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Ex1.xml" ContentType="application/vnd.ms-office.chartex+xml"/>
  <Override PartName="/xl/charts/style4.xml" ContentType="application/vnd.ms-office.chartstyle+xml"/>
  <Override PartName="/xl/charts/colors4.xml" ContentType="application/vnd.ms-office.chartcolorstyle+xml"/>
  <Override PartName="/xl/comments2.xml" ContentType="application/vnd.openxmlformats-officedocument.spreadsheetml.comments+xml"/>
  <Override PartName="/xl/drawings/drawing2.xml" ContentType="application/vnd.openxmlformats-officedocument.drawing+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comments3.xml" ContentType="application/vnd.openxmlformats-officedocument.spreadsheetml.comments+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0.xml" ContentType="application/vnd.openxmlformats-officedocument.drawing+xml"/>
  <Override PartName="/xl/charts/chart2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1.xml" ContentType="application/vnd.openxmlformats-officedocument.drawing+xml"/>
  <Override PartName="/xl/charts/chart2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2.xml" ContentType="application/vnd.openxmlformats-officedocument.drawing+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comments4.xml" ContentType="application/vnd.openxmlformats-officedocument.spreadsheetml.comments+xml"/>
  <Override PartName="/xl/drawings/drawing13.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4.xml" ContentType="application/vnd.openxmlformats-officedocument.drawing+xml"/>
  <Override PartName="/xl/charts/chart2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5.xml" ContentType="application/vnd.openxmlformats-officedocument.drawing+xml"/>
  <Override PartName="/xl/charts/chart2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6.xml" ContentType="application/vnd.openxmlformats-officedocument.drawing+xml"/>
  <Override PartName="/xl/charts/chart29.xml" ContentType="application/vnd.openxmlformats-officedocument.drawingml.chart+xml"/>
  <Override PartName="/xl/charts/style23.xml" ContentType="application/vnd.ms-office.chartstyle+xml"/>
  <Override PartName="/xl/charts/colors23.xml" ContentType="application/vnd.ms-office.chartcolorstyle+xml"/>
  <Override PartName="/xl/comments5.xml" ContentType="application/vnd.openxmlformats-officedocument.spreadsheetml.comments+xml"/>
  <Override PartName="/xl/drawings/drawing17.xml" ContentType="application/vnd.openxmlformats-officedocument.drawing+xml"/>
  <Override PartName="/xl/charts/chart3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8.xml" ContentType="application/vnd.openxmlformats-officedocument.drawing+xml"/>
  <Override PartName="/xl/comments6.xml" ContentType="application/vnd.openxmlformats-officedocument.spreadsheetml.comments+xml"/>
  <Override PartName="/xl/charts/chart31.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EstaPastaDeTrabalho" defaultThemeVersion="166925"/>
  <mc:AlternateContent xmlns:mc="http://schemas.openxmlformats.org/markup-compatibility/2006">
    <mc:Choice Requires="x15">
      <x15ac:absPath xmlns:x15ac="http://schemas.microsoft.com/office/spreadsheetml/2010/11/ac" url="J:\GEPS2\04.Operacional_Florestas Nacionais\03.Acompanhamento\Flonas Sul\Produtos\Produto 13\Versão Final\Pós-edital-ex-araucaria\Finalizados\"/>
    </mc:Choice>
  </mc:AlternateContent>
  <xr:revisionPtr revIDLastSave="0" documentId="13_ncr:1_{26B9304E-6828-4EBE-914A-33A9655F92B3}" xr6:coauthVersionLast="47" xr6:coauthVersionMax="47" xr10:uidLastSave="{00000000-0000-0000-0000-000000000000}"/>
  <bookViews>
    <workbookView xWindow="-110" yWindow="-110" windowWidth="19420" windowHeight="10420" tabRatio="704" firstSheet="15" activeTab="21" xr2:uid="{00000000-000D-0000-FFFF-FFFF00000000}"/>
  </bookViews>
  <sheets>
    <sheet name="Controle" sheetId="26" r:id="rId1"/>
    <sheet name="Premissas" sheetId="47" r:id="rId2"/>
    <sheet name="Premissas macro" sheetId="16" r:id="rId3"/>
    <sheet name="Araucaria" sheetId="49" r:id="rId4"/>
    <sheet name="Embi" sheetId="64" r:id="rId5"/>
    <sheet name="Beta_global" sheetId="67" r:id="rId6"/>
    <sheet name="D to E_Global" sheetId="66" r:id="rId7"/>
    <sheet name="rf" sheetId="63" r:id="rId8"/>
    <sheet name="Rm" sheetId="62" r:id="rId9"/>
    <sheet name="Seab" sheetId="48" r:id="rId10"/>
    <sheet name="Stcp_Pinus" sheetId="55" r:id="rId11"/>
    <sheet name="Stcp_Eucalipto" sheetId="56" r:id="rId12"/>
    <sheet name="Preço de referência" sheetId="53" r:id="rId13"/>
    <sheet name="Preços" sheetId="28" r:id="rId14"/>
    <sheet name="Volume" sheetId="29" r:id="rId15"/>
    <sheet name="PFM" sheetId="46" r:id="rId16"/>
    <sheet name="Receita PFM e PFNM" sheetId="30" r:id="rId17"/>
    <sheet name="Cálculo Receitas" sheetId="31" r:id="rId18"/>
    <sheet name="Síntese áreas" sheetId="59" r:id="rId19"/>
    <sheet name="Silvicultura e restauração" sheetId="58" r:id="rId20"/>
    <sheet name="Erradicação" sheetId="65" r:id="rId21"/>
    <sheet name="SFB" sheetId="50" r:id="rId22"/>
    <sheet name="Pessoal" sheetId="52" r:id="rId23"/>
    <sheet name="Opex" sheetId="32" r:id="rId24"/>
    <sheet name="Equipamentos brigada" sheetId="51" r:id="rId25"/>
    <sheet name="Invest infraestrutura" sheetId="54" r:id="rId26"/>
    <sheet name="INV" sheetId="4" r:id="rId27"/>
    <sheet name="DEPR" sheetId="5" r:id="rId28"/>
    <sheet name="DRE" sheetId="2" r:id="rId29"/>
    <sheet name="FC" sheetId="7" r:id="rId30"/>
    <sheet name="UF" sheetId="36" r:id="rId31"/>
    <sheet name="BP" sheetId="6" r:id="rId32"/>
    <sheet name="FIN LP" sheetId="9" r:id="rId33"/>
    <sheet name="FIN CP" sheetId="12"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_123Graph_A" localSheetId="5" hidden="1">[1]은행!#REF!</definedName>
    <definedName name="__123Graph_A" localSheetId="17" hidden="1">[2]은행!#REF!</definedName>
    <definedName name="__123Graph_A" localSheetId="6" hidden="1">[1]은행!#REF!</definedName>
    <definedName name="__123Graph_A" localSheetId="4" hidden="1">[2]은행!#REF!</definedName>
    <definedName name="__123Graph_A" localSheetId="23" hidden="1">[2]은행!#REF!</definedName>
    <definedName name="__123Graph_A" localSheetId="22" hidden="1">[2]은행!#REF!</definedName>
    <definedName name="__123Graph_A" localSheetId="16" hidden="1">[2]은행!#REF!</definedName>
    <definedName name="__123Graph_A" localSheetId="7" hidden="1">[2]은행!#REF!</definedName>
    <definedName name="__123Graph_A" localSheetId="8" hidden="1">[2]은행!#REF!</definedName>
    <definedName name="__123Graph_A" localSheetId="21" hidden="1">[2]은행!#REF!</definedName>
    <definedName name="__123Graph_A" localSheetId="19" hidden="1">[2]은행!#REF!</definedName>
    <definedName name="__123Graph_A" localSheetId="14" hidden="1">[2]은행!#REF!</definedName>
    <definedName name="__123Graph_A" hidden="1">[2]은행!#REF!</definedName>
    <definedName name="__123Graph_B" localSheetId="5" hidden="1">[1]은행!#REF!</definedName>
    <definedName name="__123Graph_B" localSheetId="17" hidden="1">[2]은행!#REF!</definedName>
    <definedName name="__123Graph_B" localSheetId="6" hidden="1">[1]은행!#REF!</definedName>
    <definedName name="__123Graph_B" localSheetId="4" hidden="1">[2]은행!#REF!</definedName>
    <definedName name="__123Graph_B" localSheetId="23" hidden="1">[2]은행!#REF!</definedName>
    <definedName name="__123Graph_B" localSheetId="22" hidden="1">[2]은행!#REF!</definedName>
    <definedName name="__123Graph_B" localSheetId="16" hidden="1">[2]은행!#REF!</definedName>
    <definedName name="__123Graph_B" localSheetId="7" hidden="1">[2]은행!#REF!</definedName>
    <definedName name="__123Graph_B" localSheetId="8" hidden="1">[2]은행!#REF!</definedName>
    <definedName name="__123Graph_B" localSheetId="21" hidden="1">[2]은행!#REF!</definedName>
    <definedName name="__123Graph_B" localSheetId="19" hidden="1">[2]은행!#REF!</definedName>
    <definedName name="__123Graph_B" localSheetId="14" hidden="1">[2]은행!#REF!</definedName>
    <definedName name="__123Graph_B" hidden="1">[2]은행!#REF!</definedName>
    <definedName name="__imp2" localSheetId="5" hidden="1">{#N/A,#N/A,FALSE,"Hoja1";#N/A,#N/A,FALSE,"Hoja2"}</definedName>
    <definedName name="__imp2" localSheetId="6" hidden="1">{#N/A,#N/A,FALSE,"Hoja1";#N/A,#N/A,FALSE,"Hoja2"}</definedName>
    <definedName name="__imp2" localSheetId="4" hidden="1">{#N/A,#N/A,FALSE,"Hoja1";#N/A,#N/A,FALSE,"Hoja2"}</definedName>
    <definedName name="__imp2" localSheetId="7" hidden="1">{#N/A,#N/A,FALSE,"Hoja1";#N/A,#N/A,FALSE,"Hoja2"}</definedName>
    <definedName name="__imp2" localSheetId="8" hidden="1">{#N/A,#N/A,FALSE,"Hoja1";#N/A,#N/A,FALSE,"Hoja2"}</definedName>
    <definedName name="__imp2" hidden="1">{#N/A,#N/A,FALSE,"Hoja1";#N/A,#N/A,FALSE,"Hoja2"}</definedName>
    <definedName name="_AtRisk_FitDataRange_FIT_8133B_8D4AA" localSheetId="5" hidden="1">#REF!</definedName>
    <definedName name="_AtRisk_FitDataRange_FIT_8133B_8D4AA" localSheetId="17" hidden="1">#REF!</definedName>
    <definedName name="_AtRisk_FitDataRange_FIT_8133B_8D4AA" localSheetId="6" hidden="1">#REF!</definedName>
    <definedName name="_AtRisk_FitDataRange_FIT_8133B_8D4AA" localSheetId="4" hidden="1">#REF!</definedName>
    <definedName name="_AtRisk_FitDataRange_FIT_8133B_8D4AA" localSheetId="23" hidden="1">#REF!</definedName>
    <definedName name="_AtRisk_FitDataRange_FIT_8133B_8D4AA" localSheetId="22" hidden="1">#REF!</definedName>
    <definedName name="_AtRisk_FitDataRange_FIT_8133B_8D4AA" localSheetId="16" hidden="1">#REF!</definedName>
    <definedName name="_AtRisk_FitDataRange_FIT_8133B_8D4AA" localSheetId="7" hidden="1">#REF!</definedName>
    <definedName name="_AtRisk_FitDataRange_FIT_8133B_8D4AA" localSheetId="8" hidden="1">#REF!</definedName>
    <definedName name="_AtRisk_FitDataRange_FIT_8133B_8D4AA" localSheetId="21" hidden="1">#REF!</definedName>
    <definedName name="_AtRisk_FitDataRange_FIT_8133B_8D4AA" localSheetId="19" hidden="1">#REF!</definedName>
    <definedName name="_AtRisk_FitDataRange_FIT_8133B_8D4AA" localSheetId="14" hidden="1">#REF!</definedName>
    <definedName name="_AtRisk_FitDataRange_FIT_8133B_8D4AA" hidden="1">#REF!</definedName>
    <definedName name="_AtRisk_FitDataRange_FIT_8773A_31A56" localSheetId="5" hidden="1">'[3]PLD x GSF (Correlação)'!#REF!</definedName>
    <definedName name="_AtRisk_FitDataRange_FIT_8773A_31A56" localSheetId="17" hidden="1">'[4]PLD x GSF (Correlação)'!#REF!</definedName>
    <definedName name="_AtRisk_FitDataRange_FIT_8773A_31A56" localSheetId="6" hidden="1">'[3]PLD x GSF (Correlação)'!#REF!</definedName>
    <definedName name="_AtRisk_FitDataRange_FIT_8773A_31A56" localSheetId="4" hidden="1">'[3]PLD x GSF (Correlação)'!#REF!</definedName>
    <definedName name="_AtRisk_FitDataRange_FIT_8773A_31A56" localSheetId="23" hidden="1">'[4]PLD x GSF (Correlação)'!#REF!</definedName>
    <definedName name="_AtRisk_FitDataRange_FIT_8773A_31A56" localSheetId="22" hidden="1">'[4]PLD x GSF (Correlação)'!#REF!</definedName>
    <definedName name="_AtRisk_FitDataRange_FIT_8773A_31A56" localSheetId="16" hidden="1">'[4]PLD x GSF (Correlação)'!#REF!</definedName>
    <definedName name="_AtRisk_FitDataRange_FIT_8773A_31A56" localSheetId="7" hidden="1">'[3]PLD x GSF (Correlação)'!#REF!</definedName>
    <definedName name="_AtRisk_FitDataRange_FIT_8773A_31A56" localSheetId="8" hidden="1">'[3]PLD x GSF (Correlação)'!#REF!</definedName>
    <definedName name="_AtRisk_FitDataRange_FIT_8773A_31A56" localSheetId="21" hidden="1">'[4]PLD x GSF (Correlação)'!#REF!</definedName>
    <definedName name="_AtRisk_FitDataRange_FIT_8773A_31A56" localSheetId="19" hidden="1">'[4]PLD x GSF (Correlação)'!#REF!</definedName>
    <definedName name="_AtRisk_FitDataRange_FIT_8773A_31A56" localSheetId="14" hidden="1">'[4]PLD x GSF (Correlação)'!#REF!</definedName>
    <definedName name="_AtRisk_FitDataRange_FIT_8773A_31A56" hidden="1">'[4]PLD x GSF (Correlação)'!#REF!</definedName>
    <definedName name="_AtRisk_FitDataRange_FIT_951_45F7B" localSheetId="5" hidden="1">#REF!</definedName>
    <definedName name="_AtRisk_FitDataRange_FIT_951_45F7B" localSheetId="17" hidden="1">#REF!</definedName>
    <definedName name="_AtRisk_FitDataRange_FIT_951_45F7B" localSheetId="6" hidden="1">#REF!</definedName>
    <definedName name="_AtRisk_FitDataRange_FIT_951_45F7B" localSheetId="4" hidden="1">#REF!</definedName>
    <definedName name="_AtRisk_FitDataRange_FIT_951_45F7B" localSheetId="23" hidden="1">#REF!</definedName>
    <definedName name="_AtRisk_FitDataRange_FIT_951_45F7B" localSheetId="22" hidden="1">#REF!</definedName>
    <definedName name="_AtRisk_FitDataRange_FIT_951_45F7B" localSheetId="16" hidden="1">#REF!</definedName>
    <definedName name="_AtRisk_FitDataRange_FIT_951_45F7B" localSheetId="7" hidden="1">#REF!</definedName>
    <definedName name="_AtRisk_FitDataRange_FIT_951_45F7B" localSheetId="8" hidden="1">#REF!</definedName>
    <definedName name="_AtRisk_FitDataRange_FIT_951_45F7B" localSheetId="21" hidden="1">#REF!</definedName>
    <definedName name="_AtRisk_FitDataRange_FIT_951_45F7B" localSheetId="19" hidden="1">#REF!</definedName>
    <definedName name="_AtRisk_FitDataRange_FIT_951_45F7B" localSheetId="14" hidden="1">#REF!</definedName>
    <definedName name="_AtRisk_FitDataRange_FIT_951_45F7B" hidden="1">#REF!</definedName>
    <definedName name="_AtRisk_FitDataRange_FIT_A73FC_6AC47" localSheetId="17" hidden="1">#REF!</definedName>
    <definedName name="_AtRisk_FitDataRange_FIT_A73FC_6AC47" localSheetId="23" hidden="1">#REF!</definedName>
    <definedName name="_AtRisk_FitDataRange_FIT_A73FC_6AC47" localSheetId="22" hidden="1">#REF!</definedName>
    <definedName name="_AtRisk_FitDataRange_FIT_A73FC_6AC47" localSheetId="16" hidden="1">#REF!</definedName>
    <definedName name="_AtRisk_FitDataRange_FIT_A73FC_6AC47" localSheetId="8" hidden="1">#REF!</definedName>
    <definedName name="_AtRisk_FitDataRange_FIT_A73FC_6AC47" localSheetId="21" hidden="1">#REF!</definedName>
    <definedName name="_AtRisk_FitDataRange_FIT_A73FC_6AC47" localSheetId="19" hidden="1">#REF!</definedName>
    <definedName name="_AtRisk_FitDataRange_FIT_A73FC_6AC47" localSheetId="14" hidden="1">#REF!</definedName>
    <definedName name="_AtRisk_FitDataRange_FIT_A73FC_6AC47" hidden="1">#REF!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2</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1798</definedName>
    <definedName name="_AtRisk_SimSetting_ReportOptionReportsFileType" hidden="1">1</definedName>
    <definedName name="_AtRisk_SimSetting_ReportOptionReportStyle" hidden="1">2</definedName>
    <definedName name="_AtRisk_SimSetting_ReportOptionSelectiveQR" hidden="1">FALSE</definedName>
    <definedName name="_AtRisk_SimSetting_ReportsList" hidden="1">1798</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ED10" localSheetId="5" hidden="1">{"Prenissas",#N/A,FALSE,"Consolidado (3)";"Lucros000",#N/A,FALSE,"Consolidado (3)";"LucrosHL",#N/A,FALSE,"Consolidado (3)";"Balanco",#N/A,FALSE,"Consolidado (3)";"FluxoC",#N/A,FALSE,"Consolidado (3)"}</definedName>
    <definedName name="_CED10" localSheetId="6" hidden="1">{"Prenissas",#N/A,FALSE,"Consolidado (3)";"Lucros000",#N/A,FALSE,"Consolidado (3)";"LucrosHL",#N/A,FALSE,"Consolidado (3)";"Balanco",#N/A,FALSE,"Consolidado (3)";"FluxoC",#N/A,FALSE,"Consolidado (3)"}</definedName>
    <definedName name="_CED10" localSheetId="4" hidden="1">{"Prenissas",#N/A,FALSE,"Consolidado (3)";"Lucros000",#N/A,FALSE,"Consolidado (3)";"LucrosHL",#N/A,FALSE,"Consolidado (3)";"Balanco",#N/A,FALSE,"Consolidado (3)";"FluxoC",#N/A,FALSE,"Consolidado (3)"}</definedName>
    <definedName name="_CED10" localSheetId="7" hidden="1">{"Prenissas",#N/A,FALSE,"Consolidado (3)";"Lucros000",#N/A,FALSE,"Consolidado (3)";"LucrosHL",#N/A,FALSE,"Consolidado (3)";"Balanco",#N/A,FALSE,"Consolidado (3)";"FluxoC",#N/A,FALSE,"Consolidado (3)"}</definedName>
    <definedName name="_CED10" localSheetId="8" hidden="1">{"Prenissas",#N/A,FALSE,"Consolidado (3)";"Lucros000",#N/A,FALSE,"Consolidado (3)";"LucrosHL",#N/A,FALSE,"Consolidado (3)";"Balanco",#N/A,FALSE,"Consolidado (3)";"FluxoC",#N/A,FALSE,"Consolidado (3)"}</definedName>
    <definedName name="_CED10" hidden="1">{"Prenissas",#N/A,FALSE,"Consolidado (3)";"Lucros000",#N/A,FALSE,"Consolidado (3)";"LucrosHL",#N/A,FALSE,"Consolidado (3)";"Balanco",#N/A,FALSE,"Consolidado (3)";"FluxoC",#N/A,FALSE,"Consolidado (3)"}</definedName>
    <definedName name="_CED101" localSheetId="5" hidden="1">{"Prenissas",#N/A,FALSE,"Consolidado (3)";"Lucros000",#N/A,FALSE,"Consolidado (3)";"LucrosHL",#N/A,FALSE,"Consolidado (3)";"Balanco",#N/A,FALSE,"Consolidado (3)";"FluxoC",#N/A,FALSE,"Consolidado (3)"}</definedName>
    <definedName name="_CED101" localSheetId="6" hidden="1">{"Prenissas",#N/A,FALSE,"Consolidado (3)";"Lucros000",#N/A,FALSE,"Consolidado (3)";"LucrosHL",#N/A,FALSE,"Consolidado (3)";"Balanco",#N/A,FALSE,"Consolidado (3)";"FluxoC",#N/A,FALSE,"Consolidado (3)"}</definedName>
    <definedName name="_CED101" localSheetId="4" hidden="1">{"Prenissas",#N/A,FALSE,"Consolidado (3)";"Lucros000",#N/A,FALSE,"Consolidado (3)";"LucrosHL",#N/A,FALSE,"Consolidado (3)";"Balanco",#N/A,FALSE,"Consolidado (3)";"FluxoC",#N/A,FALSE,"Consolidado (3)"}</definedName>
    <definedName name="_CED101" localSheetId="7" hidden="1">{"Prenissas",#N/A,FALSE,"Consolidado (3)";"Lucros000",#N/A,FALSE,"Consolidado (3)";"LucrosHL",#N/A,FALSE,"Consolidado (3)";"Balanco",#N/A,FALSE,"Consolidado (3)";"FluxoC",#N/A,FALSE,"Consolidado (3)"}</definedName>
    <definedName name="_CED101" localSheetId="8" hidden="1">{"Prenissas",#N/A,FALSE,"Consolidado (3)";"Lucros000",#N/A,FALSE,"Consolidado (3)";"LucrosHL",#N/A,FALSE,"Consolidado (3)";"Balanco",#N/A,FALSE,"Consolidado (3)";"FluxoC",#N/A,FALSE,"Consolidado (3)"}</definedName>
    <definedName name="_CED101" hidden="1">{"Prenissas",#N/A,FALSE,"Consolidado (3)";"Lucros000",#N/A,FALSE,"Consolidado (3)";"LucrosHL",#N/A,FALSE,"Consolidado (3)";"Balanco",#N/A,FALSE,"Consolidado (3)";"FluxoC",#N/A,FALSE,"Consolidado (3)"}</definedName>
    <definedName name="_CED11" localSheetId="5" hidden="1">{"miles",#N/A,FALSE,"LUCROS E PERDAS (US$ 000)";"hl",#N/A,FALSE,"LUCROS E PERDAS (US$ 000)"}</definedName>
    <definedName name="_CED11" localSheetId="6" hidden="1">{"miles",#N/A,FALSE,"LUCROS E PERDAS (US$ 000)";"hl",#N/A,FALSE,"LUCROS E PERDAS (US$ 000)"}</definedName>
    <definedName name="_CED11" localSheetId="4" hidden="1">{"miles",#N/A,FALSE,"LUCROS E PERDAS (US$ 000)";"hl",#N/A,FALSE,"LUCROS E PERDAS (US$ 000)"}</definedName>
    <definedName name="_CED11" localSheetId="7" hidden="1">{"miles",#N/A,FALSE,"LUCROS E PERDAS (US$ 000)";"hl",#N/A,FALSE,"LUCROS E PERDAS (US$ 000)"}</definedName>
    <definedName name="_CED11" localSheetId="8" hidden="1">{"miles",#N/A,FALSE,"LUCROS E PERDAS (US$ 000)";"hl",#N/A,FALSE,"LUCROS E PERDAS (US$ 000)"}</definedName>
    <definedName name="_CED11" hidden="1">{"miles",#N/A,FALSE,"LUCROS E PERDAS (US$ 000)";"hl",#N/A,FALSE,"LUCROS E PERDAS (US$ 000)"}</definedName>
    <definedName name="_CED112" localSheetId="5" hidden="1">{"miles",#N/A,FALSE,"LUCROS E PERDAS (US$ 000)";"hl",#N/A,FALSE,"LUCROS E PERDAS (US$ 000)"}</definedName>
    <definedName name="_CED112" localSheetId="6" hidden="1">{"miles",#N/A,FALSE,"LUCROS E PERDAS (US$ 000)";"hl",#N/A,FALSE,"LUCROS E PERDAS (US$ 000)"}</definedName>
    <definedName name="_CED112" localSheetId="4" hidden="1">{"miles",#N/A,FALSE,"LUCROS E PERDAS (US$ 000)";"hl",#N/A,FALSE,"LUCROS E PERDAS (US$ 000)"}</definedName>
    <definedName name="_CED112" localSheetId="7" hidden="1">{"miles",#N/A,FALSE,"LUCROS E PERDAS (US$ 000)";"hl",#N/A,FALSE,"LUCROS E PERDAS (US$ 000)"}</definedName>
    <definedName name="_CED112" localSheetId="8" hidden="1">{"miles",#N/A,FALSE,"LUCROS E PERDAS (US$ 000)";"hl",#N/A,FALSE,"LUCROS E PERDAS (US$ 000)"}</definedName>
    <definedName name="_CED112" hidden="1">{"miles",#N/A,FALSE,"LUCROS E PERDAS (US$ 000)";"hl",#N/A,FALSE,"LUCROS E PERDAS (US$ 000)"}</definedName>
    <definedName name="_CED1123" localSheetId="5" hidden="1">{"miles",#N/A,FALSE,"LUCROS E PERDAS (US$ 000)";"hl",#N/A,FALSE,"LUCROS E PERDAS (US$ 000)"}</definedName>
    <definedName name="_CED1123" localSheetId="6" hidden="1">{"miles",#N/A,FALSE,"LUCROS E PERDAS (US$ 000)";"hl",#N/A,FALSE,"LUCROS E PERDAS (US$ 000)"}</definedName>
    <definedName name="_CED1123" localSheetId="4" hidden="1">{"miles",#N/A,FALSE,"LUCROS E PERDAS (US$ 000)";"hl",#N/A,FALSE,"LUCROS E PERDAS (US$ 000)"}</definedName>
    <definedName name="_CED1123" localSheetId="7" hidden="1">{"miles",#N/A,FALSE,"LUCROS E PERDAS (US$ 000)";"hl",#N/A,FALSE,"LUCROS E PERDAS (US$ 000)"}</definedName>
    <definedName name="_CED1123" localSheetId="8" hidden="1">{"miles",#N/A,FALSE,"LUCROS E PERDAS (US$ 000)";"hl",#N/A,FALSE,"LUCROS E PERDAS (US$ 000)"}</definedName>
    <definedName name="_CED1123" hidden="1">{"miles",#N/A,FALSE,"LUCROS E PERDAS (US$ 000)";"hl",#N/A,FALSE,"LUCROS E PERDAS (US$ 000)"}</definedName>
    <definedName name="_CED15" localSheetId="5" hidden="1">{"Prenissas",#N/A,FALSE,"Consolidado (3)";"Lucros000",#N/A,FALSE,"Consolidado (3)";"LucrosHL",#N/A,FALSE,"Consolidado (3)";"Balanco",#N/A,FALSE,"Consolidado (3)";"FluxoC",#N/A,FALSE,"Consolidado (3)"}</definedName>
    <definedName name="_CED15" localSheetId="6" hidden="1">{"Prenissas",#N/A,FALSE,"Consolidado (3)";"Lucros000",#N/A,FALSE,"Consolidado (3)";"LucrosHL",#N/A,FALSE,"Consolidado (3)";"Balanco",#N/A,FALSE,"Consolidado (3)";"FluxoC",#N/A,FALSE,"Consolidado (3)"}</definedName>
    <definedName name="_CED15" localSheetId="4" hidden="1">{"Prenissas",#N/A,FALSE,"Consolidado (3)";"Lucros000",#N/A,FALSE,"Consolidado (3)";"LucrosHL",#N/A,FALSE,"Consolidado (3)";"Balanco",#N/A,FALSE,"Consolidado (3)";"FluxoC",#N/A,FALSE,"Consolidado (3)"}</definedName>
    <definedName name="_CED15" localSheetId="7" hidden="1">{"Prenissas",#N/A,FALSE,"Consolidado (3)";"Lucros000",#N/A,FALSE,"Consolidado (3)";"LucrosHL",#N/A,FALSE,"Consolidado (3)";"Balanco",#N/A,FALSE,"Consolidado (3)";"FluxoC",#N/A,FALSE,"Consolidado (3)"}</definedName>
    <definedName name="_CED15" localSheetId="8" hidden="1">{"Prenissas",#N/A,FALSE,"Consolidado (3)";"Lucros000",#N/A,FALSE,"Consolidado (3)";"LucrosHL",#N/A,FALSE,"Consolidado (3)";"Balanco",#N/A,FALSE,"Consolidado (3)";"FluxoC",#N/A,FALSE,"Consolidado (3)"}</definedName>
    <definedName name="_CED15" hidden="1">{"Prenissas",#N/A,FALSE,"Consolidado (3)";"Lucros000",#N/A,FALSE,"Consolidado (3)";"LucrosHL",#N/A,FALSE,"Consolidado (3)";"Balanco",#N/A,FALSE,"Consolidado (3)";"FluxoC",#N/A,FALSE,"Consolidado (3)"}</definedName>
    <definedName name="_dd" localSheetId="5" hidden="1">#REF!</definedName>
    <definedName name="_dd" localSheetId="17" hidden="1">#REF!</definedName>
    <definedName name="_dd" localSheetId="6" hidden="1">#REF!</definedName>
    <definedName name="_dd" localSheetId="4" hidden="1">#REF!</definedName>
    <definedName name="_dd" localSheetId="23" hidden="1">#REF!</definedName>
    <definedName name="_dd" localSheetId="22" hidden="1">#REF!</definedName>
    <definedName name="_dd" localSheetId="16" hidden="1">#REF!</definedName>
    <definedName name="_dd" localSheetId="7" hidden="1">#REF!</definedName>
    <definedName name="_dd" localSheetId="8" hidden="1">#REF!</definedName>
    <definedName name="_dd" localSheetId="21" hidden="1">#REF!</definedName>
    <definedName name="_dd" localSheetId="19" hidden="1">#REF!</definedName>
    <definedName name="_dd" localSheetId="14" hidden="1">#REF!</definedName>
    <definedName name="_dd" hidden="1">#REF!</definedName>
    <definedName name="_ds13" localSheetId="5" hidden="1">{#N/A,#N/A,FALSE,"PRECIO FULL";#N/A,#N/A,FALSE,"LARA";#N/A,#N/A,FALSE,"CARACAS";#N/A,#N/A,FALSE,"DISBRACENTRO";#N/A,#N/A,FALSE,"ANDES";#N/A,#N/A,FALSE,"MAR CARIBE";#N/A,#N/A,FALSE,"RIO BEER";#N/A,#N/A,FALSE,"DISBRAH"}</definedName>
    <definedName name="_ds13" localSheetId="6" hidden="1">{#N/A,#N/A,FALSE,"PRECIO FULL";#N/A,#N/A,FALSE,"LARA";#N/A,#N/A,FALSE,"CARACAS";#N/A,#N/A,FALSE,"DISBRACENTRO";#N/A,#N/A,FALSE,"ANDES";#N/A,#N/A,FALSE,"MAR CARIBE";#N/A,#N/A,FALSE,"RIO BEER";#N/A,#N/A,FALSE,"DISBRAH"}</definedName>
    <definedName name="_ds13" localSheetId="4" hidden="1">{#N/A,#N/A,FALSE,"PRECIO FULL";#N/A,#N/A,FALSE,"LARA";#N/A,#N/A,FALSE,"CARACAS";#N/A,#N/A,FALSE,"DISBRACENTRO";#N/A,#N/A,FALSE,"ANDES";#N/A,#N/A,FALSE,"MAR CARIBE";#N/A,#N/A,FALSE,"RIO BEER";#N/A,#N/A,FALSE,"DISBRAH"}</definedName>
    <definedName name="_ds13" localSheetId="7" hidden="1">{#N/A,#N/A,FALSE,"PRECIO FULL";#N/A,#N/A,FALSE,"LARA";#N/A,#N/A,FALSE,"CARACAS";#N/A,#N/A,FALSE,"DISBRACENTRO";#N/A,#N/A,FALSE,"ANDES";#N/A,#N/A,FALSE,"MAR CARIBE";#N/A,#N/A,FALSE,"RIO BEER";#N/A,#N/A,FALSE,"DISBRAH"}</definedName>
    <definedName name="_ds13" localSheetId="8" hidden="1">{#N/A,#N/A,FALSE,"PRECIO FULL";#N/A,#N/A,FALSE,"LARA";#N/A,#N/A,FALSE,"CARACAS";#N/A,#N/A,FALSE,"DISBRACENTRO";#N/A,#N/A,FALSE,"ANDES";#N/A,#N/A,FALSE,"MAR CARIBE";#N/A,#N/A,FALSE,"RIO BEER";#N/A,#N/A,FALSE,"DISBRAH"}</definedName>
    <definedName name="_ds13" hidden="1">{#N/A,#N/A,FALSE,"PRECIO FULL";#N/A,#N/A,FALSE,"LARA";#N/A,#N/A,FALSE,"CARACAS";#N/A,#N/A,FALSE,"DISBRACENTRO";#N/A,#N/A,FALSE,"ANDES";#N/A,#N/A,FALSE,"MAR CARIBE";#N/A,#N/A,FALSE,"RIO BEER";#N/A,#N/A,FALSE,"DISBRAH"}</definedName>
    <definedName name="_Fill" localSheetId="5" hidden="1">#REF!</definedName>
    <definedName name="_Fill" localSheetId="17" hidden="1">#REF!</definedName>
    <definedName name="_Fill" localSheetId="6" hidden="1">#REF!</definedName>
    <definedName name="_Fill" localSheetId="4" hidden="1">#REF!</definedName>
    <definedName name="_Fill" localSheetId="23" hidden="1">#REF!</definedName>
    <definedName name="_Fill" localSheetId="22" hidden="1">#REF!</definedName>
    <definedName name="_Fill" localSheetId="16" hidden="1">#REF!</definedName>
    <definedName name="_Fill" localSheetId="7" hidden="1">#REF!</definedName>
    <definedName name="_Fill" localSheetId="8" hidden="1">#REF!</definedName>
    <definedName name="_Fill" localSheetId="21" hidden="1">#REF!</definedName>
    <definedName name="_Fill" localSheetId="19" hidden="1">#REF!</definedName>
    <definedName name="_Fill" localSheetId="14" hidden="1">#REF!</definedName>
    <definedName name="_Fill" hidden="1">#REF!</definedName>
    <definedName name="_xlnm._FilterDatabase" localSheetId="27" hidden="1">DEPR!$B$210:$X$1977</definedName>
    <definedName name="_xlnm._FilterDatabase" localSheetId="25" hidden="1">'Invest infraestrutura'!$B$5:$P$47</definedName>
    <definedName name="_I027611" localSheetId="5" hidden="1">{#N/A,#N/A,FALSE,"지침";#N/A,#N/A,FALSE,"환경분석";#N/A,#N/A,FALSE,"Sheet16"}</definedName>
    <definedName name="_I027611" localSheetId="6" hidden="1">{#N/A,#N/A,FALSE,"지침";#N/A,#N/A,FALSE,"환경분석";#N/A,#N/A,FALSE,"Sheet16"}</definedName>
    <definedName name="_I027611" localSheetId="4" hidden="1">{#N/A,#N/A,FALSE,"지침";#N/A,#N/A,FALSE,"환경분석";#N/A,#N/A,FALSE,"Sheet16"}</definedName>
    <definedName name="_I027611" localSheetId="7" hidden="1">{#N/A,#N/A,FALSE,"지침";#N/A,#N/A,FALSE,"환경분석";#N/A,#N/A,FALSE,"Sheet16"}</definedName>
    <definedName name="_I027611" localSheetId="8" hidden="1">{#N/A,#N/A,FALSE,"지침";#N/A,#N/A,FALSE,"환경분석";#N/A,#N/A,FALSE,"Sheet16"}</definedName>
    <definedName name="_I027611" hidden="1">{#N/A,#N/A,FALSE,"지침";#N/A,#N/A,FALSE,"환경분석";#N/A,#N/A,FALSE,"Sheet16"}</definedName>
    <definedName name="_imp2" localSheetId="5" hidden="1">{#N/A,#N/A,FALSE,"Hoja1";#N/A,#N/A,FALSE,"Hoja2"}</definedName>
    <definedName name="_imp2" localSheetId="6" hidden="1">{#N/A,#N/A,FALSE,"Hoja1";#N/A,#N/A,FALSE,"Hoja2"}</definedName>
    <definedName name="_imp2" localSheetId="4" hidden="1">{#N/A,#N/A,FALSE,"Hoja1";#N/A,#N/A,FALSE,"Hoja2"}</definedName>
    <definedName name="_imp2" localSheetId="7" hidden="1">{#N/A,#N/A,FALSE,"Hoja1";#N/A,#N/A,FALSE,"Hoja2"}</definedName>
    <definedName name="_imp2" localSheetId="8" hidden="1">{#N/A,#N/A,FALSE,"Hoja1";#N/A,#N/A,FALSE,"Hoja2"}</definedName>
    <definedName name="_imp2" hidden="1">{#N/A,#N/A,FALSE,"Hoja1";#N/A,#N/A,FALSE,"Hoja2"}</definedName>
    <definedName name="_j2"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_j2" localSheetId="6" hidden="1">{TRUE,TRUE,-1.25,-15.5,604.5,369,FALSE,FALSE,TRUE,TRUE,0,1,83,1,38,4,5,4,TRUE,TRUE,3,TRUE,1,TRUE,75,"Swvu.inputs._.raw._.data.","ACwvu.inputs._.raw._.data.",#N/A,FALSE,FALSE,0.5,0.5,0.5,0.5,2,"&amp;F","&amp;A&amp;RPage &amp;P",FALSE,FALSE,FALSE,FALSE,1,60,#N/A,#N/A,"=R1C61:R53C89","=C1:C5",#N/A,#N/A,FALSE,FALSE,FALSE,1,600,600,FALSE,FALSE,TRUE,TRUE,TRUE}</definedName>
    <definedName name="_j2" localSheetId="4" hidden="1">{TRUE,TRUE,-1.25,-15.5,604.5,369,FALSE,FALSE,TRUE,TRUE,0,1,83,1,38,4,5,4,TRUE,TRUE,3,TRUE,1,TRUE,75,"Swvu.inputs._.raw._.data.","ACwvu.inputs._.raw._.data.",#N/A,FALSE,FALSE,0.5,0.5,0.5,0.5,2,"&amp;F","&amp;A&amp;RPage &amp;P",FALSE,FALSE,FALSE,FALSE,1,60,#N/A,#N/A,"=R1C61:R53C89","=C1:C5",#N/A,#N/A,FALSE,FALSE,FALSE,1,600,600,FALSE,FALSE,TRUE,TRUE,TRUE}</definedName>
    <definedName name="_j2"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_j2"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_j2"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1"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1" localSheetId="6"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1" localSheetId="4"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1"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1"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1"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2"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2" localSheetId="6"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2" localSheetId="4"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2"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2"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2"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3"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3" localSheetId="6"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3" localSheetId="4"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3"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3"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_j2_3" hidden="1">{TRUE,TRUE,-1.25,-15.5,604.5,369,FALSE,FALSE,TRUE,TRUE,0,1,83,1,38,4,5,4,TRUE,TRUE,3,TRUE,1,TRUE,75,"Swvu.inputs._.raw._.data.","ACwvu.inputs._.raw._.data.",#N/A,FALSE,FALSE,0.5,0.5,0.5,0.5,2,"&amp;F","&amp;A&amp;RPage &amp;P",FALSE,FALSE,FALSE,FALSE,1,60,#N/A,#N/A,"=R1C61:R53C89","=C1:C5",#N/A,#N/A,FALSE,FALSE,FALSE,1,600,600,FALSE,FALSE,TRUE,TRUE,TRUE}</definedName>
    <definedName name="_Key1" localSheetId="5" hidden="1">#REF!</definedName>
    <definedName name="_Key1" localSheetId="17" hidden="1">#REF!</definedName>
    <definedName name="_Key1" localSheetId="6" hidden="1">#REF!</definedName>
    <definedName name="_Key1" localSheetId="4" hidden="1">#REF!</definedName>
    <definedName name="_Key1" localSheetId="23" hidden="1">#REF!</definedName>
    <definedName name="_Key1" localSheetId="22" hidden="1">#REF!</definedName>
    <definedName name="_Key1" localSheetId="16" hidden="1">#REF!</definedName>
    <definedName name="_Key1" localSheetId="7" hidden="1">#REF!</definedName>
    <definedName name="_Key1" localSheetId="8" hidden="1">#REF!</definedName>
    <definedName name="_Key1" localSheetId="21" hidden="1">#REF!</definedName>
    <definedName name="_Key1" localSheetId="19" hidden="1">#REF!</definedName>
    <definedName name="_Key1" localSheetId="14" hidden="1">#REF!</definedName>
    <definedName name="_Key1" hidden="1">#REF!</definedName>
    <definedName name="_Key2" localSheetId="5" hidden="1">#REF!</definedName>
    <definedName name="_Key2" localSheetId="17" hidden="1">#REF!</definedName>
    <definedName name="_Key2" localSheetId="6" hidden="1">#REF!</definedName>
    <definedName name="_Key2" localSheetId="4" hidden="1">#REF!</definedName>
    <definedName name="_Key2" localSheetId="23" hidden="1">#REF!</definedName>
    <definedName name="_Key2" localSheetId="22" hidden="1">#REF!</definedName>
    <definedName name="_Key2" localSheetId="16" hidden="1">#REF!</definedName>
    <definedName name="_Key2" localSheetId="7" hidden="1">#REF!</definedName>
    <definedName name="_Key2" localSheetId="8" hidden="1">#REF!</definedName>
    <definedName name="_Key2" localSheetId="21" hidden="1">#REF!</definedName>
    <definedName name="_Key2" localSheetId="19" hidden="1">#REF!</definedName>
    <definedName name="_Key2" localSheetId="14" hidden="1">#REF!</definedName>
    <definedName name="_Key2" hidden="1">#REF!</definedName>
    <definedName name="_o1" localSheetId="5" hidden="1">{"det (May)",#N/A,FALSE,"June";"sum (MAY YTD)",#N/A,FALSE,"June YTD"}</definedName>
    <definedName name="_o1" localSheetId="6" hidden="1">{"det (May)",#N/A,FALSE,"June";"sum (MAY YTD)",#N/A,FALSE,"June YTD"}</definedName>
    <definedName name="_o1" localSheetId="4" hidden="1">{"det (May)",#N/A,FALSE,"June";"sum (MAY YTD)",#N/A,FALSE,"June YTD"}</definedName>
    <definedName name="_o1" localSheetId="7" hidden="1">{"det (May)",#N/A,FALSE,"June";"sum (MAY YTD)",#N/A,FALSE,"June YTD"}</definedName>
    <definedName name="_o1" localSheetId="8" hidden="1">{"det (May)",#N/A,FALSE,"June";"sum (MAY YTD)",#N/A,FALSE,"June YTD"}</definedName>
    <definedName name="_o1" hidden="1">{"det (May)",#N/A,FALSE,"June";"sum (MAY YTD)",#N/A,FALSE,"June YTD"}</definedName>
    <definedName name="_Order1" hidden="1">255</definedName>
    <definedName name="_Order2" hidden="1">255</definedName>
    <definedName name="_P0376001" localSheetId="5" hidden="1">{#N/A,#N/A,FALSE,"지침";#N/A,#N/A,FALSE,"환경분석";#N/A,#N/A,FALSE,"Sheet16"}</definedName>
    <definedName name="_P0376001" localSheetId="6" hidden="1">{#N/A,#N/A,FALSE,"지침";#N/A,#N/A,FALSE,"환경분석";#N/A,#N/A,FALSE,"Sheet16"}</definedName>
    <definedName name="_P0376001" localSheetId="4" hidden="1">{#N/A,#N/A,FALSE,"지침";#N/A,#N/A,FALSE,"환경분석";#N/A,#N/A,FALSE,"Sheet16"}</definedName>
    <definedName name="_P0376001" localSheetId="7" hidden="1">{#N/A,#N/A,FALSE,"지침";#N/A,#N/A,FALSE,"환경분석";#N/A,#N/A,FALSE,"Sheet16"}</definedName>
    <definedName name="_P0376001" localSheetId="8" hidden="1">{#N/A,#N/A,FALSE,"지침";#N/A,#N/A,FALSE,"환경분석";#N/A,#N/A,FALSE,"Sheet16"}</definedName>
    <definedName name="_P0376001" hidden="1">{#N/A,#N/A,FALSE,"지침";#N/A,#N/A,FALSE,"환경분석";#N/A,#N/A,FALSE,"Sheet16"}</definedName>
    <definedName name="_Sort" localSheetId="5" hidden="1">#REF!</definedName>
    <definedName name="_Sort" localSheetId="17" hidden="1">#REF!</definedName>
    <definedName name="_Sort" localSheetId="6" hidden="1">#REF!</definedName>
    <definedName name="_Sort" localSheetId="4" hidden="1">#REF!</definedName>
    <definedName name="_Sort" localSheetId="23" hidden="1">#REF!</definedName>
    <definedName name="_Sort" localSheetId="22" hidden="1">#REF!</definedName>
    <definedName name="_Sort" localSheetId="16" hidden="1">#REF!</definedName>
    <definedName name="_Sort" localSheetId="7" hidden="1">#REF!</definedName>
    <definedName name="_Sort" localSheetId="8" hidden="1">#REF!</definedName>
    <definedName name="_Sort" localSheetId="21" hidden="1">#REF!</definedName>
    <definedName name="_Sort" localSheetId="19" hidden="1">#REF!</definedName>
    <definedName name="_Sort" localSheetId="14" hidden="1">#REF!</definedName>
    <definedName name="_Sort" hidden="1">#REF!</definedName>
    <definedName name="_tk2" localSheetId="5" hidden="1">{#N/A,#N/A,FALSE,"지침";#N/A,#N/A,FALSE,"환경분석";#N/A,#N/A,FALSE,"Sheet16"}</definedName>
    <definedName name="_tk2" localSheetId="6" hidden="1">{#N/A,#N/A,FALSE,"지침";#N/A,#N/A,FALSE,"환경분석";#N/A,#N/A,FALSE,"Sheet16"}</definedName>
    <definedName name="_tk2" localSheetId="4" hidden="1">{#N/A,#N/A,FALSE,"지침";#N/A,#N/A,FALSE,"환경분석";#N/A,#N/A,FALSE,"Sheet16"}</definedName>
    <definedName name="_tk2" localSheetId="7" hidden="1">{#N/A,#N/A,FALSE,"지침";#N/A,#N/A,FALSE,"환경분석";#N/A,#N/A,FALSE,"Sheet16"}</definedName>
    <definedName name="_tk2" localSheetId="8" hidden="1">{#N/A,#N/A,FALSE,"지침";#N/A,#N/A,FALSE,"환경분석";#N/A,#N/A,FALSE,"Sheet16"}</definedName>
    <definedName name="_tk2" hidden="1">{#N/A,#N/A,FALSE,"지침";#N/A,#N/A,FALSE,"환경분석";#N/A,#N/A,FALSE,"Sheet16"}</definedName>
    <definedName name="_xlchart.v1.0" hidden="1">FC!$AT$32:$AT$38</definedName>
    <definedName name="_xlchart.v1.1" hidden="1">FC!$AU$32:$AU$38</definedName>
    <definedName name="a" localSheetId="5" hidden="1">{"miles",#N/A,FALSE,"LUCROS E PERDAS (US$ 000)";"hl",#N/A,FALSE,"LUCROS E PERDAS (US$ 000)"}</definedName>
    <definedName name="a" localSheetId="6" hidden="1">{"miles",#N/A,FALSE,"LUCROS E PERDAS (US$ 000)";"hl",#N/A,FALSE,"LUCROS E PERDAS (US$ 000)"}</definedName>
    <definedName name="a" localSheetId="4" hidden="1">{"miles",#N/A,FALSE,"LUCROS E PERDAS (US$ 000)";"hl",#N/A,FALSE,"LUCROS E PERDAS (US$ 000)"}</definedName>
    <definedName name="a" localSheetId="7" hidden="1">{"miles",#N/A,FALSE,"LUCROS E PERDAS (US$ 000)";"hl",#N/A,FALSE,"LUCROS E PERDAS (US$ 000)"}</definedName>
    <definedName name="a" localSheetId="8" hidden="1">{"miles",#N/A,FALSE,"LUCROS E PERDAS (US$ 000)";"hl",#N/A,FALSE,"LUCROS E PERDAS (US$ 000)"}</definedName>
    <definedName name="a" hidden="1">{"miles",#N/A,FALSE,"LUCROS E PERDAS (US$ 000)";"hl",#N/A,FALSE,"LUCROS E PERDAS (US$ 000)"}</definedName>
    <definedName name="A.???" localSheetId="5" hidden="1">{"det (May)",#N/A,FALSE,"June";"sum (MAY YTD)",#N/A,FALSE,"June YTD"}</definedName>
    <definedName name="A.???" localSheetId="6" hidden="1">{"det (May)",#N/A,FALSE,"June";"sum (MAY YTD)",#N/A,FALSE,"June YTD"}</definedName>
    <definedName name="A.???" localSheetId="4" hidden="1">{"det (May)",#N/A,FALSE,"June";"sum (MAY YTD)",#N/A,FALSE,"June YTD"}</definedName>
    <definedName name="A.???" localSheetId="7" hidden="1">{"det (May)",#N/A,FALSE,"June";"sum (MAY YTD)",#N/A,FALSE,"June YTD"}</definedName>
    <definedName name="A.???" localSheetId="8" hidden="1">{"det (May)",#N/A,FALSE,"June";"sum (MAY YTD)",#N/A,FALSE,"June YTD"}</definedName>
    <definedName name="A.???" hidden="1">{"det (May)",#N/A,FALSE,"June";"sum (MAY YTD)",#N/A,FALSE,"June YTD"}</definedName>
    <definedName name="A.Ⅱ.i2" localSheetId="5" hidden="1">{"det (May)",#N/A,FALSE,"June";"sum (MAY YTD)",#N/A,FALSE,"June YTD"}</definedName>
    <definedName name="A.Ⅱ.i2" localSheetId="6" hidden="1">{"det (May)",#N/A,FALSE,"June";"sum (MAY YTD)",#N/A,FALSE,"June YTD"}</definedName>
    <definedName name="A.Ⅱ.i2" localSheetId="4" hidden="1">{"det (May)",#N/A,FALSE,"June";"sum (MAY YTD)",#N/A,FALSE,"June YTD"}</definedName>
    <definedName name="A.Ⅱ.i2" localSheetId="7" hidden="1">{"det (May)",#N/A,FALSE,"June";"sum (MAY YTD)",#N/A,FALSE,"June YTD"}</definedName>
    <definedName name="A.Ⅱ.i2" localSheetId="8" hidden="1">{"det (May)",#N/A,FALSE,"June";"sum (MAY YTD)",#N/A,FALSE,"June YTD"}</definedName>
    <definedName name="A.Ⅱ.i2" hidden="1">{"det (May)",#N/A,FALSE,"June";"sum (MAY YTD)",#N/A,FALSE,"June YTD"}</definedName>
    <definedName name="A.I.AA" localSheetId="5" hidden="1">{"det (May)",#N/A,FALSE,"June";"sum (MAY YTD)",#N/A,FALSE,"June YTD"}</definedName>
    <definedName name="A.I.AA" localSheetId="6" hidden="1">{"det (May)",#N/A,FALSE,"June";"sum (MAY YTD)",#N/A,FALSE,"June YTD"}</definedName>
    <definedName name="A.I.AA" localSheetId="4" hidden="1">{"det (May)",#N/A,FALSE,"June";"sum (MAY YTD)",#N/A,FALSE,"June YTD"}</definedName>
    <definedName name="A.I.AA" localSheetId="7" hidden="1">{"det (May)",#N/A,FALSE,"June";"sum (MAY YTD)",#N/A,FALSE,"June YTD"}</definedName>
    <definedName name="A.I.AA" localSheetId="8" hidden="1">{"det (May)",#N/A,FALSE,"June";"sum (MAY YTD)",#N/A,FALSE,"June YTD"}</definedName>
    <definedName name="A.I.AA" hidden="1">{"det (May)",#N/A,FALSE,"June";"sum (MAY YTD)",#N/A,FALSE,"June YTD"}</definedName>
    <definedName name="aa" localSheetId="5" hidden="1">{#N/A,#N/A,FALSE,"지침";#N/A,#N/A,FALSE,"환경분석";#N/A,#N/A,FALSE,"Sheet16"}</definedName>
    <definedName name="aa" localSheetId="6" hidden="1">{#N/A,#N/A,FALSE,"지침";#N/A,#N/A,FALSE,"환경분석";#N/A,#N/A,FALSE,"Sheet16"}</definedName>
    <definedName name="aa" localSheetId="4" hidden="1">{#N/A,#N/A,FALSE,"지침";#N/A,#N/A,FALSE,"환경분석";#N/A,#N/A,FALSE,"Sheet16"}</definedName>
    <definedName name="aa" localSheetId="7" hidden="1">{#N/A,#N/A,FALSE,"지침";#N/A,#N/A,FALSE,"환경분석";#N/A,#N/A,FALSE,"Sheet16"}</definedName>
    <definedName name="aa" localSheetId="8" hidden="1">{#N/A,#N/A,FALSE,"지침";#N/A,#N/A,FALSE,"환경분석";#N/A,#N/A,FALSE,"Sheet16"}</definedName>
    <definedName name="aa" hidden="1">{#N/A,#N/A,FALSE,"지침";#N/A,#N/A,FALSE,"환경분석";#N/A,#N/A,FALSE,"Sheet16"}</definedName>
    <definedName name="aaaa" localSheetId="5" hidden="1">{"det (May)",#N/A,FALSE,"June";"sum (MAY YTD)",#N/A,FALSE,"June YTD"}</definedName>
    <definedName name="aaaa" localSheetId="6" hidden="1">{"det (May)",#N/A,FALSE,"June";"sum (MAY YTD)",#N/A,FALSE,"June YTD"}</definedName>
    <definedName name="aaaa" localSheetId="4" hidden="1">{"det (May)",#N/A,FALSE,"June";"sum (MAY YTD)",#N/A,FALSE,"June YTD"}</definedName>
    <definedName name="aaaa" localSheetId="7" hidden="1">{"det (May)",#N/A,FALSE,"June";"sum (MAY YTD)",#N/A,FALSE,"June YTD"}</definedName>
    <definedName name="aaaa" localSheetId="8" hidden="1">{"det (May)",#N/A,FALSE,"June";"sum (MAY YTD)",#N/A,FALSE,"June YTD"}</definedName>
    <definedName name="aaaa" hidden="1">{"det (May)",#N/A,FALSE,"June";"sum (MAY YTD)",#N/A,FALSE,"June YTD"}</definedName>
    <definedName name="aaaaa" localSheetId="5" hidden="1">{"det (May)",#N/A,FALSE,"June";"sum (MAY YTD)",#N/A,FALSE,"June YTD"}</definedName>
    <definedName name="aaaaa" localSheetId="6" hidden="1">{"det (May)",#N/A,FALSE,"June";"sum (MAY YTD)",#N/A,FALSE,"June YTD"}</definedName>
    <definedName name="aaaaa" localSheetId="4" hidden="1">{"det (May)",#N/A,FALSE,"June";"sum (MAY YTD)",#N/A,FALSE,"June YTD"}</definedName>
    <definedName name="aaaaa" localSheetId="7" hidden="1">{"det (May)",#N/A,FALSE,"June";"sum (MAY YTD)",#N/A,FALSE,"June YTD"}</definedName>
    <definedName name="aaaaa" localSheetId="8" hidden="1">{"det (May)",#N/A,FALSE,"June";"sum (MAY YTD)",#N/A,FALSE,"June YTD"}</definedName>
    <definedName name="aaaaa" hidden="1">{"det (May)",#N/A,FALSE,"June";"sum (MAY YTD)",#N/A,FALSE,"June YTD"}</definedName>
    <definedName name="al" localSheetId="5" hidden="1">{"CAP VOL",#N/A,FALSE,"CAPITAL";"CAP VAR",#N/A,FALSE,"CAPITAL";"CAP FIJ",#N/A,FALSE,"CAPITAL";"CAP CONS",#N/A,FALSE,"CAPITAL";"CAP DATA",#N/A,FALSE,"CAPITAL"}</definedName>
    <definedName name="al" localSheetId="6" hidden="1">{"CAP VOL",#N/A,FALSE,"CAPITAL";"CAP VAR",#N/A,FALSE,"CAPITAL";"CAP FIJ",#N/A,FALSE,"CAPITAL";"CAP CONS",#N/A,FALSE,"CAPITAL";"CAP DATA",#N/A,FALSE,"CAPITAL"}</definedName>
    <definedName name="al" localSheetId="4" hidden="1">{"CAP VOL",#N/A,FALSE,"CAPITAL";"CAP VAR",#N/A,FALSE,"CAPITAL";"CAP FIJ",#N/A,FALSE,"CAPITAL";"CAP CONS",#N/A,FALSE,"CAPITAL";"CAP DATA",#N/A,FALSE,"CAPITAL"}</definedName>
    <definedName name="al" localSheetId="7" hidden="1">{"CAP VOL",#N/A,FALSE,"CAPITAL";"CAP VAR",#N/A,FALSE,"CAPITAL";"CAP FIJ",#N/A,FALSE,"CAPITAL";"CAP CONS",#N/A,FALSE,"CAPITAL";"CAP DATA",#N/A,FALSE,"CAPITAL"}</definedName>
    <definedName name="al" localSheetId="8" hidden="1">{"CAP VOL",#N/A,FALSE,"CAPITAL";"CAP VAR",#N/A,FALSE,"CAPITAL";"CAP FIJ",#N/A,FALSE,"CAPITAL";"CAP CONS",#N/A,FALSE,"CAPITAL";"CAP DATA",#N/A,FALSE,"CAPITAL"}</definedName>
    <definedName name="al" hidden="1">{"CAP VOL",#N/A,FALSE,"CAPITAL";"CAP VAR",#N/A,FALSE,"CAPITAL";"CAP FIJ",#N/A,FALSE,"CAPITAL";"CAP CONS",#N/A,FALSE,"CAPITAL";"CAP DATA",#N/A,FALSE,"CAPITAL"}</definedName>
    <definedName name="alk" localSheetId="5" hidden="1">{#N/A,#N/A,FALSE,"Hoja1";#N/A,#N/A,FALSE,"Hoja2"}</definedName>
    <definedName name="alk" localSheetId="6" hidden="1">{#N/A,#N/A,FALSE,"Hoja1";#N/A,#N/A,FALSE,"Hoja2"}</definedName>
    <definedName name="alk" localSheetId="4" hidden="1">{#N/A,#N/A,FALSE,"Hoja1";#N/A,#N/A,FALSE,"Hoja2"}</definedName>
    <definedName name="alk" localSheetId="7" hidden="1">{#N/A,#N/A,FALSE,"Hoja1";#N/A,#N/A,FALSE,"Hoja2"}</definedName>
    <definedName name="alk" localSheetId="8" hidden="1">{#N/A,#N/A,FALSE,"Hoja1";#N/A,#N/A,FALSE,"Hoja2"}</definedName>
    <definedName name="alk" hidden="1">{#N/A,#N/A,FALSE,"Hoja1";#N/A,#N/A,FALSE,"Hoja2"}</definedName>
    <definedName name="alt" localSheetId="5" hidden="1">{"det (May)",#N/A,FALSE,"June";"sum (MAY YTD)",#N/A,FALSE,"June YTD"}</definedName>
    <definedName name="alt" localSheetId="6" hidden="1">{"det (May)",#N/A,FALSE,"June";"sum (MAY YTD)",#N/A,FALSE,"June YTD"}</definedName>
    <definedName name="alt" localSheetId="4" hidden="1">{"det (May)",#N/A,FALSE,"June";"sum (MAY YTD)",#N/A,FALSE,"June YTD"}</definedName>
    <definedName name="alt" localSheetId="7" hidden="1">{"det (May)",#N/A,FALSE,"June";"sum (MAY YTD)",#N/A,FALSE,"June YTD"}</definedName>
    <definedName name="alt" localSheetId="8" hidden="1">{"det (May)",#N/A,FALSE,"June";"sum (MAY YTD)",#N/A,FALSE,"June YTD"}</definedName>
    <definedName name="alt" hidden="1">{"det (May)",#N/A,FALSE,"June";"sum (MAY YTD)",#N/A,FALSE,"June YTD"}</definedName>
    <definedName name="ano">'[5]5.Premissas'!$B$7</definedName>
    <definedName name="anoano">'[6]Premissas e conferência'!$B$8</definedName>
    <definedName name="Anos" localSheetId="5">OFFSET(#REF!,0,0,1,COUNT(#REF!))</definedName>
    <definedName name="Anos" localSheetId="6">OFFSET(#REF!,0,0,1,COUNT(#REF!))</definedName>
    <definedName name="Anos" localSheetId="4">OFFSET(#REF!,0,0,1,COUNT(#REF!))</definedName>
    <definedName name="Anos" localSheetId="7">OFFSET(#REF!,0,0,1,COUNT(#REF!))</definedName>
    <definedName name="Anos" localSheetId="8">OFFSET(#REF!,0,0,1,COUNT(#REF!))</definedName>
    <definedName name="Anos">OFFSET(Controle!$E$102,0,0,1,COUNT(Controle!$E$102:$AR$102))</definedName>
    <definedName name="anscount" hidden="1">1</definedName>
    <definedName name="aqw" localSheetId="5" hidden="1">[1]은행!#REF!</definedName>
    <definedName name="aqw" localSheetId="17" hidden="1">[2]은행!#REF!</definedName>
    <definedName name="aqw" localSheetId="6" hidden="1">[1]은행!#REF!</definedName>
    <definedName name="aqw" localSheetId="4" hidden="1">[2]은행!#REF!</definedName>
    <definedName name="aqw" localSheetId="23" hidden="1">[2]은행!#REF!</definedName>
    <definedName name="aqw" localSheetId="22" hidden="1">[2]은행!#REF!</definedName>
    <definedName name="aqw" localSheetId="16" hidden="1">[2]은행!#REF!</definedName>
    <definedName name="aqw" localSheetId="7" hidden="1">[2]은행!#REF!</definedName>
    <definedName name="aqw" localSheetId="8" hidden="1">[2]은행!#REF!</definedName>
    <definedName name="aqw" localSheetId="21" hidden="1">[2]은행!#REF!</definedName>
    <definedName name="aqw" localSheetId="19" hidden="1">[2]은행!#REF!</definedName>
    <definedName name="aqw" localSheetId="14" hidden="1">[2]은행!#REF!</definedName>
    <definedName name="aqw" hidden="1">[2]은행!#REF!</definedName>
    <definedName name="_xlnm.Print_Area" localSheetId="31">BP!$E$4:$AH$30</definedName>
    <definedName name="_xlnm.Print_Area" localSheetId="17">'Cálculo Receitas'!$D$9:$AS$18</definedName>
    <definedName name="_xlnm.Print_Area" localSheetId="0">Controle!$B$23:$O$86</definedName>
    <definedName name="_xlnm.Print_Area" localSheetId="27">DEPR!$D$4:$AS$1977</definedName>
    <definedName name="_xlnm.Print_Area" localSheetId="28">DRE!$D$4:$AS$52</definedName>
    <definedName name="_xlnm.Print_Area" localSheetId="20">Erradicação!$B$1:$J$21</definedName>
    <definedName name="_xlnm.Print_Area" localSheetId="33">'FIN CP'!$E$3:$AR$15</definedName>
    <definedName name="_xlnm.Print_Area" localSheetId="32">'FIN LP'!$E$5:$AR$91</definedName>
    <definedName name="_xlnm.Print_Area" localSheetId="26">INV!$D$7:$AS$60</definedName>
    <definedName name="_xlnm.Print_Area" localSheetId="23">Opex!#REF!</definedName>
    <definedName name="_xlnm.Print_Area" localSheetId="22">Pessoal!#REF!</definedName>
    <definedName name="_xlnm.Print_Area" localSheetId="13">Preços!$E$10:$AH$52</definedName>
    <definedName name="_xlnm.Print_Area" localSheetId="2">'Premissas macro'!$E$4:$AH$41</definedName>
    <definedName name="_xlnm.Print_Area" localSheetId="16">'Receita PFM e PFNM'!$E$7:$AH$8</definedName>
    <definedName name="_xlnm.Print_Area" localSheetId="21">SFB!#REF!</definedName>
    <definedName name="_xlnm.Print_Area" localSheetId="19">'Silvicultura e restauração'!#REF!</definedName>
    <definedName name="_xlnm.Print_Area" localSheetId="14">Volume!$E$7:$AH$182</definedName>
    <definedName name="AS2DocOpenMode" hidden="1">"AS2DocumentEdit"</definedName>
    <definedName name="asasdasda" localSheetId="5" hidden="1">{#N/A,#N/A,FALSE,"FIN AÑO"}</definedName>
    <definedName name="asasdasda" localSheetId="6" hidden="1">{#N/A,#N/A,FALSE,"FIN AÑO"}</definedName>
    <definedName name="asasdasda" localSheetId="4" hidden="1">{#N/A,#N/A,FALSE,"FIN AÑO"}</definedName>
    <definedName name="asasdasda" localSheetId="7" hidden="1">{#N/A,#N/A,FALSE,"FIN AÑO"}</definedName>
    <definedName name="asasdasda" localSheetId="8" hidden="1">{#N/A,#N/A,FALSE,"FIN AÑO"}</definedName>
    <definedName name="asasdasda" hidden="1">{#N/A,#N/A,FALSE,"FIN AÑO"}</definedName>
    <definedName name="asd" localSheetId="5" hidden="1">{#N/A,#N/A,FALSE,"FIN AÑO"}</definedName>
    <definedName name="asd" localSheetId="6" hidden="1">{#N/A,#N/A,FALSE,"FIN AÑO"}</definedName>
    <definedName name="asd" localSheetId="4" hidden="1">{#N/A,#N/A,FALSE,"FIN AÑO"}</definedName>
    <definedName name="asd" localSheetId="7" hidden="1">{#N/A,#N/A,FALSE,"FIN AÑO"}</definedName>
    <definedName name="asd" localSheetId="8" hidden="1">{#N/A,#N/A,FALSE,"FIN AÑO"}</definedName>
    <definedName name="asd" hidden="1">{#N/A,#N/A,FALSE,"FIN AÑO"}</definedName>
    <definedName name="asda" localSheetId="5" hidden="1">[1]은행!#REF!</definedName>
    <definedName name="asda" localSheetId="17" hidden="1">[2]은행!#REF!</definedName>
    <definedName name="asda" localSheetId="6" hidden="1">[1]은행!#REF!</definedName>
    <definedName name="asda" localSheetId="23" hidden="1">[2]은행!#REF!</definedName>
    <definedName name="asda" localSheetId="22" hidden="1">[2]은행!#REF!</definedName>
    <definedName name="asda" localSheetId="16" hidden="1">[2]은행!#REF!</definedName>
    <definedName name="asda" localSheetId="21" hidden="1">[2]은행!#REF!</definedName>
    <definedName name="asda" localSheetId="19" hidden="1">[2]은행!#REF!</definedName>
    <definedName name="asda" localSheetId="14" hidden="1">[2]은행!#REF!</definedName>
    <definedName name="asda" hidden="1">[2]은행!#REF!</definedName>
    <definedName name="asdasd" localSheetId="5" hidden="1">{"miles",#N/A,FALSE,"LUCROS E PERDAS (US$ 000)";"hl",#N/A,FALSE,"LUCROS E PERDAS (US$ 000)"}</definedName>
    <definedName name="asdasd" localSheetId="6" hidden="1">{"miles",#N/A,FALSE,"LUCROS E PERDAS (US$ 000)";"hl",#N/A,FALSE,"LUCROS E PERDAS (US$ 000)"}</definedName>
    <definedName name="asdasd" localSheetId="4" hidden="1">{"miles",#N/A,FALSE,"LUCROS E PERDAS (US$ 000)";"hl",#N/A,FALSE,"LUCROS E PERDAS (US$ 000)"}</definedName>
    <definedName name="asdasd" localSheetId="7" hidden="1">{"miles",#N/A,FALSE,"LUCROS E PERDAS (US$ 000)";"hl",#N/A,FALSE,"LUCROS E PERDAS (US$ 000)"}</definedName>
    <definedName name="asdasd" localSheetId="8" hidden="1">{"miles",#N/A,FALSE,"LUCROS E PERDAS (US$ 000)";"hl",#N/A,FALSE,"LUCROS E PERDAS (US$ 000)"}</definedName>
    <definedName name="asdasd" hidden="1">{"miles",#N/A,FALSE,"LUCROS E PERDAS (US$ 000)";"hl",#N/A,FALSE,"LUCROS E PERDAS (US$ 000)"}</definedName>
    <definedName name="asdasda" localSheetId="5" hidden="1">{"prem1",#N/A,FALSE,"Consolidado";"pl_us",#N/A,FALSE,"Consolidado";"pl_hl",#N/A,FALSE,"Consolidado";"bs",#N/A,FALSE,"Consolidado";"cf",#N/A,FALSE,"Consolidado"}</definedName>
    <definedName name="asdasda" localSheetId="6" hidden="1">{"prem1",#N/A,FALSE,"Consolidado";"pl_us",#N/A,FALSE,"Consolidado";"pl_hl",#N/A,FALSE,"Consolidado";"bs",#N/A,FALSE,"Consolidado";"cf",#N/A,FALSE,"Consolidado"}</definedName>
    <definedName name="asdasda" localSheetId="4" hidden="1">{"prem1",#N/A,FALSE,"Consolidado";"pl_us",#N/A,FALSE,"Consolidado";"pl_hl",#N/A,FALSE,"Consolidado";"bs",#N/A,FALSE,"Consolidado";"cf",#N/A,FALSE,"Consolidado"}</definedName>
    <definedName name="asdasda" localSheetId="7" hidden="1">{"prem1",#N/A,FALSE,"Consolidado";"pl_us",#N/A,FALSE,"Consolidado";"pl_hl",#N/A,FALSE,"Consolidado";"bs",#N/A,FALSE,"Consolidado";"cf",#N/A,FALSE,"Consolidado"}</definedName>
    <definedName name="asdasda" localSheetId="8" hidden="1">{"prem1",#N/A,FALSE,"Consolidado";"pl_us",#N/A,FALSE,"Consolidado";"pl_hl",#N/A,FALSE,"Consolidado";"bs",#N/A,FALSE,"Consolidado";"cf",#N/A,FALSE,"Consolidado"}</definedName>
    <definedName name="asdasda" hidden="1">{"prem1",#N/A,FALSE,"Consolidado";"pl_us",#N/A,FALSE,"Consolidado";"pl_hl",#N/A,FALSE,"Consolidado";"bs",#N/A,FALSE,"Consolidado";"cf",#N/A,FALSE,"Consolidado"}</definedName>
    <definedName name="ASDE" localSheetId="5" hidden="1">{#N/A,#N/A,FALSE,"FIN AÑO"}</definedName>
    <definedName name="ASDE" localSheetId="6" hidden="1">{#N/A,#N/A,FALSE,"FIN AÑO"}</definedName>
    <definedName name="ASDE" localSheetId="4" hidden="1">{#N/A,#N/A,FALSE,"FIN AÑO"}</definedName>
    <definedName name="ASDE" localSheetId="7" hidden="1">{#N/A,#N/A,FALSE,"FIN AÑO"}</definedName>
    <definedName name="ASDE" localSheetId="8" hidden="1">{#N/A,#N/A,FALSE,"FIN AÑO"}</definedName>
    <definedName name="ASDE" hidden="1">{#N/A,#N/A,FALSE,"FIN AÑO"}</definedName>
    <definedName name="asdf" localSheetId="5" hidden="1">{"det (May)",#N/A,FALSE,"June";"sum (MAY YTD)",#N/A,FALSE,"June YTD"}</definedName>
    <definedName name="asdf" localSheetId="6" hidden="1">{"det (May)",#N/A,FALSE,"June";"sum (MAY YTD)",#N/A,FALSE,"June YTD"}</definedName>
    <definedName name="asdf" localSheetId="4" hidden="1">{"det (May)",#N/A,FALSE,"June";"sum (MAY YTD)",#N/A,FALSE,"June YTD"}</definedName>
    <definedName name="asdf" localSheetId="7" hidden="1">{"det (May)",#N/A,FALSE,"June";"sum (MAY YTD)",#N/A,FALSE,"June YTD"}</definedName>
    <definedName name="asdf" localSheetId="8" hidden="1">{"det (May)",#N/A,FALSE,"June";"sum (MAY YTD)",#N/A,FALSE,"June YTD"}</definedName>
    <definedName name="asdf" hidden="1">{"det (May)",#N/A,FALSE,"June";"sum (MAY YTD)",#N/A,FALSE,"June YTD"}</definedName>
    <definedName name="asdfasg" localSheetId="5" hidden="1">{"det (May)",#N/A,FALSE,"June";"sum (MAY YTD)",#N/A,FALSE,"June YTD"}</definedName>
    <definedName name="asdfasg" localSheetId="6" hidden="1">{"det (May)",#N/A,FALSE,"June";"sum (MAY YTD)",#N/A,FALSE,"June YTD"}</definedName>
    <definedName name="asdfasg" localSheetId="4" hidden="1">{"det (May)",#N/A,FALSE,"June";"sum (MAY YTD)",#N/A,FALSE,"June YTD"}</definedName>
    <definedName name="asdfasg" localSheetId="7" hidden="1">{"det (May)",#N/A,FALSE,"June";"sum (MAY YTD)",#N/A,FALSE,"June YTD"}</definedName>
    <definedName name="asdfasg" localSheetId="8" hidden="1">{"det (May)",#N/A,FALSE,"June";"sum (MAY YTD)",#N/A,FALSE,"June YTD"}</definedName>
    <definedName name="asdfasg" hidden="1">{"det (May)",#N/A,FALSE,"June";"sum (MAY YTD)",#N/A,FALSE,"June YTD"}</definedName>
    <definedName name="asdsdasd" localSheetId="5" hidden="1">{"miles",#N/A,FALSE,"LUCROS E PERDAS (US$ 000)";"hl",#N/A,FALSE,"LUCROS E PERDAS (US$ 000)"}</definedName>
    <definedName name="asdsdasd" localSheetId="6" hidden="1">{"miles",#N/A,FALSE,"LUCROS E PERDAS (US$ 000)";"hl",#N/A,FALSE,"LUCROS E PERDAS (US$ 000)"}</definedName>
    <definedName name="asdsdasd" localSheetId="4" hidden="1">{"miles",#N/A,FALSE,"LUCROS E PERDAS (US$ 000)";"hl",#N/A,FALSE,"LUCROS E PERDAS (US$ 000)"}</definedName>
    <definedName name="asdsdasd" localSheetId="7" hidden="1">{"miles",#N/A,FALSE,"LUCROS E PERDAS (US$ 000)";"hl",#N/A,FALSE,"LUCROS E PERDAS (US$ 000)"}</definedName>
    <definedName name="asdsdasd" localSheetId="8" hidden="1">{"miles",#N/A,FALSE,"LUCROS E PERDAS (US$ 000)";"hl",#N/A,FALSE,"LUCROS E PERDAS (US$ 000)"}</definedName>
    <definedName name="asdsdasd" hidden="1">{"miles",#N/A,FALSE,"LUCROS E PERDAS (US$ 000)";"hl",#N/A,FALSE,"LUCROS E PERDAS (US$ 000)"}</definedName>
    <definedName name="ass" localSheetId="5" hidden="1">{#N/A,#N/A,FALSE,"Hoja1";#N/A,#N/A,FALSE,"Hoja2"}</definedName>
    <definedName name="ass" localSheetId="6" hidden="1">{#N/A,#N/A,FALSE,"Hoja1";#N/A,#N/A,FALSE,"Hoja2"}</definedName>
    <definedName name="ass" localSheetId="4" hidden="1">{#N/A,#N/A,FALSE,"Hoja1";#N/A,#N/A,FALSE,"Hoja2"}</definedName>
    <definedName name="ass" localSheetId="7" hidden="1">{#N/A,#N/A,FALSE,"Hoja1";#N/A,#N/A,FALSE,"Hoja2"}</definedName>
    <definedName name="ass" localSheetId="8" hidden="1">{#N/A,#N/A,FALSE,"Hoja1";#N/A,#N/A,FALSE,"Hoja2"}</definedName>
    <definedName name="ass" hidden="1">{#N/A,#N/A,FALSE,"Hoja1";#N/A,#N/A,FALSE,"Hoja2"}</definedName>
    <definedName name="asx" localSheetId="5" hidden="1">{"Prenissas",#N/A,FALSE,"Consolidado (3)";"Lucros000",#N/A,FALSE,"Consolidado (3)";"LucrosHL",#N/A,FALSE,"Consolidado (3)";"Balanco",#N/A,FALSE,"Consolidado (3)";"FluxoC",#N/A,FALSE,"Consolidado (3)"}</definedName>
    <definedName name="asx" localSheetId="6" hidden="1">{"Prenissas",#N/A,FALSE,"Consolidado (3)";"Lucros000",#N/A,FALSE,"Consolidado (3)";"LucrosHL",#N/A,FALSE,"Consolidado (3)";"Balanco",#N/A,FALSE,"Consolidado (3)";"FluxoC",#N/A,FALSE,"Consolidado (3)"}</definedName>
    <definedName name="asx" localSheetId="4" hidden="1">{"Prenissas",#N/A,FALSE,"Consolidado (3)";"Lucros000",#N/A,FALSE,"Consolidado (3)";"LucrosHL",#N/A,FALSE,"Consolidado (3)";"Balanco",#N/A,FALSE,"Consolidado (3)";"FluxoC",#N/A,FALSE,"Consolidado (3)"}</definedName>
    <definedName name="asx" localSheetId="7" hidden="1">{"Prenissas",#N/A,FALSE,"Consolidado (3)";"Lucros000",#N/A,FALSE,"Consolidado (3)";"LucrosHL",#N/A,FALSE,"Consolidado (3)";"Balanco",#N/A,FALSE,"Consolidado (3)";"FluxoC",#N/A,FALSE,"Consolidado (3)"}</definedName>
    <definedName name="asx" localSheetId="8" hidden="1">{"Prenissas",#N/A,FALSE,"Consolidado (3)";"Lucros000",#N/A,FALSE,"Consolidado (3)";"LucrosHL",#N/A,FALSE,"Consolidado (3)";"Balanco",#N/A,FALSE,"Consolidado (3)";"FluxoC",#N/A,FALSE,"Consolidado (3)"}</definedName>
    <definedName name="asx" hidden="1">{"Prenissas",#N/A,FALSE,"Consolidado (3)";"Lucros000",#N/A,FALSE,"Consolidado (3)";"LucrosHL",#N/A,FALSE,"Consolidado (3)";"Balanco",#N/A,FALSE,"Consolidado (3)";"FluxoC",#N/A,FALSE,"Consolidado (3)"}</definedName>
    <definedName name="awe" localSheetId="5" hidden="1">{"total",#N/A,FALSE,"TOTAL $";"totalhl",#N/A,FALSE,"TOTAL $HL";"vol",#N/A,FALSE,"VOLUMEN";"xprod1",#N/A,FALSE,"X PROD";"xprod2",#N/A,FALSE,"X PROD";"finaño1",#N/A,FALSE,"FIN AÑO Meta";"finaño2",#N/A,FALSE,"FIN AÑO Meta"}</definedName>
    <definedName name="awe" localSheetId="6" hidden="1">{"total",#N/A,FALSE,"TOTAL $";"totalhl",#N/A,FALSE,"TOTAL $HL";"vol",#N/A,FALSE,"VOLUMEN";"xprod1",#N/A,FALSE,"X PROD";"xprod2",#N/A,FALSE,"X PROD";"finaño1",#N/A,FALSE,"FIN AÑO Meta";"finaño2",#N/A,FALSE,"FIN AÑO Meta"}</definedName>
    <definedName name="awe" localSheetId="4" hidden="1">{"total",#N/A,FALSE,"TOTAL $";"totalhl",#N/A,FALSE,"TOTAL $HL";"vol",#N/A,FALSE,"VOLUMEN";"xprod1",#N/A,FALSE,"X PROD";"xprod2",#N/A,FALSE,"X PROD";"finaño1",#N/A,FALSE,"FIN AÑO Meta";"finaño2",#N/A,FALSE,"FIN AÑO Meta"}</definedName>
    <definedName name="awe" localSheetId="7" hidden="1">{"total",#N/A,FALSE,"TOTAL $";"totalhl",#N/A,FALSE,"TOTAL $HL";"vol",#N/A,FALSE,"VOLUMEN";"xprod1",#N/A,FALSE,"X PROD";"xprod2",#N/A,FALSE,"X PROD";"finaño1",#N/A,FALSE,"FIN AÑO Meta";"finaño2",#N/A,FALSE,"FIN AÑO Meta"}</definedName>
    <definedName name="awe" localSheetId="8" hidden="1">{"total",#N/A,FALSE,"TOTAL $";"totalhl",#N/A,FALSE,"TOTAL $HL";"vol",#N/A,FALSE,"VOLUMEN";"xprod1",#N/A,FALSE,"X PROD";"xprod2",#N/A,FALSE,"X PROD";"finaño1",#N/A,FALSE,"FIN AÑO Meta";"finaño2",#N/A,FALSE,"FIN AÑO Meta"}</definedName>
    <definedName name="awe" hidden="1">{"total",#N/A,FALSE,"TOTAL $";"totalhl",#N/A,FALSE,"TOTAL $HL";"vol",#N/A,FALSE,"VOLUMEN";"xprod1",#N/A,FALSE,"X PROD";"xprod2",#N/A,FALSE,"X PROD";"finaño1",#N/A,FALSE,"FIN AÑO Meta";"finaño2",#N/A,FALSE,"FIN AÑO Meta"}</definedName>
    <definedName name="AWER" localSheetId="5" hidden="1">{"total",#N/A,FALSE,"TOTAL $";"totalhl",#N/A,FALSE,"TOTAL $HL";"vol",#N/A,FALSE,"VOLUMEN";"xprod1",#N/A,FALSE,"X PROD";"xprod2",#N/A,FALSE,"X PROD";"finaño1",#N/A,FALSE,"FIN AÑO Meta";"finaño2",#N/A,FALSE,"FIN AÑO Meta"}</definedName>
    <definedName name="AWER" localSheetId="6" hidden="1">{"total",#N/A,FALSE,"TOTAL $";"totalhl",#N/A,FALSE,"TOTAL $HL";"vol",#N/A,FALSE,"VOLUMEN";"xprod1",#N/A,FALSE,"X PROD";"xprod2",#N/A,FALSE,"X PROD";"finaño1",#N/A,FALSE,"FIN AÑO Meta";"finaño2",#N/A,FALSE,"FIN AÑO Meta"}</definedName>
    <definedName name="AWER" localSheetId="4" hidden="1">{"total",#N/A,FALSE,"TOTAL $";"totalhl",#N/A,FALSE,"TOTAL $HL";"vol",#N/A,FALSE,"VOLUMEN";"xprod1",#N/A,FALSE,"X PROD";"xprod2",#N/A,FALSE,"X PROD";"finaño1",#N/A,FALSE,"FIN AÑO Meta";"finaño2",#N/A,FALSE,"FIN AÑO Meta"}</definedName>
    <definedName name="AWER" localSheetId="7" hidden="1">{"total",#N/A,FALSE,"TOTAL $";"totalhl",#N/A,FALSE,"TOTAL $HL";"vol",#N/A,FALSE,"VOLUMEN";"xprod1",#N/A,FALSE,"X PROD";"xprod2",#N/A,FALSE,"X PROD";"finaño1",#N/A,FALSE,"FIN AÑO Meta";"finaño2",#N/A,FALSE,"FIN AÑO Meta"}</definedName>
    <definedName name="AWER" localSheetId="8" hidden="1">{"total",#N/A,FALSE,"TOTAL $";"totalhl",#N/A,FALSE,"TOTAL $HL";"vol",#N/A,FALSE,"VOLUMEN";"xprod1",#N/A,FALSE,"X PROD";"xprod2",#N/A,FALSE,"X PROD";"finaño1",#N/A,FALSE,"FIN AÑO Meta";"finaño2",#N/A,FALSE,"FIN AÑO Meta"}</definedName>
    <definedName name="AWER" hidden="1">{"total",#N/A,FALSE,"TOTAL $";"totalhl",#N/A,FALSE,"TOTAL $HL";"vol",#N/A,FALSE,"VOLUMEN";"xprod1",#N/A,FALSE,"X PROD";"xprod2",#N/A,FALSE,"X PROD";"finaño1",#N/A,FALSE,"FIN AÑO Meta";"finaño2",#N/A,FALSE,"FIN AÑO Meta"}</definedName>
    <definedName name="b" localSheetId="5" hidden="1">{#N/A,#N/A,FALSE,"Hoja1";#N/A,#N/A,FALSE,"Hoja2"}</definedName>
    <definedName name="b" localSheetId="6" hidden="1">{#N/A,#N/A,FALSE,"Hoja1";#N/A,#N/A,FALSE,"Hoja2"}</definedName>
    <definedName name="b" localSheetId="4" hidden="1">{#N/A,#N/A,FALSE,"Hoja1";#N/A,#N/A,FALSE,"Hoja2"}</definedName>
    <definedName name="b" localSheetId="7" hidden="1">{#N/A,#N/A,FALSE,"Hoja1";#N/A,#N/A,FALSE,"Hoja2"}</definedName>
    <definedName name="b" localSheetId="8" hidden="1">{#N/A,#N/A,FALSE,"Hoja1";#N/A,#N/A,FALSE,"Hoja2"}</definedName>
    <definedName name="b" hidden="1">{#N/A,#N/A,FALSE,"Hoja1";#N/A,#N/A,FALSE,"Hoja2"}</definedName>
    <definedName name="babab" localSheetId="5" hidden="1">{#N/A,#N/A,FALSE,"Hoja1";#N/A,#N/A,FALSE,"Hoja2"}</definedName>
    <definedName name="babab" localSheetId="6" hidden="1">{#N/A,#N/A,FALSE,"Hoja1";#N/A,#N/A,FALSE,"Hoja2"}</definedName>
    <definedName name="babab" localSheetId="4" hidden="1">{#N/A,#N/A,FALSE,"Hoja1";#N/A,#N/A,FALSE,"Hoja2"}</definedName>
    <definedName name="babab" localSheetId="7" hidden="1">{#N/A,#N/A,FALSE,"Hoja1";#N/A,#N/A,FALSE,"Hoja2"}</definedName>
    <definedName name="babab" localSheetId="8" hidden="1">{#N/A,#N/A,FALSE,"Hoja1";#N/A,#N/A,FALSE,"Hoja2"}</definedName>
    <definedName name="babab" hidden="1">{#N/A,#N/A,FALSE,"Hoja1";#N/A,#N/A,FALSE,"Hoja2"}</definedName>
    <definedName name="BABABB" localSheetId="5" hidden="1">{#N/A,#N/A,FALSE,"Hoja1";#N/A,#N/A,FALSE,"Hoja2"}</definedName>
    <definedName name="BABABB" localSheetId="6" hidden="1">{#N/A,#N/A,FALSE,"Hoja1";#N/A,#N/A,FALSE,"Hoja2"}</definedName>
    <definedName name="BABABB" localSheetId="4" hidden="1">{#N/A,#N/A,FALSE,"Hoja1";#N/A,#N/A,FALSE,"Hoja2"}</definedName>
    <definedName name="BABABB" localSheetId="7" hidden="1">{#N/A,#N/A,FALSE,"Hoja1";#N/A,#N/A,FALSE,"Hoja2"}</definedName>
    <definedName name="BABABB" localSheetId="8" hidden="1">{#N/A,#N/A,FALSE,"Hoja1";#N/A,#N/A,FALSE,"Hoja2"}</definedName>
    <definedName name="BABABB" hidden="1">{#N/A,#N/A,FALSE,"Hoja1";#N/A,#N/A,FALSE,"Hoja2"}</definedName>
    <definedName name="blb" localSheetId="5" hidden="1">{"det (May)",#N/A,FALSE,"June";"sum (MAY YTD)",#N/A,FALSE,"June YTD"}</definedName>
    <definedName name="blb" localSheetId="6" hidden="1">{"det (May)",#N/A,FALSE,"June";"sum (MAY YTD)",#N/A,FALSE,"June YTD"}</definedName>
    <definedName name="blb" localSheetId="4" hidden="1">{"det (May)",#N/A,FALSE,"June";"sum (MAY YTD)",#N/A,FALSE,"June YTD"}</definedName>
    <definedName name="blb" localSheetId="7" hidden="1">{"det (May)",#N/A,FALSE,"June";"sum (MAY YTD)",#N/A,FALSE,"June YTD"}</definedName>
    <definedName name="blb" localSheetId="8" hidden="1">{"det (May)",#N/A,FALSE,"June";"sum (MAY YTD)",#N/A,FALSE,"June YTD"}</definedName>
    <definedName name="blb" hidden="1">{"det (May)",#N/A,FALSE,"June";"sum (MAY YTD)",#N/A,FALSE,"June YTD"}</definedName>
    <definedName name="BLPH1" localSheetId="5" hidden="1">'[7]Brazil Sovereign'!#REF!</definedName>
    <definedName name="BLPH1" localSheetId="17" hidden="1">'[8]Brazil Sovereign'!#REF!</definedName>
    <definedName name="BLPH1" localSheetId="6" hidden="1">'[7]Brazil Sovereign'!#REF!</definedName>
    <definedName name="BLPH1" localSheetId="23" hidden="1">'[8]Brazil Sovereign'!#REF!</definedName>
    <definedName name="BLPH1" localSheetId="22" hidden="1">'[8]Brazil Sovereign'!#REF!</definedName>
    <definedName name="BLPH1" localSheetId="16" hidden="1">'[8]Brazil Sovereign'!#REF!</definedName>
    <definedName name="BLPH1" localSheetId="21" hidden="1">'[8]Brazil Sovereign'!#REF!</definedName>
    <definedName name="BLPH1" localSheetId="19" hidden="1">'[8]Brazil Sovereign'!#REF!</definedName>
    <definedName name="BLPH1" localSheetId="14" hidden="1">'[8]Brazil Sovereign'!#REF!</definedName>
    <definedName name="BLPH1" hidden="1">'[8]Brazil Sovereign'!#REF!</definedName>
    <definedName name="BLPH100" localSheetId="5" hidden="1">[9]BLP!$I$5</definedName>
    <definedName name="BLPH100" localSheetId="6" hidden="1">[9]BLP!$I$5</definedName>
    <definedName name="BLPH100" hidden="1">[10]BLP!$I$5</definedName>
    <definedName name="BLPH101" localSheetId="5" hidden="1">[9]BLP!$G$5</definedName>
    <definedName name="BLPH101" localSheetId="6" hidden="1">[9]BLP!$G$5</definedName>
    <definedName name="BLPH101" hidden="1">[10]BLP!$G$5</definedName>
    <definedName name="BLPH102" localSheetId="5" hidden="1">[9]BLP!$E$5</definedName>
    <definedName name="BLPH102" localSheetId="6" hidden="1">[9]BLP!$E$5</definedName>
    <definedName name="BLPH102" hidden="1">[10]BLP!$E$5</definedName>
    <definedName name="BLPH103" localSheetId="5" hidden="1">[9]BLP!$C$5</definedName>
    <definedName name="BLPH103" localSheetId="6" hidden="1">[9]BLP!$C$5</definedName>
    <definedName name="BLPH103" hidden="1">[10]BLP!$C$5</definedName>
    <definedName name="BLPH104" localSheetId="5" hidden="1">[9]BLP!$A$5</definedName>
    <definedName name="BLPH104" localSheetId="6" hidden="1">[9]BLP!$A$5</definedName>
    <definedName name="BLPH104" hidden="1">[10]BLP!$A$5</definedName>
    <definedName name="BLPH107" localSheetId="5" hidden="1">'[11]Dados BLP'!#REF!</definedName>
    <definedName name="BLPH107" localSheetId="17" hidden="1">'[12]Dados BLP'!#REF!</definedName>
    <definedName name="BLPH107" localSheetId="6" hidden="1">'[11]Dados BLP'!#REF!</definedName>
    <definedName name="BLPH107" localSheetId="23" hidden="1">'[12]Dados BLP'!#REF!</definedName>
    <definedName name="BLPH107" localSheetId="22" hidden="1">'[12]Dados BLP'!#REF!</definedName>
    <definedName name="BLPH107" localSheetId="16" hidden="1">'[12]Dados BLP'!#REF!</definedName>
    <definedName name="BLPH107" localSheetId="21" hidden="1">'[12]Dados BLP'!#REF!</definedName>
    <definedName name="BLPH107" localSheetId="19" hidden="1">'[12]Dados BLP'!#REF!</definedName>
    <definedName name="BLPH107" localSheetId="14" hidden="1">'[12]Dados BLP'!#REF!</definedName>
    <definedName name="BLPH107" hidden="1">'[12]Dados BLP'!#REF!</definedName>
    <definedName name="BLPH2" localSheetId="5" hidden="1">#REF!</definedName>
    <definedName name="BLPH2" localSheetId="17" hidden="1">#REF!</definedName>
    <definedName name="BLPH2" localSheetId="6" hidden="1">#REF!</definedName>
    <definedName name="BLPH2" localSheetId="4" hidden="1">#REF!</definedName>
    <definedName name="BLPH2" localSheetId="23" hidden="1">#REF!</definedName>
    <definedName name="BLPH2" localSheetId="22" hidden="1">#REF!</definedName>
    <definedName name="BLPH2" localSheetId="16" hidden="1">#REF!</definedName>
    <definedName name="BLPH2" localSheetId="7" hidden="1">#REF!</definedName>
    <definedName name="BLPH2" localSheetId="8" hidden="1">#REF!</definedName>
    <definedName name="BLPH2" localSheetId="21" hidden="1">#REF!</definedName>
    <definedName name="BLPH2" localSheetId="19" hidden="1">#REF!</definedName>
    <definedName name="BLPH2" localSheetId="14" hidden="1">#REF!</definedName>
    <definedName name="BLPH2" hidden="1">#REF!</definedName>
    <definedName name="BLPH3" localSheetId="5" hidden="1">#REF!</definedName>
    <definedName name="BLPH3" localSheetId="17" hidden="1">#REF!</definedName>
    <definedName name="BLPH3" localSheetId="6" hidden="1">#REF!</definedName>
    <definedName name="BLPH3" localSheetId="4" hidden="1">#REF!</definedName>
    <definedName name="BLPH3" localSheetId="23" hidden="1">#REF!</definedName>
    <definedName name="BLPH3" localSheetId="22" hidden="1">#REF!</definedName>
    <definedName name="BLPH3" localSheetId="16" hidden="1">#REF!</definedName>
    <definedName name="BLPH3" localSheetId="7" hidden="1">#REF!</definedName>
    <definedName name="BLPH3" localSheetId="8" hidden="1">#REF!</definedName>
    <definedName name="BLPH3" localSheetId="21" hidden="1">#REF!</definedName>
    <definedName name="BLPH3" localSheetId="19" hidden="1">#REF!</definedName>
    <definedName name="BLPH3" localSheetId="14" hidden="1">#REF!</definedName>
    <definedName name="BLPH3" hidden="1">#REF!</definedName>
    <definedName name="BLPH4" localSheetId="5" hidden="1">#REF!</definedName>
    <definedName name="BLPH4" localSheetId="17" hidden="1">#REF!</definedName>
    <definedName name="BLPH4" localSheetId="6" hidden="1">#REF!</definedName>
    <definedName name="BLPH4" localSheetId="4" hidden="1">#REF!</definedName>
    <definedName name="BLPH4" localSheetId="23" hidden="1">#REF!</definedName>
    <definedName name="BLPH4" localSheetId="22" hidden="1">#REF!</definedName>
    <definedName name="BLPH4" localSheetId="16" hidden="1">#REF!</definedName>
    <definedName name="BLPH4" localSheetId="7" hidden="1">#REF!</definedName>
    <definedName name="BLPH4" localSheetId="8" hidden="1">#REF!</definedName>
    <definedName name="BLPH4" localSheetId="21" hidden="1">#REF!</definedName>
    <definedName name="BLPH4" localSheetId="19" hidden="1">#REF!</definedName>
    <definedName name="BLPH4" localSheetId="14" hidden="1">#REF!</definedName>
    <definedName name="BLPH4" hidden="1">#REF!</definedName>
    <definedName name="BLPH5" localSheetId="17" hidden="1">#REF!</definedName>
    <definedName name="BLPH5" localSheetId="23" hidden="1">#REF!</definedName>
    <definedName name="BLPH5" localSheetId="22" hidden="1">#REF!</definedName>
    <definedName name="BLPH5" localSheetId="16" hidden="1">#REF!</definedName>
    <definedName name="BLPH5" localSheetId="21" hidden="1">#REF!</definedName>
    <definedName name="BLPH5" localSheetId="19" hidden="1">#REF!</definedName>
    <definedName name="BLPH5" localSheetId="14" hidden="1">#REF!</definedName>
    <definedName name="BLPH5" hidden="1">#REF!</definedName>
    <definedName name="BLPH6" localSheetId="17" hidden="1">#REF!</definedName>
    <definedName name="BLPH6" localSheetId="23" hidden="1">#REF!</definedName>
    <definedName name="BLPH6" localSheetId="22" hidden="1">#REF!</definedName>
    <definedName name="BLPH6" localSheetId="16" hidden="1">#REF!</definedName>
    <definedName name="BLPH6" localSheetId="21" hidden="1">#REF!</definedName>
    <definedName name="BLPH6" localSheetId="19" hidden="1">#REF!</definedName>
    <definedName name="BLPH6" localSheetId="14" hidden="1">#REF!</definedName>
    <definedName name="BLPH6" hidden="1">#REF!</definedName>
    <definedName name="BLPH7" localSheetId="17" hidden="1">#REF!</definedName>
    <definedName name="BLPH7" localSheetId="23" hidden="1">#REF!</definedName>
    <definedName name="BLPH7" localSheetId="22" hidden="1">#REF!</definedName>
    <definedName name="BLPH7" localSheetId="16" hidden="1">#REF!</definedName>
    <definedName name="BLPH7" localSheetId="21" hidden="1">#REF!</definedName>
    <definedName name="BLPH7" localSheetId="19" hidden="1">#REF!</definedName>
    <definedName name="BLPH7" localSheetId="14" hidden="1">#REF!</definedName>
    <definedName name="BLPH7" hidden="1">#REF!</definedName>
    <definedName name="BLPH8" localSheetId="17" hidden="1">#REF!</definedName>
    <definedName name="BLPH8" localSheetId="23" hidden="1">#REF!</definedName>
    <definedName name="BLPH8" localSheetId="22" hidden="1">#REF!</definedName>
    <definedName name="BLPH8" localSheetId="16" hidden="1">#REF!</definedName>
    <definedName name="BLPH8" localSheetId="21" hidden="1">#REF!</definedName>
    <definedName name="BLPH8" localSheetId="19" hidden="1">#REF!</definedName>
    <definedName name="BLPH8" localSheetId="14" hidden="1">#REF!</definedName>
    <definedName name="BLPH8" hidden="1">#REF!</definedName>
    <definedName name="BLPH96" localSheetId="5" hidden="1">[9]BLP!$Q$5</definedName>
    <definedName name="BLPH96" localSheetId="6" hidden="1">[9]BLP!$Q$5</definedName>
    <definedName name="BLPH96" hidden="1">[10]BLP!$Q$5</definedName>
    <definedName name="BLPH97" localSheetId="5" hidden="1">[9]BLP!$O$5</definedName>
    <definedName name="BLPH97" localSheetId="6" hidden="1">[9]BLP!$O$5</definedName>
    <definedName name="BLPH97" hidden="1">[10]BLP!$O$5</definedName>
    <definedName name="BLPH98" localSheetId="5" hidden="1">[9]BLP!$M$5</definedName>
    <definedName name="BLPH98" localSheetId="6" hidden="1">[9]BLP!$M$5</definedName>
    <definedName name="BLPH98" hidden="1">[10]BLP!$M$5</definedName>
    <definedName name="BLPH99" localSheetId="5" hidden="1">[9]BLP!$K$5</definedName>
    <definedName name="BLPH99" localSheetId="6" hidden="1">[9]BLP!$K$5</definedName>
    <definedName name="BLPH99" hidden="1">[10]BLP!$K$5</definedName>
    <definedName name="bnb" localSheetId="5" hidden="1">{#N/A,#N/A,FALSE,"Hoja1";#N/A,#N/A,FALSE,"Hoja2"}</definedName>
    <definedName name="bnb" localSheetId="6" hidden="1">{#N/A,#N/A,FALSE,"Hoja1";#N/A,#N/A,FALSE,"Hoja2"}</definedName>
    <definedName name="bnb" localSheetId="4" hidden="1">{#N/A,#N/A,FALSE,"Hoja1";#N/A,#N/A,FALSE,"Hoja2"}</definedName>
    <definedName name="bnb" localSheetId="7" hidden="1">{#N/A,#N/A,FALSE,"Hoja1";#N/A,#N/A,FALSE,"Hoja2"}</definedName>
    <definedName name="bnb" localSheetId="8" hidden="1">{#N/A,#N/A,FALSE,"Hoja1";#N/A,#N/A,FALSE,"Hoja2"}</definedName>
    <definedName name="bnb" hidden="1">{#N/A,#N/A,FALSE,"Hoja1";#N/A,#N/A,FALSE,"Hoja2"}</definedName>
    <definedName name="bvbv" localSheetId="5" hidden="1">{"prem1",#N/A,FALSE,"Consolidado";"pl_us",#N/A,FALSE,"Consolidado";"pl_hl",#N/A,FALSE,"Consolidado";"bs",#N/A,FALSE,"Consolidado";"cf",#N/A,FALSE,"Consolidado"}</definedName>
    <definedName name="bvbv" localSheetId="6" hidden="1">{"prem1",#N/A,FALSE,"Consolidado";"pl_us",#N/A,FALSE,"Consolidado";"pl_hl",#N/A,FALSE,"Consolidado";"bs",#N/A,FALSE,"Consolidado";"cf",#N/A,FALSE,"Consolidado"}</definedName>
    <definedName name="bvbv" localSheetId="4" hidden="1">{"prem1",#N/A,FALSE,"Consolidado";"pl_us",#N/A,FALSE,"Consolidado";"pl_hl",#N/A,FALSE,"Consolidado";"bs",#N/A,FALSE,"Consolidado";"cf",#N/A,FALSE,"Consolidado"}</definedName>
    <definedName name="bvbv" localSheetId="7" hidden="1">{"prem1",#N/A,FALSE,"Consolidado";"pl_us",#N/A,FALSE,"Consolidado";"pl_hl",#N/A,FALSE,"Consolidado";"bs",#N/A,FALSE,"Consolidado";"cf",#N/A,FALSE,"Consolidado"}</definedName>
    <definedName name="bvbv" localSheetId="8" hidden="1">{"prem1",#N/A,FALSE,"Consolidado";"pl_us",#N/A,FALSE,"Consolidado";"pl_hl",#N/A,FALSE,"Consolidado";"bs",#N/A,FALSE,"Consolidado";"cf",#N/A,FALSE,"Consolidado"}</definedName>
    <definedName name="bvbv" hidden="1">{"prem1",#N/A,FALSE,"Consolidado";"pl_us",#N/A,FALSE,"Consolidado";"pl_hl",#N/A,FALSE,"Consolidado";"bs",#N/A,FALSE,"Consolidado";"cf",#N/A,FALSE,"Consolidado"}</definedName>
    <definedName name="bvbvbv" localSheetId="5" hidden="1">{#N/A,"Carabeer",FALSE,"Dscto.";#N/A,"Disbracentro",FALSE,"Dscto.";#N/A,"Río Beer",FALSE,"Dscto.";#N/A,"Andes",FALSE,"Dscto."}</definedName>
    <definedName name="bvbvbv" localSheetId="6" hidden="1">{#N/A,"Carabeer",FALSE,"Dscto.";#N/A,"Disbracentro",FALSE,"Dscto.";#N/A,"Río Beer",FALSE,"Dscto.";#N/A,"Andes",FALSE,"Dscto."}</definedName>
    <definedName name="bvbvbv" localSheetId="4" hidden="1">{#N/A,"Carabeer",FALSE,"Dscto.";#N/A,"Disbracentro",FALSE,"Dscto.";#N/A,"Río Beer",FALSE,"Dscto.";#N/A,"Andes",FALSE,"Dscto."}</definedName>
    <definedName name="bvbvbv" localSheetId="7" hidden="1">{#N/A,"Carabeer",FALSE,"Dscto.";#N/A,"Disbracentro",FALSE,"Dscto.";#N/A,"Río Beer",FALSE,"Dscto.";#N/A,"Andes",FALSE,"Dscto."}</definedName>
    <definedName name="bvbvbv" localSheetId="8" hidden="1">{#N/A,"Carabeer",FALSE,"Dscto.";#N/A,"Disbracentro",FALSE,"Dscto.";#N/A,"Río Beer",FALSE,"Dscto.";#N/A,"Andes",FALSE,"Dscto."}</definedName>
    <definedName name="bvbvbv" hidden="1">{#N/A,"Carabeer",FALSE,"Dscto.";#N/A,"Disbracentro",FALSE,"Dscto.";#N/A,"Río Beer",FALSE,"Dscto.";#N/A,"Andes",FALSE,"Dscto."}</definedName>
    <definedName name="bvbvgfhg" localSheetId="5" hidden="1">{"prem1",#N/A,FALSE,"Consolidado";"pl_us",#N/A,FALSE,"Consolidado";"pl_hl",#N/A,FALSE,"Consolidado";"bs",#N/A,FALSE,"Consolidado";"cf",#N/A,FALSE,"Consolidado"}</definedName>
    <definedName name="bvbvgfhg" localSheetId="6" hidden="1">{"prem1",#N/A,FALSE,"Consolidado";"pl_us",#N/A,FALSE,"Consolidado";"pl_hl",#N/A,FALSE,"Consolidado";"bs",#N/A,FALSE,"Consolidado";"cf",#N/A,FALSE,"Consolidado"}</definedName>
    <definedName name="bvbvgfhg" localSheetId="4" hidden="1">{"prem1",#N/A,FALSE,"Consolidado";"pl_us",#N/A,FALSE,"Consolidado";"pl_hl",#N/A,FALSE,"Consolidado";"bs",#N/A,FALSE,"Consolidado";"cf",#N/A,FALSE,"Consolidado"}</definedName>
    <definedName name="bvbvgfhg" localSheetId="7" hidden="1">{"prem1",#N/A,FALSE,"Consolidado";"pl_us",#N/A,FALSE,"Consolidado";"pl_hl",#N/A,FALSE,"Consolidado";"bs",#N/A,FALSE,"Consolidado";"cf",#N/A,FALSE,"Consolidado"}</definedName>
    <definedName name="bvbvgfhg" localSheetId="8" hidden="1">{"prem1",#N/A,FALSE,"Consolidado";"pl_us",#N/A,FALSE,"Consolidado";"pl_hl",#N/A,FALSE,"Consolidado";"bs",#N/A,FALSE,"Consolidado";"cf",#N/A,FALSE,"Consolidado"}</definedName>
    <definedName name="bvbvgfhg" hidden="1">{"prem1",#N/A,FALSE,"Consolidado";"pl_us",#N/A,FALSE,"Consolidado";"pl_hl",#N/A,FALSE,"Consolidado";"bs",#N/A,FALSE,"Consolidado";"cf",#N/A,FALSE,"Consolidado"}</definedName>
    <definedName name="bvcbcbf" localSheetId="5" hidden="1">{"miles",#N/A,FALSE,"LUCROS E PERDAS (US$ 000)";"hl",#N/A,FALSE,"LUCROS E PERDAS (US$ 000)"}</definedName>
    <definedName name="bvcbcbf" localSheetId="6" hidden="1">{"miles",#N/A,FALSE,"LUCROS E PERDAS (US$ 000)";"hl",#N/A,FALSE,"LUCROS E PERDAS (US$ 000)"}</definedName>
    <definedName name="bvcbcbf" localSheetId="4" hidden="1">{"miles",#N/A,FALSE,"LUCROS E PERDAS (US$ 000)";"hl",#N/A,FALSE,"LUCROS E PERDAS (US$ 000)"}</definedName>
    <definedName name="bvcbcbf" localSheetId="7" hidden="1">{"miles",#N/A,FALSE,"LUCROS E PERDAS (US$ 000)";"hl",#N/A,FALSE,"LUCROS E PERDAS (US$ 000)"}</definedName>
    <definedName name="bvcbcbf" localSheetId="8" hidden="1">{"miles",#N/A,FALSE,"LUCROS E PERDAS (US$ 000)";"hl",#N/A,FALSE,"LUCROS E PERDAS (US$ 000)"}</definedName>
    <definedName name="bvcbcbf" hidden="1">{"miles",#N/A,FALSE,"LUCROS E PERDAS (US$ 000)";"hl",#N/A,FALSE,"LUCROS E PERDAS (US$ 000)"}</definedName>
    <definedName name="bvhfhgff" localSheetId="5" hidden="1">{#N/A,#N/A,FALSE,"Hoja1";#N/A,#N/A,FALSE,"Hoja2"}</definedName>
    <definedName name="bvhfhgff" localSheetId="6" hidden="1">{#N/A,#N/A,FALSE,"Hoja1";#N/A,#N/A,FALSE,"Hoja2"}</definedName>
    <definedName name="bvhfhgff" localSheetId="4" hidden="1">{#N/A,#N/A,FALSE,"Hoja1";#N/A,#N/A,FALSE,"Hoja2"}</definedName>
    <definedName name="bvhfhgff" localSheetId="7" hidden="1">{#N/A,#N/A,FALSE,"Hoja1";#N/A,#N/A,FALSE,"Hoja2"}</definedName>
    <definedName name="bvhfhgff" localSheetId="8" hidden="1">{#N/A,#N/A,FALSE,"Hoja1";#N/A,#N/A,FALSE,"Hoja2"}</definedName>
    <definedName name="bvhfhgff" hidden="1">{#N/A,#N/A,FALSE,"Hoja1";#N/A,#N/A,FALSE,"Hoja2"}</definedName>
    <definedName name="bvnbvnv" localSheetId="5" hidden="1">{"prem1",#N/A,FALSE,"Consolidado";"pl_us",#N/A,FALSE,"Consolidado";"pl_hl",#N/A,FALSE,"Consolidado";"bs",#N/A,FALSE,"Consolidado";"cf",#N/A,FALSE,"Consolidado"}</definedName>
    <definedName name="bvnbvnv" localSheetId="6" hidden="1">{"prem1",#N/A,FALSE,"Consolidado";"pl_us",#N/A,FALSE,"Consolidado";"pl_hl",#N/A,FALSE,"Consolidado";"bs",#N/A,FALSE,"Consolidado";"cf",#N/A,FALSE,"Consolidado"}</definedName>
    <definedName name="bvnbvnv" localSheetId="4" hidden="1">{"prem1",#N/A,FALSE,"Consolidado";"pl_us",#N/A,FALSE,"Consolidado";"pl_hl",#N/A,FALSE,"Consolidado";"bs",#N/A,FALSE,"Consolidado";"cf",#N/A,FALSE,"Consolidado"}</definedName>
    <definedName name="bvnbvnv" localSheetId="7" hidden="1">{"prem1",#N/A,FALSE,"Consolidado";"pl_us",#N/A,FALSE,"Consolidado";"pl_hl",#N/A,FALSE,"Consolidado";"bs",#N/A,FALSE,"Consolidado";"cf",#N/A,FALSE,"Consolidado"}</definedName>
    <definedName name="bvnbvnv" localSheetId="8" hidden="1">{"prem1",#N/A,FALSE,"Consolidado";"pl_us",#N/A,FALSE,"Consolidado";"pl_hl",#N/A,FALSE,"Consolidado";"bs",#N/A,FALSE,"Consolidado";"cf",#N/A,FALSE,"Consolidado"}</definedName>
    <definedName name="bvnbvnv" hidden="1">{"prem1",#N/A,FALSE,"Consolidado";"pl_us",#N/A,FALSE,"Consolidado";"pl_hl",#N/A,FALSE,"Consolidado";"bs",#N/A,FALSE,"Consolidado";"cf",#N/A,FALSE,"Consolidado"}</definedName>
    <definedName name="bxbcbcv" localSheetId="5" hidden="1">{"Prenissas",#N/A,FALSE,"Consolidado (3)";"Lucros000",#N/A,FALSE,"Consolidado (3)";"LucrosHL",#N/A,FALSE,"Consolidado (3)";"Balanco",#N/A,FALSE,"Consolidado (3)";"FluxoC",#N/A,FALSE,"Consolidado (3)"}</definedName>
    <definedName name="bxbcbcv" localSheetId="6" hidden="1">{"Prenissas",#N/A,FALSE,"Consolidado (3)";"Lucros000",#N/A,FALSE,"Consolidado (3)";"LucrosHL",#N/A,FALSE,"Consolidado (3)";"Balanco",#N/A,FALSE,"Consolidado (3)";"FluxoC",#N/A,FALSE,"Consolidado (3)"}</definedName>
    <definedName name="bxbcbcv" localSheetId="4" hidden="1">{"Prenissas",#N/A,FALSE,"Consolidado (3)";"Lucros000",#N/A,FALSE,"Consolidado (3)";"LucrosHL",#N/A,FALSE,"Consolidado (3)";"Balanco",#N/A,FALSE,"Consolidado (3)";"FluxoC",#N/A,FALSE,"Consolidado (3)"}</definedName>
    <definedName name="bxbcbcv" localSheetId="7" hidden="1">{"Prenissas",#N/A,FALSE,"Consolidado (3)";"Lucros000",#N/A,FALSE,"Consolidado (3)";"LucrosHL",#N/A,FALSE,"Consolidado (3)";"Balanco",#N/A,FALSE,"Consolidado (3)";"FluxoC",#N/A,FALSE,"Consolidado (3)"}</definedName>
    <definedName name="bxbcbcv" localSheetId="8" hidden="1">{"Prenissas",#N/A,FALSE,"Consolidado (3)";"Lucros000",#N/A,FALSE,"Consolidado (3)";"LucrosHL",#N/A,FALSE,"Consolidado (3)";"Balanco",#N/A,FALSE,"Consolidado (3)";"FluxoC",#N/A,FALSE,"Consolidado (3)"}</definedName>
    <definedName name="bxbcbcv" hidden="1">{"Prenissas",#N/A,FALSE,"Consolidado (3)";"Lucros000",#N/A,FALSE,"Consolidado (3)";"LucrosHL",#N/A,FALSE,"Consolidado (3)";"Balanco",#N/A,FALSE,"Consolidado (3)";"FluxoC",#N/A,FALSE,"Consolidado (3)"}</definedName>
    <definedName name="caas" localSheetId="5" hidden="1">{"bs",#N/A,FALSE,"Consolidado";"cf",#N/A,FALSE,"Consolidado";"pl_hl",#N/A,FALSE,"Consolidado";"pl_us",#N/A,FALSE,"Consolidado";"Prem1",#N/A,FALSE,"Consolidado"}</definedName>
    <definedName name="caas" localSheetId="6" hidden="1">{"bs",#N/A,FALSE,"Consolidado";"cf",#N/A,FALSE,"Consolidado";"pl_hl",#N/A,FALSE,"Consolidado";"pl_us",#N/A,FALSE,"Consolidado";"Prem1",#N/A,FALSE,"Consolidado"}</definedName>
    <definedName name="caas" localSheetId="4" hidden="1">{"bs",#N/A,FALSE,"Consolidado";"cf",#N/A,FALSE,"Consolidado";"pl_hl",#N/A,FALSE,"Consolidado";"pl_us",#N/A,FALSE,"Consolidado";"Prem1",#N/A,FALSE,"Consolidado"}</definedName>
    <definedName name="caas" localSheetId="7" hidden="1">{"bs",#N/A,FALSE,"Consolidado";"cf",#N/A,FALSE,"Consolidado";"pl_hl",#N/A,FALSE,"Consolidado";"pl_us",#N/A,FALSE,"Consolidado";"Prem1",#N/A,FALSE,"Consolidado"}</definedName>
    <definedName name="caas" localSheetId="8" hidden="1">{"bs",#N/A,FALSE,"Consolidado";"cf",#N/A,FALSE,"Consolidado";"pl_hl",#N/A,FALSE,"Consolidado";"pl_us",#N/A,FALSE,"Consolidado";"Prem1",#N/A,FALSE,"Consolidado"}</definedName>
    <definedName name="caas" hidden="1">{"bs",#N/A,FALSE,"Consolidado";"cf",#N/A,FALSE,"Consolidado";"pl_hl",#N/A,FALSE,"Consolidado";"pl_us",#N/A,FALSE,"Consolidado";"Prem1",#N/A,FALSE,"Consolidado"}</definedName>
    <definedName name="CAASS" localSheetId="5" hidden="1">{"bs",#N/A,FALSE,"Consolidado";"cf",#N/A,FALSE,"Consolidado";"pl_hl",#N/A,FALSE,"Consolidado";"pl_us",#N/A,FALSE,"Consolidado";"Prem1",#N/A,FALSE,"Consolidado"}</definedName>
    <definedName name="CAASS" localSheetId="6" hidden="1">{"bs",#N/A,FALSE,"Consolidado";"cf",#N/A,FALSE,"Consolidado";"pl_hl",#N/A,FALSE,"Consolidado";"pl_us",#N/A,FALSE,"Consolidado";"Prem1",#N/A,FALSE,"Consolidado"}</definedName>
    <definedName name="CAASS" localSheetId="4" hidden="1">{"bs",#N/A,FALSE,"Consolidado";"cf",#N/A,FALSE,"Consolidado";"pl_hl",#N/A,FALSE,"Consolidado";"pl_us",#N/A,FALSE,"Consolidado";"Prem1",#N/A,FALSE,"Consolidado"}</definedName>
    <definedName name="CAASS" localSheetId="7" hidden="1">{"bs",#N/A,FALSE,"Consolidado";"cf",#N/A,FALSE,"Consolidado";"pl_hl",#N/A,FALSE,"Consolidado";"pl_us",#N/A,FALSE,"Consolidado";"Prem1",#N/A,FALSE,"Consolidado"}</definedName>
    <definedName name="CAASS" localSheetId="8" hidden="1">{"bs",#N/A,FALSE,"Consolidado";"cf",#N/A,FALSE,"Consolidado";"pl_hl",#N/A,FALSE,"Consolidado";"pl_us",#N/A,FALSE,"Consolidado";"Prem1",#N/A,FALSE,"Consolidado"}</definedName>
    <definedName name="CAASS" hidden="1">{"bs",#N/A,FALSE,"Consolidado";"cf",#N/A,FALSE,"Consolidado";"pl_hl",#N/A,FALSE,"Consolidado";"pl_us",#N/A,FALSE,"Consolidado";"Prem1",#N/A,FALSE,"Consolidado"}</definedName>
    <definedName name="CAPTURA2" localSheetId="5" hidden="1">{"'171'!$A$1:$Z$50"}</definedName>
    <definedName name="CAPTURA2" localSheetId="6" hidden="1">{"'171'!$A$1:$Z$50"}</definedName>
    <definedName name="CAPTURA2" localSheetId="4" hidden="1">{"'171'!$A$1:$Z$50"}</definedName>
    <definedName name="CAPTURA2" localSheetId="7" hidden="1">{"'171'!$A$1:$Z$50"}</definedName>
    <definedName name="CAPTURA2" localSheetId="8" hidden="1">{"'171'!$A$1:$Z$50"}</definedName>
    <definedName name="CAPTURA2" hidden="1">{"'171'!$A$1:$Z$50"}</definedName>
    <definedName name="CARLOS" localSheetId="5" hidden="1">{#N/A,#N/A,FALSE,"Hoja1";#N/A,#N/A,FALSE,"Hoja2"}</definedName>
    <definedName name="CARLOS" localSheetId="6" hidden="1">{#N/A,#N/A,FALSE,"Hoja1";#N/A,#N/A,FALSE,"Hoja2"}</definedName>
    <definedName name="CARLOS" localSheetId="4" hidden="1">{#N/A,#N/A,FALSE,"Hoja1";#N/A,#N/A,FALSE,"Hoja2"}</definedName>
    <definedName name="CARLOS" localSheetId="7" hidden="1">{#N/A,#N/A,FALSE,"Hoja1";#N/A,#N/A,FALSE,"Hoja2"}</definedName>
    <definedName name="CARLOS" localSheetId="8" hidden="1">{#N/A,#N/A,FALSE,"Hoja1";#N/A,#N/A,FALSE,"Hoja2"}</definedName>
    <definedName name="CARLOS" hidden="1">{#N/A,#N/A,FALSE,"Hoja1";#N/A,#N/A,FALSE,"Hoja2"}</definedName>
    <definedName name="CASA" localSheetId="5" hidden="1">{"'Resumen US$'!$A$104:$B$104"}</definedName>
    <definedName name="CASA" localSheetId="6" hidden="1">{"'Resumen US$'!$A$104:$B$104"}</definedName>
    <definedName name="CASA" localSheetId="4" hidden="1">{"'Resumen US$'!$A$104:$B$104"}</definedName>
    <definedName name="CASA" localSheetId="7" hidden="1">{"'Resumen US$'!$A$104:$B$104"}</definedName>
    <definedName name="CASA" localSheetId="8" hidden="1">{"'Resumen US$'!$A$104:$B$104"}</definedName>
    <definedName name="CASA" hidden="1">{"'Resumen US$'!$A$104:$B$104"}</definedName>
    <definedName name="CBWorkbookPriority" hidden="1">-1297904797</definedName>
    <definedName name="cccc" localSheetId="5" hidden="1">{"'Resumen US$'!$A$104:$B$104"}</definedName>
    <definedName name="cccc" localSheetId="6" hidden="1">{"'Resumen US$'!$A$104:$B$104"}</definedName>
    <definedName name="cccc" localSheetId="4" hidden="1">{"'Resumen US$'!$A$104:$B$104"}</definedName>
    <definedName name="cccc" localSheetId="7" hidden="1">{"'Resumen US$'!$A$104:$B$104"}</definedName>
    <definedName name="cccc" localSheetId="8" hidden="1">{"'Resumen US$'!$A$104:$B$104"}</definedName>
    <definedName name="cccc" hidden="1">{"'Resumen US$'!$A$104:$B$104"}</definedName>
    <definedName name="Cervesur" localSheetId="5" hidden="1">{"Prenissas",#N/A,FALSE,"Consolidado (3)";"Lucros000",#N/A,FALSE,"Consolidado (3)";"LucrosHL",#N/A,FALSE,"Consolidado (3)";"Balanco",#N/A,FALSE,"Consolidado (3)";"FluxoC",#N/A,FALSE,"Consolidado (3)"}</definedName>
    <definedName name="Cervesur" localSheetId="6" hidden="1">{"Prenissas",#N/A,FALSE,"Consolidado (3)";"Lucros000",#N/A,FALSE,"Consolidado (3)";"LucrosHL",#N/A,FALSE,"Consolidado (3)";"Balanco",#N/A,FALSE,"Consolidado (3)";"FluxoC",#N/A,FALSE,"Consolidado (3)"}</definedName>
    <definedName name="Cervesur" localSheetId="4" hidden="1">{"Prenissas",#N/A,FALSE,"Consolidado (3)";"Lucros000",#N/A,FALSE,"Consolidado (3)";"LucrosHL",#N/A,FALSE,"Consolidado (3)";"Balanco",#N/A,FALSE,"Consolidado (3)";"FluxoC",#N/A,FALSE,"Consolidado (3)"}</definedName>
    <definedName name="Cervesur" localSheetId="7" hidden="1">{"Prenissas",#N/A,FALSE,"Consolidado (3)";"Lucros000",#N/A,FALSE,"Consolidado (3)";"LucrosHL",#N/A,FALSE,"Consolidado (3)";"Balanco",#N/A,FALSE,"Consolidado (3)";"FluxoC",#N/A,FALSE,"Consolidado (3)"}</definedName>
    <definedName name="Cervesur" localSheetId="8" hidden="1">{"Prenissas",#N/A,FALSE,"Consolidado (3)";"Lucros000",#N/A,FALSE,"Consolidado (3)";"LucrosHL",#N/A,FALSE,"Consolidado (3)";"Balanco",#N/A,FALSE,"Consolidado (3)";"FluxoC",#N/A,FALSE,"Consolidado (3)"}</definedName>
    <definedName name="Cervesur" hidden="1">{"Prenissas",#N/A,FALSE,"Consolidado (3)";"Lucros000",#N/A,FALSE,"Consolidado (3)";"LucrosHL",#N/A,FALSE,"Consolidado (3)";"Balanco",#N/A,FALSE,"Consolidado (3)";"FluxoC",#N/A,FALSE,"Consolidado (3)"}</definedName>
    <definedName name="CIQWBGuid" hidden="1">"ec898f30-cf37-4b79-a508-d6775e507a6a"</definedName>
    <definedName name="cnc" localSheetId="5" hidden="1">{"CAP VOL",#N/A,FALSE,"CAPITAL";"CAP VAR",#N/A,FALSE,"CAPITAL";"CAP FIJ",#N/A,FALSE,"CAPITAL";"CAP CONS",#N/A,FALSE,"CAPITAL";"CAP DATA",#N/A,FALSE,"CAPITAL"}</definedName>
    <definedName name="cnc" localSheetId="6" hidden="1">{"CAP VOL",#N/A,FALSE,"CAPITAL";"CAP VAR",#N/A,FALSE,"CAPITAL";"CAP FIJ",#N/A,FALSE,"CAPITAL";"CAP CONS",#N/A,FALSE,"CAPITAL";"CAP DATA",#N/A,FALSE,"CAPITAL"}</definedName>
    <definedName name="cnc" localSheetId="4" hidden="1">{"CAP VOL",#N/A,FALSE,"CAPITAL";"CAP VAR",#N/A,FALSE,"CAPITAL";"CAP FIJ",#N/A,FALSE,"CAPITAL";"CAP CONS",#N/A,FALSE,"CAPITAL";"CAP DATA",#N/A,FALSE,"CAPITAL"}</definedName>
    <definedName name="cnc" localSheetId="7" hidden="1">{"CAP VOL",#N/A,FALSE,"CAPITAL";"CAP VAR",#N/A,FALSE,"CAPITAL";"CAP FIJ",#N/A,FALSE,"CAPITAL";"CAP CONS",#N/A,FALSE,"CAPITAL";"CAP DATA",#N/A,FALSE,"CAPITAL"}</definedName>
    <definedName name="cnc" localSheetId="8" hidden="1">{"CAP VOL",#N/A,FALSE,"CAPITAL";"CAP VAR",#N/A,FALSE,"CAPITAL";"CAP FIJ",#N/A,FALSE,"CAPITAL";"CAP CONS",#N/A,FALSE,"CAPITAL";"CAP DATA",#N/A,FALSE,"CAPITAL"}</definedName>
    <definedName name="cnc" hidden="1">{"CAP VOL",#N/A,FALSE,"CAPITAL";"CAP VAR",#N/A,FALSE,"CAPITAL";"CAP FIJ",#N/A,FALSE,"CAPITAL";"CAP CONS",#N/A,FALSE,"CAPITAL";"CAP DATA",#N/A,FALSE,"CAPITAL"}</definedName>
    <definedName name="Comm" localSheetId="5" hidden="1">{"miles",#N/A,FALSE,"LUCROS E PERDAS (US$ 000)";"hl",#N/A,FALSE,"LUCROS E PERDAS (US$ 000)"}</definedName>
    <definedName name="Comm" localSheetId="6" hidden="1">{"miles",#N/A,FALSE,"LUCROS E PERDAS (US$ 000)";"hl",#N/A,FALSE,"LUCROS E PERDAS (US$ 000)"}</definedName>
    <definedName name="Comm" localSheetId="4" hidden="1">{"miles",#N/A,FALSE,"LUCROS E PERDAS (US$ 000)";"hl",#N/A,FALSE,"LUCROS E PERDAS (US$ 000)"}</definedName>
    <definedName name="Comm" localSheetId="7" hidden="1">{"miles",#N/A,FALSE,"LUCROS E PERDAS (US$ 000)";"hl",#N/A,FALSE,"LUCROS E PERDAS (US$ 000)"}</definedName>
    <definedName name="Comm" localSheetId="8" hidden="1">{"miles",#N/A,FALSE,"LUCROS E PERDAS (US$ 000)";"hl",#N/A,FALSE,"LUCROS E PERDAS (US$ 000)"}</definedName>
    <definedName name="Comm" hidden="1">{"miles",#N/A,FALSE,"LUCROS E PERDAS (US$ 000)";"hl",#N/A,FALSE,"LUCROS E PERDAS (US$ 000)"}</definedName>
    <definedName name="CURVA2" localSheetId="5" hidden="1">{"'171'!$A$1:$Z$50"}</definedName>
    <definedName name="CURVA2" localSheetId="6" hidden="1">{"'171'!$A$1:$Z$50"}</definedName>
    <definedName name="CURVA2" localSheetId="4" hidden="1">{"'171'!$A$1:$Z$50"}</definedName>
    <definedName name="CURVA2" localSheetId="7" hidden="1">{"'171'!$A$1:$Z$50"}</definedName>
    <definedName name="CURVA2" localSheetId="8" hidden="1">{"'171'!$A$1:$Z$50"}</definedName>
    <definedName name="CURVA2" hidden="1">{"'171'!$A$1:$Z$50"}</definedName>
    <definedName name="cvbhgf" localSheetId="5" hidden="1">{"CAP VOL",#N/A,FALSE,"CAPITAL";"CAP VAR",#N/A,FALSE,"CAPITAL";"CAP FIJ",#N/A,FALSE,"CAPITAL";"CAP CONS",#N/A,FALSE,"CAPITAL";"CAP DATA",#N/A,FALSE,"CAPITAL"}</definedName>
    <definedName name="cvbhgf" localSheetId="6" hidden="1">{"CAP VOL",#N/A,FALSE,"CAPITAL";"CAP VAR",#N/A,FALSE,"CAPITAL";"CAP FIJ",#N/A,FALSE,"CAPITAL";"CAP CONS",#N/A,FALSE,"CAPITAL";"CAP DATA",#N/A,FALSE,"CAPITAL"}</definedName>
    <definedName name="cvbhgf" localSheetId="4" hidden="1">{"CAP VOL",#N/A,FALSE,"CAPITAL";"CAP VAR",#N/A,FALSE,"CAPITAL";"CAP FIJ",#N/A,FALSE,"CAPITAL";"CAP CONS",#N/A,FALSE,"CAPITAL";"CAP DATA",#N/A,FALSE,"CAPITAL"}</definedName>
    <definedName name="cvbhgf" localSheetId="7" hidden="1">{"CAP VOL",#N/A,FALSE,"CAPITAL";"CAP VAR",#N/A,FALSE,"CAPITAL";"CAP FIJ",#N/A,FALSE,"CAPITAL";"CAP CONS",#N/A,FALSE,"CAPITAL";"CAP DATA",#N/A,FALSE,"CAPITAL"}</definedName>
    <definedName name="cvbhgf" localSheetId="8" hidden="1">{"CAP VOL",#N/A,FALSE,"CAPITAL";"CAP VAR",#N/A,FALSE,"CAPITAL";"CAP FIJ",#N/A,FALSE,"CAPITAL";"CAP CONS",#N/A,FALSE,"CAPITAL";"CAP DATA",#N/A,FALSE,"CAPITAL"}</definedName>
    <definedName name="cvbhgf" hidden="1">{"CAP VOL",#N/A,FALSE,"CAPITAL";"CAP VAR",#N/A,FALSE,"CAPITAL";"CAP FIJ",#N/A,FALSE,"CAPITAL";"CAP CONS",#N/A,FALSE,"CAPITAL";"CAP DATA",#N/A,FALSE,"CAPITAL"}</definedName>
    <definedName name="d" localSheetId="5" hidden="1">{"prem1",#N/A,FALSE,"Consolidado";"pl_us",#N/A,FALSE,"Consolidado";"pl_hl",#N/A,FALSE,"Consolidado";"bs",#N/A,FALSE,"Consolidado";"cf",#N/A,FALSE,"Consolidado"}</definedName>
    <definedName name="d" localSheetId="6" hidden="1">{"prem1",#N/A,FALSE,"Consolidado";"pl_us",#N/A,FALSE,"Consolidado";"pl_hl",#N/A,FALSE,"Consolidado";"bs",#N/A,FALSE,"Consolidado";"cf",#N/A,FALSE,"Consolidado"}</definedName>
    <definedName name="d" localSheetId="4" hidden="1">{"prem1",#N/A,FALSE,"Consolidado";"pl_us",#N/A,FALSE,"Consolidado";"pl_hl",#N/A,FALSE,"Consolidado";"bs",#N/A,FALSE,"Consolidado";"cf",#N/A,FALSE,"Consolidado"}</definedName>
    <definedName name="d" localSheetId="7" hidden="1">{"prem1",#N/A,FALSE,"Consolidado";"pl_us",#N/A,FALSE,"Consolidado";"pl_hl",#N/A,FALSE,"Consolidado";"bs",#N/A,FALSE,"Consolidado";"cf",#N/A,FALSE,"Consolidado"}</definedName>
    <definedName name="d" localSheetId="8" hidden="1">{"prem1",#N/A,FALSE,"Consolidado";"pl_us",#N/A,FALSE,"Consolidado";"pl_hl",#N/A,FALSE,"Consolidado";"bs",#N/A,FALSE,"Consolidado";"cf",#N/A,FALSE,"Consolidado"}</definedName>
    <definedName name="d" hidden="1">{"prem1",#N/A,FALSE,"Consolidado";"pl_us",#N/A,FALSE,"Consolidado";"pl_hl",#N/A,FALSE,"Consolidado";"bs",#N/A,FALSE,"Consolidado";"cf",#N/A,FALSE,"Consolidado"}</definedName>
    <definedName name="dasasd" localSheetId="5" hidden="1">{#N/A,#N/A,FALSE,"Hoja1";#N/A,#N/A,FALSE,"Hoja2"}</definedName>
    <definedName name="dasasd" localSheetId="6" hidden="1">{#N/A,#N/A,FALSE,"Hoja1";#N/A,#N/A,FALSE,"Hoja2"}</definedName>
    <definedName name="dasasd" localSheetId="4" hidden="1">{#N/A,#N/A,FALSE,"Hoja1";#N/A,#N/A,FALSE,"Hoja2"}</definedName>
    <definedName name="dasasd" localSheetId="7" hidden="1">{#N/A,#N/A,FALSE,"Hoja1";#N/A,#N/A,FALSE,"Hoja2"}</definedName>
    <definedName name="dasasd" localSheetId="8" hidden="1">{#N/A,#N/A,FALSE,"Hoja1";#N/A,#N/A,FALSE,"Hoja2"}</definedName>
    <definedName name="dasasd" hidden="1">{#N/A,#N/A,FALSE,"Hoja1";#N/A,#N/A,FALSE,"Hoja2"}</definedName>
    <definedName name="dasasdads" localSheetId="5" hidden="1">{#N/A,#N/A,FALSE,"Hoja1";#N/A,#N/A,FALSE,"Hoja2"}</definedName>
    <definedName name="dasasdads" localSheetId="6" hidden="1">{#N/A,#N/A,FALSE,"Hoja1";#N/A,#N/A,FALSE,"Hoja2"}</definedName>
    <definedName name="dasasdads" localSheetId="4" hidden="1">{#N/A,#N/A,FALSE,"Hoja1";#N/A,#N/A,FALSE,"Hoja2"}</definedName>
    <definedName name="dasasdads" localSheetId="7" hidden="1">{#N/A,#N/A,FALSE,"Hoja1";#N/A,#N/A,FALSE,"Hoja2"}</definedName>
    <definedName name="dasasdads" localSheetId="8" hidden="1">{#N/A,#N/A,FALSE,"Hoja1";#N/A,#N/A,FALSE,"Hoja2"}</definedName>
    <definedName name="dasasdads" hidden="1">{#N/A,#N/A,FALSE,"Hoja1";#N/A,#N/A,FALSE,"Hoja2"}</definedName>
    <definedName name="DD" localSheetId="5" hidden="1">{#N/A,#N/A,FALSE,"지침";#N/A,#N/A,FALSE,"환경분석";#N/A,#N/A,FALSE,"Sheet16"}</definedName>
    <definedName name="DD" localSheetId="6" hidden="1">{#N/A,#N/A,FALSE,"지침";#N/A,#N/A,FALSE,"환경분석";#N/A,#N/A,FALSE,"Sheet16"}</definedName>
    <definedName name="DD" localSheetId="4" hidden="1">{#N/A,#N/A,FALSE,"지침";#N/A,#N/A,FALSE,"환경분석";#N/A,#N/A,FALSE,"Sheet16"}</definedName>
    <definedName name="DD" localSheetId="7" hidden="1">{#N/A,#N/A,FALSE,"지침";#N/A,#N/A,FALSE,"환경분석";#N/A,#N/A,FALSE,"Sheet16"}</definedName>
    <definedName name="DD" localSheetId="8" hidden="1">{#N/A,#N/A,FALSE,"지침";#N/A,#N/A,FALSE,"환경분석";#N/A,#N/A,FALSE,"Sheet16"}</definedName>
    <definedName name="DD" hidden="1">{#N/A,#N/A,FALSE,"지침";#N/A,#N/A,FALSE,"환경분석";#N/A,#N/A,FALSE,"Sheet16"}</definedName>
    <definedName name="DDD" localSheetId="5" hidden="1">{#N/A,#N/A,FALSE,"지침";#N/A,#N/A,FALSE,"환경분석";#N/A,#N/A,FALSE,"Sheet16"}</definedName>
    <definedName name="DDD" localSheetId="6" hidden="1">{#N/A,#N/A,FALSE,"지침";#N/A,#N/A,FALSE,"환경분석";#N/A,#N/A,FALSE,"Sheet16"}</definedName>
    <definedName name="DDD" localSheetId="4" hidden="1">{#N/A,#N/A,FALSE,"지침";#N/A,#N/A,FALSE,"환경분석";#N/A,#N/A,FALSE,"Sheet16"}</definedName>
    <definedName name="DDD" localSheetId="7" hidden="1">{#N/A,#N/A,FALSE,"지침";#N/A,#N/A,FALSE,"환경분석";#N/A,#N/A,FALSE,"Sheet16"}</definedName>
    <definedName name="DDD" localSheetId="8" hidden="1">{#N/A,#N/A,FALSE,"지침";#N/A,#N/A,FALSE,"환경분석";#N/A,#N/A,FALSE,"Sheet16"}</definedName>
    <definedName name="DDD" hidden="1">{#N/A,#N/A,FALSE,"지침";#N/A,#N/A,FALSE,"환경분석";#N/A,#N/A,FALSE,"Sheet16"}</definedName>
    <definedName name="dfg" localSheetId="5" hidden="1">{#N/A,#N/A,FALSE,"지침";#N/A,#N/A,FALSE,"환경분석";#N/A,#N/A,FALSE,"Sheet16"}</definedName>
    <definedName name="dfg" localSheetId="6" hidden="1">{#N/A,#N/A,FALSE,"지침";#N/A,#N/A,FALSE,"환경분석";#N/A,#N/A,FALSE,"Sheet16"}</definedName>
    <definedName name="dfg" localSheetId="4" hidden="1">{#N/A,#N/A,FALSE,"지침";#N/A,#N/A,FALSE,"환경분석";#N/A,#N/A,FALSE,"Sheet16"}</definedName>
    <definedName name="dfg" localSheetId="7" hidden="1">{#N/A,#N/A,FALSE,"지침";#N/A,#N/A,FALSE,"환경분석";#N/A,#N/A,FALSE,"Sheet16"}</definedName>
    <definedName name="dfg" localSheetId="8" hidden="1">{#N/A,#N/A,FALSE,"지침";#N/A,#N/A,FALSE,"환경분석";#N/A,#N/A,FALSE,"Sheet16"}</definedName>
    <definedName name="dfg" hidden="1">{#N/A,#N/A,FALSE,"지침";#N/A,#N/A,FALSE,"환경분석";#N/A,#N/A,FALSE,"Sheet16"}</definedName>
    <definedName name="dfgdfgs" localSheetId="5" hidden="1">{#N/A,#N/A,FALSE,"PRECIO FULL";#N/A,#N/A,FALSE,"LARA";#N/A,#N/A,FALSE,"CARACAS";#N/A,#N/A,FALSE,"DISBRACENTRO";#N/A,#N/A,FALSE,"ANDES";#N/A,#N/A,FALSE,"MAR CARIBE";#N/A,#N/A,FALSE,"RIO BEER";#N/A,#N/A,FALSE,"DISBRAH"}</definedName>
    <definedName name="dfgdfgs" localSheetId="6" hidden="1">{#N/A,#N/A,FALSE,"PRECIO FULL";#N/A,#N/A,FALSE,"LARA";#N/A,#N/A,FALSE,"CARACAS";#N/A,#N/A,FALSE,"DISBRACENTRO";#N/A,#N/A,FALSE,"ANDES";#N/A,#N/A,FALSE,"MAR CARIBE";#N/A,#N/A,FALSE,"RIO BEER";#N/A,#N/A,FALSE,"DISBRAH"}</definedName>
    <definedName name="dfgdfgs" localSheetId="4" hidden="1">{#N/A,#N/A,FALSE,"PRECIO FULL";#N/A,#N/A,FALSE,"LARA";#N/A,#N/A,FALSE,"CARACAS";#N/A,#N/A,FALSE,"DISBRACENTRO";#N/A,#N/A,FALSE,"ANDES";#N/A,#N/A,FALSE,"MAR CARIBE";#N/A,#N/A,FALSE,"RIO BEER";#N/A,#N/A,FALSE,"DISBRAH"}</definedName>
    <definedName name="dfgdfgs" localSheetId="7" hidden="1">{#N/A,#N/A,FALSE,"PRECIO FULL";#N/A,#N/A,FALSE,"LARA";#N/A,#N/A,FALSE,"CARACAS";#N/A,#N/A,FALSE,"DISBRACENTRO";#N/A,#N/A,FALSE,"ANDES";#N/A,#N/A,FALSE,"MAR CARIBE";#N/A,#N/A,FALSE,"RIO BEER";#N/A,#N/A,FALSE,"DISBRAH"}</definedName>
    <definedName name="dfgdfgs" localSheetId="8" hidden="1">{#N/A,#N/A,FALSE,"PRECIO FULL";#N/A,#N/A,FALSE,"LARA";#N/A,#N/A,FALSE,"CARACAS";#N/A,#N/A,FALSE,"DISBRACENTRO";#N/A,#N/A,FALSE,"ANDES";#N/A,#N/A,FALSE,"MAR CARIBE";#N/A,#N/A,FALSE,"RIO BEER";#N/A,#N/A,FALSE,"DISBRAH"}</definedName>
    <definedName name="dfgdfgs" hidden="1">{#N/A,#N/A,FALSE,"PRECIO FULL";#N/A,#N/A,FALSE,"LARA";#N/A,#N/A,FALSE,"CARACAS";#N/A,#N/A,FALSE,"DISBRACENTRO";#N/A,#N/A,FALSE,"ANDES";#N/A,#N/A,FALSE,"MAR CARIBE";#N/A,#N/A,FALSE,"RIO BEER";#N/A,#N/A,FALSE,"DISBRAH"}</definedName>
    <definedName name="dfgdgf" localSheetId="5" hidden="1">{#N/A,#N/A,FALSE,"FIN AÑO"}</definedName>
    <definedName name="dfgdgf" localSheetId="6" hidden="1">{#N/A,#N/A,FALSE,"FIN AÑO"}</definedName>
    <definedName name="dfgdgf" localSheetId="4" hidden="1">{#N/A,#N/A,FALSE,"FIN AÑO"}</definedName>
    <definedName name="dfgdgf" localSheetId="7" hidden="1">{#N/A,#N/A,FALSE,"FIN AÑO"}</definedName>
    <definedName name="dfgdgf" localSheetId="8" hidden="1">{#N/A,#N/A,FALSE,"FIN AÑO"}</definedName>
    <definedName name="dfgdgf" hidden="1">{#N/A,#N/A,FALSE,"FIN AÑO"}</definedName>
    <definedName name="dfsfsdf" localSheetId="5" hidden="1">{"prem1",#N/A,FALSE,"Consolidado";"pl_us",#N/A,FALSE,"Consolidado";"pl_hl",#N/A,FALSE,"Consolidado";"bs",#N/A,FALSE,"Consolidado";"cf",#N/A,FALSE,"Consolidado"}</definedName>
    <definedName name="dfsfsdf" localSheetId="6" hidden="1">{"prem1",#N/A,FALSE,"Consolidado";"pl_us",#N/A,FALSE,"Consolidado";"pl_hl",#N/A,FALSE,"Consolidado";"bs",#N/A,FALSE,"Consolidado";"cf",#N/A,FALSE,"Consolidado"}</definedName>
    <definedName name="dfsfsdf" localSheetId="4" hidden="1">{"prem1",#N/A,FALSE,"Consolidado";"pl_us",#N/A,FALSE,"Consolidado";"pl_hl",#N/A,FALSE,"Consolidado";"bs",#N/A,FALSE,"Consolidado";"cf",#N/A,FALSE,"Consolidado"}</definedName>
    <definedName name="dfsfsdf" localSheetId="7" hidden="1">{"prem1",#N/A,FALSE,"Consolidado";"pl_us",#N/A,FALSE,"Consolidado";"pl_hl",#N/A,FALSE,"Consolidado";"bs",#N/A,FALSE,"Consolidado";"cf",#N/A,FALSE,"Consolidado"}</definedName>
    <definedName name="dfsfsdf" localSheetId="8" hidden="1">{"prem1",#N/A,FALSE,"Consolidado";"pl_us",#N/A,FALSE,"Consolidado";"pl_hl",#N/A,FALSE,"Consolidado";"bs",#N/A,FALSE,"Consolidado";"cf",#N/A,FALSE,"Consolidado"}</definedName>
    <definedName name="dfsfsdf" hidden="1">{"prem1",#N/A,FALSE,"Consolidado";"pl_us",#N/A,FALSE,"Consolidado";"pl_hl",#N/A,FALSE,"Consolidado";"bs",#N/A,FALSE,"Consolidado";"cf",#N/A,FALSE,"Consolidado"}</definedName>
    <definedName name="dfss" localSheetId="5" hidden="1">{#N/A,#N/A,FALSE,"FIN AÑO"}</definedName>
    <definedName name="dfss" localSheetId="6" hidden="1">{#N/A,#N/A,FALSE,"FIN AÑO"}</definedName>
    <definedName name="dfss" localSheetId="4" hidden="1">{#N/A,#N/A,FALSE,"FIN AÑO"}</definedName>
    <definedName name="dfss" localSheetId="7" hidden="1">{#N/A,#N/A,FALSE,"FIN AÑO"}</definedName>
    <definedName name="dfss" localSheetId="8" hidden="1">{#N/A,#N/A,FALSE,"FIN AÑO"}</definedName>
    <definedName name="dfss" hidden="1">{#N/A,#N/A,FALSE,"FIN AÑO"}</definedName>
    <definedName name="dkk" localSheetId="5" hidden="1">{#N/A,#N/A,FALSE,"PRECIO FULL";#N/A,#N/A,FALSE,"LARA";#N/A,#N/A,FALSE,"CARACAS";#N/A,#N/A,FALSE,"DISBRACENTRO";#N/A,#N/A,FALSE,"ANDES";#N/A,#N/A,FALSE,"MAR CARIBE";#N/A,#N/A,FALSE,"RIO BEER";#N/A,#N/A,FALSE,"DISBRAH"}</definedName>
    <definedName name="dkk" localSheetId="6" hidden="1">{#N/A,#N/A,FALSE,"PRECIO FULL";#N/A,#N/A,FALSE,"LARA";#N/A,#N/A,FALSE,"CARACAS";#N/A,#N/A,FALSE,"DISBRACENTRO";#N/A,#N/A,FALSE,"ANDES";#N/A,#N/A,FALSE,"MAR CARIBE";#N/A,#N/A,FALSE,"RIO BEER";#N/A,#N/A,FALSE,"DISBRAH"}</definedName>
    <definedName name="dkk" localSheetId="4" hidden="1">{#N/A,#N/A,FALSE,"PRECIO FULL";#N/A,#N/A,FALSE,"LARA";#N/A,#N/A,FALSE,"CARACAS";#N/A,#N/A,FALSE,"DISBRACENTRO";#N/A,#N/A,FALSE,"ANDES";#N/A,#N/A,FALSE,"MAR CARIBE";#N/A,#N/A,FALSE,"RIO BEER";#N/A,#N/A,FALSE,"DISBRAH"}</definedName>
    <definedName name="dkk" localSheetId="7" hidden="1">{#N/A,#N/A,FALSE,"PRECIO FULL";#N/A,#N/A,FALSE,"LARA";#N/A,#N/A,FALSE,"CARACAS";#N/A,#N/A,FALSE,"DISBRACENTRO";#N/A,#N/A,FALSE,"ANDES";#N/A,#N/A,FALSE,"MAR CARIBE";#N/A,#N/A,FALSE,"RIO BEER";#N/A,#N/A,FALSE,"DISBRAH"}</definedName>
    <definedName name="dkk" localSheetId="8" hidden="1">{#N/A,#N/A,FALSE,"PRECIO FULL";#N/A,#N/A,FALSE,"LARA";#N/A,#N/A,FALSE,"CARACAS";#N/A,#N/A,FALSE,"DISBRACENTRO";#N/A,#N/A,FALSE,"ANDES";#N/A,#N/A,FALSE,"MAR CARIBE";#N/A,#N/A,FALSE,"RIO BEER";#N/A,#N/A,FALSE,"DISBRAH"}</definedName>
    <definedName name="dkk" hidden="1">{#N/A,#N/A,FALSE,"PRECIO FULL";#N/A,#N/A,FALSE,"LARA";#N/A,#N/A,FALSE,"CARACAS";#N/A,#N/A,FALSE,"DISBRACENTRO";#N/A,#N/A,FALSE,"ANDES";#N/A,#N/A,FALSE,"MAR CARIBE";#N/A,#N/A,FALSE,"RIO BEER";#N/A,#N/A,FALSE,"DISBRAH"}</definedName>
    <definedName name="draft53" localSheetId="5" hidden="1">{"det (May)",#N/A,FALSE,"June";"sum (MAY YTD)",#N/A,FALSE,"June YTD"}</definedName>
    <definedName name="draft53" localSheetId="6" hidden="1">{"det (May)",#N/A,FALSE,"June";"sum (MAY YTD)",#N/A,FALSE,"June YTD"}</definedName>
    <definedName name="draft53" localSheetId="4" hidden="1">{"det (May)",#N/A,FALSE,"June";"sum (MAY YTD)",#N/A,FALSE,"June YTD"}</definedName>
    <definedName name="draft53" localSheetId="7" hidden="1">{"det (May)",#N/A,FALSE,"June";"sum (MAY YTD)",#N/A,FALSE,"June YTD"}</definedName>
    <definedName name="draft53" localSheetId="8" hidden="1">{"det (May)",#N/A,FALSE,"June";"sum (MAY YTD)",#N/A,FALSE,"June YTD"}</definedName>
    <definedName name="draft53" hidden="1">{"det (May)",#N/A,FALSE,"June";"sum (MAY YTD)",#N/A,FALSE,"June YTD"}</definedName>
    <definedName name="ds" localSheetId="5" hidden="1">{#N/A,#N/A,FALSE,"Hoja1";#N/A,#N/A,FALSE,"Hoja2"}</definedName>
    <definedName name="ds" localSheetId="6" hidden="1">{#N/A,#N/A,FALSE,"Hoja1";#N/A,#N/A,FALSE,"Hoja2"}</definedName>
    <definedName name="ds" localSheetId="4" hidden="1">{#N/A,#N/A,FALSE,"Hoja1";#N/A,#N/A,FALSE,"Hoja2"}</definedName>
    <definedName name="ds" localSheetId="7" hidden="1">{#N/A,#N/A,FALSE,"Hoja1";#N/A,#N/A,FALSE,"Hoja2"}</definedName>
    <definedName name="ds" localSheetId="8" hidden="1">{#N/A,#N/A,FALSE,"Hoja1";#N/A,#N/A,FALSE,"Hoja2"}</definedName>
    <definedName name="ds" hidden="1">{#N/A,#N/A,FALSE,"Hoja1";#N/A,#N/A,FALSE,"Hoja2"}</definedName>
    <definedName name="dsc" localSheetId="5" hidden="1">{#N/A,#N/A,FALSE,"Hoja1";#N/A,#N/A,FALSE,"Hoja2"}</definedName>
    <definedName name="dsc" localSheetId="6" hidden="1">{#N/A,#N/A,FALSE,"Hoja1";#N/A,#N/A,FALSE,"Hoja2"}</definedName>
    <definedName name="dsc" localSheetId="4" hidden="1">{#N/A,#N/A,FALSE,"Hoja1";#N/A,#N/A,FALSE,"Hoja2"}</definedName>
    <definedName name="dsc" localSheetId="7" hidden="1">{#N/A,#N/A,FALSE,"Hoja1";#N/A,#N/A,FALSE,"Hoja2"}</definedName>
    <definedName name="dsc" localSheetId="8" hidden="1">{#N/A,#N/A,FALSE,"Hoja1";#N/A,#N/A,FALSE,"Hoja2"}</definedName>
    <definedName name="dsc" hidden="1">{#N/A,#N/A,FALSE,"Hoja1";#N/A,#N/A,FALSE,"Hoja2"}</definedName>
    <definedName name="DSCA" localSheetId="5" hidden="1">{#N/A,#N/A,FALSE,"Hoja1";#N/A,#N/A,FALSE,"Hoja2"}</definedName>
    <definedName name="DSCA" localSheetId="6" hidden="1">{#N/A,#N/A,FALSE,"Hoja1";#N/A,#N/A,FALSE,"Hoja2"}</definedName>
    <definedName name="DSCA" localSheetId="4" hidden="1">{#N/A,#N/A,FALSE,"Hoja1";#N/A,#N/A,FALSE,"Hoja2"}</definedName>
    <definedName name="DSCA" localSheetId="7" hidden="1">{#N/A,#N/A,FALSE,"Hoja1";#N/A,#N/A,FALSE,"Hoja2"}</definedName>
    <definedName name="DSCA" localSheetId="8" hidden="1">{#N/A,#N/A,FALSE,"Hoja1";#N/A,#N/A,FALSE,"Hoja2"}</definedName>
    <definedName name="DSCA" hidden="1">{#N/A,#N/A,FALSE,"Hoja1";#N/A,#N/A,FALSE,"Hoja2"}</definedName>
    <definedName name="dsdsd" localSheetId="5" hidden="1">{#N/A,#N/A,FALSE,"Hoja1";#N/A,#N/A,FALSE,"Hoja2"}</definedName>
    <definedName name="dsdsd" localSheetId="6" hidden="1">{#N/A,#N/A,FALSE,"Hoja1";#N/A,#N/A,FALSE,"Hoja2"}</definedName>
    <definedName name="dsdsd" localSheetId="4" hidden="1">{#N/A,#N/A,FALSE,"Hoja1";#N/A,#N/A,FALSE,"Hoja2"}</definedName>
    <definedName name="dsdsd" localSheetId="7" hidden="1">{#N/A,#N/A,FALSE,"Hoja1";#N/A,#N/A,FALSE,"Hoja2"}</definedName>
    <definedName name="dsdsd" localSheetId="8" hidden="1">{#N/A,#N/A,FALSE,"Hoja1";#N/A,#N/A,FALSE,"Hoja2"}</definedName>
    <definedName name="dsdsd" hidden="1">{#N/A,#N/A,FALSE,"Hoja1";#N/A,#N/A,FALSE,"Hoja2"}</definedName>
    <definedName name="DSF" localSheetId="5" hidden="1">{#N/A,#N/A,FALSE,"Hoja1";#N/A,#N/A,FALSE,"Hoja2"}</definedName>
    <definedName name="DSF" localSheetId="6" hidden="1">{#N/A,#N/A,FALSE,"Hoja1";#N/A,#N/A,FALSE,"Hoja2"}</definedName>
    <definedName name="DSF" localSheetId="4" hidden="1">{#N/A,#N/A,FALSE,"Hoja1";#N/A,#N/A,FALSE,"Hoja2"}</definedName>
    <definedName name="DSF" localSheetId="7" hidden="1">{#N/A,#N/A,FALSE,"Hoja1";#N/A,#N/A,FALSE,"Hoja2"}</definedName>
    <definedName name="DSF" localSheetId="8" hidden="1">{#N/A,#N/A,FALSE,"Hoja1";#N/A,#N/A,FALSE,"Hoja2"}</definedName>
    <definedName name="DSF" hidden="1">{#N/A,#N/A,FALSE,"Hoja1";#N/A,#N/A,FALSE,"Hoja2"}</definedName>
    <definedName name="dssdsd" localSheetId="5" hidden="1">{#N/A,#N/A,FALSE,"Hoja1";#N/A,#N/A,FALSE,"Hoja2"}</definedName>
    <definedName name="dssdsd" localSheetId="6" hidden="1">{#N/A,#N/A,FALSE,"Hoja1";#N/A,#N/A,FALSE,"Hoja2"}</definedName>
    <definedName name="dssdsd" localSheetId="4" hidden="1">{#N/A,#N/A,FALSE,"Hoja1";#N/A,#N/A,FALSE,"Hoja2"}</definedName>
    <definedName name="dssdsd" localSheetId="7" hidden="1">{#N/A,#N/A,FALSE,"Hoja1";#N/A,#N/A,FALSE,"Hoja2"}</definedName>
    <definedName name="dssdsd" localSheetId="8" hidden="1">{#N/A,#N/A,FALSE,"Hoja1";#N/A,#N/A,FALSE,"Hoja2"}</definedName>
    <definedName name="dssdsd" hidden="1">{#N/A,#N/A,FALSE,"Hoja1";#N/A,#N/A,FALSE,"Hoja2"}</definedName>
    <definedName name="dsvbgl" localSheetId="5" hidden="1">{"det (May)",#N/A,FALSE,"June";"sum (MAY YTD)",#N/A,FALSE,"June YTD"}</definedName>
    <definedName name="dsvbgl" localSheetId="6" hidden="1">{"det (May)",#N/A,FALSE,"June";"sum (MAY YTD)",#N/A,FALSE,"June YTD"}</definedName>
    <definedName name="dsvbgl" localSheetId="4" hidden="1">{"det (May)",#N/A,FALSE,"June";"sum (MAY YTD)",#N/A,FALSE,"June YTD"}</definedName>
    <definedName name="dsvbgl" localSheetId="7" hidden="1">{"det (May)",#N/A,FALSE,"June";"sum (MAY YTD)",#N/A,FALSE,"June YTD"}</definedName>
    <definedName name="dsvbgl" localSheetId="8" hidden="1">{"det (May)",#N/A,FALSE,"June";"sum (MAY YTD)",#N/A,FALSE,"June YTD"}</definedName>
    <definedName name="dsvbgl" hidden="1">{"det (May)",#N/A,FALSE,"June";"sum (MAY YTD)",#N/A,FALSE,"June YTD"}</definedName>
    <definedName name="dsx" localSheetId="5" hidden="1">{"prem1",#N/A,FALSE,"Consolidado";"pl_us",#N/A,FALSE,"Consolidado";"pl_hl",#N/A,FALSE,"Consolidado";"bs",#N/A,FALSE,"Consolidado";"cf",#N/A,FALSE,"Consolidado"}</definedName>
    <definedName name="dsx" localSheetId="6" hidden="1">{"prem1",#N/A,FALSE,"Consolidado";"pl_us",#N/A,FALSE,"Consolidado";"pl_hl",#N/A,FALSE,"Consolidado";"bs",#N/A,FALSE,"Consolidado";"cf",#N/A,FALSE,"Consolidado"}</definedName>
    <definedName name="dsx" localSheetId="4" hidden="1">{"prem1",#N/A,FALSE,"Consolidado";"pl_us",#N/A,FALSE,"Consolidado";"pl_hl",#N/A,FALSE,"Consolidado";"bs",#N/A,FALSE,"Consolidado";"cf",#N/A,FALSE,"Consolidado"}</definedName>
    <definedName name="dsx" localSheetId="7" hidden="1">{"prem1",#N/A,FALSE,"Consolidado";"pl_us",#N/A,FALSE,"Consolidado";"pl_hl",#N/A,FALSE,"Consolidado";"bs",#N/A,FALSE,"Consolidado";"cf",#N/A,FALSE,"Consolidado"}</definedName>
    <definedName name="dsx" localSheetId="8" hidden="1">{"prem1",#N/A,FALSE,"Consolidado";"pl_us",#N/A,FALSE,"Consolidado";"pl_hl",#N/A,FALSE,"Consolidado";"bs",#N/A,FALSE,"Consolidado";"cf",#N/A,FALSE,"Consolidado"}</definedName>
    <definedName name="dsx" hidden="1">{"prem1",#N/A,FALSE,"Consolidado";"pl_us",#N/A,FALSE,"Consolidado";"pl_hl",#N/A,FALSE,"Consolidado";"bs",#N/A,FALSE,"Consolidado";"cf",#N/A,FALSE,"Consolidado"}</definedName>
    <definedName name="DSXA" localSheetId="5" hidden="1">{"prem1",#N/A,FALSE,"Consolidado";"pl_us",#N/A,FALSE,"Consolidado";"pl_hl",#N/A,FALSE,"Consolidado";"bs",#N/A,FALSE,"Consolidado";"cf",#N/A,FALSE,"Consolidado"}</definedName>
    <definedName name="DSXA" localSheetId="6" hidden="1">{"prem1",#N/A,FALSE,"Consolidado";"pl_us",#N/A,FALSE,"Consolidado";"pl_hl",#N/A,FALSE,"Consolidado";"bs",#N/A,FALSE,"Consolidado";"cf",#N/A,FALSE,"Consolidado"}</definedName>
    <definedName name="DSXA" localSheetId="4" hidden="1">{"prem1",#N/A,FALSE,"Consolidado";"pl_us",#N/A,FALSE,"Consolidado";"pl_hl",#N/A,FALSE,"Consolidado";"bs",#N/A,FALSE,"Consolidado";"cf",#N/A,FALSE,"Consolidado"}</definedName>
    <definedName name="DSXA" localSheetId="7" hidden="1">{"prem1",#N/A,FALSE,"Consolidado";"pl_us",#N/A,FALSE,"Consolidado";"pl_hl",#N/A,FALSE,"Consolidado";"bs",#N/A,FALSE,"Consolidado";"cf",#N/A,FALSE,"Consolidado"}</definedName>
    <definedName name="DSXA" localSheetId="8" hidden="1">{"prem1",#N/A,FALSE,"Consolidado";"pl_us",#N/A,FALSE,"Consolidado";"pl_hl",#N/A,FALSE,"Consolidado";"bs",#N/A,FALSE,"Consolidado";"cf",#N/A,FALSE,"Consolidado"}</definedName>
    <definedName name="DSXA" hidden="1">{"prem1",#N/A,FALSE,"Consolidado";"pl_us",#N/A,FALSE,"Consolidado";"pl_hl",#N/A,FALSE,"Consolidado";"bs",#N/A,FALSE,"Consolidado";"cf",#N/A,FALSE,"Consolidado"}</definedName>
    <definedName name="dx" localSheetId="5" hidden="1">{"miles",#N/A,FALSE,"LUCROS E PERDAS (US$ 000)";"hl",#N/A,FALSE,"LUCROS E PERDAS (US$ 000)"}</definedName>
    <definedName name="dx" localSheetId="6" hidden="1">{"miles",#N/A,FALSE,"LUCROS E PERDAS (US$ 000)";"hl",#N/A,FALSE,"LUCROS E PERDAS (US$ 000)"}</definedName>
    <definedName name="dx" localSheetId="4" hidden="1">{"miles",#N/A,FALSE,"LUCROS E PERDAS (US$ 000)";"hl",#N/A,FALSE,"LUCROS E PERDAS (US$ 000)"}</definedName>
    <definedName name="dx" localSheetId="7" hidden="1">{"miles",#N/A,FALSE,"LUCROS E PERDAS (US$ 000)";"hl",#N/A,FALSE,"LUCROS E PERDAS (US$ 000)"}</definedName>
    <definedName name="dx" localSheetId="8" hidden="1">{"miles",#N/A,FALSE,"LUCROS E PERDAS (US$ 000)";"hl",#N/A,FALSE,"LUCROS E PERDAS (US$ 000)"}</definedName>
    <definedName name="dx" hidden="1">{"miles",#N/A,FALSE,"LUCROS E PERDAS (US$ 000)";"hl",#N/A,FALSE,"LUCROS E PERDAS (US$ 000)"}</definedName>
    <definedName name="DXC" localSheetId="5" hidden="1">{"miles",#N/A,FALSE,"LUCROS E PERDAS (US$ 000)";"hl",#N/A,FALSE,"LUCROS E PERDAS (US$ 000)"}</definedName>
    <definedName name="DXC" localSheetId="6" hidden="1">{"miles",#N/A,FALSE,"LUCROS E PERDAS (US$ 000)";"hl",#N/A,FALSE,"LUCROS E PERDAS (US$ 000)"}</definedName>
    <definedName name="DXC" localSheetId="4" hidden="1">{"miles",#N/A,FALSE,"LUCROS E PERDAS (US$ 000)";"hl",#N/A,FALSE,"LUCROS E PERDAS (US$ 000)"}</definedName>
    <definedName name="DXC" localSheetId="7" hidden="1">{"miles",#N/A,FALSE,"LUCROS E PERDAS (US$ 000)";"hl",#N/A,FALSE,"LUCROS E PERDAS (US$ 000)"}</definedName>
    <definedName name="DXC" localSheetId="8" hidden="1">{"miles",#N/A,FALSE,"LUCROS E PERDAS (US$ 000)";"hl",#N/A,FALSE,"LUCROS E PERDAS (US$ 000)"}</definedName>
    <definedName name="DXC" hidden="1">{"miles",#N/A,FALSE,"LUCROS E PERDAS (US$ 000)";"hl",#N/A,FALSE,"LUCROS E PERDAS (US$ 000)"}</definedName>
    <definedName name="dyjshn" localSheetId="5" hidden="1">[1]은행!#REF!</definedName>
    <definedName name="dyjshn" localSheetId="17" hidden="1">[2]은행!#REF!</definedName>
    <definedName name="dyjshn" localSheetId="6" hidden="1">[1]은행!#REF!</definedName>
    <definedName name="dyjshn" localSheetId="23" hidden="1">[2]은행!#REF!</definedName>
    <definedName name="dyjshn" localSheetId="22" hidden="1">[2]은행!#REF!</definedName>
    <definedName name="dyjshn" localSheetId="16" hidden="1">[2]은행!#REF!</definedName>
    <definedName name="dyjshn" localSheetId="21" hidden="1">[2]은행!#REF!</definedName>
    <definedName name="dyjshn" localSheetId="19" hidden="1">[2]은행!#REF!</definedName>
    <definedName name="dyjshn" localSheetId="14" hidden="1">[2]은행!#REF!</definedName>
    <definedName name="dyjshn" hidden="1">[2]은행!#REF!</definedName>
    <definedName name="EBITDA">OFFSET(Controle!$E$131,0,0,1,COUNT(Controle!$E$131:$AR$131))</definedName>
    <definedName name="eirhg" localSheetId="5" hidden="1">{"det (May)",#N/A,FALSE,"June";"sum (MAY YTD)",#N/A,FALSE,"June YTD"}</definedName>
    <definedName name="eirhg" localSheetId="6" hidden="1">{"det (May)",#N/A,FALSE,"June";"sum (MAY YTD)",#N/A,FALSE,"June YTD"}</definedName>
    <definedName name="eirhg" localSheetId="4" hidden="1">{"det (May)",#N/A,FALSE,"June";"sum (MAY YTD)",#N/A,FALSE,"June YTD"}</definedName>
    <definedName name="eirhg" localSheetId="7" hidden="1">{"det (May)",#N/A,FALSE,"June";"sum (MAY YTD)",#N/A,FALSE,"June YTD"}</definedName>
    <definedName name="eirhg" localSheetId="8" hidden="1">{"det (May)",#N/A,FALSE,"June";"sum (MAY YTD)",#N/A,FALSE,"June YTD"}</definedName>
    <definedName name="eirhg" hidden="1">{"det (May)",#N/A,FALSE,"June";"sum (MAY YTD)",#N/A,FALSE,"June YTD"}</definedName>
    <definedName name="eirnf" localSheetId="5" hidden="1">{"det (May)",#N/A,FALSE,"June";"sum (MAY YTD)",#N/A,FALSE,"June YTD"}</definedName>
    <definedName name="eirnf" localSheetId="6" hidden="1">{"det (May)",#N/A,FALSE,"June";"sum (MAY YTD)",#N/A,FALSE,"June YTD"}</definedName>
    <definedName name="eirnf" localSheetId="4" hidden="1">{"det (May)",#N/A,FALSE,"June";"sum (MAY YTD)",#N/A,FALSE,"June YTD"}</definedName>
    <definedName name="eirnf" localSheetId="7" hidden="1">{"det (May)",#N/A,FALSE,"June";"sum (MAY YTD)",#N/A,FALSE,"June YTD"}</definedName>
    <definedName name="eirnf" localSheetId="8" hidden="1">{"det (May)",#N/A,FALSE,"June";"sum (MAY YTD)",#N/A,FALSE,"June YTD"}</definedName>
    <definedName name="eirnf" hidden="1">{"det (May)",#N/A,FALSE,"June";"sum (MAY YTD)",#N/A,FALSE,"June YTD"}</definedName>
    <definedName name="erer" localSheetId="5" hidden="1">{#N/A,#N/A,FALSE,"Hoja1";#N/A,#N/A,FALSE,"Hoja2"}</definedName>
    <definedName name="erer" localSheetId="6" hidden="1">{#N/A,#N/A,FALSE,"Hoja1";#N/A,#N/A,FALSE,"Hoja2"}</definedName>
    <definedName name="erer" localSheetId="4" hidden="1">{#N/A,#N/A,FALSE,"Hoja1";#N/A,#N/A,FALSE,"Hoja2"}</definedName>
    <definedName name="erer" localSheetId="7" hidden="1">{#N/A,#N/A,FALSE,"Hoja1";#N/A,#N/A,FALSE,"Hoja2"}</definedName>
    <definedName name="erer" localSheetId="8" hidden="1">{#N/A,#N/A,FALSE,"Hoja1";#N/A,#N/A,FALSE,"Hoja2"}</definedName>
    <definedName name="erer" hidden="1">{#N/A,#N/A,FALSE,"Hoja1";#N/A,#N/A,FALSE,"Hoja2"}</definedName>
    <definedName name="ERERE" localSheetId="5" hidden="1">{#N/A,#N/A,FALSE,"Hoja1";#N/A,#N/A,FALSE,"Hoja2"}</definedName>
    <definedName name="ERERE" localSheetId="6" hidden="1">{#N/A,#N/A,FALSE,"Hoja1";#N/A,#N/A,FALSE,"Hoja2"}</definedName>
    <definedName name="ERERE" localSheetId="4" hidden="1">{#N/A,#N/A,FALSE,"Hoja1";#N/A,#N/A,FALSE,"Hoja2"}</definedName>
    <definedName name="ERERE" localSheetId="7" hidden="1">{#N/A,#N/A,FALSE,"Hoja1";#N/A,#N/A,FALSE,"Hoja2"}</definedName>
    <definedName name="ERERE" localSheetId="8" hidden="1">{#N/A,#N/A,FALSE,"Hoja1";#N/A,#N/A,FALSE,"Hoja2"}</definedName>
    <definedName name="ERERE" hidden="1">{#N/A,#N/A,FALSE,"Hoja1";#N/A,#N/A,FALSE,"Hoja2"}</definedName>
    <definedName name="eroweir" localSheetId="5" hidden="1">{"det (May)",#N/A,FALSE,"June";"sum (MAY YTD)",#N/A,FALSE,"June YTD"}</definedName>
    <definedName name="eroweir" localSheetId="6" hidden="1">{"det (May)",#N/A,FALSE,"June";"sum (MAY YTD)",#N/A,FALSE,"June YTD"}</definedName>
    <definedName name="eroweir" localSheetId="4" hidden="1">{"det (May)",#N/A,FALSE,"June";"sum (MAY YTD)",#N/A,FALSE,"June YTD"}</definedName>
    <definedName name="eroweir" localSheetId="7" hidden="1">{"det (May)",#N/A,FALSE,"June";"sum (MAY YTD)",#N/A,FALSE,"June YTD"}</definedName>
    <definedName name="eroweir" localSheetId="8" hidden="1">{"det (May)",#N/A,FALSE,"June";"sum (MAY YTD)",#N/A,FALSE,"June YTD"}</definedName>
    <definedName name="eroweir" hidden="1">{"det (May)",#N/A,FALSE,"June";"sum (MAY YTD)",#N/A,FALSE,"June YTD"}</definedName>
    <definedName name="erre" localSheetId="5" hidden="1">{"CAP VOL",#N/A,FALSE,"CAPITAL";"CAP VAR",#N/A,FALSE,"CAPITAL";"CAP FIJ",#N/A,FALSE,"CAPITAL";"CAP CONS",#N/A,FALSE,"CAPITAL";"CAP DATA",#N/A,FALSE,"CAPITAL"}</definedName>
    <definedName name="erre" localSheetId="6" hidden="1">{"CAP VOL",#N/A,FALSE,"CAPITAL";"CAP VAR",#N/A,FALSE,"CAPITAL";"CAP FIJ",#N/A,FALSE,"CAPITAL";"CAP CONS",#N/A,FALSE,"CAPITAL";"CAP DATA",#N/A,FALSE,"CAPITAL"}</definedName>
    <definedName name="erre" localSheetId="4" hidden="1">{"CAP VOL",#N/A,FALSE,"CAPITAL";"CAP VAR",#N/A,FALSE,"CAPITAL";"CAP FIJ",#N/A,FALSE,"CAPITAL";"CAP CONS",#N/A,FALSE,"CAPITAL";"CAP DATA",#N/A,FALSE,"CAPITAL"}</definedName>
    <definedName name="erre" localSheetId="7" hidden="1">{"CAP VOL",#N/A,FALSE,"CAPITAL";"CAP VAR",#N/A,FALSE,"CAPITAL";"CAP FIJ",#N/A,FALSE,"CAPITAL";"CAP CONS",#N/A,FALSE,"CAPITAL";"CAP DATA",#N/A,FALSE,"CAPITAL"}</definedName>
    <definedName name="erre" localSheetId="8" hidden="1">{"CAP VOL",#N/A,FALSE,"CAPITAL";"CAP VAR",#N/A,FALSE,"CAPITAL";"CAP FIJ",#N/A,FALSE,"CAPITAL";"CAP CONS",#N/A,FALSE,"CAPITAL";"CAP DATA",#N/A,FALSE,"CAPITAL"}</definedName>
    <definedName name="erre" hidden="1">{"CAP VOL",#N/A,FALSE,"CAPITAL";"CAP VAR",#N/A,FALSE,"CAPITAL";"CAP FIJ",#N/A,FALSE,"CAPITAL";"CAP CONS",#N/A,FALSE,"CAPITAL";"CAP DATA",#N/A,FALSE,"CAPITAL"}</definedName>
    <definedName name="ERRER" localSheetId="5" hidden="1">{"CAP VOL",#N/A,FALSE,"CAPITAL";"CAP VAR",#N/A,FALSE,"CAPITAL";"CAP FIJ",#N/A,FALSE,"CAPITAL";"CAP CONS",#N/A,FALSE,"CAPITAL";"CAP DATA",#N/A,FALSE,"CAPITAL"}</definedName>
    <definedName name="ERRER" localSheetId="6" hidden="1">{"CAP VOL",#N/A,FALSE,"CAPITAL";"CAP VAR",#N/A,FALSE,"CAPITAL";"CAP FIJ",#N/A,FALSE,"CAPITAL";"CAP CONS",#N/A,FALSE,"CAPITAL";"CAP DATA",#N/A,FALSE,"CAPITAL"}</definedName>
    <definedName name="ERRER" localSheetId="4" hidden="1">{"CAP VOL",#N/A,FALSE,"CAPITAL";"CAP VAR",#N/A,FALSE,"CAPITAL";"CAP FIJ",#N/A,FALSE,"CAPITAL";"CAP CONS",#N/A,FALSE,"CAPITAL";"CAP DATA",#N/A,FALSE,"CAPITAL"}</definedName>
    <definedName name="ERRER" localSheetId="7" hidden="1">{"CAP VOL",#N/A,FALSE,"CAPITAL";"CAP VAR",#N/A,FALSE,"CAPITAL";"CAP FIJ",#N/A,FALSE,"CAPITAL";"CAP CONS",#N/A,FALSE,"CAPITAL";"CAP DATA",#N/A,FALSE,"CAPITAL"}</definedName>
    <definedName name="ERRER" localSheetId="8" hidden="1">{"CAP VOL",#N/A,FALSE,"CAPITAL";"CAP VAR",#N/A,FALSE,"CAPITAL";"CAP FIJ",#N/A,FALSE,"CAPITAL";"CAP CONS",#N/A,FALSE,"CAPITAL";"CAP DATA",#N/A,FALSE,"CAPITAL"}</definedName>
    <definedName name="ERRER" hidden="1">{"CAP VOL",#N/A,FALSE,"CAPITAL";"CAP VAR",#N/A,FALSE,"CAPITAL";"CAP FIJ",#N/A,FALSE,"CAPITAL";"CAP CONS",#N/A,FALSE,"CAPITAL";"CAP DATA",#N/A,FALSE,"CAPITAL"}</definedName>
    <definedName name="errrr" localSheetId="5" hidden="1">{"prem1",#N/A,FALSE,"Consolidado";"pl_us",#N/A,FALSE,"Consolidado";"pl_hl",#N/A,FALSE,"Consolidado";"bs",#N/A,FALSE,"Consolidado";"cf",#N/A,FALSE,"Consolidado"}</definedName>
    <definedName name="errrr" localSheetId="6" hidden="1">{"prem1",#N/A,FALSE,"Consolidado";"pl_us",#N/A,FALSE,"Consolidado";"pl_hl",#N/A,FALSE,"Consolidado";"bs",#N/A,FALSE,"Consolidado";"cf",#N/A,FALSE,"Consolidado"}</definedName>
    <definedName name="errrr" localSheetId="4" hidden="1">{"prem1",#N/A,FALSE,"Consolidado";"pl_us",#N/A,FALSE,"Consolidado";"pl_hl",#N/A,FALSE,"Consolidado";"bs",#N/A,FALSE,"Consolidado";"cf",#N/A,FALSE,"Consolidado"}</definedName>
    <definedName name="errrr" localSheetId="7" hidden="1">{"prem1",#N/A,FALSE,"Consolidado";"pl_us",#N/A,FALSE,"Consolidado";"pl_hl",#N/A,FALSE,"Consolidado";"bs",#N/A,FALSE,"Consolidado";"cf",#N/A,FALSE,"Consolidado"}</definedName>
    <definedName name="errrr" localSheetId="8" hidden="1">{"prem1",#N/A,FALSE,"Consolidado";"pl_us",#N/A,FALSE,"Consolidado";"pl_hl",#N/A,FALSE,"Consolidado";"bs",#N/A,FALSE,"Consolidado";"cf",#N/A,FALSE,"Consolidado"}</definedName>
    <definedName name="errrr" hidden="1">{"prem1",#N/A,FALSE,"Consolidado";"pl_us",#N/A,FALSE,"Consolidado";"pl_hl",#N/A,FALSE,"Consolidado";"bs",#N/A,FALSE,"Consolidado";"cf",#N/A,FALSE,"Consolidado"}</definedName>
    <definedName name="errrrr" localSheetId="5" hidden="1">{"Prenissas",#N/A,FALSE,"Consolidado (3)";"Lucros000",#N/A,FALSE,"Consolidado (3)";"LucrosHL",#N/A,FALSE,"Consolidado (3)";"Balanco",#N/A,FALSE,"Consolidado (3)";"FluxoC",#N/A,FALSE,"Consolidado (3)"}</definedName>
    <definedName name="errrrr" localSheetId="6" hidden="1">{"Prenissas",#N/A,FALSE,"Consolidado (3)";"Lucros000",#N/A,FALSE,"Consolidado (3)";"LucrosHL",#N/A,FALSE,"Consolidado (3)";"Balanco",#N/A,FALSE,"Consolidado (3)";"FluxoC",#N/A,FALSE,"Consolidado (3)"}</definedName>
    <definedName name="errrrr" localSheetId="4" hidden="1">{"Prenissas",#N/A,FALSE,"Consolidado (3)";"Lucros000",#N/A,FALSE,"Consolidado (3)";"LucrosHL",#N/A,FALSE,"Consolidado (3)";"Balanco",#N/A,FALSE,"Consolidado (3)";"FluxoC",#N/A,FALSE,"Consolidado (3)"}</definedName>
    <definedName name="errrrr" localSheetId="7" hidden="1">{"Prenissas",#N/A,FALSE,"Consolidado (3)";"Lucros000",#N/A,FALSE,"Consolidado (3)";"LucrosHL",#N/A,FALSE,"Consolidado (3)";"Balanco",#N/A,FALSE,"Consolidado (3)";"FluxoC",#N/A,FALSE,"Consolidado (3)"}</definedName>
    <definedName name="errrrr" localSheetId="8" hidden="1">{"Prenissas",#N/A,FALSE,"Consolidado (3)";"Lucros000",#N/A,FALSE,"Consolidado (3)";"LucrosHL",#N/A,FALSE,"Consolidado (3)";"Balanco",#N/A,FALSE,"Consolidado (3)";"FluxoC",#N/A,FALSE,"Consolidado (3)"}</definedName>
    <definedName name="errrrr" hidden="1">{"Prenissas",#N/A,FALSE,"Consolidado (3)";"Lucros000",#N/A,FALSE,"Consolidado (3)";"LucrosHL",#N/A,FALSE,"Consolidado (3)";"Balanco",#N/A,FALSE,"Consolidado (3)";"FluxoC",#N/A,FALSE,"Consolidado (3)"}</definedName>
    <definedName name="esdr" localSheetId="5" hidden="1">{#N/A,#N/A,FALSE,"ROTINA";#N/A,#N/A,FALSE,"ITENS";#N/A,#N/A,FALSE,"ACOMP"}</definedName>
    <definedName name="esdr" localSheetId="6" hidden="1">{#N/A,#N/A,FALSE,"ROTINA";#N/A,#N/A,FALSE,"ITENS";#N/A,#N/A,FALSE,"ACOMP"}</definedName>
    <definedName name="esdr" localSheetId="4" hidden="1">{#N/A,#N/A,FALSE,"ROTINA";#N/A,#N/A,FALSE,"ITENS";#N/A,#N/A,FALSE,"ACOMP"}</definedName>
    <definedName name="esdr" localSheetId="7" hidden="1">{#N/A,#N/A,FALSE,"ROTINA";#N/A,#N/A,FALSE,"ITENS";#N/A,#N/A,FALSE,"ACOMP"}</definedName>
    <definedName name="esdr" localSheetId="8" hidden="1">{#N/A,#N/A,FALSE,"ROTINA";#N/A,#N/A,FALSE,"ITENS";#N/A,#N/A,FALSE,"ACOMP"}</definedName>
    <definedName name="esdr" hidden="1">{#N/A,#N/A,FALSE,"ROTINA";#N/A,#N/A,FALSE,"ITENS";#N/A,#N/A,FALSE,"ACOMP"}</definedName>
    <definedName name="FC_Acionista" localSheetId="5">OFFSET(#REF!,0,0,1,COUNT(#REF!))</definedName>
    <definedName name="FC_Acionista" localSheetId="6">OFFSET(#REF!,0,0,1,COUNT(#REF!))</definedName>
    <definedName name="FC_Acionista" localSheetId="4">OFFSET(#REF!,0,0,1,COUNT(#REF!))</definedName>
    <definedName name="FC_Acionista" localSheetId="7">OFFSET(#REF!,0,0,1,COUNT(#REF!))</definedName>
    <definedName name="FC_Acionista" localSheetId="8">OFFSET(#REF!,0,0,1,COUNT(#REF!))</definedName>
    <definedName name="FC_Acionista">OFFSET(Controle!$E$110,0,0,1,COUNT(Controle!$E$110:$AR$110))</definedName>
    <definedName name="FC_Acionista_Acum">OFFSET(Controle!$E$112,0,0,1,COUNT(Controle!$E$112:$AR$112))</definedName>
    <definedName name="FC_Projeto" localSheetId="5">OFFSET(#REF!,0,0,1,COUNT(#REF!))</definedName>
    <definedName name="FC_Projeto" localSheetId="6">OFFSET(#REF!,0,0,1,COUNT(#REF!))</definedName>
    <definedName name="FC_Projeto" localSheetId="4">OFFSET(#REF!,0,0,1,COUNT(#REF!))</definedName>
    <definedName name="FC_Projeto" localSheetId="7">OFFSET(#REF!,0,0,1,COUNT(#REF!))</definedName>
    <definedName name="FC_Projeto" localSheetId="8">OFFSET(#REF!,0,0,1,COUNT(#REF!))</definedName>
    <definedName name="FC_Projeto">OFFSET(Controle!$E$109,0,0,1,COUNT(Controle!$E$109:$AR$109))</definedName>
    <definedName name="FC_Projeto_Acum">OFFSET(Controle!$E$111,0,0,1,COUNT(Controle!$E$111:$AR$111))</definedName>
    <definedName name="fcvxc" localSheetId="5" hidden="1">{#N/A,#N/A,FALSE,"Hoja1";#N/A,#N/A,FALSE,"Hoja2"}</definedName>
    <definedName name="fcvxc" localSheetId="6" hidden="1">{#N/A,#N/A,FALSE,"Hoja1";#N/A,#N/A,FALSE,"Hoja2"}</definedName>
    <definedName name="fcvxc" localSheetId="4" hidden="1">{#N/A,#N/A,FALSE,"Hoja1";#N/A,#N/A,FALSE,"Hoja2"}</definedName>
    <definedName name="fcvxc" localSheetId="7" hidden="1">{#N/A,#N/A,FALSE,"Hoja1";#N/A,#N/A,FALSE,"Hoja2"}</definedName>
    <definedName name="fcvxc" localSheetId="8" hidden="1">{#N/A,#N/A,FALSE,"Hoja1";#N/A,#N/A,FALSE,"Hoja2"}</definedName>
    <definedName name="fcvxc" hidden="1">{#N/A,#N/A,FALSE,"Hoja1";#N/A,#N/A,FALSE,"Hoja2"}</definedName>
    <definedName name="fddfr" localSheetId="5" hidden="1">{"Prenissas",#N/A,FALSE,"Consolidado (3)";"Lucros000",#N/A,FALSE,"Consolidado (3)";"LucrosHL",#N/A,FALSE,"Consolidado (3)";"Balanco",#N/A,FALSE,"Consolidado (3)";"FluxoC",#N/A,FALSE,"Consolidado (3)"}</definedName>
    <definedName name="fddfr" localSheetId="6" hidden="1">{"Prenissas",#N/A,FALSE,"Consolidado (3)";"Lucros000",#N/A,FALSE,"Consolidado (3)";"LucrosHL",#N/A,FALSE,"Consolidado (3)";"Balanco",#N/A,FALSE,"Consolidado (3)";"FluxoC",#N/A,FALSE,"Consolidado (3)"}</definedName>
    <definedName name="fddfr" localSheetId="4" hidden="1">{"Prenissas",#N/A,FALSE,"Consolidado (3)";"Lucros000",#N/A,FALSE,"Consolidado (3)";"LucrosHL",#N/A,FALSE,"Consolidado (3)";"Balanco",#N/A,FALSE,"Consolidado (3)";"FluxoC",#N/A,FALSE,"Consolidado (3)"}</definedName>
    <definedName name="fddfr" localSheetId="7" hidden="1">{"Prenissas",#N/A,FALSE,"Consolidado (3)";"Lucros000",#N/A,FALSE,"Consolidado (3)";"LucrosHL",#N/A,FALSE,"Consolidado (3)";"Balanco",#N/A,FALSE,"Consolidado (3)";"FluxoC",#N/A,FALSE,"Consolidado (3)"}</definedName>
    <definedName name="fddfr" localSheetId="8" hidden="1">{"Prenissas",#N/A,FALSE,"Consolidado (3)";"Lucros000",#N/A,FALSE,"Consolidado (3)";"LucrosHL",#N/A,FALSE,"Consolidado (3)";"Balanco",#N/A,FALSE,"Consolidado (3)";"FluxoC",#N/A,FALSE,"Consolidado (3)"}</definedName>
    <definedName name="fddfr" hidden="1">{"Prenissas",#N/A,FALSE,"Consolidado (3)";"Lucros000",#N/A,FALSE,"Consolidado (3)";"LucrosHL",#N/A,FALSE,"Consolidado (3)";"Balanco",#N/A,FALSE,"Consolidado (3)";"FluxoC",#N/A,FALSE,"Consolidado (3)"}</definedName>
    <definedName name="fdg" localSheetId="5" hidden="1">{#N/A,#N/A,FALSE,"FIN AÑO"}</definedName>
    <definedName name="fdg" localSheetId="6" hidden="1">{#N/A,#N/A,FALSE,"FIN AÑO"}</definedName>
    <definedName name="fdg" localSheetId="4" hidden="1">{#N/A,#N/A,FALSE,"FIN AÑO"}</definedName>
    <definedName name="fdg" localSheetId="7" hidden="1">{#N/A,#N/A,FALSE,"FIN AÑO"}</definedName>
    <definedName name="fdg" localSheetId="8" hidden="1">{#N/A,#N/A,FALSE,"FIN AÑO"}</definedName>
    <definedName name="fdg" hidden="1">{#N/A,#N/A,FALSE,"FIN AÑO"}</definedName>
    <definedName name="fdgdfg" localSheetId="5" hidden="1">{"RESUMEN",#N/A,FALSE,"RESUMEN";"RESUMEN_MARG",#N/A,FALSE,"RESUMEN"}</definedName>
    <definedName name="fdgdfg" localSheetId="6" hidden="1">{"RESUMEN",#N/A,FALSE,"RESUMEN";"RESUMEN_MARG",#N/A,FALSE,"RESUMEN"}</definedName>
    <definedName name="fdgdfg" localSheetId="4" hidden="1">{"RESUMEN",#N/A,FALSE,"RESUMEN";"RESUMEN_MARG",#N/A,FALSE,"RESUMEN"}</definedName>
    <definedName name="fdgdfg" localSheetId="7" hidden="1">{"RESUMEN",#N/A,FALSE,"RESUMEN";"RESUMEN_MARG",#N/A,FALSE,"RESUMEN"}</definedName>
    <definedName name="fdgdfg" localSheetId="8" hidden="1">{"RESUMEN",#N/A,FALSE,"RESUMEN";"RESUMEN_MARG",#N/A,FALSE,"RESUMEN"}</definedName>
    <definedName name="fdgdfg" hidden="1">{"RESUMEN",#N/A,FALSE,"RESUMEN";"RESUMEN_MARG",#N/A,FALSE,"RESUMEN"}</definedName>
    <definedName name="fdsdfs" localSheetId="5" hidden="1">{"prem1",#N/A,FALSE,"Consolidado";"pl_us",#N/A,FALSE,"Consolidado";"pl_hl",#N/A,FALSE,"Consolidado";"bs",#N/A,FALSE,"Consolidado";"cf",#N/A,FALSE,"Consolidado"}</definedName>
    <definedName name="fdsdfs" localSheetId="6" hidden="1">{"prem1",#N/A,FALSE,"Consolidado";"pl_us",#N/A,FALSE,"Consolidado";"pl_hl",#N/A,FALSE,"Consolidado";"bs",#N/A,FALSE,"Consolidado";"cf",#N/A,FALSE,"Consolidado"}</definedName>
    <definedName name="fdsdfs" localSheetId="4" hidden="1">{"prem1",#N/A,FALSE,"Consolidado";"pl_us",#N/A,FALSE,"Consolidado";"pl_hl",#N/A,FALSE,"Consolidado";"bs",#N/A,FALSE,"Consolidado";"cf",#N/A,FALSE,"Consolidado"}</definedName>
    <definedName name="fdsdfs" localSheetId="7" hidden="1">{"prem1",#N/A,FALSE,"Consolidado";"pl_us",#N/A,FALSE,"Consolidado";"pl_hl",#N/A,FALSE,"Consolidado";"bs",#N/A,FALSE,"Consolidado";"cf",#N/A,FALSE,"Consolidado"}</definedName>
    <definedName name="fdsdfs" localSheetId="8" hidden="1">{"prem1",#N/A,FALSE,"Consolidado";"pl_us",#N/A,FALSE,"Consolidado";"pl_hl",#N/A,FALSE,"Consolidado";"bs",#N/A,FALSE,"Consolidado";"cf",#N/A,FALSE,"Consolidado"}</definedName>
    <definedName name="fdsdfs" hidden="1">{"prem1",#N/A,FALSE,"Consolidado";"pl_us",#N/A,FALSE,"Consolidado";"pl_hl",#N/A,FALSE,"Consolidado";"bs",#N/A,FALSE,"Consolidado";"cf",#N/A,FALSE,"Consolidado"}</definedName>
    <definedName name="fdsfsdf" localSheetId="5" hidden="1">{#N/A,#N/A,FALSE,"Hoja1";#N/A,#N/A,FALSE,"Hoja2"}</definedName>
    <definedName name="fdsfsdf" localSheetId="6" hidden="1">{#N/A,#N/A,FALSE,"Hoja1";#N/A,#N/A,FALSE,"Hoja2"}</definedName>
    <definedName name="fdsfsdf" localSheetId="4" hidden="1">{#N/A,#N/A,FALSE,"Hoja1";#N/A,#N/A,FALSE,"Hoja2"}</definedName>
    <definedName name="fdsfsdf" localSheetId="7" hidden="1">{#N/A,#N/A,FALSE,"Hoja1";#N/A,#N/A,FALSE,"Hoja2"}</definedName>
    <definedName name="fdsfsdf" localSheetId="8" hidden="1">{#N/A,#N/A,FALSE,"Hoja1";#N/A,#N/A,FALSE,"Hoja2"}</definedName>
    <definedName name="fdsfsdf" hidden="1">{#N/A,#N/A,FALSE,"Hoja1";#N/A,#N/A,FALSE,"Hoja2"}</definedName>
    <definedName name="fdsfsew" localSheetId="5" hidden="1">{#N/A,#N/A,FALSE,"Hoja1";#N/A,#N/A,FALSE,"Hoja2"}</definedName>
    <definedName name="fdsfsew" localSheetId="6" hidden="1">{#N/A,#N/A,FALSE,"Hoja1";#N/A,#N/A,FALSE,"Hoja2"}</definedName>
    <definedName name="fdsfsew" localSheetId="4" hidden="1">{#N/A,#N/A,FALSE,"Hoja1";#N/A,#N/A,FALSE,"Hoja2"}</definedName>
    <definedName name="fdsfsew" localSheetId="7" hidden="1">{#N/A,#N/A,FALSE,"Hoja1";#N/A,#N/A,FALSE,"Hoja2"}</definedName>
    <definedName name="fdsfsew" localSheetId="8" hidden="1">{#N/A,#N/A,FALSE,"Hoja1";#N/A,#N/A,FALSE,"Hoja2"}</definedName>
    <definedName name="fdsfsew" hidden="1">{#N/A,#N/A,FALSE,"Hoja1";#N/A,#N/A,FALSE,"Hoja2"}</definedName>
    <definedName name="fdssdfsdf" localSheetId="5" hidden="1">{"miles",#N/A,FALSE,"LUCROS E PERDAS (US$ 000)";"hl",#N/A,FALSE,"LUCROS E PERDAS (US$ 000)"}</definedName>
    <definedName name="fdssdfsdf" localSheetId="6" hidden="1">{"miles",#N/A,FALSE,"LUCROS E PERDAS (US$ 000)";"hl",#N/A,FALSE,"LUCROS E PERDAS (US$ 000)"}</definedName>
    <definedName name="fdssdfsdf" localSheetId="4" hidden="1">{"miles",#N/A,FALSE,"LUCROS E PERDAS (US$ 000)";"hl",#N/A,FALSE,"LUCROS E PERDAS (US$ 000)"}</definedName>
    <definedName name="fdssdfsdf" localSheetId="7" hidden="1">{"miles",#N/A,FALSE,"LUCROS E PERDAS (US$ 000)";"hl",#N/A,FALSE,"LUCROS E PERDAS (US$ 000)"}</definedName>
    <definedName name="fdssdfsdf" localSheetId="8" hidden="1">{"miles",#N/A,FALSE,"LUCROS E PERDAS (US$ 000)";"hl",#N/A,FALSE,"LUCROS E PERDAS (US$ 000)"}</definedName>
    <definedName name="fdssdfsdf" hidden="1">{"miles",#N/A,FALSE,"LUCROS E PERDAS (US$ 000)";"hl",#N/A,FALSE,"LUCROS E PERDAS (US$ 000)"}</definedName>
    <definedName name="ferme" localSheetId="5" hidden="1">{#N/A,#N/A,FALSE,"Saída2";#N/A,#N/A,FALSE,"Fluxograma"}</definedName>
    <definedName name="ferme" localSheetId="6" hidden="1">{#N/A,#N/A,FALSE,"Saída2";#N/A,#N/A,FALSE,"Fluxograma"}</definedName>
    <definedName name="ferme" localSheetId="4" hidden="1">{#N/A,#N/A,FALSE,"Saída2";#N/A,#N/A,FALSE,"Fluxograma"}</definedName>
    <definedName name="ferme" localSheetId="7" hidden="1">{#N/A,#N/A,FALSE,"Saída2";#N/A,#N/A,FALSE,"Fluxograma"}</definedName>
    <definedName name="ferme" localSheetId="8" hidden="1">{#N/A,#N/A,FALSE,"Saída2";#N/A,#N/A,FALSE,"Fluxograma"}</definedName>
    <definedName name="ferme" hidden="1">{#N/A,#N/A,FALSE,"Saída2";#N/A,#N/A,FALSE,"Fluxograma"}</definedName>
    <definedName name="ferme_1" localSheetId="5" hidden="1">{#N/A,#N/A,FALSE,"Saída2";#N/A,#N/A,FALSE,"Fluxograma"}</definedName>
    <definedName name="ferme_1" localSheetId="6" hidden="1">{#N/A,#N/A,FALSE,"Saída2";#N/A,#N/A,FALSE,"Fluxograma"}</definedName>
    <definedName name="ferme_1" localSheetId="4" hidden="1">{#N/A,#N/A,FALSE,"Saída2";#N/A,#N/A,FALSE,"Fluxograma"}</definedName>
    <definedName name="ferme_1" localSheetId="7" hidden="1">{#N/A,#N/A,FALSE,"Saída2";#N/A,#N/A,FALSE,"Fluxograma"}</definedName>
    <definedName name="ferme_1" localSheetId="8" hidden="1">{#N/A,#N/A,FALSE,"Saída2";#N/A,#N/A,FALSE,"Fluxograma"}</definedName>
    <definedName name="ferme_1" hidden="1">{#N/A,#N/A,FALSE,"Saída2";#N/A,#N/A,FALSE,"Fluxograma"}</definedName>
    <definedName name="ferme_2" localSheetId="5" hidden="1">{#N/A,#N/A,FALSE,"Saída2";#N/A,#N/A,FALSE,"Fluxograma"}</definedName>
    <definedName name="ferme_2" localSheetId="6" hidden="1">{#N/A,#N/A,FALSE,"Saída2";#N/A,#N/A,FALSE,"Fluxograma"}</definedName>
    <definedName name="ferme_2" localSheetId="4" hidden="1">{#N/A,#N/A,FALSE,"Saída2";#N/A,#N/A,FALSE,"Fluxograma"}</definedName>
    <definedName name="ferme_2" localSheetId="7" hidden="1">{#N/A,#N/A,FALSE,"Saída2";#N/A,#N/A,FALSE,"Fluxograma"}</definedName>
    <definedName name="ferme_2" localSheetId="8" hidden="1">{#N/A,#N/A,FALSE,"Saída2";#N/A,#N/A,FALSE,"Fluxograma"}</definedName>
    <definedName name="ferme_2" hidden="1">{#N/A,#N/A,FALSE,"Saída2";#N/A,#N/A,FALSE,"Fluxograma"}</definedName>
    <definedName name="ferme_3" localSheetId="5" hidden="1">{#N/A,#N/A,FALSE,"Saída2";#N/A,#N/A,FALSE,"Fluxograma"}</definedName>
    <definedName name="ferme_3" localSheetId="6" hidden="1">{#N/A,#N/A,FALSE,"Saída2";#N/A,#N/A,FALSE,"Fluxograma"}</definedName>
    <definedName name="ferme_3" localSheetId="4" hidden="1">{#N/A,#N/A,FALSE,"Saída2";#N/A,#N/A,FALSE,"Fluxograma"}</definedName>
    <definedName name="ferme_3" localSheetId="7" hidden="1">{#N/A,#N/A,FALSE,"Saída2";#N/A,#N/A,FALSE,"Fluxograma"}</definedName>
    <definedName name="ferme_3" localSheetId="8" hidden="1">{#N/A,#N/A,FALSE,"Saída2";#N/A,#N/A,FALSE,"Fluxograma"}</definedName>
    <definedName name="ferme_3" hidden="1">{#N/A,#N/A,FALSE,"Saída2";#N/A,#N/A,FALSE,"Fluxograma"}</definedName>
    <definedName name="ff" localSheetId="5" hidden="1">{"det (May)",#N/A,FALSE,"June";"sum (MAY YTD)",#N/A,FALSE,"June YTD"}</definedName>
    <definedName name="ff" localSheetId="6" hidden="1">{"det (May)",#N/A,FALSE,"June";"sum (MAY YTD)",#N/A,FALSE,"June YTD"}</definedName>
    <definedName name="ff" localSheetId="4" hidden="1">{"det (May)",#N/A,FALSE,"June";"sum (MAY YTD)",#N/A,FALSE,"June YTD"}</definedName>
    <definedName name="ff" localSheetId="7" hidden="1">{"det (May)",#N/A,FALSE,"June";"sum (MAY YTD)",#N/A,FALSE,"June YTD"}</definedName>
    <definedName name="ff" localSheetId="8" hidden="1">{"det (May)",#N/A,FALSE,"June";"sum (MAY YTD)",#N/A,FALSE,"June YTD"}</definedName>
    <definedName name="ff" hidden="1">{"det (May)",#N/A,FALSE,"June";"sum (MAY YTD)",#N/A,FALSE,"June YTD"}</definedName>
    <definedName name="ffdgwe" localSheetId="5" hidden="1">{"Real",#N/A,FALSE,"CONSOLIDADO";"Real",#N/A,FALSE,"OCCIDENTE";"Real",#N/A,FALSE,"LARA";"Real",#N/A,FALSE,"CENTRO";"Real",#N/A,FALSE,"METROPOLITANA";"Real",#N/A,FALSE,"ORIENTE";"Real",#N/A,FALSE,"Pto.libre"}</definedName>
    <definedName name="ffdgwe" localSheetId="6" hidden="1">{"Real",#N/A,FALSE,"CONSOLIDADO";"Real",#N/A,FALSE,"OCCIDENTE";"Real",#N/A,FALSE,"LARA";"Real",#N/A,FALSE,"CENTRO";"Real",#N/A,FALSE,"METROPOLITANA";"Real",#N/A,FALSE,"ORIENTE";"Real",#N/A,FALSE,"Pto.libre"}</definedName>
    <definedName name="ffdgwe" localSheetId="4" hidden="1">{"Real",#N/A,FALSE,"CONSOLIDADO";"Real",#N/A,FALSE,"OCCIDENTE";"Real",#N/A,FALSE,"LARA";"Real",#N/A,FALSE,"CENTRO";"Real",#N/A,FALSE,"METROPOLITANA";"Real",#N/A,FALSE,"ORIENTE";"Real",#N/A,FALSE,"Pto.libre"}</definedName>
    <definedName name="ffdgwe" localSheetId="7" hidden="1">{"Real",#N/A,FALSE,"CONSOLIDADO";"Real",#N/A,FALSE,"OCCIDENTE";"Real",#N/A,FALSE,"LARA";"Real",#N/A,FALSE,"CENTRO";"Real",#N/A,FALSE,"METROPOLITANA";"Real",#N/A,FALSE,"ORIENTE";"Real",#N/A,FALSE,"Pto.libre"}</definedName>
    <definedName name="ffdgwe" localSheetId="8" hidden="1">{"Real",#N/A,FALSE,"CONSOLIDADO";"Real",#N/A,FALSE,"OCCIDENTE";"Real",#N/A,FALSE,"LARA";"Real",#N/A,FALSE,"CENTRO";"Real",#N/A,FALSE,"METROPOLITANA";"Real",#N/A,FALSE,"ORIENTE";"Real",#N/A,FALSE,"Pto.libre"}</definedName>
    <definedName name="ffdgwe" hidden="1">{"Real",#N/A,FALSE,"CONSOLIDADO";"Real",#N/A,FALSE,"OCCIDENTE";"Real",#N/A,FALSE,"LARA";"Real",#N/A,FALSE,"CENTRO";"Real",#N/A,FALSE,"METROPOLITANA";"Real",#N/A,FALSE,"ORIENTE";"Real",#N/A,FALSE,"Pto.libre"}</definedName>
    <definedName name="FFF" localSheetId="5" hidden="1">{#N/A,#N/A,FALSE,"지침";#N/A,#N/A,FALSE,"환경분석";#N/A,#N/A,FALSE,"Sheet16"}</definedName>
    <definedName name="FFF" localSheetId="6" hidden="1">{#N/A,#N/A,FALSE,"지침";#N/A,#N/A,FALSE,"환경분석";#N/A,#N/A,FALSE,"Sheet16"}</definedName>
    <definedName name="FFF" localSheetId="4" hidden="1">{#N/A,#N/A,FALSE,"지침";#N/A,#N/A,FALSE,"환경분석";#N/A,#N/A,FALSE,"Sheet16"}</definedName>
    <definedName name="FFF" localSheetId="7" hidden="1">{#N/A,#N/A,FALSE,"지침";#N/A,#N/A,FALSE,"환경분석";#N/A,#N/A,FALSE,"Sheet16"}</definedName>
    <definedName name="FFF" localSheetId="8" hidden="1">{#N/A,#N/A,FALSE,"지침";#N/A,#N/A,FALSE,"환경분석";#N/A,#N/A,FALSE,"Sheet16"}</definedName>
    <definedName name="FFF" hidden="1">{#N/A,#N/A,FALSE,"지침";#N/A,#N/A,FALSE,"환경분석";#N/A,#N/A,FALSE,"Sheet16"}</definedName>
    <definedName name="fff_1" localSheetId="5" hidden="1">{#N/A,#N/A,FALSE,"Saída2";#N/A,#N/A,FALSE,"Fluxograma"}</definedName>
    <definedName name="fff_1" localSheetId="6" hidden="1">{#N/A,#N/A,FALSE,"Saída2";#N/A,#N/A,FALSE,"Fluxograma"}</definedName>
    <definedName name="fff_1" localSheetId="4" hidden="1">{#N/A,#N/A,FALSE,"Saída2";#N/A,#N/A,FALSE,"Fluxograma"}</definedName>
    <definedName name="fff_1" localSheetId="7" hidden="1">{#N/A,#N/A,FALSE,"Saída2";#N/A,#N/A,FALSE,"Fluxograma"}</definedName>
    <definedName name="fff_1" localSheetId="8" hidden="1">{#N/A,#N/A,FALSE,"Saída2";#N/A,#N/A,FALSE,"Fluxograma"}</definedName>
    <definedName name="fff_1" hidden="1">{#N/A,#N/A,FALSE,"Saída2";#N/A,#N/A,FALSE,"Fluxograma"}</definedName>
    <definedName name="fff_2" localSheetId="5" hidden="1">{#N/A,#N/A,FALSE,"Saída2";#N/A,#N/A,FALSE,"Fluxograma"}</definedName>
    <definedName name="fff_2" localSheetId="6" hidden="1">{#N/A,#N/A,FALSE,"Saída2";#N/A,#N/A,FALSE,"Fluxograma"}</definedName>
    <definedName name="fff_2" localSheetId="4" hidden="1">{#N/A,#N/A,FALSE,"Saída2";#N/A,#N/A,FALSE,"Fluxograma"}</definedName>
    <definedName name="fff_2" localSheetId="7" hidden="1">{#N/A,#N/A,FALSE,"Saída2";#N/A,#N/A,FALSE,"Fluxograma"}</definedName>
    <definedName name="fff_2" localSheetId="8" hidden="1">{#N/A,#N/A,FALSE,"Saída2";#N/A,#N/A,FALSE,"Fluxograma"}</definedName>
    <definedName name="fff_2" hidden="1">{#N/A,#N/A,FALSE,"Saída2";#N/A,#N/A,FALSE,"Fluxograma"}</definedName>
    <definedName name="fff_3" localSheetId="5" hidden="1">{#N/A,#N/A,FALSE,"Saída2";#N/A,#N/A,FALSE,"Fluxograma"}</definedName>
    <definedName name="fff_3" localSheetId="6" hidden="1">{#N/A,#N/A,FALSE,"Saída2";#N/A,#N/A,FALSE,"Fluxograma"}</definedName>
    <definedName name="fff_3" localSheetId="4" hidden="1">{#N/A,#N/A,FALSE,"Saída2";#N/A,#N/A,FALSE,"Fluxograma"}</definedName>
    <definedName name="fff_3" localSheetId="7" hidden="1">{#N/A,#N/A,FALSE,"Saída2";#N/A,#N/A,FALSE,"Fluxograma"}</definedName>
    <definedName name="fff_3" localSheetId="8" hidden="1">{#N/A,#N/A,FALSE,"Saída2";#N/A,#N/A,FALSE,"Fluxograma"}</definedName>
    <definedName name="fff_3" hidden="1">{#N/A,#N/A,FALSE,"Saída2";#N/A,#N/A,FALSE,"Fluxograma"}</definedName>
    <definedName name="fghfghf" localSheetId="5" hidden="1">{"prem1",#N/A,FALSE,"Consolidado";"pl_us",#N/A,FALSE,"Consolidado";"pl_hl",#N/A,FALSE,"Consolidado";"bs",#N/A,FALSE,"Consolidado";"cf",#N/A,FALSE,"Consolidado"}</definedName>
    <definedName name="fghfghf" localSheetId="6" hidden="1">{"prem1",#N/A,FALSE,"Consolidado";"pl_us",#N/A,FALSE,"Consolidado";"pl_hl",#N/A,FALSE,"Consolidado";"bs",#N/A,FALSE,"Consolidado";"cf",#N/A,FALSE,"Consolidado"}</definedName>
    <definedName name="fghfghf" localSheetId="4" hidden="1">{"prem1",#N/A,FALSE,"Consolidado";"pl_us",#N/A,FALSE,"Consolidado";"pl_hl",#N/A,FALSE,"Consolidado";"bs",#N/A,FALSE,"Consolidado";"cf",#N/A,FALSE,"Consolidado"}</definedName>
    <definedName name="fghfghf" localSheetId="7" hidden="1">{"prem1",#N/A,FALSE,"Consolidado";"pl_us",#N/A,FALSE,"Consolidado";"pl_hl",#N/A,FALSE,"Consolidado";"bs",#N/A,FALSE,"Consolidado";"cf",#N/A,FALSE,"Consolidado"}</definedName>
    <definedName name="fghfghf" localSheetId="8" hidden="1">{"prem1",#N/A,FALSE,"Consolidado";"pl_us",#N/A,FALSE,"Consolidado";"pl_hl",#N/A,FALSE,"Consolidado";"bs",#N/A,FALSE,"Consolidado";"cf",#N/A,FALSE,"Consolidado"}</definedName>
    <definedName name="fghfghf" hidden="1">{"prem1",#N/A,FALSE,"Consolidado";"pl_us",#N/A,FALSE,"Consolidado";"pl_hl",#N/A,FALSE,"Consolidado";"bs",#N/A,FALSE,"Consolidado";"cf",#N/A,FALSE,"Consolidado"}</definedName>
    <definedName name="form" localSheetId="5" hidden="1">{#N/A,#N/A,FALSE,"지침";#N/A,#N/A,FALSE,"환경분석";#N/A,#N/A,FALSE,"Sheet16"}</definedName>
    <definedName name="form" localSheetId="6" hidden="1">{#N/A,#N/A,FALSE,"지침";#N/A,#N/A,FALSE,"환경분석";#N/A,#N/A,FALSE,"Sheet16"}</definedName>
    <definedName name="form" localSheetId="4" hidden="1">{#N/A,#N/A,FALSE,"지침";#N/A,#N/A,FALSE,"환경분석";#N/A,#N/A,FALSE,"Sheet16"}</definedName>
    <definedName name="form" localSheetId="7" hidden="1">{#N/A,#N/A,FALSE,"지침";#N/A,#N/A,FALSE,"환경분석";#N/A,#N/A,FALSE,"Sheet16"}</definedName>
    <definedName name="form" localSheetId="8" hidden="1">{#N/A,#N/A,FALSE,"지침";#N/A,#N/A,FALSE,"환경분석";#N/A,#N/A,FALSE,"Sheet16"}</definedName>
    <definedName name="form" hidden="1">{#N/A,#N/A,FALSE,"지침";#N/A,#N/A,FALSE,"환경분석";#N/A,#N/A,FALSE,"Sheet16"}</definedName>
    <definedName name="fsd" localSheetId="5" hidden="1">{#N/A,#N/A,FALSE,"Hoja1";#N/A,#N/A,FALSE,"Hoja2"}</definedName>
    <definedName name="fsd" localSheetId="6" hidden="1">{#N/A,#N/A,FALSE,"Hoja1";#N/A,#N/A,FALSE,"Hoja2"}</definedName>
    <definedName name="fsd" localSheetId="4" hidden="1">{#N/A,#N/A,FALSE,"Hoja1";#N/A,#N/A,FALSE,"Hoja2"}</definedName>
    <definedName name="fsd" localSheetId="7" hidden="1">{#N/A,#N/A,FALSE,"Hoja1";#N/A,#N/A,FALSE,"Hoja2"}</definedName>
    <definedName name="fsd" localSheetId="8" hidden="1">{#N/A,#N/A,FALSE,"Hoja1";#N/A,#N/A,FALSE,"Hoja2"}</definedName>
    <definedName name="fsd" hidden="1">{#N/A,#N/A,FALSE,"Hoja1";#N/A,#N/A,FALSE,"Hoja2"}</definedName>
    <definedName name="fsdfsd" localSheetId="5" hidden="1">{#N/A,#N/A,FALSE,"Hoja1";#N/A,#N/A,FALSE,"Hoja2"}</definedName>
    <definedName name="fsdfsd" localSheetId="6" hidden="1">{#N/A,#N/A,FALSE,"Hoja1";#N/A,#N/A,FALSE,"Hoja2"}</definedName>
    <definedName name="fsdfsd" localSheetId="4" hidden="1">{#N/A,#N/A,FALSE,"Hoja1";#N/A,#N/A,FALSE,"Hoja2"}</definedName>
    <definedName name="fsdfsd" localSheetId="7" hidden="1">{#N/A,#N/A,FALSE,"Hoja1";#N/A,#N/A,FALSE,"Hoja2"}</definedName>
    <definedName name="fsdfsd" localSheetId="8" hidden="1">{#N/A,#N/A,FALSE,"Hoja1";#N/A,#N/A,FALSE,"Hoja2"}</definedName>
    <definedName name="fsdfsd" hidden="1">{#N/A,#N/A,FALSE,"Hoja1";#N/A,#N/A,FALSE,"Hoja2"}</definedName>
    <definedName name="fseewrewczxczx" localSheetId="5" hidden="1">{"prem1",#N/A,FALSE,"Consolidado";"pl_us",#N/A,FALSE,"Consolidado";"pl_hl",#N/A,FALSE,"Consolidado";"bs",#N/A,FALSE,"Consolidado";"cf",#N/A,FALSE,"Consolidado"}</definedName>
    <definedName name="fseewrewczxczx" localSheetId="6" hidden="1">{"prem1",#N/A,FALSE,"Consolidado";"pl_us",#N/A,FALSE,"Consolidado";"pl_hl",#N/A,FALSE,"Consolidado";"bs",#N/A,FALSE,"Consolidado";"cf",#N/A,FALSE,"Consolidado"}</definedName>
    <definedName name="fseewrewczxczx" localSheetId="4" hidden="1">{"prem1",#N/A,FALSE,"Consolidado";"pl_us",#N/A,FALSE,"Consolidado";"pl_hl",#N/A,FALSE,"Consolidado";"bs",#N/A,FALSE,"Consolidado";"cf",#N/A,FALSE,"Consolidado"}</definedName>
    <definedName name="fseewrewczxczx" localSheetId="7" hidden="1">{"prem1",#N/A,FALSE,"Consolidado";"pl_us",#N/A,FALSE,"Consolidado";"pl_hl",#N/A,FALSE,"Consolidado";"bs",#N/A,FALSE,"Consolidado";"cf",#N/A,FALSE,"Consolidado"}</definedName>
    <definedName name="fseewrewczxczx" localSheetId="8" hidden="1">{"prem1",#N/A,FALSE,"Consolidado";"pl_us",#N/A,FALSE,"Consolidado";"pl_hl",#N/A,FALSE,"Consolidado";"bs",#N/A,FALSE,"Consolidado";"cf",#N/A,FALSE,"Consolidado"}</definedName>
    <definedName name="fseewrewczxczx" hidden="1">{"prem1",#N/A,FALSE,"Consolidado";"pl_us",#N/A,FALSE,"Consolidado";"pl_hl",#N/A,FALSE,"Consolidado";"bs",#N/A,FALSE,"Consolidado";"cf",#N/A,FALSE,"Consolidado"}</definedName>
    <definedName name="fsfddfss" localSheetId="5" hidden="1">{"RESUMEN",#N/A,FALSE,"RESUMEN";"RESUMEN_MARG",#N/A,FALSE,"RESUMEN"}</definedName>
    <definedName name="fsfddfss" localSheetId="6" hidden="1">{"RESUMEN",#N/A,FALSE,"RESUMEN";"RESUMEN_MARG",#N/A,FALSE,"RESUMEN"}</definedName>
    <definedName name="fsfddfss" localSheetId="4" hidden="1">{"RESUMEN",#N/A,FALSE,"RESUMEN";"RESUMEN_MARG",#N/A,FALSE,"RESUMEN"}</definedName>
    <definedName name="fsfddfss" localSheetId="7" hidden="1">{"RESUMEN",#N/A,FALSE,"RESUMEN";"RESUMEN_MARG",#N/A,FALSE,"RESUMEN"}</definedName>
    <definedName name="fsfddfss" localSheetId="8" hidden="1">{"RESUMEN",#N/A,FALSE,"RESUMEN";"RESUMEN_MARG",#N/A,FALSE,"RESUMEN"}</definedName>
    <definedName name="fsfddfss" hidden="1">{"RESUMEN",#N/A,FALSE,"RESUMEN";"RESUMEN_MARG",#N/A,FALSE,"RESUMEN"}</definedName>
    <definedName name="GD" localSheetId="5" hidden="1">{#N/A,#N/A,FALSE,"지침";#N/A,#N/A,FALSE,"환경분석";#N/A,#N/A,FALSE,"Sheet16"}</definedName>
    <definedName name="GD" localSheetId="6" hidden="1">{#N/A,#N/A,FALSE,"지침";#N/A,#N/A,FALSE,"환경분석";#N/A,#N/A,FALSE,"Sheet16"}</definedName>
    <definedName name="GD" localSheetId="4" hidden="1">{#N/A,#N/A,FALSE,"지침";#N/A,#N/A,FALSE,"환경분석";#N/A,#N/A,FALSE,"Sheet16"}</definedName>
    <definedName name="GD" localSheetId="7" hidden="1">{#N/A,#N/A,FALSE,"지침";#N/A,#N/A,FALSE,"환경분석";#N/A,#N/A,FALSE,"Sheet16"}</definedName>
    <definedName name="GD" localSheetId="8" hidden="1">{#N/A,#N/A,FALSE,"지침";#N/A,#N/A,FALSE,"환경분석";#N/A,#N/A,FALSE,"Sheet16"}</definedName>
    <definedName name="GD" hidden="1">{#N/A,#N/A,FALSE,"지침";#N/A,#N/A,FALSE,"환경분석";#N/A,#N/A,FALSE,"Sheet16"}</definedName>
    <definedName name="gddgdf" localSheetId="5" hidden="1">{"Real",#N/A,FALSE,"CONSOLIDADO";"Real",#N/A,FALSE,"OCCIDENTE";"Real",#N/A,FALSE,"LARA";"Real",#N/A,FALSE,"CENTRO";"Real",#N/A,FALSE,"METROPOLITANA";"Real",#N/A,FALSE,"ORIENTE";"Real",#N/A,FALSE,"Pto.libre"}</definedName>
    <definedName name="gddgdf" localSheetId="6" hidden="1">{"Real",#N/A,FALSE,"CONSOLIDADO";"Real",#N/A,FALSE,"OCCIDENTE";"Real",#N/A,FALSE,"LARA";"Real",#N/A,FALSE,"CENTRO";"Real",#N/A,FALSE,"METROPOLITANA";"Real",#N/A,FALSE,"ORIENTE";"Real",#N/A,FALSE,"Pto.libre"}</definedName>
    <definedName name="gddgdf" localSheetId="4" hidden="1">{"Real",#N/A,FALSE,"CONSOLIDADO";"Real",#N/A,FALSE,"OCCIDENTE";"Real",#N/A,FALSE,"LARA";"Real",#N/A,FALSE,"CENTRO";"Real",#N/A,FALSE,"METROPOLITANA";"Real",#N/A,FALSE,"ORIENTE";"Real",#N/A,FALSE,"Pto.libre"}</definedName>
    <definedName name="gddgdf" localSheetId="7" hidden="1">{"Real",#N/A,FALSE,"CONSOLIDADO";"Real",#N/A,FALSE,"OCCIDENTE";"Real",#N/A,FALSE,"LARA";"Real",#N/A,FALSE,"CENTRO";"Real",#N/A,FALSE,"METROPOLITANA";"Real",#N/A,FALSE,"ORIENTE";"Real",#N/A,FALSE,"Pto.libre"}</definedName>
    <definedName name="gddgdf" localSheetId="8" hidden="1">{"Real",#N/A,FALSE,"CONSOLIDADO";"Real",#N/A,FALSE,"OCCIDENTE";"Real",#N/A,FALSE,"LARA";"Real",#N/A,FALSE,"CENTRO";"Real",#N/A,FALSE,"METROPOLITANA";"Real",#N/A,FALSE,"ORIENTE";"Real",#N/A,FALSE,"Pto.libre"}</definedName>
    <definedName name="gddgdf" hidden="1">{"Real",#N/A,FALSE,"CONSOLIDADO";"Real",#N/A,FALSE,"OCCIDENTE";"Real",#N/A,FALSE,"LARA";"Real",#N/A,FALSE,"CENTRO";"Real",#N/A,FALSE,"METROPOLITANA";"Real",#N/A,FALSE,"ORIENTE";"Real",#N/A,FALSE,"Pto.libre"}</definedName>
    <definedName name="gdfgdgfd" localSheetId="5" hidden="1">{"total",#N/A,FALSE,"TOTAL $";"totalhl",#N/A,FALSE,"TOTAL $HL";"vol",#N/A,FALSE,"VOLUMEN";"xprod1",#N/A,FALSE,"X PROD";"xprod2",#N/A,FALSE,"X PROD";"finaño1",#N/A,FALSE,"FIN AÑO Meta";"finaño2",#N/A,FALSE,"FIN AÑO Meta"}</definedName>
    <definedName name="gdfgdgfd" localSheetId="6" hidden="1">{"total",#N/A,FALSE,"TOTAL $";"totalhl",#N/A,FALSE,"TOTAL $HL";"vol",#N/A,FALSE,"VOLUMEN";"xprod1",#N/A,FALSE,"X PROD";"xprod2",#N/A,FALSE,"X PROD";"finaño1",#N/A,FALSE,"FIN AÑO Meta";"finaño2",#N/A,FALSE,"FIN AÑO Meta"}</definedName>
    <definedName name="gdfgdgfd" localSheetId="4" hidden="1">{"total",#N/A,FALSE,"TOTAL $";"totalhl",#N/A,FALSE,"TOTAL $HL";"vol",#N/A,FALSE,"VOLUMEN";"xprod1",#N/A,FALSE,"X PROD";"xprod2",#N/A,FALSE,"X PROD";"finaño1",#N/A,FALSE,"FIN AÑO Meta";"finaño2",#N/A,FALSE,"FIN AÑO Meta"}</definedName>
    <definedName name="gdfgdgfd" localSheetId="7" hidden="1">{"total",#N/A,FALSE,"TOTAL $";"totalhl",#N/A,FALSE,"TOTAL $HL";"vol",#N/A,FALSE,"VOLUMEN";"xprod1",#N/A,FALSE,"X PROD";"xprod2",#N/A,FALSE,"X PROD";"finaño1",#N/A,FALSE,"FIN AÑO Meta";"finaño2",#N/A,FALSE,"FIN AÑO Meta"}</definedName>
    <definedName name="gdfgdgfd" localSheetId="8" hidden="1">{"total",#N/A,FALSE,"TOTAL $";"totalhl",#N/A,FALSE,"TOTAL $HL";"vol",#N/A,FALSE,"VOLUMEN";"xprod1",#N/A,FALSE,"X PROD";"xprod2",#N/A,FALSE,"X PROD";"finaño1",#N/A,FALSE,"FIN AÑO Meta";"finaño2",#N/A,FALSE,"FIN AÑO Meta"}</definedName>
    <definedName name="gdfgdgfd" hidden="1">{"total",#N/A,FALSE,"TOTAL $";"totalhl",#N/A,FALSE,"TOTAL $HL";"vol",#N/A,FALSE,"VOLUMEN";"xprod1",#N/A,FALSE,"X PROD";"xprod2",#N/A,FALSE,"X PROD";"finaño1",#N/A,FALSE,"FIN AÑO Meta";"finaño2",#N/A,FALSE,"FIN AÑO Meta"}</definedName>
    <definedName name="gfdgvc" localSheetId="5" hidden="1">{#N/A,#N/A,FALSE,"Hoja1";#N/A,#N/A,FALSE,"Hoja2"}</definedName>
    <definedName name="gfdgvc" localSheetId="6" hidden="1">{#N/A,#N/A,FALSE,"Hoja1";#N/A,#N/A,FALSE,"Hoja2"}</definedName>
    <definedName name="gfdgvc" localSheetId="4" hidden="1">{#N/A,#N/A,FALSE,"Hoja1";#N/A,#N/A,FALSE,"Hoja2"}</definedName>
    <definedName name="gfdgvc" localSheetId="7" hidden="1">{#N/A,#N/A,FALSE,"Hoja1";#N/A,#N/A,FALSE,"Hoja2"}</definedName>
    <definedName name="gfdgvc" localSheetId="8" hidden="1">{#N/A,#N/A,FALSE,"Hoja1";#N/A,#N/A,FALSE,"Hoja2"}</definedName>
    <definedName name="gfdgvc" hidden="1">{#N/A,#N/A,FALSE,"Hoja1";#N/A,#N/A,FALSE,"Hoja2"}</definedName>
    <definedName name="gfdy" localSheetId="5" hidden="1">{#N/A,#N/A,FALSE,"지침";#N/A,#N/A,FALSE,"환경분석";#N/A,#N/A,FALSE,"Sheet16"}</definedName>
    <definedName name="gfdy" localSheetId="6" hidden="1">{#N/A,#N/A,FALSE,"지침";#N/A,#N/A,FALSE,"환경분석";#N/A,#N/A,FALSE,"Sheet16"}</definedName>
    <definedName name="gfdy" localSheetId="4" hidden="1">{#N/A,#N/A,FALSE,"지침";#N/A,#N/A,FALSE,"환경분석";#N/A,#N/A,FALSE,"Sheet16"}</definedName>
    <definedName name="gfdy" localSheetId="7" hidden="1">{#N/A,#N/A,FALSE,"지침";#N/A,#N/A,FALSE,"환경분석";#N/A,#N/A,FALSE,"Sheet16"}</definedName>
    <definedName name="gfdy" localSheetId="8" hidden="1">{#N/A,#N/A,FALSE,"지침";#N/A,#N/A,FALSE,"환경분석";#N/A,#N/A,FALSE,"Sheet16"}</definedName>
    <definedName name="gfdy" hidden="1">{#N/A,#N/A,FALSE,"지침";#N/A,#N/A,FALSE,"환경분석";#N/A,#N/A,FALSE,"Sheet16"}</definedName>
    <definedName name="gfghgf" localSheetId="5" hidden="1">{#N/A,#N/A,FALSE,"Resumen";#N/A,#N/A,FALSE,"Full";#N/A,"Carabeer",FALSE,"Dscto.";#N/A,"Disbracentro",FALSE,"Dscto.";#N/A,"Andes",FALSE,"Dscto.";#N/A,"Mar Caribe",FALSE,"Dscto.";#N/A,"Río Beer",FALSE,"Dscto.";#N/A,#N/A,FALSE,"P.L.Full";#N/A,#N/A,FALSE,"P.L.Desc."}</definedName>
    <definedName name="gfghgf" localSheetId="6" hidden="1">{#N/A,#N/A,FALSE,"Resumen";#N/A,#N/A,FALSE,"Full";#N/A,"Carabeer",FALSE,"Dscto.";#N/A,"Disbracentro",FALSE,"Dscto.";#N/A,"Andes",FALSE,"Dscto.";#N/A,"Mar Caribe",FALSE,"Dscto.";#N/A,"Río Beer",FALSE,"Dscto.";#N/A,#N/A,FALSE,"P.L.Full";#N/A,#N/A,FALSE,"P.L.Desc."}</definedName>
    <definedName name="gfghgf" localSheetId="4" hidden="1">{#N/A,#N/A,FALSE,"Resumen";#N/A,#N/A,FALSE,"Full";#N/A,"Carabeer",FALSE,"Dscto.";#N/A,"Disbracentro",FALSE,"Dscto.";#N/A,"Andes",FALSE,"Dscto.";#N/A,"Mar Caribe",FALSE,"Dscto.";#N/A,"Río Beer",FALSE,"Dscto.";#N/A,#N/A,FALSE,"P.L.Full";#N/A,#N/A,FALSE,"P.L.Desc."}</definedName>
    <definedName name="gfghgf" localSheetId="7" hidden="1">{#N/A,#N/A,FALSE,"Resumen";#N/A,#N/A,FALSE,"Full";#N/A,"Carabeer",FALSE,"Dscto.";#N/A,"Disbracentro",FALSE,"Dscto.";#N/A,"Andes",FALSE,"Dscto.";#N/A,"Mar Caribe",FALSE,"Dscto.";#N/A,"Río Beer",FALSE,"Dscto.";#N/A,#N/A,FALSE,"P.L.Full";#N/A,#N/A,FALSE,"P.L.Desc."}</definedName>
    <definedName name="gfghgf" localSheetId="8" hidden="1">{#N/A,#N/A,FALSE,"Resumen";#N/A,#N/A,FALSE,"Full";#N/A,"Carabeer",FALSE,"Dscto.";#N/A,"Disbracentro",FALSE,"Dscto.";#N/A,"Andes",FALSE,"Dscto.";#N/A,"Mar Caribe",FALSE,"Dscto.";#N/A,"Río Beer",FALSE,"Dscto.";#N/A,#N/A,FALSE,"P.L.Full";#N/A,#N/A,FALSE,"P.L.Desc."}</definedName>
    <definedName name="gfghgf" hidden="1">{#N/A,#N/A,FALSE,"Resumen";#N/A,#N/A,FALSE,"Full";#N/A,"Carabeer",FALSE,"Dscto.";#N/A,"Disbracentro",FALSE,"Dscto.";#N/A,"Andes",FALSE,"Dscto.";#N/A,"Mar Caribe",FALSE,"Dscto.";#N/A,"Río Beer",FALSE,"Dscto.";#N/A,#N/A,FALSE,"P.L.Full";#N/A,#N/A,FALSE,"P.L.Desc."}</definedName>
    <definedName name="gfwdfddf" localSheetId="5" hidden="1">{"miles",#N/A,FALSE,"LUCROS E PERDAS (US$ 000)";"hl",#N/A,FALSE,"LUCROS E PERDAS (US$ 000)"}</definedName>
    <definedName name="gfwdfddf" localSheetId="6" hidden="1">{"miles",#N/A,FALSE,"LUCROS E PERDAS (US$ 000)";"hl",#N/A,FALSE,"LUCROS E PERDAS (US$ 000)"}</definedName>
    <definedName name="gfwdfddf" localSheetId="4" hidden="1">{"miles",#N/A,FALSE,"LUCROS E PERDAS (US$ 000)";"hl",#N/A,FALSE,"LUCROS E PERDAS (US$ 000)"}</definedName>
    <definedName name="gfwdfddf" localSheetId="7" hidden="1">{"miles",#N/A,FALSE,"LUCROS E PERDAS (US$ 000)";"hl",#N/A,FALSE,"LUCROS E PERDAS (US$ 000)"}</definedName>
    <definedName name="gfwdfddf" localSheetId="8" hidden="1">{"miles",#N/A,FALSE,"LUCROS E PERDAS (US$ 000)";"hl",#N/A,FALSE,"LUCROS E PERDAS (US$ 000)"}</definedName>
    <definedName name="gfwdfddf" hidden="1">{"miles",#N/A,FALSE,"LUCROS E PERDAS (US$ 000)";"hl",#N/A,FALSE,"LUCROS E PERDAS (US$ 000)"}</definedName>
    <definedName name="ggg" localSheetId="5" hidden="1">#REF!</definedName>
    <definedName name="ggg" localSheetId="17" hidden="1">#REF!</definedName>
    <definedName name="ggg" localSheetId="6" hidden="1">#REF!</definedName>
    <definedName name="ggg" localSheetId="4" hidden="1">#REF!</definedName>
    <definedName name="ggg" localSheetId="23" hidden="1">#REF!</definedName>
    <definedName name="ggg" localSheetId="22" hidden="1">#REF!</definedName>
    <definedName name="ggg" localSheetId="16" hidden="1">#REF!</definedName>
    <definedName name="ggg" localSheetId="7" hidden="1">#REF!</definedName>
    <definedName name="ggg" localSheetId="8" hidden="1">#REF!</definedName>
    <definedName name="ggg" localSheetId="21" hidden="1">#REF!</definedName>
    <definedName name="ggg" localSheetId="19" hidden="1">#REF!</definedName>
    <definedName name="ggg" localSheetId="14" hidden="1">#REF!</definedName>
    <definedName name="ggg" hidden="1">#REF!</definedName>
    <definedName name="ggg_1" localSheetId="5" hidden="1">{#N/A,#N/A,FALSE,"BG1"}</definedName>
    <definedName name="ggg_1" localSheetId="6" hidden="1">{#N/A,#N/A,FALSE,"BG1"}</definedName>
    <definedName name="ggg_1" localSheetId="4" hidden="1">{#N/A,#N/A,FALSE,"BG1"}</definedName>
    <definedName name="ggg_1" localSheetId="7" hidden="1">{#N/A,#N/A,FALSE,"BG1"}</definedName>
    <definedName name="ggg_1" localSheetId="8" hidden="1">{#N/A,#N/A,FALSE,"BG1"}</definedName>
    <definedName name="ggg_1" hidden="1">{#N/A,#N/A,FALSE,"BG1"}</definedName>
    <definedName name="ggg_2" localSheetId="5" hidden="1">{#N/A,#N/A,FALSE,"BG1"}</definedName>
    <definedName name="ggg_2" localSheetId="6" hidden="1">{#N/A,#N/A,FALSE,"BG1"}</definedName>
    <definedName name="ggg_2" localSheetId="4" hidden="1">{#N/A,#N/A,FALSE,"BG1"}</definedName>
    <definedName name="ggg_2" localSheetId="7" hidden="1">{#N/A,#N/A,FALSE,"BG1"}</definedName>
    <definedName name="ggg_2" localSheetId="8" hidden="1">{#N/A,#N/A,FALSE,"BG1"}</definedName>
    <definedName name="ggg_2" hidden="1">{#N/A,#N/A,FALSE,"BG1"}</definedName>
    <definedName name="ggg_3" localSheetId="5" hidden="1">{#N/A,#N/A,FALSE,"BG1"}</definedName>
    <definedName name="ggg_3" localSheetId="6" hidden="1">{#N/A,#N/A,FALSE,"BG1"}</definedName>
    <definedName name="ggg_3" localSheetId="4" hidden="1">{#N/A,#N/A,FALSE,"BG1"}</definedName>
    <definedName name="ggg_3" localSheetId="7" hidden="1">{#N/A,#N/A,FALSE,"BG1"}</definedName>
    <definedName name="ggg_3" localSheetId="8" hidden="1">{#N/A,#N/A,FALSE,"BG1"}</definedName>
    <definedName name="ggg_3" hidden="1">{#N/A,#N/A,FALSE,"BG1"}</definedName>
    <definedName name="ghfdgh" localSheetId="5" hidden="1">{#N/A,#N/A,FALSE,"RGD$";#N/A,#N/A,FALSE,"BG$";#N/A,#N/A,FALSE,"FC$"}</definedName>
    <definedName name="ghfdgh" localSheetId="6" hidden="1">{#N/A,#N/A,FALSE,"RGD$";#N/A,#N/A,FALSE,"BG$";#N/A,#N/A,FALSE,"FC$"}</definedName>
    <definedName name="ghfdgh" localSheetId="4" hidden="1">{#N/A,#N/A,FALSE,"RGD$";#N/A,#N/A,FALSE,"BG$";#N/A,#N/A,FALSE,"FC$"}</definedName>
    <definedName name="ghfdgh" localSheetId="7" hidden="1">{#N/A,#N/A,FALSE,"RGD$";#N/A,#N/A,FALSE,"BG$";#N/A,#N/A,FALSE,"FC$"}</definedName>
    <definedName name="ghfdgh" localSheetId="8" hidden="1">{#N/A,#N/A,FALSE,"RGD$";#N/A,#N/A,FALSE,"BG$";#N/A,#N/A,FALSE,"FC$"}</definedName>
    <definedName name="ghfdgh" hidden="1">{#N/A,#N/A,FALSE,"RGD$";#N/A,#N/A,FALSE,"BG$";#N/A,#N/A,FALSE,"FC$"}</definedName>
    <definedName name="ghghgh" localSheetId="5" hidden="1">{#N/A,#N/A,FALSE,"Hoja1";#N/A,#N/A,FALSE,"Hoja2"}</definedName>
    <definedName name="ghghgh" localSheetId="6" hidden="1">{#N/A,#N/A,FALSE,"Hoja1";#N/A,#N/A,FALSE,"Hoja2"}</definedName>
    <definedName name="ghghgh" localSheetId="4" hidden="1">{#N/A,#N/A,FALSE,"Hoja1";#N/A,#N/A,FALSE,"Hoja2"}</definedName>
    <definedName name="ghghgh" localSheetId="7" hidden="1">{#N/A,#N/A,FALSE,"Hoja1";#N/A,#N/A,FALSE,"Hoja2"}</definedName>
    <definedName name="ghghgh" localSheetId="8" hidden="1">{#N/A,#N/A,FALSE,"Hoja1";#N/A,#N/A,FALSE,"Hoja2"}</definedName>
    <definedName name="ghghgh" hidden="1">{#N/A,#N/A,FALSE,"Hoja1";#N/A,#N/A,FALSE,"Hoja2"}</definedName>
    <definedName name="ghjgh" localSheetId="5" hidden="1">{"miles",#N/A,FALSE,"LUCROS E PERDAS (US$ 000)";"hl",#N/A,FALSE,"LUCROS E PERDAS (US$ 000)"}</definedName>
    <definedName name="ghjgh" localSheetId="6" hidden="1">{"miles",#N/A,FALSE,"LUCROS E PERDAS (US$ 000)";"hl",#N/A,FALSE,"LUCROS E PERDAS (US$ 000)"}</definedName>
    <definedName name="ghjgh" localSheetId="4" hidden="1">{"miles",#N/A,FALSE,"LUCROS E PERDAS (US$ 000)";"hl",#N/A,FALSE,"LUCROS E PERDAS (US$ 000)"}</definedName>
    <definedName name="ghjgh" localSheetId="7" hidden="1">{"miles",#N/A,FALSE,"LUCROS E PERDAS (US$ 000)";"hl",#N/A,FALSE,"LUCROS E PERDAS (US$ 000)"}</definedName>
    <definedName name="ghjgh" localSheetId="8" hidden="1">{"miles",#N/A,FALSE,"LUCROS E PERDAS (US$ 000)";"hl",#N/A,FALSE,"LUCROS E PERDAS (US$ 000)"}</definedName>
    <definedName name="ghjgh" hidden="1">{"miles",#N/A,FALSE,"LUCROS E PERDAS (US$ 000)";"hl",#N/A,FALSE,"LUCROS E PERDAS (US$ 000)"}</definedName>
    <definedName name="gt" localSheetId="5" hidden="1">{"CAP VOL",#N/A,FALSE,"CAPITAL";"CAP VAR",#N/A,FALSE,"CAPITAL";"CAP FIJ",#N/A,FALSE,"CAPITAL";"CAP CONS",#N/A,FALSE,"CAPITAL";"CAP DATA",#N/A,FALSE,"CAPITAL"}</definedName>
    <definedName name="gt" localSheetId="6" hidden="1">{"CAP VOL",#N/A,FALSE,"CAPITAL";"CAP VAR",#N/A,FALSE,"CAPITAL";"CAP FIJ",#N/A,FALSE,"CAPITAL";"CAP CONS",#N/A,FALSE,"CAPITAL";"CAP DATA",#N/A,FALSE,"CAPITAL"}</definedName>
    <definedName name="gt" localSheetId="4" hidden="1">{"CAP VOL",#N/A,FALSE,"CAPITAL";"CAP VAR",#N/A,FALSE,"CAPITAL";"CAP FIJ",#N/A,FALSE,"CAPITAL";"CAP CONS",#N/A,FALSE,"CAPITAL";"CAP DATA",#N/A,FALSE,"CAPITAL"}</definedName>
    <definedName name="gt" localSheetId="7" hidden="1">{"CAP VOL",#N/A,FALSE,"CAPITAL";"CAP VAR",#N/A,FALSE,"CAPITAL";"CAP FIJ",#N/A,FALSE,"CAPITAL";"CAP CONS",#N/A,FALSE,"CAPITAL";"CAP DATA",#N/A,FALSE,"CAPITAL"}</definedName>
    <definedName name="gt" localSheetId="8" hidden="1">{"CAP VOL",#N/A,FALSE,"CAPITAL";"CAP VAR",#N/A,FALSE,"CAPITAL";"CAP FIJ",#N/A,FALSE,"CAPITAL";"CAP CONS",#N/A,FALSE,"CAPITAL";"CAP DATA",#N/A,FALSE,"CAPITAL"}</definedName>
    <definedName name="gt" hidden="1">{"CAP VOL",#N/A,FALSE,"CAPITAL";"CAP VAR",#N/A,FALSE,"CAPITAL";"CAP FIJ",#N/A,FALSE,"CAPITAL";"CAP CONS",#N/A,FALSE,"CAPITAL";"CAP DATA",#N/A,FALSE,"CAPITAL"}</definedName>
    <definedName name="hector" localSheetId="5" hidden="1">{"CAP VOL",#N/A,FALSE,"CAPITAL";"CAP VAR",#N/A,FALSE,"CAPITAL";"CAP FIJ",#N/A,FALSE,"CAPITAL";"CAP CONS",#N/A,FALSE,"CAPITAL";"CAP DATA",#N/A,FALSE,"CAPITAL"}</definedName>
    <definedName name="hector" localSheetId="6" hidden="1">{"CAP VOL",#N/A,FALSE,"CAPITAL";"CAP VAR",#N/A,FALSE,"CAPITAL";"CAP FIJ",#N/A,FALSE,"CAPITAL";"CAP CONS",#N/A,FALSE,"CAPITAL";"CAP DATA",#N/A,FALSE,"CAPITAL"}</definedName>
    <definedName name="hector" localSheetId="4" hidden="1">{"CAP VOL",#N/A,FALSE,"CAPITAL";"CAP VAR",#N/A,FALSE,"CAPITAL";"CAP FIJ",#N/A,FALSE,"CAPITAL";"CAP CONS",#N/A,FALSE,"CAPITAL";"CAP DATA",#N/A,FALSE,"CAPITAL"}</definedName>
    <definedName name="hector" localSheetId="7" hidden="1">{"CAP VOL",#N/A,FALSE,"CAPITAL";"CAP VAR",#N/A,FALSE,"CAPITAL";"CAP FIJ",#N/A,FALSE,"CAPITAL";"CAP CONS",#N/A,FALSE,"CAPITAL";"CAP DATA",#N/A,FALSE,"CAPITAL"}</definedName>
    <definedName name="hector" localSheetId="8" hidden="1">{"CAP VOL",#N/A,FALSE,"CAPITAL";"CAP VAR",#N/A,FALSE,"CAPITAL";"CAP FIJ",#N/A,FALSE,"CAPITAL";"CAP CONS",#N/A,FALSE,"CAPITAL";"CAP DATA",#N/A,FALSE,"CAPITAL"}</definedName>
    <definedName name="hector" hidden="1">{"CAP VOL",#N/A,FALSE,"CAPITAL";"CAP VAR",#N/A,FALSE,"CAPITAL";"CAP FIJ",#N/A,FALSE,"CAPITAL";"CAP CONS",#N/A,FALSE,"CAPITAL";"CAP DATA",#N/A,FALSE,"CAPITAL"}</definedName>
    <definedName name="hghg" localSheetId="5"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hghg" localSheetId="6"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hghg" localSheetId="4"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hghg" localSheetId="7"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hghg" localSheetId="8"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hghg"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hghgh" localSheetId="5" hidden="1">{"prem1",#N/A,FALSE,"Consolidado";"pl_us",#N/A,FALSE,"Consolidado";"pl_hl",#N/A,FALSE,"Consolidado";"bs",#N/A,FALSE,"Consolidado";"cf",#N/A,FALSE,"Consolidado"}</definedName>
    <definedName name="hghgh" localSheetId="6" hidden="1">{"prem1",#N/A,FALSE,"Consolidado";"pl_us",#N/A,FALSE,"Consolidado";"pl_hl",#N/A,FALSE,"Consolidado";"bs",#N/A,FALSE,"Consolidado";"cf",#N/A,FALSE,"Consolidado"}</definedName>
    <definedName name="hghgh" localSheetId="4" hidden="1">{"prem1",#N/A,FALSE,"Consolidado";"pl_us",#N/A,FALSE,"Consolidado";"pl_hl",#N/A,FALSE,"Consolidado";"bs",#N/A,FALSE,"Consolidado";"cf",#N/A,FALSE,"Consolidado"}</definedName>
    <definedName name="hghgh" localSheetId="7" hidden="1">{"prem1",#N/A,FALSE,"Consolidado";"pl_us",#N/A,FALSE,"Consolidado";"pl_hl",#N/A,FALSE,"Consolidado";"bs",#N/A,FALSE,"Consolidado";"cf",#N/A,FALSE,"Consolidado"}</definedName>
    <definedName name="hghgh" localSheetId="8" hidden="1">{"prem1",#N/A,FALSE,"Consolidado";"pl_us",#N/A,FALSE,"Consolidado";"pl_hl",#N/A,FALSE,"Consolidado";"bs",#N/A,FALSE,"Consolidado";"cf",#N/A,FALSE,"Consolidado"}</definedName>
    <definedName name="hghgh" hidden="1">{"prem1",#N/A,FALSE,"Consolidado";"pl_us",#N/A,FALSE,"Consolidado";"pl_hl",#N/A,FALSE,"Consolidado";"bs",#N/A,FALSE,"Consolidado";"cf",#N/A,FALSE,"Consolidado"}</definedName>
    <definedName name="hgjg" localSheetId="5" hidden="1">{"Prenissas",#N/A,FALSE,"Consolidado (3)";"Lucros000",#N/A,FALSE,"Consolidado (3)";"LucrosHL",#N/A,FALSE,"Consolidado (3)";"Balanco",#N/A,FALSE,"Consolidado (3)";"FluxoC",#N/A,FALSE,"Consolidado (3)"}</definedName>
    <definedName name="hgjg" localSheetId="6" hidden="1">{"Prenissas",#N/A,FALSE,"Consolidado (3)";"Lucros000",#N/A,FALSE,"Consolidado (3)";"LucrosHL",#N/A,FALSE,"Consolidado (3)";"Balanco",#N/A,FALSE,"Consolidado (3)";"FluxoC",#N/A,FALSE,"Consolidado (3)"}</definedName>
    <definedName name="hgjg" localSheetId="4" hidden="1">{"Prenissas",#N/A,FALSE,"Consolidado (3)";"Lucros000",#N/A,FALSE,"Consolidado (3)";"LucrosHL",#N/A,FALSE,"Consolidado (3)";"Balanco",#N/A,FALSE,"Consolidado (3)";"FluxoC",#N/A,FALSE,"Consolidado (3)"}</definedName>
    <definedName name="hgjg" localSheetId="7" hidden="1">{"Prenissas",#N/A,FALSE,"Consolidado (3)";"Lucros000",#N/A,FALSE,"Consolidado (3)";"LucrosHL",#N/A,FALSE,"Consolidado (3)";"Balanco",#N/A,FALSE,"Consolidado (3)";"FluxoC",#N/A,FALSE,"Consolidado (3)"}</definedName>
    <definedName name="hgjg" localSheetId="8" hidden="1">{"Prenissas",#N/A,FALSE,"Consolidado (3)";"Lucros000",#N/A,FALSE,"Consolidado (3)";"LucrosHL",#N/A,FALSE,"Consolidado (3)";"Balanco",#N/A,FALSE,"Consolidado (3)";"FluxoC",#N/A,FALSE,"Consolidado (3)"}</definedName>
    <definedName name="hgjg" hidden="1">{"Prenissas",#N/A,FALSE,"Consolidado (3)";"Lucros000",#N/A,FALSE,"Consolidado (3)";"LucrosHL",#N/A,FALSE,"Consolidado (3)";"Balanco",#N/A,FALSE,"Consolidado (3)";"FluxoC",#N/A,FALSE,"Consolidado (3)"}</definedName>
    <definedName name="hgjghj" localSheetId="5" hidden="1">{"total",#N/A,FALSE,"TOTAL $";"totalhl",#N/A,FALSE,"TOTAL $HL";"vol",#N/A,FALSE,"VOLUMEN";"xprod1",#N/A,FALSE,"X PROD";"xprod2",#N/A,FALSE,"X PROD";"finaño1",#N/A,FALSE,"FIN AÑO Meta";"finaño2",#N/A,FALSE,"FIN AÑO Meta"}</definedName>
    <definedName name="hgjghj" localSheetId="6" hidden="1">{"total",#N/A,FALSE,"TOTAL $";"totalhl",#N/A,FALSE,"TOTAL $HL";"vol",#N/A,FALSE,"VOLUMEN";"xprod1",#N/A,FALSE,"X PROD";"xprod2",#N/A,FALSE,"X PROD";"finaño1",#N/A,FALSE,"FIN AÑO Meta";"finaño2",#N/A,FALSE,"FIN AÑO Meta"}</definedName>
    <definedName name="hgjghj" localSheetId="4" hidden="1">{"total",#N/A,FALSE,"TOTAL $";"totalhl",#N/A,FALSE,"TOTAL $HL";"vol",#N/A,FALSE,"VOLUMEN";"xprod1",#N/A,FALSE,"X PROD";"xprod2",#N/A,FALSE,"X PROD";"finaño1",#N/A,FALSE,"FIN AÑO Meta";"finaño2",#N/A,FALSE,"FIN AÑO Meta"}</definedName>
    <definedName name="hgjghj" localSheetId="7" hidden="1">{"total",#N/A,FALSE,"TOTAL $";"totalhl",#N/A,FALSE,"TOTAL $HL";"vol",#N/A,FALSE,"VOLUMEN";"xprod1",#N/A,FALSE,"X PROD";"xprod2",#N/A,FALSE,"X PROD";"finaño1",#N/A,FALSE,"FIN AÑO Meta";"finaño2",#N/A,FALSE,"FIN AÑO Meta"}</definedName>
    <definedName name="hgjghj" localSheetId="8" hidden="1">{"total",#N/A,FALSE,"TOTAL $";"totalhl",#N/A,FALSE,"TOTAL $HL";"vol",#N/A,FALSE,"VOLUMEN";"xprod1",#N/A,FALSE,"X PROD";"xprod2",#N/A,FALSE,"X PROD";"finaño1",#N/A,FALSE,"FIN AÑO Meta";"finaño2",#N/A,FALSE,"FIN AÑO Meta"}</definedName>
    <definedName name="hgjghj" hidden="1">{"total",#N/A,FALSE,"TOTAL $";"totalhl",#N/A,FALSE,"TOTAL $HL";"vol",#N/A,FALSE,"VOLUMEN";"xprod1",#N/A,FALSE,"X PROD";"xprod2",#N/A,FALSE,"X PROD";"finaño1",#N/A,FALSE,"FIN AÑO Meta";"finaño2",#N/A,FALSE,"FIN AÑO Meta"}</definedName>
    <definedName name="hjkk" localSheetId="5" hidden="1">{"bs",#N/A,FALSE,"Consolidado";"cf",#N/A,FALSE,"Consolidado";"pl_hl",#N/A,FALSE,"Consolidado";"pl_us",#N/A,FALSE,"Consolidado";"Prem1",#N/A,FALSE,"Consolidado"}</definedName>
    <definedName name="hjkk" localSheetId="6" hidden="1">{"bs",#N/A,FALSE,"Consolidado";"cf",#N/A,FALSE,"Consolidado";"pl_hl",#N/A,FALSE,"Consolidado";"pl_us",#N/A,FALSE,"Consolidado";"Prem1",#N/A,FALSE,"Consolidado"}</definedName>
    <definedName name="hjkk" localSheetId="4" hidden="1">{"bs",#N/A,FALSE,"Consolidado";"cf",#N/A,FALSE,"Consolidado";"pl_hl",#N/A,FALSE,"Consolidado";"pl_us",#N/A,FALSE,"Consolidado";"Prem1",#N/A,FALSE,"Consolidado"}</definedName>
    <definedName name="hjkk" localSheetId="7" hidden="1">{"bs",#N/A,FALSE,"Consolidado";"cf",#N/A,FALSE,"Consolidado";"pl_hl",#N/A,FALSE,"Consolidado";"pl_us",#N/A,FALSE,"Consolidado";"Prem1",#N/A,FALSE,"Consolidado"}</definedName>
    <definedName name="hjkk" localSheetId="8" hidden="1">{"bs",#N/A,FALSE,"Consolidado";"cf",#N/A,FALSE,"Consolidado";"pl_hl",#N/A,FALSE,"Consolidado";"pl_us",#N/A,FALSE,"Consolidado";"Prem1",#N/A,FALSE,"Consolidado"}</definedName>
    <definedName name="hjkk" hidden="1">{"bs",#N/A,FALSE,"Consolidado";"cf",#N/A,FALSE,"Consolidado";"pl_hl",#N/A,FALSE,"Consolidado";"pl_us",#N/A,FALSE,"Consolidado";"Prem1",#N/A,FALSE,"Consolidado"}</definedName>
    <definedName name="hkhjk" localSheetId="5" hidden="1">{"Prenissas",#N/A,FALSE,"Consolidado (3)";"Lucros000",#N/A,FALSE,"Consolidado (3)";"LucrosHL",#N/A,FALSE,"Consolidado (3)";"Balanco",#N/A,FALSE,"Consolidado (3)";"FluxoC",#N/A,FALSE,"Consolidado (3)"}</definedName>
    <definedName name="hkhjk" localSheetId="6" hidden="1">{"Prenissas",#N/A,FALSE,"Consolidado (3)";"Lucros000",#N/A,FALSE,"Consolidado (3)";"LucrosHL",#N/A,FALSE,"Consolidado (3)";"Balanco",#N/A,FALSE,"Consolidado (3)";"FluxoC",#N/A,FALSE,"Consolidado (3)"}</definedName>
    <definedName name="hkhjk" localSheetId="4" hidden="1">{"Prenissas",#N/A,FALSE,"Consolidado (3)";"Lucros000",#N/A,FALSE,"Consolidado (3)";"LucrosHL",#N/A,FALSE,"Consolidado (3)";"Balanco",#N/A,FALSE,"Consolidado (3)";"FluxoC",#N/A,FALSE,"Consolidado (3)"}</definedName>
    <definedName name="hkhjk" localSheetId="7" hidden="1">{"Prenissas",#N/A,FALSE,"Consolidado (3)";"Lucros000",#N/A,FALSE,"Consolidado (3)";"LucrosHL",#N/A,FALSE,"Consolidado (3)";"Balanco",#N/A,FALSE,"Consolidado (3)";"FluxoC",#N/A,FALSE,"Consolidado (3)"}</definedName>
    <definedName name="hkhjk" localSheetId="8" hidden="1">{"Prenissas",#N/A,FALSE,"Consolidado (3)";"Lucros000",#N/A,FALSE,"Consolidado (3)";"LucrosHL",#N/A,FALSE,"Consolidado (3)";"Balanco",#N/A,FALSE,"Consolidado (3)";"FluxoC",#N/A,FALSE,"Consolidado (3)"}</definedName>
    <definedName name="hkhjk" hidden="1">{"Prenissas",#N/A,FALSE,"Consolidado (3)";"Lucros000",#N/A,FALSE,"Consolidado (3)";"LucrosHL",#N/A,FALSE,"Consolidado (3)";"Balanco",#N/A,FALSE,"Consolidado (3)";"FluxoC",#N/A,FALSE,"Consolidado (3)"}</definedName>
    <definedName name="htdfjty" localSheetId="5" hidden="1">{"det (May)",#N/A,FALSE,"June";"sum (MAY YTD)",#N/A,FALSE,"June YTD"}</definedName>
    <definedName name="htdfjty" localSheetId="6" hidden="1">{"det (May)",#N/A,FALSE,"June";"sum (MAY YTD)",#N/A,FALSE,"June YTD"}</definedName>
    <definedName name="htdfjty" localSheetId="4" hidden="1">{"det (May)",#N/A,FALSE,"June";"sum (MAY YTD)",#N/A,FALSE,"June YTD"}</definedName>
    <definedName name="htdfjty" localSheetId="7" hidden="1">{"det (May)",#N/A,FALSE,"June";"sum (MAY YTD)",#N/A,FALSE,"June YTD"}</definedName>
    <definedName name="htdfjty" localSheetId="8" hidden="1">{"det (May)",#N/A,FALSE,"June";"sum (MAY YTD)",#N/A,FALSE,"June YTD"}</definedName>
    <definedName name="htdfjty" hidden="1">{"det (May)",#N/A,FALSE,"June";"sum (MAY YTD)",#N/A,FALSE,"June YTD"}</definedName>
    <definedName name="HTML_CodePage" hidden="1">1252</definedName>
    <definedName name="HTML_Control" localSheetId="5" hidden="1">{"'Sheet1'!$A$1:$G$85"}</definedName>
    <definedName name="HTML_Control" localSheetId="6" hidden="1">{"'Sheet1'!$A$1:$G$85"}</definedName>
    <definedName name="HTML_Control" localSheetId="4" hidden="1">{"'Resumen US$'!$A$104:$B$104"}</definedName>
    <definedName name="HTML_Control" localSheetId="7" hidden="1">{"'Resumen US$'!$A$104:$B$104"}</definedName>
    <definedName name="HTML_Control" localSheetId="8" hidden="1">{"'Resumen US$'!$A$104:$B$104"}</definedName>
    <definedName name="HTML_Control" hidden="1">{"'Resumen US$'!$A$104:$B$104"}</definedName>
    <definedName name="HTML_Control_1" localSheetId="5" hidden="1">{"'BHN Mensal'!$A$8:$D$8"}</definedName>
    <definedName name="HTML_Control_1" localSheetId="6" hidden="1">{"'BHN Mensal'!$A$8:$D$8"}</definedName>
    <definedName name="HTML_Control_1" localSheetId="4" hidden="1">{"'BHN Mensal'!$A$8:$D$8"}</definedName>
    <definedName name="HTML_Control_1" localSheetId="7" hidden="1">{"'BHN Mensal'!$A$8:$D$8"}</definedName>
    <definedName name="HTML_Control_1" localSheetId="8" hidden="1">{"'BHN Mensal'!$A$8:$D$8"}</definedName>
    <definedName name="HTML_Control_1" hidden="1">{"'BHN Mensal'!$A$8:$D$8"}</definedName>
    <definedName name="HTML_Control_2" localSheetId="5" hidden="1">{"'BHN Mensal'!$A$8:$D$8"}</definedName>
    <definedName name="HTML_Control_2" localSheetId="6" hidden="1">{"'BHN Mensal'!$A$8:$D$8"}</definedName>
    <definedName name="HTML_Control_2" localSheetId="4" hidden="1">{"'BHN Mensal'!$A$8:$D$8"}</definedName>
    <definedName name="HTML_Control_2" localSheetId="7" hidden="1">{"'BHN Mensal'!$A$8:$D$8"}</definedName>
    <definedName name="HTML_Control_2" localSheetId="8" hidden="1">{"'BHN Mensal'!$A$8:$D$8"}</definedName>
    <definedName name="HTML_Control_2" hidden="1">{"'BHN Mensal'!$A$8:$D$8"}</definedName>
    <definedName name="HTML_Control_3" localSheetId="5" hidden="1">{"'BHN Mensal'!$A$8:$D$8"}</definedName>
    <definedName name="HTML_Control_3" localSheetId="6" hidden="1">{"'BHN Mensal'!$A$8:$D$8"}</definedName>
    <definedName name="HTML_Control_3" localSheetId="4" hidden="1">{"'BHN Mensal'!$A$8:$D$8"}</definedName>
    <definedName name="HTML_Control_3" localSheetId="7" hidden="1">{"'BHN Mensal'!$A$8:$D$8"}</definedName>
    <definedName name="HTML_Control_3" localSheetId="8" hidden="1">{"'BHN Mensal'!$A$8:$D$8"}</definedName>
    <definedName name="HTML_Control_3" hidden="1">{"'BHN Mensal'!$A$8:$D$8"}</definedName>
    <definedName name="HTML_Control2" localSheetId="5" hidden="1">{"'171'!$A$1:$Z$50"}</definedName>
    <definedName name="HTML_Control2" localSheetId="6" hidden="1">{"'171'!$A$1:$Z$50"}</definedName>
    <definedName name="HTML_Control2" localSheetId="4" hidden="1">{"'171'!$A$1:$Z$50"}</definedName>
    <definedName name="HTML_Control2" localSheetId="7" hidden="1">{"'171'!$A$1:$Z$50"}</definedName>
    <definedName name="HTML_Control2" localSheetId="8" hidden="1">{"'171'!$A$1:$Z$50"}</definedName>
    <definedName name="HTML_Control2" hidden="1">{"'171'!$A$1:$Z$50"}</definedName>
    <definedName name="HTML_Description" hidden="1">""</definedName>
    <definedName name="HTML_Email" hidden="1">""</definedName>
    <definedName name="HTML_Header" localSheetId="5" hidden="1">"Sheet1"</definedName>
    <definedName name="HTML_Header" localSheetId="6" hidden="1">"Sheet1"</definedName>
    <definedName name="HTML_Header" hidden="1">""</definedName>
    <definedName name="HTML_LastUpdate" localSheetId="5" hidden="1">"2/24/99"</definedName>
    <definedName name="HTML_LastUpdate" localSheetId="6" hidden="1">"2/24/99"</definedName>
    <definedName name="HTML_LastUpdate" hidden="1">"17/06/02"</definedName>
    <definedName name="HTML_LineAfter" localSheetId="5" hidden="1">TRUE</definedName>
    <definedName name="HTML_LineAfter" localSheetId="6" hidden="1">TRUE</definedName>
    <definedName name="HTML_LineAfter" hidden="1">FALSE</definedName>
    <definedName name="HTML_LineBefore" localSheetId="5" hidden="1">TRUE</definedName>
    <definedName name="HTML_LineBefore" localSheetId="6" hidden="1">TRUE</definedName>
    <definedName name="HTML_LineBefore" hidden="1">FALSE</definedName>
    <definedName name="HTML_Name" localSheetId="5" hidden="1">"Aswath Damodaran"</definedName>
    <definedName name="HTML_Name" localSheetId="6" hidden="1">"Aswath Damodaran"</definedName>
    <definedName name="HTML_Name" hidden="1">"José Fleitas"</definedName>
    <definedName name="HTML_OBDlg2" hidden="1">TRUE</definedName>
    <definedName name="HTML_OBDlg3" hidden="1">TRUE</definedName>
    <definedName name="HTML_OBDlg4" hidden="1">TRUE</definedName>
    <definedName name="HTML_OS" localSheetId="5" hidden="1">1</definedName>
    <definedName name="HTML_OS" localSheetId="6" hidden="1">1</definedName>
    <definedName name="HTML_OS" hidden="1">0</definedName>
    <definedName name="HTML_PathFile" hidden="1">"C:\Mis documentos D\CANALES DE DIST\HTML.htm"</definedName>
    <definedName name="HTML_PathFileMac" hidden="1">"Macintosh HD:HomePageStuff:New_Home_Page:datafile:histret.html"</definedName>
    <definedName name="HTML_PathTemplate" hidden="1">"F:\Farol Comparativo.htm"</definedName>
    <definedName name="HTML_Title" localSheetId="5" hidden="1">"Historical Returns on Stocks, Bonds and Bills"</definedName>
    <definedName name="HTML_Title" localSheetId="6" hidden="1">"Historical Returns on Stocks, Bonds and Bills"</definedName>
    <definedName name="HTML_Title" hidden="1">"RESUMEN"</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 localSheetId="5" hidden="1">{#N/A,#N/A,FALSE,"ROTINA";#N/A,#N/A,FALSE,"ITENS";#N/A,#N/A,FALSE,"ACOMP"}</definedName>
    <definedName name="i" localSheetId="6" hidden="1">{#N/A,#N/A,FALSE,"ROTINA";#N/A,#N/A,FALSE,"ITENS";#N/A,#N/A,FALSE,"ACOMP"}</definedName>
    <definedName name="i" localSheetId="4" hidden="1">{#N/A,#N/A,FALSE,"ROTINA";#N/A,#N/A,FALSE,"ITENS";#N/A,#N/A,FALSE,"ACOMP"}</definedName>
    <definedName name="i" localSheetId="7" hidden="1">{#N/A,#N/A,FALSE,"ROTINA";#N/A,#N/A,FALSE,"ITENS";#N/A,#N/A,FALSE,"ACOMP"}</definedName>
    <definedName name="i" localSheetId="8" hidden="1">{#N/A,#N/A,FALSE,"ROTINA";#N/A,#N/A,FALSE,"ITENS";#N/A,#N/A,FALSE,"ACOMP"}</definedName>
    <definedName name="i" hidden="1">{#N/A,#N/A,FALSE,"ROTINA";#N/A,#N/A,FALSE,"ITENS";#N/A,#N/A,FALSE,"ACOMP"}</definedName>
    <definedName name="ic" localSheetId="5" hidden="1">{#N/A,#N/A,FALSE,"지침";#N/A,#N/A,FALSE,"환경분석";#N/A,#N/A,FALSE,"Sheet16"}</definedName>
    <definedName name="ic" localSheetId="6" hidden="1">{#N/A,#N/A,FALSE,"지침";#N/A,#N/A,FALSE,"환경분석";#N/A,#N/A,FALSE,"Sheet16"}</definedName>
    <definedName name="ic" localSheetId="4" hidden="1">{#N/A,#N/A,FALSE,"지침";#N/A,#N/A,FALSE,"환경분석";#N/A,#N/A,FALSE,"Sheet16"}</definedName>
    <definedName name="ic" localSheetId="7" hidden="1">{#N/A,#N/A,FALSE,"지침";#N/A,#N/A,FALSE,"환경분석";#N/A,#N/A,FALSE,"Sheet16"}</definedName>
    <definedName name="ic" localSheetId="8" hidden="1">{#N/A,#N/A,FALSE,"지침";#N/A,#N/A,FALSE,"환경분석";#N/A,#N/A,FALSE,"Sheet16"}</definedName>
    <definedName name="ic" hidden="1">{#N/A,#N/A,FALSE,"지침";#N/A,#N/A,FALSE,"환경분석";#N/A,#N/A,FALSE,"Sheet16"}</definedName>
    <definedName name="igpdic">[13]HIGHLIGH!$DJ$2</definedName>
    <definedName name="iiyu" localSheetId="5" hidden="1">{"Prenissas",#N/A,FALSE,"Consolidado (3)";"Lucros000",#N/A,FALSE,"Consolidado (3)";"LucrosHL",#N/A,FALSE,"Consolidado (3)";"Balanco",#N/A,FALSE,"Consolidado (3)";"FluxoC",#N/A,FALSE,"Consolidado (3)"}</definedName>
    <definedName name="iiyu" localSheetId="6" hidden="1">{"Prenissas",#N/A,FALSE,"Consolidado (3)";"Lucros000",#N/A,FALSE,"Consolidado (3)";"LucrosHL",#N/A,FALSE,"Consolidado (3)";"Balanco",#N/A,FALSE,"Consolidado (3)";"FluxoC",#N/A,FALSE,"Consolidado (3)"}</definedName>
    <definedName name="iiyu" localSheetId="4" hidden="1">{"Prenissas",#N/A,FALSE,"Consolidado (3)";"Lucros000",#N/A,FALSE,"Consolidado (3)";"LucrosHL",#N/A,FALSE,"Consolidado (3)";"Balanco",#N/A,FALSE,"Consolidado (3)";"FluxoC",#N/A,FALSE,"Consolidado (3)"}</definedName>
    <definedName name="iiyu" localSheetId="7" hidden="1">{"Prenissas",#N/A,FALSE,"Consolidado (3)";"Lucros000",#N/A,FALSE,"Consolidado (3)";"LucrosHL",#N/A,FALSE,"Consolidado (3)";"Balanco",#N/A,FALSE,"Consolidado (3)";"FluxoC",#N/A,FALSE,"Consolidado (3)"}</definedName>
    <definedName name="iiyu" localSheetId="8" hidden="1">{"Prenissas",#N/A,FALSE,"Consolidado (3)";"Lucros000",#N/A,FALSE,"Consolidado (3)";"LucrosHL",#N/A,FALSE,"Consolidado (3)";"Balanco",#N/A,FALSE,"Consolidado (3)";"FluxoC",#N/A,FALSE,"Consolidado (3)"}</definedName>
    <definedName name="iiyu" hidden="1">{"Prenissas",#N/A,FALSE,"Consolidado (3)";"Lucros000",#N/A,FALSE,"Consolidado (3)";"LucrosHL",#N/A,FALSE,"Consolidado (3)";"Balanco",#N/A,FALSE,"Consolidado (3)";"FluxoC",#N/A,FALSE,"Consolidado (3)"}</definedName>
    <definedName name="imp" localSheetId="5" hidden="1">{#N/A,#N/A,FALSE,"Hoja1";#N/A,#N/A,FALSE,"Hoja2"}</definedName>
    <definedName name="imp" localSheetId="6" hidden="1">{#N/A,#N/A,FALSE,"Hoja1";#N/A,#N/A,FALSE,"Hoja2"}</definedName>
    <definedName name="imp" localSheetId="4" hidden="1">{#N/A,#N/A,FALSE,"Hoja1";#N/A,#N/A,FALSE,"Hoja2"}</definedName>
    <definedName name="imp" localSheetId="7" hidden="1">{#N/A,#N/A,FALSE,"Hoja1";#N/A,#N/A,FALSE,"Hoja2"}</definedName>
    <definedName name="imp" localSheetId="8" hidden="1">{#N/A,#N/A,FALSE,"Hoja1";#N/A,#N/A,FALSE,"Hoja2"}</definedName>
    <definedName name="imp" hidden="1">{#N/A,#N/A,FALSE,"Hoja1";#N/A,#N/A,FALSE,"Hoja2"}</definedName>
    <definedName name="IMPO" localSheetId="5" hidden="1">{#N/A,#N/A,FALSE,"Hoja1";#N/A,#N/A,FALSE,"Hoja2"}</definedName>
    <definedName name="IMPO" localSheetId="6" hidden="1">{#N/A,#N/A,FALSE,"Hoja1";#N/A,#N/A,FALSE,"Hoja2"}</definedName>
    <definedName name="IMPO" localSheetId="4" hidden="1">{#N/A,#N/A,FALSE,"Hoja1";#N/A,#N/A,FALSE,"Hoja2"}</definedName>
    <definedName name="IMPO" localSheetId="7" hidden="1">{#N/A,#N/A,FALSE,"Hoja1";#N/A,#N/A,FALSE,"Hoja2"}</definedName>
    <definedName name="IMPO" localSheetId="8" hidden="1">{#N/A,#N/A,FALSE,"Hoja1";#N/A,#N/A,FALSE,"Hoja2"}</definedName>
    <definedName name="IMPO" hidden="1">{#N/A,#N/A,FALSE,"Hoja1";#N/A,#N/A,FALSE,"Hoja2"}</definedName>
    <definedName name="iogfrio" localSheetId="5" hidden="1">{"det (May)",#N/A,FALSE,"June";"sum (MAY YTD)",#N/A,FALSE,"June YTD"}</definedName>
    <definedName name="iogfrio" localSheetId="6" hidden="1">{"det (May)",#N/A,FALSE,"June";"sum (MAY YTD)",#N/A,FALSE,"June YTD"}</definedName>
    <definedName name="iogfrio" localSheetId="4" hidden="1">{"det (May)",#N/A,FALSE,"June";"sum (MAY YTD)",#N/A,FALSE,"June YTD"}</definedName>
    <definedName name="iogfrio" localSheetId="7" hidden="1">{"det (May)",#N/A,FALSE,"June";"sum (MAY YTD)",#N/A,FALSE,"June YTD"}</definedName>
    <definedName name="iogfrio" localSheetId="8" hidden="1">{"det (May)",#N/A,FALSE,"June";"sum (MAY YTD)",#N/A,FALSE,"June YTD"}</definedName>
    <definedName name="iogfrio" hidden="1">{"det (May)",#N/A,FALSE,"June";"sum (MAY YTD)",#N/A,FALSE,"June YTD"}</definedName>
    <definedName name="IQ_ADDIN" hidden="1">"AUTO"</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40822.5885648148</definedName>
    <definedName name="IQ_NTM" hidden="1">6000</definedName>
    <definedName name="IQ_TODAY" hidden="1">0</definedName>
    <definedName name="IQ_WEEK" hidden="1">50000</definedName>
    <definedName name="IQ_YTD" hidden="1">3000</definedName>
    <definedName name="IQ_YTDMONTH" hidden="1">130000</definedName>
    <definedName name="ispi" localSheetId="5" hidden="1">{#N/A,#N/A,FALSE,"RGD$";#N/A,#N/A,FALSE,"BG$";#N/A,#N/A,FALSE,"FC$"}</definedName>
    <definedName name="ispi" localSheetId="6" hidden="1">{#N/A,#N/A,FALSE,"RGD$";#N/A,#N/A,FALSE,"BG$";#N/A,#N/A,FALSE,"FC$"}</definedName>
    <definedName name="ispi" localSheetId="4" hidden="1">{#N/A,#N/A,FALSE,"RGD$";#N/A,#N/A,FALSE,"BG$";#N/A,#N/A,FALSE,"FC$"}</definedName>
    <definedName name="ispi" localSheetId="7" hidden="1">{#N/A,#N/A,FALSE,"RGD$";#N/A,#N/A,FALSE,"BG$";#N/A,#N/A,FALSE,"FC$"}</definedName>
    <definedName name="ispi" localSheetId="8" hidden="1">{#N/A,#N/A,FALSE,"RGD$";#N/A,#N/A,FALSE,"BG$";#N/A,#N/A,FALSE,"FC$"}</definedName>
    <definedName name="ispi" hidden="1">{#N/A,#N/A,FALSE,"RGD$";#N/A,#N/A,FALSE,"BG$";#N/A,#N/A,FALSE,"FC$"}</definedName>
    <definedName name="it" localSheetId="5" hidden="1">{"a_assump1",#N/A,FALSE,"BPlan 96-00 - Base";"a_assump2",#N/A,FALSE,"BPlan 96-00 - Base";"a_plus",#N/A,FALSE,"BPlan 96-00 - Base";"a_bs",#N/A,FALSE,"BPlan 96-00 - Base";"a_cf",#N/A,FALSE,"BPlan 96-00 - Base";"a_irrbase",#N/A,FALSE,"BPlan 96-00 - Base";"a_notes",#N/A,FALSE,"BPlan 96-00 - Base"}</definedName>
    <definedName name="it" localSheetId="6" hidden="1">{"a_assump1",#N/A,FALSE,"BPlan 96-00 - Base";"a_assump2",#N/A,FALSE,"BPlan 96-00 - Base";"a_plus",#N/A,FALSE,"BPlan 96-00 - Base";"a_bs",#N/A,FALSE,"BPlan 96-00 - Base";"a_cf",#N/A,FALSE,"BPlan 96-00 - Base";"a_irrbase",#N/A,FALSE,"BPlan 96-00 - Base";"a_notes",#N/A,FALSE,"BPlan 96-00 - Base"}</definedName>
    <definedName name="it" localSheetId="4" hidden="1">{"a_assump1",#N/A,FALSE,"BPlan 96-00 - Base";"a_assump2",#N/A,FALSE,"BPlan 96-00 - Base";"a_plus",#N/A,FALSE,"BPlan 96-00 - Base";"a_bs",#N/A,FALSE,"BPlan 96-00 - Base";"a_cf",#N/A,FALSE,"BPlan 96-00 - Base";"a_irrbase",#N/A,FALSE,"BPlan 96-00 - Base";"a_notes",#N/A,FALSE,"BPlan 96-00 - Base"}</definedName>
    <definedName name="it" localSheetId="7" hidden="1">{"a_assump1",#N/A,FALSE,"BPlan 96-00 - Base";"a_assump2",#N/A,FALSE,"BPlan 96-00 - Base";"a_plus",#N/A,FALSE,"BPlan 96-00 - Base";"a_bs",#N/A,FALSE,"BPlan 96-00 - Base";"a_cf",#N/A,FALSE,"BPlan 96-00 - Base";"a_irrbase",#N/A,FALSE,"BPlan 96-00 - Base";"a_notes",#N/A,FALSE,"BPlan 96-00 - Base"}</definedName>
    <definedName name="it" localSheetId="8" hidden="1">{"a_assump1",#N/A,FALSE,"BPlan 96-00 - Base";"a_assump2",#N/A,FALSE,"BPlan 96-00 - Base";"a_plus",#N/A,FALSE,"BPlan 96-00 - Base";"a_bs",#N/A,FALSE,"BPlan 96-00 - Base";"a_cf",#N/A,FALSE,"BPlan 96-00 - Base";"a_irrbase",#N/A,FALSE,"BPlan 96-00 - Base";"a_notes",#N/A,FALSE,"BPlan 96-00 - Base"}</definedName>
    <definedName name="it" hidden="1">{"a_assump1",#N/A,FALSE,"BPlan 96-00 - Base";"a_assump2",#N/A,FALSE,"BPlan 96-00 - Base";"a_plus",#N/A,FALSE,"BPlan 96-00 - Base";"a_bs",#N/A,FALSE,"BPlan 96-00 - Base";"a_cf",#N/A,FALSE,"BPlan 96-00 - Base";"a_irrbase",#N/A,FALSE,"BPlan 96-00 - Base";"a_notes",#N/A,FALSE,"BPlan 96-00 - Base"}</definedName>
    <definedName name="iui" localSheetId="5" hidden="1">{"total",#N/A,FALSE,"TOTAL $";"totalhl",#N/A,FALSE,"TOTAL $HL";"vol",#N/A,FALSE,"VOLUMEN";"xprod1",#N/A,FALSE,"X PROD";"xprod2",#N/A,FALSE,"X PROD";"finaño1",#N/A,FALSE,"FIN AÑO Meta";"finaño2",#N/A,FALSE,"FIN AÑO Meta"}</definedName>
    <definedName name="iui" localSheetId="6" hidden="1">{"total",#N/A,FALSE,"TOTAL $";"totalhl",#N/A,FALSE,"TOTAL $HL";"vol",#N/A,FALSE,"VOLUMEN";"xprod1",#N/A,FALSE,"X PROD";"xprod2",#N/A,FALSE,"X PROD";"finaño1",#N/A,FALSE,"FIN AÑO Meta";"finaño2",#N/A,FALSE,"FIN AÑO Meta"}</definedName>
    <definedName name="iui" localSheetId="4" hidden="1">{"total",#N/A,FALSE,"TOTAL $";"totalhl",#N/A,FALSE,"TOTAL $HL";"vol",#N/A,FALSE,"VOLUMEN";"xprod1",#N/A,FALSE,"X PROD";"xprod2",#N/A,FALSE,"X PROD";"finaño1",#N/A,FALSE,"FIN AÑO Meta";"finaño2",#N/A,FALSE,"FIN AÑO Meta"}</definedName>
    <definedName name="iui" localSheetId="7" hidden="1">{"total",#N/A,FALSE,"TOTAL $";"totalhl",#N/A,FALSE,"TOTAL $HL";"vol",#N/A,FALSE,"VOLUMEN";"xprod1",#N/A,FALSE,"X PROD";"xprod2",#N/A,FALSE,"X PROD";"finaño1",#N/A,FALSE,"FIN AÑO Meta";"finaño2",#N/A,FALSE,"FIN AÑO Meta"}</definedName>
    <definedName name="iui" localSheetId="8" hidden="1">{"total",#N/A,FALSE,"TOTAL $";"totalhl",#N/A,FALSE,"TOTAL $HL";"vol",#N/A,FALSE,"VOLUMEN";"xprod1",#N/A,FALSE,"X PROD";"xprod2",#N/A,FALSE,"X PROD";"finaño1",#N/A,FALSE,"FIN AÑO Meta";"finaño2",#N/A,FALSE,"FIN AÑO Meta"}</definedName>
    <definedName name="iui" hidden="1">{"total",#N/A,FALSE,"TOTAL $";"totalhl",#N/A,FALSE,"TOTAL $HL";"vol",#N/A,FALSE,"VOLUMEN";"xprod1",#N/A,FALSE,"X PROD";"xprod2",#N/A,FALSE,"X PROD";"finaño1",#N/A,FALSE,"FIN AÑO Meta";"finaño2",#N/A,FALSE,"FIN AÑO Meta"}</definedName>
    <definedName name="jdfjewf" localSheetId="5" hidden="1">{#N/A,#N/A,FALSE,"지침";#N/A,#N/A,FALSE,"환경분석";#N/A,#N/A,FALSE,"Sheet16"}</definedName>
    <definedName name="jdfjewf" localSheetId="6" hidden="1">{#N/A,#N/A,FALSE,"지침";#N/A,#N/A,FALSE,"환경분석";#N/A,#N/A,FALSE,"Sheet16"}</definedName>
    <definedName name="jdfjewf" localSheetId="4" hidden="1">{#N/A,#N/A,FALSE,"지침";#N/A,#N/A,FALSE,"환경분석";#N/A,#N/A,FALSE,"Sheet16"}</definedName>
    <definedName name="jdfjewf" localSheetId="7" hidden="1">{#N/A,#N/A,FALSE,"지침";#N/A,#N/A,FALSE,"환경분석";#N/A,#N/A,FALSE,"Sheet16"}</definedName>
    <definedName name="jdfjewf" localSheetId="8" hidden="1">{#N/A,#N/A,FALSE,"지침";#N/A,#N/A,FALSE,"환경분석";#N/A,#N/A,FALSE,"Sheet16"}</definedName>
    <definedName name="jdfjewf" hidden="1">{#N/A,#N/A,FALSE,"지침";#N/A,#N/A,FALSE,"환경분석";#N/A,#N/A,FALSE,"Sheet16"}</definedName>
    <definedName name="jghgg" localSheetId="5" hidden="1">{#N/A,#N/A,FALSE,"P.L.Full";#N/A,#N/A,FALSE,"P.L.Desc."}</definedName>
    <definedName name="jghgg" localSheetId="6" hidden="1">{#N/A,#N/A,FALSE,"P.L.Full";#N/A,#N/A,FALSE,"P.L.Desc."}</definedName>
    <definedName name="jghgg" localSheetId="4" hidden="1">{#N/A,#N/A,FALSE,"P.L.Full";#N/A,#N/A,FALSE,"P.L.Desc."}</definedName>
    <definedName name="jghgg" localSheetId="7" hidden="1">{#N/A,#N/A,FALSE,"P.L.Full";#N/A,#N/A,FALSE,"P.L.Desc."}</definedName>
    <definedName name="jghgg" localSheetId="8" hidden="1">{#N/A,#N/A,FALSE,"P.L.Full";#N/A,#N/A,FALSE,"P.L.Desc."}</definedName>
    <definedName name="jghgg" hidden="1">{#N/A,#N/A,FALSE,"P.L.Full";#N/A,#N/A,FALSE,"P.L.Desc."}</definedName>
    <definedName name="jgtyyt" localSheetId="5" hidden="1">{#N/A,#N/A,FALSE,"Hoja1";#N/A,#N/A,FALSE,"Hoja2"}</definedName>
    <definedName name="jgtyyt" localSheetId="6" hidden="1">{#N/A,#N/A,FALSE,"Hoja1";#N/A,#N/A,FALSE,"Hoja2"}</definedName>
    <definedName name="jgtyyt" localSheetId="4" hidden="1">{#N/A,#N/A,FALSE,"Hoja1";#N/A,#N/A,FALSE,"Hoja2"}</definedName>
    <definedName name="jgtyyt" localSheetId="7" hidden="1">{#N/A,#N/A,FALSE,"Hoja1";#N/A,#N/A,FALSE,"Hoja2"}</definedName>
    <definedName name="jgtyyt" localSheetId="8" hidden="1">{#N/A,#N/A,FALSE,"Hoja1";#N/A,#N/A,FALSE,"Hoja2"}</definedName>
    <definedName name="jgtyyt" hidden="1">{#N/A,#N/A,FALSE,"Hoja1";#N/A,#N/A,FALSE,"Hoja2"}</definedName>
    <definedName name="jljl" localSheetId="5" hidden="1">{"det (May)",#N/A,FALSE,"June";"sum (MAY YTD)",#N/A,FALSE,"June YTD"}</definedName>
    <definedName name="jljl" localSheetId="6" hidden="1">{"det (May)",#N/A,FALSE,"June";"sum (MAY YTD)",#N/A,FALSE,"June YTD"}</definedName>
    <definedName name="jljl" localSheetId="4" hidden="1">{"det (May)",#N/A,FALSE,"June";"sum (MAY YTD)",#N/A,FALSE,"June YTD"}</definedName>
    <definedName name="jljl" localSheetId="7" hidden="1">{"det (May)",#N/A,FALSE,"June";"sum (MAY YTD)",#N/A,FALSE,"June YTD"}</definedName>
    <definedName name="jljl" localSheetId="8" hidden="1">{"det (May)",#N/A,FALSE,"June";"sum (MAY YTD)",#N/A,FALSE,"June YTD"}</definedName>
    <definedName name="jljl" hidden="1">{"det (May)",#N/A,FALSE,"June";"sum (MAY YTD)",#N/A,FALSE,"June YTD"}</definedName>
    <definedName name="jljlx" localSheetId="5" hidden="1">{"det (May)",#N/A,FALSE,"June";"sum (MAY YTD)",#N/A,FALSE,"June YTD"}</definedName>
    <definedName name="jljlx" localSheetId="6" hidden="1">{"det (May)",#N/A,FALSE,"June";"sum (MAY YTD)",#N/A,FALSE,"June YTD"}</definedName>
    <definedName name="jljlx" localSheetId="4" hidden="1">{"det (May)",#N/A,FALSE,"June";"sum (MAY YTD)",#N/A,FALSE,"June YTD"}</definedName>
    <definedName name="jljlx" localSheetId="7" hidden="1">{"det (May)",#N/A,FALSE,"June";"sum (MAY YTD)",#N/A,FALSE,"June YTD"}</definedName>
    <definedName name="jljlx" localSheetId="8" hidden="1">{"det (May)",#N/A,FALSE,"June";"sum (MAY YTD)",#N/A,FALSE,"June YTD"}</definedName>
    <definedName name="jljlx" hidden="1">{"det (May)",#N/A,FALSE,"June";"sum (MAY YTD)",#N/A,FALSE,"June YTD"}</definedName>
    <definedName name="k" localSheetId="5" hidden="1">{"det (May)",#N/A,FALSE,"June";"sum (MAY YTD)",#N/A,FALSE,"June YTD"}</definedName>
    <definedName name="k" localSheetId="6" hidden="1">{"det (May)",#N/A,FALSE,"June";"sum (MAY YTD)",#N/A,FALSE,"June YTD"}</definedName>
    <definedName name="k" localSheetId="4" hidden="1">{"det (May)",#N/A,FALSE,"June";"sum (MAY YTD)",#N/A,FALSE,"June YTD"}</definedName>
    <definedName name="k" localSheetId="7" hidden="1">{"det (May)",#N/A,FALSE,"June";"sum (MAY YTD)",#N/A,FALSE,"June YTD"}</definedName>
    <definedName name="k" localSheetId="8" hidden="1">{"det (May)",#N/A,FALSE,"June";"sum (MAY YTD)",#N/A,FALSE,"June YTD"}</definedName>
    <definedName name="k" hidden="1">{"det (May)",#N/A,FALSE,"June";"sum (MAY YTD)",#N/A,FALSE,"June YTD"}</definedName>
    <definedName name="kegs" localSheetId="5" hidden="1">{"det (May)",#N/A,FALSE,"June";"sum (MAY YTD)",#N/A,FALSE,"June YTD"}</definedName>
    <definedName name="kegs" localSheetId="6" hidden="1">{"det (May)",#N/A,FALSE,"June";"sum (MAY YTD)",#N/A,FALSE,"June YTD"}</definedName>
    <definedName name="kegs" localSheetId="4" hidden="1">{"det (May)",#N/A,FALSE,"June";"sum (MAY YTD)",#N/A,FALSE,"June YTD"}</definedName>
    <definedName name="kegs" localSheetId="7" hidden="1">{"det (May)",#N/A,FALSE,"June";"sum (MAY YTD)",#N/A,FALSE,"June YTD"}</definedName>
    <definedName name="kegs" localSheetId="8" hidden="1">{"det (May)",#N/A,FALSE,"June";"sum (MAY YTD)",#N/A,FALSE,"June YTD"}</definedName>
    <definedName name="kegs" hidden="1">{"det (May)",#N/A,FALSE,"June";"sum (MAY YTD)",#N/A,FALSE,"June YTD"}</definedName>
    <definedName name="kegsx" localSheetId="5" hidden="1">{"det (May)",#N/A,FALSE,"June";"sum (MAY YTD)",#N/A,FALSE,"June YTD"}</definedName>
    <definedName name="kegsx" localSheetId="6" hidden="1">{"det (May)",#N/A,FALSE,"June";"sum (MAY YTD)",#N/A,FALSE,"June YTD"}</definedName>
    <definedName name="kegsx" localSheetId="4" hidden="1">{"det (May)",#N/A,FALSE,"June";"sum (MAY YTD)",#N/A,FALSE,"June YTD"}</definedName>
    <definedName name="kegsx" localSheetId="7" hidden="1">{"det (May)",#N/A,FALSE,"June";"sum (MAY YTD)",#N/A,FALSE,"June YTD"}</definedName>
    <definedName name="kegsx" localSheetId="8" hidden="1">{"det (May)",#N/A,FALSE,"June";"sum (MAY YTD)",#N/A,FALSE,"June YTD"}</definedName>
    <definedName name="kegsx" hidden="1">{"det (May)",#N/A,FALSE,"June";"sum (MAY YTD)",#N/A,FALSE,"June YTD"}</definedName>
    <definedName name="KJ" localSheetId="5" hidden="1">{#N/A,#N/A,FALSE,"지침";#N/A,#N/A,FALSE,"환경분석";#N/A,#N/A,FALSE,"Sheet16"}</definedName>
    <definedName name="KJ" localSheetId="6" hidden="1">{#N/A,#N/A,FALSE,"지침";#N/A,#N/A,FALSE,"환경분석";#N/A,#N/A,FALSE,"Sheet16"}</definedName>
    <definedName name="KJ" localSheetId="4" hidden="1">{#N/A,#N/A,FALSE,"지침";#N/A,#N/A,FALSE,"환경분석";#N/A,#N/A,FALSE,"Sheet16"}</definedName>
    <definedName name="KJ" localSheetId="7" hidden="1">{#N/A,#N/A,FALSE,"지침";#N/A,#N/A,FALSE,"환경분석";#N/A,#N/A,FALSE,"Sheet16"}</definedName>
    <definedName name="KJ" localSheetId="8" hidden="1">{#N/A,#N/A,FALSE,"지침";#N/A,#N/A,FALSE,"환경분석";#N/A,#N/A,FALSE,"Sheet16"}</definedName>
    <definedName name="KJ" hidden="1">{#N/A,#N/A,FALSE,"지침";#N/A,#N/A,FALSE,"환경분석";#N/A,#N/A,FALSE,"Sheet16"}</definedName>
    <definedName name="kjhbtyf" localSheetId="5" hidden="1">{"Prenissas",#N/A,FALSE,"Consolidado (3)";"Lucros000",#N/A,FALSE,"Consolidado (3)";"LucrosHL",#N/A,FALSE,"Consolidado (3)";"Balanco",#N/A,FALSE,"Consolidado (3)";"FluxoC",#N/A,FALSE,"Consolidado (3)"}</definedName>
    <definedName name="kjhbtyf" localSheetId="6" hidden="1">{"Prenissas",#N/A,FALSE,"Consolidado (3)";"Lucros000",#N/A,FALSE,"Consolidado (3)";"LucrosHL",#N/A,FALSE,"Consolidado (3)";"Balanco",#N/A,FALSE,"Consolidado (3)";"FluxoC",#N/A,FALSE,"Consolidado (3)"}</definedName>
    <definedName name="kjhbtyf" localSheetId="4" hidden="1">{"Prenissas",#N/A,FALSE,"Consolidado (3)";"Lucros000",#N/A,FALSE,"Consolidado (3)";"LucrosHL",#N/A,FALSE,"Consolidado (3)";"Balanco",#N/A,FALSE,"Consolidado (3)";"FluxoC",#N/A,FALSE,"Consolidado (3)"}</definedName>
    <definedName name="kjhbtyf" localSheetId="7" hidden="1">{"Prenissas",#N/A,FALSE,"Consolidado (3)";"Lucros000",#N/A,FALSE,"Consolidado (3)";"LucrosHL",#N/A,FALSE,"Consolidado (3)";"Balanco",#N/A,FALSE,"Consolidado (3)";"FluxoC",#N/A,FALSE,"Consolidado (3)"}</definedName>
    <definedName name="kjhbtyf" localSheetId="8" hidden="1">{"Prenissas",#N/A,FALSE,"Consolidado (3)";"Lucros000",#N/A,FALSE,"Consolidado (3)";"LucrosHL",#N/A,FALSE,"Consolidado (3)";"Balanco",#N/A,FALSE,"Consolidado (3)";"FluxoC",#N/A,FALSE,"Consolidado (3)"}</definedName>
    <definedName name="kjhbtyf" hidden="1">{"Prenissas",#N/A,FALSE,"Consolidado (3)";"Lucros000",#N/A,FALSE,"Consolidado (3)";"LucrosHL",#N/A,FALSE,"Consolidado (3)";"Balanco",#N/A,FALSE,"Consolidado (3)";"FluxoC",#N/A,FALSE,"Consolidado (3)"}</definedName>
    <definedName name="kx" localSheetId="5" hidden="1">{"det (May)",#N/A,FALSE,"June";"sum (MAY YTD)",#N/A,FALSE,"June YTD"}</definedName>
    <definedName name="kx" localSheetId="6" hidden="1">{"det (May)",#N/A,FALSE,"June";"sum (MAY YTD)",#N/A,FALSE,"June YTD"}</definedName>
    <definedName name="kx" localSheetId="4" hidden="1">{"det (May)",#N/A,FALSE,"June";"sum (MAY YTD)",#N/A,FALSE,"June YTD"}</definedName>
    <definedName name="kx" localSheetId="7" hidden="1">{"det (May)",#N/A,FALSE,"June";"sum (MAY YTD)",#N/A,FALSE,"June YTD"}</definedName>
    <definedName name="kx" localSheetId="8" hidden="1">{"det (May)",#N/A,FALSE,"June";"sum (MAY YTD)",#N/A,FALSE,"June YTD"}</definedName>
    <definedName name="kx" hidden="1">{"det (May)",#N/A,FALSE,"June";"sum (MAY YTD)",#N/A,FALSE,"June YTD"}</definedName>
    <definedName name="LAURA"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LAURA"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LAURA" localSheetId="4" hidden="1">{"04-12brpr",#N/A,FALSE,"Total jan-dec";"05brpr",#N/A,FALSE,"Total jan-dec";"07brpr",#N/A,FALSE,"Total jan-dec";"01-12absdet",#N/A,FALSE,"Total jan-dec";"01-12abs",#N/A,FALSE,"Total jan-dec";"04-12abs",#N/A,FALSE,"Total jan-dec";"04-12absdet",#N/A,FALSE,"Total jan-dec";"01-12hl",#N/A,FALSE,"Total jan-dec";"04-12HL",#N/A,FALSE,"Total jan-dec"}</definedName>
    <definedName name="LAURA"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LAURA" localSheetId="8" hidden="1">{"04-12brpr",#N/A,FALSE,"Total jan-dec";"05brpr",#N/A,FALSE,"Total jan-dec";"07brpr",#N/A,FALSE,"Total jan-dec";"01-12absdet",#N/A,FALSE,"Total jan-dec";"01-12abs",#N/A,FALSE,"Total jan-dec";"04-12abs",#N/A,FALSE,"Total jan-dec";"04-12absdet",#N/A,FALSE,"Total jan-dec";"01-12hl",#N/A,FALSE,"Total jan-dec";"04-12HL",#N/A,FALSE,"Total jan-dec"}</definedName>
    <definedName name="LAURA" hidden="1">{"04-12brpr",#N/A,FALSE,"Total jan-dec";"05brpr",#N/A,FALSE,"Total jan-dec";"07brpr",#N/A,FALSE,"Total jan-dec";"01-12absdet",#N/A,FALSE,"Total jan-dec";"01-12abs",#N/A,FALSE,"Total jan-dec";"04-12abs",#N/A,FALSE,"Total jan-dec";"04-12absdet",#N/A,FALSE,"Total jan-dec";"01-12hl",#N/A,FALSE,"Total jan-dec";"04-12HL",#N/A,FALSE,"Total jan-dec"}</definedName>
    <definedName name="laurax"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laurax"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laurax" localSheetId="4" hidden="1">{"04-12brpr",#N/A,FALSE,"Total jan-dec";"05brpr",#N/A,FALSE,"Total jan-dec";"07brpr",#N/A,FALSE,"Total jan-dec";"01-12absdet",#N/A,FALSE,"Total jan-dec";"01-12abs",#N/A,FALSE,"Total jan-dec";"04-12abs",#N/A,FALSE,"Total jan-dec";"04-12absdet",#N/A,FALSE,"Total jan-dec";"01-12hl",#N/A,FALSE,"Total jan-dec";"04-12HL",#N/A,FALSE,"Total jan-dec"}</definedName>
    <definedName name="laurax"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laurax" localSheetId="8" hidden="1">{"04-12brpr",#N/A,FALSE,"Total jan-dec";"05brpr",#N/A,FALSE,"Total jan-dec";"07brpr",#N/A,FALSE,"Total jan-dec";"01-12absdet",#N/A,FALSE,"Total jan-dec";"01-12abs",#N/A,FALSE,"Total jan-dec";"04-12abs",#N/A,FALSE,"Total jan-dec";"04-12absdet",#N/A,FALSE,"Total jan-dec";"01-12hl",#N/A,FALSE,"Total jan-dec";"04-12HL",#N/A,FALSE,"Total jan-dec"}</definedName>
    <definedName name="laurax" hidden="1">{"04-12brpr",#N/A,FALSE,"Total jan-dec";"05brpr",#N/A,FALSE,"Total jan-dec";"07brpr",#N/A,FALSE,"Total jan-dec";"01-12absdet",#N/A,FALSE,"Total jan-dec";"01-12abs",#N/A,FALSE,"Total jan-dec";"04-12abs",#N/A,FALSE,"Total jan-dec";"04-12absdet",#N/A,FALSE,"Total jan-dec";"01-12hl",#N/A,FALSE,"Total jan-dec";"04-12HL",#N/A,FALSE,"Total jan-dec"}</definedName>
    <definedName name="LEE" localSheetId="5" hidden="1">{"det (May)",#N/A,FALSE,"June";"sum (MAY YTD)",#N/A,FALSE,"June YTD"}</definedName>
    <definedName name="LEE" localSheetId="6" hidden="1">{"det (May)",#N/A,FALSE,"June";"sum (MAY YTD)",#N/A,FALSE,"June YTD"}</definedName>
    <definedName name="LEE" localSheetId="4" hidden="1">{"det (May)",#N/A,FALSE,"June";"sum (MAY YTD)",#N/A,FALSE,"June YTD"}</definedName>
    <definedName name="LEE" localSheetId="7" hidden="1">{"det (May)",#N/A,FALSE,"June";"sum (MAY YTD)",#N/A,FALSE,"June YTD"}</definedName>
    <definedName name="LEE" localSheetId="8" hidden="1">{"det (May)",#N/A,FALSE,"June";"sum (MAY YTD)",#N/A,FALSE,"June YTD"}</definedName>
    <definedName name="LEE" hidden="1">{"det (May)",#N/A,FALSE,"June";"sum (MAY YTD)",#N/A,FALSE,"June YTD"}</definedName>
    <definedName name="limcount" hidden="1">1</definedName>
    <definedName name="ljk" localSheetId="5" hidden="1">{"total",#N/A,FALSE,"TOTAL $";"totalhl",#N/A,FALSE,"TOTAL $HL";"vol",#N/A,FALSE,"VOLUMEN";"xprod1",#N/A,FALSE,"X PROD";"xprod2",#N/A,FALSE,"X PROD";"finaño1",#N/A,FALSE,"FIN AÑO Meta";"finaño2",#N/A,FALSE,"FIN AÑO Meta"}</definedName>
    <definedName name="ljk" localSheetId="6" hidden="1">{"total",#N/A,FALSE,"TOTAL $";"totalhl",#N/A,FALSE,"TOTAL $HL";"vol",#N/A,FALSE,"VOLUMEN";"xprod1",#N/A,FALSE,"X PROD";"xprod2",#N/A,FALSE,"X PROD";"finaño1",#N/A,FALSE,"FIN AÑO Meta";"finaño2",#N/A,FALSE,"FIN AÑO Meta"}</definedName>
    <definedName name="ljk" localSheetId="4" hidden="1">{"total",#N/A,FALSE,"TOTAL $";"totalhl",#N/A,FALSE,"TOTAL $HL";"vol",#N/A,FALSE,"VOLUMEN";"xprod1",#N/A,FALSE,"X PROD";"xprod2",#N/A,FALSE,"X PROD";"finaño1",#N/A,FALSE,"FIN AÑO Meta";"finaño2",#N/A,FALSE,"FIN AÑO Meta"}</definedName>
    <definedName name="ljk" localSheetId="7" hidden="1">{"total",#N/A,FALSE,"TOTAL $";"totalhl",#N/A,FALSE,"TOTAL $HL";"vol",#N/A,FALSE,"VOLUMEN";"xprod1",#N/A,FALSE,"X PROD";"xprod2",#N/A,FALSE,"X PROD";"finaño1",#N/A,FALSE,"FIN AÑO Meta";"finaño2",#N/A,FALSE,"FIN AÑO Meta"}</definedName>
    <definedName name="ljk" localSheetId="8" hidden="1">{"total",#N/A,FALSE,"TOTAL $";"totalhl",#N/A,FALSE,"TOTAL $HL";"vol",#N/A,FALSE,"VOLUMEN";"xprod1",#N/A,FALSE,"X PROD";"xprod2",#N/A,FALSE,"X PROD";"finaño1",#N/A,FALSE,"FIN AÑO Meta";"finaño2",#N/A,FALSE,"FIN AÑO Meta"}</definedName>
    <definedName name="ljk" hidden="1">{"total",#N/A,FALSE,"TOTAL $";"totalhl",#N/A,FALSE,"TOTAL $HL";"vol",#N/A,FALSE,"VOLUMEN";"xprod1",#N/A,FALSE,"X PROD";"xprod2",#N/A,FALSE,"X PROD";"finaño1",#N/A,FALSE,"FIN AÑO Meta";"finaño2",#N/A,FALSE,"FIN AÑO Meta"}</definedName>
    <definedName name="lkjk" localSheetId="5" hidden="1">{"bs",#N/A,FALSE,"Consolidado";"cf",#N/A,FALSE,"Consolidado";"pl_hl",#N/A,FALSE,"Consolidado";"pl_us",#N/A,FALSE,"Consolidado";"Prem1",#N/A,FALSE,"Consolidado"}</definedName>
    <definedName name="lkjk" localSheetId="6" hidden="1">{"bs",#N/A,FALSE,"Consolidado";"cf",#N/A,FALSE,"Consolidado";"pl_hl",#N/A,FALSE,"Consolidado";"pl_us",#N/A,FALSE,"Consolidado";"Prem1",#N/A,FALSE,"Consolidado"}</definedName>
    <definedName name="lkjk" localSheetId="4" hidden="1">{"bs",#N/A,FALSE,"Consolidado";"cf",#N/A,FALSE,"Consolidado";"pl_hl",#N/A,FALSE,"Consolidado";"pl_us",#N/A,FALSE,"Consolidado";"Prem1",#N/A,FALSE,"Consolidado"}</definedName>
    <definedName name="lkjk" localSheetId="7" hidden="1">{"bs",#N/A,FALSE,"Consolidado";"cf",#N/A,FALSE,"Consolidado";"pl_hl",#N/A,FALSE,"Consolidado";"pl_us",#N/A,FALSE,"Consolidado";"Prem1",#N/A,FALSE,"Consolidado"}</definedName>
    <definedName name="lkjk" localSheetId="8" hidden="1">{"bs",#N/A,FALSE,"Consolidado";"cf",#N/A,FALSE,"Consolidado";"pl_hl",#N/A,FALSE,"Consolidado";"pl_us",#N/A,FALSE,"Consolidado";"Prem1",#N/A,FALSE,"Consolidado"}</definedName>
    <definedName name="lkjk" hidden="1">{"bs",#N/A,FALSE,"Consolidado";"cf",#N/A,FALSE,"Consolidado";"pl_hl",#N/A,FALSE,"Consolidado";"pl_us",#N/A,FALSE,"Consolidado";"Prem1",#N/A,FALSE,"Consolidado"}</definedName>
    <definedName name="Lucro">OFFSET(Controle!$E$133,0,0,1,COUNT(Controle!$E$133:$AR$133))</definedName>
    <definedName name="MAPA1">'[13]IE0-04'!$A$4:$H$14</definedName>
    <definedName name="MAPA2">'[13]IE0-04'!#REF!</definedName>
    <definedName name="MargEBITDA">OFFSET(Controle!$E$132,0,0,1,COUNT(Controle!$E$132:$AR$132))</definedName>
    <definedName name="MargLiquida">OFFSET(Controle!$E$134,0,0,1,COUNT(Controle!$E$134:$AR$134))</definedName>
    <definedName name="mensal">'[6]Premissas e conferência'!$B$4</definedName>
    <definedName name="mês">'[14]Premissas e conferência'!$B$5</definedName>
    <definedName name="mês2">'[6]Premissas e conferência'!$B$6</definedName>
    <definedName name="MÊS38" localSheetId="5">_L5C3</definedName>
    <definedName name="MÊS38" localSheetId="6">_L5C3</definedName>
    <definedName name="MÊS38">_L5C3</definedName>
    <definedName name="mktg" localSheetId="5" hidden="1">{#N/A,#N/A,FALSE,"지침";#N/A,#N/A,FALSE,"환경분석";#N/A,#N/A,FALSE,"Sheet16"}</definedName>
    <definedName name="mktg" localSheetId="6" hidden="1">{#N/A,#N/A,FALSE,"지침";#N/A,#N/A,FALSE,"환경분석";#N/A,#N/A,FALSE,"Sheet16"}</definedName>
    <definedName name="mktg" localSheetId="4" hidden="1">{#N/A,#N/A,FALSE,"지침";#N/A,#N/A,FALSE,"환경분석";#N/A,#N/A,FALSE,"Sheet16"}</definedName>
    <definedName name="mktg" localSheetId="7" hidden="1">{#N/A,#N/A,FALSE,"지침";#N/A,#N/A,FALSE,"환경분석";#N/A,#N/A,FALSE,"Sheet16"}</definedName>
    <definedName name="mktg" localSheetId="8" hidden="1">{#N/A,#N/A,FALSE,"지침";#N/A,#N/A,FALSE,"환경분석";#N/A,#N/A,FALSE,"Sheet16"}</definedName>
    <definedName name="mktg" hidden="1">{#N/A,#N/A,FALSE,"지침";#N/A,#N/A,FALSE,"환경분석";#N/A,#N/A,FALSE,"Sheet16"}</definedName>
    <definedName name="n" localSheetId="5" hidden="1">{#N/A,#N/A,FALSE,"Hoja1";#N/A,#N/A,FALSE,"Hoja2"}</definedName>
    <definedName name="n" localSheetId="6" hidden="1">{#N/A,#N/A,FALSE,"Hoja1";#N/A,#N/A,FALSE,"Hoja2"}</definedName>
    <definedName name="n" localSheetId="4" hidden="1">{#N/A,#N/A,FALSE,"Hoja1";#N/A,#N/A,FALSE,"Hoja2"}</definedName>
    <definedName name="n" localSheetId="7" hidden="1">{#N/A,#N/A,FALSE,"Hoja1";#N/A,#N/A,FALSE,"Hoja2"}</definedName>
    <definedName name="n" localSheetId="8" hidden="1">{#N/A,#N/A,FALSE,"Hoja1";#N/A,#N/A,FALSE,"Hoja2"}</definedName>
    <definedName name="n" hidden="1">{#N/A,#N/A,FALSE,"Hoja1";#N/A,#N/A,FALSE,"Hoja2"}</definedName>
    <definedName name="nbbnt" localSheetId="5" hidden="1">{#N/A,#N/A,FALSE,"Hoja1";#N/A,#N/A,FALSE,"Hoja2"}</definedName>
    <definedName name="nbbnt" localSheetId="6" hidden="1">{#N/A,#N/A,FALSE,"Hoja1";#N/A,#N/A,FALSE,"Hoja2"}</definedName>
    <definedName name="nbbnt" localSheetId="4" hidden="1">{#N/A,#N/A,FALSE,"Hoja1";#N/A,#N/A,FALSE,"Hoja2"}</definedName>
    <definedName name="nbbnt" localSheetId="7" hidden="1">{#N/A,#N/A,FALSE,"Hoja1";#N/A,#N/A,FALSE,"Hoja2"}</definedName>
    <definedName name="nbbnt" localSheetId="8" hidden="1">{#N/A,#N/A,FALSE,"Hoja1";#N/A,#N/A,FALSE,"Hoja2"}</definedName>
    <definedName name="nbbnt" hidden="1">{#N/A,#N/A,FALSE,"Hoja1";#N/A,#N/A,FALSE,"Hoja2"}</definedName>
    <definedName name="nbnbhgfg" localSheetId="5" hidden="1">{#N/A,#N/A,FALSE,"Hoja1";#N/A,#N/A,FALSE,"Hoja2"}</definedName>
    <definedName name="nbnbhgfg" localSheetId="6" hidden="1">{#N/A,#N/A,FALSE,"Hoja1";#N/A,#N/A,FALSE,"Hoja2"}</definedName>
    <definedName name="nbnbhgfg" localSheetId="4" hidden="1">{#N/A,#N/A,FALSE,"Hoja1";#N/A,#N/A,FALSE,"Hoja2"}</definedName>
    <definedName name="nbnbhgfg" localSheetId="7" hidden="1">{#N/A,#N/A,FALSE,"Hoja1";#N/A,#N/A,FALSE,"Hoja2"}</definedName>
    <definedName name="nbnbhgfg" localSheetId="8" hidden="1">{#N/A,#N/A,FALSE,"Hoja1";#N/A,#N/A,FALSE,"Hoja2"}</definedName>
    <definedName name="nbnbhgfg" hidden="1">{#N/A,#N/A,FALSE,"Hoja1";#N/A,#N/A,FALSE,"Hoja2"}</definedName>
    <definedName name="nbngfhgh" localSheetId="5" hidden="1">{#N/A,#N/A,FALSE,"Resumen";#N/A,#N/A,FALSE,"Full";#N/A,"Carabeer",FALSE,"Dscto.";#N/A,"Disbracentro",FALSE,"Dscto.";#N/A,"Andes",FALSE,"Dscto.";#N/A,"Mar Caribe",FALSE,"Dscto.";#N/A,"Río Beer",FALSE,"Dscto.";#N/A,#N/A,FALSE,"P.L.Full";#N/A,#N/A,FALSE,"P.L.Desc."}</definedName>
    <definedName name="nbngfhgh" localSheetId="6" hidden="1">{#N/A,#N/A,FALSE,"Resumen";#N/A,#N/A,FALSE,"Full";#N/A,"Carabeer",FALSE,"Dscto.";#N/A,"Disbracentro",FALSE,"Dscto.";#N/A,"Andes",FALSE,"Dscto.";#N/A,"Mar Caribe",FALSE,"Dscto.";#N/A,"Río Beer",FALSE,"Dscto.";#N/A,#N/A,FALSE,"P.L.Full";#N/A,#N/A,FALSE,"P.L.Desc."}</definedName>
    <definedName name="nbngfhgh" localSheetId="4" hidden="1">{#N/A,#N/A,FALSE,"Resumen";#N/A,#N/A,FALSE,"Full";#N/A,"Carabeer",FALSE,"Dscto.";#N/A,"Disbracentro",FALSE,"Dscto.";#N/A,"Andes",FALSE,"Dscto.";#N/A,"Mar Caribe",FALSE,"Dscto.";#N/A,"Río Beer",FALSE,"Dscto.";#N/A,#N/A,FALSE,"P.L.Full";#N/A,#N/A,FALSE,"P.L.Desc."}</definedName>
    <definedName name="nbngfhgh" localSheetId="7" hidden="1">{#N/A,#N/A,FALSE,"Resumen";#N/A,#N/A,FALSE,"Full";#N/A,"Carabeer",FALSE,"Dscto.";#N/A,"Disbracentro",FALSE,"Dscto.";#N/A,"Andes",FALSE,"Dscto.";#N/A,"Mar Caribe",FALSE,"Dscto.";#N/A,"Río Beer",FALSE,"Dscto.";#N/A,#N/A,FALSE,"P.L.Full";#N/A,#N/A,FALSE,"P.L.Desc."}</definedName>
    <definedName name="nbngfhgh" localSheetId="8" hidden="1">{#N/A,#N/A,FALSE,"Resumen";#N/A,#N/A,FALSE,"Full";#N/A,"Carabeer",FALSE,"Dscto.";#N/A,"Disbracentro",FALSE,"Dscto.";#N/A,"Andes",FALSE,"Dscto.";#N/A,"Mar Caribe",FALSE,"Dscto.";#N/A,"Río Beer",FALSE,"Dscto.";#N/A,#N/A,FALSE,"P.L.Full";#N/A,#N/A,FALSE,"P.L.Desc."}</definedName>
    <definedName name="nbngfhgh" hidden="1">{#N/A,#N/A,FALSE,"Resumen";#N/A,#N/A,FALSE,"Full";#N/A,"Carabeer",FALSE,"Dscto.";#N/A,"Disbracentro",FALSE,"Dscto.";#N/A,"Andes",FALSE,"Dscto.";#N/A,"Mar Caribe",FALSE,"Dscto.";#N/A,"Río Beer",FALSE,"Dscto.";#N/A,#N/A,FALSE,"P.L.Full";#N/A,#N/A,FALSE,"P.L.Desc."}</definedName>
    <definedName name="NovaMatriz2">'[3]Premissa e dados técnicos'!$J$43:$K$44</definedName>
    <definedName name="Novo" localSheetId="5" hidden="1">{"a_assump1",#N/A,FALSE,"BPlan 96-00 - Base";"a_assump2",#N/A,FALSE,"BPlan 96-00 - Base";"a_plus",#N/A,FALSE,"BPlan 96-00 - Base";"a_bs",#N/A,FALSE,"BPlan 96-00 - Base";"a_cf",#N/A,FALSE,"BPlan 96-00 - Base";"a_irrbase",#N/A,FALSE,"BPlan 96-00 - Base";"a_notes",#N/A,FALSE,"BPlan 96-00 - Base"}</definedName>
    <definedName name="Novo" localSheetId="6" hidden="1">{"a_assump1",#N/A,FALSE,"BPlan 96-00 - Base";"a_assump2",#N/A,FALSE,"BPlan 96-00 - Base";"a_plus",#N/A,FALSE,"BPlan 96-00 - Base";"a_bs",#N/A,FALSE,"BPlan 96-00 - Base";"a_cf",#N/A,FALSE,"BPlan 96-00 - Base";"a_irrbase",#N/A,FALSE,"BPlan 96-00 - Base";"a_notes",#N/A,FALSE,"BPlan 96-00 - Base"}</definedName>
    <definedName name="Novo" localSheetId="4" hidden="1">{"a_assump1",#N/A,FALSE,"BPlan 96-00 - Base";"a_assump2",#N/A,FALSE,"BPlan 96-00 - Base";"a_plus",#N/A,FALSE,"BPlan 96-00 - Base";"a_bs",#N/A,FALSE,"BPlan 96-00 - Base";"a_cf",#N/A,FALSE,"BPlan 96-00 - Base";"a_irrbase",#N/A,FALSE,"BPlan 96-00 - Base";"a_notes",#N/A,FALSE,"BPlan 96-00 - Base"}</definedName>
    <definedName name="Novo" localSheetId="7" hidden="1">{"a_assump1",#N/A,FALSE,"BPlan 96-00 - Base";"a_assump2",#N/A,FALSE,"BPlan 96-00 - Base";"a_plus",#N/A,FALSE,"BPlan 96-00 - Base";"a_bs",#N/A,FALSE,"BPlan 96-00 - Base";"a_cf",#N/A,FALSE,"BPlan 96-00 - Base";"a_irrbase",#N/A,FALSE,"BPlan 96-00 - Base";"a_notes",#N/A,FALSE,"BPlan 96-00 - Base"}</definedName>
    <definedName name="Novo" localSheetId="8" hidden="1">{"a_assump1",#N/A,FALSE,"BPlan 96-00 - Base";"a_assump2",#N/A,FALSE,"BPlan 96-00 - Base";"a_plus",#N/A,FALSE,"BPlan 96-00 - Base";"a_bs",#N/A,FALSE,"BPlan 96-00 - Base";"a_cf",#N/A,FALSE,"BPlan 96-00 - Base";"a_irrbase",#N/A,FALSE,"BPlan 96-00 - Base";"a_notes",#N/A,FALSE,"BPlan 96-00 - Base"}</definedName>
    <definedName name="Novo" hidden="1">{"a_assump1",#N/A,FALSE,"BPlan 96-00 - Base";"a_assump2",#N/A,FALSE,"BPlan 96-00 - Base";"a_plus",#N/A,FALSE,"BPlan 96-00 - Base";"a_bs",#N/A,FALSE,"BPlan 96-00 - Base";"a_cf",#N/A,FALSE,"BPlan 96-00 - Base";"a_irrbase",#N/A,FALSE,"BPlan 96-00 - Base";"a_notes",#N/A,FALSE,"BPlan 96-00 - Base"}</definedName>
    <definedName name="nvnbvvb" localSheetId="5" hidden="1">{#N/A,#N/A,FALSE,"FIN AÑO"}</definedName>
    <definedName name="nvnbvvb" localSheetId="6" hidden="1">{#N/A,#N/A,FALSE,"FIN AÑO"}</definedName>
    <definedName name="nvnbvvb" localSheetId="4" hidden="1">{#N/A,#N/A,FALSE,"FIN AÑO"}</definedName>
    <definedName name="nvnbvvb" localSheetId="7" hidden="1">{#N/A,#N/A,FALSE,"FIN AÑO"}</definedName>
    <definedName name="nvnbvvb" localSheetId="8" hidden="1">{#N/A,#N/A,FALSE,"FIN AÑO"}</definedName>
    <definedName name="nvnbvvb" hidden="1">{#N/A,#N/A,FALSE,"FIN AÑO"}</definedName>
    <definedName name="nvnv" localSheetId="5" hidden="1">{"miles",#N/A,FALSE,"LUCROS E PERDAS (US$ 000)";"hl",#N/A,FALSE,"LUCROS E PERDAS (US$ 000)"}</definedName>
    <definedName name="nvnv" localSheetId="6" hidden="1">{"miles",#N/A,FALSE,"LUCROS E PERDAS (US$ 000)";"hl",#N/A,FALSE,"LUCROS E PERDAS (US$ 000)"}</definedName>
    <definedName name="nvnv" localSheetId="4" hidden="1">{"miles",#N/A,FALSE,"LUCROS E PERDAS (US$ 000)";"hl",#N/A,FALSE,"LUCROS E PERDAS (US$ 000)"}</definedName>
    <definedName name="nvnv" localSheetId="7" hidden="1">{"miles",#N/A,FALSE,"LUCROS E PERDAS (US$ 000)";"hl",#N/A,FALSE,"LUCROS E PERDAS (US$ 000)"}</definedName>
    <definedName name="nvnv" localSheetId="8" hidden="1">{"miles",#N/A,FALSE,"LUCROS E PERDAS (US$ 000)";"hl",#N/A,FALSE,"LUCROS E PERDAS (US$ 000)"}</definedName>
    <definedName name="nvnv" hidden="1">{"miles",#N/A,FALSE,"LUCROS E PERDAS (US$ 000)";"hl",#N/A,FALSE,"LUCROS E PERDAS (US$ 000)"}</definedName>
    <definedName name="o" localSheetId="5" hidden="1">{"det (May)",#N/A,FALSE,"June";"sum (MAY YTD)",#N/A,FALSE,"June YTD"}</definedName>
    <definedName name="o" localSheetId="6" hidden="1">{"det (May)",#N/A,FALSE,"June";"sum (MAY YTD)",#N/A,FALSE,"June YTD"}</definedName>
    <definedName name="o" localSheetId="4" hidden="1">{"det (May)",#N/A,FALSE,"June";"sum (MAY YTD)",#N/A,FALSE,"June YTD"}</definedName>
    <definedName name="o" localSheetId="7" hidden="1">{"det (May)",#N/A,FALSE,"June";"sum (MAY YTD)",#N/A,FALSE,"June YTD"}</definedName>
    <definedName name="o" localSheetId="8" hidden="1">{"det (May)",#N/A,FALSE,"June";"sum (MAY YTD)",#N/A,FALSE,"June YTD"}</definedName>
    <definedName name="o" hidden="1">{"det (May)",#N/A,FALSE,"June";"sum (MAY YTD)",#N/A,FALSE,"June YTD"}</definedName>
    <definedName name="o1x" localSheetId="5" hidden="1">{"det (May)",#N/A,FALSE,"June";"sum (MAY YTD)",#N/A,FALSE,"June YTD"}</definedName>
    <definedName name="o1x" localSheetId="6" hidden="1">{"det (May)",#N/A,FALSE,"June";"sum (MAY YTD)",#N/A,FALSE,"June YTD"}</definedName>
    <definedName name="o1x" localSheetId="4" hidden="1">{"det (May)",#N/A,FALSE,"June";"sum (MAY YTD)",#N/A,FALSE,"June YTD"}</definedName>
    <definedName name="o1x" localSheetId="7" hidden="1">{"det (May)",#N/A,FALSE,"June";"sum (MAY YTD)",#N/A,FALSE,"June YTD"}</definedName>
    <definedName name="o1x" localSheetId="8" hidden="1">{"det (May)",#N/A,FALSE,"June";"sum (MAY YTD)",#N/A,FALSE,"June YTD"}</definedName>
    <definedName name="o1x" hidden="1">{"det (May)",#N/A,FALSE,"June";"sum (MAY YTD)",#N/A,FALSE,"June YTD"}</definedName>
    <definedName name="okbari" localSheetId="5" hidden="1">{"det (May)",#N/A,FALSE,"June";"sum (MAY YTD)",#N/A,FALSE,"June YTD"}</definedName>
    <definedName name="okbari" localSheetId="6" hidden="1">{"det (May)",#N/A,FALSE,"June";"sum (MAY YTD)",#N/A,FALSE,"June YTD"}</definedName>
    <definedName name="okbari" localSheetId="4" hidden="1">{"det (May)",#N/A,FALSE,"June";"sum (MAY YTD)",#N/A,FALSE,"June YTD"}</definedName>
    <definedName name="okbari" localSheetId="7" hidden="1">{"det (May)",#N/A,FALSE,"June";"sum (MAY YTD)",#N/A,FALSE,"June YTD"}</definedName>
    <definedName name="okbari" localSheetId="8" hidden="1">{"det (May)",#N/A,FALSE,"June";"sum (MAY YTD)",#N/A,FALSE,"June YTD"}</definedName>
    <definedName name="okbari" hidden="1">{"det (May)",#N/A,FALSE,"June";"sum (MAY YTD)",#N/A,FALSE,"June YTD"}</definedName>
    <definedName name="okbaria" localSheetId="5" hidden="1">{"det (May)",#N/A,FALSE,"June";"sum (MAY YTD)",#N/A,FALSE,"June YTD"}</definedName>
    <definedName name="okbaria" localSheetId="6" hidden="1">{"det (May)",#N/A,FALSE,"June";"sum (MAY YTD)",#N/A,FALSE,"June YTD"}</definedName>
    <definedName name="okbaria" localSheetId="4" hidden="1">{"det (May)",#N/A,FALSE,"June";"sum (MAY YTD)",#N/A,FALSE,"June YTD"}</definedName>
    <definedName name="okbaria" localSheetId="7" hidden="1">{"det (May)",#N/A,FALSE,"June";"sum (MAY YTD)",#N/A,FALSE,"June YTD"}</definedName>
    <definedName name="okbaria" localSheetId="8" hidden="1">{"det (May)",#N/A,FALSE,"June";"sum (MAY YTD)",#N/A,FALSE,"June YTD"}</definedName>
    <definedName name="okbaria" hidden="1">{"det (May)",#N/A,FALSE,"June";"sum (MAY YTD)",#N/A,FALSE,"June YTD"}</definedName>
    <definedName name="okbaric" localSheetId="5" hidden="1">{"det (May)",#N/A,FALSE,"June";"sum (MAY YTD)",#N/A,FALSE,"June YTD"}</definedName>
    <definedName name="okbaric" localSheetId="6" hidden="1">{"det (May)",#N/A,FALSE,"June";"sum (MAY YTD)",#N/A,FALSE,"June YTD"}</definedName>
    <definedName name="okbaric" localSheetId="4" hidden="1">{"det (May)",#N/A,FALSE,"June";"sum (MAY YTD)",#N/A,FALSE,"June YTD"}</definedName>
    <definedName name="okbaric" localSheetId="7" hidden="1">{"det (May)",#N/A,FALSE,"June";"sum (MAY YTD)",#N/A,FALSE,"June YTD"}</definedName>
    <definedName name="okbaric" localSheetId="8" hidden="1">{"det (May)",#N/A,FALSE,"June";"sum (MAY YTD)",#N/A,FALSE,"June YTD"}</definedName>
    <definedName name="okbaric" hidden="1">{"det (May)",#N/A,FALSE,"June";"sum (MAY YTD)",#N/A,FALSE,"June YTD"}</definedName>
    <definedName name="OMPO" localSheetId="5" hidden="1">{#N/A,#N/A,FALSE,"Hoja1";#N/A,#N/A,FALSE,"Hoja2"}</definedName>
    <definedName name="OMPO" localSheetId="6" hidden="1">{#N/A,#N/A,FALSE,"Hoja1";#N/A,#N/A,FALSE,"Hoja2"}</definedName>
    <definedName name="OMPO" localSheetId="4" hidden="1">{#N/A,#N/A,FALSE,"Hoja1";#N/A,#N/A,FALSE,"Hoja2"}</definedName>
    <definedName name="OMPO" localSheetId="7" hidden="1">{#N/A,#N/A,FALSE,"Hoja1";#N/A,#N/A,FALSE,"Hoja2"}</definedName>
    <definedName name="OMPO" localSheetId="8" hidden="1">{#N/A,#N/A,FALSE,"Hoja1";#N/A,#N/A,FALSE,"Hoja2"}</definedName>
    <definedName name="OMPO" hidden="1">{#N/A,#N/A,FALSE,"Hoja1";#N/A,#N/A,FALSE,"Hoja2"}</definedName>
    <definedName name="on" localSheetId="5" hidden="1">{"a_assump1",#N/A,FALSE,"BPlan 96-00 - Base";"a_assump2",#N/A,FALSE,"BPlan 96-00 - Base";"a_plus",#N/A,FALSE,"BPlan 96-00 - Base";"a_bs",#N/A,FALSE,"BPlan 96-00 - Base";"a_cf",#N/A,FALSE,"BPlan 96-00 - Base";"a_irrbase",#N/A,FALSE,"BPlan 96-00 - Base";"a_notes",#N/A,FALSE,"BPlan 96-00 - Base"}</definedName>
    <definedName name="on" localSheetId="6" hidden="1">{"a_assump1",#N/A,FALSE,"BPlan 96-00 - Base";"a_assump2",#N/A,FALSE,"BPlan 96-00 - Base";"a_plus",#N/A,FALSE,"BPlan 96-00 - Base";"a_bs",#N/A,FALSE,"BPlan 96-00 - Base";"a_cf",#N/A,FALSE,"BPlan 96-00 - Base";"a_irrbase",#N/A,FALSE,"BPlan 96-00 - Base";"a_notes",#N/A,FALSE,"BPlan 96-00 - Base"}</definedName>
    <definedName name="on" localSheetId="4" hidden="1">{"a_assump1",#N/A,FALSE,"BPlan 96-00 - Base";"a_assump2",#N/A,FALSE,"BPlan 96-00 - Base";"a_plus",#N/A,FALSE,"BPlan 96-00 - Base";"a_bs",#N/A,FALSE,"BPlan 96-00 - Base";"a_cf",#N/A,FALSE,"BPlan 96-00 - Base";"a_irrbase",#N/A,FALSE,"BPlan 96-00 - Base";"a_notes",#N/A,FALSE,"BPlan 96-00 - Base"}</definedName>
    <definedName name="on" localSheetId="7" hidden="1">{"a_assump1",#N/A,FALSE,"BPlan 96-00 - Base";"a_assump2",#N/A,FALSE,"BPlan 96-00 - Base";"a_plus",#N/A,FALSE,"BPlan 96-00 - Base";"a_bs",#N/A,FALSE,"BPlan 96-00 - Base";"a_cf",#N/A,FALSE,"BPlan 96-00 - Base";"a_irrbase",#N/A,FALSE,"BPlan 96-00 - Base";"a_notes",#N/A,FALSE,"BPlan 96-00 - Base"}</definedName>
    <definedName name="on" localSheetId="8" hidden="1">{"a_assump1",#N/A,FALSE,"BPlan 96-00 - Base";"a_assump2",#N/A,FALSE,"BPlan 96-00 - Base";"a_plus",#N/A,FALSE,"BPlan 96-00 - Base";"a_bs",#N/A,FALSE,"BPlan 96-00 - Base";"a_cf",#N/A,FALSE,"BPlan 96-00 - Base";"a_irrbase",#N/A,FALSE,"BPlan 96-00 - Base";"a_notes",#N/A,FALSE,"BPlan 96-00 - Base"}</definedName>
    <definedName name="on" hidden="1">{"a_assump1",#N/A,FALSE,"BPlan 96-00 - Base";"a_assump2",#N/A,FALSE,"BPlan 96-00 - Base";"a_plus",#N/A,FALSE,"BPlan 96-00 - Base";"a_bs",#N/A,FALSE,"BPlan 96-00 - Base";"a_cf",#N/A,FALSE,"BPlan 96-00 - Base";"a_irrbase",#N/A,FALSE,"BPlan 96-00 - Base";"a_notes",#N/A,FALSE,"BPlan 96-00 - Base"}</definedName>
    <definedName name="opo" localSheetId="5" hidden="1">{#N/A,#N/A,FALSE,"지침";#N/A,#N/A,FALSE,"환경분석";#N/A,#N/A,FALSE,"Sheet16"}</definedName>
    <definedName name="opo" localSheetId="6" hidden="1">{#N/A,#N/A,FALSE,"지침";#N/A,#N/A,FALSE,"환경분석";#N/A,#N/A,FALSE,"Sheet16"}</definedName>
    <definedName name="opo" localSheetId="4" hidden="1">{#N/A,#N/A,FALSE,"지침";#N/A,#N/A,FALSE,"환경분석";#N/A,#N/A,FALSE,"Sheet16"}</definedName>
    <definedName name="opo" localSheetId="7" hidden="1">{#N/A,#N/A,FALSE,"지침";#N/A,#N/A,FALSE,"환경분석";#N/A,#N/A,FALSE,"Sheet16"}</definedName>
    <definedName name="opo" localSheetId="8" hidden="1">{#N/A,#N/A,FALSE,"지침";#N/A,#N/A,FALSE,"환경분석";#N/A,#N/A,FALSE,"Sheet16"}</definedName>
    <definedName name="opo" hidden="1">{#N/A,#N/A,FALSE,"지침";#N/A,#N/A,FALSE,"환경분석";#N/A,#N/A,FALSE,"Sheet16"}</definedName>
    <definedName name="ox" localSheetId="5" hidden="1">{"det (May)",#N/A,FALSE,"June";"sum (MAY YTD)",#N/A,FALSE,"June YTD"}</definedName>
    <definedName name="ox" localSheetId="6" hidden="1">{"det (May)",#N/A,FALSE,"June";"sum (MAY YTD)",#N/A,FALSE,"June YTD"}</definedName>
    <definedName name="ox" localSheetId="4" hidden="1">{"det (May)",#N/A,FALSE,"June";"sum (MAY YTD)",#N/A,FALSE,"June YTD"}</definedName>
    <definedName name="ox" localSheetId="7" hidden="1">{"det (May)",#N/A,FALSE,"June";"sum (MAY YTD)",#N/A,FALSE,"June YTD"}</definedName>
    <definedName name="ox" localSheetId="8" hidden="1">{"det (May)",#N/A,FALSE,"June";"sum (MAY YTD)",#N/A,FALSE,"June YTD"}</definedName>
    <definedName name="ox" hidden="1">{"det (May)",#N/A,FALSE,"June";"sum (MAY YTD)",#N/A,FALSE,"June YTD"}</definedName>
    <definedName name="Pal_Workbook_GUID" hidden="1">"5ZIAFC29V52MW1PD3SUIBUVK"</definedName>
    <definedName name="PalisadeReportWorkbookCreatedBy">"AtRisk"</definedName>
    <definedName name="penúltano">'[5]5.Premissas'!$B$9</definedName>
    <definedName name="Preço_PIE" localSheetId="5">OFFSET(#REF!,0,0,1,COUNT(#REF!))</definedName>
    <definedName name="Preço_PIE" localSheetId="6">OFFSET(#REF!,0,0,1,COUNT(#REF!))</definedName>
    <definedName name="Preço_PIE">OFFSET(#REF!,0,0,1,COUNT(#REF!))</definedName>
    <definedName name="Preço_PLD">OFFSET(#REF!,0,0,1,COUNT(#REF!))</definedName>
    <definedName name="premi" localSheetId="5" hidden="1">{"prem1",#N/A,FALSE,"Consolidado";"pl_us",#N/A,FALSE,"Consolidado";"pl_hl",#N/A,FALSE,"Consolidado";"bs",#N/A,FALSE,"Consolidado";"cf",#N/A,FALSE,"Consolidado"}</definedName>
    <definedName name="premi" localSheetId="6" hidden="1">{"prem1",#N/A,FALSE,"Consolidado";"pl_us",#N/A,FALSE,"Consolidado";"pl_hl",#N/A,FALSE,"Consolidado";"bs",#N/A,FALSE,"Consolidado";"cf",#N/A,FALSE,"Consolidado"}</definedName>
    <definedName name="premi" localSheetId="4" hidden="1">{"prem1",#N/A,FALSE,"Consolidado";"pl_us",#N/A,FALSE,"Consolidado";"pl_hl",#N/A,FALSE,"Consolidado";"bs",#N/A,FALSE,"Consolidado";"cf",#N/A,FALSE,"Consolidado"}</definedName>
    <definedName name="premi" localSheetId="7" hidden="1">{"prem1",#N/A,FALSE,"Consolidado";"pl_us",#N/A,FALSE,"Consolidado";"pl_hl",#N/A,FALSE,"Consolidado";"bs",#N/A,FALSE,"Consolidado";"cf",#N/A,FALSE,"Consolidado"}</definedName>
    <definedName name="premi" localSheetId="8" hidden="1">{"prem1",#N/A,FALSE,"Consolidado";"pl_us",#N/A,FALSE,"Consolidado";"pl_hl",#N/A,FALSE,"Consolidado";"bs",#N/A,FALSE,"Consolidado";"cf",#N/A,FALSE,"Consolidado"}</definedName>
    <definedName name="premi" hidden="1">{"prem1",#N/A,FALSE,"Consolidado";"pl_us",#N/A,FALSE,"Consolidado";"pl_hl",#N/A,FALSE,"Consolidado";"bs",#N/A,FALSE,"Consolidado";"cf",#N/A,FALSE,"Consolidado"}</definedName>
    <definedName name="premisas" localSheetId="5" hidden="1">{"prem1",#N/A,FALSE,"Consolidado";"pl_us",#N/A,FALSE,"Consolidado";"pl_hl",#N/A,FALSE,"Consolidado";"bs",#N/A,FALSE,"Consolidado";"cf",#N/A,FALSE,"Consolidado"}</definedName>
    <definedName name="premisas" localSheetId="6" hidden="1">{"prem1",#N/A,FALSE,"Consolidado";"pl_us",#N/A,FALSE,"Consolidado";"pl_hl",#N/A,FALSE,"Consolidado";"bs",#N/A,FALSE,"Consolidado";"cf",#N/A,FALSE,"Consolidado"}</definedName>
    <definedName name="premisas" localSheetId="4" hidden="1">{"prem1",#N/A,FALSE,"Consolidado";"pl_us",#N/A,FALSE,"Consolidado";"pl_hl",#N/A,FALSE,"Consolidado";"bs",#N/A,FALSE,"Consolidado";"cf",#N/A,FALSE,"Consolidado"}</definedName>
    <definedName name="premisas" localSheetId="7" hidden="1">{"prem1",#N/A,FALSE,"Consolidado";"pl_us",#N/A,FALSE,"Consolidado";"pl_hl",#N/A,FALSE,"Consolidado";"bs",#N/A,FALSE,"Consolidado";"cf",#N/A,FALSE,"Consolidado"}</definedName>
    <definedName name="premisas" localSheetId="8" hidden="1">{"prem1",#N/A,FALSE,"Consolidado";"pl_us",#N/A,FALSE,"Consolidado";"pl_hl",#N/A,FALSE,"Consolidado";"bs",#N/A,FALSE,"Consolidado";"cf",#N/A,FALSE,"Consolidado"}</definedName>
    <definedName name="premisas" hidden="1">{"prem1",#N/A,FALSE,"Consolidado";"pl_us",#N/A,FALSE,"Consolidado";"pl_hl",#N/A,FALSE,"Consolidado";"bs",#N/A,FALSE,"Consolidado";"cf",#N/A,FALSE,"Consolidado"}</definedName>
    <definedName name="PREVIAGOSTO" localSheetId="5" hidden="1">{"'BHN Mensal'!$A$8:$D$8"}</definedName>
    <definedName name="PREVIAGOSTO" localSheetId="6" hidden="1">{"'BHN Mensal'!$A$8:$D$8"}</definedName>
    <definedName name="PREVIAGOSTO" localSheetId="4" hidden="1">{"'BHN Mensal'!$A$8:$D$8"}</definedName>
    <definedName name="PREVIAGOSTO" localSheetId="7" hidden="1">{"'BHN Mensal'!$A$8:$D$8"}</definedName>
    <definedName name="PREVIAGOSTO" localSheetId="8" hidden="1">{"'BHN Mensal'!$A$8:$D$8"}</definedName>
    <definedName name="PREVIAGOSTO" hidden="1">{"'BHN Mensal'!$A$8:$D$8"}</definedName>
    <definedName name="PREVIAGOSTO_1" localSheetId="5" hidden="1">{"'BHN Mensal'!$A$8:$D$8"}</definedName>
    <definedName name="PREVIAGOSTO_1" localSheetId="6" hidden="1">{"'BHN Mensal'!$A$8:$D$8"}</definedName>
    <definedName name="PREVIAGOSTO_1" localSheetId="4" hidden="1">{"'BHN Mensal'!$A$8:$D$8"}</definedName>
    <definedName name="PREVIAGOSTO_1" localSheetId="7" hidden="1">{"'BHN Mensal'!$A$8:$D$8"}</definedName>
    <definedName name="PREVIAGOSTO_1" localSheetId="8" hidden="1">{"'BHN Mensal'!$A$8:$D$8"}</definedName>
    <definedName name="PREVIAGOSTO_1" hidden="1">{"'BHN Mensal'!$A$8:$D$8"}</definedName>
    <definedName name="PREVIAGOSTO_2" localSheetId="5" hidden="1">{"'BHN Mensal'!$A$8:$D$8"}</definedName>
    <definedName name="PREVIAGOSTO_2" localSheetId="6" hidden="1">{"'BHN Mensal'!$A$8:$D$8"}</definedName>
    <definedName name="PREVIAGOSTO_2" localSheetId="4" hidden="1">{"'BHN Mensal'!$A$8:$D$8"}</definedName>
    <definedName name="PREVIAGOSTO_2" localSheetId="7" hidden="1">{"'BHN Mensal'!$A$8:$D$8"}</definedName>
    <definedName name="PREVIAGOSTO_2" localSheetId="8" hidden="1">{"'BHN Mensal'!$A$8:$D$8"}</definedName>
    <definedName name="PREVIAGOSTO_2" hidden="1">{"'BHN Mensal'!$A$8:$D$8"}</definedName>
    <definedName name="PREVIAGOSTO_3" localSheetId="5" hidden="1">{"'BHN Mensal'!$A$8:$D$8"}</definedName>
    <definedName name="PREVIAGOSTO_3" localSheetId="6" hidden="1">{"'BHN Mensal'!$A$8:$D$8"}</definedName>
    <definedName name="PREVIAGOSTO_3" localSheetId="4" hidden="1">{"'BHN Mensal'!$A$8:$D$8"}</definedName>
    <definedName name="PREVIAGOSTO_3" localSheetId="7" hidden="1">{"'BHN Mensal'!$A$8:$D$8"}</definedName>
    <definedName name="PREVIAGOSTO_3" localSheetId="8" hidden="1">{"'BHN Mensal'!$A$8:$D$8"}</definedName>
    <definedName name="PREVIAGOSTO_3" hidden="1">{"'BHN Mensal'!$A$8:$D$8"}</definedName>
    <definedName name="Print_Area_MI">'[13]IE0-04'!#REF!</definedName>
    <definedName name="Projetos" localSheetId="5" hidden="1">{#N/A,#N/A,FALSE,"ROTINA";#N/A,#N/A,FALSE,"ITENS";#N/A,#N/A,FALSE,"ACOMP"}</definedName>
    <definedName name="Projetos" localSheetId="6" hidden="1">{#N/A,#N/A,FALSE,"ROTINA";#N/A,#N/A,FALSE,"ITENS";#N/A,#N/A,FALSE,"ACOMP"}</definedName>
    <definedName name="Projetos" localSheetId="4" hidden="1">{#N/A,#N/A,FALSE,"ROTINA";#N/A,#N/A,FALSE,"ITENS";#N/A,#N/A,FALSE,"ACOMP"}</definedName>
    <definedName name="Projetos" localSheetId="7" hidden="1">{#N/A,#N/A,FALSE,"ROTINA";#N/A,#N/A,FALSE,"ITENS";#N/A,#N/A,FALSE,"ACOMP"}</definedName>
    <definedName name="Projetos" localSheetId="8" hidden="1">{#N/A,#N/A,FALSE,"ROTINA";#N/A,#N/A,FALSE,"ITENS";#N/A,#N/A,FALSE,"ACOMP"}</definedName>
    <definedName name="Projetos" hidden="1">{#N/A,#N/A,FALSE,"ROTINA";#N/A,#N/A,FALSE,"ITENS";#N/A,#N/A,FALSE,"ACOMP"}</definedName>
    <definedName name="q" localSheetId="5" hidden="1">{"total",#N/A,FALSE,"TOTAL $";"totalhl",#N/A,FALSE,"TOTAL $HL";"vol",#N/A,FALSE,"VOLUMEN";"xprod1",#N/A,FALSE,"X PROD";"xprod2",#N/A,FALSE,"X PROD";"finaño1",#N/A,FALSE,"FIN AÑO Meta";"finaño2",#N/A,FALSE,"FIN AÑO Meta"}</definedName>
    <definedName name="q" localSheetId="6" hidden="1">{"total",#N/A,FALSE,"TOTAL $";"totalhl",#N/A,FALSE,"TOTAL $HL";"vol",#N/A,FALSE,"VOLUMEN";"xprod1",#N/A,FALSE,"X PROD";"xprod2",#N/A,FALSE,"X PROD";"finaño1",#N/A,FALSE,"FIN AÑO Meta";"finaño2",#N/A,FALSE,"FIN AÑO Meta"}</definedName>
    <definedName name="q" localSheetId="4" hidden="1">{"total",#N/A,FALSE,"TOTAL $";"totalhl",#N/A,FALSE,"TOTAL $HL";"vol",#N/A,FALSE,"VOLUMEN";"xprod1",#N/A,FALSE,"X PROD";"xprod2",#N/A,FALSE,"X PROD";"finaño1",#N/A,FALSE,"FIN AÑO Meta";"finaño2",#N/A,FALSE,"FIN AÑO Meta"}</definedName>
    <definedName name="q" localSheetId="7" hidden="1">{"total",#N/A,FALSE,"TOTAL $";"totalhl",#N/A,FALSE,"TOTAL $HL";"vol",#N/A,FALSE,"VOLUMEN";"xprod1",#N/A,FALSE,"X PROD";"xprod2",#N/A,FALSE,"X PROD";"finaño1",#N/A,FALSE,"FIN AÑO Meta";"finaño2",#N/A,FALSE,"FIN AÑO Meta"}</definedName>
    <definedName name="q" localSheetId="8" hidden="1">{"total",#N/A,FALSE,"TOTAL $";"totalhl",#N/A,FALSE,"TOTAL $HL";"vol",#N/A,FALSE,"VOLUMEN";"xprod1",#N/A,FALSE,"X PROD";"xprod2",#N/A,FALSE,"X PROD";"finaño1",#N/A,FALSE,"FIN AÑO Meta";"finaño2",#N/A,FALSE,"FIN AÑO Meta"}</definedName>
    <definedName name="q" hidden="1">{"total",#N/A,FALSE,"TOTAL $";"totalhl",#N/A,FALSE,"TOTAL $HL";"vol",#N/A,FALSE,"VOLUMEN";"xprod1",#N/A,FALSE,"X PROD";"xprod2",#N/A,FALSE,"X PROD";"finaño1",#N/A,FALSE,"FIN AÑO Meta";"finaño2",#N/A,FALSE,"FIN AÑO Meta"}</definedName>
    <definedName name="qawqw" localSheetId="5" hidden="1">{"CAP VOL",#N/A,FALSE,"CAPITAL";"CAP VAR",#N/A,FALSE,"CAPITAL";"CAP FIJ",#N/A,FALSE,"CAPITAL";"CAP CONS",#N/A,FALSE,"CAPITAL";"CAP DATA",#N/A,FALSE,"CAPITAL"}</definedName>
    <definedName name="qawqw" localSheetId="6" hidden="1">{"CAP VOL",#N/A,FALSE,"CAPITAL";"CAP VAR",#N/A,FALSE,"CAPITAL";"CAP FIJ",#N/A,FALSE,"CAPITAL";"CAP CONS",#N/A,FALSE,"CAPITAL";"CAP DATA",#N/A,FALSE,"CAPITAL"}</definedName>
    <definedName name="qawqw" localSheetId="4" hidden="1">{"CAP VOL",#N/A,FALSE,"CAPITAL";"CAP VAR",#N/A,FALSE,"CAPITAL";"CAP FIJ",#N/A,FALSE,"CAPITAL";"CAP CONS",#N/A,FALSE,"CAPITAL";"CAP DATA",#N/A,FALSE,"CAPITAL"}</definedName>
    <definedName name="qawqw" localSheetId="7" hidden="1">{"CAP VOL",#N/A,FALSE,"CAPITAL";"CAP VAR",#N/A,FALSE,"CAPITAL";"CAP FIJ",#N/A,FALSE,"CAPITAL";"CAP CONS",#N/A,FALSE,"CAPITAL";"CAP DATA",#N/A,FALSE,"CAPITAL"}</definedName>
    <definedName name="qawqw" localSheetId="8" hidden="1">{"CAP VOL",#N/A,FALSE,"CAPITAL";"CAP VAR",#N/A,FALSE,"CAPITAL";"CAP FIJ",#N/A,FALSE,"CAPITAL";"CAP CONS",#N/A,FALSE,"CAPITAL";"CAP DATA",#N/A,FALSE,"CAPITAL"}</definedName>
    <definedName name="qawqw" hidden="1">{"CAP VOL",#N/A,FALSE,"CAPITAL";"CAP VAR",#N/A,FALSE,"CAPITAL";"CAP FIJ",#N/A,FALSE,"CAPITAL";"CAP CONS",#N/A,FALSE,"CAPITAL";"CAP DATA",#N/A,FALSE,"CAPITAL"}</definedName>
    <definedName name="qqq" localSheetId="5" hidden="1">{#N/A,#N/A,FALSE,"FIN AÑO"}</definedName>
    <definedName name="qqq" localSheetId="6" hidden="1">{#N/A,#N/A,FALSE,"FIN AÑO"}</definedName>
    <definedName name="qqq" localSheetId="4" hidden="1">{#N/A,#N/A,FALSE,"FIN AÑO"}</definedName>
    <definedName name="qqq" localSheetId="7" hidden="1">{#N/A,#N/A,FALSE,"FIN AÑO"}</definedName>
    <definedName name="qqq" localSheetId="8" hidden="1">{#N/A,#N/A,FALSE,"FIN AÑO"}</definedName>
    <definedName name="qqq" hidden="1">{#N/A,#N/A,FALSE,"FIN AÑO"}</definedName>
    <definedName name="Receita_acessorias">OFFSET(Controle!$E$105,0,0,1,COUNT(Controle!$E$105:$AR$105))</definedName>
    <definedName name="Receita_PFM">OFFSET(Controle!$E$103,0,0,1,COUNT(Controle!$E$103:$AR$103))</definedName>
    <definedName name="Receita_PFNM">OFFSET(Controle!$E$104,0,0,1,COUNT(Controle!$E$104:$AR$104))</definedName>
    <definedName name="Receita_Serviços">OFFSET(Controle!#REF!,0,0,1,COUNT(Controle!#REF!))</definedName>
    <definedName name="Receitas_Leilao_Ano" localSheetId="5">OFFSET(#REF!,0,0,1,COUNT(#REF!))</definedName>
    <definedName name="Receitas_Leilao_Ano" localSheetId="6">OFFSET(#REF!,0,0,1,COUNT(#REF!))</definedName>
    <definedName name="Receitas_Leilao_Ano" localSheetId="4">OFFSET(#REF!,0,0,1,COUNT(#REF!))</definedName>
    <definedName name="Receitas_Leilao_Ano">OFFSET(#REF!,0,0,1,COUNT(#REF!))</definedName>
    <definedName name="Receitas_MercadoLivre_Ano">OFFSET(#REF!,0,0,1,COUNT(#REF!))</definedName>
    <definedName name="reducao" localSheetId="5" hidden="1">{"'171'!$A$1:$Z$50"}</definedName>
    <definedName name="reducao" localSheetId="6" hidden="1">{"'171'!$A$1:$Z$50"}</definedName>
    <definedName name="reducao" localSheetId="4" hidden="1">{"'171'!$A$1:$Z$50"}</definedName>
    <definedName name="reducao" localSheetId="7" hidden="1">{"'171'!$A$1:$Z$50"}</definedName>
    <definedName name="reducao" localSheetId="8" hidden="1">{"'171'!$A$1:$Z$50"}</definedName>
    <definedName name="reducao" hidden="1">{"'171'!$A$1:$Z$50"}</definedName>
    <definedName name="reer" localSheetId="5" hidden="1">{"Cons_Occ_Lar",#N/A,FALSE,"márgenes";"Cen_met",#N/A,FALSE,"márgenes";"Ori_pl",#N/A,FALSE,"márgenes"}</definedName>
    <definedName name="reer" localSheetId="6" hidden="1">{"Cons_Occ_Lar",#N/A,FALSE,"márgenes";"Cen_met",#N/A,FALSE,"márgenes";"Ori_pl",#N/A,FALSE,"márgenes"}</definedName>
    <definedName name="reer" localSheetId="4" hidden="1">{"Cons_Occ_Lar",#N/A,FALSE,"márgenes";"Cen_met",#N/A,FALSE,"márgenes";"Ori_pl",#N/A,FALSE,"márgenes"}</definedName>
    <definedName name="reer" localSheetId="7" hidden="1">{"Cons_Occ_Lar",#N/A,FALSE,"márgenes";"Cen_met",#N/A,FALSE,"márgenes";"Ori_pl",#N/A,FALSE,"márgenes"}</definedName>
    <definedName name="reer" localSheetId="8" hidden="1">{"Cons_Occ_Lar",#N/A,FALSE,"márgenes";"Cen_met",#N/A,FALSE,"márgenes";"Ori_pl",#N/A,FALSE,"márgenes"}</definedName>
    <definedName name="reer" hidden="1">{"Cons_Occ_Lar",#N/A,FALSE,"márgenes";"Cen_met",#N/A,FALSE,"márgenes";"Ori_pl",#N/A,FALSE,"márgenes"}</definedName>
    <definedName name="rewrwe" localSheetId="5" hidden="1">{"CAP VOL",#N/A,FALSE,"CAPITAL";"CAP VAR",#N/A,FALSE,"CAPITAL";"CAP FIJ",#N/A,FALSE,"CAPITAL";"CAP CONS",#N/A,FALSE,"CAPITAL";"CAP DATA",#N/A,FALSE,"CAPITAL"}</definedName>
    <definedName name="rewrwe" localSheetId="6" hidden="1">{"CAP VOL",#N/A,FALSE,"CAPITAL";"CAP VAR",#N/A,FALSE,"CAPITAL";"CAP FIJ",#N/A,FALSE,"CAPITAL";"CAP CONS",#N/A,FALSE,"CAPITAL";"CAP DATA",#N/A,FALSE,"CAPITAL"}</definedName>
    <definedName name="rewrwe" localSheetId="4" hidden="1">{"CAP VOL",#N/A,FALSE,"CAPITAL";"CAP VAR",#N/A,FALSE,"CAPITAL";"CAP FIJ",#N/A,FALSE,"CAPITAL";"CAP CONS",#N/A,FALSE,"CAPITAL";"CAP DATA",#N/A,FALSE,"CAPITAL"}</definedName>
    <definedName name="rewrwe" localSheetId="7" hidden="1">{"CAP VOL",#N/A,FALSE,"CAPITAL";"CAP VAR",#N/A,FALSE,"CAPITAL";"CAP FIJ",#N/A,FALSE,"CAPITAL";"CAP CONS",#N/A,FALSE,"CAPITAL";"CAP DATA",#N/A,FALSE,"CAPITAL"}</definedName>
    <definedName name="rewrwe" localSheetId="8" hidden="1">{"CAP VOL",#N/A,FALSE,"CAPITAL";"CAP VAR",#N/A,FALSE,"CAPITAL";"CAP FIJ",#N/A,FALSE,"CAPITAL";"CAP CONS",#N/A,FALSE,"CAPITAL";"CAP DATA",#N/A,FALSE,"CAPITAL"}</definedName>
    <definedName name="rewrwe" hidden="1">{"CAP VOL",#N/A,FALSE,"CAPITAL";"CAP VAR",#N/A,FALSE,"CAPITAL";"CAP FIJ",#N/A,FALSE,"CAPITAL";"CAP CONS",#N/A,FALSE,"CAPITAL";"CAP DATA",#N/A,FALSE,"CAPITAL"}</definedName>
    <definedName name="rewwrwr" localSheetId="5" hidden="1">{#N/A,"Carabeer",FALSE,"Dscto.";#N/A,"Disbracentro",FALSE,"Dscto.";#N/A,"Río Beer",FALSE,"Dscto.";#N/A,"Andes",FALSE,"Dscto."}</definedName>
    <definedName name="rewwrwr" localSheetId="6" hidden="1">{#N/A,"Carabeer",FALSE,"Dscto.";#N/A,"Disbracentro",FALSE,"Dscto.";#N/A,"Río Beer",FALSE,"Dscto.";#N/A,"Andes",FALSE,"Dscto."}</definedName>
    <definedName name="rewwrwr" localSheetId="4" hidden="1">{#N/A,"Carabeer",FALSE,"Dscto.";#N/A,"Disbracentro",FALSE,"Dscto.";#N/A,"Río Beer",FALSE,"Dscto.";#N/A,"Andes",FALSE,"Dscto."}</definedName>
    <definedName name="rewwrwr" localSheetId="7" hidden="1">{#N/A,"Carabeer",FALSE,"Dscto.";#N/A,"Disbracentro",FALSE,"Dscto.";#N/A,"Río Beer",FALSE,"Dscto.";#N/A,"Andes",FALSE,"Dscto."}</definedName>
    <definedName name="rewwrwr" localSheetId="8" hidden="1">{#N/A,"Carabeer",FALSE,"Dscto.";#N/A,"Disbracentro",FALSE,"Dscto.";#N/A,"Río Beer",FALSE,"Dscto.";#N/A,"Andes",FALSE,"Dscto."}</definedName>
    <definedName name="rewwrwr" hidden="1">{#N/A,"Carabeer",FALSE,"Dscto.";#N/A,"Disbracentro",FALSE,"Dscto.";#N/A,"Río Beer",FALSE,"Dscto.";#N/A,"Andes",FALSE,"Dscto."}</definedName>
    <definedName name="rfiuogft"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rfiuogft"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rfiuogft" localSheetId="4" hidden="1">{"04-12brpr",#N/A,FALSE,"Total jan-dec";"05brpr",#N/A,FALSE,"Total jan-dec";"07brpr",#N/A,FALSE,"Total jan-dec";"01-12absdet",#N/A,FALSE,"Total jan-dec";"01-12abs",#N/A,FALSE,"Total jan-dec";"04-12abs",#N/A,FALSE,"Total jan-dec";"04-12absdet",#N/A,FALSE,"Total jan-dec";"01-12hl",#N/A,FALSE,"Total jan-dec";"04-12HL",#N/A,FALSE,"Total jan-dec"}</definedName>
    <definedName name="rfiuogft"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rfiuogft" localSheetId="8" hidden="1">{"04-12brpr",#N/A,FALSE,"Total jan-dec";"05brpr",#N/A,FALSE,"Total jan-dec";"07brpr",#N/A,FALSE,"Total jan-dec";"01-12absdet",#N/A,FALSE,"Total jan-dec";"01-12abs",#N/A,FALSE,"Total jan-dec";"04-12abs",#N/A,FALSE,"Total jan-dec";"04-12absdet",#N/A,FALSE,"Total jan-dec";"01-12hl",#N/A,FALSE,"Total jan-dec";"04-12HL",#N/A,FALSE,"Total jan-dec"}</definedName>
    <definedName name="rfiuogft" hidden="1">{"04-12brpr",#N/A,FALSE,"Total jan-dec";"05brpr",#N/A,FALSE,"Total jan-dec";"07brpr",#N/A,FALSE,"Total jan-dec";"01-12absdet",#N/A,FALSE,"Total jan-dec";"01-12abs",#N/A,FALSE,"Total jan-dec";"04-12abs",#N/A,FALSE,"Total jan-dec";"04-12absdet",#N/A,FALSE,"Total jan-dec";"01-12hl",#N/A,FALSE,"Total jan-dec";"04-12HL",#N/A,FALSE,"Total jan-dec"}</definedName>
    <definedName name="rieifr" localSheetId="5" hidden="1">{"det (May)",#N/A,FALSE,"June";"sum (MAY YTD)",#N/A,FALSE,"June YTD"}</definedName>
    <definedName name="rieifr" localSheetId="6" hidden="1">{"det (May)",#N/A,FALSE,"June";"sum (MAY YTD)",#N/A,FALSE,"June YTD"}</definedName>
    <definedName name="rieifr" localSheetId="4" hidden="1">{"det (May)",#N/A,FALSE,"June";"sum (MAY YTD)",#N/A,FALSE,"June YTD"}</definedName>
    <definedName name="rieifr" localSheetId="7" hidden="1">{"det (May)",#N/A,FALSE,"June";"sum (MAY YTD)",#N/A,FALSE,"June YTD"}</definedName>
    <definedName name="rieifr" localSheetId="8" hidden="1">{"det (May)",#N/A,FALSE,"June";"sum (MAY YTD)",#N/A,FALSE,"June YTD"}</definedName>
    <definedName name="rieifr" hidden="1">{"det (May)",#N/A,FALSE,"June";"sum (MAY YTD)",#N/A,FALSE,"June YTD"}</definedName>
    <definedName name="rieis" localSheetId="5" hidden="1">{"det (May)",#N/A,FALSE,"June";"sum (MAY YTD)",#N/A,FALSE,"June YTD"}</definedName>
    <definedName name="rieis" localSheetId="6" hidden="1">{"det (May)",#N/A,FALSE,"June";"sum (MAY YTD)",#N/A,FALSE,"June YTD"}</definedName>
    <definedName name="rieis" localSheetId="4" hidden="1">{"det (May)",#N/A,FALSE,"June";"sum (MAY YTD)",#N/A,FALSE,"June YTD"}</definedName>
    <definedName name="rieis" localSheetId="7" hidden="1">{"det (May)",#N/A,FALSE,"June";"sum (MAY YTD)",#N/A,FALSE,"June YTD"}</definedName>
    <definedName name="rieis" localSheetId="8" hidden="1">{"det (May)",#N/A,FALSE,"June";"sum (MAY YTD)",#N/A,FALSE,"June YTD"}</definedName>
    <definedName name="rieis" hidden="1">{"det (May)",#N/A,FALSE,"June";"sum (MAY YTD)",#N/A,FALSE,"June YTD"}</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hidden="1">100000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"$G$90"</definedName>
    <definedName name="RiskSelectedNameCell1" hidden="1">"$F$3"</definedName>
    <definedName name="RiskSelectedNameCell2" hidden="1">"$Q$2"</definedName>
    <definedName name="RiskStandardRecalc" hidden="1">1</definedName>
    <definedName name="RiskSwapState" hidden="1">TRUE</definedName>
    <definedName name="RiskUpdateDisplay" hidden="1">FALSE</definedName>
    <definedName name="RiskUseDifferentSeedForEachSim" hidden="1">FALSE</definedName>
    <definedName name="RiskUseFixedSeed" hidden="1">FALSE</definedName>
    <definedName name="RiskUseMultipleCPUs" hidden="1">TRUE</definedName>
    <definedName name="rx"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rx"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rx" localSheetId="4" hidden="1">{"04-12brpr",#N/A,FALSE,"Total jan-dec";"05brpr",#N/A,FALSE,"Total jan-dec";"07brpr",#N/A,FALSE,"Total jan-dec";"01-12absdet",#N/A,FALSE,"Total jan-dec";"01-12abs",#N/A,FALSE,"Total jan-dec";"04-12abs",#N/A,FALSE,"Total jan-dec";"04-12absdet",#N/A,FALSE,"Total jan-dec";"01-12hl",#N/A,FALSE,"Total jan-dec";"04-12HL",#N/A,FALSE,"Total jan-dec"}</definedName>
    <definedName name="rx"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rx" localSheetId="8" hidden="1">{"04-12brpr",#N/A,FALSE,"Total jan-dec";"05brpr",#N/A,FALSE,"Total jan-dec";"07brpr",#N/A,FALSE,"Total jan-dec";"01-12absdet",#N/A,FALSE,"Total jan-dec";"01-12abs",#N/A,FALSE,"Total jan-dec";"04-12abs",#N/A,FALSE,"Total jan-dec";"04-12absdet",#N/A,FALSE,"Total jan-dec";"01-12hl",#N/A,FALSE,"Total jan-dec";"04-12HL",#N/A,FALSE,"Total jan-dec"}</definedName>
    <definedName name="rx" hidden="1">{"04-12brpr",#N/A,FALSE,"Total jan-dec";"05brpr",#N/A,FALSE,"Total jan-dec";"07brpr",#N/A,FALSE,"Total jan-dec";"01-12absdet",#N/A,FALSE,"Total jan-dec";"01-12abs",#N/A,FALSE,"Total jan-dec";"04-12abs",#N/A,FALSE,"Total jan-dec";"04-12absdet",#N/A,FALSE,"Total jan-dec";"01-12hl",#N/A,FALSE,"Total jan-dec";"04-12HL",#N/A,FALSE,"Total jan-dec"}</definedName>
    <definedName name="rxi" localSheetId="5" hidden="1">{"det (May)",#N/A,FALSE,"June";"sum (MAY YTD)",#N/A,FALSE,"June YTD"}</definedName>
    <definedName name="rxi" localSheetId="6" hidden="1">{"det (May)",#N/A,FALSE,"June";"sum (MAY YTD)",#N/A,FALSE,"June YTD"}</definedName>
    <definedName name="rxi" localSheetId="4" hidden="1">{"det (May)",#N/A,FALSE,"June";"sum (MAY YTD)",#N/A,FALSE,"June YTD"}</definedName>
    <definedName name="rxi" localSheetId="7" hidden="1">{"det (May)",#N/A,FALSE,"June";"sum (MAY YTD)",#N/A,FALSE,"June YTD"}</definedName>
    <definedName name="rxi" localSheetId="8" hidden="1">{"det (May)",#N/A,FALSE,"June";"sum (MAY YTD)",#N/A,FALSE,"June YTD"}</definedName>
    <definedName name="rxi" hidden="1">{"det (May)",#N/A,FALSE,"June";"sum (MAY YTD)",#N/A,FALSE,"June YTD"}</definedName>
    <definedName name="s" localSheetId="5" hidden="1">{"miles",#N/A,FALSE,"LUCROS E PERDAS (US$ 000)";"hl",#N/A,FALSE,"LUCROS E PERDAS (US$ 000)"}</definedName>
    <definedName name="s" localSheetId="6" hidden="1">{"miles",#N/A,FALSE,"LUCROS E PERDAS (US$ 000)";"hl",#N/A,FALSE,"LUCROS E PERDAS (US$ 000)"}</definedName>
    <definedName name="s" localSheetId="4" hidden="1">{"miles",#N/A,FALSE,"LUCROS E PERDAS (US$ 000)";"hl",#N/A,FALSE,"LUCROS E PERDAS (US$ 000)"}</definedName>
    <definedName name="s" localSheetId="7" hidden="1">{"miles",#N/A,FALSE,"LUCROS E PERDAS (US$ 000)";"hl",#N/A,FALSE,"LUCROS E PERDAS (US$ 000)"}</definedName>
    <definedName name="s" localSheetId="8" hidden="1">{"miles",#N/A,FALSE,"LUCROS E PERDAS (US$ 000)";"hl",#N/A,FALSE,"LUCROS E PERDAS (US$ 000)"}</definedName>
    <definedName name="s" hidden="1">{"miles",#N/A,FALSE,"LUCROS E PERDAS (US$ 000)";"hl",#N/A,FALSE,"LUCROS E PERDAS (US$ 000)"}</definedName>
    <definedName name="sadfasd" localSheetId="5" hidden="1">{"prem1",#N/A,FALSE,"Consolidado";"pl_us",#N/A,FALSE,"Consolidado";"pl_hl",#N/A,FALSE,"Consolidado";"bs",#N/A,FALSE,"Consolidado";"cf",#N/A,FALSE,"Consolidado"}</definedName>
    <definedName name="sadfasd" localSheetId="6" hidden="1">{"prem1",#N/A,FALSE,"Consolidado";"pl_us",#N/A,FALSE,"Consolidado";"pl_hl",#N/A,FALSE,"Consolidado";"bs",#N/A,FALSE,"Consolidado";"cf",#N/A,FALSE,"Consolidado"}</definedName>
    <definedName name="sadfasd" localSheetId="4" hidden="1">{"prem1",#N/A,FALSE,"Consolidado";"pl_us",#N/A,FALSE,"Consolidado";"pl_hl",#N/A,FALSE,"Consolidado";"bs",#N/A,FALSE,"Consolidado";"cf",#N/A,FALSE,"Consolidado"}</definedName>
    <definedName name="sadfasd" localSheetId="7" hidden="1">{"prem1",#N/A,FALSE,"Consolidado";"pl_us",#N/A,FALSE,"Consolidado";"pl_hl",#N/A,FALSE,"Consolidado";"bs",#N/A,FALSE,"Consolidado";"cf",#N/A,FALSE,"Consolidado"}</definedName>
    <definedName name="sadfasd" localSheetId="8" hidden="1">{"prem1",#N/A,FALSE,"Consolidado";"pl_us",#N/A,FALSE,"Consolidado";"pl_hl",#N/A,FALSE,"Consolidado";"bs",#N/A,FALSE,"Consolidado";"cf",#N/A,FALSE,"Consolidado"}</definedName>
    <definedName name="sadfasd" hidden="1">{"prem1",#N/A,FALSE,"Consolidado";"pl_us",#N/A,FALSE,"Consolidado";"pl_hl",#N/A,FALSE,"Consolidado";"bs",#N/A,FALSE,"Consolidado";"cf",#N/A,FALSE,"Consolidado"}</definedName>
    <definedName name="Saldo_Caixa" localSheetId="5">OFFSET(#REF!,0,0,1,COUNT(#REF!))</definedName>
    <definedName name="Saldo_Caixa" localSheetId="6">OFFSET(#REF!,0,0,1,COUNT(#REF!))</definedName>
    <definedName name="Saldo_Caixa">OFFSET(#REF!,0,0,1,COUNT(#REF!))</definedName>
    <definedName name="Saldo_Emprest">OFFSET(#REF!,0,0,1,COUNT(#REF!))</definedName>
    <definedName name="Saldo_Financ">OFFSET(#REF!,0,0,1,COUNT(#REF!))</definedName>
    <definedName name="SAPBEXdnldView" hidden="1">"9GZ1COTRU0MQOZZZEPHS2N7OB"</definedName>
    <definedName name="SAPBEXsysID" hidden="1">"BWP"</definedName>
    <definedName name="sasas" localSheetId="5" hidden="1">{"prem1",#N/A,FALSE,"Consolidado";"pl_us",#N/A,FALSE,"Consolidado";"pl_hl",#N/A,FALSE,"Consolidado";"bs",#N/A,FALSE,"Consolidado";"cf",#N/A,FALSE,"Consolidado"}</definedName>
    <definedName name="sasas" localSheetId="6" hidden="1">{"prem1",#N/A,FALSE,"Consolidado";"pl_us",#N/A,FALSE,"Consolidado";"pl_hl",#N/A,FALSE,"Consolidado";"bs",#N/A,FALSE,"Consolidado";"cf",#N/A,FALSE,"Consolidado"}</definedName>
    <definedName name="sasas" localSheetId="4" hidden="1">{"prem1",#N/A,FALSE,"Consolidado";"pl_us",#N/A,FALSE,"Consolidado";"pl_hl",#N/A,FALSE,"Consolidado";"bs",#N/A,FALSE,"Consolidado";"cf",#N/A,FALSE,"Consolidado"}</definedName>
    <definedName name="sasas" localSheetId="7" hidden="1">{"prem1",#N/A,FALSE,"Consolidado";"pl_us",#N/A,FALSE,"Consolidado";"pl_hl",#N/A,FALSE,"Consolidado";"bs",#N/A,FALSE,"Consolidado";"cf",#N/A,FALSE,"Consolidado"}</definedName>
    <definedName name="sasas" localSheetId="8" hidden="1">{"prem1",#N/A,FALSE,"Consolidado";"pl_us",#N/A,FALSE,"Consolidado";"pl_hl",#N/A,FALSE,"Consolidado";"bs",#N/A,FALSE,"Consolidado";"cf",#N/A,FALSE,"Consolidado"}</definedName>
    <definedName name="sasas" hidden="1">{"prem1",#N/A,FALSE,"Consolidado";"pl_us",#N/A,FALSE,"Consolidado";"pl_hl",#N/A,FALSE,"Consolidado";"bs",#N/A,FALSE,"Consolidado";"cf",#N/A,FALSE,"Consolidado"}</definedName>
    <definedName name="savings" localSheetId="5" hidden="1">{#N/A,#N/A,FALSE,"지침";#N/A,#N/A,FALSE,"환경분석";#N/A,#N/A,FALSE,"Sheet16"}</definedName>
    <definedName name="savings" localSheetId="6" hidden="1">{#N/A,#N/A,FALSE,"지침";#N/A,#N/A,FALSE,"환경분석";#N/A,#N/A,FALSE,"Sheet16"}</definedName>
    <definedName name="savings" localSheetId="4" hidden="1">{#N/A,#N/A,FALSE,"지침";#N/A,#N/A,FALSE,"환경분석";#N/A,#N/A,FALSE,"Sheet16"}</definedName>
    <definedName name="savings" localSheetId="7" hidden="1">{#N/A,#N/A,FALSE,"지침";#N/A,#N/A,FALSE,"환경분석";#N/A,#N/A,FALSE,"Sheet16"}</definedName>
    <definedName name="savings" localSheetId="8" hidden="1">{#N/A,#N/A,FALSE,"지침";#N/A,#N/A,FALSE,"환경분석";#N/A,#N/A,FALSE,"Sheet16"}</definedName>
    <definedName name="savings" hidden="1">{#N/A,#N/A,FALSE,"지침";#N/A,#N/A,FALSE,"환경분석";#N/A,#N/A,FALSE,"Sheet16"}</definedName>
    <definedName name="Scaba" localSheetId="5" hidden="1">{#N/A,#N/A,FALSE,"지침";#N/A,#N/A,FALSE,"환경분석";#N/A,#N/A,FALSE,"Sheet16"}</definedName>
    <definedName name="Scaba" localSheetId="6" hidden="1">{#N/A,#N/A,FALSE,"지침";#N/A,#N/A,FALSE,"환경분석";#N/A,#N/A,FALSE,"Sheet16"}</definedName>
    <definedName name="Scaba" localSheetId="4" hidden="1">{#N/A,#N/A,FALSE,"지침";#N/A,#N/A,FALSE,"환경분석";#N/A,#N/A,FALSE,"Sheet16"}</definedName>
    <definedName name="Scaba" localSheetId="7" hidden="1">{#N/A,#N/A,FALSE,"지침";#N/A,#N/A,FALSE,"환경분석";#N/A,#N/A,FALSE,"Sheet16"}</definedName>
    <definedName name="Scaba" localSheetId="8" hidden="1">{#N/A,#N/A,FALSE,"지침";#N/A,#N/A,FALSE,"환경분석";#N/A,#N/A,FALSE,"Sheet16"}</definedName>
    <definedName name="Scaba" hidden="1">{#N/A,#N/A,FALSE,"지침";#N/A,#N/A,FALSE,"환경분석";#N/A,#N/A,FALSE,"Sheet16"}</definedName>
    <definedName name="sd" localSheetId="5" hidden="1">{"miles",#N/A,FALSE,"LUCROS E PERDAS (US$ 000)";"hl",#N/A,FALSE,"LUCROS E PERDAS (US$ 000)"}</definedName>
    <definedName name="sd" localSheetId="6" hidden="1">{"miles",#N/A,FALSE,"LUCROS E PERDAS (US$ 000)";"hl",#N/A,FALSE,"LUCROS E PERDAS (US$ 000)"}</definedName>
    <definedName name="sd" localSheetId="4" hidden="1">{"miles",#N/A,FALSE,"LUCROS E PERDAS (US$ 000)";"hl",#N/A,FALSE,"LUCROS E PERDAS (US$ 000)"}</definedName>
    <definedName name="sd" localSheetId="7" hidden="1">{"miles",#N/A,FALSE,"LUCROS E PERDAS (US$ 000)";"hl",#N/A,FALSE,"LUCROS E PERDAS (US$ 000)"}</definedName>
    <definedName name="sd" localSheetId="8" hidden="1">{"miles",#N/A,FALSE,"LUCROS E PERDAS (US$ 000)";"hl",#N/A,FALSE,"LUCROS E PERDAS (US$ 000)"}</definedName>
    <definedName name="sd" hidden="1">{"miles",#N/A,FALSE,"LUCROS E PERDAS (US$ 000)";"hl",#N/A,FALSE,"LUCROS E PERDAS (US$ 000)"}</definedName>
    <definedName name="sddx" localSheetId="5" hidden="1">{"prem1",#N/A,FALSE,"Consolidado";"pl_us",#N/A,FALSE,"Consolidado";"pl_hl",#N/A,FALSE,"Consolidado";"bs",#N/A,FALSE,"Consolidado";"cf",#N/A,FALSE,"Consolidado"}</definedName>
    <definedName name="sddx" localSheetId="6" hidden="1">{"prem1",#N/A,FALSE,"Consolidado";"pl_us",#N/A,FALSE,"Consolidado";"pl_hl",#N/A,FALSE,"Consolidado";"bs",#N/A,FALSE,"Consolidado";"cf",#N/A,FALSE,"Consolidado"}</definedName>
    <definedName name="sddx" localSheetId="4" hidden="1">{"prem1",#N/A,FALSE,"Consolidado";"pl_us",#N/A,FALSE,"Consolidado";"pl_hl",#N/A,FALSE,"Consolidado";"bs",#N/A,FALSE,"Consolidado";"cf",#N/A,FALSE,"Consolidado"}</definedName>
    <definedName name="sddx" localSheetId="7" hidden="1">{"prem1",#N/A,FALSE,"Consolidado";"pl_us",#N/A,FALSE,"Consolidado";"pl_hl",#N/A,FALSE,"Consolidado";"bs",#N/A,FALSE,"Consolidado";"cf",#N/A,FALSE,"Consolidado"}</definedName>
    <definedName name="sddx" localSheetId="8" hidden="1">{"prem1",#N/A,FALSE,"Consolidado";"pl_us",#N/A,FALSE,"Consolidado";"pl_hl",#N/A,FALSE,"Consolidado";"bs",#N/A,FALSE,"Consolidado";"cf",#N/A,FALSE,"Consolidado"}</definedName>
    <definedName name="sddx" hidden="1">{"prem1",#N/A,FALSE,"Consolidado";"pl_us",#N/A,FALSE,"Consolidado";"pl_hl",#N/A,FALSE,"Consolidado";"bs",#N/A,FALSE,"Consolidado";"cf",#N/A,FALSE,"Consolidado"}</definedName>
    <definedName name="sdfsg"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sdfsg"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sdfsg" localSheetId="4" hidden="1">{"04-12brpr",#N/A,FALSE,"Total jan-dec";"05brpr",#N/A,FALSE,"Total jan-dec";"07brpr",#N/A,FALSE,"Total jan-dec";"01-12absdet",#N/A,FALSE,"Total jan-dec";"01-12abs",#N/A,FALSE,"Total jan-dec";"04-12abs",#N/A,FALSE,"Total jan-dec";"04-12absdet",#N/A,FALSE,"Total jan-dec";"01-12hl",#N/A,FALSE,"Total jan-dec";"04-12HL",#N/A,FALSE,"Total jan-dec"}</definedName>
    <definedName name="sdfsg"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sdfsg" localSheetId="8" hidden="1">{"04-12brpr",#N/A,FALSE,"Total jan-dec";"05brpr",#N/A,FALSE,"Total jan-dec";"07brpr",#N/A,FALSE,"Total jan-dec";"01-12absdet",#N/A,FALSE,"Total jan-dec";"01-12abs",#N/A,FALSE,"Total jan-dec";"04-12abs",#N/A,FALSE,"Total jan-dec";"04-12absdet",#N/A,FALSE,"Total jan-dec";"01-12hl",#N/A,FALSE,"Total jan-dec";"04-12HL",#N/A,FALSE,"Total jan-dec"}</definedName>
    <definedName name="sdfsg" hidden="1">{"04-12brpr",#N/A,FALSE,"Total jan-dec";"05brpr",#N/A,FALSE,"Total jan-dec";"07brpr",#N/A,FALSE,"Total jan-dec";"01-12absdet",#N/A,FALSE,"Total jan-dec";"01-12abs",#N/A,FALSE,"Total jan-dec";"04-12abs",#N/A,FALSE,"Total jan-dec";"04-12absdet",#N/A,FALSE,"Total jan-dec";"01-12hl",#N/A,FALSE,"Total jan-dec";"04-12HL",#N/A,FALSE,"Total jan-dec"}</definedName>
    <definedName name="sdfssdf" localSheetId="5" hidden="1">{#N/A,#N/A,FALSE,"ROTINA";#N/A,#N/A,FALSE,"ITENS";#N/A,#N/A,FALSE,"ACOMP"}</definedName>
    <definedName name="sdfssdf" localSheetId="6" hidden="1">{#N/A,#N/A,FALSE,"ROTINA";#N/A,#N/A,FALSE,"ITENS";#N/A,#N/A,FALSE,"ACOMP"}</definedName>
    <definedName name="sdfssdf" localSheetId="4" hidden="1">{#N/A,#N/A,FALSE,"ROTINA";#N/A,#N/A,FALSE,"ITENS";#N/A,#N/A,FALSE,"ACOMP"}</definedName>
    <definedName name="sdfssdf" localSheetId="7" hidden="1">{#N/A,#N/A,FALSE,"ROTINA";#N/A,#N/A,FALSE,"ITENS";#N/A,#N/A,FALSE,"ACOMP"}</definedName>
    <definedName name="sdfssdf" localSheetId="8" hidden="1">{#N/A,#N/A,FALSE,"ROTINA";#N/A,#N/A,FALSE,"ITENS";#N/A,#N/A,FALSE,"ACOMP"}</definedName>
    <definedName name="sdfssdf" hidden="1">{#N/A,#N/A,FALSE,"ROTINA";#N/A,#N/A,FALSE,"ITENS";#N/A,#N/A,FALSE,"ACOMP"}</definedName>
    <definedName name="sdg" localSheetId="5" hidden="1">{#N/A,#N/A,FALSE,"지침";#N/A,#N/A,FALSE,"환경분석";#N/A,#N/A,FALSE,"Sheet16"}</definedName>
    <definedName name="sdg" localSheetId="6" hidden="1">{#N/A,#N/A,FALSE,"지침";#N/A,#N/A,FALSE,"환경분석";#N/A,#N/A,FALSE,"Sheet16"}</definedName>
    <definedName name="sdg" localSheetId="4" hidden="1">{#N/A,#N/A,FALSE,"지침";#N/A,#N/A,FALSE,"환경분석";#N/A,#N/A,FALSE,"Sheet16"}</definedName>
    <definedName name="sdg" localSheetId="7" hidden="1">{#N/A,#N/A,FALSE,"지침";#N/A,#N/A,FALSE,"환경분석";#N/A,#N/A,FALSE,"Sheet16"}</definedName>
    <definedName name="sdg" localSheetId="8" hidden="1">{#N/A,#N/A,FALSE,"지침";#N/A,#N/A,FALSE,"환경분석";#N/A,#N/A,FALSE,"Sheet16"}</definedName>
    <definedName name="sdg" hidden="1">{#N/A,#N/A,FALSE,"지침";#N/A,#N/A,FALSE,"환경분석";#N/A,#N/A,FALSE,"Sheet16"}</definedName>
    <definedName name="sdn" localSheetId="5" hidden="1">{#N/A,#N/A,FALSE,"Hoja1";#N/A,#N/A,FALSE,"Hoja2"}</definedName>
    <definedName name="sdn" localSheetId="6" hidden="1">{#N/A,#N/A,FALSE,"Hoja1";#N/A,#N/A,FALSE,"Hoja2"}</definedName>
    <definedName name="sdn" localSheetId="4" hidden="1">{#N/A,#N/A,FALSE,"Hoja1";#N/A,#N/A,FALSE,"Hoja2"}</definedName>
    <definedName name="sdn" localSheetId="7" hidden="1">{#N/A,#N/A,FALSE,"Hoja1";#N/A,#N/A,FALSE,"Hoja2"}</definedName>
    <definedName name="sdn" localSheetId="8" hidden="1">{#N/A,#N/A,FALSE,"Hoja1";#N/A,#N/A,FALSE,"Hoja2"}</definedName>
    <definedName name="sdn" hidden="1">{#N/A,#N/A,FALSE,"Hoja1";#N/A,#N/A,FALSE,"Hoja2"}</definedName>
    <definedName name="sencount" hidden="1">1</definedName>
    <definedName name="sfghd" localSheetId="5" hidden="1">{"det (May)",#N/A,FALSE,"June";"sum (MAY YTD)",#N/A,FALSE,"June YTD"}</definedName>
    <definedName name="sfghd" localSheetId="6" hidden="1">{"det (May)",#N/A,FALSE,"June";"sum (MAY YTD)",#N/A,FALSE,"June YTD"}</definedName>
    <definedName name="sfghd" localSheetId="4" hidden="1">{"det (May)",#N/A,FALSE,"June";"sum (MAY YTD)",#N/A,FALSE,"June YTD"}</definedName>
    <definedName name="sfghd" localSheetId="7" hidden="1">{"det (May)",#N/A,FALSE,"June";"sum (MAY YTD)",#N/A,FALSE,"June YTD"}</definedName>
    <definedName name="sfghd" localSheetId="8" hidden="1">{"det (May)",#N/A,FALSE,"June";"sum (MAY YTD)",#N/A,FALSE,"June YTD"}</definedName>
    <definedName name="sfghd" hidden="1">{"det (May)",#N/A,FALSE,"June";"sum (MAY YTD)",#N/A,FALSE,"June YTD"}</definedName>
    <definedName name="sfu" localSheetId="5" hidden="1">{0,0,0,0;0,0,0,0;0,0,0,0}</definedName>
    <definedName name="sfu" localSheetId="6" hidden="1">{0,0,0,0;0,0,0,0;0,0,0,0}</definedName>
    <definedName name="sfu" localSheetId="4" hidden="1">{0,0,0,0;0,0,0,0;0,0,0,0}</definedName>
    <definedName name="sfu" localSheetId="7" hidden="1">{0,0,0,0;0,0,0,0;0,0,0,0}</definedName>
    <definedName name="sfu" localSheetId="8" hidden="1">{0,0,0,0;0,0,0,0;0,0,0,0}</definedName>
    <definedName name="sfu" hidden="1">{0,0,0,0;0,0,0,0;0,0,0,0}</definedName>
    <definedName name="sheet1" localSheetId="5" hidden="1">{#N/A,#N/A,FALSE,"지침";#N/A,#N/A,FALSE,"환경분석";#N/A,#N/A,FALSE,"Sheet16"}</definedName>
    <definedName name="sheet1" localSheetId="6" hidden="1">{#N/A,#N/A,FALSE,"지침";#N/A,#N/A,FALSE,"환경분석";#N/A,#N/A,FALSE,"Sheet16"}</definedName>
    <definedName name="sheet1" localSheetId="4" hidden="1">{#N/A,#N/A,FALSE,"지침";#N/A,#N/A,FALSE,"환경분석";#N/A,#N/A,FALSE,"Sheet16"}</definedName>
    <definedName name="sheet1" localSheetId="7" hidden="1">{#N/A,#N/A,FALSE,"지침";#N/A,#N/A,FALSE,"환경분석";#N/A,#N/A,FALSE,"Sheet16"}</definedName>
    <definedName name="sheet1" localSheetId="8" hidden="1">{#N/A,#N/A,FALSE,"지침";#N/A,#N/A,FALSE,"환경분석";#N/A,#N/A,FALSE,"Sheet16"}</definedName>
    <definedName name="sheet1" hidden="1">{#N/A,#N/A,FALSE,"지침";#N/A,#N/A,FALSE,"환경분석";#N/A,#N/A,FALSE,"Sheet16"}</definedName>
    <definedName name="Sheet5bvhjvgkghk" localSheetId="5" hidden="1">{"det (May)",#N/A,FALSE,"June";"sum (MAY YTD)",#N/A,FALSE,"June YTD"}</definedName>
    <definedName name="Sheet5bvhjvgkghk" localSheetId="6" hidden="1">{"det (May)",#N/A,FALSE,"June";"sum (MAY YTD)",#N/A,FALSE,"June YTD"}</definedName>
    <definedName name="Sheet5bvhjvgkghk" localSheetId="4" hidden="1">{"det (May)",#N/A,FALSE,"June";"sum (MAY YTD)",#N/A,FALSE,"June YTD"}</definedName>
    <definedName name="Sheet5bvhjvgkghk" localSheetId="7" hidden="1">{"det (May)",#N/A,FALSE,"June";"sum (MAY YTD)",#N/A,FALSE,"June YTD"}</definedName>
    <definedName name="Sheet5bvhjvgkghk" localSheetId="8" hidden="1">{"det (May)",#N/A,FALSE,"June";"sum (MAY YTD)",#N/A,FALSE,"June YTD"}</definedName>
    <definedName name="Sheet5bvhjvgkghk" hidden="1">{"det (May)",#N/A,FALSE,"June";"sum (MAY YTD)",#N/A,FALSE,"June YTD"}</definedName>
    <definedName name="sici" localSheetId="5" hidden="1">{"det (May)",#N/A,FALSE,"June";"sum (MAY YTD)",#N/A,FALSE,"June YTD"}</definedName>
    <definedName name="sici" localSheetId="6" hidden="1">{"det (May)",#N/A,FALSE,"June";"sum (MAY YTD)",#N/A,FALSE,"June YTD"}</definedName>
    <definedName name="sici" localSheetId="4" hidden="1">{"det (May)",#N/A,FALSE,"June";"sum (MAY YTD)",#N/A,FALSE,"June YTD"}</definedName>
    <definedName name="sici" localSheetId="7" hidden="1">{"det (May)",#N/A,FALSE,"June";"sum (MAY YTD)",#N/A,FALSE,"June YTD"}</definedName>
    <definedName name="sici" localSheetId="8" hidden="1">{"det (May)",#N/A,FALSE,"June";"sum (MAY YTD)",#N/A,FALSE,"June YTD"}</definedName>
    <definedName name="sici" hidden="1">{"det (May)",#N/A,FALSE,"June";"sum (MAY YTD)",#N/A,FALSE,"June YTD"}</definedName>
    <definedName name="skksk" localSheetId="5" hidden="1">{"RESUMEN",#N/A,FALSE,"RESUMEN";"RESUMEN_MARG",#N/A,FALSE,"RESUMEN"}</definedName>
    <definedName name="skksk" localSheetId="6" hidden="1">{"RESUMEN",#N/A,FALSE,"RESUMEN";"RESUMEN_MARG",#N/A,FALSE,"RESUMEN"}</definedName>
    <definedName name="skksk" localSheetId="4" hidden="1">{"RESUMEN",#N/A,FALSE,"RESUMEN";"RESUMEN_MARG",#N/A,FALSE,"RESUMEN"}</definedName>
    <definedName name="skksk" localSheetId="7" hidden="1">{"RESUMEN",#N/A,FALSE,"RESUMEN";"RESUMEN_MARG",#N/A,FALSE,"RESUMEN"}</definedName>
    <definedName name="skksk" localSheetId="8" hidden="1">{"RESUMEN",#N/A,FALSE,"RESUMEN";"RESUMEN_MARG",#N/A,FALSE,"RESUMEN"}</definedName>
    <definedName name="skksk" hidden="1">{"RESUMEN",#N/A,FALSE,"RESUMEN";"RESUMEN_MARG",#N/A,FALSE,"RESUMEN"}</definedName>
    <definedName name="slov"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slov"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slov" localSheetId="4" hidden="1">{"04-12brpr",#N/A,FALSE,"Total jan-dec";"05brpr",#N/A,FALSE,"Total jan-dec";"07brpr",#N/A,FALSE,"Total jan-dec";"01-12absdet",#N/A,FALSE,"Total jan-dec";"01-12abs",#N/A,FALSE,"Total jan-dec";"04-12abs",#N/A,FALSE,"Total jan-dec";"04-12absdet",#N/A,FALSE,"Total jan-dec";"01-12hl",#N/A,FALSE,"Total jan-dec";"04-12HL",#N/A,FALSE,"Total jan-dec"}</definedName>
    <definedName name="slov"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slov" localSheetId="8" hidden="1">{"04-12brpr",#N/A,FALSE,"Total jan-dec";"05brpr",#N/A,FALSE,"Total jan-dec";"07brpr",#N/A,FALSE,"Total jan-dec";"01-12absdet",#N/A,FALSE,"Total jan-dec";"01-12abs",#N/A,FALSE,"Total jan-dec";"04-12abs",#N/A,FALSE,"Total jan-dec";"04-12absdet",#N/A,FALSE,"Total jan-dec";"01-12hl",#N/A,FALSE,"Total jan-dec";"04-12HL",#N/A,FALSE,"Total jan-dec"}</definedName>
    <definedName name="slov" hidden="1">{"04-12brpr",#N/A,FALSE,"Total jan-dec";"05brpr",#N/A,FALSE,"Total jan-dec";"07brpr",#N/A,FALSE,"Total jan-dec";"01-12absdet",#N/A,FALSE,"Total jan-dec";"01-12abs",#N/A,FALSE,"Total jan-dec";"04-12abs",#N/A,FALSE,"Total jan-dec";"04-12absdet",#N/A,FALSE,"Total jan-dec";"01-12hl",#N/A,FALSE,"Total jan-dec";"04-12HL",#N/A,FALSE,"Total jan-dec"}</definedName>
    <definedName name="slovx"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slovx"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slovx" localSheetId="4" hidden="1">{"04-12brpr",#N/A,FALSE,"Total jan-dec";"05brpr",#N/A,FALSE,"Total jan-dec";"07brpr",#N/A,FALSE,"Total jan-dec";"01-12absdet",#N/A,FALSE,"Total jan-dec";"01-12abs",#N/A,FALSE,"Total jan-dec";"04-12abs",#N/A,FALSE,"Total jan-dec";"04-12absdet",#N/A,FALSE,"Total jan-dec";"01-12hl",#N/A,FALSE,"Total jan-dec";"04-12HL",#N/A,FALSE,"Total jan-dec"}</definedName>
    <definedName name="slovx"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slovx" localSheetId="8" hidden="1">{"04-12brpr",#N/A,FALSE,"Total jan-dec";"05brpr",#N/A,FALSE,"Total jan-dec";"07brpr",#N/A,FALSE,"Total jan-dec";"01-12absdet",#N/A,FALSE,"Total jan-dec";"01-12abs",#N/A,FALSE,"Total jan-dec";"04-12abs",#N/A,FALSE,"Total jan-dec";"04-12absdet",#N/A,FALSE,"Total jan-dec";"01-12hl",#N/A,FALSE,"Total jan-dec";"04-12HL",#N/A,FALSE,"Total jan-dec"}</definedName>
    <definedName name="slovx" hidden="1">{"04-12brpr",#N/A,FALSE,"Total jan-dec";"05brpr",#N/A,FALSE,"Total jan-dec";"07brpr",#N/A,FALSE,"Total jan-dec";"01-12absdet",#N/A,FALSE,"Total jan-dec";"01-12abs",#N/A,FALSE,"Total jan-dec";"04-12abs",#N/A,FALSE,"Total jan-dec";"04-12absdet",#N/A,FALSE,"Total jan-dec";"01-12hl",#N/A,FALSE,"Total jan-dec";"04-12HL",#N/A,FALSE,"Total jan-dec"}</definedName>
    <definedName name="Soft" localSheetId="5" hidden="1">{"det (May)",#N/A,FALSE,"June";"sum (MAY YTD)",#N/A,FALSE,"June YTD"}</definedName>
    <definedName name="Soft" localSheetId="6" hidden="1">{"det (May)",#N/A,FALSE,"June";"sum (MAY YTD)",#N/A,FALSE,"June YTD"}</definedName>
    <definedName name="Soft" localSheetId="4" hidden="1">{"det (May)",#N/A,FALSE,"June";"sum (MAY YTD)",#N/A,FALSE,"June YTD"}</definedName>
    <definedName name="Soft" localSheetId="7" hidden="1">{"det (May)",#N/A,FALSE,"June";"sum (MAY YTD)",#N/A,FALSE,"June YTD"}</definedName>
    <definedName name="Soft" localSheetId="8" hidden="1">{"det (May)",#N/A,FALSE,"June";"sum (MAY YTD)",#N/A,FALSE,"June YTD"}</definedName>
    <definedName name="Soft" hidden="1">{"det (May)",#N/A,FALSE,"June";"sum (MAY YTD)",#N/A,FALSE,"June YTD"}</definedName>
    <definedName name="softx" localSheetId="5" hidden="1">{"det (May)",#N/A,FALSE,"June";"sum (MAY YTD)",#N/A,FALSE,"June YTD"}</definedName>
    <definedName name="softx" localSheetId="6" hidden="1">{"det (May)",#N/A,FALSE,"June";"sum (MAY YTD)",#N/A,FALSE,"June YTD"}</definedName>
    <definedName name="softx" localSheetId="4" hidden="1">{"det (May)",#N/A,FALSE,"June";"sum (MAY YTD)",#N/A,FALSE,"June YTD"}</definedName>
    <definedName name="softx" localSheetId="7" hidden="1">{"det (May)",#N/A,FALSE,"June";"sum (MAY YTD)",#N/A,FALSE,"June YTD"}</definedName>
    <definedName name="softx" localSheetId="8" hidden="1">{"det (May)",#N/A,FALSE,"June";"sum (MAY YTD)",#N/A,FALSE,"June YTD"}</definedName>
    <definedName name="softx" hidden="1">{"det (May)",#N/A,FALSE,"June";"sum (MAY YTD)",#N/A,FALSE,"June YTD"}</definedName>
    <definedName name="solver_adj" localSheetId="0" hidden="1">Controle!$G$13</definedName>
    <definedName name="solver_adj" localSheetId="21" hidden="1">SFB!$E$30</definedName>
    <definedName name="solver_adj" hidden="1">'[15]MIX-ANIDRO'!$T$9,'[15]MIX-ANIDRO'!$W$9</definedName>
    <definedName name="solver_cvg" localSheetId="0" hidden="1">0.0001</definedName>
    <definedName name="solver_cvg" localSheetId="21" hidden="1">0.0001</definedName>
    <definedName name="solver_cvg" hidden="1">0.0001</definedName>
    <definedName name="solver_drv" localSheetId="0" hidden="1">1</definedName>
    <definedName name="solver_drv" localSheetId="21" hidden="1">1</definedName>
    <definedName name="solver_drv" hidden="1">1</definedName>
    <definedName name="solver_eng" localSheetId="0" hidden="1">1</definedName>
    <definedName name="solver_eng" localSheetId="21" hidden="1">1</definedName>
    <definedName name="solver_est" localSheetId="0" hidden="1">1</definedName>
    <definedName name="solver_est" hidden="1">1</definedName>
    <definedName name="solver_itr" localSheetId="0" hidden="1">2147483647</definedName>
    <definedName name="solver_itr" localSheetId="21" hidden="1">2147483647</definedName>
    <definedName name="solver_itr" hidden="1">100</definedName>
    <definedName name="solver_lhs1" hidden="1">'[16]MIX-ANIDRO'!$Z$9</definedName>
    <definedName name="solver_lhs2" hidden="1">'[16]MIX-ANIDRO'!$Z$9</definedName>
    <definedName name="solver_lhs3" hidden="1">'[16]MIX-ANIDRO'!$T$9</definedName>
    <definedName name="solver_lin" localSheetId="0" hidden="1">2</definedName>
    <definedName name="solver_lin" localSheetId="21" hidden="1">2</definedName>
    <definedName name="solver_lin" hidden="1">2</definedName>
    <definedName name="solver_mip" localSheetId="0" hidden="1">2147483647</definedName>
    <definedName name="solver_mip" localSheetId="21" hidden="1">2147483647</definedName>
    <definedName name="solver_mni" localSheetId="0" hidden="1">30</definedName>
    <definedName name="solver_mni" localSheetId="21" hidden="1">30</definedName>
    <definedName name="solver_mrt" localSheetId="0" hidden="1">0.075</definedName>
    <definedName name="solver_mrt" localSheetId="21" hidden="1">0.075</definedName>
    <definedName name="solver_msl" localSheetId="0" hidden="1">2</definedName>
    <definedName name="solver_msl" localSheetId="21" hidden="1">2</definedName>
    <definedName name="solver_neg" localSheetId="0" hidden="1">1</definedName>
    <definedName name="solver_neg" localSheetId="21" hidden="1">1</definedName>
    <definedName name="solver_neg" hidden="1">2</definedName>
    <definedName name="solver_nod" localSheetId="0" hidden="1">2147483647</definedName>
    <definedName name="solver_nod" localSheetId="21" hidden="1">2147483647</definedName>
    <definedName name="solver_num" localSheetId="0" hidden="1">0</definedName>
    <definedName name="solver_num" localSheetId="21" hidden="1">0</definedName>
    <definedName name="solver_num" hidden="1">3</definedName>
    <definedName name="solver_nwt" localSheetId="0" hidden="1">1</definedName>
    <definedName name="solver_nwt" hidden="1">1</definedName>
    <definedName name="solver_opt" localSheetId="0" hidden="1">Controle!$G$26</definedName>
    <definedName name="solver_opt" localSheetId="21" hidden="1">SFB!$N$85</definedName>
    <definedName name="solver_opt" hidden="1">'[16]MIX-ANIDRO'!$R$9</definedName>
    <definedName name="solver_pre" localSheetId="0" hidden="1">0.000001</definedName>
    <definedName name="solver_pre" localSheetId="21" hidden="1">0.000001</definedName>
    <definedName name="solver_pre" hidden="1">0.000001</definedName>
    <definedName name="solver_rbv" localSheetId="0" hidden="1">1</definedName>
    <definedName name="solver_rbv" localSheetId="21" hidden="1">1</definedName>
    <definedName name="solver_rel1" hidden="1">1</definedName>
    <definedName name="solver_rel2" hidden="1">3</definedName>
    <definedName name="solver_rel3" hidden="1">2</definedName>
    <definedName name="solver_rhs1" hidden="1">100%</definedName>
    <definedName name="solver_rhs2" hidden="1">0%</definedName>
    <definedName name="solver_rhs3" hidden="1">449.88</definedName>
    <definedName name="solver_rlx" localSheetId="0" hidden="1">2</definedName>
    <definedName name="solver_rlx" localSheetId="21" hidden="1">2</definedName>
    <definedName name="solver_rsd" localSheetId="0" hidden="1">0</definedName>
    <definedName name="solver_rsd" localSheetId="21" hidden="1">0</definedName>
    <definedName name="solver_scl" localSheetId="0" hidden="1">1</definedName>
    <definedName name="solver_scl" localSheetId="21" hidden="1">1</definedName>
    <definedName name="solver_scl" hidden="1">2</definedName>
    <definedName name="solver_sho" localSheetId="0" hidden="1">2</definedName>
    <definedName name="solver_sho" localSheetId="21" hidden="1">2</definedName>
    <definedName name="solver_sho" hidden="1">2</definedName>
    <definedName name="solver_ssz" localSheetId="0" hidden="1">100</definedName>
    <definedName name="solver_ssz" localSheetId="21" hidden="1">100</definedName>
    <definedName name="solver_tim" localSheetId="0" hidden="1">2147483647</definedName>
    <definedName name="solver_tim" localSheetId="21" hidden="1">2147483647</definedName>
    <definedName name="solver_tim" hidden="1">100</definedName>
    <definedName name="solver_tol" localSheetId="0" hidden="1">0.01</definedName>
    <definedName name="solver_tol" localSheetId="21" hidden="1">0.01</definedName>
    <definedName name="solver_tol" hidden="1">0.05</definedName>
    <definedName name="solver_typ" localSheetId="0" hidden="1">3</definedName>
    <definedName name="solver_typ" localSheetId="21" hidden="1">3</definedName>
    <definedName name="solver_typ" hidden="1">3</definedName>
    <definedName name="solver_val" localSheetId="0" hidden="1">0</definedName>
    <definedName name="solver_val" localSheetId="21" hidden="1">0.2899</definedName>
    <definedName name="solver_val" hidden="1">7444.79</definedName>
    <definedName name="solver_ver" localSheetId="0" hidden="1">3</definedName>
    <definedName name="solver_ver" localSheetId="21" hidden="1">2</definedName>
    <definedName name="stella" localSheetId="5" hidden="1">{"det (May)",#N/A,FALSE,"June";"sum (MAY YTD)",#N/A,FALSE,"June YTD"}</definedName>
    <definedName name="stella" localSheetId="6" hidden="1">{"det (May)",#N/A,FALSE,"June";"sum (MAY YTD)",#N/A,FALSE,"June YTD"}</definedName>
    <definedName name="stella" localSheetId="4" hidden="1">{"det (May)",#N/A,FALSE,"June";"sum (MAY YTD)",#N/A,FALSE,"June YTD"}</definedName>
    <definedName name="stella" localSheetId="7" hidden="1">{"det (May)",#N/A,FALSE,"June";"sum (MAY YTD)",#N/A,FALSE,"June YTD"}</definedName>
    <definedName name="stella" localSheetId="8" hidden="1">{"det (May)",#N/A,FALSE,"June";"sum (MAY YTD)",#N/A,FALSE,"June YTD"}</definedName>
    <definedName name="stella" hidden="1">{"det (May)",#N/A,FALSE,"June";"sum (MAY YTD)",#N/A,FALSE,"June YTD"}</definedName>
    <definedName name="stellax" localSheetId="5" hidden="1">{"det (May)",#N/A,FALSE,"June";"sum (MAY YTD)",#N/A,FALSE,"June YTD"}</definedName>
    <definedName name="stellax" localSheetId="6" hidden="1">{"det (May)",#N/A,FALSE,"June";"sum (MAY YTD)",#N/A,FALSE,"June YTD"}</definedName>
    <definedName name="stellax" localSheetId="4" hidden="1">{"det (May)",#N/A,FALSE,"June";"sum (MAY YTD)",#N/A,FALSE,"June YTD"}</definedName>
    <definedName name="stellax" localSheetId="7" hidden="1">{"det (May)",#N/A,FALSE,"June";"sum (MAY YTD)",#N/A,FALSE,"June YTD"}</definedName>
    <definedName name="stellax" localSheetId="8" hidden="1">{"det (May)",#N/A,FALSE,"June";"sum (MAY YTD)",#N/A,FALSE,"June YTD"}</definedName>
    <definedName name="stellax" hidden="1">{"det (May)",#N/A,FALSE,"June";"sum (MAY YTD)",#N/A,FALSE,"June YTD"}</definedName>
    <definedName name="SWOT" localSheetId="5" hidden="1">{#N/A,#N/A,FALSE,"ROTINA";#N/A,#N/A,FALSE,"ITENS";#N/A,#N/A,FALSE,"ACOMP"}</definedName>
    <definedName name="SWOT" localSheetId="6" hidden="1">{#N/A,#N/A,FALSE,"ROTINA";#N/A,#N/A,FALSE,"ITENS";#N/A,#N/A,FALSE,"ACOMP"}</definedName>
    <definedName name="SWOT" localSheetId="4" hidden="1">{#N/A,#N/A,FALSE,"ROTINA";#N/A,#N/A,FALSE,"ITENS";#N/A,#N/A,FALSE,"ACOMP"}</definedName>
    <definedName name="SWOT" localSheetId="7" hidden="1">{#N/A,#N/A,FALSE,"ROTINA";#N/A,#N/A,FALSE,"ITENS";#N/A,#N/A,FALSE,"ACOMP"}</definedName>
    <definedName name="SWOT" localSheetId="8" hidden="1">{#N/A,#N/A,FALSE,"ROTINA";#N/A,#N/A,FALSE,"ITENS";#N/A,#N/A,FALSE,"ACOMP"}</definedName>
    <definedName name="SWOT" hidden="1">{#N/A,#N/A,FALSE,"ROTINA";#N/A,#N/A,FALSE,"ITENS";#N/A,#N/A,FALSE,"ACOMP"}</definedName>
    <definedName name="sws" localSheetId="5" hidden="1">{#N/A,#N/A,FALSE,"Hoja1";#N/A,#N/A,FALSE,"Hoja2"}</definedName>
    <definedName name="sws" localSheetId="6" hidden="1">{#N/A,#N/A,FALSE,"Hoja1";#N/A,#N/A,FALSE,"Hoja2"}</definedName>
    <definedName name="sws" localSheetId="4" hidden="1">{#N/A,#N/A,FALSE,"Hoja1";#N/A,#N/A,FALSE,"Hoja2"}</definedName>
    <definedName name="sws" localSheetId="7" hidden="1">{#N/A,#N/A,FALSE,"Hoja1";#N/A,#N/A,FALSE,"Hoja2"}</definedName>
    <definedName name="sws" localSheetId="8" hidden="1">{#N/A,#N/A,FALSE,"Hoja1";#N/A,#N/A,FALSE,"Hoja2"}</definedName>
    <definedName name="sws" hidden="1">{#N/A,#N/A,FALSE,"Hoja1";#N/A,#N/A,FALSE,"Hoja2"}</definedName>
    <definedName name="sxsad" localSheetId="5" hidden="1">{#N/A,#N/A,FALSE,"Hoja1";#N/A,#N/A,FALSE,"Hoja2"}</definedName>
    <definedName name="sxsad" localSheetId="6" hidden="1">{#N/A,#N/A,FALSE,"Hoja1";#N/A,#N/A,FALSE,"Hoja2"}</definedName>
    <definedName name="sxsad" localSheetId="4" hidden="1">{#N/A,#N/A,FALSE,"Hoja1";#N/A,#N/A,FALSE,"Hoja2"}</definedName>
    <definedName name="sxsad" localSheetId="7" hidden="1">{#N/A,#N/A,FALSE,"Hoja1";#N/A,#N/A,FALSE,"Hoja2"}</definedName>
    <definedName name="sxsad" localSheetId="8" hidden="1">{#N/A,#N/A,FALSE,"Hoja1";#N/A,#N/A,FALSE,"Hoja2"}</definedName>
    <definedName name="sxsad" hidden="1">{#N/A,#N/A,FALSE,"Hoja1";#N/A,#N/A,FALSE,"Hoja2"}</definedName>
    <definedName name="t" localSheetId="5" hidden="1">[17]Assumptions!#REF!</definedName>
    <definedName name="t" localSheetId="17" hidden="1">[18]Assumptions!#REF!</definedName>
    <definedName name="t" localSheetId="6" hidden="1">[17]Assumptions!#REF!</definedName>
    <definedName name="t" localSheetId="23" hidden="1">[18]Assumptions!#REF!</definedName>
    <definedName name="t" localSheetId="22" hidden="1">[18]Assumptions!#REF!</definedName>
    <definedName name="t" localSheetId="16" hidden="1">[18]Assumptions!#REF!</definedName>
    <definedName name="t" localSheetId="21" hidden="1">[18]Assumptions!#REF!</definedName>
    <definedName name="t" localSheetId="19" hidden="1">[18]Assumptions!#REF!</definedName>
    <definedName name="t" localSheetId="14" hidden="1">[18]Assumptions!#REF!</definedName>
    <definedName name="t" hidden="1">[18]Assumptions!#REF!</definedName>
    <definedName name="tabela">'[6]5.Porte'!$A$71:$G$73</definedName>
    <definedName name="Tend" localSheetId="5" hidden="1">{"'Farol'!$A$1:$AC$49"}</definedName>
    <definedName name="Tend" localSheetId="6" hidden="1">{"'Farol'!$A$1:$AC$49"}</definedName>
    <definedName name="Tend" localSheetId="4" hidden="1">{"'Farol'!$A$1:$AC$49"}</definedName>
    <definedName name="Tend" localSheetId="7" hidden="1">{"'Farol'!$A$1:$AC$49"}</definedName>
    <definedName name="Tend" localSheetId="8" hidden="1">{"'Farol'!$A$1:$AC$49"}</definedName>
    <definedName name="Tend" hidden="1">{"'Farol'!$A$1:$AC$49"}</definedName>
    <definedName name="test" localSheetId="5" hidden="1">{#N/A,#N/A,FALSE,"ROTINA";#N/A,#N/A,FALSE,"ITENS";#N/A,#N/A,FALSE,"ACOMP"}</definedName>
    <definedName name="test" localSheetId="6" hidden="1">{#N/A,#N/A,FALSE,"ROTINA";#N/A,#N/A,FALSE,"ITENS";#N/A,#N/A,FALSE,"ACOMP"}</definedName>
    <definedName name="test" localSheetId="4" hidden="1">{#N/A,#N/A,FALSE,"ROTINA";#N/A,#N/A,FALSE,"ITENS";#N/A,#N/A,FALSE,"ACOMP"}</definedName>
    <definedName name="test" localSheetId="7" hidden="1">{#N/A,#N/A,FALSE,"ROTINA";#N/A,#N/A,FALSE,"ITENS";#N/A,#N/A,FALSE,"ACOMP"}</definedName>
    <definedName name="test" localSheetId="8" hidden="1">{#N/A,#N/A,FALSE,"ROTINA";#N/A,#N/A,FALSE,"ITENS";#N/A,#N/A,FALSE,"ACOMP"}</definedName>
    <definedName name="test" hidden="1">{#N/A,#N/A,FALSE,"ROTINA";#N/A,#N/A,FALSE,"ITENS";#N/A,#N/A,FALSE,"ACOMP"}</definedName>
    <definedName name="teste" localSheetId="5" hidden="1">{#N/A,#N/A,FALSE,"ROTINA";#N/A,#N/A,FALSE,"ITENS";#N/A,#N/A,FALSE,"ACOMP"}</definedName>
    <definedName name="teste" localSheetId="6" hidden="1">{#N/A,#N/A,FALSE,"ROTINA";#N/A,#N/A,FALSE,"ITENS";#N/A,#N/A,FALSE,"ACOMP"}</definedName>
    <definedName name="teste" localSheetId="4" hidden="1">{#N/A,#N/A,FALSE,"ROTINA";#N/A,#N/A,FALSE,"ITENS";#N/A,#N/A,FALSE,"ACOMP"}</definedName>
    <definedName name="teste" localSheetId="7" hidden="1">{#N/A,#N/A,FALSE,"ROTINA";#N/A,#N/A,FALSE,"ITENS";#N/A,#N/A,FALSE,"ACOMP"}</definedName>
    <definedName name="teste" localSheetId="8" hidden="1">{#N/A,#N/A,FALSE,"ROTINA";#N/A,#N/A,FALSE,"ITENS";#N/A,#N/A,FALSE,"ACOMP"}</definedName>
    <definedName name="teste" hidden="1">{#N/A,#N/A,FALSE,"ROTINA";#N/A,#N/A,FALSE,"ITENS";#N/A,#N/A,FALSE,"ACOMP"}</definedName>
    <definedName name="testes" localSheetId="5" hidden="1">{#N/A,#N/A,FALSE,"ROTINA";#N/A,#N/A,FALSE,"ITENS";#N/A,#N/A,FALSE,"ACOMP"}</definedName>
    <definedName name="testes" localSheetId="6" hidden="1">{#N/A,#N/A,FALSE,"ROTINA";#N/A,#N/A,FALSE,"ITENS";#N/A,#N/A,FALSE,"ACOMP"}</definedName>
    <definedName name="testes" localSheetId="4" hidden="1">{#N/A,#N/A,FALSE,"ROTINA";#N/A,#N/A,FALSE,"ITENS";#N/A,#N/A,FALSE,"ACOMP"}</definedName>
    <definedName name="testes" localSheetId="7" hidden="1">{#N/A,#N/A,FALSE,"ROTINA";#N/A,#N/A,FALSE,"ITENS";#N/A,#N/A,FALSE,"ACOMP"}</definedName>
    <definedName name="testes" localSheetId="8" hidden="1">{#N/A,#N/A,FALSE,"ROTINA";#N/A,#N/A,FALSE,"ITENS";#N/A,#N/A,FALSE,"ACOMP"}</definedName>
    <definedName name="testes" hidden="1">{#N/A,#N/A,FALSE,"ROTINA";#N/A,#N/A,FALSE,"ITENS";#N/A,#N/A,FALSE,"ACOMP"}</definedName>
    <definedName name="_xlnm.Print_Titles" localSheetId="31">BP!$B:$D,BP!$1:$3</definedName>
    <definedName name="_xlnm.Print_Titles" localSheetId="17">'Cálculo Receitas'!$B:$C,'Cálculo Receitas'!$1:$3</definedName>
    <definedName name="_xlnm.Print_Titles" localSheetId="0">Controle!$1:$2</definedName>
    <definedName name="_xlnm.Print_Titles" localSheetId="6">'D to E_Global'!$8:$8</definedName>
    <definedName name="_xlnm.Print_Titles" localSheetId="27">DEPR!$B:$D,DEPR!$1:$3</definedName>
    <definedName name="_xlnm.Print_Titles" localSheetId="28">DRE!$B:$C,DRE!$1:$3</definedName>
    <definedName name="_xlnm.Print_Titles" localSheetId="29">FC!$B:$C,FC!$1:$3</definedName>
    <definedName name="_xlnm.Print_Titles" localSheetId="33">'FIN CP'!$B:$D,'FIN CP'!$1:$3</definedName>
    <definedName name="_xlnm.Print_Titles" localSheetId="32">'FIN LP'!$B:$D,'FIN LP'!$1:$4</definedName>
    <definedName name="_xlnm.Print_Titles" localSheetId="26">INV!$B:$C,INV!$1:$3</definedName>
    <definedName name="_xlnm.Print_Titles" localSheetId="23">Opex!$B:$C,Opex!$1:$3</definedName>
    <definedName name="_xlnm.Print_Titles" localSheetId="22">Pessoal!$B:$C,Pessoal!$1:$3</definedName>
    <definedName name="_xlnm.Print_Titles" localSheetId="13">Preços!$B:$D,Preços!$1:$8</definedName>
    <definedName name="_xlnm.Print_Titles" localSheetId="2">'Premissas macro'!$B:$D,'Premissas macro'!$1:$3</definedName>
    <definedName name="_xlnm.Print_Titles" localSheetId="16">'Receita PFM e PFNM'!$B:$D,'Receita PFM e PFNM'!$1:$6</definedName>
    <definedName name="_xlnm.Print_Titles" localSheetId="21">SFB!$B:$C,SFB!$1:$3</definedName>
    <definedName name="_xlnm.Print_Titles" localSheetId="19">'Silvicultura e restauração'!$B:$C,'Silvicultura e restauração'!$1:$3</definedName>
    <definedName name="_xlnm.Print_Titles" localSheetId="14">Volume!$B:$D,Volume!$1:$6</definedName>
    <definedName name="trfgfd" localSheetId="5" hidden="1">{#N/A,#N/A,FALSE,"FIN AÑO"}</definedName>
    <definedName name="trfgfd" localSheetId="6" hidden="1">{#N/A,#N/A,FALSE,"FIN AÑO"}</definedName>
    <definedName name="trfgfd" localSheetId="4" hidden="1">{#N/A,#N/A,FALSE,"FIN AÑO"}</definedName>
    <definedName name="trfgfd" localSheetId="7" hidden="1">{#N/A,#N/A,FALSE,"FIN AÑO"}</definedName>
    <definedName name="trfgfd" localSheetId="8" hidden="1">{#N/A,#N/A,FALSE,"FIN AÑO"}</definedName>
    <definedName name="trfgfd" hidden="1">{#N/A,#N/A,FALSE,"FIN AÑO"}</definedName>
    <definedName name="trrr" localSheetId="5" hidden="1">{"prem1",#N/A,FALSE,"Consolidado";"pl_us",#N/A,FALSE,"Consolidado";"pl_hl",#N/A,FALSE,"Consolidado";"bs",#N/A,FALSE,"Consolidado";"cf",#N/A,FALSE,"Consolidado"}</definedName>
    <definedName name="trrr" localSheetId="6" hidden="1">{"prem1",#N/A,FALSE,"Consolidado";"pl_us",#N/A,FALSE,"Consolidado";"pl_hl",#N/A,FALSE,"Consolidado";"bs",#N/A,FALSE,"Consolidado";"cf",#N/A,FALSE,"Consolidado"}</definedName>
    <definedName name="trrr" localSheetId="4" hidden="1">{"prem1",#N/A,FALSE,"Consolidado";"pl_us",#N/A,FALSE,"Consolidado";"pl_hl",#N/A,FALSE,"Consolidado";"bs",#N/A,FALSE,"Consolidado";"cf",#N/A,FALSE,"Consolidado"}</definedName>
    <definedName name="trrr" localSheetId="7" hidden="1">{"prem1",#N/A,FALSE,"Consolidado";"pl_us",#N/A,FALSE,"Consolidado";"pl_hl",#N/A,FALSE,"Consolidado";"bs",#N/A,FALSE,"Consolidado";"cf",#N/A,FALSE,"Consolidado"}</definedName>
    <definedName name="trrr" localSheetId="8" hidden="1">{"prem1",#N/A,FALSE,"Consolidado";"pl_us",#N/A,FALSE,"Consolidado";"pl_hl",#N/A,FALSE,"Consolidado";"bs",#N/A,FALSE,"Consolidado";"cf",#N/A,FALSE,"Consolidado"}</definedName>
    <definedName name="trrr" hidden="1">{"prem1",#N/A,FALSE,"Consolidado";"pl_us",#N/A,FALSE,"Consolidado";"pl_hl",#N/A,FALSE,"Consolidado";"bs",#N/A,FALSE,"Consolidado";"cf",#N/A,FALSE,"Consolidado"}</definedName>
    <definedName name="ttt" localSheetId="5" hidden="1">{#N/A,#N/A,FALSE,"RELATÓRIO";#N/A,#N/A,FALSE,"RELATÓRIO"}</definedName>
    <definedName name="ttt" localSheetId="6" hidden="1">{#N/A,#N/A,FALSE,"RELATÓRIO";#N/A,#N/A,FALSE,"RELATÓRIO"}</definedName>
    <definedName name="ttt" localSheetId="4" hidden="1">{#N/A,#N/A,FALSE,"RELATÓRIO";#N/A,#N/A,FALSE,"RELATÓRIO"}</definedName>
    <definedName name="ttt" localSheetId="7" hidden="1">{#N/A,#N/A,FALSE,"RELATÓRIO";#N/A,#N/A,FALSE,"RELATÓRIO"}</definedName>
    <definedName name="ttt" localSheetId="8" hidden="1">{#N/A,#N/A,FALSE,"RELATÓRIO";#N/A,#N/A,FALSE,"RELATÓRIO"}</definedName>
    <definedName name="ttt" hidden="1">{#N/A,#N/A,FALSE,"RELATÓRIO";#N/A,#N/A,FALSE,"RELATÓRIO"}</definedName>
    <definedName name="ttttt" localSheetId="5" hidden="1">{#N/A,#N/A,FALSE,"지침";#N/A,#N/A,FALSE,"환경분석";#N/A,#N/A,FALSE,"Sheet16"}</definedName>
    <definedName name="ttttt" localSheetId="6" hidden="1">{#N/A,#N/A,FALSE,"지침";#N/A,#N/A,FALSE,"환경분석";#N/A,#N/A,FALSE,"Sheet16"}</definedName>
    <definedName name="ttttt" localSheetId="4" hidden="1">{#N/A,#N/A,FALSE,"지침";#N/A,#N/A,FALSE,"환경분석";#N/A,#N/A,FALSE,"Sheet16"}</definedName>
    <definedName name="ttttt" localSheetId="7" hidden="1">{#N/A,#N/A,FALSE,"지침";#N/A,#N/A,FALSE,"환경분석";#N/A,#N/A,FALSE,"Sheet16"}</definedName>
    <definedName name="ttttt" localSheetId="8" hidden="1">{#N/A,#N/A,FALSE,"지침";#N/A,#N/A,FALSE,"환경분석";#N/A,#N/A,FALSE,"Sheet16"}</definedName>
    <definedName name="ttttt" hidden="1">{#N/A,#N/A,FALSE,"지침";#N/A,#N/A,FALSE,"환경분석";#N/A,#N/A,FALSE,"Sheet16"}</definedName>
    <definedName name="últano">'[5]5.Premissas'!$B$8</definedName>
    <definedName name="últdata">'[5]5.Premissas'!$B$2</definedName>
    <definedName name="últmês">'[5]5.Premissas'!$B$5</definedName>
    <definedName name="uuu" localSheetId="5" hidden="1">{#N/A,#N/A,FALSE,"RELATÓRIO";#N/A,#N/A,FALSE,"RELATÓRIO"}</definedName>
    <definedName name="uuu" localSheetId="6" hidden="1">{#N/A,#N/A,FALSE,"RELATÓRIO";#N/A,#N/A,FALSE,"RELATÓRIO"}</definedName>
    <definedName name="uuu" localSheetId="4" hidden="1">{#N/A,#N/A,FALSE,"RELATÓRIO";#N/A,#N/A,FALSE,"RELATÓRIO"}</definedName>
    <definedName name="uuu" localSheetId="7" hidden="1">{#N/A,#N/A,FALSE,"RELATÓRIO";#N/A,#N/A,FALSE,"RELATÓRIO"}</definedName>
    <definedName name="uuu" localSheetId="8" hidden="1">{#N/A,#N/A,FALSE,"RELATÓRIO";#N/A,#N/A,FALSE,"RELATÓRIO"}</definedName>
    <definedName name="uuu" hidden="1">{#N/A,#N/A,FALSE,"RELATÓRIO";#N/A,#N/A,FALSE,"RELATÓRIO"}</definedName>
    <definedName name="VARI" localSheetId="5" hidden="1">{#N/A,#N/A,FALSE,"지침";#N/A,#N/A,FALSE,"환경분석";#N/A,#N/A,FALSE,"Sheet16"}</definedName>
    <definedName name="VARI" localSheetId="6" hidden="1">{#N/A,#N/A,FALSE,"지침";#N/A,#N/A,FALSE,"환경분석";#N/A,#N/A,FALSE,"Sheet16"}</definedName>
    <definedName name="VARI" localSheetId="4" hidden="1">{#N/A,#N/A,FALSE,"지침";#N/A,#N/A,FALSE,"환경분석";#N/A,#N/A,FALSE,"Sheet16"}</definedName>
    <definedName name="VARI" localSheetId="7" hidden="1">{#N/A,#N/A,FALSE,"지침";#N/A,#N/A,FALSE,"환경분석";#N/A,#N/A,FALSE,"Sheet16"}</definedName>
    <definedName name="VARI" localSheetId="8" hidden="1">{#N/A,#N/A,FALSE,"지침";#N/A,#N/A,FALSE,"환경분석";#N/A,#N/A,FALSE,"Sheet16"}</definedName>
    <definedName name="VARI" hidden="1">{#N/A,#N/A,FALSE,"지침";#N/A,#N/A,FALSE,"환경분석";#N/A,#N/A,FALSE,"Sheet16"}</definedName>
    <definedName name="VARIA" localSheetId="5" hidden="1">{#N/A,#N/A,FALSE,"지침";#N/A,#N/A,FALSE,"환경분석";#N/A,#N/A,FALSE,"Sheet16"}</definedName>
    <definedName name="VARIA" localSheetId="6" hidden="1">{#N/A,#N/A,FALSE,"지침";#N/A,#N/A,FALSE,"환경분석";#N/A,#N/A,FALSE,"Sheet16"}</definedName>
    <definedName name="VARIA" localSheetId="4" hidden="1">{#N/A,#N/A,FALSE,"지침";#N/A,#N/A,FALSE,"환경분석";#N/A,#N/A,FALSE,"Sheet16"}</definedName>
    <definedName name="VARIA" localSheetId="7" hidden="1">{#N/A,#N/A,FALSE,"지침";#N/A,#N/A,FALSE,"환경분석";#N/A,#N/A,FALSE,"Sheet16"}</definedName>
    <definedName name="VARIA" localSheetId="8" hidden="1">{#N/A,#N/A,FALSE,"지침";#N/A,#N/A,FALSE,"환경분석";#N/A,#N/A,FALSE,"Sheet16"}</definedName>
    <definedName name="VARIA" hidden="1">{#N/A,#N/A,FALSE,"지침";#N/A,#N/A,FALSE,"환경분석";#N/A,#N/A,FALSE,"Sheet16"}</definedName>
    <definedName name="vbcvb" localSheetId="5" hidden="1">{#N/A,#N/A,FALSE,"P.L.Full";#N/A,#N/A,FALSE,"P.L.Desc."}</definedName>
    <definedName name="vbcvb" localSheetId="6" hidden="1">{#N/A,#N/A,FALSE,"P.L.Full";#N/A,#N/A,FALSE,"P.L.Desc."}</definedName>
    <definedName name="vbcvb" localSheetId="4" hidden="1">{#N/A,#N/A,FALSE,"P.L.Full";#N/A,#N/A,FALSE,"P.L.Desc."}</definedName>
    <definedName name="vbcvb" localSheetId="7" hidden="1">{#N/A,#N/A,FALSE,"P.L.Full";#N/A,#N/A,FALSE,"P.L.Desc."}</definedName>
    <definedName name="vbcvb" localSheetId="8" hidden="1">{#N/A,#N/A,FALSE,"P.L.Full";#N/A,#N/A,FALSE,"P.L.Desc."}</definedName>
    <definedName name="vbcvb" hidden="1">{#N/A,#N/A,FALSE,"P.L.Full";#N/A,#N/A,FALSE,"P.L.Desc."}</definedName>
    <definedName name="vbcvbcv" localSheetId="5" hidden="1">{"CAP VOL",#N/A,FALSE,"CAPITAL";"CAP VAR",#N/A,FALSE,"CAPITAL";"CAP FIJ",#N/A,FALSE,"CAPITAL";"CAP CONS",#N/A,FALSE,"CAPITAL";"CAP DATA",#N/A,FALSE,"CAPITAL"}</definedName>
    <definedName name="vbcvbcv" localSheetId="6" hidden="1">{"CAP VOL",#N/A,FALSE,"CAPITAL";"CAP VAR",#N/A,FALSE,"CAPITAL";"CAP FIJ",#N/A,FALSE,"CAPITAL";"CAP CONS",#N/A,FALSE,"CAPITAL";"CAP DATA",#N/A,FALSE,"CAPITAL"}</definedName>
    <definedName name="vbcvbcv" localSheetId="4" hidden="1">{"CAP VOL",#N/A,FALSE,"CAPITAL";"CAP VAR",#N/A,FALSE,"CAPITAL";"CAP FIJ",#N/A,FALSE,"CAPITAL";"CAP CONS",#N/A,FALSE,"CAPITAL";"CAP DATA",#N/A,FALSE,"CAPITAL"}</definedName>
    <definedName name="vbcvbcv" localSheetId="7" hidden="1">{"CAP VOL",#N/A,FALSE,"CAPITAL";"CAP VAR",#N/A,FALSE,"CAPITAL";"CAP FIJ",#N/A,FALSE,"CAPITAL";"CAP CONS",#N/A,FALSE,"CAPITAL";"CAP DATA",#N/A,FALSE,"CAPITAL"}</definedName>
    <definedName name="vbcvbcv" localSheetId="8" hidden="1">{"CAP VOL",#N/A,FALSE,"CAPITAL";"CAP VAR",#N/A,FALSE,"CAPITAL";"CAP FIJ",#N/A,FALSE,"CAPITAL";"CAP CONS",#N/A,FALSE,"CAPITAL";"CAP DATA",#N/A,FALSE,"CAPITAL"}</definedName>
    <definedName name="vbcvbcv" hidden="1">{"CAP VOL",#N/A,FALSE,"CAPITAL";"CAP VAR",#N/A,FALSE,"CAPITAL";"CAP FIJ",#N/A,FALSE,"CAPITAL";"CAP CONS",#N/A,FALSE,"CAPITAL";"CAP DATA",#N/A,FALSE,"CAPITAL"}</definedName>
    <definedName name="vbnbvn" localSheetId="5"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vbnbvn" localSheetId="6"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vbnbvn" localSheetId="4"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vbnbvn" localSheetId="7"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vbnbvn" localSheetId="8"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vbnbvn"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vcvccv" localSheetId="5" hidden="1">{"miles",#N/A,FALSE,"LUCROS E PERDAS (US$ 000)";"hl",#N/A,FALSE,"LUCROS E PERDAS (US$ 000)"}</definedName>
    <definedName name="vcvccv" localSheetId="6" hidden="1">{"miles",#N/A,FALSE,"LUCROS E PERDAS (US$ 000)";"hl",#N/A,FALSE,"LUCROS E PERDAS (US$ 000)"}</definedName>
    <definedName name="vcvccv" localSheetId="4" hidden="1">{"miles",#N/A,FALSE,"LUCROS E PERDAS (US$ 000)";"hl",#N/A,FALSE,"LUCROS E PERDAS (US$ 000)"}</definedName>
    <definedName name="vcvccv" localSheetId="7" hidden="1">{"miles",#N/A,FALSE,"LUCROS E PERDAS (US$ 000)";"hl",#N/A,FALSE,"LUCROS E PERDAS (US$ 000)"}</definedName>
    <definedName name="vcvccv" localSheetId="8" hidden="1">{"miles",#N/A,FALSE,"LUCROS E PERDAS (US$ 000)";"hl",#N/A,FALSE,"LUCROS E PERDAS (US$ 000)"}</definedName>
    <definedName name="vcvccv" hidden="1">{"miles",#N/A,FALSE,"LUCROS E PERDAS (US$ 000)";"hl",#N/A,FALSE,"LUCROS E PERDAS (US$ 000)"}</definedName>
    <definedName name="vcxbcbbnv" localSheetId="5" hidden="1">{#N/A,#N/A,FALSE,"Hoja1";#N/A,#N/A,FALSE,"Hoja2"}</definedName>
    <definedName name="vcxbcbbnv" localSheetId="6" hidden="1">{#N/A,#N/A,FALSE,"Hoja1";#N/A,#N/A,FALSE,"Hoja2"}</definedName>
    <definedName name="vcxbcbbnv" localSheetId="4" hidden="1">{#N/A,#N/A,FALSE,"Hoja1";#N/A,#N/A,FALSE,"Hoja2"}</definedName>
    <definedName name="vcxbcbbnv" localSheetId="7" hidden="1">{#N/A,#N/A,FALSE,"Hoja1";#N/A,#N/A,FALSE,"Hoja2"}</definedName>
    <definedName name="vcxbcbbnv" localSheetId="8" hidden="1">{#N/A,#N/A,FALSE,"Hoja1";#N/A,#N/A,FALSE,"Hoja2"}</definedName>
    <definedName name="vcxbcbbnv" hidden="1">{#N/A,#N/A,FALSE,"Hoja1";#N/A,#N/A,FALSE,"Hoja2"}</definedName>
    <definedName name="vcxvcxvx" localSheetId="5" hidden="1">{#N/A,#N/A,FALSE,"RGD$";#N/A,#N/A,FALSE,"BG$";#N/A,#N/A,FALSE,"FC$"}</definedName>
    <definedName name="vcxvcxvx" localSheetId="6" hidden="1">{#N/A,#N/A,FALSE,"RGD$";#N/A,#N/A,FALSE,"BG$";#N/A,#N/A,FALSE,"FC$"}</definedName>
    <definedName name="vcxvcxvx" localSheetId="4" hidden="1">{#N/A,#N/A,FALSE,"RGD$";#N/A,#N/A,FALSE,"BG$";#N/A,#N/A,FALSE,"FC$"}</definedName>
    <definedName name="vcxvcxvx" localSheetId="7" hidden="1">{#N/A,#N/A,FALSE,"RGD$";#N/A,#N/A,FALSE,"BG$";#N/A,#N/A,FALSE,"FC$"}</definedName>
    <definedName name="vcxvcxvx" localSheetId="8" hidden="1">{#N/A,#N/A,FALSE,"RGD$";#N/A,#N/A,FALSE,"BG$";#N/A,#N/A,FALSE,"FC$"}</definedName>
    <definedName name="vcxvcxvx" hidden="1">{#N/A,#N/A,FALSE,"RGD$";#N/A,#N/A,FALSE,"BG$";#N/A,#N/A,FALSE,"FC$"}</definedName>
    <definedName name="vcxxcvxc" localSheetId="5" hidden="1">{#N/A,#N/A,FALSE,"PRECIO FULL";#N/A,#N/A,FALSE,"LARA";#N/A,#N/A,FALSE,"CARACAS";#N/A,#N/A,FALSE,"DISBRACENTRO";#N/A,#N/A,FALSE,"ANDES";#N/A,#N/A,FALSE,"MAR CARIBE";#N/A,#N/A,FALSE,"RIO BEER";#N/A,#N/A,FALSE,"DISBRAH"}</definedName>
    <definedName name="vcxxcvxc" localSheetId="6" hidden="1">{#N/A,#N/A,FALSE,"PRECIO FULL";#N/A,#N/A,FALSE,"LARA";#N/A,#N/A,FALSE,"CARACAS";#N/A,#N/A,FALSE,"DISBRACENTRO";#N/A,#N/A,FALSE,"ANDES";#N/A,#N/A,FALSE,"MAR CARIBE";#N/A,#N/A,FALSE,"RIO BEER";#N/A,#N/A,FALSE,"DISBRAH"}</definedName>
    <definedName name="vcxxcvxc" localSheetId="4" hidden="1">{#N/A,#N/A,FALSE,"PRECIO FULL";#N/A,#N/A,FALSE,"LARA";#N/A,#N/A,FALSE,"CARACAS";#N/A,#N/A,FALSE,"DISBRACENTRO";#N/A,#N/A,FALSE,"ANDES";#N/A,#N/A,FALSE,"MAR CARIBE";#N/A,#N/A,FALSE,"RIO BEER";#N/A,#N/A,FALSE,"DISBRAH"}</definedName>
    <definedName name="vcxxcvxc" localSheetId="7" hidden="1">{#N/A,#N/A,FALSE,"PRECIO FULL";#N/A,#N/A,FALSE,"LARA";#N/A,#N/A,FALSE,"CARACAS";#N/A,#N/A,FALSE,"DISBRACENTRO";#N/A,#N/A,FALSE,"ANDES";#N/A,#N/A,FALSE,"MAR CARIBE";#N/A,#N/A,FALSE,"RIO BEER";#N/A,#N/A,FALSE,"DISBRAH"}</definedName>
    <definedName name="vcxxcvxc" localSheetId="8" hidden="1">{#N/A,#N/A,FALSE,"PRECIO FULL";#N/A,#N/A,FALSE,"LARA";#N/A,#N/A,FALSE,"CARACAS";#N/A,#N/A,FALSE,"DISBRACENTRO";#N/A,#N/A,FALSE,"ANDES";#N/A,#N/A,FALSE,"MAR CARIBE";#N/A,#N/A,FALSE,"RIO BEER";#N/A,#N/A,FALSE,"DISBRAH"}</definedName>
    <definedName name="vcxxcvxc" hidden="1">{#N/A,#N/A,FALSE,"PRECIO FULL";#N/A,#N/A,FALSE,"LARA";#N/A,#N/A,FALSE,"CARACAS";#N/A,#N/A,FALSE,"DISBRACENTRO";#N/A,#N/A,FALSE,"ANDES";#N/A,#N/A,FALSE,"MAR CARIBE";#N/A,#N/A,FALSE,"RIO BEER";#N/A,#N/A,FALSE,"DISBRAH"}</definedName>
    <definedName name="Vianey" localSheetId="5" hidden="1">{"'BHN Mensal'!$A$8:$D$8"}</definedName>
    <definedName name="Vianey" localSheetId="6" hidden="1">{"'BHN Mensal'!$A$8:$D$8"}</definedName>
    <definedName name="Vianey" localSheetId="4" hidden="1">{"'BHN Mensal'!$A$8:$D$8"}</definedName>
    <definedName name="Vianey" localSheetId="7" hidden="1">{"'BHN Mensal'!$A$8:$D$8"}</definedName>
    <definedName name="Vianey" localSheetId="8" hidden="1">{"'BHN Mensal'!$A$8:$D$8"}</definedName>
    <definedName name="Vianey" hidden="1">{"'BHN Mensal'!$A$8:$D$8"}</definedName>
    <definedName name="Vianey_1" localSheetId="5" hidden="1">{"'BHN Mensal'!$A$8:$D$8"}</definedName>
    <definedName name="Vianey_1" localSheetId="6" hidden="1">{"'BHN Mensal'!$A$8:$D$8"}</definedName>
    <definedName name="Vianey_1" localSheetId="4" hidden="1">{"'BHN Mensal'!$A$8:$D$8"}</definedName>
    <definedName name="Vianey_1" localSheetId="7" hidden="1">{"'BHN Mensal'!$A$8:$D$8"}</definedName>
    <definedName name="Vianey_1" localSheetId="8" hidden="1">{"'BHN Mensal'!$A$8:$D$8"}</definedName>
    <definedName name="Vianey_1" hidden="1">{"'BHN Mensal'!$A$8:$D$8"}</definedName>
    <definedName name="Vianey_2" localSheetId="5" hidden="1">{"'BHN Mensal'!$A$8:$D$8"}</definedName>
    <definedName name="Vianey_2" localSheetId="6" hidden="1">{"'BHN Mensal'!$A$8:$D$8"}</definedName>
    <definedName name="Vianey_2" localSheetId="4" hidden="1">{"'BHN Mensal'!$A$8:$D$8"}</definedName>
    <definedName name="Vianey_2" localSheetId="7" hidden="1">{"'BHN Mensal'!$A$8:$D$8"}</definedName>
    <definedName name="Vianey_2" localSheetId="8" hidden="1">{"'BHN Mensal'!$A$8:$D$8"}</definedName>
    <definedName name="Vianey_2" hidden="1">{"'BHN Mensal'!$A$8:$D$8"}</definedName>
    <definedName name="Vianey_3" localSheetId="5" hidden="1">{"'BHN Mensal'!$A$8:$D$8"}</definedName>
    <definedName name="Vianey_3" localSheetId="6" hidden="1">{"'BHN Mensal'!$A$8:$D$8"}</definedName>
    <definedName name="Vianey_3" localSheetId="4" hidden="1">{"'BHN Mensal'!$A$8:$D$8"}</definedName>
    <definedName name="Vianey_3" localSheetId="7" hidden="1">{"'BHN Mensal'!$A$8:$D$8"}</definedName>
    <definedName name="Vianey_3" localSheetId="8" hidden="1">{"'BHN Mensal'!$A$8:$D$8"}</definedName>
    <definedName name="Vianey_3" hidden="1">{"'BHN Mensal'!$A$8:$D$8"}</definedName>
    <definedName name="vrn.indic2." localSheetId="5" hidden="1">{#N/A,#N/A,TRUE,"Tx change";#N/A,#N/A,TRUE,"Amont";#N/A,#N/A,TRUE,"Amont 2";#N/A,#N/A,TRUE,"Elevage";#N/A,#N/A,TRUE,"Vendas MI";#N/A,#N/A,TRUE,"Vendas ME";#N/A,#N/A,TRUE,"Graf Stocks";#N/A,#N/A,TRUE,"Stocks";#N/A,#N/A,TRUE,"Graf Dias Stock";#N/A,#N/A,TRUE,"Rend 75 80";#N/A,#N/A,TRUE,"Rend 90 100";#N/A,#N/A,TRUE,"Effectifs";#N/A,#N/A,TRUE,"prod atividade"}</definedName>
    <definedName name="vrn.indic2." localSheetId="6" hidden="1">{#N/A,#N/A,TRUE,"Tx change";#N/A,#N/A,TRUE,"Amont";#N/A,#N/A,TRUE,"Amont 2";#N/A,#N/A,TRUE,"Elevage";#N/A,#N/A,TRUE,"Vendas MI";#N/A,#N/A,TRUE,"Vendas ME";#N/A,#N/A,TRUE,"Graf Stocks";#N/A,#N/A,TRUE,"Stocks";#N/A,#N/A,TRUE,"Graf Dias Stock";#N/A,#N/A,TRUE,"Rend 75 80";#N/A,#N/A,TRUE,"Rend 90 100";#N/A,#N/A,TRUE,"Effectifs";#N/A,#N/A,TRUE,"prod atividade"}</definedName>
    <definedName name="vrn.indic2." localSheetId="4" hidden="1">{#N/A,#N/A,TRUE,"Tx change";#N/A,#N/A,TRUE,"Amont";#N/A,#N/A,TRUE,"Amont 2";#N/A,#N/A,TRUE,"Elevage";#N/A,#N/A,TRUE,"Vendas MI";#N/A,#N/A,TRUE,"Vendas ME";#N/A,#N/A,TRUE,"Graf Stocks";#N/A,#N/A,TRUE,"Stocks";#N/A,#N/A,TRUE,"Graf Dias Stock";#N/A,#N/A,TRUE,"Rend 75 80";#N/A,#N/A,TRUE,"Rend 90 100";#N/A,#N/A,TRUE,"Effectifs";#N/A,#N/A,TRUE,"prod atividade"}</definedName>
    <definedName name="vrn.indic2." localSheetId="7" hidden="1">{#N/A,#N/A,TRUE,"Tx change";#N/A,#N/A,TRUE,"Amont";#N/A,#N/A,TRUE,"Amont 2";#N/A,#N/A,TRUE,"Elevage";#N/A,#N/A,TRUE,"Vendas MI";#N/A,#N/A,TRUE,"Vendas ME";#N/A,#N/A,TRUE,"Graf Stocks";#N/A,#N/A,TRUE,"Stocks";#N/A,#N/A,TRUE,"Graf Dias Stock";#N/A,#N/A,TRUE,"Rend 75 80";#N/A,#N/A,TRUE,"Rend 90 100";#N/A,#N/A,TRUE,"Effectifs";#N/A,#N/A,TRUE,"prod atividade"}</definedName>
    <definedName name="vrn.indic2." localSheetId="8" hidden="1">{#N/A,#N/A,TRUE,"Tx change";#N/A,#N/A,TRUE,"Amont";#N/A,#N/A,TRUE,"Amont 2";#N/A,#N/A,TRUE,"Elevage";#N/A,#N/A,TRUE,"Vendas MI";#N/A,#N/A,TRUE,"Vendas ME";#N/A,#N/A,TRUE,"Graf Stocks";#N/A,#N/A,TRUE,"Stocks";#N/A,#N/A,TRUE,"Graf Dias Stock";#N/A,#N/A,TRUE,"Rend 75 80";#N/A,#N/A,TRUE,"Rend 90 100";#N/A,#N/A,TRUE,"Effectifs";#N/A,#N/A,TRUE,"prod atividade"}</definedName>
    <definedName name="vrn.indic2." hidden="1">{#N/A,#N/A,TRUE,"Tx change";#N/A,#N/A,TRUE,"Amont";#N/A,#N/A,TRUE,"Amont 2";#N/A,#N/A,TRUE,"Elevage";#N/A,#N/A,TRUE,"Vendas MI";#N/A,#N/A,TRUE,"Vendas ME";#N/A,#N/A,TRUE,"Graf Stocks";#N/A,#N/A,TRUE,"Stocks";#N/A,#N/A,TRUE,"Graf Dias Stock";#N/A,#N/A,TRUE,"Rend 75 80";#N/A,#N/A,TRUE,"Rend 90 100";#N/A,#N/A,TRUE,"Effectifs";#N/A,#N/A,TRUE,"prod atividade"}</definedName>
    <definedName name="vrn.indic2._1" localSheetId="5" hidden="1">{#N/A,#N/A,TRUE,"Tx change";#N/A,#N/A,TRUE,"Amont";#N/A,#N/A,TRUE,"Amont 2";#N/A,#N/A,TRUE,"Elevage";#N/A,#N/A,TRUE,"Vendas MI";#N/A,#N/A,TRUE,"Vendas ME";#N/A,#N/A,TRUE,"Graf Stocks";#N/A,#N/A,TRUE,"Stocks";#N/A,#N/A,TRUE,"Graf Dias Stock";#N/A,#N/A,TRUE,"Rend 75 80";#N/A,#N/A,TRUE,"Rend 90 100";#N/A,#N/A,TRUE,"Effectifs";#N/A,#N/A,TRUE,"prod atividade"}</definedName>
    <definedName name="vrn.indic2._1" localSheetId="6" hidden="1">{#N/A,#N/A,TRUE,"Tx change";#N/A,#N/A,TRUE,"Amont";#N/A,#N/A,TRUE,"Amont 2";#N/A,#N/A,TRUE,"Elevage";#N/A,#N/A,TRUE,"Vendas MI";#N/A,#N/A,TRUE,"Vendas ME";#N/A,#N/A,TRUE,"Graf Stocks";#N/A,#N/A,TRUE,"Stocks";#N/A,#N/A,TRUE,"Graf Dias Stock";#N/A,#N/A,TRUE,"Rend 75 80";#N/A,#N/A,TRUE,"Rend 90 100";#N/A,#N/A,TRUE,"Effectifs";#N/A,#N/A,TRUE,"prod atividade"}</definedName>
    <definedName name="vrn.indic2._1" localSheetId="4" hidden="1">{#N/A,#N/A,TRUE,"Tx change";#N/A,#N/A,TRUE,"Amont";#N/A,#N/A,TRUE,"Amont 2";#N/A,#N/A,TRUE,"Elevage";#N/A,#N/A,TRUE,"Vendas MI";#N/A,#N/A,TRUE,"Vendas ME";#N/A,#N/A,TRUE,"Graf Stocks";#N/A,#N/A,TRUE,"Stocks";#N/A,#N/A,TRUE,"Graf Dias Stock";#N/A,#N/A,TRUE,"Rend 75 80";#N/A,#N/A,TRUE,"Rend 90 100";#N/A,#N/A,TRUE,"Effectifs";#N/A,#N/A,TRUE,"prod atividade"}</definedName>
    <definedName name="vrn.indic2._1" localSheetId="7" hidden="1">{#N/A,#N/A,TRUE,"Tx change";#N/A,#N/A,TRUE,"Amont";#N/A,#N/A,TRUE,"Amont 2";#N/A,#N/A,TRUE,"Elevage";#N/A,#N/A,TRUE,"Vendas MI";#N/A,#N/A,TRUE,"Vendas ME";#N/A,#N/A,TRUE,"Graf Stocks";#N/A,#N/A,TRUE,"Stocks";#N/A,#N/A,TRUE,"Graf Dias Stock";#N/A,#N/A,TRUE,"Rend 75 80";#N/A,#N/A,TRUE,"Rend 90 100";#N/A,#N/A,TRUE,"Effectifs";#N/A,#N/A,TRUE,"prod atividade"}</definedName>
    <definedName name="vrn.indic2._1" localSheetId="8" hidden="1">{#N/A,#N/A,TRUE,"Tx change";#N/A,#N/A,TRUE,"Amont";#N/A,#N/A,TRUE,"Amont 2";#N/A,#N/A,TRUE,"Elevage";#N/A,#N/A,TRUE,"Vendas MI";#N/A,#N/A,TRUE,"Vendas ME";#N/A,#N/A,TRUE,"Graf Stocks";#N/A,#N/A,TRUE,"Stocks";#N/A,#N/A,TRUE,"Graf Dias Stock";#N/A,#N/A,TRUE,"Rend 75 80";#N/A,#N/A,TRUE,"Rend 90 100";#N/A,#N/A,TRUE,"Effectifs";#N/A,#N/A,TRUE,"prod atividade"}</definedName>
    <definedName name="vrn.indic2._1" hidden="1">{#N/A,#N/A,TRUE,"Tx change";#N/A,#N/A,TRUE,"Amont";#N/A,#N/A,TRUE,"Amont 2";#N/A,#N/A,TRUE,"Elevage";#N/A,#N/A,TRUE,"Vendas MI";#N/A,#N/A,TRUE,"Vendas ME";#N/A,#N/A,TRUE,"Graf Stocks";#N/A,#N/A,TRUE,"Stocks";#N/A,#N/A,TRUE,"Graf Dias Stock";#N/A,#N/A,TRUE,"Rend 75 80";#N/A,#N/A,TRUE,"Rend 90 100";#N/A,#N/A,TRUE,"Effectifs";#N/A,#N/A,TRUE,"prod atividade"}</definedName>
    <definedName name="vrn.indic2._2" localSheetId="5" hidden="1">{#N/A,#N/A,TRUE,"Tx change";#N/A,#N/A,TRUE,"Amont";#N/A,#N/A,TRUE,"Amont 2";#N/A,#N/A,TRUE,"Elevage";#N/A,#N/A,TRUE,"Vendas MI";#N/A,#N/A,TRUE,"Vendas ME";#N/A,#N/A,TRUE,"Graf Stocks";#N/A,#N/A,TRUE,"Stocks";#N/A,#N/A,TRUE,"Graf Dias Stock";#N/A,#N/A,TRUE,"Rend 75 80";#N/A,#N/A,TRUE,"Rend 90 100";#N/A,#N/A,TRUE,"Effectifs";#N/A,#N/A,TRUE,"prod atividade"}</definedName>
    <definedName name="vrn.indic2._2" localSheetId="6" hidden="1">{#N/A,#N/A,TRUE,"Tx change";#N/A,#N/A,TRUE,"Amont";#N/A,#N/A,TRUE,"Amont 2";#N/A,#N/A,TRUE,"Elevage";#N/A,#N/A,TRUE,"Vendas MI";#N/A,#N/A,TRUE,"Vendas ME";#N/A,#N/A,TRUE,"Graf Stocks";#N/A,#N/A,TRUE,"Stocks";#N/A,#N/A,TRUE,"Graf Dias Stock";#N/A,#N/A,TRUE,"Rend 75 80";#N/A,#N/A,TRUE,"Rend 90 100";#N/A,#N/A,TRUE,"Effectifs";#N/A,#N/A,TRUE,"prod atividade"}</definedName>
    <definedName name="vrn.indic2._2" localSheetId="4" hidden="1">{#N/A,#N/A,TRUE,"Tx change";#N/A,#N/A,TRUE,"Amont";#N/A,#N/A,TRUE,"Amont 2";#N/A,#N/A,TRUE,"Elevage";#N/A,#N/A,TRUE,"Vendas MI";#N/A,#N/A,TRUE,"Vendas ME";#N/A,#N/A,TRUE,"Graf Stocks";#N/A,#N/A,TRUE,"Stocks";#N/A,#N/A,TRUE,"Graf Dias Stock";#N/A,#N/A,TRUE,"Rend 75 80";#N/A,#N/A,TRUE,"Rend 90 100";#N/A,#N/A,TRUE,"Effectifs";#N/A,#N/A,TRUE,"prod atividade"}</definedName>
    <definedName name="vrn.indic2._2" localSheetId="7" hidden="1">{#N/A,#N/A,TRUE,"Tx change";#N/A,#N/A,TRUE,"Amont";#N/A,#N/A,TRUE,"Amont 2";#N/A,#N/A,TRUE,"Elevage";#N/A,#N/A,TRUE,"Vendas MI";#N/A,#N/A,TRUE,"Vendas ME";#N/A,#N/A,TRUE,"Graf Stocks";#N/A,#N/A,TRUE,"Stocks";#N/A,#N/A,TRUE,"Graf Dias Stock";#N/A,#N/A,TRUE,"Rend 75 80";#N/A,#N/A,TRUE,"Rend 90 100";#N/A,#N/A,TRUE,"Effectifs";#N/A,#N/A,TRUE,"prod atividade"}</definedName>
    <definedName name="vrn.indic2._2" localSheetId="8" hidden="1">{#N/A,#N/A,TRUE,"Tx change";#N/A,#N/A,TRUE,"Amont";#N/A,#N/A,TRUE,"Amont 2";#N/A,#N/A,TRUE,"Elevage";#N/A,#N/A,TRUE,"Vendas MI";#N/A,#N/A,TRUE,"Vendas ME";#N/A,#N/A,TRUE,"Graf Stocks";#N/A,#N/A,TRUE,"Stocks";#N/A,#N/A,TRUE,"Graf Dias Stock";#N/A,#N/A,TRUE,"Rend 75 80";#N/A,#N/A,TRUE,"Rend 90 100";#N/A,#N/A,TRUE,"Effectifs";#N/A,#N/A,TRUE,"prod atividade"}</definedName>
    <definedName name="vrn.indic2._2" hidden="1">{#N/A,#N/A,TRUE,"Tx change";#N/A,#N/A,TRUE,"Amont";#N/A,#N/A,TRUE,"Amont 2";#N/A,#N/A,TRUE,"Elevage";#N/A,#N/A,TRUE,"Vendas MI";#N/A,#N/A,TRUE,"Vendas ME";#N/A,#N/A,TRUE,"Graf Stocks";#N/A,#N/A,TRUE,"Stocks";#N/A,#N/A,TRUE,"Graf Dias Stock";#N/A,#N/A,TRUE,"Rend 75 80";#N/A,#N/A,TRUE,"Rend 90 100";#N/A,#N/A,TRUE,"Effectifs";#N/A,#N/A,TRUE,"prod atividade"}</definedName>
    <definedName name="vrn.indic2._3" localSheetId="5" hidden="1">{#N/A,#N/A,TRUE,"Tx change";#N/A,#N/A,TRUE,"Amont";#N/A,#N/A,TRUE,"Amont 2";#N/A,#N/A,TRUE,"Elevage";#N/A,#N/A,TRUE,"Vendas MI";#N/A,#N/A,TRUE,"Vendas ME";#N/A,#N/A,TRUE,"Graf Stocks";#N/A,#N/A,TRUE,"Stocks";#N/A,#N/A,TRUE,"Graf Dias Stock";#N/A,#N/A,TRUE,"Rend 75 80";#N/A,#N/A,TRUE,"Rend 90 100";#N/A,#N/A,TRUE,"Effectifs";#N/A,#N/A,TRUE,"prod atividade"}</definedName>
    <definedName name="vrn.indic2._3" localSheetId="6" hidden="1">{#N/A,#N/A,TRUE,"Tx change";#N/A,#N/A,TRUE,"Amont";#N/A,#N/A,TRUE,"Amont 2";#N/A,#N/A,TRUE,"Elevage";#N/A,#N/A,TRUE,"Vendas MI";#N/A,#N/A,TRUE,"Vendas ME";#N/A,#N/A,TRUE,"Graf Stocks";#N/A,#N/A,TRUE,"Stocks";#N/A,#N/A,TRUE,"Graf Dias Stock";#N/A,#N/A,TRUE,"Rend 75 80";#N/A,#N/A,TRUE,"Rend 90 100";#N/A,#N/A,TRUE,"Effectifs";#N/A,#N/A,TRUE,"prod atividade"}</definedName>
    <definedName name="vrn.indic2._3" localSheetId="4" hidden="1">{#N/A,#N/A,TRUE,"Tx change";#N/A,#N/A,TRUE,"Amont";#N/A,#N/A,TRUE,"Amont 2";#N/A,#N/A,TRUE,"Elevage";#N/A,#N/A,TRUE,"Vendas MI";#N/A,#N/A,TRUE,"Vendas ME";#N/A,#N/A,TRUE,"Graf Stocks";#N/A,#N/A,TRUE,"Stocks";#N/A,#N/A,TRUE,"Graf Dias Stock";#N/A,#N/A,TRUE,"Rend 75 80";#N/A,#N/A,TRUE,"Rend 90 100";#N/A,#N/A,TRUE,"Effectifs";#N/A,#N/A,TRUE,"prod atividade"}</definedName>
    <definedName name="vrn.indic2._3" localSheetId="7" hidden="1">{#N/A,#N/A,TRUE,"Tx change";#N/A,#N/A,TRUE,"Amont";#N/A,#N/A,TRUE,"Amont 2";#N/A,#N/A,TRUE,"Elevage";#N/A,#N/A,TRUE,"Vendas MI";#N/A,#N/A,TRUE,"Vendas ME";#N/A,#N/A,TRUE,"Graf Stocks";#N/A,#N/A,TRUE,"Stocks";#N/A,#N/A,TRUE,"Graf Dias Stock";#N/A,#N/A,TRUE,"Rend 75 80";#N/A,#N/A,TRUE,"Rend 90 100";#N/A,#N/A,TRUE,"Effectifs";#N/A,#N/A,TRUE,"prod atividade"}</definedName>
    <definedName name="vrn.indic2._3" localSheetId="8" hidden="1">{#N/A,#N/A,TRUE,"Tx change";#N/A,#N/A,TRUE,"Amont";#N/A,#N/A,TRUE,"Amont 2";#N/A,#N/A,TRUE,"Elevage";#N/A,#N/A,TRUE,"Vendas MI";#N/A,#N/A,TRUE,"Vendas ME";#N/A,#N/A,TRUE,"Graf Stocks";#N/A,#N/A,TRUE,"Stocks";#N/A,#N/A,TRUE,"Graf Dias Stock";#N/A,#N/A,TRUE,"Rend 75 80";#N/A,#N/A,TRUE,"Rend 90 100";#N/A,#N/A,TRUE,"Effectifs";#N/A,#N/A,TRUE,"prod atividade"}</definedName>
    <definedName name="vrn.indic2._3" hidden="1">{#N/A,#N/A,TRUE,"Tx change";#N/A,#N/A,TRUE,"Amont";#N/A,#N/A,TRUE,"Amont 2";#N/A,#N/A,TRUE,"Elevage";#N/A,#N/A,TRUE,"Vendas MI";#N/A,#N/A,TRUE,"Vendas ME";#N/A,#N/A,TRUE,"Graf Stocks";#N/A,#N/A,TRUE,"Stocks";#N/A,#N/A,TRUE,"Graf Dias Stock";#N/A,#N/A,TRUE,"Rend 75 80";#N/A,#N/A,TRUE,"Rend 90 100";#N/A,#N/A,TRUE,"Effectifs";#N/A,#N/A,TRUE,"prod atividade"}</definedName>
    <definedName name="vxvxcx" localSheetId="5" hidden="1">{"Cons_Occ_Lar",#N/A,FALSE,"márgenes";"Cen_met",#N/A,FALSE,"márgenes";"Ori_pl",#N/A,FALSE,"márgenes"}</definedName>
    <definedName name="vxvxcx" localSheetId="6" hidden="1">{"Cons_Occ_Lar",#N/A,FALSE,"márgenes";"Cen_met",#N/A,FALSE,"márgenes";"Ori_pl",#N/A,FALSE,"márgenes"}</definedName>
    <definedName name="vxvxcx" localSheetId="4" hidden="1">{"Cons_Occ_Lar",#N/A,FALSE,"márgenes";"Cen_met",#N/A,FALSE,"márgenes";"Ori_pl",#N/A,FALSE,"márgenes"}</definedName>
    <definedName name="vxvxcx" localSheetId="7" hidden="1">{"Cons_Occ_Lar",#N/A,FALSE,"márgenes";"Cen_met",#N/A,FALSE,"márgenes";"Ori_pl",#N/A,FALSE,"márgenes"}</definedName>
    <definedName name="vxvxcx" localSheetId="8" hidden="1">{"Cons_Occ_Lar",#N/A,FALSE,"márgenes";"Cen_met",#N/A,FALSE,"márgenes";"Ori_pl",#N/A,FALSE,"márgenes"}</definedName>
    <definedName name="vxvxcx" hidden="1">{"Cons_Occ_Lar",#N/A,FALSE,"márgenes";"Cen_met",#N/A,FALSE,"márgenes";"Ori_pl",#N/A,FALSE,"márgenes"}</definedName>
    <definedName name="w" localSheetId="5" hidden="1">{#N/A,#N/A,FALSE,"Hoja1";#N/A,#N/A,FALSE,"Hoja2"}</definedName>
    <definedName name="w" localSheetId="6" hidden="1">{#N/A,#N/A,FALSE,"Hoja1";#N/A,#N/A,FALSE,"Hoja2"}</definedName>
    <definedName name="w" localSheetId="4" hidden="1">{#N/A,#N/A,FALSE,"Hoja1";#N/A,#N/A,FALSE,"Hoja2"}</definedName>
    <definedName name="w" localSheetId="7" hidden="1">{#N/A,#N/A,FALSE,"Hoja1";#N/A,#N/A,FALSE,"Hoja2"}</definedName>
    <definedName name="w" localSheetId="8" hidden="1">{#N/A,#N/A,FALSE,"Hoja1";#N/A,#N/A,FALSE,"Hoja2"}</definedName>
    <definedName name="w" hidden="1">{#N/A,#N/A,FALSE,"Hoja1";#N/A,#N/A,FALSE,"Hoja2"}</definedName>
    <definedName name="was" localSheetId="5" hidden="1">{#N/A,#N/A,FALSE,"Aging Summary";#N/A,#N/A,FALSE,"Ratio Analysis";#N/A,#N/A,FALSE,"Test 120 Day Accts";#N/A,#N/A,FALSE,"Tickmarks"}</definedName>
    <definedName name="was" localSheetId="6" hidden="1">{#N/A,#N/A,FALSE,"Aging Summary";#N/A,#N/A,FALSE,"Ratio Analysis";#N/A,#N/A,FALSE,"Test 120 Day Accts";#N/A,#N/A,FALSE,"Tickmarks"}</definedName>
    <definedName name="was" localSheetId="4" hidden="1">{#N/A,#N/A,FALSE,"Aging Summary";#N/A,#N/A,FALSE,"Ratio Analysis";#N/A,#N/A,FALSE,"Test 120 Day Accts";#N/A,#N/A,FALSE,"Tickmarks"}</definedName>
    <definedName name="was" localSheetId="7" hidden="1">{#N/A,#N/A,FALSE,"Aging Summary";#N/A,#N/A,FALSE,"Ratio Analysis";#N/A,#N/A,FALSE,"Test 120 Day Accts";#N/A,#N/A,FALSE,"Tickmarks"}</definedName>
    <definedName name="was" localSheetId="8" hidden="1">{#N/A,#N/A,FALSE,"Aging Summary";#N/A,#N/A,FALSE,"Ratio Analysis";#N/A,#N/A,FALSE,"Test 120 Day Accts";#N/A,#N/A,FALSE,"Tickmarks"}</definedName>
    <definedName name="was" hidden="1">{#N/A,#N/A,FALSE,"Aging Summary";#N/A,#N/A,FALSE,"Ratio Analysis";#N/A,#N/A,FALSE,"Test 120 Day Accts";#N/A,#N/A,FALSE,"Tickmarks"}</definedName>
    <definedName name="wer" localSheetId="5" hidden="1">{#N/A,#N/A,FALSE,"지침";#N/A,#N/A,FALSE,"환경분석";#N/A,#N/A,FALSE,"Sheet16"}</definedName>
    <definedName name="wer" localSheetId="6" hidden="1">{#N/A,#N/A,FALSE,"지침";#N/A,#N/A,FALSE,"환경분석";#N/A,#N/A,FALSE,"Sheet16"}</definedName>
    <definedName name="wer" localSheetId="4" hidden="1">{#N/A,#N/A,FALSE,"지침";#N/A,#N/A,FALSE,"환경분석";#N/A,#N/A,FALSE,"Sheet16"}</definedName>
    <definedName name="wer" localSheetId="7" hidden="1">{#N/A,#N/A,FALSE,"지침";#N/A,#N/A,FALSE,"환경분석";#N/A,#N/A,FALSE,"Sheet16"}</definedName>
    <definedName name="wer" localSheetId="8" hidden="1">{#N/A,#N/A,FALSE,"지침";#N/A,#N/A,FALSE,"환경분석";#N/A,#N/A,FALSE,"Sheet16"}</definedName>
    <definedName name="wer" hidden="1">{#N/A,#N/A,FALSE,"지침";#N/A,#N/A,FALSE,"환경분석";#N/A,#N/A,FALSE,"Sheet16"}</definedName>
    <definedName name="werftdsfgdfg" localSheetId="5" hidden="1">{"det (May)",#N/A,FALSE,"June";"sum (MAY YTD)",#N/A,FALSE,"June YTD"}</definedName>
    <definedName name="werftdsfgdfg" localSheetId="6" hidden="1">{"det (May)",#N/A,FALSE,"June";"sum (MAY YTD)",#N/A,FALSE,"June YTD"}</definedName>
    <definedName name="werftdsfgdfg" localSheetId="4" hidden="1">{"det (May)",#N/A,FALSE,"June";"sum (MAY YTD)",#N/A,FALSE,"June YTD"}</definedName>
    <definedName name="werftdsfgdfg" localSheetId="7" hidden="1">{"det (May)",#N/A,FALSE,"June";"sum (MAY YTD)",#N/A,FALSE,"June YTD"}</definedName>
    <definedName name="werftdsfgdfg" localSheetId="8" hidden="1">{"det (May)",#N/A,FALSE,"June";"sum (MAY YTD)",#N/A,FALSE,"June YTD"}</definedName>
    <definedName name="werftdsfgdfg" hidden="1">{"det (May)",#N/A,FALSE,"June";"sum (MAY YTD)",#N/A,FALSE,"June YTD"}</definedName>
    <definedName name="wewrew" localSheetId="5" hidden="1">{#N/A,#N/A,FALSE,"Hoja1";#N/A,#N/A,FALSE,"Hoja2"}</definedName>
    <definedName name="wewrew" localSheetId="6" hidden="1">{#N/A,#N/A,FALSE,"Hoja1";#N/A,#N/A,FALSE,"Hoja2"}</definedName>
    <definedName name="wewrew" localSheetId="4" hidden="1">{#N/A,#N/A,FALSE,"Hoja1";#N/A,#N/A,FALSE,"Hoja2"}</definedName>
    <definedName name="wewrew" localSheetId="7" hidden="1">{#N/A,#N/A,FALSE,"Hoja1";#N/A,#N/A,FALSE,"Hoja2"}</definedName>
    <definedName name="wewrew" localSheetId="8" hidden="1">{#N/A,#N/A,FALSE,"Hoja1";#N/A,#N/A,FALSE,"Hoja2"}</definedName>
    <definedName name="wewrew" hidden="1">{#N/A,#N/A,FALSE,"Hoja1";#N/A,#N/A,FALSE,"Hoja2"}</definedName>
    <definedName name="wgyerhy" localSheetId="5" hidden="1">{#N/A,#N/A,FALSE,"지침";#N/A,#N/A,FALSE,"환경분석";#N/A,#N/A,FALSE,"Sheet16"}</definedName>
    <definedName name="wgyerhy" localSheetId="6" hidden="1">{#N/A,#N/A,FALSE,"지침";#N/A,#N/A,FALSE,"환경분석";#N/A,#N/A,FALSE,"Sheet16"}</definedName>
    <definedName name="wgyerhy" localSheetId="4" hidden="1">{#N/A,#N/A,FALSE,"지침";#N/A,#N/A,FALSE,"환경분석";#N/A,#N/A,FALSE,"Sheet16"}</definedName>
    <definedName name="wgyerhy" localSheetId="7" hidden="1">{#N/A,#N/A,FALSE,"지침";#N/A,#N/A,FALSE,"환경분석";#N/A,#N/A,FALSE,"Sheet16"}</definedName>
    <definedName name="wgyerhy" localSheetId="8" hidden="1">{#N/A,#N/A,FALSE,"지침";#N/A,#N/A,FALSE,"환경분석";#N/A,#N/A,FALSE,"Sheet16"}</definedName>
    <definedName name="wgyerhy" hidden="1">{#N/A,#N/A,FALSE,"지침";#N/A,#N/A,FALSE,"환경분석";#N/A,#N/A,FALSE,"Sheet16"}</definedName>
    <definedName name="wrg.aug" localSheetId="5" hidden="1">{"det (May)",#N/A,FALSE,"June";"sum (MAY YTD)",#N/A,FALSE,"June YTD"}</definedName>
    <definedName name="wrg.aug" localSheetId="6" hidden="1">{"det (May)",#N/A,FALSE,"June";"sum (MAY YTD)",#N/A,FALSE,"June YTD"}</definedName>
    <definedName name="wrg.aug" localSheetId="4" hidden="1">{"det (May)",#N/A,FALSE,"June";"sum (MAY YTD)",#N/A,FALSE,"June YTD"}</definedName>
    <definedName name="wrg.aug" localSheetId="7" hidden="1">{"det (May)",#N/A,FALSE,"June";"sum (MAY YTD)",#N/A,FALSE,"June YTD"}</definedName>
    <definedName name="wrg.aug" localSheetId="8" hidden="1">{"det (May)",#N/A,FALSE,"June";"sum (MAY YTD)",#N/A,FALSE,"June YTD"}</definedName>
    <definedName name="wrg.aug" hidden="1">{"det (May)",#N/A,FALSE,"June";"sum (MAY YTD)",#N/A,FALSE,"June YTD"}</definedName>
    <definedName name="wrn.1._.Month._.vs._.LY." localSheetId="5" hidden="1">{"1",#N/A,FALSE,"X2BA"}</definedName>
    <definedName name="wrn.1._.Month._.vs._.LY." localSheetId="6" hidden="1">{"1",#N/A,FALSE,"X2BA"}</definedName>
    <definedName name="wrn.1._.Month._.vs._.LY." localSheetId="4" hidden="1">{"1",#N/A,FALSE,"X2BA"}</definedName>
    <definedName name="wrn.1._.Month._.vs._.LY." localSheetId="7" hidden="1">{"1",#N/A,FALSE,"X2BA"}</definedName>
    <definedName name="wrn.1._.Month._.vs._.LY." localSheetId="8" hidden="1">{"1",#N/A,FALSE,"X2BA"}</definedName>
    <definedName name="wrn.1._.Month._.vs._.LY." hidden="1">{"1",#N/A,FALSE,"X2BA"}</definedName>
    <definedName name="wrn.2._.YTD._.vs._.LY." localSheetId="5" hidden="1">{"2",#N/A,FALSE,"X2BA"}</definedName>
    <definedName name="wrn.2._.YTD._.vs._.LY." localSheetId="6" hidden="1">{"2",#N/A,FALSE,"X2BA"}</definedName>
    <definedName name="wrn.2._.YTD._.vs._.LY." localSheetId="4" hidden="1">{"2",#N/A,FALSE,"X2BA"}</definedName>
    <definedName name="wrn.2._.YTD._.vs._.LY." localSheetId="7" hidden="1">{"2",#N/A,FALSE,"X2BA"}</definedName>
    <definedName name="wrn.2._.YTD._.vs._.LY." localSheetId="8" hidden="1">{"2",#N/A,FALSE,"X2BA"}</definedName>
    <definedName name="wrn.2._.YTD._.vs._.LY." hidden="1">{"2",#N/A,FALSE,"X2BA"}</definedName>
    <definedName name="wrn.2000Base." localSheetId="5" hidden="1">{"a_assump1",#N/A,FALSE,"BPlan 96-00 - Base";"a_assump2",#N/A,FALSE,"BPlan 96-00 - Base";"a_plus",#N/A,FALSE,"BPlan 96-00 - Base";"a_bs",#N/A,FALSE,"BPlan 96-00 - Base";"a_cf",#N/A,FALSE,"BPlan 96-00 - Base";"a_irrbase",#N/A,FALSE,"BPlan 96-00 - Base";"a_notes",#N/A,FALSE,"BPlan 96-00 - Base"}</definedName>
    <definedName name="wrn.2000Base." localSheetId="6" hidden="1">{"a_assump1",#N/A,FALSE,"BPlan 96-00 - Base";"a_assump2",#N/A,FALSE,"BPlan 96-00 - Base";"a_plus",#N/A,FALSE,"BPlan 96-00 - Base";"a_bs",#N/A,FALSE,"BPlan 96-00 - Base";"a_cf",#N/A,FALSE,"BPlan 96-00 - Base";"a_irrbase",#N/A,FALSE,"BPlan 96-00 - Base";"a_notes",#N/A,FALSE,"BPlan 96-00 - Base"}</definedName>
    <definedName name="wrn.2000Base." localSheetId="4" hidden="1">{"a_assump1",#N/A,FALSE,"BPlan 96-00 - Base";"a_assump2",#N/A,FALSE,"BPlan 96-00 - Base";"a_plus",#N/A,FALSE,"BPlan 96-00 - Base";"a_bs",#N/A,FALSE,"BPlan 96-00 - Base";"a_cf",#N/A,FALSE,"BPlan 96-00 - Base";"a_irrbase",#N/A,FALSE,"BPlan 96-00 - Base";"a_notes",#N/A,FALSE,"BPlan 96-00 - Base"}</definedName>
    <definedName name="wrn.2000Base." localSheetId="7" hidden="1">{"a_assump1",#N/A,FALSE,"BPlan 96-00 - Base";"a_assump2",#N/A,FALSE,"BPlan 96-00 - Base";"a_plus",#N/A,FALSE,"BPlan 96-00 - Base";"a_bs",#N/A,FALSE,"BPlan 96-00 - Base";"a_cf",#N/A,FALSE,"BPlan 96-00 - Base";"a_irrbase",#N/A,FALSE,"BPlan 96-00 - Base";"a_notes",#N/A,FALSE,"BPlan 96-00 - Base"}</definedName>
    <definedName name="wrn.2000Base." localSheetId="8" hidden="1">{"a_assump1",#N/A,FALSE,"BPlan 96-00 - Base";"a_assump2",#N/A,FALSE,"BPlan 96-00 - Base";"a_plus",#N/A,FALSE,"BPlan 96-00 - Base";"a_bs",#N/A,FALSE,"BPlan 96-00 - Base";"a_cf",#N/A,FALSE,"BPlan 96-00 - Base";"a_irrbase",#N/A,FALSE,"BPlan 96-00 - Base";"a_notes",#N/A,FALSE,"BPlan 96-00 - Base"}</definedName>
    <definedName name="wrn.2000Base." hidden="1">{"a_assump1",#N/A,FALSE,"BPlan 96-00 - Base";"a_assump2",#N/A,FALSE,"BPlan 96-00 - Base";"a_plus",#N/A,FALSE,"BPlan 96-00 - Base";"a_bs",#N/A,FALSE,"BPlan 96-00 - Base";"a_cf",#N/A,FALSE,"BPlan 96-00 - Base";"a_irrbase",#N/A,FALSE,"BPlan 96-00 - Base";"a_notes",#N/A,FALSE,"BPlan 96-00 - Base"}</definedName>
    <definedName name="wrn.3._.STG._.vs._.LY." localSheetId="5" hidden="1">{"3",#N/A,FALSE,"X2BA"}</definedName>
    <definedName name="wrn.3._.STG._.vs._.LY." localSheetId="6" hidden="1">{"3",#N/A,FALSE,"X2BA"}</definedName>
    <definedName name="wrn.3._.STG._.vs._.LY." localSheetId="4" hidden="1">{"3",#N/A,FALSE,"X2BA"}</definedName>
    <definedName name="wrn.3._.STG._.vs._.LY." localSheetId="7" hidden="1">{"3",#N/A,FALSE,"X2BA"}</definedName>
    <definedName name="wrn.3._.STG._.vs._.LY." localSheetId="8" hidden="1">{"3",#N/A,FALSE,"X2BA"}</definedName>
    <definedName name="wrn.3._.STG._.vs._.LY." hidden="1">{"3",#N/A,FALSE,"X2BA"}</definedName>
    <definedName name="wrn.4._.Full._.Year._.vs._.LY." localSheetId="5" hidden="1">{"4",#N/A,FALSE,"X2BA"}</definedName>
    <definedName name="wrn.4._.Full._.Year._.vs._.LY." localSheetId="6" hidden="1">{"4",#N/A,FALSE,"X2BA"}</definedName>
    <definedName name="wrn.4._.Full._.Year._.vs._.LY." localSheetId="4" hidden="1">{"4",#N/A,FALSE,"X2BA"}</definedName>
    <definedName name="wrn.4._.Full._.Year._.vs._.LY." localSheetId="7" hidden="1">{"4",#N/A,FALSE,"X2BA"}</definedName>
    <definedName name="wrn.4._.Full._.Year._.vs._.LY." localSheetId="8" hidden="1">{"4",#N/A,FALSE,"X2BA"}</definedName>
    <definedName name="wrn.4._.Full._.Year._.vs._.LY." hidden="1">{"4",#N/A,FALSE,"X2BA"}</definedName>
    <definedName name="wrn.5._.Month._.vs._.BGT." localSheetId="5" hidden="1">{"5",#N/A,FALSE,"X2BA"}</definedName>
    <definedName name="wrn.5._.Month._.vs._.BGT." localSheetId="6" hidden="1">{"5",#N/A,FALSE,"X2BA"}</definedName>
    <definedName name="wrn.5._.Month._.vs._.BGT." localSheetId="4" hidden="1">{"5",#N/A,FALSE,"X2BA"}</definedName>
    <definedName name="wrn.5._.Month._.vs._.BGT." localSheetId="7" hidden="1">{"5",#N/A,FALSE,"X2BA"}</definedName>
    <definedName name="wrn.5._.Month._.vs._.BGT." localSheetId="8" hidden="1">{"5",#N/A,FALSE,"X2BA"}</definedName>
    <definedName name="wrn.5._.Month._.vs._.BGT." hidden="1">{"5",#N/A,FALSE,"X2BA"}</definedName>
    <definedName name="wrn.6._.YTD._.vs._.BGT." localSheetId="5" hidden="1">{"6",#N/A,FALSE,"X2BA"}</definedName>
    <definedName name="wrn.6._.YTD._.vs._.BGT." localSheetId="6" hidden="1">{"6",#N/A,FALSE,"X2BA"}</definedName>
    <definedName name="wrn.6._.YTD._.vs._.BGT." localSheetId="4" hidden="1">{"6",#N/A,FALSE,"X2BA"}</definedName>
    <definedName name="wrn.6._.YTD._.vs._.BGT." localSheetId="7" hidden="1">{"6",#N/A,FALSE,"X2BA"}</definedName>
    <definedName name="wrn.6._.YTD._.vs._.BGT." localSheetId="8" hidden="1">{"6",#N/A,FALSE,"X2BA"}</definedName>
    <definedName name="wrn.6._.YTD._.vs._.BGT." hidden="1">{"6",#N/A,FALSE,"X2BA"}</definedName>
    <definedName name="wrn.7._.STG._.vs._.BGT." localSheetId="5" hidden="1">{"7",#N/A,FALSE,"X2BA"}</definedName>
    <definedName name="wrn.7._.STG._.vs._.BGT." localSheetId="6" hidden="1">{"7",#N/A,FALSE,"X2BA"}</definedName>
    <definedName name="wrn.7._.STG._.vs._.BGT." localSheetId="4" hidden="1">{"7",#N/A,FALSE,"X2BA"}</definedName>
    <definedName name="wrn.7._.STG._.vs._.BGT." localSheetId="7" hidden="1">{"7",#N/A,FALSE,"X2BA"}</definedName>
    <definedName name="wrn.7._.STG._.vs._.BGT." localSheetId="8" hidden="1">{"7",#N/A,FALSE,"X2BA"}</definedName>
    <definedName name="wrn.7._.STG._.vs._.BGT." hidden="1">{"7",#N/A,FALSE,"X2BA"}</definedName>
    <definedName name="wrn.8._.Full._.Year._.vs._.BGT." localSheetId="5" hidden="1">{"8",#N/A,FALSE,"X2BA"}</definedName>
    <definedName name="wrn.8._.Full._.Year._.vs._.BGT." localSheetId="6" hidden="1">{"8",#N/A,FALSE,"X2BA"}</definedName>
    <definedName name="wrn.8._.Full._.Year._.vs._.BGT." localSheetId="4" hidden="1">{"8",#N/A,FALSE,"X2BA"}</definedName>
    <definedName name="wrn.8._.Full._.Year._.vs._.BGT." localSheetId="7" hidden="1">{"8",#N/A,FALSE,"X2BA"}</definedName>
    <definedName name="wrn.8._.Full._.Year._.vs._.BGT." localSheetId="8" hidden="1">{"8",#N/A,FALSE,"X2BA"}</definedName>
    <definedName name="wrn.8._.Full._.Year._.vs._.BGT." hidden="1">{"8",#N/A,FALSE,"X2BA"}</definedName>
    <definedName name="wrn.97." localSheetId="5" hidden="1">{#N/A,#N/A,FALSE,"지침";#N/A,#N/A,FALSE,"환경분석";#N/A,#N/A,FALSE,"Sheet16"}</definedName>
    <definedName name="wrn.97." localSheetId="6" hidden="1">{#N/A,#N/A,FALSE,"지침";#N/A,#N/A,FALSE,"환경분석";#N/A,#N/A,FALSE,"Sheet16"}</definedName>
    <definedName name="wrn.97." localSheetId="4" hidden="1">{#N/A,#N/A,FALSE,"지침";#N/A,#N/A,FALSE,"환경분석";#N/A,#N/A,FALSE,"Sheet16"}</definedName>
    <definedName name="wrn.97." localSheetId="7" hidden="1">{#N/A,#N/A,FALSE,"지침";#N/A,#N/A,FALSE,"환경분석";#N/A,#N/A,FALSE,"Sheet16"}</definedName>
    <definedName name="wrn.97." localSheetId="8" hidden="1">{#N/A,#N/A,FALSE,"지침";#N/A,#N/A,FALSE,"환경분석";#N/A,#N/A,FALSE,"Sheet16"}</definedName>
    <definedName name="wrn.97." hidden="1">{#N/A,#N/A,FALSE,"지침";#N/A,#N/A,FALSE,"환경분석";#N/A,#N/A,FALSE,"Sheet16"}</definedName>
    <definedName name="wrn.Aging._.and._.Trend._.Analysis." localSheetId="5"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ug" localSheetId="5" hidden="1">{"det (May)",#N/A,FALSE,"June";"sum (MAY YTD)",#N/A,FALSE,"June YTD"}</definedName>
    <definedName name="wrn.aug" localSheetId="6" hidden="1">{"det (May)",#N/A,FALSE,"June";"sum (MAY YTD)",#N/A,FALSE,"June YTD"}</definedName>
    <definedName name="wrn.aug" localSheetId="4" hidden="1">{"det (May)",#N/A,FALSE,"June";"sum (MAY YTD)",#N/A,FALSE,"June YTD"}</definedName>
    <definedName name="wrn.aug" localSheetId="7" hidden="1">{"det (May)",#N/A,FALSE,"June";"sum (MAY YTD)",#N/A,FALSE,"June YTD"}</definedName>
    <definedName name="wrn.aug" localSheetId="8" hidden="1">{"det (May)",#N/A,FALSE,"June";"sum (MAY YTD)",#N/A,FALSE,"June YTD"}</definedName>
    <definedName name="wrn.aug" hidden="1">{"det (May)",#N/A,FALSE,"June";"sum (MAY YTD)",#N/A,FALSE,"June YTD"}</definedName>
    <definedName name="wrn.augyt" localSheetId="5" hidden="1">{"det (May)",#N/A,FALSE,"June";"sum (MAY YTD)",#N/A,FALSE,"June YTD"}</definedName>
    <definedName name="wrn.augyt" localSheetId="6" hidden="1">{"det (May)",#N/A,FALSE,"June";"sum (MAY YTD)",#N/A,FALSE,"June YTD"}</definedName>
    <definedName name="wrn.augyt" localSheetId="4" hidden="1">{"det (May)",#N/A,FALSE,"June";"sum (MAY YTD)",#N/A,FALSE,"June YTD"}</definedName>
    <definedName name="wrn.augyt" localSheetId="7" hidden="1">{"det (May)",#N/A,FALSE,"June";"sum (MAY YTD)",#N/A,FALSE,"June YTD"}</definedName>
    <definedName name="wrn.augyt" localSheetId="8" hidden="1">{"det (May)",#N/A,FALSE,"June";"sum (MAY YTD)",#N/A,FALSE,"June YTD"}</definedName>
    <definedName name="wrn.augyt" hidden="1">{"det (May)",#N/A,FALSE,"June";"sum (MAY YTD)",#N/A,FALSE,"June YTD"}</definedName>
    <definedName name="wrn.augYTD" localSheetId="5" hidden="1">{"det (May)",#N/A,FALSE,"June";"sum (MAY YTD)",#N/A,FALSE,"June YTD"}</definedName>
    <definedName name="wrn.augYTD" localSheetId="6" hidden="1">{"det (May)",#N/A,FALSE,"June";"sum (MAY YTD)",#N/A,FALSE,"June YTD"}</definedName>
    <definedName name="wrn.augYTD" localSheetId="4" hidden="1">{"det (May)",#N/A,FALSE,"June";"sum (MAY YTD)",#N/A,FALSE,"June YTD"}</definedName>
    <definedName name="wrn.augYTD" localSheetId="7" hidden="1">{"det (May)",#N/A,FALSE,"June";"sum (MAY YTD)",#N/A,FALSE,"June YTD"}</definedName>
    <definedName name="wrn.augYTD" localSheetId="8" hidden="1">{"det (May)",#N/A,FALSE,"June";"sum (MAY YTD)",#N/A,FALSE,"June YTD"}</definedName>
    <definedName name="wrn.augYTD" hidden="1">{"det (May)",#N/A,FALSE,"June";"sum (MAY YTD)",#N/A,FALSE,"June YTD"}</definedName>
    <definedName name="wrn.augYTDx" localSheetId="5" hidden="1">{"det (May)",#N/A,FALSE,"June";"sum (MAY YTD)",#N/A,FALSE,"June YTD"}</definedName>
    <definedName name="wrn.augYTDx" localSheetId="6" hidden="1">{"det (May)",#N/A,FALSE,"June";"sum (MAY YTD)",#N/A,FALSE,"June YTD"}</definedName>
    <definedName name="wrn.augYTDx" localSheetId="4" hidden="1">{"det (May)",#N/A,FALSE,"June";"sum (MAY YTD)",#N/A,FALSE,"June YTD"}</definedName>
    <definedName name="wrn.augYTDx" localSheetId="7" hidden="1">{"det (May)",#N/A,FALSE,"June";"sum (MAY YTD)",#N/A,FALSE,"June YTD"}</definedName>
    <definedName name="wrn.augYTDx" localSheetId="8" hidden="1">{"det (May)",#N/A,FALSE,"June";"sum (MAY YTD)",#N/A,FALSE,"June YTD"}</definedName>
    <definedName name="wrn.augYTDx" hidden="1">{"det (May)",#N/A,FALSE,"June";"sum (MAY YTD)",#N/A,FALSE,"June YTD"}</definedName>
    <definedName name="wrn.augytx" localSheetId="5" hidden="1">{"det (May)",#N/A,FALSE,"June";"sum (MAY YTD)",#N/A,FALSE,"June YTD"}</definedName>
    <definedName name="wrn.augytx" localSheetId="6" hidden="1">{"det (May)",#N/A,FALSE,"June";"sum (MAY YTD)",#N/A,FALSE,"June YTD"}</definedName>
    <definedName name="wrn.augytx" localSheetId="4" hidden="1">{"det (May)",#N/A,FALSE,"June";"sum (MAY YTD)",#N/A,FALSE,"June YTD"}</definedName>
    <definedName name="wrn.augytx" localSheetId="7" hidden="1">{"det (May)",#N/A,FALSE,"June";"sum (MAY YTD)",#N/A,FALSE,"June YTD"}</definedName>
    <definedName name="wrn.augytx" localSheetId="8" hidden="1">{"det (May)",#N/A,FALSE,"June";"sum (MAY YTD)",#N/A,FALSE,"June YTD"}</definedName>
    <definedName name="wrn.augytx" hidden="1">{"det (May)",#N/A,FALSE,"June";"sum (MAY YTD)",#N/A,FALSE,"June YTD"}</definedName>
    <definedName name="wrn.BALANCE._.PARA._.LUIZ._.CLAUDIO." localSheetId="5" hidden="1">{#N/A,#N/A,FALSE,"Hoja1";#N/A,#N/A,FALSE,"Hoja2"}</definedName>
    <definedName name="wrn.BALANCE._.PARA._.LUIZ._.CLAUDIO." localSheetId="6" hidden="1">{#N/A,#N/A,FALSE,"Hoja1";#N/A,#N/A,FALSE,"Hoja2"}</definedName>
    <definedName name="wrn.BALANCE._.PARA._.LUIZ._.CLAUDIO." localSheetId="4" hidden="1">{#N/A,#N/A,FALSE,"Hoja1";#N/A,#N/A,FALSE,"Hoja2"}</definedName>
    <definedName name="wrn.BALANCE._.PARA._.LUIZ._.CLAUDIO." localSheetId="7" hidden="1">{#N/A,#N/A,FALSE,"Hoja1";#N/A,#N/A,FALSE,"Hoja2"}</definedName>
    <definedName name="wrn.BALANCE._.PARA._.LUIZ._.CLAUDIO." localSheetId="8" hidden="1">{#N/A,#N/A,FALSE,"Hoja1";#N/A,#N/A,FALSE,"Hoja2"}</definedName>
    <definedName name="wrn.BALANCE._.PARA._.LUIZ._.CLAUDIO." hidden="1">{#N/A,#N/A,FALSE,"Hoja1";#N/A,#N/A,FALSE,"Hoja2"}</definedName>
    <definedName name="wrn.Balanço." localSheetId="5" hidden="1">{#N/A,#N/A,FALSE,"Balanço"}</definedName>
    <definedName name="wrn.Balanço." localSheetId="6" hidden="1">{#N/A,#N/A,FALSE,"Balanço"}</definedName>
    <definedName name="wrn.Balanço." localSheetId="4" hidden="1">{#N/A,#N/A,FALSE,"Balanço"}</definedName>
    <definedName name="wrn.Balanço." localSheetId="7" hidden="1">{#N/A,#N/A,FALSE,"Balanço"}</definedName>
    <definedName name="wrn.Balanço." localSheetId="8" hidden="1">{#N/A,#N/A,FALSE,"Balanço"}</definedName>
    <definedName name="wrn.Balanço." hidden="1">{#N/A,#N/A,FALSE,"Balanço"}</definedName>
    <definedName name="wrn.Balanço._.Geral." localSheetId="5" hidden="1">{#N/A,#N/A,FALSE,"BG1"}</definedName>
    <definedName name="wrn.Balanço._.Geral." localSheetId="6" hidden="1">{#N/A,#N/A,FALSE,"BG1"}</definedName>
    <definedName name="wrn.Balanço._.Geral." localSheetId="4" hidden="1">{#N/A,#N/A,FALSE,"BG1"}</definedName>
    <definedName name="wrn.Balanço._.Geral." localSheetId="7" hidden="1">{#N/A,#N/A,FALSE,"BG1"}</definedName>
    <definedName name="wrn.Balanço._.Geral." localSheetId="8" hidden="1">{#N/A,#N/A,FALSE,"BG1"}</definedName>
    <definedName name="wrn.Balanço._.Geral." hidden="1">{#N/A,#N/A,FALSE,"BG1"}</definedName>
    <definedName name="wrn.Balanço._.Geral._1" localSheetId="5" hidden="1">{#N/A,#N/A,FALSE,"BG1"}</definedName>
    <definedName name="wrn.Balanço._.Geral._1" localSheetId="6" hidden="1">{#N/A,#N/A,FALSE,"BG1"}</definedName>
    <definedName name="wrn.Balanço._.Geral._1" localSheetId="4" hidden="1">{#N/A,#N/A,FALSE,"BG1"}</definedName>
    <definedName name="wrn.Balanço._.Geral._1" localSheetId="7" hidden="1">{#N/A,#N/A,FALSE,"BG1"}</definedName>
    <definedName name="wrn.Balanço._.Geral._1" localSheetId="8" hidden="1">{#N/A,#N/A,FALSE,"BG1"}</definedName>
    <definedName name="wrn.Balanço._.Geral._1" hidden="1">{#N/A,#N/A,FALSE,"BG1"}</definedName>
    <definedName name="wrn.Balanço._.Geral._2" localSheetId="5" hidden="1">{#N/A,#N/A,FALSE,"BG1"}</definedName>
    <definedName name="wrn.Balanço._.Geral._2" localSheetId="6" hidden="1">{#N/A,#N/A,FALSE,"BG1"}</definedName>
    <definedName name="wrn.Balanço._.Geral._2" localSheetId="4" hidden="1">{#N/A,#N/A,FALSE,"BG1"}</definedName>
    <definedName name="wrn.Balanço._.Geral._2" localSheetId="7" hidden="1">{#N/A,#N/A,FALSE,"BG1"}</definedName>
    <definedName name="wrn.Balanço._.Geral._2" localSheetId="8" hidden="1">{#N/A,#N/A,FALSE,"BG1"}</definedName>
    <definedName name="wrn.Balanço._.Geral._2" hidden="1">{#N/A,#N/A,FALSE,"BG1"}</definedName>
    <definedName name="wrn.Balanço._.Geral._3" localSheetId="5" hidden="1">{#N/A,#N/A,FALSE,"BG1"}</definedName>
    <definedName name="wrn.Balanço._.Geral._3" localSheetId="6" hidden="1">{#N/A,#N/A,FALSE,"BG1"}</definedName>
    <definedName name="wrn.Balanço._.Geral._3" localSheetId="4" hidden="1">{#N/A,#N/A,FALSE,"BG1"}</definedName>
    <definedName name="wrn.Balanço._.Geral._3" localSheetId="7" hidden="1">{#N/A,#N/A,FALSE,"BG1"}</definedName>
    <definedName name="wrn.Balanço._.Geral._3" localSheetId="8" hidden="1">{#N/A,#N/A,FALSE,"BG1"}</definedName>
    <definedName name="wrn.Balanço._.Geral._3" hidden="1">{#N/A,#N/A,FALSE,"BG1"}</definedName>
    <definedName name="wrn.Balanço2" localSheetId="5" hidden="1">{#N/A,#N/A,FALSE,"Balanço"}</definedName>
    <definedName name="wrn.Balanço2" localSheetId="6" hidden="1">{#N/A,#N/A,FALSE,"Balanço"}</definedName>
    <definedName name="wrn.Balanço2" localSheetId="4" hidden="1">{#N/A,#N/A,FALSE,"Balanço"}</definedName>
    <definedName name="wrn.Balanço2" localSheetId="7" hidden="1">{#N/A,#N/A,FALSE,"Balanço"}</definedName>
    <definedName name="wrn.Balanço2" localSheetId="8" hidden="1">{#N/A,#N/A,FALSE,"Balanço"}</definedName>
    <definedName name="wrn.Balanço2" hidden="1">{#N/A,#N/A,FALSE,"Balanço"}</definedName>
    <definedName name="wrn.Balanço3" localSheetId="5" hidden="1">{#N/A,#N/A,FALSE,"Balanço"}</definedName>
    <definedName name="wrn.Balanço3" localSheetId="6" hidden="1">{#N/A,#N/A,FALSE,"Balanço"}</definedName>
    <definedName name="wrn.Balanço3" localSheetId="4" hidden="1">{#N/A,#N/A,FALSE,"Balanço"}</definedName>
    <definedName name="wrn.Balanço3" localSheetId="7" hidden="1">{#N/A,#N/A,FALSE,"Balanço"}</definedName>
    <definedName name="wrn.Balanço3" localSheetId="8" hidden="1">{#N/A,#N/A,FALSE,"Balanço"}</definedName>
    <definedName name="wrn.Balanço3" hidden="1">{#N/A,#N/A,FALSE,"Balanço"}</definedName>
    <definedName name="wrn.balanço4" localSheetId="5" hidden="1">{#N/A,#N/A,FALSE,"Balanço"}</definedName>
    <definedName name="wrn.balanço4" localSheetId="6" hidden="1">{#N/A,#N/A,FALSE,"Balanço"}</definedName>
    <definedName name="wrn.balanço4" localSheetId="4" hidden="1">{#N/A,#N/A,FALSE,"Balanço"}</definedName>
    <definedName name="wrn.balanço4" localSheetId="7" hidden="1">{#N/A,#N/A,FALSE,"Balanço"}</definedName>
    <definedName name="wrn.balanço4" localSheetId="8" hidden="1">{#N/A,#N/A,FALSE,"Balanço"}</definedName>
    <definedName name="wrn.balanço4" hidden="1">{#N/A,#N/A,FALSE,"Balanço"}</definedName>
    <definedName name="wrn.brol."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wrn.brol."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wrn.brol." localSheetId="4" hidden="1">{"04-12brpr",#N/A,FALSE,"Total jan-dec";"05brpr",#N/A,FALSE,"Total jan-dec";"07brpr",#N/A,FALSE,"Total jan-dec";"01-12absdet",#N/A,FALSE,"Total jan-dec";"01-12abs",#N/A,FALSE,"Total jan-dec";"04-12abs",#N/A,FALSE,"Total jan-dec";"04-12absdet",#N/A,FALSE,"Total jan-dec";"01-12hl",#N/A,FALSE,"Total jan-dec";"04-12HL",#N/A,FALSE,"Total jan-dec"}</definedName>
    <definedName name="wrn.brol."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wrn.brol." localSheetId="8" hidden="1">{"04-12brpr",#N/A,FALSE,"Total jan-dec";"05brpr",#N/A,FALSE,"Total jan-dec";"07brpr",#N/A,FALSE,"Total jan-dec";"01-12absdet",#N/A,FALSE,"Total jan-dec";"01-12abs",#N/A,FALSE,"Total jan-dec";"04-12abs",#N/A,FALSE,"Total jan-dec";"04-12absdet",#N/A,FALSE,"Total jan-dec";"01-12hl",#N/A,FALSE,"Total jan-dec";"04-12HL",#N/A,FALSE,"Total jan-dec"}</definedName>
    <definedName name="wrn.brol." hidden="1">{"04-12brpr",#N/A,FALSE,"Total jan-dec";"05brpr",#N/A,FALSE,"Total jan-dec";"07brpr",#N/A,FALSE,"Total jan-dec";"01-12absdet",#N/A,FALSE,"Total jan-dec";"01-12abs",#N/A,FALSE,"Total jan-dec";"04-12abs",#N/A,FALSE,"Total jan-dec";"04-12absdet",#N/A,FALSE,"Total jan-dec";"01-12hl",#N/A,FALSE,"Total jan-dec";"04-12HL",#N/A,FALSE,"Total jan-dec"}</definedName>
    <definedName name="wrn.business." localSheetId="5" hidden="1">{"miles",#N/A,FALSE,"LUCROS E PERDAS (US$ 000)";"hl",#N/A,FALSE,"LUCROS E PERDAS (US$ 000)"}</definedName>
    <definedName name="wrn.business." localSheetId="6" hidden="1">{"miles",#N/A,FALSE,"LUCROS E PERDAS (US$ 000)";"hl",#N/A,FALSE,"LUCROS E PERDAS (US$ 000)"}</definedName>
    <definedName name="wrn.business." localSheetId="4" hidden="1">{"miles",#N/A,FALSE,"LUCROS E PERDAS (US$ 000)";"hl",#N/A,FALSE,"LUCROS E PERDAS (US$ 000)"}</definedName>
    <definedName name="wrn.business." localSheetId="7" hidden="1">{"miles",#N/A,FALSE,"LUCROS E PERDAS (US$ 000)";"hl",#N/A,FALSE,"LUCROS E PERDAS (US$ 000)"}</definedName>
    <definedName name="wrn.business." localSheetId="8" hidden="1">{"miles",#N/A,FALSE,"LUCROS E PERDAS (US$ 000)";"hl",#N/A,FALSE,"LUCROS E PERDAS (US$ 000)"}</definedName>
    <definedName name="wrn.business." hidden="1">{"miles",#N/A,FALSE,"LUCROS E PERDAS (US$ 000)";"hl",#N/A,FALSE,"LUCROS E PERDAS (US$ 000)"}</definedName>
    <definedName name="wrn.Calculos." localSheetId="5" hidden="1">{#N/A,#N/A,FALSE,"Calculos"}</definedName>
    <definedName name="wrn.Calculos." localSheetId="6" hidden="1">{#N/A,#N/A,FALSE,"Calculos"}</definedName>
    <definedName name="wrn.Calculos." localSheetId="4" hidden="1">{#N/A,#N/A,FALSE,"Calculos"}</definedName>
    <definedName name="wrn.Calculos." localSheetId="7" hidden="1">{#N/A,#N/A,FALSE,"Calculos"}</definedName>
    <definedName name="wrn.Calculos." localSheetId="8" hidden="1">{#N/A,#N/A,FALSE,"Calculos"}</definedName>
    <definedName name="wrn.Calculos." hidden="1">{#N/A,#N/A,FALSE,"Calculos"}</definedName>
    <definedName name="wrn.Calculos2" localSheetId="5" hidden="1">{#N/A,#N/A,FALSE,"Calculos"}</definedName>
    <definedName name="wrn.Calculos2" localSheetId="6" hidden="1">{#N/A,#N/A,FALSE,"Calculos"}</definedName>
    <definedName name="wrn.Calculos2" localSheetId="4" hidden="1">{#N/A,#N/A,FALSE,"Calculos"}</definedName>
    <definedName name="wrn.Calculos2" localSheetId="7" hidden="1">{#N/A,#N/A,FALSE,"Calculos"}</definedName>
    <definedName name="wrn.Calculos2" localSheetId="8" hidden="1">{#N/A,#N/A,FALSE,"Calculos"}</definedName>
    <definedName name="wrn.Calculos2" hidden="1">{#N/A,#N/A,FALSE,"Calculos"}</definedName>
    <definedName name="wrn.Calculos3" localSheetId="5" hidden="1">{#N/A,#N/A,FALSE,"Calculos"}</definedName>
    <definedName name="wrn.Calculos3" localSheetId="6" hidden="1">{#N/A,#N/A,FALSE,"Calculos"}</definedName>
    <definedName name="wrn.Calculos3" localSheetId="4" hidden="1">{#N/A,#N/A,FALSE,"Calculos"}</definedName>
    <definedName name="wrn.Calculos3" localSheetId="7" hidden="1">{#N/A,#N/A,FALSE,"Calculos"}</definedName>
    <definedName name="wrn.Calculos3" localSheetId="8" hidden="1">{#N/A,#N/A,FALSE,"Calculos"}</definedName>
    <definedName name="wrn.Calculos3" hidden="1">{#N/A,#N/A,FALSE,"Calculos"}</definedName>
    <definedName name="wrn.calculos4" localSheetId="5" hidden="1">{#N/A,#N/A,FALSE,"Calculos"}</definedName>
    <definedName name="wrn.calculos4" localSheetId="6" hidden="1">{#N/A,#N/A,FALSE,"Calculos"}</definedName>
    <definedName name="wrn.calculos4" localSheetId="4" hidden="1">{#N/A,#N/A,FALSE,"Calculos"}</definedName>
    <definedName name="wrn.calculos4" localSheetId="7" hidden="1">{#N/A,#N/A,FALSE,"Calculos"}</definedName>
    <definedName name="wrn.calculos4" localSheetId="8" hidden="1">{#N/A,#N/A,FALSE,"Calculos"}</definedName>
    <definedName name="wrn.calculos4" hidden="1">{#N/A,#N/A,FALSE,"Calculos"}</definedName>
    <definedName name="wrn.CAPITAL._.TODO." localSheetId="5" hidden="1">{"CAP VOL",#N/A,FALSE,"CAPITAL";"CAP VAR",#N/A,FALSE,"CAPITAL";"CAP FIJ",#N/A,FALSE,"CAPITAL";"CAP CONS",#N/A,FALSE,"CAPITAL";"CAP DATA",#N/A,FALSE,"CAPITAL"}</definedName>
    <definedName name="wrn.CAPITAL._.TODO." localSheetId="6" hidden="1">{"CAP VOL",#N/A,FALSE,"CAPITAL";"CAP VAR",#N/A,FALSE,"CAPITAL";"CAP FIJ",#N/A,FALSE,"CAPITAL";"CAP CONS",#N/A,FALSE,"CAPITAL";"CAP DATA",#N/A,FALSE,"CAPITAL"}</definedName>
    <definedName name="wrn.CAPITAL._.TODO." localSheetId="4" hidden="1">{"CAP VOL",#N/A,FALSE,"CAPITAL";"CAP VAR",#N/A,FALSE,"CAPITAL";"CAP FIJ",#N/A,FALSE,"CAPITAL";"CAP CONS",#N/A,FALSE,"CAPITAL";"CAP DATA",#N/A,FALSE,"CAPITAL"}</definedName>
    <definedName name="wrn.CAPITAL._.TODO." localSheetId="7" hidden="1">{"CAP VOL",#N/A,FALSE,"CAPITAL";"CAP VAR",#N/A,FALSE,"CAPITAL";"CAP FIJ",#N/A,FALSE,"CAPITAL";"CAP CONS",#N/A,FALSE,"CAPITAL";"CAP DATA",#N/A,FALSE,"CAPITAL"}</definedName>
    <definedName name="wrn.CAPITAL._.TODO." localSheetId="8" hidden="1">{"CAP VOL",#N/A,FALSE,"CAPITAL";"CAP VAR",#N/A,FALSE,"CAPITAL";"CAP FIJ",#N/A,FALSE,"CAPITAL";"CAP CONS",#N/A,FALSE,"CAPITAL";"CAP DATA",#N/A,FALSE,"CAPITAL"}</definedName>
    <definedName name="wrn.CAPITAL._.TODO." hidden="1">{"CAP VOL",#N/A,FALSE,"CAPITAL";"CAP VAR",#N/A,FALSE,"CAPITAL";"CAP FIJ",#N/A,FALSE,"CAPITAL";"CAP CONS",#N/A,FALSE,"CAPITAL";"CAP DATA",#N/A,FALSE,"CAPITAL"}</definedName>
    <definedName name="wrn.CON_DESCUENTO." localSheetId="5" hidden="1">{#N/A,"Carabeer",FALSE,"Dscto.";#N/A,"Disbracentro",FALSE,"Dscto.";#N/A,"Río Beer",FALSE,"Dscto.";#N/A,"Andes",FALSE,"Dscto."}</definedName>
    <definedName name="wrn.CON_DESCUENTO." localSheetId="6" hidden="1">{#N/A,"Carabeer",FALSE,"Dscto.";#N/A,"Disbracentro",FALSE,"Dscto.";#N/A,"Río Beer",FALSE,"Dscto.";#N/A,"Andes",FALSE,"Dscto."}</definedName>
    <definedName name="wrn.CON_DESCUENTO." localSheetId="4" hidden="1">{#N/A,"Carabeer",FALSE,"Dscto.";#N/A,"Disbracentro",FALSE,"Dscto.";#N/A,"Río Beer",FALSE,"Dscto.";#N/A,"Andes",FALSE,"Dscto."}</definedName>
    <definedName name="wrn.CON_DESCUENTO." localSheetId="7" hidden="1">{#N/A,"Carabeer",FALSE,"Dscto.";#N/A,"Disbracentro",FALSE,"Dscto.";#N/A,"Río Beer",FALSE,"Dscto.";#N/A,"Andes",FALSE,"Dscto."}</definedName>
    <definedName name="wrn.CON_DESCUENTO." localSheetId="8" hidden="1">{#N/A,"Carabeer",FALSE,"Dscto.";#N/A,"Disbracentro",FALSE,"Dscto.";#N/A,"Río Beer",FALSE,"Dscto.";#N/A,"Andes",FALSE,"Dscto."}</definedName>
    <definedName name="wrn.CON_DESCUENTO." hidden="1">{#N/A,"Carabeer",FALSE,"Dscto.";#N/A,"Disbracentro",FALSE,"Dscto.";#N/A,"Río Beer",FALSE,"Dscto.";#N/A,"Andes",FALSE,"Dscto."}</definedName>
    <definedName name="wrn.D.R.E.." localSheetId="5" hidden="1">{#N/A,#N/A,FALSE,"DRE"}</definedName>
    <definedName name="wrn.D.R.E.." localSheetId="6" hidden="1">{#N/A,#N/A,FALSE,"DRE"}</definedName>
    <definedName name="wrn.D.R.E.." localSheetId="4" hidden="1">{#N/A,#N/A,FALSE,"DRE"}</definedName>
    <definedName name="wrn.D.R.E.." localSheetId="7" hidden="1">{#N/A,#N/A,FALSE,"DRE"}</definedName>
    <definedName name="wrn.D.R.E.." localSheetId="8" hidden="1">{#N/A,#N/A,FALSE,"DRE"}</definedName>
    <definedName name="wrn.D.R.E.." hidden="1">{#N/A,#N/A,FALSE,"DRE"}</definedName>
    <definedName name="wrn.Dados." localSheetId="5" hidden="1">{#N/A,#N/A,FALSE,"Dados"}</definedName>
    <definedName name="wrn.Dados." localSheetId="6" hidden="1">{#N/A,#N/A,FALSE,"Dados"}</definedName>
    <definedName name="wrn.Dados." localSheetId="4" hidden="1">{#N/A,#N/A,FALSE,"Dados"}</definedName>
    <definedName name="wrn.Dados." localSheetId="7" hidden="1">{#N/A,#N/A,FALSE,"Dados"}</definedName>
    <definedName name="wrn.Dados." localSheetId="8" hidden="1">{#N/A,#N/A,FALSE,"Dados"}</definedName>
    <definedName name="wrn.Dados." hidden="1">{#N/A,#N/A,FALSE,"Dados"}</definedName>
    <definedName name="wrn.Dados2" localSheetId="5" hidden="1">{#N/A,#N/A,FALSE,"Dados"}</definedName>
    <definedName name="wrn.Dados2" localSheetId="6" hidden="1">{#N/A,#N/A,FALSE,"Dados"}</definedName>
    <definedName name="wrn.Dados2" localSheetId="4" hidden="1">{#N/A,#N/A,FALSE,"Dados"}</definedName>
    <definedName name="wrn.Dados2" localSheetId="7" hidden="1">{#N/A,#N/A,FALSE,"Dados"}</definedName>
    <definedName name="wrn.Dados2" localSheetId="8" hidden="1">{#N/A,#N/A,FALSE,"Dados"}</definedName>
    <definedName name="wrn.Dados2" hidden="1">{#N/A,#N/A,FALSE,"Dados"}</definedName>
    <definedName name="wrn.Dados3" localSheetId="5" hidden="1">{#N/A,#N/A,FALSE,"Dados"}</definedName>
    <definedName name="wrn.Dados3" localSheetId="6" hidden="1">{#N/A,#N/A,FALSE,"Dados"}</definedName>
    <definedName name="wrn.Dados3" localSheetId="4" hidden="1">{#N/A,#N/A,FALSE,"Dados"}</definedName>
    <definedName name="wrn.Dados3" localSheetId="7" hidden="1">{#N/A,#N/A,FALSE,"Dados"}</definedName>
    <definedName name="wrn.Dados3" localSheetId="8" hidden="1">{#N/A,#N/A,FALSE,"Dados"}</definedName>
    <definedName name="wrn.Dados3" hidden="1">{#N/A,#N/A,FALSE,"Dados"}</definedName>
    <definedName name="wrn.DIRETRIZ." localSheetId="5" hidden="1">{#N/A,#N/A,FALSE,"ROTINA";#N/A,#N/A,FALSE,"ITENS";#N/A,#N/A,FALSE,"ACOMP"}</definedName>
    <definedName name="wrn.DIRETRIZ." localSheetId="6" hidden="1">{#N/A,#N/A,FALSE,"ROTINA";#N/A,#N/A,FALSE,"ITENS";#N/A,#N/A,FALSE,"ACOMP"}</definedName>
    <definedName name="wrn.DIRETRIZ." localSheetId="4" hidden="1">{#N/A,#N/A,FALSE,"ROTINA";#N/A,#N/A,FALSE,"ITENS";#N/A,#N/A,FALSE,"ACOMP"}</definedName>
    <definedName name="wrn.DIRETRIZ." localSheetId="7" hidden="1">{#N/A,#N/A,FALSE,"ROTINA";#N/A,#N/A,FALSE,"ITENS";#N/A,#N/A,FALSE,"ACOMP"}</definedName>
    <definedName name="wrn.DIRETRIZ." localSheetId="8" hidden="1">{#N/A,#N/A,FALSE,"ROTINA";#N/A,#N/A,FALSE,"ITENS";#N/A,#N/A,FALSE,"ACOMP"}</definedName>
    <definedName name="wrn.DIRETRIZ." hidden="1">{#N/A,#N/A,FALSE,"ROTINA";#N/A,#N/A,FALSE,"ITENS";#N/A,#N/A,FALSE,"ACOMP"}</definedName>
    <definedName name="wrn.DRE2" localSheetId="5" hidden="1">{#N/A,#N/A,FALSE,"DRE"}</definedName>
    <definedName name="wrn.DRE2" localSheetId="6" hidden="1">{#N/A,#N/A,FALSE,"DRE"}</definedName>
    <definedName name="wrn.DRE2" localSheetId="4" hidden="1">{#N/A,#N/A,FALSE,"DRE"}</definedName>
    <definedName name="wrn.DRE2" localSheetId="7" hidden="1">{#N/A,#N/A,FALSE,"DRE"}</definedName>
    <definedName name="wrn.DRE2" localSheetId="8" hidden="1">{#N/A,#N/A,FALSE,"DRE"}</definedName>
    <definedName name="wrn.DRE2" hidden="1">{#N/A,#N/A,FALSE,"DRE"}</definedName>
    <definedName name="wrn.DRE3" localSheetId="5" hidden="1">{#N/A,#N/A,FALSE,"DRE"}</definedName>
    <definedName name="wrn.DRE3" localSheetId="6" hidden="1">{#N/A,#N/A,FALSE,"DRE"}</definedName>
    <definedName name="wrn.DRE3" localSheetId="4" hidden="1">{#N/A,#N/A,FALSE,"DRE"}</definedName>
    <definedName name="wrn.DRE3" localSheetId="7" hidden="1">{#N/A,#N/A,FALSE,"DRE"}</definedName>
    <definedName name="wrn.DRE3" localSheetId="8" hidden="1">{#N/A,#N/A,FALSE,"DRE"}</definedName>
    <definedName name="wrn.DRE3" hidden="1">{#N/A,#N/A,FALSE,"DRE"}</definedName>
    <definedName name="wrn.Emprestimos." localSheetId="5" hidden="1">{#N/A,#N/A,FALSE,"Emprest"}</definedName>
    <definedName name="wrn.Emprestimos." localSheetId="6" hidden="1">{#N/A,#N/A,FALSE,"Emprest"}</definedName>
    <definedName name="wrn.Emprestimos." localSheetId="4" hidden="1">{#N/A,#N/A,FALSE,"Emprest"}</definedName>
    <definedName name="wrn.Emprestimos." localSheetId="7" hidden="1">{#N/A,#N/A,FALSE,"Emprest"}</definedName>
    <definedName name="wrn.Emprestimos." localSheetId="8" hidden="1">{#N/A,#N/A,FALSE,"Emprest"}</definedName>
    <definedName name="wrn.Emprestimos." hidden="1">{#N/A,#N/A,FALSE,"Emprest"}</definedName>
    <definedName name="wrn.Emprestimos2" localSheetId="5" hidden="1">{#N/A,#N/A,FALSE,"Emprest"}</definedName>
    <definedName name="wrn.Emprestimos2" localSheetId="6" hidden="1">{#N/A,#N/A,FALSE,"Emprest"}</definedName>
    <definedName name="wrn.Emprestimos2" localSheetId="4" hidden="1">{#N/A,#N/A,FALSE,"Emprest"}</definedName>
    <definedName name="wrn.Emprestimos2" localSheetId="7" hidden="1">{#N/A,#N/A,FALSE,"Emprest"}</definedName>
    <definedName name="wrn.Emprestimos2" localSheetId="8" hidden="1">{#N/A,#N/A,FALSE,"Emprest"}</definedName>
    <definedName name="wrn.Emprestimos2" hidden="1">{#N/A,#N/A,FALSE,"Emprest"}</definedName>
    <definedName name="wrn.Emprestimos3" localSheetId="5" hidden="1">{#N/A,#N/A,FALSE,"Emprest"}</definedName>
    <definedName name="wrn.Emprestimos3" localSheetId="6" hidden="1">{#N/A,#N/A,FALSE,"Emprest"}</definedName>
    <definedName name="wrn.Emprestimos3" localSheetId="4" hidden="1">{#N/A,#N/A,FALSE,"Emprest"}</definedName>
    <definedName name="wrn.Emprestimos3" localSheetId="7" hidden="1">{#N/A,#N/A,FALSE,"Emprest"}</definedName>
    <definedName name="wrn.Emprestimos3" localSheetId="8" hidden="1">{#N/A,#N/A,FALSE,"Emprest"}</definedName>
    <definedName name="wrn.Emprestimos3" hidden="1">{#N/A,#N/A,FALSE,"Emprest"}</definedName>
    <definedName name="wrn.emprestimos4" localSheetId="5" hidden="1">{#N/A,#N/A,FALSE,"Emprest"}</definedName>
    <definedName name="wrn.emprestimos4" localSheetId="6" hidden="1">{#N/A,#N/A,FALSE,"Emprest"}</definedName>
    <definedName name="wrn.emprestimos4" localSheetId="4" hidden="1">{#N/A,#N/A,FALSE,"Emprest"}</definedName>
    <definedName name="wrn.emprestimos4" localSheetId="7" hidden="1">{#N/A,#N/A,FALSE,"Emprest"}</definedName>
    <definedName name="wrn.emprestimos4" localSheetId="8" hidden="1">{#N/A,#N/A,FALSE,"Emprest"}</definedName>
    <definedName name="wrn.emprestimos4" hidden="1">{#N/A,#N/A,FALSE,"Emprest"}</definedName>
    <definedName name="wrn.Fluxo." localSheetId="5" hidden="1">{#N/A,#N/A,FALSE,"Fluxo"}</definedName>
    <definedName name="wrn.Fluxo." localSheetId="6" hidden="1">{#N/A,#N/A,FALSE,"Fluxo"}</definedName>
    <definedName name="wrn.Fluxo." localSheetId="4" hidden="1">{#N/A,#N/A,FALSE,"Fluxo"}</definedName>
    <definedName name="wrn.Fluxo." localSheetId="7" hidden="1">{#N/A,#N/A,FALSE,"Fluxo"}</definedName>
    <definedName name="wrn.Fluxo." localSheetId="8" hidden="1">{#N/A,#N/A,FALSE,"Fluxo"}</definedName>
    <definedName name="wrn.Fluxo." hidden="1">{#N/A,#N/A,FALSE,"Fluxo"}</definedName>
    <definedName name="wrn.Fluxo2" localSheetId="5" hidden="1">{#N/A,#N/A,FALSE,"Fluxo"}</definedName>
    <definedName name="wrn.Fluxo2" localSheetId="6" hidden="1">{#N/A,#N/A,FALSE,"Fluxo"}</definedName>
    <definedName name="wrn.Fluxo2" localSheetId="4" hidden="1">{#N/A,#N/A,FALSE,"Fluxo"}</definedName>
    <definedName name="wrn.Fluxo2" localSheetId="7" hidden="1">{#N/A,#N/A,FALSE,"Fluxo"}</definedName>
    <definedName name="wrn.Fluxo2" localSheetId="8" hidden="1">{#N/A,#N/A,FALSE,"Fluxo"}</definedName>
    <definedName name="wrn.Fluxo2" hidden="1">{#N/A,#N/A,FALSE,"Fluxo"}</definedName>
    <definedName name="wrn.Fluxo3" localSheetId="5" hidden="1">{#N/A,#N/A,FALSE,"Fluxo"}</definedName>
    <definedName name="wrn.Fluxo3" localSheetId="6" hidden="1">{#N/A,#N/A,FALSE,"Fluxo"}</definedName>
    <definedName name="wrn.Fluxo3" localSheetId="4" hidden="1">{#N/A,#N/A,FALSE,"Fluxo"}</definedName>
    <definedName name="wrn.Fluxo3" localSheetId="7" hidden="1">{#N/A,#N/A,FALSE,"Fluxo"}</definedName>
    <definedName name="wrn.Fluxo3" localSheetId="8" hidden="1">{#N/A,#N/A,FALSE,"Fluxo"}</definedName>
    <definedName name="wrn.Fluxo3" hidden="1">{#N/A,#N/A,FALSE,"Fluxo"}</definedName>
    <definedName name="wrn.Fluxograma." localSheetId="5" hidden="1">{#N/A,#N/A,FALSE,"Saída2";#N/A,#N/A,FALSE,"Fluxograma"}</definedName>
    <definedName name="wrn.Fluxograma." localSheetId="6" hidden="1">{#N/A,#N/A,FALSE,"Saída2";#N/A,#N/A,FALSE,"Fluxograma"}</definedName>
    <definedName name="wrn.Fluxograma." localSheetId="4" hidden="1">{#N/A,#N/A,FALSE,"Saída2";#N/A,#N/A,FALSE,"Fluxograma"}</definedName>
    <definedName name="wrn.Fluxograma." localSheetId="7" hidden="1">{#N/A,#N/A,FALSE,"Saída2";#N/A,#N/A,FALSE,"Fluxograma"}</definedName>
    <definedName name="wrn.Fluxograma." localSheetId="8" hidden="1">{#N/A,#N/A,FALSE,"Saída2";#N/A,#N/A,FALSE,"Fluxograma"}</definedName>
    <definedName name="wrn.Fluxograma." hidden="1">{#N/A,#N/A,FALSE,"Saída2";#N/A,#N/A,FALSE,"Fluxograma"}</definedName>
    <definedName name="wrn.Fluxograma._1" localSheetId="5" hidden="1">{#N/A,#N/A,FALSE,"Saída2";#N/A,#N/A,FALSE,"Fluxograma"}</definedName>
    <definedName name="wrn.Fluxograma._1" localSheetId="6" hidden="1">{#N/A,#N/A,FALSE,"Saída2";#N/A,#N/A,FALSE,"Fluxograma"}</definedName>
    <definedName name="wrn.Fluxograma._1" localSheetId="4" hidden="1">{#N/A,#N/A,FALSE,"Saída2";#N/A,#N/A,FALSE,"Fluxograma"}</definedName>
    <definedName name="wrn.Fluxograma._1" localSheetId="7" hidden="1">{#N/A,#N/A,FALSE,"Saída2";#N/A,#N/A,FALSE,"Fluxograma"}</definedName>
    <definedName name="wrn.Fluxograma._1" localSheetId="8" hidden="1">{#N/A,#N/A,FALSE,"Saída2";#N/A,#N/A,FALSE,"Fluxograma"}</definedName>
    <definedName name="wrn.Fluxograma._1" hidden="1">{#N/A,#N/A,FALSE,"Saída2";#N/A,#N/A,FALSE,"Fluxograma"}</definedName>
    <definedName name="wrn.Fluxograma._2" localSheetId="5" hidden="1">{#N/A,#N/A,FALSE,"Saída2";#N/A,#N/A,FALSE,"Fluxograma"}</definedName>
    <definedName name="wrn.Fluxograma._2" localSheetId="6" hidden="1">{#N/A,#N/A,FALSE,"Saída2";#N/A,#N/A,FALSE,"Fluxograma"}</definedName>
    <definedName name="wrn.Fluxograma._2" localSheetId="4" hidden="1">{#N/A,#N/A,FALSE,"Saída2";#N/A,#N/A,FALSE,"Fluxograma"}</definedName>
    <definedName name="wrn.Fluxograma._2" localSheetId="7" hidden="1">{#N/A,#N/A,FALSE,"Saída2";#N/A,#N/A,FALSE,"Fluxograma"}</definedName>
    <definedName name="wrn.Fluxograma._2" localSheetId="8" hidden="1">{#N/A,#N/A,FALSE,"Saída2";#N/A,#N/A,FALSE,"Fluxograma"}</definedName>
    <definedName name="wrn.Fluxograma._2" hidden="1">{#N/A,#N/A,FALSE,"Saída2";#N/A,#N/A,FALSE,"Fluxograma"}</definedName>
    <definedName name="wrn.Fluxograma._3" localSheetId="5" hidden="1">{#N/A,#N/A,FALSE,"Saída2";#N/A,#N/A,FALSE,"Fluxograma"}</definedName>
    <definedName name="wrn.Fluxograma._3" localSheetId="6" hidden="1">{#N/A,#N/A,FALSE,"Saída2";#N/A,#N/A,FALSE,"Fluxograma"}</definedName>
    <definedName name="wrn.Fluxograma._3" localSheetId="4" hidden="1">{#N/A,#N/A,FALSE,"Saída2";#N/A,#N/A,FALSE,"Fluxograma"}</definedName>
    <definedName name="wrn.Fluxograma._3" localSheetId="7" hidden="1">{#N/A,#N/A,FALSE,"Saída2";#N/A,#N/A,FALSE,"Fluxograma"}</definedName>
    <definedName name="wrn.Fluxograma._3" localSheetId="8" hidden="1">{#N/A,#N/A,FALSE,"Saída2";#N/A,#N/A,FALSE,"Fluxograma"}</definedName>
    <definedName name="wrn.Fluxograma._3" hidden="1">{#N/A,#N/A,FALSE,"Saída2";#N/A,#N/A,FALSE,"Fluxograma"}</definedName>
    <definedName name="wrn.Graficos." localSheetId="5" hidden="1">{#N/A,#N/A,FALSE,"Graficos"}</definedName>
    <definedName name="wrn.Graficos." localSheetId="6" hidden="1">{#N/A,#N/A,FALSE,"Graficos"}</definedName>
    <definedName name="wrn.Graficos." localSheetId="4" hidden="1">{#N/A,#N/A,FALSE,"Graficos"}</definedName>
    <definedName name="wrn.Graficos." localSheetId="7" hidden="1">{#N/A,#N/A,FALSE,"Graficos"}</definedName>
    <definedName name="wrn.Graficos." localSheetId="8" hidden="1">{#N/A,#N/A,FALSE,"Graficos"}</definedName>
    <definedName name="wrn.Graficos." hidden="1">{#N/A,#N/A,FALSE,"Graficos"}</definedName>
    <definedName name="wrn.Graficos2" localSheetId="5" hidden="1">{#N/A,#N/A,FALSE,"Graficos"}</definedName>
    <definedName name="wrn.Graficos2" localSheetId="6" hidden="1">{#N/A,#N/A,FALSE,"Graficos"}</definedName>
    <definedName name="wrn.Graficos2" localSheetId="4" hidden="1">{#N/A,#N/A,FALSE,"Graficos"}</definedName>
    <definedName name="wrn.Graficos2" localSheetId="7" hidden="1">{#N/A,#N/A,FALSE,"Graficos"}</definedName>
    <definedName name="wrn.Graficos2" localSheetId="8" hidden="1">{#N/A,#N/A,FALSE,"Graficos"}</definedName>
    <definedName name="wrn.Graficos2" hidden="1">{#N/A,#N/A,FALSE,"Graficos"}</definedName>
    <definedName name="wrn.Graficos3" localSheetId="5" hidden="1">{#N/A,#N/A,FALSE,"Graficos"}</definedName>
    <definedName name="wrn.Graficos3" localSheetId="6" hidden="1">{#N/A,#N/A,FALSE,"Graficos"}</definedName>
    <definedName name="wrn.Graficos3" localSheetId="4" hidden="1">{#N/A,#N/A,FALSE,"Graficos"}</definedName>
    <definedName name="wrn.Graficos3" localSheetId="7" hidden="1">{#N/A,#N/A,FALSE,"Graficos"}</definedName>
    <definedName name="wrn.Graficos3" localSheetId="8" hidden="1">{#N/A,#N/A,FALSE,"Graficos"}</definedName>
    <definedName name="wrn.Graficos3" hidden="1">{#N/A,#N/A,FALSE,"Graficos"}</definedName>
    <definedName name="wrn.IMPRESION." localSheetId="5" hidden="1">{#N/A,#N/A,FALSE,"Hoja1";#N/A,#N/A,FALSE,"Hoja2"}</definedName>
    <definedName name="wrn.IMPRESION." localSheetId="6" hidden="1">{#N/A,#N/A,FALSE,"Hoja1";#N/A,#N/A,FALSE,"Hoja2"}</definedName>
    <definedName name="wrn.IMPRESION." localSheetId="4" hidden="1">{#N/A,#N/A,FALSE,"Hoja1";#N/A,#N/A,FALSE,"Hoja2"}</definedName>
    <definedName name="wrn.IMPRESION." localSheetId="7" hidden="1">{#N/A,#N/A,FALSE,"Hoja1";#N/A,#N/A,FALSE,"Hoja2"}</definedName>
    <definedName name="wrn.IMPRESION." localSheetId="8" hidden="1">{#N/A,#N/A,FALSE,"Hoja1";#N/A,#N/A,FALSE,"Hoja2"}</definedName>
    <definedName name="wrn.IMPRESION." hidden="1">{#N/A,#N/A,FALSE,"Hoja1";#N/A,#N/A,FALSE,"Hoja2"}</definedName>
    <definedName name="wrn.Impressão._.Total." localSheetId="5" hidden="1">{#N/A,#N/A,FALSE,"Dados";#N/A,#N/A,FALSE,"DRE";#N/A,#N/A,FALSE,"Fluxo";#N/A,"Melhor",FALSE,"Dados";#N/A,"Médio",FALSE,"Dados";#N/A,"Pior",FALSE,"Dados";#N/A,#N/A,FALSE,"Balanço";#N/A,#N/A,FALSE,"Emprest";#N/A,#N/A,FALSE,"Indicadores";#N/A,#N/A,FALSE,"Indices";#N/A,#N/A,FALSE,"Graficos"}</definedName>
    <definedName name="wrn.Impressão._.Total." localSheetId="6" hidden="1">{#N/A,#N/A,FALSE,"Dados";#N/A,#N/A,FALSE,"DRE";#N/A,#N/A,FALSE,"Fluxo";#N/A,"Melhor",FALSE,"Dados";#N/A,"Médio",FALSE,"Dados";#N/A,"Pior",FALSE,"Dados";#N/A,#N/A,FALSE,"Balanço";#N/A,#N/A,FALSE,"Emprest";#N/A,#N/A,FALSE,"Indicadores";#N/A,#N/A,FALSE,"Indices";#N/A,#N/A,FALSE,"Graficos"}</definedName>
    <definedName name="wrn.Impressão._.Total." localSheetId="4" hidden="1">{#N/A,#N/A,FALSE,"Dados";#N/A,#N/A,FALSE,"DRE";#N/A,#N/A,FALSE,"Fluxo";#N/A,"Melhor",FALSE,"Dados";#N/A,"Médio",FALSE,"Dados";#N/A,"Pior",FALSE,"Dados";#N/A,#N/A,FALSE,"Balanço";#N/A,#N/A,FALSE,"Emprest";#N/A,#N/A,FALSE,"Indicadores";#N/A,#N/A,FALSE,"Indices";#N/A,#N/A,FALSE,"Graficos"}</definedName>
    <definedName name="wrn.Impressão._.Total." localSheetId="7" hidden="1">{#N/A,#N/A,FALSE,"Dados";#N/A,#N/A,FALSE,"DRE";#N/A,#N/A,FALSE,"Fluxo";#N/A,"Melhor",FALSE,"Dados";#N/A,"Médio",FALSE,"Dados";#N/A,"Pior",FALSE,"Dados";#N/A,#N/A,FALSE,"Balanço";#N/A,#N/A,FALSE,"Emprest";#N/A,#N/A,FALSE,"Indicadores";#N/A,#N/A,FALSE,"Indices";#N/A,#N/A,FALSE,"Graficos"}</definedName>
    <definedName name="wrn.Impressão._.Total." localSheetId="8" hidden="1">{#N/A,#N/A,FALSE,"Dados";#N/A,#N/A,FALSE,"DRE";#N/A,#N/A,FALSE,"Fluxo";#N/A,"Melhor",FALSE,"Dados";#N/A,"Médio",FALSE,"Dados";#N/A,"Pior",FALSE,"Dados";#N/A,#N/A,FALSE,"Balanço";#N/A,#N/A,FALSE,"Emprest";#N/A,#N/A,FALSE,"Indicadores";#N/A,#N/A,FALSE,"Indices";#N/A,#N/A,FALSE,"Graficos"}</definedName>
    <definedName name="wrn.Impressão._.Total." hidden="1">{#N/A,#N/A,FALSE,"Dados";#N/A,#N/A,FALSE,"DRE";#N/A,#N/A,FALSE,"Fluxo";#N/A,"Melhor",FALSE,"Dados";#N/A,"Médio",FALSE,"Dados";#N/A,"Pior",FALSE,"Dados";#N/A,#N/A,FALSE,"Balanço";#N/A,#N/A,FALSE,"Emprest";#N/A,#N/A,FALSE,"Indicadores";#N/A,#N/A,FALSE,"Indices";#N/A,#N/A,FALSE,"Graficos"}</definedName>
    <definedName name="wrn.Impressao2" localSheetId="5" hidden="1">{#N/A,#N/A,FALSE,"Dados";#N/A,#N/A,FALSE,"DRE";#N/A,#N/A,FALSE,"Fluxo";#N/A,"Melhor",FALSE,"Dados";#N/A,"Médio",FALSE,"Dados";#N/A,"Pior",FALSE,"Dados";#N/A,#N/A,FALSE,"Balanço";#N/A,#N/A,FALSE,"Emprest";#N/A,#N/A,FALSE,"Indicadores";#N/A,#N/A,FALSE,"Indices";#N/A,#N/A,FALSE,"Graficos"}</definedName>
    <definedName name="wrn.Impressao2" localSheetId="6" hidden="1">{#N/A,#N/A,FALSE,"Dados";#N/A,#N/A,FALSE,"DRE";#N/A,#N/A,FALSE,"Fluxo";#N/A,"Melhor",FALSE,"Dados";#N/A,"Médio",FALSE,"Dados";#N/A,"Pior",FALSE,"Dados";#N/A,#N/A,FALSE,"Balanço";#N/A,#N/A,FALSE,"Emprest";#N/A,#N/A,FALSE,"Indicadores";#N/A,#N/A,FALSE,"Indices";#N/A,#N/A,FALSE,"Graficos"}</definedName>
    <definedName name="wrn.Impressao2" localSheetId="4" hidden="1">{#N/A,#N/A,FALSE,"Dados";#N/A,#N/A,FALSE,"DRE";#N/A,#N/A,FALSE,"Fluxo";#N/A,"Melhor",FALSE,"Dados";#N/A,"Médio",FALSE,"Dados";#N/A,"Pior",FALSE,"Dados";#N/A,#N/A,FALSE,"Balanço";#N/A,#N/A,FALSE,"Emprest";#N/A,#N/A,FALSE,"Indicadores";#N/A,#N/A,FALSE,"Indices";#N/A,#N/A,FALSE,"Graficos"}</definedName>
    <definedName name="wrn.Impressao2" localSheetId="7" hidden="1">{#N/A,#N/A,FALSE,"Dados";#N/A,#N/A,FALSE,"DRE";#N/A,#N/A,FALSE,"Fluxo";#N/A,"Melhor",FALSE,"Dados";#N/A,"Médio",FALSE,"Dados";#N/A,"Pior",FALSE,"Dados";#N/A,#N/A,FALSE,"Balanço";#N/A,#N/A,FALSE,"Emprest";#N/A,#N/A,FALSE,"Indicadores";#N/A,#N/A,FALSE,"Indices";#N/A,#N/A,FALSE,"Graficos"}</definedName>
    <definedName name="wrn.Impressao2" localSheetId="8" hidden="1">{#N/A,#N/A,FALSE,"Dados";#N/A,#N/A,FALSE,"DRE";#N/A,#N/A,FALSE,"Fluxo";#N/A,"Melhor",FALSE,"Dados";#N/A,"Médio",FALSE,"Dados";#N/A,"Pior",FALSE,"Dados";#N/A,#N/A,FALSE,"Balanço";#N/A,#N/A,FALSE,"Emprest";#N/A,#N/A,FALSE,"Indicadores";#N/A,#N/A,FALSE,"Indices";#N/A,#N/A,FALSE,"Graficos"}</definedName>
    <definedName name="wrn.Impressao2" hidden="1">{#N/A,#N/A,FALSE,"Dados";#N/A,#N/A,FALSE,"DRE";#N/A,#N/A,FALSE,"Fluxo";#N/A,"Melhor",FALSE,"Dados";#N/A,"Médio",FALSE,"Dados";#N/A,"Pior",FALSE,"Dados";#N/A,#N/A,FALSE,"Balanço";#N/A,#N/A,FALSE,"Emprest";#N/A,#N/A,FALSE,"Indicadores";#N/A,#N/A,FALSE,"Indices";#N/A,#N/A,FALSE,"Graficos"}</definedName>
    <definedName name="wrn.Impressao3" localSheetId="5" hidden="1">{#N/A,#N/A,FALSE,"Dados";#N/A,#N/A,FALSE,"DRE";#N/A,#N/A,FALSE,"Fluxo";#N/A,"Melhor",FALSE,"Dados";#N/A,"Médio",FALSE,"Dados";#N/A,"Pior",FALSE,"Dados";#N/A,#N/A,FALSE,"Balanço";#N/A,#N/A,FALSE,"Emprest";#N/A,#N/A,FALSE,"Indicadores";#N/A,#N/A,FALSE,"Indices";#N/A,#N/A,FALSE,"Graficos"}</definedName>
    <definedName name="wrn.Impressao3" localSheetId="6" hidden="1">{#N/A,#N/A,FALSE,"Dados";#N/A,#N/A,FALSE,"DRE";#N/A,#N/A,FALSE,"Fluxo";#N/A,"Melhor",FALSE,"Dados";#N/A,"Médio",FALSE,"Dados";#N/A,"Pior",FALSE,"Dados";#N/A,#N/A,FALSE,"Balanço";#N/A,#N/A,FALSE,"Emprest";#N/A,#N/A,FALSE,"Indicadores";#N/A,#N/A,FALSE,"Indices";#N/A,#N/A,FALSE,"Graficos"}</definedName>
    <definedName name="wrn.Impressao3" localSheetId="4" hidden="1">{#N/A,#N/A,FALSE,"Dados";#N/A,#N/A,FALSE,"DRE";#N/A,#N/A,FALSE,"Fluxo";#N/A,"Melhor",FALSE,"Dados";#N/A,"Médio",FALSE,"Dados";#N/A,"Pior",FALSE,"Dados";#N/A,#N/A,FALSE,"Balanço";#N/A,#N/A,FALSE,"Emprest";#N/A,#N/A,FALSE,"Indicadores";#N/A,#N/A,FALSE,"Indices";#N/A,#N/A,FALSE,"Graficos"}</definedName>
    <definedName name="wrn.Impressao3" localSheetId="7" hidden="1">{#N/A,#N/A,FALSE,"Dados";#N/A,#N/A,FALSE,"DRE";#N/A,#N/A,FALSE,"Fluxo";#N/A,"Melhor",FALSE,"Dados";#N/A,"Médio",FALSE,"Dados";#N/A,"Pior",FALSE,"Dados";#N/A,#N/A,FALSE,"Balanço";#N/A,#N/A,FALSE,"Emprest";#N/A,#N/A,FALSE,"Indicadores";#N/A,#N/A,FALSE,"Indices";#N/A,#N/A,FALSE,"Graficos"}</definedName>
    <definedName name="wrn.Impressao3" localSheetId="8" hidden="1">{#N/A,#N/A,FALSE,"Dados";#N/A,#N/A,FALSE,"DRE";#N/A,#N/A,FALSE,"Fluxo";#N/A,"Melhor",FALSE,"Dados";#N/A,"Médio",FALSE,"Dados";#N/A,"Pior",FALSE,"Dados";#N/A,#N/A,FALSE,"Balanço";#N/A,#N/A,FALSE,"Emprest";#N/A,#N/A,FALSE,"Indicadores";#N/A,#N/A,FALSE,"Indices";#N/A,#N/A,FALSE,"Graficos"}</definedName>
    <definedName name="wrn.Impressao3" hidden="1">{#N/A,#N/A,FALSE,"Dados";#N/A,#N/A,FALSE,"DRE";#N/A,#N/A,FALSE,"Fluxo";#N/A,"Melhor",FALSE,"Dados";#N/A,"Médio",FALSE,"Dados";#N/A,"Pior",FALSE,"Dados";#N/A,#N/A,FALSE,"Balanço";#N/A,#N/A,FALSE,"Emprest";#N/A,#N/A,FALSE,"Indicadores";#N/A,#N/A,FALSE,"Indices";#N/A,#N/A,FALSE,"Graficos"}</definedName>
    <definedName name="wrn.Indic1." localSheetId="5" hidden="1">{#N/A,#N/A,TRUE,"Tx change";#N/A,#N/A,TRUE,"Amont";#N/A,#N/A,TRUE,"Amont 2";#N/A,#N/A,TRUE,"Elevage";#N/A,#N/A,TRUE,"Vendas MI";#N/A,#N/A,TRUE,"Vendas ME";#N/A,#N/A,TRUE,"Graf Stocks";#N/A,#N/A,TRUE,"Stocks";#N/A,#N/A,TRUE,"Graf Dias Stock";#N/A,#N/A,TRUE,"Rend 75 80";#N/A,#N/A,TRUE,"Rend 90 100";#N/A,#N/A,TRUE,"Effectifs";#N/A,#N/A,TRUE,"prod atividade"}</definedName>
    <definedName name="wrn.Indic1." localSheetId="6" hidden="1">{#N/A,#N/A,TRUE,"Tx change";#N/A,#N/A,TRUE,"Amont";#N/A,#N/A,TRUE,"Amont 2";#N/A,#N/A,TRUE,"Elevage";#N/A,#N/A,TRUE,"Vendas MI";#N/A,#N/A,TRUE,"Vendas ME";#N/A,#N/A,TRUE,"Graf Stocks";#N/A,#N/A,TRUE,"Stocks";#N/A,#N/A,TRUE,"Graf Dias Stock";#N/A,#N/A,TRUE,"Rend 75 80";#N/A,#N/A,TRUE,"Rend 90 100";#N/A,#N/A,TRUE,"Effectifs";#N/A,#N/A,TRUE,"prod atividade"}</definedName>
    <definedName name="wrn.Indic1." localSheetId="4" hidden="1">{#N/A,#N/A,TRUE,"Tx change";#N/A,#N/A,TRUE,"Amont";#N/A,#N/A,TRUE,"Amont 2";#N/A,#N/A,TRUE,"Elevage";#N/A,#N/A,TRUE,"Vendas MI";#N/A,#N/A,TRUE,"Vendas ME";#N/A,#N/A,TRUE,"Graf Stocks";#N/A,#N/A,TRUE,"Stocks";#N/A,#N/A,TRUE,"Graf Dias Stock";#N/A,#N/A,TRUE,"Rend 75 80";#N/A,#N/A,TRUE,"Rend 90 100";#N/A,#N/A,TRUE,"Effectifs";#N/A,#N/A,TRUE,"prod atividade"}</definedName>
    <definedName name="wrn.Indic1." localSheetId="7" hidden="1">{#N/A,#N/A,TRUE,"Tx change";#N/A,#N/A,TRUE,"Amont";#N/A,#N/A,TRUE,"Amont 2";#N/A,#N/A,TRUE,"Elevage";#N/A,#N/A,TRUE,"Vendas MI";#N/A,#N/A,TRUE,"Vendas ME";#N/A,#N/A,TRUE,"Graf Stocks";#N/A,#N/A,TRUE,"Stocks";#N/A,#N/A,TRUE,"Graf Dias Stock";#N/A,#N/A,TRUE,"Rend 75 80";#N/A,#N/A,TRUE,"Rend 90 100";#N/A,#N/A,TRUE,"Effectifs";#N/A,#N/A,TRUE,"prod atividade"}</definedName>
    <definedName name="wrn.Indic1." localSheetId="8" hidden="1">{#N/A,#N/A,TRUE,"Tx change";#N/A,#N/A,TRUE,"Amont";#N/A,#N/A,TRUE,"Amont 2";#N/A,#N/A,TRUE,"Elevage";#N/A,#N/A,TRUE,"Vendas MI";#N/A,#N/A,TRUE,"Vendas ME";#N/A,#N/A,TRUE,"Graf Stocks";#N/A,#N/A,TRUE,"Stocks";#N/A,#N/A,TRUE,"Graf Dias Stock";#N/A,#N/A,TRUE,"Rend 75 80";#N/A,#N/A,TRUE,"Rend 90 100";#N/A,#N/A,TRUE,"Effectifs";#N/A,#N/A,TRUE,"prod atividade"}</definedName>
    <definedName name="wrn.Indic1." hidden="1">{#N/A,#N/A,TRUE,"Tx change";#N/A,#N/A,TRUE,"Amont";#N/A,#N/A,TRUE,"Amont 2";#N/A,#N/A,TRUE,"Elevage";#N/A,#N/A,TRUE,"Vendas MI";#N/A,#N/A,TRUE,"Vendas ME";#N/A,#N/A,TRUE,"Graf Stocks";#N/A,#N/A,TRUE,"Stocks";#N/A,#N/A,TRUE,"Graf Dias Stock";#N/A,#N/A,TRUE,"Rend 75 80";#N/A,#N/A,TRUE,"Rend 90 100";#N/A,#N/A,TRUE,"Effectifs";#N/A,#N/A,TRUE,"prod atividade"}</definedName>
    <definedName name="wrn.Indic1._1" localSheetId="5" hidden="1">{#N/A,#N/A,TRUE,"Tx change";#N/A,#N/A,TRUE,"Amont";#N/A,#N/A,TRUE,"Amont 2";#N/A,#N/A,TRUE,"Elevage";#N/A,#N/A,TRUE,"Vendas MI";#N/A,#N/A,TRUE,"Vendas ME";#N/A,#N/A,TRUE,"Graf Stocks";#N/A,#N/A,TRUE,"Stocks";#N/A,#N/A,TRUE,"Graf Dias Stock";#N/A,#N/A,TRUE,"Rend 75 80";#N/A,#N/A,TRUE,"Rend 90 100";#N/A,#N/A,TRUE,"Effectifs";#N/A,#N/A,TRUE,"prod atividade"}</definedName>
    <definedName name="wrn.Indic1._1" localSheetId="6" hidden="1">{#N/A,#N/A,TRUE,"Tx change";#N/A,#N/A,TRUE,"Amont";#N/A,#N/A,TRUE,"Amont 2";#N/A,#N/A,TRUE,"Elevage";#N/A,#N/A,TRUE,"Vendas MI";#N/A,#N/A,TRUE,"Vendas ME";#N/A,#N/A,TRUE,"Graf Stocks";#N/A,#N/A,TRUE,"Stocks";#N/A,#N/A,TRUE,"Graf Dias Stock";#N/A,#N/A,TRUE,"Rend 75 80";#N/A,#N/A,TRUE,"Rend 90 100";#N/A,#N/A,TRUE,"Effectifs";#N/A,#N/A,TRUE,"prod atividade"}</definedName>
    <definedName name="wrn.Indic1._1" localSheetId="4" hidden="1">{#N/A,#N/A,TRUE,"Tx change";#N/A,#N/A,TRUE,"Amont";#N/A,#N/A,TRUE,"Amont 2";#N/A,#N/A,TRUE,"Elevage";#N/A,#N/A,TRUE,"Vendas MI";#N/A,#N/A,TRUE,"Vendas ME";#N/A,#N/A,TRUE,"Graf Stocks";#N/A,#N/A,TRUE,"Stocks";#N/A,#N/A,TRUE,"Graf Dias Stock";#N/A,#N/A,TRUE,"Rend 75 80";#N/A,#N/A,TRUE,"Rend 90 100";#N/A,#N/A,TRUE,"Effectifs";#N/A,#N/A,TRUE,"prod atividade"}</definedName>
    <definedName name="wrn.Indic1._1" localSheetId="7" hidden="1">{#N/A,#N/A,TRUE,"Tx change";#N/A,#N/A,TRUE,"Amont";#N/A,#N/A,TRUE,"Amont 2";#N/A,#N/A,TRUE,"Elevage";#N/A,#N/A,TRUE,"Vendas MI";#N/A,#N/A,TRUE,"Vendas ME";#N/A,#N/A,TRUE,"Graf Stocks";#N/A,#N/A,TRUE,"Stocks";#N/A,#N/A,TRUE,"Graf Dias Stock";#N/A,#N/A,TRUE,"Rend 75 80";#N/A,#N/A,TRUE,"Rend 90 100";#N/A,#N/A,TRUE,"Effectifs";#N/A,#N/A,TRUE,"prod atividade"}</definedName>
    <definedName name="wrn.Indic1._1" localSheetId="8" hidden="1">{#N/A,#N/A,TRUE,"Tx change";#N/A,#N/A,TRUE,"Amont";#N/A,#N/A,TRUE,"Amont 2";#N/A,#N/A,TRUE,"Elevage";#N/A,#N/A,TRUE,"Vendas MI";#N/A,#N/A,TRUE,"Vendas ME";#N/A,#N/A,TRUE,"Graf Stocks";#N/A,#N/A,TRUE,"Stocks";#N/A,#N/A,TRUE,"Graf Dias Stock";#N/A,#N/A,TRUE,"Rend 75 80";#N/A,#N/A,TRUE,"Rend 90 100";#N/A,#N/A,TRUE,"Effectifs";#N/A,#N/A,TRUE,"prod atividade"}</definedName>
    <definedName name="wrn.Indic1._1" hidden="1">{#N/A,#N/A,TRUE,"Tx change";#N/A,#N/A,TRUE,"Amont";#N/A,#N/A,TRUE,"Amont 2";#N/A,#N/A,TRUE,"Elevage";#N/A,#N/A,TRUE,"Vendas MI";#N/A,#N/A,TRUE,"Vendas ME";#N/A,#N/A,TRUE,"Graf Stocks";#N/A,#N/A,TRUE,"Stocks";#N/A,#N/A,TRUE,"Graf Dias Stock";#N/A,#N/A,TRUE,"Rend 75 80";#N/A,#N/A,TRUE,"Rend 90 100";#N/A,#N/A,TRUE,"Effectifs";#N/A,#N/A,TRUE,"prod atividade"}</definedName>
    <definedName name="wrn.Indic1._2" localSheetId="5" hidden="1">{#N/A,#N/A,TRUE,"Tx change";#N/A,#N/A,TRUE,"Amont";#N/A,#N/A,TRUE,"Amont 2";#N/A,#N/A,TRUE,"Elevage";#N/A,#N/A,TRUE,"Vendas MI";#N/A,#N/A,TRUE,"Vendas ME";#N/A,#N/A,TRUE,"Graf Stocks";#N/A,#N/A,TRUE,"Stocks";#N/A,#N/A,TRUE,"Graf Dias Stock";#N/A,#N/A,TRUE,"Rend 75 80";#N/A,#N/A,TRUE,"Rend 90 100";#N/A,#N/A,TRUE,"Effectifs";#N/A,#N/A,TRUE,"prod atividade"}</definedName>
    <definedName name="wrn.Indic1._2" localSheetId="6" hidden="1">{#N/A,#N/A,TRUE,"Tx change";#N/A,#N/A,TRUE,"Amont";#N/A,#N/A,TRUE,"Amont 2";#N/A,#N/A,TRUE,"Elevage";#N/A,#N/A,TRUE,"Vendas MI";#N/A,#N/A,TRUE,"Vendas ME";#N/A,#N/A,TRUE,"Graf Stocks";#N/A,#N/A,TRUE,"Stocks";#N/A,#N/A,TRUE,"Graf Dias Stock";#N/A,#N/A,TRUE,"Rend 75 80";#N/A,#N/A,TRUE,"Rend 90 100";#N/A,#N/A,TRUE,"Effectifs";#N/A,#N/A,TRUE,"prod atividade"}</definedName>
    <definedName name="wrn.Indic1._2" localSheetId="4" hidden="1">{#N/A,#N/A,TRUE,"Tx change";#N/A,#N/A,TRUE,"Amont";#N/A,#N/A,TRUE,"Amont 2";#N/A,#N/A,TRUE,"Elevage";#N/A,#N/A,TRUE,"Vendas MI";#N/A,#N/A,TRUE,"Vendas ME";#N/A,#N/A,TRUE,"Graf Stocks";#N/A,#N/A,TRUE,"Stocks";#N/A,#N/A,TRUE,"Graf Dias Stock";#N/A,#N/A,TRUE,"Rend 75 80";#N/A,#N/A,TRUE,"Rend 90 100";#N/A,#N/A,TRUE,"Effectifs";#N/A,#N/A,TRUE,"prod atividade"}</definedName>
    <definedName name="wrn.Indic1._2" localSheetId="7" hidden="1">{#N/A,#N/A,TRUE,"Tx change";#N/A,#N/A,TRUE,"Amont";#N/A,#N/A,TRUE,"Amont 2";#N/A,#N/A,TRUE,"Elevage";#N/A,#N/A,TRUE,"Vendas MI";#N/A,#N/A,TRUE,"Vendas ME";#N/A,#N/A,TRUE,"Graf Stocks";#N/A,#N/A,TRUE,"Stocks";#N/A,#N/A,TRUE,"Graf Dias Stock";#N/A,#N/A,TRUE,"Rend 75 80";#N/A,#N/A,TRUE,"Rend 90 100";#N/A,#N/A,TRUE,"Effectifs";#N/A,#N/A,TRUE,"prod atividade"}</definedName>
    <definedName name="wrn.Indic1._2" localSheetId="8" hidden="1">{#N/A,#N/A,TRUE,"Tx change";#N/A,#N/A,TRUE,"Amont";#N/A,#N/A,TRUE,"Amont 2";#N/A,#N/A,TRUE,"Elevage";#N/A,#N/A,TRUE,"Vendas MI";#N/A,#N/A,TRUE,"Vendas ME";#N/A,#N/A,TRUE,"Graf Stocks";#N/A,#N/A,TRUE,"Stocks";#N/A,#N/A,TRUE,"Graf Dias Stock";#N/A,#N/A,TRUE,"Rend 75 80";#N/A,#N/A,TRUE,"Rend 90 100";#N/A,#N/A,TRUE,"Effectifs";#N/A,#N/A,TRUE,"prod atividade"}</definedName>
    <definedName name="wrn.Indic1._2" hidden="1">{#N/A,#N/A,TRUE,"Tx change";#N/A,#N/A,TRUE,"Amont";#N/A,#N/A,TRUE,"Amont 2";#N/A,#N/A,TRUE,"Elevage";#N/A,#N/A,TRUE,"Vendas MI";#N/A,#N/A,TRUE,"Vendas ME";#N/A,#N/A,TRUE,"Graf Stocks";#N/A,#N/A,TRUE,"Stocks";#N/A,#N/A,TRUE,"Graf Dias Stock";#N/A,#N/A,TRUE,"Rend 75 80";#N/A,#N/A,TRUE,"Rend 90 100";#N/A,#N/A,TRUE,"Effectifs";#N/A,#N/A,TRUE,"prod atividade"}</definedName>
    <definedName name="wrn.Indic1._3" localSheetId="5" hidden="1">{#N/A,#N/A,TRUE,"Tx change";#N/A,#N/A,TRUE,"Amont";#N/A,#N/A,TRUE,"Amont 2";#N/A,#N/A,TRUE,"Elevage";#N/A,#N/A,TRUE,"Vendas MI";#N/A,#N/A,TRUE,"Vendas ME";#N/A,#N/A,TRUE,"Graf Stocks";#N/A,#N/A,TRUE,"Stocks";#N/A,#N/A,TRUE,"Graf Dias Stock";#N/A,#N/A,TRUE,"Rend 75 80";#N/A,#N/A,TRUE,"Rend 90 100";#N/A,#N/A,TRUE,"Effectifs";#N/A,#N/A,TRUE,"prod atividade"}</definedName>
    <definedName name="wrn.Indic1._3" localSheetId="6" hidden="1">{#N/A,#N/A,TRUE,"Tx change";#N/A,#N/A,TRUE,"Amont";#N/A,#N/A,TRUE,"Amont 2";#N/A,#N/A,TRUE,"Elevage";#N/A,#N/A,TRUE,"Vendas MI";#N/A,#N/A,TRUE,"Vendas ME";#N/A,#N/A,TRUE,"Graf Stocks";#N/A,#N/A,TRUE,"Stocks";#N/A,#N/A,TRUE,"Graf Dias Stock";#N/A,#N/A,TRUE,"Rend 75 80";#N/A,#N/A,TRUE,"Rend 90 100";#N/A,#N/A,TRUE,"Effectifs";#N/A,#N/A,TRUE,"prod atividade"}</definedName>
    <definedName name="wrn.Indic1._3" localSheetId="4" hidden="1">{#N/A,#N/A,TRUE,"Tx change";#N/A,#N/A,TRUE,"Amont";#N/A,#N/A,TRUE,"Amont 2";#N/A,#N/A,TRUE,"Elevage";#N/A,#N/A,TRUE,"Vendas MI";#N/A,#N/A,TRUE,"Vendas ME";#N/A,#N/A,TRUE,"Graf Stocks";#N/A,#N/A,TRUE,"Stocks";#N/A,#N/A,TRUE,"Graf Dias Stock";#N/A,#N/A,TRUE,"Rend 75 80";#N/A,#N/A,TRUE,"Rend 90 100";#N/A,#N/A,TRUE,"Effectifs";#N/A,#N/A,TRUE,"prod atividade"}</definedName>
    <definedName name="wrn.Indic1._3" localSheetId="7" hidden="1">{#N/A,#N/A,TRUE,"Tx change";#N/A,#N/A,TRUE,"Amont";#N/A,#N/A,TRUE,"Amont 2";#N/A,#N/A,TRUE,"Elevage";#N/A,#N/A,TRUE,"Vendas MI";#N/A,#N/A,TRUE,"Vendas ME";#N/A,#N/A,TRUE,"Graf Stocks";#N/A,#N/A,TRUE,"Stocks";#N/A,#N/A,TRUE,"Graf Dias Stock";#N/A,#N/A,TRUE,"Rend 75 80";#N/A,#N/A,TRUE,"Rend 90 100";#N/A,#N/A,TRUE,"Effectifs";#N/A,#N/A,TRUE,"prod atividade"}</definedName>
    <definedName name="wrn.Indic1._3" localSheetId="8" hidden="1">{#N/A,#N/A,TRUE,"Tx change";#N/A,#N/A,TRUE,"Amont";#N/A,#N/A,TRUE,"Amont 2";#N/A,#N/A,TRUE,"Elevage";#N/A,#N/A,TRUE,"Vendas MI";#N/A,#N/A,TRUE,"Vendas ME";#N/A,#N/A,TRUE,"Graf Stocks";#N/A,#N/A,TRUE,"Stocks";#N/A,#N/A,TRUE,"Graf Dias Stock";#N/A,#N/A,TRUE,"Rend 75 80";#N/A,#N/A,TRUE,"Rend 90 100";#N/A,#N/A,TRUE,"Effectifs";#N/A,#N/A,TRUE,"prod atividade"}</definedName>
    <definedName name="wrn.Indic1._3" hidden="1">{#N/A,#N/A,TRUE,"Tx change";#N/A,#N/A,TRUE,"Amont";#N/A,#N/A,TRUE,"Amont 2";#N/A,#N/A,TRUE,"Elevage";#N/A,#N/A,TRUE,"Vendas MI";#N/A,#N/A,TRUE,"Vendas ME";#N/A,#N/A,TRUE,"Graf Stocks";#N/A,#N/A,TRUE,"Stocks";#N/A,#N/A,TRUE,"Graf Dias Stock";#N/A,#N/A,TRUE,"Rend 75 80";#N/A,#N/A,TRUE,"Rend 90 100";#N/A,#N/A,TRUE,"Effectifs";#N/A,#N/A,TRUE,"prod atividade"}</definedName>
    <definedName name="wrn.Indicadores." localSheetId="5" hidden="1">{#N/A,#N/A,FALSE,"Indicadores"}</definedName>
    <definedName name="wrn.Indicadores." localSheetId="6" hidden="1">{#N/A,#N/A,FALSE,"Indicadores"}</definedName>
    <definedName name="wrn.Indicadores." localSheetId="4" hidden="1">{#N/A,#N/A,FALSE,"Indicadores"}</definedName>
    <definedName name="wrn.Indicadores." localSheetId="7" hidden="1">{#N/A,#N/A,FALSE,"Indicadores"}</definedName>
    <definedName name="wrn.Indicadores." localSheetId="8" hidden="1">{#N/A,#N/A,FALSE,"Indicadores"}</definedName>
    <definedName name="wrn.Indicadores." hidden="1">{#N/A,#N/A,FALSE,"Indicadores"}</definedName>
    <definedName name="wrn.Indicadores2" localSheetId="5" hidden="1">{#N/A,#N/A,FALSE,"Indicadores"}</definedName>
    <definedName name="wrn.Indicadores2" localSheetId="6" hidden="1">{#N/A,#N/A,FALSE,"Indicadores"}</definedName>
    <definedName name="wrn.Indicadores2" localSheetId="4" hidden="1">{#N/A,#N/A,FALSE,"Indicadores"}</definedName>
    <definedName name="wrn.Indicadores2" localSheetId="7" hidden="1">{#N/A,#N/A,FALSE,"Indicadores"}</definedName>
    <definedName name="wrn.Indicadores2" localSheetId="8" hidden="1">{#N/A,#N/A,FALSE,"Indicadores"}</definedName>
    <definedName name="wrn.Indicadores2" hidden="1">{#N/A,#N/A,FALSE,"Indicadores"}</definedName>
    <definedName name="wrn.Indicadores3" localSheetId="5" hidden="1">{#N/A,#N/A,FALSE,"Indicadores"}</definedName>
    <definedName name="wrn.Indicadores3" localSheetId="6" hidden="1">{#N/A,#N/A,FALSE,"Indicadores"}</definedName>
    <definedName name="wrn.Indicadores3" localSheetId="4" hidden="1">{#N/A,#N/A,FALSE,"Indicadores"}</definedName>
    <definedName name="wrn.Indicadores3" localSheetId="7" hidden="1">{#N/A,#N/A,FALSE,"Indicadores"}</definedName>
    <definedName name="wrn.Indicadores3" localSheetId="8" hidden="1">{#N/A,#N/A,FALSE,"Indicadores"}</definedName>
    <definedName name="wrn.Indicadores3" hidden="1">{#N/A,#N/A,FALSE,"Indicadores"}</definedName>
    <definedName name="wrn.Indices." localSheetId="5" hidden="1">{#N/A,#N/A,FALSE,"Indices"}</definedName>
    <definedName name="wrn.Indices." localSheetId="6" hidden="1">{#N/A,#N/A,FALSE,"Indices"}</definedName>
    <definedName name="wrn.Indices." localSheetId="4" hidden="1">{#N/A,#N/A,FALSE,"Indices"}</definedName>
    <definedName name="wrn.Indices." localSheetId="7" hidden="1">{#N/A,#N/A,FALSE,"Indices"}</definedName>
    <definedName name="wrn.Indices." localSheetId="8" hidden="1">{#N/A,#N/A,FALSE,"Indices"}</definedName>
    <definedName name="wrn.Indices." hidden="1">{#N/A,#N/A,FALSE,"Indices"}</definedName>
    <definedName name="wrn.Indices2" localSheetId="5" hidden="1">{#N/A,#N/A,FALSE,"Indices"}</definedName>
    <definedName name="wrn.Indices2" localSheetId="6" hidden="1">{#N/A,#N/A,FALSE,"Indices"}</definedName>
    <definedName name="wrn.Indices2" localSheetId="4" hidden="1">{#N/A,#N/A,FALSE,"Indices"}</definedName>
    <definedName name="wrn.Indices2" localSheetId="7" hidden="1">{#N/A,#N/A,FALSE,"Indices"}</definedName>
    <definedName name="wrn.Indices2" localSheetId="8" hidden="1">{#N/A,#N/A,FALSE,"Indices"}</definedName>
    <definedName name="wrn.Indices2" hidden="1">{#N/A,#N/A,FALSE,"Indices"}</definedName>
    <definedName name="wrn.Indices3" localSheetId="5" hidden="1">{#N/A,#N/A,FALSE,"Indices"}</definedName>
    <definedName name="wrn.Indices3" localSheetId="6" hidden="1">{#N/A,#N/A,FALSE,"Indices"}</definedName>
    <definedName name="wrn.Indices3" localSheetId="4" hidden="1">{#N/A,#N/A,FALSE,"Indices"}</definedName>
    <definedName name="wrn.Indices3" localSheetId="7" hidden="1">{#N/A,#N/A,FALSE,"Indices"}</definedName>
    <definedName name="wrn.Indices3" localSheetId="8" hidden="1">{#N/A,#N/A,FALSE,"Indices"}</definedName>
    <definedName name="wrn.Indices3" hidden="1">{#N/A,#N/A,FALSE,"Indices"}</definedName>
    <definedName name="wrn.June." localSheetId="5" hidden="1">{"det (May)",#N/A,FALSE,"June";"sum (MAY YTD)",#N/A,FALSE,"June YTD"}</definedName>
    <definedName name="wrn.June." localSheetId="6" hidden="1">{"det (May)",#N/A,FALSE,"June";"sum (MAY YTD)",#N/A,FALSE,"June YTD"}</definedName>
    <definedName name="wrn.June." localSheetId="4" hidden="1">{"det (May)",#N/A,FALSE,"June";"sum (MAY YTD)",#N/A,FALSE,"June YTD"}</definedName>
    <definedName name="wrn.June." localSheetId="7" hidden="1">{"det (May)",#N/A,FALSE,"June";"sum (MAY YTD)",#N/A,FALSE,"June YTD"}</definedName>
    <definedName name="wrn.June." localSheetId="8" hidden="1">{"det (May)",#N/A,FALSE,"June";"sum (MAY YTD)",#N/A,FALSE,"June YTD"}</definedName>
    <definedName name="wrn.June." hidden="1">{"det (May)",#N/A,FALSE,"June";"sum (MAY YTD)",#N/A,FALSE,"June YTD"}</definedName>
    <definedName name="wrn.MARG." localSheetId="5" hidden="1">{"Cons_Occ_Lar",#N/A,FALSE,"márgenes";"Cen_met",#N/A,FALSE,"márgenes";"Ori_pl",#N/A,FALSE,"márgenes"}</definedName>
    <definedName name="wrn.MARG." localSheetId="6" hidden="1">{"Cons_Occ_Lar",#N/A,FALSE,"márgenes";"Cen_met",#N/A,FALSE,"márgenes";"Ori_pl",#N/A,FALSE,"márgenes"}</definedName>
    <definedName name="wrn.MARG." localSheetId="4" hidden="1">{"Cons_Occ_Lar",#N/A,FALSE,"márgenes";"Cen_met",#N/A,FALSE,"márgenes";"Ori_pl",#N/A,FALSE,"márgenes"}</definedName>
    <definedName name="wrn.MARG." localSheetId="7" hidden="1">{"Cons_Occ_Lar",#N/A,FALSE,"márgenes";"Cen_met",#N/A,FALSE,"márgenes";"Ori_pl",#N/A,FALSE,"márgenes"}</definedName>
    <definedName name="wrn.MARG." localSheetId="8" hidden="1">{"Cons_Occ_Lar",#N/A,FALSE,"márgenes";"Cen_met",#N/A,FALSE,"márgenes";"Ori_pl",#N/A,FALSE,"márgenes"}</definedName>
    <definedName name="wrn.MARG." hidden="1">{"Cons_Occ_Lar",#N/A,FALSE,"márgenes";"Cen_met",#N/A,FALSE,"márgenes";"Ori_pl",#N/A,FALSE,"márgenes"}</definedName>
    <definedName name="wrn.Metas96." localSheetId="5" hidden="1">{"Prenissas",#N/A,FALSE,"Consolidado (3)";"Lucros000",#N/A,FALSE,"Consolidado (3)";"LucrosHL",#N/A,FALSE,"Consolidado (3)";"Balanco",#N/A,FALSE,"Consolidado (3)";"FluxoC",#N/A,FALSE,"Consolidado (3)"}</definedName>
    <definedName name="wrn.Metas96." localSheetId="6" hidden="1">{"Prenissas",#N/A,FALSE,"Consolidado (3)";"Lucros000",#N/A,FALSE,"Consolidado (3)";"LucrosHL",#N/A,FALSE,"Consolidado (3)";"Balanco",#N/A,FALSE,"Consolidado (3)";"FluxoC",#N/A,FALSE,"Consolidado (3)"}</definedName>
    <definedName name="wrn.Metas96." localSheetId="4" hidden="1">{"Prenissas",#N/A,FALSE,"Consolidado (3)";"Lucros000",#N/A,FALSE,"Consolidado (3)";"LucrosHL",#N/A,FALSE,"Consolidado (3)";"Balanco",#N/A,FALSE,"Consolidado (3)";"FluxoC",#N/A,FALSE,"Consolidado (3)"}</definedName>
    <definedName name="wrn.Metas96." localSheetId="7" hidden="1">{"Prenissas",#N/A,FALSE,"Consolidado (3)";"Lucros000",#N/A,FALSE,"Consolidado (3)";"LucrosHL",#N/A,FALSE,"Consolidado (3)";"Balanco",#N/A,FALSE,"Consolidado (3)";"FluxoC",#N/A,FALSE,"Consolidado (3)"}</definedName>
    <definedName name="wrn.Metas96." localSheetId="8" hidden="1">{"Prenissas",#N/A,FALSE,"Consolidado (3)";"Lucros000",#N/A,FALSE,"Consolidado (3)";"LucrosHL",#N/A,FALSE,"Consolidado (3)";"Balanco",#N/A,FALSE,"Consolidado (3)";"FluxoC",#N/A,FALSE,"Consolidado (3)"}</definedName>
    <definedName name="wrn.Metas96." hidden="1">{"Prenissas",#N/A,FALSE,"Consolidado (3)";"Lucros000",#N/A,FALSE,"Consolidado (3)";"LucrosHL",#N/A,FALSE,"Consolidado (3)";"Balanco",#N/A,FALSE,"Consolidado (3)";"FluxoC",#N/A,FALSE,"Consolidado (3)"}</definedName>
    <definedName name="wrn.ptp." localSheetId="5" hidden="1">{#N/A,#N/A,FALSE,"RELATÓRIO";#N/A,#N/A,FALSE,"RELATÓRIO"}</definedName>
    <definedName name="wrn.ptp." localSheetId="6" hidden="1">{#N/A,#N/A,FALSE,"RELATÓRIO";#N/A,#N/A,FALSE,"RELATÓRIO"}</definedName>
    <definedName name="wrn.ptp." localSheetId="4" hidden="1">{#N/A,#N/A,FALSE,"RELATÓRIO";#N/A,#N/A,FALSE,"RELATÓRIO"}</definedName>
    <definedName name="wrn.ptp." localSheetId="7" hidden="1">{#N/A,#N/A,FALSE,"RELATÓRIO";#N/A,#N/A,FALSE,"RELATÓRIO"}</definedName>
    <definedName name="wrn.ptp." localSheetId="8" hidden="1">{#N/A,#N/A,FALSE,"RELATÓRIO";#N/A,#N/A,FALSE,"RELATÓRIO"}</definedName>
    <definedName name="wrn.ptp." hidden="1">{#N/A,#N/A,FALSE,"RELATÓRIO";#N/A,#N/A,FALSE,"RELATÓRIO"}</definedName>
    <definedName name="wrn.REAL." localSheetId="5" hidden="1">{"Real",#N/A,FALSE,"CONSOLIDADO";"Real",#N/A,FALSE,"OCCIDENTE";"Real",#N/A,FALSE,"LARA";"Real",#N/A,FALSE,"CENTRO";"Real",#N/A,FALSE,"METROPOLITANA";"Real",#N/A,FALSE,"ORIENTE";"Real",#N/A,FALSE,"Pto.libre"}</definedName>
    <definedName name="wrn.REAL." localSheetId="6" hidden="1">{"Real",#N/A,FALSE,"CONSOLIDADO";"Real",#N/A,FALSE,"OCCIDENTE";"Real",#N/A,FALSE,"LARA";"Real",#N/A,FALSE,"CENTRO";"Real",#N/A,FALSE,"METROPOLITANA";"Real",#N/A,FALSE,"ORIENTE";"Real",#N/A,FALSE,"Pto.libre"}</definedName>
    <definedName name="wrn.REAL." localSheetId="4" hidden="1">{"Real",#N/A,FALSE,"CONSOLIDADO";"Real",#N/A,FALSE,"OCCIDENTE";"Real",#N/A,FALSE,"LARA";"Real",#N/A,FALSE,"CENTRO";"Real",#N/A,FALSE,"METROPOLITANA";"Real",#N/A,FALSE,"ORIENTE";"Real",#N/A,FALSE,"Pto.libre"}</definedName>
    <definedName name="wrn.REAL." localSheetId="7" hidden="1">{"Real",#N/A,FALSE,"CONSOLIDADO";"Real",#N/A,FALSE,"OCCIDENTE";"Real",#N/A,FALSE,"LARA";"Real",#N/A,FALSE,"CENTRO";"Real",#N/A,FALSE,"METROPOLITANA";"Real",#N/A,FALSE,"ORIENTE";"Real",#N/A,FALSE,"Pto.libre"}</definedName>
    <definedName name="wrn.REAL." localSheetId="8" hidden="1">{"Real",#N/A,FALSE,"CONSOLIDADO";"Real",#N/A,FALSE,"OCCIDENTE";"Real",#N/A,FALSE,"LARA";"Real",#N/A,FALSE,"CENTRO";"Real",#N/A,FALSE,"METROPOLITANA";"Real",#N/A,FALSE,"ORIENTE";"Real",#N/A,FALSE,"Pto.libre"}</definedName>
    <definedName name="wrn.REAL." hidden="1">{"Real",#N/A,FALSE,"CONSOLIDADO";"Real",#N/A,FALSE,"OCCIDENTE";"Real",#N/A,FALSE,"LARA";"Real",#N/A,FALSE,"CENTRO";"Real",#N/A,FALSE,"METROPOLITANA";"Real",#N/A,FALSE,"ORIENTE";"Real",#N/A,FALSE,"Pto.libre"}</definedName>
    <definedName name="wrn.Reporte._.1." localSheetId="5" hidden="1">{#N/A,#N/A,FALSE,"PRECIO FULL";#N/A,#N/A,FALSE,"LARA";#N/A,#N/A,FALSE,"CARACAS";#N/A,#N/A,FALSE,"DISBRACENTRO";#N/A,#N/A,FALSE,"ANDES";#N/A,#N/A,FALSE,"MAR CARIBE";#N/A,#N/A,FALSE,"RIO BEER";#N/A,#N/A,FALSE,"DISBRAH"}</definedName>
    <definedName name="wrn.Reporte._.1." localSheetId="6" hidden="1">{#N/A,#N/A,FALSE,"PRECIO FULL";#N/A,#N/A,FALSE,"LARA";#N/A,#N/A,FALSE,"CARACAS";#N/A,#N/A,FALSE,"DISBRACENTRO";#N/A,#N/A,FALSE,"ANDES";#N/A,#N/A,FALSE,"MAR CARIBE";#N/A,#N/A,FALSE,"RIO BEER";#N/A,#N/A,FALSE,"DISBRAH"}</definedName>
    <definedName name="wrn.Reporte._.1." localSheetId="4" hidden="1">{#N/A,#N/A,FALSE,"PRECIO FULL";#N/A,#N/A,FALSE,"LARA";#N/A,#N/A,FALSE,"CARACAS";#N/A,#N/A,FALSE,"DISBRACENTRO";#N/A,#N/A,FALSE,"ANDES";#N/A,#N/A,FALSE,"MAR CARIBE";#N/A,#N/A,FALSE,"RIO BEER";#N/A,#N/A,FALSE,"DISBRAH"}</definedName>
    <definedName name="wrn.Reporte._.1." localSheetId="7" hidden="1">{#N/A,#N/A,FALSE,"PRECIO FULL";#N/A,#N/A,FALSE,"LARA";#N/A,#N/A,FALSE,"CARACAS";#N/A,#N/A,FALSE,"DISBRACENTRO";#N/A,#N/A,FALSE,"ANDES";#N/A,#N/A,FALSE,"MAR CARIBE";#N/A,#N/A,FALSE,"RIO BEER";#N/A,#N/A,FALSE,"DISBRAH"}</definedName>
    <definedName name="wrn.Reporte._.1." localSheetId="8" hidden="1">{#N/A,#N/A,FALSE,"PRECIO FULL";#N/A,#N/A,FALSE,"LARA";#N/A,#N/A,FALSE,"CARACAS";#N/A,#N/A,FALSE,"DISBRACENTRO";#N/A,#N/A,FALSE,"ANDES";#N/A,#N/A,FALSE,"MAR CARIBE";#N/A,#N/A,FALSE,"RIO BEER";#N/A,#N/A,FALSE,"DISBRAH"}</definedName>
    <definedName name="wrn.Reporte._.1." hidden="1">{#N/A,#N/A,FALSE,"PRECIO FULL";#N/A,#N/A,FALSE,"LARA";#N/A,#N/A,FALSE,"CARACAS";#N/A,#N/A,FALSE,"DISBRACENTRO";#N/A,#N/A,FALSE,"ANDES";#N/A,#N/A,FALSE,"MAR CARIBE";#N/A,#N/A,FALSE,"RIO BEER";#N/A,#N/A,FALSE,"DISBRAH"}</definedName>
    <definedName name="wrn.RESUMEN." localSheetId="5" hidden="1">{"RESUMEN",#N/A,FALSE,"RESUMEN";"RESUMEN_MARG",#N/A,FALSE,"RESUMEN"}</definedName>
    <definedName name="wrn.RESUMEN." localSheetId="6" hidden="1">{"RESUMEN",#N/A,FALSE,"RESUMEN";"RESUMEN_MARG",#N/A,FALSE,"RESUMEN"}</definedName>
    <definedName name="wrn.RESUMEN." localSheetId="4" hidden="1">{"RESUMEN",#N/A,FALSE,"RESUMEN";"RESUMEN_MARG",#N/A,FALSE,"RESUMEN"}</definedName>
    <definedName name="wrn.RESUMEN." localSheetId="7" hidden="1">{"RESUMEN",#N/A,FALSE,"RESUMEN";"RESUMEN_MARG",#N/A,FALSE,"RESUMEN"}</definedName>
    <definedName name="wrn.RESUMEN." localSheetId="8" hidden="1">{"RESUMEN",#N/A,FALSE,"RESUMEN";"RESUMEN_MARG",#N/A,FALSE,"RESUMEN"}</definedName>
    <definedName name="wrn.RESUMEN." hidden="1">{"RESUMEN",#N/A,FALSE,"RESUMEN";"RESUMEN_MARG",#N/A,FALSE,"RESUMEN"}</definedName>
    <definedName name="wrn.RGD_BG_FC." localSheetId="5" hidden="1">{#N/A,#N/A,FALSE,"RGD$";#N/A,#N/A,FALSE,"BG$";#N/A,#N/A,FALSE,"FC$"}</definedName>
    <definedName name="wrn.RGD_BG_FC." localSheetId="6" hidden="1">{#N/A,#N/A,FALSE,"RGD$";#N/A,#N/A,FALSE,"BG$";#N/A,#N/A,FALSE,"FC$"}</definedName>
    <definedName name="wrn.RGD_BG_FC." localSheetId="4" hidden="1">{#N/A,#N/A,FALSE,"RGD$";#N/A,#N/A,FALSE,"BG$";#N/A,#N/A,FALSE,"FC$"}</definedName>
    <definedName name="wrn.RGD_BG_FC." localSheetId="7" hidden="1">{#N/A,#N/A,FALSE,"RGD$";#N/A,#N/A,FALSE,"BG$";#N/A,#N/A,FALSE,"FC$"}</definedName>
    <definedName name="wrn.RGD_BG_FC." localSheetId="8" hidden="1">{#N/A,#N/A,FALSE,"RGD$";#N/A,#N/A,FALSE,"BG$";#N/A,#N/A,FALSE,"FC$"}</definedName>
    <definedName name="wrn.RGD_BG_FC." hidden="1">{#N/A,#N/A,FALSE,"RGD$";#N/A,#N/A,FALSE,"BG$";#N/A,#N/A,FALSE,"FC$"}</definedName>
    <definedName name="wrn.Tabla._.PL." localSheetId="5" hidden="1">{#N/A,#N/A,FALSE,"P.L.Full";#N/A,#N/A,FALSE,"P.L.Desc."}</definedName>
    <definedName name="wrn.Tabla._.PL." localSheetId="6" hidden="1">{#N/A,#N/A,FALSE,"P.L.Full";#N/A,#N/A,FALSE,"P.L.Desc."}</definedName>
    <definedName name="wrn.Tabla._.PL." localSheetId="4" hidden="1">{#N/A,#N/A,FALSE,"P.L.Full";#N/A,#N/A,FALSE,"P.L.Desc."}</definedName>
    <definedName name="wrn.Tabla._.PL." localSheetId="7" hidden="1">{#N/A,#N/A,FALSE,"P.L.Full";#N/A,#N/A,FALSE,"P.L.Desc."}</definedName>
    <definedName name="wrn.Tabla._.PL." localSheetId="8" hidden="1">{#N/A,#N/A,FALSE,"P.L.Full";#N/A,#N/A,FALSE,"P.L.Desc."}</definedName>
    <definedName name="wrn.Tabla._.PL." hidden="1">{#N/A,#N/A,FALSE,"P.L.Full";#N/A,#N/A,FALSE,"P.L.Desc."}</definedName>
    <definedName name="wrn.TEND." localSheetId="5"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END." localSheetId="6"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END." localSheetId="4"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END." localSheetId="7"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END." localSheetId="8"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end2000." localSheetId="5" hidden="1">{"bs",#N/A,FALSE,"Consolidado";"cf",#N/A,FALSE,"Consolidado";"pl_hl",#N/A,FALSE,"Consolidado";"pl_us",#N/A,FALSE,"Consolidado";"Prem1",#N/A,FALSE,"Consolidado"}</definedName>
    <definedName name="wrn.Tend2000." localSheetId="6" hidden="1">{"bs",#N/A,FALSE,"Consolidado";"cf",#N/A,FALSE,"Consolidado";"pl_hl",#N/A,FALSE,"Consolidado";"pl_us",#N/A,FALSE,"Consolidado";"Prem1",#N/A,FALSE,"Consolidado"}</definedName>
    <definedName name="wrn.Tend2000." localSheetId="4" hidden="1">{"bs",#N/A,FALSE,"Consolidado";"cf",#N/A,FALSE,"Consolidado";"pl_hl",#N/A,FALSE,"Consolidado";"pl_us",#N/A,FALSE,"Consolidado";"Prem1",#N/A,FALSE,"Consolidado"}</definedName>
    <definedName name="wrn.Tend2000." localSheetId="7" hidden="1">{"bs",#N/A,FALSE,"Consolidado";"cf",#N/A,FALSE,"Consolidado";"pl_hl",#N/A,FALSE,"Consolidado";"pl_us",#N/A,FALSE,"Consolidado";"Prem1",#N/A,FALSE,"Consolidado"}</definedName>
    <definedName name="wrn.Tend2000." localSheetId="8" hidden="1">{"bs",#N/A,FALSE,"Consolidado";"cf",#N/A,FALSE,"Consolidado";"pl_hl",#N/A,FALSE,"Consolidado";"pl_us",#N/A,FALSE,"Consolidado";"Prem1",#N/A,FALSE,"Consolidado"}</definedName>
    <definedName name="wrn.Tend2000." hidden="1">{"bs",#N/A,FALSE,"Consolidado";"cf",#N/A,FALSE,"Consolidado";"pl_hl",#N/A,FALSE,"Consolidado";"pl_us",#N/A,FALSE,"Consolidado";"Prem1",#N/A,FALSE,"Consolidado"}</definedName>
    <definedName name="wrn.Tendencia._.Año." localSheetId="5" hidden="1">{#N/A,#N/A,FALSE,"FIN AÑO"}</definedName>
    <definedName name="wrn.Tendencia._.Año." localSheetId="6" hidden="1">{#N/A,#N/A,FALSE,"FIN AÑO"}</definedName>
    <definedName name="wrn.Tendencia._.Año." localSheetId="4" hidden="1">{#N/A,#N/A,FALSE,"FIN AÑO"}</definedName>
    <definedName name="wrn.Tendencia._.Año." localSheetId="7" hidden="1">{#N/A,#N/A,FALSE,"FIN AÑO"}</definedName>
    <definedName name="wrn.Tendencia._.Año." localSheetId="8" hidden="1">{#N/A,#N/A,FALSE,"FIN AÑO"}</definedName>
    <definedName name="wrn.Tendencia._.Año." hidden="1">{#N/A,#N/A,FALSE,"FIN AÑO"}</definedName>
    <definedName name="wrn.Todas._.las._.tablas." localSheetId="5" hidden="1">{#N/A,#N/A,FALSE,"Resumen";#N/A,#N/A,FALSE,"Full";#N/A,"Carabeer",FALSE,"Dscto.";#N/A,"Disbracentro",FALSE,"Dscto.";#N/A,"Andes",FALSE,"Dscto.";#N/A,"Mar Caribe",FALSE,"Dscto.";#N/A,"Río Beer",FALSE,"Dscto.";#N/A,#N/A,FALSE,"P.L.Full";#N/A,#N/A,FALSE,"P.L.Desc."}</definedName>
    <definedName name="wrn.Todas._.las._.tablas." localSheetId="6" hidden="1">{#N/A,#N/A,FALSE,"Resumen";#N/A,#N/A,FALSE,"Full";#N/A,"Carabeer",FALSE,"Dscto.";#N/A,"Disbracentro",FALSE,"Dscto.";#N/A,"Andes",FALSE,"Dscto.";#N/A,"Mar Caribe",FALSE,"Dscto.";#N/A,"Río Beer",FALSE,"Dscto.";#N/A,#N/A,FALSE,"P.L.Full";#N/A,#N/A,FALSE,"P.L.Desc."}</definedName>
    <definedName name="wrn.Todas._.las._.tablas." localSheetId="4" hidden="1">{#N/A,#N/A,FALSE,"Resumen";#N/A,#N/A,FALSE,"Full";#N/A,"Carabeer",FALSE,"Dscto.";#N/A,"Disbracentro",FALSE,"Dscto.";#N/A,"Andes",FALSE,"Dscto.";#N/A,"Mar Caribe",FALSE,"Dscto.";#N/A,"Río Beer",FALSE,"Dscto.";#N/A,#N/A,FALSE,"P.L.Full";#N/A,#N/A,FALSE,"P.L.Desc."}</definedName>
    <definedName name="wrn.Todas._.las._.tablas." localSheetId="7" hidden="1">{#N/A,#N/A,FALSE,"Resumen";#N/A,#N/A,FALSE,"Full";#N/A,"Carabeer",FALSE,"Dscto.";#N/A,"Disbracentro",FALSE,"Dscto.";#N/A,"Andes",FALSE,"Dscto.";#N/A,"Mar Caribe",FALSE,"Dscto.";#N/A,"Río Beer",FALSE,"Dscto.";#N/A,#N/A,FALSE,"P.L.Full";#N/A,#N/A,FALSE,"P.L.Desc."}</definedName>
    <definedName name="wrn.Todas._.las._.tablas." localSheetId="8" hidden="1">{#N/A,#N/A,FALSE,"Resumen";#N/A,#N/A,FALSE,"Full";#N/A,"Carabeer",FALSE,"Dscto.";#N/A,"Disbracentro",FALSE,"Dscto.";#N/A,"Andes",FALSE,"Dscto.";#N/A,"Mar Caribe",FALSE,"Dscto.";#N/A,"Río Beer",FALSE,"Dscto.";#N/A,#N/A,FALSE,"P.L.Full";#N/A,#N/A,FALSE,"P.L.Desc."}</definedName>
    <definedName name="wrn.Todas._.las._.tablas." hidden="1">{#N/A,#N/A,FALSE,"Resumen";#N/A,#N/A,FALSE,"Full";#N/A,"Carabeer",FALSE,"Dscto.";#N/A,"Disbracentro",FALSE,"Dscto.";#N/A,"Andes",FALSE,"Dscto.";#N/A,"Mar Caribe",FALSE,"Dscto.";#N/A,"Río Beer",FALSE,"Dscto.";#N/A,#N/A,FALSE,"P.L.Full";#N/A,#N/A,FALSE,"P.L.Desc."}</definedName>
    <definedName name="wrn.tudo." localSheetId="5" hidden="1">{"prem1",#N/A,FALSE,"Consolidado";"pl_us",#N/A,FALSE,"Consolidado";"pl_hl",#N/A,FALSE,"Consolidado";"bs",#N/A,FALSE,"Consolidado";"cf",#N/A,FALSE,"Consolidado"}</definedName>
    <definedName name="wrn.tudo." localSheetId="6" hidden="1">{"prem1",#N/A,FALSE,"Consolidado";"pl_us",#N/A,FALSE,"Consolidado";"pl_hl",#N/A,FALSE,"Consolidado";"bs",#N/A,FALSE,"Consolidado";"cf",#N/A,FALSE,"Consolidado"}</definedName>
    <definedName name="wrn.tudo." localSheetId="4" hidden="1">{"prem1",#N/A,FALSE,"Consolidado";"pl_us",#N/A,FALSE,"Consolidado";"pl_hl",#N/A,FALSE,"Consolidado";"bs",#N/A,FALSE,"Consolidado";"cf",#N/A,FALSE,"Consolidado"}</definedName>
    <definedName name="wrn.tudo." localSheetId="7" hidden="1">{"prem1",#N/A,FALSE,"Consolidado";"pl_us",#N/A,FALSE,"Consolidado";"pl_hl",#N/A,FALSE,"Consolidado";"bs",#N/A,FALSE,"Consolidado";"cf",#N/A,FALSE,"Consolidado"}</definedName>
    <definedName name="wrn.tudo." localSheetId="8" hidden="1">{"prem1",#N/A,FALSE,"Consolidado";"pl_us",#N/A,FALSE,"Consolidado";"pl_hl",#N/A,FALSE,"Consolidado";"bs",#N/A,FALSE,"Consolidado";"cf",#N/A,FALSE,"Consolidado"}</definedName>
    <definedName name="wrn.tudo." hidden="1">{"prem1",#N/A,FALSE,"Consolidado";"pl_us",#N/A,FALSE,"Consolidado";"pl_hl",#N/A,FALSE,"Consolidado";"bs",#N/A,FALSE,"Consolidado";"cf",#N/A,FALSE,"Consolidado"}</definedName>
    <definedName name="wrn.VIP." localSheetId="5" hidden="1">{"total",#N/A,FALSE,"TOTAL $";"totalhl",#N/A,FALSE,"TOTAL $HL";"vol",#N/A,FALSE,"VOLUMEN";"xprod1",#N/A,FALSE,"X PROD";"xprod2",#N/A,FALSE,"X PROD";"finaño1",#N/A,FALSE,"FIN AÑO Meta";"finaño2",#N/A,FALSE,"FIN AÑO Meta"}</definedName>
    <definedName name="wrn.VIP." localSheetId="6" hidden="1">{"total",#N/A,FALSE,"TOTAL $";"totalhl",#N/A,FALSE,"TOTAL $HL";"vol",#N/A,FALSE,"VOLUMEN";"xprod1",#N/A,FALSE,"X PROD";"xprod2",#N/A,FALSE,"X PROD";"finaño1",#N/A,FALSE,"FIN AÑO Meta";"finaño2",#N/A,FALSE,"FIN AÑO Meta"}</definedName>
    <definedName name="wrn.VIP." localSheetId="4" hidden="1">{"total",#N/A,FALSE,"TOTAL $";"totalhl",#N/A,FALSE,"TOTAL $HL";"vol",#N/A,FALSE,"VOLUMEN";"xprod1",#N/A,FALSE,"X PROD";"xprod2",#N/A,FALSE,"X PROD";"finaño1",#N/A,FALSE,"FIN AÑO Meta";"finaño2",#N/A,FALSE,"FIN AÑO Meta"}</definedName>
    <definedName name="wrn.VIP." localSheetId="7" hidden="1">{"total",#N/A,FALSE,"TOTAL $";"totalhl",#N/A,FALSE,"TOTAL $HL";"vol",#N/A,FALSE,"VOLUMEN";"xprod1",#N/A,FALSE,"X PROD";"xprod2",#N/A,FALSE,"X PROD";"finaño1",#N/A,FALSE,"FIN AÑO Meta";"finaño2",#N/A,FALSE,"FIN AÑO Meta"}</definedName>
    <definedName name="wrn.VIP." localSheetId="8" hidden="1">{"total",#N/A,FALSE,"TOTAL $";"totalhl",#N/A,FALSE,"TOTAL $HL";"vol",#N/A,FALSE,"VOLUMEN";"xprod1",#N/A,FALSE,"X PROD";"xprod2",#N/A,FALSE,"X PROD";"finaño1",#N/A,FALSE,"FIN AÑO Meta";"finaño2",#N/A,FALSE,"FIN AÑO Meta"}</definedName>
    <definedName name="wrn.VIP." hidden="1">{"total",#N/A,FALSE,"TOTAL $";"totalhl",#N/A,FALSE,"TOTAL $HL";"vol",#N/A,FALSE,"VOLUMEN";"xprod1",#N/A,FALSE,"X PROD";"xprod2",#N/A,FALSE,"X PROD";"finaño1",#N/A,FALSE,"FIN AÑO Meta";"finaño2",#N/A,FALSE,"FIN AÑO Meta"}</definedName>
    <definedName name="wrn1.aug" localSheetId="5" hidden="1">{"det (May)",#N/A,FALSE,"June";"sum (MAY YTD)",#N/A,FALSE,"June YTD"}</definedName>
    <definedName name="wrn1.aug" localSheetId="6" hidden="1">{"det (May)",#N/A,FALSE,"June";"sum (MAY YTD)",#N/A,FALSE,"June YTD"}</definedName>
    <definedName name="wrn1.aug" localSheetId="4" hidden="1">{"det (May)",#N/A,FALSE,"June";"sum (MAY YTD)",#N/A,FALSE,"June YTD"}</definedName>
    <definedName name="wrn1.aug" localSheetId="7" hidden="1">{"det (May)",#N/A,FALSE,"June";"sum (MAY YTD)",#N/A,FALSE,"June YTD"}</definedName>
    <definedName name="wrn1.aug" localSheetId="8" hidden="1">{"det (May)",#N/A,FALSE,"June";"sum (MAY YTD)",#N/A,FALSE,"June YTD"}</definedName>
    <definedName name="wrn1.aug" hidden="1">{"det (May)",#N/A,FALSE,"June";"sum (MAY YTD)",#N/A,FALSE,"June YTD"}</definedName>
    <definedName name="wrn1.augtyd" localSheetId="5" hidden="1">{"det (May)",#N/A,FALSE,"June";"sum (MAY YTD)",#N/A,FALSE,"June YTD"}</definedName>
    <definedName name="wrn1.augtyd" localSheetId="6" hidden="1">{"det (May)",#N/A,FALSE,"June";"sum (MAY YTD)",#N/A,FALSE,"June YTD"}</definedName>
    <definedName name="wrn1.augtyd" localSheetId="4" hidden="1">{"det (May)",#N/A,FALSE,"June";"sum (MAY YTD)",#N/A,FALSE,"June YTD"}</definedName>
    <definedName name="wrn1.augtyd" localSheetId="7" hidden="1">{"det (May)",#N/A,FALSE,"June";"sum (MAY YTD)",#N/A,FALSE,"June YTD"}</definedName>
    <definedName name="wrn1.augtyd" localSheetId="8" hidden="1">{"det (May)",#N/A,FALSE,"June";"sum (MAY YTD)",#N/A,FALSE,"June YTD"}</definedName>
    <definedName name="wrn1.augtyd" hidden="1">{"det (May)",#N/A,FALSE,"June";"sum (MAY YTD)",#N/A,FALSE,"June YTD"}</definedName>
    <definedName name="wrn1.augyt" localSheetId="5" hidden="1">{"det (May)",#N/A,FALSE,"June";"sum (MAY YTD)",#N/A,FALSE,"June YTD"}</definedName>
    <definedName name="wrn1.augyt" localSheetId="6" hidden="1">{"det (May)",#N/A,FALSE,"June";"sum (MAY YTD)",#N/A,FALSE,"June YTD"}</definedName>
    <definedName name="wrn1.augyt" localSheetId="4" hidden="1">{"det (May)",#N/A,FALSE,"June";"sum (MAY YTD)",#N/A,FALSE,"June YTD"}</definedName>
    <definedName name="wrn1.augyt" localSheetId="7" hidden="1">{"det (May)",#N/A,FALSE,"June";"sum (MAY YTD)",#N/A,FALSE,"June YTD"}</definedName>
    <definedName name="wrn1.augyt" localSheetId="8" hidden="1">{"det (May)",#N/A,FALSE,"June";"sum (MAY YTD)",#N/A,FALSE,"June YTD"}</definedName>
    <definedName name="wrn1.augyt" hidden="1">{"det (May)",#N/A,FALSE,"June";"sum (MAY YTD)",#N/A,FALSE,"June YTD"}</definedName>
    <definedName name="wrn1.brol"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wrn1.brol"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wrn1.brol" localSheetId="4" hidden="1">{"04-12brpr",#N/A,FALSE,"Total jan-dec";"05brpr",#N/A,FALSE,"Total jan-dec";"07brpr",#N/A,FALSE,"Total jan-dec";"01-12absdet",#N/A,FALSE,"Total jan-dec";"01-12abs",#N/A,FALSE,"Total jan-dec";"04-12abs",#N/A,FALSE,"Total jan-dec";"04-12absdet",#N/A,FALSE,"Total jan-dec";"01-12hl",#N/A,FALSE,"Total jan-dec";"04-12HL",#N/A,FALSE,"Total jan-dec"}</definedName>
    <definedName name="wrn1.brol"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wrn1.brol" localSheetId="8" hidden="1">{"04-12brpr",#N/A,FALSE,"Total jan-dec";"05brpr",#N/A,FALSE,"Total jan-dec";"07brpr",#N/A,FALSE,"Total jan-dec";"01-12absdet",#N/A,FALSE,"Total jan-dec";"01-12abs",#N/A,FALSE,"Total jan-dec";"04-12abs",#N/A,FALSE,"Total jan-dec";"04-12absdet",#N/A,FALSE,"Total jan-dec";"01-12hl",#N/A,FALSE,"Total jan-dec";"04-12HL",#N/A,FALSE,"Total jan-dec"}</definedName>
    <definedName name="wrn1.brol" hidden="1">{"04-12brpr",#N/A,FALSE,"Total jan-dec";"05brpr",#N/A,FALSE,"Total jan-dec";"07brpr",#N/A,FALSE,"Total jan-dec";"01-12absdet",#N/A,FALSE,"Total jan-dec";"01-12abs",#N/A,FALSE,"Total jan-dec";"04-12abs",#N/A,FALSE,"Total jan-dec";"04-12absdet",#N/A,FALSE,"Total jan-dec";"01-12hl",#N/A,FALSE,"Total jan-dec";"04-12HL",#N/A,FALSE,"Total jan-dec"}</definedName>
    <definedName name="wrn1.june" localSheetId="5" hidden="1">{"det (May)",#N/A,FALSE,"June";"sum (MAY YTD)",#N/A,FALSE,"June YTD"}</definedName>
    <definedName name="wrn1.june" localSheetId="6" hidden="1">{"det (May)",#N/A,FALSE,"June";"sum (MAY YTD)",#N/A,FALSE,"June YTD"}</definedName>
    <definedName name="wrn1.june" localSheetId="4" hidden="1">{"det (May)",#N/A,FALSE,"June";"sum (MAY YTD)",#N/A,FALSE,"June YTD"}</definedName>
    <definedName name="wrn1.june" localSheetId="7" hidden="1">{"det (May)",#N/A,FALSE,"June";"sum (MAY YTD)",#N/A,FALSE,"June YTD"}</definedName>
    <definedName name="wrn1.june" localSheetId="8" hidden="1">{"det (May)",#N/A,FALSE,"June";"sum (MAY YTD)",#N/A,FALSE,"June YTD"}</definedName>
    <definedName name="wrn1.june" hidden="1">{"det (May)",#N/A,FALSE,"June";"sum (MAY YTD)",#N/A,FALSE,"June YTD"}</definedName>
    <definedName name="wrn2.brol"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wrn2.brol"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wrn2.brol" localSheetId="4" hidden="1">{"04-12brpr",#N/A,FALSE,"Total jan-dec";"05brpr",#N/A,FALSE,"Total jan-dec";"07brpr",#N/A,FALSE,"Total jan-dec";"01-12absdet",#N/A,FALSE,"Total jan-dec";"01-12abs",#N/A,FALSE,"Total jan-dec";"04-12abs",#N/A,FALSE,"Total jan-dec";"04-12absdet",#N/A,FALSE,"Total jan-dec";"01-12hl",#N/A,FALSE,"Total jan-dec";"04-12HL",#N/A,FALSE,"Total jan-dec"}</definedName>
    <definedName name="wrn2.brol"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wrn2.brol" localSheetId="8" hidden="1">{"04-12brpr",#N/A,FALSE,"Total jan-dec";"05brpr",#N/A,FALSE,"Total jan-dec";"07brpr",#N/A,FALSE,"Total jan-dec";"01-12absdet",#N/A,FALSE,"Total jan-dec";"01-12abs",#N/A,FALSE,"Total jan-dec";"04-12abs",#N/A,FALSE,"Total jan-dec";"04-12absdet",#N/A,FALSE,"Total jan-dec";"01-12hl",#N/A,FALSE,"Total jan-dec";"04-12HL",#N/A,FALSE,"Total jan-dec"}</definedName>
    <definedName name="wrn2.brol" hidden="1">{"04-12brpr",#N/A,FALSE,"Total jan-dec";"05brpr",#N/A,FALSE,"Total jan-dec";"07brpr",#N/A,FALSE,"Total jan-dec";"01-12absdet",#N/A,FALSE,"Total jan-dec";"01-12abs",#N/A,FALSE,"Total jan-dec";"04-12abs",#N/A,FALSE,"Total jan-dec";"04-12absdet",#N/A,FALSE,"Total jan-dec";"01-12hl",#N/A,FALSE,"Total jan-dec";"04-12HL",#N/A,FALSE,"Total jan-dec"}</definedName>
    <definedName name="wrn2.june" localSheetId="5" hidden="1">{"det (May)",#N/A,FALSE,"June";"sum (MAY YTD)",#N/A,FALSE,"June YTD"}</definedName>
    <definedName name="wrn2.june" localSheetId="6" hidden="1">{"det (May)",#N/A,FALSE,"June";"sum (MAY YTD)",#N/A,FALSE,"June YTD"}</definedName>
    <definedName name="wrn2.june" localSheetId="4" hidden="1">{"det (May)",#N/A,FALSE,"June";"sum (MAY YTD)",#N/A,FALSE,"June YTD"}</definedName>
    <definedName name="wrn2.june" localSheetId="7" hidden="1">{"det (May)",#N/A,FALSE,"June";"sum (MAY YTD)",#N/A,FALSE,"June YTD"}</definedName>
    <definedName name="wrn2.june" localSheetId="8" hidden="1">{"det (May)",#N/A,FALSE,"June";"sum (MAY YTD)",#N/A,FALSE,"June YTD"}</definedName>
    <definedName name="wrn2.june" hidden="1">{"det (May)",#N/A,FALSE,"June";"sum (MAY YTD)",#N/A,FALSE,"June YTD"}</definedName>
    <definedName name="wrx.flugrama1" localSheetId="5" hidden="1">{#N/A,#N/A,FALSE,"Saída2";#N/A,#N/A,FALSE,"Fluxograma"}</definedName>
    <definedName name="wrx.flugrama1" localSheetId="6" hidden="1">{#N/A,#N/A,FALSE,"Saída2";#N/A,#N/A,FALSE,"Fluxograma"}</definedName>
    <definedName name="wrx.flugrama1" localSheetId="4" hidden="1">{#N/A,#N/A,FALSE,"Saída2";#N/A,#N/A,FALSE,"Fluxograma"}</definedName>
    <definedName name="wrx.flugrama1" localSheetId="7" hidden="1">{#N/A,#N/A,FALSE,"Saída2";#N/A,#N/A,FALSE,"Fluxograma"}</definedName>
    <definedName name="wrx.flugrama1" localSheetId="8" hidden="1">{#N/A,#N/A,FALSE,"Saída2";#N/A,#N/A,FALSE,"Fluxograma"}</definedName>
    <definedName name="wrx.flugrama1" hidden="1">{#N/A,#N/A,FALSE,"Saída2";#N/A,#N/A,FALSE,"Fluxograma"}</definedName>
    <definedName name="wrx.flugrama1_1" localSheetId="5" hidden="1">{#N/A,#N/A,FALSE,"Saída2";#N/A,#N/A,FALSE,"Fluxograma"}</definedName>
    <definedName name="wrx.flugrama1_1" localSheetId="6" hidden="1">{#N/A,#N/A,FALSE,"Saída2";#N/A,#N/A,FALSE,"Fluxograma"}</definedName>
    <definedName name="wrx.flugrama1_1" localSheetId="4" hidden="1">{#N/A,#N/A,FALSE,"Saída2";#N/A,#N/A,FALSE,"Fluxograma"}</definedName>
    <definedName name="wrx.flugrama1_1" localSheetId="7" hidden="1">{#N/A,#N/A,FALSE,"Saída2";#N/A,#N/A,FALSE,"Fluxograma"}</definedName>
    <definedName name="wrx.flugrama1_1" localSheetId="8" hidden="1">{#N/A,#N/A,FALSE,"Saída2";#N/A,#N/A,FALSE,"Fluxograma"}</definedName>
    <definedName name="wrx.flugrama1_1" hidden="1">{#N/A,#N/A,FALSE,"Saída2";#N/A,#N/A,FALSE,"Fluxograma"}</definedName>
    <definedName name="wrx.flugrama1_2" localSheetId="5" hidden="1">{#N/A,#N/A,FALSE,"Saída2";#N/A,#N/A,FALSE,"Fluxograma"}</definedName>
    <definedName name="wrx.flugrama1_2" localSheetId="6" hidden="1">{#N/A,#N/A,FALSE,"Saída2";#N/A,#N/A,FALSE,"Fluxograma"}</definedName>
    <definedName name="wrx.flugrama1_2" localSheetId="4" hidden="1">{#N/A,#N/A,FALSE,"Saída2";#N/A,#N/A,FALSE,"Fluxograma"}</definedName>
    <definedName name="wrx.flugrama1_2" localSheetId="7" hidden="1">{#N/A,#N/A,FALSE,"Saída2";#N/A,#N/A,FALSE,"Fluxograma"}</definedName>
    <definedName name="wrx.flugrama1_2" localSheetId="8" hidden="1">{#N/A,#N/A,FALSE,"Saída2";#N/A,#N/A,FALSE,"Fluxograma"}</definedName>
    <definedName name="wrx.flugrama1_2" hidden="1">{#N/A,#N/A,FALSE,"Saída2";#N/A,#N/A,FALSE,"Fluxograma"}</definedName>
    <definedName name="wrx.flugrama1_3" localSheetId="5" hidden="1">{#N/A,#N/A,FALSE,"Saída2";#N/A,#N/A,FALSE,"Fluxograma"}</definedName>
    <definedName name="wrx.flugrama1_3" localSheetId="6" hidden="1">{#N/A,#N/A,FALSE,"Saída2";#N/A,#N/A,FALSE,"Fluxograma"}</definedName>
    <definedName name="wrx.flugrama1_3" localSheetId="4" hidden="1">{#N/A,#N/A,FALSE,"Saída2";#N/A,#N/A,FALSE,"Fluxograma"}</definedName>
    <definedName name="wrx.flugrama1_3" localSheetId="7" hidden="1">{#N/A,#N/A,FALSE,"Saída2";#N/A,#N/A,FALSE,"Fluxograma"}</definedName>
    <definedName name="wrx.flugrama1_3" localSheetId="8" hidden="1">{#N/A,#N/A,FALSE,"Saída2";#N/A,#N/A,FALSE,"Fluxograma"}</definedName>
    <definedName name="wrx.flugrama1_3" hidden="1">{#N/A,#N/A,FALSE,"Saída2";#N/A,#N/A,FALSE,"Fluxograma"}</definedName>
    <definedName name="ww" localSheetId="5" hidden="1">{"det (May)",#N/A,FALSE,"June";"sum (MAY YTD)",#N/A,FALSE,"June YTD"}</definedName>
    <definedName name="ww" localSheetId="6" hidden="1">{"det (May)",#N/A,FALSE,"June";"sum (MAY YTD)",#N/A,FALSE,"June YTD"}</definedName>
    <definedName name="ww" localSheetId="4" hidden="1">{"det (May)",#N/A,FALSE,"June";"sum (MAY YTD)",#N/A,FALSE,"June YTD"}</definedName>
    <definedName name="ww" localSheetId="7" hidden="1">{"det (May)",#N/A,FALSE,"June";"sum (MAY YTD)",#N/A,FALSE,"June YTD"}</definedName>
    <definedName name="ww" localSheetId="8" hidden="1">{"det (May)",#N/A,FALSE,"June";"sum (MAY YTD)",#N/A,FALSE,"June YTD"}</definedName>
    <definedName name="ww" hidden="1">{"det (May)",#N/A,FALSE,"June";"sum (MAY YTD)",#N/A,FALSE,"June YTD"}</definedName>
    <definedName name="www" localSheetId="5" hidden="1">{#N/A,#N/A,FALSE,"Saída2";#N/A,#N/A,FALSE,"Fluxograma"}</definedName>
    <definedName name="www" localSheetId="6" hidden="1">{#N/A,#N/A,FALSE,"Saída2";#N/A,#N/A,FALSE,"Fluxograma"}</definedName>
    <definedName name="www" localSheetId="4" hidden="1">{#N/A,#N/A,FALSE,"Saída2";#N/A,#N/A,FALSE,"Fluxograma"}</definedName>
    <definedName name="www" localSheetId="7" hidden="1">{#N/A,#N/A,FALSE,"Saída2";#N/A,#N/A,FALSE,"Fluxograma"}</definedName>
    <definedName name="www" localSheetId="8" hidden="1">{#N/A,#N/A,FALSE,"Saída2";#N/A,#N/A,FALSE,"Fluxograma"}</definedName>
    <definedName name="www" hidden="1">{#N/A,#N/A,FALSE,"Saída2";#N/A,#N/A,FALSE,"Fluxograma"}</definedName>
    <definedName name="www_1" localSheetId="5" hidden="1">{#N/A,#N/A,FALSE,"Saída2";#N/A,#N/A,FALSE,"Fluxograma"}</definedName>
    <definedName name="www_1" localSheetId="6" hidden="1">{#N/A,#N/A,FALSE,"Saída2";#N/A,#N/A,FALSE,"Fluxograma"}</definedName>
    <definedName name="www_1" localSheetId="4" hidden="1">{#N/A,#N/A,FALSE,"Saída2";#N/A,#N/A,FALSE,"Fluxograma"}</definedName>
    <definedName name="www_1" localSheetId="7" hidden="1">{#N/A,#N/A,FALSE,"Saída2";#N/A,#N/A,FALSE,"Fluxograma"}</definedName>
    <definedName name="www_1" localSheetId="8" hidden="1">{#N/A,#N/A,FALSE,"Saída2";#N/A,#N/A,FALSE,"Fluxograma"}</definedName>
    <definedName name="www_1" hidden="1">{#N/A,#N/A,FALSE,"Saída2";#N/A,#N/A,FALSE,"Fluxograma"}</definedName>
    <definedName name="www_2" localSheetId="5" hidden="1">{#N/A,#N/A,FALSE,"Saída2";#N/A,#N/A,FALSE,"Fluxograma"}</definedName>
    <definedName name="www_2" localSheetId="6" hidden="1">{#N/A,#N/A,FALSE,"Saída2";#N/A,#N/A,FALSE,"Fluxograma"}</definedName>
    <definedName name="www_2" localSheetId="4" hidden="1">{#N/A,#N/A,FALSE,"Saída2";#N/A,#N/A,FALSE,"Fluxograma"}</definedName>
    <definedName name="www_2" localSheetId="7" hidden="1">{#N/A,#N/A,FALSE,"Saída2";#N/A,#N/A,FALSE,"Fluxograma"}</definedName>
    <definedName name="www_2" localSheetId="8" hidden="1">{#N/A,#N/A,FALSE,"Saída2";#N/A,#N/A,FALSE,"Fluxograma"}</definedName>
    <definedName name="www_2" hidden="1">{#N/A,#N/A,FALSE,"Saída2";#N/A,#N/A,FALSE,"Fluxograma"}</definedName>
    <definedName name="www_3" localSheetId="5" hidden="1">{#N/A,#N/A,FALSE,"Saída2";#N/A,#N/A,FALSE,"Fluxograma"}</definedName>
    <definedName name="www_3" localSheetId="6" hidden="1">{#N/A,#N/A,FALSE,"Saída2";#N/A,#N/A,FALSE,"Fluxograma"}</definedName>
    <definedName name="www_3" localSheetId="4" hidden="1">{#N/A,#N/A,FALSE,"Saída2";#N/A,#N/A,FALSE,"Fluxograma"}</definedName>
    <definedName name="www_3" localSheetId="7" hidden="1">{#N/A,#N/A,FALSE,"Saída2";#N/A,#N/A,FALSE,"Fluxograma"}</definedName>
    <definedName name="www_3" localSheetId="8" hidden="1">{#N/A,#N/A,FALSE,"Saída2";#N/A,#N/A,FALSE,"Fluxograma"}</definedName>
    <definedName name="www_3" hidden="1">{#N/A,#N/A,FALSE,"Saída2";#N/A,#N/A,FALSE,"Fluxograma"}</definedName>
    <definedName name="wwww" localSheetId="5" hidden="1">{#N/A,"Carabeer",FALSE,"Dscto.";#N/A,"Disbracentro",FALSE,"Dscto.";#N/A,"Río Beer",FALSE,"Dscto.";#N/A,"Andes",FALSE,"Dscto."}</definedName>
    <definedName name="wwww" localSheetId="6" hidden="1">{#N/A,"Carabeer",FALSE,"Dscto.";#N/A,"Disbracentro",FALSE,"Dscto.";#N/A,"Río Beer",FALSE,"Dscto.";#N/A,"Andes",FALSE,"Dscto."}</definedName>
    <definedName name="wwww" localSheetId="4" hidden="1">{#N/A,"Carabeer",FALSE,"Dscto.";#N/A,"Disbracentro",FALSE,"Dscto.";#N/A,"Río Beer",FALSE,"Dscto.";#N/A,"Andes",FALSE,"Dscto."}</definedName>
    <definedName name="wwww" localSheetId="7" hidden="1">{#N/A,"Carabeer",FALSE,"Dscto.";#N/A,"Disbracentro",FALSE,"Dscto.";#N/A,"Río Beer",FALSE,"Dscto.";#N/A,"Andes",FALSE,"Dscto."}</definedName>
    <definedName name="wwww" localSheetId="8" hidden="1">{#N/A,"Carabeer",FALSE,"Dscto.";#N/A,"Disbracentro",FALSE,"Dscto.";#N/A,"Río Beer",FALSE,"Dscto.";#N/A,"Andes",FALSE,"Dscto."}</definedName>
    <definedName name="wwww" hidden="1">{#N/A,"Carabeer",FALSE,"Dscto.";#N/A,"Disbracentro",FALSE,"Dscto.";#N/A,"Río Beer",FALSE,"Dscto.";#N/A,"Andes",FALSE,"Dscto."}</definedName>
    <definedName name="wwww_1" localSheetId="5" hidden="1">{#N/A,#N/A,FALSE,"Saída2";#N/A,#N/A,FALSE,"Fluxograma"}</definedName>
    <definedName name="wwww_1" localSheetId="6" hidden="1">{#N/A,#N/A,FALSE,"Saída2";#N/A,#N/A,FALSE,"Fluxograma"}</definedName>
    <definedName name="wwww_1" localSheetId="4" hidden="1">{#N/A,#N/A,FALSE,"Saída2";#N/A,#N/A,FALSE,"Fluxograma"}</definedName>
    <definedName name="wwww_1" localSheetId="7" hidden="1">{#N/A,#N/A,FALSE,"Saída2";#N/A,#N/A,FALSE,"Fluxograma"}</definedName>
    <definedName name="wwww_1" localSheetId="8" hidden="1">{#N/A,#N/A,FALSE,"Saída2";#N/A,#N/A,FALSE,"Fluxograma"}</definedName>
    <definedName name="wwww_1" hidden="1">{#N/A,#N/A,FALSE,"Saída2";#N/A,#N/A,FALSE,"Fluxograma"}</definedName>
    <definedName name="wwww_2" localSheetId="5" hidden="1">{#N/A,#N/A,FALSE,"Saída2";#N/A,#N/A,FALSE,"Fluxograma"}</definedName>
    <definedName name="wwww_2" localSheetId="6" hidden="1">{#N/A,#N/A,FALSE,"Saída2";#N/A,#N/A,FALSE,"Fluxograma"}</definedName>
    <definedName name="wwww_2" localSheetId="4" hidden="1">{#N/A,#N/A,FALSE,"Saída2";#N/A,#N/A,FALSE,"Fluxograma"}</definedName>
    <definedName name="wwww_2" localSheetId="7" hidden="1">{#N/A,#N/A,FALSE,"Saída2";#N/A,#N/A,FALSE,"Fluxograma"}</definedName>
    <definedName name="wwww_2" localSheetId="8" hidden="1">{#N/A,#N/A,FALSE,"Saída2";#N/A,#N/A,FALSE,"Fluxograma"}</definedName>
    <definedName name="wwww_2" hidden="1">{#N/A,#N/A,FALSE,"Saída2";#N/A,#N/A,FALSE,"Fluxograma"}</definedName>
    <definedName name="wwww_3" localSheetId="5" hidden="1">{#N/A,#N/A,FALSE,"Saída2";#N/A,#N/A,FALSE,"Fluxograma"}</definedName>
    <definedName name="wwww_3" localSheetId="6" hidden="1">{#N/A,#N/A,FALSE,"Saída2";#N/A,#N/A,FALSE,"Fluxograma"}</definedName>
    <definedName name="wwww_3" localSheetId="4" hidden="1">{#N/A,#N/A,FALSE,"Saída2";#N/A,#N/A,FALSE,"Fluxograma"}</definedName>
    <definedName name="wwww_3" localSheetId="7" hidden="1">{#N/A,#N/A,FALSE,"Saída2";#N/A,#N/A,FALSE,"Fluxograma"}</definedName>
    <definedName name="wwww_3" localSheetId="8" hidden="1">{#N/A,#N/A,FALSE,"Saída2";#N/A,#N/A,FALSE,"Fluxograma"}</definedName>
    <definedName name="wwww_3" hidden="1">{#N/A,#N/A,FALSE,"Saída2";#N/A,#N/A,FALSE,"Fluxograma"}</definedName>
    <definedName name="wwwwww" localSheetId="5" hidden="1">{#N/A,#N/A,FALSE,"Saída2";#N/A,#N/A,FALSE,"Fluxograma"}</definedName>
    <definedName name="wwwwww" localSheetId="6" hidden="1">{#N/A,#N/A,FALSE,"Saída2";#N/A,#N/A,FALSE,"Fluxograma"}</definedName>
    <definedName name="wwwwww" localSheetId="4" hidden="1">{#N/A,#N/A,FALSE,"Saída2";#N/A,#N/A,FALSE,"Fluxograma"}</definedName>
    <definedName name="wwwwww" localSheetId="7" hidden="1">{#N/A,#N/A,FALSE,"Saída2";#N/A,#N/A,FALSE,"Fluxograma"}</definedName>
    <definedName name="wwwwww" localSheetId="8" hidden="1">{#N/A,#N/A,FALSE,"Saída2";#N/A,#N/A,FALSE,"Fluxograma"}</definedName>
    <definedName name="wwwwww" hidden="1">{#N/A,#N/A,FALSE,"Saída2";#N/A,#N/A,FALSE,"Fluxograma"}</definedName>
    <definedName name="wwwwww_1" localSheetId="5" hidden="1">{#N/A,#N/A,FALSE,"Saída2";#N/A,#N/A,FALSE,"Fluxograma"}</definedName>
    <definedName name="wwwwww_1" localSheetId="6" hidden="1">{#N/A,#N/A,FALSE,"Saída2";#N/A,#N/A,FALSE,"Fluxograma"}</definedName>
    <definedName name="wwwwww_1" localSheetId="4" hidden="1">{#N/A,#N/A,FALSE,"Saída2";#N/A,#N/A,FALSE,"Fluxograma"}</definedName>
    <definedName name="wwwwww_1" localSheetId="7" hidden="1">{#N/A,#N/A,FALSE,"Saída2";#N/A,#N/A,FALSE,"Fluxograma"}</definedName>
    <definedName name="wwwwww_1" localSheetId="8" hidden="1">{#N/A,#N/A,FALSE,"Saída2";#N/A,#N/A,FALSE,"Fluxograma"}</definedName>
    <definedName name="wwwwww_1" hidden="1">{#N/A,#N/A,FALSE,"Saída2";#N/A,#N/A,FALSE,"Fluxograma"}</definedName>
    <definedName name="wwwwww_2" localSheetId="5" hidden="1">{#N/A,#N/A,FALSE,"Saída2";#N/A,#N/A,FALSE,"Fluxograma"}</definedName>
    <definedName name="wwwwww_2" localSheetId="6" hidden="1">{#N/A,#N/A,FALSE,"Saída2";#N/A,#N/A,FALSE,"Fluxograma"}</definedName>
    <definedName name="wwwwww_2" localSheetId="4" hidden="1">{#N/A,#N/A,FALSE,"Saída2";#N/A,#N/A,FALSE,"Fluxograma"}</definedName>
    <definedName name="wwwwww_2" localSheetId="7" hidden="1">{#N/A,#N/A,FALSE,"Saída2";#N/A,#N/A,FALSE,"Fluxograma"}</definedName>
    <definedName name="wwwwww_2" localSheetId="8" hidden="1">{#N/A,#N/A,FALSE,"Saída2";#N/A,#N/A,FALSE,"Fluxograma"}</definedName>
    <definedName name="wwwwww_2" hidden="1">{#N/A,#N/A,FALSE,"Saída2";#N/A,#N/A,FALSE,"Fluxograma"}</definedName>
    <definedName name="wwwwww_3" localSheetId="5" hidden="1">{#N/A,#N/A,FALSE,"Saída2";#N/A,#N/A,FALSE,"Fluxograma"}</definedName>
    <definedName name="wwwwww_3" localSheetId="6" hidden="1">{#N/A,#N/A,FALSE,"Saída2";#N/A,#N/A,FALSE,"Fluxograma"}</definedName>
    <definedName name="wwwwww_3" localSheetId="4" hidden="1">{#N/A,#N/A,FALSE,"Saída2";#N/A,#N/A,FALSE,"Fluxograma"}</definedName>
    <definedName name="wwwwww_3" localSheetId="7" hidden="1">{#N/A,#N/A,FALSE,"Saída2";#N/A,#N/A,FALSE,"Fluxograma"}</definedName>
    <definedName name="wwwwww_3" localSheetId="8" hidden="1">{#N/A,#N/A,FALSE,"Saída2";#N/A,#N/A,FALSE,"Fluxograma"}</definedName>
    <definedName name="wwwwww_3" hidden="1">{#N/A,#N/A,FALSE,"Saída2";#N/A,#N/A,FALSE,"Fluxograma"}</definedName>
    <definedName name="x" localSheetId="5" hidden="1">{#N/A,#N/A,FALSE,"Saída2";#N/A,#N/A,FALSE,"Fluxograma"}</definedName>
    <definedName name="x" localSheetId="6" hidden="1">{#N/A,#N/A,FALSE,"Saída2";#N/A,#N/A,FALSE,"Fluxograma"}</definedName>
    <definedName name="x" localSheetId="4" hidden="1">{#N/A,#N/A,FALSE,"Saída2";#N/A,#N/A,FALSE,"Fluxograma"}</definedName>
    <definedName name="x" localSheetId="7" hidden="1">{#N/A,#N/A,FALSE,"Saída2";#N/A,#N/A,FALSE,"Fluxograma"}</definedName>
    <definedName name="x" localSheetId="8" hidden="1">{#N/A,#N/A,FALSE,"Saída2";#N/A,#N/A,FALSE,"Fluxograma"}</definedName>
    <definedName name="x" hidden="1">{#N/A,#N/A,FALSE,"Saída2";#N/A,#N/A,FALSE,"Fluxograma"}</definedName>
    <definedName name="x_1" localSheetId="5" hidden="1">{#N/A,#N/A,FALSE,"Saída2";#N/A,#N/A,FALSE,"Fluxograma"}</definedName>
    <definedName name="x_1" localSheetId="6" hidden="1">{#N/A,#N/A,FALSE,"Saída2";#N/A,#N/A,FALSE,"Fluxograma"}</definedName>
    <definedName name="x_1" localSheetId="4" hidden="1">{#N/A,#N/A,FALSE,"Saída2";#N/A,#N/A,FALSE,"Fluxograma"}</definedName>
    <definedName name="x_1" localSheetId="7" hidden="1">{#N/A,#N/A,FALSE,"Saída2";#N/A,#N/A,FALSE,"Fluxograma"}</definedName>
    <definedName name="x_1" localSheetId="8" hidden="1">{#N/A,#N/A,FALSE,"Saída2";#N/A,#N/A,FALSE,"Fluxograma"}</definedName>
    <definedName name="x_1" hidden="1">{#N/A,#N/A,FALSE,"Saída2";#N/A,#N/A,FALSE,"Fluxograma"}</definedName>
    <definedName name="x_2" localSheetId="5" hidden="1">{#N/A,#N/A,FALSE,"Saída2";#N/A,#N/A,FALSE,"Fluxograma"}</definedName>
    <definedName name="x_2" localSheetId="6" hidden="1">{#N/A,#N/A,FALSE,"Saída2";#N/A,#N/A,FALSE,"Fluxograma"}</definedName>
    <definedName name="x_2" localSheetId="4" hidden="1">{#N/A,#N/A,FALSE,"Saída2";#N/A,#N/A,FALSE,"Fluxograma"}</definedName>
    <definedName name="x_2" localSheetId="7" hidden="1">{#N/A,#N/A,FALSE,"Saída2";#N/A,#N/A,FALSE,"Fluxograma"}</definedName>
    <definedName name="x_2" localSheetId="8" hidden="1">{#N/A,#N/A,FALSE,"Saída2";#N/A,#N/A,FALSE,"Fluxograma"}</definedName>
    <definedName name="x_2" hidden="1">{#N/A,#N/A,FALSE,"Saída2";#N/A,#N/A,FALSE,"Fluxograma"}</definedName>
    <definedName name="x_3" localSheetId="5" hidden="1">{#N/A,#N/A,FALSE,"Saída2";#N/A,#N/A,FALSE,"Fluxograma"}</definedName>
    <definedName name="x_3" localSheetId="6" hidden="1">{#N/A,#N/A,FALSE,"Saída2";#N/A,#N/A,FALSE,"Fluxograma"}</definedName>
    <definedName name="x_3" localSheetId="4" hidden="1">{#N/A,#N/A,FALSE,"Saída2";#N/A,#N/A,FALSE,"Fluxograma"}</definedName>
    <definedName name="x_3" localSheetId="7" hidden="1">{#N/A,#N/A,FALSE,"Saída2";#N/A,#N/A,FALSE,"Fluxograma"}</definedName>
    <definedName name="x_3" localSheetId="8" hidden="1">{#N/A,#N/A,FALSE,"Saída2";#N/A,#N/A,FALSE,"Fluxograma"}</definedName>
    <definedName name="x_3" hidden="1">{#N/A,#N/A,FALSE,"Saída2";#N/A,#N/A,FALSE,"Fluxograma"}</definedName>
    <definedName name="xcxc" localSheetId="5" hidden="1">{#N/A,#N/A,FALSE,"Hoja1";#N/A,#N/A,FALSE,"Hoja2"}</definedName>
    <definedName name="xcxc" localSheetId="6" hidden="1">{#N/A,#N/A,FALSE,"Hoja1";#N/A,#N/A,FALSE,"Hoja2"}</definedName>
    <definedName name="xcxc" localSheetId="4" hidden="1">{#N/A,#N/A,FALSE,"Hoja1";#N/A,#N/A,FALSE,"Hoja2"}</definedName>
    <definedName name="xcxc" localSheetId="7" hidden="1">{#N/A,#N/A,FALSE,"Hoja1";#N/A,#N/A,FALSE,"Hoja2"}</definedName>
    <definedName name="xcxc" localSheetId="8" hidden="1">{#N/A,#N/A,FALSE,"Hoja1";#N/A,#N/A,FALSE,"Hoja2"}</definedName>
    <definedName name="xcxc" hidden="1">{#N/A,#N/A,FALSE,"Hoja1";#N/A,#N/A,FALSE,"Hoja2"}</definedName>
    <definedName name="xcxxc" localSheetId="5" hidden="1">{"CAP VOL",#N/A,FALSE,"CAPITAL";"CAP VAR",#N/A,FALSE,"CAPITAL";"CAP FIJ",#N/A,FALSE,"CAPITAL";"CAP CONS",#N/A,FALSE,"CAPITAL";"CAP DATA",#N/A,FALSE,"CAPITAL"}</definedName>
    <definedName name="xcxxc" localSheetId="6" hidden="1">{"CAP VOL",#N/A,FALSE,"CAPITAL";"CAP VAR",#N/A,FALSE,"CAPITAL";"CAP FIJ",#N/A,FALSE,"CAPITAL";"CAP CONS",#N/A,FALSE,"CAPITAL";"CAP DATA",#N/A,FALSE,"CAPITAL"}</definedName>
    <definedName name="xcxxc" localSheetId="4" hidden="1">{"CAP VOL",#N/A,FALSE,"CAPITAL";"CAP VAR",#N/A,FALSE,"CAPITAL";"CAP FIJ",#N/A,FALSE,"CAPITAL";"CAP CONS",#N/A,FALSE,"CAPITAL";"CAP DATA",#N/A,FALSE,"CAPITAL"}</definedName>
    <definedName name="xcxxc" localSheetId="7" hidden="1">{"CAP VOL",#N/A,FALSE,"CAPITAL";"CAP VAR",#N/A,FALSE,"CAPITAL";"CAP FIJ",#N/A,FALSE,"CAPITAL";"CAP CONS",#N/A,FALSE,"CAPITAL";"CAP DATA",#N/A,FALSE,"CAPITAL"}</definedName>
    <definedName name="xcxxc" localSheetId="8" hidden="1">{"CAP VOL",#N/A,FALSE,"CAPITAL";"CAP VAR",#N/A,FALSE,"CAPITAL";"CAP FIJ",#N/A,FALSE,"CAPITAL";"CAP CONS",#N/A,FALSE,"CAPITAL";"CAP DATA",#N/A,FALSE,"CAPITAL"}</definedName>
    <definedName name="xcxxc" hidden="1">{"CAP VOL",#N/A,FALSE,"CAPITAL";"CAP VAR",#N/A,FALSE,"CAPITAL";"CAP FIJ",#N/A,FALSE,"CAPITAL";"CAP CONS",#N/A,FALSE,"CAPITAL";"CAP DATA",#N/A,FALSE,"CAPITAL"}</definedName>
    <definedName name="xieir"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xieir"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xieir" localSheetId="4" hidden="1">{"04-12brpr",#N/A,FALSE,"Total jan-dec";"05brpr",#N/A,FALSE,"Total jan-dec";"07brpr",#N/A,FALSE,"Total jan-dec";"01-12absdet",#N/A,FALSE,"Total jan-dec";"01-12abs",#N/A,FALSE,"Total jan-dec";"04-12abs",#N/A,FALSE,"Total jan-dec";"04-12absdet",#N/A,FALSE,"Total jan-dec";"01-12hl",#N/A,FALSE,"Total jan-dec";"04-12HL",#N/A,FALSE,"Total jan-dec"}</definedName>
    <definedName name="xieir"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xieir" localSheetId="8" hidden="1">{"04-12brpr",#N/A,FALSE,"Total jan-dec";"05brpr",#N/A,FALSE,"Total jan-dec";"07brpr",#N/A,FALSE,"Total jan-dec";"01-12absdet",#N/A,FALSE,"Total jan-dec";"01-12abs",#N/A,FALSE,"Total jan-dec";"04-12abs",#N/A,FALSE,"Total jan-dec";"04-12absdet",#N/A,FALSE,"Total jan-dec";"01-12hl",#N/A,FALSE,"Total jan-dec";"04-12HL",#N/A,FALSE,"Total jan-dec"}</definedName>
    <definedName name="xieir" hidden="1">{"04-12brpr",#N/A,FALSE,"Total jan-dec";"05brpr",#N/A,FALSE,"Total jan-dec";"07brpr",#N/A,FALSE,"Total jan-dec";"01-12absdet",#N/A,FALSE,"Total jan-dec";"01-12abs",#N/A,FALSE,"Total jan-dec";"04-12abs",#N/A,FALSE,"Total jan-dec";"04-12absdet",#N/A,FALSE,"Total jan-dec";"01-12hl",#N/A,FALSE,"Total jan-dec";"04-12HL",#N/A,FALSE,"Total jan-dec"}</definedName>
    <definedName name="xir" localSheetId="5" hidden="1">{"det (May)",#N/A,FALSE,"June";"sum (MAY YTD)",#N/A,FALSE,"June YTD"}</definedName>
    <definedName name="xir" localSheetId="6" hidden="1">{"det (May)",#N/A,FALSE,"June";"sum (MAY YTD)",#N/A,FALSE,"June YTD"}</definedName>
    <definedName name="xir" localSheetId="4" hidden="1">{"det (May)",#N/A,FALSE,"June";"sum (MAY YTD)",#N/A,FALSE,"June YTD"}</definedName>
    <definedName name="xir" localSheetId="7" hidden="1">{"det (May)",#N/A,FALSE,"June";"sum (MAY YTD)",#N/A,FALSE,"June YTD"}</definedName>
    <definedName name="xir" localSheetId="8" hidden="1">{"det (May)",#N/A,FALSE,"June";"sum (MAY YTD)",#N/A,FALSE,"June YTD"}</definedName>
    <definedName name="xir" hidden="1">{"det (May)",#N/A,FALSE,"June";"sum (MAY YTD)",#N/A,FALSE,"June YTD"}</definedName>
    <definedName name="xkdirhj" localSheetId="5" hidden="1">{"det (May)",#N/A,FALSE,"June";"sum (MAY YTD)",#N/A,FALSE,"June YTD"}</definedName>
    <definedName name="xkdirhj" localSheetId="6" hidden="1">{"det (May)",#N/A,FALSE,"June";"sum (MAY YTD)",#N/A,FALSE,"June YTD"}</definedName>
    <definedName name="xkdirhj" localSheetId="4" hidden="1">{"det (May)",#N/A,FALSE,"June";"sum (MAY YTD)",#N/A,FALSE,"June YTD"}</definedName>
    <definedName name="xkdirhj" localSheetId="7" hidden="1">{"det (May)",#N/A,FALSE,"June";"sum (MAY YTD)",#N/A,FALSE,"June YTD"}</definedName>
    <definedName name="xkdirhj" localSheetId="8" hidden="1">{"det (May)",#N/A,FALSE,"June";"sum (MAY YTD)",#N/A,FALSE,"June YTD"}</definedName>
    <definedName name="xkdirhj" hidden="1">{"det (May)",#N/A,FALSE,"June";"sum (MAY YTD)",#N/A,FALSE,"June YTD"}</definedName>
    <definedName name="xkei0ori"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xkei0ori"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xkei0ori" localSheetId="4" hidden="1">{"04-12brpr",#N/A,FALSE,"Total jan-dec";"05brpr",#N/A,FALSE,"Total jan-dec";"07brpr",#N/A,FALSE,"Total jan-dec";"01-12absdet",#N/A,FALSE,"Total jan-dec";"01-12abs",#N/A,FALSE,"Total jan-dec";"04-12abs",#N/A,FALSE,"Total jan-dec";"04-12absdet",#N/A,FALSE,"Total jan-dec";"01-12hl",#N/A,FALSE,"Total jan-dec";"04-12HL",#N/A,FALSE,"Total jan-dec"}</definedName>
    <definedName name="xkei0ori"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xkei0ori" localSheetId="8" hidden="1">{"04-12brpr",#N/A,FALSE,"Total jan-dec";"05brpr",#N/A,FALSE,"Total jan-dec";"07brpr",#N/A,FALSE,"Total jan-dec";"01-12absdet",#N/A,FALSE,"Total jan-dec";"01-12abs",#N/A,FALSE,"Total jan-dec";"04-12abs",#N/A,FALSE,"Total jan-dec";"04-12absdet",#N/A,FALSE,"Total jan-dec";"01-12hl",#N/A,FALSE,"Total jan-dec";"04-12HL",#N/A,FALSE,"Total jan-dec"}</definedName>
    <definedName name="xkei0ori" hidden="1">{"04-12brpr",#N/A,FALSE,"Total jan-dec";"05brpr",#N/A,FALSE,"Total jan-dec";"07brpr",#N/A,FALSE,"Total jan-dec";"01-12absdet",#N/A,FALSE,"Total jan-dec";"01-12abs",#N/A,FALSE,"Total jan-dec";"04-12abs",#N/A,FALSE,"Total jan-dec";"04-12absdet",#N/A,FALSE,"Total jan-dec";"01-12hl",#N/A,FALSE,"Total jan-dec";"04-12HL",#N/A,FALSE,"Total jan-dec"}</definedName>
    <definedName name="XXX" localSheetId="5" hidden="1">{"'Resumen US$'!$A$104:$B$104"}</definedName>
    <definedName name="XXX" localSheetId="6" hidden="1">{"'Resumen US$'!$A$104:$B$104"}</definedName>
    <definedName name="XXX" localSheetId="4" hidden="1">{"'Resumen US$'!$A$104:$B$104"}</definedName>
    <definedName name="XXX" localSheetId="7" hidden="1">{"'Resumen US$'!$A$104:$B$104"}</definedName>
    <definedName name="XXX" localSheetId="8" hidden="1">{"'Resumen US$'!$A$104:$B$104"}</definedName>
    <definedName name="XXX" hidden="1">{"'Resumen US$'!$A$104:$B$104"}</definedName>
    <definedName name="xxx_1" localSheetId="5" hidden="1">{#N/A,#N/A,FALSE,"Saída2";#N/A,#N/A,FALSE,"Fluxograma"}</definedName>
    <definedName name="xxx_1" localSheetId="6" hidden="1">{#N/A,#N/A,FALSE,"Saída2";#N/A,#N/A,FALSE,"Fluxograma"}</definedName>
    <definedName name="xxx_1" localSheetId="4" hidden="1">{#N/A,#N/A,FALSE,"Saída2";#N/A,#N/A,FALSE,"Fluxograma"}</definedName>
    <definedName name="xxx_1" localSheetId="7" hidden="1">{#N/A,#N/A,FALSE,"Saída2";#N/A,#N/A,FALSE,"Fluxograma"}</definedName>
    <definedName name="xxx_1" localSheetId="8" hidden="1">{#N/A,#N/A,FALSE,"Saída2";#N/A,#N/A,FALSE,"Fluxograma"}</definedName>
    <definedName name="xxx_1" hidden="1">{#N/A,#N/A,FALSE,"Saída2";#N/A,#N/A,FALSE,"Fluxograma"}</definedName>
    <definedName name="xxx_2" localSheetId="5" hidden="1">{#N/A,#N/A,FALSE,"Saída2";#N/A,#N/A,FALSE,"Fluxograma"}</definedName>
    <definedName name="xxx_2" localSheetId="6" hidden="1">{#N/A,#N/A,FALSE,"Saída2";#N/A,#N/A,FALSE,"Fluxograma"}</definedName>
    <definedName name="xxx_2" localSheetId="4" hidden="1">{#N/A,#N/A,FALSE,"Saída2";#N/A,#N/A,FALSE,"Fluxograma"}</definedName>
    <definedName name="xxx_2" localSheetId="7" hidden="1">{#N/A,#N/A,FALSE,"Saída2";#N/A,#N/A,FALSE,"Fluxograma"}</definedName>
    <definedName name="xxx_2" localSheetId="8" hidden="1">{#N/A,#N/A,FALSE,"Saída2";#N/A,#N/A,FALSE,"Fluxograma"}</definedName>
    <definedName name="xxx_2" hidden="1">{#N/A,#N/A,FALSE,"Saída2";#N/A,#N/A,FALSE,"Fluxograma"}</definedName>
    <definedName name="xxx_3" localSheetId="5" hidden="1">{#N/A,#N/A,FALSE,"Saída2";#N/A,#N/A,FALSE,"Fluxograma"}</definedName>
    <definedName name="xxx_3" localSheetId="6" hidden="1">{#N/A,#N/A,FALSE,"Saída2";#N/A,#N/A,FALSE,"Fluxograma"}</definedName>
    <definedName name="xxx_3" localSheetId="4" hidden="1">{#N/A,#N/A,FALSE,"Saída2";#N/A,#N/A,FALSE,"Fluxograma"}</definedName>
    <definedName name="xxx_3" localSheetId="7" hidden="1">{#N/A,#N/A,FALSE,"Saída2";#N/A,#N/A,FALSE,"Fluxograma"}</definedName>
    <definedName name="xxx_3" localSheetId="8" hidden="1">{#N/A,#N/A,FALSE,"Saída2";#N/A,#N/A,FALSE,"Fluxograma"}</definedName>
    <definedName name="xxx_3" hidden="1">{#N/A,#N/A,FALSE,"Saída2";#N/A,#N/A,FALSE,"Fluxograma"}</definedName>
    <definedName name="xxxx" localSheetId="5" hidden="1">{"det (May)",#N/A,FALSE,"June";"sum (MAY YTD)",#N/A,FALSE,"June YTD"}</definedName>
    <definedName name="xxxx" localSheetId="6" hidden="1">{"det (May)",#N/A,FALSE,"June";"sum (MAY YTD)",#N/A,FALSE,"June YTD"}</definedName>
    <definedName name="xxxx" localSheetId="4" hidden="1">{"det (May)",#N/A,FALSE,"June";"sum (MAY YTD)",#N/A,FALSE,"June YTD"}</definedName>
    <definedName name="xxxx" localSheetId="7" hidden="1">{"det (May)",#N/A,FALSE,"June";"sum (MAY YTD)",#N/A,FALSE,"June YTD"}</definedName>
    <definedName name="xxxx" localSheetId="8" hidden="1">{"det (May)",#N/A,FALSE,"June";"sum (MAY YTD)",#N/A,FALSE,"June YTD"}</definedName>
    <definedName name="xxxx" hidden="1">{"det (May)",#N/A,FALSE,"June";"sum (MAY YTD)",#N/A,FALSE,"June YTD"}</definedName>
    <definedName name="xzzx" localSheetId="5" hidden="1">{"miles",#N/A,FALSE,"LUCROS E PERDAS (US$ 000)";"hl",#N/A,FALSE,"LUCROS E PERDAS (US$ 000)"}</definedName>
    <definedName name="xzzx" localSheetId="6" hidden="1">{"miles",#N/A,FALSE,"LUCROS E PERDAS (US$ 000)";"hl",#N/A,FALSE,"LUCROS E PERDAS (US$ 000)"}</definedName>
    <definedName name="xzzx" localSheetId="4" hidden="1">{"miles",#N/A,FALSE,"LUCROS E PERDAS (US$ 000)";"hl",#N/A,FALSE,"LUCROS E PERDAS (US$ 000)"}</definedName>
    <definedName name="xzzx" localSheetId="7" hidden="1">{"miles",#N/A,FALSE,"LUCROS E PERDAS (US$ 000)";"hl",#N/A,FALSE,"LUCROS E PERDAS (US$ 000)"}</definedName>
    <definedName name="xzzx" localSheetId="8" hidden="1">{"miles",#N/A,FALSE,"LUCROS E PERDAS (US$ 000)";"hl",#N/A,FALSE,"LUCROS E PERDAS (US$ 000)"}</definedName>
    <definedName name="xzzx" hidden="1">{"miles",#N/A,FALSE,"LUCROS E PERDAS (US$ 000)";"hl",#N/A,FALSE,"LUCROS E PERDAS (US$ 000)"}</definedName>
    <definedName name="yreyter" localSheetId="5" hidden="1">{"bs",#N/A,FALSE,"Consolidado";"cf",#N/A,FALSE,"Consolidado";"pl_hl",#N/A,FALSE,"Consolidado";"pl_us",#N/A,FALSE,"Consolidado";"Prem1",#N/A,FALSE,"Consolidado"}</definedName>
    <definedName name="yreyter" localSheetId="6" hidden="1">{"bs",#N/A,FALSE,"Consolidado";"cf",#N/A,FALSE,"Consolidado";"pl_hl",#N/A,FALSE,"Consolidado";"pl_us",#N/A,FALSE,"Consolidado";"Prem1",#N/A,FALSE,"Consolidado"}</definedName>
    <definedName name="yreyter" localSheetId="4" hidden="1">{"bs",#N/A,FALSE,"Consolidado";"cf",#N/A,FALSE,"Consolidado";"pl_hl",#N/A,FALSE,"Consolidado";"pl_us",#N/A,FALSE,"Consolidado";"Prem1",#N/A,FALSE,"Consolidado"}</definedName>
    <definedName name="yreyter" localSheetId="7" hidden="1">{"bs",#N/A,FALSE,"Consolidado";"cf",#N/A,FALSE,"Consolidado";"pl_hl",#N/A,FALSE,"Consolidado";"pl_us",#N/A,FALSE,"Consolidado";"Prem1",#N/A,FALSE,"Consolidado"}</definedName>
    <definedName name="yreyter" localSheetId="8" hidden="1">{"bs",#N/A,FALSE,"Consolidado";"cf",#N/A,FALSE,"Consolidado";"pl_hl",#N/A,FALSE,"Consolidado";"pl_us",#N/A,FALSE,"Consolidado";"Prem1",#N/A,FALSE,"Consolidado"}</definedName>
    <definedName name="yreyter" hidden="1">{"bs",#N/A,FALSE,"Consolidado";"cf",#N/A,FALSE,"Consolidado";"pl_hl",#N/A,FALSE,"Consolidado";"pl_us",#N/A,FALSE,"Consolidado";"Prem1",#N/A,FALSE,"Consolidado"}</definedName>
    <definedName name="yyy" localSheetId="5" hidden="1">{#N/A,#N/A,FALSE,"지침";#N/A,#N/A,FALSE,"환경분석";#N/A,#N/A,FALSE,"Sheet16"}</definedName>
    <definedName name="yyy" localSheetId="6" hidden="1">{#N/A,#N/A,FALSE,"지침";#N/A,#N/A,FALSE,"환경분석";#N/A,#N/A,FALSE,"Sheet16"}</definedName>
    <definedName name="yyy" localSheetId="4" hidden="1">{#N/A,#N/A,FALSE,"지침";#N/A,#N/A,FALSE,"환경분석";#N/A,#N/A,FALSE,"Sheet16"}</definedName>
    <definedName name="yyy" localSheetId="7" hidden="1">{#N/A,#N/A,FALSE,"지침";#N/A,#N/A,FALSE,"환경분석";#N/A,#N/A,FALSE,"Sheet16"}</definedName>
    <definedName name="yyy" localSheetId="8" hidden="1">{#N/A,#N/A,FALSE,"지침";#N/A,#N/A,FALSE,"환경분석";#N/A,#N/A,FALSE,"Sheet16"}</definedName>
    <definedName name="yyy" hidden="1">{#N/A,#N/A,FALSE,"지침";#N/A,#N/A,FALSE,"환경분석";#N/A,#N/A,FALSE,"Sheet16"}</definedName>
    <definedName name="Z_BDB4B167_E3AA_11D7_8D7A_00B0D08F20DC_.wvu.PrintArea" localSheetId="5" hidden="1">#REF!</definedName>
    <definedName name="Z_BDB4B167_E3AA_11D7_8D7A_00B0D08F20DC_.wvu.PrintArea" localSheetId="17" hidden="1">#REF!</definedName>
    <definedName name="Z_BDB4B167_E3AA_11D7_8D7A_00B0D08F20DC_.wvu.PrintArea" localSheetId="6" hidden="1">#REF!</definedName>
    <definedName name="Z_BDB4B167_E3AA_11D7_8D7A_00B0D08F20DC_.wvu.PrintArea" localSheetId="4" hidden="1">#REF!</definedName>
    <definedName name="Z_BDB4B167_E3AA_11D7_8D7A_00B0D08F20DC_.wvu.PrintArea" localSheetId="23" hidden="1">#REF!</definedName>
    <definedName name="Z_BDB4B167_E3AA_11D7_8D7A_00B0D08F20DC_.wvu.PrintArea" localSheetId="22" hidden="1">#REF!</definedName>
    <definedName name="Z_BDB4B167_E3AA_11D7_8D7A_00B0D08F20DC_.wvu.PrintArea" localSheetId="16" hidden="1">#REF!</definedName>
    <definedName name="Z_BDB4B167_E3AA_11D7_8D7A_00B0D08F20DC_.wvu.PrintArea" localSheetId="7" hidden="1">#REF!</definedName>
    <definedName name="Z_BDB4B167_E3AA_11D7_8D7A_00B0D08F20DC_.wvu.PrintArea" localSheetId="8" hidden="1">#REF!</definedName>
    <definedName name="Z_BDB4B167_E3AA_11D7_8D7A_00B0D08F20DC_.wvu.PrintArea" localSheetId="21" hidden="1">#REF!</definedName>
    <definedName name="Z_BDB4B167_E3AA_11D7_8D7A_00B0D08F20DC_.wvu.PrintArea" localSheetId="19" hidden="1">#REF!</definedName>
    <definedName name="Z_BDB4B167_E3AA_11D7_8D7A_00B0D08F20DC_.wvu.PrintArea" localSheetId="14" hidden="1">#REF!</definedName>
    <definedName name="Z_BDB4B167_E3AA_11D7_8D7A_00B0D08F20DC_.wvu.PrintArea" hidden="1">#REF!</definedName>
    <definedName name="zcczxz" localSheetId="5" hidden="1">{"bs",#N/A,FALSE,"Consolidado";"cf",#N/A,FALSE,"Consolidado";"pl_hl",#N/A,FALSE,"Consolidado";"pl_us",#N/A,FALSE,"Consolidado";"Prem1",#N/A,FALSE,"Consolidado"}</definedName>
    <definedName name="zcczxz" localSheetId="6" hidden="1">{"bs",#N/A,FALSE,"Consolidado";"cf",#N/A,FALSE,"Consolidado";"pl_hl",#N/A,FALSE,"Consolidado";"pl_us",#N/A,FALSE,"Consolidado";"Prem1",#N/A,FALSE,"Consolidado"}</definedName>
    <definedName name="zcczxz" localSheetId="4" hidden="1">{"bs",#N/A,FALSE,"Consolidado";"cf",#N/A,FALSE,"Consolidado";"pl_hl",#N/A,FALSE,"Consolidado";"pl_us",#N/A,FALSE,"Consolidado";"Prem1",#N/A,FALSE,"Consolidado"}</definedName>
    <definedName name="zcczxz" localSheetId="7" hidden="1">{"bs",#N/A,FALSE,"Consolidado";"cf",#N/A,FALSE,"Consolidado";"pl_hl",#N/A,FALSE,"Consolidado";"pl_us",#N/A,FALSE,"Consolidado";"Prem1",#N/A,FALSE,"Consolidado"}</definedName>
    <definedName name="zcczxz" localSheetId="8" hidden="1">{"bs",#N/A,FALSE,"Consolidado";"cf",#N/A,FALSE,"Consolidado";"pl_hl",#N/A,FALSE,"Consolidado";"pl_us",#N/A,FALSE,"Consolidado";"Prem1",#N/A,FALSE,"Consolidado"}</definedName>
    <definedName name="zcczxz" hidden="1">{"bs",#N/A,FALSE,"Consolidado";"cf",#N/A,FALSE,"Consolidado";"pl_hl",#N/A,FALSE,"Consolidado";"pl_us",#N/A,FALSE,"Consolidado";"Prem1",#N/A,FALSE,"Consolidado"}</definedName>
    <definedName name="zeljka" localSheetId="5" hidden="1">{"det (May)",#N/A,FALSE,"June";"sum (MAY YTD)",#N/A,FALSE,"June YTD"}</definedName>
    <definedName name="zeljka" localSheetId="6" hidden="1">{"det (May)",#N/A,FALSE,"June";"sum (MAY YTD)",#N/A,FALSE,"June YTD"}</definedName>
    <definedName name="zeljka" localSheetId="4" hidden="1">{"det (May)",#N/A,FALSE,"June";"sum (MAY YTD)",#N/A,FALSE,"June YTD"}</definedName>
    <definedName name="zeljka" localSheetId="7" hidden="1">{"det (May)",#N/A,FALSE,"June";"sum (MAY YTD)",#N/A,FALSE,"June YTD"}</definedName>
    <definedName name="zeljka" localSheetId="8" hidden="1">{"det (May)",#N/A,FALSE,"June";"sum (MAY YTD)",#N/A,FALSE,"June YTD"}</definedName>
    <definedName name="zeljka" hidden="1">{"det (May)",#N/A,FALSE,"June";"sum (MAY YTD)",#N/A,FALSE,"June YTD"}</definedName>
    <definedName name="zeljka1" localSheetId="5" hidden="1">{"det (May)",#N/A,FALSE,"June";"sum (MAY YTD)",#N/A,FALSE,"June YTD"}</definedName>
    <definedName name="zeljka1" localSheetId="6" hidden="1">{"det (May)",#N/A,FALSE,"June";"sum (MAY YTD)",#N/A,FALSE,"June YTD"}</definedName>
    <definedName name="zeljka1" localSheetId="4" hidden="1">{"det (May)",#N/A,FALSE,"June";"sum (MAY YTD)",#N/A,FALSE,"June YTD"}</definedName>
    <definedName name="zeljka1" localSheetId="7" hidden="1">{"det (May)",#N/A,FALSE,"June";"sum (MAY YTD)",#N/A,FALSE,"June YTD"}</definedName>
    <definedName name="zeljka1" localSheetId="8" hidden="1">{"det (May)",#N/A,FALSE,"June";"sum (MAY YTD)",#N/A,FALSE,"June YTD"}</definedName>
    <definedName name="zeljka1" hidden="1">{"det (May)",#N/A,FALSE,"June";"sum (MAY YTD)",#N/A,FALSE,"June YTD"}</definedName>
    <definedName name="zeljka2" localSheetId="5" hidden="1">{"04-12brpr",#N/A,FALSE,"Total jan-dec";"05brpr",#N/A,FALSE,"Total jan-dec";"07brpr",#N/A,FALSE,"Total jan-dec";"01-12absdet",#N/A,FALSE,"Total jan-dec";"01-12abs",#N/A,FALSE,"Total jan-dec";"04-12abs",#N/A,FALSE,"Total jan-dec";"04-12absdet",#N/A,FALSE,"Total jan-dec";"01-12hl",#N/A,FALSE,"Total jan-dec";"04-12HL",#N/A,FALSE,"Total jan-dec"}</definedName>
    <definedName name="zeljka2" localSheetId="6" hidden="1">{"04-12brpr",#N/A,FALSE,"Total jan-dec";"05brpr",#N/A,FALSE,"Total jan-dec";"07brpr",#N/A,FALSE,"Total jan-dec";"01-12absdet",#N/A,FALSE,"Total jan-dec";"01-12abs",#N/A,FALSE,"Total jan-dec";"04-12abs",#N/A,FALSE,"Total jan-dec";"04-12absdet",#N/A,FALSE,"Total jan-dec";"01-12hl",#N/A,FALSE,"Total jan-dec";"04-12HL",#N/A,FALSE,"Total jan-dec"}</definedName>
    <definedName name="zeljka2" localSheetId="4" hidden="1">{"04-12brpr",#N/A,FALSE,"Total jan-dec";"05brpr",#N/A,FALSE,"Total jan-dec";"07brpr",#N/A,FALSE,"Total jan-dec";"01-12absdet",#N/A,FALSE,"Total jan-dec";"01-12abs",#N/A,FALSE,"Total jan-dec";"04-12abs",#N/A,FALSE,"Total jan-dec";"04-12absdet",#N/A,FALSE,"Total jan-dec";"01-12hl",#N/A,FALSE,"Total jan-dec";"04-12HL",#N/A,FALSE,"Total jan-dec"}</definedName>
    <definedName name="zeljka2" localSheetId="7" hidden="1">{"04-12brpr",#N/A,FALSE,"Total jan-dec";"05brpr",#N/A,FALSE,"Total jan-dec";"07brpr",#N/A,FALSE,"Total jan-dec";"01-12absdet",#N/A,FALSE,"Total jan-dec";"01-12abs",#N/A,FALSE,"Total jan-dec";"04-12abs",#N/A,FALSE,"Total jan-dec";"04-12absdet",#N/A,FALSE,"Total jan-dec";"01-12hl",#N/A,FALSE,"Total jan-dec";"04-12HL",#N/A,FALSE,"Total jan-dec"}</definedName>
    <definedName name="zeljka2" localSheetId="8" hidden="1">{"04-12brpr",#N/A,FALSE,"Total jan-dec";"05brpr",#N/A,FALSE,"Total jan-dec";"07brpr",#N/A,FALSE,"Total jan-dec";"01-12absdet",#N/A,FALSE,"Total jan-dec";"01-12abs",#N/A,FALSE,"Total jan-dec";"04-12abs",#N/A,FALSE,"Total jan-dec";"04-12absdet",#N/A,FALSE,"Total jan-dec";"01-12hl",#N/A,FALSE,"Total jan-dec";"04-12HL",#N/A,FALSE,"Total jan-dec"}</definedName>
    <definedName name="zeljka2" hidden="1">{"04-12brpr",#N/A,FALSE,"Total jan-dec";"05brpr",#N/A,FALSE,"Total jan-dec";"07brpr",#N/A,FALSE,"Total jan-dec";"01-12absdet",#N/A,FALSE,"Total jan-dec";"01-12abs",#N/A,FALSE,"Total jan-dec";"04-12abs",#N/A,FALSE,"Total jan-dec";"04-12absdet",#N/A,FALSE,"Total jan-dec";"01-12hl",#N/A,FALSE,"Total jan-dec";"04-12HL",#N/A,FALSE,"Total jan-dec"}</definedName>
    <definedName name="zeljka3" localSheetId="5" hidden="1">{"det (May)",#N/A,FALSE,"June";"sum (MAY YTD)",#N/A,FALSE,"June YTD"}</definedName>
    <definedName name="zeljka3" localSheetId="6" hidden="1">{"det (May)",#N/A,FALSE,"June";"sum (MAY YTD)",#N/A,FALSE,"June YTD"}</definedName>
    <definedName name="zeljka3" localSheetId="4" hidden="1">{"det (May)",#N/A,FALSE,"June";"sum (MAY YTD)",#N/A,FALSE,"June YTD"}</definedName>
    <definedName name="zeljka3" localSheetId="7" hidden="1">{"det (May)",#N/A,FALSE,"June";"sum (MAY YTD)",#N/A,FALSE,"June YTD"}</definedName>
    <definedName name="zeljka3" localSheetId="8" hidden="1">{"det (May)",#N/A,FALSE,"June";"sum (MAY YTD)",#N/A,FALSE,"June YTD"}</definedName>
    <definedName name="zeljka3" hidden="1">{"det (May)",#N/A,FALSE,"June";"sum (MAY YTD)",#N/A,FALSE,"June YTD"}</definedName>
    <definedName name="zfr" localSheetId="5" hidden="1">{0,0,0,0;0,0,0,0}</definedName>
    <definedName name="zfr" localSheetId="6" hidden="1">{0,0,0,0;0,0,0,0}</definedName>
    <definedName name="zfr" localSheetId="4" hidden="1">{0,0,0,0;0,0,0,0}</definedName>
    <definedName name="zfr" localSheetId="7" hidden="1">{0,0,0,0;0,0,0,0}</definedName>
    <definedName name="zfr" localSheetId="8" hidden="1">{0,0,0,0;0,0,0,0}</definedName>
    <definedName name="zfr" hidden="1">{0,0,0,0;0,0,0,0}</definedName>
    <definedName name="ㄱㄱㄱㄱ" localSheetId="5" hidden="1">{#N/A,#N/A,FALSE,"지침";#N/A,#N/A,FALSE,"환경분석";#N/A,#N/A,FALSE,"Sheet16"}</definedName>
    <definedName name="ㄱㄱㄱㄱ" localSheetId="6" hidden="1">{#N/A,#N/A,FALSE,"지침";#N/A,#N/A,FALSE,"환경분석";#N/A,#N/A,FALSE,"Sheet16"}</definedName>
    <definedName name="ㄱㄱㄱㄱ" localSheetId="4" hidden="1">{#N/A,#N/A,FALSE,"지침";#N/A,#N/A,FALSE,"환경분석";#N/A,#N/A,FALSE,"Sheet16"}</definedName>
    <definedName name="ㄱㄱㄱㄱ" localSheetId="7" hidden="1">{#N/A,#N/A,FALSE,"지침";#N/A,#N/A,FALSE,"환경분석";#N/A,#N/A,FALSE,"Sheet16"}</definedName>
    <definedName name="ㄱㄱㄱㄱ" localSheetId="8" hidden="1">{#N/A,#N/A,FALSE,"지침";#N/A,#N/A,FALSE,"환경분석";#N/A,#N/A,FALSE,"Sheet16"}</definedName>
    <definedName name="ㄱㄱㄱㄱ" hidden="1">{#N/A,#N/A,FALSE,"지침";#N/A,#N/A,FALSE,"환경분석";#N/A,#N/A,FALSE,"Sheet16"}</definedName>
    <definedName name="가나" localSheetId="5" hidden="1">{#N/A,#N/A,FALSE,"지침";#N/A,#N/A,FALSE,"환경분석";#N/A,#N/A,FALSE,"Sheet16"}</definedName>
    <definedName name="가나" localSheetId="6" hidden="1">{#N/A,#N/A,FALSE,"지침";#N/A,#N/A,FALSE,"환경분석";#N/A,#N/A,FALSE,"Sheet16"}</definedName>
    <definedName name="가나" localSheetId="4" hidden="1">{#N/A,#N/A,FALSE,"지침";#N/A,#N/A,FALSE,"환경분석";#N/A,#N/A,FALSE,"Sheet16"}</definedName>
    <definedName name="가나" localSheetId="7" hidden="1">{#N/A,#N/A,FALSE,"지침";#N/A,#N/A,FALSE,"환경분석";#N/A,#N/A,FALSE,"Sheet16"}</definedName>
    <definedName name="가나" localSheetId="8" hidden="1">{#N/A,#N/A,FALSE,"지침";#N/A,#N/A,FALSE,"환경분석";#N/A,#N/A,FALSE,"Sheet16"}</definedName>
    <definedName name="가나" hidden="1">{#N/A,#N/A,FALSE,"지침";#N/A,#N/A,FALSE,"환경분석";#N/A,#N/A,FALSE,"Sheet16"}</definedName>
    <definedName name="경제성" localSheetId="5" hidden="1">{#N/A,#N/A,FALSE,"지침";#N/A,#N/A,FALSE,"환경분석";#N/A,#N/A,FALSE,"Sheet16"}</definedName>
    <definedName name="경제성" localSheetId="6" hidden="1">{#N/A,#N/A,FALSE,"지침";#N/A,#N/A,FALSE,"환경분석";#N/A,#N/A,FALSE,"Sheet16"}</definedName>
    <definedName name="경제성" localSheetId="4" hidden="1">{#N/A,#N/A,FALSE,"지침";#N/A,#N/A,FALSE,"환경분석";#N/A,#N/A,FALSE,"Sheet16"}</definedName>
    <definedName name="경제성" localSheetId="7" hidden="1">{#N/A,#N/A,FALSE,"지침";#N/A,#N/A,FALSE,"환경분석";#N/A,#N/A,FALSE,"Sheet16"}</definedName>
    <definedName name="경제성" localSheetId="8" hidden="1">{#N/A,#N/A,FALSE,"지침";#N/A,#N/A,FALSE,"환경분석";#N/A,#N/A,FALSE,"Sheet16"}</definedName>
    <definedName name="경제성" hidden="1">{#N/A,#N/A,FALSE,"지침";#N/A,#N/A,FALSE,"환경분석";#N/A,#N/A,FALSE,"Sheet16"}</definedName>
    <definedName name="고" localSheetId="5" hidden="1">{#N/A,#N/A,FALSE,"지침";#N/A,#N/A,FALSE,"환경분석";#N/A,#N/A,FALSE,"Sheet16"}</definedName>
    <definedName name="고" localSheetId="6" hidden="1">{#N/A,#N/A,FALSE,"지침";#N/A,#N/A,FALSE,"환경분석";#N/A,#N/A,FALSE,"Sheet16"}</definedName>
    <definedName name="고" localSheetId="4" hidden="1">{#N/A,#N/A,FALSE,"지침";#N/A,#N/A,FALSE,"환경분석";#N/A,#N/A,FALSE,"Sheet16"}</definedName>
    <definedName name="고" localSheetId="7" hidden="1">{#N/A,#N/A,FALSE,"지침";#N/A,#N/A,FALSE,"환경분석";#N/A,#N/A,FALSE,"Sheet16"}</definedName>
    <definedName name="고" localSheetId="8" hidden="1">{#N/A,#N/A,FALSE,"지침";#N/A,#N/A,FALSE,"환경분석";#N/A,#N/A,FALSE,"Sheet16"}</definedName>
    <definedName name="고" hidden="1">{#N/A,#N/A,FALSE,"지침";#N/A,#N/A,FALSE,"환경분석";#N/A,#N/A,FALSE,"Sheet16"}</definedName>
    <definedName name="광" localSheetId="5" hidden="1">{#N/A,#N/A,FALSE,"지침";#N/A,#N/A,FALSE,"환경분석";#N/A,#N/A,FALSE,"Sheet16"}</definedName>
    <definedName name="광" localSheetId="6" hidden="1">{#N/A,#N/A,FALSE,"지침";#N/A,#N/A,FALSE,"환경분석";#N/A,#N/A,FALSE,"Sheet16"}</definedName>
    <definedName name="광" localSheetId="4" hidden="1">{#N/A,#N/A,FALSE,"지침";#N/A,#N/A,FALSE,"환경분석";#N/A,#N/A,FALSE,"Sheet16"}</definedName>
    <definedName name="광" localSheetId="7" hidden="1">{#N/A,#N/A,FALSE,"지침";#N/A,#N/A,FALSE,"환경분석";#N/A,#N/A,FALSE,"Sheet16"}</definedName>
    <definedName name="광" localSheetId="8" hidden="1">{#N/A,#N/A,FALSE,"지침";#N/A,#N/A,FALSE,"환경분석";#N/A,#N/A,FALSE,"Sheet16"}</definedName>
    <definedName name="광" hidden="1">{#N/A,#N/A,FALSE,"지침";#N/A,#N/A,FALSE,"환경분석";#N/A,#N/A,FALSE,"Sheet16"}</definedName>
    <definedName name="김재현" localSheetId="5" hidden="1">{#N/A,#N/A,FALSE,"지침";#N/A,#N/A,FALSE,"환경분석";#N/A,#N/A,FALSE,"Sheet16"}</definedName>
    <definedName name="김재현" localSheetId="6" hidden="1">{#N/A,#N/A,FALSE,"지침";#N/A,#N/A,FALSE,"환경분석";#N/A,#N/A,FALSE,"Sheet16"}</definedName>
    <definedName name="김재현" localSheetId="4" hidden="1">{#N/A,#N/A,FALSE,"지침";#N/A,#N/A,FALSE,"환경분석";#N/A,#N/A,FALSE,"Sheet16"}</definedName>
    <definedName name="김재현" localSheetId="7" hidden="1">{#N/A,#N/A,FALSE,"지침";#N/A,#N/A,FALSE,"환경분석";#N/A,#N/A,FALSE,"Sheet16"}</definedName>
    <definedName name="김재현" localSheetId="8" hidden="1">{#N/A,#N/A,FALSE,"지침";#N/A,#N/A,FALSE,"환경분석";#N/A,#N/A,FALSE,"Sheet16"}</definedName>
    <definedName name="김재현" hidden="1">{#N/A,#N/A,FALSE,"지침";#N/A,#N/A,FALSE,"환경분석";#N/A,#N/A,FALSE,"Sheet16"}</definedName>
    <definedName name="ㄴㅇㄹ호" localSheetId="5" hidden="1">{#N/A,#N/A,FALSE,"지침";#N/A,#N/A,FALSE,"환경분석";#N/A,#N/A,FALSE,"Sheet16"}</definedName>
    <definedName name="ㄴㅇㄹ호" localSheetId="6" hidden="1">{#N/A,#N/A,FALSE,"지침";#N/A,#N/A,FALSE,"환경분석";#N/A,#N/A,FALSE,"Sheet16"}</definedName>
    <definedName name="ㄴㅇㄹ호" localSheetId="4" hidden="1">{#N/A,#N/A,FALSE,"지침";#N/A,#N/A,FALSE,"환경분석";#N/A,#N/A,FALSE,"Sheet16"}</definedName>
    <definedName name="ㄴㅇㄹ호" localSheetId="7" hidden="1">{#N/A,#N/A,FALSE,"지침";#N/A,#N/A,FALSE,"환경분석";#N/A,#N/A,FALSE,"Sheet16"}</definedName>
    <definedName name="ㄴㅇㄹ호" localSheetId="8" hidden="1">{#N/A,#N/A,FALSE,"지침";#N/A,#N/A,FALSE,"환경분석";#N/A,#N/A,FALSE,"Sheet16"}</definedName>
    <definedName name="ㄴㅇㄹ호" hidden="1">{#N/A,#N/A,FALSE,"지침";#N/A,#N/A,FALSE,"환경분석";#N/A,#N/A,FALSE,"Sheet16"}</definedName>
    <definedName name="도면" localSheetId="5" hidden="1">#REF!</definedName>
    <definedName name="도면" localSheetId="17" hidden="1">#REF!</definedName>
    <definedName name="도면" localSheetId="6" hidden="1">#REF!</definedName>
    <definedName name="도면" localSheetId="4" hidden="1">#REF!</definedName>
    <definedName name="도면" localSheetId="23" hidden="1">#REF!</definedName>
    <definedName name="도면" localSheetId="22" hidden="1">#REF!</definedName>
    <definedName name="도면" localSheetId="16" hidden="1">#REF!</definedName>
    <definedName name="도면" localSheetId="7" hidden="1">#REF!</definedName>
    <definedName name="도면" localSheetId="8" hidden="1">#REF!</definedName>
    <definedName name="도면" localSheetId="21" hidden="1">#REF!</definedName>
    <definedName name="도면" localSheetId="19" hidden="1">#REF!</definedName>
    <definedName name="도면" localSheetId="14" hidden="1">#REF!</definedName>
    <definedName name="도면" hidden="1">#REF!</definedName>
    <definedName name="ㅀ효ㅇㄱ쇼셔ㅓ쇼ㅓ" localSheetId="5" hidden="1">{#N/A,#N/A,FALSE,"지침";#N/A,#N/A,FALSE,"환경분석";#N/A,#N/A,FALSE,"Sheet16"}</definedName>
    <definedName name="ㅀ효ㅇㄱ쇼셔ㅓ쇼ㅓ" localSheetId="6" hidden="1">{#N/A,#N/A,FALSE,"지침";#N/A,#N/A,FALSE,"환경분석";#N/A,#N/A,FALSE,"Sheet16"}</definedName>
    <definedName name="ㅀ효ㅇㄱ쇼셔ㅓ쇼ㅓ" localSheetId="4" hidden="1">{#N/A,#N/A,FALSE,"지침";#N/A,#N/A,FALSE,"환경분석";#N/A,#N/A,FALSE,"Sheet16"}</definedName>
    <definedName name="ㅀ효ㅇㄱ쇼셔ㅓ쇼ㅓ" localSheetId="7" hidden="1">{#N/A,#N/A,FALSE,"지침";#N/A,#N/A,FALSE,"환경분석";#N/A,#N/A,FALSE,"Sheet16"}</definedName>
    <definedName name="ㅀ효ㅇㄱ쇼셔ㅓ쇼ㅓ" localSheetId="8" hidden="1">{#N/A,#N/A,FALSE,"지침";#N/A,#N/A,FALSE,"환경분석";#N/A,#N/A,FALSE,"Sheet16"}</definedName>
    <definedName name="ㅀ효ㅇㄱ쇼셔ㅓ쇼ㅓ" hidden="1">{#N/A,#N/A,FALSE,"지침";#N/A,#N/A,FALSE,"환경분석";#N/A,#N/A,FALSE,"Sheet16"}</definedName>
    <definedName name="ㅁ" localSheetId="5" hidden="1">{#N/A,#N/A,FALSE,"지침";#N/A,#N/A,FALSE,"환경분석";#N/A,#N/A,FALSE,"Sheet16"}</definedName>
    <definedName name="ㅁ" localSheetId="6" hidden="1">{#N/A,#N/A,FALSE,"지침";#N/A,#N/A,FALSE,"환경분석";#N/A,#N/A,FALSE,"Sheet16"}</definedName>
    <definedName name="ㅁ" localSheetId="4" hidden="1">{#N/A,#N/A,FALSE,"지침";#N/A,#N/A,FALSE,"환경분석";#N/A,#N/A,FALSE,"Sheet16"}</definedName>
    <definedName name="ㅁ" localSheetId="7" hidden="1">{#N/A,#N/A,FALSE,"지침";#N/A,#N/A,FALSE,"환경분석";#N/A,#N/A,FALSE,"Sheet16"}</definedName>
    <definedName name="ㅁ" localSheetId="8" hidden="1">{#N/A,#N/A,FALSE,"지침";#N/A,#N/A,FALSE,"환경분석";#N/A,#N/A,FALSE,"Sheet16"}</definedName>
    <definedName name="ㅁ" hidden="1">{#N/A,#N/A,FALSE,"지침";#N/A,#N/A,FALSE,"환경분석";#N/A,#N/A,FALSE,"Sheet16"}</definedName>
    <definedName name="ㅁㅁ" localSheetId="5" hidden="1">{"det (May)",#N/A,FALSE,"June";"sum (MAY YTD)",#N/A,FALSE,"June YTD"}</definedName>
    <definedName name="ㅁㅁ" localSheetId="6" hidden="1">{"det (May)",#N/A,FALSE,"June";"sum (MAY YTD)",#N/A,FALSE,"June YTD"}</definedName>
    <definedName name="ㅁㅁ" localSheetId="4" hidden="1">{"det (May)",#N/A,FALSE,"June";"sum (MAY YTD)",#N/A,FALSE,"June YTD"}</definedName>
    <definedName name="ㅁㅁ" localSheetId="7" hidden="1">{"det (May)",#N/A,FALSE,"June";"sum (MAY YTD)",#N/A,FALSE,"June YTD"}</definedName>
    <definedName name="ㅁㅁ" localSheetId="8" hidden="1">{"det (May)",#N/A,FALSE,"June";"sum (MAY YTD)",#N/A,FALSE,"June YTD"}</definedName>
    <definedName name="ㅁㅁ" hidden="1">{"det (May)",#N/A,FALSE,"June";"sum (MAY YTD)",#N/A,FALSE,"June YTD"}</definedName>
    <definedName name="ㅁㅁㅁ" localSheetId="5" hidden="1">{#N/A,#N/A,FALSE,"지침";#N/A,#N/A,FALSE,"환경분석";#N/A,#N/A,FALSE,"Sheet16"}</definedName>
    <definedName name="ㅁㅁㅁ" localSheetId="6" hidden="1">{#N/A,#N/A,FALSE,"지침";#N/A,#N/A,FALSE,"환경분석";#N/A,#N/A,FALSE,"Sheet16"}</definedName>
    <definedName name="ㅁㅁㅁ" localSheetId="4" hidden="1">{#N/A,#N/A,FALSE,"지침";#N/A,#N/A,FALSE,"환경분석";#N/A,#N/A,FALSE,"Sheet16"}</definedName>
    <definedName name="ㅁㅁㅁ" localSheetId="7" hidden="1">{#N/A,#N/A,FALSE,"지침";#N/A,#N/A,FALSE,"환경분석";#N/A,#N/A,FALSE,"Sheet16"}</definedName>
    <definedName name="ㅁㅁㅁ" localSheetId="8" hidden="1">{#N/A,#N/A,FALSE,"지침";#N/A,#N/A,FALSE,"환경분석";#N/A,#N/A,FALSE,"Sheet16"}</definedName>
    <definedName name="ㅁㅁㅁ" hidden="1">{#N/A,#N/A,FALSE,"지침";#N/A,#N/A,FALSE,"환경분석";#N/A,#N/A,FALSE,"Sheet16"}</definedName>
    <definedName name="비상l" localSheetId="5" hidden="1">{#N/A,#N/A,FALSE,"지침";#N/A,#N/A,FALSE,"환경분석";#N/A,#N/A,FALSE,"Sheet16"}</definedName>
    <definedName name="비상l" localSheetId="6" hidden="1">{#N/A,#N/A,FALSE,"지침";#N/A,#N/A,FALSE,"환경분석";#N/A,#N/A,FALSE,"Sheet16"}</definedName>
    <definedName name="비상l" localSheetId="4" hidden="1">{#N/A,#N/A,FALSE,"지침";#N/A,#N/A,FALSE,"환경분석";#N/A,#N/A,FALSE,"Sheet16"}</definedName>
    <definedName name="비상l" localSheetId="7" hidden="1">{#N/A,#N/A,FALSE,"지침";#N/A,#N/A,FALSE,"환경분석";#N/A,#N/A,FALSE,"Sheet16"}</definedName>
    <definedName name="비상l" localSheetId="8" hidden="1">{#N/A,#N/A,FALSE,"지침";#N/A,#N/A,FALSE,"환경분석";#N/A,#N/A,FALSE,"Sheet16"}</definedName>
    <definedName name="비상l" hidden="1">{#N/A,#N/A,FALSE,"지침";#N/A,#N/A,FALSE,"환경분석";#N/A,#N/A,FALSE,"Sheet16"}</definedName>
    <definedName name="사" localSheetId="5" hidden="1">{#N/A,#N/A,FALSE,"지침";#N/A,#N/A,FALSE,"환경분석";#N/A,#N/A,FALSE,"Sheet16"}</definedName>
    <definedName name="사" localSheetId="6" hidden="1">{#N/A,#N/A,FALSE,"지침";#N/A,#N/A,FALSE,"환경분석";#N/A,#N/A,FALSE,"Sheet16"}</definedName>
    <definedName name="사" localSheetId="4" hidden="1">{#N/A,#N/A,FALSE,"지침";#N/A,#N/A,FALSE,"환경분석";#N/A,#N/A,FALSE,"Sheet16"}</definedName>
    <definedName name="사" localSheetId="7" hidden="1">{#N/A,#N/A,FALSE,"지침";#N/A,#N/A,FALSE,"환경분석";#N/A,#N/A,FALSE,"Sheet16"}</definedName>
    <definedName name="사" localSheetId="8" hidden="1">{#N/A,#N/A,FALSE,"지침";#N/A,#N/A,FALSE,"환경분석";#N/A,#N/A,FALSE,"Sheet16"}</definedName>
    <definedName name="사" hidden="1">{#N/A,#N/A,FALSE,"지침";#N/A,#N/A,FALSE,"환경분석";#N/A,#N/A,FALSE,"Sheet16"}</definedName>
    <definedName name="사1" localSheetId="5" hidden="1">{#N/A,#N/A,FALSE,"지침";#N/A,#N/A,FALSE,"환경분석";#N/A,#N/A,FALSE,"Sheet16"}</definedName>
    <definedName name="사1" localSheetId="6" hidden="1">{#N/A,#N/A,FALSE,"지침";#N/A,#N/A,FALSE,"환경분석";#N/A,#N/A,FALSE,"Sheet16"}</definedName>
    <definedName name="사1" localSheetId="4" hidden="1">{#N/A,#N/A,FALSE,"지침";#N/A,#N/A,FALSE,"환경분석";#N/A,#N/A,FALSE,"Sheet16"}</definedName>
    <definedName name="사1" localSheetId="7" hidden="1">{#N/A,#N/A,FALSE,"지침";#N/A,#N/A,FALSE,"환경분석";#N/A,#N/A,FALSE,"Sheet16"}</definedName>
    <definedName name="사1" localSheetId="8" hidden="1">{#N/A,#N/A,FALSE,"지침";#N/A,#N/A,FALSE,"환경분석";#N/A,#N/A,FALSE,"Sheet16"}</definedName>
    <definedName name="사1" hidden="1">{#N/A,#N/A,FALSE,"지침";#N/A,#N/A,FALSE,"환경분석";#N/A,#N/A,FALSE,"Sheet16"}</definedName>
    <definedName name="생2" localSheetId="5" hidden="1">{#N/A,#N/A,FALSE,"지침";#N/A,#N/A,FALSE,"환경분석";#N/A,#N/A,FALSE,"Sheet16"}</definedName>
    <definedName name="생2" localSheetId="6" hidden="1">{#N/A,#N/A,FALSE,"지침";#N/A,#N/A,FALSE,"환경분석";#N/A,#N/A,FALSE,"Sheet16"}</definedName>
    <definedName name="생2" localSheetId="4" hidden="1">{#N/A,#N/A,FALSE,"지침";#N/A,#N/A,FALSE,"환경분석";#N/A,#N/A,FALSE,"Sheet16"}</definedName>
    <definedName name="생2" localSheetId="7" hidden="1">{#N/A,#N/A,FALSE,"지침";#N/A,#N/A,FALSE,"환경분석";#N/A,#N/A,FALSE,"Sheet16"}</definedName>
    <definedName name="생2" localSheetId="8" hidden="1">{#N/A,#N/A,FALSE,"지침";#N/A,#N/A,FALSE,"환경분석";#N/A,#N/A,FALSE,"Sheet16"}</definedName>
    <definedName name="생2" hidden="1">{#N/A,#N/A,FALSE,"지침";#N/A,#N/A,FALSE,"환경분석";#N/A,#N/A,FALSE,"Sheet16"}</definedName>
    <definedName name="ㅇ" localSheetId="5" hidden="1">{#N/A,#N/A,FALSE,"지침";#N/A,#N/A,FALSE,"환경분석";#N/A,#N/A,FALSE,"Sheet16"}</definedName>
    <definedName name="ㅇ" localSheetId="6" hidden="1">{#N/A,#N/A,FALSE,"지침";#N/A,#N/A,FALSE,"환경분석";#N/A,#N/A,FALSE,"Sheet16"}</definedName>
    <definedName name="ㅇ" localSheetId="4" hidden="1">{#N/A,#N/A,FALSE,"지침";#N/A,#N/A,FALSE,"환경분석";#N/A,#N/A,FALSE,"Sheet16"}</definedName>
    <definedName name="ㅇ" localSheetId="7" hidden="1">{#N/A,#N/A,FALSE,"지침";#N/A,#N/A,FALSE,"환경분석";#N/A,#N/A,FALSE,"Sheet16"}</definedName>
    <definedName name="ㅇ" localSheetId="8" hidden="1">{#N/A,#N/A,FALSE,"지침";#N/A,#N/A,FALSE,"환경분석";#N/A,#N/A,FALSE,"Sheet16"}</definedName>
    <definedName name="ㅇ" hidden="1">{#N/A,#N/A,FALSE,"지침";#N/A,#N/A,FALSE,"환경분석";#N/A,#N/A,FALSE,"Sheet16"}</definedName>
    <definedName name="ㅇㅇㅇㅇㅇ" localSheetId="5" hidden="1">{#N/A,#N/A,FALSE,"지침";#N/A,#N/A,FALSE,"환경분석";#N/A,#N/A,FALSE,"Sheet16"}</definedName>
    <definedName name="ㅇㅇㅇㅇㅇ" localSheetId="6" hidden="1">{#N/A,#N/A,FALSE,"지침";#N/A,#N/A,FALSE,"환경분석";#N/A,#N/A,FALSE,"Sheet16"}</definedName>
    <definedName name="ㅇㅇㅇㅇㅇ" localSheetId="4" hidden="1">{#N/A,#N/A,FALSE,"지침";#N/A,#N/A,FALSE,"환경분석";#N/A,#N/A,FALSE,"Sheet16"}</definedName>
    <definedName name="ㅇㅇㅇㅇㅇ" localSheetId="7" hidden="1">{#N/A,#N/A,FALSE,"지침";#N/A,#N/A,FALSE,"환경분석";#N/A,#N/A,FALSE,"Sheet16"}</definedName>
    <definedName name="ㅇㅇㅇㅇㅇ" localSheetId="8" hidden="1">{#N/A,#N/A,FALSE,"지침";#N/A,#N/A,FALSE,"환경분석";#N/A,#N/A,FALSE,"Sheet16"}</definedName>
    <definedName name="ㅇㅇㅇㅇㅇ" hidden="1">{#N/A,#N/A,FALSE,"지침";#N/A,#N/A,FALSE,"환경분석";#N/A,#N/A,FALSE,"Sheet16"}</definedName>
    <definedName name="양식" localSheetId="5" hidden="1">{#N/A,#N/A,FALSE,"지침";#N/A,#N/A,FALSE,"환경분석";#N/A,#N/A,FALSE,"Sheet16"}</definedName>
    <definedName name="양식" localSheetId="6" hidden="1">{#N/A,#N/A,FALSE,"지침";#N/A,#N/A,FALSE,"환경분석";#N/A,#N/A,FALSE,"Sheet16"}</definedName>
    <definedName name="양식" localSheetId="4" hidden="1">{#N/A,#N/A,FALSE,"지침";#N/A,#N/A,FALSE,"환경분석";#N/A,#N/A,FALSE,"Sheet16"}</definedName>
    <definedName name="양식" localSheetId="7" hidden="1">{#N/A,#N/A,FALSE,"지침";#N/A,#N/A,FALSE,"환경분석";#N/A,#N/A,FALSE,"Sheet16"}</definedName>
    <definedName name="양식" localSheetId="8" hidden="1">{#N/A,#N/A,FALSE,"지침";#N/A,#N/A,FALSE,"환경분석";#N/A,#N/A,FALSE,"Sheet16"}</definedName>
    <definedName name="양식" hidden="1">{#N/A,#N/A,FALSE,"지침";#N/A,#N/A,FALSE,"환경분석";#N/A,#N/A,FALSE,"Sheet16"}</definedName>
    <definedName name="인쇄" localSheetId="5" hidden="1">{#N/A,#N/A,FALSE,"지침";#N/A,#N/A,FALSE,"환경분석";#N/A,#N/A,FALSE,"Sheet16"}</definedName>
    <definedName name="인쇄" localSheetId="6" hidden="1">{#N/A,#N/A,FALSE,"지침";#N/A,#N/A,FALSE,"환경분석";#N/A,#N/A,FALSE,"Sheet16"}</definedName>
    <definedName name="인쇄" localSheetId="4" hidden="1">{#N/A,#N/A,FALSE,"지침";#N/A,#N/A,FALSE,"환경분석";#N/A,#N/A,FALSE,"Sheet16"}</definedName>
    <definedName name="인쇄" localSheetId="7" hidden="1">{#N/A,#N/A,FALSE,"지침";#N/A,#N/A,FALSE,"환경분석";#N/A,#N/A,FALSE,"Sheet16"}</definedName>
    <definedName name="인쇄" localSheetId="8" hidden="1">{#N/A,#N/A,FALSE,"지침";#N/A,#N/A,FALSE,"환경분석";#N/A,#N/A,FALSE,"Sheet16"}</definedName>
    <definedName name="인쇄" hidden="1">{#N/A,#N/A,FALSE,"지침";#N/A,#N/A,FALSE,"환경분석";#N/A,#N/A,FALSE,"Sheet16"}</definedName>
    <definedName name="인쇄BU" localSheetId="5" hidden="1">{#N/A,#N/A,FALSE,"지침";#N/A,#N/A,FALSE,"환경분석";#N/A,#N/A,FALSE,"Sheet16"}</definedName>
    <definedName name="인쇄BU" localSheetId="6" hidden="1">{#N/A,#N/A,FALSE,"지침";#N/A,#N/A,FALSE,"환경분석";#N/A,#N/A,FALSE,"Sheet16"}</definedName>
    <definedName name="인쇄BU" localSheetId="4" hidden="1">{#N/A,#N/A,FALSE,"지침";#N/A,#N/A,FALSE,"환경분석";#N/A,#N/A,FALSE,"Sheet16"}</definedName>
    <definedName name="인쇄BU" localSheetId="7" hidden="1">{#N/A,#N/A,FALSE,"지침";#N/A,#N/A,FALSE,"환경분석";#N/A,#N/A,FALSE,"Sheet16"}</definedName>
    <definedName name="인쇄BU" localSheetId="8" hidden="1">{#N/A,#N/A,FALSE,"지침";#N/A,#N/A,FALSE,"환경분석";#N/A,#N/A,FALSE,"Sheet16"}</definedName>
    <definedName name="인쇄BU" hidden="1">{#N/A,#N/A,FALSE,"지침";#N/A,#N/A,FALSE,"환경분석";#N/A,#N/A,FALSE,"Sheet16"}</definedName>
    <definedName name="ㅈㅈㅈ" localSheetId="5" hidden="1">{#N/A,#N/A,FALSE,"지침";#N/A,#N/A,FALSE,"환경분석";#N/A,#N/A,FALSE,"Sheet16"}</definedName>
    <definedName name="ㅈㅈㅈ" localSheetId="6" hidden="1">{#N/A,#N/A,FALSE,"지침";#N/A,#N/A,FALSE,"환경분석";#N/A,#N/A,FALSE,"Sheet16"}</definedName>
    <definedName name="ㅈㅈㅈ" localSheetId="4" hidden="1">{#N/A,#N/A,FALSE,"지침";#N/A,#N/A,FALSE,"환경분석";#N/A,#N/A,FALSE,"Sheet16"}</definedName>
    <definedName name="ㅈㅈㅈ" localSheetId="7" hidden="1">{#N/A,#N/A,FALSE,"지침";#N/A,#N/A,FALSE,"환경분석";#N/A,#N/A,FALSE,"Sheet16"}</definedName>
    <definedName name="ㅈㅈㅈ" localSheetId="8" hidden="1">{#N/A,#N/A,FALSE,"지침";#N/A,#N/A,FALSE,"환경분석";#N/A,#N/A,FALSE,"Sheet16"}</definedName>
    <definedName name="ㅈㅈㅈ" hidden="1">{#N/A,#N/A,FALSE,"지침";#N/A,#N/A,FALSE,"환경분석";#N/A,#N/A,FALSE,"Sheet16"}</definedName>
    <definedName name="전략부품" localSheetId="5" hidden="1">{#N/A,#N/A,FALSE,"지침";#N/A,#N/A,FALSE,"환경분석";#N/A,#N/A,FALSE,"Sheet16"}</definedName>
    <definedName name="전략부품" localSheetId="6" hidden="1">{#N/A,#N/A,FALSE,"지침";#N/A,#N/A,FALSE,"환경분석";#N/A,#N/A,FALSE,"Sheet16"}</definedName>
    <definedName name="전략부품" localSheetId="4" hidden="1">{#N/A,#N/A,FALSE,"지침";#N/A,#N/A,FALSE,"환경분석";#N/A,#N/A,FALSE,"Sheet16"}</definedName>
    <definedName name="전략부품" localSheetId="7" hidden="1">{#N/A,#N/A,FALSE,"지침";#N/A,#N/A,FALSE,"환경분석";#N/A,#N/A,FALSE,"Sheet16"}</definedName>
    <definedName name="전략부품" localSheetId="8" hidden="1">{#N/A,#N/A,FALSE,"지침";#N/A,#N/A,FALSE,"환경분석";#N/A,#N/A,FALSE,"Sheet16"}</definedName>
    <definedName name="전략부품" hidden="1">{#N/A,#N/A,FALSE,"지침";#N/A,#N/A,FALSE,"환경분석";#N/A,#N/A,FALSE,"Sheet16"}</definedName>
    <definedName name="제품I067606" localSheetId="5" hidden="1">{#N/A,#N/A,FALSE,"지침";#N/A,#N/A,FALSE,"환경분석";#N/A,#N/A,FALSE,"Sheet16"}</definedName>
    <definedName name="제품I067606" localSheetId="6" hidden="1">{#N/A,#N/A,FALSE,"지침";#N/A,#N/A,FALSE,"환경분석";#N/A,#N/A,FALSE,"Sheet16"}</definedName>
    <definedName name="제품I067606" localSheetId="4" hidden="1">{#N/A,#N/A,FALSE,"지침";#N/A,#N/A,FALSE,"환경분석";#N/A,#N/A,FALSE,"Sheet16"}</definedName>
    <definedName name="제품I067606" localSheetId="7" hidden="1">{#N/A,#N/A,FALSE,"지침";#N/A,#N/A,FALSE,"환경분석";#N/A,#N/A,FALSE,"Sheet16"}</definedName>
    <definedName name="제품I067606" localSheetId="8" hidden="1">{#N/A,#N/A,FALSE,"지침";#N/A,#N/A,FALSE,"환경분석";#N/A,#N/A,FALSE,"Sheet16"}</definedName>
    <definedName name="제품I067606" hidden="1">{#N/A,#N/A,FALSE,"지침";#N/A,#N/A,FALSE,"환경분석";#N/A,#N/A,FALSE,"Sheet16"}</definedName>
    <definedName name="주" localSheetId="5" hidden="1">{#N/A,#N/A,FALSE,"지침";#N/A,#N/A,FALSE,"환경분석";#N/A,#N/A,FALSE,"Sheet16"}</definedName>
    <definedName name="주" localSheetId="6" hidden="1">{#N/A,#N/A,FALSE,"지침";#N/A,#N/A,FALSE,"환경분석";#N/A,#N/A,FALSE,"Sheet16"}</definedName>
    <definedName name="주" localSheetId="4" hidden="1">{#N/A,#N/A,FALSE,"지침";#N/A,#N/A,FALSE,"환경분석";#N/A,#N/A,FALSE,"Sheet16"}</definedName>
    <definedName name="주" localSheetId="7" hidden="1">{#N/A,#N/A,FALSE,"지침";#N/A,#N/A,FALSE,"환경분석";#N/A,#N/A,FALSE,"Sheet16"}</definedName>
    <definedName name="주" localSheetId="8" hidden="1">{#N/A,#N/A,FALSE,"지침";#N/A,#N/A,FALSE,"환경분석";#N/A,#N/A,FALSE,"Sheet16"}</definedName>
    <definedName name="주" hidden="1">{#N/A,#N/A,FALSE,"지침";#N/A,#N/A,FALSE,"환경분석";#N/A,#N/A,FALSE,"Sheet16"}</definedName>
    <definedName name="청원공장1" localSheetId="5" hidden="1">{#N/A,#N/A,FALSE,"지침";#N/A,#N/A,FALSE,"환경분석";#N/A,#N/A,FALSE,"Sheet16"}</definedName>
    <definedName name="청원공장1" localSheetId="6" hidden="1">{#N/A,#N/A,FALSE,"지침";#N/A,#N/A,FALSE,"환경분석";#N/A,#N/A,FALSE,"Sheet16"}</definedName>
    <definedName name="청원공장1" localSheetId="4" hidden="1">{#N/A,#N/A,FALSE,"지침";#N/A,#N/A,FALSE,"환경분석";#N/A,#N/A,FALSE,"Sheet16"}</definedName>
    <definedName name="청원공장1" localSheetId="7" hidden="1">{#N/A,#N/A,FALSE,"지침";#N/A,#N/A,FALSE,"환경분석";#N/A,#N/A,FALSE,"Sheet16"}</definedName>
    <definedName name="청원공장1" localSheetId="8" hidden="1">{#N/A,#N/A,FALSE,"지침";#N/A,#N/A,FALSE,"환경분석";#N/A,#N/A,FALSE,"Sheet16"}</definedName>
    <definedName name="청원공장1" hidden="1">{#N/A,#N/A,FALSE,"지침";#N/A,#N/A,FALSE,"환경분석";#N/A,#N/A,FALSE,"Sheet16"}</definedName>
    <definedName name="ㅏㅓ" localSheetId="5" hidden="1">{#N/A,#N/A,FALSE,"지침";#N/A,#N/A,FALSE,"환경분석";#N/A,#N/A,FALSE,"Sheet16"}</definedName>
    <definedName name="ㅏㅓ" localSheetId="6" hidden="1">{#N/A,#N/A,FALSE,"지침";#N/A,#N/A,FALSE,"환경분석";#N/A,#N/A,FALSE,"Sheet16"}</definedName>
    <definedName name="ㅏㅓ" localSheetId="4" hidden="1">{#N/A,#N/A,FALSE,"지침";#N/A,#N/A,FALSE,"환경분석";#N/A,#N/A,FALSE,"Sheet16"}</definedName>
    <definedName name="ㅏㅓ" localSheetId="7" hidden="1">{#N/A,#N/A,FALSE,"지침";#N/A,#N/A,FALSE,"환경분석";#N/A,#N/A,FALSE,"Sheet16"}</definedName>
    <definedName name="ㅏㅓ" localSheetId="8" hidden="1">{#N/A,#N/A,FALSE,"지침";#N/A,#N/A,FALSE,"환경분석";#N/A,#N/A,FALSE,"Sheet16"}</definedName>
    <definedName name="ㅏㅓ" hidden="1">{#N/A,#N/A,FALSE,"지침";#N/A,#N/A,FALSE,"환경분석";#N/A,#N/A,FALSE,"Sheet16"}</definedName>
    <definedName name="ㅐㅐㅐ" localSheetId="5" hidden="1">{#N/A,#N/A,FALSE,"지침";#N/A,#N/A,FALSE,"환경분석";#N/A,#N/A,FALSE,"Sheet16"}</definedName>
    <definedName name="ㅐㅐㅐ" localSheetId="6" hidden="1">{#N/A,#N/A,FALSE,"지침";#N/A,#N/A,FALSE,"환경분석";#N/A,#N/A,FALSE,"Sheet16"}</definedName>
    <definedName name="ㅐㅐㅐ" localSheetId="4" hidden="1">{#N/A,#N/A,FALSE,"지침";#N/A,#N/A,FALSE,"환경분석";#N/A,#N/A,FALSE,"Sheet16"}</definedName>
    <definedName name="ㅐㅐㅐ" localSheetId="7" hidden="1">{#N/A,#N/A,FALSE,"지침";#N/A,#N/A,FALSE,"환경분석";#N/A,#N/A,FALSE,"Sheet16"}</definedName>
    <definedName name="ㅐㅐㅐ" localSheetId="8" hidden="1">{#N/A,#N/A,FALSE,"지침";#N/A,#N/A,FALSE,"환경분석";#N/A,#N/A,FALSE,"Sheet16"}</definedName>
    <definedName name="ㅐㅐㅐ" hidden="1">{#N/A,#N/A,FALSE,"지침";#N/A,#N/A,FALSE,"환경분석";#N/A,#N/A,FALSE,"Sheet16"}</definedName>
    <definedName name="ㅓㅗㅎ헛" localSheetId="5" hidden="1">{#N/A,#N/A,FALSE,"지침";#N/A,#N/A,FALSE,"환경분석";#N/A,#N/A,FALSE,"Sheet16"}</definedName>
    <definedName name="ㅓㅗㅎ헛" localSheetId="6" hidden="1">{#N/A,#N/A,FALSE,"지침";#N/A,#N/A,FALSE,"환경분석";#N/A,#N/A,FALSE,"Sheet16"}</definedName>
    <definedName name="ㅓㅗㅎ헛" localSheetId="4" hidden="1">{#N/A,#N/A,FALSE,"지침";#N/A,#N/A,FALSE,"환경분석";#N/A,#N/A,FALSE,"Sheet16"}</definedName>
    <definedName name="ㅓㅗㅎ헛" localSheetId="7" hidden="1">{#N/A,#N/A,FALSE,"지침";#N/A,#N/A,FALSE,"환경분석";#N/A,#N/A,FALSE,"Sheet16"}</definedName>
    <definedName name="ㅓㅗㅎ헛" localSheetId="8" hidden="1">{#N/A,#N/A,FALSE,"지침";#N/A,#N/A,FALSE,"환경분석";#N/A,#N/A,FALSE,"Sheet16"}</definedName>
    <definedName name="ㅓㅗㅎ헛" hidden="1">{#N/A,#N/A,FALSE,"지침";#N/A,#N/A,FALSE,"환경분석";#N/A,#N/A,FALSE,"Sheet16"}</definedName>
    <definedName name="ㅔ" localSheetId="5" hidden="1">{#N/A,#N/A,FALSE,"지침";#N/A,#N/A,FALSE,"환경분석";#N/A,#N/A,FALSE,"Sheet16"}</definedName>
    <definedName name="ㅔ" localSheetId="6" hidden="1">{#N/A,#N/A,FALSE,"지침";#N/A,#N/A,FALSE,"환경분석";#N/A,#N/A,FALSE,"Sheet16"}</definedName>
    <definedName name="ㅔ" localSheetId="4" hidden="1">{#N/A,#N/A,FALSE,"지침";#N/A,#N/A,FALSE,"환경분석";#N/A,#N/A,FALSE,"Sheet16"}</definedName>
    <definedName name="ㅔ" localSheetId="7" hidden="1">{#N/A,#N/A,FALSE,"지침";#N/A,#N/A,FALSE,"환경분석";#N/A,#N/A,FALSE,"Sheet16"}</definedName>
    <definedName name="ㅔ" localSheetId="8" hidden="1">{#N/A,#N/A,FALSE,"지침";#N/A,#N/A,FALSE,"환경분석";#N/A,#N/A,FALSE,"Sheet16"}</definedName>
    <definedName name="ㅔ" hidden="1">{#N/A,#N/A,FALSE,"지침";#N/A,#N/A,FALSE,"환경분석";#N/A,#N/A,FALSE,"Sheet16"}</definedName>
    <definedName name="ㅠㅠㅠ" localSheetId="5" hidden="1">{#N/A,#N/A,FALSE,"지침";#N/A,#N/A,FALSE,"환경분석";#N/A,#N/A,FALSE,"Sheet16"}</definedName>
    <definedName name="ㅠㅠㅠ" localSheetId="6" hidden="1">{#N/A,#N/A,FALSE,"지침";#N/A,#N/A,FALSE,"환경분석";#N/A,#N/A,FALSE,"Sheet16"}</definedName>
    <definedName name="ㅠㅠㅠ" localSheetId="4" hidden="1">{#N/A,#N/A,FALSE,"지침";#N/A,#N/A,FALSE,"환경분석";#N/A,#N/A,FALSE,"Sheet16"}</definedName>
    <definedName name="ㅠㅠㅠ" localSheetId="7" hidden="1">{#N/A,#N/A,FALSE,"지침";#N/A,#N/A,FALSE,"환경분석";#N/A,#N/A,FALSE,"Sheet16"}</definedName>
    <definedName name="ㅠㅠㅠ" localSheetId="8" hidden="1">{#N/A,#N/A,FALSE,"지침";#N/A,#N/A,FALSE,"환경분석";#N/A,#N/A,FALSE,"Sheet16"}</definedName>
    <definedName name="ㅠㅠㅠ" hidden="1">{#N/A,#N/A,FALSE,"지침";#N/A,#N/A,FALSE,"환경분석";#N/A,#N/A,FALSE,"Sheet16"}</definedName>
    <definedName name="ㅡㅡㅡ" localSheetId="5" hidden="1">{#N/A,#N/A,FALSE,"지침";#N/A,#N/A,FALSE,"환경분석";#N/A,#N/A,FALSE,"Sheet16"}</definedName>
    <definedName name="ㅡㅡㅡ" localSheetId="6" hidden="1">{#N/A,#N/A,FALSE,"지침";#N/A,#N/A,FALSE,"환경분석";#N/A,#N/A,FALSE,"Sheet16"}</definedName>
    <definedName name="ㅡㅡㅡ" localSheetId="4" hidden="1">{#N/A,#N/A,FALSE,"지침";#N/A,#N/A,FALSE,"환경분석";#N/A,#N/A,FALSE,"Sheet16"}</definedName>
    <definedName name="ㅡㅡㅡ" localSheetId="7" hidden="1">{#N/A,#N/A,FALSE,"지침";#N/A,#N/A,FALSE,"환경분석";#N/A,#N/A,FALSE,"Sheet16"}</definedName>
    <definedName name="ㅡㅡㅡ" localSheetId="8" hidden="1">{#N/A,#N/A,FALSE,"지침";#N/A,#N/A,FALSE,"환경분석";#N/A,#N/A,FALSE,"Sheet16"}</definedName>
    <definedName name="ㅡㅡㅡ" hidden="1">{#N/A,#N/A,FALSE,"지침";#N/A,#N/A,FALSE,"환경분석";#N/A,#N/A,FALSE,"Sheet16"}</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84" i="50" l="1"/>
  <c r="AN164" i="29"/>
  <c r="AO164" i="29"/>
  <c r="AP164" i="29"/>
  <c r="AQ164" i="29"/>
  <c r="AR164" i="29"/>
  <c r="G164" i="29"/>
  <c r="H164" i="29"/>
  <c r="I164" i="29"/>
  <c r="J164" i="29"/>
  <c r="K164" i="29"/>
  <c r="L164" i="29"/>
  <c r="M164" i="29"/>
  <c r="N164" i="29"/>
  <c r="O164" i="29"/>
  <c r="P164" i="29"/>
  <c r="Q164" i="29"/>
  <c r="R164" i="29"/>
  <c r="S164" i="29"/>
  <c r="T164" i="29"/>
  <c r="U164" i="29"/>
  <c r="V164" i="29"/>
  <c r="W164" i="29"/>
  <c r="X164" i="29"/>
  <c r="Y164" i="29"/>
  <c r="Z164" i="29"/>
  <c r="AA164" i="29"/>
  <c r="AB164" i="29"/>
  <c r="AC164" i="29"/>
  <c r="AD164" i="29"/>
  <c r="AE164" i="29"/>
  <c r="AF164" i="29"/>
  <c r="AG164" i="29"/>
  <c r="AH164" i="29"/>
  <c r="AI164" i="29"/>
  <c r="AJ164" i="29"/>
  <c r="AK164" i="29"/>
  <c r="AL164" i="29"/>
  <c r="AM164" i="29"/>
  <c r="F164" i="29" l="1"/>
  <c r="E164" i="29"/>
  <c r="E165" i="29"/>
  <c r="F165" i="29"/>
  <c r="F166" i="29"/>
  <c r="F167" i="29"/>
  <c r="F169" i="29"/>
  <c r="F168" i="29" s="1"/>
  <c r="F170" i="29"/>
  <c r="F171" i="29"/>
  <c r="G165" i="29"/>
  <c r="H165" i="29"/>
  <c r="I165" i="29"/>
  <c r="J165" i="29"/>
  <c r="K165" i="29"/>
  <c r="L165" i="29"/>
  <c r="M165" i="29"/>
  <c r="N165" i="29"/>
  <c r="O165" i="29"/>
  <c r="P165" i="29"/>
  <c r="Q165" i="29"/>
  <c r="R165" i="29"/>
  <c r="S165" i="29"/>
  <c r="T165" i="29"/>
  <c r="U165" i="29"/>
  <c r="V165" i="29"/>
  <c r="W165" i="29"/>
  <c r="X165" i="29"/>
  <c r="Y165" i="29"/>
  <c r="Z165" i="29"/>
  <c r="AA165" i="29"/>
  <c r="AB165" i="29"/>
  <c r="AC165" i="29"/>
  <c r="AD165" i="29"/>
  <c r="AE165" i="29"/>
  <c r="AF165" i="29"/>
  <c r="AG165" i="29"/>
  <c r="AH165" i="29"/>
  <c r="AI165" i="29"/>
  <c r="AJ165" i="29"/>
  <c r="AK165" i="29"/>
  <c r="AL165" i="29"/>
  <c r="AM165" i="29"/>
  <c r="AN165" i="29"/>
  <c r="P49" i="50"/>
  <c r="P50" i="50"/>
  <c r="P51" i="50"/>
  <c r="P52" i="50"/>
  <c r="P53" i="50"/>
  <c r="P54" i="50"/>
  <c r="P55" i="50"/>
  <c r="P56" i="50"/>
  <c r="P57" i="50"/>
  <c r="P58" i="50"/>
  <c r="P59" i="50"/>
  <c r="P60" i="50"/>
  <c r="P61" i="50"/>
  <c r="P62" i="50"/>
  <c r="P63" i="50"/>
  <c r="P64" i="50"/>
  <c r="P65" i="50"/>
  <c r="P66" i="50"/>
  <c r="P67" i="50"/>
  <c r="P68" i="50"/>
  <c r="P69" i="50"/>
  <c r="P70" i="50"/>
  <c r="P71" i="50"/>
  <c r="P72" i="50"/>
  <c r="P73" i="50"/>
  <c r="P74" i="50"/>
  <c r="P75" i="50"/>
  <c r="P76" i="50"/>
  <c r="P77" i="50"/>
  <c r="P78" i="50"/>
  <c r="P79" i="50"/>
  <c r="P80" i="50"/>
  <c r="P81" i="50"/>
  <c r="P82" i="50"/>
  <c r="P83" i="50"/>
  <c r="E126" i="26" l="1"/>
  <c r="F126" i="26"/>
  <c r="G126" i="26"/>
  <c r="H126" i="26"/>
  <c r="I126" i="26"/>
  <c r="J126" i="26"/>
  <c r="K126" i="26"/>
  <c r="L126" i="26"/>
  <c r="M126" i="26"/>
  <c r="N126" i="26"/>
  <c r="O126" i="26"/>
  <c r="P126" i="26"/>
  <c r="Q126" i="26"/>
  <c r="R126" i="26"/>
  <c r="S126" i="26"/>
  <c r="T126" i="26"/>
  <c r="U126" i="26"/>
  <c r="V126" i="26"/>
  <c r="W126" i="26"/>
  <c r="X126" i="26"/>
  <c r="Y126" i="26"/>
  <c r="Z126" i="26"/>
  <c r="AA126" i="26"/>
  <c r="AB126" i="26"/>
  <c r="AC126" i="26"/>
  <c r="AD126" i="26"/>
  <c r="AE126" i="26"/>
  <c r="AF126" i="26"/>
  <c r="AG126" i="26"/>
  <c r="AH126" i="26"/>
  <c r="AI126" i="26"/>
  <c r="AJ126" i="26"/>
  <c r="AK126" i="26"/>
  <c r="AL126" i="26"/>
  <c r="AM126" i="26"/>
  <c r="AN126" i="26"/>
  <c r="AO126" i="26"/>
  <c r="AP126" i="26"/>
  <c r="AQ126" i="26"/>
  <c r="AR126" i="26"/>
  <c r="D130" i="26"/>
  <c r="D129" i="26"/>
  <c r="D127" i="26"/>
  <c r="D124" i="26"/>
  <c r="D103" i="26"/>
  <c r="D104" i="26"/>
  <c r="D105" i="26"/>
  <c r="D106" i="26"/>
  <c r="D107" i="26"/>
  <c r="D108" i="26"/>
  <c r="D119" i="26"/>
  <c r="D121" i="26"/>
  <c r="D122" i="26"/>
  <c r="AS144" i="2" l="1"/>
  <c r="AS71" i="7" l="1"/>
  <c r="D60" i="46" l="1" a="1"/>
  <c r="D60" i="46" s="1"/>
  <c r="D54" i="46" a="1"/>
  <c r="D54" i="46" s="1"/>
  <c r="D48" i="46" a="1"/>
  <c r="D48" i="46" s="1"/>
  <c r="G45" i="46"/>
  <c r="H45" i="46" s="1"/>
  <c r="I45" i="46" s="1"/>
  <c r="J45" i="46" s="1"/>
  <c r="K45" i="46" s="1"/>
  <c r="E169" i="29" l="1"/>
  <c r="G169" i="29" s="1"/>
  <c r="H169" i="29" s="1"/>
  <c r="I169" i="29" s="1"/>
  <c r="J169" i="29" s="1"/>
  <c r="K169" i="29" s="1"/>
  <c r="L169" i="29" s="1"/>
  <c r="M169" i="29" s="1"/>
  <c r="N169" i="29" s="1"/>
  <c r="O169" i="29" s="1"/>
  <c r="P169" i="29" s="1"/>
  <c r="Q169" i="29" s="1"/>
  <c r="R169" i="29" s="1"/>
  <c r="S169" i="29" s="1"/>
  <c r="T169" i="29" s="1"/>
  <c r="U169" i="29" s="1"/>
  <c r="V169" i="29" s="1"/>
  <c r="W169" i="29" s="1"/>
  <c r="X169" i="29" s="1"/>
  <c r="Y169" i="29" s="1"/>
  <c r="Z169" i="29" s="1"/>
  <c r="AA169" i="29" s="1"/>
  <c r="AB169" i="29" s="1"/>
  <c r="AC169" i="29" s="1"/>
  <c r="AD169" i="29" s="1"/>
  <c r="AE169" i="29" s="1"/>
  <c r="AF169" i="29" s="1"/>
  <c r="AG169" i="29" s="1"/>
  <c r="AH169" i="29" s="1"/>
  <c r="AI169" i="29" s="1"/>
  <c r="AJ169" i="29" s="1"/>
  <c r="AK169" i="29" s="1"/>
  <c r="AL169" i="29" s="1"/>
  <c r="AM169" i="29" s="1"/>
  <c r="AN169" i="29" s="1"/>
  <c r="AO169" i="29" s="1"/>
  <c r="AP169" i="29" s="1"/>
  <c r="AQ169" i="29" s="1"/>
  <c r="AR169" i="29" s="1"/>
  <c r="S16" i="26" l="1"/>
  <c r="S17" i="26" s="1"/>
  <c r="S13" i="26"/>
  <c r="S15" i="26" s="1"/>
  <c r="G120" i="28"/>
  <c r="H24" i="56"/>
  <c r="H25" i="56"/>
  <c r="H26" i="56"/>
  <c r="H27" i="56"/>
  <c r="H19" i="55"/>
  <c r="H20" i="55"/>
  <c r="H21" i="55"/>
  <c r="H22" i="55"/>
  <c r="H23" i="55"/>
  <c r="D50" i="47"/>
  <c r="H45" i="47"/>
  <c r="K45" i="47" s="1"/>
  <c r="E4" i="53" s="1"/>
  <c r="Q28" i="65"/>
  <c r="R28" i="65" s="1"/>
  <c r="E37" i="16"/>
  <c r="I11" i="16"/>
  <c r="I8" i="16"/>
  <c r="E30" i="16"/>
  <c r="G138" i="64" a="1"/>
  <c r="G138" i="64" s="1"/>
  <c r="A4" i="64"/>
  <c r="A5" i="64"/>
  <c r="A6" i="64"/>
  <c r="A7" i="64"/>
  <c r="A8" i="64"/>
  <c r="A9" i="64"/>
  <c r="A10" i="64"/>
  <c r="A11" i="64"/>
  <c r="A12" i="64"/>
  <c r="A13" i="64"/>
  <c r="A14" i="64"/>
  <c r="A15" i="64"/>
  <c r="A16" i="64"/>
  <c r="A17" i="64"/>
  <c r="A18" i="64"/>
  <c r="A19" i="64"/>
  <c r="A20" i="64"/>
  <c r="A21" i="64"/>
  <c r="A22" i="64"/>
  <c r="A23" i="64"/>
  <c r="A24" i="64"/>
  <c r="A25" i="64"/>
  <c r="A26" i="64"/>
  <c r="A27" i="64"/>
  <c r="A28" i="64"/>
  <c r="A29" i="64"/>
  <c r="A30" i="64"/>
  <c r="A31" i="64"/>
  <c r="A32" i="64"/>
  <c r="A33" i="64"/>
  <c r="A34" i="64"/>
  <c r="A35" i="64"/>
  <c r="A36" i="64"/>
  <c r="A37" i="64"/>
  <c r="A38" i="64"/>
  <c r="A39" i="64"/>
  <c r="A40" i="64"/>
  <c r="A41" i="64"/>
  <c r="A42" i="64"/>
  <c r="A43" i="64"/>
  <c r="A44" i="64"/>
  <c r="A45" i="64"/>
  <c r="A46" i="64"/>
  <c r="A47" i="64"/>
  <c r="A48" i="64"/>
  <c r="A49" i="64"/>
  <c r="A50" i="64"/>
  <c r="A51" i="64"/>
  <c r="A52" i="64"/>
  <c r="A53" i="64"/>
  <c r="A54" i="64"/>
  <c r="A55" i="64"/>
  <c r="A56" i="64"/>
  <c r="A57" i="64"/>
  <c r="A58" i="64"/>
  <c r="A59" i="64"/>
  <c r="A60" i="64"/>
  <c r="A61" i="64"/>
  <c r="A62" i="64"/>
  <c r="A63" i="64"/>
  <c r="A64" i="64"/>
  <c r="A65" i="64"/>
  <c r="A66" i="64"/>
  <c r="A67" i="64"/>
  <c r="A68" i="64"/>
  <c r="A69" i="64"/>
  <c r="A70" i="64"/>
  <c r="A71" i="64"/>
  <c r="A72" i="64"/>
  <c r="A73" i="64"/>
  <c r="A74" i="64"/>
  <c r="A75" i="64"/>
  <c r="A76" i="64"/>
  <c r="A77" i="64"/>
  <c r="A78" i="64"/>
  <c r="A79" i="64"/>
  <c r="A80" i="64"/>
  <c r="A81" i="64"/>
  <c r="A82" i="64"/>
  <c r="A83" i="64"/>
  <c r="A84" i="64"/>
  <c r="A85" i="64"/>
  <c r="A86" i="64"/>
  <c r="A87" i="64"/>
  <c r="A88" i="64"/>
  <c r="A89" i="64"/>
  <c r="A90" i="64"/>
  <c r="A91" i="64"/>
  <c r="A92" i="64"/>
  <c r="A93" i="64"/>
  <c r="A94" i="64"/>
  <c r="A95" i="64"/>
  <c r="A96" i="64"/>
  <c r="A97" i="64"/>
  <c r="A98" i="64"/>
  <c r="A99" i="64"/>
  <c r="A100" i="64"/>
  <c r="A101" i="64"/>
  <c r="A102" i="64"/>
  <c r="A103" i="64"/>
  <c r="A104" i="64"/>
  <c r="A105" i="64"/>
  <c r="A106" i="64"/>
  <c r="A107" i="64"/>
  <c r="A108" i="64"/>
  <c r="A109" i="64"/>
  <c r="A110" i="64"/>
  <c r="A111" i="64"/>
  <c r="A112" i="64"/>
  <c r="A113" i="64"/>
  <c r="A114" i="64"/>
  <c r="A115" i="64"/>
  <c r="A116" i="64"/>
  <c r="A117" i="64"/>
  <c r="A118" i="64"/>
  <c r="A119" i="64"/>
  <c r="A120" i="64"/>
  <c r="A121" i="64"/>
  <c r="A122" i="64"/>
  <c r="A123" i="64"/>
  <c r="A124" i="64"/>
  <c r="A125" i="64"/>
  <c r="A126" i="64"/>
  <c r="A127" i="64"/>
  <c r="A128" i="64"/>
  <c r="A129" i="64"/>
  <c r="A130" i="64"/>
  <c r="A131" i="64"/>
  <c r="A132" i="64"/>
  <c r="A133" i="64"/>
  <c r="A134" i="64"/>
  <c r="A135" i="64"/>
  <c r="A136" i="64"/>
  <c r="A137" i="64"/>
  <c r="A138" i="64"/>
  <c r="A139" i="64"/>
  <c r="A140" i="64"/>
  <c r="A141" i="64"/>
  <c r="A142" i="64"/>
  <c r="A143" i="64"/>
  <c r="A144" i="64"/>
  <c r="A145" i="64"/>
  <c r="A146" i="64"/>
  <c r="A147" i="64"/>
  <c r="A148" i="64"/>
  <c r="A149" i="64"/>
  <c r="A150" i="64"/>
  <c r="A151" i="64"/>
  <c r="A152" i="64"/>
  <c r="A153" i="64"/>
  <c r="A154" i="64"/>
  <c r="A155" i="64"/>
  <c r="A156" i="64"/>
  <c r="A157" i="64"/>
  <c r="A158" i="64"/>
  <c r="A159" i="64"/>
  <c r="A160" i="64"/>
  <c r="A161" i="64"/>
  <c r="A162" i="64"/>
  <c r="A163" i="64"/>
  <c r="A164" i="64"/>
  <c r="A165" i="64"/>
  <c r="A166" i="64"/>
  <c r="A167" i="64"/>
  <c r="A168" i="64"/>
  <c r="A169" i="64"/>
  <c r="A170" i="64"/>
  <c r="A171" i="64"/>
  <c r="A172" i="64"/>
  <c r="A173" i="64"/>
  <c r="A174" i="64"/>
  <c r="A175" i="64"/>
  <c r="A176" i="64"/>
  <c r="A177" i="64"/>
  <c r="A178" i="64"/>
  <c r="A179" i="64"/>
  <c r="A180" i="64"/>
  <c r="A181" i="64"/>
  <c r="A182" i="64"/>
  <c r="A183" i="64"/>
  <c r="A184" i="64"/>
  <c r="A185" i="64"/>
  <c r="A186" i="64"/>
  <c r="A187" i="64"/>
  <c r="A188" i="64"/>
  <c r="A189" i="64"/>
  <c r="A190" i="64"/>
  <c r="A191" i="64"/>
  <c r="A192" i="64"/>
  <c r="A193" i="64"/>
  <c r="A194" i="64"/>
  <c r="A195" i="64"/>
  <c r="A196" i="64"/>
  <c r="A197" i="64"/>
  <c r="A198" i="64"/>
  <c r="A199" i="64"/>
  <c r="A200" i="64"/>
  <c r="A201" i="64"/>
  <c r="A202" i="64"/>
  <c r="A203" i="64"/>
  <c r="A204" i="64"/>
  <c r="A205" i="64"/>
  <c r="A206" i="64"/>
  <c r="A207" i="64"/>
  <c r="A208" i="64"/>
  <c r="A209" i="64"/>
  <c r="A210" i="64"/>
  <c r="A211" i="64"/>
  <c r="A212" i="64"/>
  <c r="A213" i="64"/>
  <c r="A214" i="64"/>
  <c r="A215" i="64"/>
  <c r="A216" i="64"/>
  <c r="A217" i="64"/>
  <c r="A218" i="64"/>
  <c r="A219" i="64"/>
  <c r="A220" i="64"/>
  <c r="A221" i="64"/>
  <c r="A222" i="64"/>
  <c r="A223" i="64"/>
  <c r="A224" i="64"/>
  <c r="A225" i="64"/>
  <c r="A226" i="64"/>
  <c r="A227" i="64"/>
  <c r="A228" i="64"/>
  <c r="A229" i="64"/>
  <c r="A230" i="64"/>
  <c r="A231" i="64"/>
  <c r="A232" i="64"/>
  <c r="A233" i="64"/>
  <c r="A234" i="64"/>
  <c r="A235" i="64"/>
  <c r="A236" i="64"/>
  <c r="A237" i="64"/>
  <c r="A238" i="64"/>
  <c r="A239" i="64"/>
  <c r="A240" i="64"/>
  <c r="A241" i="64"/>
  <c r="A242" i="64"/>
  <c r="A243" i="64"/>
  <c r="A244" i="64"/>
  <c r="A245" i="64"/>
  <c r="A246" i="64"/>
  <c r="A247" i="64"/>
  <c r="A248" i="64"/>
  <c r="A249" i="64"/>
  <c r="A250" i="64"/>
  <c r="A251" i="64"/>
  <c r="A252" i="64"/>
  <c r="A253" i="64"/>
  <c r="A254" i="64"/>
  <c r="A255" i="64"/>
  <c r="A256" i="64"/>
  <c r="A257" i="64"/>
  <c r="A258" i="64"/>
  <c r="A259" i="64"/>
  <c r="A260" i="64"/>
  <c r="A261" i="64"/>
  <c r="A262" i="64"/>
  <c r="A263" i="64"/>
  <c r="A264" i="64"/>
  <c r="A265" i="64"/>
  <c r="A266" i="64"/>
  <c r="A267" i="64"/>
  <c r="A268" i="64"/>
  <c r="A269" i="64"/>
  <c r="A270" i="64"/>
  <c r="A271" i="64"/>
  <c r="A272" i="64"/>
  <c r="A273" i="64"/>
  <c r="A274" i="64"/>
  <c r="A275" i="64"/>
  <c r="A276" i="64"/>
  <c r="A277" i="64"/>
  <c r="A278" i="64"/>
  <c r="A279" i="64"/>
  <c r="A280" i="64"/>
  <c r="A281" i="64"/>
  <c r="A282" i="64"/>
  <c r="A283" i="64"/>
  <c r="A284" i="64"/>
  <c r="A285" i="64"/>
  <c r="A286" i="64"/>
  <c r="A287" i="64"/>
  <c r="A288" i="64"/>
  <c r="A289" i="64"/>
  <c r="A290" i="64"/>
  <c r="A291" i="64"/>
  <c r="A292" i="64"/>
  <c r="A293" i="64"/>
  <c r="A294" i="64"/>
  <c r="A295" i="64"/>
  <c r="A296" i="64"/>
  <c r="A297" i="64"/>
  <c r="A298" i="64"/>
  <c r="A299" i="64"/>
  <c r="A300" i="64"/>
  <c r="A301" i="64"/>
  <c r="A302" i="64"/>
  <c r="A303" i="64"/>
  <c r="A304" i="64"/>
  <c r="A305" i="64"/>
  <c r="A306" i="64"/>
  <c r="A307" i="64"/>
  <c r="A308" i="64"/>
  <c r="A309" i="64"/>
  <c r="A310" i="64"/>
  <c r="A311" i="64"/>
  <c r="A312" i="64"/>
  <c r="A313" i="64"/>
  <c r="A314" i="64"/>
  <c r="A315" i="64"/>
  <c r="A316" i="64"/>
  <c r="A317" i="64"/>
  <c r="A318" i="64"/>
  <c r="A319" i="64"/>
  <c r="A320" i="64"/>
  <c r="A321" i="64"/>
  <c r="A322" i="64"/>
  <c r="A323" i="64"/>
  <c r="A324" i="64"/>
  <c r="A325" i="64"/>
  <c r="A326" i="64"/>
  <c r="A327" i="64"/>
  <c r="A328" i="64"/>
  <c r="A329" i="64"/>
  <c r="A330" i="64"/>
  <c r="A331" i="64"/>
  <c r="A332" i="64"/>
  <c r="A333" i="64"/>
  <c r="A334" i="64"/>
  <c r="A335" i="64"/>
  <c r="A336" i="64"/>
  <c r="A337" i="64"/>
  <c r="A338" i="64"/>
  <c r="A339" i="64"/>
  <c r="A340" i="64"/>
  <c r="A341" i="64"/>
  <c r="A342" i="64"/>
  <c r="A343" i="64"/>
  <c r="A344" i="64"/>
  <c r="A345" i="64"/>
  <c r="A346" i="64"/>
  <c r="A347" i="64"/>
  <c r="A348" i="64"/>
  <c r="A349" i="64"/>
  <c r="A350" i="64"/>
  <c r="A351" i="64"/>
  <c r="A352" i="64"/>
  <c r="A353" i="64"/>
  <c r="A354" i="64"/>
  <c r="A355" i="64"/>
  <c r="A356" i="64"/>
  <c r="A357" i="64"/>
  <c r="A358" i="64"/>
  <c r="A359" i="64"/>
  <c r="A360" i="64"/>
  <c r="A361" i="64"/>
  <c r="A362" i="64"/>
  <c r="A363" i="64"/>
  <c r="A364" i="64"/>
  <c r="A365" i="64"/>
  <c r="A366" i="64"/>
  <c r="A367" i="64"/>
  <c r="A368" i="64"/>
  <c r="A369" i="64"/>
  <c r="A370" i="64"/>
  <c r="A371" i="64"/>
  <c r="A372" i="64"/>
  <c r="A373" i="64"/>
  <c r="A374" i="64"/>
  <c r="A375" i="64"/>
  <c r="A376" i="64"/>
  <c r="A377" i="64"/>
  <c r="A378" i="64"/>
  <c r="A379" i="64"/>
  <c r="A380" i="64"/>
  <c r="A381" i="64"/>
  <c r="A382" i="64"/>
  <c r="A383" i="64"/>
  <c r="A384" i="64"/>
  <c r="A385" i="64"/>
  <c r="A386" i="64"/>
  <c r="A387" i="64"/>
  <c r="A388" i="64"/>
  <c r="A389" i="64"/>
  <c r="A390" i="64"/>
  <c r="A391" i="64"/>
  <c r="A392" i="64"/>
  <c r="A393" i="64"/>
  <c r="A394" i="64"/>
  <c r="A395" i="64"/>
  <c r="A396" i="64"/>
  <c r="A397" i="64"/>
  <c r="A398" i="64"/>
  <c r="A399" i="64"/>
  <c r="A400" i="64"/>
  <c r="A401" i="64"/>
  <c r="A402" i="64"/>
  <c r="A403" i="64"/>
  <c r="A404" i="64"/>
  <c r="A405" i="64"/>
  <c r="A406" i="64"/>
  <c r="A407" i="64"/>
  <c r="A408" i="64"/>
  <c r="A409" i="64"/>
  <c r="A410" i="64"/>
  <c r="A411" i="64"/>
  <c r="A412" i="64"/>
  <c r="A413" i="64"/>
  <c r="A414" i="64"/>
  <c r="A415" i="64"/>
  <c r="A416" i="64"/>
  <c r="A417" i="64"/>
  <c r="A418" i="64"/>
  <c r="A419" i="64"/>
  <c r="A420" i="64"/>
  <c r="A421" i="64"/>
  <c r="A422" i="64"/>
  <c r="A423" i="64"/>
  <c r="A424" i="64"/>
  <c r="A425" i="64"/>
  <c r="A426" i="64"/>
  <c r="A427" i="64"/>
  <c r="A428" i="64"/>
  <c r="A429" i="64"/>
  <c r="A430" i="64"/>
  <c r="A431" i="64"/>
  <c r="A432" i="64"/>
  <c r="A433" i="64"/>
  <c r="A434" i="64"/>
  <c r="A435" i="64"/>
  <c r="A436" i="64"/>
  <c r="A437" i="64"/>
  <c r="A438" i="64"/>
  <c r="A439" i="64"/>
  <c r="A440" i="64"/>
  <c r="A441" i="64"/>
  <c r="A442" i="64"/>
  <c r="A443" i="64"/>
  <c r="A444" i="64"/>
  <c r="A445" i="64"/>
  <c r="A446" i="64"/>
  <c r="A447" i="64"/>
  <c r="A448" i="64"/>
  <c r="A449" i="64"/>
  <c r="A450" i="64"/>
  <c r="A451" i="64"/>
  <c r="A452" i="64"/>
  <c r="A453" i="64"/>
  <c r="A454" i="64"/>
  <c r="A455" i="64"/>
  <c r="A456" i="64"/>
  <c r="A457" i="64"/>
  <c r="A458" i="64"/>
  <c r="A459" i="64"/>
  <c r="A460" i="64"/>
  <c r="A461" i="64"/>
  <c r="A462" i="64"/>
  <c r="A463" i="64"/>
  <c r="A464" i="64"/>
  <c r="A465" i="64"/>
  <c r="A466" i="64"/>
  <c r="A467" i="64"/>
  <c r="A468" i="64"/>
  <c r="A469" i="64"/>
  <c r="A470" i="64"/>
  <c r="A471" i="64"/>
  <c r="A472" i="64"/>
  <c r="A473" i="64"/>
  <c r="A474" i="64"/>
  <c r="A475" i="64"/>
  <c r="A476" i="64"/>
  <c r="A477" i="64"/>
  <c r="A478" i="64"/>
  <c r="A479" i="64"/>
  <c r="A480" i="64"/>
  <c r="A481" i="64"/>
  <c r="A482" i="64"/>
  <c r="A483" i="64"/>
  <c r="A484" i="64"/>
  <c r="A485" i="64"/>
  <c r="A486" i="64"/>
  <c r="A487" i="64"/>
  <c r="A488" i="64"/>
  <c r="A489" i="64"/>
  <c r="A490" i="64"/>
  <c r="A491" i="64"/>
  <c r="A492" i="64"/>
  <c r="A493" i="64"/>
  <c r="A494" i="64"/>
  <c r="A495" i="64"/>
  <c r="A496" i="64"/>
  <c r="A497" i="64"/>
  <c r="A498" i="64"/>
  <c r="A499" i="64"/>
  <c r="A500" i="64"/>
  <c r="A501" i="64"/>
  <c r="A502" i="64"/>
  <c r="A503" i="64"/>
  <c r="A504" i="64"/>
  <c r="A505" i="64"/>
  <c r="A506" i="64"/>
  <c r="A507" i="64"/>
  <c r="A508" i="64"/>
  <c r="A509" i="64"/>
  <c r="A510" i="64"/>
  <c r="A511" i="64"/>
  <c r="A512" i="64"/>
  <c r="A513" i="64"/>
  <c r="A514" i="64"/>
  <c r="A515" i="64"/>
  <c r="A516" i="64"/>
  <c r="A517" i="64"/>
  <c r="A518" i="64"/>
  <c r="A519" i="64"/>
  <c r="A520" i="64"/>
  <c r="A521" i="64"/>
  <c r="A522" i="64"/>
  <c r="A523" i="64"/>
  <c r="A524" i="64"/>
  <c r="A525" i="64"/>
  <c r="A526" i="64"/>
  <c r="A527" i="64"/>
  <c r="A528" i="64"/>
  <c r="A529" i="64"/>
  <c r="A530" i="64"/>
  <c r="A531" i="64"/>
  <c r="A532" i="64"/>
  <c r="A533" i="64"/>
  <c r="A534" i="64"/>
  <c r="A535" i="64"/>
  <c r="A536" i="64"/>
  <c r="A537" i="64"/>
  <c r="A538" i="64"/>
  <c r="A539" i="64"/>
  <c r="A540" i="64"/>
  <c r="A541" i="64"/>
  <c r="A542" i="64"/>
  <c r="A543" i="64"/>
  <c r="A544" i="64"/>
  <c r="A545" i="64"/>
  <c r="A546" i="64"/>
  <c r="A547" i="64"/>
  <c r="A548" i="64"/>
  <c r="A549" i="64"/>
  <c r="A550" i="64"/>
  <c r="A551" i="64"/>
  <c r="A552" i="64"/>
  <c r="A553" i="64"/>
  <c r="A554" i="64"/>
  <c r="A555" i="64"/>
  <c r="A556" i="64"/>
  <c r="A557" i="64"/>
  <c r="A558" i="64"/>
  <c r="A559" i="64"/>
  <c r="A560" i="64"/>
  <c r="A561" i="64"/>
  <c r="A562" i="64"/>
  <c r="A563" i="64"/>
  <c r="A564" i="64"/>
  <c r="A565" i="64"/>
  <c r="A566" i="64"/>
  <c r="A567" i="64"/>
  <c r="A568" i="64"/>
  <c r="A569" i="64"/>
  <c r="A570" i="64"/>
  <c r="A571" i="64"/>
  <c r="A572" i="64"/>
  <c r="A573" i="64"/>
  <c r="A574" i="64"/>
  <c r="A575" i="64"/>
  <c r="A576" i="64"/>
  <c r="A577" i="64"/>
  <c r="A578" i="64"/>
  <c r="A579" i="64"/>
  <c r="A580" i="64"/>
  <c r="A581" i="64"/>
  <c r="A582" i="64"/>
  <c r="A583" i="64"/>
  <c r="A584" i="64"/>
  <c r="A585" i="64"/>
  <c r="A586" i="64"/>
  <c r="A587" i="64"/>
  <c r="A588" i="64"/>
  <c r="A589" i="64"/>
  <c r="A590" i="64"/>
  <c r="A591" i="64"/>
  <c r="A592" i="64"/>
  <c r="A593" i="64"/>
  <c r="A594" i="64"/>
  <c r="A595" i="64"/>
  <c r="A596" i="64"/>
  <c r="A597" i="64"/>
  <c r="A598" i="64"/>
  <c r="A599" i="64"/>
  <c r="A600" i="64"/>
  <c r="A601" i="64"/>
  <c r="A602" i="64"/>
  <c r="A603" i="64"/>
  <c r="A604" i="64"/>
  <c r="A605" i="64"/>
  <c r="A606" i="64"/>
  <c r="A607" i="64"/>
  <c r="A608" i="64"/>
  <c r="A609" i="64"/>
  <c r="A610" i="64"/>
  <c r="A611" i="64"/>
  <c r="A612" i="64"/>
  <c r="A613" i="64"/>
  <c r="A614" i="64"/>
  <c r="A615" i="64"/>
  <c r="A616" i="64"/>
  <c r="A617" i="64"/>
  <c r="A618" i="64"/>
  <c r="A619" i="64"/>
  <c r="A620" i="64"/>
  <c r="A621" i="64"/>
  <c r="A622" i="64"/>
  <c r="A623" i="64"/>
  <c r="A624" i="64"/>
  <c r="A625" i="64"/>
  <c r="A626" i="64"/>
  <c r="A627" i="64"/>
  <c r="A628" i="64"/>
  <c r="A629" i="64"/>
  <c r="A630" i="64"/>
  <c r="A631" i="64"/>
  <c r="A632" i="64"/>
  <c r="A633" i="64"/>
  <c r="A634" i="64"/>
  <c r="A635" i="64"/>
  <c r="A636" i="64"/>
  <c r="A637" i="64"/>
  <c r="A638" i="64"/>
  <c r="A639" i="64"/>
  <c r="A640" i="64"/>
  <c r="A641" i="64"/>
  <c r="A642" i="64"/>
  <c r="A643" i="64"/>
  <c r="A644" i="64"/>
  <c r="A645" i="64"/>
  <c r="A646" i="64"/>
  <c r="A647" i="64"/>
  <c r="A648" i="64"/>
  <c r="A649" i="64"/>
  <c r="A650" i="64"/>
  <c r="A651" i="64"/>
  <c r="A652" i="64"/>
  <c r="A653" i="64"/>
  <c r="A654" i="64"/>
  <c r="A655" i="64"/>
  <c r="A656" i="64"/>
  <c r="A657" i="64"/>
  <c r="A658" i="64"/>
  <c r="A659" i="64"/>
  <c r="A660" i="64"/>
  <c r="A661" i="64"/>
  <c r="A662" i="64"/>
  <c r="A663" i="64"/>
  <c r="A664" i="64"/>
  <c r="A665" i="64"/>
  <c r="A666" i="64"/>
  <c r="A667" i="64"/>
  <c r="A668" i="64"/>
  <c r="A669" i="64"/>
  <c r="A670" i="64"/>
  <c r="A671" i="64"/>
  <c r="A672" i="64"/>
  <c r="A673" i="64"/>
  <c r="A674" i="64"/>
  <c r="A675" i="64"/>
  <c r="A676" i="64"/>
  <c r="A677" i="64"/>
  <c r="A678" i="64"/>
  <c r="A679" i="64"/>
  <c r="A680" i="64"/>
  <c r="A681" i="64"/>
  <c r="A682" i="64"/>
  <c r="A683" i="64"/>
  <c r="A684" i="64"/>
  <c r="A685" i="64"/>
  <c r="A686" i="64"/>
  <c r="A687" i="64"/>
  <c r="A688" i="64"/>
  <c r="A689" i="64"/>
  <c r="A690" i="64"/>
  <c r="A691" i="64"/>
  <c r="A692" i="64"/>
  <c r="A693" i="64"/>
  <c r="A694" i="64"/>
  <c r="A695" i="64"/>
  <c r="A696" i="64"/>
  <c r="A697" i="64"/>
  <c r="A698" i="64"/>
  <c r="A699" i="64"/>
  <c r="A700" i="64"/>
  <c r="A701" i="64"/>
  <c r="A702" i="64"/>
  <c r="A703" i="64"/>
  <c r="A704" i="64"/>
  <c r="A705" i="64"/>
  <c r="A706" i="64"/>
  <c r="A707" i="64"/>
  <c r="A708" i="64"/>
  <c r="A709" i="64"/>
  <c r="A710" i="64"/>
  <c r="A711" i="64"/>
  <c r="A712" i="64"/>
  <c r="A713" i="64"/>
  <c r="A714" i="64"/>
  <c r="A715" i="64"/>
  <c r="A716" i="64"/>
  <c r="A717" i="64"/>
  <c r="A718" i="64"/>
  <c r="A719" i="64"/>
  <c r="A720" i="64"/>
  <c r="A721" i="64"/>
  <c r="A722" i="64"/>
  <c r="A723" i="64"/>
  <c r="A724" i="64"/>
  <c r="A725" i="64"/>
  <c r="A726" i="64"/>
  <c r="A727" i="64"/>
  <c r="A728" i="64"/>
  <c r="A729" i="64"/>
  <c r="A730" i="64"/>
  <c r="A731" i="64"/>
  <c r="A732" i="64"/>
  <c r="A733" i="64"/>
  <c r="A734" i="64"/>
  <c r="A735" i="64"/>
  <c r="A736" i="64"/>
  <c r="A737" i="64"/>
  <c r="A738" i="64"/>
  <c r="A739" i="64"/>
  <c r="A740" i="64"/>
  <c r="A741" i="64"/>
  <c r="A742" i="64"/>
  <c r="A743" i="64"/>
  <c r="A744" i="64"/>
  <c r="A745" i="64"/>
  <c r="A746" i="64"/>
  <c r="A747" i="64"/>
  <c r="A748" i="64"/>
  <c r="A749" i="64"/>
  <c r="A750" i="64"/>
  <c r="A751" i="64"/>
  <c r="A752" i="64"/>
  <c r="A753" i="64"/>
  <c r="A754" i="64"/>
  <c r="A755" i="64"/>
  <c r="A756" i="64"/>
  <c r="A757" i="64"/>
  <c r="A758" i="64"/>
  <c r="A759" i="64"/>
  <c r="A760" i="64"/>
  <c r="A761" i="64"/>
  <c r="A762" i="64"/>
  <c r="A763" i="64"/>
  <c r="A764" i="64"/>
  <c r="A765" i="64"/>
  <c r="A766" i="64"/>
  <c r="A767" i="64"/>
  <c r="A768" i="64"/>
  <c r="A769" i="64"/>
  <c r="A770" i="64"/>
  <c r="A771" i="64"/>
  <c r="A772" i="64"/>
  <c r="A773" i="64"/>
  <c r="A774" i="64"/>
  <c r="A775" i="64"/>
  <c r="A776" i="64"/>
  <c r="A777" i="64"/>
  <c r="A778" i="64"/>
  <c r="A779" i="64"/>
  <c r="A780" i="64"/>
  <c r="A781" i="64"/>
  <c r="A782" i="64"/>
  <c r="A783" i="64"/>
  <c r="A784" i="64"/>
  <c r="A785" i="64"/>
  <c r="A786" i="64"/>
  <c r="A787" i="64"/>
  <c r="A788" i="64"/>
  <c r="A789" i="64"/>
  <c r="A790" i="64"/>
  <c r="A791" i="64"/>
  <c r="A792" i="64"/>
  <c r="A793" i="64"/>
  <c r="A794" i="64"/>
  <c r="A795" i="64"/>
  <c r="A796" i="64"/>
  <c r="A797" i="64"/>
  <c r="A798" i="64"/>
  <c r="A799" i="64"/>
  <c r="A800" i="64"/>
  <c r="A801" i="64"/>
  <c r="A802" i="64"/>
  <c r="A803" i="64"/>
  <c r="A804" i="64"/>
  <c r="A805" i="64"/>
  <c r="A806" i="64"/>
  <c r="A807" i="64"/>
  <c r="A808" i="64"/>
  <c r="A809" i="64"/>
  <c r="A810" i="64"/>
  <c r="A811" i="64"/>
  <c r="A812" i="64"/>
  <c r="A813" i="64"/>
  <c r="A814" i="64"/>
  <c r="A815" i="64"/>
  <c r="A816" i="64"/>
  <c r="A817" i="64"/>
  <c r="A818" i="64"/>
  <c r="A819" i="64"/>
  <c r="A820" i="64"/>
  <c r="A821" i="64"/>
  <c r="A822" i="64"/>
  <c r="A823" i="64"/>
  <c r="A824" i="64"/>
  <c r="A825" i="64"/>
  <c r="A826" i="64"/>
  <c r="A827" i="64"/>
  <c r="A828" i="64"/>
  <c r="A829" i="64"/>
  <c r="A830" i="64"/>
  <c r="A831" i="64"/>
  <c r="A832" i="64"/>
  <c r="A833" i="64"/>
  <c r="A834" i="64"/>
  <c r="A835" i="64"/>
  <c r="A836" i="64"/>
  <c r="A837" i="64"/>
  <c r="A838" i="64"/>
  <c r="A839" i="64"/>
  <c r="A840" i="64"/>
  <c r="A841" i="64"/>
  <c r="A842" i="64"/>
  <c r="A843" i="64"/>
  <c r="A844" i="64"/>
  <c r="A845" i="64"/>
  <c r="A846" i="64"/>
  <c r="A847" i="64"/>
  <c r="A848" i="64"/>
  <c r="A849" i="64"/>
  <c r="A850" i="64"/>
  <c r="A851" i="64"/>
  <c r="A852" i="64"/>
  <c r="A853" i="64"/>
  <c r="A854" i="64"/>
  <c r="A855" i="64"/>
  <c r="A856" i="64"/>
  <c r="A857" i="64"/>
  <c r="A858" i="64"/>
  <c r="A859" i="64"/>
  <c r="A860" i="64"/>
  <c r="A861" i="64"/>
  <c r="A862" i="64"/>
  <c r="A863" i="64"/>
  <c r="A864" i="64"/>
  <c r="A865" i="64"/>
  <c r="A866" i="64"/>
  <c r="A867" i="64"/>
  <c r="A868" i="64"/>
  <c r="A869" i="64"/>
  <c r="A870" i="64"/>
  <c r="A871" i="64"/>
  <c r="A872" i="64"/>
  <c r="A873" i="64"/>
  <c r="A874" i="64"/>
  <c r="A875" i="64"/>
  <c r="A876" i="64"/>
  <c r="A877" i="64"/>
  <c r="A878" i="64"/>
  <c r="A879" i="64"/>
  <c r="A880" i="64"/>
  <c r="A881" i="64"/>
  <c r="A882" i="64"/>
  <c r="A883" i="64"/>
  <c r="A884" i="64"/>
  <c r="A885" i="64"/>
  <c r="A886" i="64"/>
  <c r="A887" i="64"/>
  <c r="A888" i="64"/>
  <c r="A889" i="64"/>
  <c r="A890" i="64"/>
  <c r="A891" i="64"/>
  <c r="A892" i="64"/>
  <c r="A893" i="64"/>
  <c r="A894" i="64"/>
  <c r="A895" i="64"/>
  <c r="A896" i="64"/>
  <c r="A897" i="64"/>
  <c r="A898" i="64"/>
  <c r="A899" i="64"/>
  <c r="A900" i="64"/>
  <c r="A901" i="64"/>
  <c r="A902" i="64"/>
  <c r="A903" i="64"/>
  <c r="A904" i="64"/>
  <c r="A905" i="64"/>
  <c r="A906" i="64"/>
  <c r="A907" i="64"/>
  <c r="A908" i="64"/>
  <c r="A909" i="64"/>
  <c r="A910" i="64"/>
  <c r="A911" i="64"/>
  <c r="A912" i="64"/>
  <c r="A913" i="64"/>
  <c r="A914" i="64"/>
  <c r="A915" i="64"/>
  <c r="A916" i="64"/>
  <c r="A917" i="64"/>
  <c r="A918" i="64"/>
  <c r="A919" i="64"/>
  <c r="A920" i="64"/>
  <c r="A921" i="64"/>
  <c r="A922" i="64"/>
  <c r="A923" i="64"/>
  <c r="A924" i="64"/>
  <c r="A925" i="64"/>
  <c r="A926" i="64"/>
  <c r="A927" i="64"/>
  <c r="A928" i="64"/>
  <c r="A929" i="64"/>
  <c r="A930" i="64"/>
  <c r="A931" i="64"/>
  <c r="A932" i="64"/>
  <c r="A933" i="64"/>
  <c r="A934" i="64"/>
  <c r="A935" i="64"/>
  <c r="A936" i="64"/>
  <c r="A937" i="64"/>
  <c r="A938" i="64"/>
  <c r="A939" i="64"/>
  <c r="A940" i="64"/>
  <c r="A941" i="64"/>
  <c r="A942" i="64"/>
  <c r="A943" i="64"/>
  <c r="A944" i="64"/>
  <c r="A945" i="64"/>
  <c r="A946" i="64"/>
  <c r="A947" i="64"/>
  <c r="A948" i="64"/>
  <c r="A949" i="64"/>
  <c r="A950" i="64"/>
  <c r="A951" i="64"/>
  <c r="A952" i="64"/>
  <c r="A953" i="64"/>
  <c r="A954" i="64"/>
  <c r="A955" i="64"/>
  <c r="A956" i="64"/>
  <c r="A957" i="64"/>
  <c r="A958" i="64"/>
  <c r="A959" i="64"/>
  <c r="A960" i="64"/>
  <c r="A961" i="64"/>
  <c r="A962" i="64"/>
  <c r="A963" i="64"/>
  <c r="A964" i="64"/>
  <c r="A965" i="64"/>
  <c r="A966" i="64"/>
  <c r="A967" i="64"/>
  <c r="A968" i="64"/>
  <c r="A969" i="64"/>
  <c r="A970" i="64"/>
  <c r="A971" i="64"/>
  <c r="A972" i="64"/>
  <c r="A973" i="64"/>
  <c r="A974" i="64"/>
  <c r="A975" i="64"/>
  <c r="A976" i="64"/>
  <c r="A977" i="64"/>
  <c r="A978" i="64"/>
  <c r="A979" i="64"/>
  <c r="A980" i="64"/>
  <c r="A981" i="64"/>
  <c r="A982" i="64"/>
  <c r="A983" i="64"/>
  <c r="A984" i="64"/>
  <c r="A985" i="64"/>
  <c r="A986" i="64"/>
  <c r="A987" i="64"/>
  <c r="A988" i="64"/>
  <c r="A989" i="64"/>
  <c r="A990" i="64"/>
  <c r="A991" i="64"/>
  <c r="A992" i="64"/>
  <c r="A993" i="64"/>
  <c r="A994" i="64"/>
  <c r="A995" i="64"/>
  <c r="A996" i="64"/>
  <c r="A997" i="64"/>
  <c r="A998" i="64"/>
  <c r="A999" i="64"/>
  <c r="A1000" i="64"/>
  <c r="A1001" i="64"/>
  <c r="A1002" i="64"/>
  <c r="A1003" i="64"/>
  <c r="A1004" i="64"/>
  <c r="A1005" i="64"/>
  <c r="A1006" i="64"/>
  <c r="A1007" i="64"/>
  <c r="A1008" i="64"/>
  <c r="A1009" i="64"/>
  <c r="A1010" i="64"/>
  <c r="A1011" i="64"/>
  <c r="A1012" i="64"/>
  <c r="A1013" i="64"/>
  <c r="A1014" i="64"/>
  <c r="A1015" i="64"/>
  <c r="A1016" i="64"/>
  <c r="A1017" i="64"/>
  <c r="A1018" i="64"/>
  <c r="A1019" i="64"/>
  <c r="A1020" i="64"/>
  <c r="A1021" i="64"/>
  <c r="A1022" i="64"/>
  <c r="A1023" i="64"/>
  <c r="A1024" i="64"/>
  <c r="A1025" i="64"/>
  <c r="A1026" i="64"/>
  <c r="A1027" i="64"/>
  <c r="A1028" i="64"/>
  <c r="A1029" i="64"/>
  <c r="A1030" i="64"/>
  <c r="A1031" i="64"/>
  <c r="A1032" i="64"/>
  <c r="A1033" i="64"/>
  <c r="A1034" i="64"/>
  <c r="A1035" i="64"/>
  <c r="A1036" i="64"/>
  <c r="A1037" i="64"/>
  <c r="A1038" i="64"/>
  <c r="A1039" i="64"/>
  <c r="A1040" i="64"/>
  <c r="A1041" i="64"/>
  <c r="A1042" i="64"/>
  <c r="A1043" i="64"/>
  <c r="A1044" i="64"/>
  <c r="A1045" i="64"/>
  <c r="A1046" i="64"/>
  <c r="A1047" i="64"/>
  <c r="A1048" i="64"/>
  <c r="A1049" i="64"/>
  <c r="A1050" i="64"/>
  <c r="A1051" i="64"/>
  <c r="A1052" i="64"/>
  <c r="A1053" i="64"/>
  <c r="A1054" i="64"/>
  <c r="A1055" i="64"/>
  <c r="A1056" i="64"/>
  <c r="A1057" i="64"/>
  <c r="A1058" i="64"/>
  <c r="A1059" i="64"/>
  <c r="A1060" i="64"/>
  <c r="A1061" i="64"/>
  <c r="A1062" i="64"/>
  <c r="A1063" i="64"/>
  <c r="A1064" i="64"/>
  <c r="A1065" i="64"/>
  <c r="A1066" i="64"/>
  <c r="A1067" i="64"/>
  <c r="A1068" i="64"/>
  <c r="A1069" i="64"/>
  <c r="A1070" i="64"/>
  <c r="A1071" i="64"/>
  <c r="A1072" i="64"/>
  <c r="A1073" i="64"/>
  <c r="A1074" i="64"/>
  <c r="A1075" i="64"/>
  <c r="A1076" i="64"/>
  <c r="A1077" i="64"/>
  <c r="A1078" i="64"/>
  <c r="A1079" i="64"/>
  <c r="A1080" i="64"/>
  <c r="A1081" i="64"/>
  <c r="A1082" i="64"/>
  <c r="A1083" i="64"/>
  <c r="A1084" i="64"/>
  <c r="A1085" i="64"/>
  <c r="A1086" i="64"/>
  <c r="A1087" i="64"/>
  <c r="A1088" i="64"/>
  <c r="A1089" i="64"/>
  <c r="A1090" i="64"/>
  <c r="A1091" i="64"/>
  <c r="A1092" i="64"/>
  <c r="A1093" i="64"/>
  <c r="A1094" i="64"/>
  <c r="A1095" i="64"/>
  <c r="A1096" i="64"/>
  <c r="A1097" i="64"/>
  <c r="A1098" i="64"/>
  <c r="A1099" i="64"/>
  <c r="A1100" i="64"/>
  <c r="A1101" i="64"/>
  <c r="A1102" i="64"/>
  <c r="A1103" i="64"/>
  <c r="A1104" i="64"/>
  <c r="A1105" i="64"/>
  <c r="A1106" i="64"/>
  <c r="A1107" i="64"/>
  <c r="A1108" i="64"/>
  <c r="A1109" i="64"/>
  <c r="A1110" i="64"/>
  <c r="A1111" i="64"/>
  <c r="A1112" i="64"/>
  <c r="A1113" i="64"/>
  <c r="A1114" i="64"/>
  <c r="A1115" i="64"/>
  <c r="A1116" i="64"/>
  <c r="A1117" i="64"/>
  <c r="A1118" i="64"/>
  <c r="A1119" i="64"/>
  <c r="A1120" i="64"/>
  <c r="A1121" i="64"/>
  <c r="A1122" i="64"/>
  <c r="A1123" i="64"/>
  <c r="A1124" i="64"/>
  <c r="A1125" i="64"/>
  <c r="A1126" i="64"/>
  <c r="A1127" i="64"/>
  <c r="A1128" i="64"/>
  <c r="A1129" i="64"/>
  <c r="A1130" i="64"/>
  <c r="A1131" i="64"/>
  <c r="A1132" i="64"/>
  <c r="A1133" i="64"/>
  <c r="A1134" i="64"/>
  <c r="A1135" i="64"/>
  <c r="A1136" i="64"/>
  <c r="A1137" i="64"/>
  <c r="A1138" i="64"/>
  <c r="A1139" i="64"/>
  <c r="A1140" i="64"/>
  <c r="A1141" i="64"/>
  <c r="A1142" i="64"/>
  <c r="A1143" i="64"/>
  <c r="A1144" i="64"/>
  <c r="A1145" i="64"/>
  <c r="A1146" i="64"/>
  <c r="A1147" i="64"/>
  <c r="A1148" i="64"/>
  <c r="A1149" i="64"/>
  <c r="A1150" i="64"/>
  <c r="A1151" i="64"/>
  <c r="A1152" i="64"/>
  <c r="A1153" i="64"/>
  <c r="A1154" i="64"/>
  <c r="A1155" i="64"/>
  <c r="A1156" i="64"/>
  <c r="A1157" i="64"/>
  <c r="A1158" i="64"/>
  <c r="A1159" i="64"/>
  <c r="A1160" i="64"/>
  <c r="A1161" i="64"/>
  <c r="A1162" i="64"/>
  <c r="A1163" i="64"/>
  <c r="A1164" i="64"/>
  <c r="A1165" i="64"/>
  <c r="A1166" i="64"/>
  <c r="A1167" i="64"/>
  <c r="A1168" i="64"/>
  <c r="A1169" i="64"/>
  <c r="A1170" i="64"/>
  <c r="A1171" i="64"/>
  <c r="A1172" i="64"/>
  <c r="A1173" i="64"/>
  <c r="A1174" i="64"/>
  <c r="A1175" i="64"/>
  <c r="A1176" i="64"/>
  <c r="A1177" i="64"/>
  <c r="A1178" i="64"/>
  <c r="A1179" i="64"/>
  <c r="A1180" i="64"/>
  <c r="A1181" i="64"/>
  <c r="A1182" i="64"/>
  <c r="A1183" i="64"/>
  <c r="A1184" i="64"/>
  <c r="A1185" i="64"/>
  <c r="A1186" i="64"/>
  <c r="A1187" i="64"/>
  <c r="A1188" i="64"/>
  <c r="A1189" i="64"/>
  <c r="A1190" i="64"/>
  <c r="A1191" i="64"/>
  <c r="A1192" i="64"/>
  <c r="A1193" i="64"/>
  <c r="A1194" i="64"/>
  <c r="A1195" i="64"/>
  <c r="A1196" i="64"/>
  <c r="A1197" i="64"/>
  <c r="A1198" i="64"/>
  <c r="A1199" i="64"/>
  <c r="A1200" i="64"/>
  <c r="A1201" i="64"/>
  <c r="A1202" i="64"/>
  <c r="A1203" i="64"/>
  <c r="A1204" i="64"/>
  <c r="A1205" i="64"/>
  <c r="A1206" i="64"/>
  <c r="A1207" i="64"/>
  <c r="A1208" i="64"/>
  <c r="A1209" i="64"/>
  <c r="A1210" i="64"/>
  <c r="A1211" i="64"/>
  <c r="A1212" i="64"/>
  <c r="A1213" i="64"/>
  <c r="A1214" i="64"/>
  <c r="A1215" i="64"/>
  <c r="A1216" i="64"/>
  <c r="A1217" i="64"/>
  <c r="A1218" i="64"/>
  <c r="A1219" i="64"/>
  <c r="A1220" i="64"/>
  <c r="A1221" i="64"/>
  <c r="A1222" i="64"/>
  <c r="A1223" i="64"/>
  <c r="A1224" i="64"/>
  <c r="A1225" i="64"/>
  <c r="A1226" i="64"/>
  <c r="A1227" i="64"/>
  <c r="A1228" i="64"/>
  <c r="A1229" i="64"/>
  <c r="A1230" i="64"/>
  <c r="A1231" i="64"/>
  <c r="A1232" i="64"/>
  <c r="A1233" i="64"/>
  <c r="A1234" i="64"/>
  <c r="A1235" i="64"/>
  <c r="A1236" i="64"/>
  <c r="A1237" i="64"/>
  <c r="A1238" i="64"/>
  <c r="A1239" i="64"/>
  <c r="A1240" i="64"/>
  <c r="A1241" i="64"/>
  <c r="A1242" i="64"/>
  <c r="A1243" i="64"/>
  <c r="A1244" i="64"/>
  <c r="A1245" i="64"/>
  <c r="A1246" i="64"/>
  <c r="A1247" i="64"/>
  <c r="A1248" i="64"/>
  <c r="A1249" i="64"/>
  <c r="A1250" i="64"/>
  <c r="A1251" i="64"/>
  <c r="A1252" i="64"/>
  <c r="A1253" i="64"/>
  <c r="A1254" i="64"/>
  <c r="A1255" i="64"/>
  <c r="A1256" i="64"/>
  <c r="A1257" i="64"/>
  <c r="A1258" i="64"/>
  <c r="A1259" i="64"/>
  <c r="A1260" i="64"/>
  <c r="A1261" i="64"/>
  <c r="A1262" i="64"/>
  <c r="A1263" i="64"/>
  <c r="A1264" i="64"/>
  <c r="A1265" i="64"/>
  <c r="A1266" i="64"/>
  <c r="A1267" i="64"/>
  <c r="A1268" i="64"/>
  <c r="A1269" i="64"/>
  <c r="A1270" i="64"/>
  <c r="A1271" i="64"/>
  <c r="A1272" i="64"/>
  <c r="A1273" i="64"/>
  <c r="A1274" i="64"/>
  <c r="A1275" i="64"/>
  <c r="A1276" i="64"/>
  <c r="A1277" i="64"/>
  <c r="A1278" i="64"/>
  <c r="A1279" i="64"/>
  <c r="A1280" i="64"/>
  <c r="A1281" i="64"/>
  <c r="A1282" i="64"/>
  <c r="A1283" i="64"/>
  <c r="A1284" i="64"/>
  <c r="A1285" i="64"/>
  <c r="A1286" i="64"/>
  <c r="A1287" i="64"/>
  <c r="A1288" i="64"/>
  <c r="A1289" i="64"/>
  <c r="A1290" i="64"/>
  <c r="A1291" i="64"/>
  <c r="A1292" i="64"/>
  <c r="A1293" i="64"/>
  <c r="A1294" i="64"/>
  <c r="A1295" i="64"/>
  <c r="A1296" i="64"/>
  <c r="A1297" i="64"/>
  <c r="A1298" i="64"/>
  <c r="A1299" i="64"/>
  <c r="A1300" i="64"/>
  <c r="A1301" i="64"/>
  <c r="A1302" i="64"/>
  <c r="A1303" i="64"/>
  <c r="A1304" i="64"/>
  <c r="A1305" i="64"/>
  <c r="A1306" i="64"/>
  <c r="A1307" i="64"/>
  <c r="A1308" i="64"/>
  <c r="A1309" i="64"/>
  <c r="A1310" i="64"/>
  <c r="A1311" i="64"/>
  <c r="A1312" i="64"/>
  <c r="A1313" i="64"/>
  <c r="A1314" i="64"/>
  <c r="A1315" i="64"/>
  <c r="A1316" i="64"/>
  <c r="A1317" i="64"/>
  <c r="A1318" i="64"/>
  <c r="A1319" i="64"/>
  <c r="A1320" i="64"/>
  <c r="A1321" i="64"/>
  <c r="A1322" i="64"/>
  <c r="A1323" i="64"/>
  <c r="A1324" i="64"/>
  <c r="A1325" i="64"/>
  <c r="A1326" i="64"/>
  <c r="A1327" i="64"/>
  <c r="A1328" i="64"/>
  <c r="A1329" i="64"/>
  <c r="A1330" i="64"/>
  <c r="A1331" i="64"/>
  <c r="A1332" i="64"/>
  <c r="A1333" i="64"/>
  <c r="A1334" i="64"/>
  <c r="A1335" i="64"/>
  <c r="A1336" i="64"/>
  <c r="A1337" i="64"/>
  <c r="A1338" i="64"/>
  <c r="A1339" i="64"/>
  <c r="A1340" i="64"/>
  <c r="A1341" i="64"/>
  <c r="A1342" i="64"/>
  <c r="A1343" i="64"/>
  <c r="A1344" i="64"/>
  <c r="A1345" i="64"/>
  <c r="A1346" i="64"/>
  <c r="A1347" i="64"/>
  <c r="A1348" i="64"/>
  <c r="A1349" i="64"/>
  <c r="A1350" i="64"/>
  <c r="A1351" i="64"/>
  <c r="A1352" i="64"/>
  <c r="A1353" i="64"/>
  <c r="A1354" i="64"/>
  <c r="A1355" i="64"/>
  <c r="A1356" i="64"/>
  <c r="A1357" i="64"/>
  <c r="A1358" i="64"/>
  <c r="A1359" i="64"/>
  <c r="A1360" i="64"/>
  <c r="A1361" i="64"/>
  <c r="A1362" i="64"/>
  <c r="A1363" i="64"/>
  <c r="A1364" i="64"/>
  <c r="A1365" i="64"/>
  <c r="A1366" i="64"/>
  <c r="A1367" i="64"/>
  <c r="A1368" i="64"/>
  <c r="A1369" i="64"/>
  <c r="A1370" i="64"/>
  <c r="A1371" i="64"/>
  <c r="A1372" i="64"/>
  <c r="A1373" i="64"/>
  <c r="A1374" i="64"/>
  <c r="A1375" i="64"/>
  <c r="A1376" i="64"/>
  <c r="A1377" i="64"/>
  <c r="A1378" i="64"/>
  <c r="A1379" i="64"/>
  <c r="A1380" i="64"/>
  <c r="A1381" i="64"/>
  <c r="A1382" i="64"/>
  <c r="A1383" i="64"/>
  <c r="A1384" i="64"/>
  <c r="A1385" i="64"/>
  <c r="A1386" i="64"/>
  <c r="A1387" i="64"/>
  <c r="A1388" i="64"/>
  <c r="A1389" i="64"/>
  <c r="A1390" i="64"/>
  <c r="A1391" i="64"/>
  <c r="A1392" i="64"/>
  <c r="A1393" i="64"/>
  <c r="A1394" i="64"/>
  <c r="A1395" i="64"/>
  <c r="A1396" i="64"/>
  <c r="A1397" i="64"/>
  <c r="A1398" i="64"/>
  <c r="A1399" i="64"/>
  <c r="A1400" i="64"/>
  <c r="A1401" i="64"/>
  <c r="A1402" i="64"/>
  <c r="A1403" i="64"/>
  <c r="A1404" i="64"/>
  <c r="A1405" i="64"/>
  <c r="A1406" i="64"/>
  <c r="A1407" i="64"/>
  <c r="A1408" i="64"/>
  <c r="A1409" i="64"/>
  <c r="A1410" i="64"/>
  <c r="A1411" i="64"/>
  <c r="A1412" i="64"/>
  <c r="A1413" i="64"/>
  <c r="A1414" i="64"/>
  <c r="A1415" i="64"/>
  <c r="A1416" i="64"/>
  <c r="A1417" i="64"/>
  <c r="A1418" i="64"/>
  <c r="A1419" i="64"/>
  <c r="A1420" i="64"/>
  <c r="A1421" i="64"/>
  <c r="A1422" i="64"/>
  <c r="A1423" i="64"/>
  <c r="A1424" i="64"/>
  <c r="A1425" i="64"/>
  <c r="A1426" i="64"/>
  <c r="A1427" i="64"/>
  <c r="A1428" i="64"/>
  <c r="A1429" i="64"/>
  <c r="A1430" i="64"/>
  <c r="A1431" i="64"/>
  <c r="A1432" i="64"/>
  <c r="A1433" i="64"/>
  <c r="A1434" i="64"/>
  <c r="A1435" i="64"/>
  <c r="A1436" i="64"/>
  <c r="A1437" i="64"/>
  <c r="A1438" i="64"/>
  <c r="A1439" i="64"/>
  <c r="A1440" i="64"/>
  <c r="A1441" i="64"/>
  <c r="A1442" i="64"/>
  <c r="A1443" i="64"/>
  <c r="A1444" i="64"/>
  <c r="A1445" i="64"/>
  <c r="A1446" i="64"/>
  <c r="A1447" i="64"/>
  <c r="A1448" i="64"/>
  <c r="A1449" i="64"/>
  <c r="A1450" i="64"/>
  <c r="A1451" i="64"/>
  <c r="A1452" i="64"/>
  <c r="A1453" i="64"/>
  <c r="A1454" i="64"/>
  <c r="A1455" i="64"/>
  <c r="A1456" i="64"/>
  <c r="A1457" i="64"/>
  <c r="A1458" i="64"/>
  <c r="A1459" i="64"/>
  <c r="A1460" i="64"/>
  <c r="A1461" i="64"/>
  <c r="A1462" i="64"/>
  <c r="A1463" i="64"/>
  <c r="A1464" i="64"/>
  <c r="A1465" i="64"/>
  <c r="A1466" i="64"/>
  <c r="A1467" i="64"/>
  <c r="A1468" i="64"/>
  <c r="A1469" i="64"/>
  <c r="A1470" i="64"/>
  <c r="A1471" i="64"/>
  <c r="A1472" i="64"/>
  <c r="A1473" i="64"/>
  <c r="A1474" i="64"/>
  <c r="A1475" i="64"/>
  <c r="A1476" i="64"/>
  <c r="A1477" i="64"/>
  <c r="A1478" i="64"/>
  <c r="A1479" i="64"/>
  <c r="A1480" i="64"/>
  <c r="A1481" i="64"/>
  <c r="A1482" i="64"/>
  <c r="A1483" i="64"/>
  <c r="A1484" i="64"/>
  <c r="A1485" i="64"/>
  <c r="A1486" i="64"/>
  <c r="A1487" i="64"/>
  <c r="A1488" i="64"/>
  <c r="A1489" i="64"/>
  <c r="A1490" i="64"/>
  <c r="A1491" i="64"/>
  <c r="A1492" i="64"/>
  <c r="A1493" i="64"/>
  <c r="A1494" i="64"/>
  <c r="A1495" i="64"/>
  <c r="A1496" i="64"/>
  <c r="A1497" i="64"/>
  <c r="A1498" i="64"/>
  <c r="A1499" i="64"/>
  <c r="A1500" i="64"/>
  <c r="A1501" i="64"/>
  <c r="A1502" i="64"/>
  <c r="A1503" i="64"/>
  <c r="A1504" i="64"/>
  <c r="A1505" i="64"/>
  <c r="A1506" i="64"/>
  <c r="A1507" i="64"/>
  <c r="A1508" i="64"/>
  <c r="A1509" i="64"/>
  <c r="A1510" i="64"/>
  <c r="A1511" i="64"/>
  <c r="A1512" i="64"/>
  <c r="A1513" i="64"/>
  <c r="A1514" i="64"/>
  <c r="A1515" i="64"/>
  <c r="A1516" i="64"/>
  <c r="A1517" i="64"/>
  <c r="A1518" i="64"/>
  <c r="A1519" i="64"/>
  <c r="A1520" i="64"/>
  <c r="A1521" i="64"/>
  <c r="A1522" i="64"/>
  <c r="A1523" i="64"/>
  <c r="A1524" i="64"/>
  <c r="A1525" i="64"/>
  <c r="A1526" i="64"/>
  <c r="A1527" i="64"/>
  <c r="A1528" i="64"/>
  <c r="A1529" i="64"/>
  <c r="A1530" i="64"/>
  <c r="A1531" i="64"/>
  <c r="A1532" i="64"/>
  <c r="A1533" i="64"/>
  <c r="A1534" i="64"/>
  <c r="A1535" i="64"/>
  <c r="A1536" i="64"/>
  <c r="A1537" i="64"/>
  <c r="A1538" i="64"/>
  <c r="A1539" i="64"/>
  <c r="A1540" i="64"/>
  <c r="A1541" i="64"/>
  <c r="A1542" i="64"/>
  <c r="A1543" i="64"/>
  <c r="A1544" i="64"/>
  <c r="A1545" i="64"/>
  <c r="A1546" i="64"/>
  <c r="A1547" i="64"/>
  <c r="A1548" i="64"/>
  <c r="A1549" i="64"/>
  <c r="A1550" i="64"/>
  <c r="A1551" i="64"/>
  <c r="A1552" i="64"/>
  <c r="A1553" i="64"/>
  <c r="A1554" i="64"/>
  <c r="A1555" i="64"/>
  <c r="A1556" i="64"/>
  <c r="A1557" i="64"/>
  <c r="A1558" i="64"/>
  <c r="A1559" i="64"/>
  <c r="A1560" i="64"/>
  <c r="A1561" i="64"/>
  <c r="A1562" i="64"/>
  <c r="A1563" i="64"/>
  <c r="A1564" i="64"/>
  <c r="A1565" i="64"/>
  <c r="A1566" i="64"/>
  <c r="A1567" i="64"/>
  <c r="A1568" i="64"/>
  <c r="A1569" i="64"/>
  <c r="A1570" i="64"/>
  <c r="A1571" i="64"/>
  <c r="A1572" i="64"/>
  <c r="A1573" i="64"/>
  <c r="A1574" i="64"/>
  <c r="A1575" i="64"/>
  <c r="A1576" i="64"/>
  <c r="A1577" i="64"/>
  <c r="A1578" i="64"/>
  <c r="A1579" i="64"/>
  <c r="A1580" i="64"/>
  <c r="A1581" i="64"/>
  <c r="A1582" i="64"/>
  <c r="A1583" i="64"/>
  <c r="A1584" i="64"/>
  <c r="A1585" i="64"/>
  <c r="A1586" i="64"/>
  <c r="A1587" i="64"/>
  <c r="A1588" i="64"/>
  <c r="A1589" i="64"/>
  <c r="A1590" i="64"/>
  <c r="A1591" i="64"/>
  <c r="A1592" i="64"/>
  <c r="A1593" i="64"/>
  <c r="A1594" i="64"/>
  <c r="A1595" i="64"/>
  <c r="A1596" i="64"/>
  <c r="A1597" i="64"/>
  <c r="A1598" i="64"/>
  <c r="A1599" i="64"/>
  <c r="A1600" i="64"/>
  <c r="A1601" i="64"/>
  <c r="A1602" i="64"/>
  <c r="A1603" i="64"/>
  <c r="A1604" i="64"/>
  <c r="A1605" i="64"/>
  <c r="A1606" i="64"/>
  <c r="A1607" i="64"/>
  <c r="A1608" i="64"/>
  <c r="A1609" i="64"/>
  <c r="A1610" i="64"/>
  <c r="A1611" i="64"/>
  <c r="A1612" i="64"/>
  <c r="A1613" i="64"/>
  <c r="A1614" i="64"/>
  <c r="A1615" i="64"/>
  <c r="A1616" i="64"/>
  <c r="A1617" i="64"/>
  <c r="A1618" i="64"/>
  <c r="A1619" i="64"/>
  <c r="A1620" i="64"/>
  <c r="A1621" i="64"/>
  <c r="A1622" i="64"/>
  <c r="A1623" i="64"/>
  <c r="A1624" i="64"/>
  <c r="A1625" i="64"/>
  <c r="A1626" i="64"/>
  <c r="A1627" i="64"/>
  <c r="A1628" i="64"/>
  <c r="A1629" i="64"/>
  <c r="A1630" i="64"/>
  <c r="A1631" i="64"/>
  <c r="A1632" i="64"/>
  <c r="A1633" i="64"/>
  <c r="A1634" i="64"/>
  <c r="A1635" i="64"/>
  <c r="A1636" i="64"/>
  <c r="A1637" i="64"/>
  <c r="A1638" i="64"/>
  <c r="A1639" i="64"/>
  <c r="A1640" i="64"/>
  <c r="A1641" i="64"/>
  <c r="A1642" i="64"/>
  <c r="A1643" i="64"/>
  <c r="A1644" i="64"/>
  <c r="A1645" i="64"/>
  <c r="A1646" i="64"/>
  <c r="A1647" i="64"/>
  <c r="A1648" i="64"/>
  <c r="A1649" i="64"/>
  <c r="A1650" i="64"/>
  <c r="A1651" i="64"/>
  <c r="A1652" i="64"/>
  <c r="A1653" i="64"/>
  <c r="A1654" i="64"/>
  <c r="A1655" i="64"/>
  <c r="A1656" i="64"/>
  <c r="A1657" i="64"/>
  <c r="A1658" i="64"/>
  <c r="A1659" i="64"/>
  <c r="A1660" i="64"/>
  <c r="A1661" i="64"/>
  <c r="A1662" i="64"/>
  <c r="A1663" i="64"/>
  <c r="A1664" i="64"/>
  <c r="A1665" i="64"/>
  <c r="A1666" i="64"/>
  <c r="A1667" i="64"/>
  <c r="A1668" i="64"/>
  <c r="A1669" i="64"/>
  <c r="A1670" i="64"/>
  <c r="A1671" i="64"/>
  <c r="A1672" i="64"/>
  <c r="A1673" i="64"/>
  <c r="A1674" i="64"/>
  <c r="A1675" i="64"/>
  <c r="A1676" i="64"/>
  <c r="A1677" i="64"/>
  <c r="A1678" i="64"/>
  <c r="A1679" i="64"/>
  <c r="A1680" i="64"/>
  <c r="A1681" i="64"/>
  <c r="A1682" i="64"/>
  <c r="A1683" i="64"/>
  <c r="A1684" i="64"/>
  <c r="A1685" i="64"/>
  <c r="A1686" i="64"/>
  <c r="A1687" i="64"/>
  <c r="A1688" i="64"/>
  <c r="A1689" i="64"/>
  <c r="A1690" i="64"/>
  <c r="A1691" i="64"/>
  <c r="A1692" i="64"/>
  <c r="A1693" i="64"/>
  <c r="A1694" i="64"/>
  <c r="A1695" i="64"/>
  <c r="A1696" i="64"/>
  <c r="A1697" i="64"/>
  <c r="A1698" i="64"/>
  <c r="A1699" i="64"/>
  <c r="A1700" i="64"/>
  <c r="A1701" i="64"/>
  <c r="A1702" i="64"/>
  <c r="A1703" i="64"/>
  <c r="A1704" i="64"/>
  <c r="A1705" i="64"/>
  <c r="A1706" i="64"/>
  <c r="A1707" i="64"/>
  <c r="A1708" i="64"/>
  <c r="A1709" i="64"/>
  <c r="A1710" i="64"/>
  <c r="A1711" i="64"/>
  <c r="A1712" i="64"/>
  <c r="A1713" i="64"/>
  <c r="A1714" i="64"/>
  <c r="A1715" i="64"/>
  <c r="A1716" i="64"/>
  <c r="A1717" i="64"/>
  <c r="A1718" i="64"/>
  <c r="A1719" i="64"/>
  <c r="A1720" i="64"/>
  <c r="A1721" i="64"/>
  <c r="A1722" i="64"/>
  <c r="A1723" i="64"/>
  <c r="A1724" i="64"/>
  <c r="A1725" i="64"/>
  <c r="A1726" i="64"/>
  <c r="A1727" i="64"/>
  <c r="A1728" i="64"/>
  <c r="A1729" i="64"/>
  <c r="A1730" i="64"/>
  <c r="A1731" i="64"/>
  <c r="A1732" i="64"/>
  <c r="A1733" i="64"/>
  <c r="A1734" i="64"/>
  <c r="A1735" i="64"/>
  <c r="A1736" i="64"/>
  <c r="A1737" i="64"/>
  <c r="A1738" i="64"/>
  <c r="A1739" i="64"/>
  <c r="A1740" i="64"/>
  <c r="A1741" i="64"/>
  <c r="A1742" i="64"/>
  <c r="A1743" i="64"/>
  <c r="A1744" i="64"/>
  <c r="A1745" i="64"/>
  <c r="A1746" i="64"/>
  <c r="A1747" i="64"/>
  <c r="A1748" i="64"/>
  <c r="A1749" i="64"/>
  <c r="A1750" i="64"/>
  <c r="A1751" i="64"/>
  <c r="A1752" i="64"/>
  <c r="A1753" i="64"/>
  <c r="A1754" i="64"/>
  <c r="A1755" i="64"/>
  <c r="A1756" i="64"/>
  <c r="A1757" i="64"/>
  <c r="A1758" i="64"/>
  <c r="A1759" i="64"/>
  <c r="A1760" i="64"/>
  <c r="A1761" i="64"/>
  <c r="A1762" i="64"/>
  <c r="A1763" i="64"/>
  <c r="A1764" i="64"/>
  <c r="A1765" i="64"/>
  <c r="A1766" i="64"/>
  <c r="A1767" i="64"/>
  <c r="A1768" i="64"/>
  <c r="A1769" i="64"/>
  <c r="A1770" i="64"/>
  <c r="A1771" i="64"/>
  <c r="A1772" i="64"/>
  <c r="A1773" i="64"/>
  <c r="A1774" i="64"/>
  <c r="A1775" i="64"/>
  <c r="A1776" i="64"/>
  <c r="A1777" i="64"/>
  <c r="A1778" i="64"/>
  <c r="A1779" i="64"/>
  <c r="A1780" i="64"/>
  <c r="A1781" i="64"/>
  <c r="A1782" i="64"/>
  <c r="A1783" i="64"/>
  <c r="A1784" i="64"/>
  <c r="A1785" i="64"/>
  <c r="A1786" i="64"/>
  <c r="A1787" i="64"/>
  <c r="A1788" i="64"/>
  <c r="A1789" i="64"/>
  <c r="A1790" i="64"/>
  <c r="A1791" i="64"/>
  <c r="A1792" i="64"/>
  <c r="A1793" i="64"/>
  <c r="A1794" i="64"/>
  <c r="A1795" i="64"/>
  <c r="A1796" i="64"/>
  <c r="A1797" i="64"/>
  <c r="A1798" i="64"/>
  <c r="A1799" i="64"/>
  <c r="A1800" i="64"/>
  <c r="A1801" i="64"/>
  <c r="A1802" i="64"/>
  <c r="A1803" i="64"/>
  <c r="A1804" i="64"/>
  <c r="A1805" i="64"/>
  <c r="A1806" i="64"/>
  <c r="A1807" i="64"/>
  <c r="A1808" i="64"/>
  <c r="A1809" i="64"/>
  <c r="A1810" i="64"/>
  <c r="A1811" i="64"/>
  <c r="A1812" i="64"/>
  <c r="A1813" i="64"/>
  <c r="A1814" i="64"/>
  <c r="A1815" i="64"/>
  <c r="A1816" i="64"/>
  <c r="A1817" i="64"/>
  <c r="A1818" i="64"/>
  <c r="A1819" i="64"/>
  <c r="A1820" i="64"/>
  <c r="A1821" i="64"/>
  <c r="A1822" i="64"/>
  <c r="A1823" i="64"/>
  <c r="A1824" i="64"/>
  <c r="A1825" i="64"/>
  <c r="A1826" i="64"/>
  <c r="A1827" i="64"/>
  <c r="A1828" i="64"/>
  <c r="A1829" i="64"/>
  <c r="A1830" i="64"/>
  <c r="A1831" i="64"/>
  <c r="A1832" i="64"/>
  <c r="A1833" i="64"/>
  <c r="A1834" i="64"/>
  <c r="A1835" i="64"/>
  <c r="A1836" i="64"/>
  <c r="A1837" i="64"/>
  <c r="A1838" i="64"/>
  <c r="A1839" i="64"/>
  <c r="A1840" i="64"/>
  <c r="A1841" i="64"/>
  <c r="A1842" i="64"/>
  <c r="A1843" i="64"/>
  <c r="A1844" i="64"/>
  <c r="A1845" i="64"/>
  <c r="A1846" i="64"/>
  <c r="A1847" i="64"/>
  <c r="A1848" i="64"/>
  <c r="A1849" i="64"/>
  <c r="A1850" i="64"/>
  <c r="A1851" i="64"/>
  <c r="A1852" i="64"/>
  <c r="A1853" i="64"/>
  <c r="A1854" i="64"/>
  <c r="A1855" i="64"/>
  <c r="A1856" i="64"/>
  <c r="A1857" i="64"/>
  <c r="A1858" i="64"/>
  <c r="A1859" i="64"/>
  <c r="A1860" i="64"/>
  <c r="A1861" i="64"/>
  <c r="A1862" i="64"/>
  <c r="A1863" i="64"/>
  <c r="A1864" i="64"/>
  <c r="A1865" i="64"/>
  <c r="A1866" i="64"/>
  <c r="A1867" i="64"/>
  <c r="A1868" i="64"/>
  <c r="A1869" i="64"/>
  <c r="A1870" i="64"/>
  <c r="A1871" i="64"/>
  <c r="A1872" i="64"/>
  <c r="A1873" i="64"/>
  <c r="A1874" i="64"/>
  <c r="A1875" i="64"/>
  <c r="A1876" i="64"/>
  <c r="A1877" i="64"/>
  <c r="A1878" i="64"/>
  <c r="A1879" i="64"/>
  <c r="A1880" i="64"/>
  <c r="A1881" i="64"/>
  <c r="A1882" i="64"/>
  <c r="A1883" i="64"/>
  <c r="A1884" i="64"/>
  <c r="A1885" i="64"/>
  <c r="A1886" i="64"/>
  <c r="A1887" i="64"/>
  <c r="A1888" i="64"/>
  <c r="A1889" i="64"/>
  <c r="A1890" i="64"/>
  <c r="A1891" i="64"/>
  <c r="A1892" i="64"/>
  <c r="A1893" i="64"/>
  <c r="A1894" i="64"/>
  <c r="A1895" i="64"/>
  <c r="A1896" i="64"/>
  <c r="A1897" i="64"/>
  <c r="A1898" i="64"/>
  <c r="A1899" i="64"/>
  <c r="A1900" i="64"/>
  <c r="A1901" i="64"/>
  <c r="A1902" i="64"/>
  <c r="A1903" i="64"/>
  <c r="A1904" i="64"/>
  <c r="A1905" i="64"/>
  <c r="A1906" i="64"/>
  <c r="A1907" i="64"/>
  <c r="A1908" i="64"/>
  <c r="A1909" i="64"/>
  <c r="A1910" i="64"/>
  <c r="A1911" i="64"/>
  <c r="A1912" i="64"/>
  <c r="A1913" i="64"/>
  <c r="A1914" i="64"/>
  <c r="A1915" i="64"/>
  <c r="A1916" i="64"/>
  <c r="A1917" i="64"/>
  <c r="A1918" i="64"/>
  <c r="A1919" i="64"/>
  <c r="A1920" i="64"/>
  <c r="A1921" i="64"/>
  <c r="A1922" i="64"/>
  <c r="A1923" i="64"/>
  <c r="A1924" i="64"/>
  <c r="A1925" i="64"/>
  <c r="A1926" i="64"/>
  <c r="A1927" i="64"/>
  <c r="A1928" i="64"/>
  <c r="A1929" i="64"/>
  <c r="A1930" i="64"/>
  <c r="A1931" i="64"/>
  <c r="A1932" i="64"/>
  <c r="A1933" i="64"/>
  <c r="A1934" i="64"/>
  <c r="A1935" i="64"/>
  <c r="A1936" i="64"/>
  <c r="A1937" i="64"/>
  <c r="A1938" i="64"/>
  <c r="A1939" i="64"/>
  <c r="A1940" i="64"/>
  <c r="A1941" i="64"/>
  <c r="A1942" i="64"/>
  <c r="A1943" i="64"/>
  <c r="A1944" i="64"/>
  <c r="A1945" i="64"/>
  <c r="A1946" i="64"/>
  <c r="A1947" i="64"/>
  <c r="A1948" i="64"/>
  <c r="A1949" i="64"/>
  <c r="A1950" i="64"/>
  <c r="A1951" i="64"/>
  <c r="A1952" i="64"/>
  <c r="A1953" i="64"/>
  <c r="A1954" i="64"/>
  <c r="A1955" i="64"/>
  <c r="A1956" i="64"/>
  <c r="A1957" i="64"/>
  <c r="A1958" i="64"/>
  <c r="A1959" i="64"/>
  <c r="A1960" i="64"/>
  <c r="A1961" i="64"/>
  <c r="A1962" i="64"/>
  <c r="A1963" i="64"/>
  <c r="A1964" i="64"/>
  <c r="A1965" i="64"/>
  <c r="A1966" i="64"/>
  <c r="A1967" i="64"/>
  <c r="A1968" i="64"/>
  <c r="A1969" i="64"/>
  <c r="A1970" i="64"/>
  <c r="A1971" i="64"/>
  <c r="A1972" i="64"/>
  <c r="A1973" i="64"/>
  <c r="A1974" i="64"/>
  <c r="A1975" i="64"/>
  <c r="A1976" i="64"/>
  <c r="A1977" i="64"/>
  <c r="A1978" i="64"/>
  <c r="A1979" i="64"/>
  <c r="A1980" i="64"/>
  <c r="A1981" i="64"/>
  <c r="A1982" i="64"/>
  <c r="A1983" i="64"/>
  <c r="A1984" i="64"/>
  <c r="A1985" i="64"/>
  <c r="A1986" i="64"/>
  <c r="A1987" i="64"/>
  <c r="A1988" i="64"/>
  <c r="A1989" i="64"/>
  <c r="A1990" i="64"/>
  <c r="A1991" i="64"/>
  <c r="A1992" i="64"/>
  <c r="A1993" i="64"/>
  <c r="A1994" i="64"/>
  <c r="A1995" i="64"/>
  <c r="A1996" i="64"/>
  <c r="A1997" i="64"/>
  <c r="A1998" i="64"/>
  <c r="A1999" i="64"/>
  <c r="A2000" i="64"/>
  <c r="A2001" i="64"/>
  <c r="A2002" i="64"/>
  <c r="A2003" i="64"/>
  <c r="A2004" i="64"/>
  <c r="A2005" i="64"/>
  <c r="A2006" i="64"/>
  <c r="A2007" i="64"/>
  <c r="A2008" i="64"/>
  <c r="A2009" i="64"/>
  <c r="A2010" i="64"/>
  <c r="A2011" i="64"/>
  <c r="A2012" i="64"/>
  <c r="A2013" i="64"/>
  <c r="A2014" i="64"/>
  <c r="A2015" i="64"/>
  <c r="A2016" i="64"/>
  <c r="A2017" i="64"/>
  <c r="A2018" i="64"/>
  <c r="A2019" i="64"/>
  <c r="A2020" i="64"/>
  <c r="A2021" i="64"/>
  <c r="A2022" i="64"/>
  <c r="A2023" i="64"/>
  <c r="A2024" i="64"/>
  <c r="A2025" i="64"/>
  <c r="A2026" i="64"/>
  <c r="A2027" i="64"/>
  <c r="A2028" i="64"/>
  <c r="A2029" i="64"/>
  <c r="A2030" i="64"/>
  <c r="A2031" i="64"/>
  <c r="A2032" i="64"/>
  <c r="A2033" i="64"/>
  <c r="A2034" i="64"/>
  <c r="A2035" i="64"/>
  <c r="A2036" i="64"/>
  <c r="A2037" i="64"/>
  <c r="A2038" i="64"/>
  <c r="A2039" i="64"/>
  <c r="A2040" i="64"/>
  <c r="A2041" i="64"/>
  <c r="A2042" i="64"/>
  <c r="A2043" i="64"/>
  <c r="A2044" i="64"/>
  <c r="A2045" i="64"/>
  <c r="A2046" i="64"/>
  <c r="A2047" i="64"/>
  <c r="A2048" i="64"/>
  <c r="A2049" i="64"/>
  <c r="A2050" i="64"/>
  <c r="A2051" i="64"/>
  <c r="A2052" i="64"/>
  <c r="A2053" i="64"/>
  <c r="A2054" i="64"/>
  <c r="A2055" i="64"/>
  <c r="A2056" i="64"/>
  <c r="A2057" i="64"/>
  <c r="A2058" i="64"/>
  <c r="A2059" i="64"/>
  <c r="A2060" i="64"/>
  <c r="A2061" i="64"/>
  <c r="A2062" i="64"/>
  <c r="A2063" i="64"/>
  <c r="A2064" i="64"/>
  <c r="A2065" i="64"/>
  <c r="A2066" i="64"/>
  <c r="A2067" i="64"/>
  <c r="A2068" i="64"/>
  <c r="A2069" i="64"/>
  <c r="A2070" i="64"/>
  <c r="A2071" i="64"/>
  <c r="A2072" i="64"/>
  <c r="A2073" i="64"/>
  <c r="A2074" i="64"/>
  <c r="A2075" i="64"/>
  <c r="A2076" i="64"/>
  <c r="A2077" i="64"/>
  <c r="A2078" i="64"/>
  <c r="A2079" i="64"/>
  <c r="A2080" i="64"/>
  <c r="A2081" i="64"/>
  <c r="A2082" i="64"/>
  <c r="A2083" i="64"/>
  <c r="A2084" i="64"/>
  <c r="A2085" i="64"/>
  <c r="A2086" i="64"/>
  <c r="A2087" i="64"/>
  <c r="A2088" i="64"/>
  <c r="A2089" i="64"/>
  <c r="A2090" i="64"/>
  <c r="A2091" i="64"/>
  <c r="A2092" i="64"/>
  <c r="A2093" i="64"/>
  <c r="A2094" i="64"/>
  <c r="A2095" i="64"/>
  <c r="A2096" i="64"/>
  <c r="A2097" i="64"/>
  <c r="A2098" i="64"/>
  <c r="A2099" i="64"/>
  <c r="A2100" i="64"/>
  <c r="A2101" i="64"/>
  <c r="A2102" i="64"/>
  <c r="A2103" i="64"/>
  <c r="A2104" i="64"/>
  <c r="A2105" i="64"/>
  <c r="A2106" i="64"/>
  <c r="A2107" i="64"/>
  <c r="A2108" i="64"/>
  <c r="A2109" i="64"/>
  <c r="A2110" i="64"/>
  <c r="A2111" i="64"/>
  <c r="A2112" i="64"/>
  <c r="A2113" i="64"/>
  <c r="A2114" i="64"/>
  <c r="A2115" i="64"/>
  <c r="A2116" i="64"/>
  <c r="A2117" i="64"/>
  <c r="A2118" i="64"/>
  <c r="A2119" i="64"/>
  <c r="A2120" i="64"/>
  <c r="A2121" i="64"/>
  <c r="A2122" i="64"/>
  <c r="A2123" i="64"/>
  <c r="A2124" i="64"/>
  <c r="A2125" i="64"/>
  <c r="A2126" i="64"/>
  <c r="A2127" i="64"/>
  <c r="A2128" i="64"/>
  <c r="A2129" i="64"/>
  <c r="A2130" i="64"/>
  <c r="A2131" i="64"/>
  <c r="A2132" i="64"/>
  <c r="A2133" i="64"/>
  <c r="A2134" i="64"/>
  <c r="A2135" i="64"/>
  <c r="A2136" i="64"/>
  <c r="A2137" i="64"/>
  <c r="A2138" i="64"/>
  <c r="A2139" i="64"/>
  <c r="A2140" i="64"/>
  <c r="A2141" i="64"/>
  <c r="A2142" i="64"/>
  <c r="A2143" i="64"/>
  <c r="A2144" i="64"/>
  <c r="A2145" i="64"/>
  <c r="A2146" i="64"/>
  <c r="A2147" i="64"/>
  <c r="A2148" i="64"/>
  <c r="A2149" i="64"/>
  <c r="A2150" i="64"/>
  <c r="A2151" i="64"/>
  <c r="A2152" i="64"/>
  <c r="A2153" i="64"/>
  <c r="A2154" i="64"/>
  <c r="A2155" i="64"/>
  <c r="A2156" i="64"/>
  <c r="A2157" i="64"/>
  <c r="A2158" i="64"/>
  <c r="A2159" i="64"/>
  <c r="A2160" i="64"/>
  <c r="A2161" i="64"/>
  <c r="A2162" i="64"/>
  <c r="A2163" i="64"/>
  <c r="A2164" i="64"/>
  <c r="A2165" i="64"/>
  <c r="A2166" i="64"/>
  <c r="A2167" i="64"/>
  <c r="A2168" i="64"/>
  <c r="A2169" i="64"/>
  <c r="A2170" i="64"/>
  <c r="A2171" i="64"/>
  <c r="A2172" i="64"/>
  <c r="A2173" i="64"/>
  <c r="A2174" i="64"/>
  <c r="A2175" i="64"/>
  <c r="A2176" i="64"/>
  <c r="A2177" i="64"/>
  <c r="A2178" i="64"/>
  <c r="A2179" i="64"/>
  <c r="A2180" i="64"/>
  <c r="A2181" i="64"/>
  <c r="A2182" i="64"/>
  <c r="A2183" i="64"/>
  <c r="A2184" i="64"/>
  <c r="A2185" i="64"/>
  <c r="A2186" i="64"/>
  <c r="A2187" i="64"/>
  <c r="A2188" i="64"/>
  <c r="A2189" i="64"/>
  <c r="A2190" i="64"/>
  <c r="A2191" i="64"/>
  <c r="A2192" i="64"/>
  <c r="A2193" i="64"/>
  <c r="A2194" i="64"/>
  <c r="A2195" i="64"/>
  <c r="A2196" i="64"/>
  <c r="A2197" i="64"/>
  <c r="A2198" i="64"/>
  <c r="A2199" i="64"/>
  <c r="A2200" i="64"/>
  <c r="A2201" i="64"/>
  <c r="A2202" i="64"/>
  <c r="A2203" i="64"/>
  <c r="A2204" i="64"/>
  <c r="A2205" i="64"/>
  <c r="A2206" i="64"/>
  <c r="A2207" i="64"/>
  <c r="A2208" i="64"/>
  <c r="A2209" i="64"/>
  <c r="A2210" i="64"/>
  <c r="A2211" i="64"/>
  <c r="A2212" i="64"/>
  <c r="A2213" i="64"/>
  <c r="A2214" i="64"/>
  <c r="A2215" i="64"/>
  <c r="A2216" i="64"/>
  <c r="A2217" i="64"/>
  <c r="A2218" i="64"/>
  <c r="A2219" i="64"/>
  <c r="A2220" i="64"/>
  <c r="A2221" i="64"/>
  <c r="A2222" i="64"/>
  <c r="A2223" i="64"/>
  <c r="A2224" i="64"/>
  <c r="A2225" i="64"/>
  <c r="A2226" i="64"/>
  <c r="A2227" i="64"/>
  <c r="A2228" i="64"/>
  <c r="A2229" i="64"/>
  <c r="A2230" i="64"/>
  <c r="A2231" i="64"/>
  <c r="A2232" i="64"/>
  <c r="A2233" i="64"/>
  <c r="A2234" i="64"/>
  <c r="A2235" i="64"/>
  <c r="A2236" i="64"/>
  <c r="A2237" i="64"/>
  <c r="A2238" i="64"/>
  <c r="A2239" i="64"/>
  <c r="A2240" i="64"/>
  <c r="A2241" i="64"/>
  <c r="A2242" i="64"/>
  <c r="A2243" i="64"/>
  <c r="A2244" i="64"/>
  <c r="A2245" i="64"/>
  <c r="A2246" i="64"/>
  <c r="A2247" i="64"/>
  <c r="A2248" i="64"/>
  <c r="A2249" i="64"/>
  <c r="A2250" i="64"/>
  <c r="A2251" i="64"/>
  <c r="A2252" i="64"/>
  <c r="A2253" i="64"/>
  <c r="A2254" i="64"/>
  <c r="A2255" i="64"/>
  <c r="A2256" i="64"/>
  <c r="A2257" i="64"/>
  <c r="A2258" i="64"/>
  <c r="A2259" i="64"/>
  <c r="A2260" i="64"/>
  <c r="A2261" i="64"/>
  <c r="A2262" i="64"/>
  <c r="A2263" i="64"/>
  <c r="A2264" i="64"/>
  <c r="A2265" i="64"/>
  <c r="A2266" i="64"/>
  <c r="A2267" i="64"/>
  <c r="A2268" i="64"/>
  <c r="A2269" i="64"/>
  <c r="A2270" i="64"/>
  <c r="A2271" i="64"/>
  <c r="A2272" i="64"/>
  <c r="A2273" i="64"/>
  <c r="A2274" i="64"/>
  <c r="A2275" i="64"/>
  <c r="A2276" i="64"/>
  <c r="A2277" i="64"/>
  <c r="A2278" i="64"/>
  <c r="A2279" i="64"/>
  <c r="A2280" i="64"/>
  <c r="A2281" i="64"/>
  <c r="A2282" i="64"/>
  <c r="A2283" i="64"/>
  <c r="A2284" i="64"/>
  <c r="A2285" i="64"/>
  <c r="A2286" i="64"/>
  <c r="A2287" i="64"/>
  <c r="A2288" i="64"/>
  <c r="A2289" i="64"/>
  <c r="A2290" i="64"/>
  <c r="A2291" i="64"/>
  <c r="A2292" i="64"/>
  <c r="A2293" i="64"/>
  <c r="A2294" i="64"/>
  <c r="A2295" i="64"/>
  <c r="A2296" i="64"/>
  <c r="A2297" i="64"/>
  <c r="A2298" i="64"/>
  <c r="A2299" i="64"/>
  <c r="A2300" i="64"/>
  <c r="A2301" i="64"/>
  <c r="A2302" i="64"/>
  <c r="A2303" i="64"/>
  <c r="A2304" i="64"/>
  <c r="A2305" i="64"/>
  <c r="A2306" i="64"/>
  <c r="A2307" i="64"/>
  <c r="A2308" i="64"/>
  <c r="A2309" i="64"/>
  <c r="A2310" i="64"/>
  <c r="A2311" i="64"/>
  <c r="A2312" i="64"/>
  <c r="A2313" i="64"/>
  <c r="A2314" i="64"/>
  <c r="A2315" i="64"/>
  <c r="A2316" i="64"/>
  <c r="A2317" i="64"/>
  <c r="A2318" i="64"/>
  <c r="A2319" i="64"/>
  <c r="A2320" i="64"/>
  <c r="A2321" i="64"/>
  <c r="A2322" i="64"/>
  <c r="A2323" i="64"/>
  <c r="A2324" i="64"/>
  <c r="A2325" i="64"/>
  <c r="A2326" i="64"/>
  <c r="A2327" i="64"/>
  <c r="A2328" i="64"/>
  <c r="A2329" i="64"/>
  <c r="A2330" i="64"/>
  <c r="A2331" i="64"/>
  <c r="A2332" i="64"/>
  <c r="A2333" i="64"/>
  <c r="A2334" i="64"/>
  <c r="A2335" i="64"/>
  <c r="A2336" i="64"/>
  <c r="A2337" i="64"/>
  <c r="A2338" i="64"/>
  <c r="A2339" i="64"/>
  <c r="A2340" i="64"/>
  <c r="A2341" i="64"/>
  <c r="A2342" i="64"/>
  <c r="A2343" i="64"/>
  <c r="A2344" i="64"/>
  <c r="A2345" i="64"/>
  <c r="A2346" i="64"/>
  <c r="A2347" i="64"/>
  <c r="A2348" i="64"/>
  <c r="A2349" i="64"/>
  <c r="A2350" i="64"/>
  <c r="A2351" i="64"/>
  <c r="A2352" i="64"/>
  <c r="A2353" i="64"/>
  <c r="A2354" i="64"/>
  <c r="A2355" i="64"/>
  <c r="A2356" i="64"/>
  <c r="A2357" i="64"/>
  <c r="A2358" i="64"/>
  <c r="A2359" i="64"/>
  <c r="A2360" i="64"/>
  <c r="A2361" i="64"/>
  <c r="A2362" i="64"/>
  <c r="A2363" i="64"/>
  <c r="A2364" i="64"/>
  <c r="A2365" i="64"/>
  <c r="A2366" i="64"/>
  <c r="A2367" i="64"/>
  <c r="A2368" i="64"/>
  <c r="A2369" i="64"/>
  <c r="A2370" i="64"/>
  <c r="A2371" i="64"/>
  <c r="A2372" i="64"/>
  <c r="A2373" i="64"/>
  <c r="A2374" i="64"/>
  <c r="A2375" i="64"/>
  <c r="A2376" i="64"/>
  <c r="A2377" i="64"/>
  <c r="A2378" i="64"/>
  <c r="A2379" i="64"/>
  <c r="A2380" i="64"/>
  <c r="A2381" i="64"/>
  <c r="A2382" i="64"/>
  <c r="A2383" i="64"/>
  <c r="A2384" i="64"/>
  <c r="A2385" i="64"/>
  <c r="A2386" i="64"/>
  <c r="A2387" i="64"/>
  <c r="A2388" i="64"/>
  <c r="A2389" i="64"/>
  <c r="A2390" i="64"/>
  <c r="A2391" i="64"/>
  <c r="A2392" i="64"/>
  <c r="A2393" i="64"/>
  <c r="A2394" i="64"/>
  <c r="A2395" i="64"/>
  <c r="A2396" i="64"/>
  <c r="A2397" i="64"/>
  <c r="A2398" i="64"/>
  <c r="A2399" i="64"/>
  <c r="A2400" i="64"/>
  <c r="A2401" i="64"/>
  <c r="A2402" i="64"/>
  <c r="A2403" i="64"/>
  <c r="A2404" i="64"/>
  <c r="A2405" i="64"/>
  <c r="A2406" i="64"/>
  <c r="A2407" i="64"/>
  <c r="A2408" i="64"/>
  <c r="A2409" i="64"/>
  <c r="A2410" i="64"/>
  <c r="A2411" i="64"/>
  <c r="A2412" i="64"/>
  <c r="A2413" i="64"/>
  <c r="A2414" i="64"/>
  <c r="A2415" i="64"/>
  <c r="A2416" i="64"/>
  <c r="A2417" i="64"/>
  <c r="A2418" i="64"/>
  <c r="A2419" i="64"/>
  <c r="A2420" i="64"/>
  <c r="A2421" i="64"/>
  <c r="A2422" i="64"/>
  <c r="A2423" i="64"/>
  <c r="A2424" i="64"/>
  <c r="A2425" i="64"/>
  <c r="A2426" i="64"/>
  <c r="A2427" i="64"/>
  <c r="A2428" i="64"/>
  <c r="A2429" i="64"/>
  <c r="A2430" i="64"/>
  <c r="A2431" i="64"/>
  <c r="A2432" i="64"/>
  <c r="A2433" i="64"/>
  <c r="A2434" i="64"/>
  <c r="A2435" i="64"/>
  <c r="A2436" i="64"/>
  <c r="A2437" i="64"/>
  <c r="A2438" i="64"/>
  <c r="A2439" i="64"/>
  <c r="A2440" i="64"/>
  <c r="A2441" i="64"/>
  <c r="A2442" i="64"/>
  <c r="A2443" i="64"/>
  <c r="A2444" i="64"/>
  <c r="A2445" i="64"/>
  <c r="A2446" i="64"/>
  <c r="A2447" i="64"/>
  <c r="A2448" i="64"/>
  <c r="A2449" i="64"/>
  <c r="A2450" i="64"/>
  <c r="A2451" i="64"/>
  <c r="A2452" i="64"/>
  <c r="A2453" i="64"/>
  <c r="A2454" i="64"/>
  <c r="A2455" i="64"/>
  <c r="A2456" i="64"/>
  <c r="A2457" i="64"/>
  <c r="A2458" i="64"/>
  <c r="A2459" i="64"/>
  <c r="A2460" i="64"/>
  <c r="A2461" i="64"/>
  <c r="A2462" i="64"/>
  <c r="A2463" i="64"/>
  <c r="A2464" i="64"/>
  <c r="A2465" i="64"/>
  <c r="A2466" i="64"/>
  <c r="A2467" i="64"/>
  <c r="A2468" i="64"/>
  <c r="A2469" i="64"/>
  <c r="A2470" i="64"/>
  <c r="A2471" i="64"/>
  <c r="A2472" i="64"/>
  <c r="A2473" i="64"/>
  <c r="A2474" i="64"/>
  <c r="A2475" i="64"/>
  <c r="A2476" i="64"/>
  <c r="A2477" i="64"/>
  <c r="A2478" i="64"/>
  <c r="A2479" i="64"/>
  <c r="A2480" i="64"/>
  <c r="A2481" i="64"/>
  <c r="A2482" i="64"/>
  <c r="A2483" i="64"/>
  <c r="A2484" i="64"/>
  <c r="A2485" i="64"/>
  <c r="A2486" i="64"/>
  <c r="A2487" i="64"/>
  <c r="A2488" i="64"/>
  <c r="A2489" i="64"/>
  <c r="A2490" i="64"/>
  <c r="A2491" i="64"/>
  <c r="A2492" i="64"/>
  <c r="A2493" i="64"/>
  <c r="A2494" i="64"/>
  <c r="A2495" i="64"/>
  <c r="A2496" i="64"/>
  <c r="A2497" i="64"/>
  <c r="A2498" i="64"/>
  <c r="A2499" i="64"/>
  <c r="A2500" i="64"/>
  <c r="A2501" i="64"/>
  <c r="A2502" i="64"/>
  <c r="A2503" i="64"/>
  <c r="A2504" i="64"/>
  <c r="A2505" i="64"/>
  <c r="A2506" i="64"/>
  <c r="A2507" i="64"/>
  <c r="A2508" i="64"/>
  <c r="A2509" i="64"/>
  <c r="A2510" i="64"/>
  <c r="A2511" i="64"/>
  <c r="A2512" i="64"/>
  <c r="A2513" i="64"/>
  <c r="A2514" i="64"/>
  <c r="A2515" i="64"/>
  <c r="A2516" i="64"/>
  <c r="A2517" i="64"/>
  <c r="A2518" i="64"/>
  <c r="A2519" i="64"/>
  <c r="A2520" i="64"/>
  <c r="A2521" i="64"/>
  <c r="A2522" i="64"/>
  <c r="A2523" i="64"/>
  <c r="A2524" i="64"/>
  <c r="A2525" i="64"/>
  <c r="A2526" i="64"/>
  <c r="A2527" i="64"/>
  <c r="A2528" i="64"/>
  <c r="A2529" i="64"/>
  <c r="A2530" i="64"/>
  <c r="A2531" i="64"/>
  <c r="A2532" i="64"/>
  <c r="A2533" i="64"/>
  <c r="A2534" i="64"/>
  <c r="A2535" i="64"/>
  <c r="A2536" i="64"/>
  <c r="A2537" i="64"/>
  <c r="A2538" i="64"/>
  <c r="A2539" i="64"/>
  <c r="A2540" i="64"/>
  <c r="A2541" i="64"/>
  <c r="A2542" i="64"/>
  <c r="A2543" i="64"/>
  <c r="A2544" i="64"/>
  <c r="A2545" i="64"/>
  <c r="A2546" i="64"/>
  <c r="A2547" i="64"/>
  <c r="A2548" i="64"/>
  <c r="A2549" i="64"/>
  <c r="A2550" i="64"/>
  <c r="A2551" i="64"/>
  <c r="A2552" i="64"/>
  <c r="A2553" i="64"/>
  <c r="A2554" i="64"/>
  <c r="A2555" i="64"/>
  <c r="A2556" i="64"/>
  <c r="A2557" i="64"/>
  <c r="A2558" i="64"/>
  <c r="A2559" i="64"/>
  <c r="A2560" i="64"/>
  <c r="A2561" i="64"/>
  <c r="A2562" i="64"/>
  <c r="A2563" i="64"/>
  <c r="A2564" i="64"/>
  <c r="A2565" i="64"/>
  <c r="A2566" i="64"/>
  <c r="A2567" i="64"/>
  <c r="A2568" i="64"/>
  <c r="A2569" i="64"/>
  <c r="A2570" i="64"/>
  <c r="A2571" i="64"/>
  <c r="A2572" i="64"/>
  <c r="A2573" i="64"/>
  <c r="A2574" i="64"/>
  <c r="A2575" i="64"/>
  <c r="A2576" i="64"/>
  <c r="A2577" i="64"/>
  <c r="A2578" i="64"/>
  <c r="A2579" i="64"/>
  <c r="A2580" i="64"/>
  <c r="A2581" i="64"/>
  <c r="A2582" i="64"/>
  <c r="A2583" i="64"/>
  <c r="A2584" i="64"/>
  <c r="A2585" i="64"/>
  <c r="A2586" i="64"/>
  <c r="A2587" i="64"/>
  <c r="A2588" i="64"/>
  <c r="A2589" i="64"/>
  <c r="A2590" i="64"/>
  <c r="A2591" i="64"/>
  <c r="A2592" i="64"/>
  <c r="A2593" i="64"/>
  <c r="A2594" i="64"/>
  <c r="A2595" i="64"/>
  <c r="A2596" i="64"/>
  <c r="A2597" i="64"/>
  <c r="A2598" i="64"/>
  <c r="A2599" i="64"/>
  <c r="A2600" i="64"/>
  <c r="A2601" i="64"/>
  <c r="A2602" i="64"/>
  <c r="A2603" i="64"/>
  <c r="A2604" i="64"/>
  <c r="A2605" i="64"/>
  <c r="A2606" i="64"/>
  <c r="A2607" i="64"/>
  <c r="A2608" i="64"/>
  <c r="A2609" i="64"/>
  <c r="A2610" i="64"/>
  <c r="A2611" i="64"/>
  <c r="A2612" i="64"/>
  <c r="A2613" i="64"/>
  <c r="A2614" i="64"/>
  <c r="A2615" i="64"/>
  <c r="A2616" i="64"/>
  <c r="A2617" i="64"/>
  <c r="A2618" i="64"/>
  <c r="A2619" i="64"/>
  <c r="A2620" i="64"/>
  <c r="A2621" i="64"/>
  <c r="A2622" i="64"/>
  <c r="A2623" i="64"/>
  <c r="A2624" i="64"/>
  <c r="A2625" i="64"/>
  <c r="A2626" i="64"/>
  <c r="A2627" i="64"/>
  <c r="A2628" i="64"/>
  <c r="A2629" i="64"/>
  <c r="A2630" i="64"/>
  <c r="A2631" i="64"/>
  <c r="A2632" i="64"/>
  <c r="A2633" i="64"/>
  <c r="A2634" i="64"/>
  <c r="A2635" i="64"/>
  <c r="A2636" i="64"/>
  <c r="A2637" i="64"/>
  <c r="A2638" i="64"/>
  <c r="A2639" i="64"/>
  <c r="A2640" i="64"/>
  <c r="A2641" i="64"/>
  <c r="A2642" i="64"/>
  <c r="A2643" i="64"/>
  <c r="A2644" i="64"/>
  <c r="A2645" i="64"/>
  <c r="A2646" i="64"/>
  <c r="A2647" i="64"/>
  <c r="A2648" i="64"/>
  <c r="A2649" i="64"/>
  <c r="A2650" i="64"/>
  <c r="A2651" i="64"/>
  <c r="A2652" i="64"/>
  <c r="A2653" i="64"/>
  <c r="A2654" i="64"/>
  <c r="A2655" i="64"/>
  <c r="A2656" i="64"/>
  <c r="A2657" i="64"/>
  <c r="A2658" i="64"/>
  <c r="A2659" i="64"/>
  <c r="A2660" i="64"/>
  <c r="A2661" i="64"/>
  <c r="A2662" i="64"/>
  <c r="A2663" i="64"/>
  <c r="A2664" i="64"/>
  <c r="A2665" i="64"/>
  <c r="A2666" i="64"/>
  <c r="A2667" i="64"/>
  <c r="A2668" i="64"/>
  <c r="A2669" i="64"/>
  <c r="A2670" i="64"/>
  <c r="A2671" i="64"/>
  <c r="A2672" i="64"/>
  <c r="A2673" i="64"/>
  <c r="A2674" i="64"/>
  <c r="A2675" i="64"/>
  <c r="A2676" i="64"/>
  <c r="A2677" i="64"/>
  <c r="A2678" i="64"/>
  <c r="A2679" i="64"/>
  <c r="A2680" i="64"/>
  <c r="A2681" i="64"/>
  <c r="A2682" i="64"/>
  <c r="A2683" i="64"/>
  <c r="A2684" i="64"/>
  <c r="A2685" i="64"/>
  <c r="A2686" i="64"/>
  <c r="A2687" i="64"/>
  <c r="A2688" i="64"/>
  <c r="A2689" i="64"/>
  <c r="A2690" i="64"/>
  <c r="A2691" i="64"/>
  <c r="A2692" i="64"/>
  <c r="A2693" i="64"/>
  <c r="A2694" i="64"/>
  <c r="A2695" i="64"/>
  <c r="A2696" i="64"/>
  <c r="A2697" i="64"/>
  <c r="A2698" i="64"/>
  <c r="A2699" i="64"/>
  <c r="A2700" i="64"/>
  <c r="A2701" i="64"/>
  <c r="A2702" i="64"/>
  <c r="A2703" i="64"/>
  <c r="A2704" i="64"/>
  <c r="A2705" i="64"/>
  <c r="A2706" i="64"/>
  <c r="A2707" i="64"/>
  <c r="A2708" i="64"/>
  <c r="A2709" i="64"/>
  <c r="A2710" i="64"/>
  <c r="A2711" i="64"/>
  <c r="A2712" i="64"/>
  <c r="A2713" i="64"/>
  <c r="A2714" i="64"/>
  <c r="A2715" i="64"/>
  <c r="A2716" i="64"/>
  <c r="A2717" i="64"/>
  <c r="A2718" i="64"/>
  <c r="A2719" i="64"/>
  <c r="A2720" i="64"/>
  <c r="A2721" i="64"/>
  <c r="A2722" i="64"/>
  <c r="A2723" i="64"/>
  <c r="A2724" i="64"/>
  <c r="A2725" i="64"/>
  <c r="A2726" i="64"/>
  <c r="A2727" i="64"/>
  <c r="A2728" i="64"/>
  <c r="A2729" i="64"/>
  <c r="A2730" i="64"/>
  <c r="A2731" i="64"/>
  <c r="A2732" i="64"/>
  <c r="A2733" i="64"/>
  <c r="A2734" i="64"/>
  <c r="A2735" i="64"/>
  <c r="A2736" i="64"/>
  <c r="A2737" i="64"/>
  <c r="A2738" i="64"/>
  <c r="A2739" i="64"/>
  <c r="A2740" i="64"/>
  <c r="A2741" i="64"/>
  <c r="A2742" i="64"/>
  <c r="A2743" i="64"/>
  <c r="A2744" i="64"/>
  <c r="A2745" i="64"/>
  <c r="A2746" i="64"/>
  <c r="A2747" i="64"/>
  <c r="A2748" i="64"/>
  <c r="A2749" i="64"/>
  <c r="A2750" i="64"/>
  <c r="A2751" i="64"/>
  <c r="A2752" i="64"/>
  <c r="A2753" i="64"/>
  <c r="A2754" i="64"/>
  <c r="A2755" i="64"/>
  <c r="A2756" i="64"/>
  <c r="A2757" i="64"/>
  <c r="A2758" i="64"/>
  <c r="A2759" i="64"/>
  <c r="A2760" i="64"/>
  <c r="A2761" i="64"/>
  <c r="A2762" i="64"/>
  <c r="A2763" i="64"/>
  <c r="A2764" i="64"/>
  <c r="A2765" i="64"/>
  <c r="A2766" i="64"/>
  <c r="A2767" i="64"/>
  <c r="A2768" i="64"/>
  <c r="A2769" i="64"/>
  <c r="A2770" i="64"/>
  <c r="A2771" i="64"/>
  <c r="A2772" i="64"/>
  <c r="A2773" i="64"/>
  <c r="A2774" i="64"/>
  <c r="A2775" i="64"/>
  <c r="A2776" i="64"/>
  <c r="A2777" i="64"/>
  <c r="A2778" i="64"/>
  <c r="A2779" i="64"/>
  <c r="A2780" i="64"/>
  <c r="A2781" i="64"/>
  <c r="A2782" i="64"/>
  <c r="A2783" i="64"/>
  <c r="A2784" i="64"/>
  <c r="A2785" i="64"/>
  <c r="A2786" i="64"/>
  <c r="A2787" i="64"/>
  <c r="A2788" i="64"/>
  <c r="A2789" i="64"/>
  <c r="A2790" i="64"/>
  <c r="A2791" i="64"/>
  <c r="A2792" i="64"/>
  <c r="A2793" i="64"/>
  <c r="A2794" i="64"/>
  <c r="A2795" i="64"/>
  <c r="A2796" i="64"/>
  <c r="A2797" i="64"/>
  <c r="A2798" i="64"/>
  <c r="A2799" i="64"/>
  <c r="A2800" i="64"/>
  <c r="A2801" i="64"/>
  <c r="A2802" i="64"/>
  <c r="A2803" i="64"/>
  <c r="A2804" i="64"/>
  <c r="A2805" i="64"/>
  <c r="A2806" i="64"/>
  <c r="A2807" i="64"/>
  <c r="A2808" i="64"/>
  <c r="A2809" i="64"/>
  <c r="A2810" i="64"/>
  <c r="A2811" i="64"/>
  <c r="A2812" i="64"/>
  <c r="A2813" i="64"/>
  <c r="A2814" i="64"/>
  <c r="A2815" i="64"/>
  <c r="A2816" i="64"/>
  <c r="A2817" i="64"/>
  <c r="A2818" i="64"/>
  <c r="A2819" i="64"/>
  <c r="A2820" i="64"/>
  <c r="A2821" i="64"/>
  <c r="A2822" i="64"/>
  <c r="A2823" i="64"/>
  <c r="A2824" i="64"/>
  <c r="A2825" i="64"/>
  <c r="A2826" i="64"/>
  <c r="A2827" i="64"/>
  <c r="A2828" i="64"/>
  <c r="A2829" i="64"/>
  <c r="A2830" i="64"/>
  <c r="A2831" i="64"/>
  <c r="A2832" i="64"/>
  <c r="A2833" i="64"/>
  <c r="A2834" i="64"/>
  <c r="A2835" i="64"/>
  <c r="A2836" i="64"/>
  <c r="A2837" i="64"/>
  <c r="A2838" i="64"/>
  <c r="A2839" i="64"/>
  <c r="A2840" i="64"/>
  <c r="A2841" i="64"/>
  <c r="A2842" i="64"/>
  <c r="A2843" i="64"/>
  <c r="A2844" i="64"/>
  <c r="A2845" i="64"/>
  <c r="A2846" i="64"/>
  <c r="A2847" i="64"/>
  <c r="A2848" i="64"/>
  <c r="A2849" i="64"/>
  <c r="A2850" i="64"/>
  <c r="A2851" i="64"/>
  <c r="A2852" i="64"/>
  <c r="A2853" i="64"/>
  <c r="A2854" i="64"/>
  <c r="A2855" i="64"/>
  <c r="A2856" i="64"/>
  <c r="A2857" i="64"/>
  <c r="A2858" i="64"/>
  <c r="A2859" i="64"/>
  <c r="A2860" i="64"/>
  <c r="A2861" i="64"/>
  <c r="A2862" i="64"/>
  <c r="A2863" i="64"/>
  <c r="A2864" i="64"/>
  <c r="A2865" i="64"/>
  <c r="A2866" i="64"/>
  <c r="A2867" i="64"/>
  <c r="A2868" i="64"/>
  <c r="A2869" i="64"/>
  <c r="A2870" i="64"/>
  <c r="A2871" i="64"/>
  <c r="A2872" i="64"/>
  <c r="A2873" i="64"/>
  <c r="A2874" i="64"/>
  <c r="A2875" i="64"/>
  <c r="A2876" i="64"/>
  <c r="A2877" i="64"/>
  <c r="A2878" i="64"/>
  <c r="A2879" i="64"/>
  <c r="A2880" i="64"/>
  <c r="A2881" i="64"/>
  <c r="A2882" i="64"/>
  <c r="A2883" i="64"/>
  <c r="A2884" i="64"/>
  <c r="A2885" i="64"/>
  <c r="A2886" i="64"/>
  <c r="A2887" i="64"/>
  <c r="A2888" i="64"/>
  <c r="A2889" i="64"/>
  <c r="A2890" i="64"/>
  <c r="A2891" i="64"/>
  <c r="A2892" i="64"/>
  <c r="A2893" i="64"/>
  <c r="A2894" i="64"/>
  <c r="A2895" i="64"/>
  <c r="A2896" i="64"/>
  <c r="A2897" i="64"/>
  <c r="A2898" i="64"/>
  <c r="A2899" i="64"/>
  <c r="A2900" i="64"/>
  <c r="A2901" i="64"/>
  <c r="A2902" i="64"/>
  <c r="A2903" i="64"/>
  <c r="A2904" i="64"/>
  <c r="A2905" i="64"/>
  <c r="A2906" i="64"/>
  <c r="A2907" i="64"/>
  <c r="A2908" i="64"/>
  <c r="A2909" i="64"/>
  <c r="A2910" i="64"/>
  <c r="A2911" i="64"/>
  <c r="A2912" i="64"/>
  <c r="A2913" i="64"/>
  <c r="A2914" i="64"/>
  <c r="A2915" i="64"/>
  <c r="A2916" i="64"/>
  <c r="A2917" i="64"/>
  <c r="A2918" i="64"/>
  <c r="A2919" i="64"/>
  <c r="A2920" i="64"/>
  <c r="A2921" i="64"/>
  <c r="A2922" i="64"/>
  <c r="A2923" i="64"/>
  <c r="A2924" i="64"/>
  <c r="A2925" i="64"/>
  <c r="A2926" i="64"/>
  <c r="A2927" i="64"/>
  <c r="A2928" i="64"/>
  <c r="A2929" i="64"/>
  <c r="A2930" i="64"/>
  <c r="A2931" i="64"/>
  <c r="A2932" i="64"/>
  <c r="A2933" i="64"/>
  <c r="A2934" i="64"/>
  <c r="A2935" i="64"/>
  <c r="A2936" i="64"/>
  <c r="A2937" i="64"/>
  <c r="A2938" i="64"/>
  <c r="A2939" i="64"/>
  <c r="A2940" i="64"/>
  <c r="A2941" i="64"/>
  <c r="A2942" i="64"/>
  <c r="A2943" i="64"/>
  <c r="A2944" i="64"/>
  <c r="A2945" i="64"/>
  <c r="A2946" i="64"/>
  <c r="A2947" i="64"/>
  <c r="A2948" i="64"/>
  <c r="A2949" i="64"/>
  <c r="A2950" i="64"/>
  <c r="A2951" i="64"/>
  <c r="A2952" i="64"/>
  <c r="A2953" i="64"/>
  <c r="A2954" i="64"/>
  <c r="A2955" i="64"/>
  <c r="A2956" i="64"/>
  <c r="A2957" i="64"/>
  <c r="A2958" i="64"/>
  <c r="A2959" i="64"/>
  <c r="A2960" i="64"/>
  <c r="A2961" i="64"/>
  <c r="A2962" i="64"/>
  <c r="A2963" i="64"/>
  <c r="A2964" i="64"/>
  <c r="A2965" i="64"/>
  <c r="A2966" i="64"/>
  <c r="A2967" i="64"/>
  <c r="A2968" i="64"/>
  <c r="A2969" i="64"/>
  <c r="A2970" i="64"/>
  <c r="A2971" i="64"/>
  <c r="A2972" i="64"/>
  <c r="A2973" i="64"/>
  <c r="A2974" i="64"/>
  <c r="A2975" i="64"/>
  <c r="A2976" i="64"/>
  <c r="A2977" i="64"/>
  <c r="A2978" i="64"/>
  <c r="A2979" i="64"/>
  <c r="A2980" i="64"/>
  <c r="A2981" i="64"/>
  <c r="A2982" i="64"/>
  <c r="A2983" i="64"/>
  <c r="A2984" i="64"/>
  <c r="A2985" i="64"/>
  <c r="A2986" i="64"/>
  <c r="A2987" i="64"/>
  <c r="A2988" i="64"/>
  <c r="A2989" i="64"/>
  <c r="A2990" i="64"/>
  <c r="A2991" i="64"/>
  <c r="A2992" i="64"/>
  <c r="A2993" i="64"/>
  <c r="A2994" i="64"/>
  <c r="A2995" i="64"/>
  <c r="A2996" i="64"/>
  <c r="A2997" i="64"/>
  <c r="A2998" i="64"/>
  <c r="A2999" i="64"/>
  <c r="A3000" i="64"/>
  <c r="A3001" i="64"/>
  <c r="A3002" i="64"/>
  <c r="A3003" i="64"/>
  <c r="A3004" i="64"/>
  <c r="A3005" i="64"/>
  <c r="A3006" i="64"/>
  <c r="A3007" i="64"/>
  <c r="A3008" i="64"/>
  <c r="A3009" i="64"/>
  <c r="A3010" i="64"/>
  <c r="A3011" i="64"/>
  <c r="A3012" i="64"/>
  <c r="A3013" i="64"/>
  <c r="A3014" i="64"/>
  <c r="A3015" i="64"/>
  <c r="A3016" i="64"/>
  <c r="A3017" i="64"/>
  <c r="A3018" i="64"/>
  <c r="A3019" i="64"/>
  <c r="A3020" i="64"/>
  <c r="A3021" i="64"/>
  <c r="A3022" i="64"/>
  <c r="A3023" i="64"/>
  <c r="A3024" i="64"/>
  <c r="A3025" i="64"/>
  <c r="A3026" i="64"/>
  <c r="A3027" i="64"/>
  <c r="A3028" i="64"/>
  <c r="A3029" i="64"/>
  <c r="A3030" i="64"/>
  <c r="A3031" i="64"/>
  <c r="A3032" i="64"/>
  <c r="A3033" i="64"/>
  <c r="A3034" i="64"/>
  <c r="A3035" i="64"/>
  <c r="A3036" i="64"/>
  <c r="A3037" i="64"/>
  <c r="A3038" i="64"/>
  <c r="A3039" i="64"/>
  <c r="A3040" i="64"/>
  <c r="A3041" i="64"/>
  <c r="A3042" i="64"/>
  <c r="A3043" i="64"/>
  <c r="A3044" i="64"/>
  <c r="A3045" i="64"/>
  <c r="A3046" i="64"/>
  <c r="A3047" i="64"/>
  <c r="A3048" i="64"/>
  <c r="A3049" i="64"/>
  <c r="A3050" i="64"/>
  <c r="A3051" i="64"/>
  <c r="A3052" i="64"/>
  <c r="A3053" i="64"/>
  <c r="A3054" i="64"/>
  <c r="A3055" i="64"/>
  <c r="A3056" i="64"/>
  <c r="A3057" i="64"/>
  <c r="A3058" i="64"/>
  <c r="A3059" i="64"/>
  <c r="A3060" i="64"/>
  <c r="A3061" i="64"/>
  <c r="A3062" i="64"/>
  <c r="A3063" i="64"/>
  <c r="A3064" i="64"/>
  <c r="A3065" i="64"/>
  <c r="A3066" i="64"/>
  <c r="A3067" i="64"/>
  <c r="A3068" i="64"/>
  <c r="A3069" i="64"/>
  <c r="A3070" i="64"/>
  <c r="A3071" i="64"/>
  <c r="A3072" i="64"/>
  <c r="A3073" i="64"/>
  <c r="A3074" i="64"/>
  <c r="A3075" i="64"/>
  <c r="A3076" i="64"/>
  <c r="A3077" i="64"/>
  <c r="A3078" i="64"/>
  <c r="A3079" i="64"/>
  <c r="A3080" i="64"/>
  <c r="A3081" i="64"/>
  <c r="A3082" i="64"/>
  <c r="A3083" i="64"/>
  <c r="A3084" i="64"/>
  <c r="A3085" i="64"/>
  <c r="A3086" i="64"/>
  <c r="A3087" i="64"/>
  <c r="A3088" i="64"/>
  <c r="A3089" i="64"/>
  <c r="A3090" i="64"/>
  <c r="A3091" i="64"/>
  <c r="A3092" i="64"/>
  <c r="A3093" i="64"/>
  <c r="A3094" i="64"/>
  <c r="A3095" i="64"/>
  <c r="A3096" i="64"/>
  <c r="A3097" i="64"/>
  <c r="A3098" i="64"/>
  <c r="A3099" i="64"/>
  <c r="A3100" i="64"/>
  <c r="A3101" i="64"/>
  <c r="A3102" i="64"/>
  <c r="A3103" i="64"/>
  <c r="A3104" i="64"/>
  <c r="A3105" i="64"/>
  <c r="A3106" i="64"/>
  <c r="A3107" i="64"/>
  <c r="A3108" i="64"/>
  <c r="A3109" i="64"/>
  <c r="A3110" i="64"/>
  <c r="A3111" i="64"/>
  <c r="A3112" i="64"/>
  <c r="A3113" i="64"/>
  <c r="A3114" i="64"/>
  <c r="A3115" i="64"/>
  <c r="A3116" i="64"/>
  <c r="A3117" i="64"/>
  <c r="A3118" i="64"/>
  <c r="A3119" i="64"/>
  <c r="A3120" i="64"/>
  <c r="A3121" i="64"/>
  <c r="A3122" i="64"/>
  <c r="A3123" i="64"/>
  <c r="A3124" i="64"/>
  <c r="A3125" i="64"/>
  <c r="A3126" i="64"/>
  <c r="A3127" i="64"/>
  <c r="A3128" i="64"/>
  <c r="A3129" i="64"/>
  <c r="A3130" i="64"/>
  <c r="A3131" i="64"/>
  <c r="A3132" i="64"/>
  <c r="A3133" i="64"/>
  <c r="A3134" i="64"/>
  <c r="A3135" i="64"/>
  <c r="A3136" i="64"/>
  <c r="A3137" i="64"/>
  <c r="A3138" i="64"/>
  <c r="A3139" i="64"/>
  <c r="A3140" i="64"/>
  <c r="A3141" i="64"/>
  <c r="A3142" i="64"/>
  <c r="A3143" i="64"/>
  <c r="A3144" i="64"/>
  <c r="A3145" i="64"/>
  <c r="A3146" i="64"/>
  <c r="A3147" i="64"/>
  <c r="A3148" i="64"/>
  <c r="A3149" i="64"/>
  <c r="A3150" i="64"/>
  <c r="A3151" i="64"/>
  <c r="A3152" i="64"/>
  <c r="A3153" i="64"/>
  <c r="A3154" i="64"/>
  <c r="A3155" i="64"/>
  <c r="A3156" i="64"/>
  <c r="A3157" i="64"/>
  <c r="A3158" i="64"/>
  <c r="A3159" i="64"/>
  <c r="A3160" i="64"/>
  <c r="A3161" i="64"/>
  <c r="A3162" i="64"/>
  <c r="A3163" i="64"/>
  <c r="A3164" i="64"/>
  <c r="A3165" i="64"/>
  <c r="A3166" i="64"/>
  <c r="A3167" i="64"/>
  <c r="A3168" i="64"/>
  <c r="A3169" i="64"/>
  <c r="A3170" i="64"/>
  <c r="A3171" i="64"/>
  <c r="A3172" i="64"/>
  <c r="A3173" i="64"/>
  <c r="A3174" i="64"/>
  <c r="A3175" i="64"/>
  <c r="A3176" i="64"/>
  <c r="A3177" i="64"/>
  <c r="A3178" i="64"/>
  <c r="A3179" i="64"/>
  <c r="A3180" i="64"/>
  <c r="A3181" i="64"/>
  <c r="A3182" i="64"/>
  <c r="A3183" i="64"/>
  <c r="A3184" i="64"/>
  <c r="A3185" i="64"/>
  <c r="A3186" i="64"/>
  <c r="A3187" i="64"/>
  <c r="A3188" i="64"/>
  <c r="A3189" i="64"/>
  <c r="A3190" i="64"/>
  <c r="A3191" i="64"/>
  <c r="A3192" i="64"/>
  <c r="A3193" i="64"/>
  <c r="A3194" i="64"/>
  <c r="A3195" i="64"/>
  <c r="A3196" i="64"/>
  <c r="A3197" i="64"/>
  <c r="A3198" i="64"/>
  <c r="A3199" i="64"/>
  <c r="A3200" i="64"/>
  <c r="A3201" i="64"/>
  <c r="A3202" i="64"/>
  <c r="A3203" i="64"/>
  <c r="A3204" i="64"/>
  <c r="A3205" i="64"/>
  <c r="A3206" i="64"/>
  <c r="A3207" i="64"/>
  <c r="A3208" i="64"/>
  <c r="A3209" i="64"/>
  <c r="A3210" i="64"/>
  <c r="A3211" i="64"/>
  <c r="A3212" i="64"/>
  <c r="A3213" i="64"/>
  <c r="A3214" i="64"/>
  <c r="A3215" i="64"/>
  <c r="A3216" i="64"/>
  <c r="A3217" i="64"/>
  <c r="A3218" i="64"/>
  <c r="A3219" i="64"/>
  <c r="A3220" i="64"/>
  <c r="A3221" i="64"/>
  <c r="A3222" i="64"/>
  <c r="A3223" i="64"/>
  <c r="A3224" i="64"/>
  <c r="A3225" i="64"/>
  <c r="A3226" i="64"/>
  <c r="A3227" i="64"/>
  <c r="A3228" i="64"/>
  <c r="A3229" i="64"/>
  <c r="A3230" i="64"/>
  <c r="A3231" i="64"/>
  <c r="A3232" i="64"/>
  <c r="A3233" i="64"/>
  <c r="A3234" i="64"/>
  <c r="A3235" i="64"/>
  <c r="A3236" i="64"/>
  <c r="A3237" i="64"/>
  <c r="A3238" i="64"/>
  <c r="A3239" i="64"/>
  <c r="A3240" i="64"/>
  <c r="A3241" i="64"/>
  <c r="A3242" i="64"/>
  <c r="A3243" i="64"/>
  <c r="A3244" i="64"/>
  <c r="A3245" i="64"/>
  <c r="A3246" i="64"/>
  <c r="A3247" i="64"/>
  <c r="A3248" i="64"/>
  <c r="A3249" i="64"/>
  <c r="A3250" i="64"/>
  <c r="A3251" i="64"/>
  <c r="A3252" i="64"/>
  <c r="A3253" i="64"/>
  <c r="A3254" i="64"/>
  <c r="A3255" i="64"/>
  <c r="A3256" i="64"/>
  <c r="A3257" i="64"/>
  <c r="A3258" i="64"/>
  <c r="A3259" i="64"/>
  <c r="A3260" i="64"/>
  <c r="A3261" i="64"/>
  <c r="A3262" i="64"/>
  <c r="A3263" i="64"/>
  <c r="A3264" i="64"/>
  <c r="A3265" i="64"/>
  <c r="A3266" i="64"/>
  <c r="A3267" i="64"/>
  <c r="A3268" i="64"/>
  <c r="A3269" i="64"/>
  <c r="A3270" i="64"/>
  <c r="A3271" i="64"/>
  <c r="A3272" i="64"/>
  <c r="A3273" i="64"/>
  <c r="A3274" i="64"/>
  <c r="A3275" i="64"/>
  <c r="A3276" i="64"/>
  <c r="A3277" i="64"/>
  <c r="A3278" i="64"/>
  <c r="A3279" i="64"/>
  <c r="A3280" i="64"/>
  <c r="A3281" i="64"/>
  <c r="A3282" i="64"/>
  <c r="A3283" i="64"/>
  <c r="A3284" i="64"/>
  <c r="A3285" i="64"/>
  <c r="A3286" i="64"/>
  <c r="A3287" i="64"/>
  <c r="A3288" i="64"/>
  <c r="A3289" i="64"/>
  <c r="A3290" i="64"/>
  <c r="A3291" i="64"/>
  <c r="A3292" i="64"/>
  <c r="A3293" i="64"/>
  <c r="A3294" i="64"/>
  <c r="A3295" i="64"/>
  <c r="A3296" i="64"/>
  <c r="A3297" i="64"/>
  <c r="A3298" i="64"/>
  <c r="A3299" i="64"/>
  <c r="A3300" i="64"/>
  <c r="A3301" i="64"/>
  <c r="A3302" i="64"/>
  <c r="A3303" i="64"/>
  <c r="A3304" i="64"/>
  <c r="A3305" i="64"/>
  <c r="A3306" i="64"/>
  <c r="A3307" i="64"/>
  <c r="A3308" i="64"/>
  <c r="A3309" i="64"/>
  <c r="A3310" i="64"/>
  <c r="A3311" i="64"/>
  <c r="A3312" i="64"/>
  <c r="A3313" i="64"/>
  <c r="A3314" i="64"/>
  <c r="A3315" i="64"/>
  <c r="A3316" i="64"/>
  <c r="A3317" i="64"/>
  <c r="A3318" i="64"/>
  <c r="A3319" i="64"/>
  <c r="A3320" i="64"/>
  <c r="A3321" i="64"/>
  <c r="A3322" i="64"/>
  <c r="A3323" i="64"/>
  <c r="A3324" i="64"/>
  <c r="A3325" i="64"/>
  <c r="A3326" i="64"/>
  <c r="A3327" i="64"/>
  <c r="A3328" i="64"/>
  <c r="A3329" i="64"/>
  <c r="A3330" i="64"/>
  <c r="A3331" i="64"/>
  <c r="A3332" i="64"/>
  <c r="A3333" i="64"/>
  <c r="A3334" i="64"/>
  <c r="A3335" i="64"/>
  <c r="A3336" i="64"/>
  <c r="A3337" i="64"/>
  <c r="A3338" i="64"/>
  <c r="A3339" i="64"/>
  <c r="A3340" i="64"/>
  <c r="A3341" i="64"/>
  <c r="A3342" i="64"/>
  <c r="A3343" i="64"/>
  <c r="A3344" i="64"/>
  <c r="A3345" i="64"/>
  <c r="A3346" i="64"/>
  <c r="A3347" i="64"/>
  <c r="A3348" i="64"/>
  <c r="A3349" i="64"/>
  <c r="A3350" i="64"/>
  <c r="A3351" i="64"/>
  <c r="A3352" i="64"/>
  <c r="A3353" i="64"/>
  <c r="A3354" i="64"/>
  <c r="A3355" i="64"/>
  <c r="A3356" i="64"/>
  <c r="A3357" i="64"/>
  <c r="A3358" i="64"/>
  <c r="A3359" i="64"/>
  <c r="A3360" i="64"/>
  <c r="A3361" i="64"/>
  <c r="A3362" i="64"/>
  <c r="A3363" i="64"/>
  <c r="A3364" i="64"/>
  <c r="A3365" i="64"/>
  <c r="A3366" i="64"/>
  <c r="A3367" i="64"/>
  <c r="A3368" i="64"/>
  <c r="A3369" i="64"/>
  <c r="A3370" i="64"/>
  <c r="A3371" i="64"/>
  <c r="A3372" i="64"/>
  <c r="A3373" i="64"/>
  <c r="A3374" i="64"/>
  <c r="A3375" i="64"/>
  <c r="A3376" i="64"/>
  <c r="A3377" i="64"/>
  <c r="A3378" i="64"/>
  <c r="A3379" i="64"/>
  <c r="A3380" i="64"/>
  <c r="A3381" i="64"/>
  <c r="A3382" i="64"/>
  <c r="A3383" i="64"/>
  <c r="A3384" i="64"/>
  <c r="A3385" i="64"/>
  <c r="A3386" i="64"/>
  <c r="A3387" i="64"/>
  <c r="A3388" i="64"/>
  <c r="A3389" i="64"/>
  <c r="A3390" i="64"/>
  <c r="A3391" i="64"/>
  <c r="A3392" i="64"/>
  <c r="A3393" i="64"/>
  <c r="A3394" i="64"/>
  <c r="A3395" i="64"/>
  <c r="A3396" i="64"/>
  <c r="A3397" i="64"/>
  <c r="A3398" i="64"/>
  <c r="A3399" i="64"/>
  <c r="A3400" i="64"/>
  <c r="A3401" i="64"/>
  <c r="A3402" i="64"/>
  <c r="A3403" i="64"/>
  <c r="A3404" i="64"/>
  <c r="A3405" i="64"/>
  <c r="A3406" i="64"/>
  <c r="A3407" i="64"/>
  <c r="A3408" i="64"/>
  <c r="A3409" i="64"/>
  <c r="A3410" i="64"/>
  <c r="A3411" i="64"/>
  <c r="A3412" i="64"/>
  <c r="A3413" i="64"/>
  <c r="A3414" i="64"/>
  <c r="A3415" i="64"/>
  <c r="A3416" i="64"/>
  <c r="A3417" i="64"/>
  <c r="A3418" i="64"/>
  <c r="A3419" i="64"/>
  <c r="A3420" i="64"/>
  <c r="A3421" i="64"/>
  <c r="A3422" i="64"/>
  <c r="A3423" i="64"/>
  <c r="A3424" i="64"/>
  <c r="A3425" i="64"/>
  <c r="A3426" i="64"/>
  <c r="A3427" i="64"/>
  <c r="A3428" i="64"/>
  <c r="A3429" i="64"/>
  <c r="A3430" i="64"/>
  <c r="A3431" i="64"/>
  <c r="A3432" i="64"/>
  <c r="A3433" i="64"/>
  <c r="A3434" i="64"/>
  <c r="A3435" i="64"/>
  <c r="A3436" i="64"/>
  <c r="A3437" i="64"/>
  <c r="A3438" i="64"/>
  <c r="A3439" i="64"/>
  <c r="A3440" i="64"/>
  <c r="A3441" i="64"/>
  <c r="A3442" i="64"/>
  <c r="A3443" i="64"/>
  <c r="A3444" i="64"/>
  <c r="A3445" i="64"/>
  <c r="A3446" i="64"/>
  <c r="A3447" i="64"/>
  <c r="A3448" i="64"/>
  <c r="A3449" i="64"/>
  <c r="A3450" i="64"/>
  <c r="A3451" i="64"/>
  <c r="A3452" i="64"/>
  <c r="A3453" i="64"/>
  <c r="A3454" i="64"/>
  <c r="A3455" i="64"/>
  <c r="A3456" i="64"/>
  <c r="A3457" i="64"/>
  <c r="A3458" i="64"/>
  <c r="A3459" i="64"/>
  <c r="A3460" i="64"/>
  <c r="A3461" i="64"/>
  <c r="A3462" i="64"/>
  <c r="A3463" i="64"/>
  <c r="A3464" i="64"/>
  <c r="A3465" i="64"/>
  <c r="A3466" i="64"/>
  <c r="A3467" i="64"/>
  <c r="A3468" i="64"/>
  <c r="A3469" i="64"/>
  <c r="A3470" i="64"/>
  <c r="A3471" i="64"/>
  <c r="A3472" i="64"/>
  <c r="A3473" i="64"/>
  <c r="A3474" i="64"/>
  <c r="A3475" i="64"/>
  <c r="A3476" i="64"/>
  <c r="A3477" i="64"/>
  <c r="A3478" i="64"/>
  <c r="A3479" i="64"/>
  <c r="A3480" i="64"/>
  <c r="A3481" i="64"/>
  <c r="A3482" i="64"/>
  <c r="A3483" i="64"/>
  <c r="A3484" i="64"/>
  <c r="A3485" i="64"/>
  <c r="A3486" i="64"/>
  <c r="A3487" i="64"/>
  <c r="A3488" i="64"/>
  <c r="A3489" i="64"/>
  <c r="A3490" i="64"/>
  <c r="A3491" i="64"/>
  <c r="A3492" i="64"/>
  <c r="A3493" i="64"/>
  <c r="A3494" i="64"/>
  <c r="A3495" i="64"/>
  <c r="A3496" i="64"/>
  <c r="A3497" i="64"/>
  <c r="A3498" i="64"/>
  <c r="A3499" i="64"/>
  <c r="A3500" i="64"/>
  <c r="A3501" i="64"/>
  <c r="A3502" i="64"/>
  <c r="A3503" i="64"/>
  <c r="A3504" i="64"/>
  <c r="A3505" i="64"/>
  <c r="A3506" i="64"/>
  <c r="A3507" i="64"/>
  <c r="A3508" i="64"/>
  <c r="A3509" i="64"/>
  <c r="A3510" i="64"/>
  <c r="A3511" i="64"/>
  <c r="A3512" i="64"/>
  <c r="A3513" i="64"/>
  <c r="A3514" i="64"/>
  <c r="A3515" i="64"/>
  <c r="A3516" i="64"/>
  <c r="A3517" i="64"/>
  <c r="A3518" i="64"/>
  <c r="A3519" i="64"/>
  <c r="A3520" i="64"/>
  <c r="A3521" i="64"/>
  <c r="A3522" i="64"/>
  <c r="A3523" i="64"/>
  <c r="A3524" i="64"/>
  <c r="A3525" i="64"/>
  <c r="A3526" i="64"/>
  <c r="A3527" i="64"/>
  <c r="A3528" i="64"/>
  <c r="A3529" i="64"/>
  <c r="A3530" i="64"/>
  <c r="A3531" i="64"/>
  <c r="A3532" i="64"/>
  <c r="A3533" i="64"/>
  <c r="A3534" i="64"/>
  <c r="A3535" i="64"/>
  <c r="A3536" i="64"/>
  <c r="A3537" i="64"/>
  <c r="A3538" i="64"/>
  <c r="A3539" i="64"/>
  <c r="A3540" i="64"/>
  <c r="A3541" i="64"/>
  <c r="A3542" i="64"/>
  <c r="A3543" i="64"/>
  <c r="A3544" i="64"/>
  <c r="A3545" i="64"/>
  <c r="A3546" i="64"/>
  <c r="A3547" i="64"/>
  <c r="A3548" i="64"/>
  <c r="A3549" i="64"/>
  <c r="A3550" i="64"/>
  <c r="A3551" i="64"/>
  <c r="A3552" i="64"/>
  <c r="A3553" i="64"/>
  <c r="A3554" i="64"/>
  <c r="A3555" i="64"/>
  <c r="A3556" i="64"/>
  <c r="A3557" i="64"/>
  <c r="A3558" i="64"/>
  <c r="A3559" i="64"/>
  <c r="A3560" i="64"/>
  <c r="A3561" i="64"/>
  <c r="A3562" i="64"/>
  <c r="A3563" i="64"/>
  <c r="A3564" i="64"/>
  <c r="A3565" i="64"/>
  <c r="A3566" i="64"/>
  <c r="A3567" i="64"/>
  <c r="A3568" i="64"/>
  <c r="A3569" i="64"/>
  <c r="A3570" i="64"/>
  <c r="A3571" i="64"/>
  <c r="A3572" i="64"/>
  <c r="A3573" i="64"/>
  <c r="A3574" i="64"/>
  <c r="A3575" i="64"/>
  <c r="A3576" i="64"/>
  <c r="A3577" i="64"/>
  <c r="A3578" i="64"/>
  <c r="A3579" i="64"/>
  <c r="A3580" i="64"/>
  <c r="A3581" i="64"/>
  <c r="A3582" i="64"/>
  <c r="A3583" i="64"/>
  <c r="A3584" i="64"/>
  <c r="A3585" i="64"/>
  <c r="A3586" i="64"/>
  <c r="A3587" i="64"/>
  <c r="A3588" i="64"/>
  <c r="A3589" i="64"/>
  <c r="A3590" i="64"/>
  <c r="A3591" i="64"/>
  <c r="A3592" i="64"/>
  <c r="A3593" i="64"/>
  <c r="A3594" i="64"/>
  <c r="A3595" i="64"/>
  <c r="A3596" i="64"/>
  <c r="A3597" i="64"/>
  <c r="A3598" i="64"/>
  <c r="A3599" i="64"/>
  <c r="A3600" i="64"/>
  <c r="A3601" i="64"/>
  <c r="A3602" i="64"/>
  <c r="A3603" i="64"/>
  <c r="A3604" i="64"/>
  <c r="A3605" i="64"/>
  <c r="A3606" i="64"/>
  <c r="A3607" i="64"/>
  <c r="A3608" i="64"/>
  <c r="A3609" i="64"/>
  <c r="A3610" i="64"/>
  <c r="A3611" i="64"/>
  <c r="A3612" i="64"/>
  <c r="A3613" i="64"/>
  <c r="A3614" i="64"/>
  <c r="A3615" i="64"/>
  <c r="A3616" i="64"/>
  <c r="A3617" i="64"/>
  <c r="A3618" i="64"/>
  <c r="A3619" i="64"/>
  <c r="A3620" i="64"/>
  <c r="A3621" i="64"/>
  <c r="A3622" i="64"/>
  <c r="A3623" i="64"/>
  <c r="A3624" i="64"/>
  <c r="A3625" i="64"/>
  <c r="A3626" i="64"/>
  <c r="A3627" i="64"/>
  <c r="A3628" i="64"/>
  <c r="A3629" i="64"/>
  <c r="A3630" i="64"/>
  <c r="A3631" i="64"/>
  <c r="A3632" i="64"/>
  <c r="A3633" i="64"/>
  <c r="A3634" i="64"/>
  <c r="A3635" i="64"/>
  <c r="A3636" i="64"/>
  <c r="A3637" i="64"/>
  <c r="A3638" i="64"/>
  <c r="A3639" i="64"/>
  <c r="A3640" i="64"/>
  <c r="A3641" i="64"/>
  <c r="A3642" i="64"/>
  <c r="A3643" i="64"/>
  <c r="A3644" i="64"/>
  <c r="A3645" i="64"/>
  <c r="A3646" i="64"/>
  <c r="A3647" i="64"/>
  <c r="A3648" i="64"/>
  <c r="A3649" i="64"/>
  <c r="A3650" i="64"/>
  <c r="A3651" i="64"/>
  <c r="A3652" i="64"/>
  <c r="A3653" i="64"/>
  <c r="A3654" i="64"/>
  <c r="A3655" i="64"/>
  <c r="A3656" i="64"/>
  <c r="A3657" i="64"/>
  <c r="A3658" i="64"/>
  <c r="A3659" i="64"/>
  <c r="A3660" i="64"/>
  <c r="A3661" i="64"/>
  <c r="A3662" i="64"/>
  <c r="A3663" i="64"/>
  <c r="A3664" i="64"/>
  <c r="A3665" i="64"/>
  <c r="A3666" i="64"/>
  <c r="A3667" i="64"/>
  <c r="A3668" i="64"/>
  <c r="A3669" i="64"/>
  <c r="A3670" i="64"/>
  <c r="A3671" i="64"/>
  <c r="A3672" i="64"/>
  <c r="A3673" i="64"/>
  <c r="A3674" i="64"/>
  <c r="A3675" i="64"/>
  <c r="A3676" i="64"/>
  <c r="A3677" i="64"/>
  <c r="A3678" i="64"/>
  <c r="A3679" i="64"/>
  <c r="A3680" i="64"/>
  <c r="A3681" i="64"/>
  <c r="A3682" i="64"/>
  <c r="A3683" i="64"/>
  <c r="A3684" i="64"/>
  <c r="A3685" i="64"/>
  <c r="A3686" i="64"/>
  <c r="A3687" i="64"/>
  <c r="A3688" i="64"/>
  <c r="A3689" i="64"/>
  <c r="A3690" i="64"/>
  <c r="A3691" i="64"/>
  <c r="A3692" i="64"/>
  <c r="A3693" i="64"/>
  <c r="A3694" i="64"/>
  <c r="A3695" i="64"/>
  <c r="A3696" i="64"/>
  <c r="A3697" i="64"/>
  <c r="A3698" i="64"/>
  <c r="A3699" i="64"/>
  <c r="A3700" i="64"/>
  <c r="A3701" i="64"/>
  <c r="A3702" i="64"/>
  <c r="A3703" i="64"/>
  <c r="A3704" i="64"/>
  <c r="A3705" i="64"/>
  <c r="A3706" i="64"/>
  <c r="A3707" i="64"/>
  <c r="A3708" i="64"/>
  <c r="A3709" i="64"/>
  <c r="A3710" i="64"/>
  <c r="A3711" i="64"/>
  <c r="A3712" i="64"/>
  <c r="A3713" i="64"/>
  <c r="A3714" i="64"/>
  <c r="A3715" i="64"/>
  <c r="A3716" i="64"/>
  <c r="A3717" i="64"/>
  <c r="A3718" i="64"/>
  <c r="A3719" i="64"/>
  <c r="A3720" i="64"/>
  <c r="A3721" i="64"/>
  <c r="A3722" i="64"/>
  <c r="A3723" i="64"/>
  <c r="A3724" i="64"/>
  <c r="A3725" i="64"/>
  <c r="A3726" i="64"/>
  <c r="A3727" i="64"/>
  <c r="A3728" i="64"/>
  <c r="A3729" i="64"/>
  <c r="A3730" i="64"/>
  <c r="A3731" i="64"/>
  <c r="A3732" i="64"/>
  <c r="A3733" i="64"/>
  <c r="A3734" i="64"/>
  <c r="A3735" i="64"/>
  <c r="A3736" i="64"/>
  <c r="A3737" i="64"/>
  <c r="A3738" i="64"/>
  <c r="A3739" i="64"/>
  <c r="A3740" i="64"/>
  <c r="A3741" i="64"/>
  <c r="A3742" i="64"/>
  <c r="A3743" i="64"/>
  <c r="A3744" i="64"/>
  <c r="A3745" i="64"/>
  <c r="A3746" i="64"/>
  <c r="A3747" i="64"/>
  <c r="A3748" i="64"/>
  <c r="A3749" i="64"/>
  <c r="A3750" i="64"/>
  <c r="A3751" i="64"/>
  <c r="A3752" i="64"/>
  <c r="A3753" i="64"/>
  <c r="A3754" i="64"/>
  <c r="A3755" i="64"/>
  <c r="A3756" i="64"/>
  <c r="A3757" i="64"/>
  <c r="A3758" i="64"/>
  <c r="A3759" i="64"/>
  <c r="A3760" i="64"/>
  <c r="A3761" i="64"/>
  <c r="A3762" i="64"/>
  <c r="A3763" i="64"/>
  <c r="A3764" i="64"/>
  <c r="A3765" i="64"/>
  <c r="A3766" i="64"/>
  <c r="A3767" i="64"/>
  <c r="A3768" i="64"/>
  <c r="A3769" i="64"/>
  <c r="A3770" i="64"/>
  <c r="A3771" i="64"/>
  <c r="A3772" i="64"/>
  <c r="A3773" i="64"/>
  <c r="A3774" i="64"/>
  <c r="A3775" i="64"/>
  <c r="A3776" i="64"/>
  <c r="A3777" i="64"/>
  <c r="A3778" i="64"/>
  <c r="A3779" i="64"/>
  <c r="A3780" i="64"/>
  <c r="A3781" i="64"/>
  <c r="A3782" i="64"/>
  <c r="A3783" i="64"/>
  <c r="A3784" i="64"/>
  <c r="A3785" i="64"/>
  <c r="A3786" i="64"/>
  <c r="A3787" i="64"/>
  <c r="A3788" i="64"/>
  <c r="A3789" i="64"/>
  <c r="A3790" i="64"/>
  <c r="A3791" i="64"/>
  <c r="A3792" i="64"/>
  <c r="A3793" i="64"/>
  <c r="A3794" i="64"/>
  <c r="A3795" i="64"/>
  <c r="A3796" i="64"/>
  <c r="A3797" i="64"/>
  <c r="A3798" i="64"/>
  <c r="A3799" i="64"/>
  <c r="A3800" i="64"/>
  <c r="A3801" i="64"/>
  <c r="A3802" i="64"/>
  <c r="A3803" i="64"/>
  <c r="A3804" i="64"/>
  <c r="A3805" i="64"/>
  <c r="A3806" i="64"/>
  <c r="A3807" i="64"/>
  <c r="A3808" i="64"/>
  <c r="A3809" i="64"/>
  <c r="A3810" i="64"/>
  <c r="A3811" i="64"/>
  <c r="A3812" i="64"/>
  <c r="A3813" i="64"/>
  <c r="A3814" i="64"/>
  <c r="A3815" i="64"/>
  <c r="A3816" i="64"/>
  <c r="A3817" i="64"/>
  <c r="A3818" i="64"/>
  <c r="A3819" i="64"/>
  <c r="A3820" i="64"/>
  <c r="A3821" i="64"/>
  <c r="A3822" i="64"/>
  <c r="A3823" i="64"/>
  <c r="A3824" i="64"/>
  <c r="A3825" i="64"/>
  <c r="A3826" i="64"/>
  <c r="A3827" i="64"/>
  <c r="A3828" i="64"/>
  <c r="A3829" i="64"/>
  <c r="A3830" i="64"/>
  <c r="A3831" i="64"/>
  <c r="A3832" i="64"/>
  <c r="A3833" i="64"/>
  <c r="A3834" i="64"/>
  <c r="A3835" i="64"/>
  <c r="A3836" i="64"/>
  <c r="A3837" i="64"/>
  <c r="A3838" i="64"/>
  <c r="A3839" i="64"/>
  <c r="A3840" i="64"/>
  <c r="A3841" i="64"/>
  <c r="A3842" i="64"/>
  <c r="A3843" i="64"/>
  <c r="A3844" i="64"/>
  <c r="A3845" i="64"/>
  <c r="A3846" i="64"/>
  <c r="A3847" i="64"/>
  <c r="A3848" i="64"/>
  <c r="A3849" i="64"/>
  <c r="A3850" i="64"/>
  <c r="A3851" i="64"/>
  <c r="A3852" i="64"/>
  <c r="A3853" i="64"/>
  <c r="A3854" i="64"/>
  <c r="A3855" i="64"/>
  <c r="A3856" i="64"/>
  <c r="A3857" i="64"/>
  <c r="A3858" i="64"/>
  <c r="A3859" i="64"/>
  <c r="A3860" i="64"/>
  <c r="A3861" i="64"/>
  <c r="A3862" i="64"/>
  <c r="A3863" i="64"/>
  <c r="A3864" i="64"/>
  <c r="A3865" i="64"/>
  <c r="A3866" i="64"/>
  <c r="A3867" i="64"/>
  <c r="A3868" i="64"/>
  <c r="A3869" i="64"/>
  <c r="A3870" i="64"/>
  <c r="A3871" i="64"/>
  <c r="A3872" i="64"/>
  <c r="A3873" i="64"/>
  <c r="A3874" i="64"/>
  <c r="A3875" i="64"/>
  <c r="A3876" i="64"/>
  <c r="A3877" i="64"/>
  <c r="A3878" i="64"/>
  <c r="A3879" i="64"/>
  <c r="A3880" i="64"/>
  <c r="A3881" i="64"/>
  <c r="A3882" i="64"/>
  <c r="A3883" i="64"/>
  <c r="A3884" i="64"/>
  <c r="A3885" i="64"/>
  <c r="A3886" i="64"/>
  <c r="A3887" i="64"/>
  <c r="A3888" i="64"/>
  <c r="A3889" i="64"/>
  <c r="A3890" i="64"/>
  <c r="A3891" i="64"/>
  <c r="A3892" i="64"/>
  <c r="A3893" i="64"/>
  <c r="A3894" i="64"/>
  <c r="A3895" i="64"/>
  <c r="A3896" i="64"/>
  <c r="A3897" i="64"/>
  <c r="A3898" i="64"/>
  <c r="A3899" i="64"/>
  <c r="A3900" i="64"/>
  <c r="A3901" i="64"/>
  <c r="A3902" i="64"/>
  <c r="A3903" i="64"/>
  <c r="A3904" i="64"/>
  <c r="A3905" i="64"/>
  <c r="A3906" i="64"/>
  <c r="A3907" i="64"/>
  <c r="A3908" i="64"/>
  <c r="A3909" i="64"/>
  <c r="A3910" i="64"/>
  <c r="A3911" i="64"/>
  <c r="A3912" i="64"/>
  <c r="A3913" i="64"/>
  <c r="A3914" i="64"/>
  <c r="A3915" i="64"/>
  <c r="A3916" i="64"/>
  <c r="A3917" i="64"/>
  <c r="A3918" i="64"/>
  <c r="A3919" i="64"/>
  <c r="A3920" i="64"/>
  <c r="A3921" i="64"/>
  <c r="A3922" i="64"/>
  <c r="A3923" i="64"/>
  <c r="A3924" i="64"/>
  <c r="A3925" i="64"/>
  <c r="A3926" i="64"/>
  <c r="A3927" i="64"/>
  <c r="A3928" i="64"/>
  <c r="A3929" i="64"/>
  <c r="A3930" i="64"/>
  <c r="A3931" i="64"/>
  <c r="A3932" i="64"/>
  <c r="A3933" i="64"/>
  <c r="A3934" i="64"/>
  <c r="A3935" i="64"/>
  <c r="A3936" i="64"/>
  <c r="A3937" i="64"/>
  <c r="A3938" i="64"/>
  <c r="A3939" i="64"/>
  <c r="A3940" i="64"/>
  <c r="A3941" i="64"/>
  <c r="A3942" i="64"/>
  <c r="A3943" i="64"/>
  <c r="A3944" i="64"/>
  <c r="A3945" i="64"/>
  <c r="A3946" i="64"/>
  <c r="A3947" i="64"/>
  <c r="A3948" i="64"/>
  <c r="A3949" i="64"/>
  <c r="A3950" i="64"/>
  <c r="A3951" i="64"/>
  <c r="A3952" i="64"/>
  <c r="A3953" i="64"/>
  <c r="A3954" i="64"/>
  <c r="A3955" i="64"/>
  <c r="A3956" i="64"/>
  <c r="A3957" i="64"/>
  <c r="A3958" i="64"/>
  <c r="A3959" i="64"/>
  <c r="A3960" i="64"/>
  <c r="A3961" i="64"/>
  <c r="A3962" i="64"/>
  <c r="A3963" i="64"/>
  <c r="A3964" i="64"/>
  <c r="A3965" i="64"/>
  <c r="A3966" i="64"/>
  <c r="A3967" i="64"/>
  <c r="A3968" i="64"/>
  <c r="A3969" i="64"/>
  <c r="A3970" i="64"/>
  <c r="A3971" i="64"/>
  <c r="A3972" i="64"/>
  <c r="A3973" i="64"/>
  <c r="A3974" i="64"/>
  <c r="A3975" i="64"/>
  <c r="A3976" i="64"/>
  <c r="A3977" i="64"/>
  <c r="A3978" i="64"/>
  <c r="A3979" i="64"/>
  <c r="A3980" i="64"/>
  <c r="A3981" i="64"/>
  <c r="A3982" i="64"/>
  <c r="A3983" i="64"/>
  <c r="A3984" i="64"/>
  <c r="A3985" i="64"/>
  <c r="A3986" i="64"/>
  <c r="A3987" i="64"/>
  <c r="A3988" i="64"/>
  <c r="A3989" i="64"/>
  <c r="A3990" i="64"/>
  <c r="A3991" i="64"/>
  <c r="A3992" i="64"/>
  <c r="A3993" i="64"/>
  <c r="A3994" i="64"/>
  <c r="A3995" i="64"/>
  <c r="A3996" i="64"/>
  <c r="A3997" i="64"/>
  <c r="A3998" i="64"/>
  <c r="A3999" i="64"/>
  <c r="A4000" i="64"/>
  <c r="A4001" i="64"/>
  <c r="A4002" i="64"/>
  <c r="A4003" i="64"/>
  <c r="A4004" i="64"/>
  <c r="A4005" i="64"/>
  <c r="A4006" i="64"/>
  <c r="A4007" i="64"/>
  <c r="A4008" i="64"/>
  <c r="A4009" i="64"/>
  <c r="A4010" i="64"/>
  <c r="A4011" i="64"/>
  <c r="A4012" i="64"/>
  <c r="A4013" i="64"/>
  <c r="A4014" i="64"/>
  <c r="A4015" i="64"/>
  <c r="A4016" i="64"/>
  <c r="A4017" i="64"/>
  <c r="A4018" i="64"/>
  <c r="A4019" i="64"/>
  <c r="A4020" i="64"/>
  <c r="A4021" i="64"/>
  <c r="A4022" i="64"/>
  <c r="A4023" i="64"/>
  <c r="A4024" i="64"/>
  <c r="A4025" i="64"/>
  <c r="A4026" i="64"/>
  <c r="A4027" i="64"/>
  <c r="A4028" i="64"/>
  <c r="A4029" i="64"/>
  <c r="A4030" i="64"/>
  <c r="A4031" i="64"/>
  <c r="A4032" i="64"/>
  <c r="A4033" i="64"/>
  <c r="A4034" i="64"/>
  <c r="A4035" i="64"/>
  <c r="A4036" i="64"/>
  <c r="A4037" i="64"/>
  <c r="A4038" i="64"/>
  <c r="A4039" i="64"/>
  <c r="A4040" i="64"/>
  <c r="A4041" i="64"/>
  <c r="A4042" i="64"/>
  <c r="A4043" i="64"/>
  <c r="A4044" i="64"/>
  <c r="A4045" i="64"/>
  <c r="A4046" i="64"/>
  <c r="A4047" i="64"/>
  <c r="A4048" i="64"/>
  <c r="A4049" i="64"/>
  <c r="A4050" i="64"/>
  <c r="A4051" i="64"/>
  <c r="A4052" i="64"/>
  <c r="A4053" i="64"/>
  <c r="A4054" i="64"/>
  <c r="A4055" i="64"/>
  <c r="A4056" i="64"/>
  <c r="A4057" i="64"/>
  <c r="A4058" i="64"/>
  <c r="A4059" i="64"/>
  <c r="A4060" i="64"/>
  <c r="A4061" i="64"/>
  <c r="A4062" i="64"/>
  <c r="A4063" i="64"/>
  <c r="A4064" i="64"/>
  <c r="A4065" i="64"/>
  <c r="A4066" i="64"/>
  <c r="A4067" i="64"/>
  <c r="A4068" i="64"/>
  <c r="A4069" i="64"/>
  <c r="A4070" i="64"/>
  <c r="A4071" i="64"/>
  <c r="A4072" i="64"/>
  <c r="A4073" i="64"/>
  <c r="A4074" i="64"/>
  <c r="A4075" i="64"/>
  <c r="A4076" i="64"/>
  <c r="A4077" i="64"/>
  <c r="A4078" i="64"/>
  <c r="A4079" i="64"/>
  <c r="A4080" i="64"/>
  <c r="A4081" i="64"/>
  <c r="A4082" i="64"/>
  <c r="A4083" i="64"/>
  <c r="A4084" i="64"/>
  <c r="A4085" i="64"/>
  <c r="A4086" i="64"/>
  <c r="A4087" i="64"/>
  <c r="A4088" i="64"/>
  <c r="A4089" i="64"/>
  <c r="A4090" i="64"/>
  <c r="A4091" i="64"/>
  <c r="A4092" i="64"/>
  <c r="A4093" i="64"/>
  <c r="A4094" i="64"/>
  <c r="A4095" i="64"/>
  <c r="A4096" i="64"/>
  <c r="A4097" i="64"/>
  <c r="A4098" i="64"/>
  <c r="A4099" i="64"/>
  <c r="A4100" i="64"/>
  <c r="A4101" i="64"/>
  <c r="A4102" i="64"/>
  <c r="A4103" i="64"/>
  <c r="A4104" i="64"/>
  <c r="A4105" i="64"/>
  <c r="A4106" i="64"/>
  <c r="A4107" i="64"/>
  <c r="A4108" i="64"/>
  <c r="A4109" i="64"/>
  <c r="A4110" i="64"/>
  <c r="A4111" i="64"/>
  <c r="A4112" i="64"/>
  <c r="A4113" i="64"/>
  <c r="A4114" i="64"/>
  <c r="A4115" i="64"/>
  <c r="A4116" i="64"/>
  <c r="A4117" i="64"/>
  <c r="A4118" i="64"/>
  <c r="A4119" i="64"/>
  <c r="A4120" i="64"/>
  <c r="A4121" i="64"/>
  <c r="A4122" i="64"/>
  <c r="A4123" i="64"/>
  <c r="A4124" i="64"/>
  <c r="A4125" i="64"/>
  <c r="A4126" i="64"/>
  <c r="A4127" i="64"/>
  <c r="A4128" i="64"/>
  <c r="A4129" i="64"/>
  <c r="A4130" i="64"/>
  <c r="A4131" i="64"/>
  <c r="A4132" i="64"/>
  <c r="A4133" i="64"/>
  <c r="A4134" i="64"/>
  <c r="A4135" i="64"/>
  <c r="A4136" i="64"/>
  <c r="A4137" i="64"/>
  <c r="A4138" i="64"/>
  <c r="A4139" i="64"/>
  <c r="A4140" i="64"/>
  <c r="A4141" i="64"/>
  <c r="A4142" i="64"/>
  <c r="A4143" i="64"/>
  <c r="A4144" i="64"/>
  <c r="A4145" i="64"/>
  <c r="A4146" i="64"/>
  <c r="A4147" i="64"/>
  <c r="A4148" i="64"/>
  <c r="A4149" i="64"/>
  <c r="A4150" i="64"/>
  <c r="A4151" i="64"/>
  <c r="A4152" i="64"/>
  <c r="A4153" i="64"/>
  <c r="A4154" i="64"/>
  <c r="A4155" i="64"/>
  <c r="A4156" i="64"/>
  <c r="A4157" i="64"/>
  <c r="A4158" i="64"/>
  <c r="A4159" i="64"/>
  <c r="A4160" i="64"/>
  <c r="A4161" i="64"/>
  <c r="A4162" i="64"/>
  <c r="A4163" i="64"/>
  <c r="A4164" i="64"/>
  <c r="A4165" i="64"/>
  <c r="A4166" i="64"/>
  <c r="A4167" i="64"/>
  <c r="A4168" i="64"/>
  <c r="A4169" i="64"/>
  <c r="A4170" i="64"/>
  <c r="A4171" i="64"/>
  <c r="A4172" i="64"/>
  <c r="A4173" i="64"/>
  <c r="A4174" i="64"/>
  <c r="A4175" i="64"/>
  <c r="A4176" i="64"/>
  <c r="A4177" i="64"/>
  <c r="A4178" i="64"/>
  <c r="A4179" i="64"/>
  <c r="A4180" i="64"/>
  <c r="A4181" i="64"/>
  <c r="A4182" i="64"/>
  <c r="A4183" i="64"/>
  <c r="A4184" i="64"/>
  <c r="A4185" i="64"/>
  <c r="A4186" i="64"/>
  <c r="A4187" i="64"/>
  <c r="A4188" i="64"/>
  <c r="A4189" i="64"/>
  <c r="A4190" i="64"/>
  <c r="A4191" i="64"/>
  <c r="A4192" i="64"/>
  <c r="A4193" i="64"/>
  <c r="A4194" i="64"/>
  <c r="A4195" i="64"/>
  <c r="A4196" i="64"/>
  <c r="A4197" i="64"/>
  <c r="A4198" i="64"/>
  <c r="A4199" i="64"/>
  <c r="A4200" i="64"/>
  <c r="A4201" i="64"/>
  <c r="A4202" i="64"/>
  <c r="A4203" i="64"/>
  <c r="A4204" i="64"/>
  <c r="A4205" i="64"/>
  <c r="A4206" i="64"/>
  <c r="A4207" i="64"/>
  <c r="A4208" i="64"/>
  <c r="A4209" i="64"/>
  <c r="A4210" i="64"/>
  <c r="A4211" i="64"/>
  <c r="A4212" i="64"/>
  <c r="A4213" i="64"/>
  <c r="A4214" i="64"/>
  <c r="A4215" i="64"/>
  <c r="A4216" i="64"/>
  <c r="A4217" i="64"/>
  <c r="A4218" i="64"/>
  <c r="A4219" i="64"/>
  <c r="A4220" i="64"/>
  <c r="A4221" i="64"/>
  <c r="A4222" i="64"/>
  <c r="A4223" i="64"/>
  <c r="A4224" i="64"/>
  <c r="A4225" i="64"/>
  <c r="A4226" i="64"/>
  <c r="A4227" i="64"/>
  <c r="A4228" i="64"/>
  <c r="A4229" i="64"/>
  <c r="A4230" i="64"/>
  <c r="A4231" i="64"/>
  <c r="A4232" i="64"/>
  <c r="A4233" i="64"/>
  <c r="A4234" i="64"/>
  <c r="A4235" i="64"/>
  <c r="A4236" i="64"/>
  <c r="A4237" i="64"/>
  <c r="A4238" i="64"/>
  <c r="A4239" i="64"/>
  <c r="A4240" i="64"/>
  <c r="A4241" i="64"/>
  <c r="A4242" i="64"/>
  <c r="A4243" i="64"/>
  <c r="A4244" i="64"/>
  <c r="A4245" i="64"/>
  <c r="A4246" i="64"/>
  <c r="A4247" i="64"/>
  <c r="A4248" i="64"/>
  <c r="A4249" i="64"/>
  <c r="A4250" i="64"/>
  <c r="A4251" i="64"/>
  <c r="A4252" i="64"/>
  <c r="A4253" i="64"/>
  <c r="A4254" i="64"/>
  <c r="A4255" i="64"/>
  <c r="A4256" i="64"/>
  <c r="A4257" i="64"/>
  <c r="A4258" i="64"/>
  <c r="A4259" i="64"/>
  <c r="A4260" i="64"/>
  <c r="A4261" i="64"/>
  <c r="A4262" i="64"/>
  <c r="A4263" i="64"/>
  <c r="A4264" i="64"/>
  <c r="A4265" i="64"/>
  <c r="A4266" i="64"/>
  <c r="A4267" i="64"/>
  <c r="A4268" i="64"/>
  <c r="A4269" i="64"/>
  <c r="A4270" i="64"/>
  <c r="A4271" i="64"/>
  <c r="A4272" i="64"/>
  <c r="A4273" i="64"/>
  <c r="A4274" i="64"/>
  <c r="A4275" i="64"/>
  <c r="A4276" i="64"/>
  <c r="A4277" i="64"/>
  <c r="A4278" i="64"/>
  <c r="A4279" i="64"/>
  <c r="A4280" i="64"/>
  <c r="A4281" i="64"/>
  <c r="A4282" i="64"/>
  <c r="A4283" i="64"/>
  <c r="A4284" i="64"/>
  <c r="A4285" i="64"/>
  <c r="A4286" i="64"/>
  <c r="A4287" i="64"/>
  <c r="A4288" i="64"/>
  <c r="A4289" i="64"/>
  <c r="A4290" i="64"/>
  <c r="A4291" i="64"/>
  <c r="A4292" i="64"/>
  <c r="A4293" i="64"/>
  <c r="A4294" i="64"/>
  <c r="A4295" i="64"/>
  <c r="A4296" i="64"/>
  <c r="A4297" i="64"/>
  <c r="A4298" i="64"/>
  <c r="A4299" i="64"/>
  <c r="A4300" i="64"/>
  <c r="A4301" i="64"/>
  <c r="A4302" i="64"/>
  <c r="A4303" i="64"/>
  <c r="A4304" i="64"/>
  <c r="A4305" i="64"/>
  <c r="A4306" i="64"/>
  <c r="A4307" i="64"/>
  <c r="A4308" i="64"/>
  <c r="A4309" i="64"/>
  <c r="A4310" i="64"/>
  <c r="A4311" i="64"/>
  <c r="A4312" i="64"/>
  <c r="A4313" i="64"/>
  <c r="A4314" i="64"/>
  <c r="A4315" i="64"/>
  <c r="A4316" i="64"/>
  <c r="A4317" i="64"/>
  <c r="A4318" i="64"/>
  <c r="A4319" i="64"/>
  <c r="A4320" i="64"/>
  <c r="A4321" i="64"/>
  <c r="A4322" i="64"/>
  <c r="A4323" i="64"/>
  <c r="A4324" i="64"/>
  <c r="A4325" i="64"/>
  <c r="A4326" i="64"/>
  <c r="A4327" i="64"/>
  <c r="A4328" i="64"/>
  <c r="A4329" i="64"/>
  <c r="A4330" i="64"/>
  <c r="A4331" i="64"/>
  <c r="A4332" i="64"/>
  <c r="A4333" i="64"/>
  <c r="A4334" i="64"/>
  <c r="A4335" i="64"/>
  <c r="A4336" i="64"/>
  <c r="A4337" i="64"/>
  <c r="A4338" i="64"/>
  <c r="A4339" i="64"/>
  <c r="A4340" i="64"/>
  <c r="A4341" i="64"/>
  <c r="A4342" i="64"/>
  <c r="A4343" i="64"/>
  <c r="A4344" i="64"/>
  <c r="A4345" i="64"/>
  <c r="A4346" i="64"/>
  <c r="A4347" i="64"/>
  <c r="A4348" i="64"/>
  <c r="A4349" i="64"/>
  <c r="A4350" i="64"/>
  <c r="A4351" i="64"/>
  <c r="A4352" i="64"/>
  <c r="A4353" i="64"/>
  <c r="A4354" i="64"/>
  <c r="A4355" i="64"/>
  <c r="A4356" i="64"/>
  <c r="A4357" i="64"/>
  <c r="A4358" i="64"/>
  <c r="A4359" i="64"/>
  <c r="A4360" i="64"/>
  <c r="A4361" i="64"/>
  <c r="A4362" i="64"/>
  <c r="A4363" i="64"/>
  <c r="A4364" i="64"/>
  <c r="A4365" i="64"/>
  <c r="A4366" i="64"/>
  <c r="A4367" i="64"/>
  <c r="A4368" i="64"/>
  <c r="A4369" i="64"/>
  <c r="A4370" i="64"/>
  <c r="A4371" i="64"/>
  <c r="A4372" i="64"/>
  <c r="A4373" i="64"/>
  <c r="A4374" i="64"/>
  <c r="A4375" i="64"/>
  <c r="A4376" i="64"/>
  <c r="A4377" i="64"/>
  <c r="A4378" i="64"/>
  <c r="A4379" i="64"/>
  <c r="A4380" i="64"/>
  <c r="A4381" i="64"/>
  <c r="A4382" i="64"/>
  <c r="A4383" i="64"/>
  <c r="A4384" i="64"/>
  <c r="A4385" i="64"/>
  <c r="A4386" i="64"/>
  <c r="A4387" i="64"/>
  <c r="A4388" i="64"/>
  <c r="A4389" i="64"/>
  <c r="A4390" i="64"/>
  <c r="A4391" i="64"/>
  <c r="A4392" i="64"/>
  <c r="A4393" i="64"/>
  <c r="A4394" i="64"/>
  <c r="A4395" i="64"/>
  <c r="A4396" i="64"/>
  <c r="A4397" i="64"/>
  <c r="A4398" i="64"/>
  <c r="A4399" i="64"/>
  <c r="A4400" i="64"/>
  <c r="A4401" i="64"/>
  <c r="A4402" i="64"/>
  <c r="A4403" i="64"/>
  <c r="A4404" i="64"/>
  <c r="A4405" i="64"/>
  <c r="A4406" i="64"/>
  <c r="A4407" i="64"/>
  <c r="A4408" i="64"/>
  <c r="A4409" i="64"/>
  <c r="A4410" i="64"/>
  <c r="A4411" i="64"/>
  <c r="A4412" i="64"/>
  <c r="A4413" i="64"/>
  <c r="A4414" i="64"/>
  <c r="A4415" i="64"/>
  <c r="A4416" i="64"/>
  <c r="A4417" i="64"/>
  <c r="A4418" i="64"/>
  <c r="A4419" i="64"/>
  <c r="A4420" i="64"/>
  <c r="A4421" i="64"/>
  <c r="A4422" i="64"/>
  <c r="A4423" i="64"/>
  <c r="A4424" i="64"/>
  <c r="A4425" i="64"/>
  <c r="A4426" i="64"/>
  <c r="A4427" i="64"/>
  <c r="A4428" i="64"/>
  <c r="A4429" i="64"/>
  <c r="A4430" i="64"/>
  <c r="A4431" i="64"/>
  <c r="A4432" i="64"/>
  <c r="A4433" i="64"/>
  <c r="A4434" i="64"/>
  <c r="A4435" i="64"/>
  <c r="A4436" i="64"/>
  <c r="A4437" i="64"/>
  <c r="A4438" i="64"/>
  <c r="A4439" i="64"/>
  <c r="A4440" i="64"/>
  <c r="A4441" i="64"/>
  <c r="A4442" i="64"/>
  <c r="A4443" i="64"/>
  <c r="A4444" i="64"/>
  <c r="A4445" i="64"/>
  <c r="A4446" i="64"/>
  <c r="A4447" i="64"/>
  <c r="A4448" i="64"/>
  <c r="A4449" i="64"/>
  <c r="A4450" i="64"/>
  <c r="A4451" i="64"/>
  <c r="A4452" i="64"/>
  <c r="A4453" i="64"/>
  <c r="A4454" i="64"/>
  <c r="A4455" i="64"/>
  <c r="A4456" i="64"/>
  <c r="A4457" i="64"/>
  <c r="A4458" i="64"/>
  <c r="A4459" i="64"/>
  <c r="A4460" i="64"/>
  <c r="A4461" i="64"/>
  <c r="A4462" i="64"/>
  <c r="A4463" i="64"/>
  <c r="A4464" i="64"/>
  <c r="A4465" i="64"/>
  <c r="A4466" i="64"/>
  <c r="A4467" i="64"/>
  <c r="A4468" i="64"/>
  <c r="A4469" i="64"/>
  <c r="A4470" i="64"/>
  <c r="A4471" i="64"/>
  <c r="A4472" i="64"/>
  <c r="A4473" i="64"/>
  <c r="A4474" i="64"/>
  <c r="A4475" i="64"/>
  <c r="A4476" i="64"/>
  <c r="A4477" i="64"/>
  <c r="A4478" i="64"/>
  <c r="A4479" i="64"/>
  <c r="A4480" i="64"/>
  <c r="A4481" i="64"/>
  <c r="A4482" i="64"/>
  <c r="A4483" i="64"/>
  <c r="A4484" i="64"/>
  <c r="A4485" i="64"/>
  <c r="A4486" i="64"/>
  <c r="A4487" i="64"/>
  <c r="A4488" i="64"/>
  <c r="A4489" i="64"/>
  <c r="A4490" i="64"/>
  <c r="A4491" i="64"/>
  <c r="A4492" i="64"/>
  <c r="A4493" i="64"/>
  <c r="A4494" i="64"/>
  <c r="A4495" i="64"/>
  <c r="A4496" i="64"/>
  <c r="A4497" i="64"/>
  <c r="A4498" i="64"/>
  <c r="A4499" i="64"/>
  <c r="A4500" i="64"/>
  <c r="A4501" i="64"/>
  <c r="A4502" i="64"/>
  <c r="A4503" i="64"/>
  <c r="A4504" i="64"/>
  <c r="A4505" i="64"/>
  <c r="A4506" i="64"/>
  <c r="A4507" i="64"/>
  <c r="A4508" i="64"/>
  <c r="A4509" i="64"/>
  <c r="A4510" i="64"/>
  <c r="A4511" i="64"/>
  <c r="A4512" i="64"/>
  <c r="A4513" i="64"/>
  <c r="A4514" i="64"/>
  <c r="A4515" i="64"/>
  <c r="A4516" i="64"/>
  <c r="A4517" i="64"/>
  <c r="A4518" i="64"/>
  <c r="A4519" i="64"/>
  <c r="A4520" i="64"/>
  <c r="A4521" i="64"/>
  <c r="A4522" i="64"/>
  <c r="A4523" i="64"/>
  <c r="A4524" i="64"/>
  <c r="A4525" i="64"/>
  <c r="A4526" i="64"/>
  <c r="A4527" i="64"/>
  <c r="A4528" i="64"/>
  <c r="A4529" i="64"/>
  <c r="A4530" i="64"/>
  <c r="A4531" i="64"/>
  <c r="A4532" i="64"/>
  <c r="A4533" i="64"/>
  <c r="A4534" i="64"/>
  <c r="A4535" i="64"/>
  <c r="A4536" i="64"/>
  <c r="A4537" i="64"/>
  <c r="A4538" i="64"/>
  <c r="A4539" i="64"/>
  <c r="A4540" i="64"/>
  <c r="A4541" i="64"/>
  <c r="A4542" i="64"/>
  <c r="A4543" i="64"/>
  <c r="A4544" i="64"/>
  <c r="A4545" i="64"/>
  <c r="A4546" i="64"/>
  <c r="A4547" i="64"/>
  <c r="A4548" i="64"/>
  <c r="A4549" i="64"/>
  <c r="A4550" i="64"/>
  <c r="A4551" i="64"/>
  <c r="A4552" i="64"/>
  <c r="A4553" i="64"/>
  <c r="A4554" i="64"/>
  <c r="A4555" i="64"/>
  <c r="A4556" i="64"/>
  <c r="A4557" i="64"/>
  <c r="A4558" i="64"/>
  <c r="A4559" i="64"/>
  <c r="A4560" i="64"/>
  <c r="A4561" i="64"/>
  <c r="A4562" i="64"/>
  <c r="A4563" i="64"/>
  <c r="A4564" i="64"/>
  <c r="A4565" i="64"/>
  <c r="A4566" i="64"/>
  <c r="A4567" i="64"/>
  <c r="A4568" i="64"/>
  <c r="A4569" i="64"/>
  <c r="A4570" i="64"/>
  <c r="A4571" i="64"/>
  <c r="A4572" i="64"/>
  <c r="A4573" i="64"/>
  <c r="A4574" i="64"/>
  <c r="A4575" i="64"/>
  <c r="A4576" i="64"/>
  <c r="A4577" i="64"/>
  <c r="A4578" i="64"/>
  <c r="A4579" i="64"/>
  <c r="A4580" i="64"/>
  <c r="A4581" i="64"/>
  <c r="A4582" i="64"/>
  <c r="A4583" i="64"/>
  <c r="A4584" i="64"/>
  <c r="A4585" i="64"/>
  <c r="A4586" i="64"/>
  <c r="A4587" i="64"/>
  <c r="A4588" i="64"/>
  <c r="A4589" i="64"/>
  <c r="A4590" i="64"/>
  <c r="A4591" i="64"/>
  <c r="A4592" i="64"/>
  <c r="A4593" i="64"/>
  <c r="A4594" i="64"/>
  <c r="A4595" i="64"/>
  <c r="A4596" i="64"/>
  <c r="A4597" i="64"/>
  <c r="A4598" i="64"/>
  <c r="A4599" i="64"/>
  <c r="A4600" i="64"/>
  <c r="A4601" i="64"/>
  <c r="A4602" i="64"/>
  <c r="A4603" i="64"/>
  <c r="A4604" i="64"/>
  <c r="A4605" i="64"/>
  <c r="A4606" i="64"/>
  <c r="A4607" i="64"/>
  <c r="A4608" i="64"/>
  <c r="A4609" i="64"/>
  <c r="A4610" i="64"/>
  <c r="A4611" i="64"/>
  <c r="A4612" i="64"/>
  <c r="A4613" i="64"/>
  <c r="A4614" i="64"/>
  <c r="A4615" i="64"/>
  <c r="A4616" i="64"/>
  <c r="A4617" i="64"/>
  <c r="A4618" i="64"/>
  <c r="A4619" i="64"/>
  <c r="A4620" i="64"/>
  <c r="A4621" i="64"/>
  <c r="A4622" i="64"/>
  <c r="A4623" i="64"/>
  <c r="A4624" i="64"/>
  <c r="A4625" i="64"/>
  <c r="A4626" i="64"/>
  <c r="A4627" i="64"/>
  <c r="A4628" i="64"/>
  <c r="A4629" i="64"/>
  <c r="A4630" i="64"/>
  <c r="A4631" i="64"/>
  <c r="A4632" i="64"/>
  <c r="A4633" i="64"/>
  <c r="A4634" i="64"/>
  <c r="A4635" i="64"/>
  <c r="A4636" i="64"/>
  <c r="A4637" i="64"/>
  <c r="A4638" i="64"/>
  <c r="A4639" i="64"/>
  <c r="A4640" i="64"/>
  <c r="A4641" i="64"/>
  <c r="A4642" i="64"/>
  <c r="A4643" i="64"/>
  <c r="A4644" i="64"/>
  <c r="A4645" i="64"/>
  <c r="A4646" i="64"/>
  <c r="A4647" i="64"/>
  <c r="A4648" i="64"/>
  <c r="A4649" i="64"/>
  <c r="A4650" i="64"/>
  <c r="A4651" i="64"/>
  <c r="A4652" i="64"/>
  <c r="A4653" i="64"/>
  <c r="A4654" i="64"/>
  <c r="A4655" i="64"/>
  <c r="A4656" i="64"/>
  <c r="A4657" i="64"/>
  <c r="A4658" i="64"/>
  <c r="A4659" i="64"/>
  <c r="A4660" i="64"/>
  <c r="A4661" i="64"/>
  <c r="A4662" i="64"/>
  <c r="A4663" i="64"/>
  <c r="A4664" i="64"/>
  <c r="A4665" i="64"/>
  <c r="A4666" i="64"/>
  <c r="A4667" i="64"/>
  <c r="A4668" i="64"/>
  <c r="A4669" i="64"/>
  <c r="A4670" i="64"/>
  <c r="A4671" i="64"/>
  <c r="A4672" i="64"/>
  <c r="A4673" i="64"/>
  <c r="A4674" i="64"/>
  <c r="A4675" i="64"/>
  <c r="A4676" i="64"/>
  <c r="A4677" i="64"/>
  <c r="A4678" i="64"/>
  <c r="A4679" i="64"/>
  <c r="A4680" i="64"/>
  <c r="A4681" i="64"/>
  <c r="A4682" i="64"/>
  <c r="A4683" i="64"/>
  <c r="A4684" i="64"/>
  <c r="A4685" i="64"/>
  <c r="A4686" i="64"/>
  <c r="A4687" i="64"/>
  <c r="A4688" i="64"/>
  <c r="A4689" i="64"/>
  <c r="A4690" i="64"/>
  <c r="A4691" i="64"/>
  <c r="A4692" i="64"/>
  <c r="A4693" i="64"/>
  <c r="A4694" i="64"/>
  <c r="A4695" i="64"/>
  <c r="A4696" i="64"/>
  <c r="A4697" i="64"/>
  <c r="A4698" i="64"/>
  <c r="A4699" i="64"/>
  <c r="A4700" i="64"/>
  <c r="A4701" i="64"/>
  <c r="A4702" i="64"/>
  <c r="A4703" i="64"/>
  <c r="A4704" i="64"/>
  <c r="A4705" i="64"/>
  <c r="A4706" i="64"/>
  <c r="A4707" i="64"/>
  <c r="A4708" i="64"/>
  <c r="A4709" i="64"/>
  <c r="A4710" i="64"/>
  <c r="A4711" i="64"/>
  <c r="A4712" i="64"/>
  <c r="A4713" i="64"/>
  <c r="A4714" i="64"/>
  <c r="A4715" i="64"/>
  <c r="A4716" i="64"/>
  <c r="A4717" i="64"/>
  <c r="A4718" i="64"/>
  <c r="A4719" i="64"/>
  <c r="A4720" i="64"/>
  <c r="A4721" i="64"/>
  <c r="A4722" i="64"/>
  <c r="A4723" i="64"/>
  <c r="A4724" i="64"/>
  <c r="A4725" i="64"/>
  <c r="A4726" i="64"/>
  <c r="A4727" i="64"/>
  <c r="A4728" i="64"/>
  <c r="A4729" i="64"/>
  <c r="A4730" i="64"/>
  <c r="A4731" i="64"/>
  <c r="A4732" i="64"/>
  <c r="A4733" i="64"/>
  <c r="A4734" i="64"/>
  <c r="A4735" i="64"/>
  <c r="A4736" i="64"/>
  <c r="A4737" i="64"/>
  <c r="A4738" i="64"/>
  <c r="A4739" i="64"/>
  <c r="A4740" i="64"/>
  <c r="A4741" i="64"/>
  <c r="A4742" i="64"/>
  <c r="A4743" i="64"/>
  <c r="A4744" i="64"/>
  <c r="A4745" i="64"/>
  <c r="A4746" i="64"/>
  <c r="A4747" i="64"/>
  <c r="A4748" i="64"/>
  <c r="A4749" i="64"/>
  <c r="A4750" i="64"/>
  <c r="A4751" i="64"/>
  <c r="A4752" i="64"/>
  <c r="A4753" i="64"/>
  <c r="A4754" i="64"/>
  <c r="A4755" i="64"/>
  <c r="A4756" i="64"/>
  <c r="A4757" i="64"/>
  <c r="A4758" i="64"/>
  <c r="A4759" i="64"/>
  <c r="A4760" i="64"/>
  <c r="A4761" i="64"/>
  <c r="A4762" i="64"/>
  <c r="A4763" i="64"/>
  <c r="A4764" i="64"/>
  <c r="A4765" i="64"/>
  <c r="A4766" i="64"/>
  <c r="A4767" i="64"/>
  <c r="A4768" i="64"/>
  <c r="A4769" i="64"/>
  <c r="A4770" i="64"/>
  <c r="A4771" i="64"/>
  <c r="A4772" i="64"/>
  <c r="A4773" i="64"/>
  <c r="A4774" i="64"/>
  <c r="A4775" i="64"/>
  <c r="A4776" i="64"/>
  <c r="A4777" i="64"/>
  <c r="A4778" i="64"/>
  <c r="A4779" i="64"/>
  <c r="A4780" i="64"/>
  <c r="A4781" i="64"/>
  <c r="A4782" i="64"/>
  <c r="A4783" i="64"/>
  <c r="A4784" i="64"/>
  <c r="A4785" i="64"/>
  <c r="A4786" i="64"/>
  <c r="A4787" i="64"/>
  <c r="A4788" i="64"/>
  <c r="A4789" i="64"/>
  <c r="A4790" i="64"/>
  <c r="A4791" i="64"/>
  <c r="A4792" i="64"/>
  <c r="A4793" i="64"/>
  <c r="A4794" i="64"/>
  <c r="A4795" i="64"/>
  <c r="A4796" i="64"/>
  <c r="A4797" i="64"/>
  <c r="A4798" i="64"/>
  <c r="A4799" i="64"/>
  <c r="A4800" i="64"/>
  <c r="A4801" i="64"/>
  <c r="A4802" i="64"/>
  <c r="A4803" i="64"/>
  <c r="A4804" i="64"/>
  <c r="A4805" i="64"/>
  <c r="A4806" i="64"/>
  <c r="A4807" i="64"/>
  <c r="A4808" i="64"/>
  <c r="A4809" i="64"/>
  <c r="A4810" i="64"/>
  <c r="A4811" i="64"/>
  <c r="A4812" i="64"/>
  <c r="A4813" i="64"/>
  <c r="A4814" i="64"/>
  <c r="A4815" i="64"/>
  <c r="A4816" i="64"/>
  <c r="A4817" i="64"/>
  <c r="A4818" i="64"/>
  <c r="A4819" i="64"/>
  <c r="A4820" i="64"/>
  <c r="A4821" i="64"/>
  <c r="A4822" i="64"/>
  <c r="A4823" i="64"/>
  <c r="A4824" i="64"/>
  <c r="A4825" i="64"/>
  <c r="A4826" i="64"/>
  <c r="A4827" i="64"/>
  <c r="A4828" i="64"/>
  <c r="A4829" i="64"/>
  <c r="A4830" i="64"/>
  <c r="A4831" i="64"/>
  <c r="A4832" i="64"/>
  <c r="A4833" i="64"/>
  <c r="A4834" i="64"/>
  <c r="A4835" i="64"/>
  <c r="A4836" i="64"/>
  <c r="A4837" i="64"/>
  <c r="A4838" i="64"/>
  <c r="A4839" i="64"/>
  <c r="A4840" i="64"/>
  <c r="A4841" i="64"/>
  <c r="A4842" i="64"/>
  <c r="A4843" i="64"/>
  <c r="A4844" i="64"/>
  <c r="A4845" i="64"/>
  <c r="A4846" i="64"/>
  <c r="A4847" i="64"/>
  <c r="A4848" i="64"/>
  <c r="A4849" i="64"/>
  <c r="A4850" i="64"/>
  <c r="A4851" i="64"/>
  <c r="A4852" i="64"/>
  <c r="A4853" i="64"/>
  <c r="A4854" i="64"/>
  <c r="A4855" i="64"/>
  <c r="A4856" i="64"/>
  <c r="A4857" i="64"/>
  <c r="A4858" i="64"/>
  <c r="A4859" i="64"/>
  <c r="A4860" i="64"/>
  <c r="A4861" i="64"/>
  <c r="A4862" i="64"/>
  <c r="A4863" i="64"/>
  <c r="A4864" i="64"/>
  <c r="A4865" i="64"/>
  <c r="A4866" i="64"/>
  <c r="A4867" i="64"/>
  <c r="A4868" i="64"/>
  <c r="A4869" i="64"/>
  <c r="A4870" i="64"/>
  <c r="A4871" i="64"/>
  <c r="A4872" i="64"/>
  <c r="A4873" i="64"/>
  <c r="A4874" i="64"/>
  <c r="A4875" i="64"/>
  <c r="A4876" i="64"/>
  <c r="A4877" i="64"/>
  <c r="A4878" i="64"/>
  <c r="A4879" i="64"/>
  <c r="A4880" i="64"/>
  <c r="A4881" i="64"/>
  <c r="A4882" i="64"/>
  <c r="A4883" i="64"/>
  <c r="A4884" i="64"/>
  <c r="A4885" i="64"/>
  <c r="A4886" i="64"/>
  <c r="A4887" i="64"/>
  <c r="A4888" i="64"/>
  <c r="A4889" i="64"/>
  <c r="A4890" i="64"/>
  <c r="A4891" i="64"/>
  <c r="A4892" i="64"/>
  <c r="A4893" i="64"/>
  <c r="A4894" i="64"/>
  <c r="A4895" i="64"/>
  <c r="A4896" i="64"/>
  <c r="A4897" i="64"/>
  <c r="A4898" i="64"/>
  <c r="A4899" i="64"/>
  <c r="A4900" i="64"/>
  <c r="A4901" i="64"/>
  <c r="A4902" i="64"/>
  <c r="A4903" i="64"/>
  <c r="A4904" i="64"/>
  <c r="A4905" i="64"/>
  <c r="A4906" i="64"/>
  <c r="A4907" i="64"/>
  <c r="A4908" i="64"/>
  <c r="A4909" i="64"/>
  <c r="A4910" i="64"/>
  <c r="A4911" i="64"/>
  <c r="A4912" i="64"/>
  <c r="A4913" i="64"/>
  <c r="A4914" i="64"/>
  <c r="A4915" i="64"/>
  <c r="A4916" i="64"/>
  <c r="A4917" i="64"/>
  <c r="A4918" i="64"/>
  <c r="A4919" i="64"/>
  <c r="A4920" i="64"/>
  <c r="A4921" i="64"/>
  <c r="A4922" i="64"/>
  <c r="A4923" i="64"/>
  <c r="A4924" i="64"/>
  <c r="A4925" i="64"/>
  <c r="A4926" i="64"/>
  <c r="A4927" i="64"/>
  <c r="A4928" i="64"/>
  <c r="A4929" i="64"/>
  <c r="A4930" i="64"/>
  <c r="A4931" i="64"/>
  <c r="A4932" i="64"/>
  <c r="A4933" i="64"/>
  <c r="A4934" i="64"/>
  <c r="A4935" i="64"/>
  <c r="A4936" i="64"/>
  <c r="A4937" i="64"/>
  <c r="A4938" i="64"/>
  <c r="A4939" i="64"/>
  <c r="A4940" i="64"/>
  <c r="A4941" i="64"/>
  <c r="A4942" i="64"/>
  <c r="A4943" i="64"/>
  <c r="A4944" i="64"/>
  <c r="A4945" i="64"/>
  <c r="A4946" i="64"/>
  <c r="A4947" i="64"/>
  <c r="A4948" i="64"/>
  <c r="A4949" i="64"/>
  <c r="A4950" i="64"/>
  <c r="A4951" i="64"/>
  <c r="A4952" i="64"/>
  <c r="A4953" i="64"/>
  <c r="A4954" i="64"/>
  <c r="A4955" i="64"/>
  <c r="A4956" i="64"/>
  <c r="A4957" i="64"/>
  <c r="A4958" i="64"/>
  <c r="A4959" i="64"/>
  <c r="A4960" i="64"/>
  <c r="A4961" i="64"/>
  <c r="A4962" i="64"/>
  <c r="A4963" i="64"/>
  <c r="A4964" i="64"/>
  <c r="A4965" i="64"/>
  <c r="A4966" i="64"/>
  <c r="A4967" i="64"/>
  <c r="A4968" i="64"/>
  <c r="A4969" i="64"/>
  <c r="A4970" i="64"/>
  <c r="A4971" i="64"/>
  <c r="A4972" i="64"/>
  <c r="A4973" i="64"/>
  <c r="A4974" i="64"/>
  <c r="A4975" i="64"/>
  <c r="A4976" i="64"/>
  <c r="A4977" i="64"/>
  <c r="A4978" i="64"/>
  <c r="A4979" i="64"/>
  <c r="A4980" i="64"/>
  <c r="A4981" i="64"/>
  <c r="A4982" i="64"/>
  <c r="A4983" i="64"/>
  <c r="A4984" i="64"/>
  <c r="A4985" i="64"/>
  <c r="A4986" i="64"/>
  <c r="A4987" i="64"/>
  <c r="A4988" i="64"/>
  <c r="A4989" i="64"/>
  <c r="A4990" i="64"/>
  <c r="A4991" i="64"/>
  <c r="A4992" i="64"/>
  <c r="A4993" i="64"/>
  <c r="A4994" i="64"/>
  <c r="A4995" i="64"/>
  <c r="A4996" i="64"/>
  <c r="A4997" i="64"/>
  <c r="A4998" i="64"/>
  <c r="A4999" i="64"/>
  <c r="A5000" i="64"/>
  <c r="A5001" i="64"/>
  <c r="A5002" i="64"/>
  <c r="A5003" i="64"/>
  <c r="A5004" i="64"/>
  <c r="A5005" i="64"/>
  <c r="A5006" i="64"/>
  <c r="A5007" i="64"/>
  <c r="A5008" i="64"/>
  <c r="A5009" i="64"/>
  <c r="A5010" i="64"/>
  <c r="A5011" i="64"/>
  <c r="A5012" i="64"/>
  <c r="A5013" i="64"/>
  <c r="A5014" i="64"/>
  <c r="A5015" i="64"/>
  <c r="A5016" i="64"/>
  <c r="A5017" i="64"/>
  <c r="A5018" i="64"/>
  <c r="A5019" i="64"/>
  <c r="A5020" i="64"/>
  <c r="A5021" i="64"/>
  <c r="A5022" i="64"/>
  <c r="A5023" i="64"/>
  <c r="A5024" i="64"/>
  <c r="A5025" i="64"/>
  <c r="A5026" i="64"/>
  <c r="A5027" i="64"/>
  <c r="A5028" i="64"/>
  <c r="A5029" i="64"/>
  <c r="A5030" i="64"/>
  <c r="A5031" i="64"/>
  <c r="A5032" i="64"/>
  <c r="A5033" i="64"/>
  <c r="A5034" i="64"/>
  <c r="A5035" i="64"/>
  <c r="A5036" i="64"/>
  <c r="A5037" i="64"/>
  <c r="A5038" i="64"/>
  <c r="A5039" i="64"/>
  <c r="A5040" i="64"/>
  <c r="A5041" i="64"/>
  <c r="A5042" i="64"/>
  <c r="A5043" i="64"/>
  <c r="A5044" i="64"/>
  <c r="A5045" i="64"/>
  <c r="A5046" i="64"/>
  <c r="A5047" i="64"/>
  <c r="A5048" i="64"/>
  <c r="A5049" i="64"/>
  <c r="A5050" i="64"/>
  <c r="A5051" i="64"/>
  <c r="A5052" i="64"/>
  <c r="A5053" i="64"/>
  <c r="A5054" i="64"/>
  <c r="A5055" i="64"/>
  <c r="A5056" i="64"/>
  <c r="A5057" i="64"/>
  <c r="A5058" i="64"/>
  <c r="A5059" i="64"/>
  <c r="A5060" i="64"/>
  <c r="A5061" i="64"/>
  <c r="A5062" i="64"/>
  <c r="A5063" i="64"/>
  <c r="A5064" i="64"/>
  <c r="A5065" i="64"/>
  <c r="A5066" i="64"/>
  <c r="A5067" i="64"/>
  <c r="A5068" i="64"/>
  <c r="A5069" i="64"/>
  <c r="A5070" i="64"/>
  <c r="A5071" i="64"/>
  <c r="A5072" i="64"/>
  <c r="A5073" i="64"/>
  <c r="A5074" i="64"/>
  <c r="A5075" i="64"/>
  <c r="A5076" i="64"/>
  <c r="A5077" i="64"/>
  <c r="A5078" i="64"/>
  <c r="A5079" i="64"/>
  <c r="A5080" i="64"/>
  <c r="A5081" i="64"/>
  <c r="A5082" i="64"/>
  <c r="A5083" i="64"/>
  <c r="A5084" i="64"/>
  <c r="A5085" i="64"/>
  <c r="A5086" i="64"/>
  <c r="A5087" i="64"/>
  <c r="A5088" i="64"/>
  <c r="A5089" i="64"/>
  <c r="A5090" i="64"/>
  <c r="A5091" i="64"/>
  <c r="A5092" i="64"/>
  <c r="A5093" i="64"/>
  <c r="A5094" i="64"/>
  <c r="A5095" i="64"/>
  <c r="A5096" i="64"/>
  <c r="A5097" i="64"/>
  <c r="A5098" i="64"/>
  <c r="A5099" i="64"/>
  <c r="A5100" i="64"/>
  <c r="A5101" i="64"/>
  <c r="A5102" i="64"/>
  <c r="A5103" i="64"/>
  <c r="A5104" i="64"/>
  <c r="A5105" i="64"/>
  <c r="A5106" i="64"/>
  <c r="A5107" i="64"/>
  <c r="A5108" i="64"/>
  <c r="A5109" i="64"/>
  <c r="A5110" i="64"/>
  <c r="A5111" i="64"/>
  <c r="A5112" i="64"/>
  <c r="A5113" i="64"/>
  <c r="A5114" i="64"/>
  <c r="A5115" i="64"/>
  <c r="A5116" i="64"/>
  <c r="A5117" i="64"/>
  <c r="A5118" i="64"/>
  <c r="A5119" i="64"/>
  <c r="A5120" i="64"/>
  <c r="A5121" i="64"/>
  <c r="A5122" i="64"/>
  <c r="A5123" i="64"/>
  <c r="A5124" i="64"/>
  <c r="A5125" i="64"/>
  <c r="A5126" i="64"/>
  <c r="A5127" i="64"/>
  <c r="A5128" i="64"/>
  <c r="A5129" i="64"/>
  <c r="A5130" i="64"/>
  <c r="A5131" i="64"/>
  <c r="A5132" i="64"/>
  <c r="A5133" i="64"/>
  <c r="A5134" i="64"/>
  <c r="A5135" i="64"/>
  <c r="A5136" i="64"/>
  <c r="A5137" i="64"/>
  <c r="A5138" i="64"/>
  <c r="A5139" i="64"/>
  <c r="A5140" i="64"/>
  <c r="A5141" i="64"/>
  <c r="A5142" i="64"/>
  <c r="A5143" i="64"/>
  <c r="A5144" i="64"/>
  <c r="A5145" i="64"/>
  <c r="A5146" i="64"/>
  <c r="A5147" i="64"/>
  <c r="A5148" i="64"/>
  <c r="A5149" i="64"/>
  <c r="A5150" i="64"/>
  <c r="A5151" i="64"/>
  <c r="A5152" i="64"/>
  <c r="A5153" i="64"/>
  <c r="A5154" i="64"/>
  <c r="A5155" i="64"/>
  <c r="A5156" i="64"/>
  <c r="A5157" i="64"/>
  <c r="A5158" i="64"/>
  <c r="A5159" i="64"/>
  <c r="A5160" i="64"/>
  <c r="A5161" i="64"/>
  <c r="A5162" i="64"/>
  <c r="A5163" i="64"/>
  <c r="A5164" i="64"/>
  <c r="A5165" i="64"/>
  <c r="A5166" i="64"/>
  <c r="A5167" i="64"/>
  <c r="A5168" i="64"/>
  <c r="A5169" i="64"/>
  <c r="A5170" i="64"/>
  <c r="A5171" i="64"/>
  <c r="A5172" i="64"/>
  <c r="A5173" i="64"/>
  <c r="A5174" i="64"/>
  <c r="A5175" i="64"/>
  <c r="A5176" i="64"/>
  <c r="A5177" i="64"/>
  <c r="A5178" i="64"/>
  <c r="A5179" i="64"/>
  <c r="A5180" i="64"/>
  <c r="A5181" i="64"/>
  <c r="A5182" i="64"/>
  <c r="A5183" i="64"/>
  <c r="A5184" i="64"/>
  <c r="A5185" i="64"/>
  <c r="A5186" i="64"/>
  <c r="A5187" i="64"/>
  <c r="A5188" i="64"/>
  <c r="A5189" i="64"/>
  <c r="A5190" i="64"/>
  <c r="A5191" i="64"/>
  <c r="A5192" i="64"/>
  <c r="A5193" i="64"/>
  <c r="A5194" i="64"/>
  <c r="A5195" i="64"/>
  <c r="A5196" i="64"/>
  <c r="A5197" i="64"/>
  <c r="A5198" i="64"/>
  <c r="A5199" i="64"/>
  <c r="A5200" i="64"/>
  <c r="A5201" i="64"/>
  <c r="A5202" i="64"/>
  <c r="A5203" i="64"/>
  <c r="A5204" i="64"/>
  <c r="A5205" i="64"/>
  <c r="A5206" i="64"/>
  <c r="A5207" i="64"/>
  <c r="A5208" i="64"/>
  <c r="A5209" i="64"/>
  <c r="A5210" i="64"/>
  <c r="A5211" i="64"/>
  <c r="A5212" i="64"/>
  <c r="A5213" i="64"/>
  <c r="A5214" i="64"/>
  <c r="A5215" i="64"/>
  <c r="A5216" i="64"/>
  <c r="A5217" i="64"/>
  <c r="A5218" i="64"/>
  <c r="A5219" i="64"/>
  <c r="A5220" i="64"/>
  <c r="A5221" i="64"/>
  <c r="A5222" i="64"/>
  <c r="A5223" i="64"/>
  <c r="A5224" i="64"/>
  <c r="A5225" i="64"/>
  <c r="A5226" i="64"/>
  <c r="A5227" i="64"/>
  <c r="A5228" i="64"/>
  <c r="A5229" i="64"/>
  <c r="A5230" i="64"/>
  <c r="A5231" i="64"/>
  <c r="A5232" i="64"/>
  <c r="A5233" i="64"/>
  <c r="A5234" i="64"/>
  <c r="A5235" i="64"/>
  <c r="A5236" i="64"/>
  <c r="A5237" i="64"/>
  <c r="A5238" i="64"/>
  <c r="A5239" i="64"/>
  <c r="A5240" i="64"/>
  <c r="A5241" i="64"/>
  <c r="A5242" i="64"/>
  <c r="A5243" i="64"/>
  <c r="A5244" i="64"/>
  <c r="A5245" i="64"/>
  <c r="A5246" i="64"/>
  <c r="A5247" i="64"/>
  <c r="A5248" i="64"/>
  <c r="A5249" i="64"/>
  <c r="A5250" i="64"/>
  <c r="A5251" i="64"/>
  <c r="A5252" i="64"/>
  <c r="A5253" i="64"/>
  <c r="A5254" i="64"/>
  <c r="A5255" i="64"/>
  <c r="A5256" i="64"/>
  <c r="A5257" i="64"/>
  <c r="A5258" i="64"/>
  <c r="A5259" i="64"/>
  <c r="A5260" i="64"/>
  <c r="A5261" i="64"/>
  <c r="A5262" i="64"/>
  <c r="A5263" i="64"/>
  <c r="A5264" i="64"/>
  <c r="A5265" i="64"/>
  <c r="A5266" i="64"/>
  <c r="A5267" i="64"/>
  <c r="A5268" i="64"/>
  <c r="A5269" i="64"/>
  <c r="A5270" i="64"/>
  <c r="A5271" i="64"/>
  <c r="A5272" i="64"/>
  <c r="A5273" i="64"/>
  <c r="A5274" i="64"/>
  <c r="A5275" i="64"/>
  <c r="A5276" i="64"/>
  <c r="A5277" i="64"/>
  <c r="A5278" i="64"/>
  <c r="A5279" i="64"/>
  <c r="A5280" i="64"/>
  <c r="A5281" i="64"/>
  <c r="A5282" i="64"/>
  <c r="A5283" i="64"/>
  <c r="A5284" i="64"/>
  <c r="A5285" i="64"/>
  <c r="A5286" i="64"/>
  <c r="A5287" i="64"/>
  <c r="A5288" i="64"/>
  <c r="A5289" i="64"/>
  <c r="A5290" i="64"/>
  <c r="A5291" i="64"/>
  <c r="A5292" i="64"/>
  <c r="A5293" i="64"/>
  <c r="A5294" i="64"/>
  <c r="A5295" i="64"/>
  <c r="A5296" i="64"/>
  <c r="A5297" i="64"/>
  <c r="A5298" i="64"/>
  <c r="A5299" i="64"/>
  <c r="A5300" i="64"/>
  <c r="A5301" i="64"/>
  <c r="A5302" i="64"/>
  <c r="A5303" i="64"/>
  <c r="A5304" i="64"/>
  <c r="A5305" i="64"/>
  <c r="A5306" i="64"/>
  <c r="A5307" i="64"/>
  <c r="A5308" i="64"/>
  <c r="A5309" i="64"/>
  <c r="A5310" i="64"/>
  <c r="A5311" i="64"/>
  <c r="A5312" i="64"/>
  <c r="A5313" i="64"/>
  <c r="A5314" i="64"/>
  <c r="A5315" i="64"/>
  <c r="A5316" i="64"/>
  <c r="A5317" i="64"/>
  <c r="A5318" i="64"/>
  <c r="A5319" i="64"/>
  <c r="A5320" i="64"/>
  <c r="A5321" i="64"/>
  <c r="A5322" i="64"/>
  <c r="A5323" i="64"/>
  <c r="A5324" i="64"/>
  <c r="A5325" i="64"/>
  <c r="A5326" i="64"/>
  <c r="A5327" i="64"/>
  <c r="A5328" i="64"/>
  <c r="A5329" i="64"/>
  <c r="A5330" i="64"/>
  <c r="A5331" i="64"/>
  <c r="A5332" i="64"/>
  <c r="A5333" i="64"/>
  <c r="A5334" i="64"/>
  <c r="A5335" i="64"/>
  <c r="A5336" i="64"/>
  <c r="A5337" i="64"/>
  <c r="A5338" i="64"/>
  <c r="A5339" i="64"/>
  <c r="A5340" i="64"/>
  <c r="A5341" i="64"/>
  <c r="A5342" i="64"/>
  <c r="A5343" i="64"/>
  <c r="A5344" i="64"/>
  <c r="A5345" i="64"/>
  <c r="A5346" i="64"/>
  <c r="A5347" i="64"/>
  <c r="A5348" i="64"/>
  <c r="A5349" i="64"/>
  <c r="A5350" i="64"/>
  <c r="A5351" i="64"/>
  <c r="A5352" i="64"/>
  <c r="A5353" i="64"/>
  <c r="A5354" i="64"/>
  <c r="A5355" i="64"/>
  <c r="A5356" i="64"/>
  <c r="A5357" i="64"/>
  <c r="A5358" i="64"/>
  <c r="A5359" i="64"/>
  <c r="A5360" i="64"/>
  <c r="A5361" i="64"/>
  <c r="A5362" i="64"/>
  <c r="A5363" i="64"/>
  <c r="A5364" i="64"/>
  <c r="A5365" i="64"/>
  <c r="A5366" i="64"/>
  <c r="A5367" i="64"/>
  <c r="A5368" i="64"/>
  <c r="A5369" i="64"/>
  <c r="A5370" i="64"/>
  <c r="A5371" i="64"/>
  <c r="A5372" i="64"/>
  <c r="A5373" i="64"/>
  <c r="A5374" i="64"/>
  <c r="A5375" i="64"/>
  <c r="A5376" i="64"/>
  <c r="A5377" i="64"/>
  <c r="A5378" i="64"/>
  <c r="A5379" i="64"/>
  <c r="A5380" i="64"/>
  <c r="A5381" i="64"/>
  <c r="A5382" i="64"/>
  <c r="A5383" i="64"/>
  <c r="A5384" i="64"/>
  <c r="A5385" i="64"/>
  <c r="A5386" i="64"/>
  <c r="A5387" i="64"/>
  <c r="A5388" i="64"/>
  <c r="A5389" i="64"/>
  <c r="A5390" i="64"/>
  <c r="A5391" i="64"/>
  <c r="A5392" i="64"/>
  <c r="A5393" i="64"/>
  <c r="A5394" i="64"/>
  <c r="A5395" i="64"/>
  <c r="A5396" i="64"/>
  <c r="A5397" i="64"/>
  <c r="A5398" i="64"/>
  <c r="A5399" i="64"/>
  <c r="A5400" i="64"/>
  <c r="A5401" i="64"/>
  <c r="A5402" i="64"/>
  <c r="A5403" i="64"/>
  <c r="A5404" i="64"/>
  <c r="A5405" i="64"/>
  <c r="A5406" i="64"/>
  <c r="A5407" i="64"/>
  <c r="A5408" i="64"/>
  <c r="A5409" i="64"/>
  <c r="A5410" i="64"/>
  <c r="A5411" i="64"/>
  <c r="A5412" i="64"/>
  <c r="A5413" i="64"/>
  <c r="A5414" i="64"/>
  <c r="A5415" i="64"/>
  <c r="A5416" i="64"/>
  <c r="A5417" i="64"/>
  <c r="A5418" i="64"/>
  <c r="A5419" i="64"/>
  <c r="A5420" i="64"/>
  <c r="A5421" i="64"/>
  <c r="A5422" i="64"/>
  <c r="A5423" i="64"/>
  <c r="A5424" i="64"/>
  <c r="A5425" i="64"/>
  <c r="A5426" i="64"/>
  <c r="A5427" i="64"/>
  <c r="A5428" i="64"/>
  <c r="A5429" i="64"/>
  <c r="A5430" i="64"/>
  <c r="A5431" i="64"/>
  <c r="A5432" i="64"/>
  <c r="A5433" i="64"/>
  <c r="A5434" i="64"/>
  <c r="A5435" i="64"/>
  <c r="A5436" i="64"/>
  <c r="A5437" i="64"/>
  <c r="A5438" i="64"/>
  <c r="A5439" i="64"/>
  <c r="A5440" i="64"/>
  <c r="A5441" i="64"/>
  <c r="A5442" i="64"/>
  <c r="A5443" i="64"/>
  <c r="A5444" i="64"/>
  <c r="A5445" i="64"/>
  <c r="A5446" i="64"/>
  <c r="A5447" i="64"/>
  <c r="A5448" i="64"/>
  <c r="A5449" i="64"/>
  <c r="A5450" i="64"/>
  <c r="A5451" i="64"/>
  <c r="A5452" i="64"/>
  <c r="A5453" i="64"/>
  <c r="A5454" i="64"/>
  <c r="A5455" i="64"/>
  <c r="A5456" i="64"/>
  <c r="A5457" i="64"/>
  <c r="A5458" i="64"/>
  <c r="A5459" i="64"/>
  <c r="A5460" i="64"/>
  <c r="A5461" i="64"/>
  <c r="A5462" i="64"/>
  <c r="A5463" i="64"/>
  <c r="A5464" i="64"/>
  <c r="A5465" i="64"/>
  <c r="A5466" i="64"/>
  <c r="A5467" i="64"/>
  <c r="A5468" i="64"/>
  <c r="A5469" i="64"/>
  <c r="A5470" i="64"/>
  <c r="A5471" i="64"/>
  <c r="A5472" i="64"/>
  <c r="A5473" i="64"/>
  <c r="A5474" i="64"/>
  <c r="A5475" i="64"/>
  <c r="A5476" i="64"/>
  <c r="A5477" i="64"/>
  <c r="A5478" i="64"/>
  <c r="A5479" i="64"/>
  <c r="A5480" i="64"/>
  <c r="A5481" i="64"/>
  <c r="A5482" i="64"/>
  <c r="A5483" i="64"/>
  <c r="A5484" i="64"/>
  <c r="A5485" i="64"/>
  <c r="A5486" i="64"/>
  <c r="A5487" i="64"/>
  <c r="A5488" i="64"/>
  <c r="A5489" i="64"/>
  <c r="A5490" i="64"/>
  <c r="A5491" i="64"/>
  <c r="A5492" i="64"/>
  <c r="A5493" i="64"/>
  <c r="A5494" i="64"/>
  <c r="A5495" i="64"/>
  <c r="A5496" i="64"/>
  <c r="A5497" i="64"/>
  <c r="A5498" i="64"/>
  <c r="A5499" i="64"/>
  <c r="A5500" i="64"/>
  <c r="A5501" i="64"/>
  <c r="A5502" i="64"/>
  <c r="A5503" i="64"/>
  <c r="A5504" i="64"/>
  <c r="A5505" i="64"/>
  <c r="A5506" i="64"/>
  <c r="A5507" i="64"/>
  <c r="A5508" i="64"/>
  <c r="A5509" i="64"/>
  <c r="A5510" i="64"/>
  <c r="A5511" i="64"/>
  <c r="A5512" i="64"/>
  <c r="A5513" i="64"/>
  <c r="A5514" i="64"/>
  <c r="A5515" i="64"/>
  <c r="A5516" i="64"/>
  <c r="A5517" i="64"/>
  <c r="A5518" i="64"/>
  <c r="A5519" i="64"/>
  <c r="A5520" i="64"/>
  <c r="A5521" i="64"/>
  <c r="A5522" i="64"/>
  <c r="A5523" i="64"/>
  <c r="A5524" i="64"/>
  <c r="A5525" i="64"/>
  <c r="A5526" i="64"/>
  <c r="A5527" i="64"/>
  <c r="A5528" i="64"/>
  <c r="A5529" i="64"/>
  <c r="A5530" i="64"/>
  <c r="A5531" i="64"/>
  <c r="A5532" i="64"/>
  <c r="A5533" i="64"/>
  <c r="A5534" i="64"/>
  <c r="A5535" i="64"/>
  <c r="A5536" i="64"/>
  <c r="A5537" i="64"/>
  <c r="A5538" i="64"/>
  <c r="A5539" i="64"/>
  <c r="A5540" i="64"/>
  <c r="A5541" i="64"/>
  <c r="A5542" i="64"/>
  <c r="A5543" i="64"/>
  <c r="A5544" i="64"/>
  <c r="A5545" i="64"/>
  <c r="A5546" i="64"/>
  <c r="A5547" i="64"/>
  <c r="A5548" i="64"/>
  <c r="A5549" i="64"/>
  <c r="A5550" i="64"/>
  <c r="A5551" i="64"/>
  <c r="A5552" i="64"/>
  <c r="A5553" i="64"/>
  <c r="A5554" i="64"/>
  <c r="A5555" i="64"/>
  <c r="A5556" i="64"/>
  <c r="A5557" i="64"/>
  <c r="A5558" i="64"/>
  <c r="A5559" i="64"/>
  <c r="A5560" i="64"/>
  <c r="A5561" i="64"/>
  <c r="A5562" i="64"/>
  <c r="A5563" i="64"/>
  <c r="A5564" i="64"/>
  <c r="A5565" i="64"/>
  <c r="A5566" i="64"/>
  <c r="A5567" i="64"/>
  <c r="A5568" i="64"/>
  <c r="A5569" i="64"/>
  <c r="A5570" i="64"/>
  <c r="A5571" i="64"/>
  <c r="A5572" i="64"/>
  <c r="A5573" i="64"/>
  <c r="A5574" i="64"/>
  <c r="A5575" i="64"/>
  <c r="A5576" i="64"/>
  <c r="A5577" i="64"/>
  <c r="A5578" i="64"/>
  <c r="A5579" i="64"/>
  <c r="A5580" i="64"/>
  <c r="A5581" i="64"/>
  <c r="A5582" i="64"/>
  <c r="A5583" i="64"/>
  <c r="A5584" i="64"/>
  <c r="A5585" i="64"/>
  <c r="A5586" i="64"/>
  <c r="A5587" i="64"/>
  <c r="A5588" i="64"/>
  <c r="A5589" i="64"/>
  <c r="A5590" i="64"/>
  <c r="A5591" i="64"/>
  <c r="A5592" i="64"/>
  <c r="A5593" i="64"/>
  <c r="A5594" i="64"/>
  <c r="A5595" i="64"/>
  <c r="A5596" i="64"/>
  <c r="A5597" i="64"/>
  <c r="A5598" i="64"/>
  <c r="A5599" i="64"/>
  <c r="A5600" i="64"/>
  <c r="A5601" i="64"/>
  <c r="A5602" i="64"/>
  <c r="A5603" i="64"/>
  <c r="A5604" i="64"/>
  <c r="A5605" i="64"/>
  <c r="A5606" i="64"/>
  <c r="A5607" i="64"/>
  <c r="A5608" i="64"/>
  <c r="A5609" i="64"/>
  <c r="A5610" i="64"/>
  <c r="A5611" i="64"/>
  <c r="A5612" i="64"/>
  <c r="A5613" i="64"/>
  <c r="A5614" i="64"/>
  <c r="A5615" i="64"/>
  <c r="A5616" i="64"/>
  <c r="A5617" i="64"/>
  <c r="A5618" i="64"/>
  <c r="A5619" i="64"/>
  <c r="A5620" i="64"/>
  <c r="A5621" i="64"/>
  <c r="A5622" i="64"/>
  <c r="A5623" i="64"/>
  <c r="A5624" i="64"/>
  <c r="A5625" i="64"/>
  <c r="A5626" i="64"/>
  <c r="A5627" i="64"/>
  <c r="A5628" i="64"/>
  <c r="A5629" i="64"/>
  <c r="A5630" i="64"/>
  <c r="A5631" i="64"/>
  <c r="A5632" i="64"/>
  <c r="A5633" i="64"/>
  <c r="A5634" i="64"/>
  <c r="A5635" i="64"/>
  <c r="A5636" i="64"/>
  <c r="A5637" i="64"/>
  <c r="A5638" i="64"/>
  <c r="A5639" i="64"/>
  <c r="A5640" i="64"/>
  <c r="A5641" i="64"/>
  <c r="A5642" i="64"/>
  <c r="A5643" i="64"/>
  <c r="A5644" i="64"/>
  <c r="A5645" i="64"/>
  <c r="A5646" i="64"/>
  <c r="A5647" i="64"/>
  <c r="A5648" i="64"/>
  <c r="A5649" i="64"/>
  <c r="A5650" i="64"/>
  <c r="A5651" i="64"/>
  <c r="A5652" i="64"/>
  <c r="A5653" i="64"/>
  <c r="A5654" i="64"/>
  <c r="A5655" i="64"/>
  <c r="A5656" i="64"/>
  <c r="A5657" i="64"/>
  <c r="A5658" i="64"/>
  <c r="A5659" i="64"/>
  <c r="A5660" i="64"/>
  <c r="A5661" i="64"/>
  <c r="A5662" i="64"/>
  <c r="A5663" i="64"/>
  <c r="A5664" i="64"/>
  <c r="A5665" i="64"/>
  <c r="A5666" i="64"/>
  <c r="A5667" i="64"/>
  <c r="A5668" i="64"/>
  <c r="A5669" i="64"/>
  <c r="A5670" i="64"/>
  <c r="A5671" i="64"/>
  <c r="A5672" i="64"/>
  <c r="A5673" i="64"/>
  <c r="A5674" i="64"/>
  <c r="A5675" i="64"/>
  <c r="A5676" i="64"/>
  <c r="A5677" i="64"/>
  <c r="A5678" i="64"/>
  <c r="A5679" i="64"/>
  <c r="A5680" i="64"/>
  <c r="A5681" i="64"/>
  <c r="A5682" i="64"/>
  <c r="A5683" i="64"/>
  <c r="A5684" i="64"/>
  <c r="A5685" i="64"/>
  <c r="A5686" i="64"/>
  <c r="A5687" i="64"/>
  <c r="A5688" i="64"/>
  <c r="A5689" i="64"/>
  <c r="A5690" i="64"/>
  <c r="A5691" i="64"/>
  <c r="A5692" i="64"/>
  <c r="A5693" i="64"/>
  <c r="A5694" i="64"/>
  <c r="A5695" i="64"/>
  <c r="A5696" i="64"/>
  <c r="A5697" i="64"/>
  <c r="A5698" i="64"/>
  <c r="A5699" i="64"/>
  <c r="A5700" i="64"/>
  <c r="A5701" i="64"/>
  <c r="A5702" i="64"/>
  <c r="A5703" i="64"/>
  <c r="A5704" i="64"/>
  <c r="A5705" i="64"/>
  <c r="A5706" i="64"/>
  <c r="A5707" i="64"/>
  <c r="A5708" i="64"/>
  <c r="A5709" i="64"/>
  <c r="A5710" i="64"/>
  <c r="A5711" i="64"/>
  <c r="A5712" i="64"/>
  <c r="A5713" i="64"/>
  <c r="A5714" i="64"/>
  <c r="A5715" i="64"/>
  <c r="A5716" i="64"/>
  <c r="A5717" i="64"/>
  <c r="A5718" i="64"/>
  <c r="A5719" i="64"/>
  <c r="A5720" i="64"/>
  <c r="A5721" i="64"/>
  <c r="A5722" i="64"/>
  <c r="A5723" i="64"/>
  <c r="A5724" i="64"/>
  <c r="A5725" i="64"/>
  <c r="A5726" i="64"/>
  <c r="A5727" i="64"/>
  <c r="A5728" i="64"/>
  <c r="A5729" i="64"/>
  <c r="A5730" i="64"/>
  <c r="A5731" i="64"/>
  <c r="A5732" i="64"/>
  <c r="A5733" i="64"/>
  <c r="A5734" i="64"/>
  <c r="A5735" i="64"/>
  <c r="A5736" i="64"/>
  <c r="A5737" i="64"/>
  <c r="A5738" i="64"/>
  <c r="A5739" i="64"/>
  <c r="A5740" i="64"/>
  <c r="A5741" i="64"/>
  <c r="A5742" i="64"/>
  <c r="A5743" i="64"/>
  <c r="A5744" i="64"/>
  <c r="A5745" i="64"/>
  <c r="A5746" i="64"/>
  <c r="A5747" i="64"/>
  <c r="A5748" i="64"/>
  <c r="A5749" i="64"/>
  <c r="A5750" i="64"/>
  <c r="A5751" i="64"/>
  <c r="A5752" i="64"/>
  <c r="A5753" i="64"/>
  <c r="A5754" i="64"/>
  <c r="A5755" i="64"/>
  <c r="A5756" i="64"/>
  <c r="A5757" i="64"/>
  <c r="A5758" i="64"/>
  <c r="A5759" i="64"/>
  <c r="A5760" i="64"/>
  <c r="A5761" i="64"/>
  <c r="A5762" i="64"/>
  <c r="A5763" i="64"/>
  <c r="A5764" i="64"/>
  <c r="A5765" i="64"/>
  <c r="A5766" i="64"/>
  <c r="A5767" i="64"/>
  <c r="A5768" i="64"/>
  <c r="A5769" i="64"/>
  <c r="A5770" i="64"/>
  <c r="A5771" i="64"/>
  <c r="A5772" i="64"/>
  <c r="A5773" i="64"/>
  <c r="A5774" i="64"/>
  <c r="A5775" i="64"/>
  <c r="A5776" i="64"/>
  <c r="A5777" i="64"/>
  <c r="A5778" i="64"/>
  <c r="A5779" i="64"/>
  <c r="A5780" i="64"/>
  <c r="A5781" i="64"/>
  <c r="A5782" i="64"/>
  <c r="A5783" i="64"/>
  <c r="A5784" i="64"/>
  <c r="A5785" i="64"/>
  <c r="A5786" i="64"/>
  <c r="A5787" i="64"/>
  <c r="A5788" i="64"/>
  <c r="A5789" i="64"/>
  <c r="A5790" i="64"/>
  <c r="A5791" i="64"/>
  <c r="A5792" i="64"/>
  <c r="A5793" i="64"/>
  <c r="A5794" i="64"/>
  <c r="A5795" i="64"/>
  <c r="A5796" i="64"/>
  <c r="A5797" i="64"/>
  <c r="A5798" i="64"/>
  <c r="A5799" i="64"/>
  <c r="A5800" i="64"/>
  <c r="A5801" i="64"/>
  <c r="A5802" i="64"/>
  <c r="A5803" i="64"/>
  <c r="A5804" i="64"/>
  <c r="A5805" i="64"/>
  <c r="A5806" i="64"/>
  <c r="A5807" i="64"/>
  <c r="A5808" i="64"/>
  <c r="A5809" i="64"/>
  <c r="A5810" i="64"/>
  <c r="A5811" i="64"/>
  <c r="A5812" i="64"/>
  <c r="A5813" i="64"/>
  <c r="A5814" i="64"/>
  <c r="A5815" i="64"/>
  <c r="A5816" i="64"/>
  <c r="A5817" i="64"/>
  <c r="A5818" i="64"/>
  <c r="A5819" i="64"/>
  <c r="A5820" i="64"/>
  <c r="A5821" i="64"/>
  <c r="A5822" i="64"/>
  <c r="A5823" i="64"/>
  <c r="A5824" i="64"/>
  <c r="A5825" i="64"/>
  <c r="A5826" i="64"/>
  <c r="A5827" i="64"/>
  <c r="A5828" i="64"/>
  <c r="A5829" i="64"/>
  <c r="A5830" i="64"/>
  <c r="A5831" i="64"/>
  <c r="A5832" i="64"/>
  <c r="A5833" i="64"/>
  <c r="A5834" i="64"/>
  <c r="A5835" i="64"/>
  <c r="A5836" i="64"/>
  <c r="A5837" i="64"/>
  <c r="A5838" i="64"/>
  <c r="A5839" i="64"/>
  <c r="A5840" i="64"/>
  <c r="A5841" i="64"/>
  <c r="A5842" i="64"/>
  <c r="A5843" i="64"/>
  <c r="A5844" i="64"/>
  <c r="A5845" i="64"/>
  <c r="A5846" i="64"/>
  <c r="A5847" i="64"/>
  <c r="A5848" i="64"/>
  <c r="A5849" i="64"/>
  <c r="A5850" i="64"/>
  <c r="A5851" i="64"/>
  <c r="A5852" i="64"/>
  <c r="A5853" i="64"/>
  <c r="A5854" i="64"/>
  <c r="A5855" i="64"/>
  <c r="A5856" i="64"/>
  <c r="A5857" i="64"/>
  <c r="A5858" i="64"/>
  <c r="A5859" i="64"/>
  <c r="A5860" i="64"/>
  <c r="A5861" i="64"/>
  <c r="A5862" i="64"/>
  <c r="A5863" i="64"/>
  <c r="A5864" i="64"/>
  <c r="A5865" i="64"/>
  <c r="A5866" i="64"/>
  <c r="A5867" i="64"/>
  <c r="A5868" i="64"/>
  <c r="A5869" i="64"/>
  <c r="A5870" i="64"/>
  <c r="A5871" i="64"/>
  <c r="A5872" i="64"/>
  <c r="A5873" i="64"/>
  <c r="A5874" i="64"/>
  <c r="A5875" i="64"/>
  <c r="A5876" i="64"/>
  <c r="A5877" i="64"/>
  <c r="A5878" i="64"/>
  <c r="A5879" i="64"/>
  <c r="A5880" i="64"/>
  <c r="A5881" i="64"/>
  <c r="A5882" i="64"/>
  <c r="A5883" i="64"/>
  <c r="A5884" i="64"/>
  <c r="A5885" i="64"/>
  <c r="A5886" i="64"/>
  <c r="A5887" i="64"/>
  <c r="A5888" i="64"/>
  <c r="A5889" i="64"/>
  <c r="A5890" i="64"/>
  <c r="A5891" i="64"/>
  <c r="A5892" i="64"/>
  <c r="A5893" i="64"/>
  <c r="A5894" i="64"/>
  <c r="A5895" i="64"/>
  <c r="A5896" i="64"/>
  <c r="A5897" i="64"/>
  <c r="A5898" i="64"/>
  <c r="A5899" i="64"/>
  <c r="A5900" i="64"/>
  <c r="A5901" i="64"/>
  <c r="A5902" i="64"/>
  <c r="A5903" i="64"/>
  <c r="A5904" i="64"/>
  <c r="A5905" i="64"/>
  <c r="A5906" i="64"/>
  <c r="A5907" i="64"/>
  <c r="A5908" i="64"/>
  <c r="A5909" i="64"/>
  <c r="A5910" i="64"/>
  <c r="A5911" i="64"/>
  <c r="A5912" i="64"/>
  <c r="A5913" i="64"/>
  <c r="A5914" i="64"/>
  <c r="A5915" i="64"/>
  <c r="A5916" i="64"/>
  <c r="A5917" i="64"/>
  <c r="A5918" i="64"/>
  <c r="A5919" i="64"/>
  <c r="A5920" i="64"/>
  <c r="A5921" i="64"/>
  <c r="A5922" i="64"/>
  <c r="A5923" i="64"/>
  <c r="A5924" i="64"/>
  <c r="A5925" i="64"/>
  <c r="A5926" i="64"/>
  <c r="A5927" i="64"/>
  <c r="A5928" i="64"/>
  <c r="A5929" i="64"/>
  <c r="A5930" i="64"/>
  <c r="A5931" i="64"/>
  <c r="A5932" i="64"/>
  <c r="A5933" i="64"/>
  <c r="A5934" i="64"/>
  <c r="A5935" i="64"/>
  <c r="A5936" i="64"/>
  <c r="A5937" i="64"/>
  <c r="A5938" i="64"/>
  <c r="A5939" i="64"/>
  <c r="A5940" i="64"/>
  <c r="A5941" i="64"/>
  <c r="A5942" i="64"/>
  <c r="A5943" i="64"/>
  <c r="A5944" i="64"/>
  <c r="A5945" i="64"/>
  <c r="A5946" i="64"/>
  <c r="A5947" i="64"/>
  <c r="A5948" i="64"/>
  <c r="A5949" i="64"/>
  <c r="A5950" i="64"/>
  <c r="A5951" i="64"/>
  <c r="A5952" i="64"/>
  <c r="A5953" i="64"/>
  <c r="A5954" i="64"/>
  <c r="A5955" i="64"/>
  <c r="A5956" i="64"/>
  <c r="A5957" i="64"/>
  <c r="A5958" i="64"/>
  <c r="A5959" i="64"/>
  <c r="A5960" i="64"/>
  <c r="A5961" i="64"/>
  <c r="A5962" i="64"/>
  <c r="A5963" i="64"/>
  <c r="A5964" i="64"/>
  <c r="A5965" i="64"/>
  <c r="A5966" i="64"/>
  <c r="A5967" i="64"/>
  <c r="A5968" i="64"/>
  <c r="A5969" i="64"/>
  <c r="A5970" i="64"/>
  <c r="A5971" i="64"/>
  <c r="A5972" i="64"/>
  <c r="A5973" i="64"/>
  <c r="A5974" i="64"/>
  <c r="A5975" i="64"/>
  <c r="A5976" i="64"/>
  <c r="A5977" i="64"/>
  <c r="A5978" i="64"/>
  <c r="A5979" i="64"/>
  <c r="A5980" i="64"/>
  <c r="A5981" i="64"/>
  <c r="A5982" i="64"/>
  <c r="A5983" i="64"/>
  <c r="A5984" i="64"/>
  <c r="A5985" i="64"/>
  <c r="A5986" i="64"/>
  <c r="A5987" i="64"/>
  <c r="A5988" i="64"/>
  <c r="A5989" i="64"/>
  <c r="A5990" i="64"/>
  <c r="A5991" i="64"/>
  <c r="A5992" i="64"/>
  <c r="A5993" i="64"/>
  <c r="A5994" i="64"/>
  <c r="A5995" i="64"/>
  <c r="A5996" i="64"/>
  <c r="A5997" i="64"/>
  <c r="A5998" i="64"/>
  <c r="A5999" i="64"/>
  <c r="A6000" i="64"/>
  <c r="A6001" i="64"/>
  <c r="A6002" i="64"/>
  <c r="A6003" i="64"/>
  <c r="A6004" i="64"/>
  <c r="A6005" i="64"/>
  <c r="A6006" i="64"/>
  <c r="A6007" i="64"/>
  <c r="A6008" i="64"/>
  <c r="A6009" i="64"/>
  <c r="A6010" i="64"/>
  <c r="A6011" i="64"/>
  <c r="A6012" i="64"/>
  <c r="A6013" i="64"/>
  <c r="A6014" i="64"/>
  <c r="A6015" i="64"/>
  <c r="A6016" i="64"/>
  <c r="A6017" i="64"/>
  <c r="A6018" i="64"/>
  <c r="A6019" i="64"/>
  <c r="A6020" i="64"/>
  <c r="A6021" i="64"/>
  <c r="A6022" i="64"/>
  <c r="A6023" i="64"/>
  <c r="A6024" i="64"/>
  <c r="A6025" i="64"/>
  <c r="A6026" i="64"/>
  <c r="A6027" i="64"/>
  <c r="A6028" i="64"/>
  <c r="A6029" i="64"/>
  <c r="A6030" i="64"/>
  <c r="A6031" i="64"/>
  <c r="A6032" i="64"/>
  <c r="A6033" i="64"/>
  <c r="A6034" i="64"/>
  <c r="A6035" i="64"/>
  <c r="A6036" i="64"/>
  <c r="A6037" i="64"/>
  <c r="A6038" i="64"/>
  <c r="A6039" i="64"/>
  <c r="A6040" i="64"/>
  <c r="A6041" i="64"/>
  <c r="A6042" i="64"/>
  <c r="A6043" i="64"/>
  <c r="A6044" i="64"/>
  <c r="A6045" i="64"/>
  <c r="A6046" i="64"/>
  <c r="A6047" i="64"/>
  <c r="A6048" i="64"/>
  <c r="A6049" i="64"/>
  <c r="A6050" i="64"/>
  <c r="A6051" i="64"/>
  <c r="A6052" i="64"/>
  <c r="A6053" i="64"/>
  <c r="A6054" i="64"/>
  <c r="A6055" i="64"/>
  <c r="A6056" i="64"/>
  <c r="A6057" i="64"/>
  <c r="A6058" i="64"/>
  <c r="A6059" i="64"/>
  <c r="A6060" i="64"/>
  <c r="A6061" i="64"/>
  <c r="A6062" i="64"/>
  <c r="A6063" i="64"/>
  <c r="A6064" i="64"/>
  <c r="A6065" i="64"/>
  <c r="A6066" i="64"/>
  <c r="A6067" i="64"/>
  <c r="A6068" i="64"/>
  <c r="A6069" i="64"/>
  <c r="A6070" i="64"/>
  <c r="A6071" i="64"/>
  <c r="A6072" i="64"/>
  <c r="A6073" i="64"/>
  <c r="A6074" i="64"/>
  <c r="A6075" i="64"/>
  <c r="A6076" i="64"/>
  <c r="A6077" i="64"/>
  <c r="A6078" i="64"/>
  <c r="A6079" i="64"/>
  <c r="A6080" i="64"/>
  <c r="A6081" i="64"/>
  <c r="A6082" i="64"/>
  <c r="A6083" i="64"/>
  <c r="A6084" i="64"/>
  <c r="A6085" i="64"/>
  <c r="A6086" i="64"/>
  <c r="A6087" i="64"/>
  <c r="A6088" i="64"/>
  <c r="A6089" i="64"/>
  <c r="A6090" i="64"/>
  <c r="A6091" i="64"/>
  <c r="A6092" i="64"/>
  <c r="A6093" i="64"/>
  <c r="A6094" i="64"/>
  <c r="A6095" i="64"/>
  <c r="A6096" i="64"/>
  <c r="A6097" i="64"/>
  <c r="A6098" i="64"/>
  <c r="A6099" i="64"/>
  <c r="A6100" i="64"/>
  <c r="A6101" i="64"/>
  <c r="A6102" i="64"/>
  <c r="A6103" i="64"/>
  <c r="A6104" i="64"/>
  <c r="A6105" i="64"/>
  <c r="A6106" i="64"/>
  <c r="A6107" i="64"/>
  <c r="A6108" i="64"/>
  <c r="A6109" i="64"/>
  <c r="A6110" i="64"/>
  <c r="A6111" i="64"/>
  <c r="A6112" i="64"/>
  <c r="A6113" i="64"/>
  <c r="A6114" i="64"/>
  <c r="A6115" i="64"/>
  <c r="A6116" i="64"/>
  <c r="A6117" i="64"/>
  <c r="A6118" i="64"/>
  <c r="A6119" i="64"/>
  <c r="A6120" i="64"/>
  <c r="A6121" i="64"/>
  <c r="A6122" i="64"/>
  <c r="A6123" i="64"/>
  <c r="A6124" i="64"/>
  <c r="A6125" i="64"/>
  <c r="A6126" i="64"/>
  <c r="A6127" i="64"/>
  <c r="A6128" i="64"/>
  <c r="A6129" i="64"/>
  <c r="A6130" i="64"/>
  <c r="A6131" i="64"/>
  <c r="A6132" i="64"/>
  <c r="A6133" i="64"/>
  <c r="A6134" i="64"/>
  <c r="A6135" i="64"/>
  <c r="A6136" i="64"/>
  <c r="A6137" i="64"/>
  <c r="A6138" i="64"/>
  <c r="A6139" i="64"/>
  <c r="A6140" i="64"/>
  <c r="A6141" i="64"/>
  <c r="A6142" i="64"/>
  <c r="A6143" i="64"/>
  <c r="A6144" i="64"/>
  <c r="A6145" i="64"/>
  <c r="A6146" i="64"/>
  <c r="A6147" i="64"/>
  <c r="A6148" i="64"/>
  <c r="A6149" i="64"/>
  <c r="A6150" i="64"/>
  <c r="A6151" i="64"/>
  <c r="A6152" i="64"/>
  <c r="A6153" i="64"/>
  <c r="A6154" i="64"/>
  <c r="A6155" i="64"/>
  <c r="A6156" i="64"/>
  <c r="A6157" i="64"/>
  <c r="A6158" i="64"/>
  <c r="A6159" i="64"/>
  <c r="A6160" i="64"/>
  <c r="A6161" i="64"/>
  <c r="A6162" i="64"/>
  <c r="A6163" i="64"/>
  <c r="A6164" i="64"/>
  <c r="A6165" i="64"/>
  <c r="A6166" i="64"/>
  <c r="A6167" i="64"/>
  <c r="A6168" i="64"/>
  <c r="A6169" i="64"/>
  <c r="A6170" i="64"/>
  <c r="A6171" i="64"/>
  <c r="A6172" i="64"/>
  <c r="A6173" i="64"/>
  <c r="A6174" i="64"/>
  <c r="A6175" i="64"/>
  <c r="A6176" i="64"/>
  <c r="A6177" i="64"/>
  <c r="A6178" i="64"/>
  <c r="A6179" i="64"/>
  <c r="A6180" i="64"/>
  <c r="A6181" i="64"/>
  <c r="A6182" i="64"/>
  <c r="A6183" i="64"/>
  <c r="A6184" i="64"/>
  <c r="A6185" i="64"/>
  <c r="A6186" i="64"/>
  <c r="A6187" i="64"/>
  <c r="A6188" i="64"/>
  <c r="A6189" i="64"/>
  <c r="A6190" i="64"/>
  <c r="A6191" i="64"/>
  <c r="A6192" i="64"/>
  <c r="A6193" i="64"/>
  <c r="A6194" i="64"/>
  <c r="A6195" i="64"/>
  <c r="A6196" i="64"/>
  <c r="A6197" i="64"/>
  <c r="A6198" i="64"/>
  <c r="A6199" i="64"/>
  <c r="A6200" i="64"/>
  <c r="A6201" i="64"/>
  <c r="A6202" i="64"/>
  <c r="A6203" i="64"/>
  <c r="A6204" i="64"/>
  <c r="A6205" i="64"/>
  <c r="A6206" i="64"/>
  <c r="A6207" i="64"/>
  <c r="A6208" i="64"/>
  <c r="A6209" i="64"/>
  <c r="A6210" i="64"/>
  <c r="A6211" i="64"/>
  <c r="A6212" i="64"/>
  <c r="A6213" i="64"/>
  <c r="A6214" i="64"/>
  <c r="A6215" i="64"/>
  <c r="A6216" i="64"/>
  <c r="A6217" i="64"/>
  <c r="A6218" i="64"/>
  <c r="A6219" i="64"/>
  <c r="A6220" i="64"/>
  <c r="A6221" i="64"/>
  <c r="A6222" i="64"/>
  <c r="A6223" i="64"/>
  <c r="A6224" i="64"/>
  <c r="A6225" i="64"/>
  <c r="A6226" i="64"/>
  <c r="A6227" i="64"/>
  <c r="A6228" i="64"/>
  <c r="A6229" i="64"/>
  <c r="A6230" i="64"/>
  <c r="A6231" i="64"/>
  <c r="A6232" i="64"/>
  <c r="A6233" i="64"/>
  <c r="A6234" i="64"/>
  <c r="A6235" i="64"/>
  <c r="A6236" i="64"/>
  <c r="A6237" i="64"/>
  <c r="A6238" i="64"/>
  <c r="A6239" i="64"/>
  <c r="A6240" i="64"/>
  <c r="A6241" i="64"/>
  <c r="A6242" i="64"/>
  <c r="A6243" i="64"/>
  <c r="A6244" i="64"/>
  <c r="A6245" i="64"/>
  <c r="A6246" i="64"/>
  <c r="A6247" i="64"/>
  <c r="A6248" i="64"/>
  <c r="A6249" i="64"/>
  <c r="A6250" i="64"/>
  <c r="A6251" i="64"/>
  <c r="A6252" i="64"/>
  <c r="A6253" i="64"/>
  <c r="A6254" i="64"/>
  <c r="A6255" i="64"/>
  <c r="A6256" i="64"/>
  <c r="A6257" i="64"/>
  <c r="A6258" i="64"/>
  <c r="A6259" i="64"/>
  <c r="A6260" i="64"/>
  <c r="A6261" i="64"/>
  <c r="A6262" i="64"/>
  <c r="A6263" i="64"/>
  <c r="A6264" i="64"/>
  <c r="A6265" i="64"/>
  <c r="A6266" i="64"/>
  <c r="A6267" i="64"/>
  <c r="A6268" i="64"/>
  <c r="A6269" i="64"/>
  <c r="A6270" i="64"/>
  <c r="A6271" i="64"/>
  <c r="A6272" i="64"/>
  <c r="A6273" i="64"/>
  <c r="A6274" i="64"/>
  <c r="A6275" i="64"/>
  <c r="A6276" i="64"/>
  <c r="A6277" i="64"/>
  <c r="A6278" i="64"/>
  <c r="A6279" i="64"/>
  <c r="A6280" i="64"/>
  <c r="A6281" i="64"/>
  <c r="A6282" i="64"/>
  <c r="A6283" i="64"/>
  <c r="A6284" i="64"/>
  <c r="A6285" i="64"/>
  <c r="A6286" i="64"/>
  <c r="A6287" i="64"/>
  <c r="A6288" i="64"/>
  <c r="A6289" i="64"/>
  <c r="A6290" i="64"/>
  <c r="A6291" i="64"/>
  <c r="A6292" i="64"/>
  <c r="A6293" i="64"/>
  <c r="A6294" i="64"/>
  <c r="A6295" i="64"/>
  <c r="A6296" i="64"/>
  <c r="A6297" i="64"/>
  <c r="A6298" i="64"/>
  <c r="A6299" i="64"/>
  <c r="A6300" i="64"/>
  <c r="A6301" i="64"/>
  <c r="A6302" i="64"/>
  <c r="A6303" i="64"/>
  <c r="A6304" i="64"/>
  <c r="A6305" i="64"/>
  <c r="A6306" i="64"/>
  <c r="A6307" i="64"/>
  <c r="A6308" i="64"/>
  <c r="A6309" i="64"/>
  <c r="A6310" i="64"/>
  <c r="A6311" i="64"/>
  <c r="A6312" i="64"/>
  <c r="A6313" i="64"/>
  <c r="A6314" i="64"/>
  <c r="A6315" i="64"/>
  <c r="A6316" i="64"/>
  <c r="A6317" i="64"/>
  <c r="A6318" i="64"/>
  <c r="A6319" i="64"/>
  <c r="A6320" i="64"/>
  <c r="A6321" i="64"/>
  <c r="A6322" i="64"/>
  <c r="A6323" i="64"/>
  <c r="A6324" i="64"/>
  <c r="A6325" i="64"/>
  <c r="A6326" i="64"/>
  <c r="A6327" i="64"/>
  <c r="A6328" i="64"/>
  <c r="A6329" i="64"/>
  <c r="A6330" i="64"/>
  <c r="A6331" i="64"/>
  <c r="A6332" i="64"/>
  <c r="A6333" i="64"/>
  <c r="A6334" i="64"/>
  <c r="A6335" i="64"/>
  <c r="A6336" i="64"/>
  <c r="A6337" i="64"/>
  <c r="A6338" i="64"/>
  <c r="A6339" i="64"/>
  <c r="A6340" i="64"/>
  <c r="A6341" i="64"/>
  <c r="A6342" i="64"/>
  <c r="A6343" i="64"/>
  <c r="A6344" i="64"/>
  <c r="A6345" i="64"/>
  <c r="A6346" i="64"/>
  <c r="A6347" i="64"/>
  <c r="A6348" i="64"/>
  <c r="A6349" i="64"/>
  <c r="A6350" i="64"/>
  <c r="A6351" i="64"/>
  <c r="A6352" i="64"/>
  <c r="A6353" i="64"/>
  <c r="A6354" i="64"/>
  <c r="A6355" i="64"/>
  <c r="A6356" i="64"/>
  <c r="A6357" i="64"/>
  <c r="A6358" i="64"/>
  <c r="A6359" i="64"/>
  <c r="A6360" i="64"/>
  <c r="A6361" i="64"/>
  <c r="A6362" i="64"/>
  <c r="A6363" i="64"/>
  <c r="A6364" i="64"/>
  <c r="A6365" i="64"/>
  <c r="A6366" i="64"/>
  <c r="A6367" i="64"/>
  <c r="A6368" i="64"/>
  <c r="A6369" i="64"/>
  <c r="A6370" i="64"/>
  <c r="A6371" i="64"/>
  <c r="A6372" i="64"/>
  <c r="A6373" i="64"/>
  <c r="A6374" i="64"/>
  <c r="A6375" i="64"/>
  <c r="A6376" i="64"/>
  <c r="A6377" i="64"/>
  <c r="A6378" i="64"/>
  <c r="A6379" i="64"/>
  <c r="A6380" i="64"/>
  <c r="A6381" i="64"/>
  <c r="A6382" i="64"/>
  <c r="A6383" i="64"/>
  <c r="A6384" i="64"/>
  <c r="A6385" i="64"/>
  <c r="A6386" i="64"/>
  <c r="A6387" i="64"/>
  <c r="A6388" i="64"/>
  <c r="A6389" i="64"/>
  <c r="A6390" i="64"/>
  <c r="A6391" i="64"/>
  <c r="A6392" i="64"/>
  <c r="A6393" i="64"/>
  <c r="A6394" i="64"/>
  <c r="A6395" i="64"/>
  <c r="A6396" i="64"/>
  <c r="A6397" i="64"/>
  <c r="A6398" i="64"/>
  <c r="A6399" i="64"/>
  <c r="A6400" i="64"/>
  <c r="A6401" i="64"/>
  <c r="A6402" i="64"/>
  <c r="A6403" i="64"/>
  <c r="A6404" i="64"/>
  <c r="A6405" i="64"/>
  <c r="A6406" i="64"/>
  <c r="A6407" i="64"/>
  <c r="A6408" i="64"/>
  <c r="A6409" i="64"/>
  <c r="A6410" i="64"/>
  <c r="A6411" i="64"/>
  <c r="A6412" i="64"/>
  <c r="A6413" i="64"/>
  <c r="A6414" i="64"/>
  <c r="A6415" i="64"/>
  <c r="A6416" i="64"/>
  <c r="A6417" i="64"/>
  <c r="A6418" i="64"/>
  <c r="A6419" i="64"/>
  <c r="A6420" i="64"/>
  <c r="A6421" i="64"/>
  <c r="A6422" i="64"/>
  <c r="A6423" i="64"/>
  <c r="A6424" i="64"/>
  <c r="A6425" i="64"/>
  <c r="A6426" i="64"/>
  <c r="A6427" i="64"/>
  <c r="A6428" i="64"/>
  <c r="A6429" i="64"/>
  <c r="A6430" i="64"/>
  <c r="A6431" i="64"/>
  <c r="A6432" i="64"/>
  <c r="A6433" i="64"/>
  <c r="A6434" i="64"/>
  <c r="A6435" i="64"/>
  <c r="A6436" i="64"/>
  <c r="A6437" i="64"/>
  <c r="A6438" i="64"/>
  <c r="A6439" i="64"/>
  <c r="A6440" i="64"/>
  <c r="A6441" i="64"/>
  <c r="A6442" i="64"/>
  <c r="A6443" i="64"/>
  <c r="A6444" i="64"/>
  <c r="A6445" i="64"/>
  <c r="A6446" i="64"/>
  <c r="A6447" i="64"/>
  <c r="A6448" i="64"/>
  <c r="A6449" i="64"/>
  <c r="A6450" i="64"/>
  <c r="A6451" i="64"/>
  <c r="A6452" i="64"/>
  <c r="A6453" i="64"/>
  <c r="A6454" i="64"/>
  <c r="A6455" i="64"/>
  <c r="A6456" i="64"/>
  <c r="A6457" i="64"/>
  <c r="A6458" i="64"/>
  <c r="A6459" i="64"/>
  <c r="A6460" i="64"/>
  <c r="A6461" i="64"/>
  <c r="A6462" i="64"/>
  <c r="A6463" i="64"/>
  <c r="A6464" i="64"/>
  <c r="A6465" i="64"/>
  <c r="A6466" i="64"/>
  <c r="A6467" i="64"/>
  <c r="A6468" i="64"/>
  <c r="A6469" i="64"/>
  <c r="A6470" i="64"/>
  <c r="A6471" i="64"/>
  <c r="A6472" i="64"/>
  <c r="A6473" i="64"/>
  <c r="A6474" i="64"/>
  <c r="A6475" i="64"/>
  <c r="A6476" i="64"/>
  <c r="A6477" i="64"/>
  <c r="A6478" i="64"/>
  <c r="A6479" i="64"/>
  <c r="A6480" i="64"/>
  <c r="A6481" i="64"/>
  <c r="A6482" i="64"/>
  <c r="A6483" i="64"/>
  <c r="A6484" i="64"/>
  <c r="A6485" i="64"/>
  <c r="A6486" i="64"/>
  <c r="A6487" i="64"/>
  <c r="A6488" i="64"/>
  <c r="A6489" i="64"/>
  <c r="A6490" i="64"/>
  <c r="A6491" i="64"/>
  <c r="A6492" i="64"/>
  <c r="A6493" i="64"/>
  <c r="A6494" i="64"/>
  <c r="A6495" i="64"/>
  <c r="A6496" i="64"/>
  <c r="A6497" i="64"/>
  <c r="A6498" i="64"/>
  <c r="A6499" i="64"/>
  <c r="A6500" i="64"/>
  <c r="A6501" i="64"/>
  <c r="A6502" i="64"/>
  <c r="A6503" i="64"/>
  <c r="A6504" i="64"/>
  <c r="A6505" i="64"/>
  <c r="A6506" i="64"/>
  <c r="A6507" i="64"/>
  <c r="A6508" i="64"/>
  <c r="A6509" i="64"/>
  <c r="A6510" i="64"/>
  <c r="A6511" i="64"/>
  <c r="A6512" i="64"/>
  <c r="A6513" i="64"/>
  <c r="A6514" i="64"/>
  <c r="A6515" i="64"/>
  <c r="A6516" i="64"/>
  <c r="A6517" i="64"/>
  <c r="A6518" i="64"/>
  <c r="A6519" i="64"/>
  <c r="A6520" i="64"/>
  <c r="A6521" i="64"/>
  <c r="A6522" i="64"/>
  <c r="A6523" i="64"/>
  <c r="A6524" i="64"/>
  <c r="A6525" i="64"/>
  <c r="A6526" i="64"/>
  <c r="A6527" i="64"/>
  <c r="A6528" i="64"/>
  <c r="A6529" i="64"/>
  <c r="A6530" i="64"/>
  <c r="A6531" i="64"/>
  <c r="A6532" i="64"/>
  <c r="A6533" i="64"/>
  <c r="A6534" i="64"/>
  <c r="A6535" i="64"/>
  <c r="A6536" i="64"/>
  <c r="A6537" i="64"/>
  <c r="A6538" i="64"/>
  <c r="A6539" i="64"/>
  <c r="A6540" i="64"/>
  <c r="A6541" i="64"/>
  <c r="A6542" i="64"/>
  <c r="A6543" i="64"/>
  <c r="A6544" i="64"/>
  <c r="A6545" i="64"/>
  <c r="A6546" i="64"/>
  <c r="A6547" i="64"/>
  <c r="A6548" i="64"/>
  <c r="A6549" i="64"/>
  <c r="A6550" i="64"/>
  <c r="A6551" i="64"/>
  <c r="A6552" i="64"/>
  <c r="A6553" i="64"/>
  <c r="A6554" i="64"/>
  <c r="A6555" i="64"/>
  <c r="A6556" i="64"/>
  <c r="A6557" i="64"/>
  <c r="A6558" i="64"/>
  <c r="A6559" i="64"/>
  <c r="A6560" i="64"/>
  <c r="A6561" i="64"/>
  <c r="A6562" i="64"/>
  <c r="A6563" i="64"/>
  <c r="A6564" i="64"/>
  <c r="A6565" i="64"/>
  <c r="A6566" i="64"/>
  <c r="A6567" i="64"/>
  <c r="A6568" i="64"/>
  <c r="A6569" i="64"/>
  <c r="A6570" i="64"/>
  <c r="A6571" i="64"/>
  <c r="A6572" i="64"/>
  <c r="A6573" i="64"/>
  <c r="A6574" i="64"/>
  <c r="A6575" i="64"/>
  <c r="A6576" i="64"/>
  <c r="A6577" i="64"/>
  <c r="A6578" i="64"/>
  <c r="A6579" i="64"/>
  <c r="A6580" i="64"/>
  <c r="A6581" i="64"/>
  <c r="A6582" i="64"/>
  <c r="A6583" i="64"/>
  <c r="A6584" i="64"/>
  <c r="A6585" i="64"/>
  <c r="A6586" i="64"/>
  <c r="A6587" i="64"/>
  <c r="A6588" i="64"/>
  <c r="A6589" i="64"/>
  <c r="A6590" i="64"/>
  <c r="A6591" i="64"/>
  <c r="A6592" i="64"/>
  <c r="A6593" i="64"/>
  <c r="A6594" i="64"/>
  <c r="A6595" i="64"/>
  <c r="A6596" i="64"/>
  <c r="A6597" i="64"/>
  <c r="A6598" i="64"/>
  <c r="A6599" i="64"/>
  <c r="A6600" i="64"/>
  <c r="A6601" i="64"/>
  <c r="A6602" i="64"/>
  <c r="A6603" i="64"/>
  <c r="A6604" i="64"/>
  <c r="A6605" i="64"/>
  <c r="A6606" i="64"/>
  <c r="A6607" i="64"/>
  <c r="A6608" i="64"/>
  <c r="A6609" i="64"/>
  <c r="A6610" i="64"/>
  <c r="A6611" i="64"/>
  <c r="A6612" i="64"/>
  <c r="A6613" i="64"/>
  <c r="A6614" i="64"/>
  <c r="A6615" i="64"/>
  <c r="A6616" i="64"/>
  <c r="A6617" i="64"/>
  <c r="A6618" i="64"/>
  <c r="A6619" i="64"/>
  <c r="A6620" i="64"/>
  <c r="A6621" i="64"/>
  <c r="A6622" i="64"/>
  <c r="A6623" i="64"/>
  <c r="A6624" i="64"/>
  <c r="A6625" i="64"/>
  <c r="A6626" i="64"/>
  <c r="A6627" i="64"/>
  <c r="A6628" i="64"/>
  <c r="A6629" i="64"/>
  <c r="A6630" i="64"/>
  <c r="A6631" i="64"/>
  <c r="A6632" i="64"/>
  <c r="A6633" i="64"/>
  <c r="A6634" i="64"/>
  <c r="A6635" i="64"/>
  <c r="A6636" i="64"/>
  <c r="A6637" i="64"/>
  <c r="A6638" i="64"/>
  <c r="A6639" i="64"/>
  <c r="A6640" i="64"/>
  <c r="A6641" i="64"/>
  <c r="A6642" i="64"/>
  <c r="A6643" i="64"/>
  <c r="A6644" i="64"/>
  <c r="A6645" i="64"/>
  <c r="A6646" i="64"/>
  <c r="A6647" i="64"/>
  <c r="A6648" i="64"/>
  <c r="A6649" i="64"/>
  <c r="A6650" i="64"/>
  <c r="A6651" i="64"/>
  <c r="A6652" i="64"/>
  <c r="A6653" i="64"/>
  <c r="A6654" i="64"/>
  <c r="A6655" i="64"/>
  <c r="A6656" i="64"/>
  <c r="A6657" i="64"/>
  <c r="A6658" i="64"/>
  <c r="A6659" i="64"/>
  <c r="A6660" i="64"/>
  <c r="A6661" i="64"/>
  <c r="A6662" i="64"/>
  <c r="A6663" i="64"/>
  <c r="A6664" i="64"/>
  <c r="A6665" i="64"/>
  <c r="A6666" i="64"/>
  <c r="A6667" i="64"/>
  <c r="A6668" i="64"/>
  <c r="A6669" i="64"/>
  <c r="A6670" i="64"/>
  <c r="A6671" i="64"/>
  <c r="A6672" i="64"/>
  <c r="A6673" i="64"/>
  <c r="A6674" i="64"/>
  <c r="A6675" i="64"/>
  <c r="A6676" i="64"/>
  <c r="A6677" i="64"/>
  <c r="A6678" i="64"/>
  <c r="A6679" i="64"/>
  <c r="A6680" i="64"/>
  <c r="A6681" i="64"/>
  <c r="A6682" i="64"/>
  <c r="A6683" i="64"/>
  <c r="A6684" i="64"/>
  <c r="A6685" i="64"/>
  <c r="A6686" i="64"/>
  <c r="A6687" i="64"/>
  <c r="A6688" i="64"/>
  <c r="A6689" i="64"/>
  <c r="A6690" i="64"/>
  <c r="A6691" i="64"/>
  <c r="A6692" i="64"/>
  <c r="A6693" i="64"/>
  <c r="A6694" i="64"/>
  <c r="A6695" i="64"/>
  <c r="A6696" i="64"/>
  <c r="A6697" i="64"/>
  <c r="A6698" i="64"/>
  <c r="A6699" i="64"/>
  <c r="A6700" i="64"/>
  <c r="A6701" i="64"/>
  <c r="A6702" i="64"/>
  <c r="A6703" i="64"/>
  <c r="A6704" i="64"/>
  <c r="A6705" i="64"/>
  <c r="A6706" i="64"/>
  <c r="A6707" i="64"/>
  <c r="A6708" i="64"/>
  <c r="A6709" i="64"/>
  <c r="A6710" i="64"/>
  <c r="A6711" i="64"/>
  <c r="A6712" i="64"/>
  <c r="A6713" i="64"/>
  <c r="A6714" i="64"/>
  <c r="A6715" i="64"/>
  <c r="A6716" i="64"/>
  <c r="A6717" i="64"/>
  <c r="A6718" i="64"/>
  <c r="A6719" i="64"/>
  <c r="A6720" i="64"/>
  <c r="A6721" i="64"/>
  <c r="A6722" i="64"/>
  <c r="A6723" i="64"/>
  <c r="A6724" i="64"/>
  <c r="A6725" i="64"/>
  <c r="A6726" i="64"/>
  <c r="A6727" i="64"/>
  <c r="A6728" i="64"/>
  <c r="A6729" i="64"/>
  <c r="A6730" i="64"/>
  <c r="A6731" i="64"/>
  <c r="A6732" i="64"/>
  <c r="A6733" i="64"/>
  <c r="A6734" i="64"/>
  <c r="A6735" i="64"/>
  <c r="A6736" i="64"/>
  <c r="A6737" i="64"/>
  <c r="A6738" i="64"/>
  <c r="A6739" i="64"/>
  <c r="A6740" i="64"/>
  <c r="A6741" i="64"/>
  <c r="A6742" i="64"/>
  <c r="A6743" i="64"/>
  <c r="A6744" i="64"/>
  <c r="A6745" i="64"/>
  <c r="A6746" i="64"/>
  <c r="A6747" i="64"/>
  <c r="A6748" i="64"/>
  <c r="A6749" i="64"/>
  <c r="A6750" i="64"/>
  <c r="A6751" i="64"/>
  <c r="A6752" i="64"/>
  <c r="A6753" i="64"/>
  <c r="A6754" i="64"/>
  <c r="A6755" i="64"/>
  <c r="A6756" i="64"/>
  <c r="A6757" i="64"/>
  <c r="A6758" i="64"/>
  <c r="A6759" i="64"/>
  <c r="A6760" i="64"/>
  <c r="A6761" i="64"/>
  <c r="A6762" i="64"/>
  <c r="A6763" i="64"/>
  <c r="A6764" i="64"/>
  <c r="A6765" i="64"/>
  <c r="A6766" i="64"/>
  <c r="A6767" i="64"/>
  <c r="A6768" i="64"/>
  <c r="A6769" i="64"/>
  <c r="A6770" i="64"/>
  <c r="A6771" i="64"/>
  <c r="A6772" i="64"/>
  <c r="A6773" i="64"/>
  <c r="A6774" i="64"/>
  <c r="A6775" i="64"/>
  <c r="A6776" i="64"/>
  <c r="A6777" i="64"/>
  <c r="A6778" i="64"/>
  <c r="A6779" i="64"/>
  <c r="A6780" i="64"/>
  <c r="A6781" i="64"/>
  <c r="A6782" i="64"/>
  <c r="A6783" i="64"/>
  <c r="A6784" i="64"/>
  <c r="A6785" i="64"/>
  <c r="A6786" i="64"/>
  <c r="A6787" i="64"/>
  <c r="A6788" i="64"/>
  <c r="A6789" i="64"/>
  <c r="A6790" i="64"/>
  <c r="A6791" i="64"/>
  <c r="A6792" i="64"/>
  <c r="A6793" i="64"/>
  <c r="A6794" i="64"/>
  <c r="A6795" i="64"/>
  <c r="A6796" i="64"/>
  <c r="A6797" i="64"/>
  <c r="A6798" i="64"/>
  <c r="A6799" i="64"/>
  <c r="A6800" i="64"/>
  <c r="A6801" i="64"/>
  <c r="A6802" i="64"/>
  <c r="A6803" i="64"/>
  <c r="A6804" i="64"/>
  <c r="A6805" i="64"/>
  <c r="A6806" i="64"/>
  <c r="A6807" i="64"/>
  <c r="A6808" i="64"/>
  <c r="A6809" i="64"/>
  <c r="A6810" i="64"/>
  <c r="A6811" i="64"/>
  <c r="A6812" i="64"/>
  <c r="A6813" i="64"/>
  <c r="A6814" i="64"/>
  <c r="A6815" i="64"/>
  <c r="A6816" i="64"/>
  <c r="A6817" i="64"/>
  <c r="A6818" i="64"/>
  <c r="A6819" i="64"/>
  <c r="A6820" i="64"/>
  <c r="A6821" i="64"/>
  <c r="A6822" i="64"/>
  <c r="A6823" i="64"/>
  <c r="A6824" i="64"/>
  <c r="A6825" i="64"/>
  <c r="A6826" i="64"/>
  <c r="A6827" i="64"/>
  <c r="A6828" i="64"/>
  <c r="A6829" i="64"/>
  <c r="A6830" i="64"/>
  <c r="A6831" i="64"/>
  <c r="A6832" i="64"/>
  <c r="A6833" i="64"/>
  <c r="A6834" i="64"/>
  <c r="A6835" i="64"/>
  <c r="A6836" i="64"/>
  <c r="A6837" i="64"/>
  <c r="A6838" i="64"/>
  <c r="A6839" i="64"/>
  <c r="A6840" i="64"/>
  <c r="A6841" i="64"/>
  <c r="A6842" i="64"/>
  <c r="A6843" i="64"/>
  <c r="A6844" i="64"/>
  <c r="A6845" i="64"/>
  <c r="A6846" i="64"/>
  <c r="A6847" i="64"/>
  <c r="A6848" i="64"/>
  <c r="A6849" i="64"/>
  <c r="A6850" i="64"/>
  <c r="A6851" i="64"/>
  <c r="A6852" i="64"/>
  <c r="A6853" i="64"/>
  <c r="A6854" i="64"/>
  <c r="A6855" i="64"/>
  <c r="A6856" i="64"/>
  <c r="A6857" i="64"/>
  <c r="A6858" i="64"/>
  <c r="A6859" i="64"/>
  <c r="A6860" i="64"/>
  <c r="A6861" i="64"/>
  <c r="A6862" i="64"/>
  <c r="A6863" i="64"/>
  <c r="A6864" i="64"/>
  <c r="A6865" i="64"/>
  <c r="A6866" i="64"/>
  <c r="A6867" i="64"/>
  <c r="A6868" i="64"/>
  <c r="A6869" i="64"/>
  <c r="A6870" i="64"/>
  <c r="A6871" i="64"/>
  <c r="A6872" i="64"/>
  <c r="A6873" i="64"/>
  <c r="A6874" i="64"/>
  <c r="A6875" i="64"/>
  <c r="A6876" i="64"/>
  <c r="A6877" i="64"/>
  <c r="A6878" i="64"/>
  <c r="A6879" i="64"/>
  <c r="A6880" i="64"/>
  <c r="A6881" i="64"/>
  <c r="A6882" i="64"/>
  <c r="A6883" i="64"/>
  <c r="A6884" i="64"/>
  <c r="A6885" i="64"/>
  <c r="A6886" i="64"/>
  <c r="A6887" i="64"/>
  <c r="A6888" i="64"/>
  <c r="A6889" i="64"/>
  <c r="A6890" i="64"/>
  <c r="A6891" i="64"/>
  <c r="A6892" i="64"/>
  <c r="A6893" i="64"/>
  <c r="A6894" i="64"/>
  <c r="A6895" i="64"/>
  <c r="A6896" i="64"/>
  <c r="A6897" i="64"/>
  <c r="A6898" i="64"/>
  <c r="A6899" i="64"/>
  <c r="A6900" i="64"/>
  <c r="A6901" i="64"/>
  <c r="A6902" i="64"/>
  <c r="A6903" i="64"/>
  <c r="A6904" i="64"/>
  <c r="A6905" i="64"/>
  <c r="A6906" i="64"/>
  <c r="A6907" i="64"/>
  <c r="A6908" i="64"/>
  <c r="A6909" i="64"/>
  <c r="A6910" i="64"/>
  <c r="A6911" i="64"/>
  <c r="A6912" i="64"/>
  <c r="A6913" i="64"/>
  <c r="A6914" i="64"/>
  <c r="A6915" i="64"/>
  <c r="A6916" i="64"/>
  <c r="A6917" i="64"/>
  <c r="A6918" i="64"/>
  <c r="A6919" i="64"/>
  <c r="A6920" i="64"/>
  <c r="A6921" i="64"/>
  <c r="A6922" i="64"/>
  <c r="A6923" i="64"/>
  <c r="A6924" i="64"/>
  <c r="A6925" i="64"/>
  <c r="A6926" i="64"/>
  <c r="A6927" i="64"/>
  <c r="A6928" i="64"/>
  <c r="A6929" i="64"/>
  <c r="A6930" i="64"/>
  <c r="A6931" i="64"/>
  <c r="A6932" i="64"/>
  <c r="A6933" i="64"/>
  <c r="A6934" i="64"/>
  <c r="A6935" i="64"/>
  <c r="A6936" i="64"/>
  <c r="A6937" i="64"/>
  <c r="A6938" i="64"/>
  <c r="A6939" i="64"/>
  <c r="A6940" i="64"/>
  <c r="A6941" i="64"/>
  <c r="A6942" i="64"/>
  <c r="A6943" i="64"/>
  <c r="A6944" i="64"/>
  <c r="A6945" i="64"/>
  <c r="A6946" i="64"/>
  <c r="A6947" i="64"/>
  <c r="A6948" i="64"/>
  <c r="A6949" i="64"/>
  <c r="A6950" i="64"/>
  <c r="A6951" i="64"/>
  <c r="A6952" i="64"/>
  <c r="A6953" i="64"/>
  <c r="A6954" i="64"/>
  <c r="A6955" i="64"/>
  <c r="A6956" i="64"/>
  <c r="A6957" i="64"/>
  <c r="A6958" i="64"/>
  <c r="A6959" i="64"/>
  <c r="A6960" i="64"/>
  <c r="A6961" i="64"/>
  <c r="A6962" i="64"/>
  <c r="A6963" i="64"/>
  <c r="A6964" i="64"/>
  <c r="A6965" i="64"/>
  <c r="A6966" i="64"/>
  <c r="A6967" i="64"/>
  <c r="A6968" i="64"/>
  <c r="A6969" i="64"/>
  <c r="A6970" i="64"/>
  <c r="A6971" i="64"/>
  <c r="A6972" i="64"/>
  <c r="A6973" i="64"/>
  <c r="A6974" i="64"/>
  <c r="A6975" i="64"/>
  <c r="A6976" i="64"/>
  <c r="A6977" i="64"/>
  <c r="A6978" i="64"/>
  <c r="A6979" i="64"/>
  <c r="A6980" i="64"/>
  <c r="A6981" i="64"/>
  <c r="A6982" i="64"/>
  <c r="A6983" i="64"/>
  <c r="A6984" i="64"/>
  <c r="A6985" i="64"/>
  <c r="A6986" i="64"/>
  <c r="A6987" i="64"/>
  <c r="A6988" i="64"/>
  <c r="A6989" i="64"/>
  <c r="A6990" i="64"/>
  <c r="A6991" i="64"/>
  <c r="A6992" i="64"/>
  <c r="A6993" i="64"/>
  <c r="A6994" i="64"/>
  <c r="A6995" i="64"/>
  <c r="A6996" i="64"/>
  <c r="A6997" i="64"/>
  <c r="A6998" i="64"/>
  <c r="A6999" i="64"/>
  <c r="A7000" i="64"/>
  <c r="A7001" i="64"/>
  <c r="A7002" i="64"/>
  <c r="A7003" i="64"/>
  <c r="A7004" i="64"/>
  <c r="A7005" i="64"/>
  <c r="A7006" i="64"/>
  <c r="A7007" i="64"/>
  <c r="A7008" i="64"/>
  <c r="A7009" i="64"/>
  <c r="A7010" i="64"/>
  <c r="A7011" i="64"/>
  <c r="A7012" i="64"/>
  <c r="A7013" i="64"/>
  <c r="A7014" i="64"/>
  <c r="A7015" i="64"/>
  <c r="A7016" i="64"/>
  <c r="A7017" i="64"/>
  <c r="A7018" i="64"/>
  <c r="A7019" i="64"/>
  <c r="A7020" i="64"/>
  <c r="A7021" i="64"/>
  <c r="A7022" i="64"/>
  <c r="A7023" i="64"/>
  <c r="A7024" i="64"/>
  <c r="A7025" i="64"/>
  <c r="A7026" i="64"/>
  <c r="A7027" i="64"/>
  <c r="A7028" i="64"/>
  <c r="A7029" i="64"/>
  <c r="A7030" i="64"/>
  <c r="A7031" i="64"/>
  <c r="A7032" i="64"/>
  <c r="A7033" i="64"/>
  <c r="A7034" i="64"/>
  <c r="A7035" i="64"/>
  <c r="A7036" i="64"/>
  <c r="A7037" i="64"/>
  <c r="A7038" i="64"/>
  <c r="A7039" i="64"/>
  <c r="A7040" i="64"/>
  <c r="A7041" i="64"/>
  <c r="A7042" i="64"/>
  <c r="A7043" i="64"/>
  <c r="A7044" i="64"/>
  <c r="A7045" i="64"/>
  <c r="A7046" i="64"/>
  <c r="A7047" i="64"/>
  <c r="A7048" i="64"/>
  <c r="A7049" i="64"/>
  <c r="A7050" i="64"/>
  <c r="A7051" i="64"/>
  <c r="A7052" i="64"/>
  <c r="A7053" i="64"/>
  <c r="A7054" i="64"/>
  <c r="A7055" i="64"/>
  <c r="A7056" i="64"/>
  <c r="A7057" i="64"/>
  <c r="A7058" i="64"/>
  <c r="A7059" i="64"/>
  <c r="A7060" i="64"/>
  <c r="A7061" i="64"/>
  <c r="A7062" i="64"/>
  <c r="A7063" i="64"/>
  <c r="A7064" i="64"/>
  <c r="A7065" i="64"/>
  <c r="A7066" i="64"/>
  <c r="A7067" i="64"/>
  <c r="A7068" i="64"/>
  <c r="A7069" i="64"/>
  <c r="A7070" i="64"/>
  <c r="A7071" i="64"/>
  <c r="A7072" i="64"/>
  <c r="A7073" i="64"/>
  <c r="A7074" i="64"/>
  <c r="A7075" i="64"/>
  <c r="A7076" i="64"/>
  <c r="A7077" i="64"/>
  <c r="A7078" i="64"/>
  <c r="A7079" i="64"/>
  <c r="A7080" i="64"/>
  <c r="A7081" i="64"/>
  <c r="A7082" i="64"/>
  <c r="A7083" i="64"/>
  <c r="A7084" i="64"/>
  <c r="A7085" i="64"/>
  <c r="A7086" i="64"/>
  <c r="A7087" i="64"/>
  <c r="A7088" i="64"/>
  <c r="A7089" i="64"/>
  <c r="A7090" i="64"/>
  <c r="A7091" i="64"/>
  <c r="A7092" i="64"/>
  <c r="A7093" i="64"/>
  <c r="A7094" i="64"/>
  <c r="A7095" i="64"/>
  <c r="A7096" i="64"/>
  <c r="A7097" i="64"/>
  <c r="A7098" i="64"/>
  <c r="A7099" i="64"/>
  <c r="A7100" i="64"/>
  <c r="A7101" i="64"/>
  <c r="A7102" i="64"/>
  <c r="A7103" i="64"/>
  <c r="A7104" i="64"/>
  <c r="A7105" i="64"/>
  <c r="A7106" i="64"/>
  <c r="A7107" i="64"/>
  <c r="A7108" i="64"/>
  <c r="A7109" i="64"/>
  <c r="A7110" i="64"/>
  <c r="A3" i="64"/>
  <c r="E25" i="16"/>
  <c r="S14" i="26" l="1"/>
  <c r="S18" i="26" s="1"/>
  <c r="H46" i="47"/>
  <c r="H47" i="47"/>
  <c r="G56" i="28"/>
  <c r="G65" i="28"/>
  <c r="G73" i="28"/>
  <c r="G81" i="28"/>
  <c r="G89" i="28"/>
  <c r="G97" i="28"/>
  <c r="G105" i="28"/>
  <c r="G113" i="28"/>
  <c r="G58" i="28"/>
  <c r="G66" i="28"/>
  <c r="G74" i="28"/>
  <c r="G82" i="28"/>
  <c r="G90" i="28"/>
  <c r="G98" i="28"/>
  <c r="G106" i="28"/>
  <c r="G114" i="28"/>
  <c r="G59" i="28"/>
  <c r="G67" i="28"/>
  <c r="G75" i="28"/>
  <c r="G83" i="28"/>
  <c r="G91" i="28"/>
  <c r="G99" i="28"/>
  <c r="G107" i="28"/>
  <c r="G115" i="28"/>
  <c r="G60" i="28"/>
  <c r="G68" i="28"/>
  <c r="G76" i="28"/>
  <c r="G84" i="28"/>
  <c r="G92" i="28"/>
  <c r="G100" i="28"/>
  <c r="G108" i="28"/>
  <c r="G116" i="28"/>
  <c r="G61" i="28"/>
  <c r="G69" i="28"/>
  <c r="G77" i="28"/>
  <c r="G85" i="28"/>
  <c r="G93" i="28"/>
  <c r="G101" i="28"/>
  <c r="G109" i="28"/>
  <c r="G117" i="28"/>
  <c r="G62" i="28"/>
  <c r="G70" i="28"/>
  <c r="G78" i="28"/>
  <c r="G86" i="28"/>
  <c r="G94" i="28"/>
  <c r="G102" i="28"/>
  <c r="G110" i="28"/>
  <c r="G118" i="28"/>
  <c r="G57" i="28"/>
  <c r="G63" i="28"/>
  <c r="G71" i="28"/>
  <c r="G79" i="28"/>
  <c r="G87" i="28"/>
  <c r="G95" i="28"/>
  <c r="G103" i="28"/>
  <c r="G111" i="28"/>
  <c r="G119" i="28"/>
  <c r="G55" i="28"/>
  <c r="G64" i="28"/>
  <c r="G72" i="28"/>
  <c r="G80" i="28"/>
  <c r="G88" i="28"/>
  <c r="G96" i="28"/>
  <c r="G104" i="28"/>
  <c r="G112" i="28"/>
  <c r="H43" i="47"/>
  <c r="K43" i="47" s="1"/>
  <c r="E7" i="26"/>
  <c r="D78" i="52"/>
  <c r="D74" i="52"/>
  <c r="H44" i="47" l="1"/>
  <c r="K44" i="47"/>
  <c r="D42" i="47" s="1"/>
  <c r="D86" i="52"/>
  <c r="D88" i="52" s="1"/>
  <c r="E8" i="52" s="1"/>
  <c r="D147" i="2" l="1"/>
  <c r="D146" i="2"/>
  <c r="D50" i="2"/>
  <c r="D49" i="2"/>
  <c r="I10" i="16" l="1"/>
  <c r="E5" i="12"/>
  <c r="O48" i="50" l="1"/>
  <c r="U64" i="50"/>
  <c r="I56" i="47" l="1"/>
  <c r="J57" i="47"/>
  <c r="E31" i="32"/>
  <c r="C31" i="32"/>
  <c r="B31" i="32"/>
  <c r="C30" i="32"/>
  <c r="C29" i="32"/>
  <c r="C28" i="32"/>
  <c r="B30" i="32"/>
  <c r="B29" i="32"/>
  <c r="B28" i="32"/>
  <c r="U50" i="50" l="1"/>
  <c r="W50" i="50" s="1"/>
  <c r="U49" i="50"/>
  <c r="T50" i="50"/>
  <c r="T49" i="50"/>
  <c r="D27" i="2"/>
  <c r="D26" i="2"/>
  <c r="B65" i="32"/>
  <c r="B27" i="2" s="1"/>
  <c r="B124" i="2" s="1"/>
  <c r="B66" i="32"/>
  <c r="B28" i="2" s="1"/>
  <c r="B67" i="32"/>
  <c r="B29" i="2" s="1"/>
  <c r="B68" i="32"/>
  <c r="B30" i="2" s="1"/>
  <c r="B69" i="32"/>
  <c r="B31" i="2" s="1"/>
  <c r="B70" i="32"/>
  <c r="B32" i="2" s="1"/>
  <c r="B71" i="32"/>
  <c r="B33" i="2" s="1"/>
  <c r="B72" i="32"/>
  <c r="B34" i="2" s="1"/>
  <c r="B64" i="32"/>
  <c r="B26" i="2" s="1"/>
  <c r="B123" i="2" s="1"/>
  <c r="AR35" i="32"/>
  <c r="AR65" i="32" s="1"/>
  <c r="AR27" i="2" s="1"/>
  <c r="AR124" i="2" s="1"/>
  <c r="AQ35" i="32"/>
  <c r="AQ65" i="32" s="1"/>
  <c r="AQ27" i="2" s="1"/>
  <c r="AQ124" i="2" s="1"/>
  <c r="AP35" i="32"/>
  <c r="AP65" i="32" s="1"/>
  <c r="AP27" i="2" s="1"/>
  <c r="AP124" i="2" s="1"/>
  <c r="AO35" i="32"/>
  <c r="AO65" i="32" s="1"/>
  <c r="AO27" i="2" s="1"/>
  <c r="AO124" i="2" s="1"/>
  <c r="AN35" i="32"/>
  <c r="AN65" i="32" s="1"/>
  <c r="AN27" i="2" s="1"/>
  <c r="AN124" i="2" s="1"/>
  <c r="AM35" i="32"/>
  <c r="AM65" i="32" s="1"/>
  <c r="AM27" i="2" s="1"/>
  <c r="AM124" i="2" s="1"/>
  <c r="AL35" i="32"/>
  <c r="AL65" i="32" s="1"/>
  <c r="AL27" i="2" s="1"/>
  <c r="AL124" i="2" s="1"/>
  <c r="AK35" i="32"/>
  <c r="AK65" i="32" s="1"/>
  <c r="AK27" i="2" s="1"/>
  <c r="AK124" i="2" s="1"/>
  <c r="AJ35" i="32"/>
  <c r="AJ65" i="32" s="1"/>
  <c r="AJ27" i="2" s="1"/>
  <c r="AJ124" i="2" s="1"/>
  <c r="AI35" i="32"/>
  <c r="AI65" i="32" s="1"/>
  <c r="AI27" i="2" s="1"/>
  <c r="AI124" i="2" s="1"/>
  <c r="AH35" i="32"/>
  <c r="AH65" i="32" s="1"/>
  <c r="AH27" i="2" s="1"/>
  <c r="AH124" i="2" s="1"/>
  <c r="AG35" i="32"/>
  <c r="AG65" i="32" s="1"/>
  <c r="AG27" i="2" s="1"/>
  <c r="AG124" i="2" s="1"/>
  <c r="AF35" i="32"/>
  <c r="AF65" i="32" s="1"/>
  <c r="AF27" i="2" s="1"/>
  <c r="AF124" i="2" s="1"/>
  <c r="AE35" i="32"/>
  <c r="AE65" i="32" s="1"/>
  <c r="AE27" i="2" s="1"/>
  <c r="AE124" i="2" s="1"/>
  <c r="AD35" i="32"/>
  <c r="AD65" i="32" s="1"/>
  <c r="AD27" i="2" s="1"/>
  <c r="AD124" i="2" s="1"/>
  <c r="AC35" i="32"/>
  <c r="AC65" i="32" s="1"/>
  <c r="AC27" i="2" s="1"/>
  <c r="AC124" i="2" s="1"/>
  <c r="AB35" i="32"/>
  <c r="AB65" i="32" s="1"/>
  <c r="AB27" i="2" s="1"/>
  <c r="AB124" i="2" s="1"/>
  <c r="AA35" i="32"/>
  <c r="AA65" i="32" s="1"/>
  <c r="AA27" i="2" s="1"/>
  <c r="AA124" i="2" s="1"/>
  <c r="Z35" i="32"/>
  <c r="Z65" i="32" s="1"/>
  <c r="Z27" i="2" s="1"/>
  <c r="Z124" i="2" s="1"/>
  <c r="Y35" i="32"/>
  <c r="Y65" i="32" s="1"/>
  <c r="Y27" i="2" s="1"/>
  <c r="Y124" i="2" s="1"/>
  <c r="X35" i="32"/>
  <c r="X65" i="32" s="1"/>
  <c r="X27" i="2" s="1"/>
  <c r="X124" i="2" s="1"/>
  <c r="W35" i="32"/>
  <c r="W65" i="32" s="1"/>
  <c r="W27" i="2" s="1"/>
  <c r="W124" i="2" s="1"/>
  <c r="V35" i="32"/>
  <c r="V65" i="32" s="1"/>
  <c r="V27" i="2" s="1"/>
  <c r="V124" i="2" s="1"/>
  <c r="U35" i="32"/>
  <c r="U65" i="32" s="1"/>
  <c r="U27" i="2" s="1"/>
  <c r="U124" i="2" s="1"/>
  <c r="T35" i="32"/>
  <c r="T65" i="32" s="1"/>
  <c r="T27" i="2" s="1"/>
  <c r="T124" i="2" s="1"/>
  <c r="S35" i="32"/>
  <c r="S65" i="32" s="1"/>
  <c r="S27" i="2" s="1"/>
  <c r="S124" i="2" s="1"/>
  <c r="R35" i="32"/>
  <c r="R65" i="32" s="1"/>
  <c r="R27" i="2" s="1"/>
  <c r="R124" i="2" s="1"/>
  <c r="Q35" i="32"/>
  <c r="Q65" i="32" s="1"/>
  <c r="Q27" i="2" s="1"/>
  <c r="Q124" i="2" s="1"/>
  <c r="P35" i="32"/>
  <c r="P65" i="32" s="1"/>
  <c r="P27" i="2" s="1"/>
  <c r="P124" i="2" s="1"/>
  <c r="O35" i="32"/>
  <c r="O65" i="32" s="1"/>
  <c r="O27" i="2" s="1"/>
  <c r="O124" i="2" s="1"/>
  <c r="N35" i="32"/>
  <c r="N65" i="32" s="1"/>
  <c r="N27" i="2" s="1"/>
  <c r="N124" i="2" s="1"/>
  <c r="M35" i="32"/>
  <c r="M65" i="32" s="1"/>
  <c r="M27" i="2" s="1"/>
  <c r="M124" i="2" s="1"/>
  <c r="L35" i="32"/>
  <c r="L65" i="32" s="1"/>
  <c r="L27" i="2" s="1"/>
  <c r="L124" i="2" s="1"/>
  <c r="AR34" i="32"/>
  <c r="AR64" i="32" s="1"/>
  <c r="AR26" i="2" s="1"/>
  <c r="AR123" i="2" s="1"/>
  <c r="AQ34" i="32"/>
  <c r="AQ64" i="32" s="1"/>
  <c r="AQ26" i="2" s="1"/>
  <c r="AQ123" i="2" s="1"/>
  <c r="AP34" i="32"/>
  <c r="AP64" i="32" s="1"/>
  <c r="AP26" i="2" s="1"/>
  <c r="AP123" i="2" s="1"/>
  <c r="AO34" i="32"/>
  <c r="AO64" i="32" s="1"/>
  <c r="AO26" i="2" s="1"/>
  <c r="AO123" i="2" s="1"/>
  <c r="AN34" i="32"/>
  <c r="AN64" i="32" s="1"/>
  <c r="AN26" i="2" s="1"/>
  <c r="AN123" i="2" s="1"/>
  <c r="AM34" i="32"/>
  <c r="AM64" i="32" s="1"/>
  <c r="AM26" i="2" s="1"/>
  <c r="AM123" i="2" s="1"/>
  <c r="AL34" i="32"/>
  <c r="AL64" i="32" s="1"/>
  <c r="AL26" i="2" s="1"/>
  <c r="AL123" i="2" s="1"/>
  <c r="AK34" i="32"/>
  <c r="AK64" i="32" s="1"/>
  <c r="AK26" i="2" s="1"/>
  <c r="AK123" i="2" s="1"/>
  <c r="AJ34" i="32"/>
  <c r="AJ64" i="32" s="1"/>
  <c r="AJ26" i="2" s="1"/>
  <c r="AJ123" i="2" s="1"/>
  <c r="AI34" i="32"/>
  <c r="AI64" i="32" s="1"/>
  <c r="AI26" i="2" s="1"/>
  <c r="AI123" i="2" s="1"/>
  <c r="AH34" i="32"/>
  <c r="AH64" i="32" s="1"/>
  <c r="AH26" i="2" s="1"/>
  <c r="AH123" i="2" s="1"/>
  <c r="AG34" i="32"/>
  <c r="AG64" i="32" s="1"/>
  <c r="AG26" i="2" s="1"/>
  <c r="AG123" i="2" s="1"/>
  <c r="AF34" i="32"/>
  <c r="AF64" i="32" s="1"/>
  <c r="AF26" i="2" s="1"/>
  <c r="AF123" i="2" s="1"/>
  <c r="AE34" i="32"/>
  <c r="AE64" i="32" s="1"/>
  <c r="AE26" i="2" s="1"/>
  <c r="AE123" i="2" s="1"/>
  <c r="AD34" i="32"/>
  <c r="AD64" i="32" s="1"/>
  <c r="AD26" i="2" s="1"/>
  <c r="AD123" i="2" s="1"/>
  <c r="AC34" i="32"/>
  <c r="AC64" i="32" s="1"/>
  <c r="AC26" i="2" s="1"/>
  <c r="AC123" i="2" s="1"/>
  <c r="AB34" i="32"/>
  <c r="AB64" i="32" s="1"/>
  <c r="AB26" i="2" s="1"/>
  <c r="AB123" i="2" s="1"/>
  <c r="AA34" i="32"/>
  <c r="AA64" i="32" s="1"/>
  <c r="AA26" i="2" s="1"/>
  <c r="AA123" i="2" s="1"/>
  <c r="Z34" i="32"/>
  <c r="Z64" i="32" s="1"/>
  <c r="Z26" i="2" s="1"/>
  <c r="Z123" i="2" s="1"/>
  <c r="Y34" i="32"/>
  <c r="Y64" i="32" s="1"/>
  <c r="Y26" i="2" s="1"/>
  <c r="Y123" i="2" s="1"/>
  <c r="X34" i="32"/>
  <c r="X64" i="32" s="1"/>
  <c r="X26" i="2" s="1"/>
  <c r="X123" i="2" s="1"/>
  <c r="W34" i="32"/>
  <c r="W64" i="32" s="1"/>
  <c r="W26" i="2" s="1"/>
  <c r="W123" i="2" s="1"/>
  <c r="V34" i="32"/>
  <c r="V64" i="32" s="1"/>
  <c r="V26" i="2" s="1"/>
  <c r="V123" i="2" s="1"/>
  <c r="U34" i="32"/>
  <c r="U64" i="32" s="1"/>
  <c r="U26" i="2" s="1"/>
  <c r="U123" i="2" s="1"/>
  <c r="T34" i="32"/>
  <c r="T64" i="32" s="1"/>
  <c r="T26" i="2" s="1"/>
  <c r="T123" i="2" s="1"/>
  <c r="S34" i="32"/>
  <c r="S64" i="32" s="1"/>
  <c r="S26" i="2" s="1"/>
  <c r="S123" i="2" s="1"/>
  <c r="R34" i="32"/>
  <c r="R64" i="32" s="1"/>
  <c r="R26" i="2" s="1"/>
  <c r="R123" i="2" s="1"/>
  <c r="Q34" i="32"/>
  <c r="Q64" i="32" s="1"/>
  <c r="Q26" i="2" s="1"/>
  <c r="Q123" i="2" s="1"/>
  <c r="P34" i="32"/>
  <c r="P64" i="32" s="1"/>
  <c r="P26" i="2" s="1"/>
  <c r="P123" i="2" s="1"/>
  <c r="O34" i="32"/>
  <c r="O64" i="32" s="1"/>
  <c r="O26" i="2" s="1"/>
  <c r="O123" i="2" s="1"/>
  <c r="N34" i="32"/>
  <c r="N64" i="32" s="1"/>
  <c r="N26" i="2" s="1"/>
  <c r="N123" i="2" s="1"/>
  <c r="M34" i="32"/>
  <c r="M64" i="32" s="1"/>
  <c r="M26" i="2" s="1"/>
  <c r="M123" i="2" s="1"/>
  <c r="L34" i="32"/>
  <c r="L64" i="32" s="1"/>
  <c r="L26" i="2" s="1"/>
  <c r="L123" i="2" s="1"/>
  <c r="K34" i="32"/>
  <c r="K64" i="32" s="1"/>
  <c r="K26" i="2" s="1"/>
  <c r="K123" i="2" s="1"/>
  <c r="J34" i="32"/>
  <c r="J64" i="32" s="1"/>
  <c r="J26" i="2" s="1"/>
  <c r="J123" i="2" s="1"/>
  <c r="I34" i="32"/>
  <c r="I64" i="32" s="1"/>
  <c r="I26" i="2" s="1"/>
  <c r="I123" i="2" s="1"/>
  <c r="H34" i="32"/>
  <c r="H64" i="32" s="1"/>
  <c r="H26" i="2" s="1"/>
  <c r="H123" i="2" s="1"/>
  <c r="G34" i="32"/>
  <c r="G64" i="32" s="1"/>
  <c r="G26" i="2" s="1"/>
  <c r="G123" i="2" s="1"/>
  <c r="F34" i="32"/>
  <c r="E34" i="32"/>
  <c r="E64" i="32" s="1"/>
  <c r="I57" i="47"/>
  <c r="G35" i="32" s="1"/>
  <c r="H57" i="47"/>
  <c r="D56" i="47" s="1"/>
  <c r="D123" i="2" l="1"/>
  <c r="D124" i="2"/>
  <c r="U51" i="50"/>
  <c r="W49" i="50"/>
  <c r="H35" i="32"/>
  <c r="H65" i="32" s="1"/>
  <c r="H27" i="2" s="1"/>
  <c r="H124" i="2" s="1"/>
  <c r="I35" i="32"/>
  <c r="I65" i="32" s="1"/>
  <c r="I27" i="2" s="1"/>
  <c r="I124" i="2" s="1"/>
  <c r="J35" i="32"/>
  <c r="J65" i="32" s="1"/>
  <c r="J27" i="2" s="1"/>
  <c r="J124" i="2" s="1"/>
  <c r="K35" i="32"/>
  <c r="K65" i="32" s="1"/>
  <c r="K27" i="2" s="1"/>
  <c r="K124" i="2" s="1"/>
  <c r="E35" i="32"/>
  <c r="E65" i="32" s="1"/>
  <c r="E27" i="2" s="1"/>
  <c r="F35" i="32"/>
  <c r="F65" i="32" s="1"/>
  <c r="F27" i="2" s="1"/>
  <c r="F124" i="2" s="1"/>
  <c r="G65" i="32"/>
  <c r="G27" i="2" s="1"/>
  <c r="G124" i="2" s="1"/>
  <c r="E26" i="2"/>
  <c r="AS34" i="32"/>
  <c r="F64" i="32"/>
  <c r="F26" i="2" s="1"/>
  <c r="F123" i="2" s="1"/>
  <c r="AS26" i="2" l="1"/>
  <c r="AS27" i="2"/>
  <c r="W51" i="50"/>
  <c r="AS35" i="32"/>
  <c r="E124" i="2"/>
  <c r="AS124" i="2" s="1"/>
  <c r="AS65" i="32"/>
  <c r="E123" i="2"/>
  <c r="AS123" i="2" s="1"/>
  <c r="AS64" i="32"/>
  <c r="T57" i="50" l="1"/>
  <c r="T58" i="50" s="1"/>
  <c r="T59" i="50"/>
  <c r="T51" i="50" l="1"/>
  <c r="W52" i="50" l="1"/>
  <c r="W59" i="50" s="1"/>
  <c r="U59" i="50" s="1"/>
  <c r="U52" i="50"/>
  <c r="P85" i="50"/>
  <c r="O85" i="50"/>
  <c r="B10" i="2" l="1"/>
  <c r="B14" i="31" a="1"/>
  <c r="B14" i="31" s="1"/>
  <c r="B29" i="31" s="1"/>
  <c r="B37" i="31" s="1"/>
  <c r="B43" i="31" s="1"/>
  <c r="D844" i="58"/>
  <c r="C1180" i="58"/>
  <c r="C1181" i="58" s="1"/>
  <c r="C1182" i="58" s="1"/>
  <c r="C1183" i="58" s="1"/>
  <c r="C1184" i="58" s="1"/>
  <c r="C1185" i="58" s="1"/>
  <c r="C1186" i="58" s="1"/>
  <c r="C1187" i="58" s="1"/>
  <c r="C1188" i="58" s="1"/>
  <c r="C1189" i="58" s="1"/>
  <c r="C1190" i="58" s="1"/>
  <c r="C1191" i="58" s="1"/>
  <c r="C1192" i="58" s="1"/>
  <c r="C1193" i="58" s="1"/>
  <c r="C1194" i="58" s="1"/>
  <c r="C1195" i="58" s="1"/>
  <c r="C1196" i="58" s="1"/>
  <c r="C1197" i="58" s="1"/>
  <c r="C1198" i="58" s="1"/>
  <c r="C1199" i="58" s="1"/>
  <c r="C1200" i="58" s="1"/>
  <c r="C1201" i="58" s="1"/>
  <c r="C1202" i="58" s="1"/>
  <c r="C1203" i="58" s="1"/>
  <c r="C1204" i="58" s="1"/>
  <c r="C1205" i="58" s="1"/>
  <c r="C1206" i="58" s="1"/>
  <c r="C1207" i="58" s="1"/>
  <c r="C1208" i="58" s="1"/>
  <c r="C1209" i="58" s="1"/>
  <c r="C1210" i="58" s="1"/>
  <c r="C1211" i="58" s="1"/>
  <c r="C1212" i="58" s="1"/>
  <c r="C1213" i="58" s="1"/>
  <c r="C1214" i="58" s="1"/>
  <c r="C1215" i="58" s="1"/>
  <c r="C1216" i="58" s="1"/>
  <c r="C1217" i="58" s="1"/>
  <c r="C1218" i="58" s="1"/>
  <c r="B1178" i="58"/>
  <c r="C1138" i="58"/>
  <c r="C1139" i="58" s="1"/>
  <c r="C1140" i="58" s="1"/>
  <c r="C1141" i="58" s="1"/>
  <c r="C1142" i="58" s="1"/>
  <c r="C1143" i="58" s="1"/>
  <c r="C1144" i="58" s="1"/>
  <c r="C1145" i="58" s="1"/>
  <c r="C1146" i="58" s="1"/>
  <c r="C1147" i="58" s="1"/>
  <c r="C1148" i="58" s="1"/>
  <c r="C1149" i="58" s="1"/>
  <c r="C1150" i="58" s="1"/>
  <c r="C1151" i="58" s="1"/>
  <c r="C1152" i="58" s="1"/>
  <c r="C1153" i="58" s="1"/>
  <c r="C1154" i="58" s="1"/>
  <c r="C1155" i="58" s="1"/>
  <c r="C1156" i="58" s="1"/>
  <c r="C1157" i="58" s="1"/>
  <c r="C1158" i="58" s="1"/>
  <c r="C1159" i="58" s="1"/>
  <c r="C1160" i="58" s="1"/>
  <c r="C1161" i="58" s="1"/>
  <c r="C1162" i="58" s="1"/>
  <c r="C1163" i="58" s="1"/>
  <c r="C1164" i="58" s="1"/>
  <c r="C1165" i="58" s="1"/>
  <c r="C1166" i="58" s="1"/>
  <c r="C1167" i="58" s="1"/>
  <c r="C1168" i="58" s="1"/>
  <c r="C1169" i="58" s="1"/>
  <c r="C1170" i="58" s="1"/>
  <c r="C1171" i="58" s="1"/>
  <c r="C1172" i="58" s="1"/>
  <c r="C1173" i="58" s="1"/>
  <c r="C1174" i="58" s="1"/>
  <c r="C1175" i="58" s="1"/>
  <c r="C1176" i="58" s="1"/>
  <c r="B1136" i="58"/>
  <c r="C1096" i="58"/>
  <c r="C1097" i="58" s="1"/>
  <c r="C1098" i="58" s="1"/>
  <c r="C1099" i="58" s="1"/>
  <c r="C1100" i="58" s="1"/>
  <c r="C1101" i="58" s="1"/>
  <c r="C1102" i="58" s="1"/>
  <c r="C1103" i="58" s="1"/>
  <c r="C1104" i="58" s="1"/>
  <c r="C1105" i="58" s="1"/>
  <c r="C1106" i="58" s="1"/>
  <c r="C1107" i="58" s="1"/>
  <c r="C1108" i="58" s="1"/>
  <c r="C1109" i="58" s="1"/>
  <c r="C1110" i="58" s="1"/>
  <c r="C1111" i="58" s="1"/>
  <c r="C1112" i="58" s="1"/>
  <c r="C1113" i="58" s="1"/>
  <c r="C1114" i="58" s="1"/>
  <c r="C1115" i="58" s="1"/>
  <c r="C1116" i="58" s="1"/>
  <c r="C1117" i="58" s="1"/>
  <c r="C1118" i="58" s="1"/>
  <c r="C1119" i="58" s="1"/>
  <c r="C1120" i="58" s="1"/>
  <c r="C1121" i="58" s="1"/>
  <c r="C1122" i="58" s="1"/>
  <c r="C1123" i="58" s="1"/>
  <c r="C1124" i="58" s="1"/>
  <c r="C1125" i="58" s="1"/>
  <c r="C1126" i="58" s="1"/>
  <c r="C1127" i="58" s="1"/>
  <c r="C1128" i="58" s="1"/>
  <c r="C1129" i="58" s="1"/>
  <c r="C1130" i="58" s="1"/>
  <c r="C1131" i="58" s="1"/>
  <c r="C1132" i="58" s="1"/>
  <c r="C1133" i="58" s="1"/>
  <c r="C1134" i="58" s="1"/>
  <c r="B1094" i="58"/>
  <c r="C1054" i="58"/>
  <c r="C1055" i="58" s="1"/>
  <c r="C1056" i="58" s="1"/>
  <c r="C1057" i="58" s="1"/>
  <c r="C1058" i="58" s="1"/>
  <c r="C1059" i="58" s="1"/>
  <c r="C1060" i="58" s="1"/>
  <c r="C1061" i="58" s="1"/>
  <c r="C1062" i="58" s="1"/>
  <c r="C1063" i="58" s="1"/>
  <c r="C1064" i="58" s="1"/>
  <c r="C1065" i="58" s="1"/>
  <c r="C1066" i="58" s="1"/>
  <c r="C1067" i="58" s="1"/>
  <c r="C1068" i="58" s="1"/>
  <c r="C1069" i="58" s="1"/>
  <c r="C1070" i="58" s="1"/>
  <c r="C1071" i="58" s="1"/>
  <c r="C1072" i="58" s="1"/>
  <c r="C1073" i="58" s="1"/>
  <c r="C1074" i="58" s="1"/>
  <c r="C1075" i="58" s="1"/>
  <c r="C1076" i="58" s="1"/>
  <c r="C1077" i="58" s="1"/>
  <c r="C1078" i="58" s="1"/>
  <c r="C1079" i="58" s="1"/>
  <c r="C1080" i="58" s="1"/>
  <c r="C1081" i="58" s="1"/>
  <c r="C1082" i="58" s="1"/>
  <c r="C1083" i="58" s="1"/>
  <c r="C1084" i="58" s="1"/>
  <c r="C1085" i="58" s="1"/>
  <c r="C1086" i="58" s="1"/>
  <c r="C1087" i="58" s="1"/>
  <c r="C1088" i="58" s="1"/>
  <c r="C1089" i="58" s="1"/>
  <c r="C1090" i="58" s="1"/>
  <c r="C1091" i="58" s="1"/>
  <c r="C1092" i="58" s="1"/>
  <c r="B1052" i="58"/>
  <c r="AR430" i="58"/>
  <c r="AQ430" i="58"/>
  <c r="AR431" i="58" s="1"/>
  <c r="AP430" i="58"/>
  <c r="AQ431" i="58" s="1"/>
  <c r="AR432" i="58" s="1"/>
  <c r="AO430" i="58"/>
  <c r="AP431" i="58" s="1"/>
  <c r="AQ432" i="58" s="1"/>
  <c r="AR433" i="58" s="1"/>
  <c r="AN430" i="58"/>
  <c r="AO431" i="58" s="1"/>
  <c r="AP432" i="58" s="1"/>
  <c r="AQ433" i="58" s="1"/>
  <c r="AR434" i="58" s="1"/>
  <c r="AM430" i="58"/>
  <c r="AN431" i="58" s="1"/>
  <c r="AO432" i="58" s="1"/>
  <c r="AP433" i="58" s="1"/>
  <c r="AQ434" i="58" s="1"/>
  <c r="AR435" i="58" s="1"/>
  <c r="AL430" i="58"/>
  <c r="AM431" i="58" s="1"/>
  <c r="AN432" i="58" s="1"/>
  <c r="AO433" i="58" s="1"/>
  <c r="AP434" i="58" s="1"/>
  <c r="AQ435" i="58" s="1"/>
  <c r="AR436" i="58" s="1"/>
  <c r="AK430" i="58"/>
  <c r="AL431" i="58" s="1"/>
  <c r="AM432" i="58" s="1"/>
  <c r="AN433" i="58" s="1"/>
  <c r="AO434" i="58" s="1"/>
  <c r="AP435" i="58" s="1"/>
  <c r="AQ436" i="58" s="1"/>
  <c r="AR437" i="58" s="1"/>
  <c r="AJ430" i="58"/>
  <c r="AK431" i="58" s="1"/>
  <c r="AL432" i="58" s="1"/>
  <c r="AM433" i="58" s="1"/>
  <c r="AN434" i="58" s="1"/>
  <c r="AO435" i="58" s="1"/>
  <c r="AP436" i="58" s="1"/>
  <c r="AQ437" i="58" s="1"/>
  <c r="AR438" i="58" s="1"/>
  <c r="AI430" i="58"/>
  <c r="AJ431" i="58" s="1"/>
  <c r="AK432" i="58" s="1"/>
  <c r="AL433" i="58" s="1"/>
  <c r="AM434" i="58" s="1"/>
  <c r="AN435" i="58" s="1"/>
  <c r="AO436" i="58" s="1"/>
  <c r="AP437" i="58" s="1"/>
  <c r="AQ438" i="58" s="1"/>
  <c r="AR439" i="58" s="1"/>
  <c r="AH430" i="58"/>
  <c r="AI431" i="58" s="1"/>
  <c r="AJ432" i="58" s="1"/>
  <c r="AK433" i="58" s="1"/>
  <c r="AL434" i="58" s="1"/>
  <c r="AM435" i="58" s="1"/>
  <c r="AN436" i="58" s="1"/>
  <c r="AO437" i="58" s="1"/>
  <c r="AP438" i="58" s="1"/>
  <c r="AQ439" i="58" s="1"/>
  <c r="AR440" i="58" s="1"/>
  <c r="AG430" i="58"/>
  <c r="AH431" i="58" s="1"/>
  <c r="AI432" i="58" s="1"/>
  <c r="AJ433" i="58" s="1"/>
  <c r="AK434" i="58" s="1"/>
  <c r="AL435" i="58" s="1"/>
  <c r="AM436" i="58" s="1"/>
  <c r="AN437" i="58" s="1"/>
  <c r="AO438" i="58" s="1"/>
  <c r="AP439" i="58" s="1"/>
  <c r="AQ440" i="58" s="1"/>
  <c r="AR441" i="58" s="1"/>
  <c r="AF430" i="58"/>
  <c r="AG431" i="58" s="1"/>
  <c r="AH432" i="58" s="1"/>
  <c r="AI433" i="58" s="1"/>
  <c r="AJ434" i="58" s="1"/>
  <c r="AK435" i="58" s="1"/>
  <c r="AL436" i="58" s="1"/>
  <c r="AM437" i="58" s="1"/>
  <c r="AN438" i="58" s="1"/>
  <c r="AO439" i="58" s="1"/>
  <c r="AP440" i="58" s="1"/>
  <c r="AQ441" i="58" s="1"/>
  <c r="AR442" i="58" s="1"/>
  <c r="AE430" i="58"/>
  <c r="AF431" i="58" s="1"/>
  <c r="AG432" i="58" s="1"/>
  <c r="AH433" i="58" s="1"/>
  <c r="AI434" i="58" s="1"/>
  <c r="AJ435" i="58" s="1"/>
  <c r="AK436" i="58" s="1"/>
  <c r="AL437" i="58" s="1"/>
  <c r="AM438" i="58" s="1"/>
  <c r="AN439" i="58" s="1"/>
  <c r="AO440" i="58" s="1"/>
  <c r="AP441" i="58" s="1"/>
  <c r="AQ442" i="58" s="1"/>
  <c r="AR443" i="58" s="1"/>
  <c r="AD430" i="58"/>
  <c r="AE431" i="58" s="1"/>
  <c r="AF432" i="58" s="1"/>
  <c r="AG433" i="58" s="1"/>
  <c r="AH434" i="58" s="1"/>
  <c r="AI435" i="58" s="1"/>
  <c r="AJ436" i="58" s="1"/>
  <c r="AK437" i="58" s="1"/>
  <c r="AL438" i="58" s="1"/>
  <c r="AM439" i="58" s="1"/>
  <c r="AN440" i="58" s="1"/>
  <c r="AO441" i="58" s="1"/>
  <c r="AP442" i="58" s="1"/>
  <c r="AQ443" i="58" s="1"/>
  <c r="AR444" i="58" s="1"/>
  <c r="AC430" i="58"/>
  <c r="AD431" i="58" s="1"/>
  <c r="AE432" i="58" s="1"/>
  <c r="AF433" i="58" s="1"/>
  <c r="AG434" i="58" s="1"/>
  <c r="AH435" i="58" s="1"/>
  <c r="AI436" i="58" s="1"/>
  <c r="AJ437" i="58" s="1"/>
  <c r="AK438" i="58" s="1"/>
  <c r="AL439" i="58" s="1"/>
  <c r="AM440" i="58" s="1"/>
  <c r="AN441" i="58" s="1"/>
  <c r="AO442" i="58" s="1"/>
  <c r="AP443" i="58" s="1"/>
  <c r="AQ444" i="58" s="1"/>
  <c r="AR445" i="58" s="1"/>
  <c r="AB430" i="58"/>
  <c r="AC431" i="58" s="1"/>
  <c r="AD432" i="58" s="1"/>
  <c r="AE433" i="58" s="1"/>
  <c r="AF434" i="58" s="1"/>
  <c r="AG435" i="58" s="1"/>
  <c r="AH436" i="58" s="1"/>
  <c r="AI437" i="58" s="1"/>
  <c r="AJ438" i="58" s="1"/>
  <c r="AK439" i="58" s="1"/>
  <c r="AL440" i="58" s="1"/>
  <c r="AM441" i="58" s="1"/>
  <c r="AN442" i="58" s="1"/>
  <c r="AO443" i="58" s="1"/>
  <c r="AP444" i="58" s="1"/>
  <c r="AQ445" i="58" s="1"/>
  <c r="AR446" i="58" s="1"/>
  <c r="AA430" i="58"/>
  <c r="AB431" i="58" s="1"/>
  <c r="AC432" i="58" s="1"/>
  <c r="AD433" i="58" s="1"/>
  <c r="AE434" i="58" s="1"/>
  <c r="AF435" i="58" s="1"/>
  <c r="AG436" i="58" s="1"/>
  <c r="AH437" i="58" s="1"/>
  <c r="AI438" i="58" s="1"/>
  <c r="AJ439" i="58" s="1"/>
  <c r="AK440" i="58" s="1"/>
  <c r="AL441" i="58" s="1"/>
  <c r="AM442" i="58" s="1"/>
  <c r="AN443" i="58" s="1"/>
  <c r="AO444" i="58" s="1"/>
  <c r="AP445" i="58" s="1"/>
  <c r="AQ446" i="58" s="1"/>
  <c r="AR447" i="58" s="1"/>
  <c r="Z430" i="58"/>
  <c r="AA431" i="58" s="1"/>
  <c r="AB432" i="58" s="1"/>
  <c r="AC433" i="58" s="1"/>
  <c r="AD434" i="58" s="1"/>
  <c r="AE435" i="58" s="1"/>
  <c r="AF436" i="58" s="1"/>
  <c r="AG437" i="58" s="1"/>
  <c r="AH438" i="58" s="1"/>
  <c r="AI439" i="58" s="1"/>
  <c r="AJ440" i="58" s="1"/>
  <c r="AK441" i="58" s="1"/>
  <c r="AL442" i="58" s="1"/>
  <c r="AM443" i="58" s="1"/>
  <c r="AN444" i="58" s="1"/>
  <c r="AO445" i="58" s="1"/>
  <c r="AP446" i="58" s="1"/>
  <c r="AQ447" i="58" s="1"/>
  <c r="AR448" i="58" s="1"/>
  <c r="Y430" i="58"/>
  <c r="Z431" i="58" s="1"/>
  <c r="AA432" i="58" s="1"/>
  <c r="AB433" i="58" s="1"/>
  <c r="AC434" i="58" s="1"/>
  <c r="AD435" i="58" s="1"/>
  <c r="AE436" i="58" s="1"/>
  <c r="AF437" i="58" s="1"/>
  <c r="AG438" i="58" s="1"/>
  <c r="AH439" i="58" s="1"/>
  <c r="AI440" i="58" s="1"/>
  <c r="AJ441" i="58" s="1"/>
  <c r="AK442" i="58" s="1"/>
  <c r="AL443" i="58" s="1"/>
  <c r="AM444" i="58" s="1"/>
  <c r="AN445" i="58" s="1"/>
  <c r="AO446" i="58" s="1"/>
  <c r="AP447" i="58" s="1"/>
  <c r="AQ448" i="58" s="1"/>
  <c r="AR449" i="58" s="1"/>
  <c r="X430" i="58"/>
  <c r="Y431" i="58" s="1"/>
  <c r="Z432" i="58" s="1"/>
  <c r="AA433" i="58" s="1"/>
  <c r="AB434" i="58" s="1"/>
  <c r="AC435" i="58" s="1"/>
  <c r="AD436" i="58" s="1"/>
  <c r="AE437" i="58" s="1"/>
  <c r="AF438" i="58" s="1"/>
  <c r="AG439" i="58" s="1"/>
  <c r="AH440" i="58" s="1"/>
  <c r="AI441" i="58" s="1"/>
  <c r="AJ442" i="58" s="1"/>
  <c r="AK443" i="58" s="1"/>
  <c r="AL444" i="58" s="1"/>
  <c r="AM445" i="58" s="1"/>
  <c r="AN446" i="58" s="1"/>
  <c r="AO447" i="58" s="1"/>
  <c r="AP448" i="58" s="1"/>
  <c r="AQ449" i="58" s="1"/>
  <c r="AR450" i="58" s="1"/>
  <c r="W430" i="58"/>
  <c r="X431" i="58" s="1"/>
  <c r="Y432" i="58" s="1"/>
  <c r="Z433" i="58" s="1"/>
  <c r="AA434" i="58" s="1"/>
  <c r="AB435" i="58" s="1"/>
  <c r="AC436" i="58" s="1"/>
  <c r="AD437" i="58" s="1"/>
  <c r="AE438" i="58" s="1"/>
  <c r="AF439" i="58" s="1"/>
  <c r="AG440" i="58" s="1"/>
  <c r="AH441" i="58" s="1"/>
  <c r="AI442" i="58" s="1"/>
  <c r="AJ443" i="58" s="1"/>
  <c r="AK444" i="58" s="1"/>
  <c r="AL445" i="58" s="1"/>
  <c r="AM446" i="58" s="1"/>
  <c r="AN447" i="58" s="1"/>
  <c r="AO448" i="58" s="1"/>
  <c r="AP449" i="58" s="1"/>
  <c r="AQ450" i="58" s="1"/>
  <c r="AR451" i="58" s="1"/>
  <c r="V430" i="58"/>
  <c r="W431" i="58" s="1"/>
  <c r="X432" i="58" s="1"/>
  <c r="Y433" i="58" s="1"/>
  <c r="Z434" i="58" s="1"/>
  <c r="AA435" i="58" s="1"/>
  <c r="AB436" i="58" s="1"/>
  <c r="AC437" i="58" s="1"/>
  <c r="AD438" i="58" s="1"/>
  <c r="AE439" i="58" s="1"/>
  <c r="AF440" i="58" s="1"/>
  <c r="AG441" i="58" s="1"/>
  <c r="AH442" i="58" s="1"/>
  <c r="AI443" i="58" s="1"/>
  <c r="AJ444" i="58" s="1"/>
  <c r="AK445" i="58" s="1"/>
  <c r="AL446" i="58" s="1"/>
  <c r="AM447" i="58" s="1"/>
  <c r="AN448" i="58" s="1"/>
  <c r="AO449" i="58" s="1"/>
  <c r="AP450" i="58" s="1"/>
  <c r="AQ451" i="58" s="1"/>
  <c r="AR452" i="58" s="1"/>
  <c r="U430" i="58"/>
  <c r="V431" i="58" s="1"/>
  <c r="W432" i="58" s="1"/>
  <c r="X433" i="58" s="1"/>
  <c r="Y434" i="58" s="1"/>
  <c r="Z435" i="58" s="1"/>
  <c r="AA436" i="58" s="1"/>
  <c r="AB437" i="58" s="1"/>
  <c r="AC438" i="58" s="1"/>
  <c r="AD439" i="58" s="1"/>
  <c r="AE440" i="58" s="1"/>
  <c r="AF441" i="58" s="1"/>
  <c r="AG442" i="58" s="1"/>
  <c r="AH443" i="58" s="1"/>
  <c r="AI444" i="58" s="1"/>
  <c r="AJ445" i="58" s="1"/>
  <c r="AK446" i="58" s="1"/>
  <c r="AL447" i="58" s="1"/>
  <c r="AM448" i="58" s="1"/>
  <c r="AN449" i="58" s="1"/>
  <c r="AO450" i="58" s="1"/>
  <c r="AP451" i="58" s="1"/>
  <c r="AQ452" i="58" s="1"/>
  <c r="AR453" i="58" s="1"/>
  <c r="T430" i="58"/>
  <c r="U431" i="58" s="1"/>
  <c r="V432" i="58" s="1"/>
  <c r="W433" i="58" s="1"/>
  <c r="X434" i="58" s="1"/>
  <c r="Y435" i="58" s="1"/>
  <c r="Z436" i="58" s="1"/>
  <c r="AA437" i="58" s="1"/>
  <c r="AB438" i="58" s="1"/>
  <c r="AC439" i="58" s="1"/>
  <c r="AD440" i="58" s="1"/>
  <c r="AE441" i="58" s="1"/>
  <c r="AF442" i="58" s="1"/>
  <c r="AG443" i="58" s="1"/>
  <c r="AH444" i="58" s="1"/>
  <c r="AI445" i="58" s="1"/>
  <c r="AJ446" i="58" s="1"/>
  <c r="AK447" i="58" s="1"/>
  <c r="AL448" i="58" s="1"/>
  <c r="AM449" i="58" s="1"/>
  <c r="AN450" i="58" s="1"/>
  <c r="AO451" i="58" s="1"/>
  <c r="AP452" i="58" s="1"/>
  <c r="AQ453" i="58" s="1"/>
  <c r="AR454" i="58" s="1"/>
  <c r="S430" i="58"/>
  <c r="T431" i="58" s="1"/>
  <c r="U432" i="58" s="1"/>
  <c r="V433" i="58" s="1"/>
  <c r="W434" i="58" s="1"/>
  <c r="X435" i="58" s="1"/>
  <c r="Y436" i="58" s="1"/>
  <c r="Z437" i="58" s="1"/>
  <c r="AA438" i="58" s="1"/>
  <c r="AB439" i="58" s="1"/>
  <c r="AC440" i="58" s="1"/>
  <c r="AD441" i="58" s="1"/>
  <c r="AE442" i="58" s="1"/>
  <c r="AF443" i="58" s="1"/>
  <c r="AG444" i="58" s="1"/>
  <c r="AH445" i="58" s="1"/>
  <c r="AI446" i="58" s="1"/>
  <c r="AJ447" i="58" s="1"/>
  <c r="AK448" i="58" s="1"/>
  <c r="AL449" i="58" s="1"/>
  <c r="AM450" i="58" s="1"/>
  <c r="AN451" i="58" s="1"/>
  <c r="AO452" i="58" s="1"/>
  <c r="AP453" i="58" s="1"/>
  <c r="AQ454" i="58" s="1"/>
  <c r="AR455" i="58" s="1"/>
  <c r="R430" i="58"/>
  <c r="S431" i="58" s="1"/>
  <c r="T432" i="58" s="1"/>
  <c r="U433" i="58" s="1"/>
  <c r="V434" i="58" s="1"/>
  <c r="W435" i="58" s="1"/>
  <c r="X436" i="58" s="1"/>
  <c r="Y437" i="58" s="1"/>
  <c r="Z438" i="58" s="1"/>
  <c r="AA439" i="58" s="1"/>
  <c r="AB440" i="58" s="1"/>
  <c r="AC441" i="58" s="1"/>
  <c r="AD442" i="58" s="1"/>
  <c r="AE443" i="58" s="1"/>
  <c r="AF444" i="58" s="1"/>
  <c r="AG445" i="58" s="1"/>
  <c r="AH446" i="58" s="1"/>
  <c r="AI447" i="58" s="1"/>
  <c r="AJ448" i="58" s="1"/>
  <c r="AK449" i="58" s="1"/>
  <c r="AL450" i="58" s="1"/>
  <c r="AM451" i="58" s="1"/>
  <c r="AN452" i="58" s="1"/>
  <c r="AO453" i="58" s="1"/>
  <c r="AP454" i="58" s="1"/>
  <c r="AQ455" i="58" s="1"/>
  <c r="AR456" i="58" s="1"/>
  <c r="Q430" i="58"/>
  <c r="R431" i="58" s="1"/>
  <c r="S432" i="58" s="1"/>
  <c r="T433" i="58" s="1"/>
  <c r="U434" i="58" s="1"/>
  <c r="V435" i="58" s="1"/>
  <c r="W436" i="58" s="1"/>
  <c r="X437" i="58" s="1"/>
  <c r="Y438" i="58" s="1"/>
  <c r="Z439" i="58" s="1"/>
  <c r="AA440" i="58" s="1"/>
  <c r="AB441" i="58" s="1"/>
  <c r="AC442" i="58" s="1"/>
  <c r="AD443" i="58" s="1"/>
  <c r="AE444" i="58" s="1"/>
  <c r="AF445" i="58" s="1"/>
  <c r="AG446" i="58" s="1"/>
  <c r="AH447" i="58" s="1"/>
  <c r="AI448" i="58" s="1"/>
  <c r="AJ449" i="58" s="1"/>
  <c r="AK450" i="58" s="1"/>
  <c r="AL451" i="58" s="1"/>
  <c r="AM452" i="58" s="1"/>
  <c r="AN453" i="58" s="1"/>
  <c r="AO454" i="58" s="1"/>
  <c r="AP455" i="58" s="1"/>
  <c r="AQ456" i="58" s="1"/>
  <c r="AR457" i="58" s="1"/>
  <c r="P430" i="58"/>
  <c r="Q431" i="58" s="1"/>
  <c r="R432" i="58" s="1"/>
  <c r="S433" i="58" s="1"/>
  <c r="T434" i="58" s="1"/>
  <c r="U435" i="58" s="1"/>
  <c r="V436" i="58" s="1"/>
  <c r="W437" i="58" s="1"/>
  <c r="X438" i="58" s="1"/>
  <c r="Y439" i="58" s="1"/>
  <c r="Z440" i="58" s="1"/>
  <c r="AA441" i="58" s="1"/>
  <c r="AB442" i="58" s="1"/>
  <c r="AC443" i="58" s="1"/>
  <c r="AD444" i="58" s="1"/>
  <c r="AE445" i="58" s="1"/>
  <c r="AF446" i="58" s="1"/>
  <c r="AG447" i="58" s="1"/>
  <c r="AH448" i="58" s="1"/>
  <c r="AI449" i="58" s="1"/>
  <c r="AJ450" i="58" s="1"/>
  <c r="AK451" i="58" s="1"/>
  <c r="AL452" i="58" s="1"/>
  <c r="AM453" i="58" s="1"/>
  <c r="AN454" i="58" s="1"/>
  <c r="AO455" i="58" s="1"/>
  <c r="AP456" i="58" s="1"/>
  <c r="AQ457" i="58" s="1"/>
  <c r="AR458" i="58" s="1"/>
  <c r="O430" i="58"/>
  <c r="P431" i="58" s="1"/>
  <c r="Q432" i="58" s="1"/>
  <c r="R433" i="58" s="1"/>
  <c r="S434" i="58" s="1"/>
  <c r="T435" i="58" s="1"/>
  <c r="U436" i="58" s="1"/>
  <c r="V437" i="58" s="1"/>
  <c r="W438" i="58" s="1"/>
  <c r="X439" i="58" s="1"/>
  <c r="Y440" i="58" s="1"/>
  <c r="Z441" i="58" s="1"/>
  <c r="AA442" i="58" s="1"/>
  <c r="AB443" i="58" s="1"/>
  <c r="AC444" i="58" s="1"/>
  <c r="AD445" i="58" s="1"/>
  <c r="AE446" i="58" s="1"/>
  <c r="AF447" i="58" s="1"/>
  <c r="AG448" i="58" s="1"/>
  <c r="AH449" i="58" s="1"/>
  <c r="AI450" i="58" s="1"/>
  <c r="AJ451" i="58" s="1"/>
  <c r="AK452" i="58" s="1"/>
  <c r="AL453" i="58" s="1"/>
  <c r="AM454" i="58" s="1"/>
  <c r="AN455" i="58" s="1"/>
  <c r="AO456" i="58" s="1"/>
  <c r="AP457" i="58" s="1"/>
  <c r="AQ458" i="58" s="1"/>
  <c r="AR459" i="58" s="1"/>
  <c r="N430" i="58"/>
  <c r="O431" i="58" s="1"/>
  <c r="P432" i="58" s="1"/>
  <c r="Q433" i="58" s="1"/>
  <c r="R434" i="58" s="1"/>
  <c r="S435" i="58" s="1"/>
  <c r="T436" i="58" s="1"/>
  <c r="U437" i="58" s="1"/>
  <c r="V438" i="58" s="1"/>
  <c r="W439" i="58" s="1"/>
  <c r="X440" i="58" s="1"/>
  <c r="Y441" i="58" s="1"/>
  <c r="Z442" i="58" s="1"/>
  <c r="AA443" i="58" s="1"/>
  <c r="AB444" i="58" s="1"/>
  <c r="AC445" i="58" s="1"/>
  <c r="AD446" i="58" s="1"/>
  <c r="AE447" i="58" s="1"/>
  <c r="AF448" i="58" s="1"/>
  <c r="AG449" i="58" s="1"/>
  <c r="AH450" i="58" s="1"/>
  <c r="AI451" i="58" s="1"/>
  <c r="AJ452" i="58" s="1"/>
  <c r="AK453" i="58" s="1"/>
  <c r="AL454" i="58" s="1"/>
  <c r="AM455" i="58" s="1"/>
  <c r="AN456" i="58" s="1"/>
  <c r="AO457" i="58" s="1"/>
  <c r="AP458" i="58" s="1"/>
  <c r="AQ459" i="58" s="1"/>
  <c r="AR460" i="58" s="1"/>
  <c r="M430" i="58"/>
  <c r="N431" i="58" s="1"/>
  <c r="O432" i="58" s="1"/>
  <c r="P433" i="58" s="1"/>
  <c r="Q434" i="58" s="1"/>
  <c r="R435" i="58" s="1"/>
  <c r="S436" i="58" s="1"/>
  <c r="T437" i="58" s="1"/>
  <c r="U438" i="58" s="1"/>
  <c r="V439" i="58" s="1"/>
  <c r="W440" i="58" s="1"/>
  <c r="X441" i="58" s="1"/>
  <c r="Y442" i="58" s="1"/>
  <c r="Z443" i="58" s="1"/>
  <c r="AA444" i="58" s="1"/>
  <c r="AB445" i="58" s="1"/>
  <c r="AC446" i="58" s="1"/>
  <c r="AD447" i="58" s="1"/>
  <c r="AE448" i="58" s="1"/>
  <c r="AF449" i="58" s="1"/>
  <c r="AG450" i="58" s="1"/>
  <c r="AH451" i="58" s="1"/>
  <c r="AI452" i="58" s="1"/>
  <c r="AJ453" i="58" s="1"/>
  <c r="AK454" i="58" s="1"/>
  <c r="AL455" i="58" s="1"/>
  <c r="AM456" i="58" s="1"/>
  <c r="AN457" i="58" s="1"/>
  <c r="AO458" i="58" s="1"/>
  <c r="AP459" i="58" s="1"/>
  <c r="AQ460" i="58" s="1"/>
  <c r="AR461" i="58" s="1"/>
  <c r="L430" i="58"/>
  <c r="M431" i="58" s="1"/>
  <c r="N432" i="58" s="1"/>
  <c r="O433" i="58" s="1"/>
  <c r="P434" i="58" s="1"/>
  <c r="Q435" i="58" s="1"/>
  <c r="R436" i="58" s="1"/>
  <c r="S437" i="58" s="1"/>
  <c r="T438" i="58" s="1"/>
  <c r="U439" i="58" s="1"/>
  <c r="V440" i="58" s="1"/>
  <c r="W441" i="58" s="1"/>
  <c r="X442" i="58" s="1"/>
  <c r="Y443" i="58" s="1"/>
  <c r="Z444" i="58" s="1"/>
  <c r="AA445" i="58" s="1"/>
  <c r="AB446" i="58" s="1"/>
  <c r="AC447" i="58" s="1"/>
  <c r="AD448" i="58" s="1"/>
  <c r="AE449" i="58" s="1"/>
  <c r="AF450" i="58" s="1"/>
  <c r="AG451" i="58" s="1"/>
  <c r="AH452" i="58" s="1"/>
  <c r="AI453" i="58" s="1"/>
  <c r="AJ454" i="58" s="1"/>
  <c r="AK455" i="58" s="1"/>
  <c r="AL456" i="58" s="1"/>
  <c r="AM457" i="58" s="1"/>
  <c r="AN458" i="58" s="1"/>
  <c r="AO459" i="58" s="1"/>
  <c r="AP460" i="58" s="1"/>
  <c r="AQ461" i="58" s="1"/>
  <c r="AR462" i="58" s="1"/>
  <c r="K430" i="58"/>
  <c r="L431" i="58" s="1"/>
  <c r="M432" i="58" s="1"/>
  <c r="N433" i="58" s="1"/>
  <c r="O434" i="58" s="1"/>
  <c r="P435" i="58" s="1"/>
  <c r="Q436" i="58" s="1"/>
  <c r="R437" i="58" s="1"/>
  <c r="S438" i="58" s="1"/>
  <c r="T439" i="58" s="1"/>
  <c r="U440" i="58" s="1"/>
  <c r="V441" i="58" s="1"/>
  <c r="W442" i="58" s="1"/>
  <c r="X443" i="58" s="1"/>
  <c r="Y444" i="58" s="1"/>
  <c r="Z445" i="58" s="1"/>
  <c r="AA446" i="58" s="1"/>
  <c r="AB447" i="58" s="1"/>
  <c r="AC448" i="58" s="1"/>
  <c r="AD449" i="58" s="1"/>
  <c r="AE450" i="58" s="1"/>
  <c r="AF451" i="58" s="1"/>
  <c r="AG452" i="58" s="1"/>
  <c r="AH453" i="58" s="1"/>
  <c r="AI454" i="58" s="1"/>
  <c r="AJ455" i="58" s="1"/>
  <c r="AK456" i="58" s="1"/>
  <c r="AL457" i="58" s="1"/>
  <c r="AM458" i="58" s="1"/>
  <c r="AN459" i="58" s="1"/>
  <c r="AO460" i="58" s="1"/>
  <c r="AP461" i="58" s="1"/>
  <c r="AQ462" i="58" s="1"/>
  <c r="AR463" i="58" s="1"/>
  <c r="J430" i="58"/>
  <c r="K431" i="58" s="1"/>
  <c r="L432" i="58" s="1"/>
  <c r="M433" i="58" s="1"/>
  <c r="N434" i="58" s="1"/>
  <c r="O435" i="58" s="1"/>
  <c r="P436" i="58" s="1"/>
  <c r="Q437" i="58" s="1"/>
  <c r="R438" i="58" s="1"/>
  <c r="S439" i="58" s="1"/>
  <c r="T440" i="58" s="1"/>
  <c r="U441" i="58" s="1"/>
  <c r="V442" i="58" s="1"/>
  <c r="W443" i="58" s="1"/>
  <c r="X444" i="58" s="1"/>
  <c r="Y445" i="58" s="1"/>
  <c r="Z446" i="58" s="1"/>
  <c r="AA447" i="58" s="1"/>
  <c r="AB448" i="58" s="1"/>
  <c r="AC449" i="58" s="1"/>
  <c r="AD450" i="58" s="1"/>
  <c r="AE451" i="58" s="1"/>
  <c r="AF452" i="58" s="1"/>
  <c r="AG453" i="58" s="1"/>
  <c r="AH454" i="58" s="1"/>
  <c r="AI455" i="58" s="1"/>
  <c r="AJ456" i="58" s="1"/>
  <c r="AK457" i="58" s="1"/>
  <c r="AL458" i="58" s="1"/>
  <c r="AM459" i="58" s="1"/>
  <c r="AN460" i="58" s="1"/>
  <c r="AO461" i="58" s="1"/>
  <c r="AP462" i="58" s="1"/>
  <c r="AQ463" i="58" s="1"/>
  <c r="AR464" i="58" s="1"/>
  <c r="I430" i="58"/>
  <c r="J431" i="58" s="1"/>
  <c r="K432" i="58" s="1"/>
  <c r="L433" i="58" s="1"/>
  <c r="M434" i="58" s="1"/>
  <c r="N435" i="58" s="1"/>
  <c r="O436" i="58" s="1"/>
  <c r="P437" i="58" s="1"/>
  <c r="Q438" i="58" s="1"/>
  <c r="R439" i="58" s="1"/>
  <c r="S440" i="58" s="1"/>
  <c r="T441" i="58" s="1"/>
  <c r="U442" i="58" s="1"/>
  <c r="V443" i="58" s="1"/>
  <c r="W444" i="58" s="1"/>
  <c r="X445" i="58" s="1"/>
  <c r="Y446" i="58" s="1"/>
  <c r="Z447" i="58" s="1"/>
  <c r="AA448" i="58" s="1"/>
  <c r="AB449" i="58" s="1"/>
  <c r="AC450" i="58" s="1"/>
  <c r="AD451" i="58" s="1"/>
  <c r="AE452" i="58" s="1"/>
  <c r="AF453" i="58" s="1"/>
  <c r="AG454" i="58" s="1"/>
  <c r="AH455" i="58" s="1"/>
  <c r="AI456" i="58" s="1"/>
  <c r="AJ457" i="58" s="1"/>
  <c r="AK458" i="58" s="1"/>
  <c r="AL459" i="58" s="1"/>
  <c r="AM460" i="58" s="1"/>
  <c r="AN461" i="58" s="1"/>
  <c r="AO462" i="58" s="1"/>
  <c r="AP463" i="58" s="1"/>
  <c r="AQ464" i="58" s="1"/>
  <c r="AR465" i="58" s="1"/>
  <c r="H430" i="58"/>
  <c r="I431" i="58" s="1"/>
  <c r="J432" i="58" s="1"/>
  <c r="K433" i="58" s="1"/>
  <c r="L434" i="58" s="1"/>
  <c r="M435" i="58" s="1"/>
  <c r="N436" i="58" s="1"/>
  <c r="O437" i="58" s="1"/>
  <c r="P438" i="58" s="1"/>
  <c r="Q439" i="58" s="1"/>
  <c r="R440" i="58" s="1"/>
  <c r="S441" i="58" s="1"/>
  <c r="T442" i="58" s="1"/>
  <c r="U443" i="58" s="1"/>
  <c r="V444" i="58" s="1"/>
  <c r="W445" i="58" s="1"/>
  <c r="X446" i="58" s="1"/>
  <c r="Y447" i="58" s="1"/>
  <c r="Z448" i="58" s="1"/>
  <c r="AA449" i="58" s="1"/>
  <c r="AB450" i="58" s="1"/>
  <c r="AC451" i="58" s="1"/>
  <c r="AD452" i="58" s="1"/>
  <c r="AE453" i="58" s="1"/>
  <c r="AF454" i="58" s="1"/>
  <c r="AG455" i="58" s="1"/>
  <c r="AH456" i="58" s="1"/>
  <c r="AI457" i="58" s="1"/>
  <c r="AJ458" i="58" s="1"/>
  <c r="AK459" i="58" s="1"/>
  <c r="AL460" i="58" s="1"/>
  <c r="AM461" i="58" s="1"/>
  <c r="AN462" i="58" s="1"/>
  <c r="AO463" i="58" s="1"/>
  <c r="AP464" i="58" s="1"/>
  <c r="AQ465" i="58" s="1"/>
  <c r="AR466" i="58" s="1"/>
  <c r="G430" i="58"/>
  <c r="H431" i="58" s="1"/>
  <c r="I432" i="58" s="1"/>
  <c r="J433" i="58" s="1"/>
  <c r="K434" i="58" s="1"/>
  <c r="L435" i="58" s="1"/>
  <c r="M436" i="58" s="1"/>
  <c r="N437" i="58" s="1"/>
  <c r="O438" i="58" s="1"/>
  <c r="P439" i="58" s="1"/>
  <c r="Q440" i="58" s="1"/>
  <c r="R441" i="58" s="1"/>
  <c r="S442" i="58" s="1"/>
  <c r="T443" i="58" s="1"/>
  <c r="U444" i="58" s="1"/>
  <c r="V445" i="58" s="1"/>
  <c r="W446" i="58" s="1"/>
  <c r="X447" i="58" s="1"/>
  <c r="Y448" i="58" s="1"/>
  <c r="Z449" i="58" s="1"/>
  <c r="AA450" i="58" s="1"/>
  <c r="AB451" i="58" s="1"/>
  <c r="AC452" i="58" s="1"/>
  <c r="AD453" i="58" s="1"/>
  <c r="AE454" i="58" s="1"/>
  <c r="AF455" i="58" s="1"/>
  <c r="AG456" i="58" s="1"/>
  <c r="AH457" i="58" s="1"/>
  <c r="AI458" i="58" s="1"/>
  <c r="AJ459" i="58" s="1"/>
  <c r="AK460" i="58" s="1"/>
  <c r="AL461" i="58" s="1"/>
  <c r="AM462" i="58" s="1"/>
  <c r="AN463" i="58" s="1"/>
  <c r="AO464" i="58" s="1"/>
  <c r="AP465" i="58" s="1"/>
  <c r="AQ466" i="58" s="1"/>
  <c r="AR467" i="58" s="1"/>
  <c r="F430" i="58"/>
  <c r="C430" i="58"/>
  <c r="C431" i="58" s="1"/>
  <c r="C432" i="58" s="1"/>
  <c r="C433" i="58" s="1"/>
  <c r="C434" i="58" s="1"/>
  <c r="C435" i="58" s="1"/>
  <c r="C436" i="58" s="1"/>
  <c r="C437" i="58" s="1"/>
  <c r="C438" i="58" s="1"/>
  <c r="C439" i="58" s="1"/>
  <c r="C440" i="58" s="1"/>
  <c r="C441" i="58" s="1"/>
  <c r="C442" i="58" s="1"/>
  <c r="C443" i="58" s="1"/>
  <c r="C444" i="58" s="1"/>
  <c r="C445" i="58" s="1"/>
  <c r="C446" i="58" s="1"/>
  <c r="C447" i="58" s="1"/>
  <c r="C448" i="58" s="1"/>
  <c r="C449" i="58" s="1"/>
  <c r="C450" i="58" s="1"/>
  <c r="C451" i="58" s="1"/>
  <c r="C452" i="58" s="1"/>
  <c r="C453" i="58" s="1"/>
  <c r="C454" i="58" s="1"/>
  <c r="C455" i="58" s="1"/>
  <c r="C456" i="58" s="1"/>
  <c r="C457" i="58" s="1"/>
  <c r="C458" i="58" s="1"/>
  <c r="C459" i="58" s="1"/>
  <c r="C460" i="58" s="1"/>
  <c r="C461" i="58" s="1"/>
  <c r="C462" i="58" s="1"/>
  <c r="C463" i="58" s="1"/>
  <c r="C464" i="58" s="1"/>
  <c r="C465" i="58" s="1"/>
  <c r="C466" i="58" s="1"/>
  <c r="C467" i="58" s="1"/>
  <c r="C468" i="58" s="1"/>
  <c r="AS429" i="58"/>
  <c r="AR388" i="58"/>
  <c r="AQ388" i="58"/>
  <c r="AR389" i="58" s="1"/>
  <c r="AP388" i="58"/>
  <c r="AQ389" i="58" s="1"/>
  <c r="AR390" i="58" s="1"/>
  <c r="AO388" i="58"/>
  <c r="AP389" i="58" s="1"/>
  <c r="AQ390" i="58" s="1"/>
  <c r="AR391" i="58" s="1"/>
  <c r="AN388" i="58"/>
  <c r="AO389" i="58" s="1"/>
  <c r="AP390" i="58" s="1"/>
  <c r="AQ391" i="58" s="1"/>
  <c r="AR392" i="58" s="1"/>
  <c r="AM388" i="58"/>
  <c r="AN389" i="58" s="1"/>
  <c r="AO390" i="58" s="1"/>
  <c r="AP391" i="58" s="1"/>
  <c r="AQ392" i="58" s="1"/>
  <c r="AR393" i="58" s="1"/>
  <c r="AL388" i="58"/>
  <c r="AM389" i="58" s="1"/>
  <c r="AN390" i="58" s="1"/>
  <c r="AO391" i="58" s="1"/>
  <c r="AP392" i="58" s="1"/>
  <c r="AQ393" i="58" s="1"/>
  <c r="AR394" i="58" s="1"/>
  <c r="AK388" i="58"/>
  <c r="AL389" i="58" s="1"/>
  <c r="AM390" i="58" s="1"/>
  <c r="AN391" i="58" s="1"/>
  <c r="AO392" i="58" s="1"/>
  <c r="AP393" i="58" s="1"/>
  <c r="AQ394" i="58" s="1"/>
  <c r="AR395" i="58" s="1"/>
  <c r="AJ388" i="58"/>
  <c r="AK389" i="58" s="1"/>
  <c r="AL390" i="58" s="1"/>
  <c r="AM391" i="58" s="1"/>
  <c r="AN392" i="58" s="1"/>
  <c r="AO393" i="58" s="1"/>
  <c r="AP394" i="58" s="1"/>
  <c r="AQ395" i="58" s="1"/>
  <c r="AR396" i="58" s="1"/>
  <c r="AI388" i="58"/>
  <c r="AJ389" i="58" s="1"/>
  <c r="AK390" i="58" s="1"/>
  <c r="AL391" i="58" s="1"/>
  <c r="AM392" i="58" s="1"/>
  <c r="AN393" i="58" s="1"/>
  <c r="AO394" i="58" s="1"/>
  <c r="AP395" i="58" s="1"/>
  <c r="AQ396" i="58" s="1"/>
  <c r="AR397" i="58" s="1"/>
  <c r="AH388" i="58"/>
  <c r="AI389" i="58" s="1"/>
  <c r="AJ390" i="58" s="1"/>
  <c r="AK391" i="58" s="1"/>
  <c r="AL392" i="58" s="1"/>
  <c r="AM393" i="58" s="1"/>
  <c r="AN394" i="58" s="1"/>
  <c r="AO395" i="58" s="1"/>
  <c r="AP396" i="58" s="1"/>
  <c r="AQ397" i="58" s="1"/>
  <c r="AR398" i="58" s="1"/>
  <c r="AG388" i="58"/>
  <c r="AH389" i="58" s="1"/>
  <c r="AI390" i="58" s="1"/>
  <c r="AJ391" i="58" s="1"/>
  <c r="AK392" i="58" s="1"/>
  <c r="AL393" i="58" s="1"/>
  <c r="AM394" i="58" s="1"/>
  <c r="AN395" i="58" s="1"/>
  <c r="AO396" i="58" s="1"/>
  <c r="AP397" i="58" s="1"/>
  <c r="AQ398" i="58" s="1"/>
  <c r="AR399" i="58" s="1"/>
  <c r="AF388" i="58"/>
  <c r="AG389" i="58" s="1"/>
  <c r="AH390" i="58" s="1"/>
  <c r="AI391" i="58" s="1"/>
  <c r="AJ392" i="58" s="1"/>
  <c r="AK393" i="58" s="1"/>
  <c r="AL394" i="58" s="1"/>
  <c r="AM395" i="58" s="1"/>
  <c r="AN396" i="58" s="1"/>
  <c r="AO397" i="58" s="1"/>
  <c r="AP398" i="58" s="1"/>
  <c r="AQ399" i="58" s="1"/>
  <c r="AR400" i="58" s="1"/>
  <c r="AE388" i="58"/>
  <c r="AF389" i="58" s="1"/>
  <c r="AG390" i="58" s="1"/>
  <c r="AH391" i="58" s="1"/>
  <c r="AI392" i="58" s="1"/>
  <c r="AJ393" i="58" s="1"/>
  <c r="AK394" i="58" s="1"/>
  <c r="AL395" i="58" s="1"/>
  <c r="AM396" i="58" s="1"/>
  <c r="AN397" i="58" s="1"/>
  <c r="AO398" i="58" s="1"/>
  <c r="AP399" i="58" s="1"/>
  <c r="AQ400" i="58" s="1"/>
  <c r="AR401" i="58" s="1"/>
  <c r="AD388" i="58"/>
  <c r="AE389" i="58" s="1"/>
  <c r="AF390" i="58" s="1"/>
  <c r="AG391" i="58" s="1"/>
  <c r="AH392" i="58" s="1"/>
  <c r="AI393" i="58" s="1"/>
  <c r="AJ394" i="58" s="1"/>
  <c r="AK395" i="58" s="1"/>
  <c r="AL396" i="58" s="1"/>
  <c r="AM397" i="58" s="1"/>
  <c r="AN398" i="58" s="1"/>
  <c r="AO399" i="58" s="1"/>
  <c r="AP400" i="58" s="1"/>
  <c r="AQ401" i="58" s="1"/>
  <c r="AR402" i="58" s="1"/>
  <c r="AC388" i="58"/>
  <c r="AD389" i="58" s="1"/>
  <c r="AE390" i="58" s="1"/>
  <c r="AF391" i="58" s="1"/>
  <c r="AG392" i="58" s="1"/>
  <c r="AH393" i="58" s="1"/>
  <c r="AI394" i="58" s="1"/>
  <c r="AJ395" i="58" s="1"/>
  <c r="AK396" i="58" s="1"/>
  <c r="AL397" i="58" s="1"/>
  <c r="AM398" i="58" s="1"/>
  <c r="AN399" i="58" s="1"/>
  <c r="AO400" i="58" s="1"/>
  <c r="AP401" i="58" s="1"/>
  <c r="AQ402" i="58" s="1"/>
  <c r="AR403" i="58" s="1"/>
  <c r="AB388" i="58"/>
  <c r="AC389" i="58" s="1"/>
  <c r="AD390" i="58" s="1"/>
  <c r="AE391" i="58" s="1"/>
  <c r="AF392" i="58" s="1"/>
  <c r="AG393" i="58" s="1"/>
  <c r="AH394" i="58" s="1"/>
  <c r="AI395" i="58" s="1"/>
  <c r="AJ396" i="58" s="1"/>
  <c r="AK397" i="58" s="1"/>
  <c r="AL398" i="58" s="1"/>
  <c r="AM399" i="58" s="1"/>
  <c r="AN400" i="58" s="1"/>
  <c r="AO401" i="58" s="1"/>
  <c r="AP402" i="58" s="1"/>
  <c r="AQ403" i="58" s="1"/>
  <c r="AR404" i="58" s="1"/>
  <c r="AA388" i="58"/>
  <c r="AB389" i="58" s="1"/>
  <c r="AC390" i="58" s="1"/>
  <c r="AD391" i="58" s="1"/>
  <c r="AE392" i="58" s="1"/>
  <c r="AF393" i="58" s="1"/>
  <c r="AG394" i="58" s="1"/>
  <c r="AH395" i="58" s="1"/>
  <c r="AI396" i="58" s="1"/>
  <c r="AJ397" i="58" s="1"/>
  <c r="AK398" i="58" s="1"/>
  <c r="AL399" i="58" s="1"/>
  <c r="AM400" i="58" s="1"/>
  <c r="AN401" i="58" s="1"/>
  <c r="AO402" i="58" s="1"/>
  <c r="AP403" i="58" s="1"/>
  <c r="AQ404" i="58" s="1"/>
  <c r="AR405" i="58" s="1"/>
  <c r="Z388" i="58"/>
  <c r="AA389" i="58" s="1"/>
  <c r="AB390" i="58" s="1"/>
  <c r="AC391" i="58" s="1"/>
  <c r="AD392" i="58" s="1"/>
  <c r="AE393" i="58" s="1"/>
  <c r="AF394" i="58" s="1"/>
  <c r="AG395" i="58" s="1"/>
  <c r="AH396" i="58" s="1"/>
  <c r="AI397" i="58" s="1"/>
  <c r="AJ398" i="58" s="1"/>
  <c r="AK399" i="58" s="1"/>
  <c r="AL400" i="58" s="1"/>
  <c r="AM401" i="58" s="1"/>
  <c r="AN402" i="58" s="1"/>
  <c r="AO403" i="58" s="1"/>
  <c r="AP404" i="58" s="1"/>
  <c r="AQ405" i="58" s="1"/>
  <c r="AR406" i="58" s="1"/>
  <c r="Y388" i="58"/>
  <c r="Z389" i="58" s="1"/>
  <c r="AA390" i="58" s="1"/>
  <c r="AB391" i="58" s="1"/>
  <c r="AC392" i="58" s="1"/>
  <c r="AD393" i="58" s="1"/>
  <c r="AE394" i="58" s="1"/>
  <c r="AF395" i="58" s="1"/>
  <c r="AG396" i="58" s="1"/>
  <c r="AH397" i="58" s="1"/>
  <c r="AI398" i="58" s="1"/>
  <c r="AJ399" i="58" s="1"/>
  <c r="AK400" i="58" s="1"/>
  <c r="AL401" i="58" s="1"/>
  <c r="AM402" i="58" s="1"/>
  <c r="AN403" i="58" s="1"/>
  <c r="AO404" i="58" s="1"/>
  <c r="AP405" i="58" s="1"/>
  <c r="AQ406" i="58" s="1"/>
  <c r="AR407" i="58" s="1"/>
  <c r="X388" i="58"/>
  <c r="Y389" i="58" s="1"/>
  <c r="Z390" i="58" s="1"/>
  <c r="AA391" i="58" s="1"/>
  <c r="AB392" i="58" s="1"/>
  <c r="AC393" i="58" s="1"/>
  <c r="AD394" i="58" s="1"/>
  <c r="AE395" i="58" s="1"/>
  <c r="AF396" i="58" s="1"/>
  <c r="AG397" i="58" s="1"/>
  <c r="AH398" i="58" s="1"/>
  <c r="AI399" i="58" s="1"/>
  <c r="AJ400" i="58" s="1"/>
  <c r="AK401" i="58" s="1"/>
  <c r="AL402" i="58" s="1"/>
  <c r="AM403" i="58" s="1"/>
  <c r="AN404" i="58" s="1"/>
  <c r="AO405" i="58" s="1"/>
  <c r="AP406" i="58" s="1"/>
  <c r="AQ407" i="58" s="1"/>
  <c r="AR408" i="58" s="1"/>
  <c r="W388" i="58"/>
  <c r="X389" i="58" s="1"/>
  <c r="Y390" i="58" s="1"/>
  <c r="Z391" i="58" s="1"/>
  <c r="AA392" i="58" s="1"/>
  <c r="AB393" i="58" s="1"/>
  <c r="AC394" i="58" s="1"/>
  <c r="AD395" i="58" s="1"/>
  <c r="AE396" i="58" s="1"/>
  <c r="AF397" i="58" s="1"/>
  <c r="AG398" i="58" s="1"/>
  <c r="AH399" i="58" s="1"/>
  <c r="AI400" i="58" s="1"/>
  <c r="AJ401" i="58" s="1"/>
  <c r="AK402" i="58" s="1"/>
  <c r="AL403" i="58" s="1"/>
  <c r="AM404" i="58" s="1"/>
  <c r="AN405" i="58" s="1"/>
  <c r="AO406" i="58" s="1"/>
  <c r="AP407" i="58" s="1"/>
  <c r="AQ408" i="58" s="1"/>
  <c r="AR409" i="58" s="1"/>
  <c r="V388" i="58"/>
  <c r="W389" i="58" s="1"/>
  <c r="X390" i="58" s="1"/>
  <c r="Y391" i="58" s="1"/>
  <c r="Z392" i="58" s="1"/>
  <c r="AA393" i="58" s="1"/>
  <c r="AB394" i="58" s="1"/>
  <c r="AC395" i="58" s="1"/>
  <c r="AD396" i="58" s="1"/>
  <c r="AE397" i="58" s="1"/>
  <c r="AF398" i="58" s="1"/>
  <c r="AG399" i="58" s="1"/>
  <c r="AH400" i="58" s="1"/>
  <c r="AI401" i="58" s="1"/>
  <c r="AJ402" i="58" s="1"/>
  <c r="AK403" i="58" s="1"/>
  <c r="AL404" i="58" s="1"/>
  <c r="AM405" i="58" s="1"/>
  <c r="AN406" i="58" s="1"/>
  <c r="AO407" i="58" s="1"/>
  <c r="AP408" i="58" s="1"/>
  <c r="AQ409" i="58" s="1"/>
  <c r="AR410" i="58" s="1"/>
  <c r="U388" i="58"/>
  <c r="V389" i="58" s="1"/>
  <c r="W390" i="58" s="1"/>
  <c r="X391" i="58" s="1"/>
  <c r="Y392" i="58" s="1"/>
  <c r="Z393" i="58" s="1"/>
  <c r="AA394" i="58" s="1"/>
  <c r="AB395" i="58" s="1"/>
  <c r="AC396" i="58" s="1"/>
  <c r="AD397" i="58" s="1"/>
  <c r="AE398" i="58" s="1"/>
  <c r="AF399" i="58" s="1"/>
  <c r="AG400" i="58" s="1"/>
  <c r="AH401" i="58" s="1"/>
  <c r="AI402" i="58" s="1"/>
  <c r="AJ403" i="58" s="1"/>
  <c r="AK404" i="58" s="1"/>
  <c r="AL405" i="58" s="1"/>
  <c r="AM406" i="58" s="1"/>
  <c r="AN407" i="58" s="1"/>
  <c r="AO408" i="58" s="1"/>
  <c r="AP409" i="58" s="1"/>
  <c r="AQ410" i="58" s="1"/>
  <c r="AR411" i="58" s="1"/>
  <c r="T388" i="58"/>
  <c r="U389" i="58" s="1"/>
  <c r="V390" i="58" s="1"/>
  <c r="W391" i="58" s="1"/>
  <c r="X392" i="58" s="1"/>
  <c r="Y393" i="58" s="1"/>
  <c r="Z394" i="58" s="1"/>
  <c r="AA395" i="58" s="1"/>
  <c r="AB396" i="58" s="1"/>
  <c r="AC397" i="58" s="1"/>
  <c r="AD398" i="58" s="1"/>
  <c r="AE399" i="58" s="1"/>
  <c r="AF400" i="58" s="1"/>
  <c r="AG401" i="58" s="1"/>
  <c r="AH402" i="58" s="1"/>
  <c r="AI403" i="58" s="1"/>
  <c r="AJ404" i="58" s="1"/>
  <c r="AK405" i="58" s="1"/>
  <c r="AL406" i="58" s="1"/>
  <c r="AM407" i="58" s="1"/>
  <c r="AN408" i="58" s="1"/>
  <c r="AO409" i="58" s="1"/>
  <c r="AP410" i="58" s="1"/>
  <c r="AQ411" i="58" s="1"/>
  <c r="AR412" i="58" s="1"/>
  <c r="S388" i="58"/>
  <c r="T389" i="58" s="1"/>
  <c r="U390" i="58" s="1"/>
  <c r="V391" i="58" s="1"/>
  <c r="W392" i="58" s="1"/>
  <c r="X393" i="58" s="1"/>
  <c r="Y394" i="58" s="1"/>
  <c r="Z395" i="58" s="1"/>
  <c r="AA396" i="58" s="1"/>
  <c r="AB397" i="58" s="1"/>
  <c r="AC398" i="58" s="1"/>
  <c r="AD399" i="58" s="1"/>
  <c r="AE400" i="58" s="1"/>
  <c r="AF401" i="58" s="1"/>
  <c r="AG402" i="58" s="1"/>
  <c r="AH403" i="58" s="1"/>
  <c r="AI404" i="58" s="1"/>
  <c r="AJ405" i="58" s="1"/>
  <c r="AK406" i="58" s="1"/>
  <c r="AL407" i="58" s="1"/>
  <c r="AM408" i="58" s="1"/>
  <c r="AN409" i="58" s="1"/>
  <c r="AO410" i="58" s="1"/>
  <c r="AP411" i="58" s="1"/>
  <c r="AQ412" i="58" s="1"/>
  <c r="AR413" i="58" s="1"/>
  <c r="R388" i="58"/>
  <c r="S389" i="58" s="1"/>
  <c r="T390" i="58" s="1"/>
  <c r="U391" i="58" s="1"/>
  <c r="V392" i="58" s="1"/>
  <c r="W393" i="58" s="1"/>
  <c r="X394" i="58" s="1"/>
  <c r="Y395" i="58" s="1"/>
  <c r="Z396" i="58" s="1"/>
  <c r="AA397" i="58" s="1"/>
  <c r="AB398" i="58" s="1"/>
  <c r="AC399" i="58" s="1"/>
  <c r="AD400" i="58" s="1"/>
  <c r="AE401" i="58" s="1"/>
  <c r="AF402" i="58" s="1"/>
  <c r="AG403" i="58" s="1"/>
  <c r="AH404" i="58" s="1"/>
  <c r="AI405" i="58" s="1"/>
  <c r="AJ406" i="58" s="1"/>
  <c r="AK407" i="58" s="1"/>
  <c r="AL408" i="58" s="1"/>
  <c r="AM409" i="58" s="1"/>
  <c r="AN410" i="58" s="1"/>
  <c r="AO411" i="58" s="1"/>
  <c r="AP412" i="58" s="1"/>
  <c r="AQ413" i="58" s="1"/>
  <c r="AR414" i="58" s="1"/>
  <c r="Q388" i="58"/>
  <c r="R389" i="58" s="1"/>
  <c r="S390" i="58" s="1"/>
  <c r="T391" i="58" s="1"/>
  <c r="U392" i="58" s="1"/>
  <c r="V393" i="58" s="1"/>
  <c r="W394" i="58" s="1"/>
  <c r="X395" i="58" s="1"/>
  <c r="Y396" i="58" s="1"/>
  <c r="Z397" i="58" s="1"/>
  <c r="AA398" i="58" s="1"/>
  <c r="AB399" i="58" s="1"/>
  <c r="AC400" i="58" s="1"/>
  <c r="AD401" i="58" s="1"/>
  <c r="AE402" i="58" s="1"/>
  <c r="AF403" i="58" s="1"/>
  <c r="AG404" i="58" s="1"/>
  <c r="AH405" i="58" s="1"/>
  <c r="AI406" i="58" s="1"/>
  <c r="AJ407" i="58" s="1"/>
  <c r="AK408" i="58" s="1"/>
  <c r="AL409" i="58" s="1"/>
  <c r="AM410" i="58" s="1"/>
  <c r="AN411" i="58" s="1"/>
  <c r="AO412" i="58" s="1"/>
  <c r="AP413" i="58" s="1"/>
  <c r="AQ414" i="58" s="1"/>
  <c r="AR415" i="58" s="1"/>
  <c r="P388" i="58"/>
  <c r="Q389" i="58" s="1"/>
  <c r="R390" i="58" s="1"/>
  <c r="S391" i="58" s="1"/>
  <c r="T392" i="58" s="1"/>
  <c r="U393" i="58" s="1"/>
  <c r="V394" i="58" s="1"/>
  <c r="W395" i="58" s="1"/>
  <c r="X396" i="58" s="1"/>
  <c r="Y397" i="58" s="1"/>
  <c r="Z398" i="58" s="1"/>
  <c r="AA399" i="58" s="1"/>
  <c r="AB400" i="58" s="1"/>
  <c r="AC401" i="58" s="1"/>
  <c r="AD402" i="58" s="1"/>
  <c r="AE403" i="58" s="1"/>
  <c r="AF404" i="58" s="1"/>
  <c r="AG405" i="58" s="1"/>
  <c r="AH406" i="58" s="1"/>
  <c r="AI407" i="58" s="1"/>
  <c r="AJ408" i="58" s="1"/>
  <c r="AK409" i="58" s="1"/>
  <c r="AL410" i="58" s="1"/>
  <c r="AM411" i="58" s="1"/>
  <c r="AN412" i="58" s="1"/>
  <c r="AO413" i="58" s="1"/>
  <c r="AP414" i="58" s="1"/>
  <c r="AQ415" i="58" s="1"/>
  <c r="AR416" i="58" s="1"/>
  <c r="O388" i="58"/>
  <c r="P389" i="58" s="1"/>
  <c r="Q390" i="58" s="1"/>
  <c r="R391" i="58" s="1"/>
  <c r="S392" i="58" s="1"/>
  <c r="T393" i="58" s="1"/>
  <c r="U394" i="58" s="1"/>
  <c r="V395" i="58" s="1"/>
  <c r="W396" i="58" s="1"/>
  <c r="X397" i="58" s="1"/>
  <c r="Y398" i="58" s="1"/>
  <c r="Z399" i="58" s="1"/>
  <c r="AA400" i="58" s="1"/>
  <c r="AB401" i="58" s="1"/>
  <c r="AC402" i="58" s="1"/>
  <c r="AD403" i="58" s="1"/>
  <c r="AE404" i="58" s="1"/>
  <c r="AF405" i="58" s="1"/>
  <c r="AG406" i="58" s="1"/>
  <c r="AH407" i="58" s="1"/>
  <c r="AI408" i="58" s="1"/>
  <c r="AJ409" i="58" s="1"/>
  <c r="AK410" i="58" s="1"/>
  <c r="AL411" i="58" s="1"/>
  <c r="AM412" i="58" s="1"/>
  <c r="AN413" i="58" s="1"/>
  <c r="AO414" i="58" s="1"/>
  <c r="AP415" i="58" s="1"/>
  <c r="AQ416" i="58" s="1"/>
  <c r="AR417" i="58" s="1"/>
  <c r="N388" i="58"/>
  <c r="O389" i="58" s="1"/>
  <c r="P390" i="58" s="1"/>
  <c r="Q391" i="58" s="1"/>
  <c r="R392" i="58" s="1"/>
  <c r="S393" i="58" s="1"/>
  <c r="T394" i="58" s="1"/>
  <c r="U395" i="58" s="1"/>
  <c r="V396" i="58" s="1"/>
  <c r="W397" i="58" s="1"/>
  <c r="X398" i="58" s="1"/>
  <c r="Y399" i="58" s="1"/>
  <c r="Z400" i="58" s="1"/>
  <c r="AA401" i="58" s="1"/>
  <c r="AB402" i="58" s="1"/>
  <c r="AC403" i="58" s="1"/>
  <c r="AD404" i="58" s="1"/>
  <c r="AE405" i="58" s="1"/>
  <c r="AF406" i="58" s="1"/>
  <c r="AG407" i="58" s="1"/>
  <c r="AH408" i="58" s="1"/>
  <c r="AI409" i="58" s="1"/>
  <c r="AJ410" i="58" s="1"/>
  <c r="AK411" i="58" s="1"/>
  <c r="AL412" i="58" s="1"/>
  <c r="AM413" i="58" s="1"/>
  <c r="AN414" i="58" s="1"/>
  <c r="AO415" i="58" s="1"/>
  <c r="AP416" i="58" s="1"/>
  <c r="AQ417" i="58" s="1"/>
  <c r="AR418" i="58" s="1"/>
  <c r="M388" i="58"/>
  <c r="N389" i="58" s="1"/>
  <c r="O390" i="58" s="1"/>
  <c r="P391" i="58" s="1"/>
  <c r="Q392" i="58" s="1"/>
  <c r="R393" i="58" s="1"/>
  <c r="S394" i="58" s="1"/>
  <c r="T395" i="58" s="1"/>
  <c r="U396" i="58" s="1"/>
  <c r="V397" i="58" s="1"/>
  <c r="W398" i="58" s="1"/>
  <c r="X399" i="58" s="1"/>
  <c r="Y400" i="58" s="1"/>
  <c r="Z401" i="58" s="1"/>
  <c r="AA402" i="58" s="1"/>
  <c r="AB403" i="58" s="1"/>
  <c r="AC404" i="58" s="1"/>
  <c r="AD405" i="58" s="1"/>
  <c r="AE406" i="58" s="1"/>
  <c r="AF407" i="58" s="1"/>
  <c r="AG408" i="58" s="1"/>
  <c r="AH409" i="58" s="1"/>
  <c r="AI410" i="58" s="1"/>
  <c r="AJ411" i="58" s="1"/>
  <c r="AK412" i="58" s="1"/>
  <c r="AL413" i="58" s="1"/>
  <c r="AM414" i="58" s="1"/>
  <c r="AN415" i="58" s="1"/>
  <c r="AO416" i="58" s="1"/>
  <c r="AP417" i="58" s="1"/>
  <c r="AQ418" i="58" s="1"/>
  <c r="AR419" i="58" s="1"/>
  <c r="L388" i="58"/>
  <c r="M389" i="58" s="1"/>
  <c r="N390" i="58" s="1"/>
  <c r="O391" i="58" s="1"/>
  <c r="P392" i="58" s="1"/>
  <c r="Q393" i="58" s="1"/>
  <c r="R394" i="58" s="1"/>
  <c r="S395" i="58" s="1"/>
  <c r="T396" i="58" s="1"/>
  <c r="U397" i="58" s="1"/>
  <c r="V398" i="58" s="1"/>
  <c r="W399" i="58" s="1"/>
  <c r="X400" i="58" s="1"/>
  <c r="Y401" i="58" s="1"/>
  <c r="Z402" i="58" s="1"/>
  <c r="AA403" i="58" s="1"/>
  <c r="AB404" i="58" s="1"/>
  <c r="AC405" i="58" s="1"/>
  <c r="AD406" i="58" s="1"/>
  <c r="AE407" i="58" s="1"/>
  <c r="AF408" i="58" s="1"/>
  <c r="AG409" i="58" s="1"/>
  <c r="AH410" i="58" s="1"/>
  <c r="AI411" i="58" s="1"/>
  <c r="AJ412" i="58" s="1"/>
  <c r="AK413" i="58" s="1"/>
  <c r="AL414" i="58" s="1"/>
  <c r="AM415" i="58" s="1"/>
  <c r="AN416" i="58" s="1"/>
  <c r="AO417" i="58" s="1"/>
  <c r="AP418" i="58" s="1"/>
  <c r="AQ419" i="58" s="1"/>
  <c r="AR420" i="58" s="1"/>
  <c r="K388" i="58"/>
  <c r="L389" i="58" s="1"/>
  <c r="M390" i="58" s="1"/>
  <c r="N391" i="58" s="1"/>
  <c r="O392" i="58" s="1"/>
  <c r="P393" i="58" s="1"/>
  <c r="Q394" i="58" s="1"/>
  <c r="R395" i="58" s="1"/>
  <c r="S396" i="58" s="1"/>
  <c r="T397" i="58" s="1"/>
  <c r="U398" i="58" s="1"/>
  <c r="V399" i="58" s="1"/>
  <c r="W400" i="58" s="1"/>
  <c r="X401" i="58" s="1"/>
  <c r="Y402" i="58" s="1"/>
  <c r="Z403" i="58" s="1"/>
  <c r="AA404" i="58" s="1"/>
  <c r="AB405" i="58" s="1"/>
  <c r="AC406" i="58" s="1"/>
  <c r="AD407" i="58" s="1"/>
  <c r="AE408" i="58" s="1"/>
  <c r="AF409" i="58" s="1"/>
  <c r="AG410" i="58" s="1"/>
  <c r="AH411" i="58" s="1"/>
  <c r="AI412" i="58" s="1"/>
  <c r="AJ413" i="58" s="1"/>
  <c r="AK414" i="58" s="1"/>
  <c r="AL415" i="58" s="1"/>
  <c r="AM416" i="58" s="1"/>
  <c r="AN417" i="58" s="1"/>
  <c r="AO418" i="58" s="1"/>
  <c r="AP419" i="58" s="1"/>
  <c r="AQ420" i="58" s="1"/>
  <c r="AR421" i="58" s="1"/>
  <c r="J388" i="58"/>
  <c r="K389" i="58" s="1"/>
  <c r="L390" i="58" s="1"/>
  <c r="M391" i="58" s="1"/>
  <c r="N392" i="58" s="1"/>
  <c r="O393" i="58" s="1"/>
  <c r="P394" i="58" s="1"/>
  <c r="Q395" i="58" s="1"/>
  <c r="R396" i="58" s="1"/>
  <c r="S397" i="58" s="1"/>
  <c r="T398" i="58" s="1"/>
  <c r="U399" i="58" s="1"/>
  <c r="V400" i="58" s="1"/>
  <c r="W401" i="58" s="1"/>
  <c r="X402" i="58" s="1"/>
  <c r="Y403" i="58" s="1"/>
  <c r="Z404" i="58" s="1"/>
  <c r="AA405" i="58" s="1"/>
  <c r="AB406" i="58" s="1"/>
  <c r="AC407" i="58" s="1"/>
  <c r="AD408" i="58" s="1"/>
  <c r="AE409" i="58" s="1"/>
  <c r="AF410" i="58" s="1"/>
  <c r="AG411" i="58" s="1"/>
  <c r="AH412" i="58" s="1"/>
  <c r="AI413" i="58" s="1"/>
  <c r="AJ414" i="58" s="1"/>
  <c r="AK415" i="58" s="1"/>
  <c r="AL416" i="58" s="1"/>
  <c r="AM417" i="58" s="1"/>
  <c r="AN418" i="58" s="1"/>
  <c r="AO419" i="58" s="1"/>
  <c r="AP420" i="58" s="1"/>
  <c r="AQ421" i="58" s="1"/>
  <c r="AR422" i="58" s="1"/>
  <c r="I388" i="58"/>
  <c r="J389" i="58" s="1"/>
  <c r="K390" i="58" s="1"/>
  <c r="L391" i="58" s="1"/>
  <c r="M392" i="58" s="1"/>
  <c r="N393" i="58" s="1"/>
  <c r="O394" i="58" s="1"/>
  <c r="P395" i="58" s="1"/>
  <c r="Q396" i="58" s="1"/>
  <c r="R397" i="58" s="1"/>
  <c r="S398" i="58" s="1"/>
  <c r="T399" i="58" s="1"/>
  <c r="U400" i="58" s="1"/>
  <c r="V401" i="58" s="1"/>
  <c r="W402" i="58" s="1"/>
  <c r="X403" i="58" s="1"/>
  <c r="Y404" i="58" s="1"/>
  <c r="Z405" i="58" s="1"/>
  <c r="AA406" i="58" s="1"/>
  <c r="AB407" i="58" s="1"/>
  <c r="AC408" i="58" s="1"/>
  <c r="AD409" i="58" s="1"/>
  <c r="AE410" i="58" s="1"/>
  <c r="AF411" i="58" s="1"/>
  <c r="AG412" i="58" s="1"/>
  <c r="AH413" i="58" s="1"/>
  <c r="AI414" i="58" s="1"/>
  <c r="AJ415" i="58" s="1"/>
  <c r="AK416" i="58" s="1"/>
  <c r="AL417" i="58" s="1"/>
  <c r="AM418" i="58" s="1"/>
  <c r="AN419" i="58" s="1"/>
  <c r="AO420" i="58" s="1"/>
  <c r="AP421" i="58" s="1"/>
  <c r="AQ422" i="58" s="1"/>
  <c r="AR423" i="58" s="1"/>
  <c r="H388" i="58"/>
  <c r="I389" i="58" s="1"/>
  <c r="J390" i="58" s="1"/>
  <c r="K391" i="58" s="1"/>
  <c r="L392" i="58" s="1"/>
  <c r="M393" i="58" s="1"/>
  <c r="N394" i="58" s="1"/>
  <c r="O395" i="58" s="1"/>
  <c r="P396" i="58" s="1"/>
  <c r="Q397" i="58" s="1"/>
  <c r="R398" i="58" s="1"/>
  <c r="S399" i="58" s="1"/>
  <c r="T400" i="58" s="1"/>
  <c r="U401" i="58" s="1"/>
  <c r="V402" i="58" s="1"/>
  <c r="W403" i="58" s="1"/>
  <c r="X404" i="58" s="1"/>
  <c r="Y405" i="58" s="1"/>
  <c r="Z406" i="58" s="1"/>
  <c r="AA407" i="58" s="1"/>
  <c r="AB408" i="58" s="1"/>
  <c r="AC409" i="58" s="1"/>
  <c r="AD410" i="58" s="1"/>
  <c r="AE411" i="58" s="1"/>
  <c r="AF412" i="58" s="1"/>
  <c r="AG413" i="58" s="1"/>
  <c r="AH414" i="58" s="1"/>
  <c r="AI415" i="58" s="1"/>
  <c r="AJ416" i="58" s="1"/>
  <c r="AK417" i="58" s="1"/>
  <c r="AL418" i="58" s="1"/>
  <c r="AM419" i="58" s="1"/>
  <c r="AN420" i="58" s="1"/>
  <c r="AO421" i="58" s="1"/>
  <c r="AP422" i="58" s="1"/>
  <c r="AQ423" i="58" s="1"/>
  <c r="AR424" i="58" s="1"/>
  <c r="G388" i="58"/>
  <c r="H389" i="58" s="1"/>
  <c r="I390" i="58" s="1"/>
  <c r="F388" i="58"/>
  <c r="G389" i="58" s="1"/>
  <c r="H390" i="58" s="1"/>
  <c r="I391" i="58" s="1"/>
  <c r="C388" i="58"/>
  <c r="C389" i="58" s="1"/>
  <c r="C390" i="58" s="1"/>
  <c r="C391" i="58" s="1"/>
  <c r="C392" i="58" s="1"/>
  <c r="C393" i="58" s="1"/>
  <c r="C394" i="58" s="1"/>
  <c r="C395" i="58" s="1"/>
  <c r="C396" i="58" s="1"/>
  <c r="C397" i="58" s="1"/>
  <c r="C398" i="58" s="1"/>
  <c r="C399" i="58" s="1"/>
  <c r="C400" i="58" s="1"/>
  <c r="C401" i="58" s="1"/>
  <c r="C402" i="58" s="1"/>
  <c r="C403" i="58" s="1"/>
  <c r="C404" i="58" s="1"/>
  <c r="C405" i="58" s="1"/>
  <c r="C406" i="58" s="1"/>
  <c r="C407" i="58" s="1"/>
  <c r="C408" i="58" s="1"/>
  <c r="C409" i="58" s="1"/>
  <c r="C410" i="58" s="1"/>
  <c r="C411" i="58" s="1"/>
  <c r="C412" i="58" s="1"/>
  <c r="C413" i="58" s="1"/>
  <c r="C414" i="58" s="1"/>
  <c r="C415" i="58" s="1"/>
  <c r="C416" i="58" s="1"/>
  <c r="C417" i="58" s="1"/>
  <c r="C418" i="58" s="1"/>
  <c r="C419" i="58" s="1"/>
  <c r="C420" i="58" s="1"/>
  <c r="C421" i="58" s="1"/>
  <c r="C422" i="58" s="1"/>
  <c r="C423" i="58" s="1"/>
  <c r="C424" i="58" s="1"/>
  <c r="C425" i="58" s="1"/>
  <c r="C426" i="58" s="1"/>
  <c r="AS387" i="58"/>
  <c r="AR346" i="58"/>
  <c r="AQ346" i="58"/>
  <c r="AR347" i="58" s="1"/>
  <c r="AP346" i="58"/>
  <c r="AQ347" i="58" s="1"/>
  <c r="AR348" i="58" s="1"/>
  <c r="AO346" i="58"/>
  <c r="AP347" i="58" s="1"/>
  <c r="AQ348" i="58" s="1"/>
  <c r="AR349" i="58" s="1"/>
  <c r="AN346" i="58"/>
  <c r="AO347" i="58" s="1"/>
  <c r="AP348" i="58" s="1"/>
  <c r="AQ349" i="58" s="1"/>
  <c r="AR350" i="58" s="1"/>
  <c r="AM346" i="58"/>
  <c r="AN347" i="58" s="1"/>
  <c r="AO348" i="58" s="1"/>
  <c r="AP349" i="58" s="1"/>
  <c r="AQ350" i="58" s="1"/>
  <c r="AR351" i="58" s="1"/>
  <c r="AL346" i="58"/>
  <c r="AM347" i="58" s="1"/>
  <c r="AN348" i="58" s="1"/>
  <c r="AO349" i="58" s="1"/>
  <c r="AP350" i="58" s="1"/>
  <c r="AQ351" i="58" s="1"/>
  <c r="AR352" i="58" s="1"/>
  <c r="AK346" i="58"/>
  <c r="AL347" i="58" s="1"/>
  <c r="AM348" i="58" s="1"/>
  <c r="AN349" i="58" s="1"/>
  <c r="AO350" i="58" s="1"/>
  <c r="AP351" i="58" s="1"/>
  <c r="AQ352" i="58" s="1"/>
  <c r="AR353" i="58" s="1"/>
  <c r="AJ346" i="58"/>
  <c r="AK347" i="58" s="1"/>
  <c r="AL348" i="58" s="1"/>
  <c r="AM349" i="58" s="1"/>
  <c r="AN350" i="58" s="1"/>
  <c r="AO351" i="58" s="1"/>
  <c r="AP352" i="58" s="1"/>
  <c r="AQ353" i="58" s="1"/>
  <c r="AR354" i="58" s="1"/>
  <c r="AI346" i="58"/>
  <c r="AJ347" i="58" s="1"/>
  <c r="AK348" i="58" s="1"/>
  <c r="AL349" i="58" s="1"/>
  <c r="AM350" i="58" s="1"/>
  <c r="AN351" i="58" s="1"/>
  <c r="AO352" i="58" s="1"/>
  <c r="AP353" i="58" s="1"/>
  <c r="AQ354" i="58" s="1"/>
  <c r="AR355" i="58" s="1"/>
  <c r="AH346" i="58"/>
  <c r="AI347" i="58" s="1"/>
  <c r="AJ348" i="58" s="1"/>
  <c r="AK349" i="58" s="1"/>
  <c r="AL350" i="58" s="1"/>
  <c r="AM351" i="58" s="1"/>
  <c r="AN352" i="58" s="1"/>
  <c r="AO353" i="58" s="1"/>
  <c r="AP354" i="58" s="1"/>
  <c r="AQ355" i="58" s="1"/>
  <c r="AR356" i="58" s="1"/>
  <c r="AG346" i="58"/>
  <c r="AH347" i="58" s="1"/>
  <c r="AI348" i="58" s="1"/>
  <c r="AJ349" i="58" s="1"/>
  <c r="AK350" i="58" s="1"/>
  <c r="AL351" i="58" s="1"/>
  <c r="AM352" i="58" s="1"/>
  <c r="AN353" i="58" s="1"/>
  <c r="AO354" i="58" s="1"/>
  <c r="AP355" i="58" s="1"/>
  <c r="AQ356" i="58" s="1"/>
  <c r="AR357" i="58" s="1"/>
  <c r="AF346" i="58"/>
  <c r="AG347" i="58" s="1"/>
  <c r="AH348" i="58" s="1"/>
  <c r="AI349" i="58" s="1"/>
  <c r="AJ350" i="58" s="1"/>
  <c r="AK351" i="58" s="1"/>
  <c r="AL352" i="58" s="1"/>
  <c r="AM353" i="58" s="1"/>
  <c r="AN354" i="58" s="1"/>
  <c r="AO355" i="58" s="1"/>
  <c r="AP356" i="58" s="1"/>
  <c r="AQ357" i="58" s="1"/>
  <c r="AR358" i="58" s="1"/>
  <c r="AE346" i="58"/>
  <c r="AF347" i="58" s="1"/>
  <c r="AG348" i="58" s="1"/>
  <c r="AH349" i="58" s="1"/>
  <c r="AI350" i="58" s="1"/>
  <c r="AJ351" i="58" s="1"/>
  <c r="AK352" i="58" s="1"/>
  <c r="AL353" i="58" s="1"/>
  <c r="AM354" i="58" s="1"/>
  <c r="AN355" i="58" s="1"/>
  <c r="AO356" i="58" s="1"/>
  <c r="AP357" i="58" s="1"/>
  <c r="AQ358" i="58" s="1"/>
  <c r="AR359" i="58" s="1"/>
  <c r="AD346" i="58"/>
  <c r="AE347" i="58" s="1"/>
  <c r="AF348" i="58" s="1"/>
  <c r="AG349" i="58" s="1"/>
  <c r="AH350" i="58" s="1"/>
  <c r="AI351" i="58" s="1"/>
  <c r="AJ352" i="58" s="1"/>
  <c r="AK353" i="58" s="1"/>
  <c r="AL354" i="58" s="1"/>
  <c r="AM355" i="58" s="1"/>
  <c r="AN356" i="58" s="1"/>
  <c r="AO357" i="58" s="1"/>
  <c r="AP358" i="58" s="1"/>
  <c r="AQ359" i="58" s="1"/>
  <c r="AR360" i="58" s="1"/>
  <c r="AC346" i="58"/>
  <c r="AD347" i="58" s="1"/>
  <c r="AE348" i="58" s="1"/>
  <c r="AF349" i="58" s="1"/>
  <c r="AG350" i="58" s="1"/>
  <c r="AH351" i="58" s="1"/>
  <c r="AI352" i="58" s="1"/>
  <c r="AJ353" i="58" s="1"/>
  <c r="AK354" i="58" s="1"/>
  <c r="AL355" i="58" s="1"/>
  <c r="AM356" i="58" s="1"/>
  <c r="AN357" i="58" s="1"/>
  <c r="AO358" i="58" s="1"/>
  <c r="AP359" i="58" s="1"/>
  <c r="AQ360" i="58" s="1"/>
  <c r="AR361" i="58" s="1"/>
  <c r="AB346" i="58"/>
  <c r="AC347" i="58" s="1"/>
  <c r="AD348" i="58" s="1"/>
  <c r="AE349" i="58" s="1"/>
  <c r="AF350" i="58" s="1"/>
  <c r="AG351" i="58" s="1"/>
  <c r="AH352" i="58" s="1"/>
  <c r="AI353" i="58" s="1"/>
  <c r="AJ354" i="58" s="1"/>
  <c r="AK355" i="58" s="1"/>
  <c r="AL356" i="58" s="1"/>
  <c r="AM357" i="58" s="1"/>
  <c r="AN358" i="58" s="1"/>
  <c r="AO359" i="58" s="1"/>
  <c r="AP360" i="58" s="1"/>
  <c r="AQ361" i="58" s="1"/>
  <c r="AR362" i="58" s="1"/>
  <c r="AA346" i="58"/>
  <c r="AB347" i="58" s="1"/>
  <c r="AC348" i="58" s="1"/>
  <c r="AD349" i="58" s="1"/>
  <c r="AE350" i="58" s="1"/>
  <c r="AF351" i="58" s="1"/>
  <c r="AG352" i="58" s="1"/>
  <c r="AH353" i="58" s="1"/>
  <c r="AI354" i="58" s="1"/>
  <c r="AJ355" i="58" s="1"/>
  <c r="AK356" i="58" s="1"/>
  <c r="AL357" i="58" s="1"/>
  <c r="AM358" i="58" s="1"/>
  <c r="AN359" i="58" s="1"/>
  <c r="AO360" i="58" s="1"/>
  <c r="AP361" i="58" s="1"/>
  <c r="AQ362" i="58" s="1"/>
  <c r="AR363" i="58" s="1"/>
  <c r="Z346" i="58"/>
  <c r="AA347" i="58" s="1"/>
  <c r="AB348" i="58" s="1"/>
  <c r="AC349" i="58" s="1"/>
  <c r="AD350" i="58" s="1"/>
  <c r="AE351" i="58" s="1"/>
  <c r="AF352" i="58" s="1"/>
  <c r="AG353" i="58" s="1"/>
  <c r="AH354" i="58" s="1"/>
  <c r="AI355" i="58" s="1"/>
  <c r="AJ356" i="58" s="1"/>
  <c r="AK357" i="58" s="1"/>
  <c r="AL358" i="58" s="1"/>
  <c r="AM359" i="58" s="1"/>
  <c r="AN360" i="58" s="1"/>
  <c r="AO361" i="58" s="1"/>
  <c r="AP362" i="58" s="1"/>
  <c r="AQ363" i="58" s="1"/>
  <c r="AR364" i="58" s="1"/>
  <c r="Y346" i="58"/>
  <c r="Z347" i="58" s="1"/>
  <c r="AA348" i="58" s="1"/>
  <c r="AB349" i="58" s="1"/>
  <c r="AC350" i="58" s="1"/>
  <c r="AD351" i="58" s="1"/>
  <c r="AE352" i="58" s="1"/>
  <c r="AF353" i="58" s="1"/>
  <c r="AG354" i="58" s="1"/>
  <c r="AH355" i="58" s="1"/>
  <c r="AI356" i="58" s="1"/>
  <c r="AJ357" i="58" s="1"/>
  <c r="AK358" i="58" s="1"/>
  <c r="AL359" i="58" s="1"/>
  <c r="AM360" i="58" s="1"/>
  <c r="AN361" i="58" s="1"/>
  <c r="AO362" i="58" s="1"/>
  <c r="AP363" i="58" s="1"/>
  <c r="AQ364" i="58" s="1"/>
  <c r="AR365" i="58" s="1"/>
  <c r="X346" i="58"/>
  <c r="Y347" i="58" s="1"/>
  <c r="Z348" i="58" s="1"/>
  <c r="AA349" i="58" s="1"/>
  <c r="AB350" i="58" s="1"/>
  <c r="AC351" i="58" s="1"/>
  <c r="AD352" i="58" s="1"/>
  <c r="AE353" i="58" s="1"/>
  <c r="AF354" i="58" s="1"/>
  <c r="AG355" i="58" s="1"/>
  <c r="AH356" i="58" s="1"/>
  <c r="AI357" i="58" s="1"/>
  <c r="AJ358" i="58" s="1"/>
  <c r="AK359" i="58" s="1"/>
  <c r="AL360" i="58" s="1"/>
  <c r="AM361" i="58" s="1"/>
  <c r="AN362" i="58" s="1"/>
  <c r="AO363" i="58" s="1"/>
  <c r="AP364" i="58" s="1"/>
  <c r="AQ365" i="58" s="1"/>
  <c r="AR366" i="58" s="1"/>
  <c r="W346" i="58"/>
  <c r="X347" i="58" s="1"/>
  <c r="Y348" i="58" s="1"/>
  <c r="Z349" i="58" s="1"/>
  <c r="AA350" i="58" s="1"/>
  <c r="AB351" i="58" s="1"/>
  <c r="AC352" i="58" s="1"/>
  <c r="AD353" i="58" s="1"/>
  <c r="AE354" i="58" s="1"/>
  <c r="AF355" i="58" s="1"/>
  <c r="AG356" i="58" s="1"/>
  <c r="AH357" i="58" s="1"/>
  <c r="AI358" i="58" s="1"/>
  <c r="AJ359" i="58" s="1"/>
  <c r="AK360" i="58" s="1"/>
  <c r="AL361" i="58" s="1"/>
  <c r="AM362" i="58" s="1"/>
  <c r="AN363" i="58" s="1"/>
  <c r="AO364" i="58" s="1"/>
  <c r="AP365" i="58" s="1"/>
  <c r="AQ366" i="58" s="1"/>
  <c r="AR367" i="58" s="1"/>
  <c r="V346" i="58"/>
  <c r="W347" i="58" s="1"/>
  <c r="X348" i="58" s="1"/>
  <c r="Y349" i="58" s="1"/>
  <c r="Z350" i="58" s="1"/>
  <c r="AA351" i="58" s="1"/>
  <c r="AB352" i="58" s="1"/>
  <c r="AC353" i="58" s="1"/>
  <c r="AD354" i="58" s="1"/>
  <c r="AE355" i="58" s="1"/>
  <c r="AF356" i="58" s="1"/>
  <c r="AG357" i="58" s="1"/>
  <c r="AH358" i="58" s="1"/>
  <c r="AI359" i="58" s="1"/>
  <c r="AJ360" i="58" s="1"/>
  <c r="AK361" i="58" s="1"/>
  <c r="AL362" i="58" s="1"/>
  <c r="AM363" i="58" s="1"/>
  <c r="AN364" i="58" s="1"/>
  <c r="AO365" i="58" s="1"/>
  <c r="AP366" i="58" s="1"/>
  <c r="AQ367" i="58" s="1"/>
  <c r="AR368" i="58" s="1"/>
  <c r="U346" i="58"/>
  <c r="V347" i="58" s="1"/>
  <c r="W348" i="58" s="1"/>
  <c r="X349" i="58" s="1"/>
  <c r="Y350" i="58" s="1"/>
  <c r="Z351" i="58" s="1"/>
  <c r="AA352" i="58" s="1"/>
  <c r="AB353" i="58" s="1"/>
  <c r="AC354" i="58" s="1"/>
  <c r="AD355" i="58" s="1"/>
  <c r="AE356" i="58" s="1"/>
  <c r="AF357" i="58" s="1"/>
  <c r="AG358" i="58" s="1"/>
  <c r="AH359" i="58" s="1"/>
  <c r="AI360" i="58" s="1"/>
  <c r="AJ361" i="58" s="1"/>
  <c r="AK362" i="58" s="1"/>
  <c r="AL363" i="58" s="1"/>
  <c r="AM364" i="58" s="1"/>
  <c r="AN365" i="58" s="1"/>
  <c r="AO366" i="58" s="1"/>
  <c r="AP367" i="58" s="1"/>
  <c r="AQ368" i="58" s="1"/>
  <c r="AR369" i="58" s="1"/>
  <c r="T346" i="58"/>
  <c r="U347" i="58" s="1"/>
  <c r="V348" i="58" s="1"/>
  <c r="W349" i="58" s="1"/>
  <c r="X350" i="58" s="1"/>
  <c r="Y351" i="58" s="1"/>
  <c r="Z352" i="58" s="1"/>
  <c r="AA353" i="58" s="1"/>
  <c r="AB354" i="58" s="1"/>
  <c r="AC355" i="58" s="1"/>
  <c r="AD356" i="58" s="1"/>
  <c r="AE357" i="58" s="1"/>
  <c r="AF358" i="58" s="1"/>
  <c r="AG359" i="58" s="1"/>
  <c r="AH360" i="58" s="1"/>
  <c r="AI361" i="58" s="1"/>
  <c r="AJ362" i="58" s="1"/>
  <c r="AK363" i="58" s="1"/>
  <c r="AL364" i="58" s="1"/>
  <c r="AM365" i="58" s="1"/>
  <c r="AN366" i="58" s="1"/>
  <c r="AO367" i="58" s="1"/>
  <c r="AP368" i="58" s="1"/>
  <c r="AQ369" i="58" s="1"/>
  <c r="AR370" i="58" s="1"/>
  <c r="S346" i="58"/>
  <c r="T347" i="58" s="1"/>
  <c r="U348" i="58" s="1"/>
  <c r="V349" i="58" s="1"/>
  <c r="W350" i="58" s="1"/>
  <c r="X351" i="58" s="1"/>
  <c r="Y352" i="58" s="1"/>
  <c r="Z353" i="58" s="1"/>
  <c r="AA354" i="58" s="1"/>
  <c r="AB355" i="58" s="1"/>
  <c r="AC356" i="58" s="1"/>
  <c r="AD357" i="58" s="1"/>
  <c r="AE358" i="58" s="1"/>
  <c r="AF359" i="58" s="1"/>
  <c r="AG360" i="58" s="1"/>
  <c r="AH361" i="58" s="1"/>
  <c r="AI362" i="58" s="1"/>
  <c r="AJ363" i="58" s="1"/>
  <c r="AK364" i="58" s="1"/>
  <c r="AL365" i="58" s="1"/>
  <c r="AM366" i="58" s="1"/>
  <c r="AN367" i="58" s="1"/>
  <c r="AO368" i="58" s="1"/>
  <c r="AP369" i="58" s="1"/>
  <c r="AQ370" i="58" s="1"/>
  <c r="AR371" i="58" s="1"/>
  <c r="R346" i="58"/>
  <c r="S347" i="58" s="1"/>
  <c r="T348" i="58" s="1"/>
  <c r="U349" i="58" s="1"/>
  <c r="V350" i="58" s="1"/>
  <c r="W351" i="58" s="1"/>
  <c r="X352" i="58" s="1"/>
  <c r="Y353" i="58" s="1"/>
  <c r="Z354" i="58" s="1"/>
  <c r="AA355" i="58" s="1"/>
  <c r="AB356" i="58" s="1"/>
  <c r="AC357" i="58" s="1"/>
  <c r="AD358" i="58" s="1"/>
  <c r="AE359" i="58" s="1"/>
  <c r="AF360" i="58" s="1"/>
  <c r="AG361" i="58" s="1"/>
  <c r="AH362" i="58" s="1"/>
  <c r="AI363" i="58" s="1"/>
  <c r="AJ364" i="58" s="1"/>
  <c r="AK365" i="58" s="1"/>
  <c r="AL366" i="58" s="1"/>
  <c r="AM367" i="58" s="1"/>
  <c r="AN368" i="58" s="1"/>
  <c r="AO369" i="58" s="1"/>
  <c r="AP370" i="58" s="1"/>
  <c r="AQ371" i="58" s="1"/>
  <c r="AR372" i="58" s="1"/>
  <c r="Q346" i="58"/>
  <c r="R347" i="58" s="1"/>
  <c r="S348" i="58" s="1"/>
  <c r="T349" i="58" s="1"/>
  <c r="U350" i="58" s="1"/>
  <c r="V351" i="58" s="1"/>
  <c r="W352" i="58" s="1"/>
  <c r="X353" i="58" s="1"/>
  <c r="Y354" i="58" s="1"/>
  <c r="Z355" i="58" s="1"/>
  <c r="AA356" i="58" s="1"/>
  <c r="AB357" i="58" s="1"/>
  <c r="AC358" i="58" s="1"/>
  <c r="AD359" i="58" s="1"/>
  <c r="AE360" i="58" s="1"/>
  <c r="AF361" i="58" s="1"/>
  <c r="AG362" i="58" s="1"/>
  <c r="AH363" i="58" s="1"/>
  <c r="AI364" i="58" s="1"/>
  <c r="AJ365" i="58" s="1"/>
  <c r="AK366" i="58" s="1"/>
  <c r="AL367" i="58" s="1"/>
  <c r="AM368" i="58" s="1"/>
  <c r="AN369" i="58" s="1"/>
  <c r="AO370" i="58" s="1"/>
  <c r="AP371" i="58" s="1"/>
  <c r="AQ372" i="58" s="1"/>
  <c r="AR373" i="58" s="1"/>
  <c r="P346" i="58"/>
  <c r="Q347" i="58" s="1"/>
  <c r="R348" i="58" s="1"/>
  <c r="S349" i="58" s="1"/>
  <c r="T350" i="58" s="1"/>
  <c r="U351" i="58" s="1"/>
  <c r="V352" i="58" s="1"/>
  <c r="W353" i="58" s="1"/>
  <c r="X354" i="58" s="1"/>
  <c r="Y355" i="58" s="1"/>
  <c r="Z356" i="58" s="1"/>
  <c r="AA357" i="58" s="1"/>
  <c r="AB358" i="58" s="1"/>
  <c r="AC359" i="58" s="1"/>
  <c r="AD360" i="58" s="1"/>
  <c r="AE361" i="58" s="1"/>
  <c r="AF362" i="58" s="1"/>
  <c r="AG363" i="58" s="1"/>
  <c r="AH364" i="58" s="1"/>
  <c r="AI365" i="58" s="1"/>
  <c r="AJ366" i="58" s="1"/>
  <c r="AK367" i="58" s="1"/>
  <c r="AL368" i="58" s="1"/>
  <c r="AM369" i="58" s="1"/>
  <c r="AN370" i="58" s="1"/>
  <c r="AO371" i="58" s="1"/>
  <c r="AP372" i="58" s="1"/>
  <c r="AQ373" i="58" s="1"/>
  <c r="AR374" i="58" s="1"/>
  <c r="O346" i="58"/>
  <c r="P347" i="58" s="1"/>
  <c r="Q348" i="58" s="1"/>
  <c r="R349" i="58" s="1"/>
  <c r="S350" i="58" s="1"/>
  <c r="T351" i="58" s="1"/>
  <c r="U352" i="58" s="1"/>
  <c r="V353" i="58" s="1"/>
  <c r="W354" i="58" s="1"/>
  <c r="X355" i="58" s="1"/>
  <c r="Y356" i="58" s="1"/>
  <c r="Z357" i="58" s="1"/>
  <c r="AA358" i="58" s="1"/>
  <c r="AB359" i="58" s="1"/>
  <c r="AC360" i="58" s="1"/>
  <c r="AD361" i="58" s="1"/>
  <c r="AE362" i="58" s="1"/>
  <c r="AF363" i="58" s="1"/>
  <c r="AG364" i="58" s="1"/>
  <c r="AH365" i="58" s="1"/>
  <c r="AI366" i="58" s="1"/>
  <c r="AJ367" i="58" s="1"/>
  <c r="AK368" i="58" s="1"/>
  <c r="AL369" i="58" s="1"/>
  <c r="AM370" i="58" s="1"/>
  <c r="AN371" i="58" s="1"/>
  <c r="AO372" i="58" s="1"/>
  <c r="AP373" i="58" s="1"/>
  <c r="AQ374" i="58" s="1"/>
  <c r="AR375" i="58" s="1"/>
  <c r="N346" i="58"/>
  <c r="O347" i="58" s="1"/>
  <c r="P348" i="58" s="1"/>
  <c r="Q349" i="58" s="1"/>
  <c r="R350" i="58" s="1"/>
  <c r="S351" i="58" s="1"/>
  <c r="T352" i="58" s="1"/>
  <c r="U353" i="58" s="1"/>
  <c r="V354" i="58" s="1"/>
  <c r="W355" i="58" s="1"/>
  <c r="X356" i="58" s="1"/>
  <c r="Y357" i="58" s="1"/>
  <c r="Z358" i="58" s="1"/>
  <c r="AA359" i="58" s="1"/>
  <c r="AB360" i="58" s="1"/>
  <c r="AC361" i="58" s="1"/>
  <c r="AD362" i="58" s="1"/>
  <c r="AE363" i="58" s="1"/>
  <c r="AF364" i="58" s="1"/>
  <c r="AG365" i="58" s="1"/>
  <c r="AH366" i="58" s="1"/>
  <c r="AI367" i="58" s="1"/>
  <c r="AJ368" i="58" s="1"/>
  <c r="AK369" i="58" s="1"/>
  <c r="AL370" i="58" s="1"/>
  <c r="AM371" i="58" s="1"/>
  <c r="AN372" i="58" s="1"/>
  <c r="AO373" i="58" s="1"/>
  <c r="AP374" i="58" s="1"/>
  <c r="AQ375" i="58" s="1"/>
  <c r="AR376" i="58" s="1"/>
  <c r="M346" i="58"/>
  <c r="N347" i="58" s="1"/>
  <c r="O348" i="58" s="1"/>
  <c r="P349" i="58" s="1"/>
  <c r="Q350" i="58" s="1"/>
  <c r="R351" i="58" s="1"/>
  <c r="S352" i="58" s="1"/>
  <c r="T353" i="58" s="1"/>
  <c r="U354" i="58" s="1"/>
  <c r="V355" i="58" s="1"/>
  <c r="W356" i="58" s="1"/>
  <c r="X357" i="58" s="1"/>
  <c r="Y358" i="58" s="1"/>
  <c r="Z359" i="58" s="1"/>
  <c r="AA360" i="58" s="1"/>
  <c r="AB361" i="58" s="1"/>
  <c r="AC362" i="58" s="1"/>
  <c r="AD363" i="58" s="1"/>
  <c r="AE364" i="58" s="1"/>
  <c r="AF365" i="58" s="1"/>
  <c r="AG366" i="58" s="1"/>
  <c r="AH367" i="58" s="1"/>
  <c r="AI368" i="58" s="1"/>
  <c r="AJ369" i="58" s="1"/>
  <c r="AK370" i="58" s="1"/>
  <c r="AL371" i="58" s="1"/>
  <c r="AM372" i="58" s="1"/>
  <c r="AN373" i="58" s="1"/>
  <c r="AO374" i="58" s="1"/>
  <c r="AP375" i="58" s="1"/>
  <c r="AQ376" i="58" s="1"/>
  <c r="AR377" i="58" s="1"/>
  <c r="L346" i="58"/>
  <c r="M347" i="58" s="1"/>
  <c r="N348" i="58" s="1"/>
  <c r="O349" i="58" s="1"/>
  <c r="P350" i="58" s="1"/>
  <c r="Q351" i="58" s="1"/>
  <c r="R352" i="58" s="1"/>
  <c r="S353" i="58" s="1"/>
  <c r="T354" i="58" s="1"/>
  <c r="U355" i="58" s="1"/>
  <c r="V356" i="58" s="1"/>
  <c r="W357" i="58" s="1"/>
  <c r="X358" i="58" s="1"/>
  <c r="Y359" i="58" s="1"/>
  <c r="Z360" i="58" s="1"/>
  <c r="AA361" i="58" s="1"/>
  <c r="AB362" i="58" s="1"/>
  <c r="AC363" i="58" s="1"/>
  <c r="AD364" i="58" s="1"/>
  <c r="AE365" i="58" s="1"/>
  <c r="AF366" i="58" s="1"/>
  <c r="AG367" i="58" s="1"/>
  <c r="AH368" i="58" s="1"/>
  <c r="AI369" i="58" s="1"/>
  <c r="AJ370" i="58" s="1"/>
  <c r="AK371" i="58" s="1"/>
  <c r="AL372" i="58" s="1"/>
  <c r="AM373" i="58" s="1"/>
  <c r="AN374" i="58" s="1"/>
  <c r="AO375" i="58" s="1"/>
  <c r="AP376" i="58" s="1"/>
  <c r="AQ377" i="58" s="1"/>
  <c r="AR378" i="58" s="1"/>
  <c r="K346" i="58"/>
  <c r="L347" i="58" s="1"/>
  <c r="M348" i="58" s="1"/>
  <c r="N349" i="58" s="1"/>
  <c r="O350" i="58" s="1"/>
  <c r="P351" i="58" s="1"/>
  <c r="Q352" i="58" s="1"/>
  <c r="R353" i="58" s="1"/>
  <c r="S354" i="58" s="1"/>
  <c r="T355" i="58" s="1"/>
  <c r="U356" i="58" s="1"/>
  <c r="V357" i="58" s="1"/>
  <c r="W358" i="58" s="1"/>
  <c r="X359" i="58" s="1"/>
  <c r="Y360" i="58" s="1"/>
  <c r="Z361" i="58" s="1"/>
  <c r="AA362" i="58" s="1"/>
  <c r="AB363" i="58" s="1"/>
  <c r="AC364" i="58" s="1"/>
  <c r="AD365" i="58" s="1"/>
  <c r="AE366" i="58" s="1"/>
  <c r="AF367" i="58" s="1"/>
  <c r="AG368" i="58" s="1"/>
  <c r="AH369" i="58" s="1"/>
  <c r="AI370" i="58" s="1"/>
  <c r="AJ371" i="58" s="1"/>
  <c r="AK372" i="58" s="1"/>
  <c r="AL373" i="58" s="1"/>
  <c r="AM374" i="58" s="1"/>
  <c r="AN375" i="58" s="1"/>
  <c r="AO376" i="58" s="1"/>
  <c r="AP377" i="58" s="1"/>
  <c r="AQ378" i="58" s="1"/>
  <c r="AR379" i="58" s="1"/>
  <c r="J346" i="58"/>
  <c r="K347" i="58" s="1"/>
  <c r="L348" i="58" s="1"/>
  <c r="M349" i="58" s="1"/>
  <c r="N350" i="58" s="1"/>
  <c r="O351" i="58" s="1"/>
  <c r="P352" i="58" s="1"/>
  <c r="Q353" i="58" s="1"/>
  <c r="R354" i="58" s="1"/>
  <c r="S355" i="58" s="1"/>
  <c r="T356" i="58" s="1"/>
  <c r="U357" i="58" s="1"/>
  <c r="V358" i="58" s="1"/>
  <c r="W359" i="58" s="1"/>
  <c r="X360" i="58" s="1"/>
  <c r="Y361" i="58" s="1"/>
  <c r="Z362" i="58" s="1"/>
  <c r="AA363" i="58" s="1"/>
  <c r="AB364" i="58" s="1"/>
  <c r="AC365" i="58" s="1"/>
  <c r="AD366" i="58" s="1"/>
  <c r="AE367" i="58" s="1"/>
  <c r="AF368" i="58" s="1"/>
  <c r="AG369" i="58" s="1"/>
  <c r="AH370" i="58" s="1"/>
  <c r="AI371" i="58" s="1"/>
  <c r="AJ372" i="58" s="1"/>
  <c r="AK373" i="58" s="1"/>
  <c r="AL374" i="58" s="1"/>
  <c r="AM375" i="58" s="1"/>
  <c r="AN376" i="58" s="1"/>
  <c r="AO377" i="58" s="1"/>
  <c r="AP378" i="58" s="1"/>
  <c r="AQ379" i="58" s="1"/>
  <c r="AR380" i="58" s="1"/>
  <c r="I346" i="58"/>
  <c r="H346" i="58"/>
  <c r="I347" i="58" s="1"/>
  <c r="J348" i="58" s="1"/>
  <c r="K349" i="58" s="1"/>
  <c r="L350" i="58" s="1"/>
  <c r="M351" i="58" s="1"/>
  <c r="N352" i="58" s="1"/>
  <c r="O353" i="58" s="1"/>
  <c r="P354" i="58" s="1"/>
  <c r="Q355" i="58" s="1"/>
  <c r="R356" i="58" s="1"/>
  <c r="S357" i="58" s="1"/>
  <c r="T358" i="58" s="1"/>
  <c r="U359" i="58" s="1"/>
  <c r="V360" i="58" s="1"/>
  <c r="W361" i="58" s="1"/>
  <c r="X362" i="58" s="1"/>
  <c r="Y363" i="58" s="1"/>
  <c r="Z364" i="58" s="1"/>
  <c r="AA365" i="58" s="1"/>
  <c r="AB366" i="58" s="1"/>
  <c r="AC367" i="58" s="1"/>
  <c r="AD368" i="58" s="1"/>
  <c r="AE369" i="58" s="1"/>
  <c r="AF370" i="58" s="1"/>
  <c r="AG371" i="58" s="1"/>
  <c r="AH372" i="58" s="1"/>
  <c r="AI373" i="58" s="1"/>
  <c r="AJ374" i="58" s="1"/>
  <c r="AK375" i="58" s="1"/>
  <c r="AL376" i="58" s="1"/>
  <c r="AM377" i="58" s="1"/>
  <c r="AN378" i="58" s="1"/>
  <c r="AO379" i="58" s="1"/>
  <c r="AP380" i="58" s="1"/>
  <c r="AQ381" i="58" s="1"/>
  <c r="AR382" i="58" s="1"/>
  <c r="G346" i="58"/>
  <c r="H347" i="58" s="1"/>
  <c r="I348" i="58" s="1"/>
  <c r="F346" i="58"/>
  <c r="G347" i="58" s="1"/>
  <c r="H348" i="58" s="1"/>
  <c r="I349" i="58" s="1"/>
  <c r="J350" i="58" s="1"/>
  <c r="C346" i="58"/>
  <c r="C347" i="58" s="1"/>
  <c r="C348" i="58" s="1"/>
  <c r="C349" i="58" s="1"/>
  <c r="C350" i="58" s="1"/>
  <c r="C351" i="58" s="1"/>
  <c r="C352" i="58" s="1"/>
  <c r="C353" i="58" s="1"/>
  <c r="C354" i="58" s="1"/>
  <c r="C355" i="58" s="1"/>
  <c r="C356" i="58" s="1"/>
  <c r="C357" i="58" s="1"/>
  <c r="C358" i="58" s="1"/>
  <c r="C359" i="58" s="1"/>
  <c r="C360" i="58" s="1"/>
  <c r="C361" i="58" s="1"/>
  <c r="C362" i="58" s="1"/>
  <c r="C363" i="58" s="1"/>
  <c r="C364" i="58" s="1"/>
  <c r="C365" i="58" s="1"/>
  <c r="C366" i="58" s="1"/>
  <c r="C367" i="58" s="1"/>
  <c r="C368" i="58" s="1"/>
  <c r="C369" i="58" s="1"/>
  <c r="C370" i="58" s="1"/>
  <c r="C371" i="58" s="1"/>
  <c r="C372" i="58" s="1"/>
  <c r="C373" i="58" s="1"/>
  <c r="C374" i="58" s="1"/>
  <c r="C375" i="58" s="1"/>
  <c r="C376" i="58" s="1"/>
  <c r="C377" i="58" s="1"/>
  <c r="C378" i="58" s="1"/>
  <c r="C379" i="58" s="1"/>
  <c r="C380" i="58" s="1"/>
  <c r="C381" i="58" s="1"/>
  <c r="C382" i="58" s="1"/>
  <c r="C383" i="58" s="1"/>
  <c r="C384" i="58" s="1"/>
  <c r="AS345" i="58"/>
  <c r="AR304" i="58"/>
  <c r="AQ304" i="58"/>
  <c r="AR305" i="58" s="1"/>
  <c r="AP304" i="58"/>
  <c r="AQ305" i="58" s="1"/>
  <c r="AR306" i="58" s="1"/>
  <c r="AO304" i="58"/>
  <c r="AP305" i="58" s="1"/>
  <c r="AQ306" i="58" s="1"/>
  <c r="AR307" i="58" s="1"/>
  <c r="AN304" i="58"/>
  <c r="AO305" i="58" s="1"/>
  <c r="AP306" i="58" s="1"/>
  <c r="AQ307" i="58" s="1"/>
  <c r="AR308" i="58" s="1"/>
  <c r="AM304" i="58"/>
  <c r="AN305" i="58" s="1"/>
  <c r="AO306" i="58" s="1"/>
  <c r="AP307" i="58" s="1"/>
  <c r="AQ308" i="58" s="1"/>
  <c r="AR309" i="58" s="1"/>
  <c r="AL304" i="58"/>
  <c r="AM305" i="58" s="1"/>
  <c r="AN306" i="58" s="1"/>
  <c r="AO307" i="58" s="1"/>
  <c r="AP308" i="58" s="1"/>
  <c r="AQ309" i="58" s="1"/>
  <c r="AR310" i="58" s="1"/>
  <c r="AK304" i="58"/>
  <c r="AL305" i="58" s="1"/>
  <c r="AM306" i="58" s="1"/>
  <c r="AN307" i="58" s="1"/>
  <c r="AO308" i="58" s="1"/>
  <c r="AP309" i="58" s="1"/>
  <c r="AQ310" i="58" s="1"/>
  <c r="AR311" i="58" s="1"/>
  <c r="AJ304" i="58"/>
  <c r="AK305" i="58" s="1"/>
  <c r="AL306" i="58" s="1"/>
  <c r="AM307" i="58" s="1"/>
  <c r="AN308" i="58" s="1"/>
  <c r="AO309" i="58" s="1"/>
  <c r="AP310" i="58" s="1"/>
  <c r="AQ311" i="58" s="1"/>
  <c r="AR312" i="58" s="1"/>
  <c r="AI304" i="58"/>
  <c r="AJ305" i="58" s="1"/>
  <c r="AK306" i="58" s="1"/>
  <c r="AL307" i="58" s="1"/>
  <c r="AM308" i="58" s="1"/>
  <c r="AN309" i="58" s="1"/>
  <c r="AO310" i="58" s="1"/>
  <c r="AP311" i="58" s="1"/>
  <c r="AQ312" i="58" s="1"/>
  <c r="AR313" i="58" s="1"/>
  <c r="AH304" i="58"/>
  <c r="AI305" i="58" s="1"/>
  <c r="AJ306" i="58" s="1"/>
  <c r="AK307" i="58" s="1"/>
  <c r="AL308" i="58" s="1"/>
  <c r="AM309" i="58" s="1"/>
  <c r="AN310" i="58" s="1"/>
  <c r="AO311" i="58" s="1"/>
  <c r="AP312" i="58" s="1"/>
  <c r="AQ313" i="58" s="1"/>
  <c r="AR314" i="58" s="1"/>
  <c r="AG304" i="58"/>
  <c r="AH305" i="58" s="1"/>
  <c r="AI306" i="58" s="1"/>
  <c r="AJ307" i="58" s="1"/>
  <c r="AK308" i="58" s="1"/>
  <c r="AL309" i="58" s="1"/>
  <c r="AM310" i="58" s="1"/>
  <c r="AN311" i="58" s="1"/>
  <c r="AO312" i="58" s="1"/>
  <c r="AP313" i="58" s="1"/>
  <c r="AQ314" i="58" s="1"/>
  <c r="AR315" i="58" s="1"/>
  <c r="AF304" i="58"/>
  <c r="AG305" i="58" s="1"/>
  <c r="AH306" i="58" s="1"/>
  <c r="AI307" i="58" s="1"/>
  <c r="AJ308" i="58" s="1"/>
  <c r="AK309" i="58" s="1"/>
  <c r="AL310" i="58" s="1"/>
  <c r="AM311" i="58" s="1"/>
  <c r="AN312" i="58" s="1"/>
  <c r="AO313" i="58" s="1"/>
  <c r="AP314" i="58" s="1"/>
  <c r="AQ315" i="58" s="1"/>
  <c r="AR316" i="58" s="1"/>
  <c r="AE304" i="58"/>
  <c r="AF305" i="58" s="1"/>
  <c r="AG306" i="58" s="1"/>
  <c r="AH307" i="58" s="1"/>
  <c r="AI308" i="58" s="1"/>
  <c r="AJ309" i="58" s="1"/>
  <c r="AK310" i="58" s="1"/>
  <c r="AL311" i="58" s="1"/>
  <c r="AM312" i="58" s="1"/>
  <c r="AN313" i="58" s="1"/>
  <c r="AO314" i="58" s="1"/>
  <c r="AP315" i="58" s="1"/>
  <c r="AQ316" i="58" s="1"/>
  <c r="AR317" i="58" s="1"/>
  <c r="AD304" i="58"/>
  <c r="AE305" i="58" s="1"/>
  <c r="AF306" i="58" s="1"/>
  <c r="AG307" i="58" s="1"/>
  <c r="AH308" i="58" s="1"/>
  <c r="AI309" i="58" s="1"/>
  <c r="AJ310" i="58" s="1"/>
  <c r="AK311" i="58" s="1"/>
  <c r="AL312" i="58" s="1"/>
  <c r="AM313" i="58" s="1"/>
  <c r="AN314" i="58" s="1"/>
  <c r="AO315" i="58" s="1"/>
  <c r="AP316" i="58" s="1"/>
  <c r="AQ317" i="58" s="1"/>
  <c r="AR318" i="58" s="1"/>
  <c r="AC304" i="58"/>
  <c r="AD305" i="58" s="1"/>
  <c r="AE306" i="58" s="1"/>
  <c r="AF307" i="58" s="1"/>
  <c r="AG308" i="58" s="1"/>
  <c r="AH309" i="58" s="1"/>
  <c r="AI310" i="58" s="1"/>
  <c r="AJ311" i="58" s="1"/>
  <c r="AK312" i="58" s="1"/>
  <c r="AL313" i="58" s="1"/>
  <c r="AM314" i="58" s="1"/>
  <c r="AN315" i="58" s="1"/>
  <c r="AO316" i="58" s="1"/>
  <c r="AP317" i="58" s="1"/>
  <c r="AQ318" i="58" s="1"/>
  <c r="AR319" i="58" s="1"/>
  <c r="AB304" i="58"/>
  <c r="AC305" i="58" s="1"/>
  <c r="AD306" i="58" s="1"/>
  <c r="AE307" i="58" s="1"/>
  <c r="AF308" i="58" s="1"/>
  <c r="AG309" i="58" s="1"/>
  <c r="AH310" i="58" s="1"/>
  <c r="AI311" i="58" s="1"/>
  <c r="AJ312" i="58" s="1"/>
  <c r="AK313" i="58" s="1"/>
  <c r="AL314" i="58" s="1"/>
  <c r="AM315" i="58" s="1"/>
  <c r="AN316" i="58" s="1"/>
  <c r="AO317" i="58" s="1"/>
  <c r="AP318" i="58" s="1"/>
  <c r="AQ319" i="58" s="1"/>
  <c r="AR320" i="58" s="1"/>
  <c r="AA304" i="58"/>
  <c r="AB305" i="58" s="1"/>
  <c r="AC306" i="58" s="1"/>
  <c r="AD307" i="58" s="1"/>
  <c r="AE308" i="58" s="1"/>
  <c r="AF309" i="58" s="1"/>
  <c r="AG310" i="58" s="1"/>
  <c r="AH311" i="58" s="1"/>
  <c r="AI312" i="58" s="1"/>
  <c r="AJ313" i="58" s="1"/>
  <c r="AK314" i="58" s="1"/>
  <c r="AL315" i="58" s="1"/>
  <c r="AM316" i="58" s="1"/>
  <c r="AN317" i="58" s="1"/>
  <c r="AO318" i="58" s="1"/>
  <c r="AP319" i="58" s="1"/>
  <c r="AQ320" i="58" s="1"/>
  <c r="AR321" i="58" s="1"/>
  <c r="Z304" i="58"/>
  <c r="AA305" i="58" s="1"/>
  <c r="AB306" i="58" s="1"/>
  <c r="AC307" i="58" s="1"/>
  <c r="AD308" i="58" s="1"/>
  <c r="AE309" i="58" s="1"/>
  <c r="AF310" i="58" s="1"/>
  <c r="AG311" i="58" s="1"/>
  <c r="AH312" i="58" s="1"/>
  <c r="AI313" i="58" s="1"/>
  <c r="AJ314" i="58" s="1"/>
  <c r="AK315" i="58" s="1"/>
  <c r="AL316" i="58" s="1"/>
  <c r="AM317" i="58" s="1"/>
  <c r="AN318" i="58" s="1"/>
  <c r="AO319" i="58" s="1"/>
  <c r="AP320" i="58" s="1"/>
  <c r="AQ321" i="58" s="1"/>
  <c r="AR322" i="58" s="1"/>
  <c r="Y304" i="58"/>
  <c r="Z305" i="58" s="1"/>
  <c r="AA306" i="58" s="1"/>
  <c r="AB307" i="58" s="1"/>
  <c r="AC308" i="58" s="1"/>
  <c r="AD309" i="58" s="1"/>
  <c r="AE310" i="58" s="1"/>
  <c r="AF311" i="58" s="1"/>
  <c r="AG312" i="58" s="1"/>
  <c r="AH313" i="58" s="1"/>
  <c r="AI314" i="58" s="1"/>
  <c r="AJ315" i="58" s="1"/>
  <c r="AK316" i="58" s="1"/>
  <c r="AL317" i="58" s="1"/>
  <c r="AM318" i="58" s="1"/>
  <c r="AN319" i="58" s="1"/>
  <c r="AO320" i="58" s="1"/>
  <c r="AP321" i="58" s="1"/>
  <c r="AQ322" i="58" s="1"/>
  <c r="AR323" i="58" s="1"/>
  <c r="X304" i="58"/>
  <c r="Y305" i="58" s="1"/>
  <c r="Z306" i="58" s="1"/>
  <c r="AA307" i="58" s="1"/>
  <c r="AB308" i="58" s="1"/>
  <c r="AC309" i="58" s="1"/>
  <c r="AD310" i="58" s="1"/>
  <c r="AE311" i="58" s="1"/>
  <c r="AF312" i="58" s="1"/>
  <c r="AG313" i="58" s="1"/>
  <c r="AH314" i="58" s="1"/>
  <c r="AI315" i="58" s="1"/>
  <c r="AJ316" i="58" s="1"/>
  <c r="AK317" i="58" s="1"/>
  <c r="AL318" i="58" s="1"/>
  <c r="AM319" i="58" s="1"/>
  <c r="AN320" i="58" s="1"/>
  <c r="AO321" i="58" s="1"/>
  <c r="AP322" i="58" s="1"/>
  <c r="AQ323" i="58" s="1"/>
  <c r="AR324" i="58" s="1"/>
  <c r="W304" i="58"/>
  <c r="X305" i="58" s="1"/>
  <c r="Y306" i="58" s="1"/>
  <c r="Z307" i="58" s="1"/>
  <c r="AA308" i="58" s="1"/>
  <c r="AB309" i="58" s="1"/>
  <c r="AC310" i="58" s="1"/>
  <c r="AD311" i="58" s="1"/>
  <c r="AE312" i="58" s="1"/>
  <c r="AF313" i="58" s="1"/>
  <c r="AG314" i="58" s="1"/>
  <c r="AH315" i="58" s="1"/>
  <c r="AI316" i="58" s="1"/>
  <c r="AJ317" i="58" s="1"/>
  <c r="AK318" i="58" s="1"/>
  <c r="AL319" i="58" s="1"/>
  <c r="AM320" i="58" s="1"/>
  <c r="AN321" i="58" s="1"/>
  <c r="AO322" i="58" s="1"/>
  <c r="AP323" i="58" s="1"/>
  <c r="AQ324" i="58" s="1"/>
  <c r="AR325" i="58" s="1"/>
  <c r="V304" i="58"/>
  <c r="W305" i="58" s="1"/>
  <c r="X306" i="58" s="1"/>
  <c r="Y307" i="58" s="1"/>
  <c r="Z308" i="58" s="1"/>
  <c r="AA309" i="58" s="1"/>
  <c r="AB310" i="58" s="1"/>
  <c r="AC311" i="58" s="1"/>
  <c r="AD312" i="58" s="1"/>
  <c r="AE313" i="58" s="1"/>
  <c r="AF314" i="58" s="1"/>
  <c r="AG315" i="58" s="1"/>
  <c r="AH316" i="58" s="1"/>
  <c r="AI317" i="58" s="1"/>
  <c r="AJ318" i="58" s="1"/>
  <c r="AK319" i="58" s="1"/>
  <c r="AL320" i="58" s="1"/>
  <c r="AM321" i="58" s="1"/>
  <c r="AN322" i="58" s="1"/>
  <c r="AO323" i="58" s="1"/>
  <c r="AP324" i="58" s="1"/>
  <c r="AQ325" i="58" s="1"/>
  <c r="AR326" i="58" s="1"/>
  <c r="U304" i="58"/>
  <c r="V305" i="58" s="1"/>
  <c r="W306" i="58" s="1"/>
  <c r="X307" i="58" s="1"/>
  <c r="Y308" i="58" s="1"/>
  <c r="Z309" i="58" s="1"/>
  <c r="AA310" i="58" s="1"/>
  <c r="AB311" i="58" s="1"/>
  <c r="AC312" i="58" s="1"/>
  <c r="AD313" i="58" s="1"/>
  <c r="AE314" i="58" s="1"/>
  <c r="AF315" i="58" s="1"/>
  <c r="AG316" i="58" s="1"/>
  <c r="AH317" i="58" s="1"/>
  <c r="AI318" i="58" s="1"/>
  <c r="AJ319" i="58" s="1"/>
  <c r="AK320" i="58" s="1"/>
  <c r="AL321" i="58" s="1"/>
  <c r="AM322" i="58" s="1"/>
  <c r="AN323" i="58" s="1"/>
  <c r="AO324" i="58" s="1"/>
  <c r="AP325" i="58" s="1"/>
  <c r="AQ326" i="58" s="1"/>
  <c r="AR327" i="58" s="1"/>
  <c r="T304" i="58"/>
  <c r="U305" i="58" s="1"/>
  <c r="V306" i="58" s="1"/>
  <c r="W307" i="58" s="1"/>
  <c r="X308" i="58" s="1"/>
  <c r="Y309" i="58" s="1"/>
  <c r="Z310" i="58" s="1"/>
  <c r="AA311" i="58" s="1"/>
  <c r="AB312" i="58" s="1"/>
  <c r="AC313" i="58" s="1"/>
  <c r="AD314" i="58" s="1"/>
  <c r="AE315" i="58" s="1"/>
  <c r="AF316" i="58" s="1"/>
  <c r="AG317" i="58" s="1"/>
  <c r="AH318" i="58" s="1"/>
  <c r="AI319" i="58" s="1"/>
  <c r="AJ320" i="58" s="1"/>
  <c r="AK321" i="58" s="1"/>
  <c r="AL322" i="58" s="1"/>
  <c r="AM323" i="58" s="1"/>
  <c r="AN324" i="58" s="1"/>
  <c r="AO325" i="58" s="1"/>
  <c r="AP326" i="58" s="1"/>
  <c r="AQ327" i="58" s="1"/>
  <c r="AR328" i="58" s="1"/>
  <c r="S304" i="58"/>
  <c r="T305" i="58" s="1"/>
  <c r="U306" i="58" s="1"/>
  <c r="V307" i="58" s="1"/>
  <c r="W308" i="58" s="1"/>
  <c r="X309" i="58" s="1"/>
  <c r="Y310" i="58" s="1"/>
  <c r="Z311" i="58" s="1"/>
  <c r="AA312" i="58" s="1"/>
  <c r="AB313" i="58" s="1"/>
  <c r="AC314" i="58" s="1"/>
  <c r="AD315" i="58" s="1"/>
  <c r="AE316" i="58" s="1"/>
  <c r="AF317" i="58" s="1"/>
  <c r="AG318" i="58" s="1"/>
  <c r="AH319" i="58" s="1"/>
  <c r="AI320" i="58" s="1"/>
  <c r="AJ321" i="58" s="1"/>
  <c r="AK322" i="58" s="1"/>
  <c r="AL323" i="58" s="1"/>
  <c r="AM324" i="58" s="1"/>
  <c r="AN325" i="58" s="1"/>
  <c r="AO326" i="58" s="1"/>
  <c r="AP327" i="58" s="1"/>
  <c r="AQ328" i="58" s="1"/>
  <c r="AR329" i="58" s="1"/>
  <c r="R304" i="58"/>
  <c r="S305" i="58" s="1"/>
  <c r="T306" i="58" s="1"/>
  <c r="U307" i="58" s="1"/>
  <c r="V308" i="58" s="1"/>
  <c r="W309" i="58" s="1"/>
  <c r="X310" i="58" s="1"/>
  <c r="Y311" i="58" s="1"/>
  <c r="Z312" i="58" s="1"/>
  <c r="AA313" i="58" s="1"/>
  <c r="AB314" i="58" s="1"/>
  <c r="AC315" i="58" s="1"/>
  <c r="AD316" i="58" s="1"/>
  <c r="AE317" i="58" s="1"/>
  <c r="AF318" i="58" s="1"/>
  <c r="AG319" i="58" s="1"/>
  <c r="AH320" i="58" s="1"/>
  <c r="AI321" i="58" s="1"/>
  <c r="AJ322" i="58" s="1"/>
  <c r="AK323" i="58" s="1"/>
  <c r="AL324" i="58" s="1"/>
  <c r="AM325" i="58" s="1"/>
  <c r="AN326" i="58" s="1"/>
  <c r="AO327" i="58" s="1"/>
  <c r="AP328" i="58" s="1"/>
  <c r="AQ329" i="58" s="1"/>
  <c r="AR330" i="58" s="1"/>
  <c r="Q304" i="58"/>
  <c r="R305" i="58" s="1"/>
  <c r="S306" i="58" s="1"/>
  <c r="T307" i="58" s="1"/>
  <c r="U308" i="58" s="1"/>
  <c r="V309" i="58" s="1"/>
  <c r="W310" i="58" s="1"/>
  <c r="X311" i="58" s="1"/>
  <c r="Y312" i="58" s="1"/>
  <c r="Z313" i="58" s="1"/>
  <c r="AA314" i="58" s="1"/>
  <c r="AB315" i="58" s="1"/>
  <c r="AC316" i="58" s="1"/>
  <c r="AD317" i="58" s="1"/>
  <c r="AE318" i="58" s="1"/>
  <c r="AF319" i="58" s="1"/>
  <c r="AG320" i="58" s="1"/>
  <c r="AH321" i="58" s="1"/>
  <c r="AI322" i="58" s="1"/>
  <c r="AJ323" i="58" s="1"/>
  <c r="AK324" i="58" s="1"/>
  <c r="AL325" i="58" s="1"/>
  <c r="AM326" i="58" s="1"/>
  <c r="AN327" i="58" s="1"/>
  <c r="AO328" i="58" s="1"/>
  <c r="AP329" i="58" s="1"/>
  <c r="AQ330" i="58" s="1"/>
  <c r="AR331" i="58" s="1"/>
  <c r="P304" i="58"/>
  <c r="Q305" i="58" s="1"/>
  <c r="R306" i="58" s="1"/>
  <c r="S307" i="58" s="1"/>
  <c r="T308" i="58" s="1"/>
  <c r="U309" i="58" s="1"/>
  <c r="V310" i="58" s="1"/>
  <c r="W311" i="58" s="1"/>
  <c r="X312" i="58" s="1"/>
  <c r="Y313" i="58" s="1"/>
  <c r="Z314" i="58" s="1"/>
  <c r="AA315" i="58" s="1"/>
  <c r="AB316" i="58" s="1"/>
  <c r="AC317" i="58" s="1"/>
  <c r="AD318" i="58" s="1"/>
  <c r="AE319" i="58" s="1"/>
  <c r="AF320" i="58" s="1"/>
  <c r="AG321" i="58" s="1"/>
  <c r="AH322" i="58" s="1"/>
  <c r="AI323" i="58" s="1"/>
  <c r="AJ324" i="58" s="1"/>
  <c r="AK325" i="58" s="1"/>
  <c r="AL326" i="58" s="1"/>
  <c r="AM327" i="58" s="1"/>
  <c r="AN328" i="58" s="1"/>
  <c r="AO329" i="58" s="1"/>
  <c r="AP330" i="58" s="1"/>
  <c r="AQ331" i="58" s="1"/>
  <c r="AR332" i="58" s="1"/>
  <c r="O304" i="58"/>
  <c r="P305" i="58" s="1"/>
  <c r="Q306" i="58" s="1"/>
  <c r="R307" i="58" s="1"/>
  <c r="S308" i="58" s="1"/>
  <c r="T309" i="58" s="1"/>
  <c r="U310" i="58" s="1"/>
  <c r="V311" i="58" s="1"/>
  <c r="W312" i="58" s="1"/>
  <c r="X313" i="58" s="1"/>
  <c r="Y314" i="58" s="1"/>
  <c r="Z315" i="58" s="1"/>
  <c r="AA316" i="58" s="1"/>
  <c r="AB317" i="58" s="1"/>
  <c r="AC318" i="58" s="1"/>
  <c r="AD319" i="58" s="1"/>
  <c r="AE320" i="58" s="1"/>
  <c r="AF321" i="58" s="1"/>
  <c r="AG322" i="58" s="1"/>
  <c r="AH323" i="58" s="1"/>
  <c r="AI324" i="58" s="1"/>
  <c r="AJ325" i="58" s="1"/>
  <c r="AK326" i="58" s="1"/>
  <c r="AL327" i="58" s="1"/>
  <c r="AM328" i="58" s="1"/>
  <c r="AN329" i="58" s="1"/>
  <c r="AO330" i="58" s="1"/>
  <c r="AP331" i="58" s="1"/>
  <c r="AQ332" i="58" s="1"/>
  <c r="AR333" i="58" s="1"/>
  <c r="N304" i="58"/>
  <c r="O305" i="58" s="1"/>
  <c r="P306" i="58" s="1"/>
  <c r="Q307" i="58" s="1"/>
  <c r="R308" i="58" s="1"/>
  <c r="S309" i="58" s="1"/>
  <c r="T310" i="58" s="1"/>
  <c r="U311" i="58" s="1"/>
  <c r="V312" i="58" s="1"/>
  <c r="W313" i="58" s="1"/>
  <c r="X314" i="58" s="1"/>
  <c r="Y315" i="58" s="1"/>
  <c r="Z316" i="58" s="1"/>
  <c r="AA317" i="58" s="1"/>
  <c r="AB318" i="58" s="1"/>
  <c r="AC319" i="58" s="1"/>
  <c r="AD320" i="58" s="1"/>
  <c r="AE321" i="58" s="1"/>
  <c r="AF322" i="58" s="1"/>
  <c r="AG323" i="58" s="1"/>
  <c r="AH324" i="58" s="1"/>
  <c r="AI325" i="58" s="1"/>
  <c r="AJ326" i="58" s="1"/>
  <c r="AK327" i="58" s="1"/>
  <c r="AL328" i="58" s="1"/>
  <c r="AM329" i="58" s="1"/>
  <c r="AN330" i="58" s="1"/>
  <c r="AO331" i="58" s="1"/>
  <c r="AP332" i="58" s="1"/>
  <c r="AQ333" i="58" s="1"/>
  <c r="AR334" i="58" s="1"/>
  <c r="M304" i="58"/>
  <c r="N305" i="58" s="1"/>
  <c r="O306" i="58" s="1"/>
  <c r="P307" i="58" s="1"/>
  <c r="Q308" i="58" s="1"/>
  <c r="R309" i="58" s="1"/>
  <c r="S310" i="58" s="1"/>
  <c r="T311" i="58" s="1"/>
  <c r="U312" i="58" s="1"/>
  <c r="V313" i="58" s="1"/>
  <c r="W314" i="58" s="1"/>
  <c r="X315" i="58" s="1"/>
  <c r="Y316" i="58" s="1"/>
  <c r="Z317" i="58" s="1"/>
  <c r="AA318" i="58" s="1"/>
  <c r="AB319" i="58" s="1"/>
  <c r="AC320" i="58" s="1"/>
  <c r="AD321" i="58" s="1"/>
  <c r="AE322" i="58" s="1"/>
  <c r="AF323" i="58" s="1"/>
  <c r="AG324" i="58" s="1"/>
  <c r="AH325" i="58" s="1"/>
  <c r="AI326" i="58" s="1"/>
  <c r="AJ327" i="58" s="1"/>
  <c r="AK328" i="58" s="1"/>
  <c r="AL329" i="58" s="1"/>
  <c r="AM330" i="58" s="1"/>
  <c r="AN331" i="58" s="1"/>
  <c r="AO332" i="58" s="1"/>
  <c r="AP333" i="58" s="1"/>
  <c r="AQ334" i="58" s="1"/>
  <c r="AR335" i="58" s="1"/>
  <c r="L304" i="58"/>
  <c r="M305" i="58" s="1"/>
  <c r="N306" i="58" s="1"/>
  <c r="O307" i="58" s="1"/>
  <c r="P308" i="58" s="1"/>
  <c r="Q309" i="58" s="1"/>
  <c r="R310" i="58" s="1"/>
  <c r="S311" i="58" s="1"/>
  <c r="T312" i="58" s="1"/>
  <c r="U313" i="58" s="1"/>
  <c r="V314" i="58" s="1"/>
  <c r="W315" i="58" s="1"/>
  <c r="X316" i="58" s="1"/>
  <c r="Y317" i="58" s="1"/>
  <c r="Z318" i="58" s="1"/>
  <c r="AA319" i="58" s="1"/>
  <c r="AB320" i="58" s="1"/>
  <c r="AC321" i="58" s="1"/>
  <c r="AD322" i="58" s="1"/>
  <c r="AE323" i="58" s="1"/>
  <c r="AF324" i="58" s="1"/>
  <c r="AG325" i="58" s="1"/>
  <c r="AH326" i="58" s="1"/>
  <c r="AI327" i="58" s="1"/>
  <c r="AJ328" i="58" s="1"/>
  <c r="AK329" i="58" s="1"/>
  <c r="AL330" i="58" s="1"/>
  <c r="AM331" i="58" s="1"/>
  <c r="AN332" i="58" s="1"/>
  <c r="AO333" i="58" s="1"/>
  <c r="AP334" i="58" s="1"/>
  <c r="AQ335" i="58" s="1"/>
  <c r="AR336" i="58" s="1"/>
  <c r="K304" i="58"/>
  <c r="L305" i="58" s="1"/>
  <c r="M306" i="58" s="1"/>
  <c r="N307" i="58" s="1"/>
  <c r="O308" i="58" s="1"/>
  <c r="P309" i="58" s="1"/>
  <c r="Q310" i="58" s="1"/>
  <c r="R311" i="58" s="1"/>
  <c r="S312" i="58" s="1"/>
  <c r="T313" i="58" s="1"/>
  <c r="U314" i="58" s="1"/>
  <c r="V315" i="58" s="1"/>
  <c r="W316" i="58" s="1"/>
  <c r="X317" i="58" s="1"/>
  <c r="Y318" i="58" s="1"/>
  <c r="Z319" i="58" s="1"/>
  <c r="AA320" i="58" s="1"/>
  <c r="AB321" i="58" s="1"/>
  <c r="AC322" i="58" s="1"/>
  <c r="AD323" i="58" s="1"/>
  <c r="AE324" i="58" s="1"/>
  <c r="AF325" i="58" s="1"/>
  <c r="AG326" i="58" s="1"/>
  <c r="AH327" i="58" s="1"/>
  <c r="AI328" i="58" s="1"/>
  <c r="AJ329" i="58" s="1"/>
  <c r="AK330" i="58" s="1"/>
  <c r="AL331" i="58" s="1"/>
  <c r="AM332" i="58" s="1"/>
  <c r="AN333" i="58" s="1"/>
  <c r="AO334" i="58" s="1"/>
  <c r="AP335" i="58" s="1"/>
  <c r="AQ336" i="58" s="1"/>
  <c r="AR337" i="58" s="1"/>
  <c r="J304" i="58"/>
  <c r="K305" i="58" s="1"/>
  <c r="L306" i="58" s="1"/>
  <c r="M307" i="58" s="1"/>
  <c r="N308" i="58" s="1"/>
  <c r="O309" i="58" s="1"/>
  <c r="P310" i="58" s="1"/>
  <c r="Q311" i="58" s="1"/>
  <c r="R312" i="58" s="1"/>
  <c r="S313" i="58" s="1"/>
  <c r="T314" i="58" s="1"/>
  <c r="U315" i="58" s="1"/>
  <c r="V316" i="58" s="1"/>
  <c r="W317" i="58" s="1"/>
  <c r="X318" i="58" s="1"/>
  <c r="Y319" i="58" s="1"/>
  <c r="Z320" i="58" s="1"/>
  <c r="AA321" i="58" s="1"/>
  <c r="AB322" i="58" s="1"/>
  <c r="AC323" i="58" s="1"/>
  <c r="AD324" i="58" s="1"/>
  <c r="AE325" i="58" s="1"/>
  <c r="AF326" i="58" s="1"/>
  <c r="AG327" i="58" s="1"/>
  <c r="AH328" i="58" s="1"/>
  <c r="AI329" i="58" s="1"/>
  <c r="AJ330" i="58" s="1"/>
  <c r="AK331" i="58" s="1"/>
  <c r="AL332" i="58" s="1"/>
  <c r="AM333" i="58" s="1"/>
  <c r="AN334" i="58" s="1"/>
  <c r="AO335" i="58" s="1"/>
  <c r="AP336" i="58" s="1"/>
  <c r="AQ337" i="58" s="1"/>
  <c r="AR338" i="58" s="1"/>
  <c r="I304" i="58"/>
  <c r="J305" i="58" s="1"/>
  <c r="K306" i="58" s="1"/>
  <c r="L307" i="58" s="1"/>
  <c r="M308" i="58" s="1"/>
  <c r="N309" i="58" s="1"/>
  <c r="O310" i="58" s="1"/>
  <c r="P311" i="58" s="1"/>
  <c r="Q312" i="58" s="1"/>
  <c r="R313" i="58" s="1"/>
  <c r="S314" i="58" s="1"/>
  <c r="T315" i="58" s="1"/>
  <c r="U316" i="58" s="1"/>
  <c r="V317" i="58" s="1"/>
  <c r="W318" i="58" s="1"/>
  <c r="X319" i="58" s="1"/>
  <c r="Y320" i="58" s="1"/>
  <c r="Z321" i="58" s="1"/>
  <c r="AA322" i="58" s="1"/>
  <c r="AB323" i="58" s="1"/>
  <c r="AC324" i="58" s="1"/>
  <c r="AD325" i="58" s="1"/>
  <c r="AE326" i="58" s="1"/>
  <c r="AF327" i="58" s="1"/>
  <c r="AG328" i="58" s="1"/>
  <c r="AH329" i="58" s="1"/>
  <c r="AI330" i="58" s="1"/>
  <c r="AJ331" i="58" s="1"/>
  <c r="AK332" i="58" s="1"/>
  <c r="AL333" i="58" s="1"/>
  <c r="AM334" i="58" s="1"/>
  <c r="AN335" i="58" s="1"/>
  <c r="AO336" i="58" s="1"/>
  <c r="AP337" i="58" s="1"/>
  <c r="AQ338" i="58" s="1"/>
  <c r="AR339" i="58" s="1"/>
  <c r="H304" i="58"/>
  <c r="I305" i="58" s="1"/>
  <c r="J306" i="58" s="1"/>
  <c r="K307" i="58" s="1"/>
  <c r="L308" i="58" s="1"/>
  <c r="M309" i="58" s="1"/>
  <c r="N310" i="58" s="1"/>
  <c r="O311" i="58" s="1"/>
  <c r="P312" i="58" s="1"/>
  <c r="Q313" i="58" s="1"/>
  <c r="R314" i="58" s="1"/>
  <c r="S315" i="58" s="1"/>
  <c r="T316" i="58" s="1"/>
  <c r="U317" i="58" s="1"/>
  <c r="V318" i="58" s="1"/>
  <c r="W319" i="58" s="1"/>
  <c r="X320" i="58" s="1"/>
  <c r="Y321" i="58" s="1"/>
  <c r="Z322" i="58" s="1"/>
  <c r="AA323" i="58" s="1"/>
  <c r="AB324" i="58" s="1"/>
  <c r="AC325" i="58" s="1"/>
  <c r="AD326" i="58" s="1"/>
  <c r="AE327" i="58" s="1"/>
  <c r="AF328" i="58" s="1"/>
  <c r="AG329" i="58" s="1"/>
  <c r="AH330" i="58" s="1"/>
  <c r="AI331" i="58" s="1"/>
  <c r="AJ332" i="58" s="1"/>
  <c r="AK333" i="58" s="1"/>
  <c r="AL334" i="58" s="1"/>
  <c r="AM335" i="58" s="1"/>
  <c r="AN336" i="58" s="1"/>
  <c r="AO337" i="58" s="1"/>
  <c r="AP338" i="58" s="1"/>
  <c r="AQ339" i="58" s="1"/>
  <c r="AR340" i="58" s="1"/>
  <c r="G304" i="58"/>
  <c r="H305" i="58" s="1"/>
  <c r="I306" i="58" s="1"/>
  <c r="J307" i="58" s="1"/>
  <c r="K308" i="58" s="1"/>
  <c r="L309" i="58" s="1"/>
  <c r="M310" i="58" s="1"/>
  <c r="N311" i="58" s="1"/>
  <c r="O312" i="58" s="1"/>
  <c r="P313" i="58" s="1"/>
  <c r="Q314" i="58" s="1"/>
  <c r="R315" i="58" s="1"/>
  <c r="S316" i="58" s="1"/>
  <c r="T317" i="58" s="1"/>
  <c r="U318" i="58" s="1"/>
  <c r="V319" i="58" s="1"/>
  <c r="W320" i="58" s="1"/>
  <c r="X321" i="58" s="1"/>
  <c r="Y322" i="58" s="1"/>
  <c r="Z323" i="58" s="1"/>
  <c r="AA324" i="58" s="1"/>
  <c r="AB325" i="58" s="1"/>
  <c r="AC326" i="58" s="1"/>
  <c r="AD327" i="58" s="1"/>
  <c r="AE328" i="58" s="1"/>
  <c r="AF329" i="58" s="1"/>
  <c r="AG330" i="58" s="1"/>
  <c r="AH331" i="58" s="1"/>
  <c r="AI332" i="58" s="1"/>
  <c r="AJ333" i="58" s="1"/>
  <c r="AK334" i="58" s="1"/>
  <c r="AL335" i="58" s="1"/>
  <c r="AM336" i="58" s="1"/>
  <c r="AN337" i="58" s="1"/>
  <c r="AO338" i="58" s="1"/>
  <c r="AP339" i="58" s="1"/>
  <c r="AQ340" i="58" s="1"/>
  <c r="AR341" i="58" s="1"/>
  <c r="F304" i="58"/>
  <c r="G305" i="58" s="1"/>
  <c r="C304" i="58"/>
  <c r="C305" i="58" s="1"/>
  <c r="C306" i="58" s="1"/>
  <c r="C307" i="58" s="1"/>
  <c r="C308" i="58" s="1"/>
  <c r="C309" i="58" s="1"/>
  <c r="C310" i="58" s="1"/>
  <c r="C311" i="58" s="1"/>
  <c r="C312" i="58" s="1"/>
  <c r="C313" i="58" s="1"/>
  <c r="C314" i="58" s="1"/>
  <c r="C315" i="58" s="1"/>
  <c r="C316" i="58" s="1"/>
  <c r="C317" i="58" s="1"/>
  <c r="C318" i="58" s="1"/>
  <c r="C319" i="58" s="1"/>
  <c r="C320" i="58" s="1"/>
  <c r="C321" i="58" s="1"/>
  <c r="C322" i="58" s="1"/>
  <c r="C323" i="58" s="1"/>
  <c r="C324" i="58" s="1"/>
  <c r="C325" i="58" s="1"/>
  <c r="C326" i="58" s="1"/>
  <c r="C327" i="58" s="1"/>
  <c r="C328" i="58" s="1"/>
  <c r="C329" i="58" s="1"/>
  <c r="C330" i="58" s="1"/>
  <c r="C331" i="58" s="1"/>
  <c r="C332" i="58" s="1"/>
  <c r="C333" i="58" s="1"/>
  <c r="C334" i="58" s="1"/>
  <c r="C335" i="58" s="1"/>
  <c r="C336" i="58" s="1"/>
  <c r="C337" i="58" s="1"/>
  <c r="C338" i="58" s="1"/>
  <c r="C339" i="58" s="1"/>
  <c r="C340" i="58" s="1"/>
  <c r="C341" i="58" s="1"/>
  <c r="C342" i="58" s="1"/>
  <c r="AS303" i="58"/>
  <c r="C1264" i="58"/>
  <c r="C1265" i="58" s="1"/>
  <c r="C1266" i="58" s="1"/>
  <c r="C1267" i="58" s="1"/>
  <c r="C1268" i="58" s="1"/>
  <c r="C1269" i="58" s="1"/>
  <c r="C1270" i="58" s="1"/>
  <c r="C1271" i="58" s="1"/>
  <c r="C1272" i="58" s="1"/>
  <c r="C1273" i="58" s="1"/>
  <c r="C1274" i="58" s="1"/>
  <c r="C1275" i="58" s="1"/>
  <c r="C1276" i="58" s="1"/>
  <c r="C1277" i="58" s="1"/>
  <c r="C1278" i="58" s="1"/>
  <c r="C1279" i="58" s="1"/>
  <c r="C1280" i="58" s="1"/>
  <c r="C1281" i="58" s="1"/>
  <c r="C1282" i="58" s="1"/>
  <c r="C1283" i="58" s="1"/>
  <c r="C1284" i="58" s="1"/>
  <c r="C1285" i="58" s="1"/>
  <c r="C1286" i="58" s="1"/>
  <c r="C1287" i="58" s="1"/>
  <c r="C1288" i="58" s="1"/>
  <c r="C1289" i="58" s="1"/>
  <c r="C1290" i="58" s="1"/>
  <c r="C1291" i="58" s="1"/>
  <c r="C1292" i="58" s="1"/>
  <c r="C1293" i="58" s="1"/>
  <c r="C1294" i="58" s="1"/>
  <c r="C1295" i="58" s="1"/>
  <c r="C1296" i="58" s="1"/>
  <c r="C1297" i="58" s="1"/>
  <c r="C1298" i="58" s="1"/>
  <c r="C1299" i="58" s="1"/>
  <c r="C1300" i="58" s="1"/>
  <c r="C1301" i="58" s="1"/>
  <c r="C1302" i="58" s="1"/>
  <c r="B1262" i="58"/>
  <c r="AR514" i="58"/>
  <c r="AQ514" i="58"/>
  <c r="AR515" i="58" s="1"/>
  <c r="AP514" i="58"/>
  <c r="AQ515" i="58" s="1"/>
  <c r="AR516" i="58" s="1"/>
  <c r="AO514" i="58"/>
  <c r="AP515" i="58" s="1"/>
  <c r="AQ516" i="58" s="1"/>
  <c r="AR517" i="58" s="1"/>
  <c r="AN514" i="58"/>
  <c r="AO515" i="58" s="1"/>
  <c r="AP516" i="58" s="1"/>
  <c r="AQ517" i="58" s="1"/>
  <c r="AR518" i="58" s="1"/>
  <c r="AM514" i="58"/>
  <c r="AN515" i="58" s="1"/>
  <c r="AO516" i="58" s="1"/>
  <c r="AP517" i="58" s="1"/>
  <c r="AQ518" i="58" s="1"/>
  <c r="AR519" i="58" s="1"/>
  <c r="AL514" i="58"/>
  <c r="AM515" i="58" s="1"/>
  <c r="AN516" i="58" s="1"/>
  <c r="AO517" i="58" s="1"/>
  <c r="AP518" i="58" s="1"/>
  <c r="AQ519" i="58" s="1"/>
  <c r="AR520" i="58" s="1"/>
  <c r="AK514" i="58"/>
  <c r="AL515" i="58" s="1"/>
  <c r="AM516" i="58" s="1"/>
  <c r="AN517" i="58" s="1"/>
  <c r="AO518" i="58" s="1"/>
  <c r="AP519" i="58" s="1"/>
  <c r="AQ520" i="58" s="1"/>
  <c r="AR521" i="58" s="1"/>
  <c r="AJ514" i="58"/>
  <c r="AK515" i="58" s="1"/>
  <c r="AL516" i="58" s="1"/>
  <c r="AM517" i="58" s="1"/>
  <c r="AN518" i="58" s="1"/>
  <c r="AO519" i="58" s="1"/>
  <c r="AP520" i="58" s="1"/>
  <c r="AQ521" i="58" s="1"/>
  <c r="AR522" i="58" s="1"/>
  <c r="AI514" i="58"/>
  <c r="AJ515" i="58" s="1"/>
  <c r="AK516" i="58" s="1"/>
  <c r="AL517" i="58" s="1"/>
  <c r="AM518" i="58" s="1"/>
  <c r="AN519" i="58" s="1"/>
  <c r="AO520" i="58" s="1"/>
  <c r="AP521" i="58" s="1"/>
  <c r="AQ522" i="58" s="1"/>
  <c r="AR523" i="58" s="1"/>
  <c r="AH514" i="58"/>
  <c r="AI515" i="58" s="1"/>
  <c r="AJ516" i="58" s="1"/>
  <c r="AK517" i="58" s="1"/>
  <c r="AL518" i="58" s="1"/>
  <c r="AM519" i="58" s="1"/>
  <c r="AN520" i="58" s="1"/>
  <c r="AO521" i="58" s="1"/>
  <c r="AP522" i="58" s="1"/>
  <c r="AQ523" i="58" s="1"/>
  <c r="AR524" i="58" s="1"/>
  <c r="AG514" i="58"/>
  <c r="AH515" i="58" s="1"/>
  <c r="AI516" i="58" s="1"/>
  <c r="AJ517" i="58" s="1"/>
  <c r="AK518" i="58" s="1"/>
  <c r="AL519" i="58" s="1"/>
  <c r="AM520" i="58" s="1"/>
  <c r="AN521" i="58" s="1"/>
  <c r="AO522" i="58" s="1"/>
  <c r="AP523" i="58" s="1"/>
  <c r="AQ524" i="58" s="1"/>
  <c r="AR525" i="58" s="1"/>
  <c r="AF514" i="58"/>
  <c r="AG515" i="58" s="1"/>
  <c r="AH516" i="58" s="1"/>
  <c r="AI517" i="58" s="1"/>
  <c r="AJ518" i="58" s="1"/>
  <c r="AK519" i="58" s="1"/>
  <c r="AL520" i="58" s="1"/>
  <c r="AM521" i="58" s="1"/>
  <c r="AN522" i="58" s="1"/>
  <c r="AO523" i="58" s="1"/>
  <c r="AP524" i="58" s="1"/>
  <c r="AQ525" i="58" s="1"/>
  <c r="AR526" i="58" s="1"/>
  <c r="AE514" i="58"/>
  <c r="AF515" i="58" s="1"/>
  <c r="AG516" i="58" s="1"/>
  <c r="AH517" i="58" s="1"/>
  <c r="AI518" i="58" s="1"/>
  <c r="AJ519" i="58" s="1"/>
  <c r="AK520" i="58" s="1"/>
  <c r="AL521" i="58" s="1"/>
  <c r="AM522" i="58" s="1"/>
  <c r="AN523" i="58" s="1"/>
  <c r="AO524" i="58" s="1"/>
  <c r="AP525" i="58" s="1"/>
  <c r="AQ526" i="58" s="1"/>
  <c r="AR527" i="58" s="1"/>
  <c r="AD514" i="58"/>
  <c r="AE515" i="58" s="1"/>
  <c r="AF516" i="58" s="1"/>
  <c r="AG517" i="58" s="1"/>
  <c r="AH518" i="58" s="1"/>
  <c r="AI519" i="58" s="1"/>
  <c r="AJ520" i="58" s="1"/>
  <c r="AK521" i="58" s="1"/>
  <c r="AL522" i="58" s="1"/>
  <c r="AM523" i="58" s="1"/>
  <c r="AN524" i="58" s="1"/>
  <c r="AO525" i="58" s="1"/>
  <c r="AP526" i="58" s="1"/>
  <c r="AQ527" i="58" s="1"/>
  <c r="AR528" i="58" s="1"/>
  <c r="AC514" i="58"/>
  <c r="AD515" i="58" s="1"/>
  <c r="AE516" i="58" s="1"/>
  <c r="AF517" i="58" s="1"/>
  <c r="AG518" i="58" s="1"/>
  <c r="AH519" i="58" s="1"/>
  <c r="AI520" i="58" s="1"/>
  <c r="AJ521" i="58" s="1"/>
  <c r="AK522" i="58" s="1"/>
  <c r="AL523" i="58" s="1"/>
  <c r="AM524" i="58" s="1"/>
  <c r="AN525" i="58" s="1"/>
  <c r="AO526" i="58" s="1"/>
  <c r="AP527" i="58" s="1"/>
  <c r="AQ528" i="58" s="1"/>
  <c r="AR529" i="58" s="1"/>
  <c r="AB514" i="58"/>
  <c r="AC515" i="58" s="1"/>
  <c r="AD516" i="58" s="1"/>
  <c r="AE517" i="58" s="1"/>
  <c r="AF518" i="58" s="1"/>
  <c r="AG519" i="58" s="1"/>
  <c r="AH520" i="58" s="1"/>
  <c r="AI521" i="58" s="1"/>
  <c r="AJ522" i="58" s="1"/>
  <c r="AK523" i="58" s="1"/>
  <c r="AL524" i="58" s="1"/>
  <c r="AM525" i="58" s="1"/>
  <c r="AN526" i="58" s="1"/>
  <c r="AO527" i="58" s="1"/>
  <c r="AP528" i="58" s="1"/>
  <c r="AQ529" i="58" s="1"/>
  <c r="AR530" i="58" s="1"/>
  <c r="AA514" i="58"/>
  <c r="AB515" i="58" s="1"/>
  <c r="AC516" i="58" s="1"/>
  <c r="AD517" i="58" s="1"/>
  <c r="AE518" i="58" s="1"/>
  <c r="AF519" i="58" s="1"/>
  <c r="AG520" i="58" s="1"/>
  <c r="AH521" i="58" s="1"/>
  <c r="AI522" i="58" s="1"/>
  <c r="AJ523" i="58" s="1"/>
  <c r="AK524" i="58" s="1"/>
  <c r="AL525" i="58" s="1"/>
  <c r="AM526" i="58" s="1"/>
  <c r="AN527" i="58" s="1"/>
  <c r="AO528" i="58" s="1"/>
  <c r="AP529" i="58" s="1"/>
  <c r="AQ530" i="58" s="1"/>
  <c r="AR531" i="58" s="1"/>
  <c r="Z514" i="58"/>
  <c r="AA515" i="58" s="1"/>
  <c r="AB516" i="58" s="1"/>
  <c r="AC517" i="58" s="1"/>
  <c r="AD518" i="58" s="1"/>
  <c r="AE519" i="58" s="1"/>
  <c r="AF520" i="58" s="1"/>
  <c r="AG521" i="58" s="1"/>
  <c r="AH522" i="58" s="1"/>
  <c r="AI523" i="58" s="1"/>
  <c r="AJ524" i="58" s="1"/>
  <c r="AK525" i="58" s="1"/>
  <c r="AL526" i="58" s="1"/>
  <c r="AM527" i="58" s="1"/>
  <c r="AN528" i="58" s="1"/>
  <c r="AO529" i="58" s="1"/>
  <c r="AP530" i="58" s="1"/>
  <c r="AQ531" i="58" s="1"/>
  <c r="AR532" i="58" s="1"/>
  <c r="Y514" i="58"/>
  <c r="Z515" i="58" s="1"/>
  <c r="AA516" i="58" s="1"/>
  <c r="AB517" i="58" s="1"/>
  <c r="AC518" i="58" s="1"/>
  <c r="AD519" i="58" s="1"/>
  <c r="AE520" i="58" s="1"/>
  <c r="AF521" i="58" s="1"/>
  <c r="AG522" i="58" s="1"/>
  <c r="AH523" i="58" s="1"/>
  <c r="AI524" i="58" s="1"/>
  <c r="AJ525" i="58" s="1"/>
  <c r="AK526" i="58" s="1"/>
  <c r="AL527" i="58" s="1"/>
  <c r="AM528" i="58" s="1"/>
  <c r="AN529" i="58" s="1"/>
  <c r="AO530" i="58" s="1"/>
  <c r="AP531" i="58" s="1"/>
  <c r="AQ532" i="58" s="1"/>
  <c r="AR533" i="58" s="1"/>
  <c r="X514" i="58"/>
  <c r="Y515" i="58" s="1"/>
  <c r="Z516" i="58" s="1"/>
  <c r="AA517" i="58" s="1"/>
  <c r="AB518" i="58" s="1"/>
  <c r="AC519" i="58" s="1"/>
  <c r="AD520" i="58" s="1"/>
  <c r="AE521" i="58" s="1"/>
  <c r="AF522" i="58" s="1"/>
  <c r="AG523" i="58" s="1"/>
  <c r="AH524" i="58" s="1"/>
  <c r="AI525" i="58" s="1"/>
  <c r="AJ526" i="58" s="1"/>
  <c r="AK527" i="58" s="1"/>
  <c r="AL528" i="58" s="1"/>
  <c r="AM529" i="58" s="1"/>
  <c r="AN530" i="58" s="1"/>
  <c r="AO531" i="58" s="1"/>
  <c r="AP532" i="58" s="1"/>
  <c r="AQ533" i="58" s="1"/>
  <c r="AR534" i="58" s="1"/>
  <c r="W514" i="58"/>
  <c r="X515" i="58" s="1"/>
  <c r="Y516" i="58" s="1"/>
  <c r="Z517" i="58" s="1"/>
  <c r="AA518" i="58" s="1"/>
  <c r="AB519" i="58" s="1"/>
  <c r="AC520" i="58" s="1"/>
  <c r="AD521" i="58" s="1"/>
  <c r="AE522" i="58" s="1"/>
  <c r="AF523" i="58" s="1"/>
  <c r="AG524" i="58" s="1"/>
  <c r="AH525" i="58" s="1"/>
  <c r="AI526" i="58" s="1"/>
  <c r="AJ527" i="58" s="1"/>
  <c r="AK528" i="58" s="1"/>
  <c r="AL529" i="58" s="1"/>
  <c r="AM530" i="58" s="1"/>
  <c r="AN531" i="58" s="1"/>
  <c r="AO532" i="58" s="1"/>
  <c r="AP533" i="58" s="1"/>
  <c r="AQ534" i="58" s="1"/>
  <c r="AR535" i="58" s="1"/>
  <c r="V514" i="58"/>
  <c r="W515" i="58" s="1"/>
  <c r="X516" i="58" s="1"/>
  <c r="Y517" i="58" s="1"/>
  <c r="Z518" i="58" s="1"/>
  <c r="AA519" i="58" s="1"/>
  <c r="AB520" i="58" s="1"/>
  <c r="AC521" i="58" s="1"/>
  <c r="AD522" i="58" s="1"/>
  <c r="AE523" i="58" s="1"/>
  <c r="AF524" i="58" s="1"/>
  <c r="AG525" i="58" s="1"/>
  <c r="AH526" i="58" s="1"/>
  <c r="AI527" i="58" s="1"/>
  <c r="AJ528" i="58" s="1"/>
  <c r="AK529" i="58" s="1"/>
  <c r="AL530" i="58" s="1"/>
  <c r="AM531" i="58" s="1"/>
  <c r="AN532" i="58" s="1"/>
  <c r="AO533" i="58" s="1"/>
  <c r="AP534" i="58" s="1"/>
  <c r="AQ535" i="58" s="1"/>
  <c r="AR536" i="58" s="1"/>
  <c r="U514" i="58"/>
  <c r="V515" i="58" s="1"/>
  <c r="W516" i="58" s="1"/>
  <c r="X517" i="58" s="1"/>
  <c r="Y518" i="58" s="1"/>
  <c r="Z519" i="58" s="1"/>
  <c r="AA520" i="58" s="1"/>
  <c r="AB521" i="58" s="1"/>
  <c r="AC522" i="58" s="1"/>
  <c r="AD523" i="58" s="1"/>
  <c r="AE524" i="58" s="1"/>
  <c r="AF525" i="58" s="1"/>
  <c r="AG526" i="58" s="1"/>
  <c r="AH527" i="58" s="1"/>
  <c r="AI528" i="58" s="1"/>
  <c r="AJ529" i="58" s="1"/>
  <c r="AK530" i="58" s="1"/>
  <c r="AL531" i="58" s="1"/>
  <c r="AM532" i="58" s="1"/>
  <c r="AN533" i="58" s="1"/>
  <c r="AO534" i="58" s="1"/>
  <c r="AP535" i="58" s="1"/>
  <c r="AQ536" i="58" s="1"/>
  <c r="AR537" i="58" s="1"/>
  <c r="T514" i="58"/>
  <c r="U515" i="58" s="1"/>
  <c r="V516" i="58" s="1"/>
  <c r="W517" i="58" s="1"/>
  <c r="X518" i="58" s="1"/>
  <c r="Y519" i="58" s="1"/>
  <c r="Z520" i="58" s="1"/>
  <c r="AA521" i="58" s="1"/>
  <c r="AB522" i="58" s="1"/>
  <c r="AC523" i="58" s="1"/>
  <c r="AD524" i="58" s="1"/>
  <c r="AE525" i="58" s="1"/>
  <c r="AF526" i="58" s="1"/>
  <c r="AG527" i="58" s="1"/>
  <c r="AH528" i="58" s="1"/>
  <c r="AI529" i="58" s="1"/>
  <c r="AJ530" i="58" s="1"/>
  <c r="AK531" i="58" s="1"/>
  <c r="AL532" i="58" s="1"/>
  <c r="AM533" i="58" s="1"/>
  <c r="AN534" i="58" s="1"/>
  <c r="AO535" i="58" s="1"/>
  <c r="AP536" i="58" s="1"/>
  <c r="AQ537" i="58" s="1"/>
  <c r="AR538" i="58" s="1"/>
  <c r="S514" i="58"/>
  <c r="T515" i="58" s="1"/>
  <c r="U516" i="58" s="1"/>
  <c r="V517" i="58" s="1"/>
  <c r="W518" i="58" s="1"/>
  <c r="X519" i="58" s="1"/>
  <c r="Y520" i="58" s="1"/>
  <c r="Z521" i="58" s="1"/>
  <c r="AA522" i="58" s="1"/>
  <c r="AB523" i="58" s="1"/>
  <c r="AC524" i="58" s="1"/>
  <c r="AD525" i="58" s="1"/>
  <c r="AE526" i="58" s="1"/>
  <c r="AF527" i="58" s="1"/>
  <c r="AG528" i="58" s="1"/>
  <c r="AH529" i="58" s="1"/>
  <c r="AI530" i="58" s="1"/>
  <c r="AJ531" i="58" s="1"/>
  <c r="AK532" i="58" s="1"/>
  <c r="AL533" i="58" s="1"/>
  <c r="AM534" i="58" s="1"/>
  <c r="AN535" i="58" s="1"/>
  <c r="AO536" i="58" s="1"/>
  <c r="AP537" i="58" s="1"/>
  <c r="AQ538" i="58" s="1"/>
  <c r="AR539" i="58" s="1"/>
  <c r="R514" i="58"/>
  <c r="S515" i="58" s="1"/>
  <c r="T516" i="58" s="1"/>
  <c r="U517" i="58" s="1"/>
  <c r="V518" i="58" s="1"/>
  <c r="W519" i="58" s="1"/>
  <c r="X520" i="58" s="1"/>
  <c r="Y521" i="58" s="1"/>
  <c r="Z522" i="58" s="1"/>
  <c r="AA523" i="58" s="1"/>
  <c r="AB524" i="58" s="1"/>
  <c r="AC525" i="58" s="1"/>
  <c r="AD526" i="58" s="1"/>
  <c r="AE527" i="58" s="1"/>
  <c r="AF528" i="58" s="1"/>
  <c r="AG529" i="58" s="1"/>
  <c r="AH530" i="58" s="1"/>
  <c r="AI531" i="58" s="1"/>
  <c r="AJ532" i="58" s="1"/>
  <c r="AK533" i="58" s="1"/>
  <c r="AL534" i="58" s="1"/>
  <c r="AM535" i="58" s="1"/>
  <c r="AN536" i="58" s="1"/>
  <c r="AO537" i="58" s="1"/>
  <c r="AP538" i="58" s="1"/>
  <c r="AQ539" i="58" s="1"/>
  <c r="AR540" i="58" s="1"/>
  <c r="Q514" i="58"/>
  <c r="R515" i="58" s="1"/>
  <c r="S516" i="58" s="1"/>
  <c r="T517" i="58" s="1"/>
  <c r="U518" i="58" s="1"/>
  <c r="V519" i="58" s="1"/>
  <c r="W520" i="58" s="1"/>
  <c r="X521" i="58" s="1"/>
  <c r="Y522" i="58" s="1"/>
  <c r="Z523" i="58" s="1"/>
  <c r="AA524" i="58" s="1"/>
  <c r="AB525" i="58" s="1"/>
  <c r="AC526" i="58" s="1"/>
  <c r="AD527" i="58" s="1"/>
  <c r="AE528" i="58" s="1"/>
  <c r="AF529" i="58" s="1"/>
  <c r="AG530" i="58" s="1"/>
  <c r="AH531" i="58" s="1"/>
  <c r="AI532" i="58" s="1"/>
  <c r="AJ533" i="58" s="1"/>
  <c r="AK534" i="58" s="1"/>
  <c r="AL535" i="58" s="1"/>
  <c r="AM536" i="58" s="1"/>
  <c r="AN537" i="58" s="1"/>
  <c r="AO538" i="58" s="1"/>
  <c r="AP539" i="58" s="1"/>
  <c r="AQ540" i="58" s="1"/>
  <c r="AR541" i="58" s="1"/>
  <c r="P514" i="58"/>
  <c r="Q515" i="58" s="1"/>
  <c r="R516" i="58" s="1"/>
  <c r="S517" i="58" s="1"/>
  <c r="T518" i="58" s="1"/>
  <c r="U519" i="58" s="1"/>
  <c r="V520" i="58" s="1"/>
  <c r="W521" i="58" s="1"/>
  <c r="X522" i="58" s="1"/>
  <c r="Y523" i="58" s="1"/>
  <c r="Z524" i="58" s="1"/>
  <c r="AA525" i="58" s="1"/>
  <c r="AB526" i="58" s="1"/>
  <c r="AC527" i="58" s="1"/>
  <c r="AD528" i="58" s="1"/>
  <c r="AE529" i="58" s="1"/>
  <c r="AF530" i="58" s="1"/>
  <c r="AG531" i="58" s="1"/>
  <c r="AH532" i="58" s="1"/>
  <c r="AI533" i="58" s="1"/>
  <c r="AJ534" i="58" s="1"/>
  <c r="AK535" i="58" s="1"/>
  <c r="AL536" i="58" s="1"/>
  <c r="AM537" i="58" s="1"/>
  <c r="AN538" i="58" s="1"/>
  <c r="AO539" i="58" s="1"/>
  <c r="AP540" i="58" s="1"/>
  <c r="AQ541" i="58" s="1"/>
  <c r="AR542" i="58" s="1"/>
  <c r="O514" i="58"/>
  <c r="P515" i="58" s="1"/>
  <c r="Q516" i="58" s="1"/>
  <c r="R517" i="58" s="1"/>
  <c r="S518" i="58" s="1"/>
  <c r="T519" i="58" s="1"/>
  <c r="U520" i="58" s="1"/>
  <c r="V521" i="58" s="1"/>
  <c r="W522" i="58" s="1"/>
  <c r="X523" i="58" s="1"/>
  <c r="Y524" i="58" s="1"/>
  <c r="Z525" i="58" s="1"/>
  <c r="AA526" i="58" s="1"/>
  <c r="AB527" i="58" s="1"/>
  <c r="AC528" i="58" s="1"/>
  <c r="AD529" i="58" s="1"/>
  <c r="AE530" i="58" s="1"/>
  <c r="AF531" i="58" s="1"/>
  <c r="AG532" i="58" s="1"/>
  <c r="AH533" i="58" s="1"/>
  <c r="AI534" i="58" s="1"/>
  <c r="AJ535" i="58" s="1"/>
  <c r="AK536" i="58" s="1"/>
  <c r="AL537" i="58" s="1"/>
  <c r="AM538" i="58" s="1"/>
  <c r="AN539" i="58" s="1"/>
  <c r="AO540" i="58" s="1"/>
  <c r="AP541" i="58" s="1"/>
  <c r="AQ542" i="58" s="1"/>
  <c r="AR543" i="58" s="1"/>
  <c r="N514" i="58"/>
  <c r="O515" i="58" s="1"/>
  <c r="P516" i="58" s="1"/>
  <c r="Q517" i="58" s="1"/>
  <c r="R518" i="58" s="1"/>
  <c r="S519" i="58" s="1"/>
  <c r="T520" i="58" s="1"/>
  <c r="U521" i="58" s="1"/>
  <c r="V522" i="58" s="1"/>
  <c r="W523" i="58" s="1"/>
  <c r="X524" i="58" s="1"/>
  <c r="Y525" i="58" s="1"/>
  <c r="Z526" i="58" s="1"/>
  <c r="AA527" i="58" s="1"/>
  <c r="AB528" i="58" s="1"/>
  <c r="AC529" i="58" s="1"/>
  <c r="AD530" i="58" s="1"/>
  <c r="AE531" i="58" s="1"/>
  <c r="AF532" i="58" s="1"/>
  <c r="AG533" i="58" s="1"/>
  <c r="AH534" i="58" s="1"/>
  <c r="AI535" i="58" s="1"/>
  <c r="AJ536" i="58" s="1"/>
  <c r="AK537" i="58" s="1"/>
  <c r="AL538" i="58" s="1"/>
  <c r="AM539" i="58" s="1"/>
  <c r="AN540" i="58" s="1"/>
  <c r="AO541" i="58" s="1"/>
  <c r="AP542" i="58" s="1"/>
  <c r="AQ543" i="58" s="1"/>
  <c r="AR544" i="58" s="1"/>
  <c r="M514" i="58"/>
  <c r="N515" i="58" s="1"/>
  <c r="O516" i="58" s="1"/>
  <c r="P517" i="58" s="1"/>
  <c r="Q518" i="58" s="1"/>
  <c r="R519" i="58" s="1"/>
  <c r="S520" i="58" s="1"/>
  <c r="T521" i="58" s="1"/>
  <c r="U522" i="58" s="1"/>
  <c r="V523" i="58" s="1"/>
  <c r="W524" i="58" s="1"/>
  <c r="X525" i="58" s="1"/>
  <c r="Y526" i="58" s="1"/>
  <c r="Z527" i="58" s="1"/>
  <c r="AA528" i="58" s="1"/>
  <c r="AB529" i="58" s="1"/>
  <c r="AC530" i="58" s="1"/>
  <c r="AD531" i="58" s="1"/>
  <c r="AE532" i="58" s="1"/>
  <c r="AF533" i="58" s="1"/>
  <c r="AG534" i="58" s="1"/>
  <c r="AH535" i="58" s="1"/>
  <c r="AI536" i="58" s="1"/>
  <c r="AJ537" i="58" s="1"/>
  <c r="AK538" i="58" s="1"/>
  <c r="AL539" i="58" s="1"/>
  <c r="AM540" i="58" s="1"/>
  <c r="AN541" i="58" s="1"/>
  <c r="AO542" i="58" s="1"/>
  <c r="AP543" i="58" s="1"/>
  <c r="AQ544" i="58" s="1"/>
  <c r="AR545" i="58" s="1"/>
  <c r="L514" i="58"/>
  <c r="M515" i="58" s="1"/>
  <c r="N516" i="58" s="1"/>
  <c r="O517" i="58" s="1"/>
  <c r="P518" i="58" s="1"/>
  <c r="Q519" i="58" s="1"/>
  <c r="R520" i="58" s="1"/>
  <c r="S521" i="58" s="1"/>
  <c r="T522" i="58" s="1"/>
  <c r="U523" i="58" s="1"/>
  <c r="V524" i="58" s="1"/>
  <c r="W525" i="58" s="1"/>
  <c r="X526" i="58" s="1"/>
  <c r="Y527" i="58" s="1"/>
  <c r="Z528" i="58" s="1"/>
  <c r="AA529" i="58" s="1"/>
  <c r="AB530" i="58" s="1"/>
  <c r="AC531" i="58" s="1"/>
  <c r="AD532" i="58" s="1"/>
  <c r="AE533" i="58" s="1"/>
  <c r="AF534" i="58" s="1"/>
  <c r="AG535" i="58" s="1"/>
  <c r="AH536" i="58" s="1"/>
  <c r="AI537" i="58" s="1"/>
  <c r="AJ538" i="58" s="1"/>
  <c r="AK539" i="58" s="1"/>
  <c r="AL540" i="58" s="1"/>
  <c r="AM541" i="58" s="1"/>
  <c r="AN542" i="58" s="1"/>
  <c r="AO543" i="58" s="1"/>
  <c r="AP544" i="58" s="1"/>
  <c r="AQ545" i="58" s="1"/>
  <c r="AR546" i="58" s="1"/>
  <c r="K514" i="58"/>
  <c r="L515" i="58" s="1"/>
  <c r="M516" i="58" s="1"/>
  <c r="N517" i="58" s="1"/>
  <c r="O518" i="58" s="1"/>
  <c r="P519" i="58" s="1"/>
  <c r="Q520" i="58" s="1"/>
  <c r="R521" i="58" s="1"/>
  <c r="S522" i="58" s="1"/>
  <c r="T523" i="58" s="1"/>
  <c r="U524" i="58" s="1"/>
  <c r="V525" i="58" s="1"/>
  <c r="W526" i="58" s="1"/>
  <c r="X527" i="58" s="1"/>
  <c r="Y528" i="58" s="1"/>
  <c r="Z529" i="58" s="1"/>
  <c r="AA530" i="58" s="1"/>
  <c r="AB531" i="58" s="1"/>
  <c r="AC532" i="58" s="1"/>
  <c r="AD533" i="58" s="1"/>
  <c r="AE534" i="58" s="1"/>
  <c r="AF535" i="58" s="1"/>
  <c r="AG536" i="58" s="1"/>
  <c r="AH537" i="58" s="1"/>
  <c r="AI538" i="58" s="1"/>
  <c r="AJ539" i="58" s="1"/>
  <c r="AK540" i="58" s="1"/>
  <c r="AL541" i="58" s="1"/>
  <c r="AM542" i="58" s="1"/>
  <c r="AN543" i="58" s="1"/>
  <c r="AO544" i="58" s="1"/>
  <c r="AP545" i="58" s="1"/>
  <c r="AQ546" i="58" s="1"/>
  <c r="AR547" i="58" s="1"/>
  <c r="J514" i="58"/>
  <c r="K515" i="58" s="1"/>
  <c r="L516" i="58" s="1"/>
  <c r="M517" i="58" s="1"/>
  <c r="N518" i="58" s="1"/>
  <c r="O519" i="58" s="1"/>
  <c r="P520" i="58" s="1"/>
  <c r="Q521" i="58" s="1"/>
  <c r="R522" i="58" s="1"/>
  <c r="S523" i="58" s="1"/>
  <c r="T524" i="58" s="1"/>
  <c r="U525" i="58" s="1"/>
  <c r="V526" i="58" s="1"/>
  <c r="W527" i="58" s="1"/>
  <c r="X528" i="58" s="1"/>
  <c r="Y529" i="58" s="1"/>
  <c r="Z530" i="58" s="1"/>
  <c r="AA531" i="58" s="1"/>
  <c r="AB532" i="58" s="1"/>
  <c r="AC533" i="58" s="1"/>
  <c r="AD534" i="58" s="1"/>
  <c r="AE535" i="58" s="1"/>
  <c r="AF536" i="58" s="1"/>
  <c r="AG537" i="58" s="1"/>
  <c r="AH538" i="58" s="1"/>
  <c r="AI539" i="58" s="1"/>
  <c r="AJ540" i="58" s="1"/>
  <c r="AK541" i="58" s="1"/>
  <c r="AL542" i="58" s="1"/>
  <c r="AM543" i="58" s="1"/>
  <c r="AN544" i="58" s="1"/>
  <c r="AO545" i="58" s="1"/>
  <c r="AP546" i="58" s="1"/>
  <c r="AQ547" i="58" s="1"/>
  <c r="AR548" i="58" s="1"/>
  <c r="I514" i="58"/>
  <c r="J515" i="58" s="1"/>
  <c r="K516" i="58" s="1"/>
  <c r="L517" i="58" s="1"/>
  <c r="M518" i="58" s="1"/>
  <c r="N519" i="58" s="1"/>
  <c r="O520" i="58" s="1"/>
  <c r="P521" i="58" s="1"/>
  <c r="Q522" i="58" s="1"/>
  <c r="R523" i="58" s="1"/>
  <c r="S524" i="58" s="1"/>
  <c r="T525" i="58" s="1"/>
  <c r="U526" i="58" s="1"/>
  <c r="V527" i="58" s="1"/>
  <c r="W528" i="58" s="1"/>
  <c r="X529" i="58" s="1"/>
  <c r="Y530" i="58" s="1"/>
  <c r="Z531" i="58" s="1"/>
  <c r="AA532" i="58" s="1"/>
  <c r="AB533" i="58" s="1"/>
  <c r="AC534" i="58" s="1"/>
  <c r="AD535" i="58" s="1"/>
  <c r="AE536" i="58" s="1"/>
  <c r="AF537" i="58" s="1"/>
  <c r="AG538" i="58" s="1"/>
  <c r="AH539" i="58" s="1"/>
  <c r="AI540" i="58" s="1"/>
  <c r="AJ541" i="58" s="1"/>
  <c r="AK542" i="58" s="1"/>
  <c r="AL543" i="58" s="1"/>
  <c r="AM544" i="58" s="1"/>
  <c r="AN545" i="58" s="1"/>
  <c r="AO546" i="58" s="1"/>
  <c r="AP547" i="58" s="1"/>
  <c r="AQ548" i="58" s="1"/>
  <c r="AR549" i="58" s="1"/>
  <c r="H514" i="58"/>
  <c r="I515" i="58" s="1"/>
  <c r="J516" i="58" s="1"/>
  <c r="K517" i="58" s="1"/>
  <c r="L518" i="58" s="1"/>
  <c r="M519" i="58" s="1"/>
  <c r="N520" i="58" s="1"/>
  <c r="O521" i="58" s="1"/>
  <c r="P522" i="58" s="1"/>
  <c r="Q523" i="58" s="1"/>
  <c r="R524" i="58" s="1"/>
  <c r="S525" i="58" s="1"/>
  <c r="T526" i="58" s="1"/>
  <c r="U527" i="58" s="1"/>
  <c r="V528" i="58" s="1"/>
  <c r="W529" i="58" s="1"/>
  <c r="X530" i="58" s="1"/>
  <c r="Y531" i="58" s="1"/>
  <c r="Z532" i="58" s="1"/>
  <c r="AA533" i="58" s="1"/>
  <c r="AB534" i="58" s="1"/>
  <c r="AC535" i="58" s="1"/>
  <c r="AD536" i="58" s="1"/>
  <c r="AE537" i="58" s="1"/>
  <c r="AF538" i="58" s="1"/>
  <c r="AG539" i="58" s="1"/>
  <c r="AH540" i="58" s="1"/>
  <c r="AI541" i="58" s="1"/>
  <c r="AJ542" i="58" s="1"/>
  <c r="AK543" i="58" s="1"/>
  <c r="AL544" i="58" s="1"/>
  <c r="AM545" i="58" s="1"/>
  <c r="AN546" i="58" s="1"/>
  <c r="AO547" i="58" s="1"/>
  <c r="AP548" i="58" s="1"/>
  <c r="AQ549" i="58" s="1"/>
  <c r="AR550" i="58" s="1"/>
  <c r="G514" i="58"/>
  <c r="H515" i="58" s="1"/>
  <c r="I516" i="58" s="1"/>
  <c r="J517" i="58" s="1"/>
  <c r="K518" i="58" s="1"/>
  <c r="L519" i="58" s="1"/>
  <c r="M520" i="58" s="1"/>
  <c r="N521" i="58" s="1"/>
  <c r="O522" i="58" s="1"/>
  <c r="P523" i="58" s="1"/>
  <c r="Q524" i="58" s="1"/>
  <c r="R525" i="58" s="1"/>
  <c r="S526" i="58" s="1"/>
  <c r="T527" i="58" s="1"/>
  <c r="U528" i="58" s="1"/>
  <c r="V529" i="58" s="1"/>
  <c r="W530" i="58" s="1"/>
  <c r="X531" i="58" s="1"/>
  <c r="Y532" i="58" s="1"/>
  <c r="Z533" i="58" s="1"/>
  <c r="AA534" i="58" s="1"/>
  <c r="AB535" i="58" s="1"/>
  <c r="AC536" i="58" s="1"/>
  <c r="AD537" i="58" s="1"/>
  <c r="AE538" i="58" s="1"/>
  <c r="AF539" i="58" s="1"/>
  <c r="AG540" i="58" s="1"/>
  <c r="AH541" i="58" s="1"/>
  <c r="AI542" i="58" s="1"/>
  <c r="AJ543" i="58" s="1"/>
  <c r="AK544" i="58" s="1"/>
  <c r="AL545" i="58" s="1"/>
  <c r="AM546" i="58" s="1"/>
  <c r="AN547" i="58" s="1"/>
  <c r="AO548" i="58" s="1"/>
  <c r="AP549" i="58" s="1"/>
  <c r="AQ550" i="58" s="1"/>
  <c r="AR551" i="58" s="1"/>
  <c r="F514" i="58"/>
  <c r="G515" i="58" s="1"/>
  <c r="C514" i="58"/>
  <c r="C515" i="58" s="1"/>
  <c r="C516" i="58" s="1"/>
  <c r="C517" i="58" s="1"/>
  <c r="C518" i="58" s="1"/>
  <c r="C519" i="58" s="1"/>
  <c r="C520" i="58" s="1"/>
  <c r="C521" i="58" s="1"/>
  <c r="C522" i="58" s="1"/>
  <c r="C523" i="58" s="1"/>
  <c r="C524" i="58" s="1"/>
  <c r="C525" i="58" s="1"/>
  <c r="C526" i="58" s="1"/>
  <c r="C527" i="58" s="1"/>
  <c r="C528" i="58" s="1"/>
  <c r="C529" i="58" s="1"/>
  <c r="C530" i="58" s="1"/>
  <c r="C531" i="58" s="1"/>
  <c r="C532" i="58" s="1"/>
  <c r="C533" i="58" s="1"/>
  <c r="C534" i="58" s="1"/>
  <c r="C535" i="58" s="1"/>
  <c r="C536" i="58" s="1"/>
  <c r="C537" i="58" s="1"/>
  <c r="C538" i="58" s="1"/>
  <c r="C539" i="58" s="1"/>
  <c r="C540" i="58" s="1"/>
  <c r="C541" i="58" s="1"/>
  <c r="C542" i="58" s="1"/>
  <c r="C543" i="58" s="1"/>
  <c r="C544" i="58" s="1"/>
  <c r="C545" i="58" s="1"/>
  <c r="C546" i="58" s="1"/>
  <c r="C547" i="58" s="1"/>
  <c r="C548" i="58" s="1"/>
  <c r="C549" i="58" s="1"/>
  <c r="C550" i="58" s="1"/>
  <c r="C551" i="58" s="1"/>
  <c r="C552" i="58" s="1"/>
  <c r="AS513" i="58"/>
  <c r="AR27" i="50"/>
  <c r="AR125" i="26" s="1"/>
  <c r="B30" i="31" l="1"/>
  <c r="B38" i="31" s="1"/>
  <c r="B44" i="31" s="1"/>
  <c r="B31" i="31"/>
  <c r="B39" i="31" s="1"/>
  <c r="B45" i="31" s="1"/>
  <c r="J349" i="58"/>
  <c r="K350" i="58" s="1"/>
  <c r="L351" i="58" s="1"/>
  <c r="M352" i="58" s="1"/>
  <c r="N353" i="58" s="1"/>
  <c r="O354" i="58" s="1"/>
  <c r="P355" i="58" s="1"/>
  <c r="Q356" i="58" s="1"/>
  <c r="R357" i="58" s="1"/>
  <c r="S358" i="58" s="1"/>
  <c r="T359" i="58" s="1"/>
  <c r="U360" i="58" s="1"/>
  <c r="V361" i="58" s="1"/>
  <c r="W362" i="58" s="1"/>
  <c r="X363" i="58" s="1"/>
  <c r="Y364" i="58" s="1"/>
  <c r="Z365" i="58" s="1"/>
  <c r="AA366" i="58" s="1"/>
  <c r="AB367" i="58" s="1"/>
  <c r="AC368" i="58" s="1"/>
  <c r="AD369" i="58" s="1"/>
  <c r="AE370" i="58" s="1"/>
  <c r="AF371" i="58" s="1"/>
  <c r="AG372" i="58" s="1"/>
  <c r="AH373" i="58" s="1"/>
  <c r="AI374" i="58" s="1"/>
  <c r="AJ375" i="58" s="1"/>
  <c r="AK376" i="58" s="1"/>
  <c r="AL377" i="58" s="1"/>
  <c r="AM378" i="58" s="1"/>
  <c r="AN379" i="58" s="1"/>
  <c r="AO380" i="58" s="1"/>
  <c r="AP381" i="58" s="1"/>
  <c r="AQ382" i="58" s="1"/>
  <c r="AR383" i="58" s="1"/>
  <c r="K351" i="58"/>
  <c r="AS305" i="58"/>
  <c r="J347" i="58"/>
  <c r="K348" i="58" s="1"/>
  <c r="L349" i="58" s="1"/>
  <c r="M350" i="58" s="1"/>
  <c r="N351" i="58" s="1"/>
  <c r="O352" i="58" s="1"/>
  <c r="P353" i="58" s="1"/>
  <c r="Q354" i="58" s="1"/>
  <c r="R355" i="58" s="1"/>
  <c r="S356" i="58" s="1"/>
  <c r="T357" i="58" s="1"/>
  <c r="U358" i="58" s="1"/>
  <c r="V359" i="58" s="1"/>
  <c r="W360" i="58" s="1"/>
  <c r="X361" i="58" s="1"/>
  <c r="Y362" i="58" s="1"/>
  <c r="Z363" i="58" s="1"/>
  <c r="AA364" i="58" s="1"/>
  <c r="AB365" i="58" s="1"/>
  <c r="AC366" i="58" s="1"/>
  <c r="AD367" i="58" s="1"/>
  <c r="AE368" i="58" s="1"/>
  <c r="AF369" i="58" s="1"/>
  <c r="AG370" i="58" s="1"/>
  <c r="AH371" i="58" s="1"/>
  <c r="AI372" i="58" s="1"/>
  <c r="AJ373" i="58" s="1"/>
  <c r="AK374" i="58" s="1"/>
  <c r="AL375" i="58" s="1"/>
  <c r="AM376" i="58" s="1"/>
  <c r="AN377" i="58" s="1"/>
  <c r="AO378" i="58" s="1"/>
  <c r="AP379" i="58" s="1"/>
  <c r="AQ380" i="58" s="1"/>
  <c r="AR381" i="58" s="1"/>
  <c r="AS346" i="58"/>
  <c r="AS304" i="58"/>
  <c r="H306" i="58"/>
  <c r="J391" i="58"/>
  <c r="K392" i="58" s="1"/>
  <c r="L393" i="58" s="1"/>
  <c r="M394" i="58" s="1"/>
  <c r="N395" i="58" s="1"/>
  <c r="O396" i="58" s="1"/>
  <c r="P397" i="58" s="1"/>
  <c r="Q398" i="58" s="1"/>
  <c r="R399" i="58" s="1"/>
  <c r="S400" i="58" s="1"/>
  <c r="T401" i="58" s="1"/>
  <c r="U402" i="58" s="1"/>
  <c r="V403" i="58" s="1"/>
  <c r="W404" i="58" s="1"/>
  <c r="X405" i="58" s="1"/>
  <c r="Y406" i="58" s="1"/>
  <c r="Z407" i="58" s="1"/>
  <c r="AA408" i="58" s="1"/>
  <c r="AB409" i="58" s="1"/>
  <c r="AC410" i="58" s="1"/>
  <c r="AD411" i="58" s="1"/>
  <c r="AE412" i="58" s="1"/>
  <c r="AF413" i="58" s="1"/>
  <c r="AG414" i="58" s="1"/>
  <c r="AH415" i="58" s="1"/>
  <c r="AI416" i="58" s="1"/>
  <c r="AJ417" i="58" s="1"/>
  <c r="AK418" i="58" s="1"/>
  <c r="AL419" i="58" s="1"/>
  <c r="AM420" i="58" s="1"/>
  <c r="AN421" i="58" s="1"/>
  <c r="AO422" i="58" s="1"/>
  <c r="AP423" i="58" s="1"/>
  <c r="AQ424" i="58" s="1"/>
  <c r="AR425" i="58" s="1"/>
  <c r="AS390" i="58"/>
  <c r="AS389" i="58"/>
  <c r="AS388" i="58"/>
  <c r="J392" i="58"/>
  <c r="AS430" i="58"/>
  <c r="G431" i="58"/>
  <c r="H516" i="58"/>
  <c r="AS515" i="58"/>
  <c r="AS514" i="58"/>
  <c r="C1432" i="58"/>
  <c r="C1433" i="58" s="1"/>
  <c r="C1434" i="58" s="1"/>
  <c r="C1435" i="58" s="1"/>
  <c r="C1436" i="58" s="1"/>
  <c r="C1437" i="58" s="1"/>
  <c r="C1438" i="58" s="1"/>
  <c r="C1439" i="58" s="1"/>
  <c r="C1440" i="58" s="1"/>
  <c r="C1441" i="58" s="1"/>
  <c r="C1442" i="58" s="1"/>
  <c r="C1443" i="58" s="1"/>
  <c r="C1444" i="58" s="1"/>
  <c r="C1445" i="58" s="1"/>
  <c r="C1446" i="58" s="1"/>
  <c r="C1447" i="58" s="1"/>
  <c r="C1448" i="58" s="1"/>
  <c r="C1449" i="58" s="1"/>
  <c r="C1450" i="58" s="1"/>
  <c r="C1451" i="58" s="1"/>
  <c r="C1452" i="58" s="1"/>
  <c r="C1453" i="58" s="1"/>
  <c r="C1454" i="58" s="1"/>
  <c r="C1455" i="58" s="1"/>
  <c r="C1456" i="58" s="1"/>
  <c r="C1457" i="58" s="1"/>
  <c r="C1458" i="58" s="1"/>
  <c r="C1459" i="58" s="1"/>
  <c r="C1460" i="58" s="1"/>
  <c r="C1461" i="58" s="1"/>
  <c r="C1462" i="58" s="1"/>
  <c r="C1463" i="58" s="1"/>
  <c r="C1464" i="58" s="1"/>
  <c r="C1465" i="58" s="1"/>
  <c r="C1466" i="58" s="1"/>
  <c r="C1467" i="58" s="1"/>
  <c r="C1468" i="58" s="1"/>
  <c r="C1469" i="58" s="1"/>
  <c r="C1470" i="58" s="1"/>
  <c r="B1430" i="58"/>
  <c r="C1390" i="58"/>
  <c r="C1391" i="58" s="1"/>
  <c r="C1392" i="58" s="1"/>
  <c r="C1393" i="58" s="1"/>
  <c r="C1394" i="58" s="1"/>
  <c r="C1395" i="58" s="1"/>
  <c r="C1396" i="58" s="1"/>
  <c r="C1397" i="58" s="1"/>
  <c r="C1398" i="58" s="1"/>
  <c r="C1399" i="58" s="1"/>
  <c r="C1400" i="58" s="1"/>
  <c r="C1401" i="58" s="1"/>
  <c r="C1402" i="58" s="1"/>
  <c r="C1403" i="58" s="1"/>
  <c r="C1404" i="58" s="1"/>
  <c r="C1405" i="58" s="1"/>
  <c r="C1406" i="58" s="1"/>
  <c r="C1407" i="58" s="1"/>
  <c r="C1408" i="58" s="1"/>
  <c r="C1409" i="58" s="1"/>
  <c r="C1410" i="58" s="1"/>
  <c r="C1411" i="58" s="1"/>
  <c r="C1412" i="58" s="1"/>
  <c r="C1413" i="58" s="1"/>
  <c r="C1414" i="58" s="1"/>
  <c r="C1415" i="58" s="1"/>
  <c r="C1416" i="58" s="1"/>
  <c r="C1417" i="58" s="1"/>
  <c r="C1418" i="58" s="1"/>
  <c r="C1419" i="58" s="1"/>
  <c r="C1420" i="58" s="1"/>
  <c r="C1421" i="58" s="1"/>
  <c r="C1422" i="58" s="1"/>
  <c r="C1423" i="58" s="1"/>
  <c r="C1424" i="58" s="1"/>
  <c r="C1425" i="58" s="1"/>
  <c r="C1426" i="58" s="1"/>
  <c r="C1427" i="58" s="1"/>
  <c r="C1428" i="58" s="1"/>
  <c r="B1388" i="58"/>
  <c r="C1348" i="58"/>
  <c r="C1349" i="58" s="1"/>
  <c r="C1350" i="58" s="1"/>
  <c r="C1351" i="58" s="1"/>
  <c r="C1352" i="58" s="1"/>
  <c r="C1353" i="58" s="1"/>
  <c r="C1354" i="58" s="1"/>
  <c r="C1355" i="58" s="1"/>
  <c r="C1356" i="58" s="1"/>
  <c r="C1357" i="58" s="1"/>
  <c r="C1358" i="58" s="1"/>
  <c r="C1359" i="58" s="1"/>
  <c r="C1360" i="58" s="1"/>
  <c r="C1361" i="58" s="1"/>
  <c r="C1362" i="58" s="1"/>
  <c r="C1363" i="58" s="1"/>
  <c r="C1364" i="58" s="1"/>
  <c r="C1365" i="58" s="1"/>
  <c r="C1366" i="58" s="1"/>
  <c r="C1367" i="58" s="1"/>
  <c r="C1368" i="58" s="1"/>
  <c r="C1369" i="58" s="1"/>
  <c r="C1370" i="58" s="1"/>
  <c r="C1371" i="58" s="1"/>
  <c r="C1372" i="58" s="1"/>
  <c r="C1373" i="58" s="1"/>
  <c r="C1374" i="58" s="1"/>
  <c r="C1375" i="58" s="1"/>
  <c r="C1376" i="58" s="1"/>
  <c r="C1377" i="58" s="1"/>
  <c r="C1378" i="58" s="1"/>
  <c r="C1379" i="58" s="1"/>
  <c r="C1380" i="58" s="1"/>
  <c r="C1381" i="58" s="1"/>
  <c r="C1382" i="58" s="1"/>
  <c r="C1383" i="58" s="1"/>
  <c r="C1384" i="58" s="1"/>
  <c r="C1385" i="58" s="1"/>
  <c r="C1386" i="58" s="1"/>
  <c r="B1346" i="58"/>
  <c r="C1306" i="58"/>
  <c r="C1307" i="58" s="1"/>
  <c r="C1308" i="58" s="1"/>
  <c r="C1309" i="58" s="1"/>
  <c r="C1310" i="58" s="1"/>
  <c r="C1311" i="58" s="1"/>
  <c r="C1312" i="58" s="1"/>
  <c r="C1313" i="58" s="1"/>
  <c r="C1314" i="58" s="1"/>
  <c r="C1315" i="58" s="1"/>
  <c r="C1316" i="58" s="1"/>
  <c r="C1317" i="58" s="1"/>
  <c r="C1318" i="58" s="1"/>
  <c r="C1319" i="58" s="1"/>
  <c r="C1320" i="58" s="1"/>
  <c r="C1321" i="58" s="1"/>
  <c r="C1322" i="58" s="1"/>
  <c r="C1323" i="58" s="1"/>
  <c r="C1324" i="58" s="1"/>
  <c r="C1325" i="58" s="1"/>
  <c r="C1326" i="58" s="1"/>
  <c r="C1327" i="58" s="1"/>
  <c r="C1328" i="58" s="1"/>
  <c r="C1329" i="58" s="1"/>
  <c r="C1330" i="58" s="1"/>
  <c r="C1331" i="58" s="1"/>
  <c r="C1332" i="58" s="1"/>
  <c r="C1333" i="58" s="1"/>
  <c r="C1334" i="58" s="1"/>
  <c r="C1335" i="58" s="1"/>
  <c r="C1336" i="58" s="1"/>
  <c r="C1337" i="58" s="1"/>
  <c r="C1338" i="58" s="1"/>
  <c r="C1339" i="58" s="1"/>
  <c r="C1340" i="58" s="1"/>
  <c r="C1341" i="58" s="1"/>
  <c r="C1342" i="58" s="1"/>
  <c r="C1343" i="58" s="1"/>
  <c r="C1344" i="58" s="1"/>
  <c r="B1304" i="58"/>
  <c r="AS347" i="58" l="1"/>
  <c r="AS391" i="58"/>
  <c r="L352" i="58"/>
  <c r="AS351" i="58"/>
  <c r="AS431" i="58"/>
  <c r="H432" i="58"/>
  <c r="I307" i="58"/>
  <c r="AS306" i="58"/>
  <c r="AS350" i="58"/>
  <c r="AS348" i="58"/>
  <c r="AS392" i="58"/>
  <c r="K393" i="58"/>
  <c r="AS349" i="58"/>
  <c r="I517" i="58"/>
  <c r="AS516" i="58"/>
  <c r="C928" i="58"/>
  <c r="C929" i="58" s="1"/>
  <c r="C930" i="58" s="1"/>
  <c r="C931" i="58" s="1"/>
  <c r="C932" i="58" s="1"/>
  <c r="C933" i="58" s="1"/>
  <c r="C934" i="58" s="1"/>
  <c r="C935" i="58" s="1"/>
  <c r="C936" i="58" s="1"/>
  <c r="C937" i="58" s="1"/>
  <c r="C938" i="58" s="1"/>
  <c r="C939" i="58" s="1"/>
  <c r="C940" i="58" s="1"/>
  <c r="C941" i="58" s="1"/>
  <c r="C942" i="58" s="1"/>
  <c r="C943" i="58" s="1"/>
  <c r="C944" i="58" s="1"/>
  <c r="C945" i="58" s="1"/>
  <c r="C946" i="58" s="1"/>
  <c r="C947" i="58" s="1"/>
  <c r="C948" i="58" s="1"/>
  <c r="C949" i="58" s="1"/>
  <c r="C950" i="58" s="1"/>
  <c r="C951" i="58" s="1"/>
  <c r="C952" i="58" s="1"/>
  <c r="C953" i="58" s="1"/>
  <c r="C954" i="58" s="1"/>
  <c r="C955" i="58" s="1"/>
  <c r="C956" i="58" s="1"/>
  <c r="C957" i="58" s="1"/>
  <c r="C958" i="58" s="1"/>
  <c r="C959" i="58" s="1"/>
  <c r="C960" i="58" s="1"/>
  <c r="C961" i="58" s="1"/>
  <c r="C962" i="58" s="1"/>
  <c r="C963" i="58" s="1"/>
  <c r="C964" i="58" s="1"/>
  <c r="C965" i="58" s="1"/>
  <c r="C966" i="58" s="1"/>
  <c r="B926" i="58"/>
  <c r="AR682" i="58"/>
  <c r="AQ682" i="58"/>
  <c r="AR683" i="58" s="1"/>
  <c r="AP682" i="58"/>
  <c r="AQ683" i="58" s="1"/>
  <c r="AR684" i="58" s="1"/>
  <c r="AO682" i="58"/>
  <c r="AP683" i="58" s="1"/>
  <c r="AQ684" i="58" s="1"/>
  <c r="AR685" i="58" s="1"/>
  <c r="AN682" i="58"/>
  <c r="AO683" i="58" s="1"/>
  <c r="AP684" i="58" s="1"/>
  <c r="AQ685" i="58" s="1"/>
  <c r="AR686" i="58" s="1"/>
  <c r="AM682" i="58"/>
  <c r="AN683" i="58" s="1"/>
  <c r="AO684" i="58" s="1"/>
  <c r="AP685" i="58" s="1"/>
  <c r="AQ686" i="58" s="1"/>
  <c r="AR687" i="58" s="1"/>
  <c r="AL682" i="58"/>
  <c r="AM683" i="58" s="1"/>
  <c r="AN684" i="58" s="1"/>
  <c r="AO685" i="58" s="1"/>
  <c r="AP686" i="58" s="1"/>
  <c r="AQ687" i="58" s="1"/>
  <c r="AR688" i="58" s="1"/>
  <c r="AK682" i="58"/>
  <c r="AL683" i="58" s="1"/>
  <c r="AM684" i="58" s="1"/>
  <c r="AN685" i="58" s="1"/>
  <c r="AO686" i="58" s="1"/>
  <c r="AP687" i="58" s="1"/>
  <c r="AQ688" i="58" s="1"/>
  <c r="AR689" i="58" s="1"/>
  <c r="AJ682" i="58"/>
  <c r="AK683" i="58" s="1"/>
  <c r="AL684" i="58" s="1"/>
  <c r="AM685" i="58" s="1"/>
  <c r="AN686" i="58" s="1"/>
  <c r="AO687" i="58" s="1"/>
  <c r="AP688" i="58" s="1"/>
  <c r="AQ689" i="58" s="1"/>
  <c r="AR690" i="58" s="1"/>
  <c r="AI682" i="58"/>
  <c r="AJ683" i="58" s="1"/>
  <c r="AK684" i="58" s="1"/>
  <c r="AL685" i="58" s="1"/>
  <c r="AM686" i="58" s="1"/>
  <c r="AN687" i="58" s="1"/>
  <c r="AO688" i="58" s="1"/>
  <c r="AP689" i="58" s="1"/>
  <c r="AQ690" i="58" s="1"/>
  <c r="AR691" i="58" s="1"/>
  <c r="AH682" i="58"/>
  <c r="AI683" i="58" s="1"/>
  <c r="AJ684" i="58" s="1"/>
  <c r="AK685" i="58" s="1"/>
  <c r="AL686" i="58" s="1"/>
  <c r="AM687" i="58" s="1"/>
  <c r="AN688" i="58" s="1"/>
  <c r="AO689" i="58" s="1"/>
  <c r="AP690" i="58" s="1"/>
  <c r="AQ691" i="58" s="1"/>
  <c r="AR692" i="58" s="1"/>
  <c r="AG682" i="58"/>
  <c r="AH683" i="58" s="1"/>
  <c r="AI684" i="58" s="1"/>
  <c r="AJ685" i="58" s="1"/>
  <c r="AK686" i="58" s="1"/>
  <c r="AL687" i="58" s="1"/>
  <c r="AM688" i="58" s="1"/>
  <c r="AN689" i="58" s="1"/>
  <c r="AO690" i="58" s="1"/>
  <c r="AP691" i="58" s="1"/>
  <c r="AQ692" i="58" s="1"/>
  <c r="AR693" i="58" s="1"/>
  <c r="AF682" i="58"/>
  <c r="AG683" i="58" s="1"/>
  <c r="AH684" i="58" s="1"/>
  <c r="AI685" i="58" s="1"/>
  <c r="AJ686" i="58" s="1"/>
  <c r="AK687" i="58" s="1"/>
  <c r="AL688" i="58" s="1"/>
  <c r="AM689" i="58" s="1"/>
  <c r="AN690" i="58" s="1"/>
  <c r="AO691" i="58" s="1"/>
  <c r="AP692" i="58" s="1"/>
  <c r="AQ693" i="58" s="1"/>
  <c r="AR694" i="58" s="1"/>
  <c r="AE682" i="58"/>
  <c r="AF683" i="58" s="1"/>
  <c r="AG684" i="58" s="1"/>
  <c r="AH685" i="58" s="1"/>
  <c r="AI686" i="58" s="1"/>
  <c r="AJ687" i="58" s="1"/>
  <c r="AK688" i="58" s="1"/>
  <c r="AL689" i="58" s="1"/>
  <c r="AM690" i="58" s="1"/>
  <c r="AN691" i="58" s="1"/>
  <c r="AO692" i="58" s="1"/>
  <c r="AP693" i="58" s="1"/>
  <c r="AQ694" i="58" s="1"/>
  <c r="AR695" i="58" s="1"/>
  <c r="AD682" i="58"/>
  <c r="AE683" i="58" s="1"/>
  <c r="AF684" i="58" s="1"/>
  <c r="AG685" i="58" s="1"/>
  <c r="AH686" i="58" s="1"/>
  <c r="AI687" i="58" s="1"/>
  <c r="AJ688" i="58" s="1"/>
  <c r="AK689" i="58" s="1"/>
  <c r="AL690" i="58" s="1"/>
  <c r="AM691" i="58" s="1"/>
  <c r="AN692" i="58" s="1"/>
  <c r="AO693" i="58" s="1"/>
  <c r="AP694" i="58" s="1"/>
  <c r="AQ695" i="58" s="1"/>
  <c r="AR696" i="58" s="1"/>
  <c r="AC682" i="58"/>
  <c r="AD683" i="58" s="1"/>
  <c r="AE684" i="58" s="1"/>
  <c r="AF685" i="58" s="1"/>
  <c r="AG686" i="58" s="1"/>
  <c r="AH687" i="58" s="1"/>
  <c r="AI688" i="58" s="1"/>
  <c r="AJ689" i="58" s="1"/>
  <c r="AK690" i="58" s="1"/>
  <c r="AL691" i="58" s="1"/>
  <c r="AM692" i="58" s="1"/>
  <c r="AN693" i="58" s="1"/>
  <c r="AO694" i="58" s="1"/>
  <c r="AP695" i="58" s="1"/>
  <c r="AQ696" i="58" s="1"/>
  <c r="AR697" i="58" s="1"/>
  <c r="AB682" i="58"/>
  <c r="AC683" i="58" s="1"/>
  <c r="AD684" i="58" s="1"/>
  <c r="AE685" i="58" s="1"/>
  <c r="AF686" i="58" s="1"/>
  <c r="AG687" i="58" s="1"/>
  <c r="AH688" i="58" s="1"/>
  <c r="AI689" i="58" s="1"/>
  <c r="AJ690" i="58" s="1"/>
  <c r="AK691" i="58" s="1"/>
  <c r="AL692" i="58" s="1"/>
  <c r="AM693" i="58" s="1"/>
  <c r="AN694" i="58" s="1"/>
  <c r="AO695" i="58" s="1"/>
  <c r="AP696" i="58" s="1"/>
  <c r="AQ697" i="58" s="1"/>
  <c r="AR698" i="58" s="1"/>
  <c r="AA682" i="58"/>
  <c r="AB683" i="58" s="1"/>
  <c r="AC684" i="58" s="1"/>
  <c r="AD685" i="58" s="1"/>
  <c r="AE686" i="58" s="1"/>
  <c r="AF687" i="58" s="1"/>
  <c r="AG688" i="58" s="1"/>
  <c r="AH689" i="58" s="1"/>
  <c r="AI690" i="58" s="1"/>
  <c r="AJ691" i="58" s="1"/>
  <c r="AK692" i="58" s="1"/>
  <c r="AL693" i="58" s="1"/>
  <c r="AM694" i="58" s="1"/>
  <c r="AN695" i="58" s="1"/>
  <c r="AO696" i="58" s="1"/>
  <c r="AP697" i="58" s="1"/>
  <c r="AQ698" i="58" s="1"/>
  <c r="AR699" i="58" s="1"/>
  <c r="Z682" i="58"/>
  <c r="AA683" i="58" s="1"/>
  <c r="AB684" i="58" s="1"/>
  <c r="AC685" i="58" s="1"/>
  <c r="AD686" i="58" s="1"/>
  <c r="AE687" i="58" s="1"/>
  <c r="AF688" i="58" s="1"/>
  <c r="AG689" i="58" s="1"/>
  <c r="AH690" i="58" s="1"/>
  <c r="AI691" i="58" s="1"/>
  <c r="AJ692" i="58" s="1"/>
  <c r="AK693" i="58" s="1"/>
  <c r="AL694" i="58" s="1"/>
  <c r="AM695" i="58" s="1"/>
  <c r="AN696" i="58" s="1"/>
  <c r="AO697" i="58" s="1"/>
  <c r="AP698" i="58" s="1"/>
  <c r="AQ699" i="58" s="1"/>
  <c r="AR700" i="58" s="1"/>
  <c r="Y682" i="58"/>
  <c r="Z683" i="58" s="1"/>
  <c r="AA684" i="58" s="1"/>
  <c r="AB685" i="58" s="1"/>
  <c r="AC686" i="58" s="1"/>
  <c r="AD687" i="58" s="1"/>
  <c r="AE688" i="58" s="1"/>
  <c r="AF689" i="58" s="1"/>
  <c r="AG690" i="58" s="1"/>
  <c r="AH691" i="58" s="1"/>
  <c r="AI692" i="58" s="1"/>
  <c r="AJ693" i="58" s="1"/>
  <c r="AK694" i="58" s="1"/>
  <c r="AL695" i="58" s="1"/>
  <c r="AM696" i="58" s="1"/>
  <c r="AN697" i="58" s="1"/>
  <c r="AO698" i="58" s="1"/>
  <c r="AP699" i="58" s="1"/>
  <c r="AQ700" i="58" s="1"/>
  <c r="AR701" i="58" s="1"/>
  <c r="X682" i="58"/>
  <c r="Y683" i="58" s="1"/>
  <c r="Z684" i="58" s="1"/>
  <c r="AA685" i="58" s="1"/>
  <c r="AB686" i="58" s="1"/>
  <c r="AC687" i="58" s="1"/>
  <c r="AD688" i="58" s="1"/>
  <c r="AE689" i="58" s="1"/>
  <c r="AF690" i="58" s="1"/>
  <c r="AG691" i="58" s="1"/>
  <c r="AH692" i="58" s="1"/>
  <c r="AI693" i="58" s="1"/>
  <c r="AJ694" i="58" s="1"/>
  <c r="AK695" i="58" s="1"/>
  <c r="AL696" i="58" s="1"/>
  <c r="AM697" i="58" s="1"/>
  <c r="AN698" i="58" s="1"/>
  <c r="AO699" i="58" s="1"/>
  <c r="AP700" i="58" s="1"/>
  <c r="AQ701" i="58" s="1"/>
  <c r="AR702" i="58" s="1"/>
  <c r="W682" i="58"/>
  <c r="X683" i="58" s="1"/>
  <c r="Y684" i="58" s="1"/>
  <c r="Z685" i="58" s="1"/>
  <c r="AA686" i="58" s="1"/>
  <c r="AB687" i="58" s="1"/>
  <c r="AC688" i="58" s="1"/>
  <c r="AD689" i="58" s="1"/>
  <c r="AE690" i="58" s="1"/>
  <c r="AF691" i="58" s="1"/>
  <c r="AG692" i="58" s="1"/>
  <c r="AH693" i="58" s="1"/>
  <c r="AI694" i="58" s="1"/>
  <c r="AJ695" i="58" s="1"/>
  <c r="AK696" i="58" s="1"/>
  <c r="AL697" i="58" s="1"/>
  <c r="AM698" i="58" s="1"/>
  <c r="AN699" i="58" s="1"/>
  <c r="AO700" i="58" s="1"/>
  <c r="AP701" i="58" s="1"/>
  <c r="AQ702" i="58" s="1"/>
  <c r="AR703" i="58" s="1"/>
  <c r="V682" i="58"/>
  <c r="W683" i="58" s="1"/>
  <c r="X684" i="58" s="1"/>
  <c r="Y685" i="58" s="1"/>
  <c r="Z686" i="58" s="1"/>
  <c r="AA687" i="58" s="1"/>
  <c r="AB688" i="58" s="1"/>
  <c r="AC689" i="58" s="1"/>
  <c r="AD690" i="58" s="1"/>
  <c r="AE691" i="58" s="1"/>
  <c r="AF692" i="58" s="1"/>
  <c r="AG693" i="58" s="1"/>
  <c r="AH694" i="58" s="1"/>
  <c r="AI695" i="58" s="1"/>
  <c r="AJ696" i="58" s="1"/>
  <c r="AK697" i="58" s="1"/>
  <c r="AL698" i="58" s="1"/>
  <c r="AM699" i="58" s="1"/>
  <c r="AN700" i="58" s="1"/>
  <c r="AO701" i="58" s="1"/>
  <c r="AP702" i="58" s="1"/>
  <c r="AQ703" i="58" s="1"/>
  <c r="AR704" i="58" s="1"/>
  <c r="U682" i="58"/>
  <c r="V683" i="58" s="1"/>
  <c r="W684" i="58" s="1"/>
  <c r="X685" i="58" s="1"/>
  <c r="Y686" i="58" s="1"/>
  <c r="Z687" i="58" s="1"/>
  <c r="AA688" i="58" s="1"/>
  <c r="AB689" i="58" s="1"/>
  <c r="AC690" i="58" s="1"/>
  <c r="AD691" i="58" s="1"/>
  <c r="AE692" i="58" s="1"/>
  <c r="AF693" i="58" s="1"/>
  <c r="AG694" i="58" s="1"/>
  <c r="AH695" i="58" s="1"/>
  <c r="AI696" i="58" s="1"/>
  <c r="AJ697" i="58" s="1"/>
  <c r="AK698" i="58" s="1"/>
  <c r="AL699" i="58" s="1"/>
  <c r="AM700" i="58" s="1"/>
  <c r="AN701" i="58" s="1"/>
  <c r="AO702" i="58" s="1"/>
  <c r="AP703" i="58" s="1"/>
  <c r="AQ704" i="58" s="1"/>
  <c r="AR705" i="58" s="1"/>
  <c r="T682" i="58"/>
  <c r="U683" i="58" s="1"/>
  <c r="V684" i="58" s="1"/>
  <c r="W685" i="58" s="1"/>
  <c r="X686" i="58" s="1"/>
  <c r="Y687" i="58" s="1"/>
  <c r="Z688" i="58" s="1"/>
  <c r="AA689" i="58" s="1"/>
  <c r="AB690" i="58" s="1"/>
  <c r="AC691" i="58" s="1"/>
  <c r="AD692" i="58" s="1"/>
  <c r="AE693" i="58" s="1"/>
  <c r="AF694" i="58" s="1"/>
  <c r="AG695" i="58" s="1"/>
  <c r="AH696" i="58" s="1"/>
  <c r="AI697" i="58" s="1"/>
  <c r="AJ698" i="58" s="1"/>
  <c r="AK699" i="58" s="1"/>
  <c r="AL700" i="58" s="1"/>
  <c r="AM701" i="58" s="1"/>
  <c r="AN702" i="58" s="1"/>
  <c r="AO703" i="58" s="1"/>
  <c r="AP704" i="58" s="1"/>
  <c r="AQ705" i="58" s="1"/>
  <c r="AR706" i="58" s="1"/>
  <c r="S682" i="58"/>
  <c r="T683" i="58" s="1"/>
  <c r="U684" i="58" s="1"/>
  <c r="V685" i="58" s="1"/>
  <c r="W686" i="58" s="1"/>
  <c r="X687" i="58" s="1"/>
  <c r="Y688" i="58" s="1"/>
  <c r="Z689" i="58" s="1"/>
  <c r="AA690" i="58" s="1"/>
  <c r="AB691" i="58" s="1"/>
  <c r="AC692" i="58" s="1"/>
  <c r="AD693" i="58" s="1"/>
  <c r="AE694" i="58" s="1"/>
  <c r="AF695" i="58" s="1"/>
  <c r="AG696" i="58" s="1"/>
  <c r="AH697" i="58" s="1"/>
  <c r="AI698" i="58" s="1"/>
  <c r="AJ699" i="58" s="1"/>
  <c r="AK700" i="58" s="1"/>
  <c r="AL701" i="58" s="1"/>
  <c r="AM702" i="58" s="1"/>
  <c r="AN703" i="58" s="1"/>
  <c r="AO704" i="58" s="1"/>
  <c r="AP705" i="58" s="1"/>
  <c r="AQ706" i="58" s="1"/>
  <c r="AR707" i="58" s="1"/>
  <c r="R682" i="58"/>
  <c r="S683" i="58" s="1"/>
  <c r="T684" i="58" s="1"/>
  <c r="U685" i="58" s="1"/>
  <c r="V686" i="58" s="1"/>
  <c r="W687" i="58" s="1"/>
  <c r="X688" i="58" s="1"/>
  <c r="Y689" i="58" s="1"/>
  <c r="Z690" i="58" s="1"/>
  <c r="AA691" i="58" s="1"/>
  <c r="AB692" i="58" s="1"/>
  <c r="AC693" i="58" s="1"/>
  <c r="AD694" i="58" s="1"/>
  <c r="AE695" i="58" s="1"/>
  <c r="AF696" i="58" s="1"/>
  <c r="AG697" i="58" s="1"/>
  <c r="AH698" i="58" s="1"/>
  <c r="AI699" i="58" s="1"/>
  <c r="AJ700" i="58" s="1"/>
  <c r="AK701" i="58" s="1"/>
  <c r="AL702" i="58" s="1"/>
  <c r="AM703" i="58" s="1"/>
  <c r="AN704" i="58" s="1"/>
  <c r="AO705" i="58" s="1"/>
  <c r="AP706" i="58" s="1"/>
  <c r="AQ707" i="58" s="1"/>
  <c r="AR708" i="58" s="1"/>
  <c r="Q682" i="58"/>
  <c r="R683" i="58" s="1"/>
  <c r="S684" i="58" s="1"/>
  <c r="T685" i="58" s="1"/>
  <c r="U686" i="58" s="1"/>
  <c r="V687" i="58" s="1"/>
  <c r="W688" i="58" s="1"/>
  <c r="X689" i="58" s="1"/>
  <c r="Y690" i="58" s="1"/>
  <c r="Z691" i="58" s="1"/>
  <c r="AA692" i="58" s="1"/>
  <c r="AB693" i="58" s="1"/>
  <c r="AC694" i="58" s="1"/>
  <c r="AD695" i="58" s="1"/>
  <c r="AE696" i="58" s="1"/>
  <c r="AF697" i="58" s="1"/>
  <c r="AG698" i="58" s="1"/>
  <c r="AH699" i="58" s="1"/>
  <c r="AI700" i="58" s="1"/>
  <c r="AJ701" i="58" s="1"/>
  <c r="AK702" i="58" s="1"/>
  <c r="AL703" i="58" s="1"/>
  <c r="AM704" i="58" s="1"/>
  <c r="AN705" i="58" s="1"/>
  <c r="AO706" i="58" s="1"/>
  <c r="AP707" i="58" s="1"/>
  <c r="AQ708" i="58" s="1"/>
  <c r="AR709" i="58" s="1"/>
  <c r="P682" i="58"/>
  <c r="Q683" i="58" s="1"/>
  <c r="R684" i="58" s="1"/>
  <c r="S685" i="58" s="1"/>
  <c r="T686" i="58" s="1"/>
  <c r="U687" i="58" s="1"/>
  <c r="V688" i="58" s="1"/>
  <c r="W689" i="58" s="1"/>
  <c r="X690" i="58" s="1"/>
  <c r="Y691" i="58" s="1"/>
  <c r="Z692" i="58" s="1"/>
  <c r="AA693" i="58" s="1"/>
  <c r="AB694" i="58" s="1"/>
  <c r="AC695" i="58" s="1"/>
  <c r="AD696" i="58" s="1"/>
  <c r="AE697" i="58" s="1"/>
  <c r="AF698" i="58" s="1"/>
  <c r="AG699" i="58" s="1"/>
  <c r="AH700" i="58" s="1"/>
  <c r="AI701" i="58" s="1"/>
  <c r="AJ702" i="58" s="1"/>
  <c r="AK703" i="58" s="1"/>
  <c r="AL704" i="58" s="1"/>
  <c r="AM705" i="58" s="1"/>
  <c r="AN706" i="58" s="1"/>
  <c r="AO707" i="58" s="1"/>
  <c r="AP708" i="58" s="1"/>
  <c r="AQ709" i="58" s="1"/>
  <c r="AR710" i="58" s="1"/>
  <c r="O682" i="58"/>
  <c r="P683" i="58" s="1"/>
  <c r="Q684" i="58" s="1"/>
  <c r="R685" i="58" s="1"/>
  <c r="S686" i="58" s="1"/>
  <c r="T687" i="58" s="1"/>
  <c r="U688" i="58" s="1"/>
  <c r="V689" i="58" s="1"/>
  <c r="W690" i="58" s="1"/>
  <c r="X691" i="58" s="1"/>
  <c r="Y692" i="58" s="1"/>
  <c r="Z693" i="58" s="1"/>
  <c r="AA694" i="58" s="1"/>
  <c r="AB695" i="58" s="1"/>
  <c r="AC696" i="58" s="1"/>
  <c r="AD697" i="58" s="1"/>
  <c r="AE698" i="58" s="1"/>
  <c r="AF699" i="58" s="1"/>
  <c r="AG700" i="58" s="1"/>
  <c r="AH701" i="58" s="1"/>
  <c r="AI702" i="58" s="1"/>
  <c r="AJ703" i="58" s="1"/>
  <c r="AK704" i="58" s="1"/>
  <c r="AL705" i="58" s="1"/>
  <c r="AM706" i="58" s="1"/>
  <c r="AN707" i="58" s="1"/>
  <c r="AO708" i="58" s="1"/>
  <c r="AP709" i="58" s="1"/>
  <c r="AQ710" i="58" s="1"/>
  <c r="AR711" i="58" s="1"/>
  <c r="N682" i="58"/>
  <c r="O683" i="58" s="1"/>
  <c r="P684" i="58" s="1"/>
  <c r="Q685" i="58" s="1"/>
  <c r="R686" i="58" s="1"/>
  <c r="S687" i="58" s="1"/>
  <c r="T688" i="58" s="1"/>
  <c r="U689" i="58" s="1"/>
  <c r="V690" i="58" s="1"/>
  <c r="W691" i="58" s="1"/>
  <c r="X692" i="58" s="1"/>
  <c r="Y693" i="58" s="1"/>
  <c r="Z694" i="58" s="1"/>
  <c r="AA695" i="58" s="1"/>
  <c r="AB696" i="58" s="1"/>
  <c r="AC697" i="58" s="1"/>
  <c r="AD698" i="58" s="1"/>
  <c r="AE699" i="58" s="1"/>
  <c r="AF700" i="58" s="1"/>
  <c r="AG701" i="58" s="1"/>
  <c r="AH702" i="58" s="1"/>
  <c r="AI703" i="58" s="1"/>
  <c r="AJ704" i="58" s="1"/>
  <c r="AK705" i="58" s="1"/>
  <c r="AL706" i="58" s="1"/>
  <c r="AM707" i="58" s="1"/>
  <c r="AN708" i="58" s="1"/>
  <c r="AO709" i="58" s="1"/>
  <c r="AP710" i="58" s="1"/>
  <c r="AQ711" i="58" s="1"/>
  <c r="AR712" i="58" s="1"/>
  <c r="M682" i="58"/>
  <c r="N683" i="58" s="1"/>
  <c r="O684" i="58" s="1"/>
  <c r="P685" i="58" s="1"/>
  <c r="Q686" i="58" s="1"/>
  <c r="R687" i="58" s="1"/>
  <c r="S688" i="58" s="1"/>
  <c r="T689" i="58" s="1"/>
  <c r="U690" i="58" s="1"/>
  <c r="V691" i="58" s="1"/>
  <c r="W692" i="58" s="1"/>
  <c r="X693" i="58" s="1"/>
  <c r="Y694" i="58" s="1"/>
  <c r="Z695" i="58" s="1"/>
  <c r="AA696" i="58" s="1"/>
  <c r="AB697" i="58" s="1"/>
  <c r="AC698" i="58" s="1"/>
  <c r="AD699" i="58" s="1"/>
  <c r="AE700" i="58" s="1"/>
  <c r="AF701" i="58" s="1"/>
  <c r="AG702" i="58" s="1"/>
  <c r="AH703" i="58" s="1"/>
  <c r="AI704" i="58" s="1"/>
  <c r="AJ705" i="58" s="1"/>
  <c r="AK706" i="58" s="1"/>
  <c r="AL707" i="58" s="1"/>
  <c r="AM708" i="58" s="1"/>
  <c r="AN709" i="58" s="1"/>
  <c r="AO710" i="58" s="1"/>
  <c r="AP711" i="58" s="1"/>
  <c r="AQ712" i="58" s="1"/>
  <c r="AR713" i="58" s="1"/>
  <c r="L682" i="58"/>
  <c r="M683" i="58" s="1"/>
  <c r="N684" i="58" s="1"/>
  <c r="O685" i="58" s="1"/>
  <c r="P686" i="58" s="1"/>
  <c r="Q687" i="58" s="1"/>
  <c r="R688" i="58" s="1"/>
  <c r="S689" i="58" s="1"/>
  <c r="T690" i="58" s="1"/>
  <c r="U691" i="58" s="1"/>
  <c r="V692" i="58" s="1"/>
  <c r="W693" i="58" s="1"/>
  <c r="X694" i="58" s="1"/>
  <c r="Y695" i="58" s="1"/>
  <c r="Z696" i="58" s="1"/>
  <c r="AA697" i="58" s="1"/>
  <c r="AB698" i="58" s="1"/>
  <c r="AC699" i="58" s="1"/>
  <c r="AD700" i="58" s="1"/>
  <c r="AE701" i="58" s="1"/>
  <c r="AF702" i="58" s="1"/>
  <c r="AG703" i="58" s="1"/>
  <c r="AH704" i="58" s="1"/>
  <c r="AI705" i="58" s="1"/>
  <c r="AJ706" i="58" s="1"/>
  <c r="AK707" i="58" s="1"/>
  <c r="AL708" i="58" s="1"/>
  <c r="AM709" i="58" s="1"/>
  <c r="AN710" i="58" s="1"/>
  <c r="AO711" i="58" s="1"/>
  <c r="AP712" i="58" s="1"/>
  <c r="AQ713" i="58" s="1"/>
  <c r="AR714" i="58" s="1"/>
  <c r="K682" i="58"/>
  <c r="L683" i="58" s="1"/>
  <c r="M684" i="58" s="1"/>
  <c r="N685" i="58" s="1"/>
  <c r="O686" i="58" s="1"/>
  <c r="P687" i="58" s="1"/>
  <c r="Q688" i="58" s="1"/>
  <c r="R689" i="58" s="1"/>
  <c r="S690" i="58" s="1"/>
  <c r="T691" i="58" s="1"/>
  <c r="U692" i="58" s="1"/>
  <c r="V693" i="58" s="1"/>
  <c r="W694" i="58" s="1"/>
  <c r="X695" i="58" s="1"/>
  <c r="Y696" i="58" s="1"/>
  <c r="Z697" i="58" s="1"/>
  <c r="AA698" i="58" s="1"/>
  <c r="AB699" i="58" s="1"/>
  <c r="AC700" i="58" s="1"/>
  <c r="AD701" i="58" s="1"/>
  <c r="AE702" i="58" s="1"/>
  <c r="AF703" i="58" s="1"/>
  <c r="AG704" i="58" s="1"/>
  <c r="AH705" i="58" s="1"/>
  <c r="AI706" i="58" s="1"/>
  <c r="AJ707" i="58" s="1"/>
  <c r="AK708" i="58" s="1"/>
  <c r="AL709" i="58" s="1"/>
  <c r="AM710" i="58" s="1"/>
  <c r="AN711" i="58" s="1"/>
  <c r="AO712" i="58" s="1"/>
  <c r="AP713" i="58" s="1"/>
  <c r="AQ714" i="58" s="1"/>
  <c r="AR715" i="58" s="1"/>
  <c r="J682" i="58"/>
  <c r="K683" i="58" s="1"/>
  <c r="L684" i="58" s="1"/>
  <c r="M685" i="58" s="1"/>
  <c r="N686" i="58" s="1"/>
  <c r="O687" i="58" s="1"/>
  <c r="P688" i="58" s="1"/>
  <c r="Q689" i="58" s="1"/>
  <c r="R690" i="58" s="1"/>
  <c r="S691" i="58" s="1"/>
  <c r="T692" i="58" s="1"/>
  <c r="U693" i="58" s="1"/>
  <c r="V694" i="58" s="1"/>
  <c r="W695" i="58" s="1"/>
  <c r="X696" i="58" s="1"/>
  <c r="Y697" i="58" s="1"/>
  <c r="Z698" i="58" s="1"/>
  <c r="AA699" i="58" s="1"/>
  <c r="AB700" i="58" s="1"/>
  <c r="AC701" i="58" s="1"/>
  <c r="AD702" i="58" s="1"/>
  <c r="AE703" i="58" s="1"/>
  <c r="AF704" i="58" s="1"/>
  <c r="AG705" i="58" s="1"/>
  <c r="AH706" i="58" s="1"/>
  <c r="AI707" i="58" s="1"/>
  <c r="AJ708" i="58" s="1"/>
  <c r="AK709" i="58" s="1"/>
  <c r="AL710" i="58" s="1"/>
  <c r="AM711" i="58" s="1"/>
  <c r="AN712" i="58" s="1"/>
  <c r="AO713" i="58" s="1"/>
  <c r="AP714" i="58" s="1"/>
  <c r="AQ715" i="58" s="1"/>
  <c r="AR716" i="58" s="1"/>
  <c r="I682" i="58"/>
  <c r="J683" i="58" s="1"/>
  <c r="K684" i="58" s="1"/>
  <c r="L685" i="58" s="1"/>
  <c r="M686" i="58" s="1"/>
  <c r="N687" i="58" s="1"/>
  <c r="O688" i="58" s="1"/>
  <c r="P689" i="58" s="1"/>
  <c r="Q690" i="58" s="1"/>
  <c r="R691" i="58" s="1"/>
  <c r="S692" i="58" s="1"/>
  <c r="T693" i="58" s="1"/>
  <c r="U694" i="58" s="1"/>
  <c r="V695" i="58" s="1"/>
  <c r="W696" i="58" s="1"/>
  <c r="X697" i="58" s="1"/>
  <c r="Y698" i="58" s="1"/>
  <c r="Z699" i="58" s="1"/>
  <c r="AA700" i="58" s="1"/>
  <c r="AB701" i="58" s="1"/>
  <c r="AC702" i="58" s="1"/>
  <c r="AD703" i="58" s="1"/>
  <c r="AE704" i="58" s="1"/>
  <c r="AF705" i="58" s="1"/>
  <c r="AG706" i="58" s="1"/>
  <c r="AH707" i="58" s="1"/>
  <c r="AI708" i="58" s="1"/>
  <c r="AJ709" i="58" s="1"/>
  <c r="AK710" i="58" s="1"/>
  <c r="AL711" i="58" s="1"/>
  <c r="AM712" i="58" s="1"/>
  <c r="AN713" i="58" s="1"/>
  <c r="AO714" i="58" s="1"/>
  <c r="AP715" i="58" s="1"/>
  <c r="AQ716" i="58" s="1"/>
  <c r="AR717" i="58" s="1"/>
  <c r="H682" i="58"/>
  <c r="I683" i="58" s="1"/>
  <c r="J684" i="58" s="1"/>
  <c r="K685" i="58" s="1"/>
  <c r="L686" i="58" s="1"/>
  <c r="M687" i="58" s="1"/>
  <c r="N688" i="58" s="1"/>
  <c r="O689" i="58" s="1"/>
  <c r="P690" i="58" s="1"/>
  <c r="Q691" i="58" s="1"/>
  <c r="R692" i="58" s="1"/>
  <c r="S693" i="58" s="1"/>
  <c r="T694" i="58" s="1"/>
  <c r="U695" i="58" s="1"/>
  <c r="V696" i="58" s="1"/>
  <c r="W697" i="58" s="1"/>
  <c r="X698" i="58" s="1"/>
  <c r="Y699" i="58" s="1"/>
  <c r="Z700" i="58" s="1"/>
  <c r="AA701" i="58" s="1"/>
  <c r="AB702" i="58" s="1"/>
  <c r="AC703" i="58" s="1"/>
  <c r="AD704" i="58" s="1"/>
  <c r="AE705" i="58" s="1"/>
  <c r="AF706" i="58" s="1"/>
  <c r="AG707" i="58" s="1"/>
  <c r="AH708" i="58" s="1"/>
  <c r="AI709" i="58" s="1"/>
  <c r="AJ710" i="58" s="1"/>
  <c r="AK711" i="58" s="1"/>
  <c r="AL712" i="58" s="1"/>
  <c r="AM713" i="58" s="1"/>
  <c r="AN714" i="58" s="1"/>
  <c r="AO715" i="58" s="1"/>
  <c r="AP716" i="58" s="1"/>
  <c r="AQ717" i="58" s="1"/>
  <c r="AR718" i="58" s="1"/>
  <c r="G682" i="58"/>
  <c r="H683" i="58" s="1"/>
  <c r="I684" i="58" s="1"/>
  <c r="J685" i="58" s="1"/>
  <c r="K686" i="58" s="1"/>
  <c r="L687" i="58" s="1"/>
  <c r="M688" i="58" s="1"/>
  <c r="N689" i="58" s="1"/>
  <c r="O690" i="58" s="1"/>
  <c r="P691" i="58" s="1"/>
  <c r="Q692" i="58" s="1"/>
  <c r="R693" i="58" s="1"/>
  <c r="S694" i="58" s="1"/>
  <c r="T695" i="58" s="1"/>
  <c r="U696" i="58" s="1"/>
  <c r="V697" i="58" s="1"/>
  <c r="W698" i="58" s="1"/>
  <c r="X699" i="58" s="1"/>
  <c r="Y700" i="58" s="1"/>
  <c r="Z701" i="58" s="1"/>
  <c r="AA702" i="58" s="1"/>
  <c r="AB703" i="58" s="1"/>
  <c r="AC704" i="58" s="1"/>
  <c r="AD705" i="58" s="1"/>
  <c r="AE706" i="58" s="1"/>
  <c r="AF707" i="58" s="1"/>
  <c r="AG708" i="58" s="1"/>
  <c r="AH709" i="58" s="1"/>
  <c r="AI710" i="58" s="1"/>
  <c r="AJ711" i="58" s="1"/>
  <c r="AK712" i="58" s="1"/>
  <c r="AL713" i="58" s="1"/>
  <c r="AM714" i="58" s="1"/>
  <c r="AN715" i="58" s="1"/>
  <c r="AO716" i="58" s="1"/>
  <c r="AP717" i="58" s="1"/>
  <c r="AQ718" i="58" s="1"/>
  <c r="AR719" i="58" s="1"/>
  <c r="F682" i="58"/>
  <c r="C682" i="58"/>
  <c r="C683" i="58" s="1"/>
  <c r="C684" i="58" s="1"/>
  <c r="C685" i="58" s="1"/>
  <c r="C686" i="58" s="1"/>
  <c r="C687" i="58" s="1"/>
  <c r="C688" i="58" s="1"/>
  <c r="C689" i="58" s="1"/>
  <c r="C690" i="58" s="1"/>
  <c r="C691" i="58" s="1"/>
  <c r="C692" i="58" s="1"/>
  <c r="C693" i="58" s="1"/>
  <c r="C694" i="58" s="1"/>
  <c r="C695" i="58" s="1"/>
  <c r="C696" i="58" s="1"/>
  <c r="C697" i="58" s="1"/>
  <c r="C698" i="58" s="1"/>
  <c r="C699" i="58" s="1"/>
  <c r="C700" i="58" s="1"/>
  <c r="C701" i="58" s="1"/>
  <c r="C702" i="58" s="1"/>
  <c r="C703" i="58" s="1"/>
  <c r="C704" i="58" s="1"/>
  <c r="C705" i="58" s="1"/>
  <c r="C706" i="58" s="1"/>
  <c r="C707" i="58" s="1"/>
  <c r="C708" i="58" s="1"/>
  <c r="C709" i="58" s="1"/>
  <c r="C710" i="58" s="1"/>
  <c r="C711" i="58" s="1"/>
  <c r="C712" i="58" s="1"/>
  <c r="C713" i="58" s="1"/>
  <c r="C714" i="58" s="1"/>
  <c r="C715" i="58" s="1"/>
  <c r="C716" i="58" s="1"/>
  <c r="C717" i="58" s="1"/>
  <c r="C718" i="58" s="1"/>
  <c r="C719" i="58" s="1"/>
  <c r="C720" i="58" s="1"/>
  <c r="AS681" i="58"/>
  <c r="AR640" i="58"/>
  <c r="AQ640" i="58"/>
  <c r="AR641" i="58" s="1"/>
  <c r="AP640" i="58"/>
  <c r="AQ641" i="58" s="1"/>
  <c r="AR642" i="58" s="1"/>
  <c r="AO640" i="58"/>
  <c r="AP641" i="58" s="1"/>
  <c r="AQ642" i="58" s="1"/>
  <c r="AR643" i="58" s="1"/>
  <c r="AN640" i="58"/>
  <c r="AO641" i="58" s="1"/>
  <c r="AP642" i="58" s="1"/>
  <c r="AQ643" i="58" s="1"/>
  <c r="AR644" i="58" s="1"/>
  <c r="AM640" i="58"/>
  <c r="AN641" i="58" s="1"/>
  <c r="AO642" i="58" s="1"/>
  <c r="AP643" i="58" s="1"/>
  <c r="AQ644" i="58" s="1"/>
  <c r="AR645" i="58" s="1"/>
  <c r="AL640" i="58"/>
  <c r="AM641" i="58" s="1"/>
  <c r="AN642" i="58" s="1"/>
  <c r="AO643" i="58" s="1"/>
  <c r="AP644" i="58" s="1"/>
  <c r="AQ645" i="58" s="1"/>
  <c r="AR646" i="58" s="1"/>
  <c r="AK640" i="58"/>
  <c r="AL641" i="58" s="1"/>
  <c r="AM642" i="58" s="1"/>
  <c r="AN643" i="58" s="1"/>
  <c r="AO644" i="58" s="1"/>
  <c r="AP645" i="58" s="1"/>
  <c r="AQ646" i="58" s="1"/>
  <c r="AR647" i="58" s="1"/>
  <c r="AJ640" i="58"/>
  <c r="AK641" i="58" s="1"/>
  <c r="AL642" i="58" s="1"/>
  <c r="AM643" i="58" s="1"/>
  <c r="AN644" i="58" s="1"/>
  <c r="AO645" i="58" s="1"/>
  <c r="AP646" i="58" s="1"/>
  <c r="AQ647" i="58" s="1"/>
  <c r="AR648" i="58" s="1"/>
  <c r="AI640" i="58"/>
  <c r="AJ641" i="58" s="1"/>
  <c r="AK642" i="58" s="1"/>
  <c r="AL643" i="58" s="1"/>
  <c r="AM644" i="58" s="1"/>
  <c r="AN645" i="58" s="1"/>
  <c r="AO646" i="58" s="1"/>
  <c r="AP647" i="58" s="1"/>
  <c r="AQ648" i="58" s="1"/>
  <c r="AR649" i="58" s="1"/>
  <c r="AH640" i="58"/>
  <c r="AI641" i="58" s="1"/>
  <c r="AJ642" i="58" s="1"/>
  <c r="AK643" i="58" s="1"/>
  <c r="AL644" i="58" s="1"/>
  <c r="AM645" i="58" s="1"/>
  <c r="AN646" i="58" s="1"/>
  <c r="AO647" i="58" s="1"/>
  <c r="AP648" i="58" s="1"/>
  <c r="AQ649" i="58" s="1"/>
  <c r="AR650" i="58" s="1"/>
  <c r="AG640" i="58"/>
  <c r="AH641" i="58" s="1"/>
  <c r="AI642" i="58" s="1"/>
  <c r="AJ643" i="58" s="1"/>
  <c r="AK644" i="58" s="1"/>
  <c r="AL645" i="58" s="1"/>
  <c r="AM646" i="58" s="1"/>
  <c r="AN647" i="58" s="1"/>
  <c r="AO648" i="58" s="1"/>
  <c r="AP649" i="58" s="1"/>
  <c r="AQ650" i="58" s="1"/>
  <c r="AR651" i="58" s="1"/>
  <c r="AF640" i="58"/>
  <c r="AG641" i="58" s="1"/>
  <c r="AH642" i="58" s="1"/>
  <c r="AI643" i="58" s="1"/>
  <c r="AJ644" i="58" s="1"/>
  <c r="AK645" i="58" s="1"/>
  <c r="AL646" i="58" s="1"/>
  <c r="AM647" i="58" s="1"/>
  <c r="AN648" i="58" s="1"/>
  <c r="AO649" i="58" s="1"/>
  <c r="AP650" i="58" s="1"/>
  <c r="AQ651" i="58" s="1"/>
  <c r="AR652" i="58" s="1"/>
  <c r="AE640" i="58"/>
  <c r="AF641" i="58" s="1"/>
  <c r="AG642" i="58" s="1"/>
  <c r="AH643" i="58" s="1"/>
  <c r="AI644" i="58" s="1"/>
  <c r="AJ645" i="58" s="1"/>
  <c r="AK646" i="58" s="1"/>
  <c r="AL647" i="58" s="1"/>
  <c r="AM648" i="58" s="1"/>
  <c r="AN649" i="58" s="1"/>
  <c r="AO650" i="58" s="1"/>
  <c r="AP651" i="58" s="1"/>
  <c r="AQ652" i="58" s="1"/>
  <c r="AR653" i="58" s="1"/>
  <c r="AD640" i="58"/>
  <c r="AE641" i="58" s="1"/>
  <c r="AF642" i="58" s="1"/>
  <c r="AG643" i="58" s="1"/>
  <c r="AH644" i="58" s="1"/>
  <c r="AI645" i="58" s="1"/>
  <c r="AJ646" i="58" s="1"/>
  <c r="AK647" i="58" s="1"/>
  <c r="AL648" i="58" s="1"/>
  <c r="AM649" i="58" s="1"/>
  <c r="AN650" i="58" s="1"/>
  <c r="AO651" i="58" s="1"/>
  <c r="AP652" i="58" s="1"/>
  <c r="AQ653" i="58" s="1"/>
  <c r="AR654" i="58" s="1"/>
  <c r="AC640" i="58"/>
  <c r="AD641" i="58" s="1"/>
  <c r="AE642" i="58" s="1"/>
  <c r="AF643" i="58" s="1"/>
  <c r="AG644" i="58" s="1"/>
  <c r="AH645" i="58" s="1"/>
  <c r="AI646" i="58" s="1"/>
  <c r="AJ647" i="58" s="1"/>
  <c r="AK648" i="58" s="1"/>
  <c r="AL649" i="58" s="1"/>
  <c r="AM650" i="58" s="1"/>
  <c r="AN651" i="58" s="1"/>
  <c r="AO652" i="58" s="1"/>
  <c r="AP653" i="58" s="1"/>
  <c r="AQ654" i="58" s="1"/>
  <c r="AR655" i="58" s="1"/>
  <c r="AB640" i="58"/>
  <c r="AC641" i="58" s="1"/>
  <c r="AD642" i="58" s="1"/>
  <c r="AE643" i="58" s="1"/>
  <c r="AF644" i="58" s="1"/>
  <c r="AG645" i="58" s="1"/>
  <c r="AH646" i="58" s="1"/>
  <c r="AI647" i="58" s="1"/>
  <c r="AJ648" i="58" s="1"/>
  <c r="AK649" i="58" s="1"/>
  <c r="AL650" i="58" s="1"/>
  <c r="AM651" i="58" s="1"/>
  <c r="AN652" i="58" s="1"/>
  <c r="AO653" i="58" s="1"/>
  <c r="AP654" i="58" s="1"/>
  <c r="AQ655" i="58" s="1"/>
  <c r="AR656" i="58" s="1"/>
  <c r="AA640" i="58"/>
  <c r="AB641" i="58" s="1"/>
  <c r="AC642" i="58" s="1"/>
  <c r="AD643" i="58" s="1"/>
  <c r="AE644" i="58" s="1"/>
  <c r="AF645" i="58" s="1"/>
  <c r="AG646" i="58" s="1"/>
  <c r="AH647" i="58" s="1"/>
  <c r="AI648" i="58" s="1"/>
  <c r="AJ649" i="58" s="1"/>
  <c r="AK650" i="58" s="1"/>
  <c r="AL651" i="58" s="1"/>
  <c r="AM652" i="58" s="1"/>
  <c r="AN653" i="58" s="1"/>
  <c r="AO654" i="58" s="1"/>
  <c r="AP655" i="58" s="1"/>
  <c r="AQ656" i="58" s="1"/>
  <c r="AR657" i="58" s="1"/>
  <c r="Z640" i="58"/>
  <c r="AA641" i="58" s="1"/>
  <c r="AB642" i="58" s="1"/>
  <c r="AC643" i="58" s="1"/>
  <c r="AD644" i="58" s="1"/>
  <c r="AE645" i="58" s="1"/>
  <c r="AF646" i="58" s="1"/>
  <c r="AG647" i="58" s="1"/>
  <c r="AH648" i="58" s="1"/>
  <c r="AI649" i="58" s="1"/>
  <c r="AJ650" i="58" s="1"/>
  <c r="AK651" i="58" s="1"/>
  <c r="AL652" i="58" s="1"/>
  <c r="AM653" i="58" s="1"/>
  <c r="AN654" i="58" s="1"/>
  <c r="AO655" i="58" s="1"/>
  <c r="AP656" i="58" s="1"/>
  <c r="AQ657" i="58" s="1"/>
  <c r="AR658" i="58" s="1"/>
  <c r="Y640" i="58"/>
  <c r="Z641" i="58" s="1"/>
  <c r="AA642" i="58" s="1"/>
  <c r="AB643" i="58" s="1"/>
  <c r="AC644" i="58" s="1"/>
  <c r="AD645" i="58" s="1"/>
  <c r="AE646" i="58" s="1"/>
  <c r="AF647" i="58" s="1"/>
  <c r="AG648" i="58" s="1"/>
  <c r="AH649" i="58" s="1"/>
  <c r="AI650" i="58" s="1"/>
  <c r="AJ651" i="58" s="1"/>
  <c r="AK652" i="58" s="1"/>
  <c r="AL653" i="58" s="1"/>
  <c r="AM654" i="58" s="1"/>
  <c r="AN655" i="58" s="1"/>
  <c r="AO656" i="58" s="1"/>
  <c r="AP657" i="58" s="1"/>
  <c r="AQ658" i="58" s="1"/>
  <c r="AR659" i="58" s="1"/>
  <c r="X640" i="58"/>
  <c r="Y641" i="58" s="1"/>
  <c r="Z642" i="58" s="1"/>
  <c r="AA643" i="58" s="1"/>
  <c r="AB644" i="58" s="1"/>
  <c r="AC645" i="58" s="1"/>
  <c r="AD646" i="58" s="1"/>
  <c r="AE647" i="58" s="1"/>
  <c r="AF648" i="58" s="1"/>
  <c r="AG649" i="58" s="1"/>
  <c r="AH650" i="58" s="1"/>
  <c r="AI651" i="58" s="1"/>
  <c r="AJ652" i="58" s="1"/>
  <c r="AK653" i="58" s="1"/>
  <c r="AL654" i="58" s="1"/>
  <c r="AM655" i="58" s="1"/>
  <c r="AN656" i="58" s="1"/>
  <c r="AO657" i="58" s="1"/>
  <c r="AP658" i="58" s="1"/>
  <c r="AQ659" i="58" s="1"/>
  <c r="AR660" i="58" s="1"/>
  <c r="W640" i="58"/>
  <c r="X641" i="58" s="1"/>
  <c r="Y642" i="58" s="1"/>
  <c r="Z643" i="58" s="1"/>
  <c r="AA644" i="58" s="1"/>
  <c r="AB645" i="58" s="1"/>
  <c r="AC646" i="58" s="1"/>
  <c r="AD647" i="58" s="1"/>
  <c r="AE648" i="58" s="1"/>
  <c r="AF649" i="58" s="1"/>
  <c r="AG650" i="58" s="1"/>
  <c r="AH651" i="58" s="1"/>
  <c r="AI652" i="58" s="1"/>
  <c r="AJ653" i="58" s="1"/>
  <c r="AK654" i="58" s="1"/>
  <c r="AL655" i="58" s="1"/>
  <c r="AM656" i="58" s="1"/>
  <c r="AN657" i="58" s="1"/>
  <c r="AO658" i="58" s="1"/>
  <c r="AP659" i="58" s="1"/>
  <c r="AQ660" i="58" s="1"/>
  <c r="AR661" i="58" s="1"/>
  <c r="V640" i="58"/>
  <c r="W641" i="58" s="1"/>
  <c r="X642" i="58" s="1"/>
  <c r="Y643" i="58" s="1"/>
  <c r="Z644" i="58" s="1"/>
  <c r="AA645" i="58" s="1"/>
  <c r="AB646" i="58" s="1"/>
  <c r="AC647" i="58" s="1"/>
  <c r="AD648" i="58" s="1"/>
  <c r="AE649" i="58" s="1"/>
  <c r="AF650" i="58" s="1"/>
  <c r="AG651" i="58" s="1"/>
  <c r="AH652" i="58" s="1"/>
  <c r="AI653" i="58" s="1"/>
  <c r="AJ654" i="58" s="1"/>
  <c r="AK655" i="58" s="1"/>
  <c r="AL656" i="58" s="1"/>
  <c r="AM657" i="58" s="1"/>
  <c r="AN658" i="58" s="1"/>
  <c r="AO659" i="58" s="1"/>
  <c r="AP660" i="58" s="1"/>
  <c r="AQ661" i="58" s="1"/>
  <c r="AR662" i="58" s="1"/>
  <c r="U640" i="58"/>
  <c r="V641" i="58" s="1"/>
  <c r="W642" i="58" s="1"/>
  <c r="X643" i="58" s="1"/>
  <c r="Y644" i="58" s="1"/>
  <c r="Z645" i="58" s="1"/>
  <c r="AA646" i="58" s="1"/>
  <c r="AB647" i="58" s="1"/>
  <c r="AC648" i="58" s="1"/>
  <c r="AD649" i="58" s="1"/>
  <c r="AE650" i="58" s="1"/>
  <c r="AF651" i="58" s="1"/>
  <c r="AG652" i="58" s="1"/>
  <c r="AH653" i="58" s="1"/>
  <c r="AI654" i="58" s="1"/>
  <c r="AJ655" i="58" s="1"/>
  <c r="AK656" i="58" s="1"/>
  <c r="AL657" i="58" s="1"/>
  <c r="AM658" i="58" s="1"/>
  <c r="AN659" i="58" s="1"/>
  <c r="AO660" i="58" s="1"/>
  <c r="AP661" i="58" s="1"/>
  <c r="AQ662" i="58" s="1"/>
  <c r="AR663" i="58" s="1"/>
  <c r="T640" i="58"/>
  <c r="U641" i="58" s="1"/>
  <c r="V642" i="58" s="1"/>
  <c r="W643" i="58" s="1"/>
  <c r="X644" i="58" s="1"/>
  <c r="Y645" i="58" s="1"/>
  <c r="Z646" i="58" s="1"/>
  <c r="AA647" i="58" s="1"/>
  <c r="AB648" i="58" s="1"/>
  <c r="AC649" i="58" s="1"/>
  <c r="AD650" i="58" s="1"/>
  <c r="AE651" i="58" s="1"/>
  <c r="AF652" i="58" s="1"/>
  <c r="AG653" i="58" s="1"/>
  <c r="AH654" i="58" s="1"/>
  <c r="AI655" i="58" s="1"/>
  <c r="AJ656" i="58" s="1"/>
  <c r="AK657" i="58" s="1"/>
  <c r="AL658" i="58" s="1"/>
  <c r="AM659" i="58" s="1"/>
  <c r="AN660" i="58" s="1"/>
  <c r="AO661" i="58" s="1"/>
  <c r="AP662" i="58" s="1"/>
  <c r="AQ663" i="58" s="1"/>
  <c r="AR664" i="58" s="1"/>
  <c r="S640" i="58"/>
  <c r="T641" i="58" s="1"/>
  <c r="U642" i="58" s="1"/>
  <c r="V643" i="58" s="1"/>
  <c r="W644" i="58" s="1"/>
  <c r="X645" i="58" s="1"/>
  <c r="Y646" i="58" s="1"/>
  <c r="Z647" i="58" s="1"/>
  <c r="AA648" i="58" s="1"/>
  <c r="AB649" i="58" s="1"/>
  <c r="AC650" i="58" s="1"/>
  <c r="AD651" i="58" s="1"/>
  <c r="AE652" i="58" s="1"/>
  <c r="AF653" i="58" s="1"/>
  <c r="AG654" i="58" s="1"/>
  <c r="AH655" i="58" s="1"/>
  <c r="AI656" i="58" s="1"/>
  <c r="AJ657" i="58" s="1"/>
  <c r="AK658" i="58" s="1"/>
  <c r="AL659" i="58" s="1"/>
  <c r="AM660" i="58" s="1"/>
  <c r="AN661" i="58" s="1"/>
  <c r="AO662" i="58" s="1"/>
  <c r="AP663" i="58" s="1"/>
  <c r="AQ664" i="58" s="1"/>
  <c r="AR665" i="58" s="1"/>
  <c r="R640" i="58"/>
  <c r="S641" i="58" s="1"/>
  <c r="T642" i="58" s="1"/>
  <c r="U643" i="58" s="1"/>
  <c r="V644" i="58" s="1"/>
  <c r="W645" i="58" s="1"/>
  <c r="X646" i="58" s="1"/>
  <c r="Y647" i="58" s="1"/>
  <c r="Z648" i="58" s="1"/>
  <c r="AA649" i="58" s="1"/>
  <c r="AB650" i="58" s="1"/>
  <c r="AC651" i="58" s="1"/>
  <c r="AD652" i="58" s="1"/>
  <c r="AE653" i="58" s="1"/>
  <c r="AF654" i="58" s="1"/>
  <c r="AG655" i="58" s="1"/>
  <c r="AH656" i="58" s="1"/>
  <c r="AI657" i="58" s="1"/>
  <c r="AJ658" i="58" s="1"/>
  <c r="AK659" i="58" s="1"/>
  <c r="AL660" i="58" s="1"/>
  <c r="AM661" i="58" s="1"/>
  <c r="AN662" i="58" s="1"/>
  <c r="AO663" i="58" s="1"/>
  <c r="AP664" i="58" s="1"/>
  <c r="AQ665" i="58" s="1"/>
  <c r="AR666" i="58" s="1"/>
  <c r="Q640" i="58"/>
  <c r="R641" i="58" s="1"/>
  <c r="S642" i="58" s="1"/>
  <c r="T643" i="58" s="1"/>
  <c r="U644" i="58" s="1"/>
  <c r="V645" i="58" s="1"/>
  <c r="W646" i="58" s="1"/>
  <c r="X647" i="58" s="1"/>
  <c r="Y648" i="58" s="1"/>
  <c r="Z649" i="58" s="1"/>
  <c r="AA650" i="58" s="1"/>
  <c r="AB651" i="58" s="1"/>
  <c r="AC652" i="58" s="1"/>
  <c r="AD653" i="58" s="1"/>
  <c r="AE654" i="58" s="1"/>
  <c r="AF655" i="58" s="1"/>
  <c r="AG656" i="58" s="1"/>
  <c r="AH657" i="58" s="1"/>
  <c r="AI658" i="58" s="1"/>
  <c r="AJ659" i="58" s="1"/>
  <c r="AK660" i="58" s="1"/>
  <c r="AL661" i="58" s="1"/>
  <c r="AM662" i="58" s="1"/>
  <c r="AN663" i="58" s="1"/>
  <c r="AO664" i="58" s="1"/>
  <c r="AP665" i="58" s="1"/>
  <c r="AQ666" i="58" s="1"/>
  <c r="AR667" i="58" s="1"/>
  <c r="P640" i="58"/>
  <c r="Q641" i="58" s="1"/>
  <c r="R642" i="58" s="1"/>
  <c r="S643" i="58" s="1"/>
  <c r="T644" i="58" s="1"/>
  <c r="U645" i="58" s="1"/>
  <c r="V646" i="58" s="1"/>
  <c r="W647" i="58" s="1"/>
  <c r="X648" i="58" s="1"/>
  <c r="Y649" i="58" s="1"/>
  <c r="Z650" i="58" s="1"/>
  <c r="AA651" i="58" s="1"/>
  <c r="AB652" i="58" s="1"/>
  <c r="AC653" i="58" s="1"/>
  <c r="AD654" i="58" s="1"/>
  <c r="AE655" i="58" s="1"/>
  <c r="AF656" i="58" s="1"/>
  <c r="AG657" i="58" s="1"/>
  <c r="AH658" i="58" s="1"/>
  <c r="AI659" i="58" s="1"/>
  <c r="AJ660" i="58" s="1"/>
  <c r="AK661" i="58" s="1"/>
  <c r="AL662" i="58" s="1"/>
  <c r="AM663" i="58" s="1"/>
  <c r="AN664" i="58" s="1"/>
  <c r="AO665" i="58" s="1"/>
  <c r="AP666" i="58" s="1"/>
  <c r="AQ667" i="58" s="1"/>
  <c r="AR668" i="58" s="1"/>
  <c r="O640" i="58"/>
  <c r="P641" i="58" s="1"/>
  <c r="Q642" i="58" s="1"/>
  <c r="R643" i="58" s="1"/>
  <c r="S644" i="58" s="1"/>
  <c r="T645" i="58" s="1"/>
  <c r="U646" i="58" s="1"/>
  <c r="V647" i="58" s="1"/>
  <c r="W648" i="58" s="1"/>
  <c r="X649" i="58" s="1"/>
  <c r="Y650" i="58" s="1"/>
  <c r="Z651" i="58" s="1"/>
  <c r="AA652" i="58" s="1"/>
  <c r="AB653" i="58" s="1"/>
  <c r="AC654" i="58" s="1"/>
  <c r="AD655" i="58" s="1"/>
  <c r="AE656" i="58" s="1"/>
  <c r="AF657" i="58" s="1"/>
  <c r="AG658" i="58" s="1"/>
  <c r="AH659" i="58" s="1"/>
  <c r="AI660" i="58" s="1"/>
  <c r="AJ661" i="58" s="1"/>
  <c r="AK662" i="58" s="1"/>
  <c r="AL663" i="58" s="1"/>
  <c r="AM664" i="58" s="1"/>
  <c r="AN665" i="58" s="1"/>
  <c r="AO666" i="58" s="1"/>
  <c r="AP667" i="58" s="1"/>
  <c r="AQ668" i="58" s="1"/>
  <c r="AR669" i="58" s="1"/>
  <c r="N640" i="58"/>
  <c r="O641" i="58" s="1"/>
  <c r="P642" i="58" s="1"/>
  <c r="Q643" i="58" s="1"/>
  <c r="R644" i="58" s="1"/>
  <c r="S645" i="58" s="1"/>
  <c r="T646" i="58" s="1"/>
  <c r="U647" i="58" s="1"/>
  <c r="V648" i="58" s="1"/>
  <c r="W649" i="58" s="1"/>
  <c r="X650" i="58" s="1"/>
  <c r="Y651" i="58" s="1"/>
  <c r="Z652" i="58" s="1"/>
  <c r="AA653" i="58" s="1"/>
  <c r="AB654" i="58" s="1"/>
  <c r="AC655" i="58" s="1"/>
  <c r="AD656" i="58" s="1"/>
  <c r="AE657" i="58" s="1"/>
  <c r="AF658" i="58" s="1"/>
  <c r="AG659" i="58" s="1"/>
  <c r="AH660" i="58" s="1"/>
  <c r="AI661" i="58" s="1"/>
  <c r="AJ662" i="58" s="1"/>
  <c r="AK663" i="58" s="1"/>
  <c r="AL664" i="58" s="1"/>
  <c r="AM665" i="58" s="1"/>
  <c r="AN666" i="58" s="1"/>
  <c r="AO667" i="58" s="1"/>
  <c r="AP668" i="58" s="1"/>
  <c r="AQ669" i="58" s="1"/>
  <c r="AR670" i="58" s="1"/>
  <c r="M640" i="58"/>
  <c r="N641" i="58" s="1"/>
  <c r="O642" i="58" s="1"/>
  <c r="P643" i="58" s="1"/>
  <c r="Q644" i="58" s="1"/>
  <c r="R645" i="58" s="1"/>
  <c r="S646" i="58" s="1"/>
  <c r="T647" i="58" s="1"/>
  <c r="U648" i="58" s="1"/>
  <c r="V649" i="58" s="1"/>
  <c r="W650" i="58" s="1"/>
  <c r="X651" i="58" s="1"/>
  <c r="Y652" i="58" s="1"/>
  <c r="Z653" i="58" s="1"/>
  <c r="AA654" i="58" s="1"/>
  <c r="AB655" i="58" s="1"/>
  <c r="AC656" i="58" s="1"/>
  <c r="AD657" i="58" s="1"/>
  <c r="AE658" i="58" s="1"/>
  <c r="AF659" i="58" s="1"/>
  <c r="AG660" i="58" s="1"/>
  <c r="AH661" i="58" s="1"/>
  <c r="AI662" i="58" s="1"/>
  <c r="AJ663" i="58" s="1"/>
  <c r="AK664" i="58" s="1"/>
  <c r="AL665" i="58" s="1"/>
  <c r="AM666" i="58" s="1"/>
  <c r="AN667" i="58" s="1"/>
  <c r="AO668" i="58" s="1"/>
  <c r="AP669" i="58" s="1"/>
  <c r="AQ670" i="58" s="1"/>
  <c r="AR671" i="58" s="1"/>
  <c r="L640" i="58"/>
  <c r="M641" i="58" s="1"/>
  <c r="N642" i="58" s="1"/>
  <c r="O643" i="58" s="1"/>
  <c r="P644" i="58" s="1"/>
  <c r="Q645" i="58" s="1"/>
  <c r="R646" i="58" s="1"/>
  <c r="S647" i="58" s="1"/>
  <c r="T648" i="58" s="1"/>
  <c r="U649" i="58" s="1"/>
  <c r="V650" i="58" s="1"/>
  <c r="W651" i="58" s="1"/>
  <c r="X652" i="58" s="1"/>
  <c r="Y653" i="58" s="1"/>
  <c r="Z654" i="58" s="1"/>
  <c r="AA655" i="58" s="1"/>
  <c r="AB656" i="58" s="1"/>
  <c r="AC657" i="58" s="1"/>
  <c r="AD658" i="58" s="1"/>
  <c r="AE659" i="58" s="1"/>
  <c r="AF660" i="58" s="1"/>
  <c r="AG661" i="58" s="1"/>
  <c r="AH662" i="58" s="1"/>
  <c r="AI663" i="58" s="1"/>
  <c r="AJ664" i="58" s="1"/>
  <c r="AK665" i="58" s="1"/>
  <c r="AL666" i="58" s="1"/>
  <c r="AM667" i="58" s="1"/>
  <c r="AN668" i="58" s="1"/>
  <c r="AO669" i="58" s="1"/>
  <c r="AP670" i="58" s="1"/>
  <c r="AQ671" i="58" s="1"/>
  <c r="AR672" i="58" s="1"/>
  <c r="K640" i="58"/>
  <c r="L641" i="58" s="1"/>
  <c r="M642" i="58" s="1"/>
  <c r="N643" i="58" s="1"/>
  <c r="O644" i="58" s="1"/>
  <c r="P645" i="58" s="1"/>
  <c r="Q646" i="58" s="1"/>
  <c r="R647" i="58" s="1"/>
  <c r="S648" i="58" s="1"/>
  <c r="T649" i="58" s="1"/>
  <c r="U650" i="58" s="1"/>
  <c r="V651" i="58" s="1"/>
  <c r="W652" i="58" s="1"/>
  <c r="X653" i="58" s="1"/>
  <c r="Y654" i="58" s="1"/>
  <c r="Z655" i="58" s="1"/>
  <c r="AA656" i="58" s="1"/>
  <c r="AB657" i="58" s="1"/>
  <c r="AC658" i="58" s="1"/>
  <c r="AD659" i="58" s="1"/>
  <c r="AE660" i="58" s="1"/>
  <c r="AF661" i="58" s="1"/>
  <c r="AG662" i="58" s="1"/>
  <c r="AH663" i="58" s="1"/>
  <c r="AI664" i="58" s="1"/>
  <c r="AJ665" i="58" s="1"/>
  <c r="AK666" i="58" s="1"/>
  <c r="AL667" i="58" s="1"/>
  <c r="AM668" i="58" s="1"/>
  <c r="AN669" i="58" s="1"/>
  <c r="AO670" i="58" s="1"/>
  <c r="AP671" i="58" s="1"/>
  <c r="AQ672" i="58" s="1"/>
  <c r="AR673" i="58" s="1"/>
  <c r="J640" i="58"/>
  <c r="K641" i="58" s="1"/>
  <c r="L642" i="58" s="1"/>
  <c r="M643" i="58" s="1"/>
  <c r="N644" i="58" s="1"/>
  <c r="O645" i="58" s="1"/>
  <c r="P646" i="58" s="1"/>
  <c r="Q647" i="58" s="1"/>
  <c r="R648" i="58" s="1"/>
  <c r="S649" i="58" s="1"/>
  <c r="T650" i="58" s="1"/>
  <c r="U651" i="58" s="1"/>
  <c r="V652" i="58" s="1"/>
  <c r="W653" i="58" s="1"/>
  <c r="X654" i="58" s="1"/>
  <c r="Y655" i="58" s="1"/>
  <c r="Z656" i="58" s="1"/>
  <c r="AA657" i="58" s="1"/>
  <c r="AB658" i="58" s="1"/>
  <c r="AC659" i="58" s="1"/>
  <c r="AD660" i="58" s="1"/>
  <c r="AE661" i="58" s="1"/>
  <c r="AF662" i="58" s="1"/>
  <c r="AG663" i="58" s="1"/>
  <c r="AH664" i="58" s="1"/>
  <c r="AI665" i="58" s="1"/>
  <c r="AJ666" i="58" s="1"/>
  <c r="AK667" i="58" s="1"/>
  <c r="AL668" i="58" s="1"/>
  <c r="AM669" i="58" s="1"/>
  <c r="AN670" i="58" s="1"/>
  <c r="AO671" i="58" s="1"/>
  <c r="AP672" i="58" s="1"/>
  <c r="AQ673" i="58" s="1"/>
  <c r="AR674" i="58" s="1"/>
  <c r="I640" i="58"/>
  <c r="J641" i="58" s="1"/>
  <c r="K642" i="58" s="1"/>
  <c r="L643" i="58" s="1"/>
  <c r="M644" i="58" s="1"/>
  <c r="N645" i="58" s="1"/>
  <c r="O646" i="58" s="1"/>
  <c r="P647" i="58" s="1"/>
  <c r="Q648" i="58" s="1"/>
  <c r="R649" i="58" s="1"/>
  <c r="S650" i="58" s="1"/>
  <c r="T651" i="58" s="1"/>
  <c r="U652" i="58" s="1"/>
  <c r="V653" i="58" s="1"/>
  <c r="W654" i="58" s="1"/>
  <c r="X655" i="58" s="1"/>
  <c r="Y656" i="58" s="1"/>
  <c r="Z657" i="58" s="1"/>
  <c r="AA658" i="58" s="1"/>
  <c r="AB659" i="58" s="1"/>
  <c r="AC660" i="58" s="1"/>
  <c r="AD661" i="58" s="1"/>
  <c r="AE662" i="58" s="1"/>
  <c r="AF663" i="58" s="1"/>
  <c r="AG664" i="58" s="1"/>
  <c r="AH665" i="58" s="1"/>
  <c r="AI666" i="58" s="1"/>
  <c r="AJ667" i="58" s="1"/>
  <c r="AK668" i="58" s="1"/>
  <c r="AL669" i="58" s="1"/>
  <c r="AM670" i="58" s="1"/>
  <c r="AN671" i="58" s="1"/>
  <c r="AO672" i="58" s="1"/>
  <c r="AP673" i="58" s="1"/>
  <c r="AQ674" i="58" s="1"/>
  <c r="AR675" i="58" s="1"/>
  <c r="H640" i="58"/>
  <c r="I641" i="58" s="1"/>
  <c r="J642" i="58" s="1"/>
  <c r="K643" i="58" s="1"/>
  <c r="L644" i="58" s="1"/>
  <c r="M645" i="58" s="1"/>
  <c r="N646" i="58" s="1"/>
  <c r="O647" i="58" s="1"/>
  <c r="P648" i="58" s="1"/>
  <c r="Q649" i="58" s="1"/>
  <c r="R650" i="58" s="1"/>
  <c r="S651" i="58" s="1"/>
  <c r="T652" i="58" s="1"/>
  <c r="U653" i="58" s="1"/>
  <c r="V654" i="58" s="1"/>
  <c r="W655" i="58" s="1"/>
  <c r="X656" i="58" s="1"/>
  <c r="Y657" i="58" s="1"/>
  <c r="Z658" i="58" s="1"/>
  <c r="AA659" i="58" s="1"/>
  <c r="AB660" i="58" s="1"/>
  <c r="AC661" i="58" s="1"/>
  <c r="AD662" i="58" s="1"/>
  <c r="AE663" i="58" s="1"/>
  <c r="AF664" i="58" s="1"/>
  <c r="AG665" i="58" s="1"/>
  <c r="AH666" i="58" s="1"/>
  <c r="AI667" i="58" s="1"/>
  <c r="AJ668" i="58" s="1"/>
  <c r="AK669" i="58" s="1"/>
  <c r="AL670" i="58" s="1"/>
  <c r="AM671" i="58" s="1"/>
  <c r="AN672" i="58" s="1"/>
  <c r="AO673" i="58" s="1"/>
  <c r="AP674" i="58" s="1"/>
  <c r="AQ675" i="58" s="1"/>
  <c r="AR676" i="58" s="1"/>
  <c r="G640" i="58"/>
  <c r="H641" i="58" s="1"/>
  <c r="I642" i="58" s="1"/>
  <c r="J643" i="58" s="1"/>
  <c r="K644" i="58" s="1"/>
  <c r="L645" i="58" s="1"/>
  <c r="M646" i="58" s="1"/>
  <c r="N647" i="58" s="1"/>
  <c r="O648" i="58" s="1"/>
  <c r="P649" i="58" s="1"/>
  <c r="Q650" i="58" s="1"/>
  <c r="R651" i="58" s="1"/>
  <c r="S652" i="58" s="1"/>
  <c r="T653" i="58" s="1"/>
  <c r="U654" i="58" s="1"/>
  <c r="V655" i="58" s="1"/>
  <c r="W656" i="58" s="1"/>
  <c r="X657" i="58" s="1"/>
  <c r="Y658" i="58" s="1"/>
  <c r="Z659" i="58" s="1"/>
  <c r="AA660" i="58" s="1"/>
  <c r="AB661" i="58" s="1"/>
  <c r="AC662" i="58" s="1"/>
  <c r="AD663" i="58" s="1"/>
  <c r="AE664" i="58" s="1"/>
  <c r="AF665" i="58" s="1"/>
  <c r="AG666" i="58" s="1"/>
  <c r="AH667" i="58" s="1"/>
  <c r="AI668" i="58" s="1"/>
  <c r="AJ669" i="58" s="1"/>
  <c r="AK670" i="58" s="1"/>
  <c r="AL671" i="58" s="1"/>
  <c r="AM672" i="58" s="1"/>
  <c r="AN673" i="58" s="1"/>
  <c r="AO674" i="58" s="1"/>
  <c r="AP675" i="58" s="1"/>
  <c r="AQ676" i="58" s="1"/>
  <c r="AR677" i="58" s="1"/>
  <c r="F640" i="58"/>
  <c r="C640" i="58"/>
  <c r="C641" i="58" s="1"/>
  <c r="C642" i="58" s="1"/>
  <c r="C643" i="58" s="1"/>
  <c r="C644" i="58" s="1"/>
  <c r="C645" i="58" s="1"/>
  <c r="C646" i="58" s="1"/>
  <c r="C647" i="58" s="1"/>
  <c r="C648" i="58" s="1"/>
  <c r="C649" i="58" s="1"/>
  <c r="C650" i="58" s="1"/>
  <c r="C651" i="58" s="1"/>
  <c r="C652" i="58" s="1"/>
  <c r="C653" i="58" s="1"/>
  <c r="C654" i="58" s="1"/>
  <c r="C655" i="58" s="1"/>
  <c r="C656" i="58" s="1"/>
  <c r="C657" i="58" s="1"/>
  <c r="C658" i="58" s="1"/>
  <c r="C659" i="58" s="1"/>
  <c r="C660" i="58" s="1"/>
  <c r="C661" i="58" s="1"/>
  <c r="C662" i="58" s="1"/>
  <c r="C663" i="58" s="1"/>
  <c r="C664" i="58" s="1"/>
  <c r="C665" i="58" s="1"/>
  <c r="C666" i="58" s="1"/>
  <c r="C667" i="58" s="1"/>
  <c r="C668" i="58" s="1"/>
  <c r="C669" i="58" s="1"/>
  <c r="C670" i="58" s="1"/>
  <c r="C671" i="58" s="1"/>
  <c r="C672" i="58" s="1"/>
  <c r="C673" i="58" s="1"/>
  <c r="C674" i="58" s="1"/>
  <c r="C675" i="58" s="1"/>
  <c r="C676" i="58" s="1"/>
  <c r="C677" i="58" s="1"/>
  <c r="C678" i="58" s="1"/>
  <c r="AS639" i="58"/>
  <c r="AR598" i="58"/>
  <c r="AQ598" i="58"/>
  <c r="AR599" i="58" s="1"/>
  <c r="AP598" i="58"/>
  <c r="AQ599" i="58" s="1"/>
  <c r="AR600" i="58" s="1"/>
  <c r="AO598" i="58"/>
  <c r="AP599" i="58" s="1"/>
  <c r="AQ600" i="58" s="1"/>
  <c r="AR601" i="58" s="1"/>
  <c r="AN598" i="58"/>
  <c r="AO599" i="58" s="1"/>
  <c r="AP600" i="58" s="1"/>
  <c r="AQ601" i="58" s="1"/>
  <c r="AR602" i="58" s="1"/>
  <c r="AM598" i="58"/>
  <c r="AN599" i="58" s="1"/>
  <c r="AO600" i="58" s="1"/>
  <c r="AP601" i="58" s="1"/>
  <c r="AQ602" i="58" s="1"/>
  <c r="AR603" i="58" s="1"/>
  <c r="AL598" i="58"/>
  <c r="AM599" i="58" s="1"/>
  <c r="AN600" i="58" s="1"/>
  <c r="AO601" i="58" s="1"/>
  <c r="AP602" i="58" s="1"/>
  <c r="AQ603" i="58" s="1"/>
  <c r="AR604" i="58" s="1"/>
  <c r="AK598" i="58"/>
  <c r="AL599" i="58" s="1"/>
  <c r="AM600" i="58" s="1"/>
  <c r="AN601" i="58" s="1"/>
  <c r="AO602" i="58" s="1"/>
  <c r="AP603" i="58" s="1"/>
  <c r="AQ604" i="58" s="1"/>
  <c r="AR605" i="58" s="1"/>
  <c r="AJ598" i="58"/>
  <c r="AK599" i="58" s="1"/>
  <c r="AL600" i="58" s="1"/>
  <c r="AM601" i="58" s="1"/>
  <c r="AN602" i="58" s="1"/>
  <c r="AO603" i="58" s="1"/>
  <c r="AP604" i="58" s="1"/>
  <c r="AQ605" i="58" s="1"/>
  <c r="AR606" i="58" s="1"/>
  <c r="AI598" i="58"/>
  <c r="AJ599" i="58" s="1"/>
  <c r="AK600" i="58" s="1"/>
  <c r="AL601" i="58" s="1"/>
  <c r="AM602" i="58" s="1"/>
  <c r="AN603" i="58" s="1"/>
  <c r="AO604" i="58" s="1"/>
  <c r="AP605" i="58" s="1"/>
  <c r="AQ606" i="58" s="1"/>
  <c r="AR607" i="58" s="1"/>
  <c r="AH598" i="58"/>
  <c r="AI599" i="58" s="1"/>
  <c r="AJ600" i="58" s="1"/>
  <c r="AK601" i="58" s="1"/>
  <c r="AL602" i="58" s="1"/>
  <c r="AM603" i="58" s="1"/>
  <c r="AN604" i="58" s="1"/>
  <c r="AO605" i="58" s="1"/>
  <c r="AP606" i="58" s="1"/>
  <c r="AQ607" i="58" s="1"/>
  <c r="AR608" i="58" s="1"/>
  <c r="AG598" i="58"/>
  <c r="AH599" i="58" s="1"/>
  <c r="AI600" i="58" s="1"/>
  <c r="AJ601" i="58" s="1"/>
  <c r="AK602" i="58" s="1"/>
  <c r="AL603" i="58" s="1"/>
  <c r="AM604" i="58" s="1"/>
  <c r="AN605" i="58" s="1"/>
  <c r="AO606" i="58" s="1"/>
  <c r="AP607" i="58" s="1"/>
  <c r="AQ608" i="58" s="1"/>
  <c r="AR609" i="58" s="1"/>
  <c r="AF598" i="58"/>
  <c r="AG599" i="58" s="1"/>
  <c r="AH600" i="58" s="1"/>
  <c r="AI601" i="58" s="1"/>
  <c r="AJ602" i="58" s="1"/>
  <c r="AK603" i="58" s="1"/>
  <c r="AL604" i="58" s="1"/>
  <c r="AM605" i="58" s="1"/>
  <c r="AN606" i="58" s="1"/>
  <c r="AO607" i="58" s="1"/>
  <c r="AP608" i="58" s="1"/>
  <c r="AQ609" i="58" s="1"/>
  <c r="AR610" i="58" s="1"/>
  <c r="AE598" i="58"/>
  <c r="AF599" i="58" s="1"/>
  <c r="AG600" i="58" s="1"/>
  <c r="AH601" i="58" s="1"/>
  <c r="AI602" i="58" s="1"/>
  <c r="AJ603" i="58" s="1"/>
  <c r="AK604" i="58" s="1"/>
  <c r="AL605" i="58" s="1"/>
  <c r="AM606" i="58" s="1"/>
  <c r="AN607" i="58" s="1"/>
  <c r="AO608" i="58" s="1"/>
  <c r="AP609" i="58" s="1"/>
  <c r="AQ610" i="58" s="1"/>
  <c r="AR611" i="58" s="1"/>
  <c r="AD598" i="58"/>
  <c r="AE599" i="58" s="1"/>
  <c r="AF600" i="58" s="1"/>
  <c r="AG601" i="58" s="1"/>
  <c r="AH602" i="58" s="1"/>
  <c r="AI603" i="58" s="1"/>
  <c r="AJ604" i="58" s="1"/>
  <c r="AK605" i="58" s="1"/>
  <c r="AL606" i="58" s="1"/>
  <c r="AM607" i="58" s="1"/>
  <c r="AN608" i="58" s="1"/>
  <c r="AO609" i="58" s="1"/>
  <c r="AP610" i="58" s="1"/>
  <c r="AQ611" i="58" s="1"/>
  <c r="AR612" i="58" s="1"/>
  <c r="AC598" i="58"/>
  <c r="AD599" i="58" s="1"/>
  <c r="AE600" i="58" s="1"/>
  <c r="AF601" i="58" s="1"/>
  <c r="AG602" i="58" s="1"/>
  <c r="AH603" i="58" s="1"/>
  <c r="AI604" i="58" s="1"/>
  <c r="AJ605" i="58" s="1"/>
  <c r="AK606" i="58" s="1"/>
  <c r="AL607" i="58" s="1"/>
  <c r="AM608" i="58" s="1"/>
  <c r="AN609" i="58" s="1"/>
  <c r="AO610" i="58" s="1"/>
  <c r="AP611" i="58" s="1"/>
  <c r="AQ612" i="58" s="1"/>
  <c r="AR613" i="58" s="1"/>
  <c r="AB598" i="58"/>
  <c r="AC599" i="58" s="1"/>
  <c r="AD600" i="58" s="1"/>
  <c r="AE601" i="58" s="1"/>
  <c r="AF602" i="58" s="1"/>
  <c r="AG603" i="58" s="1"/>
  <c r="AH604" i="58" s="1"/>
  <c r="AI605" i="58" s="1"/>
  <c r="AJ606" i="58" s="1"/>
  <c r="AK607" i="58" s="1"/>
  <c r="AL608" i="58" s="1"/>
  <c r="AM609" i="58" s="1"/>
  <c r="AN610" i="58" s="1"/>
  <c r="AO611" i="58" s="1"/>
  <c r="AP612" i="58" s="1"/>
  <c r="AQ613" i="58" s="1"/>
  <c r="AR614" i="58" s="1"/>
  <c r="AA598" i="58"/>
  <c r="AB599" i="58" s="1"/>
  <c r="AC600" i="58" s="1"/>
  <c r="AD601" i="58" s="1"/>
  <c r="AE602" i="58" s="1"/>
  <c r="AF603" i="58" s="1"/>
  <c r="AG604" i="58" s="1"/>
  <c r="AH605" i="58" s="1"/>
  <c r="AI606" i="58" s="1"/>
  <c r="AJ607" i="58" s="1"/>
  <c r="AK608" i="58" s="1"/>
  <c r="AL609" i="58" s="1"/>
  <c r="AM610" i="58" s="1"/>
  <c r="AN611" i="58" s="1"/>
  <c r="AO612" i="58" s="1"/>
  <c r="AP613" i="58" s="1"/>
  <c r="AQ614" i="58" s="1"/>
  <c r="AR615" i="58" s="1"/>
  <c r="Z598" i="58"/>
  <c r="AA599" i="58" s="1"/>
  <c r="AB600" i="58" s="1"/>
  <c r="AC601" i="58" s="1"/>
  <c r="AD602" i="58" s="1"/>
  <c r="AE603" i="58" s="1"/>
  <c r="AF604" i="58" s="1"/>
  <c r="AG605" i="58" s="1"/>
  <c r="AH606" i="58" s="1"/>
  <c r="AI607" i="58" s="1"/>
  <c r="AJ608" i="58" s="1"/>
  <c r="AK609" i="58" s="1"/>
  <c r="AL610" i="58" s="1"/>
  <c r="AM611" i="58" s="1"/>
  <c r="AN612" i="58" s="1"/>
  <c r="AO613" i="58" s="1"/>
  <c r="AP614" i="58" s="1"/>
  <c r="AQ615" i="58" s="1"/>
  <c r="AR616" i="58" s="1"/>
  <c r="Y598" i="58"/>
  <c r="Z599" i="58" s="1"/>
  <c r="AA600" i="58" s="1"/>
  <c r="AB601" i="58" s="1"/>
  <c r="AC602" i="58" s="1"/>
  <c r="AD603" i="58" s="1"/>
  <c r="AE604" i="58" s="1"/>
  <c r="AF605" i="58" s="1"/>
  <c r="AG606" i="58" s="1"/>
  <c r="AH607" i="58" s="1"/>
  <c r="AI608" i="58" s="1"/>
  <c r="AJ609" i="58" s="1"/>
  <c r="AK610" i="58" s="1"/>
  <c r="AL611" i="58" s="1"/>
  <c r="AM612" i="58" s="1"/>
  <c r="AN613" i="58" s="1"/>
  <c r="AO614" i="58" s="1"/>
  <c r="AP615" i="58" s="1"/>
  <c r="AQ616" i="58" s="1"/>
  <c r="AR617" i="58" s="1"/>
  <c r="X598" i="58"/>
  <c r="Y599" i="58" s="1"/>
  <c r="Z600" i="58" s="1"/>
  <c r="AA601" i="58" s="1"/>
  <c r="AB602" i="58" s="1"/>
  <c r="AC603" i="58" s="1"/>
  <c r="AD604" i="58" s="1"/>
  <c r="AE605" i="58" s="1"/>
  <c r="AF606" i="58" s="1"/>
  <c r="AG607" i="58" s="1"/>
  <c r="AH608" i="58" s="1"/>
  <c r="AI609" i="58" s="1"/>
  <c r="AJ610" i="58" s="1"/>
  <c r="AK611" i="58" s="1"/>
  <c r="AL612" i="58" s="1"/>
  <c r="AM613" i="58" s="1"/>
  <c r="AN614" i="58" s="1"/>
  <c r="AO615" i="58" s="1"/>
  <c r="AP616" i="58" s="1"/>
  <c r="AQ617" i="58" s="1"/>
  <c r="AR618" i="58" s="1"/>
  <c r="W598" i="58"/>
  <c r="X599" i="58" s="1"/>
  <c r="Y600" i="58" s="1"/>
  <c r="Z601" i="58" s="1"/>
  <c r="AA602" i="58" s="1"/>
  <c r="AB603" i="58" s="1"/>
  <c r="AC604" i="58" s="1"/>
  <c r="AD605" i="58" s="1"/>
  <c r="AE606" i="58" s="1"/>
  <c r="AF607" i="58" s="1"/>
  <c r="AG608" i="58" s="1"/>
  <c r="AH609" i="58" s="1"/>
  <c r="AI610" i="58" s="1"/>
  <c r="AJ611" i="58" s="1"/>
  <c r="AK612" i="58" s="1"/>
  <c r="AL613" i="58" s="1"/>
  <c r="AM614" i="58" s="1"/>
  <c r="AN615" i="58" s="1"/>
  <c r="AO616" i="58" s="1"/>
  <c r="AP617" i="58" s="1"/>
  <c r="AQ618" i="58" s="1"/>
  <c r="AR619" i="58" s="1"/>
  <c r="V598" i="58"/>
  <c r="W599" i="58" s="1"/>
  <c r="X600" i="58" s="1"/>
  <c r="Y601" i="58" s="1"/>
  <c r="Z602" i="58" s="1"/>
  <c r="AA603" i="58" s="1"/>
  <c r="AB604" i="58" s="1"/>
  <c r="AC605" i="58" s="1"/>
  <c r="AD606" i="58" s="1"/>
  <c r="AE607" i="58" s="1"/>
  <c r="AF608" i="58" s="1"/>
  <c r="AG609" i="58" s="1"/>
  <c r="AH610" i="58" s="1"/>
  <c r="AI611" i="58" s="1"/>
  <c r="AJ612" i="58" s="1"/>
  <c r="AK613" i="58" s="1"/>
  <c r="AL614" i="58" s="1"/>
  <c r="AM615" i="58" s="1"/>
  <c r="AN616" i="58" s="1"/>
  <c r="AO617" i="58" s="1"/>
  <c r="AP618" i="58" s="1"/>
  <c r="AQ619" i="58" s="1"/>
  <c r="AR620" i="58" s="1"/>
  <c r="U598" i="58"/>
  <c r="V599" i="58" s="1"/>
  <c r="W600" i="58" s="1"/>
  <c r="X601" i="58" s="1"/>
  <c r="Y602" i="58" s="1"/>
  <c r="Z603" i="58" s="1"/>
  <c r="AA604" i="58" s="1"/>
  <c r="AB605" i="58" s="1"/>
  <c r="AC606" i="58" s="1"/>
  <c r="AD607" i="58" s="1"/>
  <c r="AE608" i="58" s="1"/>
  <c r="AF609" i="58" s="1"/>
  <c r="AG610" i="58" s="1"/>
  <c r="AH611" i="58" s="1"/>
  <c r="AI612" i="58" s="1"/>
  <c r="AJ613" i="58" s="1"/>
  <c r="AK614" i="58" s="1"/>
  <c r="AL615" i="58" s="1"/>
  <c r="AM616" i="58" s="1"/>
  <c r="AN617" i="58" s="1"/>
  <c r="AO618" i="58" s="1"/>
  <c r="AP619" i="58" s="1"/>
  <c r="AQ620" i="58" s="1"/>
  <c r="AR621" i="58" s="1"/>
  <c r="T598" i="58"/>
  <c r="U599" i="58" s="1"/>
  <c r="V600" i="58" s="1"/>
  <c r="W601" i="58" s="1"/>
  <c r="X602" i="58" s="1"/>
  <c r="Y603" i="58" s="1"/>
  <c r="Z604" i="58" s="1"/>
  <c r="AA605" i="58" s="1"/>
  <c r="AB606" i="58" s="1"/>
  <c r="AC607" i="58" s="1"/>
  <c r="AD608" i="58" s="1"/>
  <c r="AE609" i="58" s="1"/>
  <c r="AF610" i="58" s="1"/>
  <c r="AG611" i="58" s="1"/>
  <c r="AH612" i="58" s="1"/>
  <c r="AI613" i="58" s="1"/>
  <c r="AJ614" i="58" s="1"/>
  <c r="AK615" i="58" s="1"/>
  <c r="AL616" i="58" s="1"/>
  <c r="AM617" i="58" s="1"/>
  <c r="AN618" i="58" s="1"/>
  <c r="AO619" i="58" s="1"/>
  <c r="AP620" i="58" s="1"/>
  <c r="AQ621" i="58" s="1"/>
  <c r="AR622" i="58" s="1"/>
  <c r="S598" i="58"/>
  <c r="T599" i="58" s="1"/>
  <c r="U600" i="58" s="1"/>
  <c r="V601" i="58" s="1"/>
  <c r="W602" i="58" s="1"/>
  <c r="X603" i="58" s="1"/>
  <c r="Y604" i="58" s="1"/>
  <c r="Z605" i="58" s="1"/>
  <c r="AA606" i="58" s="1"/>
  <c r="AB607" i="58" s="1"/>
  <c r="AC608" i="58" s="1"/>
  <c r="AD609" i="58" s="1"/>
  <c r="AE610" i="58" s="1"/>
  <c r="AF611" i="58" s="1"/>
  <c r="AG612" i="58" s="1"/>
  <c r="AH613" i="58" s="1"/>
  <c r="AI614" i="58" s="1"/>
  <c r="AJ615" i="58" s="1"/>
  <c r="AK616" i="58" s="1"/>
  <c r="AL617" i="58" s="1"/>
  <c r="AM618" i="58" s="1"/>
  <c r="AN619" i="58" s="1"/>
  <c r="AO620" i="58" s="1"/>
  <c r="AP621" i="58" s="1"/>
  <c r="AQ622" i="58" s="1"/>
  <c r="AR623" i="58" s="1"/>
  <c r="R598" i="58"/>
  <c r="S599" i="58" s="1"/>
  <c r="T600" i="58" s="1"/>
  <c r="U601" i="58" s="1"/>
  <c r="V602" i="58" s="1"/>
  <c r="W603" i="58" s="1"/>
  <c r="X604" i="58" s="1"/>
  <c r="Y605" i="58" s="1"/>
  <c r="Z606" i="58" s="1"/>
  <c r="AA607" i="58" s="1"/>
  <c r="AB608" i="58" s="1"/>
  <c r="AC609" i="58" s="1"/>
  <c r="AD610" i="58" s="1"/>
  <c r="AE611" i="58" s="1"/>
  <c r="AF612" i="58" s="1"/>
  <c r="AG613" i="58" s="1"/>
  <c r="AH614" i="58" s="1"/>
  <c r="AI615" i="58" s="1"/>
  <c r="AJ616" i="58" s="1"/>
  <c r="AK617" i="58" s="1"/>
  <c r="AL618" i="58" s="1"/>
  <c r="AM619" i="58" s="1"/>
  <c r="AN620" i="58" s="1"/>
  <c r="AO621" i="58" s="1"/>
  <c r="AP622" i="58" s="1"/>
  <c r="AQ623" i="58" s="1"/>
  <c r="AR624" i="58" s="1"/>
  <c r="Q598" i="58"/>
  <c r="R599" i="58" s="1"/>
  <c r="S600" i="58" s="1"/>
  <c r="T601" i="58" s="1"/>
  <c r="U602" i="58" s="1"/>
  <c r="V603" i="58" s="1"/>
  <c r="W604" i="58" s="1"/>
  <c r="X605" i="58" s="1"/>
  <c r="Y606" i="58" s="1"/>
  <c r="Z607" i="58" s="1"/>
  <c r="AA608" i="58" s="1"/>
  <c r="AB609" i="58" s="1"/>
  <c r="AC610" i="58" s="1"/>
  <c r="AD611" i="58" s="1"/>
  <c r="AE612" i="58" s="1"/>
  <c r="AF613" i="58" s="1"/>
  <c r="AG614" i="58" s="1"/>
  <c r="AH615" i="58" s="1"/>
  <c r="AI616" i="58" s="1"/>
  <c r="AJ617" i="58" s="1"/>
  <c r="AK618" i="58" s="1"/>
  <c r="AL619" i="58" s="1"/>
  <c r="AM620" i="58" s="1"/>
  <c r="AN621" i="58" s="1"/>
  <c r="AO622" i="58" s="1"/>
  <c r="AP623" i="58" s="1"/>
  <c r="AQ624" i="58" s="1"/>
  <c r="AR625" i="58" s="1"/>
  <c r="P598" i="58"/>
  <c r="Q599" i="58" s="1"/>
  <c r="R600" i="58" s="1"/>
  <c r="S601" i="58" s="1"/>
  <c r="T602" i="58" s="1"/>
  <c r="U603" i="58" s="1"/>
  <c r="V604" i="58" s="1"/>
  <c r="W605" i="58" s="1"/>
  <c r="X606" i="58" s="1"/>
  <c r="Y607" i="58" s="1"/>
  <c r="Z608" i="58" s="1"/>
  <c r="AA609" i="58" s="1"/>
  <c r="AB610" i="58" s="1"/>
  <c r="AC611" i="58" s="1"/>
  <c r="AD612" i="58" s="1"/>
  <c r="AE613" i="58" s="1"/>
  <c r="AF614" i="58" s="1"/>
  <c r="AG615" i="58" s="1"/>
  <c r="AH616" i="58" s="1"/>
  <c r="AI617" i="58" s="1"/>
  <c r="AJ618" i="58" s="1"/>
  <c r="AK619" i="58" s="1"/>
  <c r="AL620" i="58" s="1"/>
  <c r="AM621" i="58" s="1"/>
  <c r="AN622" i="58" s="1"/>
  <c r="AO623" i="58" s="1"/>
  <c r="AP624" i="58" s="1"/>
  <c r="AQ625" i="58" s="1"/>
  <c r="AR626" i="58" s="1"/>
  <c r="O598" i="58"/>
  <c r="P599" i="58" s="1"/>
  <c r="Q600" i="58" s="1"/>
  <c r="R601" i="58" s="1"/>
  <c r="S602" i="58" s="1"/>
  <c r="T603" i="58" s="1"/>
  <c r="U604" i="58" s="1"/>
  <c r="V605" i="58" s="1"/>
  <c r="W606" i="58" s="1"/>
  <c r="X607" i="58" s="1"/>
  <c r="Y608" i="58" s="1"/>
  <c r="Z609" i="58" s="1"/>
  <c r="AA610" i="58" s="1"/>
  <c r="AB611" i="58" s="1"/>
  <c r="AC612" i="58" s="1"/>
  <c r="AD613" i="58" s="1"/>
  <c r="AE614" i="58" s="1"/>
  <c r="AF615" i="58" s="1"/>
  <c r="AG616" i="58" s="1"/>
  <c r="AH617" i="58" s="1"/>
  <c r="AI618" i="58" s="1"/>
  <c r="AJ619" i="58" s="1"/>
  <c r="AK620" i="58" s="1"/>
  <c r="AL621" i="58" s="1"/>
  <c r="AM622" i="58" s="1"/>
  <c r="AN623" i="58" s="1"/>
  <c r="AO624" i="58" s="1"/>
  <c r="AP625" i="58" s="1"/>
  <c r="AQ626" i="58" s="1"/>
  <c r="AR627" i="58" s="1"/>
  <c r="N598" i="58"/>
  <c r="O599" i="58" s="1"/>
  <c r="P600" i="58" s="1"/>
  <c r="Q601" i="58" s="1"/>
  <c r="R602" i="58" s="1"/>
  <c r="S603" i="58" s="1"/>
  <c r="T604" i="58" s="1"/>
  <c r="U605" i="58" s="1"/>
  <c r="V606" i="58" s="1"/>
  <c r="W607" i="58" s="1"/>
  <c r="X608" i="58" s="1"/>
  <c r="Y609" i="58" s="1"/>
  <c r="Z610" i="58" s="1"/>
  <c r="AA611" i="58" s="1"/>
  <c r="AB612" i="58" s="1"/>
  <c r="AC613" i="58" s="1"/>
  <c r="AD614" i="58" s="1"/>
  <c r="AE615" i="58" s="1"/>
  <c r="AF616" i="58" s="1"/>
  <c r="AG617" i="58" s="1"/>
  <c r="AH618" i="58" s="1"/>
  <c r="AI619" i="58" s="1"/>
  <c r="AJ620" i="58" s="1"/>
  <c r="AK621" i="58" s="1"/>
  <c r="AL622" i="58" s="1"/>
  <c r="AM623" i="58" s="1"/>
  <c r="AN624" i="58" s="1"/>
  <c r="AO625" i="58" s="1"/>
  <c r="AP626" i="58" s="1"/>
  <c r="AQ627" i="58" s="1"/>
  <c r="AR628" i="58" s="1"/>
  <c r="M598" i="58"/>
  <c r="N599" i="58" s="1"/>
  <c r="O600" i="58" s="1"/>
  <c r="P601" i="58" s="1"/>
  <c r="Q602" i="58" s="1"/>
  <c r="R603" i="58" s="1"/>
  <c r="S604" i="58" s="1"/>
  <c r="T605" i="58" s="1"/>
  <c r="U606" i="58" s="1"/>
  <c r="V607" i="58" s="1"/>
  <c r="W608" i="58" s="1"/>
  <c r="X609" i="58" s="1"/>
  <c r="Y610" i="58" s="1"/>
  <c r="Z611" i="58" s="1"/>
  <c r="AA612" i="58" s="1"/>
  <c r="AB613" i="58" s="1"/>
  <c r="AC614" i="58" s="1"/>
  <c r="AD615" i="58" s="1"/>
  <c r="AE616" i="58" s="1"/>
  <c r="AF617" i="58" s="1"/>
  <c r="AG618" i="58" s="1"/>
  <c r="AH619" i="58" s="1"/>
  <c r="AI620" i="58" s="1"/>
  <c r="AJ621" i="58" s="1"/>
  <c r="AK622" i="58" s="1"/>
  <c r="AL623" i="58" s="1"/>
  <c r="AM624" i="58" s="1"/>
  <c r="AN625" i="58" s="1"/>
  <c r="AO626" i="58" s="1"/>
  <c r="AP627" i="58" s="1"/>
  <c r="AQ628" i="58" s="1"/>
  <c r="AR629" i="58" s="1"/>
  <c r="L598" i="58"/>
  <c r="M599" i="58" s="1"/>
  <c r="N600" i="58" s="1"/>
  <c r="O601" i="58" s="1"/>
  <c r="P602" i="58" s="1"/>
  <c r="Q603" i="58" s="1"/>
  <c r="R604" i="58" s="1"/>
  <c r="S605" i="58" s="1"/>
  <c r="T606" i="58" s="1"/>
  <c r="U607" i="58" s="1"/>
  <c r="V608" i="58" s="1"/>
  <c r="W609" i="58" s="1"/>
  <c r="X610" i="58" s="1"/>
  <c r="Y611" i="58" s="1"/>
  <c r="Z612" i="58" s="1"/>
  <c r="AA613" i="58" s="1"/>
  <c r="AB614" i="58" s="1"/>
  <c r="AC615" i="58" s="1"/>
  <c r="AD616" i="58" s="1"/>
  <c r="AE617" i="58" s="1"/>
  <c r="AF618" i="58" s="1"/>
  <c r="AG619" i="58" s="1"/>
  <c r="AH620" i="58" s="1"/>
  <c r="AI621" i="58" s="1"/>
  <c r="AJ622" i="58" s="1"/>
  <c r="AK623" i="58" s="1"/>
  <c r="AL624" i="58" s="1"/>
  <c r="AM625" i="58" s="1"/>
  <c r="AN626" i="58" s="1"/>
  <c r="AO627" i="58" s="1"/>
  <c r="AP628" i="58" s="1"/>
  <c r="AQ629" i="58" s="1"/>
  <c r="AR630" i="58" s="1"/>
  <c r="K598" i="58"/>
  <c r="L599" i="58" s="1"/>
  <c r="M600" i="58" s="1"/>
  <c r="N601" i="58" s="1"/>
  <c r="O602" i="58" s="1"/>
  <c r="P603" i="58" s="1"/>
  <c r="Q604" i="58" s="1"/>
  <c r="R605" i="58" s="1"/>
  <c r="S606" i="58" s="1"/>
  <c r="T607" i="58" s="1"/>
  <c r="U608" i="58" s="1"/>
  <c r="V609" i="58" s="1"/>
  <c r="W610" i="58" s="1"/>
  <c r="X611" i="58" s="1"/>
  <c r="Y612" i="58" s="1"/>
  <c r="Z613" i="58" s="1"/>
  <c r="AA614" i="58" s="1"/>
  <c r="AB615" i="58" s="1"/>
  <c r="AC616" i="58" s="1"/>
  <c r="AD617" i="58" s="1"/>
  <c r="AE618" i="58" s="1"/>
  <c r="AF619" i="58" s="1"/>
  <c r="AG620" i="58" s="1"/>
  <c r="AH621" i="58" s="1"/>
  <c r="AI622" i="58" s="1"/>
  <c r="AJ623" i="58" s="1"/>
  <c r="AK624" i="58" s="1"/>
  <c r="AL625" i="58" s="1"/>
  <c r="AM626" i="58" s="1"/>
  <c r="AN627" i="58" s="1"/>
  <c r="AO628" i="58" s="1"/>
  <c r="AP629" i="58" s="1"/>
  <c r="AQ630" i="58" s="1"/>
  <c r="AR631" i="58" s="1"/>
  <c r="J598" i="58"/>
  <c r="I598" i="58"/>
  <c r="J599" i="58" s="1"/>
  <c r="K600" i="58" s="1"/>
  <c r="L601" i="58" s="1"/>
  <c r="M602" i="58" s="1"/>
  <c r="N603" i="58" s="1"/>
  <c r="O604" i="58" s="1"/>
  <c r="P605" i="58" s="1"/>
  <c r="Q606" i="58" s="1"/>
  <c r="R607" i="58" s="1"/>
  <c r="S608" i="58" s="1"/>
  <c r="T609" i="58" s="1"/>
  <c r="U610" i="58" s="1"/>
  <c r="V611" i="58" s="1"/>
  <c r="W612" i="58" s="1"/>
  <c r="X613" i="58" s="1"/>
  <c r="Y614" i="58" s="1"/>
  <c r="Z615" i="58" s="1"/>
  <c r="AA616" i="58" s="1"/>
  <c r="AB617" i="58" s="1"/>
  <c r="AC618" i="58" s="1"/>
  <c r="AD619" i="58" s="1"/>
  <c r="AE620" i="58" s="1"/>
  <c r="AF621" i="58" s="1"/>
  <c r="AG622" i="58" s="1"/>
  <c r="AH623" i="58" s="1"/>
  <c r="AI624" i="58" s="1"/>
  <c r="AJ625" i="58" s="1"/>
  <c r="AK626" i="58" s="1"/>
  <c r="AL627" i="58" s="1"/>
  <c r="AM628" i="58" s="1"/>
  <c r="AN629" i="58" s="1"/>
  <c r="AO630" i="58" s="1"/>
  <c r="AP631" i="58" s="1"/>
  <c r="AQ632" i="58" s="1"/>
  <c r="AR633" i="58" s="1"/>
  <c r="H598" i="58"/>
  <c r="I599" i="58" s="1"/>
  <c r="J600" i="58" s="1"/>
  <c r="K601" i="58" s="1"/>
  <c r="L602" i="58" s="1"/>
  <c r="M603" i="58" s="1"/>
  <c r="N604" i="58" s="1"/>
  <c r="O605" i="58" s="1"/>
  <c r="P606" i="58" s="1"/>
  <c r="Q607" i="58" s="1"/>
  <c r="R608" i="58" s="1"/>
  <c r="S609" i="58" s="1"/>
  <c r="T610" i="58" s="1"/>
  <c r="U611" i="58" s="1"/>
  <c r="V612" i="58" s="1"/>
  <c r="W613" i="58" s="1"/>
  <c r="X614" i="58" s="1"/>
  <c r="Y615" i="58" s="1"/>
  <c r="Z616" i="58" s="1"/>
  <c r="AA617" i="58" s="1"/>
  <c r="AB618" i="58" s="1"/>
  <c r="AC619" i="58" s="1"/>
  <c r="AD620" i="58" s="1"/>
  <c r="AE621" i="58" s="1"/>
  <c r="AF622" i="58" s="1"/>
  <c r="AG623" i="58" s="1"/>
  <c r="AH624" i="58" s="1"/>
  <c r="AI625" i="58" s="1"/>
  <c r="AJ626" i="58" s="1"/>
  <c r="AK627" i="58" s="1"/>
  <c r="AL628" i="58" s="1"/>
  <c r="AM629" i="58" s="1"/>
  <c r="AN630" i="58" s="1"/>
  <c r="AO631" i="58" s="1"/>
  <c r="AP632" i="58" s="1"/>
  <c r="AQ633" i="58" s="1"/>
  <c r="AR634" i="58" s="1"/>
  <c r="G598" i="58"/>
  <c r="H599" i="58" s="1"/>
  <c r="I600" i="58" s="1"/>
  <c r="J601" i="58" s="1"/>
  <c r="K602" i="58" s="1"/>
  <c r="L603" i="58" s="1"/>
  <c r="M604" i="58" s="1"/>
  <c r="N605" i="58" s="1"/>
  <c r="O606" i="58" s="1"/>
  <c r="P607" i="58" s="1"/>
  <c r="Q608" i="58" s="1"/>
  <c r="R609" i="58" s="1"/>
  <c r="S610" i="58" s="1"/>
  <c r="T611" i="58" s="1"/>
  <c r="U612" i="58" s="1"/>
  <c r="V613" i="58" s="1"/>
  <c r="W614" i="58" s="1"/>
  <c r="X615" i="58" s="1"/>
  <c r="Y616" i="58" s="1"/>
  <c r="Z617" i="58" s="1"/>
  <c r="AA618" i="58" s="1"/>
  <c r="AB619" i="58" s="1"/>
  <c r="AC620" i="58" s="1"/>
  <c r="AD621" i="58" s="1"/>
  <c r="AE622" i="58" s="1"/>
  <c r="AF623" i="58" s="1"/>
  <c r="AG624" i="58" s="1"/>
  <c r="AH625" i="58" s="1"/>
  <c r="AI626" i="58" s="1"/>
  <c r="AJ627" i="58" s="1"/>
  <c r="AK628" i="58" s="1"/>
  <c r="AL629" i="58" s="1"/>
  <c r="AM630" i="58" s="1"/>
  <c r="AN631" i="58" s="1"/>
  <c r="AO632" i="58" s="1"/>
  <c r="AP633" i="58" s="1"/>
  <c r="AQ634" i="58" s="1"/>
  <c r="AR635" i="58" s="1"/>
  <c r="F598" i="58"/>
  <c r="G599" i="58" s="1"/>
  <c r="H600" i="58" s="1"/>
  <c r="I601" i="58" s="1"/>
  <c r="J602" i="58" s="1"/>
  <c r="C598" i="58"/>
  <c r="C599" i="58" s="1"/>
  <c r="C600" i="58" s="1"/>
  <c r="C601" i="58" s="1"/>
  <c r="C602" i="58" s="1"/>
  <c r="C603" i="58" s="1"/>
  <c r="C604" i="58" s="1"/>
  <c r="C605" i="58" s="1"/>
  <c r="C606" i="58" s="1"/>
  <c r="C607" i="58" s="1"/>
  <c r="C608" i="58" s="1"/>
  <c r="C609" i="58" s="1"/>
  <c r="C610" i="58" s="1"/>
  <c r="C611" i="58" s="1"/>
  <c r="C612" i="58" s="1"/>
  <c r="C613" i="58" s="1"/>
  <c r="C614" i="58" s="1"/>
  <c r="C615" i="58" s="1"/>
  <c r="C616" i="58" s="1"/>
  <c r="C617" i="58" s="1"/>
  <c r="C618" i="58" s="1"/>
  <c r="C619" i="58" s="1"/>
  <c r="C620" i="58" s="1"/>
  <c r="C621" i="58" s="1"/>
  <c r="C622" i="58" s="1"/>
  <c r="C623" i="58" s="1"/>
  <c r="C624" i="58" s="1"/>
  <c r="C625" i="58" s="1"/>
  <c r="C626" i="58" s="1"/>
  <c r="C627" i="58" s="1"/>
  <c r="C628" i="58" s="1"/>
  <c r="C629" i="58" s="1"/>
  <c r="C630" i="58" s="1"/>
  <c r="C631" i="58" s="1"/>
  <c r="C632" i="58" s="1"/>
  <c r="C633" i="58" s="1"/>
  <c r="C634" i="58" s="1"/>
  <c r="C635" i="58" s="1"/>
  <c r="C636" i="58" s="1"/>
  <c r="AS597" i="58"/>
  <c r="AR556" i="58"/>
  <c r="AQ556" i="58"/>
  <c r="AR557" i="58" s="1"/>
  <c r="AP556" i="58"/>
  <c r="AQ557" i="58" s="1"/>
  <c r="AR558" i="58" s="1"/>
  <c r="AO556" i="58"/>
  <c r="AP557" i="58" s="1"/>
  <c r="AQ558" i="58" s="1"/>
  <c r="AR559" i="58" s="1"/>
  <c r="AN556" i="58"/>
  <c r="AO557" i="58" s="1"/>
  <c r="AP558" i="58" s="1"/>
  <c r="AQ559" i="58" s="1"/>
  <c r="AR560" i="58" s="1"/>
  <c r="AM556" i="58"/>
  <c r="AN557" i="58" s="1"/>
  <c r="AO558" i="58" s="1"/>
  <c r="AP559" i="58" s="1"/>
  <c r="AQ560" i="58" s="1"/>
  <c r="AR561" i="58" s="1"/>
  <c r="AL556" i="58"/>
  <c r="AM557" i="58" s="1"/>
  <c r="AN558" i="58" s="1"/>
  <c r="AO559" i="58" s="1"/>
  <c r="AP560" i="58" s="1"/>
  <c r="AQ561" i="58" s="1"/>
  <c r="AR562" i="58" s="1"/>
  <c r="AK556" i="58"/>
  <c r="AL557" i="58" s="1"/>
  <c r="AM558" i="58" s="1"/>
  <c r="AN559" i="58" s="1"/>
  <c r="AO560" i="58" s="1"/>
  <c r="AP561" i="58" s="1"/>
  <c r="AQ562" i="58" s="1"/>
  <c r="AR563" i="58" s="1"/>
  <c r="AJ556" i="58"/>
  <c r="AK557" i="58" s="1"/>
  <c r="AL558" i="58" s="1"/>
  <c r="AM559" i="58" s="1"/>
  <c r="AN560" i="58" s="1"/>
  <c r="AO561" i="58" s="1"/>
  <c r="AP562" i="58" s="1"/>
  <c r="AQ563" i="58" s="1"/>
  <c r="AR564" i="58" s="1"/>
  <c r="AI556" i="58"/>
  <c r="AJ557" i="58" s="1"/>
  <c r="AK558" i="58" s="1"/>
  <c r="AL559" i="58" s="1"/>
  <c r="AM560" i="58" s="1"/>
  <c r="AN561" i="58" s="1"/>
  <c r="AO562" i="58" s="1"/>
  <c r="AP563" i="58" s="1"/>
  <c r="AQ564" i="58" s="1"/>
  <c r="AR565" i="58" s="1"/>
  <c r="AH556" i="58"/>
  <c r="AI557" i="58" s="1"/>
  <c r="AJ558" i="58" s="1"/>
  <c r="AK559" i="58" s="1"/>
  <c r="AL560" i="58" s="1"/>
  <c r="AM561" i="58" s="1"/>
  <c r="AN562" i="58" s="1"/>
  <c r="AO563" i="58" s="1"/>
  <c r="AP564" i="58" s="1"/>
  <c r="AQ565" i="58" s="1"/>
  <c r="AR566" i="58" s="1"/>
  <c r="AG556" i="58"/>
  <c r="AH557" i="58" s="1"/>
  <c r="AI558" i="58" s="1"/>
  <c r="AJ559" i="58" s="1"/>
  <c r="AK560" i="58" s="1"/>
  <c r="AL561" i="58" s="1"/>
  <c r="AM562" i="58" s="1"/>
  <c r="AN563" i="58" s="1"/>
  <c r="AO564" i="58" s="1"/>
  <c r="AP565" i="58" s="1"/>
  <c r="AQ566" i="58" s="1"/>
  <c r="AR567" i="58" s="1"/>
  <c r="AF556" i="58"/>
  <c r="AG557" i="58" s="1"/>
  <c r="AH558" i="58" s="1"/>
  <c r="AI559" i="58" s="1"/>
  <c r="AJ560" i="58" s="1"/>
  <c r="AK561" i="58" s="1"/>
  <c r="AL562" i="58" s="1"/>
  <c r="AM563" i="58" s="1"/>
  <c r="AN564" i="58" s="1"/>
  <c r="AO565" i="58" s="1"/>
  <c r="AP566" i="58" s="1"/>
  <c r="AQ567" i="58" s="1"/>
  <c r="AR568" i="58" s="1"/>
  <c r="AE556" i="58"/>
  <c r="AF557" i="58" s="1"/>
  <c r="AG558" i="58" s="1"/>
  <c r="AH559" i="58" s="1"/>
  <c r="AI560" i="58" s="1"/>
  <c r="AJ561" i="58" s="1"/>
  <c r="AK562" i="58" s="1"/>
  <c r="AL563" i="58" s="1"/>
  <c r="AM564" i="58" s="1"/>
  <c r="AN565" i="58" s="1"/>
  <c r="AO566" i="58" s="1"/>
  <c r="AP567" i="58" s="1"/>
  <c r="AQ568" i="58" s="1"/>
  <c r="AR569" i="58" s="1"/>
  <c r="AD556" i="58"/>
  <c r="AE557" i="58" s="1"/>
  <c r="AF558" i="58" s="1"/>
  <c r="AG559" i="58" s="1"/>
  <c r="AH560" i="58" s="1"/>
  <c r="AI561" i="58" s="1"/>
  <c r="AJ562" i="58" s="1"/>
  <c r="AK563" i="58" s="1"/>
  <c r="AL564" i="58" s="1"/>
  <c r="AM565" i="58" s="1"/>
  <c r="AN566" i="58" s="1"/>
  <c r="AO567" i="58" s="1"/>
  <c r="AP568" i="58" s="1"/>
  <c r="AQ569" i="58" s="1"/>
  <c r="AR570" i="58" s="1"/>
  <c r="AC556" i="58"/>
  <c r="AD557" i="58" s="1"/>
  <c r="AE558" i="58" s="1"/>
  <c r="AF559" i="58" s="1"/>
  <c r="AG560" i="58" s="1"/>
  <c r="AH561" i="58" s="1"/>
  <c r="AI562" i="58" s="1"/>
  <c r="AJ563" i="58" s="1"/>
  <c r="AK564" i="58" s="1"/>
  <c r="AL565" i="58" s="1"/>
  <c r="AM566" i="58" s="1"/>
  <c r="AN567" i="58" s="1"/>
  <c r="AO568" i="58" s="1"/>
  <c r="AP569" i="58" s="1"/>
  <c r="AQ570" i="58" s="1"/>
  <c r="AR571" i="58" s="1"/>
  <c r="AB556" i="58"/>
  <c r="AC557" i="58" s="1"/>
  <c r="AD558" i="58" s="1"/>
  <c r="AE559" i="58" s="1"/>
  <c r="AF560" i="58" s="1"/>
  <c r="AG561" i="58" s="1"/>
  <c r="AH562" i="58" s="1"/>
  <c r="AI563" i="58" s="1"/>
  <c r="AJ564" i="58" s="1"/>
  <c r="AK565" i="58" s="1"/>
  <c r="AL566" i="58" s="1"/>
  <c r="AM567" i="58" s="1"/>
  <c r="AN568" i="58" s="1"/>
  <c r="AO569" i="58" s="1"/>
  <c r="AP570" i="58" s="1"/>
  <c r="AQ571" i="58" s="1"/>
  <c r="AR572" i="58" s="1"/>
  <c r="AA556" i="58"/>
  <c r="AB557" i="58" s="1"/>
  <c r="AC558" i="58" s="1"/>
  <c r="AD559" i="58" s="1"/>
  <c r="AE560" i="58" s="1"/>
  <c r="AF561" i="58" s="1"/>
  <c r="AG562" i="58" s="1"/>
  <c r="AH563" i="58" s="1"/>
  <c r="AI564" i="58" s="1"/>
  <c r="AJ565" i="58" s="1"/>
  <c r="AK566" i="58" s="1"/>
  <c r="AL567" i="58" s="1"/>
  <c r="AM568" i="58" s="1"/>
  <c r="AN569" i="58" s="1"/>
  <c r="AO570" i="58" s="1"/>
  <c r="AP571" i="58" s="1"/>
  <c r="AQ572" i="58" s="1"/>
  <c r="AR573" i="58" s="1"/>
  <c r="Z556" i="58"/>
  <c r="AA557" i="58" s="1"/>
  <c r="AB558" i="58" s="1"/>
  <c r="AC559" i="58" s="1"/>
  <c r="AD560" i="58" s="1"/>
  <c r="AE561" i="58" s="1"/>
  <c r="AF562" i="58" s="1"/>
  <c r="AG563" i="58" s="1"/>
  <c r="AH564" i="58" s="1"/>
  <c r="AI565" i="58" s="1"/>
  <c r="AJ566" i="58" s="1"/>
  <c r="AK567" i="58" s="1"/>
  <c r="AL568" i="58" s="1"/>
  <c r="AM569" i="58" s="1"/>
  <c r="AN570" i="58" s="1"/>
  <c r="AO571" i="58" s="1"/>
  <c r="AP572" i="58" s="1"/>
  <c r="AQ573" i="58" s="1"/>
  <c r="AR574" i="58" s="1"/>
  <c r="Y556" i="58"/>
  <c r="Z557" i="58" s="1"/>
  <c r="AA558" i="58" s="1"/>
  <c r="AB559" i="58" s="1"/>
  <c r="AC560" i="58" s="1"/>
  <c r="AD561" i="58" s="1"/>
  <c r="AE562" i="58" s="1"/>
  <c r="AF563" i="58" s="1"/>
  <c r="AG564" i="58" s="1"/>
  <c r="AH565" i="58" s="1"/>
  <c r="AI566" i="58" s="1"/>
  <c r="AJ567" i="58" s="1"/>
  <c r="AK568" i="58" s="1"/>
  <c r="AL569" i="58" s="1"/>
  <c r="AM570" i="58" s="1"/>
  <c r="AN571" i="58" s="1"/>
  <c r="AO572" i="58" s="1"/>
  <c r="AP573" i="58" s="1"/>
  <c r="AQ574" i="58" s="1"/>
  <c r="AR575" i="58" s="1"/>
  <c r="X556" i="58"/>
  <c r="Y557" i="58" s="1"/>
  <c r="Z558" i="58" s="1"/>
  <c r="AA559" i="58" s="1"/>
  <c r="AB560" i="58" s="1"/>
  <c r="AC561" i="58" s="1"/>
  <c r="AD562" i="58" s="1"/>
  <c r="AE563" i="58" s="1"/>
  <c r="AF564" i="58" s="1"/>
  <c r="AG565" i="58" s="1"/>
  <c r="AH566" i="58" s="1"/>
  <c r="AI567" i="58" s="1"/>
  <c r="AJ568" i="58" s="1"/>
  <c r="AK569" i="58" s="1"/>
  <c r="AL570" i="58" s="1"/>
  <c r="AM571" i="58" s="1"/>
  <c r="AN572" i="58" s="1"/>
  <c r="AO573" i="58" s="1"/>
  <c r="AP574" i="58" s="1"/>
  <c r="AQ575" i="58" s="1"/>
  <c r="AR576" i="58" s="1"/>
  <c r="W556" i="58"/>
  <c r="X557" i="58" s="1"/>
  <c r="Y558" i="58" s="1"/>
  <c r="Z559" i="58" s="1"/>
  <c r="AA560" i="58" s="1"/>
  <c r="AB561" i="58" s="1"/>
  <c r="AC562" i="58" s="1"/>
  <c r="AD563" i="58" s="1"/>
  <c r="AE564" i="58" s="1"/>
  <c r="AF565" i="58" s="1"/>
  <c r="AG566" i="58" s="1"/>
  <c r="AH567" i="58" s="1"/>
  <c r="AI568" i="58" s="1"/>
  <c r="AJ569" i="58" s="1"/>
  <c r="AK570" i="58" s="1"/>
  <c r="AL571" i="58" s="1"/>
  <c r="AM572" i="58" s="1"/>
  <c r="AN573" i="58" s="1"/>
  <c r="AO574" i="58" s="1"/>
  <c r="AP575" i="58" s="1"/>
  <c r="AQ576" i="58" s="1"/>
  <c r="AR577" i="58" s="1"/>
  <c r="V556" i="58"/>
  <c r="W557" i="58" s="1"/>
  <c r="X558" i="58" s="1"/>
  <c r="Y559" i="58" s="1"/>
  <c r="Z560" i="58" s="1"/>
  <c r="AA561" i="58" s="1"/>
  <c r="AB562" i="58" s="1"/>
  <c r="AC563" i="58" s="1"/>
  <c r="AD564" i="58" s="1"/>
  <c r="AE565" i="58" s="1"/>
  <c r="AF566" i="58" s="1"/>
  <c r="AG567" i="58" s="1"/>
  <c r="AH568" i="58" s="1"/>
  <c r="AI569" i="58" s="1"/>
  <c r="AJ570" i="58" s="1"/>
  <c r="AK571" i="58" s="1"/>
  <c r="AL572" i="58" s="1"/>
  <c r="AM573" i="58" s="1"/>
  <c r="AN574" i="58" s="1"/>
  <c r="AO575" i="58" s="1"/>
  <c r="AP576" i="58" s="1"/>
  <c r="AQ577" i="58" s="1"/>
  <c r="AR578" i="58" s="1"/>
  <c r="U556" i="58"/>
  <c r="V557" i="58" s="1"/>
  <c r="W558" i="58" s="1"/>
  <c r="X559" i="58" s="1"/>
  <c r="Y560" i="58" s="1"/>
  <c r="Z561" i="58" s="1"/>
  <c r="AA562" i="58" s="1"/>
  <c r="AB563" i="58" s="1"/>
  <c r="AC564" i="58" s="1"/>
  <c r="AD565" i="58" s="1"/>
  <c r="AE566" i="58" s="1"/>
  <c r="AF567" i="58" s="1"/>
  <c r="AG568" i="58" s="1"/>
  <c r="AH569" i="58" s="1"/>
  <c r="AI570" i="58" s="1"/>
  <c r="AJ571" i="58" s="1"/>
  <c r="AK572" i="58" s="1"/>
  <c r="AL573" i="58" s="1"/>
  <c r="AM574" i="58" s="1"/>
  <c r="AN575" i="58" s="1"/>
  <c r="AO576" i="58" s="1"/>
  <c r="AP577" i="58" s="1"/>
  <c r="AQ578" i="58" s="1"/>
  <c r="AR579" i="58" s="1"/>
  <c r="T556" i="58"/>
  <c r="U557" i="58" s="1"/>
  <c r="V558" i="58" s="1"/>
  <c r="W559" i="58" s="1"/>
  <c r="X560" i="58" s="1"/>
  <c r="Y561" i="58" s="1"/>
  <c r="Z562" i="58" s="1"/>
  <c r="AA563" i="58" s="1"/>
  <c r="AB564" i="58" s="1"/>
  <c r="AC565" i="58" s="1"/>
  <c r="AD566" i="58" s="1"/>
  <c r="AE567" i="58" s="1"/>
  <c r="AF568" i="58" s="1"/>
  <c r="AG569" i="58" s="1"/>
  <c r="AH570" i="58" s="1"/>
  <c r="AI571" i="58" s="1"/>
  <c r="AJ572" i="58" s="1"/>
  <c r="AK573" i="58" s="1"/>
  <c r="AL574" i="58" s="1"/>
  <c r="AM575" i="58" s="1"/>
  <c r="AN576" i="58" s="1"/>
  <c r="AO577" i="58" s="1"/>
  <c r="AP578" i="58" s="1"/>
  <c r="AQ579" i="58" s="1"/>
  <c r="AR580" i="58" s="1"/>
  <c r="S556" i="58"/>
  <c r="T557" i="58" s="1"/>
  <c r="U558" i="58" s="1"/>
  <c r="V559" i="58" s="1"/>
  <c r="W560" i="58" s="1"/>
  <c r="X561" i="58" s="1"/>
  <c r="Y562" i="58" s="1"/>
  <c r="Z563" i="58" s="1"/>
  <c r="AA564" i="58" s="1"/>
  <c r="AB565" i="58" s="1"/>
  <c r="AC566" i="58" s="1"/>
  <c r="AD567" i="58" s="1"/>
  <c r="AE568" i="58" s="1"/>
  <c r="AF569" i="58" s="1"/>
  <c r="AG570" i="58" s="1"/>
  <c r="AH571" i="58" s="1"/>
  <c r="AI572" i="58" s="1"/>
  <c r="AJ573" i="58" s="1"/>
  <c r="AK574" i="58" s="1"/>
  <c r="AL575" i="58" s="1"/>
  <c r="AM576" i="58" s="1"/>
  <c r="AN577" i="58" s="1"/>
  <c r="AO578" i="58" s="1"/>
  <c r="AP579" i="58" s="1"/>
  <c r="AQ580" i="58" s="1"/>
  <c r="AR581" i="58" s="1"/>
  <c r="R556" i="58"/>
  <c r="S557" i="58" s="1"/>
  <c r="T558" i="58" s="1"/>
  <c r="U559" i="58" s="1"/>
  <c r="V560" i="58" s="1"/>
  <c r="W561" i="58" s="1"/>
  <c r="X562" i="58" s="1"/>
  <c r="Y563" i="58" s="1"/>
  <c r="Z564" i="58" s="1"/>
  <c r="AA565" i="58" s="1"/>
  <c r="AB566" i="58" s="1"/>
  <c r="AC567" i="58" s="1"/>
  <c r="AD568" i="58" s="1"/>
  <c r="AE569" i="58" s="1"/>
  <c r="AF570" i="58" s="1"/>
  <c r="AG571" i="58" s="1"/>
  <c r="AH572" i="58" s="1"/>
  <c r="AI573" i="58" s="1"/>
  <c r="AJ574" i="58" s="1"/>
  <c r="AK575" i="58" s="1"/>
  <c r="AL576" i="58" s="1"/>
  <c r="AM577" i="58" s="1"/>
  <c r="AN578" i="58" s="1"/>
  <c r="AO579" i="58" s="1"/>
  <c r="AP580" i="58" s="1"/>
  <c r="AQ581" i="58" s="1"/>
  <c r="AR582" i="58" s="1"/>
  <c r="Q556" i="58"/>
  <c r="R557" i="58" s="1"/>
  <c r="S558" i="58" s="1"/>
  <c r="T559" i="58" s="1"/>
  <c r="U560" i="58" s="1"/>
  <c r="V561" i="58" s="1"/>
  <c r="W562" i="58" s="1"/>
  <c r="X563" i="58" s="1"/>
  <c r="Y564" i="58" s="1"/>
  <c r="Z565" i="58" s="1"/>
  <c r="AA566" i="58" s="1"/>
  <c r="AB567" i="58" s="1"/>
  <c r="AC568" i="58" s="1"/>
  <c r="AD569" i="58" s="1"/>
  <c r="AE570" i="58" s="1"/>
  <c r="AF571" i="58" s="1"/>
  <c r="AG572" i="58" s="1"/>
  <c r="AH573" i="58" s="1"/>
  <c r="AI574" i="58" s="1"/>
  <c r="AJ575" i="58" s="1"/>
  <c r="AK576" i="58" s="1"/>
  <c r="AL577" i="58" s="1"/>
  <c r="AM578" i="58" s="1"/>
  <c r="AN579" i="58" s="1"/>
  <c r="AO580" i="58" s="1"/>
  <c r="AP581" i="58" s="1"/>
  <c r="AQ582" i="58" s="1"/>
  <c r="AR583" i="58" s="1"/>
  <c r="P556" i="58"/>
  <c r="Q557" i="58" s="1"/>
  <c r="R558" i="58" s="1"/>
  <c r="S559" i="58" s="1"/>
  <c r="T560" i="58" s="1"/>
  <c r="U561" i="58" s="1"/>
  <c r="V562" i="58" s="1"/>
  <c r="W563" i="58" s="1"/>
  <c r="X564" i="58" s="1"/>
  <c r="Y565" i="58" s="1"/>
  <c r="Z566" i="58" s="1"/>
  <c r="AA567" i="58" s="1"/>
  <c r="AB568" i="58" s="1"/>
  <c r="AC569" i="58" s="1"/>
  <c r="AD570" i="58" s="1"/>
  <c r="AE571" i="58" s="1"/>
  <c r="AF572" i="58" s="1"/>
  <c r="AG573" i="58" s="1"/>
  <c r="AH574" i="58" s="1"/>
  <c r="AI575" i="58" s="1"/>
  <c r="AJ576" i="58" s="1"/>
  <c r="AK577" i="58" s="1"/>
  <c r="AL578" i="58" s="1"/>
  <c r="AM579" i="58" s="1"/>
  <c r="AN580" i="58" s="1"/>
  <c r="AO581" i="58" s="1"/>
  <c r="AP582" i="58" s="1"/>
  <c r="AQ583" i="58" s="1"/>
  <c r="AR584" i="58" s="1"/>
  <c r="O556" i="58"/>
  <c r="P557" i="58" s="1"/>
  <c r="Q558" i="58" s="1"/>
  <c r="R559" i="58" s="1"/>
  <c r="S560" i="58" s="1"/>
  <c r="T561" i="58" s="1"/>
  <c r="U562" i="58" s="1"/>
  <c r="V563" i="58" s="1"/>
  <c r="W564" i="58" s="1"/>
  <c r="X565" i="58" s="1"/>
  <c r="Y566" i="58" s="1"/>
  <c r="Z567" i="58" s="1"/>
  <c r="AA568" i="58" s="1"/>
  <c r="AB569" i="58" s="1"/>
  <c r="AC570" i="58" s="1"/>
  <c r="AD571" i="58" s="1"/>
  <c r="AE572" i="58" s="1"/>
  <c r="AF573" i="58" s="1"/>
  <c r="AG574" i="58" s="1"/>
  <c r="AH575" i="58" s="1"/>
  <c r="AI576" i="58" s="1"/>
  <c r="AJ577" i="58" s="1"/>
  <c r="AK578" i="58" s="1"/>
  <c r="AL579" i="58" s="1"/>
  <c r="AM580" i="58" s="1"/>
  <c r="AN581" i="58" s="1"/>
  <c r="AO582" i="58" s="1"/>
  <c r="AP583" i="58" s="1"/>
  <c r="AQ584" i="58" s="1"/>
  <c r="AR585" i="58" s="1"/>
  <c r="N556" i="58"/>
  <c r="O557" i="58" s="1"/>
  <c r="P558" i="58" s="1"/>
  <c r="Q559" i="58" s="1"/>
  <c r="R560" i="58" s="1"/>
  <c r="S561" i="58" s="1"/>
  <c r="T562" i="58" s="1"/>
  <c r="U563" i="58" s="1"/>
  <c r="V564" i="58" s="1"/>
  <c r="W565" i="58" s="1"/>
  <c r="X566" i="58" s="1"/>
  <c r="Y567" i="58" s="1"/>
  <c r="Z568" i="58" s="1"/>
  <c r="AA569" i="58" s="1"/>
  <c r="AB570" i="58" s="1"/>
  <c r="AC571" i="58" s="1"/>
  <c r="AD572" i="58" s="1"/>
  <c r="AE573" i="58" s="1"/>
  <c r="AF574" i="58" s="1"/>
  <c r="AG575" i="58" s="1"/>
  <c r="AH576" i="58" s="1"/>
  <c r="AI577" i="58" s="1"/>
  <c r="AJ578" i="58" s="1"/>
  <c r="AK579" i="58" s="1"/>
  <c r="AL580" i="58" s="1"/>
  <c r="AM581" i="58" s="1"/>
  <c r="AN582" i="58" s="1"/>
  <c r="AO583" i="58" s="1"/>
  <c r="AP584" i="58" s="1"/>
  <c r="AQ585" i="58" s="1"/>
  <c r="AR586" i="58" s="1"/>
  <c r="M556" i="58"/>
  <c r="N557" i="58" s="1"/>
  <c r="O558" i="58" s="1"/>
  <c r="P559" i="58" s="1"/>
  <c r="Q560" i="58" s="1"/>
  <c r="R561" i="58" s="1"/>
  <c r="S562" i="58" s="1"/>
  <c r="T563" i="58" s="1"/>
  <c r="U564" i="58" s="1"/>
  <c r="V565" i="58" s="1"/>
  <c r="W566" i="58" s="1"/>
  <c r="X567" i="58" s="1"/>
  <c r="Y568" i="58" s="1"/>
  <c r="Z569" i="58" s="1"/>
  <c r="AA570" i="58" s="1"/>
  <c r="AB571" i="58" s="1"/>
  <c r="AC572" i="58" s="1"/>
  <c r="AD573" i="58" s="1"/>
  <c r="AE574" i="58" s="1"/>
  <c r="AF575" i="58" s="1"/>
  <c r="AG576" i="58" s="1"/>
  <c r="AH577" i="58" s="1"/>
  <c r="AI578" i="58" s="1"/>
  <c r="AJ579" i="58" s="1"/>
  <c r="AK580" i="58" s="1"/>
  <c r="AL581" i="58" s="1"/>
  <c r="AM582" i="58" s="1"/>
  <c r="AN583" i="58" s="1"/>
  <c r="AO584" i="58" s="1"/>
  <c r="AP585" i="58" s="1"/>
  <c r="AQ586" i="58" s="1"/>
  <c r="AR587" i="58" s="1"/>
  <c r="L556" i="58"/>
  <c r="M557" i="58" s="1"/>
  <c r="N558" i="58" s="1"/>
  <c r="O559" i="58" s="1"/>
  <c r="P560" i="58" s="1"/>
  <c r="Q561" i="58" s="1"/>
  <c r="R562" i="58" s="1"/>
  <c r="S563" i="58" s="1"/>
  <c r="T564" i="58" s="1"/>
  <c r="U565" i="58" s="1"/>
  <c r="V566" i="58" s="1"/>
  <c r="W567" i="58" s="1"/>
  <c r="X568" i="58" s="1"/>
  <c r="Y569" i="58" s="1"/>
  <c r="Z570" i="58" s="1"/>
  <c r="AA571" i="58" s="1"/>
  <c r="AB572" i="58" s="1"/>
  <c r="AC573" i="58" s="1"/>
  <c r="AD574" i="58" s="1"/>
  <c r="AE575" i="58" s="1"/>
  <c r="AF576" i="58" s="1"/>
  <c r="AG577" i="58" s="1"/>
  <c r="AH578" i="58" s="1"/>
  <c r="AI579" i="58" s="1"/>
  <c r="AJ580" i="58" s="1"/>
  <c r="AK581" i="58" s="1"/>
  <c r="AL582" i="58" s="1"/>
  <c r="AM583" i="58" s="1"/>
  <c r="AN584" i="58" s="1"/>
  <c r="AO585" i="58" s="1"/>
  <c r="AP586" i="58" s="1"/>
  <c r="AQ587" i="58" s="1"/>
  <c r="AR588" i="58" s="1"/>
  <c r="K556" i="58"/>
  <c r="L557" i="58" s="1"/>
  <c r="M558" i="58" s="1"/>
  <c r="N559" i="58" s="1"/>
  <c r="O560" i="58" s="1"/>
  <c r="P561" i="58" s="1"/>
  <c r="Q562" i="58" s="1"/>
  <c r="R563" i="58" s="1"/>
  <c r="S564" i="58" s="1"/>
  <c r="T565" i="58" s="1"/>
  <c r="U566" i="58" s="1"/>
  <c r="V567" i="58" s="1"/>
  <c r="W568" i="58" s="1"/>
  <c r="X569" i="58" s="1"/>
  <c r="Y570" i="58" s="1"/>
  <c r="Z571" i="58" s="1"/>
  <c r="AA572" i="58" s="1"/>
  <c r="AB573" i="58" s="1"/>
  <c r="AC574" i="58" s="1"/>
  <c r="AD575" i="58" s="1"/>
  <c r="AE576" i="58" s="1"/>
  <c r="AF577" i="58" s="1"/>
  <c r="AG578" i="58" s="1"/>
  <c r="AH579" i="58" s="1"/>
  <c r="AI580" i="58" s="1"/>
  <c r="AJ581" i="58" s="1"/>
  <c r="AK582" i="58" s="1"/>
  <c r="AL583" i="58" s="1"/>
  <c r="AM584" i="58" s="1"/>
  <c r="AN585" i="58" s="1"/>
  <c r="AO586" i="58" s="1"/>
  <c r="AP587" i="58" s="1"/>
  <c r="AQ588" i="58" s="1"/>
  <c r="AR589" i="58" s="1"/>
  <c r="J556" i="58"/>
  <c r="K557" i="58" s="1"/>
  <c r="L558" i="58" s="1"/>
  <c r="M559" i="58" s="1"/>
  <c r="N560" i="58" s="1"/>
  <c r="O561" i="58" s="1"/>
  <c r="P562" i="58" s="1"/>
  <c r="Q563" i="58" s="1"/>
  <c r="R564" i="58" s="1"/>
  <c r="S565" i="58" s="1"/>
  <c r="T566" i="58" s="1"/>
  <c r="U567" i="58" s="1"/>
  <c r="V568" i="58" s="1"/>
  <c r="W569" i="58" s="1"/>
  <c r="X570" i="58" s="1"/>
  <c r="Y571" i="58" s="1"/>
  <c r="Z572" i="58" s="1"/>
  <c r="AA573" i="58" s="1"/>
  <c r="AB574" i="58" s="1"/>
  <c r="AC575" i="58" s="1"/>
  <c r="AD576" i="58" s="1"/>
  <c r="AE577" i="58" s="1"/>
  <c r="AF578" i="58" s="1"/>
  <c r="AG579" i="58" s="1"/>
  <c r="AH580" i="58" s="1"/>
  <c r="AI581" i="58" s="1"/>
  <c r="AJ582" i="58" s="1"/>
  <c r="AK583" i="58" s="1"/>
  <c r="AL584" i="58" s="1"/>
  <c r="AM585" i="58" s="1"/>
  <c r="AN586" i="58" s="1"/>
  <c r="AO587" i="58" s="1"/>
  <c r="AP588" i="58" s="1"/>
  <c r="AQ589" i="58" s="1"/>
  <c r="AR590" i="58" s="1"/>
  <c r="I556" i="58"/>
  <c r="J557" i="58" s="1"/>
  <c r="K558" i="58" s="1"/>
  <c r="L559" i="58" s="1"/>
  <c r="M560" i="58" s="1"/>
  <c r="N561" i="58" s="1"/>
  <c r="O562" i="58" s="1"/>
  <c r="P563" i="58" s="1"/>
  <c r="Q564" i="58" s="1"/>
  <c r="R565" i="58" s="1"/>
  <c r="S566" i="58" s="1"/>
  <c r="T567" i="58" s="1"/>
  <c r="U568" i="58" s="1"/>
  <c r="V569" i="58" s="1"/>
  <c r="W570" i="58" s="1"/>
  <c r="X571" i="58" s="1"/>
  <c r="Y572" i="58" s="1"/>
  <c r="Z573" i="58" s="1"/>
  <c r="AA574" i="58" s="1"/>
  <c r="AB575" i="58" s="1"/>
  <c r="AC576" i="58" s="1"/>
  <c r="AD577" i="58" s="1"/>
  <c r="AE578" i="58" s="1"/>
  <c r="AF579" i="58" s="1"/>
  <c r="AG580" i="58" s="1"/>
  <c r="AH581" i="58" s="1"/>
  <c r="AI582" i="58" s="1"/>
  <c r="AJ583" i="58" s="1"/>
  <c r="AK584" i="58" s="1"/>
  <c r="AL585" i="58" s="1"/>
  <c r="AM586" i="58" s="1"/>
  <c r="AN587" i="58" s="1"/>
  <c r="AO588" i="58" s="1"/>
  <c r="AP589" i="58" s="1"/>
  <c r="AQ590" i="58" s="1"/>
  <c r="AR591" i="58" s="1"/>
  <c r="H556" i="58"/>
  <c r="I557" i="58" s="1"/>
  <c r="J558" i="58" s="1"/>
  <c r="K559" i="58" s="1"/>
  <c r="L560" i="58" s="1"/>
  <c r="M561" i="58" s="1"/>
  <c r="N562" i="58" s="1"/>
  <c r="O563" i="58" s="1"/>
  <c r="P564" i="58" s="1"/>
  <c r="Q565" i="58" s="1"/>
  <c r="R566" i="58" s="1"/>
  <c r="S567" i="58" s="1"/>
  <c r="T568" i="58" s="1"/>
  <c r="U569" i="58" s="1"/>
  <c r="V570" i="58" s="1"/>
  <c r="W571" i="58" s="1"/>
  <c r="X572" i="58" s="1"/>
  <c r="Y573" i="58" s="1"/>
  <c r="Z574" i="58" s="1"/>
  <c r="AA575" i="58" s="1"/>
  <c r="AB576" i="58" s="1"/>
  <c r="AC577" i="58" s="1"/>
  <c r="AD578" i="58" s="1"/>
  <c r="AE579" i="58" s="1"/>
  <c r="AF580" i="58" s="1"/>
  <c r="AG581" i="58" s="1"/>
  <c r="AH582" i="58" s="1"/>
  <c r="AI583" i="58" s="1"/>
  <c r="AJ584" i="58" s="1"/>
  <c r="AK585" i="58" s="1"/>
  <c r="AL586" i="58" s="1"/>
  <c r="AM587" i="58" s="1"/>
  <c r="AN588" i="58" s="1"/>
  <c r="AO589" i="58" s="1"/>
  <c r="AP590" i="58" s="1"/>
  <c r="AQ591" i="58" s="1"/>
  <c r="AR592" i="58" s="1"/>
  <c r="G556" i="58"/>
  <c r="H557" i="58" s="1"/>
  <c r="I558" i="58" s="1"/>
  <c r="J559" i="58" s="1"/>
  <c r="K560" i="58" s="1"/>
  <c r="L561" i="58" s="1"/>
  <c r="M562" i="58" s="1"/>
  <c r="N563" i="58" s="1"/>
  <c r="O564" i="58" s="1"/>
  <c r="P565" i="58" s="1"/>
  <c r="Q566" i="58" s="1"/>
  <c r="R567" i="58" s="1"/>
  <c r="S568" i="58" s="1"/>
  <c r="T569" i="58" s="1"/>
  <c r="U570" i="58" s="1"/>
  <c r="V571" i="58" s="1"/>
  <c r="W572" i="58" s="1"/>
  <c r="X573" i="58" s="1"/>
  <c r="Y574" i="58" s="1"/>
  <c r="Z575" i="58" s="1"/>
  <c r="AA576" i="58" s="1"/>
  <c r="AB577" i="58" s="1"/>
  <c r="AC578" i="58" s="1"/>
  <c r="AD579" i="58" s="1"/>
  <c r="AE580" i="58" s="1"/>
  <c r="AF581" i="58" s="1"/>
  <c r="AG582" i="58" s="1"/>
  <c r="AH583" i="58" s="1"/>
  <c r="AI584" i="58" s="1"/>
  <c r="AJ585" i="58" s="1"/>
  <c r="AK586" i="58" s="1"/>
  <c r="AL587" i="58" s="1"/>
  <c r="AM588" i="58" s="1"/>
  <c r="AN589" i="58" s="1"/>
  <c r="AO590" i="58" s="1"/>
  <c r="AP591" i="58" s="1"/>
  <c r="AQ592" i="58" s="1"/>
  <c r="AR593" i="58" s="1"/>
  <c r="F556" i="58"/>
  <c r="C556" i="58"/>
  <c r="C557" i="58" s="1"/>
  <c r="C558" i="58" s="1"/>
  <c r="C559" i="58" s="1"/>
  <c r="C560" i="58" s="1"/>
  <c r="C561" i="58" s="1"/>
  <c r="C562" i="58" s="1"/>
  <c r="C563" i="58" s="1"/>
  <c r="C564" i="58" s="1"/>
  <c r="C565" i="58" s="1"/>
  <c r="C566" i="58" s="1"/>
  <c r="C567" i="58" s="1"/>
  <c r="C568" i="58" s="1"/>
  <c r="C569" i="58" s="1"/>
  <c r="C570" i="58" s="1"/>
  <c r="C571" i="58" s="1"/>
  <c r="C572" i="58" s="1"/>
  <c r="C573" i="58" s="1"/>
  <c r="C574" i="58" s="1"/>
  <c r="C575" i="58" s="1"/>
  <c r="C576" i="58" s="1"/>
  <c r="C577" i="58" s="1"/>
  <c r="C578" i="58" s="1"/>
  <c r="C579" i="58" s="1"/>
  <c r="C580" i="58" s="1"/>
  <c r="C581" i="58" s="1"/>
  <c r="C582" i="58" s="1"/>
  <c r="C583" i="58" s="1"/>
  <c r="C584" i="58" s="1"/>
  <c r="C585" i="58" s="1"/>
  <c r="C586" i="58" s="1"/>
  <c r="C587" i="58" s="1"/>
  <c r="C588" i="58" s="1"/>
  <c r="C589" i="58" s="1"/>
  <c r="C590" i="58" s="1"/>
  <c r="C591" i="58" s="1"/>
  <c r="C592" i="58" s="1"/>
  <c r="C593" i="58" s="1"/>
  <c r="C594" i="58" s="1"/>
  <c r="AS555" i="58"/>
  <c r="B216" i="58"/>
  <c r="B215" i="58"/>
  <c r="B214" i="58"/>
  <c r="B213" i="58"/>
  <c r="B212" i="58"/>
  <c r="B211" i="58"/>
  <c r="B210" i="58"/>
  <c r="B209" i="58"/>
  <c r="B208" i="58"/>
  <c r="B207" i="58"/>
  <c r="B206" i="58"/>
  <c r="B205" i="58"/>
  <c r="B204" i="58"/>
  <c r="B203" i="58"/>
  <c r="B202" i="58"/>
  <c r="B201" i="58"/>
  <c r="B200" i="58"/>
  <c r="B199" i="58"/>
  <c r="B198" i="58"/>
  <c r="B197" i="58"/>
  <c r="B196" i="58"/>
  <c r="B195" i="58"/>
  <c r="B194" i="58"/>
  <c r="B193" i="58"/>
  <c r="B192" i="58"/>
  <c r="B191" i="58"/>
  <c r="B190" i="58"/>
  <c r="B189" i="58"/>
  <c r="B188" i="58"/>
  <c r="B187" i="58"/>
  <c r="B186" i="58"/>
  <c r="B185" i="58"/>
  <c r="B184" i="58"/>
  <c r="B183" i="58"/>
  <c r="B182" i="58"/>
  <c r="B181" i="58"/>
  <c r="B180" i="58"/>
  <c r="B179" i="58"/>
  <c r="F178" i="58"/>
  <c r="G179" i="58" s="1"/>
  <c r="H180" i="58" s="1"/>
  <c r="I181" i="58" s="1"/>
  <c r="J182" i="58" s="1"/>
  <c r="K183" i="58" s="1"/>
  <c r="L184" i="58" s="1"/>
  <c r="M185" i="58" s="1"/>
  <c r="N186" i="58" s="1"/>
  <c r="O187" i="58" s="1"/>
  <c r="P188" i="58" s="1"/>
  <c r="Q189" i="58" s="1"/>
  <c r="R190" i="58" s="1"/>
  <c r="S191" i="58" s="1"/>
  <c r="T192" i="58" s="1"/>
  <c r="U193" i="58" s="1"/>
  <c r="V194" i="58" s="1"/>
  <c r="W195" i="58" s="1"/>
  <c r="X196" i="58" s="1"/>
  <c r="Y197" i="58" s="1"/>
  <c r="Z198" i="58" s="1"/>
  <c r="AA199" i="58" s="1"/>
  <c r="AB200" i="58" s="1"/>
  <c r="AC201" i="58" s="1"/>
  <c r="AD202" i="58" s="1"/>
  <c r="AE203" i="58" s="1"/>
  <c r="AF204" i="58" s="1"/>
  <c r="AG205" i="58" s="1"/>
  <c r="AH206" i="58" s="1"/>
  <c r="AI207" i="58" s="1"/>
  <c r="AJ208" i="58" s="1"/>
  <c r="AK209" i="58" s="1"/>
  <c r="AL210" i="58" s="1"/>
  <c r="AM211" i="58" s="1"/>
  <c r="AN212" i="58" s="1"/>
  <c r="AO213" i="58" s="1"/>
  <c r="AP214" i="58" s="1"/>
  <c r="AQ215" i="58" s="1"/>
  <c r="AR216" i="58" s="1"/>
  <c r="C178" i="58"/>
  <c r="C179" i="58" s="1"/>
  <c r="C180" i="58" s="1"/>
  <c r="C181" i="58" s="1"/>
  <c r="C182" i="58" s="1"/>
  <c r="C183" i="58" s="1"/>
  <c r="C184" i="58" s="1"/>
  <c r="C185" i="58" s="1"/>
  <c r="C186" i="58" s="1"/>
  <c r="C187" i="58" s="1"/>
  <c r="C188" i="58" s="1"/>
  <c r="C189" i="58" s="1"/>
  <c r="C190" i="58" s="1"/>
  <c r="C191" i="58" s="1"/>
  <c r="C192" i="58" s="1"/>
  <c r="C193" i="58" s="1"/>
  <c r="C194" i="58" s="1"/>
  <c r="C195" i="58" s="1"/>
  <c r="C196" i="58" s="1"/>
  <c r="C197" i="58" s="1"/>
  <c r="C198" i="58" s="1"/>
  <c r="C199" i="58" s="1"/>
  <c r="C200" i="58" s="1"/>
  <c r="C201" i="58" s="1"/>
  <c r="C202" i="58" s="1"/>
  <c r="C203" i="58" s="1"/>
  <c r="C204" i="58" s="1"/>
  <c r="C205" i="58" s="1"/>
  <c r="C206" i="58" s="1"/>
  <c r="C207" i="58" s="1"/>
  <c r="C208" i="58" s="1"/>
  <c r="C209" i="58" s="1"/>
  <c r="C210" i="58" s="1"/>
  <c r="C211" i="58" s="1"/>
  <c r="C212" i="58" s="1"/>
  <c r="C213" i="58" s="1"/>
  <c r="C214" i="58" s="1"/>
  <c r="C215" i="58" s="1"/>
  <c r="C216" i="58" s="1"/>
  <c r="B178" i="58"/>
  <c r="F177" i="58" a="1"/>
  <c r="AF178" i="58" s="1"/>
  <c r="AG179" i="58" s="1"/>
  <c r="AH180" i="58" s="1"/>
  <c r="AI181" i="58" s="1"/>
  <c r="AJ182" i="58" s="1"/>
  <c r="AK183" i="58" s="1"/>
  <c r="AL184" i="58" s="1"/>
  <c r="AM185" i="58" s="1"/>
  <c r="AN186" i="58" s="1"/>
  <c r="AO187" i="58" s="1"/>
  <c r="AP188" i="58" s="1"/>
  <c r="AQ189" i="58" s="1"/>
  <c r="AR190" i="58" s="1"/>
  <c r="B177" i="58"/>
  <c r="B94" i="58"/>
  <c r="B95" i="58"/>
  <c r="B96" i="58"/>
  <c r="B97" i="58"/>
  <c r="B98" i="58"/>
  <c r="B99" i="58"/>
  <c r="B100" i="58"/>
  <c r="B101" i="58"/>
  <c r="B102" i="58"/>
  <c r="B103" i="58"/>
  <c r="B104" i="58"/>
  <c r="B105" i="58"/>
  <c r="B106" i="58"/>
  <c r="B107" i="58"/>
  <c r="B108" i="58"/>
  <c r="B109" i="58"/>
  <c r="B110" i="58"/>
  <c r="B111" i="58"/>
  <c r="B112" i="58"/>
  <c r="B113" i="58"/>
  <c r="B114" i="58"/>
  <c r="B115" i="58"/>
  <c r="B116" i="58"/>
  <c r="B117" i="58"/>
  <c r="B118" i="58"/>
  <c r="B119" i="58"/>
  <c r="B120" i="58"/>
  <c r="B121" i="58"/>
  <c r="B122" i="58"/>
  <c r="B123" i="58"/>
  <c r="B124" i="58"/>
  <c r="B125" i="58"/>
  <c r="B126" i="58"/>
  <c r="B127" i="58"/>
  <c r="B128" i="58"/>
  <c r="B129" i="58"/>
  <c r="B130" i="58"/>
  <c r="B131" i="58"/>
  <c r="B132" i="58"/>
  <c r="B93" i="58"/>
  <c r="AS307" i="58" l="1"/>
  <c r="J308" i="58"/>
  <c r="AS432" i="58"/>
  <c r="I433" i="58"/>
  <c r="AS393" i="58"/>
  <c r="L394" i="58"/>
  <c r="AS352" i="58"/>
  <c r="M353" i="58"/>
  <c r="J518" i="58"/>
  <c r="AS517" i="58"/>
  <c r="AS598" i="58"/>
  <c r="AS556" i="58"/>
  <c r="G557" i="58"/>
  <c r="AS557" i="58" s="1"/>
  <c r="K599" i="58"/>
  <c r="K603" i="58"/>
  <c r="G641" i="58"/>
  <c r="AS640" i="58"/>
  <c r="AS682" i="58"/>
  <c r="G683" i="58"/>
  <c r="S178" i="58"/>
  <c r="T179" i="58" s="1"/>
  <c r="U180" i="58" s="1"/>
  <c r="V181" i="58" s="1"/>
  <c r="W182" i="58" s="1"/>
  <c r="X183" i="58" s="1"/>
  <c r="Y184" i="58" s="1"/>
  <c r="Z185" i="58" s="1"/>
  <c r="AA186" i="58" s="1"/>
  <c r="AB187" i="58" s="1"/>
  <c r="AC188" i="58" s="1"/>
  <c r="AD189" i="58" s="1"/>
  <c r="AE190" i="58" s="1"/>
  <c r="AF191" i="58" s="1"/>
  <c r="AG192" i="58" s="1"/>
  <c r="AH193" i="58" s="1"/>
  <c r="AI194" i="58" s="1"/>
  <c r="AJ195" i="58" s="1"/>
  <c r="AK196" i="58" s="1"/>
  <c r="AL197" i="58" s="1"/>
  <c r="AM198" i="58" s="1"/>
  <c r="AN199" i="58" s="1"/>
  <c r="AO200" i="58" s="1"/>
  <c r="AP201" i="58" s="1"/>
  <c r="AQ202" i="58" s="1"/>
  <c r="AR203" i="58" s="1"/>
  <c r="V178" i="58"/>
  <c r="W179" i="58" s="1"/>
  <c r="X180" i="58" s="1"/>
  <c r="Y181" i="58" s="1"/>
  <c r="Z182" i="58" s="1"/>
  <c r="AA183" i="58" s="1"/>
  <c r="AB184" i="58" s="1"/>
  <c r="AC185" i="58" s="1"/>
  <c r="AD186" i="58" s="1"/>
  <c r="AE187" i="58" s="1"/>
  <c r="AF188" i="58" s="1"/>
  <c r="AG189" i="58" s="1"/>
  <c r="AH190" i="58" s="1"/>
  <c r="AI191" i="58" s="1"/>
  <c r="AJ192" i="58" s="1"/>
  <c r="AK193" i="58" s="1"/>
  <c r="AL194" i="58" s="1"/>
  <c r="AM195" i="58" s="1"/>
  <c r="AN196" i="58" s="1"/>
  <c r="AO197" i="58" s="1"/>
  <c r="AP198" i="58" s="1"/>
  <c r="AQ199" i="58" s="1"/>
  <c r="AR200" i="58" s="1"/>
  <c r="I178" i="58"/>
  <c r="J179" i="58" s="1"/>
  <c r="K180" i="58" s="1"/>
  <c r="L181" i="58" s="1"/>
  <c r="M182" i="58" s="1"/>
  <c r="N183" i="58" s="1"/>
  <c r="O184" i="58" s="1"/>
  <c r="P185" i="58" s="1"/>
  <c r="Q186" i="58" s="1"/>
  <c r="R187" i="58" s="1"/>
  <c r="S188" i="58" s="1"/>
  <c r="T189" i="58" s="1"/>
  <c r="U190" i="58" s="1"/>
  <c r="V191" i="58" s="1"/>
  <c r="W192" i="58" s="1"/>
  <c r="X193" i="58" s="1"/>
  <c r="Y194" i="58" s="1"/>
  <c r="Z195" i="58" s="1"/>
  <c r="AA196" i="58" s="1"/>
  <c r="AB197" i="58" s="1"/>
  <c r="AC198" i="58" s="1"/>
  <c r="AD199" i="58" s="1"/>
  <c r="AE200" i="58" s="1"/>
  <c r="AF201" i="58" s="1"/>
  <c r="AG202" i="58" s="1"/>
  <c r="AH203" i="58" s="1"/>
  <c r="AI204" i="58" s="1"/>
  <c r="AJ205" i="58" s="1"/>
  <c r="AK206" i="58" s="1"/>
  <c r="AL207" i="58" s="1"/>
  <c r="AM208" i="58" s="1"/>
  <c r="AN209" i="58" s="1"/>
  <c r="AO210" i="58" s="1"/>
  <c r="AP211" i="58" s="1"/>
  <c r="AQ212" i="58" s="1"/>
  <c r="AR213" i="58" s="1"/>
  <c r="AG178" i="58"/>
  <c r="AH179" i="58" s="1"/>
  <c r="AI180" i="58" s="1"/>
  <c r="AJ181" i="58" s="1"/>
  <c r="AK182" i="58" s="1"/>
  <c r="AL183" i="58" s="1"/>
  <c r="AM184" i="58" s="1"/>
  <c r="AN185" i="58" s="1"/>
  <c r="AO186" i="58" s="1"/>
  <c r="AP187" i="58" s="1"/>
  <c r="AQ188" i="58" s="1"/>
  <c r="AR189" i="58" s="1"/>
  <c r="Q178" i="58"/>
  <c r="R179" i="58" s="1"/>
  <c r="S180" i="58" s="1"/>
  <c r="T181" i="58" s="1"/>
  <c r="U182" i="58" s="1"/>
  <c r="V183" i="58" s="1"/>
  <c r="W184" i="58" s="1"/>
  <c r="X185" i="58" s="1"/>
  <c r="Y186" i="58" s="1"/>
  <c r="Z187" i="58" s="1"/>
  <c r="AA188" i="58" s="1"/>
  <c r="AB189" i="58" s="1"/>
  <c r="AC190" i="58" s="1"/>
  <c r="AD191" i="58" s="1"/>
  <c r="AE192" i="58" s="1"/>
  <c r="AF193" i="58" s="1"/>
  <c r="AG194" i="58" s="1"/>
  <c r="AH195" i="58" s="1"/>
  <c r="AI196" i="58" s="1"/>
  <c r="AJ197" i="58" s="1"/>
  <c r="AK198" i="58" s="1"/>
  <c r="AL199" i="58" s="1"/>
  <c r="AM200" i="58" s="1"/>
  <c r="AN201" i="58" s="1"/>
  <c r="AO202" i="58" s="1"/>
  <c r="AP203" i="58" s="1"/>
  <c r="AQ204" i="58" s="1"/>
  <c r="AR205" i="58" s="1"/>
  <c r="AH178" i="58"/>
  <c r="AI179" i="58" s="1"/>
  <c r="AJ180" i="58" s="1"/>
  <c r="AK181" i="58" s="1"/>
  <c r="AL182" i="58" s="1"/>
  <c r="AM183" i="58" s="1"/>
  <c r="AN184" i="58" s="1"/>
  <c r="AO185" i="58" s="1"/>
  <c r="AP186" i="58" s="1"/>
  <c r="AQ187" i="58" s="1"/>
  <c r="AR188" i="58" s="1"/>
  <c r="R178" i="58"/>
  <c r="S179" i="58" s="1"/>
  <c r="T180" i="58" s="1"/>
  <c r="U181" i="58" s="1"/>
  <c r="V182" i="58" s="1"/>
  <c r="W183" i="58" s="1"/>
  <c r="X184" i="58" s="1"/>
  <c r="Y185" i="58" s="1"/>
  <c r="Z186" i="58" s="1"/>
  <c r="AA187" i="58" s="1"/>
  <c r="AB188" i="58" s="1"/>
  <c r="AC189" i="58" s="1"/>
  <c r="AD190" i="58" s="1"/>
  <c r="AE191" i="58" s="1"/>
  <c r="AF192" i="58" s="1"/>
  <c r="AG193" i="58" s="1"/>
  <c r="AH194" i="58" s="1"/>
  <c r="AI195" i="58" s="1"/>
  <c r="AJ196" i="58" s="1"/>
  <c r="AK197" i="58" s="1"/>
  <c r="AL198" i="58" s="1"/>
  <c r="AM199" i="58" s="1"/>
  <c r="AN200" i="58" s="1"/>
  <c r="AO201" i="58" s="1"/>
  <c r="AP202" i="58" s="1"/>
  <c r="AQ203" i="58" s="1"/>
  <c r="AR204" i="58" s="1"/>
  <c r="AM178" i="58"/>
  <c r="AN179" i="58" s="1"/>
  <c r="AO180" i="58" s="1"/>
  <c r="AP181" i="58" s="1"/>
  <c r="AQ182" i="58" s="1"/>
  <c r="AR183" i="58" s="1"/>
  <c r="AE178" i="58"/>
  <c r="AF179" i="58" s="1"/>
  <c r="AG180" i="58" s="1"/>
  <c r="AH181" i="58" s="1"/>
  <c r="AI182" i="58" s="1"/>
  <c r="AJ183" i="58" s="1"/>
  <c r="AK184" i="58" s="1"/>
  <c r="AL185" i="58" s="1"/>
  <c r="AM186" i="58" s="1"/>
  <c r="AN187" i="58" s="1"/>
  <c r="AO188" i="58" s="1"/>
  <c r="AP189" i="58" s="1"/>
  <c r="AQ190" i="58" s="1"/>
  <c r="AR191" i="58" s="1"/>
  <c r="AQ178" i="58"/>
  <c r="AR179" i="58" s="1"/>
  <c r="W178" i="58"/>
  <c r="X179" i="58" s="1"/>
  <c r="Y180" i="58" s="1"/>
  <c r="Z181" i="58" s="1"/>
  <c r="AA182" i="58" s="1"/>
  <c r="AB183" i="58" s="1"/>
  <c r="AC184" i="58" s="1"/>
  <c r="AD185" i="58" s="1"/>
  <c r="AE186" i="58" s="1"/>
  <c r="AF187" i="58" s="1"/>
  <c r="AG188" i="58" s="1"/>
  <c r="AH189" i="58" s="1"/>
  <c r="AI190" i="58" s="1"/>
  <c r="AJ191" i="58" s="1"/>
  <c r="AK192" i="58" s="1"/>
  <c r="AL193" i="58" s="1"/>
  <c r="AM194" i="58" s="1"/>
  <c r="AN195" i="58" s="1"/>
  <c r="AO196" i="58" s="1"/>
  <c r="AP197" i="58" s="1"/>
  <c r="AQ198" i="58" s="1"/>
  <c r="AR199" i="58" s="1"/>
  <c r="H178" i="58"/>
  <c r="I179" i="58" s="1"/>
  <c r="J180" i="58" s="1"/>
  <c r="K181" i="58" s="1"/>
  <c r="L182" i="58" s="1"/>
  <c r="M183" i="58" s="1"/>
  <c r="N184" i="58" s="1"/>
  <c r="O185" i="58" s="1"/>
  <c r="P186" i="58" s="1"/>
  <c r="Q187" i="58" s="1"/>
  <c r="R188" i="58" s="1"/>
  <c r="S189" i="58" s="1"/>
  <c r="T190" i="58" s="1"/>
  <c r="U191" i="58" s="1"/>
  <c r="V192" i="58" s="1"/>
  <c r="W193" i="58" s="1"/>
  <c r="X194" i="58" s="1"/>
  <c r="Y195" i="58" s="1"/>
  <c r="Z196" i="58" s="1"/>
  <c r="AA197" i="58" s="1"/>
  <c r="AB198" i="58" s="1"/>
  <c r="AC199" i="58" s="1"/>
  <c r="AD200" i="58" s="1"/>
  <c r="AE201" i="58" s="1"/>
  <c r="AF202" i="58" s="1"/>
  <c r="AG203" i="58" s="1"/>
  <c r="AH204" i="58" s="1"/>
  <c r="AI205" i="58" s="1"/>
  <c r="AJ206" i="58" s="1"/>
  <c r="AK207" i="58" s="1"/>
  <c r="AL208" i="58" s="1"/>
  <c r="AM209" i="58" s="1"/>
  <c r="AN210" i="58" s="1"/>
  <c r="AO211" i="58" s="1"/>
  <c r="AP212" i="58" s="1"/>
  <c r="AQ213" i="58" s="1"/>
  <c r="AR214" i="58" s="1"/>
  <c r="AK178" i="58"/>
  <c r="AL179" i="58" s="1"/>
  <c r="AM180" i="58" s="1"/>
  <c r="AN181" i="58" s="1"/>
  <c r="AO182" i="58" s="1"/>
  <c r="AP183" i="58" s="1"/>
  <c r="AQ184" i="58" s="1"/>
  <c r="AR185" i="58" s="1"/>
  <c r="AC178" i="58"/>
  <c r="AD179" i="58" s="1"/>
  <c r="AE180" i="58" s="1"/>
  <c r="AF181" i="58" s="1"/>
  <c r="AG182" i="58" s="1"/>
  <c r="AH183" i="58" s="1"/>
  <c r="AI184" i="58" s="1"/>
  <c r="AJ185" i="58" s="1"/>
  <c r="AK186" i="58" s="1"/>
  <c r="AL187" i="58" s="1"/>
  <c r="AM188" i="58" s="1"/>
  <c r="AN189" i="58" s="1"/>
  <c r="AO190" i="58" s="1"/>
  <c r="AP191" i="58" s="1"/>
  <c r="AQ192" i="58" s="1"/>
  <c r="AR193" i="58" s="1"/>
  <c r="U178" i="58"/>
  <c r="V179" i="58" s="1"/>
  <c r="W180" i="58" s="1"/>
  <c r="X181" i="58" s="1"/>
  <c r="Y182" i="58" s="1"/>
  <c r="Z183" i="58" s="1"/>
  <c r="AA184" i="58" s="1"/>
  <c r="AB185" i="58" s="1"/>
  <c r="AC186" i="58" s="1"/>
  <c r="AD187" i="58" s="1"/>
  <c r="AE188" i="58" s="1"/>
  <c r="AF189" i="58" s="1"/>
  <c r="AG190" i="58" s="1"/>
  <c r="AH191" i="58" s="1"/>
  <c r="AI192" i="58" s="1"/>
  <c r="AJ193" i="58" s="1"/>
  <c r="AK194" i="58" s="1"/>
  <c r="AL195" i="58" s="1"/>
  <c r="AM196" i="58" s="1"/>
  <c r="AN197" i="58" s="1"/>
  <c r="AO198" i="58" s="1"/>
  <c r="AP199" i="58" s="1"/>
  <c r="AQ200" i="58" s="1"/>
  <c r="AR201" i="58" s="1"/>
  <c r="M178" i="58"/>
  <c r="N179" i="58" s="1"/>
  <c r="O180" i="58" s="1"/>
  <c r="P181" i="58" s="1"/>
  <c r="Q182" i="58" s="1"/>
  <c r="R183" i="58" s="1"/>
  <c r="S184" i="58" s="1"/>
  <c r="T185" i="58" s="1"/>
  <c r="U186" i="58" s="1"/>
  <c r="V187" i="58" s="1"/>
  <c r="W188" i="58" s="1"/>
  <c r="X189" i="58" s="1"/>
  <c r="Y190" i="58" s="1"/>
  <c r="Z191" i="58" s="1"/>
  <c r="AA192" i="58" s="1"/>
  <c r="AB193" i="58" s="1"/>
  <c r="AC194" i="58" s="1"/>
  <c r="AD195" i="58" s="1"/>
  <c r="AE196" i="58" s="1"/>
  <c r="AF197" i="58" s="1"/>
  <c r="AG198" i="58" s="1"/>
  <c r="AH199" i="58" s="1"/>
  <c r="AI200" i="58" s="1"/>
  <c r="AJ201" i="58" s="1"/>
  <c r="AK202" i="58" s="1"/>
  <c r="AL203" i="58" s="1"/>
  <c r="AM204" i="58" s="1"/>
  <c r="AN205" i="58" s="1"/>
  <c r="AO206" i="58" s="1"/>
  <c r="AP207" i="58" s="1"/>
  <c r="AQ208" i="58" s="1"/>
  <c r="AR209" i="58" s="1"/>
  <c r="AR178" i="58"/>
  <c r="T178" i="58"/>
  <c r="U179" i="58" s="1"/>
  <c r="V180" i="58" s="1"/>
  <c r="W181" i="58" s="1"/>
  <c r="X182" i="58" s="1"/>
  <c r="Y183" i="58" s="1"/>
  <c r="Z184" i="58" s="1"/>
  <c r="AA185" i="58" s="1"/>
  <c r="AB186" i="58" s="1"/>
  <c r="AC187" i="58" s="1"/>
  <c r="AD188" i="58" s="1"/>
  <c r="AE189" i="58" s="1"/>
  <c r="AF190" i="58" s="1"/>
  <c r="AG191" i="58" s="1"/>
  <c r="AH192" i="58" s="1"/>
  <c r="AI193" i="58" s="1"/>
  <c r="AJ194" i="58" s="1"/>
  <c r="AK195" i="58" s="1"/>
  <c r="AL196" i="58" s="1"/>
  <c r="AM197" i="58" s="1"/>
  <c r="AN198" i="58" s="1"/>
  <c r="AO199" i="58" s="1"/>
  <c r="AP200" i="58" s="1"/>
  <c r="AQ201" i="58" s="1"/>
  <c r="AR202" i="58" s="1"/>
  <c r="AJ178" i="58"/>
  <c r="AK179" i="58" s="1"/>
  <c r="AL180" i="58" s="1"/>
  <c r="AM181" i="58" s="1"/>
  <c r="AN182" i="58" s="1"/>
  <c r="AO183" i="58" s="1"/>
  <c r="AP184" i="58" s="1"/>
  <c r="AQ185" i="58" s="1"/>
  <c r="AR186" i="58" s="1"/>
  <c r="AB178" i="58"/>
  <c r="AC179" i="58" s="1"/>
  <c r="AD180" i="58" s="1"/>
  <c r="AE181" i="58" s="1"/>
  <c r="AF182" i="58" s="1"/>
  <c r="AG183" i="58" s="1"/>
  <c r="AH184" i="58" s="1"/>
  <c r="AI185" i="58" s="1"/>
  <c r="AJ186" i="58" s="1"/>
  <c r="AK187" i="58" s="1"/>
  <c r="AL188" i="58" s="1"/>
  <c r="AM189" i="58" s="1"/>
  <c r="AN190" i="58" s="1"/>
  <c r="AO191" i="58" s="1"/>
  <c r="AP192" i="58" s="1"/>
  <c r="AQ193" i="58" s="1"/>
  <c r="AR194" i="58" s="1"/>
  <c r="L178" i="58"/>
  <c r="M179" i="58" s="1"/>
  <c r="N180" i="58" s="1"/>
  <c r="O181" i="58" s="1"/>
  <c r="P182" i="58" s="1"/>
  <c r="Q183" i="58" s="1"/>
  <c r="R184" i="58" s="1"/>
  <c r="S185" i="58" s="1"/>
  <c r="T186" i="58" s="1"/>
  <c r="U187" i="58" s="1"/>
  <c r="V188" i="58" s="1"/>
  <c r="W189" i="58" s="1"/>
  <c r="X190" i="58" s="1"/>
  <c r="Y191" i="58" s="1"/>
  <c r="Z192" i="58" s="1"/>
  <c r="AA193" i="58" s="1"/>
  <c r="AB194" i="58" s="1"/>
  <c r="AC195" i="58" s="1"/>
  <c r="AD196" i="58" s="1"/>
  <c r="AE197" i="58" s="1"/>
  <c r="AF198" i="58" s="1"/>
  <c r="AG199" i="58" s="1"/>
  <c r="AH200" i="58" s="1"/>
  <c r="AI201" i="58" s="1"/>
  <c r="AJ202" i="58" s="1"/>
  <c r="AK203" i="58" s="1"/>
  <c r="AL204" i="58" s="1"/>
  <c r="AM205" i="58" s="1"/>
  <c r="AN206" i="58" s="1"/>
  <c r="AO207" i="58" s="1"/>
  <c r="AP208" i="58" s="1"/>
  <c r="AQ209" i="58" s="1"/>
  <c r="AR210" i="58" s="1"/>
  <c r="AL178" i="58"/>
  <c r="AM179" i="58" s="1"/>
  <c r="AN180" i="58" s="1"/>
  <c r="AO181" i="58" s="1"/>
  <c r="AP182" i="58" s="1"/>
  <c r="AQ183" i="58" s="1"/>
  <c r="AR184" i="58" s="1"/>
  <c r="Z178" i="58"/>
  <c r="AA179" i="58" s="1"/>
  <c r="AB180" i="58" s="1"/>
  <c r="AC181" i="58" s="1"/>
  <c r="AD182" i="58" s="1"/>
  <c r="AE183" i="58" s="1"/>
  <c r="AF184" i="58" s="1"/>
  <c r="AG185" i="58" s="1"/>
  <c r="AH186" i="58" s="1"/>
  <c r="AI187" i="58" s="1"/>
  <c r="AJ188" i="58" s="1"/>
  <c r="AK189" i="58" s="1"/>
  <c r="AL190" i="58" s="1"/>
  <c r="AM191" i="58" s="1"/>
  <c r="AN192" i="58" s="1"/>
  <c r="AO193" i="58" s="1"/>
  <c r="AP194" i="58" s="1"/>
  <c r="AQ195" i="58" s="1"/>
  <c r="AR196" i="58" s="1"/>
  <c r="P178" i="58"/>
  <c r="Q179" i="58" s="1"/>
  <c r="R180" i="58" s="1"/>
  <c r="S181" i="58" s="1"/>
  <c r="T182" i="58" s="1"/>
  <c r="U183" i="58" s="1"/>
  <c r="V184" i="58" s="1"/>
  <c r="W185" i="58" s="1"/>
  <c r="X186" i="58" s="1"/>
  <c r="Y187" i="58" s="1"/>
  <c r="Z188" i="58" s="1"/>
  <c r="AA189" i="58" s="1"/>
  <c r="AB190" i="58" s="1"/>
  <c r="AC191" i="58" s="1"/>
  <c r="AD192" i="58" s="1"/>
  <c r="AE193" i="58" s="1"/>
  <c r="AF194" i="58" s="1"/>
  <c r="AG195" i="58" s="1"/>
  <c r="AH196" i="58" s="1"/>
  <c r="AI197" i="58" s="1"/>
  <c r="AJ198" i="58" s="1"/>
  <c r="AK199" i="58" s="1"/>
  <c r="AL200" i="58" s="1"/>
  <c r="AM201" i="58" s="1"/>
  <c r="AN202" i="58" s="1"/>
  <c r="AO203" i="58" s="1"/>
  <c r="AP204" i="58" s="1"/>
  <c r="AQ205" i="58" s="1"/>
  <c r="AR206" i="58" s="1"/>
  <c r="AI178" i="58"/>
  <c r="AJ179" i="58" s="1"/>
  <c r="AK180" i="58" s="1"/>
  <c r="AL181" i="58" s="1"/>
  <c r="AM182" i="58" s="1"/>
  <c r="AN183" i="58" s="1"/>
  <c r="AO184" i="58" s="1"/>
  <c r="AP185" i="58" s="1"/>
  <c r="AQ186" i="58" s="1"/>
  <c r="AR187" i="58" s="1"/>
  <c r="Y178" i="58"/>
  <c r="Z179" i="58" s="1"/>
  <c r="AA180" i="58" s="1"/>
  <c r="AB181" i="58" s="1"/>
  <c r="AC182" i="58" s="1"/>
  <c r="AD183" i="58" s="1"/>
  <c r="AE184" i="58" s="1"/>
  <c r="AF185" i="58" s="1"/>
  <c r="AG186" i="58" s="1"/>
  <c r="AH187" i="58" s="1"/>
  <c r="AI188" i="58" s="1"/>
  <c r="AJ189" i="58" s="1"/>
  <c r="AK190" i="58" s="1"/>
  <c r="AL191" i="58" s="1"/>
  <c r="AM192" i="58" s="1"/>
  <c r="AN193" i="58" s="1"/>
  <c r="AO194" i="58" s="1"/>
  <c r="AP195" i="58" s="1"/>
  <c r="AQ196" i="58" s="1"/>
  <c r="AR197" i="58" s="1"/>
  <c r="O178" i="58"/>
  <c r="P179" i="58" s="1"/>
  <c r="Q180" i="58" s="1"/>
  <c r="R181" i="58" s="1"/>
  <c r="S182" i="58" s="1"/>
  <c r="T183" i="58" s="1"/>
  <c r="U184" i="58" s="1"/>
  <c r="V185" i="58" s="1"/>
  <c r="W186" i="58" s="1"/>
  <c r="X187" i="58" s="1"/>
  <c r="Y188" i="58" s="1"/>
  <c r="Z189" i="58" s="1"/>
  <c r="AA190" i="58" s="1"/>
  <c r="AB191" i="58" s="1"/>
  <c r="AC192" i="58" s="1"/>
  <c r="AD193" i="58" s="1"/>
  <c r="AE194" i="58" s="1"/>
  <c r="AF195" i="58" s="1"/>
  <c r="AG196" i="58" s="1"/>
  <c r="AH197" i="58" s="1"/>
  <c r="AI198" i="58" s="1"/>
  <c r="AJ199" i="58" s="1"/>
  <c r="AK200" i="58" s="1"/>
  <c r="AL201" i="58" s="1"/>
  <c r="AM202" i="58" s="1"/>
  <c r="AN203" i="58" s="1"/>
  <c r="AO204" i="58" s="1"/>
  <c r="AP205" i="58" s="1"/>
  <c r="AQ206" i="58" s="1"/>
  <c r="AR207" i="58" s="1"/>
  <c r="J178" i="58"/>
  <c r="K179" i="58" s="1"/>
  <c r="L180" i="58" s="1"/>
  <c r="M181" i="58" s="1"/>
  <c r="N182" i="58" s="1"/>
  <c r="O183" i="58" s="1"/>
  <c r="P184" i="58" s="1"/>
  <c r="Q185" i="58" s="1"/>
  <c r="R186" i="58" s="1"/>
  <c r="S187" i="58" s="1"/>
  <c r="T188" i="58" s="1"/>
  <c r="U189" i="58" s="1"/>
  <c r="V190" i="58" s="1"/>
  <c r="W191" i="58" s="1"/>
  <c r="X192" i="58" s="1"/>
  <c r="Y193" i="58" s="1"/>
  <c r="Z194" i="58" s="1"/>
  <c r="AA195" i="58" s="1"/>
  <c r="AB196" i="58" s="1"/>
  <c r="AC197" i="58" s="1"/>
  <c r="AD198" i="58" s="1"/>
  <c r="AE199" i="58" s="1"/>
  <c r="AF200" i="58" s="1"/>
  <c r="AG201" i="58" s="1"/>
  <c r="AH202" i="58" s="1"/>
  <c r="AI203" i="58" s="1"/>
  <c r="AJ204" i="58" s="1"/>
  <c r="AK205" i="58" s="1"/>
  <c r="AL206" i="58" s="1"/>
  <c r="AM207" i="58" s="1"/>
  <c r="AN208" i="58" s="1"/>
  <c r="AO209" i="58" s="1"/>
  <c r="AP210" i="58" s="1"/>
  <c r="AQ211" i="58" s="1"/>
  <c r="AR212" i="58" s="1"/>
  <c r="X178" i="58"/>
  <c r="Y179" i="58" s="1"/>
  <c r="Z180" i="58" s="1"/>
  <c r="AA181" i="58" s="1"/>
  <c r="AB182" i="58" s="1"/>
  <c r="AC183" i="58" s="1"/>
  <c r="AD184" i="58" s="1"/>
  <c r="AE185" i="58" s="1"/>
  <c r="AF186" i="58" s="1"/>
  <c r="AG187" i="58" s="1"/>
  <c r="AH188" i="58" s="1"/>
  <c r="AI189" i="58" s="1"/>
  <c r="AJ190" i="58" s="1"/>
  <c r="AK191" i="58" s="1"/>
  <c r="AL192" i="58" s="1"/>
  <c r="AM193" i="58" s="1"/>
  <c r="AN194" i="58" s="1"/>
  <c r="AO195" i="58" s="1"/>
  <c r="AP196" i="58" s="1"/>
  <c r="AQ197" i="58" s="1"/>
  <c r="AR198" i="58" s="1"/>
  <c r="AN178" i="58"/>
  <c r="AO179" i="58" s="1"/>
  <c r="AP180" i="58" s="1"/>
  <c r="AQ181" i="58" s="1"/>
  <c r="AR182" i="58" s="1"/>
  <c r="F177" i="58"/>
  <c r="G178" i="58" s="1"/>
  <c r="H179" i="58" s="1"/>
  <c r="I180" i="58" s="1"/>
  <c r="J181" i="58" s="1"/>
  <c r="K182" i="58" s="1"/>
  <c r="L183" i="58" s="1"/>
  <c r="M184" i="58" s="1"/>
  <c r="N185" i="58" s="1"/>
  <c r="O186" i="58" s="1"/>
  <c r="P187" i="58" s="1"/>
  <c r="Q188" i="58" s="1"/>
  <c r="R189" i="58" s="1"/>
  <c r="S190" i="58" s="1"/>
  <c r="T191" i="58" s="1"/>
  <c r="U192" i="58" s="1"/>
  <c r="V193" i="58" s="1"/>
  <c r="W194" i="58" s="1"/>
  <c r="X195" i="58" s="1"/>
  <c r="Y196" i="58" s="1"/>
  <c r="Z197" i="58" s="1"/>
  <c r="AA198" i="58" s="1"/>
  <c r="AB199" i="58" s="1"/>
  <c r="AC200" i="58" s="1"/>
  <c r="AD201" i="58" s="1"/>
  <c r="AE202" i="58" s="1"/>
  <c r="AF203" i="58" s="1"/>
  <c r="AG204" i="58" s="1"/>
  <c r="AH205" i="58" s="1"/>
  <c r="AI206" i="58" s="1"/>
  <c r="AJ207" i="58" s="1"/>
  <c r="AK208" i="58" s="1"/>
  <c r="AL209" i="58" s="1"/>
  <c r="AM210" i="58" s="1"/>
  <c r="AN211" i="58" s="1"/>
  <c r="AO212" i="58" s="1"/>
  <c r="AP213" i="58" s="1"/>
  <c r="AQ214" i="58" s="1"/>
  <c r="AR215" i="58" s="1"/>
  <c r="K178" i="58"/>
  <c r="L179" i="58" s="1"/>
  <c r="M180" i="58" s="1"/>
  <c r="N181" i="58" s="1"/>
  <c r="O182" i="58" s="1"/>
  <c r="P183" i="58" s="1"/>
  <c r="Q184" i="58" s="1"/>
  <c r="R185" i="58" s="1"/>
  <c r="S186" i="58" s="1"/>
  <c r="T187" i="58" s="1"/>
  <c r="U188" i="58" s="1"/>
  <c r="V189" i="58" s="1"/>
  <c r="W190" i="58" s="1"/>
  <c r="X191" i="58" s="1"/>
  <c r="Y192" i="58" s="1"/>
  <c r="Z193" i="58" s="1"/>
  <c r="AA194" i="58" s="1"/>
  <c r="AB195" i="58" s="1"/>
  <c r="AC196" i="58" s="1"/>
  <c r="AD197" i="58" s="1"/>
  <c r="AE198" i="58" s="1"/>
  <c r="AF199" i="58" s="1"/>
  <c r="AG200" i="58" s="1"/>
  <c r="AH201" i="58" s="1"/>
  <c r="AI202" i="58" s="1"/>
  <c r="AJ203" i="58" s="1"/>
  <c r="AK204" i="58" s="1"/>
  <c r="AL205" i="58" s="1"/>
  <c r="AM206" i="58" s="1"/>
  <c r="AN207" i="58" s="1"/>
  <c r="AO208" i="58" s="1"/>
  <c r="AP209" i="58" s="1"/>
  <c r="AQ210" i="58" s="1"/>
  <c r="AR211" i="58" s="1"/>
  <c r="AA178" i="58"/>
  <c r="AB179" i="58" s="1"/>
  <c r="AC180" i="58" s="1"/>
  <c r="AD181" i="58" s="1"/>
  <c r="AE182" i="58" s="1"/>
  <c r="AF183" i="58" s="1"/>
  <c r="AG184" i="58" s="1"/>
  <c r="AH185" i="58" s="1"/>
  <c r="AI186" i="58" s="1"/>
  <c r="AJ187" i="58" s="1"/>
  <c r="AK188" i="58" s="1"/>
  <c r="AL189" i="58" s="1"/>
  <c r="AM190" i="58" s="1"/>
  <c r="AN191" i="58" s="1"/>
  <c r="AO192" i="58" s="1"/>
  <c r="AP193" i="58" s="1"/>
  <c r="AQ194" i="58" s="1"/>
  <c r="AR195" i="58" s="1"/>
  <c r="AO178" i="58"/>
  <c r="AP179" i="58" s="1"/>
  <c r="AQ180" i="58" s="1"/>
  <c r="AR181" i="58" s="1"/>
  <c r="N178" i="58"/>
  <c r="O179" i="58" s="1"/>
  <c r="P180" i="58" s="1"/>
  <c r="Q181" i="58" s="1"/>
  <c r="R182" i="58" s="1"/>
  <c r="S183" i="58" s="1"/>
  <c r="T184" i="58" s="1"/>
  <c r="U185" i="58" s="1"/>
  <c r="V186" i="58" s="1"/>
  <c r="W187" i="58" s="1"/>
  <c r="X188" i="58" s="1"/>
  <c r="Y189" i="58" s="1"/>
  <c r="Z190" i="58" s="1"/>
  <c r="AA191" i="58" s="1"/>
  <c r="AB192" i="58" s="1"/>
  <c r="AC193" i="58" s="1"/>
  <c r="AD194" i="58" s="1"/>
  <c r="AE195" i="58" s="1"/>
  <c r="AF196" i="58" s="1"/>
  <c r="AG197" i="58" s="1"/>
  <c r="AH198" i="58" s="1"/>
  <c r="AI199" i="58" s="1"/>
  <c r="AJ200" i="58" s="1"/>
  <c r="AK201" i="58" s="1"/>
  <c r="AL202" i="58" s="1"/>
  <c r="AM203" i="58" s="1"/>
  <c r="AN204" i="58" s="1"/>
  <c r="AO205" i="58" s="1"/>
  <c r="AP206" i="58" s="1"/>
  <c r="AQ207" i="58" s="1"/>
  <c r="AR208" i="58" s="1"/>
  <c r="AD178" i="58"/>
  <c r="AE179" i="58" s="1"/>
  <c r="AF180" i="58" s="1"/>
  <c r="AG181" i="58" s="1"/>
  <c r="AH182" i="58" s="1"/>
  <c r="AI183" i="58" s="1"/>
  <c r="AJ184" i="58" s="1"/>
  <c r="AK185" i="58" s="1"/>
  <c r="AL186" i="58" s="1"/>
  <c r="AM187" i="58" s="1"/>
  <c r="AN188" i="58" s="1"/>
  <c r="AO189" i="58" s="1"/>
  <c r="AP190" i="58" s="1"/>
  <c r="AQ191" i="58" s="1"/>
  <c r="AR192" i="58" s="1"/>
  <c r="AP178" i="58"/>
  <c r="AQ179" i="58" s="1"/>
  <c r="AR180" i="58" s="1"/>
  <c r="D37" i="2"/>
  <c r="E63" i="52"/>
  <c r="E62" i="52"/>
  <c r="B59" i="52"/>
  <c r="B58" i="52"/>
  <c r="E53" i="52"/>
  <c r="N354" i="58" l="1"/>
  <c r="AS353" i="58"/>
  <c r="M395" i="58"/>
  <c r="AS394" i="58"/>
  <c r="J434" i="58"/>
  <c r="AS433" i="58"/>
  <c r="K309" i="58"/>
  <c r="AS308" i="58"/>
  <c r="K519" i="58"/>
  <c r="AS518" i="58"/>
  <c r="H558" i="58"/>
  <c r="I559" i="58" s="1"/>
  <c r="AS641" i="58"/>
  <c r="H642" i="58"/>
  <c r="L604" i="58"/>
  <c r="AS683" i="58"/>
  <c r="H684" i="58"/>
  <c r="L600" i="58"/>
  <c r="AS599" i="58"/>
  <c r="E64" i="52"/>
  <c r="E61" i="52" s="1"/>
  <c r="E37" i="2" s="1"/>
  <c r="AS558" i="58" l="1"/>
  <c r="L310" i="58"/>
  <c r="AS309" i="58"/>
  <c r="AS434" i="58"/>
  <c r="K435" i="58"/>
  <c r="N396" i="58"/>
  <c r="AS395" i="58"/>
  <c r="O355" i="58"/>
  <c r="AS354" i="58"/>
  <c r="L520" i="58"/>
  <c r="AS519" i="58"/>
  <c r="M601" i="58"/>
  <c r="AS600" i="58"/>
  <c r="AS684" i="58"/>
  <c r="I685" i="58"/>
  <c r="M605" i="58"/>
  <c r="J560" i="58"/>
  <c r="AS559" i="58"/>
  <c r="AS642" i="58"/>
  <c r="I643" i="58"/>
  <c r="E7" i="51"/>
  <c r="E6" i="51"/>
  <c r="G6" i="51" l="1"/>
  <c r="E21" i="4"/>
  <c r="G7" i="51"/>
  <c r="E22" i="4"/>
  <c r="M311" i="58"/>
  <c r="AS310" i="58"/>
  <c r="P356" i="58"/>
  <c r="AS355" i="58"/>
  <c r="AS396" i="58"/>
  <c r="O397" i="58"/>
  <c r="AS435" i="58"/>
  <c r="L436" i="58"/>
  <c r="AS520" i="58"/>
  <c r="M521" i="58"/>
  <c r="AS560" i="58"/>
  <c r="K561" i="58"/>
  <c r="N606" i="58"/>
  <c r="J686" i="58"/>
  <c r="AS685" i="58"/>
  <c r="AS643" i="58"/>
  <c r="J644" i="58"/>
  <c r="N602" i="58"/>
  <c r="AS601" i="58"/>
  <c r="E49" i="6"/>
  <c r="AS436" i="58" l="1"/>
  <c r="M437" i="58"/>
  <c r="P398" i="58"/>
  <c r="AS397" i="58"/>
  <c r="Q357" i="58"/>
  <c r="AS356" i="58"/>
  <c r="N312" i="58"/>
  <c r="AS311" i="58"/>
  <c r="AS521" i="58"/>
  <c r="N522" i="58"/>
  <c r="O607" i="58"/>
  <c r="K645" i="58"/>
  <c r="AS644" i="58"/>
  <c r="AS686" i="58"/>
  <c r="K687" i="58"/>
  <c r="L562" i="58"/>
  <c r="AS561" i="58"/>
  <c r="O603" i="58"/>
  <c r="AS602" i="58"/>
  <c r="E41" i="50"/>
  <c r="AS312" i="58" l="1"/>
  <c r="O313" i="58"/>
  <c r="AS357" i="58"/>
  <c r="R358" i="58"/>
  <c r="AS398" i="58"/>
  <c r="Q399" i="58"/>
  <c r="N438" i="58"/>
  <c r="AS437" i="58"/>
  <c r="O523" i="58"/>
  <c r="AS522" i="58"/>
  <c r="M563" i="58"/>
  <c r="AS562" i="58"/>
  <c r="AS687" i="58"/>
  <c r="L688" i="58"/>
  <c r="L646" i="58"/>
  <c r="AS645" i="58"/>
  <c r="P608" i="58"/>
  <c r="P604" i="58"/>
  <c r="AS603" i="58"/>
  <c r="D43" i="29" a="1"/>
  <c r="D43" i="29" s="1"/>
  <c r="D42" i="29" s="1"/>
  <c r="AS438" i="58" l="1"/>
  <c r="O439" i="58"/>
  <c r="R400" i="58"/>
  <c r="AS399" i="58"/>
  <c r="S359" i="58"/>
  <c r="AS358" i="58"/>
  <c r="AS313" i="58"/>
  <c r="P314" i="58"/>
  <c r="AS523" i="58"/>
  <c r="P524" i="58"/>
  <c r="Q609" i="58"/>
  <c r="M647" i="58"/>
  <c r="AS646" i="58"/>
  <c r="AS688" i="58"/>
  <c r="M689" i="58"/>
  <c r="Q605" i="58"/>
  <c r="AS604" i="58"/>
  <c r="AS563" i="58"/>
  <c r="N564" i="58"/>
  <c r="AS359" i="58" l="1"/>
  <c r="T360" i="58"/>
  <c r="S401" i="58"/>
  <c r="AS400" i="58"/>
  <c r="P440" i="58"/>
  <c r="AS439" i="58"/>
  <c r="Q315" i="58"/>
  <c r="AS314" i="58"/>
  <c r="AS524" i="58"/>
  <c r="Q525" i="58"/>
  <c r="R606" i="58"/>
  <c r="AS605" i="58"/>
  <c r="AS689" i="58"/>
  <c r="N690" i="58"/>
  <c r="N648" i="58"/>
  <c r="AS647" i="58"/>
  <c r="O565" i="58"/>
  <c r="AS564" i="58"/>
  <c r="R610" i="58"/>
  <c r="E11" i="46"/>
  <c r="F11" i="46"/>
  <c r="G11" i="46"/>
  <c r="H11" i="46"/>
  <c r="D11" i="46"/>
  <c r="J12" i="46"/>
  <c r="R316" i="58" l="1"/>
  <c r="AS315" i="58"/>
  <c r="AS440" i="58"/>
  <c r="Q441" i="58"/>
  <c r="T402" i="58"/>
  <c r="AS401" i="58"/>
  <c r="AS360" i="58"/>
  <c r="U361" i="58"/>
  <c r="AS525" i="58"/>
  <c r="R526" i="58"/>
  <c r="AS648" i="58"/>
  <c r="O649" i="58"/>
  <c r="O691" i="58"/>
  <c r="AS690" i="58"/>
  <c r="S611" i="58"/>
  <c r="S607" i="58"/>
  <c r="AS606" i="58"/>
  <c r="AS565" i="58"/>
  <c r="P566" i="58"/>
  <c r="I11" i="46"/>
  <c r="H24" i="46"/>
  <c r="G24" i="46"/>
  <c r="F24" i="46"/>
  <c r="E24" i="46"/>
  <c r="D24" i="46"/>
  <c r="AS441" i="58" l="1"/>
  <c r="R442" i="58"/>
  <c r="S317" i="58"/>
  <c r="AS316" i="58"/>
  <c r="AS361" i="58"/>
  <c r="V362" i="58"/>
  <c r="U403" i="58"/>
  <c r="AS402" i="58"/>
  <c r="S527" i="58"/>
  <c r="AS526" i="58"/>
  <c r="T608" i="58"/>
  <c r="AS607" i="58"/>
  <c r="T612" i="58"/>
  <c r="P692" i="58"/>
  <c r="AS691" i="58"/>
  <c r="AS566" i="58"/>
  <c r="Q567" i="58"/>
  <c r="AS649" i="58"/>
  <c r="P650" i="58"/>
  <c r="V404" i="58" l="1"/>
  <c r="AS403" i="58"/>
  <c r="W363" i="58"/>
  <c r="AS362" i="58"/>
  <c r="AS317" i="58"/>
  <c r="T318" i="58"/>
  <c r="S443" i="58"/>
  <c r="AS442" i="58"/>
  <c r="AS527" i="58"/>
  <c r="T528" i="58"/>
  <c r="R568" i="58"/>
  <c r="AS567" i="58"/>
  <c r="AS692" i="58"/>
  <c r="Q693" i="58"/>
  <c r="U613" i="58"/>
  <c r="Q651" i="58"/>
  <c r="AS650" i="58"/>
  <c r="U609" i="58"/>
  <c r="AS608" i="58"/>
  <c r="O84" i="50"/>
  <c r="V49" i="50" s="1"/>
  <c r="X49" i="50" s="1"/>
  <c r="V50" i="50"/>
  <c r="X50" i="50" s="1"/>
  <c r="X51" i="50" l="1"/>
  <c r="V51" i="50"/>
  <c r="T444" i="58"/>
  <c r="AS443" i="58"/>
  <c r="AS318" i="58"/>
  <c r="U319" i="58"/>
  <c r="X364" i="58"/>
  <c r="AS363" i="58"/>
  <c r="AS404" i="58"/>
  <c r="W405" i="58"/>
  <c r="U529" i="58"/>
  <c r="AS528" i="58"/>
  <c r="V614" i="58"/>
  <c r="AS693" i="58"/>
  <c r="R694" i="58"/>
  <c r="V610" i="58"/>
  <c r="AS609" i="58"/>
  <c r="S569" i="58"/>
  <c r="AS568" i="58"/>
  <c r="R652" i="58"/>
  <c r="AS651" i="58"/>
  <c r="H45" i="54"/>
  <c r="V52" i="50" l="1"/>
  <c r="V59" i="50" s="1"/>
  <c r="W53" i="50"/>
  <c r="X53" i="50"/>
  <c r="X52" i="50"/>
  <c r="X59" i="50" s="1"/>
  <c r="V320" i="58"/>
  <c r="AS319" i="58"/>
  <c r="AS405" i="58"/>
  <c r="X406" i="58"/>
  <c r="AS364" i="58"/>
  <c r="Y365" i="58"/>
  <c r="AS444" i="58"/>
  <c r="U445" i="58"/>
  <c r="V530" i="58"/>
  <c r="AS529" i="58"/>
  <c r="T570" i="58"/>
  <c r="AS569" i="58"/>
  <c r="W611" i="58"/>
  <c r="AS610" i="58"/>
  <c r="S695" i="58"/>
  <c r="AS694" i="58"/>
  <c r="AS652" i="58"/>
  <c r="S653" i="58"/>
  <c r="W615" i="58"/>
  <c r="K45" i="54"/>
  <c r="I44" i="54"/>
  <c r="K44" i="54" s="1"/>
  <c r="N44" i="54" s="1"/>
  <c r="I43" i="54"/>
  <c r="I42" i="54"/>
  <c r="I41" i="54"/>
  <c r="I40" i="54"/>
  <c r="I39" i="54"/>
  <c r="I38" i="54"/>
  <c r="I37" i="54"/>
  <c r="I36" i="54"/>
  <c r="I35" i="54"/>
  <c r="I34" i="54"/>
  <c r="I33" i="54"/>
  <c r="I32" i="54"/>
  <c r="I31" i="54"/>
  <c r="K31" i="54" s="1"/>
  <c r="I30" i="54"/>
  <c r="K30" i="54" s="1"/>
  <c r="I29" i="54"/>
  <c r="K29" i="54" s="1"/>
  <c r="I28" i="54"/>
  <c r="K28" i="54" s="1"/>
  <c r="I27" i="54"/>
  <c r="K27" i="54" s="1"/>
  <c r="I26" i="54"/>
  <c r="I25" i="54"/>
  <c r="K25" i="54" s="1"/>
  <c r="I24" i="54"/>
  <c r="I23" i="54"/>
  <c r="K23" i="54" s="1"/>
  <c r="I22" i="54"/>
  <c r="I21" i="54"/>
  <c r="I20" i="54"/>
  <c r="I19" i="54"/>
  <c r="I18" i="54"/>
  <c r="I17" i="54"/>
  <c r="I16" i="54"/>
  <c r="K16" i="54" s="1"/>
  <c r="I15" i="54"/>
  <c r="K15" i="54" s="1"/>
  <c r="I14" i="54"/>
  <c r="K14" i="54" s="1"/>
  <c r="I13" i="54"/>
  <c r="K13" i="54" s="1"/>
  <c r="I12" i="54"/>
  <c r="K12" i="54" s="1"/>
  <c r="I11" i="54"/>
  <c r="K11" i="54" s="1"/>
  <c r="I10" i="54"/>
  <c r="K10" i="54" s="1"/>
  <c r="I9" i="54"/>
  <c r="K9" i="54" s="1"/>
  <c r="I8" i="54"/>
  <c r="K8" i="54" s="1"/>
  <c r="I7" i="54"/>
  <c r="K7" i="54" s="1"/>
  <c r="I6" i="54"/>
  <c r="K6" i="54" s="1"/>
  <c r="H46" i="54"/>
  <c r="H47" i="54" s="1"/>
  <c r="W54" i="50" l="1"/>
  <c r="X54" i="50"/>
  <c r="V446" i="58"/>
  <c r="AS445" i="58"/>
  <c r="AS365" i="58"/>
  <c r="Z366" i="58"/>
  <c r="AS406" i="58"/>
  <c r="Y407" i="58"/>
  <c r="W321" i="58"/>
  <c r="AS320" i="58"/>
  <c r="AS530" i="58"/>
  <c r="W531" i="58"/>
  <c r="T654" i="58"/>
  <c r="AS653" i="58"/>
  <c r="AS695" i="58"/>
  <c r="T696" i="58"/>
  <c r="X612" i="58"/>
  <c r="AS611" i="58"/>
  <c r="X616" i="58"/>
  <c r="U571" i="58"/>
  <c r="AS570" i="58"/>
  <c r="X322" i="58" l="1"/>
  <c r="AS321" i="58"/>
  <c r="Z408" i="58"/>
  <c r="AS407" i="58"/>
  <c r="AS366" i="58"/>
  <c r="AA367" i="58"/>
  <c r="W447" i="58"/>
  <c r="AS446" i="58"/>
  <c r="AS531" i="58"/>
  <c r="X532" i="58"/>
  <c r="Y613" i="58"/>
  <c r="AS612" i="58"/>
  <c r="AS696" i="58"/>
  <c r="U697" i="58"/>
  <c r="AS571" i="58"/>
  <c r="V572" i="58"/>
  <c r="AS654" i="58"/>
  <c r="U655" i="58"/>
  <c r="Y617" i="58"/>
  <c r="I58" i="54"/>
  <c r="AC54" i="54"/>
  <c r="AB54" i="54"/>
  <c r="AA54" i="54"/>
  <c r="Z54" i="54"/>
  <c r="Y54" i="54"/>
  <c r="X54" i="54"/>
  <c r="W54" i="54"/>
  <c r="V54" i="54"/>
  <c r="U54" i="54"/>
  <c r="T54" i="54"/>
  <c r="S54" i="54"/>
  <c r="R54" i="54"/>
  <c r="Q54" i="54"/>
  <c r="P54" i="54"/>
  <c r="O54" i="54"/>
  <c r="N54" i="54"/>
  <c r="M54" i="54"/>
  <c r="L54" i="54"/>
  <c r="K54" i="54"/>
  <c r="J54" i="54"/>
  <c r="I54" i="54"/>
  <c r="G54" i="54"/>
  <c r="F54" i="54"/>
  <c r="E54" i="54"/>
  <c r="AC57" i="54"/>
  <c r="Q57" i="54"/>
  <c r="X448" i="58" l="1"/>
  <c r="AS447" i="58"/>
  <c r="AS367" i="58"/>
  <c r="AB368" i="58"/>
  <c r="AA409" i="58"/>
  <c r="AS408" i="58"/>
  <c r="AS322" i="58"/>
  <c r="Y323" i="58"/>
  <c r="Y533" i="58"/>
  <c r="AS532" i="58"/>
  <c r="V656" i="58"/>
  <c r="AS655" i="58"/>
  <c r="AS572" i="58"/>
  <c r="W573" i="58"/>
  <c r="V698" i="58"/>
  <c r="AS697" i="58"/>
  <c r="Z618" i="58"/>
  <c r="Z614" i="58"/>
  <c r="AS613" i="58"/>
  <c r="I59" i="54"/>
  <c r="D36" i="36"/>
  <c r="AS368" i="58" l="1"/>
  <c r="AC369" i="58"/>
  <c r="AS323" i="58"/>
  <c r="Z324" i="58"/>
  <c r="AB410" i="58"/>
  <c r="AS409" i="58"/>
  <c r="Y449" i="58"/>
  <c r="AS448" i="58"/>
  <c r="Z534" i="58"/>
  <c r="AS533" i="58"/>
  <c r="AA619" i="58"/>
  <c r="W699" i="58"/>
  <c r="AS698" i="58"/>
  <c r="AS573" i="58"/>
  <c r="X574" i="58"/>
  <c r="AA615" i="58"/>
  <c r="AS614" i="58"/>
  <c r="W657" i="58"/>
  <c r="AS656" i="58"/>
  <c r="Z450" i="58" l="1"/>
  <c r="AS449" i="58"/>
  <c r="AC411" i="58"/>
  <c r="AS410" i="58"/>
  <c r="AS324" i="58"/>
  <c r="AA325" i="58"/>
  <c r="AD370" i="58"/>
  <c r="AS369" i="58"/>
  <c r="AS534" i="58"/>
  <c r="AA535" i="58"/>
  <c r="AB616" i="58"/>
  <c r="AS615" i="58"/>
  <c r="AS574" i="58"/>
  <c r="Y575" i="58"/>
  <c r="X700" i="58"/>
  <c r="AS699" i="58"/>
  <c r="AB620" i="58"/>
  <c r="X658" i="58"/>
  <c r="AS657" i="58"/>
  <c r="D44" i="2"/>
  <c r="D5" i="6"/>
  <c r="D10" i="6"/>
  <c r="D17" i="6"/>
  <c r="D23" i="6"/>
  <c r="D26" i="6"/>
  <c r="D70" i="7"/>
  <c r="D107" i="2"/>
  <c r="D108" i="2"/>
  <c r="D109" i="2"/>
  <c r="D46" i="2"/>
  <c r="D114" i="7" s="1"/>
  <c r="D47" i="2"/>
  <c r="D40" i="2"/>
  <c r="D39" i="2"/>
  <c r="D136" i="2" s="1"/>
  <c r="D38" i="2"/>
  <c r="D135" i="2" s="1"/>
  <c r="D134" i="2"/>
  <c r="D36" i="2"/>
  <c r="D34" i="2"/>
  <c r="D33" i="2"/>
  <c r="D130" i="2" s="1"/>
  <c r="D32" i="2"/>
  <c r="D129" i="2" s="1"/>
  <c r="D31" i="2"/>
  <c r="D30" i="2"/>
  <c r="D29" i="2"/>
  <c r="D126" i="2" s="1"/>
  <c r="D28" i="2"/>
  <c r="D25" i="2"/>
  <c r="D24" i="2"/>
  <c r="D22" i="2"/>
  <c r="D21" i="2"/>
  <c r="D20" i="2"/>
  <c r="D117" i="2" s="1"/>
  <c r="D19" i="2"/>
  <c r="D18" i="2"/>
  <c r="D17" i="2"/>
  <c r="D114" i="2" s="1"/>
  <c r="D9" i="2"/>
  <c r="D8" i="2"/>
  <c r="D7" i="2"/>
  <c r="D104" i="2" s="1"/>
  <c r="D6" i="2"/>
  <c r="D103" i="2" s="1"/>
  <c r="D5" i="2"/>
  <c r="D138" i="7"/>
  <c r="D139" i="7"/>
  <c r="D141" i="7"/>
  <c r="D111" i="7"/>
  <c r="D112" i="7"/>
  <c r="D113" i="7"/>
  <c r="D80" i="7"/>
  <c r="D16" i="7"/>
  <c r="D12" i="7"/>
  <c r="D19" i="50"/>
  <c r="D10" i="50"/>
  <c r="D76" i="7" l="1"/>
  <c r="D119" i="2"/>
  <c r="D131" i="2"/>
  <c r="D141" i="2"/>
  <c r="D125" i="2"/>
  <c r="D128" i="2"/>
  <c r="D105" i="2"/>
  <c r="D122" i="2"/>
  <c r="D137" i="2"/>
  <c r="D118" i="2"/>
  <c r="D121" i="2"/>
  <c r="D133" i="2"/>
  <c r="D116" i="2"/>
  <c r="D127" i="2"/>
  <c r="AS370" i="58"/>
  <c r="AE371" i="58"/>
  <c r="AS325" i="58"/>
  <c r="AB326" i="58"/>
  <c r="AS411" i="58"/>
  <c r="AD412" i="58"/>
  <c r="AS450" i="58"/>
  <c r="AA451" i="58"/>
  <c r="AB536" i="58"/>
  <c r="AS535" i="58"/>
  <c r="AC621" i="58"/>
  <c r="Y701" i="58"/>
  <c r="AS700" i="58"/>
  <c r="Z576" i="58"/>
  <c r="AS575" i="58"/>
  <c r="Y659" i="58"/>
  <c r="AS658" i="58"/>
  <c r="AC617" i="58"/>
  <c r="AS616" i="58"/>
  <c r="D45" i="2"/>
  <c r="D16" i="2"/>
  <c r="D73" i="7"/>
  <c r="D143" i="2"/>
  <c r="D142" i="2" s="1"/>
  <c r="D4" i="2"/>
  <c r="D13" i="2" s="1"/>
  <c r="D115" i="2"/>
  <c r="D115" i="7"/>
  <c r="D16" i="6"/>
  <c r="D102" i="2"/>
  <c r="D15" i="2"/>
  <c r="D106" i="2"/>
  <c r="D4" i="6"/>
  <c r="D23" i="2"/>
  <c r="D140" i="7"/>
  <c r="D142" i="7" s="1"/>
  <c r="D81" i="7"/>
  <c r="D41" i="2"/>
  <c r="D120" i="2" l="1"/>
  <c r="D101" i="2"/>
  <c r="D110" i="2" s="1"/>
  <c r="D112" i="2"/>
  <c r="D113" i="2"/>
  <c r="AS451" i="58"/>
  <c r="AB452" i="58"/>
  <c r="AE413" i="58"/>
  <c r="AS412" i="58"/>
  <c r="AC327" i="58"/>
  <c r="AS326" i="58"/>
  <c r="AF372" i="58"/>
  <c r="AS371" i="58"/>
  <c r="AS536" i="58"/>
  <c r="AC537" i="58"/>
  <c r="AS659" i="58"/>
  <c r="Z660" i="58"/>
  <c r="Z702" i="58"/>
  <c r="AS701" i="58"/>
  <c r="AA577" i="58"/>
  <c r="AS576" i="58"/>
  <c r="AD618" i="58"/>
  <c r="AS617" i="58"/>
  <c r="AD622" i="58"/>
  <c r="D35" i="2"/>
  <c r="D138" i="2"/>
  <c r="AG373" i="58" l="1"/>
  <c r="AS372" i="58"/>
  <c r="AD328" i="58"/>
  <c r="AS327" i="58"/>
  <c r="AS413" i="58"/>
  <c r="AF414" i="58"/>
  <c r="AS452" i="58"/>
  <c r="AC453" i="58"/>
  <c r="AD538" i="58"/>
  <c r="AS537" i="58"/>
  <c r="AE619" i="58"/>
  <c r="AS618" i="58"/>
  <c r="AB578" i="58"/>
  <c r="AS577" i="58"/>
  <c r="AS702" i="58"/>
  <c r="AA703" i="58"/>
  <c r="AE623" i="58"/>
  <c r="AA661" i="58"/>
  <c r="AS660" i="58"/>
  <c r="D132" i="2"/>
  <c r="AD454" i="58" l="1"/>
  <c r="AS453" i="58"/>
  <c r="AS414" i="58"/>
  <c r="AG415" i="58"/>
  <c r="AE329" i="58"/>
  <c r="AS328" i="58"/>
  <c r="AS373" i="58"/>
  <c r="AH374" i="58"/>
  <c r="AE539" i="58"/>
  <c r="AS538" i="58"/>
  <c r="AF624" i="58"/>
  <c r="AB704" i="58"/>
  <c r="AS703" i="58"/>
  <c r="AC579" i="58"/>
  <c r="AS578" i="58"/>
  <c r="AB662" i="58"/>
  <c r="AS661" i="58"/>
  <c r="AF620" i="58"/>
  <c r="AS619" i="58"/>
  <c r="AF330" i="58" l="1"/>
  <c r="AS329" i="58"/>
  <c r="AH416" i="58"/>
  <c r="AS415" i="58"/>
  <c r="AS454" i="58"/>
  <c r="AE455" i="58"/>
  <c r="AS374" i="58"/>
  <c r="AI375" i="58"/>
  <c r="AF540" i="58"/>
  <c r="AS539" i="58"/>
  <c r="AS704" i="58"/>
  <c r="AC705" i="58"/>
  <c r="AC663" i="58"/>
  <c r="AS662" i="58"/>
  <c r="AD580" i="58"/>
  <c r="AS579" i="58"/>
  <c r="AG621" i="58"/>
  <c r="AS620" i="58"/>
  <c r="AG625" i="58"/>
  <c r="AS375" i="58" l="1"/>
  <c r="AJ376" i="58"/>
  <c r="AF456" i="58"/>
  <c r="AS455" i="58"/>
  <c r="AI417" i="58"/>
  <c r="AS416" i="58"/>
  <c r="AG331" i="58"/>
  <c r="AS330" i="58"/>
  <c r="AG541" i="58"/>
  <c r="AS540" i="58"/>
  <c r="AH622" i="58"/>
  <c r="AS621" i="58"/>
  <c r="AE581" i="58"/>
  <c r="AS580" i="58"/>
  <c r="AS663" i="58"/>
  <c r="AD664" i="58"/>
  <c r="AH626" i="58"/>
  <c r="AD706" i="58"/>
  <c r="AS705" i="58"/>
  <c r="AS331" i="58" l="1"/>
  <c r="AH332" i="58"/>
  <c r="AS417" i="58"/>
  <c r="AJ418" i="58"/>
  <c r="AG457" i="58"/>
  <c r="AS456" i="58"/>
  <c r="AS376" i="58"/>
  <c r="AK377" i="58"/>
  <c r="AS541" i="58"/>
  <c r="AH542" i="58"/>
  <c r="AI627" i="58"/>
  <c r="AS664" i="58"/>
  <c r="AE665" i="58"/>
  <c r="AF582" i="58"/>
  <c r="AS581" i="58"/>
  <c r="AS706" i="58"/>
  <c r="AE707" i="58"/>
  <c r="AI623" i="58"/>
  <c r="AS622" i="58"/>
  <c r="D71" i="4"/>
  <c r="AS377" i="58" l="1"/>
  <c r="AL378" i="58"/>
  <c r="AS457" i="58"/>
  <c r="AH458" i="58"/>
  <c r="AS418" i="58"/>
  <c r="AK419" i="58"/>
  <c r="AS332" i="58"/>
  <c r="AI333" i="58"/>
  <c r="AI543" i="58"/>
  <c r="AS542" i="58"/>
  <c r="AG583" i="58"/>
  <c r="AS582" i="58"/>
  <c r="AS665" i="58"/>
  <c r="AF666" i="58"/>
  <c r="AJ628" i="58"/>
  <c r="AJ624" i="58"/>
  <c r="AS623" i="58"/>
  <c r="AF708" i="58"/>
  <c r="AS707" i="58"/>
  <c r="G27" i="65"/>
  <c r="G19" i="65"/>
  <c r="H19" i="65" s="1"/>
  <c r="G18" i="65"/>
  <c r="H18" i="65" s="1"/>
  <c r="G17" i="65"/>
  <c r="H17" i="65" s="1"/>
  <c r="J12" i="65"/>
  <c r="G8" i="65"/>
  <c r="F8" i="65"/>
  <c r="G7" i="65"/>
  <c r="F7" i="65"/>
  <c r="I6" i="65"/>
  <c r="I7" i="65" s="1"/>
  <c r="I8" i="65" s="1"/>
  <c r="G6" i="65"/>
  <c r="F6" i="65"/>
  <c r="F5" i="65"/>
  <c r="H5" i="65" s="1"/>
  <c r="J5" i="65" s="1"/>
  <c r="B127" i="2"/>
  <c r="AJ334" i="58" l="1"/>
  <c r="AS333" i="58"/>
  <c r="AS419" i="58"/>
  <c r="AL420" i="58"/>
  <c r="AI459" i="58"/>
  <c r="AS458" i="58"/>
  <c r="AS378" i="58"/>
  <c r="AM379" i="58"/>
  <c r="AS543" i="58"/>
  <c r="AJ544" i="58"/>
  <c r="AK625" i="58"/>
  <c r="AS624" i="58"/>
  <c r="AK629" i="58"/>
  <c r="AS666" i="58"/>
  <c r="AG667" i="58"/>
  <c r="AG709" i="58"/>
  <c r="AS708" i="58"/>
  <c r="AS583" i="58"/>
  <c r="AH584" i="58"/>
  <c r="I19" i="65"/>
  <c r="I17" i="65"/>
  <c r="H7" i="65"/>
  <c r="J7" i="65" s="1"/>
  <c r="I18" i="65"/>
  <c r="H6" i="65"/>
  <c r="J6" i="65" s="1"/>
  <c r="H8" i="65"/>
  <c r="J8" i="65" s="1"/>
  <c r="AJ460" i="58" l="1"/>
  <c r="AS459" i="58"/>
  <c r="AM421" i="58"/>
  <c r="AS420" i="58"/>
  <c r="AS334" i="58"/>
  <c r="AK335" i="58"/>
  <c r="AS379" i="58"/>
  <c r="AN380" i="58"/>
  <c r="AK545" i="58"/>
  <c r="AS544" i="58"/>
  <c r="AS709" i="58"/>
  <c r="AH710" i="58"/>
  <c r="AH668" i="58"/>
  <c r="AS667" i="58"/>
  <c r="AL630" i="58"/>
  <c r="AS584" i="58"/>
  <c r="AI585" i="58"/>
  <c r="AL626" i="58"/>
  <c r="AS625" i="58"/>
  <c r="J9" i="65"/>
  <c r="J10" i="65" s="1"/>
  <c r="J13" i="65" s="1"/>
  <c r="AS380" i="58" l="1"/>
  <c r="AO381" i="58"/>
  <c r="AS335" i="58"/>
  <c r="AL336" i="58"/>
  <c r="AS421" i="58"/>
  <c r="AN422" i="58"/>
  <c r="AS460" i="58"/>
  <c r="AK461" i="58"/>
  <c r="AL546" i="58"/>
  <c r="AS545" i="58"/>
  <c r="AM631" i="58"/>
  <c r="AI669" i="58"/>
  <c r="AS668" i="58"/>
  <c r="AI711" i="58"/>
  <c r="AS710" i="58"/>
  <c r="AM627" i="58"/>
  <c r="AS626" i="58"/>
  <c r="AS585" i="58"/>
  <c r="AJ586" i="58"/>
  <c r="J19" i="65"/>
  <c r="J17" i="65"/>
  <c r="J18" i="65"/>
  <c r="E38" i="32" s="1"/>
  <c r="E68" i="32" s="1"/>
  <c r="E30" i="2" s="1"/>
  <c r="E127" i="2" l="1"/>
  <c r="AO423" i="58"/>
  <c r="AS422" i="58"/>
  <c r="AS336" i="58"/>
  <c r="AM337" i="58"/>
  <c r="AS381" i="58"/>
  <c r="AP382" i="58"/>
  <c r="AL462" i="58"/>
  <c r="AS461" i="58"/>
  <c r="AS546" i="58"/>
  <c r="AM547" i="58"/>
  <c r="AN628" i="58"/>
  <c r="AS627" i="58"/>
  <c r="AJ712" i="58"/>
  <c r="AS711" i="58"/>
  <c r="AS669" i="58"/>
  <c r="AJ670" i="58"/>
  <c r="AK587" i="58"/>
  <c r="AS586" i="58"/>
  <c r="AN632" i="58"/>
  <c r="H7" i="59"/>
  <c r="H8" i="59"/>
  <c r="H9" i="59"/>
  <c r="H10" i="59"/>
  <c r="H11" i="59"/>
  <c r="H6" i="59"/>
  <c r="E12" i="59"/>
  <c r="F12" i="59"/>
  <c r="F15" i="59" s="1"/>
  <c r="G12" i="59"/>
  <c r="D12" i="59"/>
  <c r="G13" i="59" l="1"/>
  <c r="F16" i="59"/>
  <c r="F13" i="59"/>
  <c r="AS462" i="58"/>
  <c r="AM463" i="58"/>
  <c r="AS382" i="58"/>
  <c r="AQ383" i="58"/>
  <c r="AS337" i="58"/>
  <c r="AN338" i="58"/>
  <c r="AS423" i="58"/>
  <c r="AP424" i="58"/>
  <c r="AS547" i="58"/>
  <c r="AN548" i="58"/>
  <c r="AK671" i="58"/>
  <c r="AS670" i="58"/>
  <c r="AS712" i="58"/>
  <c r="AK713" i="58"/>
  <c r="AO633" i="58"/>
  <c r="AO629" i="58"/>
  <c r="AS628" i="58"/>
  <c r="AS587" i="58"/>
  <c r="AL588" i="58"/>
  <c r="E13" i="59"/>
  <c r="D13" i="59"/>
  <c r="H12" i="59"/>
  <c r="AQ425" i="58" l="1"/>
  <c r="AS424" i="58"/>
  <c r="AS338" i="58"/>
  <c r="AO339" i="58"/>
  <c r="AS383" i="58"/>
  <c r="AR384" i="58"/>
  <c r="AS384" i="58" s="1"/>
  <c r="AS463" i="58"/>
  <c r="AN464" i="58"/>
  <c r="AO549" i="58"/>
  <c r="AS548" i="58"/>
  <c r="AP630" i="58"/>
  <c r="AS629" i="58"/>
  <c r="AP634" i="58"/>
  <c r="AS633" i="58"/>
  <c r="AL714" i="58"/>
  <c r="AS713" i="58"/>
  <c r="AM589" i="58"/>
  <c r="AS588" i="58"/>
  <c r="AL672" i="58"/>
  <c r="AS671" i="58"/>
  <c r="AS339" i="58" l="1"/>
  <c r="AP340" i="58"/>
  <c r="AR426" i="58"/>
  <c r="AS426" i="58" s="1"/>
  <c r="AS425" i="58"/>
  <c r="AO465" i="58"/>
  <c r="AS464" i="58"/>
  <c r="AP550" i="58"/>
  <c r="AS549" i="58"/>
  <c r="AS589" i="58"/>
  <c r="AN590" i="58"/>
  <c r="AS714" i="58"/>
  <c r="AM715" i="58"/>
  <c r="AS634" i="58"/>
  <c r="AQ635" i="58"/>
  <c r="AS672" i="58"/>
  <c r="AM673" i="58"/>
  <c r="AQ631" i="58"/>
  <c r="AS630" i="58"/>
  <c r="AR48" i="32"/>
  <c r="AQ48" i="32"/>
  <c r="AP48" i="32"/>
  <c r="AO48" i="32"/>
  <c r="AN48" i="32"/>
  <c r="AM48" i="32"/>
  <c r="AL48" i="32"/>
  <c r="AK48" i="32"/>
  <c r="AJ48" i="32"/>
  <c r="AI48" i="32"/>
  <c r="AH48" i="32"/>
  <c r="AG48" i="32"/>
  <c r="AF48" i="32"/>
  <c r="AE48" i="32"/>
  <c r="AD48" i="32"/>
  <c r="AC48" i="32"/>
  <c r="AB48" i="32"/>
  <c r="AA48" i="32"/>
  <c r="Z48" i="32"/>
  <c r="Y48" i="32"/>
  <c r="X48" i="32"/>
  <c r="W48" i="32"/>
  <c r="V48" i="32"/>
  <c r="U48" i="32"/>
  <c r="T48" i="32"/>
  <c r="S48" i="32"/>
  <c r="R48" i="32"/>
  <c r="Q48" i="32"/>
  <c r="P48" i="32"/>
  <c r="O48" i="32"/>
  <c r="N48" i="32"/>
  <c r="M48" i="32"/>
  <c r="L48" i="32"/>
  <c r="K48" i="32"/>
  <c r="J48" i="32"/>
  <c r="I48" i="32"/>
  <c r="H48" i="32"/>
  <c r="G48" i="32"/>
  <c r="AR47" i="32"/>
  <c r="AQ47" i="32"/>
  <c r="AP47" i="32"/>
  <c r="AO47" i="32"/>
  <c r="AN47" i="32"/>
  <c r="AM47" i="32"/>
  <c r="AL47" i="32"/>
  <c r="AK47" i="32"/>
  <c r="AJ47" i="32"/>
  <c r="AI47" i="32"/>
  <c r="AH47" i="32"/>
  <c r="AG47" i="32"/>
  <c r="AF47" i="32"/>
  <c r="AE47" i="32"/>
  <c r="AD47" i="32"/>
  <c r="AC47" i="32"/>
  <c r="AB47" i="32"/>
  <c r="AA47" i="32"/>
  <c r="Z47" i="32"/>
  <c r="Y47" i="32"/>
  <c r="X47" i="32"/>
  <c r="W47" i="32"/>
  <c r="V47" i="32"/>
  <c r="U47" i="32"/>
  <c r="T47" i="32"/>
  <c r="S47" i="32"/>
  <c r="R47" i="32"/>
  <c r="Q47" i="32"/>
  <c r="P47" i="32"/>
  <c r="O47" i="32"/>
  <c r="N47" i="32"/>
  <c r="M47" i="32"/>
  <c r="L47" i="32"/>
  <c r="K47" i="32"/>
  <c r="J47" i="32"/>
  <c r="I47" i="32"/>
  <c r="H47" i="32"/>
  <c r="G47" i="32"/>
  <c r="S46" i="32"/>
  <c r="R46" i="32"/>
  <c r="Q46" i="32"/>
  <c r="P46" i="32"/>
  <c r="O46" i="32"/>
  <c r="N46" i="32"/>
  <c r="M46" i="32"/>
  <c r="L46" i="32"/>
  <c r="K46" i="32"/>
  <c r="J46" i="32"/>
  <c r="I46" i="32"/>
  <c r="H46" i="32"/>
  <c r="G46" i="32"/>
  <c r="S45" i="32"/>
  <c r="R45" i="32"/>
  <c r="Q45" i="32"/>
  <c r="P45" i="32"/>
  <c r="O45" i="32"/>
  <c r="N45" i="32"/>
  <c r="M45" i="32"/>
  <c r="L45" i="32"/>
  <c r="K45" i="32"/>
  <c r="J45" i="32"/>
  <c r="I45" i="32"/>
  <c r="H45" i="32"/>
  <c r="G45" i="32"/>
  <c r="F48" i="32"/>
  <c r="F47" i="32"/>
  <c r="F46" i="32"/>
  <c r="F45" i="32"/>
  <c r="E42" i="32"/>
  <c r="E72" i="32" s="1"/>
  <c r="E34" i="2" s="1"/>
  <c r="AR39" i="32"/>
  <c r="AP39" i="32"/>
  <c r="AO39" i="32"/>
  <c r="AM39" i="32"/>
  <c r="AL39" i="32"/>
  <c r="AJ39" i="32"/>
  <c r="AI39" i="32"/>
  <c r="AG39" i="32"/>
  <c r="AF39" i="32"/>
  <c r="AD39" i="32"/>
  <c r="AC39" i="32"/>
  <c r="AA39" i="32"/>
  <c r="Z39" i="32"/>
  <c r="X39" i="32"/>
  <c r="W39" i="32"/>
  <c r="U39" i="32"/>
  <c r="T39" i="32"/>
  <c r="R39" i="32"/>
  <c r="Q39" i="32"/>
  <c r="O39" i="32"/>
  <c r="N39" i="32"/>
  <c r="L39" i="32"/>
  <c r="K39" i="32"/>
  <c r="I39" i="32"/>
  <c r="H39" i="32"/>
  <c r="F39" i="32"/>
  <c r="E39" i="32"/>
  <c r="E131" i="2" l="1"/>
  <c r="AS465" i="58"/>
  <c r="AP466" i="58"/>
  <c r="AS340" i="58"/>
  <c r="AQ341" i="58"/>
  <c r="AS550" i="58"/>
  <c r="AQ551" i="58"/>
  <c r="AR636" i="58"/>
  <c r="AS636" i="58" s="1"/>
  <c r="AS635" i="58"/>
  <c r="AS715" i="58"/>
  <c r="AN716" i="58"/>
  <c r="AS590" i="58"/>
  <c r="AO591" i="58"/>
  <c r="AR632" i="58"/>
  <c r="AS632" i="58" s="1"/>
  <c r="AS631" i="58"/>
  <c r="AN674" i="58"/>
  <c r="AS673" i="58"/>
  <c r="B131" i="2"/>
  <c r="AS47" i="32"/>
  <c r="AS48" i="32"/>
  <c r="AS46" i="32"/>
  <c r="AS45" i="32"/>
  <c r="AS341" i="58" l="1"/>
  <c r="AR342" i="58"/>
  <c r="AS342" i="58" s="1"/>
  <c r="AS466" i="58"/>
  <c r="AQ467" i="58"/>
  <c r="AR552" i="58"/>
  <c r="AS552" i="58" s="1"/>
  <c r="AS551" i="58"/>
  <c r="AP592" i="58"/>
  <c r="AS591" i="58"/>
  <c r="AO717" i="58"/>
  <c r="AS716" i="58"/>
  <c r="AS674" i="58"/>
  <c r="AO675" i="58"/>
  <c r="G136" i="64" a="1"/>
  <c r="G136" i="64" s="1"/>
  <c r="F136" i="64"/>
  <c r="F135" i="64" s="1"/>
  <c r="G137" i="64" a="1"/>
  <c r="G137" i="64" s="1"/>
  <c r="AR468" i="58" l="1"/>
  <c r="AS468" i="58" s="1"/>
  <c r="AS467" i="58"/>
  <c r="AP676" i="58"/>
  <c r="AS675" i="58"/>
  <c r="AS717" i="58"/>
  <c r="AP718" i="58"/>
  <c r="AQ593" i="58"/>
  <c r="AS592" i="58"/>
  <c r="F134" i="64"/>
  <c r="G135" i="64" a="1"/>
  <c r="G135" i="64" s="1"/>
  <c r="AR594" i="58" l="1"/>
  <c r="AS594" i="58" s="1"/>
  <c r="AS593" i="58"/>
  <c r="AQ719" i="58"/>
  <c r="AS718" i="58"/>
  <c r="AS676" i="58"/>
  <c r="AQ677" i="58"/>
  <c r="G134" i="64" a="1"/>
  <c r="G134" i="64" s="1"/>
  <c r="F133" i="64"/>
  <c r="AR678" i="58" l="1"/>
  <c r="AS678" i="58" s="1"/>
  <c r="AS677" i="58"/>
  <c r="AR720" i="58"/>
  <c r="AS720" i="58" s="1"/>
  <c r="AS719" i="58"/>
  <c r="F132" i="64"/>
  <c r="G133" i="64" a="1"/>
  <c r="G133" i="64" s="1"/>
  <c r="F131" i="64" l="1"/>
  <c r="G132" i="64" a="1"/>
  <c r="G132" i="64" s="1"/>
  <c r="F130" i="64" l="1"/>
  <c r="G131" i="64" a="1"/>
  <c r="G131" i="64" s="1"/>
  <c r="F129" i="64" l="1"/>
  <c r="G130" i="64" a="1"/>
  <c r="G130" i="64" s="1"/>
  <c r="G129" i="64" l="1" a="1"/>
  <c r="G129" i="64" s="1"/>
  <c r="G139" i="64" s="1"/>
  <c r="H138" i="64" s="1"/>
  <c r="F128" i="64"/>
  <c r="F127" i="64" l="1"/>
  <c r="G128" i="64" a="1"/>
  <c r="G128" i="64" s="1"/>
  <c r="E29" i="16" s="1"/>
  <c r="H137" i="64" l="1"/>
  <c r="H132" i="64"/>
  <c r="H124" i="64"/>
  <c r="H130" i="64"/>
  <c r="H133" i="64"/>
  <c r="H121" i="64"/>
  <c r="H135" i="64"/>
  <c r="H127" i="64"/>
  <c r="H122" i="64"/>
  <c r="H125" i="64"/>
  <c r="H128" i="64"/>
  <c r="H134" i="64"/>
  <c r="H136" i="64"/>
  <c r="H131" i="64"/>
  <c r="H123" i="64"/>
  <c r="H126" i="64"/>
  <c r="H129" i="64"/>
  <c r="G127" i="64" a="1"/>
  <c r="G127" i="64" s="1"/>
  <c r="F126" i="64"/>
  <c r="G126" i="64" l="1" a="1"/>
  <c r="G126" i="64" s="1"/>
  <c r="F125" i="64"/>
  <c r="F124" i="64" l="1"/>
  <c r="G125" i="64" a="1"/>
  <c r="G125" i="64" s="1"/>
  <c r="F123" i="64" l="1"/>
  <c r="G124" i="64" a="1"/>
  <c r="G124" i="64" s="1"/>
  <c r="G140" i="64" s="1"/>
  <c r="F122" i="64" l="1"/>
  <c r="G123" i="64" a="1"/>
  <c r="G123" i="64" s="1"/>
  <c r="F121" i="64" l="1"/>
  <c r="G122" i="64" a="1"/>
  <c r="G122" i="64" s="1"/>
  <c r="G121" i="64" l="1" a="1"/>
  <c r="G121" i="64" s="1"/>
  <c r="F120" i="64"/>
  <c r="F119" i="64" l="1"/>
  <c r="G120" i="64" a="1"/>
  <c r="G120" i="64" s="1"/>
  <c r="G119" i="64" l="1" a="1"/>
  <c r="G119" i="64" s="1"/>
  <c r="G141" i="64" s="1"/>
  <c r="F118" i="64"/>
  <c r="F117" i="64" l="1"/>
  <c r="G118" i="64" a="1"/>
  <c r="G118" i="64" s="1"/>
  <c r="G117" i="64" l="1" a="1"/>
  <c r="G117" i="64" s="1"/>
  <c r="F116" i="64"/>
  <c r="G116" i="64" s="1" a="1"/>
  <c r="G116" i="64" s="1"/>
  <c r="B137" i="2" l="1"/>
  <c r="B1" i="36" l="1"/>
  <c r="B1" i="6" s="1"/>
  <c r="R31" i="26"/>
  <c r="S31" i="26"/>
  <c r="S30" i="26"/>
  <c r="D1506" i="58" l="1"/>
  <c r="D1507" i="58"/>
  <c r="D1508" i="58"/>
  <c r="D1509" i="58"/>
  <c r="D1510" i="58"/>
  <c r="D1511" i="58"/>
  <c r="C844" i="58" l="1"/>
  <c r="C845" i="58" s="1"/>
  <c r="C846" i="58" s="1"/>
  <c r="C847" i="58" s="1"/>
  <c r="C848" i="58" s="1"/>
  <c r="C849" i="58" s="1"/>
  <c r="C850" i="58" s="1"/>
  <c r="C851" i="58" s="1"/>
  <c r="C852" i="58" s="1"/>
  <c r="C853" i="58" s="1"/>
  <c r="C854" i="58" s="1"/>
  <c r="C855" i="58" s="1"/>
  <c r="C856" i="58" s="1"/>
  <c r="C857" i="58" s="1"/>
  <c r="C858" i="58" s="1"/>
  <c r="C859" i="58" s="1"/>
  <c r="C860" i="58" s="1"/>
  <c r="C861" i="58" s="1"/>
  <c r="C862" i="58" s="1"/>
  <c r="C863" i="58" s="1"/>
  <c r="C864" i="58" s="1"/>
  <c r="C865" i="58" s="1"/>
  <c r="C866" i="58" s="1"/>
  <c r="C867" i="58" s="1"/>
  <c r="C868" i="58" s="1"/>
  <c r="C869" i="58" s="1"/>
  <c r="C870" i="58" s="1"/>
  <c r="C871" i="58" s="1"/>
  <c r="C872" i="58" s="1"/>
  <c r="C873" i="58" s="1"/>
  <c r="C874" i="58" s="1"/>
  <c r="C875" i="58" s="1"/>
  <c r="C876" i="58" s="1"/>
  <c r="C877" i="58" s="1"/>
  <c r="C878" i="58" s="1"/>
  <c r="C879" i="58" s="1"/>
  <c r="C880" i="58" s="1"/>
  <c r="C881" i="58" s="1"/>
  <c r="C882" i="58" s="1"/>
  <c r="E93" i="58" a="1"/>
  <c r="E93" i="58" s="1"/>
  <c r="F94" i="58" s="1"/>
  <c r="G95" i="58" s="1"/>
  <c r="H96" i="58" s="1"/>
  <c r="I97" i="58" s="1"/>
  <c r="J98" i="58" s="1"/>
  <c r="K99" i="58" s="1"/>
  <c r="L100" i="58" s="1"/>
  <c r="M101" i="58" s="1"/>
  <c r="N102" i="58" s="1"/>
  <c r="O103" i="58" s="1"/>
  <c r="P104" i="58" s="1"/>
  <c r="Q105" i="58" s="1"/>
  <c r="R106" i="58" s="1"/>
  <c r="S107" i="58" s="1"/>
  <c r="T108" i="58" s="1"/>
  <c r="U109" i="58" s="1"/>
  <c r="V110" i="58" s="1"/>
  <c r="W111" i="58" s="1"/>
  <c r="X112" i="58" s="1"/>
  <c r="Y113" i="58" s="1"/>
  <c r="Z114" i="58" s="1"/>
  <c r="AA115" i="58" s="1"/>
  <c r="AB116" i="58" s="1"/>
  <c r="AC117" i="58" s="1"/>
  <c r="AD118" i="58" s="1"/>
  <c r="AE119" i="58" s="1"/>
  <c r="AF120" i="58" s="1"/>
  <c r="AG121" i="58" s="1"/>
  <c r="AH122" i="58" s="1"/>
  <c r="AI123" i="58" s="1"/>
  <c r="AJ124" i="58" s="1"/>
  <c r="AK125" i="58" s="1"/>
  <c r="AL126" i="58" s="1"/>
  <c r="AM127" i="58" s="1"/>
  <c r="AN128" i="58" s="1"/>
  <c r="AO129" i="58" s="1"/>
  <c r="AP130" i="58" s="1"/>
  <c r="AQ131" i="58" s="1"/>
  <c r="AR132" i="58" s="1"/>
  <c r="C94" i="58"/>
  <c r="C95" i="58" s="1"/>
  <c r="C96" i="58" s="1"/>
  <c r="C97" i="58" s="1"/>
  <c r="C98" i="58" s="1"/>
  <c r="C99" i="58" s="1"/>
  <c r="C100" i="58" s="1"/>
  <c r="C101" i="58" s="1"/>
  <c r="C102" i="58" s="1"/>
  <c r="C103" i="58" s="1"/>
  <c r="C104" i="58" s="1"/>
  <c r="C105" i="58" s="1"/>
  <c r="C106" i="58" s="1"/>
  <c r="C107" i="58" s="1"/>
  <c r="C108" i="58" s="1"/>
  <c r="C109" i="58" s="1"/>
  <c r="C110" i="58" s="1"/>
  <c r="C111" i="58" s="1"/>
  <c r="C112" i="58" s="1"/>
  <c r="C113" i="58" s="1"/>
  <c r="C114" i="58" s="1"/>
  <c r="C115" i="58" s="1"/>
  <c r="C116" i="58" s="1"/>
  <c r="C117" i="58" s="1"/>
  <c r="C118" i="58" s="1"/>
  <c r="C119" i="58" s="1"/>
  <c r="C120" i="58" s="1"/>
  <c r="C121" i="58" s="1"/>
  <c r="C122" i="58" s="1"/>
  <c r="C123" i="58" s="1"/>
  <c r="C124" i="58" s="1"/>
  <c r="C125" i="58" s="1"/>
  <c r="C126" i="58" s="1"/>
  <c r="C127" i="58" s="1"/>
  <c r="C128" i="58" s="1"/>
  <c r="C129" i="58" s="1"/>
  <c r="C130" i="58" s="1"/>
  <c r="C131" i="58" s="1"/>
  <c r="C132" i="58" s="1"/>
  <c r="L24" i="47"/>
  <c r="J22" i="47" a="1"/>
  <c r="J22" i="47" s="1"/>
  <c r="B64" i="4" l="1"/>
  <c r="B130" i="2"/>
  <c r="S26" i="26" l="1"/>
  <c r="B128" i="2" l="1"/>
  <c r="B1" i="2" l="1"/>
  <c r="B98" i="2" s="1"/>
  <c r="B51" i="32" l="1"/>
  <c r="B77" i="30" l="1"/>
  <c r="B183" i="29" l="1"/>
  <c r="B8" i="29"/>
  <c r="D9" i="46"/>
  <c r="F9" i="46"/>
  <c r="G9" i="46"/>
  <c r="H9" i="46"/>
  <c r="E9" i="46"/>
  <c r="I4" i="46"/>
  <c r="I5" i="46"/>
  <c r="I6" i="46"/>
  <c r="I7" i="46"/>
  <c r="I8" i="46"/>
  <c r="I3" i="46"/>
  <c r="K46" i="54"/>
  <c r="N46" i="54" s="1"/>
  <c r="I46" i="54"/>
  <c r="N45" i="54"/>
  <c r="N43" i="54"/>
  <c r="N42" i="54"/>
  <c r="N41" i="54"/>
  <c r="N40" i="54"/>
  <c r="N39" i="54"/>
  <c r="N38" i="54"/>
  <c r="N37" i="54"/>
  <c r="N36" i="54"/>
  <c r="N35" i="54"/>
  <c r="N34" i="54"/>
  <c r="N33" i="54"/>
  <c r="N32" i="54"/>
  <c r="N31" i="54"/>
  <c r="N30" i="54"/>
  <c r="N29" i="54"/>
  <c r="N28" i="54"/>
  <c r="N27" i="54"/>
  <c r="N26" i="54"/>
  <c r="N25" i="54"/>
  <c r="N24" i="54"/>
  <c r="N23" i="54"/>
  <c r="N22" i="54"/>
  <c r="N21" i="54"/>
  <c r="N20" i="54"/>
  <c r="N19" i="54"/>
  <c r="N18" i="54"/>
  <c r="N17" i="54"/>
  <c r="N16" i="54"/>
  <c r="N15" i="54"/>
  <c r="N14" i="54"/>
  <c r="N13" i="54"/>
  <c r="N12" i="54"/>
  <c r="N11" i="54"/>
  <c r="N10" i="54"/>
  <c r="N9" i="54"/>
  <c r="N8" i="54"/>
  <c r="N7" i="54"/>
  <c r="N6" i="54"/>
  <c r="I17" i="46" l="1"/>
  <c r="I18" i="46"/>
  <c r="E14" i="46"/>
  <c r="D14" i="46"/>
  <c r="H14" i="46"/>
  <c r="F14" i="46"/>
  <c r="G14" i="46"/>
  <c r="E15" i="46"/>
  <c r="F15" i="46"/>
  <c r="G15" i="46"/>
  <c r="H15" i="46"/>
  <c r="D15" i="46"/>
  <c r="I9" i="46"/>
  <c r="F17" i="46" l="1"/>
  <c r="D17" i="46"/>
  <c r="E17" i="46"/>
  <c r="G16" i="46"/>
  <c r="G18" i="46" s="1"/>
  <c r="G17" i="46"/>
  <c r="H16" i="46"/>
  <c r="H18" i="46" s="1"/>
  <c r="H17" i="46"/>
  <c r="F16" i="46"/>
  <c r="F18" i="46" s="1"/>
  <c r="D16" i="46"/>
  <c r="D18" i="46" s="1"/>
  <c r="E16" i="46"/>
  <c r="E18" i="46" s="1"/>
  <c r="B1" i="7"/>
  <c r="B66" i="7" s="1"/>
  <c r="B1983" i="5"/>
  <c r="B1981" i="5"/>
  <c r="AR59" i="32"/>
  <c r="AQ59" i="32"/>
  <c r="AP59" i="32"/>
  <c r="AO59" i="32"/>
  <c r="AN59" i="32"/>
  <c r="AM59" i="32"/>
  <c r="AL59" i="32"/>
  <c r="AK59" i="32"/>
  <c r="AJ59" i="32"/>
  <c r="AI59" i="32"/>
  <c r="AH59" i="32"/>
  <c r="AG59" i="32"/>
  <c r="AF59" i="32"/>
  <c r="AE59" i="32"/>
  <c r="AD59" i="32"/>
  <c r="AC59" i="32"/>
  <c r="AB59" i="32"/>
  <c r="AA59" i="32"/>
  <c r="Z59" i="32"/>
  <c r="Y59" i="32"/>
  <c r="X59" i="32"/>
  <c r="W59" i="32"/>
  <c r="V59" i="32"/>
  <c r="U59" i="32"/>
  <c r="T59" i="32"/>
  <c r="S59" i="32"/>
  <c r="R59" i="32"/>
  <c r="Q59" i="32"/>
  <c r="P59" i="32"/>
  <c r="O59" i="32"/>
  <c r="N59" i="32"/>
  <c r="M59" i="32"/>
  <c r="L59" i="32"/>
  <c r="K59" i="32"/>
  <c r="J59" i="32"/>
  <c r="I59" i="32"/>
  <c r="H59" i="32"/>
  <c r="G59" i="32"/>
  <c r="F59" i="32"/>
  <c r="AR58" i="32"/>
  <c r="AQ58" i="32"/>
  <c r="AP58" i="32"/>
  <c r="AO58" i="32"/>
  <c r="AN58" i="32"/>
  <c r="AM58" i="32"/>
  <c r="AL58" i="32"/>
  <c r="AK58" i="32"/>
  <c r="AJ58" i="32"/>
  <c r="AI58" i="32"/>
  <c r="AH58" i="32"/>
  <c r="AG58" i="32"/>
  <c r="AF58" i="32"/>
  <c r="AE58" i="32"/>
  <c r="AD58" i="32"/>
  <c r="AC58" i="32"/>
  <c r="AB58" i="32"/>
  <c r="AA58" i="32"/>
  <c r="Z58" i="32"/>
  <c r="Y58" i="32"/>
  <c r="X58" i="32"/>
  <c r="W58" i="32"/>
  <c r="V58" i="32"/>
  <c r="U58" i="32"/>
  <c r="T58" i="32"/>
  <c r="S58" i="32"/>
  <c r="R58" i="32"/>
  <c r="Q58" i="32"/>
  <c r="P58" i="32"/>
  <c r="O58" i="32"/>
  <c r="N58" i="32"/>
  <c r="M58" i="32"/>
  <c r="L58" i="32"/>
  <c r="K58" i="32"/>
  <c r="J58" i="32"/>
  <c r="I58" i="32"/>
  <c r="H58" i="32"/>
  <c r="G58" i="32"/>
  <c r="F58" i="32"/>
  <c r="E59" i="32"/>
  <c r="E58" i="32"/>
  <c r="E471" i="58"/>
  <c r="F471" i="58"/>
  <c r="G472" i="58" s="1"/>
  <c r="G471" i="58"/>
  <c r="H472" i="58" s="1"/>
  <c r="I473" i="58" s="1"/>
  <c r="J474" i="58" s="1"/>
  <c r="K475" i="58" s="1"/>
  <c r="L476" i="58" s="1"/>
  <c r="M477" i="58" s="1"/>
  <c r="N478" i="58" s="1"/>
  <c r="O479" i="58" s="1"/>
  <c r="P480" i="58" s="1"/>
  <c r="Q481" i="58" s="1"/>
  <c r="R482" i="58" s="1"/>
  <c r="S483" i="58" s="1"/>
  <c r="T484" i="58" s="1"/>
  <c r="U485" i="58" s="1"/>
  <c r="V486" i="58" s="1"/>
  <c r="W487" i="58" s="1"/>
  <c r="X488" i="58" s="1"/>
  <c r="Y489" i="58" s="1"/>
  <c r="Z490" i="58" s="1"/>
  <c r="AA491" i="58" s="1"/>
  <c r="AB492" i="58" s="1"/>
  <c r="AC493" i="58" s="1"/>
  <c r="AD494" i="58" s="1"/>
  <c r="AE495" i="58" s="1"/>
  <c r="AF496" i="58" s="1"/>
  <c r="AG497" i="58" s="1"/>
  <c r="AH498" i="58" s="1"/>
  <c r="AI499" i="58" s="1"/>
  <c r="AJ500" i="58" s="1"/>
  <c r="AK501" i="58" s="1"/>
  <c r="AL502" i="58" s="1"/>
  <c r="AM503" i="58" s="1"/>
  <c r="AN504" i="58" s="1"/>
  <c r="AO505" i="58" s="1"/>
  <c r="AP506" i="58" s="1"/>
  <c r="AQ507" i="58" s="1"/>
  <c r="AR508" i="58" s="1"/>
  <c r="H471" i="58"/>
  <c r="I471" i="58"/>
  <c r="J472" i="58" s="1"/>
  <c r="K473" i="58" s="1"/>
  <c r="L474" i="58" s="1"/>
  <c r="M475" i="58" s="1"/>
  <c r="N476" i="58" s="1"/>
  <c r="O477" i="58" s="1"/>
  <c r="P478" i="58" s="1"/>
  <c r="Q479" i="58" s="1"/>
  <c r="R480" i="58" s="1"/>
  <c r="S481" i="58" s="1"/>
  <c r="T482" i="58" s="1"/>
  <c r="U483" i="58" s="1"/>
  <c r="V484" i="58" s="1"/>
  <c r="W485" i="58" s="1"/>
  <c r="X486" i="58" s="1"/>
  <c r="Y487" i="58" s="1"/>
  <c r="Z488" i="58" s="1"/>
  <c r="AA489" i="58" s="1"/>
  <c r="AB490" i="58" s="1"/>
  <c r="AC491" i="58" s="1"/>
  <c r="AD492" i="58" s="1"/>
  <c r="AE493" i="58" s="1"/>
  <c r="AF494" i="58" s="1"/>
  <c r="AG495" i="58" s="1"/>
  <c r="AH496" i="58" s="1"/>
  <c r="AI497" i="58" s="1"/>
  <c r="AJ498" i="58" s="1"/>
  <c r="AK499" i="58" s="1"/>
  <c r="AL500" i="58" s="1"/>
  <c r="AM501" i="58" s="1"/>
  <c r="AN502" i="58" s="1"/>
  <c r="AO503" i="58" s="1"/>
  <c r="AP504" i="58" s="1"/>
  <c r="AQ505" i="58" s="1"/>
  <c r="AR506" i="58" s="1"/>
  <c r="J471" i="58"/>
  <c r="K472" i="58" s="1"/>
  <c r="L473" i="58" s="1"/>
  <c r="M474" i="58" s="1"/>
  <c r="N475" i="58" s="1"/>
  <c r="O476" i="58" s="1"/>
  <c r="P477" i="58" s="1"/>
  <c r="Q478" i="58" s="1"/>
  <c r="R479" i="58" s="1"/>
  <c r="S480" i="58" s="1"/>
  <c r="T481" i="58" s="1"/>
  <c r="U482" i="58" s="1"/>
  <c r="V483" i="58" s="1"/>
  <c r="W484" i="58" s="1"/>
  <c r="X485" i="58" s="1"/>
  <c r="Y486" i="58" s="1"/>
  <c r="Z487" i="58" s="1"/>
  <c r="AA488" i="58" s="1"/>
  <c r="AB489" i="58" s="1"/>
  <c r="AC490" i="58" s="1"/>
  <c r="AD491" i="58" s="1"/>
  <c r="AE492" i="58" s="1"/>
  <c r="AF493" i="58" s="1"/>
  <c r="AG494" i="58" s="1"/>
  <c r="AH495" i="58" s="1"/>
  <c r="AI496" i="58" s="1"/>
  <c r="AJ497" i="58" s="1"/>
  <c r="AK498" i="58" s="1"/>
  <c r="AL499" i="58" s="1"/>
  <c r="AM500" i="58" s="1"/>
  <c r="AN501" i="58" s="1"/>
  <c r="AO502" i="58" s="1"/>
  <c r="AP503" i="58" s="1"/>
  <c r="AQ504" i="58" s="1"/>
  <c r="AR505" i="58" s="1"/>
  <c r="K471" i="58"/>
  <c r="L472" i="58" s="1"/>
  <c r="M473" i="58" s="1"/>
  <c r="N474" i="58" s="1"/>
  <c r="O475" i="58" s="1"/>
  <c r="P476" i="58" s="1"/>
  <c r="Q477" i="58" s="1"/>
  <c r="R478" i="58" s="1"/>
  <c r="S479" i="58" s="1"/>
  <c r="T480" i="58" s="1"/>
  <c r="U481" i="58" s="1"/>
  <c r="V482" i="58" s="1"/>
  <c r="W483" i="58" s="1"/>
  <c r="X484" i="58" s="1"/>
  <c r="Y485" i="58" s="1"/>
  <c r="Z486" i="58" s="1"/>
  <c r="AA487" i="58" s="1"/>
  <c r="AB488" i="58" s="1"/>
  <c r="AC489" i="58" s="1"/>
  <c r="AD490" i="58" s="1"/>
  <c r="AE491" i="58" s="1"/>
  <c r="AF492" i="58" s="1"/>
  <c r="AG493" i="58" s="1"/>
  <c r="AH494" i="58" s="1"/>
  <c r="AI495" i="58" s="1"/>
  <c r="AJ496" i="58" s="1"/>
  <c r="AK497" i="58" s="1"/>
  <c r="AL498" i="58" s="1"/>
  <c r="AM499" i="58" s="1"/>
  <c r="AN500" i="58" s="1"/>
  <c r="AO501" i="58" s="1"/>
  <c r="AP502" i="58" s="1"/>
  <c r="AQ503" i="58" s="1"/>
  <c r="AR504" i="58" s="1"/>
  <c r="L471" i="58"/>
  <c r="M472" i="58" s="1"/>
  <c r="N473" i="58" s="1"/>
  <c r="O474" i="58" s="1"/>
  <c r="P475" i="58" s="1"/>
  <c r="Q476" i="58" s="1"/>
  <c r="R477" i="58" s="1"/>
  <c r="S478" i="58" s="1"/>
  <c r="T479" i="58" s="1"/>
  <c r="U480" i="58" s="1"/>
  <c r="V481" i="58" s="1"/>
  <c r="W482" i="58" s="1"/>
  <c r="X483" i="58" s="1"/>
  <c r="Y484" i="58" s="1"/>
  <c r="Z485" i="58" s="1"/>
  <c r="AA486" i="58" s="1"/>
  <c r="AB487" i="58" s="1"/>
  <c r="AC488" i="58" s="1"/>
  <c r="AD489" i="58" s="1"/>
  <c r="AE490" i="58" s="1"/>
  <c r="AF491" i="58" s="1"/>
  <c r="AG492" i="58" s="1"/>
  <c r="AH493" i="58" s="1"/>
  <c r="AI494" i="58" s="1"/>
  <c r="AJ495" i="58" s="1"/>
  <c r="AK496" i="58" s="1"/>
  <c r="AL497" i="58" s="1"/>
  <c r="AM498" i="58" s="1"/>
  <c r="AN499" i="58" s="1"/>
  <c r="AO500" i="58" s="1"/>
  <c r="AP501" i="58" s="1"/>
  <c r="AQ502" i="58" s="1"/>
  <c r="AR503" i="58" s="1"/>
  <c r="M471" i="58"/>
  <c r="N472" i="58" s="1"/>
  <c r="O473" i="58" s="1"/>
  <c r="P474" i="58" s="1"/>
  <c r="Q475" i="58" s="1"/>
  <c r="R476" i="58" s="1"/>
  <c r="S477" i="58" s="1"/>
  <c r="T478" i="58" s="1"/>
  <c r="U479" i="58" s="1"/>
  <c r="V480" i="58" s="1"/>
  <c r="W481" i="58" s="1"/>
  <c r="X482" i="58" s="1"/>
  <c r="Y483" i="58" s="1"/>
  <c r="Z484" i="58" s="1"/>
  <c r="AA485" i="58" s="1"/>
  <c r="AB486" i="58" s="1"/>
  <c r="AC487" i="58" s="1"/>
  <c r="AD488" i="58" s="1"/>
  <c r="AE489" i="58" s="1"/>
  <c r="AF490" i="58" s="1"/>
  <c r="AG491" i="58" s="1"/>
  <c r="AH492" i="58" s="1"/>
  <c r="AI493" i="58" s="1"/>
  <c r="AJ494" i="58" s="1"/>
  <c r="AK495" i="58" s="1"/>
  <c r="AL496" i="58" s="1"/>
  <c r="AM497" i="58" s="1"/>
  <c r="AN498" i="58" s="1"/>
  <c r="AO499" i="58" s="1"/>
  <c r="AP500" i="58" s="1"/>
  <c r="AQ501" i="58" s="1"/>
  <c r="AR502" i="58" s="1"/>
  <c r="N471" i="58"/>
  <c r="O472" i="58" s="1"/>
  <c r="P473" i="58" s="1"/>
  <c r="Q474" i="58" s="1"/>
  <c r="R475" i="58" s="1"/>
  <c r="S476" i="58" s="1"/>
  <c r="T477" i="58" s="1"/>
  <c r="U478" i="58" s="1"/>
  <c r="V479" i="58" s="1"/>
  <c r="W480" i="58" s="1"/>
  <c r="X481" i="58" s="1"/>
  <c r="Y482" i="58" s="1"/>
  <c r="Z483" i="58" s="1"/>
  <c r="AA484" i="58" s="1"/>
  <c r="AB485" i="58" s="1"/>
  <c r="AC486" i="58" s="1"/>
  <c r="AD487" i="58" s="1"/>
  <c r="AE488" i="58" s="1"/>
  <c r="AF489" i="58" s="1"/>
  <c r="AG490" i="58" s="1"/>
  <c r="AH491" i="58" s="1"/>
  <c r="AI492" i="58" s="1"/>
  <c r="AJ493" i="58" s="1"/>
  <c r="AK494" i="58" s="1"/>
  <c r="AL495" i="58" s="1"/>
  <c r="AM496" i="58" s="1"/>
  <c r="AN497" i="58" s="1"/>
  <c r="AO498" i="58" s="1"/>
  <c r="AP499" i="58" s="1"/>
  <c r="AQ500" i="58" s="1"/>
  <c r="AR501" i="58" s="1"/>
  <c r="O471" i="58"/>
  <c r="P472" i="58" s="1"/>
  <c r="Q473" i="58" s="1"/>
  <c r="R474" i="58" s="1"/>
  <c r="S475" i="58" s="1"/>
  <c r="T476" i="58" s="1"/>
  <c r="U477" i="58" s="1"/>
  <c r="V478" i="58" s="1"/>
  <c r="W479" i="58" s="1"/>
  <c r="X480" i="58" s="1"/>
  <c r="Y481" i="58" s="1"/>
  <c r="Z482" i="58" s="1"/>
  <c r="AA483" i="58" s="1"/>
  <c r="AB484" i="58" s="1"/>
  <c r="AC485" i="58" s="1"/>
  <c r="AD486" i="58" s="1"/>
  <c r="AE487" i="58" s="1"/>
  <c r="AF488" i="58" s="1"/>
  <c r="AG489" i="58" s="1"/>
  <c r="AH490" i="58" s="1"/>
  <c r="AI491" i="58" s="1"/>
  <c r="AJ492" i="58" s="1"/>
  <c r="AK493" i="58" s="1"/>
  <c r="AL494" i="58" s="1"/>
  <c r="AM495" i="58" s="1"/>
  <c r="AN496" i="58" s="1"/>
  <c r="AO497" i="58" s="1"/>
  <c r="AP498" i="58" s="1"/>
  <c r="AQ499" i="58" s="1"/>
  <c r="AR500" i="58" s="1"/>
  <c r="P471" i="58"/>
  <c r="Q472" i="58" s="1"/>
  <c r="R473" i="58" s="1"/>
  <c r="S474" i="58" s="1"/>
  <c r="T475" i="58" s="1"/>
  <c r="U476" i="58" s="1"/>
  <c r="V477" i="58" s="1"/>
  <c r="W478" i="58" s="1"/>
  <c r="X479" i="58" s="1"/>
  <c r="Y480" i="58" s="1"/>
  <c r="Z481" i="58" s="1"/>
  <c r="AA482" i="58" s="1"/>
  <c r="AB483" i="58" s="1"/>
  <c r="AC484" i="58" s="1"/>
  <c r="AD485" i="58" s="1"/>
  <c r="AE486" i="58" s="1"/>
  <c r="AF487" i="58" s="1"/>
  <c r="AG488" i="58" s="1"/>
  <c r="AH489" i="58" s="1"/>
  <c r="AI490" i="58" s="1"/>
  <c r="AJ491" i="58" s="1"/>
  <c r="AK492" i="58" s="1"/>
  <c r="AL493" i="58" s="1"/>
  <c r="AM494" i="58" s="1"/>
  <c r="AN495" i="58" s="1"/>
  <c r="AO496" i="58" s="1"/>
  <c r="AP497" i="58" s="1"/>
  <c r="AQ498" i="58" s="1"/>
  <c r="AR499" i="58" s="1"/>
  <c r="Q471" i="58"/>
  <c r="R472" i="58" s="1"/>
  <c r="S473" i="58" s="1"/>
  <c r="T474" i="58" s="1"/>
  <c r="U475" i="58" s="1"/>
  <c r="V476" i="58" s="1"/>
  <c r="W477" i="58" s="1"/>
  <c r="X478" i="58" s="1"/>
  <c r="Y479" i="58" s="1"/>
  <c r="Z480" i="58" s="1"/>
  <c r="AA481" i="58" s="1"/>
  <c r="AB482" i="58" s="1"/>
  <c r="AC483" i="58" s="1"/>
  <c r="AD484" i="58" s="1"/>
  <c r="AE485" i="58" s="1"/>
  <c r="AF486" i="58" s="1"/>
  <c r="AG487" i="58" s="1"/>
  <c r="AH488" i="58" s="1"/>
  <c r="AI489" i="58" s="1"/>
  <c r="AJ490" i="58" s="1"/>
  <c r="AK491" i="58" s="1"/>
  <c r="AL492" i="58" s="1"/>
  <c r="AM493" i="58" s="1"/>
  <c r="AN494" i="58" s="1"/>
  <c r="AO495" i="58" s="1"/>
  <c r="AP496" i="58" s="1"/>
  <c r="AQ497" i="58" s="1"/>
  <c r="AR498" i="58" s="1"/>
  <c r="R471" i="58"/>
  <c r="S472" i="58" s="1"/>
  <c r="T473" i="58" s="1"/>
  <c r="U474" i="58" s="1"/>
  <c r="V475" i="58" s="1"/>
  <c r="W476" i="58" s="1"/>
  <c r="X477" i="58" s="1"/>
  <c r="Y478" i="58" s="1"/>
  <c r="Z479" i="58" s="1"/>
  <c r="AA480" i="58" s="1"/>
  <c r="AB481" i="58" s="1"/>
  <c r="AC482" i="58" s="1"/>
  <c r="AD483" i="58" s="1"/>
  <c r="AE484" i="58" s="1"/>
  <c r="AF485" i="58" s="1"/>
  <c r="AG486" i="58" s="1"/>
  <c r="AH487" i="58" s="1"/>
  <c r="AI488" i="58" s="1"/>
  <c r="AJ489" i="58" s="1"/>
  <c r="AK490" i="58" s="1"/>
  <c r="AL491" i="58" s="1"/>
  <c r="AM492" i="58" s="1"/>
  <c r="AN493" i="58" s="1"/>
  <c r="AO494" i="58" s="1"/>
  <c r="AP495" i="58" s="1"/>
  <c r="AQ496" i="58" s="1"/>
  <c r="AR497" i="58" s="1"/>
  <c r="S471" i="58"/>
  <c r="T472" i="58" s="1"/>
  <c r="U473" i="58" s="1"/>
  <c r="V474" i="58" s="1"/>
  <c r="W475" i="58" s="1"/>
  <c r="X476" i="58" s="1"/>
  <c r="Y477" i="58" s="1"/>
  <c r="Z478" i="58" s="1"/>
  <c r="AA479" i="58" s="1"/>
  <c r="AB480" i="58" s="1"/>
  <c r="AC481" i="58" s="1"/>
  <c r="AD482" i="58" s="1"/>
  <c r="AE483" i="58" s="1"/>
  <c r="AF484" i="58" s="1"/>
  <c r="AG485" i="58" s="1"/>
  <c r="AH486" i="58" s="1"/>
  <c r="AI487" i="58" s="1"/>
  <c r="AJ488" i="58" s="1"/>
  <c r="AK489" i="58" s="1"/>
  <c r="AL490" i="58" s="1"/>
  <c r="AM491" i="58" s="1"/>
  <c r="AN492" i="58" s="1"/>
  <c r="AO493" i="58" s="1"/>
  <c r="AP494" i="58" s="1"/>
  <c r="AQ495" i="58" s="1"/>
  <c r="AR496" i="58" s="1"/>
  <c r="T471" i="58"/>
  <c r="U472" i="58" s="1"/>
  <c r="V473" i="58" s="1"/>
  <c r="W474" i="58" s="1"/>
  <c r="X475" i="58" s="1"/>
  <c r="Y476" i="58" s="1"/>
  <c r="Z477" i="58" s="1"/>
  <c r="AA478" i="58" s="1"/>
  <c r="AB479" i="58" s="1"/>
  <c r="AC480" i="58" s="1"/>
  <c r="AD481" i="58" s="1"/>
  <c r="AE482" i="58" s="1"/>
  <c r="AF483" i="58" s="1"/>
  <c r="AG484" i="58" s="1"/>
  <c r="AH485" i="58" s="1"/>
  <c r="AI486" i="58" s="1"/>
  <c r="AJ487" i="58" s="1"/>
  <c r="AK488" i="58" s="1"/>
  <c r="AL489" i="58" s="1"/>
  <c r="AM490" i="58" s="1"/>
  <c r="AN491" i="58" s="1"/>
  <c r="AO492" i="58" s="1"/>
  <c r="AP493" i="58" s="1"/>
  <c r="AQ494" i="58" s="1"/>
  <c r="AR495" i="58" s="1"/>
  <c r="U471" i="58"/>
  <c r="V472" i="58" s="1"/>
  <c r="W473" i="58" s="1"/>
  <c r="X474" i="58" s="1"/>
  <c r="Y475" i="58" s="1"/>
  <c r="Z476" i="58" s="1"/>
  <c r="AA477" i="58" s="1"/>
  <c r="AB478" i="58" s="1"/>
  <c r="AC479" i="58" s="1"/>
  <c r="AD480" i="58" s="1"/>
  <c r="AE481" i="58" s="1"/>
  <c r="AF482" i="58" s="1"/>
  <c r="AG483" i="58" s="1"/>
  <c r="AH484" i="58" s="1"/>
  <c r="AI485" i="58" s="1"/>
  <c r="AJ486" i="58" s="1"/>
  <c r="AK487" i="58" s="1"/>
  <c r="AL488" i="58" s="1"/>
  <c r="AM489" i="58" s="1"/>
  <c r="AN490" i="58" s="1"/>
  <c r="AO491" i="58" s="1"/>
  <c r="AP492" i="58" s="1"/>
  <c r="AQ493" i="58" s="1"/>
  <c r="AR494" i="58" s="1"/>
  <c r="V471" i="58"/>
  <c r="W472" i="58" s="1"/>
  <c r="X473" i="58" s="1"/>
  <c r="Y474" i="58" s="1"/>
  <c r="Z475" i="58" s="1"/>
  <c r="AA476" i="58" s="1"/>
  <c r="AB477" i="58" s="1"/>
  <c r="AC478" i="58" s="1"/>
  <c r="AD479" i="58" s="1"/>
  <c r="AE480" i="58" s="1"/>
  <c r="AF481" i="58" s="1"/>
  <c r="AG482" i="58" s="1"/>
  <c r="AH483" i="58" s="1"/>
  <c r="AI484" i="58" s="1"/>
  <c r="AJ485" i="58" s="1"/>
  <c r="AK486" i="58" s="1"/>
  <c r="AL487" i="58" s="1"/>
  <c r="AM488" i="58" s="1"/>
  <c r="AN489" i="58" s="1"/>
  <c r="AO490" i="58" s="1"/>
  <c r="AP491" i="58" s="1"/>
  <c r="AQ492" i="58" s="1"/>
  <c r="AR493" i="58" s="1"/>
  <c r="W471" i="58"/>
  <c r="X472" i="58" s="1"/>
  <c r="Y473" i="58" s="1"/>
  <c r="Z474" i="58" s="1"/>
  <c r="AA475" i="58" s="1"/>
  <c r="AB476" i="58" s="1"/>
  <c r="AC477" i="58" s="1"/>
  <c r="AD478" i="58" s="1"/>
  <c r="AE479" i="58" s="1"/>
  <c r="AF480" i="58" s="1"/>
  <c r="AG481" i="58" s="1"/>
  <c r="AH482" i="58" s="1"/>
  <c r="AI483" i="58" s="1"/>
  <c r="AJ484" i="58" s="1"/>
  <c r="AK485" i="58" s="1"/>
  <c r="AL486" i="58" s="1"/>
  <c r="AM487" i="58" s="1"/>
  <c r="AN488" i="58" s="1"/>
  <c r="AO489" i="58" s="1"/>
  <c r="AP490" i="58" s="1"/>
  <c r="AQ491" i="58" s="1"/>
  <c r="AR492" i="58" s="1"/>
  <c r="X471" i="58"/>
  <c r="Y472" i="58" s="1"/>
  <c r="Z473" i="58" s="1"/>
  <c r="AA474" i="58" s="1"/>
  <c r="AB475" i="58" s="1"/>
  <c r="AC476" i="58" s="1"/>
  <c r="AD477" i="58" s="1"/>
  <c r="AE478" i="58" s="1"/>
  <c r="AF479" i="58" s="1"/>
  <c r="AG480" i="58" s="1"/>
  <c r="AH481" i="58" s="1"/>
  <c r="AI482" i="58" s="1"/>
  <c r="AJ483" i="58" s="1"/>
  <c r="AK484" i="58" s="1"/>
  <c r="AL485" i="58" s="1"/>
  <c r="AM486" i="58" s="1"/>
  <c r="AN487" i="58" s="1"/>
  <c r="AO488" i="58" s="1"/>
  <c r="AP489" i="58" s="1"/>
  <c r="AQ490" i="58" s="1"/>
  <c r="AR491" i="58" s="1"/>
  <c r="Y471" i="58"/>
  <c r="Z472" i="58" s="1"/>
  <c r="AA473" i="58" s="1"/>
  <c r="AB474" i="58" s="1"/>
  <c r="AC475" i="58" s="1"/>
  <c r="AD476" i="58" s="1"/>
  <c r="AE477" i="58" s="1"/>
  <c r="AF478" i="58" s="1"/>
  <c r="AG479" i="58" s="1"/>
  <c r="AH480" i="58" s="1"/>
  <c r="AI481" i="58" s="1"/>
  <c r="AJ482" i="58" s="1"/>
  <c r="AK483" i="58" s="1"/>
  <c r="AL484" i="58" s="1"/>
  <c r="AM485" i="58" s="1"/>
  <c r="AN486" i="58" s="1"/>
  <c r="AO487" i="58" s="1"/>
  <c r="AP488" i="58" s="1"/>
  <c r="AQ489" i="58" s="1"/>
  <c r="AR490" i="58" s="1"/>
  <c r="Z471" i="58"/>
  <c r="AA472" i="58" s="1"/>
  <c r="AB473" i="58" s="1"/>
  <c r="AC474" i="58" s="1"/>
  <c r="AD475" i="58" s="1"/>
  <c r="AE476" i="58" s="1"/>
  <c r="AF477" i="58" s="1"/>
  <c r="AG478" i="58" s="1"/>
  <c r="AH479" i="58" s="1"/>
  <c r="AI480" i="58" s="1"/>
  <c r="AJ481" i="58" s="1"/>
  <c r="AK482" i="58" s="1"/>
  <c r="AL483" i="58" s="1"/>
  <c r="AM484" i="58" s="1"/>
  <c r="AN485" i="58" s="1"/>
  <c r="AO486" i="58" s="1"/>
  <c r="AP487" i="58" s="1"/>
  <c r="AQ488" i="58" s="1"/>
  <c r="AR489" i="58" s="1"/>
  <c r="AA471" i="58"/>
  <c r="AB472" i="58" s="1"/>
  <c r="AC473" i="58" s="1"/>
  <c r="AD474" i="58" s="1"/>
  <c r="AE475" i="58" s="1"/>
  <c r="AF476" i="58" s="1"/>
  <c r="AG477" i="58" s="1"/>
  <c r="AH478" i="58" s="1"/>
  <c r="AI479" i="58" s="1"/>
  <c r="AJ480" i="58" s="1"/>
  <c r="AK481" i="58" s="1"/>
  <c r="AL482" i="58" s="1"/>
  <c r="AM483" i="58" s="1"/>
  <c r="AN484" i="58" s="1"/>
  <c r="AO485" i="58" s="1"/>
  <c r="AP486" i="58" s="1"/>
  <c r="AQ487" i="58" s="1"/>
  <c r="AR488" i="58" s="1"/>
  <c r="AB471" i="58"/>
  <c r="AC472" i="58" s="1"/>
  <c r="AD473" i="58" s="1"/>
  <c r="AE474" i="58" s="1"/>
  <c r="AF475" i="58" s="1"/>
  <c r="AG476" i="58" s="1"/>
  <c r="AH477" i="58" s="1"/>
  <c r="AI478" i="58" s="1"/>
  <c r="AJ479" i="58" s="1"/>
  <c r="AK480" i="58" s="1"/>
  <c r="AL481" i="58" s="1"/>
  <c r="AM482" i="58" s="1"/>
  <c r="AN483" i="58" s="1"/>
  <c r="AO484" i="58" s="1"/>
  <c r="AP485" i="58" s="1"/>
  <c r="AQ486" i="58" s="1"/>
  <c r="AR487" i="58" s="1"/>
  <c r="AC471" i="58"/>
  <c r="AD472" i="58" s="1"/>
  <c r="AE473" i="58" s="1"/>
  <c r="AF474" i="58" s="1"/>
  <c r="AG475" i="58" s="1"/>
  <c r="AH476" i="58" s="1"/>
  <c r="AI477" i="58" s="1"/>
  <c r="AJ478" i="58" s="1"/>
  <c r="AK479" i="58" s="1"/>
  <c r="AL480" i="58" s="1"/>
  <c r="AM481" i="58" s="1"/>
  <c r="AN482" i="58" s="1"/>
  <c r="AO483" i="58" s="1"/>
  <c r="AP484" i="58" s="1"/>
  <c r="AQ485" i="58" s="1"/>
  <c r="AR486" i="58" s="1"/>
  <c r="AD471" i="58"/>
  <c r="AE472" i="58" s="1"/>
  <c r="AF473" i="58" s="1"/>
  <c r="AG474" i="58" s="1"/>
  <c r="AH475" i="58" s="1"/>
  <c r="AI476" i="58" s="1"/>
  <c r="AJ477" i="58" s="1"/>
  <c r="AK478" i="58" s="1"/>
  <c r="AL479" i="58" s="1"/>
  <c r="AM480" i="58" s="1"/>
  <c r="AN481" i="58" s="1"/>
  <c r="AO482" i="58" s="1"/>
  <c r="AP483" i="58" s="1"/>
  <c r="AQ484" i="58" s="1"/>
  <c r="AR485" i="58" s="1"/>
  <c r="AE471" i="58"/>
  <c r="AF472" i="58" s="1"/>
  <c r="AG473" i="58" s="1"/>
  <c r="AH474" i="58" s="1"/>
  <c r="AI475" i="58" s="1"/>
  <c r="AJ476" i="58" s="1"/>
  <c r="AK477" i="58" s="1"/>
  <c r="AL478" i="58" s="1"/>
  <c r="AM479" i="58" s="1"/>
  <c r="AN480" i="58" s="1"/>
  <c r="AO481" i="58" s="1"/>
  <c r="AP482" i="58" s="1"/>
  <c r="AQ483" i="58" s="1"/>
  <c r="AR484" i="58" s="1"/>
  <c r="AF471" i="58"/>
  <c r="AG472" i="58" s="1"/>
  <c r="AH473" i="58" s="1"/>
  <c r="AI474" i="58" s="1"/>
  <c r="AJ475" i="58" s="1"/>
  <c r="AK476" i="58" s="1"/>
  <c r="AL477" i="58" s="1"/>
  <c r="AM478" i="58" s="1"/>
  <c r="AN479" i="58" s="1"/>
  <c r="AO480" i="58" s="1"/>
  <c r="AP481" i="58" s="1"/>
  <c r="AQ482" i="58" s="1"/>
  <c r="AR483" i="58" s="1"/>
  <c r="AG471" i="58"/>
  <c r="AH472" i="58" s="1"/>
  <c r="AI473" i="58" s="1"/>
  <c r="AJ474" i="58" s="1"/>
  <c r="AK475" i="58" s="1"/>
  <c r="AL476" i="58" s="1"/>
  <c r="AM477" i="58" s="1"/>
  <c r="AN478" i="58" s="1"/>
  <c r="AO479" i="58" s="1"/>
  <c r="AP480" i="58" s="1"/>
  <c r="AQ481" i="58" s="1"/>
  <c r="AR482" i="58" s="1"/>
  <c r="AH471" i="58"/>
  <c r="AI472" i="58" s="1"/>
  <c r="AJ473" i="58" s="1"/>
  <c r="AK474" i="58" s="1"/>
  <c r="AL475" i="58" s="1"/>
  <c r="AM476" i="58" s="1"/>
  <c r="AN477" i="58" s="1"/>
  <c r="AO478" i="58" s="1"/>
  <c r="AP479" i="58" s="1"/>
  <c r="AQ480" i="58" s="1"/>
  <c r="AR481" i="58" s="1"/>
  <c r="AI471" i="58"/>
  <c r="AJ472" i="58" s="1"/>
  <c r="AK473" i="58" s="1"/>
  <c r="AL474" i="58" s="1"/>
  <c r="AM475" i="58" s="1"/>
  <c r="AN476" i="58" s="1"/>
  <c r="AO477" i="58" s="1"/>
  <c r="AP478" i="58" s="1"/>
  <c r="AQ479" i="58" s="1"/>
  <c r="AR480" i="58" s="1"/>
  <c r="AJ471" i="58"/>
  <c r="AK472" i="58" s="1"/>
  <c r="AL473" i="58" s="1"/>
  <c r="AM474" i="58" s="1"/>
  <c r="AN475" i="58" s="1"/>
  <c r="AO476" i="58" s="1"/>
  <c r="AP477" i="58" s="1"/>
  <c r="AQ478" i="58" s="1"/>
  <c r="AR479" i="58" s="1"/>
  <c r="AK471" i="58"/>
  <c r="AL472" i="58" s="1"/>
  <c r="AM473" i="58" s="1"/>
  <c r="AN474" i="58" s="1"/>
  <c r="AO475" i="58" s="1"/>
  <c r="AP476" i="58" s="1"/>
  <c r="AQ477" i="58" s="1"/>
  <c r="AR478" i="58" s="1"/>
  <c r="AL471" i="58"/>
  <c r="AM472" i="58" s="1"/>
  <c r="AN473" i="58" s="1"/>
  <c r="AO474" i="58" s="1"/>
  <c r="AP475" i="58" s="1"/>
  <c r="AQ476" i="58" s="1"/>
  <c r="AR477" i="58" s="1"/>
  <c r="AM471" i="58"/>
  <c r="AN472" i="58" s="1"/>
  <c r="AO473" i="58" s="1"/>
  <c r="AP474" i="58" s="1"/>
  <c r="AQ475" i="58" s="1"/>
  <c r="AR476" i="58" s="1"/>
  <c r="AN471" i="58"/>
  <c r="AO472" i="58" s="1"/>
  <c r="AP473" i="58" s="1"/>
  <c r="AQ474" i="58" s="1"/>
  <c r="AR475" i="58" s="1"/>
  <c r="AO471" i="58"/>
  <c r="AP472" i="58" s="1"/>
  <c r="AQ473" i="58" s="1"/>
  <c r="AR474" i="58" s="1"/>
  <c r="AP471" i="58"/>
  <c r="AQ472" i="58" s="1"/>
  <c r="AR473" i="58" s="1"/>
  <c r="AQ471" i="58"/>
  <c r="AR472" i="58" s="1"/>
  <c r="AR471" i="58"/>
  <c r="C472" i="58"/>
  <c r="C473" i="58" s="1"/>
  <c r="C474" i="58" s="1"/>
  <c r="C475" i="58" s="1"/>
  <c r="C476" i="58" s="1"/>
  <c r="C477" i="58" s="1"/>
  <c r="C478" i="58" s="1"/>
  <c r="C479" i="58" s="1"/>
  <c r="C480" i="58" s="1"/>
  <c r="C481" i="58" s="1"/>
  <c r="C482" i="58" s="1"/>
  <c r="C483" i="58" s="1"/>
  <c r="C484" i="58" s="1"/>
  <c r="C485" i="58" s="1"/>
  <c r="C486" i="58" s="1"/>
  <c r="C487" i="58" s="1"/>
  <c r="C488" i="58" s="1"/>
  <c r="C489" i="58" s="1"/>
  <c r="C490" i="58" s="1"/>
  <c r="C491" i="58" s="1"/>
  <c r="C492" i="58" s="1"/>
  <c r="C493" i="58" s="1"/>
  <c r="C494" i="58" s="1"/>
  <c r="C495" i="58" s="1"/>
  <c r="C496" i="58" s="1"/>
  <c r="C497" i="58" s="1"/>
  <c r="C498" i="58" s="1"/>
  <c r="C499" i="58" s="1"/>
  <c r="C500" i="58" s="1"/>
  <c r="C501" i="58" s="1"/>
  <c r="C502" i="58" s="1"/>
  <c r="C503" i="58" s="1"/>
  <c r="C504" i="58" s="1"/>
  <c r="C505" i="58" s="1"/>
  <c r="C506" i="58" s="1"/>
  <c r="C507" i="58" s="1"/>
  <c r="C508" i="58" s="1"/>
  <c r="C509" i="58" s="1"/>
  <c r="C510" i="58" s="1"/>
  <c r="AR219" i="58"/>
  <c r="AQ219" i="58"/>
  <c r="AP219" i="58"/>
  <c r="AO219" i="58"/>
  <c r="AN219" i="58"/>
  <c r="AM219" i="58"/>
  <c r="AL219" i="58"/>
  <c r="AK219" i="58"/>
  <c r="AJ219" i="58"/>
  <c r="AI219" i="58"/>
  <c r="AH219" i="58"/>
  <c r="AG219" i="58"/>
  <c r="AF219" i="58"/>
  <c r="AE219" i="58"/>
  <c r="AD219" i="58"/>
  <c r="AC219" i="58"/>
  <c r="AB219" i="58"/>
  <c r="AA219" i="58"/>
  <c r="Z219" i="58"/>
  <c r="Y219" i="58"/>
  <c r="X219" i="58"/>
  <c r="W219" i="58"/>
  <c r="V219" i="58"/>
  <c r="U219" i="58"/>
  <c r="T219" i="58"/>
  <c r="S219" i="58"/>
  <c r="R219" i="58"/>
  <c r="Q219" i="58"/>
  <c r="P219" i="58"/>
  <c r="O219" i="58"/>
  <c r="N219" i="58"/>
  <c r="M219" i="58"/>
  <c r="L219" i="58"/>
  <c r="K219" i="58"/>
  <c r="J219" i="58"/>
  <c r="I219" i="58"/>
  <c r="H219" i="58"/>
  <c r="G219" i="58"/>
  <c r="F219" i="58"/>
  <c r="E219" i="58"/>
  <c r="F12" i="46" l="1"/>
  <c r="D12" i="46"/>
  <c r="E12" i="46"/>
  <c r="H12" i="46"/>
  <c r="G12" i="46"/>
  <c r="F472" i="58"/>
  <c r="G473" i="58" s="1"/>
  <c r="H474" i="58" s="1"/>
  <c r="I475" i="58" s="1"/>
  <c r="G1477" i="58" a="1"/>
  <c r="G1477" i="58" s="1"/>
  <c r="G1512" i="58" s="1"/>
  <c r="E1477" i="58" a="1"/>
  <c r="E1477" i="58" s="1"/>
  <c r="E1512" i="58" s="1"/>
  <c r="B107" i="7"/>
  <c r="AS471" i="58"/>
  <c r="I472" i="58"/>
  <c r="J473" i="58" s="1"/>
  <c r="K474" i="58" s="1"/>
  <c r="L475" i="58" s="1"/>
  <c r="M476" i="58" s="1"/>
  <c r="N477" i="58" s="1"/>
  <c r="O478" i="58" s="1"/>
  <c r="P479" i="58" s="1"/>
  <c r="Q480" i="58" s="1"/>
  <c r="R481" i="58" s="1"/>
  <c r="S482" i="58" s="1"/>
  <c r="T483" i="58" s="1"/>
  <c r="U484" i="58" s="1"/>
  <c r="V485" i="58" s="1"/>
  <c r="W486" i="58" s="1"/>
  <c r="X487" i="58" s="1"/>
  <c r="Y488" i="58" s="1"/>
  <c r="Z489" i="58" s="1"/>
  <c r="AA490" i="58" s="1"/>
  <c r="AB491" i="58" s="1"/>
  <c r="AC492" i="58" s="1"/>
  <c r="AD493" i="58" s="1"/>
  <c r="AE494" i="58" s="1"/>
  <c r="AF495" i="58" s="1"/>
  <c r="AG496" i="58" s="1"/>
  <c r="AH497" i="58" s="1"/>
  <c r="AI498" i="58" s="1"/>
  <c r="AJ499" i="58" s="1"/>
  <c r="AK500" i="58" s="1"/>
  <c r="AL501" i="58" s="1"/>
  <c r="AM502" i="58" s="1"/>
  <c r="AN503" i="58" s="1"/>
  <c r="AO504" i="58" s="1"/>
  <c r="AP505" i="58" s="1"/>
  <c r="AQ506" i="58" s="1"/>
  <c r="AR507" i="58" s="1"/>
  <c r="H473" i="58"/>
  <c r="I474" i="58" s="1"/>
  <c r="J475" i="58" s="1"/>
  <c r="K476" i="58" s="1"/>
  <c r="L477" i="58" s="1"/>
  <c r="M478" i="58" s="1"/>
  <c r="N479" i="58" s="1"/>
  <c r="O480" i="58" s="1"/>
  <c r="P481" i="58" s="1"/>
  <c r="Q482" i="58" s="1"/>
  <c r="R483" i="58" s="1"/>
  <c r="S484" i="58" s="1"/>
  <c r="T485" i="58" s="1"/>
  <c r="U486" i="58" s="1"/>
  <c r="V487" i="58" s="1"/>
  <c r="W488" i="58" s="1"/>
  <c r="X489" i="58" s="1"/>
  <c r="Y490" i="58" s="1"/>
  <c r="Z491" i="58" s="1"/>
  <c r="AA492" i="58" s="1"/>
  <c r="AB493" i="58" s="1"/>
  <c r="AC494" i="58" s="1"/>
  <c r="AD495" i="58" s="1"/>
  <c r="AE496" i="58" s="1"/>
  <c r="AF497" i="58" s="1"/>
  <c r="AG498" i="58" s="1"/>
  <c r="AH499" i="58" s="1"/>
  <c r="AI500" i="58" s="1"/>
  <c r="AJ501" i="58" s="1"/>
  <c r="AK502" i="58" s="1"/>
  <c r="AL503" i="58" s="1"/>
  <c r="AM504" i="58" s="1"/>
  <c r="AN505" i="58" s="1"/>
  <c r="AO506" i="58" s="1"/>
  <c r="AP507" i="58" s="1"/>
  <c r="AQ508" i="58" s="1"/>
  <c r="AR509" i="58" s="1"/>
  <c r="D49" i="29" l="1" a="1"/>
  <c r="D49" i="29" s="1"/>
  <c r="D127" i="29" a="1"/>
  <c r="D127" i="29" s="1"/>
  <c r="I12" i="46"/>
  <c r="I15" i="46" s="1"/>
  <c r="AS474" i="58"/>
  <c r="AS472" i="58"/>
  <c r="AS473" i="58"/>
  <c r="J476" i="58"/>
  <c r="AS475" i="58"/>
  <c r="D38" i="29" l="1"/>
  <c r="D41" i="29"/>
  <c r="D40" i="29"/>
  <c r="D39" i="29"/>
  <c r="E99" i="29"/>
  <c r="E53" i="29" s="1"/>
  <c r="E98" i="29"/>
  <c r="E52" i="29" s="1"/>
  <c r="F98" i="29" s="1"/>
  <c r="F52" i="29" s="1"/>
  <c r="G98" i="29" s="1"/>
  <c r="G52" i="29" s="1"/>
  <c r="E97" i="29"/>
  <c r="E51" i="29" s="1"/>
  <c r="E96" i="29"/>
  <c r="E50" i="29" s="1"/>
  <c r="F96" i="29" s="1"/>
  <c r="F50" i="29" s="1"/>
  <c r="G96" i="29" s="1"/>
  <c r="D48" i="29"/>
  <c r="E95" i="29"/>
  <c r="D37" i="29"/>
  <c r="K477" i="58"/>
  <c r="AS476" i="58"/>
  <c r="G50" i="29" l="1"/>
  <c r="E94" i="29"/>
  <c r="F97" i="29"/>
  <c r="F51" i="29" s="1"/>
  <c r="E49" i="29"/>
  <c r="F99" i="29"/>
  <c r="F53" i="29" s="1"/>
  <c r="L478" i="58"/>
  <c r="AS477" i="58"/>
  <c r="E48" i="29" l="1"/>
  <c r="F95" i="29"/>
  <c r="G97" i="29"/>
  <c r="G51" i="29" s="1"/>
  <c r="G99" i="29"/>
  <c r="G53" i="29" s="1"/>
  <c r="M479" i="58"/>
  <c r="AS478" i="58"/>
  <c r="F94" i="29" l="1"/>
  <c r="F49" i="29"/>
  <c r="AS479" i="58"/>
  <c r="N480" i="58"/>
  <c r="F48" i="29" l="1"/>
  <c r="G95" i="29"/>
  <c r="G49" i="29" s="1"/>
  <c r="AS480" i="58"/>
  <c r="O481" i="58"/>
  <c r="G48" i="29" l="1"/>
  <c r="G94" i="29"/>
  <c r="AS481" i="58"/>
  <c r="P482" i="58"/>
  <c r="AS482" i="58" l="1"/>
  <c r="Q483" i="58"/>
  <c r="R484" i="58" l="1"/>
  <c r="AS483" i="58"/>
  <c r="AS484" i="58" l="1"/>
  <c r="S485" i="58"/>
  <c r="AS485" i="58" l="1"/>
  <c r="T486" i="58"/>
  <c r="U487" i="58" l="1"/>
  <c r="AS486" i="58"/>
  <c r="AS487" i="58" l="1"/>
  <c r="V488" i="58"/>
  <c r="W489" i="58" l="1"/>
  <c r="AS488" i="58"/>
  <c r="X490" i="58" l="1"/>
  <c r="AS489" i="58"/>
  <c r="AS490" i="58" l="1"/>
  <c r="Y491" i="58"/>
  <c r="Z492" i="58" l="1"/>
  <c r="AS491" i="58"/>
  <c r="AS492" i="58" l="1"/>
  <c r="AA493" i="58"/>
  <c r="AS493" i="58" l="1"/>
  <c r="AB494" i="58"/>
  <c r="AS494" i="58" l="1"/>
  <c r="AC495" i="58"/>
  <c r="AD496" i="58" l="1"/>
  <c r="AS495" i="58"/>
  <c r="AE497" i="58" l="1"/>
  <c r="AS496" i="58"/>
  <c r="AF498" i="58" l="1"/>
  <c r="AS497" i="58"/>
  <c r="AG499" i="58" l="1"/>
  <c r="AS498" i="58"/>
  <c r="AS499" i="58" l="1"/>
  <c r="AH500" i="58"/>
  <c r="AS500" i="58" l="1"/>
  <c r="AI501" i="58"/>
  <c r="AS501" i="58" l="1"/>
  <c r="AJ502" i="58"/>
  <c r="AS502" i="58" l="1"/>
  <c r="AK503" i="58"/>
  <c r="AL504" i="58" l="1"/>
  <c r="AS503" i="58"/>
  <c r="AM505" i="58" l="1"/>
  <c r="AS504" i="58"/>
  <c r="AN506" i="58" l="1"/>
  <c r="AS505" i="58"/>
  <c r="AO507" i="58" l="1"/>
  <c r="AS506" i="58"/>
  <c r="AS507" i="58" l="1"/>
  <c r="AP508" i="58"/>
  <c r="AS508" i="58" l="1"/>
  <c r="AQ509" i="58"/>
  <c r="AS509" i="58" l="1"/>
  <c r="AR510" i="58"/>
  <c r="AS510" i="58" s="1"/>
  <c r="F18" i="53" l="1"/>
  <c r="B193" i="29" l="1"/>
  <c r="B199" i="29" s="1"/>
  <c r="B205" i="29" s="1"/>
  <c r="B211" i="29" s="1"/>
  <c r="B194" i="29"/>
  <c r="B200" i="29" s="1"/>
  <c r="B206" i="29" s="1"/>
  <c r="B212" i="29" s="1"/>
  <c r="B195" i="29"/>
  <c r="B201" i="29" s="1"/>
  <c r="B207" i="29" s="1"/>
  <c r="B213" i="29" s="1"/>
  <c r="B196" i="29"/>
  <c r="B202" i="29" s="1"/>
  <c r="B208" i="29" s="1"/>
  <c r="B214" i="29" s="1"/>
  <c r="B192" i="29"/>
  <c r="B198" i="29" s="1"/>
  <c r="B204" i="29" s="1"/>
  <c r="B210" i="29" s="1"/>
  <c r="C192" i="29"/>
  <c r="C198" i="29" s="1"/>
  <c r="C204" i="29" s="1"/>
  <c r="C210" i="29" s="1"/>
  <c r="C193" i="29"/>
  <c r="C199" i="29" s="1"/>
  <c r="C205" i="29" s="1"/>
  <c r="C211" i="29" s="1"/>
  <c r="C194" i="29"/>
  <c r="C200" i="29" s="1"/>
  <c r="C206" i="29" s="1"/>
  <c r="C212" i="29" s="1"/>
  <c r="C195" i="29"/>
  <c r="C201" i="29" s="1"/>
  <c r="C207" i="29" s="1"/>
  <c r="C213" i="29" s="1"/>
  <c r="C196" i="29"/>
  <c r="C202" i="29" s="1"/>
  <c r="C208" i="29" s="1"/>
  <c r="C214" i="29" s="1"/>
  <c r="C191" i="29"/>
  <c r="C197" i="29" s="1"/>
  <c r="C203" i="29" s="1"/>
  <c r="C209" i="29" s="1"/>
  <c r="B32" i="29"/>
  <c r="B38" i="29" s="1"/>
  <c r="B33" i="29"/>
  <c r="B39" i="29" s="1"/>
  <c r="B34" i="29"/>
  <c r="B40" i="29" s="1"/>
  <c r="B35" i="29"/>
  <c r="B41" i="29" s="1"/>
  <c r="B31" i="29"/>
  <c r="B37" i="29" s="1"/>
  <c r="B7" i="2"/>
  <c r="B58" i="29" l="1"/>
  <c r="B64" i="29" s="1"/>
  <c r="B72" i="29" s="1"/>
  <c r="B78" i="29" s="1"/>
  <c r="B84" i="29" s="1"/>
  <c r="B44" i="29"/>
  <c r="B50" i="29" s="1"/>
  <c r="B57" i="29"/>
  <c r="B63" i="29" s="1"/>
  <c r="B71" i="29" s="1"/>
  <c r="B77" i="29" s="1"/>
  <c r="B83" i="29" s="1"/>
  <c r="B43" i="29"/>
  <c r="B49" i="29" s="1"/>
  <c r="B61" i="29"/>
  <c r="B67" i="29" s="1"/>
  <c r="B75" i="29" s="1"/>
  <c r="B81" i="29" s="1"/>
  <c r="B87" i="29" s="1"/>
  <c r="B47" i="29"/>
  <c r="B53" i="29" s="1"/>
  <c r="B60" i="29"/>
  <c r="B66" i="29" s="1"/>
  <c r="B74" i="29" s="1"/>
  <c r="B80" i="29" s="1"/>
  <c r="B86" i="29" s="1"/>
  <c r="B46" i="29"/>
  <c r="B52" i="29" s="1"/>
  <c r="B59" i="29"/>
  <c r="B65" i="29" s="1"/>
  <c r="B73" i="29" s="1"/>
  <c r="B79" i="29" s="1"/>
  <c r="B85" i="29" s="1"/>
  <c r="B45" i="29"/>
  <c r="B51" i="29" s="1"/>
  <c r="J86" i="47"/>
  <c r="D82" i="47" s="1"/>
  <c r="F1477" i="58" s="1" a="1"/>
  <c r="F1477" i="58" s="1"/>
  <c r="F1512" i="58" s="1"/>
  <c r="K86" i="47"/>
  <c r="I86" i="47"/>
  <c r="B104" i="29" l="1"/>
  <c r="B110" i="29" s="1"/>
  <c r="B118" i="29" s="1"/>
  <c r="B124" i="29" s="1"/>
  <c r="B130" i="29" s="1"/>
  <c r="B136" i="29" s="1"/>
  <c r="B142" i="29" s="1"/>
  <c r="B150" i="29" s="1"/>
  <c r="B158" i="29" s="1"/>
  <c r="B92" i="29"/>
  <c r="B98" i="29" s="1"/>
  <c r="B101" i="29"/>
  <c r="B107" i="29" s="1"/>
  <c r="B115" i="29" s="1"/>
  <c r="B121" i="29" s="1"/>
  <c r="B127" i="29" s="1"/>
  <c r="B133" i="29" s="1"/>
  <c r="B139" i="29" s="1"/>
  <c r="B147" i="29" s="1"/>
  <c r="B155" i="29" s="1"/>
  <c r="B89" i="29"/>
  <c r="B95" i="29" s="1"/>
  <c r="B105" i="29"/>
  <c r="B111" i="29" s="1"/>
  <c r="B119" i="29" s="1"/>
  <c r="B125" i="29" s="1"/>
  <c r="B131" i="29" s="1"/>
  <c r="B137" i="29" s="1"/>
  <c r="B143" i="29" s="1"/>
  <c r="B151" i="29" s="1"/>
  <c r="B159" i="29" s="1"/>
  <c r="B93" i="29"/>
  <c r="B99" i="29" s="1"/>
  <c r="B103" i="29"/>
  <c r="B109" i="29" s="1"/>
  <c r="B117" i="29" s="1"/>
  <c r="B123" i="29" s="1"/>
  <c r="B129" i="29" s="1"/>
  <c r="B135" i="29" s="1"/>
  <c r="B141" i="29" s="1"/>
  <c r="B149" i="29" s="1"/>
  <c r="B157" i="29" s="1"/>
  <c r="B91" i="29"/>
  <c r="B97" i="29" s="1"/>
  <c r="B102" i="29"/>
  <c r="B108" i="29" s="1"/>
  <c r="B116" i="29" s="1"/>
  <c r="B122" i="29" s="1"/>
  <c r="B128" i="29" s="1"/>
  <c r="B134" i="29" s="1"/>
  <c r="B140" i="29" s="1"/>
  <c r="B148" i="29" s="1"/>
  <c r="B156" i="29" s="1"/>
  <c r="B90" i="29"/>
  <c r="B96" i="29" s="1"/>
  <c r="D36" i="47"/>
  <c r="L25" i="47" s="1"/>
  <c r="L26" i="47" s="1"/>
  <c r="B129" i="2"/>
  <c r="C38" i="9" l="1"/>
  <c r="F12" i="16"/>
  <c r="G12" i="16" s="1"/>
  <c r="H12" i="16" s="1"/>
  <c r="I12" i="16" s="1"/>
  <c r="J12" i="16" s="1"/>
  <c r="K12" i="16" s="1"/>
  <c r="L12" i="16" s="1"/>
  <c r="M12" i="16" s="1"/>
  <c r="N12" i="16" s="1"/>
  <c r="O12" i="16" s="1"/>
  <c r="P12" i="16" s="1"/>
  <c r="Q12" i="16" s="1"/>
  <c r="R12" i="16" s="1"/>
  <c r="S12" i="16" s="1"/>
  <c r="T12" i="16" s="1"/>
  <c r="U12" i="16" s="1"/>
  <c r="V12" i="16" s="1"/>
  <c r="W12" i="16" s="1"/>
  <c r="X12" i="16" s="1"/>
  <c r="Y12" i="16" s="1"/>
  <c r="Z12" i="16" s="1"/>
  <c r="AA12" i="16" s="1"/>
  <c r="AB12" i="16" s="1"/>
  <c r="AC12" i="16" s="1"/>
  <c r="AD12" i="16" s="1"/>
  <c r="AE12" i="16" s="1"/>
  <c r="AF12" i="16" s="1"/>
  <c r="AG12" i="16" s="1"/>
  <c r="AH12" i="16" s="1"/>
  <c r="AI12" i="16" s="1"/>
  <c r="AJ12" i="16" s="1"/>
  <c r="AK12" i="16" s="1"/>
  <c r="AL12" i="16" s="1"/>
  <c r="AM12" i="16" s="1"/>
  <c r="AN12" i="16" s="1"/>
  <c r="AO12" i="16" s="1"/>
  <c r="AP12" i="16" s="1"/>
  <c r="AQ12" i="16" s="1"/>
  <c r="AR12" i="16" s="1"/>
  <c r="E5" i="63"/>
  <c r="F5" i="63" s="1" a="1"/>
  <c r="F5" i="63" s="1"/>
  <c r="F4" i="63" a="1"/>
  <c r="F4" i="63" s="1"/>
  <c r="F6" i="62"/>
  <c r="K4" i="62"/>
  <c r="L4" i="62" s="1"/>
  <c r="L3" i="62"/>
  <c r="K5" i="62" l="1"/>
  <c r="L5" i="62" s="1"/>
  <c r="E6" i="63"/>
  <c r="F6" i="63" s="1" a="1"/>
  <c r="F6" i="63" s="1"/>
  <c r="K6" i="62" l="1"/>
  <c r="K7" i="62" s="1"/>
  <c r="E7" i="63"/>
  <c r="E8" i="63" s="1"/>
  <c r="L6" i="62" l="1"/>
  <c r="F7" i="63" a="1"/>
  <c r="F7" i="63" s="1"/>
  <c r="F8" i="63" a="1"/>
  <c r="F8" i="63" s="1"/>
  <c r="E9" i="63"/>
  <c r="L7" i="62"/>
  <c r="K8" i="62"/>
  <c r="E10" i="63" l="1"/>
  <c r="F9" i="63" a="1"/>
  <c r="F9" i="63" s="1"/>
  <c r="K9" i="62"/>
  <c r="L8" i="62"/>
  <c r="F10" i="63" l="1" a="1"/>
  <c r="F10" i="63" s="1"/>
  <c r="E11" i="63"/>
  <c r="K10" i="62"/>
  <c r="L9" i="62"/>
  <c r="F11" i="63" l="1" a="1"/>
  <c r="F11" i="63" s="1"/>
  <c r="E12" i="63"/>
  <c r="L10" i="62"/>
  <c r="K11" i="62"/>
  <c r="F12" i="63" l="1" a="1"/>
  <c r="F12" i="63" s="1"/>
  <c r="E13" i="63"/>
  <c r="L11" i="62"/>
  <c r="K12" i="62"/>
  <c r="E14" i="63" l="1"/>
  <c r="F13" i="63" a="1"/>
  <c r="F13" i="63" s="1"/>
  <c r="K13" i="62"/>
  <c r="L12" i="62"/>
  <c r="F14" i="63" l="1" a="1"/>
  <c r="F14" i="63" s="1"/>
  <c r="E15" i="63"/>
  <c r="K14" i="62"/>
  <c r="L13" i="62"/>
  <c r="AP29" i="16" l="1"/>
  <c r="G29" i="16"/>
  <c r="W29" i="16"/>
  <c r="AM29" i="16"/>
  <c r="P29" i="16"/>
  <c r="AF29" i="16"/>
  <c r="I29" i="16"/>
  <c r="Y29" i="16"/>
  <c r="AO29" i="16"/>
  <c r="R29" i="16"/>
  <c r="AH29" i="16"/>
  <c r="O29" i="16"/>
  <c r="H29" i="16"/>
  <c r="X29" i="16"/>
  <c r="Q29" i="16"/>
  <c r="J29" i="16"/>
  <c r="S29" i="16"/>
  <c r="AI29" i="16"/>
  <c r="L29" i="16"/>
  <c r="AB29" i="16"/>
  <c r="AR29" i="16"/>
  <c r="U29" i="16"/>
  <c r="AK29" i="16"/>
  <c r="N29" i="16"/>
  <c r="AD29" i="16"/>
  <c r="K29" i="16"/>
  <c r="AA29" i="16"/>
  <c r="AQ29" i="16"/>
  <c r="T29" i="16"/>
  <c r="AJ29" i="16"/>
  <c r="M29" i="16"/>
  <c r="AC29" i="16"/>
  <c r="F29" i="16"/>
  <c r="V29" i="16"/>
  <c r="AL29" i="16"/>
  <c r="AE29" i="16"/>
  <c r="AN29" i="16"/>
  <c r="AG29" i="16"/>
  <c r="Z29" i="16"/>
  <c r="F15" i="63" a="1"/>
  <c r="F15" i="63" s="1"/>
  <c r="E16" i="63"/>
  <c r="L14" i="62"/>
  <c r="K15" i="62"/>
  <c r="F16" i="63" l="1" a="1"/>
  <c r="F16" i="63" s="1"/>
  <c r="E17" i="63"/>
  <c r="L15" i="62"/>
  <c r="K16" i="62"/>
  <c r="E18" i="63" l="1"/>
  <c r="F17" i="63" a="1"/>
  <c r="F17" i="63" s="1"/>
  <c r="K17" i="62"/>
  <c r="L16" i="62"/>
  <c r="F18" i="63" l="1" a="1"/>
  <c r="F18" i="63" s="1"/>
  <c r="E19" i="63"/>
  <c r="K18" i="62"/>
  <c r="L17" i="62"/>
  <c r="F19" i="63" l="1" a="1"/>
  <c r="F19" i="63" s="1"/>
  <c r="E20" i="63"/>
  <c r="L18" i="62"/>
  <c r="K19" i="62"/>
  <c r="F20" i="63" l="1" a="1"/>
  <c r="F20" i="63" s="1"/>
  <c r="E21" i="63"/>
  <c r="L19" i="62"/>
  <c r="K20" i="62"/>
  <c r="E22" i="63" l="1"/>
  <c r="F21" i="63" a="1"/>
  <c r="F21" i="63" s="1"/>
  <c r="K21" i="62"/>
  <c r="L20" i="62"/>
  <c r="F22" i="63" l="1" a="1"/>
  <c r="F22" i="63" s="1"/>
  <c r="E23" i="63"/>
  <c r="K22" i="62"/>
  <c r="L21" i="62"/>
  <c r="F23" i="63" l="1" a="1"/>
  <c r="F23" i="63" s="1"/>
  <c r="E24" i="63"/>
  <c r="L22" i="62"/>
  <c r="K23" i="62"/>
  <c r="F24" i="63" l="1" a="1"/>
  <c r="F24" i="63" s="1"/>
  <c r="E25" i="63"/>
  <c r="L23" i="62"/>
  <c r="K24" i="62"/>
  <c r="E26" i="63" l="1"/>
  <c r="F25" i="63" a="1"/>
  <c r="F25" i="63" s="1"/>
  <c r="K25" i="62"/>
  <c r="L24" i="62"/>
  <c r="F26" i="63" l="1" a="1"/>
  <c r="F26" i="63" s="1"/>
  <c r="E27" i="63"/>
  <c r="K26" i="62"/>
  <c r="L25" i="62"/>
  <c r="F27" i="63" l="1" a="1"/>
  <c r="F27" i="63" s="1"/>
  <c r="E28" i="63"/>
  <c r="L26" i="62"/>
  <c r="K27" i="62"/>
  <c r="F28" i="63" l="1" a="1"/>
  <c r="F28" i="63" s="1"/>
  <c r="E29" i="63"/>
  <c r="L27" i="62"/>
  <c r="K28" i="62"/>
  <c r="E30" i="63" l="1"/>
  <c r="F29" i="63" a="1"/>
  <c r="F29" i="63" s="1"/>
  <c r="K29" i="62"/>
  <c r="L28" i="62"/>
  <c r="F30" i="63" l="1" a="1"/>
  <c r="F30" i="63" s="1"/>
  <c r="E31" i="63"/>
  <c r="K30" i="62"/>
  <c r="L29" i="62"/>
  <c r="F31" i="63" l="1" a="1"/>
  <c r="F31" i="63" s="1"/>
  <c r="E32" i="63"/>
  <c r="L30" i="62"/>
  <c r="K31" i="62"/>
  <c r="F32" i="63" l="1" a="1"/>
  <c r="F32" i="63" s="1"/>
  <c r="E33" i="63"/>
  <c r="L31" i="62"/>
  <c r="K32" i="62"/>
  <c r="F33" i="63" l="1" a="1"/>
  <c r="F33" i="63" s="1"/>
  <c r="E34" i="63"/>
  <c r="K33" i="62"/>
  <c r="L32" i="62"/>
  <c r="F34" i="63" l="1" a="1"/>
  <c r="F34" i="63" s="1"/>
  <c r="E35" i="63"/>
  <c r="K34" i="62"/>
  <c r="L33" i="62"/>
  <c r="F35" i="63" l="1" a="1"/>
  <c r="F35" i="63" s="1"/>
  <c r="E36" i="63"/>
  <c r="L34" i="62"/>
  <c r="K35" i="62"/>
  <c r="F36" i="63" l="1" a="1"/>
  <c r="F36" i="63" s="1"/>
  <c r="E37" i="63"/>
  <c r="F37" i="63" s="1" a="1"/>
  <c r="F37" i="63" s="1"/>
  <c r="L35" i="62"/>
  <c r="K36" i="62"/>
  <c r="L36" i="62" s="1"/>
  <c r="F41" i="63" l="1"/>
  <c r="H6" i="62" s="1"/>
  <c r="F40" i="63"/>
  <c r="G35" i="63" s="1"/>
  <c r="F39" i="63"/>
  <c r="H4" i="62" s="1"/>
  <c r="F38" i="63"/>
  <c r="H3" i="62" s="1"/>
  <c r="L40" i="62"/>
  <c r="G6" i="62" s="1"/>
  <c r="I6" i="62" s="1"/>
  <c r="L39" i="62"/>
  <c r="G5" i="62" s="1"/>
  <c r="L38" i="62"/>
  <c r="G4" i="62" s="1"/>
  <c r="I4" i="62" s="1"/>
  <c r="L37" i="62"/>
  <c r="G3" i="62" s="1"/>
  <c r="I3" i="62" l="1"/>
  <c r="G9" i="63"/>
  <c r="G11" i="63"/>
  <c r="G13" i="63"/>
  <c r="G15" i="63"/>
  <c r="G18" i="63"/>
  <c r="G19" i="63"/>
  <c r="G22" i="63"/>
  <c r="G23" i="63"/>
  <c r="G24" i="63"/>
  <c r="G25" i="63"/>
  <c r="G14" i="63"/>
  <c r="G27" i="63"/>
  <c r="G16" i="63"/>
  <c r="G29" i="63"/>
  <c r="G30" i="63"/>
  <c r="G10" i="63"/>
  <c r="G21" i="63"/>
  <c r="G31" i="63"/>
  <c r="G32" i="63"/>
  <c r="G33" i="63"/>
  <c r="G34" i="63"/>
  <c r="G8" i="63"/>
  <c r="G17" i="63"/>
  <c r="G26" i="63"/>
  <c r="M36" i="62"/>
  <c r="M35" i="62"/>
  <c r="M34" i="62" s="1"/>
  <c r="M33" i="62" s="1"/>
  <c r="M32" i="62" s="1"/>
  <c r="M31" i="62" s="1"/>
  <c r="M30" i="62" s="1"/>
  <c r="M29" i="62" s="1"/>
  <c r="M28" i="62" s="1"/>
  <c r="M27" i="62" s="1"/>
  <c r="M26" i="62" s="1"/>
  <c r="M25" i="62" s="1"/>
  <c r="M24" i="62" s="1"/>
  <c r="M23" i="62" s="1"/>
  <c r="M22" i="62" s="1"/>
  <c r="M21" i="62" s="1"/>
  <c r="M20" i="62" s="1"/>
  <c r="M19" i="62" s="1"/>
  <c r="M18" i="62" s="1"/>
  <c r="M17" i="62" s="1"/>
  <c r="M16" i="62" s="1"/>
  <c r="M15" i="62" s="1"/>
  <c r="M14" i="62" s="1"/>
  <c r="M13" i="62" s="1"/>
  <c r="M12" i="62" s="1"/>
  <c r="G37" i="63"/>
  <c r="H5" i="62"/>
  <c r="I5" i="62" s="1"/>
  <c r="E28" i="16" s="1"/>
  <c r="F28" i="16" s="1"/>
  <c r="G28" i="16" s="1"/>
  <c r="H28" i="16" s="1"/>
  <c r="I28" i="16" s="1"/>
  <c r="J28" i="16" s="1"/>
  <c r="K28" i="16" s="1"/>
  <c r="L28" i="16" s="1"/>
  <c r="M28" i="16" s="1"/>
  <c r="N28" i="16" s="1"/>
  <c r="O28" i="16" s="1"/>
  <c r="P28" i="16" s="1"/>
  <c r="Q28" i="16" s="1"/>
  <c r="R28" i="16" s="1"/>
  <c r="S28" i="16" s="1"/>
  <c r="T28" i="16" s="1"/>
  <c r="U28" i="16" s="1"/>
  <c r="V28" i="16" s="1"/>
  <c r="W28" i="16" s="1"/>
  <c r="X28" i="16" s="1"/>
  <c r="Y28" i="16" s="1"/>
  <c r="Z28" i="16" s="1"/>
  <c r="AA28" i="16" s="1"/>
  <c r="AB28" i="16" s="1"/>
  <c r="AC28" i="16" s="1"/>
  <c r="AD28" i="16" s="1"/>
  <c r="AE28" i="16" s="1"/>
  <c r="AF28" i="16" s="1"/>
  <c r="AG28" i="16" s="1"/>
  <c r="AH28" i="16" s="1"/>
  <c r="AI28" i="16" s="1"/>
  <c r="AJ28" i="16" s="1"/>
  <c r="AK28" i="16" s="1"/>
  <c r="AL28" i="16" s="1"/>
  <c r="AM28" i="16" s="1"/>
  <c r="AN28" i="16" s="1"/>
  <c r="AO28" i="16" s="1"/>
  <c r="AP28" i="16" s="1"/>
  <c r="AQ28" i="16" s="1"/>
  <c r="AR28" i="16" s="1"/>
  <c r="E27" i="16"/>
  <c r="F27" i="16" s="1"/>
  <c r="G12" i="63"/>
  <c r="G20" i="63"/>
  <c r="G28" i="63"/>
  <c r="G36" i="63"/>
  <c r="AR181" i="2"/>
  <c r="AQ181" i="2"/>
  <c r="AP181" i="2"/>
  <c r="AO181" i="2"/>
  <c r="AN181" i="2"/>
  <c r="AM181" i="2"/>
  <c r="AL181" i="2"/>
  <c r="AK181" i="2"/>
  <c r="AJ181" i="2"/>
  <c r="AI181" i="2"/>
  <c r="AH181" i="2"/>
  <c r="AG181" i="2"/>
  <c r="AF181" i="2"/>
  <c r="AE181" i="2"/>
  <c r="AD181" i="2"/>
  <c r="AC181" i="2"/>
  <c r="AB181" i="2"/>
  <c r="AA181" i="2"/>
  <c r="Z181" i="2"/>
  <c r="Y181" i="2"/>
  <c r="X181" i="2"/>
  <c r="W181" i="2"/>
  <c r="V181" i="2"/>
  <c r="U181" i="2"/>
  <c r="T181" i="2"/>
  <c r="S181" i="2"/>
  <c r="R181" i="2"/>
  <c r="Q181" i="2"/>
  <c r="P181" i="2"/>
  <c r="O181" i="2"/>
  <c r="N181" i="2"/>
  <c r="M181" i="2"/>
  <c r="L181" i="2"/>
  <c r="K181" i="2"/>
  <c r="J181" i="2"/>
  <c r="I181" i="2"/>
  <c r="H181" i="2"/>
  <c r="G181" i="2"/>
  <c r="F181" i="2"/>
  <c r="F188" i="2"/>
  <c r="G188" i="2" s="1"/>
  <c r="H188" i="2" s="1"/>
  <c r="I188" i="2" s="1"/>
  <c r="J188" i="2" s="1"/>
  <c r="K188" i="2" s="1"/>
  <c r="L188" i="2" s="1"/>
  <c r="M188" i="2" s="1"/>
  <c r="N188" i="2" s="1"/>
  <c r="O188" i="2" s="1"/>
  <c r="P188" i="2" s="1"/>
  <c r="Q188" i="2" s="1"/>
  <c r="R188" i="2" s="1"/>
  <c r="S188" i="2" s="1"/>
  <c r="T188" i="2" s="1"/>
  <c r="U188" i="2" s="1"/>
  <c r="V188" i="2" s="1"/>
  <c r="W188" i="2" s="1"/>
  <c r="X188" i="2" s="1"/>
  <c r="Y188" i="2" s="1"/>
  <c r="Z188" i="2" s="1"/>
  <c r="AA188" i="2" s="1"/>
  <c r="AB188" i="2" s="1"/>
  <c r="AC188" i="2" s="1"/>
  <c r="AD188" i="2" s="1"/>
  <c r="AE188" i="2" s="1"/>
  <c r="AF188" i="2" s="1"/>
  <c r="AG188" i="2" s="1"/>
  <c r="AH188" i="2" s="1"/>
  <c r="AI188" i="2" s="1"/>
  <c r="AJ188" i="2" s="1"/>
  <c r="AK188" i="2" s="1"/>
  <c r="AL188" i="2" s="1"/>
  <c r="AM188" i="2" s="1"/>
  <c r="AN188" i="2" s="1"/>
  <c r="AO188" i="2" s="1"/>
  <c r="AP188" i="2" s="1"/>
  <c r="AQ188" i="2" s="1"/>
  <c r="AR188" i="2" s="1"/>
  <c r="AR48" i="6"/>
  <c r="F48" i="6"/>
  <c r="G48" i="6"/>
  <c r="H48" i="6"/>
  <c r="I48" i="6"/>
  <c r="J48" i="6"/>
  <c r="K48" i="6"/>
  <c r="L48" i="6"/>
  <c r="M48" i="6"/>
  <c r="N48" i="6"/>
  <c r="O48" i="6"/>
  <c r="P48" i="6"/>
  <c r="Q48" i="6"/>
  <c r="R48" i="6"/>
  <c r="S48" i="6"/>
  <c r="T48" i="6"/>
  <c r="U48" i="6"/>
  <c r="V48" i="6"/>
  <c r="W48" i="6"/>
  <c r="X48" i="6"/>
  <c r="Y48" i="6"/>
  <c r="Z48" i="6"/>
  <c r="AA48" i="6"/>
  <c r="AB48" i="6"/>
  <c r="AC48" i="6"/>
  <c r="AD48" i="6"/>
  <c r="AE48" i="6"/>
  <c r="AF48" i="6"/>
  <c r="AG48" i="6"/>
  <c r="AH48" i="6"/>
  <c r="AI48" i="6"/>
  <c r="AJ48" i="6"/>
  <c r="AK48" i="6"/>
  <c r="AL48" i="6"/>
  <c r="AM48" i="6"/>
  <c r="AN48" i="6"/>
  <c r="AO48" i="6"/>
  <c r="AP48" i="6"/>
  <c r="AQ48" i="6"/>
  <c r="E1985" i="5"/>
  <c r="I47" i="54"/>
  <c r="F48" i="16"/>
  <c r="G48" i="16" s="1"/>
  <c r="B126" i="2"/>
  <c r="J120" i="28"/>
  <c r="J119" i="28"/>
  <c r="E7" i="28"/>
  <c r="D209" i="29"/>
  <c r="D118" i="26" s="1"/>
  <c r="D203" i="29"/>
  <c r="D117" i="26" s="1"/>
  <c r="D197" i="29"/>
  <c r="D116" i="26" s="1"/>
  <c r="D191" i="29"/>
  <c r="D115" i="26" s="1"/>
  <c r="D185" i="29"/>
  <c r="D114" i="26" s="1"/>
  <c r="D139" i="29" a="1"/>
  <c r="D139" i="29" s="1"/>
  <c r="D132" i="29"/>
  <c r="D115" i="29" a="1"/>
  <c r="D115" i="29" s="1"/>
  <c r="D63" i="29" a="1"/>
  <c r="D63" i="29" s="1"/>
  <c r="D56" i="29"/>
  <c r="D120" i="29"/>
  <c r="D30" i="29"/>
  <c r="B27" i="53"/>
  <c r="B26" i="53"/>
  <c r="B25" i="53"/>
  <c r="B24" i="53"/>
  <c r="B23" i="53"/>
  <c r="B21" i="53"/>
  <c r="B20" i="53"/>
  <c r="B19" i="53"/>
  <c r="B14" i="28" s="1"/>
  <c r="B20" i="28" s="1"/>
  <c r="B26" i="28" s="1"/>
  <c r="B32" i="28" s="1"/>
  <c r="B38" i="28" s="1"/>
  <c r="B18" i="53"/>
  <c r="B17" i="53"/>
  <c r="F26" i="53"/>
  <c r="D44" i="47"/>
  <c r="F14" i="53"/>
  <c r="C28" i="55"/>
  <c r="D28" i="55"/>
  <c r="E28" i="55"/>
  <c r="F28" i="55"/>
  <c r="G28" i="55"/>
  <c r="H28" i="55"/>
  <c r="C27" i="55"/>
  <c r="D27" i="55"/>
  <c r="E27" i="55"/>
  <c r="F27" i="55"/>
  <c r="G27" i="55"/>
  <c r="H27" i="55"/>
  <c r="G19" i="56"/>
  <c r="F19" i="56"/>
  <c r="E19" i="56"/>
  <c r="D19" i="56"/>
  <c r="C19" i="56"/>
  <c r="D14" i="55"/>
  <c r="E14" i="55"/>
  <c r="F14" i="55"/>
  <c r="G14" i="55"/>
  <c r="C14" i="55"/>
  <c r="I1477" i="58" a="1"/>
  <c r="D69" i="4"/>
  <c r="B83" i="47"/>
  <c r="B82" i="47"/>
  <c r="B81" i="47"/>
  <c r="F135" i="58" a="1"/>
  <c r="F51" i="58" a="1"/>
  <c r="F9" i="58" a="1"/>
  <c r="AR262" i="58"/>
  <c r="AQ262" i="58"/>
  <c r="AR263" i="58" s="1"/>
  <c r="AP262" i="58"/>
  <c r="AQ263" i="58" s="1"/>
  <c r="AR264" i="58" s="1"/>
  <c r="AO262" i="58"/>
  <c r="AP263" i="58" s="1"/>
  <c r="AQ264" i="58" s="1"/>
  <c r="AR265" i="58" s="1"/>
  <c r="AN262" i="58"/>
  <c r="AO263" i="58" s="1"/>
  <c r="AP264" i="58" s="1"/>
  <c r="AQ265" i="58" s="1"/>
  <c r="AR266" i="58" s="1"/>
  <c r="AM262" i="58"/>
  <c r="AN263" i="58" s="1"/>
  <c r="AO264" i="58" s="1"/>
  <c r="AP265" i="58" s="1"/>
  <c r="AQ266" i="58" s="1"/>
  <c r="AR267" i="58" s="1"/>
  <c r="AL262" i="58"/>
  <c r="AM263" i="58" s="1"/>
  <c r="AN264" i="58" s="1"/>
  <c r="AO265" i="58" s="1"/>
  <c r="AP266" i="58" s="1"/>
  <c r="AQ267" i="58" s="1"/>
  <c r="AR268" i="58" s="1"/>
  <c r="AK262" i="58"/>
  <c r="AL263" i="58" s="1"/>
  <c r="AM264" i="58" s="1"/>
  <c r="AN265" i="58" s="1"/>
  <c r="AO266" i="58" s="1"/>
  <c r="AP267" i="58" s="1"/>
  <c r="AQ268" i="58" s="1"/>
  <c r="AR269" i="58" s="1"/>
  <c r="AJ262" i="58"/>
  <c r="AK263" i="58" s="1"/>
  <c r="AL264" i="58" s="1"/>
  <c r="AM265" i="58" s="1"/>
  <c r="AN266" i="58" s="1"/>
  <c r="AO267" i="58" s="1"/>
  <c r="AP268" i="58" s="1"/>
  <c r="AQ269" i="58" s="1"/>
  <c r="AR270" i="58" s="1"/>
  <c r="AI262" i="58"/>
  <c r="AJ263" i="58" s="1"/>
  <c r="AK264" i="58" s="1"/>
  <c r="AL265" i="58" s="1"/>
  <c r="AM266" i="58" s="1"/>
  <c r="AN267" i="58" s="1"/>
  <c r="AO268" i="58" s="1"/>
  <c r="AP269" i="58" s="1"/>
  <c r="AQ270" i="58" s="1"/>
  <c r="AR271" i="58" s="1"/>
  <c r="AH262" i="58"/>
  <c r="AI263" i="58" s="1"/>
  <c r="AJ264" i="58" s="1"/>
  <c r="AK265" i="58" s="1"/>
  <c r="AL266" i="58" s="1"/>
  <c r="AM267" i="58" s="1"/>
  <c r="AN268" i="58" s="1"/>
  <c r="AO269" i="58" s="1"/>
  <c r="AP270" i="58" s="1"/>
  <c r="AQ271" i="58" s="1"/>
  <c r="AR272" i="58" s="1"/>
  <c r="AG262" i="58"/>
  <c r="AH263" i="58" s="1"/>
  <c r="AI264" i="58" s="1"/>
  <c r="AJ265" i="58" s="1"/>
  <c r="AK266" i="58" s="1"/>
  <c r="AL267" i="58" s="1"/>
  <c r="AM268" i="58" s="1"/>
  <c r="AN269" i="58" s="1"/>
  <c r="AO270" i="58" s="1"/>
  <c r="AP271" i="58" s="1"/>
  <c r="AQ272" i="58" s="1"/>
  <c r="AR273" i="58" s="1"/>
  <c r="AF262" i="58"/>
  <c r="AG263" i="58" s="1"/>
  <c r="AH264" i="58" s="1"/>
  <c r="AI265" i="58" s="1"/>
  <c r="AJ266" i="58" s="1"/>
  <c r="AK267" i="58" s="1"/>
  <c r="AL268" i="58" s="1"/>
  <c r="AM269" i="58" s="1"/>
  <c r="AN270" i="58" s="1"/>
  <c r="AO271" i="58" s="1"/>
  <c r="AP272" i="58" s="1"/>
  <c r="AQ273" i="58" s="1"/>
  <c r="AR274" i="58" s="1"/>
  <c r="AE262" i="58"/>
  <c r="AF263" i="58" s="1"/>
  <c r="AG264" i="58" s="1"/>
  <c r="AH265" i="58" s="1"/>
  <c r="AI266" i="58" s="1"/>
  <c r="AJ267" i="58" s="1"/>
  <c r="AK268" i="58" s="1"/>
  <c r="AL269" i="58" s="1"/>
  <c r="AM270" i="58" s="1"/>
  <c r="AN271" i="58" s="1"/>
  <c r="AO272" i="58" s="1"/>
  <c r="AP273" i="58" s="1"/>
  <c r="AQ274" i="58" s="1"/>
  <c r="AR275" i="58" s="1"/>
  <c r="AD262" i="58"/>
  <c r="AE263" i="58" s="1"/>
  <c r="AF264" i="58" s="1"/>
  <c r="AG265" i="58" s="1"/>
  <c r="AH266" i="58" s="1"/>
  <c r="AI267" i="58" s="1"/>
  <c r="AJ268" i="58" s="1"/>
  <c r="AK269" i="58" s="1"/>
  <c r="AL270" i="58" s="1"/>
  <c r="AM271" i="58" s="1"/>
  <c r="AN272" i="58" s="1"/>
  <c r="AO273" i="58" s="1"/>
  <c r="AP274" i="58" s="1"/>
  <c r="AQ275" i="58" s="1"/>
  <c r="AR276" i="58" s="1"/>
  <c r="AC262" i="58"/>
  <c r="AD263" i="58" s="1"/>
  <c r="AE264" i="58" s="1"/>
  <c r="AF265" i="58" s="1"/>
  <c r="AG266" i="58" s="1"/>
  <c r="AH267" i="58" s="1"/>
  <c r="AI268" i="58" s="1"/>
  <c r="AJ269" i="58" s="1"/>
  <c r="AK270" i="58" s="1"/>
  <c r="AL271" i="58" s="1"/>
  <c r="AM272" i="58" s="1"/>
  <c r="AN273" i="58" s="1"/>
  <c r="AO274" i="58" s="1"/>
  <c r="AP275" i="58" s="1"/>
  <c r="AQ276" i="58" s="1"/>
  <c r="AR277" i="58" s="1"/>
  <c r="AB262" i="58"/>
  <c r="AC263" i="58" s="1"/>
  <c r="AD264" i="58" s="1"/>
  <c r="AE265" i="58" s="1"/>
  <c r="AF266" i="58" s="1"/>
  <c r="AG267" i="58" s="1"/>
  <c r="AH268" i="58" s="1"/>
  <c r="AI269" i="58" s="1"/>
  <c r="AJ270" i="58" s="1"/>
  <c r="AK271" i="58" s="1"/>
  <c r="AL272" i="58" s="1"/>
  <c r="AM273" i="58" s="1"/>
  <c r="AN274" i="58" s="1"/>
  <c r="AO275" i="58" s="1"/>
  <c r="AP276" i="58" s="1"/>
  <c r="AQ277" i="58" s="1"/>
  <c r="AR278" i="58" s="1"/>
  <c r="AA262" i="58"/>
  <c r="AB263" i="58" s="1"/>
  <c r="AC264" i="58" s="1"/>
  <c r="AD265" i="58" s="1"/>
  <c r="AE266" i="58" s="1"/>
  <c r="AF267" i="58" s="1"/>
  <c r="AG268" i="58" s="1"/>
  <c r="AH269" i="58" s="1"/>
  <c r="AI270" i="58" s="1"/>
  <c r="AJ271" i="58" s="1"/>
  <c r="AK272" i="58" s="1"/>
  <c r="AL273" i="58" s="1"/>
  <c r="AM274" i="58" s="1"/>
  <c r="AN275" i="58" s="1"/>
  <c r="AO276" i="58" s="1"/>
  <c r="AP277" i="58" s="1"/>
  <c r="AQ278" i="58" s="1"/>
  <c r="AR279" i="58" s="1"/>
  <c r="Z262" i="58"/>
  <c r="AA263" i="58" s="1"/>
  <c r="AB264" i="58" s="1"/>
  <c r="AC265" i="58" s="1"/>
  <c r="AD266" i="58" s="1"/>
  <c r="AE267" i="58" s="1"/>
  <c r="AF268" i="58" s="1"/>
  <c r="AG269" i="58" s="1"/>
  <c r="AH270" i="58" s="1"/>
  <c r="AI271" i="58" s="1"/>
  <c r="AJ272" i="58" s="1"/>
  <c r="AK273" i="58" s="1"/>
  <c r="AL274" i="58" s="1"/>
  <c r="AM275" i="58" s="1"/>
  <c r="AN276" i="58" s="1"/>
  <c r="AO277" i="58" s="1"/>
  <c r="AP278" i="58" s="1"/>
  <c r="AQ279" i="58" s="1"/>
  <c r="AR280" i="58" s="1"/>
  <c r="Y262" i="58"/>
  <c r="Z263" i="58" s="1"/>
  <c r="AA264" i="58" s="1"/>
  <c r="AB265" i="58" s="1"/>
  <c r="AC266" i="58" s="1"/>
  <c r="AD267" i="58" s="1"/>
  <c r="AE268" i="58" s="1"/>
  <c r="AF269" i="58" s="1"/>
  <c r="AG270" i="58" s="1"/>
  <c r="AH271" i="58" s="1"/>
  <c r="AI272" i="58" s="1"/>
  <c r="AJ273" i="58" s="1"/>
  <c r="AK274" i="58" s="1"/>
  <c r="AL275" i="58" s="1"/>
  <c r="AM276" i="58" s="1"/>
  <c r="AN277" i="58" s="1"/>
  <c r="AO278" i="58" s="1"/>
  <c r="AP279" i="58" s="1"/>
  <c r="AQ280" i="58" s="1"/>
  <c r="AR281" i="58" s="1"/>
  <c r="X262" i="58"/>
  <c r="Y263" i="58" s="1"/>
  <c r="Z264" i="58" s="1"/>
  <c r="AA265" i="58" s="1"/>
  <c r="AB266" i="58" s="1"/>
  <c r="AC267" i="58" s="1"/>
  <c r="AD268" i="58" s="1"/>
  <c r="AE269" i="58" s="1"/>
  <c r="AF270" i="58" s="1"/>
  <c r="AG271" i="58" s="1"/>
  <c r="AH272" i="58" s="1"/>
  <c r="AI273" i="58" s="1"/>
  <c r="AJ274" i="58" s="1"/>
  <c r="AK275" i="58" s="1"/>
  <c r="AL276" i="58" s="1"/>
  <c r="AM277" i="58" s="1"/>
  <c r="AN278" i="58" s="1"/>
  <c r="AO279" i="58" s="1"/>
  <c r="AP280" i="58" s="1"/>
  <c r="AQ281" i="58" s="1"/>
  <c r="AR282" i="58" s="1"/>
  <c r="W262" i="58"/>
  <c r="X263" i="58" s="1"/>
  <c r="Y264" i="58" s="1"/>
  <c r="Z265" i="58" s="1"/>
  <c r="AA266" i="58" s="1"/>
  <c r="AB267" i="58" s="1"/>
  <c r="AC268" i="58" s="1"/>
  <c r="AD269" i="58" s="1"/>
  <c r="AE270" i="58" s="1"/>
  <c r="AF271" i="58" s="1"/>
  <c r="AG272" i="58" s="1"/>
  <c r="AH273" i="58" s="1"/>
  <c r="AI274" i="58" s="1"/>
  <c r="AJ275" i="58" s="1"/>
  <c r="AK276" i="58" s="1"/>
  <c r="AL277" i="58" s="1"/>
  <c r="AM278" i="58" s="1"/>
  <c r="AN279" i="58" s="1"/>
  <c r="AO280" i="58" s="1"/>
  <c r="AP281" i="58" s="1"/>
  <c r="AQ282" i="58" s="1"/>
  <c r="AR283" i="58" s="1"/>
  <c r="V262" i="58"/>
  <c r="W263" i="58" s="1"/>
  <c r="X264" i="58" s="1"/>
  <c r="Y265" i="58" s="1"/>
  <c r="Z266" i="58" s="1"/>
  <c r="AA267" i="58" s="1"/>
  <c r="AB268" i="58" s="1"/>
  <c r="AC269" i="58" s="1"/>
  <c r="AD270" i="58" s="1"/>
  <c r="AE271" i="58" s="1"/>
  <c r="AF272" i="58" s="1"/>
  <c r="AG273" i="58" s="1"/>
  <c r="AH274" i="58" s="1"/>
  <c r="AI275" i="58" s="1"/>
  <c r="AJ276" i="58" s="1"/>
  <c r="AK277" i="58" s="1"/>
  <c r="AL278" i="58" s="1"/>
  <c r="AM279" i="58" s="1"/>
  <c r="AN280" i="58" s="1"/>
  <c r="AO281" i="58" s="1"/>
  <c r="AP282" i="58" s="1"/>
  <c r="AQ283" i="58" s="1"/>
  <c r="AR284" i="58" s="1"/>
  <c r="U262" i="58"/>
  <c r="V263" i="58" s="1"/>
  <c r="W264" i="58" s="1"/>
  <c r="X265" i="58" s="1"/>
  <c r="Y266" i="58" s="1"/>
  <c r="Z267" i="58" s="1"/>
  <c r="AA268" i="58" s="1"/>
  <c r="AB269" i="58" s="1"/>
  <c r="AC270" i="58" s="1"/>
  <c r="AD271" i="58" s="1"/>
  <c r="AE272" i="58" s="1"/>
  <c r="AF273" i="58" s="1"/>
  <c r="AG274" i="58" s="1"/>
  <c r="AH275" i="58" s="1"/>
  <c r="AI276" i="58" s="1"/>
  <c r="AJ277" i="58" s="1"/>
  <c r="AK278" i="58" s="1"/>
  <c r="AL279" i="58" s="1"/>
  <c r="AM280" i="58" s="1"/>
  <c r="AN281" i="58" s="1"/>
  <c r="AO282" i="58" s="1"/>
  <c r="AP283" i="58" s="1"/>
  <c r="AQ284" i="58" s="1"/>
  <c r="AR285" i="58" s="1"/>
  <c r="T262" i="58"/>
  <c r="U263" i="58" s="1"/>
  <c r="V264" i="58" s="1"/>
  <c r="W265" i="58" s="1"/>
  <c r="X266" i="58" s="1"/>
  <c r="Y267" i="58" s="1"/>
  <c r="Z268" i="58" s="1"/>
  <c r="AA269" i="58" s="1"/>
  <c r="AB270" i="58" s="1"/>
  <c r="AC271" i="58" s="1"/>
  <c r="AD272" i="58" s="1"/>
  <c r="AE273" i="58" s="1"/>
  <c r="AF274" i="58" s="1"/>
  <c r="AG275" i="58" s="1"/>
  <c r="AH276" i="58" s="1"/>
  <c r="AI277" i="58" s="1"/>
  <c r="AJ278" i="58" s="1"/>
  <c r="AK279" i="58" s="1"/>
  <c r="AL280" i="58" s="1"/>
  <c r="AM281" i="58" s="1"/>
  <c r="AN282" i="58" s="1"/>
  <c r="AO283" i="58" s="1"/>
  <c r="AP284" i="58" s="1"/>
  <c r="AQ285" i="58" s="1"/>
  <c r="AR286" i="58" s="1"/>
  <c r="S262" i="58"/>
  <c r="T263" i="58" s="1"/>
  <c r="U264" i="58" s="1"/>
  <c r="V265" i="58" s="1"/>
  <c r="W266" i="58" s="1"/>
  <c r="X267" i="58" s="1"/>
  <c r="Y268" i="58" s="1"/>
  <c r="Z269" i="58" s="1"/>
  <c r="AA270" i="58" s="1"/>
  <c r="AB271" i="58" s="1"/>
  <c r="AC272" i="58" s="1"/>
  <c r="AD273" i="58" s="1"/>
  <c r="AE274" i="58" s="1"/>
  <c r="AF275" i="58" s="1"/>
  <c r="AG276" i="58" s="1"/>
  <c r="AH277" i="58" s="1"/>
  <c r="AI278" i="58" s="1"/>
  <c r="AJ279" i="58" s="1"/>
  <c r="AK280" i="58" s="1"/>
  <c r="AL281" i="58" s="1"/>
  <c r="AM282" i="58" s="1"/>
  <c r="AN283" i="58" s="1"/>
  <c r="AO284" i="58" s="1"/>
  <c r="AP285" i="58" s="1"/>
  <c r="AQ286" i="58" s="1"/>
  <c r="AR287" i="58" s="1"/>
  <c r="R262" i="58"/>
  <c r="S263" i="58" s="1"/>
  <c r="T264" i="58" s="1"/>
  <c r="U265" i="58" s="1"/>
  <c r="V266" i="58" s="1"/>
  <c r="W267" i="58" s="1"/>
  <c r="X268" i="58" s="1"/>
  <c r="Y269" i="58" s="1"/>
  <c r="Z270" i="58" s="1"/>
  <c r="AA271" i="58" s="1"/>
  <c r="AB272" i="58" s="1"/>
  <c r="AC273" i="58" s="1"/>
  <c r="AD274" i="58" s="1"/>
  <c r="AE275" i="58" s="1"/>
  <c r="AF276" i="58" s="1"/>
  <c r="AG277" i="58" s="1"/>
  <c r="AH278" i="58" s="1"/>
  <c r="AI279" i="58" s="1"/>
  <c r="AJ280" i="58" s="1"/>
  <c r="AK281" i="58" s="1"/>
  <c r="AL282" i="58" s="1"/>
  <c r="AM283" i="58" s="1"/>
  <c r="AN284" i="58" s="1"/>
  <c r="AO285" i="58" s="1"/>
  <c r="AP286" i="58" s="1"/>
  <c r="AQ287" i="58" s="1"/>
  <c r="AR288" i="58" s="1"/>
  <c r="Q262" i="58"/>
  <c r="R263" i="58" s="1"/>
  <c r="S264" i="58" s="1"/>
  <c r="T265" i="58" s="1"/>
  <c r="U266" i="58" s="1"/>
  <c r="V267" i="58" s="1"/>
  <c r="W268" i="58" s="1"/>
  <c r="X269" i="58" s="1"/>
  <c r="Y270" i="58" s="1"/>
  <c r="Z271" i="58" s="1"/>
  <c r="AA272" i="58" s="1"/>
  <c r="AB273" i="58" s="1"/>
  <c r="AC274" i="58" s="1"/>
  <c r="AD275" i="58" s="1"/>
  <c r="AE276" i="58" s="1"/>
  <c r="AF277" i="58" s="1"/>
  <c r="AG278" i="58" s="1"/>
  <c r="AH279" i="58" s="1"/>
  <c r="AI280" i="58" s="1"/>
  <c r="AJ281" i="58" s="1"/>
  <c r="AK282" i="58" s="1"/>
  <c r="AL283" i="58" s="1"/>
  <c r="AM284" i="58" s="1"/>
  <c r="AN285" i="58" s="1"/>
  <c r="AO286" i="58" s="1"/>
  <c r="AP287" i="58" s="1"/>
  <c r="AQ288" i="58" s="1"/>
  <c r="AR289" i="58" s="1"/>
  <c r="P262" i="58"/>
  <c r="O262" i="58"/>
  <c r="P263" i="58" s="1"/>
  <c r="Q264" i="58" s="1"/>
  <c r="R265" i="58" s="1"/>
  <c r="S266" i="58" s="1"/>
  <c r="T267" i="58" s="1"/>
  <c r="U268" i="58" s="1"/>
  <c r="V269" i="58" s="1"/>
  <c r="W270" i="58" s="1"/>
  <c r="X271" i="58" s="1"/>
  <c r="Y272" i="58" s="1"/>
  <c r="Z273" i="58" s="1"/>
  <c r="AA274" i="58" s="1"/>
  <c r="AB275" i="58" s="1"/>
  <c r="AC276" i="58" s="1"/>
  <c r="AD277" i="58" s="1"/>
  <c r="AE278" i="58" s="1"/>
  <c r="AF279" i="58" s="1"/>
  <c r="AG280" i="58" s="1"/>
  <c r="AH281" i="58" s="1"/>
  <c r="AI282" i="58" s="1"/>
  <c r="AJ283" i="58" s="1"/>
  <c r="AK284" i="58" s="1"/>
  <c r="AL285" i="58" s="1"/>
  <c r="AM286" i="58" s="1"/>
  <c r="AN287" i="58" s="1"/>
  <c r="AO288" i="58" s="1"/>
  <c r="AP289" i="58" s="1"/>
  <c r="AQ290" i="58" s="1"/>
  <c r="AR291" i="58" s="1"/>
  <c r="N262" i="58"/>
  <c r="O263" i="58" s="1"/>
  <c r="P264" i="58" s="1"/>
  <c r="Q265" i="58" s="1"/>
  <c r="R266" i="58" s="1"/>
  <c r="S267" i="58" s="1"/>
  <c r="T268" i="58" s="1"/>
  <c r="U269" i="58" s="1"/>
  <c r="V270" i="58" s="1"/>
  <c r="W271" i="58" s="1"/>
  <c r="X272" i="58" s="1"/>
  <c r="Y273" i="58" s="1"/>
  <c r="Z274" i="58" s="1"/>
  <c r="AA275" i="58" s="1"/>
  <c r="AB276" i="58" s="1"/>
  <c r="AC277" i="58" s="1"/>
  <c r="AD278" i="58" s="1"/>
  <c r="AE279" i="58" s="1"/>
  <c r="AF280" i="58" s="1"/>
  <c r="AG281" i="58" s="1"/>
  <c r="AH282" i="58" s="1"/>
  <c r="AI283" i="58" s="1"/>
  <c r="AJ284" i="58" s="1"/>
  <c r="AK285" i="58" s="1"/>
  <c r="AL286" i="58" s="1"/>
  <c r="AM287" i="58" s="1"/>
  <c r="AN288" i="58" s="1"/>
  <c r="AO289" i="58" s="1"/>
  <c r="AP290" i="58" s="1"/>
  <c r="AQ291" i="58" s="1"/>
  <c r="AR292" i="58" s="1"/>
  <c r="M262" i="58"/>
  <c r="N263" i="58" s="1"/>
  <c r="O264" i="58" s="1"/>
  <c r="P265" i="58" s="1"/>
  <c r="Q266" i="58" s="1"/>
  <c r="R267" i="58" s="1"/>
  <c r="S268" i="58" s="1"/>
  <c r="T269" i="58" s="1"/>
  <c r="U270" i="58" s="1"/>
  <c r="V271" i="58" s="1"/>
  <c r="W272" i="58" s="1"/>
  <c r="X273" i="58" s="1"/>
  <c r="Y274" i="58" s="1"/>
  <c r="Z275" i="58" s="1"/>
  <c r="AA276" i="58" s="1"/>
  <c r="AB277" i="58" s="1"/>
  <c r="AC278" i="58" s="1"/>
  <c r="AD279" i="58" s="1"/>
  <c r="AE280" i="58" s="1"/>
  <c r="AF281" i="58" s="1"/>
  <c r="AG282" i="58" s="1"/>
  <c r="AH283" i="58" s="1"/>
  <c r="AI284" i="58" s="1"/>
  <c r="AJ285" i="58" s="1"/>
  <c r="AK286" i="58" s="1"/>
  <c r="AL287" i="58" s="1"/>
  <c r="AM288" i="58" s="1"/>
  <c r="AN289" i="58" s="1"/>
  <c r="AO290" i="58" s="1"/>
  <c r="AP291" i="58" s="1"/>
  <c r="AQ292" i="58" s="1"/>
  <c r="AR293" i="58" s="1"/>
  <c r="L262" i="58"/>
  <c r="M263" i="58" s="1"/>
  <c r="N264" i="58" s="1"/>
  <c r="O265" i="58" s="1"/>
  <c r="P266" i="58" s="1"/>
  <c r="Q267" i="58" s="1"/>
  <c r="R268" i="58" s="1"/>
  <c r="S269" i="58" s="1"/>
  <c r="T270" i="58" s="1"/>
  <c r="U271" i="58" s="1"/>
  <c r="V272" i="58" s="1"/>
  <c r="W273" i="58" s="1"/>
  <c r="X274" i="58" s="1"/>
  <c r="Y275" i="58" s="1"/>
  <c r="Z276" i="58" s="1"/>
  <c r="AA277" i="58" s="1"/>
  <c r="AB278" i="58" s="1"/>
  <c r="AC279" i="58" s="1"/>
  <c r="AD280" i="58" s="1"/>
  <c r="AE281" i="58" s="1"/>
  <c r="AF282" i="58" s="1"/>
  <c r="AG283" i="58" s="1"/>
  <c r="AH284" i="58" s="1"/>
  <c r="AI285" i="58" s="1"/>
  <c r="AJ286" i="58" s="1"/>
  <c r="AK287" i="58" s="1"/>
  <c r="AL288" i="58" s="1"/>
  <c r="AM289" i="58" s="1"/>
  <c r="AN290" i="58" s="1"/>
  <c r="AO291" i="58" s="1"/>
  <c r="AP292" i="58" s="1"/>
  <c r="AQ293" i="58" s="1"/>
  <c r="AR294" i="58" s="1"/>
  <c r="K262" i="58"/>
  <c r="L263" i="58" s="1"/>
  <c r="M264" i="58" s="1"/>
  <c r="N265" i="58" s="1"/>
  <c r="O266" i="58" s="1"/>
  <c r="P267" i="58" s="1"/>
  <c r="Q268" i="58" s="1"/>
  <c r="R269" i="58" s="1"/>
  <c r="S270" i="58" s="1"/>
  <c r="T271" i="58" s="1"/>
  <c r="U272" i="58" s="1"/>
  <c r="V273" i="58" s="1"/>
  <c r="W274" i="58" s="1"/>
  <c r="X275" i="58" s="1"/>
  <c r="Y276" i="58" s="1"/>
  <c r="Z277" i="58" s="1"/>
  <c r="AA278" i="58" s="1"/>
  <c r="AB279" i="58" s="1"/>
  <c r="AC280" i="58" s="1"/>
  <c r="AD281" i="58" s="1"/>
  <c r="AE282" i="58" s="1"/>
  <c r="AF283" i="58" s="1"/>
  <c r="AG284" i="58" s="1"/>
  <c r="AH285" i="58" s="1"/>
  <c r="AI286" i="58" s="1"/>
  <c r="AJ287" i="58" s="1"/>
  <c r="AK288" i="58" s="1"/>
  <c r="AL289" i="58" s="1"/>
  <c r="AM290" i="58" s="1"/>
  <c r="AN291" i="58" s="1"/>
  <c r="AO292" i="58" s="1"/>
  <c r="AP293" i="58" s="1"/>
  <c r="AQ294" i="58" s="1"/>
  <c r="AR295" i="58" s="1"/>
  <c r="J262" i="58"/>
  <c r="K263" i="58" s="1"/>
  <c r="L264" i="58" s="1"/>
  <c r="M265" i="58" s="1"/>
  <c r="N266" i="58" s="1"/>
  <c r="O267" i="58" s="1"/>
  <c r="P268" i="58" s="1"/>
  <c r="Q269" i="58" s="1"/>
  <c r="R270" i="58" s="1"/>
  <c r="S271" i="58" s="1"/>
  <c r="T272" i="58" s="1"/>
  <c r="U273" i="58" s="1"/>
  <c r="V274" i="58" s="1"/>
  <c r="W275" i="58" s="1"/>
  <c r="X276" i="58" s="1"/>
  <c r="Y277" i="58" s="1"/>
  <c r="Z278" i="58" s="1"/>
  <c r="AA279" i="58" s="1"/>
  <c r="AB280" i="58" s="1"/>
  <c r="AC281" i="58" s="1"/>
  <c r="AD282" i="58" s="1"/>
  <c r="AE283" i="58" s="1"/>
  <c r="AF284" i="58" s="1"/>
  <c r="AG285" i="58" s="1"/>
  <c r="AH286" i="58" s="1"/>
  <c r="AI287" i="58" s="1"/>
  <c r="AJ288" i="58" s="1"/>
  <c r="AK289" i="58" s="1"/>
  <c r="AL290" i="58" s="1"/>
  <c r="AM291" i="58" s="1"/>
  <c r="AN292" i="58" s="1"/>
  <c r="AO293" i="58" s="1"/>
  <c r="AP294" i="58" s="1"/>
  <c r="AQ295" i="58" s="1"/>
  <c r="AR296" i="58" s="1"/>
  <c r="I262" i="58"/>
  <c r="J263" i="58" s="1"/>
  <c r="K264" i="58" s="1"/>
  <c r="L265" i="58" s="1"/>
  <c r="M266" i="58" s="1"/>
  <c r="N267" i="58" s="1"/>
  <c r="O268" i="58" s="1"/>
  <c r="P269" i="58" s="1"/>
  <c r="Q270" i="58" s="1"/>
  <c r="R271" i="58" s="1"/>
  <c r="S272" i="58" s="1"/>
  <c r="T273" i="58" s="1"/>
  <c r="U274" i="58" s="1"/>
  <c r="V275" i="58" s="1"/>
  <c r="W276" i="58" s="1"/>
  <c r="X277" i="58" s="1"/>
  <c r="Y278" i="58" s="1"/>
  <c r="Z279" i="58" s="1"/>
  <c r="AA280" i="58" s="1"/>
  <c r="AB281" i="58" s="1"/>
  <c r="AC282" i="58" s="1"/>
  <c r="AD283" i="58" s="1"/>
  <c r="AE284" i="58" s="1"/>
  <c r="AF285" i="58" s="1"/>
  <c r="AG286" i="58" s="1"/>
  <c r="AH287" i="58" s="1"/>
  <c r="AI288" i="58" s="1"/>
  <c r="AJ289" i="58" s="1"/>
  <c r="AK290" i="58" s="1"/>
  <c r="AL291" i="58" s="1"/>
  <c r="AM292" i="58" s="1"/>
  <c r="AN293" i="58" s="1"/>
  <c r="AO294" i="58" s="1"/>
  <c r="AP295" i="58" s="1"/>
  <c r="AQ296" i="58" s="1"/>
  <c r="AR297" i="58" s="1"/>
  <c r="H262" i="58"/>
  <c r="I263" i="58" s="1"/>
  <c r="J264" i="58" s="1"/>
  <c r="K265" i="58" s="1"/>
  <c r="L266" i="58" s="1"/>
  <c r="M267" i="58" s="1"/>
  <c r="N268" i="58" s="1"/>
  <c r="O269" i="58" s="1"/>
  <c r="P270" i="58" s="1"/>
  <c r="Q271" i="58" s="1"/>
  <c r="R272" i="58" s="1"/>
  <c r="S273" i="58" s="1"/>
  <c r="T274" i="58" s="1"/>
  <c r="U275" i="58" s="1"/>
  <c r="V276" i="58" s="1"/>
  <c r="W277" i="58" s="1"/>
  <c r="X278" i="58" s="1"/>
  <c r="Y279" i="58" s="1"/>
  <c r="Z280" i="58" s="1"/>
  <c r="AA281" i="58" s="1"/>
  <c r="AB282" i="58" s="1"/>
  <c r="AC283" i="58" s="1"/>
  <c r="AD284" i="58" s="1"/>
  <c r="AE285" i="58" s="1"/>
  <c r="AF286" i="58" s="1"/>
  <c r="AG287" i="58" s="1"/>
  <c r="AH288" i="58" s="1"/>
  <c r="AI289" i="58" s="1"/>
  <c r="AJ290" i="58" s="1"/>
  <c r="AK291" i="58" s="1"/>
  <c r="AL292" i="58" s="1"/>
  <c r="AM293" i="58" s="1"/>
  <c r="AN294" i="58" s="1"/>
  <c r="AO295" i="58" s="1"/>
  <c r="AP296" i="58" s="1"/>
  <c r="AQ297" i="58" s="1"/>
  <c r="AR298" i="58" s="1"/>
  <c r="G262" i="58"/>
  <c r="H263" i="58" s="1"/>
  <c r="I264" i="58" s="1"/>
  <c r="F262" i="58"/>
  <c r="G263" i="58" s="1"/>
  <c r="H264" i="58" s="1"/>
  <c r="I265" i="58" s="1"/>
  <c r="J266" i="58" s="1"/>
  <c r="K267" i="58" s="1"/>
  <c r="L268" i="58" s="1"/>
  <c r="M269" i="58" s="1"/>
  <c r="N270" i="58" s="1"/>
  <c r="X220" i="58"/>
  <c r="Y220" i="58"/>
  <c r="Z220" i="58"/>
  <c r="AA220" i="58"/>
  <c r="AB220" i="58"/>
  <c r="AC220" i="58"/>
  <c r="AD220" i="58"/>
  <c r="AE220" i="58"/>
  <c r="AF220" i="58"/>
  <c r="AG220" i="58"/>
  <c r="AH220" i="58"/>
  <c r="AI220" i="58"/>
  <c r="AJ220" i="58"/>
  <c r="AK220" i="58"/>
  <c r="AL220" i="58"/>
  <c r="AM220" i="58"/>
  <c r="AN220" i="58"/>
  <c r="AO220" i="58"/>
  <c r="AP220" i="58"/>
  <c r="AQ220" i="58"/>
  <c r="AR220" i="58"/>
  <c r="Q220" i="58"/>
  <c r="R220" i="58"/>
  <c r="S220" i="58"/>
  <c r="T220" i="58"/>
  <c r="U220" i="58"/>
  <c r="V220" i="58"/>
  <c r="W220" i="58"/>
  <c r="O220" i="58"/>
  <c r="P220" i="58"/>
  <c r="D1478" i="58"/>
  <c r="D1479" i="58"/>
  <c r="D1480" i="58"/>
  <c r="D1481" i="58"/>
  <c r="D1482" i="58"/>
  <c r="D1483" i="58"/>
  <c r="D1484" i="58"/>
  <c r="D1485" i="58"/>
  <c r="D1486" i="58"/>
  <c r="D1487" i="58"/>
  <c r="D1488" i="58"/>
  <c r="D1489" i="58"/>
  <c r="D1490" i="58"/>
  <c r="D1491" i="58"/>
  <c r="D1492" i="58"/>
  <c r="D1493" i="58"/>
  <c r="D1494" i="58"/>
  <c r="D1495" i="58"/>
  <c r="D1496" i="58"/>
  <c r="D1497" i="58"/>
  <c r="D1498" i="58"/>
  <c r="D1499" i="58"/>
  <c r="D1500" i="58"/>
  <c r="D1501" i="58"/>
  <c r="D1502" i="58"/>
  <c r="D1503" i="58"/>
  <c r="D1504" i="58"/>
  <c r="D1505" i="58"/>
  <c r="D1477" i="58"/>
  <c r="C1478" i="58"/>
  <c r="C1479" i="58" s="1"/>
  <c r="C1480" i="58" s="1"/>
  <c r="C1481" i="58" s="1"/>
  <c r="C1482" i="58" s="1"/>
  <c r="C1483" i="58" s="1"/>
  <c r="C1484" i="58" s="1"/>
  <c r="C1485" i="58" s="1"/>
  <c r="C1486" i="58" s="1"/>
  <c r="C1487" i="58" s="1"/>
  <c r="C1488" i="58" s="1"/>
  <c r="C1489" i="58" s="1"/>
  <c r="C1490" i="58" s="1"/>
  <c r="C1491" i="58" s="1"/>
  <c r="C1492" i="58" s="1"/>
  <c r="C1493" i="58" s="1"/>
  <c r="C1494" i="58" s="1"/>
  <c r="C1495" i="58" s="1"/>
  <c r="C1496" i="58" s="1"/>
  <c r="C1497" i="58" s="1"/>
  <c r="C1498" i="58" s="1"/>
  <c r="C1499" i="58" s="1"/>
  <c r="C1500" i="58" s="1"/>
  <c r="C1501" i="58" s="1"/>
  <c r="C1502" i="58" s="1"/>
  <c r="C1503" i="58" s="1"/>
  <c r="C1504" i="58" s="1"/>
  <c r="C1505" i="58" s="1"/>
  <c r="C1506" i="58" s="1"/>
  <c r="C1507" i="58" s="1"/>
  <c r="C1508" i="58" s="1"/>
  <c r="C1509" i="58" s="1"/>
  <c r="C1510" i="58" s="1"/>
  <c r="C1511" i="58" s="1"/>
  <c r="G220" i="58"/>
  <c r="H220" i="58"/>
  <c r="I220" i="58"/>
  <c r="J220" i="58"/>
  <c r="K220" i="58"/>
  <c r="L220" i="58"/>
  <c r="M220" i="58"/>
  <c r="N220" i="58"/>
  <c r="F220" i="58"/>
  <c r="C1222" i="58"/>
  <c r="C1223" i="58" s="1"/>
  <c r="C1224" i="58" s="1"/>
  <c r="C1225" i="58" s="1"/>
  <c r="C1226" i="58" s="1"/>
  <c r="C1227" i="58" s="1"/>
  <c r="C1228" i="58" s="1"/>
  <c r="C1229" i="58" s="1"/>
  <c r="C1230" i="58" s="1"/>
  <c r="C1231" i="58" s="1"/>
  <c r="C1232" i="58" s="1"/>
  <c r="C1233" i="58" s="1"/>
  <c r="C1234" i="58" s="1"/>
  <c r="C1235" i="58" s="1"/>
  <c r="C1236" i="58" s="1"/>
  <c r="C1237" i="58" s="1"/>
  <c r="C1238" i="58" s="1"/>
  <c r="C1239" i="58" s="1"/>
  <c r="C1240" i="58" s="1"/>
  <c r="C1241" i="58" s="1"/>
  <c r="C1242" i="58" s="1"/>
  <c r="C1243" i="58" s="1"/>
  <c r="C1244" i="58" s="1"/>
  <c r="C1245" i="58" s="1"/>
  <c r="C1246" i="58" s="1"/>
  <c r="C1247" i="58" s="1"/>
  <c r="C1248" i="58" s="1"/>
  <c r="C1249" i="58" s="1"/>
  <c r="C1250" i="58" s="1"/>
  <c r="C1251" i="58" s="1"/>
  <c r="C1252" i="58" s="1"/>
  <c r="C1253" i="58" s="1"/>
  <c r="C1254" i="58" s="1"/>
  <c r="C1255" i="58" s="1"/>
  <c r="C1256" i="58" s="1"/>
  <c r="C1257" i="58" s="1"/>
  <c r="C1258" i="58" s="1"/>
  <c r="C1259" i="58" s="1"/>
  <c r="C1260" i="58" s="1"/>
  <c r="B1220" i="58"/>
  <c r="C1012" i="58"/>
  <c r="C1013" i="58" s="1"/>
  <c r="C1014" i="58" s="1"/>
  <c r="C1015" i="58" s="1"/>
  <c r="C1016" i="58" s="1"/>
  <c r="C1017" i="58" s="1"/>
  <c r="C1018" i="58" s="1"/>
  <c r="C1019" i="58" s="1"/>
  <c r="C1020" i="58" s="1"/>
  <c r="C1021" i="58" s="1"/>
  <c r="C1022" i="58" s="1"/>
  <c r="C1023" i="58" s="1"/>
  <c r="C1024" i="58" s="1"/>
  <c r="C1025" i="58" s="1"/>
  <c r="C1026" i="58" s="1"/>
  <c r="C1027" i="58" s="1"/>
  <c r="C1028" i="58" s="1"/>
  <c r="C1029" i="58" s="1"/>
  <c r="C1030" i="58" s="1"/>
  <c r="C1031" i="58" s="1"/>
  <c r="C1032" i="58" s="1"/>
  <c r="C1033" i="58" s="1"/>
  <c r="C1034" i="58" s="1"/>
  <c r="C1035" i="58" s="1"/>
  <c r="C1036" i="58" s="1"/>
  <c r="C1037" i="58" s="1"/>
  <c r="C1038" i="58" s="1"/>
  <c r="C1039" i="58" s="1"/>
  <c r="C1040" i="58" s="1"/>
  <c r="C1041" i="58" s="1"/>
  <c r="C1042" i="58" s="1"/>
  <c r="C1043" i="58" s="1"/>
  <c r="C1044" i="58" s="1"/>
  <c r="C1045" i="58" s="1"/>
  <c r="C1046" i="58" s="1"/>
  <c r="C1047" i="58" s="1"/>
  <c r="C1048" i="58" s="1"/>
  <c r="C1049" i="58" s="1"/>
  <c r="C1050" i="58" s="1"/>
  <c r="B1010" i="58"/>
  <c r="C970" i="58"/>
  <c r="C971" i="58" s="1"/>
  <c r="C972" i="58" s="1"/>
  <c r="C973" i="58" s="1"/>
  <c r="C974" i="58" s="1"/>
  <c r="C975" i="58" s="1"/>
  <c r="C976" i="58" s="1"/>
  <c r="C977" i="58" s="1"/>
  <c r="C978" i="58" s="1"/>
  <c r="C979" i="58" s="1"/>
  <c r="C980" i="58" s="1"/>
  <c r="C981" i="58" s="1"/>
  <c r="C982" i="58" s="1"/>
  <c r="C983" i="58" s="1"/>
  <c r="C984" i="58" s="1"/>
  <c r="C985" i="58" s="1"/>
  <c r="C986" i="58" s="1"/>
  <c r="C987" i="58" s="1"/>
  <c r="C988" i="58" s="1"/>
  <c r="C989" i="58" s="1"/>
  <c r="C990" i="58" s="1"/>
  <c r="C991" i="58" s="1"/>
  <c r="C992" i="58" s="1"/>
  <c r="C993" i="58" s="1"/>
  <c r="C994" i="58" s="1"/>
  <c r="C995" i="58" s="1"/>
  <c r="C996" i="58" s="1"/>
  <c r="C997" i="58" s="1"/>
  <c r="C998" i="58" s="1"/>
  <c r="C999" i="58" s="1"/>
  <c r="C1000" i="58" s="1"/>
  <c r="C1001" i="58" s="1"/>
  <c r="C1002" i="58" s="1"/>
  <c r="C1003" i="58" s="1"/>
  <c r="C1004" i="58" s="1"/>
  <c r="C1005" i="58" s="1"/>
  <c r="C1006" i="58" s="1"/>
  <c r="C1007" i="58" s="1"/>
  <c r="C1008" i="58" s="1"/>
  <c r="B968" i="58"/>
  <c r="AS757" i="58"/>
  <c r="C886" i="58"/>
  <c r="C887" i="58" s="1"/>
  <c r="C888" i="58" s="1"/>
  <c r="C889" i="58" s="1"/>
  <c r="C890" i="58" s="1"/>
  <c r="C891" i="58" s="1"/>
  <c r="C892" i="58" s="1"/>
  <c r="C893" i="58" s="1"/>
  <c r="C894" i="58" s="1"/>
  <c r="C895" i="58" s="1"/>
  <c r="C896" i="58" s="1"/>
  <c r="C897" i="58" s="1"/>
  <c r="C898" i="58" s="1"/>
  <c r="C899" i="58" s="1"/>
  <c r="C900" i="58" s="1"/>
  <c r="C901" i="58" s="1"/>
  <c r="C902" i="58" s="1"/>
  <c r="C903" i="58" s="1"/>
  <c r="C904" i="58" s="1"/>
  <c r="C905" i="58" s="1"/>
  <c r="C906" i="58" s="1"/>
  <c r="C907" i="58" s="1"/>
  <c r="C908" i="58" s="1"/>
  <c r="C909" i="58" s="1"/>
  <c r="C910" i="58" s="1"/>
  <c r="C911" i="58" s="1"/>
  <c r="C912" i="58" s="1"/>
  <c r="C913" i="58" s="1"/>
  <c r="C914" i="58" s="1"/>
  <c r="C915" i="58" s="1"/>
  <c r="C916" i="58" s="1"/>
  <c r="C917" i="58" s="1"/>
  <c r="C918" i="58" s="1"/>
  <c r="C919" i="58" s="1"/>
  <c r="C920" i="58" s="1"/>
  <c r="C921" i="58" s="1"/>
  <c r="C922" i="58" s="1"/>
  <c r="C923" i="58" s="1"/>
  <c r="C924" i="58" s="1"/>
  <c r="B884" i="58"/>
  <c r="B756" i="58"/>
  <c r="B755" i="58"/>
  <c r="B754" i="58"/>
  <c r="AS731" i="58"/>
  <c r="C262" i="58"/>
  <c r="C263" i="58" s="1"/>
  <c r="C264" i="58" s="1"/>
  <c r="C265" i="58" s="1"/>
  <c r="C266" i="58" s="1"/>
  <c r="C267" i="58" s="1"/>
  <c r="C268" i="58" s="1"/>
  <c r="C269" i="58" s="1"/>
  <c r="C270" i="58" s="1"/>
  <c r="C271" i="58" s="1"/>
  <c r="C272" i="58" s="1"/>
  <c r="C273" i="58" s="1"/>
  <c r="C274" i="58" s="1"/>
  <c r="C275" i="58" s="1"/>
  <c r="C276" i="58" s="1"/>
  <c r="C277" i="58" s="1"/>
  <c r="C278" i="58" s="1"/>
  <c r="C279" i="58" s="1"/>
  <c r="C280" i="58" s="1"/>
  <c r="C281" i="58" s="1"/>
  <c r="C282" i="58" s="1"/>
  <c r="C283" i="58" s="1"/>
  <c r="C284" i="58" s="1"/>
  <c r="C285" i="58" s="1"/>
  <c r="C286" i="58" s="1"/>
  <c r="C287" i="58" s="1"/>
  <c r="C288" i="58" s="1"/>
  <c r="C289" i="58" s="1"/>
  <c r="C290" i="58" s="1"/>
  <c r="C291" i="58" s="1"/>
  <c r="C292" i="58" s="1"/>
  <c r="C293" i="58" s="1"/>
  <c r="C294" i="58" s="1"/>
  <c r="C295" i="58" s="1"/>
  <c r="C296" i="58" s="1"/>
  <c r="C297" i="58" s="1"/>
  <c r="C298" i="58" s="1"/>
  <c r="C299" i="58" s="1"/>
  <c r="C300" i="58" s="1"/>
  <c r="B174" i="58"/>
  <c r="B173" i="58"/>
  <c r="B172" i="58"/>
  <c r="B171" i="58"/>
  <c r="B170" i="58"/>
  <c r="B169" i="58"/>
  <c r="B168" i="58"/>
  <c r="B167" i="58"/>
  <c r="B166" i="58"/>
  <c r="B165" i="58"/>
  <c r="B164" i="58"/>
  <c r="B163" i="58"/>
  <c r="B162" i="58"/>
  <c r="B161" i="58"/>
  <c r="B160" i="58"/>
  <c r="B159" i="58"/>
  <c r="B158" i="58"/>
  <c r="B157" i="58"/>
  <c r="B156" i="58"/>
  <c r="B155" i="58"/>
  <c r="B154" i="58"/>
  <c r="B153" i="58"/>
  <c r="B152" i="58"/>
  <c r="B151" i="58"/>
  <c r="B150" i="58"/>
  <c r="B149" i="58"/>
  <c r="B148" i="58"/>
  <c r="B147" i="58"/>
  <c r="B146" i="58"/>
  <c r="B145" i="58"/>
  <c r="B144" i="58"/>
  <c r="B143" i="58"/>
  <c r="B142" i="58"/>
  <c r="B141" i="58"/>
  <c r="B140" i="58"/>
  <c r="B139" i="58"/>
  <c r="B138" i="58"/>
  <c r="B137" i="58"/>
  <c r="B136" i="58"/>
  <c r="B135" i="58"/>
  <c r="B52" i="58"/>
  <c r="B53" i="58"/>
  <c r="B54" i="58"/>
  <c r="B55" i="58"/>
  <c r="B56" i="58"/>
  <c r="B57" i="58"/>
  <c r="B58" i="58"/>
  <c r="B59" i="58"/>
  <c r="B60" i="58"/>
  <c r="B61" i="58"/>
  <c r="B62" i="58"/>
  <c r="B63" i="58"/>
  <c r="B64" i="58"/>
  <c r="B65" i="58"/>
  <c r="B66" i="58"/>
  <c r="B67" i="58"/>
  <c r="B68" i="58"/>
  <c r="B69" i="58"/>
  <c r="B70" i="58"/>
  <c r="B71" i="58"/>
  <c r="B72" i="58"/>
  <c r="B73" i="58"/>
  <c r="B74" i="58"/>
  <c r="B75" i="58"/>
  <c r="B76" i="58"/>
  <c r="B77" i="58"/>
  <c r="B78" i="58"/>
  <c r="B79" i="58"/>
  <c r="B80" i="58"/>
  <c r="B81" i="58"/>
  <c r="B82" i="58"/>
  <c r="B83" i="58"/>
  <c r="B84" i="58"/>
  <c r="B85" i="58"/>
  <c r="B86" i="58"/>
  <c r="B87" i="58"/>
  <c r="B88" i="58"/>
  <c r="B89" i="58"/>
  <c r="B90" i="58"/>
  <c r="B51" i="58"/>
  <c r="B26" i="58"/>
  <c r="B27" i="58"/>
  <c r="B28" i="58"/>
  <c r="B29" i="58"/>
  <c r="B30" i="58"/>
  <c r="B31" i="58"/>
  <c r="B32" i="58"/>
  <c r="B33" i="58"/>
  <c r="B34" i="58"/>
  <c r="B35" i="58"/>
  <c r="B36" i="58"/>
  <c r="B37" i="58"/>
  <c r="B38" i="58"/>
  <c r="B39" i="58"/>
  <c r="B40" i="58"/>
  <c r="B41" i="58"/>
  <c r="B42" i="58"/>
  <c r="B43" i="58"/>
  <c r="B44" i="58"/>
  <c r="B45" i="58"/>
  <c r="B46" i="58"/>
  <c r="B47" i="58"/>
  <c r="B48" i="58"/>
  <c r="B10" i="58"/>
  <c r="B11" i="58"/>
  <c r="B12" i="58"/>
  <c r="B13" i="58"/>
  <c r="B14" i="58"/>
  <c r="B15" i="58"/>
  <c r="B16" i="58"/>
  <c r="B17" i="58"/>
  <c r="B18" i="58"/>
  <c r="B19" i="58"/>
  <c r="B20" i="58"/>
  <c r="B21" i="58"/>
  <c r="B22" i="58"/>
  <c r="B23" i="58"/>
  <c r="B24" i="58"/>
  <c r="B25" i="58"/>
  <c r="B9" i="58"/>
  <c r="C220" i="58"/>
  <c r="C221" i="58" s="1"/>
  <c r="C222" i="58" s="1"/>
  <c r="C223" i="58" s="1"/>
  <c r="C224" i="58" s="1"/>
  <c r="C225" i="58" s="1"/>
  <c r="C226" i="58" s="1"/>
  <c r="C227" i="58" s="1"/>
  <c r="C228" i="58" s="1"/>
  <c r="C229" i="58" s="1"/>
  <c r="C230" i="58" s="1"/>
  <c r="C231" i="58" s="1"/>
  <c r="C232" i="58" s="1"/>
  <c r="C233" i="58" s="1"/>
  <c r="C234" i="58" s="1"/>
  <c r="C235" i="58" s="1"/>
  <c r="C236" i="58" s="1"/>
  <c r="C237" i="58" s="1"/>
  <c r="C238" i="58" s="1"/>
  <c r="C239" i="58" s="1"/>
  <c r="C240" i="58" s="1"/>
  <c r="C241" i="58" s="1"/>
  <c r="C242" i="58" s="1"/>
  <c r="C243" i="58" s="1"/>
  <c r="C244" i="58" s="1"/>
  <c r="C245" i="58" s="1"/>
  <c r="C246" i="58" s="1"/>
  <c r="C247" i="58" s="1"/>
  <c r="C248" i="58" s="1"/>
  <c r="C249" i="58" s="1"/>
  <c r="C250" i="58" s="1"/>
  <c r="C251" i="58" s="1"/>
  <c r="C252" i="58" s="1"/>
  <c r="C253" i="58" s="1"/>
  <c r="C254" i="58" s="1"/>
  <c r="C255" i="58" s="1"/>
  <c r="C256" i="58" s="1"/>
  <c r="C257" i="58" s="1"/>
  <c r="C258" i="58" s="1"/>
  <c r="F136" i="58"/>
  <c r="G137" i="58" s="1"/>
  <c r="H138" i="58" s="1"/>
  <c r="I139" i="58" s="1"/>
  <c r="J140" i="58" s="1"/>
  <c r="K141" i="58" s="1"/>
  <c r="L142" i="58" s="1"/>
  <c r="M143" i="58" s="1"/>
  <c r="N144" i="58" s="1"/>
  <c r="O145" i="58" s="1"/>
  <c r="P146" i="58" s="1"/>
  <c r="Q147" i="58" s="1"/>
  <c r="R148" i="58" s="1"/>
  <c r="S149" i="58" s="1"/>
  <c r="T150" i="58" s="1"/>
  <c r="U151" i="58" s="1"/>
  <c r="V152" i="58" s="1"/>
  <c r="W153" i="58" s="1"/>
  <c r="X154" i="58" s="1"/>
  <c r="Y155" i="58" s="1"/>
  <c r="Z156" i="58" s="1"/>
  <c r="AA157" i="58" s="1"/>
  <c r="AB158" i="58" s="1"/>
  <c r="AC159" i="58" s="1"/>
  <c r="AD160" i="58" s="1"/>
  <c r="AE161" i="58" s="1"/>
  <c r="AF162" i="58" s="1"/>
  <c r="AG163" i="58" s="1"/>
  <c r="AH164" i="58" s="1"/>
  <c r="AI165" i="58" s="1"/>
  <c r="AJ166" i="58" s="1"/>
  <c r="AK167" i="58" s="1"/>
  <c r="AL168" i="58" s="1"/>
  <c r="AM169" i="58" s="1"/>
  <c r="AN170" i="58" s="1"/>
  <c r="AO171" i="58" s="1"/>
  <c r="AP172" i="58" s="1"/>
  <c r="AQ173" i="58" s="1"/>
  <c r="AR174" i="58" s="1"/>
  <c r="C136" i="58"/>
  <c r="C137" i="58" s="1"/>
  <c r="C138" i="58" s="1"/>
  <c r="C139" i="58" s="1"/>
  <c r="C140" i="58" s="1"/>
  <c r="C141" i="58" s="1"/>
  <c r="C142" i="58" s="1"/>
  <c r="C143" i="58" s="1"/>
  <c r="C144" i="58" s="1"/>
  <c r="C145" i="58" s="1"/>
  <c r="C146" i="58" s="1"/>
  <c r="C147" i="58" s="1"/>
  <c r="C148" i="58" s="1"/>
  <c r="C149" i="58" s="1"/>
  <c r="C150" i="58" s="1"/>
  <c r="C151" i="58" s="1"/>
  <c r="C152" i="58" s="1"/>
  <c r="C153" i="58" s="1"/>
  <c r="C154" i="58" s="1"/>
  <c r="C155" i="58" s="1"/>
  <c r="C156" i="58" s="1"/>
  <c r="C157" i="58" s="1"/>
  <c r="C158" i="58" s="1"/>
  <c r="C159" i="58" s="1"/>
  <c r="C160" i="58" s="1"/>
  <c r="C161" i="58" s="1"/>
  <c r="C162" i="58" s="1"/>
  <c r="C163" i="58" s="1"/>
  <c r="C164" i="58" s="1"/>
  <c r="C165" i="58" s="1"/>
  <c r="C166" i="58" s="1"/>
  <c r="C167" i="58" s="1"/>
  <c r="C168" i="58" s="1"/>
  <c r="C169" i="58" s="1"/>
  <c r="C170" i="58" s="1"/>
  <c r="C171" i="58" s="1"/>
  <c r="C172" i="58" s="1"/>
  <c r="C173" i="58" s="1"/>
  <c r="C174" i="58" s="1"/>
  <c r="C802" i="58"/>
  <c r="C803" i="58" s="1"/>
  <c r="C804" i="58" s="1"/>
  <c r="C805" i="58" s="1"/>
  <c r="C806" i="58" s="1"/>
  <c r="C807" i="58" s="1"/>
  <c r="C808" i="58" s="1"/>
  <c r="C809" i="58" s="1"/>
  <c r="C810" i="58" s="1"/>
  <c r="C811" i="58" s="1"/>
  <c r="C812" i="58" s="1"/>
  <c r="C813" i="58" s="1"/>
  <c r="C814" i="58" s="1"/>
  <c r="C815" i="58" s="1"/>
  <c r="C816" i="58" s="1"/>
  <c r="C817" i="58" s="1"/>
  <c r="C818" i="58" s="1"/>
  <c r="C819" i="58" s="1"/>
  <c r="C820" i="58" s="1"/>
  <c r="C821" i="58" s="1"/>
  <c r="C822" i="58" s="1"/>
  <c r="C823" i="58" s="1"/>
  <c r="C824" i="58" s="1"/>
  <c r="C825" i="58" s="1"/>
  <c r="C826" i="58" s="1"/>
  <c r="C827" i="58" s="1"/>
  <c r="C828" i="58" s="1"/>
  <c r="C829" i="58" s="1"/>
  <c r="C830" i="58" s="1"/>
  <c r="C831" i="58" s="1"/>
  <c r="C832" i="58" s="1"/>
  <c r="C833" i="58" s="1"/>
  <c r="C834" i="58" s="1"/>
  <c r="C835" i="58" s="1"/>
  <c r="C836" i="58" s="1"/>
  <c r="C837" i="58" s="1"/>
  <c r="C838" i="58" s="1"/>
  <c r="C839" i="58" s="1"/>
  <c r="C840" i="58" s="1"/>
  <c r="C760" i="58"/>
  <c r="C761" i="58" s="1"/>
  <c r="C762" i="58" s="1"/>
  <c r="C763" i="58" s="1"/>
  <c r="C764" i="58" s="1"/>
  <c r="C765" i="58" s="1"/>
  <c r="C766" i="58" s="1"/>
  <c r="C767" i="58" s="1"/>
  <c r="C768" i="58" s="1"/>
  <c r="C769" i="58" s="1"/>
  <c r="C770" i="58" s="1"/>
  <c r="C771" i="58" s="1"/>
  <c r="C772" i="58" s="1"/>
  <c r="C773" i="58" s="1"/>
  <c r="C774" i="58" s="1"/>
  <c r="C775" i="58" s="1"/>
  <c r="C776" i="58" s="1"/>
  <c r="C777" i="58" s="1"/>
  <c r="C778" i="58" s="1"/>
  <c r="C779" i="58" s="1"/>
  <c r="C780" i="58" s="1"/>
  <c r="C781" i="58" s="1"/>
  <c r="C782" i="58" s="1"/>
  <c r="C783" i="58" s="1"/>
  <c r="C784" i="58" s="1"/>
  <c r="C785" i="58" s="1"/>
  <c r="C786" i="58" s="1"/>
  <c r="C787" i="58" s="1"/>
  <c r="C788" i="58" s="1"/>
  <c r="C789" i="58" s="1"/>
  <c r="C790" i="58" s="1"/>
  <c r="C791" i="58" s="1"/>
  <c r="C792" i="58" s="1"/>
  <c r="C793" i="58" s="1"/>
  <c r="C794" i="58" s="1"/>
  <c r="C795" i="58" s="1"/>
  <c r="C796" i="58" s="1"/>
  <c r="C797" i="58" s="1"/>
  <c r="C798" i="58" s="1"/>
  <c r="F52" i="58"/>
  <c r="G53" i="58" s="1"/>
  <c r="H54" i="58" s="1"/>
  <c r="I55" i="58" s="1"/>
  <c r="J56" i="58" s="1"/>
  <c r="K57" i="58" s="1"/>
  <c r="L58" i="58" s="1"/>
  <c r="M59" i="58" s="1"/>
  <c r="N60" i="58" s="1"/>
  <c r="O61" i="58" s="1"/>
  <c r="P62" i="58" s="1"/>
  <c r="Q63" i="58" s="1"/>
  <c r="R64" i="58" s="1"/>
  <c r="S65" i="58" s="1"/>
  <c r="T66" i="58" s="1"/>
  <c r="U67" i="58" s="1"/>
  <c r="V68" i="58" s="1"/>
  <c r="W69" i="58" s="1"/>
  <c r="X70" i="58" s="1"/>
  <c r="Y71" i="58" s="1"/>
  <c r="Z72" i="58" s="1"/>
  <c r="AA73" i="58" s="1"/>
  <c r="AB74" i="58" s="1"/>
  <c r="AC75" i="58" s="1"/>
  <c r="AD76" i="58" s="1"/>
  <c r="AE77" i="58" s="1"/>
  <c r="AF78" i="58" s="1"/>
  <c r="AG79" i="58" s="1"/>
  <c r="AH80" i="58" s="1"/>
  <c r="AI81" i="58" s="1"/>
  <c r="AJ82" i="58" s="1"/>
  <c r="AK83" i="58" s="1"/>
  <c r="AL84" i="58" s="1"/>
  <c r="AM85" i="58" s="1"/>
  <c r="AN86" i="58" s="1"/>
  <c r="AO87" i="58" s="1"/>
  <c r="AP88" i="58" s="1"/>
  <c r="AQ89" i="58" s="1"/>
  <c r="AR90" i="58" s="1"/>
  <c r="C52" i="58"/>
  <c r="C53" i="58" s="1"/>
  <c r="C54" i="58" s="1"/>
  <c r="C55" i="58" s="1"/>
  <c r="C56" i="58" s="1"/>
  <c r="C57" i="58" s="1"/>
  <c r="C58" i="58" s="1"/>
  <c r="C59" i="58" s="1"/>
  <c r="C60" i="58" s="1"/>
  <c r="C61" i="58" s="1"/>
  <c r="C62" i="58" s="1"/>
  <c r="C63" i="58" s="1"/>
  <c r="C64" i="58" s="1"/>
  <c r="C65" i="58" s="1"/>
  <c r="C66" i="58" s="1"/>
  <c r="C67" i="58" s="1"/>
  <c r="C68" i="58" s="1"/>
  <c r="C69" i="58" s="1"/>
  <c r="C70" i="58" s="1"/>
  <c r="C71" i="58" s="1"/>
  <c r="C72" i="58" s="1"/>
  <c r="C73" i="58" s="1"/>
  <c r="C74" i="58" s="1"/>
  <c r="C75" i="58" s="1"/>
  <c r="C76" i="58" s="1"/>
  <c r="C77" i="58" s="1"/>
  <c r="C78" i="58" s="1"/>
  <c r="C79" i="58" s="1"/>
  <c r="C80" i="58" s="1"/>
  <c r="C81" i="58" s="1"/>
  <c r="C82" i="58" s="1"/>
  <c r="C83" i="58" s="1"/>
  <c r="C84" i="58" s="1"/>
  <c r="C85" i="58" s="1"/>
  <c r="C86" i="58" s="1"/>
  <c r="C87" i="58" s="1"/>
  <c r="C88" i="58" s="1"/>
  <c r="C89" i="58" s="1"/>
  <c r="C90" i="58" s="1"/>
  <c r="F10" i="58"/>
  <c r="G11" i="58" s="1"/>
  <c r="H12" i="58" s="1"/>
  <c r="I13" i="58" s="1"/>
  <c r="J14" i="58" s="1"/>
  <c r="K15" i="58" s="1"/>
  <c r="L16" i="58" s="1"/>
  <c r="M17" i="58" s="1"/>
  <c r="N18" i="58" s="1"/>
  <c r="O19" i="58" s="1"/>
  <c r="P20" i="58" s="1"/>
  <c r="Q21" i="58" s="1"/>
  <c r="R22" i="58" s="1"/>
  <c r="S23" i="58" s="1"/>
  <c r="T24" i="58" s="1"/>
  <c r="U25" i="58" s="1"/>
  <c r="V26" i="58" s="1"/>
  <c r="W27" i="58" s="1"/>
  <c r="X28" i="58" s="1"/>
  <c r="Y29" i="58" s="1"/>
  <c r="Z30" i="58" s="1"/>
  <c r="AA31" i="58" s="1"/>
  <c r="AB32" i="58" s="1"/>
  <c r="AC33" i="58" s="1"/>
  <c r="AD34" i="58" s="1"/>
  <c r="AE35" i="58" s="1"/>
  <c r="AF36" i="58" s="1"/>
  <c r="AG37" i="58" s="1"/>
  <c r="AH38" i="58" s="1"/>
  <c r="AI39" i="58" s="1"/>
  <c r="AJ40" i="58" s="1"/>
  <c r="AK41" i="58" s="1"/>
  <c r="AL42" i="58" s="1"/>
  <c r="AM43" i="58" s="1"/>
  <c r="AN44" i="58" s="1"/>
  <c r="AO45" i="58" s="1"/>
  <c r="AP46" i="58" s="1"/>
  <c r="AQ47" i="58" s="1"/>
  <c r="AR48" i="58" s="1"/>
  <c r="C10" i="58"/>
  <c r="C11" i="58" s="1"/>
  <c r="C12" i="58" s="1"/>
  <c r="C13" i="58" s="1"/>
  <c r="C14" i="58" s="1"/>
  <c r="C15" i="58" s="1"/>
  <c r="C16" i="58" s="1"/>
  <c r="C17" i="58" s="1"/>
  <c r="C18" i="58" s="1"/>
  <c r="C19" i="58" s="1"/>
  <c r="C20" i="58" s="1"/>
  <c r="C21" i="58" s="1"/>
  <c r="C22" i="58" s="1"/>
  <c r="C23" i="58" s="1"/>
  <c r="C24" i="58" s="1"/>
  <c r="C25" i="58" s="1"/>
  <c r="C26" i="58" s="1"/>
  <c r="C27" i="58" s="1"/>
  <c r="C28" i="58" s="1"/>
  <c r="C29" i="58" s="1"/>
  <c r="C30" i="58" s="1"/>
  <c r="C31" i="58" s="1"/>
  <c r="C32" i="58" s="1"/>
  <c r="C33" i="58" s="1"/>
  <c r="C34" i="58" s="1"/>
  <c r="C35" i="58" s="1"/>
  <c r="C36" i="58" s="1"/>
  <c r="C37" i="58" s="1"/>
  <c r="C38" i="58" s="1"/>
  <c r="C39" i="58" s="1"/>
  <c r="C40" i="58" s="1"/>
  <c r="C41" i="58" s="1"/>
  <c r="C42" i="58" s="1"/>
  <c r="C43" i="58" s="1"/>
  <c r="C44" i="58" s="1"/>
  <c r="C45" i="58" s="1"/>
  <c r="C46" i="58" s="1"/>
  <c r="C47" i="58" s="1"/>
  <c r="C48" i="58" s="1"/>
  <c r="AR3" i="58"/>
  <c r="AQ3" i="58"/>
  <c r="AP3" i="58"/>
  <c r="AO3" i="58"/>
  <c r="AN3" i="58"/>
  <c r="AM3" i="58"/>
  <c r="AL3" i="58"/>
  <c r="AK3" i="58"/>
  <c r="AJ3" i="58"/>
  <c r="AI3" i="58"/>
  <c r="AH3" i="58"/>
  <c r="AG3" i="58"/>
  <c r="AF3" i="58"/>
  <c r="AE3" i="58"/>
  <c r="AD3" i="58"/>
  <c r="AC3" i="58"/>
  <c r="AB3" i="58"/>
  <c r="AA3" i="58"/>
  <c r="Z3" i="58"/>
  <c r="Y3" i="58"/>
  <c r="L1" i="58"/>
  <c r="B104" i="26"/>
  <c r="B105" i="26"/>
  <c r="B103" i="26"/>
  <c r="F102" i="26"/>
  <c r="E102" i="26"/>
  <c r="G4" i="48"/>
  <c r="I4" i="48" s="1"/>
  <c r="K4" i="48" s="1"/>
  <c r="M4" i="48" s="1"/>
  <c r="O4" i="48" s="1"/>
  <c r="F4" i="48"/>
  <c r="H4" i="48" s="1"/>
  <c r="J4" i="48" s="1"/>
  <c r="L4" i="48" s="1"/>
  <c r="N4" i="48" s="1"/>
  <c r="S25" i="49"/>
  <c r="S24" i="49"/>
  <c r="S19" i="49"/>
  <c r="F183" i="29"/>
  <c r="E183" i="29"/>
  <c r="G15" i="26"/>
  <c r="N21" i="47"/>
  <c r="M21" i="47"/>
  <c r="L21" i="47"/>
  <c r="K21" i="47"/>
  <c r="J21" i="47"/>
  <c r="E40" i="52"/>
  <c r="E41" i="52"/>
  <c r="E42" i="52"/>
  <c r="E43" i="52"/>
  <c r="E44" i="52"/>
  <c r="E45" i="52"/>
  <c r="E46" i="52"/>
  <c r="E47" i="52"/>
  <c r="E48" i="52"/>
  <c r="E49" i="52"/>
  <c r="E39" i="52"/>
  <c r="B27" i="52"/>
  <c r="B40" i="52" s="1"/>
  <c r="B28" i="52"/>
  <c r="B41" i="52" s="1"/>
  <c r="B29" i="52"/>
  <c r="B42" i="52" s="1"/>
  <c r="B30" i="52"/>
  <c r="B43" i="52" s="1"/>
  <c r="B31" i="52"/>
  <c r="B44" i="52" s="1"/>
  <c r="B32" i="52"/>
  <c r="B45" i="52" s="1"/>
  <c r="B33" i="52"/>
  <c r="B46" i="52" s="1"/>
  <c r="B34" i="52"/>
  <c r="B47" i="52" s="1"/>
  <c r="B35" i="52"/>
  <c r="B48" i="52" s="1"/>
  <c r="B36" i="52"/>
  <c r="B49" i="52" s="1"/>
  <c r="B26" i="52"/>
  <c r="B39" i="52" s="1"/>
  <c r="E28" i="32"/>
  <c r="E30" i="32"/>
  <c r="E29" i="32"/>
  <c r="E26" i="32"/>
  <c r="D70" i="4"/>
  <c r="E72" i="48"/>
  <c r="E71" i="48"/>
  <c r="E70" i="48"/>
  <c r="E69" i="48"/>
  <c r="E67" i="48"/>
  <c r="E66" i="48"/>
  <c r="E65" i="48"/>
  <c r="E64" i="48"/>
  <c r="E61" i="48"/>
  <c r="E60" i="48"/>
  <c r="E59" i="48"/>
  <c r="E56" i="48"/>
  <c r="E55" i="48"/>
  <c r="K37" i="47"/>
  <c r="E14" i="50"/>
  <c r="AR3" i="52"/>
  <c r="AQ3" i="52"/>
  <c r="AP3" i="52"/>
  <c r="AO3" i="52"/>
  <c r="AN3" i="52"/>
  <c r="AM3" i="52"/>
  <c r="AL3" i="52"/>
  <c r="AK3" i="52"/>
  <c r="AJ3" i="52"/>
  <c r="AI3" i="52"/>
  <c r="AH3" i="52"/>
  <c r="AG3" i="52"/>
  <c r="AF3" i="52"/>
  <c r="AE3" i="52"/>
  <c r="AD3" i="52"/>
  <c r="AC3" i="52"/>
  <c r="AB3" i="52"/>
  <c r="AA3" i="52"/>
  <c r="Z3" i="52"/>
  <c r="Y3" i="52"/>
  <c r="L1" i="52"/>
  <c r="E20" i="51"/>
  <c r="G20" i="51" s="1"/>
  <c r="E19" i="51"/>
  <c r="G19" i="51" s="1"/>
  <c r="E18" i="51"/>
  <c r="G18" i="51" s="1"/>
  <c r="E17" i="51"/>
  <c r="G17" i="51" s="1"/>
  <c r="E16" i="51"/>
  <c r="E15" i="51"/>
  <c r="E14" i="51"/>
  <c r="E13" i="51"/>
  <c r="E12" i="51"/>
  <c r="E11" i="51"/>
  <c r="E10" i="51"/>
  <c r="E9" i="51"/>
  <c r="E24" i="4" s="1"/>
  <c r="E8" i="51"/>
  <c r="E23" i="4" s="1"/>
  <c r="E5" i="51"/>
  <c r="E20" i="4" s="1"/>
  <c r="AR3" i="50"/>
  <c r="AQ3" i="50"/>
  <c r="AP3" i="50"/>
  <c r="AO3" i="50"/>
  <c r="AN3" i="50"/>
  <c r="AM3" i="50"/>
  <c r="AL3" i="50"/>
  <c r="AK3" i="50"/>
  <c r="AJ3" i="50"/>
  <c r="AI3" i="50"/>
  <c r="AH3" i="50"/>
  <c r="AG3" i="50"/>
  <c r="AF3" i="50"/>
  <c r="AE3" i="50"/>
  <c r="AD3" i="50"/>
  <c r="AC3" i="50"/>
  <c r="AB3" i="50"/>
  <c r="AA3" i="50"/>
  <c r="Z3" i="50"/>
  <c r="Y3" i="50"/>
  <c r="L1" i="50"/>
  <c r="E16" i="49"/>
  <c r="I15" i="49"/>
  <c r="G15" i="49"/>
  <c r="I14" i="49"/>
  <c r="G14" i="49"/>
  <c r="I13" i="49"/>
  <c r="G13" i="49"/>
  <c r="I12" i="49"/>
  <c r="G12" i="49"/>
  <c r="I11" i="49"/>
  <c r="G11" i="49"/>
  <c r="I10" i="49"/>
  <c r="G10" i="49"/>
  <c r="I9" i="49"/>
  <c r="G9" i="49"/>
  <c r="I8" i="49"/>
  <c r="G8" i="49"/>
  <c r="I7" i="49"/>
  <c r="G7" i="49"/>
  <c r="I6" i="49"/>
  <c r="G6" i="49"/>
  <c r="I5" i="49"/>
  <c r="G5" i="49"/>
  <c r="I4" i="49"/>
  <c r="G4" i="49"/>
  <c r="J56" i="28"/>
  <c r="J57" i="28"/>
  <c r="J58" i="28"/>
  <c r="J59" i="28"/>
  <c r="J60" i="28"/>
  <c r="J61" i="28"/>
  <c r="J62" i="28"/>
  <c r="J63" i="28"/>
  <c r="J64" i="28"/>
  <c r="J65" i="28"/>
  <c r="J66" i="28"/>
  <c r="J67" i="28"/>
  <c r="J68" i="28"/>
  <c r="J69" i="28"/>
  <c r="J70" i="28"/>
  <c r="J71" i="28"/>
  <c r="J72" i="28"/>
  <c r="J73" i="28"/>
  <c r="J74" i="28"/>
  <c r="J75" i="28"/>
  <c r="J76" i="28"/>
  <c r="J77" i="28"/>
  <c r="J78" i="28"/>
  <c r="J79" i="28"/>
  <c r="J80" i="28"/>
  <c r="J81" i="28"/>
  <c r="J82" i="28"/>
  <c r="J83" i="28"/>
  <c r="J84" i="28"/>
  <c r="J85" i="28"/>
  <c r="J86" i="28"/>
  <c r="J87" i="28"/>
  <c r="J88" i="28"/>
  <c r="J89" i="28"/>
  <c r="J90" i="28"/>
  <c r="J91" i="28"/>
  <c r="J92" i="28"/>
  <c r="J93" i="28"/>
  <c r="J94" i="28"/>
  <c r="J95" i="28"/>
  <c r="J96" i="28"/>
  <c r="J97" i="28"/>
  <c r="J98" i="28"/>
  <c r="J99" i="28"/>
  <c r="J100" i="28"/>
  <c r="J101" i="28"/>
  <c r="J102" i="28"/>
  <c r="J103" i="28"/>
  <c r="J104" i="28"/>
  <c r="J105" i="28"/>
  <c r="J106" i="28"/>
  <c r="J107" i="28"/>
  <c r="J108" i="28"/>
  <c r="J109" i="28"/>
  <c r="J110" i="28"/>
  <c r="J111" i="28"/>
  <c r="J112" i="28"/>
  <c r="J113" i="28"/>
  <c r="J114" i="28"/>
  <c r="J115" i="28"/>
  <c r="J116" i="28"/>
  <c r="J117" i="28"/>
  <c r="J118" i="28"/>
  <c r="J55" i="28"/>
  <c r="N72" i="48"/>
  <c r="M72" i="48"/>
  <c r="L72" i="48"/>
  <c r="K72" i="48"/>
  <c r="J72" i="48"/>
  <c r="I72" i="48"/>
  <c r="H72" i="48"/>
  <c r="G72" i="48"/>
  <c r="F72" i="48"/>
  <c r="D72" i="48"/>
  <c r="N71" i="48"/>
  <c r="M71" i="48"/>
  <c r="L71" i="48"/>
  <c r="K71" i="48"/>
  <c r="J71" i="48"/>
  <c r="I71" i="48"/>
  <c r="H71" i="48"/>
  <c r="G71" i="48"/>
  <c r="F71" i="48"/>
  <c r="D71" i="48"/>
  <c r="N70" i="48"/>
  <c r="M70" i="48"/>
  <c r="L70" i="48"/>
  <c r="K70" i="48"/>
  <c r="J70" i="48"/>
  <c r="I70" i="48"/>
  <c r="H70" i="48"/>
  <c r="G70" i="48"/>
  <c r="F70" i="48"/>
  <c r="D70" i="48"/>
  <c r="N69" i="48"/>
  <c r="M69" i="48"/>
  <c r="L69" i="48"/>
  <c r="K69" i="48"/>
  <c r="J69" i="48"/>
  <c r="I69" i="48"/>
  <c r="H69" i="48"/>
  <c r="G69" i="48"/>
  <c r="F69" i="48"/>
  <c r="D69" i="48"/>
  <c r="N67" i="48"/>
  <c r="M67" i="48"/>
  <c r="L67" i="48"/>
  <c r="K67" i="48"/>
  <c r="J67" i="48"/>
  <c r="I67" i="48"/>
  <c r="H67" i="48"/>
  <c r="G67" i="48"/>
  <c r="F67" i="48"/>
  <c r="D67" i="48"/>
  <c r="N66" i="48"/>
  <c r="M66" i="48"/>
  <c r="L66" i="48"/>
  <c r="K66" i="48"/>
  <c r="J66" i="48"/>
  <c r="I66" i="48"/>
  <c r="H66" i="48"/>
  <c r="G66" i="48"/>
  <c r="F66" i="48"/>
  <c r="D66" i="48"/>
  <c r="N65" i="48"/>
  <c r="M65" i="48"/>
  <c r="L65" i="48"/>
  <c r="K65" i="48"/>
  <c r="J65" i="48"/>
  <c r="I65" i="48"/>
  <c r="H65" i="48"/>
  <c r="G65" i="48"/>
  <c r="F65" i="48"/>
  <c r="D65" i="48"/>
  <c r="N64" i="48"/>
  <c r="M64" i="48"/>
  <c r="L64" i="48"/>
  <c r="K64" i="48"/>
  <c r="J64" i="48"/>
  <c r="I64" i="48"/>
  <c r="H64" i="48"/>
  <c r="G64" i="48"/>
  <c r="F64" i="48"/>
  <c r="D64" i="48"/>
  <c r="N61" i="48"/>
  <c r="M61" i="48"/>
  <c r="L61" i="48"/>
  <c r="K61" i="48"/>
  <c r="J61" i="48"/>
  <c r="I61" i="48"/>
  <c r="H61" i="48"/>
  <c r="G61" i="48"/>
  <c r="F61" i="48"/>
  <c r="D61" i="48"/>
  <c r="N60" i="48"/>
  <c r="M60" i="48"/>
  <c r="L60" i="48"/>
  <c r="K60" i="48"/>
  <c r="J60" i="48"/>
  <c r="I60" i="48"/>
  <c r="H60" i="48"/>
  <c r="G60" i="48"/>
  <c r="F60" i="48"/>
  <c r="D60" i="48"/>
  <c r="N59" i="48"/>
  <c r="M59" i="48"/>
  <c r="L59" i="48"/>
  <c r="K59" i="48"/>
  <c r="J59" i="48"/>
  <c r="I59" i="48"/>
  <c r="H59" i="48"/>
  <c r="G59" i="48"/>
  <c r="F59" i="48"/>
  <c r="D59" i="48"/>
  <c r="N56" i="48"/>
  <c r="M56" i="48"/>
  <c r="L56" i="48"/>
  <c r="K56" i="48"/>
  <c r="J56" i="48"/>
  <c r="I56" i="48"/>
  <c r="H56" i="48"/>
  <c r="G56" i="48"/>
  <c r="F56" i="48"/>
  <c r="D56" i="48"/>
  <c r="N55" i="48"/>
  <c r="M55" i="48"/>
  <c r="L55" i="48"/>
  <c r="K55" i="48"/>
  <c r="J55" i="48"/>
  <c r="I55" i="48"/>
  <c r="H55" i="48"/>
  <c r="G55" i="48"/>
  <c r="F55" i="48"/>
  <c r="D55" i="48"/>
  <c r="K39" i="47"/>
  <c r="E5" i="53" s="1"/>
  <c r="E6" i="53" s="1"/>
  <c r="E7" i="53" s="1"/>
  <c r="E8" i="53" s="1"/>
  <c r="E33" i="48"/>
  <c r="E30" i="48"/>
  <c r="E47" i="48"/>
  <c r="E45" i="48"/>
  <c r="E35" i="48"/>
  <c r="E37" i="48"/>
  <c r="E34" i="48"/>
  <c r="E31" i="48"/>
  <c r="E32" i="48"/>
  <c r="E41" i="48"/>
  <c r="E36" i="48"/>
  <c r="E29" i="48"/>
  <c r="E46" i="48"/>
  <c r="E43" i="48"/>
  <c r="E39" i="48"/>
  <c r="E40" i="48"/>
  <c r="E44" i="48"/>
  <c r="E38" i="48"/>
  <c r="D46" i="48"/>
  <c r="G31" i="48"/>
  <c r="H30" i="48"/>
  <c r="F32" i="48"/>
  <c r="D41" i="48"/>
  <c r="D37" i="48"/>
  <c r="D33" i="48"/>
  <c r="D43" i="48"/>
  <c r="D47" i="48"/>
  <c r="G47" i="48"/>
  <c r="H46" i="48"/>
  <c r="F44" i="48"/>
  <c r="G43" i="48"/>
  <c r="H41" i="48"/>
  <c r="F39" i="48"/>
  <c r="G38" i="48"/>
  <c r="H37" i="48"/>
  <c r="F35" i="48"/>
  <c r="G34" i="48"/>
  <c r="H33" i="48"/>
  <c r="F31" i="48"/>
  <c r="G30" i="48"/>
  <c r="H29" i="48"/>
  <c r="D40" i="48"/>
  <c r="D36" i="48"/>
  <c r="D4" i="53" s="1"/>
  <c r="D32" i="48"/>
  <c r="D44" i="48"/>
  <c r="F47" i="48"/>
  <c r="G46" i="48"/>
  <c r="H45" i="48"/>
  <c r="F43" i="48"/>
  <c r="G41" i="48"/>
  <c r="H40" i="48"/>
  <c r="F38" i="48"/>
  <c r="G37" i="48"/>
  <c r="H36" i="48"/>
  <c r="F34" i="48"/>
  <c r="G33" i="48"/>
  <c r="H32" i="48"/>
  <c r="F30" i="48"/>
  <c r="G29" i="48"/>
  <c r="D39" i="48"/>
  <c r="D35" i="48"/>
  <c r="D31" i="48"/>
  <c r="D45" i="48"/>
  <c r="F46" i="48"/>
  <c r="G45" i="48"/>
  <c r="H44" i="48"/>
  <c r="F41" i="48"/>
  <c r="G40" i="48"/>
  <c r="H39" i="48"/>
  <c r="F37" i="48"/>
  <c r="G36" i="48"/>
  <c r="H35" i="48"/>
  <c r="F33" i="48"/>
  <c r="G32" i="48"/>
  <c r="H31" i="48"/>
  <c r="F29" i="48"/>
  <c r="D29" i="48"/>
  <c r="D38" i="48"/>
  <c r="D34" i="48"/>
  <c r="D30" i="48"/>
  <c r="H47" i="48"/>
  <c r="F45" i="48"/>
  <c r="G44" i="48"/>
  <c r="H43" i="48"/>
  <c r="F40" i="48"/>
  <c r="G39" i="48"/>
  <c r="H38" i="48"/>
  <c r="F36" i="48"/>
  <c r="G35" i="48"/>
  <c r="H34" i="48"/>
  <c r="J44" i="48"/>
  <c r="I29" i="48"/>
  <c r="J37" i="48"/>
  <c r="J31" i="48"/>
  <c r="J43" i="48"/>
  <c r="I30" i="48"/>
  <c r="J36" i="48"/>
  <c r="I46" i="48"/>
  <c r="I39" i="48"/>
  <c r="J35" i="48"/>
  <c r="I45" i="48"/>
  <c r="I34" i="48"/>
  <c r="J30" i="48"/>
  <c r="J40" i="48"/>
  <c r="J29" i="48"/>
  <c r="I38" i="48"/>
  <c r="J34" i="48"/>
  <c r="I44" i="48"/>
  <c r="I32" i="48"/>
  <c r="J39" i="48"/>
  <c r="J32" i="48"/>
  <c r="I41" i="48"/>
  <c r="I47" i="48"/>
  <c r="I35" i="48"/>
  <c r="I40" i="48"/>
  <c r="J41" i="48"/>
  <c r="J47" i="48"/>
  <c r="I33" i="48"/>
  <c r="J46" i="48"/>
  <c r="I37" i="48"/>
  <c r="J45" i="48"/>
  <c r="J33" i="48"/>
  <c r="I43" i="48"/>
  <c r="I31" i="48"/>
  <c r="J38" i="48"/>
  <c r="I36" i="48"/>
  <c r="K31" i="48"/>
  <c r="K34" i="48"/>
  <c r="K46" i="48"/>
  <c r="K29" i="48"/>
  <c r="K40" i="48"/>
  <c r="K35" i="48"/>
  <c r="K37" i="48"/>
  <c r="K32" i="48"/>
  <c r="K38" i="48"/>
  <c r="K33" i="48"/>
  <c r="K47" i="48"/>
  <c r="K30" i="48"/>
  <c r="K41" i="48"/>
  <c r="K36" i="48"/>
  <c r="K44" i="48"/>
  <c r="K43" i="48"/>
  <c r="K45" i="48"/>
  <c r="K39" i="48"/>
  <c r="L41" i="48"/>
  <c r="L36" i="48"/>
  <c r="L31" i="48"/>
  <c r="L43" i="48"/>
  <c r="L33" i="48"/>
  <c r="L34" i="48"/>
  <c r="L46" i="48"/>
  <c r="L29" i="48"/>
  <c r="L35" i="48"/>
  <c r="L47" i="48"/>
  <c r="L37" i="48"/>
  <c r="L32" i="48"/>
  <c r="L44" i="48"/>
  <c r="L38" i="48"/>
  <c r="L39" i="48"/>
  <c r="L30" i="48"/>
  <c r="L45" i="48"/>
  <c r="L40" i="48"/>
  <c r="E51" i="48"/>
  <c r="M32" i="48"/>
  <c r="M44" i="48"/>
  <c r="M38" i="48"/>
  <c r="M33" i="48"/>
  <c r="M34" i="48"/>
  <c r="M40" i="48"/>
  <c r="M43" i="48"/>
  <c r="M37" i="48"/>
  <c r="M29" i="48"/>
  <c r="M45" i="48"/>
  <c r="M39" i="48"/>
  <c r="M46" i="48"/>
  <c r="M35" i="48"/>
  <c r="M47" i="48"/>
  <c r="M30" i="48"/>
  <c r="M41" i="48"/>
  <c r="M36" i="48"/>
  <c r="M31" i="48"/>
  <c r="N39" i="48"/>
  <c r="N34" i="48"/>
  <c r="N46" i="48"/>
  <c r="N29" i="48"/>
  <c r="N40" i="48"/>
  <c r="N30" i="48"/>
  <c r="N41" i="48"/>
  <c r="N36" i="48"/>
  <c r="N43" i="48"/>
  <c r="N37" i="48"/>
  <c r="N44" i="48"/>
  <c r="N38" i="48"/>
  <c r="N45" i="48"/>
  <c r="N35" i="48"/>
  <c r="N47" i="48"/>
  <c r="N32" i="48"/>
  <c r="N31" i="48"/>
  <c r="N33" i="48"/>
  <c r="M51" i="48"/>
  <c r="K51" i="48"/>
  <c r="N51" i="48"/>
  <c r="D51" i="48"/>
  <c r="F51" i="48"/>
  <c r="G51" i="48"/>
  <c r="C51" i="48"/>
  <c r="H51" i="48"/>
  <c r="J51" i="48"/>
  <c r="I51" i="48"/>
  <c r="L51" i="48"/>
  <c r="F37" i="16"/>
  <c r="E21" i="16"/>
  <c r="E31" i="16" s="1"/>
  <c r="C75" i="32"/>
  <c r="D18" i="29"/>
  <c r="E18" i="29" s="1"/>
  <c r="E21" i="29" s="1"/>
  <c r="AR171" i="29"/>
  <c r="AQ171" i="29"/>
  <c r="AP171" i="29"/>
  <c r="AO171" i="29"/>
  <c r="AN171" i="29"/>
  <c r="AM171" i="29"/>
  <c r="AL171" i="29"/>
  <c r="AK171" i="29"/>
  <c r="AJ171" i="29"/>
  <c r="AI171" i="29"/>
  <c r="AH171" i="29"/>
  <c r="AG171" i="29"/>
  <c r="AF171" i="29"/>
  <c r="AE171" i="29"/>
  <c r="AD171" i="29"/>
  <c r="AC171" i="29"/>
  <c r="AB171" i="29"/>
  <c r="AA171" i="29"/>
  <c r="Z171" i="29"/>
  <c r="Y171" i="29"/>
  <c r="X171" i="29"/>
  <c r="W171" i="29"/>
  <c r="V171" i="29"/>
  <c r="U171" i="29"/>
  <c r="T171" i="29"/>
  <c r="S171" i="29"/>
  <c r="R171" i="29"/>
  <c r="Q171" i="29"/>
  <c r="P171" i="29"/>
  <c r="O171" i="29"/>
  <c r="N171" i="29"/>
  <c r="M171" i="29"/>
  <c r="L171" i="29"/>
  <c r="K171" i="29"/>
  <c r="J171" i="29"/>
  <c r="I171" i="29"/>
  <c r="H171" i="29"/>
  <c r="G171" i="29"/>
  <c r="E171" i="29"/>
  <c r="AR167" i="29"/>
  <c r="AQ167" i="29"/>
  <c r="AP167" i="29"/>
  <c r="AO167" i="29"/>
  <c r="AN167" i="29"/>
  <c r="AM167" i="29"/>
  <c r="AL167" i="29"/>
  <c r="AK167" i="29"/>
  <c r="AJ167" i="29"/>
  <c r="AI167" i="29"/>
  <c r="AH167" i="29"/>
  <c r="AG167" i="29"/>
  <c r="AF167" i="29"/>
  <c r="AE167" i="29"/>
  <c r="AD167" i="29"/>
  <c r="AC167" i="29"/>
  <c r="AB167" i="29"/>
  <c r="AA167" i="29"/>
  <c r="Z167" i="29"/>
  <c r="Y167" i="29"/>
  <c r="X167" i="29"/>
  <c r="W167" i="29"/>
  <c r="V167" i="29"/>
  <c r="U167" i="29"/>
  <c r="T167" i="29"/>
  <c r="S167" i="29"/>
  <c r="R167" i="29"/>
  <c r="Q167" i="29"/>
  <c r="P167" i="29"/>
  <c r="O167" i="29"/>
  <c r="N167" i="29"/>
  <c r="M167" i="29"/>
  <c r="L167" i="29"/>
  <c r="K167" i="29"/>
  <c r="J167" i="29"/>
  <c r="I167" i="29"/>
  <c r="H167" i="29"/>
  <c r="G167" i="29"/>
  <c r="E167" i="29"/>
  <c r="AR165" i="29"/>
  <c r="AQ165" i="29"/>
  <c r="AP165" i="29"/>
  <c r="AO165" i="29"/>
  <c r="AR170" i="29"/>
  <c r="AQ170" i="29"/>
  <c r="AP170" i="29"/>
  <c r="AO170" i="29"/>
  <c r="AN170" i="29"/>
  <c r="AM170" i="29"/>
  <c r="AL170" i="29"/>
  <c r="AK170" i="29"/>
  <c r="AJ170" i="29"/>
  <c r="AI170" i="29"/>
  <c r="AH170" i="29"/>
  <c r="AG170" i="29"/>
  <c r="AF170" i="29"/>
  <c r="AE170" i="29"/>
  <c r="AD170" i="29"/>
  <c r="AC170" i="29"/>
  <c r="AB170" i="29"/>
  <c r="AA170" i="29"/>
  <c r="Z170" i="29"/>
  <c r="Y170" i="29"/>
  <c r="X170" i="29"/>
  <c r="W170" i="29"/>
  <c r="V170" i="29"/>
  <c r="U170" i="29"/>
  <c r="T170" i="29"/>
  <c r="S170" i="29"/>
  <c r="R170" i="29"/>
  <c r="Q170" i="29"/>
  <c r="P170" i="29"/>
  <c r="O170" i="29"/>
  <c r="N170" i="29"/>
  <c r="M170" i="29"/>
  <c r="L170" i="29"/>
  <c r="K170" i="29"/>
  <c r="J170" i="29"/>
  <c r="I170" i="29"/>
  <c r="H170" i="29"/>
  <c r="G170" i="29"/>
  <c r="AR166" i="29"/>
  <c r="AQ166" i="29"/>
  <c r="AP166" i="29"/>
  <c r="AO166" i="29"/>
  <c r="AN166" i="29"/>
  <c r="AM166" i="29"/>
  <c r="AL166" i="29"/>
  <c r="AK166" i="29"/>
  <c r="AJ166" i="29"/>
  <c r="AI166" i="29"/>
  <c r="AH166" i="29"/>
  <c r="AG166" i="29"/>
  <c r="AF166" i="29"/>
  <c r="AE166" i="29"/>
  <c r="AD166" i="29"/>
  <c r="AC166" i="29"/>
  <c r="AB166" i="29"/>
  <c r="AA166" i="29"/>
  <c r="Z166" i="29"/>
  <c r="Y166" i="29"/>
  <c r="X166" i="29"/>
  <c r="W166" i="29"/>
  <c r="V166" i="29"/>
  <c r="U166" i="29"/>
  <c r="T166" i="29"/>
  <c r="S166" i="29"/>
  <c r="R166" i="29"/>
  <c r="Q166" i="29"/>
  <c r="P166" i="29"/>
  <c r="O166" i="29"/>
  <c r="N166" i="29"/>
  <c r="M166" i="29"/>
  <c r="L166" i="29"/>
  <c r="K166" i="29"/>
  <c r="J166" i="29"/>
  <c r="I166" i="29"/>
  <c r="H166" i="29"/>
  <c r="G166" i="29"/>
  <c r="D17" i="29"/>
  <c r="E17" i="29" s="1"/>
  <c r="D16" i="29"/>
  <c r="D15" i="29"/>
  <c r="E15" i="29" s="1"/>
  <c r="D14" i="29"/>
  <c r="D13" i="29"/>
  <c r="E13" i="29" s="1"/>
  <c r="D12" i="29"/>
  <c r="D11" i="29"/>
  <c r="E11" i="29" s="1"/>
  <c r="E78" i="29" s="1"/>
  <c r="D9" i="29"/>
  <c r="E9" i="29" s="1"/>
  <c r="B104" i="2"/>
  <c r="D6" i="47"/>
  <c r="D37" i="47"/>
  <c r="D19" i="29"/>
  <c r="D20" i="29" s="1"/>
  <c r="C37" i="31" a="1"/>
  <c r="C37" i="31" s="1"/>
  <c r="C29" i="31" a="1"/>
  <c r="C29" i="31" s="1"/>
  <c r="H6" i="16"/>
  <c r="B6" i="2"/>
  <c r="B103" i="2" s="1"/>
  <c r="B5" i="2"/>
  <c r="B102" i="2" s="1"/>
  <c r="B105" i="2"/>
  <c r="B125" i="2"/>
  <c r="B25" i="2"/>
  <c r="B122" i="2" s="1"/>
  <c r="B24" i="2"/>
  <c r="B121" i="2" s="1"/>
  <c r="B23" i="2"/>
  <c r="B120" i="2" s="1"/>
  <c r="B22" i="2"/>
  <c r="B119" i="2" s="1"/>
  <c r="B21" i="2"/>
  <c r="B118" i="2" s="1"/>
  <c r="B20" i="2"/>
  <c r="B117" i="2" s="1"/>
  <c r="B19" i="2"/>
  <c r="B116" i="2" s="1"/>
  <c r="B18" i="2"/>
  <c r="B115" i="2" s="1"/>
  <c r="B17" i="2"/>
  <c r="B114" i="2" s="1"/>
  <c r="B16" i="2"/>
  <c r="B113" i="2" s="1"/>
  <c r="D73" i="4"/>
  <c r="D72" i="4"/>
  <c r="AT1936" i="5"/>
  <c r="AT1895" i="5"/>
  <c r="AT1854" i="5"/>
  <c r="AT1813" i="5"/>
  <c r="AT1772" i="5"/>
  <c r="AT1731" i="5"/>
  <c r="AT1690" i="5"/>
  <c r="AT1649" i="5"/>
  <c r="AT1607" i="5"/>
  <c r="AT1566" i="5"/>
  <c r="AT1525" i="5"/>
  <c r="AT1484" i="5"/>
  <c r="AT1443" i="5"/>
  <c r="AT1401" i="5"/>
  <c r="AT1360" i="5"/>
  <c r="AT1319" i="5"/>
  <c r="AT1278" i="5"/>
  <c r="AT1237" i="5"/>
  <c r="AT1196" i="5"/>
  <c r="AT1155" i="5"/>
  <c r="AT1114" i="5"/>
  <c r="AT1073" i="5"/>
  <c r="AT1032" i="5"/>
  <c r="AT991" i="5"/>
  <c r="L1" i="28"/>
  <c r="D1361" i="5" a="1"/>
  <c r="D1390" i="5" s="1"/>
  <c r="E16" i="16"/>
  <c r="F2" i="16"/>
  <c r="G2" i="16" s="1"/>
  <c r="F195" i="2"/>
  <c r="G195" i="2" s="1"/>
  <c r="H195" i="2" s="1"/>
  <c r="I195" i="2" s="1"/>
  <c r="J195" i="2" s="1"/>
  <c r="K195" i="2" s="1"/>
  <c r="L195" i="2" s="1"/>
  <c r="M195" i="2" s="1"/>
  <c r="N195" i="2" s="1"/>
  <c r="O195" i="2" s="1"/>
  <c r="P195" i="2" s="1"/>
  <c r="Q195" i="2" s="1"/>
  <c r="R195" i="2" s="1"/>
  <c r="S195" i="2" s="1"/>
  <c r="T195" i="2" s="1"/>
  <c r="U195" i="2" s="1"/>
  <c r="V195" i="2" s="1"/>
  <c r="W195" i="2" s="1"/>
  <c r="X195" i="2" s="1"/>
  <c r="Y195" i="2" s="1"/>
  <c r="Z195" i="2" s="1"/>
  <c r="AA195" i="2" s="1"/>
  <c r="AB195" i="2" s="1"/>
  <c r="AC195" i="2" s="1"/>
  <c r="AD195" i="2" s="1"/>
  <c r="AE195" i="2" s="1"/>
  <c r="AF195" i="2" s="1"/>
  <c r="AG195" i="2" s="1"/>
  <c r="AH195" i="2" s="1"/>
  <c r="AI195" i="2" s="1"/>
  <c r="AJ195" i="2" s="1"/>
  <c r="AK195" i="2" s="1"/>
  <c r="AL195" i="2" s="1"/>
  <c r="AM195" i="2" s="1"/>
  <c r="AN195" i="2" s="1"/>
  <c r="AO195" i="2" s="1"/>
  <c r="AP195" i="2" s="1"/>
  <c r="AQ195" i="2" s="1"/>
  <c r="AR195" i="2" s="1"/>
  <c r="F190" i="2"/>
  <c r="G190" i="2" s="1"/>
  <c r="H190" i="2" s="1"/>
  <c r="I190" i="2" s="1"/>
  <c r="J190" i="2" s="1"/>
  <c r="K190" i="2" s="1"/>
  <c r="L190" i="2" s="1"/>
  <c r="M190" i="2" s="1"/>
  <c r="N190" i="2" s="1"/>
  <c r="O190" i="2" s="1"/>
  <c r="P190" i="2" s="1"/>
  <c r="Q190" i="2" s="1"/>
  <c r="R190" i="2" s="1"/>
  <c r="S190" i="2" s="1"/>
  <c r="T190" i="2" s="1"/>
  <c r="U190" i="2" s="1"/>
  <c r="V190" i="2" s="1"/>
  <c r="W190" i="2" s="1"/>
  <c r="X190" i="2" s="1"/>
  <c r="Y190" i="2" s="1"/>
  <c r="Z190" i="2" s="1"/>
  <c r="AA190" i="2" s="1"/>
  <c r="AB190" i="2" s="1"/>
  <c r="AC190" i="2" s="1"/>
  <c r="AD190" i="2" s="1"/>
  <c r="AE190" i="2" s="1"/>
  <c r="AF190" i="2" s="1"/>
  <c r="AG190" i="2" s="1"/>
  <c r="AH190" i="2" s="1"/>
  <c r="AI190" i="2" s="1"/>
  <c r="AJ190" i="2" s="1"/>
  <c r="AK190" i="2" s="1"/>
  <c r="AL190" i="2" s="1"/>
  <c r="AM190" i="2" s="1"/>
  <c r="AN190" i="2" s="1"/>
  <c r="AO190" i="2" s="1"/>
  <c r="AP190" i="2" s="1"/>
  <c r="AQ190" i="2" s="1"/>
  <c r="AR190" i="2" s="1"/>
  <c r="F193" i="2"/>
  <c r="G193" i="2" s="1"/>
  <c r="H193" i="2" s="1"/>
  <c r="I193" i="2" s="1"/>
  <c r="J193" i="2" s="1"/>
  <c r="K193" i="2" s="1"/>
  <c r="L193" i="2" s="1"/>
  <c r="M193" i="2" s="1"/>
  <c r="N193" i="2" s="1"/>
  <c r="O193" i="2" s="1"/>
  <c r="P193" i="2" s="1"/>
  <c r="Q193" i="2" s="1"/>
  <c r="R193" i="2" s="1"/>
  <c r="S193" i="2" s="1"/>
  <c r="T193" i="2" s="1"/>
  <c r="U193" i="2" s="1"/>
  <c r="V193" i="2" s="1"/>
  <c r="W193" i="2" s="1"/>
  <c r="X193" i="2" s="1"/>
  <c r="Y193" i="2" s="1"/>
  <c r="Z193" i="2" s="1"/>
  <c r="AA193" i="2" s="1"/>
  <c r="AB193" i="2" s="1"/>
  <c r="AC193" i="2" s="1"/>
  <c r="AD193" i="2" s="1"/>
  <c r="AE193" i="2" s="1"/>
  <c r="AF193" i="2" s="1"/>
  <c r="AG193" i="2" s="1"/>
  <c r="AH193" i="2" s="1"/>
  <c r="AI193" i="2" s="1"/>
  <c r="AJ193" i="2" s="1"/>
  <c r="AK193" i="2" s="1"/>
  <c r="AL193" i="2" s="1"/>
  <c r="AM193" i="2" s="1"/>
  <c r="AN193" i="2" s="1"/>
  <c r="AO193" i="2" s="1"/>
  <c r="AP193" i="2" s="1"/>
  <c r="AQ193" i="2" s="1"/>
  <c r="AR193" i="2" s="1"/>
  <c r="F192" i="2"/>
  <c r="G192" i="2" s="1"/>
  <c r="H192" i="2" s="1"/>
  <c r="I192" i="2" s="1"/>
  <c r="J192" i="2" s="1"/>
  <c r="K192" i="2" s="1"/>
  <c r="L192" i="2" s="1"/>
  <c r="M192" i="2" s="1"/>
  <c r="N192" i="2" s="1"/>
  <c r="O192" i="2" s="1"/>
  <c r="P192" i="2" s="1"/>
  <c r="Q192" i="2" s="1"/>
  <c r="R192" i="2" s="1"/>
  <c r="S192" i="2" s="1"/>
  <c r="T192" i="2" s="1"/>
  <c r="U192" i="2" s="1"/>
  <c r="V192" i="2" s="1"/>
  <c r="W192" i="2" s="1"/>
  <c r="X192" i="2" s="1"/>
  <c r="Y192" i="2" s="1"/>
  <c r="Z192" i="2" s="1"/>
  <c r="AA192" i="2" s="1"/>
  <c r="AB192" i="2" s="1"/>
  <c r="AC192" i="2" s="1"/>
  <c r="AD192" i="2" s="1"/>
  <c r="AE192" i="2" s="1"/>
  <c r="AF192" i="2" s="1"/>
  <c r="AG192" i="2" s="1"/>
  <c r="AH192" i="2" s="1"/>
  <c r="AI192" i="2" s="1"/>
  <c r="AJ192" i="2" s="1"/>
  <c r="AK192" i="2" s="1"/>
  <c r="AL192" i="2" s="1"/>
  <c r="AM192" i="2" s="1"/>
  <c r="AN192" i="2" s="1"/>
  <c r="AO192" i="2" s="1"/>
  <c r="AP192" i="2" s="1"/>
  <c r="AQ192" i="2" s="1"/>
  <c r="AR192" i="2" s="1"/>
  <c r="F187" i="2"/>
  <c r="G187" i="2" s="1"/>
  <c r="H187" i="2" s="1"/>
  <c r="I187" i="2" s="1"/>
  <c r="J187" i="2" s="1"/>
  <c r="K187" i="2" s="1"/>
  <c r="L187" i="2" s="1"/>
  <c r="M187" i="2" s="1"/>
  <c r="N187" i="2" s="1"/>
  <c r="O187" i="2" s="1"/>
  <c r="P187" i="2" s="1"/>
  <c r="Q187" i="2" s="1"/>
  <c r="R187" i="2" s="1"/>
  <c r="S187" i="2" s="1"/>
  <c r="T187" i="2" s="1"/>
  <c r="U187" i="2" s="1"/>
  <c r="V187" i="2" s="1"/>
  <c r="W187" i="2" s="1"/>
  <c r="X187" i="2" s="1"/>
  <c r="Y187" i="2" s="1"/>
  <c r="Z187" i="2" s="1"/>
  <c r="AA187" i="2" s="1"/>
  <c r="AB187" i="2" s="1"/>
  <c r="AC187" i="2" s="1"/>
  <c r="AD187" i="2" s="1"/>
  <c r="AE187" i="2" s="1"/>
  <c r="AF187" i="2" s="1"/>
  <c r="AG187" i="2" s="1"/>
  <c r="AH187" i="2" s="1"/>
  <c r="AI187" i="2" s="1"/>
  <c r="AJ187" i="2" s="1"/>
  <c r="AK187" i="2" s="1"/>
  <c r="AL187" i="2" s="1"/>
  <c r="AM187" i="2" s="1"/>
  <c r="AN187" i="2" s="1"/>
  <c r="AO187" i="2" s="1"/>
  <c r="AP187" i="2" s="1"/>
  <c r="AQ187" i="2" s="1"/>
  <c r="AR187" i="2" s="1"/>
  <c r="B136" i="2"/>
  <c r="B133" i="2"/>
  <c r="B134" i="2"/>
  <c r="B135" i="2"/>
  <c r="B138" i="2"/>
  <c r="B139" i="2"/>
  <c r="I94" i="26"/>
  <c r="I95" i="26" s="1"/>
  <c r="I96" i="26" s="1"/>
  <c r="I92" i="26"/>
  <c r="I91" i="26" s="1"/>
  <c r="I90" i="26" s="1"/>
  <c r="D89" i="26"/>
  <c r="C89" i="26"/>
  <c r="F89" i="26"/>
  <c r="G89" i="26"/>
  <c r="E72" i="9"/>
  <c r="E147" i="9"/>
  <c r="E177" i="9"/>
  <c r="E27" i="9"/>
  <c r="E42" i="9"/>
  <c r="E57" i="9"/>
  <c r="E87" i="9"/>
  <c r="E117" i="9"/>
  <c r="E42" i="6"/>
  <c r="B112" i="2"/>
  <c r="E132" i="9"/>
  <c r="F2" i="31"/>
  <c r="G2" i="31" s="1"/>
  <c r="E102" i="9"/>
  <c r="E7" i="9"/>
  <c r="E192" i="9"/>
  <c r="E194" i="9"/>
  <c r="E179" i="9"/>
  <c r="E162" i="9"/>
  <c r="E164" i="9"/>
  <c r="E149" i="9"/>
  <c r="E134" i="9"/>
  <c r="E119" i="9"/>
  <c r="E104" i="9"/>
  <c r="C98" i="16"/>
  <c r="C99" i="16" s="1"/>
  <c r="C100" i="16" s="1"/>
  <c r="C101" i="16" s="1"/>
  <c r="C102" i="16" s="1"/>
  <c r="C103" i="16" s="1"/>
  <c r="C104" i="16" s="1"/>
  <c r="C105" i="16" s="1"/>
  <c r="C106" i="16" s="1"/>
  <c r="C107" i="16" s="1"/>
  <c r="C108" i="16" s="1"/>
  <c r="D56" i="16"/>
  <c r="D57" i="16" s="1"/>
  <c r="D58" i="16" s="1"/>
  <c r="D59" i="16" s="1"/>
  <c r="D60" i="16" s="1"/>
  <c r="D61" i="16" s="1"/>
  <c r="D62" i="16" s="1"/>
  <c r="D63" i="16" s="1"/>
  <c r="D64" i="16" s="1"/>
  <c r="D65" i="16" s="1"/>
  <c r="D66" i="16" s="1"/>
  <c r="D67" i="16" s="1"/>
  <c r="D68" i="16" s="1"/>
  <c r="D69" i="16" s="1"/>
  <c r="D70" i="16" s="1"/>
  <c r="D71" i="16" s="1"/>
  <c r="D72" i="16" s="1"/>
  <c r="D73" i="16" s="1"/>
  <c r="D74" i="16" s="1"/>
  <c r="D75" i="16" s="1"/>
  <c r="D76" i="16" s="1"/>
  <c r="D77" i="16" s="1"/>
  <c r="D78" i="16" s="1"/>
  <c r="D79" i="16" s="1"/>
  <c r="D80" i="16" s="1"/>
  <c r="D81" i="16" s="1"/>
  <c r="D82" i="16" s="1"/>
  <c r="D83" i="16" s="1"/>
  <c r="D84" i="16" s="1"/>
  <c r="D85" i="16" s="1"/>
  <c r="D86" i="16" s="1"/>
  <c r="D87" i="16" s="1"/>
  <c r="D88" i="16" s="1"/>
  <c r="D89" i="16" s="1"/>
  <c r="D90" i="16" s="1"/>
  <c r="D91" i="16" s="1"/>
  <c r="D92" i="16" s="1"/>
  <c r="D93" i="16" s="1"/>
  <c r="D94" i="16" s="1"/>
  <c r="D991" i="5"/>
  <c r="B132" i="2"/>
  <c r="AR37" i="7"/>
  <c r="AQ37" i="7"/>
  <c r="AP37" i="7"/>
  <c r="AO37" i="7"/>
  <c r="AN37" i="7"/>
  <c r="AM37" i="7"/>
  <c r="AL37" i="7"/>
  <c r="AK37" i="7"/>
  <c r="AJ37" i="7"/>
  <c r="AI37" i="7"/>
  <c r="AH37" i="7"/>
  <c r="AG37" i="7"/>
  <c r="AF37" i="7"/>
  <c r="AE37" i="7"/>
  <c r="AD37" i="7"/>
  <c r="AC37" i="7"/>
  <c r="AB37" i="7"/>
  <c r="AA37" i="7"/>
  <c r="Z37" i="7"/>
  <c r="Y37" i="7"/>
  <c r="X37" i="7"/>
  <c r="W37" i="7"/>
  <c r="V37" i="7"/>
  <c r="U37" i="7"/>
  <c r="T37" i="7"/>
  <c r="S37" i="7"/>
  <c r="R37" i="7"/>
  <c r="Q37" i="7"/>
  <c r="P37" i="7"/>
  <c r="O37" i="7"/>
  <c r="N37" i="7"/>
  <c r="M37" i="7"/>
  <c r="L37" i="7"/>
  <c r="K37" i="7"/>
  <c r="J37" i="7"/>
  <c r="I37" i="7"/>
  <c r="H37" i="7"/>
  <c r="G37" i="7"/>
  <c r="F37" i="7"/>
  <c r="AR34" i="7"/>
  <c r="AQ34" i="7"/>
  <c r="AP34" i="7"/>
  <c r="AO34" i="7"/>
  <c r="AN34" i="7"/>
  <c r="AM34" i="7"/>
  <c r="AL34" i="7"/>
  <c r="AK34" i="7"/>
  <c r="AJ34" i="7"/>
  <c r="AI34" i="7"/>
  <c r="AH34" i="7"/>
  <c r="AG34" i="7"/>
  <c r="AF34" i="7"/>
  <c r="AE34" i="7"/>
  <c r="AD34" i="7"/>
  <c r="AC34" i="7"/>
  <c r="AB34" i="7"/>
  <c r="AA34" i="7"/>
  <c r="Z34" i="7"/>
  <c r="Y34" i="7"/>
  <c r="X34" i="7"/>
  <c r="W34" i="7"/>
  <c r="V34" i="7"/>
  <c r="U34" i="7"/>
  <c r="T34" i="7"/>
  <c r="S34" i="7"/>
  <c r="R34" i="7"/>
  <c r="Q34" i="7"/>
  <c r="P34" i="7"/>
  <c r="O34" i="7"/>
  <c r="N34" i="7"/>
  <c r="M34" i="7"/>
  <c r="L34" i="7"/>
  <c r="K34" i="7"/>
  <c r="J34" i="7"/>
  <c r="I34" i="7"/>
  <c r="H34" i="7"/>
  <c r="G34" i="7"/>
  <c r="F34" i="7"/>
  <c r="E37" i="7"/>
  <c r="E34" i="7"/>
  <c r="AR40" i="7"/>
  <c r="AQ40" i="7"/>
  <c r="AP40" i="7"/>
  <c r="AO40" i="7"/>
  <c r="AN40" i="7"/>
  <c r="AM40" i="7"/>
  <c r="AL40" i="7"/>
  <c r="AK40" i="7"/>
  <c r="AJ40" i="7"/>
  <c r="AI40" i="7"/>
  <c r="AH40" i="7"/>
  <c r="AG40" i="7"/>
  <c r="AF40" i="7"/>
  <c r="AE40" i="7"/>
  <c r="AD40" i="7"/>
  <c r="AC40" i="7"/>
  <c r="AB40" i="7"/>
  <c r="AA40" i="7"/>
  <c r="Z40" i="7"/>
  <c r="Y40" i="7"/>
  <c r="X40" i="7"/>
  <c r="W40" i="7"/>
  <c r="V40" i="7"/>
  <c r="U40" i="7"/>
  <c r="T40" i="7"/>
  <c r="S40" i="7"/>
  <c r="R40" i="7"/>
  <c r="Q40" i="7"/>
  <c r="P40" i="7"/>
  <c r="O40" i="7"/>
  <c r="N40" i="7"/>
  <c r="M40" i="7"/>
  <c r="L40" i="7"/>
  <c r="K40" i="7"/>
  <c r="J40" i="7"/>
  <c r="I40" i="7"/>
  <c r="H40" i="7"/>
  <c r="G40" i="7"/>
  <c r="F40" i="7"/>
  <c r="E40" i="7"/>
  <c r="AS108" i="7"/>
  <c r="F108" i="7"/>
  <c r="E108" i="7"/>
  <c r="AS67" i="7"/>
  <c r="F67" i="7"/>
  <c r="E67" i="7"/>
  <c r="D949" i="5"/>
  <c r="D908" i="5"/>
  <c r="B949" i="5"/>
  <c r="B908" i="5"/>
  <c r="B147" i="7"/>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F144" i="7"/>
  <c r="G144" i="7" s="1"/>
  <c r="H144" i="7" s="1"/>
  <c r="I144" i="7" s="1"/>
  <c r="J144" i="7" s="1"/>
  <c r="K144" i="7" s="1"/>
  <c r="L144" i="7" s="1"/>
  <c r="M144" i="7" s="1"/>
  <c r="N144" i="7" s="1"/>
  <c r="O144" i="7" s="1"/>
  <c r="P144" i="7" s="1"/>
  <c r="Q144" i="7" s="1"/>
  <c r="R144" i="7" s="1"/>
  <c r="S144" i="7" s="1"/>
  <c r="T144" i="7" s="1"/>
  <c r="U144" i="7" s="1"/>
  <c r="V144" i="7" s="1"/>
  <c r="W144" i="7" s="1"/>
  <c r="X144" i="7" s="1"/>
  <c r="Y144" i="7" s="1"/>
  <c r="Z144" i="7" s="1"/>
  <c r="AA144" i="7" s="1"/>
  <c r="AB144" i="7" s="1"/>
  <c r="AC144" i="7" s="1"/>
  <c r="AD144" i="7" s="1"/>
  <c r="AE144" i="7" s="1"/>
  <c r="AF144" i="7" s="1"/>
  <c r="AG144" i="7" s="1"/>
  <c r="AH144" i="7" s="1"/>
  <c r="AI144" i="7" s="1"/>
  <c r="AJ144" i="7" s="1"/>
  <c r="AK144" i="7" s="1"/>
  <c r="AL144" i="7" s="1"/>
  <c r="AM144" i="7" s="1"/>
  <c r="AN144" i="7" s="1"/>
  <c r="AO144" i="7" s="1"/>
  <c r="AP144" i="7" s="1"/>
  <c r="AQ144" i="7" s="1"/>
  <c r="AR144" i="7" s="1"/>
  <c r="F3" i="29"/>
  <c r="G3" i="29" s="1"/>
  <c r="H3" i="29" s="1"/>
  <c r="I3" i="29" s="1"/>
  <c r="J3" i="29" s="1"/>
  <c r="K3" i="29" s="1"/>
  <c r="L3" i="29" s="1"/>
  <c r="M3" i="29" s="1"/>
  <c r="N3" i="29" s="1"/>
  <c r="O3" i="29" s="1"/>
  <c r="P3" i="29" s="1"/>
  <c r="Q3" i="29" s="1"/>
  <c r="R3" i="29" s="1"/>
  <c r="S3" i="29" s="1"/>
  <c r="T3" i="29" s="1"/>
  <c r="U3" i="29" s="1"/>
  <c r="V3" i="29" s="1"/>
  <c r="W3" i="29" s="1"/>
  <c r="X3" i="29" s="1"/>
  <c r="Y3" i="29" s="1"/>
  <c r="Z3" i="29" s="1"/>
  <c r="AA3" i="29" s="1"/>
  <c r="AB3" i="29" s="1"/>
  <c r="AC3" i="29" s="1"/>
  <c r="AD3" i="29" s="1"/>
  <c r="AE3" i="29" s="1"/>
  <c r="AF3" i="29" s="1"/>
  <c r="AG3" i="29" s="1"/>
  <c r="AH3" i="29" s="1"/>
  <c r="AI3" i="29" s="1"/>
  <c r="AJ3" i="29" s="1"/>
  <c r="AK3" i="29" s="1"/>
  <c r="AL3" i="29" s="1"/>
  <c r="AM3" i="29" s="1"/>
  <c r="AN3" i="29" s="1"/>
  <c r="AO3" i="29" s="1"/>
  <c r="AP3" i="29" s="1"/>
  <c r="AQ3" i="29" s="1"/>
  <c r="AR3" i="29" s="1"/>
  <c r="AS8" i="36"/>
  <c r="AR3" i="36"/>
  <c r="AQ3" i="36"/>
  <c r="AP3" i="36"/>
  <c r="AO3" i="36"/>
  <c r="AN3" i="36"/>
  <c r="AM3" i="36"/>
  <c r="AL3" i="36"/>
  <c r="AK3" i="36"/>
  <c r="AJ3" i="36"/>
  <c r="AI3" i="36"/>
  <c r="AH3" i="36"/>
  <c r="AG3" i="36"/>
  <c r="AF3" i="36"/>
  <c r="AE3" i="36"/>
  <c r="AD3" i="36"/>
  <c r="AC3" i="36"/>
  <c r="AB3" i="36"/>
  <c r="AA3" i="36"/>
  <c r="Z3" i="36"/>
  <c r="Y3" i="36"/>
  <c r="L1" i="36"/>
  <c r="D1936" i="5"/>
  <c r="B1936" i="5"/>
  <c r="D1895" i="5"/>
  <c r="B1895" i="5"/>
  <c r="B1854" i="5"/>
  <c r="D1854" i="5"/>
  <c r="B1813" i="5"/>
  <c r="D1813" i="5"/>
  <c r="D1772" i="5"/>
  <c r="B1772" i="5"/>
  <c r="B1731" i="5"/>
  <c r="D1731" i="5"/>
  <c r="D1690" i="5"/>
  <c r="B1690" i="5"/>
  <c r="D1649" i="5"/>
  <c r="B1649" i="5"/>
  <c r="D1855" i="5" a="1"/>
  <c r="D1855" i="5" s="1"/>
  <c r="G51" i="4"/>
  <c r="G73" i="4" s="1"/>
  <c r="AS57" i="4"/>
  <c r="F51" i="4"/>
  <c r="F73" i="4" s="1"/>
  <c r="H51" i="4"/>
  <c r="H73" i="4" s="1"/>
  <c r="I51" i="4"/>
  <c r="I73" i="4" s="1"/>
  <c r="J51" i="4"/>
  <c r="J73" i="4" s="1"/>
  <c r="K51" i="4"/>
  <c r="K73" i="4" s="1"/>
  <c r="L51" i="4"/>
  <c r="L73" i="4" s="1"/>
  <c r="M51" i="4"/>
  <c r="M73" i="4" s="1"/>
  <c r="O51" i="4"/>
  <c r="O73" i="4" s="1"/>
  <c r="P51" i="4"/>
  <c r="P73" i="4" s="1"/>
  <c r="Q51" i="4"/>
  <c r="Q73" i="4" s="1"/>
  <c r="R51" i="4"/>
  <c r="R73" i="4" s="1"/>
  <c r="S51" i="4"/>
  <c r="S73" i="4" s="1"/>
  <c r="T51" i="4"/>
  <c r="T73" i="4" s="1"/>
  <c r="U51" i="4"/>
  <c r="U73" i="4" s="1"/>
  <c r="V51" i="4"/>
  <c r="V73" i="4" s="1"/>
  <c r="W51" i="4"/>
  <c r="W73" i="4" s="1"/>
  <c r="X51" i="4"/>
  <c r="X73" i="4" s="1"/>
  <c r="Y51" i="4"/>
  <c r="Y73" i="4" s="1"/>
  <c r="Z51" i="4"/>
  <c r="Z73" i="4" s="1"/>
  <c r="AA51" i="4"/>
  <c r="AA73" i="4" s="1"/>
  <c r="AB51" i="4"/>
  <c r="AB73" i="4" s="1"/>
  <c r="AC51" i="4"/>
  <c r="AC73" i="4" s="1"/>
  <c r="AD51" i="4"/>
  <c r="AD73" i="4" s="1"/>
  <c r="AE51" i="4"/>
  <c r="AE73" i="4" s="1"/>
  <c r="AF51" i="4"/>
  <c r="AF73" i="4" s="1"/>
  <c r="AG51" i="4"/>
  <c r="AG73" i="4" s="1"/>
  <c r="AH51" i="4"/>
  <c r="AH73" i="4" s="1"/>
  <c r="AI51" i="4"/>
  <c r="AI73" i="4" s="1"/>
  <c r="AJ51" i="4"/>
  <c r="AJ73" i="4" s="1"/>
  <c r="AK51" i="4"/>
  <c r="AK73" i="4" s="1"/>
  <c r="AL51" i="4"/>
  <c r="AL73" i="4" s="1"/>
  <c r="AM51" i="4"/>
  <c r="AM73" i="4" s="1"/>
  <c r="AN51" i="4"/>
  <c r="AN73" i="4" s="1"/>
  <c r="AO51" i="4"/>
  <c r="AO73" i="4" s="1"/>
  <c r="AP51" i="4"/>
  <c r="AP73" i="4" s="1"/>
  <c r="AQ51" i="4"/>
  <c r="AQ73" i="4" s="1"/>
  <c r="AR51" i="4"/>
  <c r="AR73" i="4" s="1"/>
  <c r="D1732" i="5" a="1"/>
  <c r="D1732" i="5" s="1"/>
  <c r="AS54" i="4"/>
  <c r="AS59" i="4"/>
  <c r="D1937" i="5" a="1"/>
  <c r="D1937" i="5" s="1"/>
  <c r="AS58" i="4"/>
  <c r="D1896" i="5" a="1"/>
  <c r="D1896" i="5" s="1"/>
  <c r="D1608" i="5" a="1"/>
  <c r="D1633" i="5" s="1"/>
  <c r="D1567" i="5" a="1"/>
  <c r="D1597" i="5" s="1"/>
  <c r="D1526" i="5" a="1"/>
  <c r="D1529" i="5" s="1"/>
  <c r="D1485" i="5" a="1"/>
  <c r="D1509" i="5" s="1"/>
  <c r="D1444" i="5" a="1"/>
  <c r="D1453" i="5" s="1"/>
  <c r="B1607" i="5"/>
  <c r="D1607" i="5"/>
  <c r="B1566" i="5"/>
  <c r="D1566" i="5"/>
  <c r="B1525" i="5"/>
  <c r="D1525" i="5"/>
  <c r="B1484" i="5"/>
  <c r="D1484" i="5"/>
  <c r="D1443" i="5"/>
  <c r="B1443" i="5"/>
  <c r="B1442" i="5"/>
  <c r="D1401" i="5"/>
  <c r="B1401" i="5"/>
  <c r="D1360" i="5"/>
  <c r="B1360" i="5"/>
  <c r="D1319" i="5"/>
  <c r="B1319" i="5"/>
  <c r="D1278" i="5"/>
  <c r="B1278" i="5"/>
  <c r="D1237" i="5"/>
  <c r="B1237" i="5"/>
  <c r="AR45" i="4"/>
  <c r="AR72" i="4" s="1"/>
  <c r="AQ45" i="4"/>
  <c r="AQ72" i="4" s="1"/>
  <c r="AP45" i="4"/>
  <c r="AP72" i="4" s="1"/>
  <c r="AO45" i="4"/>
  <c r="AO72" i="4" s="1"/>
  <c r="AN45" i="4"/>
  <c r="AN72" i="4" s="1"/>
  <c r="AM45" i="4"/>
  <c r="AM72" i="4" s="1"/>
  <c r="AL45" i="4"/>
  <c r="AL72" i="4" s="1"/>
  <c r="AK45" i="4"/>
  <c r="AK72" i="4" s="1"/>
  <c r="AJ45" i="4"/>
  <c r="AJ72" i="4" s="1"/>
  <c r="AI45" i="4"/>
  <c r="AI72" i="4" s="1"/>
  <c r="AH45" i="4"/>
  <c r="AH72" i="4" s="1"/>
  <c r="AG45" i="4"/>
  <c r="AG72" i="4" s="1"/>
  <c r="AF45" i="4"/>
  <c r="AF72" i="4" s="1"/>
  <c r="AE45" i="4"/>
  <c r="AE72" i="4" s="1"/>
  <c r="AD45" i="4"/>
  <c r="AD72" i="4" s="1"/>
  <c r="AC45" i="4"/>
  <c r="AC72" i="4" s="1"/>
  <c r="AB45" i="4"/>
  <c r="AB72" i="4" s="1"/>
  <c r="AA45" i="4"/>
  <c r="AA72" i="4" s="1"/>
  <c r="Z45" i="4"/>
  <c r="Z72" i="4" s="1"/>
  <c r="Y45" i="4"/>
  <c r="Y72" i="4" s="1"/>
  <c r="X45" i="4"/>
  <c r="X72" i="4" s="1"/>
  <c r="W45" i="4"/>
  <c r="W72" i="4" s="1"/>
  <c r="V45" i="4"/>
  <c r="V72" i="4" s="1"/>
  <c r="U45" i="4"/>
  <c r="U72" i="4" s="1"/>
  <c r="T45" i="4"/>
  <c r="T72" i="4" s="1"/>
  <c r="S45" i="4"/>
  <c r="S72" i="4" s="1"/>
  <c r="R45" i="4"/>
  <c r="R72" i="4" s="1"/>
  <c r="Q45" i="4"/>
  <c r="Q72" i="4" s="1"/>
  <c r="P45" i="4"/>
  <c r="P72" i="4" s="1"/>
  <c r="O45" i="4"/>
  <c r="O72" i="4" s="1"/>
  <c r="N45" i="4"/>
  <c r="N72" i="4" s="1"/>
  <c r="M45" i="4"/>
  <c r="M72" i="4" s="1"/>
  <c r="L45" i="4"/>
  <c r="L72" i="4" s="1"/>
  <c r="K45" i="4"/>
  <c r="K72" i="4" s="1"/>
  <c r="J45" i="4"/>
  <c r="J72" i="4" s="1"/>
  <c r="I45" i="4"/>
  <c r="I72" i="4" s="1"/>
  <c r="H45" i="4"/>
  <c r="H72" i="4" s="1"/>
  <c r="E45" i="4"/>
  <c r="E72" i="4" s="1"/>
  <c r="F45" i="4"/>
  <c r="F72" i="4" s="1"/>
  <c r="G45" i="4"/>
  <c r="AS50" i="4"/>
  <c r="AS49" i="4"/>
  <c r="AS48" i="4"/>
  <c r="AS47" i="4"/>
  <c r="AS46"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G33" i="4"/>
  <c r="J5" i="12"/>
  <c r="J6" i="12" s="1"/>
  <c r="I5" i="12"/>
  <c r="I6" i="12" s="1"/>
  <c r="H5" i="12"/>
  <c r="H6" i="12" s="1"/>
  <c r="G5" i="12"/>
  <c r="G6" i="12" s="1"/>
  <c r="F5" i="12"/>
  <c r="F6" i="12" s="1"/>
  <c r="E6" i="12"/>
  <c r="E12" i="12" s="1"/>
  <c r="AR3" i="32"/>
  <c r="AQ3" i="32"/>
  <c r="AP3" i="32"/>
  <c r="AO3" i="32"/>
  <c r="AN3" i="32"/>
  <c r="AM3" i="32"/>
  <c r="AL3" i="32"/>
  <c r="AK3" i="32"/>
  <c r="AJ3" i="32"/>
  <c r="AI3" i="32"/>
  <c r="AH3" i="32"/>
  <c r="AG3" i="32"/>
  <c r="AF3" i="32"/>
  <c r="AE3" i="32"/>
  <c r="AD3" i="32"/>
  <c r="AC3" i="32"/>
  <c r="AB3" i="32"/>
  <c r="AA3" i="32"/>
  <c r="Z3" i="32"/>
  <c r="Y3" i="32"/>
  <c r="L1" i="32"/>
  <c r="D374" i="5"/>
  <c r="B374" i="5"/>
  <c r="J11" i="16"/>
  <c r="K11" i="16" s="1"/>
  <c r="L11" i="16" s="1"/>
  <c r="M11" i="16" s="1"/>
  <c r="N11" i="16" s="1"/>
  <c r="O11" i="16" s="1"/>
  <c r="P11" i="16" s="1"/>
  <c r="Q11" i="16" s="1"/>
  <c r="R11" i="16" s="1"/>
  <c r="S11" i="16" s="1"/>
  <c r="T11" i="16" s="1"/>
  <c r="U11" i="16" s="1"/>
  <c r="V11" i="16" s="1"/>
  <c r="W11" i="16" s="1"/>
  <c r="X11" i="16" s="1"/>
  <c r="Y11" i="16" s="1"/>
  <c r="Z11" i="16" s="1"/>
  <c r="AA11" i="16" s="1"/>
  <c r="AB11" i="16" s="1"/>
  <c r="AC11" i="16" s="1"/>
  <c r="AD11" i="16" s="1"/>
  <c r="AE11" i="16" s="1"/>
  <c r="AF11" i="16" s="1"/>
  <c r="AG11" i="16" s="1"/>
  <c r="AH11" i="16" s="1"/>
  <c r="AI11" i="16" s="1"/>
  <c r="AJ11" i="16" s="1"/>
  <c r="AK11" i="16" s="1"/>
  <c r="AL11" i="16" s="1"/>
  <c r="AM11" i="16" s="1"/>
  <c r="AN11" i="16" s="1"/>
  <c r="AO11" i="16" s="1"/>
  <c r="AP11" i="16" s="1"/>
  <c r="AQ11" i="16" s="1"/>
  <c r="AR11" i="16" s="1"/>
  <c r="G2" i="30"/>
  <c r="H2" i="30" s="1"/>
  <c r="I2" i="30" s="1"/>
  <c r="J2" i="30" s="1"/>
  <c r="K2" i="30" s="1"/>
  <c r="L2" i="30" s="1"/>
  <c r="M2" i="30" s="1"/>
  <c r="N2" i="30" s="1"/>
  <c r="O2" i="30" s="1"/>
  <c r="P2" i="30" s="1"/>
  <c r="Q2" i="30" s="1"/>
  <c r="R2" i="30" s="1"/>
  <c r="S2" i="30" s="1"/>
  <c r="T2" i="30" s="1"/>
  <c r="U2" i="30" s="1"/>
  <c r="V2" i="30" s="1"/>
  <c r="W2" i="30" s="1"/>
  <c r="X2" i="30" s="1"/>
  <c r="Y2" i="30" s="1"/>
  <c r="Z2" i="30" s="1"/>
  <c r="AA2" i="30" s="1"/>
  <c r="AB2" i="30" s="1"/>
  <c r="AC2" i="30" s="1"/>
  <c r="AD2" i="30" s="1"/>
  <c r="AE2" i="30" s="1"/>
  <c r="AF2" i="30" s="1"/>
  <c r="AG2" i="30" s="1"/>
  <c r="AH2" i="30" s="1"/>
  <c r="AI2" i="30" s="1"/>
  <c r="AJ2" i="30" s="1"/>
  <c r="AK2" i="30" s="1"/>
  <c r="AL2" i="30" s="1"/>
  <c r="AM2" i="30" s="1"/>
  <c r="AN2" i="30" s="1"/>
  <c r="AO2" i="30" s="1"/>
  <c r="AP2" i="30" s="1"/>
  <c r="AQ2" i="30" s="1"/>
  <c r="AR2" i="30" s="1"/>
  <c r="L1" i="30"/>
  <c r="G2" i="29"/>
  <c r="G2" i="28"/>
  <c r="H2" i="28" s="1"/>
  <c r="I2" i="28" s="1"/>
  <c r="J2" i="28" s="1"/>
  <c r="K2" i="28" s="1"/>
  <c r="L2" i="28" s="1"/>
  <c r="M2" i="28" s="1"/>
  <c r="N2" i="28" s="1"/>
  <c r="O2" i="28" s="1"/>
  <c r="P2" i="28" s="1"/>
  <c r="Q2" i="28" s="1"/>
  <c r="R2" i="28" s="1"/>
  <c r="S2" i="28" s="1"/>
  <c r="T2" i="28" s="1"/>
  <c r="U2" i="28" s="1"/>
  <c r="V2" i="28" s="1"/>
  <c r="W2" i="28" s="1"/>
  <c r="X2" i="28" s="1"/>
  <c r="Y2" i="28" s="1"/>
  <c r="Z2" i="28" s="1"/>
  <c r="AA2" i="28" s="1"/>
  <c r="AB2" i="28" s="1"/>
  <c r="AC2" i="28" s="1"/>
  <c r="AD2" i="28" s="1"/>
  <c r="AE2" i="28" s="1"/>
  <c r="AF2" i="28" s="1"/>
  <c r="AG2" i="28" s="1"/>
  <c r="AH2" i="28" s="1"/>
  <c r="AI2" i="28" s="1"/>
  <c r="AJ2" i="28" s="1"/>
  <c r="AK2" i="28" s="1"/>
  <c r="AL2" i="28" s="1"/>
  <c r="AM2" i="28" s="1"/>
  <c r="AN2" i="28" s="1"/>
  <c r="AO2" i="28" s="1"/>
  <c r="AP2" i="28" s="1"/>
  <c r="AQ2" i="28" s="1"/>
  <c r="AR2" i="28" s="1"/>
  <c r="AR3" i="31"/>
  <c r="AQ3" i="31"/>
  <c r="AP3" i="31"/>
  <c r="AO3" i="31"/>
  <c r="AN3" i="31"/>
  <c r="AM3" i="31"/>
  <c r="AL3" i="31"/>
  <c r="AK3" i="31"/>
  <c r="AJ3" i="31"/>
  <c r="AI3" i="31"/>
  <c r="AH3" i="31"/>
  <c r="AG3" i="31"/>
  <c r="AF3" i="31"/>
  <c r="AE3" i="31"/>
  <c r="AD3" i="31"/>
  <c r="AC3" i="31"/>
  <c r="AB3" i="31"/>
  <c r="AA3" i="31"/>
  <c r="Z3" i="31"/>
  <c r="Y3" i="31"/>
  <c r="L1" i="31"/>
  <c r="D1196" i="5"/>
  <c r="D1155" i="5"/>
  <c r="D1114" i="5"/>
  <c r="D1073" i="5"/>
  <c r="D1032" i="5"/>
  <c r="B1196" i="5"/>
  <c r="B1155" i="5"/>
  <c r="B1114" i="5"/>
  <c r="B1073" i="5"/>
  <c r="B1032" i="5"/>
  <c r="B991" i="5"/>
  <c r="B990" i="5"/>
  <c r="B109" i="2"/>
  <c r="B108" i="2"/>
  <c r="B107" i="2"/>
  <c r="N1" i="26"/>
  <c r="L1" i="12"/>
  <c r="L1" i="9"/>
  <c r="L1" i="5"/>
  <c r="L1" i="4"/>
  <c r="L1" i="6"/>
  <c r="L1" i="2"/>
  <c r="L98" i="2" s="1"/>
  <c r="B121" i="7"/>
  <c r="E9" i="16"/>
  <c r="C68" i="9"/>
  <c r="C83" i="9" s="1"/>
  <c r="C98" i="9" s="1"/>
  <c r="C113" i="9" s="1"/>
  <c r="B88" i="7"/>
  <c r="E28" i="7"/>
  <c r="AJ18" i="7"/>
  <c r="AK18" i="7"/>
  <c r="AL18" i="7"/>
  <c r="AM18" i="7"/>
  <c r="AN18" i="7"/>
  <c r="AO18" i="7"/>
  <c r="AP18" i="7"/>
  <c r="AQ18" i="7"/>
  <c r="AR18" i="7"/>
  <c r="F2" i="12"/>
  <c r="G2" i="12" s="1"/>
  <c r="H2" i="12" s="1"/>
  <c r="I2" i="12" s="1"/>
  <c r="J2" i="12" s="1"/>
  <c r="K2" i="12" s="1"/>
  <c r="L2" i="12" s="1"/>
  <c r="M2" i="12" s="1"/>
  <c r="N2" i="12" s="1"/>
  <c r="O2" i="12" s="1"/>
  <c r="P2" i="12" s="1"/>
  <c r="Q2" i="12" s="1"/>
  <c r="R2" i="12" s="1"/>
  <c r="S2" i="12" s="1"/>
  <c r="T2" i="12" s="1"/>
  <c r="U2" i="12" s="1"/>
  <c r="V2" i="12" s="1"/>
  <c r="W2" i="12" s="1"/>
  <c r="X2" i="12" s="1"/>
  <c r="Y2" i="12" s="1"/>
  <c r="Z2" i="12" s="1"/>
  <c r="AA2" i="12" s="1"/>
  <c r="AB2" i="12" s="1"/>
  <c r="AC2" i="12" s="1"/>
  <c r="AD2" i="12" s="1"/>
  <c r="AE2" i="12" s="1"/>
  <c r="AF2" i="12" s="1"/>
  <c r="AG2" i="12" s="1"/>
  <c r="AH2" i="12" s="1"/>
  <c r="AI2" i="12" s="1"/>
  <c r="AJ2" i="12" s="1"/>
  <c r="AK2" i="12" s="1"/>
  <c r="AL2" i="12" s="1"/>
  <c r="AM2" i="12" s="1"/>
  <c r="AN2" i="12" s="1"/>
  <c r="AO2" i="12" s="1"/>
  <c r="AP2" i="12" s="1"/>
  <c r="AQ2" i="12" s="1"/>
  <c r="AR2" i="12" s="1"/>
  <c r="E29" i="9"/>
  <c r="F2" i="9"/>
  <c r="G2" i="9" s="1"/>
  <c r="H2" i="9" s="1"/>
  <c r="I2" i="9" s="1"/>
  <c r="J2" i="9" s="1"/>
  <c r="K2" i="9" s="1"/>
  <c r="L2" i="9" s="1"/>
  <c r="M2" i="9" s="1"/>
  <c r="N2" i="9" s="1"/>
  <c r="O2" i="9" s="1"/>
  <c r="P2" i="9" s="1"/>
  <c r="Q2" i="9" s="1"/>
  <c r="R2" i="9" s="1"/>
  <c r="S2" i="9" s="1"/>
  <c r="T2" i="9" s="1"/>
  <c r="U2" i="9" s="1"/>
  <c r="V2" i="9" s="1"/>
  <c r="W2" i="9" s="1"/>
  <c r="X2" i="9" s="1"/>
  <c r="Y2" i="9" s="1"/>
  <c r="Z2" i="9" s="1"/>
  <c r="AA2" i="9" s="1"/>
  <c r="AB2" i="9" s="1"/>
  <c r="AC2" i="9" s="1"/>
  <c r="AD2" i="9" s="1"/>
  <c r="AE2" i="9" s="1"/>
  <c r="AF2" i="9" s="1"/>
  <c r="AG2" i="9" s="1"/>
  <c r="AH2" i="9" s="1"/>
  <c r="AI2" i="9" s="1"/>
  <c r="AJ2" i="9" s="1"/>
  <c r="AK2" i="9" s="1"/>
  <c r="AL2" i="9" s="1"/>
  <c r="AM2" i="9" s="1"/>
  <c r="AN2" i="9" s="1"/>
  <c r="AO2" i="9" s="1"/>
  <c r="AP2" i="9" s="1"/>
  <c r="AQ2" i="9" s="1"/>
  <c r="AR2" i="9" s="1"/>
  <c r="E44" i="9"/>
  <c r="E59" i="9"/>
  <c r="E74" i="9"/>
  <c r="E89" i="9"/>
  <c r="J8" i="16"/>
  <c r="K8" i="16" s="1"/>
  <c r="L8" i="16" s="1"/>
  <c r="M8" i="16" s="1"/>
  <c r="N8" i="16" s="1"/>
  <c r="O8" i="16" s="1"/>
  <c r="P8" i="16" s="1"/>
  <c r="Q8" i="16" s="1"/>
  <c r="R8" i="16" s="1"/>
  <c r="S8" i="16" s="1"/>
  <c r="T8" i="16" s="1"/>
  <c r="U8" i="16" s="1"/>
  <c r="V8" i="16" s="1"/>
  <c r="W8" i="16" s="1"/>
  <c r="X8" i="16" s="1"/>
  <c r="Y8" i="16" s="1"/>
  <c r="Z8" i="16" s="1"/>
  <c r="AA8" i="16" s="1"/>
  <c r="AB8" i="16" s="1"/>
  <c r="AC8" i="16" s="1"/>
  <c r="AD8" i="16" s="1"/>
  <c r="AE8" i="16" s="1"/>
  <c r="AF8" i="16" s="1"/>
  <c r="AG8" i="16" s="1"/>
  <c r="AH8" i="16" s="1"/>
  <c r="AI8" i="16" s="1"/>
  <c r="AJ8" i="16" s="1"/>
  <c r="AK8" i="16" s="1"/>
  <c r="AL8" i="16" s="1"/>
  <c r="AM8" i="16" s="1"/>
  <c r="AN8" i="16" s="1"/>
  <c r="AO8" i="16" s="1"/>
  <c r="AP8" i="16" s="1"/>
  <c r="AQ8" i="16" s="1"/>
  <c r="AR8" i="16" s="1"/>
  <c r="B36" i="9"/>
  <c r="B51" i="9" s="1"/>
  <c r="B66" i="9" s="1"/>
  <c r="B81" i="9" s="1"/>
  <c r="B96" i="9" s="1"/>
  <c r="B111" i="9" s="1"/>
  <c r="B126" i="9" s="1"/>
  <c r="B141" i="9" s="1"/>
  <c r="B156" i="9" s="1"/>
  <c r="B171" i="9" s="1"/>
  <c r="B186" i="9" s="1"/>
  <c r="B37" i="9"/>
  <c r="B52" i="9" s="1"/>
  <c r="B67" i="9" s="1"/>
  <c r="B82" i="9" s="1"/>
  <c r="B97" i="9" s="1"/>
  <c r="B112" i="9" s="1"/>
  <c r="B127" i="9" s="1"/>
  <c r="B142" i="9" s="1"/>
  <c r="B157" i="9" s="1"/>
  <c r="B172" i="9" s="1"/>
  <c r="B187" i="9" s="1"/>
  <c r="B38" i="9"/>
  <c r="B53" i="9" s="1"/>
  <c r="B68" i="9" s="1"/>
  <c r="B83" i="9" s="1"/>
  <c r="B98" i="9" s="1"/>
  <c r="B113" i="9" s="1"/>
  <c r="B128" i="9" s="1"/>
  <c r="B143" i="9" s="1"/>
  <c r="B158" i="9" s="1"/>
  <c r="B173" i="9" s="1"/>
  <c r="B188" i="9" s="1"/>
  <c r="B35" i="9"/>
  <c r="B50" i="9" s="1"/>
  <c r="B65" i="9" s="1"/>
  <c r="B80" i="9" s="1"/>
  <c r="B95" i="9" s="1"/>
  <c r="B110" i="9" s="1"/>
  <c r="B125" i="9" s="1"/>
  <c r="B140" i="9" s="1"/>
  <c r="B155" i="9" s="1"/>
  <c r="B170" i="9" s="1"/>
  <c r="B185" i="9" s="1"/>
  <c r="E3" i="16"/>
  <c r="F3" i="16" s="1"/>
  <c r="G3" i="16" s="1"/>
  <c r="H3" i="16" s="1"/>
  <c r="I3" i="16" s="1"/>
  <c r="J3" i="16" s="1"/>
  <c r="K3" i="16" s="1"/>
  <c r="L3" i="16" s="1"/>
  <c r="M3" i="16" s="1"/>
  <c r="N3" i="16" s="1"/>
  <c r="O3" i="16" s="1"/>
  <c r="P3" i="16" s="1"/>
  <c r="Q3" i="16" s="1"/>
  <c r="R3" i="16" s="1"/>
  <c r="S3" i="16" s="1"/>
  <c r="T3" i="16" s="1"/>
  <c r="U3" i="16" s="1"/>
  <c r="V3" i="16" s="1"/>
  <c r="W3" i="16" s="1"/>
  <c r="X3" i="16" s="1"/>
  <c r="Y3" i="16" s="1"/>
  <c r="Z3" i="16" s="1"/>
  <c r="AA3" i="16" s="1"/>
  <c r="AB3" i="16" s="1"/>
  <c r="AC3" i="16" s="1"/>
  <c r="AD3" i="16" s="1"/>
  <c r="AE3" i="16" s="1"/>
  <c r="AF3" i="16" s="1"/>
  <c r="AG3" i="16" s="1"/>
  <c r="AH3" i="16" s="1"/>
  <c r="AI3" i="16" s="1"/>
  <c r="AJ3" i="16" s="1"/>
  <c r="AK3" i="16" s="1"/>
  <c r="AL3" i="16" s="1"/>
  <c r="AM3" i="16" s="1"/>
  <c r="AN3" i="16" s="1"/>
  <c r="AO3" i="16" s="1"/>
  <c r="AP3" i="16" s="1"/>
  <c r="AQ3" i="16" s="1"/>
  <c r="AR3" i="16" s="1"/>
  <c r="D785" i="5"/>
  <c r="D826" i="5"/>
  <c r="D867" i="5"/>
  <c r="D457" i="5"/>
  <c r="D498" i="5"/>
  <c r="D539" i="5"/>
  <c r="D580" i="5"/>
  <c r="D621" i="5"/>
  <c r="D662" i="5"/>
  <c r="D703" i="5"/>
  <c r="D744" i="5"/>
  <c r="D210" i="5"/>
  <c r="D251" i="5"/>
  <c r="D292" i="5"/>
  <c r="D333" i="5"/>
  <c r="D415" i="5"/>
  <c r="D5" i="5"/>
  <c r="D46" i="5"/>
  <c r="D87" i="5"/>
  <c r="D128" i="5"/>
  <c r="D169" i="5"/>
  <c r="Y3" i="2"/>
  <c r="Z3" i="2"/>
  <c r="AA3" i="2"/>
  <c r="AB3" i="2"/>
  <c r="AC3" i="2"/>
  <c r="AD3" i="2"/>
  <c r="AE3" i="2"/>
  <c r="AF3" i="2"/>
  <c r="AG3" i="2"/>
  <c r="AH3" i="2"/>
  <c r="AI3" i="2"/>
  <c r="AJ3" i="2"/>
  <c r="AK3" i="2"/>
  <c r="AL3" i="2"/>
  <c r="AM3" i="2"/>
  <c r="AN3" i="2"/>
  <c r="AO3" i="2"/>
  <c r="AP3" i="2"/>
  <c r="AQ3" i="2"/>
  <c r="AR3" i="2"/>
  <c r="F2" i="6"/>
  <c r="G2" i="6" s="1"/>
  <c r="H2" i="6" s="1"/>
  <c r="I2" i="6" s="1"/>
  <c r="J2" i="6" s="1"/>
  <c r="K2" i="6" s="1"/>
  <c r="L2" i="6" s="1"/>
  <c r="M2" i="6" s="1"/>
  <c r="N2" i="6" s="1"/>
  <c r="O2" i="6" s="1"/>
  <c r="P2" i="6" s="1"/>
  <c r="Q2" i="6" s="1"/>
  <c r="R2" i="6" s="1"/>
  <c r="S2" i="6" s="1"/>
  <c r="T2" i="6" s="1"/>
  <c r="U2" i="6" s="1"/>
  <c r="V2" i="6" s="1"/>
  <c r="W2" i="6" s="1"/>
  <c r="X2" i="6" s="1"/>
  <c r="Y2" i="6" s="1"/>
  <c r="Z2" i="6" s="1"/>
  <c r="AA2" i="6" s="1"/>
  <c r="AB2" i="6" s="1"/>
  <c r="AC2" i="6" s="1"/>
  <c r="AD2" i="6" s="1"/>
  <c r="AE2" i="6" s="1"/>
  <c r="AF2" i="6" s="1"/>
  <c r="AG2" i="6" s="1"/>
  <c r="AH2" i="6" s="1"/>
  <c r="AI2" i="6" s="1"/>
  <c r="AJ2" i="6" s="1"/>
  <c r="AK2" i="6" s="1"/>
  <c r="AL2" i="6" s="1"/>
  <c r="AM2" i="6" s="1"/>
  <c r="AN2" i="6" s="1"/>
  <c r="AO2" i="6" s="1"/>
  <c r="AP2" i="6" s="1"/>
  <c r="AQ2" i="6" s="1"/>
  <c r="AR2" i="6" s="1"/>
  <c r="F2" i="4"/>
  <c r="B169" i="5"/>
  <c r="B128" i="5"/>
  <c r="B87" i="5"/>
  <c r="B46" i="5"/>
  <c r="B5" i="5"/>
  <c r="B4" i="5"/>
  <c r="B1648" i="5"/>
  <c r="B415" i="5"/>
  <c r="B333" i="5"/>
  <c r="B292" i="5"/>
  <c r="G2" i="7"/>
  <c r="B210" i="5"/>
  <c r="B251" i="5"/>
  <c r="B456" i="5"/>
  <c r="B457" i="5"/>
  <c r="B498" i="5"/>
  <c r="B539" i="5"/>
  <c r="B580" i="5"/>
  <c r="B621" i="5"/>
  <c r="B662" i="5"/>
  <c r="B703" i="5"/>
  <c r="B744" i="5"/>
  <c r="B785" i="5"/>
  <c r="B826" i="5"/>
  <c r="B867" i="5"/>
  <c r="J10" i="16"/>
  <c r="K10" i="16" s="1"/>
  <c r="D1650" i="5" a="1"/>
  <c r="D1650" i="5" s="1"/>
  <c r="AS52" i="4"/>
  <c r="AS56" i="4"/>
  <c r="D1814" i="5" a="1"/>
  <c r="D1814" i="5" s="1"/>
  <c r="E51" i="4"/>
  <c r="E73" i="4" s="1"/>
  <c r="AS55" i="4"/>
  <c r="D1773" i="5" a="1"/>
  <c r="D1773" i="5" s="1"/>
  <c r="N51" i="4"/>
  <c r="N73" i="4" s="1"/>
  <c r="D1691" i="5" a="1"/>
  <c r="D1691" i="5" s="1"/>
  <c r="AS53" i="4"/>
  <c r="AI18" i="7"/>
  <c r="V18" i="7"/>
  <c r="W18" i="7"/>
  <c r="X18" i="7"/>
  <c r="Y18" i="7"/>
  <c r="Z18" i="7"/>
  <c r="AA18" i="7"/>
  <c r="AB18" i="7"/>
  <c r="AC18" i="7"/>
  <c r="AD18" i="7"/>
  <c r="AE18" i="7"/>
  <c r="AF18" i="7"/>
  <c r="AG18" i="7"/>
  <c r="AH18" i="7"/>
  <c r="U18" i="7"/>
  <c r="S18" i="7"/>
  <c r="T18" i="7"/>
  <c r="R18" i="7"/>
  <c r="I18" i="7"/>
  <c r="J18" i="7"/>
  <c r="K18" i="7"/>
  <c r="E18" i="7"/>
  <c r="F18" i="7"/>
  <c r="G18" i="7"/>
  <c r="H18" i="7"/>
  <c r="L18" i="7"/>
  <c r="M18" i="7"/>
  <c r="N18" i="7"/>
  <c r="O18" i="7"/>
  <c r="P18" i="7"/>
  <c r="Q18" i="7"/>
  <c r="AS14" i="4"/>
  <c r="AS15" i="4"/>
  <c r="D293" i="5" a="1"/>
  <c r="D309" i="5" s="1"/>
  <c r="D252" i="5" a="1"/>
  <c r="D279" i="5" s="1"/>
  <c r="AS16" i="4"/>
  <c r="D334" i="5" a="1"/>
  <c r="D338" i="5" s="1"/>
  <c r="D416" i="5" a="1"/>
  <c r="D419" i="5" s="1"/>
  <c r="AS18" i="4"/>
  <c r="D375" i="5" a="1"/>
  <c r="D391" i="5" s="1"/>
  <c r="AS17" i="4"/>
  <c r="D1074" i="5" a="1"/>
  <c r="D1104" i="5" s="1"/>
  <c r="AS36" i="4"/>
  <c r="AS44" i="4"/>
  <c r="D1402" i="5" a="1"/>
  <c r="D1238" i="5" a="1"/>
  <c r="D1242" i="5" s="1"/>
  <c r="AS38" i="4"/>
  <c r="D1156" i="5" a="1"/>
  <c r="D1157" i="5" s="1"/>
  <c r="D1279" i="5" a="1"/>
  <c r="D1306" i="5" s="1"/>
  <c r="AS41" i="4"/>
  <c r="AS43" i="4"/>
  <c r="AS40" i="4"/>
  <c r="AS37" i="4"/>
  <c r="D1115" i="5" a="1"/>
  <c r="D1125" i="5" s="1"/>
  <c r="AS35" i="4"/>
  <c r="D1033" i="5" a="1"/>
  <c r="D1070" i="5" s="1"/>
  <c r="E49" i="16"/>
  <c r="F30" i="16"/>
  <c r="G30" i="16" s="1"/>
  <c r="H30" i="16" s="1"/>
  <c r="I30" i="16" s="1"/>
  <c r="J30" i="16" s="1"/>
  <c r="K30" i="16" s="1"/>
  <c r="L30" i="16" s="1"/>
  <c r="M30" i="16" s="1"/>
  <c r="N30" i="16" s="1"/>
  <c r="O30" i="16" s="1"/>
  <c r="P30" i="16" s="1"/>
  <c r="Q30" i="16" s="1"/>
  <c r="R30" i="16" s="1"/>
  <c r="S30" i="16" s="1"/>
  <c r="T30" i="16" s="1"/>
  <c r="U30" i="16" s="1"/>
  <c r="V30" i="16" s="1"/>
  <c r="W30" i="16" s="1"/>
  <c r="X30" i="16" s="1"/>
  <c r="Y30" i="16" s="1"/>
  <c r="Z30" i="16" s="1"/>
  <c r="AA30" i="16" s="1"/>
  <c r="AB30" i="16" s="1"/>
  <c r="AC30" i="16" s="1"/>
  <c r="AD30" i="16" s="1"/>
  <c r="AE30" i="16" s="1"/>
  <c r="AF30" i="16" s="1"/>
  <c r="AG30" i="16" s="1"/>
  <c r="AH30" i="16" s="1"/>
  <c r="AI30" i="16" s="1"/>
  <c r="AJ30" i="16" s="1"/>
  <c r="AK30" i="16" s="1"/>
  <c r="AL30" i="16" s="1"/>
  <c r="AM30" i="16" s="1"/>
  <c r="AN30" i="16" s="1"/>
  <c r="AO30" i="16" s="1"/>
  <c r="AP30" i="16" s="1"/>
  <c r="AQ30" i="16" s="1"/>
  <c r="AR30" i="16" s="1"/>
  <c r="AS34" i="4"/>
  <c r="D992" i="5" a="1"/>
  <c r="D995" i="5" s="1"/>
  <c r="AS42" i="4"/>
  <c r="D1320" i="5" a="1"/>
  <c r="D1325" i="5" s="1"/>
  <c r="E33" i="4"/>
  <c r="D1197" i="5" a="1"/>
  <c r="AS39" i="4"/>
  <c r="F33" i="4"/>
  <c r="O49" i="16"/>
  <c r="Q49" i="16"/>
  <c r="P49" i="16"/>
  <c r="S49" i="16"/>
  <c r="R49" i="16"/>
  <c r="T49" i="16"/>
  <c r="U49" i="16"/>
  <c r="V49" i="16"/>
  <c r="W49" i="16"/>
  <c r="X49" i="16"/>
  <c r="Y49" i="16"/>
  <c r="Z49" i="16"/>
  <c r="AB49" i="16"/>
  <c r="AA49" i="16"/>
  <c r="AC49" i="16"/>
  <c r="AD49" i="16"/>
  <c r="AF49" i="16"/>
  <c r="AE49" i="16"/>
  <c r="AG49" i="16"/>
  <c r="AH49" i="16"/>
  <c r="AI49" i="16"/>
  <c r="AJ49" i="16"/>
  <c r="AK49" i="16"/>
  <c r="AL49" i="16"/>
  <c r="AM49" i="16"/>
  <c r="AN49" i="16"/>
  <c r="AO49" i="16"/>
  <c r="AP49" i="16"/>
  <c r="AR49" i="16"/>
  <c r="AQ49" i="16"/>
  <c r="AS15" i="32"/>
  <c r="AS16" i="32"/>
  <c r="D113" i="26" l="1"/>
  <c r="AS18" i="7"/>
  <c r="F9" i="29"/>
  <c r="F43" i="46" s="1"/>
  <c r="E43" i="46"/>
  <c r="D103" i="47"/>
  <c r="E90" i="47" s="1"/>
  <c r="G14" i="51"/>
  <c r="E29" i="4"/>
  <c r="G2" i="4"/>
  <c r="G10" i="51"/>
  <c r="E25" i="4"/>
  <c r="G15" i="51"/>
  <c r="E30" i="4"/>
  <c r="G11" i="51"/>
  <c r="E26" i="4"/>
  <c r="G12" i="51"/>
  <c r="E27" i="4"/>
  <c r="G16" i="51"/>
  <c r="E31" i="4"/>
  <c r="G13" i="51"/>
  <c r="E28" i="4"/>
  <c r="G22" i="55"/>
  <c r="G23" i="55"/>
  <c r="G19" i="55"/>
  <c r="G20" i="55"/>
  <c r="G21" i="55"/>
  <c r="G25" i="56"/>
  <c r="G26" i="56"/>
  <c r="G27" i="56"/>
  <c r="G24" i="56"/>
  <c r="F19" i="55"/>
  <c r="F21" i="55"/>
  <c r="F23" i="55"/>
  <c r="F20" i="55"/>
  <c r="F22" i="55"/>
  <c r="E20" i="55"/>
  <c r="E22" i="55"/>
  <c r="E19" i="55"/>
  <c r="E21" i="55"/>
  <c r="E23" i="55"/>
  <c r="D20" i="55"/>
  <c r="D22" i="55"/>
  <c r="D19" i="55"/>
  <c r="D21" i="55"/>
  <c r="D23" i="55"/>
  <c r="C20" i="56"/>
  <c r="C24" i="56"/>
  <c r="C26" i="56"/>
  <c r="C25" i="56"/>
  <c r="C27" i="56"/>
  <c r="I20" i="56"/>
  <c r="D24" i="56"/>
  <c r="D26" i="56"/>
  <c r="D25" i="56"/>
  <c r="D27" i="56"/>
  <c r="E24" i="56"/>
  <c r="E26" i="56"/>
  <c r="E25" i="56"/>
  <c r="E27" i="56"/>
  <c r="C20" i="55"/>
  <c r="C22" i="55"/>
  <c r="I15" i="55"/>
  <c r="C19" i="55"/>
  <c r="C21" i="55"/>
  <c r="C23" i="55"/>
  <c r="F24" i="56"/>
  <c r="F26" i="56"/>
  <c r="F25" i="56"/>
  <c r="F27" i="56"/>
  <c r="E27" i="32"/>
  <c r="E63" i="32" s="1"/>
  <c r="F9" i="16"/>
  <c r="F49" i="6"/>
  <c r="H98" i="29"/>
  <c r="H96" i="29"/>
  <c r="H97" i="29"/>
  <c r="H99" i="29"/>
  <c r="H95" i="29"/>
  <c r="E91" i="29"/>
  <c r="E93" i="29"/>
  <c r="E90" i="29"/>
  <c r="E89" i="29"/>
  <c r="E92" i="29"/>
  <c r="G8" i="51"/>
  <c r="Z55" i="54"/>
  <c r="R55" i="54"/>
  <c r="J55" i="54"/>
  <c r="Y55" i="54"/>
  <c r="Q55" i="54"/>
  <c r="I55" i="54"/>
  <c r="V55" i="54"/>
  <c r="N55" i="54"/>
  <c r="E55" i="54"/>
  <c r="AC55" i="54"/>
  <c r="M55" i="54"/>
  <c r="T55" i="54"/>
  <c r="L55" i="54"/>
  <c r="K55" i="54"/>
  <c r="AA55" i="54"/>
  <c r="X55" i="54"/>
  <c r="P55" i="54"/>
  <c r="G55" i="54"/>
  <c r="W55" i="54"/>
  <c r="O55" i="54"/>
  <c r="F55" i="54"/>
  <c r="U55" i="54"/>
  <c r="S55" i="54"/>
  <c r="AB55" i="54"/>
  <c r="J58" i="54"/>
  <c r="E8" i="4" s="1"/>
  <c r="E7" i="4" s="1"/>
  <c r="J59" i="54"/>
  <c r="F8" i="4" s="1"/>
  <c r="F17" i="29"/>
  <c r="G17" i="29" s="1"/>
  <c r="D1512" i="58"/>
  <c r="H71" i="4"/>
  <c r="H67" i="4"/>
  <c r="AF71" i="4"/>
  <c r="AF67" i="4"/>
  <c r="J71" i="4"/>
  <c r="J67" i="4"/>
  <c r="R71" i="4"/>
  <c r="R67" i="4"/>
  <c r="Z71" i="4"/>
  <c r="Z67" i="4"/>
  <c r="AH71" i="4"/>
  <c r="AH67" i="4"/>
  <c r="AP71" i="4"/>
  <c r="AP67" i="4"/>
  <c r="AN71" i="4"/>
  <c r="AN67" i="4"/>
  <c r="Q71" i="4"/>
  <c r="Q67" i="4"/>
  <c r="X71" i="4"/>
  <c r="X67" i="4"/>
  <c r="AG71" i="4"/>
  <c r="AG67" i="4"/>
  <c r="K71" i="4"/>
  <c r="K67" i="4"/>
  <c r="S71" i="4"/>
  <c r="S67" i="4"/>
  <c r="AA71" i="4"/>
  <c r="AA67" i="4"/>
  <c r="AI71" i="4"/>
  <c r="AI67" i="4"/>
  <c r="AQ71" i="4"/>
  <c r="AQ67" i="4"/>
  <c r="T71" i="4"/>
  <c r="T67" i="4"/>
  <c r="AJ71" i="4"/>
  <c r="AJ67" i="4"/>
  <c r="AK71" i="4"/>
  <c r="AK67" i="4"/>
  <c r="P71" i="4"/>
  <c r="P67" i="4"/>
  <c r="E71" i="4"/>
  <c r="E67" i="4"/>
  <c r="I71" i="4"/>
  <c r="I67" i="4"/>
  <c r="Y71" i="4"/>
  <c r="Y67" i="4"/>
  <c r="AO71" i="4"/>
  <c r="AO67" i="4"/>
  <c r="L71" i="4"/>
  <c r="L67" i="4"/>
  <c r="AB71" i="4"/>
  <c r="AB67" i="4"/>
  <c r="AR71" i="4"/>
  <c r="AR67" i="4"/>
  <c r="M71" i="4"/>
  <c r="M67" i="4"/>
  <c r="AC71" i="4"/>
  <c r="AC67" i="4"/>
  <c r="N71" i="4"/>
  <c r="N67" i="4"/>
  <c r="V71" i="4"/>
  <c r="V67" i="4"/>
  <c r="AD71" i="4"/>
  <c r="AD67" i="4"/>
  <c r="AL71" i="4"/>
  <c r="AL67" i="4"/>
  <c r="U71" i="4"/>
  <c r="U67" i="4"/>
  <c r="F71" i="4"/>
  <c r="F67" i="4"/>
  <c r="G71" i="4"/>
  <c r="G67" i="4"/>
  <c r="O71" i="4"/>
  <c r="O67" i="4"/>
  <c r="W71" i="4"/>
  <c r="W67" i="4"/>
  <c r="AE71" i="4"/>
  <c r="AE67" i="4"/>
  <c r="AM71" i="4"/>
  <c r="AM67" i="4"/>
  <c r="M221" i="58"/>
  <c r="I221" i="58"/>
  <c r="P221" i="58"/>
  <c r="U221" i="58"/>
  <c r="AO221" i="58"/>
  <c r="AK221" i="58"/>
  <c r="AG221" i="58"/>
  <c r="AC221" i="58"/>
  <c r="Y221" i="58"/>
  <c r="G221" i="58"/>
  <c r="L221" i="58"/>
  <c r="H221" i="58"/>
  <c r="X221" i="58"/>
  <c r="T221" i="58"/>
  <c r="AR221" i="58"/>
  <c r="AN221" i="58"/>
  <c r="AJ221" i="58"/>
  <c r="AF221" i="58"/>
  <c r="AB221" i="58"/>
  <c r="O221" i="58"/>
  <c r="K221" i="58"/>
  <c r="S221" i="58"/>
  <c r="AQ221" i="58"/>
  <c r="AM221" i="58"/>
  <c r="AI221" i="58"/>
  <c r="AE221" i="58"/>
  <c r="AA221" i="58"/>
  <c r="N221" i="58"/>
  <c r="J221" i="58"/>
  <c r="Q221" i="58"/>
  <c r="V221" i="58"/>
  <c r="R221" i="58"/>
  <c r="AP221" i="58"/>
  <c r="AL221" i="58"/>
  <c r="AH221" i="58"/>
  <c r="AD221" i="58"/>
  <c r="Z221" i="58"/>
  <c r="G27" i="16"/>
  <c r="E115" i="7"/>
  <c r="D5" i="53"/>
  <c r="AR734" i="58"/>
  <c r="AN734" i="58"/>
  <c r="AJ734" i="58"/>
  <c r="AF734" i="58"/>
  <c r="AB734" i="58"/>
  <c r="X734" i="58"/>
  <c r="T734" i="58"/>
  <c r="AO733" i="58"/>
  <c r="AK733" i="58"/>
  <c r="AG733" i="58"/>
  <c r="AC733" i="58"/>
  <c r="Y733" i="58"/>
  <c r="U733" i="58"/>
  <c r="AP732" i="58"/>
  <c r="AL732" i="58"/>
  <c r="AH732" i="58"/>
  <c r="AD732" i="58"/>
  <c r="Z732" i="58"/>
  <c r="V732" i="58"/>
  <c r="AQ734" i="58"/>
  <c r="AM734" i="58"/>
  <c r="AI734" i="58"/>
  <c r="AE734" i="58"/>
  <c r="AA734" i="58"/>
  <c r="W734" i="58"/>
  <c r="AR733" i="58"/>
  <c r="AN733" i="58"/>
  <c r="AJ733" i="58"/>
  <c r="AF733" i="58"/>
  <c r="AB733" i="58"/>
  <c r="X733" i="58"/>
  <c r="T733" i="58"/>
  <c r="AO732" i="58"/>
  <c r="AK732" i="58"/>
  <c r="AG732" i="58"/>
  <c r="AC732" i="58"/>
  <c r="Y732" i="58"/>
  <c r="U732" i="58"/>
  <c r="AP734" i="58"/>
  <c r="AL734" i="58"/>
  <c r="AH734" i="58"/>
  <c r="Z734" i="58"/>
  <c r="V734" i="58"/>
  <c r="AQ733" i="58"/>
  <c r="AM733" i="58"/>
  <c r="AI733" i="58"/>
  <c r="AA733" i="58"/>
  <c r="AR732" i="58"/>
  <c r="AJ732" i="58"/>
  <c r="AB732" i="58"/>
  <c r="X732" i="58"/>
  <c r="AO734" i="58"/>
  <c r="AG734" i="58"/>
  <c r="Y734" i="58"/>
  <c r="AP733" i="58"/>
  <c r="AH733" i="58"/>
  <c r="Z733" i="58"/>
  <c r="AQ732" i="58"/>
  <c r="AI732" i="58"/>
  <c r="AA732" i="58"/>
  <c r="AD734" i="58"/>
  <c r="AE733" i="58"/>
  <c r="W733" i="58"/>
  <c r="AN732" i="58"/>
  <c r="AF732" i="58"/>
  <c r="T732" i="58"/>
  <c r="AK734" i="58"/>
  <c r="AC734" i="58"/>
  <c r="U734" i="58"/>
  <c r="AL733" i="58"/>
  <c r="AD733" i="58"/>
  <c r="V733" i="58"/>
  <c r="AM732" i="58"/>
  <c r="AE732" i="58"/>
  <c r="W732" i="58"/>
  <c r="G5" i="53"/>
  <c r="G18" i="53"/>
  <c r="G25" i="53" s="1"/>
  <c r="E193" i="29"/>
  <c r="D11" i="32"/>
  <c r="AM22" i="2"/>
  <c r="AM119" i="2" s="1"/>
  <c r="W22" i="2"/>
  <c r="W119" i="2" s="1"/>
  <c r="S22" i="2"/>
  <c r="S119" i="2" s="1"/>
  <c r="AQ21" i="2"/>
  <c r="AQ118" i="2" s="1"/>
  <c r="AE21" i="2"/>
  <c r="AE118" i="2" s="1"/>
  <c r="AA21" i="2"/>
  <c r="AA118" i="2" s="1"/>
  <c r="AD22" i="2"/>
  <c r="AD119" i="2" s="1"/>
  <c r="R22" i="2"/>
  <c r="R119" i="2" s="1"/>
  <c r="AL21" i="2"/>
  <c r="AL118" i="2" s="1"/>
  <c r="Z21" i="2"/>
  <c r="Z118" i="2" s="1"/>
  <c r="AN22" i="2"/>
  <c r="AN119" i="2" s="1"/>
  <c r="T21" i="2"/>
  <c r="T118" i="2" s="1"/>
  <c r="H21" i="2"/>
  <c r="H118" i="2" s="1"/>
  <c r="AK22" i="2"/>
  <c r="AK119" i="2" s="1"/>
  <c r="W21" i="2"/>
  <c r="W118" i="2" s="1"/>
  <c r="S21" i="2"/>
  <c r="S118" i="2" s="1"/>
  <c r="G21" i="2"/>
  <c r="G118" i="2" s="1"/>
  <c r="AR22" i="2"/>
  <c r="AR119" i="2" s="1"/>
  <c r="T22" i="2"/>
  <c r="T119" i="2" s="1"/>
  <c r="L22" i="2"/>
  <c r="L119" i="2" s="1"/>
  <c r="AB21" i="2"/>
  <c r="AB118" i="2" s="1"/>
  <c r="V21" i="2"/>
  <c r="V118" i="2" s="1"/>
  <c r="F21" i="2"/>
  <c r="F118" i="2" s="1"/>
  <c r="Y22" i="2"/>
  <c r="Y119" i="2" s="1"/>
  <c r="Q22" i="2"/>
  <c r="Q119" i="2" s="1"/>
  <c r="Y21" i="2"/>
  <c r="Y118" i="2" s="1"/>
  <c r="I21" i="2"/>
  <c r="I118" i="2" s="1"/>
  <c r="G183" i="29"/>
  <c r="K47" i="54"/>
  <c r="G9" i="51"/>
  <c r="E22" i="51"/>
  <c r="D44" i="28"/>
  <c r="G121" i="28"/>
  <c r="J123" i="28"/>
  <c r="D8" i="53"/>
  <c r="E77" i="29"/>
  <c r="D1636" i="5"/>
  <c r="D1483" i="5"/>
  <c r="D1627" i="5"/>
  <c r="D1614" i="5"/>
  <c r="D1635" i="5"/>
  <c r="D1615" i="5"/>
  <c r="D1643" i="5"/>
  <c r="D1628" i="5"/>
  <c r="D1630" i="5"/>
  <c r="D1477" i="5"/>
  <c r="D1460" i="5"/>
  <c r="D1641" i="5"/>
  <c r="D1645" i="5"/>
  <c r="D1449" i="5"/>
  <c r="E12" i="52"/>
  <c r="E103" i="29"/>
  <c r="E20" i="29"/>
  <c r="D1380" i="5"/>
  <c r="E38" i="52"/>
  <c r="E36" i="2" s="1"/>
  <c r="D1507" i="5"/>
  <c r="D1490" i="5"/>
  <c r="D1495" i="5"/>
  <c r="D1517" i="5"/>
  <c r="D1511" i="5"/>
  <c r="D184" i="29"/>
  <c r="D75" i="32" s="1"/>
  <c r="D1520" i="5"/>
  <c r="D1521" i="5"/>
  <c r="D1180" i="5"/>
  <c r="D1502" i="5"/>
  <c r="D1510" i="5"/>
  <c r="D1486" i="5"/>
  <c r="D1492" i="5"/>
  <c r="F17" i="53"/>
  <c r="O47" i="54"/>
  <c r="D1195" i="5"/>
  <c r="D1491" i="5"/>
  <c r="D1489" i="5"/>
  <c r="D1498" i="5"/>
  <c r="D1518" i="5"/>
  <c r="D438" i="5"/>
  <c r="D416" i="5"/>
  <c r="D1167" i="5"/>
  <c r="D1576" i="5"/>
  <c r="D1193" i="5"/>
  <c r="D1469" i="5"/>
  <c r="D1568" i="5"/>
  <c r="D1646" i="5"/>
  <c r="D1613" i="5"/>
  <c r="D1647" i="5"/>
  <c r="D434" i="5"/>
  <c r="D365" i="5"/>
  <c r="D1108" i="5"/>
  <c r="D443" i="5"/>
  <c r="D1561" i="5"/>
  <c r="D437" i="5"/>
  <c r="D307" i="5"/>
  <c r="F23" i="53"/>
  <c r="D402" i="5"/>
  <c r="D1600" i="5"/>
  <c r="E16" i="9"/>
  <c r="D1622" i="5"/>
  <c r="D1612" i="5"/>
  <c r="D1644" i="5"/>
  <c r="D1618" i="5"/>
  <c r="H20" i="56"/>
  <c r="F21" i="53"/>
  <c r="D1370" i="5"/>
  <c r="D384" i="5"/>
  <c r="D1640" i="5"/>
  <c r="D1584" i="5"/>
  <c r="D1616" i="5"/>
  <c r="D1609" i="5"/>
  <c r="D1632" i="5"/>
  <c r="D1608" i="5"/>
  <c r="D1478" i="5"/>
  <c r="D1572" i="5"/>
  <c r="D1496" i="5"/>
  <c r="D1500" i="5"/>
  <c r="D1501" i="5"/>
  <c r="D1626" i="5"/>
  <c r="D445" i="5"/>
  <c r="D1450" i="5"/>
  <c r="D1456" i="5"/>
  <c r="D440" i="5"/>
  <c r="D1590" i="5"/>
  <c r="D1625" i="5"/>
  <c r="D1634" i="5"/>
  <c r="D1611" i="5"/>
  <c r="D1623" i="5"/>
  <c r="D1617" i="5"/>
  <c r="D1638" i="5"/>
  <c r="D1461" i="5"/>
  <c r="D298" i="5"/>
  <c r="F25" i="53"/>
  <c r="D1124" i="5"/>
  <c r="D1119" i="5"/>
  <c r="D1134" i="5"/>
  <c r="D1143" i="5"/>
  <c r="D1140" i="5"/>
  <c r="D1273" i="5"/>
  <c r="D1240" i="5"/>
  <c r="D1082" i="5"/>
  <c r="D1154" i="5"/>
  <c r="D1133" i="5"/>
  <c r="D1130" i="5"/>
  <c r="D1151" i="5"/>
  <c r="D1094" i="5"/>
  <c r="D260" i="5"/>
  <c r="D1249" i="5"/>
  <c r="D1599" i="5"/>
  <c r="D1619" i="5"/>
  <c r="D449" i="5"/>
  <c r="D426" i="5"/>
  <c r="D1121" i="5"/>
  <c r="D1115" i="5"/>
  <c r="D1123" i="5"/>
  <c r="D1535" i="5"/>
  <c r="D1629" i="5"/>
  <c r="D1368" i="5"/>
  <c r="D1444" i="5"/>
  <c r="D432" i="5"/>
  <c r="D1135" i="5"/>
  <c r="D1578" i="5"/>
  <c r="D1581" i="5"/>
  <c r="D1637" i="5"/>
  <c r="D1624" i="5"/>
  <c r="D1610" i="5"/>
  <c r="D1631" i="5"/>
  <c r="D1642" i="5"/>
  <c r="D1620" i="5"/>
  <c r="D1621" i="5"/>
  <c r="D1639" i="5"/>
  <c r="D1138" i="5"/>
  <c r="D1120" i="5"/>
  <c r="D1137" i="5"/>
  <c r="D1147" i="5"/>
  <c r="D1141" i="5"/>
  <c r="D1131" i="5"/>
  <c r="I1477" i="58"/>
  <c r="I1523" i="58" s="1"/>
  <c r="H15" i="55"/>
  <c r="D1238" i="5"/>
  <c r="D1097" i="5"/>
  <c r="D1099" i="5"/>
  <c r="D1257" i="5"/>
  <c r="D1598" i="5"/>
  <c r="D429" i="5"/>
  <c r="D436" i="5"/>
  <c r="D441" i="5"/>
  <c r="D1593" i="5"/>
  <c r="D1378" i="5"/>
  <c r="D1383" i="5"/>
  <c r="D1540" i="5"/>
  <c r="D1532" i="5"/>
  <c r="D312" i="5"/>
  <c r="D455" i="5"/>
  <c r="D1087" i="5"/>
  <c r="D1595" i="5"/>
  <c r="D1582" i="5"/>
  <c r="D305" i="5"/>
  <c r="D294" i="5"/>
  <c r="D446" i="5"/>
  <c r="D1276" i="5"/>
  <c r="D1275" i="5"/>
  <c r="D1085" i="5"/>
  <c r="D1265" i="5"/>
  <c r="D1382" i="5"/>
  <c r="D1371" i="5"/>
  <c r="D1375" i="5"/>
  <c r="D1533" i="5"/>
  <c r="D282" i="5"/>
  <c r="D1091" i="5"/>
  <c r="D1270" i="5"/>
  <c r="D1106" i="5"/>
  <c r="D1583" i="5"/>
  <c r="D1601" i="5"/>
  <c r="D454" i="5"/>
  <c r="D418" i="5"/>
  <c r="D1573" i="5"/>
  <c r="D1574" i="5"/>
  <c r="D1392" i="5"/>
  <c r="D1545" i="5"/>
  <c r="D322" i="5"/>
  <c r="D421" i="5"/>
  <c r="D1605" i="5"/>
  <c r="D1570" i="5"/>
  <c r="D303" i="5"/>
  <c r="D316" i="5"/>
  <c r="D451" i="5"/>
  <c r="D357" i="5"/>
  <c r="D1231" i="5"/>
  <c r="D1220" i="5"/>
  <c r="D1217" i="5"/>
  <c r="D1014" i="5"/>
  <c r="D997" i="5"/>
  <c r="D992" i="5"/>
  <c r="D1016" i="5"/>
  <c r="D1247" i="5"/>
  <c r="D1277" i="5"/>
  <c r="D1250" i="5"/>
  <c r="D1269" i="5"/>
  <c r="D1271" i="5"/>
  <c r="D1251" i="5"/>
  <c r="D1258" i="5"/>
  <c r="D1274" i="5"/>
  <c r="D1241" i="5"/>
  <c r="D1254" i="5"/>
  <c r="D1260" i="5"/>
  <c r="D1261" i="5"/>
  <c r="D1272" i="5"/>
  <c r="D1264" i="5"/>
  <c r="D1245" i="5"/>
  <c r="D1239" i="5"/>
  <c r="D1244" i="5"/>
  <c r="D1268" i="5"/>
  <c r="D1252" i="5"/>
  <c r="D1266" i="5"/>
  <c r="D1262" i="5"/>
  <c r="D1255" i="5"/>
  <c r="D1090" i="5"/>
  <c r="D1112" i="5"/>
  <c r="D1075" i="5"/>
  <c r="D1248" i="5"/>
  <c r="D1243" i="5"/>
  <c r="D1259" i="5"/>
  <c r="D1113" i="5"/>
  <c r="D1111" i="5"/>
  <c r="D1102" i="5"/>
  <c r="D1493" i="5"/>
  <c r="D1499" i="5"/>
  <c r="D1506" i="5"/>
  <c r="D1519" i="5"/>
  <c r="D1515" i="5"/>
  <c r="D1485" i="5"/>
  <c r="D1523" i="5"/>
  <c r="D1505" i="5"/>
  <c r="D1503" i="5"/>
  <c r="D1522" i="5"/>
  <c r="D1497" i="5"/>
  <c r="D1488" i="5"/>
  <c r="D1494" i="5"/>
  <c r="D1487" i="5"/>
  <c r="D1524" i="5"/>
  <c r="D1504" i="5"/>
  <c r="D1514" i="5"/>
  <c r="D1512" i="5"/>
  <c r="D1516" i="5"/>
  <c r="D1508" i="5"/>
  <c r="D1513" i="5"/>
  <c r="D377" i="5"/>
  <c r="D396" i="5"/>
  <c r="D380" i="5"/>
  <c r="D375" i="5"/>
  <c r="D376" i="5"/>
  <c r="D1550" i="5"/>
  <c r="D1536" i="5"/>
  <c r="D1528" i="5"/>
  <c r="D1546" i="5"/>
  <c r="D1552" i="5"/>
  <c r="D1548" i="5"/>
  <c r="D1559" i="5"/>
  <c r="D410" i="5"/>
  <c r="D1100" i="5"/>
  <c r="D1103" i="5"/>
  <c r="D1092" i="5"/>
  <c r="D1096" i="5"/>
  <c r="D1098" i="5"/>
  <c r="D1088" i="5"/>
  <c r="D1074" i="5"/>
  <c r="D1078" i="5"/>
  <c r="D1105" i="5"/>
  <c r="D1077" i="5"/>
  <c r="D1086" i="5"/>
  <c r="D1084" i="5"/>
  <c r="D1076" i="5"/>
  <c r="D1079" i="5"/>
  <c r="D1109" i="5"/>
  <c r="D1095" i="5"/>
  <c r="D1110" i="5"/>
  <c r="D1089" i="5"/>
  <c r="D1093" i="5"/>
  <c r="D1080" i="5"/>
  <c r="D1083" i="5"/>
  <c r="D1384" i="5"/>
  <c r="D1365" i="5"/>
  <c r="D1387" i="5"/>
  <c r="D1395" i="5"/>
  <c r="D1391" i="5"/>
  <c r="D1400" i="5"/>
  <c r="D1396" i="5"/>
  <c r="D1363" i="5"/>
  <c r="D1386" i="5"/>
  <c r="D1389" i="5"/>
  <c r="D1369" i="5"/>
  <c r="D1023" i="5"/>
  <c r="D262" i="5"/>
  <c r="D278" i="5"/>
  <c r="D261" i="5"/>
  <c r="D259" i="5"/>
  <c r="D266" i="5"/>
  <c r="D252" i="5"/>
  <c r="D1223" i="5"/>
  <c r="D1267" i="5"/>
  <c r="D1253" i="5"/>
  <c r="D1256" i="5"/>
  <c r="D1107" i="5"/>
  <c r="D1081" i="5"/>
  <c r="D263" i="5"/>
  <c r="D1246" i="5"/>
  <c r="D1263" i="5"/>
  <c r="D289" i="5"/>
  <c r="D277" i="5"/>
  <c r="D385" i="5"/>
  <c r="D264" i="5"/>
  <c r="D1101" i="5"/>
  <c r="D1183" i="5"/>
  <c r="D1165" i="5"/>
  <c r="D1185" i="5"/>
  <c r="D1163" i="5"/>
  <c r="D1170" i="5"/>
  <c r="D1171" i="5"/>
  <c r="G102" i="26"/>
  <c r="G67" i="7"/>
  <c r="F11" i="29"/>
  <c r="F12" i="29" s="1"/>
  <c r="E79" i="29"/>
  <c r="E81" i="29"/>
  <c r="F15" i="29"/>
  <c r="F16" i="29" s="1"/>
  <c r="E105" i="29"/>
  <c r="E104" i="29"/>
  <c r="D452" i="5"/>
  <c r="D450" i="5"/>
  <c r="E14" i="29"/>
  <c r="AS261" i="58"/>
  <c r="D20" i="56"/>
  <c r="F15" i="55"/>
  <c r="D1329" i="5"/>
  <c r="D1339" i="5"/>
  <c r="D1353" i="5"/>
  <c r="D1324" i="5"/>
  <c r="D1326" i="5"/>
  <c r="D1340" i="5"/>
  <c r="D1348" i="5"/>
  <c r="D1336" i="5"/>
  <c r="D1321" i="5"/>
  <c r="D1354" i="5"/>
  <c r="D1328" i="5"/>
  <c r="D1332" i="5"/>
  <c r="D1357" i="5"/>
  <c r="D1335" i="5"/>
  <c r="D1350" i="5"/>
  <c r="D1287" i="5"/>
  <c r="D1298" i="5"/>
  <c r="D1282" i="5"/>
  <c r="D1283" i="5"/>
  <c r="D1320" i="5"/>
  <c r="D1345" i="5"/>
  <c r="D1337" i="5"/>
  <c r="D1356" i="5"/>
  <c r="D1034" i="5"/>
  <c r="D1038" i="5"/>
  <c r="D1047" i="5"/>
  <c r="D1060" i="5"/>
  <c r="D1051" i="5"/>
  <c r="D1334" i="5"/>
  <c r="D1330" i="5"/>
  <c r="D1344" i="5"/>
  <c r="D1331" i="5"/>
  <c r="D1355" i="5"/>
  <c r="D1322" i="5"/>
  <c r="D1359" i="5"/>
  <c r="D1343" i="5"/>
  <c r="D1351" i="5"/>
  <c r="D1333" i="5"/>
  <c r="D1323" i="5"/>
  <c r="D1211" i="5"/>
  <c r="D1327" i="5"/>
  <c r="D1352" i="5"/>
  <c r="D1358" i="5"/>
  <c r="D1342" i="5"/>
  <c r="D1346" i="5"/>
  <c r="D1347" i="5"/>
  <c r="D1341" i="5"/>
  <c r="D1338" i="5"/>
  <c r="D1349" i="5"/>
  <c r="D1301" i="5"/>
  <c r="D407" i="5"/>
  <c r="D378" i="5"/>
  <c r="D397" i="5"/>
  <c r="D413" i="5"/>
  <c r="D395" i="5"/>
  <c r="D389" i="5"/>
  <c r="D302" i="5"/>
  <c r="D320" i="5"/>
  <c r="D306" i="5"/>
  <c r="D297" i="5"/>
  <c r="D296" i="5"/>
  <c r="D310" i="5"/>
  <c r="D393" i="5"/>
  <c r="D400" i="5"/>
  <c r="D409" i="5"/>
  <c r="D399" i="5"/>
  <c r="D392" i="5"/>
  <c r="D387" i="5"/>
  <c r="D358" i="5"/>
  <c r="E19" i="29"/>
  <c r="E174" i="29" s="1"/>
  <c r="E102" i="29"/>
  <c r="F18" i="29"/>
  <c r="D382" i="5"/>
  <c r="D390" i="5"/>
  <c r="D406" i="5"/>
  <c r="D379" i="5"/>
  <c r="D403" i="5"/>
  <c r="D381" i="5"/>
  <c r="D383" i="5"/>
  <c r="D354" i="5"/>
  <c r="D299" i="5"/>
  <c r="D414" i="5"/>
  <c r="D315" i="5"/>
  <c r="D304" i="5"/>
  <c r="D1150" i="5"/>
  <c r="D342" i="5"/>
  <c r="D1145" i="5"/>
  <c r="G20" i="56"/>
  <c r="D1199" i="5"/>
  <c r="D1544" i="5"/>
  <c r="D1538" i="5"/>
  <c r="D1563" i="5"/>
  <c r="D1541" i="5"/>
  <c r="D1534" i="5"/>
  <c r="D1526" i="5"/>
  <c r="D1555" i="5"/>
  <c r="D1562" i="5"/>
  <c r="D1530" i="5"/>
  <c r="D1557" i="5"/>
  <c r="D1543" i="5"/>
  <c r="D1560" i="5"/>
  <c r="D1554" i="5"/>
  <c r="D1539" i="5"/>
  <c r="D1527" i="5"/>
  <c r="D1551" i="5"/>
  <c r="D1553" i="5"/>
  <c r="D1537" i="5"/>
  <c r="D1556" i="5"/>
  <c r="D1549" i="5"/>
  <c r="D1531" i="5"/>
  <c r="D1295" i="5"/>
  <c r="D1296" i="5"/>
  <c r="D1315" i="5"/>
  <c r="D1304" i="5"/>
  <c r="D1300" i="5"/>
  <c r="D1284" i="5"/>
  <c r="D1280" i="5"/>
  <c r="D1299" i="5"/>
  <c r="D1288" i="5"/>
  <c r="D1312" i="5"/>
  <c r="D1302" i="5"/>
  <c r="D1285" i="5"/>
  <c r="D1293" i="5"/>
  <c r="D1318" i="5"/>
  <c r="D1303" i="5"/>
  <c r="D1286" i="5"/>
  <c r="D1317" i="5"/>
  <c r="D1294" i="5"/>
  <c r="D1289" i="5"/>
  <c r="D1281" i="5"/>
  <c r="G6" i="16"/>
  <c r="G35" i="16" s="1"/>
  <c r="E7" i="16"/>
  <c r="D1201" i="5"/>
  <c r="D1230" i="5"/>
  <c r="D1216" i="5"/>
  <c r="D1291" i="5"/>
  <c r="D1057" i="5"/>
  <c r="D1055" i="5"/>
  <c r="D1156" i="5"/>
  <c r="D1164" i="5"/>
  <c r="D1158" i="5"/>
  <c r="D1168" i="5"/>
  <c r="D1162" i="5"/>
  <c r="D1173" i="5"/>
  <c r="D1176" i="5"/>
  <c r="D1178" i="5"/>
  <c r="D1169" i="5"/>
  <c r="D1181" i="5"/>
  <c r="D1182" i="5"/>
  <c r="D1161" i="5"/>
  <c r="D1160" i="5"/>
  <c r="D1175" i="5"/>
  <c r="D1190" i="5"/>
  <c r="D1159" i="5"/>
  <c r="D1177" i="5"/>
  <c r="D1213" i="5"/>
  <c r="D1214" i="5"/>
  <c r="D1207" i="5"/>
  <c r="D996" i="5"/>
  <c r="D1020" i="5"/>
  <c r="D1308" i="5"/>
  <c r="D1313" i="5"/>
  <c r="D1179" i="5"/>
  <c r="D1166" i="5"/>
  <c r="D1063" i="5"/>
  <c r="D1064" i="5"/>
  <c r="D1307" i="5"/>
  <c r="D1305" i="5"/>
  <c r="D269" i="5"/>
  <c r="D254" i="5"/>
  <c r="D270" i="5"/>
  <c r="D273" i="5"/>
  <c r="D283" i="5"/>
  <c r="D268" i="5"/>
  <c r="D271" i="5"/>
  <c r="D286" i="5"/>
  <c r="D258" i="5"/>
  <c r="D287" i="5"/>
  <c r="D265" i="5"/>
  <c r="D275" i="5"/>
  <c r="D276" i="5"/>
  <c r="D274" i="5"/>
  <c r="D291" i="5"/>
  <c r="D267" i="5"/>
  <c r="D290" i="5"/>
  <c r="D272" i="5"/>
  <c r="D257" i="5"/>
  <c r="D288" i="5"/>
  <c r="D284" i="5"/>
  <c r="AS51" i="4"/>
  <c r="D1592" i="5"/>
  <c r="D1604" i="5"/>
  <c r="D1586" i="5"/>
  <c r="D1567" i="5"/>
  <c r="D1602" i="5"/>
  <c r="D1571" i="5"/>
  <c r="D1588" i="5"/>
  <c r="D1569" i="5"/>
  <c r="D1577" i="5"/>
  <c r="D1580" i="5"/>
  <c r="D1594" i="5"/>
  <c r="D1579" i="5"/>
  <c r="D1606" i="5"/>
  <c r="D1575" i="5"/>
  <c r="D1591" i="5"/>
  <c r="D1585" i="5"/>
  <c r="D1589" i="5"/>
  <c r="D1603" i="5"/>
  <c r="D1587" i="5"/>
  <c r="D1596" i="5"/>
  <c r="D1393" i="5"/>
  <c r="D1381" i="5"/>
  <c r="D1376" i="5"/>
  <c r="D1374" i="5"/>
  <c r="D1372" i="5"/>
  <c r="D1364" i="5"/>
  <c r="D1373" i="5"/>
  <c r="D1377" i="5"/>
  <c r="D1379" i="5"/>
  <c r="D1362" i="5"/>
  <c r="D1394" i="5"/>
  <c r="D1388" i="5"/>
  <c r="D1398" i="5"/>
  <c r="D1367" i="5"/>
  <c r="D1361" i="5"/>
  <c r="D1385" i="5"/>
  <c r="D1366" i="5"/>
  <c r="D1399" i="5"/>
  <c r="D1397" i="5"/>
  <c r="D1069" i="5"/>
  <c r="D1061" i="5"/>
  <c r="D1052" i="5"/>
  <c r="D1043" i="5"/>
  <c r="D1039" i="5"/>
  <c r="D1058" i="5"/>
  <c r="D1045" i="5"/>
  <c r="D1065" i="5"/>
  <c r="D1071" i="5"/>
  <c r="D1054" i="5"/>
  <c r="D1059" i="5"/>
  <c r="D1062" i="5"/>
  <c r="D1035" i="5"/>
  <c r="D1048" i="5"/>
  <c r="D1050" i="5"/>
  <c r="D1056" i="5"/>
  <c r="D1036" i="5"/>
  <c r="D1044" i="5"/>
  <c r="D1046" i="5"/>
  <c r="D1072" i="5"/>
  <c r="D1219" i="5"/>
  <c r="D1202" i="5"/>
  <c r="D1226" i="5"/>
  <c r="D1215" i="5"/>
  <c r="D1224" i="5"/>
  <c r="D1232" i="5"/>
  <c r="D1204" i="5"/>
  <c r="D1221" i="5"/>
  <c r="D1203" i="5"/>
  <c r="D1225" i="5"/>
  <c r="D1209" i="5"/>
  <c r="D1234" i="5"/>
  <c r="D1200" i="5"/>
  <c r="D1218" i="5"/>
  <c r="D1208" i="5"/>
  <c r="D1205" i="5"/>
  <c r="D1310" i="5"/>
  <c r="D1042" i="5"/>
  <c r="D1040" i="5"/>
  <c r="D1068" i="5"/>
  <c r="D1290" i="5"/>
  <c r="AS73" i="4"/>
  <c r="D1008" i="5"/>
  <c r="D1011" i="5"/>
  <c r="D1025" i="5"/>
  <c r="D1028" i="5"/>
  <c r="D1026" i="5"/>
  <c r="D1024" i="5"/>
  <c r="D999" i="5"/>
  <c r="D1005" i="5"/>
  <c r="D1022" i="5"/>
  <c r="D993" i="5"/>
  <c r="D1000" i="5"/>
  <c r="D1053" i="5"/>
  <c r="D1067" i="5"/>
  <c r="D1186" i="5"/>
  <c r="D1292" i="5"/>
  <c r="D1194" i="5"/>
  <c r="D1174" i="5"/>
  <c r="D1033" i="5"/>
  <c r="D1309" i="5"/>
  <c r="D1197" i="5"/>
  <c r="D1210" i="5"/>
  <c r="D1198" i="5"/>
  <c r="D1010" i="5"/>
  <c r="D1021" i="5"/>
  <c r="D1314" i="5"/>
  <c r="D256" i="5"/>
  <c r="D280" i="5"/>
  <c r="D1172" i="5"/>
  <c r="D1049" i="5"/>
  <c r="D1041" i="5"/>
  <c r="D1037" i="5"/>
  <c r="D1066" i="5"/>
  <c r="D1191" i="5"/>
  <c r="D1311" i="5"/>
  <c r="D1188" i="5"/>
  <c r="D1316" i="5"/>
  <c r="D1184" i="5"/>
  <c r="D1297" i="5"/>
  <c r="D281" i="5"/>
  <c r="D285" i="5"/>
  <c r="D253" i="5"/>
  <c r="D1192" i="5"/>
  <c r="D1187" i="5"/>
  <c r="D1564" i="5"/>
  <c r="D1558" i="5"/>
  <c r="D1542" i="5"/>
  <c r="D1547" i="5"/>
  <c r="D1565" i="5"/>
  <c r="D1189" i="5"/>
  <c r="D1279" i="5"/>
  <c r="D255" i="5"/>
  <c r="D453" i="5"/>
  <c r="D448" i="5"/>
  <c r="D427" i="5"/>
  <c r="D431" i="5"/>
  <c r="D433" i="5"/>
  <c r="D423" i="5"/>
  <c r="D444" i="5"/>
  <c r="D420" i="5"/>
  <c r="D442" i="5"/>
  <c r="D447" i="5"/>
  <c r="D439" i="5"/>
  <c r="D435" i="5"/>
  <c r="D425" i="5"/>
  <c r="D428" i="5"/>
  <c r="D430" i="5"/>
  <c r="D422" i="5"/>
  <c r="D417" i="5"/>
  <c r="D424" i="5"/>
  <c r="F13" i="29"/>
  <c r="G13" i="29" s="1"/>
  <c r="E107" i="29"/>
  <c r="D408" i="5"/>
  <c r="D404" i="5"/>
  <c r="D412" i="5"/>
  <c r="D386" i="5"/>
  <c r="D388" i="5"/>
  <c r="D398" i="5"/>
  <c r="D411" i="5"/>
  <c r="D401" i="5"/>
  <c r="D394" i="5"/>
  <c r="D405" i="5"/>
  <c r="D350" i="5"/>
  <c r="D332" i="5"/>
  <c r="D318" i="5"/>
  <c r="D326" i="5"/>
  <c r="D308" i="5"/>
  <c r="D301" i="5"/>
  <c r="D352" i="5"/>
  <c r="D35" i="6"/>
  <c r="E80" i="29"/>
  <c r="E12" i="29"/>
  <c r="E101" i="29"/>
  <c r="E16" i="29"/>
  <c r="J122" i="28"/>
  <c r="L120" i="28" s="1"/>
  <c r="L119" i="28" s="1"/>
  <c r="L118" i="28" s="1"/>
  <c r="L117" i="28" s="1"/>
  <c r="L116" i="28" s="1"/>
  <c r="L115" i="28" s="1"/>
  <c r="L114" i="28" s="1"/>
  <c r="L113" i="28" s="1"/>
  <c r="L112" i="28" s="1"/>
  <c r="L111" i="28" s="1"/>
  <c r="L110" i="28" s="1"/>
  <c r="L109" i="28" s="1"/>
  <c r="L108" i="28" s="1"/>
  <c r="L107" i="28" s="1"/>
  <c r="L106" i="28" s="1"/>
  <c r="L105" i="28" s="1"/>
  <c r="L104" i="28" s="1"/>
  <c r="L103" i="28" s="1"/>
  <c r="L102" i="28" s="1"/>
  <c r="L101" i="28" s="1"/>
  <c r="L100" i="28" s="1"/>
  <c r="L99" i="28" s="1"/>
  <c r="L98" i="28" s="1"/>
  <c r="L97" i="28" s="1"/>
  <c r="L96" i="28" s="1"/>
  <c r="L95" i="28" s="1"/>
  <c r="L94" i="28" s="1"/>
  <c r="L93" i="28" s="1"/>
  <c r="L92" i="28" s="1"/>
  <c r="L91" i="28" s="1"/>
  <c r="L90" i="28" s="1"/>
  <c r="L89" i="28" s="1"/>
  <c r="L88" i="28" s="1"/>
  <c r="L87" i="28" s="1"/>
  <c r="L86" i="28" s="1"/>
  <c r="L85" i="28" s="1"/>
  <c r="L84" i="28" s="1"/>
  <c r="L83" i="28" s="1"/>
  <c r="L82" i="28" s="1"/>
  <c r="L81" i="28" s="1"/>
  <c r="L80" i="28" s="1"/>
  <c r="L79" i="28" s="1"/>
  <c r="L78" i="28" s="1"/>
  <c r="L77" i="28" s="1"/>
  <c r="L76" i="28" s="1"/>
  <c r="L75" i="28" s="1"/>
  <c r="L74" i="28" s="1"/>
  <c r="L73" i="28" s="1"/>
  <c r="L72" i="28" s="1"/>
  <c r="L71" i="28" s="1"/>
  <c r="L70" i="28" s="1"/>
  <c r="L69" i="28" s="1"/>
  <c r="L68" i="28" s="1"/>
  <c r="L67" i="28" s="1"/>
  <c r="L66" i="28" s="1"/>
  <c r="L65" i="28" s="1"/>
  <c r="L64" i="28" s="1"/>
  <c r="L63" i="28" s="1"/>
  <c r="L62" i="28" s="1"/>
  <c r="L61" i="28" s="1"/>
  <c r="L60" i="28" s="1"/>
  <c r="L59" i="28" s="1"/>
  <c r="L58" i="28" s="1"/>
  <c r="L57" i="28" s="1"/>
  <c r="L56" i="28" s="1"/>
  <c r="L55" i="28" s="1"/>
  <c r="N47" i="54"/>
  <c r="D15" i="55"/>
  <c r="B15" i="28"/>
  <c r="B21" i="28" s="1"/>
  <c r="B27" i="28" s="1"/>
  <c r="B33" i="28" s="1"/>
  <c r="B39" i="28" s="1"/>
  <c r="F135" i="58"/>
  <c r="G136" i="58" s="1"/>
  <c r="H137" i="58" s="1"/>
  <c r="I138" i="58" s="1"/>
  <c r="J139" i="58" s="1"/>
  <c r="K140" i="58" s="1"/>
  <c r="L141" i="58" s="1"/>
  <c r="M142" i="58" s="1"/>
  <c r="N143" i="58" s="1"/>
  <c r="O144" i="58" s="1"/>
  <c r="P145" i="58" s="1"/>
  <c r="Q146" i="58" s="1"/>
  <c r="R147" i="58" s="1"/>
  <c r="S148" i="58" s="1"/>
  <c r="T149" i="58" s="1"/>
  <c r="U150" i="58" s="1"/>
  <c r="V151" i="58" s="1"/>
  <c r="W152" i="58" s="1"/>
  <c r="X153" i="58" s="1"/>
  <c r="Y154" i="58" s="1"/>
  <c r="Z155" i="58" s="1"/>
  <c r="AA156" i="58" s="1"/>
  <c r="AB157" i="58" s="1"/>
  <c r="AC158" i="58" s="1"/>
  <c r="AD159" i="58" s="1"/>
  <c r="AE160" i="58" s="1"/>
  <c r="AF161" i="58" s="1"/>
  <c r="AG162" i="58" s="1"/>
  <c r="AH163" i="58" s="1"/>
  <c r="AI164" i="58" s="1"/>
  <c r="AJ165" i="58" s="1"/>
  <c r="AK166" i="58" s="1"/>
  <c r="AL167" i="58" s="1"/>
  <c r="AM168" i="58" s="1"/>
  <c r="AN169" i="58" s="1"/>
  <c r="AO170" i="58" s="1"/>
  <c r="AP171" i="58" s="1"/>
  <c r="AQ172" i="58" s="1"/>
  <c r="AR173" i="58" s="1"/>
  <c r="C120" i="28"/>
  <c r="E20" i="56"/>
  <c r="D1409" i="5"/>
  <c r="D1425" i="5"/>
  <c r="D1406" i="5"/>
  <c r="D1441" i="5"/>
  <c r="D1439" i="5"/>
  <c r="D1419" i="5"/>
  <c r="D1404" i="5"/>
  <c r="D1407" i="5"/>
  <c r="D1430" i="5"/>
  <c r="D1403" i="5"/>
  <c r="D1429" i="5"/>
  <c r="D1410" i="5"/>
  <c r="D1434" i="5"/>
  <c r="D1433" i="5"/>
  <c r="D1412" i="5"/>
  <c r="D1421" i="5"/>
  <c r="D1438" i="5"/>
  <c r="D1418" i="5"/>
  <c r="D1424" i="5"/>
  <c r="D1405" i="5"/>
  <c r="D1437" i="5"/>
  <c r="D1428" i="5"/>
  <c r="D1440" i="5"/>
  <c r="D1415" i="5"/>
  <c r="D1427" i="5"/>
  <c r="D1426" i="5"/>
  <c r="D1417" i="5"/>
  <c r="D1422" i="5"/>
  <c r="D1431" i="5"/>
  <c r="D1411" i="5"/>
  <c r="D1416" i="5"/>
  <c r="D1436" i="5"/>
  <c r="D1420" i="5"/>
  <c r="D1414" i="5"/>
  <c r="D1413" i="5"/>
  <c r="D1432" i="5"/>
  <c r="D1423" i="5"/>
  <c r="D1402" i="5"/>
  <c r="D1408" i="5"/>
  <c r="D1435" i="5"/>
  <c r="N20" i="6"/>
  <c r="Z20" i="6"/>
  <c r="AR20" i="6"/>
  <c r="AL20" i="6"/>
  <c r="AO20" i="6"/>
  <c r="O20" i="6"/>
  <c r="L20" i="6"/>
  <c r="W20" i="6"/>
  <c r="G20" i="6"/>
  <c r="AC20" i="6"/>
  <c r="AE20" i="6"/>
  <c r="M20" i="6"/>
  <c r="Y20" i="6"/>
  <c r="K20" i="6"/>
  <c r="AP20" i="6"/>
  <c r="AF20" i="6"/>
  <c r="AH20" i="6"/>
  <c r="AI20" i="6"/>
  <c r="U20" i="6"/>
  <c r="AK20" i="6"/>
  <c r="AN20" i="6"/>
  <c r="R20" i="6"/>
  <c r="F20" i="6"/>
  <c r="F107" i="26" s="1"/>
  <c r="AG20" i="6"/>
  <c r="AJ20" i="6"/>
  <c r="I20" i="6"/>
  <c r="H20" i="6"/>
  <c r="Q20" i="6"/>
  <c r="P20" i="6"/>
  <c r="V20" i="6"/>
  <c r="AM20" i="6"/>
  <c r="X20" i="6"/>
  <c r="AD20" i="6"/>
  <c r="S20" i="6"/>
  <c r="AA20" i="6"/>
  <c r="AB20" i="6"/>
  <c r="E20" i="6"/>
  <c r="E107" i="26" s="1"/>
  <c r="J20" i="6"/>
  <c r="T20" i="6"/>
  <c r="AQ20" i="6"/>
  <c r="AS33" i="4"/>
  <c r="E134" i="2"/>
  <c r="H2" i="31"/>
  <c r="D336" i="5"/>
  <c r="D364" i="5"/>
  <c r="D372" i="5"/>
  <c r="D335" i="5"/>
  <c r="D368" i="5"/>
  <c r="D337" i="5"/>
  <c r="D340" i="5"/>
  <c r="D344" i="5"/>
  <c r="D366" i="5"/>
  <c r="D341" i="5"/>
  <c r="D371" i="5"/>
  <c r="D362" i="5"/>
  <c r="D361" i="5"/>
  <c r="D367" i="5"/>
  <c r="D343" i="5"/>
  <c r="D355" i="5"/>
  <c r="D353" i="5"/>
  <c r="D346" i="5"/>
  <c r="D349" i="5"/>
  <c r="D348" i="5"/>
  <c r="D363" i="5"/>
  <c r="D334" i="5"/>
  <c r="D360" i="5"/>
  <c r="D345" i="5"/>
  <c r="D359" i="5"/>
  <c r="D356" i="5"/>
  <c r="D347" i="5"/>
  <c r="D339" i="5"/>
  <c r="D369" i="5"/>
  <c r="D373" i="5"/>
  <c r="G72" i="4"/>
  <c r="AS72" i="4" s="1"/>
  <c r="AS45" i="4"/>
  <c r="D1451" i="5"/>
  <c r="D1448" i="5"/>
  <c r="D1457" i="5"/>
  <c r="D1471" i="5"/>
  <c r="D1479" i="5"/>
  <c r="D1473" i="5"/>
  <c r="D1472" i="5"/>
  <c r="D1466" i="5"/>
  <c r="D1464" i="5"/>
  <c r="D1468" i="5"/>
  <c r="D1470" i="5"/>
  <c r="D1445" i="5"/>
  <c r="D1447" i="5"/>
  <c r="D1465" i="5"/>
  <c r="D1454" i="5"/>
  <c r="D1467" i="5"/>
  <c r="D1481" i="5"/>
  <c r="D1475" i="5"/>
  <c r="D1480" i="5"/>
  <c r="D1452" i="5"/>
  <c r="D1462" i="5"/>
  <c r="D1476" i="5"/>
  <c r="D1474" i="5"/>
  <c r="D1455" i="5"/>
  <c r="D1459" i="5"/>
  <c r="D1446" i="5"/>
  <c r="D1458" i="5"/>
  <c r="D1482" i="5"/>
  <c r="D1463" i="5"/>
  <c r="D370" i="5"/>
  <c r="D351" i="5"/>
  <c r="T28" i="49"/>
  <c r="U28" i="49"/>
  <c r="S28" i="49"/>
  <c r="O4" i="49" s="1"/>
  <c r="D1003" i="5"/>
  <c r="D1002" i="5"/>
  <c r="D994" i="5"/>
  <c r="D1018" i="5"/>
  <c r="D1007" i="5"/>
  <c r="D1001" i="5"/>
  <c r="D1017" i="5"/>
  <c r="D1027" i="5"/>
  <c r="D1029" i="5"/>
  <c r="D1013" i="5"/>
  <c r="D1152" i="5"/>
  <c r="D1153" i="5"/>
  <c r="D1122" i="5"/>
  <c r="D1132" i="5"/>
  <c r="D1136" i="5"/>
  <c r="D1149" i="5"/>
  <c r="D1148" i="5"/>
  <c r="H2" i="7"/>
  <c r="D329" i="5"/>
  <c r="D319" i="5"/>
  <c r="D300" i="5"/>
  <c r="D1139" i="5"/>
  <c r="D1126" i="5"/>
  <c r="D295" i="5"/>
  <c r="D328" i="5"/>
  <c r="D321" i="5"/>
  <c r="D324" i="5"/>
  <c r="D323" i="5"/>
  <c r="D1117" i="5"/>
  <c r="H2" i="29"/>
  <c r="G18" i="29"/>
  <c r="G21" i="29" s="1"/>
  <c r="I16" i="49"/>
  <c r="I17" i="49" s="1"/>
  <c r="D1228" i="5"/>
  <c r="D1212" i="5"/>
  <c r="D1222" i="5"/>
  <c r="D1229" i="5"/>
  <c r="D1227" i="5"/>
  <c r="D1236" i="5"/>
  <c r="D1206" i="5"/>
  <c r="D1233" i="5"/>
  <c r="D1235" i="5"/>
  <c r="D1030" i="5"/>
  <c r="D1006" i="5"/>
  <c r="D1009" i="5"/>
  <c r="D1019" i="5"/>
  <c r="D1015" i="5"/>
  <c r="D1004" i="5"/>
  <c r="D1031" i="5"/>
  <c r="D998" i="5"/>
  <c r="D1012" i="5"/>
  <c r="D1129" i="5"/>
  <c r="D1116" i="5"/>
  <c r="D1127" i="5"/>
  <c r="D1128" i="5"/>
  <c r="D1146" i="5"/>
  <c r="D1144" i="5"/>
  <c r="D1142" i="5"/>
  <c r="G108" i="7"/>
  <c r="D325" i="5"/>
  <c r="D314" i="5"/>
  <c r="D1118" i="5"/>
  <c r="D331" i="5"/>
  <c r="D313" i="5"/>
  <c r="D293" i="5"/>
  <c r="D317" i="5"/>
  <c r="D330" i="5"/>
  <c r="D311" i="5"/>
  <c r="D327" i="5"/>
  <c r="J121" i="28"/>
  <c r="K120" i="28" s="1"/>
  <c r="K119" i="28" s="1"/>
  <c r="K118" i="28" s="1"/>
  <c r="K117" i="28" s="1"/>
  <c r="K116" i="28" s="1"/>
  <c r="K115" i="28" s="1"/>
  <c r="K114" i="28" s="1"/>
  <c r="K113" i="28" s="1"/>
  <c r="K112" i="28" s="1"/>
  <c r="K111" i="28" s="1"/>
  <c r="K110" i="28" s="1"/>
  <c r="K109" i="28" s="1"/>
  <c r="K108" i="28" s="1"/>
  <c r="K107" i="28" s="1"/>
  <c r="K106" i="28" s="1"/>
  <c r="K105" i="28" s="1"/>
  <c r="K104" i="28" s="1"/>
  <c r="K103" i="28" s="1"/>
  <c r="K102" i="28" s="1"/>
  <c r="K101" i="28" s="1"/>
  <c r="K100" i="28" s="1"/>
  <c r="K99" i="28" s="1"/>
  <c r="K98" i="28" s="1"/>
  <c r="K97" i="28" s="1"/>
  <c r="K96" i="28" s="1"/>
  <c r="K95" i="28" s="1"/>
  <c r="K94" i="28" s="1"/>
  <c r="K93" i="28" s="1"/>
  <c r="K92" i="28" s="1"/>
  <c r="K91" i="28" s="1"/>
  <c r="K90" i="28" s="1"/>
  <c r="K89" i="28" s="1"/>
  <c r="K88" i="28" s="1"/>
  <c r="K87" i="28" s="1"/>
  <c r="K86" i="28" s="1"/>
  <c r="K85" i="28" s="1"/>
  <c r="K84" i="28" s="1"/>
  <c r="K83" i="28" s="1"/>
  <c r="K82" i="28" s="1"/>
  <c r="K81" i="28" s="1"/>
  <c r="K80" i="28" s="1"/>
  <c r="K79" i="28" s="1"/>
  <c r="K78" i="28" s="1"/>
  <c r="K77" i="28" s="1"/>
  <c r="K76" i="28" s="1"/>
  <c r="K75" i="28" s="1"/>
  <c r="K74" i="28" s="1"/>
  <c r="K73" i="28" s="1"/>
  <c r="K72" i="28" s="1"/>
  <c r="K71" i="28" s="1"/>
  <c r="K70" i="28" s="1"/>
  <c r="K69" i="28" s="1"/>
  <c r="K68" i="28" s="1"/>
  <c r="K67" i="28" s="1"/>
  <c r="K66" i="28" s="1"/>
  <c r="K65" i="28" s="1"/>
  <c r="K64" i="28" s="1"/>
  <c r="K63" i="28" s="1"/>
  <c r="K62" i="28" s="1"/>
  <c r="K61" i="28" s="1"/>
  <c r="K60" i="28" s="1"/>
  <c r="K59" i="28" s="1"/>
  <c r="K58" i="28" s="1"/>
  <c r="K57" i="28" s="1"/>
  <c r="K56" i="28" s="1"/>
  <c r="K55" i="28" s="1"/>
  <c r="E122" i="29"/>
  <c r="E32" i="29"/>
  <c r="E176" i="29"/>
  <c r="G5" i="51"/>
  <c r="G9" i="29"/>
  <c r="G43" i="46" s="1"/>
  <c r="O271" i="58"/>
  <c r="Q263" i="58"/>
  <c r="AS262" i="58"/>
  <c r="W221" i="58"/>
  <c r="J265" i="58"/>
  <c r="F51" i="58"/>
  <c r="G52" i="58" s="1"/>
  <c r="H53" i="58" s="1"/>
  <c r="I54" i="58" s="1"/>
  <c r="J55" i="58" s="1"/>
  <c r="K56" i="58" s="1"/>
  <c r="L57" i="58" s="1"/>
  <c r="M58" i="58" s="1"/>
  <c r="N59" i="58" s="1"/>
  <c r="O60" i="58" s="1"/>
  <c r="P61" i="58" s="1"/>
  <c r="Q62" i="58" s="1"/>
  <c r="R63" i="58" s="1"/>
  <c r="S64" i="58" s="1"/>
  <c r="T65" i="58" s="1"/>
  <c r="U66" i="58" s="1"/>
  <c r="V67" i="58" s="1"/>
  <c r="W68" i="58" s="1"/>
  <c r="X69" i="58" s="1"/>
  <c r="Y70" i="58" s="1"/>
  <c r="Z71" i="58" s="1"/>
  <c r="AA72" i="58" s="1"/>
  <c r="AB73" i="58" s="1"/>
  <c r="AC74" i="58" s="1"/>
  <c r="AD75" i="58" s="1"/>
  <c r="AE76" i="58" s="1"/>
  <c r="AF77" i="58" s="1"/>
  <c r="AG78" i="58" s="1"/>
  <c r="AH79" i="58" s="1"/>
  <c r="AI80" i="58" s="1"/>
  <c r="AJ81" i="58" s="1"/>
  <c r="AK82" i="58" s="1"/>
  <c r="AL83" i="58" s="1"/>
  <c r="AM84" i="58" s="1"/>
  <c r="AN85" i="58" s="1"/>
  <c r="AO86" i="58" s="1"/>
  <c r="AP87" i="58" s="1"/>
  <c r="AQ88" i="58" s="1"/>
  <c r="AR89" i="58" s="1"/>
  <c r="B12" i="28"/>
  <c r="B18" i="28" s="1"/>
  <c r="B24" i="28" s="1"/>
  <c r="B30" i="28" s="1"/>
  <c r="B36" i="28" s="1"/>
  <c r="B16" i="28"/>
  <c r="B22" i="28" s="1"/>
  <c r="B28" i="28" s="1"/>
  <c r="B34" i="28" s="1"/>
  <c r="B40" i="28" s="1"/>
  <c r="E15" i="55"/>
  <c r="F9" i="58"/>
  <c r="G10" i="58" s="1"/>
  <c r="H11" i="58" s="1"/>
  <c r="I12" i="58" s="1"/>
  <c r="J13" i="58" s="1"/>
  <c r="K14" i="58" s="1"/>
  <c r="L15" i="58" s="1"/>
  <c r="M16" i="58" s="1"/>
  <c r="N17" i="58" s="1"/>
  <c r="O18" i="58" s="1"/>
  <c r="P19" i="58" s="1"/>
  <c r="Q20" i="58" s="1"/>
  <c r="R21" i="58" s="1"/>
  <c r="S22" i="58" s="1"/>
  <c r="T23" i="58" s="1"/>
  <c r="U24" i="58" s="1"/>
  <c r="V25" i="58" s="1"/>
  <c r="W26" i="58" s="1"/>
  <c r="X27" i="58" s="1"/>
  <c r="Y28" i="58" s="1"/>
  <c r="Z29" i="58" s="1"/>
  <c r="AA30" i="58" s="1"/>
  <c r="AB31" i="58" s="1"/>
  <c r="AC32" i="58" s="1"/>
  <c r="AD33" i="58" s="1"/>
  <c r="AE34" i="58" s="1"/>
  <c r="AF35" i="58" s="1"/>
  <c r="AG36" i="58" s="1"/>
  <c r="AH37" i="58" s="1"/>
  <c r="AI38" i="58" s="1"/>
  <c r="AJ39" i="58" s="1"/>
  <c r="AK40" i="58" s="1"/>
  <c r="AL41" i="58" s="1"/>
  <c r="AM42" i="58" s="1"/>
  <c r="AN43" i="58" s="1"/>
  <c r="AO44" i="58" s="1"/>
  <c r="AP45" i="58" s="1"/>
  <c r="AQ46" i="58" s="1"/>
  <c r="AR47" i="58" s="1"/>
  <c r="B13" i="28"/>
  <c r="B19" i="28" s="1"/>
  <c r="B25" i="28" s="1"/>
  <c r="B31" i="28" s="1"/>
  <c r="B37" i="28" s="1"/>
  <c r="G15" i="55"/>
  <c r="F20" i="56"/>
  <c r="F19" i="53"/>
  <c r="F20" i="53"/>
  <c r="F24" i="53"/>
  <c r="F27" i="53"/>
  <c r="D178" i="29"/>
  <c r="C15" i="55"/>
  <c r="AN21" i="2"/>
  <c r="AN118" i="2" s="1"/>
  <c r="AO21" i="2"/>
  <c r="AO118" i="2" s="1"/>
  <c r="AP22" i="2"/>
  <c r="AP119" i="2" s="1"/>
  <c r="AQ22" i="2"/>
  <c r="AQ119" i="2" s="1"/>
  <c r="F49" i="16"/>
  <c r="AA22" i="2"/>
  <c r="AA119" i="2" s="1"/>
  <c r="AR21" i="2"/>
  <c r="AR118" i="2" s="1"/>
  <c r="AP21" i="2"/>
  <c r="AP118" i="2" s="1"/>
  <c r="H22" i="2"/>
  <c r="H119" i="2" s="1"/>
  <c r="AL22" i="2"/>
  <c r="AL119" i="2" s="1"/>
  <c r="AF21" i="2"/>
  <c r="AF118" i="2" s="1"/>
  <c r="P22" i="2"/>
  <c r="P119" i="2" s="1"/>
  <c r="AG21" i="2"/>
  <c r="AG118" i="2" s="1"/>
  <c r="L1" i="7"/>
  <c r="L66" i="7" s="1"/>
  <c r="F21" i="16"/>
  <c r="C144" i="7"/>
  <c r="E4" i="4"/>
  <c r="E88" i="2"/>
  <c r="E46" i="2" s="1"/>
  <c r="E114" i="7" s="1"/>
  <c r="C3" i="5"/>
  <c r="E5" i="29"/>
  <c r="E5" i="28"/>
  <c r="E5" i="30"/>
  <c r="E17" i="16"/>
  <c r="H35" i="16"/>
  <c r="H7" i="16"/>
  <c r="I6" i="16"/>
  <c r="J6" i="16" s="1"/>
  <c r="H15" i="9"/>
  <c r="F6" i="16"/>
  <c r="F15" i="9" s="1"/>
  <c r="E35" i="16"/>
  <c r="E15" i="9"/>
  <c r="K5" i="12"/>
  <c r="K6" i="12" s="1"/>
  <c r="E11" i="9"/>
  <c r="F16" i="16"/>
  <c r="E9" i="9"/>
  <c r="E28" i="36" s="1"/>
  <c r="F16" i="9"/>
  <c r="G37" i="16"/>
  <c r="E13" i="12"/>
  <c r="E14" i="12" s="1"/>
  <c r="L5" i="12"/>
  <c r="L6" i="12" s="1"/>
  <c r="L10" i="16"/>
  <c r="G16" i="16"/>
  <c r="H2" i="16"/>
  <c r="H48" i="16"/>
  <c r="G49" i="16"/>
  <c r="U21" i="2"/>
  <c r="U118" i="2" s="1"/>
  <c r="V22" i="2"/>
  <c r="V119" i="2" s="1"/>
  <c r="AB22" i="2"/>
  <c r="AB119" i="2" s="1"/>
  <c r="AC22" i="2"/>
  <c r="AC119" i="2" s="1"/>
  <c r="AF22" i="2"/>
  <c r="AF119" i="2" s="1"/>
  <c r="AG22" i="2"/>
  <c r="AG119" i="2" s="1"/>
  <c r="AH21" i="2"/>
  <c r="AH118" i="2" s="1"/>
  <c r="AI21" i="2"/>
  <c r="AI118" i="2" s="1"/>
  <c r="AJ21" i="2"/>
  <c r="AJ118" i="2" s="1"/>
  <c r="AO22" i="2"/>
  <c r="AO119" i="2" s="1"/>
  <c r="J21" i="2"/>
  <c r="J118" i="2" s="1"/>
  <c r="M22" i="2"/>
  <c r="M119" i="2" s="1"/>
  <c r="U22" i="2"/>
  <c r="U119" i="2" s="1"/>
  <c r="X21" i="2"/>
  <c r="X118" i="2" s="1"/>
  <c r="AH22" i="2"/>
  <c r="AH119" i="2" s="1"/>
  <c r="AI22" i="2"/>
  <c r="AI119" i="2" s="1"/>
  <c r="AJ22" i="2"/>
  <c r="AJ119" i="2" s="1"/>
  <c r="AK21" i="2"/>
  <c r="AK118" i="2" s="1"/>
  <c r="AM21" i="2"/>
  <c r="AM118" i="2" s="1"/>
  <c r="O22" i="2"/>
  <c r="O119" i="2" s="1"/>
  <c r="R21" i="2"/>
  <c r="R118" i="2" s="1"/>
  <c r="X22" i="2"/>
  <c r="X119" i="2" s="1"/>
  <c r="Z22" i="2"/>
  <c r="Z119" i="2" s="1"/>
  <c r="AC21" i="2"/>
  <c r="AC118" i="2" s="1"/>
  <c r="AD21" i="2"/>
  <c r="AD118" i="2" s="1"/>
  <c r="AE22" i="2"/>
  <c r="AE119" i="2" s="1"/>
  <c r="I22" i="2"/>
  <c r="I119" i="2" s="1"/>
  <c r="J22" i="2"/>
  <c r="J119" i="2" s="1"/>
  <c r="L21" i="2"/>
  <c r="L118" i="2" s="1"/>
  <c r="P21" i="2"/>
  <c r="P118" i="2" s="1"/>
  <c r="Q21" i="2"/>
  <c r="Q118" i="2" s="1"/>
  <c r="F22" i="2"/>
  <c r="F119" i="2" s="1"/>
  <c r="K21" i="2"/>
  <c r="K118" i="2" s="1"/>
  <c r="N21" i="2"/>
  <c r="N118" i="2" s="1"/>
  <c r="O21" i="2"/>
  <c r="O118" i="2" s="1"/>
  <c r="G22" i="2"/>
  <c r="G119" i="2" s="1"/>
  <c r="K22" i="2"/>
  <c r="K119" i="2" s="1"/>
  <c r="M21" i="2"/>
  <c r="M118" i="2" s="1"/>
  <c r="N22" i="2"/>
  <c r="N119" i="2" s="1"/>
  <c r="D12" i="32"/>
  <c r="E64" i="46" l="1"/>
  <c r="E51" i="46"/>
  <c r="F51" i="46" s="1"/>
  <c r="E48" i="46"/>
  <c r="F48" i="46" s="1"/>
  <c r="E57" i="46"/>
  <c r="F57" i="46" s="1"/>
  <c r="E49" i="46"/>
  <c r="E63" i="46"/>
  <c r="F63" i="46" s="1"/>
  <c r="G63" i="46" s="1"/>
  <c r="E50" i="46"/>
  <c r="F50" i="46" s="1"/>
  <c r="E62" i="46"/>
  <c r="F62" i="46" s="1"/>
  <c r="G62" i="46" s="1"/>
  <c r="E61" i="46"/>
  <c r="F61" i="46" s="1"/>
  <c r="G61" i="46" s="1"/>
  <c r="E60" i="46"/>
  <c r="E52" i="46"/>
  <c r="F52" i="46" s="1"/>
  <c r="E56" i="46"/>
  <c r="F56" i="46" s="1"/>
  <c r="G56" i="46" s="1"/>
  <c r="E58" i="46"/>
  <c r="F58" i="46" s="1"/>
  <c r="G58" i="46" s="1"/>
  <c r="E54" i="46"/>
  <c r="E55" i="46"/>
  <c r="F55" i="46" s="1"/>
  <c r="H2" i="4"/>
  <c r="E91" i="47"/>
  <c r="F90" i="47"/>
  <c r="F91" i="47" s="1"/>
  <c r="G9" i="16"/>
  <c r="G49" i="6"/>
  <c r="E84" i="29"/>
  <c r="E44" i="29"/>
  <c r="E87" i="29"/>
  <c r="E47" i="29"/>
  <c r="E85" i="29"/>
  <c r="E45" i="29"/>
  <c r="H94" i="29"/>
  <c r="H49" i="29"/>
  <c r="H53" i="29"/>
  <c r="F19" i="29"/>
  <c r="F174" i="29" s="1"/>
  <c r="F21" i="29"/>
  <c r="H51" i="29"/>
  <c r="E86" i="29"/>
  <c r="E46" i="29"/>
  <c r="H50" i="29"/>
  <c r="I96" i="29" s="1"/>
  <c r="I50" i="29" s="1"/>
  <c r="E83" i="29"/>
  <c r="E88" i="29"/>
  <c r="E43" i="29"/>
  <c r="H52" i="29"/>
  <c r="I98" i="29" s="1"/>
  <c r="I52" i="29" s="1"/>
  <c r="AS71" i="4"/>
  <c r="E133" i="2"/>
  <c r="AS67" i="4"/>
  <c r="I222" i="58"/>
  <c r="I25" i="56"/>
  <c r="AA222" i="58"/>
  <c r="AI222" i="58"/>
  <c r="AQ222" i="58"/>
  <c r="W222" i="58"/>
  <c r="K222" i="58"/>
  <c r="AB222" i="58"/>
  <c r="AJ222" i="58"/>
  <c r="AR222" i="58"/>
  <c r="L222" i="58"/>
  <c r="AC222" i="58"/>
  <c r="AK222" i="58"/>
  <c r="Y222" i="58"/>
  <c r="M222" i="58"/>
  <c r="Z222" i="58"/>
  <c r="AH222" i="58"/>
  <c r="AP222" i="58"/>
  <c r="Q222" i="58"/>
  <c r="N222" i="58"/>
  <c r="AE222" i="58"/>
  <c r="AM222" i="58"/>
  <c r="S222" i="58"/>
  <c r="R222" i="58"/>
  <c r="O222" i="58"/>
  <c r="AF222" i="58"/>
  <c r="AN222" i="58"/>
  <c r="T222" i="58"/>
  <c r="P222" i="58"/>
  <c r="AG222" i="58"/>
  <c r="AO222" i="58"/>
  <c r="U222" i="58"/>
  <c r="H222" i="58"/>
  <c r="AD222" i="58"/>
  <c r="AL222" i="58"/>
  <c r="V222" i="58"/>
  <c r="J222" i="58"/>
  <c r="X222" i="58"/>
  <c r="D43" i="28"/>
  <c r="H118" i="28"/>
  <c r="H114" i="28"/>
  <c r="H110" i="28"/>
  <c r="H106" i="28"/>
  <c r="H102" i="28"/>
  <c r="H98" i="28"/>
  <c r="H94" i="28"/>
  <c r="H90" i="28"/>
  <c r="H86" i="28"/>
  <c r="H82" i="28"/>
  <c r="H78" i="28"/>
  <c r="H74" i="28"/>
  <c r="H70" i="28"/>
  <c r="H66" i="28"/>
  <c r="H62" i="28"/>
  <c r="H58" i="28"/>
  <c r="H117" i="28"/>
  <c r="H109" i="28"/>
  <c r="H101" i="28"/>
  <c r="H97" i="28"/>
  <c r="H89" i="28"/>
  <c r="H81" i="28"/>
  <c r="H73" i="28"/>
  <c r="H65" i="28"/>
  <c r="H61" i="28"/>
  <c r="H113" i="28"/>
  <c r="H105" i="28"/>
  <c r="H93" i="28"/>
  <c r="H85" i="28"/>
  <c r="H77" i="28"/>
  <c r="H69" i="28"/>
  <c r="H57" i="28"/>
  <c r="H120" i="28"/>
  <c r="H116" i="28"/>
  <c r="H112" i="28"/>
  <c r="H108" i="28"/>
  <c r="H104" i="28"/>
  <c r="H100" i="28"/>
  <c r="H96" i="28"/>
  <c r="H92" i="28"/>
  <c r="H88" i="28"/>
  <c r="H84" i="28"/>
  <c r="H80" i="28"/>
  <c r="H76" i="28"/>
  <c r="H72" i="28"/>
  <c r="H68" i="28"/>
  <c r="H64" i="28"/>
  <c r="H60" i="28"/>
  <c r="H56" i="28"/>
  <c r="H63" i="28"/>
  <c r="H55" i="28"/>
  <c r="H119" i="28"/>
  <c r="H115" i="28"/>
  <c r="H111" i="28"/>
  <c r="H107" i="28"/>
  <c r="H103" i="28"/>
  <c r="H99" i="28"/>
  <c r="H95" i="28"/>
  <c r="H91" i="28"/>
  <c r="H87" i="28"/>
  <c r="H83" i="28"/>
  <c r="H79" i="28"/>
  <c r="H75" i="28"/>
  <c r="H71" i="28"/>
  <c r="H67" i="28"/>
  <c r="H59" i="28"/>
  <c r="I22" i="55"/>
  <c r="I24" i="56"/>
  <c r="I20" i="55"/>
  <c r="I23" i="55"/>
  <c r="I27" i="56"/>
  <c r="I26" i="56"/>
  <c r="I21" i="55"/>
  <c r="I19" i="55"/>
  <c r="H27" i="16"/>
  <c r="D7" i="53"/>
  <c r="D6" i="53"/>
  <c r="E204" i="29"/>
  <c r="E195" i="29"/>
  <c r="E205" i="29"/>
  <c r="E208" i="29"/>
  <c r="E196" i="29"/>
  <c r="E207" i="29"/>
  <c r="E194" i="29"/>
  <c r="E206" i="29"/>
  <c r="E192" i="29"/>
  <c r="E69" i="4"/>
  <c r="E65" i="4"/>
  <c r="E57" i="29"/>
  <c r="F101" i="29" s="1"/>
  <c r="E60" i="29"/>
  <c r="F104" i="29" s="1"/>
  <c r="F20" i="29"/>
  <c r="E61" i="29"/>
  <c r="F105" i="29" s="1"/>
  <c r="E59" i="29"/>
  <c r="F103" i="29" s="1"/>
  <c r="E121" i="29"/>
  <c r="G22" i="51"/>
  <c r="P47" i="54"/>
  <c r="D61" i="47" s="1"/>
  <c r="E31" i="29"/>
  <c r="F77" i="29" s="1"/>
  <c r="D18" i="53"/>
  <c r="E137" i="29"/>
  <c r="D24" i="53"/>
  <c r="D17" i="53"/>
  <c r="D23" i="53"/>
  <c r="D20" i="53"/>
  <c r="D21" i="53" s="1"/>
  <c r="D25" i="53"/>
  <c r="D26" i="53"/>
  <c r="D27" i="53"/>
  <c r="D19" i="53"/>
  <c r="H25" i="53"/>
  <c r="G11" i="29"/>
  <c r="H11" i="29" s="1"/>
  <c r="G15" i="29"/>
  <c r="H15" i="29" s="1"/>
  <c r="E135" i="29"/>
  <c r="F175" i="29"/>
  <c r="G15" i="9"/>
  <c r="O1477" i="58"/>
  <c r="L107" i="7"/>
  <c r="G7" i="16"/>
  <c r="E100" i="29"/>
  <c r="E24" i="32" s="1"/>
  <c r="G107" i="26"/>
  <c r="E25" i="2"/>
  <c r="E136" i="29"/>
  <c r="F176" i="29"/>
  <c r="E76" i="29"/>
  <c r="E22" i="32" s="1"/>
  <c r="E133" i="29"/>
  <c r="E125" i="29"/>
  <c r="E35" i="29"/>
  <c r="F81" i="29" s="1"/>
  <c r="E33" i="29"/>
  <c r="F79" i="29" s="1"/>
  <c r="E123" i="29"/>
  <c r="F14" i="29"/>
  <c r="E58" i="29"/>
  <c r="E134" i="29"/>
  <c r="E124" i="29"/>
  <c r="E34" i="29"/>
  <c r="E139" i="29"/>
  <c r="E63" i="29"/>
  <c r="G19" i="53"/>
  <c r="H19" i="53" s="1"/>
  <c r="G17" i="53"/>
  <c r="H17" i="53" s="1"/>
  <c r="J17" i="53" s="1"/>
  <c r="G24" i="53"/>
  <c r="H24" i="53" s="1"/>
  <c r="H18" i="53"/>
  <c r="G26" i="53"/>
  <c r="H26" i="53" s="1"/>
  <c r="J26" i="53" s="1"/>
  <c r="G27" i="53"/>
  <c r="H27" i="53" s="1"/>
  <c r="J27" i="53" s="1"/>
  <c r="G20" i="53"/>
  <c r="H20" i="53" s="1"/>
  <c r="J20" i="53" s="1"/>
  <c r="G23" i="53"/>
  <c r="H23" i="53" s="1"/>
  <c r="G21" i="53"/>
  <c r="H21" i="53" s="1"/>
  <c r="P272" i="58"/>
  <c r="F78" i="29"/>
  <c r="J15" i="49"/>
  <c r="K15" i="49" s="1"/>
  <c r="L15" i="49" s="1"/>
  <c r="M15" i="49" s="1"/>
  <c r="J11" i="49"/>
  <c r="K11" i="49" s="1"/>
  <c r="L11" i="49" s="1"/>
  <c r="M11" i="49" s="1"/>
  <c r="J8" i="49"/>
  <c r="K8" i="49" s="1"/>
  <c r="L8" i="49" s="1"/>
  <c r="M8" i="49" s="1"/>
  <c r="J4" i="49"/>
  <c r="K4" i="49" s="1"/>
  <c r="L4" i="49" s="1"/>
  <c r="M4" i="49" s="1"/>
  <c r="J14" i="49"/>
  <c r="K14" i="49" s="1"/>
  <c r="L14" i="49" s="1"/>
  <c r="M14" i="49" s="1"/>
  <c r="J10" i="49"/>
  <c r="K10" i="49" s="1"/>
  <c r="L10" i="49" s="1"/>
  <c r="M10" i="49" s="1"/>
  <c r="J7" i="49"/>
  <c r="K7" i="49" s="1"/>
  <c r="L7" i="49" s="1"/>
  <c r="M7" i="49" s="1"/>
  <c r="J13" i="49"/>
  <c r="K13" i="49" s="1"/>
  <c r="L13" i="49" s="1"/>
  <c r="M13" i="49" s="1"/>
  <c r="J12" i="49"/>
  <c r="K12" i="49" s="1"/>
  <c r="L12" i="49" s="1"/>
  <c r="M12" i="49" s="1"/>
  <c r="J6" i="49"/>
  <c r="K6" i="49" s="1"/>
  <c r="L6" i="49" s="1"/>
  <c r="M6" i="49" s="1"/>
  <c r="J5" i="49"/>
  <c r="K5" i="49" s="1"/>
  <c r="L5" i="49" s="1"/>
  <c r="M5" i="49" s="1"/>
  <c r="J9" i="49"/>
  <c r="K9" i="49" s="1"/>
  <c r="L9" i="49" s="1"/>
  <c r="M9" i="49" s="1"/>
  <c r="R264" i="58"/>
  <c r="AS263" i="58"/>
  <c r="E19" i="4"/>
  <c r="E66" i="4" s="1"/>
  <c r="K266" i="58"/>
  <c r="H183" i="29"/>
  <c r="H18" i="29"/>
  <c r="H21" i="29" s="1"/>
  <c r="I2" i="29"/>
  <c r="H102" i="26"/>
  <c r="H108" i="7"/>
  <c r="H67" i="7"/>
  <c r="I2" i="7"/>
  <c r="H17" i="29"/>
  <c r="G20" i="29"/>
  <c r="H13" i="29"/>
  <c r="G14" i="29"/>
  <c r="H9" i="29"/>
  <c r="H43" i="46" s="1"/>
  <c r="G175" i="29"/>
  <c r="G19" i="29"/>
  <c r="G174" i="29" s="1"/>
  <c r="G176" i="29"/>
  <c r="I2" i="31"/>
  <c r="F7" i="16"/>
  <c r="D144" i="7"/>
  <c r="I7" i="16"/>
  <c r="F35" i="16"/>
  <c r="F31" i="16"/>
  <c r="G21" i="16"/>
  <c r="F115" i="7"/>
  <c r="E5" i="32"/>
  <c r="E40" i="2" s="1"/>
  <c r="E20" i="12"/>
  <c r="E6" i="28"/>
  <c r="E5" i="58"/>
  <c r="E5" i="31"/>
  <c r="E6" i="29"/>
  <c r="E5" i="52"/>
  <c r="E6" i="52" s="1"/>
  <c r="E5" i="4"/>
  <c r="E1469" i="5"/>
  <c r="E90" i="5"/>
  <c r="E1449" i="5"/>
  <c r="E1944" i="5"/>
  <c r="E1368" i="5"/>
  <c r="E499" i="5"/>
  <c r="E1465" i="5"/>
  <c r="E1807" i="5"/>
  <c r="E794" i="5"/>
  <c r="E1832" i="5"/>
  <c r="E199" i="5"/>
  <c r="E394" i="5"/>
  <c r="E15" i="5"/>
  <c r="E1283" i="5"/>
  <c r="E382" i="5"/>
  <c r="E1683" i="5"/>
  <c r="E538" i="5"/>
  <c r="E683" i="5"/>
  <c r="E191" i="5"/>
  <c r="E964" i="5"/>
  <c r="E1446" i="5"/>
  <c r="E762" i="5"/>
  <c r="E1160" i="5"/>
  <c r="E39" i="5"/>
  <c r="E921" i="5"/>
  <c r="E1135" i="5"/>
  <c r="E349" i="5"/>
  <c r="E94" i="5"/>
  <c r="E1507" i="5"/>
  <c r="E627" i="5"/>
  <c r="E1838" i="5"/>
  <c r="E1551" i="5"/>
  <c r="E954" i="5"/>
  <c r="E1128" i="5"/>
  <c r="E433" i="5"/>
  <c r="E409" i="5"/>
  <c r="E54" i="5"/>
  <c r="E717" i="5"/>
  <c r="E577" i="5"/>
  <c r="E847" i="5"/>
  <c r="E828" i="5"/>
  <c r="E1107" i="5"/>
  <c r="E1293" i="5"/>
  <c r="E922" i="5"/>
  <c r="E1153" i="5"/>
  <c r="E1291" i="5"/>
  <c r="E1537" i="5"/>
  <c r="E119" i="5"/>
  <c r="E657" i="5"/>
  <c r="E1835" i="5"/>
  <c r="E168" i="5"/>
  <c r="E1553" i="5"/>
  <c r="E160" i="5"/>
  <c r="E1302" i="5"/>
  <c r="E165" i="5"/>
  <c r="E1156" i="5"/>
  <c r="E73" i="5"/>
  <c r="E330" i="5"/>
  <c r="E563" i="5"/>
  <c r="E557" i="5"/>
  <c r="E839" i="5"/>
  <c r="E1095" i="5"/>
  <c r="E72" i="5"/>
  <c r="E1802" i="5"/>
  <c r="E1120" i="5"/>
  <c r="E1286" i="5"/>
  <c r="E1367" i="5"/>
  <c r="E1054" i="5"/>
  <c r="E120" i="5"/>
  <c r="E371" i="5"/>
  <c r="E378" i="5"/>
  <c r="E432" i="5"/>
  <c r="E1623" i="5"/>
  <c r="E764" i="5"/>
  <c r="E1705" i="5"/>
  <c r="E440" i="5"/>
  <c r="E1450" i="5"/>
  <c r="E83" i="5"/>
  <c r="E298" i="5"/>
  <c r="E560" i="5"/>
  <c r="E865" i="5"/>
  <c r="E829" i="5"/>
  <c r="E1921" i="5"/>
  <c r="E513" i="5"/>
  <c r="E668" i="5"/>
  <c r="E723" i="5"/>
  <c r="E871" i="5"/>
  <c r="E24" i="5"/>
  <c r="E585" i="5"/>
  <c r="E1348" i="5"/>
  <c r="E527" i="5"/>
  <c r="E1481" i="5"/>
  <c r="E1861" i="5"/>
  <c r="E1670" i="5"/>
  <c r="E1738" i="5"/>
  <c r="E1887" i="5"/>
  <c r="E405" i="5"/>
  <c r="E817" i="5"/>
  <c r="E521" i="5"/>
  <c r="E33" i="5"/>
  <c r="E170" i="5"/>
  <c r="E1814" i="5"/>
  <c r="E1106" i="5"/>
  <c r="E357" i="5"/>
  <c r="E804" i="5"/>
  <c r="E208" i="5"/>
  <c r="E1959" i="5"/>
  <c r="E1639" i="5"/>
  <c r="E1211" i="5"/>
  <c r="E1604" i="5"/>
  <c r="E1200" i="5"/>
  <c r="E470" i="5"/>
  <c r="E1023" i="5"/>
  <c r="E1625" i="5"/>
  <c r="E884" i="5"/>
  <c r="E1626" i="5"/>
  <c r="E239" i="5"/>
  <c r="E67" i="5"/>
  <c r="E305" i="5"/>
  <c r="E743" i="5"/>
  <c r="E571" i="5"/>
  <c r="E861" i="5"/>
  <c r="E1079" i="5"/>
  <c r="E1880" i="5"/>
  <c r="E1550" i="5"/>
  <c r="E870" i="5"/>
  <c r="E1154" i="5"/>
  <c r="E1375" i="5"/>
  <c r="E1589" i="5"/>
  <c r="E960" i="5"/>
  <c r="E483" i="5"/>
  <c r="E497" i="5"/>
  <c r="E313" i="5"/>
  <c r="E1694" i="5"/>
  <c r="E757" i="5"/>
  <c r="E1719" i="5"/>
  <c r="E454" i="5"/>
  <c r="E1444" i="5"/>
  <c r="E320" i="5"/>
  <c r="E716" i="5"/>
  <c r="E572" i="5"/>
  <c r="E831" i="5"/>
  <c r="E834" i="5"/>
  <c r="E1100" i="5"/>
  <c r="E1129" i="5"/>
  <c r="E925" i="5"/>
  <c r="E1147" i="5"/>
  <c r="E1318" i="5"/>
  <c r="E1557" i="5"/>
  <c r="E1668" i="5"/>
  <c r="E1213" i="5"/>
  <c r="E234" i="5"/>
  <c r="E1769" i="5"/>
  <c r="E569" i="5"/>
  <c r="E1710" i="5"/>
  <c r="E1224" i="5"/>
  <c r="E997" i="5"/>
  <c r="E685" i="5"/>
  <c r="E387" i="5"/>
  <c r="E916" i="5"/>
  <c r="E7" i="5"/>
  <c r="E179" i="5"/>
  <c r="E1166" i="5"/>
  <c r="E410" i="5"/>
  <c r="E12" i="5"/>
  <c r="E752" i="5"/>
  <c r="E1611" i="5"/>
  <c r="E807" i="5"/>
  <c r="E126" i="5"/>
  <c r="E876" i="5"/>
  <c r="E385" i="5"/>
  <c r="E800" i="5"/>
  <c r="E506" i="5"/>
  <c r="E17" i="5"/>
  <c r="E1679" i="5"/>
  <c r="E1767" i="5"/>
  <c r="E882" i="5"/>
  <c r="E117" i="5"/>
  <c r="E682" i="5"/>
  <c r="E1872" i="5"/>
  <c r="E1693" i="5"/>
  <c r="E1088" i="5"/>
  <c r="E1899" i="5"/>
  <c r="E103" i="5"/>
  <c r="E442" i="5"/>
  <c r="E1474" i="5"/>
  <c r="E652" i="5"/>
  <c r="E1773" i="5"/>
  <c r="E1325" i="5"/>
  <c r="E1778" i="5"/>
  <c r="E487" i="5"/>
  <c r="E48" i="5"/>
  <c r="E299" i="5"/>
  <c r="E707" i="5"/>
  <c r="E556" i="5"/>
  <c r="E842" i="5"/>
  <c r="E1085" i="5"/>
  <c r="E62" i="5"/>
  <c r="E1638" i="5"/>
  <c r="E520" i="5"/>
  <c r="E1282" i="5"/>
  <c r="E1377" i="5"/>
  <c r="E1514" i="5"/>
  <c r="E1235" i="5"/>
  <c r="E383" i="5"/>
  <c r="E1004" i="5"/>
  <c r="E182" i="5"/>
  <c r="E1791" i="5"/>
  <c r="E1215" i="5"/>
  <c r="E1941" i="5"/>
  <c r="E622" i="5"/>
  <c r="E86" i="5"/>
  <c r="E321" i="5"/>
  <c r="E711" i="5"/>
  <c r="E566" i="5"/>
  <c r="E840" i="5"/>
  <c r="E1081" i="5"/>
  <c r="E1877" i="5"/>
  <c r="E1387" i="5"/>
  <c r="E886" i="5"/>
  <c r="E1117" i="5"/>
  <c r="E1385" i="5"/>
  <c r="E874" i="5"/>
  <c r="E767" i="5"/>
  <c r="E1352" i="5"/>
  <c r="E649" i="5"/>
  <c r="E1820" i="5"/>
  <c r="E9" i="5"/>
  <c r="E1954" i="5"/>
  <c r="E1490" i="5"/>
  <c r="E137" i="5"/>
  <c r="E477" i="5"/>
  <c r="E60" i="5"/>
  <c r="E309" i="5"/>
  <c r="E740" i="5"/>
  <c r="E570" i="5"/>
  <c r="E830" i="5"/>
  <c r="E1740" i="5"/>
  <c r="E950" i="5"/>
  <c r="E811" i="5"/>
  <c r="E412" i="5"/>
  <c r="E37" i="5"/>
  <c r="E1192" i="5"/>
  <c r="E329" i="5"/>
  <c r="E1751" i="5"/>
  <c r="E133" i="5"/>
  <c r="E553" i="5"/>
  <c r="E724" i="5"/>
  <c r="E1380" i="5"/>
  <c r="E1027" i="5"/>
  <c r="E157" i="5"/>
  <c r="E742" i="5"/>
  <c r="E80" i="5"/>
  <c r="E1384" i="5"/>
  <c r="E467" i="5"/>
  <c r="E1370" i="5"/>
  <c r="E1190" i="5"/>
  <c r="E318" i="5"/>
  <c r="E555" i="5"/>
  <c r="E1080" i="5"/>
  <c r="E1888" i="5"/>
  <c r="E1084" i="5"/>
  <c r="E1948" i="5"/>
  <c r="E1121" i="5"/>
  <c r="E1292" i="5"/>
  <c r="E1556" i="5"/>
  <c r="E1642" i="5"/>
  <c r="E317" i="5"/>
  <c r="E1076" i="5"/>
  <c r="E1152" i="5"/>
  <c r="E1608" i="5"/>
  <c r="E1722" i="5"/>
  <c r="E1976" i="5"/>
  <c r="E919" i="5"/>
  <c r="E1883" i="5"/>
  <c r="E444" i="5"/>
  <c r="E186" i="5"/>
  <c r="E13" i="5"/>
  <c r="E265" i="5"/>
  <c r="E526" i="5"/>
  <c r="E803" i="5"/>
  <c r="E1188" i="5"/>
  <c r="E763" i="5"/>
  <c r="E901" i="5"/>
  <c r="E1460" i="5"/>
  <c r="E983" i="5"/>
  <c r="E1910" i="5"/>
  <c r="E1445" i="5"/>
  <c r="E1531" i="5"/>
  <c r="E741" i="5"/>
  <c r="E1102" i="5"/>
  <c r="E1386" i="5"/>
  <c r="E1636" i="5"/>
  <c r="E1777" i="5"/>
  <c r="E1940" i="5"/>
  <c r="E209" i="5"/>
  <c r="E1890" i="5"/>
  <c r="E196" i="5"/>
  <c r="E25" i="5"/>
  <c r="E278" i="5"/>
  <c r="E675" i="5"/>
  <c r="E809" i="5"/>
  <c r="E1195" i="5"/>
  <c r="E1816" i="5"/>
  <c r="E1800" i="5"/>
  <c r="E301" i="5"/>
  <c r="E1109" i="5"/>
  <c r="E1715" i="5"/>
  <c r="E1544" i="5"/>
  <c r="E1610" i="5"/>
  <c r="E1794" i="5"/>
  <c r="E923" i="5"/>
  <c r="E284" i="5"/>
  <c r="E1874" i="5"/>
  <c r="E171" i="5"/>
  <c r="E36" i="5"/>
  <c r="E267" i="5"/>
  <c r="E533" i="5"/>
  <c r="E823" i="5"/>
  <c r="E375" i="5"/>
  <c r="E176" i="5"/>
  <c r="E1753" i="5"/>
  <c r="E189" i="5"/>
  <c r="E263" i="5"/>
  <c r="E1353" i="5"/>
  <c r="E508" i="5"/>
  <c r="E970" i="5"/>
  <c r="E281" i="5"/>
  <c r="E1262" i="5"/>
  <c r="E1315" i="5"/>
  <c r="E494" i="5"/>
  <c r="E548" i="5"/>
  <c r="E1774" i="5"/>
  <c r="E1240" i="5"/>
  <c r="E1297" i="5"/>
  <c r="E468" i="5"/>
  <c r="E559" i="5"/>
  <c r="E1541" i="5"/>
  <c r="E966" i="5"/>
  <c r="E1018" i="5"/>
  <c r="E1963" i="5"/>
  <c r="E1000" i="5"/>
  <c r="E735" i="5"/>
  <c r="E836" i="5"/>
  <c r="E1075" i="5"/>
  <c r="E297" i="5"/>
  <c r="E1142" i="5"/>
  <c r="E610" i="5"/>
  <c r="E1133" i="5"/>
  <c r="E1383" i="5"/>
  <c r="E1259" i="5"/>
  <c r="E1241" i="5"/>
  <c r="E568" i="5"/>
  <c r="E832" i="5"/>
  <c r="E1389" i="5"/>
  <c r="E1615" i="5"/>
  <c r="E1783" i="5"/>
  <c r="E1937" i="5"/>
  <c r="E271" i="5"/>
  <c r="E1884" i="5"/>
  <c r="E1251" i="5"/>
  <c r="E198" i="5"/>
  <c r="E282" i="5"/>
  <c r="E687" i="5"/>
  <c r="E510" i="5"/>
  <c r="E788" i="5"/>
  <c r="E1184" i="5"/>
  <c r="E750" i="5"/>
  <c r="E1090" i="5"/>
  <c r="E1758" i="5"/>
  <c r="E249" i="5"/>
  <c r="E1906" i="5"/>
  <c r="E1850" i="5"/>
  <c r="E151" i="5"/>
  <c r="E576" i="5"/>
  <c r="E1287" i="5"/>
  <c r="E1532" i="5"/>
  <c r="E1635" i="5"/>
  <c r="E1811" i="5"/>
  <c r="E935" i="5"/>
  <c r="E270" i="5"/>
  <c r="E1870" i="5"/>
  <c r="E178" i="5"/>
  <c r="E30" i="5"/>
  <c r="E252" i="5"/>
  <c r="E507" i="5"/>
  <c r="E801" i="5"/>
  <c r="E1658" i="5"/>
  <c r="E679" i="5"/>
  <c r="E445" i="5"/>
  <c r="E721" i="5"/>
  <c r="E1891" i="5"/>
  <c r="E1134" i="5"/>
  <c r="E1555" i="5"/>
  <c r="E1698" i="5"/>
  <c r="E1947" i="5"/>
  <c r="E914" i="5"/>
  <c r="E1886" i="5"/>
  <c r="E1500" i="5"/>
  <c r="E175" i="5"/>
  <c r="E612" i="5"/>
  <c r="E1927" i="5"/>
  <c r="E699" i="5"/>
  <c r="E806" i="5"/>
  <c r="E1448" i="5"/>
  <c r="E502" i="5"/>
  <c r="E1346" i="5"/>
  <c r="E937" i="5"/>
  <c r="E71" i="5"/>
  <c r="E835" i="5"/>
  <c r="E1123" i="5"/>
  <c r="E246" i="5"/>
  <c r="E933" i="5"/>
  <c r="E64" i="5"/>
  <c r="E859" i="5"/>
  <c r="E1125" i="5"/>
  <c r="E955" i="5"/>
  <c r="E1295" i="5"/>
  <c r="E436" i="5"/>
  <c r="E75" i="5"/>
  <c r="E729" i="5"/>
  <c r="E853" i="5"/>
  <c r="E1082" i="5"/>
  <c r="E549" i="5"/>
  <c r="E1365" i="5"/>
  <c r="E11" i="5"/>
  <c r="E1136" i="5"/>
  <c r="E1393" i="5"/>
  <c r="E1335" i="5"/>
  <c r="E637" i="5"/>
  <c r="E547" i="5"/>
  <c r="E315" i="5"/>
  <c r="E1548" i="5"/>
  <c r="E1617" i="5"/>
  <c r="E1784" i="5"/>
  <c r="E928" i="5"/>
  <c r="E500" i="5"/>
  <c r="E1878" i="5"/>
  <c r="E972" i="5"/>
  <c r="E206" i="5"/>
  <c r="E277" i="5"/>
  <c r="E684" i="5"/>
  <c r="E503" i="5"/>
  <c r="E1161" i="5"/>
  <c r="E114" i="5"/>
  <c r="E617" i="5"/>
  <c r="E1477" i="5"/>
  <c r="E1825" i="5"/>
  <c r="E993" i="5"/>
  <c r="E1425" i="5"/>
  <c r="E1792" i="5"/>
  <c r="E474" i="5"/>
  <c r="E850" i="5"/>
  <c r="E505" i="5"/>
  <c r="E1529" i="5"/>
  <c r="E1709" i="5"/>
  <c r="E1962" i="5"/>
  <c r="E946" i="5"/>
  <c r="E262" i="5"/>
  <c r="E866" i="5"/>
  <c r="E190" i="5"/>
  <c r="E253" i="5"/>
  <c r="E688" i="5"/>
  <c r="E529" i="5"/>
  <c r="E1168" i="5"/>
  <c r="E99" i="5"/>
  <c r="E1972" i="5"/>
  <c r="E377" i="5"/>
  <c r="E550" i="5"/>
  <c r="E574" i="5"/>
  <c r="E1298" i="5"/>
  <c r="E1613" i="5"/>
  <c r="E1721" i="5"/>
  <c r="E1971" i="5"/>
  <c r="E909" i="5"/>
  <c r="E1873" i="5"/>
  <c r="E1306" i="5"/>
  <c r="E29" i="5"/>
  <c r="E289" i="5"/>
  <c r="E693" i="5"/>
  <c r="E822" i="5"/>
  <c r="E1164" i="5"/>
  <c r="E799" i="5"/>
  <c r="E1024" i="5"/>
  <c r="E1457" i="5"/>
  <c r="E1897" i="5"/>
  <c r="E1640" i="5"/>
  <c r="E1112" i="5"/>
  <c r="E294" i="5"/>
  <c r="E144" i="5"/>
  <c r="E1108" i="5"/>
  <c r="E1131" i="5"/>
  <c r="E49" i="5"/>
  <c r="E1700" i="5"/>
  <c r="E1855" i="5"/>
  <c r="E666" i="5"/>
  <c r="E891" i="5"/>
  <c r="E156" i="5"/>
  <c r="E1288" i="5"/>
  <c r="E918" i="5"/>
  <c r="E256" i="5"/>
  <c r="E245" i="5"/>
  <c r="E1364" i="5"/>
  <c r="E939" i="5"/>
  <c r="E6" i="5"/>
  <c r="E671" i="5"/>
  <c r="E1174" i="5"/>
  <c r="E1842" i="5"/>
  <c r="E595" i="5"/>
  <c r="E1193" i="5"/>
  <c r="E268" i="5"/>
  <c r="E275" i="5"/>
  <c r="E1542" i="5"/>
  <c r="E52" i="5"/>
  <c r="E402" i="5"/>
  <c r="E805" i="5"/>
  <c r="E514" i="5"/>
  <c r="E19" i="5"/>
  <c r="E404" i="5"/>
  <c r="E504" i="5"/>
  <c r="E793" i="5"/>
  <c r="E677" i="5"/>
  <c r="E41" i="5"/>
  <c r="E1909" i="5"/>
  <c r="E992" i="5"/>
  <c r="E1463" i="5"/>
  <c r="E755" i="5"/>
  <c r="E1191" i="5"/>
  <c r="E192" i="5"/>
  <c r="E1633" i="5"/>
  <c r="E640" i="5"/>
  <c r="E1902" i="5"/>
  <c r="E1598" i="5"/>
  <c r="E1419" i="5"/>
  <c r="E92" i="5"/>
  <c r="E647" i="5"/>
  <c r="E401" i="5"/>
  <c r="E1827" i="5"/>
  <c r="E1022" i="5"/>
  <c r="E1130" i="5"/>
  <c r="E1629" i="5"/>
  <c r="E1949" i="5"/>
  <c r="E93" i="5"/>
  <c r="E1327" i="5"/>
  <c r="E1397" i="5"/>
  <c r="E1961" i="5"/>
  <c r="E447" i="5"/>
  <c r="E465" i="5"/>
  <c r="E1001" i="5"/>
  <c r="E81" i="5"/>
  <c r="E323" i="5"/>
  <c r="E722" i="5"/>
  <c r="E1517" i="5"/>
  <c r="E1421" i="5"/>
  <c r="E1601" i="5"/>
  <c r="E753" i="5"/>
  <c r="E1253" i="5"/>
  <c r="E645" i="5"/>
  <c r="E392" i="5"/>
  <c r="E1841" i="5"/>
  <c r="E1030" i="5"/>
  <c r="E702" i="5"/>
  <c r="E1631" i="5"/>
  <c r="E1968" i="5"/>
  <c r="E754" i="5"/>
  <c r="E1432" i="5"/>
  <c r="E1644" i="5"/>
  <c r="E134" i="5"/>
  <c r="E428" i="5"/>
  <c r="E464" i="5"/>
  <c r="E1821" i="5"/>
  <c r="E1452" i="5"/>
  <c r="E496" i="5"/>
  <c r="E231" i="5"/>
  <c r="E1357" i="5"/>
  <c r="E536" i="5"/>
  <c r="E250" i="5"/>
  <c r="E1307" i="5"/>
  <c r="E1113" i="5"/>
  <c r="E634" i="5"/>
  <c r="E1894" i="5"/>
  <c r="E1284" i="5"/>
  <c r="E858" i="5"/>
  <c r="E1781" i="5"/>
  <c r="E200" i="5"/>
  <c r="E795" i="5"/>
  <c r="E1459" i="5"/>
  <c r="E1588" i="5"/>
  <c r="E1643" i="5"/>
  <c r="E1871" i="5"/>
  <c r="E695" i="5"/>
  <c r="E1755" i="5"/>
  <c r="E1398" i="5"/>
  <c r="E285" i="5"/>
  <c r="E280" i="5"/>
  <c r="E522" i="5"/>
  <c r="E791" i="5"/>
  <c r="E1447" i="5"/>
  <c r="E772" i="5"/>
  <c r="E1180" i="5"/>
  <c r="E44" i="5"/>
  <c r="E936" i="5"/>
  <c r="E1966" i="5"/>
  <c r="E233" i="5"/>
  <c r="E406" i="5"/>
  <c r="E789" i="5"/>
  <c r="E692" i="5"/>
  <c r="E1929" i="5"/>
  <c r="E376" i="5"/>
  <c r="E1662" i="5"/>
  <c r="E524" i="5"/>
  <c r="E667" i="5"/>
  <c r="E173" i="5"/>
  <c r="E1671" i="5"/>
  <c r="E1844" i="5"/>
  <c r="E1099" i="5"/>
  <c r="E339" i="5"/>
  <c r="E525" i="5"/>
  <c r="E1863" i="5"/>
  <c r="E1559" i="5"/>
  <c r="E358" i="5"/>
  <c r="E1418" i="5"/>
  <c r="E1413" i="5"/>
  <c r="E1501" i="5"/>
  <c r="E129" i="5"/>
  <c r="E643" i="5"/>
  <c r="E1466" i="5"/>
  <c r="E1818" i="5"/>
  <c r="E646" i="5"/>
  <c r="E1285" i="5"/>
  <c r="E1724" i="5"/>
  <c r="E163" i="5"/>
  <c r="E591" i="5"/>
  <c r="E1504" i="5"/>
  <c r="E1527" i="5"/>
  <c r="E164" i="5"/>
  <c r="E434" i="5"/>
  <c r="E461" i="5"/>
  <c r="E51" i="5"/>
  <c r="E300" i="5"/>
  <c r="E739" i="5"/>
  <c r="E718" i="5"/>
  <c r="E1665" i="5"/>
  <c r="E1430" i="5"/>
  <c r="E971" i="5"/>
  <c r="E1059" i="5"/>
  <c r="E427" i="5"/>
  <c r="E632" i="5"/>
  <c r="E1456" i="5"/>
  <c r="E1846" i="5"/>
  <c r="E150" i="5"/>
  <c r="E1301" i="5"/>
  <c r="E1697" i="5"/>
  <c r="E945" i="5"/>
  <c r="E598" i="5"/>
  <c r="E1603" i="5"/>
  <c r="E1725" i="5"/>
  <c r="E140" i="5"/>
  <c r="E219" i="5"/>
  <c r="E714" i="5"/>
  <c r="E1177" i="5"/>
  <c r="E680" i="5"/>
  <c r="E1575" i="5"/>
  <c r="E1750" i="5"/>
  <c r="E1304" i="5"/>
  <c r="E304" i="5"/>
  <c r="E302" i="5"/>
  <c r="E1362" i="5"/>
  <c r="E605" i="5"/>
  <c r="E938" i="5"/>
  <c r="E26" i="5"/>
  <c r="E1187" i="5"/>
  <c r="E987" i="5"/>
  <c r="E61" i="5"/>
  <c r="E1695" i="5"/>
  <c r="E943" i="5"/>
  <c r="E816" i="5"/>
  <c r="E1002" i="5"/>
  <c r="E1624" i="5"/>
  <c r="E1879" i="5"/>
  <c r="E291" i="5"/>
  <c r="E813" i="5"/>
  <c r="E669" i="5"/>
  <c r="E1098" i="5"/>
  <c r="E346" i="5"/>
  <c r="E818" i="5"/>
  <c r="E552" i="5"/>
  <c r="E1785" i="5"/>
  <c r="E733" i="5"/>
  <c r="E1321" i="5"/>
  <c r="E18" i="5"/>
  <c r="E515" i="5"/>
  <c r="E40" i="5"/>
  <c r="E1904" i="5"/>
  <c r="E384" i="5"/>
  <c r="E802" i="5"/>
  <c r="E534" i="5"/>
  <c r="E701" i="5"/>
  <c r="E181" i="5"/>
  <c r="E1025" i="5"/>
  <c r="E1744" i="5"/>
  <c r="E903" i="5"/>
  <c r="E97" i="5"/>
  <c r="E681" i="5"/>
  <c r="E910" i="5"/>
  <c r="E567" i="5"/>
  <c r="E782" i="5"/>
  <c r="E1591" i="5"/>
  <c r="E907" i="5"/>
  <c r="E1274" i="5"/>
  <c r="E242" i="5"/>
  <c r="E478" i="5"/>
  <c r="E1743" i="5"/>
  <c r="E1737" i="5"/>
  <c r="E308" i="5"/>
  <c r="E1372" i="5"/>
  <c r="E1797" i="5"/>
  <c r="E381" i="5"/>
  <c r="E1034" i="5"/>
  <c r="E1582" i="5"/>
  <c r="E1730" i="5"/>
  <c r="E142" i="5"/>
  <c r="E633" i="5"/>
  <c r="E1162" i="5"/>
  <c r="E65" i="5"/>
  <c r="E319" i="5"/>
  <c r="E734" i="5"/>
  <c r="E562" i="5"/>
  <c r="E1919" i="5"/>
  <c r="E1234" i="5"/>
  <c r="E953" i="5"/>
  <c r="E602" i="5"/>
  <c r="E243" i="5"/>
  <c r="E472" i="5"/>
  <c r="E1754" i="5"/>
  <c r="E1028" i="5"/>
  <c r="E713" i="5"/>
  <c r="E1371" i="5"/>
  <c r="E1699" i="5"/>
  <c r="E145" i="5"/>
  <c r="E1208" i="5"/>
  <c r="E1290" i="5"/>
  <c r="E1975" i="5"/>
  <c r="E455" i="5"/>
  <c r="E639" i="5"/>
  <c r="E1093" i="5"/>
  <c r="E1770" i="5"/>
  <c r="E1176" i="5"/>
  <c r="E626" i="5"/>
  <c r="E421" i="5"/>
  <c r="E618" i="5"/>
  <c r="E551" i="5"/>
  <c r="E260" i="5"/>
  <c r="E833" i="5"/>
  <c r="E851" i="5"/>
  <c r="E1178" i="5"/>
  <c r="E678" i="5"/>
  <c r="E396" i="5"/>
  <c r="E1680" i="5"/>
  <c r="E14" i="5"/>
  <c r="E615" i="5"/>
  <c r="E1006" i="5"/>
  <c r="E1896" i="5"/>
  <c r="E995" i="5"/>
  <c r="E1742" i="5"/>
  <c r="E443" i="5"/>
  <c r="E307" i="5"/>
  <c r="E1409" i="5"/>
  <c r="E1157" i="5"/>
  <c r="E1538" i="5"/>
  <c r="E1563" i="5"/>
  <c r="E1840" i="5"/>
  <c r="E492" i="5"/>
  <c r="E141" i="5"/>
  <c r="E347" i="5"/>
  <c r="E965" i="5"/>
  <c r="E594" i="5"/>
  <c r="E1931" i="5"/>
  <c r="E1057" i="5"/>
  <c r="E353" i="5"/>
  <c r="E958" i="5"/>
  <c r="E1669" i="5"/>
  <c r="E1930" i="5"/>
  <c r="E1420" i="5"/>
  <c r="E1523" i="5"/>
  <c r="E746" i="5"/>
  <c r="E1499" i="5"/>
  <c r="E1210" i="5"/>
  <c r="E601" i="5"/>
  <c r="E1660" i="5"/>
  <c r="E1485" i="5"/>
  <c r="E1503" i="5"/>
  <c r="E1334" i="5"/>
  <c r="E1247" i="5"/>
  <c r="E1326" i="5"/>
  <c r="E1271" i="5"/>
  <c r="E136" i="5"/>
  <c r="E416" i="5"/>
  <c r="E222" i="5"/>
  <c r="E660" i="5"/>
  <c r="E107" i="5"/>
  <c r="E100" i="5"/>
  <c r="E1933" i="5"/>
  <c r="E1424" i="5"/>
  <c r="E773" i="5"/>
  <c r="E1492" i="5"/>
  <c r="E1496" i="5"/>
  <c r="E748" i="5"/>
  <c r="E906" i="5"/>
  <c r="E1050" i="5"/>
  <c r="E1524" i="5"/>
  <c r="E1583" i="5"/>
  <c r="E1038" i="5"/>
  <c r="E437" i="5"/>
  <c r="E241" i="5"/>
  <c r="E216" i="5"/>
  <c r="E653" i="5"/>
  <c r="E469" i="5"/>
  <c r="E1186" i="5"/>
  <c r="E1451" i="5"/>
  <c r="E1739" i="5"/>
  <c r="E1749" i="5"/>
  <c r="E1815" i="5"/>
  <c r="E395" i="5"/>
  <c r="E1014" i="5"/>
  <c r="E1019" i="5"/>
  <c r="E68" i="5"/>
  <c r="E1828" i="5"/>
  <c r="E1146" i="5"/>
  <c r="E1381" i="5"/>
  <c r="E1609" i="5"/>
  <c r="E1728" i="5"/>
  <c r="E1942" i="5"/>
  <c r="E942" i="5"/>
  <c r="E1320" i="5"/>
  <c r="E488" i="5"/>
  <c r="E106" i="5"/>
  <c r="E204" i="5"/>
  <c r="E177" i="5"/>
  <c r="E878" i="5"/>
  <c r="E1727" i="5"/>
  <c r="E519" i="5"/>
  <c r="E790" i="5"/>
  <c r="E1011" i="5"/>
  <c r="E272" i="5"/>
  <c r="E751" i="5"/>
  <c r="E481" i="5"/>
  <c r="E1535" i="5"/>
  <c r="E1139" i="5"/>
  <c r="E398" i="5"/>
  <c r="E372" i="5"/>
  <c r="E1590" i="5"/>
  <c r="E996" i="5"/>
  <c r="E969" i="5"/>
  <c r="E418" i="5"/>
  <c r="E1762" i="5"/>
  <c r="E623" i="5"/>
  <c r="E1061" i="5"/>
  <c r="E1341" i="5"/>
  <c r="E1066" i="5"/>
  <c r="E1587" i="5"/>
  <c r="E1233" i="5"/>
  <c r="E116" i="5"/>
  <c r="E366" i="5"/>
  <c r="E1497" i="5"/>
  <c r="E1912" i="5"/>
  <c r="E1260" i="5"/>
  <c r="E370" i="5"/>
  <c r="E1845" i="5"/>
  <c r="E1522" i="5"/>
  <c r="E1439" i="5"/>
  <c r="E1581" i="5"/>
  <c r="E1277" i="5"/>
  <c r="E606" i="5"/>
  <c r="E1051" i="5"/>
  <c r="E1403" i="5"/>
  <c r="E1521" i="5"/>
  <c r="E873" i="5"/>
  <c r="E1238" i="5"/>
  <c r="E1512" i="5"/>
  <c r="E431" i="5"/>
  <c r="E221" i="5"/>
  <c r="E232" i="5"/>
  <c r="E124" i="5"/>
  <c r="E976" i="5"/>
  <c r="E1688" i="5"/>
  <c r="E1242" i="5"/>
  <c r="E1069" i="5"/>
  <c r="E614" i="5"/>
  <c r="E608" i="5"/>
  <c r="E1231" i="5"/>
  <c r="E776" i="5"/>
  <c r="E881" i="5"/>
  <c r="E1574" i="5"/>
  <c r="E352" i="5"/>
  <c r="E604" i="5"/>
  <c r="E158" i="5"/>
  <c r="E419" i="5"/>
  <c r="E220" i="5"/>
  <c r="E659" i="5"/>
  <c r="E629" i="5"/>
  <c r="E480" i="5"/>
  <c r="E400" i="5"/>
  <c r="E1454" i="5"/>
  <c r="E1733" i="5"/>
  <c r="E1853" i="5"/>
  <c r="E1829" i="5"/>
  <c r="E998" i="5"/>
  <c r="E1026" i="5"/>
  <c r="E453" i="5"/>
  <c r="E838" i="5"/>
  <c r="E269" i="5"/>
  <c r="E1317" i="5"/>
  <c r="E1539" i="5"/>
  <c r="E1729" i="5"/>
  <c r="E1806" i="5"/>
  <c r="E1939" i="5"/>
  <c r="E155" i="5"/>
  <c r="E786" i="5"/>
  <c r="E359" i="5"/>
  <c r="E1554" i="5"/>
  <c r="E1652" i="5"/>
  <c r="E1167" i="5"/>
  <c r="E665" i="5"/>
  <c r="E105" i="5"/>
  <c r="E854" i="5"/>
  <c r="E45" i="5"/>
  <c r="E523" i="5"/>
  <c r="E1458" i="5"/>
  <c r="E1799" i="5"/>
  <c r="E1232" i="5"/>
  <c r="E1757" i="5"/>
  <c r="E1946" i="5"/>
  <c r="E1775" i="5"/>
  <c r="E63" i="5"/>
  <c r="E1265" i="5"/>
  <c r="E224" i="5"/>
  <c r="E195" i="5"/>
  <c r="E1261" i="5"/>
  <c r="E495" i="5"/>
  <c r="E407" i="5"/>
  <c r="E236" i="5"/>
  <c r="E1493" i="5"/>
  <c r="E1256" i="5"/>
  <c r="E1571" i="5"/>
  <c r="E1273" i="5"/>
  <c r="E113" i="5"/>
  <c r="E1067" i="5"/>
  <c r="E875" i="5"/>
  <c r="E1654" i="5"/>
  <c r="E1920" i="5"/>
  <c r="E1404" i="5"/>
  <c r="E1584" i="5"/>
  <c r="E897" i="5"/>
  <c r="E364" i="5"/>
  <c r="E1602" i="5"/>
  <c r="E1572" i="5"/>
  <c r="E1438" i="5"/>
  <c r="E88" i="5"/>
  <c r="E1267" i="5"/>
  <c r="E1573" i="5"/>
  <c r="E102" i="5"/>
  <c r="E1070" i="5"/>
  <c r="E619" i="5"/>
  <c r="E154" i="5"/>
  <c r="E448" i="5"/>
  <c r="E237" i="5"/>
  <c r="E212" i="5"/>
  <c r="E215" i="5"/>
  <c r="E356" i="5"/>
  <c r="E1663" i="5"/>
  <c r="E1434" i="5"/>
  <c r="E1332" i="5"/>
  <c r="E1338" i="5"/>
  <c r="E1264" i="5"/>
  <c r="E1339" i="5"/>
  <c r="E1427" i="5"/>
  <c r="E1072" i="5"/>
  <c r="E892" i="5"/>
  <c r="E896" i="5"/>
  <c r="E1429" i="5"/>
  <c r="E152" i="5"/>
  <c r="E217" i="5"/>
  <c r="E240" i="5"/>
  <c r="E625" i="5"/>
  <c r="E471" i="5"/>
  <c r="E462" i="5"/>
  <c r="E386" i="5"/>
  <c r="E1746" i="5"/>
  <c r="E1736" i="5"/>
  <c r="E1837" i="5"/>
  <c r="E1852" i="5"/>
  <c r="E78" i="5"/>
  <c r="E1021" i="5"/>
  <c r="E420" i="5"/>
  <c r="E248" i="5"/>
  <c r="E531" i="5"/>
  <c r="E1614" i="5"/>
  <c r="E982" i="5"/>
  <c r="E1915" i="5"/>
  <c r="E203" i="5"/>
  <c r="E1344" i="5"/>
  <c r="E1843" i="5"/>
  <c r="E343" i="5"/>
  <c r="E367" i="5"/>
  <c r="E1585" i="5"/>
  <c r="E1043" i="5"/>
  <c r="E979" i="5"/>
  <c r="E978" i="5"/>
  <c r="E631" i="5"/>
  <c r="E1577" i="5"/>
  <c r="E1044" i="5"/>
  <c r="E774" i="5"/>
  <c r="E624" i="5"/>
  <c r="E1470" i="5"/>
  <c r="E545" i="5"/>
  <c r="E193" i="5"/>
  <c r="E1546" i="5"/>
  <c r="E1812" i="5"/>
  <c r="E408" i="5"/>
  <c r="E783" i="5"/>
  <c r="E1209" i="5"/>
  <c r="E1328" i="5"/>
  <c r="E1592" i="5"/>
  <c r="E1361" i="5"/>
  <c r="E1701" i="5"/>
  <c r="E1970" i="5"/>
  <c r="E1218" i="5"/>
  <c r="E1229" i="5"/>
  <c r="E1922" i="5"/>
  <c r="E1579" i="5"/>
  <c r="E1431" i="5"/>
  <c r="E1212" i="5"/>
  <c r="E1246" i="5"/>
  <c r="E1597" i="5"/>
  <c r="E1578" i="5"/>
  <c r="E957" i="5"/>
  <c r="E139" i="5"/>
  <c r="E235" i="5"/>
  <c r="E650" i="5"/>
  <c r="E475" i="5"/>
  <c r="E1172" i="5"/>
  <c r="E1462" i="5"/>
  <c r="E1764" i="5"/>
  <c r="E1819" i="5"/>
  <c r="E1868" i="5"/>
  <c r="E1008" i="5"/>
  <c r="E56" i="5"/>
  <c r="E194" i="5"/>
  <c r="E1395" i="5"/>
  <c r="E1620" i="5"/>
  <c r="E1798" i="5"/>
  <c r="E926" i="5"/>
  <c r="E1759" i="5"/>
  <c r="E890" i="5"/>
  <c r="E1349" i="5"/>
  <c r="E425" i="5"/>
  <c r="E1565" i="5"/>
  <c r="E1809" i="5"/>
  <c r="E162" i="5"/>
  <c r="E422" i="5"/>
  <c r="E230" i="5"/>
  <c r="E486" i="5"/>
  <c r="E379" i="5"/>
  <c r="E1012" i="5"/>
  <c r="E50" i="5"/>
  <c r="E77" i="5"/>
  <c r="E295" i="5"/>
  <c r="E328" i="5"/>
  <c r="E737" i="5"/>
  <c r="E726" i="5"/>
  <c r="E579" i="5"/>
  <c r="E540" i="5"/>
  <c r="E827" i="5"/>
  <c r="E846" i="5"/>
  <c r="E1101" i="5"/>
  <c r="E1083" i="5"/>
  <c r="E736" i="5"/>
  <c r="E1122" i="5"/>
  <c r="E1545" i="5"/>
  <c r="E1967" i="5"/>
  <c r="E1115" i="5"/>
  <c r="E1150" i="5"/>
  <c r="E1312" i="5"/>
  <c r="E1388" i="5"/>
  <c r="E1374" i="5"/>
  <c r="E1536" i="5"/>
  <c r="E1612" i="5"/>
  <c r="E1723" i="5"/>
  <c r="E1803" i="5"/>
  <c r="E1943" i="5"/>
  <c r="E932" i="5"/>
  <c r="E947" i="5"/>
  <c r="E1864" i="5"/>
  <c r="E1865" i="5"/>
  <c r="E1333" i="5"/>
  <c r="E1029" i="5"/>
  <c r="E180" i="5"/>
  <c r="E16" i="5"/>
  <c r="E276" i="5"/>
  <c r="E254" i="5"/>
  <c r="E697" i="5"/>
  <c r="E537" i="5"/>
  <c r="E825" i="5"/>
  <c r="E810" i="5"/>
  <c r="E1173" i="5"/>
  <c r="E1171" i="5"/>
  <c r="E350" i="5"/>
  <c r="E603" i="5"/>
  <c r="E872" i="5"/>
  <c r="E1483" i="5"/>
  <c r="E1467" i="5"/>
  <c r="E1834" i="5"/>
  <c r="E393" i="5"/>
  <c r="E1672" i="5"/>
  <c r="E812" i="5"/>
  <c r="E511" i="5"/>
  <c r="E10" i="5"/>
  <c r="E201" i="5"/>
  <c r="E1685" i="5"/>
  <c r="E1007" i="5"/>
  <c r="E1741" i="5"/>
  <c r="E1478" i="5"/>
  <c r="E879" i="5"/>
  <c r="E760" i="5"/>
  <c r="E122" i="5"/>
  <c r="E1181" i="5"/>
  <c r="E797" i="5"/>
  <c r="E516" i="5"/>
  <c r="E676" i="5"/>
  <c r="E288" i="5"/>
  <c r="E8" i="5"/>
  <c r="E172" i="5"/>
  <c r="E1207" i="5"/>
  <c r="E1869" i="5"/>
  <c r="E691" i="5"/>
  <c r="E911" i="5"/>
  <c r="E1974" i="5"/>
  <c r="E1795" i="5"/>
  <c r="E1691" i="5"/>
  <c r="E1528" i="5"/>
  <c r="E1376" i="5"/>
  <c r="E1313" i="5"/>
  <c r="E1145" i="5"/>
  <c r="E1137" i="5"/>
  <c r="E1804" i="5"/>
  <c r="E1126" i="5"/>
  <c r="E85" i="5"/>
  <c r="E1096" i="5"/>
  <c r="E862" i="5"/>
  <c r="E852" i="5"/>
  <c r="E558" i="5"/>
  <c r="E573" i="5"/>
  <c r="E712" i="5"/>
  <c r="E303" i="5"/>
  <c r="E332" i="5"/>
  <c r="E53" i="5"/>
  <c r="E1471" i="5"/>
  <c r="E473" i="5"/>
  <c r="E244" i="5"/>
  <c r="E450" i="5"/>
  <c r="E920" i="5"/>
  <c r="E259" i="5"/>
  <c r="E1867" i="5"/>
  <c r="E1159" i="5"/>
  <c r="E1227" i="5"/>
  <c r="E1768" i="5"/>
  <c r="E648" i="5"/>
  <c r="E1486" i="5"/>
  <c r="E1336" i="5"/>
  <c r="E1898" i="5"/>
  <c r="E1402" i="5"/>
  <c r="E336" i="5"/>
  <c r="E449" i="5"/>
  <c r="E986" i="5"/>
  <c r="E1203" i="5"/>
  <c r="E1046" i="5"/>
  <c r="E1245" i="5"/>
  <c r="E641" i="5"/>
  <c r="E1760" i="5"/>
  <c r="E1020" i="5"/>
  <c r="E1294" i="5"/>
  <c r="E1621" i="5"/>
  <c r="E1960" i="5"/>
  <c r="E1748" i="5"/>
  <c r="E589" i="5"/>
  <c r="E1221" i="5"/>
  <c r="E1435" i="5"/>
  <c r="E153" i="5"/>
  <c r="E1564" i="5"/>
  <c r="E1718" i="5"/>
  <c r="E1957" i="5"/>
  <c r="E373" i="5"/>
  <c r="E1230" i="5"/>
  <c r="E1923" i="5"/>
  <c r="E1064" i="5"/>
  <c r="E616" i="5"/>
  <c r="E1258" i="5"/>
  <c r="E1440" i="5"/>
  <c r="E1599" i="5"/>
  <c r="E1272" i="5"/>
  <c r="E96" i="5"/>
  <c r="E167" i="5"/>
  <c r="E214" i="5"/>
  <c r="E655" i="5"/>
  <c r="E484" i="5"/>
  <c r="E1175" i="5"/>
  <c r="E1475" i="5"/>
  <c r="E1765" i="5"/>
  <c r="E1847" i="5"/>
  <c r="E1003" i="5"/>
  <c r="E423" i="5"/>
  <c r="E306" i="5"/>
  <c r="E694" i="5"/>
  <c r="E1366" i="5"/>
  <c r="E1628" i="5"/>
  <c r="E1786" i="5"/>
  <c r="E927" i="5"/>
  <c r="E111" i="5"/>
  <c r="E1216" i="5"/>
  <c r="E1436" i="5"/>
  <c r="E1138" i="5"/>
  <c r="E1632" i="5"/>
  <c r="E1955" i="5"/>
  <c r="E166" i="5"/>
  <c r="E451" i="5"/>
  <c r="E636" i="5"/>
  <c r="E459" i="5"/>
  <c r="E390" i="5"/>
  <c r="E1005" i="5"/>
  <c r="E47" i="5"/>
  <c r="E326" i="5"/>
  <c r="E316" i="5"/>
  <c r="E728" i="5"/>
  <c r="E731" i="5"/>
  <c r="E546" i="5"/>
  <c r="E542" i="5"/>
  <c r="E554" i="5"/>
  <c r="E845" i="5"/>
  <c r="E843" i="5"/>
  <c r="E1105" i="5"/>
  <c r="E1091" i="5"/>
  <c r="E725" i="5"/>
  <c r="E1316" i="5"/>
  <c r="E1630" i="5"/>
  <c r="E769" i="5"/>
  <c r="E1140" i="5"/>
  <c r="E1149" i="5"/>
  <c r="E1279" i="5"/>
  <c r="E1396" i="5"/>
  <c r="E1561" i="5"/>
  <c r="E1558" i="5"/>
  <c r="E1645" i="5"/>
  <c r="E1692" i="5"/>
  <c r="E1780" i="5"/>
  <c r="E1952" i="5"/>
  <c r="E940" i="5"/>
  <c r="E264" i="5"/>
  <c r="E1885" i="5"/>
  <c r="E1860" i="5"/>
  <c r="E311" i="5"/>
  <c r="E207" i="5"/>
  <c r="E174" i="5"/>
  <c r="E20" i="5"/>
  <c r="E273" i="5"/>
  <c r="E257" i="5"/>
  <c r="E690" i="5"/>
  <c r="E512" i="5"/>
  <c r="E821" i="5"/>
  <c r="E814" i="5"/>
  <c r="E1183" i="5"/>
  <c r="E95" i="5"/>
  <c r="E362" i="5"/>
  <c r="E587" i="5"/>
  <c r="E1092" i="5"/>
  <c r="E1468" i="5"/>
  <c r="E1735" i="5"/>
  <c r="E388" i="5"/>
  <c r="E32" i="5"/>
  <c r="E808" i="5"/>
  <c r="E530" i="5"/>
  <c r="E664" i="5"/>
  <c r="E28" i="5"/>
  <c r="E205" i="5"/>
  <c r="E1659" i="5"/>
  <c r="E1017" i="5"/>
  <c r="E1763" i="5"/>
  <c r="E1482" i="5"/>
  <c r="E904" i="5"/>
  <c r="E756" i="5"/>
  <c r="E1179" i="5"/>
  <c r="E1170" i="5"/>
  <c r="E798" i="5"/>
  <c r="E501" i="5"/>
  <c r="E663" i="5"/>
  <c r="E261" i="5"/>
  <c r="E22" i="5"/>
  <c r="E184" i="5"/>
  <c r="E1124" i="5"/>
  <c r="E1875" i="5"/>
  <c r="E286" i="5"/>
  <c r="E948" i="5"/>
  <c r="E1951" i="5"/>
  <c r="E1782" i="5"/>
  <c r="E1619" i="5"/>
  <c r="E1549" i="5"/>
  <c r="E1382" i="5"/>
  <c r="E1305" i="5"/>
  <c r="E1127" i="5"/>
  <c r="E34" i="5"/>
  <c r="E1627" i="5"/>
  <c r="E76" i="5"/>
  <c r="E1876" i="5"/>
  <c r="E1074" i="5"/>
  <c r="E837" i="5"/>
  <c r="E863" i="5"/>
  <c r="E564" i="5"/>
  <c r="E709" i="5"/>
  <c r="E710" i="5"/>
  <c r="E324" i="5"/>
  <c r="E57" i="5"/>
  <c r="E79" i="5"/>
  <c r="E403" i="5"/>
  <c r="E485" i="5"/>
  <c r="E228" i="5"/>
  <c r="E132" i="5"/>
  <c r="E1965" i="5"/>
  <c r="E1641" i="5"/>
  <c r="E761" i="5"/>
  <c r="E1255" i="5"/>
  <c r="E334" i="5"/>
  <c r="E912" i="5"/>
  <c r="E1958" i="5"/>
  <c r="E885" i="5"/>
  <c r="E1789" i="5"/>
  <c r="E758" i="5"/>
  <c r="E1595" i="5"/>
  <c r="E988" i="5"/>
  <c r="E1342" i="5"/>
  <c r="E1509" i="5"/>
  <c r="E493" i="5"/>
  <c r="E148" i="5"/>
  <c r="E1717" i="5"/>
  <c r="E121" i="5"/>
  <c r="E1250" i="5"/>
  <c r="E1141" i="5"/>
  <c r="E1720" i="5"/>
  <c r="E338" i="5"/>
  <c r="E1239" i="5"/>
  <c r="E1266" i="5"/>
  <c r="E1058" i="5"/>
  <c r="E977" i="5"/>
  <c r="E430" i="5"/>
  <c r="E630" i="5"/>
  <c r="E399" i="5"/>
  <c r="E1824" i="5"/>
  <c r="E1013" i="5"/>
  <c r="E855" i="5"/>
  <c r="E1543" i="5"/>
  <c r="E1776" i="5"/>
  <c r="E765" i="5"/>
  <c r="E1506" i="5"/>
  <c r="E1696" i="5"/>
  <c r="E143" i="5"/>
  <c r="E644" i="5"/>
  <c r="E1455" i="5"/>
  <c r="E59" i="5"/>
  <c r="E312" i="5"/>
  <c r="E738" i="5"/>
  <c r="E561" i="5"/>
  <c r="E841" i="5"/>
  <c r="E1104" i="5"/>
  <c r="E69" i="5"/>
  <c r="E1708" i="5"/>
  <c r="E1144" i="5"/>
  <c r="E1308" i="5"/>
  <c r="E1526" i="5"/>
  <c r="E1634" i="5"/>
  <c r="E1801" i="5"/>
  <c r="E941" i="5"/>
  <c r="E1862" i="5"/>
  <c r="E149" i="5"/>
  <c r="E202" i="5"/>
  <c r="E266" i="5"/>
  <c r="E698" i="5"/>
  <c r="E820" i="5"/>
  <c r="E1169" i="5"/>
  <c r="E759" i="5"/>
  <c r="E1094" i="5"/>
  <c r="E1752" i="5"/>
  <c r="E35" i="5"/>
  <c r="E518" i="5"/>
  <c r="E31" i="5"/>
  <c r="E973" i="5"/>
  <c r="E1480" i="5"/>
  <c r="E582" i="5"/>
  <c r="E1194" i="5"/>
  <c r="E796" i="5"/>
  <c r="E258" i="5"/>
  <c r="E21" i="5"/>
  <c r="E1866" i="5"/>
  <c r="E185" i="5"/>
  <c r="E1973" i="5"/>
  <c r="E1647" i="5"/>
  <c r="E1363" i="5"/>
  <c r="E1118" i="5"/>
  <c r="E1369" i="5"/>
  <c r="E1859" i="5"/>
  <c r="E856" i="5"/>
  <c r="E575" i="5"/>
  <c r="E706" i="5"/>
  <c r="E66" i="5"/>
  <c r="E391" i="5"/>
  <c r="E426" i="5"/>
  <c r="E1950" i="5"/>
  <c r="E1314" i="5"/>
  <c r="E1345" i="5"/>
  <c r="E984" i="5"/>
  <c r="E1788" i="5"/>
  <c r="E1646" i="5"/>
  <c r="E1281" i="5"/>
  <c r="E719" i="5"/>
  <c r="E999" i="5"/>
  <c r="E1826" i="5"/>
  <c r="E1849" i="5"/>
  <c r="E1771" i="5"/>
  <c r="E413" i="5"/>
  <c r="E490" i="5"/>
  <c r="E247" i="5"/>
  <c r="E424" i="5"/>
  <c r="E1515" i="5"/>
  <c r="E1422" i="5"/>
  <c r="E905" i="5"/>
  <c r="E620" i="5"/>
  <c r="E1426" i="5"/>
  <c r="E1276" i="5"/>
  <c r="E1513" i="5"/>
  <c r="E877" i="5"/>
  <c r="E1924" i="5"/>
  <c r="E1655" i="5"/>
  <c r="E109" i="5"/>
  <c r="E868" i="5"/>
  <c r="E745" i="5"/>
  <c r="E1747" i="5"/>
  <c r="E361" i="5"/>
  <c r="E600" i="5"/>
  <c r="E1518" i="5"/>
  <c r="E1676" i="5"/>
  <c r="E1908" i="5"/>
  <c r="E1275" i="5"/>
  <c r="E1570" i="5"/>
  <c r="E1052" i="5"/>
  <c r="E1596" i="5"/>
  <c r="E1488" i="5"/>
  <c r="E1217" i="5"/>
  <c r="E952" i="5"/>
  <c r="E1593" i="5"/>
  <c r="E980" i="5"/>
  <c r="E968" i="5"/>
  <c r="E583" i="5"/>
  <c r="E1674" i="5"/>
  <c r="E1337" i="5"/>
  <c r="E1198" i="5"/>
  <c r="E1199" i="5"/>
  <c r="E1219" i="5"/>
  <c r="E1047" i="5"/>
  <c r="E1055" i="5"/>
  <c r="E1428" i="5"/>
  <c r="E1252" i="5"/>
  <c r="E1914" i="5"/>
  <c r="E1656" i="5"/>
  <c r="E1684" i="5"/>
  <c r="E1330" i="5"/>
  <c r="E110" i="5"/>
  <c r="E1225" i="5"/>
  <c r="E1056" i="5"/>
  <c r="E354" i="5"/>
  <c r="E588" i="5"/>
  <c r="E342" i="5"/>
  <c r="E985" i="5"/>
  <c r="E1810" i="5"/>
  <c r="E218" i="5"/>
  <c r="E917" i="5"/>
  <c r="E1049" i="5"/>
  <c r="E118" i="5"/>
  <c r="E344" i="5"/>
  <c r="E1901" i="5"/>
  <c r="E104" i="5"/>
  <c r="E414" i="5"/>
  <c r="E325" i="5"/>
  <c r="E1793" i="5"/>
  <c r="E348" i="5"/>
  <c r="E1269" i="5"/>
  <c r="E1309" i="5"/>
  <c r="E1808" i="5"/>
  <c r="E337" i="5"/>
  <c r="E1417" i="5"/>
  <c r="E883" i="5"/>
  <c r="E1062" i="5"/>
  <c r="E1414" i="5"/>
  <c r="E452" i="5"/>
  <c r="E651" i="5"/>
  <c r="E380" i="5"/>
  <c r="E1839" i="5"/>
  <c r="E1009" i="5"/>
  <c r="E1473" i="5"/>
  <c r="E1552" i="5"/>
  <c r="E1938" i="5"/>
  <c r="E581" i="5"/>
  <c r="E1576" i="5"/>
  <c r="E1796" i="5"/>
  <c r="E446" i="5"/>
  <c r="E479" i="5"/>
  <c r="E1464" i="5"/>
  <c r="E58" i="5"/>
  <c r="E296" i="5"/>
  <c r="E715" i="5"/>
  <c r="E544" i="5"/>
  <c r="E860" i="5"/>
  <c r="E1089" i="5"/>
  <c r="E732" i="5"/>
  <c r="E1790" i="5"/>
  <c r="E1116" i="5"/>
  <c r="E1299" i="5"/>
  <c r="E1540" i="5"/>
  <c r="E1706" i="5"/>
  <c r="E1953" i="5"/>
  <c r="E913" i="5"/>
  <c r="E1892" i="5"/>
  <c r="E1415" i="5"/>
  <c r="E42" i="5"/>
  <c r="E279" i="5"/>
  <c r="E672" i="5"/>
  <c r="E824" i="5"/>
  <c r="E1158" i="5"/>
  <c r="E778" i="5"/>
  <c r="E1078" i="5"/>
  <c r="E1836" i="5"/>
  <c r="E532" i="5"/>
  <c r="E535" i="5"/>
  <c r="E23" i="5"/>
  <c r="E1016" i="5"/>
  <c r="E1453" i="5"/>
  <c r="E607" i="5"/>
  <c r="E1182" i="5"/>
  <c r="E528" i="5"/>
  <c r="E287" i="5"/>
  <c r="E188" i="5"/>
  <c r="E1889" i="5"/>
  <c r="E929" i="5"/>
  <c r="E1787" i="5"/>
  <c r="E1618" i="5"/>
  <c r="E1392" i="5"/>
  <c r="E1148" i="5"/>
  <c r="E1300" i="5"/>
  <c r="E1111" i="5"/>
  <c r="E864" i="5"/>
  <c r="E578" i="5"/>
  <c r="E293" i="5"/>
  <c r="E82" i="5"/>
  <c r="E466" i="5"/>
  <c r="E438" i="5"/>
  <c r="E1713" i="5"/>
  <c r="E1119" i="5"/>
  <c r="E1204" i="5"/>
  <c r="E429" i="5"/>
  <c r="E1779" i="5"/>
  <c r="E1547" i="5"/>
  <c r="E1151" i="5"/>
  <c r="E70" i="5"/>
  <c r="E994" i="5"/>
  <c r="E1830" i="5"/>
  <c r="E1734" i="5"/>
  <c r="E1476" i="5"/>
  <c r="E1163" i="5"/>
  <c r="E628" i="5"/>
  <c r="E229" i="5"/>
  <c r="E131" i="5"/>
  <c r="E592" i="5"/>
  <c r="E1569" i="5"/>
  <c r="E962" i="5"/>
  <c r="E900" i="5"/>
  <c r="E1498" i="5"/>
  <c r="E1932" i="5"/>
  <c r="E127" i="5"/>
  <c r="E747" i="5"/>
  <c r="E1689" i="5"/>
  <c r="E1508" i="5"/>
  <c r="E590" i="5"/>
  <c r="E1068" i="5"/>
  <c r="E961" i="5"/>
  <c r="E1214" i="5"/>
  <c r="E869" i="5"/>
  <c r="E1343" i="5"/>
  <c r="E1687" i="5"/>
  <c r="E1681" i="5"/>
  <c r="E1928" i="5"/>
  <c r="E1408" i="5"/>
  <c r="E1651" i="5"/>
  <c r="F2" i="5"/>
  <c r="E1586" i="5"/>
  <c r="E895" i="5"/>
  <c r="E1236" i="5"/>
  <c r="E1606" i="5"/>
  <c r="E1205" i="5"/>
  <c r="E1423" i="5"/>
  <c r="E1491" i="5"/>
  <c r="E1511" i="5"/>
  <c r="E89" i="5"/>
  <c r="E1048" i="5"/>
  <c r="E340" i="5"/>
  <c r="E1202" i="5"/>
  <c r="E959" i="5"/>
  <c r="E956" i="5"/>
  <c r="E1600" i="5"/>
  <c r="E1407" i="5"/>
  <c r="E1911" i="5"/>
  <c r="E1916" i="5"/>
  <c r="E1673" i="5"/>
  <c r="E1675" i="5"/>
  <c r="E1347" i="5"/>
  <c r="E766" i="5"/>
  <c r="E1206" i="5"/>
  <c r="E599" i="5"/>
  <c r="E771" i="5"/>
  <c r="E596" i="5"/>
  <c r="E1033" i="5"/>
  <c r="E1682" i="5"/>
  <c r="E635" i="5"/>
  <c r="E951" i="5"/>
  <c r="E1686" i="5"/>
  <c r="E586" i="5"/>
  <c r="E226" i="5"/>
  <c r="E584" i="5"/>
  <c r="E441" i="5"/>
  <c r="E1817" i="5"/>
  <c r="E1378" i="5"/>
  <c r="E934" i="5"/>
  <c r="E880" i="5"/>
  <c r="E1489" i="5"/>
  <c r="E1530" i="5"/>
  <c r="E1956" i="5"/>
  <c r="E1322" i="5"/>
  <c r="E611" i="5"/>
  <c r="E989" i="5"/>
  <c r="E1433" i="5"/>
  <c r="E893" i="5"/>
  <c r="E225" i="5"/>
  <c r="E476" i="5"/>
  <c r="E1732" i="5"/>
  <c r="E1851" i="5"/>
  <c r="E638" i="5"/>
  <c r="E1143" i="5"/>
  <c r="E1702" i="5"/>
  <c r="E130" i="5"/>
  <c r="E1222" i="5"/>
  <c r="E1280" i="5"/>
  <c r="E1969" i="5"/>
  <c r="E439" i="5"/>
  <c r="E482" i="5"/>
  <c r="E74" i="5"/>
  <c r="E310" i="5"/>
  <c r="E705" i="5"/>
  <c r="E565" i="5"/>
  <c r="E844" i="5"/>
  <c r="E849" i="5"/>
  <c r="E1893" i="5"/>
  <c r="E1400" i="5"/>
  <c r="E894" i="5"/>
  <c r="E1132" i="5"/>
  <c r="E1391" i="5"/>
  <c r="E1622" i="5"/>
  <c r="E1707" i="5"/>
  <c r="E1964" i="5"/>
  <c r="E290" i="5"/>
  <c r="E1857" i="5"/>
  <c r="E197" i="5"/>
  <c r="E38" i="5"/>
  <c r="E673" i="5"/>
  <c r="E517" i="5"/>
  <c r="E1189" i="5"/>
  <c r="E112" i="5"/>
  <c r="E899" i="5"/>
  <c r="E1461" i="5"/>
  <c r="E411" i="5"/>
  <c r="E819" i="5"/>
  <c r="E696" i="5"/>
  <c r="E1918" i="5"/>
  <c r="E1823" i="5"/>
  <c r="E1103" i="5"/>
  <c r="E363" i="5"/>
  <c r="E1185" i="5"/>
  <c r="E689" i="5"/>
  <c r="E255" i="5"/>
  <c r="E183" i="5"/>
  <c r="E1882" i="5"/>
  <c r="E930" i="5"/>
  <c r="E1712" i="5"/>
  <c r="E1562" i="5"/>
  <c r="E1303" i="5"/>
  <c r="E902" i="5"/>
  <c r="E730" i="5"/>
  <c r="E1086" i="5"/>
  <c r="E848" i="5"/>
  <c r="E720" i="5"/>
  <c r="E331" i="5"/>
  <c r="E55" i="5"/>
  <c r="E656" i="5"/>
  <c r="E135" i="5"/>
  <c r="E1711" i="5"/>
  <c r="E1567" i="5"/>
  <c r="E898" i="5"/>
  <c r="E147" i="5"/>
  <c r="E1714" i="5"/>
  <c r="E1390" i="5"/>
  <c r="E43" i="5"/>
  <c r="E146" i="5"/>
  <c r="E1031" i="5"/>
  <c r="E1831" i="5"/>
  <c r="E1745" i="5"/>
  <c r="E1479" i="5"/>
  <c r="E491" i="5"/>
  <c r="E661" i="5"/>
  <c r="E223" i="5"/>
  <c r="E1355" i="5"/>
  <c r="E1605" i="5"/>
  <c r="E1359" i="5"/>
  <c r="E1416" i="5"/>
  <c r="E597" i="5"/>
  <c r="E1053" i="5"/>
  <c r="E1907" i="5"/>
  <c r="E1037" i="5"/>
  <c r="E1925" i="5"/>
  <c r="E1650" i="5"/>
  <c r="E1329" i="5"/>
  <c r="E1220" i="5"/>
  <c r="E345" i="5"/>
  <c r="E887" i="5"/>
  <c r="E351" i="5"/>
  <c r="E1063" i="5"/>
  <c r="E1340" i="5"/>
  <c r="E1677" i="5"/>
  <c r="E1905" i="5"/>
  <c r="E1913" i="5"/>
  <c r="E1441" i="5"/>
  <c r="E1244" i="5"/>
  <c r="E1516" i="5"/>
  <c r="E1065" i="5"/>
  <c r="E777" i="5"/>
  <c r="E1354" i="5"/>
  <c r="E101" i="5"/>
  <c r="E1412" i="5"/>
  <c r="E888" i="5"/>
  <c r="E1487" i="5"/>
  <c r="E593" i="5"/>
  <c r="E974" i="5"/>
  <c r="E1510" i="5"/>
  <c r="E125" i="5"/>
  <c r="E1040" i="5"/>
  <c r="E1248" i="5"/>
  <c r="E1228" i="5"/>
  <c r="E1568" i="5"/>
  <c r="E1249" i="5"/>
  <c r="E1935" i="5"/>
  <c r="E1900" i="5"/>
  <c r="E1667" i="5"/>
  <c r="E1520" i="5"/>
  <c r="E1331" i="5"/>
  <c r="E1036" i="5"/>
  <c r="E360" i="5"/>
  <c r="E355" i="5"/>
  <c r="E341" i="5"/>
  <c r="E784" i="5"/>
  <c r="E770" i="5"/>
  <c r="E787" i="5"/>
  <c r="E967" i="5"/>
  <c r="E1833" i="5"/>
  <c r="E1594" i="5"/>
  <c r="E1268" i="5"/>
  <c r="E211" i="5"/>
  <c r="E1761" i="5"/>
  <c r="E1254" i="5"/>
  <c r="E489" i="5"/>
  <c r="E543" i="5"/>
  <c r="E1399" i="5"/>
  <c r="E1616" i="5"/>
  <c r="E1856" i="5"/>
  <c r="E509" i="5"/>
  <c r="E1472" i="5"/>
  <c r="E1917" i="5"/>
  <c r="E792" i="5"/>
  <c r="E1881" i="5"/>
  <c r="E1289" i="5"/>
  <c r="E541" i="5"/>
  <c r="E658" i="5"/>
  <c r="E768" i="5"/>
  <c r="E463" i="5"/>
  <c r="E1766" i="5"/>
  <c r="E435" i="5"/>
  <c r="E1035" i="5"/>
  <c r="E981" i="5"/>
  <c r="E780" i="5"/>
  <c r="E613" i="5"/>
  <c r="E1263" i="5"/>
  <c r="E609" i="5"/>
  <c r="E368" i="5"/>
  <c r="E1042" i="5"/>
  <c r="E98" i="5"/>
  <c r="E1934" i="5"/>
  <c r="E963" i="5"/>
  <c r="E775" i="5"/>
  <c r="E727" i="5"/>
  <c r="E213" i="5"/>
  <c r="E1560" i="5"/>
  <c r="E1637" i="5"/>
  <c r="E1350" i="5"/>
  <c r="E458" i="5"/>
  <c r="E1296" i="5"/>
  <c r="E1534" i="5"/>
  <c r="E84" i="5"/>
  <c r="E857" i="5"/>
  <c r="E27" i="5"/>
  <c r="E1805" i="5"/>
  <c r="E187" i="5"/>
  <c r="E1165" i="5"/>
  <c r="E389" i="5"/>
  <c r="E1848" i="5"/>
  <c r="E670" i="5"/>
  <c r="E924" i="5"/>
  <c r="E915" i="5"/>
  <c r="E704" i="5"/>
  <c r="E138" i="5"/>
  <c r="E1945" i="5"/>
  <c r="E654" i="5"/>
  <c r="E397" i="5"/>
  <c r="E1323" i="5"/>
  <c r="E1226" i="5"/>
  <c r="E1926" i="5"/>
  <c r="E123" i="5"/>
  <c r="E1505" i="5"/>
  <c r="E1580" i="5"/>
  <c r="E975" i="5"/>
  <c r="E1201" i="5"/>
  <c r="E1437" i="5"/>
  <c r="E1519" i="5"/>
  <c r="E1664" i="5"/>
  <c r="E1041" i="5"/>
  <c r="E108" i="5"/>
  <c r="E1358" i="5"/>
  <c r="E779" i="5"/>
  <c r="E161" i="5"/>
  <c r="E944" i="5"/>
  <c r="E1060" i="5"/>
  <c r="E1756" i="5"/>
  <c r="E1704" i="5"/>
  <c r="E159" i="5"/>
  <c r="E327" i="5"/>
  <c r="E1087" i="5"/>
  <c r="E1311" i="5"/>
  <c r="E931" i="5"/>
  <c r="E274" i="5"/>
  <c r="E115" i="5"/>
  <c r="E815" i="5"/>
  <c r="E1077" i="5"/>
  <c r="E283" i="5"/>
  <c r="E1716" i="5"/>
  <c r="E1097" i="5"/>
  <c r="E314" i="5"/>
  <c r="E1394" i="5"/>
  <c r="E1703" i="5"/>
  <c r="E1015" i="5"/>
  <c r="E460" i="5"/>
  <c r="E1405" i="5"/>
  <c r="E1406" i="5"/>
  <c r="E1661" i="5"/>
  <c r="E335" i="5"/>
  <c r="E1678" i="5"/>
  <c r="E365" i="5"/>
  <c r="E1502" i="5"/>
  <c r="E1223" i="5"/>
  <c r="E1257" i="5"/>
  <c r="E1411" i="5"/>
  <c r="E1657" i="5"/>
  <c r="E1071" i="5"/>
  <c r="E1197" i="5"/>
  <c r="E1243" i="5"/>
  <c r="E1494" i="5"/>
  <c r="E708" i="5"/>
  <c r="E700" i="5"/>
  <c r="E1726" i="5"/>
  <c r="E1410" i="5"/>
  <c r="E1324" i="5"/>
  <c r="E1903" i="5"/>
  <c r="E1858" i="5"/>
  <c r="E1379" i="5"/>
  <c r="E1270" i="5"/>
  <c r="E1039" i="5"/>
  <c r="E417" i="5"/>
  <c r="E1373" i="5"/>
  <c r="E674" i="5"/>
  <c r="E1110" i="5"/>
  <c r="E1822" i="5"/>
  <c r="E1356" i="5"/>
  <c r="E1351" i="5"/>
  <c r="E1495" i="5"/>
  <c r="E1310" i="5"/>
  <c r="E889" i="5"/>
  <c r="E1666" i="5"/>
  <c r="E322" i="5"/>
  <c r="E1653" i="5"/>
  <c r="E227" i="5"/>
  <c r="E686" i="5"/>
  <c r="E91" i="5"/>
  <c r="E1010" i="5"/>
  <c r="E642" i="5"/>
  <c r="E749" i="5"/>
  <c r="E1045" i="5"/>
  <c r="E369" i="5"/>
  <c r="E238" i="5"/>
  <c r="E1533" i="5"/>
  <c r="E781" i="5"/>
  <c r="E6" i="30"/>
  <c r="E5" i="50"/>
  <c r="I15" i="9"/>
  <c r="I35" i="16"/>
  <c r="E143" i="2"/>
  <c r="E142" i="2" s="1"/>
  <c r="E12" i="36"/>
  <c r="E163" i="9"/>
  <c r="E148" i="9"/>
  <c r="E28" i="9"/>
  <c r="E73" i="9"/>
  <c r="E193" i="9"/>
  <c r="E43" i="9"/>
  <c r="E118" i="9"/>
  <c r="E103" i="9"/>
  <c r="E58" i="9"/>
  <c r="E178" i="9"/>
  <c r="E88" i="9"/>
  <c r="E133" i="9"/>
  <c r="E36" i="16"/>
  <c r="E38" i="16" s="1"/>
  <c r="E39" i="16" s="1"/>
  <c r="J35" i="16"/>
  <c r="K6" i="16"/>
  <c r="J15" i="9"/>
  <c r="J7" i="16"/>
  <c r="E112" i="7"/>
  <c r="F17" i="16"/>
  <c r="F5" i="30"/>
  <c r="F4" i="4"/>
  <c r="F5" i="28"/>
  <c r="F5" i="29"/>
  <c r="H37" i="16"/>
  <c r="G16" i="9"/>
  <c r="G4" i="4"/>
  <c r="G17" i="16"/>
  <c r="G5" i="28"/>
  <c r="G5" i="29"/>
  <c r="G5" i="30"/>
  <c r="F9" i="12"/>
  <c r="E21" i="12"/>
  <c r="M10" i="16"/>
  <c r="M5" i="12"/>
  <c r="M6" i="12" s="1"/>
  <c r="I2" i="16"/>
  <c r="H16" i="16"/>
  <c r="E29" i="36"/>
  <c r="E113" i="7"/>
  <c r="H49" i="16"/>
  <c r="E22" i="2"/>
  <c r="AS22" i="2" s="1"/>
  <c r="AS59" i="32"/>
  <c r="E21" i="2"/>
  <c r="AS21" i="2" s="1"/>
  <c r="AS58" i="32"/>
  <c r="G7" i="53"/>
  <c r="H5" i="53"/>
  <c r="G4" i="53"/>
  <c r="G6" i="53"/>
  <c r="H6" i="53" s="1"/>
  <c r="G8" i="53"/>
  <c r="AR39" i="16" l="1"/>
  <c r="AJ39" i="16"/>
  <c r="AB39" i="16"/>
  <c r="T39" i="16"/>
  <c r="L39" i="16"/>
  <c r="AH39" i="16"/>
  <c r="F39" i="16"/>
  <c r="AQ39" i="16"/>
  <c r="AI39" i="16"/>
  <c r="AA39" i="16"/>
  <c r="S39" i="16"/>
  <c r="K39" i="16"/>
  <c r="R39" i="16"/>
  <c r="V39" i="16"/>
  <c r="AP39" i="16"/>
  <c r="J39" i="16"/>
  <c r="AO39" i="16"/>
  <c r="AG39" i="16"/>
  <c r="Y39" i="16"/>
  <c r="Q39" i="16"/>
  <c r="I39" i="16"/>
  <c r="X39" i="16"/>
  <c r="P39" i="16"/>
  <c r="H39" i="16"/>
  <c r="AE39" i="16"/>
  <c r="W39" i="16"/>
  <c r="O39" i="16"/>
  <c r="G39" i="16"/>
  <c r="N39" i="16"/>
  <c r="AN39" i="16"/>
  <c r="AF39" i="16"/>
  <c r="AM39" i="16"/>
  <c r="AL39" i="16"/>
  <c r="AD39" i="16"/>
  <c r="AK39" i="16"/>
  <c r="AC39" i="16"/>
  <c r="U39" i="16"/>
  <c r="M39" i="16"/>
  <c r="Z39" i="16"/>
  <c r="E59" i="46"/>
  <c r="F49" i="46"/>
  <c r="G49" i="46" s="1"/>
  <c r="H49" i="46" s="1"/>
  <c r="G52" i="46"/>
  <c r="G55" i="46"/>
  <c r="H55" i="46" s="1"/>
  <c r="G57" i="46"/>
  <c r="H57" i="46" s="1"/>
  <c r="E53" i="46"/>
  <c r="F60" i="46"/>
  <c r="G48" i="46"/>
  <c r="H56" i="46"/>
  <c r="H58" i="46"/>
  <c r="H52" i="46"/>
  <c r="H63" i="46"/>
  <c r="H61" i="46"/>
  <c r="H62" i="46"/>
  <c r="F64" i="46"/>
  <c r="G64" i="46" s="1"/>
  <c r="H64" i="46" s="1"/>
  <c r="G51" i="46"/>
  <c r="H51" i="46" s="1"/>
  <c r="G50" i="46"/>
  <c r="H50" i="46" s="1"/>
  <c r="E37" i="29"/>
  <c r="F54" i="46"/>
  <c r="F53" i="46" s="1"/>
  <c r="E47" i="46"/>
  <c r="E210" i="29"/>
  <c r="I2" i="4"/>
  <c r="H9" i="16"/>
  <c r="H49" i="6"/>
  <c r="J96" i="29"/>
  <c r="J50" i="29" s="1"/>
  <c r="I99" i="29"/>
  <c r="I53" i="29" s="1"/>
  <c r="F93" i="29"/>
  <c r="F47" i="29" s="1"/>
  <c r="J98" i="29"/>
  <c r="F92" i="29"/>
  <c r="F46" i="29" s="1"/>
  <c r="F89" i="29"/>
  <c r="E42" i="29"/>
  <c r="H48" i="29"/>
  <c r="I95" i="29"/>
  <c r="I49" i="29" s="1"/>
  <c r="F90" i="29"/>
  <c r="F44" i="29" s="1"/>
  <c r="I97" i="29"/>
  <c r="I51" i="29" s="1"/>
  <c r="F91" i="29"/>
  <c r="F45" i="29" s="1"/>
  <c r="H156" i="7"/>
  <c r="J223" i="58"/>
  <c r="E64" i="4"/>
  <c r="Y223" i="58"/>
  <c r="W223" i="58"/>
  <c r="AE223" i="58"/>
  <c r="V223" i="58"/>
  <c r="AH223" i="58"/>
  <c r="U223" i="58"/>
  <c r="AG223" i="58"/>
  <c r="S223" i="58"/>
  <c r="AN223" i="58"/>
  <c r="O223" i="58"/>
  <c r="AQ223" i="58"/>
  <c r="AA223" i="58"/>
  <c r="Z223" i="58"/>
  <c r="AD223" i="58"/>
  <c r="AC223" i="58"/>
  <c r="X223" i="58"/>
  <c r="AJ223" i="58"/>
  <c r="K223" i="58"/>
  <c r="AM223" i="58"/>
  <c r="I223" i="58"/>
  <c r="AP223" i="58"/>
  <c r="Q223" i="58"/>
  <c r="AO223" i="58"/>
  <c r="P223" i="58"/>
  <c r="T223" i="58"/>
  <c r="AF223" i="58"/>
  <c r="R223" i="58"/>
  <c r="AI223" i="58"/>
  <c r="N223" i="58"/>
  <c r="AL223" i="58"/>
  <c r="M223" i="58"/>
  <c r="AK223" i="58"/>
  <c r="L223" i="58"/>
  <c r="AR223" i="58"/>
  <c r="AB223" i="58"/>
  <c r="E36" i="32"/>
  <c r="E66" i="32" s="1"/>
  <c r="I27" i="16"/>
  <c r="E69" i="32"/>
  <c r="E6" i="50"/>
  <c r="F204" i="29"/>
  <c r="F193" i="29"/>
  <c r="F196" i="29"/>
  <c r="F192" i="29"/>
  <c r="F208" i="29"/>
  <c r="F206" i="29"/>
  <c r="F207" i="29"/>
  <c r="F194" i="29"/>
  <c r="F60" i="29"/>
  <c r="G104" i="29" s="1"/>
  <c r="F33" i="29"/>
  <c r="G79" i="29" s="1"/>
  <c r="E56" i="29"/>
  <c r="F32" i="29"/>
  <c r="G78" i="29" s="1"/>
  <c r="F35" i="29"/>
  <c r="G81" i="29" s="1"/>
  <c r="E173" i="29"/>
  <c r="E21" i="50" s="1"/>
  <c r="I21" i="53"/>
  <c r="I18" i="53"/>
  <c r="I24" i="53"/>
  <c r="I25" i="53"/>
  <c r="J25" i="53"/>
  <c r="G12" i="29"/>
  <c r="I23" i="53"/>
  <c r="F135" i="29"/>
  <c r="G16" i="29"/>
  <c r="F59" i="29"/>
  <c r="G103" i="29" s="1"/>
  <c r="H107" i="26"/>
  <c r="H4" i="53"/>
  <c r="I4" i="53" s="1"/>
  <c r="H7" i="53"/>
  <c r="I7" i="53" s="1"/>
  <c r="E157" i="29"/>
  <c r="E200" i="29" s="1"/>
  <c r="E44" i="28"/>
  <c r="E158" i="29"/>
  <c r="E201" i="29" s="1"/>
  <c r="E155" i="29"/>
  <c r="E198" i="29" s="1"/>
  <c r="E156" i="29"/>
  <c r="E199" i="29" s="1"/>
  <c r="E159" i="29"/>
  <c r="E202" i="29" s="1"/>
  <c r="I20" i="53"/>
  <c r="K20" i="53" s="1"/>
  <c r="L20" i="53" s="1"/>
  <c r="D21" i="28" s="1"/>
  <c r="F125" i="29"/>
  <c r="H178" i="7"/>
  <c r="J24" i="53"/>
  <c r="I27" i="53"/>
  <c r="K27" i="53" s="1"/>
  <c r="L27" i="53" s="1"/>
  <c r="D28" i="28" s="1"/>
  <c r="J18" i="53"/>
  <c r="E132" i="29"/>
  <c r="F158" i="7"/>
  <c r="G149" i="7"/>
  <c r="E120" i="29"/>
  <c r="I17" i="53"/>
  <c r="K17" i="53" s="1"/>
  <c r="L17" i="53" s="1"/>
  <c r="D18" i="28" s="1"/>
  <c r="I174" i="7"/>
  <c r="H183" i="7"/>
  <c r="I164" i="7"/>
  <c r="F154" i="7"/>
  <c r="H170" i="7"/>
  <c r="J23" i="53"/>
  <c r="J21" i="53"/>
  <c r="I26" i="53"/>
  <c r="K26" i="53" s="1"/>
  <c r="L26" i="53" s="1"/>
  <c r="D27" i="28" s="1"/>
  <c r="E45" i="16"/>
  <c r="F170" i="7"/>
  <c r="H177" i="7"/>
  <c r="I182" i="7"/>
  <c r="G158" i="7"/>
  <c r="G174" i="7"/>
  <c r="F167" i="7"/>
  <c r="F161" i="7"/>
  <c r="H151" i="7"/>
  <c r="F162" i="7"/>
  <c r="F181" i="7"/>
  <c r="I173" i="7"/>
  <c r="I178" i="7"/>
  <c r="F150" i="7"/>
  <c r="G170" i="7"/>
  <c r="F148" i="7"/>
  <c r="I157" i="7"/>
  <c r="G153" i="7"/>
  <c r="I183" i="7"/>
  <c r="H162" i="7"/>
  <c r="F174" i="7"/>
  <c r="H182" i="7"/>
  <c r="F178" i="7"/>
  <c r="G155" i="7"/>
  <c r="H155" i="7"/>
  <c r="F123" i="29"/>
  <c r="E30" i="29"/>
  <c r="F122" i="29"/>
  <c r="E43" i="28"/>
  <c r="F61" i="29"/>
  <c r="G105" i="29" s="1"/>
  <c r="F137" i="29"/>
  <c r="F102" i="29"/>
  <c r="F136" i="29"/>
  <c r="I156" i="7"/>
  <c r="G167" i="7"/>
  <c r="I19" i="53"/>
  <c r="J19" i="53"/>
  <c r="H150" i="7"/>
  <c r="I163" i="7"/>
  <c r="H179" i="7"/>
  <c r="G185" i="7"/>
  <c r="G182" i="7"/>
  <c r="F182" i="7"/>
  <c r="G176" i="7"/>
  <c r="I172" i="7"/>
  <c r="G161" i="7"/>
  <c r="F185" i="7"/>
  <c r="I181" i="7"/>
  <c r="F177" i="7"/>
  <c r="H173" i="7"/>
  <c r="G169" i="7"/>
  <c r="F153" i="7"/>
  <c r="I185" i="7"/>
  <c r="H181" i="7"/>
  <c r="G177" i="7"/>
  <c r="G173" i="7"/>
  <c r="H166" i="7"/>
  <c r="I177" i="7"/>
  <c r="F173" i="7"/>
  <c r="H163" i="7"/>
  <c r="I162" i="7"/>
  <c r="I160" i="7"/>
  <c r="H153" i="7"/>
  <c r="H158" i="7"/>
  <c r="G159" i="7"/>
  <c r="G157" i="7"/>
  <c r="G165" i="7"/>
  <c r="F163" i="7"/>
  <c r="I167" i="7"/>
  <c r="F149" i="7"/>
  <c r="G154" i="7"/>
  <c r="H164" i="7"/>
  <c r="H185" i="7"/>
  <c r="G181" i="7"/>
  <c r="G180" i="7"/>
  <c r="F180" i="7"/>
  <c r="G175" i="7"/>
  <c r="F171" i="7"/>
  <c r="H160" i="7"/>
  <c r="H184" i="7"/>
  <c r="I180" i="7"/>
  <c r="I176" i="7"/>
  <c r="H172" i="7"/>
  <c r="F168" i="7"/>
  <c r="F152" i="7"/>
  <c r="G184" i="7"/>
  <c r="H180" i="7"/>
  <c r="H176" i="7"/>
  <c r="F172" i="7"/>
  <c r="G164" i="7"/>
  <c r="F176" i="7"/>
  <c r="G172" i="7"/>
  <c r="H157" i="7"/>
  <c r="I166" i="7"/>
  <c r="H152" i="7"/>
  <c r="G168" i="7"/>
  <c r="H159" i="7"/>
  <c r="H168" i="7"/>
  <c r="I168" i="7"/>
  <c r="G162" i="7"/>
  <c r="I151" i="7"/>
  <c r="F164" i="7"/>
  <c r="H161" i="7"/>
  <c r="I170" i="7"/>
  <c r="H154" i="7"/>
  <c r="D90" i="47"/>
  <c r="D96" i="47" s="1"/>
  <c r="F80" i="29"/>
  <c r="F156" i="7"/>
  <c r="F165" i="7"/>
  <c r="F184" i="7"/>
  <c r="F179" i="7"/>
  <c r="I184" i="7"/>
  <c r="G178" i="7"/>
  <c r="H174" i="7"/>
  <c r="H169" i="7"/>
  <c r="I155" i="7"/>
  <c r="F183" i="7"/>
  <c r="G179" i="7"/>
  <c r="I175" i="7"/>
  <c r="G171" i="7"/>
  <c r="I165" i="7"/>
  <c r="G151" i="7"/>
  <c r="G183" i="7"/>
  <c r="I179" i="7"/>
  <c r="H175" i="7"/>
  <c r="I171" i="7"/>
  <c r="F159" i="7"/>
  <c r="F175" i="7"/>
  <c r="H171" i="7"/>
  <c r="G156" i="7"/>
  <c r="H167" i="7"/>
  <c r="F155" i="7"/>
  <c r="I169" i="7"/>
  <c r="G150" i="7"/>
  <c r="I152" i="7"/>
  <c r="G163" i="7"/>
  <c r="F169" i="7"/>
  <c r="F166" i="7"/>
  <c r="H165" i="7"/>
  <c r="G160" i="7"/>
  <c r="F107" i="29"/>
  <c r="I13" i="29"/>
  <c r="H14" i="29"/>
  <c r="I15" i="29"/>
  <c r="H16" i="29"/>
  <c r="I102" i="26"/>
  <c r="J2" i="7"/>
  <c r="J164" i="7" s="1"/>
  <c r="I108" i="7"/>
  <c r="I67" i="7"/>
  <c r="I183" i="29"/>
  <c r="I18" i="29"/>
  <c r="I21" i="29" s="1"/>
  <c r="J2" i="29"/>
  <c r="M16" i="49"/>
  <c r="M17" i="49" s="1"/>
  <c r="D28" i="47" s="1"/>
  <c r="J23" i="47" s="1" a="1"/>
  <c r="J23" i="47" s="1"/>
  <c r="I161" i="7"/>
  <c r="I9" i="29"/>
  <c r="I43" i="46" s="1"/>
  <c r="F57" i="29"/>
  <c r="H175" i="29"/>
  <c r="H176" i="29"/>
  <c r="H19" i="29"/>
  <c r="H174" i="29" s="1"/>
  <c r="F121" i="29"/>
  <c r="S265" i="58"/>
  <c r="AS264" i="58"/>
  <c r="Q273" i="58"/>
  <c r="I158" i="7"/>
  <c r="J2" i="31"/>
  <c r="L267" i="58"/>
  <c r="E70" i="4"/>
  <c r="E74" i="4" s="1"/>
  <c r="E60" i="4"/>
  <c r="G166" i="7"/>
  <c r="I154" i="7"/>
  <c r="F157" i="7"/>
  <c r="F151" i="7"/>
  <c r="H8" i="53"/>
  <c r="E725" i="58"/>
  <c r="I17" i="29"/>
  <c r="H20" i="29"/>
  <c r="E727" i="58"/>
  <c r="E733" i="58" s="1"/>
  <c r="F31" i="29"/>
  <c r="F133" i="29"/>
  <c r="I11" i="29"/>
  <c r="H12" i="29"/>
  <c r="F36" i="16"/>
  <c r="F38" i="16" s="1"/>
  <c r="I159" i="7"/>
  <c r="I153" i="7"/>
  <c r="F160" i="7"/>
  <c r="E150" i="7"/>
  <c r="E166" i="7"/>
  <c r="E182" i="7"/>
  <c r="E159" i="7"/>
  <c r="E175" i="7"/>
  <c r="E152" i="7"/>
  <c r="E168" i="7"/>
  <c r="E184" i="7"/>
  <c r="E161" i="7"/>
  <c r="E177" i="7"/>
  <c r="E154" i="7"/>
  <c r="E170" i="7"/>
  <c r="E147" i="7"/>
  <c r="E163" i="7"/>
  <c r="E179" i="7"/>
  <c r="E156" i="7"/>
  <c r="E172" i="7"/>
  <c r="E149" i="7"/>
  <c r="E165" i="7"/>
  <c r="E181" i="7"/>
  <c r="E158" i="7"/>
  <c r="E174" i="7"/>
  <c r="E151" i="7"/>
  <c r="E167" i="7"/>
  <c r="E183" i="7"/>
  <c r="E160" i="7"/>
  <c r="E176" i="7"/>
  <c r="E153" i="7"/>
  <c r="E169" i="7"/>
  <c r="E185" i="7"/>
  <c r="E162" i="7"/>
  <c r="E178" i="7"/>
  <c r="E155" i="7"/>
  <c r="E171" i="7"/>
  <c r="E148" i="7"/>
  <c r="E164" i="7"/>
  <c r="E180" i="7"/>
  <c r="E157" i="7"/>
  <c r="E173" i="7"/>
  <c r="G152" i="7"/>
  <c r="E703" i="5"/>
  <c r="E1566" i="5"/>
  <c r="E292" i="5"/>
  <c r="G115" i="7"/>
  <c r="H21" i="16"/>
  <c r="G31" i="16"/>
  <c r="E1032" i="5"/>
  <c r="E744" i="5"/>
  <c r="E333" i="5"/>
  <c r="E662" i="5"/>
  <c r="E46" i="5"/>
  <c r="E87" i="5"/>
  <c r="E785" i="5"/>
  <c r="E1237" i="5"/>
  <c r="E1319" i="5"/>
  <c r="E1484" i="5"/>
  <c r="E1895" i="5"/>
  <c r="E1854" i="5"/>
  <c r="E908" i="5"/>
  <c r="E1607" i="5"/>
  <c r="E949" i="5"/>
  <c r="E621" i="5"/>
  <c r="E6" i="58"/>
  <c r="E1649" i="5"/>
  <c r="E1731" i="5"/>
  <c r="E867" i="5"/>
  <c r="E1073" i="5"/>
  <c r="E1114" i="5"/>
  <c r="E826" i="5"/>
  <c r="E415" i="5"/>
  <c r="E1936" i="5"/>
  <c r="E1443" i="5"/>
  <c r="E1813" i="5"/>
  <c r="E498" i="5"/>
  <c r="E1196" i="5"/>
  <c r="E457" i="5"/>
  <c r="E580" i="5"/>
  <c r="E1525" i="5"/>
  <c r="E1278" i="5"/>
  <c r="E539" i="5"/>
  <c r="E1360" i="5"/>
  <c r="E128" i="5"/>
  <c r="E991" i="5"/>
  <c r="E5" i="5"/>
  <c r="E251" i="5"/>
  <c r="E169" i="5"/>
  <c r="E210" i="5"/>
  <c r="F1683" i="5"/>
  <c r="F489" i="5"/>
  <c r="F1560" i="5"/>
  <c r="F1125" i="5"/>
  <c r="F1004" i="5"/>
  <c r="F1482" i="5"/>
  <c r="F442" i="5"/>
  <c r="F856" i="5"/>
  <c r="F849" i="5"/>
  <c r="F768" i="5"/>
  <c r="F1474" i="5"/>
  <c r="F641" i="5"/>
  <c r="F443" i="5"/>
  <c r="F324" i="5"/>
  <c r="F682" i="5"/>
  <c r="F1108" i="5"/>
  <c r="F162" i="5"/>
  <c r="F393" i="5"/>
  <c r="F1380" i="5"/>
  <c r="F1559" i="5"/>
  <c r="F62" i="5"/>
  <c r="F249" i="5"/>
  <c r="F993" i="5"/>
  <c r="F1130" i="5"/>
  <c r="F638" i="5"/>
  <c r="F1551" i="5"/>
  <c r="F1303" i="5"/>
  <c r="F1516" i="5"/>
  <c r="F403" i="5"/>
  <c r="F942" i="5"/>
  <c r="F1093" i="5"/>
  <c r="F679" i="5"/>
  <c r="F154" i="5"/>
  <c r="F26" i="5"/>
  <c r="F1330" i="5"/>
  <c r="F1767" i="5"/>
  <c r="F179" i="5"/>
  <c r="F10" i="5"/>
  <c r="F79" i="5"/>
  <c r="F460" i="5"/>
  <c r="F1297" i="5"/>
  <c r="F1320" i="5"/>
  <c r="F628" i="5"/>
  <c r="F1639" i="5"/>
  <c r="F503" i="5"/>
  <c r="F1779" i="5"/>
  <c r="F1869" i="5"/>
  <c r="F629" i="5"/>
  <c r="F820" i="5"/>
  <c r="F60" i="5"/>
  <c r="F1771" i="5"/>
  <c r="F164" i="5"/>
  <c r="F645" i="5"/>
  <c r="F474" i="5"/>
  <c r="F412" i="5"/>
  <c r="F69" i="5"/>
  <c r="F792" i="5"/>
  <c r="F214" i="5"/>
  <c r="F159" i="5"/>
  <c r="F413" i="5"/>
  <c r="F944" i="5"/>
  <c r="F791" i="5"/>
  <c r="F1530" i="5"/>
  <c r="F331" i="5"/>
  <c r="F241" i="5"/>
  <c r="F1444" i="5"/>
  <c r="F330" i="5"/>
  <c r="F1857" i="5"/>
  <c r="F1397" i="5"/>
  <c r="F630" i="5"/>
  <c r="F722" i="5"/>
  <c r="F280" i="5"/>
  <c r="F864" i="5"/>
  <c r="F1827" i="5"/>
  <c r="F440" i="5"/>
  <c r="F323" i="5"/>
  <c r="F945" i="5"/>
  <c r="F39" i="5"/>
  <c r="F1122" i="5"/>
  <c r="F470" i="5"/>
  <c r="F1602" i="5"/>
  <c r="F1382" i="5"/>
  <c r="F1619" i="5"/>
  <c r="F1456" i="5"/>
  <c r="F1405" i="5"/>
  <c r="F1195" i="5"/>
  <c r="F378" i="5"/>
  <c r="F929" i="5"/>
  <c r="F1744" i="5"/>
  <c r="F510" i="5"/>
  <c r="F1189" i="5"/>
  <c r="F473" i="5"/>
  <c r="F724" i="5"/>
  <c r="F57" i="5"/>
  <c r="F564" i="5"/>
  <c r="F186" i="5"/>
  <c r="F432" i="5"/>
  <c r="F1843" i="5"/>
  <c r="F1571" i="5"/>
  <c r="F1101" i="5"/>
  <c r="F1585" i="5"/>
  <c r="F1055" i="5"/>
  <c r="F1268" i="5"/>
  <c r="F614" i="5"/>
  <c r="F550" i="5"/>
  <c r="F1658" i="5"/>
  <c r="F1324" i="5"/>
  <c r="F1433" i="5"/>
  <c r="F459" i="5"/>
  <c r="F467" i="5"/>
  <c r="F1722" i="5"/>
  <c r="F1729" i="5"/>
  <c r="F322" i="5"/>
  <c r="F1830" i="5"/>
  <c r="F1885" i="5"/>
  <c r="F874" i="5"/>
  <c r="F1680" i="5"/>
  <c r="F454" i="5"/>
  <c r="F1131" i="5"/>
  <c r="F648" i="5"/>
  <c r="F970" i="5"/>
  <c r="F243" i="5"/>
  <c r="F1011" i="5"/>
  <c r="F396" i="5"/>
  <c r="F371" i="5"/>
  <c r="F1849" i="5"/>
  <c r="F1232" i="5"/>
  <c r="F346" i="5"/>
  <c r="F1277" i="5"/>
  <c r="F618" i="5"/>
  <c r="F613" i="5"/>
  <c r="F1544" i="5"/>
  <c r="F1563" i="5"/>
  <c r="F1454" i="5"/>
  <c r="F410" i="5"/>
  <c r="F342" i="5"/>
  <c r="F379" i="5"/>
  <c r="F1590" i="5"/>
  <c r="F49" i="5"/>
  <c r="F939" i="5"/>
  <c r="F1840" i="5"/>
  <c r="F777" i="5"/>
  <c r="F1468" i="5"/>
  <c r="F283" i="5"/>
  <c r="F368" i="5"/>
  <c r="F1162" i="5"/>
  <c r="F1923" i="5"/>
  <c r="F955" i="5"/>
  <c r="F975" i="5"/>
  <c r="F1497" i="5"/>
  <c r="F1223" i="5"/>
  <c r="F998" i="5"/>
  <c r="F1020" i="5"/>
  <c r="F427" i="5"/>
  <c r="F664" i="5"/>
  <c r="F1186" i="5"/>
  <c r="F404" i="5"/>
  <c r="F1522" i="5"/>
  <c r="F1402" i="5"/>
  <c r="F876" i="5"/>
  <c r="F967" i="5"/>
  <c r="F903" i="5"/>
  <c r="F1569" i="5"/>
  <c r="F1407" i="5"/>
  <c r="F1080" i="5"/>
  <c r="F1601" i="5"/>
  <c r="F937" i="5"/>
  <c r="F1175" i="5"/>
  <c r="F752" i="5"/>
  <c r="F774" i="5"/>
  <c r="F1272" i="5"/>
  <c r="F585" i="5"/>
  <c r="F1788" i="5"/>
  <c r="F873" i="5"/>
  <c r="F1851" i="5"/>
  <c r="F282" i="5"/>
  <c r="F566" i="5"/>
  <c r="F1769" i="5"/>
  <c r="F1907" i="5"/>
  <c r="F359" i="5"/>
  <c r="F1410" i="5"/>
  <c r="F1430" i="5"/>
  <c r="F451" i="5"/>
  <c r="F1059" i="5"/>
  <c r="F506" i="5"/>
  <c r="F54" i="5"/>
  <c r="F1423" i="5"/>
  <c r="F1390" i="5"/>
  <c r="F400" i="5"/>
  <c r="F887" i="5"/>
  <c r="F588" i="5"/>
  <c r="F113" i="5"/>
  <c r="F1906" i="5"/>
  <c r="F1610" i="5"/>
  <c r="F422" i="5"/>
  <c r="F775" i="5"/>
  <c r="F1909" i="5"/>
  <c r="F905" i="5"/>
  <c r="F1599" i="5"/>
  <c r="F611" i="5"/>
  <c r="F626" i="5"/>
  <c r="F124" i="5"/>
  <c r="F110" i="5"/>
  <c r="F773" i="5"/>
  <c r="F1500" i="5"/>
  <c r="F1040" i="5"/>
  <c r="F367" i="5"/>
  <c r="F1241" i="5"/>
  <c r="F895" i="5"/>
  <c r="F1259" i="5"/>
  <c r="F1529" i="5"/>
  <c r="F928" i="5"/>
  <c r="F1338" i="5"/>
  <c r="F278" i="5"/>
  <c r="F1929" i="5"/>
  <c r="F706" i="5"/>
  <c r="F1225" i="5"/>
  <c r="F1962" i="5"/>
  <c r="F411" i="5"/>
  <c r="F595" i="5"/>
  <c r="F1435" i="5"/>
  <c r="F1257" i="5"/>
  <c r="F601" i="5"/>
  <c r="F405" i="5"/>
  <c r="F1612" i="5"/>
  <c r="F1408" i="5"/>
  <c r="F1831" i="5"/>
  <c r="F453" i="5"/>
  <c r="F365" i="5"/>
  <c r="F1507" i="5"/>
  <c r="F592" i="5"/>
  <c r="F1871" i="5"/>
  <c r="F1574" i="5"/>
  <c r="F336" i="5"/>
  <c r="F1756" i="5"/>
  <c r="F1689" i="5"/>
  <c r="F617" i="5"/>
  <c r="F1651" i="5"/>
  <c r="F1331" i="5"/>
  <c r="F729" i="5"/>
  <c r="F651" i="5"/>
  <c r="F361" i="5"/>
  <c r="F1062" i="5"/>
  <c r="F594" i="5"/>
  <c r="F1458" i="5"/>
  <c r="F1063" i="5"/>
  <c r="F551" i="5"/>
  <c r="F1379" i="5"/>
  <c r="F1441" i="5"/>
  <c r="F1415" i="5"/>
  <c r="F117" i="5"/>
  <c r="F778" i="5"/>
  <c r="F89" i="5"/>
  <c r="F482" i="5"/>
  <c r="F1494" i="5"/>
  <c r="F1267" i="5"/>
  <c r="F769" i="5"/>
  <c r="F584" i="5"/>
  <c r="F1671" i="5"/>
  <c r="F973" i="5"/>
  <c r="F1879" i="5"/>
  <c r="F1528" i="5"/>
  <c r="F519" i="5"/>
  <c r="F667" i="5"/>
  <c r="F660" i="5"/>
  <c r="F639" i="5"/>
  <c r="F1033" i="5"/>
  <c r="F1692" i="5"/>
  <c r="F132" i="5"/>
  <c r="F185" i="5"/>
  <c r="F521" i="5"/>
  <c r="F692" i="5"/>
  <c r="F1716" i="5"/>
  <c r="F632" i="5"/>
  <c r="F1302" i="5"/>
  <c r="F941" i="5"/>
  <c r="F1939" i="5"/>
  <c r="F1393" i="5"/>
  <c r="F90" i="5"/>
  <c r="F85" i="5"/>
  <c r="F272" i="5"/>
  <c r="F1775" i="5"/>
  <c r="F689" i="5"/>
  <c r="F914" i="5"/>
  <c r="F1457" i="5"/>
  <c r="F450" i="5"/>
  <c r="F1340" i="5"/>
  <c r="F902" i="5"/>
  <c r="F441" i="5"/>
  <c r="F1762" i="5"/>
  <c r="F1137" i="5"/>
  <c r="F1702" i="5"/>
  <c r="F739" i="5"/>
  <c r="F82" i="5"/>
  <c r="F493" i="5"/>
  <c r="F1464" i="5"/>
  <c r="F1450" i="5"/>
  <c r="F264" i="5"/>
  <c r="F1545" i="5"/>
  <c r="F178" i="5"/>
  <c r="F1866" i="5"/>
  <c r="F1754" i="5"/>
  <c r="F992" i="5"/>
  <c r="F587" i="5"/>
  <c r="F303" i="5"/>
  <c r="F58" i="5"/>
  <c r="F577" i="5"/>
  <c r="F1177" i="5"/>
  <c r="F1058" i="5"/>
  <c r="F1784" i="5"/>
  <c r="F1371" i="5"/>
  <c r="F1313" i="5"/>
  <c r="F1650" i="5"/>
  <c r="F736" i="5"/>
  <c r="F857" i="5"/>
  <c r="F24" i="5"/>
  <c r="F1791" i="5"/>
  <c r="F15" i="5"/>
  <c r="F463" i="5"/>
  <c r="F1523" i="5"/>
  <c r="F1811" i="5"/>
  <c r="F1149" i="5"/>
  <c r="F287" i="5"/>
  <c r="F817" i="5"/>
  <c r="F236" i="5"/>
  <c r="F1675" i="5"/>
  <c r="F1823" i="5"/>
  <c r="F1116" i="5"/>
  <c r="F1753" i="5"/>
  <c r="F1657" i="5"/>
  <c r="F286" i="5"/>
  <c r="F1790" i="5"/>
  <c r="F619" i="5"/>
  <c r="F1392" i="5"/>
  <c r="F720" i="5"/>
  <c r="F121" i="5"/>
  <c r="F1383" i="5"/>
  <c r="F1316" i="5"/>
  <c r="F1527" i="5"/>
  <c r="F1321" i="5"/>
  <c r="F156" i="5"/>
  <c r="F946" i="5"/>
  <c r="F1290" i="5"/>
  <c r="F1226" i="5"/>
  <c r="F1918" i="5"/>
  <c r="F148" i="5"/>
  <c r="F1826" i="5"/>
  <c r="F1678" i="5"/>
  <c r="F1921" i="5"/>
  <c r="F772" i="5"/>
  <c r="F981" i="5"/>
  <c r="F386" i="5"/>
  <c r="F1269" i="5"/>
  <c r="F72" i="5"/>
  <c r="F1945" i="5"/>
  <c r="F634" i="5"/>
  <c r="F1595" i="5"/>
  <c r="F855" i="5"/>
  <c r="F472" i="5"/>
  <c r="F438" i="5"/>
  <c r="F1102" i="5"/>
  <c r="F1803" i="5"/>
  <c r="F1765" i="5"/>
  <c r="F446" i="5"/>
  <c r="F461" i="5"/>
  <c r="F829" i="5"/>
  <c r="F377" i="5"/>
  <c r="F231" i="5"/>
  <c r="F373" i="5"/>
  <c r="F1684" i="5"/>
  <c r="F984" i="5"/>
  <c r="F1231" i="5"/>
  <c r="F1238" i="5"/>
  <c r="F1821" i="5"/>
  <c r="F174" i="5"/>
  <c r="F464" i="5"/>
  <c r="F1192" i="5"/>
  <c r="F1280" i="5"/>
  <c r="F1520" i="5"/>
  <c r="F896" i="5"/>
  <c r="F1910" i="5"/>
  <c r="F1954" i="5"/>
  <c r="F1832" i="5"/>
  <c r="F1048" i="5"/>
  <c r="F135" i="5"/>
  <c r="F1816" i="5"/>
  <c r="F1076" i="5"/>
  <c r="F240" i="5"/>
  <c r="F1478" i="5"/>
  <c r="F1898" i="5"/>
  <c r="F879" i="5"/>
  <c r="F906" i="5"/>
  <c r="F901" i="5"/>
  <c r="F512" i="5"/>
  <c r="F1738" i="5"/>
  <c r="F420" i="5"/>
  <c r="F1510" i="5"/>
  <c r="F13" i="5"/>
  <c r="F598" i="5"/>
  <c r="F534" i="5"/>
  <c r="F974" i="5"/>
  <c r="F779" i="5"/>
  <c r="F620" i="5"/>
  <c r="F1434" i="5"/>
  <c r="F612" i="5"/>
  <c r="F252" i="5"/>
  <c r="F1294" i="5"/>
  <c r="F1847" i="5"/>
  <c r="F151" i="5"/>
  <c r="F1420" i="5"/>
  <c r="F715" i="5"/>
  <c r="F607" i="5"/>
  <c r="F1253" i="5"/>
  <c r="F126" i="5"/>
  <c r="F718" i="5"/>
  <c r="F958" i="5"/>
  <c r="F1691" i="5"/>
  <c r="F1211" i="5"/>
  <c r="F910" i="5"/>
  <c r="F131" i="5"/>
  <c r="F806" i="5"/>
  <c r="F165" i="5"/>
  <c r="F1207" i="5"/>
  <c r="F1903" i="5"/>
  <c r="F871" i="5"/>
  <c r="F780" i="5"/>
  <c r="F221" i="5"/>
  <c r="F1953" i="5"/>
  <c r="F1925" i="5"/>
  <c r="F433" i="5"/>
  <c r="F1085" i="5"/>
  <c r="F569" i="5"/>
  <c r="F1337" i="5"/>
  <c r="F1603" i="5"/>
  <c r="F1427" i="5"/>
  <c r="F1583" i="5"/>
  <c r="F45" i="5"/>
  <c r="F230" i="5"/>
  <c r="F1036" i="5"/>
  <c r="F1068" i="5"/>
  <c r="F1270" i="5"/>
  <c r="F1206" i="5"/>
  <c r="F1514" i="5"/>
  <c r="F153" i="5"/>
  <c r="F624" i="5"/>
  <c r="F351" i="5"/>
  <c r="F469" i="5"/>
  <c r="F1061" i="5"/>
  <c r="F1247" i="5"/>
  <c r="F294" i="5"/>
  <c r="F350" i="5"/>
  <c r="F1499" i="5"/>
  <c r="F1327" i="5"/>
  <c r="F1350" i="5"/>
  <c r="F1664" i="5"/>
  <c r="F586" i="5"/>
  <c r="F1460" i="5"/>
  <c r="F658" i="5"/>
  <c r="F462" i="5"/>
  <c r="F637" i="5"/>
  <c r="F122" i="5"/>
  <c r="F989" i="5"/>
  <c r="F640" i="5"/>
  <c r="F1345" i="5"/>
  <c r="F103" i="5"/>
  <c r="F1436" i="5"/>
  <c r="F326" i="5"/>
  <c r="F702" i="5"/>
  <c r="F421" i="5"/>
  <c r="F835" i="5"/>
  <c r="F247" i="5"/>
  <c r="F1064" i="5"/>
  <c r="F1814" i="5"/>
  <c r="F345" i="5"/>
  <c r="F1346" i="5"/>
  <c r="F1426" i="5"/>
  <c r="F1060" i="5"/>
  <c r="F109" i="5"/>
  <c r="F986" i="5"/>
  <c r="F951" i="5"/>
  <c r="F1919" i="5"/>
  <c r="F893" i="5"/>
  <c r="F1880" i="5"/>
  <c r="F1755" i="5"/>
  <c r="F1335" i="5"/>
  <c r="F1653" i="5"/>
  <c r="F1067" i="5"/>
  <c r="F1539" i="5"/>
  <c r="F1797" i="5"/>
  <c r="F1329" i="5"/>
  <c r="F1848" i="5"/>
  <c r="F100" i="5"/>
  <c r="F118" i="5"/>
  <c r="F1173" i="5"/>
  <c r="F770" i="5"/>
  <c r="F883" i="5"/>
  <c r="F1417" i="5"/>
  <c r="F1440" i="5"/>
  <c r="F1932" i="5"/>
  <c r="F1351" i="5"/>
  <c r="F978" i="5"/>
  <c r="F712" i="5"/>
  <c r="F771" i="5"/>
  <c r="F576" i="5"/>
  <c r="F1141" i="5"/>
  <c r="F1005" i="5"/>
  <c r="F1809" i="5"/>
  <c r="F293" i="5"/>
  <c r="F1385" i="5"/>
  <c r="F691" i="5"/>
  <c r="F1281" i="5"/>
  <c r="F352" i="5"/>
  <c r="F302" i="5"/>
  <c r="F1138" i="5"/>
  <c r="F1118" i="5"/>
  <c r="F1789" i="5"/>
  <c r="F994" i="5"/>
  <c r="F1547" i="5"/>
  <c r="F543" i="5"/>
  <c r="F685" i="5"/>
  <c r="F1373" i="5"/>
  <c r="F1098" i="5"/>
  <c r="F674" i="5"/>
  <c r="F1146" i="5"/>
  <c r="F793" i="5"/>
  <c r="F1117" i="5"/>
  <c r="F195" i="5"/>
  <c r="F705" i="5"/>
  <c r="F1860" i="5"/>
  <c r="F615" i="5"/>
  <c r="F500" i="5"/>
  <c r="F59" i="5"/>
  <c r="F125" i="5"/>
  <c r="F1378" i="5"/>
  <c r="F524" i="5"/>
  <c r="F1388" i="5"/>
  <c r="F1094" i="5"/>
  <c r="F1469" i="5"/>
  <c r="F1100" i="5"/>
  <c r="F1135" i="5"/>
  <c r="F795" i="5"/>
  <c r="F76" i="5"/>
  <c r="F1773" i="5"/>
  <c r="F1659" i="5"/>
  <c r="F161" i="5"/>
  <c r="F885" i="5"/>
  <c r="F310" i="5"/>
  <c r="F1798" i="5"/>
  <c r="F42" i="5"/>
  <c r="F397" i="5"/>
  <c r="F1198" i="5"/>
  <c r="F1019" i="5"/>
  <c r="F183" i="5"/>
  <c r="F104" i="5"/>
  <c r="F881" i="5"/>
  <c r="F1007" i="5"/>
  <c r="F1077" i="5"/>
  <c r="F1470" i="5"/>
  <c r="F1673" i="5"/>
  <c r="F306" i="5"/>
  <c r="F1180" i="5"/>
  <c r="F1679" i="5"/>
  <c r="F999" i="5"/>
  <c r="F466" i="5"/>
  <c r="F1948" i="5"/>
  <c r="F1836" i="5"/>
  <c r="F1526" i="5"/>
  <c r="F1197" i="5"/>
  <c r="F1026" i="5"/>
  <c r="F1311" i="5"/>
  <c r="F1632" i="5"/>
  <c r="F1768" i="5"/>
  <c r="F219" i="5"/>
  <c r="F707" i="5"/>
  <c r="F75" i="5"/>
  <c r="F181" i="5"/>
  <c r="F822" i="5"/>
  <c r="F1275" i="5"/>
  <c r="F758" i="5"/>
  <c r="F1235" i="5"/>
  <c r="F328" i="5"/>
  <c r="F714" i="5"/>
  <c r="F599" i="5"/>
  <c r="F1852" i="5"/>
  <c r="F538" i="5"/>
  <c r="F1396" i="5"/>
  <c r="F1757" i="5"/>
  <c r="F1748" i="5"/>
  <c r="F213" i="5"/>
  <c r="F176" i="5"/>
  <c r="F1573" i="5"/>
  <c r="F1952" i="5"/>
  <c r="F1406" i="5"/>
  <c r="F1562" i="5"/>
  <c r="F644" i="5"/>
  <c r="F341" i="5"/>
  <c r="F253" i="5"/>
  <c r="F884" i="5"/>
  <c r="F1580" i="5"/>
  <c r="F248" i="5"/>
  <c r="F1626" i="5"/>
  <c r="F190" i="5"/>
  <c r="F217" i="5"/>
  <c r="F1695" i="5"/>
  <c r="F1686" i="5"/>
  <c r="F740" i="5"/>
  <c r="F200" i="5"/>
  <c r="F496" i="5"/>
  <c r="F669" i="5"/>
  <c r="F597" i="5"/>
  <c r="F1868" i="5"/>
  <c r="F1181" i="5"/>
  <c r="F1698" i="5"/>
  <c r="F480" i="5"/>
  <c r="F988" i="5"/>
  <c r="F1596" i="5"/>
  <c r="F1723" i="5"/>
  <c r="F314" i="5"/>
  <c r="F794" i="5"/>
  <c r="F1437" i="5"/>
  <c r="F1799" i="5"/>
  <c r="F1053" i="5"/>
  <c r="F522" i="5"/>
  <c r="F983" i="5"/>
  <c r="F1905" i="5"/>
  <c r="F1487" i="5"/>
  <c r="F468" i="5"/>
  <c r="F809" i="5"/>
  <c r="F44" i="5"/>
  <c r="F666" i="5"/>
  <c r="F1513" i="5"/>
  <c r="F583" i="5"/>
  <c r="F1172" i="5"/>
  <c r="F1083" i="5"/>
  <c r="F977" i="5"/>
  <c r="F776" i="5"/>
  <c r="F904" i="5"/>
  <c r="F542" i="5"/>
  <c r="F1201" i="5"/>
  <c r="F1652" i="5"/>
  <c r="F381" i="5"/>
  <c r="F1246" i="5"/>
  <c r="F1872" i="5"/>
  <c r="F188" i="5"/>
  <c r="F1465" i="5"/>
  <c r="F1685" i="5"/>
  <c r="F1424" i="5"/>
  <c r="F1403" i="5"/>
  <c r="F1479" i="5"/>
  <c r="F1229" i="5"/>
  <c r="F1656" i="5"/>
  <c r="F436" i="5"/>
  <c r="F1511" i="5"/>
  <c r="F995" i="5"/>
  <c r="F1593" i="5"/>
  <c r="F1926" i="5"/>
  <c r="F1359" i="5"/>
  <c r="F197" i="5"/>
  <c r="F673" i="5"/>
  <c r="F1742" i="5"/>
  <c r="F1214" i="5"/>
  <c r="F1428" i="5"/>
  <c r="F606" i="5"/>
  <c r="F232" i="5"/>
  <c r="F1184" i="5"/>
  <c r="F971" i="5"/>
  <c r="F1739" i="5"/>
  <c r="F735" i="5"/>
  <c r="F99" i="5"/>
  <c r="F1244" i="5"/>
  <c r="F1039" i="5"/>
  <c r="F985" i="5"/>
  <c r="F1274" i="5"/>
  <c r="F101" i="5"/>
  <c r="F782" i="5"/>
  <c r="F97" i="5"/>
  <c r="F1052" i="5"/>
  <c r="F1502" i="5"/>
  <c r="F761" i="5"/>
  <c r="F1605" i="5"/>
  <c r="F900" i="5"/>
  <c r="F697" i="5"/>
  <c r="F1283" i="5"/>
  <c r="F1015" i="5"/>
  <c r="F1700" i="5"/>
  <c r="F1449" i="5"/>
  <c r="F1099" i="5"/>
  <c r="F923" i="5"/>
  <c r="F1726" i="5"/>
  <c r="F805" i="5"/>
  <c r="F320" i="5"/>
  <c r="F1384" i="5"/>
  <c r="F1543" i="5"/>
  <c r="F150" i="5"/>
  <c r="F875" i="5"/>
  <c r="F686" i="5"/>
  <c r="F837" i="5"/>
  <c r="F1156" i="5"/>
  <c r="F1669" i="5"/>
  <c r="F1498" i="5"/>
  <c r="F1429" i="5"/>
  <c r="F318" i="5"/>
  <c r="F956" i="5"/>
  <c r="F781" i="5"/>
  <c r="F746" i="5"/>
  <c r="F1353" i="5"/>
  <c r="F98" i="5"/>
  <c r="F28" i="5"/>
  <c r="F1875" i="5"/>
  <c r="F1288" i="5"/>
  <c r="F518" i="5"/>
  <c r="F402" i="5"/>
  <c r="F1759" i="5"/>
  <c r="F1540" i="5"/>
  <c r="F1023" i="5"/>
  <c r="F642" i="5"/>
  <c r="F35" i="5"/>
  <c r="F811" i="5"/>
  <c r="F514" i="5"/>
  <c r="F1718" i="5"/>
  <c r="F1448" i="5"/>
  <c r="F1368" i="5"/>
  <c r="F940" i="5"/>
  <c r="F807" i="5"/>
  <c r="F917" i="5"/>
  <c r="F449" i="5"/>
  <c r="F207" i="5"/>
  <c r="F698" i="5"/>
  <c r="F1942" i="5"/>
  <c r="F527" i="5"/>
  <c r="F1284" i="5"/>
  <c r="F1179" i="5"/>
  <c r="F343" i="5"/>
  <c r="F1667" i="5"/>
  <c r="F888" i="5"/>
  <c r="F372" i="5"/>
  <c r="F1355" i="5"/>
  <c r="F1251" i="5"/>
  <c r="F1521" i="5"/>
  <c r="F605" i="5"/>
  <c r="F968" i="5"/>
  <c r="F1438" i="5"/>
  <c r="F894" i="5"/>
  <c r="F1273" i="5"/>
  <c r="F133" i="5"/>
  <c r="F965" i="5"/>
  <c r="F191" i="5"/>
  <c r="F1564" i="5"/>
  <c r="F274" i="5"/>
  <c r="F756" i="5"/>
  <c r="F862" i="5"/>
  <c r="F171" i="5"/>
  <c r="F1386" i="5"/>
  <c r="F1806" i="5"/>
  <c r="F216" i="5"/>
  <c r="F1859" i="5"/>
  <c r="F1475" i="5"/>
  <c r="F1289" i="5"/>
  <c r="F1950" i="5"/>
  <c r="F189" i="5"/>
  <c r="F1624" i="5"/>
  <c r="F1873" i="5"/>
  <c r="F25" i="5"/>
  <c r="F1938" i="5"/>
  <c r="F1008" i="5"/>
  <c r="F804" i="5"/>
  <c r="F1298" i="5"/>
  <c r="F726" i="5"/>
  <c r="F1372" i="5"/>
  <c r="F1170" i="5"/>
  <c r="F1293" i="5"/>
  <c r="F1466" i="5"/>
  <c r="F92" i="5"/>
  <c r="F882" i="5"/>
  <c r="F755" i="5"/>
  <c r="F347" i="5"/>
  <c r="F947" i="5"/>
  <c r="F1291" i="5"/>
  <c r="F528" i="5"/>
  <c r="F801" i="5"/>
  <c r="F1965" i="5"/>
  <c r="F1282" i="5"/>
  <c r="F830" i="5"/>
  <c r="F291" i="5"/>
  <c r="F1822" i="5"/>
  <c r="F1935" i="5"/>
  <c r="F1752" i="5"/>
  <c r="F1760" i="5"/>
  <c r="F1794" i="5"/>
  <c r="F86" i="5"/>
  <c r="F425" i="5"/>
  <c r="F27" i="5"/>
  <c r="F516" i="5"/>
  <c r="F63" i="5"/>
  <c r="F1911" i="5"/>
  <c r="F1736" i="5"/>
  <c r="F1893" i="5"/>
  <c r="F1774" i="5"/>
  <c r="F1536" i="5"/>
  <c r="F912" i="5"/>
  <c r="F656" i="5"/>
  <c r="F962" i="5"/>
  <c r="F167" i="5"/>
  <c r="F168" i="5"/>
  <c r="F748" i="5"/>
  <c r="F426" i="5"/>
  <c r="F1113" i="5"/>
  <c r="F853" i="5"/>
  <c r="F1191" i="5"/>
  <c r="F1968" i="5"/>
  <c r="F1377" i="5"/>
  <c r="F918" i="5"/>
  <c r="F1265" i="5"/>
  <c r="F959" i="5"/>
  <c r="F1260" i="5"/>
  <c r="F1043" i="5"/>
  <c r="F603" i="5"/>
  <c r="F1750" i="5"/>
  <c r="F687" i="5"/>
  <c r="F1541" i="5"/>
  <c r="F222" i="5"/>
  <c r="F557" i="5"/>
  <c r="F938" i="5"/>
  <c r="F1134" i="5"/>
  <c r="F731" i="5"/>
  <c r="F22" i="5"/>
  <c r="F547" i="5"/>
  <c r="F1518" i="5"/>
  <c r="F757" i="5"/>
  <c r="F1838" i="5"/>
  <c r="F531" i="5"/>
  <c r="F552" i="5"/>
  <c r="F1169" i="5"/>
  <c r="F275" i="5"/>
  <c r="F796" i="5"/>
  <c r="F1531" i="5"/>
  <c r="F961" i="5"/>
  <c r="F64" i="5"/>
  <c r="F1185" i="5"/>
  <c r="F1976" i="5"/>
  <c r="F1362" i="5"/>
  <c r="F1955" i="5"/>
  <c r="F380" i="5"/>
  <c r="F1208" i="5"/>
  <c r="F439" i="5"/>
  <c r="F431" i="5"/>
  <c r="F1421" i="5"/>
  <c r="F227" i="5"/>
  <c r="F636" i="5"/>
  <c r="F316" i="5"/>
  <c r="F1082" i="5"/>
  <c r="F921" i="5"/>
  <c r="F1296" i="5"/>
  <c r="F1969" i="5"/>
  <c r="F142" i="5"/>
  <c r="F1855" i="5"/>
  <c r="F1670" i="5"/>
  <c r="F1519" i="5"/>
  <c r="F1047" i="5"/>
  <c r="F175" i="5"/>
  <c r="F1532" i="5"/>
  <c r="F285" i="5"/>
  <c r="F943" i="5"/>
  <c r="F834" i="5"/>
  <c r="F1705" i="5"/>
  <c r="F1534" i="5"/>
  <c r="F1931" i="5"/>
  <c r="F1139" i="5"/>
  <c r="F1733" i="5"/>
  <c r="F1419" i="5"/>
  <c r="F1472" i="5"/>
  <c r="F1473" i="5"/>
  <c r="F1168" i="5"/>
  <c r="F665" i="5"/>
  <c r="F1850" i="5"/>
  <c r="F866" i="5"/>
  <c r="F277" i="5"/>
  <c r="F1787" i="5"/>
  <c r="F1126" i="5"/>
  <c r="F511" i="5"/>
  <c r="F313" i="5"/>
  <c r="F1638" i="5"/>
  <c r="F1714" i="5"/>
  <c r="F66" i="5"/>
  <c r="F743" i="5"/>
  <c r="F1262" i="5"/>
  <c r="F1933" i="5"/>
  <c r="F123" i="5"/>
  <c r="F1724" i="5"/>
  <c r="F255" i="5"/>
  <c r="F536" i="5"/>
  <c r="F298" i="5"/>
  <c r="F1878" i="5"/>
  <c r="F789" i="5"/>
  <c r="F571" i="5"/>
  <c r="F1746" i="5"/>
  <c r="F1899" i="5"/>
  <c r="F398" i="5"/>
  <c r="F767" i="5"/>
  <c r="F561" i="5"/>
  <c r="F693" i="5"/>
  <c r="F40" i="5"/>
  <c r="F1764" i="5"/>
  <c r="F832" i="5"/>
  <c r="F1908" i="5"/>
  <c r="F925" i="5"/>
  <c r="F1171" i="5"/>
  <c r="F139" i="5"/>
  <c r="F517" i="5"/>
  <c r="F821" i="5"/>
  <c r="F1165" i="5"/>
  <c r="F1152" i="5"/>
  <c r="F683" i="5"/>
  <c r="F854" i="5"/>
  <c r="F1846" i="5"/>
  <c r="F1243" i="5"/>
  <c r="F1030" i="5"/>
  <c r="F869" i="5"/>
  <c r="F1115" i="5"/>
  <c r="F430" i="5"/>
  <c r="F229" i="5"/>
  <c r="F1334" i="5"/>
  <c r="F1766" i="5"/>
  <c r="F455" i="5"/>
  <c r="F428" i="5"/>
  <c r="F114" i="5"/>
  <c r="F1361" i="5"/>
  <c r="F1666" i="5"/>
  <c r="F810" i="5"/>
  <c r="F1452" i="5"/>
  <c r="F1034" i="5"/>
  <c r="F591" i="5"/>
  <c r="F180" i="5"/>
  <c r="F1161" i="5"/>
  <c r="F1967" i="5"/>
  <c r="F435" i="5"/>
  <c r="F1395" i="5"/>
  <c r="F1493" i="5"/>
  <c r="F1136" i="5"/>
  <c r="F246" i="5"/>
  <c r="F982" i="5"/>
  <c r="F960" i="5"/>
  <c r="F1553" i="5"/>
  <c r="F1018" i="5"/>
  <c r="F1230" i="5"/>
  <c r="F417" i="5"/>
  <c r="F1210" i="5"/>
  <c r="F1924" i="5"/>
  <c r="F1761" i="5"/>
  <c r="F892" i="5"/>
  <c r="F1261" i="5"/>
  <c r="F1200" i="5"/>
  <c r="F112" i="5"/>
  <c r="F1279" i="5"/>
  <c r="F625" i="5"/>
  <c r="F649" i="5"/>
  <c r="F575" i="5"/>
  <c r="F1057" i="5"/>
  <c r="F616" i="5"/>
  <c r="F1937" i="5"/>
  <c r="F1000" i="5"/>
  <c r="F366" i="5"/>
  <c r="F363" i="5"/>
  <c r="F1323" i="5"/>
  <c r="F1215" i="5"/>
  <c r="F600" i="5"/>
  <c r="F1504" i="5"/>
  <c r="F1451" i="5"/>
  <c r="F1568" i="5"/>
  <c r="F1413" i="5"/>
  <c r="F760" i="5"/>
  <c r="F364" i="5"/>
  <c r="F387" i="5"/>
  <c r="F933" i="5"/>
  <c r="F1861" i="5"/>
  <c r="F1966" i="5"/>
  <c r="F1352" i="5"/>
  <c r="F116" i="5"/>
  <c r="F226" i="5"/>
  <c r="F391" i="5"/>
  <c r="F1467" i="5"/>
  <c r="F1255" i="5"/>
  <c r="F1577" i="5"/>
  <c r="F1310" i="5"/>
  <c r="F1682" i="5"/>
  <c r="F93" i="5"/>
  <c r="F375" i="5"/>
  <c r="F870" i="5"/>
  <c r="F878" i="5"/>
  <c r="F700" i="5"/>
  <c r="F475" i="5"/>
  <c r="F1579" i="5"/>
  <c r="F115" i="5"/>
  <c r="F205" i="5"/>
  <c r="F102" i="5"/>
  <c r="F1239" i="5"/>
  <c r="F1572" i="5"/>
  <c r="F501" i="5"/>
  <c r="F920" i="5"/>
  <c r="F206" i="5"/>
  <c r="F177" i="5"/>
  <c r="F1016" i="5"/>
  <c r="F1088" i="5"/>
  <c r="F709" i="5"/>
  <c r="F1804" i="5"/>
  <c r="F915" i="5"/>
  <c r="F1109" i="5"/>
  <c r="F1641" i="5"/>
  <c r="F1711" i="5"/>
  <c r="F725" i="5"/>
  <c r="F1461" i="5"/>
  <c r="F602" i="5"/>
  <c r="F1240" i="5"/>
  <c r="F1002" i="5"/>
  <c r="F1431" i="5"/>
  <c r="F604" i="5"/>
  <c r="F1693" i="5"/>
  <c r="F1912" i="5"/>
  <c r="F1570" i="5"/>
  <c r="F1604" i="5"/>
  <c r="F1028" i="5"/>
  <c r="F1517" i="5"/>
  <c r="F1668" i="5"/>
  <c r="F1079" i="5"/>
  <c r="F1391" i="5"/>
  <c r="F1865" i="5"/>
  <c r="F623" i="5"/>
  <c r="F67" i="5"/>
  <c r="F202" i="5"/>
  <c r="F1144" i="5"/>
  <c r="F1642" i="5"/>
  <c r="F1902" i="5"/>
  <c r="F713" i="5"/>
  <c r="F783" i="5"/>
  <c r="F1127" i="5"/>
  <c r="F1960" i="5"/>
  <c r="F859" i="5"/>
  <c r="F1557" i="5"/>
  <c r="F846" i="5"/>
  <c r="F1882" i="5"/>
  <c r="F1728" i="5"/>
  <c r="F734" i="5"/>
  <c r="F530" i="5"/>
  <c r="F1305" i="5"/>
  <c r="F73" i="5"/>
  <c r="F1312" i="5"/>
  <c r="F1031" i="5"/>
  <c r="F568" i="5"/>
  <c r="F1217" i="5"/>
  <c r="F957" i="5"/>
  <c r="F1256" i="5"/>
  <c r="F1412" i="5"/>
  <c r="F325" i="5"/>
  <c r="F1066" i="5"/>
  <c r="F1205" i="5"/>
  <c r="F487" i="5"/>
  <c r="F1576" i="5"/>
  <c r="F1199" i="5"/>
  <c r="F886" i="5"/>
  <c r="F1409" i="5"/>
  <c r="F1485" i="5"/>
  <c r="F339" i="5"/>
  <c r="F1810" i="5"/>
  <c r="F911" i="5"/>
  <c r="F1707" i="5"/>
  <c r="F389" i="5"/>
  <c r="F1883" i="5"/>
  <c r="F1623" i="5"/>
  <c r="F737" i="5"/>
  <c r="F193" i="5"/>
  <c r="F70" i="5"/>
  <c r="F544" i="5"/>
  <c r="F1003" i="5"/>
  <c r="F1376" i="5"/>
  <c r="F1608" i="5"/>
  <c r="F676" i="5"/>
  <c r="F1719" i="5"/>
  <c r="F198" i="5"/>
  <c r="F1618" i="5"/>
  <c r="F16" i="5"/>
  <c r="F36" i="5"/>
  <c r="F1737" i="5"/>
  <c r="F1535" i="5"/>
  <c r="F1829" i="5"/>
  <c r="F1611" i="5"/>
  <c r="F1676" i="5"/>
  <c r="F1717" i="5"/>
  <c r="F1927" i="5"/>
  <c r="F1581" i="5"/>
  <c r="F635" i="5"/>
  <c r="F1300" i="5"/>
  <c r="F1863" i="5"/>
  <c r="F1176" i="5"/>
  <c r="F1959" i="5"/>
  <c r="F315" i="5"/>
  <c r="F1399" i="5"/>
  <c r="F1103" i="5"/>
  <c r="F11" i="5"/>
  <c r="F916" i="5"/>
  <c r="F308" i="5"/>
  <c r="F717" i="5"/>
  <c r="F447" i="5"/>
  <c r="F608" i="5"/>
  <c r="F572" i="5"/>
  <c r="F208" i="5"/>
  <c r="F1697" i="5"/>
  <c r="F847" i="5"/>
  <c r="F507" i="5"/>
  <c r="F1286" i="5"/>
  <c r="F50" i="5"/>
  <c r="F244" i="5"/>
  <c r="F513" i="5"/>
  <c r="F1081" i="5"/>
  <c r="F78" i="5"/>
  <c r="F788" i="5"/>
  <c r="F1548" i="5"/>
  <c r="F307" i="5"/>
  <c r="F223" i="5"/>
  <c r="F1157" i="5"/>
  <c r="F492" i="5"/>
  <c r="G2" i="5"/>
  <c r="F1315" i="5"/>
  <c r="F1097" i="5"/>
  <c r="F1145" i="5"/>
  <c r="F266" i="5"/>
  <c r="F851" i="5"/>
  <c r="F259" i="5"/>
  <c r="F1727" i="5"/>
  <c r="F1218" i="5"/>
  <c r="F111" i="5"/>
  <c r="F759" i="5"/>
  <c r="F1349" i="5"/>
  <c r="F1614" i="5"/>
  <c r="F553" i="5"/>
  <c r="F850" i="5"/>
  <c r="F51" i="5"/>
  <c r="F1812" i="5"/>
  <c r="F1633" i="5"/>
  <c r="F681" i="5"/>
  <c r="F1894" i="5"/>
  <c r="F1944" i="5"/>
  <c r="F1190" i="5"/>
  <c r="F831" i="5"/>
  <c r="F225" i="5"/>
  <c r="F1913" i="5"/>
  <c r="F1091" i="5"/>
  <c r="F858" i="5"/>
  <c r="F48" i="5"/>
  <c r="F1022" i="5"/>
  <c r="F825" i="5"/>
  <c r="F1318" i="5"/>
  <c r="F1105" i="5"/>
  <c r="F301" i="5"/>
  <c r="F1148" i="5"/>
  <c r="F265" i="5"/>
  <c r="F719" i="5"/>
  <c r="F267" i="5"/>
  <c r="F1367" i="5"/>
  <c r="F1092" i="5"/>
  <c r="F655" i="5"/>
  <c r="F388" i="5"/>
  <c r="F1159" i="5"/>
  <c r="F1333" i="5"/>
  <c r="F1709" i="5"/>
  <c r="F1856" i="5"/>
  <c r="F1292" i="5"/>
  <c r="F672" i="5"/>
  <c r="F1862" i="5"/>
  <c r="F327" i="5"/>
  <c r="F1542" i="5"/>
  <c r="F1874" i="5"/>
  <c r="F437" i="5"/>
  <c r="F987" i="5"/>
  <c r="F1506" i="5"/>
  <c r="F406" i="5"/>
  <c r="F212" i="5"/>
  <c r="F91" i="5"/>
  <c r="F1647" i="5"/>
  <c r="F1304" i="5"/>
  <c r="F18" i="5"/>
  <c r="F711" i="5"/>
  <c r="F525" i="5"/>
  <c r="F71" i="5"/>
  <c r="F541" i="5"/>
  <c r="F1089" i="5"/>
  <c r="F765" i="5"/>
  <c r="F1046" i="5"/>
  <c r="F1841" i="5"/>
  <c r="F1780" i="5"/>
  <c r="F790" i="5"/>
  <c r="F838" i="5"/>
  <c r="F288" i="5"/>
  <c r="F787" i="5"/>
  <c r="F9" i="5"/>
  <c r="F215" i="5"/>
  <c r="F1112" i="5"/>
  <c r="F1087" i="5"/>
  <c r="F1963" i="5"/>
  <c r="F1301" i="5"/>
  <c r="F1783" i="5"/>
  <c r="F1453" i="5"/>
  <c r="F137" i="5"/>
  <c r="F627" i="5"/>
  <c r="F1922" i="5"/>
  <c r="F478" i="5"/>
  <c r="F1120" i="5"/>
  <c r="F1828" i="5"/>
  <c r="F1001" i="5"/>
  <c r="F1227" i="5"/>
  <c r="F919" i="5"/>
  <c r="F1140" i="5"/>
  <c r="F1084" i="5"/>
  <c r="F484" i="5"/>
  <c r="F134" i="5"/>
  <c r="F1072" i="5"/>
  <c r="F936" i="5"/>
  <c r="F1151" i="5"/>
  <c r="F81" i="5"/>
  <c r="F1763" i="5"/>
  <c r="F684" i="5"/>
  <c r="F1621" i="5"/>
  <c r="F369" i="5"/>
  <c r="F8" i="5"/>
  <c r="F61" i="5"/>
  <c r="F401" i="5"/>
  <c r="F723" i="5"/>
  <c r="F1808" i="5"/>
  <c r="F1819" i="5"/>
  <c r="F742" i="5"/>
  <c r="F798" i="5"/>
  <c r="F537" i="5"/>
  <c r="F1045" i="5"/>
  <c r="F631" i="5"/>
  <c r="F152" i="5"/>
  <c r="F84" i="5"/>
  <c r="F610" i="5"/>
  <c r="F145" i="5"/>
  <c r="F872" i="5"/>
  <c r="F848" i="5"/>
  <c r="F839" i="5"/>
  <c r="F477" i="5"/>
  <c r="F716" i="5"/>
  <c r="F1471" i="5"/>
  <c r="F1463" i="5"/>
  <c r="F1916" i="5"/>
  <c r="F1672" i="5"/>
  <c r="F1250" i="5"/>
  <c r="F1347" i="5"/>
  <c r="F1973" i="5"/>
  <c r="F545" i="5"/>
  <c r="F653" i="5"/>
  <c r="F233" i="5"/>
  <c r="F408" i="5"/>
  <c r="F661" i="5"/>
  <c r="F429" i="5"/>
  <c r="F319" i="5"/>
  <c r="F1589" i="5"/>
  <c r="F1582" i="5"/>
  <c r="F423" i="5"/>
  <c r="F952" i="5"/>
  <c r="F362" i="5"/>
  <c r="F476" i="5"/>
  <c r="F764" i="5"/>
  <c r="F1332" i="5"/>
  <c r="F1786" i="5"/>
  <c r="F1188" i="5"/>
  <c r="F753" i="5"/>
  <c r="F1928" i="5"/>
  <c r="F1781" i="5"/>
  <c r="F1795" i="5"/>
  <c r="F1143" i="5"/>
  <c r="F12" i="5"/>
  <c r="F1041" i="5"/>
  <c r="F96" i="5"/>
  <c r="F394" i="5"/>
  <c r="F1325" i="5"/>
  <c r="F1663" i="5"/>
  <c r="F1258" i="5"/>
  <c r="F1221" i="5"/>
  <c r="F382" i="5"/>
  <c r="F1512" i="5"/>
  <c r="F1220" i="5"/>
  <c r="F677" i="5"/>
  <c r="F1222" i="5"/>
  <c r="F1422" i="5"/>
  <c r="F1182" i="5"/>
  <c r="F1271" i="5"/>
  <c r="F1677" i="5"/>
  <c r="F1123" i="5"/>
  <c r="F332" i="5"/>
  <c r="F1252" i="5"/>
  <c r="F157" i="5"/>
  <c r="F106" i="5"/>
  <c r="F1254" i="5"/>
  <c r="F209" i="5"/>
  <c r="F370" i="5"/>
  <c r="F1462" i="5"/>
  <c r="F963" i="5"/>
  <c r="F1591" i="5"/>
  <c r="F1348" i="5"/>
  <c r="F899" i="5"/>
  <c r="F1049" i="5"/>
  <c r="F295" i="5"/>
  <c r="F1495" i="5"/>
  <c r="F1042" i="5"/>
  <c r="F652" i="5"/>
  <c r="F657" i="5"/>
  <c r="F1095" i="5"/>
  <c r="F750" i="5"/>
  <c r="F1817" i="5"/>
  <c r="F1228" i="5"/>
  <c r="F596" i="5"/>
  <c r="F329" i="5"/>
  <c r="F1696" i="5"/>
  <c r="F434" i="5"/>
  <c r="F727" i="5"/>
  <c r="F833" i="5"/>
  <c r="F1078" i="5"/>
  <c r="F1374" i="5"/>
  <c r="F260" i="5"/>
  <c r="F533" i="5"/>
  <c r="F1896" i="5"/>
  <c r="F1133" i="5"/>
  <c r="F1432" i="5"/>
  <c r="F1245" i="5"/>
  <c r="F1749" i="5"/>
  <c r="F1111" i="5"/>
  <c r="F1203" i="5"/>
  <c r="F1037" i="5"/>
  <c r="F1914" i="5"/>
  <c r="F1917" i="5"/>
  <c r="F898" i="5"/>
  <c r="F1164" i="5"/>
  <c r="F1508" i="5"/>
  <c r="F1070" i="5"/>
  <c r="F1212" i="5"/>
  <c r="F1356" i="5"/>
  <c r="F1455" i="5"/>
  <c r="F1588" i="5"/>
  <c r="F1904" i="5"/>
  <c r="F1961" i="5"/>
  <c r="F1549" i="5"/>
  <c r="F497" i="5"/>
  <c r="F823" i="5"/>
  <c r="F357" i="5"/>
  <c r="F1951" i="5"/>
  <c r="F194" i="5"/>
  <c r="F573" i="5"/>
  <c r="F52" i="5"/>
  <c r="F708" i="5"/>
  <c r="F1400" i="5"/>
  <c r="F926" i="5"/>
  <c r="F289" i="5"/>
  <c r="F1715" i="5"/>
  <c r="F696" i="5"/>
  <c r="F1285" i="5"/>
  <c r="F670" i="5"/>
  <c r="F204" i="5"/>
  <c r="F1174" i="5"/>
  <c r="F1561" i="5"/>
  <c r="F483" i="5"/>
  <c r="F890" i="5"/>
  <c r="F33" i="5"/>
  <c r="F877" i="5"/>
  <c r="F349" i="5"/>
  <c r="F1636" i="5"/>
  <c r="F1339" i="5"/>
  <c r="F1616" i="5"/>
  <c r="F1897" i="5"/>
  <c r="F348" i="5"/>
  <c r="F1249" i="5"/>
  <c r="F1655" i="5"/>
  <c r="F1035" i="5"/>
  <c r="F1074" i="5"/>
  <c r="F1751" i="5"/>
  <c r="F1204" i="5"/>
  <c r="F1586" i="5"/>
  <c r="F1342" i="5"/>
  <c r="F235" i="5"/>
  <c r="F671" i="5"/>
  <c r="F228" i="5"/>
  <c r="F144" i="5"/>
  <c r="F29" i="5"/>
  <c r="F184" i="5"/>
  <c r="F797" i="5"/>
  <c r="F930" i="5"/>
  <c r="F863" i="5"/>
  <c r="F279" i="5"/>
  <c r="F270" i="5"/>
  <c r="F1640" i="5"/>
  <c r="F1075" i="5"/>
  <c r="F1150" i="5"/>
  <c r="F1975" i="5"/>
  <c r="F268" i="5"/>
  <c r="F173" i="5"/>
  <c r="F494" i="5"/>
  <c r="F1009" i="5"/>
  <c r="F65" i="5"/>
  <c r="F1710" i="5"/>
  <c r="F32" i="5"/>
  <c r="F1801" i="5"/>
  <c r="F1947" i="5"/>
  <c r="F416" i="5"/>
  <c r="F891" i="5"/>
  <c r="F1592" i="5"/>
  <c r="F954" i="5"/>
  <c r="F1637" i="5"/>
  <c r="F354" i="5"/>
  <c r="F1014" i="5"/>
  <c r="F43" i="5"/>
  <c r="F1884" i="5"/>
  <c r="F860" i="5"/>
  <c r="F841" i="5"/>
  <c r="F1584" i="5"/>
  <c r="F1708" i="5"/>
  <c r="F969" i="5"/>
  <c r="F1013" i="5"/>
  <c r="F647" i="5"/>
  <c r="F245" i="5"/>
  <c r="F1357" i="5"/>
  <c r="F1364" i="5"/>
  <c r="F509" i="5"/>
  <c r="F7" i="5"/>
  <c r="F376" i="5"/>
  <c r="F1565" i="5"/>
  <c r="F256" i="5"/>
  <c r="F31" i="5"/>
  <c r="F1554" i="5"/>
  <c r="F818" i="5"/>
  <c r="F21" i="5"/>
  <c r="F1480" i="5"/>
  <c r="F520" i="5"/>
  <c r="F1888" i="5"/>
  <c r="F1158" i="5"/>
  <c r="F1833" i="5"/>
  <c r="F1483" i="5"/>
  <c r="F1490" i="5"/>
  <c r="F1538" i="5"/>
  <c r="F317" i="5"/>
  <c r="F1645" i="5"/>
  <c r="F1299" i="5"/>
  <c r="F356" i="5"/>
  <c r="F515" i="5"/>
  <c r="F819" i="5"/>
  <c r="F1835" i="5"/>
  <c r="F582" i="5"/>
  <c r="F1183" i="5"/>
  <c r="F1524" i="5"/>
  <c r="F733" i="5"/>
  <c r="F290" i="5"/>
  <c r="F34" i="5"/>
  <c r="F526" i="5"/>
  <c r="F1646" i="5"/>
  <c r="F74" i="5"/>
  <c r="F20" i="5"/>
  <c r="F668" i="5"/>
  <c r="F1609" i="5"/>
  <c r="F749" i="5"/>
  <c r="F1870" i="5"/>
  <c r="F479" i="5"/>
  <c r="F643" i="5"/>
  <c r="F1688" i="5"/>
  <c r="F1625" i="5"/>
  <c r="F261" i="5"/>
  <c r="F254" i="5"/>
  <c r="F1824" i="5"/>
  <c r="F1552" i="5"/>
  <c r="F1550" i="5"/>
  <c r="F1741" i="5"/>
  <c r="F1631" i="5"/>
  <c r="F1121" i="5"/>
  <c r="F358" i="5"/>
  <c r="F695" i="5"/>
  <c r="F269" i="5"/>
  <c r="F1010" i="5"/>
  <c r="F407" i="5"/>
  <c r="F1815" i="5"/>
  <c r="F1758" i="5"/>
  <c r="F979" i="5"/>
  <c r="F1721" i="5"/>
  <c r="F913" i="5"/>
  <c r="F646" i="5"/>
  <c r="F1128" i="5"/>
  <c r="F1842" i="5"/>
  <c r="F688" i="5"/>
  <c r="F1818" i="5"/>
  <c r="F589" i="5"/>
  <c r="F1701" i="5"/>
  <c r="F907" i="5"/>
  <c r="F419" i="5"/>
  <c r="F1491" i="5"/>
  <c r="F1915" i="5"/>
  <c r="F1740" i="5"/>
  <c r="F147" i="5"/>
  <c r="F1770" i="5"/>
  <c r="F1598" i="5"/>
  <c r="F355" i="5"/>
  <c r="F141" i="5"/>
  <c r="F238" i="5"/>
  <c r="F471" i="5"/>
  <c r="F465" i="5"/>
  <c r="F546" i="5"/>
  <c r="F1418" i="5"/>
  <c r="F935" i="5"/>
  <c r="F800" i="5"/>
  <c r="F861" i="5"/>
  <c r="F1219" i="5"/>
  <c r="F1242" i="5"/>
  <c r="F1051" i="5"/>
  <c r="F699" i="5"/>
  <c r="F38" i="5"/>
  <c r="F1024" i="5"/>
  <c r="F559" i="5"/>
  <c r="F976" i="5"/>
  <c r="F1706" i="5"/>
  <c r="F1515" i="5"/>
  <c r="F1038" i="5"/>
  <c r="F897" i="5"/>
  <c r="F1505" i="5"/>
  <c r="F1635" i="5"/>
  <c r="F650" i="5"/>
  <c r="F815" i="5"/>
  <c r="F1394" i="5"/>
  <c r="F495" i="5"/>
  <c r="F816" i="5"/>
  <c r="F158" i="5"/>
  <c r="F1615" i="5"/>
  <c r="F1381" i="5"/>
  <c r="F1178" i="5"/>
  <c r="F1687" i="5"/>
  <c r="F567" i="5"/>
  <c r="F1943" i="5"/>
  <c r="F296" i="5"/>
  <c r="F300" i="5"/>
  <c r="F948" i="5"/>
  <c r="F741" i="5"/>
  <c r="F1732" i="5"/>
  <c r="F1776" i="5"/>
  <c r="F237" i="5"/>
  <c r="F383" i="5"/>
  <c r="F490" i="5"/>
  <c r="F840" i="5"/>
  <c r="F1964" i="5"/>
  <c r="F1069" i="5"/>
  <c r="F932" i="5"/>
  <c r="F1720" i="5"/>
  <c r="F842" i="5"/>
  <c r="F532" i="5"/>
  <c r="F95" i="5"/>
  <c r="F633" i="5"/>
  <c r="F258" i="5"/>
  <c r="F1501" i="5"/>
  <c r="F1796" i="5"/>
  <c r="F730" i="5"/>
  <c r="F1050" i="5"/>
  <c r="F242" i="5"/>
  <c r="F593" i="5"/>
  <c r="F1745" i="5"/>
  <c r="F1124" i="5"/>
  <c r="F502" i="5"/>
  <c r="F1309" i="5"/>
  <c r="F1107" i="5"/>
  <c r="F1314" i="5"/>
  <c r="F481" i="5"/>
  <c r="F119" i="5"/>
  <c r="F931" i="5"/>
  <c r="F1369" i="5"/>
  <c r="F257" i="5"/>
  <c r="F1224" i="5"/>
  <c r="F1213" i="5"/>
  <c r="F1622" i="5"/>
  <c r="F1216" i="5"/>
  <c r="F803" i="5"/>
  <c r="F281" i="5"/>
  <c r="F1129" i="5"/>
  <c r="F802" i="5"/>
  <c r="F1844" i="5"/>
  <c r="F836" i="5"/>
  <c r="F1389" i="5"/>
  <c r="F1629" i="5"/>
  <c r="F80" i="5"/>
  <c r="F1867" i="5"/>
  <c r="F1793" i="5"/>
  <c r="F824" i="5"/>
  <c r="F1486" i="5"/>
  <c r="F1163" i="5"/>
  <c r="F1021" i="5"/>
  <c r="F1567" i="5"/>
  <c r="F1306" i="5"/>
  <c r="F980" i="5"/>
  <c r="F360" i="5"/>
  <c r="F964" i="5"/>
  <c r="F784" i="5"/>
  <c r="F1358" i="5"/>
  <c r="F1606" i="5"/>
  <c r="F529" i="5"/>
  <c r="F1634" i="5"/>
  <c r="F1901" i="5"/>
  <c r="F120" i="5"/>
  <c r="F321" i="5"/>
  <c r="F1725" i="5"/>
  <c r="F814" i="5"/>
  <c r="F732" i="5"/>
  <c r="F1044" i="5"/>
  <c r="F972" i="5"/>
  <c r="F1110" i="5"/>
  <c r="F56" i="5"/>
  <c r="F927" i="5"/>
  <c r="F1853" i="5"/>
  <c r="F1404" i="5"/>
  <c r="F1712" i="5"/>
  <c r="F574" i="5"/>
  <c r="F1643" i="5"/>
  <c r="F1805" i="5"/>
  <c r="F1307" i="5"/>
  <c r="F1027" i="5"/>
  <c r="F563" i="5"/>
  <c r="F1317" i="5"/>
  <c r="F1704" i="5"/>
  <c r="F273" i="5"/>
  <c r="F701" i="5"/>
  <c r="F284" i="5"/>
  <c r="F166" i="5"/>
  <c r="F1949" i="5"/>
  <c r="F1956" i="5"/>
  <c r="F1889" i="5"/>
  <c r="F395" i="5"/>
  <c r="F1881" i="5"/>
  <c r="F556" i="5"/>
  <c r="F1106" i="5"/>
  <c r="F1558" i="5"/>
  <c r="F710" i="5"/>
  <c r="F224" i="5"/>
  <c r="F828" i="5"/>
  <c r="F1864" i="5"/>
  <c r="F654" i="5"/>
  <c r="F562" i="5"/>
  <c r="F309" i="5"/>
  <c r="F1957" i="5"/>
  <c r="F1972" i="5"/>
  <c r="F1425" i="5"/>
  <c r="F1071" i="5"/>
  <c r="F1365" i="5"/>
  <c r="F1492" i="5"/>
  <c r="F1387" i="5"/>
  <c r="F1167" i="5"/>
  <c r="F1054" i="5"/>
  <c r="F1825" i="5"/>
  <c r="F163" i="5"/>
  <c r="F1166" i="5"/>
  <c r="F1248" i="5"/>
  <c r="F1336" i="5"/>
  <c r="F105" i="5"/>
  <c r="F1263" i="5"/>
  <c r="F138" i="5"/>
  <c r="F1660" i="5"/>
  <c r="F107" i="5"/>
  <c r="F108" i="5"/>
  <c r="F1587" i="5"/>
  <c r="F1654" i="5"/>
  <c r="F1934" i="5"/>
  <c r="F263" i="5"/>
  <c r="F763" i="5"/>
  <c r="F1065" i="5"/>
  <c r="F392" i="5"/>
  <c r="F1202" i="5"/>
  <c r="F1496" i="5"/>
  <c r="F558" i="5"/>
  <c r="F966" i="5"/>
  <c r="F19" i="5"/>
  <c r="F1958" i="5"/>
  <c r="F843" i="5"/>
  <c r="F523" i="5"/>
  <c r="F659" i="5"/>
  <c r="F609" i="5"/>
  <c r="F751" i="5"/>
  <c r="F14" i="5"/>
  <c r="F1734" i="5"/>
  <c r="F1193" i="5"/>
  <c r="F1694" i="5"/>
  <c r="F1946" i="5"/>
  <c r="F505" i="5"/>
  <c r="F1630" i="5"/>
  <c r="F485" i="5"/>
  <c r="F1628" i="5"/>
  <c r="F192" i="5"/>
  <c r="F385" i="5"/>
  <c r="F418" i="5"/>
  <c r="F1132" i="5"/>
  <c r="F1970" i="5"/>
  <c r="F1735" i="5"/>
  <c r="F1006" i="5"/>
  <c r="F1785" i="5"/>
  <c r="F560" i="5"/>
  <c r="F201" i="5"/>
  <c r="F1537" i="5"/>
  <c r="F390" i="5"/>
  <c r="F924" i="5"/>
  <c r="F304" i="5"/>
  <c r="F922" i="5"/>
  <c r="F143" i="5"/>
  <c r="F548" i="5"/>
  <c r="F996" i="5"/>
  <c r="F1308" i="5"/>
  <c r="F17" i="5"/>
  <c r="F234" i="5"/>
  <c r="F218" i="5"/>
  <c r="F865" i="5"/>
  <c r="F721" i="5"/>
  <c r="F1029" i="5"/>
  <c r="F23" i="5"/>
  <c r="F1940" i="5"/>
  <c r="F1891" i="5"/>
  <c r="F136" i="5"/>
  <c r="F305" i="5"/>
  <c r="F570" i="5"/>
  <c r="F1370" i="5"/>
  <c r="F1877" i="5"/>
  <c r="F678" i="5"/>
  <c r="F196" i="5"/>
  <c r="F68" i="5"/>
  <c r="F1481" i="5"/>
  <c r="F448" i="5"/>
  <c r="F1661" i="5"/>
  <c r="F146" i="5"/>
  <c r="F1778" i="5"/>
  <c r="F845" i="5"/>
  <c r="F590" i="5"/>
  <c r="F1971" i="5"/>
  <c r="F1445" i="5"/>
  <c r="F1366" i="5"/>
  <c r="F799" i="5"/>
  <c r="F1328" i="5"/>
  <c r="F337" i="5"/>
  <c r="F1104" i="5"/>
  <c r="F1920" i="5"/>
  <c r="F297" i="5"/>
  <c r="F1096" i="5"/>
  <c r="F1160" i="5"/>
  <c r="F1375" i="5"/>
  <c r="F1845" i="5"/>
  <c r="F1800" i="5"/>
  <c r="F1411" i="5"/>
  <c r="F1782" i="5"/>
  <c r="F338" i="5"/>
  <c r="F220" i="5"/>
  <c r="F444" i="5"/>
  <c r="F549" i="5"/>
  <c r="F445" i="5"/>
  <c r="F535" i="5"/>
  <c r="F130" i="5"/>
  <c r="F1414" i="5"/>
  <c r="F94" i="5"/>
  <c r="F1326" i="5"/>
  <c r="F889" i="5"/>
  <c r="F1090" i="5"/>
  <c r="F504" i="5"/>
  <c r="F766" i="5"/>
  <c r="F199" i="5"/>
  <c r="F276" i="5"/>
  <c r="F149" i="5"/>
  <c r="F578" i="5"/>
  <c r="F953" i="5"/>
  <c r="F182" i="5"/>
  <c r="F808" i="5"/>
  <c r="F262" i="5"/>
  <c r="F1503" i="5"/>
  <c r="F1703" i="5"/>
  <c r="F239" i="5"/>
  <c r="F1533" i="5"/>
  <c r="F155" i="5"/>
  <c r="F1276" i="5"/>
  <c r="F491" i="5"/>
  <c r="F399" i="5"/>
  <c r="F271" i="5"/>
  <c r="F1594" i="5"/>
  <c r="F728" i="5"/>
  <c r="F414" i="5"/>
  <c r="F335" i="5"/>
  <c r="F1154" i="5"/>
  <c r="F694" i="5"/>
  <c r="F1056" i="5"/>
  <c r="F53" i="5"/>
  <c r="F1713" i="5"/>
  <c r="F203" i="5"/>
  <c r="F1476" i="5"/>
  <c r="F1119" i="5"/>
  <c r="F1209" i="5"/>
  <c r="F1730" i="5"/>
  <c r="F1892" i="5"/>
  <c r="F1322" i="5"/>
  <c r="F486" i="5"/>
  <c r="F1792" i="5"/>
  <c r="F140" i="5"/>
  <c r="F1153" i="5"/>
  <c r="F754" i="5"/>
  <c r="F1234" i="5"/>
  <c r="F579" i="5"/>
  <c r="F299" i="5"/>
  <c r="F1555" i="5"/>
  <c r="F30" i="5"/>
  <c r="F762" i="5"/>
  <c r="F1416" i="5"/>
  <c r="F1477" i="5"/>
  <c r="F1834" i="5"/>
  <c r="F1747" i="5"/>
  <c r="F311" i="5"/>
  <c r="F1681" i="5"/>
  <c r="F1344" i="5"/>
  <c r="F1820" i="5"/>
  <c r="F340" i="5"/>
  <c r="F1012" i="5"/>
  <c r="F452" i="5"/>
  <c r="F424" i="5"/>
  <c r="F1887" i="5"/>
  <c r="F747" i="5"/>
  <c r="F1600" i="5"/>
  <c r="F1597" i="5"/>
  <c r="F1343" i="5"/>
  <c r="F1839" i="5"/>
  <c r="F1546" i="5"/>
  <c r="F1890" i="5"/>
  <c r="F1900" i="5"/>
  <c r="F880" i="5"/>
  <c r="F1354" i="5"/>
  <c r="F384" i="5"/>
  <c r="F1662" i="5"/>
  <c r="F1295" i="5"/>
  <c r="F1627" i="5"/>
  <c r="F1858" i="5"/>
  <c r="F334" i="5"/>
  <c r="F250" i="5"/>
  <c r="F1575" i="5"/>
  <c r="F1147" i="5"/>
  <c r="F1266" i="5"/>
  <c r="F37" i="5"/>
  <c r="F555" i="5"/>
  <c r="F1439" i="5"/>
  <c r="F554" i="5"/>
  <c r="F1025" i="5"/>
  <c r="F1974" i="5"/>
  <c r="F1341" i="5"/>
  <c r="F812" i="5"/>
  <c r="F565" i="5"/>
  <c r="F1398" i="5"/>
  <c r="F409" i="5"/>
  <c r="F852" i="5"/>
  <c r="F41" i="5"/>
  <c r="F1886" i="5"/>
  <c r="F997" i="5"/>
  <c r="F675" i="5"/>
  <c r="F1665" i="5"/>
  <c r="F1488" i="5"/>
  <c r="F77" i="5"/>
  <c r="F1644" i="5"/>
  <c r="F1233" i="5"/>
  <c r="F690" i="5"/>
  <c r="F1699" i="5"/>
  <c r="F1620" i="5"/>
  <c r="F1489" i="5"/>
  <c r="F160" i="5"/>
  <c r="F813" i="5"/>
  <c r="F1613" i="5"/>
  <c r="F844" i="5"/>
  <c r="F344" i="5"/>
  <c r="F1930" i="5"/>
  <c r="F1086" i="5"/>
  <c r="F680" i="5"/>
  <c r="F1446" i="5"/>
  <c r="F934" i="5"/>
  <c r="F1556" i="5"/>
  <c r="F738" i="5"/>
  <c r="F488" i="5"/>
  <c r="F1777" i="5"/>
  <c r="F1459" i="5"/>
  <c r="F1617" i="5"/>
  <c r="F1876" i="5"/>
  <c r="F1287" i="5"/>
  <c r="F172" i="5"/>
  <c r="F1017" i="5"/>
  <c r="F312" i="5"/>
  <c r="F1837" i="5"/>
  <c r="F1142" i="5"/>
  <c r="F83" i="5"/>
  <c r="F1743" i="5"/>
  <c r="F1941" i="5"/>
  <c r="F127" i="5"/>
  <c r="F1802" i="5"/>
  <c r="F1236" i="5"/>
  <c r="F1807" i="5"/>
  <c r="F508" i="5"/>
  <c r="F1264" i="5"/>
  <c r="F1509" i="5"/>
  <c r="F1447" i="5"/>
  <c r="F55" i="5"/>
  <c r="F1674" i="5"/>
  <c r="F1578" i="5"/>
  <c r="F1194" i="5"/>
  <c r="F187" i="5"/>
  <c r="F1363" i="5"/>
  <c r="F353" i="5"/>
  <c r="F1187" i="5"/>
  <c r="E1401" i="5"/>
  <c r="E1690" i="5"/>
  <c r="E374" i="5"/>
  <c r="E1772" i="5"/>
  <c r="E1155" i="5"/>
  <c r="E6" i="31"/>
  <c r="E6" i="32"/>
  <c r="E10" i="9"/>
  <c r="E47" i="2" s="1"/>
  <c r="E45" i="2" s="1"/>
  <c r="F6" i="30"/>
  <c r="F20" i="12"/>
  <c r="F6" i="29"/>
  <c r="F5" i="32"/>
  <c r="F6" i="28"/>
  <c r="F5" i="58"/>
  <c r="F5" i="4"/>
  <c r="F5" i="52"/>
  <c r="F5" i="50"/>
  <c r="F37" i="2"/>
  <c r="F5" i="31"/>
  <c r="K35" i="16"/>
  <c r="K7" i="16"/>
  <c r="K15" i="9"/>
  <c r="L6" i="16"/>
  <c r="H16" i="9"/>
  <c r="I37" i="16"/>
  <c r="H17" i="16"/>
  <c r="H5" i="30"/>
  <c r="H4" i="4"/>
  <c r="H5" i="29"/>
  <c r="H5" i="28"/>
  <c r="I16" i="16"/>
  <c r="J2" i="16"/>
  <c r="N10" i="16"/>
  <c r="N5" i="12"/>
  <c r="N6" i="12" s="1"/>
  <c r="F12" i="12"/>
  <c r="F13" i="12" s="1"/>
  <c r="G5" i="58"/>
  <c r="G37" i="2"/>
  <c r="G5" i="52"/>
  <c r="G6" i="29"/>
  <c r="G5" i="4"/>
  <c r="G5" i="31"/>
  <c r="G5" i="32"/>
  <c r="G31" i="32" s="1"/>
  <c r="G6" i="30"/>
  <c r="G5" i="50"/>
  <c r="G6" i="28"/>
  <c r="G20" i="12"/>
  <c r="I49" i="16"/>
  <c r="E119" i="2"/>
  <c r="AS119" i="2" s="1"/>
  <c r="E191" i="29"/>
  <c r="E115" i="26" s="1"/>
  <c r="E118" i="2"/>
  <c r="AS118" i="2" s="1"/>
  <c r="E203" i="29"/>
  <c r="E117" i="26" s="1"/>
  <c r="J5" i="53"/>
  <c r="I5" i="53"/>
  <c r="J6" i="53"/>
  <c r="I6" i="53"/>
  <c r="E122" i="2"/>
  <c r="E46" i="46" l="1"/>
  <c r="F47" i="46"/>
  <c r="G54" i="46"/>
  <c r="H54" i="46" s="1"/>
  <c r="H53" i="46" s="1"/>
  <c r="F210" i="29"/>
  <c r="G60" i="46"/>
  <c r="H60" i="46" s="1"/>
  <c r="I62" i="46"/>
  <c r="I56" i="46"/>
  <c r="F59" i="46"/>
  <c r="I49" i="46"/>
  <c r="H48" i="46"/>
  <c r="H47" i="46" s="1"/>
  <c r="G47" i="46"/>
  <c r="I50" i="46"/>
  <c r="I52" i="46"/>
  <c r="I51" i="46"/>
  <c r="I55" i="46"/>
  <c r="I63" i="46"/>
  <c r="I57" i="46"/>
  <c r="I64" i="46"/>
  <c r="I61" i="46"/>
  <c r="I58" i="46"/>
  <c r="G26" i="4"/>
  <c r="G27" i="4"/>
  <c r="G31" i="4"/>
  <c r="G28" i="4"/>
  <c r="G22" i="4"/>
  <c r="G20" i="4"/>
  <c r="G32" i="4"/>
  <c r="G29" i="4"/>
  <c r="G30" i="4"/>
  <c r="G23" i="4"/>
  <c r="G25" i="4"/>
  <c r="G21" i="4"/>
  <c r="G24" i="4"/>
  <c r="F23" i="4"/>
  <c r="F28" i="4"/>
  <c r="F32" i="4"/>
  <c r="F25" i="4"/>
  <c r="F27" i="4"/>
  <c r="F26" i="4"/>
  <c r="F22" i="4"/>
  <c r="F20" i="4"/>
  <c r="F31" i="4"/>
  <c r="F21" i="4"/>
  <c r="F30" i="4"/>
  <c r="F29" i="4"/>
  <c r="F24" i="4"/>
  <c r="J2" i="4"/>
  <c r="F134" i="2"/>
  <c r="F44" i="32"/>
  <c r="F31" i="32"/>
  <c r="K224" i="58"/>
  <c r="L225" i="58" s="1"/>
  <c r="F55" i="52"/>
  <c r="F54" i="52"/>
  <c r="G54" i="52"/>
  <c r="G55" i="52"/>
  <c r="I9" i="16"/>
  <c r="I49" i="6"/>
  <c r="J99" i="29"/>
  <c r="J53" i="29" s="1"/>
  <c r="G91" i="29"/>
  <c r="G85" i="29" s="1"/>
  <c r="I48" i="29"/>
  <c r="J95" i="29"/>
  <c r="J49" i="29" s="1"/>
  <c r="F85" i="29"/>
  <c r="I94" i="29"/>
  <c r="J52" i="29"/>
  <c r="J97" i="29"/>
  <c r="J51" i="29" s="1"/>
  <c r="K97" i="29" s="1"/>
  <c r="K51" i="29" s="1"/>
  <c r="G93" i="29"/>
  <c r="G87" i="29" s="1"/>
  <c r="F87" i="29"/>
  <c r="F43" i="29"/>
  <c r="F83" i="29"/>
  <c r="F88" i="29"/>
  <c r="G90" i="29"/>
  <c r="G84" i="29" s="1"/>
  <c r="G92" i="29"/>
  <c r="G86" i="29" s="1"/>
  <c r="K96" i="29"/>
  <c r="K50" i="29" s="1"/>
  <c r="F84" i="29"/>
  <c r="F86" i="29"/>
  <c r="G38" i="32"/>
  <c r="G68" i="32" s="1"/>
  <c r="G30" i="2" s="1"/>
  <c r="G127" i="2" s="1"/>
  <c r="G44" i="32"/>
  <c r="F40" i="2"/>
  <c r="F38" i="32"/>
  <c r="G40" i="2"/>
  <c r="G39" i="32"/>
  <c r="G69" i="32" s="1"/>
  <c r="G31" i="2" s="1"/>
  <c r="G128" i="2" s="1"/>
  <c r="AL224" i="58"/>
  <c r="AM224" i="58"/>
  <c r="AJ224" i="58"/>
  <c r="AG224" i="58"/>
  <c r="Q224" i="58"/>
  <c r="R224" i="58"/>
  <c r="J224" i="58"/>
  <c r="L224" i="58"/>
  <c r="Y224" i="58"/>
  <c r="AE224" i="58"/>
  <c r="AB224" i="58"/>
  <c r="P224" i="58"/>
  <c r="T224" i="58"/>
  <c r="V224" i="58"/>
  <c r="W224" i="58"/>
  <c r="X224" i="58"/>
  <c r="AC224" i="58"/>
  <c r="M224" i="58"/>
  <c r="N224" i="58"/>
  <c r="O224" i="58"/>
  <c r="S224" i="58"/>
  <c r="U224" i="58"/>
  <c r="AP224" i="58"/>
  <c r="AQ224" i="58"/>
  <c r="AN224" i="58"/>
  <c r="AK224" i="58"/>
  <c r="AD224" i="58"/>
  <c r="AA224" i="58"/>
  <c r="AR224" i="58"/>
  <c r="AO224" i="58"/>
  <c r="AH224" i="58"/>
  <c r="AI224" i="58"/>
  <c r="AF224" i="58"/>
  <c r="Z224" i="58"/>
  <c r="J27" i="16"/>
  <c r="F69" i="32"/>
  <c r="F31" i="2" s="1"/>
  <c r="F128" i="2" s="1"/>
  <c r="E31" i="2"/>
  <c r="E27" i="28"/>
  <c r="E27" i="30" s="1"/>
  <c r="G207" i="29"/>
  <c r="F195" i="29"/>
  <c r="G208" i="29"/>
  <c r="E218" i="29"/>
  <c r="E122" i="26" s="1"/>
  <c r="E78" i="30"/>
  <c r="E34" i="31" s="1"/>
  <c r="F205" i="29"/>
  <c r="G196" i="29"/>
  <c r="G194" i="29"/>
  <c r="G206" i="29"/>
  <c r="G193" i="29"/>
  <c r="K18" i="53"/>
  <c r="L18" i="53" s="1"/>
  <c r="D34" i="28"/>
  <c r="E34" i="28" s="1"/>
  <c r="E34" i="30" s="1"/>
  <c r="E21" i="28"/>
  <c r="E21" i="30" s="1"/>
  <c r="E13" i="32"/>
  <c r="E56" i="32" s="1"/>
  <c r="K21" i="53"/>
  <c r="L21" i="53" s="1"/>
  <c r="D22" i="28" s="1"/>
  <c r="G32" i="29"/>
  <c r="H78" i="29" s="1"/>
  <c r="G61" i="29"/>
  <c r="H105" i="29" s="1"/>
  <c r="G35" i="29"/>
  <c r="H81" i="29" s="1"/>
  <c r="G33" i="29"/>
  <c r="H79" i="29" s="1"/>
  <c r="G60" i="29"/>
  <c r="H104" i="29" s="1"/>
  <c r="F76" i="29"/>
  <c r="F22" i="32" s="1"/>
  <c r="F63" i="29"/>
  <c r="G107" i="29" s="1"/>
  <c r="F134" i="29"/>
  <c r="F132" i="29" s="1"/>
  <c r="E127" i="29"/>
  <c r="E178" i="29" s="1"/>
  <c r="G135" i="29"/>
  <c r="K24" i="53"/>
  <c r="L24" i="53" s="1"/>
  <c r="D25" i="28" s="1"/>
  <c r="K25" i="53"/>
  <c r="L25" i="53" s="1"/>
  <c r="D26" i="28" s="1"/>
  <c r="J157" i="7"/>
  <c r="K23" i="53"/>
  <c r="L23" i="53" s="1"/>
  <c r="D24" i="28" s="1"/>
  <c r="J4" i="53"/>
  <c r="K4" i="53" s="1"/>
  <c r="L4" i="53" s="1"/>
  <c r="D12" i="28" s="1"/>
  <c r="E12" i="28" s="1"/>
  <c r="G123" i="29"/>
  <c r="G59" i="29"/>
  <c r="H103" i="29" s="1"/>
  <c r="E154" i="29"/>
  <c r="I107" i="26"/>
  <c r="J163" i="7"/>
  <c r="J166" i="7"/>
  <c r="G137" i="29"/>
  <c r="F100" i="29"/>
  <c r="F24" i="32" s="1"/>
  <c r="G136" i="29"/>
  <c r="E189" i="2"/>
  <c r="E186" i="2" s="1"/>
  <c r="J7" i="53"/>
  <c r="K7" i="53" s="1"/>
  <c r="L7" i="53" s="1"/>
  <c r="D15" i="28" s="1"/>
  <c r="E15" i="28" s="1"/>
  <c r="G125" i="29"/>
  <c r="F124" i="29"/>
  <c r="F120" i="29" s="1"/>
  <c r="E8" i="2"/>
  <c r="K19" i="53"/>
  <c r="L19" i="53" s="1"/>
  <c r="D20" i="28" s="1"/>
  <c r="F58" i="29"/>
  <c r="G102" i="29" s="1"/>
  <c r="F139" i="29"/>
  <c r="G122" i="29"/>
  <c r="F34" i="29"/>
  <c r="F30" i="29" s="1"/>
  <c r="I8" i="53"/>
  <c r="J8" i="53"/>
  <c r="G77" i="29"/>
  <c r="M268" i="58"/>
  <c r="R274" i="58"/>
  <c r="T266" i="58"/>
  <c r="AS265" i="58"/>
  <c r="I175" i="29"/>
  <c r="I176" i="29"/>
  <c r="I19" i="29"/>
  <c r="I174" i="29" s="1"/>
  <c r="E737" i="58"/>
  <c r="K2" i="31"/>
  <c r="G101" i="29"/>
  <c r="J9" i="29"/>
  <c r="J43" i="46" s="1"/>
  <c r="D25" i="29" a="1"/>
  <c r="D10" i="29"/>
  <c r="I10" i="29" s="1"/>
  <c r="J13" i="29"/>
  <c r="I14" i="29"/>
  <c r="J11" i="29"/>
  <c r="I12" i="29"/>
  <c r="J102" i="26"/>
  <c r="J108" i="7"/>
  <c r="K2" i="7"/>
  <c r="J67" i="7"/>
  <c r="J162" i="7"/>
  <c r="J160" i="7"/>
  <c r="J159" i="7"/>
  <c r="J155" i="7"/>
  <c r="J154" i="7"/>
  <c r="J172" i="7"/>
  <c r="J173" i="7"/>
  <c r="J174" i="7"/>
  <c r="J168" i="7"/>
  <c r="J170" i="7"/>
  <c r="J175" i="7"/>
  <c r="J169" i="7"/>
  <c r="J183" i="7"/>
  <c r="J179" i="7"/>
  <c r="J185" i="7"/>
  <c r="J181" i="7"/>
  <c r="J184" i="7"/>
  <c r="J182" i="7"/>
  <c r="J161" i="7"/>
  <c r="J156" i="7"/>
  <c r="J177" i="7"/>
  <c r="J171" i="7"/>
  <c r="J178" i="7"/>
  <c r="J153" i="7"/>
  <c r="J165" i="7"/>
  <c r="J152" i="7"/>
  <c r="J167" i="7"/>
  <c r="J158" i="7"/>
  <c r="J176" i="7"/>
  <c r="J180" i="7"/>
  <c r="E739" i="58"/>
  <c r="J17" i="29"/>
  <c r="I20" i="29"/>
  <c r="J183" i="29"/>
  <c r="J18" i="29"/>
  <c r="J21" i="29" s="1"/>
  <c r="K2" i="29"/>
  <c r="J15" i="29"/>
  <c r="I16" i="29"/>
  <c r="G36" i="16"/>
  <c r="G38" i="16" s="1"/>
  <c r="E1442" i="5"/>
  <c r="H31" i="16"/>
  <c r="I21" i="16"/>
  <c r="H115" i="7"/>
  <c r="F333" i="5"/>
  <c r="F415" i="5"/>
  <c r="F1607" i="5"/>
  <c r="F374" i="5"/>
  <c r="F1360" i="5"/>
  <c r="F1114" i="5"/>
  <c r="F1525" i="5"/>
  <c r="F1772" i="5"/>
  <c r="F991" i="5"/>
  <c r="F1032" i="5"/>
  <c r="F1401" i="5"/>
  <c r="F1073" i="5"/>
  <c r="F1895" i="5"/>
  <c r="F1278" i="5"/>
  <c r="F1155" i="5"/>
  <c r="F251" i="5"/>
  <c r="F1443" i="5"/>
  <c r="F1319" i="5"/>
  <c r="F1731" i="5"/>
  <c r="G778" i="5"/>
  <c r="G1157" i="5"/>
  <c r="G938" i="5"/>
  <c r="G1765" i="5"/>
  <c r="G900" i="5"/>
  <c r="G1550" i="5"/>
  <c r="G842" i="5"/>
  <c r="G1267" i="5"/>
  <c r="G1046" i="5"/>
  <c r="G685" i="5"/>
  <c r="G485" i="5"/>
  <c r="G1638" i="5"/>
  <c r="G1782" i="5"/>
  <c r="G1941" i="5"/>
  <c r="G1630" i="5"/>
  <c r="G1619" i="5"/>
  <c r="G1001" i="5"/>
  <c r="G1775" i="5"/>
  <c r="G1530" i="5"/>
  <c r="G1904" i="5"/>
  <c r="G1236" i="5"/>
  <c r="G1288" i="5"/>
  <c r="G1100" i="5"/>
  <c r="G962" i="5"/>
  <c r="G1755" i="5"/>
  <c r="G139" i="5"/>
  <c r="G237" i="5"/>
  <c r="G1611" i="5"/>
  <c r="G1463" i="5"/>
  <c r="G521" i="5"/>
  <c r="G816" i="5"/>
  <c r="G1489" i="5"/>
  <c r="G348" i="5"/>
  <c r="G1858" i="5"/>
  <c r="G759" i="5"/>
  <c r="G104" i="5"/>
  <c r="G29" i="5"/>
  <c r="G269" i="5"/>
  <c r="G1052" i="5"/>
  <c r="G1445" i="5"/>
  <c r="G558" i="5"/>
  <c r="G712" i="5"/>
  <c r="G394" i="5"/>
  <c r="G1944" i="5"/>
  <c r="G1124" i="5"/>
  <c r="G1826" i="5"/>
  <c r="G516" i="5"/>
  <c r="G1190" i="5"/>
  <c r="G924" i="5"/>
  <c r="G934" i="5"/>
  <c r="G1693" i="5"/>
  <c r="G469" i="5"/>
  <c r="G1170" i="5"/>
  <c r="G987" i="5"/>
  <c r="G1352" i="5"/>
  <c r="G1013" i="5"/>
  <c r="G1876" i="5"/>
  <c r="G1354" i="5"/>
  <c r="G692" i="5"/>
  <c r="G575" i="5"/>
  <c r="G776" i="5"/>
  <c r="G600" i="5"/>
  <c r="G948" i="5"/>
  <c r="G408" i="5"/>
  <c r="G189" i="5"/>
  <c r="G1634" i="5"/>
  <c r="G630" i="5"/>
  <c r="G1719" i="5"/>
  <c r="G242" i="5"/>
  <c r="G1677" i="5"/>
  <c r="G588" i="5"/>
  <c r="G336" i="5"/>
  <c r="G1228" i="5"/>
  <c r="G1199" i="5"/>
  <c r="G9" i="5"/>
  <c r="G1148" i="5"/>
  <c r="G1147" i="5"/>
  <c r="G607" i="5"/>
  <c r="G624" i="5"/>
  <c r="G337" i="5"/>
  <c r="G1018" i="5"/>
  <c r="G887" i="5"/>
  <c r="G131" i="5"/>
  <c r="G862" i="5"/>
  <c r="G1968" i="5"/>
  <c r="G789" i="5"/>
  <c r="G27" i="5"/>
  <c r="G1617" i="5"/>
  <c r="G1837" i="5"/>
  <c r="G1808" i="5"/>
  <c r="G726" i="5"/>
  <c r="G1515" i="5"/>
  <c r="G986" i="5"/>
  <c r="G945" i="5"/>
  <c r="G1091" i="5"/>
  <c r="G1875" i="5"/>
  <c r="G1398" i="5"/>
  <c r="G1280" i="5"/>
  <c r="G609" i="5"/>
  <c r="H2" i="5"/>
  <c r="G1855" i="5"/>
  <c r="G682" i="5"/>
  <c r="G346" i="5"/>
  <c r="G75" i="5"/>
  <c r="G1204" i="5"/>
  <c r="G1708" i="5"/>
  <c r="G932" i="5"/>
  <c r="G1355" i="5"/>
  <c r="G753" i="5"/>
  <c r="G1080" i="5"/>
  <c r="G626" i="5"/>
  <c r="G1502" i="5"/>
  <c r="G1806" i="5"/>
  <c r="G206" i="5"/>
  <c r="G1851" i="5"/>
  <c r="G294" i="5"/>
  <c r="G1959" i="5"/>
  <c r="G695" i="5"/>
  <c r="G1417" i="5"/>
  <c r="G68" i="5"/>
  <c r="G1884" i="5"/>
  <c r="G1807" i="5"/>
  <c r="G863" i="5"/>
  <c r="G686" i="5"/>
  <c r="G1407" i="5"/>
  <c r="G1126" i="5"/>
  <c r="G1862" i="5"/>
  <c r="G306" i="5"/>
  <c r="G1930" i="5"/>
  <c r="G1121" i="5"/>
  <c r="G771" i="5"/>
  <c r="G1182" i="5"/>
  <c r="G1546" i="5"/>
  <c r="G305" i="5"/>
  <c r="G765" i="5"/>
  <c r="G1076" i="5"/>
  <c r="G1421" i="5"/>
  <c r="G884" i="5"/>
  <c r="G640" i="5"/>
  <c r="G426" i="5"/>
  <c r="G655" i="5"/>
  <c r="G209" i="5"/>
  <c r="G1771" i="5"/>
  <c r="G577" i="5"/>
  <c r="G956" i="5"/>
  <c r="G1541" i="5"/>
  <c r="G620" i="5"/>
  <c r="G389" i="5"/>
  <c r="G1499" i="5"/>
  <c r="G1152" i="5"/>
  <c r="G35" i="5"/>
  <c r="G1336" i="5"/>
  <c r="G58" i="5"/>
  <c r="G1205" i="5"/>
  <c r="G599" i="5"/>
  <c r="G857" i="5"/>
  <c r="G1562" i="5"/>
  <c r="G888" i="5"/>
  <c r="G410" i="5"/>
  <c r="G239" i="5"/>
  <c r="G533" i="5"/>
  <c r="G10" i="5"/>
  <c r="G153" i="5"/>
  <c r="G1777" i="5"/>
  <c r="G966" i="5"/>
  <c r="G1921" i="5"/>
  <c r="G1618" i="5"/>
  <c r="G1344" i="5"/>
  <c r="G1637" i="5"/>
  <c r="G880" i="5"/>
  <c r="G1106" i="5"/>
  <c r="G1947" i="5"/>
  <c r="G193" i="5"/>
  <c r="G762" i="5"/>
  <c r="G1745" i="5"/>
  <c r="G1899" i="5"/>
  <c r="G1920" i="5"/>
  <c r="G1300" i="5"/>
  <c r="G1218" i="5"/>
  <c r="G30" i="5"/>
  <c r="G1953" i="5"/>
  <c r="G276" i="5"/>
  <c r="G60" i="5"/>
  <c r="G1348" i="5"/>
  <c r="G691" i="5"/>
  <c r="G1340" i="5"/>
  <c r="G238" i="5"/>
  <c r="G1486" i="5"/>
  <c r="G1522" i="5"/>
  <c r="G667" i="5"/>
  <c r="G1937" i="5"/>
  <c r="G1949" i="5"/>
  <c r="G1433" i="5"/>
  <c r="G1512" i="5"/>
  <c r="G160" i="5"/>
  <c r="G715" i="5"/>
  <c r="G1434" i="5"/>
  <c r="G145" i="5"/>
  <c r="G1629" i="5"/>
  <c r="G638" i="5"/>
  <c r="G994" i="5"/>
  <c r="G1674" i="5"/>
  <c r="G1136" i="5"/>
  <c r="G1066" i="5"/>
  <c r="G1675" i="5"/>
  <c r="G297" i="5"/>
  <c r="G1420" i="5"/>
  <c r="G382" i="5"/>
  <c r="G423" i="5"/>
  <c r="G1416" i="5"/>
  <c r="G1191" i="5"/>
  <c r="G1877" i="5"/>
  <c r="G1432" i="5"/>
  <c r="G718" i="5"/>
  <c r="G517" i="5"/>
  <c r="G126" i="5"/>
  <c r="G902" i="5"/>
  <c r="G31" i="5"/>
  <c r="G937" i="5"/>
  <c r="G815" i="5"/>
  <c r="G1332" i="5"/>
  <c r="G792" i="5"/>
  <c r="G749" i="5"/>
  <c r="G1044" i="5"/>
  <c r="G1350" i="5"/>
  <c r="G120" i="5"/>
  <c r="G489" i="5"/>
  <c r="G204" i="5"/>
  <c r="G1099" i="5"/>
  <c r="G1696" i="5"/>
  <c r="G329" i="5"/>
  <c r="G76" i="5"/>
  <c r="G1387" i="5"/>
  <c r="G791" i="5"/>
  <c r="G1146" i="5"/>
  <c r="G1150" i="5"/>
  <c r="G811" i="5"/>
  <c r="G1861" i="5"/>
  <c r="G96" i="5"/>
  <c r="G1551" i="5"/>
  <c r="G53" i="5"/>
  <c r="G106" i="5"/>
  <c r="G396" i="5"/>
  <c r="G1058" i="5"/>
  <c r="G254" i="5"/>
  <c r="G1599" i="5"/>
  <c r="G698" i="5"/>
  <c r="G1685" i="5"/>
  <c r="G93" i="5"/>
  <c r="G1276" i="5"/>
  <c r="G1770" i="5"/>
  <c r="G1890" i="5"/>
  <c r="G865" i="5"/>
  <c r="G1543" i="5"/>
  <c r="G1853" i="5"/>
  <c r="G1094" i="5"/>
  <c r="G1143" i="5"/>
  <c r="G670" i="5"/>
  <c r="G52" i="5"/>
  <c r="G1303" i="5"/>
  <c r="G595" i="5"/>
  <c r="G1402" i="5"/>
  <c r="G805" i="5"/>
  <c r="G284" i="5"/>
  <c r="G1130" i="5"/>
  <c r="G512" i="5"/>
  <c r="G773" i="5"/>
  <c r="G364" i="5"/>
  <c r="G334" i="5"/>
  <c r="G604" i="5"/>
  <c r="G993" i="5"/>
  <c r="G800" i="5"/>
  <c r="G1784" i="5"/>
  <c r="G13" i="5"/>
  <c r="G198" i="5"/>
  <c r="G36" i="5"/>
  <c r="G1095" i="5"/>
  <c r="G1367" i="5"/>
  <c r="G843" i="5"/>
  <c r="G1112" i="5"/>
  <c r="G1849" i="5"/>
  <c r="G1221" i="5"/>
  <c r="G1659" i="5"/>
  <c r="G1197" i="5"/>
  <c r="G1216" i="5"/>
  <c r="G970" i="5"/>
  <c r="G205" i="5"/>
  <c r="G1817" i="5"/>
  <c r="G154" i="5"/>
  <c r="G1208" i="5"/>
  <c r="G603" i="5"/>
  <c r="G248" i="5"/>
  <c r="G493" i="5"/>
  <c r="G344" i="5"/>
  <c r="G1881" i="5"/>
  <c r="G856" i="5"/>
  <c r="G984" i="5"/>
  <c r="G1246" i="5"/>
  <c r="G231" i="5"/>
  <c r="G596" i="5"/>
  <c r="G635" i="5"/>
  <c r="G127" i="5"/>
  <c r="G1307" i="5"/>
  <c r="G1103" i="5"/>
  <c r="G1029" i="5"/>
  <c r="G1290" i="5"/>
  <c r="G444" i="5"/>
  <c r="G491" i="5"/>
  <c r="G275" i="5"/>
  <c r="G515" i="5"/>
  <c r="G911" i="5"/>
  <c r="G933" i="5"/>
  <c r="G1397" i="5"/>
  <c r="G1518" i="5"/>
  <c r="G1657" i="5"/>
  <c r="G1656" i="5"/>
  <c r="G1814" i="5"/>
  <c r="G1573" i="5"/>
  <c r="G1827" i="5"/>
  <c r="G1736" i="5"/>
  <c r="G672" i="5"/>
  <c r="G1275" i="5"/>
  <c r="G1279" i="5"/>
  <c r="G354" i="5"/>
  <c r="G1818" i="5"/>
  <c r="G974" i="5"/>
  <c r="G1056" i="5"/>
  <c r="G1163" i="5"/>
  <c r="G383" i="5"/>
  <c r="G520" i="5"/>
  <c r="G1316" i="5"/>
  <c r="G422" i="5"/>
  <c r="G43" i="5"/>
  <c r="G930" i="5"/>
  <c r="G289" i="5"/>
  <c r="G795" i="5"/>
  <c r="G296" i="5"/>
  <c r="G1338" i="5"/>
  <c r="G1722" i="5"/>
  <c r="G1371" i="5"/>
  <c r="G1481" i="5"/>
  <c r="G724" i="5"/>
  <c r="G761" i="5"/>
  <c r="G1284" i="5"/>
  <c r="G1852" i="5"/>
  <c r="G1087" i="5"/>
  <c r="G584" i="5"/>
  <c r="G1723" i="5"/>
  <c r="G1137" i="5"/>
  <c r="G936" i="5"/>
  <c r="G1037" i="5"/>
  <c r="G505" i="5"/>
  <c r="G644" i="5"/>
  <c r="G1683" i="5"/>
  <c r="G432" i="5"/>
  <c r="G504" i="5"/>
  <c r="G428" i="5"/>
  <c r="G1244" i="5"/>
  <c r="G1449" i="5"/>
  <c r="G734" i="5"/>
  <c r="G766" i="5"/>
  <c r="G1041" i="5"/>
  <c r="G363" i="5"/>
  <c r="G236" i="5"/>
  <c r="G78" i="5"/>
  <c r="G474" i="5"/>
  <c r="G358" i="5"/>
  <c r="G1201" i="5"/>
  <c r="G1574" i="5"/>
  <c r="G1886" i="5"/>
  <c r="G1243" i="5"/>
  <c r="G1632" i="5"/>
  <c r="G738" i="5"/>
  <c r="G1203" i="5"/>
  <c r="G1879" i="5"/>
  <c r="G1334" i="5"/>
  <c r="G1711" i="5"/>
  <c r="G1072" i="5"/>
  <c r="G1903" i="5"/>
  <c r="G138" i="5"/>
  <c r="G1027" i="5"/>
  <c r="G1007" i="5"/>
  <c r="G1645" i="5"/>
  <c r="G570" i="5"/>
  <c r="G1110" i="5"/>
  <c r="G797" i="5"/>
  <c r="G176" i="5"/>
  <c r="G673" i="5"/>
  <c r="G799" i="5"/>
  <c r="G1706" i="5"/>
  <c r="G547" i="5"/>
  <c r="G90" i="5"/>
  <c r="G56" i="5"/>
  <c r="G1867" i="5"/>
  <c r="G1212" i="5"/>
  <c r="G802" i="5"/>
  <c r="G1946" i="5"/>
  <c r="G1483" i="5"/>
  <c r="G79" i="5"/>
  <c r="G1501" i="5"/>
  <c r="G810" i="5"/>
  <c r="G1180" i="5"/>
  <c r="G1917" i="5"/>
  <c r="G121" i="5"/>
  <c r="G1504" i="5"/>
  <c r="G165" i="5"/>
  <c r="G535" i="5"/>
  <c r="G226" i="5"/>
  <c r="G1242" i="5"/>
  <c r="G562" i="5"/>
  <c r="G770" i="5"/>
  <c r="G1714" i="5"/>
  <c r="G162" i="5"/>
  <c r="G598" i="5"/>
  <c r="G288" i="5"/>
  <c r="G1760" i="5"/>
  <c r="G1834" i="5"/>
  <c r="G716" i="5"/>
  <c r="G1365" i="5"/>
  <c r="G1595" i="5"/>
  <c r="G817" i="5"/>
  <c r="G822" i="5"/>
  <c r="G25" i="5"/>
  <c r="G1372" i="5"/>
  <c r="G536" i="5"/>
  <c r="G1882" i="5"/>
  <c r="G347" i="5"/>
  <c r="G502" i="5"/>
  <c r="G143" i="5"/>
  <c r="G1166" i="5"/>
  <c r="G1843" i="5"/>
  <c r="G1585" i="5"/>
  <c r="G784" i="5"/>
  <c r="G1526" i="5"/>
  <c r="G83" i="5"/>
  <c r="G1517" i="5"/>
  <c r="G258" i="5"/>
  <c r="G1154" i="5"/>
  <c r="G1011" i="5"/>
  <c r="G309" i="5"/>
  <c r="G215" i="5"/>
  <c r="G769" i="5"/>
  <c r="G391" i="5"/>
  <c r="G299" i="5"/>
  <c r="G1919" i="5"/>
  <c r="G985" i="5"/>
  <c r="G482" i="5"/>
  <c r="G465" i="5"/>
  <c r="G824" i="5"/>
  <c r="G1793" i="5"/>
  <c r="G1181" i="5"/>
  <c r="G219" i="5"/>
  <c r="G1393" i="5"/>
  <c r="G690" i="5"/>
  <c r="G488" i="5"/>
  <c r="G1077" i="5"/>
  <c r="G1272" i="5"/>
  <c r="G1207" i="5"/>
  <c r="G1549" i="5"/>
  <c r="G1134" i="5"/>
  <c r="G723" i="5"/>
  <c r="G1822" i="5"/>
  <c r="G549" i="5"/>
  <c r="G1132" i="5"/>
  <c r="G849" i="5"/>
  <c r="G750" i="5"/>
  <c r="G764" i="5"/>
  <c r="G1287" i="5"/>
  <c r="G1033" i="5"/>
  <c r="G1913" i="5"/>
  <c r="G371" i="5"/>
  <c r="G424" i="5"/>
  <c r="G1934" i="5"/>
  <c r="G1370" i="5"/>
  <c r="G1361" i="5"/>
  <c r="G534" i="5"/>
  <c r="G1430" i="5"/>
  <c r="G1169" i="5"/>
  <c r="G646" i="5"/>
  <c r="G961" i="5"/>
  <c r="G565" i="5"/>
  <c r="G743" i="5"/>
  <c r="G1506" i="5"/>
  <c r="G1004" i="5"/>
  <c r="G809" i="5"/>
  <c r="G1646" i="5"/>
  <c r="G1353" i="5"/>
  <c r="G433" i="5"/>
  <c r="G350" i="5"/>
  <c r="G1055" i="5"/>
  <c r="G1261" i="5"/>
  <c r="G708" i="5"/>
  <c r="G230" i="5"/>
  <c r="G1314" i="5"/>
  <c r="G1335" i="5"/>
  <c r="G1424" i="5"/>
  <c r="G399" i="5"/>
  <c r="G768" i="5"/>
  <c r="G479" i="5"/>
  <c r="G1758" i="5"/>
  <c r="G1229" i="5"/>
  <c r="G684" i="5"/>
  <c r="G14" i="5"/>
  <c r="G1495" i="5"/>
  <c r="G1694" i="5"/>
  <c r="G200" i="5"/>
  <c r="G918" i="5"/>
  <c r="G1429" i="5"/>
  <c r="G1757" i="5"/>
  <c r="G353" i="5"/>
  <c r="G1568" i="5"/>
  <c r="G1906" i="5"/>
  <c r="G1740" i="5"/>
  <c r="G1172" i="5"/>
  <c r="G1017" i="5"/>
  <c r="G676" i="5"/>
  <c r="G1458" i="5"/>
  <c r="G913" i="5"/>
  <c r="G1057" i="5"/>
  <c r="G1427" i="5"/>
  <c r="G876" i="5"/>
  <c r="G721" i="5"/>
  <c r="G514" i="5"/>
  <c r="G1311" i="5"/>
  <c r="G272" i="5"/>
  <c r="G1523" i="5"/>
  <c r="G1249" i="5"/>
  <c r="G1859" i="5"/>
  <c r="G1655" i="5"/>
  <c r="G617" i="5"/>
  <c r="G552" i="5"/>
  <c r="G1767" i="5"/>
  <c r="G8" i="5"/>
  <c r="G767" i="5"/>
  <c r="G1519" i="5"/>
  <c r="G1298" i="5"/>
  <c r="G636" i="5"/>
  <c r="G1759" i="5"/>
  <c r="G507" i="5"/>
  <c r="G1668" i="5"/>
  <c r="G699" i="5"/>
  <c r="G1606" i="5"/>
  <c r="G998" i="5"/>
  <c r="G302" i="5"/>
  <c r="G386" i="5"/>
  <c r="G1589" i="5"/>
  <c r="G135" i="5"/>
  <c r="G643" i="5"/>
  <c r="G1598" i="5"/>
  <c r="G1326" i="5"/>
  <c r="G416" i="5"/>
  <c r="G140" i="5"/>
  <c r="G213" i="5"/>
  <c r="G1671" i="5"/>
  <c r="G642" i="5"/>
  <c r="G1684" i="5"/>
  <c r="G542" i="5"/>
  <c r="G1762" i="5"/>
  <c r="G1213" i="5"/>
  <c r="G136" i="5"/>
  <c r="G652" i="5"/>
  <c r="G669" i="5"/>
  <c r="G914" i="5"/>
  <c r="G1113" i="5"/>
  <c r="G544" i="5"/>
  <c r="G1729" i="5"/>
  <c r="G1563" i="5"/>
  <c r="G1616" i="5"/>
  <c r="G1642" i="5"/>
  <c r="G901" i="5"/>
  <c r="G1584" i="5"/>
  <c r="G631" i="5"/>
  <c r="G1404" i="5"/>
  <c r="G112" i="5"/>
  <c r="G1581" i="5"/>
  <c r="G1639" i="5"/>
  <c r="G839" i="5"/>
  <c r="G1071" i="5"/>
  <c r="G1006" i="5"/>
  <c r="G245" i="5"/>
  <c r="G898" i="5"/>
  <c r="G1661" i="5"/>
  <c r="G1215" i="5"/>
  <c r="G1183" i="5"/>
  <c r="G21" i="5"/>
  <c r="G711" i="5"/>
  <c r="G1787" i="5"/>
  <c r="G740" i="5"/>
  <c r="G1868" i="5"/>
  <c r="G1624" i="5"/>
  <c r="G668" i="5"/>
  <c r="G1366" i="5"/>
  <c r="G107" i="5"/>
  <c r="G1175" i="5"/>
  <c r="G1802" i="5"/>
  <c r="G1799" i="5"/>
  <c r="G1452" i="5"/>
  <c r="G732" i="5"/>
  <c r="G597" i="5"/>
  <c r="G1232" i="5"/>
  <c r="G413" i="5"/>
  <c r="G1520" i="5"/>
  <c r="G1159" i="5"/>
  <c r="G1564" i="5"/>
  <c r="G1776" i="5"/>
  <c r="G1291" i="5"/>
  <c r="G1016" i="5"/>
  <c r="G1725" i="5"/>
  <c r="G633" i="5"/>
  <c r="G1418" i="5"/>
  <c r="G964" i="5"/>
  <c r="G546" i="5"/>
  <c r="G1863" i="5"/>
  <c r="G907" i="5"/>
  <c r="G1850" i="5"/>
  <c r="G178" i="5"/>
  <c r="G1277" i="5"/>
  <c r="G1409" i="5"/>
  <c r="G1885" i="5"/>
  <c r="G434" i="5"/>
  <c r="G1022" i="5"/>
  <c r="G1746" i="5"/>
  <c r="G1168" i="5"/>
  <c r="G1327" i="5"/>
  <c r="G852" i="5"/>
  <c r="G777" i="5"/>
  <c r="G476" i="5"/>
  <c r="G1144" i="5"/>
  <c r="G1896" i="5"/>
  <c r="G618" i="5"/>
  <c r="G310" i="5"/>
  <c r="G1455" i="5"/>
  <c r="G1247" i="5"/>
  <c r="G360" i="5"/>
  <c r="G1039" i="5"/>
  <c r="G1650" i="5"/>
  <c r="G995" i="5"/>
  <c r="G1869" i="5"/>
  <c r="G1557" i="5"/>
  <c r="G1816" i="5"/>
  <c r="G303" i="5"/>
  <c r="G524" i="5"/>
  <c r="G671" i="5"/>
  <c r="G188" i="5"/>
  <c r="G509" i="5"/>
  <c r="G1250" i="5"/>
  <c r="G1089" i="5"/>
  <c r="G747" i="5"/>
  <c r="G451" i="5"/>
  <c r="G1187" i="5"/>
  <c r="G758" i="5"/>
  <c r="G1081" i="5"/>
  <c r="G574" i="5"/>
  <c r="G63" i="5"/>
  <c r="G1436" i="5"/>
  <c r="G731" i="5"/>
  <c r="G1269" i="5"/>
  <c r="G148" i="5"/>
  <c r="G1907" i="5"/>
  <c r="G1363" i="5"/>
  <c r="G50" i="5"/>
  <c r="G832" i="5"/>
  <c r="G1384" i="5"/>
  <c r="G629" i="5"/>
  <c r="G1743" i="5"/>
  <c r="G508" i="5"/>
  <c r="G1960" i="5"/>
  <c r="G328" i="5"/>
  <c r="G955" i="5"/>
  <c r="G537" i="5"/>
  <c r="G484" i="5"/>
  <c r="G298" i="5"/>
  <c r="G197" i="5"/>
  <c r="G1898" i="5"/>
  <c r="G497" i="5"/>
  <c r="G438" i="5"/>
  <c r="G109" i="5"/>
  <c r="G1572" i="5"/>
  <c r="G1373" i="5"/>
  <c r="G455" i="5"/>
  <c r="G1569" i="5"/>
  <c r="G341" i="5"/>
  <c r="G263" i="5"/>
  <c r="G157" i="5"/>
  <c r="G1786" i="5"/>
  <c r="G427" i="5"/>
  <c r="G578" i="5"/>
  <c r="G203" i="5"/>
  <c r="G1422" i="5"/>
  <c r="G1942" i="5"/>
  <c r="G1908" i="5"/>
  <c r="G1552" i="5"/>
  <c r="G1720" i="5"/>
  <c r="G1911" i="5"/>
  <c r="G323" i="5"/>
  <c r="G1341" i="5"/>
  <c r="G1323" i="5"/>
  <c r="G873" i="5"/>
  <c r="G1328" i="5"/>
  <c r="G1388" i="5"/>
  <c r="G665" i="5"/>
  <c r="G503" i="5"/>
  <c r="G266" i="5"/>
  <c r="G1713" i="5"/>
  <c r="G1238" i="5"/>
  <c r="G757" i="5"/>
  <c r="G813" i="5"/>
  <c r="G658" i="5"/>
  <c r="G369" i="5"/>
  <c r="G1425" i="5"/>
  <c r="G1542" i="5"/>
  <c r="G308" i="5"/>
  <c r="G859" i="5"/>
  <c r="G763" i="5"/>
  <c r="G44" i="5"/>
  <c r="G259" i="5"/>
  <c r="G891" i="5"/>
  <c r="G896" i="5"/>
  <c r="G889" i="5"/>
  <c r="G1700" i="5"/>
  <c r="G317" i="5"/>
  <c r="G1021" i="5"/>
  <c r="G1596" i="5"/>
  <c r="G366" i="5"/>
  <c r="G1026" i="5"/>
  <c r="G1165" i="5"/>
  <c r="G1496" i="5"/>
  <c r="G375" i="5"/>
  <c r="G1060" i="5"/>
  <c r="G338" i="5"/>
  <c r="G67" i="5"/>
  <c r="G1909" i="5"/>
  <c r="G736" i="5"/>
  <c r="G437" i="5"/>
  <c r="G66" i="5"/>
  <c r="G1009" i="5"/>
  <c r="G1440" i="5"/>
  <c r="G1251" i="5"/>
  <c r="G1008" i="5"/>
  <c r="G1857" i="5"/>
  <c r="G1411" i="5"/>
  <c r="G207" i="5"/>
  <c r="G905" i="5"/>
  <c r="G1043" i="5"/>
  <c r="G342" i="5"/>
  <c r="G853" i="5"/>
  <c r="G1494" i="5"/>
  <c r="G837" i="5"/>
  <c r="G1252" i="5"/>
  <c r="G440" i="5"/>
  <c r="G659" i="5"/>
  <c r="G461" i="5"/>
  <c r="G1513" i="5"/>
  <c r="G1891" i="5"/>
  <c r="G1536" i="5"/>
  <c r="G1841" i="5"/>
  <c r="G1444" i="5"/>
  <c r="G525" i="5"/>
  <c r="G1074" i="5"/>
  <c r="G372" i="5"/>
  <c r="G156" i="5"/>
  <c r="G1751" i="5"/>
  <c r="G979" i="5"/>
  <c r="G1500" i="5"/>
  <c r="G1848" i="5"/>
  <c r="G557" i="5"/>
  <c r="G1312" i="5"/>
  <c r="G412" i="5"/>
  <c r="G1698" i="5"/>
  <c r="G1435" i="5"/>
  <c r="G775" i="5"/>
  <c r="G1704" i="5"/>
  <c r="G561" i="5"/>
  <c r="G963" i="5"/>
  <c r="G965" i="5"/>
  <c r="G1317" i="5"/>
  <c r="G1547" i="5"/>
  <c r="G1534" i="5"/>
  <c r="G1068" i="5"/>
  <c r="G1254" i="5"/>
  <c r="G613" i="5"/>
  <c r="G1487" i="5"/>
  <c r="G969" i="5"/>
  <c r="G152" i="5"/>
  <c r="G150" i="5"/>
  <c r="G1040" i="5"/>
  <c r="G1510" i="5"/>
  <c r="G627" i="5"/>
  <c r="G218" i="5"/>
  <c r="G1914" i="5"/>
  <c r="G1912" i="5"/>
  <c r="G480" i="5"/>
  <c r="G513" i="5"/>
  <c r="G730" i="5"/>
  <c r="G1789" i="5"/>
  <c r="G1626" i="5"/>
  <c r="G1245" i="5"/>
  <c r="G1681" i="5"/>
  <c r="G249" i="5"/>
  <c r="G1956" i="5"/>
  <c r="G1349" i="5"/>
  <c r="G1053" i="5"/>
  <c r="G1210" i="5"/>
  <c r="G1471" i="5"/>
  <c r="G184" i="5"/>
  <c r="G835" i="5"/>
  <c r="G1728" i="5"/>
  <c r="G529" i="5"/>
  <c r="G1270" i="5"/>
  <c r="G1701" i="5"/>
  <c r="G1620" i="5"/>
  <c r="G694" i="5"/>
  <c r="G1262" i="5"/>
  <c r="G473" i="5"/>
  <c r="G967" i="5"/>
  <c r="G890" i="5"/>
  <c r="G1145" i="5"/>
  <c r="G1615" i="5"/>
  <c r="G1092" i="5"/>
  <c r="G1870" i="5"/>
  <c r="G781" i="5"/>
  <c r="G464" i="5"/>
  <c r="G1923" i="5"/>
  <c r="G436" i="5"/>
  <c r="G274" i="5"/>
  <c r="G1491" i="5"/>
  <c r="G463" i="5"/>
  <c r="G247" i="5"/>
  <c r="G1766" i="5"/>
  <c r="G17" i="5"/>
  <c r="G1488" i="5"/>
  <c r="G729" i="5"/>
  <c r="G897" i="5"/>
  <c r="G1410" i="5"/>
  <c r="G487" i="5"/>
  <c r="G563" i="5"/>
  <c r="G95" i="5"/>
  <c r="G1578" i="5"/>
  <c r="G1781" i="5"/>
  <c r="G605" i="5"/>
  <c r="G1754" i="5"/>
  <c r="G1753" i="5"/>
  <c r="G1318" i="5"/>
  <c r="G840" i="5"/>
  <c r="G172" i="5"/>
  <c r="G1623" i="5"/>
  <c r="G1392" i="5"/>
  <c r="G1773" i="5"/>
  <c r="G1732" i="5"/>
  <c r="G1414" i="5"/>
  <c r="G1330" i="5"/>
  <c r="G657" i="5"/>
  <c r="G879" i="5"/>
  <c r="G300" i="5"/>
  <c r="G928" i="5"/>
  <c r="G1125" i="5"/>
  <c r="G1209" i="5"/>
  <c r="G1140" i="5"/>
  <c r="G1579" i="5"/>
  <c r="G1652" i="5"/>
  <c r="G1273" i="5"/>
  <c r="G1233" i="5"/>
  <c r="G1840" i="5"/>
  <c r="G680" i="5"/>
  <c r="G279" i="5"/>
  <c r="G931" i="5"/>
  <c r="G1003" i="5"/>
  <c r="G713" i="5"/>
  <c r="G1712" i="5"/>
  <c r="G1705" i="5"/>
  <c r="G1749" i="5"/>
  <c r="G1844" i="5"/>
  <c r="G972" i="5"/>
  <c r="G920" i="5"/>
  <c r="G173" i="5"/>
  <c r="G134" i="5"/>
  <c r="G1559" i="5"/>
  <c r="G1734" i="5"/>
  <c r="G1390" i="5"/>
  <c r="G401" i="5"/>
  <c r="G528" i="5"/>
  <c r="G1689" i="5"/>
  <c r="G1531" i="5"/>
  <c r="G821" i="5"/>
  <c r="G1798" i="5"/>
  <c r="G1874" i="5"/>
  <c r="G283" i="5"/>
  <c r="G316" i="5"/>
  <c r="G780" i="5"/>
  <c r="G100" i="5"/>
  <c r="G1070" i="5"/>
  <c r="G385" i="5"/>
  <c r="G1927" i="5"/>
  <c r="G1256" i="5"/>
  <c r="G34" i="5"/>
  <c r="G1742" i="5"/>
  <c r="G1459" i="5"/>
  <c r="G339" i="5"/>
  <c r="G12" i="5"/>
  <c r="G1480" i="5"/>
  <c r="G1710" i="5"/>
  <c r="G532" i="5"/>
  <c r="G1507" i="5"/>
  <c r="G1437" i="5"/>
  <c r="G1045" i="5"/>
  <c r="G1682" i="5"/>
  <c r="G1565" i="5"/>
  <c r="G1308" i="5"/>
  <c r="G1281" i="5"/>
  <c r="G614" i="5"/>
  <c r="G1680" i="5"/>
  <c r="G1162" i="5"/>
  <c r="G1493" i="5"/>
  <c r="G1274" i="5"/>
  <c r="G1894" i="5"/>
  <c r="G1508" i="5"/>
  <c r="G568" i="5"/>
  <c r="G16" i="5"/>
  <c r="G1582" i="5"/>
  <c r="G1965" i="5"/>
  <c r="G1364" i="5"/>
  <c r="G1462" i="5"/>
  <c r="G628" i="5"/>
  <c r="G846" i="5"/>
  <c r="G585" i="5"/>
  <c r="G1695" i="5"/>
  <c r="G376" i="5"/>
  <c r="G103" i="5"/>
  <c r="G1830" i="5"/>
  <c r="G1234" i="5"/>
  <c r="G1699" i="5"/>
  <c r="G1905" i="5"/>
  <c r="G593" i="5"/>
  <c r="G754" i="5"/>
  <c r="G1587" i="5"/>
  <c r="G1325" i="5"/>
  <c r="G591" i="5"/>
  <c r="G1230" i="5"/>
  <c r="G803" i="5"/>
  <c r="G1975" i="5"/>
  <c r="G1673" i="5"/>
  <c r="G108" i="5"/>
  <c r="G445" i="5"/>
  <c r="G132" i="5"/>
  <c r="G683" i="5"/>
  <c r="G1791" i="5"/>
  <c r="G1374" i="5"/>
  <c r="G425" i="5"/>
  <c r="G1472" i="5"/>
  <c r="G701" i="5"/>
  <c r="G332" i="5"/>
  <c r="G250" i="5"/>
  <c r="G33" i="5"/>
  <c r="G260" i="5"/>
  <c r="G1824" i="5"/>
  <c r="G378" i="5"/>
  <c r="G1935" i="5"/>
  <c r="G1260" i="5"/>
  <c r="G199" i="5"/>
  <c r="G314" i="5"/>
  <c r="G1636" i="5"/>
  <c r="G874" i="5"/>
  <c r="G1735" i="5"/>
  <c r="G446" i="5"/>
  <c r="G1580" i="5"/>
  <c r="G1259" i="5"/>
  <c r="G19" i="5"/>
  <c r="G688" i="5"/>
  <c r="G84" i="5"/>
  <c r="G1419" i="5"/>
  <c r="G1343" i="5"/>
  <c r="G608" i="5"/>
  <c r="G1139" i="5"/>
  <c r="G1309" i="5"/>
  <c r="G1133" i="5"/>
  <c r="G860" i="5"/>
  <c r="G1202" i="5"/>
  <c r="G1049" i="5"/>
  <c r="G241" i="5"/>
  <c r="G253" i="5"/>
  <c r="G411" i="5"/>
  <c r="G833" i="5"/>
  <c r="G450" i="5"/>
  <c r="G847" i="5"/>
  <c r="G545" i="5"/>
  <c r="G1310" i="5"/>
  <c r="G271" i="5"/>
  <c r="G38" i="5"/>
  <c r="G756" i="5"/>
  <c r="G15" i="5"/>
  <c r="G976" i="5"/>
  <c r="G1533" i="5"/>
  <c r="G1171" i="5"/>
  <c r="G167" i="5"/>
  <c r="G123" i="5"/>
  <c r="G848" i="5"/>
  <c r="G1231" i="5"/>
  <c r="G739" i="5"/>
  <c r="G912" i="5"/>
  <c r="G611" i="5"/>
  <c r="G1456" i="5"/>
  <c r="G1088" i="5"/>
  <c r="G610" i="5"/>
  <c r="G1115" i="5"/>
  <c r="G1613" i="5"/>
  <c r="G1329" i="5"/>
  <c r="G1135" i="5"/>
  <c r="G929" i="5"/>
  <c r="G117" i="5"/>
  <c r="G467" i="5"/>
  <c r="G101" i="5"/>
  <c r="G678" i="5"/>
  <c r="G454" i="5"/>
  <c r="G192" i="5"/>
  <c r="G1117" i="5"/>
  <c r="G808" i="5"/>
  <c r="G1051" i="5"/>
  <c r="G402" i="5"/>
  <c r="G1065" i="5"/>
  <c r="G1263" i="5"/>
  <c r="G404" i="5"/>
  <c r="G1545" i="5"/>
  <c r="G1324" i="5"/>
  <c r="G18" i="5"/>
  <c r="G1271" i="5"/>
  <c r="G1023" i="5"/>
  <c r="G1293" i="5"/>
  <c r="G1123" i="5"/>
  <c r="G179" i="5"/>
  <c r="G28" i="5"/>
  <c r="G1540" i="5"/>
  <c r="G1469" i="5"/>
  <c r="G790" i="5"/>
  <c r="G1222" i="5"/>
  <c r="G1878" i="5"/>
  <c r="G147" i="5"/>
  <c r="G782" i="5"/>
  <c r="G1797" i="5"/>
  <c r="G261" i="5"/>
  <c r="G1544" i="5"/>
  <c r="G223" i="5"/>
  <c r="G1972" i="5"/>
  <c r="G1369" i="5"/>
  <c r="G855" i="5"/>
  <c r="G554" i="5"/>
  <c r="G471" i="5"/>
  <c r="G1164" i="5"/>
  <c r="G379" i="5"/>
  <c r="G435" i="5"/>
  <c r="G1718" i="5"/>
  <c r="G1380" i="5"/>
  <c r="G926" i="5"/>
  <c r="G1532" i="5"/>
  <c r="G315" i="5"/>
  <c r="G1084" i="5"/>
  <c r="G940" i="5"/>
  <c r="G1614" i="5"/>
  <c r="G1379" i="5"/>
  <c r="G1594" i="5"/>
  <c r="G384" i="5"/>
  <c r="G477" i="5"/>
  <c r="G1835" i="5"/>
  <c r="G1929" i="5"/>
  <c r="G1131" i="5"/>
  <c r="G196" i="5"/>
  <c r="G1744" i="5"/>
  <c r="G719" i="5"/>
  <c r="G1219" i="5"/>
  <c r="G161" i="5"/>
  <c r="G1819" i="5"/>
  <c r="G612" i="5"/>
  <c r="G430" i="5"/>
  <c r="G1548" i="5"/>
  <c r="G946" i="5"/>
  <c r="G392" i="5"/>
  <c r="G280" i="5"/>
  <c r="G566" i="5"/>
  <c r="G42" i="5"/>
  <c r="G1356" i="5"/>
  <c r="G447" i="5"/>
  <c r="G352" i="5"/>
  <c r="G1974" i="5"/>
  <c r="G62" i="5"/>
  <c r="G1413" i="5"/>
  <c r="G1297" i="5"/>
  <c r="G262" i="5"/>
  <c r="G1138" i="5"/>
  <c r="G1129" i="5"/>
  <c r="G98" i="5"/>
  <c r="G921" i="5"/>
  <c r="G530" i="5"/>
  <c r="G637" i="5"/>
  <c r="G1082" i="5"/>
  <c r="G1386" i="5"/>
  <c r="G1703" i="5"/>
  <c r="G370" i="5"/>
  <c r="G214" i="5"/>
  <c r="G149" i="5"/>
  <c r="G1644" i="5"/>
  <c r="G45" i="5"/>
  <c r="G453" i="5"/>
  <c r="G1431" i="5"/>
  <c r="G1601" i="5"/>
  <c r="G829" i="5"/>
  <c r="G830" i="5"/>
  <c r="G1014" i="5"/>
  <c r="G1748" i="5"/>
  <c r="G794" i="5"/>
  <c r="G836" i="5"/>
  <c r="G1554" i="5"/>
  <c r="G1223" i="5"/>
  <c r="G1415" i="5"/>
  <c r="G982" i="5"/>
  <c r="G1464" i="5"/>
  <c r="G1286" i="5"/>
  <c r="G1653" i="5"/>
  <c r="G1571" i="5"/>
  <c r="G959" i="5"/>
  <c r="G1408" i="5"/>
  <c r="G330" i="5"/>
  <c r="G1627" i="5"/>
  <c r="G788" i="5"/>
  <c r="G1345" i="5"/>
  <c r="G661" i="5"/>
  <c r="G939" i="5"/>
  <c r="G648" i="5"/>
  <c r="G1179" i="5"/>
  <c r="G144" i="5"/>
  <c r="G1900" i="5"/>
  <c r="G1468" i="5"/>
  <c r="G1739" i="5"/>
  <c r="G407" i="5"/>
  <c r="G1351" i="5"/>
  <c r="G324" i="5"/>
  <c r="G92" i="5"/>
  <c r="G1964" i="5"/>
  <c r="G571" i="5"/>
  <c r="G65" i="5"/>
  <c r="G1805" i="5"/>
  <c r="G783" i="5"/>
  <c r="G904" i="5"/>
  <c r="G116" i="5"/>
  <c r="G1109" i="5"/>
  <c r="G1347" i="5"/>
  <c r="G854" i="5"/>
  <c r="G980" i="5"/>
  <c r="G553" i="5"/>
  <c r="G958" i="5"/>
  <c r="G1306" i="5"/>
  <c r="G1727" i="5"/>
  <c r="G1833" i="5"/>
  <c r="G431" i="5"/>
  <c r="G1005" i="5"/>
  <c r="G1631" i="5"/>
  <c r="G895" i="5"/>
  <c r="G586" i="5"/>
  <c r="G1067" i="5"/>
  <c r="G973" i="5"/>
  <c r="G742" i="5"/>
  <c r="G1248" i="5"/>
  <c r="G1747" i="5"/>
  <c r="G1265" i="5"/>
  <c r="G1809" i="5"/>
  <c r="G1478" i="5"/>
  <c r="G878" i="5"/>
  <c r="G1174" i="5"/>
  <c r="G1019" i="5"/>
  <c r="G1296" i="5"/>
  <c r="G687" i="5"/>
  <c r="G1672" i="5"/>
  <c r="G977" i="5"/>
  <c r="G1866" i="5"/>
  <c r="G1888" i="5"/>
  <c r="G997" i="5"/>
  <c r="G725" i="5"/>
  <c r="G1828" i="5"/>
  <c r="G576" i="5"/>
  <c r="G1939" i="5"/>
  <c r="G264" i="5"/>
  <c r="G1966" i="5"/>
  <c r="G927" i="5"/>
  <c r="G1602" i="5"/>
  <c r="G602" i="5"/>
  <c r="G1283" i="5"/>
  <c r="G1954" i="5"/>
  <c r="G1950" i="5"/>
  <c r="G864" i="5"/>
  <c r="G462" i="5"/>
  <c r="G660" i="5"/>
  <c r="G1792" i="5"/>
  <c r="G202" i="5"/>
  <c r="G1403" i="5"/>
  <c r="G548" i="5"/>
  <c r="G825" i="5"/>
  <c r="G555" i="5"/>
  <c r="G362" i="5"/>
  <c r="G838" i="5"/>
  <c r="G1104" i="5"/>
  <c r="G1382" i="5"/>
  <c r="G220" i="5"/>
  <c r="G1750" i="5"/>
  <c r="G357" i="5"/>
  <c r="G1832" i="5"/>
  <c r="G439" i="5"/>
  <c r="G118" i="5"/>
  <c r="G1322" i="5"/>
  <c r="G858" i="5"/>
  <c r="G1498" i="5"/>
  <c r="G748" i="5"/>
  <c r="G573" i="5"/>
  <c r="G1396" i="5"/>
  <c r="G1560" i="5"/>
  <c r="G978" i="5"/>
  <c r="G1492" i="5"/>
  <c r="G287" i="5"/>
  <c r="G1779" i="5"/>
  <c r="G714" i="5"/>
  <c r="G1120" i="5"/>
  <c r="G1299" i="5"/>
  <c r="G870" i="5"/>
  <c r="G841" i="5"/>
  <c r="G988" i="5"/>
  <c r="G41" i="5"/>
  <c r="G1609" i="5"/>
  <c r="G349" i="5"/>
  <c r="G1658" i="5"/>
  <c r="G728" i="5"/>
  <c r="G1621" i="5"/>
  <c r="G1025" i="5"/>
  <c r="G1538" i="5"/>
  <c r="G894" i="5"/>
  <c r="G400" i="5"/>
  <c r="G1608" i="5"/>
  <c r="G177" i="5"/>
  <c r="G326" i="5"/>
  <c r="G1161" i="5"/>
  <c r="G1333" i="5"/>
  <c r="G592" i="5"/>
  <c r="G441" i="5"/>
  <c r="G26" i="5"/>
  <c r="G823" i="5"/>
  <c r="G319" i="5"/>
  <c r="G1189" i="5"/>
  <c r="G119" i="5"/>
  <c r="G1933" i="5"/>
  <c r="G1177" i="5"/>
  <c r="G1686" i="5"/>
  <c r="G681" i="5"/>
  <c r="G1321" i="5"/>
  <c r="G1359" i="5"/>
  <c r="G180" i="5"/>
  <c r="G481" i="5"/>
  <c r="G234" i="5"/>
  <c r="G1064" i="5"/>
  <c r="G1511" i="5"/>
  <c r="G1465" i="5"/>
  <c r="G1622" i="5"/>
  <c r="G1474" i="5"/>
  <c r="G277" i="5"/>
  <c r="G1951" i="5"/>
  <c r="G1412" i="5"/>
  <c r="G335" i="5"/>
  <c r="G1660" i="5"/>
  <c r="G381" i="5"/>
  <c r="G1880" i="5"/>
  <c r="G1963" i="5"/>
  <c r="G1428" i="5"/>
  <c r="G523" i="5"/>
  <c r="G1305" i="5"/>
  <c r="G1726" i="5"/>
  <c r="G1961" i="5"/>
  <c r="G1926" i="5"/>
  <c r="G1570" i="5"/>
  <c r="G1509" i="5"/>
  <c r="G877" i="5"/>
  <c r="G1235" i="5"/>
  <c r="G420" i="5"/>
  <c r="G166" i="5"/>
  <c r="G651" i="5"/>
  <c r="G494" i="5"/>
  <c r="G478" i="5"/>
  <c r="G97" i="5"/>
  <c r="G1707" i="5"/>
  <c r="G1342" i="5"/>
  <c r="G735" i="5"/>
  <c r="G1476" i="5"/>
  <c r="G1838" i="5"/>
  <c r="G820" i="5"/>
  <c r="G1976" i="5"/>
  <c r="G654" i="5"/>
  <c r="G285" i="5"/>
  <c r="G919" i="5"/>
  <c r="G1952" i="5"/>
  <c r="G1173" i="5"/>
  <c r="G935" i="5"/>
  <c r="G1820" i="5"/>
  <c r="G1555" i="5"/>
  <c r="G1153" i="5"/>
  <c r="G1643" i="5"/>
  <c r="G641" i="5"/>
  <c r="G804" i="5"/>
  <c r="G1266" i="5"/>
  <c r="G834" i="5"/>
  <c r="G1423" i="5"/>
  <c r="G1075" i="5"/>
  <c r="G519" i="5"/>
  <c r="G943" i="5"/>
  <c r="G181" i="5"/>
  <c r="G387" i="5"/>
  <c r="G73" i="5"/>
  <c r="G796" i="5"/>
  <c r="G114" i="5"/>
  <c r="G615" i="5"/>
  <c r="G981" i="5"/>
  <c r="G187" i="5"/>
  <c r="G22" i="5"/>
  <c r="G1048" i="5"/>
  <c r="G1320" i="5"/>
  <c r="G466" i="5"/>
  <c r="G1258" i="5"/>
  <c r="G1780" i="5"/>
  <c r="G903" i="5"/>
  <c r="G632" i="5"/>
  <c r="G59" i="5"/>
  <c r="G818" i="5"/>
  <c r="G983" i="5"/>
  <c r="G1871" i="5"/>
  <c r="G182" i="5"/>
  <c r="G51" i="5"/>
  <c r="G1475" i="5"/>
  <c r="G1529" i="5"/>
  <c r="G1142" i="5"/>
  <c r="G313" i="5"/>
  <c r="G1948" i="5"/>
  <c r="G1301" i="5"/>
  <c r="G1664" i="5"/>
  <c r="G1226" i="5"/>
  <c r="G1847" i="5"/>
  <c r="G1902" i="5"/>
  <c r="G1482" i="5"/>
  <c r="G1825" i="5"/>
  <c r="G304" i="5"/>
  <c r="G1028" i="5"/>
  <c r="G1558" i="5"/>
  <c r="G1521" i="5"/>
  <c r="G1368" i="5"/>
  <c r="G1839" i="5"/>
  <c r="G649" i="5"/>
  <c r="G559" i="5"/>
  <c r="G1378" i="5"/>
  <c r="G1962" i="5"/>
  <c r="G1669" i="5"/>
  <c r="G1605" i="5"/>
  <c r="G861" i="5"/>
  <c r="G1524" i="5"/>
  <c r="G1665" i="5"/>
  <c r="G1788" i="5"/>
  <c r="G443" i="5"/>
  <c r="G327" i="5"/>
  <c r="G54" i="5"/>
  <c r="G74" i="5"/>
  <c r="G32" i="5"/>
  <c r="G1804" i="5"/>
  <c r="G1253" i="5"/>
  <c r="G1194" i="5"/>
  <c r="G1641" i="5"/>
  <c r="G1604" i="5"/>
  <c r="G806" i="5"/>
  <c r="G1141" i="5"/>
  <c r="G1119" i="5"/>
  <c r="G1889" i="5"/>
  <c r="G619" i="5"/>
  <c r="G235" i="5"/>
  <c r="G69" i="5"/>
  <c r="G1339" i="5"/>
  <c r="G125" i="5"/>
  <c r="G164" i="5"/>
  <c r="G475" i="5"/>
  <c r="G892" i="5"/>
  <c r="G1438" i="5"/>
  <c r="G1676" i="5"/>
  <c r="G1047" i="5"/>
  <c r="G689" i="5"/>
  <c r="G1940" i="5"/>
  <c r="G1688" i="5"/>
  <c r="G1399" i="5"/>
  <c r="G419" i="5"/>
  <c r="G1024" i="5"/>
  <c r="G720" i="5"/>
  <c r="G1466" i="5"/>
  <c r="G1178" i="5"/>
  <c r="G293" i="5"/>
  <c r="G395" i="5"/>
  <c r="G1111" i="5"/>
  <c r="G429" i="5"/>
  <c r="G1583" i="5"/>
  <c r="G1887" i="5"/>
  <c r="G616" i="5"/>
  <c r="G265" i="5"/>
  <c r="G807" i="5"/>
  <c r="G23" i="5"/>
  <c r="G693" i="5"/>
  <c r="G397" i="5"/>
  <c r="G1973" i="5"/>
  <c r="G403" i="5"/>
  <c r="G183" i="5"/>
  <c r="G1151" i="5"/>
  <c r="G1778" i="5"/>
  <c r="G1239" i="5"/>
  <c r="G282" i="5"/>
  <c r="G1640" i="5"/>
  <c r="G1211" i="5"/>
  <c r="G105" i="5"/>
  <c r="G270" i="5"/>
  <c r="G752" i="5"/>
  <c r="G1721" i="5"/>
  <c r="G1188" i="5"/>
  <c r="G942" i="5"/>
  <c r="G388" i="5"/>
  <c r="G1426" i="5"/>
  <c r="G1505" i="5"/>
  <c r="G224" i="5"/>
  <c r="G1447" i="5"/>
  <c r="G650" i="5"/>
  <c r="G1268" i="5"/>
  <c r="G322" i="5"/>
  <c r="G246" i="5"/>
  <c r="G971" i="5"/>
  <c r="G1446" i="5"/>
  <c r="G351" i="5"/>
  <c r="G217" i="5"/>
  <c r="G1943" i="5"/>
  <c r="G1337" i="5"/>
  <c r="G722" i="5"/>
  <c r="G1628" i="5"/>
  <c r="G343" i="5"/>
  <c r="G1264" i="5"/>
  <c r="G1931" i="5"/>
  <c r="G151" i="5"/>
  <c r="G1910" i="5"/>
  <c r="G174" i="5"/>
  <c r="G1295" i="5"/>
  <c r="G1227" i="5"/>
  <c r="G1406" i="5"/>
  <c r="G168" i="5"/>
  <c r="G543" i="5"/>
  <c r="G1811" i="5"/>
  <c r="G1633" i="5"/>
  <c r="G1241" i="5"/>
  <c r="G957" i="5"/>
  <c r="G653" i="5"/>
  <c r="G1184" i="5"/>
  <c r="G1666" i="5"/>
  <c r="G1357" i="5"/>
  <c r="G320" i="5"/>
  <c r="G954" i="5"/>
  <c r="G1102" i="5"/>
  <c r="G675" i="5"/>
  <c r="G1069" i="5"/>
  <c r="G501" i="5"/>
  <c r="G1872" i="5"/>
  <c r="G1034" i="5"/>
  <c r="G1358" i="5"/>
  <c r="G1932" i="5"/>
  <c r="G893" i="5"/>
  <c r="G1592" i="5"/>
  <c r="G774" i="5"/>
  <c r="G55" i="5"/>
  <c r="G72" i="5"/>
  <c r="G1717" i="5"/>
  <c r="G94" i="5"/>
  <c r="G1389" i="5"/>
  <c r="G1479" i="5"/>
  <c r="G872" i="5"/>
  <c r="G917" i="5"/>
  <c r="G286" i="5"/>
  <c r="G71" i="5"/>
  <c r="G1477" i="5"/>
  <c r="G460" i="5"/>
  <c r="G583" i="5"/>
  <c r="G365" i="5"/>
  <c r="G158" i="5"/>
  <c r="G992" i="5"/>
  <c r="G186" i="5"/>
  <c r="G814" i="5"/>
  <c r="G267" i="5"/>
  <c r="G1315" i="5"/>
  <c r="G975" i="5"/>
  <c r="G1220" i="5"/>
  <c r="G290" i="5"/>
  <c r="G639" i="5"/>
  <c r="G1597" i="5"/>
  <c r="G707" i="5"/>
  <c r="G1128" i="5"/>
  <c r="G291" i="5"/>
  <c r="G1612" i="5"/>
  <c r="G233" i="5"/>
  <c r="G318" i="5"/>
  <c r="G1967" i="5"/>
  <c r="G208" i="5"/>
  <c r="G1860" i="5"/>
  <c r="G228" i="5"/>
  <c r="G468" i="5"/>
  <c r="G1741" i="5"/>
  <c r="G1971" i="5"/>
  <c r="G506" i="5"/>
  <c r="G57" i="5"/>
  <c r="G1097" i="5"/>
  <c r="G1383" i="5"/>
  <c r="G495" i="5"/>
  <c r="G551" i="5"/>
  <c r="G1724" i="5"/>
  <c r="G355" i="5"/>
  <c r="G1918" i="5"/>
  <c r="G1539" i="5"/>
  <c r="G1156" i="5"/>
  <c r="G526" i="5"/>
  <c r="G1663" i="5"/>
  <c r="G601" i="5"/>
  <c r="G225" i="5"/>
  <c r="G1257" i="5"/>
  <c r="G393" i="5"/>
  <c r="G1796" i="5"/>
  <c r="G406" i="5"/>
  <c r="G1225" i="5"/>
  <c r="G1535" i="5"/>
  <c r="G1255" i="5"/>
  <c r="G1864" i="5"/>
  <c r="G996" i="5"/>
  <c r="G49" i="5"/>
  <c r="G1691" i="5"/>
  <c r="G1083" i="5"/>
  <c r="G102" i="5"/>
  <c r="G1577" i="5"/>
  <c r="G361" i="5"/>
  <c r="G696" i="5"/>
  <c r="G1528" i="5"/>
  <c r="G1768" i="5"/>
  <c r="G1955" i="5"/>
  <c r="G1821" i="5"/>
  <c r="G1764" i="5"/>
  <c r="G11" i="5"/>
  <c r="G1794" i="5"/>
  <c r="G110" i="5"/>
  <c r="G201" i="5"/>
  <c r="G449" i="5"/>
  <c r="G1610" i="5"/>
  <c r="G345" i="5"/>
  <c r="G448" i="5"/>
  <c r="G1376" i="5"/>
  <c r="G645" i="5"/>
  <c r="G1224" i="5"/>
  <c r="G871" i="5"/>
  <c r="G1763" i="5"/>
  <c r="G321" i="5"/>
  <c r="G1441" i="5"/>
  <c r="G256" i="5"/>
  <c r="G923" i="5"/>
  <c r="G227" i="5"/>
  <c r="G1603" i="5"/>
  <c r="G1485" i="5"/>
  <c r="G91" i="5"/>
  <c r="G1970" i="5"/>
  <c r="G175" i="5"/>
  <c r="G906" i="5"/>
  <c r="G1670" i="5"/>
  <c r="G953" i="5"/>
  <c r="G899" i="5"/>
  <c r="G1217" i="5"/>
  <c r="G1391" i="5"/>
  <c r="G1588" i="5"/>
  <c r="G1915" i="5"/>
  <c r="G647" i="5"/>
  <c r="G819" i="5"/>
  <c r="G486" i="5"/>
  <c r="G380" i="5"/>
  <c r="G1160" i="5"/>
  <c r="G1590" i="5"/>
  <c r="G1785" i="5"/>
  <c r="G706" i="5"/>
  <c r="G1054" i="5"/>
  <c r="G359" i="5"/>
  <c r="G1313" i="5"/>
  <c r="G1457" i="5"/>
  <c r="G550" i="5"/>
  <c r="G1497" i="5"/>
  <c r="G1036" i="5"/>
  <c r="G356" i="5"/>
  <c r="G418" i="5"/>
  <c r="G1473" i="5"/>
  <c r="G368" i="5"/>
  <c r="G916" i="5"/>
  <c r="G527" i="5"/>
  <c r="G1516" i="5"/>
  <c r="G885" i="5"/>
  <c r="G155" i="5"/>
  <c r="G307" i="5"/>
  <c r="G850" i="5"/>
  <c r="G377" i="5"/>
  <c r="G37" i="5"/>
  <c r="G1702" i="5"/>
  <c r="G1206" i="5"/>
  <c r="G875" i="5"/>
  <c r="G1405" i="5"/>
  <c r="G1737" i="5"/>
  <c r="G579" i="5"/>
  <c r="G1105" i="5"/>
  <c r="G1078" i="5"/>
  <c r="G1192" i="5"/>
  <c r="G1101" i="5"/>
  <c r="G452" i="5"/>
  <c r="G511" i="5"/>
  <c r="G518" i="5"/>
  <c r="G240" i="5"/>
  <c r="G1801" i="5"/>
  <c r="G947" i="5"/>
  <c r="G1195" i="5"/>
  <c r="G1118" i="5"/>
  <c r="G252" i="5"/>
  <c r="G1945" i="5"/>
  <c r="G1093" i="5"/>
  <c r="G222" i="5"/>
  <c r="G751" i="5"/>
  <c r="G1715" i="5"/>
  <c r="G1823" i="5"/>
  <c r="G64" i="5"/>
  <c r="G1451" i="5"/>
  <c r="G194" i="5"/>
  <c r="G124" i="5"/>
  <c r="G1842" i="5"/>
  <c r="G490" i="5"/>
  <c r="G1450" i="5"/>
  <c r="G1756" i="5"/>
  <c r="G216" i="5"/>
  <c r="G1925" i="5"/>
  <c r="G405" i="5"/>
  <c r="G1394" i="5"/>
  <c r="G968" i="5"/>
  <c r="G1625" i="5"/>
  <c r="G1697" i="5"/>
  <c r="G1761" i="5"/>
  <c r="G779" i="5"/>
  <c r="G1586" i="5"/>
  <c r="G20" i="5"/>
  <c r="G281" i="5"/>
  <c r="G1738" i="5"/>
  <c r="G122" i="5"/>
  <c r="G273" i="5"/>
  <c r="G1969" i="5"/>
  <c r="G1865" i="5"/>
  <c r="G922" i="5"/>
  <c r="G1461" i="5"/>
  <c r="G1061" i="5"/>
  <c r="G1122" i="5"/>
  <c r="G772" i="5"/>
  <c r="G1467" i="5"/>
  <c r="G1928" i="5"/>
  <c r="G1381" i="5"/>
  <c r="G1108" i="5"/>
  <c r="G1527" i="5"/>
  <c r="G1716" i="5"/>
  <c r="G1285" i="5"/>
  <c r="G268" i="5"/>
  <c r="G1010" i="5"/>
  <c r="G133" i="5"/>
  <c r="G1176" i="5"/>
  <c r="G1193" i="5"/>
  <c r="G141" i="5"/>
  <c r="G1752" i="5"/>
  <c r="G1198" i="5"/>
  <c r="G1922" i="5"/>
  <c r="G1567" i="5"/>
  <c r="G301" i="5"/>
  <c r="G1783" i="5"/>
  <c r="G1050" i="5"/>
  <c r="G1678" i="5"/>
  <c r="G221" i="5"/>
  <c r="G1453" i="5"/>
  <c r="G77" i="5"/>
  <c r="G594" i="5"/>
  <c r="G572" i="5"/>
  <c r="G1556" i="5"/>
  <c r="G99" i="5"/>
  <c r="G845" i="5"/>
  <c r="G560" i="5"/>
  <c r="G39" i="5"/>
  <c r="G1294" i="5"/>
  <c r="G414" i="5"/>
  <c r="G1647" i="5"/>
  <c r="G1730" i="5"/>
  <c r="G798" i="5"/>
  <c r="G1116" i="5"/>
  <c r="G113" i="5"/>
  <c r="G390" i="5"/>
  <c r="G952" i="5"/>
  <c r="G674" i="5"/>
  <c r="G1200" i="5"/>
  <c r="G567" i="5"/>
  <c r="G1883" i="5"/>
  <c r="G1090" i="5"/>
  <c r="G1059" i="5"/>
  <c r="G1098" i="5"/>
  <c r="G340" i="5"/>
  <c r="G760" i="5"/>
  <c r="G1654" i="5"/>
  <c r="G1385" i="5"/>
  <c r="G1085" i="5"/>
  <c r="G1030" i="5"/>
  <c r="G1375" i="5"/>
  <c r="G483" i="5"/>
  <c r="G1846" i="5"/>
  <c r="G257" i="5"/>
  <c r="G1635" i="5"/>
  <c r="G556" i="5"/>
  <c r="G866" i="5"/>
  <c r="G702" i="5"/>
  <c r="G700" i="5"/>
  <c r="G677" i="5"/>
  <c r="G1015" i="5"/>
  <c r="G24" i="5"/>
  <c r="G232" i="5"/>
  <c r="G1591" i="5"/>
  <c r="G1331" i="5"/>
  <c r="G883" i="5"/>
  <c r="G1063" i="5"/>
  <c r="G1362" i="5"/>
  <c r="G944" i="5"/>
  <c r="G1553" i="5"/>
  <c r="G741" i="5"/>
  <c r="G1958" i="5"/>
  <c r="G531" i="5"/>
  <c r="G331" i="5"/>
  <c r="G1079" i="5"/>
  <c r="G925" i="5"/>
  <c r="G915" i="5"/>
  <c r="G812" i="5"/>
  <c r="G1000" i="5"/>
  <c r="G1575" i="5"/>
  <c r="G409" i="5"/>
  <c r="G844" i="5"/>
  <c r="G1038" i="5"/>
  <c r="G195" i="5"/>
  <c r="G1576" i="5"/>
  <c r="G1924" i="5"/>
  <c r="G1282" i="5"/>
  <c r="G1127" i="5"/>
  <c r="G295" i="5"/>
  <c r="G1020" i="5"/>
  <c r="G886" i="5"/>
  <c r="G709" i="5"/>
  <c r="G569" i="5"/>
  <c r="G1679" i="5"/>
  <c r="G1892" i="5"/>
  <c r="G185" i="5"/>
  <c r="G1377" i="5"/>
  <c r="G1107" i="5"/>
  <c r="G82" i="5"/>
  <c r="G1470" i="5"/>
  <c r="G1662" i="5"/>
  <c r="G1503" i="5"/>
  <c r="G1302" i="5"/>
  <c r="G1012" i="5"/>
  <c r="G522" i="5"/>
  <c r="G717" i="5"/>
  <c r="G1537" i="5"/>
  <c r="G960" i="5"/>
  <c r="G564" i="5"/>
  <c r="G625" i="5"/>
  <c r="G163" i="5"/>
  <c r="G737" i="5"/>
  <c r="G244" i="5"/>
  <c r="G941" i="5"/>
  <c r="G190" i="5"/>
  <c r="G1400" i="5"/>
  <c r="G191" i="5"/>
  <c r="G111" i="5"/>
  <c r="G606" i="5"/>
  <c r="G1158" i="5"/>
  <c r="G137" i="5"/>
  <c r="G311" i="5"/>
  <c r="G1062" i="5"/>
  <c r="G1769" i="5"/>
  <c r="G142" i="5"/>
  <c r="G1790" i="5"/>
  <c r="G1916" i="5"/>
  <c r="G442" i="5"/>
  <c r="G1593" i="5"/>
  <c r="G325" i="5"/>
  <c r="G801" i="5"/>
  <c r="G656" i="5"/>
  <c r="G666" i="5"/>
  <c r="G1240" i="5"/>
  <c r="G278" i="5"/>
  <c r="G312" i="5"/>
  <c r="G80" i="5"/>
  <c r="G1096" i="5"/>
  <c r="G710" i="5"/>
  <c r="G492" i="5"/>
  <c r="G1709" i="5"/>
  <c r="G1812" i="5"/>
  <c r="G1185" i="5"/>
  <c r="G86" i="5"/>
  <c r="G1845" i="5"/>
  <c r="G81" i="5"/>
  <c r="G40" i="5"/>
  <c r="G989" i="5"/>
  <c r="G1149" i="5"/>
  <c r="G398" i="5"/>
  <c r="G115" i="5"/>
  <c r="G243" i="5"/>
  <c r="G255" i="5"/>
  <c r="G470" i="5"/>
  <c r="G1395" i="5"/>
  <c r="G831" i="5"/>
  <c r="G1448" i="5"/>
  <c r="G697" i="5"/>
  <c r="G373" i="5"/>
  <c r="G1490" i="5"/>
  <c r="G1514" i="5"/>
  <c r="G1893" i="5"/>
  <c r="G1289" i="5"/>
  <c r="G1002" i="5"/>
  <c r="G146" i="5"/>
  <c r="G70" i="5"/>
  <c r="G1035" i="5"/>
  <c r="G999" i="5"/>
  <c r="G1600" i="5"/>
  <c r="G367" i="5"/>
  <c r="G1687" i="5"/>
  <c r="G229" i="5"/>
  <c r="G1957" i="5"/>
  <c r="G1042" i="5"/>
  <c r="G1836" i="5"/>
  <c r="G510" i="5"/>
  <c r="G1810" i="5"/>
  <c r="G882" i="5"/>
  <c r="G472" i="5"/>
  <c r="G1439" i="5"/>
  <c r="G85" i="5"/>
  <c r="G1795" i="5"/>
  <c r="G1346" i="5"/>
  <c r="G634" i="5"/>
  <c r="G851" i="5"/>
  <c r="G1803" i="5"/>
  <c r="G1460" i="5"/>
  <c r="G1667" i="5"/>
  <c r="G159" i="5"/>
  <c r="G590" i="5"/>
  <c r="G679" i="5"/>
  <c r="G1800" i="5"/>
  <c r="G1167" i="5"/>
  <c r="G538" i="5"/>
  <c r="G587" i="5"/>
  <c r="G733" i="5"/>
  <c r="G61" i="5"/>
  <c r="G1901" i="5"/>
  <c r="G881" i="5"/>
  <c r="G496" i="5"/>
  <c r="G1831" i="5"/>
  <c r="G1214" i="5"/>
  <c r="G589" i="5"/>
  <c r="G1873" i="5"/>
  <c r="G727" i="5"/>
  <c r="G755" i="5"/>
  <c r="G421" i="5"/>
  <c r="G417" i="5"/>
  <c r="G1454" i="5"/>
  <c r="G1304" i="5"/>
  <c r="G793" i="5"/>
  <c r="G1561" i="5"/>
  <c r="G1292" i="5"/>
  <c r="G1031" i="5"/>
  <c r="G1086" i="5"/>
  <c r="G1186" i="5"/>
  <c r="G1829" i="5"/>
  <c r="F1484" i="5"/>
  <c r="F1813" i="5"/>
  <c r="F1690" i="5"/>
  <c r="F1237" i="5"/>
  <c r="F1649" i="5"/>
  <c r="E4" i="5"/>
  <c r="E456" i="5"/>
  <c r="E28" i="2"/>
  <c r="F1566" i="5"/>
  <c r="F1936" i="5"/>
  <c r="F1854" i="5"/>
  <c r="F1196" i="5"/>
  <c r="F292" i="5"/>
  <c r="E990" i="5"/>
  <c r="E1648" i="5"/>
  <c r="L35" i="16"/>
  <c r="L15" i="9"/>
  <c r="L7" i="16"/>
  <c r="M6" i="16"/>
  <c r="F16" i="52"/>
  <c r="F21" i="52"/>
  <c r="F36" i="52"/>
  <c r="F26" i="52"/>
  <c r="F27" i="52"/>
  <c r="F15" i="52"/>
  <c r="F28" i="52"/>
  <c r="F8" i="52"/>
  <c r="F22" i="52"/>
  <c r="F30" i="52"/>
  <c r="F31" i="52"/>
  <c r="F32" i="52"/>
  <c r="F33" i="52"/>
  <c r="F34" i="52"/>
  <c r="F19" i="52"/>
  <c r="F29" i="52"/>
  <c r="F13" i="52"/>
  <c r="F14" i="52"/>
  <c r="F35" i="52"/>
  <c r="F6" i="52"/>
  <c r="G6" i="52" s="1"/>
  <c r="F43" i="28"/>
  <c r="G43" i="28" s="1"/>
  <c r="F44" i="28"/>
  <c r="G44" i="28" s="1"/>
  <c r="F6" i="31"/>
  <c r="G6" i="31" s="1"/>
  <c r="F29" i="32"/>
  <c r="F30" i="32"/>
  <c r="F6" i="32"/>
  <c r="G6" i="32" s="1"/>
  <c r="F28" i="32"/>
  <c r="F26" i="32"/>
  <c r="F36" i="32"/>
  <c r="F66" i="32" s="1"/>
  <c r="F173" i="29"/>
  <c r="F21" i="50" s="1"/>
  <c r="F6" i="50"/>
  <c r="G6" i="50" s="1"/>
  <c r="F14" i="50"/>
  <c r="F6" i="58"/>
  <c r="G6" i="58" s="1"/>
  <c r="I16" i="9"/>
  <c r="J37" i="16"/>
  <c r="G13" i="52"/>
  <c r="G32" i="52"/>
  <c r="G34" i="52"/>
  <c r="G28" i="52"/>
  <c r="G19" i="52"/>
  <c r="G30" i="52"/>
  <c r="G27" i="52"/>
  <c r="G36" i="52"/>
  <c r="G22" i="52"/>
  <c r="G29" i="52"/>
  <c r="G8" i="52"/>
  <c r="G33" i="52"/>
  <c r="G21" i="52"/>
  <c r="G14" i="52"/>
  <c r="G15" i="52"/>
  <c r="G31" i="52"/>
  <c r="G26" i="52"/>
  <c r="G16" i="52"/>
  <c r="G35" i="52"/>
  <c r="F14" i="12"/>
  <c r="H5" i="58"/>
  <c r="H6" i="30"/>
  <c r="H6" i="28"/>
  <c r="H5" i="31"/>
  <c r="H5" i="4"/>
  <c r="H5" i="50"/>
  <c r="H20" i="12"/>
  <c r="H37" i="2"/>
  <c r="H134" i="2" s="1"/>
  <c r="H5" i="52"/>
  <c r="H6" i="29"/>
  <c r="H5" i="32"/>
  <c r="G14" i="50"/>
  <c r="G134" i="2"/>
  <c r="J16" i="16"/>
  <c r="K2" i="16"/>
  <c r="O10" i="16"/>
  <c r="O5" i="12"/>
  <c r="O6" i="12" s="1"/>
  <c r="I5" i="28"/>
  <c r="I17" i="16"/>
  <c r="I5" i="30"/>
  <c r="I5" i="29"/>
  <c r="I4" i="4"/>
  <c r="G30" i="32"/>
  <c r="G36" i="32"/>
  <c r="G66" i="32" s="1"/>
  <c r="G28" i="32"/>
  <c r="G26" i="32"/>
  <c r="G29" i="32"/>
  <c r="G173" i="29"/>
  <c r="G21" i="50" s="1"/>
  <c r="J49" i="16"/>
  <c r="K6" i="53"/>
  <c r="L6" i="53" s="1"/>
  <c r="D14" i="28" s="1"/>
  <c r="E14" i="28" s="1"/>
  <c r="K5" i="53"/>
  <c r="L5" i="53" s="1"/>
  <c r="D13" i="28" s="1"/>
  <c r="E13" i="28" s="1"/>
  <c r="E45" i="6"/>
  <c r="J55" i="46" l="1"/>
  <c r="G53" i="46"/>
  <c r="G210" i="29"/>
  <c r="G59" i="46"/>
  <c r="F46" i="46"/>
  <c r="H59" i="46"/>
  <c r="H46" i="46" s="1"/>
  <c r="I60" i="46"/>
  <c r="I59" i="46" s="1"/>
  <c r="I54" i="46"/>
  <c r="I53" i="46" s="1"/>
  <c r="J64" i="46"/>
  <c r="J49" i="46"/>
  <c r="J52" i="46"/>
  <c r="J50" i="46"/>
  <c r="J58" i="46"/>
  <c r="J62" i="46"/>
  <c r="J57" i="46"/>
  <c r="J51" i="46"/>
  <c r="J61" i="46"/>
  <c r="J56" i="46"/>
  <c r="F37" i="29"/>
  <c r="I48" i="46"/>
  <c r="I47" i="46" s="1"/>
  <c r="J63" i="46"/>
  <c r="H27" i="4"/>
  <c r="H28" i="4"/>
  <c r="H25" i="4"/>
  <c r="H20" i="4"/>
  <c r="H22" i="4"/>
  <c r="H30" i="4"/>
  <c r="H23" i="4"/>
  <c r="H29" i="4"/>
  <c r="H32" i="4"/>
  <c r="H21" i="4"/>
  <c r="H31" i="4"/>
  <c r="H24" i="4"/>
  <c r="H26" i="4"/>
  <c r="K2" i="4"/>
  <c r="E15" i="2"/>
  <c r="E125" i="2"/>
  <c r="G27" i="32"/>
  <c r="G63" i="32" s="1"/>
  <c r="H44" i="32"/>
  <c r="H31" i="32"/>
  <c r="F27" i="32"/>
  <c r="F63" i="32" s="1"/>
  <c r="H54" i="52"/>
  <c r="H55" i="52"/>
  <c r="G63" i="52"/>
  <c r="G62" i="52"/>
  <c r="G53" i="52"/>
  <c r="F53" i="52"/>
  <c r="F62" i="52"/>
  <c r="F63" i="52"/>
  <c r="J49" i="6"/>
  <c r="J9" i="16"/>
  <c r="G44" i="29"/>
  <c r="H90" i="29" s="1"/>
  <c r="L96" i="29"/>
  <c r="L50" i="29" s="1"/>
  <c r="G45" i="29"/>
  <c r="H91" i="29" s="1"/>
  <c r="L97" i="29"/>
  <c r="L51" i="29" s="1"/>
  <c r="J48" i="29"/>
  <c r="K95" i="29"/>
  <c r="K49" i="29" s="1"/>
  <c r="J94" i="29"/>
  <c r="K98" i="29"/>
  <c r="K52" i="29" s="1"/>
  <c r="G46" i="29"/>
  <c r="G89" i="29"/>
  <c r="F42" i="29"/>
  <c r="K99" i="29"/>
  <c r="K53" i="29" s="1"/>
  <c r="L99" i="29" s="1"/>
  <c r="L53" i="29" s="1"/>
  <c r="G47" i="29"/>
  <c r="F68" i="32"/>
  <c r="H40" i="2"/>
  <c r="H38" i="32"/>
  <c r="H68" i="32" s="1"/>
  <c r="H30" i="2" s="1"/>
  <c r="H127" i="2" s="1"/>
  <c r="AG225" i="58"/>
  <c r="AI225" i="58"/>
  <c r="AE225" i="58"/>
  <c r="AO225" i="58"/>
  <c r="AQ225" i="58"/>
  <c r="T225" i="58"/>
  <c r="O225" i="58"/>
  <c r="AD225" i="58"/>
  <c r="X225" i="58"/>
  <c r="U225" i="58"/>
  <c r="AC225" i="58"/>
  <c r="Z225" i="58"/>
  <c r="K225" i="58"/>
  <c r="R225" i="58"/>
  <c r="AK225" i="58"/>
  <c r="AM225" i="58"/>
  <c r="AA225" i="58"/>
  <c r="AJ225" i="58"/>
  <c r="AP225" i="58"/>
  <c r="AB225" i="58"/>
  <c r="AL225" i="58"/>
  <c r="AR225" i="58"/>
  <c r="V225" i="58"/>
  <c r="P225" i="58"/>
  <c r="N225" i="58"/>
  <c r="Y225" i="58"/>
  <c r="W225" i="58"/>
  <c r="Q225" i="58"/>
  <c r="AF225" i="58"/>
  <c r="M225" i="58"/>
  <c r="S225" i="58"/>
  <c r="AH225" i="58"/>
  <c r="AN225" i="58"/>
  <c r="K27" i="16"/>
  <c r="H61" i="29"/>
  <c r="I105" i="29" s="1"/>
  <c r="I208" i="29" s="1"/>
  <c r="G47" i="52"/>
  <c r="E128" i="2"/>
  <c r="H69" i="32"/>
  <c r="H33" i="29"/>
  <c r="I79" i="29" s="1"/>
  <c r="H123" i="29"/>
  <c r="D19" i="28"/>
  <c r="E19" i="28" s="1"/>
  <c r="H125" i="29"/>
  <c r="H137" i="29"/>
  <c r="F218" i="29"/>
  <c r="F122" i="26" s="1"/>
  <c r="F78" i="30"/>
  <c r="H207" i="29"/>
  <c r="G205" i="29"/>
  <c r="H206" i="29"/>
  <c r="H208" i="29"/>
  <c r="H194" i="29"/>
  <c r="G218" i="29"/>
  <c r="G122" i="26" s="1"/>
  <c r="G78" i="30"/>
  <c r="G34" i="31" s="1"/>
  <c r="H193" i="29"/>
  <c r="G204" i="29"/>
  <c r="G192" i="29"/>
  <c r="H196" i="29"/>
  <c r="D36" i="28"/>
  <c r="E36" i="28" s="1"/>
  <c r="E36" i="30" s="1"/>
  <c r="E26" i="28"/>
  <c r="E26" i="30" s="1"/>
  <c r="E18" i="28"/>
  <c r="D37" i="28"/>
  <c r="E37" i="28" s="1"/>
  <c r="E22" i="28"/>
  <c r="E22" i="30" s="1"/>
  <c r="G57" i="29"/>
  <c r="H101" i="29" s="1"/>
  <c r="G58" i="29"/>
  <c r="H102" i="29" s="1"/>
  <c r="G31" i="29"/>
  <c r="H77" i="29" s="1"/>
  <c r="H35" i="29"/>
  <c r="I81" i="29" s="1"/>
  <c r="E19" i="2"/>
  <c r="F203" i="29"/>
  <c r="F117" i="26" s="1"/>
  <c r="J107" i="26"/>
  <c r="F56" i="29"/>
  <c r="E20" i="28"/>
  <c r="E20" i="30" s="1"/>
  <c r="K8" i="53"/>
  <c r="L8" i="53" s="1"/>
  <c r="D16" i="28" s="1"/>
  <c r="E16" i="28" s="1"/>
  <c r="F191" i="29"/>
  <c r="F115" i="26" s="1"/>
  <c r="F27" i="28"/>
  <c r="E105" i="2"/>
  <c r="D33" i="28"/>
  <c r="E33" i="28" s="1"/>
  <c r="E33" i="30" s="1"/>
  <c r="G139" i="29"/>
  <c r="G133" i="29"/>
  <c r="G121" i="29"/>
  <c r="G134" i="29"/>
  <c r="D39" i="28"/>
  <c r="E39" i="28" s="1"/>
  <c r="G63" i="29"/>
  <c r="G80" i="29"/>
  <c r="K11" i="29"/>
  <c r="J12" i="29"/>
  <c r="D25" i="29"/>
  <c r="G100" i="29"/>
  <c r="K15" i="29"/>
  <c r="J16" i="29"/>
  <c r="J176" i="29"/>
  <c r="J175" i="29"/>
  <c r="J19" i="29"/>
  <c r="J174" i="29" s="1"/>
  <c r="K17" i="29"/>
  <c r="J20" i="29"/>
  <c r="E147" i="29"/>
  <c r="K13" i="29"/>
  <c r="J14" i="29"/>
  <c r="F727" i="58"/>
  <c r="F733" i="58" s="1"/>
  <c r="L2" i="31"/>
  <c r="M226" i="58"/>
  <c r="U267" i="58"/>
  <c r="AS266" i="58"/>
  <c r="N269" i="58"/>
  <c r="K183" i="29"/>
  <c r="K18" i="29"/>
  <c r="K21" i="29" s="1"/>
  <c r="L2" i="29"/>
  <c r="H59" i="29"/>
  <c r="K102" i="26"/>
  <c r="K67" i="7"/>
  <c r="K108" i="7"/>
  <c r="L2" i="7"/>
  <c r="K157" i="7"/>
  <c r="K161" i="7"/>
  <c r="K172" i="7"/>
  <c r="K173" i="7"/>
  <c r="K164" i="7"/>
  <c r="K174" i="7"/>
  <c r="K153" i="7"/>
  <c r="K182" i="7"/>
  <c r="K154" i="7"/>
  <c r="K181" i="7"/>
  <c r="K166" i="7"/>
  <c r="K155" i="7"/>
  <c r="K170" i="7"/>
  <c r="K158" i="7"/>
  <c r="K184" i="7"/>
  <c r="K159" i="7"/>
  <c r="K179" i="7"/>
  <c r="K185" i="7"/>
  <c r="K168" i="7"/>
  <c r="K169" i="7"/>
  <c r="K162" i="7"/>
  <c r="K160" i="7"/>
  <c r="K156" i="7"/>
  <c r="K177" i="7"/>
  <c r="K183" i="7"/>
  <c r="K171" i="7"/>
  <c r="K180" i="7"/>
  <c r="K175" i="7"/>
  <c r="K176" i="7"/>
  <c r="K167" i="7"/>
  <c r="K163" i="7"/>
  <c r="K178" i="7"/>
  <c r="K165" i="7"/>
  <c r="H135" i="29"/>
  <c r="S275" i="58"/>
  <c r="H136" i="29"/>
  <c r="H32" i="29"/>
  <c r="E10" i="29"/>
  <c r="F10" i="29"/>
  <c r="G10" i="29"/>
  <c r="H10" i="29"/>
  <c r="K9" i="29"/>
  <c r="K43" i="46" s="1"/>
  <c r="J10" i="29"/>
  <c r="F725" i="58"/>
  <c r="H122" i="29"/>
  <c r="H60" i="29"/>
  <c r="E24" i="28"/>
  <c r="E24" i="30" s="1"/>
  <c r="H36" i="16"/>
  <c r="H38" i="16" s="1"/>
  <c r="F1442" i="5"/>
  <c r="I31" i="16"/>
  <c r="I115" i="7"/>
  <c r="J21" i="16"/>
  <c r="G1484" i="5"/>
  <c r="G415" i="5"/>
  <c r="G1360" i="5"/>
  <c r="G1196" i="5"/>
  <c r="H565" i="5"/>
  <c r="H762" i="5"/>
  <c r="H1788" i="5"/>
  <c r="H387" i="5"/>
  <c r="H1605" i="5"/>
  <c r="H846" i="5"/>
  <c r="H1356" i="5"/>
  <c r="H163" i="5"/>
  <c r="H1514" i="5"/>
  <c r="H1833" i="5"/>
  <c r="H278" i="5"/>
  <c r="H485" i="5"/>
  <c r="H1333" i="5"/>
  <c r="H297" i="5"/>
  <c r="H24" i="5"/>
  <c r="H1154" i="5"/>
  <c r="H1314" i="5"/>
  <c r="H668" i="5"/>
  <c r="H1817" i="5"/>
  <c r="H1586" i="5"/>
  <c r="H849" i="5"/>
  <c r="H573" i="5"/>
  <c r="H205" i="5"/>
  <c r="H669" i="5"/>
  <c r="H118" i="5"/>
  <c r="H1944" i="5"/>
  <c r="H615" i="5"/>
  <c r="H1001" i="5"/>
  <c r="H150" i="5"/>
  <c r="H1468" i="5"/>
  <c r="H847" i="5"/>
  <c r="H334" i="5"/>
  <c r="H973" i="5"/>
  <c r="H1254" i="5"/>
  <c r="H412" i="5"/>
  <c r="H1904" i="5"/>
  <c r="H1420" i="5"/>
  <c r="H510" i="5"/>
  <c r="H885" i="5"/>
  <c r="H228" i="5"/>
  <c r="H1030" i="5"/>
  <c r="H942" i="5"/>
  <c r="H390" i="5"/>
  <c r="H1387" i="5"/>
  <c r="H1567" i="5"/>
  <c r="H648" i="5"/>
  <c r="H1869" i="5"/>
  <c r="H149" i="5"/>
  <c r="H984" i="5"/>
  <c r="H469" i="5"/>
  <c r="H1076" i="5"/>
  <c r="H1323" i="5"/>
  <c r="H966" i="5"/>
  <c r="H1804" i="5"/>
  <c r="H1451" i="5"/>
  <c r="H604" i="5"/>
  <c r="H1304" i="5"/>
  <c r="H676" i="5"/>
  <c r="H372" i="5"/>
  <c r="H696" i="5"/>
  <c r="H537" i="5"/>
  <c r="H196" i="5"/>
  <c r="H331" i="5"/>
  <c r="H773" i="5"/>
  <c r="H1612" i="5"/>
  <c r="H702" i="5"/>
  <c r="H1843" i="5"/>
  <c r="H1106" i="5"/>
  <c r="H1255" i="5"/>
  <c r="H1563" i="5"/>
  <c r="H241" i="5"/>
  <c r="H1103" i="5"/>
  <c r="H725" i="5"/>
  <c r="H1885" i="5"/>
  <c r="H1289" i="5"/>
  <c r="H438" i="5"/>
  <c r="H932" i="5"/>
  <c r="H1336" i="5"/>
  <c r="H574" i="5"/>
  <c r="H1561" i="5"/>
  <c r="H1801" i="5"/>
  <c r="H183" i="5"/>
  <c r="H423" i="5"/>
  <c r="H282" i="5"/>
  <c r="H81" i="5"/>
  <c r="H774" i="5"/>
  <c r="H1243" i="5"/>
  <c r="H1892" i="5"/>
  <c r="H238" i="5"/>
  <c r="H1331" i="5"/>
  <c r="H321" i="5"/>
  <c r="H1674" i="5"/>
  <c r="H1305" i="5"/>
  <c r="H1553" i="5"/>
  <c r="H770" i="5"/>
  <c r="H1118" i="5"/>
  <c r="H188" i="5"/>
  <c r="H1389" i="5"/>
  <c r="H1558" i="5"/>
  <c r="H723" i="5"/>
  <c r="H1695" i="5"/>
  <c r="H679" i="5"/>
  <c r="H892" i="5"/>
  <c r="H399" i="5"/>
  <c r="H1372" i="5"/>
  <c r="H187" i="5"/>
  <c r="H1036" i="5"/>
  <c r="H1384" i="5"/>
  <c r="H1875" i="5"/>
  <c r="H339" i="5"/>
  <c r="H1383" i="5"/>
  <c r="H1094" i="5"/>
  <c r="H1039" i="5"/>
  <c r="H1491" i="5"/>
  <c r="H887" i="5"/>
  <c r="H1192" i="5"/>
  <c r="H1119" i="5"/>
  <c r="H792" i="5"/>
  <c r="H1236" i="5"/>
  <c r="H964" i="5"/>
  <c r="H894" i="5"/>
  <c r="H1315" i="5"/>
  <c r="H1537" i="5"/>
  <c r="H1428" i="5"/>
  <c r="H1507" i="5"/>
  <c r="H359" i="5"/>
  <c r="H1055" i="5"/>
  <c r="H558" i="5"/>
  <c r="H1699" i="5"/>
  <c r="H883" i="5"/>
  <c r="H1554" i="5"/>
  <c r="H994" i="5"/>
  <c r="H1234" i="5"/>
  <c r="H496" i="5"/>
  <c r="H181" i="5"/>
  <c r="H767" i="5"/>
  <c r="H1031" i="5"/>
  <c r="H491" i="5"/>
  <c r="H281" i="5"/>
  <c r="H1494" i="5"/>
  <c r="H1894" i="5"/>
  <c r="H1756" i="5"/>
  <c r="H544" i="5"/>
  <c r="H588" i="5"/>
  <c r="H222" i="5"/>
  <c r="H1610" i="5"/>
  <c r="H1503" i="5"/>
  <c r="H597" i="5"/>
  <c r="H1740" i="5"/>
  <c r="H1434" i="5"/>
  <c r="H571" i="5"/>
  <c r="H630" i="5"/>
  <c r="H1376" i="5"/>
  <c r="H1868" i="5"/>
  <c r="H1480" i="5"/>
  <c r="H844" i="5"/>
  <c r="H1597" i="5"/>
  <c r="H1102" i="5"/>
  <c r="H1082" i="5"/>
  <c r="H186" i="5"/>
  <c r="H881" i="5"/>
  <c r="H794" i="5"/>
  <c r="H1172" i="5"/>
  <c r="H55" i="5"/>
  <c r="H1339" i="5"/>
  <c r="H165" i="5"/>
  <c r="H740" i="5"/>
  <c r="H478" i="5"/>
  <c r="H1687" i="5"/>
  <c r="H522" i="5"/>
  <c r="H1474" i="5"/>
  <c r="H1715" i="5"/>
  <c r="H1257" i="5"/>
  <c r="H1206" i="5"/>
  <c r="H851" i="5"/>
  <c r="H490" i="5"/>
  <c r="H497" i="5"/>
  <c r="H1793" i="5"/>
  <c r="H1619" i="5"/>
  <c r="H1832" i="5"/>
  <c r="H1546" i="5"/>
  <c r="H385" i="5"/>
  <c r="H520" i="5"/>
  <c r="H1545" i="5"/>
  <c r="H811" i="5"/>
  <c r="H1737" i="5"/>
  <c r="H1378" i="5"/>
  <c r="H1140" i="5"/>
  <c r="H1117" i="5"/>
  <c r="H30" i="5"/>
  <c r="H425" i="5"/>
  <c r="H447" i="5"/>
  <c r="H1176" i="5"/>
  <c r="H68" i="5"/>
  <c r="H1126" i="5"/>
  <c r="H1023" i="5"/>
  <c r="H208" i="5"/>
  <c r="H1481" i="5"/>
  <c r="H439" i="5"/>
  <c r="H945" i="5"/>
  <c r="H1181" i="5"/>
  <c r="H771" i="5"/>
  <c r="H1803" i="5"/>
  <c r="H1027" i="5"/>
  <c r="H1423" i="5"/>
  <c r="H177" i="5"/>
  <c r="H1161" i="5"/>
  <c r="H1179" i="5"/>
  <c r="H926" i="5"/>
  <c r="H139" i="5"/>
  <c r="H1744" i="5"/>
  <c r="H1144" i="5"/>
  <c r="H441" i="5"/>
  <c r="H1555" i="5"/>
  <c r="H75" i="5"/>
  <c r="H1641" i="5"/>
  <c r="H492" i="5"/>
  <c r="H809" i="5"/>
  <c r="H917" i="5"/>
  <c r="H825" i="5"/>
  <c r="H1806" i="5"/>
  <c r="H1786" i="5"/>
  <c r="H143" i="5"/>
  <c r="H248" i="5"/>
  <c r="H410" i="5"/>
  <c r="H1214" i="5"/>
  <c r="H116" i="5"/>
  <c r="H733" i="5"/>
  <c r="H629" i="5"/>
  <c r="H1109" i="5"/>
  <c r="H1291" i="5"/>
  <c r="H1201" i="5"/>
  <c r="H117" i="5"/>
  <c r="H1231" i="5"/>
  <c r="H1930" i="5"/>
  <c r="H1141" i="5"/>
  <c r="H66" i="5"/>
  <c r="H487" i="5"/>
  <c r="H123" i="5"/>
  <c r="H1632" i="5"/>
  <c r="H1268" i="5"/>
  <c r="H18" i="5"/>
  <c r="H821" i="5"/>
  <c r="H685" i="5"/>
  <c r="H1562" i="5"/>
  <c r="H476" i="5"/>
  <c r="H721" i="5"/>
  <c r="H1029" i="5"/>
  <c r="H687" i="5"/>
  <c r="H488" i="5"/>
  <c r="H1552" i="5"/>
  <c r="H413" i="5"/>
  <c r="H200" i="5"/>
  <c r="H557" i="5"/>
  <c r="H299" i="5"/>
  <c r="H1712" i="5"/>
  <c r="H513" i="5"/>
  <c r="H1485" i="5"/>
  <c r="H354" i="5"/>
  <c r="H775" i="5"/>
  <c r="H455" i="5"/>
  <c r="H888" i="5"/>
  <c r="H175" i="5"/>
  <c r="H523" i="5"/>
  <c r="H1018" i="5"/>
  <c r="H817" i="5"/>
  <c r="H373" i="5"/>
  <c r="H768" i="5"/>
  <c r="H1572" i="5"/>
  <c r="H1037" i="5"/>
  <c r="H1090" i="5"/>
  <c r="H99" i="5"/>
  <c r="H1711" i="5"/>
  <c r="H1011" i="5"/>
  <c r="H253" i="5"/>
  <c r="H304" i="5"/>
  <c r="H1280" i="5"/>
  <c r="H924" i="5"/>
  <c r="H617" i="5"/>
  <c r="H1087" i="5"/>
  <c r="H301" i="5"/>
  <c r="H1496" i="5"/>
  <c r="H1650" i="5"/>
  <c r="H1444" i="5"/>
  <c r="H1701" i="5"/>
  <c r="H1669" i="5"/>
  <c r="H1615" i="5"/>
  <c r="H227" i="5"/>
  <c r="H605" i="5"/>
  <c r="H1704" i="5"/>
  <c r="H837" i="5"/>
  <c r="H330" i="5"/>
  <c r="H1215" i="5"/>
  <c r="H1086" i="5"/>
  <c r="H1954" i="5"/>
  <c r="H184" i="5"/>
  <c r="H1549" i="5"/>
  <c r="H1838" i="5"/>
  <c r="H257" i="5"/>
  <c r="H1051" i="5"/>
  <c r="H185" i="5"/>
  <c r="H1487" i="5"/>
  <c r="H1038" i="5"/>
  <c r="H1359" i="5"/>
  <c r="H1193" i="5"/>
  <c r="H686" i="5"/>
  <c r="H1267" i="5"/>
  <c r="H1295" i="5"/>
  <c r="H1697" i="5"/>
  <c r="H1835" i="5"/>
  <c r="H772" i="5"/>
  <c r="H232" i="5"/>
  <c r="H900" i="5"/>
  <c r="H159" i="5"/>
  <c r="H806" i="5"/>
  <c r="H782" i="5"/>
  <c r="H1724" i="5"/>
  <c r="H443" i="5"/>
  <c r="H153" i="5"/>
  <c r="H1281" i="5"/>
  <c r="H1016" i="5"/>
  <c r="H1841" i="5"/>
  <c r="H1646" i="5"/>
  <c r="H1366" i="5"/>
  <c r="H329" i="5"/>
  <c r="H148" i="5"/>
  <c r="H1523" i="5"/>
  <c r="H1240" i="5"/>
  <c r="H1618" i="5"/>
  <c r="H886" i="5"/>
  <c r="H1798" i="5"/>
  <c r="H246" i="5"/>
  <c r="H661" i="5"/>
  <c r="H134" i="5"/>
  <c r="H1760" i="5"/>
  <c r="H1250" i="5"/>
  <c r="H71" i="5"/>
  <c r="H318" i="5"/>
  <c r="H67" i="5"/>
  <c r="H646" i="5"/>
  <c r="H53" i="5"/>
  <c r="H616" i="5"/>
  <c r="H1675" i="5"/>
  <c r="H1726" i="5"/>
  <c r="H1208" i="5"/>
  <c r="H1271" i="5"/>
  <c r="H941" i="5"/>
  <c r="H1195" i="5"/>
  <c r="H1845" i="5"/>
  <c r="H1274" i="5"/>
  <c r="H151" i="5"/>
  <c r="H396" i="5"/>
  <c r="H1403" i="5"/>
  <c r="H1515" i="5"/>
  <c r="H479" i="5"/>
  <c r="H166" i="5"/>
  <c r="H480" i="5"/>
  <c r="H1476" i="5"/>
  <c r="H997" i="5"/>
  <c r="H783" i="5"/>
  <c r="H1047" i="5"/>
  <c r="H1159" i="5"/>
  <c r="H1157" i="5"/>
  <c r="H928" i="5"/>
  <c r="H1400" i="5"/>
  <c r="H1905" i="5"/>
  <c r="H863" i="5"/>
  <c r="H1072" i="5"/>
  <c r="H352" i="5"/>
  <c r="H1640" i="5"/>
  <c r="H1382" i="5"/>
  <c r="H535" i="5"/>
  <c r="H1627" i="5"/>
  <c r="H974" i="5"/>
  <c r="H592" i="5"/>
  <c r="H511" i="5"/>
  <c r="H1719" i="5"/>
  <c r="H1834" i="5"/>
  <c r="H1680" i="5"/>
  <c r="H1348" i="5"/>
  <c r="H959" i="5"/>
  <c r="H1510" i="5"/>
  <c r="H338" i="5"/>
  <c r="H726" i="5"/>
  <c r="H1782" i="5"/>
  <c r="H1504" i="5"/>
  <c r="H403" i="5"/>
  <c r="H1467" i="5"/>
  <c r="H807" i="5"/>
  <c r="H1963" i="5"/>
  <c r="H718" i="5"/>
  <c r="H20" i="5"/>
  <c r="H1550" i="5"/>
  <c r="H401" i="5"/>
  <c r="H461" i="5"/>
  <c r="H609" i="5"/>
  <c r="H1407" i="5"/>
  <c r="H1896" i="5"/>
  <c r="H958" i="5"/>
  <c r="H554" i="5"/>
  <c r="H1394" i="5"/>
  <c r="H634" i="5"/>
  <c r="H1225" i="5"/>
  <c r="H944" i="5"/>
  <c r="H572" i="5"/>
  <c r="H778" i="5"/>
  <c r="H464" i="5"/>
  <c r="H1634" i="5"/>
  <c r="H1459" i="5"/>
  <c r="H1529" i="5"/>
  <c r="H606" i="5"/>
  <c r="H1085" i="5"/>
  <c r="H1327" i="5"/>
  <c r="H1902" i="5"/>
  <c r="H1063" i="5"/>
  <c r="H378" i="5"/>
  <c r="H612" i="5"/>
  <c r="H1691" i="5"/>
  <c r="H1570" i="5"/>
  <c r="H982" i="5"/>
  <c r="H1912" i="5"/>
  <c r="H905" i="5"/>
  <c r="H589" i="5"/>
  <c r="H100" i="5"/>
  <c r="H1472" i="5"/>
  <c r="H529" i="5"/>
  <c r="H1426" i="5"/>
  <c r="H538" i="5"/>
  <c r="H983" i="5"/>
  <c r="H1758" i="5"/>
  <c r="H1445" i="5"/>
  <c r="H1659" i="5"/>
  <c r="H1241" i="5"/>
  <c r="H1059" i="5"/>
  <c r="H1048" i="5"/>
  <c r="H1129" i="5"/>
  <c r="H114" i="5"/>
  <c r="H1900" i="5"/>
  <c r="H755" i="5"/>
  <c r="H1921" i="5"/>
  <c r="H1070" i="5"/>
  <c r="H1583" i="5"/>
  <c r="H1678" i="5"/>
  <c r="H1620" i="5"/>
  <c r="H832" i="5"/>
  <c r="H815" i="5"/>
  <c r="H814" i="5"/>
  <c r="H215" i="5"/>
  <c r="H239" i="5"/>
  <c r="H1432" i="5"/>
  <c r="H1489" i="5"/>
  <c r="H1174" i="5"/>
  <c r="H420" i="5"/>
  <c r="H285" i="5"/>
  <c r="H1508" i="5"/>
  <c r="H1925" i="5"/>
  <c r="H875" i="5"/>
  <c r="H675" i="5"/>
  <c r="H880" i="5"/>
  <c r="H1053" i="5"/>
  <c r="H1392" i="5"/>
  <c r="H1074" i="5"/>
  <c r="H156" i="5"/>
  <c r="H1057" i="5"/>
  <c r="H777" i="5"/>
  <c r="H1232" i="5"/>
  <c r="H1783" i="5"/>
  <c r="H1421" i="5"/>
  <c r="H1886" i="5"/>
  <c r="H1551" i="5"/>
  <c r="H1207" i="5"/>
  <c r="H711" i="5"/>
  <c r="H1096" i="5"/>
  <c r="H1752" i="5"/>
  <c r="H1273" i="5"/>
  <c r="H1290" i="5"/>
  <c r="H1625" i="5"/>
  <c r="H960" i="5"/>
  <c r="H286" i="5"/>
  <c r="H1099" i="5"/>
  <c r="H879" i="5"/>
  <c r="H182" i="5"/>
  <c r="H389" i="5"/>
  <c r="H92" i="5"/>
  <c r="H1379" i="5"/>
  <c r="H1590" i="5"/>
  <c r="H147" i="5"/>
  <c r="H1506" i="5"/>
  <c r="H653" i="5"/>
  <c r="H1729" i="5"/>
  <c r="H1539" i="5"/>
  <c r="H709" i="5"/>
  <c r="H1657" i="5"/>
  <c r="H1312" i="5"/>
  <c r="H1313" i="5"/>
  <c r="H14" i="5"/>
  <c r="H1766" i="5"/>
  <c r="H1334" i="5"/>
  <c r="H848" i="5"/>
  <c r="H1955" i="5"/>
  <c r="H970" i="5"/>
  <c r="H223" i="5"/>
  <c r="H1329" i="5"/>
  <c r="H268" i="5"/>
  <c r="H1105" i="5"/>
  <c r="H591" i="5"/>
  <c r="H375" i="5"/>
  <c r="H761" i="5"/>
  <c r="H291" i="5"/>
  <c r="H1918" i="5"/>
  <c r="H1270" i="5"/>
  <c r="H1183" i="5"/>
  <c r="H219" i="5"/>
  <c r="H860" i="5"/>
  <c r="H986" i="5"/>
  <c r="H451" i="5"/>
  <c r="H426" i="5"/>
  <c r="H1264" i="5"/>
  <c r="H1720" i="5"/>
  <c r="H934" i="5"/>
  <c r="H598" i="5"/>
  <c r="H381" i="5"/>
  <c r="H235" i="5"/>
  <c r="H431" i="5"/>
  <c r="H840" i="5"/>
  <c r="H1284" i="5"/>
  <c r="H753" i="5"/>
  <c r="H1095" i="5"/>
  <c r="H1709" i="5"/>
  <c r="H1438" i="5"/>
  <c r="H1877" i="5"/>
  <c r="H124" i="5"/>
  <c r="H1166" i="5"/>
  <c r="H693" i="5"/>
  <c r="H1951" i="5"/>
  <c r="H1860" i="5"/>
  <c r="H1190" i="5"/>
  <c r="H1197" i="5"/>
  <c r="H293" i="5"/>
  <c r="H1883" i="5"/>
  <c r="I2" i="5"/>
  <c r="H666" i="5"/>
  <c r="H355" i="5"/>
  <c r="H495" i="5"/>
  <c r="H608" i="5"/>
  <c r="H1012" i="5"/>
  <c r="H801" i="5"/>
  <c r="H154" i="5"/>
  <c r="H79" i="5"/>
  <c r="H262" i="5"/>
  <c r="H414" i="5"/>
  <c r="H1285" i="5"/>
  <c r="H1310" i="5"/>
  <c r="H1522" i="5"/>
  <c r="H1727" i="5"/>
  <c r="H987" i="5"/>
  <c r="H764" i="5"/>
  <c r="H1794" i="5"/>
  <c r="H1517" i="5"/>
  <c r="H1049" i="5"/>
  <c r="H937" i="5"/>
  <c r="H1169" i="5"/>
  <c r="H803" i="5"/>
  <c r="H1152" i="5"/>
  <c r="H1415" i="5"/>
  <c r="H920" i="5"/>
  <c r="H1638" i="5"/>
  <c r="H13" i="5"/>
  <c r="H576" i="5"/>
  <c r="H1970" i="5"/>
  <c r="H697" i="5"/>
  <c r="H320" i="5"/>
  <c r="H323" i="5"/>
  <c r="H1914" i="5"/>
  <c r="H1216" i="5"/>
  <c r="H1547" i="5"/>
  <c r="H1931" i="5"/>
  <c r="H11" i="5"/>
  <c r="H1399" i="5"/>
  <c r="H742" i="5"/>
  <c r="H1974" i="5"/>
  <c r="H1684" i="5"/>
  <c r="H1324" i="5"/>
  <c r="H749" i="5"/>
  <c r="H28" i="5"/>
  <c r="H398" i="5"/>
  <c r="H1633" i="5"/>
  <c r="H1120" i="5"/>
  <c r="H988" i="5"/>
  <c r="H1137" i="5"/>
  <c r="H1168" i="5"/>
  <c r="H1058" i="5"/>
  <c r="H1818" i="5"/>
  <c r="H902" i="5"/>
  <c r="H1660" i="5"/>
  <c r="H1560" i="5"/>
  <c r="H1676" i="5"/>
  <c r="H418" i="5"/>
  <c r="H532" i="5"/>
  <c r="H471" i="5"/>
  <c r="H906" i="5"/>
  <c r="H738" i="5"/>
  <c r="H136" i="5"/>
  <c r="H862" i="5"/>
  <c r="H1608" i="5"/>
  <c r="H527" i="5"/>
  <c r="H722" i="5"/>
  <c r="H104" i="5"/>
  <c r="H1945" i="5"/>
  <c r="H570" i="5"/>
  <c r="H1452" i="5"/>
  <c r="H1003" i="5"/>
  <c r="H1924" i="5"/>
  <c r="H547" i="5"/>
  <c r="H850" i="5"/>
  <c r="H1876" i="5"/>
  <c r="H1127" i="5"/>
  <c r="H369" i="5"/>
  <c r="H264" i="5"/>
  <c r="H625" i="5"/>
  <c r="H682" i="5"/>
  <c r="H1440" i="5"/>
  <c r="H267" i="5"/>
  <c r="H1956" i="5"/>
  <c r="H1498" i="5"/>
  <c r="H23" i="5"/>
  <c r="H109" i="5"/>
  <c r="H1068" i="5"/>
  <c r="H1621" i="5"/>
  <c r="H1694" i="5"/>
  <c r="H1887" i="5"/>
  <c r="H1870" i="5"/>
  <c r="H1013" i="5"/>
  <c r="H263" i="5"/>
  <c r="H509" i="5"/>
  <c r="H1797" i="5"/>
  <c r="H1256" i="5"/>
  <c r="H266" i="5"/>
  <c r="H1556" i="5"/>
  <c r="H1189" i="5"/>
  <c r="H1022" i="5"/>
  <c r="H649" i="5"/>
  <c r="H660" i="5"/>
  <c r="H936" i="5"/>
  <c r="H710" i="5"/>
  <c r="H1299" i="5"/>
  <c r="H1469" i="5"/>
  <c r="H1318" i="5"/>
  <c r="H543" i="5"/>
  <c r="H514" i="5"/>
  <c r="H1568" i="5"/>
  <c r="H350" i="5"/>
  <c r="H1259" i="5"/>
  <c r="H1736" i="5"/>
  <c r="H1224" i="5"/>
  <c r="H1792" i="5"/>
  <c r="H1667" i="5"/>
  <c r="H1465" i="5"/>
  <c r="H1763" i="5"/>
  <c r="H1352" i="5"/>
  <c r="H1708" i="5"/>
  <c r="H110" i="5"/>
  <c r="H1045" i="5"/>
  <c r="H1739" i="5"/>
  <c r="H1363" i="5"/>
  <c r="H1823" i="5"/>
  <c r="H568" i="5"/>
  <c r="H1349" i="5"/>
  <c r="H36" i="5"/>
  <c r="H382" i="5"/>
  <c r="H343" i="5"/>
  <c r="H1111" i="5"/>
  <c r="H1592" i="5"/>
  <c r="H1198" i="5"/>
  <c r="H1222" i="5"/>
  <c r="H310" i="5"/>
  <c r="H1132" i="5"/>
  <c r="H701" i="5"/>
  <c r="H449" i="5"/>
  <c r="H57" i="5"/>
  <c r="H1040" i="5"/>
  <c r="H105" i="5"/>
  <c r="H353" i="5"/>
  <c r="H95" i="5"/>
  <c r="H901" i="5"/>
  <c r="H546" i="5"/>
  <c r="H957" i="5"/>
  <c r="H640" i="5"/>
  <c r="H1578" i="5"/>
  <c r="H698" i="5"/>
  <c r="H810" i="5"/>
  <c r="H1460" i="5"/>
  <c r="H918" i="5"/>
  <c r="H237" i="5"/>
  <c r="H996" i="5"/>
  <c r="H221" i="5"/>
  <c r="H1575" i="5"/>
  <c r="H1839" i="5"/>
  <c r="H1703" i="5"/>
  <c r="H242" i="5"/>
  <c r="H402" i="5"/>
  <c r="H84" i="5"/>
  <c r="H427" i="5"/>
  <c r="H1908" i="5"/>
  <c r="H833" i="5"/>
  <c r="H1044" i="5"/>
  <c r="H1642" i="5"/>
  <c r="H681" i="5"/>
  <c r="H302" i="5"/>
  <c r="H1713" i="5"/>
  <c r="H44" i="5"/>
  <c r="H1702" i="5"/>
  <c r="H1728" i="5"/>
  <c r="H741" i="5"/>
  <c r="H506" i="5"/>
  <c r="H261" i="5"/>
  <c r="H1665" i="5"/>
  <c r="H1062" i="5"/>
  <c r="H1682" i="5"/>
  <c r="H647" i="5"/>
  <c r="H1358" i="5"/>
  <c r="H43" i="5"/>
  <c r="H1361" i="5"/>
  <c r="H1920" i="5"/>
  <c r="H1653" i="5"/>
  <c r="H1393" i="5"/>
  <c r="H1710" i="5"/>
  <c r="H328" i="5"/>
  <c r="H472" i="5"/>
  <c r="H142" i="5"/>
  <c r="H419" i="5"/>
  <c r="H1433" i="5"/>
  <c r="H1725" i="5"/>
  <c r="H1889" i="5"/>
  <c r="H1425" i="5"/>
  <c r="H341" i="5"/>
  <c r="H1100" i="5"/>
  <c r="H125" i="5"/>
  <c r="H536" i="5"/>
  <c r="H1661" i="5"/>
  <c r="H1075" i="5"/>
  <c r="H342" i="5"/>
  <c r="H1061" i="5"/>
  <c r="H61" i="5"/>
  <c r="H979" i="5"/>
  <c r="H1418" i="5"/>
  <c r="H1972" i="5"/>
  <c r="H1855" i="5"/>
  <c r="H1238" i="5"/>
  <c r="H1311" i="5"/>
  <c r="H1940" i="5"/>
  <c r="H602" i="5"/>
  <c r="H1321" i="5"/>
  <c r="H1115" i="5"/>
  <c r="H893" i="5"/>
  <c r="H507" i="5"/>
  <c r="H1131" i="5"/>
  <c r="H839" i="5"/>
  <c r="H903" i="5"/>
  <c r="H1396" i="5"/>
  <c r="H336" i="5"/>
  <c r="H1802" i="5"/>
  <c r="H337" i="5"/>
  <c r="H140" i="5"/>
  <c r="H1041" i="5"/>
  <c r="H1757" i="5"/>
  <c r="H1478" i="5"/>
  <c r="H245" i="5"/>
  <c r="H1294" i="5"/>
  <c r="H1776" i="5"/>
  <c r="H763" i="5"/>
  <c r="H463" i="5"/>
  <c r="H348" i="5"/>
  <c r="H923" i="5"/>
  <c r="H691" i="5"/>
  <c r="H1903" i="5"/>
  <c r="H672" i="5"/>
  <c r="H1130" i="5"/>
  <c r="H1217" i="5"/>
  <c r="H101" i="5"/>
  <c r="H1946" i="5"/>
  <c r="H1863" i="5"/>
  <c r="H392" i="5"/>
  <c r="H562" i="5"/>
  <c r="H1081" i="5"/>
  <c r="H739" i="5"/>
  <c r="H1971" i="5"/>
  <c r="H569" i="5"/>
  <c r="H636" i="5"/>
  <c r="H732" i="5"/>
  <c r="H1162" i="5"/>
  <c r="H1965" i="5"/>
  <c r="H728" i="5"/>
  <c r="H15" i="5"/>
  <c r="H214" i="5"/>
  <c r="H1948" i="5"/>
  <c r="H1211" i="5"/>
  <c r="H408" i="5"/>
  <c r="H370" i="5"/>
  <c r="H1557" i="5"/>
  <c r="H386" i="5"/>
  <c r="H58" i="5"/>
  <c r="H1153" i="5"/>
  <c r="H287" i="5"/>
  <c r="H1779" i="5"/>
  <c r="H1091" i="5"/>
  <c r="H1405" i="5"/>
  <c r="H493" i="5"/>
  <c r="H1490" i="5"/>
  <c r="H731" i="5"/>
  <c r="H1391" i="5"/>
  <c r="H560" i="5"/>
  <c r="H486" i="5"/>
  <c r="H1435" i="5"/>
  <c r="H1587" i="5"/>
  <c r="H411" i="5"/>
  <c r="H1297" i="5"/>
  <c r="H575" i="5"/>
  <c r="H160" i="5"/>
  <c r="H1851" i="5"/>
  <c r="H1431" i="5"/>
  <c r="H789" i="5"/>
  <c r="H1344" i="5"/>
  <c r="H1840" i="5"/>
  <c r="H735" i="5"/>
  <c r="H452" i="5"/>
  <c r="H1067" i="5"/>
  <c r="H1355" i="5"/>
  <c r="H1542" i="5"/>
  <c r="H639" i="5"/>
  <c r="H442" i="5"/>
  <c r="H1175" i="5"/>
  <c r="H35" i="5"/>
  <c r="H1949" i="5"/>
  <c r="H120" i="5"/>
  <c r="H78" i="5"/>
  <c r="H822" i="5"/>
  <c r="H50" i="5"/>
  <c r="H993" i="5"/>
  <c r="H1873" i="5"/>
  <c r="H947" i="5"/>
  <c r="H1357" i="5"/>
  <c r="H395" i="5"/>
  <c r="H1205" i="5"/>
  <c r="H1330" i="5"/>
  <c r="H349" i="5"/>
  <c r="H383" i="5"/>
  <c r="H1377" i="5"/>
  <c r="H1229" i="5"/>
  <c r="H231" i="5"/>
  <c r="H842" i="5"/>
  <c r="H1762" i="5"/>
  <c r="H1110" i="5"/>
  <c r="H555" i="5"/>
  <c r="H563" i="5"/>
  <c r="H890" i="5"/>
  <c r="H1497" i="5"/>
  <c r="H1565" i="5"/>
  <c r="H305" i="5"/>
  <c r="H1932" i="5"/>
  <c r="H1351" i="5"/>
  <c r="H1688" i="5"/>
  <c r="H1685" i="5"/>
  <c r="H294" i="5"/>
  <c r="H1745" i="5"/>
  <c r="H1125" i="5"/>
  <c r="H1124" i="5"/>
  <c r="H861" i="5"/>
  <c r="H1365" i="5"/>
  <c r="H1158" i="5"/>
  <c r="H1738" i="5"/>
  <c r="H948" i="5"/>
  <c r="H528" i="5"/>
  <c r="H1328" i="5"/>
  <c r="H1600" i="5"/>
  <c r="H776" i="5"/>
  <c r="H971" i="5"/>
  <c r="H1629" i="5"/>
  <c r="H1714" i="5"/>
  <c r="H113" i="5"/>
  <c r="H1316" i="5"/>
  <c r="H111" i="5"/>
  <c r="H1777" i="5"/>
  <c r="H1341" i="5"/>
  <c r="H874" i="5"/>
  <c r="H627" i="5"/>
  <c r="H1872" i="5"/>
  <c r="H83" i="5"/>
  <c r="H1242" i="5"/>
  <c r="H1795" i="5"/>
  <c r="H1681" i="5"/>
  <c r="H346" i="5"/>
  <c r="H1812" i="5"/>
  <c r="H1573" i="5"/>
  <c r="H1878" i="5"/>
  <c r="H275" i="5"/>
  <c r="H243" i="5"/>
  <c r="H465" i="5"/>
  <c r="H1538" i="5"/>
  <c r="H1585" i="5"/>
  <c r="H750" i="5"/>
  <c r="H614" i="5"/>
  <c r="H549" i="5"/>
  <c r="H1470" i="5"/>
  <c r="H107" i="5"/>
  <c r="H989" i="5"/>
  <c r="H784" i="5"/>
  <c r="H593" i="5"/>
  <c r="H729" i="5"/>
  <c r="H1374" i="5"/>
  <c r="H1260" i="5"/>
  <c r="H1811" i="5"/>
  <c r="H938" i="5"/>
  <c r="H853" i="5"/>
  <c r="H871" i="5"/>
  <c r="H391" i="5"/>
  <c r="H694" i="5"/>
  <c r="H98" i="5"/>
  <c r="H1922" i="5"/>
  <c r="H613" i="5"/>
  <c r="H638" i="5"/>
  <c r="H54" i="5"/>
  <c r="H1248" i="5"/>
  <c r="H312" i="5"/>
  <c r="H64" i="5"/>
  <c r="H567" i="5"/>
  <c r="H1750" i="5"/>
  <c r="H1456" i="5"/>
  <c r="H1689" i="5"/>
  <c r="H283" i="5"/>
  <c r="H1966" i="5"/>
  <c r="H611" i="5"/>
  <c r="H548" i="5"/>
  <c r="H916" i="5"/>
  <c r="H1601" i="5"/>
  <c r="H1454" i="5"/>
  <c r="H650" i="5"/>
  <c r="H106" i="5"/>
  <c r="H1664" i="5"/>
  <c r="H1917" i="5"/>
  <c r="H525" i="5"/>
  <c r="H1160" i="5"/>
  <c r="H122" i="5"/>
  <c r="H1014" i="5"/>
  <c r="H759" i="5"/>
  <c r="H1909" i="5"/>
  <c r="H191" i="5"/>
  <c r="H72" i="5"/>
  <c r="H1202" i="5"/>
  <c r="H306" i="5"/>
  <c r="H818" i="5"/>
  <c r="H1262" i="5"/>
  <c r="H1495" i="5"/>
  <c r="H1275" i="5"/>
  <c r="H1077" i="5"/>
  <c r="H865" i="5"/>
  <c r="H1220" i="5"/>
  <c r="H1582" i="5"/>
  <c r="H1968" i="5"/>
  <c r="H1188" i="5"/>
  <c r="H1493" i="5"/>
  <c r="H891" i="5"/>
  <c r="H1879" i="5"/>
  <c r="H1677" i="5"/>
  <c r="H1867" i="5"/>
  <c r="H1381" i="5"/>
  <c r="H33" i="5"/>
  <c r="H1631" i="5"/>
  <c r="H531" i="5"/>
  <c r="H138" i="5"/>
  <c r="H1901" i="5"/>
  <c r="H643" i="5"/>
  <c r="H1069" i="5"/>
  <c r="H999" i="5"/>
  <c r="H1842" i="5"/>
  <c r="H843" i="5"/>
  <c r="H1787" i="5"/>
  <c r="H962" i="5"/>
  <c r="H1050" i="5"/>
  <c r="H230" i="5"/>
  <c r="H1888" i="5"/>
  <c r="H1223" i="5"/>
  <c r="H1722" i="5"/>
  <c r="H1135" i="5"/>
  <c r="H927" i="5"/>
  <c r="H1616" i="5"/>
  <c r="H673" i="5"/>
  <c r="H405" i="5"/>
  <c r="H1200" i="5"/>
  <c r="H633" i="5"/>
  <c r="H644" i="5"/>
  <c r="H322" i="5"/>
  <c r="H1853" i="5"/>
  <c r="H998" i="5"/>
  <c r="H1142" i="5"/>
  <c r="H1770" i="5"/>
  <c r="H1458" i="5"/>
  <c r="H1479" i="5"/>
  <c r="H298" i="5"/>
  <c r="H1002" i="5"/>
  <c r="H327" i="5"/>
  <c r="H1723" i="5"/>
  <c r="H1252" i="5"/>
  <c r="H474" i="5"/>
  <c r="H1150" i="5"/>
  <c r="H126" i="5"/>
  <c r="H1846" i="5"/>
  <c r="H9" i="5"/>
  <c r="H652" i="5"/>
  <c r="H155" i="5"/>
  <c r="H1960" i="5"/>
  <c r="H482" i="5"/>
  <c r="H1301" i="5"/>
  <c r="H799" i="5"/>
  <c r="H505" i="5"/>
  <c r="H436" i="5"/>
  <c r="H1084" i="5"/>
  <c r="H1466" i="5"/>
  <c r="H380" i="5"/>
  <c r="H173" i="5"/>
  <c r="H319" i="5"/>
  <c r="H1505" i="5"/>
  <c r="H1147" i="5"/>
  <c r="H1626" i="5"/>
  <c r="H877" i="5"/>
  <c r="H699" i="5"/>
  <c r="H1447" i="5"/>
  <c r="H135" i="5"/>
  <c r="H922" i="5"/>
  <c r="H1577" i="5"/>
  <c r="H1006" i="5"/>
  <c r="H1655" i="5"/>
  <c r="H1462" i="5"/>
  <c r="H1791" i="5"/>
  <c r="H1617" i="5"/>
  <c r="H269" i="5"/>
  <c r="H658" i="5"/>
  <c r="H59" i="5"/>
  <c r="H1322" i="5"/>
  <c r="H93" i="5"/>
  <c r="H526" i="5"/>
  <c r="H980" i="5"/>
  <c r="H708" i="5"/>
  <c r="H1644" i="5"/>
  <c r="H332" i="5"/>
  <c r="H670" i="5"/>
  <c r="H145" i="5"/>
  <c r="H1907" i="5"/>
  <c r="H559" i="5"/>
  <c r="H1580" i="5"/>
  <c r="H1017" i="5"/>
  <c r="H765" i="5"/>
  <c r="H601" i="5"/>
  <c r="H201" i="5"/>
  <c r="H1584" i="5"/>
  <c r="H724" i="5"/>
  <c r="H1893" i="5"/>
  <c r="H1186" i="5"/>
  <c r="H1488" i="5"/>
  <c r="H1973" i="5"/>
  <c r="H133" i="5"/>
  <c r="H896" i="5"/>
  <c r="H409" i="5"/>
  <c r="H1521" i="5"/>
  <c r="H940" i="5"/>
  <c r="H365" i="5"/>
  <c r="H368" i="5"/>
  <c r="H174" i="5"/>
  <c r="H813" i="5"/>
  <c r="H727" i="5"/>
  <c r="H1302" i="5"/>
  <c r="H1785" i="5"/>
  <c r="H512" i="5"/>
  <c r="H1182" i="5"/>
  <c r="H1107" i="5"/>
  <c r="H946" i="5"/>
  <c r="H1367" i="5"/>
  <c r="H1402" i="5"/>
  <c r="H1373" i="5"/>
  <c r="H295" i="5"/>
  <c r="H1288" i="5"/>
  <c r="H1209" i="5"/>
  <c r="H1742" i="5"/>
  <c r="H1019" i="5"/>
  <c r="H314" i="5"/>
  <c r="H802" i="5"/>
  <c r="H619" i="5"/>
  <c r="H1716" i="5"/>
  <c r="H1861" i="5"/>
  <c r="H914" i="5"/>
  <c r="H279" i="5"/>
  <c r="H1871" i="5"/>
  <c r="H388" i="5"/>
  <c r="H1033" i="5"/>
  <c r="H1927" i="5"/>
  <c r="H199" i="5"/>
  <c r="H1139" i="5"/>
  <c r="H1663" i="5"/>
  <c r="H955" i="5"/>
  <c r="H976" i="5"/>
  <c r="H1233" i="5"/>
  <c r="H1146" i="5"/>
  <c r="H504" i="5"/>
  <c r="H1354" i="5"/>
  <c r="H975" i="5"/>
  <c r="H1337" i="5"/>
  <c r="H603" i="5"/>
  <c r="H645" i="5"/>
  <c r="H453" i="5"/>
  <c r="H1104" i="5"/>
  <c r="H1180" i="5"/>
  <c r="H607" i="5"/>
  <c r="H167" i="5"/>
  <c r="H1167" i="5"/>
  <c r="H356" i="5"/>
  <c r="H1899" i="5"/>
  <c r="H41" i="5"/>
  <c r="H351" i="5"/>
  <c r="H29" i="5"/>
  <c r="H1266" i="5"/>
  <c r="H578" i="5"/>
  <c r="H1499" i="5"/>
  <c r="H25" i="5"/>
  <c r="H1239" i="5"/>
  <c r="H1825" i="5"/>
  <c r="H943" i="5"/>
  <c r="H752" i="5"/>
  <c r="H1439" i="5"/>
  <c r="H734" i="5"/>
  <c r="H1258" i="5"/>
  <c r="H1024" i="5"/>
  <c r="H12" i="5"/>
  <c r="H1411" i="5"/>
  <c r="H1579" i="5"/>
  <c r="H1848" i="5"/>
  <c r="H152" i="5"/>
  <c r="H1375" i="5"/>
  <c r="H1769" i="5"/>
  <c r="H838" i="5"/>
  <c r="H1307" i="5"/>
  <c r="H1080" i="5"/>
  <c r="H1591" i="5"/>
  <c r="H225" i="5"/>
  <c r="H1941" i="5"/>
  <c r="H551" i="5"/>
  <c r="H1564" i="5"/>
  <c r="H1929" i="5"/>
  <c r="H194" i="5"/>
  <c r="H34" i="5"/>
  <c r="H193" i="5"/>
  <c r="H62" i="5"/>
  <c r="H481" i="5"/>
  <c r="H1043" i="5"/>
  <c r="H76" i="5"/>
  <c r="H437" i="5"/>
  <c r="H203" i="5"/>
  <c r="H1530" i="5"/>
  <c r="H1249" i="5"/>
  <c r="H358" i="5"/>
  <c r="H1935" i="5"/>
  <c r="H754" i="5"/>
  <c r="H284" i="5"/>
  <c r="H397" i="5"/>
  <c r="H791" i="5"/>
  <c r="H157" i="5"/>
  <c r="H1698" i="5"/>
  <c r="H534" i="5"/>
  <c r="H1569" i="5"/>
  <c r="H1406" i="5"/>
  <c r="H422" i="5"/>
  <c r="H1673" i="5"/>
  <c r="H1218" i="5"/>
  <c r="H1800" i="5"/>
  <c r="H195" i="5"/>
  <c r="H1098" i="5"/>
  <c r="H1343" i="5"/>
  <c r="H1683" i="5"/>
  <c r="H1768" i="5"/>
  <c r="H1173" i="5"/>
  <c r="H444" i="5"/>
  <c r="H80" i="5"/>
  <c r="H430" i="5"/>
  <c r="H586" i="5"/>
  <c r="H965" i="5"/>
  <c r="H530" i="5"/>
  <c r="H600" i="5"/>
  <c r="H1483" i="5"/>
  <c r="H1880" i="5"/>
  <c r="H1950" i="5"/>
  <c r="H1204" i="5"/>
  <c r="H1020" i="5"/>
  <c r="H579" i="5"/>
  <c r="H956" i="5"/>
  <c r="H96" i="5"/>
  <c r="H1926" i="5"/>
  <c r="H1004" i="5"/>
  <c r="H1623" i="5"/>
  <c r="H22" i="5"/>
  <c r="H907" i="5"/>
  <c r="H1308" i="5"/>
  <c r="H521" i="5"/>
  <c r="H1364" i="5"/>
  <c r="H1149" i="5"/>
  <c r="H1298" i="5"/>
  <c r="H677" i="5"/>
  <c r="H86" i="5"/>
  <c r="H1773" i="5"/>
  <c r="H1686" i="5"/>
  <c r="H632" i="5"/>
  <c r="H1066" i="5"/>
  <c r="H1588" i="5"/>
  <c r="H260" i="5"/>
  <c r="H866" i="5"/>
  <c r="H1796" i="5"/>
  <c r="H992" i="5"/>
  <c r="H376" i="5"/>
  <c r="H835" i="5"/>
  <c r="H1408" i="5"/>
  <c r="H1397" i="5"/>
  <c r="H252" i="5"/>
  <c r="H1388" i="5"/>
  <c r="H715" i="5"/>
  <c r="H1647" i="5"/>
  <c r="H1221" i="5"/>
  <c r="H1446" i="5"/>
  <c r="H1789" i="5"/>
  <c r="H345" i="5"/>
  <c r="H367" i="5"/>
  <c r="H1666" i="5"/>
  <c r="H325" i="5"/>
  <c r="H1092" i="5"/>
  <c r="H475" i="5"/>
  <c r="H995" i="5"/>
  <c r="H1251" i="5"/>
  <c r="H1026" i="5"/>
  <c r="H626" i="5"/>
  <c r="H162" i="5"/>
  <c r="H1915" i="5"/>
  <c r="H796" i="5"/>
  <c r="H1598" i="5"/>
  <c r="H1404" i="5"/>
  <c r="H31" i="5"/>
  <c r="H470" i="5"/>
  <c r="H919" i="5"/>
  <c r="H363" i="5"/>
  <c r="H94" i="5"/>
  <c r="H508" i="5"/>
  <c r="H1746" i="5"/>
  <c r="H1347" i="5"/>
  <c r="H361" i="5"/>
  <c r="H1624" i="5"/>
  <c r="H1424" i="5"/>
  <c r="H561" i="5"/>
  <c r="H1534" i="5"/>
  <c r="H180" i="5"/>
  <c r="H1422" i="5"/>
  <c r="H290" i="5"/>
  <c r="H515" i="5"/>
  <c r="H756" i="5"/>
  <c r="H274" i="5"/>
  <c r="H1536" i="5"/>
  <c r="H1436" i="5"/>
  <c r="H1028" i="5"/>
  <c r="H1194" i="5"/>
  <c r="H270" i="5"/>
  <c r="H1849" i="5"/>
  <c r="H1943" i="5"/>
  <c r="H1230" i="5"/>
  <c r="H1759" i="5"/>
  <c r="H1707" i="5"/>
  <c r="H1475" i="5"/>
  <c r="H176" i="5"/>
  <c r="H179" i="5"/>
  <c r="H1226" i="5"/>
  <c r="H424" i="5"/>
  <c r="H967" i="5"/>
  <c r="H1837" i="5"/>
  <c r="H1771" i="5"/>
  <c r="H795" i="5"/>
  <c r="H1784" i="5"/>
  <c r="H816" i="5"/>
  <c r="H519" i="5"/>
  <c r="H1437" i="5"/>
  <c r="H798" i="5"/>
  <c r="H1928" i="5"/>
  <c r="H417" i="5"/>
  <c r="H1749" i="5"/>
  <c r="H1799" i="5"/>
  <c r="H587" i="5"/>
  <c r="H1957" i="5"/>
  <c r="H240" i="5"/>
  <c r="H1511" i="5"/>
  <c r="H1191" i="5"/>
  <c r="H516" i="5"/>
  <c r="H635" i="5"/>
  <c r="H112" i="5"/>
  <c r="H1645" i="5"/>
  <c r="H1518" i="5"/>
  <c r="H1296" i="5"/>
  <c r="H1064" i="5"/>
  <c r="H690" i="5"/>
  <c r="H1362" i="5"/>
  <c r="H1865" i="5"/>
  <c r="H1279" i="5"/>
  <c r="H1544" i="5"/>
  <c r="H1368" i="5"/>
  <c r="H1735" i="5"/>
  <c r="H552" i="5"/>
  <c r="H743" i="5"/>
  <c r="H1767" i="5"/>
  <c r="H371" i="5"/>
  <c r="H1696" i="5"/>
  <c r="H335" i="5"/>
  <c r="H808" i="5"/>
  <c r="H642" i="5"/>
  <c r="H1700" i="5"/>
  <c r="H830" i="5"/>
  <c r="H780" i="5"/>
  <c r="H42" i="5"/>
  <c r="H1429" i="5"/>
  <c r="H1874" i="5"/>
  <c r="H935" i="5"/>
  <c r="H1449" i="5"/>
  <c r="H236" i="5"/>
  <c r="H1123" i="5"/>
  <c r="H899" i="5"/>
  <c r="H1628" i="5"/>
  <c r="H620" i="5"/>
  <c r="H610" i="5"/>
  <c r="H1244" i="5"/>
  <c r="H1611" i="5"/>
  <c r="H1212" i="5"/>
  <c r="H1419" i="5"/>
  <c r="H1890" i="5"/>
  <c r="H1306" i="5"/>
  <c r="H17" i="5"/>
  <c r="H161" i="5"/>
  <c r="H595" i="5"/>
  <c r="H1540" i="5"/>
  <c r="H1524" i="5"/>
  <c r="H1576" i="5"/>
  <c r="H1482" i="5"/>
  <c r="H265" i="5"/>
  <c r="H300" i="5"/>
  <c r="H680" i="5"/>
  <c r="H1326" i="5"/>
  <c r="H889" i="5"/>
  <c r="H793" i="5"/>
  <c r="H1747" i="5"/>
  <c r="H360" i="5"/>
  <c r="H1010" i="5"/>
  <c r="H32" i="5"/>
  <c r="H856" i="5"/>
  <c r="H1185" i="5"/>
  <c r="H599" i="5"/>
  <c r="H82" i="5"/>
  <c r="H308" i="5"/>
  <c r="H357" i="5"/>
  <c r="H1821" i="5"/>
  <c r="H577" i="5"/>
  <c r="H981" i="5"/>
  <c r="H1398" i="5"/>
  <c r="H1670" i="5"/>
  <c r="H719" i="5"/>
  <c r="H1512" i="5"/>
  <c r="H1882" i="5"/>
  <c r="H836" i="5"/>
  <c r="H317" i="5"/>
  <c r="H1317" i="5"/>
  <c r="H1751" i="5"/>
  <c r="H1599" i="5"/>
  <c r="H1636" i="5"/>
  <c r="H244" i="5"/>
  <c r="H1721" i="5"/>
  <c r="H407" i="5"/>
  <c r="H804" i="5"/>
  <c r="H678" i="5"/>
  <c r="H628" i="5"/>
  <c r="H845" i="5"/>
  <c r="H315" i="5"/>
  <c r="H69" i="5"/>
  <c r="H254" i="5"/>
  <c r="H233" i="5"/>
  <c r="H1457" i="5"/>
  <c r="H19" i="5"/>
  <c r="H925" i="5"/>
  <c r="H483" i="5"/>
  <c r="H757" i="5"/>
  <c r="H1282" i="5"/>
  <c r="H1622" i="5"/>
  <c r="H1163" i="5"/>
  <c r="H717" i="5"/>
  <c r="H473" i="5"/>
  <c r="H324" i="5"/>
  <c r="H1679" i="5"/>
  <c r="H217" i="5"/>
  <c r="H477" i="5"/>
  <c r="H1261" i="5"/>
  <c r="H21" i="5"/>
  <c r="H913" i="5"/>
  <c r="H1606" i="5"/>
  <c r="H590" i="5"/>
  <c r="H1830" i="5"/>
  <c r="H1272" i="5"/>
  <c r="H1819" i="5"/>
  <c r="H533" i="5"/>
  <c r="H1630" i="5"/>
  <c r="H1595" i="5"/>
  <c r="H1199" i="5"/>
  <c r="H1390" i="5"/>
  <c r="H1613" i="5"/>
  <c r="H1000" i="5"/>
  <c r="H797" i="5"/>
  <c r="H953" i="5"/>
  <c r="H564" i="5"/>
  <c r="H637" i="5"/>
  <c r="H1516" i="5"/>
  <c r="H250" i="5"/>
  <c r="H1962" i="5"/>
  <c r="H1919" i="5"/>
  <c r="H864" i="5"/>
  <c r="H654" i="5"/>
  <c r="H1005" i="5"/>
  <c r="H897" i="5"/>
  <c r="H855" i="5"/>
  <c r="H1410" i="5"/>
  <c r="H545" i="5"/>
  <c r="H1455" i="5"/>
  <c r="H45" i="5"/>
  <c r="H1056" i="5"/>
  <c r="H831" i="5"/>
  <c r="H73" i="5"/>
  <c r="H1969" i="5"/>
  <c r="H766" i="5"/>
  <c r="H39" i="5"/>
  <c r="H1844" i="5"/>
  <c r="H1824" i="5"/>
  <c r="H1245" i="5"/>
  <c r="H1764" i="5"/>
  <c r="H895" i="5"/>
  <c r="H40" i="5"/>
  <c r="H164" i="5"/>
  <c r="H1730" i="5"/>
  <c r="H1672" i="5"/>
  <c r="H384" i="5"/>
  <c r="H1042" i="5"/>
  <c r="H1826" i="5"/>
  <c r="H1864" i="5"/>
  <c r="H428" i="5"/>
  <c r="H939" i="5"/>
  <c r="H1412" i="5"/>
  <c r="H594" i="5"/>
  <c r="H309" i="5"/>
  <c r="H1741" i="5"/>
  <c r="H247" i="5"/>
  <c r="H273" i="5"/>
  <c r="H657" i="5"/>
  <c r="H1025" i="5"/>
  <c r="H1753" i="5"/>
  <c r="H969" i="5"/>
  <c r="H38" i="5"/>
  <c r="H1177" i="5"/>
  <c r="H769" i="5"/>
  <c r="H1543" i="5"/>
  <c r="H748" i="5"/>
  <c r="H216" i="5"/>
  <c r="H146" i="5"/>
  <c r="H1151" i="5"/>
  <c r="H1976" i="5"/>
  <c r="H1706" i="5"/>
  <c r="H1386" i="5"/>
  <c r="H1228" i="5"/>
  <c r="H1717" i="5"/>
  <c r="H127" i="5"/>
  <c r="H1780" i="5"/>
  <c r="H1246" i="5"/>
  <c r="H1502" i="5"/>
  <c r="H1178" i="5"/>
  <c r="H1705" i="5"/>
  <c r="H1953" i="5"/>
  <c r="H466" i="5"/>
  <c r="H968" i="5"/>
  <c r="H873" i="5"/>
  <c r="H671" i="5"/>
  <c r="H915" i="5"/>
  <c r="H1862" i="5"/>
  <c r="H1340" i="5"/>
  <c r="H720" i="5"/>
  <c r="H1213" i="5"/>
  <c r="H790" i="5"/>
  <c r="H1145" i="5"/>
  <c r="H1015" i="5"/>
  <c r="H489" i="5"/>
  <c r="H1164" i="5"/>
  <c r="H1934" i="5"/>
  <c r="H366" i="5"/>
  <c r="H1810" i="5"/>
  <c r="H1138" i="5"/>
  <c r="H641" i="5"/>
  <c r="H1416" i="5"/>
  <c r="H435" i="5"/>
  <c r="H1614" i="5"/>
  <c r="H1602" i="5"/>
  <c r="H1448" i="5"/>
  <c r="H1528" i="5"/>
  <c r="H1052" i="5"/>
  <c r="H202" i="5"/>
  <c r="H197" i="5"/>
  <c r="H102" i="5"/>
  <c r="H618" i="5"/>
  <c r="H1593" i="5"/>
  <c r="H714" i="5"/>
  <c r="H271" i="5"/>
  <c r="H1007" i="5"/>
  <c r="H494" i="5"/>
  <c r="H1471" i="5"/>
  <c r="H1477" i="5"/>
  <c r="H912" i="5"/>
  <c r="H502" i="5"/>
  <c r="H841" i="5"/>
  <c r="H1473" i="5"/>
  <c r="H74" i="5"/>
  <c r="H178" i="5"/>
  <c r="H1526" i="5"/>
  <c r="H207" i="5"/>
  <c r="H596" i="5"/>
  <c r="H1732" i="5"/>
  <c r="H1441" i="5"/>
  <c r="H1891" i="5"/>
  <c r="H168" i="5"/>
  <c r="H553" i="5"/>
  <c r="H674" i="5"/>
  <c r="H1581" i="5"/>
  <c r="H812" i="5"/>
  <c r="H1414" i="5"/>
  <c r="H1755" i="5"/>
  <c r="H1309" i="5"/>
  <c r="H379" i="5"/>
  <c r="H1065" i="5"/>
  <c r="H1277" i="5"/>
  <c r="H961" i="5"/>
  <c r="H1533" i="5"/>
  <c r="H226" i="5"/>
  <c r="H712" i="5"/>
  <c r="H1247" i="5"/>
  <c r="H585" i="5"/>
  <c r="H1088" i="5"/>
  <c r="H1548" i="5"/>
  <c r="H400" i="5"/>
  <c r="H1671" i="5"/>
  <c r="H1265" i="5"/>
  <c r="H1171" i="5"/>
  <c r="H667" i="5"/>
  <c r="H1916" i="5"/>
  <c r="H1371" i="5"/>
  <c r="H929" i="5"/>
  <c r="H1292" i="5"/>
  <c r="H1822" i="5"/>
  <c r="H1332" i="5"/>
  <c r="H1453" i="5"/>
  <c r="H1136" i="5"/>
  <c r="H433" i="5"/>
  <c r="H854" i="5"/>
  <c r="H852" i="5"/>
  <c r="H1531" i="5"/>
  <c r="H1923" i="5"/>
  <c r="H70" i="5"/>
  <c r="H684" i="5"/>
  <c r="H445" i="5"/>
  <c r="H1952" i="5"/>
  <c r="H1654" i="5"/>
  <c r="H695" i="5"/>
  <c r="H1808" i="5"/>
  <c r="H394" i="5"/>
  <c r="H16" i="5"/>
  <c r="H1836" i="5"/>
  <c r="H1933" i="5"/>
  <c r="H1353" i="5"/>
  <c r="H736" i="5"/>
  <c r="H1071" i="5"/>
  <c r="H27" i="5"/>
  <c r="H258" i="5"/>
  <c r="H97" i="5"/>
  <c r="H517" i="5"/>
  <c r="H1235" i="5"/>
  <c r="H1335" i="5"/>
  <c r="H1656" i="5"/>
  <c r="H51" i="5"/>
  <c r="H224" i="5"/>
  <c r="H462" i="5"/>
  <c r="H972" i="5"/>
  <c r="H1884" i="5"/>
  <c r="H1947" i="5"/>
  <c r="H1269" i="5"/>
  <c r="H1054" i="5"/>
  <c r="H218" i="5"/>
  <c r="H820" i="5"/>
  <c r="H707" i="5"/>
  <c r="H1385" i="5"/>
  <c r="H467" i="5"/>
  <c r="H933" i="5"/>
  <c r="H1035" i="5"/>
  <c r="H484" i="5"/>
  <c r="H1464" i="5"/>
  <c r="H1829" i="5"/>
  <c r="H823" i="5"/>
  <c r="H1964" i="5"/>
  <c r="H1807" i="5"/>
  <c r="H1263" i="5"/>
  <c r="H406" i="5"/>
  <c r="H1121" i="5"/>
  <c r="H256" i="5"/>
  <c r="H65" i="5"/>
  <c r="H1937" i="5"/>
  <c r="H204" i="5"/>
  <c r="H584" i="5"/>
  <c r="H1866" i="5"/>
  <c r="H1143" i="5"/>
  <c r="H1325" i="5"/>
  <c r="H206" i="5"/>
  <c r="H1858" i="5"/>
  <c r="H834" i="5"/>
  <c r="H1809" i="5"/>
  <c r="H1203" i="5"/>
  <c r="H1430" i="5"/>
  <c r="H1276" i="5"/>
  <c r="H220" i="5"/>
  <c r="H1820" i="5"/>
  <c r="H779" i="5"/>
  <c r="H249" i="5"/>
  <c r="H209" i="5"/>
  <c r="H1958" i="5"/>
  <c r="H904" i="5"/>
  <c r="H448" i="5"/>
  <c r="H132" i="5"/>
  <c r="H689" i="5"/>
  <c r="H1532" i="5"/>
  <c r="H1108" i="5"/>
  <c r="H1805" i="5"/>
  <c r="H60" i="5"/>
  <c r="H800" i="5"/>
  <c r="H1184" i="5"/>
  <c r="H1781" i="5"/>
  <c r="H884" i="5"/>
  <c r="H1303" i="5"/>
  <c r="H700" i="5"/>
  <c r="H1369" i="5"/>
  <c r="H1609" i="5"/>
  <c r="H954" i="5"/>
  <c r="H316" i="5"/>
  <c r="H898" i="5"/>
  <c r="H276" i="5"/>
  <c r="H1643" i="5"/>
  <c r="H421" i="5"/>
  <c r="H364" i="5"/>
  <c r="H1850" i="5"/>
  <c r="H1527" i="5"/>
  <c r="H198" i="5"/>
  <c r="H730" i="5"/>
  <c r="H450" i="5"/>
  <c r="H1718" i="5"/>
  <c r="H1413" i="5"/>
  <c r="H1113" i="5"/>
  <c r="H1831" i="5"/>
  <c r="H713" i="5"/>
  <c r="H1320" i="5"/>
  <c r="H1881" i="5"/>
  <c r="H781" i="5"/>
  <c r="H1133" i="5"/>
  <c r="H1778" i="5"/>
  <c r="H446" i="5"/>
  <c r="H1828" i="5"/>
  <c r="H1342" i="5"/>
  <c r="H1078" i="5"/>
  <c r="H121" i="5"/>
  <c r="H985" i="5"/>
  <c r="H190" i="5"/>
  <c r="H1906" i="5"/>
  <c r="H1827" i="5"/>
  <c r="H259" i="5"/>
  <c r="H1286" i="5"/>
  <c r="H1967" i="5"/>
  <c r="H1409" i="5"/>
  <c r="H1635" i="5"/>
  <c r="H1520" i="5"/>
  <c r="H255" i="5"/>
  <c r="H1156" i="5"/>
  <c r="H859" i="5"/>
  <c r="H1009" i="5"/>
  <c r="H819" i="5"/>
  <c r="H921" i="5"/>
  <c r="H1034" i="5"/>
  <c r="H1662" i="5"/>
  <c r="H1847" i="5"/>
  <c r="H1852" i="5"/>
  <c r="H876" i="5"/>
  <c r="H91" i="5"/>
  <c r="H1122" i="5"/>
  <c r="H1574" i="5"/>
  <c r="H468" i="5"/>
  <c r="H1346" i="5"/>
  <c r="H1345" i="5"/>
  <c r="H518" i="5"/>
  <c r="H882" i="5"/>
  <c r="H1559" i="5"/>
  <c r="H326" i="5"/>
  <c r="H1541" i="5"/>
  <c r="H751" i="5"/>
  <c r="H683" i="5"/>
  <c r="H1219" i="5"/>
  <c r="H52" i="5"/>
  <c r="H1134" i="5"/>
  <c r="H760" i="5"/>
  <c r="H229" i="5"/>
  <c r="H1046" i="5"/>
  <c r="H1501" i="5"/>
  <c r="H404" i="5"/>
  <c r="H340" i="5"/>
  <c r="H1571" i="5"/>
  <c r="H1338" i="5"/>
  <c r="H416" i="5"/>
  <c r="H307" i="5"/>
  <c r="H1060" i="5"/>
  <c r="H737" i="5"/>
  <c r="H655" i="5"/>
  <c r="H1187" i="5"/>
  <c r="H63" i="5"/>
  <c r="H393" i="5"/>
  <c r="H377" i="5"/>
  <c r="H1519" i="5"/>
  <c r="H1350" i="5"/>
  <c r="H1603" i="5"/>
  <c r="H1975" i="5"/>
  <c r="H1859" i="5"/>
  <c r="H1658" i="5"/>
  <c r="H234" i="5"/>
  <c r="H1509" i="5"/>
  <c r="H1492" i="5"/>
  <c r="H1754" i="5"/>
  <c r="H1910" i="5"/>
  <c r="H344" i="5"/>
  <c r="H1395" i="5"/>
  <c r="H550" i="5"/>
  <c r="H158" i="5"/>
  <c r="H1604" i="5"/>
  <c r="H296" i="5"/>
  <c r="H1170" i="5"/>
  <c r="H103" i="5"/>
  <c r="H978" i="5"/>
  <c r="H758" i="5"/>
  <c r="H1535" i="5"/>
  <c r="H272" i="5"/>
  <c r="H1961" i="5"/>
  <c r="H1814" i="5"/>
  <c r="H1093" i="5"/>
  <c r="H289" i="5"/>
  <c r="H189" i="5"/>
  <c r="H137" i="5"/>
  <c r="H313" i="5"/>
  <c r="H1101" i="5"/>
  <c r="H434" i="5"/>
  <c r="H1148" i="5"/>
  <c r="H556" i="5"/>
  <c r="H977" i="5"/>
  <c r="H931" i="5"/>
  <c r="H26" i="5"/>
  <c r="H1513" i="5"/>
  <c r="H1380" i="5"/>
  <c r="H1097" i="5"/>
  <c r="H631" i="5"/>
  <c r="H824" i="5"/>
  <c r="H280" i="5"/>
  <c r="H857" i="5"/>
  <c r="H930" i="5"/>
  <c r="H144" i="5"/>
  <c r="H141" i="5"/>
  <c r="H1427" i="5"/>
  <c r="H1128" i="5"/>
  <c r="H115" i="5"/>
  <c r="H503" i="5"/>
  <c r="H1765" i="5"/>
  <c r="H10" i="5"/>
  <c r="H56" i="5"/>
  <c r="H1283" i="5"/>
  <c r="H1461" i="5"/>
  <c r="H77" i="5"/>
  <c r="H303" i="5"/>
  <c r="H311" i="5"/>
  <c r="H1079" i="5"/>
  <c r="H108" i="5"/>
  <c r="H1942" i="5"/>
  <c r="H1083" i="5"/>
  <c r="H878" i="5"/>
  <c r="H1639" i="5"/>
  <c r="H454" i="5"/>
  <c r="H1300" i="5"/>
  <c r="H716" i="5"/>
  <c r="H440" i="5"/>
  <c r="H656" i="5"/>
  <c r="H1790" i="5"/>
  <c r="H1637" i="5"/>
  <c r="H872" i="5"/>
  <c r="H1417" i="5"/>
  <c r="H277" i="5"/>
  <c r="H1210" i="5"/>
  <c r="H1486" i="5"/>
  <c r="H1500" i="5"/>
  <c r="H566" i="5"/>
  <c r="H432" i="5"/>
  <c r="H1370" i="5"/>
  <c r="H1748" i="5"/>
  <c r="H1668" i="5"/>
  <c r="H1253" i="5"/>
  <c r="H1959" i="5"/>
  <c r="H288" i="5"/>
  <c r="H688" i="5"/>
  <c r="H1761" i="5"/>
  <c r="H1594" i="5"/>
  <c r="H1463" i="5"/>
  <c r="H1165" i="5"/>
  <c r="H119" i="5"/>
  <c r="H362" i="5"/>
  <c r="H1021" i="5"/>
  <c r="H963" i="5"/>
  <c r="H1293" i="5"/>
  <c r="H1287" i="5"/>
  <c r="H524" i="5"/>
  <c r="H1116" i="5"/>
  <c r="H1589" i="5"/>
  <c r="H1450" i="5"/>
  <c r="H1008" i="5"/>
  <c r="H1743" i="5"/>
  <c r="H1913" i="5"/>
  <c r="H347" i="5"/>
  <c r="H805" i="5"/>
  <c r="H37" i="5"/>
  <c r="H85" i="5"/>
  <c r="H1227" i="5"/>
  <c r="H659" i="5"/>
  <c r="H1089" i="5"/>
  <c r="H429" i="5"/>
  <c r="H692" i="5"/>
  <c r="H1596" i="5"/>
  <c r="H858" i="5"/>
  <c r="H1911" i="5"/>
  <c r="H192" i="5"/>
  <c r="H651" i="5"/>
  <c r="H1112" i="5"/>
  <c r="F990" i="5"/>
  <c r="F1648" i="5"/>
  <c r="G1566" i="5"/>
  <c r="G1155" i="5"/>
  <c r="G1319" i="5"/>
  <c r="G1443" i="5"/>
  <c r="G1237" i="5"/>
  <c r="G1278" i="5"/>
  <c r="G292" i="5"/>
  <c r="G1073" i="5"/>
  <c r="G333" i="5"/>
  <c r="E1977" i="5"/>
  <c r="E1981" i="5" s="1"/>
  <c r="E43" i="6" s="1"/>
  <c r="G251" i="5"/>
  <c r="G991" i="5"/>
  <c r="G1607" i="5"/>
  <c r="G1114" i="5"/>
  <c r="G374" i="5"/>
  <c r="G1032" i="5"/>
  <c r="G1525" i="5"/>
  <c r="G1401" i="5"/>
  <c r="H44" i="28"/>
  <c r="F39" i="52"/>
  <c r="F40" i="52"/>
  <c r="F42" i="52"/>
  <c r="M35" i="16"/>
  <c r="M7" i="16"/>
  <c r="N6" i="16"/>
  <c r="M15" i="9"/>
  <c r="F28" i="2"/>
  <c r="F125" i="2" s="1"/>
  <c r="F19" i="4"/>
  <c r="F7" i="4"/>
  <c r="F65" i="4" s="1"/>
  <c r="F48" i="52"/>
  <c r="F13" i="32"/>
  <c r="F56" i="32" s="1"/>
  <c r="F41" i="52"/>
  <c r="F45" i="52"/>
  <c r="F47" i="52"/>
  <c r="K37" i="16"/>
  <c r="J16" i="9"/>
  <c r="P10" i="16"/>
  <c r="P5" i="12"/>
  <c r="P6" i="12" s="1"/>
  <c r="G19" i="4"/>
  <c r="G66" i="4" s="1"/>
  <c r="L2" i="16"/>
  <c r="K16" i="16"/>
  <c r="H26" i="32"/>
  <c r="H6" i="32"/>
  <c r="H28" i="32"/>
  <c r="H30" i="32"/>
  <c r="H36" i="32"/>
  <c r="H66" i="32" s="1"/>
  <c r="H29" i="32"/>
  <c r="H43" i="28"/>
  <c r="I20" i="12"/>
  <c r="I6" i="28"/>
  <c r="I5" i="31"/>
  <c r="I5" i="58"/>
  <c r="I37" i="2"/>
  <c r="I5" i="50"/>
  <c r="I6" i="29"/>
  <c r="I6" i="30"/>
  <c r="I5" i="52"/>
  <c r="I5" i="32"/>
  <c r="I5" i="4"/>
  <c r="G7" i="4"/>
  <c r="G65" i="4" s="1"/>
  <c r="J5" i="29"/>
  <c r="J5" i="30"/>
  <c r="J17" i="16"/>
  <c r="J4" i="4"/>
  <c r="J5" i="28"/>
  <c r="H173" i="29"/>
  <c r="H21" i="50" s="1"/>
  <c r="H6" i="50"/>
  <c r="H14" i="50"/>
  <c r="G9" i="12"/>
  <c r="F21" i="12"/>
  <c r="G42" i="52"/>
  <c r="G48" i="52"/>
  <c r="G45" i="52"/>
  <c r="G39" i="52"/>
  <c r="F14" i="28"/>
  <c r="H13" i="52"/>
  <c r="H33" i="52"/>
  <c r="H29" i="52"/>
  <c r="H8" i="52"/>
  <c r="H19" i="52"/>
  <c r="H30" i="52"/>
  <c r="H6" i="52"/>
  <c r="H15" i="52"/>
  <c r="H31" i="52"/>
  <c r="H34" i="52"/>
  <c r="H22" i="52"/>
  <c r="H26" i="52"/>
  <c r="H27" i="52"/>
  <c r="H35" i="52"/>
  <c r="H14" i="52"/>
  <c r="H21" i="52"/>
  <c r="H28" i="52"/>
  <c r="H36" i="52"/>
  <c r="H16" i="52"/>
  <c r="H32" i="52"/>
  <c r="G41" i="52"/>
  <c r="G13" i="32"/>
  <c r="G56" i="32" s="1"/>
  <c r="H6" i="31"/>
  <c r="H6" i="58"/>
  <c r="G40" i="52"/>
  <c r="K49" i="16"/>
  <c r="E53" i="30"/>
  <c r="F21" i="28"/>
  <c r="F21" i="30" s="1"/>
  <c r="F34" i="28"/>
  <c r="F34" i="30" s="1"/>
  <c r="E66" i="30"/>
  <c r="E28" i="28"/>
  <c r="E28" i="30" s="1"/>
  <c r="D40" i="28"/>
  <c r="E40" i="28" s="1"/>
  <c r="F13" i="28"/>
  <c r="F12" i="28"/>
  <c r="F15" i="28"/>
  <c r="E13" i="7"/>
  <c r="E1987" i="5"/>
  <c r="G46" i="46" l="1"/>
  <c r="J60" i="46"/>
  <c r="K60" i="46" s="1"/>
  <c r="J54" i="46"/>
  <c r="J53" i="46" s="1"/>
  <c r="K63" i="46"/>
  <c r="K61" i="46"/>
  <c r="K62" i="46"/>
  <c r="I46" i="46"/>
  <c r="J48" i="46"/>
  <c r="J47" i="46" s="1"/>
  <c r="K56" i="46"/>
  <c r="K55" i="46"/>
  <c r="K50" i="46"/>
  <c r="K49" i="46"/>
  <c r="K51" i="46"/>
  <c r="K64" i="46"/>
  <c r="K58" i="46"/>
  <c r="K57" i="46"/>
  <c r="K52" i="46"/>
  <c r="L2" i="4"/>
  <c r="I27" i="4"/>
  <c r="I29" i="4"/>
  <c r="I28" i="4"/>
  <c r="I32" i="4"/>
  <c r="I24" i="4"/>
  <c r="I22" i="4"/>
  <c r="I25" i="4"/>
  <c r="I30" i="4"/>
  <c r="I21" i="4"/>
  <c r="I20" i="4"/>
  <c r="I31" i="4"/>
  <c r="I23" i="4"/>
  <c r="I26" i="4"/>
  <c r="E116" i="2"/>
  <c r="E112" i="2"/>
  <c r="H27" i="32"/>
  <c r="H63" i="32" s="1"/>
  <c r="I44" i="32"/>
  <c r="I31" i="32"/>
  <c r="M96" i="29"/>
  <c r="M50" i="29" s="1"/>
  <c r="G64" i="52"/>
  <c r="G61" i="52" s="1"/>
  <c r="F64" i="52"/>
  <c r="F61" i="52" s="1"/>
  <c r="I54" i="52"/>
  <c r="I55" i="52"/>
  <c r="H63" i="52"/>
  <c r="H62" i="52"/>
  <c r="H53" i="52"/>
  <c r="K9" i="16"/>
  <c r="K49" i="6"/>
  <c r="H85" i="29"/>
  <c r="H45" i="29"/>
  <c r="I91" i="29" s="1"/>
  <c r="I45" i="29" s="1"/>
  <c r="L98" i="29"/>
  <c r="L52" i="29" s="1"/>
  <c r="G88" i="29"/>
  <c r="G83" i="29"/>
  <c r="H84" i="29"/>
  <c r="H92" i="29"/>
  <c r="H46" i="29" s="1"/>
  <c r="H44" i="29"/>
  <c r="L95" i="29"/>
  <c r="L49" i="29" s="1"/>
  <c r="K48" i="29"/>
  <c r="M99" i="29"/>
  <c r="M53" i="29" s="1"/>
  <c r="K94" i="29"/>
  <c r="H93" i="29"/>
  <c r="H47" i="29" s="1"/>
  <c r="G43" i="29"/>
  <c r="M97" i="29"/>
  <c r="M51" i="29" s="1"/>
  <c r="I40" i="2"/>
  <c r="I38" i="32"/>
  <c r="I68" i="32" s="1"/>
  <c r="I30" i="2" s="1"/>
  <c r="I127" i="2" s="1"/>
  <c r="F30" i="2"/>
  <c r="G64" i="4"/>
  <c r="I61" i="29"/>
  <c r="J105" i="29" s="1"/>
  <c r="J208" i="29" s="1"/>
  <c r="I137" i="29"/>
  <c r="AO226" i="58"/>
  <c r="T226" i="58"/>
  <c r="AG226" i="58"/>
  <c r="X226" i="58"/>
  <c r="O226" i="58"/>
  <c r="W226" i="58"/>
  <c r="AM226" i="58"/>
  <c r="AQ226" i="58"/>
  <c r="AB226" i="58"/>
  <c r="AL226" i="58"/>
  <c r="AD226" i="58"/>
  <c r="Y226" i="58"/>
  <c r="P226" i="58"/>
  <c r="AR226" i="58"/>
  <c r="AF226" i="58"/>
  <c r="AH226" i="58"/>
  <c r="AI226" i="58"/>
  <c r="N226" i="58"/>
  <c r="R226" i="58"/>
  <c r="Z226" i="58"/>
  <c r="Q226" i="58"/>
  <c r="AC226" i="58"/>
  <c r="AK226" i="58"/>
  <c r="AN226" i="58"/>
  <c r="S226" i="58"/>
  <c r="AA226" i="58"/>
  <c r="V226" i="58"/>
  <c r="AE226" i="58"/>
  <c r="U226" i="58"/>
  <c r="AP226" i="58"/>
  <c r="AJ226" i="58"/>
  <c r="L226" i="58"/>
  <c r="L27" i="16"/>
  <c r="H31" i="2"/>
  <c r="I69" i="32"/>
  <c r="I31" i="2" s="1"/>
  <c r="I128" i="2" s="1"/>
  <c r="G56" i="29"/>
  <c r="E19" i="30"/>
  <c r="E51" i="30" s="1"/>
  <c r="F19" i="28"/>
  <c r="F19" i="30" s="1"/>
  <c r="F51" i="30" s="1"/>
  <c r="D30" i="28"/>
  <c r="E30" i="28" s="1"/>
  <c r="E30" i="30" s="1"/>
  <c r="E62" i="30" s="1"/>
  <c r="I125" i="29"/>
  <c r="H134" i="29"/>
  <c r="F37" i="28"/>
  <c r="E18" i="30"/>
  <c r="E50" i="30" s="1"/>
  <c r="H204" i="29"/>
  <c r="I194" i="29"/>
  <c r="H192" i="29"/>
  <c r="H218" i="29"/>
  <c r="H122" i="26" s="1"/>
  <c r="H78" i="30"/>
  <c r="H34" i="31" s="1"/>
  <c r="G195" i="29"/>
  <c r="H205" i="29"/>
  <c r="I196" i="29"/>
  <c r="E25" i="28"/>
  <c r="E25" i="30" s="1"/>
  <c r="D31" i="28"/>
  <c r="E31" i="28" s="1"/>
  <c r="F70" i="4"/>
  <c r="F66" i="4"/>
  <c r="F64" i="4" s="1"/>
  <c r="F22" i="28"/>
  <c r="F22" i="30" s="1"/>
  <c r="E54" i="30"/>
  <c r="E68" i="30"/>
  <c r="F36" i="28"/>
  <c r="F36" i="30" s="1"/>
  <c r="I35" i="29"/>
  <c r="J81" i="29" s="1"/>
  <c r="F18" i="28"/>
  <c r="H58" i="29"/>
  <c r="H100" i="29"/>
  <c r="H24" i="32" s="1"/>
  <c r="F26" i="28"/>
  <c r="D38" i="28"/>
  <c r="E38" i="28" s="1"/>
  <c r="D32" i="28"/>
  <c r="E32" i="28" s="1"/>
  <c r="K107" i="26"/>
  <c r="G203" i="29"/>
  <c r="G117" i="26" s="1"/>
  <c r="F20" i="28"/>
  <c r="E65" i="30"/>
  <c r="F33" i="28"/>
  <c r="F16" i="28"/>
  <c r="F39" i="28"/>
  <c r="G132" i="29"/>
  <c r="G27" i="28"/>
  <c r="F24" i="28"/>
  <c r="E56" i="30"/>
  <c r="G124" i="29"/>
  <c r="G34" i="29"/>
  <c r="G76" i="29"/>
  <c r="G22" i="32" s="1"/>
  <c r="H107" i="29"/>
  <c r="H210" i="29" s="1"/>
  <c r="I104" i="29"/>
  <c r="T276" i="58"/>
  <c r="V268" i="58"/>
  <c r="AS267" i="58"/>
  <c r="N227" i="58"/>
  <c r="F155" i="29"/>
  <c r="F198" i="29" s="1"/>
  <c r="I123" i="29"/>
  <c r="F737" i="58"/>
  <c r="I78" i="29"/>
  <c r="K176" i="29"/>
  <c r="K175" i="29"/>
  <c r="K19" i="29"/>
  <c r="K174" i="29" s="1"/>
  <c r="O270" i="58"/>
  <c r="L15" i="29"/>
  <c r="K16" i="29"/>
  <c r="G24" i="32"/>
  <c r="E71" i="29"/>
  <c r="E186" i="29" s="1"/>
  <c r="H31" i="29"/>
  <c r="L9" i="29"/>
  <c r="K10" i="29"/>
  <c r="H121" i="29"/>
  <c r="L18" i="29"/>
  <c r="L21" i="29" s="1"/>
  <c r="M2" i="29"/>
  <c r="L183" i="29"/>
  <c r="M2" i="31"/>
  <c r="L13" i="29"/>
  <c r="K14" i="29"/>
  <c r="L17" i="29"/>
  <c r="K20" i="29"/>
  <c r="L11" i="29"/>
  <c r="K12" i="29"/>
  <c r="H133" i="29"/>
  <c r="H57" i="29"/>
  <c r="L102" i="26"/>
  <c r="M2" i="7"/>
  <c r="L67" i="7"/>
  <c r="L108" i="7"/>
  <c r="L164" i="7"/>
  <c r="L163" i="7"/>
  <c r="L175" i="7"/>
  <c r="L180" i="7"/>
  <c r="L174" i="7"/>
  <c r="L179" i="7"/>
  <c r="L165" i="7"/>
  <c r="L154" i="7"/>
  <c r="L162" i="7"/>
  <c r="L176" i="7"/>
  <c r="L181" i="7"/>
  <c r="L177" i="7"/>
  <c r="L185" i="7"/>
  <c r="L159" i="7"/>
  <c r="L168" i="7"/>
  <c r="L155" i="7"/>
  <c r="L160" i="7"/>
  <c r="L171" i="7"/>
  <c r="L169" i="7"/>
  <c r="L173" i="7"/>
  <c r="L183" i="7"/>
  <c r="L170" i="7"/>
  <c r="L158" i="7"/>
  <c r="L156" i="7"/>
  <c r="L167" i="7"/>
  <c r="L178" i="7"/>
  <c r="L182" i="7"/>
  <c r="L166" i="7"/>
  <c r="L172" i="7"/>
  <c r="L184" i="7"/>
  <c r="L157" i="7"/>
  <c r="L161" i="7"/>
  <c r="I103" i="29"/>
  <c r="F739" i="58"/>
  <c r="I33" i="29"/>
  <c r="I36" i="16"/>
  <c r="I38" i="16" s="1"/>
  <c r="I44" i="28"/>
  <c r="J31" i="16"/>
  <c r="J115" i="7"/>
  <c r="K21" i="16"/>
  <c r="H991" i="5"/>
  <c r="G990" i="5"/>
  <c r="H1319" i="5"/>
  <c r="H1525" i="5"/>
  <c r="H1237" i="5"/>
  <c r="H292" i="5"/>
  <c r="H1484" i="5"/>
  <c r="H1566" i="5"/>
  <c r="H415" i="5"/>
  <c r="H1607" i="5"/>
  <c r="H1196" i="5"/>
  <c r="H374" i="5"/>
  <c r="H333" i="5"/>
  <c r="F25" i="2"/>
  <c r="G1442" i="5"/>
  <c r="H1032" i="5"/>
  <c r="H1401" i="5"/>
  <c r="H1360" i="5"/>
  <c r="I188" i="5"/>
  <c r="I918" i="5"/>
  <c r="I721" i="5"/>
  <c r="I66" i="5"/>
  <c r="I1271" i="5"/>
  <c r="I324" i="5"/>
  <c r="I146" i="5"/>
  <c r="I619" i="5"/>
  <c r="I335" i="5"/>
  <c r="I945" i="5"/>
  <c r="I1614" i="5"/>
  <c r="I27" i="5"/>
  <c r="I346" i="5"/>
  <c r="I1475" i="5"/>
  <c r="I1137" i="5"/>
  <c r="I780" i="5"/>
  <c r="I1255" i="5"/>
  <c r="I1707" i="5"/>
  <c r="I597" i="5"/>
  <c r="I1603" i="5"/>
  <c r="I1093" i="5"/>
  <c r="I138" i="5"/>
  <c r="I1636" i="5"/>
  <c r="I1783" i="5"/>
  <c r="I1605" i="5"/>
  <c r="I1811" i="5"/>
  <c r="I1610" i="5"/>
  <c r="I1947" i="5"/>
  <c r="I1702" i="5"/>
  <c r="I915" i="5"/>
  <c r="I1827" i="5"/>
  <c r="I648" i="5"/>
  <c r="I1210" i="5"/>
  <c r="I1453" i="5"/>
  <c r="I1342" i="5"/>
  <c r="I591" i="5"/>
  <c r="I122" i="5"/>
  <c r="I1664" i="5"/>
  <c r="I1639" i="5"/>
  <c r="I1753" i="5"/>
  <c r="I1270" i="5"/>
  <c r="I1460" i="5"/>
  <c r="I1587" i="5"/>
  <c r="I1630" i="5"/>
  <c r="I144" i="5"/>
  <c r="I1520" i="5"/>
  <c r="I110" i="5"/>
  <c r="I661" i="5"/>
  <c r="I1439" i="5"/>
  <c r="I926" i="5"/>
  <c r="I1683" i="5"/>
  <c r="I565" i="5"/>
  <c r="I1174" i="5"/>
  <c r="I985" i="5"/>
  <c r="I403" i="5"/>
  <c r="I1665" i="5"/>
  <c r="I291" i="5"/>
  <c r="I303" i="5"/>
  <c r="I958" i="5"/>
  <c r="I1555" i="5"/>
  <c r="I1459" i="5"/>
  <c r="I1975" i="5"/>
  <c r="I1902" i="5"/>
  <c r="I1942" i="5"/>
  <c r="I174" i="5"/>
  <c r="I812" i="5"/>
  <c r="I610" i="5"/>
  <c r="I796" i="5"/>
  <c r="I574" i="5"/>
  <c r="I1483" i="5"/>
  <c r="I651" i="5"/>
  <c r="I1169" i="5"/>
  <c r="I1823" i="5"/>
  <c r="I160" i="5"/>
  <c r="I441" i="5"/>
  <c r="I300" i="5"/>
  <c r="I1531" i="5"/>
  <c r="I220" i="5"/>
  <c r="I1826" i="5"/>
  <c r="I1287" i="5"/>
  <c r="I1214" i="5"/>
  <c r="I178" i="5"/>
  <c r="I1371" i="5"/>
  <c r="I599" i="5"/>
  <c r="I1117" i="5"/>
  <c r="I1380" i="5"/>
  <c r="I1160" i="5"/>
  <c r="I363" i="5"/>
  <c r="I772" i="5"/>
  <c r="I1415" i="5"/>
  <c r="I1800" i="5"/>
  <c r="I106" i="5"/>
  <c r="I1150" i="5"/>
  <c r="I348" i="5"/>
  <c r="I301" i="5"/>
  <c r="I1455" i="5"/>
  <c r="I671" i="5"/>
  <c r="I244" i="5"/>
  <c r="I454" i="5"/>
  <c r="I1248" i="5"/>
  <c r="I37" i="5"/>
  <c r="I1448" i="5"/>
  <c r="I1824" i="5"/>
  <c r="I1456" i="5"/>
  <c r="I1927" i="5"/>
  <c r="I1133" i="5"/>
  <c r="I1967" i="5"/>
  <c r="I777" i="5"/>
  <c r="I726" i="5"/>
  <c r="I1263" i="5"/>
  <c r="I1450" i="5"/>
  <c r="I677" i="5"/>
  <c r="I107" i="5"/>
  <c r="I101" i="5"/>
  <c r="I1637" i="5"/>
  <c r="I479" i="5"/>
  <c r="I39" i="5"/>
  <c r="I1398" i="5"/>
  <c r="I429" i="5"/>
  <c r="I1010" i="5"/>
  <c r="I1829" i="5"/>
  <c r="I1131" i="5"/>
  <c r="I484" i="5"/>
  <c r="I464" i="5"/>
  <c r="I1709" i="5"/>
  <c r="I1714" i="5"/>
  <c r="I558" i="5"/>
  <c r="I158" i="5"/>
  <c r="I1631" i="5"/>
  <c r="I1612" i="5"/>
  <c r="I1535" i="5"/>
  <c r="I1218" i="5"/>
  <c r="I1357" i="5"/>
  <c r="I1516" i="5"/>
  <c r="I588" i="5"/>
  <c r="I1915" i="5"/>
  <c r="I237" i="5"/>
  <c r="I474" i="5"/>
  <c r="I1514" i="5"/>
  <c r="I268" i="5"/>
  <c r="I111" i="5"/>
  <c r="I165" i="5"/>
  <c r="I1444" i="5"/>
  <c r="I1314" i="5"/>
  <c r="I1860" i="5"/>
  <c r="I1362" i="5"/>
  <c r="I1515" i="5"/>
  <c r="I1213" i="5"/>
  <c r="I1025" i="5"/>
  <c r="I1428" i="5"/>
  <c r="I368" i="5"/>
  <c r="I741" i="5"/>
  <c r="I1556" i="5"/>
  <c r="I947" i="5"/>
  <c r="I306" i="5"/>
  <c r="I1307" i="5"/>
  <c r="I1154" i="5"/>
  <c r="I928" i="5"/>
  <c r="I105" i="5"/>
  <c r="I1696" i="5"/>
  <c r="I1051" i="5"/>
  <c r="I74" i="5"/>
  <c r="I602" i="5"/>
  <c r="I404" i="5"/>
  <c r="I600" i="5"/>
  <c r="I426" i="5"/>
  <c r="I32" i="5"/>
  <c r="I345" i="5"/>
  <c r="I1227" i="5"/>
  <c r="I1661" i="5"/>
  <c r="I1906" i="5"/>
  <c r="I1121" i="5"/>
  <c r="I1132" i="5"/>
  <c r="I1144" i="5"/>
  <c r="I637" i="5"/>
  <c r="I1585" i="5"/>
  <c r="I1089" i="5"/>
  <c r="I1850" i="5"/>
  <c r="I1822" i="5"/>
  <c r="I349" i="5"/>
  <c r="I1018" i="5"/>
  <c r="I635" i="5"/>
  <c r="I1293" i="5"/>
  <c r="I1325" i="5"/>
  <c r="I41" i="5"/>
  <c r="I856" i="5"/>
  <c r="I716" i="5"/>
  <c r="I553" i="5"/>
  <c r="I150" i="5"/>
  <c r="I763" i="5"/>
  <c r="I1075" i="5"/>
  <c r="I1431" i="5"/>
  <c r="I1701" i="5"/>
  <c r="I139" i="5"/>
  <c r="I811" i="5"/>
  <c r="I1163" i="5"/>
  <c r="I36" i="5"/>
  <c r="I1563" i="5"/>
  <c r="I987" i="5"/>
  <c r="I1054" i="5"/>
  <c r="I1435" i="5"/>
  <c r="I1643" i="5"/>
  <c r="I1400" i="5"/>
  <c r="I683" i="5"/>
  <c r="I1565" i="5"/>
  <c r="I1825" i="5"/>
  <c r="I1086" i="5"/>
  <c r="I730" i="5"/>
  <c r="I1464" i="5"/>
  <c r="I1561" i="5"/>
  <c r="I1301" i="5"/>
  <c r="I408" i="5"/>
  <c r="I56" i="5"/>
  <c r="I1492" i="5"/>
  <c r="I463" i="5"/>
  <c r="I1094" i="5"/>
  <c r="I1223" i="5"/>
  <c r="I1165" i="5"/>
  <c r="I641" i="5"/>
  <c r="I1087" i="5"/>
  <c r="I595" i="5"/>
  <c r="I1175" i="5"/>
  <c r="I561" i="5"/>
  <c r="I482" i="5"/>
  <c r="I1498" i="5"/>
  <c r="I972" i="5"/>
  <c r="I660" i="5"/>
  <c r="I1873" i="5"/>
  <c r="I438" i="5"/>
  <c r="I276" i="5"/>
  <c r="I642" i="5"/>
  <c r="I1205" i="5"/>
  <c r="I977" i="5"/>
  <c r="I890" i="5"/>
  <c r="I1273" i="5"/>
  <c r="I1303" i="5"/>
  <c r="I1233" i="5"/>
  <c r="I672" i="5"/>
  <c r="I1382" i="5"/>
  <c r="I1096" i="5"/>
  <c r="I1207" i="5"/>
  <c r="I1091" i="5"/>
  <c r="I1364" i="5"/>
  <c r="I1611" i="5"/>
  <c r="I715" i="5"/>
  <c r="I1533" i="5"/>
  <c r="I245" i="5"/>
  <c r="I1354" i="5"/>
  <c r="I1343" i="5"/>
  <c r="I1471" i="5"/>
  <c r="I209" i="5"/>
  <c r="I366" i="5"/>
  <c r="I1919" i="5"/>
  <c r="I879" i="5"/>
  <c r="I98" i="5"/>
  <c r="I1197" i="5"/>
  <c r="I585" i="5"/>
  <c r="I1023" i="5"/>
  <c r="I272" i="5"/>
  <c r="I765" i="5"/>
  <c r="I885" i="5"/>
  <c r="I1105" i="5"/>
  <c r="I1417" i="5"/>
  <c r="I1945" i="5"/>
  <c r="I1965" i="5"/>
  <c r="I86" i="5"/>
  <c r="I202" i="5"/>
  <c r="I535" i="5"/>
  <c r="I1688" i="5"/>
  <c r="I1654" i="5"/>
  <c r="I355" i="5"/>
  <c r="I492" i="5"/>
  <c r="I427" i="5"/>
  <c r="I307" i="5"/>
  <c r="I1418" i="5"/>
  <c r="I860" i="5"/>
  <c r="I576" i="5"/>
  <c r="I1878" i="5"/>
  <c r="I162" i="5"/>
  <c r="I562" i="5"/>
  <c r="I933" i="5"/>
  <c r="I1716" i="5"/>
  <c r="I1109" i="5"/>
  <c r="I1130" i="5"/>
  <c r="I1476" i="5"/>
  <c r="I1221" i="5"/>
  <c r="I807" i="5"/>
  <c r="I517" i="5"/>
  <c r="I1601" i="5"/>
  <c r="I487" i="5"/>
  <c r="I352" i="5"/>
  <c r="I886" i="5"/>
  <c r="I604" i="5"/>
  <c r="I850" i="5"/>
  <c r="I417" i="5"/>
  <c r="I436" i="5"/>
  <c r="I246" i="5"/>
  <c r="I1961" i="5"/>
  <c r="I1410" i="5"/>
  <c r="I932" i="5"/>
  <c r="I668" i="5"/>
  <c r="I1420" i="5"/>
  <c r="I1076" i="5"/>
  <c r="I1159" i="5"/>
  <c r="I997" i="5"/>
  <c r="I266" i="5"/>
  <c r="I1112" i="5"/>
  <c r="I465" i="5"/>
  <c r="I398" i="5"/>
  <c r="I942" i="5"/>
  <c r="I1419" i="5"/>
  <c r="I955" i="5"/>
  <c r="I733" i="5"/>
  <c r="I322" i="5"/>
  <c r="I638" i="5"/>
  <c r="I1449" i="5"/>
  <c r="I738" i="5"/>
  <c r="I1071" i="5"/>
  <c r="I1719" i="5"/>
  <c r="I1115" i="5"/>
  <c r="I965" i="5"/>
  <c r="I515" i="5"/>
  <c r="I948" i="5"/>
  <c r="I1030" i="5"/>
  <c r="I102" i="5"/>
  <c r="I753" i="5"/>
  <c r="I736" i="5"/>
  <c r="I1363" i="5"/>
  <c r="I545" i="5"/>
  <c r="I1590" i="5"/>
  <c r="I1744" i="5"/>
  <c r="I1474" i="5"/>
  <c r="I104" i="5"/>
  <c r="I1184" i="5"/>
  <c r="I905" i="5"/>
  <c r="I1782" i="5"/>
  <c r="I729" i="5"/>
  <c r="I1624" i="5"/>
  <c r="I182" i="5"/>
  <c r="I389" i="5"/>
  <c r="I816" i="5"/>
  <c r="I1729" i="5"/>
  <c r="I280" i="5"/>
  <c r="I196" i="5"/>
  <c r="I607" i="5"/>
  <c r="I1766" i="5"/>
  <c r="I1040" i="5"/>
  <c r="I1480" i="5"/>
  <c r="I1201" i="5"/>
  <c r="I1219" i="5"/>
  <c r="I1374" i="5"/>
  <c r="I814" i="5"/>
  <c r="I1015" i="5"/>
  <c r="I630" i="5"/>
  <c r="I199" i="5"/>
  <c r="I1580" i="5"/>
  <c r="I594" i="5"/>
  <c r="I1736" i="5"/>
  <c r="I1923" i="5"/>
  <c r="I1275" i="5"/>
  <c r="I1373" i="5"/>
  <c r="I801" i="5"/>
  <c r="I1676" i="5"/>
  <c r="I1406" i="5"/>
  <c r="I1718" i="5"/>
  <c r="I330" i="5"/>
  <c r="I64" i="5"/>
  <c r="I402" i="5"/>
  <c r="I201" i="5"/>
  <c r="I654" i="5"/>
  <c r="I1432" i="5"/>
  <c r="I618" i="5"/>
  <c r="I1224" i="5"/>
  <c r="I258" i="5"/>
  <c r="I1769" i="5"/>
  <c r="I837" i="5"/>
  <c r="I824" i="5"/>
  <c r="I1521" i="5"/>
  <c r="I51" i="5"/>
  <c r="I1434" i="5"/>
  <c r="I1313" i="5"/>
  <c r="I570" i="5"/>
  <c r="I262" i="5"/>
  <c r="I728" i="5"/>
  <c r="I416" i="5"/>
  <c r="I1333" i="5"/>
  <c r="I365" i="5"/>
  <c r="I1954" i="5"/>
  <c r="I1200" i="5"/>
  <c r="I1576" i="5"/>
  <c r="I633" i="5"/>
  <c r="I847" i="5"/>
  <c r="I590" i="5"/>
  <c r="I256" i="5"/>
  <c r="I678" i="5"/>
  <c r="I980" i="5"/>
  <c r="I1203" i="5"/>
  <c r="I1527" i="5"/>
  <c r="I1139" i="5"/>
  <c r="I339" i="5"/>
  <c r="I808" i="5"/>
  <c r="I432" i="5"/>
  <c r="I700" i="5"/>
  <c r="I1501" i="5"/>
  <c r="I739" i="5"/>
  <c r="I612" i="5"/>
  <c r="I148" i="5"/>
  <c r="I341" i="5"/>
  <c r="I1870" i="5"/>
  <c r="I315" i="5"/>
  <c r="I1768" i="5"/>
  <c r="I313" i="5"/>
  <c r="I914" i="5"/>
  <c r="I1281" i="5"/>
  <c r="I792" i="5"/>
  <c r="I336" i="5"/>
  <c r="I147" i="5"/>
  <c r="I1853" i="5"/>
  <c r="I370" i="5"/>
  <c r="I1446" i="5"/>
  <c r="I327" i="5"/>
  <c r="I559" i="5"/>
  <c r="I378" i="5"/>
  <c r="I1072" i="5"/>
  <c r="I1083" i="5"/>
  <c r="I702" i="5"/>
  <c r="I1413" i="5"/>
  <c r="I549" i="5"/>
  <c r="I1786" i="5"/>
  <c r="I1810" i="5"/>
  <c r="I1861" i="5"/>
  <c r="I1241" i="5"/>
  <c r="I1472" i="5"/>
  <c r="I659" i="5"/>
  <c r="I69" i="5"/>
  <c r="I1720" i="5"/>
  <c r="I1261" i="5"/>
  <c r="I1345" i="5"/>
  <c r="I1202" i="5"/>
  <c r="I1346" i="5"/>
  <c r="I475" i="5"/>
  <c r="I221" i="5"/>
  <c r="I1304" i="5"/>
  <c r="I1004" i="5"/>
  <c r="I232" i="5"/>
  <c r="I312" i="5"/>
  <c r="I853" i="5"/>
  <c r="I734" i="5"/>
  <c r="I242" i="5"/>
  <c r="I1216" i="5"/>
  <c r="I778" i="5"/>
  <c r="I1540" i="5"/>
  <c r="I1232" i="5"/>
  <c r="I1331" i="5"/>
  <c r="I431" i="5"/>
  <c r="I1181" i="5"/>
  <c r="I505" i="5"/>
  <c r="I21" i="5"/>
  <c r="I485" i="5"/>
  <c r="I1615" i="5"/>
  <c r="I1583" i="5"/>
  <c r="I1187" i="5"/>
  <c r="I118" i="5"/>
  <c r="I1110" i="5"/>
  <c r="I1588" i="5"/>
  <c r="I756" i="5"/>
  <c r="I154" i="5"/>
  <c r="I929" i="5"/>
  <c r="I1914" i="5"/>
  <c r="I1365" i="5"/>
  <c r="I820" i="5"/>
  <c r="I1968" i="5"/>
  <c r="I453" i="5"/>
  <c r="I927" i="5"/>
  <c r="I1571" i="5"/>
  <c r="I1832" i="5"/>
  <c r="I506" i="5"/>
  <c r="I1289" i="5"/>
  <c r="I233" i="5"/>
  <c r="I936" i="5"/>
  <c r="I1952" i="5"/>
  <c r="I1682" i="5"/>
  <c r="I1879" i="5"/>
  <c r="I230" i="5"/>
  <c r="I1276" i="5"/>
  <c r="I180" i="5"/>
  <c r="I1558" i="5"/>
  <c r="I881" i="5"/>
  <c r="I924" i="5"/>
  <c r="I1647" i="5"/>
  <c r="I719" i="5"/>
  <c r="I1792" i="5"/>
  <c r="I1046" i="5"/>
  <c r="I751" i="5"/>
  <c r="I76" i="5"/>
  <c r="I208" i="5"/>
  <c r="I679" i="5"/>
  <c r="I1663" i="5"/>
  <c r="I1969" i="5"/>
  <c r="I1308" i="5"/>
  <c r="I1670" i="5"/>
  <c r="I1370" i="5"/>
  <c r="I1695" i="5"/>
  <c r="I124" i="5"/>
  <c r="I185" i="5"/>
  <c r="I414" i="5"/>
  <c r="I1781" i="5"/>
  <c r="I149" i="5"/>
  <c r="I234" i="5"/>
  <c r="I1508" i="5"/>
  <c r="I1921" i="5"/>
  <c r="I207" i="5"/>
  <c r="I386" i="5"/>
  <c r="I1236" i="5"/>
  <c r="I577" i="5"/>
  <c r="I1007" i="5"/>
  <c r="I845" i="5"/>
  <c r="I471" i="5"/>
  <c r="I1557" i="5"/>
  <c r="I601" i="5"/>
  <c r="I186" i="5"/>
  <c r="I935" i="5"/>
  <c r="I34" i="5"/>
  <c r="I342" i="5"/>
  <c r="I994" i="5"/>
  <c r="I1047" i="5"/>
  <c r="I1506" i="5"/>
  <c r="I1820" i="5"/>
  <c r="I1151" i="5"/>
  <c r="I1246" i="5"/>
  <c r="I19" i="5"/>
  <c r="I976" i="5"/>
  <c r="I1750" i="5"/>
  <c r="I1368" i="5"/>
  <c r="I112" i="5"/>
  <c r="I957" i="5"/>
  <c r="I423" i="5"/>
  <c r="I371" i="5"/>
  <c r="I925" i="5"/>
  <c r="I1106" i="5"/>
  <c r="I1016" i="5"/>
  <c r="I852" i="5"/>
  <c r="I797" i="5"/>
  <c r="I1340" i="5"/>
  <c r="I73" i="5"/>
  <c r="I1569" i="5"/>
  <c r="I284" i="5"/>
  <c r="I653" i="5"/>
  <c r="I1441" i="5"/>
  <c r="I1253" i="5"/>
  <c r="I1892" i="5"/>
  <c r="I489" i="5"/>
  <c r="I1706" i="5"/>
  <c r="I833" i="5"/>
  <c r="I743" i="5"/>
  <c r="I865" i="5"/>
  <c r="I855" i="5"/>
  <c r="I1559" i="5"/>
  <c r="I1807" i="5"/>
  <c r="I1568" i="5"/>
  <c r="I217" i="5"/>
  <c r="I758" i="5"/>
  <c r="I757" i="5"/>
  <c r="I998" i="5"/>
  <c r="I834" i="5"/>
  <c r="I1900" i="5"/>
  <c r="I259" i="5"/>
  <c r="I694" i="5"/>
  <c r="I326" i="5"/>
  <c r="I1189" i="5"/>
  <c r="I1452" i="5"/>
  <c r="I1256" i="5"/>
  <c r="I1059" i="5"/>
  <c r="I103" i="5"/>
  <c r="I862" i="5"/>
  <c r="I1712" i="5"/>
  <c r="I752" i="5"/>
  <c r="I44" i="5"/>
  <c r="I442" i="5"/>
  <c r="I1789" i="5"/>
  <c r="I1495" i="5"/>
  <c r="I614" i="5"/>
  <c r="I1930" i="5"/>
  <c r="I1017" i="5"/>
  <c r="I1510" i="5"/>
  <c r="I799" i="5"/>
  <c r="I536" i="5"/>
  <c r="I1209" i="5"/>
  <c r="I1423" i="5"/>
  <c r="I876" i="5"/>
  <c r="I567" i="5"/>
  <c r="I1116" i="5"/>
  <c r="I1020" i="5"/>
  <c r="I1621" i="5"/>
  <c r="I1679" i="5"/>
  <c r="I832" i="5"/>
  <c r="I1955" i="5"/>
  <c r="I1451" i="5"/>
  <c r="I988" i="5"/>
  <c r="I776" i="5"/>
  <c r="I314" i="5"/>
  <c r="I963" i="5"/>
  <c r="I1784" i="5"/>
  <c r="I156" i="5"/>
  <c r="I420" i="5"/>
  <c r="I1170" i="5"/>
  <c r="I1511" i="5"/>
  <c r="I287" i="5"/>
  <c r="I1752" i="5"/>
  <c r="I1778" i="5"/>
  <c r="I1737" i="5"/>
  <c r="I309" i="5"/>
  <c r="I1868" i="5"/>
  <c r="I96" i="5"/>
  <c r="I1749" i="5"/>
  <c r="I883" i="5"/>
  <c r="I1616" i="5"/>
  <c r="I1656" i="5"/>
  <c r="I295" i="5"/>
  <c r="I351" i="5"/>
  <c r="I1337" i="5"/>
  <c r="I215" i="5"/>
  <c r="I1674" i="5"/>
  <c r="I387" i="5"/>
  <c r="I1122" i="5"/>
  <c r="I1100" i="5"/>
  <c r="I1715" i="5"/>
  <c r="I1033" i="5"/>
  <c r="I494" i="5"/>
  <c r="I1095" i="5"/>
  <c r="I1834" i="5"/>
  <c r="I1882" i="5"/>
  <c r="I476" i="5"/>
  <c r="I964" i="5"/>
  <c r="I1161" i="5"/>
  <c r="I840" i="5"/>
  <c r="I1489" i="5"/>
  <c r="I52" i="5"/>
  <c r="I379" i="5"/>
  <c r="I253" i="5"/>
  <c r="I1609" i="5"/>
  <c r="I1613" i="5"/>
  <c r="I1524" i="5"/>
  <c r="I1662" i="5"/>
  <c r="I319" i="5"/>
  <c r="I1167" i="5"/>
  <c r="I569" i="5"/>
  <c r="I645" i="5"/>
  <c r="I573" i="5"/>
  <c r="I938" i="5"/>
  <c r="I1385" i="5"/>
  <c r="I1285" i="5"/>
  <c r="I433" i="5"/>
  <c r="I1259" i="5"/>
  <c r="I1031" i="5"/>
  <c r="I1384" i="5"/>
  <c r="I1469" i="5"/>
  <c r="I1052" i="5"/>
  <c r="I380" i="5"/>
  <c r="I14" i="5"/>
  <c r="I1195" i="5"/>
  <c r="I478" i="5"/>
  <c r="I531" i="5"/>
  <c r="I1067" i="5"/>
  <c r="I1299" i="5"/>
  <c r="I1573" i="5"/>
  <c r="I1388" i="5"/>
  <c r="I179" i="5"/>
  <c r="I225" i="5"/>
  <c r="I1785" i="5"/>
  <c r="I1780" i="5"/>
  <c r="I1433" i="5"/>
  <c r="I923" i="5"/>
  <c r="I686" i="5"/>
  <c r="I737" i="5"/>
  <c r="I430" i="5"/>
  <c r="I684" i="5"/>
  <c r="I239" i="5"/>
  <c r="I1950" i="5"/>
  <c r="I190" i="5"/>
  <c r="I140" i="5"/>
  <c r="I1082" i="5"/>
  <c r="I764" i="5"/>
  <c r="I1685" i="5"/>
  <c r="I587" i="5"/>
  <c r="I1148" i="5"/>
  <c r="I109" i="5"/>
  <c r="I1146" i="5"/>
  <c r="I1066" i="5"/>
  <c r="I1925" i="5"/>
  <c r="I1297" i="5"/>
  <c r="I1074" i="5"/>
  <c r="I725" i="5"/>
  <c r="I1642" i="5"/>
  <c r="I1723" i="5"/>
  <c r="I23" i="5"/>
  <c r="I1491" i="5"/>
  <c r="I65" i="5"/>
  <c r="I605" i="5"/>
  <c r="I75" i="5"/>
  <c r="I92" i="5"/>
  <c r="I1638" i="5"/>
  <c r="I1069" i="5"/>
  <c r="I448" i="5"/>
  <c r="I1482" i="5"/>
  <c r="I655" i="5"/>
  <c r="I1844" i="5"/>
  <c r="I514" i="5"/>
  <c r="I1392" i="5"/>
  <c r="I1026" i="5"/>
  <c r="I1166" i="5"/>
  <c r="I222" i="5"/>
  <c r="I79" i="5"/>
  <c r="I265" i="5"/>
  <c r="I1551" i="5"/>
  <c r="I1518" i="5"/>
  <c r="I488" i="5"/>
  <c r="I250" i="5"/>
  <c r="I495" i="5"/>
  <c r="I596" i="5"/>
  <c r="I1896" i="5"/>
  <c r="I340" i="5"/>
  <c r="I1421" i="5"/>
  <c r="I425" i="5"/>
  <c r="I126" i="5"/>
  <c r="I566" i="5"/>
  <c r="I1395" i="5"/>
  <c r="I1300" i="5"/>
  <c r="I579" i="5"/>
  <c r="I946" i="5"/>
  <c r="I1586" i="5"/>
  <c r="I1831" i="5"/>
  <c r="I592" i="5"/>
  <c r="I760" i="5"/>
  <c r="I1258" i="5"/>
  <c r="I470" i="5"/>
  <c r="I1088" i="5"/>
  <c r="I1584" i="5"/>
  <c r="I119" i="5"/>
  <c r="I1212" i="5"/>
  <c r="J2" i="5"/>
  <c r="I206" i="5"/>
  <c r="I167" i="5"/>
  <c r="I762" i="5"/>
  <c r="I1242" i="5"/>
  <c r="I650" i="5"/>
  <c r="I1941" i="5"/>
  <c r="I1347" i="5"/>
  <c r="I1801" i="5"/>
  <c r="I904" i="5"/>
  <c r="I1839" i="5"/>
  <c r="I529" i="5"/>
  <c r="I1773" i="5"/>
  <c r="I294" i="5"/>
  <c r="I62" i="5"/>
  <c r="I445" i="5"/>
  <c r="I1157" i="5"/>
  <c r="I1819" i="5"/>
  <c r="I137" i="5"/>
  <c r="I1156" i="5"/>
  <c r="I383" i="5"/>
  <c r="I921" i="5"/>
  <c r="I437" i="5"/>
  <c r="I723" i="5"/>
  <c r="I100" i="5"/>
  <c r="I674" i="5"/>
  <c r="I1851" i="5"/>
  <c r="I325" i="5"/>
  <c r="I1852" i="5"/>
  <c r="I1426" i="5"/>
  <c r="I298" i="5"/>
  <c r="I1012" i="5"/>
  <c r="I992" i="5"/>
  <c r="I1700" i="5"/>
  <c r="I1910" i="5"/>
  <c r="I1176" i="5"/>
  <c r="I466" i="5"/>
  <c r="I1173" i="5"/>
  <c r="I401" i="5"/>
  <c r="I473" i="5"/>
  <c r="I974" i="5"/>
  <c r="I1971" i="5"/>
  <c r="I1741" i="5"/>
  <c r="I1080" i="5"/>
  <c r="I1229" i="5"/>
  <c r="I887" i="5"/>
  <c r="I316" i="5"/>
  <c r="I93" i="5"/>
  <c r="I125" i="5"/>
  <c r="I1770" i="5"/>
  <c r="I727" i="5"/>
  <c r="I783" i="5"/>
  <c r="I1595" i="5"/>
  <c r="I483" i="5"/>
  <c r="I1286" i="5"/>
  <c r="I384" i="5"/>
  <c r="I821" i="5"/>
  <c r="I1549" i="5"/>
  <c r="I768" i="5"/>
  <c r="I1264" i="5"/>
  <c r="I1835" i="5"/>
  <c r="I685" i="5"/>
  <c r="I1128" i="5"/>
  <c r="I1740" i="5"/>
  <c r="I1691" i="5"/>
  <c r="I1544" i="5"/>
  <c r="I851" i="5"/>
  <c r="I1574" i="5"/>
  <c r="I1908" i="5"/>
  <c r="I1393" i="5"/>
  <c r="I1754" i="5"/>
  <c r="I317" i="5"/>
  <c r="I934" i="5"/>
  <c r="I693" i="5"/>
  <c r="I1608" i="5"/>
  <c r="I906" i="5"/>
  <c r="I1279" i="5"/>
  <c r="I959" i="5"/>
  <c r="I1330" i="5"/>
  <c r="I1183" i="5"/>
  <c r="I1673" i="5"/>
  <c r="I1348" i="5"/>
  <c r="I1323" i="5"/>
  <c r="I175" i="5"/>
  <c r="I875" i="5"/>
  <c r="I1369" i="5"/>
  <c r="I1204" i="5"/>
  <c r="I1836" i="5"/>
  <c r="I1519" i="5"/>
  <c r="I1186" i="5"/>
  <c r="I1440" i="5"/>
  <c r="I33" i="5"/>
  <c r="I1466" i="5"/>
  <c r="I1762" i="5"/>
  <c r="I332" i="5"/>
  <c r="I1777" i="5"/>
  <c r="I967" i="5"/>
  <c r="I1761" i="5"/>
  <c r="I424" i="5"/>
  <c r="I1966" i="5"/>
  <c r="I1149" i="5"/>
  <c r="I1029" i="5"/>
  <c r="I895" i="5"/>
  <c r="I1771" i="5"/>
  <c r="I1147" i="5"/>
  <c r="I1412" i="5"/>
  <c r="I1597" i="5"/>
  <c r="I874" i="5"/>
  <c r="I1470" i="5"/>
  <c r="I1627" i="5"/>
  <c r="I632" i="5"/>
  <c r="I127" i="5"/>
  <c r="I1645" i="5"/>
  <c r="I1375" i="5"/>
  <c r="I1946" i="5"/>
  <c r="I1972" i="5"/>
  <c r="I1098" i="5"/>
  <c r="I1107" i="5"/>
  <c r="I810" i="5"/>
  <c r="I390" i="5"/>
  <c r="I1602" i="5"/>
  <c r="I1358" i="5"/>
  <c r="I688" i="5"/>
  <c r="I249" i="5"/>
  <c r="I468" i="5"/>
  <c r="I1791" i="5"/>
  <c r="I1192" i="5"/>
  <c r="I894" i="5"/>
  <c r="I882" i="5"/>
  <c r="I1703" i="5"/>
  <c r="I189" i="5"/>
  <c r="I59" i="5"/>
  <c r="I411" i="5"/>
  <c r="I1168" i="5"/>
  <c r="I282" i="5"/>
  <c r="I1960" i="5"/>
  <c r="I1599" i="5"/>
  <c r="I698" i="5"/>
  <c r="I1050" i="5"/>
  <c r="I400" i="5"/>
  <c r="I1092" i="5"/>
  <c r="I1309" i="5"/>
  <c r="I966" i="5"/>
  <c r="I1888" i="5"/>
  <c r="I243" i="5"/>
  <c r="I362" i="5"/>
  <c r="I24" i="5"/>
  <c r="I1763" i="5"/>
  <c r="I264" i="5"/>
  <c r="I70" i="5"/>
  <c r="I472" i="5"/>
  <c r="I1803" i="5"/>
  <c r="I467" i="5"/>
  <c r="I1295" i="5"/>
  <c r="I38" i="5"/>
  <c r="I1837" i="5"/>
  <c r="I1090" i="5"/>
  <c r="I10" i="5"/>
  <c r="I1284" i="5"/>
  <c r="I742" i="5"/>
  <c r="I1499" i="5"/>
  <c r="I1512" i="5"/>
  <c r="I628" i="5"/>
  <c r="I1620" i="5"/>
  <c r="I15" i="5"/>
  <c r="I1678" i="5"/>
  <c r="I347" i="5"/>
  <c r="I643" i="5"/>
  <c r="I1593" i="5"/>
  <c r="I999" i="5"/>
  <c r="I153" i="5"/>
  <c r="I1061" i="5"/>
  <c r="I532" i="5"/>
  <c r="I802" i="5"/>
  <c r="I42" i="5"/>
  <c r="I1041" i="5"/>
  <c r="I1684" i="5"/>
  <c r="I1618" i="5"/>
  <c r="I554" i="5"/>
  <c r="I1104" i="5"/>
  <c r="I1226" i="5"/>
  <c r="I193" i="5"/>
  <c r="I907" i="5"/>
  <c r="I609" i="5"/>
  <c r="I1974" i="5"/>
  <c r="I486" i="5"/>
  <c r="I897" i="5"/>
  <c r="I779" i="5"/>
  <c r="I1145" i="5"/>
  <c r="I1408" i="5"/>
  <c r="I901" i="5"/>
  <c r="I116" i="5"/>
  <c r="I1885" i="5"/>
  <c r="I1875" i="5"/>
  <c r="I1387" i="5"/>
  <c r="I1320" i="5"/>
  <c r="I1790" i="5"/>
  <c r="I218" i="5"/>
  <c r="I615" i="5"/>
  <c r="I769" i="5"/>
  <c r="I813" i="5"/>
  <c r="I1274" i="5"/>
  <c r="I1265" i="5"/>
  <c r="I1430" i="5"/>
  <c r="I1123" i="5"/>
  <c r="I1065" i="5"/>
  <c r="I960" i="5"/>
  <c r="I857" i="5"/>
  <c r="I1182" i="5"/>
  <c r="I1507" i="5"/>
  <c r="I673" i="5"/>
  <c r="I1490" i="5"/>
  <c r="I1903" i="5"/>
  <c r="I1619" i="5"/>
  <c r="I1814" i="5"/>
  <c r="I115" i="5"/>
  <c r="I1797" i="5"/>
  <c r="I849" i="5"/>
  <c r="I1000" i="5"/>
  <c r="I31" i="5"/>
  <c r="I732" i="5"/>
  <c r="I995" i="5"/>
  <c r="I1756" i="5"/>
  <c r="I1039" i="5"/>
  <c r="I350" i="5"/>
  <c r="I275" i="5"/>
  <c r="I1708" i="5"/>
  <c r="I1310" i="5"/>
  <c r="I1260" i="5"/>
  <c r="I67" i="5"/>
  <c r="I1035" i="5"/>
  <c r="I1311" i="5"/>
  <c r="I552" i="5"/>
  <c r="I1102" i="5"/>
  <c r="I589" i="5"/>
  <c r="I984" i="5"/>
  <c r="I1211" i="5"/>
  <c r="I547" i="5"/>
  <c r="I1136" i="5"/>
  <c r="I166" i="5"/>
  <c r="I159" i="5"/>
  <c r="I1225" i="5"/>
  <c r="I1871" i="5"/>
  <c r="I1003" i="5"/>
  <c r="I1872" i="5"/>
  <c r="I1562" i="5"/>
  <c r="I1659" i="5"/>
  <c r="I775" i="5"/>
  <c r="I1570" i="5"/>
  <c r="I1118" i="5"/>
  <c r="I177" i="5"/>
  <c r="I507" i="5"/>
  <c r="I1949" i="5"/>
  <c r="I283" i="5"/>
  <c r="I446" i="5"/>
  <c r="I1085" i="5"/>
  <c r="I203" i="5"/>
  <c r="I320" i="5"/>
  <c r="I114" i="5"/>
  <c r="I393" i="5"/>
  <c r="I376" i="5"/>
  <c r="I297" i="5"/>
  <c r="I982" i="5"/>
  <c r="I658" i="5"/>
  <c r="I1671" i="5"/>
  <c r="I740" i="5"/>
  <c r="I1266" i="5"/>
  <c r="I1745" i="5"/>
  <c r="I896" i="5"/>
  <c r="I898" i="5"/>
  <c r="I1894" i="5"/>
  <c r="I917" i="5"/>
  <c r="I1002" i="5"/>
  <c r="I1235" i="5"/>
  <c r="I1889" i="5"/>
  <c r="I369" i="5"/>
  <c r="I1536" i="5"/>
  <c r="I722" i="5"/>
  <c r="I1411" i="5"/>
  <c r="I183" i="5"/>
  <c r="I1378" i="5"/>
  <c r="I1497" i="5"/>
  <c r="I1929" i="5"/>
  <c r="I1177" i="5"/>
  <c r="I55" i="5"/>
  <c r="I238" i="5"/>
  <c r="I1351" i="5"/>
  <c r="I1125" i="5"/>
  <c r="I1291" i="5"/>
  <c r="I136" i="5"/>
  <c r="I143" i="5"/>
  <c r="I1198" i="5"/>
  <c r="I1686" i="5"/>
  <c r="I1009" i="5"/>
  <c r="I1726" i="5"/>
  <c r="I1911" i="5"/>
  <c r="I1650" i="5"/>
  <c r="I163" i="5"/>
  <c r="I113" i="5"/>
  <c r="I770" i="5"/>
  <c r="I1667" i="5"/>
  <c r="I419" i="5"/>
  <c r="I1063" i="5"/>
  <c r="I941" i="5"/>
  <c r="I54" i="5"/>
  <c r="I1865" i="5"/>
  <c r="I1022" i="5"/>
  <c r="I846" i="5"/>
  <c r="I1552" i="5"/>
  <c r="I308" i="5"/>
  <c r="I45" i="5"/>
  <c r="I1350" i="5"/>
  <c r="I1849" i="5"/>
  <c r="I593" i="5"/>
  <c r="I1027" i="5"/>
  <c r="I1539" i="5"/>
  <c r="I1414" i="5"/>
  <c r="I520" i="5"/>
  <c r="I257" i="5"/>
  <c r="I1922" i="5"/>
  <c r="I1335" i="5"/>
  <c r="I1390" i="5"/>
  <c r="I194" i="5"/>
  <c r="I1546" i="5"/>
  <c r="I1666" i="5"/>
  <c r="I1172" i="5"/>
  <c r="I903" i="5"/>
  <c r="I1312" i="5"/>
  <c r="I538" i="5"/>
  <c r="I1725" i="5"/>
  <c r="I509" i="5"/>
  <c r="I1477" i="5"/>
  <c r="I1028" i="5"/>
  <c r="I1243" i="5"/>
  <c r="I1262" i="5"/>
  <c r="I510" i="5"/>
  <c r="I270" i="5"/>
  <c r="I356" i="5"/>
  <c r="I759" i="5"/>
  <c r="I1486" i="5"/>
  <c r="I28" i="5"/>
  <c r="I1402" i="5"/>
  <c r="I523" i="5"/>
  <c r="I1001" i="5"/>
  <c r="I692" i="5"/>
  <c r="I819" i="5"/>
  <c r="I248" i="5"/>
  <c r="I133" i="5"/>
  <c r="I1517" i="5"/>
  <c r="I530" i="5"/>
  <c r="I761" i="5"/>
  <c r="I1447" i="5"/>
  <c r="I766" i="5"/>
  <c r="I117" i="5"/>
  <c r="I1828" i="5"/>
  <c r="I513" i="5"/>
  <c r="I795" i="5"/>
  <c r="I1097" i="5"/>
  <c r="I1730" i="5"/>
  <c r="I1479" i="5"/>
  <c r="I1687" i="5"/>
  <c r="I1352" i="5"/>
  <c r="I647" i="5"/>
  <c r="I40" i="5"/>
  <c r="I1913" i="5"/>
  <c r="I360" i="5"/>
  <c r="I620" i="5"/>
  <c r="I198" i="5"/>
  <c r="I525" i="5"/>
  <c r="I537" i="5"/>
  <c r="I1677" i="5"/>
  <c r="I1917" i="5"/>
  <c r="I710" i="5"/>
  <c r="I450" i="5"/>
  <c r="I358" i="5"/>
  <c r="I755" i="5"/>
  <c r="I1153" i="5"/>
  <c r="I555" i="5"/>
  <c r="I691" i="5"/>
  <c r="I939" i="5"/>
  <c r="I1103" i="5"/>
  <c r="I18" i="5"/>
  <c r="I712" i="5"/>
  <c r="I1951" i="5"/>
  <c r="I1429" i="5"/>
  <c r="I841" i="5"/>
  <c r="I1006" i="5"/>
  <c r="I809" i="5"/>
  <c r="I1496" i="5"/>
  <c r="I1019" i="5"/>
  <c r="I394" i="5"/>
  <c r="I1660" i="5"/>
  <c r="I1049" i="5"/>
  <c r="I823" i="5"/>
  <c r="I1179" i="5"/>
  <c r="I1206" i="5"/>
  <c r="I548" i="5"/>
  <c r="I452" i="5"/>
  <c r="I99" i="5"/>
  <c r="I1924" i="5"/>
  <c r="I235" i="5"/>
  <c r="I1134" i="5"/>
  <c r="I1436" i="5"/>
  <c r="I477" i="5"/>
  <c r="I1190" i="5"/>
  <c r="I304" i="5"/>
  <c r="I803" i="5"/>
  <c r="I1164" i="5"/>
  <c r="I1877" i="5"/>
  <c r="I1329" i="5"/>
  <c r="I1880" i="5"/>
  <c r="I1623" i="5"/>
  <c r="I1272" i="5"/>
  <c r="I85" i="5"/>
  <c r="I1120" i="5"/>
  <c r="I1338" i="5"/>
  <c r="I1326" i="5"/>
  <c r="I878" i="5"/>
  <c r="I970" i="5"/>
  <c r="I528" i="5"/>
  <c r="I279" i="5"/>
  <c r="I413" i="5"/>
  <c r="I754" i="5"/>
  <c r="I1874" i="5"/>
  <c r="I273" i="5"/>
  <c r="I1806" i="5"/>
  <c r="I969" i="5"/>
  <c r="I731" i="5"/>
  <c r="I1473" i="5"/>
  <c r="I1532" i="5"/>
  <c r="I1522" i="5"/>
  <c r="I817" i="5"/>
  <c r="I1869" i="5"/>
  <c r="I1396" i="5"/>
  <c r="I1657" i="5"/>
  <c r="I873" i="5"/>
  <c r="I1141" i="5"/>
  <c r="I1119" i="5"/>
  <c r="I1084" i="5"/>
  <c r="I299" i="5"/>
  <c r="I1038" i="5"/>
  <c r="I690" i="5"/>
  <c r="I120" i="5"/>
  <c r="I1234" i="5"/>
  <c r="I1254" i="5"/>
  <c r="I627" i="5"/>
  <c r="I1188" i="5"/>
  <c r="I1710" i="5"/>
  <c r="I318" i="5"/>
  <c r="I646" i="5"/>
  <c r="I1944" i="5"/>
  <c r="I842" i="5"/>
  <c r="I1394" i="5"/>
  <c r="I1317" i="5"/>
  <c r="I302" i="5"/>
  <c r="I83" i="5"/>
  <c r="I226" i="5"/>
  <c r="I983" i="5"/>
  <c r="I1341" i="5"/>
  <c r="I1904" i="5"/>
  <c r="I916" i="5"/>
  <c r="I241" i="5"/>
  <c r="I975" i="5"/>
  <c r="I277" i="5"/>
  <c r="I864" i="5"/>
  <c r="I134" i="5"/>
  <c r="I880" i="5"/>
  <c r="I1034" i="5"/>
  <c r="I1881" i="5"/>
  <c r="I1043" i="5"/>
  <c r="I405" i="5"/>
  <c r="I1717" i="5"/>
  <c r="I1578" i="5"/>
  <c r="I508" i="5"/>
  <c r="I1905" i="5"/>
  <c r="I1841" i="5"/>
  <c r="I1277" i="5"/>
  <c r="I1344" i="5"/>
  <c r="I288" i="5"/>
  <c r="I1675" i="5"/>
  <c r="I884" i="5"/>
  <c r="I1830" i="5"/>
  <c r="I1795" i="5"/>
  <c r="I354" i="5"/>
  <c r="I1140" i="5"/>
  <c r="I16" i="5"/>
  <c r="I1764" i="5"/>
  <c r="I1890" i="5"/>
  <c r="I399" i="5"/>
  <c r="I1534" i="5"/>
  <c r="I1037" i="5"/>
  <c r="I699" i="5"/>
  <c r="I145" i="5"/>
  <c r="I168" i="5"/>
  <c r="I1838" i="5"/>
  <c r="I1633" i="5"/>
  <c r="I893" i="5"/>
  <c r="I1208" i="5"/>
  <c r="I1126" i="5"/>
  <c r="I1251" i="5"/>
  <c r="I1746" i="5"/>
  <c r="I490" i="5"/>
  <c r="I496" i="5"/>
  <c r="I634" i="5"/>
  <c r="I1509" i="5"/>
  <c r="I1635" i="5"/>
  <c r="I695" i="5"/>
  <c r="I1523" i="5"/>
  <c r="I271" i="5"/>
  <c r="I711" i="5"/>
  <c r="I1594" i="5"/>
  <c r="I1646" i="5"/>
  <c r="I444" i="5"/>
  <c r="I1907" i="5"/>
  <c r="I17" i="5"/>
  <c r="I1963" i="5"/>
  <c r="I278" i="5"/>
  <c r="I1804" i="5"/>
  <c r="I838" i="5"/>
  <c r="I1626" i="5"/>
  <c r="I1640" i="5"/>
  <c r="I1722" i="5"/>
  <c r="I989" i="5"/>
  <c r="I1404" i="5"/>
  <c r="I1135" i="5"/>
  <c r="I25" i="5"/>
  <c r="I676" i="5"/>
  <c r="I1500" i="5"/>
  <c r="I1632" i="5"/>
  <c r="I94" i="5"/>
  <c r="I1377" i="5"/>
  <c r="I236" i="5"/>
  <c r="I1528" i="5"/>
  <c r="I285" i="5"/>
  <c r="I877" i="5"/>
  <c r="I657" i="5"/>
  <c r="I644" i="5"/>
  <c r="I195" i="5"/>
  <c r="I63" i="5"/>
  <c r="I859" i="5"/>
  <c r="I1589" i="5"/>
  <c r="I1108" i="5"/>
  <c r="I1788" i="5"/>
  <c r="I1933" i="5"/>
  <c r="I1548" i="5"/>
  <c r="I526" i="5"/>
  <c r="I361" i="5"/>
  <c r="I337" i="5"/>
  <c r="I260" i="5"/>
  <c r="I440" i="5"/>
  <c r="I1867" i="5"/>
  <c r="I1876" i="5"/>
  <c r="I1268" i="5"/>
  <c r="I35" i="5"/>
  <c r="I1288" i="5"/>
  <c r="I1055" i="5"/>
  <c r="I1802" i="5"/>
  <c r="I1124" i="5"/>
  <c r="I773" i="5"/>
  <c r="I184" i="5"/>
  <c r="I1332" i="5"/>
  <c r="I1267" i="5"/>
  <c r="I310" i="5"/>
  <c r="I1138" i="5"/>
  <c r="I521" i="5"/>
  <c r="I551" i="5"/>
  <c r="I1567" i="5"/>
  <c r="I844" i="5"/>
  <c r="I1367" i="5"/>
  <c r="I68" i="5"/>
  <c r="I1668" i="5"/>
  <c r="I1468" i="5"/>
  <c r="I1554" i="5"/>
  <c r="I1793" i="5"/>
  <c r="I1840" i="5"/>
  <c r="I1505" i="5"/>
  <c r="I631" i="5"/>
  <c r="I1704" i="5"/>
  <c r="I61" i="5"/>
  <c r="I1381" i="5"/>
  <c r="I682" i="5"/>
  <c r="I231" i="5"/>
  <c r="I422" i="5"/>
  <c r="I1893" i="5"/>
  <c r="I968" i="5"/>
  <c r="I1843" i="5"/>
  <c r="I578" i="5"/>
  <c r="I1045" i="5"/>
  <c r="I1062" i="5"/>
  <c r="I598" i="5"/>
  <c r="I11" i="5"/>
  <c r="I717" i="5"/>
  <c r="I1290" i="5"/>
  <c r="I161" i="5"/>
  <c r="I1481" i="5"/>
  <c r="I434" i="5"/>
  <c r="I1553" i="5"/>
  <c r="I43" i="5"/>
  <c r="I1191" i="5"/>
  <c r="I527" i="5"/>
  <c r="I1863" i="5"/>
  <c r="I1013" i="5"/>
  <c r="I899" i="5"/>
  <c r="I522" i="5"/>
  <c r="I1397" i="5"/>
  <c r="I1866" i="5"/>
  <c r="I836" i="5"/>
  <c r="I1742" i="5"/>
  <c r="I1591" i="5"/>
  <c r="I1628" i="5"/>
  <c r="I321" i="5"/>
  <c r="I78" i="5"/>
  <c r="I1862" i="5"/>
  <c r="I263" i="5"/>
  <c r="I261" i="5"/>
  <c r="I1171" i="5"/>
  <c r="I1488" i="5"/>
  <c r="I449" i="5"/>
  <c r="I228" i="5"/>
  <c r="I1409" i="5"/>
  <c r="I767" i="5"/>
  <c r="I1901" i="5"/>
  <c r="I1796" i="5"/>
  <c r="I392" i="5"/>
  <c r="I1959" i="5"/>
  <c r="I1372" i="5"/>
  <c r="I1625" i="5"/>
  <c r="I328" i="5"/>
  <c r="I675" i="5"/>
  <c r="I1257" i="5"/>
  <c r="I1060" i="5"/>
  <c r="I1606" i="5"/>
  <c r="I281" i="5"/>
  <c r="I1005" i="5"/>
  <c r="I714" i="5"/>
  <c r="I701" i="5"/>
  <c r="I254" i="5"/>
  <c r="I563" i="5"/>
  <c r="I381" i="5"/>
  <c r="I1379" i="5"/>
  <c r="I709" i="5"/>
  <c r="I1349" i="5"/>
  <c r="I53" i="5"/>
  <c r="I1698" i="5"/>
  <c r="I1973" i="5"/>
  <c r="I82" i="5"/>
  <c r="I1581" i="5"/>
  <c r="I1697" i="5"/>
  <c r="I71" i="5"/>
  <c r="I943" i="5"/>
  <c r="I546" i="5"/>
  <c r="I1389" i="5"/>
  <c r="I1238" i="5"/>
  <c r="I1617" i="5"/>
  <c r="I1461" i="5"/>
  <c r="I274" i="5"/>
  <c r="I1767" i="5"/>
  <c r="I1042" i="5"/>
  <c r="I1765" i="5"/>
  <c r="I1689" i="5"/>
  <c r="I493" i="5"/>
  <c r="I1318" i="5"/>
  <c r="I1747" i="5"/>
  <c r="I1422" i="5"/>
  <c r="I1327" i="5"/>
  <c r="I1493" i="5"/>
  <c r="I216" i="5"/>
  <c r="I1044" i="5"/>
  <c r="I293" i="5"/>
  <c r="I1249" i="5"/>
  <c r="I1738" i="5"/>
  <c r="I1305" i="5"/>
  <c r="I1008" i="5"/>
  <c r="I26" i="5"/>
  <c r="I1883" i="5"/>
  <c r="I1127" i="5"/>
  <c r="I1759" i="5"/>
  <c r="I718" i="5"/>
  <c r="I944" i="5"/>
  <c r="I1728" i="5"/>
  <c r="I1079" i="5"/>
  <c r="I29" i="5"/>
  <c r="I735" i="5"/>
  <c r="I181" i="5"/>
  <c r="I1560" i="5"/>
  <c r="I1294" i="5"/>
  <c r="I1644" i="5"/>
  <c r="I375" i="5"/>
  <c r="I889" i="5"/>
  <c r="I689" i="5"/>
  <c r="I1964" i="5"/>
  <c r="I84" i="5"/>
  <c r="I1306" i="5"/>
  <c r="I1600" i="5"/>
  <c r="I652" i="5"/>
  <c r="I1339" i="5"/>
  <c r="I418" i="5"/>
  <c r="I1391" i="5"/>
  <c r="I142" i="5"/>
  <c r="I1193" i="5"/>
  <c r="I290" i="5"/>
  <c r="I1129" i="5"/>
  <c r="I338" i="5"/>
  <c r="I491" i="5"/>
  <c r="I636" i="5"/>
  <c r="I13" i="5"/>
  <c r="I613" i="5"/>
  <c r="I1799" i="5"/>
  <c r="I1629" i="5"/>
  <c r="I1416" i="5"/>
  <c r="I1465" i="5"/>
  <c r="I603" i="5"/>
  <c r="I1641" i="5"/>
  <c r="I1036" i="5"/>
  <c r="I1269" i="5"/>
  <c r="I1315" i="5"/>
  <c r="I1957" i="5"/>
  <c r="I192" i="5"/>
  <c r="I1564" i="5"/>
  <c r="I557" i="5"/>
  <c r="I616" i="5"/>
  <c r="I1805" i="5"/>
  <c r="I1487" i="5"/>
  <c r="I1024" i="5"/>
  <c r="I861" i="5"/>
  <c r="I329" i="5"/>
  <c r="I1970" i="5"/>
  <c r="I586" i="5"/>
  <c r="I920" i="5"/>
  <c r="I511" i="5"/>
  <c r="I835" i="5"/>
  <c r="I1077" i="5"/>
  <c r="I1680" i="5"/>
  <c r="I687" i="5"/>
  <c r="I1681" i="5"/>
  <c r="I1538" i="5"/>
  <c r="I1180" i="5"/>
  <c r="I937" i="5"/>
  <c r="I1467" i="5"/>
  <c r="I1215" i="5"/>
  <c r="I1399" i="5"/>
  <c r="I334" i="5"/>
  <c r="I771" i="5"/>
  <c r="I388" i="5"/>
  <c r="I1926" i="5"/>
  <c r="I323" i="5"/>
  <c r="I931" i="5"/>
  <c r="I1438" i="5"/>
  <c r="I344" i="5"/>
  <c r="I1053" i="5"/>
  <c r="I1247" i="5"/>
  <c r="I1526" i="5"/>
  <c r="I155" i="5"/>
  <c r="I1503" i="5"/>
  <c r="I1732" i="5"/>
  <c r="I1669" i="5"/>
  <c r="I157" i="5"/>
  <c r="I800" i="5"/>
  <c r="I1021" i="5"/>
  <c r="I407" i="5"/>
  <c r="I197" i="5"/>
  <c r="I286" i="5"/>
  <c r="I176" i="5"/>
  <c r="I606" i="5"/>
  <c r="I1386" i="5"/>
  <c r="I1292" i="5"/>
  <c r="I187" i="5"/>
  <c r="I1751" i="5"/>
  <c r="I343" i="5"/>
  <c r="I135" i="5"/>
  <c r="I518" i="5"/>
  <c r="I1359" i="5"/>
  <c r="I123" i="5"/>
  <c r="I1194" i="5"/>
  <c r="I1228" i="5"/>
  <c r="I141" i="5"/>
  <c r="I72" i="5"/>
  <c r="I1808" i="5"/>
  <c r="I784" i="5"/>
  <c r="I979" i="5"/>
  <c r="I1550" i="5"/>
  <c r="I1760" i="5"/>
  <c r="I1513" i="5"/>
  <c r="I611" i="5"/>
  <c r="I1542" i="5"/>
  <c r="I1383" i="5"/>
  <c r="I1068" i="5"/>
  <c r="I1353" i="5"/>
  <c r="I223" i="5"/>
  <c r="I1842" i="5"/>
  <c r="I1572" i="5"/>
  <c r="I252" i="5"/>
  <c r="I289" i="5"/>
  <c r="I240" i="5"/>
  <c r="I900" i="5"/>
  <c r="I1920" i="5"/>
  <c r="I1855" i="5"/>
  <c r="I1928" i="5"/>
  <c r="I1833" i="5"/>
  <c r="I1655" i="5"/>
  <c r="I993" i="5"/>
  <c r="I1724" i="5"/>
  <c r="I1918" i="5"/>
  <c r="I1529" i="5"/>
  <c r="I1711" i="5"/>
  <c r="I396" i="5"/>
  <c r="I447" i="5"/>
  <c r="I1575" i="5"/>
  <c r="I1245" i="5"/>
  <c r="I1220" i="5"/>
  <c r="I1162" i="5"/>
  <c r="I1058" i="5"/>
  <c r="I451" i="5"/>
  <c r="I12" i="5"/>
  <c r="I670" i="5"/>
  <c r="I455" i="5"/>
  <c r="I406" i="5"/>
  <c r="I1298" i="5"/>
  <c r="I1937" i="5"/>
  <c r="I996" i="5"/>
  <c r="I516" i="5"/>
  <c r="I956" i="5"/>
  <c r="I1230" i="5"/>
  <c r="I1948" i="5"/>
  <c r="I364" i="5"/>
  <c r="I397" i="5"/>
  <c r="I359" i="5"/>
  <c r="I409" i="5"/>
  <c r="I798" i="5"/>
  <c r="I1543" i="5"/>
  <c r="I1545" i="5"/>
  <c r="I1185" i="5"/>
  <c r="I435" i="5"/>
  <c r="I1366" i="5"/>
  <c r="I504" i="5"/>
  <c r="I1755" i="5"/>
  <c r="I1361" i="5"/>
  <c r="I1014" i="5"/>
  <c r="I981" i="5"/>
  <c r="I839" i="5"/>
  <c r="I60" i="5"/>
  <c r="I439" i="5"/>
  <c r="I649" i="5"/>
  <c r="I372" i="5"/>
  <c r="I152" i="5"/>
  <c r="I902" i="5"/>
  <c r="I1721" i="5"/>
  <c r="I1962" i="5"/>
  <c r="I1445" i="5"/>
  <c r="I1956" i="5"/>
  <c r="I781" i="5"/>
  <c r="I481" i="5"/>
  <c r="I1328" i="5"/>
  <c r="I697" i="5"/>
  <c r="I480" i="5"/>
  <c r="I930" i="5"/>
  <c r="I720" i="5"/>
  <c r="I1743" i="5"/>
  <c r="I1727" i="5"/>
  <c r="I469" i="5"/>
  <c r="I1912" i="5"/>
  <c r="I863" i="5"/>
  <c r="I1302" i="5"/>
  <c r="I973" i="5"/>
  <c r="I534" i="5"/>
  <c r="I1887" i="5"/>
  <c r="I1070" i="5"/>
  <c r="I385" i="5"/>
  <c r="I1048" i="5"/>
  <c r="I854" i="5"/>
  <c r="I1222" i="5"/>
  <c r="I1504" i="5"/>
  <c r="I1462" i="5"/>
  <c r="I891" i="5"/>
  <c r="I1809" i="5"/>
  <c r="I888" i="5"/>
  <c r="I1244" i="5"/>
  <c r="I428" i="5"/>
  <c r="I311" i="5"/>
  <c r="I848" i="5"/>
  <c r="I533" i="5"/>
  <c r="I1280" i="5"/>
  <c r="I1886" i="5"/>
  <c r="I1821" i="5"/>
  <c r="I818" i="5"/>
  <c r="I296" i="5"/>
  <c r="I377" i="5"/>
  <c r="I669" i="5"/>
  <c r="I1859" i="5"/>
  <c r="I58" i="5"/>
  <c r="I1582" i="5"/>
  <c r="I1748" i="5"/>
  <c r="I1405" i="5"/>
  <c r="I200" i="5"/>
  <c r="I255" i="5"/>
  <c r="I108" i="5"/>
  <c r="I1845" i="5"/>
  <c r="I1622" i="5"/>
  <c r="I1356" i="5"/>
  <c r="I1463" i="5"/>
  <c r="I1321" i="5"/>
  <c r="I1699" i="5"/>
  <c r="I608" i="5"/>
  <c r="I1425" i="5"/>
  <c r="I1818" i="5"/>
  <c r="I713" i="5"/>
  <c r="I224" i="5"/>
  <c r="I1427" i="5"/>
  <c r="I640" i="5"/>
  <c r="I1057" i="5"/>
  <c r="I1798" i="5"/>
  <c r="I81" i="5"/>
  <c r="I121" i="5"/>
  <c r="I1779" i="5"/>
  <c r="I560" i="5"/>
  <c r="I822" i="5"/>
  <c r="I205" i="5"/>
  <c r="I1158" i="5"/>
  <c r="I866" i="5"/>
  <c r="I815" i="5"/>
  <c r="I1953" i="5"/>
  <c r="I97" i="5"/>
  <c r="I357" i="5"/>
  <c r="I1634" i="5"/>
  <c r="I1250" i="5"/>
  <c r="I1794" i="5"/>
  <c r="I77" i="5"/>
  <c r="I1316" i="5"/>
  <c r="I57" i="5"/>
  <c r="I978" i="5"/>
  <c r="I1577" i="5"/>
  <c r="I961" i="5"/>
  <c r="I1931" i="5"/>
  <c r="I1334" i="5"/>
  <c r="I1705" i="5"/>
  <c r="I1757" i="5"/>
  <c r="I1199" i="5"/>
  <c r="I919" i="5"/>
  <c r="I1081" i="5"/>
  <c r="I229" i="5"/>
  <c r="I1932" i="5"/>
  <c r="I629" i="5"/>
  <c r="I1847" i="5"/>
  <c r="I1407" i="5"/>
  <c r="I782" i="5"/>
  <c r="I1596" i="5"/>
  <c r="I556" i="5"/>
  <c r="I575" i="5"/>
  <c r="I1239" i="5"/>
  <c r="I1846" i="5"/>
  <c r="I680" i="5"/>
  <c r="I791" i="5"/>
  <c r="I1502" i="5"/>
  <c r="I696" i="5"/>
  <c r="I1848" i="5"/>
  <c r="I331" i="5"/>
  <c r="I1101" i="5"/>
  <c r="I1296" i="5"/>
  <c r="I1884" i="5"/>
  <c r="I1812" i="5"/>
  <c r="I1976" i="5"/>
  <c r="I1958" i="5"/>
  <c r="I639" i="5"/>
  <c r="I1864" i="5"/>
  <c r="I391" i="5"/>
  <c r="I524" i="5"/>
  <c r="I151" i="5"/>
  <c r="I1916" i="5"/>
  <c r="I410" i="5"/>
  <c r="I20" i="5"/>
  <c r="I962" i="5"/>
  <c r="I367" i="5"/>
  <c r="I1113" i="5"/>
  <c r="I519" i="5"/>
  <c r="I986" i="5"/>
  <c r="I30" i="5"/>
  <c r="I1530" i="5"/>
  <c r="I512" i="5"/>
  <c r="I1891" i="5"/>
  <c r="I80" i="5"/>
  <c r="I1672" i="5"/>
  <c r="I793" i="5"/>
  <c r="I1485" i="5"/>
  <c r="I724" i="5"/>
  <c r="I1142" i="5"/>
  <c r="I806" i="5"/>
  <c r="I373" i="5"/>
  <c r="I1457" i="5"/>
  <c r="I412" i="5"/>
  <c r="I1336" i="5"/>
  <c r="I1598" i="5"/>
  <c r="I1240" i="5"/>
  <c r="I191" i="5"/>
  <c r="I227" i="5"/>
  <c r="I1909" i="5"/>
  <c r="I750" i="5"/>
  <c r="I22" i="5"/>
  <c r="I1011" i="5"/>
  <c r="I1437" i="5"/>
  <c r="I219" i="5"/>
  <c r="I497" i="5"/>
  <c r="I1282" i="5"/>
  <c r="I1376" i="5"/>
  <c r="I1787" i="5"/>
  <c r="I353" i="5"/>
  <c r="I1056" i="5"/>
  <c r="I1943" i="5"/>
  <c r="I1078" i="5"/>
  <c r="I858" i="5"/>
  <c r="I940" i="5"/>
  <c r="I1324" i="5"/>
  <c r="I617" i="5"/>
  <c r="I1217" i="5"/>
  <c r="I395" i="5"/>
  <c r="I1064" i="5"/>
  <c r="I1494" i="5"/>
  <c r="I1658" i="5"/>
  <c r="I1454" i="5"/>
  <c r="I1283" i="5"/>
  <c r="I571" i="5"/>
  <c r="I1099" i="5"/>
  <c r="I1178" i="5"/>
  <c r="I1231" i="5"/>
  <c r="I1322" i="5"/>
  <c r="I1604" i="5"/>
  <c r="I568" i="5"/>
  <c r="I794" i="5"/>
  <c r="I1111" i="5"/>
  <c r="I656" i="5"/>
  <c r="I681" i="5"/>
  <c r="I443" i="5"/>
  <c r="I804" i="5"/>
  <c r="I774" i="5"/>
  <c r="I1478" i="5"/>
  <c r="I825" i="5"/>
  <c r="I1579" i="5"/>
  <c r="I564" i="5"/>
  <c r="I1458" i="5"/>
  <c r="I1739" i="5"/>
  <c r="I1403" i="5"/>
  <c r="I843" i="5"/>
  <c r="I1537" i="5"/>
  <c r="I1758" i="5"/>
  <c r="I247" i="5"/>
  <c r="I1424" i="5"/>
  <c r="I204" i="5"/>
  <c r="I1935" i="5"/>
  <c r="I550" i="5"/>
  <c r="I269" i="5"/>
  <c r="I1252" i="5"/>
  <c r="I382" i="5"/>
  <c r="I1592" i="5"/>
  <c r="I1713" i="5"/>
  <c r="I1934" i="5"/>
  <c r="I1143" i="5"/>
  <c r="I95" i="5"/>
  <c r="I572" i="5"/>
  <c r="I421" i="5"/>
  <c r="I1152" i="5"/>
  <c r="I1355" i="5"/>
  <c r="I267" i="5"/>
  <c r="I971" i="5"/>
  <c r="I805" i="5"/>
  <c r="I892" i="5"/>
  <c r="I922" i="5"/>
  <c r="I164" i="5"/>
  <c r="I305" i="5"/>
  <c r="I1547" i="5"/>
  <c r="I1541" i="5"/>
  <c r="H1073" i="5"/>
  <c r="H1443" i="5"/>
  <c r="H1155" i="5"/>
  <c r="H1278" i="5"/>
  <c r="H251" i="5"/>
  <c r="H1114" i="5"/>
  <c r="G14" i="28"/>
  <c r="F19" i="2"/>
  <c r="F116" i="2" s="1"/>
  <c r="H40" i="52"/>
  <c r="H42" i="52"/>
  <c r="F69" i="4"/>
  <c r="F60" i="4"/>
  <c r="H47" i="52"/>
  <c r="H41" i="52"/>
  <c r="H45" i="52"/>
  <c r="F34" i="31"/>
  <c r="N35" i="16"/>
  <c r="O6" i="16"/>
  <c r="N15" i="9"/>
  <c r="N7" i="16"/>
  <c r="L37" i="16"/>
  <c r="K16" i="9"/>
  <c r="G69" i="4"/>
  <c r="G60" i="4"/>
  <c r="I19" i="52"/>
  <c r="I22" i="52"/>
  <c r="I8" i="52"/>
  <c r="I30" i="52"/>
  <c r="I34" i="52"/>
  <c r="I28" i="52"/>
  <c r="I31" i="52"/>
  <c r="I16" i="52"/>
  <c r="I26" i="52"/>
  <c r="I21" i="52"/>
  <c r="I6" i="52"/>
  <c r="I15" i="52"/>
  <c r="I27" i="52"/>
  <c r="I33" i="52"/>
  <c r="I32" i="52"/>
  <c r="I14" i="52"/>
  <c r="I36" i="52"/>
  <c r="I35" i="52"/>
  <c r="I13" i="52"/>
  <c r="I29" i="52"/>
  <c r="I134" i="2"/>
  <c r="I43" i="28"/>
  <c r="H19" i="4"/>
  <c r="H7" i="4"/>
  <c r="H65" i="4" s="1"/>
  <c r="H13" i="32"/>
  <c r="H56" i="32" s="1"/>
  <c r="I6" i="58"/>
  <c r="H28" i="2"/>
  <c r="H125" i="2" s="1"/>
  <c r="K5" i="30"/>
  <c r="K4" i="4"/>
  <c r="K17" i="16"/>
  <c r="K5" i="29"/>
  <c r="K5" i="28"/>
  <c r="J37" i="2"/>
  <c r="J134" i="2" s="1"/>
  <c r="J6" i="29"/>
  <c r="J5" i="52"/>
  <c r="J6" i="30"/>
  <c r="J20" i="12"/>
  <c r="J5" i="58"/>
  <c r="J5" i="32"/>
  <c r="J31" i="32" s="1"/>
  <c r="J5" i="4"/>
  <c r="J5" i="31"/>
  <c r="J5" i="50"/>
  <c r="J6" i="28"/>
  <c r="I173" i="29"/>
  <c r="I21" i="50" s="1"/>
  <c r="I6" i="31"/>
  <c r="M2" i="16"/>
  <c r="L16" i="16"/>
  <c r="G70" i="4"/>
  <c r="H48" i="52"/>
  <c r="H39" i="52"/>
  <c r="G12" i="12"/>
  <c r="G13" i="12" s="1"/>
  <c r="I36" i="32"/>
  <c r="I66" i="32" s="1"/>
  <c r="I30" i="32"/>
  <c r="I28" i="32"/>
  <c r="I26" i="32"/>
  <c r="I6" i="32"/>
  <c r="I29" i="32"/>
  <c r="I14" i="50"/>
  <c r="I6" i="50"/>
  <c r="Q10" i="16"/>
  <c r="Q5" i="12"/>
  <c r="Q6" i="12" s="1"/>
  <c r="G28" i="2"/>
  <c r="G21" i="28"/>
  <c r="G21" i="30" s="1"/>
  <c r="F53" i="30"/>
  <c r="L49" i="16"/>
  <c r="F66" i="30"/>
  <c r="G34" i="28"/>
  <c r="G34" i="30" s="1"/>
  <c r="F40" i="28"/>
  <c r="F28" i="28"/>
  <c r="G15" i="28"/>
  <c r="G13" i="28"/>
  <c r="G12" i="28"/>
  <c r="E1988" i="5"/>
  <c r="E25" i="36"/>
  <c r="E80" i="7"/>
  <c r="K54" i="46" l="1"/>
  <c r="K53" i="46" s="1"/>
  <c r="J59" i="46"/>
  <c r="J46" i="46" s="1"/>
  <c r="G37" i="29"/>
  <c r="K48" i="46"/>
  <c r="K47" i="46" s="1"/>
  <c r="F24" i="30"/>
  <c r="F56" i="30" s="1"/>
  <c r="K59" i="46"/>
  <c r="J32" i="4"/>
  <c r="J26" i="4"/>
  <c r="J27" i="4"/>
  <c r="J21" i="4"/>
  <c r="J31" i="4"/>
  <c r="J20" i="4"/>
  <c r="J23" i="4"/>
  <c r="J29" i="4"/>
  <c r="J24" i="4"/>
  <c r="J25" i="4"/>
  <c r="J28" i="4"/>
  <c r="J30" i="4"/>
  <c r="J22" i="4"/>
  <c r="M2" i="4"/>
  <c r="F122" i="2"/>
  <c r="I27" i="32"/>
  <c r="I63" i="32" s="1"/>
  <c r="N96" i="29"/>
  <c r="N50" i="29" s="1"/>
  <c r="H64" i="52"/>
  <c r="H61" i="52" s="1"/>
  <c r="J54" i="52"/>
  <c r="J55" i="52"/>
  <c r="I63" i="52"/>
  <c r="I62" i="52"/>
  <c r="I53" i="52"/>
  <c r="L9" i="16"/>
  <c r="L49" i="6"/>
  <c r="J91" i="29"/>
  <c r="J85" i="29" s="1"/>
  <c r="I93" i="29"/>
  <c r="I87" i="29" s="1"/>
  <c r="N99" i="29"/>
  <c r="N53" i="29" s="1"/>
  <c r="M98" i="29"/>
  <c r="M52" i="29" s="1"/>
  <c r="N97" i="29"/>
  <c r="N51" i="29" s="1"/>
  <c r="L48" i="29"/>
  <c r="M95" i="29"/>
  <c r="G42" i="29"/>
  <c r="H89" i="29"/>
  <c r="H43" i="29" s="1"/>
  <c r="L94" i="29"/>
  <c r="H87" i="29"/>
  <c r="I85" i="29"/>
  <c r="I90" i="29"/>
  <c r="I44" i="29" s="1"/>
  <c r="I92" i="29"/>
  <c r="I86" i="29" s="1"/>
  <c r="H86" i="29"/>
  <c r="J61" i="29"/>
  <c r="K105" i="29" s="1"/>
  <c r="K208" i="29" s="1"/>
  <c r="J137" i="29"/>
  <c r="J38" i="32"/>
  <c r="J68" i="32" s="1"/>
  <c r="J30" i="2" s="1"/>
  <c r="J127" i="2" s="1"/>
  <c r="J44" i="32"/>
  <c r="F127" i="2"/>
  <c r="J40" i="2"/>
  <c r="J39" i="32"/>
  <c r="J69" i="32" s="1"/>
  <c r="AQ227" i="58"/>
  <c r="AF227" i="58"/>
  <c r="AB227" i="58"/>
  <c r="AO227" i="58"/>
  <c r="AD227" i="58"/>
  <c r="AA227" i="58"/>
  <c r="O227" i="58"/>
  <c r="AI227" i="58"/>
  <c r="Z227" i="58"/>
  <c r="AM227" i="58"/>
  <c r="AR227" i="58"/>
  <c r="X227" i="58"/>
  <c r="Y227" i="58"/>
  <c r="U227" i="58"/>
  <c r="M227" i="58"/>
  <c r="AK227" i="58"/>
  <c r="V227" i="58"/>
  <c r="W227" i="58"/>
  <c r="T227" i="58"/>
  <c r="AL227" i="58"/>
  <c r="R227" i="58"/>
  <c r="S227" i="58"/>
  <c r="AJ227" i="58"/>
  <c r="AG227" i="58"/>
  <c r="Q227" i="58"/>
  <c r="AE227" i="58"/>
  <c r="AC227" i="58"/>
  <c r="AN227" i="58"/>
  <c r="P227" i="58"/>
  <c r="AH227" i="58"/>
  <c r="AP227" i="58"/>
  <c r="F74" i="4"/>
  <c r="M27" i="16"/>
  <c r="G19" i="28"/>
  <c r="H19" i="28" s="1"/>
  <c r="H19" i="30" s="1"/>
  <c r="H51" i="30" s="1"/>
  <c r="H128" i="2"/>
  <c r="F30" i="28"/>
  <c r="F30" i="30" s="1"/>
  <c r="F62" i="30" s="1"/>
  <c r="J125" i="29"/>
  <c r="F25" i="28"/>
  <c r="G37" i="28"/>
  <c r="J35" i="29"/>
  <c r="K81" i="29" s="1"/>
  <c r="K196" i="29" s="1"/>
  <c r="H14" i="28"/>
  <c r="F38" i="28"/>
  <c r="F68" i="30"/>
  <c r="H27" i="28"/>
  <c r="G16" i="28"/>
  <c r="H16" i="28" s="1"/>
  <c r="F32" i="28"/>
  <c r="E32" i="30"/>
  <c r="E64" i="30" s="1"/>
  <c r="G18" i="28"/>
  <c r="F18" i="30"/>
  <c r="F50" i="30" s="1"/>
  <c r="E31" i="30"/>
  <c r="E63" i="30" s="1"/>
  <c r="F33" i="30"/>
  <c r="F65" i="30" s="1"/>
  <c r="F20" i="30"/>
  <c r="F52" i="30" s="1"/>
  <c r="I218" i="29"/>
  <c r="I122" i="26" s="1"/>
  <c r="I78" i="30"/>
  <c r="I34" i="31" s="1"/>
  <c r="I207" i="29"/>
  <c r="J196" i="29"/>
  <c r="I206" i="29"/>
  <c r="E12" i="30"/>
  <c r="I193" i="29"/>
  <c r="F31" i="28"/>
  <c r="H70" i="4"/>
  <c r="H66" i="4"/>
  <c r="H64" i="4" s="1"/>
  <c r="G36" i="28"/>
  <c r="G26" i="28"/>
  <c r="G22" i="28"/>
  <c r="G22" i="30" s="1"/>
  <c r="F54" i="30"/>
  <c r="H727" i="58"/>
  <c r="E17" i="30"/>
  <c r="E23" i="31" s="1"/>
  <c r="E52" i="30"/>
  <c r="E49" i="30" s="1"/>
  <c r="F147" i="29"/>
  <c r="G155" i="29" s="1"/>
  <c r="G198" i="29" s="1"/>
  <c r="I60" i="29"/>
  <c r="J104" i="29" s="1"/>
  <c r="E25" i="29"/>
  <c r="F71" i="29" s="1"/>
  <c r="F12" i="30" s="1"/>
  <c r="I102" i="29"/>
  <c r="I59" i="29"/>
  <c r="J103" i="29" s="1"/>
  <c r="I32" i="29"/>
  <c r="J78" i="29" s="1"/>
  <c r="G33" i="28"/>
  <c r="L107" i="26"/>
  <c r="G20" i="28"/>
  <c r="G39" i="28"/>
  <c r="I136" i="29"/>
  <c r="H203" i="29"/>
  <c r="H117" i="26" s="1"/>
  <c r="G24" i="28"/>
  <c r="H139" i="29"/>
  <c r="G120" i="29"/>
  <c r="H80" i="29"/>
  <c r="G30" i="29"/>
  <c r="H63" i="29"/>
  <c r="N2" i="31"/>
  <c r="E115" i="29"/>
  <c r="M15" i="29"/>
  <c r="L16" i="29"/>
  <c r="G725" i="58"/>
  <c r="F127" i="29"/>
  <c r="W269" i="58"/>
  <c r="AS268" i="58"/>
  <c r="J79" i="29"/>
  <c r="M102" i="26"/>
  <c r="N2" i="7"/>
  <c r="M67" i="7"/>
  <c r="M108" i="7"/>
  <c r="M156" i="7"/>
  <c r="M170" i="7"/>
  <c r="M159" i="7"/>
  <c r="M174" i="7"/>
  <c r="M175" i="7"/>
  <c r="M181" i="7"/>
  <c r="M169" i="7"/>
  <c r="M157" i="7"/>
  <c r="M164" i="7"/>
  <c r="M158" i="7"/>
  <c r="M168" i="7"/>
  <c r="M167" i="7"/>
  <c r="M160" i="7"/>
  <c r="M163" i="7"/>
  <c r="M155" i="7"/>
  <c r="M171" i="7"/>
  <c r="M179" i="7"/>
  <c r="M185" i="7"/>
  <c r="M180" i="7"/>
  <c r="M165" i="7"/>
  <c r="M173" i="7"/>
  <c r="M161" i="7"/>
  <c r="M178" i="7"/>
  <c r="M172" i="7"/>
  <c r="M184" i="7"/>
  <c r="M177" i="7"/>
  <c r="M176" i="7"/>
  <c r="M166" i="7"/>
  <c r="M162" i="7"/>
  <c r="M182" i="7"/>
  <c r="M183" i="7"/>
  <c r="I101" i="29"/>
  <c r="H56" i="29"/>
  <c r="H132" i="29"/>
  <c r="M13" i="29"/>
  <c r="L14" i="29"/>
  <c r="M183" i="29"/>
  <c r="M18" i="29"/>
  <c r="M21" i="29" s="1"/>
  <c r="N2" i="29"/>
  <c r="O228" i="58"/>
  <c r="I122" i="29"/>
  <c r="I135" i="29"/>
  <c r="G191" i="29"/>
  <c r="G115" i="26" s="1"/>
  <c r="U277" i="58"/>
  <c r="M11" i="29"/>
  <c r="L12" i="29"/>
  <c r="M17" i="29"/>
  <c r="L20" i="29"/>
  <c r="L176" i="29"/>
  <c r="L19" i="29"/>
  <c r="L174" i="29" s="1"/>
  <c r="L175" i="29"/>
  <c r="M9" i="29"/>
  <c r="L10" i="29"/>
  <c r="I77" i="29"/>
  <c r="G727" i="58"/>
  <c r="G733" i="58" s="1"/>
  <c r="P271" i="58"/>
  <c r="J36" i="16"/>
  <c r="J38" i="16" s="1"/>
  <c r="H1442" i="5"/>
  <c r="K115" i="7"/>
  <c r="L21" i="16"/>
  <c r="K31" i="16"/>
  <c r="I1155" i="5"/>
  <c r="I251" i="5"/>
  <c r="I1525" i="5"/>
  <c r="I333" i="5"/>
  <c r="I1566" i="5"/>
  <c r="I1401" i="5"/>
  <c r="I1607" i="5"/>
  <c r="I415" i="5"/>
  <c r="I1484" i="5"/>
  <c r="I1360" i="5"/>
  <c r="I292" i="5"/>
  <c r="I1237" i="5"/>
  <c r="I1073" i="5"/>
  <c r="I1196" i="5"/>
  <c r="I1443" i="5"/>
  <c r="I1319" i="5"/>
  <c r="I1114" i="5"/>
  <c r="I374" i="5"/>
  <c r="I1278" i="5"/>
  <c r="I991" i="5"/>
  <c r="J1185" i="5"/>
  <c r="J1889" i="5"/>
  <c r="J98" i="5"/>
  <c r="J1801" i="5"/>
  <c r="J928" i="5"/>
  <c r="J407" i="5"/>
  <c r="J1364" i="5"/>
  <c r="J1831" i="5"/>
  <c r="J23" i="5"/>
  <c r="J1024" i="5"/>
  <c r="J1059" i="5"/>
  <c r="J1553" i="5"/>
  <c r="J1406" i="5"/>
  <c r="J1368" i="5"/>
  <c r="J1892" i="5"/>
  <c r="J1623" i="5"/>
  <c r="J1951" i="5"/>
  <c r="J1932" i="5"/>
  <c r="J326" i="5"/>
  <c r="J409" i="5"/>
  <c r="J1838" i="5"/>
  <c r="J1434" i="5"/>
  <c r="J155" i="5"/>
  <c r="J929" i="5"/>
  <c r="J1835" i="5"/>
  <c r="J441" i="5"/>
  <c r="J1405" i="5"/>
  <c r="J940" i="5"/>
  <c r="J1160" i="5"/>
  <c r="J817" i="5"/>
  <c r="J1904" i="5"/>
  <c r="J216" i="5"/>
  <c r="J974" i="5"/>
  <c r="J1901" i="5"/>
  <c r="J1254" i="5"/>
  <c r="J316" i="5"/>
  <c r="J1307" i="5"/>
  <c r="J1181" i="5"/>
  <c r="J1088" i="5"/>
  <c r="J1202" i="5"/>
  <c r="J388" i="5"/>
  <c r="J1783" i="5"/>
  <c r="J355" i="5"/>
  <c r="J347" i="5"/>
  <c r="J612" i="5"/>
  <c r="J1186" i="5"/>
  <c r="J1343" i="5"/>
  <c r="J437" i="5"/>
  <c r="J691" i="5"/>
  <c r="J1079" i="5"/>
  <c r="J1545" i="5"/>
  <c r="J55" i="5"/>
  <c r="J983" i="5"/>
  <c r="J1192" i="5"/>
  <c r="J1560" i="5"/>
  <c r="J411" i="5"/>
  <c r="J866" i="5"/>
  <c r="J981" i="5"/>
  <c r="J1483" i="5"/>
  <c r="J1367" i="5"/>
  <c r="J1429" i="5"/>
  <c r="J125" i="5"/>
  <c r="J1043" i="5"/>
  <c r="J186" i="5"/>
  <c r="J157" i="5"/>
  <c r="J570" i="5"/>
  <c r="J1332" i="5"/>
  <c r="J57" i="5"/>
  <c r="J1708" i="5"/>
  <c r="J1905" i="5"/>
  <c r="J1702" i="5"/>
  <c r="J750" i="5"/>
  <c r="J611" i="5"/>
  <c r="J181" i="5"/>
  <c r="J394" i="5"/>
  <c r="J164" i="5"/>
  <c r="J1741" i="5"/>
  <c r="J1617" i="5"/>
  <c r="J616" i="5"/>
  <c r="J1880" i="5"/>
  <c r="J796" i="5"/>
  <c r="J1428" i="5"/>
  <c r="J1824" i="5"/>
  <c r="J1896" i="5"/>
  <c r="J244" i="5"/>
  <c r="J605" i="5"/>
  <c r="J1154" i="5"/>
  <c r="J654" i="5"/>
  <c r="J226" i="5"/>
  <c r="J1227" i="5"/>
  <c r="J1823" i="5"/>
  <c r="J449" i="5"/>
  <c r="J260" i="5"/>
  <c r="J14" i="5"/>
  <c r="J507" i="5"/>
  <c r="J1881" i="5"/>
  <c r="J1837" i="5"/>
  <c r="J777" i="5"/>
  <c r="J822" i="5"/>
  <c r="J863" i="5"/>
  <c r="J1885" i="5"/>
  <c r="J1543" i="5"/>
  <c r="J1037" i="5"/>
  <c r="J932" i="5"/>
  <c r="J1425" i="5"/>
  <c r="J1067" i="5"/>
  <c r="J1065" i="5"/>
  <c r="J1574" i="5"/>
  <c r="J1085" i="5"/>
  <c r="J1860" i="5"/>
  <c r="J893" i="5"/>
  <c r="J1261" i="5"/>
  <c r="J602" i="5"/>
  <c r="J79" i="5"/>
  <c r="J283" i="5"/>
  <c r="J179" i="5"/>
  <c r="J1208" i="5"/>
  <c r="J1723" i="5"/>
  <c r="J84" i="5"/>
  <c r="J202" i="5"/>
  <c r="J493" i="5"/>
  <c r="J890" i="5"/>
  <c r="J1625" i="5"/>
  <c r="J1260" i="5"/>
  <c r="J487" i="5"/>
  <c r="J1962" i="5"/>
  <c r="J1968" i="5"/>
  <c r="J780" i="5"/>
  <c r="J1329" i="5"/>
  <c r="J438" i="5"/>
  <c r="J1972" i="5"/>
  <c r="J1412" i="5"/>
  <c r="J1601" i="5"/>
  <c r="J855" i="5"/>
  <c r="J1476" i="5"/>
  <c r="J1344" i="5"/>
  <c r="J1204" i="5"/>
  <c r="J938" i="5"/>
  <c r="J1589" i="5"/>
  <c r="J529" i="5"/>
  <c r="J1655" i="5"/>
  <c r="J531" i="5"/>
  <c r="J1131" i="5"/>
  <c r="J106" i="5"/>
  <c r="J1395" i="5"/>
  <c r="J1804" i="5"/>
  <c r="J1439" i="5"/>
  <c r="J1286" i="5"/>
  <c r="J620" i="5"/>
  <c r="J1454" i="5"/>
  <c r="J1592" i="5"/>
  <c r="J1156" i="5"/>
  <c r="J446" i="5"/>
  <c r="J1716" i="5"/>
  <c r="J1232" i="5"/>
  <c r="J320" i="5"/>
  <c r="J257" i="5"/>
  <c r="J1945" i="5"/>
  <c r="J1392" i="5"/>
  <c r="J1023" i="5"/>
  <c r="J436" i="5"/>
  <c r="J1499" i="5"/>
  <c r="J1669" i="5"/>
  <c r="J1747" i="5"/>
  <c r="J1105" i="5"/>
  <c r="J604" i="5"/>
  <c r="J1791" i="5"/>
  <c r="J701" i="5"/>
  <c r="J1582" i="5"/>
  <c r="J618" i="5"/>
  <c r="J1583" i="5"/>
  <c r="J995" i="5"/>
  <c r="J1809" i="5"/>
  <c r="J1030" i="5"/>
  <c r="J1426" i="5"/>
  <c r="J729" i="5"/>
  <c r="J681" i="5"/>
  <c r="J1121" i="5"/>
  <c r="J795" i="5"/>
  <c r="J1638" i="5"/>
  <c r="J572" i="5"/>
  <c r="J1588" i="5"/>
  <c r="J1365" i="5"/>
  <c r="J606" i="5"/>
  <c r="J811" i="5"/>
  <c r="J1795" i="5"/>
  <c r="J825" i="5"/>
  <c r="J1522" i="5"/>
  <c r="J533" i="5"/>
  <c r="J1128" i="5"/>
  <c r="J309" i="5"/>
  <c r="J315" i="5"/>
  <c r="J1615" i="5"/>
  <c r="J657" i="5"/>
  <c r="J1869" i="5"/>
  <c r="J1338" i="5"/>
  <c r="J1531" i="5"/>
  <c r="J1726" i="5"/>
  <c r="J1742" i="5"/>
  <c r="J1573" i="5"/>
  <c r="J1320" i="5"/>
  <c r="J279" i="5"/>
  <c r="J524" i="5"/>
  <c r="J1547" i="5"/>
  <c r="J1878" i="5"/>
  <c r="J1737" i="5"/>
  <c r="J595" i="5"/>
  <c r="J768" i="5"/>
  <c r="J536" i="5"/>
  <c r="J280" i="5"/>
  <c r="J327" i="5"/>
  <c r="J306" i="5"/>
  <c r="J833" i="5"/>
  <c r="J1711" i="5"/>
  <c r="J1519" i="5"/>
  <c r="J886" i="5"/>
  <c r="J609" i="5"/>
  <c r="J390" i="5"/>
  <c r="J290" i="5"/>
  <c r="J694" i="5"/>
  <c r="J1379" i="5"/>
  <c r="J1514" i="5"/>
  <c r="J876" i="5"/>
  <c r="J720" i="5"/>
  <c r="J1289" i="5"/>
  <c r="J1751" i="5"/>
  <c r="J41" i="5"/>
  <c r="J734" i="5"/>
  <c r="J361" i="5"/>
  <c r="J842" i="5"/>
  <c r="J141" i="5"/>
  <c r="J85" i="5"/>
  <c r="J1761" i="5"/>
  <c r="J603" i="5"/>
  <c r="J1042" i="5"/>
  <c r="J74" i="5"/>
  <c r="J1306" i="5"/>
  <c r="J617" i="5"/>
  <c r="J1218" i="5"/>
  <c r="J1290" i="5"/>
  <c r="J495" i="5"/>
  <c r="J634" i="5"/>
  <c r="J1172" i="5"/>
  <c r="J1014" i="5"/>
  <c r="J1018" i="5"/>
  <c r="J344" i="5"/>
  <c r="J343" i="5"/>
  <c r="J1171" i="5"/>
  <c r="J517" i="5"/>
  <c r="J209" i="5"/>
  <c r="J710" i="5"/>
  <c r="J1779" i="5"/>
  <c r="J325" i="5"/>
  <c r="J276" i="5"/>
  <c r="J1619" i="5"/>
  <c r="J469" i="5"/>
  <c r="J1846" i="5"/>
  <c r="J1444" i="5"/>
  <c r="J1530" i="5"/>
  <c r="J28" i="5"/>
  <c r="J671" i="5"/>
  <c r="J428" i="5"/>
  <c r="J1689" i="5"/>
  <c r="J158" i="5"/>
  <c r="J1162" i="5"/>
  <c r="J1106" i="5"/>
  <c r="J880" i="5"/>
  <c r="J799" i="5"/>
  <c r="J1251" i="5"/>
  <c r="J482" i="5"/>
  <c r="J384" i="5"/>
  <c r="J1599" i="5"/>
  <c r="J1318" i="5"/>
  <c r="J557" i="5"/>
  <c r="J878" i="5"/>
  <c r="J1004" i="5"/>
  <c r="J1966" i="5"/>
  <c r="J521" i="5"/>
  <c r="J37" i="5"/>
  <c r="J1345" i="5"/>
  <c r="J232" i="5"/>
  <c r="J600" i="5"/>
  <c r="J903" i="5"/>
  <c r="J337" i="5"/>
  <c r="J1243" i="5"/>
  <c r="J741" i="5"/>
  <c r="J752" i="5"/>
  <c r="J1377" i="5"/>
  <c r="J1047" i="5"/>
  <c r="J1504" i="5"/>
  <c r="J642" i="5"/>
  <c r="J1056" i="5"/>
  <c r="J217" i="5"/>
  <c r="J270" i="5"/>
  <c r="J1216" i="5"/>
  <c r="J237" i="5"/>
  <c r="J201" i="5"/>
  <c r="J843" i="5"/>
  <c r="J1873" i="5"/>
  <c r="J1618" i="5"/>
  <c r="J1673" i="5"/>
  <c r="J1167" i="5"/>
  <c r="J248" i="5"/>
  <c r="J1057" i="5"/>
  <c r="J1440" i="5"/>
  <c r="J1389" i="5"/>
  <c r="J1698" i="5"/>
  <c r="J1636" i="5"/>
  <c r="J1822" i="5"/>
  <c r="J1713" i="5"/>
  <c r="J1093" i="5"/>
  <c r="J1912" i="5"/>
  <c r="J732" i="5"/>
  <c r="J423" i="5"/>
  <c r="J352" i="5"/>
  <c r="J1832" i="5"/>
  <c r="J1681" i="5"/>
  <c r="J1166" i="5"/>
  <c r="J1712" i="5"/>
  <c r="J381" i="5"/>
  <c r="J1335" i="5"/>
  <c r="J1612" i="5"/>
  <c r="J15" i="5"/>
  <c r="J1327" i="5"/>
  <c r="J1799" i="5"/>
  <c r="J392" i="5"/>
  <c r="J1310" i="5"/>
  <c r="J18" i="5"/>
  <c r="J639" i="5"/>
  <c r="J1262" i="5"/>
  <c r="J1091" i="5"/>
  <c r="J1609" i="5"/>
  <c r="J814" i="5"/>
  <c r="J753" i="5"/>
  <c r="J740" i="5"/>
  <c r="J1008" i="5"/>
  <c r="J1850" i="5"/>
  <c r="J1176" i="5"/>
  <c r="J591" i="5"/>
  <c r="J1961" i="5"/>
  <c r="J1675" i="5"/>
  <c r="J36" i="5"/>
  <c r="J1672" i="5"/>
  <c r="J547" i="5"/>
  <c r="J1478" i="5"/>
  <c r="J26" i="5"/>
  <c r="J223" i="5"/>
  <c r="J424" i="5"/>
  <c r="J735" i="5"/>
  <c r="J1466" i="5"/>
  <c r="J1610" i="5"/>
  <c r="J453" i="5"/>
  <c r="J1740" i="5"/>
  <c r="J813" i="5"/>
  <c r="J1508" i="5"/>
  <c r="J245" i="5"/>
  <c r="J1234" i="5"/>
  <c r="J1658" i="5"/>
  <c r="J312" i="5"/>
  <c r="J1358" i="5"/>
  <c r="J160" i="5"/>
  <c r="J1722" i="5"/>
  <c r="J948" i="5"/>
  <c r="J1714" i="5"/>
  <c r="J702" i="5"/>
  <c r="J403" i="5"/>
  <c r="J793" i="5"/>
  <c r="J1963" i="5"/>
  <c r="J840" i="5"/>
  <c r="J363" i="5"/>
  <c r="J278" i="5"/>
  <c r="J1602" i="5"/>
  <c r="J298" i="5"/>
  <c r="J1931" i="5"/>
  <c r="J1143" i="5"/>
  <c r="J1095" i="5"/>
  <c r="J1054" i="5"/>
  <c r="J224" i="5"/>
  <c r="J1350" i="5"/>
  <c r="J1027" i="5"/>
  <c r="J862" i="5"/>
  <c r="J518" i="5"/>
  <c r="J1066" i="5"/>
  <c r="J1110" i="5"/>
  <c r="J1103" i="5"/>
  <c r="J1259" i="5"/>
  <c r="J1457" i="5"/>
  <c r="J1768" i="5"/>
  <c r="J338" i="5"/>
  <c r="J815" i="5"/>
  <c r="J295" i="5"/>
  <c r="J1879" i="5"/>
  <c r="J32" i="5"/>
  <c r="J241" i="5"/>
  <c r="J613" i="5"/>
  <c r="J1396" i="5"/>
  <c r="J914" i="5"/>
  <c r="J422" i="5"/>
  <c r="J1678" i="5"/>
  <c r="J607" i="5"/>
  <c r="J1152" i="5"/>
  <c r="J1788" i="5"/>
  <c r="J668" i="5"/>
  <c r="J992" i="5"/>
  <c r="J1168" i="5"/>
  <c r="J757" i="5"/>
  <c r="J1518" i="5"/>
  <c r="J755" i="5"/>
  <c r="J429" i="5"/>
  <c r="J145" i="5"/>
  <c r="J1956" i="5"/>
  <c r="J1797" i="5"/>
  <c r="J1763" i="5"/>
  <c r="J652" i="5"/>
  <c r="J189" i="5"/>
  <c r="J1540" i="5"/>
  <c r="J1827" i="5"/>
  <c r="J645" i="5"/>
  <c r="J357" i="5"/>
  <c r="J1119" i="5"/>
  <c r="J561" i="5"/>
  <c r="J847" i="5"/>
  <c r="J656" i="5"/>
  <c r="J804" i="5"/>
  <c r="J861" i="5"/>
  <c r="J651" i="5"/>
  <c r="J1416" i="5"/>
  <c r="J647" i="5"/>
  <c r="J1803" i="5"/>
  <c r="J463" i="5"/>
  <c r="J1920" i="5"/>
  <c r="J342" i="5"/>
  <c r="J1820" i="5"/>
  <c r="J1586" i="5"/>
  <c r="J736" i="5"/>
  <c r="J1341" i="5"/>
  <c r="J255" i="5"/>
  <c r="J1164" i="5"/>
  <c r="J414" i="5"/>
  <c r="J1793" i="5"/>
  <c r="J824" i="5"/>
  <c r="J614" i="5"/>
  <c r="J1663" i="5"/>
  <c r="J311" i="5"/>
  <c r="J1225" i="5"/>
  <c r="J1743" i="5"/>
  <c r="J1646" i="5"/>
  <c r="J405" i="5"/>
  <c r="J188" i="5"/>
  <c r="J1446" i="5"/>
  <c r="J969" i="5"/>
  <c r="J1767" i="5"/>
  <c r="J154" i="5"/>
  <c r="J820" i="5"/>
  <c r="J986" i="5"/>
  <c r="J42" i="5"/>
  <c r="J1317" i="5"/>
  <c r="J596" i="5"/>
  <c r="J301" i="5"/>
  <c r="J1862" i="5"/>
  <c r="J1413" i="5"/>
  <c r="J1717" i="5"/>
  <c r="J1725" i="5"/>
  <c r="J397" i="5"/>
  <c r="J1762" i="5"/>
  <c r="J963" i="5"/>
  <c r="J369" i="5"/>
  <c r="J1137" i="5"/>
  <c r="J1195" i="5"/>
  <c r="J1641" i="5"/>
  <c r="J1432" i="5"/>
  <c r="J439" i="5"/>
  <c r="J1039" i="5"/>
  <c r="J1247" i="5"/>
  <c r="J1883" i="5"/>
  <c r="J808" i="5"/>
  <c r="J267" i="5"/>
  <c r="J1748" i="5"/>
  <c r="J1366" i="5"/>
  <c r="J421" i="5"/>
  <c r="J1334" i="5"/>
  <c r="J1267" i="5"/>
  <c r="J725" i="5"/>
  <c r="J670" i="5"/>
  <c r="J1045" i="5"/>
  <c r="J1026" i="5"/>
  <c r="J1606" i="5"/>
  <c r="J1340" i="5"/>
  <c r="J865" i="5"/>
  <c r="J443" i="5"/>
  <c r="J1481" i="5"/>
  <c r="J345" i="5"/>
  <c r="J367" i="5"/>
  <c r="J68" i="5"/>
  <c r="J1398" i="5"/>
  <c r="J1397" i="5"/>
  <c r="J339" i="5"/>
  <c r="J1724" i="5"/>
  <c r="J1041" i="5"/>
  <c r="J902" i="5"/>
  <c r="J548" i="5"/>
  <c r="J858" i="5"/>
  <c r="J1451" i="5"/>
  <c r="J1118" i="5"/>
  <c r="J965" i="5"/>
  <c r="J400" i="5"/>
  <c r="J766" i="5"/>
  <c r="J1357" i="5"/>
  <c r="J1069" i="5"/>
  <c r="J1300" i="5"/>
  <c r="J239" i="5"/>
  <c r="J83" i="5"/>
  <c r="J16" i="5"/>
  <c r="J588" i="5"/>
  <c r="J673" i="5"/>
  <c r="J721" i="5"/>
  <c r="J692" i="5"/>
  <c r="J1430" i="5"/>
  <c r="J1475" i="5"/>
  <c r="J1324" i="5"/>
  <c r="J324" i="5"/>
  <c r="J1703" i="5"/>
  <c r="J1814" i="5"/>
  <c r="J565" i="5"/>
  <c r="J715" i="5"/>
  <c r="J231" i="5"/>
  <c r="J1482" i="5"/>
  <c r="J1591" i="5"/>
  <c r="J1894" i="5"/>
  <c r="J510" i="5"/>
  <c r="J58" i="5"/>
  <c r="J860" i="5"/>
  <c r="J1070" i="5"/>
  <c r="J1785" i="5"/>
  <c r="J287" i="5"/>
  <c r="J641" i="5"/>
  <c r="J1561" i="5"/>
  <c r="J1183" i="5"/>
  <c r="J1579" i="5"/>
  <c r="J844" i="5"/>
  <c r="J1511" i="5"/>
  <c r="J167" i="5"/>
  <c r="J810" i="5"/>
  <c r="J1640" i="5"/>
  <c r="J1975" i="5"/>
  <c r="J1919" i="5"/>
  <c r="J1246" i="5"/>
  <c r="J284" i="5"/>
  <c r="J590" i="5"/>
  <c r="J549" i="5"/>
  <c r="J303" i="5"/>
  <c r="J1149" i="5"/>
  <c r="J119" i="5"/>
  <c r="J769" i="5"/>
  <c r="J1270" i="5"/>
  <c r="J1050" i="5"/>
  <c r="J1841" i="5"/>
  <c r="J1139" i="5"/>
  <c r="J1765" i="5"/>
  <c r="J142" i="5"/>
  <c r="J1868" i="5"/>
  <c r="J1598" i="5"/>
  <c r="J1790" i="5"/>
  <c r="J1534" i="5"/>
  <c r="J1034" i="5"/>
  <c r="J1771" i="5"/>
  <c r="J848" i="5"/>
  <c r="J300" i="5"/>
  <c r="J1182" i="5"/>
  <c r="J419" i="5"/>
  <c r="J1150" i="5"/>
  <c r="J1279" i="5"/>
  <c r="J448" i="5"/>
  <c r="J1094" i="5"/>
  <c r="J1521" i="5"/>
  <c r="J551" i="5"/>
  <c r="J1715" i="5"/>
  <c r="J1001" i="5"/>
  <c r="J1944" i="5"/>
  <c r="J1620" i="5"/>
  <c r="J907" i="5"/>
  <c r="J1766" i="5"/>
  <c r="J859" i="5"/>
  <c r="J494" i="5"/>
  <c r="J937" i="5"/>
  <c r="J1224" i="5"/>
  <c r="J742" i="5"/>
  <c r="J1888" i="5"/>
  <c r="J1315" i="5"/>
  <c r="J709" i="5"/>
  <c r="J447" i="5"/>
  <c r="J382" i="5"/>
  <c r="J1257" i="5"/>
  <c r="J1388" i="5"/>
  <c r="J1558" i="5"/>
  <c r="J1086" i="5"/>
  <c r="J1829" i="5"/>
  <c r="J408" i="5"/>
  <c r="J34" i="5"/>
  <c r="J1687" i="5"/>
  <c r="J479" i="5"/>
  <c r="J1130" i="5"/>
  <c r="J1191" i="5"/>
  <c r="J1330" i="5"/>
  <c r="J834" i="5"/>
  <c r="J291" i="5"/>
  <c r="J302" i="5"/>
  <c r="J1089" i="5"/>
  <c r="J1830" i="5"/>
  <c r="J971" i="5"/>
  <c r="J1865" i="5"/>
  <c r="J841" i="5"/>
  <c r="J713" i="5"/>
  <c r="J797" i="5"/>
  <c r="J341" i="5"/>
  <c r="J1526" i="5"/>
  <c r="J1887" i="5"/>
  <c r="J1471" i="5"/>
  <c r="J1071" i="5"/>
  <c r="J1789" i="5"/>
  <c r="J1500" i="5"/>
  <c r="J1632" i="5"/>
  <c r="J881" i="5"/>
  <c r="J1097" i="5"/>
  <c r="J1090" i="5"/>
  <c r="J1848" i="5"/>
  <c r="J1402" i="5"/>
  <c r="J1680" i="5"/>
  <c r="J1906" i="5"/>
  <c r="J1302" i="5"/>
  <c r="J1292" i="5"/>
  <c r="J59" i="5"/>
  <c r="J1970" i="5"/>
  <c r="J1890" i="5"/>
  <c r="J1116" i="5"/>
  <c r="J1336" i="5"/>
  <c r="J420" i="5"/>
  <c r="J1933" i="5"/>
  <c r="J389" i="5"/>
  <c r="J277" i="5"/>
  <c r="J961" i="5"/>
  <c r="J1285" i="5"/>
  <c r="J378" i="5"/>
  <c r="J632" i="5"/>
  <c r="J219" i="5"/>
  <c r="J1639" i="5"/>
  <c r="J1361" i="5"/>
  <c r="J1211" i="5"/>
  <c r="J427" i="5"/>
  <c r="J1590" i="5"/>
  <c r="J1221" i="5"/>
  <c r="J885" i="5"/>
  <c r="J1331" i="5"/>
  <c r="J1380" i="5"/>
  <c r="J964" i="5"/>
  <c r="J897" i="5"/>
  <c r="J1017" i="5"/>
  <c r="J472" i="5"/>
  <c r="J887" i="5"/>
  <c r="J196" i="5"/>
  <c r="J1173" i="5"/>
  <c r="J275" i="5"/>
  <c r="J630" i="5"/>
  <c r="J731" i="5"/>
  <c r="J266" i="5"/>
  <c r="J120" i="5"/>
  <c r="J1875" i="5"/>
  <c r="J264" i="5"/>
  <c r="J1394" i="5"/>
  <c r="J13" i="5"/>
  <c r="J110" i="5"/>
  <c r="J1686" i="5"/>
  <c r="J1871" i="5"/>
  <c r="J218" i="5"/>
  <c r="J733" i="5"/>
  <c r="J888" i="5"/>
  <c r="J1311" i="5"/>
  <c r="J1806" i="5"/>
  <c r="J764" i="5"/>
  <c r="J335" i="5"/>
  <c r="J1109" i="5"/>
  <c r="J569" i="5"/>
  <c r="J972" i="5"/>
  <c r="J149" i="5"/>
  <c r="J686" i="5"/>
  <c r="J54" i="5"/>
  <c r="J934" i="5"/>
  <c r="J1184" i="5"/>
  <c r="J853" i="5"/>
  <c r="J773" i="5"/>
  <c r="J564" i="5"/>
  <c r="J1786" i="5"/>
  <c r="J240" i="5"/>
  <c r="J383" i="5"/>
  <c r="J230" i="5"/>
  <c r="J1769" i="5"/>
  <c r="J76" i="5"/>
  <c r="J1016" i="5"/>
  <c r="J805" i="5"/>
  <c r="J1312" i="5"/>
  <c r="J1148" i="5"/>
  <c r="J1780" i="5"/>
  <c r="J528" i="5"/>
  <c r="J190" i="5"/>
  <c r="J1728" i="5"/>
  <c r="J558" i="5"/>
  <c r="J1515" i="5"/>
  <c r="J783" i="5"/>
  <c r="J53" i="5"/>
  <c r="J148" i="5"/>
  <c r="J308" i="5"/>
  <c r="J191" i="5"/>
  <c r="J1664" i="5"/>
  <c r="J81" i="5"/>
  <c r="J143" i="5"/>
  <c r="J1163" i="5"/>
  <c r="J717" i="5"/>
  <c r="J491" i="5"/>
  <c r="J204" i="5"/>
  <c r="J1847" i="5"/>
  <c r="J259" i="5"/>
  <c r="J837" i="5"/>
  <c r="J162" i="5"/>
  <c r="J1002" i="5"/>
  <c r="J1849" i="5"/>
  <c r="J1608" i="5"/>
  <c r="J1076" i="5"/>
  <c r="J1516" i="5"/>
  <c r="J1099" i="5"/>
  <c r="J970" i="5"/>
  <c r="J1764" i="5"/>
  <c r="J519" i="5"/>
  <c r="J1477" i="5"/>
  <c r="J391" i="5"/>
  <c r="J1142" i="5"/>
  <c r="J273" i="5"/>
  <c r="J1129" i="5"/>
  <c r="J404" i="5"/>
  <c r="J818" i="5"/>
  <c r="J17" i="5"/>
  <c r="J440" i="5"/>
  <c r="J27" i="5"/>
  <c r="J1351" i="5"/>
  <c r="J1642" i="5"/>
  <c r="J931" i="5"/>
  <c r="J1770" i="5"/>
  <c r="J532" i="5"/>
  <c r="J1386" i="5"/>
  <c r="J1554" i="5"/>
  <c r="J1064" i="5"/>
  <c r="J1120" i="5"/>
  <c r="J1624" i="5"/>
  <c r="J1199" i="5"/>
  <c r="J1557" i="5"/>
  <c r="J669" i="5"/>
  <c r="J1495" i="5"/>
  <c r="J1506" i="5"/>
  <c r="J207" i="5"/>
  <c r="J738" i="5"/>
  <c r="J1954" i="5"/>
  <c r="J1967" i="5"/>
  <c r="J358" i="5"/>
  <c r="J1229" i="5"/>
  <c r="J1556" i="5"/>
  <c r="J1359" i="5"/>
  <c r="J1353" i="5"/>
  <c r="J1595" i="5"/>
  <c r="J1544" i="5"/>
  <c r="J330" i="5"/>
  <c r="J977" i="5"/>
  <c r="J1127" i="5"/>
  <c r="J919" i="5"/>
  <c r="J1953" i="5"/>
  <c r="J1213" i="5"/>
  <c r="J675" i="5"/>
  <c r="J806" i="5"/>
  <c r="J688" i="5"/>
  <c r="J1117" i="5"/>
  <c r="J271" i="5"/>
  <c r="J1465" i="5"/>
  <c r="J802" i="5"/>
  <c r="J1548" i="5"/>
  <c r="J1501" i="5"/>
  <c r="J1719" i="5"/>
  <c r="J1683" i="5"/>
  <c r="J198" i="5"/>
  <c r="J832" i="5"/>
  <c r="J124" i="5"/>
  <c r="J1159" i="5"/>
  <c r="J1974" i="5"/>
  <c r="J807" i="5"/>
  <c r="J387" i="5"/>
  <c r="J1946" i="5"/>
  <c r="J1461" i="5"/>
  <c r="J627" i="5"/>
  <c r="J980" i="5"/>
  <c r="J1077" i="5"/>
  <c r="J875" i="5"/>
  <c r="J19" i="5"/>
  <c r="J633" i="5"/>
  <c r="J945" i="5"/>
  <c r="J1393" i="5"/>
  <c r="J1754" i="5"/>
  <c r="J1597" i="5"/>
  <c r="J1169" i="5"/>
  <c r="J370" i="5"/>
  <c r="J1629" i="5"/>
  <c r="J1488" i="5"/>
  <c r="J712" i="5"/>
  <c r="J1861" i="5"/>
  <c r="J1893" i="5"/>
  <c r="J1447" i="5"/>
  <c r="J555" i="5"/>
  <c r="J250" i="5"/>
  <c r="J1819" i="5"/>
  <c r="J1744" i="5"/>
  <c r="J589" i="5"/>
  <c r="J1458" i="5"/>
  <c r="J1611" i="5"/>
  <c r="J1927" i="5"/>
  <c r="J1727" i="5"/>
  <c r="J699" i="5"/>
  <c r="J653" i="5"/>
  <c r="J1635" i="5"/>
  <c r="J1408" i="5"/>
  <c r="J464" i="5"/>
  <c r="J340" i="5"/>
  <c r="J350" i="5"/>
  <c r="J1157" i="5"/>
  <c r="J1244" i="5"/>
  <c r="J401" i="5"/>
  <c r="J465" i="5"/>
  <c r="J1200" i="5"/>
  <c r="J719" i="5"/>
  <c r="J286" i="5"/>
  <c r="J362" i="5"/>
  <c r="J1249" i="5"/>
  <c r="J648" i="5"/>
  <c r="J477" i="5"/>
  <c r="J1781" i="5"/>
  <c r="J71" i="5"/>
  <c r="J234" i="5"/>
  <c r="J1965" i="5"/>
  <c r="J156" i="5"/>
  <c r="J1549" i="5"/>
  <c r="J1019" i="5"/>
  <c r="J1385" i="5"/>
  <c r="J1282" i="5"/>
  <c r="J685" i="5"/>
  <c r="J724" i="5"/>
  <c r="J598" i="5"/>
  <c r="J509" i="5"/>
  <c r="J1407" i="5"/>
  <c r="J63" i="5"/>
  <c r="J1472" i="5"/>
  <c r="J525" i="5"/>
  <c r="J336" i="5"/>
  <c r="J514" i="5"/>
  <c r="J778" i="5"/>
  <c r="J506" i="5"/>
  <c r="J184" i="5"/>
  <c r="J921" i="5"/>
  <c r="J962" i="5"/>
  <c r="J1271" i="5"/>
  <c r="J1750" i="5"/>
  <c r="J644" i="5"/>
  <c r="J1759" i="5"/>
  <c r="J758" i="5"/>
  <c r="J431" i="5"/>
  <c r="J372" i="5"/>
  <c r="J433" i="5"/>
  <c r="J366" i="5"/>
  <c r="J1003" i="5"/>
  <c r="J1422" i="5"/>
  <c r="J1876" i="5"/>
  <c r="J206" i="5"/>
  <c r="J1424" i="5"/>
  <c r="J258" i="5"/>
  <c r="J1058" i="5"/>
  <c r="J852" i="5"/>
  <c r="J1753" i="5"/>
  <c r="J573" i="5"/>
  <c r="J116" i="5"/>
  <c r="J522" i="5"/>
  <c r="J1805" i="5"/>
  <c r="J1235" i="5"/>
  <c r="J854" i="5"/>
  <c r="J955" i="5"/>
  <c r="J756" i="5"/>
  <c r="J1656" i="5"/>
  <c r="J175" i="5"/>
  <c r="J993" i="5"/>
  <c r="J726" i="5"/>
  <c r="J1342" i="5"/>
  <c r="J1902" i="5"/>
  <c r="J906" i="5"/>
  <c r="J199" i="5"/>
  <c r="J1486" i="5"/>
  <c r="J165" i="5"/>
  <c r="J481" i="5"/>
  <c r="J1354" i="5"/>
  <c r="J1492" i="5"/>
  <c r="J227" i="5"/>
  <c r="J29" i="5"/>
  <c r="J960" i="5"/>
  <c r="J512" i="5"/>
  <c r="J1294" i="5"/>
  <c r="J714" i="5"/>
  <c r="J800" i="5"/>
  <c r="J1092" i="5"/>
  <c r="J836" i="5"/>
  <c r="J1957" i="5"/>
  <c r="J1510" i="5"/>
  <c r="J998" i="5"/>
  <c r="J1420" i="5"/>
  <c r="J1363" i="5"/>
  <c r="J1411" i="5"/>
  <c r="J228" i="5"/>
  <c r="J1551" i="5"/>
  <c r="J1546" i="5"/>
  <c r="J236" i="5"/>
  <c r="J1863" i="5"/>
  <c r="J108" i="5"/>
  <c r="J1935" i="5"/>
  <c r="J1480" i="5"/>
  <c r="J896" i="5"/>
  <c r="J930" i="5"/>
  <c r="J1909" i="5"/>
  <c r="J680" i="5"/>
  <c r="J1645" i="5"/>
  <c r="J1513" i="5"/>
  <c r="J520" i="5"/>
  <c r="J1309" i="5"/>
  <c r="J1226" i="5"/>
  <c r="J1452" i="5"/>
  <c r="J1132" i="5"/>
  <c r="J1685" i="5"/>
  <c r="J723" i="5"/>
  <c r="J1661" i="5"/>
  <c r="J586" i="5"/>
  <c r="J1960" i="5"/>
  <c r="J1296" i="5"/>
  <c r="J82" i="5"/>
  <c r="J254" i="5"/>
  <c r="J31" i="5"/>
  <c r="J1730" i="5"/>
  <c r="J137" i="5"/>
  <c r="J900" i="5"/>
  <c r="J571" i="5"/>
  <c r="J1792" i="5"/>
  <c r="J925" i="5"/>
  <c r="J1113" i="5"/>
  <c r="J1701" i="5"/>
  <c r="J412" i="5"/>
  <c r="J476" i="5"/>
  <c r="J1455" i="5"/>
  <c r="J1964" i="5"/>
  <c r="J1671" i="5"/>
  <c r="J1928" i="5"/>
  <c r="J1145" i="5"/>
  <c r="J942" i="5"/>
  <c r="J1721" i="5"/>
  <c r="J1382" i="5"/>
  <c r="J1427" i="5"/>
  <c r="J1048" i="5"/>
  <c r="J233" i="5"/>
  <c r="J1825" i="5"/>
  <c r="J1193" i="5"/>
  <c r="J1621" i="5"/>
  <c r="J759" i="5"/>
  <c r="J1787" i="5"/>
  <c r="J1135" i="5"/>
  <c r="J1709" i="5"/>
  <c r="J926" i="5"/>
  <c r="J999" i="5"/>
  <c r="J351" i="5"/>
  <c r="J1729" i="5"/>
  <c r="J1884" i="5"/>
  <c r="J246" i="5"/>
  <c r="J1418" i="5"/>
  <c r="J1568" i="5"/>
  <c r="J975" i="5"/>
  <c r="J1214" i="5"/>
  <c r="J1051" i="5"/>
  <c r="J1138" i="5"/>
  <c r="J1459" i="5"/>
  <c r="J67" i="5"/>
  <c r="J364" i="5"/>
  <c r="J140" i="5"/>
  <c r="J794" i="5"/>
  <c r="J377" i="5"/>
  <c r="J1470" i="5"/>
  <c r="J1028" i="5"/>
  <c r="J1572" i="5"/>
  <c r="J1298" i="5"/>
  <c r="J180" i="5"/>
  <c r="J879" i="5"/>
  <c r="J1800" i="5"/>
  <c r="J1460" i="5"/>
  <c r="J1542" i="5"/>
  <c r="J319" i="5"/>
  <c r="J838" i="5"/>
  <c r="J1210" i="5"/>
  <c r="J111" i="5"/>
  <c r="J1177" i="5"/>
  <c r="J114" i="5"/>
  <c r="J1903" i="5"/>
  <c r="J490" i="5"/>
  <c r="J138" i="5"/>
  <c r="J695" i="5"/>
  <c r="J182" i="5"/>
  <c r="J1450" i="5"/>
  <c r="J118" i="5"/>
  <c r="J102" i="5"/>
  <c r="J936" i="5"/>
  <c r="J293" i="5"/>
  <c r="J1921" i="5"/>
  <c r="J1101" i="5"/>
  <c r="J265" i="5"/>
  <c r="J289" i="5"/>
  <c r="J1136" i="5"/>
  <c r="J1937" i="5"/>
  <c r="J1576" i="5"/>
  <c r="J1877" i="5"/>
  <c r="J845" i="5"/>
  <c r="J976" i="5"/>
  <c r="J1068" i="5"/>
  <c r="J1773" i="5"/>
  <c r="J496" i="5"/>
  <c r="J1283" i="5"/>
  <c r="J958" i="5"/>
  <c r="J1253" i="5"/>
  <c r="J253" i="5"/>
  <c r="J1704" i="5"/>
  <c r="J687" i="5"/>
  <c r="J774" i="5"/>
  <c r="J727" i="5"/>
  <c r="J1000" i="5"/>
  <c r="J1062" i="5"/>
  <c r="J874" i="5"/>
  <c r="J1404" i="5"/>
  <c r="J163" i="5"/>
  <c r="J153" i="5"/>
  <c r="J895" i="5"/>
  <c r="J470" i="5"/>
  <c r="J1706" i="5"/>
  <c r="J321" i="5"/>
  <c r="J1626" i="5"/>
  <c r="J150" i="5"/>
  <c r="J1438" i="5"/>
  <c r="J946" i="5"/>
  <c r="J1287" i="5"/>
  <c r="J1151" i="5"/>
  <c r="J1179" i="5"/>
  <c r="J115" i="5"/>
  <c r="J1112" i="5"/>
  <c r="J1102" i="5"/>
  <c r="J566" i="5"/>
  <c r="J1659" i="5"/>
  <c r="J1581" i="5"/>
  <c r="J268" i="5"/>
  <c r="J615" i="5"/>
  <c r="J473" i="5"/>
  <c r="J1947" i="5"/>
  <c r="J1362" i="5"/>
  <c r="J1013" i="5"/>
  <c r="J994" i="5"/>
  <c r="J943" i="5"/>
  <c r="J1552" i="5"/>
  <c r="J1507" i="5"/>
  <c r="J109" i="5"/>
  <c r="J812" i="5"/>
  <c r="J923" i="5"/>
  <c r="J1445" i="5"/>
  <c r="J1559" i="5"/>
  <c r="J1784" i="5"/>
  <c r="J410" i="5"/>
  <c r="J984" i="5"/>
  <c r="J1022" i="5"/>
  <c r="J1633" i="5"/>
  <c r="J1134" i="5"/>
  <c r="J1371" i="5"/>
  <c r="J927" i="5"/>
  <c r="J1449" i="5"/>
  <c r="J1431" i="5"/>
  <c r="J982" i="5"/>
  <c r="J1021" i="5"/>
  <c r="J1613" i="5"/>
  <c r="J1333" i="5"/>
  <c r="J475" i="5"/>
  <c r="J1276" i="5"/>
  <c r="J1268" i="5"/>
  <c r="J939" i="5"/>
  <c r="J185" i="5"/>
  <c r="J1383" i="5"/>
  <c r="J1081" i="5"/>
  <c r="J121" i="5"/>
  <c r="J523" i="5"/>
  <c r="J466" i="5"/>
  <c r="J1435" i="5"/>
  <c r="J1468" i="5"/>
  <c r="J349" i="5"/>
  <c r="J883" i="5"/>
  <c r="J38" i="5"/>
  <c r="J1907" i="5"/>
  <c r="J146" i="5"/>
  <c r="J385" i="5"/>
  <c r="J660" i="5"/>
  <c r="J1755" i="5"/>
  <c r="J1084" i="5"/>
  <c r="J1538" i="5"/>
  <c r="J546" i="5"/>
  <c r="J313" i="5"/>
  <c r="J220" i="5"/>
  <c r="J1679" i="5"/>
  <c r="J889" i="5"/>
  <c r="J1700" i="5"/>
  <c r="J1600" i="5"/>
  <c r="J1125" i="5"/>
  <c r="J1926" i="5"/>
  <c r="J1072" i="5"/>
  <c r="J334" i="5"/>
  <c r="J1323" i="5"/>
  <c r="J1584" i="5"/>
  <c r="J75" i="5"/>
  <c r="J821" i="5"/>
  <c r="J1029" i="5"/>
  <c r="J1707" i="5"/>
  <c r="J947" i="5"/>
  <c r="J1033" i="5"/>
  <c r="J1665" i="5"/>
  <c r="J1718" i="5"/>
  <c r="J192" i="5"/>
  <c r="J823" i="5"/>
  <c r="J554" i="5"/>
  <c r="J1853" i="5"/>
  <c r="J1060" i="5"/>
  <c r="J966" i="5"/>
  <c r="J1577" i="5"/>
  <c r="J985" i="5"/>
  <c r="J80" i="5"/>
  <c r="J176" i="5"/>
  <c r="J1378" i="5"/>
  <c r="J413" i="5"/>
  <c r="J1778" i="5"/>
  <c r="J683" i="5"/>
  <c r="J577" i="5"/>
  <c r="J1255" i="5"/>
  <c r="J650" i="5"/>
  <c r="J104" i="5"/>
  <c r="J1228" i="5"/>
  <c r="J1949" i="5"/>
  <c r="J1874" i="5"/>
  <c r="J1527" i="5"/>
  <c r="J601" i="5"/>
  <c r="J1203" i="5"/>
  <c r="J455" i="5"/>
  <c r="J690" i="5"/>
  <c r="J454" i="5"/>
  <c r="J973" i="5"/>
  <c r="J1220" i="5"/>
  <c r="J1040" i="5"/>
  <c r="J65" i="5"/>
  <c r="J559" i="5"/>
  <c r="J574" i="5"/>
  <c r="J1055" i="5"/>
  <c r="J1264" i="5"/>
  <c r="J534" i="5"/>
  <c r="J94" i="5"/>
  <c r="J1657" i="5"/>
  <c r="J1035" i="5"/>
  <c r="J1410" i="5"/>
  <c r="J262" i="5"/>
  <c r="J1265" i="5"/>
  <c r="J1950" i="5"/>
  <c r="J1369" i="5"/>
  <c r="J635" i="5"/>
  <c r="J380" i="5"/>
  <c r="J282" i="5"/>
  <c r="J1604" i="5"/>
  <c r="J1263" i="5"/>
  <c r="J1798" i="5"/>
  <c r="J1520" i="5"/>
  <c r="J416" i="5"/>
  <c r="J136" i="5"/>
  <c r="J1212" i="5"/>
  <c r="J1170" i="5"/>
  <c r="J1147" i="5"/>
  <c r="J1314" i="5"/>
  <c r="J649" i="5"/>
  <c r="J1537" i="5"/>
  <c r="J73" i="5"/>
  <c r="J781" i="5"/>
  <c r="J1674" i="5"/>
  <c r="J1910" i="5"/>
  <c r="J1441" i="5"/>
  <c r="J1288" i="5"/>
  <c r="J959" i="5"/>
  <c r="J576" i="5"/>
  <c r="J497" i="5"/>
  <c r="J484" i="5"/>
  <c r="J801" i="5"/>
  <c r="J1082" i="5"/>
  <c r="J105" i="5"/>
  <c r="J1463" i="5"/>
  <c r="J126" i="5"/>
  <c r="J203" i="5"/>
  <c r="J1684" i="5"/>
  <c r="J269" i="5"/>
  <c r="J1242" i="5"/>
  <c r="J1281" i="5"/>
  <c r="J1699" i="5"/>
  <c r="J1844" i="5"/>
  <c r="J451" i="5"/>
  <c r="J1670" i="5"/>
  <c r="J754" i="5"/>
  <c r="J1821" i="5"/>
  <c r="J1390" i="5"/>
  <c r="J1464" i="5"/>
  <c r="J252" i="5"/>
  <c r="J144" i="5"/>
  <c r="J1245" i="5"/>
  <c r="J25" i="5"/>
  <c r="J1758" i="5"/>
  <c r="J637" i="5"/>
  <c r="J763" i="5"/>
  <c r="J956" i="5"/>
  <c r="J368" i="5"/>
  <c r="J1637" i="5"/>
  <c r="J166" i="5"/>
  <c r="J658" i="5"/>
  <c r="J697" i="5"/>
  <c r="J1918" i="5"/>
  <c r="J1198" i="5"/>
  <c r="J864" i="5"/>
  <c r="J66" i="5"/>
  <c r="J1647" i="5"/>
  <c r="J877" i="5"/>
  <c r="J916" i="5"/>
  <c r="J771" i="5"/>
  <c r="J1295" i="5"/>
  <c r="J1528" i="5"/>
  <c r="J1644" i="5"/>
  <c r="J486" i="5"/>
  <c r="J1187" i="5"/>
  <c r="J762" i="5"/>
  <c r="J1924" i="5"/>
  <c r="J101" i="5"/>
  <c r="J1153" i="5"/>
  <c r="J314" i="5"/>
  <c r="J672" i="5"/>
  <c r="J40" i="5"/>
  <c r="J147" i="5"/>
  <c r="J177" i="5"/>
  <c r="J1565" i="5"/>
  <c r="J1141" i="5"/>
  <c r="J599" i="5"/>
  <c r="J901" i="5"/>
  <c r="J183" i="5"/>
  <c r="J1080" i="5"/>
  <c r="J376" i="5"/>
  <c r="J1230" i="5"/>
  <c r="J1794" i="5"/>
  <c r="J619" i="5"/>
  <c r="J1456" i="5"/>
  <c r="J1223" i="5"/>
  <c r="J676" i="5"/>
  <c r="J631" i="5"/>
  <c r="J1517" i="5"/>
  <c r="J134" i="5"/>
  <c r="J798" i="5"/>
  <c r="J1453" i="5"/>
  <c r="J579" i="5"/>
  <c r="J61" i="5"/>
  <c r="J1180" i="5"/>
  <c r="J353" i="5"/>
  <c r="J1533" i="5"/>
  <c r="J1355" i="5"/>
  <c r="J1929" i="5"/>
  <c r="J575" i="5"/>
  <c r="J839" i="5"/>
  <c r="J1570" i="5"/>
  <c r="J1273" i="5"/>
  <c r="J996" i="5"/>
  <c r="J1562" i="5"/>
  <c r="J43" i="5"/>
  <c r="J1487" i="5"/>
  <c r="J920" i="5"/>
  <c r="J892" i="5"/>
  <c r="J193" i="5"/>
  <c r="J1052" i="5"/>
  <c r="J69" i="5"/>
  <c r="J159" i="5"/>
  <c r="J894" i="5"/>
  <c r="J122" i="5"/>
  <c r="J1836" i="5"/>
  <c r="J478" i="5"/>
  <c r="J1535" i="5"/>
  <c r="J563" i="5"/>
  <c r="J1238" i="5"/>
  <c r="J678" i="5"/>
  <c r="J562" i="5"/>
  <c r="J1839" i="5"/>
  <c r="J594" i="5"/>
  <c r="J468" i="5"/>
  <c r="J1158" i="5"/>
  <c r="J471" i="5"/>
  <c r="J1855" i="5"/>
  <c r="J803" i="5"/>
  <c r="J305" i="5"/>
  <c r="J432" i="5"/>
  <c r="J1596" i="5"/>
  <c r="J1190" i="5"/>
  <c r="J1372" i="5"/>
  <c r="J1313" i="5"/>
  <c r="J1569" i="5"/>
  <c r="J1943" i="5"/>
  <c r="J1923" i="5"/>
  <c r="J1197" i="5"/>
  <c r="J103" i="5"/>
  <c r="J917" i="5"/>
  <c r="K2" i="5"/>
  <c r="J1012" i="5"/>
  <c r="J1325" i="5"/>
  <c r="J535" i="5"/>
  <c r="J1523" i="5"/>
  <c r="J331" i="5"/>
  <c r="J1374" i="5"/>
  <c r="J1493" i="5"/>
  <c r="J891" i="5"/>
  <c r="J1305" i="5"/>
  <c r="J904" i="5"/>
  <c r="J1437" i="5"/>
  <c r="J52" i="5"/>
  <c r="J489" i="5"/>
  <c r="J1326" i="5"/>
  <c r="J1955" i="5"/>
  <c r="J112" i="5"/>
  <c r="J1007" i="5"/>
  <c r="J505" i="5"/>
  <c r="J1063" i="5"/>
  <c r="J1914" i="5"/>
  <c r="J1628" i="5"/>
  <c r="J1469" i="5"/>
  <c r="J187" i="5"/>
  <c r="J1496" i="5"/>
  <c r="J1605" i="5"/>
  <c r="J1140" i="5"/>
  <c r="J1419" i="5"/>
  <c r="J359" i="5"/>
  <c r="J760" i="5"/>
  <c r="J243" i="5"/>
  <c r="J1006" i="5"/>
  <c r="J1044" i="5"/>
  <c r="J417" i="5"/>
  <c r="J263" i="5"/>
  <c r="J1256" i="5"/>
  <c r="J467" i="5"/>
  <c r="J674" i="5"/>
  <c r="J1917" i="5"/>
  <c r="J1194" i="5"/>
  <c r="J200" i="5"/>
  <c r="J761" i="5"/>
  <c r="J1571" i="5"/>
  <c r="J21" i="5"/>
  <c r="J371" i="5"/>
  <c r="J1096" i="5"/>
  <c r="J924" i="5"/>
  <c r="J1802" i="5"/>
  <c r="J1682" i="5"/>
  <c r="J527" i="5"/>
  <c r="J1756" i="5"/>
  <c r="J1524" i="5"/>
  <c r="J151" i="5"/>
  <c r="J1352" i="5"/>
  <c r="J1494" i="5"/>
  <c r="J545" i="5"/>
  <c r="J77" i="5"/>
  <c r="J944" i="5"/>
  <c r="J1215" i="5"/>
  <c r="J1266" i="5"/>
  <c r="J64" i="5"/>
  <c r="J1189" i="5"/>
  <c r="J933" i="5"/>
  <c r="J1078" i="5"/>
  <c r="J329" i="5"/>
  <c r="J1409" i="5"/>
  <c r="J281" i="5"/>
  <c r="J1053" i="5"/>
  <c r="J398" i="5"/>
  <c r="J1233" i="5"/>
  <c r="J1239" i="5"/>
  <c r="J348" i="5"/>
  <c r="J373" i="5"/>
  <c r="J1913" i="5"/>
  <c r="J1948" i="5"/>
  <c r="J1347" i="5"/>
  <c r="J1403" i="5"/>
  <c r="J1603" i="5"/>
  <c r="J304" i="5"/>
  <c r="J307" i="5"/>
  <c r="J1075" i="5"/>
  <c r="J728" i="5"/>
  <c r="J850" i="5"/>
  <c r="J45" i="5"/>
  <c r="J782" i="5"/>
  <c r="J1474" i="5"/>
  <c r="J1662" i="5"/>
  <c r="J1144" i="5"/>
  <c r="J597" i="5"/>
  <c r="J552" i="5"/>
  <c r="J247" i="5"/>
  <c r="J899" i="5"/>
  <c r="J356" i="5"/>
  <c r="J1423" i="5"/>
  <c r="J1958" i="5"/>
  <c r="J770" i="5"/>
  <c r="J941" i="5"/>
  <c r="J997" i="5"/>
  <c r="J1749" i="5"/>
  <c r="J1812" i="5"/>
  <c r="J628" i="5"/>
  <c r="J1745" i="5"/>
  <c r="J1782" i="5"/>
  <c r="J127" i="5"/>
  <c r="J375" i="5"/>
  <c r="J638" i="5"/>
  <c r="J113" i="5"/>
  <c r="J60" i="5"/>
  <c r="J20" i="5"/>
  <c r="J1036" i="5"/>
  <c r="J178" i="5"/>
  <c r="J1503" i="5"/>
  <c r="J684" i="5"/>
  <c r="J791" i="5"/>
  <c r="J1594" i="5"/>
  <c r="J1301" i="5"/>
  <c r="J488" i="5"/>
  <c r="J442" i="5"/>
  <c r="J317" i="5"/>
  <c r="J1911" i="5"/>
  <c r="J1886" i="5"/>
  <c r="J1668" i="5"/>
  <c r="J1381" i="5"/>
  <c r="J444" i="5"/>
  <c r="J1973" i="5"/>
  <c r="J1616" i="5"/>
  <c r="J72" i="5"/>
  <c r="J1356" i="5"/>
  <c r="J1241" i="5"/>
  <c r="J1219" i="5"/>
  <c r="J1146" i="5"/>
  <c r="J1529" i="5"/>
  <c r="J1491" i="5"/>
  <c r="J1563" i="5"/>
  <c r="J1631" i="5"/>
  <c r="J1222" i="5"/>
  <c r="J24" i="5"/>
  <c r="J1348" i="5"/>
  <c r="J1346" i="5"/>
  <c r="J1046" i="5"/>
  <c r="J568" i="5"/>
  <c r="J659" i="5"/>
  <c r="J1959" i="5"/>
  <c r="J1916" i="5"/>
  <c r="J1284" i="5"/>
  <c r="J474" i="5"/>
  <c r="J765" i="5"/>
  <c r="J1009" i="5"/>
  <c r="J792" i="5"/>
  <c r="J1952" i="5"/>
  <c r="J296" i="5"/>
  <c r="J1207" i="5"/>
  <c r="J553" i="5"/>
  <c r="J168" i="5"/>
  <c r="J1038" i="5"/>
  <c r="J640" i="5"/>
  <c r="J1473" i="5"/>
  <c r="J1031" i="5"/>
  <c r="J526" i="5"/>
  <c r="J86" i="5"/>
  <c r="J508" i="5"/>
  <c r="J238" i="5"/>
  <c r="J592" i="5"/>
  <c r="J1660" i="5"/>
  <c r="J1667" i="5"/>
  <c r="J332" i="5"/>
  <c r="J1614" i="5"/>
  <c r="J12" i="5"/>
  <c r="J1277" i="5"/>
  <c r="J1322" i="5"/>
  <c r="J1567" i="5"/>
  <c r="J1622" i="5"/>
  <c r="J249" i="5"/>
  <c r="J1467" i="5"/>
  <c r="J784" i="5"/>
  <c r="J504" i="5"/>
  <c r="J1015" i="5"/>
  <c r="J1502" i="5"/>
  <c r="J1417" i="5"/>
  <c r="J1826" i="5"/>
  <c r="J1760" i="5"/>
  <c r="J1512" i="5"/>
  <c r="J857" i="5"/>
  <c r="J722" i="5"/>
  <c r="J195" i="5"/>
  <c r="J1593" i="5"/>
  <c r="J661" i="5"/>
  <c r="J1915" i="5"/>
  <c r="J1349" i="5"/>
  <c r="J646" i="5"/>
  <c r="J1188" i="5"/>
  <c r="J1391" i="5"/>
  <c r="J1550" i="5"/>
  <c r="J430" i="5"/>
  <c r="J1133" i="5"/>
  <c r="J1810" i="5"/>
  <c r="J1303" i="5"/>
  <c r="J1005" i="5"/>
  <c r="J288" i="5"/>
  <c r="J1316" i="5"/>
  <c r="J698" i="5"/>
  <c r="J434" i="5"/>
  <c r="J35" i="5"/>
  <c r="J1399" i="5"/>
  <c r="J194" i="5"/>
  <c r="J483" i="5"/>
  <c r="J1252" i="5"/>
  <c r="J425" i="5"/>
  <c r="J56" i="5"/>
  <c r="J1580" i="5"/>
  <c r="J737" i="5"/>
  <c r="J1415" i="5"/>
  <c r="J1864" i="5"/>
  <c r="J1532" i="5"/>
  <c r="J1852" i="5"/>
  <c r="J418" i="5"/>
  <c r="J395" i="5"/>
  <c r="J100" i="5"/>
  <c r="J1732" i="5"/>
  <c r="J1676" i="5"/>
  <c r="J884" i="5"/>
  <c r="J1205" i="5"/>
  <c r="J1087" i="5"/>
  <c r="J1236" i="5"/>
  <c r="J1697" i="5"/>
  <c r="J1808" i="5"/>
  <c r="J1175" i="5"/>
  <c r="J1834" i="5"/>
  <c r="J1479" i="5"/>
  <c r="J1564" i="5"/>
  <c r="J700" i="5"/>
  <c r="J882" i="5"/>
  <c r="J1161" i="5"/>
  <c r="J1710" i="5"/>
  <c r="J515" i="5"/>
  <c r="J1739" i="5"/>
  <c r="J1536" i="5"/>
  <c r="J1250" i="5"/>
  <c r="J1293" i="5"/>
  <c r="J1375" i="5"/>
  <c r="J776" i="5"/>
  <c r="J1291" i="5"/>
  <c r="J1436" i="5"/>
  <c r="J1971" i="5"/>
  <c r="J310" i="5"/>
  <c r="J1891" i="5"/>
  <c r="J550" i="5"/>
  <c r="J1489" i="5"/>
  <c r="J70" i="5"/>
  <c r="J33" i="5"/>
  <c r="J1634" i="5"/>
  <c r="J1304" i="5"/>
  <c r="J1083" i="5"/>
  <c r="J718" i="5"/>
  <c r="J1414" i="5"/>
  <c r="J716" i="5"/>
  <c r="J396" i="5"/>
  <c r="J39" i="5"/>
  <c r="J978" i="5"/>
  <c r="J485" i="5"/>
  <c r="J1630" i="5"/>
  <c r="J1930" i="5"/>
  <c r="J1509" i="5"/>
  <c r="J1976" i="5"/>
  <c r="J78" i="5"/>
  <c r="J1400" i="5"/>
  <c r="J560" i="5"/>
  <c r="J1339" i="5"/>
  <c r="J99" i="5"/>
  <c r="J610" i="5"/>
  <c r="J346" i="5"/>
  <c r="J365" i="5"/>
  <c r="J1201" i="5"/>
  <c r="J229" i="5"/>
  <c r="J1505" i="5"/>
  <c r="J751" i="5"/>
  <c r="J492" i="5"/>
  <c r="J679" i="5"/>
  <c r="J1845" i="5"/>
  <c r="J1217" i="5"/>
  <c r="J1539" i="5"/>
  <c r="J1650" i="5"/>
  <c r="J360" i="5"/>
  <c r="J1587" i="5"/>
  <c r="J1107" i="5"/>
  <c r="J1370" i="5"/>
  <c r="J979" i="5"/>
  <c r="J44" i="5"/>
  <c r="J915" i="5"/>
  <c r="J1811" i="5"/>
  <c r="J426" i="5"/>
  <c r="J730" i="5"/>
  <c r="J285" i="5"/>
  <c r="J1969" i="5"/>
  <c r="J107" i="5"/>
  <c r="J1541" i="5"/>
  <c r="J139" i="5"/>
  <c r="J235" i="5"/>
  <c r="J62" i="5"/>
  <c r="J530" i="5"/>
  <c r="J856" i="5"/>
  <c r="J1796" i="5"/>
  <c r="J922" i="5"/>
  <c r="J1485" i="5"/>
  <c r="J556" i="5"/>
  <c r="J905" i="5"/>
  <c r="J1123" i="5"/>
  <c r="J1691" i="5"/>
  <c r="J819" i="5"/>
  <c r="J567" i="5"/>
  <c r="J1746" i="5"/>
  <c r="J511" i="5"/>
  <c r="J851" i="5"/>
  <c r="J1925" i="5"/>
  <c r="J123" i="5"/>
  <c r="J328" i="5"/>
  <c r="J1908" i="5"/>
  <c r="J1206" i="5"/>
  <c r="J1922" i="5"/>
  <c r="J513" i="5"/>
  <c r="J593" i="5"/>
  <c r="J772" i="5"/>
  <c r="J636" i="5"/>
  <c r="J846" i="5"/>
  <c r="J1299" i="5"/>
  <c r="J1209" i="5"/>
  <c r="J587" i="5"/>
  <c r="J682" i="5"/>
  <c r="J1122" i="5"/>
  <c r="J117" i="5"/>
  <c r="J1126" i="5"/>
  <c r="J399" i="5"/>
  <c r="J873" i="5"/>
  <c r="J1178" i="5"/>
  <c r="J918" i="5"/>
  <c r="J1010" i="5"/>
  <c r="J1165" i="5"/>
  <c r="J1011" i="5"/>
  <c r="J1696" i="5"/>
  <c r="J1231" i="5"/>
  <c r="J1757" i="5"/>
  <c r="J1666" i="5"/>
  <c r="J809" i="5"/>
  <c r="J450" i="5"/>
  <c r="J1376" i="5"/>
  <c r="J1688" i="5"/>
  <c r="J1872" i="5"/>
  <c r="J445" i="5"/>
  <c r="J323" i="5"/>
  <c r="J1275" i="5"/>
  <c r="J989" i="5"/>
  <c r="J643" i="5"/>
  <c r="J297" i="5"/>
  <c r="J379" i="5"/>
  <c r="J406" i="5"/>
  <c r="J629" i="5"/>
  <c r="J1843" i="5"/>
  <c r="J1174" i="5"/>
  <c r="J1020" i="5"/>
  <c r="J693" i="5"/>
  <c r="J1555" i="5"/>
  <c r="J1851" i="5"/>
  <c r="J1705" i="5"/>
  <c r="J1882" i="5"/>
  <c r="J261" i="5"/>
  <c r="J1575" i="5"/>
  <c r="J1321" i="5"/>
  <c r="J1098" i="5"/>
  <c r="J96" i="5"/>
  <c r="J1373" i="5"/>
  <c r="J1490" i="5"/>
  <c r="J1497" i="5"/>
  <c r="J1274" i="5"/>
  <c r="J452" i="5"/>
  <c r="J689" i="5"/>
  <c r="J1807" i="5"/>
  <c r="J1258" i="5"/>
  <c r="J1828" i="5"/>
  <c r="J1677" i="5"/>
  <c r="J578" i="5"/>
  <c r="J11" i="5"/>
  <c r="J1269" i="5"/>
  <c r="J1272" i="5"/>
  <c r="J608" i="5"/>
  <c r="J1643" i="5"/>
  <c r="J299" i="5"/>
  <c r="J1942" i="5"/>
  <c r="J967" i="5"/>
  <c r="J161" i="5"/>
  <c r="J135" i="5"/>
  <c r="J1934" i="5"/>
  <c r="J480" i="5"/>
  <c r="J1833" i="5"/>
  <c r="J1627" i="5"/>
  <c r="J1867" i="5"/>
  <c r="J274" i="5"/>
  <c r="J1384" i="5"/>
  <c r="J711" i="5"/>
  <c r="J205" i="5"/>
  <c r="J1100" i="5"/>
  <c r="J1328" i="5"/>
  <c r="J1720" i="5"/>
  <c r="J208" i="5"/>
  <c r="J849" i="5"/>
  <c r="J1124" i="5"/>
  <c r="J402" i="5"/>
  <c r="J1240" i="5"/>
  <c r="J1104" i="5"/>
  <c r="J1337" i="5"/>
  <c r="J898" i="5"/>
  <c r="J152" i="5"/>
  <c r="J354" i="5"/>
  <c r="J1870" i="5"/>
  <c r="J435" i="5"/>
  <c r="J1498" i="5"/>
  <c r="J537" i="5"/>
  <c r="J272" i="5"/>
  <c r="J1049" i="5"/>
  <c r="J322" i="5"/>
  <c r="J835" i="5"/>
  <c r="J739" i="5"/>
  <c r="J957" i="5"/>
  <c r="J538" i="5"/>
  <c r="J1866" i="5"/>
  <c r="J386" i="5"/>
  <c r="J1585" i="5"/>
  <c r="J1248" i="5"/>
  <c r="J97" i="5"/>
  <c r="J221" i="5"/>
  <c r="J516" i="5"/>
  <c r="J256" i="5"/>
  <c r="J318" i="5"/>
  <c r="J1025" i="5"/>
  <c r="J1387" i="5"/>
  <c r="J1752" i="5"/>
  <c r="J1448" i="5"/>
  <c r="J743" i="5"/>
  <c r="J222" i="5"/>
  <c r="J767" i="5"/>
  <c r="J1111" i="5"/>
  <c r="J1297" i="5"/>
  <c r="J988" i="5"/>
  <c r="J1738" i="5"/>
  <c r="J779" i="5"/>
  <c r="J1061" i="5"/>
  <c r="J655" i="5"/>
  <c r="J1840" i="5"/>
  <c r="J1421" i="5"/>
  <c r="J393" i="5"/>
  <c r="J1308" i="5"/>
  <c r="J225" i="5"/>
  <c r="J1578" i="5"/>
  <c r="J1108" i="5"/>
  <c r="J968" i="5"/>
  <c r="J93" i="5"/>
  <c r="J95" i="5"/>
  <c r="J987" i="5"/>
  <c r="J775" i="5"/>
  <c r="J22" i="5"/>
  <c r="J1115" i="5"/>
  <c r="J294" i="5"/>
  <c r="J1462" i="5"/>
  <c r="J1842" i="5"/>
  <c r="J30" i="5"/>
  <c r="J696" i="5"/>
  <c r="J677" i="5"/>
  <c r="J816" i="5"/>
  <c r="J1433" i="5"/>
  <c r="J242" i="5"/>
  <c r="J1280" i="5"/>
  <c r="J935" i="5"/>
  <c r="J197" i="5"/>
  <c r="J1074" i="5"/>
  <c r="I1032" i="5"/>
  <c r="H990" i="5"/>
  <c r="G66" i="30"/>
  <c r="G53" i="30"/>
  <c r="I41" i="52"/>
  <c r="H34" i="28"/>
  <c r="I47" i="52"/>
  <c r="I28" i="2"/>
  <c r="I125" i="2" s="1"/>
  <c r="O35" i="16"/>
  <c r="O15" i="9"/>
  <c r="O7" i="16"/>
  <c r="P6" i="16"/>
  <c r="F45" i="6"/>
  <c r="F189" i="2"/>
  <c r="F186" i="2" s="1"/>
  <c r="F45" i="16"/>
  <c r="F8" i="2"/>
  <c r="G14" i="12"/>
  <c r="H9" i="12" s="1"/>
  <c r="I39" i="52"/>
  <c r="L16" i="9"/>
  <c r="M37" i="16"/>
  <c r="R10" i="16"/>
  <c r="R5" i="12"/>
  <c r="R6" i="12" s="1"/>
  <c r="L17" i="16"/>
  <c r="L5" i="30"/>
  <c r="L5" i="28"/>
  <c r="L4" i="4"/>
  <c r="L5" i="29"/>
  <c r="J28" i="32"/>
  <c r="J36" i="32"/>
  <c r="J66" i="32" s="1"/>
  <c r="J30" i="32"/>
  <c r="J26" i="32"/>
  <c r="J6" i="32"/>
  <c r="J29" i="32"/>
  <c r="G8" i="2"/>
  <c r="G45" i="16"/>
  <c r="G189" i="2"/>
  <c r="G186" i="2" s="1"/>
  <c r="J44" i="28"/>
  <c r="M16" i="16"/>
  <c r="N2" i="16"/>
  <c r="I7" i="4"/>
  <c r="I65" i="4" s="1"/>
  <c r="J14" i="50"/>
  <c r="J6" i="50"/>
  <c r="J15" i="52"/>
  <c r="J13" i="52"/>
  <c r="J19" i="52"/>
  <c r="J32" i="52"/>
  <c r="J34" i="52"/>
  <c r="J30" i="52"/>
  <c r="J16" i="52"/>
  <c r="J8" i="52"/>
  <c r="J31" i="52"/>
  <c r="J27" i="52"/>
  <c r="J35" i="52"/>
  <c r="J6" i="52"/>
  <c r="J22" i="52"/>
  <c r="J33" i="52"/>
  <c r="J28" i="52"/>
  <c r="J36" i="52"/>
  <c r="J14" i="52"/>
  <c r="J29" i="52"/>
  <c r="J26" i="52"/>
  <c r="J21" i="52"/>
  <c r="G45" i="6"/>
  <c r="H69" i="4"/>
  <c r="H60" i="4"/>
  <c r="I42" i="52"/>
  <c r="I48" i="52"/>
  <c r="G25" i="2"/>
  <c r="G125" i="2"/>
  <c r="G19" i="2"/>
  <c r="I13" i="32"/>
  <c r="I56" i="32" s="1"/>
  <c r="J6" i="31"/>
  <c r="J6" i="58"/>
  <c r="J173" i="29"/>
  <c r="J21" i="50" s="1"/>
  <c r="K5" i="52"/>
  <c r="K5" i="32"/>
  <c r="K5" i="58"/>
  <c r="K37" i="2"/>
  <c r="K134" i="2" s="1"/>
  <c r="K20" i="12"/>
  <c r="K6" i="30"/>
  <c r="K6" i="28"/>
  <c r="K5" i="31"/>
  <c r="K5" i="50"/>
  <c r="K6" i="29"/>
  <c r="K5" i="4"/>
  <c r="J43" i="28"/>
  <c r="I40" i="52"/>
  <c r="I45" i="52"/>
  <c r="G74" i="4"/>
  <c r="H19" i="2"/>
  <c r="H116" i="2" s="1"/>
  <c r="I19" i="4"/>
  <c r="I66" i="4" s="1"/>
  <c r="H25" i="2"/>
  <c r="H122" i="2" s="1"/>
  <c r="H21" i="28"/>
  <c r="N49" i="16"/>
  <c r="M49" i="16"/>
  <c r="G40" i="28"/>
  <c r="G28" i="28"/>
  <c r="H13" i="28"/>
  <c r="H12" i="28"/>
  <c r="H15" i="28"/>
  <c r="E46" i="6"/>
  <c r="E47" i="6" s="1"/>
  <c r="E12" i="6" s="1"/>
  <c r="G24" i="30" l="1"/>
  <c r="G56" i="30" s="1"/>
  <c r="K46" i="46"/>
  <c r="G36" i="30"/>
  <c r="G68" i="30" s="1"/>
  <c r="I27" i="28"/>
  <c r="J27" i="28" s="1"/>
  <c r="N2" i="4"/>
  <c r="K28" i="4"/>
  <c r="K25" i="4"/>
  <c r="K31" i="4"/>
  <c r="K22" i="4"/>
  <c r="K23" i="4"/>
  <c r="K30" i="4"/>
  <c r="K32" i="4"/>
  <c r="K29" i="4"/>
  <c r="K24" i="4"/>
  <c r="K26" i="4"/>
  <c r="K27" i="4"/>
  <c r="K20" i="4"/>
  <c r="K21" i="4"/>
  <c r="O96" i="29"/>
  <c r="O50" i="29" s="1"/>
  <c r="J27" i="32"/>
  <c r="J63" i="32" s="1"/>
  <c r="K44" i="32"/>
  <c r="K31" i="32"/>
  <c r="I14" i="28"/>
  <c r="J14" i="28" s="1"/>
  <c r="K54" i="52"/>
  <c r="K55" i="52"/>
  <c r="I64" i="52"/>
  <c r="I61" i="52" s="1"/>
  <c r="J63" i="52"/>
  <c r="J62" i="52"/>
  <c r="J53" i="52"/>
  <c r="J45" i="29"/>
  <c r="K91" i="29" s="1"/>
  <c r="K45" i="29" s="1"/>
  <c r="M9" i="16"/>
  <c r="M49" i="6"/>
  <c r="I47" i="29"/>
  <c r="J93" i="29" s="1"/>
  <c r="I46" i="29"/>
  <c r="J92" i="29" s="1"/>
  <c r="J46" i="29" s="1"/>
  <c r="O99" i="29"/>
  <c r="O53" i="29" s="1"/>
  <c r="M94" i="29"/>
  <c r="K61" i="29"/>
  <c r="L105" i="29" s="1"/>
  <c r="L208" i="29" s="1"/>
  <c r="N98" i="29"/>
  <c r="N52" i="29" s="1"/>
  <c r="M49" i="29"/>
  <c r="J90" i="29"/>
  <c r="J84" i="29" s="1"/>
  <c r="O97" i="29"/>
  <c r="O51" i="29" s="1"/>
  <c r="I84" i="29"/>
  <c r="H42" i="29"/>
  <c r="I89" i="29"/>
  <c r="I43" i="29" s="1"/>
  <c r="H83" i="29"/>
  <c r="H88" i="29"/>
  <c r="K137" i="29"/>
  <c r="K40" i="2"/>
  <c r="K38" i="32"/>
  <c r="I64" i="4"/>
  <c r="AQ228" i="58"/>
  <c r="Q228" i="58"/>
  <c r="AD228" i="58"/>
  <c r="R228" i="58"/>
  <c r="AK228" i="58"/>
  <c r="S228" i="58"/>
  <c r="U228" i="58"/>
  <c r="W228" i="58"/>
  <c r="Z228" i="58"/>
  <c r="AA228" i="58"/>
  <c r="P228" i="58"/>
  <c r="AE228" i="58"/>
  <c r="AC228" i="58"/>
  <c r="AR228" i="58"/>
  <c r="AI228" i="58"/>
  <c r="AO228" i="58"/>
  <c r="AF228" i="58"/>
  <c r="AH228" i="58"/>
  <c r="T228" i="58"/>
  <c r="AM228" i="58"/>
  <c r="X228" i="58"/>
  <c r="AL228" i="58"/>
  <c r="V228" i="58"/>
  <c r="Y228" i="58"/>
  <c r="AN228" i="58"/>
  <c r="AJ228" i="58"/>
  <c r="AB228" i="58"/>
  <c r="AP228" i="58"/>
  <c r="AG228" i="58"/>
  <c r="N228" i="58"/>
  <c r="G19" i="30"/>
  <c r="G51" i="30" s="1"/>
  <c r="N27" i="16"/>
  <c r="K35" i="29"/>
  <c r="L81" i="29" s="1"/>
  <c r="K69" i="32"/>
  <c r="K31" i="2" s="1"/>
  <c r="K128" i="2" s="1"/>
  <c r="J31" i="2"/>
  <c r="I19" i="28"/>
  <c r="I19" i="30" s="1"/>
  <c r="I51" i="30" s="1"/>
  <c r="K125" i="29"/>
  <c r="H733" i="58"/>
  <c r="H739" i="58" s="1"/>
  <c r="H74" i="4"/>
  <c r="H36" i="28"/>
  <c r="G25" i="28"/>
  <c r="H37" i="28"/>
  <c r="G30" i="28"/>
  <c r="G30" i="30" s="1"/>
  <c r="H21" i="30"/>
  <c r="H53" i="30" s="1"/>
  <c r="F49" i="30"/>
  <c r="H26" i="28"/>
  <c r="G32" i="28"/>
  <c r="F32" i="30"/>
  <c r="F64" i="30" s="1"/>
  <c r="H24" i="28"/>
  <c r="H20" i="28"/>
  <c r="H20" i="30" s="1"/>
  <c r="H52" i="30" s="1"/>
  <c r="G20" i="30"/>
  <c r="E61" i="30"/>
  <c r="I34" i="28"/>
  <c r="I34" i="30" s="1"/>
  <c r="I66" i="30" s="1"/>
  <c r="H34" i="30"/>
  <c r="H66" i="30" s="1"/>
  <c r="I16" i="28"/>
  <c r="J16" i="28" s="1"/>
  <c r="G33" i="30"/>
  <c r="G65" i="30" s="1"/>
  <c r="G18" i="30"/>
  <c r="G50" i="30" s="1"/>
  <c r="H18" i="28"/>
  <c r="G38" i="28"/>
  <c r="G31" i="28"/>
  <c r="F31" i="30"/>
  <c r="J193" i="29"/>
  <c r="J218" i="29"/>
  <c r="J122" i="26" s="1"/>
  <c r="J78" i="30"/>
  <c r="J34" i="31" s="1"/>
  <c r="J194" i="29"/>
  <c r="I58" i="29"/>
  <c r="J102" i="29" s="1"/>
  <c r="I205" i="29"/>
  <c r="J207" i="29"/>
  <c r="I204" i="29"/>
  <c r="H195" i="29"/>
  <c r="F186" i="29"/>
  <c r="I192" i="29"/>
  <c r="J206" i="29"/>
  <c r="F17" i="30"/>
  <c r="F23" i="31" s="1"/>
  <c r="E29" i="30"/>
  <c r="E25" i="31" s="1"/>
  <c r="H22" i="28"/>
  <c r="H22" i="30" s="1"/>
  <c r="G54" i="30"/>
  <c r="E44" i="30"/>
  <c r="J60" i="29"/>
  <c r="K104" i="29" s="1"/>
  <c r="I57" i="29"/>
  <c r="J33" i="29"/>
  <c r="K79" i="29" s="1"/>
  <c r="F25" i="29"/>
  <c r="G71" i="29" s="1"/>
  <c r="G12" i="30" s="1"/>
  <c r="J59" i="29"/>
  <c r="K103" i="29" s="1"/>
  <c r="I31" i="29"/>
  <c r="J77" i="29" s="1"/>
  <c r="I134" i="29"/>
  <c r="J32" i="29"/>
  <c r="K78" i="29" s="1"/>
  <c r="H33" i="28"/>
  <c r="H33" i="30" s="1"/>
  <c r="M107" i="26"/>
  <c r="H39" i="28"/>
  <c r="J123" i="29"/>
  <c r="J122" i="29"/>
  <c r="I107" i="29"/>
  <c r="I210" i="29" s="1"/>
  <c r="H76" i="29"/>
  <c r="H22" i="32" s="1"/>
  <c r="H34" i="29"/>
  <c r="H124" i="29"/>
  <c r="J136" i="29"/>
  <c r="J135" i="29"/>
  <c r="N9" i="29"/>
  <c r="M10" i="29"/>
  <c r="V278" i="58"/>
  <c r="N183" i="29"/>
  <c r="N18" i="29"/>
  <c r="N21" i="29" s="1"/>
  <c r="O2" i="29"/>
  <c r="N102" i="26"/>
  <c r="N108" i="7"/>
  <c r="N67" i="7"/>
  <c r="O2" i="7"/>
  <c r="N159" i="7"/>
  <c r="N165" i="7"/>
  <c r="N158" i="7"/>
  <c r="N168" i="7"/>
  <c r="N175" i="7"/>
  <c r="N176" i="7"/>
  <c r="N180" i="7"/>
  <c r="N182" i="7"/>
  <c r="N160" i="7"/>
  <c r="N164" i="7"/>
  <c r="N162" i="7"/>
  <c r="N172" i="7"/>
  <c r="N173" i="7"/>
  <c r="N174" i="7"/>
  <c r="N170" i="7"/>
  <c r="N163" i="7"/>
  <c r="N167" i="7"/>
  <c r="N166" i="7"/>
  <c r="N161" i="7"/>
  <c r="N183" i="7"/>
  <c r="N169" i="7"/>
  <c r="N179" i="7"/>
  <c r="N185" i="7"/>
  <c r="N181" i="7"/>
  <c r="N184" i="7"/>
  <c r="N177" i="7"/>
  <c r="N178" i="7"/>
  <c r="N157" i="7"/>
  <c r="N156" i="7"/>
  <c r="N171" i="7"/>
  <c r="F178" i="29"/>
  <c r="G127" i="29"/>
  <c r="G737" i="58"/>
  <c r="N15" i="29"/>
  <c r="M16" i="29"/>
  <c r="N11" i="29"/>
  <c r="M12" i="29"/>
  <c r="I100" i="29"/>
  <c r="Q272" i="58"/>
  <c r="N13" i="29"/>
  <c r="M14" i="29"/>
  <c r="F115" i="29"/>
  <c r="F44" i="30"/>
  <c r="I121" i="29"/>
  <c r="N17" i="29"/>
  <c r="M20" i="29"/>
  <c r="P229" i="58"/>
  <c r="G147" i="29"/>
  <c r="M19" i="29"/>
  <c r="M174" i="29" s="1"/>
  <c r="M175" i="29"/>
  <c r="M176" i="29"/>
  <c r="I133" i="29"/>
  <c r="X270" i="58"/>
  <c r="AS269" i="58"/>
  <c r="O2" i="31"/>
  <c r="H189" i="2"/>
  <c r="H186" i="2" s="1"/>
  <c r="K36" i="16"/>
  <c r="K38" i="16" s="1"/>
  <c r="H45" i="16"/>
  <c r="J1073" i="5"/>
  <c r="M21" i="16"/>
  <c r="L115" i="7"/>
  <c r="L31" i="16"/>
  <c r="I189" i="2"/>
  <c r="I186" i="2" s="1"/>
  <c r="K357" i="5"/>
  <c r="K613" i="5"/>
  <c r="K512" i="5"/>
  <c r="K521" i="5"/>
  <c r="K61" i="5"/>
  <c r="K1018" i="5"/>
  <c r="K466" i="5"/>
  <c r="K1802" i="5"/>
  <c r="K1578" i="5"/>
  <c r="K1840" i="5"/>
  <c r="K349" i="5"/>
  <c r="K994" i="5"/>
  <c r="K1364" i="5"/>
  <c r="K851" i="5"/>
  <c r="K1101" i="5"/>
  <c r="K1769" i="5"/>
  <c r="K1612" i="5"/>
  <c r="K1331" i="5"/>
  <c r="K1472" i="5"/>
  <c r="K1280" i="5"/>
  <c r="K1832" i="5"/>
  <c r="K146" i="5"/>
  <c r="K296" i="5"/>
  <c r="K55" i="5"/>
  <c r="K1869" i="5"/>
  <c r="K310" i="5"/>
  <c r="K72" i="5"/>
  <c r="K1165" i="5"/>
  <c r="K1257" i="5"/>
  <c r="K434" i="5"/>
  <c r="K523" i="5"/>
  <c r="K111" i="5"/>
  <c r="K1448" i="5"/>
  <c r="K218" i="5"/>
  <c r="K1781" i="5"/>
  <c r="K686" i="5"/>
  <c r="K473" i="5"/>
  <c r="K729" i="5"/>
  <c r="K369" i="5"/>
  <c r="K1035" i="5"/>
  <c r="K416" i="5"/>
  <c r="K1642" i="5"/>
  <c r="K546" i="5"/>
  <c r="K19" i="5"/>
  <c r="K253" i="5"/>
  <c r="K777" i="5"/>
  <c r="K149" i="5"/>
  <c r="K1265" i="5"/>
  <c r="K1234" i="5"/>
  <c r="K493" i="5"/>
  <c r="K1950" i="5"/>
  <c r="K880" i="5"/>
  <c r="K1370" i="5"/>
  <c r="K996" i="5"/>
  <c r="K1027" i="5"/>
  <c r="K1883" i="5"/>
  <c r="K273" i="5"/>
  <c r="K1844" i="5"/>
  <c r="K1519" i="5"/>
  <c r="K847" i="5"/>
  <c r="K269" i="5"/>
  <c r="K1077" i="5"/>
  <c r="K345" i="5"/>
  <c r="K1184" i="5"/>
  <c r="K515" i="5"/>
  <c r="K1160" i="5"/>
  <c r="K1186" i="5"/>
  <c r="K1295" i="5"/>
  <c r="K1727" i="5"/>
  <c r="K375" i="5"/>
  <c r="K1266" i="5"/>
  <c r="K894" i="5"/>
  <c r="K823" i="5"/>
  <c r="K73" i="5"/>
  <c r="K735" i="5"/>
  <c r="K608" i="5"/>
  <c r="K77" i="5"/>
  <c r="K1493" i="5"/>
  <c r="K103" i="5"/>
  <c r="K1658" i="5"/>
  <c r="K204" i="5"/>
  <c r="K1482" i="5"/>
  <c r="K1379" i="5"/>
  <c r="K1359" i="5"/>
  <c r="K1343" i="5"/>
  <c r="K962" i="5"/>
  <c r="K1585" i="5"/>
  <c r="K334" i="5"/>
  <c r="K1948" i="5"/>
  <c r="K1104" i="5"/>
  <c r="K1050" i="5"/>
  <c r="K1513" i="5"/>
  <c r="K1365" i="5"/>
  <c r="K1812" i="5"/>
  <c r="K483" i="5"/>
  <c r="K110" i="5"/>
  <c r="K604" i="5"/>
  <c r="K377" i="5"/>
  <c r="K101" i="5"/>
  <c r="K877" i="5"/>
  <c r="K639" i="5"/>
  <c r="K1045" i="5"/>
  <c r="K896" i="5"/>
  <c r="K293" i="5"/>
  <c r="K989" i="5"/>
  <c r="K1466" i="5"/>
  <c r="K1116" i="5"/>
  <c r="K1188" i="5"/>
  <c r="K1744" i="5"/>
  <c r="K227" i="5"/>
  <c r="K408" i="5"/>
  <c r="K1698" i="5"/>
  <c r="K736" i="5"/>
  <c r="K1794" i="5"/>
  <c r="K1972" i="5"/>
  <c r="K266" i="5"/>
  <c r="K57" i="5"/>
  <c r="K161" i="5"/>
  <c r="K1967" i="5"/>
  <c r="K1216" i="5"/>
  <c r="K380" i="5"/>
  <c r="K1355" i="5"/>
  <c r="K1826" i="5"/>
  <c r="K1748" i="5"/>
  <c r="K332" i="5"/>
  <c r="K1461" i="5"/>
  <c r="K658" i="5"/>
  <c r="K1129" i="5"/>
  <c r="K491" i="5"/>
  <c r="K1689" i="5"/>
  <c r="K1304" i="5"/>
  <c r="K419" i="5"/>
  <c r="K252" i="5"/>
  <c r="K1971" i="5"/>
  <c r="K1043" i="5"/>
  <c r="K863" i="5"/>
  <c r="K754" i="5"/>
  <c r="K258" i="5"/>
  <c r="K192" i="5"/>
  <c r="K1200" i="5"/>
  <c r="K957" i="5"/>
  <c r="K1353" i="5"/>
  <c r="K1863" i="5"/>
  <c r="K1580" i="5"/>
  <c r="K318" i="5"/>
  <c r="K141" i="5"/>
  <c r="K1268" i="5"/>
  <c r="K1115" i="5"/>
  <c r="K372" i="5"/>
  <c r="K1255" i="5"/>
  <c r="K1529" i="5"/>
  <c r="K1363" i="5"/>
  <c r="K1340" i="5"/>
  <c r="K564" i="5"/>
  <c r="K1882" i="5"/>
  <c r="K1540" i="5"/>
  <c r="K922" i="5"/>
  <c r="K388" i="5"/>
  <c r="K1809" i="5"/>
  <c r="K861" i="5"/>
  <c r="K287" i="5"/>
  <c r="K1419" i="5"/>
  <c r="K1824" i="5"/>
  <c r="K1964" i="5"/>
  <c r="L2" i="5"/>
  <c r="K1010" i="5"/>
  <c r="K1825" i="5"/>
  <c r="K191" i="5"/>
  <c r="K752" i="5"/>
  <c r="K1064" i="5"/>
  <c r="K1307" i="5"/>
  <c r="K973" i="5"/>
  <c r="K1267" i="5"/>
  <c r="K1283" i="5"/>
  <c r="K329" i="5"/>
  <c r="K1086" i="5"/>
  <c r="K1681" i="5"/>
  <c r="K980" i="5"/>
  <c r="K1418" i="5"/>
  <c r="K490" i="5"/>
  <c r="K44" i="5"/>
  <c r="K1274" i="5"/>
  <c r="K1533" i="5"/>
  <c r="K1793" i="5"/>
  <c r="K190" i="5"/>
  <c r="K1430" i="5"/>
  <c r="K587" i="5"/>
  <c r="K454" i="5"/>
  <c r="K1361" i="5"/>
  <c r="K1952" i="5"/>
  <c r="K475" i="5"/>
  <c r="K884" i="5"/>
  <c r="K889" i="5"/>
  <c r="K1217" i="5"/>
  <c r="K721" i="5"/>
  <c r="K1593" i="5"/>
  <c r="K654" i="5"/>
  <c r="K1848" i="5"/>
  <c r="K1385" i="5"/>
  <c r="K1078" i="5"/>
  <c r="K1412" i="5"/>
  <c r="K453" i="5"/>
  <c r="K1166" i="5"/>
  <c r="K322" i="5"/>
  <c r="K1422" i="5"/>
  <c r="K417" i="5"/>
  <c r="K701" i="5"/>
  <c r="K1047" i="5"/>
  <c r="K760" i="5"/>
  <c r="K895" i="5"/>
  <c r="K1527" i="5"/>
  <c r="K1296" i="5"/>
  <c r="K1497" i="5"/>
  <c r="K1348" i="5"/>
  <c r="K1531" i="5"/>
  <c r="K239" i="5"/>
  <c r="K834" i="5"/>
  <c r="K439" i="5"/>
  <c r="K653" i="5"/>
  <c r="K427" i="5"/>
  <c r="K571" i="5"/>
  <c r="K1149" i="5"/>
  <c r="K579" i="5"/>
  <c r="K1231" i="5"/>
  <c r="K85" i="5"/>
  <c r="K995" i="5"/>
  <c r="K1875" i="5"/>
  <c r="K757" i="5"/>
  <c r="K1323" i="5"/>
  <c r="K1557" i="5"/>
  <c r="K1481" i="5"/>
  <c r="K1747" i="5"/>
  <c r="K1367" i="5"/>
  <c r="K495" i="5"/>
  <c r="K643" i="5"/>
  <c r="K406" i="5"/>
  <c r="K438" i="5"/>
  <c r="K1894" i="5"/>
  <c r="K1248" i="5"/>
  <c r="K1230" i="5"/>
  <c r="K731" i="5"/>
  <c r="K976" i="5"/>
  <c r="K160" i="5"/>
  <c r="K1242" i="5"/>
  <c r="K588" i="5"/>
  <c r="K879" i="5"/>
  <c r="K589" i="5"/>
  <c r="K1780" i="5"/>
  <c r="K1791" i="5"/>
  <c r="K1068" i="5"/>
  <c r="K382" i="5"/>
  <c r="K1517" i="5"/>
  <c r="K1369" i="5"/>
  <c r="K244" i="5"/>
  <c r="K1752" i="5"/>
  <c r="K1543" i="5"/>
  <c r="K1925" i="5"/>
  <c r="K1339" i="5"/>
  <c r="K764" i="5"/>
  <c r="K330" i="5"/>
  <c r="K1082" i="5"/>
  <c r="K260" i="5"/>
  <c r="K959" i="5"/>
  <c r="K187" i="5"/>
  <c r="K1151" i="5"/>
  <c r="K919" i="5"/>
  <c r="K1486" i="5"/>
  <c r="K1332" i="5"/>
  <c r="K1338" i="5"/>
  <c r="K1220" i="5"/>
  <c r="K628" i="5"/>
  <c r="K1189" i="5"/>
  <c r="K1637" i="5"/>
  <c r="K1055" i="5"/>
  <c r="K934" i="5"/>
  <c r="K860" i="5"/>
  <c r="K1508" i="5"/>
  <c r="K532" i="5"/>
  <c r="K485" i="5"/>
  <c r="K39" i="5"/>
  <c r="K1352" i="5"/>
  <c r="K1850" i="5"/>
  <c r="K1226" i="5"/>
  <c r="K97" i="5"/>
  <c r="K1613" i="5"/>
  <c r="K538" i="5"/>
  <c r="K139" i="5"/>
  <c r="K682" i="5"/>
  <c r="K567" i="5"/>
  <c r="K1574" i="5"/>
  <c r="K844" i="5"/>
  <c r="K899" i="5"/>
  <c r="K1090" i="5"/>
  <c r="K1131" i="5"/>
  <c r="K1766" i="5"/>
  <c r="K1514" i="5"/>
  <c r="K1444" i="5"/>
  <c r="K1704" i="5"/>
  <c r="K1495" i="5"/>
  <c r="K196" i="5"/>
  <c r="K1587" i="5"/>
  <c r="K849" i="5"/>
  <c r="K822" i="5"/>
  <c r="K730" i="5"/>
  <c r="K1291" i="5"/>
  <c r="K20" i="5"/>
  <c r="K960" i="5"/>
  <c r="K1174" i="5"/>
  <c r="K712" i="5"/>
  <c r="K1277" i="5"/>
  <c r="K1803" i="5"/>
  <c r="K739" i="5"/>
  <c r="K1003" i="5"/>
  <c r="K1308" i="5"/>
  <c r="K1539" i="5"/>
  <c r="K848" i="5"/>
  <c r="K221" i="5"/>
  <c r="K1723" i="5"/>
  <c r="K833" i="5"/>
  <c r="K1119" i="5"/>
  <c r="K219" i="5"/>
  <c r="K1233" i="5"/>
  <c r="K630" i="5"/>
  <c r="K1970" i="5"/>
  <c r="K517" i="5"/>
  <c r="K1872" i="5"/>
  <c r="K887" i="5"/>
  <c r="K516" i="5"/>
  <c r="K1945" i="5"/>
  <c r="K1455" i="5"/>
  <c r="K1847" i="5"/>
  <c r="K1349" i="5"/>
  <c r="K841" i="5"/>
  <c r="K1526" i="5"/>
  <c r="K1596" i="5"/>
  <c r="K431" i="5"/>
  <c r="K350" i="5"/>
  <c r="K22" i="5"/>
  <c r="K637" i="5"/>
  <c r="K821" i="5"/>
  <c r="K1479" i="5"/>
  <c r="K1959" i="5"/>
  <c r="K1640" i="5"/>
  <c r="K932" i="5"/>
  <c r="K311" i="5"/>
  <c r="K1322" i="5"/>
  <c r="K1413" i="5"/>
  <c r="K1626" i="5"/>
  <c r="K956" i="5"/>
  <c r="K1031" i="5"/>
  <c r="K1764" i="5"/>
  <c r="K1862" i="5"/>
  <c r="K1474" i="5"/>
  <c r="K150" i="5"/>
  <c r="K1106" i="5"/>
  <c r="K549" i="5"/>
  <c r="K339" i="5"/>
  <c r="K1697" i="5"/>
  <c r="K1751" i="5"/>
  <c r="K1523" i="5"/>
  <c r="K733" i="5"/>
  <c r="K234" i="5"/>
  <c r="K302" i="5"/>
  <c r="K484" i="5"/>
  <c r="K1632" i="5"/>
  <c r="K1342" i="5"/>
  <c r="K1603" i="5"/>
  <c r="K1373" i="5"/>
  <c r="K1083" i="5"/>
  <c r="K228" i="5"/>
  <c r="K1865" i="5"/>
  <c r="K1683" i="5"/>
  <c r="K36" i="5"/>
  <c r="K1459" i="5"/>
  <c r="K1142" i="5"/>
  <c r="K1630" i="5"/>
  <c r="K1659" i="5"/>
  <c r="K127" i="5"/>
  <c r="K1919" i="5"/>
  <c r="K256" i="5"/>
  <c r="K1261" i="5"/>
  <c r="K958" i="5"/>
  <c r="K142" i="5"/>
  <c r="K348" i="5"/>
  <c r="K806" i="5"/>
  <c r="K975" i="5"/>
  <c r="K1725" i="5"/>
  <c r="K432" i="5"/>
  <c r="K455" i="5"/>
  <c r="K1381" i="5"/>
  <c r="K326" i="5"/>
  <c r="K14" i="5"/>
  <c r="K137" i="5"/>
  <c r="K1954" i="5"/>
  <c r="K681" i="5"/>
  <c r="K1066" i="5"/>
  <c r="K1820" i="5"/>
  <c r="K1065" i="5"/>
  <c r="K250" i="5"/>
  <c r="K1294" i="5"/>
  <c r="K1020" i="5"/>
  <c r="K37" i="5"/>
  <c r="K1505" i="5"/>
  <c r="K290" i="5"/>
  <c r="K1805" i="5"/>
  <c r="K647" i="5"/>
  <c r="K1221" i="5"/>
  <c r="K242" i="5"/>
  <c r="K977" i="5"/>
  <c r="K1953" i="5"/>
  <c r="K254" i="5"/>
  <c r="K1912" i="5"/>
  <c r="K924" i="5"/>
  <c r="K1879" i="5"/>
  <c r="K1168" i="5"/>
  <c r="K1026" i="5"/>
  <c r="K606" i="5"/>
  <c r="K890" i="5"/>
  <c r="K1256" i="5"/>
  <c r="K164" i="5"/>
  <c r="K1098" i="5"/>
  <c r="K246" i="5"/>
  <c r="K631" i="5"/>
  <c r="K17" i="5"/>
  <c r="K1303" i="5"/>
  <c r="K1806" i="5"/>
  <c r="K986" i="5"/>
  <c r="K1269" i="5"/>
  <c r="K100" i="5"/>
  <c r="K286" i="5"/>
  <c r="K1520" i="5"/>
  <c r="K1606" i="5"/>
  <c r="K53" i="5"/>
  <c r="K999" i="5"/>
  <c r="K1507" i="5"/>
  <c r="K1665" i="5"/>
  <c r="K671" i="5"/>
  <c r="K1908" i="5"/>
  <c r="K1524" i="5"/>
  <c r="K1500" i="5"/>
  <c r="K1462" i="5"/>
  <c r="K1625" i="5"/>
  <c r="K1634" i="5"/>
  <c r="K162" i="5"/>
  <c r="K678" i="5"/>
  <c r="K1148" i="5"/>
  <c r="K255" i="5"/>
  <c r="K724" i="5"/>
  <c r="K882" i="5"/>
  <c r="K720" i="5"/>
  <c r="K855" i="5"/>
  <c r="K1623" i="5"/>
  <c r="K728" i="5"/>
  <c r="K249" i="5"/>
  <c r="K970" i="5"/>
  <c r="K1222" i="5"/>
  <c r="K69" i="5"/>
  <c r="K1476" i="5"/>
  <c r="K509" i="5"/>
  <c r="K1638" i="5"/>
  <c r="K676" i="5"/>
  <c r="K810" i="5"/>
  <c r="K1611" i="5"/>
  <c r="K271" i="5"/>
  <c r="K675" i="5"/>
  <c r="K1691" i="5"/>
  <c r="K1845" i="5"/>
  <c r="K272" i="5"/>
  <c r="K1099" i="5"/>
  <c r="K859" i="5"/>
  <c r="K940" i="5"/>
  <c r="K1708" i="5"/>
  <c r="K597" i="5"/>
  <c r="K593" i="5"/>
  <c r="K1583" i="5"/>
  <c r="K1471" i="5"/>
  <c r="K38" i="5"/>
  <c r="K633" i="5"/>
  <c r="K1156" i="5"/>
  <c r="K1372" i="5"/>
  <c r="K1301" i="5"/>
  <c r="K792" i="5"/>
  <c r="K1682" i="5"/>
  <c r="K217" i="5"/>
  <c r="K1732" i="5"/>
  <c r="K1240" i="5"/>
  <c r="K1932" i="5"/>
  <c r="K123" i="5"/>
  <c r="K1290" i="5"/>
  <c r="K1545" i="5"/>
  <c r="K125" i="5"/>
  <c r="K1314" i="5"/>
  <c r="K1464" i="5"/>
  <c r="K892" i="5"/>
  <c r="K1906" i="5"/>
  <c r="K136" i="5"/>
  <c r="K566" i="5"/>
  <c r="K297" i="5"/>
  <c r="K1710" i="5"/>
  <c r="K1061" i="5"/>
  <c r="K1062" i="5"/>
  <c r="K1001" i="5"/>
  <c r="K1271" i="5"/>
  <c r="K185" i="5"/>
  <c r="K862" i="5"/>
  <c r="K1835" i="5"/>
  <c r="K59" i="5"/>
  <c r="K635" i="5"/>
  <c r="K780" i="5"/>
  <c r="K1852" i="5"/>
  <c r="K277" i="5"/>
  <c r="K697" i="5"/>
  <c r="K1600" i="5"/>
  <c r="K1029" i="5"/>
  <c r="K769" i="5"/>
  <c r="K1182" i="5"/>
  <c r="K245" i="5"/>
  <c r="K312" i="5"/>
  <c r="K967" i="5"/>
  <c r="K1534" i="5"/>
  <c r="K1937" i="5"/>
  <c r="K1145" i="5"/>
  <c r="K1750" i="5"/>
  <c r="K30" i="5"/>
  <c r="K1565" i="5"/>
  <c r="K799" i="5"/>
  <c r="K163" i="5"/>
  <c r="K742" i="5"/>
  <c r="K520" i="5"/>
  <c r="K1618" i="5"/>
  <c r="K1021" i="5"/>
  <c r="K818" i="5"/>
  <c r="K1393" i="5"/>
  <c r="K1191" i="5"/>
  <c r="K1902" i="5"/>
  <c r="K1094" i="5"/>
  <c r="K1453" i="5"/>
  <c r="K1433" i="5"/>
  <c r="K1754" i="5"/>
  <c r="K1284" i="5"/>
  <c r="K1289" i="5"/>
  <c r="K1839" i="5"/>
  <c r="K972" i="5"/>
  <c r="K1320" i="5"/>
  <c r="K1904" i="5"/>
  <c r="K1414" i="5"/>
  <c r="K126" i="5"/>
  <c r="K1779" i="5"/>
  <c r="K800" i="5"/>
  <c r="K1597" i="5"/>
  <c r="K288" i="5"/>
  <c r="K1814" i="5"/>
  <c r="K81" i="5"/>
  <c r="K1350" i="5"/>
  <c r="K117" i="5"/>
  <c r="K527" i="5"/>
  <c r="K1584" i="5"/>
  <c r="K907" i="5"/>
  <c r="K997" i="5"/>
  <c r="K1211" i="5"/>
  <c r="K840" i="5"/>
  <c r="K1011" i="5"/>
  <c r="K1784" i="5"/>
  <c r="K1798" i="5"/>
  <c r="K474" i="5"/>
  <c r="K1478" i="5"/>
  <c r="K598" i="5"/>
  <c r="K478" i="5"/>
  <c r="K1877" i="5"/>
  <c r="K497" i="5"/>
  <c r="K1005" i="5"/>
  <c r="K1910" i="5"/>
  <c r="K21" i="5"/>
  <c r="K257" i="5"/>
  <c r="K486" i="5"/>
  <c r="K1451" i="5"/>
  <c r="K1052" i="5"/>
  <c r="K915" i="5"/>
  <c r="K1943" i="5"/>
  <c r="K331" i="5"/>
  <c r="K968" i="5"/>
  <c r="K319" i="5"/>
  <c r="K1602" i="5"/>
  <c r="K1458" i="5"/>
  <c r="K96" i="5"/>
  <c r="K808" i="5"/>
  <c r="K1270" i="5"/>
  <c r="K816" i="5"/>
  <c r="K921" i="5"/>
  <c r="K115" i="5"/>
  <c r="K1409" i="5"/>
  <c r="K1253" i="5"/>
  <c r="K1096" i="5"/>
  <c r="K1136" i="5"/>
  <c r="K772" i="5"/>
  <c r="K1516" i="5"/>
  <c r="K982" i="5"/>
  <c r="K888" i="5"/>
  <c r="K1426" i="5"/>
  <c r="K1770" i="5"/>
  <c r="K1886" i="5"/>
  <c r="K1537" i="5"/>
  <c r="K1263" i="5"/>
  <c r="K1175" i="5"/>
  <c r="K1631" i="5"/>
  <c r="K378" i="5"/>
  <c r="K1147" i="5"/>
  <c r="K446" i="5"/>
  <c r="K1887" i="5"/>
  <c r="K1594" i="5"/>
  <c r="K1577" i="5"/>
  <c r="K552" i="5"/>
  <c r="K578" i="5"/>
  <c r="K390" i="5"/>
  <c r="K1198" i="5"/>
  <c r="K1014" i="5"/>
  <c r="K1183" i="5"/>
  <c r="K1955" i="5"/>
  <c r="K619" i="5"/>
  <c r="K1410" i="5"/>
  <c r="K180" i="5"/>
  <c r="K1878" i="5"/>
  <c r="K1002" i="5"/>
  <c r="K1036" i="5"/>
  <c r="K62" i="5"/>
  <c r="K656" i="5"/>
  <c r="K1060" i="5"/>
  <c r="K1767" i="5"/>
  <c r="K1785" i="5"/>
  <c r="K1397" i="5"/>
  <c r="K383" i="5"/>
  <c r="K1272" i="5"/>
  <c r="K472" i="5"/>
  <c r="K31" i="5"/>
  <c r="K1197" i="5"/>
  <c r="K241" i="5"/>
  <c r="K440" i="5"/>
  <c r="K1552" i="5"/>
  <c r="K1299" i="5"/>
  <c r="K756" i="5"/>
  <c r="K805" i="5"/>
  <c r="K195" i="5"/>
  <c r="K577" i="5"/>
  <c r="K691" i="5"/>
  <c r="K1488" i="5"/>
  <c r="K1913" i="5"/>
  <c r="K1636" i="5"/>
  <c r="K402" i="5"/>
  <c r="K651" i="5"/>
  <c r="K1622" i="5"/>
  <c r="K528" i="5"/>
  <c r="K144" i="5"/>
  <c r="K1563" i="5"/>
  <c r="K902" i="5"/>
  <c r="K650" i="5"/>
  <c r="K711" i="5"/>
  <c r="K525" i="5"/>
  <c r="K1259" i="5"/>
  <c r="K1729" i="5"/>
  <c r="K1496" i="5"/>
  <c r="K412" i="5"/>
  <c r="K1059" i="5"/>
  <c r="K620" i="5"/>
  <c r="K489" i="5"/>
  <c r="K612" i="5"/>
  <c r="K1756" i="5"/>
  <c r="K342" i="5"/>
  <c r="K1926" i="5"/>
  <c r="K1512" i="5"/>
  <c r="K231" i="5"/>
  <c r="K732" i="5"/>
  <c r="K640" i="5"/>
  <c r="K875" i="5"/>
  <c r="K931" i="5"/>
  <c r="K365" i="5"/>
  <c r="K387" i="5"/>
  <c r="K1934" i="5"/>
  <c r="K1058" i="5"/>
  <c r="K264" i="5"/>
  <c r="K265" i="5"/>
  <c r="K1646" i="5"/>
  <c r="K565" i="5"/>
  <c r="K941" i="5"/>
  <c r="K1122" i="5"/>
  <c r="K596" i="5"/>
  <c r="K1460" i="5"/>
  <c r="K1867" i="5"/>
  <c r="K1326" i="5"/>
  <c r="K1969" i="5"/>
  <c r="K1947" i="5"/>
  <c r="K1542" i="5"/>
  <c r="K325" i="5"/>
  <c r="K1560" i="5"/>
  <c r="K407" i="5"/>
  <c r="K930" i="5"/>
  <c r="K1614" i="5"/>
  <c r="K574" i="5"/>
  <c r="K1628" i="5"/>
  <c r="K413" i="5"/>
  <c r="K1163" i="5"/>
  <c r="K152" i="5"/>
  <c r="K616" i="5"/>
  <c r="K1298" i="5"/>
  <c r="K1561" i="5"/>
  <c r="K425" i="5"/>
  <c r="K327" i="5"/>
  <c r="K109" i="5"/>
  <c r="K1329" i="5"/>
  <c r="K40" i="5"/>
  <c r="K1328" i="5"/>
  <c r="K1192" i="5"/>
  <c r="K1800" i="5"/>
  <c r="K988" i="5"/>
  <c r="K1008" i="5"/>
  <c r="K1190" i="5"/>
  <c r="K1923" i="5"/>
  <c r="K1041" i="5"/>
  <c r="K1225" i="5"/>
  <c r="K983" i="5"/>
  <c r="K119" i="5"/>
  <c r="K853" i="5"/>
  <c r="K1100" i="5"/>
  <c r="K901" i="5"/>
  <c r="K1667" i="5"/>
  <c r="K108" i="5"/>
  <c r="K1549" i="5"/>
  <c r="K743" i="5"/>
  <c r="K1084" i="5"/>
  <c r="K1435" i="5"/>
  <c r="K1962" i="5"/>
  <c r="K1250" i="5"/>
  <c r="K225" i="5"/>
  <c r="K1335" i="5"/>
  <c r="K201" i="5"/>
  <c r="K414" i="5"/>
  <c r="K1305" i="5"/>
  <c r="K423" i="5"/>
  <c r="K1092" i="5"/>
  <c r="K1095" i="5"/>
  <c r="K359" i="5"/>
  <c r="K140" i="5"/>
  <c r="K774" i="5"/>
  <c r="K1121" i="5"/>
  <c r="K1643" i="5"/>
  <c r="K1487" i="5"/>
  <c r="K1668" i="5"/>
  <c r="K677" i="5"/>
  <c r="K1243" i="5"/>
  <c r="K1590" i="5"/>
  <c r="K817" i="5"/>
  <c r="K1957" i="5"/>
  <c r="K925" i="5"/>
  <c r="K657" i="5"/>
  <c r="K1432" i="5"/>
  <c r="K738" i="5"/>
  <c r="K917" i="5"/>
  <c r="K1765" i="5"/>
  <c r="K267" i="5"/>
  <c r="K1173" i="5"/>
  <c r="K716" i="5"/>
  <c r="K1449" i="5"/>
  <c r="K1758" i="5"/>
  <c r="K1241" i="5"/>
  <c r="K313" i="5"/>
  <c r="K1666" i="5"/>
  <c r="K430" i="5"/>
  <c r="K1333" i="5"/>
  <c r="K224" i="5"/>
  <c r="K12" i="5"/>
  <c r="K1931" i="5"/>
  <c r="K41" i="5"/>
  <c r="K1428" i="5"/>
  <c r="K1212" i="5"/>
  <c r="K1423" i="5"/>
  <c r="K553" i="5"/>
  <c r="K1662" i="5"/>
  <c r="K820" i="5"/>
  <c r="K1063" i="5"/>
  <c r="K393" i="5"/>
  <c r="K1581" i="5"/>
  <c r="K1568" i="5"/>
  <c r="K399" i="5"/>
  <c r="K1915" i="5"/>
  <c r="K692" i="5"/>
  <c r="K1701" i="5"/>
  <c r="K1007" i="5"/>
  <c r="K1855" i="5"/>
  <c r="K1491" i="5"/>
  <c r="K1868" i="5"/>
  <c r="K943" i="5"/>
  <c r="K1717" i="5"/>
  <c r="K1213" i="5"/>
  <c r="K737" i="5"/>
  <c r="K120" i="5"/>
  <c r="K79" i="5"/>
  <c r="K1836" i="5"/>
  <c r="K825" i="5"/>
  <c r="K56" i="5"/>
  <c r="K1538" i="5"/>
  <c r="K636" i="5"/>
  <c r="K1712" i="5"/>
  <c r="K451" i="5"/>
  <c r="K1403" i="5"/>
  <c r="K1922" i="5"/>
  <c r="K1408" i="5"/>
  <c r="K248" i="5"/>
  <c r="K1965" i="5"/>
  <c r="K1670" i="5"/>
  <c r="K1742" i="5"/>
  <c r="K424" i="5"/>
  <c r="K1285" i="5"/>
  <c r="K535" i="5"/>
  <c r="K918" i="5"/>
  <c r="K1617" i="5"/>
  <c r="K1219" i="5"/>
  <c r="K529" i="5"/>
  <c r="K1110" i="5"/>
  <c r="K673" i="5"/>
  <c r="K261" i="5"/>
  <c r="K1017" i="5"/>
  <c r="K510" i="5"/>
  <c r="K563" i="5"/>
  <c r="K689" i="5"/>
  <c r="K1465" i="5"/>
  <c r="K1558" i="5"/>
  <c r="K1164" i="5"/>
  <c r="K262" i="5"/>
  <c r="K936" i="5"/>
  <c r="K1595" i="5"/>
  <c r="K536" i="5"/>
  <c r="K1546" i="5"/>
  <c r="K1105" i="5"/>
  <c r="K1341" i="5"/>
  <c r="K1038" i="5"/>
  <c r="K1378" i="5"/>
  <c r="K550" i="5"/>
  <c r="K1541" i="5"/>
  <c r="K86" i="5"/>
  <c r="K838" i="5"/>
  <c r="K938" i="5"/>
  <c r="K824" i="5"/>
  <c r="K505" i="5"/>
  <c r="K794" i="5"/>
  <c r="K1741" i="5"/>
  <c r="K1141" i="5"/>
  <c r="K32" i="5"/>
  <c r="K1030" i="5"/>
  <c r="K1851" i="5"/>
  <c r="K1768" i="5"/>
  <c r="K551" i="5"/>
  <c r="K135" i="5"/>
  <c r="K837" i="5"/>
  <c r="K155" i="5"/>
  <c r="K559" i="5"/>
  <c r="K507" i="5"/>
  <c r="K1755" i="5"/>
  <c r="K645" i="5"/>
  <c r="K1297" i="5"/>
  <c r="K304" i="5"/>
  <c r="K1146" i="5"/>
  <c r="K506" i="5"/>
  <c r="K1880" i="5"/>
  <c r="K646" i="5"/>
  <c r="K1438" i="5"/>
  <c r="K850" i="5"/>
  <c r="K555" i="5"/>
  <c r="K1070" i="5"/>
  <c r="K143" i="5"/>
  <c r="K1205" i="5"/>
  <c r="K442" i="5"/>
  <c r="K193" i="5"/>
  <c r="K25" i="5"/>
  <c r="K1417" i="5"/>
  <c r="K768" i="5"/>
  <c r="K1976" i="5"/>
  <c r="K306" i="5"/>
  <c r="K364" i="5"/>
  <c r="K42" i="5"/>
  <c r="K592" i="5"/>
  <c r="K1834" i="5"/>
  <c r="K1973" i="5"/>
  <c r="K352" i="5"/>
  <c r="K1811" i="5"/>
  <c r="K366" i="5"/>
  <c r="K1663" i="5"/>
  <c r="K718" i="5"/>
  <c r="K389" i="5"/>
  <c r="K1833" i="5"/>
  <c r="K933" i="5"/>
  <c r="K1644" i="5"/>
  <c r="K1490" i="5"/>
  <c r="K1013" i="5"/>
  <c r="K897" i="5"/>
  <c r="K1377" i="5"/>
  <c r="K1468" i="5"/>
  <c r="K602" i="5"/>
  <c r="K1688" i="5"/>
  <c r="K961" i="5"/>
  <c r="K886" i="5"/>
  <c r="K600" i="5"/>
  <c r="K813" i="5"/>
  <c r="K66" i="5"/>
  <c r="K469" i="5"/>
  <c r="K452" i="5"/>
  <c r="K64" i="5"/>
  <c r="K1194" i="5"/>
  <c r="K1169" i="5"/>
  <c r="K928" i="5"/>
  <c r="K1425" i="5"/>
  <c r="K1071" i="5"/>
  <c r="K723" i="5"/>
  <c r="K444" i="5"/>
  <c r="K1087" i="5"/>
  <c r="K1424" i="5"/>
  <c r="K1113" i="5"/>
  <c r="K1907" i="5"/>
  <c r="K80" i="5"/>
  <c r="K966" i="5"/>
  <c r="K1177" i="5"/>
  <c r="K116" i="5"/>
  <c r="K1871" i="5"/>
  <c r="K632" i="5"/>
  <c r="K1498" i="5"/>
  <c r="K1006" i="5"/>
  <c r="K1384" i="5"/>
  <c r="K1489" i="5"/>
  <c r="K1567" i="5"/>
  <c r="K1550" i="5"/>
  <c r="K1761" i="5"/>
  <c r="K315" i="5"/>
  <c r="K104" i="5"/>
  <c r="K1037" i="5"/>
  <c r="K530" i="5"/>
  <c r="K1711" i="5"/>
  <c r="K1434" i="5"/>
  <c r="K411" i="5"/>
  <c r="K1896" i="5"/>
  <c r="K314" i="5"/>
  <c r="K1515" i="5"/>
  <c r="K1564" i="5"/>
  <c r="K1383" i="5"/>
  <c r="K1677" i="5"/>
  <c r="K1178" i="5"/>
  <c r="K1510" i="5"/>
  <c r="K279" i="5"/>
  <c r="K360" i="5"/>
  <c r="K1023" i="5"/>
  <c r="K815" i="5"/>
  <c r="K45" i="5"/>
  <c r="K1502" i="5"/>
  <c r="K1719" i="5"/>
  <c r="K158" i="5"/>
  <c r="K1321" i="5"/>
  <c r="K1445" i="5"/>
  <c r="K433" i="5"/>
  <c r="K1346" i="5"/>
  <c r="K1933" i="5"/>
  <c r="K1620" i="5"/>
  <c r="K652" i="5"/>
  <c r="K1053" i="5"/>
  <c r="K866" i="5"/>
  <c r="K1081" i="5"/>
  <c r="K1344" i="5"/>
  <c r="K891" i="5"/>
  <c r="K685" i="5"/>
  <c r="K771" i="5"/>
  <c r="K1739" i="5"/>
  <c r="K58" i="5"/>
  <c r="K762" i="5"/>
  <c r="K782" i="5"/>
  <c r="K778" i="5"/>
  <c r="K981" i="5"/>
  <c r="K603" i="5"/>
  <c r="K1641" i="5"/>
  <c r="K1601" i="5"/>
  <c r="K511" i="5"/>
  <c r="K235" i="5"/>
  <c r="K939" i="5"/>
  <c r="K98" i="5"/>
  <c r="K1429" i="5"/>
  <c r="K1853" i="5"/>
  <c r="K534" i="5"/>
  <c r="K176" i="5"/>
  <c r="K1927" i="5"/>
  <c r="K942" i="5"/>
  <c r="K177" i="5"/>
  <c r="K182" i="5"/>
  <c r="K903" i="5"/>
  <c r="K518" i="5"/>
  <c r="K1675" i="5"/>
  <c r="K1728" i="5"/>
  <c r="K770" i="5"/>
  <c r="K659" i="5"/>
  <c r="K1881" i="5"/>
  <c r="K929" i="5"/>
  <c r="K305" i="5"/>
  <c r="K1702" i="5"/>
  <c r="K278" i="5"/>
  <c r="K1974" i="5"/>
  <c r="K1286" i="5"/>
  <c r="K1150" i="5"/>
  <c r="K1292" i="5"/>
  <c r="K1407" i="5"/>
  <c r="K797" i="5"/>
  <c r="K1960" i="5"/>
  <c r="K1483" i="5"/>
  <c r="K753" i="5"/>
  <c r="K1135" i="5"/>
  <c r="K1661" i="5"/>
  <c r="K1439" i="5"/>
  <c r="K1080" i="5"/>
  <c r="K1327" i="5"/>
  <c r="K1056" i="5"/>
  <c r="K294" i="5"/>
  <c r="K178" i="5"/>
  <c r="K1396" i="5"/>
  <c r="K1193" i="5"/>
  <c r="K761" i="5"/>
  <c r="K1849" i="5"/>
  <c r="K779" i="5"/>
  <c r="K1390" i="5"/>
  <c r="K1288" i="5"/>
  <c r="K702" i="5"/>
  <c r="K690" i="5"/>
  <c r="K751" i="5"/>
  <c r="K725" i="5"/>
  <c r="K857" i="5"/>
  <c r="K229" i="5"/>
  <c r="K1700" i="5"/>
  <c r="K1138" i="5"/>
  <c r="K615" i="5"/>
  <c r="K1218" i="5"/>
  <c r="K508" i="5"/>
  <c r="K660" i="5"/>
  <c r="K263" i="5"/>
  <c r="K670" i="5"/>
  <c r="K309" i="5"/>
  <c r="K27" i="5"/>
  <c r="K1715" i="5"/>
  <c r="K200" i="5"/>
  <c r="K1404" i="5"/>
  <c r="K1722" i="5"/>
  <c r="K722" i="5"/>
  <c r="K1746" i="5"/>
  <c r="K1888" i="5"/>
  <c r="K328" i="5"/>
  <c r="K1347" i="5"/>
  <c r="K1866" i="5"/>
  <c r="K1279" i="5"/>
  <c r="K1905" i="5"/>
  <c r="K1783" i="5"/>
  <c r="K784" i="5"/>
  <c r="K1232" i="5"/>
  <c r="K1724" i="5"/>
  <c r="K1334" i="5"/>
  <c r="K1117" i="5"/>
  <c r="K1801" i="5"/>
  <c r="K232" i="5"/>
  <c r="K607" i="5"/>
  <c r="K1786" i="5"/>
  <c r="K1740" i="5"/>
  <c r="K1889" i="5"/>
  <c r="K1356" i="5"/>
  <c r="K835" i="5"/>
  <c r="K1469" i="5"/>
  <c r="K1570" i="5"/>
  <c r="K1293" i="5"/>
  <c r="K1300" i="5"/>
  <c r="K202" i="5"/>
  <c r="K717" i="5"/>
  <c r="K1506" i="5"/>
  <c r="K75" i="5"/>
  <c r="K445" i="5"/>
  <c r="K1244" i="5"/>
  <c r="K78" i="5"/>
  <c r="K340" i="5"/>
  <c r="K1306" i="5"/>
  <c r="K1089" i="5"/>
  <c r="K570" i="5"/>
  <c r="K403" i="5"/>
  <c r="K1467" i="5"/>
  <c r="K435" i="5"/>
  <c r="K74" i="5"/>
  <c r="K1759" i="5"/>
  <c r="K1873" i="5"/>
  <c r="K1140" i="5"/>
  <c r="K1311" i="5"/>
  <c r="K1554" i="5"/>
  <c r="K43" i="5"/>
  <c r="K1709" i="5"/>
  <c r="K679" i="5"/>
  <c r="K1604" i="5"/>
  <c r="K1139" i="5"/>
  <c r="K562" i="5"/>
  <c r="K684" i="5"/>
  <c r="K1330" i="5"/>
  <c r="K614" i="5"/>
  <c r="K280" i="5"/>
  <c r="K496" i="5"/>
  <c r="K1124" i="5"/>
  <c r="K669" i="5"/>
  <c r="K1721" i="5"/>
  <c r="K1891" i="5"/>
  <c r="K1254" i="5"/>
  <c r="K1929" i="5"/>
  <c r="K1874" i="5"/>
  <c r="K1380" i="5"/>
  <c r="K1028" i="5"/>
  <c r="K992" i="5"/>
  <c r="K1375" i="5"/>
  <c r="K1609" i="5"/>
  <c r="K1440" i="5"/>
  <c r="K1669" i="5"/>
  <c r="K324" i="5"/>
  <c r="K1315" i="5"/>
  <c r="K715" i="5"/>
  <c r="K1807" i="5"/>
  <c r="K1890" i="5"/>
  <c r="K1949" i="5"/>
  <c r="K1629" i="5"/>
  <c r="K243" i="5"/>
  <c r="K124" i="5"/>
  <c r="K346" i="5"/>
  <c r="K554" i="5"/>
  <c r="K1645" i="5"/>
  <c r="K1394" i="5"/>
  <c r="K1015" i="5"/>
  <c r="K672" i="5"/>
  <c r="K1159" i="5"/>
  <c r="K1207" i="5"/>
  <c r="K106" i="5"/>
  <c r="K1126" i="5"/>
  <c r="K1309" i="5"/>
  <c r="K1924" i="5"/>
  <c r="K1357" i="5"/>
  <c r="K1615" i="5"/>
  <c r="K1395" i="5"/>
  <c r="K766" i="5"/>
  <c r="K874" i="5"/>
  <c r="K437" i="5"/>
  <c r="K1720" i="5"/>
  <c r="K122" i="5"/>
  <c r="K1917" i="5"/>
  <c r="K526" i="5"/>
  <c r="K1239" i="5"/>
  <c r="K1456" i="5"/>
  <c r="K1281" i="5"/>
  <c r="K1049" i="5"/>
  <c r="K696" i="5"/>
  <c r="K1158" i="5"/>
  <c r="K1382" i="5"/>
  <c r="K1870" i="5"/>
  <c r="K236" i="5"/>
  <c r="K70" i="5"/>
  <c r="K153" i="5"/>
  <c r="K1097" i="5"/>
  <c r="K688" i="5"/>
  <c r="K1185" i="5"/>
  <c r="K1861" i="5"/>
  <c r="K1325" i="5"/>
  <c r="K67" i="5"/>
  <c r="K1760" i="5"/>
  <c r="K1108" i="5"/>
  <c r="K1067" i="5"/>
  <c r="K649" i="5"/>
  <c r="K1782" i="5"/>
  <c r="K1773" i="5"/>
  <c r="K1509" i="5"/>
  <c r="K268" i="5"/>
  <c r="K392" i="5"/>
  <c r="K1406" i="5"/>
  <c r="K1963" i="5"/>
  <c r="K230" i="5"/>
  <c r="K480" i="5"/>
  <c r="K60" i="5"/>
  <c r="K979" i="5"/>
  <c r="K1125" i="5"/>
  <c r="K114" i="5"/>
  <c r="K1705" i="5"/>
  <c r="K307" i="5"/>
  <c r="K1436" i="5"/>
  <c r="K798" i="5"/>
  <c r="K985" i="5"/>
  <c r="K1548" i="5"/>
  <c r="K1171" i="5"/>
  <c r="K1421" i="5"/>
  <c r="K1975" i="5"/>
  <c r="K935" i="5"/>
  <c r="K856" i="5"/>
  <c r="K1236" i="5"/>
  <c r="K719" i="5"/>
  <c r="K1223" i="5"/>
  <c r="K23" i="5"/>
  <c r="K591" i="5"/>
  <c r="K1892" i="5"/>
  <c r="K1345" i="5"/>
  <c r="K1386" i="5"/>
  <c r="K1287" i="5"/>
  <c r="K1842" i="5"/>
  <c r="K282" i="5"/>
  <c r="K29" i="5"/>
  <c r="K531" i="5"/>
  <c r="K1431" i="5"/>
  <c r="K1249" i="5"/>
  <c r="K233" i="5"/>
  <c r="K547" i="5"/>
  <c r="K1264" i="5"/>
  <c r="K1930" i="5"/>
  <c r="K642" i="5"/>
  <c r="K1000" i="5"/>
  <c r="K1499" i="5"/>
  <c r="K974" i="5"/>
  <c r="K1633" i="5"/>
  <c r="K1046" i="5"/>
  <c r="K1318" i="5"/>
  <c r="K1054" i="5"/>
  <c r="K978" i="5"/>
  <c r="K1336" i="5"/>
  <c r="K699" i="5"/>
  <c r="K33" i="5"/>
  <c r="K1317" i="5"/>
  <c r="K1376" i="5"/>
  <c r="K112" i="5"/>
  <c r="K1457" i="5"/>
  <c r="K482" i="5"/>
  <c r="K145" i="5"/>
  <c r="K556" i="5"/>
  <c r="K557" i="5"/>
  <c r="K1111" i="5"/>
  <c r="K1763" i="5"/>
  <c r="K1946" i="5"/>
  <c r="K605" i="5"/>
  <c r="K1837" i="5"/>
  <c r="K1687" i="5"/>
  <c r="K1389" i="5"/>
  <c r="K1914" i="5"/>
  <c r="K1714" i="5"/>
  <c r="K881" i="5"/>
  <c r="K1504" i="5"/>
  <c r="K147" i="5"/>
  <c r="K1447" i="5"/>
  <c r="K1745" i="5"/>
  <c r="K923" i="5"/>
  <c r="K926" i="5"/>
  <c r="K1048" i="5"/>
  <c r="K24" i="5"/>
  <c r="K1161" i="5"/>
  <c r="K1650" i="5"/>
  <c r="K344" i="5"/>
  <c r="K1966" i="5"/>
  <c r="K189" i="5"/>
  <c r="K1405" i="5"/>
  <c r="K361" i="5"/>
  <c r="K1214" i="5"/>
  <c r="K519" i="5"/>
  <c r="K107" i="5"/>
  <c r="K839" i="5"/>
  <c r="K1402" i="5"/>
  <c r="K811" i="5"/>
  <c r="K270" i="5"/>
  <c r="K1530" i="5"/>
  <c r="K1521" i="5"/>
  <c r="K533" i="5"/>
  <c r="K168" i="5"/>
  <c r="K1025" i="5"/>
  <c r="K611" i="5"/>
  <c r="K514" i="5"/>
  <c r="K1420" i="5"/>
  <c r="K198" i="5"/>
  <c r="K259" i="5"/>
  <c r="K595" i="5"/>
  <c r="K1416" i="5"/>
  <c r="K819" i="5"/>
  <c r="K274" i="5"/>
  <c r="K1559" i="5"/>
  <c r="K1362" i="5"/>
  <c r="K450" i="5"/>
  <c r="K783" i="5"/>
  <c r="K1181" i="5"/>
  <c r="K1238" i="5"/>
  <c r="K854" i="5"/>
  <c r="K693" i="5"/>
  <c r="K878" i="5"/>
  <c r="K368" i="5"/>
  <c r="K1610" i="5"/>
  <c r="K548" i="5"/>
  <c r="K759" i="5"/>
  <c r="K900" i="5"/>
  <c r="K842" i="5"/>
  <c r="K207" i="5"/>
  <c r="K354" i="5"/>
  <c r="K1127" i="5"/>
  <c r="K488" i="5"/>
  <c r="K1571" i="5"/>
  <c r="K351" i="5"/>
  <c r="K358" i="5"/>
  <c r="K1547" i="5"/>
  <c r="K356" i="5"/>
  <c r="K1102" i="5"/>
  <c r="K1599" i="5"/>
  <c r="K629" i="5"/>
  <c r="K481" i="5"/>
  <c r="K284" i="5"/>
  <c r="K998" i="5"/>
  <c r="K1128" i="5"/>
  <c r="K151" i="5"/>
  <c r="K1810" i="5"/>
  <c r="K1730" i="5"/>
  <c r="K298" i="5"/>
  <c r="K394" i="5"/>
  <c r="K426" i="5"/>
  <c r="K758" i="5"/>
  <c r="K937" i="5"/>
  <c r="K422" i="5"/>
  <c r="K1635" i="5"/>
  <c r="K1069" i="5"/>
  <c r="K1771" i="5"/>
  <c r="K95" i="5"/>
  <c r="K1093" i="5"/>
  <c r="K1118" i="5"/>
  <c r="K1441" i="5"/>
  <c r="K599" i="5"/>
  <c r="K385" i="5"/>
  <c r="K418" i="5"/>
  <c r="K1789" i="5"/>
  <c r="K767" i="5"/>
  <c r="K984" i="5"/>
  <c r="K969" i="5"/>
  <c r="K537" i="5"/>
  <c r="K436" i="5"/>
  <c r="K1179" i="5"/>
  <c r="K1674" i="5"/>
  <c r="K1107" i="5"/>
  <c r="K404" i="5"/>
  <c r="K308" i="5"/>
  <c r="K1804" i="5"/>
  <c r="K487" i="5"/>
  <c r="K1009" i="5"/>
  <c r="K1454" i="5"/>
  <c r="K1841" i="5"/>
  <c r="K524" i="5"/>
  <c r="K1042" i="5"/>
  <c r="K209" i="5"/>
  <c r="K138" i="5"/>
  <c r="K1821" i="5"/>
  <c r="K1368" i="5"/>
  <c r="K391" i="5"/>
  <c r="K1686" i="5"/>
  <c r="K1796" i="5"/>
  <c r="K1276" i="5"/>
  <c r="K775" i="5"/>
  <c r="K1555" i="5"/>
  <c r="K865" i="5"/>
  <c r="K1718" i="5"/>
  <c r="K1411" i="5"/>
  <c r="K971" i="5"/>
  <c r="K1627" i="5"/>
  <c r="K477" i="5"/>
  <c r="K858" i="5"/>
  <c r="K1551" i="5"/>
  <c r="K1624" i="5"/>
  <c r="K1944" i="5"/>
  <c r="K476" i="5"/>
  <c r="K1621" i="5"/>
  <c r="K353" i="5"/>
  <c r="K1019" i="5"/>
  <c r="K1935" i="5"/>
  <c r="K1388" i="5"/>
  <c r="K1619" i="5"/>
  <c r="K655" i="5"/>
  <c r="K1040" i="5"/>
  <c r="K99" i="5"/>
  <c r="K370" i="5"/>
  <c r="K594" i="5"/>
  <c r="K347" i="5"/>
  <c r="K1398" i="5"/>
  <c r="K1501" i="5"/>
  <c r="K963" i="5"/>
  <c r="K71" i="5"/>
  <c r="K448" i="5"/>
  <c r="K341" i="5"/>
  <c r="K1134" i="5"/>
  <c r="K166" i="5"/>
  <c r="K237" i="5"/>
  <c r="K1528" i="5"/>
  <c r="K203" i="5"/>
  <c r="K1262" i="5"/>
  <c r="K1437" i="5"/>
  <c r="K34" i="5"/>
  <c r="K1828" i="5"/>
  <c r="K1137" i="5"/>
  <c r="K948" i="5"/>
  <c r="K1699" i="5"/>
  <c r="K335" i="5"/>
  <c r="K1726" i="5"/>
  <c r="K522" i="5"/>
  <c r="K1511" i="5"/>
  <c r="K240" i="5"/>
  <c r="K28" i="5"/>
  <c r="K1808" i="5"/>
  <c r="K1961" i="5"/>
  <c r="K301" i="5"/>
  <c r="K226" i="5"/>
  <c r="K1762" i="5"/>
  <c r="K513" i="5"/>
  <c r="K1846" i="5"/>
  <c r="K796" i="5"/>
  <c r="K26" i="5"/>
  <c r="K1229" i="5"/>
  <c r="K638" i="5"/>
  <c r="K610" i="5"/>
  <c r="K1562" i="5"/>
  <c r="K1167" i="5"/>
  <c r="K470" i="5"/>
  <c r="K763" i="5"/>
  <c r="K1532" i="5"/>
  <c r="K1044" i="5"/>
  <c r="K1012" i="5"/>
  <c r="K371" i="5"/>
  <c r="K208" i="5"/>
  <c r="K285" i="5"/>
  <c r="K467" i="5"/>
  <c r="K609" i="5"/>
  <c r="K1673" i="5"/>
  <c r="K1450" i="5"/>
  <c r="K197" i="5"/>
  <c r="K321" i="5"/>
  <c r="K1473" i="5"/>
  <c r="K1247" i="5"/>
  <c r="K1492" i="5"/>
  <c r="K1144" i="5"/>
  <c r="K1588" i="5"/>
  <c r="K1235" i="5"/>
  <c r="K1251" i="5"/>
  <c r="K1132" i="5"/>
  <c r="K1716" i="5"/>
  <c r="K755" i="5"/>
  <c r="K384" i="5"/>
  <c r="K303" i="5"/>
  <c r="K741" i="5"/>
  <c r="K1968" i="5"/>
  <c r="K1074" i="5"/>
  <c r="K641" i="5"/>
  <c r="K864" i="5"/>
  <c r="K698" i="5"/>
  <c r="K1572" i="5"/>
  <c r="K809" i="5"/>
  <c r="K1337" i="5"/>
  <c r="K1485" i="5"/>
  <c r="K1209" i="5"/>
  <c r="K1079" i="5"/>
  <c r="K295" i="5"/>
  <c r="K94" i="5"/>
  <c r="K1088" i="5"/>
  <c r="K687" i="5"/>
  <c r="K795" i="5"/>
  <c r="K846" i="5"/>
  <c r="K1884" i="5"/>
  <c r="K1553" i="5"/>
  <c r="K906" i="5"/>
  <c r="K428" i="5"/>
  <c r="K205" i="5"/>
  <c r="K590" i="5"/>
  <c r="K1579" i="5"/>
  <c r="K801" i="5"/>
  <c r="K1120" i="5"/>
  <c r="K836" i="5"/>
  <c r="K1757" i="5"/>
  <c r="K398" i="5"/>
  <c r="K1399" i="5"/>
  <c r="K1598" i="5"/>
  <c r="K300" i="5"/>
  <c r="K776" i="5"/>
  <c r="K845" i="5"/>
  <c r="K807" i="5"/>
  <c r="K1753" i="5"/>
  <c r="K83" i="5"/>
  <c r="K1004" i="5"/>
  <c r="K373" i="5"/>
  <c r="K76" i="5"/>
  <c r="K1909" i="5"/>
  <c r="K1535" i="5"/>
  <c r="K1208" i="5"/>
  <c r="K1228" i="5"/>
  <c r="K1154" i="5"/>
  <c r="K1072" i="5"/>
  <c r="K558" i="5"/>
  <c r="K1022" i="5"/>
  <c r="K1153" i="5"/>
  <c r="K167" i="5"/>
  <c r="K283" i="5"/>
  <c r="K1427" i="5"/>
  <c r="K1749" i="5"/>
  <c r="K740" i="5"/>
  <c r="K674" i="5"/>
  <c r="K1475" i="5"/>
  <c r="K1123" i="5"/>
  <c r="K381" i="5"/>
  <c r="K1143" i="5"/>
  <c r="K1556" i="5"/>
  <c r="K1133" i="5"/>
  <c r="K1797" i="5"/>
  <c r="K1187" i="5"/>
  <c r="K1706" i="5"/>
  <c r="K569" i="5"/>
  <c r="K1921" i="5"/>
  <c r="K1660" i="5"/>
  <c r="K1162" i="5"/>
  <c r="K1795" i="5"/>
  <c r="K1075" i="5"/>
  <c r="K275" i="5"/>
  <c r="K1707" i="5"/>
  <c r="K148" i="5"/>
  <c r="K1157" i="5"/>
  <c r="K113" i="5"/>
  <c r="K568" i="5"/>
  <c r="K1639" i="5"/>
  <c r="K396" i="5"/>
  <c r="K1024" i="5"/>
  <c r="K409" i="5"/>
  <c r="K183" i="5"/>
  <c r="K1790" i="5"/>
  <c r="K1823" i="5"/>
  <c r="K222" i="5"/>
  <c r="K1494" i="5"/>
  <c r="K893" i="5"/>
  <c r="K944" i="5"/>
  <c r="K885" i="5"/>
  <c r="K617" i="5"/>
  <c r="K441" i="5"/>
  <c r="K1573" i="5"/>
  <c r="K804" i="5"/>
  <c r="K1180" i="5"/>
  <c r="K379" i="5"/>
  <c r="K1480" i="5"/>
  <c r="K157" i="5"/>
  <c r="K1351" i="5"/>
  <c r="K281" i="5"/>
  <c r="K1684" i="5"/>
  <c r="K184" i="5"/>
  <c r="K927" i="5"/>
  <c r="K1679" i="5"/>
  <c r="K54" i="5"/>
  <c r="K920" i="5"/>
  <c r="K683" i="5"/>
  <c r="K1313" i="5"/>
  <c r="K105" i="5"/>
  <c r="K395" i="5"/>
  <c r="K1616" i="5"/>
  <c r="K1392" i="5"/>
  <c r="K68" i="5"/>
  <c r="K1354" i="5"/>
  <c r="K1503" i="5"/>
  <c r="K561" i="5"/>
  <c r="K1057" i="5"/>
  <c r="K572" i="5"/>
  <c r="K1575" i="5"/>
  <c r="K1876" i="5"/>
  <c r="K1956" i="5"/>
  <c r="K1893" i="5"/>
  <c r="K1680" i="5"/>
  <c r="K1743" i="5"/>
  <c r="K843" i="5"/>
  <c r="K468" i="5"/>
  <c r="K803" i="5"/>
  <c r="K65" i="5"/>
  <c r="K405" i="5"/>
  <c r="K35" i="5"/>
  <c r="K429" i="5"/>
  <c r="K1536" i="5"/>
  <c r="K1210" i="5"/>
  <c r="K1152" i="5"/>
  <c r="K84" i="5"/>
  <c r="K1310" i="5"/>
  <c r="K16" i="5"/>
  <c r="K1258" i="5"/>
  <c r="K1522" i="5"/>
  <c r="K1569" i="5"/>
  <c r="K1864" i="5"/>
  <c r="K492" i="5"/>
  <c r="K1452" i="5"/>
  <c r="K1202" i="5"/>
  <c r="K447" i="5"/>
  <c r="K317" i="5"/>
  <c r="K1302" i="5"/>
  <c r="K1831" i="5"/>
  <c r="K186" i="5"/>
  <c r="K1822" i="5"/>
  <c r="K1592" i="5"/>
  <c r="K299" i="5"/>
  <c r="K727" i="5"/>
  <c r="K814" i="5"/>
  <c r="K713" i="5"/>
  <c r="K694" i="5"/>
  <c r="K1788" i="5"/>
  <c r="K1470" i="5"/>
  <c r="K634" i="5"/>
  <c r="K1589" i="5"/>
  <c r="K1916" i="5"/>
  <c r="K471" i="5"/>
  <c r="K1316" i="5"/>
  <c r="K1591" i="5"/>
  <c r="K1656" i="5"/>
  <c r="K812" i="5"/>
  <c r="K710" i="5"/>
  <c r="K362" i="5"/>
  <c r="K852" i="5"/>
  <c r="K1713" i="5"/>
  <c r="K82" i="5"/>
  <c r="K238" i="5"/>
  <c r="K1170" i="5"/>
  <c r="K905" i="5"/>
  <c r="K206" i="5"/>
  <c r="K781" i="5"/>
  <c r="K223" i="5"/>
  <c r="K179" i="5"/>
  <c r="K400" i="5"/>
  <c r="K386" i="5"/>
  <c r="K898" i="5"/>
  <c r="K194" i="5"/>
  <c r="K575" i="5"/>
  <c r="K1657" i="5"/>
  <c r="K276" i="5"/>
  <c r="K1400" i="5"/>
  <c r="K644" i="5"/>
  <c r="K1787" i="5"/>
  <c r="K965" i="5"/>
  <c r="K343" i="5"/>
  <c r="K661" i="5"/>
  <c r="K102" i="5"/>
  <c r="K1671" i="5"/>
  <c r="K1477" i="5"/>
  <c r="K793" i="5"/>
  <c r="K494" i="5"/>
  <c r="K1252" i="5"/>
  <c r="K188" i="5"/>
  <c r="K420" i="5"/>
  <c r="K1605" i="5"/>
  <c r="K1391" i="5"/>
  <c r="K1224" i="5"/>
  <c r="K573" i="5"/>
  <c r="K1245" i="5"/>
  <c r="K13" i="5"/>
  <c r="K1838" i="5"/>
  <c r="K1033" i="5"/>
  <c r="K904" i="5"/>
  <c r="K1463" i="5"/>
  <c r="K1109" i="5"/>
  <c r="K1085" i="5"/>
  <c r="K1685" i="5"/>
  <c r="K121" i="5"/>
  <c r="K987" i="5"/>
  <c r="K464" i="5"/>
  <c r="K181" i="5"/>
  <c r="K1829" i="5"/>
  <c r="K601" i="5"/>
  <c r="K1446" i="5"/>
  <c r="K1051" i="5"/>
  <c r="K1091" i="5"/>
  <c r="K410" i="5"/>
  <c r="K648" i="5"/>
  <c r="K1172" i="5"/>
  <c r="K1273" i="5"/>
  <c r="K63" i="5"/>
  <c r="K247" i="5"/>
  <c r="K876" i="5"/>
  <c r="K1576" i="5"/>
  <c r="K1130" i="5"/>
  <c r="K1799" i="5"/>
  <c r="K802" i="5"/>
  <c r="K1282" i="5"/>
  <c r="K695" i="5"/>
  <c r="K1195" i="5"/>
  <c r="K773" i="5"/>
  <c r="K700" i="5"/>
  <c r="K765" i="5"/>
  <c r="K1374" i="5"/>
  <c r="K1918" i="5"/>
  <c r="K18" i="5"/>
  <c r="K1112" i="5"/>
  <c r="K1260" i="5"/>
  <c r="K338" i="5"/>
  <c r="K1586" i="5"/>
  <c r="K289" i="5"/>
  <c r="K165" i="5"/>
  <c r="K337" i="5"/>
  <c r="K397" i="5"/>
  <c r="K560" i="5"/>
  <c r="K199" i="5"/>
  <c r="K421" i="5"/>
  <c r="K993" i="5"/>
  <c r="K1387" i="5"/>
  <c r="K1672" i="5"/>
  <c r="K964" i="5"/>
  <c r="K1676" i="5"/>
  <c r="K154" i="5"/>
  <c r="K1324" i="5"/>
  <c r="K323" i="5"/>
  <c r="K1830" i="5"/>
  <c r="K1582" i="5"/>
  <c r="K449" i="5"/>
  <c r="K156" i="5"/>
  <c r="K15" i="5"/>
  <c r="K1206" i="5"/>
  <c r="K401" i="5"/>
  <c r="K1103" i="5"/>
  <c r="K714" i="5"/>
  <c r="K1885" i="5"/>
  <c r="K316" i="5"/>
  <c r="K465" i="5"/>
  <c r="K1312" i="5"/>
  <c r="K1951" i="5"/>
  <c r="K1203" i="5"/>
  <c r="K1903" i="5"/>
  <c r="K367" i="5"/>
  <c r="K1792" i="5"/>
  <c r="K320" i="5"/>
  <c r="K159" i="5"/>
  <c r="K916" i="5"/>
  <c r="K355" i="5"/>
  <c r="K443" i="5"/>
  <c r="K1366" i="5"/>
  <c r="K734" i="5"/>
  <c r="K1928" i="5"/>
  <c r="K1678" i="5"/>
  <c r="K1920" i="5"/>
  <c r="K1358" i="5"/>
  <c r="K1201" i="5"/>
  <c r="K576" i="5"/>
  <c r="K1544" i="5"/>
  <c r="K118" i="5"/>
  <c r="K1647" i="5"/>
  <c r="K883" i="5"/>
  <c r="K1958" i="5"/>
  <c r="K1275" i="5"/>
  <c r="K291" i="5"/>
  <c r="K1204" i="5"/>
  <c r="K336" i="5"/>
  <c r="K946" i="5"/>
  <c r="K220" i="5"/>
  <c r="K726" i="5"/>
  <c r="K1703" i="5"/>
  <c r="K1664" i="5"/>
  <c r="K1034" i="5"/>
  <c r="K1039" i="5"/>
  <c r="K1016" i="5"/>
  <c r="K1843" i="5"/>
  <c r="K1076" i="5"/>
  <c r="K1215" i="5"/>
  <c r="K680" i="5"/>
  <c r="K1415" i="5"/>
  <c r="K1608" i="5"/>
  <c r="K479" i="5"/>
  <c r="K618" i="5"/>
  <c r="K1738" i="5"/>
  <c r="K1911" i="5"/>
  <c r="K1176" i="5"/>
  <c r="K1371" i="5"/>
  <c r="K947" i="5"/>
  <c r="K1827" i="5"/>
  <c r="K376" i="5"/>
  <c r="K1518" i="5"/>
  <c r="K1227" i="5"/>
  <c r="K1246" i="5"/>
  <c r="K945" i="5"/>
  <c r="K1199" i="5"/>
  <c r="K363" i="5"/>
  <c r="J415" i="5"/>
  <c r="J1360" i="5"/>
  <c r="J1401" i="5"/>
  <c r="J1443" i="5"/>
  <c r="J374" i="5"/>
  <c r="J1032" i="5"/>
  <c r="J333" i="5"/>
  <c r="J1319" i="5"/>
  <c r="J1114" i="5"/>
  <c r="J1237" i="5"/>
  <c r="J991" i="5"/>
  <c r="J1155" i="5"/>
  <c r="I1442" i="5"/>
  <c r="J1484" i="5"/>
  <c r="J1566" i="5"/>
  <c r="J1196" i="5"/>
  <c r="J251" i="5"/>
  <c r="J292" i="5"/>
  <c r="J1607" i="5"/>
  <c r="J1525" i="5"/>
  <c r="J1278" i="5"/>
  <c r="I990" i="5"/>
  <c r="K43" i="28"/>
  <c r="H8" i="2"/>
  <c r="H105" i="2" s="1"/>
  <c r="G21" i="12"/>
  <c r="J48" i="52"/>
  <c r="F15" i="2"/>
  <c r="F105" i="2"/>
  <c r="F1987" i="5"/>
  <c r="F1988" i="5" s="1"/>
  <c r="F13" i="7"/>
  <c r="J47" i="52"/>
  <c r="J40" i="52"/>
  <c r="J39" i="52"/>
  <c r="P35" i="16"/>
  <c r="P15" i="9"/>
  <c r="Q6" i="16"/>
  <c r="P7" i="16"/>
  <c r="N37" i="16"/>
  <c r="M16" i="9"/>
  <c r="K6" i="31"/>
  <c r="K13" i="52"/>
  <c r="K16" i="52"/>
  <c r="K31" i="52"/>
  <c r="K34" i="52"/>
  <c r="K35" i="52"/>
  <c r="K36" i="52"/>
  <c r="K6" i="52"/>
  <c r="K32" i="52"/>
  <c r="K8" i="52"/>
  <c r="K22" i="52"/>
  <c r="K28" i="52"/>
  <c r="K15" i="52"/>
  <c r="K26" i="52"/>
  <c r="K21" i="52"/>
  <c r="K14" i="52"/>
  <c r="K19" i="52"/>
  <c r="K29" i="52"/>
  <c r="K30" i="52"/>
  <c r="K33" i="52"/>
  <c r="K27" i="52"/>
  <c r="J42" i="52"/>
  <c r="J45" i="52"/>
  <c r="J41" i="52"/>
  <c r="I60" i="4"/>
  <c r="D93" i="47" s="1"/>
  <c r="I69" i="4"/>
  <c r="N16" i="16"/>
  <c r="O2" i="16"/>
  <c r="K44" i="28"/>
  <c r="J13" i="32"/>
  <c r="J56" i="32" s="1"/>
  <c r="M5" i="29"/>
  <c r="M4" i="4"/>
  <c r="M5" i="28"/>
  <c r="M17" i="16"/>
  <c r="M5" i="30"/>
  <c r="I19" i="2"/>
  <c r="I116" i="2" s="1"/>
  <c r="S10" i="16"/>
  <c r="S5" i="12"/>
  <c r="S6" i="12" s="1"/>
  <c r="J7" i="4"/>
  <c r="J65" i="4" s="1"/>
  <c r="H12" i="12"/>
  <c r="H13" i="12" s="1"/>
  <c r="K173" i="29"/>
  <c r="K21" i="50" s="1"/>
  <c r="K6" i="58"/>
  <c r="G122" i="2"/>
  <c r="G1987" i="5"/>
  <c r="G13" i="7"/>
  <c r="G105" i="2"/>
  <c r="G15" i="2"/>
  <c r="J19" i="4"/>
  <c r="I70" i="4"/>
  <c r="K6" i="50"/>
  <c r="K14" i="50"/>
  <c r="K28" i="32"/>
  <c r="K26" i="32"/>
  <c r="K36" i="32"/>
  <c r="K66" i="32" s="1"/>
  <c r="K6" i="32"/>
  <c r="K30" i="32"/>
  <c r="K29" i="32"/>
  <c r="G116" i="2"/>
  <c r="L5" i="31"/>
  <c r="L5" i="58"/>
  <c r="L5" i="32"/>
  <c r="L6" i="29"/>
  <c r="L5" i="50"/>
  <c r="L20" i="12"/>
  <c r="L6" i="30"/>
  <c r="L37" i="2"/>
  <c r="L5" i="52"/>
  <c r="L5" i="4"/>
  <c r="L6" i="28"/>
  <c r="I21" i="28"/>
  <c r="H40" i="28"/>
  <c r="H28" i="28"/>
  <c r="I15" i="28"/>
  <c r="I12" i="28"/>
  <c r="I13" i="28"/>
  <c r="F42" i="6"/>
  <c r="H37" i="29" l="1"/>
  <c r="I24" i="28"/>
  <c r="J24" i="28" s="1"/>
  <c r="H36" i="30"/>
  <c r="H68" i="30" s="1"/>
  <c r="L25" i="4"/>
  <c r="L23" i="4"/>
  <c r="L28" i="4"/>
  <c r="L20" i="4"/>
  <c r="L22" i="4"/>
  <c r="L29" i="4"/>
  <c r="L31" i="4"/>
  <c r="L30" i="4"/>
  <c r="L26" i="4"/>
  <c r="L32" i="4"/>
  <c r="L27" i="4"/>
  <c r="L24" i="4"/>
  <c r="L21" i="4"/>
  <c r="O2" i="4"/>
  <c r="F112" i="2"/>
  <c r="K27" i="32"/>
  <c r="K63" i="32" s="1"/>
  <c r="L44" i="32"/>
  <c r="L31" i="32"/>
  <c r="P99" i="29"/>
  <c r="P53" i="29" s="1"/>
  <c r="J64" i="52"/>
  <c r="J61" i="52" s="1"/>
  <c r="L54" i="52"/>
  <c r="L55" i="52"/>
  <c r="K63" i="52"/>
  <c r="K62" i="52"/>
  <c r="K53" i="52"/>
  <c r="J47" i="29"/>
  <c r="K93" i="29" s="1"/>
  <c r="K87" i="29" s="1"/>
  <c r="N9" i="16"/>
  <c r="N49" i="6"/>
  <c r="L137" i="29"/>
  <c r="L61" i="29"/>
  <c r="M105" i="29" s="1"/>
  <c r="M208" i="29" s="1"/>
  <c r="L91" i="29"/>
  <c r="L85" i="29" s="1"/>
  <c r="K92" i="29"/>
  <c r="K86" i="29" s="1"/>
  <c r="J86" i="29"/>
  <c r="P97" i="29"/>
  <c r="P51" i="29" s="1"/>
  <c r="J44" i="29"/>
  <c r="P96" i="29"/>
  <c r="P50" i="29" s="1"/>
  <c r="K85" i="29"/>
  <c r="J89" i="29"/>
  <c r="I42" i="29"/>
  <c r="I88" i="29"/>
  <c r="I83" i="29"/>
  <c r="J87" i="29"/>
  <c r="O98" i="29"/>
  <c r="O52" i="29" s="1"/>
  <c r="P98" i="29" s="1"/>
  <c r="P52" i="29" s="1"/>
  <c r="N95" i="29"/>
  <c r="N94" i="29" s="1"/>
  <c r="M48" i="29"/>
  <c r="K68" i="32"/>
  <c r="L40" i="2"/>
  <c r="L38" i="32"/>
  <c r="L68" i="32" s="1"/>
  <c r="L30" i="2" s="1"/>
  <c r="L127" i="2" s="1"/>
  <c r="AQ229" i="58"/>
  <c r="AK229" i="58"/>
  <c r="Z229" i="58"/>
  <c r="AM229" i="58"/>
  <c r="AN229" i="58"/>
  <c r="AI229" i="58"/>
  <c r="AP229" i="58"/>
  <c r="AF229" i="58"/>
  <c r="AB229" i="58"/>
  <c r="X229" i="58"/>
  <c r="T229" i="58"/>
  <c r="S229" i="58"/>
  <c r="R229" i="58"/>
  <c r="O229" i="58"/>
  <c r="AH229" i="58"/>
  <c r="AC229" i="58"/>
  <c r="AO229" i="58"/>
  <c r="W229" i="58"/>
  <c r="Y229" i="58"/>
  <c r="U229" i="58"/>
  <c r="AG229" i="58"/>
  <c r="AJ229" i="58"/>
  <c r="AD229" i="58"/>
  <c r="Q229" i="58"/>
  <c r="AA229" i="58"/>
  <c r="V229" i="58"/>
  <c r="AL229" i="58"/>
  <c r="AE229" i="58"/>
  <c r="AR229" i="58"/>
  <c r="O27" i="16"/>
  <c r="J19" i="28"/>
  <c r="J19" i="30" s="1"/>
  <c r="J51" i="30" s="1"/>
  <c r="J128" i="2"/>
  <c r="L69" i="32"/>
  <c r="I56" i="29"/>
  <c r="I36" i="28"/>
  <c r="H25" i="28"/>
  <c r="I20" i="28"/>
  <c r="I20" i="30" s="1"/>
  <c r="I52" i="30" s="1"/>
  <c r="H30" i="28"/>
  <c r="H30" i="30" s="1"/>
  <c r="H62" i="30" s="1"/>
  <c r="I37" i="28"/>
  <c r="J34" i="28"/>
  <c r="J34" i="30" s="1"/>
  <c r="J66" i="30" s="1"/>
  <c r="I26" i="28"/>
  <c r="F29" i="30"/>
  <c r="F25" i="31" s="1"/>
  <c r="H18" i="30"/>
  <c r="H50" i="30" s="1"/>
  <c r="I18" i="28"/>
  <c r="G31" i="30"/>
  <c r="G63" i="30" s="1"/>
  <c r="H31" i="28"/>
  <c r="H38" i="28"/>
  <c r="G32" i="30"/>
  <c r="G64" i="30" s="1"/>
  <c r="H32" i="28"/>
  <c r="J101" i="29"/>
  <c r="J57" i="29" s="1"/>
  <c r="K101" i="29" s="1"/>
  <c r="J134" i="29"/>
  <c r="F63" i="30"/>
  <c r="F61" i="30" s="1"/>
  <c r="K218" i="29"/>
  <c r="K122" i="26" s="1"/>
  <c r="K78" i="30"/>
  <c r="K34" i="31" s="1"/>
  <c r="J192" i="29"/>
  <c r="G186" i="29"/>
  <c r="J58" i="29"/>
  <c r="K102" i="29" s="1"/>
  <c r="J205" i="29"/>
  <c r="K194" i="29"/>
  <c r="K193" i="29"/>
  <c r="K206" i="29"/>
  <c r="L196" i="29"/>
  <c r="K207" i="29"/>
  <c r="J70" i="4"/>
  <c r="J66" i="4"/>
  <c r="J64" i="4" s="1"/>
  <c r="H45" i="6"/>
  <c r="H54" i="30"/>
  <c r="I22" i="28"/>
  <c r="I22" i="30" s="1"/>
  <c r="G62" i="30"/>
  <c r="G17" i="30"/>
  <c r="G23" i="31" s="1"/>
  <c r="G52" i="30"/>
  <c r="G49" i="30" s="1"/>
  <c r="K59" i="29"/>
  <c r="L103" i="29" s="1"/>
  <c r="K32" i="29"/>
  <c r="L78" i="29" s="1"/>
  <c r="I63" i="29"/>
  <c r="J107" i="29" s="1"/>
  <c r="J210" i="29" s="1"/>
  <c r="J31" i="29"/>
  <c r="K77" i="29" s="1"/>
  <c r="K60" i="29"/>
  <c r="L104" i="29" s="1"/>
  <c r="L125" i="29"/>
  <c r="G25" i="29"/>
  <c r="H71" i="29" s="1"/>
  <c r="H12" i="30" s="1"/>
  <c r="I139" i="29"/>
  <c r="I33" i="28"/>
  <c r="H65" i="30"/>
  <c r="I39" i="28"/>
  <c r="N107" i="26"/>
  <c r="I203" i="29"/>
  <c r="I117" i="26" s="1"/>
  <c r="K123" i="29"/>
  <c r="H191" i="29"/>
  <c r="H115" i="26" s="1"/>
  <c r="K122" i="29"/>
  <c r="L35" i="29"/>
  <c r="M81" i="29" s="1"/>
  <c r="K136" i="29"/>
  <c r="K33" i="29"/>
  <c r="L79" i="29" s="1"/>
  <c r="H120" i="29"/>
  <c r="H725" i="58"/>
  <c r="H737" i="58" s="1"/>
  <c r="I80" i="29"/>
  <c r="I21" i="30" s="1"/>
  <c r="H30" i="29"/>
  <c r="I132" i="29"/>
  <c r="O183" i="29"/>
  <c r="P2" i="29"/>
  <c r="O18" i="29"/>
  <c r="O21" i="29" s="1"/>
  <c r="Y271" i="58"/>
  <c r="AS270" i="58"/>
  <c r="H155" i="29"/>
  <c r="H198" i="29" s="1"/>
  <c r="G115" i="29"/>
  <c r="K135" i="29"/>
  <c r="O11" i="29"/>
  <c r="N12" i="29"/>
  <c r="O15" i="29"/>
  <c r="N16" i="29"/>
  <c r="O102" i="26"/>
  <c r="P2" i="7"/>
  <c r="O108" i="7"/>
  <c r="O67" i="7"/>
  <c r="O166" i="7"/>
  <c r="O161" i="7"/>
  <c r="O170" i="7"/>
  <c r="O175" i="7"/>
  <c r="O176" i="7"/>
  <c r="O159" i="7"/>
  <c r="O164" i="7"/>
  <c r="O178" i="7"/>
  <c r="O185" i="7"/>
  <c r="O181" i="7"/>
  <c r="O157" i="7"/>
  <c r="O172" i="7"/>
  <c r="O173" i="7"/>
  <c r="O174" i="7"/>
  <c r="O168" i="7"/>
  <c r="O160" i="7"/>
  <c r="O183" i="7"/>
  <c r="O165" i="7"/>
  <c r="O158" i="7"/>
  <c r="O184" i="7"/>
  <c r="O180" i="7"/>
  <c r="O182" i="7"/>
  <c r="O179" i="7"/>
  <c r="O177" i="7"/>
  <c r="O163" i="7"/>
  <c r="O169" i="7"/>
  <c r="O167" i="7"/>
  <c r="O171" i="7"/>
  <c r="O162" i="7"/>
  <c r="G739" i="58"/>
  <c r="O17" i="29"/>
  <c r="N20" i="29"/>
  <c r="O13" i="29"/>
  <c r="N14" i="29"/>
  <c r="R273" i="58"/>
  <c r="I24" i="32"/>
  <c r="G178" i="29"/>
  <c r="N176" i="29"/>
  <c r="N175" i="29"/>
  <c r="N19" i="29"/>
  <c r="N174" i="29" s="1"/>
  <c r="W279" i="58"/>
  <c r="G44" i="30"/>
  <c r="P2" i="31"/>
  <c r="Q230" i="58"/>
  <c r="J121" i="29"/>
  <c r="O9" i="29"/>
  <c r="N10" i="29"/>
  <c r="H1987" i="5"/>
  <c r="H1988" i="5" s="1"/>
  <c r="H15" i="2"/>
  <c r="H112" i="2" s="1"/>
  <c r="I8" i="2"/>
  <c r="I15" i="2" s="1"/>
  <c r="I112" i="2" s="1"/>
  <c r="I45" i="16"/>
  <c r="L36" i="16"/>
  <c r="L38" i="16" s="1"/>
  <c r="H13" i="7"/>
  <c r="H80" i="7" s="1"/>
  <c r="K1032" i="5"/>
  <c r="M31" i="16"/>
  <c r="N21" i="16"/>
  <c r="M115" i="7"/>
  <c r="K1443" i="5"/>
  <c r="K251" i="5"/>
  <c r="K1607" i="5"/>
  <c r="K1114" i="5"/>
  <c r="K292" i="5"/>
  <c r="K333" i="5"/>
  <c r="K374" i="5"/>
  <c r="J990" i="5"/>
  <c r="K1566" i="5"/>
  <c r="K1196" i="5"/>
  <c r="K1319" i="5"/>
  <c r="J1442" i="5"/>
  <c r="K1073" i="5"/>
  <c r="K1401" i="5"/>
  <c r="K991" i="5"/>
  <c r="K1278" i="5"/>
  <c r="K415" i="5"/>
  <c r="K1360" i="5"/>
  <c r="L1538" i="5"/>
  <c r="L353" i="5"/>
  <c r="L881" i="5"/>
  <c r="L116" i="5"/>
  <c r="L770" i="5"/>
  <c r="L778" i="5"/>
  <c r="L919" i="5"/>
  <c r="L69" i="5"/>
  <c r="L346" i="5"/>
  <c r="L1082" i="5"/>
  <c r="L407" i="5"/>
  <c r="L1210" i="5"/>
  <c r="L1740" i="5"/>
  <c r="L1539" i="5"/>
  <c r="L944" i="5"/>
  <c r="L529" i="5"/>
  <c r="L56" i="5"/>
  <c r="L823" i="5"/>
  <c r="L1764" i="5"/>
  <c r="L483" i="5"/>
  <c r="L891" i="5"/>
  <c r="L330" i="5"/>
  <c r="L434" i="5"/>
  <c r="L841" i="5"/>
  <c r="L1475" i="5"/>
  <c r="L535" i="5"/>
  <c r="L1470" i="5"/>
  <c r="L1801" i="5"/>
  <c r="L1292" i="5"/>
  <c r="L989" i="5"/>
  <c r="L568" i="5"/>
  <c r="L1126" i="5"/>
  <c r="L1322" i="5"/>
  <c r="L608" i="5"/>
  <c r="L342" i="5"/>
  <c r="L1460" i="5"/>
  <c r="L1398" i="5"/>
  <c r="L692" i="5"/>
  <c r="L193" i="5"/>
  <c r="L1494" i="5"/>
  <c r="L1668" i="5"/>
  <c r="L1953" i="5"/>
  <c r="L1971" i="5"/>
  <c r="L227" i="5"/>
  <c r="L310" i="5"/>
  <c r="L83" i="5"/>
  <c r="L1887" i="5"/>
  <c r="L726" i="5"/>
  <c r="L923" i="5"/>
  <c r="L486" i="5"/>
  <c r="L1872" i="5"/>
  <c r="L1439" i="5"/>
  <c r="L1600" i="5"/>
  <c r="L609" i="5"/>
  <c r="L27" i="5"/>
  <c r="L820" i="5"/>
  <c r="L437" i="5"/>
  <c r="L1780" i="5"/>
  <c r="L1481" i="5"/>
  <c r="L1397" i="5"/>
  <c r="L660" i="5"/>
  <c r="L985" i="5"/>
  <c r="L1025" i="5"/>
  <c r="L75" i="5"/>
  <c r="L1071" i="5"/>
  <c r="L261" i="5"/>
  <c r="L1927" i="5"/>
  <c r="L1489" i="5"/>
  <c r="L1003" i="5"/>
  <c r="L1184" i="5"/>
  <c r="L1327" i="5"/>
  <c r="L865" i="5"/>
  <c r="L1621" i="5"/>
  <c r="L1057" i="5"/>
  <c r="L1342" i="5"/>
  <c r="L1008" i="5"/>
  <c r="L78" i="5"/>
  <c r="L656" i="5"/>
  <c r="L302" i="5"/>
  <c r="L1658" i="5"/>
  <c r="L376" i="5"/>
  <c r="L1454" i="5"/>
  <c r="L1639" i="5"/>
  <c r="L1601" i="5"/>
  <c r="L274" i="5"/>
  <c r="L992" i="5"/>
  <c r="L1441" i="5"/>
  <c r="L1583" i="5"/>
  <c r="L99" i="5"/>
  <c r="L360" i="5"/>
  <c r="L105" i="5"/>
  <c r="L975" i="5"/>
  <c r="L1783" i="5"/>
  <c r="L860" i="5"/>
  <c r="L73" i="5"/>
  <c r="L451" i="5"/>
  <c r="L469" i="5"/>
  <c r="L162" i="5"/>
  <c r="L125" i="5"/>
  <c r="L783" i="5"/>
  <c r="L1959" i="5"/>
  <c r="L1265" i="5"/>
  <c r="L186" i="5"/>
  <c r="L1131" i="5"/>
  <c r="L1919" i="5"/>
  <c r="L674" i="5"/>
  <c r="L402" i="5"/>
  <c r="L1664" i="5"/>
  <c r="L731" i="5"/>
  <c r="L316" i="5"/>
  <c r="L416" i="5"/>
  <c r="L714" i="5"/>
  <c r="L1430" i="5"/>
  <c r="L293" i="5"/>
  <c r="L364" i="5"/>
  <c r="L1378" i="5"/>
  <c r="L357" i="5"/>
  <c r="L41" i="5"/>
  <c r="L784" i="5"/>
  <c r="L474" i="5"/>
  <c r="L365" i="5"/>
  <c r="L252" i="5"/>
  <c r="L897" i="5"/>
  <c r="L403" i="5"/>
  <c r="L405" i="5"/>
  <c r="L1188" i="5"/>
  <c r="L565" i="5"/>
  <c r="L1272" i="5"/>
  <c r="L155" i="5"/>
  <c r="L431" i="5"/>
  <c r="L1212" i="5"/>
  <c r="L796" i="5"/>
  <c r="L1416" i="5"/>
  <c r="L971" i="5"/>
  <c r="L1781" i="5"/>
  <c r="L1565" i="5"/>
  <c r="L845" i="5"/>
  <c r="L852" i="5"/>
  <c r="L122" i="5"/>
  <c r="L1147" i="5"/>
  <c r="L970" i="5"/>
  <c r="L1638" i="5"/>
  <c r="L804" i="5"/>
  <c r="L1177" i="5"/>
  <c r="L1111" i="5"/>
  <c r="L1851" i="5"/>
  <c r="L613" i="5"/>
  <c r="L1136" i="5"/>
  <c r="L1615" i="5"/>
  <c r="L1526" i="5"/>
  <c r="L599" i="5"/>
  <c r="L1906" i="5"/>
  <c r="L1804" i="5"/>
  <c r="L1782" i="5"/>
  <c r="L1718" i="5"/>
  <c r="L426" i="5"/>
  <c r="L1270" i="5"/>
  <c r="L1922" i="5"/>
  <c r="L1038" i="5"/>
  <c r="L921" i="5"/>
  <c r="L928" i="5"/>
  <c r="L1827" i="5"/>
  <c r="L1754" i="5"/>
  <c r="L1112" i="5"/>
  <c r="L1160" i="5"/>
  <c r="L515" i="5"/>
  <c r="L776" i="5"/>
  <c r="L1535" i="5"/>
  <c r="L243" i="5"/>
  <c r="L1855" i="5"/>
  <c r="L855" i="5"/>
  <c r="L1198" i="5"/>
  <c r="L690" i="5"/>
  <c r="L819" i="5"/>
  <c r="L1724" i="5"/>
  <c r="L410" i="5"/>
  <c r="L1518" i="5"/>
  <c r="L720" i="5"/>
  <c r="L54" i="5"/>
  <c r="L1647" i="5"/>
  <c r="L741" i="5"/>
  <c r="L566" i="5"/>
  <c r="L689" i="5"/>
  <c r="L1289" i="5"/>
  <c r="L577" i="5"/>
  <c r="L1124" i="5"/>
  <c r="L140" i="5"/>
  <c r="L777" i="5"/>
  <c r="L287" i="5"/>
  <c r="L716" i="5"/>
  <c r="L1933" i="5"/>
  <c r="L592" i="5"/>
  <c r="L934" i="5"/>
  <c r="L600" i="5"/>
  <c r="L1752" i="5"/>
  <c r="L249" i="5"/>
  <c r="L590" i="5"/>
  <c r="L1673" i="5"/>
  <c r="L1122" i="5"/>
  <c r="L1014" i="5"/>
  <c r="L306" i="5"/>
  <c r="L39" i="5"/>
  <c r="L401" i="5"/>
  <c r="L1960" i="5"/>
  <c r="L922" i="5"/>
  <c r="L1522" i="5"/>
  <c r="L1789" i="5"/>
  <c r="L238" i="5"/>
  <c r="L939" i="5"/>
  <c r="L1582" i="5"/>
  <c r="L1493" i="5"/>
  <c r="L1834" i="5"/>
  <c r="L257" i="5"/>
  <c r="L697" i="5"/>
  <c r="L1200" i="5"/>
  <c r="L688" i="5"/>
  <c r="L894" i="5"/>
  <c r="L904" i="5"/>
  <c r="L1294" i="5"/>
  <c r="L1376" i="5"/>
  <c r="L1409" i="5"/>
  <c r="L1762" i="5"/>
  <c r="L18" i="5"/>
  <c r="L602" i="5"/>
  <c r="L1283" i="5"/>
  <c r="L1458" i="5"/>
  <c r="L893" i="5"/>
  <c r="L1017" i="5"/>
  <c r="L1848" i="5"/>
  <c r="L1846" i="5"/>
  <c r="L1105" i="5"/>
  <c r="L1371" i="5"/>
  <c r="L1422" i="5"/>
  <c r="L450" i="5"/>
  <c r="L1686" i="5"/>
  <c r="L322" i="5"/>
  <c r="L719" i="5"/>
  <c r="L454" i="5"/>
  <c r="L229" i="5"/>
  <c r="L138" i="5"/>
  <c r="L807" i="5"/>
  <c r="L1840" i="5"/>
  <c r="L372" i="5"/>
  <c r="L1068" i="5"/>
  <c r="L825" i="5"/>
  <c r="L1588" i="5"/>
  <c r="L844" i="5"/>
  <c r="L1884" i="5"/>
  <c r="L723" i="5"/>
  <c r="L849" i="5"/>
  <c r="L717" i="5"/>
  <c r="L1710" i="5"/>
  <c r="L1157" i="5"/>
  <c r="L1477" i="5"/>
  <c r="L1428" i="5"/>
  <c r="L1192" i="5"/>
  <c r="L1165" i="5"/>
  <c r="L326" i="5"/>
  <c r="L1517" i="5"/>
  <c r="L1784" i="5"/>
  <c r="L880" i="5"/>
  <c r="L1488" i="5"/>
  <c r="L610" i="5"/>
  <c r="L317" i="5"/>
  <c r="L1046" i="5"/>
  <c r="L336" i="5"/>
  <c r="L1635" i="5"/>
  <c r="L1545" i="5"/>
  <c r="L1974" i="5"/>
  <c r="L1040" i="5"/>
  <c r="L1747" i="5"/>
  <c r="L26" i="5"/>
  <c r="L1243" i="5"/>
  <c r="L424" i="5"/>
  <c r="L1042" i="5"/>
  <c r="L1744" i="5"/>
  <c r="L1911" i="5"/>
  <c r="L1435" i="5"/>
  <c r="L1542" i="5"/>
  <c r="L1171" i="5"/>
  <c r="L397" i="5"/>
  <c r="L925" i="5"/>
  <c r="L1062" i="5"/>
  <c r="L1619" i="5"/>
  <c r="L1381" i="5"/>
  <c r="L1471" i="5"/>
  <c r="L1249" i="5"/>
  <c r="L560" i="5"/>
  <c r="L1659" i="5"/>
  <c r="L1698" i="5"/>
  <c r="L1937" i="5"/>
  <c r="L1411" i="5"/>
  <c r="L968" i="5"/>
  <c r="L611" i="5"/>
  <c r="L418" i="5"/>
  <c r="L594" i="5"/>
  <c r="L1824" i="5"/>
  <c r="L1317" i="5"/>
  <c r="L1618" i="5"/>
  <c r="L40" i="5"/>
  <c r="L1521" i="5"/>
  <c r="L814" i="5"/>
  <c r="L1580" i="5"/>
  <c r="L1396" i="5"/>
  <c r="L752" i="5"/>
  <c r="L1449" i="5"/>
  <c r="L1247" i="5"/>
  <c r="L578" i="5"/>
  <c r="L982" i="5"/>
  <c r="L588" i="5"/>
  <c r="L1302" i="5"/>
  <c r="L473" i="5"/>
  <c r="L917" i="5"/>
  <c r="L1547" i="5"/>
  <c r="L309" i="5"/>
  <c r="L762" i="5"/>
  <c r="L556" i="5"/>
  <c r="L1702" i="5"/>
  <c r="L549" i="5"/>
  <c r="L377" i="5"/>
  <c r="L281" i="5"/>
  <c r="L1067" i="5"/>
  <c r="L1530" i="5"/>
  <c r="L1204" i="5"/>
  <c r="L1031" i="5"/>
  <c r="L1805" i="5"/>
  <c r="L1453" i="5"/>
  <c r="L986" i="5"/>
  <c r="L1391" i="5"/>
  <c r="L1594" i="5"/>
  <c r="L1616" i="5"/>
  <c r="L572" i="5"/>
  <c r="L1627" i="5"/>
  <c r="L972" i="5"/>
  <c r="L1353" i="5"/>
  <c r="L1631" i="5"/>
  <c r="L1716" i="5"/>
  <c r="L1479" i="5"/>
  <c r="L1528" i="5"/>
  <c r="L1318" i="5"/>
  <c r="L1208" i="5"/>
  <c r="L1455" i="5"/>
  <c r="L165" i="5"/>
  <c r="L976" i="5"/>
  <c r="L188" i="5"/>
  <c r="L455" i="5"/>
  <c r="L76" i="5"/>
  <c r="L959" i="5"/>
  <c r="L1094" i="5"/>
  <c r="L427" i="5"/>
  <c r="L1009" i="5"/>
  <c r="L1059" i="5"/>
  <c r="L725" i="5"/>
  <c r="L1746" i="5"/>
  <c r="L1085" i="5"/>
  <c r="L1756" i="5"/>
  <c r="L1957" i="5"/>
  <c r="L996" i="5"/>
  <c r="L969" i="5"/>
  <c r="L1056" i="5"/>
  <c r="L1798" i="5"/>
  <c r="L1891" i="5"/>
  <c r="L1129" i="5"/>
  <c r="L1544" i="5"/>
  <c r="L160" i="5"/>
  <c r="L1377" i="5"/>
  <c r="L218" i="5"/>
  <c r="L1590" i="5"/>
  <c r="L1328" i="5"/>
  <c r="L1286" i="5"/>
  <c r="L77" i="5"/>
  <c r="L1039" i="5"/>
  <c r="L400" i="5"/>
  <c r="L569" i="5"/>
  <c r="L1713" i="5"/>
  <c r="L190" i="5"/>
  <c r="L1043" i="5"/>
  <c r="L123" i="5"/>
  <c r="L1863" i="5"/>
  <c r="L1527" i="5"/>
  <c r="L245" i="5"/>
  <c r="L999" i="5"/>
  <c r="L1871" i="5"/>
  <c r="L1298" i="5"/>
  <c r="L1316" i="5"/>
  <c r="L1414" i="5"/>
  <c r="L553" i="5"/>
  <c r="L1826" i="5"/>
  <c r="L883" i="5"/>
  <c r="L1334" i="5"/>
  <c r="L344" i="5"/>
  <c r="L1796" i="5"/>
  <c r="L114" i="5"/>
  <c r="L1572" i="5"/>
  <c r="L1331" i="5"/>
  <c r="L773" i="5"/>
  <c r="L1802" i="5"/>
  <c r="L1701" i="5"/>
  <c r="L1765" i="5"/>
  <c r="L1523" i="5"/>
  <c r="L916" i="5"/>
  <c r="L64" i="5"/>
  <c r="L727" i="5"/>
  <c r="L208" i="5"/>
  <c r="L1515" i="5"/>
  <c r="L1044" i="5"/>
  <c r="L1962" i="5"/>
  <c r="L233" i="5"/>
  <c r="L673" i="5"/>
  <c r="L562" i="5"/>
  <c r="L1091" i="5"/>
  <c r="L1749" i="5"/>
  <c r="L421" i="5"/>
  <c r="L1709" i="5"/>
  <c r="L1383" i="5"/>
  <c r="L1671" i="5"/>
  <c r="L55" i="5"/>
  <c r="L686" i="5"/>
  <c r="L906" i="5"/>
  <c r="L315" i="5"/>
  <c r="L1310" i="5"/>
  <c r="L1584" i="5"/>
  <c r="L936" i="5"/>
  <c r="L1476" i="5"/>
  <c r="L1667" i="5"/>
  <c r="L491" i="5"/>
  <c r="L850" i="5"/>
  <c r="L118" i="5"/>
  <c r="L1121" i="5"/>
  <c r="L38" i="5"/>
  <c r="L1415" i="5"/>
  <c r="L485" i="5"/>
  <c r="L1291" i="5"/>
  <c r="L158" i="5"/>
  <c r="L139" i="5"/>
  <c r="L900" i="5"/>
  <c r="L1495" i="5"/>
  <c r="L1721" i="5"/>
  <c r="L1956" i="5"/>
  <c r="L482" i="5"/>
  <c r="L834" i="5"/>
  <c r="L487" i="5"/>
  <c r="L987" i="5"/>
  <c r="L1929" i="5"/>
  <c r="L1480" i="5"/>
  <c r="L1446" i="5"/>
  <c r="L528" i="5"/>
  <c r="L294" i="5"/>
  <c r="L1264" i="5"/>
  <c r="L1683" i="5"/>
  <c r="L1261" i="5"/>
  <c r="L509" i="5"/>
  <c r="L1852" i="5"/>
  <c r="L1007" i="5"/>
  <c r="L1337" i="5"/>
  <c r="L780" i="5"/>
  <c r="L80" i="5"/>
  <c r="L1058" i="5"/>
  <c r="L938" i="5"/>
  <c r="L1279" i="5"/>
  <c r="L1965" i="5"/>
  <c r="L1504" i="5"/>
  <c r="L43" i="5"/>
  <c r="L1462" i="5"/>
  <c r="L1823" i="5"/>
  <c r="L1293" i="5"/>
  <c r="L320" i="5"/>
  <c r="L511" i="5"/>
  <c r="L1175" i="5"/>
  <c r="L1220" i="5"/>
  <c r="L1015" i="5"/>
  <c r="L1047" i="5"/>
  <c r="L1571" i="5"/>
  <c r="L1711" i="5"/>
  <c r="L1913" i="5"/>
  <c r="L1323" i="5"/>
  <c r="L1628" i="5"/>
  <c r="L1119" i="5"/>
  <c r="L270" i="5"/>
  <c r="L1238" i="5"/>
  <c r="L1050" i="5"/>
  <c r="L1630" i="5"/>
  <c r="L1045" i="5"/>
  <c r="L1468" i="5"/>
  <c r="L1195" i="5"/>
  <c r="L676" i="5"/>
  <c r="L224" i="5"/>
  <c r="L1418" i="5"/>
  <c r="L489" i="5"/>
  <c r="L412" i="5"/>
  <c r="L1935" i="5"/>
  <c r="L670" i="5"/>
  <c r="L387" i="5"/>
  <c r="L597" i="5"/>
  <c r="L1975" i="5"/>
  <c r="L1599" i="5"/>
  <c r="L22" i="5"/>
  <c r="L142" i="5"/>
  <c r="L1610" i="5"/>
  <c r="L548" i="5"/>
  <c r="L1604" i="5"/>
  <c r="L538" i="5"/>
  <c r="L1728" i="5"/>
  <c r="L394" i="5"/>
  <c r="L754" i="5"/>
  <c r="L525" i="5"/>
  <c r="L889" i="5"/>
  <c r="L1295" i="5"/>
  <c r="L945" i="5"/>
  <c r="L1707" i="5"/>
  <c r="L404" i="5"/>
  <c r="L768" i="5"/>
  <c r="L1384" i="5"/>
  <c r="L1715" i="5"/>
  <c r="L980" i="5"/>
  <c r="L1013" i="5"/>
  <c r="L37" i="5"/>
  <c r="L1140" i="5"/>
  <c r="L1925" i="5"/>
  <c r="L1399" i="5"/>
  <c r="L743" i="5"/>
  <c r="L1206" i="5"/>
  <c r="L1276" i="5"/>
  <c r="L1079" i="5"/>
  <c r="L774" i="5"/>
  <c r="L17" i="5"/>
  <c r="L1359" i="5"/>
  <c r="L163" i="5"/>
  <c r="L380" i="5"/>
  <c r="L1092" i="5"/>
  <c r="L964" i="5"/>
  <c r="L1262" i="5"/>
  <c r="L683" i="5"/>
  <c r="L1640" i="5"/>
  <c r="L1947" i="5"/>
  <c r="L794" i="5"/>
  <c r="L1790" i="5"/>
  <c r="L1163" i="5"/>
  <c r="L927" i="5"/>
  <c r="L1835" i="5"/>
  <c r="L1836" i="5"/>
  <c r="L1966" i="5"/>
  <c r="L1018" i="5"/>
  <c r="L1189" i="5"/>
  <c r="L1620" i="5"/>
  <c r="L1226" i="5"/>
  <c r="L1825" i="5"/>
  <c r="L1753" i="5"/>
  <c r="L678" i="5"/>
  <c r="L237" i="5"/>
  <c r="L470" i="5"/>
  <c r="L1950" i="5"/>
  <c r="L334" i="5"/>
  <c r="L929" i="5"/>
  <c r="L1296" i="5"/>
  <c r="L1070" i="5"/>
  <c r="L386" i="5"/>
  <c r="L800" i="5"/>
  <c r="L1914" i="5"/>
  <c r="L1201" i="5"/>
  <c r="L1307" i="5"/>
  <c r="L1529" i="5"/>
  <c r="L425" i="5"/>
  <c r="L1311" i="5"/>
  <c r="L181" i="5"/>
  <c r="L524" i="5"/>
  <c r="L382" i="5"/>
  <c r="L1037" i="5"/>
  <c r="L601" i="5"/>
  <c r="L1500" i="5"/>
  <c r="L1972" i="5"/>
  <c r="L226" i="5"/>
  <c r="L1242" i="5"/>
  <c r="L275" i="5"/>
  <c r="L1026" i="5"/>
  <c r="L72" i="5"/>
  <c r="L268" i="5"/>
  <c r="L1918" i="5"/>
  <c r="L1012" i="5"/>
  <c r="L775" i="5"/>
  <c r="L1223" i="5"/>
  <c r="L1904" i="5"/>
  <c r="L522" i="5"/>
  <c r="L984" i="5"/>
  <c r="L1552" i="5"/>
  <c r="L1704" i="5"/>
  <c r="L1385" i="5"/>
  <c r="L817" i="5"/>
  <c r="L630" i="5"/>
  <c r="L890" i="5"/>
  <c r="L958" i="5"/>
  <c r="L1197" i="5"/>
  <c r="L1497" i="5"/>
  <c r="L1491" i="5"/>
  <c r="L854" i="5"/>
  <c r="L1532" i="5"/>
  <c r="L1246" i="5"/>
  <c r="L111" i="5"/>
  <c r="L1729" i="5"/>
  <c r="L946" i="5"/>
  <c r="L205" i="5"/>
  <c r="L1182" i="5"/>
  <c r="L409" i="5"/>
  <c r="L812" i="5"/>
  <c r="L1514" i="5"/>
  <c r="L1048" i="5"/>
  <c r="L1799" i="5"/>
  <c r="L1117" i="5"/>
  <c r="L1191" i="5"/>
  <c r="L857" i="5"/>
  <c r="L1151" i="5"/>
  <c r="L940" i="5"/>
  <c r="L319" i="5"/>
  <c r="L1605" i="5"/>
  <c r="L95" i="5"/>
  <c r="L1561" i="5"/>
  <c r="L1410" i="5"/>
  <c r="L1587" i="5"/>
  <c r="L1928" i="5"/>
  <c r="L1482" i="5"/>
  <c r="L85" i="5"/>
  <c r="L1750" i="5"/>
  <c r="L1719" i="5"/>
  <c r="L1010" i="5"/>
  <c r="L1392" i="5"/>
  <c r="L234" i="5"/>
  <c r="L1967" i="5"/>
  <c r="L516" i="5"/>
  <c r="L220" i="5"/>
  <c r="L35" i="5"/>
  <c r="L604" i="5"/>
  <c r="L1166" i="5"/>
  <c r="L895" i="5"/>
  <c r="L536" i="5"/>
  <c r="L1676" i="5"/>
  <c r="L74" i="5"/>
  <c r="L420" i="5"/>
  <c r="L1330" i="5"/>
  <c r="L354" i="5"/>
  <c r="L1946" i="5"/>
  <c r="L164" i="5"/>
  <c r="L1183" i="5"/>
  <c r="L414" i="5"/>
  <c r="L1623" i="5"/>
  <c r="L1361" i="5"/>
  <c r="L635" i="5"/>
  <c r="L1221" i="5"/>
  <c r="L1158" i="5"/>
  <c r="L289" i="5"/>
  <c r="L519" i="5"/>
  <c r="L657" i="5"/>
  <c r="L769" i="5"/>
  <c r="L1447" i="5"/>
  <c r="L349" i="5"/>
  <c r="L1421" i="5"/>
  <c r="L1273" i="5"/>
  <c r="L363" i="5"/>
  <c r="L1234" i="5"/>
  <c r="L484" i="5"/>
  <c r="L1144" i="5"/>
  <c r="L822" i="5"/>
  <c r="L493" i="5"/>
  <c r="L136" i="5"/>
  <c r="L31" i="5"/>
  <c r="L882" i="5"/>
  <c r="L392" i="5"/>
  <c r="L702" i="5"/>
  <c r="L645" i="5"/>
  <c r="L497" i="5"/>
  <c r="L1194" i="5"/>
  <c r="L1030" i="5"/>
  <c r="L781" i="5"/>
  <c r="L1915" i="5"/>
  <c r="L13" i="5"/>
  <c r="L182" i="5"/>
  <c r="L1487" i="5"/>
  <c r="L574" i="5"/>
  <c r="L1108" i="5"/>
  <c r="L1792" i="5"/>
  <c r="L930" i="5"/>
  <c r="L1006" i="5"/>
  <c r="L1224" i="5"/>
  <c r="L264" i="5"/>
  <c r="L1141" i="5"/>
  <c r="L82" i="5"/>
  <c r="L961" i="5"/>
  <c r="L1256" i="5"/>
  <c r="L864" i="5"/>
  <c r="L1362" i="5"/>
  <c r="L219" i="5"/>
  <c r="L1253" i="5"/>
  <c r="L575" i="5"/>
  <c r="L1646" i="5"/>
  <c r="L1000" i="5"/>
  <c r="L419" i="5"/>
  <c r="L1608" i="5"/>
  <c r="L1968" i="5"/>
  <c r="L1909" i="5"/>
  <c r="L391" i="5"/>
  <c r="L1051" i="5"/>
  <c r="L612" i="5"/>
  <c r="L154" i="5"/>
  <c r="L384" i="5"/>
  <c r="L1708" i="5"/>
  <c r="L1095" i="5"/>
  <c r="L1853" i="5"/>
  <c r="L1348" i="5"/>
  <c r="L1118" i="5"/>
  <c r="L648" i="5"/>
  <c r="L63" i="5"/>
  <c r="L495" i="5"/>
  <c r="L1473" i="5"/>
  <c r="L712" i="5"/>
  <c r="L1691" i="5"/>
  <c r="L1706" i="5"/>
  <c r="L340" i="5"/>
  <c r="L314" i="5"/>
  <c r="L1081" i="5"/>
  <c r="L263" i="5"/>
  <c r="L1910" i="5"/>
  <c r="L1541" i="5"/>
  <c r="L161" i="5"/>
  <c r="L225" i="5"/>
  <c r="L34" i="5"/>
  <c r="L1803" i="5"/>
  <c r="L1027" i="5"/>
  <c r="L1870" i="5"/>
  <c r="L1314" i="5"/>
  <c r="L1797" i="5"/>
  <c r="L1069" i="5"/>
  <c r="L1741" i="5"/>
  <c r="L765" i="5"/>
  <c r="L531" i="5"/>
  <c r="L1821" i="5"/>
  <c r="L194" i="5"/>
  <c r="L619" i="5"/>
  <c r="L19" i="5"/>
  <c r="L732" i="5"/>
  <c r="L197" i="5"/>
  <c r="L166" i="5"/>
  <c r="L573" i="5"/>
  <c r="L948" i="5"/>
  <c r="L1838" i="5"/>
  <c r="L305" i="5"/>
  <c r="L1970" i="5"/>
  <c r="L1142" i="5"/>
  <c r="L273" i="5"/>
  <c r="L636" i="5"/>
  <c r="L180" i="5"/>
  <c r="L311" i="5"/>
  <c r="L1644" i="5"/>
  <c r="L672" i="5"/>
  <c r="L1263" i="5"/>
  <c r="L729" i="5"/>
  <c r="L389" i="5"/>
  <c r="L983" i="5"/>
  <c r="L1284" i="5"/>
  <c r="L1451" i="5"/>
  <c r="L997" i="5"/>
  <c r="L647" i="5"/>
  <c r="L206" i="5"/>
  <c r="L1061" i="5"/>
  <c r="L1093" i="5"/>
  <c r="L1969" i="5"/>
  <c r="L1363" i="5"/>
  <c r="L761" i="5"/>
  <c r="L808" i="5"/>
  <c r="L436" i="5"/>
  <c r="L1472" i="5"/>
  <c r="L1055" i="5"/>
  <c r="L1567" i="5"/>
  <c r="L558" i="5"/>
  <c r="L1553" i="5"/>
  <c r="L1041" i="5"/>
  <c r="L886" i="5"/>
  <c r="L1880" i="5"/>
  <c r="L1304" i="5"/>
  <c r="L1888" i="5"/>
  <c r="L1556" i="5"/>
  <c r="L764" i="5"/>
  <c r="L1596" i="5"/>
  <c r="L1174" i="5"/>
  <c r="L1339" i="5"/>
  <c r="L1714" i="5"/>
  <c r="L966" i="5"/>
  <c r="L1912" i="5"/>
  <c r="L408" i="5"/>
  <c r="L1074" i="5"/>
  <c r="L1102" i="5"/>
  <c r="L1341" i="5"/>
  <c r="L378" i="5"/>
  <c r="L858" i="5"/>
  <c r="L59" i="5"/>
  <c r="L1585" i="5"/>
  <c r="L1406" i="5"/>
  <c r="L1305" i="5"/>
  <c r="L1554" i="5"/>
  <c r="L753" i="5"/>
  <c r="L1358" i="5"/>
  <c r="L1549" i="5"/>
  <c r="L338" i="5"/>
  <c r="L433" i="5"/>
  <c r="L1534" i="5"/>
  <c r="L479" i="5"/>
  <c r="L715" i="5"/>
  <c r="L97" i="5"/>
  <c r="L1282" i="5"/>
  <c r="L1312" i="5"/>
  <c r="L1023" i="5"/>
  <c r="L1486" i="5"/>
  <c r="L1894" i="5"/>
  <c r="L228" i="5"/>
  <c r="L1405" i="5"/>
  <c r="L589" i="5"/>
  <c r="L79" i="5"/>
  <c r="L379" i="5"/>
  <c r="L1134" i="5"/>
  <c r="L942" i="5"/>
  <c r="L70" i="5"/>
  <c r="L112" i="5"/>
  <c r="L1181" i="5"/>
  <c r="L254" i="5"/>
  <c r="L1457" i="5"/>
  <c r="L649" i="5"/>
  <c r="L1550" i="5"/>
  <c r="L1688" i="5"/>
  <c r="L58" i="5"/>
  <c r="L803" i="5"/>
  <c r="L1662" i="5"/>
  <c r="L1426" i="5"/>
  <c r="L1011" i="5"/>
  <c r="L1231" i="5"/>
  <c r="L851" i="5"/>
  <c r="L1877" i="5"/>
  <c r="L1934" i="5"/>
  <c r="L1672" i="5"/>
  <c r="L1466" i="5"/>
  <c r="L1084" i="5"/>
  <c r="L1727" i="5"/>
  <c r="L1340" i="5"/>
  <c r="L1020" i="5"/>
  <c r="L1153" i="5"/>
  <c r="L1573" i="5"/>
  <c r="L201" i="5"/>
  <c r="L29" i="5"/>
  <c r="L1002" i="5"/>
  <c r="L345" i="5"/>
  <c r="L810" i="5"/>
  <c r="L978" i="5"/>
  <c r="L532" i="5"/>
  <c r="L1663" i="5"/>
  <c r="L1257" i="5"/>
  <c r="L1793" i="5"/>
  <c r="L579" i="5"/>
  <c r="L682" i="5"/>
  <c r="L321" i="5"/>
  <c r="L472" i="5"/>
  <c r="L1563" i="5"/>
  <c r="L1356" i="5"/>
  <c r="L1641" i="5"/>
  <c r="L1236" i="5"/>
  <c r="L1357" i="5"/>
  <c r="L1524" i="5"/>
  <c r="L1976" i="5"/>
  <c r="L838" i="5"/>
  <c r="L806" i="5"/>
  <c r="L1890" i="5"/>
  <c r="L995" i="5"/>
  <c r="L1350" i="5"/>
  <c r="L98" i="5"/>
  <c r="L104" i="5"/>
  <c r="L1579" i="5"/>
  <c r="L547" i="5"/>
  <c r="L1625" i="5"/>
  <c r="L1052" i="5"/>
  <c r="L1849" i="5"/>
  <c r="L1785" i="5"/>
  <c r="L296" i="5"/>
  <c r="L1611" i="5"/>
  <c r="L1271" i="5"/>
  <c r="L1748" i="5"/>
  <c r="L1650" i="5"/>
  <c r="L179" i="5"/>
  <c r="L591" i="5"/>
  <c r="L1103" i="5"/>
  <c r="L1878" i="5"/>
  <c r="L650" i="5"/>
  <c r="L974" i="5"/>
  <c r="L1568" i="5"/>
  <c r="L772" i="5"/>
  <c r="L1917" i="5"/>
  <c r="L1326" i="5"/>
  <c r="L145" i="5"/>
  <c r="L262" i="5"/>
  <c r="L1869" i="5"/>
  <c r="L1349" i="5"/>
  <c r="L1921" i="5"/>
  <c r="L603" i="5"/>
  <c r="L1096" i="5"/>
  <c r="L137" i="5"/>
  <c r="L876" i="5"/>
  <c r="L1089" i="5"/>
  <c r="L1613" i="5"/>
  <c r="L576" i="5"/>
  <c r="L1232" i="5"/>
  <c r="L1225" i="5"/>
  <c r="L390" i="5"/>
  <c r="L1501" i="5"/>
  <c r="L1866" i="5"/>
  <c r="L1507" i="5"/>
  <c r="L1101" i="5"/>
  <c r="L837" i="5"/>
  <c r="L1104" i="5"/>
  <c r="L1847" i="5"/>
  <c r="L1626" i="5"/>
  <c r="L1080" i="5"/>
  <c r="L793" i="5"/>
  <c r="L1427" i="5"/>
  <c r="L1916" i="5"/>
  <c r="L1162" i="5"/>
  <c r="L151" i="5"/>
  <c r="L1576" i="5"/>
  <c r="L45" i="5"/>
  <c r="L255" i="5"/>
  <c r="L44" i="5"/>
  <c r="L671" i="5"/>
  <c r="L724" i="5"/>
  <c r="L1496" i="5"/>
  <c r="L1681" i="5"/>
  <c r="L126" i="5"/>
  <c r="L988" i="5"/>
  <c r="L802" i="5"/>
  <c r="L381" i="5"/>
  <c r="L471" i="5"/>
  <c r="L423" i="5"/>
  <c r="L1478" i="5"/>
  <c r="L943" i="5"/>
  <c r="L1245" i="5"/>
  <c r="L167" i="5"/>
  <c r="L847" i="5"/>
  <c r="L979" i="5"/>
  <c r="L1299" i="5"/>
  <c r="L325" i="5"/>
  <c r="L1844" i="5"/>
  <c r="L1593" i="5"/>
  <c r="L1099" i="5"/>
  <c r="L442" i="5"/>
  <c r="L1066" i="5"/>
  <c r="L199" i="5"/>
  <c r="L1335" i="5"/>
  <c r="L563" i="5"/>
  <c r="L341" i="5"/>
  <c r="L299" i="5"/>
  <c r="L240" i="5"/>
  <c r="L347" i="5"/>
  <c r="L466" i="5"/>
  <c r="L290" i="5"/>
  <c r="L1431" i="5"/>
  <c r="L1170" i="5"/>
  <c r="L1268" i="5"/>
  <c r="L106" i="5"/>
  <c r="L1944" i="5"/>
  <c r="L646" i="5"/>
  <c r="L468" i="5"/>
  <c r="L476" i="5"/>
  <c r="L1830" i="5"/>
  <c r="L1370" i="5"/>
  <c r="L1301" i="5"/>
  <c r="L681" i="5"/>
  <c r="L967" i="5"/>
  <c r="L1275" i="5"/>
  <c r="L920" i="5"/>
  <c r="L350" i="5"/>
  <c r="L718" i="5"/>
  <c r="L1536" i="5"/>
  <c r="L331" i="5"/>
  <c r="L494" i="5"/>
  <c r="L1097" i="5"/>
  <c r="L739" i="5"/>
  <c r="L446" i="5"/>
  <c r="L1963" i="5"/>
  <c r="L284" i="5"/>
  <c r="L1467" i="5"/>
  <c r="L1053" i="5"/>
  <c r="L655" i="5"/>
  <c r="L1313" i="5"/>
  <c r="L1087" i="5"/>
  <c r="L30" i="5"/>
  <c r="L1130" i="5"/>
  <c r="L1076" i="5"/>
  <c r="L1380" i="5"/>
  <c r="L267" i="5"/>
  <c r="L644" i="5"/>
  <c r="L1280" i="5"/>
  <c r="L115" i="5"/>
  <c r="L1320" i="5"/>
  <c r="L367" i="5"/>
  <c r="L1557" i="5"/>
  <c r="L328" i="5"/>
  <c r="L1419" i="5"/>
  <c r="L638" i="5"/>
  <c r="L1755" i="5"/>
  <c r="L559" i="5"/>
  <c r="L1214" i="5"/>
  <c r="L236" i="5"/>
  <c r="L1049" i="5"/>
  <c r="L816" i="5"/>
  <c r="L1885" i="5"/>
  <c r="L507" i="5"/>
  <c r="L771" i="5"/>
  <c r="L1954" i="5"/>
  <c r="L1643" i="5"/>
  <c r="L918" i="5"/>
  <c r="L221" i="5"/>
  <c r="L1035" i="5"/>
  <c r="L1205" i="5"/>
  <c r="L508" i="5"/>
  <c r="L932" i="5"/>
  <c r="L312" i="5"/>
  <c r="L1209" i="5"/>
  <c r="L1367" i="5"/>
  <c r="L1228" i="5"/>
  <c r="L304" i="5"/>
  <c r="L1811" i="5"/>
  <c r="L1393" i="5"/>
  <c r="L1215" i="5"/>
  <c r="L1679" i="5"/>
  <c r="L520" i="5"/>
  <c r="L1712" i="5"/>
  <c r="L1036" i="5"/>
  <c r="L1368" i="5"/>
  <c r="L534" i="5"/>
  <c r="L1389" i="5"/>
  <c r="L998" i="5"/>
  <c r="L892" i="5"/>
  <c r="L1893" i="5"/>
  <c r="L1107" i="5"/>
  <c r="L1773" i="5"/>
  <c r="L1063" i="5"/>
  <c r="L1461" i="5"/>
  <c r="L250" i="5"/>
  <c r="L1862" i="5"/>
  <c r="L1845" i="5"/>
  <c r="L977" i="5"/>
  <c r="L1678" i="5"/>
  <c r="L1355" i="5"/>
  <c r="L1832" i="5"/>
  <c r="L1150" i="5"/>
  <c r="L693" i="5"/>
  <c r="L598" i="5"/>
  <c r="L1143" i="5"/>
  <c r="L313" i="5"/>
  <c r="L492" i="5"/>
  <c r="L1510" i="5"/>
  <c r="L355" i="5"/>
  <c r="L842" i="5"/>
  <c r="L606" i="5"/>
  <c r="L324" i="5"/>
  <c r="L1908" i="5"/>
  <c r="L1791" i="5"/>
  <c r="L1116" i="5"/>
  <c r="L157" i="5"/>
  <c r="L159" i="5"/>
  <c r="L1637" i="5"/>
  <c r="L385" i="5"/>
  <c r="L375" i="5"/>
  <c r="L555" i="5"/>
  <c r="L61" i="5"/>
  <c r="L513" i="5"/>
  <c r="L1771" i="5"/>
  <c r="L1843" i="5"/>
  <c r="L696" i="5"/>
  <c r="L441" i="5"/>
  <c r="L84" i="5"/>
  <c r="L1402" i="5"/>
  <c r="L1634" i="5"/>
  <c r="L1217" i="5"/>
  <c r="L348" i="5"/>
  <c r="L1540" i="5"/>
  <c r="L1806" i="5"/>
  <c r="L1213" i="5"/>
  <c r="L637" i="5"/>
  <c r="L184" i="5"/>
  <c r="L1429" i="5"/>
  <c r="L1603" i="5"/>
  <c r="L1434" i="5"/>
  <c r="L735" i="5"/>
  <c r="L1503" i="5"/>
  <c r="L153" i="5"/>
  <c r="L62" i="5"/>
  <c r="L1149" i="5"/>
  <c r="L102" i="5"/>
  <c r="L1675" i="5"/>
  <c r="L766" i="5"/>
  <c r="L730" i="5"/>
  <c r="L144" i="5"/>
  <c r="L652" i="5"/>
  <c r="L1241" i="5"/>
  <c r="L1222" i="5"/>
  <c r="L570" i="5"/>
  <c r="L1751" i="5"/>
  <c r="L1769" i="5"/>
  <c r="L1152" i="5"/>
  <c r="L1964" i="5"/>
  <c r="L595" i="5"/>
  <c r="L1407" i="5"/>
  <c r="L1923" i="5"/>
  <c r="L1745" i="5"/>
  <c r="L1277" i="5"/>
  <c r="L20" i="5"/>
  <c r="L1138" i="5"/>
  <c r="L899" i="5"/>
  <c r="L795" i="5"/>
  <c r="L1689" i="5"/>
  <c r="L1332" i="5"/>
  <c r="L465" i="5"/>
  <c r="L1506" i="5"/>
  <c r="L1255" i="5"/>
  <c r="L1757" i="5"/>
  <c r="L1379" i="5"/>
  <c r="L370" i="5"/>
  <c r="L757" i="5"/>
  <c r="L277" i="5"/>
  <c r="L1520" i="5"/>
  <c r="L698" i="5"/>
  <c r="L1882" i="5"/>
  <c r="L1761" i="5"/>
  <c r="L924" i="5"/>
  <c r="L1098" i="5"/>
  <c r="L1382" i="5"/>
  <c r="L1512" i="5"/>
  <c r="L1903" i="5"/>
  <c r="L488" i="5"/>
  <c r="L1120" i="5"/>
  <c r="L25" i="5"/>
  <c r="L327" i="5"/>
  <c r="L351" i="5"/>
  <c r="L1531" i="5"/>
  <c r="L81" i="5"/>
  <c r="L1408" i="5"/>
  <c r="L256" i="5"/>
  <c r="L1770" i="5"/>
  <c r="L1333" i="5"/>
  <c r="L480" i="5"/>
  <c r="L1886" i="5"/>
  <c r="L1033" i="5"/>
  <c r="L478" i="5"/>
  <c r="L1417" i="5"/>
  <c r="L1951" i="5"/>
  <c r="L1459" i="5"/>
  <c r="L1622" i="5"/>
  <c r="L843" i="5"/>
  <c r="L1609" i="5"/>
  <c r="L933" i="5"/>
  <c r="L21" i="5"/>
  <c r="L366" i="5"/>
  <c r="L1145" i="5"/>
  <c r="L192" i="5"/>
  <c r="L1465" i="5"/>
  <c r="L71" i="5"/>
  <c r="L323" i="5"/>
  <c r="L742" i="5"/>
  <c r="L824" i="5"/>
  <c r="L1606" i="5"/>
  <c r="L1730" i="5"/>
  <c r="L530" i="5"/>
  <c r="L1684" i="5"/>
  <c r="L1742" i="5"/>
  <c r="L596" i="5"/>
  <c r="L1344" i="5"/>
  <c r="L1883" i="5"/>
  <c r="L288" i="5"/>
  <c r="L352" i="5"/>
  <c r="L571" i="5"/>
  <c r="L1513" i="5"/>
  <c r="L1807" i="5"/>
  <c r="L836" i="5"/>
  <c r="L1364" i="5"/>
  <c r="L973" i="5"/>
  <c r="L1172" i="5"/>
  <c r="L639" i="5"/>
  <c r="L1388" i="5"/>
  <c r="L1682" i="5"/>
  <c r="L1258" i="5"/>
  <c r="L675" i="5"/>
  <c r="L307" i="5"/>
  <c r="L517" i="5"/>
  <c r="L1308" i="5"/>
  <c r="L271" i="5"/>
  <c r="L1850" i="5"/>
  <c r="L467" i="5"/>
  <c r="L1907" i="5"/>
  <c r="L1176" i="5"/>
  <c r="L1420" i="5"/>
  <c r="L767" i="5"/>
  <c r="L1564" i="5"/>
  <c r="L222" i="5"/>
  <c r="L798" i="5"/>
  <c r="L108" i="5"/>
  <c r="L1828" i="5"/>
  <c r="L1905" i="5"/>
  <c r="L329" i="5"/>
  <c r="L1759" i="5"/>
  <c r="L1537" i="5"/>
  <c r="L1203" i="5"/>
  <c r="L1703" i="5"/>
  <c r="L1250" i="5"/>
  <c r="L963" i="5"/>
  <c r="L362" i="5"/>
  <c r="L413" i="5"/>
  <c r="L805" i="5"/>
  <c r="L1109" i="5"/>
  <c r="L1498" i="5"/>
  <c r="L763" i="5"/>
  <c r="L1875" i="5"/>
  <c r="L1841" i="5"/>
  <c r="L1788" i="5"/>
  <c r="L550" i="5"/>
  <c r="L1146" i="5"/>
  <c r="L1636" i="5"/>
  <c r="L1329" i="5"/>
  <c r="L1404" i="5"/>
  <c r="L265" i="5"/>
  <c r="L711" i="5"/>
  <c r="L835" i="5"/>
  <c r="L1949" i="5"/>
  <c r="L1920" i="5"/>
  <c r="L1351" i="5"/>
  <c r="L1433" i="5"/>
  <c r="L1699" i="5"/>
  <c r="L332" i="5"/>
  <c r="L422" i="5"/>
  <c r="L1288" i="5"/>
  <c r="L120" i="5"/>
  <c r="L439" i="5"/>
  <c r="L1248" i="5"/>
  <c r="L32" i="5"/>
  <c r="L278" i="5"/>
  <c r="L1216" i="5"/>
  <c r="L680" i="5"/>
  <c r="L809" i="5"/>
  <c r="L641" i="5"/>
  <c r="L1211" i="5"/>
  <c r="L1483" i="5"/>
  <c r="L447" i="5"/>
  <c r="L1814" i="5"/>
  <c r="L1842" i="5"/>
  <c r="L28" i="5"/>
  <c r="L269" i="5"/>
  <c r="L1732" i="5"/>
  <c r="L66" i="5"/>
  <c r="L185" i="5"/>
  <c r="L57" i="5"/>
  <c r="L258" i="5"/>
  <c r="L1687" i="5"/>
  <c r="L1562" i="5"/>
  <c r="L1760" i="5"/>
  <c r="L888" i="5"/>
  <c r="L1766" i="5"/>
  <c r="L1005" i="5"/>
  <c r="L839" i="5"/>
  <c r="L615" i="5"/>
  <c r="L896" i="5"/>
  <c r="L905" i="5"/>
  <c r="L926" i="5"/>
  <c r="L369" i="5"/>
  <c r="L1386" i="5"/>
  <c r="L14" i="5"/>
  <c r="L1024" i="5"/>
  <c r="L1309" i="5"/>
  <c r="L721" i="5"/>
  <c r="L1440" i="5"/>
  <c r="L1239" i="5"/>
  <c r="L356" i="5"/>
  <c r="L1193" i="5"/>
  <c r="L1624" i="5"/>
  <c r="L853" i="5"/>
  <c r="L1758" i="5"/>
  <c r="L859" i="5"/>
  <c r="L1218" i="5"/>
  <c r="L119" i="5"/>
  <c r="L526" i="5"/>
  <c r="L1432" i="5"/>
  <c r="L1436" i="5"/>
  <c r="L659" i="5"/>
  <c r="L1490" i="5"/>
  <c r="L755" i="5"/>
  <c r="L523" i="5"/>
  <c r="M2" i="5"/>
  <c r="L1586" i="5"/>
  <c r="L285" i="5"/>
  <c r="L1448" i="5"/>
  <c r="L1110" i="5"/>
  <c r="L875" i="5"/>
  <c r="L728" i="5"/>
  <c r="L1300" i="5"/>
  <c r="L156" i="5"/>
  <c r="L993" i="5"/>
  <c r="L1139" i="5"/>
  <c r="L1132" i="5"/>
  <c r="L1054" i="5"/>
  <c r="L1072" i="5"/>
  <c r="L1614" i="5"/>
  <c r="L607" i="5"/>
  <c r="L1346" i="5"/>
  <c r="L1767" i="5"/>
  <c r="L1290" i="5"/>
  <c r="L1839" i="5"/>
  <c r="L1065" i="5"/>
  <c r="L616" i="5"/>
  <c r="L887" i="5"/>
  <c r="L1726" i="5"/>
  <c r="L286" i="5"/>
  <c r="L537" i="5"/>
  <c r="L1128" i="5"/>
  <c r="L393" i="5"/>
  <c r="L1633" i="5"/>
  <c r="L1267" i="5"/>
  <c r="L1924" i="5"/>
  <c r="L947" i="5"/>
  <c r="L898" i="5"/>
  <c r="L383" i="5"/>
  <c r="L1505" i="5"/>
  <c r="L1354" i="5"/>
  <c r="L337" i="5"/>
  <c r="L957" i="5"/>
  <c r="L1345" i="5"/>
  <c r="L1281" i="5"/>
  <c r="L1591" i="5"/>
  <c r="L113" i="5"/>
  <c r="L398" i="5"/>
  <c r="L1795" i="5"/>
  <c r="L1187" i="5"/>
  <c r="L33" i="5"/>
  <c r="L510" i="5"/>
  <c r="L1123" i="5"/>
  <c r="L1670" i="5"/>
  <c r="L1485" i="5"/>
  <c r="L1499" i="5"/>
  <c r="L863" i="5"/>
  <c r="L121" i="5"/>
  <c r="L818" i="5"/>
  <c r="L960" i="5"/>
  <c r="L1876" i="5"/>
  <c r="L1723" i="5"/>
  <c r="L801" i="5"/>
  <c r="L1167" i="5"/>
  <c r="L1932" i="5"/>
  <c r="L396" i="5"/>
  <c r="L428" i="5"/>
  <c r="L1786" i="5"/>
  <c r="L902" i="5"/>
  <c r="L1325" i="5"/>
  <c r="L1955" i="5"/>
  <c r="L1822" i="5"/>
  <c r="L1657" i="5"/>
  <c r="L1161" i="5"/>
  <c r="L885" i="5"/>
  <c r="L861" i="5"/>
  <c r="L1452" i="5"/>
  <c r="L1612" i="5"/>
  <c r="L417" i="5"/>
  <c r="L1570" i="5"/>
  <c r="L684" i="5"/>
  <c r="L856" i="5"/>
  <c r="L1001" i="5"/>
  <c r="L552" i="5"/>
  <c r="L1374" i="5"/>
  <c r="L1896" i="5"/>
  <c r="L1086" i="5"/>
  <c r="L760" i="5"/>
  <c r="L1075" i="5"/>
  <c r="L1559" i="5"/>
  <c r="L247" i="5"/>
  <c r="L1180" i="5"/>
  <c r="L448" i="5"/>
  <c r="L298" i="5"/>
  <c r="L359" i="5"/>
  <c r="L1829" i="5"/>
  <c r="L1078" i="5"/>
  <c r="L561" i="5"/>
  <c r="L449" i="5"/>
  <c r="L1173" i="5"/>
  <c r="L196" i="5"/>
  <c r="L335" i="5"/>
  <c r="L244" i="5"/>
  <c r="L149" i="5"/>
  <c r="L1973" i="5"/>
  <c r="L109" i="5"/>
  <c r="L204" i="5"/>
  <c r="L1763" i="5"/>
  <c r="L1387" i="5"/>
  <c r="L1369" i="5"/>
  <c r="L1352" i="5"/>
  <c r="L283" i="5"/>
  <c r="L1113" i="5"/>
  <c r="L1395" i="5"/>
  <c r="L512" i="5"/>
  <c r="L399" i="5"/>
  <c r="L1179" i="5"/>
  <c r="L1390" i="5"/>
  <c r="L605" i="5"/>
  <c r="L797" i="5"/>
  <c r="L259" i="5"/>
  <c r="L203" i="5"/>
  <c r="L1589" i="5"/>
  <c r="L1202" i="5"/>
  <c r="L189" i="5"/>
  <c r="L148" i="5"/>
  <c r="L1492" i="5"/>
  <c r="L1315" i="5"/>
  <c r="L631" i="5"/>
  <c r="L444" i="5"/>
  <c r="L301" i="5"/>
  <c r="L506" i="5"/>
  <c r="L453" i="5"/>
  <c r="L1931" i="5"/>
  <c r="L1674" i="5"/>
  <c r="L1617" i="5"/>
  <c r="L1022" i="5"/>
  <c r="L1413" i="5"/>
  <c r="L1137" i="5"/>
  <c r="L235" i="5"/>
  <c r="L782" i="5"/>
  <c r="L813" i="5"/>
  <c r="L187" i="5"/>
  <c r="L1135" i="5"/>
  <c r="L1366" i="5"/>
  <c r="L150" i="5"/>
  <c r="L1438" i="5"/>
  <c r="L124" i="5"/>
  <c r="L691" i="5"/>
  <c r="L15" i="5"/>
  <c r="L1168" i="5"/>
  <c r="L1185" i="5"/>
  <c r="L1581" i="5"/>
  <c r="L1164" i="5"/>
  <c r="L411" i="5"/>
  <c r="L1629" i="5"/>
  <c r="L246" i="5"/>
  <c r="L297" i="5"/>
  <c r="L1019" i="5"/>
  <c r="L1235" i="5"/>
  <c r="L756" i="5"/>
  <c r="L1595" i="5"/>
  <c r="L475" i="5"/>
  <c r="L432" i="5"/>
  <c r="L862" i="5"/>
  <c r="L1519" i="5"/>
  <c r="L907" i="5"/>
  <c r="L195" i="5"/>
  <c r="L1148" i="5"/>
  <c r="L1190" i="5"/>
  <c r="L1083" i="5"/>
  <c r="L736" i="5"/>
  <c r="L343" i="5"/>
  <c r="L903" i="5"/>
  <c r="L1060" i="5"/>
  <c r="L1227" i="5"/>
  <c r="L1274" i="5"/>
  <c r="L629" i="5"/>
  <c r="L654" i="5"/>
  <c r="L291" i="5"/>
  <c r="L1879" i="5"/>
  <c r="L1543" i="5"/>
  <c r="L1881" i="5"/>
  <c r="L1597" i="5"/>
  <c r="L1450" i="5"/>
  <c r="L1831" i="5"/>
  <c r="L107" i="5"/>
  <c r="L901" i="5"/>
  <c r="L209" i="5"/>
  <c r="L1837" i="5"/>
  <c r="L1240" i="5"/>
  <c r="L1717" i="5"/>
  <c r="L1394" i="5"/>
  <c r="L276" i="5"/>
  <c r="L1347" i="5"/>
  <c r="L1445" i="5"/>
  <c r="L1021" i="5"/>
  <c r="L632" i="5"/>
  <c r="L557" i="5"/>
  <c r="L358" i="5"/>
  <c r="L759" i="5"/>
  <c r="L866" i="5"/>
  <c r="L141" i="5"/>
  <c r="L280" i="5"/>
  <c r="L1336" i="5"/>
  <c r="L848" i="5"/>
  <c r="L642" i="5"/>
  <c r="L1464" i="5"/>
  <c r="L840" i="5"/>
  <c r="L1100" i="5"/>
  <c r="L406" i="5"/>
  <c r="L1244" i="5"/>
  <c r="L734" i="5"/>
  <c r="L877" i="5"/>
  <c r="L1127" i="5"/>
  <c r="L1252" i="5"/>
  <c r="L1516" i="5"/>
  <c r="L191" i="5"/>
  <c r="L1794" i="5"/>
  <c r="L1874" i="5"/>
  <c r="L1269" i="5"/>
  <c r="L1926" i="5"/>
  <c r="L86" i="5"/>
  <c r="L1889" i="5"/>
  <c r="L443" i="5"/>
  <c r="L564" i="5"/>
  <c r="L941" i="5"/>
  <c r="L266" i="5"/>
  <c r="L1437" i="5"/>
  <c r="L1809" i="5"/>
  <c r="L1266" i="5"/>
  <c r="L679" i="5"/>
  <c r="L295" i="5"/>
  <c r="L533" i="5"/>
  <c r="L1425" i="5"/>
  <c r="L127" i="5"/>
  <c r="L1016" i="5"/>
  <c r="L1088" i="5"/>
  <c r="L1660" i="5"/>
  <c r="L60" i="5"/>
  <c r="L1154" i="5"/>
  <c r="L1700" i="5"/>
  <c r="L593" i="5"/>
  <c r="L815" i="5"/>
  <c r="L1469" i="5"/>
  <c r="L1297" i="5"/>
  <c r="L687" i="5"/>
  <c r="L368" i="5"/>
  <c r="L1156" i="5"/>
  <c r="L1064" i="5"/>
  <c r="L361" i="5"/>
  <c r="L1577" i="5"/>
  <c r="L198" i="5"/>
  <c r="L1365" i="5"/>
  <c r="L551" i="5"/>
  <c r="L1285" i="5"/>
  <c r="L1598" i="5"/>
  <c r="L1106" i="5"/>
  <c r="L452" i="5"/>
  <c r="L239" i="5"/>
  <c r="L272" i="5"/>
  <c r="L733" i="5"/>
  <c r="L429" i="5"/>
  <c r="L146" i="5"/>
  <c r="L241" i="5"/>
  <c r="L620" i="5"/>
  <c r="L527" i="5"/>
  <c r="L1115" i="5"/>
  <c r="L1343" i="5"/>
  <c r="L1555" i="5"/>
  <c r="L1254" i="5"/>
  <c r="L1945" i="5"/>
  <c r="L1029" i="5"/>
  <c r="L614" i="5"/>
  <c r="L643" i="5"/>
  <c r="L1551" i="5"/>
  <c r="L878" i="5"/>
  <c r="L318" i="5"/>
  <c r="L477" i="5"/>
  <c r="L279" i="5"/>
  <c r="L1259" i="5"/>
  <c r="L490" i="5"/>
  <c r="L282" i="5"/>
  <c r="L1219" i="5"/>
  <c r="L1412" i="5"/>
  <c r="L1423" i="5"/>
  <c r="L110" i="5"/>
  <c r="L232" i="5"/>
  <c r="L1321" i="5"/>
  <c r="L1474" i="5"/>
  <c r="L438" i="5"/>
  <c r="L1685" i="5"/>
  <c r="L303" i="5"/>
  <c r="L371" i="5"/>
  <c r="L1444" i="5"/>
  <c r="L1125" i="5"/>
  <c r="L207" i="5"/>
  <c r="L633" i="5"/>
  <c r="L617" i="5"/>
  <c r="L143" i="5"/>
  <c r="L1372" i="5"/>
  <c r="L758" i="5"/>
  <c r="L1548" i="5"/>
  <c r="L879" i="5"/>
  <c r="L1159" i="5"/>
  <c r="L1558" i="5"/>
  <c r="L811" i="5"/>
  <c r="L651" i="5"/>
  <c r="L308" i="5"/>
  <c r="L388" i="5"/>
  <c r="L1645" i="5"/>
  <c r="L1833" i="5"/>
  <c r="L1260" i="5"/>
  <c r="L177" i="5"/>
  <c r="L1508" i="5"/>
  <c r="L1034" i="5"/>
  <c r="L68" i="5"/>
  <c r="L147" i="5"/>
  <c r="L1502" i="5"/>
  <c r="L1669" i="5"/>
  <c r="L1725" i="5"/>
  <c r="L884" i="5"/>
  <c r="L1230" i="5"/>
  <c r="L96" i="5"/>
  <c r="L1739" i="5"/>
  <c r="L1511" i="5"/>
  <c r="L965" i="5"/>
  <c r="L1287" i="5"/>
  <c r="L700" i="5"/>
  <c r="L152" i="5"/>
  <c r="L1303" i="5"/>
  <c r="L618" i="5"/>
  <c r="L1569" i="5"/>
  <c r="L1004" i="5"/>
  <c r="L1338" i="5"/>
  <c r="L339" i="5"/>
  <c r="L103" i="5"/>
  <c r="L1722" i="5"/>
  <c r="L445" i="5"/>
  <c r="L65" i="5"/>
  <c r="L1865" i="5"/>
  <c r="L677" i="5"/>
  <c r="L440" i="5"/>
  <c r="L248" i="5"/>
  <c r="L1324" i="5"/>
  <c r="L1575" i="5"/>
  <c r="L981" i="5"/>
  <c r="L661" i="5"/>
  <c r="L694" i="5"/>
  <c r="L1178" i="5"/>
  <c r="L821" i="5"/>
  <c r="L935" i="5"/>
  <c r="L1306" i="5"/>
  <c r="L567" i="5"/>
  <c r="L521" i="5"/>
  <c r="L1509" i="5"/>
  <c r="L1958" i="5"/>
  <c r="L300" i="5"/>
  <c r="L1868" i="5"/>
  <c r="L1403" i="5"/>
  <c r="L1592" i="5"/>
  <c r="L1133" i="5"/>
  <c r="L634" i="5"/>
  <c r="L1812" i="5"/>
  <c r="L1602" i="5"/>
  <c r="L1373" i="5"/>
  <c r="L640" i="5"/>
  <c r="L514" i="5"/>
  <c r="L1743" i="5"/>
  <c r="L1546" i="5"/>
  <c r="L1229" i="5"/>
  <c r="L1456" i="5"/>
  <c r="L100" i="5"/>
  <c r="L36" i="5"/>
  <c r="L1661" i="5"/>
  <c r="L1930" i="5"/>
  <c r="L937" i="5"/>
  <c r="L1574" i="5"/>
  <c r="L740" i="5"/>
  <c r="L554" i="5"/>
  <c r="L1666" i="5"/>
  <c r="L846" i="5"/>
  <c r="L1186" i="5"/>
  <c r="L1892" i="5"/>
  <c r="L395" i="5"/>
  <c r="L183" i="5"/>
  <c r="L101" i="5"/>
  <c r="L1077" i="5"/>
  <c r="L430" i="5"/>
  <c r="L1864" i="5"/>
  <c r="L1207" i="5"/>
  <c r="L1768" i="5"/>
  <c r="L699" i="5"/>
  <c r="L202" i="5"/>
  <c r="L1463" i="5"/>
  <c r="L1867" i="5"/>
  <c r="L931" i="5"/>
  <c r="L779" i="5"/>
  <c r="L1632" i="5"/>
  <c r="L223" i="5"/>
  <c r="L117" i="5"/>
  <c r="L1952" i="5"/>
  <c r="L1028" i="5"/>
  <c r="L1677" i="5"/>
  <c r="L1400" i="5"/>
  <c r="L24" i="5"/>
  <c r="L1808" i="5"/>
  <c r="L962" i="5"/>
  <c r="L685" i="5"/>
  <c r="L1578" i="5"/>
  <c r="L1948" i="5"/>
  <c r="L799" i="5"/>
  <c r="L1680" i="5"/>
  <c r="L1169" i="5"/>
  <c r="L1199" i="5"/>
  <c r="L200" i="5"/>
  <c r="L242" i="5"/>
  <c r="L23" i="5"/>
  <c r="L1090" i="5"/>
  <c r="L373" i="5"/>
  <c r="L260" i="5"/>
  <c r="L1720" i="5"/>
  <c r="L1533" i="5"/>
  <c r="L435" i="5"/>
  <c r="L496" i="5"/>
  <c r="L653" i="5"/>
  <c r="L1642" i="5"/>
  <c r="L1961" i="5"/>
  <c r="L481" i="5"/>
  <c r="L722" i="5"/>
  <c r="L737" i="5"/>
  <c r="L230" i="5"/>
  <c r="L1810" i="5"/>
  <c r="L1665" i="5"/>
  <c r="L42" i="5"/>
  <c r="L701" i="5"/>
  <c r="L67" i="5"/>
  <c r="L16" i="5"/>
  <c r="L738" i="5"/>
  <c r="L178" i="5"/>
  <c r="L518" i="5"/>
  <c r="L1873" i="5"/>
  <c r="L1424" i="5"/>
  <c r="L1787" i="5"/>
  <c r="L168" i="5"/>
  <c r="L994" i="5"/>
  <c r="L1800" i="5"/>
  <c r="L231" i="5"/>
  <c r="L658" i="5"/>
  <c r="L1375" i="5"/>
  <c r="L695" i="5"/>
  <c r="L1233" i="5"/>
  <c r="L1251" i="5"/>
  <c r="L713" i="5"/>
  <c r="L253" i="5"/>
  <c r="L1560" i="5"/>
  <c r="L1705" i="5"/>
  <c r="K1484" i="5"/>
  <c r="K1237" i="5"/>
  <c r="K1155" i="5"/>
  <c r="K1525" i="5"/>
  <c r="L43" i="28"/>
  <c r="H14" i="12"/>
  <c r="I9" i="12" s="1"/>
  <c r="K45" i="52"/>
  <c r="F25" i="36"/>
  <c r="F80" i="7"/>
  <c r="K48" i="52"/>
  <c r="Q35" i="16"/>
  <c r="R6" i="16"/>
  <c r="Q7" i="16"/>
  <c r="Q15" i="9"/>
  <c r="F46" i="6"/>
  <c r="N16" i="9"/>
  <c r="O37" i="16"/>
  <c r="L30" i="32"/>
  <c r="L28" i="32"/>
  <c r="L26" i="32"/>
  <c r="L6" i="32"/>
  <c r="L36" i="32"/>
  <c r="L66" i="32" s="1"/>
  <c r="L29" i="32"/>
  <c r="G46" i="6"/>
  <c r="K7" i="4"/>
  <c r="K65" i="4" s="1"/>
  <c r="J25" i="2"/>
  <c r="J122" i="2" s="1"/>
  <c r="K42" i="52"/>
  <c r="G1988" i="5"/>
  <c r="J69" i="4"/>
  <c r="J60" i="4"/>
  <c r="K19" i="4"/>
  <c r="P2" i="16"/>
  <c r="O16" i="16"/>
  <c r="I74" i="4"/>
  <c r="K39" i="52"/>
  <c r="L19" i="52"/>
  <c r="L14" i="52"/>
  <c r="L34" i="52"/>
  <c r="L13" i="52"/>
  <c r="L32" i="52"/>
  <c r="L15" i="52"/>
  <c r="L22" i="52"/>
  <c r="L16" i="52"/>
  <c r="L35" i="52"/>
  <c r="L21" i="52"/>
  <c r="L26" i="52"/>
  <c r="L29" i="52"/>
  <c r="L36" i="52"/>
  <c r="L8" i="52"/>
  <c r="L28" i="52"/>
  <c r="L31" i="52"/>
  <c r="L30" i="52"/>
  <c r="L33" i="52"/>
  <c r="L27" i="52"/>
  <c r="L6" i="52"/>
  <c r="L6" i="50"/>
  <c r="L14" i="50"/>
  <c r="L6" i="58"/>
  <c r="J28" i="2"/>
  <c r="K28" i="2"/>
  <c r="K125" i="2" s="1"/>
  <c r="G112" i="2"/>
  <c r="G80" i="7"/>
  <c r="G25" i="36"/>
  <c r="K13" i="32"/>
  <c r="K56" i="32" s="1"/>
  <c r="T10" i="16"/>
  <c r="T5" i="12"/>
  <c r="T6" i="12" s="1"/>
  <c r="N5" i="30"/>
  <c r="N4" i="4"/>
  <c r="N17" i="16"/>
  <c r="N5" i="28"/>
  <c r="N5" i="29"/>
  <c r="K40" i="52"/>
  <c r="L134" i="2"/>
  <c r="L173" i="29"/>
  <c r="L21" i="50" s="1"/>
  <c r="L6" i="31"/>
  <c r="I25" i="2"/>
  <c r="M5" i="58"/>
  <c r="M37" i="2"/>
  <c r="M134" i="2" s="1"/>
  <c r="M20" i="12"/>
  <c r="M5" i="52"/>
  <c r="M5" i="32"/>
  <c r="M31" i="32" s="1"/>
  <c r="M6" i="28"/>
  <c r="M6" i="30"/>
  <c r="M6" i="29"/>
  <c r="M5" i="4"/>
  <c r="M5" i="50"/>
  <c r="M5" i="31"/>
  <c r="L44" i="28"/>
  <c r="K47" i="52"/>
  <c r="K41" i="52"/>
  <c r="J21" i="28"/>
  <c r="I40" i="28"/>
  <c r="I28" i="28"/>
  <c r="K16" i="28"/>
  <c r="J13" i="28"/>
  <c r="J12" i="28"/>
  <c r="J15" i="28"/>
  <c r="K14" i="28"/>
  <c r="K27" i="28"/>
  <c r="H24" i="30" l="1"/>
  <c r="H56" i="30" s="1"/>
  <c r="I37" i="29"/>
  <c r="I25" i="28"/>
  <c r="I36" i="30"/>
  <c r="I68" i="30" s="1"/>
  <c r="M28" i="4"/>
  <c r="M25" i="4"/>
  <c r="M22" i="4"/>
  <c r="M26" i="4"/>
  <c r="M21" i="4"/>
  <c r="M32" i="4"/>
  <c r="M23" i="4"/>
  <c r="M31" i="4"/>
  <c r="M24" i="4"/>
  <c r="M30" i="4"/>
  <c r="M27" i="4"/>
  <c r="M20" i="4"/>
  <c r="M29" i="4"/>
  <c r="P2" i="4"/>
  <c r="Q99" i="29"/>
  <c r="Q53" i="29" s="1"/>
  <c r="L27" i="32"/>
  <c r="L63" i="32" s="1"/>
  <c r="K64" i="52"/>
  <c r="K61" i="52" s="1"/>
  <c r="L63" i="52"/>
  <c r="L62" i="52"/>
  <c r="L53" i="52"/>
  <c r="M55" i="52"/>
  <c r="M54" i="52"/>
  <c r="M61" i="29"/>
  <c r="N105" i="29" s="1"/>
  <c r="M137" i="29"/>
  <c r="O9" i="16"/>
  <c r="O49" i="6"/>
  <c r="K46" i="29"/>
  <c r="L92" i="29" s="1"/>
  <c r="L86" i="29" s="1"/>
  <c r="L45" i="29"/>
  <c r="M91" i="29" s="1"/>
  <c r="M45" i="29" s="1"/>
  <c r="K47" i="29"/>
  <c r="L93" i="29" s="1"/>
  <c r="L87" i="29" s="1"/>
  <c r="Q98" i="29"/>
  <c r="Q52" i="29" s="1"/>
  <c r="N49" i="29"/>
  <c r="O95" i="29" s="1"/>
  <c r="O94" i="29" s="1"/>
  <c r="Q96" i="29"/>
  <c r="J43" i="29"/>
  <c r="J88" i="29"/>
  <c r="J83" i="29"/>
  <c r="K90" i="29"/>
  <c r="K44" i="29" s="1"/>
  <c r="Q97" i="29"/>
  <c r="Q51" i="29" s="1"/>
  <c r="M38" i="32"/>
  <c r="M68" i="32" s="1"/>
  <c r="M30" i="2" s="1"/>
  <c r="M127" i="2" s="1"/>
  <c r="M44" i="32"/>
  <c r="K30" i="2"/>
  <c r="M40" i="2"/>
  <c r="M39" i="32"/>
  <c r="M69" i="32" s="1"/>
  <c r="M31" i="2" s="1"/>
  <c r="M128" i="2" s="1"/>
  <c r="AM230" i="58"/>
  <c r="AB230" i="58"/>
  <c r="AE230" i="58"/>
  <c r="AH230" i="58"/>
  <c r="Z230" i="58"/>
  <c r="AP230" i="58"/>
  <c r="AI230" i="58"/>
  <c r="S230" i="58"/>
  <c r="U230" i="58"/>
  <c r="AC230" i="58"/>
  <c r="AQ230" i="58"/>
  <c r="AO230" i="58"/>
  <c r="AA230" i="58"/>
  <c r="AR230" i="58"/>
  <c r="P230" i="58"/>
  <c r="AF230" i="58"/>
  <c r="W230" i="58"/>
  <c r="R230" i="58"/>
  <c r="AK230" i="58"/>
  <c r="V230" i="58"/>
  <c r="X230" i="58"/>
  <c r="AD230" i="58"/>
  <c r="T230" i="58"/>
  <c r="Y230" i="58"/>
  <c r="AG230" i="58"/>
  <c r="AJ230" i="58"/>
  <c r="AN230" i="58"/>
  <c r="AL230" i="58"/>
  <c r="K19" i="28"/>
  <c r="K19" i="30" s="1"/>
  <c r="K51" i="30" s="1"/>
  <c r="J26" i="28"/>
  <c r="P27" i="16"/>
  <c r="K34" i="28"/>
  <c r="K34" i="30" s="1"/>
  <c r="K66" i="30" s="1"/>
  <c r="L31" i="2"/>
  <c r="J36" i="28"/>
  <c r="J74" i="4"/>
  <c r="J37" i="28"/>
  <c r="I30" i="28"/>
  <c r="J30" i="28" s="1"/>
  <c r="J30" i="30" s="1"/>
  <c r="J62" i="30" s="1"/>
  <c r="J20" i="28"/>
  <c r="K20" i="28" s="1"/>
  <c r="K20" i="30" s="1"/>
  <c r="K52" i="30" s="1"/>
  <c r="J133" i="29"/>
  <c r="K133" i="29" s="1"/>
  <c r="J204" i="29"/>
  <c r="J203" i="29" s="1"/>
  <c r="J117" i="26" s="1"/>
  <c r="J100" i="29"/>
  <c r="J24" i="32" s="1"/>
  <c r="K58" i="29"/>
  <c r="L102" i="29" s="1"/>
  <c r="L205" i="29" s="1"/>
  <c r="K134" i="29"/>
  <c r="H49" i="30"/>
  <c r="G61" i="30"/>
  <c r="J56" i="29"/>
  <c r="J39" i="28"/>
  <c r="I18" i="30"/>
  <c r="I50" i="30" s="1"/>
  <c r="J18" i="28"/>
  <c r="G29" i="30"/>
  <c r="G25" i="31" s="1"/>
  <c r="I38" i="28"/>
  <c r="J33" i="28"/>
  <c r="J33" i="30" s="1"/>
  <c r="J65" i="30" s="1"/>
  <c r="I33" i="30"/>
  <c r="I65" i="30" s="1"/>
  <c r="H32" i="30"/>
  <c r="H64" i="30" s="1"/>
  <c r="I32" i="28"/>
  <c r="H31" i="30"/>
  <c r="H63" i="30" s="1"/>
  <c r="I31" i="28"/>
  <c r="L218" i="29"/>
  <c r="L122" i="26" s="1"/>
  <c r="L78" i="30"/>
  <c r="L34" i="31" s="1"/>
  <c r="I195" i="29"/>
  <c r="H186" i="29"/>
  <c r="K192" i="29"/>
  <c r="L206" i="29"/>
  <c r="K205" i="29"/>
  <c r="L207" i="29"/>
  <c r="L194" i="29"/>
  <c r="M196" i="29"/>
  <c r="K204" i="29"/>
  <c r="L193" i="29"/>
  <c r="H17" i="30"/>
  <c r="H23" i="31" s="1"/>
  <c r="K70" i="4"/>
  <c r="K66" i="4"/>
  <c r="K64" i="4" s="1"/>
  <c r="I1987" i="5"/>
  <c r="I1988" i="5" s="1"/>
  <c r="I45" i="6"/>
  <c r="I46" i="6" s="1"/>
  <c r="J22" i="28"/>
  <c r="J22" i="30" s="1"/>
  <c r="I54" i="30"/>
  <c r="L33" i="29"/>
  <c r="M79" i="29" s="1"/>
  <c r="M35" i="29"/>
  <c r="N81" i="29" s="1"/>
  <c r="H25" i="29"/>
  <c r="I71" i="29" s="1"/>
  <c r="I12" i="30" s="1"/>
  <c r="I34" i="29"/>
  <c r="J80" i="29" s="1"/>
  <c r="J21" i="30" s="1"/>
  <c r="K31" i="29"/>
  <c r="L77" i="29" s="1"/>
  <c r="H127" i="29"/>
  <c r="H178" i="29" s="1"/>
  <c r="L59" i="29"/>
  <c r="M103" i="29" s="1"/>
  <c r="L60" i="29"/>
  <c r="M104" i="29" s="1"/>
  <c r="J139" i="29"/>
  <c r="O107" i="26"/>
  <c r="L122" i="29"/>
  <c r="M125" i="29"/>
  <c r="L135" i="29"/>
  <c r="M44" i="28"/>
  <c r="L123" i="29"/>
  <c r="L32" i="29"/>
  <c r="M78" i="29" s="1"/>
  <c r="I76" i="29"/>
  <c r="I22" i="32" s="1"/>
  <c r="I725" i="58" s="1"/>
  <c r="J63" i="29"/>
  <c r="I124" i="29"/>
  <c r="I120" i="29" s="1"/>
  <c r="I13" i="7"/>
  <c r="I25" i="36" s="1"/>
  <c r="K100" i="29"/>
  <c r="P13" i="29"/>
  <c r="O14" i="29"/>
  <c r="P15" i="29"/>
  <c r="O16" i="29"/>
  <c r="Z272" i="58"/>
  <c r="AS271" i="58"/>
  <c r="K121" i="29"/>
  <c r="R231" i="58"/>
  <c r="X280" i="58"/>
  <c r="I727" i="58"/>
  <c r="I733" i="58" s="1"/>
  <c r="S274" i="58"/>
  <c r="H44" i="30"/>
  <c r="H147" i="29"/>
  <c r="P9" i="29"/>
  <c r="O10" i="29"/>
  <c r="Q2" i="31"/>
  <c r="P102" i="26"/>
  <c r="P67" i="7"/>
  <c r="P108" i="7"/>
  <c r="Q2" i="7"/>
  <c r="P167" i="7"/>
  <c r="P159" i="7"/>
  <c r="P176" i="7"/>
  <c r="P181" i="7"/>
  <c r="P170" i="7"/>
  <c r="P177" i="7"/>
  <c r="P178" i="7"/>
  <c r="P158" i="7"/>
  <c r="P165" i="7"/>
  <c r="P164" i="7"/>
  <c r="P160" i="7"/>
  <c r="P175" i="7"/>
  <c r="P180" i="7"/>
  <c r="P174" i="7"/>
  <c r="P179" i="7"/>
  <c r="P163" i="7"/>
  <c r="P161" i="7"/>
  <c r="P171" i="7"/>
  <c r="P173" i="7"/>
  <c r="P166" i="7"/>
  <c r="P169" i="7"/>
  <c r="P183" i="7"/>
  <c r="P185" i="7"/>
  <c r="P162" i="7"/>
  <c r="P172" i="7"/>
  <c r="P168" i="7"/>
  <c r="P182" i="7"/>
  <c r="P184" i="7"/>
  <c r="P11" i="29"/>
  <c r="O12" i="29"/>
  <c r="O176" i="29"/>
  <c r="O175" i="29"/>
  <c r="O19" i="29"/>
  <c r="O174" i="29" s="1"/>
  <c r="K57" i="29"/>
  <c r="P17" i="29"/>
  <c r="O20" i="29"/>
  <c r="H115" i="29"/>
  <c r="L136" i="29"/>
  <c r="Q2" i="29"/>
  <c r="P18" i="29"/>
  <c r="P21" i="29" s="1"/>
  <c r="P183" i="29"/>
  <c r="I105" i="2"/>
  <c r="M36" i="16"/>
  <c r="M38" i="16" s="1"/>
  <c r="H25" i="36"/>
  <c r="M43" i="28"/>
  <c r="H21" i="12"/>
  <c r="O21" i="16"/>
  <c r="N115" i="7"/>
  <c r="N31" i="16"/>
  <c r="L1032" i="5"/>
  <c r="L1566" i="5"/>
  <c r="L1607" i="5"/>
  <c r="L1360" i="5"/>
  <c r="L333" i="5"/>
  <c r="L1401" i="5"/>
  <c r="L1319" i="5"/>
  <c r="L991" i="5"/>
  <c r="L1484" i="5"/>
  <c r="L374" i="5"/>
  <c r="L1196" i="5"/>
  <c r="L1443" i="5"/>
  <c r="L1114" i="5"/>
  <c r="L1155" i="5"/>
  <c r="M633" i="5"/>
  <c r="M358" i="5"/>
  <c r="M1620" i="5"/>
  <c r="M1953" i="5"/>
  <c r="M851" i="5"/>
  <c r="M1664" i="5"/>
  <c r="M987" i="5"/>
  <c r="M1714" i="5"/>
  <c r="M1068" i="5"/>
  <c r="M528" i="5"/>
  <c r="M1160" i="5"/>
  <c r="M1024" i="5"/>
  <c r="M531" i="5"/>
  <c r="M892" i="5"/>
  <c r="M96" i="5"/>
  <c r="M1755" i="5"/>
  <c r="M140" i="5"/>
  <c r="M1827" i="5"/>
  <c r="M226" i="5"/>
  <c r="M736" i="5"/>
  <c r="M839" i="5"/>
  <c r="M147" i="5"/>
  <c r="M1613" i="5"/>
  <c r="M1608" i="5"/>
  <c r="M1422" i="5"/>
  <c r="M1513" i="5"/>
  <c r="M1406" i="5"/>
  <c r="M272" i="5"/>
  <c r="M1067" i="5"/>
  <c r="M897" i="5"/>
  <c r="M1367" i="5"/>
  <c r="M361" i="5"/>
  <c r="M1389" i="5"/>
  <c r="M684" i="5"/>
  <c r="M1205" i="5"/>
  <c r="M1496" i="5"/>
  <c r="M473" i="5"/>
  <c r="M158" i="5"/>
  <c r="M1099" i="5"/>
  <c r="M1165" i="5"/>
  <c r="M16" i="5"/>
  <c r="M1510" i="5"/>
  <c r="M1472" i="5"/>
  <c r="M672" i="5"/>
  <c r="M1261" i="5"/>
  <c r="M1637" i="5"/>
  <c r="M1911" i="5"/>
  <c r="M1086" i="5"/>
  <c r="M1028" i="5"/>
  <c r="M334" i="5"/>
  <c r="M1358" i="5"/>
  <c r="M1598" i="5"/>
  <c r="M487" i="5"/>
  <c r="M717" i="5"/>
  <c r="M1676" i="5"/>
  <c r="M1555" i="5"/>
  <c r="M1161" i="5"/>
  <c r="M1688" i="5"/>
  <c r="M1747" i="5"/>
  <c r="M353" i="5"/>
  <c r="M300" i="5"/>
  <c r="M800" i="5"/>
  <c r="M1082" i="5"/>
  <c r="M979" i="5"/>
  <c r="M253" i="5"/>
  <c r="M1088" i="5"/>
  <c r="M1674" i="5"/>
  <c r="M432" i="5"/>
  <c r="M1557" i="5"/>
  <c r="M120" i="5"/>
  <c r="M100" i="5"/>
  <c r="M311" i="5"/>
  <c r="M232" i="5"/>
  <c r="M142" i="5"/>
  <c r="M1828" i="5"/>
  <c r="M269" i="5"/>
  <c r="M1029" i="5"/>
  <c r="M527" i="5"/>
  <c r="M276" i="5"/>
  <c r="M1007" i="5"/>
  <c r="M762" i="5"/>
  <c r="M1604" i="5"/>
  <c r="M1559" i="5"/>
  <c r="M1228" i="5"/>
  <c r="M1162" i="5"/>
  <c r="M1722" i="5"/>
  <c r="M208" i="5"/>
  <c r="M1701" i="5"/>
  <c r="M377" i="5"/>
  <c r="M1617" i="5"/>
  <c r="M1669" i="5"/>
  <c r="M108" i="5"/>
  <c r="M1809" i="5"/>
  <c r="M1279" i="5"/>
  <c r="M760" i="5"/>
  <c r="M996" i="5"/>
  <c r="M1225" i="5"/>
  <c r="M1083" i="5"/>
  <c r="M696" i="5"/>
  <c r="M1370" i="5"/>
  <c r="M659" i="5"/>
  <c r="M1795" i="5"/>
  <c r="M1515" i="5"/>
  <c r="M1412" i="5"/>
  <c r="M247" i="5"/>
  <c r="M576" i="5"/>
  <c r="M1784" i="5"/>
  <c r="M880" i="5"/>
  <c r="M933" i="5"/>
  <c r="M1062" i="5"/>
  <c r="M631" i="5"/>
  <c r="M1418" i="5"/>
  <c r="M612" i="5"/>
  <c r="M192" i="5"/>
  <c r="M680" i="5"/>
  <c r="M879" i="5"/>
  <c r="M202" i="5"/>
  <c r="M1260" i="5"/>
  <c r="M1244" i="5"/>
  <c r="M1395" i="5"/>
  <c r="M690" i="5"/>
  <c r="M1327" i="5"/>
  <c r="M840" i="5"/>
  <c r="M992" i="5"/>
  <c r="M1057" i="5"/>
  <c r="M1192" i="5"/>
  <c r="M1866" i="5"/>
  <c r="M1116" i="5"/>
  <c r="M1478" i="5"/>
  <c r="M1757" i="5"/>
  <c r="M1534" i="5"/>
  <c r="M391" i="5"/>
  <c r="M599" i="5"/>
  <c r="M410" i="5"/>
  <c r="M1361" i="5"/>
  <c r="M1166" i="5"/>
  <c r="M843" i="5"/>
  <c r="M1867" i="5"/>
  <c r="M1417" i="5"/>
  <c r="M904" i="5"/>
  <c r="M1072" i="5"/>
  <c r="M1321" i="5"/>
  <c r="M1346" i="5"/>
  <c r="M1429" i="5"/>
  <c r="M222" i="5"/>
  <c r="M1141" i="5"/>
  <c r="M322" i="5"/>
  <c r="M1962" i="5"/>
  <c r="M1848" i="5"/>
  <c r="M1013" i="5"/>
  <c r="M1808" i="5"/>
  <c r="M1431" i="5"/>
  <c r="M1485" i="5"/>
  <c r="M252" i="5"/>
  <c r="M1427" i="5"/>
  <c r="M1849" i="5"/>
  <c r="M1465" i="5"/>
  <c r="M1497" i="5"/>
  <c r="M1702" i="5"/>
  <c r="M258" i="5"/>
  <c r="M82" i="5"/>
  <c r="M740" i="5"/>
  <c r="M1286" i="5"/>
  <c r="M1306" i="5"/>
  <c r="M1419" i="5"/>
  <c r="M1353" i="5"/>
  <c r="M1015" i="5"/>
  <c r="M1782" i="5"/>
  <c r="M409" i="5"/>
  <c r="M959" i="5"/>
  <c r="M1303" i="5"/>
  <c r="M1340" i="5"/>
  <c r="M771" i="5"/>
  <c r="M1266" i="5"/>
  <c r="M1812" i="5"/>
  <c r="M1300" i="5"/>
  <c r="M971" i="5"/>
  <c r="M1863" i="5"/>
  <c r="M195" i="5"/>
  <c r="M726" i="5"/>
  <c r="M716" i="5"/>
  <c r="M1873" i="5"/>
  <c r="M1270" i="5"/>
  <c r="M341" i="5"/>
  <c r="M1730" i="5"/>
  <c r="M45" i="5"/>
  <c r="M152" i="5"/>
  <c r="M260" i="5"/>
  <c r="M758" i="5"/>
  <c r="M310" i="5"/>
  <c r="M844" i="5"/>
  <c r="M60" i="5"/>
  <c r="M1558" i="5"/>
  <c r="M1408" i="5"/>
  <c r="M1206" i="5"/>
  <c r="M1790" i="5"/>
  <c r="M271" i="5"/>
  <c r="M1109" i="5"/>
  <c r="M1930" i="5"/>
  <c r="M1190" i="5"/>
  <c r="M1833" i="5"/>
  <c r="M1929" i="5"/>
  <c r="M536" i="5"/>
  <c r="M1005" i="5"/>
  <c r="M421" i="5"/>
  <c r="M1675" i="5"/>
  <c r="M1742" i="5"/>
  <c r="M321" i="5"/>
  <c r="M1356" i="5"/>
  <c r="M98" i="5"/>
  <c r="M962" i="5"/>
  <c r="M1521" i="5"/>
  <c r="M947" i="5"/>
  <c r="M602" i="5"/>
  <c r="M74" i="5"/>
  <c r="M243" i="5"/>
  <c r="M554" i="5"/>
  <c r="M1238" i="5"/>
  <c r="M606" i="5"/>
  <c r="M29" i="5"/>
  <c r="M905" i="5"/>
  <c r="M798" i="5"/>
  <c r="M1079" i="5"/>
  <c r="M268" i="5"/>
  <c r="M234" i="5"/>
  <c r="M356" i="5"/>
  <c r="M144" i="5"/>
  <c r="M1064" i="5"/>
  <c r="M888" i="5"/>
  <c r="M382" i="5"/>
  <c r="M72" i="5"/>
  <c r="M476" i="5"/>
  <c r="M1326" i="5"/>
  <c r="M1188" i="5"/>
  <c r="M1542" i="5"/>
  <c r="M1545" i="5"/>
  <c r="M337" i="5"/>
  <c r="M1369" i="5"/>
  <c r="M491" i="5"/>
  <c r="M1686" i="5"/>
  <c r="M1644" i="5"/>
  <c r="M1871" i="5"/>
  <c r="M1291" i="5"/>
  <c r="M1769" i="5"/>
  <c r="M1556" i="5"/>
  <c r="M694" i="5"/>
  <c r="M267" i="5"/>
  <c r="M768" i="5"/>
  <c r="M390" i="5"/>
  <c r="M1750" i="5"/>
  <c r="M1797" i="5"/>
  <c r="M19" i="5"/>
  <c r="M1973" i="5"/>
  <c r="M366" i="5"/>
  <c r="M1221" i="5"/>
  <c r="M1626" i="5"/>
  <c r="M878" i="5"/>
  <c r="M1810" i="5"/>
  <c r="M537" i="5"/>
  <c r="M1420" i="5"/>
  <c r="M28" i="5"/>
  <c r="M1373" i="5"/>
  <c r="M1226" i="5"/>
  <c r="M1578" i="5"/>
  <c r="M434" i="5"/>
  <c r="M1290" i="5"/>
  <c r="M617" i="5"/>
  <c r="M923" i="5"/>
  <c r="M769" i="5"/>
  <c r="M782" i="5"/>
  <c r="M698" i="5"/>
  <c r="M1764" i="5"/>
  <c r="M618" i="5"/>
  <c r="M345" i="5"/>
  <c r="M604" i="5"/>
  <c r="M1628" i="5"/>
  <c r="M820" i="5"/>
  <c r="M877" i="5"/>
  <c r="M1796" i="5"/>
  <c r="M1329" i="5"/>
  <c r="M614" i="5"/>
  <c r="M1728" i="5"/>
  <c r="M1805" i="5"/>
  <c r="M190" i="5"/>
  <c r="M1275" i="5"/>
  <c r="M1122" i="5"/>
  <c r="M1587" i="5"/>
  <c r="M1376" i="5"/>
  <c r="M642" i="5"/>
  <c r="M550" i="5"/>
  <c r="M1191" i="5"/>
  <c r="M1426" i="5"/>
  <c r="M1976" i="5"/>
  <c r="M1095" i="5"/>
  <c r="M985" i="5"/>
  <c r="M426" i="5"/>
  <c r="M1468" i="5"/>
  <c r="M1786" i="5"/>
  <c r="M30" i="5"/>
  <c r="M674" i="5"/>
  <c r="M1047" i="5"/>
  <c r="M1792" i="5"/>
  <c r="M1661" i="5"/>
  <c r="M681" i="5"/>
  <c r="M861" i="5"/>
  <c r="M926" i="5"/>
  <c r="M898" i="5"/>
  <c r="M395" i="5"/>
  <c r="M1523" i="5"/>
  <c r="M1950" i="5"/>
  <c r="M557" i="5"/>
  <c r="M259" i="5"/>
  <c r="M1673" i="5"/>
  <c r="M1547" i="5"/>
  <c r="M378" i="5"/>
  <c r="M1916" i="5"/>
  <c r="M83" i="5"/>
  <c r="M689" i="5"/>
  <c r="M1110" i="5"/>
  <c r="M304" i="5"/>
  <c r="M290" i="5"/>
  <c r="M1760" i="5"/>
  <c r="M1409" i="5"/>
  <c r="M1214" i="5"/>
  <c r="M373" i="5"/>
  <c r="M739" i="5"/>
  <c r="M731" i="5"/>
  <c r="M1081" i="5"/>
  <c r="M1044" i="5"/>
  <c r="M1761" i="5"/>
  <c r="M993" i="5"/>
  <c r="M1407" i="5"/>
  <c r="M423" i="5"/>
  <c r="M1561" i="5"/>
  <c r="M1213" i="5"/>
  <c r="M988" i="5"/>
  <c r="M1715" i="5"/>
  <c r="M808" i="5"/>
  <c r="M637" i="5"/>
  <c r="M1527" i="5"/>
  <c r="M1636" i="5"/>
  <c r="M922" i="5"/>
  <c r="M801" i="5"/>
  <c r="M1615" i="5"/>
  <c r="M1334" i="5"/>
  <c r="M903" i="5"/>
  <c r="M1217" i="5"/>
  <c r="M1851" i="5"/>
  <c r="M1180" i="5"/>
  <c r="M1011" i="5"/>
  <c r="M1659" i="5"/>
  <c r="M451" i="5"/>
  <c r="M1927" i="5"/>
  <c r="M1241" i="5"/>
  <c r="M1841" i="5"/>
  <c r="M66" i="5"/>
  <c r="M303" i="5"/>
  <c r="M678" i="5"/>
  <c r="M1272" i="5"/>
  <c r="M1825" i="5"/>
  <c r="M443" i="5"/>
  <c r="M805" i="5"/>
  <c r="M1148" i="5"/>
  <c r="M1840" i="5"/>
  <c r="M961" i="5"/>
  <c r="M1103" i="5"/>
  <c r="M1185" i="5"/>
  <c r="M238" i="5"/>
  <c r="M39" i="5"/>
  <c r="M1100" i="5"/>
  <c r="M929" i="5"/>
  <c r="M76" i="5"/>
  <c r="M1378" i="5"/>
  <c r="M1949" i="5"/>
  <c r="M199" i="5"/>
  <c r="M1152" i="5"/>
  <c r="M309" i="5"/>
  <c r="M1710" i="5"/>
  <c r="M1492" i="5"/>
  <c r="M1583" i="5"/>
  <c r="M1972" i="5"/>
  <c r="M61" i="5"/>
  <c r="M1117" i="5"/>
  <c r="M1127" i="5"/>
  <c r="M1925" i="5"/>
  <c r="M730" i="5"/>
  <c r="M1307" i="5"/>
  <c r="M982" i="5"/>
  <c r="M1017" i="5"/>
  <c r="M1490" i="5"/>
  <c r="M1399" i="5"/>
  <c r="M448" i="5"/>
  <c r="M1218" i="5"/>
  <c r="M1045" i="5"/>
  <c r="M1129" i="5"/>
  <c r="M1585" i="5"/>
  <c r="M676" i="5"/>
  <c r="M1053" i="5"/>
  <c r="M109" i="5"/>
  <c r="M376" i="5"/>
  <c r="M1433" i="5"/>
  <c r="M1529" i="5"/>
  <c r="M1668" i="5"/>
  <c r="M1212" i="5"/>
  <c r="M1935" i="5"/>
  <c r="M1476" i="5"/>
  <c r="M1876" i="5"/>
  <c r="M649" i="5"/>
  <c r="M1887" i="5"/>
  <c r="M1888" i="5"/>
  <c r="M1975" i="5"/>
  <c r="M1199" i="5"/>
  <c r="M1208" i="5"/>
  <c r="M362" i="5"/>
  <c r="M1154" i="5"/>
  <c r="M1075" i="5"/>
  <c r="M638" i="5"/>
  <c r="M380" i="5"/>
  <c r="M1619" i="5"/>
  <c r="M1094" i="5"/>
  <c r="M1908" i="5"/>
  <c r="M564" i="5"/>
  <c r="M396" i="5"/>
  <c r="M935" i="5"/>
  <c r="M372" i="5"/>
  <c r="M727" i="5"/>
  <c r="M702" i="5"/>
  <c r="M1576" i="5"/>
  <c r="M1762" i="5"/>
  <c r="M1097" i="5"/>
  <c r="M1451" i="5"/>
  <c r="M15" i="5"/>
  <c r="M777" i="5"/>
  <c r="M105" i="5"/>
  <c r="M64" i="5"/>
  <c r="M343" i="5"/>
  <c r="M444" i="5"/>
  <c r="M734" i="5"/>
  <c r="M841" i="5"/>
  <c r="M517" i="5"/>
  <c r="M608" i="5"/>
  <c r="M1799" i="5"/>
  <c r="M148" i="5"/>
  <c r="M1090" i="5"/>
  <c r="M188" i="5"/>
  <c r="M1536" i="5"/>
  <c r="M1872" i="5"/>
  <c r="M1836" i="5"/>
  <c r="M384" i="5"/>
  <c r="M1482" i="5"/>
  <c r="M1070" i="5"/>
  <c r="M741" i="5"/>
  <c r="M939" i="5"/>
  <c r="M352" i="5"/>
  <c r="M197" i="5"/>
  <c r="M151" i="5"/>
  <c r="M1385" i="5"/>
  <c r="M332" i="5"/>
  <c r="M468" i="5"/>
  <c r="M846" i="5"/>
  <c r="M1014" i="5"/>
  <c r="M104" i="5"/>
  <c r="M887" i="5"/>
  <c r="M425" i="5"/>
  <c r="M889" i="5"/>
  <c r="M1284" i="5"/>
  <c r="M980" i="5"/>
  <c r="M490" i="5"/>
  <c r="M733" i="5"/>
  <c r="M1759" i="5"/>
  <c r="M1273" i="5"/>
  <c r="M481" i="5"/>
  <c r="M201" i="5"/>
  <c r="M1368" i="5"/>
  <c r="M194" i="5"/>
  <c r="M1020" i="5"/>
  <c r="M442" i="5"/>
  <c r="M112" i="5"/>
  <c r="M1832" i="5"/>
  <c r="M1316" i="5"/>
  <c r="M724" i="5"/>
  <c r="M1140" i="5"/>
  <c r="M860" i="5"/>
  <c r="M1822" i="5"/>
  <c r="M1379" i="5"/>
  <c r="M359" i="5"/>
  <c r="M399" i="5"/>
  <c r="M1262" i="5"/>
  <c r="M387" i="5"/>
  <c r="M553" i="5"/>
  <c r="M1924" i="5"/>
  <c r="M1271" i="5"/>
  <c r="M1894" i="5"/>
  <c r="M244" i="5"/>
  <c r="M346" i="5"/>
  <c r="M1959" i="5"/>
  <c r="M1624" i="5"/>
  <c r="M489" i="5"/>
  <c r="M157" i="5"/>
  <c r="M1066" i="5"/>
  <c r="M282" i="5"/>
  <c r="M720" i="5"/>
  <c r="M1410" i="5"/>
  <c r="M1915" i="5"/>
  <c r="M328" i="5"/>
  <c r="M1650" i="5"/>
  <c r="M1771" i="5"/>
  <c r="M1364" i="5"/>
  <c r="M1533" i="5"/>
  <c r="M654" i="5"/>
  <c r="M981" i="5"/>
  <c r="M937" i="5"/>
  <c r="M1220" i="5"/>
  <c r="M1269" i="5"/>
  <c r="M1042" i="5"/>
  <c r="M899" i="5"/>
  <c r="M1563" i="5"/>
  <c r="M364" i="5"/>
  <c r="M1565" i="5"/>
  <c r="M715" i="5"/>
  <c r="M1380" i="5"/>
  <c r="M1538" i="5"/>
  <c r="M1882" i="5"/>
  <c r="M1773" i="5"/>
  <c r="M677" i="5"/>
  <c r="M77" i="5"/>
  <c r="M795" i="5"/>
  <c r="M646" i="5"/>
  <c r="M823" i="5"/>
  <c r="M1504" i="5"/>
  <c r="M1325" i="5"/>
  <c r="M1569" i="5"/>
  <c r="M1768" i="5"/>
  <c r="M1532" i="5"/>
  <c r="M417" i="5"/>
  <c r="M530" i="5"/>
  <c r="N2" i="5"/>
  <c r="M970" i="5"/>
  <c r="M427" i="5"/>
  <c r="M1727" i="5"/>
  <c r="M1096" i="5"/>
  <c r="M1804" i="5"/>
  <c r="M1579" i="5"/>
  <c r="M821" i="5"/>
  <c r="M1416" i="5"/>
  <c r="M1611" i="5"/>
  <c r="M964" i="5"/>
  <c r="M1606" i="5"/>
  <c r="M512" i="5"/>
  <c r="M42" i="5"/>
  <c r="M1716" i="5"/>
  <c r="M121" i="5"/>
  <c r="M613" i="5"/>
  <c r="M1008" i="5"/>
  <c r="M1912" i="5"/>
  <c r="M411" i="5"/>
  <c r="M367" i="5"/>
  <c r="M1362" i="5"/>
  <c r="M73" i="5"/>
  <c r="M435" i="5"/>
  <c r="M1203" i="5"/>
  <c r="M538" i="5"/>
  <c r="M1105" i="5"/>
  <c r="M691" i="5"/>
  <c r="M1969" i="5"/>
  <c r="M62" i="5"/>
  <c r="M978" i="5"/>
  <c r="M1610" i="5"/>
  <c r="M480" i="5"/>
  <c r="M161" i="5"/>
  <c r="M1946" i="5"/>
  <c r="M515" i="5"/>
  <c r="M1387" i="5"/>
  <c r="M930" i="5"/>
  <c r="M1958" i="5"/>
  <c r="M577" i="5"/>
  <c r="M1251" i="5"/>
  <c r="M1264" i="5"/>
  <c r="M1305" i="5"/>
  <c r="M1543" i="5"/>
  <c r="M1844" i="5"/>
  <c r="M1193" i="5"/>
  <c r="M248" i="5"/>
  <c r="M1464" i="5"/>
  <c r="M1933" i="5"/>
  <c r="M245" i="5"/>
  <c r="M1691" i="5"/>
  <c r="M1467" i="5"/>
  <c r="M486" i="5"/>
  <c r="M558" i="5"/>
  <c r="M1481" i="5"/>
  <c r="M594" i="5"/>
  <c r="M299" i="5"/>
  <c r="M685" i="5"/>
  <c r="M86" i="5"/>
  <c r="M1301" i="5"/>
  <c r="M838" i="5"/>
  <c r="M616" i="5"/>
  <c r="M1169" i="5"/>
  <c r="M1150" i="5"/>
  <c r="M1134" i="5"/>
  <c r="M18" i="5"/>
  <c r="M1842" i="5"/>
  <c r="M1682" i="5"/>
  <c r="M350" i="5"/>
  <c r="M1179" i="5"/>
  <c r="M1256" i="5"/>
  <c r="M1440" i="5"/>
  <c r="M1749" i="5"/>
  <c r="M571" i="5"/>
  <c r="M1177" i="5"/>
  <c r="M650" i="5"/>
  <c r="M977" i="5"/>
  <c r="M764" i="5"/>
  <c r="M1807" i="5"/>
  <c r="M556" i="5"/>
  <c r="M1344" i="5"/>
  <c r="M940" i="5"/>
  <c r="M324" i="5"/>
  <c r="M1549" i="5"/>
  <c r="M270" i="5"/>
  <c r="M1588" i="5"/>
  <c r="M196" i="5"/>
  <c r="M772" i="5"/>
  <c r="M1074" i="5"/>
  <c r="M1332" i="5"/>
  <c r="M1396" i="5"/>
  <c r="M1868" i="5"/>
  <c r="M1010" i="5"/>
  <c r="M433" i="5"/>
  <c r="M137" i="5"/>
  <c r="M1783" i="5"/>
  <c r="M1246" i="5"/>
  <c r="M1968" i="5"/>
  <c r="M1033" i="5"/>
  <c r="M1699" i="5"/>
  <c r="M1643" i="5"/>
  <c r="M965" i="5"/>
  <c r="M1517" i="5"/>
  <c r="M1333" i="5"/>
  <c r="M1363" i="5"/>
  <c r="M228" i="5"/>
  <c r="M1174" i="5"/>
  <c r="M1039" i="5"/>
  <c r="M1126" i="5"/>
  <c r="M1051" i="5"/>
  <c r="M1646" i="5"/>
  <c r="M1605" i="5"/>
  <c r="M647" i="5"/>
  <c r="M1622" i="5"/>
  <c r="M510" i="5"/>
  <c r="M1518" i="5"/>
  <c r="M636" i="5"/>
  <c r="M817" i="5"/>
  <c r="M1658" i="5"/>
  <c r="M1794" i="5"/>
  <c r="M497" i="5"/>
  <c r="M1231" i="5"/>
  <c r="M743" i="5"/>
  <c r="M1560" i="5"/>
  <c r="M968" i="5"/>
  <c r="M1366" i="5"/>
  <c r="M1069" i="5"/>
  <c r="M1520" i="5"/>
  <c r="M1233" i="5"/>
  <c r="M842" i="5"/>
  <c r="M237" i="5"/>
  <c r="M1487" i="5"/>
  <c r="M1299" i="5"/>
  <c r="M927" i="5"/>
  <c r="M1638" i="5"/>
  <c r="M1502" i="5"/>
  <c r="M895" i="5"/>
  <c r="M1059" i="5"/>
  <c r="M814" i="5"/>
  <c r="M181" i="5"/>
  <c r="M113" i="5"/>
  <c r="M533" i="5"/>
  <c r="M1444" i="5"/>
  <c r="M385" i="5"/>
  <c r="M1801" i="5"/>
  <c r="M673" i="5"/>
  <c r="M1449" i="5"/>
  <c r="M822" i="5"/>
  <c r="M1461" i="5"/>
  <c r="M155" i="5"/>
  <c r="M1209" i="5"/>
  <c r="M97" i="5"/>
  <c r="M1236" i="5"/>
  <c r="M1098" i="5"/>
  <c r="M1202" i="5"/>
  <c r="M658" i="5"/>
  <c r="M945" i="5"/>
  <c r="M652" i="5"/>
  <c r="M1414" i="5"/>
  <c r="M639" i="5"/>
  <c r="M470" i="5"/>
  <c r="M921" i="5"/>
  <c r="M1546" i="5"/>
  <c r="M405" i="5"/>
  <c r="M1466" i="5"/>
  <c r="M641" i="5"/>
  <c r="M701" i="5"/>
  <c r="M438" i="5"/>
  <c r="M327" i="5"/>
  <c r="M998" i="5"/>
  <c r="M1151" i="5"/>
  <c r="M974" i="5"/>
  <c r="M1187" i="5"/>
  <c r="M906" i="5"/>
  <c r="M1666" i="5"/>
  <c r="M643" i="5"/>
  <c r="M1711" i="5"/>
  <c r="M347" i="5"/>
  <c r="M355" i="5"/>
  <c r="M1592" i="5"/>
  <c r="M849" i="5"/>
  <c r="M1703" i="5"/>
  <c r="M1479" i="5"/>
  <c r="M615" i="5"/>
  <c r="M1186" i="5"/>
  <c r="M1921" i="5"/>
  <c r="M693" i="5"/>
  <c r="M1339" i="5"/>
  <c r="M393" i="5"/>
  <c r="M1035" i="5"/>
  <c r="M1524" i="5"/>
  <c r="M330" i="5"/>
  <c r="M1457" i="5"/>
  <c r="M742" i="5"/>
  <c r="M285" i="5"/>
  <c r="M847" i="5"/>
  <c r="M24" i="5"/>
  <c r="M1101" i="5"/>
  <c r="M1463" i="5"/>
  <c r="M759" i="5"/>
  <c r="M1683" i="5"/>
  <c r="M1342" i="5"/>
  <c r="M236" i="5"/>
  <c r="M1063" i="5"/>
  <c r="M36" i="5"/>
  <c r="M1474" i="5"/>
  <c r="M1248" i="5"/>
  <c r="M1726" i="5"/>
  <c r="M1058" i="5"/>
  <c r="M1136" i="5"/>
  <c r="M1124" i="5"/>
  <c r="M363" i="5"/>
  <c r="M1293" i="5"/>
  <c r="M1168" i="5"/>
  <c r="M1317" i="5"/>
  <c r="M1494" i="5"/>
  <c r="M1006" i="5"/>
  <c r="M607" i="5"/>
  <c r="M1678" i="5"/>
  <c r="M154" i="5"/>
  <c r="M609" i="5"/>
  <c r="M1577" i="5"/>
  <c r="M1411" i="5"/>
  <c r="M942" i="5"/>
  <c r="M568" i="5"/>
  <c r="M1751" i="5"/>
  <c r="M242" i="5"/>
  <c r="M1951" i="5"/>
  <c r="M549" i="5"/>
  <c r="M1507" i="5"/>
  <c r="M1597" i="5"/>
  <c r="M1787" i="5"/>
  <c r="M305" i="5"/>
  <c r="M1229" i="5"/>
  <c r="M976" i="5"/>
  <c r="M559" i="5"/>
  <c r="M1704" i="5"/>
  <c r="M1263" i="5"/>
  <c r="M1904" i="5"/>
  <c r="M1544" i="5"/>
  <c r="M812" i="5"/>
  <c r="M1189" i="5"/>
  <c r="M1004" i="5"/>
  <c r="M1595" i="5"/>
  <c r="M316" i="5"/>
  <c r="M127" i="5"/>
  <c r="M1535" i="5"/>
  <c r="M223" i="5"/>
  <c r="M562" i="5"/>
  <c r="M1745" i="5"/>
  <c r="M1402" i="5"/>
  <c r="M1345" i="5"/>
  <c r="M1350" i="5"/>
  <c r="M1304" i="5"/>
  <c r="M471" i="5"/>
  <c r="M610" i="5"/>
  <c r="M295" i="5"/>
  <c r="M453" i="5"/>
  <c r="M186" i="5"/>
  <c r="M313" i="5"/>
  <c r="M1853" i="5"/>
  <c r="M1603" i="5"/>
  <c r="M1104" i="5"/>
  <c r="M1612" i="5"/>
  <c r="M989" i="5"/>
  <c r="M1041" i="5"/>
  <c r="M221" i="5"/>
  <c r="M1178" i="5"/>
  <c r="M1830" i="5"/>
  <c r="M1283" i="5"/>
  <c r="M519" i="5"/>
  <c r="M1423" i="5"/>
  <c r="M1158" i="5"/>
  <c r="M103" i="5"/>
  <c r="M807" i="5"/>
  <c r="M150" i="5"/>
  <c r="M1046" i="5"/>
  <c r="M165" i="5"/>
  <c r="M1627" i="5"/>
  <c r="M55" i="5"/>
  <c r="M1470" i="5"/>
  <c r="M866" i="5"/>
  <c r="M1343" i="5"/>
  <c r="M850" i="5"/>
  <c r="M534" i="5"/>
  <c r="M1093" i="5"/>
  <c r="M383" i="5"/>
  <c r="M124" i="5"/>
  <c r="M37" i="5"/>
  <c r="M578" i="5"/>
  <c r="M1677" i="5"/>
  <c r="M784" i="5"/>
  <c r="M447" i="5"/>
  <c r="M81" i="5"/>
  <c r="M357" i="5"/>
  <c r="M611" i="5"/>
  <c r="M193" i="5"/>
  <c r="M1519" i="5"/>
  <c r="M488" i="5"/>
  <c r="M896" i="5"/>
  <c r="M535" i="5"/>
  <c r="M1891" i="5"/>
  <c r="M1257" i="5"/>
  <c r="M485" i="5"/>
  <c r="M139" i="5"/>
  <c r="M287" i="5"/>
  <c r="M1413" i="5"/>
  <c r="M574" i="5"/>
  <c r="M1195" i="5"/>
  <c r="M1522" i="5"/>
  <c r="M40" i="5"/>
  <c r="M1471" i="5"/>
  <c r="M1823" i="5"/>
  <c r="M1452" i="5"/>
  <c r="M431" i="5"/>
  <c r="M484" i="5"/>
  <c r="M99" i="5"/>
  <c r="M682" i="5"/>
  <c r="M1078" i="5"/>
  <c r="M1748" i="5"/>
  <c r="M1281" i="5"/>
  <c r="M1435" i="5"/>
  <c r="M1428" i="5"/>
  <c r="M1630" i="5"/>
  <c r="M65" i="5"/>
  <c r="M1403" i="5"/>
  <c r="M118" i="5"/>
  <c r="M1473" i="5"/>
  <c r="M1436" i="5"/>
  <c r="M634" i="5"/>
  <c r="M1550" i="5"/>
  <c r="M1354" i="5"/>
  <c r="M573" i="5"/>
  <c r="M1337" i="5"/>
  <c r="M551" i="5"/>
  <c r="M1729" i="5"/>
  <c r="M1458" i="5"/>
  <c r="M69" i="5"/>
  <c r="M619" i="5"/>
  <c r="M975" i="5"/>
  <c r="M1120" i="5"/>
  <c r="M338" i="5"/>
  <c r="M1034" i="5"/>
  <c r="M1845" i="5"/>
  <c r="M1355" i="5"/>
  <c r="M1432" i="5"/>
  <c r="M934" i="5"/>
  <c r="M1335" i="5"/>
  <c r="M1112" i="5"/>
  <c r="M1388" i="5"/>
  <c r="M455" i="5"/>
  <c r="M183" i="5"/>
  <c r="M1970" i="5"/>
  <c r="M1800" i="5"/>
  <c r="M1884" i="5"/>
  <c r="M162" i="5"/>
  <c r="M101" i="5"/>
  <c r="M198" i="5"/>
  <c r="M683" i="5"/>
  <c r="M349" i="5"/>
  <c r="M1232" i="5"/>
  <c r="M1957" i="5"/>
  <c r="M1477" i="5"/>
  <c r="M1672" i="5"/>
  <c r="M1145" i="5"/>
  <c r="M445" i="5"/>
  <c r="M102" i="5"/>
  <c r="M452" i="5"/>
  <c r="M1173" i="5"/>
  <c r="M1404" i="5"/>
  <c r="M1802" i="5"/>
  <c r="M1359" i="5"/>
  <c r="M1705" i="5"/>
  <c r="M508" i="5"/>
  <c r="M400" i="5"/>
  <c r="M1311" i="5"/>
  <c r="M973" i="5"/>
  <c r="M757" i="5"/>
  <c r="M1111" i="5"/>
  <c r="M824" i="5"/>
  <c r="M938" i="5"/>
  <c r="M1207" i="5"/>
  <c r="M1883" i="5"/>
  <c r="M1230" i="5"/>
  <c r="M1163" i="5"/>
  <c r="M1625" i="5"/>
  <c r="M1954" i="5"/>
  <c r="M1312" i="5"/>
  <c r="M1313" i="5"/>
  <c r="M23" i="5"/>
  <c r="M1855" i="5"/>
  <c r="M963" i="5"/>
  <c r="M597" i="5"/>
  <c r="M853" i="5"/>
  <c r="M368" i="5"/>
  <c r="M1285" i="5"/>
  <c r="M1875" i="5"/>
  <c r="M289" i="5"/>
  <c r="M439" i="5"/>
  <c r="M1839" i="5"/>
  <c r="M900" i="5"/>
  <c r="M1960" i="5"/>
  <c r="M205" i="5"/>
  <c r="M413" i="5"/>
  <c r="M781" i="5"/>
  <c r="M1567" i="5"/>
  <c r="M579" i="5"/>
  <c r="M1724" i="5"/>
  <c r="M145" i="5"/>
  <c r="M207" i="5"/>
  <c r="M591" i="5"/>
  <c r="M1219" i="5"/>
  <c r="M1712" i="5"/>
  <c r="M521" i="5"/>
  <c r="M1398" i="5"/>
  <c r="M179" i="5"/>
  <c r="M1837" i="5"/>
  <c r="M182" i="5"/>
  <c r="M864" i="5"/>
  <c r="M1500" i="5"/>
  <c r="M881" i="5"/>
  <c r="M561" i="5"/>
  <c r="M1210" i="5"/>
  <c r="M1865" i="5"/>
  <c r="M555" i="5"/>
  <c r="M1932" i="5"/>
  <c r="M348" i="5"/>
  <c r="M397" i="5"/>
  <c r="M511" i="5"/>
  <c r="M526" i="5"/>
  <c r="M1763" i="5"/>
  <c r="M1156" i="5"/>
  <c r="M598" i="5"/>
  <c r="M1462" i="5"/>
  <c r="M474" i="5"/>
  <c r="M1765" i="5"/>
  <c r="M1060" i="5"/>
  <c r="M467" i="5"/>
  <c r="M1280" i="5"/>
  <c r="M1119" i="5"/>
  <c r="M1144" i="5"/>
  <c r="M1003" i="5"/>
  <c r="M1065" i="5"/>
  <c r="M1297" i="5"/>
  <c r="M1315" i="5"/>
  <c r="M1850" i="5"/>
  <c r="M1475" i="5"/>
  <c r="M1920" i="5"/>
  <c r="M1421" i="5"/>
  <c r="M1680" i="5"/>
  <c r="M1453" i="5"/>
  <c r="M1528" i="5"/>
  <c r="M1125" i="5"/>
  <c r="M235" i="5"/>
  <c r="M1564" i="5"/>
  <c r="M836" i="5"/>
  <c r="M1670" i="5"/>
  <c r="M1489" i="5"/>
  <c r="M1966" i="5"/>
  <c r="M1448" i="5"/>
  <c r="M1509" i="5"/>
  <c r="M263" i="5"/>
  <c r="M1713" i="5"/>
  <c r="M1198" i="5"/>
  <c r="M1721" i="5"/>
  <c r="M469" i="5"/>
  <c r="M1455" i="5"/>
  <c r="M1130" i="5"/>
  <c r="M318" i="5"/>
  <c r="M754" i="5"/>
  <c r="M494" i="5"/>
  <c r="M605" i="5"/>
  <c r="M1000" i="5"/>
  <c r="M156" i="5"/>
  <c r="M1570" i="5"/>
  <c r="M1717" i="5"/>
  <c r="M1025" i="5"/>
  <c r="M1723" i="5"/>
  <c r="M315" i="5"/>
  <c r="M1223" i="5"/>
  <c r="M1971" i="5"/>
  <c r="M450" i="5"/>
  <c r="M728" i="5"/>
  <c r="M1365" i="5"/>
  <c r="M1548" i="5"/>
  <c r="M178" i="5"/>
  <c r="M1255" i="5"/>
  <c r="M1171" i="5"/>
  <c r="M110" i="5"/>
  <c r="M138" i="5"/>
  <c r="M180" i="5"/>
  <c r="M1348" i="5"/>
  <c r="M857" i="5"/>
  <c r="M298" i="5"/>
  <c r="M1328" i="5"/>
  <c r="M283" i="5"/>
  <c r="M1318" i="5"/>
  <c r="M306" i="5"/>
  <c r="M85" i="5"/>
  <c r="M1906" i="5"/>
  <c r="M1708" i="5"/>
  <c r="M802" i="5"/>
  <c r="M1591" i="5"/>
  <c r="M1753" i="5"/>
  <c r="M1437" i="5"/>
  <c r="M1642" i="5"/>
  <c r="M1182" i="5"/>
  <c r="M770" i="5"/>
  <c r="M1893" i="5"/>
  <c r="M1288" i="5"/>
  <c r="M33" i="5"/>
  <c r="M1243" i="5"/>
  <c r="M651" i="5"/>
  <c r="M1425" i="5"/>
  <c r="M1741" i="5"/>
  <c r="M1961" i="5"/>
  <c r="M920" i="5"/>
  <c r="M1026" i="5"/>
  <c r="M592" i="5"/>
  <c r="M297" i="5"/>
  <c r="M818" i="5"/>
  <c r="M919" i="5"/>
  <c r="M1030" i="5"/>
  <c r="M932" i="5"/>
  <c r="M513" i="5"/>
  <c r="M1886" i="5"/>
  <c r="M995" i="5"/>
  <c r="M1671" i="5"/>
  <c r="M514" i="5"/>
  <c r="M219" i="5"/>
  <c r="M1826" i="5"/>
  <c r="M164" i="5"/>
  <c r="M1573" i="5"/>
  <c r="M1040" i="5"/>
  <c r="M1589" i="5"/>
  <c r="M1526" i="5"/>
  <c r="M632" i="5"/>
  <c r="M1928" i="5"/>
  <c r="M1031" i="5"/>
  <c r="M1102" i="5"/>
  <c r="M699" i="5"/>
  <c r="M695" i="5"/>
  <c r="M428" i="5"/>
  <c r="M863" i="5"/>
  <c r="M924" i="5"/>
  <c r="M572" i="5"/>
  <c r="M901" i="5"/>
  <c r="M1292" i="5"/>
  <c r="M1216" i="5"/>
  <c r="M257" i="5"/>
  <c r="M493" i="5"/>
  <c r="M71" i="5"/>
  <c r="M1274" i="5"/>
  <c r="M661" i="5"/>
  <c r="M280" i="5"/>
  <c r="M1181" i="5"/>
  <c r="M1092" i="5"/>
  <c r="M1874" i="5"/>
  <c r="M1499" i="5"/>
  <c r="M1106" i="5"/>
  <c r="M354" i="5"/>
  <c r="M1539" i="5"/>
  <c r="M773" i="5"/>
  <c r="M567" i="5"/>
  <c r="M1720" i="5"/>
  <c r="M279" i="5"/>
  <c r="M166" i="5"/>
  <c r="M478" i="5"/>
  <c r="M412" i="5"/>
  <c r="M983" i="5"/>
  <c r="M38" i="5"/>
  <c r="M225" i="5"/>
  <c r="M141" i="5"/>
  <c r="M1061" i="5"/>
  <c r="M1091" i="5"/>
  <c r="M1138" i="5"/>
  <c r="M941" i="5"/>
  <c r="M126" i="5"/>
  <c r="M1176" i="5"/>
  <c r="M167" i="5"/>
  <c r="M1640" i="5"/>
  <c r="M1599" i="5"/>
  <c r="M687" i="5"/>
  <c r="M1881" i="5"/>
  <c r="M1922" i="5"/>
  <c r="M1879" i="5"/>
  <c r="M936" i="5"/>
  <c r="M331" i="5"/>
  <c r="M414" i="5"/>
  <c r="M1843" i="5"/>
  <c r="M342" i="5"/>
  <c r="M775" i="5"/>
  <c r="M1506" i="5"/>
  <c r="M1375" i="5"/>
  <c r="M1781" i="5"/>
  <c r="M994" i="5"/>
  <c r="M389" i="5"/>
  <c r="M1349" i="5"/>
  <c r="M779" i="5"/>
  <c r="M394" i="5"/>
  <c r="M732" i="5"/>
  <c r="M386" i="5"/>
  <c r="M1824" i="5"/>
  <c r="M1581" i="5"/>
  <c r="M1667" i="5"/>
  <c r="M27" i="5"/>
  <c r="M1719" i="5"/>
  <c r="M1662" i="5"/>
  <c r="M1393" i="5"/>
  <c r="M1309" i="5"/>
  <c r="M1298" i="5"/>
  <c r="M522" i="5"/>
  <c r="M1184" i="5"/>
  <c r="M320" i="5"/>
  <c r="M323" i="5"/>
  <c r="M1967" i="5"/>
  <c r="M1754" i="5"/>
  <c r="M403" i="5"/>
  <c r="M640" i="5"/>
  <c r="M371" i="5"/>
  <c r="M294" i="5"/>
  <c r="M1049" i="5"/>
  <c r="M240" i="5"/>
  <c r="M233" i="5"/>
  <c r="M884" i="5"/>
  <c r="M1294" i="5"/>
  <c r="M1113" i="5"/>
  <c r="M960" i="5"/>
  <c r="M1128" i="5"/>
  <c r="M1445" i="5"/>
  <c r="M1357" i="5"/>
  <c r="M191" i="5"/>
  <c r="M264" i="5"/>
  <c r="M1512" i="5"/>
  <c r="M1788" i="5"/>
  <c r="M1947" i="5"/>
  <c r="M1633" i="5"/>
  <c r="M1254" i="5"/>
  <c r="M891" i="5"/>
  <c r="M44" i="5"/>
  <c r="M1143" i="5"/>
  <c r="M1681" i="5"/>
  <c r="M1080" i="5"/>
  <c r="M894" i="5"/>
  <c r="M1596" i="5"/>
  <c r="M1687" i="5"/>
  <c r="M1085" i="5"/>
  <c r="M862" i="5"/>
  <c r="M1541" i="5"/>
  <c r="M1308" i="5"/>
  <c r="M1149" i="5"/>
  <c r="M206" i="5"/>
  <c r="M525" i="5"/>
  <c r="M1516" i="5"/>
  <c r="M1878" i="5"/>
  <c r="M1553" i="5"/>
  <c r="M657" i="5"/>
  <c r="M761" i="5"/>
  <c r="M1948" i="5"/>
  <c r="M1394" i="5"/>
  <c r="M1002" i="5"/>
  <c r="M1647" i="5"/>
  <c r="M1469" i="5"/>
  <c r="M1310" i="5"/>
  <c r="M692" i="5"/>
  <c r="M1571" i="5"/>
  <c r="M1639" i="5"/>
  <c r="M200" i="5"/>
  <c r="M255" i="5"/>
  <c r="M495" i="5"/>
  <c r="M220" i="5"/>
  <c r="M1635" i="5"/>
  <c r="M1115" i="5"/>
  <c r="M275" i="5"/>
  <c r="M804" i="5"/>
  <c r="M984" i="5"/>
  <c r="M402" i="5"/>
  <c r="M1923" i="5"/>
  <c r="M1459" i="5"/>
  <c r="M375" i="5"/>
  <c r="M1632" i="5"/>
  <c r="M277" i="5"/>
  <c r="M1438" i="5"/>
  <c r="M419" i="5"/>
  <c r="M1330" i="5"/>
  <c r="M1250" i="5"/>
  <c r="M143" i="5"/>
  <c r="M719" i="5"/>
  <c r="M1621" i="5"/>
  <c r="M78" i="5"/>
  <c r="M1574" i="5"/>
  <c r="M1752" i="5"/>
  <c r="M1415" i="5"/>
  <c r="M344" i="5"/>
  <c r="M593" i="5"/>
  <c r="M778" i="5"/>
  <c r="M249" i="5"/>
  <c r="M329" i="5"/>
  <c r="M810" i="5"/>
  <c r="M1974" i="5"/>
  <c r="M291" i="5"/>
  <c r="M32" i="5"/>
  <c r="M1767" i="5"/>
  <c r="M780" i="5"/>
  <c r="M1338" i="5"/>
  <c r="M1689" i="5"/>
  <c r="M189" i="5"/>
  <c r="M1572" i="5"/>
  <c r="M774" i="5"/>
  <c r="M858" i="5"/>
  <c r="M1132" i="5"/>
  <c r="M570" i="5"/>
  <c r="M931" i="5"/>
  <c r="M424" i="5"/>
  <c r="M483" i="5"/>
  <c r="M518" i="5"/>
  <c r="M1707" i="5"/>
  <c r="M1575" i="5"/>
  <c r="M1424" i="5"/>
  <c r="M106" i="5"/>
  <c r="M1834" i="5"/>
  <c r="M261" i="5"/>
  <c r="M1665" i="5"/>
  <c r="M122" i="5"/>
  <c r="M1245" i="5"/>
  <c r="M84" i="5"/>
  <c r="M859" i="5"/>
  <c r="M25" i="5"/>
  <c r="M301" i="5"/>
  <c r="M686" i="5"/>
  <c r="M986" i="5"/>
  <c r="M312" i="5"/>
  <c r="M1056" i="5"/>
  <c r="M1135" i="5"/>
  <c r="M286" i="5"/>
  <c r="M230" i="5"/>
  <c r="M1265" i="5"/>
  <c r="M406" i="5"/>
  <c r="M296" i="5"/>
  <c r="M1170" i="5"/>
  <c r="M1562" i="5"/>
  <c r="M1383" i="5"/>
  <c r="M737" i="5"/>
  <c r="M116" i="5"/>
  <c r="M1390" i="5"/>
  <c r="M1952" i="5"/>
  <c r="M688" i="5"/>
  <c r="M1963" i="5"/>
  <c r="M1905" i="5"/>
  <c r="M575" i="5"/>
  <c r="M796" i="5"/>
  <c r="M1846" i="5"/>
  <c r="M566" i="5"/>
  <c r="M946" i="5"/>
  <c r="M1965" i="5"/>
  <c r="M246" i="5"/>
  <c r="M1551" i="5"/>
  <c r="M969" i="5"/>
  <c r="M449" i="5"/>
  <c r="M70" i="5"/>
  <c r="M41" i="5"/>
  <c r="M1296" i="5"/>
  <c r="M34" i="5"/>
  <c r="M722" i="5"/>
  <c r="M1446" i="5"/>
  <c r="M886" i="5"/>
  <c r="M890" i="5"/>
  <c r="M1495" i="5"/>
  <c r="M241" i="5"/>
  <c r="M524" i="5"/>
  <c r="M1803" i="5"/>
  <c r="M620" i="5"/>
  <c r="M336" i="5"/>
  <c r="M1211" i="5"/>
  <c r="M1505" i="5"/>
  <c r="M645" i="5"/>
  <c r="M1258" i="5"/>
  <c r="M1324" i="5"/>
  <c r="M1371" i="5"/>
  <c r="M918" i="5"/>
  <c r="M1153" i="5"/>
  <c r="M1641" i="5"/>
  <c r="M209" i="5"/>
  <c r="M813" i="5"/>
  <c r="M1287" i="5"/>
  <c r="M1239" i="5"/>
  <c r="M1077" i="5"/>
  <c r="M1131" i="5"/>
  <c r="M1552" i="5"/>
  <c r="M1268" i="5"/>
  <c r="M966" i="5"/>
  <c r="M1870" i="5"/>
  <c r="M262" i="5"/>
  <c r="M1919" i="5"/>
  <c r="M1253" i="5"/>
  <c r="M1740" i="5"/>
  <c r="M967" i="5"/>
  <c r="M340" i="5"/>
  <c r="M1480" i="5"/>
  <c r="M516" i="5"/>
  <c r="M339" i="5"/>
  <c r="M185" i="5"/>
  <c r="M302" i="5"/>
  <c r="M1341" i="5"/>
  <c r="M532" i="5"/>
  <c r="M17" i="5"/>
  <c r="M407" i="5"/>
  <c r="M475" i="5"/>
  <c r="M1023" i="5"/>
  <c r="M436" i="5"/>
  <c r="M1204" i="5"/>
  <c r="M1501" i="5"/>
  <c r="M1537" i="5"/>
  <c r="M1139" i="5"/>
  <c r="M153" i="5"/>
  <c r="M146" i="5"/>
  <c r="M1441" i="5"/>
  <c r="M115" i="5"/>
  <c r="M1322" i="5"/>
  <c r="M254" i="5"/>
  <c r="M944" i="5"/>
  <c r="M560" i="5"/>
  <c r="M1498" i="5"/>
  <c r="M159" i="5"/>
  <c r="M1121" i="5"/>
  <c r="M1877" i="5"/>
  <c r="M57" i="5"/>
  <c r="M882" i="5"/>
  <c r="M1159" i="5"/>
  <c r="M806" i="5"/>
  <c r="M335" i="5"/>
  <c r="M1460" i="5"/>
  <c r="M1347" i="5"/>
  <c r="M1123" i="5"/>
  <c r="M1766" i="5"/>
  <c r="M1400" i="5"/>
  <c r="M416" i="5"/>
  <c r="M67" i="5"/>
  <c r="M1175" i="5"/>
  <c r="M437" i="5"/>
  <c r="M1600" i="5"/>
  <c r="M1880" i="5"/>
  <c r="M325" i="5"/>
  <c r="M1718" i="5"/>
  <c r="M816" i="5"/>
  <c r="M1277" i="5"/>
  <c r="M1289" i="5"/>
  <c r="M845" i="5"/>
  <c r="M1890" i="5"/>
  <c r="M852" i="5"/>
  <c r="M117" i="5"/>
  <c r="M1108" i="5"/>
  <c r="M925" i="5"/>
  <c r="M492" i="5"/>
  <c r="M1926" i="5"/>
  <c r="M721" i="5"/>
  <c r="M1616" i="5"/>
  <c r="M1386" i="5"/>
  <c r="M1491" i="5"/>
  <c r="M1009" i="5"/>
  <c r="M477" i="5"/>
  <c r="M763" i="5"/>
  <c r="M767" i="5"/>
  <c r="M1456" i="5"/>
  <c r="M1439" i="5"/>
  <c r="M1945" i="5"/>
  <c r="M1320" i="5"/>
  <c r="M1331" i="5"/>
  <c r="M1660" i="5"/>
  <c r="M1746" i="5"/>
  <c r="M266" i="5"/>
  <c r="M1249" i="5"/>
  <c r="M1663" i="5"/>
  <c r="M1910" i="5"/>
  <c r="M1914" i="5"/>
  <c r="M1001" i="5"/>
  <c r="M1931" i="5"/>
  <c r="M80" i="5"/>
  <c r="M1276" i="5"/>
  <c r="M1259" i="5"/>
  <c r="M825" i="5"/>
  <c r="M675" i="5"/>
  <c r="M660" i="5"/>
  <c r="M204" i="5"/>
  <c r="M1235" i="5"/>
  <c r="M1685" i="5"/>
  <c r="M1631" i="5"/>
  <c r="M1864" i="5"/>
  <c r="M1351" i="5"/>
  <c r="M596" i="5"/>
  <c r="M1194" i="5"/>
  <c r="M1447" i="5"/>
  <c r="M1814" i="5"/>
  <c r="M700" i="5"/>
  <c r="M803" i="5"/>
  <c r="M529" i="5"/>
  <c r="M360" i="5"/>
  <c r="M408" i="5"/>
  <c r="M1806" i="5"/>
  <c r="M1172" i="5"/>
  <c r="M250" i="5"/>
  <c r="M114" i="5"/>
  <c r="M1019" i="5"/>
  <c r="M482" i="5"/>
  <c r="M440" i="5"/>
  <c r="M1907" i="5"/>
  <c r="M1087" i="5"/>
  <c r="M601" i="5"/>
  <c r="M314" i="5"/>
  <c r="M520" i="5"/>
  <c r="M1956" i="5"/>
  <c r="M928" i="5"/>
  <c r="M1392" i="5"/>
  <c r="M679" i="5"/>
  <c r="M184" i="5"/>
  <c r="M1397" i="5"/>
  <c r="M1852" i="5"/>
  <c r="M766" i="5"/>
  <c r="M307" i="5"/>
  <c r="M1118" i="5"/>
  <c r="M776" i="5"/>
  <c r="M1434" i="5"/>
  <c r="M865" i="5"/>
  <c r="M1377" i="5"/>
  <c r="M714" i="5"/>
  <c r="M1831" i="5"/>
  <c r="M1295" i="5"/>
  <c r="M479" i="5"/>
  <c r="M1917" i="5"/>
  <c r="M21" i="5"/>
  <c r="M948" i="5"/>
  <c r="M1684" i="5"/>
  <c r="M1918" i="5"/>
  <c r="M388" i="5"/>
  <c r="M1744" i="5"/>
  <c r="M595" i="5"/>
  <c r="M1679" i="5"/>
  <c r="M1586" i="5"/>
  <c r="M441" i="5"/>
  <c r="M943" i="5"/>
  <c r="M227" i="5"/>
  <c r="M1892" i="5"/>
  <c r="M308" i="5"/>
  <c r="M893" i="5"/>
  <c r="M256" i="5"/>
  <c r="M1614" i="5"/>
  <c r="M1374" i="5"/>
  <c r="M756" i="5"/>
  <c r="M278" i="5"/>
  <c r="M697" i="5"/>
  <c r="M1609" i="5"/>
  <c r="M379" i="5"/>
  <c r="M496" i="5"/>
  <c r="M1146" i="5"/>
  <c r="M239" i="5"/>
  <c r="M1043" i="5"/>
  <c r="M149" i="5"/>
  <c r="M20" i="5"/>
  <c r="M1568" i="5"/>
  <c r="M797" i="5"/>
  <c r="M168" i="5"/>
  <c r="M430" i="5"/>
  <c r="M1157" i="5"/>
  <c r="M229" i="5"/>
  <c r="M815" i="5"/>
  <c r="M119" i="5"/>
  <c r="M1488" i="5"/>
  <c r="M1889" i="5"/>
  <c r="M1201" i="5"/>
  <c r="M1847" i="5"/>
  <c r="M231" i="5"/>
  <c r="M738" i="5"/>
  <c r="M398" i="5"/>
  <c r="M1709" i="5"/>
  <c r="M1483" i="5"/>
  <c r="M1052" i="5"/>
  <c r="M563" i="5"/>
  <c r="M1055" i="5"/>
  <c r="M381" i="5"/>
  <c r="M1785" i="5"/>
  <c r="M552" i="5"/>
  <c r="M1197" i="5"/>
  <c r="M811" i="5"/>
  <c r="M1038" i="5"/>
  <c r="M1227" i="5"/>
  <c r="M274" i="5"/>
  <c r="M1323" i="5"/>
  <c r="M885" i="5"/>
  <c r="M1267" i="5"/>
  <c r="M123" i="5"/>
  <c r="M735" i="5"/>
  <c r="M1252" i="5"/>
  <c r="M429" i="5"/>
  <c r="M1594" i="5"/>
  <c r="M1384" i="5"/>
  <c r="M1071" i="5"/>
  <c r="M1770" i="5"/>
  <c r="M1018" i="5"/>
  <c r="M523" i="5"/>
  <c r="M404" i="5"/>
  <c r="M401" i="5"/>
  <c r="M1027" i="5"/>
  <c r="M446" i="5"/>
  <c r="M58" i="5"/>
  <c r="M1811" i="5"/>
  <c r="M819" i="5"/>
  <c r="M1601" i="5"/>
  <c r="M1885" i="5"/>
  <c r="M273" i="5"/>
  <c r="M1391" i="5"/>
  <c r="M284" i="5"/>
  <c r="M729" i="5"/>
  <c r="M972" i="5"/>
  <c r="M111" i="5"/>
  <c r="M288" i="5"/>
  <c r="M1372" i="5"/>
  <c r="M1147" i="5"/>
  <c r="M565" i="5"/>
  <c r="M1725" i="5"/>
  <c r="M1838" i="5"/>
  <c r="M997" i="5"/>
  <c r="M418" i="5"/>
  <c r="M589" i="5"/>
  <c r="M1793" i="5"/>
  <c r="M653" i="5"/>
  <c r="M1706" i="5"/>
  <c r="M1629" i="5"/>
  <c r="M14" i="5"/>
  <c r="M1758" i="5"/>
  <c r="M1955" i="5"/>
  <c r="M1593" i="5"/>
  <c r="M79" i="5"/>
  <c r="M1021" i="5"/>
  <c r="M160" i="5"/>
  <c r="M370" i="5"/>
  <c r="M603" i="5"/>
  <c r="M1036" i="5"/>
  <c r="M1183" i="5"/>
  <c r="M1934" i="5"/>
  <c r="M590" i="5"/>
  <c r="M725" i="5"/>
  <c r="M656" i="5"/>
  <c r="M1531" i="5"/>
  <c r="M1054" i="5"/>
  <c r="M75" i="5"/>
  <c r="M1829" i="5"/>
  <c r="M163" i="5"/>
  <c r="M68" i="5"/>
  <c r="M472" i="5"/>
  <c r="M1486" i="5"/>
  <c r="M755" i="5"/>
  <c r="M723" i="5"/>
  <c r="M1909" i="5"/>
  <c r="M22" i="5"/>
  <c r="M1016" i="5"/>
  <c r="M1247" i="5"/>
  <c r="M125" i="5"/>
  <c r="M713" i="5"/>
  <c r="M799" i="5"/>
  <c r="M319" i="5"/>
  <c r="M1302" i="5"/>
  <c r="M1282" i="5"/>
  <c r="M1835" i="5"/>
  <c r="M1791" i="5"/>
  <c r="M1012" i="5"/>
  <c r="M1215" i="5"/>
  <c r="M203" i="5"/>
  <c r="M1869" i="5"/>
  <c r="M1314" i="5"/>
  <c r="M1743" i="5"/>
  <c r="M1405" i="5"/>
  <c r="M1084" i="5"/>
  <c r="M1381" i="5"/>
  <c r="M1224" i="5"/>
  <c r="M56" i="5"/>
  <c r="M1382" i="5"/>
  <c r="M907" i="5"/>
  <c r="M569" i="5"/>
  <c r="M1511" i="5"/>
  <c r="M1450" i="5"/>
  <c r="M420" i="5"/>
  <c r="M1142" i="5"/>
  <c r="M855" i="5"/>
  <c r="M1584" i="5"/>
  <c r="M1107" i="5"/>
  <c r="M31" i="5"/>
  <c r="M1336" i="5"/>
  <c r="M326" i="5"/>
  <c r="M1700" i="5"/>
  <c r="M63" i="5"/>
  <c r="M856" i="5"/>
  <c r="M1618" i="5"/>
  <c r="M1048" i="5"/>
  <c r="M59" i="5"/>
  <c r="M1089" i="5"/>
  <c r="M648" i="5"/>
  <c r="M1242" i="5"/>
  <c r="M837" i="5"/>
  <c r="M809" i="5"/>
  <c r="M1602" i="5"/>
  <c r="M1076" i="5"/>
  <c r="M107" i="5"/>
  <c r="M1430" i="5"/>
  <c r="M1540" i="5"/>
  <c r="M281" i="5"/>
  <c r="M422" i="5"/>
  <c r="M1590" i="5"/>
  <c r="M1164" i="5"/>
  <c r="M187" i="5"/>
  <c r="M1554" i="5"/>
  <c r="M655" i="5"/>
  <c r="M600" i="5"/>
  <c r="M265" i="5"/>
  <c r="M783" i="5"/>
  <c r="M1798" i="5"/>
  <c r="M883" i="5"/>
  <c r="M1352" i="5"/>
  <c r="M1240" i="5"/>
  <c r="M1167" i="5"/>
  <c r="M509" i="5"/>
  <c r="M1913" i="5"/>
  <c r="M365" i="5"/>
  <c r="M902" i="5"/>
  <c r="M392" i="5"/>
  <c r="M1022" i="5"/>
  <c r="M317" i="5"/>
  <c r="M848" i="5"/>
  <c r="M43" i="5"/>
  <c r="M1580" i="5"/>
  <c r="M369" i="5"/>
  <c r="M1645" i="5"/>
  <c r="M351" i="5"/>
  <c r="M1234" i="5"/>
  <c r="M1037" i="5"/>
  <c r="M1508" i="5"/>
  <c r="M1222" i="5"/>
  <c r="M1732" i="5"/>
  <c r="M1137" i="5"/>
  <c r="M35" i="5"/>
  <c r="M1789" i="5"/>
  <c r="M1454" i="5"/>
  <c r="M999" i="5"/>
  <c r="M1937" i="5"/>
  <c r="M1493" i="5"/>
  <c r="M1634" i="5"/>
  <c r="M1582" i="5"/>
  <c r="M454" i="5"/>
  <c r="M1133" i="5"/>
  <c r="M1503" i="5"/>
  <c r="M1964" i="5"/>
  <c r="M635" i="5"/>
  <c r="M293" i="5"/>
  <c r="M26" i="5"/>
  <c r="M1530" i="5"/>
  <c r="M765" i="5"/>
  <c r="M1200" i="5"/>
  <c r="M1623" i="5"/>
  <c r="M1514" i="5"/>
  <c r="M718" i="5"/>
  <c r="M1896" i="5"/>
  <c r="M224" i="5"/>
  <c r="M854" i="5"/>
  <c r="M1050" i="5"/>
  <c r="M644" i="5"/>
  <c r="M1756" i="5"/>
  <c r="L1073" i="5"/>
  <c r="L1237" i="5"/>
  <c r="L1278" i="5"/>
  <c r="L1525" i="5"/>
  <c r="L415" i="5"/>
  <c r="K990" i="5"/>
  <c r="K1442" i="5"/>
  <c r="L251" i="5"/>
  <c r="L292" i="5"/>
  <c r="R35" i="16"/>
  <c r="S6" i="16"/>
  <c r="R7" i="16"/>
  <c r="R15" i="9"/>
  <c r="O16" i="9"/>
  <c r="P37" i="16"/>
  <c r="M28" i="32"/>
  <c r="M30" i="32"/>
  <c r="M26" i="32"/>
  <c r="M36" i="32"/>
  <c r="M66" i="32" s="1"/>
  <c r="M6" i="32"/>
  <c r="M29" i="32"/>
  <c r="I122" i="2"/>
  <c r="L47" i="52"/>
  <c r="L39" i="52"/>
  <c r="L40" i="52"/>
  <c r="P16" i="16"/>
  <c r="Q2" i="16"/>
  <c r="M173" i="29"/>
  <c r="M21" i="50" s="1"/>
  <c r="M16" i="52"/>
  <c r="M8" i="52"/>
  <c r="M30" i="52"/>
  <c r="M34" i="52"/>
  <c r="M14" i="52"/>
  <c r="M19" i="52"/>
  <c r="M26" i="52"/>
  <c r="M33" i="52"/>
  <c r="M28" i="52"/>
  <c r="M36" i="52"/>
  <c r="M15" i="52"/>
  <c r="M27" i="52"/>
  <c r="M29" i="52"/>
  <c r="M32" i="52"/>
  <c r="M22" i="52"/>
  <c r="M13" i="52"/>
  <c r="M35" i="52"/>
  <c r="M31" i="52"/>
  <c r="M21" i="52"/>
  <c r="M6" i="52"/>
  <c r="M6" i="58"/>
  <c r="J189" i="2"/>
  <c r="J186" i="2" s="1"/>
  <c r="J8" i="2"/>
  <c r="J45" i="16"/>
  <c r="J125" i="2"/>
  <c r="L48" i="52"/>
  <c r="L45" i="52"/>
  <c r="L7" i="4"/>
  <c r="L65" i="4" s="1"/>
  <c r="M6" i="31"/>
  <c r="L13" i="32"/>
  <c r="L56" i="32" s="1"/>
  <c r="J19" i="2"/>
  <c r="U10" i="16"/>
  <c r="U5" i="12"/>
  <c r="U6" i="12" s="1"/>
  <c r="L41" i="52"/>
  <c r="K19" i="2"/>
  <c r="K116" i="2" s="1"/>
  <c r="K69" i="4"/>
  <c r="K60" i="4"/>
  <c r="M6" i="50"/>
  <c r="M14" i="50"/>
  <c r="N5" i="58"/>
  <c r="N5" i="50"/>
  <c r="N5" i="32"/>
  <c r="N37" i="2"/>
  <c r="N134" i="2" s="1"/>
  <c r="N5" i="52"/>
  <c r="N6" i="30"/>
  <c r="N6" i="28"/>
  <c r="N5" i="31"/>
  <c r="N5" i="4"/>
  <c r="N6" i="29"/>
  <c r="N20" i="12"/>
  <c r="L42" i="52"/>
  <c r="O5" i="29"/>
  <c r="O5" i="28"/>
  <c r="O4" i="4"/>
  <c r="O5" i="30"/>
  <c r="O17" i="16"/>
  <c r="I12" i="12"/>
  <c r="I13" i="12" s="1"/>
  <c r="L19" i="4"/>
  <c r="L66" i="4" s="1"/>
  <c r="L28" i="2"/>
  <c r="L125" i="2" s="1"/>
  <c r="K21" i="28"/>
  <c r="J28" i="28"/>
  <c r="J40" i="28"/>
  <c r="L14" i="28"/>
  <c r="K15" i="28"/>
  <c r="K13" i="28"/>
  <c r="L16" i="28"/>
  <c r="K12" i="28"/>
  <c r="K24" i="28"/>
  <c r="L27" i="28"/>
  <c r="J37" i="29" l="1"/>
  <c r="J36" i="30"/>
  <c r="J68" i="30" s="1"/>
  <c r="J25" i="28"/>
  <c r="N28" i="4"/>
  <c r="N25" i="4"/>
  <c r="N22" i="4"/>
  <c r="N24" i="4"/>
  <c r="N32" i="4"/>
  <c r="N21" i="4"/>
  <c r="N31" i="4"/>
  <c r="N30" i="4"/>
  <c r="N20" i="4"/>
  <c r="N26" i="4"/>
  <c r="N29" i="4"/>
  <c r="N27" i="4"/>
  <c r="N23" i="4"/>
  <c r="R99" i="29"/>
  <c r="R53" i="29" s="1"/>
  <c r="Q2" i="4"/>
  <c r="N44" i="32"/>
  <c r="N31" i="32"/>
  <c r="M27" i="32"/>
  <c r="M63" i="32" s="1"/>
  <c r="M63" i="52"/>
  <c r="M62" i="52"/>
  <c r="M53" i="52"/>
  <c r="L64" i="52"/>
  <c r="L61" i="52" s="1"/>
  <c r="N55" i="52"/>
  <c r="N54" i="52"/>
  <c r="P9" i="16"/>
  <c r="P49" i="6"/>
  <c r="N48" i="29"/>
  <c r="L46" i="29"/>
  <c r="M92" i="29" s="1"/>
  <c r="M46" i="29" s="1"/>
  <c r="N92" i="29" s="1"/>
  <c r="N46" i="29" s="1"/>
  <c r="O92" i="29" s="1"/>
  <c r="O46" i="29" s="1"/>
  <c r="P92" i="29" s="1"/>
  <c r="P46" i="29" s="1"/>
  <c r="L47" i="29"/>
  <c r="M93" i="29" s="1"/>
  <c r="M47" i="29" s="1"/>
  <c r="O49" i="29"/>
  <c r="P95" i="29" s="1"/>
  <c r="P94" i="29" s="1"/>
  <c r="R97" i="29"/>
  <c r="R51" i="29" s="1"/>
  <c r="N91" i="29"/>
  <c r="N45" i="29" s="1"/>
  <c r="O91" i="29" s="1"/>
  <c r="O45" i="29" s="1"/>
  <c r="P91" i="29" s="1"/>
  <c r="P45" i="29" s="1"/>
  <c r="K89" i="29"/>
  <c r="K43" i="29" s="1"/>
  <c r="J42" i="29"/>
  <c r="R98" i="29"/>
  <c r="R52" i="29" s="1"/>
  <c r="L90" i="29"/>
  <c r="L84" i="29" s="1"/>
  <c r="K84" i="29"/>
  <c r="Q50" i="29"/>
  <c r="K127" i="2"/>
  <c r="N40" i="2"/>
  <c r="N38" i="32"/>
  <c r="N68" i="32" s="1"/>
  <c r="K26" i="28"/>
  <c r="L19" i="28"/>
  <c r="L19" i="30" s="1"/>
  <c r="L51" i="30" s="1"/>
  <c r="E137" i="2"/>
  <c r="L64" i="4"/>
  <c r="AO231" i="58"/>
  <c r="AH231" i="58"/>
  <c r="U231" i="58"/>
  <c r="Y231" i="58"/>
  <c r="AL231" i="58"/>
  <c r="X231" i="58"/>
  <c r="AB231" i="58"/>
  <c r="AR231" i="58"/>
  <c r="V231" i="58"/>
  <c r="AJ231" i="58"/>
  <c r="AA231" i="58"/>
  <c r="AF231" i="58"/>
  <c r="AN231" i="58"/>
  <c r="AM231" i="58"/>
  <c r="AK231" i="58"/>
  <c r="Z231" i="58"/>
  <c r="AE231" i="58"/>
  <c r="W231" i="58"/>
  <c r="S231" i="58"/>
  <c r="AG231" i="58"/>
  <c r="AP231" i="58"/>
  <c r="AD231" i="58"/>
  <c r="T231" i="58"/>
  <c r="AQ231" i="58"/>
  <c r="AI231" i="58"/>
  <c r="AC231" i="58"/>
  <c r="Q231" i="58"/>
  <c r="J132" i="29"/>
  <c r="L34" i="28"/>
  <c r="L34" i="30" s="1"/>
  <c r="L66" i="30" s="1"/>
  <c r="Q27" i="16"/>
  <c r="K36" i="28"/>
  <c r="N69" i="32"/>
  <c r="N31" i="2" s="1"/>
  <c r="N128" i="2" s="1"/>
  <c r="L128" i="2"/>
  <c r="K39" i="28"/>
  <c r="L58" i="29"/>
  <c r="M102" i="29" s="1"/>
  <c r="M205" i="29" s="1"/>
  <c r="K37" i="28"/>
  <c r="J727" i="58"/>
  <c r="J733" i="58" s="1"/>
  <c r="I30" i="29"/>
  <c r="J20" i="30"/>
  <c r="J52" i="30" s="1"/>
  <c r="I30" i="30"/>
  <c r="I62" i="30" s="1"/>
  <c r="K30" i="28"/>
  <c r="K30" i="30" s="1"/>
  <c r="K62" i="30" s="1"/>
  <c r="L134" i="29"/>
  <c r="L20" i="28"/>
  <c r="L20" i="30" s="1"/>
  <c r="L52" i="30" s="1"/>
  <c r="K33" i="28"/>
  <c r="K33" i="30" s="1"/>
  <c r="K65" i="30" s="1"/>
  <c r="H61" i="30"/>
  <c r="H29" i="30"/>
  <c r="H25" i="31" s="1"/>
  <c r="I32" i="30"/>
  <c r="I64" i="30" s="1"/>
  <c r="J32" i="28"/>
  <c r="J18" i="30"/>
  <c r="J50" i="30" s="1"/>
  <c r="K18" i="28"/>
  <c r="I31" i="30"/>
  <c r="I63" i="30" s="1"/>
  <c r="J31" i="28"/>
  <c r="J38" i="28"/>
  <c r="M206" i="29"/>
  <c r="M194" i="29"/>
  <c r="I186" i="29"/>
  <c r="M218" i="29"/>
  <c r="M122" i="26" s="1"/>
  <c r="M78" i="30"/>
  <c r="M34" i="31" s="1"/>
  <c r="N208" i="29"/>
  <c r="J195" i="29"/>
  <c r="M207" i="29"/>
  <c r="N196" i="29"/>
  <c r="L192" i="29"/>
  <c r="M193" i="29"/>
  <c r="M39" i="52"/>
  <c r="J13" i="7"/>
  <c r="J25" i="36" s="1"/>
  <c r="J45" i="6"/>
  <c r="J46" i="6" s="1"/>
  <c r="K22" i="28"/>
  <c r="K22" i="30" s="1"/>
  <c r="J54" i="30"/>
  <c r="I17" i="30"/>
  <c r="I23" i="31" s="1"/>
  <c r="I53" i="30"/>
  <c r="I49" i="30" s="1"/>
  <c r="M59" i="29"/>
  <c r="N103" i="29" s="1"/>
  <c r="N137" i="29"/>
  <c r="M33" i="29"/>
  <c r="N79" i="29" s="1"/>
  <c r="I25" i="29"/>
  <c r="J71" i="29" s="1"/>
  <c r="J12" i="30" s="1"/>
  <c r="M60" i="29"/>
  <c r="N104" i="29" s="1"/>
  <c r="J34" i="29"/>
  <c r="J30" i="29" s="1"/>
  <c r="K203" i="29"/>
  <c r="K117" i="26" s="1"/>
  <c r="J1987" i="5"/>
  <c r="J1988" i="5" s="1"/>
  <c r="M136" i="29"/>
  <c r="P107" i="26"/>
  <c r="M122" i="29"/>
  <c r="N125" i="29"/>
  <c r="I80" i="7"/>
  <c r="I191" i="29"/>
  <c r="I115" i="26" s="1"/>
  <c r="M32" i="29"/>
  <c r="N78" i="29" s="1"/>
  <c r="K107" i="29"/>
  <c r="K210" i="29" s="1"/>
  <c r="B179" i="29"/>
  <c r="J124" i="29"/>
  <c r="J76" i="29"/>
  <c r="J22" i="32" s="1"/>
  <c r="P175" i="29"/>
  <c r="P176" i="29"/>
  <c r="P19" i="29"/>
  <c r="P174" i="29" s="1"/>
  <c r="Q17" i="29"/>
  <c r="P20" i="29"/>
  <c r="T275" i="58"/>
  <c r="Y281" i="58"/>
  <c r="Q13" i="29"/>
  <c r="P14" i="29"/>
  <c r="K132" i="29"/>
  <c r="M123" i="29"/>
  <c r="I44" i="30"/>
  <c r="Q183" i="29"/>
  <c r="Q18" i="29"/>
  <c r="Q21" i="29" s="1"/>
  <c r="R2" i="29"/>
  <c r="I115" i="29"/>
  <c r="M135" i="29"/>
  <c r="L101" i="29"/>
  <c r="K56" i="29"/>
  <c r="Q102" i="26"/>
  <c r="Q108" i="7"/>
  <c r="R2" i="7"/>
  <c r="Q67" i="7"/>
  <c r="Q177" i="7"/>
  <c r="Q176" i="7"/>
  <c r="Q182" i="7"/>
  <c r="Q184" i="7"/>
  <c r="Q183" i="7"/>
  <c r="Q162" i="7"/>
  <c r="Q159" i="7"/>
  <c r="Q161" i="7"/>
  <c r="Q166" i="7"/>
  <c r="Q174" i="7"/>
  <c r="Q175" i="7"/>
  <c r="Q181" i="7"/>
  <c r="Q169" i="7"/>
  <c r="Q164" i="7"/>
  <c r="Q168" i="7"/>
  <c r="Q167" i="7"/>
  <c r="Q163" i="7"/>
  <c r="Q165" i="7"/>
  <c r="Q171" i="7"/>
  <c r="Q179" i="7"/>
  <c r="Q185" i="7"/>
  <c r="Q180" i="7"/>
  <c r="Q173" i="7"/>
  <c r="Q160" i="7"/>
  <c r="Q170" i="7"/>
  <c r="Q178" i="7"/>
  <c r="Q172" i="7"/>
  <c r="N61" i="29"/>
  <c r="R2" i="31"/>
  <c r="B182" i="29"/>
  <c r="Q9" i="29"/>
  <c r="P10" i="29"/>
  <c r="I155" i="29"/>
  <c r="I739" i="58"/>
  <c r="S232" i="58"/>
  <c r="L121" i="29"/>
  <c r="AA273" i="58"/>
  <c r="AS272" i="58"/>
  <c r="Q15" i="29"/>
  <c r="P16" i="29"/>
  <c r="K24" i="32"/>
  <c r="N35" i="29"/>
  <c r="Q11" i="29"/>
  <c r="P12" i="29"/>
  <c r="I737" i="58"/>
  <c r="L31" i="29"/>
  <c r="N43" i="28"/>
  <c r="N36" i="16"/>
  <c r="N38" i="16" s="1"/>
  <c r="O31" i="16"/>
  <c r="P21" i="16"/>
  <c r="O115" i="7"/>
  <c r="M1196" i="5"/>
  <c r="M1566" i="5"/>
  <c r="M1360" i="5"/>
  <c r="M1114" i="5"/>
  <c r="M1073" i="5"/>
  <c r="M1484" i="5"/>
  <c r="L1442" i="5"/>
  <c r="M1525" i="5"/>
  <c r="M251" i="5"/>
  <c r="M292" i="5"/>
  <c r="M374" i="5"/>
  <c r="M1237" i="5"/>
  <c r="M1278" i="5"/>
  <c r="M1607" i="5"/>
  <c r="L990" i="5"/>
  <c r="M1319" i="5"/>
  <c r="M415" i="5"/>
  <c r="M1155" i="5"/>
  <c r="M1401" i="5"/>
  <c r="M1443" i="5"/>
  <c r="M1032" i="5"/>
  <c r="N1545" i="5"/>
  <c r="N1504" i="5"/>
  <c r="N999" i="5"/>
  <c r="N898" i="5"/>
  <c r="N1270" i="5"/>
  <c r="N1882" i="5"/>
  <c r="N263" i="5"/>
  <c r="N559" i="5"/>
  <c r="N1560" i="5"/>
  <c r="N1541" i="5"/>
  <c r="N1934" i="5"/>
  <c r="N1947" i="5"/>
  <c r="N1793" i="5"/>
  <c r="N1929" i="5"/>
  <c r="N700" i="5"/>
  <c r="N989" i="5"/>
  <c r="N391" i="5"/>
  <c r="N1930" i="5"/>
  <c r="N570" i="5"/>
  <c r="N1848" i="5"/>
  <c r="N1448" i="5"/>
  <c r="N595" i="5"/>
  <c r="N846" i="5"/>
  <c r="N1433" i="5"/>
  <c r="N1291" i="5"/>
  <c r="N878" i="5"/>
  <c r="N443" i="5"/>
  <c r="N1364" i="5"/>
  <c r="N1627" i="5"/>
  <c r="N538" i="5"/>
  <c r="N725" i="5"/>
  <c r="N1330" i="5"/>
  <c r="N71" i="5"/>
  <c r="N381" i="5"/>
  <c r="N1058" i="5"/>
  <c r="N649" i="5"/>
  <c r="N1785" i="5"/>
  <c r="N657" i="5"/>
  <c r="N142" i="5"/>
  <c r="N59" i="5"/>
  <c r="N370" i="5"/>
  <c r="N1727" i="5"/>
  <c r="N260" i="5"/>
  <c r="N1240" i="5"/>
  <c r="N1677" i="5"/>
  <c r="N1950" i="5"/>
  <c r="N613" i="5"/>
  <c r="N1951" i="5"/>
  <c r="N537" i="5"/>
  <c r="N1358" i="5"/>
  <c r="N150" i="5"/>
  <c r="N489" i="5"/>
  <c r="N105" i="5"/>
  <c r="N550" i="5"/>
  <c r="N243" i="5"/>
  <c r="N99" i="5"/>
  <c r="N384" i="5"/>
  <c r="N600" i="5"/>
  <c r="N1723" i="5"/>
  <c r="N314" i="5"/>
  <c r="N804" i="5"/>
  <c r="N1920" i="5"/>
  <c r="N1881" i="5"/>
  <c r="N855" i="5"/>
  <c r="N1761" i="5"/>
  <c r="N1479" i="5"/>
  <c r="N1005" i="5"/>
  <c r="N393" i="5"/>
  <c r="N225" i="5"/>
  <c r="N269" i="5"/>
  <c r="N930" i="5"/>
  <c r="N1190" i="5"/>
  <c r="N514" i="5"/>
  <c r="N1113" i="5"/>
  <c r="N1539" i="5"/>
  <c r="N432" i="5"/>
  <c r="N490" i="5"/>
  <c r="N386" i="5"/>
  <c r="N1217" i="5"/>
  <c r="N1916" i="5"/>
  <c r="N837" i="5"/>
  <c r="N1873" i="5"/>
  <c r="N1093" i="5"/>
  <c r="N1972" i="5"/>
  <c r="N1390" i="5"/>
  <c r="N401" i="5"/>
  <c r="N1156" i="5"/>
  <c r="N1387" i="5"/>
  <c r="N1409" i="5"/>
  <c r="N698" i="5"/>
  <c r="N1675" i="5"/>
  <c r="N285" i="5"/>
  <c r="N371" i="5"/>
  <c r="N493" i="5"/>
  <c r="N891" i="5"/>
  <c r="N1396" i="5"/>
  <c r="N1266" i="5"/>
  <c r="N103" i="5"/>
  <c r="N801" i="5"/>
  <c r="N852" i="5"/>
  <c r="N1498" i="5"/>
  <c r="N1449" i="5"/>
  <c r="N1326" i="5"/>
  <c r="N1338" i="5"/>
  <c r="N1890" i="5"/>
  <c r="N1262" i="5"/>
  <c r="N1583" i="5"/>
  <c r="N1088" i="5"/>
  <c r="N806" i="5"/>
  <c r="N426" i="5"/>
  <c r="N1503" i="5"/>
  <c r="N596" i="5"/>
  <c r="N1783" i="5"/>
  <c r="N1823" i="5"/>
  <c r="N1031" i="5"/>
  <c r="N1079" i="5"/>
  <c r="N1140" i="5"/>
  <c r="N858" i="5"/>
  <c r="N579" i="5"/>
  <c r="N1867" i="5"/>
  <c r="N494" i="5"/>
  <c r="N1960" i="5"/>
  <c r="N865" i="5"/>
  <c r="N770" i="5"/>
  <c r="N382" i="5"/>
  <c r="N1429" i="5"/>
  <c r="N1299" i="5"/>
  <c r="N1606" i="5"/>
  <c r="N1342" i="5"/>
  <c r="N1242" i="5"/>
  <c r="N1913" i="5"/>
  <c r="N290" i="5"/>
  <c r="N298" i="5"/>
  <c r="N1463" i="5"/>
  <c r="N1006" i="5"/>
  <c r="N318" i="5"/>
  <c r="N240" i="5"/>
  <c r="N857" i="5"/>
  <c r="N1258" i="5"/>
  <c r="N1061" i="5"/>
  <c r="N417" i="5"/>
  <c r="N817" i="5"/>
  <c r="N223" i="5"/>
  <c r="N1236" i="5"/>
  <c r="N1405" i="5"/>
  <c r="N1973" i="5"/>
  <c r="N1019" i="5"/>
  <c r="N650" i="5"/>
  <c r="N1410" i="5"/>
  <c r="N1570" i="5"/>
  <c r="N1765" i="5"/>
  <c r="N1275" i="5"/>
  <c r="N1385" i="5"/>
  <c r="N845" i="5"/>
  <c r="N356" i="5"/>
  <c r="N1215" i="5"/>
  <c r="N1592" i="5"/>
  <c r="N1296" i="5"/>
  <c r="N281" i="5"/>
  <c r="N938" i="5"/>
  <c r="N864" i="5"/>
  <c r="N968" i="5"/>
  <c r="N1357" i="5"/>
  <c r="N720" i="5"/>
  <c r="N607" i="5"/>
  <c r="N688" i="5"/>
  <c r="N904" i="5"/>
  <c r="N939" i="5"/>
  <c r="N1104" i="5"/>
  <c r="N21" i="5"/>
  <c r="N1101" i="5"/>
  <c r="N1154" i="5"/>
  <c r="N936" i="5"/>
  <c r="N39" i="5"/>
  <c r="N1865" i="5"/>
  <c r="N1760" i="5"/>
  <c r="N1460" i="5"/>
  <c r="N1246" i="5"/>
  <c r="N1290" i="5"/>
  <c r="N1353" i="5"/>
  <c r="N1009" i="5"/>
  <c r="N1812" i="5"/>
  <c r="N104" i="5"/>
  <c r="N425" i="5"/>
  <c r="N1034" i="5"/>
  <c r="N767" i="5"/>
  <c r="N1327" i="5"/>
  <c r="N233" i="5"/>
  <c r="N1274" i="5"/>
  <c r="N769" i="5"/>
  <c r="N235" i="5"/>
  <c r="N1352" i="5"/>
  <c r="N1286" i="5"/>
  <c r="N1802" i="5"/>
  <c r="N1422" i="5"/>
  <c r="N414" i="5"/>
  <c r="N29" i="5"/>
  <c r="N1924" i="5"/>
  <c r="N1716" i="5"/>
  <c r="N724" i="5"/>
  <c r="N1055" i="5"/>
  <c r="N1444" i="5"/>
  <c r="N1590" i="5"/>
  <c r="N329" i="5"/>
  <c r="N1749" i="5"/>
  <c r="N1297" i="5"/>
  <c r="N591" i="5"/>
  <c r="N927" i="5"/>
  <c r="N1372" i="5"/>
  <c r="N294" i="5"/>
  <c r="N1487" i="5"/>
  <c r="N1796" i="5"/>
  <c r="N1355" i="5"/>
  <c r="N1530" i="5"/>
  <c r="N372" i="5"/>
  <c r="N1051" i="5"/>
  <c r="N616" i="5"/>
  <c r="N1531" i="5"/>
  <c r="N183" i="5"/>
  <c r="N1416" i="5"/>
  <c r="N256" i="5"/>
  <c r="N1378" i="5"/>
  <c r="N569" i="5"/>
  <c r="N840" i="5"/>
  <c r="N518" i="5"/>
  <c r="N1305" i="5"/>
  <c r="N1506" i="5"/>
  <c r="N1024" i="5"/>
  <c r="N776" i="5"/>
  <c r="N1287" i="5"/>
  <c r="N1223" i="5"/>
  <c r="N1792" i="5"/>
  <c r="N536" i="5"/>
  <c r="N771" i="5"/>
  <c r="N383" i="5"/>
  <c r="N140" i="5"/>
  <c r="N321" i="5"/>
  <c r="N1830" i="5"/>
  <c r="N1784" i="5"/>
  <c r="N816" i="5"/>
  <c r="N1302" i="5"/>
  <c r="N1052" i="5"/>
  <c r="N1199" i="5"/>
  <c r="N970" i="5"/>
  <c r="N1787" i="5"/>
  <c r="N208" i="5"/>
  <c r="N986" i="5"/>
  <c r="N1046" i="5"/>
  <c r="N151" i="5"/>
  <c r="N802" i="5"/>
  <c r="N319" i="5"/>
  <c r="N1475" i="5"/>
  <c r="N340" i="5"/>
  <c r="N100" i="5"/>
  <c r="N406" i="5"/>
  <c r="N1427" i="5"/>
  <c r="N882" i="5"/>
  <c r="N1329" i="5"/>
  <c r="N655" i="5"/>
  <c r="N19" i="5"/>
  <c r="N1870" i="5"/>
  <c r="N1850" i="5"/>
  <c r="N45" i="5"/>
  <c r="N757" i="5"/>
  <c r="N741" i="5"/>
  <c r="N1100" i="5"/>
  <c r="N1394" i="5"/>
  <c r="N435" i="5"/>
  <c r="N1885" i="5"/>
  <c r="N1499" i="5"/>
  <c r="N620" i="5"/>
  <c r="N1157" i="5"/>
  <c r="N279" i="5"/>
  <c r="N1368" i="5"/>
  <c r="N693" i="5"/>
  <c r="N653" i="5"/>
  <c r="N686" i="5"/>
  <c r="N74" i="5"/>
  <c r="N405" i="5"/>
  <c r="N1691" i="5"/>
  <c r="N1481" i="5"/>
  <c r="N1632" i="5"/>
  <c r="N342" i="5"/>
  <c r="N761" i="5"/>
  <c r="N721" i="5"/>
  <c r="N1927" i="5"/>
  <c r="N732" i="5"/>
  <c r="N1714" i="5"/>
  <c r="N960" i="5"/>
  <c r="N141" i="5"/>
  <c r="N1176" i="5"/>
  <c r="N1683" i="5"/>
  <c r="N1165" i="5"/>
  <c r="N1284" i="5"/>
  <c r="N1711" i="5"/>
  <c r="N1676" i="5"/>
  <c r="N18" i="5"/>
  <c r="N1060" i="5"/>
  <c r="N1579" i="5"/>
  <c r="N772" i="5"/>
  <c r="N1067" i="5"/>
  <c r="N444" i="5"/>
  <c r="N1908" i="5"/>
  <c r="N679" i="5"/>
  <c r="N1538" i="5"/>
  <c r="N1679" i="5"/>
  <c r="N1828" i="5"/>
  <c r="N1158" i="5"/>
  <c r="N885" i="5"/>
  <c r="N1471" i="5"/>
  <c r="N1974" i="5"/>
  <c r="N146" i="5"/>
  <c r="N1469" i="5"/>
  <c r="N1226" i="5"/>
  <c r="N388" i="5"/>
  <c r="N377" i="5"/>
  <c r="N1075" i="5"/>
  <c r="N429" i="5"/>
  <c r="N160" i="5"/>
  <c r="N373" i="5"/>
  <c r="N799" i="5"/>
  <c r="N1259" i="5"/>
  <c r="N773" i="5"/>
  <c r="N1468" i="5"/>
  <c r="N1798" i="5"/>
  <c r="N1602" i="5"/>
  <c r="N278" i="5"/>
  <c r="N803" i="5"/>
  <c r="N362" i="5"/>
  <c r="N1477" i="5"/>
  <c r="N257" i="5"/>
  <c r="N640" i="5"/>
  <c r="N695" i="5"/>
  <c r="N1455" i="5"/>
  <c r="N780" i="5"/>
  <c r="N1216" i="5"/>
  <c r="N1497" i="5"/>
  <c r="N1808" i="5"/>
  <c r="N416" i="5"/>
  <c r="N334" i="5"/>
  <c r="N1170" i="5"/>
  <c r="N1408" i="5"/>
  <c r="N1370" i="5"/>
  <c r="N445" i="5"/>
  <c r="N1687" i="5"/>
  <c r="N1619" i="5"/>
  <c r="N487" i="5"/>
  <c r="N316" i="5"/>
  <c r="N1414" i="5"/>
  <c r="N1647" i="5"/>
  <c r="N1391" i="5"/>
  <c r="N1753" i="5"/>
  <c r="N1340" i="5"/>
  <c r="N181" i="5"/>
  <c r="N305" i="5"/>
  <c r="N1494" i="5"/>
  <c r="N881" i="5"/>
  <c r="N1344" i="5"/>
  <c r="N363" i="5"/>
  <c r="N353" i="5"/>
  <c r="N1231" i="5"/>
  <c r="N1888" i="5"/>
  <c r="N528" i="5"/>
  <c r="N1949" i="5"/>
  <c r="N193" i="5"/>
  <c r="N1542" i="5"/>
  <c r="N1474" i="5"/>
  <c r="N1769" i="5"/>
  <c r="N1458" i="5"/>
  <c r="N1008" i="5"/>
  <c r="N297" i="5"/>
  <c r="N1794" i="5"/>
  <c r="N1382" i="5"/>
  <c r="N652" i="5"/>
  <c r="N85" i="5"/>
  <c r="N1608" i="5"/>
  <c r="N1954" i="5"/>
  <c r="N1131" i="5"/>
  <c r="N556" i="5"/>
  <c r="N1164" i="5"/>
  <c r="N561" i="5"/>
  <c r="N1879" i="5"/>
  <c r="N675" i="5"/>
  <c r="N1604" i="5"/>
  <c r="N1521" i="5"/>
  <c r="N1321" i="5"/>
  <c r="N1375" i="5"/>
  <c r="N1459" i="5"/>
  <c r="N366" i="5"/>
  <c r="N524" i="5"/>
  <c r="N1841" i="5"/>
  <c r="N1496" i="5"/>
  <c r="N492" i="5"/>
  <c r="N853" i="5"/>
  <c r="N1193" i="5"/>
  <c r="N728" i="5"/>
  <c r="N1532" i="5"/>
  <c r="N249" i="5"/>
  <c r="N1271" i="5"/>
  <c r="N1631" i="5"/>
  <c r="N805" i="5"/>
  <c r="N797" i="5"/>
  <c r="N1782" i="5"/>
  <c r="N164" i="5"/>
  <c r="N1549" i="5"/>
  <c r="N1957" i="5"/>
  <c r="N1591" i="5"/>
  <c r="N1133" i="5"/>
  <c r="N764" i="5"/>
  <c r="N1665" i="5"/>
  <c r="N1564" i="5"/>
  <c r="N1056" i="5"/>
  <c r="N296" i="5"/>
  <c r="N731" i="5"/>
  <c r="N1669" i="5"/>
  <c r="N1404" i="5"/>
  <c r="N1797" i="5"/>
  <c r="N480" i="5"/>
  <c r="N1272" i="5"/>
  <c r="N534" i="5"/>
  <c r="N1040" i="5"/>
  <c r="N1070" i="5"/>
  <c r="N1825" i="5"/>
  <c r="N1399" i="5"/>
  <c r="N335" i="5"/>
  <c r="N1347" i="5"/>
  <c r="N615" i="5"/>
  <c r="N108" i="5"/>
  <c r="N860" i="5"/>
  <c r="N1931" i="5"/>
  <c r="N454" i="5"/>
  <c r="N1970" i="5"/>
  <c r="N1392" i="5"/>
  <c r="N455" i="5"/>
  <c r="N1853" i="5"/>
  <c r="N1478" i="5"/>
  <c r="N1163" i="5"/>
  <c r="N293" i="5"/>
  <c r="N1434" i="5"/>
  <c r="N1001" i="5"/>
  <c r="N854" i="5"/>
  <c r="N1869" i="5"/>
  <c r="N682" i="5"/>
  <c r="N1502" i="5"/>
  <c r="N64" i="5"/>
  <c r="N727" i="5"/>
  <c r="N1254" i="5"/>
  <c r="N1600" i="5"/>
  <c r="N1922" i="5"/>
  <c r="N158" i="5"/>
  <c r="N488" i="5"/>
  <c r="N317" i="5"/>
  <c r="N1123" i="5"/>
  <c r="N157" i="5"/>
  <c r="N1439" i="5"/>
  <c r="N65" i="5"/>
  <c r="N31" i="5"/>
  <c r="N602" i="5"/>
  <c r="N1198" i="5"/>
  <c r="N1230" i="5"/>
  <c r="N1510" i="5"/>
  <c r="N1543" i="5"/>
  <c r="N117" i="5"/>
  <c r="N1447" i="5"/>
  <c r="N1346" i="5"/>
  <c r="N1956" i="5"/>
  <c r="N147" i="5"/>
  <c r="N1507" i="5"/>
  <c r="N1311" i="5"/>
  <c r="N446" i="5"/>
  <c r="N283" i="5"/>
  <c r="N1010" i="5"/>
  <c r="N1909" i="5"/>
  <c r="N597" i="5"/>
  <c r="N291" i="5"/>
  <c r="N1003" i="5"/>
  <c r="N221" i="5"/>
  <c r="N1544" i="5"/>
  <c r="N276" i="5"/>
  <c r="N1636" i="5"/>
  <c r="N552" i="5"/>
  <c r="N1574" i="5"/>
  <c r="N126" i="5"/>
  <c r="N83" i="5"/>
  <c r="N167" i="5"/>
  <c r="N1000" i="5"/>
  <c r="N1128" i="5"/>
  <c r="N1715" i="5"/>
  <c r="N398" i="5"/>
  <c r="N1280" i="5"/>
  <c r="N919" i="5"/>
  <c r="N331" i="5"/>
  <c r="N759" i="5"/>
  <c r="N1958" i="5"/>
  <c r="N379" i="5"/>
  <c r="N261" i="5"/>
  <c r="N1536" i="5"/>
  <c r="N1533" i="5"/>
  <c r="N1252" i="5"/>
  <c r="N145" i="5"/>
  <c r="N1098" i="5"/>
  <c r="N125" i="5"/>
  <c r="N1846" i="5"/>
  <c r="N442" i="5"/>
  <c r="N1628" i="5"/>
  <c r="N1086" i="5"/>
  <c r="N200" i="5"/>
  <c r="N1027" i="5"/>
  <c r="N343" i="5"/>
  <c r="N1720" i="5"/>
  <c r="N306" i="5"/>
  <c r="N1633" i="5"/>
  <c r="N265" i="5"/>
  <c r="N1066" i="5"/>
  <c r="N1963" i="5"/>
  <c r="N1229" i="5"/>
  <c r="N894" i="5"/>
  <c r="N592" i="5"/>
  <c r="N1244" i="5"/>
  <c r="N1946" i="5"/>
  <c r="N1613" i="5"/>
  <c r="N921" i="5"/>
  <c r="N1092" i="5"/>
  <c r="N1440" i="5"/>
  <c r="N778" i="5"/>
  <c r="N1948" i="5"/>
  <c r="N1562" i="5"/>
  <c r="N1428" i="5"/>
  <c r="N1069" i="5"/>
  <c r="N1144" i="5"/>
  <c r="N763" i="5"/>
  <c r="N1314" i="5"/>
  <c r="N1644" i="5"/>
  <c r="N1384" i="5"/>
  <c r="N978" i="5"/>
  <c r="N1524" i="5"/>
  <c r="N27" i="5"/>
  <c r="N654" i="5"/>
  <c r="N519" i="5"/>
  <c r="N1832" i="5"/>
  <c r="N681" i="5"/>
  <c r="N1680" i="5"/>
  <c r="N808" i="5"/>
  <c r="N299" i="5"/>
  <c r="N1127" i="5"/>
  <c r="N1768" i="5"/>
  <c r="N1085" i="5"/>
  <c r="N301" i="5"/>
  <c r="N1552" i="5"/>
  <c r="N1295" i="5"/>
  <c r="N252" i="5"/>
  <c r="N1167" i="5"/>
  <c r="N1614" i="5"/>
  <c r="N1513" i="5"/>
  <c r="N1485" i="5"/>
  <c r="N1407" i="5"/>
  <c r="N1225" i="5"/>
  <c r="N1354" i="5"/>
  <c r="N1124" i="5"/>
  <c r="N1406" i="5"/>
  <c r="N717" i="5"/>
  <c r="N945" i="5"/>
  <c r="N1664" i="5"/>
  <c r="N1953" i="5"/>
  <c r="N422" i="5"/>
  <c r="N647" i="5"/>
  <c r="N308" i="5"/>
  <c r="N324" i="5"/>
  <c r="N729" i="5"/>
  <c r="N449" i="5"/>
  <c r="N1105" i="5"/>
  <c r="N1173" i="5"/>
  <c r="N564" i="5"/>
  <c r="N742" i="5"/>
  <c r="N207" i="5"/>
  <c r="N452" i="5"/>
  <c r="N739" i="5"/>
  <c r="N1624" i="5"/>
  <c r="N511" i="5"/>
  <c r="N934" i="5"/>
  <c r="N272" i="5"/>
  <c r="N1744" i="5"/>
  <c r="N1312" i="5"/>
  <c r="N714" i="5"/>
  <c r="N1316" i="5"/>
  <c r="N259" i="5"/>
  <c r="O2" i="5"/>
  <c r="N1011" i="5"/>
  <c r="N1182" i="5"/>
  <c r="N111" i="5"/>
  <c r="N1712" i="5"/>
  <c r="N450" i="5"/>
  <c r="N1789" i="5"/>
  <c r="N1894" i="5"/>
  <c r="N277" i="5"/>
  <c r="N201" i="5"/>
  <c r="N1891" i="5"/>
  <c r="N1359" i="5"/>
  <c r="N1933" i="5"/>
  <c r="N428" i="5"/>
  <c r="N286" i="5"/>
  <c r="N1279" i="5"/>
  <c r="N497" i="5"/>
  <c r="N1260" i="5"/>
  <c r="N229" i="5"/>
  <c r="N1724" i="5"/>
  <c r="N1866" i="5"/>
  <c r="N1595" i="5"/>
  <c r="N40" i="5"/>
  <c r="N994" i="5"/>
  <c r="N400" i="5"/>
  <c r="N348" i="5"/>
  <c r="N486" i="5"/>
  <c r="N923" i="5"/>
  <c r="N1029" i="5"/>
  <c r="N22" i="5"/>
  <c r="N1367" i="5"/>
  <c r="N843" i="5"/>
  <c r="N250" i="5"/>
  <c r="N1483" i="5"/>
  <c r="N1139" i="5"/>
  <c r="N1437" i="5"/>
  <c r="N677" i="5"/>
  <c r="N253" i="5"/>
  <c r="N441" i="5"/>
  <c r="N1102" i="5"/>
  <c r="N204" i="5"/>
  <c r="N226" i="5"/>
  <c r="N814" i="5"/>
  <c r="N948" i="5"/>
  <c r="N689" i="5"/>
  <c r="N848" i="5"/>
  <c r="N1233" i="5"/>
  <c r="N187" i="5"/>
  <c r="N195" i="5"/>
  <c r="N1218" i="5"/>
  <c r="N1932" i="5"/>
  <c r="N478" i="5"/>
  <c r="N1563" i="5"/>
  <c r="N1710" i="5"/>
  <c r="N1625" i="5"/>
  <c r="N982" i="5"/>
  <c r="N275" i="5"/>
  <c r="N1567" i="5"/>
  <c r="N1480" i="5"/>
  <c r="N271" i="5"/>
  <c r="N1587" i="5"/>
  <c r="N844" i="5"/>
  <c r="N985" i="5"/>
  <c r="N690" i="5"/>
  <c r="N409" i="5"/>
  <c r="N946" i="5"/>
  <c r="N399" i="5"/>
  <c r="N1553" i="5"/>
  <c r="N1495" i="5"/>
  <c r="N1253" i="5"/>
  <c r="N1247" i="5"/>
  <c r="N1103" i="5"/>
  <c r="N1482" i="5"/>
  <c r="N1234" i="5"/>
  <c r="N479" i="5"/>
  <c r="N1241" i="5"/>
  <c r="N1267" i="5"/>
  <c r="N660" i="5"/>
  <c r="N1492" i="5"/>
  <c r="N809" i="5"/>
  <c r="N892" i="5"/>
  <c r="N1413" i="5"/>
  <c r="N593" i="5"/>
  <c r="N1464" i="5"/>
  <c r="N694" i="5"/>
  <c r="N1016" i="5"/>
  <c r="N1511" i="5"/>
  <c r="N1638" i="5"/>
  <c r="N394" i="5"/>
  <c r="N328" i="5"/>
  <c r="N473" i="5"/>
  <c r="N1688" i="5"/>
  <c r="N1756" i="5"/>
  <c r="N1420" i="5"/>
  <c r="N43" i="5"/>
  <c r="N637" i="5"/>
  <c r="N234" i="5"/>
  <c r="N1893" i="5"/>
  <c r="N1548" i="5"/>
  <c r="N937" i="5"/>
  <c r="N567" i="5"/>
  <c r="N1639" i="5"/>
  <c r="N719" i="5"/>
  <c r="N84" i="5"/>
  <c r="N496" i="5"/>
  <c r="N1519" i="5"/>
  <c r="N847" i="5"/>
  <c r="N1456" i="5"/>
  <c r="N1035" i="5"/>
  <c r="N1288" i="5"/>
  <c r="N573" i="5"/>
  <c r="N648" i="5"/>
  <c r="N513" i="5"/>
  <c r="N1089" i="5"/>
  <c r="N110" i="5"/>
  <c r="N1023" i="5"/>
  <c r="N69" i="5"/>
  <c r="N24" i="5"/>
  <c r="N1377" i="5"/>
  <c r="N1599" i="5"/>
  <c r="N560" i="5"/>
  <c r="N638" i="5"/>
  <c r="N851" i="5"/>
  <c r="N969" i="5"/>
  <c r="N1673" i="5"/>
  <c r="N1106" i="5"/>
  <c r="N1659" i="5"/>
  <c r="N1593" i="5"/>
  <c r="N983" i="5"/>
  <c r="N942" i="5"/>
  <c r="N576" i="5"/>
  <c r="N1681" i="5"/>
  <c r="N483" i="5"/>
  <c r="N1546" i="5"/>
  <c r="N1187" i="5"/>
  <c r="N79" i="5"/>
  <c r="N1700" i="5"/>
  <c r="N484" i="5"/>
  <c r="N119" i="5"/>
  <c r="N963" i="5"/>
  <c r="N1175" i="5"/>
  <c r="N1224" i="5"/>
  <c r="N1282" i="5"/>
  <c r="N645" i="5"/>
  <c r="N245" i="5"/>
  <c r="N32" i="5"/>
  <c r="N1935" i="5"/>
  <c r="N244" i="5"/>
  <c r="N1141" i="5"/>
  <c r="N385" i="5"/>
  <c r="N404" i="5"/>
  <c r="N440" i="5"/>
  <c r="N1847" i="5"/>
  <c r="N977" i="5"/>
  <c r="N1457" i="5"/>
  <c r="N523" i="5"/>
  <c r="N1661" i="5"/>
  <c r="N756" i="5"/>
  <c r="N1642" i="5"/>
  <c r="N1400" i="5"/>
  <c r="N1339" i="5"/>
  <c r="N1719" i="5"/>
  <c r="N1684" i="5"/>
  <c r="N993" i="5"/>
  <c r="N1021" i="5"/>
  <c r="N1317" i="5"/>
  <c r="N980" i="5"/>
  <c r="N1605" i="5"/>
  <c r="N1146" i="5"/>
  <c r="N313" i="5"/>
  <c r="N395" i="5"/>
  <c r="N1790" i="5"/>
  <c r="N1303" i="5"/>
  <c r="N287" i="5"/>
  <c r="N392" i="5"/>
  <c r="N1809" i="5"/>
  <c r="N1837" i="5"/>
  <c r="N33" i="5"/>
  <c r="N1588" i="5"/>
  <c r="N1729" i="5"/>
  <c r="N1952" i="5"/>
  <c r="N1964" i="5"/>
  <c r="N1622" i="5"/>
  <c r="N1643" i="5"/>
  <c r="N522" i="5"/>
  <c r="N1923" i="5"/>
  <c r="N81" i="5"/>
  <c r="N1371" i="5"/>
  <c r="N1838" i="5"/>
  <c r="N1445" i="5"/>
  <c r="N360" i="5"/>
  <c r="N1568" i="5"/>
  <c r="N295" i="5"/>
  <c r="N1573" i="5"/>
  <c r="N82" i="5"/>
  <c r="N424" i="5"/>
  <c r="N337" i="5"/>
  <c r="N1725" i="5"/>
  <c r="N1334" i="5"/>
  <c r="N566" i="5"/>
  <c r="N1309" i="5"/>
  <c r="N447" i="5"/>
  <c r="N1596" i="5"/>
  <c r="N1461" i="5"/>
  <c r="N1786" i="5"/>
  <c r="N231" i="5"/>
  <c r="N1221" i="5"/>
  <c r="N1076" i="5"/>
  <c r="N1235" i="5"/>
  <c r="N1763" i="5"/>
  <c r="N1388" i="5"/>
  <c r="N1212" i="5"/>
  <c r="N61" i="5"/>
  <c r="N1766" i="5"/>
  <c r="N967" i="5"/>
  <c r="N368" i="5"/>
  <c r="N437" i="5"/>
  <c r="N1135" i="5"/>
  <c r="N1068" i="5"/>
  <c r="N578" i="5"/>
  <c r="N327" i="5"/>
  <c r="N1959" i="5"/>
  <c r="N1814" i="5"/>
  <c r="N1612" i="5"/>
  <c r="N1722" i="5"/>
  <c r="N1438" i="5"/>
  <c r="N1107" i="5"/>
  <c r="N562" i="5"/>
  <c r="N781" i="5"/>
  <c r="N658" i="5"/>
  <c r="N113" i="5"/>
  <c r="N1678" i="5"/>
  <c r="N390" i="5"/>
  <c r="N1522" i="5"/>
  <c r="N1743" i="5"/>
  <c r="N1349" i="5"/>
  <c r="N152" i="5"/>
  <c r="N1550" i="5"/>
  <c r="N1670" i="5"/>
  <c r="N1110" i="5"/>
  <c r="N692" i="5"/>
  <c r="N1041" i="5"/>
  <c r="N475" i="5"/>
  <c r="N20" i="5"/>
  <c r="N1689" i="5"/>
  <c r="N941" i="5"/>
  <c r="N495" i="5"/>
  <c r="N996" i="5"/>
  <c r="N943" i="5"/>
  <c r="N1048" i="5"/>
  <c r="N1213" i="5"/>
  <c r="N139" i="5"/>
  <c r="N192" i="5"/>
  <c r="N1961" i="5"/>
  <c r="N887" i="5"/>
  <c r="N238" i="5"/>
  <c r="N807" i="5"/>
  <c r="N266" i="5"/>
  <c r="N165" i="5"/>
  <c r="N1313" i="5"/>
  <c r="N1200" i="5"/>
  <c r="N1581" i="5"/>
  <c r="N1169" i="5"/>
  <c r="N1265" i="5"/>
  <c r="N1748" i="5"/>
  <c r="N1112" i="5"/>
  <c r="N798" i="5"/>
  <c r="N783" i="5"/>
  <c r="N273" i="5"/>
  <c r="N1184" i="5"/>
  <c r="N634" i="5"/>
  <c r="N1249" i="5"/>
  <c r="N1534" i="5"/>
  <c r="N674" i="5"/>
  <c r="N1064" i="5"/>
  <c r="N1362" i="5"/>
  <c r="N1117" i="5"/>
  <c r="N330" i="5"/>
  <c r="N1918" i="5"/>
  <c r="N1308" i="5"/>
  <c r="N1910" i="5"/>
  <c r="N1703" i="5"/>
  <c r="N1017" i="5"/>
  <c r="N1209" i="5"/>
  <c r="N1039" i="5"/>
  <c r="N420" i="5"/>
  <c r="N1087" i="5"/>
  <c r="N189" i="5"/>
  <c r="N979" i="5"/>
  <c r="N823" i="5"/>
  <c r="N1878" i="5"/>
  <c r="N242" i="5"/>
  <c r="N884" i="5"/>
  <c r="N931" i="5"/>
  <c r="N1256" i="5"/>
  <c r="N944" i="5"/>
  <c r="N1754" i="5"/>
  <c r="N1547" i="5"/>
  <c r="N196" i="5"/>
  <c r="N601" i="5"/>
  <c r="N1318" i="5"/>
  <c r="N1002" i="5"/>
  <c r="N1315" i="5"/>
  <c r="N436" i="5"/>
  <c r="N57" i="5"/>
  <c r="N1122" i="5"/>
  <c r="N577" i="5"/>
  <c r="N987" i="5"/>
  <c r="N1896" i="5"/>
  <c r="N856" i="5"/>
  <c r="N599" i="5"/>
  <c r="N1709" i="5"/>
  <c r="N1049" i="5"/>
  <c r="N1451" i="5"/>
  <c r="N642" i="5"/>
  <c r="N525" i="5"/>
  <c r="N935" i="5"/>
  <c r="N232" i="5"/>
  <c r="N755" i="5"/>
  <c r="N1706" i="5"/>
  <c r="N516" i="5"/>
  <c r="N1512" i="5"/>
  <c r="N1746" i="5"/>
  <c r="N228" i="5"/>
  <c r="N1912" i="5"/>
  <c r="N1205" i="5"/>
  <c r="N203" i="5"/>
  <c r="N154" i="5"/>
  <c r="N407" i="5"/>
  <c r="N673" i="5"/>
  <c r="N1148" i="5"/>
  <c r="N1623" i="5"/>
  <c r="N352" i="5"/>
  <c r="N1849" i="5"/>
  <c r="N1976" i="5"/>
  <c r="N849" i="5"/>
  <c r="N1640" i="5"/>
  <c r="N485" i="5"/>
  <c r="N685" i="5"/>
  <c r="N1161" i="5"/>
  <c r="N1517" i="5"/>
  <c r="N1081" i="5"/>
  <c r="N1255" i="5"/>
  <c r="N190" i="5"/>
  <c r="N1514" i="5"/>
  <c r="N1578" i="5"/>
  <c r="N389" i="5"/>
  <c r="N1374" i="5"/>
  <c r="N341" i="5"/>
  <c r="N1389" i="5"/>
  <c r="N1804" i="5"/>
  <c r="N526" i="5"/>
  <c r="N1889" i="5"/>
  <c r="N1168" i="5"/>
  <c r="N451" i="5"/>
  <c r="N925" i="5"/>
  <c r="N188" i="5"/>
  <c r="N554" i="5"/>
  <c r="N1162" i="5"/>
  <c r="N1750" i="5"/>
  <c r="N346" i="5"/>
  <c r="N1887" i="5"/>
  <c r="N1645" i="5"/>
  <c r="N1431" i="5"/>
  <c r="N988" i="5"/>
  <c r="N194" i="5"/>
  <c r="N159" i="5"/>
  <c r="N841" i="5"/>
  <c r="N1962" i="5"/>
  <c r="N1472" i="5"/>
  <c r="N1285" i="5"/>
  <c r="N209" i="5"/>
  <c r="N1301" i="5"/>
  <c r="N1745" i="5"/>
  <c r="N1682" i="5"/>
  <c r="N354" i="5"/>
  <c r="N357" i="5"/>
  <c r="N1383" i="5"/>
  <c r="N1561" i="5"/>
  <c r="N1884" i="5"/>
  <c r="N1634" i="5"/>
  <c r="N1864" i="5"/>
  <c r="N311" i="5"/>
  <c r="N777" i="5"/>
  <c r="N520" i="5"/>
  <c r="N964" i="5"/>
  <c r="N73" i="5"/>
  <c r="N1379" i="5"/>
  <c r="N477" i="5"/>
  <c r="N929" i="5"/>
  <c r="N509" i="5"/>
  <c r="N1363" i="5"/>
  <c r="N1078" i="5"/>
  <c r="N928" i="5"/>
  <c r="N1559" i="5"/>
  <c r="N1874" i="5"/>
  <c r="N1403" i="5"/>
  <c r="N966" i="5"/>
  <c r="N680" i="5"/>
  <c r="N122" i="5"/>
  <c r="N1324" i="5"/>
  <c r="N1805" i="5"/>
  <c r="N839" i="5"/>
  <c r="N604" i="5"/>
  <c r="N1152" i="5"/>
  <c r="N1806" i="5"/>
  <c r="N1424" i="5"/>
  <c r="N1343" i="5"/>
  <c r="N448" i="5"/>
  <c r="N1726" i="5"/>
  <c r="N533" i="5"/>
  <c r="N471" i="5"/>
  <c r="N962" i="5"/>
  <c r="N726" i="5"/>
  <c r="N118" i="5"/>
  <c r="N889" i="5"/>
  <c r="N510" i="5"/>
  <c r="N1149" i="5"/>
  <c r="N1597" i="5"/>
  <c r="N1540" i="5"/>
  <c r="N1586" i="5"/>
  <c r="N901" i="5"/>
  <c r="N403" i="5"/>
  <c r="N784" i="5"/>
  <c r="N1919" i="5"/>
  <c r="N796" i="5"/>
  <c r="N1047" i="5"/>
  <c r="N1172" i="5"/>
  <c r="N1518" i="5"/>
  <c r="N1090" i="5"/>
  <c r="N1220" i="5"/>
  <c r="N380" i="5"/>
  <c r="N109" i="5"/>
  <c r="N924" i="5"/>
  <c r="N883" i="5"/>
  <c r="N1074" i="5"/>
  <c r="N1214" i="5"/>
  <c r="N112" i="5"/>
  <c r="N421" i="5"/>
  <c r="N376" i="5"/>
  <c r="N1261" i="5"/>
  <c r="N468" i="5"/>
  <c r="N644" i="5"/>
  <c r="N309" i="5"/>
  <c r="N1337" i="5"/>
  <c r="N1852" i="5"/>
  <c r="N1402" i="5"/>
  <c r="N1582" i="5"/>
  <c r="N1393" i="5"/>
  <c r="N338" i="5"/>
  <c r="N1917" i="5"/>
  <c r="N77" i="5"/>
  <c r="N367" i="5"/>
  <c r="N1529" i="5"/>
  <c r="N1788" i="5"/>
  <c r="N1185" i="5"/>
  <c r="N1415" i="5"/>
  <c r="N1500" i="5"/>
  <c r="N1747" i="5"/>
  <c r="N1227" i="5"/>
  <c r="N186" i="5"/>
  <c r="N16" i="5"/>
  <c r="N268" i="5"/>
  <c r="N1057" i="5"/>
  <c r="N1584" i="5"/>
  <c r="N605" i="5"/>
  <c r="N106" i="5"/>
  <c r="N1276" i="5"/>
  <c r="N68" i="5"/>
  <c r="N378" i="5"/>
  <c r="N30" i="5"/>
  <c r="N1191" i="5"/>
  <c r="N423" i="5"/>
  <c r="N1554" i="5"/>
  <c r="N933" i="5"/>
  <c r="N1062" i="5"/>
  <c r="N1610" i="5"/>
  <c r="N1452" i="5"/>
  <c r="N1666" i="5"/>
  <c r="N512" i="5"/>
  <c r="N1211" i="5"/>
  <c r="N1411" i="5"/>
  <c r="N307" i="5"/>
  <c r="N995" i="5"/>
  <c r="N574" i="5"/>
  <c r="N162" i="5"/>
  <c r="N1119" i="5"/>
  <c r="N227" i="5"/>
  <c r="N1436" i="5"/>
  <c r="N1251" i="5"/>
  <c r="N1418" i="5"/>
  <c r="N1293" i="5"/>
  <c r="N947" i="5"/>
  <c r="N820" i="5"/>
  <c r="N1465" i="5"/>
  <c r="N387" i="5"/>
  <c r="N730" i="5"/>
  <c r="N1883" i="5"/>
  <c r="N758" i="5"/>
  <c r="N1361" i="5"/>
  <c r="N1082" i="5"/>
  <c r="N1803" i="5"/>
  <c r="N890" i="5"/>
  <c r="N1921" i="5"/>
  <c r="N992" i="5"/>
  <c r="N1137" i="5"/>
  <c r="N568" i="5"/>
  <c r="N1473" i="5"/>
  <c r="N1906" i="5"/>
  <c r="N1189" i="5"/>
  <c r="N149" i="5"/>
  <c r="N1868" i="5"/>
  <c r="N156" i="5"/>
  <c r="N1050" i="5"/>
  <c r="N1335" i="5"/>
  <c r="N351" i="5"/>
  <c r="N1851" i="5"/>
  <c r="N697" i="5"/>
  <c r="N349" i="5"/>
  <c r="N1143" i="5"/>
  <c r="N1030" i="5"/>
  <c r="N1054" i="5"/>
  <c r="N1336" i="5"/>
  <c r="N1036" i="5"/>
  <c r="N1672" i="5"/>
  <c r="N1268" i="5"/>
  <c r="N1180" i="5"/>
  <c r="N619" i="5"/>
  <c r="N1594" i="5"/>
  <c r="N258" i="5"/>
  <c r="N411" i="5"/>
  <c r="N1007" i="5"/>
  <c r="N1380" i="5"/>
  <c r="N206" i="5"/>
  <c r="N895" i="5"/>
  <c r="N683" i="5"/>
  <c r="N733" i="5"/>
  <c r="N198" i="5"/>
  <c r="N1629" i="5"/>
  <c r="N312" i="5"/>
  <c r="N551" i="5"/>
  <c r="N63" i="5"/>
  <c r="N1685" i="5"/>
  <c r="N880" i="5"/>
  <c r="N1490" i="5"/>
  <c r="N812" i="5"/>
  <c r="N1145" i="5"/>
  <c r="N397" i="5"/>
  <c r="N1084" i="5"/>
  <c r="N246" i="5"/>
  <c r="N716" i="5"/>
  <c r="N28" i="5"/>
  <c r="N866" i="5"/>
  <c r="N434" i="5"/>
  <c r="N1491" i="5"/>
  <c r="N1435" i="5"/>
  <c r="N1222" i="5"/>
  <c r="N1757" i="5"/>
  <c r="N270" i="5"/>
  <c r="N1178" i="5"/>
  <c r="N598" i="5"/>
  <c r="N1397" i="5"/>
  <c r="N1466" i="5"/>
  <c r="N774" i="5"/>
  <c r="N289" i="5"/>
  <c r="N143" i="5"/>
  <c r="N1663" i="5"/>
  <c r="N897" i="5"/>
  <c r="N1264" i="5"/>
  <c r="N280" i="5"/>
  <c r="N1033" i="5"/>
  <c r="N886" i="5"/>
  <c r="N1134" i="5"/>
  <c r="N1304" i="5"/>
  <c r="N144" i="5"/>
  <c r="N940" i="5"/>
  <c r="N1219" i="5"/>
  <c r="N326" i="5"/>
  <c r="N1701" i="5"/>
  <c r="N1704" i="5"/>
  <c r="N1248" i="5"/>
  <c r="N121" i="5"/>
  <c r="N1827" i="5"/>
  <c r="N1043" i="5"/>
  <c r="N1732" i="5"/>
  <c r="N1671" i="5"/>
  <c r="N606" i="5"/>
  <c r="N762" i="5"/>
  <c r="N1080" i="5"/>
  <c r="N1493" i="5"/>
  <c r="N1159" i="5"/>
  <c r="N661" i="5"/>
  <c r="N1192" i="5"/>
  <c r="N345" i="5"/>
  <c r="N262" i="5"/>
  <c r="N1018" i="5"/>
  <c r="N1975" i="5"/>
  <c r="N396" i="5"/>
  <c r="N1188" i="5"/>
  <c r="N723" i="5"/>
  <c r="N300" i="5"/>
  <c r="N1151" i="5"/>
  <c r="N1569" i="5"/>
  <c r="N1294" i="5"/>
  <c r="N364" i="5"/>
  <c r="N1020" i="5"/>
  <c r="N1650" i="5"/>
  <c r="N1419" i="5"/>
  <c r="N1426" i="5"/>
  <c r="N86" i="5"/>
  <c r="N1886" i="5"/>
  <c r="N1598" i="5"/>
  <c r="N430" i="5"/>
  <c r="N521" i="5"/>
  <c r="N72" i="5"/>
  <c r="N1332" i="5"/>
  <c r="N70" i="5"/>
  <c r="N1369" i="5"/>
  <c r="N1042" i="5"/>
  <c r="N1228" i="5"/>
  <c r="N1450" i="5"/>
  <c r="N1717" i="5"/>
  <c r="N1044" i="5"/>
  <c r="N35" i="5"/>
  <c r="N1045" i="5"/>
  <c r="N1094" i="5"/>
  <c r="N1077" i="5"/>
  <c r="N1509" i="5"/>
  <c r="N1138" i="5"/>
  <c r="N824" i="5"/>
  <c r="N1800" i="5"/>
  <c r="N612" i="5"/>
  <c r="N1609" i="5"/>
  <c r="N1969" i="5"/>
  <c r="N1132" i="5"/>
  <c r="N350" i="5"/>
  <c r="N608" i="5"/>
  <c r="N254" i="5"/>
  <c r="N182" i="5"/>
  <c r="N643" i="5"/>
  <c r="N609" i="5"/>
  <c r="N715" i="5"/>
  <c r="N1208" i="5"/>
  <c r="N303" i="5"/>
  <c r="N123" i="5"/>
  <c r="N900" i="5"/>
  <c r="N1412" i="5"/>
  <c r="N1845" i="5"/>
  <c r="N1551" i="5"/>
  <c r="N1741" i="5"/>
  <c r="N1486" i="5"/>
  <c r="N565" i="5"/>
  <c r="N997" i="5"/>
  <c r="N1965" i="5"/>
  <c r="N236" i="5"/>
  <c r="N472" i="5"/>
  <c r="N1508" i="5"/>
  <c r="N1626" i="5"/>
  <c r="N1430" i="5"/>
  <c r="N114" i="5"/>
  <c r="N25" i="5"/>
  <c r="N1520" i="5"/>
  <c r="N691" i="5"/>
  <c r="N1095" i="5"/>
  <c r="N1063" i="5"/>
  <c r="N1195" i="5"/>
  <c r="N1015" i="5"/>
  <c r="N842" i="5"/>
  <c r="N67" i="5"/>
  <c r="N1365" i="5"/>
  <c r="N431" i="5"/>
  <c r="N1928" i="5"/>
  <c r="N38" i="5"/>
  <c r="N822" i="5"/>
  <c r="N641" i="5"/>
  <c r="N1616" i="5"/>
  <c r="N635" i="5"/>
  <c r="N981" i="5"/>
  <c r="N1263" i="5"/>
  <c r="N1668" i="5"/>
  <c r="N438" i="5"/>
  <c r="N1555" i="5"/>
  <c r="N825" i="5"/>
  <c r="N1971" i="5"/>
  <c r="N1269" i="5"/>
  <c r="N1462" i="5"/>
  <c r="N76" i="5"/>
  <c r="N782" i="5"/>
  <c r="N288" i="5"/>
  <c r="N702" i="5"/>
  <c r="N678" i="5"/>
  <c r="N779" i="5"/>
  <c r="N1298" i="5"/>
  <c r="N1125" i="5"/>
  <c r="N302" i="5"/>
  <c r="N1398" i="5"/>
  <c r="N365" i="5"/>
  <c r="N1022" i="5"/>
  <c r="N633" i="5"/>
  <c r="N1467" i="5"/>
  <c r="N1914" i="5"/>
  <c r="N1323" i="5"/>
  <c r="N1621" i="5"/>
  <c r="N1257" i="5"/>
  <c r="N304" i="5"/>
  <c r="N1565" i="5"/>
  <c r="N972" i="5"/>
  <c r="N899" i="5"/>
  <c r="N1615" i="5"/>
  <c r="N1441" i="5"/>
  <c r="N153" i="5"/>
  <c r="N1245" i="5"/>
  <c r="N571" i="5"/>
  <c r="N222" i="5"/>
  <c r="N26" i="5"/>
  <c r="N906" i="5"/>
  <c r="N1325" i="5"/>
  <c r="N1425" i="5"/>
  <c r="N1718" i="5"/>
  <c r="N903" i="5"/>
  <c r="N1925" i="5"/>
  <c r="N1204" i="5"/>
  <c r="N320" i="5"/>
  <c r="N1515" i="5"/>
  <c r="N248" i="5"/>
  <c r="N656" i="5"/>
  <c r="N1831" i="5"/>
  <c r="N161" i="5"/>
  <c r="N1758" i="5"/>
  <c r="N163" i="5"/>
  <c r="N905" i="5"/>
  <c r="N1142" i="5"/>
  <c r="N971" i="5"/>
  <c r="N1839" i="5"/>
  <c r="N1203" i="5"/>
  <c r="N632" i="5"/>
  <c r="N1967" i="5"/>
  <c r="N418" i="5"/>
  <c r="N1880" i="5"/>
  <c r="N535" i="5"/>
  <c r="N481" i="5"/>
  <c r="N44" i="5"/>
  <c r="N1810" i="5"/>
  <c r="N1109" i="5"/>
  <c r="N1206" i="5"/>
  <c r="N453" i="5"/>
  <c r="N1197" i="5"/>
  <c r="N267" i="5"/>
  <c r="N1130" i="5"/>
  <c r="N998" i="5"/>
  <c r="N1558" i="5"/>
  <c r="N241" i="5"/>
  <c r="N1012" i="5"/>
  <c r="N1432" i="5"/>
  <c r="N1773" i="5"/>
  <c r="N1083" i="5"/>
  <c r="N575" i="5"/>
  <c r="N284" i="5"/>
  <c r="N1577" i="5"/>
  <c r="N1232" i="5"/>
  <c r="N469" i="5"/>
  <c r="N735" i="5"/>
  <c r="N107" i="5"/>
  <c r="N1331" i="5"/>
  <c r="N907" i="5"/>
  <c r="N1177" i="5"/>
  <c r="N973" i="5"/>
  <c r="N1281" i="5"/>
  <c r="N736" i="5"/>
  <c r="N191" i="5"/>
  <c r="N1153" i="5"/>
  <c r="N1053" i="5"/>
  <c r="N699" i="5"/>
  <c r="N1516" i="5"/>
  <c r="N323" i="5"/>
  <c r="N1065" i="5"/>
  <c r="N1489" i="5"/>
  <c r="N439" i="5"/>
  <c r="N1341" i="5"/>
  <c r="N427" i="5"/>
  <c r="N1239" i="5"/>
  <c r="N800" i="5"/>
  <c r="N614" i="5"/>
  <c r="N1801" i="5"/>
  <c r="N1453" i="5"/>
  <c r="N532" i="5"/>
  <c r="N974" i="5"/>
  <c r="N1771" i="5"/>
  <c r="N1843" i="5"/>
  <c r="N896" i="5"/>
  <c r="N611" i="5"/>
  <c r="N1171" i="5"/>
  <c r="N1572" i="5"/>
  <c r="N1120" i="5"/>
  <c r="N515" i="5"/>
  <c r="N1108" i="5"/>
  <c r="N815" i="5"/>
  <c r="N1742" i="5"/>
  <c r="N1307" i="5"/>
  <c r="N1877" i="5"/>
  <c r="N1708" i="5"/>
  <c r="N1762" i="5"/>
  <c r="N1907" i="5"/>
  <c r="N75" i="5"/>
  <c r="N255" i="5"/>
  <c r="N1300" i="5"/>
  <c r="N1528" i="5"/>
  <c r="N594" i="5"/>
  <c r="N1660" i="5"/>
  <c r="N1096" i="5"/>
  <c r="N811" i="5"/>
  <c r="N1871" i="5"/>
  <c r="N205" i="5"/>
  <c r="N124" i="5"/>
  <c r="N734" i="5"/>
  <c r="N1166" i="5"/>
  <c r="N1872" i="5"/>
  <c r="N402" i="5"/>
  <c r="N888" i="5"/>
  <c r="N558" i="5"/>
  <c r="N1764" i="5"/>
  <c r="N120" i="5"/>
  <c r="N1136" i="5"/>
  <c r="N1905" i="5"/>
  <c r="N274" i="5"/>
  <c r="N555" i="5"/>
  <c r="N155" i="5"/>
  <c r="N1892" i="5"/>
  <c r="N115" i="5"/>
  <c r="N1505" i="5"/>
  <c r="N617" i="5"/>
  <c r="N813" i="5"/>
  <c r="N41" i="5"/>
  <c r="N185" i="5"/>
  <c r="N355" i="5"/>
  <c r="N1630" i="5"/>
  <c r="N1674" i="5"/>
  <c r="N1423" i="5"/>
  <c r="N474" i="5"/>
  <c r="N1759" i="5"/>
  <c r="N859" i="5"/>
  <c r="N66" i="5"/>
  <c r="N413" i="5"/>
  <c r="N247" i="5"/>
  <c r="N1238" i="5"/>
  <c r="N740" i="5"/>
  <c r="N1876" i="5"/>
  <c r="N202" i="5"/>
  <c r="N1795" i="5"/>
  <c r="N1523" i="5"/>
  <c r="N920" i="5"/>
  <c r="N651" i="5"/>
  <c r="N1842" i="5"/>
  <c r="N1585" i="5"/>
  <c r="N1348" i="5"/>
  <c r="N819" i="5"/>
  <c r="N1527" i="5"/>
  <c r="N984" i="5"/>
  <c r="N1072" i="5"/>
  <c r="N1289" i="5"/>
  <c r="N62" i="5"/>
  <c r="N180" i="5"/>
  <c r="N344" i="5"/>
  <c r="N765" i="5"/>
  <c r="N1333" i="5"/>
  <c r="N36" i="5"/>
  <c r="N491" i="5"/>
  <c r="N1535" i="5"/>
  <c r="N470" i="5"/>
  <c r="N282" i="5"/>
  <c r="N1306" i="5"/>
  <c r="N482" i="5"/>
  <c r="N768" i="5"/>
  <c r="N1292" i="5"/>
  <c r="N1955" i="5"/>
  <c r="N1476" i="5"/>
  <c r="N722" i="5"/>
  <c r="N315" i="5"/>
  <c r="N618" i="5"/>
  <c r="N1835" i="5"/>
  <c r="N838" i="5"/>
  <c r="N529" i="5"/>
  <c r="N1580" i="5"/>
  <c r="N1320" i="5"/>
  <c r="N166" i="5"/>
  <c r="N339" i="5"/>
  <c r="N1386" i="5"/>
  <c r="N264" i="5"/>
  <c r="N1728" i="5"/>
  <c r="N893" i="5"/>
  <c r="N1328" i="5"/>
  <c r="N433" i="5"/>
  <c r="N369" i="5"/>
  <c r="N1454" i="5"/>
  <c r="N879" i="5"/>
  <c r="N1603" i="5"/>
  <c r="N863" i="5"/>
  <c r="N1025" i="5"/>
  <c r="N1811" i="5"/>
  <c r="N1028" i="5"/>
  <c r="N98" i="5"/>
  <c r="N80" i="5"/>
  <c r="N563" i="5"/>
  <c r="N419" i="5"/>
  <c r="N1824" i="5"/>
  <c r="N976" i="5"/>
  <c r="N1875" i="5"/>
  <c r="N1183" i="5"/>
  <c r="N1071" i="5"/>
  <c r="N1589" i="5"/>
  <c r="N199" i="5"/>
  <c r="N1966" i="5"/>
  <c r="N1968" i="5"/>
  <c r="N1730" i="5"/>
  <c r="N1829" i="5"/>
  <c r="N1381" i="5"/>
  <c r="N961" i="5"/>
  <c r="N1350" i="5"/>
  <c r="N659" i="5"/>
  <c r="N1807" i="5"/>
  <c r="N310" i="5"/>
  <c r="N1571" i="5"/>
  <c r="N60" i="5"/>
  <c r="N926" i="5"/>
  <c r="N775" i="5"/>
  <c r="N821" i="5"/>
  <c r="N1855" i="5"/>
  <c r="N116" i="5"/>
  <c r="N1826" i="5"/>
  <c r="N148" i="5"/>
  <c r="N922" i="5"/>
  <c r="N766" i="5"/>
  <c r="N1202" i="5"/>
  <c r="N1014" i="5"/>
  <c r="N332" i="5"/>
  <c r="N1345" i="5"/>
  <c r="N1351" i="5"/>
  <c r="N102" i="5"/>
  <c r="N1417" i="5"/>
  <c r="N408" i="5"/>
  <c r="N1721" i="5"/>
  <c r="N965" i="5"/>
  <c r="N1836" i="5"/>
  <c r="N737" i="5"/>
  <c r="N127" i="5"/>
  <c r="N1526" i="5"/>
  <c r="N230" i="5"/>
  <c r="N1707" i="5"/>
  <c r="N1611" i="5"/>
  <c r="N1667" i="5"/>
  <c r="N1111" i="5"/>
  <c r="N572" i="5"/>
  <c r="N224" i="5"/>
  <c r="N101" i="5"/>
  <c r="N325" i="5"/>
  <c r="N850" i="5"/>
  <c r="N1356" i="5"/>
  <c r="N1752" i="5"/>
  <c r="N1705" i="5"/>
  <c r="N1926" i="5"/>
  <c r="N1556" i="5"/>
  <c r="N37" i="5"/>
  <c r="N610" i="5"/>
  <c r="N347" i="5"/>
  <c r="N336" i="5"/>
  <c r="N639" i="5"/>
  <c r="N1373" i="5"/>
  <c r="N1179" i="5"/>
  <c r="N861" i="5"/>
  <c r="N1937" i="5"/>
  <c r="N322" i="5"/>
  <c r="N237" i="5"/>
  <c r="N1121" i="5"/>
  <c r="N1755" i="5"/>
  <c r="N760" i="5"/>
  <c r="N1129" i="5"/>
  <c r="N1322" i="5"/>
  <c r="N1844" i="5"/>
  <c r="N1118" i="5"/>
  <c r="N1557" i="5"/>
  <c r="N1150" i="5"/>
  <c r="N557" i="5"/>
  <c r="N1115" i="5"/>
  <c r="N1662" i="5"/>
  <c r="N687" i="5"/>
  <c r="N1470" i="5"/>
  <c r="N184" i="5"/>
  <c r="N1601" i="5"/>
  <c r="N168" i="5"/>
  <c r="N1210" i="5"/>
  <c r="N1840" i="5"/>
  <c r="N1702" i="5"/>
  <c r="N701" i="5"/>
  <c r="N1686" i="5"/>
  <c r="N1038" i="5"/>
  <c r="N1250" i="5"/>
  <c r="N1770" i="5"/>
  <c r="N58" i="5"/>
  <c r="N34" i="5"/>
  <c r="N696" i="5"/>
  <c r="N810" i="5"/>
  <c r="N517" i="5"/>
  <c r="N375" i="5"/>
  <c r="N718" i="5"/>
  <c r="N1635" i="5"/>
  <c r="N1799" i="5"/>
  <c r="N1174" i="5"/>
  <c r="N1501" i="5"/>
  <c r="N1013" i="5"/>
  <c r="N476" i="5"/>
  <c r="N1646" i="5"/>
  <c r="N1834" i="5"/>
  <c r="N1617" i="5"/>
  <c r="N17" i="5"/>
  <c r="N1376" i="5"/>
  <c r="N1637" i="5"/>
  <c r="N78" i="5"/>
  <c r="N1059" i="5"/>
  <c r="N1147" i="5"/>
  <c r="N636" i="5"/>
  <c r="N1576" i="5"/>
  <c r="N1366" i="5"/>
  <c r="N1751" i="5"/>
  <c r="N1126" i="5"/>
  <c r="N1911" i="5"/>
  <c r="N1277" i="5"/>
  <c r="N1207" i="5"/>
  <c r="N1283" i="5"/>
  <c r="N1186" i="5"/>
  <c r="N1097" i="5"/>
  <c r="N1091" i="5"/>
  <c r="N1194" i="5"/>
  <c r="N684" i="5"/>
  <c r="N1243" i="5"/>
  <c r="N1004" i="5"/>
  <c r="N1310" i="5"/>
  <c r="N1915" i="5"/>
  <c r="N530" i="5"/>
  <c r="N1833" i="5"/>
  <c r="N1395" i="5"/>
  <c r="N1201" i="5"/>
  <c r="N975" i="5"/>
  <c r="N1713" i="5"/>
  <c r="N1767" i="5"/>
  <c r="N676" i="5"/>
  <c r="N1037" i="5"/>
  <c r="N743" i="5"/>
  <c r="N553" i="5"/>
  <c r="N197" i="5"/>
  <c r="N1488" i="5"/>
  <c r="N932" i="5"/>
  <c r="N1537" i="5"/>
  <c r="N361" i="5"/>
  <c r="N358" i="5"/>
  <c r="N862" i="5"/>
  <c r="N1620" i="5"/>
  <c r="N1791" i="5"/>
  <c r="N531" i="5"/>
  <c r="N603" i="5"/>
  <c r="N902" i="5"/>
  <c r="N1160" i="5"/>
  <c r="N1446" i="5"/>
  <c r="N1116" i="5"/>
  <c r="N1575" i="5"/>
  <c r="N1421" i="5"/>
  <c r="N23" i="5"/>
  <c r="N42" i="5"/>
  <c r="N527" i="5"/>
  <c r="N1026" i="5"/>
  <c r="N412" i="5"/>
  <c r="N818" i="5"/>
  <c r="N1641" i="5"/>
  <c r="N646" i="5"/>
  <c r="N738" i="5"/>
  <c r="N239" i="5"/>
  <c r="N359" i="5"/>
  <c r="N1099" i="5"/>
  <c r="N410" i="5"/>
  <c r="N1181" i="5"/>
  <c r="N1273" i="5"/>
  <c r="N1618" i="5"/>
  <c r="M991" i="5"/>
  <c r="M333" i="5"/>
  <c r="M41" i="52"/>
  <c r="L189" i="2"/>
  <c r="L186" i="2" s="1"/>
  <c r="M40" i="52"/>
  <c r="S35" i="16"/>
  <c r="S15" i="9"/>
  <c r="T6" i="16"/>
  <c r="S7" i="16"/>
  <c r="Q37" i="16"/>
  <c r="P16" i="9"/>
  <c r="N173" i="29"/>
  <c r="N21" i="50" s="1"/>
  <c r="N6" i="50"/>
  <c r="N14" i="50"/>
  <c r="N19" i="52"/>
  <c r="N8" i="52"/>
  <c r="N26" i="52"/>
  <c r="N22" i="52"/>
  <c r="N30" i="52"/>
  <c r="N35" i="52"/>
  <c r="N16" i="52"/>
  <c r="N14" i="52"/>
  <c r="N33" i="52"/>
  <c r="N34" i="52"/>
  <c r="N13" i="52"/>
  <c r="N15" i="52"/>
  <c r="N27" i="52"/>
  <c r="N36" i="52"/>
  <c r="N31" i="52"/>
  <c r="N21" i="52"/>
  <c r="N32" i="52"/>
  <c r="N28" i="52"/>
  <c r="N6" i="52"/>
  <c r="N29" i="52"/>
  <c r="L70" i="4"/>
  <c r="N30" i="32"/>
  <c r="N28" i="32"/>
  <c r="N26" i="32"/>
  <c r="N36" i="32"/>
  <c r="N66" i="32" s="1"/>
  <c r="N6" i="32"/>
  <c r="N29" i="32"/>
  <c r="L19" i="2"/>
  <c r="L116" i="2" s="1"/>
  <c r="K74" i="4"/>
  <c r="M13" i="32"/>
  <c r="M56" i="32" s="1"/>
  <c r="P5" i="28"/>
  <c r="P5" i="30"/>
  <c r="P5" i="29"/>
  <c r="P4" i="4"/>
  <c r="P17" i="16"/>
  <c r="N44" i="28"/>
  <c r="K8" i="2"/>
  <c r="K45" i="16"/>
  <c r="K189" i="2"/>
  <c r="K186" i="2" s="1"/>
  <c r="K45" i="6"/>
  <c r="V10" i="16"/>
  <c r="V5" i="12"/>
  <c r="V6" i="12" s="1"/>
  <c r="M47" i="52"/>
  <c r="M28" i="2"/>
  <c r="M125" i="2" s="1"/>
  <c r="M7" i="4"/>
  <c r="M65" i="4" s="1"/>
  <c r="O37" i="2"/>
  <c r="O134" i="2" s="1"/>
  <c r="O5" i="58"/>
  <c r="O5" i="52"/>
  <c r="O20" i="12"/>
  <c r="O6" i="30"/>
  <c r="O5" i="50"/>
  <c r="O6" i="29"/>
  <c r="O5" i="4"/>
  <c r="O5" i="32"/>
  <c r="O5" i="31"/>
  <c r="O6" i="28"/>
  <c r="K25" i="2"/>
  <c r="I14" i="12"/>
  <c r="N6" i="31"/>
  <c r="N6" i="58"/>
  <c r="L25" i="2"/>
  <c r="L122" i="2" s="1"/>
  <c r="J116" i="2"/>
  <c r="L69" i="4"/>
  <c r="L60" i="4"/>
  <c r="J105" i="2"/>
  <c r="J15" i="2"/>
  <c r="M48" i="52"/>
  <c r="M45" i="52"/>
  <c r="M42" i="52"/>
  <c r="Q16" i="16"/>
  <c r="R2" i="16"/>
  <c r="M19" i="4"/>
  <c r="L21" i="28"/>
  <c r="K28" i="28"/>
  <c r="K40" i="28"/>
  <c r="L13" i="28"/>
  <c r="M16" i="28"/>
  <c r="L12" i="28"/>
  <c r="L15" i="28"/>
  <c r="M14" i="28"/>
  <c r="L24" i="28"/>
  <c r="M27" i="28"/>
  <c r="I24" i="30" l="1"/>
  <c r="I56" i="30" s="1"/>
  <c r="I198" i="29"/>
  <c r="L39" i="28"/>
  <c r="M39" i="28" s="1"/>
  <c r="K25" i="28"/>
  <c r="L36" i="28"/>
  <c r="K36" i="30"/>
  <c r="K68" i="30" s="1"/>
  <c r="L26" i="28"/>
  <c r="M26" i="28" s="1"/>
  <c r="R2" i="4"/>
  <c r="S99" i="29"/>
  <c r="S53" i="29" s="1"/>
  <c r="O20" i="4"/>
  <c r="O22" i="4"/>
  <c r="O25" i="4"/>
  <c r="O21" i="4"/>
  <c r="O29" i="4"/>
  <c r="O24" i="4"/>
  <c r="O23" i="4"/>
  <c r="O26" i="4"/>
  <c r="O32" i="4"/>
  <c r="O27" i="4"/>
  <c r="O31" i="4"/>
  <c r="O28" i="4"/>
  <c r="O30" i="4"/>
  <c r="O44" i="32"/>
  <c r="O31" i="32"/>
  <c r="N27" i="32"/>
  <c r="N63" i="52"/>
  <c r="O54" i="52"/>
  <c r="O55" i="52"/>
  <c r="N53" i="52"/>
  <c r="N62" i="52"/>
  <c r="M64" i="52"/>
  <c r="M61" i="52" s="1"/>
  <c r="Q9" i="16"/>
  <c r="Q49" i="6"/>
  <c r="Q91" i="29"/>
  <c r="Q45" i="29" s="1"/>
  <c r="Q92" i="29"/>
  <c r="Q46" i="29" s="1"/>
  <c r="L44" i="29"/>
  <c r="M90" i="29" s="1"/>
  <c r="M44" i="29" s="1"/>
  <c r="O48" i="29"/>
  <c r="N93" i="29"/>
  <c r="N47" i="29" s="1"/>
  <c r="O93" i="29" s="1"/>
  <c r="O47" i="29" s="1"/>
  <c r="P93" i="29" s="1"/>
  <c r="P47" i="29" s="1"/>
  <c r="Q93" i="29" s="1"/>
  <c r="Q47" i="29" s="1"/>
  <c r="S97" i="29"/>
  <c r="S51" i="29" s="1"/>
  <c r="R96" i="29"/>
  <c r="R50" i="29" s="1"/>
  <c r="S98" i="29"/>
  <c r="S52" i="29" s="1"/>
  <c r="P49" i="29"/>
  <c r="K42" i="29"/>
  <c r="L89" i="29"/>
  <c r="L43" i="29" s="1"/>
  <c r="K88" i="29"/>
  <c r="K83" i="29"/>
  <c r="M19" i="28"/>
  <c r="M19" i="30" s="1"/>
  <c r="M51" i="30" s="1"/>
  <c r="N30" i="2"/>
  <c r="O40" i="2"/>
  <c r="O38" i="32"/>
  <c r="O68" i="32" s="1"/>
  <c r="O30" i="2" s="1"/>
  <c r="O127" i="2" s="1"/>
  <c r="M34" i="28"/>
  <c r="M34" i="30" s="1"/>
  <c r="M66" i="30" s="1"/>
  <c r="AJ232" i="58"/>
  <c r="U232" i="58"/>
  <c r="AQ232" i="58"/>
  <c r="T232" i="58"/>
  <c r="AF232" i="58"/>
  <c r="AL232" i="58"/>
  <c r="AO232" i="58"/>
  <c r="AB232" i="58"/>
  <c r="W232" i="58"/>
  <c r="AC232" i="58"/>
  <c r="AM232" i="58"/>
  <c r="V232" i="58"/>
  <c r="AP232" i="58"/>
  <c r="AD232" i="58"/>
  <c r="AR232" i="58"/>
  <c r="AE232" i="58"/>
  <c r="AH232" i="58"/>
  <c r="X232" i="58"/>
  <c r="AA232" i="58"/>
  <c r="AN232" i="58"/>
  <c r="AG232" i="58"/>
  <c r="AK232" i="58"/>
  <c r="Y232" i="58"/>
  <c r="Z232" i="58"/>
  <c r="AI232" i="58"/>
  <c r="R232" i="58"/>
  <c r="M58" i="29"/>
  <c r="N102" i="29" s="1"/>
  <c r="N205" i="29" s="1"/>
  <c r="K80" i="29"/>
  <c r="K21" i="30" s="1"/>
  <c r="M134" i="29"/>
  <c r="R27" i="16"/>
  <c r="L30" i="28"/>
  <c r="L30" i="30" s="1"/>
  <c r="L62" i="30" s="1"/>
  <c r="L37" i="28"/>
  <c r="M37" i="28" s="1"/>
  <c r="J80" i="7"/>
  <c r="I61" i="30"/>
  <c r="O69" i="32"/>
  <c r="O31" i="2" s="1"/>
  <c r="J739" i="58"/>
  <c r="M20" i="28"/>
  <c r="M20" i="30" s="1"/>
  <c r="M52" i="30" s="1"/>
  <c r="L33" i="28"/>
  <c r="L33" i="30" s="1"/>
  <c r="L65" i="30" s="1"/>
  <c r="I29" i="30"/>
  <c r="I25" i="31" s="1"/>
  <c r="K18" i="30"/>
  <c r="K50" i="30" s="1"/>
  <c r="L18" i="28"/>
  <c r="J32" i="30"/>
  <c r="J64" i="30" s="1"/>
  <c r="K32" i="28"/>
  <c r="J31" i="30"/>
  <c r="K31" i="28"/>
  <c r="K38" i="28"/>
  <c r="N207" i="29"/>
  <c r="J186" i="29"/>
  <c r="N218" i="29"/>
  <c r="N122" i="26" s="1"/>
  <c r="N78" i="30"/>
  <c r="N34" i="31" s="1"/>
  <c r="L204" i="29"/>
  <c r="N193" i="29"/>
  <c r="N206" i="29"/>
  <c r="N194" i="29"/>
  <c r="M70" i="4"/>
  <c r="M66" i="4"/>
  <c r="M64" i="4" s="1"/>
  <c r="L22" i="28"/>
  <c r="L22" i="30" s="1"/>
  <c r="K54" i="30"/>
  <c r="J17" i="30"/>
  <c r="J23" i="31" s="1"/>
  <c r="J53" i="30"/>
  <c r="J49" i="30" s="1"/>
  <c r="N32" i="29"/>
  <c r="O78" i="29" s="1"/>
  <c r="I147" i="29"/>
  <c r="J155" i="29" s="1"/>
  <c r="L57" i="29"/>
  <c r="M101" i="29" s="1"/>
  <c r="N33" i="29"/>
  <c r="O79" i="29" s="1"/>
  <c r="K63" i="29"/>
  <c r="J25" i="29"/>
  <c r="K71" i="29" s="1"/>
  <c r="K12" i="30" s="1"/>
  <c r="N59" i="29"/>
  <c r="O103" i="29" s="1"/>
  <c r="N136" i="29"/>
  <c r="Q107" i="26"/>
  <c r="N47" i="52"/>
  <c r="N135" i="29"/>
  <c r="J191" i="29"/>
  <c r="J115" i="26" s="1"/>
  <c r="O43" i="28"/>
  <c r="N123" i="29"/>
  <c r="N122" i="29"/>
  <c r="N60" i="29"/>
  <c r="O104" i="29" s="1"/>
  <c r="J120" i="29"/>
  <c r="K139" i="29"/>
  <c r="J725" i="58"/>
  <c r="J737" i="58" s="1"/>
  <c r="R15" i="29"/>
  <c r="Q16" i="29"/>
  <c r="J115" i="29"/>
  <c r="B180" i="29"/>
  <c r="AB274" i="58"/>
  <c r="AS273" i="58"/>
  <c r="S2" i="31"/>
  <c r="R9" i="29"/>
  <c r="Q10" i="29"/>
  <c r="L100" i="29"/>
  <c r="L24" i="32" s="1"/>
  <c r="R183" i="29"/>
  <c r="S2" i="29"/>
  <c r="R18" i="29"/>
  <c r="R21" i="29" s="1"/>
  <c r="Z282" i="58"/>
  <c r="K727" i="58"/>
  <c r="K733" i="58" s="1"/>
  <c r="O105" i="29"/>
  <c r="R102" i="26"/>
  <c r="S2" i="7"/>
  <c r="R108" i="7"/>
  <c r="R67" i="7"/>
  <c r="R160" i="7"/>
  <c r="R163" i="7"/>
  <c r="R168" i="7"/>
  <c r="R177" i="7"/>
  <c r="R171" i="7"/>
  <c r="R170" i="7"/>
  <c r="R180" i="7"/>
  <c r="R182" i="7"/>
  <c r="R183" i="7"/>
  <c r="R167" i="7"/>
  <c r="R162" i="7"/>
  <c r="R175" i="7"/>
  <c r="R176" i="7"/>
  <c r="R179" i="7"/>
  <c r="R185" i="7"/>
  <c r="R164" i="7"/>
  <c r="R165" i="7"/>
  <c r="R169" i="7"/>
  <c r="R172" i="7"/>
  <c r="R173" i="7"/>
  <c r="R174" i="7"/>
  <c r="R161" i="7"/>
  <c r="R181" i="7"/>
  <c r="R184" i="7"/>
  <c r="R178" i="7"/>
  <c r="R166" i="7"/>
  <c r="Q175" i="29"/>
  <c r="Q176" i="29"/>
  <c r="Q19" i="29"/>
  <c r="Q174" i="29" s="1"/>
  <c r="L133" i="29"/>
  <c r="R13" i="29"/>
  <c r="Q14" i="29"/>
  <c r="R17" i="29"/>
  <c r="Q20" i="29"/>
  <c r="M77" i="29"/>
  <c r="I127" i="29"/>
  <c r="R11" i="29"/>
  <c r="Q12" i="29"/>
  <c r="O81" i="29"/>
  <c r="T233" i="58"/>
  <c r="J44" i="30"/>
  <c r="U276" i="58"/>
  <c r="O36" i="16"/>
  <c r="O38" i="16" s="1"/>
  <c r="M45" i="16"/>
  <c r="L45" i="16"/>
  <c r="M990" i="5"/>
  <c r="P31" i="16"/>
  <c r="Q21" i="16"/>
  <c r="P115" i="7"/>
  <c r="L8" i="2"/>
  <c r="L15" i="2" s="1"/>
  <c r="L112" i="2" s="1"/>
  <c r="N1114" i="5"/>
  <c r="M1442" i="5"/>
  <c r="N374" i="5"/>
  <c r="N1237" i="5"/>
  <c r="N1278" i="5"/>
  <c r="N251" i="5"/>
  <c r="N1155" i="5"/>
  <c r="N1319" i="5"/>
  <c r="N1032" i="5"/>
  <c r="N1073" i="5"/>
  <c r="N1525" i="5"/>
  <c r="N1401" i="5"/>
  <c r="N1566" i="5"/>
  <c r="N1443" i="5"/>
  <c r="N991" i="5"/>
  <c r="N292" i="5"/>
  <c r="N333" i="5"/>
  <c r="M25" i="2"/>
  <c r="M122" i="2" s="1"/>
  <c r="N1196" i="5"/>
  <c r="N1360" i="5"/>
  <c r="O1224" i="5"/>
  <c r="O1628" i="5"/>
  <c r="O1322" i="5"/>
  <c r="O773" i="5"/>
  <c r="O158" i="5"/>
  <c r="O723" i="5"/>
  <c r="O758" i="5"/>
  <c r="O1619" i="5"/>
  <c r="O924" i="5"/>
  <c r="O1238" i="5"/>
  <c r="O273" i="5"/>
  <c r="O1743" i="5"/>
  <c r="O1580" i="5"/>
  <c r="O247" i="5"/>
  <c r="O1583" i="5"/>
  <c r="O1907" i="5"/>
  <c r="O151" i="5"/>
  <c r="O1804" i="5"/>
  <c r="O123" i="5"/>
  <c r="O1809" i="5"/>
  <c r="O1574" i="5"/>
  <c r="O1023" i="5"/>
  <c r="O655" i="5"/>
  <c r="O377" i="5"/>
  <c r="O78" i="5"/>
  <c r="O1874" i="5"/>
  <c r="O1409" i="5"/>
  <c r="O1953" i="5"/>
  <c r="O1361" i="5"/>
  <c r="O40" i="5"/>
  <c r="O660" i="5"/>
  <c r="O886" i="5"/>
  <c r="O514" i="5"/>
  <c r="O454" i="5"/>
  <c r="O1842" i="5"/>
  <c r="O1886" i="5"/>
  <c r="O1066" i="5"/>
  <c r="O1265" i="5"/>
  <c r="O1413" i="5"/>
  <c r="O982" i="5"/>
  <c r="O1134" i="5"/>
  <c r="O1342" i="5"/>
  <c r="O1146" i="5"/>
  <c r="O372" i="5"/>
  <c r="O1498" i="5"/>
  <c r="O797" i="5"/>
  <c r="O1539" i="5"/>
  <c r="O1336" i="5"/>
  <c r="O1553" i="5"/>
  <c r="O353" i="5"/>
  <c r="O1306" i="5"/>
  <c r="O1109" i="5"/>
  <c r="O446" i="5"/>
  <c r="O592" i="5"/>
  <c r="O1494" i="5"/>
  <c r="O113" i="5"/>
  <c r="O841" i="5"/>
  <c r="O343" i="5"/>
  <c r="O714" i="5"/>
  <c r="O591" i="5"/>
  <c r="O1043" i="5"/>
  <c r="O449" i="5"/>
  <c r="O1838" i="5"/>
  <c r="O1530" i="5"/>
  <c r="O1457" i="5"/>
  <c r="O284" i="5"/>
  <c r="O431" i="5"/>
  <c r="O1070" i="5"/>
  <c r="O400" i="5"/>
  <c r="O1870" i="5"/>
  <c r="O371" i="5"/>
  <c r="O1164" i="5"/>
  <c r="O1673" i="5"/>
  <c r="O1515" i="5"/>
  <c r="O1489" i="5"/>
  <c r="O285" i="5"/>
  <c r="O380" i="5"/>
  <c r="O1571" i="5"/>
  <c r="O530" i="5"/>
  <c r="O698" i="5"/>
  <c r="O1205" i="5"/>
  <c r="O244" i="5"/>
  <c r="O1960" i="5"/>
  <c r="O1793" i="5"/>
  <c r="O360" i="5"/>
  <c r="O231" i="5"/>
  <c r="O278" i="5"/>
  <c r="O58" i="5"/>
  <c r="O1263" i="5"/>
  <c r="O485" i="5"/>
  <c r="O1825" i="5"/>
  <c r="O1787" i="5"/>
  <c r="O1914" i="5"/>
  <c r="O718" i="5"/>
  <c r="O1966" i="5"/>
  <c r="O310" i="5"/>
  <c r="O1931" i="5"/>
  <c r="O692" i="5"/>
  <c r="O1684" i="5"/>
  <c r="O1432" i="5"/>
  <c r="O893" i="5"/>
  <c r="O1849" i="5"/>
  <c r="O1053" i="5"/>
  <c r="O614" i="5"/>
  <c r="O1869" i="5"/>
  <c r="O1872" i="5"/>
  <c r="O1951" i="5"/>
  <c r="O1292" i="5"/>
  <c r="O880" i="5"/>
  <c r="O1068" i="5"/>
  <c r="O896" i="5"/>
  <c r="O755" i="5"/>
  <c r="O1020" i="5"/>
  <c r="O1087" i="5"/>
  <c r="O930" i="5"/>
  <c r="O1910" i="5"/>
  <c r="O1326" i="5"/>
  <c r="O1773" i="5"/>
  <c r="O1929" i="5"/>
  <c r="O1160" i="5"/>
  <c r="O1461" i="5"/>
  <c r="O309" i="5"/>
  <c r="O1111" i="5"/>
  <c r="O554" i="5"/>
  <c r="O979" i="5"/>
  <c r="O531" i="5"/>
  <c r="O1588" i="5"/>
  <c r="O1975" i="5"/>
  <c r="O766" i="5"/>
  <c r="O743" i="5"/>
  <c r="O1026" i="5"/>
  <c r="O1491" i="5"/>
  <c r="O997" i="5"/>
  <c r="O289" i="5"/>
  <c r="O852" i="5"/>
  <c r="O331" i="5"/>
  <c r="O770" i="5"/>
  <c r="O1025" i="5"/>
  <c r="O1712" i="5"/>
  <c r="O1615" i="5"/>
  <c r="O232" i="5"/>
  <c r="O1728" i="5"/>
  <c r="O1797" i="5"/>
  <c r="O433" i="5"/>
  <c r="O808" i="5"/>
  <c r="O1103" i="5"/>
  <c r="O1356" i="5"/>
  <c r="O1315" i="5"/>
  <c r="O1430" i="5"/>
  <c r="O1880" i="5"/>
  <c r="O961" i="5"/>
  <c r="O737" i="5"/>
  <c r="O721" i="5"/>
  <c r="O948" i="5"/>
  <c r="O647" i="5"/>
  <c r="O29" i="5"/>
  <c r="O1799" i="5"/>
  <c r="O253" i="5"/>
  <c r="O358" i="5"/>
  <c r="O1314" i="5"/>
  <c r="O19" i="5"/>
  <c r="O236" i="5"/>
  <c r="O691" i="5"/>
  <c r="O1884" i="5"/>
  <c r="O35" i="5"/>
  <c r="O1276" i="5"/>
  <c r="O103" i="5"/>
  <c r="O160" i="5"/>
  <c r="O31" i="5"/>
  <c r="O1041" i="5"/>
  <c r="O1753" i="5"/>
  <c r="O1593" i="5"/>
  <c r="O1108" i="5"/>
  <c r="O814" i="5"/>
  <c r="O72" i="5"/>
  <c r="O1682" i="5"/>
  <c r="O994" i="5"/>
  <c r="O414" i="5"/>
  <c r="O1888" i="5"/>
  <c r="O645" i="5"/>
  <c r="O729" i="5"/>
  <c r="O1138" i="5"/>
  <c r="O1218" i="5"/>
  <c r="O1088" i="5"/>
  <c r="O1791" i="5"/>
  <c r="O1154" i="5"/>
  <c r="O181" i="5"/>
  <c r="O1011" i="5"/>
  <c r="O863" i="5"/>
  <c r="O1784" i="5"/>
  <c r="O202" i="5"/>
  <c r="O639" i="5"/>
  <c r="O651" i="5"/>
  <c r="O1186" i="5"/>
  <c r="O1257" i="5"/>
  <c r="O1459" i="5"/>
  <c r="O848" i="5"/>
  <c r="O1647" i="5"/>
  <c r="O1346" i="5"/>
  <c r="O538" i="5"/>
  <c r="O117" i="5"/>
  <c r="O1788" i="5"/>
  <c r="O767" i="5"/>
  <c r="O1113" i="5"/>
  <c r="O1051" i="5"/>
  <c r="O1768" i="5"/>
  <c r="O1947" i="5"/>
  <c r="O470" i="5"/>
  <c r="O557" i="5"/>
  <c r="O809" i="5"/>
  <c r="O1516" i="5"/>
  <c r="O1919" i="5"/>
  <c r="O1961" i="5"/>
  <c r="O33" i="5"/>
  <c r="O234" i="5"/>
  <c r="O1120" i="5"/>
  <c r="O1117" i="5"/>
  <c r="O1370" i="5"/>
  <c r="O370" i="5"/>
  <c r="O1851" i="5"/>
  <c r="O1474" i="5"/>
  <c r="O1054" i="5"/>
  <c r="O769" i="5"/>
  <c r="O239" i="5"/>
  <c r="O1277" i="5"/>
  <c r="O1017" i="5"/>
  <c r="O436" i="5"/>
  <c r="O1514" i="5"/>
  <c r="O294" i="5"/>
  <c r="O1359" i="5"/>
  <c r="O1274" i="5"/>
  <c r="O102" i="5"/>
  <c r="O715" i="5"/>
  <c r="O673" i="5"/>
  <c r="O196" i="5"/>
  <c r="O478" i="5"/>
  <c r="O1357" i="5"/>
  <c r="O112" i="5"/>
  <c r="O1168" i="5"/>
  <c r="O1104" i="5"/>
  <c r="O920" i="5"/>
  <c r="O1350" i="5"/>
  <c r="O1015" i="5"/>
  <c r="O1172" i="5"/>
  <c r="O1605" i="5"/>
  <c r="O332" i="5"/>
  <c r="O561" i="5"/>
  <c r="O1548" i="5"/>
  <c r="O150" i="5"/>
  <c r="O36" i="5"/>
  <c r="O572" i="5"/>
  <c r="O1072" i="5"/>
  <c r="O1518" i="5"/>
  <c r="O159" i="5"/>
  <c r="O1099" i="5"/>
  <c r="O1097" i="5"/>
  <c r="O694" i="5"/>
  <c r="O605" i="5"/>
  <c r="O82" i="5"/>
  <c r="O680" i="5"/>
  <c r="O1954" i="5"/>
  <c r="O362" i="5"/>
  <c r="O658" i="5"/>
  <c r="O1077" i="5"/>
  <c r="O1243" i="5"/>
  <c r="O282" i="5"/>
  <c r="O1425" i="5"/>
  <c r="O815" i="5"/>
  <c r="O897" i="5"/>
  <c r="O604" i="5"/>
  <c r="O1595" i="5"/>
  <c r="O1366" i="5"/>
  <c r="O1508" i="5"/>
  <c r="O1935" i="5"/>
  <c r="O1665" i="5"/>
  <c r="O1483" i="5"/>
  <c r="O601" i="5"/>
  <c r="O1873" i="5"/>
  <c r="O1608" i="5"/>
  <c r="O1541" i="5"/>
  <c r="O882" i="5"/>
  <c r="O682" i="5"/>
  <c r="O988" i="5"/>
  <c r="O425" i="5"/>
  <c r="O1585" i="5"/>
  <c r="O1497" i="5"/>
  <c r="O111" i="5"/>
  <c r="O315" i="5"/>
  <c r="O1761" i="5"/>
  <c r="O59" i="5"/>
  <c r="O1280" i="5"/>
  <c r="O1748" i="5"/>
  <c r="O106" i="5"/>
  <c r="O1330" i="5"/>
  <c r="O21" i="5"/>
  <c r="O240" i="5"/>
  <c r="O1210" i="5"/>
  <c r="O403" i="5"/>
  <c r="O989" i="5"/>
  <c r="O143" i="5"/>
  <c r="O426" i="5"/>
  <c r="O923" i="5"/>
  <c r="O1429" i="5"/>
  <c r="O141" i="5"/>
  <c r="O1232" i="5"/>
  <c r="O686" i="5"/>
  <c r="O1271" i="5"/>
  <c r="O701" i="5"/>
  <c r="O1245" i="5"/>
  <c r="O921" i="5"/>
  <c r="O1582" i="5"/>
  <c r="O702" i="5"/>
  <c r="O1829" i="5"/>
  <c r="O1335" i="5"/>
  <c r="O1151" i="5"/>
  <c r="O1538" i="5"/>
  <c r="O983" i="5"/>
  <c r="O1262" i="5"/>
  <c r="O442" i="5"/>
  <c r="O517" i="5"/>
  <c r="O249" i="5"/>
  <c r="O248" i="5"/>
  <c r="O567" i="5"/>
  <c r="O1671" i="5"/>
  <c r="O741" i="5"/>
  <c r="O1083" i="5"/>
  <c r="O444" i="5"/>
  <c r="O1024" i="5"/>
  <c r="O558" i="5"/>
  <c r="O1848" i="5"/>
  <c r="O1362" i="5"/>
  <c r="O945" i="5"/>
  <c r="O479" i="5"/>
  <c r="O1466" i="5"/>
  <c r="O201" i="5"/>
  <c r="O1173" i="5"/>
  <c r="O1112" i="5"/>
  <c r="O524" i="5"/>
  <c r="O731" i="5"/>
  <c r="O1623" i="5"/>
  <c r="O392" i="5"/>
  <c r="O1792" i="5"/>
  <c r="O1282" i="5"/>
  <c r="O1294" i="5"/>
  <c r="O778" i="5"/>
  <c r="O1683" i="5"/>
  <c r="O1349" i="5"/>
  <c r="O579" i="5"/>
  <c r="O1013" i="5"/>
  <c r="O488" i="5"/>
  <c r="O1394" i="5"/>
  <c r="O1612" i="5"/>
  <c r="O481" i="5"/>
  <c r="P2" i="5"/>
  <c r="O1558" i="5"/>
  <c r="O1908" i="5"/>
  <c r="O124" i="5"/>
  <c r="O1719" i="5"/>
  <c r="O1906" i="5"/>
  <c r="O493" i="5"/>
  <c r="O1572" i="5"/>
  <c r="O980" i="5"/>
  <c r="O1843" i="5"/>
  <c r="O1449" i="5"/>
  <c r="O1807" i="5"/>
  <c r="O1594" i="5"/>
  <c r="O1688" i="5"/>
  <c r="O63" i="5"/>
  <c r="O369" i="5"/>
  <c r="O1444" i="5"/>
  <c r="O1192" i="5"/>
  <c r="O326" i="5"/>
  <c r="O453" i="5"/>
  <c r="O1441" i="5"/>
  <c r="O1487" i="5"/>
  <c r="O324" i="5"/>
  <c r="O756" i="5"/>
  <c r="O1204" i="5"/>
  <c r="O839" i="5"/>
  <c r="O272" i="5"/>
  <c r="O1762" i="5"/>
  <c r="O1480" i="5"/>
  <c r="O1012" i="5"/>
  <c r="O1093" i="5"/>
  <c r="O1763" i="5"/>
  <c r="O1273" i="5"/>
  <c r="O1672" i="5"/>
  <c r="O906" i="5"/>
  <c r="O1641" i="5"/>
  <c r="O1470" i="5"/>
  <c r="O1189" i="5"/>
  <c r="O1650" i="5"/>
  <c r="O1299" i="5"/>
  <c r="O575" i="5"/>
  <c r="O1144" i="5"/>
  <c r="O419" i="5"/>
  <c r="O266" i="5"/>
  <c r="O114" i="5"/>
  <c r="O537" i="5"/>
  <c r="O1475" i="5"/>
  <c r="O1047" i="5"/>
  <c r="O1642" i="5"/>
  <c r="O837" i="5"/>
  <c r="O304" i="5"/>
  <c r="O1295" i="5"/>
  <c r="O417" i="5"/>
  <c r="O942" i="5"/>
  <c r="O1256" i="5"/>
  <c r="O223" i="5"/>
  <c r="O1439" i="5"/>
  <c r="O280" i="5"/>
  <c r="O321" i="5"/>
  <c r="O142" i="5"/>
  <c r="O1958" i="5"/>
  <c r="O1544" i="5"/>
  <c r="O1123" i="5"/>
  <c r="O368" i="5"/>
  <c r="O635" i="5"/>
  <c r="O1107" i="5"/>
  <c r="O76" i="5"/>
  <c r="O85" i="5"/>
  <c r="O1044" i="5"/>
  <c r="O1136" i="5"/>
  <c r="O1159" i="5"/>
  <c r="O1546" i="5"/>
  <c r="O1770" i="5"/>
  <c r="O699" i="5"/>
  <c r="O79" i="5"/>
  <c r="O1005" i="5"/>
  <c r="O288" i="5"/>
  <c r="O1188" i="5"/>
  <c r="O1353" i="5"/>
  <c r="O1532" i="5"/>
  <c r="O1313" i="5"/>
  <c r="O1152" i="5"/>
  <c r="O511" i="5"/>
  <c r="O1840" i="5"/>
  <c r="O1893" i="5"/>
  <c r="O926" i="5"/>
  <c r="O61" i="5"/>
  <c r="O1085" i="5"/>
  <c r="O1689" i="5"/>
  <c r="O939" i="5"/>
  <c r="O483" i="5"/>
  <c r="O1852" i="5"/>
  <c r="O258" i="5"/>
  <c r="O39" i="5"/>
  <c r="O1934" i="5"/>
  <c r="O1617" i="5"/>
  <c r="O689" i="5"/>
  <c r="O1937" i="5"/>
  <c r="O1850" i="5"/>
  <c r="O1059" i="5"/>
  <c r="O269" i="5"/>
  <c r="O1305" i="5"/>
  <c r="O1796" i="5"/>
  <c r="O1358" i="5"/>
  <c r="O551" i="5"/>
  <c r="O1660" i="5"/>
  <c r="O1636" i="5"/>
  <c r="O890" i="5"/>
  <c r="O675" i="5"/>
  <c r="O125" i="5"/>
  <c r="O1191" i="5"/>
  <c r="O781" i="5"/>
  <c r="O1234" i="5"/>
  <c r="O1269" i="5"/>
  <c r="O165" i="5"/>
  <c r="O1285" i="5"/>
  <c r="O634" i="5"/>
  <c r="O376" i="5"/>
  <c r="O560" i="5"/>
  <c r="O602" i="5"/>
  <c r="O1757" i="5"/>
  <c r="O1707" i="5"/>
  <c r="O420" i="5"/>
  <c r="O1836" i="5"/>
  <c r="O1324" i="5"/>
  <c r="O1640" i="5"/>
  <c r="O1040" i="5"/>
  <c r="O1891" i="5"/>
  <c r="O1600" i="5"/>
  <c r="O937" i="5"/>
  <c r="O180" i="5"/>
  <c r="O1828" i="5"/>
  <c r="O277" i="5"/>
  <c r="O1714" i="5"/>
  <c r="O552" i="5"/>
  <c r="O1393" i="5"/>
  <c r="O1246" i="5"/>
  <c r="O295" i="5"/>
  <c r="O1767" i="5"/>
  <c r="O1662" i="5"/>
  <c r="O735" i="5"/>
  <c r="O1127" i="5"/>
  <c r="O1268" i="5"/>
  <c r="O1008" i="5"/>
  <c r="O1618" i="5"/>
  <c r="O305" i="5"/>
  <c r="O825" i="5"/>
  <c r="O1203" i="5"/>
  <c r="O450" i="5"/>
  <c r="O1438" i="5"/>
  <c r="O1464" i="5"/>
  <c r="O381" i="5"/>
  <c r="O732" i="5"/>
  <c r="O1603" i="5"/>
  <c r="O1133" i="5"/>
  <c r="O222" i="5"/>
  <c r="O1837" i="5"/>
  <c r="O684" i="5"/>
  <c r="O1691" i="5"/>
  <c r="O1550" i="5"/>
  <c r="O408" i="5"/>
  <c r="O1399" i="5"/>
  <c r="O1325" i="5"/>
  <c r="O350" i="5"/>
  <c r="O1839" i="5"/>
  <c r="O1089" i="5"/>
  <c r="O760" i="5"/>
  <c r="O311" i="5"/>
  <c r="O455" i="5"/>
  <c r="O1790" i="5"/>
  <c r="O1561" i="5"/>
  <c r="O772" i="5"/>
  <c r="O484" i="5"/>
  <c r="O1437" i="5"/>
  <c r="O1082" i="5"/>
  <c r="O1228" i="5"/>
  <c r="O1244" i="5"/>
  <c r="O1493" i="5"/>
  <c r="O1057" i="5"/>
  <c r="O717" i="5"/>
  <c r="O1810" i="5"/>
  <c r="O1534" i="5"/>
  <c r="O1334" i="5"/>
  <c r="O1080" i="5"/>
  <c r="O1260" i="5"/>
  <c r="O1415" i="5"/>
  <c r="O1769" i="5"/>
  <c r="O1241" i="5"/>
  <c r="O445" i="5"/>
  <c r="O246" i="5"/>
  <c r="O1128" i="5"/>
  <c r="O1219" i="5"/>
  <c r="O855" i="5"/>
  <c r="O1555" i="5"/>
  <c r="O341" i="5"/>
  <c r="O887" i="5"/>
  <c r="O1602" i="5"/>
  <c r="O1337" i="5"/>
  <c r="O1065" i="5"/>
  <c r="O1132" i="5"/>
  <c r="O895" i="5"/>
  <c r="O329" i="5"/>
  <c r="O738" i="5"/>
  <c r="O1853" i="5"/>
  <c r="O122" i="5"/>
  <c r="O1811" i="5"/>
  <c r="O418" i="5"/>
  <c r="O1428" i="5"/>
  <c r="O1465" i="5"/>
  <c r="O411" i="5"/>
  <c r="O184" i="5"/>
  <c r="O1217" i="5"/>
  <c r="O27" i="5"/>
  <c r="O1928" i="5"/>
  <c r="O1177" i="5"/>
  <c r="O632" i="5"/>
  <c r="O1385" i="5"/>
  <c r="O1384" i="5"/>
  <c r="O28" i="5"/>
  <c r="O1911" i="5"/>
  <c r="O768" i="5"/>
  <c r="O779" i="5"/>
  <c r="O24" i="5"/>
  <c r="O1639" i="5"/>
  <c r="O471" i="5"/>
  <c r="O1185" i="5"/>
  <c r="O1611" i="5"/>
  <c r="O1513" i="5"/>
  <c r="O1171" i="5"/>
  <c r="O1118" i="5"/>
  <c r="O115" i="5"/>
  <c r="O1878" i="5"/>
  <c r="O1458" i="5"/>
  <c r="O931" i="5"/>
  <c r="O845" i="5"/>
  <c r="O1091" i="5"/>
  <c r="O1705" i="5"/>
  <c r="O1630" i="5"/>
  <c r="O1610" i="5"/>
  <c r="O724" i="5"/>
  <c r="O1014" i="5"/>
  <c r="O296" i="5"/>
  <c r="O67" i="5"/>
  <c r="O1507" i="5"/>
  <c r="O1824" i="5"/>
  <c r="O74" i="5"/>
  <c r="O1142" i="5"/>
  <c r="O293" i="5"/>
  <c r="O1445" i="5"/>
  <c r="O1703" i="5"/>
  <c r="O652" i="5"/>
  <c r="O1301" i="5"/>
  <c r="O885" i="5"/>
  <c r="O1626" i="5"/>
  <c r="O1252" i="5"/>
  <c r="O1590" i="5"/>
  <c r="O1540" i="5"/>
  <c r="O854" i="5"/>
  <c r="O1220" i="5"/>
  <c r="O140" i="5"/>
  <c r="O1105" i="5"/>
  <c r="O1062" i="5"/>
  <c r="O1752" i="5"/>
  <c r="O194" i="5"/>
  <c r="O355" i="5"/>
  <c r="O843" i="5"/>
  <c r="O1554" i="5"/>
  <c r="O351" i="5"/>
  <c r="O166" i="5"/>
  <c r="O1304" i="5"/>
  <c r="O1567" i="5"/>
  <c r="O1606" i="5"/>
  <c r="O1119" i="5"/>
  <c r="O771" i="5"/>
  <c r="O757" i="5"/>
  <c r="O1896" i="5"/>
  <c r="O1643" i="5"/>
  <c r="O596" i="5"/>
  <c r="O1139" i="5"/>
  <c r="O252" i="5"/>
  <c r="O337" i="5"/>
  <c r="O690" i="5"/>
  <c r="O407" i="5"/>
  <c r="O1537" i="5"/>
  <c r="O209" i="5"/>
  <c r="O807" i="5"/>
  <c r="O153" i="5"/>
  <c r="O1865" i="5"/>
  <c r="O681" i="5"/>
  <c r="O1613" i="5"/>
  <c r="O864" i="5"/>
  <c r="O1730" i="5"/>
  <c r="O688" i="5"/>
  <c r="O806" i="5"/>
  <c r="O1685" i="5"/>
  <c r="O1702" i="5"/>
  <c r="O801" i="5"/>
  <c r="O1311" i="5"/>
  <c r="O1056" i="5"/>
  <c r="O197" i="5"/>
  <c r="O402" i="5"/>
  <c r="O1239" i="5"/>
  <c r="O1570" i="5"/>
  <c r="O168" i="5"/>
  <c r="O1031" i="5"/>
  <c r="O998" i="5"/>
  <c r="O1932" i="5"/>
  <c r="O1785" i="5"/>
  <c r="O127" i="5"/>
  <c r="O1329" i="5"/>
  <c r="O1471" i="5"/>
  <c r="O37" i="5"/>
  <c r="O853" i="5"/>
  <c r="O1812" i="5"/>
  <c r="O1927" i="5"/>
  <c r="O84" i="5"/>
  <c r="O1701" i="5"/>
  <c r="O520" i="5"/>
  <c r="O80" i="5"/>
  <c r="O267" i="5"/>
  <c r="O147" i="5"/>
  <c r="O1629" i="5"/>
  <c r="O1846" i="5"/>
  <c r="O562" i="5"/>
  <c r="O387" i="5"/>
  <c r="O1018" i="5"/>
  <c r="O1347" i="5"/>
  <c r="O1578" i="5"/>
  <c r="O1039" i="5"/>
  <c r="O687" i="5"/>
  <c r="O784" i="5"/>
  <c r="O1166" i="5"/>
  <c r="O1805" i="5"/>
  <c r="O366" i="5"/>
  <c r="O1141" i="5"/>
  <c r="O1101" i="5"/>
  <c r="O1286" i="5"/>
  <c r="O476" i="5"/>
  <c r="O149" i="5"/>
  <c r="O365" i="5"/>
  <c r="O257" i="5"/>
  <c r="O451" i="5"/>
  <c r="O1802" i="5"/>
  <c r="O643" i="5"/>
  <c r="O183" i="5"/>
  <c r="O188" i="5"/>
  <c r="O1926" i="5"/>
  <c r="O65" i="5"/>
  <c r="O733" i="5"/>
  <c r="O1081" i="5"/>
  <c r="O435" i="5"/>
  <c r="O1090" i="5"/>
  <c r="O265" i="5"/>
  <c r="O198" i="5"/>
  <c r="O1169" i="5"/>
  <c r="O838" i="5"/>
  <c r="O1723" i="5"/>
  <c r="O640" i="5"/>
  <c r="O1258" i="5"/>
  <c r="O818" i="5"/>
  <c r="O384" i="5"/>
  <c r="O1150" i="5"/>
  <c r="O1724" i="5"/>
  <c r="O1505" i="5"/>
  <c r="O107" i="5"/>
  <c r="O944" i="5"/>
  <c r="O70" i="5"/>
  <c r="O938" i="5"/>
  <c r="O1253" i="5"/>
  <c r="O1477" i="5"/>
  <c r="O1086" i="5"/>
  <c r="O1264" i="5"/>
  <c r="O191" i="5"/>
  <c r="O654" i="5"/>
  <c r="O422" i="5"/>
  <c r="O1771" i="5"/>
  <c r="O1050" i="5"/>
  <c r="O1478" i="5"/>
  <c r="O891" i="5"/>
  <c r="O878" i="5"/>
  <c r="O1885" i="5"/>
  <c r="O361" i="5"/>
  <c r="O1339" i="5"/>
  <c r="O405" i="5"/>
  <c r="O1972" i="5"/>
  <c r="O260" i="5"/>
  <c r="O401" i="5"/>
  <c r="O156" i="5"/>
  <c r="O615" i="5"/>
  <c r="O1242" i="5"/>
  <c r="O352" i="5"/>
  <c r="O1495" i="5"/>
  <c r="O1365" i="5"/>
  <c r="O1223" i="5"/>
  <c r="O1520" i="5"/>
  <c r="O1535" i="5"/>
  <c r="O1481" i="5"/>
  <c r="O636" i="5"/>
  <c r="O314" i="5"/>
  <c r="O349" i="5"/>
  <c r="O497" i="5"/>
  <c r="O564" i="5"/>
  <c r="O555" i="5"/>
  <c r="O276" i="5"/>
  <c r="O1235" i="5"/>
  <c r="O1974" i="5"/>
  <c r="O798" i="5"/>
  <c r="O480" i="5"/>
  <c r="O1332" i="5"/>
  <c r="O940" i="5"/>
  <c r="O529" i="5"/>
  <c r="O1463" i="5"/>
  <c r="O618" i="5"/>
  <c r="O185" i="5"/>
  <c r="O1670" i="5"/>
  <c r="O1406" i="5"/>
  <c r="O1795" i="5"/>
  <c r="O842" i="5"/>
  <c r="O740" i="5"/>
  <c r="O947" i="5"/>
  <c r="O1814" i="5"/>
  <c r="O1328" i="5"/>
  <c r="O1930" i="5"/>
  <c r="O16" i="5"/>
  <c r="O243" i="5"/>
  <c r="O860" i="5"/>
  <c r="O1503" i="5"/>
  <c r="O1373" i="5"/>
  <c r="O1909" i="5"/>
  <c r="O396" i="5"/>
  <c r="O941" i="5"/>
  <c r="O1231" i="5"/>
  <c r="O981" i="5"/>
  <c r="O1045" i="5"/>
  <c r="O1453" i="5"/>
  <c r="O1501" i="5"/>
  <c r="O1307" i="5"/>
  <c r="O1344" i="5"/>
  <c r="O263" i="5"/>
  <c r="O1287" i="5"/>
  <c r="O1976" i="5"/>
  <c r="O1635" i="5"/>
  <c r="O992" i="5"/>
  <c r="O116" i="5"/>
  <c r="O935" i="5"/>
  <c r="O256" i="5"/>
  <c r="O1376" i="5"/>
  <c r="O1165" i="5"/>
  <c r="O1963" i="5"/>
  <c r="O1435" i="5"/>
  <c r="O155" i="5"/>
  <c r="O412" i="5"/>
  <c r="O1175" i="5"/>
  <c r="O889" i="5"/>
  <c r="O727" i="5"/>
  <c r="O1002" i="5"/>
  <c r="O291" i="5"/>
  <c r="O742" i="5"/>
  <c r="O1181" i="5"/>
  <c r="O1844" i="5"/>
  <c r="O495" i="5"/>
  <c r="O119" i="5"/>
  <c r="O448" i="5"/>
  <c r="O1577" i="5"/>
  <c r="O1454" i="5"/>
  <c r="O373" i="5"/>
  <c r="O516" i="5"/>
  <c r="O1079" i="5"/>
  <c r="O1143" i="5"/>
  <c r="O936" i="5"/>
  <c r="O1209" i="5"/>
  <c r="O1892" i="5"/>
  <c r="O1965" i="5"/>
  <c r="O1562" i="5"/>
  <c r="O428" i="5"/>
  <c r="O1122" i="5"/>
  <c r="O1469" i="5"/>
  <c r="O598" i="5"/>
  <c r="O1887" i="5"/>
  <c r="O812" i="5"/>
  <c r="O1506" i="5"/>
  <c r="O1338" i="5"/>
  <c r="O221" i="5"/>
  <c r="O1433" i="5"/>
  <c r="O421" i="5"/>
  <c r="O1149" i="5"/>
  <c r="O1597" i="5"/>
  <c r="O1917" i="5"/>
  <c r="O1754" i="5"/>
  <c r="O1722" i="5"/>
  <c r="O722" i="5"/>
  <c r="O437" i="5"/>
  <c r="O677" i="5"/>
  <c r="O1061" i="5"/>
  <c r="O1320" i="5"/>
  <c r="O261" i="5"/>
  <c r="O1749" i="5"/>
  <c r="O898" i="5"/>
  <c r="O1879" i="5"/>
  <c r="O148" i="5"/>
  <c r="O322" i="5"/>
  <c r="O237" i="5"/>
  <c r="O1208" i="5"/>
  <c r="O1434" i="5"/>
  <c r="O892" i="5"/>
  <c r="O1102" i="5"/>
  <c r="O776" i="5"/>
  <c r="O347" i="5"/>
  <c r="O1288" i="5"/>
  <c r="O319" i="5"/>
  <c r="O1634" i="5"/>
  <c r="O363" i="5"/>
  <c r="O229" i="5"/>
  <c r="O416" i="5"/>
  <c r="O413" i="5"/>
  <c r="O1391" i="5"/>
  <c r="O817" i="5"/>
  <c r="O780" i="5"/>
  <c r="O527" i="5"/>
  <c r="O600" i="5"/>
  <c r="O379" i="5"/>
  <c r="O1267" i="5"/>
  <c r="O1318" i="5"/>
  <c r="O644" i="5"/>
  <c r="O1800" i="5"/>
  <c r="O659" i="5"/>
  <c r="O468" i="5"/>
  <c r="O1510" i="5"/>
  <c r="O813" i="5"/>
  <c r="O1669" i="5"/>
  <c r="O1343" i="5"/>
  <c r="O1397" i="5"/>
  <c r="O388" i="5"/>
  <c r="O1383" i="5"/>
  <c r="O1137" i="5"/>
  <c r="O192" i="5"/>
  <c r="O182" i="5"/>
  <c r="O1352" i="5"/>
  <c r="O1296" i="5"/>
  <c r="O1751" i="5"/>
  <c r="O971" i="5"/>
  <c r="O69" i="5"/>
  <c r="O919" i="5"/>
  <c r="O1388" i="5"/>
  <c r="O1130" i="5"/>
  <c r="O1956" i="5"/>
  <c r="O1201" i="5"/>
  <c r="O1894" i="5"/>
  <c r="O157" i="5"/>
  <c r="O1266" i="5"/>
  <c r="O725" i="5"/>
  <c r="O336" i="5"/>
  <c r="O1207" i="5"/>
  <c r="O1290" i="5"/>
  <c r="O1890" i="5"/>
  <c r="O1379" i="5"/>
  <c r="O187" i="5"/>
  <c r="O761" i="5"/>
  <c r="O777" i="5"/>
  <c r="O1871" i="5"/>
  <c r="O1485" i="5"/>
  <c r="O110" i="5"/>
  <c r="O44" i="5"/>
  <c r="O1021" i="5"/>
  <c r="O287" i="5"/>
  <c r="O984" i="5"/>
  <c r="O1396" i="5"/>
  <c r="O1766" i="5"/>
  <c r="O1176" i="5"/>
  <c r="O1382" i="5"/>
  <c r="O34" i="5"/>
  <c r="O283" i="5"/>
  <c r="O1380" i="5"/>
  <c r="O650" i="5"/>
  <c r="O297" i="5"/>
  <c r="O1882" i="5"/>
  <c r="O974" i="5"/>
  <c r="O856" i="5"/>
  <c r="O1027" i="5"/>
  <c r="O1830" i="5"/>
  <c r="O905" i="5"/>
  <c r="O641" i="5"/>
  <c r="O427" i="5"/>
  <c r="O410" i="5"/>
  <c r="O1033" i="5"/>
  <c r="O1247" i="5"/>
  <c r="O730" i="5"/>
  <c r="O816" i="5"/>
  <c r="O607" i="5"/>
  <c r="O1755" i="5"/>
  <c r="O968" i="5"/>
  <c r="O1706" i="5"/>
  <c r="O840" i="5"/>
  <c r="O683" i="5"/>
  <c r="O105" i="5"/>
  <c r="O570" i="5"/>
  <c r="O763" i="5"/>
  <c r="O1847" i="5"/>
  <c r="O1620" i="5"/>
  <c r="O367" i="5"/>
  <c r="O719" i="5"/>
  <c r="O1923" i="5"/>
  <c r="O452" i="5"/>
  <c r="O66" i="5"/>
  <c r="O1959" i="5"/>
  <c r="O250" i="5"/>
  <c r="O606" i="5"/>
  <c r="O146" i="5"/>
  <c r="O1912" i="5"/>
  <c r="O1502" i="5"/>
  <c r="O1557" i="5"/>
  <c r="O1422" i="5"/>
  <c r="O1948" i="5"/>
  <c r="O1674" i="5"/>
  <c r="O1095" i="5"/>
  <c r="O1145" i="5"/>
  <c r="O1834" i="5"/>
  <c r="O796" i="5"/>
  <c r="O325" i="5"/>
  <c r="O1549" i="5"/>
  <c r="O993" i="5"/>
  <c r="O354" i="5"/>
  <c r="O1517" i="5"/>
  <c r="O822" i="5"/>
  <c r="O762" i="5"/>
  <c r="O1868" i="5"/>
  <c r="O1479" i="5"/>
  <c r="O934" i="5"/>
  <c r="O967" i="5"/>
  <c r="O83" i="5"/>
  <c r="O1955" i="5"/>
  <c r="O1410" i="5"/>
  <c r="O821" i="5"/>
  <c r="O312" i="5"/>
  <c r="O1254" i="5"/>
  <c r="O518" i="5"/>
  <c r="O1440" i="5"/>
  <c r="O1221" i="5"/>
  <c r="O474" i="5"/>
  <c r="O1170" i="5"/>
  <c r="O1866" i="5"/>
  <c r="O646" i="5"/>
  <c r="O563" i="5"/>
  <c r="O720" i="5"/>
  <c r="O1599" i="5"/>
  <c r="O1067" i="5"/>
  <c r="O1452" i="5"/>
  <c r="O1364" i="5"/>
  <c r="O1664" i="5"/>
  <c r="O1426" i="5"/>
  <c r="O1916" i="5"/>
  <c r="O1096" i="5"/>
  <c r="O1519" i="5"/>
  <c r="O1765" i="5"/>
  <c r="O963" i="5"/>
  <c r="O933" i="5"/>
  <c r="O1455" i="5"/>
  <c r="O1197" i="5"/>
  <c r="O1148" i="5"/>
  <c r="O1372" i="5"/>
  <c r="O932" i="5"/>
  <c r="O281" i="5"/>
  <c r="O1949" i="5"/>
  <c r="O298" i="5"/>
  <c r="O879" i="5"/>
  <c r="O1198" i="5"/>
  <c r="O904" i="5"/>
  <c r="O1551" i="5"/>
  <c r="O820" i="5"/>
  <c r="O26" i="5"/>
  <c r="O616" i="5"/>
  <c r="O1621" i="5"/>
  <c r="O441" i="5"/>
  <c r="O902" i="5"/>
  <c r="O100" i="5"/>
  <c r="O1202" i="5"/>
  <c r="O1069" i="5"/>
  <c r="O1596" i="5"/>
  <c r="O190" i="5"/>
  <c r="O960" i="5"/>
  <c r="O317" i="5"/>
  <c r="O1451" i="5"/>
  <c r="O1184" i="5"/>
  <c r="O346" i="5"/>
  <c r="O1407" i="5"/>
  <c r="O844" i="5"/>
  <c r="O610" i="5"/>
  <c r="O1973" i="5"/>
  <c r="O41" i="5"/>
  <c r="O397" i="5"/>
  <c r="O1298" i="5"/>
  <c r="O1867" i="5"/>
  <c r="O1841" i="5"/>
  <c r="O1559" i="5"/>
  <c r="O1473" i="5"/>
  <c r="O1049" i="5"/>
  <c r="O1832" i="5"/>
  <c r="O1423" i="5"/>
  <c r="O783" i="5"/>
  <c r="O1729" i="5"/>
  <c r="O1126" i="5"/>
  <c r="O306" i="5"/>
  <c r="O1215" i="5"/>
  <c r="O533" i="5"/>
  <c r="O195" i="5"/>
  <c r="O1531" i="5"/>
  <c r="O1236" i="5"/>
  <c r="O1187" i="5"/>
  <c r="O207" i="5"/>
  <c r="O1523" i="5"/>
  <c r="O1115" i="5"/>
  <c r="O1395" i="5"/>
  <c r="O1162" i="5"/>
  <c r="O1715" i="5"/>
  <c r="O1075" i="5"/>
  <c r="O490" i="5"/>
  <c r="O1632" i="5"/>
  <c r="O1601" i="5"/>
  <c r="O1178" i="5"/>
  <c r="O496" i="5"/>
  <c r="O233" i="5"/>
  <c r="O1711" i="5"/>
  <c r="O1206" i="5"/>
  <c r="O1710" i="5"/>
  <c r="O60" i="5"/>
  <c r="O973" i="5"/>
  <c r="O1920" i="5"/>
  <c r="O1261" i="5"/>
  <c r="O1592" i="5"/>
  <c r="O98" i="5"/>
  <c r="O328" i="5"/>
  <c r="O1568" i="5"/>
  <c r="O1408" i="5"/>
  <c r="O356" i="5"/>
  <c r="O1381" i="5"/>
  <c r="O1747" i="5"/>
  <c r="O1827" i="5"/>
  <c r="O1140" i="5"/>
  <c r="O489" i="5"/>
  <c r="O986" i="5"/>
  <c r="O1092" i="5"/>
  <c r="O1556" i="5"/>
  <c r="O1179" i="5"/>
  <c r="O186" i="5"/>
  <c r="O389" i="5"/>
  <c r="O972" i="5"/>
  <c r="O593" i="5"/>
  <c r="O1125" i="5"/>
  <c r="O1446" i="5"/>
  <c r="O1676" i="5"/>
  <c r="O1180" i="5"/>
  <c r="O1709" i="5"/>
  <c r="O1038" i="5"/>
  <c r="O1163" i="5"/>
  <c r="O559" i="5"/>
  <c r="O1786" i="5"/>
  <c r="O1681" i="5"/>
  <c r="O1417" i="5"/>
  <c r="O927" i="5"/>
  <c r="O32" i="5"/>
  <c r="O20" i="5"/>
  <c r="O1028" i="5"/>
  <c r="O1721" i="5"/>
  <c r="O323" i="5"/>
  <c r="O1227" i="5"/>
  <c r="O391" i="5"/>
  <c r="O1405" i="5"/>
  <c r="O226" i="5"/>
  <c r="O1717" i="5"/>
  <c r="O576" i="5"/>
  <c r="O1511" i="5"/>
  <c r="O1046" i="5"/>
  <c r="O139" i="5"/>
  <c r="O1713" i="5"/>
  <c r="O23" i="5"/>
  <c r="O594" i="5"/>
  <c r="O395" i="5"/>
  <c r="O522" i="5"/>
  <c r="O1001" i="5"/>
  <c r="O1147" i="5"/>
  <c r="O204" i="5"/>
  <c r="O1547" i="5"/>
  <c r="O612" i="5"/>
  <c r="O167" i="5"/>
  <c r="O1100" i="5"/>
  <c r="O345" i="5"/>
  <c r="O339" i="5"/>
  <c r="O1576" i="5"/>
  <c r="O1521" i="5"/>
  <c r="O1212" i="5"/>
  <c r="O1798" i="5"/>
  <c r="O1371" i="5"/>
  <c r="O193" i="5"/>
  <c r="O1875" i="5"/>
  <c r="O1950" i="5"/>
  <c r="O550" i="5"/>
  <c r="O946" i="5"/>
  <c r="O1746" i="5"/>
  <c r="O1783" i="5"/>
  <c r="O224" i="5"/>
  <c r="O1687" i="5"/>
  <c r="O1680" i="5"/>
  <c r="O1003" i="5"/>
  <c r="O57" i="5"/>
  <c r="O609" i="5"/>
  <c r="O849" i="5"/>
  <c r="O1718" i="5"/>
  <c r="O1679" i="5"/>
  <c r="O1637" i="5"/>
  <c r="O577" i="5"/>
  <c r="O1794" i="5"/>
  <c r="O1195" i="5"/>
  <c r="O799" i="5"/>
  <c r="O1129" i="5"/>
  <c r="O1420" i="5"/>
  <c r="O1881" i="5"/>
  <c r="O238" i="5"/>
  <c r="O1174" i="5"/>
  <c r="O386" i="5"/>
  <c r="O1213" i="5"/>
  <c r="O1367" i="5"/>
  <c r="O1801" i="5"/>
  <c r="O121" i="5"/>
  <c r="O406" i="5"/>
  <c r="O620" i="5"/>
  <c r="O1300" i="5"/>
  <c r="O1369" i="5"/>
  <c r="O1586" i="5"/>
  <c r="O1052" i="5"/>
  <c r="O491" i="5"/>
  <c r="O335" i="5"/>
  <c r="O1190" i="5"/>
  <c r="O22" i="5"/>
  <c r="O1414" i="5"/>
  <c r="O810" i="5"/>
  <c r="O568" i="5"/>
  <c r="O1200" i="5"/>
  <c r="O1760" i="5"/>
  <c r="O521" i="5"/>
  <c r="O1756" i="5"/>
  <c r="O1272" i="5"/>
  <c r="O1194" i="5"/>
  <c r="O1386" i="5"/>
  <c r="O1467" i="5"/>
  <c r="O1317" i="5"/>
  <c r="O1279" i="5"/>
  <c r="O1412" i="5"/>
  <c r="O25" i="5"/>
  <c r="O208" i="5"/>
  <c r="O526" i="5"/>
  <c r="O1744" i="5"/>
  <c r="O1486" i="5"/>
  <c r="O1462" i="5"/>
  <c r="O230" i="5"/>
  <c r="O1036" i="5"/>
  <c r="O528" i="5"/>
  <c r="O553" i="5"/>
  <c r="O515" i="5"/>
  <c r="O922" i="5"/>
  <c r="O1183" i="5"/>
  <c r="O1764" i="5"/>
  <c r="O1543" i="5"/>
  <c r="O1450" i="5"/>
  <c r="O851" i="5"/>
  <c r="O109" i="5"/>
  <c r="O1614" i="5"/>
  <c r="O71" i="5"/>
  <c r="O1193" i="5"/>
  <c r="O1490" i="5"/>
  <c r="O118" i="5"/>
  <c r="O1345" i="5"/>
  <c r="O1378" i="5"/>
  <c r="O1167" i="5"/>
  <c r="O966" i="5"/>
  <c r="O1967" i="5"/>
  <c r="O805" i="5"/>
  <c r="O1604" i="5"/>
  <c r="O301" i="5"/>
  <c r="O30" i="5"/>
  <c r="O1030" i="5"/>
  <c r="O434" i="5"/>
  <c r="O300" i="5"/>
  <c r="O1545" i="5"/>
  <c r="O679" i="5"/>
  <c r="O64" i="5"/>
  <c r="O189" i="5"/>
  <c r="O1398" i="5"/>
  <c r="O566" i="5"/>
  <c r="O1675" i="5"/>
  <c r="O1348" i="5"/>
  <c r="O440" i="5"/>
  <c r="O1831" i="5"/>
  <c r="O1259" i="5"/>
  <c r="O525" i="5"/>
  <c r="O599" i="5"/>
  <c r="O1308" i="5"/>
  <c r="O1375" i="5"/>
  <c r="O1806" i="5"/>
  <c r="O1581" i="5"/>
  <c r="O1845" i="5"/>
  <c r="O734" i="5"/>
  <c r="O494" i="5"/>
  <c r="O303" i="5"/>
  <c r="O1509" i="5"/>
  <c r="O1333" i="5"/>
  <c r="O101" i="5"/>
  <c r="O1418" i="5"/>
  <c r="O656" i="5"/>
  <c r="O1573" i="5"/>
  <c r="O862" i="5"/>
  <c r="O235" i="5"/>
  <c r="O1833" i="5"/>
  <c r="O1323" i="5"/>
  <c r="O1638" i="5"/>
  <c r="O1312" i="5"/>
  <c r="O999" i="5"/>
  <c r="O1327" i="5"/>
  <c r="O617" i="5"/>
  <c r="O964" i="5"/>
  <c r="O357" i="5"/>
  <c r="O556" i="5"/>
  <c r="O307" i="5"/>
  <c r="O164" i="5"/>
  <c r="O1826" i="5"/>
  <c r="O438" i="5"/>
  <c r="O1135" i="5"/>
  <c r="O334" i="5"/>
  <c r="O1789" i="5"/>
  <c r="O77" i="5"/>
  <c r="O241" i="5"/>
  <c r="O154" i="5"/>
  <c r="O108" i="5"/>
  <c r="O970" i="5"/>
  <c r="O1309" i="5"/>
  <c r="O1010" i="5"/>
  <c r="O1447" i="5"/>
  <c r="O608" i="5"/>
  <c r="O299" i="5"/>
  <c r="O1631" i="5"/>
  <c r="O279" i="5"/>
  <c r="O925" i="5"/>
  <c r="O228" i="5"/>
  <c r="O1436" i="5"/>
  <c r="O1915" i="5"/>
  <c r="O1536" i="5"/>
  <c r="O800" i="5"/>
  <c r="O804" i="5"/>
  <c r="O574" i="5"/>
  <c r="O1098" i="5"/>
  <c r="O1281" i="5"/>
  <c r="O1071" i="5"/>
  <c r="O1563" i="5"/>
  <c r="O1387" i="5"/>
  <c r="O1419" i="5"/>
  <c r="O399" i="5"/>
  <c r="O68" i="5"/>
  <c r="O823" i="5"/>
  <c r="O81" i="5"/>
  <c r="O1716" i="5"/>
  <c r="O728" i="5"/>
  <c r="O378" i="5"/>
  <c r="O1182" i="5"/>
  <c r="O1421" i="5"/>
  <c r="O1222" i="5"/>
  <c r="O1925" i="5"/>
  <c r="O1759" i="5"/>
  <c r="O302" i="5"/>
  <c r="O695" i="5"/>
  <c r="O764" i="5"/>
  <c r="O1708" i="5"/>
  <c r="O995" i="5"/>
  <c r="O1009" i="5"/>
  <c r="O99" i="5"/>
  <c r="O1677" i="5"/>
  <c r="O1750" i="5"/>
  <c r="O1037" i="5"/>
  <c r="O383" i="5"/>
  <c r="O1270" i="5"/>
  <c r="O1000" i="5"/>
  <c r="O1482" i="5"/>
  <c r="O1240" i="5"/>
  <c r="O486" i="5"/>
  <c r="O857" i="5"/>
  <c r="O523" i="5"/>
  <c r="O642" i="5"/>
  <c r="O1526" i="5"/>
  <c r="O736" i="5"/>
  <c r="O513" i="5"/>
  <c r="O1034" i="5"/>
  <c r="O903" i="5"/>
  <c r="O510" i="5"/>
  <c r="O1004" i="5"/>
  <c r="O1627" i="5"/>
  <c r="O1157" i="5"/>
  <c r="O1199" i="5"/>
  <c r="O1971" i="5"/>
  <c r="O866" i="5"/>
  <c r="O359" i="5"/>
  <c r="O1468" i="5"/>
  <c r="O1374" i="5"/>
  <c r="O1029" i="5"/>
  <c r="O884" i="5"/>
  <c r="O648" i="5"/>
  <c r="O901" i="5"/>
  <c r="O603" i="5"/>
  <c r="O765" i="5"/>
  <c r="O1392" i="5"/>
  <c r="O975" i="5"/>
  <c r="O1124" i="5"/>
  <c r="O404" i="5"/>
  <c r="O126" i="5"/>
  <c r="O1758" i="5"/>
  <c r="O943" i="5"/>
  <c r="O519" i="5"/>
  <c r="O344" i="5"/>
  <c r="O1625" i="5"/>
  <c r="O858" i="5"/>
  <c r="O1006" i="5"/>
  <c r="O1565" i="5"/>
  <c r="O1084" i="5"/>
  <c r="O348" i="5"/>
  <c r="O638" i="5"/>
  <c r="O1042" i="5"/>
  <c r="O1720" i="5"/>
  <c r="O1302" i="5"/>
  <c r="O62" i="5"/>
  <c r="O1283" i="5"/>
  <c r="O1726" i="5"/>
  <c r="O469" i="5"/>
  <c r="O1427" i="5"/>
  <c r="O1035" i="5"/>
  <c r="O803" i="5"/>
  <c r="O674" i="5"/>
  <c r="O1351" i="5"/>
  <c r="O120" i="5"/>
  <c r="O104" i="5"/>
  <c r="O86" i="5"/>
  <c r="O1492" i="5"/>
  <c r="O928" i="5"/>
  <c r="O1584" i="5"/>
  <c r="O225" i="5"/>
  <c r="O1933" i="5"/>
  <c r="O1524" i="5"/>
  <c r="O1575" i="5"/>
  <c r="O242" i="5"/>
  <c r="O475" i="5"/>
  <c r="O962" i="5"/>
  <c r="O739" i="5"/>
  <c r="O1591" i="5"/>
  <c r="O38" i="5"/>
  <c r="O1667" i="5"/>
  <c r="O1560" i="5"/>
  <c r="O565" i="5"/>
  <c r="O259" i="5"/>
  <c r="O685" i="5"/>
  <c r="O1225" i="5"/>
  <c r="O1745" i="5"/>
  <c r="O364" i="5"/>
  <c r="O1633" i="5"/>
  <c r="O985" i="5"/>
  <c r="O316" i="5"/>
  <c r="O443" i="5"/>
  <c r="O390" i="5"/>
  <c r="O1448" i="5"/>
  <c r="O1016" i="5"/>
  <c r="O1921" i="5"/>
  <c r="O1106" i="5"/>
  <c r="O1704" i="5"/>
  <c r="O338" i="5"/>
  <c r="O330" i="5"/>
  <c r="O1058" i="5"/>
  <c r="O1742" i="5"/>
  <c r="O1121" i="5"/>
  <c r="O509" i="5"/>
  <c r="O1564" i="5"/>
  <c r="O398" i="5"/>
  <c r="O342" i="5"/>
  <c r="O1552" i="5"/>
  <c r="O1022" i="5"/>
  <c r="O1476" i="5"/>
  <c r="O270" i="5"/>
  <c r="O653" i="5"/>
  <c r="O1962" i="5"/>
  <c r="O439" i="5"/>
  <c r="O965" i="5"/>
  <c r="O595" i="5"/>
  <c r="O393" i="5"/>
  <c r="O1303" i="5"/>
  <c r="O1569" i="5"/>
  <c r="O1456" i="5"/>
  <c r="O1064" i="5"/>
  <c r="O286" i="5"/>
  <c r="O1663" i="5"/>
  <c r="O327" i="5"/>
  <c r="O633" i="5"/>
  <c r="O1377" i="5"/>
  <c r="O429" i="5"/>
  <c r="O1922" i="5"/>
  <c r="O726" i="5"/>
  <c r="O1076" i="5"/>
  <c r="O1284" i="5"/>
  <c r="O678" i="5"/>
  <c r="O969" i="5"/>
  <c r="O1512" i="5"/>
  <c r="O696" i="5"/>
  <c r="O1404" i="5"/>
  <c r="O1527" i="5"/>
  <c r="O1249" i="5"/>
  <c r="O824" i="5"/>
  <c r="O1055" i="5"/>
  <c r="O1542" i="5"/>
  <c r="O1644" i="5"/>
  <c r="O161" i="5"/>
  <c r="O1248" i="5"/>
  <c r="O1877" i="5"/>
  <c r="O1094" i="5"/>
  <c r="O1214" i="5"/>
  <c r="O1889" i="5"/>
  <c r="O318" i="5"/>
  <c r="O676" i="5"/>
  <c r="O1970" i="5"/>
  <c r="O264" i="5"/>
  <c r="O637" i="5"/>
  <c r="O375" i="5"/>
  <c r="O1496" i="5"/>
  <c r="O75" i="5"/>
  <c r="O1924" i="5"/>
  <c r="O254" i="5"/>
  <c r="O1645" i="5"/>
  <c r="O200" i="5"/>
  <c r="O1048" i="5"/>
  <c r="O271" i="5"/>
  <c r="O1727" i="5"/>
  <c r="O1472" i="5"/>
  <c r="O274" i="5"/>
  <c r="O1255" i="5"/>
  <c r="O1368" i="5"/>
  <c r="O152" i="5"/>
  <c r="O534" i="5"/>
  <c r="O17" i="5"/>
  <c r="O1363" i="5"/>
  <c r="O205" i="5"/>
  <c r="O1116" i="5"/>
  <c r="O1229" i="5"/>
  <c r="O775" i="5"/>
  <c r="O697" i="5"/>
  <c r="O1678" i="5"/>
  <c r="O1589" i="5"/>
  <c r="O472" i="5"/>
  <c r="O1646" i="5"/>
  <c r="O1389" i="5"/>
  <c r="O144" i="5"/>
  <c r="O1460" i="5"/>
  <c r="O1661" i="5"/>
  <c r="O774" i="5"/>
  <c r="O1528" i="5"/>
  <c r="O987" i="5"/>
  <c r="O1211" i="5"/>
  <c r="O290" i="5"/>
  <c r="O1876" i="5"/>
  <c r="O320" i="5"/>
  <c r="O569" i="5"/>
  <c r="O847" i="5"/>
  <c r="O1063" i="5"/>
  <c r="O1331" i="5"/>
  <c r="O473" i="5"/>
  <c r="O1803" i="5"/>
  <c r="O487" i="5"/>
  <c r="O1913" i="5"/>
  <c r="O424" i="5"/>
  <c r="O846" i="5"/>
  <c r="O18" i="5"/>
  <c r="O163" i="5"/>
  <c r="O1431" i="5"/>
  <c r="O227" i="5"/>
  <c r="O819" i="5"/>
  <c r="O1609" i="5"/>
  <c r="O1153" i="5"/>
  <c r="O1968" i="5"/>
  <c r="O447" i="5"/>
  <c r="O430" i="5"/>
  <c r="O535" i="5"/>
  <c r="O245" i="5"/>
  <c r="O1952" i="5"/>
  <c r="O1808" i="5"/>
  <c r="O597" i="5"/>
  <c r="O657" i="5"/>
  <c r="O1060" i="5"/>
  <c r="O1007" i="5"/>
  <c r="O536" i="5"/>
  <c r="O1587" i="5"/>
  <c r="O409" i="5"/>
  <c r="O394" i="5"/>
  <c r="O613" i="5"/>
  <c r="O203" i="5"/>
  <c r="O661" i="5"/>
  <c r="O1725" i="5"/>
  <c r="O811" i="5"/>
  <c r="O881" i="5"/>
  <c r="O42" i="5"/>
  <c r="O859" i="5"/>
  <c r="O693" i="5"/>
  <c r="O996" i="5"/>
  <c r="O1321" i="5"/>
  <c r="O1289" i="5"/>
  <c r="O900" i="5"/>
  <c r="O573" i="5"/>
  <c r="O1668" i="5"/>
  <c r="O262" i="5"/>
  <c r="O1156" i="5"/>
  <c r="O1499" i="5"/>
  <c r="O43" i="5"/>
  <c r="O532" i="5"/>
  <c r="O1522" i="5"/>
  <c r="O1416" i="5"/>
  <c r="O1251" i="5"/>
  <c r="O1504" i="5"/>
  <c r="O1161" i="5"/>
  <c r="O1400" i="5"/>
  <c r="O1074" i="5"/>
  <c r="O1883" i="5"/>
  <c r="O1598" i="5"/>
  <c r="O199" i="5"/>
  <c r="O716" i="5"/>
  <c r="O571" i="5"/>
  <c r="O1686" i="5"/>
  <c r="O1402" i="5"/>
  <c r="O1500" i="5"/>
  <c r="O978" i="5"/>
  <c r="O1216" i="5"/>
  <c r="O899" i="5"/>
  <c r="O512" i="5"/>
  <c r="O883" i="5"/>
  <c r="O611" i="5"/>
  <c r="O1622" i="5"/>
  <c r="O385" i="5"/>
  <c r="O1624" i="5"/>
  <c r="O976" i="5"/>
  <c r="O477" i="5"/>
  <c r="O977" i="5"/>
  <c r="O45" i="5"/>
  <c r="O802" i="5"/>
  <c r="O1250" i="5"/>
  <c r="O888" i="5"/>
  <c r="O1275" i="5"/>
  <c r="O1390" i="5"/>
  <c r="O1666" i="5"/>
  <c r="O1226" i="5"/>
  <c r="O929" i="5"/>
  <c r="O1403" i="5"/>
  <c r="O1835" i="5"/>
  <c r="O619" i="5"/>
  <c r="O1341" i="5"/>
  <c r="O1233" i="5"/>
  <c r="O1230" i="5"/>
  <c r="O313" i="5"/>
  <c r="O578" i="5"/>
  <c r="O1616" i="5"/>
  <c r="O1355" i="5"/>
  <c r="O1110" i="5"/>
  <c r="O1310" i="5"/>
  <c r="O759" i="5"/>
  <c r="O1964" i="5"/>
  <c r="O340" i="5"/>
  <c r="O700" i="5"/>
  <c r="O1411" i="5"/>
  <c r="O1957" i="5"/>
  <c r="O1078" i="5"/>
  <c r="O861" i="5"/>
  <c r="O1293" i="5"/>
  <c r="O423" i="5"/>
  <c r="O1316" i="5"/>
  <c r="O1019" i="5"/>
  <c r="O1354" i="5"/>
  <c r="O162" i="5"/>
  <c r="O1340" i="5"/>
  <c r="O1533" i="5"/>
  <c r="O1579" i="5"/>
  <c r="O782" i="5"/>
  <c r="O850" i="5"/>
  <c r="O1297" i="5"/>
  <c r="O1291" i="5"/>
  <c r="O865" i="5"/>
  <c r="O1424" i="5"/>
  <c r="O206" i="5"/>
  <c r="O275" i="5"/>
  <c r="O1529" i="5"/>
  <c r="O1488" i="5"/>
  <c r="O1855" i="5"/>
  <c r="O1918" i="5"/>
  <c r="O432" i="5"/>
  <c r="O1969" i="5"/>
  <c r="O649" i="5"/>
  <c r="O1732" i="5"/>
  <c r="O894" i="5"/>
  <c r="O907" i="5"/>
  <c r="O482" i="5"/>
  <c r="O73" i="5"/>
  <c r="O145" i="5"/>
  <c r="O492" i="5"/>
  <c r="O308" i="5"/>
  <c r="O268" i="5"/>
  <c r="O1131" i="5"/>
  <c r="O1158" i="5"/>
  <c r="O382" i="5"/>
  <c r="O255" i="5"/>
  <c r="N1484" i="5"/>
  <c r="N1607" i="5"/>
  <c r="N415" i="5"/>
  <c r="L74" i="4"/>
  <c r="T35" i="16"/>
  <c r="T7" i="16"/>
  <c r="T15" i="9"/>
  <c r="U6" i="16"/>
  <c r="N40" i="52"/>
  <c r="N48" i="52"/>
  <c r="Q16" i="9"/>
  <c r="R37" i="16"/>
  <c r="Q5" i="30"/>
  <c r="Q5" i="29"/>
  <c r="Q17" i="16"/>
  <c r="Q4" i="4"/>
  <c r="Q5" i="28"/>
  <c r="N7" i="4"/>
  <c r="N65" i="4" s="1"/>
  <c r="N13" i="32"/>
  <c r="N56" i="32" s="1"/>
  <c r="O26" i="32"/>
  <c r="O28" i="32"/>
  <c r="O30" i="32"/>
  <c r="O6" i="32"/>
  <c r="O36" i="32"/>
  <c r="O66" i="32" s="1"/>
  <c r="O29" i="32"/>
  <c r="K105" i="2"/>
  <c r="K15" i="2"/>
  <c r="K112" i="2" s="1"/>
  <c r="J112" i="2"/>
  <c r="M69" i="4"/>
  <c r="M60" i="4"/>
  <c r="K13" i="7"/>
  <c r="K1987" i="5"/>
  <c r="P5" i="58"/>
  <c r="P37" i="2"/>
  <c r="P134" i="2" s="1"/>
  <c r="P5" i="52"/>
  <c r="P6" i="29"/>
  <c r="P5" i="4"/>
  <c r="P5" i="31"/>
  <c r="P5" i="32"/>
  <c r="P31" i="32" s="1"/>
  <c r="P6" i="28"/>
  <c r="P5" i="50"/>
  <c r="P6" i="30"/>
  <c r="P20" i="12"/>
  <c r="N63" i="32"/>
  <c r="N42" i="52"/>
  <c r="N45" i="52"/>
  <c r="J9" i="12"/>
  <c r="I21" i="12"/>
  <c r="K122" i="2"/>
  <c r="O173" i="29"/>
  <c r="O21" i="50" s="1"/>
  <c r="O21" i="52"/>
  <c r="O14" i="52"/>
  <c r="O15" i="52"/>
  <c r="O31" i="52"/>
  <c r="O33" i="52"/>
  <c r="O34" i="52"/>
  <c r="O29" i="52"/>
  <c r="O26" i="52"/>
  <c r="O19" i="52"/>
  <c r="O32" i="52"/>
  <c r="O16" i="52"/>
  <c r="O27" i="52"/>
  <c r="O8" i="52"/>
  <c r="O30" i="52"/>
  <c r="O36" i="52"/>
  <c r="O22" i="52"/>
  <c r="O13" i="52"/>
  <c r="O28" i="52"/>
  <c r="O35" i="52"/>
  <c r="O6" i="52"/>
  <c r="M19" i="2"/>
  <c r="N28" i="2"/>
  <c r="N41" i="52"/>
  <c r="N39" i="52"/>
  <c r="R16" i="16"/>
  <c r="S2" i="16"/>
  <c r="O6" i="31"/>
  <c r="O6" i="50"/>
  <c r="O14" i="50"/>
  <c r="O6" i="58"/>
  <c r="W10" i="16"/>
  <c r="W5" i="12"/>
  <c r="W6" i="12" s="1"/>
  <c r="O44" i="28"/>
  <c r="N19" i="4"/>
  <c r="M21" i="28"/>
  <c r="L28" i="28"/>
  <c r="L40" i="28"/>
  <c r="M15" i="28"/>
  <c r="N16" i="28"/>
  <c r="N14" i="28"/>
  <c r="M12" i="28"/>
  <c r="M13" i="28"/>
  <c r="M24" i="28"/>
  <c r="N27" i="28"/>
  <c r="M36" i="28"/>
  <c r="K37" i="29" l="1"/>
  <c r="J24" i="30"/>
  <c r="J56" i="30" s="1"/>
  <c r="J198" i="29"/>
  <c r="L25" i="28"/>
  <c r="M25" i="28" s="1"/>
  <c r="N25" i="28" s="1"/>
  <c r="P20" i="4"/>
  <c r="P27" i="4"/>
  <c r="P30" i="4"/>
  <c r="P22" i="4"/>
  <c r="P29" i="4"/>
  <c r="P24" i="4"/>
  <c r="P21" i="4"/>
  <c r="P25" i="4"/>
  <c r="P32" i="4"/>
  <c r="P31" i="4"/>
  <c r="P26" i="4"/>
  <c r="P28" i="4"/>
  <c r="P23" i="4"/>
  <c r="T99" i="29"/>
  <c r="T53" i="29" s="1"/>
  <c r="S2" i="4"/>
  <c r="R91" i="29"/>
  <c r="R45" i="29" s="1"/>
  <c r="N64" i="52"/>
  <c r="N61" i="52" s="1"/>
  <c r="O27" i="32"/>
  <c r="O63" i="32" s="1"/>
  <c r="P54" i="52"/>
  <c r="P55" i="52"/>
  <c r="O63" i="52"/>
  <c r="O62" i="52"/>
  <c r="O53" i="52"/>
  <c r="N19" i="28"/>
  <c r="N19" i="30" s="1"/>
  <c r="N51" i="30" s="1"/>
  <c r="R9" i="16"/>
  <c r="R49" i="6"/>
  <c r="L42" i="29"/>
  <c r="M89" i="29"/>
  <c r="L88" i="29"/>
  <c r="L83" i="29"/>
  <c r="L37" i="29" s="1"/>
  <c r="N90" i="29"/>
  <c r="N44" i="29" s="1"/>
  <c r="R93" i="29"/>
  <c r="R47" i="29" s="1"/>
  <c r="Q95" i="29"/>
  <c r="Q94" i="29" s="1"/>
  <c r="P48" i="29"/>
  <c r="T98" i="29"/>
  <c r="T52" i="29" s="1"/>
  <c r="S96" i="29"/>
  <c r="R92" i="29"/>
  <c r="R46" i="29" s="1"/>
  <c r="T97" i="29"/>
  <c r="T51" i="29" s="1"/>
  <c r="P38" i="32"/>
  <c r="P68" i="32" s="1"/>
  <c r="P30" i="2" s="1"/>
  <c r="P127" i="2" s="1"/>
  <c r="P44" i="32"/>
  <c r="N127" i="2"/>
  <c r="P40" i="2"/>
  <c r="P39" i="32"/>
  <c r="P69" i="32" s="1"/>
  <c r="P31" i="2" s="1"/>
  <c r="P128" i="2" s="1"/>
  <c r="K124" i="29"/>
  <c r="K120" i="29" s="1"/>
  <c r="K76" i="29"/>
  <c r="K22" i="32" s="1"/>
  <c r="K725" i="58" s="1"/>
  <c r="K737" i="58" s="1"/>
  <c r="K34" i="29"/>
  <c r="L80" i="29" s="1"/>
  <c r="L21" i="30" s="1"/>
  <c r="K195" i="29"/>
  <c r="K191" i="29" s="1"/>
  <c r="K115" i="26" s="1"/>
  <c r="N34" i="28"/>
  <c r="N34" i="30" s="1"/>
  <c r="N66" i="30" s="1"/>
  <c r="M30" i="28"/>
  <c r="M30" i="30" s="1"/>
  <c r="M62" i="30" s="1"/>
  <c r="N58" i="29"/>
  <c r="O102" i="29" s="1"/>
  <c r="O205" i="29" s="1"/>
  <c r="S233" i="58"/>
  <c r="AA233" i="58"/>
  <c r="AL233" i="58"/>
  <c r="AO233" i="58"/>
  <c r="Y233" i="58"/>
  <c r="AF233" i="58"/>
  <c r="AE233" i="58"/>
  <c r="W233" i="58"/>
  <c r="AD233" i="58"/>
  <c r="AC233" i="58"/>
  <c r="AM233" i="58"/>
  <c r="U233" i="58"/>
  <c r="V233" i="58"/>
  <c r="AJ233" i="58"/>
  <c r="Z233" i="58"/>
  <c r="AH233" i="58"/>
  <c r="AB233" i="58"/>
  <c r="AI233" i="58"/>
  <c r="AQ233" i="58"/>
  <c r="AN233" i="58"/>
  <c r="X233" i="58"/>
  <c r="AP233" i="58"/>
  <c r="AG233" i="58"/>
  <c r="AR233" i="58"/>
  <c r="AK233" i="58"/>
  <c r="N134" i="29"/>
  <c r="S27" i="16"/>
  <c r="M74" i="4"/>
  <c r="O128" i="2"/>
  <c r="N20" i="28"/>
  <c r="N20" i="30" s="1"/>
  <c r="N52" i="30" s="1"/>
  <c r="M33" i="28"/>
  <c r="N33" i="28" s="1"/>
  <c r="L107" i="29"/>
  <c r="L36" i="30" s="1"/>
  <c r="L68" i="30" s="1"/>
  <c r="L38" i="28"/>
  <c r="K31" i="30"/>
  <c r="L31" i="28"/>
  <c r="J63" i="30"/>
  <c r="J61" i="30" s="1"/>
  <c r="J29" i="30"/>
  <c r="J25" i="31" s="1"/>
  <c r="N39" i="28"/>
  <c r="O39" i="28" s="1"/>
  <c r="K32" i="30"/>
  <c r="K64" i="30" s="1"/>
  <c r="L32" i="28"/>
  <c r="L18" i="30"/>
  <c r="L50" i="30" s="1"/>
  <c r="M18" i="28"/>
  <c r="K186" i="29"/>
  <c r="O196" i="29"/>
  <c r="M192" i="29"/>
  <c r="O206" i="29"/>
  <c r="O193" i="29"/>
  <c r="O208" i="29"/>
  <c r="O207" i="29"/>
  <c r="M204" i="29"/>
  <c r="O218" i="29"/>
  <c r="O122" i="26" s="1"/>
  <c r="O78" i="30"/>
  <c r="O34" i="31" s="1"/>
  <c r="O194" i="29"/>
  <c r="N70" i="4"/>
  <c r="N66" i="4"/>
  <c r="N64" i="4" s="1"/>
  <c r="L1987" i="5"/>
  <c r="L1988" i="5" s="1"/>
  <c r="L45" i="6"/>
  <c r="M22" i="28"/>
  <c r="M22" i="30" s="1"/>
  <c r="L54" i="30"/>
  <c r="L56" i="29"/>
  <c r="K17" i="30"/>
  <c r="K23" i="31" s="1"/>
  <c r="K53" i="30"/>
  <c r="K49" i="30" s="1"/>
  <c r="M57" i="29"/>
  <c r="N101" i="29" s="1"/>
  <c r="O59" i="29"/>
  <c r="P103" i="29" s="1"/>
  <c r="O33" i="29"/>
  <c r="P79" i="29" s="1"/>
  <c r="O32" i="29"/>
  <c r="P78" i="29" s="1"/>
  <c r="K25" i="29"/>
  <c r="L71" i="29" s="1"/>
  <c r="L12" i="30" s="1"/>
  <c r="O125" i="29"/>
  <c r="M121" i="29"/>
  <c r="O137" i="29"/>
  <c r="M189" i="2"/>
  <c r="M186" i="2" s="1"/>
  <c r="O39" i="52"/>
  <c r="O136" i="29"/>
  <c r="R107" i="26"/>
  <c r="O123" i="29"/>
  <c r="M8" i="2"/>
  <c r="M15" i="2" s="1"/>
  <c r="M112" i="2" s="1"/>
  <c r="L105" i="2"/>
  <c r="P43" i="28"/>
  <c r="O60" i="29"/>
  <c r="P104" i="29" s="1"/>
  <c r="M31" i="29"/>
  <c r="N77" i="29" s="1"/>
  <c r="L13" i="7"/>
  <c r="L80" i="7" s="1"/>
  <c r="O135" i="29"/>
  <c r="L203" i="29"/>
  <c r="L117" i="26" s="1"/>
  <c r="V277" i="58"/>
  <c r="S13" i="29"/>
  <c r="R14" i="29"/>
  <c r="M133" i="29"/>
  <c r="L132" i="29"/>
  <c r="S183" i="29"/>
  <c r="S18" i="29"/>
  <c r="S21" i="29" s="1"/>
  <c r="T2" i="29"/>
  <c r="I178" i="29"/>
  <c r="J127" i="29"/>
  <c r="S17" i="29"/>
  <c r="R20" i="29"/>
  <c r="S102" i="26"/>
  <c r="S67" i="7"/>
  <c r="S108" i="7"/>
  <c r="T2" i="7"/>
  <c r="S162" i="7"/>
  <c r="S168" i="7"/>
  <c r="S177" i="7"/>
  <c r="S183" i="7"/>
  <c r="S171" i="7"/>
  <c r="S178" i="7"/>
  <c r="S181" i="7"/>
  <c r="S166" i="7"/>
  <c r="S165" i="7"/>
  <c r="S169" i="7"/>
  <c r="S164" i="7"/>
  <c r="S175" i="7"/>
  <c r="S176" i="7"/>
  <c r="S182" i="7"/>
  <c r="S161" i="7"/>
  <c r="S184" i="7"/>
  <c r="S170" i="7"/>
  <c r="S172" i="7"/>
  <c r="S173" i="7"/>
  <c r="S174" i="7"/>
  <c r="S179" i="7"/>
  <c r="S185" i="7"/>
  <c r="S163" i="7"/>
  <c r="S167" i="7"/>
  <c r="S180" i="7"/>
  <c r="AA283" i="58"/>
  <c r="L727" i="58"/>
  <c r="L733" i="58" s="1"/>
  <c r="S9" i="29"/>
  <c r="R10" i="29"/>
  <c r="J147" i="29"/>
  <c r="S11" i="29"/>
  <c r="R12" i="29"/>
  <c r="O122" i="29"/>
  <c r="K44" i="30"/>
  <c r="T2" i="31"/>
  <c r="AC275" i="58"/>
  <c r="AS274" i="58"/>
  <c r="K115" i="29"/>
  <c r="U234" i="58"/>
  <c r="O35" i="29"/>
  <c r="B178" i="29"/>
  <c r="O61" i="29"/>
  <c r="K739" i="58"/>
  <c r="R175" i="29"/>
  <c r="R19" i="29"/>
  <c r="R174" i="29" s="1"/>
  <c r="R176" i="29"/>
  <c r="B181" i="29"/>
  <c r="S15" i="29"/>
  <c r="R16" i="29"/>
  <c r="M100" i="29"/>
  <c r="M24" i="32" s="1"/>
  <c r="P36" i="16"/>
  <c r="P38" i="16" s="1"/>
  <c r="O1401" i="5"/>
  <c r="O374" i="5"/>
  <c r="Q31" i="16"/>
  <c r="Q115" i="7"/>
  <c r="R21" i="16"/>
  <c r="O1155" i="5"/>
  <c r="N990" i="5"/>
  <c r="O1073" i="5"/>
  <c r="O1196" i="5"/>
  <c r="O1032" i="5"/>
  <c r="O991" i="5"/>
  <c r="O1566" i="5"/>
  <c r="O1237" i="5"/>
  <c r="N1442" i="5"/>
  <c r="O1525" i="5"/>
  <c r="O1443" i="5"/>
  <c r="O1278" i="5"/>
  <c r="O1484" i="5"/>
  <c r="O415" i="5"/>
  <c r="O1319" i="5"/>
  <c r="O1360" i="5"/>
  <c r="O1114" i="5"/>
  <c r="O292" i="5"/>
  <c r="O333" i="5"/>
  <c r="O251" i="5"/>
  <c r="P1023" i="5"/>
  <c r="P119" i="5"/>
  <c r="P1367" i="5"/>
  <c r="P929" i="5"/>
  <c r="P1284" i="5"/>
  <c r="P1025" i="5"/>
  <c r="P848" i="5"/>
  <c r="P109" i="5"/>
  <c r="P181" i="5"/>
  <c r="P1205" i="5"/>
  <c r="P199" i="5"/>
  <c r="P1503" i="5"/>
  <c r="P1158" i="5"/>
  <c r="P1473" i="5"/>
  <c r="P812" i="5"/>
  <c r="P887" i="5"/>
  <c r="P378" i="5"/>
  <c r="P1395" i="5"/>
  <c r="P1070" i="5"/>
  <c r="P1846" i="5"/>
  <c r="P1662" i="5"/>
  <c r="P370" i="5"/>
  <c r="P1853" i="5"/>
  <c r="P1756" i="5"/>
  <c r="P490" i="5"/>
  <c r="P1546" i="5"/>
  <c r="P360" i="5"/>
  <c r="P416" i="5"/>
  <c r="P1923" i="5"/>
  <c r="P1352" i="5"/>
  <c r="P1889" i="5"/>
  <c r="P1970" i="5"/>
  <c r="P1827" i="5"/>
  <c r="P1532" i="5"/>
  <c r="P979" i="5"/>
  <c r="P45" i="5"/>
  <c r="P1181" i="5"/>
  <c r="P417" i="5"/>
  <c r="P897" i="5"/>
  <c r="P185" i="5"/>
  <c r="P1710" i="5"/>
  <c r="P411" i="5"/>
  <c r="P40" i="5"/>
  <c r="P1839" i="5"/>
  <c r="P1223" i="5"/>
  <c r="P1371" i="5"/>
  <c r="P1139" i="5"/>
  <c r="P1212" i="5"/>
  <c r="P1445" i="5"/>
  <c r="P1067" i="5"/>
  <c r="P1331" i="5"/>
  <c r="P1179" i="5"/>
  <c r="P422" i="5"/>
  <c r="P205" i="5"/>
  <c r="P1328" i="5"/>
  <c r="P194" i="5"/>
  <c r="P774" i="5"/>
  <c r="P901" i="5"/>
  <c r="P1189" i="5"/>
  <c r="P225" i="5"/>
  <c r="P1054" i="5"/>
  <c r="P1838" i="5"/>
  <c r="P1598" i="5"/>
  <c r="P1135" i="5"/>
  <c r="P1374" i="5"/>
  <c r="P186" i="5"/>
  <c r="P390" i="5"/>
  <c r="P657" i="5"/>
  <c r="P1060" i="5"/>
  <c r="P1704" i="5"/>
  <c r="P148" i="5"/>
  <c r="P1851" i="5"/>
  <c r="P1586" i="5"/>
  <c r="P540" i="5"/>
  <c r="P530" i="5"/>
  <c r="P1911" i="5"/>
  <c r="P295" i="5"/>
  <c r="P532" i="5"/>
  <c r="P1090" i="5"/>
  <c r="P1491" i="5"/>
  <c r="P367" i="5"/>
  <c r="P805" i="5"/>
  <c r="P1533" i="5"/>
  <c r="P231" i="5"/>
  <c r="P1833" i="5"/>
  <c r="P1333" i="5"/>
  <c r="P1042" i="5"/>
  <c r="P347" i="5"/>
  <c r="P1078" i="5"/>
  <c r="P1587" i="5"/>
  <c r="P719" i="5"/>
  <c r="P1193" i="5"/>
  <c r="P562" i="5"/>
  <c r="P1553" i="5"/>
  <c r="P1498" i="5"/>
  <c r="P1423" i="5"/>
  <c r="P1399" i="5"/>
  <c r="P1385" i="5"/>
  <c r="P383" i="5"/>
  <c r="P602" i="5"/>
  <c r="P1629" i="5"/>
  <c r="P1283" i="5"/>
  <c r="P1335" i="5"/>
  <c r="P569" i="5"/>
  <c r="P1369" i="5"/>
  <c r="P339" i="5"/>
  <c r="P599" i="5"/>
  <c r="P77" i="5"/>
  <c r="P1303" i="5"/>
  <c r="P1344" i="5"/>
  <c r="P1954" i="5"/>
  <c r="P1964" i="5"/>
  <c r="P1814" i="5"/>
  <c r="P387" i="5"/>
  <c r="P1849" i="5"/>
  <c r="P168" i="5"/>
  <c r="P512" i="5"/>
  <c r="P652" i="5"/>
  <c r="P248" i="5"/>
  <c r="P334" i="5"/>
  <c r="P152" i="5"/>
  <c r="P650" i="5"/>
  <c r="P745" i="5"/>
  <c r="P1617" i="5"/>
  <c r="P1646" i="5"/>
  <c r="P898" i="5"/>
  <c r="P720" i="5"/>
  <c r="P1686" i="5"/>
  <c r="P1081" i="5"/>
  <c r="P1161" i="5"/>
  <c r="P728" i="5"/>
  <c r="P723" i="5"/>
  <c r="P260" i="5"/>
  <c r="P566" i="5"/>
  <c r="P1792" i="5"/>
  <c r="P807" i="5"/>
  <c r="P1366" i="5"/>
  <c r="P1299" i="5"/>
  <c r="P1327" i="5"/>
  <c r="P1642" i="5"/>
  <c r="P376" i="5"/>
  <c r="P1393" i="5"/>
  <c r="P1881" i="5"/>
  <c r="P1332" i="5"/>
  <c r="P1593" i="5"/>
  <c r="P804" i="5"/>
  <c r="P1359" i="5"/>
  <c r="P1266" i="5"/>
  <c r="P447" i="5"/>
  <c r="P1107" i="5"/>
  <c r="P1001" i="5"/>
  <c r="P841" i="5"/>
  <c r="P1531" i="5"/>
  <c r="P1245" i="5"/>
  <c r="P286" i="5"/>
  <c r="P1409" i="5"/>
  <c r="P1311" i="5"/>
  <c r="P1287" i="5"/>
  <c r="P1557" i="5"/>
  <c r="P193" i="5"/>
  <c r="P478" i="5"/>
  <c r="P1153" i="5"/>
  <c r="P1461" i="5"/>
  <c r="P272" i="5"/>
  <c r="P1128" i="5"/>
  <c r="P1338" i="5"/>
  <c r="P254" i="5"/>
  <c r="P1262" i="5"/>
  <c r="P1444" i="5"/>
  <c r="P1413" i="5"/>
  <c r="P316" i="5"/>
  <c r="P520" i="5"/>
  <c r="P721" i="5"/>
  <c r="P408" i="5"/>
  <c r="P439" i="5"/>
  <c r="P1050" i="5"/>
  <c r="P1448" i="5"/>
  <c r="P326" i="5"/>
  <c r="P222" i="5"/>
  <c r="P1247" i="5"/>
  <c r="P1250" i="5"/>
  <c r="P1074" i="5"/>
  <c r="P553" i="5"/>
  <c r="P1068" i="5"/>
  <c r="P1451" i="5"/>
  <c r="P1677" i="5"/>
  <c r="P1469" i="5"/>
  <c r="P527" i="5"/>
  <c r="P58" i="5"/>
  <c r="P1848" i="5"/>
  <c r="P375" i="5"/>
  <c r="P340" i="5"/>
  <c r="P655" i="5"/>
  <c r="P823" i="5"/>
  <c r="P1605" i="5"/>
  <c r="P1065" i="5"/>
  <c r="P1188" i="5"/>
  <c r="P1788" i="5"/>
  <c r="P718" i="5"/>
  <c r="P1495" i="5"/>
  <c r="P1555" i="5"/>
  <c r="P1021" i="5"/>
  <c r="P1766" i="5"/>
  <c r="P1452" i="5"/>
  <c r="P1592" i="5"/>
  <c r="P1604" i="5"/>
  <c r="P1482" i="5"/>
  <c r="P63" i="5"/>
  <c r="P1318" i="5"/>
  <c r="P797" i="5"/>
  <c r="P1798" i="5"/>
  <c r="P1426" i="5"/>
  <c r="P108" i="5"/>
  <c r="P1016" i="5"/>
  <c r="P1329" i="5"/>
  <c r="P1492" i="5"/>
  <c r="P636" i="5"/>
  <c r="P997" i="5"/>
  <c r="P321" i="5"/>
  <c r="P1624" i="5"/>
  <c r="P1797" i="5"/>
  <c r="P1508" i="5"/>
  <c r="P996" i="5"/>
  <c r="P940" i="5"/>
  <c r="P1390" i="5"/>
  <c r="P1934" i="5"/>
  <c r="P1908" i="5"/>
  <c r="P493" i="5"/>
  <c r="P348" i="5"/>
  <c r="P398" i="5"/>
  <c r="P1808" i="5"/>
  <c r="P324" i="5"/>
  <c r="P1429" i="5"/>
  <c r="P573" i="5"/>
  <c r="P1169" i="5"/>
  <c r="P66" i="5"/>
  <c r="P1271" i="5"/>
  <c r="P571" i="5"/>
  <c r="P1256" i="5"/>
  <c r="P1870" i="5"/>
  <c r="P765" i="5"/>
  <c r="P1105" i="5"/>
  <c r="P353" i="5"/>
  <c r="P1588" i="5"/>
  <c r="P1562" i="5"/>
  <c r="P1580" i="5"/>
  <c r="P510" i="5"/>
  <c r="P1666" i="5"/>
  <c r="P1937" i="5"/>
  <c r="P446" i="5"/>
  <c r="P1118" i="5"/>
  <c r="P31" i="5"/>
  <c r="P730" i="5"/>
  <c r="P405" i="5"/>
  <c r="P1398" i="5"/>
  <c r="P1346" i="5"/>
  <c r="P426" i="5"/>
  <c r="P986" i="5"/>
  <c r="P1794" i="5"/>
  <c r="P1290" i="5"/>
  <c r="P1647" i="5"/>
  <c r="P84" i="5"/>
  <c r="P1715" i="5"/>
  <c r="P343" i="5"/>
  <c r="P32" i="5"/>
  <c r="P1089" i="5"/>
  <c r="P1007" i="5"/>
  <c r="P617" i="5"/>
  <c r="P1474" i="5"/>
  <c r="P1403" i="5"/>
  <c r="P608" i="5"/>
  <c r="P379" i="5"/>
  <c r="P126" i="5"/>
  <c r="P605" i="5"/>
  <c r="P1896" i="5"/>
  <c r="P188" i="5"/>
  <c r="P1790" i="5"/>
  <c r="P567" i="5"/>
  <c r="P338" i="5"/>
  <c r="P1490" i="5"/>
  <c r="P1093" i="5"/>
  <c r="P722" i="5"/>
  <c r="P1163" i="5"/>
  <c r="P522" i="5"/>
  <c r="P1610" i="5"/>
  <c r="P477" i="5"/>
  <c r="P1620" i="5"/>
  <c r="P310" i="5"/>
  <c r="P935" i="5"/>
  <c r="P1142" i="5"/>
  <c r="P801" i="5"/>
  <c r="P643" i="5"/>
  <c r="P1926" i="5"/>
  <c r="P1097" i="5"/>
  <c r="P1720" i="5"/>
  <c r="P1156" i="5"/>
  <c r="P781" i="5"/>
  <c r="P1110" i="5"/>
  <c r="P675" i="5"/>
  <c r="P1176" i="5"/>
  <c r="P259" i="5"/>
  <c r="P564" i="5"/>
  <c r="P1606" i="5"/>
  <c r="P238" i="5"/>
  <c r="P1764" i="5"/>
  <c r="P1578" i="5"/>
  <c r="P1397" i="5"/>
  <c r="P1190" i="5"/>
  <c r="P1575" i="5"/>
  <c r="P1233" i="5"/>
  <c r="P741" i="5"/>
  <c r="P1028" i="5"/>
  <c r="P1132" i="5"/>
  <c r="P1615" i="5"/>
  <c r="P1006" i="5"/>
  <c r="P1630" i="5"/>
  <c r="P989" i="5"/>
  <c r="P1430" i="5"/>
  <c r="P196" i="5"/>
  <c r="P558" i="5"/>
  <c r="P1505" i="5"/>
  <c r="P1343" i="5"/>
  <c r="P937" i="5"/>
  <c r="P1387" i="5"/>
  <c r="P239" i="5"/>
  <c r="P1421" i="5"/>
  <c r="P151" i="5"/>
  <c r="P1314" i="5"/>
  <c r="P888" i="5"/>
  <c r="P1246" i="5"/>
  <c r="P17" i="5"/>
  <c r="P1521" i="5"/>
  <c r="P881" i="5"/>
  <c r="P725" i="5"/>
  <c r="P105" i="5"/>
  <c r="P1676" i="5"/>
  <c r="P803" i="5"/>
  <c r="P318" i="5"/>
  <c r="P283" i="5"/>
  <c r="P1470" i="5"/>
  <c r="P1206" i="5"/>
  <c r="P300" i="5"/>
  <c r="P578" i="5"/>
  <c r="P606" i="5"/>
  <c r="P59" i="5"/>
  <c r="P1576" i="5"/>
  <c r="P1103" i="5"/>
  <c r="P1017" i="5"/>
  <c r="P595" i="5"/>
  <c r="P1218" i="5"/>
  <c r="P1273" i="5"/>
  <c r="P899" i="5"/>
  <c r="P1705" i="5"/>
  <c r="P1261" i="5"/>
  <c r="P1749" i="5"/>
  <c r="P1745" i="5"/>
  <c r="P359" i="5"/>
  <c r="P407" i="5"/>
  <c r="P1098" i="5"/>
  <c r="P975" i="5"/>
  <c r="P1828" i="5"/>
  <c r="P142" i="5"/>
  <c r="P1664" i="5"/>
  <c r="P516" i="5"/>
  <c r="P1204" i="5"/>
  <c r="P771" i="5"/>
  <c r="P1465" i="5"/>
  <c r="P1844" i="5"/>
  <c r="P1480" i="5"/>
  <c r="P704" i="5"/>
  <c r="P1100" i="5"/>
  <c r="P1913" i="5"/>
  <c r="P304" i="5"/>
  <c r="P534" i="5"/>
  <c r="P1274" i="5"/>
  <c r="P1080" i="5"/>
  <c r="P1535" i="5"/>
  <c r="P35" i="5"/>
  <c r="P1213" i="5"/>
  <c r="P448" i="5"/>
  <c r="P674" i="5"/>
  <c r="P195" i="5"/>
  <c r="P1680" i="5"/>
  <c r="P1166" i="5"/>
  <c r="P677" i="5"/>
  <c r="P1368" i="5"/>
  <c r="P1885" i="5"/>
  <c r="P491" i="5"/>
  <c r="P889" i="5"/>
  <c r="P1956" i="5"/>
  <c r="P141" i="5"/>
  <c r="P1871" i="5"/>
  <c r="P1618" i="5"/>
  <c r="P1177" i="5"/>
  <c r="P23" i="5"/>
  <c r="P775" i="5"/>
  <c r="P1129" i="5"/>
  <c r="P1785" i="5"/>
  <c r="P1159" i="5"/>
  <c r="P305" i="5"/>
  <c r="P988" i="5"/>
  <c r="P391" i="5"/>
  <c r="P1355" i="5"/>
  <c r="P1143" i="5"/>
  <c r="P1362" i="5"/>
  <c r="P258" i="5"/>
  <c r="P1148" i="5"/>
  <c r="P18" i="5"/>
  <c r="P1117" i="5"/>
  <c r="P1235" i="5"/>
  <c r="P1665" i="5"/>
  <c r="P1753" i="5"/>
  <c r="P1973" i="5"/>
  <c r="P1345" i="5"/>
  <c r="P355" i="5"/>
  <c r="P1341" i="5"/>
  <c r="P537" i="5"/>
  <c r="P1867" i="5"/>
  <c r="P443" i="5"/>
  <c r="P437" i="5"/>
  <c r="P469" i="5"/>
  <c r="P682" i="5"/>
  <c r="P83" i="5"/>
  <c r="P327" i="5"/>
  <c r="P884" i="5"/>
  <c r="P1364" i="5"/>
  <c r="P1506" i="5"/>
  <c r="P687" i="5"/>
  <c r="P1919" i="5"/>
  <c r="P1075" i="5"/>
  <c r="P479" i="5"/>
  <c r="P603" i="5"/>
  <c r="P499" i="5"/>
  <c r="P1337" i="5"/>
  <c r="P1216" i="5"/>
  <c r="P200" i="5"/>
  <c r="P1932" i="5"/>
  <c r="P307" i="5"/>
  <c r="P72" i="5"/>
  <c r="Q2" i="5"/>
  <c r="P658" i="5"/>
  <c r="P365" i="5"/>
  <c r="P811" i="5"/>
  <c r="P183" i="5"/>
  <c r="P1239" i="5"/>
  <c r="P1711" i="5"/>
  <c r="P557" i="5"/>
  <c r="P1483" i="5"/>
  <c r="P166" i="5"/>
  <c r="P962" i="5"/>
  <c r="P622" i="5"/>
  <c r="P1843" i="5"/>
  <c r="P838" i="5"/>
  <c r="P825" i="5"/>
  <c r="P946" i="5"/>
  <c r="P1063" i="5"/>
  <c r="P1957" i="5"/>
  <c r="P1894" i="5"/>
  <c r="P1464" i="5"/>
  <c r="P1463" i="5"/>
  <c r="P1915" i="5"/>
  <c r="P306" i="5"/>
  <c r="P1805" i="5"/>
  <c r="P577" i="5"/>
  <c r="P1594" i="5"/>
  <c r="P1282" i="5"/>
  <c r="P308" i="5"/>
  <c r="P146" i="5"/>
  <c r="P1836" i="5"/>
  <c r="P244" i="5"/>
  <c r="P1400" i="5"/>
  <c r="P228" i="5"/>
  <c r="P1614" i="5"/>
  <c r="P563" i="5"/>
  <c r="P1969" i="5"/>
  <c r="P1419" i="5"/>
  <c r="P1526" i="5"/>
  <c r="P1639" i="5"/>
  <c r="P182" i="5"/>
  <c r="P820" i="5"/>
  <c r="P441" i="5"/>
  <c r="P368" i="5"/>
  <c r="P1225" i="5"/>
  <c r="P449" i="5"/>
  <c r="P1609" i="5"/>
  <c r="P1744" i="5"/>
  <c r="P1953" i="5"/>
  <c r="P430" i="5"/>
  <c r="P377" i="5"/>
  <c r="P1203" i="5"/>
  <c r="P1732" i="5"/>
  <c r="P1157" i="5"/>
  <c r="P384" i="5"/>
  <c r="P604" i="5"/>
  <c r="P1200" i="5"/>
  <c r="P1058" i="5"/>
  <c r="P1912" i="5"/>
  <c r="P1146" i="5"/>
  <c r="P616" i="5"/>
  <c r="P840" i="5"/>
  <c r="P79" i="5"/>
  <c r="P351" i="5"/>
  <c r="P1254" i="5"/>
  <c r="P1524" i="5"/>
  <c r="P1004" i="5"/>
  <c r="P1453" i="5"/>
  <c r="P309" i="5"/>
  <c r="P772" i="5"/>
  <c r="P226" i="5"/>
  <c r="P1047" i="5"/>
  <c r="P243" i="5"/>
  <c r="P760" i="5"/>
  <c r="P1038" i="5"/>
  <c r="P1263" i="5"/>
  <c r="P1059" i="5"/>
  <c r="P397" i="5"/>
  <c r="P1294" i="5"/>
  <c r="P1285" i="5"/>
  <c r="P256" i="5"/>
  <c r="P229" i="5"/>
  <c r="P385" i="5"/>
  <c r="P967" i="5"/>
  <c r="P1960" i="5"/>
  <c r="P678" i="5"/>
  <c r="P191" i="5"/>
  <c r="P1440" i="5"/>
  <c r="P756" i="5"/>
  <c r="P1799" i="5"/>
  <c r="P1154" i="5"/>
  <c r="P268" i="5"/>
  <c r="P1441" i="5"/>
  <c r="P1293" i="5"/>
  <c r="P1758" i="5"/>
  <c r="P27" i="5"/>
  <c r="P86" i="5"/>
  <c r="P640" i="5"/>
  <c r="P521" i="5"/>
  <c r="P1405" i="5"/>
  <c r="P695" i="5"/>
  <c r="P597" i="5"/>
  <c r="P978" i="5"/>
  <c r="P372" i="5"/>
  <c r="P859" i="5"/>
  <c r="P396" i="5"/>
  <c r="P798" i="5"/>
  <c r="P596" i="5"/>
  <c r="P1952" i="5"/>
  <c r="P1389" i="5"/>
  <c r="P70" i="5"/>
  <c r="P418" i="5"/>
  <c r="P1633" i="5"/>
  <c r="P1026" i="5"/>
  <c r="P1046" i="5"/>
  <c r="P41" i="5"/>
  <c r="P700" i="5"/>
  <c r="P394" i="5"/>
  <c r="P20" i="5"/>
  <c r="P1638" i="5"/>
  <c r="P1358" i="5"/>
  <c r="P1754" i="5"/>
  <c r="P1041" i="5"/>
  <c r="P302" i="5"/>
  <c r="P972" i="5"/>
  <c r="P156" i="5"/>
  <c r="P1052" i="5"/>
  <c r="P724" i="5"/>
  <c r="P249" i="5"/>
  <c r="P433" i="5"/>
  <c r="P1009" i="5"/>
  <c r="P115" i="5"/>
  <c r="P1055" i="5"/>
  <c r="P1072" i="5"/>
  <c r="P1500" i="5"/>
  <c r="P1382" i="5"/>
  <c r="P203" i="5"/>
  <c r="P1702" i="5"/>
  <c r="P1127" i="5"/>
  <c r="P1918" i="5"/>
  <c r="P1752" i="5"/>
  <c r="P121" i="5"/>
  <c r="P336" i="5"/>
  <c r="P614" i="5"/>
  <c r="P758" i="5"/>
  <c r="P1554" i="5"/>
  <c r="P906" i="5"/>
  <c r="P907" i="5"/>
  <c r="P80" i="5"/>
  <c r="P821" i="5"/>
  <c r="P380" i="5"/>
  <c r="P1717" i="5"/>
  <c r="P1600" i="5"/>
  <c r="P1087" i="5"/>
  <c r="P1012" i="5"/>
  <c r="P1325" i="5"/>
  <c r="P1893" i="5"/>
  <c r="P483" i="5"/>
  <c r="P1467" i="5"/>
  <c r="P1512" i="5"/>
  <c r="P1309" i="5"/>
  <c r="P21" i="5"/>
  <c r="P1424" i="5"/>
  <c r="P1713" i="5"/>
  <c r="P1207" i="5"/>
  <c r="P278" i="5"/>
  <c r="P559" i="5"/>
  <c r="P814" i="5"/>
  <c r="P555" i="5"/>
  <c r="P99" i="5"/>
  <c r="P161" i="5"/>
  <c r="P1577" i="5"/>
  <c r="P1924" i="5"/>
  <c r="P809" i="5"/>
  <c r="P993" i="5"/>
  <c r="P776" i="5"/>
  <c r="P331" i="5"/>
  <c r="P1224" i="5"/>
  <c r="P1122" i="5"/>
  <c r="P816" i="5"/>
  <c r="P1887" i="5"/>
  <c r="P1746" i="5"/>
  <c r="P654" i="5"/>
  <c r="P1672" i="5"/>
  <c r="P1102" i="5"/>
  <c r="P999" i="5"/>
  <c r="P1972" i="5"/>
  <c r="P497" i="5"/>
  <c r="P1099" i="5"/>
  <c r="P413" i="5"/>
  <c r="P1459" i="5"/>
  <c r="P645" i="5"/>
  <c r="P855" i="5"/>
  <c r="P100" i="5"/>
  <c r="P1761" i="5"/>
  <c r="P579" i="5"/>
  <c r="P1322" i="5"/>
  <c r="P1497" i="5"/>
  <c r="P1276" i="5"/>
  <c r="P1185" i="5"/>
  <c r="P824" i="5"/>
  <c r="P1296" i="5"/>
  <c r="P1925" i="5"/>
  <c r="P1948" i="5"/>
  <c r="P782" i="5"/>
  <c r="P1002" i="5"/>
  <c r="P1217" i="5"/>
  <c r="P325" i="5"/>
  <c r="P1109" i="5"/>
  <c r="P1354" i="5"/>
  <c r="P994" i="5"/>
  <c r="P610" i="5"/>
  <c r="P1015" i="5"/>
  <c r="P366" i="5"/>
  <c r="P1172" i="5"/>
  <c r="P1516" i="5"/>
  <c r="P576" i="5"/>
  <c r="P276" i="5"/>
  <c r="P444" i="5"/>
  <c r="P1891" i="5"/>
  <c r="P779" i="5"/>
  <c r="P223" i="5"/>
  <c r="P1125" i="5"/>
  <c r="P942" i="5"/>
  <c r="P770" i="5"/>
  <c r="P1534" i="5"/>
  <c r="P1407" i="5"/>
  <c r="P487" i="5"/>
  <c r="P1348" i="5"/>
  <c r="P204" i="5"/>
  <c r="P470" i="5"/>
  <c r="P1877" i="5"/>
  <c r="P382" i="5"/>
  <c r="P641" i="5"/>
  <c r="P291" i="5"/>
  <c r="P1663" i="5"/>
  <c r="P1631" i="5"/>
  <c r="P1829" i="5"/>
  <c r="P1472" i="5"/>
  <c r="P963" i="5"/>
  <c r="P73" i="5"/>
  <c r="P1884" i="5"/>
  <c r="P1800" i="5"/>
  <c r="P113" i="5"/>
  <c r="P43" i="5"/>
  <c r="P927" i="5"/>
  <c r="P1475" i="5"/>
  <c r="P1037" i="5"/>
  <c r="P1547" i="5"/>
  <c r="P404" i="5"/>
  <c r="P298" i="5"/>
  <c r="P981" i="5"/>
  <c r="P1689" i="5"/>
  <c r="P1845" i="5"/>
  <c r="P1173" i="5"/>
  <c r="P1688" i="5"/>
  <c r="P1703" i="5"/>
  <c r="P1716" i="5"/>
  <c r="P240" i="5"/>
  <c r="P1786" i="5"/>
  <c r="P1446" i="5"/>
  <c r="P120" i="5"/>
  <c r="P1968" i="5"/>
  <c r="P116" i="5"/>
  <c r="P1414" i="5"/>
  <c r="P1241" i="5"/>
  <c r="P1796" i="5"/>
  <c r="P716" i="5"/>
  <c r="P1789" i="5"/>
  <c r="P969" i="5"/>
  <c r="P455" i="5"/>
  <c r="P1229" i="5"/>
  <c r="P1458" i="5"/>
  <c r="P1540" i="5"/>
  <c r="P902" i="5"/>
  <c r="P1048" i="5"/>
  <c r="P646" i="5"/>
  <c r="P154" i="5"/>
  <c r="P1914" i="5"/>
  <c r="P856" i="5"/>
  <c r="P732" i="5"/>
  <c r="P656" i="5"/>
  <c r="P1111" i="5"/>
  <c r="P1120" i="5"/>
  <c r="P1873" i="5"/>
  <c r="P313" i="5"/>
  <c r="P1126" i="5"/>
  <c r="P1219" i="5"/>
  <c r="P1671" i="5"/>
  <c r="P1825" i="5"/>
  <c r="P1365" i="5"/>
  <c r="P1320" i="5"/>
  <c r="P1130" i="5"/>
  <c r="P1317" i="5"/>
  <c r="P1000" i="5"/>
  <c r="P1691" i="5"/>
  <c r="P247" i="5"/>
  <c r="P1084" i="5"/>
  <c r="P118" i="5"/>
  <c r="P1272" i="5"/>
  <c r="P1879" i="5"/>
  <c r="P905" i="5"/>
  <c r="P1018" i="5"/>
  <c r="P323" i="5"/>
  <c r="P488" i="5"/>
  <c r="P984" i="5"/>
  <c r="P523" i="5"/>
  <c r="P1917" i="5"/>
  <c r="P818" i="5"/>
  <c r="P1809" i="5"/>
  <c r="P1641" i="5"/>
  <c r="P866" i="5"/>
  <c r="P659" i="5"/>
  <c r="P471" i="5"/>
  <c r="P854" i="5"/>
  <c r="P1837" i="5"/>
  <c r="P1719" i="5"/>
  <c r="P341" i="5"/>
  <c r="P349" i="5"/>
  <c r="P1760" i="5"/>
  <c r="P480" i="5"/>
  <c r="P731" i="5"/>
  <c r="P692" i="5"/>
  <c r="P261" i="5"/>
  <c r="P1315" i="5"/>
  <c r="P1252" i="5"/>
  <c r="P246" i="5"/>
  <c r="P1850" i="5"/>
  <c r="P1313" i="5"/>
  <c r="P862" i="5"/>
  <c r="P329" i="5"/>
  <c r="P209" i="5"/>
  <c r="P985" i="5"/>
  <c r="P1584" i="5"/>
  <c r="P496" i="5"/>
  <c r="P533" i="5"/>
  <c r="P60" i="5"/>
  <c r="P904" i="5"/>
  <c r="P1260" i="5"/>
  <c r="P1160" i="5"/>
  <c r="P1548" i="5"/>
  <c r="P1634" i="5"/>
  <c r="P1088" i="5"/>
  <c r="P1882" i="5"/>
  <c r="P1582" i="5"/>
  <c r="P332" i="5"/>
  <c r="P1539" i="5"/>
  <c r="P886" i="5"/>
  <c r="P1921" i="5"/>
  <c r="P633" i="5"/>
  <c r="P1727" i="5"/>
  <c r="P486" i="5"/>
  <c r="P973" i="5"/>
  <c r="P1350" i="5"/>
  <c r="P1289" i="5"/>
  <c r="P1830" i="5"/>
  <c r="P1265" i="5"/>
  <c r="P1418" i="5"/>
  <c r="P1277" i="5"/>
  <c r="P1551" i="5"/>
  <c r="P1136" i="5"/>
  <c r="P1549" i="5"/>
  <c r="P880" i="5"/>
  <c r="P207" i="5"/>
  <c r="P1171" i="5"/>
  <c r="P1481" i="5"/>
  <c r="P1787" i="5"/>
  <c r="P1872" i="5"/>
  <c r="P1460" i="5"/>
  <c r="P1433" i="5"/>
  <c r="P322" i="5"/>
  <c r="P344" i="5"/>
  <c r="P1201" i="5"/>
  <c r="P1530" i="5"/>
  <c r="P1255" i="5"/>
  <c r="P399" i="5"/>
  <c r="P980" i="5"/>
  <c r="P253" i="5"/>
  <c r="P150" i="5"/>
  <c r="P1625" i="5"/>
  <c r="P319" i="5"/>
  <c r="P1456" i="5"/>
  <c r="P1306" i="5"/>
  <c r="P1667" i="5"/>
  <c r="P236" i="5"/>
  <c r="P1195" i="5"/>
  <c r="P965" i="5"/>
  <c r="P234" i="5"/>
  <c r="P1597" i="5"/>
  <c r="P494" i="5"/>
  <c r="P538" i="5"/>
  <c r="P757" i="5"/>
  <c r="P224" i="5"/>
  <c r="P1571" i="5"/>
  <c r="P1404" i="5"/>
  <c r="P1039" i="5"/>
  <c r="P1321" i="5"/>
  <c r="P865" i="5"/>
  <c r="P395" i="5"/>
  <c r="P1298" i="5"/>
  <c r="P644" i="5"/>
  <c r="P1312" i="5"/>
  <c r="P1454" i="5"/>
  <c r="P472" i="5"/>
  <c r="P400" i="5"/>
  <c r="P560" i="5"/>
  <c r="P1852" i="5"/>
  <c r="P1866" i="5"/>
  <c r="P406" i="5"/>
  <c r="P1916" i="5"/>
  <c r="P1522" i="5"/>
  <c r="P102" i="5"/>
  <c r="P1869" i="5"/>
  <c r="P939" i="5"/>
  <c r="P485" i="5"/>
  <c r="P419" i="5"/>
  <c r="P1643" i="5"/>
  <c r="P1022" i="5"/>
  <c r="P30" i="5"/>
  <c r="P1811" i="5"/>
  <c r="P1583" i="5"/>
  <c r="P1669" i="5"/>
  <c r="P1123" i="5"/>
  <c r="P1589" i="5"/>
  <c r="P767" i="5"/>
  <c r="P1928" i="5"/>
  <c r="P894" i="5"/>
  <c r="P1141" i="5"/>
  <c r="P850" i="5"/>
  <c r="P1826" i="5"/>
  <c r="P147" i="5"/>
  <c r="P976" i="5"/>
  <c r="P1029" i="5"/>
  <c r="P420" i="5"/>
  <c r="P575" i="5"/>
  <c r="P489" i="5"/>
  <c r="P1626" i="5"/>
  <c r="P36" i="5"/>
  <c r="P1174" i="5"/>
  <c r="P1033" i="5"/>
  <c r="P903" i="5"/>
  <c r="P373" i="5"/>
  <c r="P1251" i="5"/>
  <c r="P1674" i="5"/>
  <c r="P358" i="5"/>
  <c r="P1541" i="5"/>
  <c r="P454" i="5"/>
  <c r="P1013" i="5"/>
  <c r="P653" i="5"/>
  <c r="P1295" i="5"/>
  <c r="P690" i="5"/>
  <c r="P1714" i="5"/>
  <c r="P822" i="5"/>
  <c r="P1840" i="5"/>
  <c r="P891" i="5"/>
  <c r="P948" i="5"/>
  <c r="P293" i="5"/>
  <c r="P1234" i="5"/>
  <c r="P1149" i="5"/>
  <c r="P280" i="5"/>
  <c r="P619" i="5"/>
  <c r="P1412" i="5"/>
  <c r="P1137" i="5"/>
  <c r="P1119" i="5"/>
  <c r="P474" i="5"/>
  <c r="P1723" i="5"/>
  <c r="P1291" i="5"/>
  <c r="P1415" i="5"/>
  <c r="P354" i="5"/>
  <c r="P475" i="5"/>
  <c r="P1288" i="5"/>
  <c r="P1036" i="5"/>
  <c r="P271" i="5"/>
  <c r="P299" i="5"/>
  <c r="P1011" i="5"/>
  <c r="P694" i="5"/>
  <c r="P609" i="5"/>
  <c r="P1425" i="5"/>
  <c r="P945" i="5"/>
  <c r="P806" i="5"/>
  <c r="P1545" i="5"/>
  <c r="P1611" i="5"/>
  <c r="P1192" i="5"/>
  <c r="P388" i="5"/>
  <c r="P81" i="5"/>
  <c r="P25" i="5"/>
  <c r="P125" i="5"/>
  <c r="P1502" i="5"/>
  <c r="P364" i="5"/>
  <c r="P1267" i="5"/>
  <c r="P1069" i="5"/>
  <c r="P525" i="5"/>
  <c r="P423" i="5"/>
  <c r="P839" i="5"/>
  <c r="P296" i="5"/>
  <c r="P1434" i="5"/>
  <c r="P270" i="5"/>
  <c r="P1622" i="5"/>
  <c r="P1226" i="5"/>
  <c r="P393" i="5"/>
  <c r="P565" i="5"/>
  <c r="P320" i="5"/>
  <c r="P1718" i="5"/>
  <c r="P592" i="5"/>
  <c r="P1167" i="5"/>
  <c r="P1730" i="5"/>
  <c r="P612" i="5"/>
  <c r="P1449" i="5"/>
  <c r="P1302" i="5"/>
  <c r="P1178" i="5"/>
  <c r="P1455" i="5"/>
  <c r="P819" i="5"/>
  <c r="P1768" i="5"/>
  <c r="P1486" i="5"/>
  <c r="P1131" i="5"/>
  <c r="P1300" i="5"/>
  <c r="P1269" i="5"/>
  <c r="P328" i="5"/>
  <c r="P1305" i="5"/>
  <c r="P1804" i="5"/>
  <c r="P1801" i="5"/>
  <c r="P733" i="5"/>
  <c r="P369" i="5"/>
  <c r="P1151" i="5"/>
  <c r="P987" i="5"/>
  <c r="P1880" i="5"/>
  <c r="P65" i="5"/>
  <c r="P1729" i="5"/>
  <c r="P74" i="5"/>
  <c r="P357" i="5"/>
  <c r="P363" i="5"/>
  <c r="P1965" i="5"/>
  <c r="P189" i="5"/>
  <c r="P780" i="5"/>
  <c r="P82" i="5"/>
  <c r="P62" i="5"/>
  <c r="P600" i="5"/>
  <c r="P900" i="5"/>
  <c r="P845" i="5"/>
  <c r="P208" i="5"/>
  <c r="P1661" i="5"/>
  <c r="P279" i="5"/>
  <c r="P1066" i="5"/>
  <c r="P808" i="5"/>
  <c r="P290" i="5"/>
  <c r="P1408" i="5"/>
  <c r="P1380" i="5"/>
  <c r="P1613" i="5"/>
  <c r="P1101" i="5"/>
  <c r="P1096" i="5"/>
  <c r="P1681" i="5"/>
  <c r="P123" i="5"/>
  <c r="P345" i="5"/>
  <c r="P1471" i="5"/>
  <c r="P1561" i="5"/>
  <c r="P19" i="5"/>
  <c r="P517" i="5"/>
  <c r="P1249" i="5"/>
  <c r="P923" i="5"/>
  <c r="P736" i="5"/>
  <c r="P1238" i="5"/>
  <c r="P1044" i="5"/>
  <c r="P615" i="5"/>
  <c r="P1051" i="5"/>
  <c r="P552" i="5"/>
  <c r="P1543" i="5"/>
  <c r="P1259" i="5"/>
  <c r="P1432" i="5"/>
  <c r="P1933" i="5"/>
  <c r="P851" i="5"/>
  <c r="P1974" i="5"/>
  <c r="P1336" i="5"/>
  <c r="P1748" i="5"/>
  <c r="P1537" i="5"/>
  <c r="P252" i="5"/>
  <c r="P1468" i="5"/>
  <c r="P34" i="5"/>
  <c r="P1220" i="5"/>
  <c r="P1673" i="5"/>
  <c r="P1020" i="5"/>
  <c r="P1061" i="5"/>
  <c r="P1297" i="5"/>
  <c r="P1197" i="5"/>
  <c r="P104" i="5"/>
  <c r="P237" i="5"/>
  <c r="P1003" i="5"/>
  <c r="P1523" i="5"/>
  <c r="P696" i="5"/>
  <c r="P434" i="5"/>
  <c r="P743" i="5"/>
  <c r="P766" i="5"/>
  <c r="P1194" i="5"/>
  <c r="P153" i="5"/>
  <c r="P1416" i="5"/>
  <c r="P1244" i="5"/>
  <c r="P38" i="5"/>
  <c r="P1514" i="5"/>
  <c r="P1304" i="5"/>
  <c r="P535" i="5"/>
  <c r="P159" i="5"/>
  <c r="P1121" i="5"/>
  <c r="P526" i="5"/>
  <c r="P1835" i="5"/>
  <c r="P184" i="5"/>
  <c r="P860" i="5"/>
  <c r="P403" i="5"/>
  <c r="P1388" i="5"/>
  <c r="P1134" i="5"/>
  <c r="P1085" i="5"/>
  <c r="P1976" i="5"/>
  <c r="P1479" i="5"/>
  <c r="P352" i="5"/>
  <c r="P197" i="5"/>
  <c r="P1270" i="5"/>
  <c r="P1627" i="5"/>
  <c r="P1807" i="5"/>
  <c r="P24" i="5"/>
  <c r="P1722" i="5"/>
  <c r="P315" i="5"/>
  <c r="P1057" i="5"/>
  <c r="P863" i="5"/>
  <c r="P1242" i="5"/>
  <c r="P1501" i="5"/>
  <c r="P853" i="5"/>
  <c r="P778" i="5"/>
  <c r="P265" i="5"/>
  <c r="P693" i="5"/>
  <c r="P149" i="5"/>
  <c r="P518" i="5"/>
  <c r="P715" i="5"/>
  <c r="P1457" i="5"/>
  <c r="P1031" i="5"/>
  <c r="P1376" i="5"/>
  <c r="P269" i="5"/>
  <c r="P763" i="5"/>
  <c r="P1184" i="5"/>
  <c r="P33" i="5"/>
  <c r="P1603" i="5"/>
  <c r="P1208" i="5"/>
  <c r="P1186" i="5"/>
  <c r="P1310" i="5"/>
  <c r="P287" i="5"/>
  <c r="P1170" i="5"/>
  <c r="P242" i="5"/>
  <c r="P1138" i="5"/>
  <c r="P1150" i="5"/>
  <c r="P1439" i="5"/>
  <c r="P294" i="5"/>
  <c r="P206" i="5"/>
  <c r="P1520" i="5"/>
  <c r="P593" i="5"/>
  <c r="P1743" i="5"/>
  <c r="P702" i="5"/>
  <c r="P1784" i="5"/>
  <c r="P190" i="5"/>
  <c r="P1257" i="5"/>
  <c r="P342" i="5"/>
  <c r="P1802" i="5"/>
  <c r="P556" i="5"/>
  <c r="P37" i="5"/>
  <c r="P1417" i="5"/>
  <c r="P442" i="5"/>
  <c r="P1636" i="5"/>
  <c r="P1349" i="5"/>
  <c r="P1767" i="5"/>
  <c r="P1079" i="5"/>
  <c r="P1164" i="5"/>
  <c r="P1773" i="5"/>
  <c r="P255" i="5"/>
  <c r="P551" i="5"/>
  <c r="P122" i="5"/>
  <c r="P1515" i="5"/>
  <c r="P1971" i="5"/>
  <c r="P892" i="5"/>
  <c r="P1959" i="5"/>
  <c r="P1563" i="5"/>
  <c r="P1581" i="5"/>
  <c r="P620" i="5"/>
  <c r="P1083" i="5"/>
  <c r="P1499" i="5"/>
  <c r="P274" i="5"/>
  <c r="P933" i="5"/>
  <c r="P438" i="5"/>
  <c r="P1227" i="5"/>
  <c r="P846" i="5"/>
  <c r="P1162" i="5"/>
  <c r="P1377" i="5"/>
  <c r="P701" i="5"/>
  <c r="P1591" i="5"/>
  <c r="P143" i="5"/>
  <c r="P1599" i="5"/>
  <c r="P1420" i="5"/>
  <c r="P1210" i="5"/>
  <c r="P1115" i="5"/>
  <c r="P1685" i="5"/>
  <c r="P773" i="5"/>
  <c r="P1339" i="5"/>
  <c r="P1538" i="5"/>
  <c r="P1347" i="5"/>
  <c r="P410" i="5"/>
  <c r="P1040" i="5"/>
  <c r="P570" i="5"/>
  <c r="P738" i="5"/>
  <c r="P1030" i="5"/>
  <c r="P1567" i="5"/>
  <c r="P1487" i="5"/>
  <c r="P676" i="5"/>
  <c r="P1494" i="5"/>
  <c r="P1527" i="5"/>
  <c r="P1707" i="5"/>
  <c r="P1640" i="5"/>
  <c r="P1612" i="5"/>
  <c r="P1529" i="5"/>
  <c r="P1281" i="5"/>
  <c r="P1726" i="5"/>
  <c r="P1372" i="5"/>
  <c r="P1232" i="5"/>
  <c r="P970" i="5"/>
  <c r="P71" i="5"/>
  <c r="P634" i="5"/>
  <c r="P934" i="5"/>
  <c r="P1883" i="5"/>
  <c r="P1763" i="5"/>
  <c r="P800" i="5"/>
  <c r="P401" i="5"/>
  <c r="P638" i="5"/>
  <c r="P574" i="5"/>
  <c r="P1145" i="5"/>
  <c r="P1214" i="5"/>
  <c r="P1975" i="5"/>
  <c r="P1496" i="5"/>
  <c r="P1504" i="5"/>
  <c r="P1628" i="5"/>
  <c r="P635" i="5"/>
  <c r="P524" i="5"/>
  <c r="P1572" i="5"/>
  <c r="P1230" i="5"/>
  <c r="P1392" i="5"/>
  <c r="P1892" i="5"/>
  <c r="P1930" i="5"/>
  <c r="P688" i="5"/>
  <c r="P1725" i="5"/>
  <c r="P683" i="5"/>
  <c r="P827" i="5"/>
  <c r="P1478" i="5"/>
  <c r="P1091" i="5"/>
  <c r="P1082" i="5"/>
  <c r="P1485" i="5"/>
  <c r="P1466" i="5"/>
  <c r="P849" i="5"/>
  <c r="P661" i="5"/>
  <c r="P1621" i="5"/>
  <c r="P1035" i="5"/>
  <c r="P1832" i="5"/>
  <c r="P1019" i="5"/>
  <c r="P144" i="5"/>
  <c r="P1528" i="5"/>
  <c r="P303" i="5"/>
  <c r="P1378" i="5"/>
  <c r="P737" i="5"/>
  <c r="P1462" i="5"/>
  <c r="P436" i="5"/>
  <c r="P140" i="5"/>
  <c r="P1762" i="5"/>
  <c r="P817" i="5"/>
  <c r="P1268" i="5"/>
  <c r="P679" i="5"/>
  <c r="P1724" i="5"/>
  <c r="P1951" i="5"/>
  <c r="P124" i="5"/>
  <c r="P1709" i="5"/>
  <c r="P1569" i="5"/>
  <c r="P992" i="5"/>
  <c r="P1876" i="5"/>
  <c r="P926" i="5"/>
  <c r="P1008" i="5"/>
  <c r="P761" i="5"/>
  <c r="P1231" i="5"/>
  <c r="P1014" i="5"/>
  <c r="P386" i="5"/>
  <c r="P932" i="5"/>
  <c r="P482" i="5"/>
  <c r="P1112" i="5"/>
  <c r="P1570" i="5"/>
  <c r="P998" i="5"/>
  <c r="P76" i="5"/>
  <c r="P649" i="5"/>
  <c r="P995" i="5"/>
  <c r="P69" i="5"/>
  <c r="P1511" i="5"/>
  <c r="P1286" i="5"/>
  <c r="P1910" i="5"/>
  <c r="P484" i="5"/>
  <c r="P432" i="5"/>
  <c r="P1308" i="5"/>
  <c r="P107" i="5"/>
  <c r="P257" i="5"/>
  <c r="P1198" i="5"/>
  <c r="P1077" i="5"/>
  <c r="P1049" i="5"/>
  <c r="P64" i="5"/>
  <c r="P883" i="5"/>
  <c r="P1373" i="5"/>
  <c r="P227" i="5"/>
  <c r="P936" i="5"/>
  <c r="P882" i="5"/>
  <c r="P1147" i="5"/>
  <c r="P337" i="5"/>
  <c r="P572" i="5"/>
  <c r="P1292" i="5"/>
  <c r="P799" i="5"/>
  <c r="P1931" i="5"/>
  <c r="P1144" i="5"/>
  <c r="P440" i="5"/>
  <c r="P1769" i="5"/>
  <c r="P1668" i="5"/>
  <c r="P164" i="5"/>
  <c r="P729" i="5"/>
  <c r="P983" i="5"/>
  <c r="P1608" i="5"/>
  <c r="P691" i="5"/>
  <c r="P699" i="5"/>
  <c r="P943" i="5"/>
  <c r="P1568" i="5"/>
  <c r="P1094" i="5"/>
  <c r="P167" i="5"/>
  <c r="P1536" i="5"/>
  <c r="P648" i="5"/>
  <c r="P1683" i="5"/>
  <c r="P1771" i="5"/>
  <c r="P607" i="5"/>
  <c r="P964" i="5"/>
  <c r="P1411" i="5"/>
  <c r="P1357" i="5"/>
  <c r="P1962" i="5"/>
  <c r="P1436" i="5"/>
  <c r="P435" i="5"/>
  <c r="P1878" i="5"/>
  <c r="P554" i="5"/>
  <c r="P1616" i="5"/>
  <c r="P1383" i="5"/>
  <c r="P1708" i="5"/>
  <c r="P314" i="5"/>
  <c r="P230" i="5"/>
  <c r="P1427" i="5"/>
  <c r="P412" i="5"/>
  <c r="P1564" i="5"/>
  <c r="P1010" i="5"/>
  <c r="P1927" i="5"/>
  <c r="P277" i="5"/>
  <c r="P1558" i="5"/>
  <c r="P445" i="5"/>
  <c r="P920" i="5"/>
  <c r="P742" i="5"/>
  <c r="P698" i="5"/>
  <c r="P1803" i="5"/>
  <c r="P1574" i="5"/>
  <c r="P1477" i="5"/>
  <c r="P111" i="5"/>
  <c r="P1922" i="5"/>
  <c r="P232" i="5"/>
  <c r="P1402" i="5"/>
  <c r="P1841" i="5"/>
  <c r="P1450" i="5"/>
  <c r="P1559" i="5"/>
  <c r="P1909" i="5"/>
  <c r="P686" i="5"/>
  <c r="P511" i="5"/>
  <c r="P1712" i="5"/>
  <c r="P1209" i="5"/>
  <c r="P450" i="5"/>
  <c r="P893" i="5"/>
  <c r="P1888" i="5"/>
  <c r="P289" i="5"/>
  <c r="P1152" i="5"/>
  <c r="P1258" i="5"/>
  <c r="P1684" i="5"/>
  <c r="P409" i="5"/>
  <c r="P106" i="5"/>
  <c r="P740" i="5"/>
  <c r="P925" i="5"/>
  <c r="P233" i="5"/>
  <c r="P67" i="5"/>
  <c r="P1961" i="5"/>
  <c r="P1113" i="5"/>
  <c r="P1489" i="5"/>
  <c r="P1301" i="5"/>
  <c r="P192" i="5"/>
  <c r="P843" i="5"/>
  <c r="P22" i="5"/>
  <c r="P103" i="5"/>
  <c r="P768" i="5"/>
  <c r="P297" i="5"/>
  <c r="P1106" i="5"/>
  <c r="P895" i="5"/>
  <c r="P44" i="5"/>
  <c r="P1024" i="5"/>
  <c r="P514" i="5"/>
  <c r="P844" i="5"/>
  <c r="P187" i="5"/>
  <c r="P1228" i="5"/>
  <c r="P1240" i="5"/>
  <c r="P1370" i="5"/>
  <c r="P85" i="5"/>
  <c r="P858" i="5"/>
  <c r="P977" i="5"/>
  <c r="P1759" i="5"/>
  <c r="P371" i="5"/>
  <c r="P356" i="5"/>
  <c r="P1422" i="5"/>
  <c r="P155" i="5"/>
  <c r="P1324" i="5"/>
  <c r="P1513" i="5"/>
  <c r="P1316" i="5"/>
  <c r="P451" i="5"/>
  <c r="P1108" i="5"/>
  <c r="P1375" i="5"/>
  <c r="P389" i="5"/>
  <c r="P1493" i="5"/>
  <c r="P110" i="5"/>
  <c r="P735" i="5"/>
  <c r="P1140" i="5"/>
  <c r="P1510" i="5"/>
  <c r="P1071" i="5"/>
  <c r="P78" i="5"/>
  <c r="P275" i="5"/>
  <c r="P414" i="5"/>
  <c r="P1379" i="5"/>
  <c r="P783" i="5"/>
  <c r="P930" i="5"/>
  <c r="P1438" i="5"/>
  <c r="P1682" i="5"/>
  <c r="P1619" i="5"/>
  <c r="P1307" i="5"/>
  <c r="P1601" i="5"/>
  <c r="P1751" i="5"/>
  <c r="P971" i="5"/>
  <c r="P1560" i="5"/>
  <c r="P39" i="5"/>
  <c r="P285" i="5"/>
  <c r="P531" i="5"/>
  <c r="P1550" i="5"/>
  <c r="P1351" i="5"/>
  <c r="P1236" i="5"/>
  <c r="P1279" i="5"/>
  <c r="P362" i="5"/>
  <c r="P288" i="5"/>
  <c r="P1907" i="5"/>
  <c r="P684" i="5"/>
  <c r="P1967" i="5"/>
  <c r="P1637" i="5"/>
  <c r="P802" i="5"/>
  <c r="P1064" i="5"/>
  <c r="P428" i="5"/>
  <c r="P1326" i="5"/>
  <c r="P568" i="5"/>
  <c r="P75" i="5"/>
  <c r="P312" i="5"/>
  <c r="P453" i="5"/>
  <c r="P42" i="5"/>
  <c r="P727" i="5"/>
  <c r="P1356" i="5"/>
  <c r="P117" i="5"/>
  <c r="P1447" i="5"/>
  <c r="P1757" i="5"/>
  <c r="P392" i="5"/>
  <c r="P1476" i="5"/>
  <c r="P1175" i="5"/>
  <c r="P1770" i="5"/>
  <c r="P1670" i="5"/>
  <c r="P1182" i="5"/>
  <c r="P1590" i="5"/>
  <c r="P777" i="5"/>
  <c r="P861" i="5"/>
  <c r="P1168" i="5"/>
  <c r="P1334" i="5"/>
  <c r="P1386" i="5"/>
  <c r="P810" i="5"/>
  <c r="P1602" i="5"/>
  <c r="P1221" i="5"/>
  <c r="P162" i="5"/>
  <c r="P1706" i="5"/>
  <c r="P284" i="5"/>
  <c r="P1187" i="5"/>
  <c r="P495" i="5"/>
  <c r="P1966" i="5"/>
  <c r="P481" i="5"/>
  <c r="P1679" i="5"/>
  <c r="P245" i="5"/>
  <c r="P1552" i="5"/>
  <c r="P1391" i="5"/>
  <c r="P1929" i="5"/>
  <c r="P281" i="5"/>
  <c r="P734" i="5"/>
  <c r="P685" i="5"/>
  <c r="P1595" i="5"/>
  <c r="P1645" i="5"/>
  <c r="P1435" i="5"/>
  <c r="P1199" i="5"/>
  <c r="P1005" i="5"/>
  <c r="P1565" i="5"/>
  <c r="P519" i="5"/>
  <c r="P201" i="5"/>
  <c r="P1076" i="5"/>
  <c r="P158" i="5"/>
  <c r="P647" i="5"/>
  <c r="P114" i="5"/>
  <c r="P1361" i="5"/>
  <c r="P1750" i="5"/>
  <c r="P282" i="5"/>
  <c r="P29" i="5"/>
  <c r="P1635" i="5"/>
  <c r="P202" i="5"/>
  <c r="P1095" i="5"/>
  <c r="P1222" i="5"/>
  <c r="P931" i="5"/>
  <c r="P1596" i="5"/>
  <c r="P1687" i="5"/>
  <c r="P1728" i="5"/>
  <c r="P1579" i="5"/>
  <c r="P421" i="5"/>
  <c r="P697" i="5"/>
  <c r="P598" i="5"/>
  <c r="P335" i="5"/>
  <c r="P381" i="5"/>
  <c r="P660" i="5"/>
  <c r="P784" i="5"/>
  <c r="P762" i="5"/>
  <c r="P1363" i="5"/>
  <c r="P1847" i="5"/>
  <c r="P764" i="5"/>
  <c r="P1034" i="5"/>
  <c r="P689" i="5"/>
  <c r="P1027" i="5"/>
  <c r="P1410" i="5"/>
  <c r="P1721" i="5"/>
  <c r="P1330" i="5"/>
  <c r="P1509" i="5"/>
  <c r="P1519" i="5"/>
  <c r="P601" i="5"/>
  <c r="P301" i="5"/>
  <c r="P157" i="5"/>
  <c r="P1104" i="5"/>
  <c r="P28" i="5"/>
  <c r="P651" i="5"/>
  <c r="P1920" i="5"/>
  <c r="P941" i="5"/>
  <c r="P1215" i="5"/>
  <c r="P1518" i="5"/>
  <c r="P1384" i="5"/>
  <c r="P267" i="5"/>
  <c r="P637" i="5"/>
  <c r="P1810" i="5"/>
  <c r="P250" i="5"/>
  <c r="P842" i="5"/>
  <c r="P1323" i="5"/>
  <c r="P885" i="5"/>
  <c r="P611" i="5"/>
  <c r="P476" i="5"/>
  <c r="P1248" i="5"/>
  <c r="P815" i="5"/>
  <c r="P1842" i="5"/>
  <c r="P717" i="5"/>
  <c r="P262" i="5"/>
  <c r="P1133" i="5"/>
  <c r="P317" i="5"/>
  <c r="P536" i="5"/>
  <c r="P968" i="5"/>
  <c r="P1165" i="5"/>
  <c r="P947" i="5"/>
  <c r="P1092" i="5"/>
  <c r="P739" i="5"/>
  <c r="P1043" i="5"/>
  <c r="P1275" i="5"/>
  <c r="P424" i="5"/>
  <c r="P1765" i="5"/>
  <c r="P528" i="5"/>
  <c r="P944" i="5"/>
  <c r="P847" i="5"/>
  <c r="P864" i="5"/>
  <c r="P1437" i="5"/>
  <c r="P1935" i="5"/>
  <c r="P429" i="5"/>
  <c r="P1855" i="5"/>
  <c r="P1632" i="5"/>
  <c r="P1202" i="5"/>
  <c r="P1650" i="5"/>
  <c r="P1585" i="5"/>
  <c r="P1675" i="5"/>
  <c r="P127" i="5"/>
  <c r="P198" i="5"/>
  <c r="P1086" i="5"/>
  <c r="P165" i="5"/>
  <c r="P1958" i="5"/>
  <c r="P402" i="5"/>
  <c r="P852" i="5"/>
  <c r="P924" i="5"/>
  <c r="P346" i="5"/>
  <c r="P1950" i="5"/>
  <c r="P1517" i="5"/>
  <c r="P425" i="5"/>
  <c r="P1556" i="5"/>
  <c r="P726" i="5"/>
  <c r="P1963" i="5"/>
  <c r="P1211" i="5"/>
  <c r="P311" i="5"/>
  <c r="P618" i="5"/>
  <c r="P974" i="5"/>
  <c r="P813" i="5"/>
  <c r="P61" i="5"/>
  <c r="P1542" i="5"/>
  <c r="P235" i="5"/>
  <c r="P1874" i="5"/>
  <c r="P112" i="5"/>
  <c r="P473" i="5"/>
  <c r="P1340" i="5"/>
  <c r="P1253" i="5"/>
  <c r="P361" i="5"/>
  <c r="P1053" i="5"/>
  <c r="P1831" i="5"/>
  <c r="P1406" i="5"/>
  <c r="P431" i="5"/>
  <c r="P492" i="5"/>
  <c r="P452" i="5"/>
  <c r="P1955" i="5"/>
  <c r="P160" i="5"/>
  <c r="P1264" i="5"/>
  <c r="P594" i="5"/>
  <c r="P1868" i="5"/>
  <c r="P922" i="5"/>
  <c r="P1793" i="5"/>
  <c r="P1280" i="5"/>
  <c r="P1183" i="5"/>
  <c r="P681" i="5"/>
  <c r="P1180" i="5"/>
  <c r="P1116" i="5"/>
  <c r="P680" i="5"/>
  <c r="P1488" i="5"/>
  <c r="P759" i="5"/>
  <c r="P1890" i="5"/>
  <c r="P928" i="5"/>
  <c r="P263" i="5"/>
  <c r="P1623" i="5"/>
  <c r="P1062" i="5"/>
  <c r="P1353" i="5"/>
  <c r="P879" i="5"/>
  <c r="P857" i="5"/>
  <c r="P1544" i="5"/>
  <c r="P1428" i="5"/>
  <c r="P896" i="5"/>
  <c r="P1678" i="5"/>
  <c r="P1644" i="5"/>
  <c r="P68" i="5"/>
  <c r="P1806" i="5"/>
  <c r="P1045" i="5"/>
  <c r="P1747" i="5"/>
  <c r="P266" i="5"/>
  <c r="P1573" i="5"/>
  <c r="P938" i="5"/>
  <c r="P163" i="5"/>
  <c r="P1396" i="5"/>
  <c r="P561" i="5"/>
  <c r="P515" i="5"/>
  <c r="P145" i="5"/>
  <c r="P642" i="5"/>
  <c r="P1124" i="5"/>
  <c r="P613" i="5"/>
  <c r="P1791" i="5"/>
  <c r="P769" i="5"/>
  <c r="P1875" i="5"/>
  <c r="P1812" i="5"/>
  <c r="P966" i="5"/>
  <c r="P101" i="5"/>
  <c r="P350" i="5"/>
  <c r="P1834" i="5"/>
  <c r="P961" i="5"/>
  <c r="P1795" i="5"/>
  <c r="P1886" i="5"/>
  <c r="P1342" i="5"/>
  <c r="P921" i="5"/>
  <c r="P529" i="5"/>
  <c r="P1949" i="5"/>
  <c r="P1507" i="5"/>
  <c r="P26" i="5"/>
  <c r="P1243" i="5"/>
  <c r="P273" i="5"/>
  <c r="P1431" i="5"/>
  <c r="P890" i="5"/>
  <c r="P330" i="5"/>
  <c r="P1191" i="5"/>
  <c r="P982" i="5"/>
  <c r="P1394" i="5"/>
  <c r="P1056" i="5"/>
  <c r="P1755" i="5"/>
  <c r="P1381" i="5"/>
  <c r="P264" i="5"/>
  <c r="P639" i="5"/>
  <c r="P513" i="5"/>
  <c r="P427" i="5"/>
  <c r="P241" i="5"/>
  <c r="O1607" i="5"/>
  <c r="P44" i="28"/>
  <c r="O48" i="52"/>
  <c r="N25" i="2"/>
  <c r="N122" i="2" s="1"/>
  <c r="N19" i="2"/>
  <c r="N116" i="2" s="1"/>
  <c r="O28" i="2"/>
  <c r="O125" i="2" s="1"/>
  <c r="U35" i="16"/>
  <c r="U7" i="16"/>
  <c r="U15" i="9"/>
  <c r="V6" i="16"/>
  <c r="R16" i="9"/>
  <c r="S37" i="16"/>
  <c r="N69" i="4"/>
  <c r="N60" i="4"/>
  <c r="P28" i="32"/>
  <c r="P30" i="32"/>
  <c r="P26" i="32"/>
  <c r="P36" i="32"/>
  <c r="P66" i="32" s="1"/>
  <c r="P6" i="32"/>
  <c r="P29" i="32"/>
  <c r="P22" i="52"/>
  <c r="P26" i="52"/>
  <c r="P30" i="52"/>
  <c r="P35" i="52"/>
  <c r="P19" i="52"/>
  <c r="P29" i="52"/>
  <c r="P21" i="52"/>
  <c r="P31" i="52"/>
  <c r="P36" i="52"/>
  <c r="P32" i="52"/>
  <c r="P14" i="52"/>
  <c r="P8" i="52"/>
  <c r="P13" i="52"/>
  <c r="P34" i="52"/>
  <c r="P16" i="52"/>
  <c r="P27" i="52"/>
  <c r="P15" i="52"/>
  <c r="P33" i="52"/>
  <c r="P28" i="52"/>
  <c r="P6" i="52"/>
  <c r="K1988" i="5"/>
  <c r="M116" i="2"/>
  <c r="O42" i="52"/>
  <c r="O45" i="52"/>
  <c r="J12" i="12"/>
  <c r="J13" i="12" s="1"/>
  <c r="P6" i="31"/>
  <c r="K80" i="7"/>
  <c r="K25" i="36"/>
  <c r="N125" i="2"/>
  <c r="O47" i="52"/>
  <c r="X10" i="16"/>
  <c r="X5" i="12"/>
  <c r="X6" i="12" s="1"/>
  <c r="O41" i="52"/>
  <c r="P6" i="50"/>
  <c r="P14" i="50"/>
  <c r="K46" i="6"/>
  <c r="Q37" i="2"/>
  <c r="Q134" i="2" s="1"/>
  <c r="Q5" i="58"/>
  <c r="Q5" i="50"/>
  <c r="Q6" i="29"/>
  <c r="Q5" i="52"/>
  <c r="Q5" i="31"/>
  <c r="Q6" i="30"/>
  <c r="Q6" i="28"/>
  <c r="Q20" i="12"/>
  <c r="Q5" i="4"/>
  <c r="Q5" i="32"/>
  <c r="R4" i="4"/>
  <c r="R5" i="30"/>
  <c r="R17" i="16"/>
  <c r="R5" i="29"/>
  <c r="R5" i="28"/>
  <c r="T2" i="16"/>
  <c r="S16" i="16"/>
  <c r="O40" i="52"/>
  <c r="O13" i="32"/>
  <c r="O56" i="32" s="1"/>
  <c r="P173" i="29"/>
  <c r="P21" i="50" s="1"/>
  <c r="P6" i="58"/>
  <c r="O19" i="4"/>
  <c r="O7" i="4"/>
  <c r="O65" i="4" s="1"/>
  <c r="N21" i="28"/>
  <c r="M28" i="28"/>
  <c r="M40" i="28"/>
  <c r="N13" i="28"/>
  <c r="N12" i="28"/>
  <c r="O14" i="28"/>
  <c r="O16" i="28"/>
  <c r="N15" i="28"/>
  <c r="N37" i="28"/>
  <c r="N24" i="28"/>
  <c r="N26" i="28"/>
  <c r="N36" i="28"/>
  <c r="O27" i="28"/>
  <c r="U99" i="29" l="1"/>
  <c r="U53" i="29" s="1"/>
  <c r="T2" i="4"/>
  <c r="Q27" i="4"/>
  <c r="Q29" i="4"/>
  <c r="Q26" i="4"/>
  <c r="Q21" i="4"/>
  <c r="Q20" i="4"/>
  <c r="Q22" i="4"/>
  <c r="Q32" i="4"/>
  <c r="Q31" i="4"/>
  <c r="Q28" i="4"/>
  <c r="Q30" i="4"/>
  <c r="Q25" i="4"/>
  <c r="Q23" i="4"/>
  <c r="Q24" i="4"/>
  <c r="S91" i="29"/>
  <c r="S45" i="29" s="1"/>
  <c r="P27" i="32"/>
  <c r="P63" i="32" s="1"/>
  <c r="Q44" i="32"/>
  <c r="Q31" i="32"/>
  <c r="O19" i="28"/>
  <c r="O19" i="30" s="1"/>
  <c r="O51" i="30" s="1"/>
  <c r="O64" i="52"/>
  <c r="O61" i="52" s="1"/>
  <c r="P63" i="52"/>
  <c r="Q54" i="52"/>
  <c r="Q55" i="52"/>
  <c r="P62" i="52"/>
  <c r="P53" i="52"/>
  <c r="S9" i="16"/>
  <c r="S49" i="6"/>
  <c r="U97" i="29"/>
  <c r="U51" i="29" s="1"/>
  <c r="U98" i="29"/>
  <c r="U52" i="29" s="1"/>
  <c r="M83" i="29"/>
  <c r="M37" i="29" s="1"/>
  <c r="M43" i="29"/>
  <c r="M88" i="29"/>
  <c r="Q49" i="29"/>
  <c r="S93" i="29"/>
  <c r="S47" i="29" s="1"/>
  <c r="S92" i="29"/>
  <c r="S46" i="29" s="1"/>
  <c r="O90" i="29"/>
  <c r="O44" i="29" s="1"/>
  <c r="P90" i="29" s="1"/>
  <c r="P44" i="29" s="1"/>
  <c r="Q90" i="29" s="1"/>
  <c r="Q44" i="29" s="1"/>
  <c r="R90" i="29" s="1"/>
  <c r="R44" i="29" s="1"/>
  <c r="S90" i="29" s="1"/>
  <c r="S44" i="29" s="1"/>
  <c r="S50" i="29"/>
  <c r="Q40" i="2"/>
  <c r="Q38" i="32"/>
  <c r="Q68" i="32" s="1"/>
  <c r="N74" i="4"/>
  <c r="N30" i="28"/>
  <c r="N30" i="30" s="1"/>
  <c r="N62" i="30" s="1"/>
  <c r="O134" i="29"/>
  <c r="O58" i="29"/>
  <c r="P102" i="29" s="1"/>
  <c r="P205" i="29" s="1"/>
  <c r="K30" i="29"/>
  <c r="O34" i="28"/>
  <c r="O34" i="30" s="1"/>
  <c r="O66" i="30" s="1"/>
  <c r="AQ234" i="58"/>
  <c r="AO234" i="58"/>
  <c r="AJ234" i="58"/>
  <c r="AI234" i="58"/>
  <c r="AK234" i="58"/>
  <c r="V234" i="58"/>
  <c r="AD234" i="58"/>
  <c r="X234" i="58"/>
  <c r="AG234" i="58"/>
  <c r="AP234" i="58"/>
  <c r="AB234" i="58"/>
  <c r="T234" i="58"/>
  <c r="AL234" i="58"/>
  <c r="AH234" i="58"/>
  <c r="Y234" i="58"/>
  <c r="AR234" i="58"/>
  <c r="AC234" i="58"/>
  <c r="AA234" i="58"/>
  <c r="W234" i="58"/>
  <c r="AN234" i="58"/>
  <c r="AE234" i="58"/>
  <c r="AF234" i="58"/>
  <c r="Z234" i="58"/>
  <c r="AM234" i="58"/>
  <c r="T27" i="16"/>
  <c r="Q69" i="32"/>
  <c r="Q31" i="2" s="1"/>
  <c r="Q128" i="2" s="1"/>
  <c r="O20" i="28"/>
  <c r="O20" i="30" s="1"/>
  <c r="O52" i="30" s="1"/>
  <c r="N33" i="30"/>
  <c r="N65" i="30" s="1"/>
  <c r="O33" i="28"/>
  <c r="O33" i="30" s="1"/>
  <c r="O65" i="30" s="1"/>
  <c r="M33" i="30"/>
  <c r="M65" i="30" s="1"/>
  <c r="L63" i="29"/>
  <c r="M107" i="29" s="1"/>
  <c r="M36" i="30" s="1"/>
  <c r="M68" i="30" s="1"/>
  <c r="L139" i="29"/>
  <c r="L210" i="29"/>
  <c r="K63" i="30"/>
  <c r="K61" i="30" s="1"/>
  <c r="K29" i="30"/>
  <c r="K25" i="31" s="1"/>
  <c r="M18" i="30"/>
  <c r="M50" i="30" s="1"/>
  <c r="N18" i="28"/>
  <c r="M38" i="28"/>
  <c r="L32" i="30"/>
  <c r="L64" i="30" s="1"/>
  <c r="M32" i="28"/>
  <c r="L31" i="30"/>
  <c r="M31" i="28"/>
  <c r="P218" i="29"/>
  <c r="P122" i="26" s="1"/>
  <c r="P78" i="30"/>
  <c r="P34" i="31" s="1"/>
  <c r="P194" i="29"/>
  <c r="N192" i="29"/>
  <c r="P206" i="29"/>
  <c r="L195" i="29"/>
  <c r="P207" i="29"/>
  <c r="N204" i="29"/>
  <c r="L186" i="29"/>
  <c r="P193" i="29"/>
  <c r="O70" i="4"/>
  <c r="O66" i="4"/>
  <c r="O64" i="4" s="1"/>
  <c r="M1987" i="5"/>
  <c r="M1988" i="5" s="1"/>
  <c r="M45" i="6"/>
  <c r="M56" i="29"/>
  <c r="N22" i="28"/>
  <c r="N22" i="30" s="1"/>
  <c r="M54" i="30"/>
  <c r="P59" i="29"/>
  <c r="Q103" i="29" s="1"/>
  <c r="P32" i="29"/>
  <c r="Q78" i="29" s="1"/>
  <c r="N100" i="29"/>
  <c r="N24" i="32" s="1"/>
  <c r="N727" i="58" s="1"/>
  <c r="N733" i="58" s="1"/>
  <c r="P33" i="29"/>
  <c r="Q79" i="29" s="1"/>
  <c r="L25" i="29"/>
  <c r="M71" i="29" s="1"/>
  <c r="M12" i="30" s="1"/>
  <c r="P136" i="29"/>
  <c r="S107" i="26"/>
  <c r="M105" i="2"/>
  <c r="Q43" i="28"/>
  <c r="P122" i="29"/>
  <c r="P135" i="29"/>
  <c r="L25" i="36"/>
  <c r="P60" i="29"/>
  <c r="Q104" i="29" s="1"/>
  <c r="L124" i="29"/>
  <c r="L120" i="29" s="1"/>
  <c r="L76" i="29"/>
  <c r="L22" i="32" s="1"/>
  <c r="L53" i="30"/>
  <c r="L49" i="30" s="1"/>
  <c r="N57" i="29"/>
  <c r="O101" i="29" s="1"/>
  <c r="L34" i="29"/>
  <c r="U2" i="31"/>
  <c r="K155" i="29"/>
  <c r="T9" i="29"/>
  <c r="S10" i="29"/>
  <c r="N121" i="29"/>
  <c r="S175" i="29"/>
  <c r="S19" i="29"/>
  <c r="S174" i="29" s="1"/>
  <c r="S176" i="29"/>
  <c r="V235" i="58"/>
  <c r="L739" i="58"/>
  <c r="T102" i="26"/>
  <c r="T108" i="7"/>
  <c r="T67" i="7"/>
  <c r="U2" i="7"/>
  <c r="T168" i="7"/>
  <c r="T165" i="7"/>
  <c r="T169" i="7"/>
  <c r="T174" i="7"/>
  <c r="T175" i="7"/>
  <c r="T181" i="7"/>
  <c r="T162" i="7"/>
  <c r="T180" i="7"/>
  <c r="T182" i="7"/>
  <c r="T183" i="7"/>
  <c r="T184" i="7"/>
  <c r="T166" i="7"/>
  <c r="T179" i="7"/>
  <c r="T163" i="7"/>
  <c r="T170" i="7"/>
  <c r="T173" i="7"/>
  <c r="T172" i="7"/>
  <c r="T176" i="7"/>
  <c r="T177" i="7"/>
  <c r="T178" i="7"/>
  <c r="T167" i="7"/>
  <c r="T171" i="7"/>
  <c r="T185" i="7"/>
  <c r="T164" i="7"/>
  <c r="N31" i="29"/>
  <c r="T183" i="29"/>
  <c r="U2" i="29"/>
  <c r="T18" i="29"/>
  <c r="T21" i="29" s="1"/>
  <c r="W278" i="58"/>
  <c r="T15" i="29"/>
  <c r="S16" i="29"/>
  <c r="P81" i="29"/>
  <c r="AD276" i="58"/>
  <c r="AS275" i="58"/>
  <c r="T17" i="29"/>
  <c r="S20" i="29"/>
  <c r="J178" i="29"/>
  <c r="L44" i="30"/>
  <c r="M727" i="58"/>
  <c r="M733" i="58" s="1"/>
  <c r="P105" i="29"/>
  <c r="P123" i="29"/>
  <c r="L115" i="29"/>
  <c r="T11" i="29"/>
  <c r="S12" i="29"/>
  <c r="AB284" i="58"/>
  <c r="N133" i="29"/>
  <c r="M132" i="29"/>
  <c r="T13" i="29"/>
  <c r="S14" i="29"/>
  <c r="M13" i="7"/>
  <c r="M25" i="36" s="1"/>
  <c r="Q36" i="16"/>
  <c r="Q38" i="16" s="1"/>
  <c r="Q44" i="28"/>
  <c r="S21" i="16"/>
  <c r="R31" i="16"/>
  <c r="R115" i="7"/>
  <c r="N189" i="2"/>
  <c r="N186" i="2" s="1"/>
  <c r="N45" i="16"/>
  <c r="P1114" i="5"/>
  <c r="P1196" i="5"/>
  <c r="P1237" i="5"/>
  <c r="P374" i="5"/>
  <c r="P333" i="5"/>
  <c r="N8" i="2"/>
  <c r="N15" i="2" s="1"/>
  <c r="P292" i="5"/>
  <c r="P1360" i="5"/>
  <c r="P1607" i="5"/>
  <c r="P1484" i="5"/>
  <c r="P1566" i="5"/>
  <c r="P251" i="5"/>
  <c r="P1319" i="5"/>
  <c r="P1443" i="5"/>
  <c r="P1278" i="5"/>
  <c r="P1401" i="5"/>
  <c r="P991" i="5"/>
  <c r="P1032" i="5"/>
  <c r="Q442" i="5"/>
  <c r="Q1444" i="5"/>
  <c r="Q1224" i="5"/>
  <c r="Q1038" i="5"/>
  <c r="Q294" i="5"/>
  <c r="Q553" i="5"/>
  <c r="Q1283" i="5"/>
  <c r="Q570" i="5"/>
  <c r="Q371" i="5"/>
  <c r="Q810" i="5"/>
  <c r="Q1831" i="5"/>
  <c r="Q1000" i="5"/>
  <c r="Q1505" i="5"/>
  <c r="Q1060" i="5"/>
  <c r="Q1404" i="5"/>
  <c r="Q1625" i="5"/>
  <c r="Q1056" i="5"/>
  <c r="Q119" i="5"/>
  <c r="Q284" i="5"/>
  <c r="Q274" i="5"/>
  <c r="Q127" i="5"/>
  <c r="Q157" i="5"/>
  <c r="Q619" i="5"/>
  <c r="Q164" i="5"/>
  <c r="Q365" i="5"/>
  <c r="Q1116" i="5"/>
  <c r="Q339" i="5"/>
  <c r="Q521" i="5"/>
  <c r="Q1063" i="5"/>
  <c r="Q194" i="5"/>
  <c r="Q102" i="5"/>
  <c r="Q1096" i="5"/>
  <c r="Q70" i="5"/>
  <c r="Q741" i="5"/>
  <c r="Q1647" i="5"/>
  <c r="Q109" i="5"/>
  <c r="Q159" i="5"/>
  <c r="Q423" i="5"/>
  <c r="Q524" i="5"/>
  <c r="Q32" i="5"/>
  <c r="Q238" i="5"/>
  <c r="Q1929" i="5"/>
  <c r="Q1424" i="5"/>
  <c r="Q1425" i="5"/>
  <c r="Q1837" i="5"/>
  <c r="Q519" i="5"/>
  <c r="Q700" i="5"/>
  <c r="Q1308" i="5"/>
  <c r="Q1498" i="5"/>
  <c r="Q1421" i="5"/>
  <c r="Q122" i="5"/>
  <c r="Q416" i="5"/>
  <c r="Q148" i="5"/>
  <c r="Q1431" i="5"/>
  <c r="Q335" i="5"/>
  <c r="Q125" i="5"/>
  <c r="Q1535" i="5"/>
  <c r="Q533" i="5"/>
  <c r="Q930" i="5"/>
  <c r="Q1113" i="5"/>
  <c r="Q1473" i="5"/>
  <c r="Q189" i="5"/>
  <c r="Q819" i="5"/>
  <c r="Q1598" i="5"/>
  <c r="Q486" i="5"/>
  <c r="Q1517" i="5"/>
  <c r="Q1053" i="5"/>
  <c r="Q1812" i="5"/>
  <c r="Q441" i="5"/>
  <c r="Q118" i="5"/>
  <c r="Q1761" i="5"/>
  <c r="Q927" i="5"/>
  <c r="Q1766" i="5"/>
  <c r="Q293" i="5"/>
  <c r="Q821" i="5"/>
  <c r="Q1456" i="5"/>
  <c r="Q424" i="5"/>
  <c r="Q366" i="5"/>
  <c r="Q573" i="5"/>
  <c r="Q496" i="5"/>
  <c r="Q1133" i="5"/>
  <c r="Q1043" i="5"/>
  <c r="Q1560" i="5"/>
  <c r="Q1075" i="5"/>
  <c r="Q264" i="5"/>
  <c r="Q1626" i="5"/>
  <c r="Q325" i="5"/>
  <c r="Q1048" i="5"/>
  <c r="Q269" i="5"/>
  <c r="Q329" i="5"/>
  <c r="Q1119" i="5"/>
  <c r="Q18" i="5"/>
  <c r="Q1326" i="5"/>
  <c r="Q1414" i="5"/>
  <c r="Q1492" i="5"/>
  <c r="Q1720" i="5"/>
  <c r="Q193" i="5"/>
  <c r="Q534" i="5"/>
  <c r="Q766" i="5"/>
  <c r="Q1228" i="5"/>
  <c r="Q1513" i="5"/>
  <c r="Q59" i="5"/>
  <c r="Q848" i="5"/>
  <c r="Q411" i="5"/>
  <c r="Q108" i="5"/>
  <c r="Q285" i="5"/>
  <c r="Q81" i="5"/>
  <c r="Q804" i="5"/>
  <c r="Q445" i="5"/>
  <c r="Q511" i="5"/>
  <c r="Q232" i="5"/>
  <c r="Q1764" i="5"/>
  <c r="Q1632" i="5"/>
  <c r="Q1496" i="5"/>
  <c r="Q1289" i="5"/>
  <c r="Q1286" i="5"/>
  <c r="Q688" i="5"/>
  <c r="Q1958" i="5"/>
  <c r="Q1592" i="5"/>
  <c r="Q622" i="5"/>
  <c r="Q963" i="5"/>
  <c r="Q116" i="5"/>
  <c r="Q777" i="5"/>
  <c r="Q1251" i="5"/>
  <c r="Q1352" i="5"/>
  <c r="Q23" i="5"/>
  <c r="Q347" i="5"/>
  <c r="Q1222" i="5"/>
  <c r="Q1395" i="5"/>
  <c r="Q1248" i="5"/>
  <c r="Q245" i="5"/>
  <c r="Q807" i="5"/>
  <c r="Q362" i="5"/>
  <c r="Q969" i="5"/>
  <c r="Q696" i="5"/>
  <c r="Q1674" i="5"/>
  <c r="Q373" i="5"/>
  <c r="Q1464" i="5"/>
  <c r="Q368" i="5"/>
  <c r="Q1554" i="5"/>
  <c r="Q1892" i="5"/>
  <c r="Q1353" i="5"/>
  <c r="Q554" i="5"/>
  <c r="Q895" i="5"/>
  <c r="Q429" i="5"/>
  <c r="Q1371" i="5"/>
  <c r="Q226" i="5"/>
  <c r="Q721" i="5"/>
  <c r="Q529" i="5"/>
  <c r="Q1662" i="5"/>
  <c r="Q863" i="5"/>
  <c r="Q1872" i="5"/>
  <c r="Q1926" i="5"/>
  <c r="Q1672" i="5"/>
  <c r="Q1546" i="5"/>
  <c r="Q1614" i="5"/>
  <c r="Q1243" i="5"/>
  <c r="Q1085" i="5"/>
  <c r="Q779" i="5"/>
  <c r="Q1677" i="5"/>
  <c r="Q1092" i="5"/>
  <c r="Q1715" i="5"/>
  <c r="Q1400" i="5"/>
  <c r="Q1194" i="5"/>
  <c r="Q1185" i="5"/>
  <c r="Q1236" i="5"/>
  <c r="Q402" i="5"/>
  <c r="Q1306" i="5"/>
  <c r="Q1054" i="5"/>
  <c r="Q1398" i="5"/>
  <c r="Q901" i="5"/>
  <c r="Q1148" i="5"/>
  <c r="Q237" i="5"/>
  <c r="Q1037" i="5"/>
  <c r="Q1205" i="5"/>
  <c r="Q192" i="5"/>
  <c r="Q418" i="5"/>
  <c r="Q1195" i="5"/>
  <c r="Q593" i="5"/>
  <c r="Q1258" i="5"/>
  <c r="Q1033" i="5"/>
  <c r="Q1828" i="5"/>
  <c r="Q186" i="5"/>
  <c r="Q39" i="5"/>
  <c r="Q558" i="5"/>
  <c r="Q1916" i="5"/>
  <c r="Q1259" i="5"/>
  <c r="Q1267" i="5"/>
  <c r="Q1665" i="5"/>
  <c r="Q1635" i="5"/>
  <c r="Q413" i="5"/>
  <c r="Q716" i="5"/>
  <c r="Q1011" i="5"/>
  <c r="Q1526" i="5"/>
  <c r="Q1470" i="5"/>
  <c r="Q1234" i="5"/>
  <c r="Q1597" i="5"/>
  <c r="Q83" i="5"/>
  <c r="Q1728" i="5"/>
  <c r="Q1511" i="5"/>
  <c r="Q982" i="5"/>
  <c r="Q1495" i="5"/>
  <c r="Q1213" i="5"/>
  <c r="Q1623" i="5"/>
  <c r="Q437" i="5"/>
  <c r="Q994" i="5"/>
  <c r="Q1627" i="5"/>
  <c r="Q595" i="5"/>
  <c r="Q322" i="5"/>
  <c r="Q111" i="5"/>
  <c r="Q1683" i="5"/>
  <c r="Q924" i="5"/>
  <c r="Q1799" i="5"/>
  <c r="Q449" i="5"/>
  <c r="Q1252" i="5"/>
  <c r="Q1670" i="5"/>
  <c r="Q1298" i="5"/>
  <c r="Q574" i="5"/>
  <c r="Q1125" i="5"/>
  <c r="Q1284" i="5"/>
  <c r="Q36" i="5"/>
  <c r="Q1593" i="5"/>
  <c r="Q1312" i="5"/>
  <c r="Q475" i="5"/>
  <c r="Q1130" i="5"/>
  <c r="Q1374" i="5"/>
  <c r="Q568" i="5"/>
  <c r="Q499" i="5"/>
  <c r="Q29" i="5"/>
  <c r="Q684" i="5"/>
  <c r="Q1545" i="5"/>
  <c r="Q637" i="5"/>
  <c r="Q643" i="5"/>
  <c r="Q1241" i="5"/>
  <c r="Q978" i="5"/>
  <c r="Q656" i="5"/>
  <c r="Q106" i="5"/>
  <c r="Q1844" i="5"/>
  <c r="Q1606" i="5"/>
  <c r="Q931" i="5"/>
  <c r="Q381" i="5"/>
  <c r="Q905" i="5"/>
  <c r="Q1100" i="5"/>
  <c r="Q1397" i="5"/>
  <c r="Q518" i="5"/>
  <c r="Q602" i="5"/>
  <c r="Q1265" i="5"/>
  <c r="Q996" i="5"/>
  <c r="Q480" i="5"/>
  <c r="Q267" i="5"/>
  <c r="Q514" i="5"/>
  <c r="Q1474" i="5"/>
  <c r="Q406" i="5"/>
  <c r="Q1303" i="5"/>
  <c r="Q645" i="5"/>
  <c r="Q1962" i="5"/>
  <c r="Q925" i="5"/>
  <c r="Q1034" i="5"/>
  <c r="Q1953" i="5"/>
  <c r="Q1850" i="5"/>
  <c r="Q1807" i="5"/>
  <c r="Q1691" i="5"/>
  <c r="Q342" i="5"/>
  <c r="Q1748" i="5"/>
  <c r="Q1507" i="5"/>
  <c r="Q346" i="5"/>
  <c r="Q600" i="5"/>
  <c r="Q495" i="5"/>
  <c r="Q1161" i="5"/>
  <c r="Q26" i="5"/>
  <c r="Q1792" i="5"/>
  <c r="Q1684" i="5"/>
  <c r="Q701" i="5"/>
  <c r="Q1331" i="5"/>
  <c r="Q1396" i="5"/>
  <c r="Q1335" i="5"/>
  <c r="Q968" i="5"/>
  <c r="Q328" i="5"/>
  <c r="Q409" i="5"/>
  <c r="Q1717" i="5"/>
  <c r="Q389" i="5"/>
  <c r="Q1098" i="5"/>
  <c r="Q432" i="5"/>
  <c r="Q1378" i="5"/>
  <c r="Q1203" i="5"/>
  <c r="Q816" i="5"/>
  <c r="Q1466" i="5"/>
  <c r="Q1834" i="5"/>
  <c r="Q1145" i="5"/>
  <c r="Q531" i="5"/>
  <c r="Q387" i="5"/>
  <c r="Q348" i="5"/>
  <c r="Q64" i="5"/>
  <c r="Q1482" i="5"/>
  <c r="Q1399" i="5"/>
  <c r="Q970" i="5"/>
  <c r="Q1745" i="5"/>
  <c r="Q276" i="5"/>
  <c r="Q313" i="5"/>
  <c r="Q476" i="5"/>
  <c r="Q997" i="5"/>
  <c r="Q578" i="5"/>
  <c r="Q408" i="5"/>
  <c r="Q438" i="5"/>
  <c r="Q1087" i="5"/>
  <c r="Q730" i="5"/>
  <c r="Q500" i="5"/>
  <c r="Q168" i="5"/>
  <c r="Q1754" i="5"/>
  <c r="Q938" i="5"/>
  <c r="Q1405" i="5"/>
  <c r="Q851" i="5"/>
  <c r="Q422" i="5"/>
  <c r="Q1550" i="5"/>
  <c r="Q1350" i="5"/>
  <c r="Q1040" i="5"/>
  <c r="Q247" i="5"/>
  <c r="Q572" i="5"/>
  <c r="Q528" i="5"/>
  <c r="Q854" i="5"/>
  <c r="Q1446" i="5"/>
  <c r="Q1170" i="5"/>
  <c r="Q1334" i="5"/>
  <c r="Q890" i="5"/>
  <c r="Q1365" i="5"/>
  <c r="Q1047" i="5"/>
  <c r="Q1572" i="5"/>
  <c r="Q654" i="5"/>
  <c r="Q1280" i="5"/>
  <c r="Q1026" i="5"/>
  <c r="Q124" i="5"/>
  <c r="Q1008" i="5"/>
  <c r="Q1168" i="5"/>
  <c r="Q947" i="5"/>
  <c r="Q564" i="5"/>
  <c r="Q1262" i="5"/>
  <c r="Q1522" i="5"/>
  <c r="Q1297" i="5"/>
  <c r="Q1058" i="5"/>
  <c r="Q1917" i="5"/>
  <c r="Q272" i="5"/>
  <c r="Q1706" i="5"/>
  <c r="Q561" i="5"/>
  <c r="Q523" i="5"/>
  <c r="Q1039" i="5"/>
  <c r="Q1910" i="5"/>
  <c r="Q1239" i="5"/>
  <c r="Q885" i="5"/>
  <c r="Q1171" i="5"/>
  <c r="Q394" i="5"/>
  <c r="Q536" i="5"/>
  <c r="Q1061" i="5"/>
  <c r="Q107" i="5"/>
  <c r="Q1316" i="5"/>
  <c r="Q1001" i="5"/>
  <c r="Q604" i="5"/>
  <c r="Q1893" i="5"/>
  <c r="Q331" i="5"/>
  <c r="Q1707" i="5"/>
  <c r="Q1968" i="5"/>
  <c r="Q1199" i="5"/>
  <c r="Q43" i="5"/>
  <c r="Q28" i="5"/>
  <c r="Q803" i="5"/>
  <c r="Q1332" i="5"/>
  <c r="Q1030" i="5"/>
  <c r="Q845" i="5"/>
  <c r="Q1552" i="5"/>
  <c r="Q289" i="5"/>
  <c r="Q620" i="5"/>
  <c r="Q407" i="5"/>
  <c r="Q314" i="5"/>
  <c r="Q986" i="5"/>
  <c r="Q1433" i="5"/>
  <c r="Q904" i="5"/>
  <c r="Q72" i="5"/>
  <c r="Q736" i="5"/>
  <c r="Q403" i="5"/>
  <c r="Q1345" i="5"/>
  <c r="Q1140" i="5"/>
  <c r="Q266" i="5"/>
  <c r="Q1449" i="5"/>
  <c r="Q560" i="5"/>
  <c r="Q1068" i="5"/>
  <c r="Q1667" i="5"/>
  <c r="Q356" i="5"/>
  <c r="Q1796" i="5"/>
  <c r="Q1519" i="5"/>
  <c r="Q820" i="5"/>
  <c r="Q1273" i="5"/>
  <c r="Q1884" i="5"/>
  <c r="Q1088" i="5"/>
  <c r="Q515" i="5"/>
  <c r="Q1253" i="5"/>
  <c r="Q315" i="5"/>
  <c r="Q1770" i="5"/>
  <c r="Q281" i="5"/>
  <c r="Q242" i="5"/>
  <c r="Q1257" i="5"/>
  <c r="Q1529" i="5"/>
  <c r="Q185" i="5"/>
  <c r="Q899" i="5"/>
  <c r="Q1005" i="5"/>
  <c r="Q728" i="5"/>
  <c r="Q1723" i="5"/>
  <c r="Q1406" i="5"/>
  <c r="Q33" i="5"/>
  <c r="Q1919" i="5"/>
  <c r="Q1937" i="5"/>
  <c r="Q1571" i="5"/>
  <c r="Q299" i="5"/>
  <c r="Q922" i="5"/>
  <c r="Q1568" i="5"/>
  <c r="Q1295" i="5"/>
  <c r="Q1920" i="5"/>
  <c r="Q158" i="5"/>
  <c r="Q205" i="5"/>
  <c r="Q1802" i="5"/>
  <c r="Q681" i="5"/>
  <c r="Q311" i="5"/>
  <c r="Q1046" i="5"/>
  <c r="Q410" i="5"/>
  <c r="Q1212" i="5"/>
  <c r="Q1134" i="5"/>
  <c r="Q1624" i="5"/>
  <c r="Q1074" i="5"/>
  <c r="Q337" i="5"/>
  <c r="Q734" i="5"/>
  <c r="Q1757" i="5"/>
  <c r="Q1079" i="5"/>
  <c r="Q1932" i="5"/>
  <c r="Q433" i="5"/>
  <c r="Q1387" i="5"/>
  <c r="Q77" i="5"/>
  <c r="Q1912" i="5"/>
  <c r="Q1153" i="5"/>
  <c r="Q1746" i="5"/>
  <c r="Q271" i="5"/>
  <c r="Q1542" i="5"/>
  <c r="Q68" i="5"/>
  <c r="Q682" i="5"/>
  <c r="Q1668" i="5"/>
  <c r="Q414" i="5"/>
  <c r="Q262" i="5"/>
  <c r="Q1891" i="5"/>
  <c r="Q1291" i="5"/>
  <c r="Q1344" i="5"/>
  <c r="Q1629" i="5"/>
  <c r="Q258" i="5"/>
  <c r="Q240" i="5"/>
  <c r="Q428" i="5"/>
  <c r="Q141" i="5"/>
  <c r="Q298" i="5"/>
  <c r="Q555" i="5"/>
  <c r="Q375" i="5"/>
  <c r="Q855" i="5"/>
  <c r="Q207" i="5"/>
  <c r="Q1539" i="5"/>
  <c r="Q1751" i="5"/>
  <c r="Q1014" i="5"/>
  <c r="Q722" i="5"/>
  <c r="Q392" i="5"/>
  <c r="Q483" i="5"/>
  <c r="Q1557" i="5"/>
  <c r="Q42" i="5"/>
  <c r="Q1721" i="5"/>
  <c r="Q1722" i="5"/>
  <c r="Q1123" i="5"/>
  <c r="Q1315" i="5"/>
  <c r="Q1800" i="5"/>
  <c r="Q650" i="5"/>
  <c r="Q1497" i="5"/>
  <c r="Q1072" i="5"/>
  <c r="Q1029" i="5"/>
  <c r="Q724" i="5"/>
  <c r="Q1173" i="5"/>
  <c r="Q535" i="5"/>
  <c r="Q241" i="5"/>
  <c r="Q1922" i="5"/>
  <c r="Q1747" i="5"/>
  <c r="Q1551" i="5"/>
  <c r="Q727" i="5"/>
  <c r="Q1956" i="5"/>
  <c r="Q1027" i="5"/>
  <c r="Q526" i="5"/>
  <c r="Q1260" i="5"/>
  <c r="Q617" i="5"/>
  <c r="Q849" i="5"/>
  <c r="Q1065" i="5"/>
  <c r="Q1833" i="5"/>
  <c r="Q1117" i="5"/>
  <c r="Q1846" i="5"/>
  <c r="Q1589" i="5"/>
  <c r="Q198" i="5"/>
  <c r="Q1727" i="5"/>
  <c r="Q720" i="5"/>
  <c r="Q1013" i="5"/>
  <c r="Q1469" i="5"/>
  <c r="Q1952" i="5"/>
  <c r="Q1042" i="5"/>
  <c r="Q1477" i="5"/>
  <c r="Q1491" i="5"/>
  <c r="Q1749" i="5"/>
  <c r="Q1321" i="5"/>
  <c r="Q732" i="5"/>
  <c r="Q1412" i="5"/>
  <c r="Q1634" i="5"/>
  <c r="Q318" i="5"/>
  <c r="Q1300" i="5"/>
  <c r="Q146" i="5"/>
  <c r="Q398" i="5"/>
  <c r="Q436" i="5"/>
  <c r="Q1883" i="5"/>
  <c r="Q565" i="5"/>
  <c r="Q1877" i="5"/>
  <c r="Q1930" i="5"/>
  <c r="Q964" i="5"/>
  <c r="Q1671" i="5"/>
  <c r="Q1714" i="5"/>
  <c r="Q1106" i="5"/>
  <c r="Q1795" i="5"/>
  <c r="Q1591" i="5"/>
  <c r="Q943" i="5"/>
  <c r="Q1309" i="5"/>
  <c r="Q1971" i="5"/>
  <c r="Q1453" i="5"/>
  <c r="Q1423" i="5"/>
  <c r="Q195" i="5"/>
  <c r="Q1107" i="5"/>
  <c r="Q471" i="5"/>
  <c r="Q822" i="5"/>
  <c r="Q312" i="5"/>
  <c r="Q1921" i="5"/>
  <c r="Q636" i="5"/>
  <c r="Q860" i="5"/>
  <c r="Q1351" i="5"/>
  <c r="Q945" i="5"/>
  <c r="Q1855" i="5"/>
  <c r="Q1483" i="5"/>
  <c r="Q1184" i="5"/>
  <c r="Q1640" i="5"/>
  <c r="Q1392" i="5"/>
  <c r="Q1104" i="5"/>
  <c r="Q1558" i="5"/>
  <c r="Q224" i="5"/>
  <c r="Q1176" i="5"/>
  <c r="Q690" i="5"/>
  <c r="Q270" i="5"/>
  <c r="Q776" i="5"/>
  <c r="Q448" i="5"/>
  <c r="Q976" i="5"/>
  <c r="Q1245" i="5"/>
  <c r="Q939" i="5"/>
  <c r="Q197" i="5"/>
  <c r="Q1143" i="5"/>
  <c r="Q1534" i="5"/>
  <c r="Q1643" i="5"/>
  <c r="Q1274" i="5"/>
  <c r="Q1890" i="5"/>
  <c r="Q420" i="5"/>
  <c r="Q1121" i="5"/>
  <c r="Q263" i="5"/>
  <c r="Q378" i="5"/>
  <c r="Q764" i="5"/>
  <c r="Q984" i="5"/>
  <c r="Q537" i="5"/>
  <c r="Q493" i="5"/>
  <c r="Q1235" i="5"/>
  <c r="Q1388" i="5"/>
  <c r="Q1753" i="5"/>
  <c r="Q1887" i="5"/>
  <c r="Q1787" i="5"/>
  <c r="Q680" i="5"/>
  <c r="Q353" i="5"/>
  <c r="Q390" i="5"/>
  <c r="Q152" i="5"/>
  <c r="Q126" i="5"/>
  <c r="Q363" i="5"/>
  <c r="Q1247" i="5"/>
  <c r="Q324" i="5"/>
  <c r="Q1359" i="5"/>
  <c r="Q683" i="5"/>
  <c r="Q1261" i="5"/>
  <c r="Q482" i="5"/>
  <c r="Q1137" i="5"/>
  <c r="Q616" i="5"/>
  <c r="Q567" i="5"/>
  <c r="Q735" i="5"/>
  <c r="Q1192" i="5"/>
  <c r="Q166" i="5"/>
  <c r="Q167" i="5"/>
  <c r="Q646" i="5"/>
  <c r="Q1760" i="5"/>
  <c r="Q40" i="5"/>
  <c r="Q1018" i="5"/>
  <c r="Q1327" i="5"/>
  <c r="Q1250" i="5"/>
  <c r="Q1214" i="5"/>
  <c r="Q1102" i="5"/>
  <c r="Q522" i="5"/>
  <c r="Q556" i="5"/>
  <c r="Q805" i="5"/>
  <c r="Q1208" i="5"/>
  <c r="Q967" i="5"/>
  <c r="Q327" i="5"/>
  <c r="Q105" i="5"/>
  <c r="Q1249" i="5"/>
  <c r="Q1288" i="5"/>
  <c r="Q1925" i="5"/>
  <c r="Q253" i="5"/>
  <c r="Q1094" i="5"/>
  <c r="Q1052" i="5"/>
  <c r="Q21" i="5"/>
  <c r="Q980" i="5"/>
  <c r="Q1328" i="5"/>
  <c r="Q1166" i="5"/>
  <c r="Q566" i="5"/>
  <c r="Q1455" i="5"/>
  <c r="Q1678" i="5"/>
  <c r="Q1528" i="5"/>
  <c r="Q260" i="5"/>
  <c r="Q882" i="5"/>
  <c r="Q1277" i="5"/>
  <c r="Q1238" i="5"/>
  <c r="Q323" i="5"/>
  <c r="Q361" i="5"/>
  <c r="Q1516" i="5"/>
  <c r="Q1163" i="5"/>
  <c r="Q1006" i="5"/>
  <c r="Q1628" i="5"/>
  <c r="Q41" i="5"/>
  <c r="Q761" i="5"/>
  <c r="Q1428" i="5"/>
  <c r="Q731" i="5"/>
  <c r="Q1202" i="5"/>
  <c r="Q1141" i="5"/>
  <c r="Q1391" i="5"/>
  <c r="Q1504" i="5"/>
  <c r="Q1765" i="5"/>
  <c r="Q1070" i="5"/>
  <c r="Q1255" i="5"/>
  <c r="Q1622" i="5"/>
  <c r="Q1852" i="5"/>
  <c r="Q1318" i="5"/>
  <c r="Q1193" i="5"/>
  <c r="Q200" i="5"/>
  <c r="Q1588" i="5"/>
  <c r="Q1935" i="5"/>
  <c r="Q1156" i="5"/>
  <c r="Q936" i="5"/>
  <c r="Q364" i="5"/>
  <c r="Q1771" i="5"/>
  <c r="Q611" i="5"/>
  <c r="Q71" i="5"/>
  <c r="Q1569" i="5"/>
  <c r="Q184" i="5"/>
  <c r="Q1172" i="5"/>
  <c r="Q896" i="5"/>
  <c r="Q850" i="5"/>
  <c r="Q1361" i="5"/>
  <c r="Q1853" i="5"/>
  <c r="Q641" i="5"/>
  <c r="Q1610" i="5"/>
  <c r="Q1188" i="5"/>
  <c r="Q513" i="5"/>
  <c r="Q487" i="5"/>
  <c r="Q858" i="5"/>
  <c r="Q426" i="5"/>
  <c r="Q473" i="5"/>
  <c r="Q599" i="5"/>
  <c r="Q894" i="5"/>
  <c r="Q259" i="5"/>
  <c r="Q1325" i="5"/>
  <c r="Q1914" i="5"/>
  <c r="Q1314" i="5"/>
  <c r="Q865" i="5"/>
  <c r="Q538" i="5"/>
  <c r="Q1755" i="5"/>
  <c r="Q1354" i="5"/>
  <c r="Q1301" i="5"/>
  <c r="Q1494" i="5"/>
  <c r="Q1871" i="5"/>
  <c r="Q1896" i="5"/>
  <c r="Q517" i="5"/>
  <c r="Q349" i="5"/>
  <c r="Q733" i="5"/>
  <c r="Q1198" i="5"/>
  <c r="Q1950" i="5"/>
  <c r="Q1015" i="5"/>
  <c r="Q492" i="5"/>
  <c r="Q906" i="5"/>
  <c r="Q1167" i="5"/>
  <c r="Q694" i="5"/>
  <c r="Q1447" i="5"/>
  <c r="Q623" i="5"/>
  <c r="Q679" i="5"/>
  <c r="Q1630" i="5"/>
  <c r="Q757" i="5"/>
  <c r="Q336" i="5"/>
  <c r="Q1266" i="5"/>
  <c r="Q1177" i="5"/>
  <c r="Q1024" i="5"/>
  <c r="Q1338" i="5"/>
  <c r="Q1573" i="5"/>
  <c r="Q606" i="5"/>
  <c r="Q1752" i="5"/>
  <c r="Q248" i="5"/>
  <c r="Q1489" i="5"/>
  <c r="Q1663" i="5"/>
  <c r="Q1688" i="5"/>
  <c r="Q1537" i="5"/>
  <c r="Q1077" i="5"/>
  <c r="Q1481" i="5"/>
  <c r="Q485" i="5"/>
  <c r="Q827" i="5"/>
  <c r="Q287" i="5"/>
  <c r="Q1732" i="5"/>
  <c r="Q813" i="5"/>
  <c r="Q725" i="5"/>
  <c r="Q1108" i="5"/>
  <c r="Q82" i="5"/>
  <c r="Q1835" i="5"/>
  <c r="Q80" i="5"/>
  <c r="Q188" i="5"/>
  <c r="Q1317" i="5"/>
  <c r="Q1368" i="5"/>
  <c r="Q1582" i="5"/>
  <c r="Q1348" i="5"/>
  <c r="Q201" i="5"/>
  <c r="Q1793" i="5"/>
  <c r="Q1600" i="5"/>
  <c r="Q1109" i="5"/>
  <c r="Q1785" i="5"/>
  <c r="Q1152" i="5"/>
  <c r="Q738" i="5"/>
  <c r="Q273" i="5"/>
  <c r="Q1342" i="5"/>
  <c r="Q1503" i="5"/>
  <c r="Q350" i="5"/>
  <c r="Q559" i="5"/>
  <c r="Q1427" i="5"/>
  <c r="Q1915" i="5"/>
  <c r="Q1023" i="5"/>
  <c r="Q1349" i="5"/>
  <c r="Q265" i="5"/>
  <c r="Q1839" i="5"/>
  <c r="Q275" i="5"/>
  <c r="Q1165" i="5"/>
  <c r="Q112" i="5"/>
  <c r="Q1794" i="5"/>
  <c r="Q1057" i="5"/>
  <c r="Q759" i="5"/>
  <c r="Q1363" i="5"/>
  <c r="Q825" i="5"/>
  <c r="Q229" i="5"/>
  <c r="Q435" i="5"/>
  <c r="Q1111" i="5"/>
  <c r="Q594" i="5"/>
  <c r="Q1587" i="5"/>
  <c r="Q66" i="5"/>
  <c r="Q1445" i="5"/>
  <c r="Q883" i="5"/>
  <c r="Q525" i="5"/>
  <c r="Q935" i="5"/>
  <c r="Q1330" i="5"/>
  <c r="Q231" i="5"/>
  <c r="Q191" i="5"/>
  <c r="Q659" i="5"/>
  <c r="Q1276" i="5"/>
  <c r="Q1322" i="5"/>
  <c r="Q1160" i="5"/>
  <c r="Q1279" i="5"/>
  <c r="Q367" i="5"/>
  <c r="Q1180" i="5"/>
  <c r="Q1154" i="5"/>
  <c r="Q187" i="5"/>
  <c r="Q1476" i="5"/>
  <c r="Q74" i="5"/>
  <c r="Q607" i="5"/>
  <c r="Q1159" i="5"/>
  <c r="Q843" i="5"/>
  <c r="Q1618" i="5"/>
  <c r="Q400" i="5"/>
  <c r="Q661" i="5"/>
  <c r="Q451" i="5"/>
  <c r="Q1220" i="5"/>
  <c r="Q1543" i="5"/>
  <c r="Q1848" i="5"/>
  <c r="Q1064" i="5"/>
  <c r="Q1480" i="5"/>
  <c r="Q202" i="5"/>
  <c r="Q972" i="5"/>
  <c r="Q412" i="5"/>
  <c r="Q975" i="5"/>
  <c r="Q1594" i="5"/>
  <c r="Q1579" i="5"/>
  <c r="Q1638" i="5"/>
  <c r="Q1022" i="5"/>
  <c r="Q1576" i="5"/>
  <c r="Q1333" i="5"/>
  <c r="Q199" i="5"/>
  <c r="Q647" i="5"/>
  <c r="Q1521" i="5"/>
  <c r="Q1773" i="5"/>
  <c r="Q981" i="5"/>
  <c r="Q782" i="5"/>
  <c r="Q1067" i="5"/>
  <c r="Q1685" i="5"/>
  <c r="Q113" i="5"/>
  <c r="Q1768" i="5"/>
  <c r="Q888" i="5"/>
  <c r="Q1500" i="5"/>
  <c r="Q1967" i="5"/>
  <c r="Q1548" i="5"/>
  <c r="Q1666" i="5"/>
  <c r="Q1617" i="5"/>
  <c r="Q1230" i="5"/>
  <c r="Q1567" i="5"/>
  <c r="Q1179" i="5"/>
  <c r="Q1307" i="5"/>
  <c r="Q687" i="5"/>
  <c r="Q1468" i="5"/>
  <c r="Q1346" i="5"/>
  <c r="Q1499" i="5"/>
  <c r="Q79" i="5"/>
  <c r="Q824" i="5"/>
  <c r="Q1574" i="5"/>
  <c r="Q1101" i="5"/>
  <c r="Q634" i="5"/>
  <c r="Q1561" i="5"/>
  <c r="Q340" i="5"/>
  <c r="Q597" i="5"/>
  <c r="Q345" i="5"/>
  <c r="Q765" i="5"/>
  <c r="Q114" i="5"/>
  <c r="Q1689" i="5"/>
  <c r="Q1416" i="5"/>
  <c r="Q338" i="5"/>
  <c r="Q1432" i="5"/>
  <c r="Q490" i="5"/>
  <c r="Q678" i="5"/>
  <c r="Q300" i="5"/>
  <c r="Q1612" i="5"/>
  <c r="Q279" i="5"/>
  <c r="Q1726" i="5"/>
  <c r="Q989" i="5"/>
  <c r="Q1051" i="5"/>
  <c r="Q1769" i="5"/>
  <c r="Q1142" i="5"/>
  <c r="Q1190" i="5"/>
  <c r="Q1490" i="5"/>
  <c r="Q150" i="5"/>
  <c r="Q358" i="5"/>
  <c r="Q1341" i="5"/>
  <c r="Q252" i="5"/>
  <c r="Q377" i="5"/>
  <c r="Q1789" i="5"/>
  <c r="Q1320" i="5"/>
  <c r="Q987" i="5"/>
  <c r="Q372" i="5"/>
  <c r="Q818" i="5"/>
  <c r="Q1951" i="5"/>
  <c r="Q1841" i="5"/>
  <c r="Q1020" i="5"/>
  <c r="Q60" i="5"/>
  <c r="Q447" i="5"/>
  <c r="Q1372" i="5"/>
  <c r="Q1602" i="5"/>
  <c r="Q1017" i="5"/>
  <c r="Q278" i="5"/>
  <c r="Q1415" i="5"/>
  <c r="Q1150" i="5"/>
  <c r="Q100" i="5"/>
  <c r="Q61" i="5"/>
  <c r="Q1515" i="5"/>
  <c r="Q1924" i="5"/>
  <c r="Q1440" i="5"/>
  <c r="Q596" i="5"/>
  <c r="Q1570" i="5"/>
  <c r="Q1254" i="5"/>
  <c r="Q1716" i="5"/>
  <c r="Q244" i="5"/>
  <c r="Q726" i="5"/>
  <c r="Q1681" i="5"/>
  <c r="Q998" i="5"/>
  <c r="Q857" i="5"/>
  <c r="Q236" i="5"/>
  <c r="Q881" i="5"/>
  <c r="Q1836" i="5"/>
  <c r="Q24" i="5"/>
  <c r="Q657" i="5"/>
  <c r="Q1296" i="5"/>
  <c r="Q1122" i="5"/>
  <c r="Q1448" i="5"/>
  <c r="Q1708" i="5"/>
  <c r="Q1532" i="5"/>
  <c r="Q370" i="5"/>
  <c r="Q1099" i="5"/>
  <c r="Q1973" i="5"/>
  <c r="Q1059" i="5"/>
  <c r="Q1293" i="5"/>
  <c r="Q147" i="5"/>
  <c r="Q19" i="5"/>
  <c r="Q799" i="5"/>
  <c r="Q1103" i="5"/>
  <c r="Q862" i="5"/>
  <c r="Q563" i="5"/>
  <c r="Q1531" i="5"/>
  <c r="Q1390" i="5"/>
  <c r="Q1206" i="5"/>
  <c r="Q995" i="5"/>
  <c r="Q802" i="5"/>
  <c r="Q1609" i="5"/>
  <c r="Q1646" i="5"/>
  <c r="Q376" i="5"/>
  <c r="Q934" i="5"/>
  <c r="Q1115" i="5"/>
  <c r="Q800" i="5"/>
  <c r="Q892" i="5"/>
  <c r="Q1275" i="5"/>
  <c r="Q809" i="5"/>
  <c r="Q866" i="5"/>
  <c r="Q290" i="5"/>
  <c r="Q1633" i="5"/>
  <c r="Q814" i="5"/>
  <c r="Q642" i="5"/>
  <c r="Q1201" i="5"/>
  <c r="Q1302" i="5"/>
  <c r="Q472" i="5"/>
  <c r="Q767" i="5"/>
  <c r="Q1028" i="5"/>
  <c r="Q1386" i="5"/>
  <c r="Q1544" i="5"/>
  <c r="Q161" i="5"/>
  <c r="Q1636" i="5"/>
  <c r="Q1463" i="5"/>
  <c r="Q385" i="5"/>
  <c r="Q745" i="5"/>
  <c r="Q75" i="5"/>
  <c r="Q839" i="5"/>
  <c r="Q228" i="5"/>
  <c r="Q1324" i="5"/>
  <c r="Q635" i="5"/>
  <c r="Q427" i="5"/>
  <c r="Q203" i="5"/>
  <c r="Q230" i="5"/>
  <c r="Q1963" i="5"/>
  <c r="Q1830" i="5"/>
  <c r="Q1233" i="5"/>
  <c r="Q1422" i="5"/>
  <c r="Q1514" i="5"/>
  <c r="Q1719" i="5"/>
  <c r="Q1362" i="5"/>
  <c r="Q1186" i="5"/>
  <c r="Q1881" i="5"/>
  <c r="Q155" i="5"/>
  <c r="Q1270" i="5"/>
  <c r="Q1888" i="5"/>
  <c r="Q22" i="5"/>
  <c r="Q1486" i="5"/>
  <c r="Q774" i="5"/>
  <c r="Q1110" i="5"/>
  <c r="Q923" i="5"/>
  <c r="Q1200" i="5"/>
  <c r="Q431" i="5"/>
  <c r="Q1218" i="5"/>
  <c r="Q1798" i="5"/>
  <c r="Q1563" i="5"/>
  <c r="Q886" i="5"/>
  <c r="Q474" i="5"/>
  <c r="Q780" i="5"/>
  <c r="Q760" i="5"/>
  <c r="Q1336" i="5"/>
  <c r="Q775" i="5"/>
  <c r="Q1637" i="5"/>
  <c r="Q494" i="5"/>
  <c r="Q69" i="5"/>
  <c r="Q743" i="5"/>
  <c r="Q1806" i="5"/>
  <c r="Q1450" i="5"/>
  <c r="Q478" i="5"/>
  <c r="Q1876" i="5"/>
  <c r="Q1458" i="5"/>
  <c r="Q153" i="5"/>
  <c r="Q1955" i="5"/>
  <c r="Q644" i="5"/>
  <c r="Q1007" i="5"/>
  <c r="Q729" i="5"/>
  <c r="Q900" i="5"/>
  <c r="Q1814" i="5"/>
  <c r="Q421" i="5"/>
  <c r="Q332" i="5"/>
  <c r="Q1803" i="5"/>
  <c r="Q1809" i="5"/>
  <c r="Q1851" i="5"/>
  <c r="Q1373" i="5"/>
  <c r="Q1763" i="5"/>
  <c r="Q1126" i="5"/>
  <c r="Q1547" i="5"/>
  <c r="Q758" i="5"/>
  <c r="Q386" i="5"/>
  <c r="Q897" i="5"/>
  <c r="Q308" i="5"/>
  <c r="Q649" i="5"/>
  <c r="Q1605" i="5"/>
  <c r="Q530" i="5"/>
  <c r="Q255" i="5"/>
  <c r="Q1880" i="5"/>
  <c r="Q1290" i="5"/>
  <c r="Q1885" i="5"/>
  <c r="Q1713" i="5"/>
  <c r="Q261" i="5"/>
  <c r="Q489" i="5"/>
  <c r="Q1091" i="5"/>
  <c r="Q613" i="5"/>
  <c r="Q76" i="5"/>
  <c r="Q249" i="5"/>
  <c r="Q1705" i="5"/>
  <c r="Q1434" i="5"/>
  <c r="Q1709" i="5"/>
  <c r="Q1960" i="5"/>
  <c r="Q1437" i="5"/>
  <c r="Q1619" i="5"/>
  <c r="Q1080" i="5"/>
  <c r="Q1231" i="5"/>
  <c r="Q763" i="5"/>
  <c r="Q988" i="5"/>
  <c r="Q1304" i="5"/>
  <c r="Q1329" i="5"/>
  <c r="Q1843" i="5"/>
  <c r="Q444" i="5"/>
  <c r="Q1385" i="5"/>
  <c r="Q1139" i="5"/>
  <c r="Q926" i="5"/>
  <c r="Q145" i="5"/>
  <c r="Q1310" i="5"/>
  <c r="Q552" i="5"/>
  <c r="Q884" i="5"/>
  <c r="Q1124" i="5"/>
  <c r="Q1071" i="5"/>
  <c r="Q1583" i="5"/>
  <c r="Q481" i="5"/>
  <c r="Q1044" i="5"/>
  <c r="Q316" i="5"/>
  <c r="Q282" i="5"/>
  <c r="Q497" i="5"/>
  <c r="Q541" i="5"/>
  <c r="Q965" i="5"/>
  <c r="Q798" i="5"/>
  <c r="Q823" i="5"/>
  <c r="Q746" i="5"/>
  <c r="Q571" i="5"/>
  <c r="Q1595" i="5"/>
  <c r="Q1965" i="5"/>
  <c r="Q1718" i="5"/>
  <c r="Q1680" i="5"/>
  <c r="Q65" i="5"/>
  <c r="Q395" i="5"/>
  <c r="Q685" i="5"/>
  <c r="Q1811" i="5"/>
  <c r="Q677" i="5"/>
  <c r="Q455" i="5"/>
  <c r="Q887" i="5"/>
  <c r="Q1826" i="5"/>
  <c r="Q903" i="5"/>
  <c r="Q1256" i="5"/>
  <c r="Q1305" i="5"/>
  <c r="Q388" i="5"/>
  <c r="Q183" i="5"/>
  <c r="Q609" i="5"/>
  <c r="Q1580" i="5"/>
  <c r="Q1510" i="5"/>
  <c r="Q1838" i="5"/>
  <c r="Q1596" i="5"/>
  <c r="Q117" i="5"/>
  <c r="Q1242" i="5"/>
  <c r="Q1586" i="5"/>
  <c r="Q379" i="5"/>
  <c r="Q1524" i="5"/>
  <c r="Q614" i="5"/>
  <c r="Q940" i="5"/>
  <c r="Q401" i="5"/>
  <c r="Q254" i="5"/>
  <c r="Q1240" i="5"/>
  <c r="Q737" i="5"/>
  <c r="Q1704" i="5"/>
  <c r="Q928" i="5"/>
  <c r="Q1407" i="5"/>
  <c r="Q717" i="5"/>
  <c r="Q452" i="5"/>
  <c r="Q1189" i="5"/>
  <c r="Q399" i="5"/>
  <c r="Q540" i="5"/>
  <c r="Q1931" i="5"/>
  <c r="Q1810" i="5"/>
  <c r="Q828" i="5"/>
  <c r="Q369" i="5"/>
  <c r="Q1358" i="5"/>
  <c r="Q1369" i="5"/>
  <c r="Q1439" i="5"/>
  <c r="Q434" i="5"/>
  <c r="Q1523" i="5"/>
  <c r="Q1804" i="5"/>
  <c r="Q1961" i="5"/>
  <c r="Q479" i="5"/>
  <c r="Q84" i="5"/>
  <c r="Q115" i="5"/>
  <c r="Q27" i="5"/>
  <c r="Q352" i="5"/>
  <c r="Q1232" i="5"/>
  <c r="Q1216" i="5"/>
  <c r="Q1797" i="5"/>
  <c r="Q1383" i="5"/>
  <c r="Q85" i="5"/>
  <c r="Q562" i="5"/>
  <c r="Q992" i="5"/>
  <c r="Q1642" i="5"/>
  <c r="Q772" i="5"/>
  <c r="Q1502" i="5"/>
  <c r="Q1263" i="5"/>
  <c r="Q1913" i="5"/>
  <c r="Q1669" i="5"/>
  <c r="Q1577" i="5"/>
  <c r="Q723" i="5"/>
  <c r="Q880" i="5"/>
  <c r="Q1178" i="5"/>
  <c r="Q1246" i="5"/>
  <c r="Q1417" i="5"/>
  <c r="Q1590" i="5"/>
  <c r="Q1002" i="5"/>
  <c r="Q1337" i="5"/>
  <c r="Q948" i="5"/>
  <c r="Q165" i="5"/>
  <c r="Q283" i="5"/>
  <c r="Q1435" i="5"/>
  <c r="Q1508" i="5"/>
  <c r="Q601" i="5"/>
  <c r="Q844" i="5"/>
  <c r="Q1682" i="5"/>
  <c r="Q1873" i="5"/>
  <c r="Q1565" i="5"/>
  <c r="Q1613" i="5"/>
  <c r="Q698" i="5"/>
  <c r="Q1467" i="5"/>
  <c r="Q944" i="5"/>
  <c r="Q454" i="5"/>
  <c r="Q1162" i="5"/>
  <c r="Q1118" i="5"/>
  <c r="Q1382" i="5"/>
  <c r="Q144" i="5"/>
  <c r="Q491" i="5"/>
  <c r="Q443" i="5"/>
  <c r="Q811" i="5"/>
  <c r="Q1078" i="5"/>
  <c r="Q1082" i="5"/>
  <c r="Q1219" i="5"/>
  <c r="Q1090" i="5"/>
  <c r="Q343" i="5"/>
  <c r="Q243" i="5"/>
  <c r="Q1120" i="5"/>
  <c r="Q579" i="5"/>
  <c r="Q695" i="5"/>
  <c r="Q1462" i="5"/>
  <c r="Q143" i="5"/>
  <c r="Q1650" i="5"/>
  <c r="Q1454" i="5"/>
  <c r="Q1585" i="5"/>
  <c r="Q1393" i="5"/>
  <c r="Q1744" i="5"/>
  <c r="Q1457" i="5"/>
  <c r="Q1870" i="5"/>
  <c r="Q104" i="5"/>
  <c r="Q162" i="5"/>
  <c r="Q405" i="5"/>
  <c r="Q354" i="5"/>
  <c r="Q1581" i="5"/>
  <c r="Q1549" i="5"/>
  <c r="Q1869" i="5"/>
  <c r="Q1418" i="5"/>
  <c r="Q1426" i="5"/>
  <c r="Q225" i="5"/>
  <c r="Q806" i="5"/>
  <c r="Q1512" i="5"/>
  <c r="Q1808" i="5"/>
  <c r="Q419" i="5"/>
  <c r="Q815" i="5"/>
  <c r="Q598" i="5"/>
  <c r="Q1928" i="5"/>
  <c r="Q1016" i="5"/>
  <c r="Q321" i="5"/>
  <c r="Q1976" i="5"/>
  <c r="Q1211" i="5"/>
  <c r="Q1223" i="5"/>
  <c r="Q1875" i="5"/>
  <c r="Q309" i="5"/>
  <c r="Q569" i="5"/>
  <c r="Q1438" i="5"/>
  <c r="Q239" i="5"/>
  <c r="Q1645" i="5"/>
  <c r="Q1460" i="5"/>
  <c r="Q651" i="5"/>
  <c r="Q1294" i="5"/>
  <c r="Q1370" i="5"/>
  <c r="Q295" i="5"/>
  <c r="R2" i="5"/>
  <c r="Q425" i="5"/>
  <c r="Q1135" i="5"/>
  <c r="Q156" i="5"/>
  <c r="Q101" i="5"/>
  <c r="Q86" i="5"/>
  <c r="Q675" i="5"/>
  <c r="Q1157" i="5"/>
  <c r="Q1055" i="5"/>
  <c r="Q1299" i="5"/>
  <c r="Q277" i="5"/>
  <c r="Q966" i="5"/>
  <c r="Q103" i="5"/>
  <c r="Q25" i="5"/>
  <c r="Q1356" i="5"/>
  <c r="Q1049" i="5"/>
  <c r="Q206" i="5"/>
  <c r="Q660" i="5"/>
  <c r="Q1112" i="5"/>
  <c r="Q653" i="5"/>
  <c r="Q841" i="5"/>
  <c r="Q1676" i="5"/>
  <c r="Q618" i="5"/>
  <c r="Q357" i="5"/>
  <c r="Q1050" i="5"/>
  <c r="Q163" i="5"/>
  <c r="Q30" i="5"/>
  <c r="Q1578" i="5"/>
  <c r="Q1089" i="5"/>
  <c r="Q1147" i="5"/>
  <c r="Q1791" i="5"/>
  <c r="Q1488" i="5"/>
  <c r="Q1729" i="5"/>
  <c r="Q1790" i="5"/>
  <c r="Q520" i="5"/>
  <c r="Q1021" i="5"/>
  <c r="Q1788" i="5"/>
  <c r="Q1409" i="5"/>
  <c r="Q1555" i="5"/>
  <c r="Q344" i="5"/>
  <c r="Q1183" i="5"/>
  <c r="Q1608" i="5"/>
  <c r="Q1402" i="5"/>
  <c r="Q1832" i="5"/>
  <c r="Q557" i="5"/>
  <c r="Q1966" i="5"/>
  <c r="Q1419" i="5"/>
  <c r="Q383" i="5"/>
  <c r="Q1340" i="5"/>
  <c r="Q842" i="5"/>
  <c r="Q1849" i="5"/>
  <c r="Q1556" i="5"/>
  <c r="Q1081" i="5"/>
  <c r="Q1686" i="5"/>
  <c r="Q305" i="5"/>
  <c r="Q288" i="5"/>
  <c r="Q697" i="5"/>
  <c r="Q1012" i="5"/>
  <c r="Q1355" i="5"/>
  <c r="Q38" i="5"/>
  <c r="Q652" i="5"/>
  <c r="Q1226" i="5"/>
  <c r="Q1518" i="5"/>
  <c r="Q1095" i="5"/>
  <c r="Q864" i="5"/>
  <c r="Q1867" i="5"/>
  <c r="Q1210" i="5"/>
  <c r="Q1408" i="5"/>
  <c r="Q120" i="5"/>
  <c r="Q516" i="5"/>
  <c r="Q1664" i="5"/>
  <c r="Q704" i="5"/>
  <c r="Q1538" i="5"/>
  <c r="Q1227" i="5"/>
  <c r="Q942" i="5"/>
  <c r="Q977" i="5"/>
  <c r="Q1934" i="5"/>
  <c r="Q817" i="5"/>
  <c r="Q532" i="5"/>
  <c r="Q1146" i="5"/>
  <c r="Q1380" i="5"/>
  <c r="Q326" i="5"/>
  <c r="Q1724" i="5"/>
  <c r="Q1759" i="5"/>
  <c r="Q1272" i="5"/>
  <c r="Q396" i="5"/>
  <c r="Q852" i="5"/>
  <c r="Q1281" i="5"/>
  <c r="Q891" i="5"/>
  <c r="Q1377" i="5"/>
  <c r="Q1069" i="5"/>
  <c r="Q608" i="5"/>
  <c r="Q439" i="5"/>
  <c r="Q1615" i="5"/>
  <c r="Q204" i="5"/>
  <c r="Q209" i="5"/>
  <c r="Q1679" i="5"/>
  <c r="Q1357" i="5"/>
  <c r="Q1204" i="5"/>
  <c r="Q1493" i="5"/>
  <c r="Q45" i="5"/>
  <c r="Q941" i="5"/>
  <c r="Q1758" i="5"/>
  <c r="Q615" i="5"/>
  <c r="Q488" i="5"/>
  <c r="Q1879" i="5"/>
  <c r="Q1641" i="5"/>
  <c r="Q1575" i="5"/>
  <c r="Q898" i="5"/>
  <c r="Q718" i="5"/>
  <c r="Q304" i="5"/>
  <c r="Q702" i="5"/>
  <c r="Q1149" i="5"/>
  <c r="Q1366" i="5"/>
  <c r="Q1520" i="5"/>
  <c r="Q1191" i="5"/>
  <c r="Q655" i="5"/>
  <c r="Q1441" i="5"/>
  <c r="Q1430" i="5"/>
  <c r="Q1004" i="5"/>
  <c r="Q1616" i="5"/>
  <c r="Q1845" i="5"/>
  <c r="Q1269" i="5"/>
  <c r="Q1452" i="5"/>
  <c r="Q1031" i="5"/>
  <c r="Q1158" i="5"/>
  <c r="Q286" i="5"/>
  <c r="Q1530" i="5"/>
  <c r="Q306" i="5"/>
  <c r="Q246" i="5"/>
  <c r="Q291" i="5"/>
  <c r="Q1644" i="5"/>
  <c r="Q1878" i="5"/>
  <c r="Q1164" i="5"/>
  <c r="Q1076" i="5"/>
  <c r="Q610" i="5"/>
  <c r="Q705" i="5"/>
  <c r="Q142" i="5"/>
  <c r="Q1384" i="5"/>
  <c r="Q20" i="5"/>
  <c r="Q993" i="5"/>
  <c r="Q190" i="5"/>
  <c r="Q1972" i="5"/>
  <c r="Q453" i="5"/>
  <c r="Q1461" i="5"/>
  <c r="Q1894" i="5"/>
  <c r="Q1086" i="5"/>
  <c r="Q658" i="5"/>
  <c r="Q1225" i="5"/>
  <c r="Q781" i="5"/>
  <c r="Q1541" i="5"/>
  <c r="Q196" i="5"/>
  <c r="Q149" i="5"/>
  <c r="Q1207" i="5"/>
  <c r="Q1066" i="5"/>
  <c r="Q296" i="5"/>
  <c r="Q1339" i="5"/>
  <c r="Q330" i="5"/>
  <c r="Q769" i="5"/>
  <c r="Q686" i="5"/>
  <c r="Q257" i="5"/>
  <c r="Q404" i="5"/>
  <c r="Q1367" i="5"/>
  <c r="Q768" i="5"/>
  <c r="Q1411" i="5"/>
  <c r="Q946" i="5"/>
  <c r="Q1756" i="5"/>
  <c r="Q1479" i="5"/>
  <c r="Q1475" i="5"/>
  <c r="Q280" i="5"/>
  <c r="Q446" i="5"/>
  <c r="Q1151" i="5"/>
  <c r="Q1911" i="5"/>
  <c r="Q360" i="5"/>
  <c r="Q182" i="5"/>
  <c r="Q302" i="5"/>
  <c r="Q937" i="5"/>
  <c r="Q689" i="5"/>
  <c r="Q1097" i="5"/>
  <c r="Q783" i="5"/>
  <c r="Q1394" i="5"/>
  <c r="Q512" i="5"/>
  <c r="Q208" i="5"/>
  <c r="Q1750" i="5"/>
  <c r="Q1509" i="5"/>
  <c r="Q1621" i="5"/>
  <c r="Q1725" i="5"/>
  <c r="Q1687" i="5"/>
  <c r="Q1909" i="5"/>
  <c r="Q1144" i="5"/>
  <c r="Q44" i="5"/>
  <c r="Q893" i="5"/>
  <c r="Q110" i="5"/>
  <c r="Q1527" i="5"/>
  <c r="Q319" i="5"/>
  <c r="Q391" i="5"/>
  <c r="Q1601" i="5"/>
  <c r="Q34" i="5"/>
  <c r="Q1459" i="5"/>
  <c r="Q351" i="5"/>
  <c r="Q31" i="5"/>
  <c r="Q973" i="5"/>
  <c r="Q1842" i="5"/>
  <c r="Q1874" i="5"/>
  <c r="Q603" i="5"/>
  <c r="Q1285" i="5"/>
  <c r="Q1501" i="5"/>
  <c r="Q1403" i="5"/>
  <c r="Q470" i="5"/>
  <c r="Q974" i="5"/>
  <c r="Q907" i="5"/>
  <c r="Q397" i="5"/>
  <c r="Q1584" i="5"/>
  <c r="Q648" i="5"/>
  <c r="Q1009" i="5"/>
  <c r="Q317" i="5"/>
  <c r="Q430" i="5"/>
  <c r="Q1868" i="5"/>
  <c r="Q638" i="5"/>
  <c r="Q801" i="5"/>
  <c r="Q223" i="5"/>
  <c r="Q1041" i="5"/>
  <c r="Q227" i="5"/>
  <c r="Q1536" i="5"/>
  <c r="Q384" i="5"/>
  <c r="Q933" i="5"/>
  <c r="Q154" i="5"/>
  <c r="Q1181" i="5"/>
  <c r="Q1559" i="5"/>
  <c r="Q1969" i="5"/>
  <c r="Q999" i="5"/>
  <c r="Q1062" i="5"/>
  <c r="Q859" i="5"/>
  <c r="Q1429" i="5"/>
  <c r="Q1730" i="5"/>
  <c r="Q440" i="5"/>
  <c r="Q979" i="5"/>
  <c r="Q1169" i="5"/>
  <c r="Q160" i="5"/>
  <c r="Q902" i="5"/>
  <c r="Q527" i="5"/>
  <c r="Q812" i="5"/>
  <c r="Q450" i="5"/>
  <c r="Q1465" i="5"/>
  <c r="Q1949" i="5"/>
  <c r="Q693" i="5"/>
  <c r="Q1886" i="5"/>
  <c r="Q1923" i="5"/>
  <c r="Q63" i="5"/>
  <c r="Q840" i="5"/>
  <c r="Q1035" i="5"/>
  <c r="Q1711" i="5"/>
  <c r="Q268" i="5"/>
  <c r="Q1927" i="5"/>
  <c r="Q234" i="5"/>
  <c r="Q1138" i="5"/>
  <c r="Q1313" i="5"/>
  <c r="Q1420" i="5"/>
  <c r="Q1959" i="5"/>
  <c r="Q699" i="5"/>
  <c r="Q1673" i="5"/>
  <c r="Q484" i="5"/>
  <c r="Q1964" i="5"/>
  <c r="Q1003" i="5"/>
  <c r="Q778" i="5"/>
  <c r="Q1271" i="5"/>
  <c r="Q929" i="5"/>
  <c r="Q1847" i="5"/>
  <c r="Q1127" i="5"/>
  <c r="Q742" i="5"/>
  <c r="Q1010" i="5"/>
  <c r="Q577" i="5"/>
  <c r="Q382" i="5"/>
  <c r="Q1710" i="5"/>
  <c r="Q341" i="5"/>
  <c r="Q576" i="5"/>
  <c r="Q847" i="5"/>
  <c r="Q1174" i="5"/>
  <c r="Q1933" i="5"/>
  <c r="Q355" i="5"/>
  <c r="Q1105" i="5"/>
  <c r="Q1620" i="5"/>
  <c r="Q1093" i="5"/>
  <c r="Q1957" i="5"/>
  <c r="Q1639" i="5"/>
  <c r="Q1829" i="5"/>
  <c r="Q1175" i="5"/>
  <c r="Q692" i="5"/>
  <c r="Q1487" i="5"/>
  <c r="Q250" i="5"/>
  <c r="Q575" i="5"/>
  <c r="Q1485" i="5"/>
  <c r="Q770" i="5"/>
  <c r="Q1187" i="5"/>
  <c r="Q477" i="5"/>
  <c r="Q1323" i="5"/>
  <c r="Q1036" i="5"/>
  <c r="Q1918" i="5"/>
  <c r="Q1604" i="5"/>
  <c r="Q1364" i="5"/>
  <c r="Q1975" i="5"/>
  <c r="Q1209" i="5"/>
  <c r="Q784" i="5"/>
  <c r="Q773" i="5"/>
  <c r="Q1801" i="5"/>
  <c r="Q233" i="5"/>
  <c r="Q1084" i="5"/>
  <c r="Q1375" i="5"/>
  <c r="Q1840" i="5"/>
  <c r="Q1045" i="5"/>
  <c r="Q1197" i="5"/>
  <c r="Q1287" i="5"/>
  <c r="Q1436" i="5"/>
  <c r="Q1217" i="5"/>
  <c r="Q303" i="5"/>
  <c r="Q1970" i="5"/>
  <c r="Q921" i="5"/>
  <c r="Q1131" i="5"/>
  <c r="Q78" i="5"/>
  <c r="Q1376" i="5"/>
  <c r="Q1019" i="5"/>
  <c r="Q1478" i="5"/>
  <c r="Q985" i="5"/>
  <c r="Q1882" i="5"/>
  <c r="Q1889" i="5"/>
  <c r="Q1974" i="5"/>
  <c r="Q691" i="5"/>
  <c r="Q971" i="5"/>
  <c r="Q1631" i="5"/>
  <c r="Q417" i="5"/>
  <c r="Q740" i="5"/>
  <c r="Q889" i="5"/>
  <c r="Q605" i="5"/>
  <c r="Q235" i="5"/>
  <c r="Q73" i="5"/>
  <c r="Q1343" i="5"/>
  <c r="Q762" i="5"/>
  <c r="Q1311" i="5"/>
  <c r="Q1132" i="5"/>
  <c r="Q1471" i="5"/>
  <c r="Q1472" i="5"/>
  <c r="Q1381" i="5"/>
  <c r="Q1379" i="5"/>
  <c r="Q310" i="5"/>
  <c r="Q62" i="5"/>
  <c r="Q1827" i="5"/>
  <c r="Q739" i="5"/>
  <c r="Q983" i="5"/>
  <c r="Q1533" i="5"/>
  <c r="Q1611" i="5"/>
  <c r="Q1229" i="5"/>
  <c r="Q1129" i="5"/>
  <c r="Q1413" i="5"/>
  <c r="Q1282" i="5"/>
  <c r="Q719" i="5"/>
  <c r="Q1712" i="5"/>
  <c r="Q1264" i="5"/>
  <c r="Q301" i="5"/>
  <c r="Q1553" i="5"/>
  <c r="Q1675" i="5"/>
  <c r="Q1506" i="5"/>
  <c r="Q1767" i="5"/>
  <c r="Q359" i="5"/>
  <c r="Q1564" i="5"/>
  <c r="Q1786" i="5"/>
  <c r="Q256" i="5"/>
  <c r="Q1562" i="5"/>
  <c r="Q1025" i="5"/>
  <c r="Q67" i="5"/>
  <c r="Q853" i="5"/>
  <c r="Q320" i="5"/>
  <c r="Q1540" i="5"/>
  <c r="Q932" i="5"/>
  <c r="Q861" i="5"/>
  <c r="Q1410" i="5"/>
  <c r="Q676" i="5"/>
  <c r="Q1347" i="5"/>
  <c r="Q856" i="5"/>
  <c r="Q1954" i="5"/>
  <c r="Q380" i="5"/>
  <c r="Q123" i="5"/>
  <c r="Q1603" i="5"/>
  <c r="Q1083" i="5"/>
  <c r="Q393" i="5"/>
  <c r="Q1599" i="5"/>
  <c r="Q1451" i="5"/>
  <c r="Q1268" i="5"/>
  <c r="Q1221" i="5"/>
  <c r="Q808" i="5"/>
  <c r="Q334" i="5"/>
  <c r="Q35" i="5"/>
  <c r="Q1215" i="5"/>
  <c r="Q962" i="5"/>
  <c r="Q121" i="5"/>
  <c r="Q1908" i="5"/>
  <c r="Q771" i="5"/>
  <c r="Q639" i="5"/>
  <c r="Q1292" i="5"/>
  <c r="Q612" i="5"/>
  <c r="Q1762" i="5"/>
  <c r="Q1244" i="5"/>
  <c r="Q37" i="5"/>
  <c r="Q1128" i="5"/>
  <c r="Q297" i="5"/>
  <c r="Q1182" i="5"/>
  <c r="Q846" i="5"/>
  <c r="Q640" i="5"/>
  <c r="Q307" i="5"/>
  <c r="Q151" i="5"/>
  <c r="Q1703" i="5"/>
  <c r="Q1805" i="5"/>
  <c r="Q1136" i="5"/>
  <c r="Q1389" i="5"/>
  <c r="P1155" i="5"/>
  <c r="O1442" i="5"/>
  <c r="P1525" i="5"/>
  <c r="P1073" i="5"/>
  <c r="P415" i="5"/>
  <c r="O990" i="5"/>
  <c r="P42" i="52"/>
  <c r="P41" i="52"/>
  <c r="P40" i="52"/>
  <c r="P39" i="52"/>
  <c r="P45" i="52"/>
  <c r="P28" i="2"/>
  <c r="P125" i="2" s="1"/>
  <c r="N45" i="6"/>
  <c r="V7" i="16"/>
  <c r="V15" i="9"/>
  <c r="W6" i="16"/>
  <c r="V35" i="16"/>
  <c r="T37" i="16"/>
  <c r="S16" i="9"/>
  <c r="R6" i="29"/>
  <c r="R5" i="31"/>
  <c r="R20" i="12"/>
  <c r="R5" i="58"/>
  <c r="R37" i="2"/>
  <c r="R134" i="2" s="1"/>
  <c r="R5" i="52"/>
  <c r="R6" i="28"/>
  <c r="R5" i="32"/>
  <c r="R5" i="50"/>
  <c r="R6" i="30"/>
  <c r="R5" i="4"/>
  <c r="Q26" i="32"/>
  <c r="Q6" i="32"/>
  <c r="Q29" i="32"/>
  <c r="Q30" i="32"/>
  <c r="Q36" i="32"/>
  <c r="Q66" i="32" s="1"/>
  <c r="Q28" i="32"/>
  <c r="Q6" i="50"/>
  <c r="Q14" i="50"/>
  <c r="P19" i="4"/>
  <c r="P48" i="52"/>
  <c r="O69" i="4"/>
  <c r="O60" i="4"/>
  <c r="P13" i="32"/>
  <c r="P56" i="32" s="1"/>
  <c r="S5" i="29"/>
  <c r="S5" i="30"/>
  <c r="S17" i="16"/>
  <c r="S4" i="4"/>
  <c r="S5" i="28"/>
  <c r="Q6" i="31"/>
  <c r="P7" i="4"/>
  <c r="P65" i="4" s="1"/>
  <c r="O19" i="2"/>
  <c r="T16" i="16"/>
  <c r="U2" i="16"/>
  <c r="Q19" i="52"/>
  <c r="Q22" i="52"/>
  <c r="Q8" i="52"/>
  <c r="Q30" i="52"/>
  <c r="Q34" i="52"/>
  <c r="Q13" i="52"/>
  <c r="Q16" i="52"/>
  <c r="Q26" i="52"/>
  <c r="Q29" i="52"/>
  <c r="Q31" i="52"/>
  <c r="Q21" i="52"/>
  <c r="Q15" i="52"/>
  <c r="Q27" i="52"/>
  <c r="Q33" i="52"/>
  <c r="Q36" i="52"/>
  <c r="Q35" i="52"/>
  <c r="Q6" i="52"/>
  <c r="Q14" i="52"/>
  <c r="Q32" i="52"/>
  <c r="Q28" i="52"/>
  <c r="Q6" i="58"/>
  <c r="J14" i="12"/>
  <c r="Q173" i="29"/>
  <c r="Q21" i="50" s="1"/>
  <c r="Y10" i="16"/>
  <c r="Y5" i="12"/>
  <c r="Y6" i="12" s="1"/>
  <c r="P47" i="52"/>
  <c r="O21" i="28"/>
  <c r="N40" i="28"/>
  <c r="N28" i="28"/>
  <c r="P14" i="28"/>
  <c r="O15" i="28"/>
  <c r="O12" i="28"/>
  <c r="P16" i="28"/>
  <c r="O13" i="28"/>
  <c r="P27" i="28"/>
  <c r="O26" i="28"/>
  <c r="O37" i="28"/>
  <c r="O24" i="28"/>
  <c r="O36" i="28"/>
  <c r="O25" i="28"/>
  <c r="P39" i="28"/>
  <c r="K198" i="29" l="1"/>
  <c r="K24" i="30"/>
  <c r="K56" i="30" s="1"/>
  <c r="T91" i="29"/>
  <c r="T45" i="29" s="1"/>
  <c r="R22" i="4"/>
  <c r="R21" i="4"/>
  <c r="R32" i="4"/>
  <c r="R29" i="4"/>
  <c r="R31" i="4"/>
  <c r="R28" i="4"/>
  <c r="R23" i="4"/>
  <c r="R25" i="4"/>
  <c r="R26" i="4"/>
  <c r="R20" i="4"/>
  <c r="R24" i="4"/>
  <c r="R30" i="4"/>
  <c r="R27" i="4"/>
  <c r="U2" i="4"/>
  <c r="Q27" i="32"/>
  <c r="Q63" i="32" s="1"/>
  <c r="R44" i="32"/>
  <c r="R31" i="32"/>
  <c r="P19" i="28"/>
  <c r="P19" i="30" s="1"/>
  <c r="P51" i="30" s="1"/>
  <c r="V97" i="29"/>
  <c r="V51" i="29" s="1"/>
  <c r="O30" i="28"/>
  <c r="O30" i="30" s="1"/>
  <c r="O62" i="30" s="1"/>
  <c r="P64" i="52"/>
  <c r="P61" i="52" s="1"/>
  <c r="R54" i="52"/>
  <c r="R55" i="52"/>
  <c r="Q63" i="52"/>
  <c r="Q62" i="52"/>
  <c r="Q53" i="52"/>
  <c r="T9" i="16"/>
  <c r="T49" i="6"/>
  <c r="T96" i="29"/>
  <c r="T50" i="29" s="1"/>
  <c r="T90" i="29"/>
  <c r="T44" i="29" s="1"/>
  <c r="N89" i="29"/>
  <c r="N88" i="29" s="1"/>
  <c r="M42" i="29"/>
  <c r="V98" i="29"/>
  <c r="V52" i="29" s="1"/>
  <c r="T92" i="29"/>
  <c r="T46" i="29" s="1"/>
  <c r="T93" i="29"/>
  <c r="T47" i="29" s="1"/>
  <c r="V99" i="29"/>
  <c r="V53" i="29" s="1"/>
  <c r="N83" i="29"/>
  <c r="N37" i="29" s="1"/>
  <c r="R95" i="29"/>
  <c r="R94" i="29" s="1"/>
  <c r="Q48" i="29"/>
  <c r="P58" i="29"/>
  <c r="Q102" i="29" s="1"/>
  <c r="Q205" i="29" s="1"/>
  <c r="Q30" i="2"/>
  <c r="R40" i="2"/>
  <c r="R38" i="32"/>
  <c r="R68" i="32" s="1"/>
  <c r="R30" i="2" s="1"/>
  <c r="R127" i="2" s="1"/>
  <c r="P134" i="29"/>
  <c r="P34" i="28"/>
  <c r="Q34" i="28" s="1"/>
  <c r="U235" i="58"/>
  <c r="AN235" i="58"/>
  <c r="AG235" i="58"/>
  <c r="AO235" i="58"/>
  <c r="AB235" i="58"/>
  <c r="AI235" i="58"/>
  <c r="AQ235" i="58"/>
  <c r="Y235" i="58"/>
  <c r="W235" i="58"/>
  <c r="AJ235" i="58"/>
  <c r="AP235" i="58"/>
  <c r="AA235" i="58"/>
  <c r="AF235" i="58"/>
  <c r="X235" i="58"/>
  <c r="AD235" i="58"/>
  <c r="Z235" i="58"/>
  <c r="AM235" i="58"/>
  <c r="AC235" i="58"/>
  <c r="AH235" i="58"/>
  <c r="AE235" i="58"/>
  <c r="AL235" i="58"/>
  <c r="AK235" i="58"/>
  <c r="AR235" i="58"/>
  <c r="U27" i="16"/>
  <c r="P33" i="28"/>
  <c r="P33" i="30" s="1"/>
  <c r="P65" i="30" s="1"/>
  <c r="R69" i="32"/>
  <c r="R31" i="2" s="1"/>
  <c r="R128" i="2" s="1"/>
  <c r="P20" i="28"/>
  <c r="O74" i="4"/>
  <c r="M63" i="29"/>
  <c r="M210" i="29"/>
  <c r="M139" i="29"/>
  <c r="N38" i="28"/>
  <c r="M31" i="30"/>
  <c r="N31" i="28"/>
  <c r="L63" i="30"/>
  <c r="L61" i="30" s="1"/>
  <c r="L29" i="30"/>
  <c r="L25" i="31" s="1"/>
  <c r="N18" i="30"/>
  <c r="N50" i="30" s="1"/>
  <c r="O18" i="28"/>
  <c r="M32" i="30"/>
  <c r="M64" i="30" s="1"/>
  <c r="N32" i="28"/>
  <c r="Q218" i="29"/>
  <c r="Q122" i="26" s="1"/>
  <c r="Q78" i="30"/>
  <c r="Q34" i="31" s="1"/>
  <c r="Q206" i="29"/>
  <c r="P196" i="29"/>
  <c r="O204" i="29"/>
  <c r="M186" i="29"/>
  <c r="P208" i="29"/>
  <c r="Q207" i="29"/>
  <c r="Q194" i="29"/>
  <c r="Q193" i="29"/>
  <c r="P70" i="4"/>
  <c r="P66" i="4"/>
  <c r="P64" i="4" s="1"/>
  <c r="N54" i="30"/>
  <c r="O22" i="28"/>
  <c r="O22" i="30" s="1"/>
  <c r="M25" i="29"/>
  <c r="N71" i="29" s="1"/>
  <c r="N12" i="30" s="1"/>
  <c r="Q32" i="29"/>
  <c r="R78" i="29" s="1"/>
  <c r="P137" i="29"/>
  <c r="K147" i="29"/>
  <c r="L155" i="29" s="1"/>
  <c r="O100" i="29"/>
  <c r="O24" i="32" s="1"/>
  <c r="Q136" i="29"/>
  <c r="P125" i="29"/>
  <c r="Q33" i="29"/>
  <c r="R79" i="29" s="1"/>
  <c r="R43" i="28"/>
  <c r="Q122" i="29"/>
  <c r="Q135" i="29"/>
  <c r="R44" i="28"/>
  <c r="L191" i="29"/>
  <c r="L115" i="26" s="1"/>
  <c r="N56" i="29"/>
  <c r="P35" i="29"/>
  <c r="Q81" i="29" s="1"/>
  <c r="M80" i="7"/>
  <c r="K127" i="29"/>
  <c r="K178" i="29" s="1"/>
  <c r="M80" i="29"/>
  <c r="M21" i="30" s="1"/>
  <c r="L30" i="29"/>
  <c r="L17" i="30"/>
  <c r="L23" i="31" s="1"/>
  <c r="L725" i="58"/>
  <c r="L737" i="58" s="1"/>
  <c r="Q60" i="29"/>
  <c r="R104" i="29" s="1"/>
  <c r="U11" i="29"/>
  <c r="T12" i="29"/>
  <c r="AE277" i="58"/>
  <c r="AS276" i="58"/>
  <c r="T107" i="26"/>
  <c r="U13" i="29"/>
  <c r="T14" i="29"/>
  <c r="Q59" i="29"/>
  <c r="P61" i="29"/>
  <c r="M739" i="58"/>
  <c r="U17" i="29"/>
  <c r="U91" i="29" s="1"/>
  <c r="U45" i="29" s="1"/>
  <c r="T20" i="29"/>
  <c r="T19" i="29"/>
  <c r="T174" i="29" s="1"/>
  <c r="T175" i="29"/>
  <c r="T176" i="29"/>
  <c r="U102" i="26"/>
  <c r="V2" i="7"/>
  <c r="U67" i="7"/>
  <c r="U108" i="7"/>
  <c r="U168" i="7"/>
  <c r="U169" i="7"/>
  <c r="U179" i="7"/>
  <c r="U184" i="7"/>
  <c r="U185" i="7"/>
  <c r="U175" i="7"/>
  <c r="U181" i="7"/>
  <c r="U178" i="7"/>
  <c r="U176" i="7"/>
  <c r="U180" i="7"/>
  <c r="U182" i="7"/>
  <c r="U166" i="7"/>
  <c r="U172" i="7"/>
  <c r="U174" i="7"/>
  <c r="U183" i="7"/>
  <c r="U173" i="7"/>
  <c r="U167" i="7"/>
  <c r="U163" i="7"/>
  <c r="U165" i="7"/>
  <c r="U171" i="7"/>
  <c r="U170" i="7"/>
  <c r="U177" i="7"/>
  <c r="U164" i="7"/>
  <c r="V2" i="31"/>
  <c r="Q123" i="29"/>
  <c r="U15" i="29"/>
  <c r="T16" i="29"/>
  <c r="U18" i="29"/>
  <c r="U21" i="29" s="1"/>
  <c r="U183" i="29"/>
  <c r="V2" i="29"/>
  <c r="O133" i="29"/>
  <c r="N132" i="29"/>
  <c r="AC285" i="58"/>
  <c r="M115" i="29"/>
  <c r="O57" i="29"/>
  <c r="X279" i="58"/>
  <c r="O77" i="29"/>
  <c r="N739" i="58"/>
  <c r="W236" i="58"/>
  <c r="U9" i="29"/>
  <c r="T10" i="29"/>
  <c r="M44" i="30"/>
  <c r="O8" i="2"/>
  <c r="O15" i="2" s="1"/>
  <c r="O112" i="2" s="1"/>
  <c r="R36" i="16"/>
  <c r="R38" i="16" s="1"/>
  <c r="O45" i="16"/>
  <c r="P45" i="16"/>
  <c r="O189" i="2"/>
  <c r="O186" i="2" s="1"/>
  <c r="N105" i="2"/>
  <c r="Q333" i="5"/>
  <c r="P990" i="5"/>
  <c r="P1442" i="5"/>
  <c r="S115" i="7"/>
  <c r="T21" i="16"/>
  <c r="S31" i="16"/>
  <c r="Q1196" i="5"/>
  <c r="Q1484" i="5"/>
  <c r="R904" i="5"/>
  <c r="R1479" i="5"/>
  <c r="R1913" i="5"/>
  <c r="R760" i="5"/>
  <c r="R31" i="5"/>
  <c r="R648" i="5"/>
  <c r="R1175" i="5"/>
  <c r="R208" i="5"/>
  <c r="R644" i="5"/>
  <c r="R1873" i="5"/>
  <c r="R1310" i="5"/>
  <c r="R1047" i="5"/>
  <c r="R1280" i="5"/>
  <c r="R1591" i="5"/>
  <c r="R1926" i="5"/>
  <c r="R1131" i="5"/>
  <c r="R1347" i="5"/>
  <c r="R829" i="5"/>
  <c r="R1329" i="5"/>
  <c r="R272" i="5"/>
  <c r="R1880" i="5"/>
  <c r="R1083" i="5"/>
  <c r="R1129" i="5"/>
  <c r="R187" i="5"/>
  <c r="R1956" i="5"/>
  <c r="R1345" i="5"/>
  <c r="R1609" i="5"/>
  <c r="R1120" i="5"/>
  <c r="R1145" i="5"/>
  <c r="R1218" i="5"/>
  <c r="R1147" i="5"/>
  <c r="R641" i="5"/>
  <c r="R258" i="5"/>
  <c r="R40" i="5"/>
  <c r="R563" i="5"/>
  <c r="R521" i="5"/>
  <c r="R1877" i="5"/>
  <c r="R1185" i="5"/>
  <c r="R186" i="5"/>
  <c r="R1212" i="5"/>
  <c r="R852" i="5"/>
  <c r="R1414" i="5"/>
  <c r="R1426" i="5"/>
  <c r="R530" i="5"/>
  <c r="R1490" i="5"/>
  <c r="R416" i="5"/>
  <c r="R1620" i="5"/>
  <c r="R993" i="5"/>
  <c r="R1270" i="5"/>
  <c r="R390" i="5"/>
  <c r="R1435" i="5"/>
  <c r="R32" i="5"/>
  <c r="R553" i="5"/>
  <c r="R1975" i="5"/>
  <c r="R330" i="5"/>
  <c r="R816" i="5"/>
  <c r="R389" i="5"/>
  <c r="R942" i="5"/>
  <c r="R353" i="5"/>
  <c r="R1600" i="5"/>
  <c r="R743" i="5"/>
  <c r="R361" i="5"/>
  <c r="R429" i="5"/>
  <c r="R1950" i="5"/>
  <c r="R1570" i="5"/>
  <c r="R1086" i="5"/>
  <c r="R108" i="5"/>
  <c r="R1229" i="5"/>
  <c r="R1710" i="5"/>
  <c r="R772" i="5"/>
  <c r="R85" i="5"/>
  <c r="R640" i="5"/>
  <c r="R1623" i="5"/>
  <c r="R275" i="5"/>
  <c r="R1522" i="5"/>
  <c r="R1852" i="5"/>
  <c r="R488" i="5"/>
  <c r="R513" i="5"/>
  <c r="R344" i="5"/>
  <c r="R1302" i="5"/>
  <c r="R1771" i="5"/>
  <c r="R1762" i="5"/>
  <c r="R1323" i="5"/>
  <c r="R325" i="5"/>
  <c r="R518" i="5"/>
  <c r="R1720" i="5"/>
  <c r="R650" i="5"/>
  <c r="R338" i="5"/>
  <c r="R979" i="5"/>
  <c r="R246" i="5"/>
  <c r="R1881" i="5"/>
  <c r="R717" i="5"/>
  <c r="R1050" i="5"/>
  <c r="R1277" i="5"/>
  <c r="R162" i="5"/>
  <c r="R365" i="5"/>
  <c r="R988" i="5"/>
  <c r="R1044" i="5"/>
  <c r="R410" i="5"/>
  <c r="R1316" i="5"/>
  <c r="R315" i="5"/>
  <c r="R567" i="5"/>
  <c r="R1497" i="5"/>
  <c r="R1304" i="5"/>
  <c r="R860" i="5"/>
  <c r="R1896" i="5"/>
  <c r="R1017" i="5"/>
  <c r="R1171" i="5"/>
  <c r="R308" i="5"/>
  <c r="R1511" i="5"/>
  <c r="R67" i="5"/>
  <c r="R676" i="5"/>
  <c r="R347" i="5"/>
  <c r="R1267" i="5"/>
  <c r="R1261" i="5"/>
  <c r="R1970" i="5"/>
  <c r="R437" i="5"/>
  <c r="R1959" i="5"/>
  <c r="R542" i="5"/>
  <c r="R1827" i="5"/>
  <c r="R1064" i="5"/>
  <c r="R33" i="5"/>
  <c r="R624" i="5"/>
  <c r="R1152" i="5"/>
  <c r="R493" i="5"/>
  <c r="R73" i="5"/>
  <c r="R1929" i="5"/>
  <c r="R1678" i="5"/>
  <c r="R37" i="5"/>
  <c r="R1273" i="5"/>
  <c r="R1091" i="5"/>
  <c r="R420" i="5"/>
  <c r="R1957" i="5"/>
  <c r="R62" i="5"/>
  <c r="R813" i="5"/>
  <c r="R1724" i="5"/>
  <c r="R944" i="5"/>
  <c r="R1521" i="5"/>
  <c r="R117" i="5"/>
  <c r="R1020" i="5"/>
  <c r="R819" i="5"/>
  <c r="R1348" i="5"/>
  <c r="R200" i="5"/>
  <c r="R1057" i="5"/>
  <c r="R1572" i="5"/>
  <c r="R1199" i="5"/>
  <c r="R1164" i="5"/>
  <c r="R20" i="5"/>
  <c r="R732" i="5"/>
  <c r="R1633" i="5"/>
  <c r="R1558" i="5"/>
  <c r="R1296" i="5"/>
  <c r="R995" i="5"/>
  <c r="R76" i="5"/>
  <c r="R1520" i="5"/>
  <c r="R941" i="5"/>
  <c r="R1729" i="5"/>
  <c r="R1420" i="5"/>
  <c r="R698" i="5"/>
  <c r="R1407" i="5"/>
  <c r="R1756" i="5"/>
  <c r="R1887" i="5"/>
  <c r="R352" i="5"/>
  <c r="R1792" i="5"/>
  <c r="R689" i="5"/>
  <c r="R1760" i="5"/>
  <c r="R1253" i="5"/>
  <c r="R522" i="5"/>
  <c r="R1258" i="5"/>
  <c r="R147" i="5"/>
  <c r="R861" i="5"/>
  <c r="R1874" i="5"/>
  <c r="R820" i="5"/>
  <c r="R1065" i="5"/>
  <c r="R474" i="5"/>
  <c r="R1368" i="5"/>
  <c r="R999" i="5"/>
  <c r="R846" i="5"/>
  <c r="R28" i="5"/>
  <c r="R1238" i="5"/>
  <c r="R1288" i="5"/>
  <c r="R1167" i="5"/>
  <c r="R44" i="5"/>
  <c r="R1035" i="5"/>
  <c r="R517" i="5"/>
  <c r="R236" i="5"/>
  <c r="R1230" i="5"/>
  <c r="R769" i="5"/>
  <c r="R1427" i="5"/>
  <c r="R349" i="5"/>
  <c r="R1673" i="5"/>
  <c r="R1472" i="5"/>
  <c r="R1810" i="5"/>
  <c r="R61" i="5"/>
  <c r="R1349" i="5"/>
  <c r="R1797" i="5"/>
  <c r="R1122" i="5"/>
  <c r="R1748" i="5"/>
  <c r="R895" i="5"/>
  <c r="R1343" i="5"/>
  <c r="R1486" i="5"/>
  <c r="R984" i="5"/>
  <c r="R1580" i="5"/>
  <c r="R888" i="5"/>
  <c r="R564" i="5"/>
  <c r="R283" i="5"/>
  <c r="R1179" i="5"/>
  <c r="R1138" i="5"/>
  <c r="R1500" i="5"/>
  <c r="R1768" i="5"/>
  <c r="R1711" i="5"/>
  <c r="R1707" i="5"/>
  <c r="R1166" i="5"/>
  <c r="R808" i="5"/>
  <c r="R1337" i="5"/>
  <c r="R1225" i="5"/>
  <c r="R1436" i="5"/>
  <c r="R519" i="5"/>
  <c r="R926" i="5"/>
  <c r="R1372" i="5"/>
  <c r="R384" i="5"/>
  <c r="R385" i="5"/>
  <c r="R1126" i="5"/>
  <c r="R747" i="5"/>
  <c r="R1888" i="5"/>
  <c r="R84" i="5"/>
  <c r="R1751" i="5"/>
  <c r="R1157" i="5"/>
  <c r="R1151" i="5"/>
  <c r="R407" i="5"/>
  <c r="R1675" i="5"/>
  <c r="R229" i="5"/>
  <c r="R303" i="5"/>
  <c r="R828" i="5"/>
  <c r="R720" i="5"/>
  <c r="R1215" i="5"/>
  <c r="R351" i="5"/>
  <c r="R1909" i="5"/>
  <c r="R1669" i="5"/>
  <c r="R473" i="5"/>
  <c r="R1473" i="5"/>
  <c r="R1869" i="5"/>
  <c r="R579" i="5"/>
  <c r="R332" i="5"/>
  <c r="R1491" i="5"/>
  <c r="R1920" i="5"/>
  <c r="R400" i="5"/>
  <c r="R483" i="5"/>
  <c r="R643" i="5"/>
  <c r="R677" i="5"/>
  <c r="R1625" i="5"/>
  <c r="R1974" i="5"/>
  <c r="R1059" i="5"/>
  <c r="R1770" i="5"/>
  <c r="R804" i="5"/>
  <c r="R1383" i="5"/>
  <c r="R1801" i="5"/>
  <c r="R1453" i="5"/>
  <c r="R1872" i="5"/>
  <c r="R526" i="5"/>
  <c r="R1589" i="5"/>
  <c r="R1355" i="5"/>
  <c r="R119" i="5"/>
  <c r="R1587" i="5"/>
  <c r="R1730" i="5"/>
  <c r="R1087" i="5"/>
  <c r="R478" i="5"/>
  <c r="R704" i="5"/>
  <c r="R527" i="5"/>
  <c r="R192" i="5"/>
  <c r="R1101" i="5"/>
  <c r="R80" i="5"/>
  <c r="R684" i="5"/>
  <c r="R244" i="5"/>
  <c r="R701" i="5"/>
  <c r="R574" i="5"/>
  <c r="R1203" i="5"/>
  <c r="R312" i="5"/>
  <c r="R729" i="5"/>
  <c r="R1103" i="5"/>
  <c r="R102" i="5"/>
  <c r="R1758" i="5"/>
  <c r="R1802" i="5"/>
  <c r="R24" i="5"/>
  <c r="R649" i="5"/>
  <c r="R1298" i="5"/>
  <c r="R1539" i="5"/>
  <c r="R1502" i="5"/>
  <c r="R362" i="5"/>
  <c r="R357" i="5"/>
  <c r="R1069" i="5"/>
  <c r="R267" i="5"/>
  <c r="R475" i="5"/>
  <c r="R1451" i="5"/>
  <c r="R1544" i="5"/>
  <c r="R1812" i="5"/>
  <c r="R183" i="5"/>
  <c r="R608" i="5"/>
  <c r="R472" i="5"/>
  <c r="R1460" i="5"/>
  <c r="R1923" i="5"/>
  <c r="R691" i="5"/>
  <c r="R575" i="5"/>
  <c r="R613" i="5"/>
  <c r="R1352" i="5"/>
  <c r="R1853" i="5"/>
  <c r="R1541" i="5"/>
  <c r="R1068" i="5"/>
  <c r="R972" i="5"/>
  <c r="R928" i="5"/>
  <c r="R1408" i="5"/>
  <c r="R1031" i="5"/>
  <c r="R256" i="5"/>
  <c r="R930" i="5"/>
  <c r="R1081" i="5"/>
  <c r="R857" i="5"/>
  <c r="R1189" i="5"/>
  <c r="R1009" i="5"/>
  <c r="R974" i="5"/>
  <c r="R1766" i="5"/>
  <c r="R976" i="5"/>
  <c r="R886" i="5"/>
  <c r="R1553" i="5"/>
  <c r="R1080" i="5"/>
  <c r="R237" i="5"/>
  <c r="R1513" i="5"/>
  <c r="R1194" i="5"/>
  <c r="R1788" i="5"/>
  <c r="R780" i="5"/>
  <c r="R1892" i="5"/>
  <c r="R1042" i="5"/>
  <c r="R1677" i="5"/>
  <c r="R78" i="5"/>
  <c r="R1012" i="5"/>
  <c r="R1295" i="5"/>
  <c r="R1628" i="5"/>
  <c r="R779" i="5"/>
  <c r="R273" i="5"/>
  <c r="R612" i="5"/>
  <c r="R1795" i="5"/>
  <c r="R1605" i="5"/>
  <c r="R1614" i="5"/>
  <c r="R150" i="5"/>
  <c r="R1241" i="5"/>
  <c r="R1090" i="5"/>
  <c r="R1228" i="5"/>
  <c r="R1351" i="5"/>
  <c r="R430" i="5"/>
  <c r="R1207" i="5"/>
  <c r="R1223" i="5"/>
  <c r="R193" i="5"/>
  <c r="R680" i="5"/>
  <c r="R23" i="5"/>
  <c r="R1971" i="5"/>
  <c r="R1256" i="5"/>
  <c r="R376" i="5"/>
  <c r="R1496" i="5"/>
  <c r="R646" i="5"/>
  <c r="R144" i="5"/>
  <c r="R576" i="5"/>
  <c r="R1554" i="5"/>
  <c r="R36" i="5"/>
  <c r="R1162" i="5"/>
  <c r="R1916" i="5"/>
  <c r="R1713" i="5"/>
  <c r="R1786" i="5"/>
  <c r="R110" i="5"/>
  <c r="R146" i="5"/>
  <c r="R149" i="5"/>
  <c r="R1536" i="5"/>
  <c r="R1499" i="5"/>
  <c r="R1180" i="5"/>
  <c r="R1612" i="5"/>
  <c r="R1153" i="5"/>
  <c r="R840" i="5"/>
  <c r="R821" i="5"/>
  <c r="R337" i="5"/>
  <c r="R427" i="5"/>
  <c r="R1463" i="5"/>
  <c r="R248" i="5"/>
  <c r="R1257" i="5"/>
  <c r="R654" i="5"/>
  <c r="R841" i="5"/>
  <c r="R1344" i="5"/>
  <c r="R845" i="5"/>
  <c r="R1915" i="5"/>
  <c r="R726" i="5"/>
  <c r="R1672" i="5"/>
  <c r="R1205" i="5"/>
  <c r="R1836" i="5"/>
  <c r="R697" i="5"/>
  <c r="R151" i="5"/>
  <c r="R560" i="5"/>
  <c r="R557" i="5"/>
  <c r="R165" i="5"/>
  <c r="R1598" i="5"/>
  <c r="R1683" i="5"/>
  <c r="R1480" i="5"/>
  <c r="R1796" i="5"/>
  <c r="R568" i="5"/>
  <c r="R1333" i="5"/>
  <c r="R805" i="5"/>
  <c r="R27" i="5"/>
  <c r="R205" i="5"/>
  <c r="R906" i="5"/>
  <c r="R561" i="5"/>
  <c r="R1452" i="5"/>
  <c r="R1844" i="5"/>
  <c r="R1142" i="5"/>
  <c r="R204" i="5"/>
  <c r="R532" i="5"/>
  <c r="R963" i="5"/>
  <c r="R142" i="5"/>
  <c r="R1800" i="5"/>
  <c r="R658" i="5"/>
  <c r="R966" i="5"/>
  <c r="R279" i="5"/>
  <c r="R759" i="5"/>
  <c r="R1581" i="5"/>
  <c r="R973" i="5"/>
  <c r="R1174" i="5"/>
  <c r="R892" i="5"/>
  <c r="R596" i="5"/>
  <c r="R1790" i="5"/>
  <c r="R1643" i="5"/>
  <c r="R1565" i="5"/>
  <c r="R295" i="5"/>
  <c r="R940" i="5"/>
  <c r="R597" i="5"/>
  <c r="R1018" i="5"/>
  <c r="R642" i="5"/>
  <c r="R1027" i="5"/>
  <c r="R491" i="5"/>
  <c r="R164" i="5"/>
  <c r="R1845" i="5"/>
  <c r="R1111" i="5"/>
  <c r="R431" i="5"/>
  <c r="R1364" i="5"/>
  <c r="R1671" i="5"/>
  <c r="R1963" i="5"/>
  <c r="R1246" i="5"/>
  <c r="R1494" i="5"/>
  <c r="R1007" i="5"/>
  <c r="R1894" i="5"/>
  <c r="R1814" i="5"/>
  <c r="R127" i="5"/>
  <c r="R1868" i="5"/>
  <c r="R314" i="5"/>
  <c r="R1842" i="5"/>
  <c r="R1358" i="5"/>
  <c r="R1165" i="5"/>
  <c r="R764" i="5"/>
  <c r="R1747" i="5"/>
  <c r="R600" i="5"/>
  <c r="R1464" i="5"/>
  <c r="R1806" i="5"/>
  <c r="R1132" i="5"/>
  <c r="R1534" i="5"/>
  <c r="R981" i="5"/>
  <c r="R885" i="5"/>
  <c r="R823" i="5"/>
  <c r="R234" i="5"/>
  <c r="R434" i="5"/>
  <c r="R730" i="5"/>
  <c r="R724" i="5"/>
  <c r="R1935" i="5"/>
  <c r="R777" i="5"/>
  <c r="R1079" i="5"/>
  <c r="R1921" i="5"/>
  <c r="R342" i="5"/>
  <c r="R1158" i="5"/>
  <c r="R1482" i="5"/>
  <c r="R441" i="5"/>
  <c r="R250" i="5"/>
  <c r="R1314" i="5"/>
  <c r="R935" i="5"/>
  <c r="R1232" i="5"/>
  <c r="R1168" i="5"/>
  <c r="R113" i="5"/>
  <c r="R1676" i="5"/>
  <c r="R536" i="5"/>
  <c r="R496" i="5"/>
  <c r="R1045" i="5"/>
  <c r="R1034" i="5"/>
  <c r="R1216" i="5"/>
  <c r="R1396" i="5"/>
  <c r="R566" i="5"/>
  <c r="R1386" i="5"/>
  <c r="R1849" i="5"/>
  <c r="R965" i="5"/>
  <c r="R1094" i="5"/>
  <c r="R978" i="5"/>
  <c r="R1208" i="5"/>
  <c r="R1335" i="5"/>
  <c r="R161" i="5"/>
  <c r="R535" i="5"/>
  <c r="R1181" i="5"/>
  <c r="R34" i="5"/>
  <c r="R1369" i="5"/>
  <c r="R1134" i="5"/>
  <c r="R1127" i="5"/>
  <c r="R1527" i="5"/>
  <c r="R1546" i="5"/>
  <c r="R773" i="5"/>
  <c r="R1220" i="5"/>
  <c r="R1390" i="5"/>
  <c r="R105" i="5"/>
  <c r="R257" i="5"/>
  <c r="R103" i="5"/>
  <c r="R203" i="5"/>
  <c r="R512" i="5"/>
  <c r="R562" i="5"/>
  <c r="R849" i="5"/>
  <c r="R1641" i="5"/>
  <c r="R411" i="5"/>
  <c r="R294" i="5"/>
  <c r="R1835" i="5"/>
  <c r="R814" i="5"/>
  <c r="R450" i="5"/>
  <c r="R1148" i="5"/>
  <c r="R492" i="5"/>
  <c r="R1563" i="5"/>
  <c r="R1573" i="5"/>
  <c r="R927" i="5"/>
  <c r="R1361" i="5"/>
  <c r="R968" i="5"/>
  <c r="R381" i="5"/>
  <c r="R842" i="5"/>
  <c r="R1192" i="5"/>
  <c r="R1727" i="5"/>
  <c r="R1576" i="5"/>
  <c r="R1837" i="5"/>
  <c r="R249" i="5"/>
  <c r="R1627" i="5"/>
  <c r="R196" i="5"/>
  <c r="R800" i="5"/>
  <c r="R1441" i="5"/>
  <c r="R285" i="5"/>
  <c r="R327" i="5"/>
  <c r="R1930" i="5"/>
  <c r="R1341" i="5"/>
  <c r="R601" i="5"/>
  <c r="R1832" i="5"/>
  <c r="R1233" i="5"/>
  <c r="R1380" i="5"/>
  <c r="R1115" i="5"/>
  <c r="R394" i="5"/>
  <c r="R818" i="5"/>
  <c r="R762" i="5"/>
  <c r="R1002" i="5"/>
  <c r="R1210" i="5"/>
  <c r="R1183" i="5"/>
  <c r="R1381" i="5"/>
  <c r="R1036" i="5"/>
  <c r="R1516" i="5"/>
  <c r="R1332" i="5"/>
  <c r="R398" i="5"/>
  <c r="R971" i="5"/>
  <c r="R1750" i="5"/>
  <c r="R1459" i="5"/>
  <c r="R35" i="5"/>
  <c r="R1112" i="5"/>
  <c r="R1564" i="5"/>
  <c r="R355" i="5"/>
  <c r="R1485" i="5"/>
  <c r="R1072" i="5"/>
  <c r="R1515" i="5"/>
  <c r="R1631" i="5"/>
  <c r="R1875" i="5"/>
  <c r="R74" i="5"/>
  <c r="R1297" i="5"/>
  <c r="R1269" i="5"/>
  <c r="R373" i="5"/>
  <c r="R655" i="5"/>
  <c r="R21" i="5"/>
  <c r="R1634" i="5"/>
  <c r="R1154" i="5"/>
  <c r="R1025" i="5"/>
  <c r="R731" i="5"/>
  <c r="R1284" i="5"/>
  <c r="R1182" i="5"/>
  <c r="R1789" i="5"/>
  <c r="R1061" i="5"/>
  <c r="R1417" i="5"/>
  <c r="R1085" i="5"/>
  <c r="R69" i="5"/>
  <c r="R817" i="5"/>
  <c r="R1639" i="5"/>
  <c r="R1613" i="5"/>
  <c r="R293" i="5"/>
  <c r="R494" i="5"/>
  <c r="R594" i="5"/>
  <c r="R1098" i="5"/>
  <c r="R1828" i="5"/>
  <c r="R614" i="5"/>
  <c r="R1761" i="5"/>
  <c r="R471" i="5"/>
  <c r="R1325" i="5"/>
  <c r="R1722" i="5"/>
  <c r="R1528" i="5"/>
  <c r="R1366" i="5"/>
  <c r="R1732" i="5"/>
  <c r="R525" i="5"/>
  <c r="R801" i="5"/>
  <c r="R865" i="5"/>
  <c r="R1118" i="5"/>
  <c r="R1193" i="5"/>
  <c r="R1466" i="5"/>
  <c r="R994" i="5"/>
  <c r="R1687" i="5"/>
  <c r="R440" i="5"/>
  <c r="R1409" i="5"/>
  <c r="R938" i="5"/>
  <c r="R889" i="5"/>
  <c r="R1809" i="5"/>
  <c r="R1214" i="5"/>
  <c r="R1340" i="5"/>
  <c r="R1749" i="5"/>
  <c r="R403" i="5"/>
  <c r="R500" i="5"/>
  <c r="R1030" i="5"/>
  <c r="R1715" i="5"/>
  <c r="R1178" i="5"/>
  <c r="R570" i="5"/>
  <c r="R247" i="5"/>
  <c r="R639" i="5"/>
  <c r="R278" i="5"/>
  <c r="R573" i="5"/>
  <c r="R341" i="5"/>
  <c r="R1501" i="5"/>
  <c r="R72" i="5"/>
  <c r="R1419" i="5"/>
  <c r="R569" i="5"/>
  <c r="R1431" i="5"/>
  <c r="R1318" i="5"/>
  <c r="R313" i="5"/>
  <c r="R226" i="5"/>
  <c r="R866" i="5"/>
  <c r="R1195" i="5"/>
  <c r="R191" i="5"/>
  <c r="R722" i="5"/>
  <c r="R1951" i="5"/>
  <c r="R1371" i="5"/>
  <c r="R1076" i="5"/>
  <c r="R987" i="5"/>
  <c r="R1542" i="5"/>
  <c r="R370" i="5"/>
  <c r="R967" i="5"/>
  <c r="R932" i="5"/>
  <c r="R1026" i="5"/>
  <c r="R1123" i="5"/>
  <c r="R107" i="5"/>
  <c r="R269" i="5"/>
  <c r="R1679" i="5"/>
  <c r="R231" i="5"/>
  <c r="R735" i="5"/>
  <c r="R1512" i="5"/>
  <c r="R306" i="5"/>
  <c r="R443" i="5"/>
  <c r="R340" i="5"/>
  <c r="R685" i="5"/>
  <c r="R645" i="5"/>
  <c r="R354" i="5"/>
  <c r="R1481" i="5"/>
  <c r="R1037" i="5"/>
  <c r="R121" i="5"/>
  <c r="R1968" i="5"/>
  <c r="R1492" i="5"/>
  <c r="R1254" i="5"/>
  <c r="R1841" i="5"/>
  <c r="R350" i="5"/>
  <c r="R1928" i="5"/>
  <c r="R1412" i="5"/>
  <c r="R1532" i="5"/>
  <c r="R1191" i="5"/>
  <c r="R1082" i="5"/>
  <c r="R1618" i="5"/>
  <c r="R1377" i="5"/>
  <c r="R1964" i="5"/>
  <c r="R1629" i="5"/>
  <c r="R1244" i="5"/>
  <c r="R1456" i="5"/>
  <c r="R602" i="5"/>
  <c r="R331" i="5"/>
  <c r="R896" i="5"/>
  <c r="R1425" i="5"/>
  <c r="R1588" i="5"/>
  <c r="R884" i="5"/>
  <c r="R1321" i="5"/>
  <c r="R1757" i="5"/>
  <c r="R270" i="5"/>
  <c r="R104" i="5"/>
  <c r="R1354" i="5"/>
  <c r="R1281" i="5"/>
  <c r="R1477" i="5"/>
  <c r="R1133" i="5"/>
  <c r="R555" i="5"/>
  <c r="R79" i="5"/>
  <c r="R635" i="5"/>
  <c r="R423" i="5"/>
  <c r="R1102" i="5"/>
  <c r="R1121" i="5"/>
  <c r="R943" i="5"/>
  <c r="R243" i="5"/>
  <c r="R572" i="5"/>
  <c r="R516" i="5"/>
  <c r="R1934" i="5"/>
  <c r="R1804" i="5"/>
  <c r="R1331" i="5"/>
  <c r="R970" i="5"/>
  <c r="R1099" i="5"/>
  <c r="R893" i="5"/>
  <c r="R166" i="5"/>
  <c r="R855" i="5"/>
  <c r="R1399" i="5"/>
  <c r="R101" i="5"/>
  <c r="R42" i="5"/>
  <c r="R1119" i="5"/>
  <c r="R1428" i="5"/>
  <c r="R254" i="5"/>
  <c r="R408" i="5"/>
  <c r="R1706" i="5"/>
  <c r="R1004" i="5"/>
  <c r="R610" i="5"/>
  <c r="R1961" i="5"/>
  <c r="R1937" i="5"/>
  <c r="R1213" i="5"/>
  <c r="R375" i="5"/>
  <c r="R77" i="5"/>
  <c r="R1028" i="5"/>
  <c r="R1911" i="5"/>
  <c r="R291" i="5"/>
  <c r="R1537" i="5"/>
  <c r="R1053" i="5"/>
  <c r="R432" i="5"/>
  <c r="R737" i="5"/>
  <c r="R925" i="5"/>
  <c r="R812" i="5"/>
  <c r="R302" i="5"/>
  <c r="R1382" i="5"/>
  <c r="R604" i="5"/>
  <c r="R235" i="5"/>
  <c r="R1745" i="5"/>
  <c r="R1268" i="5"/>
  <c r="R242" i="5"/>
  <c r="R433" i="5"/>
  <c r="R445" i="5"/>
  <c r="R1632" i="5"/>
  <c r="R252" i="5"/>
  <c r="R1219" i="5"/>
  <c r="R379" i="5"/>
  <c r="R1584" i="5"/>
  <c r="R1954" i="5"/>
  <c r="R1535" i="5"/>
  <c r="R1439" i="5"/>
  <c r="R428" i="5"/>
  <c r="R451" i="5"/>
  <c r="R1526" i="5"/>
  <c r="R299" i="5"/>
  <c r="R1518" i="5"/>
  <c r="R1493" i="5"/>
  <c r="R1283" i="5"/>
  <c r="R1467" i="5"/>
  <c r="R1787" i="5"/>
  <c r="R637" i="5"/>
  <c r="R1839" i="5"/>
  <c r="R1721" i="5"/>
  <c r="R317" i="5"/>
  <c r="R163" i="5"/>
  <c r="R1163" i="5"/>
  <c r="R1312" i="5"/>
  <c r="R1562" i="5"/>
  <c r="R523" i="5"/>
  <c r="R652" i="5"/>
  <c r="R1029" i="5"/>
  <c r="R771" i="5"/>
  <c r="R1137" i="5"/>
  <c r="R1231" i="5"/>
  <c r="R1919" i="5"/>
  <c r="R1691" i="5"/>
  <c r="R1505" i="5"/>
  <c r="R1303" i="5"/>
  <c r="R1461" i="5"/>
  <c r="R1577" i="5"/>
  <c r="R1886" i="5"/>
  <c r="R309" i="5"/>
  <c r="R124" i="5"/>
  <c r="R1046" i="5"/>
  <c r="R1483" i="5"/>
  <c r="R702" i="5"/>
  <c r="R1217" i="5"/>
  <c r="R1474" i="5"/>
  <c r="R64" i="5"/>
  <c r="R1308" i="5"/>
  <c r="R1124" i="5"/>
  <c r="R371" i="5"/>
  <c r="R1882" i="5"/>
  <c r="R1647" i="5"/>
  <c r="R276" i="5"/>
  <c r="R1602" i="5"/>
  <c r="R1311" i="5"/>
  <c r="R336" i="5"/>
  <c r="R405" i="5"/>
  <c r="R41" i="5"/>
  <c r="R864" i="5"/>
  <c r="R159" i="5"/>
  <c r="R1708" i="5"/>
  <c r="R1855" i="5"/>
  <c r="R1552" i="5"/>
  <c r="R1686" i="5"/>
  <c r="R1834" i="5"/>
  <c r="R611" i="5"/>
  <c r="R1556" i="5"/>
  <c r="R1444" i="5"/>
  <c r="R495" i="5"/>
  <c r="R195" i="5"/>
  <c r="R1551" i="5"/>
  <c r="R1545" i="5"/>
  <c r="R1170" i="5"/>
  <c r="R360" i="5"/>
  <c r="R1569" i="5"/>
  <c r="R515" i="5"/>
  <c r="R997" i="5"/>
  <c r="R39" i="5"/>
  <c r="R366" i="5"/>
  <c r="R1054" i="5"/>
  <c r="R1398" i="5"/>
  <c r="R1405" i="5"/>
  <c r="R825" i="5"/>
  <c r="R1557" i="5"/>
  <c r="R1015" i="5"/>
  <c r="R811" i="5"/>
  <c r="R499" i="5"/>
  <c r="R533" i="5"/>
  <c r="R1392" i="5"/>
  <c r="R660" i="5"/>
  <c r="R485" i="5"/>
  <c r="R761" i="5"/>
  <c r="R310" i="5"/>
  <c r="R1294" i="5"/>
  <c r="R397" i="5"/>
  <c r="R329" i="5"/>
  <c r="R1684" i="5"/>
  <c r="R1255" i="5"/>
  <c r="R311" i="5"/>
  <c r="R263" i="5"/>
  <c r="R1038" i="5"/>
  <c r="R372" i="5"/>
  <c r="R899" i="5"/>
  <c r="R598" i="5"/>
  <c r="R799" i="5"/>
  <c r="R1429" i="5"/>
  <c r="R620" i="5"/>
  <c r="S2" i="5"/>
  <c r="R307" i="5"/>
  <c r="R1585" i="5"/>
  <c r="R1953" i="5"/>
  <c r="R783" i="5"/>
  <c r="R1156" i="5"/>
  <c r="R1973" i="5"/>
  <c r="R1728" i="5"/>
  <c r="R723" i="5"/>
  <c r="R239" i="5"/>
  <c r="R1234" i="5"/>
  <c r="R281" i="5"/>
  <c r="R326" i="5"/>
  <c r="R1437" i="5"/>
  <c r="R68" i="5"/>
  <c r="R1078" i="5"/>
  <c r="R367" i="5"/>
  <c r="R1011" i="5"/>
  <c r="R1619" i="5"/>
  <c r="R1719" i="5"/>
  <c r="R1125" i="5"/>
  <c r="R1201" i="5"/>
  <c r="R1107" i="5"/>
  <c r="R421" i="5"/>
  <c r="R1454" i="5"/>
  <c r="R1410" i="5"/>
  <c r="R524" i="5"/>
  <c r="R822" i="5"/>
  <c r="R931" i="5"/>
  <c r="R902" i="5"/>
  <c r="R1725" i="5"/>
  <c r="R387" i="5"/>
  <c r="R305" i="5"/>
  <c r="R436" i="5"/>
  <c r="R266" i="5"/>
  <c r="R1597" i="5"/>
  <c r="R1051" i="5"/>
  <c r="R1116" i="5"/>
  <c r="R514" i="5"/>
  <c r="R745" i="5"/>
  <c r="R859" i="5"/>
  <c r="R83" i="5"/>
  <c r="R1914" i="5"/>
  <c r="R81" i="5"/>
  <c r="R418" i="5"/>
  <c r="R158" i="5"/>
  <c r="R763" i="5"/>
  <c r="R286" i="5"/>
  <c r="R240" i="5"/>
  <c r="R1264" i="5"/>
  <c r="R19" i="5"/>
  <c r="R194" i="5"/>
  <c r="R368" i="5"/>
  <c r="R1917" i="5"/>
  <c r="R29" i="5"/>
  <c r="R1320" i="5"/>
  <c r="R1561" i="5"/>
  <c r="R1471" i="5"/>
  <c r="R296" i="5"/>
  <c r="R1307" i="5"/>
  <c r="R298" i="5"/>
  <c r="R1723" i="5"/>
  <c r="R734" i="5"/>
  <c r="R1224" i="5"/>
  <c r="R1161" i="5"/>
  <c r="R1423" i="5"/>
  <c r="R1395" i="5"/>
  <c r="R1530" i="5"/>
  <c r="R891" i="5"/>
  <c r="R678" i="5"/>
  <c r="R1160" i="5"/>
  <c r="R1301" i="5"/>
  <c r="R1517" i="5"/>
  <c r="R605" i="5"/>
  <c r="R1811" i="5"/>
  <c r="R442" i="5"/>
  <c r="R143" i="5"/>
  <c r="R802" i="5"/>
  <c r="R1172" i="5"/>
  <c r="R740" i="5"/>
  <c r="R923" i="5"/>
  <c r="R1049" i="5"/>
  <c r="R356" i="5"/>
  <c r="R1251" i="5"/>
  <c r="R1289" i="5"/>
  <c r="R1226" i="5"/>
  <c r="R1000" i="5"/>
  <c r="R1893" i="5"/>
  <c r="R487" i="5"/>
  <c r="R1507" i="5"/>
  <c r="R1149" i="5"/>
  <c r="R1508" i="5"/>
  <c r="R1912" i="5"/>
  <c r="R1549" i="5"/>
  <c r="R1717" i="5"/>
  <c r="R739" i="5"/>
  <c r="R1955" i="5"/>
  <c r="R1403" i="5"/>
  <c r="R1039" i="5"/>
  <c r="R122" i="5"/>
  <c r="R1248" i="5"/>
  <c r="R1290" i="5"/>
  <c r="R116" i="5"/>
  <c r="R1021" i="5"/>
  <c r="R1927" i="5"/>
  <c r="R1506" i="5"/>
  <c r="R1005" i="5"/>
  <c r="R1674" i="5"/>
  <c r="R1117" i="5"/>
  <c r="R706" i="5"/>
  <c r="R1424" i="5"/>
  <c r="R1393" i="5"/>
  <c r="R363" i="5"/>
  <c r="R454" i="5"/>
  <c r="R1958" i="5"/>
  <c r="R1048" i="5"/>
  <c r="R484" i="5"/>
  <c r="R969" i="5"/>
  <c r="R1200" i="5"/>
  <c r="R1617" i="5"/>
  <c r="R346" i="5"/>
  <c r="R824" i="5"/>
  <c r="R1001" i="5"/>
  <c r="R255" i="5"/>
  <c r="R25" i="5"/>
  <c r="R1097" i="5"/>
  <c r="R1016" i="5"/>
  <c r="R653" i="5"/>
  <c r="R1447" i="5"/>
  <c r="R1615" i="5"/>
  <c r="R409" i="5"/>
  <c r="R776" i="5"/>
  <c r="R980" i="5"/>
  <c r="R1326" i="5"/>
  <c r="R1265" i="5"/>
  <c r="R1397" i="5"/>
  <c r="R782" i="5"/>
  <c r="R75" i="5"/>
  <c r="R280" i="5"/>
  <c r="R806" i="5"/>
  <c r="R1060" i="5"/>
  <c r="R1798" i="5"/>
  <c r="R1876" i="5"/>
  <c r="R1063" i="5"/>
  <c r="R618" i="5"/>
  <c r="R1013" i="5"/>
  <c r="R1143" i="5"/>
  <c r="R1450" i="5"/>
  <c r="R529" i="5"/>
  <c r="R1883" i="5"/>
  <c r="R319" i="5"/>
  <c r="R1336" i="5"/>
  <c r="R1931" i="5"/>
  <c r="R1791" i="5"/>
  <c r="R1831" i="5"/>
  <c r="R271" i="5"/>
  <c r="R1555" i="5"/>
  <c r="R1578" i="5"/>
  <c r="R1891" i="5"/>
  <c r="R1135" i="5"/>
  <c r="R1276" i="5"/>
  <c r="R1324" i="5"/>
  <c r="R1689" i="5"/>
  <c r="R1413" i="5"/>
  <c r="R318" i="5"/>
  <c r="R1524" i="5"/>
  <c r="R444" i="5"/>
  <c r="R206" i="5"/>
  <c r="R1066" i="5"/>
  <c r="R1924" i="5"/>
  <c r="R1109" i="5"/>
  <c r="R1596" i="5"/>
  <c r="R1415" i="5"/>
  <c r="R1272" i="5"/>
  <c r="R1144" i="5"/>
  <c r="R1446" i="5"/>
  <c r="R964" i="5"/>
  <c r="R1128" i="5"/>
  <c r="R1140" i="5"/>
  <c r="R688" i="5"/>
  <c r="R659" i="5"/>
  <c r="R184" i="5"/>
  <c r="R1384" i="5"/>
  <c r="R1259" i="5"/>
  <c r="R238" i="5"/>
  <c r="R1136" i="5"/>
  <c r="R1646" i="5"/>
  <c r="R321" i="5"/>
  <c r="R335" i="5"/>
  <c r="R1252" i="5"/>
  <c r="R490" i="5"/>
  <c r="R1488" i="5"/>
  <c r="R1209" i="5"/>
  <c r="R1041" i="5"/>
  <c r="R1752" i="5"/>
  <c r="R401" i="5"/>
  <c r="R148" i="5"/>
  <c r="R1746" i="5"/>
  <c r="R152" i="5"/>
  <c r="R1608" i="5"/>
  <c r="R1198" i="5"/>
  <c r="R417" i="5"/>
  <c r="R288" i="5"/>
  <c r="R369" i="5"/>
  <c r="R615" i="5"/>
  <c r="R358" i="5"/>
  <c r="R1976" i="5"/>
  <c r="R412" i="5"/>
  <c r="R603" i="5"/>
  <c r="R1239" i="5"/>
  <c r="R399" i="5"/>
  <c r="R1969" i="5"/>
  <c r="R1093" i="5"/>
  <c r="R1595" i="5"/>
  <c r="R1833" i="5"/>
  <c r="R1763" i="5"/>
  <c r="R413" i="5"/>
  <c r="R1092" i="5"/>
  <c r="R946" i="5"/>
  <c r="R924" i="5"/>
  <c r="R1058" i="5"/>
  <c r="R1402" i="5"/>
  <c r="R1469" i="5"/>
  <c r="R404" i="5"/>
  <c r="R157" i="5"/>
  <c r="R1008" i="5"/>
  <c r="R1793" i="5"/>
  <c r="R224" i="5"/>
  <c r="R1327" i="5"/>
  <c r="R661" i="5"/>
  <c r="R1611" i="5"/>
  <c r="R426" i="5"/>
  <c r="R936" i="5"/>
  <c r="R1113" i="5"/>
  <c r="R622" i="5"/>
  <c r="R386" i="5"/>
  <c r="R1799" i="5"/>
  <c r="R1540" i="5"/>
  <c r="R1096" i="5"/>
  <c r="R1108" i="5"/>
  <c r="R520" i="5"/>
  <c r="R1260" i="5"/>
  <c r="R850" i="5"/>
  <c r="R1279" i="5"/>
  <c r="R1367" i="5"/>
  <c r="R1533" i="5"/>
  <c r="R537" i="5"/>
  <c r="R1754" i="5"/>
  <c r="R1582" i="5"/>
  <c r="R977" i="5"/>
  <c r="R577" i="5"/>
  <c r="R1291" i="5"/>
  <c r="R1222" i="5"/>
  <c r="R1567" i="5"/>
  <c r="R1416" i="5"/>
  <c r="R1847" i="5"/>
  <c r="R1388" i="5"/>
  <c r="R809" i="5"/>
  <c r="R301" i="5"/>
  <c r="R1965" i="5"/>
  <c r="R1764" i="5"/>
  <c r="R359" i="5"/>
  <c r="R197" i="5"/>
  <c r="R393" i="5"/>
  <c r="R1055" i="5"/>
  <c r="R106" i="5"/>
  <c r="R945" i="5"/>
  <c r="R1681" i="5"/>
  <c r="R1972" i="5"/>
  <c r="R1498" i="5"/>
  <c r="R1110" i="5"/>
  <c r="R1592" i="5"/>
  <c r="R65" i="5"/>
  <c r="R851" i="5"/>
  <c r="R854" i="5"/>
  <c r="R1840" i="5"/>
  <c r="R422" i="5"/>
  <c r="R26" i="5"/>
  <c r="R1773" i="5"/>
  <c r="R1293" i="5"/>
  <c r="R847" i="5"/>
  <c r="R1139" i="5"/>
  <c r="R1274" i="5"/>
  <c r="R565" i="5"/>
  <c r="R1962" i="5"/>
  <c r="R736" i="5"/>
  <c r="R1075" i="5"/>
  <c r="R109" i="5"/>
  <c r="R1575" i="5"/>
  <c r="R1574" i="5"/>
  <c r="R1616" i="5"/>
  <c r="R232" i="5"/>
  <c r="R160" i="5"/>
  <c r="R112" i="5"/>
  <c r="R1070" i="5"/>
  <c r="R1640" i="5"/>
  <c r="R742" i="5"/>
  <c r="R1406" i="5"/>
  <c r="R1465" i="5"/>
  <c r="R277" i="5"/>
  <c r="R1830" i="5"/>
  <c r="R1357" i="5"/>
  <c r="R1644" i="5"/>
  <c r="R1159" i="5"/>
  <c r="R1190" i="5"/>
  <c r="R733" i="5"/>
  <c r="R894" i="5"/>
  <c r="R1250" i="5"/>
  <c r="R1626" i="5"/>
  <c r="R1848" i="5"/>
  <c r="R907" i="5"/>
  <c r="R1571" i="5"/>
  <c r="R86" i="5"/>
  <c r="R1391" i="5"/>
  <c r="R339" i="5"/>
  <c r="R435" i="5"/>
  <c r="R1071" i="5"/>
  <c r="R774" i="5"/>
  <c r="R425" i="5"/>
  <c r="R1177" i="5"/>
  <c r="R1052" i="5"/>
  <c r="R1422" i="5"/>
  <c r="R364" i="5"/>
  <c r="R198" i="5"/>
  <c r="R1095" i="5"/>
  <c r="R1610" i="5"/>
  <c r="R656" i="5"/>
  <c r="R1305" i="5"/>
  <c r="R770" i="5"/>
  <c r="R1077" i="5"/>
  <c r="R448" i="5"/>
  <c r="R1637" i="5"/>
  <c r="R1292" i="5"/>
  <c r="R1373" i="5"/>
  <c r="R1458" i="5"/>
  <c r="R145" i="5"/>
  <c r="R1184" i="5"/>
  <c r="R975" i="5"/>
  <c r="R1967" i="5"/>
  <c r="R929" i="5"/>
  <c r="R1753" i="5"/>
  <c r="R1462" i="5"/>
  <c r="R758" i="5"/>
  <c r="R264" i="5"/>
  <c r="R153" i="5"/>
  <c r="R316" i="5"/>
  <c r="R682" i="5"/>
  <c r="R843" i="5"/>
  <c r="R482" i="5"/>
  <c r="R1378" i="5"/>
  <c r="R227" i="5"/>
  <c r="R862" i="5"/>
  <c r="R1767" i="5"/>
  <c r="R1547" i="5"/>
  <c r="R452" i="5"/>
  <c r="R322" i="5"/>
  <c r="R449" i="5"/>
  <c r="R1714" i="5"/>
  <c r="R1504" i="5"/>
  <c r="R531" i="5"/>
  <c r="R1313" i="5"/>
  <c r="R609" i="5"/>
  <c r="R323" i="5"/>
  <c r="R328" i="5"/>
  <c r="R1338" i="5"/>
  <c r="R738" i="5"/>
  <c r="R1621" i="5"/>
  <c r="R446" i="5"/>
  <c r="R378" i="5"/>
  <c r="R897" i="5"/>
  <c r="R900" i="5"/>
  <c r="R382" i="5"/>
  <c r="R1624" i="5"/>
  <c r="R1359" i="5"/>
  <c r="R1680" i="5"/>
  <c r="R1514" i="5"/>
  <c r="R1282" i="5"/>
  <c r="R320" i="5"/>
  <c r="R934" i="5"/>
  <c r="R1374" i="5"/>
  <c r="R1665" i="5"/>
  <c r="R1242" i="5"/>
  <c r="R1330" i="5"/>
  <c r="R282" i="5"/>
  <c r="R807" i="5"/>
  <c r="R781" i="5"/>
  <c r="R765" i="5"/>
  <c r="R1376" i="5"/>
  <c r="R199" i="5"/>
  <c r="R1688" i="5"/>
  <c r="R486" i="5"/>
  <c r="R686" i="5"/>
  <c r="R1421" i="5"/>
  <c r="R1807" i="5"/>
  <c r="R297" i="5"/>
  <c r="R1510" i="5"/>
  <c r="R905" i="5"/>
  <c r="R1890" i="5"/>
  <c r="R657" i="5"/>
  <c r="R693" i="5"/>
  <c r="R287" i="5"/>
  <c r="R1010" i="5"/>
  <c r="R1346" i="5"/>
  <c r="R1663" i="5"/>
  <c r="R1604" i="5"/>
  <c r="R651" i="5"/>
  <c r="R66" i="5"/>
  <c r="R933" i="5"/>
  <c r="R1024" i="5"/>
  <c r="R727" i="5"/>
  <c r="R406" i="5"/>
  <c r="R111" i="5"/>
  <c r="R1363" i="5"/>
  <c r="R1509" i="5"/>
  <c r="R1074" i="5"/>
  <c r="R1590" i="5"/>
  <c r="R380" i="5"/>
  <c r="R1910" i="5"/>
  <c r="R1705" i="5"/>
  <c r="R455" i="5"/>
  <c r="R1519" i="5"/>
  <c r="R1440" i="5"/>
  <c r="R1434" i="5"/>
  <c r="R937" i="5"/>
  <c r="R1455" i="5"/>
  <c r="R810" i="5"/>
  <c r="R571" i="5"/>
  <c r="R721" i="5"/>
  <c r="R1586" i="5"/>
  <c r="R265" i="5"/>
  <c r="R887" i="5"/>
  <c r="R290" i="5"/>
  <c r="R1411" i="5"/>
  <c r="R1240" i="5"/>
  <c r="R82" i="5"/>
  <c r="R718" i="5"/>
  <c r="R1404" i="5"/>
  <c r="R289" i="5"/>
  <c r="R778" i="5"/>
  <c r="R167" i="5"/>
  <c r="R1387" i="5"/>
  <c r="R1022" i="5"/>
  <c r="R538" i="5"/>
  <c r="R856" i="5"/>
  <c r="R1712" i="5"/>
  <c r="R1538" i="5"/>
  <c r="R687" i="5"/>
  <c r="R1266" i="5"/>
  <c r="R692" i="5"/>
  <c r="R60" i="5"/>
  <c r="R989" i="5"/>
  <c r="R534" i="5"/>
  <c r="R1650" i="5"/>
  <c r="R489" i="5"/>
  <c r="R1275" i="5"/>
  <c r="R1559" i="5"/>
  <c r="R1287" i="5"/>
  <c r="R70" i="5"/>
  <c r="R1704" i="5"/>
  <c r="R1271" i="5"/>
  <c r="R1685" i="5"/>
  <c r="R1019" i="5"/>
  <c r="R939" i="5"/>
  <c r="R705" i="5"/>
  <c r="R1850" i="5"/>
  <c r="R392" i="5"/>
  <c r="R1487" i="5"/>
  <c r="R396" i="5"/>
  <c r="R1803" i="5"/>
  <c r="R690" i="5"/>
  <c r="R481" i="5"/>
  <c r="R1100" i="5"/>
  <c r="R71" i="5"/>
  <c r="R1670" i="5"/>
  <c r="R903" i="5"/>
  <c r="R1645" i="5"/>
  <c r="R1197" i="5"/>
  <c r="R606" i="5"/>
  <c r="R1286" i="5"/>
  <c r="R1375" i="5"/>
  <c r="R1356" i="5"/>
  <c r="R1922" i="5"/>
  <c r="R1716" i="5"/>
  <c r="R848" i="5"/>
  <c r="R1594" i="5"/>
  <c r="R922" i="5"/>
  <c r="R986" i="5"/>
  <c r="R1141" i="5"/>
  <c r="R1043" i="5"/>
  <c r="R992" i="5"/>
  <c r="R1309" i="5"/>
  <c r="R1389" i="5"/>
  <c r="R1186" i="5"/>
  <c r="R1636" i="5"/>
  <c r="R1889" i="5"/>
  <c r="R858" i="5"/>
  <c r="R202" i="5"/>
  <c r="R1918" i="5"/>
  <c r="R768" i="5"/>
  <c r="R882" i="5"/>
  <c r="R1468" i="5"/>
  <c r="R863" i="5"/>
  <c r="R1169" i="5"/>
  <c r="R741" i="5"/>
  <c r="R1765" i="5"/>
  <c r="R1023" i="5"/>
  <c r="R1365" i="5"/>
  <c r="R1245" i="5"/>
  <c r="R1006" i="5"/>
  <c r="R1432" i="5"/>
  <c r="R1667" i="5"/>
  <c r="R1878" i="5"/>
  <c r="R616" i="5"/>
  <c r="R402" i="5"/>
  <c r="R1808" i="5"/>
  <c r="R414" i="5"/>
  <c r="R679" i="5"/>
  <c r="R1339" i="5"/>
  <c r="R1243" i="5"/>
  <c r="R1062" i="5"/>
  <c r="R1769" i="5"/>
  <c r="R996" i="5"/>
  <c r="R348" i="5"/>
  <c r="R1150" i="5"/>
  <c r="R1548" i="5"/>
  <c r="R245" i="5"/>
  <c r="R719" i="5"/>
  <c r="R541" i="5"/>
  <c r="R201" i="5"/>
  <c r="R1088" i="5"/>
  <c r="R559" i="5"/>
  <c r="R1583" i="5"/>
  <c r="R114" i="5"/>
  <c r="R1638" i="5"/>
  <c r="R1960" i="5"/>
  <c r="R501" i="5"/>
  <c r="R1146" i="5"/>
  <c r="R558" i="5"/>
  <c r="R1682" i="5"/>
  <c r="R155" i="5"/>
  <c r="R1606" i="5"/>
  <c r="R983" i="5"/>
  <c r="R1014" i="5"/>
  <c r="R260" i="5"/>
  <c r="R982" i="5"/>
  <c r="R1350" i="5"/>
  <c r="R595" i="5"/>
  <c r="R1003" i="5"/>
  <c r="R209" i="5"/>
  <c r="R617" i="5"/>
  <c r="R1317" i="5"/>
  <c r="R1503" i="5"/>
  <c r="R1475" i="5"/>
  <c r="R767" i="5"/>
  <c r="R1718" i="5"/>
  <c r="R1635" i="5"/>
  <c r="R253" i="5"/>
  <c r="R681" i="5"/>
  <c r="R1418" i="5"/>
  <c r="R391" i="5"/>
  <c r="R262" i="5"/>
  <c r="R230" i="5"/>
  <c r="R1249" i="5"/>
  <c r="R189" i="5"/>
  <c r="R419" i="5"/>
  <c r="R185" i="5"/>
  <c r="R1568" i="5"/>
  <c r="R1263" i="5"/>
  <c r="R619" i="5"/>
  <c r="R300" i="5"/>
  <c r="R1236" i="5"/>
  <c r="R556" i="5"/>
  <c r="R1067" i="5"/>
  <c r="R38" i="5"/>
  <c r="R1531" i="5"/>
  <c r="R784" i="5"/>
  <c r="R1666" i="5"/>
  <c r="R766" i="5"/>
  <c r="R890" i="5"/>
  <c r="R725" i="5"/>
  <c r="R1550" i="5"/>
  <c r="R1299" i="5"/>
  <c r="R1523" i="5"/>
  <c r="R233" i="5"/>
  <c r="R123" i="5"/>
  <c r="R699" i="5"/>
  <c r="R607" i="5"/>
  <c r="R1322" i="5"/>
  <c r="R1235" i="5"/>
  <c r="R1306" i="5"/>
  <c r="R377" i="5"/>
  <c r="R274" i="5"/>
  <c r="R636" i="5"/>
  <c r="R1601" i="5"/>
  <c r="R1664" i="5"/>
  <c r="R1187" i="5"/>
  <c r="R1952" i="5"/>
  <c r="R694" i="5"/>
  <c r="R1328" i="5"/>
  <c r="R63" i="5"/>
  <c r="R901" i="5"/>
  <c r="R228" i="5"/>
  <c r="R1448" i="5"/>
  <c r="R1885" i="5"/>
  <c r="R1449" i="5"/>
  <c r="R1603" i="5"/>
  <c r="R599" i="5"/>
  <c r="R803" i="5"/>
  <c r="R388" i="5"/>
  <c r="R696" i="5"/>
  <c r="R1470" i="5"/>
  <c r="R259" i="5"/>
  <c r="R343" i="5"/>
  <c r="R1285" i="5"/>
  <c r="R1457" i="5"/>
  <c r="R497" i="5"/>
  <c r="R115" i="5"/>
  <c r="R1221" i="5"/>
  <c r="R695" i="5"/>
  <c r="R638" i="5"/>
  <c r="R1726" i="5"/>
  <c r="R324" i="5"/>
  <c r="R1755" i="5"/>
  <c r="R1262" i="5"/>
  <c r="R22" i="5"/>
  <c r="R1543" i="5"/>
  <c r="R1933" i="5"/>
  <c r="R156" i="5"/>
  <c r="R207" i="5"/>
  <c r="R1056" i="5"/>
  <c r="R439" i="5"/>
  <c r="R45" i="5"/>
  <c r="R424" i="5"/>
  <c r="R1106" i="5"/>
  <c r="R528" i="5"/>
  <c r="R1871" i="5"/>
  <c r="R334" i="5"/>
  <c r="R647" i="5"/>
  <c r="R268" i="5"/>
  <c r="R477" i="5"/>
  <c r="R479" i="5"/>
  <c r="R304" i="5"/>
  <c r="R1247" i="5"/>
  <c r="R480" i="5"/>
  <c r="R540" i="5"/>
  <c r="R438" i="5"/>
  <c r="R30" i="5"/>
  <c r="R447" i="5"/>
  <c r="R1342" i="5"/>
  <c r="R261" i="5"/>
  <c r="R1188" i="5"/>
  <c r="R1843" i="5"/>
  <c r="R815" i="5"/>
  <c r="R345" i="5"/>
  <c r="R1370" i="5"/>
  <c r="R1089" i="5"/>
  <c r="R1870" i="5"/>
  <c r="R188" i="5"/>
  <c r="R1794" i="5"/>
  <c r="R476" i="5"/>
  <c r="R1925" i="5"/>
  <c r="R1438" i="5"/>
  <c r="R578" i="5"/>
  <c r="R1476" i="5"/>
  <c r="R1130" i="5"/>
  <c r="R1851" i="5"/>
  <c r="R1709" i="5"/>
  <c r="R1104" i="5"/>
  <c r="R746" i="5"/>
  <c r="R1173" i="5"/>
  <c r="R126" i="5"/>
  <c r="R1884" i="5"/>
  <c r="R1846" i="5"/>
  <c r="R554" i="5"/>
  <c r="R700" i="5"/>
  <c r="R844" i="5"/>
  <c r="R1805" i="5"/>
  <c r="R881" i="5"/>
  <c r="R1478" i="5"/>
  <c r="R1105" i="5"/>
  <c r="R1838" i="5"/>
  <c r="R985" i="5"/>
  <c r="R284" i="5"/>
  <c r="R168" i="5"/>
  <c r="R1445" i="5"/>
  <c r="R1362" i="5"/>
  <c r="R1630" i="5"/>
  <c r="R1334" i="5"/>
  <c r="R683" i="5"/>
  <c r="R1599" i="5"/>
  <c r="R1040" i="5"/>
  <c r="R1642" i="5"/>
  <c r="R453" i="5"/>
  <c r="R190" i="5"/>
  <c r="R883" i="5"/>
  <c r="R1966" i="5"/>
  <c r="R154" i="5"/>
  <c r="R1932" i="5"/>
  <c r="R1593" i="5"/>
  <c r="R1227" i="5"/>
  <c r="R623" i="5"/>
  <c r="R241" i="5"/>
  <c r="R1315" i="5"/>
  <c r="R1379" i="5"/>
  <c r="R827" i="5"/>
  <c r="R1759" i="5"/>
  <c r="R43" i="5"/>
  <c r="R1202" i="5"/>
  <c r="R1489" i="5"/>
  <c r="R1353" i="5"/>
  <c r="R1622" i="5"/>
  <c r="R1829" i="5"/>
  <c r="R1084" i="5"/>
  <c r="R728" i="5"/>
  <c r="R853" i="5"/>
  <c r="R1206" i="5"/>
  <c r="R1668" i="5"/>
  <c r="R1579" i="5"/>
  <c r="R1560" i="5"/>
  <c r="R947" i="5"/>
  <c r="R1211" i="5"/>
  <c r="R118" i="5"/>
  <c r="R998" i="5"/>
  <c r="R120" i="5"/>
  <c r="R1433" i="5"/>
  <c r="R1204" i="5"/>
  <c r="R1394" i="5"/>
  <c r="R125" i="5"/>
  <c r="R948" i="5"/>
  <c r="R225" i="5"/>
  <c r="R898" i="5"/>
  <c r="R1300" i="5"/>
  <c r="R1495" i="5"/>
  <c r="R395" i="5"/>
  <c r="R1400" i="5"/>
  <c r="R1430" i="5"/>
  <c r="R1176" i="5"/>
  <c r="R1385" i="5"/>
  <c r="R1529" i="5"/>
  <c r="R775" i="5"/>
  <c r="R1033" i="5"/>
  <c r="R1879" i="5"/>
  <c r="R383" i="5"/>
  <c r="Q1278" i="5"/>
  <c r="Q1525" i="5"/>
  <c r="Q292" i="5"/>
  <c r="Q415" i="5"/>
  <c r="Q1607" i="5"/>
  <c r="Q1319" i="5"/>
  <c r="Q1443" i="5"/>
  <c r="Q1114" i="5"/>
  <c r="Q1073" i="5"/>
  <c r="Q1401" i="5"/>
  <c r="Q991" i="5"/>
  <c r="Q251" i="5"/>
  <c r="Q1566" i="5"/>
  <c r="Q1360" i="5"/>
  <c r="Q1155" i="5"/>
  <c r="Q1237" i="5"/>
  <c r="Q374" i="5"/>
  <c r="Q1032" i="5"/>
  <c r="N13" i="7"/>
  <c r="N46" i="6"/>
  <c r="N1987" i="5"/>
  <c r="N1988" i="5" s="1"/>
  <c r="X6" i="16"/>
  <c r="W7" i="16"/>
  <c r="W35" i="16"/>
  <c r="W15" i="9"/>
  <c r="Q40" i="52"/>
  <c r="Q47" i="52"/>
  <c r="T16" i="9"/>
  <c r="U37" i="16"/>
  <c r="Z10" i="16"/>
  <c r="Z5" i="12"/>
  <c r="Z6" i="12" s="1"/>
  <c r="Q13" i="32"/>
  <c r="Q56" i="32" s="1"/>
  <c r="Q42" i="52"/>
  <c r="Q48" i="52"/>
  <c r="U16" i="16"/>
  <c r="V2" i="16"/>
  <c r="Q7" i="4"/>
  <c r="Q65" i="4" s="1"/>
  <c r="S5" i="58"/>
  <c r="S37" i="2"/>
  <c r="S134" i="2" s="1"/>
  <c r="S5" i="32"/>
  <c r="S31" i="32" s="1"/>
  <c r="S6" i="29"/>
  <c r="S20" i="12"/>
  <c r="S5" i="31"/>
  <c r="S5" i="50"/>
  <c r="S6" i="28"/>
  <c r="S5" i="4"/>
  <c r="S5" i="52"/>
  <c r="S6" i="30"/>
  <c r="Q28" i="2"/>
  <c r="Q125" i="2" s="1"/>
  <c r="R22" i="52"/>
  <c r="R8" i="52"/>
  <c r="R21" i="52"/>
  <c r="R32" i="52"/>
  <c r="R35" i="52"/>
  <c r="R19" i="52"/>
  <c r="R28" i="52"/>
  <c r="R29" i="52"/>
  <c r="R26" i="52"/>
  <c r="R33" i="52"/>
  <c r="R16" i="52"/>
  <c r="R14" i="52"/>
  <c r="R30" i="52"/>
  <c r="R34" i="52"/>
  <c r="R31" i="52"/>
  <c r="R15" i="52"/>
  <c r="R13" i="52"/>
  <c r="R27" i="52"/>
  <c r="R36" i="52"/>
  <c r="R6" i="52"/>
  <c r="R6" i="31"/>
  <c r="P19" i="2"/>
  <c r="P116" i="2" s="1"/>
  <c r="K9" i="12"/>
  <c r="J21" i="12"/>
  <c r="Q45" i="52"/>
  <c r="T17" i="16"/>
  <c r="T5" i="30"/>
  <c r="T4" i="4"/>
  <c r="T5" i="29"/>
  <c r="T5" i="28"/>
  <c r="Q19" i="4"/>
  <c r="R14" i="50"/>
  <c r="R6" i="50"/>
  <c r="R173" i="29"/>
  <c r="R21" i="50" s="1"/>
  <c r="P25" i="2"/>
  <c r="P122" i="2" s="1"/>
  <c r="Q39" i="52"/>
  <c r="R26" i="32"/>
  <c r="R30" i="32"/>
  <c r="R28" i="32"/>
  <c r="R29" i="32"/>
  <c r="R36" i="32"/>
  <c r="R66" i="32" s="1"/>
  <c r="R6" i="32"/>
  <c r="R6" i="58"/>
  <c r="Q41" i="52"/>
  <c r="O116" i="2"/>
  <c r="P69" i="4"/>
  <c r="P60" i="4"/>
  <c r="O25" i="2"/>
  <c r="N112" i="2"/>
  <c r="P21" i="28"/>
  <c r="O28" i="28"/>
  <c r="O40" i="28"/>
  <c r="Q16" i="28"/>
  <c r="P15" i="28"/>
  <c r="Q14" i="28"/>
  <c r="P13" i="28"/>
  <c r="P12" i="28"/>
  <c r="Q39" i="28"/>
  <c r="P36" i="28"/>
  <c r="P25" i="28"/>
  <c r="P24" i="28"/>
  <c r="P37" i="28"/>
  <c r="Q27" i="28"/>
  <c r="P26" i="28"/>
  <c r="V2" i="4" l="1"/>
  <c r="S21" i="4"/>
  <c r="S31" i="4"/>
  <c r="S25" i="4"/>
  <c r="S23" i="4"/>
  <c r="S20" i="4"/>
  <c r="S32" i="4"/>
  <c r="S22" i="4"/>
  <c r="S24" i="4"/>
  <c r="S26" i="4"/>
  <c r="S30" i="4"/>
  <c r="S28" i="4"/>
  <c r="S29" i="4"/>
  <c r="S27" i="4"/>
  <c r="W97" i="29"/>
  <c r="W51" i="29" s="1"/>
  <c r="R27" i="32"/>
  <c r="R63" i="32" s="1"/>
  <c r="Q19" i="28"/>
  <c r="Q19" i="30" s="1"/>
  <c r="P30" i="28"/>
  <c r="Q30" i="28" s="1"/>
  <c r="Q64" i="52"/>
  <c r="Q61" i="52" s="1"/>
  <c r="S54" i="52"/>
  <c r="S55" i="52"/>
  <c r="R63" i="52"/>
  <c r="R62" i="52"/>
  <c r="R53" i="52"/>
  <c r="U9" i="16"/>
  <c r="U49" i="6"/>
  <c r="W99" i="29"/>
  <c r="W53" i="29" s="1"/>
  <c r="O83" i="29"/>
  <c r="O37" i="29" s="1"/>
  <c r="U90" i="29"/>
  <c r="U44" i="29" s="1"/>
  <c r="U96" i="29"/>
  <c r="U50" i="29" s="1"/>
  <c r="U93" i="29"/>
  <c r="U47" i="29" s="1"/>
  <c r="U92" i="29"/>
  <c r="U46" i="29" s="1"/>
  <c r="W98" i="29"/>
  <c r="W52" i="29" s="1"/>
  <c r="R49" i="29"/>
  <c r="N43" i="29"/>
  <c r="Q134" i="29"/>
  <c r="Q58" i="29"/>
  <c r="R102" i="29" s="1"/>
  <c r="R205" i="29" s="1"/>
  <c r="S38" i="32"/>
  <c r="S68" i="32" s="1"/>
  <c r="S30" i="2" s="1"/>
  <c r="S127" i="2" s="1"/>
  <c r="S44" i="32"/>
  <c r="Q127" i="2"/>
  <c r="S40" i="2"/>
  <c r="S39" i="32"/>
  <c r="S69" i="32" s="1"/>
  <c r="S31" i="2" s="1"/>
  <c r="S128" i="2" s="1"/>
  <c r="F137" i="2"/>
  <c r="P34" i="30"/>
  <c r="P66" i="30" s="1"/>
  <c r="AL236" i="58"/>
  <c r="AF236" i="58"/>
  <c r="AD236" i="58"/>
  <c r="AA236" i="58"/>
  <c r="Y236" i="58"/>
  <c r="AB236" i="58"/>
  <c r="AK236" i="58"/>
  <c r="Z236" i="58"/>
  <c r="AJ236" i="58"/>
  <c r="AP236" i="58"/>
  <c r="AO236" i="58"/>
  <c r="V236" i="58"/>
  <c r="AM236" i="58"/>
  <c r="AI236" i="58"/>
  <c r="AN236" i="58"/>
  <c r="AE236" i="58"/>
  <c r="AG236" i="58"/>
  <c r="AQ236" i="58"/>
  <c r="X236" i="58"/>
  <c r="AR236" i="58"/>
  <c r="AC236" i="58"/>
  <c r="AH236" i="58"/>
  <c r="Q33" i="28"/>
  <c r="Q33" i="30" s="1"/>
  <c r="Q65" i="30" s="1"/>
  <c r="V27" i="16"/>
  <c r="P20" i="30"/>
  <c r="P52" i="30" s="1"/>
  <c r="Q20" i="28"/>
  <c r="N107" i="29"/>
  <c r="N36" i="30" s="1"/>
  <c r="N68" i="30" s="1"/>
  <c r="L198" i="29"/>
  <c r="L24" i="30"/>
  <c r="L56" i="30" s="1"/>
  <c r="N32" i="30"/>
  <c r="N64" i="30" s="1"/>
  <c r="O32" i="28"/>
  <c r="N31" i="30"/>
  <c r="O31" i="28"/>
  <c r="M63" i="30"/>
  <c r="M61" i="30" s="1"/>
  <c r="M29" i="30"/>
  <c r="M25" i="31" s="1"/>
  <c r="O18" i="30"/>
  <c r="O50" i="30" s="1"/>
  <c r="P18" i="28"/>
  <c r="O38" i="28"/>
  <c r="M195" i="29"/>
  <c r="M191" i="29" s="1"/>
  <c r="M115" i="26" s="1"/>
  <c r="N186" i="29"/>
  <c r="R194" i="29"/>
  <c r="R218" i="29"/>
  <c r="R122" i="26" s="1"/>
  <c r="R78" i="30"/>
  <c r="R34" i="31" s="1"/>
  <c r="O192" i="29"/>
  <c r="Q196" i="29"/>
  <c r="R207" i="29"/>
  <c r="R193" i="29"/>
  <c r="P74" i="4"/>
  <c r="Q70" i="4"/>
  <c r="Q66" i="4"/>
  <c r="Q64" i="4" s="1"/>
  <c r="O45" i="6"/>
  <c r="O46" i="6" s="1"/>
  <c r="P22" i="28"/>
  <c r="P22" i="30" s="1"/>
  <c r="O54" i="30"/>
  <c r="O727" i="58"/>
  <c r="O31" i="29"/>
  <c r="P77" i="29" s="1"/>
  <c r="R33" i="29"/>
  <c r="S79" i="29" s="1"/>
  <c r="R32" i="29"/>
  <c r="S78" i="29" s="1"/>
  <c r="N25" i="29"/>
  <c r="O71" i="29" s="1"/>
  <c r="O12" i="30" s="1"/>
  <c r="R60" i="29"/>
  <c r="S104" i="29" s="1"/>
  <c r="M34" i="29"/>
  <c r="N80" i="29" s="1"/>
  <c r="N21" i="30" s="1"/>
  <c r="N203" i="29"/>
  <c r="N117" i="26" s="1"/>
  <c r="M203" i="29"/>
  <c r="M117" i="26" s="1"/>
  <c r="S43" i="28"/>
  <c r="Q35" i="29"/>
  <c r="R81" i="29" s="1"/>
  <c r="R42" i="52"/>
  <c r="L127" i="29"/>
  <c r="Q125" i="29"/>
  <c r="R123" i="29"/>
  <c r="R122" i="29"/>
  <c r="O13" i="7"/>
  <c r="O25" i="36" s="1"/>
  <c r="L147" i="29"/>
  <c r="M155" i="29" s="1"/>
  <c r="M124" i="29"/>
  <c r="M120" i="29" s="1"/>
  <c r="M53" i="30"/>
  <c r="M49" i="30" s="1"/>
  <c r="M76" i="29"/>
  <c r="M22" i="32" s="1"/>
  <c r="AD286" i="58"/>
  <c r="V15" i="29"/>
  <c r="U16" i="29"/>
  <c r="W2" i="31"/>
  <c r="O121" i="29"/>
  <c r="R103" i="29"/>
  <c r="V9" i="29"/>
  <c r="U10" i="29"/>
  <c r="V102" i="26"/>
  <c r="V67" i="7"/>
  <c r="W2" i="7"/>
  <c r="V108" i="7"/>
  <c r="V167" i="7"/>
  <c r="V166" i="7"/>
  <c r="V171" i="7"/>
  <c r="V176" i="7"/>
  <c r="V177" i="7"/>
  <c r="V178" i="7"/>
  <c r="V180" i="7"/>
  <c r="V182" i="7"/>
  <c r="V183" i="7"/>
  <c r="V181" i="7"/>
  <c r="V168" i="7"/>
  <c r="V165" i="7"/>
  <c r="V164" i="7"/>
  <c r="V179" i="7"/>
  <c r="V169" i="7"/>
  <c r="V173" i="7"/>
  <c r="V174" i="7"/>
  <c r="V172" i="7"/>
  <c r="V184" i="7"/>
  <c r="V185" i="7"/>
  <c r="V175" i="7"/>
  <c r="V170" i="7"/>
  <c r="V13" i="29"/>
  <c r="U14" i="29"/>
  <c r="V11" i="29"/>
  <c r="U12" i="29"/>
  <c r="X237" i="58"/>
  <c r="P101" i="29"/>
  <c r="O56" i="29"/>
  <c r="N115" i="29"/>
  <c r="V183" i="29"/>
  <c r="V18" i="29"/>
  <c r="V21" i="29" s="1"/>
  <c r="W2" i="29"/>
  <c r="U19" i="29"/>
  <c r="U174" i="29" s="1"/>
  <c r="U175" i="29"/>
  <c r="U176" i="29"/>
  <c r="U107" i="26"/>
  <c r="AF278" i="58"/>
  <c r="AS277" i="58"/>
  <c r="R136" i="29"/>
  <c r="Y280" i="58"/>
  <c r="O132" i="29"/>
  <c r="V17" i="29"/>
  <c r="V91" i="29" s="1"/>
  <c r="V45" i="29" s="1"/>
  <c r="U20" i="29"/>
  <c r="Q105" i="29"/>
  <c r="Q34" i="30" s="1"/>
  <c r="N44" i="30"/>
  <c r="P8" i="2"/>
  <c r="P15" i="2" s="1"/>
  <c r="P112" i="2" s="1"/>
  <c r="P189" i="2"/>
  <c r="P186" i="2" s="1"/>
  <c r="O105" i="2"/>
  <c r="O1987" i="5"/>
  <c r="O1988" i="5" s="1"/>
  <c r="S36" i="16"/>
  <c r="S38" i="16" s="1"/>
  <c r="Q25" i="2"/>
  <c r="Q122" i="2" s="1"/>
  <c r="Q1442" i="5"/>
  <c r="T31" i="16"/>
  <c r="T115" i="7"/>
  <c r="U21" i="16"/>
  <c r="Q189" i="2"/>
  <c r="Q186" i="2" s="1"/>
  <c r="R292" i="5"/>
  <c r="Q19" i="2"/>
  <c r="Q116" i="2" s="1"/>
  <c r="R991" i="5"/>
  <c r="R1566" i="5"/>
  <c r="R374" i="5"/>
  <c r="R1401" i="5"/>
  <c r="R1319" i="5"/>
  <c r="S1855" i="5"/>
  <c r="S936" i="5"/>
  <c r="S410" i="5"/>
  <c r="S1746" i="5"/>
  <c r="S596" i="5"/>
  <c r="S1564" i="5"/>
  <c r="S1382" i="5"/>
  <c r="S1318" i="5"/>
  <c r="S608" i="5"/>
  <c r="S1328" i="5"/>
  <c r="S1960" i="5"/>
  <c r="S493" i="5"/>
  <c r="S1348" i="5"/>
  <c r="S1165" i="5"/>
  <c r="S1580" i="5"/>
  <c r="S1368" i="5"/>
  <c r="S145" i="5"/>
  <c r="S693" i="5"/>
  <c r="S1842" i="5"/>
  <c r="S1538" i="5"/>
  <c r="S1976" i="5"/>
  <c r="S1914" i="5"/>
  <c r="S1249" i="5"/>
  <c r="S1314" i="5"/>
  <c r="S348" i="5"/>
  <c r="S1524" i="5"/>
  <c r="S371" i="5"/>
  <c r="S1439" i="5"/>
  <c r="S369" i="5"/>
  <c r="S1710" i="5"/>
  <c r="S1098" i="5"/>
  <c r="S1590" i="5"/>
  <c r="S1664" i="5"/>
  <c r="S1434" i="5"/>
  <c r="S1769" i="5"/>
  <c r="S1609" i="5"/>
  <c r="S453" i="5"/>
  <c r="S773" i="5"/>
  <c r="S409" i="5"/>
  <c r="S847" i="5"/>
  <c r="S372" i="5"/>
  <c r="S1190" i="5"/>
  <c r="S898" i="5"/>
  <c r="S1548" i="5"/>
  <c r="S1097" i="5"/>
  <c r="S603" i="5"/>
  <c r="S1464" i="5"/>
  <c r="S1967" i="5"/>
  <c r="S1271" i="5"/>
  <c r="S571" i="5"/>
  <c r="S769" i="5"/>
  <c r="S357" i="5"/>
  <c r="S1424" i="5"/>
  <c r="S22" i="5"/>
  <c r="S562" i="5"/>
  <c r="S1677" i="5"/>
  <c r="S1132" i="5"/>
  <c r="S997" i="5"/>
  <c r="S1054" i="5"/>
  <c r="S560" i="5"/>
  <c r="S737" i="5"/>
  <c r="S199" i="5"/>
  <c r="S1828" i="5"/>
  <c r="S285" i="5"/>
  <c r="S890" i="5"/>
  <c r="S653" i="5"/>
  <c r="S1917" i="5"/>
  <c r="S1161" i="5"/>
  <c r="S393" i="5"/>
  <c r="S113" i="5"/>
  <c r="S1528" i="5"/>
  <c r="S1483" i="5"/>
  <c r="S532" i="5"/>
  <c r="S1248" i="5"/>
  <c r="S418" i="5"/>
  <c r="S1145" i="5"/>
  <c r="S1851" i="5"/>
  <c r="S1537" i="5"/>
  <c r="S1532" i="5"/>
  <c r="S1630" i="5"/>
  <c r="S116" i="5"/>
  <c r="S1057" i="5"/>
  <c r="S1372" i="5"/>
  <c r="S1146" i="5"/>
  <c r="S1438" i="5"/>
  <c r="S1102" i="5"/>
  <c r="S1009" i="5"/>
  <c r="S480" i="5"/>
  <c r="S1262" i="5"/>
  <c r="S1673" i="5"/>
  <c r="S401" i="5"/>
  <c r="S1110" i="5"/>
  <c r="S1441" i="5"/>
  <c r="S194" i="5"/>
  <c r="S1375" i="5"/>
  <c r="S1640" i="5"/>
  <c r="S1234" i="5"/>
  <c r="S1203" i="5"/>
  <c r="S479" i="5"/>
  <c r="S720" i="5"/>
  <c r="S247" i="5"/>
  <c r="S1172" i="5"/>
  <c r="S686" i="5"/>
  <c r="S1106" i="5"/>
  <c r="S1255" i="5"/>
  <c r="S1922" i="5"/>
  <c r="S1193" i="5"/>
  <c r="S609" i="5"/>
  <c r="S1408" i="5"/>
  <c r="S328" i="5"/>
  <c r="S408" i="5"/>
  <c r="S104" i="5"/>
  <c r="S1973" i="5"/>
  <c r="S36" i="5"/>
  <c r="S933" i="5"/>
  <c r="S489" i="5"/>
  <c r="S165" i="5"/>
  <c r="S347" i="5"/>
  <c r="S1620" i="5"/>
  <c r="S971" i="5"/>
  <c r="S1810" i="5"/>
  <c r="S1194" i="5"/>
  <c r="S680" i="5"/>
  <c r="S1549" i="5"/>
  <c r="S168" i="5"/>
  <c r="S556" i="5"/>
  <c r="S1205" i="5"/>
  <c r="S1108" i="5"/>
  <c r="S514" i="5"/>
  <c r="S338" i="5"/>
  <c r="S1338" i="5"/>
  <c r="S1427" i="5"/>
  <c r="S534" i="5"/>
  <c r="S476" i="5"/>
  <c r="S1225" i="5"/>
  <c r="S765" i="5"/>
  <c r="S442" i="5"/>
  <c r="S1837" i="5"/>
  <c r="S1527" i="5"/>
  <c r="S407" i="5"/>
  <c r="S1518" i="5"/>
  <c r="S965" i="5"/>
  <c r="S1117" i="5"/>
  <c r="S27" i="5"/>
  <c r="S526" i="5"/>
  <c r="S1157" i="5"/>
  <c r="S1131" i="5"/>
  <c r="S1969" i="5"/>
  <c r="S1207" i="5"/>
  <c r="S1222" i="5"/>
  <c r="S1103" i="5"/>
  <c r="S1974" i="5"/>
  <c r="S1539" i="5"/>
  <c r="S280" i="5"/>
  <c r="S245" i="5"/>
  <c r="S856" i="5"/>
  <c r="S1083" i="5"/>
  <c r="S579" i="5"/>
  <c r="S1005" i="5"/>
  <c r="S1800" i="5"/>
  <c r="S403" i="5"/>
  <c r="S1762" i="5"/>
  <c r="S495" i="5"/>
  <c r="S394" i="5"/>
  <c r="S501" i="5"/>
  <c r="S1171" i="5"/>
  <c r="S71" i="5"/>
  <c r="S326" i="5"/>
  <c r="S887" i="5"/>
  <c r="S1367" i="5"/>
  <c r="S883" i="5"/>
  <c r="S1079" i="5"/>
  <c r="S1930" i="5"/>
  <c r="S232" i="5"/>
  <c r="S105" i="5"/>
  <c r="S1787" i="5"/>
  <c r="S818" i="5"/>
  <c r="S121" i="5"/>
  <c r="S1014" i="5"/>
  <c r="S400" i="5"/>
  <c r="S344" i="5"/>
  <c r="S1291" i="5"/>
  <c r="S1397" i="5"/>
  <c r="S264" i="5"/>
  <c r="S1688" i="5"/>
  <c r="S731" i="5"/>
  <c r="S1599" i="5"/>
  <c r="S1048" i="5"/>
  <c r="S639" i="5"/>
  <c r="S1232" i="5"/>
  <c r="S1296" i="5"/>
  <c r="S263" i="5"/>
  <c r="S886" i="5"/>
  <c r="S1031" i="5"/>
  <c r="S278" i="5"/>
  <c r="S1126" i="5"/>
  <c r="S424" i="5"/>
  <c r="S704" i="5"/>
  <c r="S929" i="5"/>
  <c r="S1390" i="5"/>
  <c r="S1752" i="5"/>
  <c r="S253" i="5"/>
  <c r="S809" i="5"/>
  <c r="S736" i="5"/>
  <c r="S1033" i="5"/>
  <c r="S445" i="5"/>
  <c r="S72" i="5"/>
  <c r="S606" i="5"/>
  <c r="S1168" i="5"/>
  <c r="S900" i="5"/>
  <c r="S1152" i="5"/>
  <c r="S379" i="5"/>
  <c r="S846" i="5"/>
  <c r="S304" i="5"/>
  <c r="S1579" i="5"/>
  <c r="S310" i="5"/>
  <c r="S613" i="5"/>
  <c r="S74" i="5"/>
  <c r="S1065" i="5"/>
  <c r="S324" i="5"/>
  <c r="S1751" i="5"/>
  <c r="S111" i="5"/>
  <c r="S1770" i="5"/>
  <c r="S1256" i="5"/>
  <c r="S1531" i="5"/>
  <c r="S1429" i="5"/>
  <c r="S40" i="5"/>
  <c r="S1362" i="5"/>
  <c r="S1961" i="5"/>
  <c r="S944" i="5"/>
  <c r="S926" i="5"/>
  <c r="S1078" i="5"/>
  <c r="S827" i="5"/>
  <c r="S1188" i="5"/>
  <c r="S812" i="5"/>
  <c r="S1934" i="5"/>
  <c r="S190" i="5"/>
  <c r="S1109" i="5"/>
  <c r="S1104" i="5"/>
  <c r="S270" i="5"/>
  <c r="S1514" i="5"/>
  <c r="S821" i="5"/>
  <c r="S1812" i="5"/>
  <c r="S1018" i="5"/>
  <c r="S1716" i="5"/>
  <c r="S63" i="5"/>
  <c r="S1220" i="5"/>
  <c r="S1115" i="5"/>
  <c r="S440" i="5"/>
  <c r="S416" i="5"/>
  <c r="S421" i="5"/>
  <c r="S1049" i="5"/>
  <c r="S1216" i="5"/>
  <c r="S322" i="5"/>
  <c r="S725" i="5"/>
  <c r="S1312" i="5"/>
  <c r="S934" i="5"/>
  <c r="S1501" i="5"/>
  <c r="S358" i="5"/>
  <c r="S206" i="5"/>
  <c r="S1407" i="5"/>
  <c r="S1339" i="5"/>
  <c r="S1482" i="5"/>
  <c r="S124" i="5"/>
  <c r="S1586" i="5"/>
  <c r="S487" i="5"/>
  <c r="S1154" i="5"/>
  <c r="S1047" i="5"/>
  <c r="S819" i="5"/>
  <c r="S1380" i="5"/>
  <c r="S1966" i="5"/>
  <c r="S205" i="5"/>
  <c r="S1453" i="5"/>
  <c r="S531" i="5"/>
  <c r="S1288" i="5"/>
  <c r="S1615" i="5"/>
  <c r="S447" i="5"/>
  <c r="S25" i="5"/>
  <c r="S1384" i="5"/>
  <c r="S775" i="5"/>
  <c r="S741" i="5"/>
  <c r="S482" i="5"/>
  <c r="S858" i="5"/>
  <c r="S1419" i="5"/>
  <c r="S321" i="5"/>
  <c r="S1608" i="5"/>
  <c r="S622" i="5"/>
  <c r="S1953" i="5"/>
  <c r="S1267" i="5"/>
  <c r="S1230" i="5"/>
  <c r="S1204" i="5"/>
  <c r="S1604" i="5"/>
  <c r="S351" i="5"/>
  <c r="S905" i="5"/>
  <c r="S1466" i="5"/>
  <c r="S30" i="5"/>
  <c r="S1593" i="5"/>
  <c r="S1389" i="5"/>
  <c r="S228" i="5"/>
  <c r="S1510" i="5"/>
  <c r="S1963" i="5"/>
  <c r="S1753" i="5"/>
  <c r="S1044" i="5"/>
  <c r="S1890" i="5"/>
  <c r="S1588" i="5"/>
  <c r="S1680" i="5"/>
  <c r="S516" i="5"/>
  <c r="S1212" i="5"/>
  <c r="S1377" i="5"/>
  <c r="S1282" i="5"/>
  <c r="S885" i="5"/>
  <c r="S977" i="5"/>
  <c r="S149" i="5"/>
  <c r="S577" i="5"/>
  <c r="S1717" i="5"/>
  <c r="S1215" i="5"/>
  <c r="S1594" i="5"/>
  <c r="S241" i="5"/>
  <c r="S1254" i="5"/>
  <c r="S268" i="5"/>
  <c r="S706" i="5"/>
  <c r="S642" i="5"/>
  <c r="S1309" i="5"/>
  <c r="S361" i="5"/>
  <c r="S1395" i="5"/>
  <c r="S284" i="5"/>
  <c r="S1578" i="5"/>
  <c r="S397" i="5"/>
  <c r="S1465" i="5"/>
  <c r="S236" i="5"/>
  <c r="S657" i="5"/>
  <c r="S1013" i="5"/>
  <c r="S1051" i="5"/>
  <c r="S1226" i="5"/>
  <c r="S734" i="5"/>
  <c r="S928" i="5"/>
  <c r="S803" i="5"/>
  <c r="S1258" i="5"/>
  <c r="S652" i="5"/>
  <c r="S117" i="5"/>
  <c r="S967" i="5"/>
  <c r="S863" i="5"/>
  <c r="S637" i="5"/>
  <c r="S1587" i="5"/>
  <c r="S1622" i="5"/>
  <c r="S337" i="5"/>
  <c r="S1352" i="5"/>
  <c r="S1975" i="5"/>
  <c r="S1681" i="5"/>
  <c r="S1840" i="5"/>
  <c r="S262" i="5"/>
  <c r="S1882" i="5"/>
  <c r="S1671" i="5"/>
  <c r="S768" i="5"/>
  <c r="S1886" i="5"/>
  <c r="S188" i="5"/>
  <c r="S1456" i="5"/>
  <c r="S360" i="5"/>
  <c r="S1792" i="5"/>
  <c r="S1918" i="5"/>
  <c r="S1838" i="5"/>
  <c r="S499" i="5"/>
  <c r="S486" i="5"/>
  <c r="S1714" i="5"/>
  <c r="S1505" i="5"/>
  <c r="S679" i="5"/>
  <c r="S640" i="5"/>
  <c r="S1130" i="5"/>
  <c r="S1724" i="5"/>
  <c r="S330" i="5"/>
  <c r="S823" i="5"/>
  <c r="S76" i="5"/>
  <c r="S1019" i="5"/>
  <c r="S1201" i="5"/>
  <c r="S167" i="5"/>
  <c r="S478" i="5"/>
  <c r="S209" i="5"/>
  <c r="S115" i="5"/>
  <c r="S1500" i="5"/>
  <c r="S148" i="5"/>
  <c r="S968" i="5"/>
  <c r="S484" i="5"/>
  <c r="S739" i="5"/>
  <c r="S1618" i="5"/>
  <c r="S1224" i="5"/>
  <c r="S1641" i="5"/>
  <c r="S370" i="5"/>
  <c r="S524" i="5"/>
  <c r="S1715" i="5"/>
  <c r="S1294" i="5"/>
  <c r="S1584" i="5"/>
  <c r="S647" i="5"/>
  <c r="S1839" i="5"/>
  <c r="S1760" i="5"/>
  <c r="S894" i="5"/>
  <c r="S1631" i="5"/>
  <c r="S325" i="5"/>
  <c r="S271" i="5"/>
  <c r="S79" i="5"/>
  <c r="S1793" i="5"/>
  <c r="S1170" i="5"/>
  <c r="S1507" i="5"/>
  <c r="S1431" i="5"/>
  <c r="S1015" i="5"/>
  <c r="S1515" i="5"/>
  <c r="S497" i="5"/>
  <c r="S1614" i="5"/>
  <c r="S1773" i="5"/>
  <c r="S365" i="5"/>
  <c r="S233" i="5"/>
  <c r="S1066" i="5"/>
  <c r="S417" i="5"/>
  <c r="S600" i="5"/>
  <c r="S1004" i="5"/>
  <c r="S1181" i="5"/>
  <c r="S1685" i="5"/>
  <c r="S891" i="5"/>
  <c r="S1087" i="5"/>
  <c r="S723" i="5"/>
  <c r="S988" i="5"/>
  <c r="S437" i="5"/>
  <c r="S1885" i="5"/>
  <c r="S1229" i="5"/>
  <c r="S575" i="5"/>
  <c r="S229" i="5"/>
  <c r="S623" i="5"/>
  <c r="S1164" i="5"/>
  <c r="S705" i="5"/>
  <c r="S1186" i="5"/>
  <c r="S1301" i="5"/>
  <c r="S1757" i="5"/>
  <c r="S1504" i="5"/>
  <c r="S314" i="5"/>
  <c r="S1063" i="5"/>
  <c r="S641" i="5"/>
  <c r="S1217" i="5"/>
  <c r="S283" i="5"/>
  <c r="S1878" i="5"/>
  <c r="S267" i="5"/>
  <c r="S525" i="5"/>
  <c r="S1080" i="5"/>
  <c r="S384" i="5"/>
  <c r="S1519" i="5"/>
  <c r="S1572" i="5"/>
  <c r="S1573" i="5"/>
  <c r="S378" i="5"/>
  <c r="S1565" i="5"/>
  <c r="S1755" i="5"/>
  <c r="S277" i="5"/>
  <c r="S1804" i="5"/>
  <c r="S1192" i="5"/>
  <c r="S822" i="5"/>
  <c r="S615" i="5"/>
  <c r="S67" i="5"/>
  <c r="S37" i="5"/>
  <c r="S533" i="5"/>
  <c r="S802" i="5"/>
  <c r="S1707" i="5"/>
  <c r="S761" i="5"/>
  <c r="S902" i="5"/>
  <c r="S814" i="5"/>
  <c r="S1425" i="5"/>
  <c r="S616" i="5"/>
  <c r="S688" i="5"/>
  <c r="S1144" i="5"/>
  <c r="S932" i="5"/>
  <c r="S1206" i="5"/>
  <c r="S1847" i="5"/>
  <c r="S1423" i="5"/>
  <c r="S1597" i="5"/>
  <c r="S1025" i="5"/>
  <c r="S1379" i="5"/>
  <c r="S1798" i="5"/>
  <c r="S1811" i="5"/>
  <c r="S866" i="5"/>
  <c r="S286" i="5"/>
  <c r="S1563" i="5"/>
  <c r="S392" i="5"/>
  <c r="S1576" i="5"/>
  <c r="S320" i="5"/>
  <c r="S849" i="5"/>
  <c r="S249" i="5"/>
  <c r="S68" i="5"/>
  <c r="S1023" i="5"/>
  <c r="S1420" i="5"/>
  <c r="S1477" i="5"/>
  <c r="S681" i="5"/>
  <c r="S884" i="5"/>
  <c r="S1284" i="5"/>
  <c r="S903" i="5"/>
  <c r="S154" i="5"/>
  <c r="S783" i="5"/>
  <c r="S355" i="5"/>
  <c r="S1277" i="5"/>
  <c r="S1068" i="5"/>
  <c r="S1665" i="5"/>
  <c r="S1853" i="5"/>
  <c r="S1846" i="5"/>
  <c r="S1645" i="5"/>
  <c r="S999" i="5"/>
  <c r="S1416" i="5"/>
  <c r="S1511" i="5"/>
  <c r="S1709" i="5"/>
  <c r="S1111" i="5"/>
  <c r="S1768" i="5"/>
  <c r="S481" i="5"/>
  <c r="S1139" i="5"/>
  <c r="S1016" i="5"/>
  <c r="S702" i="5"/>
  <c r="S687" i="5"/>
  <c r="S816" i="5"/>
  <c r="S1612" i="5"/>
  <c r="S1411" i="5"/>
  <c r="S1730" i="5"/>
  <c r="S1244" i="5"/>
  <c r="S1937" i="5"/>
  <c r="S242" i="5"/>
  <c r="S989" i="5"/>
  <c r="S1259" i="5"/>
  <c r="S306" i="5"/>
  <c r="S1391" i="5"/>
  <c r="S1399" i="5"/>
  <c r="S998" i="5"/>
  <c r="S1173" i="5"/>
  <c r="S927" i="5"/>
  <c r="S1350" i="5"/>
  <c r="S186" i="5"/>
  <c r="S1637" i="5"/>
  <c r="S1879" i="5"/>
  <c r="S678" i="5"/>
  <c r="S1829" i="5"/>
  <c r="S1526" i="5"/>
  <c r="S780" i="5"/>
  <c r="S1084" i="5"/>
  <c r="S273" i="5"/>
  <c r="S1803" i="5"/>
  <c r="S698" i="5"/>
  <c r="S1486" i="5"/>
  <c r="S745" i="5"/>
  <c r="S1357" i="5"/>
  <c r="S1118" i="5"/>
  <c r="S1243" i="5"/>
  <c r="S490" i="5"/>
  <c r="S260" i="5"/>
  <c r="S1141" i="5"/>
  <c r="S1326" i="5"/>
  <c r="S35" i="5"/>
  <c r="S1342" i="5"/>
  <c r="S1666" i="5"/>
  <c r="S198" i="5"/>
  <c r="S1493" i="5"/>
  <c r="S158" i="5"/>
  <c r="S1470" i="5"/>
  <c r="S1754" i="5"/>
  <c r="S1509" i="5"/>
  <c r="S1185" i="5"/>
  <c r="S197" i="5"/>
  <c r="S1721" i="5"/>
  <c r="S396" i="5"/>
  <c r="S1081" i="5"/>
  <c r="S1595" i="5"/>
  <c r="S294" i="5"/>
  <c r="S1034" i="5"/>
  <c r="S420" i="5"/>
  <c r="S528" i="5"/>
  <c r="S683" i="5"/>
  <c r="S1496" i="5"/>
  <c r="S1269" i="5"/>
  <c r="S39" i="5"/>
  <c r="S568" i="5"/>
  <c r="S1729" i="5"/>
  <c r="S42" i="5"/>
  <c r="S297" i="5"/>
  <c r="S1801" i="5"/>
  <c r="S1430" i="5"/>
  <c r="S185" i="5"/>
  <c r="S1099" i="5"/>
  <c r="S398" i="5"/>
  <c r="S1476" i="5"/>
  <c r="S282" i="5"/>
  <c r="S147" i="5"/>
  <c r="S317" i="5"/>
  <c r="S1951" i="5"/>
  <c r="S389" i="5"/>
  <c r="S1830" i="5"/>
  <c r="S1371" i="5"/>
  <c r="S1327" i="5"/>
  <c r="S848" i="5"/>
  <c r="S329" i="5"/>
  <c r="S226" i="5"/>
  <c r="S1040" i="5"/>
  <c r="S73" i="5"/>
  <c r="S1011" i="5"/>
  <c r="S1043" i="5"/>
  <c r="S316" i="5"/>
  <c r="S1274" i="5"/>
  <c r="S1091" i="5"/>
  <c r="S1635" i="5"/>
  <c r="S163" i="5"/>
  <c r="S1553" i="5"/>
  <c r="S1545" i="5"/>
  <c r="S865" i="5"/>
  <c r="S1454" i="5"/>
  <c r="S1627" i="5"/>
  <c r="S474" i="5"/>
  <c r="S817" i="5"/>
  <c r="S308" i="5"/>
  <c r="S1275" i="5"/>
  <c r="S1797" i="5"/>
  <c r="S318" i="5"/>
  <c r="S1329" i="5"/>
  <c r="S312" i="5"/>
  <c r="S231" i="5"/>
  <c r="S646" i="5"/>
  <c r="S203" i="5"/>
  <c r="S1455" i="5"/>
  <c r="S1324" i="5"/>
  <c r="S239" i="5"/>
  <c r="S1166" i="5"/>
  <c r="S1896" i="5"/>
  <c r="S83" i="5"/>
  <c r="S970" i="5"/>
  <c r="S762" i="5"/>
  <c r="S1600" i="5"/>
  <c r="S1417" i="5"/>
  <c r="S1634" i="5"/>
  <c r="S1598" i="5"/>
  <c r="S161" i="5"/>
  <c r="S1340" i="5"/>
  <c r="S1540" i="5"/>
  <c r="S1325" i="5"/>
  <c r="S1089" i="5"/>
  <c r="S1276" i="5"/>
  <c r="S1307" i="5"/>
  <c r="S1927" i="5"/>
  <c r="S1832" i="5"/>
  <c r="S1570" i="5"/>
  <c r="S156" i="5"/>
  <c r="S813" i="5"/>
  <c r="S573" i="5"/>
  <c r="S643" i="5"/>
  <c r="S1520" i="5"/>
  <c r="S1387" i="5"/>
  <c r="S1239" i="5"/>
  <c r="S1406" i="5"/>
  <c r="S382" i="5"/>
  <c r="S1569" i="5"/>
  <c r="S1056" i="5"/>
  <c r="S986" i="5"/>
  <c r="S612" i="5"/>
  <c r="S978" i="5"/>
  <c r="S155" i="5"/>
  <c r="S1581" i="5"/>
  <c r="S563" i="5"/>
  <c r="S438" i="5"/>
  <c r="S1127" i="5"/>
  <c r="S1400" i="5"/>
  <c r="S1617" i="5"/>
  <c r="S638" i="5"/>
  <c r="S255" i="5"/>
  <c r="S1421" i="5"/>
  <c r="S1556" i="5"/>
  <c r="S529" i="5"/>
  <c r="S62" i="5"/>
  <c r="S300" i="5"/>
  <c r="S1007" i="5"/>
  <c r="S1235" i="5"/>
  <c r="S1213" i="5"/>
  <c r="S288" i="5"/>
  <c r="S349" i="5"/>
  <c r="S1881" i="5"/>
  <c r="S1297" i="5"/>
  <c r="S1162" i="5"/>
  <c r="S1873" i="5"/>
  <c r="S1495" i="5"/>
  <c r="S78" i="5"/>
  <c r="S309" i="5"/>
  <c r="S159" i="5"/>
  <c r="S1601" i="5"/>
  <c r="S1182" i="5"/>
  <c r="S1184" i="5"/>
  <c r="S517" i="5"/>
  <c r="S1113" i="5"/>
  <c r="S733" i="5"/>
  <c r="S1415" i="5"/>
  <c r="S1756" i="5"/>
  <c r="S1957" i="5"/>
  <c r="S701" i="5"/>
  <c r="S1522" i="5"/>
  <c r="S1925" i="5"/>
  <c r="S1849" i="5"/>
  <c r="S1072" i="5"/>
  <c r="S1629" i="5"/>
  <c r="S536" i="5"/>
  <c r="S26" i="5"/>
  <c r="S607" i="5"/>
  <c r="S694" i="5"/>
  <c r="S774" i="5"/>
  <c r="S1412" i="5"/>
  <c r="S422" i="5"/>
  <c r="S1029" i="5"/>
  <c r="S423" i="5"/>
  <c r="S1602" i="5"/>
  <c r="S1105" i="5"/>
  <c r="S1713" i="5"/>
  <c r="S1409" i="5"/>
  <c r="S1260" i="5"/>
  <c r="S1086" i="5"/>
  <c r="S335" i="5"/>
  <c r="S1759" i="5"/>
  <c r="S1647" i="5"/>
  <c r="S1877" i="5"/>
  <c r="S1643" i="5"/>
  <c r="S1913" i="5"/>
  <c r="S1575" i="5"/>
  <c r="S1402" i="5"/>
  <c r="S966" i="5"/>
  <c r="S1871" i="5"/>
  <c r="S1646" i="5"/>
  <c r="S1242" i="5"/>
  <c r="S945" i="5"/>
  <c r="S1920" i="5"/>
  <c r="S1747" i="5"/>
  <c r="S1160" i="5"/>
  <c r="S1474" i="5"/>
  <c r="S108" i="5"/>
  <c r="S1447" i="5"/>
  <c r="S1712" i="5"/>
  <c r="S649" i="5"/>
  <c r="S208" i="5"/>
  <c r="S1308" i="5"/>
  <c r="S1064" i="5"/>
  <c r="S1498" i="5"/>
  <c r="S729" i="5"/>
  <c r="S930" i="5"/>
  <c r="S1954" i="5"/>
  <c r="T2" i="5"/>
  <c r="S829" i="5"/>
  <c r="S266" i="5"/>
  <c r="S1492" i="5"/>
  <c r="S804" i="5"/>
  <c r="S983" i="5"/>
  <c r="S1726" i="5"/>
  <c r="S1231" i="5"/>
  <c r="S1316" i="5"/>
  <c r="S84" i="5"/>
  <c r="S64" i="5"/>
  <c r="S1320" i="5"/>
  <c r="S1052" i="5"/>
  <c r="S477" i="5"/>
  <c r="S1543" i="5"/>
  <c r="S433" i="5"/>
  <c r="S1001" i="5"/>
  <c r="S1363" i="5"/>
  <c r="S1489" i="5"/>
  <c r="S1120" i="5"/>
  <c r="S1153" i="5"/>
  <c r="S1341" i="5"/>
  <c r="S969" i="5"/>
  <c r="S1246" i="5"/>
  <c r="S537" i="5"/>
  <c r="S1624" i="5"/>
  <c r="S574" i="5"/>
  <c r="S1295" i="5"/>
  <c r="S1024" i="5"/>
  <c r="S992" i="5"/>
  <c r="S810" i="5"/>
  <c r="S1893" i="5"/>
  <c r="S492" i="5"/>
  <c r="S690" i="5"/>
  <c r="S767" i="5"/>
  <c r="S946" i="5"/>
  <c r="S1891" i="5"/>
  <c r="S244" i="5"/>
  <c r="S1516" i="5"/>
  <c r="S1835" i="5"/>
  <c r="S1169" i="5"/>
  <c r="S1931" i="5"/>
  <c r="S1189" i="5"/>
  <c r="S1356" i="5"/>
  <c r="S1562" i="5"/>
  <c r="S1933" i="5"/>
  <c r="S1095" i="5"/>
  <c r="S1058" i="5"/>
  <c r="S1761" i="5"/>
  <c r="S1135" i="5"/>
  <c r="S619" i="5"/>
  <c r="S1218" i="5"/>
  <c r="S1177" i="5"/>
  <c r="S1199" i="5"/>
  <c r="S1725" i="5"/>
  <c r="S1183" i="5"/>
  <c r="S1036" i="5"/>
  <c r="S339" i="5"/>
  <c r="S1346" i="5"/>
  <c r="S993" i="5"/>
  <c r="S146" i="5"/>
  <c r="S252" i="5"/>
  <c r="S781" i="5"/>
  <c r="S1112" i="5"/>
  <c r="S771" i="5"/>
  <c r="S1245" i="5"/>
  <c r="S1332" i="5"/>
  <c r="S202" i="5"/>
  <c r="S390" i="5"/>
  <c r="S892" i="5"/>
  <c r="S1502" i="5"/>
  <c r="S126" i="5"/>
  <c r="S114" i="5"/>
  <c r="S605" i="5"/>
  <c r="S380" i="5"/>
  <c r="S1771" i="5"/>
  <c r="S1541" i="5"/>
  <c r="S1374" i="5"/>
  <c r="S144" i="5"/>
  <c r="S1448" i="5"/>
  <c r="S201" i="5"/>
  <c r="S1045" i="5"/>
  <c r="S1529" i="5"/>
  <c r="S451" i="5"/>
  <c r="S261" i="5"/>
  <c r="S259" i="5"/>
  <c r="S980" i="5"/>
  <c r="S1728" i="5"/>
  <c r="S1353" i="5"/>
  <c r="S109" i="5"/>
  <c r="S1583" i="5"/>
  <c r="S1585" i="5"/>
  <c r="S1376" i="5"/>
  <c r="S1796" i="5"/>
  <c r="S1682" i="5"/>
  <c r="S1345" i="5"/>
  <c r="S1613" i="5"/>
  <c r="S1261" i="5"/>
  <c r="S1836" i="5"/>
  <c r="S80" i="5"/>
  <c r="S485" i="5"/>
  <c r="S1378" i="5"/>
  <c r="S425" i="5"/>
  <c r="S446" i="5"/>
  <c r="S1852" i="5"/>
  <c r="S784" i="5"/>
  <c r="S207" i="5"/>
  <c r="S1178" i="5"/>
  <c r="S1814" i="5"/>
  <c r="S859" i="5"/>
  <c r="S1472" i="5"/>
  <c r="S843" i="5"/>
  <c r="S1924" i="5"/>
  <c r="S1373" i="5"/>
  <c r="S1440" i="5"/>
  <c r="S987" i="5"/>
  <c r="S122" i="5"/>
  <c r="S1035" i="5"/>
  <c r="S1589" i="5"/>
  <c r="S566" i="5"/>
  <c r="S257" i="5"/>
  <c r="S654" i="5"/>
  <c r="S976" i="5"/>
  <c r="S1151" i="5"/>
  <c r="S381" i="5"/>
  <c r="S1808" i="5"/>
  <c r="S1910" i="5"/>
  <c r="S1022" i="5"/>
  <c r="S1462" i="5"/>
  <c r="S1955" i="5"/>
  <c r="S722" i="5"/>
  <c r="S779" i="5"/>
  <c r="S1121" i="5"/>
  <c r="S1972" i="5"/>
  <c r="S455" i="5"/>
  <c r="S1128" i="5"/>
  <c r="S1122" i="5"/>
  <c r="S1330" i="5"/>
  <c r="S515" i="5"/>
  <c r="S1069" i="5"/>
  <c r="S572" i="5"/>
  <c r="S1571" i="5"/>
  <c r="S1678" i="5"/>
  <c r="S1596" i="5"/>
  <c r="S1310" i="5"/>
  <c r="S1480" i="5"/>
  <c r="S1026" i="5"/>
  <c r="S543" i="5"/>
  <c r="S1843" i="5"/>
  <c r="S1119" i="5"/>
  <c r="S1848" i="5"/>
  <c r="S1241" i="5"/>
  <c r="S1670" i="5"/>
  <c r="S1071" i="5"/>
  <c r="S1788" i="5"/>
  <c r="S1061" i="5"/>
  <c r="S385" i="5"/>
  <c r="S106" i="5"/>
  <c r="S195" i="5"/>
  <c r="S1554" i="5"/>
  <c r="S336" i="5"/>
  <c r="S1187" i="5"/>
  <c r="S1544" i="5"/>
  <c r="S406" i="5"/>
  <c r="S644" i="5"/>
  <c r="S597" i="5"/>
  <c r="S699" i="5"/>
  <c r="S1250" i="5"/>
  <c r="S844" i="5"/>
  <c r="S1176" i="5"/>
  <c r="S1452" i="5"/>
  <c r="S1711" i="5"/>
  <c r="S747" i="5"/>
  <c r="S237" i="5"/>
  <c r="S527" i="5"/>
  <c r="S448" i="5"/>
  <c r="S530" i="5"/>
  <c r="S1053" i="5"/>
  <c r="S1228" i="5"/>
  <c r="S475" i="5"/>
  <c r="S274" i="5"/>
  <c r="S924" i="5"/>
  <c r="S727" i="5"/>
  <c r="S66" i="5"/>
  <c r="S740" i="5"/>
  <c r="S1175" i="5"/>
  <c r="S1689" i="5"/>
  <c r="S377" i="5"/>
  <c r="S1223" i="5"/>
  <c r="S1463" i="5"/>
  <c r="S648" i="5"/>
  <c r="S1413" i="5"/>
  <c r="S1354" i="5"/>
  <c r="S1469" i="5"/>
  <c r="S538" i="5"/>
  <c r="S707" i="5"/>
  <c r="S1027" i="5"/>
  <c r="S1290" i="5"/>
  <c r="S1304" i="5"/>
  <c r="S948" i="5"/>
  <c r="S483" i="5"/>
  <c r="S1432" i="5"/>
  <c r="S1074" i="5"/>
  <c r="S1956" i="5"/>
  <c r="S860" i="5"/>
  <c r="S625" i="5"/>
  <c r="S1142" i="5"/>
  <c r="S1361" i="5"/>
  <c r="S402" i="5"/>
  <c r="S290" i="5"/>
  <c r="S1197" i="5"/>
  <c r="S1722" i="5"/>
  <c r="S1159" i="5"/>
  <c r="S391" i="5"/>
  <c r="S1046" i="5"/>
  <c r="S1870" i="5"/>
  <c r="S1458" i="5"/>
  <c r="S77" i="5"/>
  <c r="S1293" i="5"/>
  <c r="S1551" i="5"/>
  <c r="S696" i="5"/>
  <c r="S162" i="5"/>
  <c r="S1191" i="5"/>
  <c r="S1932" i="5"/>
  <c r="S1687" i="5"/>
  <c r="S695" i="5"/>
  <c r="S1351" i="5"/>
  <c r="S305" i="5"/>
  <c r="S855" i="5"/>
  <c r="S1802" i="5"/>
  <c r="S494" i="5"/>
  <c r="S43" i="5"/>
  <c r="S1433" i="5"/>
  <c r="S1257" i="5"/>
  <c r="S248" i="5"/>
  <c r="S1195" i="5"/>
  <c r="S1884" i="5"/>
  <c r="S1591" i="5"/>
  <c r="S1880" i="5"/>
  <c r="S107" i="5"/>
  <c r="S1970" i="5"/>
  <c r="S975" i="5"/>
  <c r="S1067" i="5"/>
  <c r="S28" i="5"/>
  <c r="S1766" i="5"/>
  <c r="S1533" i="5"/>
  <c r="S44" i="5"/>
  <c r="S1679" i="5"/>
  <c r="S857" i="5"/>
  <c r="S1789" i="5"/>
  <c r="S45" i="5"/>
  <c r="S157" i="5"/>
  <c r="S1366" i="5"/>
  <c r="S1252" i="5"/>
  <c r="S436" i="5"/>
  <c r="S366" i="5"/>
  <c r="S1488" i="5"/>
  <c r="S1621" i="5"/>
  <c r="S1834" i="5"/>
  <c r="S1077" i="5"/>
  <c r="S778" i="5"/>
  <c r="S238" i="5"/>
  <c r="S1611" i="5"/>
  <c r="S617" i="5"/>
  <c r="S1385" i="5"/>
  <c r="S1012" i="5"/>
  <c r="S354" i="5"/>
  <c r="S1280" i="5"/>
  <c r="S1459" i="5"/>
  <c r="S413" i="5"/>
  <c r="S862" i="5"/>
  <c r="S1383" i="5"/>
  <c r="S166" i="5"/>
  <c r="S904" i="5"/>
  <c r="S845" i="5"/>
  <c r="S341" i="5"/>
  <c r="S359" i="5"/>
  <c r="S1392" i="5"/>
  <c r="S488" i="5"/>
  <c r="S473" i="5"/>
  <c r="S1279" i="5"/>
  <c r="S1892" i="5"/>
  <c r="S1322" i="5"/>
  <c r="S1506" i="5"/>
  <c r="S1410" i="5"/>
  <c r="S1667" i="5"/>
  <c r="S386" i="5"/>
  <c r="S69" i="5"/>
  <c r="S1060" i="5"/>
  <c r="S935" i="5"/>
  <c r="S777" i="5"/>
  <c r="S982" i="5"/>
  <c r="S807" i="5"/>
  <c r="S1143" i="5"/>
  <c r="S118" i="5"/>
  <c r="S808" i="5"/>
  <c r="S1758" i="5"/>
  <c r="S307" i="5"/>
  <c r="S1512" i="5"/>
  <c r="S1547" i="5"/>
  <c r="S746" i="5"/>
  <c r="S412" i="5"/>
  <c r="S1093" i="5"/>
  <c r="S258" i="5"/>
  <c r="S1749" i="5"/>
  <c r="S760" i="5"/>
  <c r="S842" i="5"/>
  <c r="S1059" i="5"/>
  <c r="S567" i="5"/>
  <c r="S611" i="5"/>
  <c r="S383" i="5"/>
  <c r="S939" i="5"/>
  <c r="S350" i="5"/>
  <c r="S387" i="5"/>
  <c r="S985" i="5"/>
  <c r="S299" i="5"/>
  <c r="S1672" i="5"/>
  <c r="S1633" i="5"/>
  <c r="S1844" i="5"/>
  <c r="S1831" i="5"/>
  <c r="S496" i="5"/>
  <c r="S1503" i="5"/>
  <c r="S1253" i="5"/>
  <c r="S343" i="5"/>
  <c r="S1603" i="5"/>
  <c r="S375" i="5"/>
  <c r="S1358" i="5"/>
  <c r="S1705" i="5"/>
  <c r="S1959" i="5"/>
  <c r="S1042" i="5"/>
  <c r="S1315" i="5"/>
  <c r="S227" i="5"/>
  <c r="S578" i="5"/>
  <c r="S1457" i="5"/>
  <c r="S352" i="5"/>
  <c r="S1156" i="5"/>
  <c r="S1763" i="5"/>
  <c r="S1158" i="5"/>
  <c r="S1030" i="5"/>
  <c r="S770" i="5"/>
  <c r="S334" i="5"/>
  <c r="S889" i="5"/>
  <c r="S901" i="5"/>
  <c r="S1148" i="5"/>
  <c r="S1240" i="5"/>
  <c r="S1285" i="5"/>
  <c r="S1642" i="5"/>
  <c r="S430" i="5"/>
  <c r="S1174" i="5"/>
  <c r="S1394" i="5"/>
  <c r="S598" i="5"/>
  <c r="S1487" i="5"/>
  <c r="S1632" i="5"/>
  <c r="S805" i="5"/>
  <c r="S561" i="5"/>
  <c r="S291" i="5"/>
  <c r="S110" i="5"/>
  <c r="S764" i="5"/>
  <c r="S1626" i="5"/>
  <c r="S801" i="5"/>
  <c r="S1136" i="5"/>
  <c r="S1479" i="5"/>
  <c r="S103" i="5"/>
  <c r="S1272" i="5"/>
  <c r="S1767" i="5"/>
  <c r="S1008" i="5"/>
  <c r="S1149" i="5"/>
  <c r="S830" i="5"/>
  <c r="S367" i="5"/>
  <c r="S1628" i="5"/>
  <c r="S576" i="5"/>
  <c r="S691" i="5"/>
  <c r="S1264" i="5"/>
  <c r="S1675" i="5"/>
  <c r="S743" i="5"/>
  <c r="S1137" i="5"/>
  <c r="S1396" i="5"/>
  <c r="S269" i="5"/>
  <c r="S558" i="5"/>
  <c r="S994" i="5"/>
  <c r="S1971" i="5"/>
  <c r="S656" i="5"/>
  <c r="S1002" i="5"/>
  <c r="S243" i="5"/>
  <c r="S1958" i="5"/>
  <c r="S1876" i="5"/>
  <c r="S454" i="5"/>
  <c r="S1038" i="5"/>
  <c r="S1650" i="5"/>
  <c r="S1435" i="5"/>
  <c r="S1536" i="5"/>
  <c r="S1683" i="5"/>
  <c r="S1209" i="5"/>
  <c r="S618" i="5"/>
  <c r="S1911" i="5"/>
  <c r="S1343" i="5"/>
  <c r="S1305" i="5"/>
  <c r="S353" i="5"/>
  <c r="S189" i="5"/>
  <c r="S851" i="5"/>
  <c r="S204" i="5"/>
  <c r="S888" i="5"/>
  <c r="S426" i="5"/>
  <c r="S362" i="5"/>
  <c r="S1365" i="5"/>
  <c r="S1107" i="5"/>
  <c r="S660" i="5"/>
  <c r="S724" i="5"/>
  <c r="S996" i="5"/>
  <c r="S806" i="5"/>
  <c r="S1344" i="5"/>
  <c r="S289" i="5"/>
  <c r="S692" i="5"/>
  <c r="S685" i="5"/>
  <c r="S160" i="5"/>
  <c r="S1180" i="5"/>
  <c r="S1912" i="5"/>
  <c r="S610" i="5"/>
  <c r="S973" i="5"/>
  <c r="S1691" i="5"/>
  <c r="S119" i="5"/>
  <c r="S1568" i="5"/>
  <c r="S1286" i="5"/>
  <c r="S1644" i="5"/>
  <c r="S854" i="5"/>
  <c r="S1592" i="5"/>
  <c r="S1283" i="5"/>
  <c r="S191" i="5"/>
  <c r="S763" i="5"/>
  <c r="S1227" i="5"/>
  <c r="S427" i="5"/>
  <c r="S1138" i="5"/>
  <c r="S246" i="5"/>
  <c r="S1636" i="5"/>
  <c r="S1574" i="5"/>
  <c r="S1764" i="5"/>
  <c r="S570" i="5"/>
  <c r="S1567" i="5"/>
  <c r="S1265" i="5"/>
  <c r="S824" i="5"/>
  <c r="S1561" i="5"/>
  <c r="S187" i="5"/>
  <c r="S1475" i="5"/>
  <c r="S1491" i="5"/>
  <c r="S33" i="5"/>
  <c r="S234" i="5"/>
  <c r="S411" i="5"/>
  <c r="S1405" i="5"/>
  <c r="S1719" i="5"/>
  <c r="S301" i="5"/>
  <c r="S1422" i="5"/>
  <c r="S1287" i="5"/>
  <c r="S1349" i="5"/>
  <c r="S1414" i="5"/>
  <c r="S1418" i="5"/>
  <c r="S1542" i="5"/>
  <c r="S200" i="5"/>
  <c r="S192" i="5"/>
  <c r="S368" i="5"/>
  <c r="S1748" i="5"/>
  <c r="S34" i="5"/>
  <c r="S782" i="5"/>
  <c r="S1889" i="5"/>
  <c r="S444" i="5"/>
  <c r="S1874" i="5"/>
  <c r="S1639" i="5"/>
  <c r="S120" i="5"/>
  <c r="S1485" i="5"/>
  <c r="S518" i="5"/>
  <c r="S1883" i="5"/>
  <c r="S1460" i="5"/>
  <c r="S659" i="5"/>
  <c r="S828" i="5"/>
  <c r="S313" i="5"/>
  <c r="S1300" i="5"/>
  <c r="S1706" i="5"/>
  <c r="S1494" i="5"/>
  <c r="S766" i="5"/>
  <c r="S1558" i="5"/>
  <c r="S434" i="5"/>
  <c r="S1055" i="5"/>
  <c r="S1123" i="5"/>
  <c r="S1147" i="5"/>
  <c r="S1625" i="5"/>
  <c r="S614" i="5"/>
  <c r="S1393" i="5"/>
  <c r="S127" i="5"/>
  <c r="S1791" i="5"/>
  <c r="S852" i="5"/>
  <c r="S1010" i="5"/>
  <c r="S620" i="5"/>
  <c r="S938" i="5"/>
  <c r="S1888" i="5"/>
  <c r="S356" i="5"/>
  <c r="S449" i="5"/>
  <c r="S1490" i="5"/>
  <c r="S315" i="5"/>
  <c r="S65" i="5"/>
  <c r="S1962" i="5"/>
  <c r="S542" i="5"/>
  <c r="S1557" i="5"/>
  <c r="S31" i="5"/>
  <c r="S655" i="5"/>
  <c r="S1129" i="5"/>
  <c r="S250" i="5"/>
  <c r="S1513" i="5"/>
  <c r="S452" i="5"/>
  <c r="S1799" i="5"/>
  <c r="S376" i="5"/>
  <c r="S1359" i="5"/>
  <c r="S1268" i="5"/>
  <c r="S1266" i="5"/>
  <c r="S981" i="5"/>
  <c r="S1050" i="5"/>
  <c r="S431" i="5"/>
  <c r="S728" i="5"/>
  <c r="S1426" i="5"/>
  <c r="S1082" i="5"/>
  <c r="S721" i="5"/>
  <c r="S972" i="5"/>
  <c r="S1070" i="5"/>
  <c r="S697" i="5"/>
  <c r="S1403" i="5"/>
  <c r="S1727" i="5"/>
  <c r="S1003" i="5"/>
  <c r="S1134" i="5"/>
  <c r="S995" i="5"/>
  <c r="S23" i="5"/>
  <c r="S428" i="5"/>
  <c r="S1923" i="5"/>
  <c r="S235" i="5"/>
  <c r="S1167" i="5"/>
  <c r="S1894" i="5"/>
  <c r="S32" i="5"/>
  <c r="S1530" i="5"/>
  <c r="S1298" i="5"/>
  <c r="S564" i="5"/>
  <c r="S1211" i="5"/>
  <c r="S1605" i="5"/>
  <c r="S287" i="5"/>
  <c r="S907" i="5"/>
  <c r="S1251" i="5"/>
  <c r="S1028" i="5"/>
  <c r="S1499" i="5"/>
  <c r="S689" i="5"/>
  <c r="S651" i="5"/>
  <c r="S1872" i="5"/>
  <c r="S1468" i="5"/>
  <c r="S340" i="5"/>
  <c r="S1497" i="5"/>
  <c r="S1388" i="5"/>
  <c r="S1806" i="5"/>
  <c r="S125" i="5"/>
  <c r="S429" i="5"/>
  <c r="S1732" i="5"/>
  <c r="S535" i="5"/>
  <c r="S1075" i="5"/>
  <c r="S82" i="5"/>
  <c r="S1020" i="5"/>
  <c r="S404" i="5"/>
  <c r="S1281" i="5"/>
  <c r="S1669" i="5"/>
  <c r="S523" i="5"/>
  <c r="S281" i="5"/>
  <c r="S1311" i="5"/>
  <c r="S1676" i="5"/>
  <c r="S1306" i="5"/>
  <c r="S1369" i="5"/>
  <c r="S899" i="5"/>
  <c r="S388" i="5"/>
  <c r="S1508" i="5"/>
  <c r="S820" i="5"/>
  <c r="S1450" i="5"/>
  <c r="S364" i="5"/>
  <c r="S1478" i="5"/>
  <c r="S265" i="5"/>
  <c r="S1720" i="5"/>
  <c r="S853" i="5"/>
  <c r="S435" i="5"/>
  <c r="S650" i="5"/>
  <c r="S1559" i="5"/>
  <c r="S1850" i="5"/>
  <c r="S1179" i="5"/>
  <c r="S1535" i="5"/>
  <c r="S864" i="5"/>
  <c r="S112" i="5"/>
  <c r="S150" i="5"/>
  <c r="S373" i="5"/>
  <c r="S70" i="5"/>
  <c r="S1364" i="5"/>
  <c r="S1718" i="5"/>
  <c r="S502" i="5"/>
  <c r="S931" i="5"/>
  <c r="S1674" i="5"/>
  <c r="S1765" i="5"/>
  <c r="S1273" i="5"/>
  <c r="S1445" i="5"/>
  <c r="S772" i="5"/>
  <c r="S319" i="5"/>
  <c r="S1606" i="5"/>
  <c r="S1302" i="5"/>
  <c r="S815" i="5"/>
  <c r="S1133" i="5"/>
  <c r="S254" i="5"/>
  <c r="S1331" i="5"/>
  <c r="S1523" i="5"/>
  <c r="S1096" i="5"/>
  <c r="S522" i="5"/>
  <c r="S748" i="5"/>
  <c r="S311" i="5"/>
  <c r="S1723" i="5"/>
  <c r="S279" i="5"/>
  <c r="S735" i="5"/>
  <c r="S1952" i="5"/>
  <c r="S331" i="5"/>
  <c r="S1333" i="5"/>
  <c r="S419" i="5"/>
  <c r="S1965" i="5"/>
  <c r="S602" i="5"/>
  <c r="S193" i="5"/>
  <c r="S700" i="5"/>
  <c r="S1000" i="5"/>
  <c r="S1238" i="5"/>
  <c r="S1140" i="5"/>
  <c r="S1616" i="5"/>
  <c r="S1076" i="5"/>
  <c r="S1386" i="5"/>
  <c r="S1303" i="5"/>
  <c r="S906" i="5"/>
  <c r="S256" i="5"/>
  <c r="S1887" i="5"/>
  <c r="S1037" i="5"/>
  <c r="S557" i="5"/>
  <c r="S925" i="5"/>
  <c r="S414" i="5"/>
  <c r="S1926" i="5"/>
  <c r="S1221" i="5"/>
  <c r="S719" i="5"/>
  <c r="S1794" i="5"/>
  <c r="S684" i="5"/>
  <c r="S1334" i="5"/>
  <c r="S1795" i="5"/>
  <c r="S1404" i="5"/>
  <c r="S152" i="5"/>
  <c r="S1289" i="5"/>
  <c r="S1582" i="5"/>
  <c r="S1610" i="5"/>
  <c r="S298" i="5"/>
  <c r="S893" i="5"/>
  <c r="S1116" i="5"/>
  <c r="S1219" i="5"/>
  <c r="S1915" i="5"/>
  <c r="S38" i="5"/>
  <c r="S450" i="5"/>
  <c r="S1686" i="5"/>
  <c r="S81" i="5"/>
  <c r="S439" i="5"/>
  <c r="S295" i="5"/>
  <c r="S1100" i="5"/>
  <c r="S1198" i="5"/>
  <c r="S1039" i="5"/>
  <c r="S682" i="5"/>
  <c r="S1807" i="5"/>
  <c r="S1370" i="5"/>
  <c r="S540" i="5"/>
  <c r="S1623" i="5"/>
  <c r="S293" i="5"/>
  <c r="S1101" i="5"/>
  <c r="S1928" i="5"/>
  <c r="S974" i="5"/>
  <c r="S624" i="5"/>
  <c r="S164" i="5"/>
  <c r="S1577" i="5"/>
  <c r="S1124" i="5"/>
  <c r="S984" i="5"/>
  <c r="S1436" i="5"/>
  <c r="S332" i="5"/>
  <c r="S520" i="5"/>
  <c r="S1017" i="5"/>
  <c r="S519" i="5"/>
  <c r="S1313" i="5"/>
  <c r="S1321" i="5"/>
  <c r="S1094" i="5"/>
  <c r="S1317" i="5"/>
  <c r="S850" i="5"/>
  <c r="S1236" i="5"/>
  <c r="S1092" i="5"/>
  <c r="S363" i="5"/>
  <c r="S1619" i="5"/>
  <c r="S1437" i="5"/>
  <c r="S979" i="5"/>
  <c r="S1805" i="5"/>
  <c r="S1446" i="5"/>
  <c r="S569" i="5"/>
  <c r="S1444" i="5"/>
  <c r="S1845" i="5"/>
  <c r="S1546" i="5"/>
  <c r="S151" i="5"/>
  <c r="S1292" i="5"/>
  <c r="S1381" i="5"/>
  <c r="S565" i="5"/>
  <c r="S405" i="5"/>
  <c r="S323" i="5"/>
  <c r="S730" i="5"/>
  <c r="S1355" i="5"/>
  <c r="S1833" i="5"/>
  <c r="S86" i="5"/>
  <c r="S1841" i="5"/>
  <c r="S1233" i="5"/>
  <c r="S399" i="5"/>
  <c r="S1560" i="5"/>
  <c r="S555" i="5"/>
  <c r="S1968" i="5"/>
  <c r="S75" i="5"/>
  <c r="S1337" i="5"/>
  <c r="S230" i="5"/>
  <c r="S1247" i="5"/>
  <c r="S897" i="5"/>
  <c r="S947" i="5"/>
  <c r="S1088" i="5"/>
  <c r="S1299" i="5"/>
  <c r="S1451" i="5"/>
  <c r="S345" i="5"/>
  <c r="S1041" i="5"/>
  <c r="S521" i="5"/>
  <c r="S604" i="5"/>
  <c r="S85" i="5"/>
  <c r="S1150" i="5"/>
  <c r="S1668" i="5"/>
  <c r="S342" i="5"/>
  <c r="S443" i="5"/>
  <c r="S861" i="5"/>
  <c r="S896" i="5"/>
  <c r="S942" i="5"/>
  <c r="S1208" i="5"/>
  <c r="S153" i="5"/>
  <c r="S1708" i="5"/>
  <c r="S1919" i="5"/>
  <c r="S1214" i="5"/>
  <c r="S937" i="5"/>
  <c r="S1517" i="5"/>
  <c r="S1552" i="5"/>
  <c r="S658" i="5"/>
  <c r="S1461" i="5"/>
  <c r="S21" i="5"/>
  <c r="S1021" i="5"/>
  <c r="S941" i="5"/>
  <c r="S1263" i="5"/>
  <c r="S303" i="5"/>
  <c r="S1521" i="5"/>
  <c r="S41" i="5"/>
  <c r="S825" i="5"/>
  <c r="S1684" i="5"/>
  <c r="S1347" i="5"/>
  <c r="S1481" i="5"/>
  <c r="S599" i="5"/>
  <c r="S123" i="5"/>
  <c r="S346" i="5"/>
  <c r="S1790" i="5"/>
  <c r="S940" i="5"/>
  <c r="S432" i="5"/>
  <c r="S491" i="5"/>
  <c r="S441" i="5"/>
  <c r="S1964" i="5"/>
  <c r="S1336" i="5"/>
  <c r="S661" i="5"/>
  <c r="S776" i="5"/>
  <c r="S726" i="5"/>
  <c r="S1090" i="5"/>
  <c r="S1125" i="5"/>
  <c r="S943" i="5"/>
  <c r="S732" i="5"/>
  <c r="S1473" i="5"/>
  <c r="S1869" i="5"/>
  <c r="S1750" i="5"/>
  <c r="S500" i="5"/>
  <c r="S276" i="5"/>
  <c r="S1467" i="5"/>
  <c r="S1062" i="5"/>
  <c r="S1449" i="5"/>
  <c r="S645" i="5"/>
  <c r="S1929" i="5"/>
  <c r="S559" i="5"/>
  <c r="S1323" i="5"/>
  <c r="S29" i="5"/>
  <c r="S1638" i="5"/>
  <c r="S196" i="5"/>
  <c r="S1270" i="5"/>
  <c r="S1534" i="5"/>
  <c r="S1202" i="5"/>
  <c r="S1006" i="5"/>
  <c r="S1163" i="5"/>
  <c r="S327" i="5"/>
  <c r="S1398" i="5"/>
  <c r="S395" i="5"/>
  <c r="S601" i="5"/>
  <c r="S738" i="5"/>
  <c r="S302" i="5"/>
  <c r="S895" i="5"/>
  <c r="S296" i="5"/>
  <c r="S1335" i="5"/>
  <c r="S1471" i="5"/>
  <c r="S1875" i="5"/>
  <c r="S1555" i="5"/>
  <c r="S1200" i="5"/>
  <c r="S541" i="5"/>
  <c r="S1428" i="5"/>
  <c r="S275" i="5"/>
  <c r="S811" i="5"/>
  <c r="S1550" i="5"/>
  <c r="S742" i="5"/>
  <c r="S1809" i="5"/>
  <c r="S272" i="5"/>
  <c r="S24" i="5"/>
  <c r="S240" i="5"/>
  <c r="S1935" i="5"/>
  <c r="S1085" i="5"/>
  <c r="S1921" i="5"/>
  <c r="S1210" i="5"/>
  <c r="S1916" i="5"/>
  <c r="R1237" i="5"/>
  <c r="R1032" i="5"/>
  <c r="R333" i="5"/>
  <c r="R1196" i="5"/>
  <c r="R1073" i="5"/>
  <c r="R1607" i="5"/>
  <c r="R1443" i="5"/>
  <c r="R1525" i="5"/>
  <c r="R1484" i="5"/>
  <c r="R415" i="5"/>
  <c r="Q990" i="5"/>
  <c r="R1278" i="5"/>
  <c r="R1155" i="5"/>
  <c r="R251" i="5"/>
  <c r="R1114" i="5"/>
  <c r="R1360" i="5"/>
  <c r="S44" i="28"/>
  <c r="N25" i="36"/>
  <c r="N80" i="7"/>
  <c r="R41" i="52"/>
  <c r="X35" i="16"/>
  <c r="Y6" i="16"/>
  <c r="X7" i="16"/>
  <c r="X15" i="9"/>
  <c r="U16" i="9"/>
  <c r="V37" i="16"/>
  <c r="R7" i="4"/>
  <c r="R65" i="4" s="1"/>
  <c r="K12" i="12"/>
  <c r="K13" i="12" s="1"/>
  <c r="S14" i="50"/>
  <c r="S6" i="50"/>
  <c r="S29" i="32"/>
  <c r="S30" i="32"/>
  <c r="S28" i="32"/>
  <c r="S26" i="32"/>
  <c r="S36" i="32"/>
  <c r="S66" i="32" s="1"/>
  <c r="S6" i="32"/>
  <c r="R19" i="4"/>
  <c r="O122" i="2"/>
  <c r="T5" i="58"/>
  <c r="T37" i="2"/>
  <c r="T134" i="2" s="1"/>
  <c r="T6" i="28"/>
  <c r="T6" i="30"/>
  <c r="T5" i="32"/>
  <c r="T20" i="12"/>
  <c r="T5" i="50"/>
  <c r="T5" i="4"/>
  <c r="T5" i="31"/>
  <c r="T5" i="52"/>
  <c r="T6" i="29"/>
  <c r="R39" i="52"/>
  <c r="R45" i="52"/>
  <c r="R47" i="52"/>
  <c r="R48" i="52"/>
  <c r="S22" i="52"/>
  <c r="S28" i="52"/>
  <c r="S27" i="52"/>
  <c r="S21" i="52"/>
  <c r="S14" i="52"/>
  <c r="S19" i="52"/>
  <c r="S29" i="52"/>
  <c r="S33" i="52"/>
  <c r="S8" i="52"/>
  <c r="S15" i="52"/>
  <c r="S13" i="52"/>
  <c r="S16" i="52"/>
  <c r="S31" i="52"/>
  <c r="S26" i="52"/>
  <c r="S30" i="52"/>
  <c r="S32" i="52"/>
  <c r="S36" i="52"/>
  <c r="S35" i="52"/>
  <c r="S34" i="52"/>
  <c r="S6" i="52"/>
  <c r="S6" i="31"/>
  <c r="V16" i="16"/>
  <c r="W2" i="16"/>
  <c r="R13" i="32"/>
  <c r="R56" i="32" s="1"/>
  <c r="R40" i="52"/>
  <c r="S6" i="58"/>
  <c r="U5" i="29"/>
  <c r="U17" i="16"/>
  <c r="U5" i="28"/>
  <c r="U5" i="30"/>
  <c r="U4" i="4"/>
  <c r="AA10" i="16"/>
  <c r="AA5" i="12"/>
  <c r="AA6" i="12" s="1"/>
  <c r="R28" i="2"/>
  <c r="R125" i="2" s="1"/>
  <c r="S173" i="29"/>
  <c r="S21" i="50" s="1"/>
  <c r="Q69" i="4"/>
  <c r="Q60" i="4"/>
  <c r="Q21" i="28"/>
  <c r="P28" i="28"/>
  <c r="P40" i="28"/>
  <c r="Q15" i="28"/>
  <c r="R16" i="28"/>
  <c r="R14" i="28"/>
  <c r="Q12" i="28"/>
  <c r="Q13" i="28"/>
  <c r="R27" i="28"/>
  <c r="Q37" i="28"/>
  <c r="Q24" i="28"/>
  <c r="Q51" i="30"/>
  <c r="Q36" i="28"/>
  <c r="Q26" i="28"/>
  <c r="Q25" i="28"/>
  <c r="R39" i="28"/>
  <c r="R34" i="28"/>
  <c r="R19" i="28" l="1"/>
  <c r="R19" i="30" s="1"/>
  <c r="T24" i="4"/>
  <c r="T22" i="4"/>
  <c r="T23" i="4"/>
  <c r="T25" i="4"/>
  <c r="T31" i="4"/>
  <c r="T32" i="4"/>
  <c r="T21" i="4"/>
  <c r="T30" i="4"/>
  <c r="T28" i="4"/>
  <c r="T20" i="4"/>
  <c r="T27" i="4"/>
  <c r="T29" i="4"/>
  <c r="T26" i="4"/>
  <c r="W2" i="4"/>
  <c r="X97" i="29"/>
  <c r="X51" i="29" s="1"/>
  <c r="P30" i="30"/>
  <c r="S27" i="32"/>
  <c r="T44" i="32"/>
  <c r="T31" i="32"/>
  <c r="R64" i="52"/>
  <c r="R61" i="52" s="1"/>
  <c r="T54" i="52"/>
  <c r="T55" i="52"/>
  <c r="S63" i="52"/>
  <c r="S62" i="52"/>
  <c r="S53" i="52"/>
  <c r="V9" i="16"/>
  <c r="V49" i="6"/>
  <c r="V92" i="29"/>
  <c r="V46" i="29" s="1"/>
  <c r="R134" i="29"/>
  <c r="V90" i="29"/>
  <c r="V44" i="29" s="1"/>
  <c r="P83" i="29"/>
  <c r="P37" i="29" s="1"/>
  <c r="V96" i="29"/>
  <c r="V50" i="29" s="1"/>
  <c r="O89" i="29"/>
  <c r="O88" i="29" s="1"/>
  <c r="N42" i="29"/>
  <c r="X99" i="29"/>
  <c r="X53" i="29" s="1"/>
  <c r="S95" i="29"/>
  <c r="S94" i="29" s="1"/>
  <c r="R48" i="29"/>
  <c r="X98" i="29"/>
  <c r="X52" i="29" s="1"/>
  <c r="V93" i="29"/>
  <c r="V47" i="29" s="1"/>
  <c r="R58" i="29"/>
  <c r="S102" i="29" s="1"/>
  <c r="T40" i="2"/>
  <c r="T38" i="32"/>
  <c r="T68" i="32" s="1"/>
  <c r="T30" i="2" s="1"/>
  <c r="R33" i="28"/>
  <c r="R33" i="30" s="1"/>
  <c r="R65" i="30" s="1"/>
  <c r="Q74" i="4"/>
  <c r="W237" i="58"/>
  <c r="AI237" i="58"/>
  <c r="AR237" i="58"/>
  <c r="AF237" i="58"/>
  <c r="AJ237" i="58"/>
  <c r="AQ237" i="58"/>
  <c r="AA237" i="58"/>
  <c r="AC237" i="58"/>
  <c r="AB237" i="58"/>
  <c r="AG237" i="58"/>
  <c r="AD237" i="58"/>
  <c r="Y237" i="58"/>
  <c r="AH237" i="58"/>
  <c r="AO237" i="58"/>
  <c r="AN237" i="58"/>
  <c r="AP237" i="58"/>
  <c r="AK237" i="58"/>
  <c r="AL237" i="58"/>
  <c r="Z237" i="58"/>
  <c r="AE237" i="58"/>
  <c r="AM237" i="58"/>
  <c r="W27" i="16"/>
  <c r="T69" i="32"/>
  <c r="T31" i="2" s="1"/>
  <c r="T128" i="2" s="1"/>
  <c r="Q20" i="30"/>
  <c r="Q52" i="30" s="1"/>
  <c r="R20" i="28"/>
  <c r="N210" i="29"/>
  <c r="N63" i="29"/>
  <c r="O107" i="29" s="1"/>
  <c r="O36" i="30" s="1"/>
  <c r="O68" i="30" s="1"/>
  <c r="N139" i="29"/>
  <c r="O733" i="58"/>
  <c r="O739" i="58" s="1"/>
  <c r="P18" i="30"/>
  <c r="P50" i="30" s="1"/>
  <c r="Q18" i="28"/>
  <c r="M198" i="29"/>
  <c r="M24" i="30"/>
  <c r="M56" i="30" s="1"/>
  <c r="O31" i="30"/>
  <c r="P31" i="28"/>
  <c r="P38" i="28"/>
  <c r="N63" i="30"/>
  <c r="N61" i="30" s="1"/>
  <c r="N29" i="30"/>
  <c r="N25" i="31" s="1"/>
  <c r="O32" i="30"/>
  <c r="O64" i="30" s="1"/>
  <c r="P32" i="28"/>
  <c r="P192" i="29"/>
  <c r="Q208" i="29"/>
  <c r="N195" i="29"/>
  <c r="N191" i="29" s="1"/>
  <c r="N115" i="26" s="1"/>
  <c r="R206" i="29"/>
  <c r="R196" i="29"/>
  <c r="S207" i="29"/>
  <c r="S193" i="29"/>
  <c r="S218" i="29"/>
  <c r="S122" i="26" s="1"/>
  <c r="S78" i="30"/>
  <c r="S34" i="31" s="1"/>
  <c r="P204" i="29"/>
  <c r="O186" i="29"/>
  <c r="S194" i="29"/>
  <c r="R70" i="4"/>
  <c r="R66" i="4"/>
  <c r="R64" i="4" s="1"/>
  <c r="P45" i="6"/>
  <c r="P46" i="6" s="1"/>
  <c r="M30" i="29"/>
  <c r="Q22" i="28"/>
  <c r="Q22" i="30" s="1"/>
  <c r="P54" i="30"/>
  <c r="P100" i="29"/>
  <c r="P24" i="32" s="1"/>
  <c r="P727" i="58" s="1"/>
  <c r="P733" i="58" s="1"/>
  <c r="P31" i="29"/>
  <c r="Q77" i="29" s="1"/>
  <c r="R135" i="29"/>
  <c r="O25" i="29"/>
  <c r="P71" i="29" s="1"/>
  <c r="P12" i="30" s="1"/>
  <c r="Q137" i="29"/>
  <c r="S60" i="29"/>
  <c r="T104" i="29" s="1"/>
  <c r="S32" i="29"/>
  <c r="T78" i="29" s="1"/>
  <c r="S33" i="29"/>
  <c r="T79" i="29" s="1"/>
  <c r="R35" i="29"/>
  <c r="S81" i="29" s="1"/>
  <c r="S123" i="29"/>
  <c r="L178" i="29"/>
  <c r="M127" i="29"/>
  <c r="M178" i="29" s="1"/>
  <c r="O80" i="7"/>
  <c r="R125" i="29"/>
  <c r="R59" i="29"/>
  <c r="S103" i="29" s="1"/>
  <c r="P133" i="29"/>
  <c r="P132" i="29" s="1"/>
  <c r="M147" i="29"/>
  <c r="N155" i="29" s="1"/>
  <c r="Q66" i="30"/>
  <c r="Q61" i="29"/>
  <c r="R105" i="29" s="1"/>
  <c r="R34" i="30" s="1"/>
  <c r="S136" i="29"/>
  <c r="M725" i="58"/>
  <c r="M737" i="58" s="1"/>
  <c r="N124" i="29"/>
  <c r="N120" i="29" s="1"/>
  <c r="N76" i="29"/>
  <c r="N22" i="32" s="1"/>
  <c r="P105" i="2"/>
  <c r="M17" i="30"/>
  <c r="M23" i="31" s="1"/>
  <c r="N34" i="29"/>
  <c r="P1987" i="5"/>
  <c r="P1988" i="5" s="1"/>
  <c r="Q45" i="16"/>
  <c r="W183" i="29"/>
  <c r="W18" i="29"/>
  <c r="W21" i="29" s="1"/>
  <c r="X2" i="29"/>
  <c r="W11" i="29"/>
  <c r="V12" i="29"/>
  <c r="P121" i="29"/>
  <c r="Z281" i="58"/>
  <c r="Y238" i="58"/>
  <c r="V107" i="26"/>
  <c r="P13" i="7"/>
  <c r="P80" i="7" s="1"/>
  <c r="S122" i="29"/>
  <c r="O115" i="29"/>
  <c r="W9" i="29"/>
  <c r="V10" i="29"/>
  <c r="X2" i="31"/>
  <c r="W15" i="29"/>
  <c r="V16" i="29"/>
  <c r="W17" i="29"/>
  <c r="V20" i="29"/>
  <c r="AG279" i="58"/>
  <c r="AS278" i="58"/>
  <c r="O44" i="30"/>
  <c r="V176" i="29"/>
  <c r="V19" i="29"/>
  <c r="V174" i="29" s="1"/>
  <c r="V175" i="29"/>
  <c r="P57" i="29"/>
  <c r="W13" i="29"/>
  <c r="V14" i="29"/>
  <c r="W102" i="26"/>
  <c r="W67" i="7"/>
  <c r="W108" i="7"/>
  <c r="X2" i="7"/>
  <c r="W165" i="7"/>
  <c r="W166" i="7"/>
  <c r="W168" i="7"/>
  <c r="W167" i="7"/>
  <c r="W170" i="7"/>
  <c r="W173" i="7"/>
  <c r="W176" i="7"/>
  <c r="W182" i="7"/>
  <c r="W172" i="7"/>
  <c r="W184" i="7"/>
  <c r="W175" i="7"/>
  <c r="W171" i="7"/>
  <c r="W183" i="7"/>
  <c r="W185" i="7"/>
  <c r="W180" i="7"/>
  <c r="W179" i="7"/>
  <c r="W181" i="7"/>
  <c r="W178" i="7"/>
  <c r="W174" i="7"/>
  <c r="W177" i="7"/>
  <c r="W169" i="7"/>
  <c r="AE287" i="58"/>
  <c r="Q8" i="2"/>
  <c r="Q105" i="2" s="1"/>
  <c r="Q45" i="6"/>
  <c r="T36" i="16"/>
  <c r="T38" i="16" s="1"/>
  <c r="R45" i="16"/>
  <c r="U31" i="16"/>
  <c r="V21" i="16"/>
  <c r="U115" i="7"/>
  <c r="S374" i="5"/>
  <c r="S1484" i="5"/>
  <c r="S991" i="5"/>
  <c r="S415" i="5"/>
  <c r="R1442" i="5"/>
  <c r="S1237" i="5"/>
  <c r="S1196" i="5"/>
  <c r="S1073" i="5"/>
  <c r="S1319" i="5"/>
  <c r="S1114" i="5"/>
  <c r="S1032" i="5"/>
  <c r="S1443" i="5"/>
  <c r="S1155" i="5"/>
  <c r="S333" i="5"/>
  <c r="T1332" i="5"/>
  <c r="T303" i="5"/>
  <c r="T1310" i="5"/>
  <c r="T726" i="5"/>
  <c r="T1535" i="5"/>
  <c r="T1275" i="5"/>
  <c r="T1964" i="5"/>
  <c r="T1054" i="5"/>
  <c r="T1100" i="5"/>
  <c r="T1957" i="5"/>
  <c r="T1368" i="5"/>
  <c r="T1042" i="5"/>
  <c r="T734" i="5"/>
  <c r="T1912" i="5"/>
  <c r="T1513" i="5"/>
  <c r="T932" i="5"/>
  <c r="T277" i="5"/>
  <c r="T1111" i="5"/>
  <c r="T429" i="5"/>
  <c r="T1542" i="5"/>
  <c r="T1502" i="5"/>
  <c r="T1921" i="5"/>
  <c r="T1216" i="5"/>
  <c r="T1035" i="5"/>
  <c r="T368" i="5"/>
  <c r="T1842" i="5"/>
  <c r="T1559" i="5"/>
  <c r="T487" i="5"/>
  <c r="T1375" i="5"/>
  <c r="T1325" i="5"/>
  <c r="T1133" i="5"/>
  <c r="T774" i="5"/>
  <c r="T1613" i="5"/>
  <c r="T497" i="5"/>
  <c r="T657" i="5"/>
  <c r="T853" i="5"/>
  <c r="T859" i="5"/>
  <c r="T1364" i="5"/>
  <c r="T901" i="5"/>
  <c r="T1171" i="5"/>
  <c r="T1305" i="5"/>
  <c r="T1798" i="5"/>
  <c r="T1958" i="5"/>
  <c r="T406" i="5"/>
  <c r="T1768" i="5"/>
  <c r="T968" i="5"/>
  <c r="T1219" i="5"/>
  <c r="T617" i="5"/>
  <c r="T1539" i="5"/>
  <c r="T146" i="5"/>
  <c r="T1230" i="5"/>
  <c r="T452" i="5"/>
  <c r="T561" i="5"/>
  <c r="T1153" i="5"/>
  <c r="T1064" i="5"/>
  <c r="T1675" i="5"/>
  <c r="T82" i="5"/>
  <c r="T1415" i="5"/>
  <c r="T417" i="5"/>
  <c r="T1170" i="5"/>
  <c r="T738" i="5"/>
  <c r="T1458" i="5"/>
  <c r="T334" i="5"/>
  <c r="T985" i="5"/>
  <c r="T615" i="5"/>
  <c r="T433" i="5"/>
  <c r="T1714" i="5"/>
  <c r="T1829" i="5"/>
  <c r="T946" i="5"/>
  <c r="T1765" i="5"/>
  <c r="T1208" i="5"/>
  <c r="T1515" i="5"/>
  <c r="T972" i="5"/>
  <c r="T1812" i="5"/>
  <c r="T848" i="5"/>
  <c r="T690" i="5"/>
  <c r="T856" i="5"/>
  <c r="T304" i="5"/>
  <c r="T858" i="5"/>
  <c r="T1431" i="5"/>
  <c r="T805" i="5"/>
  <c r="T625" i="5"/>
  <c r="T1597" i="5"/>
  <c r="T192" i="5"/>
  <c r="T1640" i="5"/>
  <c r="T1160" i="5"/>
  <c r="T1279" i="5"/>
  <c r="T810" i="5"/>
  <c r="T559" i="5"/>
  <c r="T1441" i="5"/>
  <c r="T940" i="5"/>
  <c r="T1683" i="5"/>
  <c r="T681" i="5"/>
  <c r="T36" i="5"/>
  <c r="T1051" i="5"/>
  <c r="T773" i="5"/>
  <c r="T937" i="5"/>
  <c r="T1841" i="5"/>
  <c r="T1750" i="5"/>
  <c r="T564" i="5"/>
  <c r="T1195" i="5"/>
  <c r="T76" i="5"/>
  <c r="T248" i="5"/>
  <c r="T364" i="5"/>
  <c r="T72" i="5"/>
  <c r="T1673" i="5"/>
  <c r="T1193" i="5"/>
  <c r="T905" i="5"/>
  <c r="T1366" i="5"/>
  <c r="T1483" i="5"/>
  <c r="T1353" i="5"/>
  <c r="T259" i="5"/>
  <c r="T1324" i="5"/>
  <c r="T1022" i="5"/>
  <c r="T523" i="5"/>
  <c r="T361" i="5"/>
  <c r="T1477" i="5"/>
  <c r="T741" i="5"/>
  <c r="T1972" i="5"/>
  <c r="T1199" i="5"/>
  <c r="T1162" i="5"/>
  <c r="T748" i="5"/>
  <c r="T660" i="5"/>
  <c r="T264" i="5"/>
  <c r="T941" i="5"/>
  <c r="T966" i="5"/>
  <c r="T41" i="5"/>
  <c r="T1149" i="5"/>
  <c r="T558" i="5"/>
  <c r="T1504" i="5"/>
  <c r="T1466" i="5"/>
  <c r="T898" i="5"/>
  <c r="T38" i="5"/>
  <c r="T1250" i="5"/>
  <c r="T1010" i="5"/>
  <c r="T607" i="5"/>
  <c r="T1499" i="5"/>
  <c r="T321" i="5"/>
  <c r="T1892" i="5"/>
  <c r="T1203" i="5"/>
  <c r="T1097" i="5"/>
  <c r="T1544" i="5"/>
  <c r="T1286" i="5"/>
  <c r="T1379" i="5"/>
  <c r="T1509" i="5"/>
  <c r="T783" i="5"/>
  <c r="T1960" i="5"/>
  <c r="T530" i="5"/>
  <c r="T646" i="5"/>
  <c r="T1034" i="5"/>
  <c r="T1041" i="5"/>
  <c r="T327" i="5"/>
  <c r="T742" i="5"/>
  <c r="T1007" i="5"/>
  <c r="T616" i="5"/>
  <c r="T967" i="5"/>
  <c r="T1608" i="5"/>
  <c r="T892" i="5"/>
  <c r="T830" i="5"/>
  <c r="T1632" i="5"/>
  <c r="T159" i="5"/>
  <c r="T1920" i="5"/>
  <c r="T232" i="5"/>
  <c r="T732" i="5"/>
  <c r="T719" i="5"/>
  <c r="T1343" i="5"/>
  <c r="T65" i="5"/>
  <c r="T1457" i="5"/>
  <c r="T428" i="5"/>
  <c r="T1253" i="5"/>
  <c r="T293" i="5"/>
  <c r="T352" i="5"/>
  <c r="T1019" i="5"/>
  <c r="T1840" i="5"/>
  <c r="T723" i="5"/>
  <c r="T612" i="5"/>
  <c r="T1289" i="5"/>
  <c r="T1277" i="5"/>
  <c r="T1301" i="5"/>
  <c r="T1933" i="5"/>
  <c r="T1838" i="5"/>
  <c r="T1471" i="5"/>
  <c r="T1047" i="5"/>
  <c r="T152" i="5"/>
  <c r="T1150" i="5"/>
  <c r="T1393" i="5"/>
  <c r="T1334" i="5"/>
  <c r="T653" i="5"/>
  <c r="T479" i="5"/>
  <c r="T1716" i="5"/>
  <c r="T1623" i="5"/>
  <c r="T733" i="5"/>
  <c r="T809" i="5"/>
  <c r="T1881" i="5"/>
  <c r="T1788" i="5"/>
  <c r="T1186" i="5"/>
  <c r="T1430" i="5"/>
  <c r="T1851" i="5"/>
  <c r="T1715" i="5"/>
  <c r="T1176" i="5"/>
  <c r="T1030" i="5"/>
  <c r="T157" i="5"/>
  <c r="T1234" i="5"/>
  <c r="T1158" i="5"/>
  <c r="T439" i="5"/>
  <c r="T328" i="5"/>
  <c r="T1405" i="5"/>
  <c r="T1013" i="5"/>
  <c r="T1247" i="5"/>
  <c r="T1874" i="5"/>
  <c r="T938" i="5"/>
  <c r="T39" i="5"/>
  <c r="T62" i="5"/>
  <c r="T297" i="5"/>
  <c r="T1143" i="5"/>
  <c r="T1911" i="5"/>
  <c r="T1285" i="5"/>
  <c r="T40" i="5"/>
  <c r="T312" i="5"/>
  <c r="T111" i="5"/>
  <c r="T445" i="5"/>
  <c r="T1139" i="5"/>
  <c r="T696" i="5"/>
  <c r="T1264" i="5"/>
  <c r="T74" i="5"/>
  <c r="T739" i="5"/>
  <c r="T42" i="5"/>
  <c r="T1273" i="5"/>
  <c r="T359" i="5"/>
  <c r="T249" i="5"/>
  <c r="T819" i="5"/>
  <c r="T1424" i="5"/>
  <c r="T1119" i="5"/>
  <c r="T1642" i="5"/>
  <c r="T1123" i="5"/>
  <c r="T185" i="5"/>
  <c r="T603" i="5"/>
  <c r="T1331" i="5"/>
  <c r="T1668" i="5"/>
  <c r="T602" i="5"/>
  <c r="T1606" i="5"/>
  <c r="T1412" i="5"/>
  <c r="T75" i="5"/>
  <c r="T121" i="5"/>
  <c r="T205" i="5"/>
  <c r="T1556" i="5"/>
  <c r="T1015" i="5"/>
  <c r="T1000" i="5"/>
  <c r="T1707" i="5"/>
  <c r="T1211" i="5"/>
  <c r="T1717" i="5"/>
  <c r="T1378" i="5"/>
  <c r="T1220" i="5"/>
  <c r="T1670" i="5"/>
  <c r="T1677" i="5"/>
  <c r="T812" i="5"/>
  <c r="T1423" i="5"/>
  <c r="T1646" i="5"/>
  <c r="T1626" i="5"/>
  <c r="T620" i="5"/>
  <c r="T1803" i="5"/>
  <c r="T1685" i="5"/>
  <c r="T661" i="5"/>
  <c r="T1686" i="5"/>
  <c r="T1005" i="5"/>
  <c r="T767" i="5"/>
  <c r="T1495" i="5"/>
  <c r="T1072" i="5"/>
  <c r="T1174" i="5"/>
  <c r="T1489" i="5"/>
  <c r="T256" i="5"/>
  <c r="T438" i="5"/>
  <c r="T336" i="5"/>
  <c r="T308" i="5"/>
  <c r="T1416" i="5"/>
  <c r="T924" i="5"/>
  <c r="T1538" i="5"/>
  <c r="T436" i="5"/>
  <c r="T339" i="5"/>
  <c r="T1437" i="5"/>
  <c r="T578" i="5"/>
  <c r="T986" i="5"/>
  <c r="T801" i="5"/>
  <c r="T970" i="5"/>
  <c r="T1636" i="5"/>
  <c r="T245" i="5"/>
  <c r="T1148" i="5"/>
  <c r="T1801" i="5"/>
  <c r="T948" i="5"/>
  <c r="T1557" i="5"/>
  <c r="T1357" i="5"/>
  <c r="T30" i="5"/>
  <c r="T802" i="5"/>
  <c r="T1564" i="5"/>
  <c r="T235" i="5"/>
  <c r="T262" i="5"/>
  <c r="T68" i="5"/>
  <c r="T614" i="5"/>
  <c r="T745" i="5"/>
  <c r="T105" i="5"/>
  <c r="T1044" i="5"/>
  <c r="T424" i="5"/>
  <c r="T1152" i="5"/>
  <c r="T1832" i="5"/>
  <c r="T1543" i="5"/>
  <c r="T1891" i="5"/>
  <c r="T150" i="5"/>
  <c r="T1127" i="5"/>
  <c r="T1116" i="5"/>
  <c r="T1521" i="5"/>
  <c r="T1131" i="5"/>
  <c r="T766" i="5"/>
  <c r="T1231" i="5"/>
  <c r="T1956" i="5"/>
  <c r="T618" i="5"/>
  <c r="T1004" i="5"/>
  <c r="T973" i="5"/>
  <c r="T1413" i="5"/>
  <c r="T1473" i="5"/>
  <c r="T1629" i="5"/>
  <c r="T1164" i="5"/>
  <c r="T542" i="5"/>
  <c r="T1344" i="5"/>
  <c r="T1103" i="5"/>
  <c r="T286" i="5"/>
  <c r="T852" i="5"/>
  <c r="T1092" i="5"/>
  <c r="U2" i="5"/>
  <c r="T1573" i="5"/>
  <c r="T980" i="5"/>
  <c r="T1970" i="5"/>
  <c r="T894" i="5"/>
  <c r="T165" i="5"/>
  <c r="T1342" i="5"/>
  <c r="T279" i="5"/>
  <c r="T1491" i="5"/>
  <c r="T693" i="5"/>
  <c r="T1394" i="5"/>
  <c r="T418" i="5"/>
  <c r="T83" i="5"/>
  <c r="T974" i="5"/>
  <c r="T1163" i="5"/>
  <c r="T1090" i="5"/>
  <c r="T1492" i="5"/>
  <c r="T1161" i="5"/>
  <c r="T925" i="5"/>
  <c r="T1425" i="5"/>
  <c r="T975" i="5"/>
  <c r="T340" i="5"/>
  <c r="T1298" i="5"/>
  <c r="T1753" i="5"/>
  <c r="T298" i="5"/>
  <c r="T865" i="5"/>
  <c r="T1730" i="5"/>
  <c r="T1071" i="5"/>
  <c r="T1202" i="5"/>
  <c r="T1373" i="5"/>
  <c r="T400" i="5"/>
  <c r="T1362" i="5"/>
  <c r="T483" i="5"/>
  <c r="T484" i="5"/>
  <c r="T864" i="5"/>
  <c r="T346" i="5"/>
  <c r="T163" i="5"/>
  <c r="T1757" i="5"/>
  <c r="T1169" i="5"/>
  <c r="T1546" i="5"/>
  <c r="T1095" i="5"/>
  <c r="T1550" i="5"/>
  <c r="T1255" i="5"/>
  <c r="T575" i="5"/>
  <c r="T263" i="5"/>
  <c r="T1440" i="5"/>
  <c r="T343" i="5"/>
  <c r="T1411" i="5"/>
  <c r="T1113" i="5"/>
  <c r="T989" i="5"/>
  <c r="T1650" i="5"/>
  <c r="T1229" i="5"/>
  <c r="T532" i="5"/>
  <c r="T266" i="5"/>
  <c r="T1468" i="5"/>
  <c r="T1506" i="5"/>
  <c r="T446" i="5"/>
  <c r="T1465" i="5"/>
  <c r="T1159" i="5"/>
  <c r="T1462" i="5"/>
  <c r="T1246" i="5"/>
  <c r="T947" i="5"/>
  <c r="T1197" i="5"/>
  <c r="T1631" i="5"/>
  <c r="T280" i="5"/>
  <c r="T125" i="5"/>
  <c r="T698" i="5"/>
  <c r="T854" i="5"/>
  <c r="T396" i="5"/>
  <c r="T1647" i="5"/>
  <c r="T485" i="5"/>
  <c r="T322" i="5"/>
  <c r="T1397" i="5"/>
  <c r="T1326" i="5"/>
  <c r="T1448" i="5"/>
  <c r="T1497" i="5"/>
  <c r="T1190" i="5"/>
  <c r="T186" i="5"/>
  <c r="T567" i="5"/>
  <c r="T499" i="5"/>
  <c r="T1166" i="5"/>
  <c r="T1603" i="5"/>
  <c r="T1609" i="5"/>
  <c r="T518" i="5"/>
  <c r="T382" i="5"/>
  <c r="T1349" i="5"/>
  <c r="T119" i="5"/>
  <c r="T775" i="5"/>
  <c r="T1276" i="5"/>
  <c r="T1135" i="5"/>
  <c r="T772" i="5"/>
  <c r="T899" i="5"/>
  <c r="T338" i="5"/>
  <c r="T84" i="5"/>
  <c r="T1524" i="5"/>
  <c r="T1094" i="5"/>
  <c r="T1918" i="5"/>
  <c r="T443" i="5"/>
  <c r="T1529" i="5"/>
  <c r="T275" i="5"/>
  <c r="T1843" i="5"/>
  <c r="T1340" i="5"/>
  <c r="T1837" i="5"/>
  <c r="T1151" i="5"/>
  <c r="T778" i="5"/>
  <c r="T274" i="5"/>
  <c r="T1142" i="5"/>
  <c r="T1800" i="5"/>
  <c r="T309" i="5"/>
  <c r="T110" i="5"/>
  <c r="T372" i="5"/>
  <c r="T845" i="5"/>
  <c r="T896" i="5"/>
  <c r="T702" i="5"/>
  <c r="T855" i="5"/>
  <c r="T849" i="5"/>
  <c r="T645" i="5"/>
  <c r="T995" i="5"/>
  <c r="T571" i="5"/>
  <c r="T1370" i="5"/>
  <c r="T1356" i="5"/>
  <c r="T326" i="5"/>
  <c r="T1954" i="5"/>
  <c r="T427" i="5"/>
  <c r="T622" i="5"/>
  <c r="T863" i="5"/>
  <c r="T77" i="5"/>
  <c r="T1049" i="5"/>
  <c r="T641" i="5"/>
  <c r="T1053" i="5"/>
  <c r="T576" i="5"/>
  <c r="T442" i="5"/>
  <c r="T1408" i="5"/>
  <c r="T1873" i="5"/>
  <c r="T606" i="5"/>
  <c r="T1402" i="5"/>
  <c r="T1481" i="5"/>
  <c r="T1156" i="5"/>
  <c r="T1532" i="5"/>
  <c r="T1928" i="5"/>
  <c r="T1870" i="5"/>
  <c r="T1518" i="5"/>
  <c r="T426" i="5"/>
  <c r="T493" i="5"/>
  <c r="T1604" i="5"/>
  <c r="T1399" i="5"/>
  <c r="T1639" i="5"/>
  <c r="T1913" i="5"/>
  <c r="T1070" i="5"/>
  <c r="T1516" i="5"/>
  <c r="T329" i="5"/>
  <c r="T1888" i="5"/>
  <c r="T560" i="5"/>
  <c r="T1318" i="5"/>
  <c r="T148" i="5"/>
  <c r="T1561" i="5"/>
  <c r="T305" i="5"/>
  <c r="T383" i="5"/>
  <c r="T556" i="5"/>
  <c r="T520" i="5"/>
  <c r="T1258" i="5"/>
  <c r="T1312" i="5"/>
  <c r="T1752" i="5"/>
  <c r="T236" i="5"/>
  <c r="T1265" i="5"/>
  <c r="T1433" i="5"/>
  <c r="T1125" i="5"/>
  <c r="T1517" i="5"/>
  <c r="T411" i="5"/>
  <c r="T1537" i="5"/>
  <c r="T658" i="5"/>
  <c r="T405" i="5"/>
  <c r="T1390" i="5"/>
  <c r="T707" i="5"/>
  <c r="T1611" i="5"/>
  <c r="T1555" i="5"/>
  <c r="T1709" i="5"/>
  <c r="T254" i="5"/>
  <c r="T597" i="5"/>
  <c r="T706" i="5"/>
  <c r="T543" i="5"/>
  <c r="T1893" i="5"/>
  <c r="T650" i="5"/>
  <c r="T997" i="5"/>
  <c r="T544" i="5"/>
  <c r="T1853" i="5"/>
  <c r="T476" i="5"/>
  <c r="T1729" i="5"/>
  <c r="T1884" i="5"/>
  <c r="T365" i="5"/>
  <c r="T1565" i="5"/>
  <c r="T1021" i="5"/>
  <c r="T1469" i="5"/>
  <c r="T1178" i="5"/>
  <c r="T817" i="5"/>
  <c r="T1434" i="5"/>
  <c r="T1643" i="5"/>
  <c r="T156" i="5"/>
  <c r="T1974" i="5"/>
  <c r="T1224" i="5"/>
  <c r="T1233" i="5"/>
  <c r="T44" i="5"/>
  <c r="T1369" i="5"/>
  <c r="T1672" i="5"/>
  <c r="T151" i="5"/>
  <c r="T1038" i="5"/>
  <c r="T988" i="5"/>
  <c r="T1467" i="5"/>
  <c r="T1976" i="5"/>
  <c r="T1068" i="5"/>
  <c r="T1221" i="5"/>
  <c r="T281" i="5"/>
  <c r="T1185" i="5"/>
  <c r="T311" i="5"/>
  <c r="T720" i="5"/>
  <c r="T1805" i="5"/>
  <c r="T1282" i="5"/>
  <c r="T492" i="5"/>
  <c r="T387" i="5"/>
  <c r="T43" i="5"/>
  <c r="T765" i="5"/>
  <c r="T250" i="5"/>
  <c r="T158" i="5"/>
  <c r="T269" i="5"/>
  <c r="T302" i="5"/>
  <c r="T1140" i="5"/>
  <c r="T637" i="5"/>
  <c r="T1595" i="5"/>
  <c r="T1376" i="5"/>
  <c r="T1101" i="5"/>
  <c r="T623" i="5"/>
  <c r="T1971" i="5"/>
  <c r="T1115" i="5"/>
  <c r="T1189" i="5"/>
  <c r="T295" i="5"/>
  <c r="T562" i="5"/>
  <c r="T1061" i="5"/>
  <c r="T705" i="5"/>
  <c r="T1126" i="5"/>
  <c r="T1117" i="5"/>
  <c r="T1680" i="5"/>
  <c r="T808" i="5"/>
  <c r="T885" i="5"/>
  <c r="T522" i="5"/>
  <c r="T1029" i="5"/>
  <c r="T1432" i="5"/>
  <c r="T1563" i="5"/>
  <c r="T1625" i="5"/>
  <c r="T1427" i="5"/>
  <c r="T260" i="5"/>
  <c r="T253" i="5"/>
  <c r="T1450" i="5"/>
  <c r="T1240" i="5"/>
  <c r="T844" i="5"/>
  <c r="T380" i="5"/>
  <c r="T1293" i="5"/>
  <c r="T1002" i="5"/>
  <c r="T1165" i="5"/>
  <c r="T1027" i="5"/>
  <c r="T1057" i="5"/>
  <c r="T1181" i="5"/>
  <c r="T1314" i="5"/>
  <c r="T1292" i="5"/>
  <c r="T1263" i="5"/>
  <c r="T1968" i="5"/>
  <c r="T971" i="5"/>
  <c r="T1935" i="5"/>
  <c r="T1183" i="5"/>
  <c r="T1770" i="5"/>
  <c r="T655" i="5"/>
  <c r="T1339" i="5"/>
  <c r="T255" i="5"/>
  <c r="T1586" i="5"/>
  <c r="T1602" i="5"/>
  <c r="T363" i="5"/>
  <c r="T1665" i="5"/>
  <c r="T450" i="5"/>
  <c r="T1043" i="5"/>
  <c r="T1243" i="5"/>
  <c r="T1732" i="5"/>
  <c r="T1239" i="5"/>
  <c r="T1287" i="5"/>
  <c r="T1055" i="5"/>
  <c r="T821" i="5"/>
  <c r="T998" i="5"/>
  <c r="T1588" i="5"/>
  <c r="T1875" i="5"/>
  <c r="T234" i="5"/>
  <c r="T1175" i="5"/>
  <c r="T1644" i="5"/>
  <c r="T1439" i="5"/>
  <c r="T1630" i="5"/>
  <c r="T1890" i="5"/>
  <c r="T1451" i="5"/>
  <c r="T763" i="5"/>
  <c r="T1280" i="5"/>
  <c r="T1361" i="5"/>
  <c r="T71" i="5"/>
  <c r="T1134" i="5"/>
  <c r="T1706" i="5"/>
  <c r="T1761" i="5"/>
  <c r="T1519" i="5"/>
  <c r="T1622" i="5"/>
  <c r="T934" i="5"/>
  <c r="T271" i="5"/>
  <c r="T1834" i="5"/>
  <c r="T489" i="5"/>
  <c r="T979" i="5"/>
  <c r="T857" i="5"/>
  <c r="T1493" i="5"/>
  <c r="T683" i="5"/>
  <c r="T1747" i="5"/>
  <c r="T190" i="5"/>
  <c r="T1878" i="5"/>
  <c r="T1794" i="5"/>
  <c r="T1844" i="5"/>
  <c r="T1419" i="5"/>
  <c r="T1889" i="5"/>
  <c r="T982" i="5"/>
  <c r="T1797" i="5"/>
  <c r="T409" i="5"/>
  <c r="T1223" i="5"/>
  <c r="T1809" i="5"/>
  <c r="T381" i="5"/>
  <c r="T1570" i="5"/>
  <c r="T1242" i="5"/>
  <c r="T579" i="5"/>
  <c r="T806" i="5"/>
  <c r="T1313" i="5"/>
  <c r="T422" i="5"/>
  <c r="T1067" i="5"/>
  <c r="T1755" i="5"/>
  <c r="T1583" i="5"/>
  <c r="T194" i="5"/>
  <c r="T996" i="5"/>
  <c r="T994" i="5"/>
  <c r="T1076" i="5"/>
  <c r="T1225" i="5"/>
  <c r="T1307" i="5"/>
  <c r="T936" i="5"/>
  <c r="T514" i="5"/>
  <c r="T930" i="5"/>
  <c r="T1486" i="5"/>
  <c r="T1082" i="5"/>
  <c r="T1620" i="5"/>
  <c r="T1917" i="5"/>
  <c r="T1710" i="5"/>
  <c r="T282" i="5"/>
  <c r="T1036" i="5"/>
  <c r="T565" i="5"/>
  <c r="T640" i="5"/>
  <c r="T1802" i="5"/>
  <c r="T656" i="5"/>
  <c r="T423" i="5"/>
  <c r="T1796" i="5"/>
  <c r="T503" i="5"/>
  <c r="T1637" i="5"/>
  <c r="T1323" i="5"/>
  <c r="T1252" i="5"/>
  <c r="T828" i="5"/>
  <c r="T1003" i="5"/>
  <c r="T688" i="5"/>
  <c r="T1087" i="5"/>
  <c r="T902" i="5"/>
  <c r="T1088" i="5"/>
  <c r="T1507" i="5"/>
  <c r="T410" i="5"/>
  <c r="T1463" i="5"/>
  <c r="T610" i="5"/>
  <c r="T331" i="5"/>
  <c r="T350" i="5"/>
  <c r="T233" i="5"/>
  <c r="T1576" i="5"/>
  <c r="T608" i="5"/>
  <c r="T407" i="5"/>
  <c r="T1297" i="5"/>
  <c r="T762" i="5"/>
  <c r="T1553" i="5"/>
  <c r="T1184" i="5"/>
  <c r="T536" i="5"/>
  <c r="T598" i="5"/>
  <c r="T1136" i="5"/>
  <c r="T1601" i="5"/>
  <c r="T356" i="5"/>
  <c r="T229" i="5"/>
  <c r="T679" i="5"/>
  <c r="T1306" i="5"/>
  <c r="T1236" i="5"/>
  <c r="T1120" i="5"/>
  <c r="T318" i="5"/>
  <c r="T1084" i="5"/>
  <c r="T116" i="5"/>
  <c r="T1079" i="5"/>
  <c r="T1882" i="5"/>
  <c r="T1751" i="5"/>
  <c r="T825" i="5"/>
  <c r="T1577" i="5"/>
  <c r="T291" i="5"/>
  <c r="T1479" i="5"/>
  <c r="T816" i="5"/>
  <c r="T1510" i="5"/>
  <c r="T1381" i="5"/>
  <c r="T1207" i="5"/>
  <c r="T1039" i="5"/>
  <c r="T1955" i="5"/>
  <c r="T200" i="5"/>
  <c r="T1085" i="5"/>
  <c r="T404" i="5"/>
  <c r="T697" i="5"/>
  <c r="T1385" i="5"/>
  <c r="T385" i="5"/>
  <c r="T1182" i="5"/>
  <c r="T1048" i="5"/>
  <c r="T1167" i="5"/>
  <c r="T1773" i="5"/>
  <c r="T1766" i="5"/>
  <c r="T764" i="5"/>
  <c r="T367" i="5"/>
  <c r="T399" i="5"/>
  <c r="T1790" i="5"/>
  <c r="T965" i="5"/>
  <c r="T573" i="5"/>
  <c r="T895" i="5"/>
  <c r="T1482" i="5"/>
  <c r="T1627" i="5"/>
  <c r="T969" i="5"/>
  <c r="T1089" i="5"/>
  <c r="T907" i="5"/>
  <c r="T1528" i="5"/>
  <c r="T435" i="5"/>
  <c r="T441" i="5"/>
  <c r="T1121" i="5"/>
  <c r="T153" i="5"/>
  <c r="T1533" i="5"/>
  <c r="T931" i="5"/>
  <c r="T243" i="5"/>
  <c r="T1248" i="5"/>
  <c r="T21" i="5"/>
  <c r="T416" i="5"/>
  <c r="T1876" i="5"/>
  <c r="T776" i="5"/>
  <c r="T108" i="5"/>
  <c r="T1937" i="5"/>
  <c r="T289" i="5"/>
  <c r="T1179" i="5"/>
  <c r="T1580" i="5"/>
  <c r="T939" i="5"/>
  <c r="T534" i="5"/>
  <c r="T1012" i="5"/>
  <c r="T730" i="5"/>
  <c r="T1257" i="5"/>
  <c r="T324" i="5"/>
  <c r="T1969" i="5"/>
  <c r="T1060" i="5"/>
  <c r="T692" i="5"/>
  <c r="T1922" i="5"/>
  <c r="T1452" i="5"/>
  <c r="T1498" i="5"/>
  <c r="T414" i="5"/>
  <c r="T1454" i="5"/>
  <c r="T1635" i="5"/>
  <c r="T566" i="5"/>
  <c r="T354" i="5"/>
  <c r="T480" i="5"/>
  <c r="T517" i="5"/>
  <c r="T1124" i="5"/>
  <c r="T421" i="5"/>
  <c r="T891" i="5"/>
  <c r="T378" i="5"/>
  <c r="T1374" i="5"/>
  <c r="T495" i="5"/>
  <c r="T1962" i="5"/>
  <c r="T226" i="5"/>
  <c r="T120" i="5"/>
  <c r="T204" i="5"/>
  <c r="T1192" i="5"/>
  <c r="T722" i="5"/>
  <c r="T330" i="5"/>
  <c r="T488" i="5"/>
  <c r="T26" i="5"/>
  <c r="T1929" i="5"/>
  <c r="T1614" i="5"/>
  <c r="T34" i="5"/>
  <c r="T246" i="5"/>
  <c r="T1831" i="5"/>
  <c r="T310" i="5"/>
  <c r="T1104" i="5"/>
  <c r="T1927" i="5"/>
  <c r="T1395" i="5"/>
  <c r="T1967" i="5"/>
  <c r="T861" i="5"/>
  <c r="T824" i="5"/>
  <c r="T1896" i="5"/>
  <c r="T1078" i="5"/>
  <c r="T976" i="5"/>
  <c r="T574" i="5"/>
  <c r="T1403" i="5"/>
  <c r="T1023" i="5"/>
  <c r="T1973" i="5"/>
  <c r="T103" i="5"/>
  <c r="T1157" i="5"/>
  <c r="T1077" i="5"/>
  <c r="T1569" i="5"/>
  <c r="T342" i="5"/>
  <c r="T390" i="5"/>
  <c r="T207" i="5"/>
  <c r="T1605" i="5"/>
  <c r="T1886" i="5"/>
  <c r="T1388" i="5"/>
  <c r="T807" i="5"/>
  <c r="T1201" i="5"/>
  <c r="T379" i="5"/>
  <c r="T1328" i="5"/>
  <c r="T1059" i="5"/>
  <c r="T1464" i="5"/>
  <c r="T112" i="5"/>
  <c r="T1852" i="5"/>
  <c r="T1833" i="5"/>
  <c r="T453" i="5"/>
  <c r="T1963" i="5"/>
  <c r="T1581" i="5"/>
  <c r="T360" i="5"/>
  <c r="T1574" i="5"/>
  <c r="T654" i="5"/>
  <c r="T1541" i="5"/>
  <c r="T284" i="5"/>
  <c r="T1144" i="5"/>
  <c r="T398" i="5"/>
  <c r="T1421" i="5"/>
  <c r="T1678" i="5"/>
  <c r="T413" i="5"/>
  <c r="T267" i="5"/>
  <c r="T1352" i="5"/>
  <c r="T1924" i="5"/>
  <c r="T1294" i="5"/>
  <c r="T371" i="5"/>
  <c r="T1304" i="5"/>
  <c r="T127" i="5"/>
  <c r="T37" i="5"/>
  <c r="T1455" i="5"/>
  <c r="T1256" i="5"/>
  <c r="T1417" i="5"/>
  <c r="T335" i="5"/>
  <c r="T412" i="5"/>
  <c r="T162" i="5"/>
  <c r="T337" i="5"/>
  <c r="T1105" i="5"/>
  <c r="T188" i="5"/>
  <c r="T1847" i="5"/>
  <c r="T1058" i="5"/>
  <c r="T1814" i="5"/>
  <c r="T782" i="5"/>
  <c r="T1209" i="5"/>
  <c r="T831" i="5"/>
  <c r="T1112" i="5"/>
  <c r="T366" i="5"/>
  <c r="T884" i="5"/>
  <c r="T486" i="5"/>
  <c r="T1724" i="5"/>
  <c r="T1214" i="5"/>
  <c r="T1300" i="5"/>
  <c r="T126" i="5"/>
  <c r="T1254" i="5"/>
  <c r="T455" i="5"/>
  <c r="T1363" i="5"/>
  <c r="T67" i="5"/>
  <c r="T1915" i="5"/>
  <c r="T1808" i="5"/>
  <c r="T1435" i="5"/>
  <c r="T784" i="5"/>
  <c r="T1040" i="5"/>
  <c r="T227" i="5"/>
  <c r="T1849" i="5"/>
  <c r="T609" i="5"/>
  <c r="T1789" i="5"/>
  <c r="T1578" i="5"/>
  <c r="T823" i="5"/>
  <c r="T478" i="5"/>
  <c r="T1212" i="5"/>
  <c r="T1063" i="5"/>
  <c r="T983" i="5"/>
  <c r="T1426" i="5"/>
  <c r="T1056" i="5"/>
  <c r="T1291" i="5"/>
  <c r="T1598" i="5"/>
  <c r="T1845" i="5"/>
  <c r="T1445" i="5"/>
  <c r="T577" i="5"/>
  <c r="T261" i="5"/>
  <c r="T66" i="5"/>
  <c r="T1526" i="5"/>
  <c r="T526" i="5"/>
  <c r="T1372" i="5"/>
  <c r="T570" i="5"/>
  <c r="T1420" i="5"/>
  <c r="T1302" i="5"/>
  <c r="T288" i="5"/>
  <c r="T1138" i="5"/>
  <c r="T1428" i="5"/>
  <c r="T1137" i="5"/>
  <c r="T353" i="5"/>
  <c r="T1198" i="5"/>
  <c r="T1725" i="5"/>
  <c r="T1621" i="5"/>
  <c r="T1674" i="5"/>
  <c r="T862" i="5"/>
  <c r="T1081" i="5"/>
  <c r="T1033" i="5"/>
  <c r="T815" i="5"/>
  <c r="T1444" i="5"/>
  <c r="T1386" i="5"/>
  <c r="T1676" i="5"/>
  <c r="T1008" i="5"/>
  <c r="T430" i="5"/>
  <c r="T888" i="5"/>
  <c r="T1687" i="5"/>
  <c r="T164" i="5"/>
  <c r="T1618" i="5"/>
  <c r="T1514" i="5"/>
  <c r="T1350" i="5"/>
  <c r="T1028" i="5"/>
  <c r="T1919" i="5"/>
  <c r="T883" i="5"/>
  <c r="T384" i="5"/>
  <c r="T1309" i="5"/>
  <c r="T599" i="5"/>
  <c r="T208" i="5"/>
  <c r="T307" i="5"/>
  <c r="T1591" i="5"/>
  <c r="T1722" i="5"/>
  <c r="T1316" i="5"/>
  <c r="T1194" i="5"/>
  <c r="T1235" i="5"/>
  <c r="T818" i="5"/>
  <c r="T189" i="5"/>
  <c r="T1500" i="5"/>
  <c r="T1562" i="5"/>
  <c r="T348" i="5"/>
  <c r="T1708" i="5"/>
  <c r="T1110" i="5"/>
  <c r="T1099" i="5"/>
  <c r="T1470" i="5"/>
  <c r="T370" i="5"/>
  <c r="T314" i="5"/>
  <c r="T1213" i="5"/>
  <c r="T1382" i="5"/>
  <c r="T1358" i="5"/>
  <c r="T1811" i="5"/>
  <c r="T541" i="5"/>
  <c r="T1348" i="5"/>
  <c r="T1080" i="5"/>
  <c r="T317" i="5"/>
  <c r="T1422" i="5"/>
  <c r="T29" i="5"/>
  <c r="T63" i="5"/>
  <c r="T1641" i="5"/>
  <c r="T691" i="5"/>
  <c r="T1474" i="5"/>
  <c r="T1108" i="5"/>
  <c r="T525" i="5"/>
  <c r="T731" i="5"/>
  <c r="T1046" i="5"/>
  <c r="T771" i="5"/>
  <c r="T1146" i="5"/>
  <c r="T228" i="5"/>
  <c r="T1531" i="5"/>
  <c r="T1476" i="5"/>
  <c r="T1505" i="5"/>
  <c r="T1850" i="5"/>
  <c r="T926" i="5"/>
  <c r="T1718" i="5"/>
  <c r="T490" i="5"/>
  <c r="T1333" i="5"/>
  <c r="T1511" i="5"/>
  <c r="T540" i="5"/>
  <c r="T1558" i="5"/>
  <c r="T944" i="5"/>
  <c r="T104" i="5"/>
  <c r="T1512" i="5"/>
  <c r="T1259" i="5"/>
  <c r="T1215" i="5"/>
  <c r="T1180" i="5"/>
  <c r="T1303" i="5"/>
  <c r="T1634" i="5"/>
  <c r="T1188" i="5"/>
  <c r="T27" i="5"/>
  <c r="T1931" i="5"/>
  <c r="T613" i="5"/>
  <c r="T147" i="5"/>
  <c r="T1596" i="5"/>
  <c r="T1025" i="5"/>
  <c r="T814" i="5"/>
  <c r="T648" i="5"/>
  <c r="T1341" i="5"/>
  <c r="T1069" i="5"/>
  <c r="T652" i="5"/>
  <c r="T897" i="5"/>
  <c r="T1272" i="5"/>
  <c r="T1367" i="5"/>
  <c r="T1503" i="5"/>
  <c r="T355" i="5"/>
  <c r="T198" i="5"/>
  <c r="T811" i="5"/>
  <c r="T1168" i="5"/>
  <c r="T1045" i="5"/>
  <c r="T299" i="5"/>
  <c r="T1400" i="5"/>
  <c r="T1460" i="5"/>
  <c r="T746" i="5"/>
  <c r="T704" i="5"/>
  <c r="T300" i="5"/>
  <c r="T659" i="5"/>
  <c r="T1667" i="5"/>
  <c r="T1748" i="5"/>
  <c r="T402" i="5"/>
  <c r="T197" i="5"/>
  <c r="T1438" i="5"/>
  <c r="T1141" i="5"/>
  <c r="T341" i="5"/>
  <c r="T727" i="5"/>
  <c r="T1172" i="5"/>
  <c r="T391" i="5"/>
  <c r="T1487" i="5"/>
  <c r="T144" i="5"/>
  <c r="T1681" i="5"/>
  <c r="T1345" i="5"/>
  <c r="T32" i="5"/>
  <c r="T1965" i="5"/>
  <c r="T1351" i="5"/>
  <c r="T1719" i="5"/>
  <c r="T555" i="5"/>
  <c r="T349" i="5"/>
  <c r="T1617" i="5"/>
  <c r="T1582" i="5"/>
  <c r="T803" i="5"/>
  <c r="T432" i="5"/>
  <c r="T35" i="5"/>
  <c r="T494" i="5"/>
  <c r="T1299" i="5"/>
  <c r="T257" i="5"/>
  <c r="T780" i="5"/>
  <c r="T1480" i="5"/>
  <c r="T735" i="5"/>
  <c r="T1638" i="5"/>
  <c r="T201" i="5"/>
  <c r="T145" i="5"/>
  <c r="T1436" i="5"/>
  <c r="T689" i="5"/>
  <c r="T1446" i="5"/>
  <c r="T1485" i="5"/>
  <c r="T1568" i="5"/>
  <c r="T1932" i="5"/>
  <c r="T1296" i="5"/>
  <c r="T347" i="5"/>
  <c r="T1290" i="5"/>
  <c r="T1953" i="5"/>
  <c r="T1551" i="5"/>
  <c r="T191" i="5"/>
  <c r="T1885" i="5"/>
  <c r="T1536" i="5"/>
  <c r="T1727" i="5"/>
  <c r="T482" i="5"/>
  <c r="T1228" i="5"/>
  <c r="T529" i="5"/>
  <c r="T389" i="5"/>
  <c r="T1222" i="5"/>
  <c r="T1501" i="5"/>
  <c r="T527" i="5"/>
  <c r="T395" i="5"/>
  <c r="T1754" i="5"/>
  <c r="T1792" i="5"/>
  <c r="T80" i="5"/>
  <c r="T1579" i="5"/>
  <c r="T1830" i="5"/>
  <c r="T568" i="5"/>
  <c r="T496" i="5"/>
  <c r="T244" i="5"/>
  <c r="T375" i="5"/>
  <c r="T1404" i="5"/>
  <c r="T1014" i="5"/>
  <c r="T1380" i="5"/>
  <c r="T1791" i="5"/>
  <c r="T502" i="5"/>
  <c r="T1645" i="5"/>
  <c r="T1020" i="5"/>
  <c r="T1269" i="5"/>
  <c r="T1384" i="5"/>
  <c r="T448" i="5"/>
  <c r="T28" i="5"/>
  <c r="T749" i="5"/>
  <c r="T168" i="5"/>
  <c r="T393" i="5"/>
  <c r="T25" i="5"/>
  <c r="T619" i="5"/>
  <c r="T1799" i="5"/>
  <c r="T1590" i="5"/>
  <c r="T306" i="5"/>
  <c r="T1916" i="5"/>
  <c r="T1083" i="5"/>
  <c r="T728" i="5"/>
  <c r="T238" i="5"/>
  <c r="T1261" i="5"/>
  <c r="T154" i="5"/>
  <c r="T1756" i="5"/>
  <c r="T1026" i="5"/>
  <c r="T639" i="5"/>
  <c r="T195" i="5"/>
  <c r="T680" i="5"/>
  <c r="T290" i="5"/>
  <c r="T388" i="5"/>
  <c r="T528" i="5"/>
  <c r="T1628" i="5"/>
  <c r="T187" i="5"/>
  <c r="T1508" i="5"/>
  <c r="T611" i="5"/>
  <c r="T1549" i="5"/>
  <c r="T1835" i="5"/>
  <c r="T123" i="5"/>
  <c r="T1877" i="5"/>
  <c r="T822" i="5"/>
  <c r="T1793" i="5"/>
  <c r="T242" i="5"/>
  <c r="T1839" i="5"/>
  <c r="T903" i="5"/>
  <c r="T1187" i="5"/>
  <c r="T425" i="5"/>
  <c r="T106" i="5"/>
  <c r="T1679" i="5"/>
  <c r="T624" i="5"/>
  <c r="T1154" i="5"/>
  <c r="T651" i="5"/>
  <c r="T1593" i="5"/>
  <c r="T69" i="5"/>
  <c r="T1322" i="5"/>
  <c r="T394" i="5"/>
  <c r="T1147" i="5"/>
  <c r="T320" i="5"/>
  <c r="T1711" i="5"/>
  <c r="T1106" i="5"/>
  <c r="T1758" i="5"/>
  <c r="T278" i="5"/>
  <c r="T1249" i="5"/>
  <c r="T1804" i="5"/>
  <c r="T760" i="5"/>
  <c r="T1552" i="5"/>
  <c r="T1540" i="5"/>
  <c r="T1749" i="5"/>
  <c r="T1795" i="5"/>
  <c r="T933" i="5"/>
  <c r="T113" i="5"/>
  <c r="T1449" i="5"/>
  <c r="T1409" i="5"/>
  <c r="T842" i="5"/>
  <c r="T501" i="5"/>
  <c r="T729" i="5"/>
  <c r="T893" i="5"/>
  <c r="T1959" i="5"/>
  <c r="T203" i="5"/>
  <c r="T369" i="5"/>
  <c r="T1691" i="5"/>
  <c r="T1567" i="5"/>
  <c r="T1086" i="5"/>
  <c r="T519" i="5"/>
  <c r="T1807" i="5"/>
  <c r="T1459" i="5"/>
  <c r="T358" i="5"/>
  <c r="T943" i="5"/>
  <c r="T1585" i="5"/>
  <c r="T1091" i="5"/>
  <c r="T1016" i="5"/>
  <c r="T604" i="5"/>
  <c r="T1810" i="5"/>
  <c r="T1894" i="5"/>
  <c r="T451" i="5"/>
  <c r="T386" i="5"/>
  <c r="T285" i="5"/>
  <c r="T1383" i="5"/>
  <c r="T605" i="5"/>
  <c r="T1109" i="5"/>
  <c r="T1336" i="5"/>
  <c r="T682" i="5"/>
  <c r="T362" i="5"/>
  <c r="T1527" i="5"/>
  <c r="T538" i="5"/>
  <c r="T860" i="5"/>
  <c r="T1548" i="5"/>
  <c r="T945" i="5"/>
  <c r="T1600" i="5"/>
  <c r="T1173" i="5"/>
  <c r="T86" i="5"/>
  <c r="T1934" i="5"/>
  <c r="T743" i="5"/>
  <c r="T563" i="5"/>
  <c r="T1592" i="5"/>
  <c r="T323" i="5"/>
  <c r="T1472" i="5"/>
  <c r="T1283" i="5"/>
  <c r="T725" i="5"/>
  <c r="T1122" i="5"/>
  <c r="T1317" i="5"/>
  <c r="T626" i="5"/>
  <c r="T296" i="5"/>
  <c r="T889" i="5"/>
  <c r="T1572" i="5"/>
  <c r="T1475" i="5"/>
  <c r="T1429" i="5"/>
  <c r="T1288" i="5"/>
  <c r="T928" i="5"/>
  <c r="T33" i="5"/>
  <c r="T1354" i="5"/>
  <c r="T977" i="5"/>
  <c r="T23" i="5"/>
  <c r="T1145" i="5"/>
  <c r="T644" i="5"/>
  <c r="T649" i="5"/>
  <c r="T1102" i="5"/>
  <c r="T777" i="5"/>
  <c r="T444" i="5"/>
  <c r="T1836" i="5"/>
  <c r="T761" i="5"/>
  <c r="T1227" i="5"/>
  <c r="T684" i="5"/>
  <c r="T1206" i="5"/>
  <c r="T1961" i="5"/>
  <c r="T1414" i="5"/>
  <c r="T79" i="5"/>
  <c r="T118" i="5"/>
  <c r="T1619" i="5"/>
  <c r="T1762" i="5"/>
  <c r="T993" i="5"/>
  <c r="T1760" i="5"/>
  <c r="T1245" i="5"/>
  <c r="T1329" i="5"/>
  <c r="T904" i="5"/>
  <c r="T1554" i="5"/>
  <c r="T1062" i="5"/>
  <c r="T1346" i="5"/>
  <c r="T477" i="5"/>
  <c r="T437" i="5"/>
  <c r="T22" i="5"/>
  <c r="T1610" i="5"/>
  <c r="T1204" i="5"/>
  <c r="T345" i="5"/>
  <c r="T521" i="5"/>
  <c r="T240" i="5"/>
  <c r="T403" i="5"/>
  <c r="T1478" i="5"/>
  <c r="T1315" i="5"/>
  <c r="T1453" i="5"/>
  <c r="T1682" i="5"/>
  <c r="T1545" i="5"/>
  <c r="T401" i="5"/>
  <c r="T524" i="5"/>
  <c r="T316" i="5"/>
  <c r="T1260" i="5"/>
  <c r="T1496" i="5"/>
  <c r="T942" i="5"/>
  <c r="T31" i="5"/>
  <c r="T1488" i="5"/>
  <c r="T241" i="5"/>
  <c r="T1205" i="5"/>
  <c r="T1132" i="5"/>
  <c r="T1880" i="5"/>
  <c r="T1763" i="5"/>
  <c r="T1726" i="5"/>
  <c r="T1584" i="5"/>
  <c r="T78" i="5"/>
  <c r="T866" i="5"/>
  <c r="T721" i="5"/>
  <c r="T344" i="5"/>
  <c r="T313" i="5"/>
  <c r="T1338" i="5"/>
  <c r="T927" i="5"/>
  <c r="T481" i="5"/>
  <c r="T1930" i="5"/>
  <c r="T1923" i="5"/>
  <c r="T557" i="5"/>
  <c r="T887" i="5"/>
  <c r="T1191" i="5"/>
  <c r="T1688" i="5"/>
  <c r="T1494" i="5"/>
  <c r="T1389" i="5"/>
  <c r="T70" i="5"/>
  <c r="T1330" i="5"/>
  <c r="T357" i="5"/>
  <c r="T24" i="5"/>
  <c r="T473" i="5"/>
  <c r="T1769" i="5"/>
  <c r="T1128" i="5"/>
  <c r="T1244" i="5"/>
  <c r="T1327" i="5"/>
  <c r="T992" i="5"/>
  <c r="T1107" i="5"/>
  <c r="T247" i="5"/>
  <c r="T301" i="5"/>
  <c r="T114" i="5"/>
  <c r="T643" i="5"/>
  <c r="T516" i="5"/>
  <c r="T699" i="5"/>
  <c r="T1975" i="5"/>
  <c r="T1720" i="5"/>
  <c r="T434" i="5"/>
  <c r="T1270" i="5"/>
  <c r="T1075" i="5"/>
  <c r="T686" i="5"/>
  <c r="T440" i="5"/>
  <c r="T1391" i="5"/>
  <c r="T1024" i="5"/>
  <c r="T1952" i="5"/>
  <c r="T642" i="5"/>
  <c r="T1490" i="5"/>
  <c r="T1130" i="5"/>
  <c r="T1050" i="5"/>
  <c r="T1377" i="5"/>
  <c r="T1266" i="5"/>
  <c r="T1771" i="5"/>
  <c r="T537" i="5"/>
  <c r="T1689" i="5"/>
  <c r="T1721" i="5"/>
  <c r="T1093" i="5"/>
  <c r="T695" i="5"/>
  <c r="T1887" i="5"/>
  <c r="T167" i="5"/>
  <c r="T906" i="5"/>
  <c r="T1547" i="5"/>
  <c r="T1764" i="5"/>
  <c r="T475" i="5"/>
  <c r="T1447" i="5"/>
  <c r="T1410" i="5"/>
  <c r="T820" i="5"/>
  <c r="T981" i="5"/>
  <c r="T647" i="5"/>
  <c r="T1633" i="5"/>
  <c r="T276" i="5"/>
  <c r="T454" i="5"/>
  <c r="T1806" i="5"/>
  <c r="T1871" i="5"/>
  <c r="T1177" i="5"/>
  <c r="T124" i="5"/>
  <c r="T847" i="5"/>
  <c r="T737" i="5"/>
  <c r="T397" i="5"/>
  <c r="T1129" i="5"/>
  <c r="T258" i="5"/>
  <c r="T1006" i="5"/>
  <c r="T231" i="5"/>
  <c r="T1461" i="5"/>
  <c r="T813" i="5"/>
  <c r="T515" i="5"/>
  <c r="T1406" i="5"/>
  <c r="T600" i="5"/>
  <c r="T1418" i="5"/>
  <c r="T1268" i="5"/>
  <c r="T890" i="5"/>
  <c r="T1966" i="5"/>
  <c r="T392" i="5"/>
  <c r="T701" i="5"/>
  <c r="T1523" i="5"/>
  <c r="T1571" i="5"/>
  <c r="T109" i="5"/>
  <c r="T1371" i="5"/>
  <c r="T1615" i="5"/>
  <c r="T1407" i="5"/>
  <c r="T287" i="5"/>
  <c r="T768" i="5"/>
  <c r="T736" i="5"/>
  <c r="T45" i="5"/>
  <c r="T1575" i="5"/>
  <c r="T419" i="5"/>
  <c r="T601" i="5"/>
  <c r="T1855" i="5"/>
  <c r="T1251" i="5"/>
  <c r="T886" i="5"/>
  <c r="T272" i="5"/>
  <c r="T1001" i="5"/>
  <c r="T265" i="5"/>
  <c r="T533" i="5"/>
  <c r="T1052" i="5"/>
  <c r="T1612" i="5"/>
  <c r="T1879" i="5"/>
  <c r="T252" i="5"/>
  <c r="T373" i="5"/>
  <c r="T1926" i="5"/>
  <c r="T770" i="5"/>
  <c r="T294" i="5"/>
  <c r="T1599" i="5"/>
  <c r="T572" i="5"/>
  <c r="T283" i="5"/>
  <c r="T1066" i="5"/>
  <c r="T474" i="5"/>
  <c r="T1671" i="5"/>
  <c r="T851" i="5"/>
  <c r="T449" i="5"/>
  <c r="T117" i="5"/>
  <c r="T1925" i="5"/>
  <c r="T1365" i="5"/>
  <c r="T1200" i="5"/>
  <c r="T1684" i="5"/>
  <c r="T1284" i="5"/>
  <c r="T237" i="5"/>
  <c r="T685" i="5"/>
  <c r="T1456" i="5"/>
  <c r="T1387" i="5"/>
  <c r="T1321" i="5"/>
  <c r="T199" i="5"/>
  <c r="T431" i="5"/>
  <c r="T535" i="5"/>
  <c r="T351" i="5"/>
  <c r="T1396" i="5"/>
  <c r="T1011" i="5"/>
  <c r="T420" i="5"/>
  <c r="T1031" i="5"/>
  <c r="T1274" i="5"/>
  <c r="T1624" i="5"/>
  <c r="T1872" i="5"/>
  <c r="T149" i="5"/>
  <c r="T769" i="5"/>
  <c r="T1883" i="5"/>
  <c r="T270" i="5"/>
  <c r="T1534" i="5"/>
  <c r="T1712" i="5"/>
  <c r="T1096" i="5"/>
  <c r="T85" i="5"/>
  <c r="T206" i="5"/>
  <c r="T740" i="5"/>
  <c r="T1848" i="5"/>
  <c r="T984" i="5"/>
  <c r="T325" i="5"/>
  <c r="T687" i="5"/>
  <c r="T500" i="5"/>
  <c r="T332" i="5"/>
  <c r="T209" i="5"/>
  <c r="T978" i="5"/>
  <c r="T1589" i="5"/>
  <c r="T196" i="5"/>
  <c r="T1295" i="5"/>
  <c r="T491" i="5"/>
  <c r="T1767" i="5"/>
  <c r="T843" i="5"/>
  <c r="T1241" i="5"/>
  <c r="T1759" i="5"/>
  <c r="T1846" i="5"/>
  <c r="T239" i="5"/>
  <c r="T1728" i="5"/>
  <c r="T678" i="5"/>
  <c r="T827" i="5"/>
  <c r="T781" i="5"/>
  <c r="T447" i="5"/>
  <c r="T1594" i="5"/>
  <c r="T376" i="5"/>
  <c r="T779" i="5"/>
  <c r="T1009" i="5"/>
  <c r="T999" i="5"/>
  <c r="T315" i="5"/>
  <c r="T1666" i="5"/>
  <c r="T1308" i="5"/>
  <c r="T1723" i="5"/>
  <c r="T64" i="5"/>
  <c r="T1335" i="5"/>
  <c r="T929" i="5"/>
  <c r="T1210" i="5"/>
  <c r="T107" i="5"/>
  <c r="T1337" i="5"/>
  <c r="T708" i="5"/>
  <c r="T1560" i="5"/>
  <c r="T155" i="5"/>
  <c r="T596" i="5"/>
  <c r="T1065" i="5"/>
  <c r="T1359" i="5"/>
  <c r="T1530" i="5"/>
  <c r="T1218" i="5"/>
  <c r="T1037" i="5"/>
  <c r="T1392" i="5"/>
  <c r="T804" i="5"/>
  <c r="T694" i="5"/>
  <c r="T1271" i="5"/>
  <c r="T81" i="5"/>
  <c r="T638" i="5"/>
  <c r="T1914" i="5"/>
  <c r="T1311" i="5"/>
  <c r="T1713" i="5"/>
  <c r="T1398" i="5"/>
  <c r="T1669" i="5"/>
  <c r="T1347" i="5"/>
  <c r="T122" i="5"/>
  <c r="T846" i="5"/>
  <c r="T747" i="5"/>
  <c r="T1587" i="5"/>
  <c r="T900" i="5"/>
  <c r="T230" i="5"/>
  <c r="T73" i="5"/>
  <c r="T935" i="5"/>
  <c r="T268" i="5"/>
  <c r="T1074" i="5"/>
  <c r="T1522" i="5"/>
  <c r="T1217" i="5"/>
  <c r="T273" i="5"/>
  <c r="T1232" i="5"/>
  <c r="T1017" i="5"/>
  <c r="T569" i="5"/>
  <c r="T1520" i="5"/>
  <c r="T202" i="5"/>
  <c r="T166" i="5"/>
  <c r="T1118" i="5"/>
  <c r="T1281" i="5"/>
  <c r="T1018" i="5"/>
  <c r="T1355" i="5"/>
  <c r="T829" i="5"/>
  <c r="T1098" i="5"/>
  <c r="T1616" i="5"/>
  <c r="T724" i="5"/>
  <c r="T193" i="5"/>
  <c r="T1262" i="5"/>
  <c r="T1320" i="5"/>
  <c r="T160" i="5"/>
  <c r="T1267" i="5"/>
  <c r="T377" i="5"/>
  <c r="T319" i="5"/>
  <c r="T1238" i="5"/>
  <c r="T115" i="5"/>
  <c r="T987" i="5"/>
  <c r="T408" i="5"/>
  <c r="T161" i="5"/>
  <c r="T1226" i="5"/>
  <c r="T700" i="5"/>
  <c r="T531" i="5"/>
  <c r="T850" i="5"/>
  <c r="S1401" i="5"/>
  <c r="S1525" i="5"/>
  <c r="S1607" i="5"/>
  <c r="S292" i="5"/>
  <c r="S1566" i="5"/>
  <c r="S1278" i="5"/>
  <c r="S1360" i="5"/>
  <c r="S251" i="5"/>
  <c r="R990" i="5"/>
  <c r="S39" i="52"/>
  <c r="R19" i="2"/>
  <c r="R116" i="2" s="1"/>
  <c r="Y35" i="16"/>
  <c r="Z6" i="16"/>
  <c r="Y7" i="16"/>
  <c r="Y15" i="9"/>
  <c r="W37" i="16"/>
  <c r="V16" i="9"/>
  <c r="S13" i="32"/>
  <c r="S56" i="32" s="1"/>
  <c r="U20" i="12"/>
  <c r="U5" i="50"/>
  <c r="U6" i="28"/>
  <c r="U6" i="29"/>
  <c r="U5" i="58"/>
  <c r="U37" i="2"/>
  <c r="U134" i="2" s="1"/>
  <c r="U5" i="52"/>
  <c r="U5" i="31"/>
  <c r="U5" i="32"/>
  <c r="U6" i="30"/>
  <c r="U5" i="4"/>
  <c r="V5" i="29"/>
  <c r="V5" i="30"/>
  <c r="V5" i="28"/>
  <c r="V4" i="4"/>
  <c r="V17" i="16"/>
  <c r="S40" i="52"/>
  <c r="T21" i="52"/>
  <c r="T26" i="52"/>
  <c r="T32" i="52"/>
  <c r="T28" i="52"/>
  <c r="T27" i="52"/>
  <c r="T34" i="52"/>
  <c r="T30" i="52"/>
  <c r="T35" i="52"/>
  <c r="T33" i="52"/>
  <c r="T19" i="52"/>
  <c r="T14" i="52"/>
  <c r="T36" i="52"/>
  <c r="T29" i="52"/>
  <c r="T6" i="52"/>
  <c r="T22" i="52"/>
  <c r="T16" i="52"/>
  <c r="T8" i="52"/>
  <c r="T15" i="52"/>
  <c r="T31" i="52"/>
  <c r="T13" i="52"/>
  <c r="S47" i="52"/>
  <c r="T6" i="31"/>
  <c r="T26" i="32"/>
  <c r="T29" i="32"/>
  <c r="T36" i="32"/>
  <c r="T66" i="32" s="1"/>
  <c r="T6" i="32"/>
  <c r="T28" i="32"/>
  <c r="T30" i="32"/>
  <c r="T44" i="28"/>
  <c r="S28" i="2"/>
  <c r="S125" i="2" s="1"/>
  <c r="K14" i="12"/>
  <c r="T43" i="28"/>
  <c r="S19" i="4"/>
  <c r="S42" i="52"/>
  <c r="S41" i="52"/>
  <c r="S48" i="52"/>
  <c r="T6" i="58"/>
  <c r="R25" i="2"/>
  <c r="R122" i="2" s="1"/>
  <c r="S63" i="32"/>
  <c r="AB10" i="16"/>
  <c r="AB5" i="12"/>
  <c r="AB6" i="12" s="1"/>
  <c r="S7" i="4"/>
  <c r="S65" i="4" s="1"/>
  <c r="W16" i="16"/>
  <c r="X2" i="16"/>
  <c r="S45" i="52"/>
  <c r="T173" i="29"/>
  <c r="T21" i="50" s="1"/>
  <c r="T14" i="50"/>
  <c r="T6" i="50"/>
  <c r="R69" i="4"/>
  <c r="R60" i="4"/>
  <c r="R21" i="28"/>
  <c r="Q40" i="28"/>
  <c r="Q28" i="28"/>
  <c r="S14" i="28"/>
  <c r="S16" i="28"/>
  <c r="R13" i="28"/>
  <c r="R15" i="28"/>
  <c r="R12" i="28"/>
  <c r="S34" i="28"/>
  <c r="R25" i="28"/>
  <c r="R36" i="28"/>
  <c r="R30" i="28"/>
  <c r="R24" i="28"/>
  <c r="R26" i="28"/>
  <c r="R37" i="28"/>
  <c r="R51" i="30"/>
  <c r="S19" i="28"/>
  <c r="S19" i="30" s="1"/>
  <c r="S27" i="28"/>
  <c r="S39" i="28"/>
  <c r="X2" i="4" l="1"/>
  <c r="Y97" i="29"/>
  <c r="Y51" i="29" s="1"/>
  <c r="U20" i="4"/>
  <c r="U25" i="4"/>
  <c r="U23" i="4"/>
  <c r="U26" i="4"/>
  <c r="U32" i="4"/>
  <c r="U27" i="4"/>
  <c r="U31" i="4"/>
  <c r="U21" i="4"/>
  <c r="U30" i="4"/>
  <c r="U28" i="4"/>
  <c r="U29" i="4"/>
  <c r="U22" i="4"/>
  <c r="U24" i="4"/>
  <c r="T27" i="32"/>
  <c r="T63" i="32" s="1"/>
  <c r="U44" i="32"/>
  <c r="U31" i="32"/>
  <c r="S134" i="29"/>
  <c r="U55" i="52"/>
  <c r="U54" i="52"/>
  <c r="S64" i="52"/>
  <c r="S61" i="52" s="1"/>
  <c r="T63" i="52"/>
  <c r="T62" i="52"/>
  <c r="T53" i="52"/>
  <c r="W92" i="29"/>
  <c r="W46" i="29" s="1"/>
  <c r="W9" i="16"/>
  <c r="W49" i="6"/>
  <c r="Y98" i="29"/>
  <c r="Y52" i="29" s="1"/>
  <c r="W90" i="29"/>
  <c r="W44" i="29" s="1"/>
  <c r="S205" i="29"/>
  <c r="S49" i="29"/>
  <c r="T95" i="29" s="1"/>
  <c r="W96" i="29"/>
  <c r="W50" i="29" s="1"/>
  <c r="Q83" i="29"/>
  <c r="Q37" i="29" s="1"/>
  <c r="Y99" i="29"/>
  <c r="Y53" i="29" s="1"/>
  <c r="W91" i="29"/>
  <c r="W45" i="29" s="1"/>
  <c r="W93" i="29"/>
  <c r="W47" i="29" s="1"/>
  <c r="O43" i="29"/>
  <c r="S58" i="29"/>
  <c r="T102" i="29" s="1"/>
  <c r="T205" i="29" s="1"/>
  <c r="S33" i="28"/>
  <c r="S33" i="30" s="1"/>
  <c r="S65" i="30" s="1"/>
  <c r="U40" i="2"/>
  <c r="U38" i="32"/>
  <c r="U68" i="32" s="1"/>
  <c r="U30" i="2" s="1"/>
  <c r="U127" i="2" s="1"/>
  <c r="T127" i="2"/>
  <c r="H137" i="2"/>
  <c r="G137" i="2"/>
  <c r="AF238" i="58"/>
  <c r="AM238" i="58"/>
  <c r="AQ238" i="58"/>
  <c r="AP238" i="58"/>
  <c r="Z238" i="58"/>
  <c r="AH238" i="58"/>
  <c r="AD238" i="58"/>
  <c r="AR238" i="58"/>
  <c r="AG238" i="58"/>
  <c r="AJ238" i="58"/>
  <c r="X238" i="58"/>
  <c r="AN238" i="58"/>
  <c r="AA238" i="58"/>
  <c r="AL238" i="58"/>
  <c r="AO238" i="58"/>
  <c r="AI238" i="58"/>
  <c r="AE238" i="58"/>
  <c r="AC238" i="58"/>
  <c r="AB238" i="58"/>
  <c r="AK238" i="58"/>
  <c r="O139" i="29"/>
  <c r="O63" i="29"/>
  <c r="O210" i="29"/>
  <c r="X27" i="16"/>
  <c r="U69" i="32"/>
  <c r="U31" i="2" s="1"/>
  <c r="U128" i="2" s="1"/>
  <c r="R20" i="30"/>
  <c r="R52" i="30" s="1"/>
  <c r="S20" i="28"/>
  <c r="R74" i="4"/>
  <c r="N198" i="29"/>
  <c r="N24" i="30"/>
  <c r="N56" i="30" s="1"/>
  <c r="P31" i="30"/>
  <c r="P63" i="30" s="1"/>
  <c r="Q31" i="28"/>
  <c r="P32" i="30"/>
  <c r="P64" i="30" s="1"/>
  <c r="Q32" i="28"/>
  <c r="Q38" i="28"/>
  <c r="O63" i="30"/>
  <c r="O61" i="30" s="1"/>
  <c r="O29" i="30"/>
  <c r="O25" i="31" s="1"/>
  <c r="Q18" i="30"/>
  <c r="Q50" i="30" s="1"/>
  <c r="R18" i="28"/>
  <c r="P186" i="29"/>
  <c r="S206" i="29"/>
  <c r="S196" i="29"/>
  <c r="T218" i="29"/>
  <c r="T122" i="26" s="1"/>
  <c r="T78" i="30"/>
  <c r="T194" i="29"/>
  <c r="T207" i="29"/>
  <c r="R208" i="29"/>
  <c r="T193" i="29"/>
  <c r="Q192" i="29"/>
  <c r="S70" i="4"/>
  <c r="S66" i="4"/>
  <c r="S64" i="4" s="1"/>
  <c r="R22" i="28"/>
  <c r="R22" i="30" s="1"/>
  <c r="Q54" i="30"/>
  <c r="P62" i="30"/>
  <c r="N17" i="30"/>
  <c r="N23" i="31" s="1"/>
  <c r="N53" i="30"/>
  <c r="N49" i="30" s="1"/>
  <c r="S135" i="29"/>
  <c r="T33" i="29"/>
  <c r="U79" i="29" s="1"/>
  <c r="P25" i="29"/>
  <c r="Q71" i="29" s="1"/>
  <c r="Q12" i="30" s="1"/>
  <c r="Q31" i="29"/>
  <c r="R77" i="29" s="1"/>
  <c r="T60" i="29"/>
  <c r="U104" i="29" s="1"/>
  <c r="T32" i="29"/>
  <c r="U78" i="29" s="1"/>
  <c r="N127" i="29"/>
  <c r="N178" i="29" s="1"/>
  <c r="O203" i="29"/>
  <c r="O117" i="26" s="1"/>
  <c r="T123" i="29"/>
  <c r="S125" i="29"/>
  <c r="T122" i="29"/>
  <c r="T136" i="29"/>
  <c r="P25" i="36"/>
  <c r="Q15" i="2"/>
  <c r="Q112" i="2" s="1"/>
  <c r="R189" i="2"/>
  <c r="R186" i="2" s="1"/>
  <c r="R61" i="29"/>
  <c r="S105" i="29" s="1"/>
  <c r="S34" i="30" s="1"/>
  <c r="R137" i="29"/>
  <c r="R66" i="30"/>
  <c r="S35" i="29"/>
  <c r="T81" i="29" s="1"/>
  <c r="Q1987" i="5"/>
  <c r="Q1988" i="5" s="1"/>
  <c r="O80" i="29"/>
  <c r="O21" i="30" s="1"/>
  <c r="N30" i="29"/>
  <c r="Q13" i="7"/>
  <c r="Q80" i="7" s="1"/>
  <c r="N725" i="58"/>
  <c r="N737" i="58" s="1"/>
  <c r="X13" i="29"/>
  <c r="W14" i="29"/>
  <c r="Q101" i="29"/>
  <c r="Q30" i="30" s="1"/>
  <c r="P56" i="29"/>
  <c r="AH280" i="58"/>
  <c r="AS279" i="58"/>
  <c r="X15" i="29"/>
  <c r="W16" i="29"/>
  <c r="X11" i="29"/>
  <c r="W12" i="29"/>
  <c r="P739" i="58"/>
  <c r="W176" i="29"/>
  <c r="W175" i="29"/>
  <c r="W19" i="29"/>
  <c r="W174" i="29" s="1"/>
  <c r="W107" i="26"/>
  <c r="X17" i="29"/>
  <c r="W20" i="29"/>
  <c r="X9" i="29"/>
  <c r="W10" i="29"/>
  <c r="N147" i="29"/>
  <c r="Z239" i="58"/>
  <c r="Q121" i="29"/>
  <c r="X102" i="26"/>
  <c r="X67" i="7"/>
  <c r="X108" i="7"/>
  <c r="Y2" i="7"/>
  <c r="X171" i="7"/>
  <c r="X179" i="7"/>
  <c r="X172" i="7"/>
  <c r="X174" i="7"/>
  <c r="X175" i="7"/>
  <c r="X181" i="7"/>
  <c r="X180" i="7"/>
  <c r="X182" i="7"/>
  <c r="X183" i="7"/>
  <c r="X184" i="7"/>
  <c r="X173" i="7"/>
  <c r="X167" i="7"/>
  <c r="X169" i="7"/>
  <c r="X166" i="7"/>
  <c r="X170" i="7"/>
  <c r="X168" i="7"/>
  <c r="X176" i="7"/>
  <c r="X177" i="7"/>
  <c r="X178" i="7"/>
  <c r="X185" i="7"/>
  <c r="Y2" i="31"/>
  <c r="P44" i="30"/>
  <c r="AA282" i="58"/>
  <c r="AF288" i="58"/>
  <c r="S59" i="29"/>
  <c r="P115" i="29"/>
  <c r="X183" i="29"/>
  <c r="X18" i="29"/>
  <c r="X21" i="29" s="1"/>
  <c r="Y2" i="29"/>
  <c r="R8" i="2"/>
  <c r="R105" i="2" s="1"/>
  <c r="R45" i="6"/>
  <c r="U36" i="16"/>
  <c r="U38" i="16" s="1"/>
  <c r="T41" i="52"/>
  <c r="T1237" i="5"/>
  <c r="V31" i="16"/>
  <c r="W21" i="16"/>
  <c r="V115" i="7"/>
  <c r="T1484" i="5"/>
  <c r="T1443" i="5"/>
  <c r="T1155" i="5"/>
  <c r="T1196" i="5"/>
  <c r="T1607" i="5"/>
  <c r="T1278" i="5"/>
  <c r="T991" i="5"/>
  <c r="T1525" i="5"/>
  <c r="T1114" i="5"/>
  <c r="U1453" i="5"/>
  <c r="U907" i="5"/>
  <c r="U1439" i="5"/>
  <c r="U1011" i="5"/>
  <c r="U1306" i="5"/>
  <c r="U1043" i="5"/>
  <c r="U1840" i="5"/>
  <c r="U1014" i="5"/>
  <c r="U1683" i="5"/>
  <c r="U654" i="5"/>
  <c r="U824" i="5"/>
  <c r="U1546" i="5"/>
  <c r="U1350" i="5"/>
  <c r="U1116" i="5"/>
  <c r="U1012" i="5"/>
  <c r="U1717" i="5"/>
  <c r="U681" i="5"/>
  <c r="U1847" i="5"/>
  <c r="U1800" i="5"/>
  <c r="U809" i="5"/>
  <c r="U434" i="5"/>
  <c r="U122" i="5"/>
  <c r="U1346" i="5"/>
  <c r="U339" i="5"/>
  <c r="U658" i="5"/>
  <c r="U388" i="5"/>
  <c r="U803" i="5"/>
  <c r="U450" i="5"/>
  <c r="U725" i="5"/>
  <c r="U399" i="5"/>
  <c r="U1219" i="5"/>
  <c r="U935" i="5"/>
  <c r="U1441" i="5"/>
  <c r="U1959" i="5"/>
  <c r="U299" i="5"/>
  <c r="U895" i="5"/>
  <c r="U194" i="5"/>
  <c r="U1516" i="5"/>
  <c r="U808" i="5"/>
  <c r="U1540" i="5"/>
  <c r="U1635" i="5"/>
  <c r="U830" i="5"/>
  <c r="U901" i="5"/>
  <c r="U277" i="5"/>
  <c r="U780" i="5"/>
  <c r="U256" i="5"/>
  <c r="U1937" i="5"/>
  <c r="U748" i="5"/>
  <c r="U1060" i="5"/>
  <c r="U1069" i="5"/>
  <c r="U946" i="5"/>
  <c r="U624" i="5"/>
  <c r="U297" i="5"/>
  <c r="U1354" i="5"/>
  <c r="U649" i="5"/>
  <c r="U610" i="5"/>
  <c r="U1045" i="5"/>
  <c r="U1519" i="5"/>
  <c r="U1873" i="5"/>
  <c r="U1570" i="5"/>
  <c r="U1498" i="5"/>
  <c r="U1307" i="5"/>
  <c r="U1832" i="5"/>
  <c r="U1966" i="5"/>
  <c r="U303" i="5"/>
  <c r="U1732" i="5"/>
  <c r="U1506" i="5"/>
  <c r="U967" i="5"/>
  <c r="U820" i="5"/>
  <c r="U573" i="5"/>
  <c r="U1416" i="5"/>
  <c r="U1365" i="5"/>
  <c r="U524" i="5"/>
  <c r="U1642" i="5"/>
  <c r="U1543" i="5"/>
  <c r="U1971" i="5"/>
  <c r="U495" i="5"/>
  <c r="U245" i="5"/>
  <c r="U1673" i="5"/>
  <c r="U351" i="5"/>
  <c r="U164" i="5"/>
  <c r="U1564" i="5"/>
  <c r="U422" i="5"/>
  <c r="U1790" i="5"/>
  <c r="U109" i="5"/>
  <c r="U1207" i="5"/>
  <c r="U517" i="5"/>
  <c r="U492" i="5"/>
  <c r="U1124" i="5"/>
  <c r="U1158" i="5"/>
  <c r="U1433" i="5"/>
  <c r="U395" i="5"/>
  <c r="U1707" i="5"/>
  <c r="U28" i="5"/>
  <c r="U1628" i="5"/>
  <c r="U1797" i="5"/>
  <c r="U896" i="5"/>
  <c r="U1469" i="5"/>
  <c r="U1931" i="5"/>
  <c r="U1294" i="5"/>
  <c r="U1279" i="5"/>
  <c r="U1674" i="5"/>
  <c r="U1233" i="5"/>
  <c r="U387" i="5"/>
  <c r="U1500" i="5"/>
  <c r="U1462" i="5"/>
  <c r="U1141" i="5"/>
  <c r="U738" i="5"/>
  <c r="U1846" i="5"/>
  <c r="U189" i="5"/>
  <c r="U252" i="5"/>
  <c r="U1532" i="5"/>
  <c r="U1633" i="5"/>
  <c r="U932" i="5"/>
  <c r="U1762" i="5"/>
  <c r="U1008" i="5"/>
  <c r="U494" i="5"/>
  <c r="U356" i="5"/>
  <c r="U770" i="5"/>
  <c r="U1179" i="5"/>
  <c r="U599" i="5"/>
  <c r="U1374" i="5"/>
  <c r="U1331" i="5"/>
  <c r="U570" i="5"/>
  <c r="U904" i="5"/>
  <c r="U1475" i="5"/>
  <c r="U948" i="5"/>
  <c r="U440" i="5"/>
  <c r="U778" i="5"/>
  <c r="U1221" i="5"/>
  <c r="U410" i="5"/>
  <c r="U655" i="5"/>
  <c r="U902" i="5"/>
  <c r="U648" i="5"/>
  <c r="U1072" i="5"/>
  <c r="U1097" i="5"/>
  <c r="U1887" i="5"/>
  <c r="U1504" i="5"/>
  <c r="U1614" i="5"/>
  <c r="U1974" i="5"/>
  <c r="U1542" i="5"/>
  <c r="U519" i="5"/>
  <c r="U112" i="5"/>
  <c r="U453" i="5"/>
  <c r="U1893" i="5"/>
  <c r="U1536" i="5"/>
  <c r="U1323" i="5"/>
  <c r="U65" i="5"/>
  <c r="U165" i="5"/>
  <c r="U1109" i="5"/>
  <c r="U1750" i="5"/>
  <c r="U360" i="5"/>
  <c r="U1403" i="5"/>
  <c r="U34" i="5"/>
  <c r="U366" i="5"/>
  <c r="U1580" i="5"/>
  <c r="U545" i="5"/>
  <c r="U1315" i="5"/>
  <c r="U1521" i="5"/>
  <c r="U1232" i="5"/>
  <c r="U1476" i="5"/>
  <c r="U1761" i="5"/>
  <c r="U1973" i="5"/>
  <c r="U301" i="5"/>
  <c r="U1028" i="5"/>
  <c r="U1075" i="5"/>
  <c r="U1626" i="5"/>
  <c r="U208" i="5"/>
  <c r="U1085" i="5"/>
  <c r="U27" i="5"/>
  <c r="U1367" i="5"/>
  <c r="U979" i="5"/>
  <c r="U822" i="5"/>
  <c r="U1345" i="5"/>
  <c r="U66" i="5"/>
  <c r="U429" i="5"/>
  <c r="U197" i="5"/>
  <c r="U1312" i="5"/>
  <c r="U1328" i="5"/>
  <c r="U115" i="5"/>
  <c r="U999" i="5"/>
  <c r="U1318" i="5"/>
  <c r="U1388" i="5"/>
  <c r="U246" i="5"/>
  <c r="U993" i="5"/>
  <c r="U1501" i="5"/>
  <c r="U449" i="5"/>
  <c r="U483" i="5"/>
  <c r="U486" i="5"/>
  <c r="U515" i="5"/>
  <c r="U995" i="5"/>
  <c r="U976" i="5"/>
  <c r="U623" i="5"/>
  <c r="U640" i="5"/>
  <c r="U566" i="5"/>
  <c r="U1316" i="5"/>
  <c r="U706" i="5"/>
  <c r="U1244" i="5"/>
  <c r="U1624" i="5"/>
  <c r="U945" i="5"/>
  <c r="U1281" i="5"/>
  <c r="U1562" i="5"/>
  <c r="U1682" i="5"/>
  <c r="U1134" i="5"/>
  <c r="U1457" i="5"/>
  <c r="U1721" i="5"/>
  <c r="U1975" i="5"/>
  <c r="U693" i="5"/>
  <c r="U391" i="5"/>
  <c r="U79" i="5"/>
  <c r="U309" i="5"/>
  <c r="U1567" i="5"/>
  <c r="U890" i="5"/>
  <c r="U1018" i="5"/>
  <c r="U1150" i="5"/>
  <c r="U248" i="5"/>
  <c r="U145" i="5"/>
  <c r="U200" i="5"/>
  <c r="U1128" i="5"/>
  <c r="U992" i="5"/>
  <c r="U1852" i="5"/>
  <c r="U390" i="5"/>
  <c r="U426" i="5"/>
  <c r="U1428" i="5"/>
  <c r="U1668" i="5"/>
  <c r="U80" i="5"/>
  <c r="U348" i="5"/>
  <c r="U1180" i="5"/>
  <c r="U1927" i="5"/>
  <c r="U1393" i="5"/>
  <c r="U1379" i="5"/>
  <c r="U1789" i="5"/>
  <c r="U1164" i="5"/>
  <c r="U406" i="5"/>
  <c r="U349" i="5"/>
  <c r="U1402" i="5"/>
  <c r="U774" i="5"/>
  <c r="U1016" i="5"/>
  <c r="U242" i="5"/>
  <c r="U812" i="5"/>
  <c r="U1495" i="5"/>
  <c r="U1465" i="5"/>
  <c r="U1083" i="5"/>
  <c r="U1074" i="5"/>
  <c r="U1253" i="5"/>
  <c r="U1480" i="5"/>
  <c r="U708" i="5"/>
  <c r="U1963" i="5"/>
  <c r="U1667" i="5"/>
  <c r="U1292" i="5"/>
  <c r="U1913" i="5"/>
  <c r="U1071" i="5"/>
  <c r="U1969" i="5"/>
  <c r="U1140" i="5"/>
  <c r="U1209" i="5"/>
  <c r="U413" i="5"/>
  <c r="U1267" i="5"/>
  <c r="U377" i="5"/>
  <c r="U856" i="5"/>
  <c r="U1921" i="5"/>
  <c r="U85" i="5"/>
  <c r="U305" i="5"/>
  <c r="U1392" i="5"/>
  <c r="U346" i="5"/>
  <c r="U480" i="5"/>
  <c r="U412" i="5"/>
  <c r="U1613" i="5"/>
  <c r="U1283" i="5"/>
  <c r="U236" i="5"/>
  <c r="U1794" i="5"/>
  <c r="U765" i="5"/>
  <c r="U1054" i="5"/>
  <c r="U1090" i="5"/>
  <c r="U527" i="5"/>
  <c r="U72" i="5"/>
  <c r="U1231" i="5"/>
  <c r="U1282" i="5"/>
  <c r="U355" i="5"/>
  <c r="U818" i="5"/>
  <c r="U1878" i="5"/>
  <c r="U661" i="5"/>
  <c r="U611" i="5"/>
  <c r="U1961" i="5"/>
  <c r="U1147" i="5"/>
  <c r="U1605" i="5"/>
  <c r="U686" i="5"/>
  <c r="U858" i="5"/>
  <c r="U205" i="5"/>
  <c r="U732" i="5"/>
  <c r="U769" i="5"/>
  <c r="U233" i="5"/>
  <c r="U779" i="5"/>
  <c r="U308" i="5"/>
  <c r="U1344" i="5"/>
  <c r="U1256" i="5"/>
  <c r="U327" i="5"/>
  <c r="U1336" i="5"/>
  <c r="U1919" i="5"/>
  <c r="U1257" i="5"/>
  <c r="U832" i="5"/>
  <c r="U1604" i="5"/>
  <c r="U853" i="5"/>
  <c r="U1533" i="5"/>
  <c r="U1157" i="5"/>
  <c r="U532" i="5"/>
  <c r="U1289" i="5"/>
  <c r="U1409" i="5"/>
  <c r="U1676" i="5"/>
  <c r="U981" i="5"/>
  <c r="U926" i="5"/>
  <c r="U1041" i="5"/>
  <c r="U763" i="5"/>
  <c r="U1245" i="5"/>
  <c r="U1332" i="5"/>
  <c r="U306" i="5"/>
  <c r="U827" i="5"/>
  <c r="U1288" i="5"/>
  <c r="U989" i="5"/>
  <c r="U1650" i="5"/>
  <c r="U530" i="5"/>
  <c r="U1225" i="5"/>
  <c r="U298" i="5"/>
  <c r="U1555" i="5"/>
  <c r="U845" i="5"/>
  <c r="U700" i="5"/>
  <c r="U30" i="5"/>
  <c r="U268" i="5"/>
  <c r="U1561" i="5"/>
  <c r="U1499" i="5"/>
  <c r="U1666" i="5"/>
  <c r="U1492" i="5"/>
  <c r="U1126" i="5"/>
  <c r="U1748" i="5"/>
  <c r="U1378" i="5"/>
  <c r="U73" i="5"/>
  <c r="U317" i="5"/>
  <c r="U1763" i="5"/>
  <c r="U1146" i="5"/>
  <c r="U557" i="5"/>
  <c r="U1310" i="5"/>
  <c r="U1515" i="5"/>
  <c r="U1582" i="5"/>
  <c r="U1835" i="5"/>
  <c r="U660" i="5"/>
  <c r="U86" i="5"/>
  <c r="U1192" i="5"/>
  <c r="U1394" i="5"/>
  <c r="U1020" i="5"/>
  <c r="U1314" i="5"/>
  <c r="U1687" i="5"/>
  <c r="U1104" i="5"/>
  <c r="U1524" i="5"/>
  <c r="U534" i="5"/>
  <c r="U500" i="5"/>
  <c r="U125" i="5"/>
  <c r="U45" i="5"/>
  <c r="U1593" i="5"/>
  <c r="U196" i="5"/>
  <c r="U1338" i="5"/>
  <c r="U641" i="5"/>
  <c r="U146" i="5"/>
  <c r="U1162" i="5"/>
  <c r="U844" i="5"/>
  <c r="U1320" i="5"/>
  <c r="U1106" i="5"/>
  <c r="U283" i="5"/>
  <c r="U118" i="5"/>
  <c r="U1321" i="5"/>
  <c r="U526" i="5"/>
  <c r="U772" i="5"/>
  <c r="U1129" i="5"/>
  <c r="U206" i="5"/>
  <c r="U848" i="5"/>
  <c r="U1497" i="5"/>
  <c r="U1145" i="5"/>
  <c r="U342" i="5"/>
  <c r="U931" i="5"/>
  <c r="U1431" i="5"/>
  <c r="U1406" i="5"/>
  <c r="U776" i="5"/>
  <c r="U1760" i="5"/>
  <c r="U1015" i="5"/>
  <c r="U439" i="5"/>
  <c r="U1843" i="5"/>
  <c r="U1808" i="5"/>
  <c r="U1298" i="5"/>
  <c r="U286" i="5"/>
  <c r="U152" i="5"/>
  <c r="U485" i="5"/>
  <c r="U1771" i="5"/>
  <c r="U1976" i="5"/>
  <c r="U1366" i="5"/>
  <c r="U376" i="5"/>
  <c r="U1621" i="5"/>
  <c r="U972" i="5"/>
  <c r="U1339" i="5"/>
  <c r="U41" i="5"/>
  <c r="U279" i="5"/>
  <c r="U1839" i="5"/>
  <c r="U491" i="5"/>
  <c r="U1322" i="5"/>
  <c r="U1629" i="5"/>
  <c r="U1376" i="5"/>
  <c r="U1118" i="5"/>
  <c r="U1871" i="5"/>
  <c r="U1383" i="5"/>
  <c r="U749" i="5"/>
  <c r="U419" i="5"/>
  <c r="U158" i="5"/>
  <c r="U162" i="5"/>
  <c r="U274" i="5"/>
  <c r="U1587" i="5"/>
  <c r="U1407" i="5"/>
  <c r="U516" i="5"/>
  <c r="U239" i="5"/>
  <c r="U899" i="5"/>
  <c r="U304" i="5"/>
  <c r="U1327" i="5"/>
  <c r="U889" i="5"/>
  <c r="U1489" i="5"/>
  <c r="U887" i="5"/>
  <c r="U1612" i="5"/>
  <c r="U448" i="5"/>
  <c r="U1482" i="5"/>
  <c r="U1190" i="5"/>
  <c r="U1184" i="5"/>
  <c r="U1496" i="5"/>
  <c r="U1178" i="5"/>
  <c r="U1712" i="5"/>
  <c r="U407" i="5"/>
  <c r="U1923" i="5"/>
  <c r="U1526" i="5"/>
  <c r="U1809" i="5"/>
  <c r="U1381" i="5"/>
  <c r="U1357" i="5"/>
  <c r="U1270" i="5"/>
  <c r="U1299" i="5"/>
  <c r="U1831" i="5"/>
  <c r="U1021" i="5"/>
  <c r="U365" i="5"/>
  <c r="U123" i="5"/>
  <c r="U1218" i="5"/>
  <c r="U1588" i="5"/>
  <c r="U300" i="5"/>
  <c r="U1262" i="5"/>
  <c r="U1120" i="5"/>
  <c r="U1514" i="5"/>
  <c r="U1206" i="5"/>
  <c r="U1197" i="5"/>
  <c r="U1955" i="5"/>
  <c r="U746" i="5"/>
  <c r="U860" i="5"/>
  <c r="U1892" i="5"/>
  <c r="U987" i="5"/>
  <c r="U544" i="5"/>
  <c r="U1933" i="5"/>
  <c r="U1144" i="5"/>
  <c r="U484" i="5"/>
  <c r="U1397" i="5"/>
  <c r="U1171" i="5"/>
  <c r="U1620" i="5"/>
  <c r="U647" i="5"/>
  <c r="U1269" i="5"/>
  <c r="U1049" i="5"/>
  <c r="U1508" i="5"/>
  <c r="U364" i="5"/>
  <c r="U694" i="5"/>
  <c r="U563" i="5"/>
  <c r="U497" i="5"/>
  <c r="U1853" i="5"/>
  <c r="U1799" i="5"/>
  <c r="U1616" i="5"/>
  <c r="U1053" i="5"/>
  <c r="U1142" i="5"/>
  <c r="U1875" i="5"/>
  <c r="U1957" i="5"/>
  <c r="U321" i="5"/>
  <c r="U977" i="5"/>
  <c r="U384" i="5"/>
  <c r="U1600" i="5"/>
  <c r="U106" i="5"/>
  <c r="U1507" i="5"/>
  <c r="U296" i="5"/>
  <c r="U1326" i="5"/>
  <c r="U1042" i="5"/>
  <c r="U1421" i="5"/>
  <c r="U417" i="5"/>
  <c r="U736" i="5"/>
  <c r="U814" i="5"/>
  <c r="U414" i="5"/>
  <c r="U728" i="5"/>
  <c r="U386" i="5"/>
  <c r="U1751" i="5"/>
  <c r="U737" i="5"/>
  <c r="U682" i="5"/>
  <c r="U1259" i="5"/>
  <c r="U1757" i="5"/>
  <c r="U1576" i="5"/>
  <c r="U1640" i="5"/>
  <c r="U1415" i="5"/>
  <c r="U63" i="5"/>
  <c r="U1297" i="5"/>
  <c r="U825" i="5"/>
  <c r="U335" i="5"/>
  <c r="U1935" i="5"/>
  <c r="U188" i="5"/>
  <c r="U124" i="5"/>
  <c r="U1615" i="5"/>
  <c r="U1529" i="5"/>
  <c r="U1062" i="5"/>
  <c r="U1548" i="5"/>
  <c r="U452" i="5"/>
  <c r="U481" i="5"/>
  <c r="U368" i="5"/>
  <c r="U477" i="5"/>
  <c r="U1916" i="5"/>
  <c r="U353" i="5"/>
  <c r="U1590" i="5"/>
  <c r="U1148" i="5"/>
  <c r="U929" i="5"/>
  <c r="U612" i="5"/>
  <c r="U1013" i="5"/>
  <c r="U849" i="5"/>
  <c r="U1121" i="5"/>
  <c r="U1617" i="5"/>
  <c r="U389" i="5"/>
  <c r="U1768" i="5"/>
  <c r="U805" i="5"/>
  <c r="U561" i="5"/>
  <c r="U263" i="5"/>
  <c r="U1685" i="5"/>
  <c r="U1549" i="5"/>
  <c r="U743" i="5"/>
  <c r="U1577" i="5"/>
  <c r="U1573" i="5"/>
  <c r="U1611" i="5"/>
  <c r="U1486" i="5"/>
  <c r="U1226" i="5"/>
  <c r="U1755" i="5"/>
  <c r="U1830" i="5"/>
  <c r="U1464" i="5"/>
  <c r="U1578" i="5"/>
  <c r="U302" i="5"/>
  <c r="U340" i="5"/>
  <c r="U771" i="5"/>
  <c r="U806" i="5"/>
  <c r="U488" i="5"/>
  <c r="U1224" i="5"/>
  <c r="U1466" i="5"/>
  <c r="U722" i="5"/>
  <c r="U311" i="5"/>
  <c r="U1471" i="5"/>
  <c r="U1361" i="5"/>
  <c r="U107" i="5"/>
  <c r="U688" i="5"/>
  <c r="U1084" i="5"/>
  <c r="U77" i="5"/>
  <c r="U1172" i="5"/>
  <c r="U704" i="5"/>
  <c r="U1627" i="5"/>
  <c r="U250" i="5"/>
  <c r="U1572" i="5"/>
  <c r="U1108" i="5"/>
  <c r="U518" i="5"/>
  <c r="U939" i="5"/>
  <c r="U240" i="5"/>
  <c r="U1636" i="5"/>
  <c r="U1574" i="5"/>
  <c r="U1798" i="5"/>
  <c r="U1894" i="5"/>
  <c r="U1575" i="5"/>
  <c r="U26" i="5"/>
  <c r="U343" i="5"/>
  <c r="U270" i="5"/>
  <c r="U1725" i="5"/>
  <c r="U1643" i="5"/>
  <c r="U1791" i="5"/>
  <c r="U1454" i="5"/>
  <c r="U44" i="5"/>
  <c r="U1670" i="5"/>
  <c r="U644" i="5"/>
  <c r="U540" i="5"/>
  <c r="U1419" i="5"/>
  <c r="U1369" i="5"/>
  <c r="U1473" i="5"/>
  <c r="U745" i="5"/>
  <c r="U651" i="5"/>
  <c r="U850" i="5"/>
  <c r="U1837" i="5"/>
  <c r="U313" i="5"/>
  <c r="U1056" i="5"/>
  <c r="U1277" i="5"/>
  <c r="U1313" i="5"/>
  <c r="U1796" i="5"/>
  <c r="U969" i="5"/>
  <c r="U857" i="5"/>
  <c r="U1293" i="5"/>
  <c r="U400" i="5"/>
  <c r="U656" i="5"/>
  <c r="U285" i="5"/>
  <c r="U1523" i="5"/>
  <c r="U600" i="5"/>
  <c r="U1438" i="5"/>
  <c r="U1153" i="5"/>
  <c r="U1404" i="5"/>
  <c r="U1131" i="5"/>
  <c r="U1302" i="5"/>
  <c r="U441" i="5"/>
  <c r="U503" i="5"/>
  <c r="U1528" i="5"/>
  <c r="U330" i="5"/>
  <c r="U1713" i="5"/>
  <c r="U1239" i="5"/>
  <c r="U598" i="5"/>
  <c r="U1368" i="5"/>
  <c r="U269" i="5"/>
  <c r="U937" i="5"/>
  <c r="U403" i="5"/>
  <c r="U906" i="5"/>
  <c r="U1217" i="5"/>
  <c r="U202" i="5"/>
  <c r="U1597" i="5"/>
  <c r="U324" i="5"/>
  <c r="U1723" i="5"/>
  <c r="U1175" i="5"/>
  <c r="U898" i="5"/>
  <c r="U282" i="5"/>
  <c r="U762" i="5"/>
  <c r="U1722" i="5"/>
  <c r="U998" i="5"/>
  <c r="U1264" i="5"/>
  <c r="U657" i="5"/>
  <c r="U154" i="5"/>
  <c r="U1672" i="5"/>
  <c r="U1591" i="5"/>
  <c r="U121" i="5"/>
  <c r="U1855" i="5"/>
  <c r="U237" i="5"/>
  <c r="U1545" i="5"/>
  <c r="U940" i="5"/>
  <c r="U1135" i="5"/>
  <c r="U1637" i="5"/>
  <c r="U1805" i="5"/>
  <c r="U1709" i="5"/>
  <c r="U1449" i="5"/>
  <c r="U1125" i="5"/>
  <c r="U1101" i="5"/>
  <c r="U903" i="5"/>
  <c r="U316" i="5"/>
  <c r="U119" i="5"/>
  <c r="U525" i="5"/>
  <c r="U1430" i="5"/>
  <c r="U427" i="5"/>
  <c r="U284" i="5"/>
  <c r="U371" i="5"/>
  <c r="U1924" i="5"/>
  <c r="U1851" i="5"/>
  <c r="U1112" i="5"/>
  <c r="U451" i="5"/>
  <c r="U331" i="5"/>
  <c r="U247" i="5"/>
  <c r="U1065" i="5"/>
  <c r="U1093" i="5"/>
  <c r="U499" i="5"/>
  <c r="U104" i="5"/>
  <c r="U1729" i="5"/>
  <c r="U253" i="5"/>
  <c r="U1544" i="5"/>
  <c r="U983" i="5"/>
  <c r="U1426" i="5"/>
  <c r="U1711" i="5"/>
  <c r="U679" i="5"/>
  <c r="U1520" i="5"/>
  <c r="U113" i="5"/>
  <c r="U864" i="5"/>
  <c r="U257" i="5"/>
  <c r="U1396" i="5"/>
  <c r="U927" i="5"/>
  <c r="U854" i="5"/>
  <c r="U638" i="5"/>
  <c r="U615" i="5"/>
  <c r="U1295" i="5"/>
  <c r="U1929" i="5"/>
  <c r="U1926" i="5"/>
  <c r="U42" i="5"/>
  <c r="U1200" i="5"/>
  <c r="U445" i="5"/>
  <c r="U231" i="5"/>
  <c r="U1384" i="5"/>
  <c r="U1268" i="5"/>
  <c r="U1602" i="5"/>
  <c r="U970" i="5"/>
  <c r="U190" i="5"/>
  <c r="U1922" i="5"/>
  <c r="U203" i="5"/>
  <c r="U1300" i="5"/>
  <c r="U614" i="5"/>
  <c r="U1967" i="5"/>
  <c r="U942" i="5"/>
  <c r="U1479" i="5"/>
  <c r="U831" i="5"/>
  <c r="U1398" i="5"/>
  <c r="U815" i="5"/>
  <c r="U1103" i="5"/>
  <c r="U1149" i="5"/>
  <c r="U1559" i="5"/>
  <c r="U1793" i="5"/>
  <c r="U1414" i="5"/>
  <c r="U319" i="5"/>
  <c r="U1671" i="5"/>
  <c r="U642" i="5"/>
  <c r="U424" i="5"/>
  <c r="U816" i="5"/>
  <c r="U1250" i="5"/>
  <c r="U1679" i="5"/>
  <c r="U1177" i="5"/>
  <c r="U1681" i="5"/>
  <c r="U381" i="5"/>
  <c r="U1458" i="5"/>
  <c r="U740" i="5"/>
  <c r="U973" i="5"/>
  <c r="U1037" i="5"/>
  <c r="U1138" i="5"/>
  <c r="U127" i="5"/>
  <c r="U1413" i="5"/>
  <c r="U398" i="5"/>
  <c r="U727" i="5"/>
  <c r="V2" i="5"/>
  <c r="U537" i="5"/>
  <c r="U1195" i="5"/>
  <c r="U975" i="5"/>
  <c r="U1710" i="5"/>
  <c r="U1241" i="5"/>
  <c r="U322" i="5"/>
  <c r="U1182" i="5"/>
  <c r="U1088" i="5"/>
  <c r="U1352" i="5"/>
  <c r="U1290" i="5"/>
  <c r="U894" i="5"/>
  <c r="U1444" i="5"/>
  <c r="U22" i="5"/>
  <c r="U843" i="5"/>
  <c r="U1007" i="5"/>
  <c r="U1677" i="5"/>
  <c r="U1481" i="5"/>
  <c r="U1081" i="5"/>
  <c r="U1410" i="5"/>
  <c r="U784" i="5"/>
  <c r="U690" i="5"/>
  <c r="U1203" i="5"/>
  <c r="U1810" i="5"/>
  <c r="U892" i="5"/>
  <c r="U209" i="5"/>
  <c r="U1399" i="5"/>
  <c r="U1877" i="5"/>
  <c r="U697" i="5"/>
  <c r="U1222" i="5"/>
  <c r="U430" i="5"/>
  <c r="U1491" i="5"/>
  <c r="U622" i="5"/>
  <c r="U810" i="5"/>
  <c r="U418" i="5"/>
  <c r="U1423" i="5"/>
  <c r="U847" i="5"/>
  <c r="U1917" i="5"/>
  <c r="U1211" i="5"/>
  <c r="U326" i="5"/>
  <c r="U1077" i="5"/>
  <c r="U1446" i="5"/>
  <c r="U291" i="5"/>
  <c r="U766" i="5"/>
  <c r="U1583" i="5"/>
  <c r="U773" i="5"/>
  <c r="U475" i="5"/>
  <c r="U1137" i="5"/>
  <c r="U1686" i="5"/>
  <c r="U1050" i="5"/>
  <c r="U1563" i="5"/>
  <c r="U266" i="5"/>
  <c r="U272" i="5"/>
  <c r="U1684" i="5"/>
  <c r="U702" i="5"/>
  <c r="U1061" i="5"/>
  <c r="U1765" i="5"/>
  <c r="U378" i="5"/>
  <c r="U1885" i="5"/>
  <c r="U764" i="5"/>
  <c r="U574" i="5"/>
  <c r="U1342" i="5"/>
  <c r="U314" i="5"/>
  <c r="U394" i="5"/>
  <c r="U1151" i="5"/>
  <c r="U416" i="5"/>
  <c r="U478" i="5"/>
  <c r="U1063" i="5"/>
  <c r="U195" i="5"/>
  <c r="U1436" i="5"/>
  <c r="U345" i="5"/>
  <c r="U271" i="5"/>
  <c r="U1301" i="5"/>
  <c r="U1422" i="5"/>
  <c r="U1133" i="5"/>
  <c r="U1340" i="5"/>
  <c r="U944" i="5"/>
  <c r="U155" i="5"/>
  <c r="U294" i="5"/>
  <c r="U383" i="5"/>
  <c r="U569" i="5"/>
  <c r="U1752" i="5"/>
  <c r="U1914" i="5"/>
  <c r="U149" i="5"/>
  <c r="U528" i="5"/>
  <c r="U933" i="5"/>
  <c r="U663" i="5"/>
  <c r="U367" i="5"/>
  <c r="U204" i="5"/>
  <c r="U1603" i="5"/>
  <c r="U1634" i="5"/>
  <c r="U1537" i="5"/>
  <c r="U562" i="5"/>
  <c r="U1803" i="5"/>
  <c r="U1879" i="5"/>
  <c r="U323" i="5"/>
  <c r="U420" i="5"/>
  <c r="U696" i="5"/>
  <c r="U1068" i="5"/>
  <c r="U1411" i="5"/>
  <c r="U1249" i="5"/>
  <c r="U1132" i="5"/>
  <c r="U1579" i="5"/>
  <c r="U1550" i="5"/>
  <c r="U1122" i="5"/>
  <c r="U1130" i="5"/>
  <c r="U723" i="5"/>
  <c r="U393" i="5"/>
  <c r="U572" i="5"/>
  <c r="U1228" i="5"/>
  <c r="U192" i="5"/>
  <c r="U1618" i="5"/>
  <c r="U1962" i="5"/>
  <c r="U925" i="5"/>
  <c r="U1880" i="5"/>
  <c r="U1078" i="5"/>
  <c r="U1812" i="5"/>
  <c r="U1223" i="5"/>
  <c r="U1254" i="5"/>
  <c r="U1272" i="5"/>
  <c r="U1474" i="5"/>
  <c r="U1405" i="5"/>
  <c r="U436" i="5"/>
  <c r="U1380" i="5"/>
  <c r="U32" i="5"/>
  <c r="U821" i="5"/>
  <c r="U943" i="5"/>
  <c r="U1004" i="5"/>
  <c r="U685" i="5"/>
  <c r="U1048" i="5"/>
  <c r="U1387" i="5"/>
  <c r="U1759" i="5"/>
  <c r="U438" i="5"/>
  <c r="U43" i="5"/>
  <c r="U606" i="5"/>
  <c r="U1334" i="5"/>
  <c r="U575" i="5"/>
  <c r="U1066" i="5"/>
  <c r="U357" i="5"/>
  <c r="U1769" i="5"/>
  <c r="U1408" i="5"/>
  <c r="U1876" i="5"/>
  <c r="U1260" i="5"/>
  <c r="U1517" i="5"/>
  <c r="U405" i="5"/>
  <c r="U1557" i="5"/>
  <c r="U235" i="5"/>
  <c r="U578" i="5"/>
  <c r="U150" i="5"/>
  <c r="U1806" i="5"/>
  <c r="U543" i="5"/>
  <c r="U646" i="5"/>
  <c r="U1954" i="5"/>
  <c r="U639" i="5"/>
  <c r="U474" i="5"/>
  <c r="U1836" i="5"/>
  <c r="U966" i="5"/>
  <c r="U69" i="5"/>
  <c r="U541" i="5"/>
  <c r="U238" i="5"/>
  <c r="U1513" i="5"/>
  <c r="U1669" i="5"/>
  <c r="U884" i="5"/>
  <c r="U531" i="5"/>
  <c r="U254" i="5"/>
  <c r="U1569" i="5"/>
  <c r="U522" i="5"/>
  <c r="U1691" i="5"/>
  <c r="U1156" i="5"/>
  <c r="U607" i="5"/>
  <c r="U1208" i="5"/>
  <c r="U1159" i="5"/>
  <c r="U1389" i="5"/>
  <c r="U1362" i="5"/>
  <c r="U1044" i="5"/>
  <c r="U1019" i="5"/>
  <c r="U1139" i="5"/>
  <c r="U1375" i="5"/>
  <c r="U36" i="5"/>
  <c r="U1091" i="5"/>
  <c r="U683" i="5"/>
  <c r="U1467" i="5"/>
  <c r="U1925" i="5"/>
  <c r="U1599" i="5"/>
  <c r="U1395" i="5"/>
  <c r="U576" i="5"/>
  <c r="U724" i="5"/>
  <c r="U288" i="5"/>
  <c r="U117" i="5"/>
  <c r="U198" i="5"/>
  <c r="U564" i="5"/>
  <c r="U1708" i="5"/>
  <c r="U1872" i="5"/>
  <c r="U325" i="5"/>
  <c r="U1412" i="5"/>
  <c r="U980" i="5"/>
  <c r="U1773" i="5"/>
  <c r="U1619" i="5"/>
  <c r="U1111" i="5"/>
  <c r="U1165" i="5"/>
  <c r="U312" i="5"/>
  <c r="U1585" i="5"/>
  <c r="U1452" i="5"/>
  <c r="U536" i="5"/>
  <c r="U692" i="5"/>
  <c r="U1724" i="5"/>
  <c r="U444" i="5"/>
  <c r="U971" i="5"/>
  <c r="U273" i="5"/>
  <c r="U1511" i="5"/>
  <c r="U1181" i="5"/>
  <c r="U604" i="5"/>
  <c r="U38" i="5"/>
  <c r="U1099" i="5"/>
  <c r="U110" i="5"/>
  <c r="U1487" i="5"/>
  <c r="U455" i="5"/>
  <c r="U501" i="5"/>
  <c r="U67" i="5"/>
  <c r="U1598" i="5"/>
  <c r="U538" i="5"/>
  <c r="U1213" i="5"/>
  <c r="U1385" i="5"/>
  <c r="U1371" i="5"/>
  <c r="U1102" i="5"/>
  <c r="U74" i="5"/>
  <c r="U1560" i="5"/>
  <c r="U608" i="5"/>
  <c r="U1595" i="5"/>
  <c r="U605" i="5"/>
  <c r="U1630" i="5"/>
  <c r="U579" i="5"/>
  <c r="U425" i="5"/>
  <c r="U1025" i="5"/>
  <c r="U1625" i="5"/>
  <c r="U1115" i="5"/>
  <c r="U521" i="5"/>
  <c r="U1335" i="5"/>
  <c r="U479" i="5"/>
  <c r="U259" i="5"/>
  <c r="U363" i="5"/>
  <c r="U1243" i="5"/>
  <c r="U1098" i="5"/>
  <c r="U1455" i="5"/>
  <c r="U1271" i="5"/>
  <c r="U1719" i="5"/>
  <c r="U1450" i="5"/>
  <c r="U290" i="5"/>
  <c r="U1329" i="5"/>
  <c r="U1848" i="5"/>
  <c r="U1355" i="5"/>
  <c r="U1036" i="5"/>
  <c r="U1216" i="5"/>
  <c r="U1010" i="5"/>
  <c r="U1568" i="5"/>
  <c r="U1468" i="5"/>
  <c r="U84" i="5"/>
  <c r="U446" i="5"/>
  <c r="U1849" i="5"/>
  <c r="U1023" i="5"/>
  <c r="U1915" i="5"/>
  <c r="U23" i="5"/>
  <c r="U985" i="5"/>
  <c r="U602" i="5"/>
  <c r="U249" i="5"/>
  <c r="U941" i="5"/>
  <c r="U1850" i="5"/>
  <c r="U167" i="5"/>
  <c r="U276" i="5"/>
  <c r="U1059" i="5"/>
  <c r="U851" i="5"/>
  <c r="U201" i="5"/>
  <c r="U1255" i="5"/>
  <c r="U1494" i="5"/>
  <c r="U1541" i="5"/>
  <c r="U496" i="5"/>
  <c r="U905" i="5"/>
  <c r="U1052" i="5"/>
  <c r="U1767" i="5"/>
  <c r="U1447" i="5"/>
  <c r="U938" i="5"/>
  <c r="U1675" i="5"/>
  <c r="U354" i="5"/>
  <c r="U1154" i="5"/>
  <c r="U1551" i="5"/>
  <c r="U1173" i="5"/>
  <c r="U1087" i="5"/>
  <c r="U1688" i="5"/>
  <c r="U1123" i="5"/>
  <c r="U1623" i="5"/>
  <c r="U1477" i="5"/>
  <c r="U1273" i="5"/>
  <c r="U1080" i="5"/>
  <c r="U1094" i="5"/>
  <c r="U255" i="5"/>
  <c r="U1429" i="5"/>
  <c r="U1174" i="5"/>
  <c r="U802" i="5"/>
  <c r="U1727" i="5"/>
  <c r="U1026" i="5"/>
  <c r="U936" i="5"/>
  <c r="U1167" i="5"/>
  <c r="U729" i="5"/>
  <c r="U1754" i="5"/>
  <c r="U1333" i="5"/>
  <c r="U1076" i="5"/>
  <c r="U120" i="5"/>
  <c r="U1881" i="5"/>
  <c r="U1641" i="5"/>
  <c r="U783" i="5"/>
  <c r="U643" i="5"/>
  <c r="U1046" i="5"/>
  <c r="U1586" i="5"/>
  <c r="U1638" i="5"/>
  <c r="U1714" i="5"/>
  <c r="U1581" i="5"/>
  <c r="U1802" i="5"/>
  <c r="U645" i="5"/>
  <c r="U1842" i="5"/>
  <c r="U739" i="5"/>
  <c r="U187" i="5"/>
  <c r="U347" i="5"/>
  <c r="U782" i="5"/>
  <c r="U1188" i="5"/>
  <c r="U1230" i="5"/>
  <c r="U695" i="5"/>
  <c r="U817" i="5"/>
  <c r="U650" i="5"/>
  <c r="U1884" i="5"/>
  <c r="U1400" i="5"/>
  <c r="U1631" i="5"/>
  <c r="U502" i="5"/>
  <c r="U1610" i="5"/>
  <c r="U1067" i="5"/>
  <c r="U1678" i="5"/>
  <c r="U934" i="5"/>
  <c r="U1303" i="5"/>
  <c r="U984" i="5"/>
  <c r="U1238" i="5"/>
  <c r="U855" i="5"/>
  <c r="U618" i="5"/>
  <c r="U1263" i="5"/>
  <c r="U1051" i="5"/>
  <c r="U1538" i="5"/>
  <c r="U1252" i="5"/>
  <c r="U1168" i="5"/>
  <c r="U116" i="5"/>
  <c r="U1970" i="5"/>
  <c r="U1055" i="5"/>
  <c r="U1594" i="5"/>
  <c r="U1390" i="5"/>
  <c r="U1964" i="5"/>
  <c r="U487" i="5"/>
  <c r="U275" i="5"/>
  <c r="U1972" i="5"/>
  <c r="U329" i="5"/>
  <c r="U1792" i="5"/>
  <c r="U846" i="5"/>
  <c r="U307" i="5"/>
  <c r="U777" i="5"/>
  <c r="U1445" i="5"/>
  <c r="U1425" i="5"/>
  <c r="U1932" i="5"/>
  <c r="U781" i="5"/>
  <c r="U1205" i="5"/>
  <c r="U1274" i="5"/>
  <c r="U1082" i="5"/>
  <c r="U1758" i="5"/>
  <c r="U1912" i="5"/>
  <c r="U997" i="5"/>
  <c r="U1079" i="5"/>
  <c r="U616" i="5"/>
  <c r="U33" i="5"/>
  <c r="U1064" i="5"/>
  <c r="U613" i="5"/>
  <c r="U81" i="5"/>
  <c r="U978" i="5"/>
  <c r="U1242" i="5"/>
  <c r="U153" i="5"/>
  <c r="U1220" i="5"/>
  <c r="U1965" i="5"/>
  <c r="U1589" i="5"/>
  <c r="U721" i="5"/>
  <c r="U71" i="5"/>
  <c r="U293" i="5"/>
  <c r="U1417" i="5"/>
  <c r="U310" i="5"/>
  <c r="U1558" i="5"/>
  <c r="U281" i="5"/>
  <c r="U375" i="5"/>
  <c r="U1266" i="5"/>
  <c r="U1756" i="5"/>
  <c r="U680" i="5"/>
  <c r="U83" i="5"/>
  <c r="U565" i="5"/>
  <c r="U227" i="5"/>
  <c r="U228" i="5"/>
  <c r="U1539" i="5"/>
  <c r="U1728" i="5"/>
  <c r="U382" i="5"/>
  <c r="U1003" i="5"/>
  <c r="U1240" i="5"/>
  <c r="U930" i="5"/>
  <c r="U1086" i="5"/>
  <c r="U156" i="5"/>
  <c r="U1330" i="5"/>
  <c r="U535" i="5"/>
  <c r="U888" i="5"/>
  <c r="U886" i="5"/>
  <c r="U318" i="5"/>
  <c r="U1308" i="5"/>
  <c r="U652" i="5"/>
  <c r="U423" i="5"/>
  <c r="U404" i="5"/>
  <c r="U1261" i="5"/>
  <c r="U396" i="5"/>
  <c r="U338" i="5"/>
  <c r="U186" i="5"/>
  <c r="U262" i="5"/>
  <c r="U1227" i="5"/>
  <c r="U199" i="5"/>
  <c r="U1189" i="5"/>
  <c r="U1286" i="5"/>
  <c r="U244" i="5"/>
  <c r="U684" i="5"/>
  <c r="U1811" i="5"/>
  <c r="U261" i="5"/>
  <c r="U1726" i="5"/>
  <c r="U1766" i="5"/>
  <c r="U447" i="5"/>
  <c r="U232" i="5"/>
  <c r="U108" i="5"/>
  <c r="U442" i="5"/>
  <c r="U988" i="5"/>
  <c r="U243" i="5"/>
  <c r="U1512" i="5"/>
  <c r="U1527" i="5"/>
  <c r="U1889" i="5"/>
  <c r="U1377" i="5"/>
  <c r="U698" i="5"/>
  <c r="U408" i="5"/>
  <c r="U1565" i="5"/>
  <c r="U105" i="5"/>
  <c r="U362" i="5"/>
  <c r="U828" i="5"/>
  <c r="U1198" i="5"/>
  <c r="U1347" i="5"/>
  <c r="U1716" i="5"/>
  <c r="U1160" i="5"/>
  <c r="U520" i="5"/>
  <c r="U230" i="5"/>
  <c r="U160" i="5"/>
  <c r="U431" i="5"/>
  <c r="U1478" i="5"/>
  <c r="U1490" i="5"/>
  <c r="U1169" i="5"/>
  <c r="U819" i="5"/>
  <c r="U1953" i="5"/>
  <c r="U428" i="5"/>
  <c r="U207" i="5"/>
  <c r="U735" i="5"/>
  <c r="U1113" i="5"/>
  <c r="U761" i="5"/>
  <c r="U893" i="5"/>
  <c r="U1530" i="5"/>
  <c r="U1038" i="5"/>
  <c r="U1804" i="5"/>
  <c r="U1554" i="5"/>
  <c r="U148" i="5"/>
  <c r="U151" i="5"/>
  <c r="U1958" i="5"/>
  <c r="U82" i="5"/>
  <c r="U807" i="5"/>
  <c r="U1096" i="5"/>
  <c r="U733" i="5"/>
  <c r="U1363" i="5"/>
  <c r="U344" i="5"/>
  <c r="U1547" i="5"/>
  <c r="U1522" i="5"/>
  <c r="U1057" i="5"/>
  <c r="U861" i="5"/>
  <c r="U1039" i="5"/>
  <c r="U1440" i="5"/>
  <c r="U1456" i="5"/>
  <c r="U619" i="5"/>
  <c r="U1235" i="5"/>
  <c r="U1248" i="5"/>
  <c r="U687" i="5"/>
  <c r="U1372" i="5"/>
  <c r="U361" i="5"/>
  <c r="U1000" i="5"/>
  <c r="U1896" i="5"/>
  <c r="U1503" i="5"/>
  <c r="U1606" i="5"/>
  <c r="U482" i="5"/>
  <c r="U829" i="5"/>
  <c r="U1373" i="5"/>
  <c r="U653" i="5"/>
  <c r="U1166" i="5"/>
  <c r="U68" i="5"/>
  <c r="U1187" i="5"/>
  <c r="U1639" i="5"/>
  <c r="U559" i="5"/>
  <c r="U1325" i="5"/>
  <c r="U891" i="5"/>
  <c r="U1518" i="5"/>
  <c r="U1838" i="5"/>
  <c r="U1305" i="5"/>
  <c r="U489" i="5"/>
  <c r="U437" i="5"/>
  <c r="U1646" i="5"/>
  <c r="U1291" i="5"/>
  <c r="U823" i="5"/>
  <c r="U31" i="5"/>
  <c r="U1434" i="5"/>
  <c r="U859" i="5"/>
  <c r="U1296" i="5"/>
  <c r="U435" i="5"/>
  <c r="U567" i="5"/>
  <c r="U370" i="5"/>
  <c r="U39" i="5"/>
  <c r="U163" i="5"/>
  <c r="U597" i="5"/>
  <c r="U1608" i="5"/>
  <c r="U689" i="5"/>
  <c r="U813" i="5"/>
  <c r="U1070" i="5"/>
  <c r="U320" i="5"/>
  <c r="U1833" i="5"/>
  <c r="U1005" i="5"/>
  <c r="U609" i="5"/>
  <c r="U1886" i="5"/>
  <c r="U1349" i="5"/>
  <c r="U1472" i="5"/>
  <c r="U295" i="5"/>
  <c r="U260" i="5"/>
  <c r="U1730" i="5"/>
  <c r="U1191" i="5"/>
  <c r="U1874" i="5"/>
  <c r="U1386" i="5"/>
  <c r="U1337" i="5"/>
  <c r="U1934" i="5"/>
  <c r="U1552" i="5"/>
  <c r="U1749" i="5"/>
  <c r="U1553" i="5"/>
  <c r="U191" i="5"/>
  <c r="U620" i="5"/>
  <c r="U332" i="5"/>
  <c r="U1047" i="5"/>
  <c r="U1095" i="5"/>
  <c r="U287" i="5"/>
  <c r="U379" i="5"/>
  <c r="U1009" i="5"/>
  <c r="U742" i="5"/>
  <c r="U1891" i="5"/>
  <c r="U1324" i="5"/>
  <c r="U289" i="5"/>
  <c r="U1505" i="5"/>
  <c r="U1275" i="5"/>
  <c r="U767" i="5"/>
  <c r="U1058" i="5"/>
  <c r="U328" i="5"/>
  <c r="U1034" i="5"/>
  <c r="U352" i="5"/>
  <c r="U750" i="5"/>
  <c r="U542" i="5"/>
  <c r="U707" i="5"/>
  <c r="U1592" i="5"/>
  <c r="U1143" i="5"/>
  <c r="U336" i="5"/>
  <c r="U1622" i="5"/>
  <c r="U1534" i="5"/>
  <c r="U241" i="5"/>
  <c r="U982" i="5"/>
  <c r="U1246" i="5"/>
  <c r="U1311" i="5"/>
  <c r="U373" i="5"/>
  <c r="U1247" i="5"/>
  <c r="U1204" i="5"/>
  <c r="U411" i="5"/>
  <c r="U558" i="5"/>
  <c r="U701" i="5"/>
  <c r="U1214" i="5"/>
  <c r="U37" i="5"/>
  <c r="U397" i="5"/>
  <c r="U1176" i="5"/>
  <c r="U900" i="5"/>
  <c r="U114" i="5"/>
  <c r="U78" i="5"/>
  <c r="U1163" i="5"/>
  <c r="U617" i="5"/>
  <c r="U1348" i="5"/>
  <c r="U1127" i="5"/>
  <c r="U1571" i="5"/>
  <c r="U1193" i="5"/>
  <c r="U1236" i="5"/>
  <c r="U577" i="5"/>
  <c r="U1435" i="5"/>
  <c r="U454" i="5"/>
  <c r="U1370" i="5"/>
  <c r="U852" i="5"/>
  <c r="U341" i="5"/>
  <c r="U1285" i="5"/>
  <c r="U1202" i="5"/>
  <c r="U265" i="5"/>
  <c r="U1317" i="5"/>
  <c r="U1161" i="5"/>
  <c r="U1002" i="5"/>
  <c r="U40" i="5"/>
  <c r="U1029" i="5"/>
  <c r="U1276" i="5"/>
  <c r="U1502" i="5"/>
  <c r="U726" i="5"/>
  <c r="U157" i="5"/>
  <c r="U1100" i="5"/>
  <c r="U1764" i="5"/>
  <c r="U193" i="5"/>
  <c r="U359" i="5"/>
  <c r="U1834" i="5"/>
  <c r="U1092" i="5"/>
  <c r="U734" i="5"/>
  <c r="U568" i="5"/>
  <c r="U1194" i="5"/>
  <c r="U401" i="5"/>
  <c r="U1493" i="5"/>
  <c r="U1343" i="5"/>
  <c r="U1795" i="5"/>
  <c r="U1801" i="5"/>
  <c r="U1304" i="5"/>
  <c r="U358" i="5"/>
  <c r="U1483" i="5"/>
  <c r="U372" i="5"/>
  <c r="U974" i="5"/>
  <c r="U25" i="5"/>
  <c r="U1920" i="5"/>
  <c r="U1718" i="5"/>
  <c r="U315" i="5"/>
  <c r="U1510" i="5"/>
  <c r="U1382" i="5"/>
  <c r="U533" i="5"/>
  <c r="U1845" i="5"/>
  <c r="U70" i="5"/>
  <c r="U1841" i="5"/>
  <c r="U1720" i="5"/>
  <c r="U1251" i="5"/>
  <c r="U1509" i="5"/>
  <c r="U1844" i="5"/>
  <c r="U380" i="5"/>
  <c r="U1420" i="5"/>
  <c r="U1359" i="5"/>
  <c r="U885" i="5"/>
  <c r="U1689" i="5"/>
  <c r="U24" i="5"/>
  <c r="U1470" i="5"/>
  <c r="U1201" i="5"/>
  <c r="U1883" i="5"/>
  <c r="U334" i="5"/>
  <c r="U1807" i="5"/>
  <c r="U601" i="5"/>
  <c r="U1006" i="5"/>
  <c r="U1928" i="5"/>
  <c r="U1463" i="5"/>
  <c r="U627" i="5"/>
  <c r="U862" i="5"/>
  <c r="U1017" i="5"/>
  <c r="U1183" i="5"/>
  <c r="U29" i="5"/>
  <c r="U504" i="5"/>
  <c r="U1186" i="5"/>
  <c r="U278" i="5"/>
  <c r="U402" i="5"/>
  <c r="U1035" i="5"/>
  <c r="U126" i="5"/>
  <c r="U1229" i="5"/>
  <c r="U64" i="5"/>
  <c r="U1956" i="5"/>
  <c r="U1535" i="5"/>
  <c r="U1918" i="5"/>
  <c r="U529" i="5"/>
  <c r="U1185" i="5"/>
  <c r="U166" i="5"/>
  <c r="U264" i="5"/>
  <c r="U560" i="5"/>
  <c r="U168" i="5"/>
  <c r="U1107" i="5"/>
  <c r="U1136" i="5"/>
  <c r="U490" i="5"/>
  <c r="U385" i="5"/>
  <c r="U1391" i="5"/>
  <c r="U1110" i="5"/>
  <c r="U897" i="5"/>
  <c r="U1033" i="5"/>
  <c r="U1351" i="5"/>
  <c r="U1309" i="5"/>
  <c r="U1432" i="5"/>
  <c r="U804" i="5"/>
  <c r="U947" i="5"/>
  <c r="U433" i="5"/>
  <c r="U1930" i="5"/>
  <c r="U1284" i="5"/>
  <c r="U1424" i="5"/>
  <c r="U1601" i="5"/>
  <c r="U1364" i="5"/>
  <c r="U1753" i="5"/>
  <c r="U267" i="5"/>
  <c r="U1460" i="5"/>
  <c r="U76" i="5"/>
  <c r="U493" i="5"/>
  <c r="U659" i="5"/>
  <c r="U443" i="5"/>
  <c r="U476" i="5"/>
  <c r="U1680" i="5"/>
  <c r="U1287" i="5"/>
  <c r="U1031" i="5"/>
  <c r="U603" i="5"/>
  <c r="U775" i="5"/>
  <c r="U280" i="5"/>
  <c r="U1170" i="5"/>
  <c r="U866" i="5"/>
  <c r="U1119" i="5"/>
  <c r="U1089" i="5"/>
  <c r="U1024" i="5"/>
  <c r="U626" i="5"/>
  <c r="U1556" i="5"/>
  <c r="U523" i="5"/>
  <c r="U863" i="5"/>
  <c r="U1645" i="5"/>
  <c r="U705" i="5"/>
  <c r="U1212" i="5"/>
  <c r="U1448" i="5"/>
  <c r="U1152" i="5"/>
  <c r="U1960" i="5"/>
  <c r="U111" i="5"/>
  <c r="U1199" i="5"/>
  <c r="U1234" i="5"/>
  <c r="U1022" i="5"/>
  <c r="U928" i="5"/>
  <c r="U1461" i="5"/>
  <c r="U432" i="5"/>
  <c r="U1596" i="5"/>
  <c r="U147" i="5"/>
  <c r="U1210" i="5"/>
  <c r="U1280" i="5"/>
  <c r="U709" i="5"/>
  <c r="U1609" i="5"/>
  <c r="U1488" i="5"/>
  <c r="U229" i="5"/>
  <c r="U258" i="5"/>
  <c r="U747" i="5"/>
  <c r="U1341" i="5"/>
  <c r="U699" i="5"/>
  <c r="U409" i="5"/>
  <c r="U1258" i="5"/>
  <c r="U1644" i="5"/>
  <c r="U1265" i="5"/>
  <c r="U1105" i="5"/>
  <c r="U994" i="5"/>
  <c r="U625" i="5"/>
  <c r="U350" i="5"/>
  <c r="U1040" i="5"/>
  <c r="U1001" i="5"/>
  <c r="U811" i="5"/>
  <c r="U1882" i="5"/>
  <c r="U337" i="5"/>
  <c r="U1215" i="5"/>
  <c r="U1814" i="5"/>
  <c r="U1117" i="5"/>
  <c r="U1353" i="5"/>
  <c r="U996" i="5"/>
  <c r="U1888" i="5"/>
  <c r="U392" i="5"/>
  <c r="U986" i="5"/>
  <c r="U1356" i="5"/>
  <c r="U1485" i="5"/>
  <c r="U1418" i="5"/>
  <c r="U421" i="5"/>
  <c r="U731" i="5"/>
  <c r="U865" i="5"/>
  <c r="U1715" i="5"/>
  <c r="U968" i="5"/>
  <c r="U571" i="5"/>
  <c r="U1531" i="5"/>
  <c r="U720" i="5"/>
  <c r="U161" i="5"/>
  <c r="U1584" i="5"/>
  <c r="U1632" i="5"/>
  <c r="U1451" i="5"/>
  <c r="U369" i="5"/>
  <c r="U556" i="5"/>
  <c r="U1030" i="5"/>
  <c r="U768" i="5"/>
  <c r="U741" i="5"/>
  <c r="U1459" i="5"/>
  <c r="U1647" i="5"/>
  <c r="U1890" i="5"/>
  <c r="U691" i="5"/>
  <c r="U1770" i="5"/>
  <c r="U1027" i="5"/>
  <c r="U35" i="5"/>
  <c r="U234" i="5"/>
  <c r="U730" i="5"/>
  <c r="U1437" i="5"/>
  <c r="U159" i="5"/>
  <c r="U1968" i="5"/>
  <c r="U1427" i="5"/>
  <c r="U1358" i="5"/>
  <c r="U75" i="5"/>
  <c r="T374" i="5"/>
  <c r="T1032" i="5"/>
  <c r="T415" i="5"/>
  <c r="T1401" i="5"/>
  <c r="T333" i="5"/>
  <c r="S990" i="5"/>
  <c r="T1319" i="5"/>
  <c r="T1073" i="5"/>
  <c r="T251" i="5"/>
  <c r="T1566" i="5"/>
  <c r="T1360" i="5"/>
  <c r="T292" i="5"/>
  <c r="S1442" i="5"/>
  <c r="S19" i="2"/>
  <c r="S116" i="2" s="1"/>
  <c r="T40" i="52"/>
  <c r="T28" i="2"/>
  <c r="T125" i="2" s="1"/>
  <c r="T39" i="52"/>
  <c r="U43" i="28"/>
  <c r="U44" i="28"/>
  <c r="T47" i="52"/>
  <c r="S8" i="2"/>
  <c r="Z35" i="16"/>
  <c r="AA6" i="16"/>
  <c r="Z7" i="16"/>
  <c r="Z15" i="9"/>
  <c r="X37" i="16"/>
  <c r="W16" i="9"/>
  <c r="W5" i="28"/>
  <c r="W4" i="4"/>
  <c r="W5" i="29"/>
  <c r="W5" i="30"/>
  <c r="W17" i="16"/>
  <c r="AC10" i="16"/>
  <c r="AC5" i="12"/>
  <c r="AC6" i="12" s="1"/>
  <c r="T7" i="4"/>
  <c r="T65" i="4" s="1"/>
  <c r="V5" i="58"/>
  <c r="V37" i="2"/>
  <c r="V134" i="2" s="1"/>
  <c r="V5" i="31"/>
  <c r="V6" i="29"/>
  <c r="V5" i="4"/>
  <c r="V5" i="32"/>
  <c r="V31" i="32" s="1"/>
  <c r="V5" i="52"/>
  <c r="V20" i="12"/>
  <c r="V5" i="50"/>
  <c r="V6" i="30"/>
  <c r="V6" i="28"/>
  <c r="U14" i="50"/>
  <c r="U6" i="50"/>
  <c r="S25" i="2"/>
  <c r="S122" i="2" s="1"/>
  <c r="T48" i="52"/>
  <c r="T45" i="52"/>
  <c r="U26" i="32"/>
  <c r="U28" i="32"/>
  <c r="U29" i="32"/>
  <c r="U30" i="32"/>
  <c r="U36" i="32"/>
  <c r="U66" i="32" s="1"/>
  <c r="U6" i="32"/>
  <c r="U6" i="58"/>
  <c r="S69" i="4"/>
  <c r="S60" i="4"/>
  <c r="T19" i="4"/>
  <c r="L9" i="12"/>
  <c r="K21" i="12"/>
  <c r="U6" i="31"/>
  <c r="U173" i="29"/>
  <c r="U21" i="50" s="1"/>
  <c r="T13" i="32"/>
  <c r="T56" i="32" s="1"/>
  <c r="Y2" i="16"/>
  <c r="X16" i="16"/>
  <c r="Q46" i="6"/>
  <c r="T42" i="52"/>
  <c r="U19" i="52"/>
  <c r="U21" i="52"/>
  <c r="U31" i="52"/>
  <c r="U29" i="52"/>
  <c r="U36" i="52"/>
  <c r="U16" i="52"/>
  <c r="U8" i="52"/>
  <c r="U30" i="52"/>
  <c r="U34" i="52"/>
  <c r="U35" i="52"/>
  <c r="U15" i="52"/>
  <c r="U26" i="52"/>
  <c r="U13" i="52"/>
  <c r="U22" i="52"/>
  <c r="U14" i="52"/>
  <c r="U27" i="52"/>
  <c r="U33" i="52"/>
  <c r="U32" i="52"/>
  <c r="U28" i="52"/>
  <c r="U6" i="52"/>
  <c r="S21" i="28"/>
  <c r="R28" i="28"/>
  <c r="R40" i="28"/>
  <c r="S15" i="28"/>
  <c r="S13" i="28"/>
  <c r="T16" i="28"/>
  <c r="S12" i="28"/>
  <c r="T14" i="28"/>
  <c r="T39" i="28"/>
  <c r="T27" i="28"/>
  <c r="T34" i="28"/>
  <c r="S51" i="30"/>
  <c r="T19" i="28"/>
  <c r="T19" i="30" s="1"/>
  <c r="S37" i="28"/>
  <c r="S26" i="28"/>
  <c r="S25" i="28"/>
  <c r="S30" i="28"/>
  <c r="S24" i="28"/>
  <c r="S36" i="28"/>
  <c r="V24" i="4" l="1"/>
  <c r="V20" i="4"/>
  <c r="V28" i="4"/>
  <c r="V32" i="4"/>
  <c r="V22" i="4"/>
  <c r="V23" i="4"/>
  <c r="V25" i="4"/>
  <c r="V31" i="4"/>
  <c r="V21" i="4"/>
  <c r="V26" i="4"/>
  <c r="V30" i="4"/>
  <c r="V27" i="4"/>
  <c r="V29" i="4"/>
  <c r="Z97" i="29"/>
  <c r="Z51" i="29" s="1"/>
  <c r="Y2" i="4"/>
  <c r="U27" i="32"/>
  <c r="U63" i="32" s="1"/>
  <c r="T33" i="28"/>
  <c r="T33" i="30" s="1"/>
  <c r="T65" i="30" s="1"/>
  <c r="T64" i="52"/>
  <c r="T61" i="52" s="1"/>
  <c r="U62" i="52"/>
  <c r="U53" i="52"/>
  <c r="V55" i="52"/>
  <c r="V54" i="52"/>
  <c r="U63" i="52"/>
  <c r="X90" i="29"/>
  <c r="X44" i="29" s="1"/>
  <c r="X9" i="16"/>
  <c r="X49" i="6"/>
  <c r="X93" i="29"/>
  <c r="X47" i="29" s="1"/>
  <c r="S48" i="29"/>
  <c r="Z98" i="29"/>
  <c r="Z52" i="29" s="1"/>
  <c r="X92" i="29"/>
  <c r="X46" i="29" s="1"/>
  <c r="T58" i="29"/>
  <c r="U102" i="29" s="1"/>
  <c r="U205" i="29" s="1"/>
  <c r="X91" i="29"/>
  <c r="X45" i="29" s="1"/>
  <c r="T134" i="29"/>
  <c r="Z99" i="29"/>
  <c r="Z53" i="29" s="1"/>
  <c r="T94" i="29"/>
  <c r="T49" i="29"/>
  <c r="T48" i="29" s="1"/>
  <c r="R83" i="29"/>
  <c r="R37" i="29" s="1"/>
  <c r="X96" i="29"/>
  <c r="X50" i="29" s="1"/>
  <c r="O42" i="29"/>
  <c r="P89" i="29"/>
  <c r="P88" i="29" s="1"/>
  <c r="V38" i="32"/>
  <c r="V68" i="32" s="1"/>
  <c r="V30" i="2" s="1"/>
  <c r="V127" i="2" s="1"/>
  <c r="V44" i="32"/>
  <c r="V40" i="2"/>
  <c r="V39" i="32"/>
  <c r="V69" i="32" s="1"/>
  <c r="V31" i="2" s="1"/>
  <c r="V128" i="2" s="1"/>
  <c r="AL239" i="58"/>
  <c r="AD239" i="58"/>
  <c r="AJ239" i="58"/>
  <c r="AM239" i="58"/>
  <c r="AO239" i="58"/>
  <c r="AK239" i="58"/>
  <c r="AI239" i="58"/>
  <c r="AQ239" i="58"/>
  <c r="AN239" i="58"/>
  <c r="Y239" i="58"/>
  <c r="AC239" i="58"/>
  <c r="AF239" i="58"/>
  <c r="AP239" i="58"/>
  <c r="AB239" i="58"/>
  <c r="AH239" i="58"/>
  <c r="AE239" i="58"/>
  <c r="AA239" i="58"/>
  <c r="AR239" i="58"/>
  <c r="AG239" i="58"/>
  <c r="P107" i="29"/>
  <c r="P36" i="30" s="1"/>
  <c r="P68" i="30" s="1"/>
  <c r="Y27" i="16"/>
  <c r="T20" i="28"/>
  <c r="S20" i="30"/>
  <c r="S52" i="30" s="1"/>
  <c r="P29" i="30"/>
  <c r="P25" i="31" s="1"/>
  <c r="Q31" i="30"/>
  <c r="Q63" i="30" s="1"/>
  <c r="R31" i="28"/>
  <c r="Q32" i="30"/>
  <c r="Q64" i="30" s="1"/>
  <c r="R32" i="28"/>
  <c r="P61" i="30"/>
  <c r="R18" i="30"/>
  <c r="R50" i="30" s="1"/>
  <c r="S18" i="28"/>
  <c r="R38" i="28"/>
  <c r="R192" i="29"/>
  <c r="Q204" i="29"/>
  <c r="U218" i="29"/>
  <c r="U122" i="26" s="1"/>
  <c r="U78" i="30"/>
  <c r="U34" i="31" s="1"/>
  <c r="T196" i="29"/>
  <c r="S208" i="29"/>
  <c r="U207" i="29"/>
  <c r="U193" i="29"/>
  <c r="O195" i="29"/>
  <c r="O191" i="29" s="1"/>
  <c r="O115" i="26" s="1"/>
  <c r="Q186" i="29"/>
  <c r="U194" i="29"/>
  <c r="S74" i="4"/>
  <c r="T70" i="4"/>
  <c r="T66" i="4"/>
  <c r="T64" i="4" s="1"/>
  <c r="S22" i="28"/>
  <c r="S22" i="30" s="1"/>
  <c r="R54" i="30"/>
  <c r="U60" i="29"/>
  <c r="V104" i="29" s="1"/>
  <c r="U32" i="29"/>
  <c r="V78" i="29" s="1"/>
  <c r="O34" i="29"/>
  <c r="O30" i="29" s="1"/>
  <c r="T35" i="29"/>
  <c r="U81" i="29" s="1"/>
  <c r="U123" i="29"/>
  <c r="R1987" i="5"/>
  <c r="R1988" i="5" s="1"/>
  <c r="R15" i="2"/>
  <c r="R112" i="2" s="1"/>
  <c r="S66" i="30"/>
  <c r="S137" i="29"/>
  <c r="S61" i="29"/>
  <c r="T105" i="29" s="1"/>
  <c r="T34" i="30" s="1"/>
  <c r="Q25" i="36"/>
  <c r="R13" i="7"/>
  <c r="R80" i="7" s="1"/>
  <c r="O124" i="29"/>
  <c r="O120" i="29" s="1"/>
  <c r="O53" i="30"/>
  <c r="O49" i="30" s="1"/>
  <c r="O76" i="29"/>
  <c r="O22" i="32" s="1"/>
  <c r="Q44" i="30"/>
  <c r="U122" i="29"/>
  <c r="Z2" i="31"/>
  <c r="Y102" i="26"/>
  <c r="Y67" i="7"/>
  <c r="Y108" i="7"/>
  <c r="Z2" i="7"/>
  <c r="Y182" i="7"/>
  <c r="Y169" i="7"/>
  <c r="Y179" i="7"/>
  <c r="Y184" i="7"/>
  <c r="Y185" i="7"/>
  <c r="Y175" i="7"/>
  <c r="Y181" i="7"/>
  <c r="Y176" i="7"/>
  <c r="Y180" i="7"/>
  <c r="Y171" i="7"/>
  <c r="Y183" i="7"/>
  <c r="Y167" i="7"/>
  <c r="Y172" i="7"/>
  <c r="Y173" i="7"/>
  <c r="Y174" i="7"/>
  <c r="Y178" i="7"/>
  <c r="Y170" i="7"/>
  <c r="Y168" i="7"/>
  <c r="Y177" i="7"/>
  <c r="R121" i="29"/>
  <c r="O155" i="29"/>
  <c r="Y11" i="29"/>
  <c r="X12" i="29"/>
  <c r="Y15" i="29"/>
  <c r="X16" i="29"/>
  <c r="Q100" i="29"/>
  <c r="Q24" i="32" s="1"/>
  <c r="Q62" i="30"/>
  <c r="Q133" i="29"/>
  <c r="Z2" i="29"/>
  <c r="Y183" i="29"/>
  <c r="Y18" i="29"/>
  <c r="Y21" i="29" s="1"/>
  <c r="U33" i="29"/>
  <c r="AB283" i="58"/>
  <c r="Y9" i="29"/>
  <c r="X10" i="29"/>
  <c r="U136" i="29"/>
  <c r="R31" i="29"/>
  <c r="AI281" i="58"/>
  <c r="AS280" i="58"/>
  <c r="T125" i="29"/>
  <c r="X175" i="29"/>
  <c r="X176" i="29"/>
  <c r="X19" i="29"/>
  <c r="X174" i="29" s="1"/>
  <c r="Q25" i="29"/>
  <c r="Q115" i="29"/>
  <c r="T103" i="29"/>
  <c r="AG289" i="58"/>
  <c r="X107" i="26"/>
  <c r="AA240" i="58"/>
  <c r="Y17" i="29"/>
  <c r="X20" i="29"/>
  <c r="Q57" i="29"/>
  <c r="Y13" i="29"/>
  <c r="X14" i="29"/>
  <c r="T45" i="16"/>
  <c r="V36" i="16"/>
  <c r="V38" i="16" s="1"/>
  <c r="S45" i="16"/>
  <c r="W115" i="7"/>
  <c r="W31" i="16"/>
  <c r="X21" i="16"/>
  <c r="T34" i="31"/>
  <c r="U1484" i="5"/>
  <c r="U333" i="5"/>
  <c r="V44" i="28"/>
  <c r="U1237" i="5"/>
  <c r="U1073" i="5"/>
  <c r="U1401" i="5"/>
  <c r="U991" i="5"/>
  <c r="U1566" i="5"/>
  <c r="T990" i="5"/>
  <c r="U1032" i="5"/>
  <c r="U374" i="5"/>
  <c r="U1155" i="5"/>
  <c r="V1047" i="5"/>
  <c r="V1038" i="5"/>
  <c r="V696" i="5"/>
  <c r="V1203" i="5"/>
  <c r="V1122" i="5"/>
  <c r="V1478" i="5"/>
  <c r="V404" i="5"/>
  <c r="V194" i="5"/>
  <c r="V1342" i="5"/>
  <c r="V1021" i="5"/>
  <c r="V246" i="5"/>
  <c r="V1621" i="5"/>
  <c r="V1124" i="5"/>
  <c r="V905" i="5"/>
  <c r="V405" i="5"/>
  <c r="V293" i="5"/>
  <c r="V1535" i="5"/>
  <c r="V624" i="5"/>
  <c r="V1408" i="5"/>
  <c r="V1801" i="5"/>
  <c r="V564" i="5"/>
  <c r="V1231" i="5"/>
  <c r="V1056" i="5"/>
  <c r="V1682" i="5"/>
  <c r="V288" i="5"/>
  <c r="V1632" i="5"/>
  <c r="V1142" i="5"/>
  <c r="V1187" i="5"/>
  <c r="V889" i="5"/>
  <c r="V721" i="5"/>
  <c r="V1647" i="5"/>
  <c r="V1834" i="5"/>
  <c r="V1762" i="5"/>
  <c r="V1363" i="5"/>
  <c r="V1291" i="5"/>
  <c r="V1476" i="5"/>
  <c r="V235" i="5"/>
  <c r="V1451" i="5"/>
  <c r="V1085" i="5"/>
  <c r="V1551" i="5"/>
  <c r="V449" i="5"/>
  <c r="V1292" i="5"/>
  <c r="V848" i="5"/>
  <c r="V1052" i="5"/>
  <c r="V207" i="5"/>
  <c r="V327" i="5"/>
  <c r="V332" i="5"/>
  <c r="V1233" i="5"/>
  <c r="V1036" i="5"/>
  <c r="V1435" i="5"/>
  <c r="V351" i="5"/>
  <c r="V363" i="5"/>
  <c r="V1344" i="5"/>
  <c r="V1533" i="5"/>
  <c r="V1433" i="5"/>
  <c r="V680" i="5"/>
  <c r="V166" i="5"/>
  <c r="V1513" i="5"/>
  <c r="V1371" i="5"/>
  <c r="V321" i="5"/>
  <c r="V434" i="5"/>
  <c r="V1581" i="5"/>
  <c r="V971" i="5"/>
  <c r="V72" i="5"/>
  <c r="V1575" i="5"/>
  <c r="V264" i="5"/>
  <c r="V1355" i="5"/>
  <c r="V200" i="5"/>
  <c r="V726" i="5"/>
  <c r="V276" i="5"/>
  <c r="V1586" i="5"/>
  <c r="V190" i="5"/>
  <c r="V1803" i="5"/>
  <c r="V41" i="5"/>
  <c r="V997" i="5"/>
  <c r="V1026" i="5"/>
  <c r="V1674" i="5"/>
  <c r="V734" i="5"/>
  <c r="V289" i="5"/>
  <c r="V505" i="5"/>
  <c r="V1153" i="5"/>
  <c r="V106" i="5"/>
  <c r="V400" i="5"/>
  <c r="V407" i="5"/>
  <c r="V831" i="5"/>
  <c r="V1057" i="5"/>
  <c r="V928" i="5"/>
  <c r="V1148" i="5"/>
  <c r="V658" i="5"/>
  <c r="V1331" i="5"/>
  <c r="V540" i="5"/>
  <c r="V1807" i="5"/>
  <c r="V1001" i="5"/>
  <c r="V121" i="5"/>
  <c r="V747" i="5"/>
  <c r="V1797" i="5"/>
  <c r="V579" i="5"/>
  <c r="V1425" i="5"/>
  <c r="V545" i="5"/>
  <c r="V1156" i="5"/>
  <c r="V1300" i="5"/>
  <c r="V819" i="5"/>
  <c r="V930" i="5"/>
  <c r="V1031" i="5"/>
  <c r="V544" i="5"/>
  <c r="V230" i="5"/>
  <c r="V81" i="5"/>
  <c r="V1286" i="5"/>
  <c r="W2" i="5"/>
  <c r="V683" i="5"/>
  <c r="V393" i="5"/>
  <c r="V1640" i="5"/>
  <c r="V1671" i="5"/>
  <c r="V1176" i="5"/>
  <c r="V1330" i="5"/>
  <c r="V543" i="5"/>
  <c r="V1509" i="5"/>
  <c r="V1461" i="5"/>
  <c r="V1769" i="5"/>
  <c r="V742" i="5"/>
  <c r="V259" i="5"/>
  <c r="V1083" i="5"/>
  <c r="V1407" i="5"/>
  <c r="V40" i="5"/>
  <c r="V1672" i="5"/>
  <c r="V1757" i="5"/>
  <c r="V1373" i="5"/>
  <c r="V358" i="5"/>
  <c r="V568" i="5"/>
  <c r="V1791" i="5"/>
  <c r="V804" i="5"/>
  <c r="V1727" i="5"/>
  <c r="V76" i="5"/>
  <c r="V1576" i="5"/>
  <c r="V1606" i="5"/>
  <c r="V314" i="5"/>
  <c r="V329" i="5"/>
  <c r="V388" i="5"/>
  <c r="V659" i="5"/>
  <c r="V1555" i="5"/>
  <c r="V781" i="5"/>
  <c r="V429" i="5"/>
  <c r="V1333" i="5"/>
  <c r="V525" i="5"/>
  <c r="V1149" i="5"/>
  <c r="V1534" i="5"/>
  <c r="V745" i="5"/>
  <c r="V394" i="5"/>
  <c r="V1792" i="5"/>
  <c r="V236" i="5"/>
  <c r="V401" i="5"/>
  <c r="V1577" i="5"/>
  <c r="V1622" i="5"/>
  <c r="V739" i="5"/>
  <c r="V1464" i="5"/>
  <c r="V274" i="5"/>
  <c r="V107" i="5"/>
  <c r="V1336" i="5"/>
  <c r="V1496" i="5"/>
  <c r="V1138" i="5"/>
  <c r="V1163" i="5"/>
  <c r="V309" i="5"/>
  <c r="V1090" i="5"/>
  <c r="V1595" i="5"/>
  <c r="V1103" i="5"/>
  <c r="V1017" i="5"/>
  <c r="V1420" i="5"/>
  <c r="V445" i="5"/>
  <c r="V558" i="5"/>
  <c r="V698" i="5"/>
  <c r="V1758" i="5"/>
  <c r="V1104" i="5"/>
  <c r="V681" i="5"/>
  <c r="V1608" i="5"/>
  <c r="V849" i="5"/>
  <c r="V1285" i="5"/>
  <c r="V1108" i="5"/>
  <c r="V729" i="5"/>
  <c r="V1190" i="5"/>
  <c r="V495" i="5"/>
  <c r="V811" i="5"/>
  <c r="V561" i="5"/>
  <c r="V1257" i="5"/>
  <c r="V339" i="5"/>
  <c r="V816" i="5"/>
  <c r="V1518" i="5"/>
  <c r="V527" i="5"/>
  <c r="V1588" i="5"/>
  <c r="V1235" i="5"/>
  <c r="V1126" i="5"/>
  <c r="V480" i="5"/>
  <c r="V861" i="5"/>
  <c r="V202" i="5"/>
  <c r="V159" i="5"/>
  <c r="V1365" i="5"/>
  <c r="V1635" i="5"/>
  <c r="V1645" i="5"/>
  <c r="V269" i="5"/>
  <c r="V1137" i="5"/>
  <c r="V1150" i="5"/>
  <c r="V1838" i="5"/>
  <c r="V577" i="5"/>
  <c r="V602" i="5"/>
  <c r="V1511" i="5"/>
  <c r="V1806" i="5"/>
  <c r="V209" i="5"/>
  <c r="V1387" i="5"/>
  <c r="V1162" i="5"/>
  <c r="V105" i="5"/>
  <c r="V1644" i="5"/>
  <c r="V1594" i="5"/>
  <c r="V1229" i="5"/>
  <c r="V1040" i="5"/>
  <c r="V1422" i="5"/>
  <c r="V1479" i="5"/>
  <c r="V535" i="5"/>
  <c r="V1174" i="5"/>
  <c r="V642" i="5"/>
  <c r="V1281" i="5"/>
  <c r="V687" i="5"/>
  <c r="V530" i="5"/>
  <c r="V1538" i="5"/>
  <c r="V616" i="5"/>
  <c r="V1473" i="5"/>
  <c r="V926" i="5"/>
  <c r="V1050" i="5"/>
  <c r="V566" i="5"/>
  <c r="V1527" i="5"/>
  <c r="V319" i="5"/>
  <c r="V1539" i="5"/>
  <c r="V1293" i="5"/>
  <c r="V1397" i="5"/>
  <c r="V392" i="5"/>
  <c r="V1268" i="5"/>
  <c r="V311" i="5"/>
  <c r="V1195" i="5"/>
  <c r="V1095" i="5"/>
  <c r="V1082" i="5"/>
  <c r="V1426" i="5"/>
  <c r="V1136" i="5"/>
  <c r="V1327" i="5"/>
  <c r="V524" i="5"/>
  <c r="V1012" i="5"/>
  <c r="V160" i="5"/>
  <c r="V146" i="5"/>
  <c r="V297" i="5"/>
  <c r="V187" i="5"/>
  <c r="V784" i="5"/>
  <c r="V812" i="5"/>
  <c r="V1766" i="5"/>
  <c r="V601" i="5"/>
  <c r="V1230" i="5"/>
  <c r="V278" i="5"/>
  <c r="V1043" i="5"/>
  <c r="V1602" i="5"/>
  <c r="V733" i="5"/>
  <c r="V1440" i="5"/>
  <c r="V652" i="5"/>
  <c r="V310" i="5"/>
  <c r="V1520" i="5"/>
  <c r="V1092" i="5"/>
  <c r="V168" i="5"/>
  <c r="V306" i="5"/>
  <c r="V1181" i="5"/>
  <c r="V571" i="5"/>
  <c r="V606" i="5"/>
  <c r="V1848" i="5"/>
  <c r="V1627" i="5"/>
  <c r="V646" i="5"/>
  <c r="V763" i="5"/>
  <c r="V201" i="5"/>
  <c r="V340" i="5"/>
  <c r="V1524" i="5"/>
  <c r="V154" i="5"/>
  <c r="V887" i="5"/>
  <c r="V499" i="5"/>
  <c r="V1485" i="5"/>
  <c r="V77" i="5"/>
  <c r="V1109" i="5"/>
  <c r="V1516" i="5"/>
  <c r="V323" i="5"/>
  <c r="V1359" i="5"/>
  <c r="V1225" i="5"/>
  <c r="V992" i="5"/>
  <c r="V353" i="5"/>
  <c r="V1139" i="5"/>
  <c r="V260" i="5"/>
  <c r="V1252" i="5"/>
  <c r="V79" i="5"/>
  <c r="V727" i="5"/>
  <c r="V436" i="5"/>
  <c r="V348" i="5"/>
  <c r="V381" i="5"/>
  <c r="V986" i="5"/>
  <c r="V1603" i="5"/>
  <c r="V1578" i="5"/>
  <c r="V27" i="5"/>
  <c r="V1515" i="5"/>
  <c r="V1337" i="5"/>
  <c r="V74" i="5"/>
  <c r="V335" i="5"/>
  <c r="V1831" i="5"/>
  <c r="V1146" i="5"/>
  <c r="V1557" i="5"/>
  <c r="V578" i="5"/>
  <c r="V569" i="5"/>
  <c r="V350" i="5"/>
  <c r="V1480" i="5"/>
  <c r="V529" i="5"/>
  <c r="V1208" i="5"/>
  <c r="V402" i="5"/>
  <c r="V833" i="5"/>
  <c r="V1914" i="5"/>
  <c r="V113" i="5"/>
  <c r="V1629" i="5"/>
  <c r="V1254" i="5"/>
  <c r="V1227" i="5"/>
  <c r="V370" i="5"/>
  <c r="V523" i="5"/>
  <c r="V708" i="5"/>
  <c r="V1312" i="5"/>
  <c r="V316" i="5"/>
  <c r="V80" i="5"/>
  <c r="V779" i="5"/>
  <c r="V1550" i="5"/>
  <c r="V1307" i="5"/>
  <c r="V1111" i="5"/>
  <c r="V1274" i="5"/>
  <c r="V1172" i="5"/>
  <c r="V807" i="5"/>
  <c r="V1972" i="5"/>
  <c r="V478" i="5"/>
  <c r="V1497" i="5"/>
  <c r="V1896" i="5"/>
  <c r="V690" i="5"/>
  <c r="V312" i="5"/>
  <c r="V1773" i="5"/>
  <c r="V395" i="5"/>
  <c r="V1391" i="5"/>
  <c r="V1261" i="5"/>
  <c r="V1598" i="5"/>
  <c r="V1604" i="5"/>
  <c r="V1320" i="5"/>
  <c r="V1973" i="5"/>
  <c r="V1668" i="5"/>
  <c r="V1840" i="5"/>
  <c r="V243" i="5"/>
  <c r="V1410" i="5"/>
  <c r="V772" i="5"/>
  <c r="V1687" i="5"/>
  <c r="V1211" i="5"/>
  <c r="V993" i="5"/>
  <c r="V1474" i="5"/>
  <c r="V904" i="5"/>
  <c r="V1929" i="5"/>
  <c r="V1710" i="5"/>
  <c r="V576" i="5"/>
  <c r="V1754" i="5"/>
  <c r="V364" i="5"/>
  <c r="V1063" i="5"/>
  <c r="V1749" i="5"/>
  <c r="V1049" i="5"/>
  <c r="V241" i="5"/>
  <c r="V1375" i="5"/>
  <c r="V315" i="5"/>
  <c r="V1358" i="5"/>
  <c r="V455" i="5"/>
  <c r="V1935" i="5"/>
  <c r="V1389" i="5"/>
  <c r="V1343" i="5"/>
  <c r="V1213" i="5"/>
  <c r="V534" i="5"/>
  <c r="V1044" i="5"/>
  <c r="V164" i="5"/>
  <c r="V1004" i="5"/>
  <c r="V1353" i="5"/>
  <c r="V1723" i="5"/>
  <c r="V893" i="5"/>
  <c r="V1969" i="5"/>
  <c r="V396" i="5"/>
  <c r="V33" i="5"/>
  <c r="V1395" i="5"/>
  <c r="V379" i="5"/>
  <c r="V248" i="5"/>
  <c r="V1019" i="5"/>
  <c r="V233" i="5"/>
  <c r="V1500" i="5"/>
  <c r="V1010" i="5"/>
  <c r="V603" i="5"/>
  <c r="V864" i="5"/>
  <c r="V82" i="5"/>
  <c r="V1224" i="5"/>
  <c r="V1236" i="5"/>
  <c r="V443" i="5"/>
  <c r="V741" i="5"/>
  <c r="V272" i="5"/>
  <c r="V1877" i="5"/>
  <c r="V1378" i="5"/>
  <c r="V1369" i="5"/>
  <c r="V1931" i="5"/>
  <c r="V1398" i="5"/>
  <c r="V942" i="5"/>
  <c r="V1182" i="5"/>
  <c r="V1315" i="5"/>
  <c r="V852" i="5"/>
  <c r="V1675" i="5"/>
  <c r="V828" i="5"/>
  <c r="V982" i="5"/>
  <c r="V1115" i="5"/>
  <c r="V192" i="5"/>
  <c r="V1112" i="5"/>
  <c r="V1689" i="5"/>
  <c r="V489" i="5"/>
  <c r="V628" i="5"/>
  <c r="V1851" i="5"/>
  <c r="V1180" i="5"/>
  <c r="V438" i="5"/>
  <c r="V827" i="5"/>
  <c r="V1361" i="5"/>
  <c r="V1891" i="5"/>
  <c r="V1143" i="5"/>
  <c r="V122" i="5"/>
  <c r="V1394" i="5"/>
  <c r="V83" i="5"/>
  <c r="V285" i="5"/>
  <c r="V1573" i="5"/>
  <c r="V1483" i="5"/>
  <c r="V1077" i="5"/>
  <c r="V980" i="5"/>
  <c r="V1650" i="5"/>
  <c r="V1013" i="5"/>
  <c r="V1643" i="5"/>
  <c r="V195" i="5"/>
  <c r="V1810" i="5"/>
  <c r="V1482" i="5"/>
  <c r="V1718" i="5"/>
  <c r="V1133" i="5"/>
  <c r="V518" i="5"/>
  <c r="V420" i="5"/>
  <c r="V996" i="5"/>
  <c r="V84" i="5"/>
  <c r="V1563" i="5"/>
  <c r="V281" i="5"/>
  <c r="V1922" i="5"/>
  <c r="V42" i="5"/>
  <c r="V1106" i="5"/>
  <c r="V903" i="5"/>
  <c r="V1123" i="5"/>
  <c r="V65" i="5"/>
  <c r="V282" i="5"/>
  <c r="V738" i="5"/>
  <c r="V623" i="5"/>
  <c r="V810" i="5"/>
  <c r="V1053" i="5"/>
  <c r="V1151" i="5"/>
  <c r="V423" i="5"/>
  <c r="V599" i="5"/>
  <c r="V382" i="5"/>
  <c r="V1348" i="5"/>
  <c r="V1130" i="5"/>
  <c r="V817" i="5"/>
  <c r="V1415" i="5"/>
  <c r="V1531" i="5"/>
  <c r="V1793" i="5"/>
  <c r="V1020" i="5"/>
  <c r="V1915" i="5"/>
  <c r="V697" i="5"/>
  <c r="V1722" i="5"/>
  <c r="V73" i="5"/>
  <c r="V531" i="5"/>
  <c r="V231" i="5"/>
  <c r="V1519" i="5"/>
  <c r="V1147" i="5"/>
  <c r="V1875" i="5"/>
  <c r="V385" i="5"/>
  <c r="V805" i="5"/>
  <c r="V1067" i="5"/>
  <c r="V1317" i="5"/>
  <c r="V823" i="5"/>
  <c r="V487" i="5"/>
  <c r="V648" i="5"/>
  <c r="V1592" i="5"/>
  <c r="V655" i="5"/>
  <c r="V44" i="5"/>
  <c r="V1852" i="5"/>
  <c r="V232" i="5"/>
  <c r="V1177" i="5"/>
  <c r="V1630" i="5"/>
  <c r="V1713" i="5"/>
  <c r="V1814" i="5"/>
  <c r="V1934" i="5"/>
  <c r="V1037" i="5"/>
  <c r="V1641" i="5"/>
  <c r="V150" i="5"/>
  <c r="V1354" i="5"/>
  <c r="V948" i="5"/>
  <c r="V1204" i="5"/>
  <c r="V453" i="5"/>
  <c r="V1469" i="5"/>
  <c r="V1570" i="5"/>
  <c r="V970" i="5"/>
  <c r="V1113" i="5"/>
  <c r="V1239" i="5"/>
  <c r="V1917" i="5"/>
  <c r="V1011" i="5"/>
  <c r="V355" i="5"/>
  <c r="V806" i="5"/>
  <c r="V25" i="5"/>
  <c r="V1676" i="5"/>
  <c r="V1186" i="5"/>
  <c r="V1565" i="5"/>
  <c r="V1597" i="5"/>
  <c r="V702" i="5"/>
  <c r="V1263" i="5"/>
  <c r="V896" i="5"/>
  <c r="V1612" i="5"/>
  <c r="V1352" i="5"/>
  <c r="V1958" i="5"/>
  <c r="V1209" i="5"/>
  <c r="V1201" i="5"/>
  <c r="V475" i="5"/>
  <c r="V643" i="5"/>
  <c r="V1318" i="5"/>
  <c r="V1683" i="5"/>
  <c r="V613" i="5"/>
  <c r="V1064" i="5"/>
  <c r="V1054" i="5"/>
  <c r="V1572" i="5"/>
  <c r="V1364" i="5"/>
  <c r="V1222" i="5"/>
  <c r="V1477" i="5"/>
  <c r="V414" i="5"/>
  <c r="V1051" i="5"/>
  <c r="V1303" i="5"/>
  <c r="V1459" i="5"/>
  <c r="V492" i="5"/>
  <c r="V1585" i="5"/>
  <c r="V691" i="5"/>
  <c r="V389" i="5"/>
  <c r="V575" i="5"/>
  <c r="V1965" i="5"/>
  <c r="V1481" i="5"/>
  <c r="V945" i="5"/>
  <c r="V1624" i="5"/>
  <c r="V1006" i="5"/>
  <c r="V334" i="5"/>
  <c r="V362" i="5"/>
  <c r="V1878" i="5"/>
  <c r="V565" i="5"/>
  <c r="V1306" i="5"/>
  <c r="V252" i="5"/>
  <c r="V1609" i="5"/>
  <c r="V296" i="5"/>
  <c r="V1890" i="5"/>
  <c r="V1724" i="5"/>
  <c r="V501" i="5"/>
  <c r="V1463" i="5"/>
  <c r="V331" i="5"/>
  <c r="V1888" i="5"/>
  <c r="V477" i="5"/>
  <c r="V1488" i="5"/>
  <c r="V68" i="5"/>
  <c r="V934" i="5"/>
  <c r="V1175" i="5"/>
  <c r="V776" i="5"/>
  <c r="V762" i="5"/>
  <c r="V557" i="5"/>
  <c r="V538" i="5"/>
  <c r="V1220" i="5"/>
  <c r="V1132" i="5"/>
  <c r="V1200" i="5"/>
  <c r="V424" i="5"/>
  <c r="V1368" i="5"/>
  <c r="V1168" i="5"/>
  <c r="V349" i="5"/>
  <c r="V725" i="5"/>
  <c r="V1242" i="5"/>
  <c r="V23" i="5"/>
  <c r="V290" i="5"/>
  <c r="V1189" i="5"/>
  <c r="V1631" i="5"/>
  <c r="V1262" i="5"/>
  <c r="V249" i="5"/>
  <c r="V1093" i="5"/>
  <c r="V695" i="5"/>
  <c r="V1339" i="5"/>
  <c r="V1383" i="5"/>
  <c r="V1314" i="5"/>
  <c r="V386" i="5"/>
  <c r="V1876" i="5"/>
  <c r="V1404" i="5"/>
  <c r="V1721" i="5"/>
  <c r="V847" i="5"/>
  <c r="V411" i="5"/>
  <c r="V112" i="5"/>
  <c r="V972" i="5"/>
  <c r="V853" i="5"/>
  <c r="V1529" i="5"/>
  <c r="V736" i="5"/>
  <c r="V275" i="5"/>
  <c r="V149" i="5"/>
  <c r="V1266" i="5"/>
  <c r="V1258" i="5"/>
  <c r="V440" i="5"/>
  <c r="V1832" i="5"/>
  <c r="V1528" i="5"/>
  <c r="V1843" i="5"/>
  <c r="V1447" i="5"/>
  <c r="V1384" i="5"/>
  <c r="V302" i="5"/>
  <c r="V1761" i="5"/>
  <c r="V494" i="5"/>
  <c r="V1024" i="5"/>
  <c r="V273" i="5"/>
  <c r="V1615" i="5"/>
  <c r="V1508" i="5"/>
  <c r="V268" i="5"/>
  <c r="V1419" i="5"/>
  <c r="V1152" i="5"/>
  <c r="V1029" i="5"/>
  <c r="V126" i="5"/>
  <c r="V1471" i="5"/>
  <c r="V1928" i="5"/>
  <c r="V1835" i="5"/>
  <c r="V1546" i="5"/>
  <c r="V1532" i="5"/>
  <c r="V1964" i="5"/>
  <c r="V24" i="5"/>
  <c r="V1759" i="5"/>
  <c r="V1709" i="5"/>
  <c r="V1276" i="5"/>
  <c r="V120" i="5"/>
  <c r="V1543" i="5"/>
  <c r="V208" i="5"/>
  <c r="V607" i="5"/>
  <c r="V1405" i="5"/>
  <c r="V859" i="5"/>
  <c r="V502" i="5"/>
  <c r="V682" i="5"/>
  <c r="V845" i="5"/>
  <c r="V516" i="5"/>
  <c r="V1241" i="5"/>
  <c r="V437" i="5"/>
  <c r="V1287" i="5"/>
  <c r="V1210" i="5"/>
  <c r="V1686" i="5"/>
  <c r="V1626" i="5"/>
  <c r="V1023" i="5"/>
  <c r="V204" i="5"/>
  <c r="V815" i="5"/>
  <c r="V610" i="5"/>
  <c r="V1005" i="5"/>
  <c r="V907" i="5"/>
  <c r="V360" i="5"/>
  <c r="V1613" i="5"/>
  <c r="V1345" i="5"/>
  <c r="V1494" i="5"/>
  <c r="V1920" i="5"/>
  <c r="V1392" i="5"/>
  <c r="V740" i="5"/>
  <c r="V446" i="5"/>
  <c r="V604" i="5"/>
  <c r="V1416" i="5"/>
  <c r="V1962" i="5"/>
  <c r="V1841" i="5"/>
  <c r="V1729" i="5"/>
  <c r="V1517" i="5"/>
  <c r="V850" i="5"/>
  <c r="V1250" i="5"/>
  <c r="V408" i="5"/>
  <c r="V384" i="5"/>
  <c r="V1556" i="5"/>
  <c r="V255" i="5"/>
  <c r="V611" i="5"/>
  <c r="V751" i="5"/>
  <c r="V710" i="5"/>
  <c r="V822" i="5"/>
  <c r="V1837" i="5"/>
  <c r="V532" i="5"/>
  <c r="V1712" i="5"/>
  <c r="V1574" i="5"/>
  <c r="V660" i="5"/>
  <c r="V987" i="5"/>
  <c r="V1808" i="5"/>
  <c r="V1491" i="5"/>
  <c r="V110" i="5"/>
  <c r="V728" i="5"/>
  <c r="V158" i="5"/>
  <c r="V330" i="5"/>
  <c r="V1444" i="5"/>
  <c r="V75" i="5"/>
  <c r="V854" i="5"/>
  <c r="V1249" i="5"/>
  <c r="V1144" i="5"/>
  <c r="V1548" i="5"/>
  <c r="V1872" i="5"/>
  <c r="V368" i="5"/>
  <c r="V619" i="5"/>
  <c r="V1568" i="5"/>
  <c r="V265" i="5"/>
  <c r="V995" i="5"/>
  <c r="V1886" i="5"/>
  <c r="V600" i="5"/>
  <c r="V1217" i="5"/>
  <c r="V1212" i="5"/>
  <c r="V1569" i="5"/>
  <c r="V148" i="5"/>
  <c r="V1161" i="5"/>
  <c r="V940" i="5"/>
  <c r="V598" i="5"/>
  <c r="V1542" i="5"/>
  <c r="V1716" i="5"/>
  <c r="V1061" i="5"/>
  <c r="V1039" i="5"/>
  <c r="V64" i="5"/>
  <c r="V37" i="5"/>
  <c r="V639" i="5"/>
  <c r="V1234" i="5"/>
  <c r="V1184" i="5"/>
  <c r="V1439" i="5"/>
  <c r="V441" i="5"/>
  <c r="V352" i="5"/>
  <c r="V1191" i="5"/>
  <c r="V301" i="5"/>
  <c r="V1726" i="5"/>
  <c r="V1771" i="5"/>
  <c r="V1490" i="5"/>
  <c r="V1967" i="5"/>
  <c r="V1892" i="5"/>
  <c r="V694" i="5"/>
  <c r="V1678" i="5"/>
  <c r="V1105" i="5"/>
  <c r="V746" i="5"/>
  <c r="V1347" i="5"/>
  <c r="V1768" i="5"/>
  <c r="V1625" i="5"/>
  <c r="V1809" i="5"/>
  <c r="V1449" i="5"/>
  <c r="V1475" i="5"/>
  <c r="V263" i="5"/>
  <c r="V1767" i="5"/>
  <c r="V1599" i="5"/>
  <c r="V1717" i="5"/>
  <c r="V1055" i="5"/>
  <c r="V664" i="5"/>
  <c r="V304" i="5"/>
  <c r="V832" i="5"/>
  <c r="V612" i="5"/>
  <c r="V1171" i="5"/>
  <c r="V898" i="5"/>
  <c r="V1755" i="5"/>
  <c r="V448" i="5"/>
  <c r="V1102" i="5"/>
  <c r="V1059" i="5"/>
  <c r="V1764" i="5"/>
  <c r="V767" i="5"/>
  <c r="V1228" i="5"/>
  <c r="V336" i="5"/>
  <c r="V426" i="5"/>
  <c r="V337" i="5"/>
  <c r="V1567" i="5"/>
  <c r="V488" i="5"/>
  <c r="V435" i="5"/>
  <c r="V253" i="5"/>
  <c r="V1302" i="5"/>
  <c r="V1413" i="5"/>
  <c r="V1669" i="5"/>
  <c r="V322" i="5"/>
  <c r="V1028" i="5"/>
  <c r="V1493" i="5"/>
  <c r="V1154" i="5"/>
  <c r="V1541" i="5"/>
  <c r="V1919" i="5"/>
  <c r="V1591" i="5"/>
  <c r="V1166" i="5"/>
  <c r="V157" i="5"/>
  <c r="V1681" i="5"/>
  <c r="V1215" i="5"/>
  <c r="V116" i="5"/>
  <c r="V1340" i="5"/>
  <c r="V1282" i="5"/>
  <c r="V1579" i="5"/>
  <c r="V625" i="5"/>
  <c r="V439" i="5"/>
  <c r="V125" i="5"/>
  <c r="V406" i="5"/>
  <c r="V1068" i="5"/>
  <c r="V167" i="5"/>
  <c r="V191" i="5"/>
  <c r="V943" i="5"/>
  <c r="V663" i="5"/>
  <c r="V1411" i="5"/>
  <c r="V1925" i="5"/>
  <c r="V559" i="5"/>
  <c r="V1564" i="5"/>
  <c r="V651" i="5"/>
  <c r="V1058" i="5"/>
  <c r="V1560" i="5"/>
  <c r="V280" i="5"/>
  <c r="V1510" i="5"/>
  <c r="V1297" i="5"/>
  <c r="V108" i="5"/>
  <c r="V537" i="5"/>
  <c r="V118" i="5"/>
  <c r="V1720" i="5"/>
  <c r="V1247" i="5"/>
  <c r="V1259" i="5"/>
  <c r="V1414" i="5"/>
  <c r="V1062" i="5"/>
  <c r="V343" i="5"/>
  <c r="V1334" i="5"/>
  <c r="V1932" i="5"/>
  <c r="V1893" i="5"/>
  <c r="V1583" i="5"/>
  <c r="V1623" i="5"/>
  <c r="V979" i="5"/>
  <c r="V1954" i="5"/>
  <c r="V932" i="5"/>
  <c r="V1584" i="5"/>
  <c r="V818" i="5"/>
  <c r="V1279" i="5"/>
  <c r="V1711" i="5"/>
  <c r="V152" i="5"/>
  <c r="V365" i="5"/>
  <c r="V1157" i="5"/>
  <c r="V1015" i="5"/>
  <c r="V1199" i="5"/>
  <c r="V324" i="5"/>
  <c r="V119" i="5"/>
  <c r="V1260" i="5"/>
  <c r="V1968" i="5"/>
  <c r="V830" i="5"/>
  <c r="V354" i="5"/>
  <c r="V1504" i="5"/>
  <c r="V1159" i="5"/>
  <c r="V608" i="5"/>
  <c r="V328" i="5"/>
  <c r="V1046" i="5"/>
  <c r="V242" i="5"/>
  <c r="V1079" i="5"/>
  <c r="V1434" i="5"/>
  <c r="V1034" i="5"/>
  <c r="V161" i="5"/>
  <c r="V941" i="5"/>
  <c r="V888" i="5"/>
  <c r="V1080" i="5"/>
  <c r="V1390" i="5"/>
  <c r="V1628" i="5"/>
  <c r="V356" i="5"/>
  <c r="V1074" i="5"/>
  <c r="V245" i="5"/>
  <c r="V1193" i="5"/>
  <c r="V346" i="5"/>
  <c r="V1322" i="5"/>
  <c r="V967" i="5"/>
  <c r="V526" i="5"/>
  <c r="V1466" i="5"/>
  <c r="V1456" i="5"/>
  <c r="V1750" i="5"/>
  <c r="V946" i="5"/>
  <c r="V981" i="5"/>
  <c r="V1618" i="5"/>
  <c r="V809" i="5"/>
  <c r="V1275" i="5"/>
  <c r="V522" i="5"/>
  <c r="V1805" i="5"/>
  <c r="V1160" i="5"/>
  <c r="V412" i="5"/>
  <c r="V1501" i="5"/>
  <c r="V976" i="5"/>
  <c r="V198" i="5"/>
  <c r="V546" i="5"/>
  <c r="V32" i="5"/>
  <c r="V803" i="5"/>
  <c r="V1924" i="5"/>
  <c r="V1547" i="5"/>
  <c r="V409" i="5"/>
  <c r="V1202" i="5"/>
  <c r="V855" i="5"/>
  <c r="V71" i="5"/>
  <c r="V1571" i="5"/>
  <c r="V419" i="5"/>
  <c r="V560" i="5"/>
  <c r="V127" i="5"/>
  <c r="V929" i="5"/>
  <c r="V778" i="5"/>
  <c r="V1453" i="5"/>
  <c r="V431" i="5"/>
  <c r="V1218" i="5"/>
  <c r="V1421" i="5"/>
  <c r="V1879" i="5"/>
  <c r="V1763" i="5"/>
  <c r="V1646" i="5"/>
  <c r="V935" i="5"/>
  <c r="V931" i="5"/>
  <c r="V1377" i="5"/>
  <c r="V205" i="5"/>
  <c r="V618" i="5"/>
  <c r="V1452" i="5"/>
  <c r="V257" i="5"/>
  <c r="V153" i="5"/>
  <c r="V114" i="5"/>
  <c r="V1846" i="5"/>
  <c r="V1448" i="5"/>
  <c r="V574" i="5"/>
  <c r="V1468" i="5"/>
  <c r="V1889" i="5"/>
  <c r="V359" i="5"/>
  <c r="V229" i="5"/>
  <c r="V1961" i="5"/>
  <c r="V325" i="5"/>
  <c r="V1765" i="5"/>
  <c r="V1002" i="5"/>
  <c r="V1135" i="5"/>
  <c r="V1131" i="5"/>
  <c r="V1042" i="5"/>
  <c r="V1265" i="5"/>
  <c r="V416" i="5"/>
  <c r="V706" i="5"/>
  <c r="V857" i="5"/>
  <c r="V1619" i="5"/>
  <c r="V1811" i="5"/>
  <c r="V1670" i="5"/>
  <c r="V1273" i="5"/>
  <c r="V570" i="5"/>
  <c r="V1611" i="5"/>
  <c r="V1418" i="5"/>
  <c r="V1101" i="5"/>
  <c r="V1295" i="5"/>
  <c r="V661" i="5"/>
  <c r="V1356" i="5"/>
  <c r="V984" i="5"/>
  <c r="V899" i="5"/>
  <c r="V644" i="5"/>
  <c r="V1855" i="5"/>
  <c r="V318" i="5"/>
  <c r="V69" i="5"/>
  <c r="V371" i="5"/>
  <c r="V239" i="5"/>
  <c r="V1610" i="5"/>
  <c r="V1616" i="5"/>
  <c r="V1495" i="5"/>
  <c r="V865" i="5"/>
  <c r="V124" i="5"/>
  <c r="V188" i="5"/>
  <c r="V410" i="5"/>
  <c r="V36" i="5"/>
  <c r="V1399" i="5"/>
  <c r="V1642" i="5"/>
  <c r="V1441" i="5"/>
  <c r="V1030" i="5"/>
  <c r="V1937" i="5"/>
  <c r="V858" i="5"/>
  <c r="V1338" i="5"/>
  <c r="V657" i="5"/>
  <c r="V939" i="5"/>
  <c r="V1240" i="5"/>
  <c r="V1270" i="5"/>
  <c r="V766" i="5"/>
  <c r="V743" i="5"/>
  <c r="V1492" i="5"/>
  <c r="V1264" i="5"/>
  <c r="V985" i="5"/>
  <c r="V1003" i="5"/>
  <c r="V163" i="5"/>
  <c r="V1960" i="5"/>
  <c r="V1927" i="5"/>
  <c r="V425" i="5"/>
  <c r="V699" i="5"/>
  <c r="V1975" i="5"/>
  <c r="V1145" i="5"/>
  <c r="V234" i="5"/>
  <c r="V1933" i="5"/>
  <c r="V1770" i="5"/>
  <c r="V1393" i="5"/>
  <c r="V1850" i="5"/>
  <c r="V1795" i="5"/>
  <c r="V825" i="5"/>
  <c r="V1593" i="5"/>
  <c r="V1549" i="5"/>
  <c r="V1847" i="5"/>
  <c r="V300" i="5"/>
  <c r="V1465" i="5"/>
  <c r="V764" i="5"/>
  <c r="V197" i="5"/>
  <c r="V1540" i="5"/>
  <c r="V866" i="5"/>
  <c r="V317" i="5"/>
  <c r="V977" i="5"/>
  <c r="V1382" i="5"/>
  <c r="V66" i="5"/>
  <c r="V1127" i="5"/>
  <c r="V1530" i="5"/>
  <c r="V641" i="5"/>
  <c r="V109" i="5"/>
  <c r="V1087" i="5"/>
  <c r="V1094" i="5"/>
  <c r="V303" i="5"/>
  <c r="V650" i="5"/>
  <c r="V994" i="5"/>
  <c r="V38" i="5"/>
  <c r="V1514" i="5"/>
  <c r="V1756" i="5"/>
  <c r="V521" i="5"/>
  <c r="V640" i="5"/>
  <c r="V969" i="5"/>
  <c r="V1849" i="5"/>
  <c r="V1041" i="5"/>
  <c r="V1349" i="5"/>
  <c r="V1688" i="5"/>
  <c r="V1205" i="5"/>
  <c r="V900" i="5"/>
  <c r="V1288" i="5"/>
  <c r="V1673" i="5"/>
  <c r="V1372" i="5"/>
  <c r="V1226" i="5"/>
  <c r="V1966" i="5"/>
  <c r="V1799" i="5"/>
  <c r="V481" i="5"/>
  <c r="V1253" i="5"/>
  <c r="V479" i="5"/>
  <c r="V1923" i="5"/>
  <c r="V1677" i="5"/>
  <c r="V1025" i="5"/>
  <c r="V1271" i="5"/>
  <c r="V162" i="5"/>
  <c r="V1617" i="5"/>
  <c r="V485" i="5"/>
  <c r="V493" i="5"/>
  <c r="V361" i="5"/>
  <c r="V1432" i="5"/>
  <c r="V504" i="5"/>
  <c r="V620" i="5"/>
  <c r="V998" i="5"/>
  <c r="V345" i="5"/>
  <c r="V1255" i="5"/>
  <c r="V1221" i="5"/>
  <c r="V279" i="5"/>
  <c r="V1313" i="5"/>
  <c r="V390" i="5"/>
  <c r="V933" i="5"/>
  <c r="V1121" i="5"/>
  <c r="V1223" i="5"/>
  <c r="V1272" i="5"/>
  <c r="V769" i="5"/>
  <c r="V1454" i="5"/>
  <c r="V1955" i="5"/>
  <c r="V1178" i="5"/>
  <c r="V1400" i="5"/>
  <c r="V1974" i="5"/>
  <c r="V1499" i="5"/>
  <c r="V1424" i="5"/>
  <c r="V250" i="5"/>
  <c r="V30" i="5"/>
  <c r="V1069" i="5"/>
  <c r="V528" i="5"/>
  <c r="V1027" i="5"/>
  <c r="V1008" i="5"/>
  <c r="V1014" i="5"/>
  <c r="V377" i="5"/>
  <c r="V326" i="5"/>
  <c r="V1708" i="5"/>
  <c r="V1498" i="5"/>
  <c r="V258" i="5"/>
  <c r="V1305" i="5"/>
  <c r="V1396" i="5"/>
  <c r="V1873" i="5"/>
  <c r="V1794" i="5"/>
  <c r="V1561" i="5"/>
  <c r="V1636" i="5"/>
  <c r="V1321" i="5"/>
  <c r="V989" i="5"/>
  <c r="V1423" i="5"/>
  <c r="V1874" i="5"/>
  <c r="V1691" i="5"/>
  <c r="V1458" i="5"/>
  <c r="V1362" i="5"/>
  <c r="V228" i="5"/>
  <c r="V503" i="5"/>
  <c r="V1620" i="5"/>
  <c r="V387" i="5"/>
  <c r="V1436" i="5"/>
  <c r="V430" i="5"/>
  <c r="V1072" i="5"/>
  <c r="V1128" i="5"/>
  <c r="V1455" i="5"/>
  <c r="V1216" i="5"/>
  <c r="V28" i="5"/>
  <c r="V375" i="5"/>
  <c r="V1357" i="5"/>
  <c r="V1667" i="5"/>
  <c r="V43" i="5"/>
  <c r="V444" i="5"/>
  <c r="V291" i="5"/>
  <c r="V500" i="5"/>
  <c r="V1639" i="5"/>
  <c r="V520" i="5"/>
  <c r="V689" i="5"/>
  <c r="V562" i="5"/>
  <c r="V1844" i="5"/>
  <c r="V1725" i="5"/>
  <c r="V1596" i="5"/>
  <c r="V1728" i="5"/>
  <c r="V1332" i="5"/>
  <c r="V750" i="5"/>
  <c r="V944" i="5"/>
  <c r="V765" i="5"/>
  <c r="V1256" i="5"/>
  <c r="V1251" i="5"/>
  <c r="V270" i="5"/>
  <c r="V1388" i="5"/>
  <c r="V1088" i="5"/>
  <c r="V1409" i="5"/>
  <c r="V975" i="5"/>
  <c r="V1197" i="5"/>
  <c r="V894" i="5"/>
  <c r="V902" i="5"/>
  <c r="V685" i="5"/>
  <c r="V67" i="5"/>
  <c r="V86" i="5"/>
  <c r="V1194" i="5"/>
  <c r="V968" i="5"/>
  <c r="V399" i="5"/>
  <c r="V1472" i="5"/>
  <c r="V1512" i="5"/>
  <c r="V722" i="5"/>
  <c r="V450" i="5"/>
  <c r="V645" i="5"/>
  <c r="V1060" i="5"/>
  <c r="V1116" i="5"/>
  <c r="V1714" i="5"/>
  <c r="V1326" i="5"/>
  <c r="V271" i="5"/>
  <c r="V1957" i="5"/>
  <c r="V1438" i="5"/>
  <c r="V1605" i="5"/>
  <c r="V497" i="5"/>
  <c r="V886" i="5"/>
  <c r="V1370" i="5"/>
  <c r="V808" i="5"/>
  <c r="V483" i="5"/>
  <c r="V1715" i="5"/>
  <c r="V1183" i="5"/>
  <c r="V1081" i="5"/>
  <c r="V1048" i="5"/>
  <c r="V199" i="5"/>
  <c r="V1158" i="5"/>
  <c r="V298" i="5"/>
  <c r="V1406" i="5"/>
  <c r="V1296" i="5"/>
  <c r="V542" i="5"/>
  <c r="V1637" i="5"/>
  <c r="V357" i="5"/>
  <c r="V486" i="5"/>
  <c r="V1486" i="5"/>
  <c r="V1970" i="5"/>
  <c r="V380" i="5"/>
  <c r="V1284" i="5"/>
  <c r="V403" i="5"/>
  <c r="V1016" i="5"/>
  <c r="V295" i="5"/>
  <c r="V1185" i="5"/>
  <c r="V885" i="5"/>
  <c r="V203" i="5"/>
  <c r="V1679" i="5"/>
  <c r="V1170" i="5"/>
  <c r="V26" i="5"/>
  <c r="V1926" i="5"/>
  <c r="V1308" i="5"/>
  <c r="V447" i="5"/>
  <c r="V1804" i="5"/>
  <c r="V974" i="5"/>
  <c r="V814" i="5"/>
  <c r="V541" i="5"/>
  <c r="V1075" i="5"/>
  <c r="V1883" i="5"/>
  <c r="V1429" i="5"/>
  <c r="V1526" i="5"/>
  <c r="V862" i="5"/>
  <c r="V1833" i="5"/>
  <c r="V237" i="5"/>
  <c r="V892" i="5"/>
  <c r="V1366" i="5"/>
  <c r="V1918" i="5"/>
  <c r="V1880" i="5"/>
  <c r="V1289" i="5"/>
  <c r="V1164" i="5"/>
  <c r="V284" i="5"/>
  <c r="V1065" i="5"/>
  <c r="V704" i="5"/>
  <c r="V286" i="5"/>
  <c r="V1350" i="5"/>
  <c r="V1165" i="5"/>
  <c r="V1280" i="5"/>
  <c r="V782" i="5"/>
  <c r="V1098" i="5"/>
  <c r="V1790" i="5"/>
  <c r="V1341" i="5"/>
  <c r="V1544" i="5"/>
  <c r="V1487" i="5"/>
  <c r="V1096" i="5"/>
  <c r="V937" i="5"/>
  <c r="V895" i="5"/>
  <c r="V1685" i="5"/>
  <c r="V1206" i="5"/>
  <c r="V1386" i="5"/>
  <c r="V39" i="5"/>
  <c r="V1294" i="5"/>
  <c r="V1582" i="5"/>
  <c r="V891" i="5"/>
  <c r="V1521" i="5"/>
  <c r="V1198" i="5"/>
  <c r="V1035" i="5"/>
  <c r="V398" i="5"/>
  <c r="V1680" i="5"/>
  <c r="V1882" i="5"/>
  <c r="V686" i="5"/>
  <c r="V1505" i="5"/>
  <c r="V1600" i="5"/>
  <c r="V267" i="5"/>
  <c r="V1379" i="5"/>
  <c r="V1502" i="5"/>
  <c r="V383" i="5"/>
  <c r="V78" i="5"/>
  <c r="V730" i="5"/>
  <c r="V1881" i="5"/>
  <c r="V111" i="5"/>
  <c r="V452" i="5"/>
  <c r="V1552" i="5"/>
  <c r="V254" i="5"/>
  <c r="V844" i="5"/>
  <c r="V829" i="5"/>
  <c r="V369" i="5"/>
  <c r="V372" i="5"/>
  <c r="V983" i="5"/>
  <c r="V1839" i="5"/>
  <c r="V1427" i="5"/>
  <c r="V397" i="5"/>
  <c r="V45" i="5"/>
  <c r="V1118" i="5"/>
  <c r="V775" i="5"/>
  <c r="V1959" i="5"/>
  <c r="V1119" i="5"/>
  <c r="V1169" i="5"/>
  <c r="V783" i="5"/>
  <c r="V287" i="5"/>
  <c r="V320" i="5"/>
  <c r="V1601" i="5"/>
  <c r="V1167" i="5"/>
  <c r="V1430" i="5"/>
  <c r="V1323" i="5"/>
  <c r="V1243" i="5"/>
  <c r="V1084" i="5"/>
  <c r="V1719" i="5"/>
  <c r="V1298" i="5"/>
  <c r="V1219" i="5"/>
  <c r="V978" i="5"/>
  <c r="V780" i="5"/>
  <c r="V649" i="5"/>
  <c r="V1800" i="5"/>
  <c r="V29" i="5"/>
  <c r="V1192" i="5"/>
  <c r="V1732" i="5"/>
  <c r="V1730" i="5"/>
  <c r="V1503" i="5"/>
  <c r="V1884" i="5"/>
  <c r="V774" i="5"/>
  <c r="V1374" i="5"/>
  <c r="V1232" i="5"/>
  <c r="V344" i="5"/>
  <c r="V1310" i="5"/>
  <c r="V1316" i="5"/>
  <c r="V1802" i="5"/>
  <c r="V622" i="5"/>
  <c r="V536" i="5"/>
  <c r="V367" i="5"/>
  <c r="V1071" i="5"/>
  <c r="V533" i="5"/>
  <c r="V927" i="5"/>
  <c r="V692" i="5"/>
  <c r="V491" i="5"/>
  <c r="V777" i="5"/>
  <c r="V1009" i="5"/>
  <c r="V1245" i="5"/>
  <c r="V1971" i="5"/>
  <c r="V151" i="5"/>
  <c r="V1402" i="5"/>
  <c r="V824" i="5"/>
  <c r="V1836" i="5"/>
  <c r="V299" i="5"/>
  <c r="V653" i="5"/>
  <c r="V1376" i="5"/>
  <c r="V147" i="5"/>
  <c r="V846" i="5"/>
  <c r="V1450" i="5"/>
  <c r="V1753" i="5"/>
  <c r="V1290" i="5"/>
  <c r="V277" i="5"/>
  <c r="V366" i="5"/>
  <c r="V1335" i="5"/>
  <c r="V156" i="5"/>
  <c r="V206" i="5"/>
  <c r="V1351" i="5"/>
  <c r="V1916" i="5"/>
  <c r="V1141" i="5"/>
  <c r="V476" i="5"/>
  <c r="V1633" i="5"/>
  <c r="V1798" i="5"/>
  <c r="V1634" i="5"/>
  <c r="V1437" i="5"/>
  <c r="V1412" i="5"/>
  <c r="V1311" i="5"/>
  <c r="V1277" i="5"/>
  <c r="V196" i="5"/>
  <c r="V938" i="5"/>
  <c r="V1097" i="5"/>
  <c r="V496" i="5"/>
  <c r="V1976" i="5"/>
  <c r="V165" i="5"/>
  <c r="V262" i="5"/>
  <c r="V1842" i="5"/>
  <c r="V1522" i="5"/>
  <c r="V519" i="5"/>
  <c r="V451" i="5"/>
  <c r="V1173" i="5"/>
  <c r="V656" i="5"/>
  <c r="V724" i="5"/>
  <c r="V417" i="5"/>
  <c r="V748" i="5"/>
  <c r="V421" i="5"/>
  <c r="V517" i="5"/>
  <c r="V936" i="5"/>
  <c r="V294" i="5"/>
  <c r="V1506" i="5"/>
  <c r="V1536" i="5"/>
  <c r="V863" i="5"/>
  <c r="V1921" i="5"/>
  <c r="V1554" i="5"/>
  <c r="V261" i="5"/>
  <c r="V768" i="5"/>
  <c r="V413" i="5"/>
  <c r="V973" i="5"/>
  <c r="V617" i="5"/>
  <c r="V626" i="5"/>
  <c r="V256" i="5"/>
  <c r="V1428" i="5"/>
  <c r="V427" i="5"/>
  <c r="V1117" i="5"/>
  <c r="V1796" i="5"/>
  <c r="V1760" i="5"/>
  <c r="V35" i="5"/>
  <c r="V1248" i="5"/>
  <c r="V1956" i="5"/>
  <c r="V373" i="5"/>
  <c r="V1309" i="5"/>
  <c r="V701" i="5"/>
  <c r="V1853" i="5"/>
  <c r="V155" i="5"/>
  <c r="V1589" i="5"/>
  <c r="V1460" i="5"/>
  <c r="V313" i="5"/>
  <c r="V418" i="5"/>
  <c r="V563" i="5"/>
  <c r="V1385" i="5"/>
  <c r="V1467" i="5"/>
  <c r="V1238" i="5"/>
  <c r="V813" i="5"/>
  <c r="V238" i="5"/>
  <c r="V1125" i="5"/>
  <c r="V901" i="5"/>
  <c r="V906" i="5"/>
  <c r="V1110" i="5"/>
  <c r="V1913" i="5"/>
  <c r="V391" i="5"/>
  <c r="V707" i="5"/>
  <c r="V1244" i="5"/>
  <c r="V1553" i="5"/>
  <c r="V1100" i="5"/>
  <c r="V856" i="5"/>
  <c r="V1462" i="5"/>
  <c r="V1018" i="5"/>
  <c r="V482" i="5"/>
  <c r="V1140" i="5"/>
  <c r="V1214" i="5"/>
  <c r="V1207" i="5"/>
  <c r="V1614" i="5"/>
  <c r="V1076" i="5"/>
  <c r="V988" i="5"/>
  <c r="V1963" i="5"/>
  <c r="V1267" i="5"/>
  <c r="V70" i="5"/>
  <c r="V1751" i="5"/>
  <c r="V1885" i="5"/>
  <c r="V484" i="5"/>
  <c r="V605" i="5"/>
  <c r="V614" i="5"/>
  <c r="V1324" i="5"/>
  <c r="V1367" i="5"/>
  <c r="V454" i="5"/>
  <c r="V244" i="5"/>
  <c r="V860" i="5"/>
  <c r="V1752" i="5"/>
  <c r="V1022" i="5"/>
  <c r="V723" i="5"/>
  <c r="V1587" i="5"/>
  <c r="V1590" i="5"/>
  <c r="V240" i="5"/>
  <c r="V1089" i="5"/>
  <c r="V305" i="5"/>
  <c r="V1403" i="5"/>
  <c r="V1007" i="5"/>
  <c r="V1045" i="5"/>
  <c r="V731" i="5"/>
  <c r="V821" i="5"/>
  <c r="V338" i="5"/>
  <c r="V735" i="5"/>
  <c r="V1099" i="5"/>
  <c r="V31" i="5"/>
  <c r="V688" i="5"/>
  <c r="V1299" i="5"/>
  <c r="V1930" i="5"/>
  <c r="V432" i="5"/>
  <c r="V1431" i="5"/>
  <c r="V1269" i="5"/>
  <c r="V1033" i="5"/>
  <c r="V573" i="5"/>
  <c r="V115" i="5"/>
  <c r="V1684" i="5"/>
  <c r="V1894" i="5"/>
  <c r="V193" i="5"/>
  <c r="V1380" i="5"/>
  <c r="V1558" i="5"/>
  <c r="V749" i="5"/>
  <c r="V567" i="5"/>
  <c r="V376" i="5"/>
  <c r="V283" i="5"/>
  <c r="V1562" i="5"/>
  <c r="V1638" i="5"/>
  <c r="V1445" i="5"/>
  <c r="V342" i="5"/>
  <c r="V1887" i="5"/>
  <c r="V1457" i="5"/>
  <c r="V266" i="5"/>
  <c r="V123" i="5"/>
  <c r="V490" i="5"/>
  <c r="V1066" i="5"/>
  <c r="V773" i="5"/>
  <c r="V422" i="5"/>
  <c r="V1078" i="5"/>
  <c r="V1120" i="5"/>
  <c r="V1134" i="5"/>
  <c r="V1446" i="5"/>
  <c r="V1325" i="5"/>
  <c r="V341" i="5"/>
  <c r="V34" i="5"/>
  <c r="V820" i="5"/>
  <c r="V85" i="5"/>
  <c r="V897" i="5"/>
  <c r="V307" i="5"/>
  <c r="V378" i="5"/>
  <c r="V1188" i="5"/>
  <c r="V1179" i="5"/>
  <c r="V1304" i="5"/>
  <c r="V428" i="5"/>
  <c r="V615" i="5"/>
  <c r="V732" i="5"/>
  <c r="V999" i="5"/>
  <c r="V770" i="5"/>
  <c r="V1329" i="5"/>
  <c r="V684" i="5"/>
  <c r="V609" i="5"/>
  <c r="V851" i="5"/>
  <c r="V1489" i="5"/>
  <c r="V737" i="5"/>
  <c r="V1070" i="5"/>
  <c r="V700" i="5"/>
  <c r="V705" i="5"/>
  <c r="V442" i="5"/>
  <c r="V1328" i="5"/>
  <c r="V1507" i="5"/>
  <c r="V1545" i="5"/>
  <c r="V890" i="5"/>
  <c r="V1246" i="5"/>
  <c r="V647" i="5"/>
  <c r="V1091" i="5"/>
  <c r="V433" i="5"/>
  <c r="V709" i="5"/>
  <c r="V117" i="5"/>
  <c r="V247" i="5"/>
  <c r="V1812" i="5"/>
  <c r="V1470" i="5"/>
  <c r="V1417" i="5"/>
  <c r="V347" i="5"/>
  <c r="V1346" i="5"/>
  <c r="V627" i="5"/>
  <c r="V1086" i="5"/>
  <c r="V654" i="5"/>
  <c r="V308" i="5"/>
  <c r="V1537" i="5"/>
  <c r="V189" i="5"/>
  <c r="V1559" i="5"/>
  <c r="V1523" i="5"/>
  <c r="V1845" i="5"/>
  <c r="V947" i="5"/>
  <c r="V1301" i="5"/>
  <c r="V572" i="5"/>
  <c r="V693" i="5"/>
  <c r="V1107" i="5"/>
  <c r="V1580" i="5"/>
  <c r="V1283" i="5"/>
  <c r="V1000" i="5"/>
  <c r="V771" i="5"/>
  <c r="V1129" i="5"/>
  <c r="V1381" i="5"/>
  <c r="U1196" i="5"/>
  <c r="U292" i="5"/>
  <c r="U1114" i="5"/>
  <c r="U415" i="5"/>
  <c r="U1525" i="5"/>
  <c r="U1319" i="5"/>
  <c r="U251" i="5"/>
  <c r="U1278" i="5"/>
  <c r="U1607" i="5"/>
  <c r="U1443" i="5"/>
  <c r="U1360" i="5"/>
  <c r="T1442" i="5"/>
  <c r="S189" i="2"/>
  <c r="S186" i="2" s="1"/>
  <c r="V43" i="28"/>
  <c r="U48" i="52"/>
  <c r="U42" i="52"/>
  <c r="AA7" i="16"/>
  <c r="AA35" i="16"/>
  <c r="AA15" i="9"/>
  <c r="AB6" i="16"/>
  <c r="U41" i="52"/>
  <c r="U47" i="52"/>
  <c r="Y37" i="16"/>
  <c r="X16" i="9"/>
  <c r="U40" i="52"/>
  <c r="U45" i="52"/>
  <c r="S105" i="2"/>
  <c r="S15" i="2"/>
  <c r="S112" i="2" s="1"/>
  <c r="U13" i="32"/>
  <c r="U56" i="32" s="1"/>
  <c r="V6" i="32"/>
  <c r="V29" i="32"/>
  <c r="V30" i="32"/>
  <c r="V28" i="32"/>
  <c r="V26" i="32"/>
  <c r="V36" i="32"/>
  <c r="V66" i="32" s="1"/>
  <c r="U19" i="4"/>
  <c r="U7" i="4"/>
  <c r="U65" i="4" s="1"/>
  <c r="U28" i="2"/>
  <c r="U125" i="2" s="1"/>
  <c r="T19" i="2"/>
  <c r="T116" i="2" s="1"/>
  <c r="V14" i="50"/>
  <c r="V6" i="50"/>
  <c r="U39" i="52"/>
  <c r="X5" i="30"/>
  <c r="X4" i="4"/>
  <c r="X5" i="28"/>
  <c r="X17" i="16"/>
  <c r="X5" i="29"/>
  <c r="L12" i="12"/>
  <c r="L13" i="12" s="1"/>
  <c r="V173" i="29"/>
  <c r="V21" i="50" s="1"/>
  <c r="V6" i="58"/>
  <c r="Z2" i="16"/>
  <c r="Y16" i="16"/>
  <c r="T25" i="2"/>
  <c r="T122" i="2" s="1"/>
  <c r="V19" i="52"/>
  <c r="V8" i="52"/>
  <c r="V26" i="52"/>
  <c r="V34" i="52"/>
  <c r="V27" i="52"/>
  <c r="V16" i="52"/>
  <c r="V29" i="52"/>
  <c r="V36" i="52"/>
  <c r="V15" i="52"/>
  <c r="V14" i="52"/>
  <c r="V30" i="52"/>
  <c r="V31" i="52"/>
  <c r="V35" i="52"/>
  <c r="V32" i="52"/>
  <c r="V6" i="52"/>
  <c r="V21" i="52"/>
  <c r="V13" i="52"/>
  <c r="V22" i="52"/>
  <c r="V28" i="52"/>
  <c r="V33" i="52"/>
  <c r="V6" i="31"/>
  <c r="T69" i="4"/>
  <c r="T60" i="4"/>
  <c r="AD10" i="16"/>
  <c r="AD5" i="12"/>
  <c r="AD6" i="12" s="1"/>
  <c r="W5" i="58"/>
  <c r="W6" i="30"/>
  <c r="W6" i="29"/>
  <c r="W20" i="12"/>
  <c r="W5" i="50"/>
  <c r="W6" i="28"/>
  <c r="W5" i="32"/>
  <c r="W37" i="2"/>
  <c r="W134" i="2" s="1"/>
  <c r="W5" i="52"/>
  <c r="W5" i="4"/>
  <c r="W5" i="31"/>
  <c r="T21" i="28"/>
  <c r="S28" i="28"/>
  <c r="S40" i="28"/>
  <c r="U16" i="28"/>
  <c r="T12" i="28"/>
  <c r="U14" i="28"/>
  <c r="T13" i="28"/>
  <c r="T15" i="28"/>
  <c r="T36" i="28"/>
  <c r="T24" i="28"/>
  <c r="U34" i="28"/>
  <c r="T37" i="28"/>
  <c r="T30" i="28"/>
  <c r="T26" i="28"/>
  <c r="U27" i="28"/>
  <c r="U39" i="28"/>
  <c r="T25" i="28"/>
  <c r="U19" i="28"/>
  <c r="U19" i="30" s="1"/>
  <c r="T51" i="30"/>
  <c r="AA97" i="29" l="1"/>
  <c r="AA51" i="29" s="1"/>
  <c r="W30" i="4"/>
  <c r="W27" i="4"/>
  <c r="W22" i="4"/>
  <c r="W20" i="4"/>
  <c r="W24" i="4"/>
  <c r="W29" i="4"/>
  <c r="W23" i="4"/>
  <c r="W28" i="4"/>
  <c r="W21" i="4"/>
  <c r="W25" i="4"/>
  <c r="W26" i="4"/>
  <c r="W32" i="4"/>
  <c r="W31" i="4"/>
  <c r="Z2" i="4"/>
  <c r="U33" i="28"/>
  <c r="U33" i="30" s="1"/>
  <c r="U65" i="30" s="1"/>
  <c r="V27" i="32"/>
  <c r="V63" i="32" s="1"/>
  <c r="W44" i="32"/>
  <c r="W31" i="32"/>
  <c r="V53" i="52"/>
  <c r="V62" i="52"/>
  <c r="V63" i="52"/>
  <c r="U64" i="52"/>
  <c r="U61" i="52" s="1"/>
  <c r="W54" i="52"/>
  <c r="W55" i="52"/>
  <c r="U134" i="29"/>
  <c r="U95" i="29"/>
  <c r="U94" i="29" s="1"/>
  <c r="Y9" i="16"/>
  <c r="Y49" i="6"/>
  <c r="Y92" i="29"/>
  <c r="Y46" i="29" s="1"/>
  <c r="U58" i="29"/>
  <c r="V102" i="29" s="1"/>
  <c r="V205" i="29" s="1"/>
  <c r="Y90" i="29"/>
  <c r="Y44" i="29" s="1"/>
  <c r="Y91" i="29"/>
  <c r="Y45" i="29" s="1"/>
  <c r="Y93" i="29"/>
  <c r="Y47" i="29" s="1"/>
  <c r="AA99" i="29"/>
  <c r="AA53" i="29" s="1"/>
  <c r="Y96" i="29"/>
  <c r="S83" i="29"/>
  <c r="S37" i="29" s="1"/>
  <c r="P43" i="29"/>
  <c r="AA98" i="29"/>
  <c r="AA52" i="29" s="1"/>
  <c r="W40" i="2"/>
  <c r="W38" i="32"/>
  <c r="W68" i="32" s="1"/>
  <c r="W30" i="2" s="1"/>
  <c r="W127" i="2" s="1"/>
  <c r="P210" i="29"/>
  <c r="P63" i="29"/>
  <c r="Q107" i="29" s="1"/>
  <c r="Q36" i="30" s="1"/>
  <c r="Q68" i="30" s="1"/>
  <c r="AS28" i="50"/>
  <c r="Z240" i="58"/>
  <c r="AF240" i="58"/>
  <c r="AC240" i="58"/>
  <c r="AG240" i="58"/>
  <c r="AR240" i="58"/>
  <c r="AL240" i="58"/>
  <c r="AN240" i="58"/>
  <c r="AE240" i="58"/>
  <c r="AH240" i="58"/>
  <c r="AB240" i="58"/>
  <c r="AI240" i="58"/>
  <c r="AQ240" i="58"/>
  <c r="AD240" i="58"/>
  <c r="AO240" i="58"/>
  <c r="AJ240" i="58"/>
  <c r="AP240" i="58"/>
  <c r="AK240" i="58"/>
  <c r="AM240" i="58"/>
  <c r="P139" i="29"/>
  <c r="Z27" i="16"/>
  <c r="W69" i="32"/>
  <c r="W31" i="2" s="1"/>
  <c r="W128" i="2" s="1"/>
  <c r="T20" i="30"/>
  <c r="T52" i="30" s="1"/>
  <c r="U20" i="28"/>
  <c r="P80" i="29"/>
  <c r="P21" i="30" s="1"/>
  <c r="P53" i="30" s="1"/>
  <c r="P49" i="30" s="1"/>
  <c r="S38" i="28"/>
  <c r="Q61" i="30"/>
  <c r="O198" i="29"/>
  <c r="O24" i="30"/>
  <c r="O56" i="30" s="1"/>
  <c r="T18" i="28"/>
  <c r="R31" i="30"/>
  <c r="R63" i="30" s="1"/>
  <c r="S31" i="28"/>
  <c r="R32" i="30"/>
  <c r="R64" i="30" s="1"/>
  <c r="S32" i="28"/>
  <c r="U196" i="29"/>
  <c r="V207" i="29"/>
  <c r="T208" i="29"/>
  <c r="V218" i="29"/>
  <c r="V122" i="26" s="1"/>
  <c r="V78" i="30"/>
  <c r="V34" i="31" s="1"/>
  <c r="T206" i="29"/>
  <c r="V193" i="29"/>
  <c r="T74" i="4"/>
  <c r="U70" i="4"/>
  <c r="U66" i="4"/>
  <c r="U64" i="4" s="1"/>
  <c r="S45" i="6"/>
  <c r="S46" i="6" s="1"/>
  <c r="T22" i="28"/>
  <c r="T22" i="30" s="1"/>
  <c r="S54" i="30"/>
  <c r="V60" i="29"/>
  <c r="W104" i="29" s="1"/>
  <c r="O147" i="29"/>
  <c r="P155" i="29" s="1"/>
  <c r="V32" i="29"/>
  <c r="W78" i="29" s="1"/>
  <c r="T135" i="29"/>
  <c r="U35" i="29"/>
  <c r="V81" i="29" s="1"/>
  <c r="P203" i="29"/>
  <c r="P117" i="26" s="1"/>
  <c r="V136" i="29"/>
  <c r="R25" i="36"/>
  <c r="S1987" i="5"/>
  <c r="S1988" i="5" s="1"/>
  <c r="T189" i="2"/>
  <c r="T186" i="2" s="1"/>
  <c r="T45" i="6"/>
  <c r="W44" i="28"/>
  <c r="T8" i="2"/>
  <c r="T105" i="2" s="1"/>
  <c r="U1442" i="5"/>
  <c r="T137" i="29"/>
  <c r="T66" i="30"/>
  <c r="U125" i="29"/>
  <c r="V122" i="29"/>
  <c r="T61" i="29"/>
  <c r="U105" i="29" s="1"/>
  <c r="U34" i="30" s="1"/>
  <c r="T59" i="29"/>
  <c r="U103" i="29" s="1"/>
  <c r="O725" i="58"/>
  <c r="O737" i="58" s="1"/>
  <c r="O17" i="30"/>
  <c r="O23" i="31" s="1"/>
  <c r="R101" i="29"/>
  <c r="R30" i="30" s="1"/>
  <c r="Q56" i="29"/>
  <c r="Z9" i="29"/>
  <c r="Y10" i="29"/>
  <c r="Y19" i="29"/>
  <c r="Y174" i="29" s="1"/>
  <c r="Y175" i="29"/>
  <c r="Y176" i="29"/>
  <c r="Q727" i="58"/>
  <c r="Q733" i="58" s="1"/>
  <c r="Z11" i="29"/>
  <c r="Y12" i="29"/>
  <c r="AA2" i="31"/>
  <c r="Z17" i="29"/>
  <c r="Y20" i="29"/>
  <c r="AB241" i="58"/>
  <c r="R71" i="29"/>
  <c r="R12" i="30" s="1"/>
  <c r="V79" i="29"/>
  <c r="Z13" i="29"/>
  <c r="Y14" i="29"/>
  <c r="AH290" i="58"/>
  <c r="AJ282" i="58"/>
  <c r="AS281" i="58"/>
  <c r="AC284" i="58"/>
  <c r="Q132" i="29"/>
  <c r="Y107" i="26"/>
  <c r="S77" i="29"/>
  <c r="S18" i="30" s="1"/>
  <c r="Z18" i="29"/>
  <c r="Z21" i="29" s="1"/>
  <c r="Z183" i="29"/>
  <c r="AA2" i="29"/>
  <c r="Q29" i="30"/>
  <c r="Q25" i="31" s="1"/>
  <c r="Z15" i="29"/>
  <c r="Y16" i="29"/>
  <c r="O127" i="29"/>
  <c r="Z102" i="26"/>
  <c r="Z108" i="7"/>
  <c r="Z67" i="7"/>
  <c r="AA2" i="7"/>
  <c r="Z170" i="7"/>
  <c r="Z173" i="7"/>
  <c r="Z174" i="7"/>
  <c r="Z169" i="7"/>
  <c r="Z172" i="7"/>
  <c r="Z168" i="7"/>
  <c r="Z171" i="7"/>
  <c r="Z176" i="7"/>
  <c r="Z177" i="7"/>
  <c r="Z178" i="7"/>
  <c r="Z180" i="7"/>
  <c r="Z182" i="7"/>
  <c r="Z183" i="7"/>
  <c r="Z181" i="7"/>
  <c r="Z184" i="7"/>
  <c r="Z179" i="7"/>
  <c r="Z185" i="7"/>
  <c r="Z175" i="7"/>
  <c r="S13" i="7"/>
  <c r="S25" i="36" s="1"/>
  <c r="W36" i="16"/>
  <c r="W38" i="16" s="1"/>
  <c r="X31" i="16"/>
  <c r="X115" i="7"/>
  <c r="Y21" i="16"/>
  <c r="V374" i="5"/>
  <c r="V1278" i="5"/>
  <c r="V1443" i="5"/>
  <c r="V1360" i="5"/>
  <c r="V1073" i="5"/>
  <c r="V333" i="5"/>
  <c r="V1484" i="5"/>
  <c r="V292" i="5"/>
  <c r="V1237" i="5"/>
  <c r="V1401" i="5"/>
  <c r="V1525" i="5"/>
  <c r="V1196" i="5"/>
  <c r="V1114" i="5"/>
  <c r="V991" i="5"/>
  <c r="V1607" i="5"/>
  <c r="V1155" i="5"/>
  <c r="U990" i="5"/>
  <c r="V1032" i="5"/>
  <c r="V415" i="5"/>
  <c r="V1566" i="5"/>
  <c r="V251" i="5"/>
  <c r="V1319" i="5"/>
  <c r="W1559" i="5"/>
  <c r="W283" i="5"/>
  <c r="W1489" i="5"/>
  <c r="W1844" i="5"/>
  <c r="W386" i="5"/>
  <c r="W1758" i="5"/>
  <c r="W1641" i="5"/>
  <c r="W106" i="5"/>
  <c r="W1886" i="5"/>
  <c r="W928" i="5"/>
  <c r="W765" i="5"/>
  <c r="W1067" i="5"/>
  <c r="W402" i="5"/>
  <c r="W1125" i="5"/>
  <c r="W255" i="5"/>
  <c r="W43" i="5"/>
  <c r="W1620" i="5"/>
  <c r="W439" i="5"/>
  <c r="W381" i="5"/>
  <c r="W1878" i="5"/>
  <c r="W700" i="5"/>
  <c r="W1966" i="5"/>
  <c r="W1424" i="5"/>
  <c r="W1366" i="5"/>
  <c r="W1470" i="5"/>
  <c r="W775" i="5"/>
  <c r="W345" i="5"/>
  <c r="W859" i="5"/>
  <c r="W649" i="5"/>
  <c r="W293" i="5"/>
  <c r="W229" i="5"/>
  <c r="W1243" i="5"/>
  <c r="W683" i="5"/>
  <c r="W1570" i="5"/>
  <c r="W395" i="5"/>
  <c r="W479" i="5"/>
  <c r="W246" i="5"/>
  <c r="W1477" i="5"/>
  <c r="W343" i="5"/>
  <c r="W1499" i="5"/>
  <c r="W376" i="5"/>
  <c r="W1554" i="5"/>
  <c r="W1084" i="5"/>
  <c r="W406" i="5"/>
  <c r="W383" i="5"/>
  <c r="W1216" i="5"/>
  <c r="W408" i="5"/>
  <c r="W931" i="5"/>
  <c r="W1682" i="5"/>
  <c r="W1456" i="5"/>
  <c r="W1845" i="5"/>
  <c r="W935" i="5"/>
  <c r="W1481" i="5"/>
  <c r="W154" i="5"/>
  <c r="W1234" i="5"/>
  <c r="W1572" i="5"/>
  <c r="W749" i="5"/>
  <c r="W1853" i="5"/>
  <c r="W1015" i="5"/>
  <c r="W1110" i="5"/>
  <c r="W1311" i="5"/>
  <c r="W1673" i="5"/>
  <c r="W1026" i="5"/>
  <c r="W71" i="5"/>
  <c r="W1066" i="5"/>
  <c r="W1299" i="5"/>
  <c r="W501" i="5"/>
  <c r="W640" i="5"/>
  <c r="W1804" i="5"/>
  <c r="W1108" i="5"/>
  <c r="W1537" i="5"/>
  <c r="W1407" i="5"/>
  <c r="W1751" i="5"/>
  <c r="W1569" i="5"/>
  <c r="W1932" i="5"/>
  <c r="W1668" i="5"/>
  <c r="W203" i="5"/>
  <c r="W86" i="5"/>
  <c r="W238" i="5"/>
  <c r="W1392" i="5"/>
  <c r="W1602" i="5"/>
  <c r="W983" i="5"/>
  <c r="W151" i="5"/>
  <c r="W1440" i="5"/>
  <c r="W654" i="5"/>
  <c r="W1324" i="5"/>
  <c r="W1207" i="5"/>
  <c r="W1346" i="5"/>
  <c r="W75" i="5"/>
  <c r="W1274" i="5"/>
  <c r="W1270" i="5"/>
  <c r="W944" i="5"/>
  <c r="W480" i="5"/>
  <c r="W260" i="5"/>
  <c r="W309" i="5"/>
  <c r="W1608" i="5"/>
  <c r="W1218" i="5"/>
  <c r="W531" i="5"/>
  <c r="W1677" i="5"/>
  <c r="W1516" i="5"/>
  <c r="W1213" i="5"/>
  <c r="W119" i="5"/>
  <c r="W1189" i="5"/>
  <c r="W1672" i="5"/>
  <c r="W1615" i="5"/>
  <c r="W524" i="5"/>
  <c r="W1136" i="5"/>
  <c r="W159" i="5"/>
  <c r="W1102" i="5"/>
  <c r="W1132" i="5"/>
  <c r="W927" i="5"/>
  <c r="W1927" i="5"/>
  <c r="W1549" i="5"/>
  <c r="W72" i="5"/>
  <c r="W532" i="5"/>
  <c r="W1272" i="5"/>
  <c r="W1835" i="5"/>
  <c r="W933" i="5"/>
  <c r="W1811" i="5"/>
  <c r="W1039" i="5"/>
  <c r="W451" i="5"/>
  <c r="W387" i="5"/>
  <c r="W979" i="5"/>
  <c r="W1361" i="5"/>
  <c r="W1267" i="5"/>
  <c r="W506" i="5"/>
  <c r="W1058" i="5"/>
  <c r="W1255" i="5"/>
  <c r="W1506" i="5"/>
  <c r="W1769" i="5"/>
  <c r="W1362" i="5"/>
  <c r="W528" i="5"/>
  <c r="W1461" i="5"/>
  <c r="W1180" i="5"/>
  <c r="W1385" i="5"/>
  <c r="W1281" i="5"/>
  <c r="W617" i="5"/>
  <c r="W1460" i="5"/>
  <c r="W1372" i="5"/>
  <c r="W1729" i="5"/>
  <c r="W706" i="5"/>
  <c r="W1896" i="5"/>
  <c r="W450" i="5"/>
  <c r="W344" i="5"/>
  <c r="W120" i="5"/>
  <c r="W315" i="5"/>
  <c r="W267" i="5"/>
  <c r="W76" i="5"/>
  <c r="W329" i="5"/>
  <c r="W1350" i="5"/>
  <c r="W1530" i="5"/>
  <c r="W547" i="5"/>
  <c r="W1773" i="5"/>
  <c r="W1579" i="5"/>
  <c r="W257" i="5"/>
  <c r="W1959" i="5"/>
  <c r="W1683" i="5"/>
  <c r="W1963" i="5"/>
  <c r="W1091" i="5"/>
  <c r="W1518" i="5"/>
  <c r="W738" i="5"/>
  <c r="W752" i="5"/>
  <c r="W304" i="5"/>
  <c r="W723" i="5"/>
  <c r="W694" i="5"/>
  <c r="W1081" i="5"/>
  <c r="W1394" i="5"/>
  <c r="W1008" i="5"/>
  <c r="W850" i="5"/>
  <c r="W543" i="5"/>
  <c r="W1020" i="5"/>
  <c r="W813" i="5"/>
  <c r="W1140" i="5"/>
  <c r="W442" i="5"/>
  <c r="W1763" i="5"/>
  <c r="W1035" i="5"/>
  <c r="W1495" i="5"/>
  <c r="W898" i="5"/>
  <c r="W1594" i="5"/>
  <c r="W423" i="5"/>
  <c r="W1916" i="5"/>
  <c r="W1217" i="5"/>
  <c r="W851" i="5"/>
  <c r="W79" i="5"/>
  <c r="W897" i="5"/>
  <c r="W77" i="5"/>
  <c r="W1634" i="5"/>
  <c r="W1378" i="5"/>
  <c r="W1965" i="5"/>
  <c r="W369" i="5"/>
  <c r="W1069" i="5"/>
  <c r="W540" i="5"/>
  <c r="W1158" i="5"/>
  <c r="W783" i="5"/>
  <c r="W1756" i="5"/>
  <c r="W1325" i="5"/>
  <c r="W1604" i="5"/>
  <c r="W1172" i="5"/>
  <c r="W325" i="5"/>
  <c r="W1027" i="5"/>
  <c r="W399" i="5"/>
  <c r="W625" i="5"/>
  <c r="W1306" i="5"/>
  <c r="W1630" i="5"/>
  <c r="W491" i="5"/>
  <c r="W993" i="5"/>
  <c r="W1284" i="5"/>
  <c r="W198" i="5"/>
  <c r="W1286" i="5"/>
  <c r="W400" i="5"/>
  <c r="W1874" i="5"/>
  <c r="W1187" i="5"/>
  <c r="W1957" i="5"/>
  <c r="W1071" i="5"/>
  <c r="W628" i="5"/>
  <c r="W1157" i="5"/>
  <c r="W1807" i="5"/>
  <c r="W199" i="5"/>
  <c r="W1679" i="5"/>
  <c r="W1469" i="5"/>
  <c r="W1005" i="5"/>
  <c r="W68" i="5"/>
  <c r="W331" i="5"/>
  <c r="W1730" i="5"/>
  <c r="W1003" i="5"/>
  <c r="W696" i="5"/>
  <c r="W1501" i="5"/>
  <c r="W316" i="5"/>
  <c r="W294" i="5"/>
  <c r="W123" i="5"/>
  <c r="W624" i="5"/>
  <c r="W438" i="5"/>
  <c r="W847" i="5"/>
  <c r="W487" i="5"/>
  <c r="W427" i="5"/>
  <c r="W418" i="5"/>
  <c r="W1166" i="5"/>
  <c r="W537" i="5"/>
  <c r="W434" i="5"/>
  <c r="W380" i="5"/>
  <c r="W686" i="5"/>
  <c r="W1466" i="5"/>
  <c r="W1561" i="5"/>
  <c r="W569" i="5"/>
  <c r="W290" i="5"/>
  <c r="W1921" i="5"/>
  <c r="W1239" i="5"/>
  <c r="W1675" i="5"/>
  <c r="W1507" i="5"/>
  <c r="W748" i="5"/>
  <c r="W1718" i="5"/>
  <c r="W1596" i="5"/>
  <c r="W1314" i="5"/>
  <c r="W978" i="5"/>
  <c r="W1676" i="5"/>
  <c r="W663" i="5"/>
  <c r="W432" i="5"/>
  <c r="W371" i="5"/>
  <c r="W1597" i="5"/>
  <c r="W1619" i="5"/>
  <c r="W1923" i="5"/>
  <c r="W530" i="5"/>
  <c r="W1680" i="5"/>
  <c r="W1725" i="5"/>
  <c r="W1496" i="5"/>
  <c r="W1228" i="5"/>
  <c r="W1526" i="5"/>
  <c r="W1712" i="5"/>
  <c r="W689" i="5"/>
  <c r="W1609" i="5"/>
  <c r="W930" i="5"/>
  <c r="W265" i="5"/>
  <c r="W1880" i="5"/>
  <c r="W1376" i="5"/>
  <c r="W1194" i="5"/>
  <c r="W1022" i="5"/>
  <c r="W1568" i="5"/>
  <c r="W1462" i="5"/>
  <c r="W1347" i="5"/>
  <c r="W1459" i="5"/>
  <c r="W1034" i="5"/>
  <c r="W1343" i="5"/>
  <c r="W612" i="5"/>
  <c r="W1876" i="5"/>
  <c r="W1490" i="5"/>
  <c r="W895" i="5"/>
  <c r="W1567" i="5"/>
  <c r="W1832" i="5"/>
  <c r="W1621" i="5"/>
  <c r="W992" i="5"/>
  <c r="W1563" i="5"/>
  <c r="W1575" i="5"/>
  <c r="W281" i="5"/>
  <c r="W1342" i="5"/>
  <c r="W814" i="5"/>
  <c r="W942" i="5"/>
  <c r="W731" i="5"/>
  <c r="W445" i="5"/>
  <c r="W984" i="5"/>
  <c r="W1967" i="5"/>
  <c r="W1583" i="5"/>
  <c r="W1805" i="5"/>
  <c r="W500" i="5"/>
  <c r="W1122" i="5"/>
  <c r="W1716" i="5"/>
  <c r="W303" i="5"/>
  <c r="W1616" i="5"/>
  <c r="W563" i="5"/>
  <c r="W573" i="5"/>
  <c r="W1798" i="5"/>
  <c r="W1192" i="5"/>
  <c r="W525" i="5"/>
  <c r="W695" i="5"/>
  <c r="W1369" i="5"/>
  <c r="W1316" i="5"/>
  <c r="W896" i="5"/>
  <c r="W1411" i="5"/>
  <c r="W414" i="5"/>
  <c r="W1179" i="5"/>
  <c r="W363" i="5"/>
  <c r="W274" i="5"/>
  <c r="W1728" i="5"/>
  <c r="W834" i="5"/>
  <c r="W742" i="5"/>
  <c r="W1687" i="5"/>
  <c r="W1242" i="5"/>
  <c r="W209" i="5"/>
  <c r="W1159" i="5"/>
  <c r="W1628" i="5"/>
  <c r="W1355" i="5"/>
  <c r="W1329" i="5"/>
  <c r="W249" i="5"/>
  <c r="W44" i="5"/>
  <c r="W1317" i="5"/>
  <c r="W1448" i="5"/>
  <c r="W1260" i="5"/>
  <c r="W741" i="5"/>
  <c r="W1624" i="5"/>
  <c r="W1051" i="5"/>
  <c r="W1060" i="5"/>
  <c r="W1024" i="5"/>
  <c r="W1062" i="5"/>
  <c r="W1025" i="5"/>
  <c r="W391" i="5"/>
  <c r="W1727" i="5"/>
  <c r="W1433" i="5"/>
  <c r="W1494" i="5"/>
  <c r="W1288" i="5"/>
  <c r="W1056" i="5"/>
  <c r="W1434" i="5"/>
  <c r="W247" i="5"/>
  <c r="W1752" i="5"/>
  <c r="W454" i="5"/>
  <c r="W1119" i="5"/>
  <c r="W808" i="5"/>
  <c r="W806" i="5"/>
  <c r="W1521" i="5"/>
  <c r="W907" i="5"/>
  <c r="W488" i="5"/>
  <c r="W657" i="5"/>
  <c r="W1545" i="5"/>
  <c r="W288" i="5"/>
  <c r="W1483" i="5"/>
  <c r="W483" i="5"/>
  <c r="W601" i="5"/>
  <c r="W1398" i="5"/>
  <c r="W372" i="5"/>
  <c r="W1225" i="5"/>
  <c r="W1348" i="5"/>
  <c r="W1337" i="5"/>
  <c r="W558" i="5"/>
  <c r="W239" i="5"/>
  <c r="W1085" i="5"/>
  <c r="W520" i="5"/>
  <c r="W846" i="5"/>
  <c r="W111" i="5"/>
  <c r="W1000" i="5"/>
  <c r="W1611" i="5"/>
  <c r="W1836" i="5"/>
  <c r="W905" i="5"/>
  <c r="W1508" i="5"/>
  <c r="W351" i="5"/>
  <c r="W446" i="5"/>
  <c r="W1564" i="5"/>
  <c r="W1090" i="5"/>
  <c r="W34" i="5"/>
  <c r="W358" i="5"/>
  <c r="W1164" i="5"/>
  <c r="W195" i="5"/>
  <c r="W1468" i="5"/>
  <c r="W499" i="5"/>
  <c r="W190" i="5"/>
  <c r="W1674" i="5"/>
  <c r="W863" i="5"/>
  <c r="W301" i="5"/>
  <c r="W772" i="5"/>
  <c r="W833" i="5"/>
  <c r="W1321" i="5"/>
  <c r="W37" i="5"/>
  <c r="W1212" i="5"/>
  <c r="W1562" i="5"/>
  <c r="W443" i="5"/>
  <c r="W1587" i="5"/>
  <c r="W377" i="5"/>
  <c r="W1277" i="5"/>
  <c r="W1222" i="5"/>
  <c r="W1612" i="5"/>
  <c r="W1100" i="5"/>
  <c r="W65" i="5"/>
  <c r="W1421" i="5"/>
  <c r="W1118" i="5"/>
  <c r="W619" i="5"/>
  <c r="W1291" i="5"/>
  <c r="W1550" i="5"/>
  <c r="W39" i="5"/>
  <c r="W1320" i="5"/>
  <c r="W273" i="5"/>
  <c r="W773" i="5"/>
  <c r="W521" i="5"/>
  <c r="W404" i="5"/>
  <c r="W42" i="5"/>
  <c r="W648" i="5"/>
  <c r="W824" i="5"/>
  <c r="W816" i="5"/>
  <c r="W1209" i="5"/>
  <c r="W821" i="5"/>
  <c r="W523" i="5"/>
  <c r="W541" i="5"/>
  <c r="W903" i="5"/>
  <c r="W1422" i="5"/>
  <c r="W1539" i="5"/>
  <c r="W1384" i="5"/>
  <c r="W1111" i="5"/>
  <c r="W1138" i="5"/>
  <c r="W1512" i="5"/>
  <c r="W347" i="5"/>
  <c r="W259" i="5"/>
  <c r="W492" i="5"/>
  <c r="W534" i="5"/>
  <c r="W1258" i="5"/>
  <c r="W1600" i="5"/>
  <c r="W750" i="5"/>
  <c r="W192" i="5"/>
  <c r="W1205" i="5"/>
  <c r="W1121" i="5"/>
  <c r="W25" i="5"/>
  <c r="W1928" i="5"/>
  <c r="W1030" i="5"/>
  <c r="W604" i="5"/>
  <c r="W334" i="5"/>
  <c r="W1240" i="5"/>
  <c r="W626" i="5"/>
  <c r="W1177" i="5"/>
  <c r="W852" i="5"/>
  <c r="W297" i="5"/>
  <c r="W1248" i="5"/>
  <c r="W1437" i="5"/>
  <c r="W1079" i="5"/>
  <c r="W932" i="5"/>
  <c r="W1713" i="5"/>
  <c r="W1513" i="5"/>
  <c r="W1889" i="5"/>
  <c r="W127" i="5"/>
  <c r="W1504" i="5"/>
  <c r="W1581" i="5"/>
  <c r="W1297" i="5"/>
  <c r="W394" i="5"/>
  <c r="W781" i="5"/>
  <c r="W436" i="5"/>
  <c r="W1040" i="5"/>
  <c r="W420" i="5"/>
  <c r="W566" i="5"/>
  <c r="W1520" i="5"/>
  <c r="W986" i="5"/>
  <c r="W1560" i="5"/>
  <c r="W1918" i="5"/>
  <c r="W1606" i="5"/>
  <c r="W659" i="5"/>
  <c r="W1640" i="5"/>
  <c r="W644" i="5"/>
  <c r="W1077" i="5"/>
  <c r="W320" i="5"/>
  <c r="W1509" i="5"/>
  <c r="W1493" i="5"/>
  <c r="W974" i="5"/>
  <c r="W1714" i="5"/>
  <c r="W830" i="5"/>
  <c r="W1414" i="5"/>
  <c r="W1755" i="5"/>
  <c r="W494" i="5"/>
  <c r="W1689" i="5"/>
  <c r="W490" i="5"/>
  <c r="W622" i="5"/>
  <c r="W1041" i="5"/>
  <c r="W1592" i="5"/>
  <c r="W275" i="5"/>
  <c r="W1534" i="5"/>
  <c r="W1670" i="5"/>
  <c r="W1761" i="5"/>
  <c r="W701" i="5"/>
  <c r="W600" i="5"/>
  <c r="W1386" i="5"/>
  <c r="W1635" i="5"/>
  <c r="W1149" i="5"/>
  <c r="W1054" i="5"/>
  <c r="W1723" i="5"/>
  <c r="W1367" i="5"/>
  <c r="W970" i="5"/>
  <c r="W828" i="5"/>
  <c r="W1580" i="5"/>
  <c r="W1428" i="5"/>
  <c r="W1444" i="5"/>
  <c r="W1514" i="5"/>
  <c r="W575" i="5"/>
  <c r="W561" i="5"/>
  <c r="W699" i="5"/>
  <c r="W389" i="5"/>
  <c r="W1300" i="5"/>
  <c r="W1536" i="5"/>
  <c r="W350" i="5"/>
  <c r="W200" i="5"/>
  <c r="W906" i="5"/>
  <c r="W1764" i="5"/>
  <c r="W1885" i="5"/>
  <c r="W1532" i="5"/>
  <c r="W1432" i="5"/>
  <c r="W782" i="5"/>
  <c r="W1523" i="5"/>
  <c r="W357" i="5"/>
  <c r="W407" i="5"/>
  <c r="W1799" i="5"/>
  <c r="W1232" i="5"/>
  <c r="W1535" i="5"/>
  <c r="W1452" i="5"/>
  <c r="W1010" i="5"/>
  <c r="W651" i="5"/>
  <c r="W1173" i="5"/>
  <c r="W258" i="5"/>
  <c r="W1840" i="5"/>
  <c r="W114" i="5"/>
  <c r="W1162" i="5"/>
  <c r="W1976" i="5"/>
  <c r="W629" i="5"/>
  <c r="W289" i="5"/>
  <c r="W1141" i="5"/>
  <c r="W208" i="5"/>
  <c r="W1417" i="5"/>
  <c r="W652" i="5"/>
  <c r="W1555" i="5"/>
  <c r="W1450" i="5"/>
  <c r="X2" i="5"/>
  <c r="W544" i="5"/>
  <c r="W1130" i="5"/>
  <c r="W605" i="5"/>
  <c r="W1585" i="5"/>
  <c r="W973" i="5"/>
  <c r="W645" i="5"/>
  <c r="W1036" i="5"/>
  <c r="W295" i="5"/>
  <c r="W1404" i="5"/>
  <c r="W392" i="5"/>
  <c r="W611" i="5"/>
  <c r="W85" i="5"/>
  <c r="W1524" i="5"/>
  <c r="W901" i="5"/>
  <c r="W856" i="5"/>
  <c r="W1109" i="5"/>
  <c r="W113" i="5"/>
  <c r="W1684" i="5"/>
  <c r="W1446" i="5"/>
  <c r="W1357" i="5"/>
  <c r="W1046" i="5"/>
  <c r="W727" i="5"/>
  <c r="W608" i="5"/>
  <c r="W230" i="5"/>
  <c r="W1803" i="5"/>
  <c r="W1412" i="5"/>
  <c r="W1013" i="5"/>
  <c r="W161" i="5"/>
  <c r="W734" i="5"/>
  <c r="W70" i="5"/>
  <c r="W971" i="5"/>
  <c r="W1480" i="5"/>
  <c r="W322" i="5"/>
  <c r="W1800" i="5"/>
  <c r="W1794" i="5"/>
  <c r="W1919" i="5"/>
  <c r="W1390" i="5"/>
  <c r="W1359" i="5"/>
  <c r="W338" i="5"/>
  <c r="W705" i="5"/>
  <c r="W1650" i="5"/>
  <c r="W1622" i="5"/>
  <c r="W41" i="5"/>
  <c r="W849" i="5"/>
  <c r="W1547" i="5"/>
  <c r="W545" i="5"/>
  <c r="W1183" i="5"/>
  <c r="W284" i="5"/>
  <c r="W733" i="5"/>
  <c r="W1541" i="5"/>
  <c r="W365" i="5"/>
  <c r="W559" i="5"/>
  <c r="W1083" i="5"/>
  <c r="W946" i="5"/>
  <c r="W1765" i="5"/>
  <c r="W1170" i="5"/>
  <c r="W1720" i="5"/>
  <c r="W1310" i="5"/>
  <c r="W1074" i="5"/>
  <c r="W1124" i="5"/>
  <c r="W160" i="5"/>
  <c r="W1049" i="5"/>
  <c r="W1877" i="5"/>
  <c r="W32" i="5"/>
  <c r="W441" i="5"/>
  <c r="W26" i="5"/>
  <c r="W975" i="5"/>
  <c r="W1681" i="5"/>
  <c r="W542" i="5"/>
  <c r="W505" i="5"/>
  <c r="W934" i="5"/>
  <c r="W832" i="5"/>
  <c r="W1802" i="5"/>
  <c r="W969" i="5"/>
  <c r="W812" i="5"/>
  <c r="W321" i="5"/>
  <c r="W1505" i="5"/>
  <c r="W1148" i="5"/>
  <c r="W201" i="5"/>
  <c r="W1968" i="5"/>
  <c r="W1894" i="5"/>
  <c r="W688" i="5"/>
  <c r="W385" i="5"/>
  <c r="W1057" i="5"/>
  <c r="W1837" i="5"/>
  <c r="W352" i="5"/>
  <c r="W1962" i="5"/>
  <c r="W1471" i="5"/>
  <c r="W405" i="5"/>
  <c r="W643" i="5"/>
  <c r="W440" i="5"/>
  <c r="W194" i="5"/>
  <c r="W1710" i="5"/>
  <c r="W234" i="5"/>
  <c r="W1502" i="5"/>
  <c r="W424" i="5"/>
  <c r="W349" i="5"/>
  <c r="W1344" i="5"/>
  <c r="W1396" i="5"/>
  <c r="W425" i="5"/>
  <c r="W1053" i="5"/>
  <c r="W1349" i="5"/>
  <c r="W1037" i="5"/>
  <c r="W1142" i="5"/>
  <c r="W889" i="5"/>
  <c r="W690" i="5"/>
  <c r="W1595" i="5"/>
  <c r="W1029" i="5"/>
  <c r="W429" i="5"/>
  <c r="W489" i="5"/>
  <c r="W1623" i="5"/>
  <c r="W232" i="5"/>
  <c r="W945" i="5"/>
  <c r="W997" i="5"/>
  <c r="W1076" i="5"/>
  <c r="W242" i="5"/>
  <c r="W191" i="5"/>
  <c r="W861" i="5"/>
  <c r="W854" i="5"/>
  <c r="W1104" i="5"/>
  <c r="W1529" i="5"/>
  <c r="W709" i="5"/>
  <c r="W1618" i="5"/>
  <c r="W564" i="5"/>
  <c r="W1543" i="5"/>
  <c r="W1873" i="5"/>
  <c r="W1181" i="5"/>
  <c r="W1849" i="5"/>
  <c r="W1383" i="5"/>
  <c r="W1031" i="5"/>
  <c r="W1806" i="5"/>
  <c r="W1302" i="5"/>
  <c r="W995" i="5"/>
  <c r="W1382" i="5"/>
  <c r="W269" i="5"/>
  <c r="W1236" i="5"/>
  <c r="W1426" i="5"/>
  <c r="W1098" i="5"/>
  <c r="W1144" i="5"/>
  <c r="W1627" i="5"/>
  <c r="W1637" i="5"/>
  <c r="W1230" i="5"/>
  <c r="W1294" i="5"/>
  <c r="W204" i="5"/>
  <c r="W938" i="5"/>
  <c r="W1565" i="5"/>
  <c r="W1429" i="5"/>
  <c r="W579" i="5"/>
  <c r="W361" i="5"/>
  <c r="W1467" i="5"/>
  <c r="W988" i="5"/>
  <c r="W1065" i="5"/>
  <c r="W538" i="5"/>
  <c r="W1510" i="5"/>
  <c r="W1120" i="5"/>
  <c r="W1093" i="5"/>
  <c r="W1373" i="5"/>
  <c r="W1253" i="5"/>
  <c r="W887" i="5"/>
  <c r="W647" i="5"/>
  <c r="W603" i="5"/>
  <c r="W360" i="5"/>
  <c r="W1150" i="5"/>
  <c r="W1259" i="5"/>
  <c r="W346" i="5"/>
  <c r="W768" i="5"/>
  <c r="W310" i="5"/>
  <c r="W1221" i="5"/>
  <c r="W641" i="5"/>
  <c r="W1476" i="5"/>
  <c r="W1095" i="5"/>
  <c r="W685" i="5"/>
  <c r="W1105" i="5"/>
  <c r="W1223" i="5"/>
  <c r="W66" i="5"/>
  <c r="W1143" i="5"/>
  <c r="W845" i="5"/>
  <c r="W1356" i="5"/>
  <c r="W147" i="5"/>
  <c r="W1028" i="5"/>
  <c r="W398" i="5"/>
  <c r="W776" i="5"/>
  <c r="W687" i="5"/>
  <c r="W410" i="5"/>
  <c r="W646" i="5"/>
  <c r="W337" i="5"/>
  <c r="W1474" i="5"/>
  <c r="W737" i="5"/>
  <c r="W379" i="5"/>
  <c r="W864" i="5"/>
  <c r="W486" i="5"/>
  <c r="W1721" i="5"/>
  <c r="W710" i="5"/>
  <c r="W1092" i="5"/>
  <c r="W1766" i="5"/>
  <c r="W80" i="5"/>
  <c r="W865" i="5"/>
  <c r="W711" i="5"/>
  <c r="W522" i="5"/>
  <c r="W568" i="5"/>
  <c r="W893" i="5"/>
  <c r="W1290" i="5"/>
  <c r="W655" i="5"/>
  <c r="W1937" i="5"/>
  <c r="W1313" i="5"/>
  <c r="W609" i="5"/>
  <c r="W697" i="5"/>
  <c r="W1415" i="5"/>
  <c r="W495" i="5"/>
  <c r="W1331" i="5"/>
  <c r="W272" i="5"/>
  <c r="W148" i="5"/>
  <c r="W1353" i="5"/>
  <c r="W30" i="5"/>
  <c r="W1333" i="5"/>
  <c r="W268" i="5"/>
  <c r="W390" i="5"/>
  <c r="W280" i="5"/>
  <c r="W751" i="5"/>
  <c r="W1834" i="5"/>
  <c r="W1182" i="5"/>
  <c r="W1691" i="5"/>
  <c r="W1454" i="5"/>
  <c r="W197" i="5"/>
  <c r="W1768" i="5"/>
  <c r="W1245" i="5"/>
  <c r="W1160" i="5"/>
  <c r="W207" i="5"/>
  <c r="W1890" i="5"/>
  <c r="W477" i="5"/>
  <c r="W287" i="5"/>
  <c r="W1617" i="5"/>
  <c r="W156" i="5"/>
  <c r="W1315" i="5"/>
  <c r="W1330" i="5"/>
  <c r="W1061" i="5"/>
  <c r="W1201" i="5"/>
  <c r="W1644" i="5"/>
  <c r="W1246" i="5"/>
  <c r="W769" i="5"/>
  <c r="W1552" i="5"/>
  <c r="W253" i="5"/>
  <c r="W428" i="5"/>
  <c r="W1762" i="5"/>
  <c r="W1519" i="5"/>
  <c r="W989" i="5"/>
  <c r="W1293" i="5"/>
  <c r="W1601" i="5"/>
  <c r="W1933" i="5"/>
  <c r="W1161" i="5"/>
  <c r="W1195" i="5"/>
  <c r="W1134" i="5"/>
  <c r="W482" i="5"/>
  <c r="W1631" i="5"/>
  <c r="W1971" i="5"/>
  <c r="W526" i="5"/>
  <c r="W1603" i="5"/>
  <c r="W1224" i="5"/>
  <c r="W1586" i="5"/>
  <c r="W1408" i="5"/>
  <c r="W1973" i="5"/>
  <c r="W206" i="5"/>
  <c r="W1610" i="5"/>
  <c r="W1014" i="5"/>
  <c r="W1169" i="5"/>
  <c r="W1478" i="5"/>
  <c r="W1593" i="5"/>
  <c r="W1793" i="5"/>
  <c r="W116" i="5"/>
  <c r="W1023" i="5"/>
  <c r="W1312" i="5"/>
  <c r="W149" i="5"/>
  <c r="W1153" i="5"/>
  <c r="W1399" i="5"/>
  <c r="W1220" i="5"/>
  <c r="W1503" i="5"/>
  <c r="W1538" i="5"/>
  <c r="W1002" i="5"/>
  <c r="W1420" i="5"/>
  <c r="W1584" i="5"/>
  <c r="W1795" i="5"/>
  <c r="W1934" i="5"/>
  <c r="W396" i="5"/>
  <c r="W117" i="5"/>
  <c r="W370" i="5"/>
  <c r="W189" i="5"/>
  <c r="W1485" i="5"/>
  <c r="W1016" i="5"/>
  <c r="W576" i="5"/>
  <c r="W356" i="5"/>
  <c r="W1097" i="5"/>
  <c r="W1453" i="5"/>
  <c r="W1151" i="5"/>
  <c r="W1810" i="5"/>
  <c r="W245" i="5"/>
  <c r="W536" i="5"/>
  <c r="W702" i="5"/>
  <c r="W1759" i="5"/>
  <c r="W681" i="5"/>
  <c r="W746" i="5"/>
  <c r="W244" i="5"/>
  <c r="W1377" i="5"/>
  <c r="W1614" i="5"/>
  <c r="W312" i="5"/>
  <c r="W299" i="5"/>
  <c r="W1152" i="5"/>
  <c r="W1605" i="5"/>
  <c r="W302" i="5"/>
  <c r="W411" i="5"/>
  <c r="W1964" i="5"/>
  <c r="W1137" i="5"/>
  <c r="W319" i="5"/>
  <c r="W1722" i="5"/>
  <c r="W1305" i="5"/>
  <c r="W367" i="5"/>
  <c r="W1038" i="5"/>
  <c r="W73" i="5"/>
  <c r="W1475" i="5"/>
  <c r="W1753" i="5"/>
  <c r="W1797" i="5"/>
  <c r="W435" i="5"/>
  <c r="W827" i="5"/>
  <c r="W1064" i="5"/>
  <c r="W1528" i="5"/>
  <c r="W233" i="5"/>
  <c r="W317" i="5"/>
  <c r="W1103" i="5"/>
  <c r="W1591" i="5"/>
  <c r="W1431" i="5"/>
  <c r="W1001" i="5"/>
  <c r="W616" i="5"/>
  <c r="W193" i="5"/>
  <c r="W627" i="5"/>
  <c r="W899" i="5"/>
  <c r="W1409" i="5"/>
  <c r="W1165" i="5"/>
  <c r="W1251" i="5"/>
  <c r="W1265" i="5"/>
  <c r="W891" i="5"/>
  <c r="W1479" i="5"/>
  <c r="W1410" i="5"/>
  <c r="W1961" i="5"/>
  <c r="W298" i="5"/>
  <c r="W29" i="5"/>
  <c r="W618" i="5"/>
  <c r="W305" i="5"/>
  <c r="W1276" i="5"/>
  <c r="W1929" i="5"/>
  <c r="W1647" i="5"/>
  <c r="W1252" i="5"/>
  <c r="W1688" i="5"/>
  <c r="W503" i="5"/>
  <c r="W1389" i="5"/>
  <c r="W417" i="5"/>
  <c r="W1427" i="5"/>
  <c r="W570" i="5"/>
  <c r="W167" i="5"/>
  <c r="W1338" i="5"/>
  <c r="W35" i="5"/>
  <c r="W484" i="5"/>
  <c r="W1247" i="5"/>
  <c r="W1287" i="5"/>
  <c r="W1883" i="5"/>
  <c r="W807" i="5"/>
  <c r="W340" i="5"/>
  <c r="W1364" i="5"/>
  <c r="W1847" i="5"/>
  <c r="W401" i="5"/>
  <c r="W1796" i="5"/>
  <c r="W279" i="5"/>
  <c r="W613" i="5"/>
  <c r="W607" i="5"/>
  <c r="W1381" i="5"/>
  <c r="W764" i="5"/>
  <c r="W1269" i="5"/>
  <c r="W1059" i="5"/>
  <c r="W1174" i="5"/>
  <c r="W519" i="5"/>
  <c r="W1540" i="5"/>
  <c r="W1379" i="5"/>
  <c r="W1262" i="5"/>
  <c r="W780" i="5"/>
  <c r="W375" i="5"/>
  <c r="W1043" i="5"/>
  <c r="W729" i="5"/>
  <c r="W453" i="5"/>
  <c r="W1891" i="5"/>
  <c r="W341" i="5"/>
  <c r="W602" i="5"/>
  <c r="W362" i="5"/>
  <c r="W1019" i="5"/>
  <c r="W496" i="5"/>
  <c r="W1070" i="5"/>
  <c r="W431" i="5"/>
  <c r="W1307" i="5"/>
  <c r="W614" i="5"/>
  <c r="W1464" i="5"/>
  <c r="W122" i="5"/>
  <c r="W1075" i="5"/>
  <c r="W1833" i="5"/>
  <c r="W366" i="5"/>
  <c r="W1855" i="5"/>
  <c r="W1203" i="5"/>
  <c r="W1264" i="5"/>
  <c r="W69" i="5"/>
  <c r="W1115" i="5"/>
  <c r="W937" i="5"/>
  <c r="W1925" i="5"/>
  <c r="W336" i="5"/>
  <c r="W1711" i="5"/>
  <c r="W1298" i="5"/>
  <c r="W1178" i="5"/>
  <c r="W1340" i="5"/>
  <c r="W348" i="5"/>
  <c r="W1185" i="5"/>
  <c r="W1147" i="5"/>
  <c r="W1126" i="5"/>
  <c r="W1004" i="5"/>
  <c r="W1256" i="5"/>
  <c r="W1403" i="5"/>
  <c r="W433" i="5"/>
  <c r="W862" i="5"/>
  <c r="W1544" i="5"/>
  <c r="W282" i="5"/>
  <c r="W1048" i="5"/>
  <c r="W1335" i="5"/>
  <c r="W1199" i="5"/>
  <c r="W1283" i="5"/>
  <c r="W820" i="5"/>
  <c r="W388" i="5"/>
  <c r="W1139" i="5"/>
  <c r="W1163" i="5"/>
  <c r="W82" i="5"/>
  <c r="W1577" i="5"/>
  <c r="W825" i="5"/>
  <c r="W118" i="5"/>
  <c r="W373" i="5"/>
  <c r="W1686" i="5"/>
  <c r="W314" i="5"/>
  <c r="W478" i="5"/>
  <c r="W241" i="5"/>
  <c r="W335" i="5"/>
  <c r="W1336" i="5"/>
  <c r="W1750" i="5"/>
  <c r="W1920" i="5"/>
  <c r="W819" i="5"/>
  <c r="W1646" i="5"/>
  <c r="W1413" i="5"/>
  <c r="W112" i="5"/>
  <c r="W1190" i="5"/>
  <c r="W815" i="5"/>
  <c r="W866" i="5"/>
  <c r="W664" i="5"/>
  <c r="W1850" i="5"/>
  <c r="W84" i="5"/>
  <c r="W1304" i="5"/>
  <c r="W1557" i="5"/>
  <c r="W529" i="5"/>
  <c r="W904" i="5"/>
  <c r="W1273" i="5"/>
  <c r="W1671" i="5"/>
  <c r="W1486" i="5"/>
  <c r="W271" i="5"/>
  <c r="W1757" i="5"/>
  <c r="W1405" i="5"/>
  <c r="W45" i="5"/>
  <c r="W972" i="5"/>
  <c r="W661" i="5"/>
  <c r="W1574" i="5"/>
  <c r="W342" i="5"/>
  <c r="W40" i="5"/>
  <c r="W1107" i="5"/>
  <c r="W1146" i="5"/>
  <c r="W818" i="5"/>
  <c r="W1006" i="5"/>
  <c r="W1472" i="5"/>
  <c r="W1969" i="5"/>
  <c r="W1033" i="5"/>
  <c r="W1498" i="5"/>
  <c r="W353" i="5"/>
  <c r="W650" i="5"/>
  <c r="W28" i="5"/>
  <c r="W766" i="5"/>
  <c r="W1088" i="5"/>
  <c r="W1497" i="5"/>
  <c r="W1295" i="5"/>
  <c r="W1500" i="5"/>
  <c r="W572" i="5"/>
  <c r="W728" i="5"/>
  <c r="W1726" i="5"/>
  <c r="W1391" i="5"/>
  <c r="W1135" i="5"/>
  <c r="W848" i="5"/>
  <c r="W36" i="5"/>
  <c r="W1131" i="5"/>
  <c r="W1893" i="5"/>
  <c r="W1099" i="5"/>
  <c r="W163" i="5"/>
  <c r="W1254" i="5"/>
  <c r="W1397" i="5"/>
  <c r="W202" i="5"/>
  <c r="W1732" i="5"/>
  <c r="W1931" i="5"/>
  <c r="W27" i="5"/>
  <c r="W985" i="5"/>
  <c r="W1292" i="5"/>
  <c r="W1838" i="5"/>
  <c r="W355" i="5"/>
  <c r="W1080" i="5"/>
  <c r="W1128" i="5"/>
  <c r="W1200" i="5"/>
  <c r="W313" i="5"/>
  <c r="W1972" i="5"/>
  <c r="W1491" i="5"/>
  <c r="W1589" i="5"/>
  <c r="W1235" i="5"/>
  <c r="W1113" i="5"/>
  <c r="W1368" i="5"/>
  <c r="W452" i="5"/>
  <c r="W109" i="5"/>
  <c r="W1846" i="5"/>
  <c r="W1365" i="5"/>
  <c r="W1841" i="5"/>
  <c r="W1678" i="5"/>
  <c r="W250" i="5"/>
  <c r="W939" i="5"/>
  <c r="W168" i="5"/>
  <c r="W1884" i="5"/>
  <c r="W24" i="5"/>
  <c r="W252" i="5"/>
  <c r="W929" i="5"/>
  <c r="W108" i="5"/>
  <c r="W1250" i="5"/>
  <c r="W1339" i="5"/>
  <c r="W165" i="5"/>
  <c r="W1791" i="5"/>
  <c r="W1852" i="5"/>
  <c r="W1926" i="5"/>
  <c r="W1425" i="5"/>
  <c r="W416" i="5"/>
  <c r="W1289" i="5"/>
  <c r="W1197" i="5"/>
  <c r="W306" i="5"/>
  <c r="W1522" i="5"/>
  <c r="W1613" i="5"/>
  <c r="W1188" i="5"/>
  <c r="W162" i="5"/>
  <c r="W448" i="5"/>
  <c r="W1341" i="5"/>
  <c r="W449" i="5"/>
  <c r="W1176" i="5"/>
  <c r="W1358" i="5"/>
  <c r="W999" i="5"/>
  <c r="W364" i="5"/>
  <c r="W1402" i="5"/>
  <c r="W1206" i="5"/>
  <c r="W107" i="5"/>
  <c r="W422" i="5"/>
  <c r="W1322" i="5"/>
  <c r="W1301" i="5"/>
  <c r="W722" i="5"/>
  <c r="W121" i="5"/>
  <c r="W684" i="5"/>
  <c r="W493" i="5"/>
  <c r="W1558" i="5"/>
  <c r="W698" i="5"/>
  <c r="W308" i="5"/>
  <c r="W1814" i="5"/>
  <c r="W1639" i="5"/>
  <c r="W610" i="5"/>
  <c r="W332" i="5"/>
  <c r="W1717" i="5"/>
  <c r="W1645" i="5"/>
  <c r="W1632" i="5"/>
  <c r="W1482" i="5"/>
  <c r="W562" i="5"/>
  <c r="W125" i="5"/>
  <c r="W771" i="5"/>
  <c r="W1771" i="5"/>
  <c r="W763" i="5"/>
  <c r="W948" i="5"/>
  <c r="W1801" i="5"/>
  <c r="W770" i="5"/>
  <c r="W1116" i="5"/>
  <c r="W747" i="5"/>
  <c r="W413" i="5"/>
  <c r="W1271" i="5"/>
  <c r="W1227" i="5"/>
  <c r="W1882" i="5"/>
  <c r="W1449" i="5"/>
  <c r="W339" i="5"/>
  <c r="W359" i="5"/>
  <c r="W150" i="5"/>
  <c r="W1930" i="5"/>
  <c r="W1303" i="5"/>
  <c r="W1168" i="5"/>
  <c r="W1021" i="5"/>
  <c r="W1573" i="5"/>
  <c r="W1123" i="5"/>
  <c r="W1211" i="5"/>
  <c r="W1571" i="5"/>
  <c r="W264" i="5"/>
  <c r="W1219" i="5"/>
  <c r="W1208" i="5"/>
  <c r="W1266" i="5"/>
  <c r="W1154" i="5"/>
  <c r="W1184" i="5"/>
  <c r="W1556" i="5"/>
  <c r="W658" i="5"/>
  <c r="W1527" i="5"/>
  <c r="W777" i="5"/>
  <c r="W231" i="5"/>
  <c r="W1229" i="5"/>
  <c r="W767" i="5"/>
  <c r="W1553" i="5"/>
  <c r="W1542" i="5"/>
  <c r="W1842" i="5"/>
  <c r="W1458" i="5"/>
  <c r="W1380" i="5"/>
  <c r="W1285" i="5"/>
  <c r="W1423" i="5"/>
  <c r="W1578" i="5"/>
  <c r="W987" i="5"/>
  <c r="W1685" i="5"/>
  <c r="W823" i="5"/>
  <c r="W1418" i="5"/>
  <c r="W994" i="5"/>
  <c r="W1210" i="5"/>
  <c r="W481" i="5"/>
  <c r="W1156" i="5"/>
  <c r="W726" i="5"/>
  <c r="W1282" i="5"/>
  <c r="W998" i="5"/>
  <c r="W326" i="5"/>
  <c r="W656" i="5"/>
  <c r="W1063" i="5"/>
  <c r="W1629" i="5"/>
  <c r="W296" i="5"/>
  <c r="W1328" i="5"/>
  <c r="W1129" i="5"/>
  <c r="W1922" i="5"/>
  <c r="W822" i="5"/>
  <c r="W1636" i="5"/>
  <c r="W1332" i="5"/>
  <c r="W155" i="5"/>
  <c r="W1087" i="5"/>
  <c r="W1724" i="5"/>
  <c r="W1970" i="5"/>
  <c r="W1261" i="5"/>
  <c r="W615" i="5"/>
  <c r="W535" i="5"/>
  <c r="W1515" i="5"/>
  <c r="W1263" i="5"/>
  <c r="W497" i="5"/>
  <c r="W1599" i="5"/>
  <c r="W164" i="5"/>
  <c r="W1406" i="5"/>
  <c r="W1473" i="5"/>
  <c r="W804" i="5"/>
  <c r="W660" i="5"/>
  <c r="W888" i="5"/>
  <c r="W623" i="5"/>
  <c r="W784" i="5"/>
  <c r="W1455" i="5"/>
  <c r="W936" i="5"/>
  <c r="W1445" i="5"/>
  <c r="W1009" i="5"/>
  <c r="W1441" i="5"/>
  <c r="W256" i="5"/>
  <c r="W318" i="5"/>
  <c r="W1809" i="5"/>
  <c r="W1760" i="5"/>
  <c r="W941" i="5"/>
  <c r="W1068" i="5"/>
  <c r="W1839" i="5"/>
  <c r="W1370" i="5"/>
  <c r="W1770" i="5"/>
  <c r="W736" i="5"/>
  <c r="W855" i="5"/>
  <c r="W158" i="5"/>
  <c r="W152" i="5"/>
  <c r="W1626" i="5"/>
  <c r="W1451" i="5"/>
  <c r="W1374" i="5"/>
  <c r="W1094" i="5"/>
  <c r="W1354" i="5"/>
  <c r="W1754" i="5"/>
  <c r="W1465" i="5"/>
  <c r="W779" i="5"/>
  <c r="W857" i="5"/>
  <c r="W33" i="5"/>
  <c r="W248" i="5"/>
  <c r="W412" i="5"/>
  <c r="W829" i="5"/>
  <c r="W1875" i="5"/>
  <c r="W1492" i="5"/>
  <c r="W78" i="5"/>
  <c r="W900" i="5"/>
  <c r="W1447" i="5"/>
  <c r="W1072" i="5"/>
  <c r="W393" i="5"/>
  <c r="W1633" i="5"/>
  <c r="W831" i="5"/>
  <c r="W1351" i="5"/>
  <c r="W943" i="5"/>
  <c r="W419" i="5"/>
  <c r="W1915" i="5"/>
  <c r="W382" i="5"/>
  <c r="W692" i="5"/>
  <c r="W1439" i="5"/>
  <c r="W817" i="5"/>
  <c r="W940" i="5"/>
  <c r="W1435" i="5"/>
  <c r="W1202" i="5"/>
  <c r="W565" i="5"/>
  <c r="W235" i="5"/>
  <c r="W735" i="5"/>
  <c r="W1576" i="5"/>
  <c r="W354" i="5"/>
  <c r="W886" i="5"/>
  <c r="W732" i="5"/>
  <c r="W1551" i="5"/>
  <c r="W1318" i="5"/>
  <c r="W1352" i="5"/>
  <c r="W254" i="5"/>
  <c r="W236" i="5"/>
  <c r="W1935" i="5"/>
  <c r="W1548" i="5"/>
  <c r="W1296" i="5"/>
  <c r="W811" i="5"/>
  <c r="W205" i="5"/>
  <c r="W518" i="5"/>
  <c r="W1326" i="5"/>
  <c r="W1215" i="5"/>
  <c r="W291" i="5"/>
  <c r="W1488" i="5"/>
  <c r="W1101" i="5"/>
  <c r="W243" i="5"/>
  <c r="W1642" i="5"/>
  <c r="W157" i="5"/>
  <c r="W1193" i="5"/>
  <c r="W1843" i="5"/>
  <c r="W1082" i="5"/>
  <c r="W323" i="5"/>
  <c r="W1975" i="5"/>
  <c r="W1204" i="5"/>
  <c r="W276" i="5"/>
  <c r="W31" i="5"/>
  <c r="W1511" i="5"/>
  <c r="W124" i="5"/>
  <c r="W83" i="5"/>
  <c r="W430" i="5"/>
  <c r="W67" i="5"/>
  <c r="W976" i="5"/>
  <c r="W740" i="5"/>
  <c r="W1387" i="5"/>
  <c r="W188" i="5"/>
  <c r="W1017" i="5"/>
  <c r="W894" i="5"/>
  <c r="W1395" i="5"/>
  <c r="W263" i="5"/>
  <c r="W947" i="5"/>
  <c r="W1011" i="5"/>
  <c r="W1400" i="5"/>
  <c r="W1487" i="5"/>
  <c r="W730" i="5"/>
  <c r="W1457" i="5"/>
  <c r="W1958" i="5"/>
  <c r="W324" i="5"/>
  <c r="W476" i="5"/>
  <c r="W1638" i="5"/>
  <c r="W1042" i="5"/>
  <c r="W1078" i="5"/>
  <c r="W1517" i="5"/>
  <c r="W1438" i="5"/>
  <c r="W330" i="5"/>
  <c r="W378" i="5"/>
  <c r="W980" i="5"/>
  <c r="W739" i="5"/>
  <c r="W774" i="5"/>
  <c r="W1956" i="5"/>
  <c r="W1792" i="5"/>
  <c r="W266" i="5"/>
  <c r="W1012" i="5"/>
  <c r="W1881" i="5"/>
  <c r="W1279" i="5"/>
  <c r="W560" i="5"/>
  <c r="W1715" i="5"/>
  <c r="W403" i="5"/>
  <c r="W1924" i="5"/>
  <c r="W261" i="5"/>
  <c r="W277" i="5"/>
  <c r="W1018" i="5"/>
  <c r="W982" i="5"/>
  <c r="W81" i="5"/>
  <c r="W426" i="5"/>
  <c r="W286" i="5"/>
  <c r="W567" i="5"/>
  <c r="W1669" i="5"/>
  <c r="W691" i="5"/>
  <c r="W285" i="5"/>
  <c r="W1175" i="5"/>
  <c r="W1214" i="5"/>
  <c r="W1808" i="5"/>
  <c r="W853" i="5"/>
  <c r="W805" i="5"/>
  <c r="W1145" i="5"/>
  <c r="W642" i="5"/>
  <c r="W724" i="5"/>
  <c r="W421" i="5"/>
  <c r="W502" i="5"/>
  <c r="W38" i="5"/>
  <c r="W447" i="5"/>
  <c r="W858" i="5"/>
  <c r="W1007" i="5"/>
  <c r="W977" i="5"/>
  <c r="W725" i="5"/>
  <c r="W1546" i="5"/>
  <c r="W240" i="5"/>
  <c r="W1047" i="5"/>
  <c r="W1044" i="5"/>
  <c r="W384" i="5"/>
  <c r="W196" i="5"/>
  <c r="W1231" i="5"/>
  <c r="W606" i="5"/>
  <c r="W704" i="5"/>
  <c r="W653" i="5"/>
  <c r="W546" i="5"/>
  <c r="W1055" i="5"/>
  <c r="W300" i="5"/>
  <c r="W517" i="5"/>
  <c r="W1625" i="5"/>
  <c r="W533" i="5"/>
  <c r="W1436" i="5"/>
  <c r="W1171" i="5"/>
  <c r="W1045" i="5"/>
  <c r="W307" i="5"/>
  <c r="W1430" i="5"/>
  <c r="W1241" i="5"/>
  <c r="W1371" i="5"/>
  <c r="W368" i="5"/>
  <c r="W527" i="5"/>
  <c r="W311" i="5"/>
  <c r="W1917" i="5"/>
  <c r="W620" i="5"/>
  <c r="W1643" i="5"/>
  <c r="W1416" i="5"/>
  <c r="W1598" i="5"/>
  <c r="W1249" i="5"/>
  <c r="W599" i="5"/>
  <c r="W1308" i="5"/>
  <c r="W902" i="5"/>
  <c r="W1186" i="5"/>
  <c r="W810" i="5"/>
  <c r="W1257" i="5"/>
  <c r="W578" i="5"/>
  <c r="W1531" i="5"/>
  <c r="W860" i="5"/>
  <c r="W1334" i="5"/>
  <c r="W1719" i="5"/>
  <c r="W571" i="5"/>
  <c r="W1848" i="5"/>
  <c r="W890" i="5"/>
  <c r="W1133" i="5"/>
  <c r="W1590" i="5"/>
  <c r="W892" i="5"/>
  <c r="W1323" i="5"/>
  <c r="W743" i="5"/>
  <c r="W708" i="5"/>
  <c r="W1533" i="5"/>
  <c r="W574" i="5"/>
  <c r="W1767" i="5"/>
  <c r="W1955" i="5"/>
  <c r="W1892" i="5"/>
  <c r="W1086" i="5"/>
  <c r="W1327" i="5"/>
  <c r="W693" i="5"/>
  <c r="W996" i="5"/>
  <c r="W1709" i="5"/>
  <c r="W778" i="5"/>
  <c r="W577" i="5"/>
  <c r="W1345" i="5"/>
  <c r="W327" i="5"/>
  <c r="W110" i="5"/>
  <c r="W1238" i="5"/>
  <c r="W504" i="5"/>
  <c r="W1096" i="5"/>
  <c r="W1198" i="5"/>
  <c r="W809" i="5"/>
  <c r="W444" i="5"/>
  <c r="W328" i="5"/>
  <c r="W455" i="5"/>
  <c r="W1275" i="5"/>
  <c r="W1112" i="5"/>
  <c r="W1375" i="5"/>
  <c r="W1582" i="5"/>
  <c r="W1879" i="5"/>
  <c r="W409" i="5"/>
  <c r="W1463" i="5"/>
  <c r="W485" i="5"/>
  <c r="W1089" i="5"/>
  <c r="W1106" i="5"/>
  <c r="W153" i="5"/>
  <c r="W1226" i="5"/>
  <c r="W1960" i="5"/>
  <c r="W126" i="5"/>
  <c r="W262" i="5"/>
  <c r="W1851" i="5"/>
  <c r="W665" i="5"/>
  <c r="W1914" i="5"/>
  <c r="W1588" i="5"/>
  <c r="W1887" i="5"/>
  <c r="W397" i="5"/>
  <c r="W1280" i="5"/>
  <c r="W278" i="5"/>
  <c r="W1363" i="5"/>
  <c r="W1812" i="5"/>
  <c r="W1419" i="5"/>
  <c r="W682" i="5"/>
  <c r="W1117" i="5"/>
  <c r="W1268" i="5"/>
  <c r="W707" i="5"/>
  <c r="W1050" i="5"/>
  <c r="W1191" i="5"/>
  <c r="W1233" i="5"/>
  <c r="W1888" i="5"/>
  <c r="W166" i="5"/>
  <c r="W115" i="5"/>
  <c r="W968" i="5"/>
  <c r="W1052" i="5"/>
  <c r="W981" i="5"/>
  <c r="W745" i="5"/>
  <c r="W1127" i="5"/>
  <c r="W1974" i="5"/>
  <c r="W1393" i="5"/>
  <c r="W270" i="5"/>
  <c r="W1309" i="5"/>
  <c r="W1167" i="5"/>
  <c r="W1388" i="5"/>
  <c r="W1244" i="5"/>
  <c r="W74" i="5"/>
  <c r="W437" i="5"/>
  <c r="W237" i="5"/>
  <c r="U19" i="2"/>
  <c r="U116" i="2" s="1"/>
  <c r="V39" i="52"/>
  <c r="U189" i="2"/>
  <c r="U186" i="2" s="1"/>
  <c r="L14" i="12"/>
  <c r="M9" i="12" s="1"/>
  <c r="AB35" i="16"/>
  <c r="AB7" i="16"/>
  <c r="AB15" i="9"/>
  <c r="AC6" i="16"/>
  <c r="V45" i="52"/>
  <c r="V48" i="52"/>
  <c r="V40" i="52"/>
  <c r="Y16" i="9"/>
  <c r="Z37" i="16"/>
  <c r="W22" i="52"/>
  <c r="W29" i="52"/>
  <c r="W8" i="52"/>
  <c r="W16" i="52"/>
  <c r="W35" i="52"/>
  <c r="W21" i="52"/>
  <c r="W14" i="52"/>
  <c r="W15" i="52"/>
  <c r="W31" i="52"/>
  <c r="W26" i="52"/>
  <c r="W27" i="52"/>
  <c r="W6" i="52"/>
  <c r="W13" i="52"/>
  <c r="W32" i="52"/>
  <c r="W30" i="52"/>
  <c r="W36" i="52"/>
  <c r="W28" i="52"/>
  <c r="W19" i="52"/>
  <c r="W34" i="52"/>
  <c r="W33" i="52"/>
  <c r="W14" i="50"/>
  <c r="W6" i="50"/>
  <c r="AE10" i="16"/>
  <c r="AE5" i="12"/>
  <c r="AE6" i="12" s="1"/>
  <c r="V47" i="52"/>
  <c r="Z16" i="16"/>
  <c r="AA2" i="16"/>
  <c r="V28" i="2"/>
  <c r="V125" i="2" s="1"/>
  <c r="X5" i="58"/>
  <c r="X37" i="2"/>
  <c r="X134" i="2" s="1"/>
  <c r="X6" i="29"/>
  <c r="X5" i="32"/>
  <c r="X6" i="30"/>
  <c r="X5" i="31"/>
  <c r="X5" i="50"/>
  <c r="X5" i="52"/>
  <c r="X5" i="4"/>
  <c r="X6" i="28"/>
  <c r="X20" i="12"/>
  <c r="W6" i="58"/>
  <c r="W6" i="31"/>
  <c r="W30" i="32"/>
  <c r="W26" i="32"/>
  <c r="W36" i="32"/>
  <c r="W66" i="32" s="1"/>
  <c r="W6" i="32"/>
  <c r="W28" i="32"/>
  <c r="W29" i="32"/>
  <c r="W173" i="29"/>
  <c r="W21" i="50" s="1"/>
  <c r="V41" i="52"/>
  <c r="V7" i="4"/>
  <c r="V65" i="4" s="1"/>
  <c r="U69" i="4"/>
  <c r="U60" i="4"/>
  <c r="V42" i="52"/>
  <c r="W43" i="28"/>
  <c r="Y4" i="4"/>
  <c r="Y5" i="30"/>
  <c r="Y5" i="29"/>
  <c r="Y5" i="28"/>
  <c r="Y17" i="16"/>
  <c r="V13" i="32"/>
  <c r="V56" i="32" s="1"/>
  <c r="V19" i="4"/>
  <c r="U21" i="28"/>
  <c r="T40" i="28"/>
  <c r="T28" i="28"/>
  <c r="U13" i="28"/>
  <c r="V16" i="28"/>
  <c r="U15" i="28"/>
  <c r="U12" i="28"/>
  <c r="V14" i="28"/>
  <c r="V27" i="28"/>
  <c r="U51" i="30"/>
  <c r="V19" i="28"/>
  <c r="V19" i="30" s="1"/>
  <c r="U25" i="28"/>
  <c r="U26" i="28"/>
  <c r="U30" i="28"/>
  <c r="V39" i="28"/>
  <c r="V34" i="28"/>
  <c r="U24" i="28"/>
  <c r="U37" i="28"/>
  <c r="U36" i="28"/>
  <c r="AB97" i="29" l="1"/>
  <c r="AB51" i="29" s="1"/>
  <c r="V33" i="28"/>
  <c r="V33" i="30" s="1"/>
  <c r="AA2" i="4"/>
  <c r="X20" i="4"/>
  <c r="X26" i="4"/>
  <c r="X21" i="4"/>
  <c r="X22" i="4"/>
  <c r="X30" i="4"/>
  <c r="X25" i="4"/>
  <c r="X29" i="4"/>
  <c r="X27" i="4"/>
  <c r="X32" i="4"/>
  <c r="X31" i="4"/>
  <c r="X28" i="4"/>
  <c r="X23" i="4"/>
  <c r="X24" i="4"/>
  <c r="X44" i="32"/>
  <c r="X31" i="32"/>
  <c r="W27" i="32"/>
  <c r="V134" i="29"/>
  <c r="V64" i="52"/>
  <c r="V61" i="52" s="1"/>
  <c r="Z90" i="29"/>
  <c r="Z44" i="29" s="1"/>
  <c r="U49" i="29"/>
  <c r="U48" i="29" s="1"/>
  <c r="W63" i="52"/>
  <c r="W62" i="52"/>
  <c r="W53" i="52"/>
  <c r="X54" i="52"/>
  <c r="X55" i="52"/>
  <c r="V58" i="29"/>
  <c r="W102" i="29" s="1"/>
  <c r="Z9" i="16"/>
  <c r="Z49" i="6"/>
  <c r="AB98" i="29"/>
  <c r="AB52" i="29" s="1"/>
  <c r="P42" i="29"/>
  <c r="Q89" i="29"/>
  <c r="Q88" i="29" s="1"/>
  <c r="AB99" i="29"/>
  <c r="AB53" i="29" s="1"/>
  <c r="T83" i="29"/>
  <c r="T37" i="29" s="1"/>
  <c r="Y50" i="29"/>
  <c r="Z93" i="29"/>
  <c r="Z47" i="29" s="1"/>
  <c r="Z92" i="29"/>
  <c r="Z46" i="29" s="1"/>
  <c r="Z91" i="29"/>
  <c r="Z45" i="29" s="1"/>
  <c r="X40" i="2"/>
  <c r="X38" i="32"/>
  <c r="X68" i="32" s="1"/>
  <c r="X30" i="2" s="1"/>
  <c r="X127" i="2" s="1"/>
  <c r="I137" i="2"/>
  <c r="Q210" i="29"/>
  <c r="Q139" i="29"/>
  <c r="Q63" i="29"/>
  <c r="R107" i="29" s="1"/>
  <c r="R36" i="30" s="1"/>
  <c r="AN241" i="58"/>
  <c r="AQ241" i="58"/>
  <c r="AP241" i="58"/>
  <c r="AR241" i="58"/>
  <c r="AC241" i="58"/>
  <c r="AF241" i="58"/>
  <c r="AM241" i="58"/>
  <c r="AH241" i="58"/>
  <c r="AG241" i="58"/>
  <c r="AA241" i="58"/>
  <c r="AL241" i="58"/>
  <c r="AK241" i="58"/>
  <c r="AE241" i="58"/>
  <c r="AJ241" i="58"/>
  <c r="AI241" i="58"/>
  <c r="AO241" i="58"/>
  <c r="AD241" i="58"/>
  <c r="AA27" i="16"/>
  <c r="X69" i="32"/>
  <c r="X31" i="2" s="1"/>
  <c r="X128" i="2" s="1"/>
  <c r="V20" i="28"/>
  <c r="W20" i="28" s="1"/>
  <c r="X20" i="28" s="1"/>
  <c r="U20" i="30"/>
  <c r="U52" i="30" s="1"/>
  <c r="P34" i="29"/>
  <c r="Q80" i="29" s="1"/>
  <c r="Q21" i="30" s="1"/>
  <c r="P195" i="29"/>
  <c r="P191" i="29" s="1"/>
  <c r="P115" i="26" s="1"/>
  <c r="P76" i="29"/>
  <c r="P22" i="32" s="1"/>
  <c r="P124" i="29"/>
  <c r="P120" i="29" s="1"/>
  <c r="P198" i="29"/>
  <c r="P24" i="30"/>
  <c r="P56" i="30" s="1"/>
  <c r="S32" i="30"/>
  <c r="S64" i="30" s="1"/>
  <c r="T32" i="28"/>
  <c r="U18" i="28"/>
  <c r="T38" i="28"/>
  <c r="S31" i="30"/>
  <c r="S63" i="30" s="1"/>
  <c r="T31" i="28"/>
  <c r="W218" i="29"/>
  <c r="W122" i="26" s="1"/>
  <c r="W78" i="30"/>
  <c r="W34" i="31" s="1"/>
  <c r="V194" i="29"/>
  <c r="V196" i="29"/>
  <c r="U208" i="29"/>
  <c r="W207" i="29"/>
  <c r="W193" i="29"/>
  <c r="S192" i="29"/>
  <c r="R186" i="29"/>
  <c r="R204" i="29"/>
  <c r="U206" i="29"/>
  <c r="U74" i="4"/>
  <c r="V70" i="4"/>
  <c r="V66" i="4"/>
  <c r="V64" i="4" s="1"/>
  <c r="U22" i="28"/>
  <c r="U22" i="30" s="1"/>
  <c r="T54" i="30"/>
  <c r="W32" i="29"/>
  <c r="X78" i="29" s="1"/>
  <c r="V35" i="29"/>
  <c r="W81" i="29" s="1"/>
  <c r="W60" i="29"/>
  <c r="X104" i="29" s="1"/>
  <c r="U135" i="29"/>
  <c r="S121" i="29"/>
  <c r="V33" i="29"/>
  <c r="W79" i="29" s="1"/>
  <c r="R25" i="29"/>
  <c r="S71" i="29" s="1"/>
  <c r="S12" i="30" s="1"/>
  <c r="R133" i="29"/>
  <c r="R132" i="29" s="1"/>
  <c r="Q203" i="29"/>
  <c r="Q117" i="26" s="1"/>
  <c r="V125" i="29"/>
  <c r="W122" i="29"/>
  <c r="T15" i="2"/>
  <c r="T112" i="2" s="1"/>
  <c r="T1987" i="5"/>
  <c r="T1988" i="5" s="1"/>
  <c r="X44" i="28"/>
  <c r="S80" i="7"/>
  <c r="T13" i="7"/>
  <c r="T80" i="7" s="1"/>
  <c r="U61" i="29"/>
  <c r="V105" i="29" s="1"/>
  <c r="V34" i="30" s="1"/>
  <c r="U66" i="30"/>
  <c r="W136" i="29"/>
  <c r="P17" i="30"/>
  <c r="P23" i="31" s="1"/>
  <c r="S31" i="29"/>
  <c r="U59" i="29"/>
  <c r="V123" i="29"/>
  <c r="AB2" i="31"/>
  <c r="U137" i="29"/>
  <c r="R100" i="29"/>
  <c r="R24" i="32" s="1"/>
  <c r="O178" i="29"/>
  <c r="P127" i="29"/>
  <c r="S50" i="30"/>
  <c r="AK283" i="58"/>
  <c r="AS282" i="58"/>
  <c r="Q739" i="58"/>
  <c r="AA9" i="29"/>
  <c r="Z10" i="29"/>
  <c r="Z107" i="26"/>
  <c r="AA15" i="29"/>
  <c r="Z16" i="29"/>
  <c r="AB2" i="29"/>
  <c r="AC97" i="29" s="1"/>
  <c r="AC51" i="29" s="1"/>
  <c r="AA183" i="29"/>
  <c r="AA18" i="29"/>
  <c r="AA21" i="29" s="1"/>
  <c r="Z176" i="29"/>
  <c r="Z175" i="29"/>
  <c r="Z19" i="29"/>
  <c r="Z174" i="29" s="1"/>
  <c r="AD285" i="58"/>
  <c r="AA13" i="29"/>
  <c r="Z14" i="29"/>
  <c r="AC242" i="58"/>
  <c r="AA102" i="26"/>
  <c r="AB2" i="7"/>
  <c r="AA67" i="7"/>
  <c r="AA108" i="7"/>
  <c r="AA169" i="7"/>
  <c r="AA171" i="7"/>
  <c r="AA177" i="7"/>
  <c r="AA183" i="7"/>
  <c r="AA185" i="7"/>
  <c r="AA170" i="7"/>
  <c r="AA173" i="7"/>
  <c r="AA172" i="7"/>
  <c r="AA176" i="7"/>
  <c r="AA182" i="7"/>
  <c r="AA184" i="7"/>
  <c r="AA181" i="7"/>
  <c r="AA178" i="7"/>
  <c r="AA180" i="7"/>
  <c r="AA179" i="7"/>
  <c r="AA175" i="7"/>
  <c r="AA174" i="7"/>
  <c r="P147" i="29"/>
  <c r="AI291" i="58"/>
  <c r="R44" i="30"/>
  <c r="AA17" i="29"/>
  <c r="Z20" i="29"/>
  <c r="AA11" i="29"/>
  <c r="Z12" i="29"/>
  <c r="R115" i="29"/>
  <c r="R57" i="29"/>
  <c r="X36" i="16"/>
  <c r="X38" i="16" s="1"/>
  <c r="U45" i="16"/>
  <c r="V8" i="2"/>
  <c r="L21" i="12"/>
  <c r="U8" i="2"/>
  <c r="U15" i="2" s="1"/>
  <c r="U112" i="2" s="1"/>
  <c r="Y115" i="7"/>
  <c r="Y31" i="16"/>
  <c r="Z21" i="16"/>
  <c r="W1155" i="5"/>
  <c r="W1196" i="5"/>
  <c r="W1114" i="5"/>
  <c r="W1484" i="5"/>
  <c r="W1443" i="5"/>
  <c r="W1319" i="5"/>
  <c r="W1607" i="5"/>
  <c r="V990" i="5"/>
  <c r="W1237" i="5"/>
  <c r="W374" i="5"/>
  <c r="W1401" i="5"/>
  <c r="W251" i="5"/>
  <c r="W1073" i="5"/>
  <c r="X1104" i="5"/>
  <c r="X303" i="5"/>
  <c r="X1115" i="5"/>
  <c r="X1317" i="5"/>
  <c r="X408" i="5"/>
  <c r="X1803" i="5"/>
  <c r="X30" i="5"/>
  <c r="X122" i="5"/>
  <c r="X1476" i="5"/>
  <c r="X409" i="5"/>
  <c r="X296" i="5"/>
  <c r="X609" i="5"/>
  <c r="X1962" i="5"/>
  <c r="X1068" i="5"/>
  <c r="X857" i="5"/>
  <c r="X375" i="5"/>
  <c r="X1549" i="5"/>
  <c r="X1435" i="5"/>
  <c r="X276" i="5"/>
  <c r="X690" i="5"/>
  <c r="X157" i="5"/>
  <c r="X1044" i="5"/>
  <c r="X1143" i="5"/>
  <c r="X77" i="5"/>
  <c r="X1248" i="5"/>
  <c r="X1253" i="5"/>
  <c r="X708" i="5"/>
  <c r="X257" i="5"/>
  <c r="X610" i="5"/>
  <c r="X420" i="5"/>
  <c r="X1129" i="5"/>
  <c r="X69" i="5"/>
  <c r="X1523" i="5"/>
  <c r="X856" i="5"/>
  <c r="X258" i="5"/>
  <c r="X385" i="5"/>
  <c r="X1432" i="5"/>
  <c r="X390" i="5"/>
  <c r="X707" i="5"/>
  <c r="X1670" i="5"/>
  <c r="X271" i="5"/>
  <c r="X1325" i="5"/>
  <c r="X1014" i="5"/>
  <c r="X1370" i="5"/>
  <c r="X751" i="5"/>
  <c r="X1137" i="5"/>
  <c r="X652" i="5"/>
  <c r="X773" i="5"/>
  <c r="X290" i="5"/>
  <c r="X1275" i="5"/>
  <c r="X298" i="5"/>
  <c r="X1150" i="5"/>
  <c r="X1172" i="5"/>
  <c r="X373" i="5"/>
  <c r="X1843" i="5"/>
  <c r="X1456" i="5"/>
  <c r="X649" i="5"/>
  <c r="X192" i="5"/>
  <c r="X1376" i="5"/>
  <c r="X1806" i="5"/>
  <c r="X121" i="5"/>
  <c r="X1592" i="5"/>
  <c r="X1633" i="5"/>
  <c r="X1351" i="5"/>
  <c r="X1169" i="5"/>
  <c r="X737" i="5"/>
  <c r="X1323" i="5"/>
  <c r="X1256" i="5"/>
  <c r="X156" i="5"/>
  <c r="X1497" i="5"/>
  <c r="X1526" i="5"/>
  <c r="X608" i="5"/>
  <c r="X1125" i="5"/>
  <c r="X277" i="5"/>
  <c r="X1488" i="5"/>
  <c r="X567" i="5"/>
  <c r="X573" i="5"/>
  <c r="X824" i="5"/>
  <c r="X1518" i="5"/>
  <c r="X566" i="5"/>
  <c r="X1369" i="5"/>
  <c r="X537" i="5"/>
  <c r="X1590" i="5"/>
  <c r="X532" i="5"/>
  <c r="X306" i="5"/>
  <c r="X1199" i="5"/>
  <c r="X666" i="5"/>
  <c r="X622" i="5"/>
  <c r="X264" i="5"/>
  <c r="X1499" i="5"/>
  <c r="X1013" i="5"/>
  <c r="X1047" i="5"/>
  <c r="X939" i="5"/>
  <c r="X74" i="5"/>
  <c r="X941" i="5"/>
  <c r="X764" i="5"/>
  <c r="X723" i="5"/>
  <c r="X1213" i="5"/>
  <c r="X848" i="5"/>
  <c r="X152" i="5"/>
  <c r="X332" i="5"/>
  <c r="X1286" i="5"/>
  <c r="X1915" i="5"/>
  <c r="X520" i="5"/>
  <c r="X1686" i="5"/>
  <c r="X1297" i="5"/>
  <c r="X1677" i="5"/>
  <c r="X858" i="5"/>
  <c r="X1200" i="5"/>
  <c r="X1149" i="5"/>
  <c r="X902" i="5"/>
  <c r="X1366" i="5"/>
  <c r="X1265" i="5"/>
  <c r="X775" i="5"/>
  <c r="X1383" i="5"/>
  <c r="X1514" i="5"/>
  <c r="X443" i="5"/>
  <c r="X1766" i="5"/>
  <c r="X1045" i="5"/>
  <c r="X1332" i="5"/>
  <c r="X1516" i="5"/>
  <c r="X654" i="5"/>
  <c r="X1277" i="5"/>
  <c r="X577" i="5"/>
  <c r="X1122" i="5"/>
  <c r="X311" i="5"/>
  <c r="X1767" i="5"/>
  <c r="X937" i="5"/>
  <c r="X746" i="5"/>
  <c r="X1458" i="5"/>
  <c r="X819" i="5"/>
  <c r="X1630" i="5"/>
  <c r="X35" i="5"/>
  <c r="X399" i="5"/>
  <c r="X1440" i="5"/>
  <c r="X356" i="5"/>
  <c r="X1060" i="5"/>
  <c r="X1475" i="5"/>
  <c r="X234" i="5"/>
  <c r="X699" i="5"/>
  <c r="X1393" i="5"/>
  <c r="X1455" i="5"/>
  <c r="X575" i="5"/>
  <c r="X1973" i="5"/>
  <c r="X1117" i="5"/>
  <c r="X806" i="5"/>
  <c r="X1436" i="5"/>
  <c r="X1207" i="5"/>
  <c r="X1932" i="5"/>
  <c r="X265" i="5"/>
  <c r="X1390" i="5"/>
  <c r="X897" i="5"/>
  <c r="X151" i="5"/>
  <c r="X337" i="5"/>
  <c r="X326" i="5"/>
  <c r="X1771" i="5"/>
  <c r="X1797" i="5"/>
  <c r="X683" i="5"/>
  <c r="X814" i="5"/>
  <c r="X1802" i="5"/>
  <c r="X1057" i="5"/>
  <c r="X733" i="5"/>
  <c r="X199" i="5"/>
  <c r="X1768" i="5"/>
  <c r="X1540" i="5"/>
  <c r="X323" i="5"/>
  <c r="X1154" i="5"/>
  <c r="X619" i="5"/>
  <c r="X1925" i="5"/>
  <c r="X377" i="5"/>
  <c r="X259" i="5"/>
  <c r="X1067" i="5"/>
  <c r="X1650" i="5"/>
  <c r="X1959" i="5"/>
  <c r="X772" i="5"/>
  <c r="X829" i="5"/>
  <c r="X1075" i="5"/>
  <c r="X1609" i="5"/>
  <c r="X1224" i="5"/>
  <c r="X1321" i="5"/>
  <c r="X1814" i="5"/>
  <c r="X971" i="5"/>
  <c r="X538" i="5"/>
  <c r="X325" i="5"/>
  <c r="X1533" i="5"/>
  <c r="X1527" i="5"/>
  <c r="X1524" i="5"/>
  <c r="X524" i="5"/>
  <c r="X987" i="5"/>
  <c r="X432" i="5"/>
  <c r="X1000" i="5"/>
  <c r="X980" i="5"/>
  <c r="X1808" i="5"/>
  <c r="X1606" i="5"/>
  <c r="X285" i="5"/>
  <c r="X688" i="5"/>
  <c r="X1284" i="5"/>
  <c r="X1792" i="5"/>
  <c r="X1842" i="5"/>
  <c r="X692" i="5"/>
  <c r="X629" i="5"/>
  <c r="X1588" i="5"/>
  <c r="X727" i="5"/>
  <c r="X947" i="5"/>
  <c r="X1678" i="5"/>
  <c r="X1565" i="5"/>
  <c r="X1504" i="5"/>
  <c r="X995" i="5"/>
  <c r="X816" i="5"/>
  <c r="X359" i="5"/>
  <c r="X932" i="5"/>
  <c r="X340" i="5"/>
  <c r="X315" i="5"/>
  <c r="X1450" i="5"/>
  <c r="X1507" i="5"/>
  <c r="X1522" i="5"/>
  <c r="X1027" i="5"/>
  <c r="X83" i="5"/>
  <c r="X488" i="5"/>
  <c r="X898" i="5"/>
  <c r="X653" i="5"/>
  <c r="X120" i="5"/>
  <c r="X627" i="5"/>
  <c r="X1083" i="5"/>
  <c r="X1281" i="5"/>
  <c r="X1617" i="5"/>
  <c r="X996" i="5"/>
  <c r="X449" i="5"/>
  <c r="X386" i="5"/>
  <c r="X1853" i="5"/>
  <c r="X352" i="5"/>
  <c r="X261" i="5"/>
  <c r="X1530" i="5"/>
  <c r="X39" i="5"/>
  <c r="X1156" i="5"/>
  <c r="X1126" i="5"/>
  <c r="X308" i="5"/>
  <c r="X1586" i="5"/>
  <c r="X526" i="5"/>
  <c r="X1616" i="5"/>
  <c r="X1353" i="5"/>
  <c r="X1501" i="5"/>
  <c r="X1133" i="5"/>
  <c r="X846" i="5"/>
  <c r="X1833" i="5"/>
  <c r="X684" i="5"/>
  <c r="X769" i="5"/>
  <c r="X1795" i="5"/>
  <c r="X1145" i="5"/>
  <c r="X1836" i="5"/>
  <c r="X1534" i="5"/>
  <c r="X647" i="5"/>
  <c r="X1171" i="5"/>
  <c r="X1094" i="5"/>
  <c r="X1078" i="5"/>
  <c r="X1920" i="5"/>
  <c r="X126" i="5"/>
  <c r="X1494" i="5"/>
  <c r="X1882" i="5"/>
  <c r="X1491" i="5"/>
  <c r="X1593" i="5"/>
  <c r="X545" i="5"/>
  <c r="X1416" i="5"/>
  <c r="X416" i="5"/>
  <c r="X1528" i="5"/>
  <c r="X1152" i="5"/>
  <c r="X154" i="5"/>
  <c r="X1641" i="5"/>
  <c r="X570" i="5"/>
  <c r="X1452" i="5"/>
  <c r="X1326" i="5"/>
  <c r="X1097" i="5"/>
  <c r="X1250" i="5"/>
  <c r="X1230" i="5"/>
  <c r="X343" i="5"/>
  <c r="X901" i="5"/>
  <c r="X780" i="5"/>
  <c r="X979" i="5"/>
  <c r="X197" i="5"/>
  <c r="X32" i="5"/>
  <c r="X1388" i="5"/>
  <c r="X1479" i="5"/>
  <c r="X605" i="5"/>
  <c r="X1614" i="5"/>
  <c r="X1264" i="5"/>
  <c r="X970" i="5"/>
  <c r="X1425" i="5"/>
  <c r="X726" i="5"/>
  <c r="X541" i="5"/>
  <c r="X195" i="5"/>
  <c r="X1596" i="5"/>
  <c r="X372" i="5"/>
  <c r="X1796" i="5"/>
  <c r="X1415" i="5"/>
  <c r="X1470" i="5"/>
  <c r="X1327" i="5"/>
  <c r="X1629" i="5"/>
  <c r="X1447" i="5"/>
  <c r="X1339" i="5"/>
  <c r="X1110" i="5"/>
  <c r="X1536" i="5"/>
  <c r="X347" i="5"/>
  <c r="X1926" i="5"/>
  <c r="X896" i="5"/>
  <c r="X1448" i="5"/>
  <c r="X1268" i="5"/>
  <c r="X1385" i="5"/>
  <c r="X900" i="5"/>
  <c r="X235" i="5"/>
  <c r="X304" i="5"/>
  <c r="X1290" i="5"/>
  <c r="X275" i="5"/>
  <c r="X439" i="5"/>
  <c r="X1753" i="5"/>
  <c r="X1193" i="5"/>
  <c r="X1463" i="5"/>
  <c r="X289" i="5"/>
  <c r="X479" i="5"/>
  <c r="X1538" i="5"/>
  <c r="X490" i="5"/>
  <c r="X1362" i="5"/>
  <c r="X1918" i="5"/>
  <c r="X1601" i="5"/>
  <c r="X1975" i="5"/>
  <c r="X1065" i="5"/>
  <c r="X1679" i="5"/>
  <c r="X81" i="5"/>
  <c r="X1132" i="5"/>
  <c r="X888" i="5"/>
  <c r="X779" i="5"/>
  <c r="X297" i="5"/>
  <c r="X453" i="5"/>
  <c r="X1299" i="5"/>
  <c r="X725" i="5"/>
  <c r="X1598" i="5"/>
  <c r="X1138" i="5"/>
  <c r="X1378" i="5"/>
  <c r="X1004" i="5"/>
  <c r="X1262" i="5"/>
  <c r="X25" i="5"/>
  <c r="X241" i="5"/>
  <c r="X1208" i="5"/>
  <c r="X1464" i="5"/>
  <c r="X1627" i="5"/>
  <c r="X565" i="5"/>
  <c r="X978" i="5"/>
  <c r="X993" i="5"/>
  <c r="X150" i="5"/>
  <c r="X314" i="5"/>
  <c r="X1446" i="5"/>
  <c r="X1269" i="5"/>
  <c r="X860" i="5"/>
  <c r="X335" i="5"/>
  <c r="X1359" i="5"/>
  <c r="X486" i="5"/>
  <c r="X426" i="5"/>
  <c r="X1485" i="5"/>
  <c r="X1025" i="5"/>
  <c r="X379" i="5"/>
  <c r="X1459" i="5"/>
  <c r="X350" i="5"/>
  <c r="X626" i="5"/>
  <c r="X1372" i="5"/>
  <c r="X665" i="5"/>
  <c r="X499" i="5"/>
  <c r="X1206" i="5"/>
  <c r="X413" i="5"/>
  <c r="X752" i="5"/>
  <c r="X1243" i="5"/>
  <c r="X865" i="5"/>
  <c r="X1921" i="5"/>
  <c r="X1684" i="5"/>
  <c r="X651" i="5"/>
  <c r="X70" i="5"/>
  <c r="X992" i="5"/>
  <c r="X167" i="5"/>
  <c r="X559" i="5"/>
  <c r="X1798" i="5"/>
  <c r="X522" i="5"/>
  <c r="X1467" i="5"/>
  <c r="X1173" i="5"/>
  <c r="X445" i="5"/>
  <c r="X578" i="5"/>
  <c r="X279" i="5"/>
  <c r="X484" i="5"/>
  <c r="X1399" i="5"/>
  <c r="X1752" i="5"/>
  <c r="X411" i="5"/>
  <c r="X1148" i="5"/>
  <c r="X1612" i="5"/>
  <c r="X1834" i="5"/>
  <c r="X1012" i="5"/>
  <c r="X571" i="5"/>
  <c r="X903" i="5"/>
  <c r="X535" i="5"/>
  <c r="X1457" i="5"/>
  <c r="X201" i="5"/>
  <c r="X1637" i="5"/>
  <c r="X1502" i="5"/>
  <c r="X1003" i="5"/>
  <c r="X1118" i="5"/>
  <c r="X1374" i="5"/>
  <c r="X1887" i="5"/>
  <c r="X547" i="5"/>
  <c r="X82" i="5"/>
  <c r="X1377" i="5"/>
  <c r="X1287" i="5"/>
  <c r="X1396" i="5"/>
  <c r="X1072" i="5"/>
  <c r="X260" i="5"/>
  <c r="X1420" i="5"/>
  <c r="X1669" i="5"/>
  <c r="X1672" i="5"/>
  <c r="X1434" i="5"/>
  <c r="X1714" i="5"/>
  <c r="X1720" i="5"/>
  <c r="X642" i="5"/>
  <c r="X1676" i="5"/>
  <c r="X1170" i="5"/>
  <c r="X1322" i="5"/>
  <c r="X1541" i="5"/>
  <c r="X485" i="5"/>
  <c r="X1112" i="5"/>
  <c r="X1219" i="5"/>
  <c r="X364" i="5"/>
  <c r="X37" i="5"/>
  <c r="X1120" i="5"/>
  <c r="X576" i="5"/>
  <c r="X394" i="5"/>
  <c r="X1769" i="5"/>
  <c r="X1453" i="5"/>
  <c r="X1002" i="5"/>
  <c r="X1194" i="5"/>
  <c r="X76" i="5"/>
  <c r="X1034" i="5"/>
  <c r="X1473" i="5"/>
  <c r="X887" i="5"/>
  <c r="X710" i="5"/>
  <c r="X124" i="5"/>
  <c r="X1139" i="5"/>
  <c r="X1561" i="5"/>
  <c r="X531" i="5"/>
  <c r="X1794" i="5"/>
  <c r="X1203" i="5"/>
  <c r="X36" i="5"/>
  <c r="X1724" i="5"/>
  <c r="X777" i="5"/>
  <c r="X810" i="5"/>
  <c r="X1591" i="5"/>
  <c r="X244" i="5"/>
  <c r="X339" i="5"/>
  <c r="X623" i="5"/>
  <c r="X1403" i="5"/>
  <c r="X430" i="5"/>
  <c r="X1291" i="5"/>
  <c r="X1313" i="5"/>
  <c r="X1465" i="5"/>
  <c r="X267" i="5"/>
  <c r="X34" i="5"/>
  <c r="X999" i="5"/>
  <c r="X381" i="5"/>
  <c r="X1316" i="5"/>
  <c r="X40" i="5"/>
  <c r="X451" i="5"/>
  <c r="X1077" i="5"/>
  <c r="X1175" i="5"/>
  <c r="X1688" i="5"/>
  <c r="X1177" i="5"/>
  <c r="X203" i="5"/>
  <c r="X1349" i="5"/>
  <c r="X1079" i="5"/>
  <c r="X497" i="5"/>
  <c r="X1070" i="5"/>
  <c r="X1086" i="5"/>
  <c r="X1877" i="5"/>
  <c r="X1682" i="5"/>
  <c r="X1101" i="5"/>
  <c r="X1928" i="5"/>
  <c r="X1018" i="5"/>
  <c r="X657" i="5"/>
  <c r="X972" i="5"/>
  <c r="X1810" i="5"/>
  <c r="X1041" i="5"/>
  <c r="X929" i="5"/>
  <c r="X1181" i="5"/>
  <c r="X109" i="5"/>
  <c r="X1091" i="5"/>
  <c r="X1589" i="5"/>
  <c r="X429" i="5"/>
  <c r="X830" i="5"/>
  <c r="X414" i="5"/>
  <c r="X1503" i="5"/>
  <c r="X1304" i="5"/>
  <c r="X165" i="5"/>
  <c r="X1008" i="5"/>
  <c r="Y2" i="5"/>
  <c r="X1300" i="5"/>
  <c r="X821" i="5"/>
  <c r="X305" i="5"/>
  <c r="X245" i="5"/>
  <c r="X933" i="5"/>
  <c r="X482" i="5"/>
  <c r="X1727" i="5"/>
  <c r="X1021" i="5"/>
  <c r="X44" i="5"/>
  <c r="X617" i="5"/>
  <c r="X1310" i="5"/>
  <c r="X1046" i="5"/>
  <c r="X321" i="5"/>
  <c r="X1058" i="5"/>
  <c r="X630" i="5"/>
  <c r="X1066" i="5"/>
  <c r="X1886" i="5"/>
  <c r="X1576" i="5"/>
  <c r="X1486" i="5"/>
  <c r="X1214" i="5"/>
  <c r="X1922" i="5"/>
  <c r="X84" i="5"/>
  <c r="X284" i="5"/>
  <c r="X362" i="5"/>
  <c r="X859" i="5"/>
  <c r="X625" i="5"/>
  <c r="X770" i="5"/>
  <c r="X732" i="5"/>
  <c r="X1157" i="5"/>
  <c r="X1605" i="5"/>
  <c r="X1967" i="5"/>
  <c r="X936" i="5"/>
  <c r="X1597" i="5"/>
  <c r="X1642" i="5"/>
  <c r="X1059" i="5"/>
  <c r="X1340" i="5"/>
  <c r="X527" i="5"/>
  <c r="X1233" i="5"/>
  <c r="X1687" i="5"/>
  <c r="X1387" i="5"/>
  <c r="X419" i="5"/>
  <c r="X776" i="5"/>
  <c r="X604" i="5"/>
  <c r="X107" i="5"/>
  <c r="X682" i="5"/>
  <c r="X981" i="5"/>
  <c r="X500" i="5"/>
  <c r="X1364" i="5"/>
  <c r="X1418" i="5"/>
  <c r="X1406" i="5"/>
  <c r="X892" i="5"/>
  <c r="X1880" i="5"/>
  <c r="X561" i="5"/>
  <c r="X1386" i="5"/>
  <c r="X986" i="5"/>
  <c r="X1081" i="5"/>
  <c r="X1763" i="5"/>
  <c r="X365" i="5"/>
  <c r="X1050" i="5"/>
  <c r="X602" i="5"/>
  <c r="X322" i="5"/>
  <c r="X1556" i="5"/>
  <c r="X818" i="5"/>
  <c r="X206" i="5"/>
  <c r="X45" i="5"/>
  <c r="X1038" i="5"/>
  <c r="X1569" i="5"/>
  <c r="X771" i="5"/>
  <c r="X1956" i="5"/>
  <c r="X1417" i="5"/>
  <c r="X1537" i="5"/>
  <c r="X1517" i="5"/>
  <c r="X505" i="5"/>
  <c r="X1029" i="5"/>
  <c r="X1751" i="5"/>
  <c r="X1721" i="5"/>
  <c r="X26" i="5"/>
  <c r="X1308" i="5"/>
  <c r="X1259" i="5"/>
  <c r="X1400" i="5"/>
  <c r="X1923" i="5"/>
  <c r="X724" i="5"/>
  <c r="X1276" i="5"/>
  <c r="X1368" i="5"/>
  <c r="X533" i="5"/>
  <c r="X1307" i="5"/>
  <c r="X1131" i="5"/>
  <c r="X1223" i="5"/>
  <c r="X1090" i="5"/>
  <c r="X614" i="5"/>
  <c r="X940" i="5"/>
  <c r="X1754" i="5"/>
  <c r="X1225" i="5"/>
  <c r="X1239" i="5"/>
  <c r="X1244" i="5"/>
  <c r="X481" i="5"/>
  <c r="X656" i="5"/>
  <c r="X1896" i="5"/>
  <c r="X1240" i="5"/>
  <c r="X72" i="5"/>
  <c r="X997" i="5"/>
  <c r="X1613" i="5"/>
  <c r="X369" i="5"/>
  <c r="X1729" i="5"/>
  <c r="X1022" i="5"/>
  <c r="X1069" i="5"/>
  <c r="X1201" i="5"/>
  <c r="X1852" i="5"/>
  <c r="X1563" i="5"/>
  <c r="X293" i="5"/>
  <c r="X155" i="5"/>
  <c r="X1438" i="5"/>
  <c r="X691" i="5"/>
  <c r="X1893" i="5"/>
  <c r="X1462" i="5"/>
  <c r="X1931" i="5"/>
  <c r="X1543" i="5"/>
  <c r="X115" i="5"/>
  <c r="X79" i="5"/>
  <c r="X738" i="5"/>
  <c r="X67" i="5"/>
  <c r="X695" i="5"/>
  <c r="X1056" i="5"/>
  <c r="X601" i="5"/>
  <c r="X659" i="5"/>
  <c r="X250" i="5"/>
  <c r="X1713" i="5"/>
  <c r="X1495" i="5"/>
  <c r="X1557" i="5"/>
  <c r="X1855" i="5"/>
  <c r="X1937" i="5"/>
  <c r="X564" i="5"/>
  <c r="X407" i="5"/>
  <c r="X427" i="5"/>
  <c r="X1318" i="5"/>
  <c r="X1916" i="5"/>
  <c r="X998" i="5"/>
  <c r="X1884" i="5"/>
  <c r="X1134" i="5"/>
  <c r="X984" i="5"/>
  <c r="X734" i="5"/>
  <c r="X1487" i="5"/>
  <c r="X1428" i="5"/>
  <c r="X269" i="5"/>
  <c r="X1167" i="5"/>
  <c r="X402" i="5"/>
  <c r="X1352" i="5"/>
  <c r="X437" i="5"/>
  <c r="X1421" i="5"/>
  <c r="X42" i="5"/>
  <c r="X1430" i="5"/>
  <c r="X1675" i="5"/>
  <c r="X1579" i="5"/>
  <c r="X1460" i="5"/>
  <c r="X641" i="5"/>
  <c r="X454" i="5"/>
  <c r="X1674" i="5"/>
  <c r="X191" i="5"/>
  <c r="X1249" i="5"/>
  <c r="X521" i="5"/>
  <c r="X817" i="5"/>
  <c r="X348" i="5"/>
  <c r="X162" i="5"/>
  <c r="X1006" i="5"/>
  <c r="X1382" i="5"/>
  <c r="X1759" i="5"/>
  <c r="X1969" i="5"/>
  <c r="X658" i="5"/>
  <c r="X1574" i="5"/>
  <c r="X1184" i="5"/>
  <c r="X782" i="5"/>
  <c r="X1422" i="5"/>
  <c r="X1471" i="5"/>
  <c r="X1483" i="5"/>
  <c r="X1354" i="5"/>
  <c r="X1429" i="5"/>
  <c r="X1031" i="5"/>
  <c r="X1180" i="5"/>
  <c r="X1411" i="5"/>
  <c r="X543" i="5"/>
  <c r="X704" i="5"/>
  <c r="X1140" i="5"/>
  <c r="X421" i="5"/>
  <c r="X492" i="5"/>
  <c r="X518" i="5"/>
  <c r="X196" i="5"/>
  <c r="X1544" i="5"/>
  <c r="X1604" i="5"/>
  <c r="X1539" i="5"/>
  <c r="X1513" i="5"/>
  <c r="X1520" i="5"/>
  <c r="X114" i="5"/>
  <c r="X1231" i="5"/>
  <c r="X546" i="5"/>
  <c r="X701" i="5"/>
  <c r="X1849" i="5"/>
  <c r="X1892" i="5"/>
  <c r="X243" i="5"/>
  <c r="X611" i="5"/>
  <c r="X1165" i="5"/>
  <c r="X1144" i="5"/>
  <c r="X1424" i="5"/>
  <c r="X1037" i="5"/>
  <c r="X643" i="5"/>
  <c r="X742" i="5"/>
  <c r="X781" i="5"/>
  <c r="X1848" i="5"/>
  <c r="X1610" i="5"/>
  <c r="X1111" i="5"/>
  <c r="X240" i="5"/>
  <c r="X1344" i="5"/>
  <c r="X478" i="5"/>
  <c r="X404" i="5"/>
  <c r="X1085" i="5"/>
  <c r="X572" i="5"/>
  <c r="X706" i="5"/>
  <c r="X811" i="5"/>
  <c r="X851" i="5"/>
  <c r="X405" i="5"/>
  <c r="X1283" i="5"/>
  <c r="X1185" i="5"/>
  <c r="X1770" i="5"/>
  <c r="X983" i="5"/>
  <c r="X163" i="5"/>
  <c r="X1141" i="5"/>
  <c r="X29" i="5"/>
  <c r="X1468" i="5"/>
  <c r="X384" i="5"/>
  <c r="X832" i="5"/>
  <c r="X33" i="5"/>
  <c r="X85" i="5"/>
  <c r="X1178" i="5"/>
  <c r="X1228" i="5"/>
  <c r="X1646" i="5"/>
  <c r="X1285" i="5"/>
  <c r="X113" i="5"/>
  <c r="X254" i="5"/>
  <c r="X831" i="5"/>
  <c r="X736" i="5"/>
  <c r="X765" i="5"/>
  <c r="X270" i="5"/>
  <c r="X1266" i="5"/>
  <c r="X942" i="5"/>
  <c r="X1212" i="5"/>
  <c r="X117" i="5"/>
  <c r="X934" i="5"/>
  <c r="X358" i="5"/>
  <c r="X835" i="5"/>
  <c r="X743" i="5"/>
  <c r="X1043" i="5"/>
  <c r="X1582" i="5"/>
  <c r="X319" i="5"/>
  <c r="X712" i="5"/>
  <c r="X1472" i="5"/>
  <c r="X906" i="5"/>
  <c r="X1100" i="5"/>
  <c r="X80" i="5"/>
  <c r="X252" i="5"/>
  <c r="X1235" i="5"/>
  <c r="X1312" i="5"/>
  <c r="X207" i="5"/>
  <c r="X1121" i="5"/>
  <c r="X1478" i="5"/>
  <c r="X1883" i="5"/>
  <c r="X1405" i="5"/>
  <c r="X895" i="5"/>
  <c r="X1234" i="5"/>
  <c r="X127" i="5"/>
  <c r="X1251" i="5"/>
  <c r="X730" i="5"/>
  <c r="X1838" i="5"/>
  <c r="X1419" i="5"/>
  <c r="X624" i="5"/>
  <c r="X1891" i="5"/>
  <c r="X1124" i="5"/>
  <c r="X148" i="5"/>
  <c r="X1546" i="5"/>
  <c r="X1236" i="5"/>
  <c r="X1019" i="5"/>
  <c r="X383" i="5"/>
  <c r="X447" i="5"/>
  <c r="X1099" i="5"/>
  <c r="X354" i="5"/>
  <c r="X370" i="5"/>
  <c r="X1301" i="5"/>
  <c r="X1335" i="5"/>
  <c r="X198" i="5"/>
  <c r="X200" i="5"/>
  <c r="X1168" i="5"/>
  <c r="X749" i="5"/>
  <c r="X431" i="5"/>
  <c r="X1216" i="5"/>
  <c r="X193" i="5"/>
  <c r="X944" i="5"/>
  <c r="X1469" i="5"/>
  <c r="X1554" i="5"/>
  <c r="X1412" i="5"/>
  <c r="X1109" i="5"/>
  <c r="X735" i="5"/>
  <c r="X75" i="5"/>
  <c r="X1394" i="5"/>
  <c r="X1395" i="5"/>
  <c r="X1087" i="5"/>
  <c r="X450" i="5"/>
  <c r="X108" i="5"/>
  <c r="X1929" i="5"/>
  <c r="X1102" i="5"/>
  <c r="X268" i="5"/>
  <c r="X778" i="5"/>
  <c r="X1123" i="5"/>
  <c r="X41" i="5"/>
  <c r="X661" i="5"/>
  <c r="X536" i="5"/>
  <c r="X1431" i="5"/>
  <c r="X864" i="5"/>
  <c r="X1375" i="5"/>
  <c r="X985" i="5"/>
  <c r="X378" i="5"/>
  <c r="X1580" i="5"/>
  <c r="X1685" i="5"/>
  <c r="X1444" i="5"/>
  <c r="X1974" i="5"/>
  <c r="X1272" i="5"/>
  <c r="X1015" i="5"/>
  <c r="X1885" i="5"/>
  <c r="X68" i="5"/>
  <c r="X861" i="5"/>
  <c r="X242" i="5"/>
  <c r="X341" i="5"/>
  <c r="X982" i="5"/>
  <c r="X1835" i="5"/>
  <c r="X1917" i="5"/>
  <c r="X1552" i="5"/>
  <c r="X1392" i="5"/>
  <c r="X1930" i="5"/>
  <c r="X525" i="5"/>
  <c r="X855" i="5"/>
  <c r="X847" i="5"/>
  <c r="X977" i="5"/>
  <c r="X1064" i="5"/>
  <c r="X1030" i="5"/>
  <c r="X1241" i="5"/>
  <c r="X1958" i="5"/>
  <c r="X1765" i="5"/>
  <c r="X338" i="5"/>
  <c r="X1246" i="5"/>
  <c r="X1042" i="5"/>
  <c r="X1439" i="5"/>
  <c r="X1391" i="5"/>
  <c r="X834" i="5"/>
  <c r="X1547" i="5"/>
  <c r="X685" i="5"/>
  <c r="X1048" i="5"/>
  <c r="X618" i="5"/>
  <c r="X697" i="5"/>
  <c r="X1183" i="5"/>
  <c r="X530" i="5"/>
  <c r="X1510" i="5"/>
  <c r="X988" i="5"/>
  <c r="X1089" i="5"/>
  <c r="X452" i="5"/>
  <c r="X1063" i="5"/>
  <c r="X1347" i="5"/>
  <c r="X1711" i="5"/>
  <c r="X1722" i="5"/>
  <c r="X301" i="5"/>
  <c r="X1809" i="5"/>
  <c r="X1080" i="5"/>
  <c r="X1398" i="5"/>
  <c r="X1146" i="5"/>
  <c r="X1756" i="5"/>
  <c r="X1621" i="5"/>
  <c r="X1567" i="5"/>
  <c r="X27" i="5"/>
  <c r="X1305" i="5"/>
  <c r="X1647" i="5"/>
  <c r="X904" i="5"/>
  <c r="X1161" i="5"/>
  <c r="X299" i="5"/>
  <c r="X1028" i="5"/>
  <c r="X747" i="5"/>
  <c r="X272" i="5"/>
  <c r="X1506" i="5"/>
  <c r="X489" i="5"/>
  <c r="X1142" i="5"/>
  <c r="X1645" i="5"/>
  <c r="X1105" i="5"/>
  <c r="X239" i="5"/>
  <c r="X894" i="5"/>
  <c r="X1052" i="5"/>
  <c r="X1218" i="5"/>
  <c r="X889" i="5"/>
  <c r="X1493" i="5"/>
  <c r="X1350" i="5"/>
  <c r="X828" i="5"/>
  <c r="X43" i="5"/>
  <c r="X440" i="5"/>
  <c r="X230" i="5"/>
  <c r="X363" i="5"/>
  <c r="X1965" i="5"/>
  <c r="X1210" i="5"/>
  <c r="X280" i="5"/>
  <c r="X569" i="5"/>
  <c r="X686" i="5"/>
  <c r="X1314" i="5"/>
  <c r="X1841" i="5"/>
  <c r="X1626" i="5"/>
  <c r="X434" i="5"/>
  <c r="X428" i="5"/>
  <c r="X1096" i="5"/>
  <c r="X905" i="5"/>
  <c r="X38" i="5"/>
  <c r="X398" i="5"/>
  <c r="X1071" i="5"/>
  <c r="X1801" i="5"/>
  <c r="X1840" i="5"/>
  <c r="X1643" i="5"/>
  <c r="X1217" i="5"/>
  <c r="X1197" i="5"/>
  <c r="X455" i="5"/>
  <c r="X1874" i="5"/>
  <c r="X1890" i="5"/>
  <c r="X313" i="5"/>
  <c r="X367" i="5"/>
  <c r="X1888" i="5"/>
  <c r="X400" i="5"/>
  <c r="X1255" i="5"/>
  <c r="X487" i="5"/>
  <c r="X1338" i="5"/>
  <c r="X506" i="5"/>
  <c r="X809" i="5"/>
  <c r="X1306" i="5"/>
  <c r="X1562" i="5"/>
  <c r="X1793" i="5"/>
  <c r="X1811" i="5"/>
  <c r="X646" i="5"/>
  <c r="X1289" i="5"/>
  <c r="X1054" i="5"/>
  <c r="X1202" i="5"/>
  <c r="X1147" i="5"/>
  <c r="X1367" i="5"/>
  <c r="X689" i="5"/>
  <c r="X1342" i="5"/>
  <c r="X1548" i="5"/>
  <c r="X1427" i="5"/>
  <c r="X324" i="5"/>
  <c r="X1635" i="5"/>
  <c r="X529" i="5"/>
  <c r="X1595" i="5"/>
  <c r="X444" i="5"/>
  <c r="X202" i="5"/>
  <c r="X1505" i="5"/>
  <c r="X540" i="5"/>
  <c r="X1559" i="5"/>
  <c r="X1631" i="5"/>
  <c r="X403" i="5"/>
  <c r="X616" i="5"/>
  <c r="X1551" i="5"/>
  <c r="X1875" i="5"/>
  <c r="X866" i="5"/>
  <c r="X1846" i="5"/>
  <c r="X1309" i="5"/>
  <c r="X907" i="5"/>
  <c r="X644" i="5"/>
  <c r="X393" i="5"/>
  <c r="X1345" i="5"/>
  <c r="X1624" i="5"/>
  <c r="X231" i="5"/>
  <c r="X1001" i="5"/>
  <c r="X368" i="5"/>
  <c r="X613" i="5"/>
  <c r="X1159" i="5"/>
  <c r="X1555" i="5"/>
  <c r="X1716" i="5"/>
  <c r="X494" i="5"/>
  <c r="X1414" i="5"/>
  <c r="X1757" i="5"/>
  <c r="X1963" i="5"/>
  <c r="X748" i="5"/>
  <c r="X355" i="5"/>
  <c r="X544" i="5"/>
  <c r="X1466" i="5"/>
  <c r="X111" i="5"/>
  <c r="X395" i="5"/>
  <c r="X705" i="5"/>
  <c r="X1691" i="5"/>
  <c r="X574" i="5"/>
  <c r="X78" i="5"/>
  <c r="X1879" i="5"/>
  <c r="X1036" i="5"/>
  <c r="X1608" i="5"/>
  <c r="X353" i="5"/>
  <c r="X729" i="5"/>
  <c r="X1358" i="5"/>
  <c r="X1545" i="5"/>
  <c r="X568" i="5"/>
  <c r="X1271" i="5"/>
  <c r="X1760" i="5"/>
  <c r="X1719" i="5"/>
  <c r="X1119" i="5"/>
  <c r="X158" i="5"/>
  <c r="X1437" i="5"/>
  <c r="X1730" i="5"/>
  <c r="X194" i="5"/>
  <c r="X1005" i="5"/>
  <c r="X931" i="5"/>
  <c r="X648" i="5"/>
  <c r="X615" i="5"/>
  <c r="X1293" i="5"/>
  <c r="X392" i="5"/>
  <c r="X1409" i="5"/>
  <c r="X1053" i="5"/>
  <c r="X1573" i="5"/>
  <c r="X1919" i="5"/>
  <c r="X753" i="5"/>
  <c r="X190" i="5"/>
  <c r="X1204" i="5"/>
  <c r="X1681" i="5"/>
  <c r="X694" i="5"/>
  <c r="X1689" i="5"/>
  <c r="X1092" i="5"/>
  <c r="X422" i="5"/>
  <c r="X401" i="5"/>
  <c r="X1198" i="5"/>
  <c r="X1026" i="5"/>
  <c r="X1095" i="5"/>
  <c r="X1972" i="5"/>
  <c r="X1532" i="5"/>
  <c r="X205" i="5"/>
  <c r="X1220" i="5"/>
  <c r="X660" i="5"/>
  <c r="X1881" i="5"/>
  <c r="X1061" i="5"/>
  <c r="X766" i="5"/>
  <c r="X1481" i="5"/>
  <c r="X1107" i="5"/>
  <c r="X1511" i="5"/>
  <c r="X1329" i="5"/>
  <c r="X1164" i="5"/>
  <c r="X1758" i="5"/>
  <c r="X1715" i="5"/>
  <c r="X1296" i="5"/>
  <c r="X112" i="5"/>
  <c r="X560" i="5"/>
  <c r="X825" i="5"/>
  <c r="X1634" i="5"/>
  <c r="X1725" i="5"/>
  <c r="X854" i="5"/>
  <c r="X328" i="5"/>
  <c r="X1800" i="5"/>
  <c r="X389" i="5"/>
  <c r="X501" i="5"/>
  <c r="X448" i="5"/>
  <c r="X1162" i="5"/>
  <c r="X110" i="5"/>
  <c r="X711" i="5"/>
  <c r="X1023" i="5"/>
  <c r="X1710" i="5"/>
  <c r="X282" i="5"/>
  <c r="X850" i="5"/>
  <c r="X278" i="5"/>
  <c r="X388" i="5"/>
  <c r="X1017" i="5"/>
  <c r="X1098" i="5"/>
  <c r="X330" i="5"/>
  <c r="X693" i="5"/>
  <c r="X418" i="5"/>
  <c r="X1357" i="5"/>
  <c r="X1933" i="5"/>
  <c r="X504" i="5"/>
  <c r="X784" i="5"/>
  <c r="X1585" i="5"/>
  <c r="X1535" i="5"/>
  <c r="X331" i="5"/>
  <c r="X1570" i="5"/>
  <c r="X1336" i="5"/>
  <c r="X813" i="5"/>
  <c r="X1636" i="5"/>
  <c r="X1363" i="5"/>
  <c r="X1640" i="5"/>
  <c r="X412" i="5"/>
  <c r="X28" i="5"/>
  <c r="X125" i="5"/>
  <c r="X246" i="5"/>
  <c r="X563" i="5"/>
  <c r="X442" i="5"/>
  <c r="X1971" i="5"/>
  <c r="X1712" i="5"/>
  <c r="X1282" i="5"/>
  <c r="X380" i="5"/>
  <c r="X994" i="5"/>
  <c r="X1812" i="5"/>
  <c r="X366" i="5"/>
  <c r="X232" i="5"/>
  <c r="X1051" i="5"/>
  <c r="X663" i="5"/>
  <c r="X1761" i="5"/>
  <c r="X1074" i="5"/>
  <c r="X1263" i="5"/>
  <c r="X1151" i="5"/>
  <c r="X1671" i="5"/>
  <c r="X1311" i="5"/>
  <c r="X1628" i="5"/>
  <c r="X376" i="5"/>
  <c r="X1961" i="5"/>
  <c r="X73" i="5"/>
  <c r="X123" i="5"/>
  <c r="X342" i="5"/>
  <c r="X441" i="5"/>
  <c r="X1509" i="5"/>
  <c r="X938" i="5"/>
  <c r="X1564" i="5"/>
  <c r="X1850" i="5"/>
  <c r="X603" i="5"/>
  <c r="X1331" i="5"/>
  <c r="X827" i="5"/>
  <c r="X1584" i="5"/>
  <c r="X702" i="5"/>
  <c r="X1174" i="5"/>
  <c r="X1303" i="5"/>
  <c r="X1451" i="5"/>
  <c r="X1373" i="5"/>
  <c r="X1934" i="5"/>
  <c r="X312" i="5"/>
  <c r="X519" i="5"/>
  <c r="X435" i="5"/>
  <c r="X1355" i="5"/>
  <c r="X1423" i="5"/>
  <c r="X1011" i="5"/>
  <c r="X286" i="5"/>
  <c r="X1088" i="5"/>
  <c r="X1010" i="5"/>
  <c r="X1935" i="5"/>
  <c r="X1348" i="5"/>
  <c r="X1007" i="5"/>
  <c r="X1252" i="5"/>
  <c r="X334" i="5"/>
  <c r="X166" i="5"/>
  <c r="X1179" i="5"/>
  <c r="X1365" i="5"/>
  <c r="X820" i="5"/>
  <c r="X1238" i="5"/>
  <c r="X477" i="5"/>
  <c r="X805" i="5"/>
  <c r="X849" i="5"/>
  <c r="X345" i="5"/>
  <c r="X1618" i="5"/>
  <c r="X698" i="5"/>
  <c r="X1380" i="5"/>
  <c r="X307" i="5"/>
  <c r="X1844" i="5"/>
  <c r="X204" i="5"/>
  <c r="X943" i="5"/>
  <c r="X1343" i="5"/>
  <c r="X503" i="5"/>
  <c r="X1644" i="5"/>
  <c r="X1764" i="5"/>
  <c r="X360" i="5"/>
  <c r="X812" i="5"/>
  <c r="X291" i="5"/>
  <c r="X294" i="5"/>
  <c r="X1404" i="5"/>
  <c r="X1062" i="5"/>
  <c r="X253" i="5"/>
  <c r="X862" i="5"/>
  <c r="X1575" i="5"/>
  <c r="X1461" i="5"/>
  <c r="X606" i="5"/>
  <c r="X1477" i="5"/>
  <c r="X346" i="5"/>
  <c r="X928" i="5"/>
  <c r="X1261" i="5"/>
  <c r="X159" i="5"/>
  <c r="X1009" i="5"/>
  <c r="X491" i="5"/>
  <c r="X1489" i="5"/>
  <c r="X1619" i="5"/>
  <c r="X1638" i="5"/>
  <c r="X417" i="5"/>
  <c r="X1209" i="5"/>
  <c r="X1320" i="5"/>
  <c r="X327" i="5"/>
  <c r="X1108" i="5"/>
  <c r="X1055" i="5"/>
  <c r="X329" i="5"/>
  <c r="X1718" i="5"/>
  <c r="X1160" i="5"/>
  <c r="X161" i="5"/>
  <c r="X160" i="5"/>
  <c r="X233" i="5"/>
  <c r="X1968" i="5"/>
  <c r="X1292" i="5"/>
  <c r="X387" i="5"/>
  <c r="X1190" i="5"/>
  <c r="X295" i="5"/>
  <c r="X1976" i="5"/>
  <c r="X1254" i="5"/>
  <c r="X446" i="5"/>
  <c r="X1894" i="5"/>
  <c r="X548" i="5"/>
  <c r="X1620" i="5"/>
  <c r="X1482" i="5"/>
  <c r="X283" i="5"/>
  <c r="X528" i="5"/>
  <c r="X1191" i="5"/>
  <c r="X249" i="5"/>
  <c r="X1673" i="5"/>
  <c r="X1426" i="5"/>
  <c r="X119" i="5"/>
  <c r="X273" i="5"/>
  <c r="X1433" i="5"/>
  <c r="X1839" i="5"/>
  <c r="X1572" i="5"/>
  <c r="X562" i="5"/>
  <c r="X1258" i="5"/>
  <c r="X310" i="5"/>
  <c r="X1232" i="5"/>
  <c r="X1578" i="5"/>
  <c r="X1260" i="5"/>
  <c r="X1324" i="5"/>
  <c r="X1389" i="5"/>
  <c r="X1924" i="5"/>
  <c r="X1188" i="5"/>
  <c r="X344" i="5"/>
  <c r="X1490" i="5"/>
  <c r="X1413" i="5"/>
  <c r="X436" i="5"/>
  <c r="X483" i="5"/>
  <c r="X1957" i="5"/>
  <c r="X263" i="5"/>
  <c r="X1127" i="5"/>
  <c r="X1876" i="5"/>
  <c r="X1215" i="5"/>
  <c r="X1113" i="5"/>
  <c r="X1878" i="5"/>
  <c r="X349" i="5"/>
  <c r="X1441" i="5"/>
  <c r="X1496" i="5"/>
  <c r="X650" i="5"/>
  <c r="X1587" i="5"/>
  <c r="X320" i="5"/>
  <c r="X1024" i="5"/>
  <c r="X1192" i="5"/>
  <c r="X438" i="5"/>
  <c r="X696" i="5"/>
  <c r="X1226" i="5"/>
  <c r="X496" i="5"/>
  <c r="X1717" i="5"/>
  <c r="X783" i="5"/>
  <c r="X1221" i="5"/>
  <c r="X256" i="5"/>
  <c r="X1136" i="5"/>
  <c r="X534" i="5"/>
  <c r="X396" i="5"/>
  <c r="X1116" i="5"/>
  <c r="X1280" i="5"/>
  <c r="X1531" i="5"/>
  <c r="X1298" i="5"/>
  <c r="X318" i="5"/>
  <c r="X1270" i="5"/>
  <c r="X1257" i="5"/>
  <c r="X1680" i="5"/>
  <c r="X433" i="5"/>
  <c r="X628" i="5"/>
  <c r="X495" i="5"/>
  <c r="X969" i="5"/>
  <c r="X1927" i="5"/>
  <c r="X1016" i="5"/>
  <c r="X976" i="5"/>
  <c r="X1153" i="5"/>
  <c r="X1337" i="5"/>
  <c r="X1040" i="5"/>
  <c r="X1020" i="5"/>
  <c r="X1599" i="5"/>
  <c r="X302" i="5"/>
  <c r="X309" i="5"/>
  <c r="X1508" i="5"/>
  <c r="X728" i="5"/>
  <c r="X1166" i="5"/>
  <c r="X1550" i="5"/>
  <c r="X1762" i="5"/>
  <c r="X351" i="5"/>
  <c r="X1294" i="5"/>
  <c r="X1158" i="5"/>
  <c r="X523" i="5"/>
  <c r="X1964" i="5"/>
  <c r="X274" i="5"/>
  <c r="X1356" i="5"/>
  <c r="X1683" i="5"/>
  <c r="X774" i="5"/>
  <c r="X768" i="5"/>
  <c r="X852" i="5"/>
  <c r="X1039" i="5"/>
  <c r="X1106" i="5"/>
  <c r="X236" i="5"/>
  <c r="X1163" i="5"/>
  <c r="X189" i="5"/>
  <c r="X255" i="5"/>
  <c r="X397" i="5"/>
  <c r="X808" i="5"/>
  <c r="X1542" i="5"/>
  <c r="X815" i="5"/>
  <c r="X1384" i="5"/>
  <c r="X1274" i="5"/>
  <c r="X1726" i="5"/>
  <c r="X1807" i="5"/>
  <c r="X542" i="5"/>
  <c r="X1632" i="5"/>
  <c r="X1583" i="5"/>
  <c r="X316" i="5"/>
  <c r="X248" i="5"/>
  <c r="X237" i="5"/>
  <c r="X767" i="5"/>
  <c r="X1076" i="5"/>
  <c r="X807" i="5"/>
  <c r="X336" i="5"/>
  <c r="X317" i="5"/>
  <c r="X371" i="5"/>
  <c r="X425" i="5"/>
  <c r="X423" i="5"/>
  <c r="X930" i="5"/>
  <c r="X164" i="5"/>
  <c r="X1847" i="5"/>
  <c r="X645" i="5"/>
  <c r="X1500" i="5"/>
  <c r="X1407" i="5"/>
  <c r="X1302" i="5"/>
  <c r="X300" i="5"/>
  <c r="X1346" i="5"/>
  <c r="X1328" i="5"/>
  <c r="X1205" i="5"/>
  <c r="X1315" i="5"/>
  <c r="X1594" i="5"/>
  <c r="X382" i="5"/>
  <c r="X1242" i="5"/>
  <c r="X1512" i="5"/>
  <c r="X1960" i="5"/>
  <c r="X1247" i="5"/>
  <c r="X209" i="5"/>
  <c r="X31" i="5"/>
  <c r="X357" i="5"/>
  <c r="X1889" i="5"/>
  <c r="X973" i="5"/>
  <c r="X741" i="5"/>
  <c r="X86" i="5"/>
  <c r="X607" i="5"/>
  <c r="X1130" i="5"/>
  <c r="X935" i="5"/>
  <c r="X1639" i="5"/>
  <c r="X740" i="5"/>
  <c r="X1449" i="5"/>
  <c r="X948" i="5"/>
  <c r="X1837" i="5"/>
  <c r="X1049" i="5"/>
  <c r="X66" i="5"/>
  <c r="X1035" i="5"/>
  <c r="X664" i="5"/>
  <c r="X1187" i="5"/>
  <c r="X890" i="5"/>
  <c r="X247" i="5"/>
  <c r="X1176" i="5"/>
  <c r="X1558" i="5"/>
  <c r="X1492" i="5"/>
  <c r="X1773" i="5"/>
  <c r="X1615" i="5"/>
  <c r="X1408" i="5"/>
  <c r="X410" i="5"/>
  <c r="X1611" i="5"/>
  <c r="X1397" i="5"/>
  <c r="X1222" i="5"/>
  <c r="X1602" i="5"/>
  <c r="X1093" i="5"/>
  <c r="X1755" i="5"/>
  <c r="X620" i="5"/>
  <c r="X288" i="5"/>
  <c r="X502" i="5"/>
  <c r="X1600" i="5"/>
  <c r="X1571" i="5"/>
  <c r="X1410" i="5"/>
  <c r="X655" i="5"/>
  <c r="X989" i="5"/>
  <c r="X893" i="5"/>
  <c r="X1211" i="5"/>
  <c r="X975" i="5"/>
  <c r="X238" i="5"/>
  <c r="X1288" i="5"/>
  <c r="X899" i="5"/>
  <c r="X1227" i="5"/>
  <c r="X612" i="5"/>
  <c r="X287" i="5"/>
  <c r="X424" i="5"/>
  <c r="X823" i="5"/>
  <c r="X1371" i="5"/>
  <c r="X833" i="5"/>
  <c r="X1445" i="5"/>
  <c r="X1189" i="5"/>
  <c r="X974" i="5"/>
  <c r="X1182" i="5"/>
  <c r="X361" i="5"/>
  <c r="X1622" i="5"/>
  <c r="X1498" i="5"/>
  <c r="X406" i="5"/>
  <c r="X687" i="5"/>
  <c r="X739" i="5"/>
  <c r="X1805" i="5"/>
  <c r="X281" i="5"/>
  <c r="X118" i="5"/>
  <c r="X750" i="5"/>
  <c r="X1082" i="5"/>
  <c r="X1229" i="5"/>
  <c r="X1480" i="5"/>
  <c r="X1361" i="5"/>
  <c r="X1330" i="5"/>
  <c r="X480" i="5"/>
  <c r="X1553" i="5"/>
  <c r="X1581" i="5"/>
  <c r="X1568" i="5"/>
  <c r="X745" i="5"/>
  <c r="X116" i="5"/>
  <c r="X579" i="5"/>
  <c r="X1966" i="5"/>
  <c r="X1245" i="5"/>
  <c r="X1454" i="5"/>
  <c r="X1279" i="5"/>
  <c r="X891" i="5"/>
  <c r="X168" i="5"/>
  <c r="X391" i="5"/>
  <c r="X1603" i="5"/>
  <c r="X1577" i="5"/>
  <c r="X1295" i="5"/>
  <c r="X1103" i="5"/>
  <c r="X1799" i="5"/>
  <c r="X822" i="5"/>
  <c r="X1084" i="5"/>
  <c r="X1135" i="5"/>
  <c r="X1474" i="5"/>
  <c r="X1625" i="5"/>
  <c r="X1341" i="5"/>
  <c r="X946" i="5"/>
  <c r="X1033" i="5"/>
  <c r="X1845" i="5"/>
  <c r="X149" i="5"/>
  <c r="X1851" i="5"/>
  <c r="X262" i="5"/>
  <c r="X1195" i="5"/>
  <c r="X266" i="5"/>
  <c r="X1273" i="5"/>
  <c r="X1521" i="5"/>
  <c r="X1723" i="5"/>
  <c r="X493" i="5"/>
  <c r="X863" i="5"/>
  <c r="X1128" i="5"/>
  <c r="X1519" i="5"/>
  <c r="X709" i="5"/>
  <c r="X1267" i="5"/>
  <c r="X208" i="5"/>
  <c r="X1970" i="5"/>
  <c r="X507" i="5"/>
  <c r="X1333" i="5"/>
  <c r="X1334" i="5"/>
  <c r="X600" i="5"/>
  <c r="X1529" i="5"/>
  <c r="X1623" i="5"/>
  <c r="X945" i="5"/>
  <c r="X1728" i="5"/>
  <c r="X153" i="5"/>
  <c r="X700" i="5"/>
  <c r="X853" i="5"/>
  <c r="X1186" i="5"/>
  <c r="X71" i="5"/>
  <c r="X1402" i="5"/>
  <c r="X1381" i="5"/>
  <c r="X1379" i="5"/>
  <c r="X1732" i="5"/>
  <c r="X1560" i="5"/>
  <c r="X731" i="5"/>
  <c r="X1804" i="5"/>
  <c r="X1515" i="5"/>
  <c r="W991" i="5"/>
  <c r="W1566" i="5"/>
  <c r="W1360" i="5"/>
  <c r="W1525" i="5"/>
  <c r="W1278" i="5"/>
  <c r="W415" i="5"/>
  <c r="W1032" i="5"/>
  <c r="W333" i="5"/>
  <c r="W292" i="5"/>
  <c r="V1442" i="5"/>
  <c r="V25" i="2"/>
  <c r="V122" i="2" s="1"/>
  <c r="X43" i="28"/>
  <c r="W45" i="52"/>
  <c r="W41" i="52"/>
  <c r="W42" i="52"/>
  <c r="W39" i="52"/>
  <c r="AC35" i="16"/>
  <c r="AC7" i="16"/>
  <c r="AC15" i="9"/>
  <c r="AD6" i="16"/>
  <c r="AA37" i="16"/>
  <c r="Z16" i="9"/>
  <c r="X173" i="29"/>
  <c r="X21" i="50" s="1"/>
  <c r="U25" i="2"/>
  <c r="W19" i="4"/>
  <c r="W7" i="4"/>
  <c r="W65" i="4" s="1"/>
  <c r="W63" i="32"/>
  <c r="X6" i="31"/>
  <c r="W40" i="52"/>
  <c r="T46" i="6"/>
  <c r="Y37" i="2"/>
  <c r="Y134" i="2" s="1"/>
  <c r="Y6" i="30"/>
  <c r="Y5" i="58"/>
  <c r="Y5" i="50"/>
  <c r="Y6" i="29"/>
  <c r="Y20" i="12"/>
  <c r="Y5" i="52"/>
  <c r="Y5" i="32"/>
  <c r="Y31" i="32" s="1"/>
  <c r="Y5" i="31"/>
  <c r="Y5" i="4"/>
  <c r="Y6" i="28"/>
  <c r="V69" i="4"/>
  <c r="V60" i="4"/>
  <c r="W28" i="2"/>
  <c r="W125" i="2" s="1"/>
  <c r="X28" i="52"/>
  <c r="X36" i="52"/>
  <c r="X13" i="52"/>
  <c r="X33" i="52"/>
  <c r="X16" i="52"/>
  <c r="X8" i="52"/>
  <c r="X21" i="52"/>
  <c r="X26" i="52"/>
  <c r="X35" i="52"/>
  <c r="X19" i="52"/>
  <c r="X34" i="52"/>
  <c r="X29" i="52"/>
  <c r="X30" i="52"/>
  <c r="X6" i="52"/>
  <c r="X14" i="52"/>
  <c r="X27" i="52"/>
  <c r="X31" i="52"/>
  <c r="X22" i="52"/>
  <c r="X15" i="52"/>
  <c r="X32" i="52"/>
  <c r="X6" i="58"/>
  <c r="AB2" i="16"/>
  <c r="AA16" i="16"/>
  <c r="W47" i="52"/>
  <c r="V19" i="2"/>
  <c r="V116" i="2" s="1"/>
  <c r="W13" i="32"/>
  <c r="W56" i="32" s="1"/>
  <c r="X6" i="50"/>
  <c r="X14" i="50"/>
  <c r="X30" i="32"/>
  <c r="X6" i="32"/>
  <c r="X28" i="32"/>
  <c r="X36" i="32"/>
  <c r="X66" i="32" s="1"/>
  <c r="X29" i="32"/>
  <c r="X26" i="32"/>
  <c r="M12" i="12"/>
  <c r="M13" i="12" s="1"/>
  <c r="Z17" i="16"/>
  <c r="Z5" i="28"/>
  <c r="Z5" i="30"/>
  <c r="Z4" i="4"/>
  <c r="Z5" i="29"/>
  <c r="AF10" i="16"/>
  <c r="AF5" i="12"/>
  <c r="AF6" i="12" s="1"/>
  <c r="W48" i="52"/>
  <c r="V21" i="28"/>
  <c r="U40" i="28"/>
  <c r="U28" i="28"/>
  <c r="V13" i="28"/>
  <c r="V15" i="28"/>
  <c r="W16" i="28"/>
  <c r="W14" i="28"/>
  <c r="V12" i="28"/>
  <c r="W39" i="28"/>
  <c r="V24" i="28"/>
  <c r="V25" i="28"/>
  <c r="W27" i="28"/>
  <c r="V51" i="30"/>
  <c r="W19" i="28"/>
  <c r="W19" i="30" s="1"/>
  <c r="V36" i="28"/>
  <c r="V65" i="30"/>
  <c r="W33" i="28"/>
  <c r="W33" i="30" s="1"/>
  <c r="V37" i="28"/>
  <c r="W34" i="28"/>
  <c r="V30" i="28"/>
  <c r="V26" i="28"/>
  <c r="Y31" i="4" l="1"/>
  <c r="Y28" i="4"/>
  <c r="Y30" i="4"/>
  <c r="Y27" i="4"/>
  <c r="Y25" i="4"/>
  <c r="Y22" i="4"/>
  <c r="Y24" i="4"/>
  <c r="Y32" i="4"/>
  <c r="Y23" i="4"/>
  <c r="Y29" i="4"/>
  <c r="Y26" i="4"/>
  <c r="Y21" i="4"/>
  <c r="Y20" i="4"/>
  <c r="AB2" i="4"/>
  <c r="W134" i="29"/>
  <c r="X27" i="32"/>
  <c r="X63" i="32" s="1"/>
  <c r="AA90" i="29"/>
  <c r="AA44" i="29" s="1"/>
  <c r="V95" i="29"/>
  <c r="V94" i="29" s="1"/>
  <c r="W58" i="29"/>
  <c r="X102" i="29" s="1"/>
  <c r="X205" i="29" s="1"/>
  <c r="W205" i="29"/>
  <c r="W64" i="52"/>
  <c r="W61" i="52" s="1"/>
  <c r="X63" i="52"/>
  <c r="X62" i="52"/>
  <c r="X53" i="52"/>
  <c r="Y54" i="52"/>
  <c r="Y55" i="52"/>
  <c r="Q43" i="29"/>
  <c r="Q42" i="29" s="1"/>
  <c r="AA9" i="16"/>
  <c r="AA49" i="6"/>
  <c r="AC99" i="29"/>
  <c r="AC53" i="29" s="1"/>
  <c r="AA92" i="29"/>
  <c r="AA46" i="29" s="1"/>
  <c r="AA93" i="29"/>
  <c r="AA47" i="29" s="1"/>
  <c r="Z96" i="29"/>
  <c r="Z50" i="29" s="1"/>
  <c r="AC98" i="29"/>
  <c r="AC52" i="29" s="1"/>
  <c r="AA91" i="29"/>
  <c r="AA45" i="29" s="1"/>
  <c r="U83" i="29"/>
  <c r="U37" i="29" s="1"/>
  <c r="Y38" i="32"/>
  <c r="Y68" i="32" s="1"/>
  <c r="Y30" i="2" s="1"/>
  <c r="Y127" i="2" s="1"/>
  <c r="Y44" i="32"/>
  <c r="Y40" i="2"/>
  <c r="Y39" i="32"/>
  <c r="Y69" i="32" s="1"/>
  <c r="Y31" i="2" s="1"/>
  <c r="Y128" i="2" s="1"/>
  <c r="AP242" i="58"/>
  <c r="AK242" i="58"/>
  <c r="AL242" i="58"/>
  <c r="AI242" i="58"/>
  <c r="AG242" i="58"/>
  <c r="AR242" i="58"/>
  <c r="AB242" i="58"/>
  <c r="AE242" i="58"/>
  <c r="AJ242" i="58"/>
  <c r="AF242" i="58"/>
  <c r="AM242" i="58"/>
  <c r="AH242" i="58"/>
  <c r="AN242" i="58"/>
  <c r="AD242" i="58"/>
  <c r="AQ242" i="58"/>
  <c r="AO242" i="58"/>
  <c r="AB27" i="16"/>
  <c r="Q34" i="29"/>
  <c r="R80" i="29" s="1"/>
  <c r="R21" i="30" s="1"/>
  <c r="W20" i="30"/>
  <c r="W52" i="30" s="1"/>
  <c r="Q195" i="29"/>
  <c r="Q191" i="29" s="1"/>
  <c r="Q115" i="26" s="1"/>
  <c r="V74" i="4"/>
  <c r="Q76" i="29"/>
  <c r="Q22" i="32" s="1"/>
  <c r="Q725" i="58" s="1"/>
  <c r="Q737" i="58" s="1"/>
  <c r="V20" i="30"/>
  <c r="V52" i="30" s="1"/>
  <c r="P30" i="29"/>
  <c r="P725" i="58"/>
  <c r="P737" i="58" s="1"/>
  <c r="Q124" i="29"/>
  <c r="Q120" i="29" s="1"/>
  <c r="T31" i="30"/>
  <c r="T63" i="30" s="1"/>
  <c r="U31" i="28"/>
  <c r="V18" i="28"/>
  <c r="T32" i="30"/>
  <c r="T64" i="30" s="1"/>
  <c r="U32" i="28"/>
  <c r="U38" i="28"/>
  <c r="V208" i="29"/>
  <c r="S186" i="29"/>
  <c r="X193" i="29"/>
  <c r="W194" i="29"/>
  <c r="R210" i="29"/>
  <c r="X218" i="29"/>
  <c r="X122" i="26" s="1"/>
  <c r="X78" i="30"/>
  <c r="X34" i="31" s="1"/>
  <c r="X207" i="29"/>
  <c r="W196" i="29"/>
  <c r="W70" i="4"/>
  <c r="W66" i="4"/>
  <c r="W64" i="4" s="1"/>
  <c r="U45" i="6"/>
  <c r="U46" i="6" s="1"/>
  <c r="V22" i="28"/>
  <c r="V22" i="30" s="1"/>
  <c r="U54" i="30"/>
  <c r="R29" i="30"/>
  <c r="R25" i="31" s="1"/>
  <c r="R62" i="30"/>
  <c r="R61" i="30" s="1"/>
  <c r="Q17" i="30"/>
  <c r="Q23" i="31" s="1"/>
  <c r="Q53" i="30"/>
  <c r="Q49" i="30" s="1"/>
  <c r="X60" i="29"/>
  <c r="Y104" i="29" s="1"/>
  <c r="X32" i="29"/>
  <c r="Y78" i="29" s="1"/>
  <c r="W33" i="29"/>
  <c r="X79" i="29" s="1"/>
  <c r="X20" i="30" s="1"/>
  <c r="S25" i="29"/>
  <c r="T71" i="29" s="1"/>
  <c r="T12" i="30" s="1"/>
  <c r="R139" i="29"/>
  <c r="R203" i="29"/>
  <c r="R117" i="26" s="1"/>
  <c r="W125" i="29"/>
  <c r="X48" i="52"/>
  <c r="X136" i="29"/>
  <c r="T25" i="36"/>
  <c r="Y44" i="28"/>
  <c r="V61" i="29"/>
  <c r="W105" i="29" s="1"/>
  <c r="W34" i="30" s="1"/>
  <c r="V66" i="30"/>
  <c r="V137" i="29"/>
  <c r="V45" i="16"/>
  <c r="U105" i="2"/>
  <c r="V189" i="2"/>
  <c r="V186" i="2" s="1"/>
  <c r="R63" i="29"/>
  <c r="R68" i="30"/>
  <c r="S115" i="29"/>
  <c r="AB15" i="29"/>
  <c r="AA16" i="29"/>
  <c r="X122" i="29"/>
  <c r="V103" i="29"/>
  <c r="Q155" i="29"/>
  <c r="AD243" i="58"/>
  <c r="AC2" i="29"/>
  <c r="AD97" i="29" s="1"/>
  <c r="AD51" i="29" s="1"/>
  <c r="AB18" i="29"/>
  <c r="AB21" i="29" s="1"/>
  <c r="AB183" i="29"/>
  <c r="AL284" i="58"/>
  <c r="AS283" i="58"/>
  <c r="W35" i="29"/>
  <c r="W123" i="29"/>
  <c r="T77" i="29"/>
  <c r="T18" i="30" s="1"/>
  <c r="S101" i="29"/>
  <c r="S30" i="30" s="1"/>
  <c r="R56" i="29"/>
  <c r="AB11" i="29"/>
  <c r="AA12" i="29"/>
  <c r="AB102" i="26"/>
  <c r="AB67" i="7"/>
  <c r="AB108" i="7"/>
  <c r="AC2" i="7"/>
  <c r="AB176" i="7"/>
  <c r="AB184" i="7"/>
  <c r="AB185" i="7"/>
  <c r="AB178" i="7"/>
  <c r="AB174" i="7"/>
  <c r="AB175" i="7"/>
  <c r="AB181" i="7"/>
  <c r="AB172" i="7"/>
  <c r="AB173" i="7"/>
  <c r="AB180" i="7"/>
  <c r="AB182" i="7"/>
  <c r="AB183" i="7"/>
  <c r="AB179" i="7"/>
  <c r="AB170" i="7"/>
  <c r="AB171" i="7"/>
  <c r="AB177" i="7"/>
  <c r="S44" i="30"/>
  <c r="AE286" i="58"/>
  <c r="AB9" i="29"/>
  <c r="AA10" i="29"/>
  <c r="P178" i="29"/>
  <c r="AB17" i="29"/>
  <c r="AA20" i="29"/>
  <c r="AJ292" i="58"/>
  <c r="AA107" i="26"/>
  <c r="AB13" i="29"/>
  <c r="AA14" i="29"/>
  <c r="AA175" i="29"/>
  <c r="AA19" i="29"/>
  <c r="AA174" i="29" s="1"/>
  <c r="AA176" i="29"/>
  <c r="R727" i="58"/>
  <c r="R733" i="58" s="1"/>
  <c r="AC2" i="31"/>
  <c r="U1987" i="5"/>
  <c r="U1988" i="5" s="1"/>
  <c r="Y36" i="16"/>
  <c r="Y38" i="16" s="1"/>
  <c r="AA21" i="16"/>
  <c r="Z115" i="7"/>
  <c r="Z31" i="16"/>
  <c r="W990" i="5"/>
  <c r="X1278" i="5"/>
  <c r="U13" i="7"/>
  <c r="U80" i="7" s="1"/>
  <c r="X292" i="5"/>
  <c r="X415" i="5"/>
  <c r="X1607" i="5"/>
  <c r="X1196" i="5"/>
  <c r="X1443" i="5"/>
  <c r="X1484" i="5"/>
  <c r="X1525" i="5"/>
  <c r="X374" i="5"/>
  <c r="X1032" i="5"/>
  <c r="X1319" i="5"/>
  <c r="X251" i="5"/>
  <c r="X333" i="5"/>
  <c r="X1073" i="5"/>
  <c r="X1401" i="5"/>
  <c r="X1360" i="5"/>
  <c r="X1237" i="5"/>
  <c r="X1566" i="5"/>
  <c r="Y1459" i="5"/>
  <c r="Y781" i="5"/>
  <c r="Y648" i="5"/>
  <c r="Y647" i="5"/>
  <c r="Y1146" i="5"/>
  <c r="Y946" i="5"/>
  <c r="Y334" i="5"/>
  <c r="Y1054" i="5"/>
  <c r="Y1620" i="5"/>
  <c r="Y1180" i="5"/>
  <c r="Y507" i="5"/>
  <c r="Y1011" i="5"/>
  <c r="Y1725" i="5"/>
  <c r="Y1126" i="5"/>
  <c r="Y1475" i="5"/>
  <c r="Y749" i="5"/>
  <c r="Y1672" i="5"/>
  <c r="Y810" i="5"/>
  <c r="Y546" i="5"/>
  <c r="Y1070" i="5"/>
  <c r="Y993" i="5"/>
  <c r="Y1216" i="5"/>
  <c r="Y1550" i="5"/>
  <c r="Y1051" i="5"/>
  <c r="Y300" i="5"/>
  <c r="Y1802" i="5"/>
  <c r="Y1315" i="5"/>
  <c r="Y1229" i="5"/>
  <c r="Y1959" i="5"/>
  <c r="Y1283" i="5"/>
  <c r="Y1354" i="5"/>
  <c r="Y1342" i="5"/>
  <c r="Y1270" i="5"/>
  <c r="Y67" i="5"/>
  <c r="Y237" i="5"/>
  <c r="Y410" i="5"/>
  <c r="Y31" i="5"/>
  <c r="Y707" i="5"/>
  <c r="Y435" i="5"/>
  <c r="Y1414" i="5"/>
  <c r="Y1199" i="5"/>
  <c r="Y240" i="5"/>
  <c r="Y1976" i="5"/>
  <c r="Y1476" i="5"/>
  <c r="Y1396" i="5"/>
  <c r="Y1382" i="5"/>
  <c r="Y1089" i="5"/>
  <c r="Y1553" i="5"/>
  <c r="Y943" i="5"/>
  <c r="Y850" i="5"/>
  <c r="Y407" i="5"/>
  <c r="Y1597" i="5"/>
  <c r="Y535" i="5"/>
  <c r="Y1622" i="5"/>
  <c r="Y999" i="5"/>
  <c r="Y735" i="5"/>
  <c r="Y521" i="5"/>
  <c r="Y1547" i="5"/>
  <c r="Y395" i="5"/>
  <c r="Y1522" i="5"/>
  <c r="Y1327" i="5"/>
  <c r="Y86" i="5"/>
  <c r="Y1488" i="5"/>
  <c r="Y1563" i="5"/>
  <c r="Y1144" i="5"/>
  <c r="Y1305" i="5"/>
  <c r="Y317" i="5"/>
  <c r="Y523" i="5"/>
  <c r="Y1431" i="5"/>
  <c r="Y194" i="5"/>
  <c r="Y808" i="5"/>
  <c r="Y904" i="5"/>
  <c r="Y1765" i="5"/>
  <c r="Y1205" i="5"/>
  <c r="Y1173" i="5"/>
  <c r="Y1068" i="5"/>
  <c r="Y115" i="5"/>
  <c r="Y893" i="5"/>
  <c r="Y1441" i="5"/>
  <c r="Y1629" i="5"/>
  <c r="Y1434" i="5"/>
  <c r="Y935" i="5"/>
  <c r="Y1003" i="5"/>
  <c r="Y1056" i="5"/>
  <c r="Y1175" i="5"/>
  <c r="Y1016" i="5"/>
  <c r="Y1033" i="5"/>
  <c r="Y1345" i="5"/>
  <c r="Y1685" i="5"/>
  <c r="Y627" i="5"/>
  <c r="Y331" i="5"/>
  <c r="Y28" i="5"/>
  <c r="Y1279" i="5"/>
  <c r="Y332" i="5"/>
  <c r="Y73" i="5"/>
  <c r="Y431" i="5"/>
  <c r="Y784" i="5"/>
  <c r="Y1370" i="5"/>
  <c r="Y1312" i="5"/>
  <c r="Y1399" i="5"/>
  <c r="Y1330" i="5"/>
  <c r="Y667" i="5"/>
  <c r="Y1313" i="5"/>
  <c r="Y1413" i="5"/>
  <c r="Y1485" i="5"/>
  <c r="Y537" i="5"/>
  <c r="Y231" i="5"/>
  <c r="Y619" i="5"/>
  <c r="Y1157" i="5"/>
  <c r="Y1843" i="5"/>
  <c r="Y149" i="5"/>
  <c r="Y576" i="5"/>
  <c r="Y573" i="5"/>
  <c r="Y1124" i="5"/>
  <c r="Y891" i="5"/>
  <c r="Y192" i="5"/>
  <c r="Y1286" i="5"/>
  <c r="Y970" i="5"/>
  <c r="Y1152" i="5"/>
  <c r="Y405" i="5"/>
  <c r="Y496" i="5"/>
  <c r="Y860" i="5"/>
  <c r="Y540" i="5"/>
  <c r="Y1110" i="5"/>
  <c r="Y1807" i="5"/>
  <c r="Y382" i="5"/>
  <c r="Y264" i="5"/>
  <c r="Y1877" i="5"/>
  <c r="Y1168" i="5"/>
  <c r="Y1154" i="5"/>
  <c r="Y1293" i="5"/>
  <c r="Y341" i="5"/>
  <c r="Y1973" i="5"/>
  <c r="Y1539" i="5"/>
  <c r="Y683" i="5"/>
  <c r="Y1256" i="5"/>
  <c r="Y1101" i="5"/>
  <c r="Y888" i="5"/>
  <c r="Y1546" i="5"/>
  <c r="Y1755" i="5"/>
  <c r="Y495" i="5"/>
  <c r="Y615" i="5"/>
  <c r="Y1258" i="5"/>
  <c r="Y299" i="5"/>
  <c r="Y824" i="5"/>
  <c r="Y547" i="5"/>
  <c r="Y249" i="5"/>
  <c r="Y1919" i="5"/>
  <c r="Y1486" i="5"/>
  <c r="Y199" i="5"/>
  <c r="Y504" i="5"/>
  <c r="Y1277" i="5"/>
  <c r="Y1880" i="5"/>
  <c r="Y1371" i="5"/>
  <c r="Y1492" i="5"/>
  <c r="Y1132" i="5"/>
  <c r="Y1028" i="5"/>
  <c r="Y1561" i="5"/>
  <c r="Y1423" i="5"/>
  <c r="Y1300" i="5"/>
  <c r="Y1057" i="5"/>
  <c r="Y1331" i="5"/>
  <c r="Y541" i="5"/>
  <c r="Y315" i="5"/>
  <c r="Y453" i="5"/>
  <c r="Y1304" i="5"/>
  <c r="Y1521" i="5"/>
  <c r="Y1359" i="5"/>
  <c r="Y1491" i="5"/>
  <c r="Y450" i="5"/>
  <c r="Y1257" i="5"/>
  <c r="Y1024" i="5"/>
  <c r="Y1808" i="5"/>
  <c r="Y932" i="5"/>
  <c r="Y305" i="5"/>
  <c r="Y444" i="5"/>
  <c r="Y526" i="5"/>
  <c r="Y978" i="5"/>
  <c r="Y578" i="5"/>
  <c r="Y1650" i="5"/>
  <c r="Y1182" i="5"/>
  <c r="Y780" i="5"/>
  <c r="Y1551" i="5"/>
  <c r="Y977" i="5"/>
  <c r="Y776" i="5"/>
  <c r="Y696" i="5"/>
  <c r="Y698" i="5"/>
  <c r="Y488" i="5"/>
  <c r="Y165" i="5"/>
  <c r="Y979" i="5"/>
  <c r="Y994" i="5"/>
  <c r="Y1451" i="5"/>
  <c r="Y1000" i="5"/>
  <c r="Y1480" i="5"/>
  <c r="Y1584" i="5"/>
  <c r="Y1254" i="5"/>
  <c r="Y295" i="5"/>
  <c r="Y208" i="5"/>
  <c r="Y701" i="5"/>
  <c r="Y154" i="5"/>
  <c r="Y699" i="5"/>
  <c r="Y997" i="5"/>
  <c r="Y273" i="5"/>
  <c r="Y1362" i="5"/>
  <c r="Y1326" i="5"/>
  <c r="Y43" i="5"/>
  <c r="Y1804" i="5"/>
  <c r="Y1171" i="5"/>
  <c r="Y1771" i="5"/>
  <c r="Y1244" i="5"/>
  <c r="Y730" i="5"/>
  <c r="Y1181" i="5"/>
  <c r="Y1083" i="5"/>
  <c r="Y312" i="5"/>
  <c r="Y29" i="5"/>
  <c r="Y1390" i="5"/>
  <c r="Y1502" i="5"/>
  <c r="Y114" i="5"/>
  <c r="Y1037" i="5"/>
  <c r="Y1541" i="5"/>
  <c r="Y1219" i="5"/>
  <c r="Y349" i="5"/>
  <c r="Y399" i="5"/>
  <c r="Y1012" i="5"/>
  <c r="Y1082" i="5"/>
  <c r="Y1104" i="5"/>
  <c r="Y1590" i="5"/>
  <c r="Y364" i="5"/>
  <c r="Y1499" i="5"/>
  <c r="Y1892" i="5"/>
  <c r="Y532" i="5"/>
  <c r="Y238" i="5"/>
  <c r="Y1631" i="5"/>
  <c r="Y1015" i="5"/>
  <c r="Y159" i="5"/>
  <c r="Y1170" i="5"/>
  <c r="Y1722" i="5"/>
  <c r="Y1334" i="5"/>
  <c r="Y895" i="5"/>
  <c r="Y491" i="5"/>
  <c r="Y439" i="5"/>
  <c r="Y414" i="5"/>
  <c r="Y383" i="5"/>
  <c r="Y622" i="5"/>
  <c r="Y69" i="5"/>
  <c r="Y777" i="5"/>
  <c r="Y232" i="5"/>
  <c r="Y1581" i="5"/>
  <c r="Y42" i="5"/>
  <c r="Y409" i="5"/>
  <c r="Y1339" i="5"/>
  <c r="Y656" i="5"/>
  <c r="Y1259" i="5"/>
  <c r="Y1377" i="5"/>
  <c r="Y205" i="5"/>
  <c r="Y1307" i="5"/>
  <c r="Y272" i="5"/>
  <c r="Y1498" i="5"/>
  <c r="Y1680" i="5"/>
  <c r="Y1247" i="5"/>
  <c r="Y989" i="5"/>
  <c r="Y1185" i="5"/>
  <c r="Y41" i="5"/>
  <c r="Y1801" i="5"/>
  <c r="Y262" i="5"/>
  <c r="Y1010" i="5"/>
  <c r="Y1145" i="5"/>
  <c r="Y1923" i="5"/>
  <c r="Y1424" i="5"/>
  <c r="Y307" i="5"/>
  <c r="Y483" i="5"/>
  <c r="Y411" i="5"/>
  <c r="Y1966" i="5"/>
  <c r="Y980" i="5"/>
  <c r="Y907" i="5"/>
  <c r="Y1125" i="5"/>
  <c r="Y829" i="5"/>
  <c r="Y1262" i="5"/>
  <c r="Y1505" i="5"/>
  <c r="Y242" i="5"/>
  <c r="Y1378" i="5"/>
  <c r="Y427" i="5"/>
  <c r="Y996" i="5"/>
  <c r="Y244" i="5"/>
  <c r="Y235" i="5"/>
  <c r="Y1240" i="5"/>
  <c r="Y1594" i="5"/>
  <c r="Y1311" i="5"/>
  <c r="Y27" i="5"/>
  <c r="Y277" i="5"/>
  <c r="Y271" i="5"/>
  <c r="Y1039" i="5"/>
  <c r="Y310" i="5"/>
  <c r="Y324" i="5"/>
  <c r="Y1019" i="5"/>
  <c r="Y493" i="5"/>
  <c r="Y258" i="5"/>
  <c r="Y371" i="5"/>
  <c r="Y1621" i="5"/>
  <c r="Y1971" i="5"/>
  <c r="Y276" i="5"/>
  <c r="Y1228" i="5"/>
  <c r="Y1265" i="5"/>
  <c r="Y1035" i="5"/>
  <c r="Y267" i="5"/>
  <c r="Y604" i="5"/>
  <c r="Y624" i="5"/>
  <c r="Y1202" i="5"/>
  <c r="Y1963" i="5"/>
  <c r="Y367" i="5"/>
  <c r="Y303" i="5"/>
  <c r="Y1433" i="5"/>
  <c r="Y451" i="5"/>
  <c r="Y255" i="5"/>
  <c r="Y394" i="5"/>
  <c r="Y630" i="5"/>
  <c r="Y1341" i="5"/>
  <c r="Y1473" i="5"/>
  <c r="Y650" i="5"/>
  <c r="Y1514" i="5"/>
  <c r="Y1572" i="5"/>
  <c r="Y279" i="5"/>
  <c r="Y1141" i="5"/>
  <c r="Y1151" i="5"/>
  <c r="Y520" i="5"/>
  <c r="Y577" i="5"/>
  <c r="Y549" i="5"/>
  <c r="Y1201" i="5"/>
  <c r="Y261" i="5"/>
  <c r="Y1292" i="5"/>
  <c r="Y1754" i="5"/>
  <c r="Y449" i="5"/>
  <c r="Y704" i="5"/>
  <c r="Y1675" i="5"/>
  <c r="Y162" i="5"/>
  <c r="Y1352" i="5"/>
  <c r="Y1633" i="5"/>
  <c r="Y381" i="5"/>
  <c r="Y1510" i="5"/>
  <c r="Y1634" i="5"/>
  <c r="Y938" i="5"/>
  <c r="Y1967" i="5"/>
  <c r="Y290" i="5"/>
  <c r="Y642" i="5"/>
  <c r="Y1194" i="5"/>
  <c r="Y1930" i="5"/>
  <c r="Y1335" i="5"/>
  <c r="Y685" i="5"/>
  <c r="Y388" i="5"/>
  <c r="Y1241" i="5"/>
  <c r="Y502" i="5"/>
  <c r="Y1007" i="5"/>
  <c r="Y161" i="5"/>
  <c r="Y1761" i="5"/>
  <c r="Y1465" i="5"/>
  <c r="Y1267" i="5"/>
  <c r="Y976" i="5"/>
  <c r="Y1343" i="5"/>
  <c r="Y1773" i="5"/>
  <c r="Y1432" i="5"/>
  <c r="Y1273" i="5"/>
  <c r="Y1248" i="5"/>
  <c r="Y1454" i="5"/>
  <c r="Y1623" i="5"/>
  <c r="Y1570" i="5"/>
  <c r="Y1379" i="5"/>
  <c r="Y1025" i="5"/>
  <c r="Y280" i="5"/>
  <c r="Y284" i="5"/>
  <c r="Y1834" i="5"/>
  <c r="Y1805" i="5"/>
  <c r="Y1186" i="5"/>
  <c r="Y531" i="5"/>
  <c r="Y1727" i="5"/>
  <c r="Y309" i="5"/>
  <c r="Y480" i="5"/>
  <c r="Y396" i="5"/>
  <c r="Y729" i="5"/>
  <c r="Y1350" i="5"/>
  <c r="Y660" i="5"/>
  <c r="Y1463" i="5"/>
  <c r="Y1322" i="5"/>
  <c r="Y384" i="5"/>
  <c r="Y930" i="5"/>
  <c r="Y1962" i="5"/>
  <c r="Y298" i="5"/>
  <c r="Y1853" i="5"/>
  <c r="Y1214" i="5"/>
  <c r="Y1878" i="5"/>
  <c r="Y1503" i="5"/>
  <c r="Y815" i="5"/>
  <c r="Y995" i="5"/>
  <c r="Y1516" i="5"/>
  <c r="Y85" i="5"/>
  <c r="Y710" i="5"/>
  <c r="Y1523" i="5"/>
  <c r="Y1415" i="5"/>
  <c r="Y1306" i="5"/>
  <c r="Y1591" i="5"/>
  <c r="Y1425" i="5"/>
  <c r="Y848" i="5"/>
  <c r="Y1721" i="5"/>
  <c r="Y1403" i="5"/>
  <c r="Y1017" i="5"/>
  <c r="Y623" i="5"/>
  <c r="Y1198" i="5"/>
  <c r="Y1638" i="5"/>
  <c r="Y1102" i="5"/>
  <c r="Y44" i="5"/>
  <c r="Y1005" i="5"/>
  <c r="Y616" i="5"/>
  <c r="Y376" i="5"/>
  <c r="Y484" i="5"/>
  <c r="Y236" i="5"/>
  <c r="Y150" i="5"/>
  <c r="Y706" i="5"/>
  <c r="Y1272" i="5"/>
  <c r="Y747" i="5"/>
  <c r="Y823" i="5"/>
  <c r="Y806" i="5"/>
  <c r="Y859" i="5"/>
  <c r="Y422" i="5"/>
  <c r="Y983" i="5"/>
  <c r="Y1029" i="5"/>
  <c r="Y166" i="5"/>
  <c r="Y438" i="5"/>
  <c r="Y1800" i="5"/>
  <c r="Y1810" i="5"/>
  <c r="Y1729" i="5"/>
  <c r="Y345" i="5"/>
  <c r="Y1348" i="5"/>
  <c r="Y1462" i="5"/>
  <c r="Y726" i="5"/>
  <c r="Y323" i="5"/>
  <c r="Y198" i="5"/>
  <c r="Y1732" i="5"/>
  <c r="Y1052" i="5"/>
  <c r="Y304" i="5"/>
  <c r="Y203" i="5"/>
  <c r="Y1504" i="5"/>
  <c r="Y1849" i="5"/>
  <c r="Y1448" i="5"/>
  <c r="Y1586" i="5"/>
  <c r="Y1922" i="5"/>
  <c r="Y442" i="5"/>
  <c r="Y1046" i="5"/>
  <c r="Y391" i="5"/>
  <c r="Y1616" i="5"/>
  <c r="Y1188" i="5"/>
  <c r="Y1388" i="5"/>
  <c r="Y1937" i="5"/>
  <c r="Y972" i="5"/>
  <c r="Y811" i="5"/>
  <c r="Y1481" i="5"/>
  <c r="Y941" i="5"/>
  <c r="Y1679" i="5"/>
  <c r="Y79" i="5"/>
  <c r="Y1886" i="5"/>
  <c r="Y1176" i="5"/>
  <c r="Y1177" i="5"/>
  <c r="Y337" i="5"/>
  <c r="Y933" i="5"/>
  <c r="Y1394" i="5"/>
  <c r="Y253" i="5"/>
  <c r="Y328" i="5"/>
  <c r="Y429" i="5"/>
  <c r="Y401" i="5"/>
  <c r="Y1421" i="5"/>
  <c r="Y1133" i="5"/>
  <c r="Y934" i="5"/>
  <c r="Y702" i="5"/>
  <c r="Y1565" i="5"/>
  <c r="Y1582" i="5"/>
  <c r="Y945" i="5"/>
  <c r="Y863" i="5"/>
  <c r="Y1471" i="5"/>
  <c r="Y1128" i="5"/>
  <c r="Y344" i="5"/>
  <c r="Y529" i="5"/>
  <c r="Y1837" i="5"/>
  <c r="Y1161" i="5"/>
  <c r="Y548" i="5"/>
  <c r="Y1681" i="5"/>
  <c r="Y1116" i="5"/>
  <c r="Y1641" i="5"/>
  <c r="Y246" i="5"/>
  <c r="Y416" i="5"/>
  <c r="Y1752" i="5"/>
  <c r="Y1386" i="5"/>
  <c r="Y571" i="5"/>
  <c r="Y1925" i="5"/>
  <c r="Y1213" i="5"/>
  <c r="Y1192" i="5"/>
  <c r="Y751" i="5"/>
  <c r="Y686" i="5"/>
  <c r="Y308" i="5"/>
  <c r="Y389" i="5"/>
  <c r="Y659" i="5"/>
  <c r="Y196" i="5"/>
  <c r="Y1757" i="5"/>
  <c r="Y125" i="5"/>
  <c r="Y153" i="5"/>
  <c r="Y1353" i="5"/>
  <c r="Y501" i="5"/>
  <c r="Y1759" i="5"/>
  <c r="Y1349" i="5"/>
  <c r="Y1567" i="5"/>
  <c r="Y1935" i="5"/>
  <c r="Y124" i="5"/>
  <c r="Y111" i="5"/>
  <c r="Y1238" i="5"/>
  <c r="Y688" i="5"/>
  <c r="Y1524" i="5"/>
  <c r="Y1599" i="5"/>
  <c r="Y1848" i="5"/>
  <c r="Y713" i="5"/>
  <c r="Y853" i="5"/>
  <c r="Y1209" i="5"/>
  <c r="Y432" i="5"/>
  <c r="Y74" i="5"/>
  <c r="Y731" i="5"/>
  <c r="Y1031" i="5"/>
  <c r="Y440" i="5"/>
  <c r="Y1543" i="5"/>
  <c r="Y1598" i="5"/>
  <c r="Y1640" i="5"/>
  <c r="Y1851" i="5"/>
  <c r="Y1884" i="5"/>
  <c r="Y1684" i="5"/>
  <c r="Y1796" i="5"/>
  <c r="Y400" i="5"/>
  <c r="Y1474" i="5"/>
  <c r="Y301" i="5"/>
  <c r="Y486" i="5"/>
  <c r="Y1191" i="5"/>
  <c r="Y200" i="5"/>
  <c r="Y1583" i="5"/>
  <c r="Y847" i="5"/>
  <c r="Y375" i="5"/>
  <c r="Y831" i="5"/>
  <c r="Y931" i="5"/>
  <c r="Y1333" i="5"/>
  <c r="Y1280" i="5"/>
  <c r="Y736" i="5"/>
  <c r="Y207" i="5"/>
  <c r="Y614" i="5"/>
  <c r="Y1002" i="5"/>
  <c r="Y1232" i="5"/>
  <c r="Y1496" i="5"/>
  <c r="Y572" i="5"/>
  <c r="Y283" i="5"/>
  <c r="Y987" i="5"/>
  <c r="Y1558" i="5"/>
  <c r="Y274" i="5"/>
  <c r="Y393" i="5"/>
  <c r="Y248" i="5"/>
  <c r="Y1682" i="5"/>
  <c r="Y1156" i="5"/>
  <c r="Y256" i="5"/>
  <c r="Y1242" i="5"/>
  <c r="Y1573" i="5"/>
  <c r="Y1058" i="5"/>
  <c r="Y1717" i="5"/>
  <c r="Y1358" i="5"/>
  <c r="Y1117" i="5"/>
  <c r="Y766" i="5"/>
  <c r="Y774" i="5"/>
  <c r="Y1768" i="5"/>
  <c r="Y1059" i="5"/>
  <c r="Y828" i="5"/>
  <c r="Y160" i="5"/>
  <c r="Y1933" i="5"/>
  <c r="Y545" i="5"/>
  <c r="Y123" i="5"/>
  <c r="Y1239" i="5"/>
  <c r="Y816" i="5"/>
  <c r="Y1153" i="5"/>
  <c r="Y354" i="5"/>
  <c r="Y611" i="5"/>
  <c r="Y1395" i="5"/>
  <c r="Y1346" i="5"/>
  <c r="Y646" i="5"/>
  <c r="Y489" i="5"/>
  <c r="Y356" i="5"/>
  <c r="Y1406" i="5"/>
  <c r="Y1050" i="5"/>
  <c r="Y1064" i="5"/>
  <c r="Y988" i="5"/>
  <c r="Y1921" i="5"/>
  <c r="Y319" i="5"/>
  <c r="Y856" i="5"/>
  <c r="Y832" i="5"/>
  <c r="Y1556" i="5"/>
  <c r="Y906" i="5"/>
  <c r="Y1190" i="5"/>
  <c r="Y1879" i="5"/>
  <c r="Y1308" i="5"/>
  <c r="Y865" i="5"/>
  <c r="Y1605" i="5"/>
  <c r="Y346" i="5"/>
  <c r="Y1066" i="5"/>
  <c r="Y1234" i="5"/>
  <c r="Y378" i="5"/>
  <c r="Y1422" i="5"/>
  <c r="Y1490" i="5"/>
  <c r="Y1252" i="5"/>
  <c r="Y544" i="5"/>
  <c r="Y822" i="5"/>
  <c r="Y1964" i="5"/>
  <c r="Y1139" i="5"/>
  <c r="Y270" i="5"/>
  <c r="Y266" i="5"/>
  <c r="Y343" i="5"/>
  <c r="Y1324" i="5"/>
  <c r="Y1393" i="5"/>
  <c r="Y1271" i="5"/>
  <c r="Y1063" i="5"/>
  <c r="Y1410" i="5"/>
  <c r="Y692" i="5"/>
  <c r="Y1351" i="5"/>
  <c r="Y119" i="5"/>
  <c r="Y33" i="5"/>
  <c r="Y1367" i="5"/>
  <c r="Y1487" i="5"/>
  <c r="Y1220" i="5"/>
  <c r="Y661" i="5"/>
  <c r="Y452" i="5"/>
  <c r="Y275" i="5"/>
  <c r="Y209" i="5"/>
  <c r="Y1760" i="5"/>
  <c r="Y1847" i="5"/>
  <c r="Y1001" i="5"/>
  <c r="Y1507" i="5"/>
  <c r="Y1769" i="5"/>
  <c r="Y1691" i="5"/>
  <c r="Y197" i="5"/>
  <c r="Y481" i="5"/>
  <c r="Y1758" i="5"/>
  <c r="Y245" i="5"/>
  <c r="Y560" i="5"/>
  <c r="Y1296" i="5"/>
  <c r="Y1604" i="5"/>
  <c r="Y116" i="5"/>
  <c r="Y361" i="5"/>
  <c r="Y1797" i="5"/>
  <c r="Y1174" i="5"/>
  <c r="Y1336" i="5"/>
  <c r="Y1456" i="5"/>
  <c r="Y1411" i="5"/>
  <c r="Y1380" i="5"/>
  <c r="Y1762" i="5"/>
  <c r="Y1048" i="5"/>
  <c r="Y1412" i="5"/>
  <c r="Y1276" i="5"/>
  <c r="Y417" i="5"/>
  <c r="Y617" i="5"/>
  <c r="Y1674" i="5"/>
  <c r="Y1275" i="5"/>
  <c r="Y643" i="5"/>
  <c r="Y1916" i="5"/>
  <c r="Y1766" i="5"/>
  <c r="Y306" i="5"/>
  <c r="Y992" i="5"/>
  <c r="Y1162" i="5"/>
  <c r="Y1479" i="5"/>
  <c r="Y1460" i="5"/>
  <c r="Y202" i="5"/>
  <c r="Y1290" i="5"/>
  <c r="Y750" i="5"/>
  <c r="Y1972" i="5"/>
  <c r="Y408" i="5"/>
  <c r="Y1753" i="5"/>
  <c r="Y534" i="5"/>
  <c r="Y362" i="5"/>
  <c r="Y1483" i="5"/>
  <c r="Y75" i="5"/>
  <c r="Y1712" i="5"/>
  <c r="Y164" i="5"/>
  <c r="Y1013" i="5"/>
  <c r="Y982" i="5"/>
  <c r="Y1079" i="5"/>
  <c r="Y1533" i="5"/>
  <c r="Y929" i="5"/>
  <c r="Y1034" i="5"/>
  <c r="Y1793" i="5"/>
  <c r="Y1670" i="5"/>
  <c r="Y1568" i="5"/>
  <c r="Y898" i="5"/>
  <c r="Y1609" i="5"/>
  <c r="Y239" i="5"/>
  <c r="Y1227" i="5"/>
  <c r="Y708" i="5"/>
  <c r="Y538" i="5"/>
  <c r="Y285" i="5"/>
  <c r="Y1436" i="5"/>
  <c r="Y973" i="5"/>
  <c r="Y1671" i="5"/>
  <c r="Y77" i="5"/>
  <c r="Y1767" i="5"/>
  <c r="Y366" i="5"/>
  <c r="Y1332" i="5"/>
  <c r="Y1627" i="5"/>
  <c r="Y1728" i="5"/>
  <c r="Y318" i="5"/>
  <c r="Y1814" i="5"/>
  <c r="Y1883" i="5"/>
  <c r="Y613" i="5"/>
  <c r="Y158" i="5"/>
  <c r="Y155" i="5"/>
  <c r="Y329" i="5"/>
  <c r="Y1368" i="5"/>
  <c r="Y1526" i="5"/>
  <c r="Y1562" i="5"/>
  <c r="Y1075" i="5"/>
  <c r="Y441" i="5"/>
  <c r="Y1289" i="5"/>
  <c r="Y651" i="5"/>
  <c r="Y1628" i="5"/>
  <c r="Y690" i="5"/>
  <c r="Y1841" i="5"/>
  <c r="Y1639" i="5"/>
  <c r="Y807" i="5"/>
  <c r="Y664" i="5"/>
  <c r="Y1624" i="5"/>
  <c r="Y1045" i="5"/>
  <c r="Y1643" i="5"/>
  <c r="Y1726" i="5"/>
  <c r="Y1047" i="5"/>
  <c r="Y327" i="5"/>
  <c r="Y445" i="5"/>
  <c r="Y1347" i="5"/>
  <c r="Y1040" i="5"/>
  <c r="Y809" i="5"/>
  <c r="Y889" i="5"/>
  <c r="Y1678" i="5"/>
  <c r="Y1230" i="5"/>
  <c r="Y296" i="5"/>
  <c r="Y663" i="5"/>
  <c r="Y727" i="5"/>
  <c r="Y348" i="5"/>
  <c r="Y1121" i="5"/>
  <c r="Y1457" i="5"/>
  <c r="Y342" i="5"/>
  <c r="Y712" i="5"/>
  <c r="Y268" i="5"/>
  <c r="Y1501" i="5"/>
  <c r="Y201" i="5"/>
  <c r="Y1926" i="5"/>
  <c r="Y1294" i="5"/>
  <c r="Y390" i="5"/>
  <c r="Y386" i="5"/>
  <c r="Y358" i="5"/>
  <c r="Y1250" i="5"/>
  <c r="Y857" i="5"/>
  <c r="Y1405" i="5"/>
  <c r="Y1255" i="5"/>
  <c r="Y45" i="5"/>
  <c r="Y567" i="5"/>
  <c r="Y1163" i="5"/>
  <c r="Y1095" i="5"/>
  <c r="Y771" i="5"/>
  <c r="Y1756" i="5"/>
  <c r="Y1291" i="5"/>
  <c r="Y1041" i="5"/>
  <c r="Y1688" i="5"/>
  <c r="Y569" i="5"/>
  <c r="Y1961" i="5"/>
  <c r="Y975" i="5"/>
  <c r="Y433" i="5"/>
  <c r="Y1468" i="5"/>
  <c r="Y1391" i="5"/>
  <c r="Y1224" i="5"/>
  <c r="Y748" i="5"/>
  <c r="Y892" i="5"/>
  <c r="Y1122" i="5"/>
  <c r="Y1096" i="5"/>
  <c r="Y297" i="5"/>
  <c r="Y1288" i="5"/>
  <c r="Y1302" i="5"/>
  <c r="Y1618" i="5"/>
  <c r="Y902" i="5"/>
  <c r="Y313" i="5"/>
  <c r="Y562" i="5"/>
  <c r="Y385" i="5"/>
  <c r="Y1453" i="5"/>
  <c r="Y1806" i="5"/>
  <c r="Y1689" i="5"/>
  <c r="Y363" i="5"/>
  <c r="Y1167" i="5"/>
  <c r="Y1580" i="5"/>
  <c r="Y1606" i="5"/>
  <c r="Y1099" i="5"/>
  <c r="Y1043" i="5"/>
  <c r="Y360" i="5"/>
  <c r="Y84" i="5"/>
  <c r="Y1893" i="5"/>
  <c r="Y1055" i="5"/>
  <c r="Y1969" i="5"/>
  <c r="Y1714" i="5"/>
  <c r="Y1928" i="5"/>
  <c r="Y1282" i="5"/>
  <c r="Y830" i="5"/>
  <c r="Y1323" i="5"/>
  <c r="Y1458" i="5"/>
  <c r="Y900" i="5"/>
  <c r="Y767" i="5"/>
  <c r="Y1026" i="5"/>
  <c r="Y1559" i="5"/>
  <c r="Y525" i="5"/>
  <c r="Y1450" i="5"/>
  <c r="Y684" i="5"/>
  <c r="Y1325" i="5"/>
  <c r="Y294" i="5"/>
  <c r="Y666" i="5"/>
  <c r="Y948" i="5"/>
  <c r="Y151" i="5"/>
  <c r="Y1038" i="5"/>
  <c r="Y1103" i="5"/>
  <c r="Y693" i="5"/>
  <c r="Y1235" i="5"/>
  <c r="Y896" i="5"/>
  <c r="Y40" i="5"/>
  <c r="Y985" i="5"/>
  <c r="Y1357" i="5"/>
  <c r="Y947" i="5"/>
  <c r="Y1193" i="5"/>
  <c r="Y1447" i="5"/>
  <c r="Y1494" i="5"/>
  <c r="Y1338" i="5"/>
  <c r="Y1159" i="5"/>
  <c r="Y1105" i="5"/>
  <c r="Y1642" i="5"/>
  <c r="Y1536" i="5"/>
  <c r="Y424" i="5"/>
  <c r="Y1374" i="5"/>
  <c r="Y1470" i="5"/>
  <c r="Y1183" i="5"/>
  <c r="Y628" i="5"/>
  <c r="Y35" i="5"/>
  <c r="Y1149" i="5"/>
  <c r="Y1298" i="5"/>
  <c r="Y321" i="5"/>
  <c r="Y711" i="5"/>
  <c r="Y325" i="5"/>
  <c r="Y1720" i="5"/>
  <c r="Y737" i="5"/>
  <c r="Y1120" i="5"/>
  <c r="Y1398" i="5"/>
  <c r="Y1309" i="5"/>
  <c r="Y32" i="5"/>
  <c r="Y1686" i="5"/>
  <c r="Y905" i="5"/>
  <c r="Y1437" i="5"/>
  <c r="Y1112" i="5"/>
  <c r="Y1106" i="5"/>
  <c r="Y1589" i="5"/>
  <c r="Y1098" i="5"/>
  <c r="Y691" i="5"/>
  <c r="Y1844" i="5"/>
  <c r="Y772" i="5"/>
  <c r="Y1924" i="5"/>
  <c r="Y768" i="5"/>
  <c r="Y503" i="5"/>
  <c r="Y1299" i="5"/>
  <c r="Y1297" i="5"/>
  <c r="Y652" i="5"/>
  <c r="Y1493" i="5"/>
  <c r="Y739" i="5"/>
  <c r="Y608" i="5"/>
  <c r="Y419" i="5"/>
  <c r="Y1719" i="5"/>
  <c r="Y286" i="5"/>
  <c r="Y1630" i="5"/>
  <c r="Y607" i="5"/>
  <c r="Y1407" i="5"/>
  <c r="Y1150" i="5"/>
  <c r="Y1579" i="5"/>
  <c r="Y575" i="5"/>
  <c r="Y127" i="5"/>
  <c r="Y1409" i="5"/>
  <c r="Y1489" i="5"/>
  <c r="Y1477" i="5"/>
  <c r="Y740" i="5"/>
  <c r="Y939" i="5"/>
  <c r="Y1730" i="5"/>
  <c r="Y724" i="5"/>
  <c r="Y1512" i="5"/>
  <c r="Y1615" i="5"/>
  <c r="Y732" i="5"/>
  <c r="Y377" i="5"/>
  <c r="Y1172" i="5"/>
  <c r="Y1968" i="5"/>
  <c r="Y1164" i="5"/>
  <c r="Y70" i="5"/>
  <c r="Y1361" i="5"/>
  <c r="Y1508" i="5"/>
  <c r="Y1408" i="5"/>
  <c r="Y379" i="5"/>
  <c r="Y1373" i="5"/>
  <c r="Y734" i="5"/>
  <c r="Y380" i="5"/>
  <c r="Y1138" i="5"/>
  <c r="Y1918" i="5"/>
  <c r="Y1321" i="5"/>
  <c r="Y1318" i="5"/>
  <c r="Y1136" i="5"/>
  <c r="Y1497" i="5"/>
  <c r="Y695" i="5"/>
  <c r="Y1090" i="5"/>
  <c r="Y1317" i="5"/>
  <c r="Y1803" i="5"/>
  <c r="Y903" i="5"/>
  <c r="Y370" i="5"/>
  <c r="Y397" i="5"/>
  <c r="Y563" i="5"/>
  <c r="Y1544" i="5"/>
  <c r="Y1310" i="5"/>
  <c r="Y206" i="5"/>
  <c r="Y1231" i="5"/>
  <c r="Y1578" i="5"/>
  <c r="Y835" i="5"/>
  <c r="Y1600" i="5"/>
  <c r="Y1143" i="5"/>
  <c r="Y1542" i="5"/>
  <c r="Y1532" i="5"/>
  <c r="Y1266" i="5"/>
  <c r="Y1446" i="5"/>
  <c r="Y1673" i="5"/>
  <c r="Y825" i="5"/>
  <c r="Y1187" i="5"/>
  <c r="Y1042" i="5"/>
  <c r="Y1528" i="5"/>
  <c r="Y609" i="5"/>
  <c r="Y1207" i="5"/>
  <c r="Y1392" i="5"/>
  <c r="Y864" i="5"/>
  <c r="Y728" i="5"/>
  <c r="Y1716" i="5"/>
  <c r="Y420" i="5"/>
  <c r="Y1549" i="5"/>
  <c r="Y1204" i="5"/>
  <c r="Y1118" i="5"/>
  <c r="Y1467" i="5"/>
  <c r="Y1500" i="5"/>
  <c r="Y866" i="5"/>
  <c r="Y1077" i="5"/>
  <c r="Y1404" i="5"/>
  <c r="Y601" i="5"/>
  <c r="Y72" i="5"/>
  <c r="Y1577" i="5"/>
  <c r="Y1251" i="5"/>
  <c r="Y1195" i="5"/>
  <c r="Y1957" i="5"/>
  <c r="Y1014" i="5"/>
  <c r="Y564" i="5"/>
  <c r="Y1071" i="5"/>
  <c r="Y1108" i="5"/>
  <c r="Y741" i="5"/>
  <c r="Y752" i="5"/>
  <c r="Y1538" i="5"/>
  <c r="Y78" i="5"/>
  <c r="Y1838" i="5"/>
  <c r="Y1303" i="5"/>
  <c r="Y942" i="5"/>
  <c r="Y629" i="5"/>
  <c r="Y1548" i="5"/>
  <c r="Y1369" i="5"/>
  <c r="Y118" i="5"/>
  <c r="Y330" i="5"/>
  <c r="Y357" i="5"/>
  <c r="Y250" i="5"/>
  <c r="Y1595" i="5"/>
  <c r="Y1316" i="5"/>
  <c r="Y505" i="5"/>
  <c r="Y1206" i="5"/>
  <c r="Y1200" i="5"/>
  <c r="Y1236" i="5"/>
  <c r="Y1445" i="5"/>
  <c r="Y36" i="5"/>
  <c r="Y113" i="5"/>
  <c r="Y753" i="5"/>
  <c r="Y1517" i="5"/>
  <c r="Y1212" i="5"/>
  <c r="Y338" i="5"/>
  <c r="Y494" i="5"/>
  <c r="Y855" i="5"/>
  <c r="Y606" i="5"/>
  <c r="Y1931" i="5"/>
  <c r="Y1637" i="5"/>
  <c r="Y1184" i="5"/>
  <c r="Y39" i="5"/>
  <c r="Y1635" i="5"/>
  <c r="Y1960" i="5"/>
  <c r="Y1564" i="5"/>
  <c r="Y263" i="5"/>
  <c r="Y1715" i="5"/>
  <c r="Y492" i="5"/>
  <c r="Y1890" i="5"/>
  <c r="Y1074" i="5"/>
  <c r="Y890" i="5"/>
  <c r="Y1529" i="5"/>
  <c r="Y1850" i="5"/>
  <c r="Y1383" i="5"/>
  <c r="Y1927" i="5"/>
  <c r="Y1287" i="5"/>
  <c r="Y821" i="5"/>
  <c r="Y1123" i="5"/>
  <c r="Y1387" i="5"/>
  <c r="Y254" i="5"/>
  <c r="Y694" i="5"/>
  <c r="Y1444" i="5"/>
  <c r="Y259" i="5"/>
  <c r="Y1364" i="5"/>
  <c r="Y190" i="5"/>
  <c r="Y1466" i="5"/>
  <c r="Y365" i="5"/>
  <c r="Y500" i="5"/>
  <c r="Y1588" i="5"/>
  <c r="Y1375" i="5"/>
  <c r="Y1147" i="5"/>
  <c r="Y1264" i="5"/>
  <c r="Y497" i="5"/>
  <c r="Y697" i="5"/>
  <c r="Y1888" i="5"/>
  <c r="Y610" i="5"/>
  <c r="Y1416" i="5"/>
  <c r="Y1520" i="5"/>
  <c r="Y1006" i="5"/>
  <c r="Y355" i="5"/>
  <c r="Y482" i="5"/>
  <c r="Y490" i="5"/>
  <c r="Y1811" i="5"/>
  <c r="Y579" i="5"/>
  <c r="Y108" i="5"/>
  <c r="Y1249" i="5"/>
  <c r="Y1852" i="5"/>
  <c r="Y1619" i="5"/>
  <c r="Y700" i="5"/>
  <c r="Y156" i="5"/>
  <c r="Y658" i="5"/>
  <c r="Y121" i="5"/>
  <c r="Y605" i="5"/>
  <c r="Y1920" i="5"/>
  <c r="Y833" i="5"/>
  <c r="Y1576" i="5"/>
  <c r="Y281" i="5"/>
  <c r="Y1049" i="5"/>
  <c r="Y689" i="5"/>
  <c r="Y402" i="5"/>
  <c r="Y1530" i="5"/>
  <c r="Y1934" i="5"/>
  <c r="Y508" i="5"/>
  <c r="Y1281" i="5"/>
  <c r="Y1764" i="5"/>
  <c r="Y320" i="5"/>
  <c r="Y316" i="5"/>
  <c r="Y260" i="5"/>
  <c r="Y34" i="5"/>
  <c r="Y1111" i="5"/>
  <c r="Y765" i="5"/>
  <c r="Y1527" i="5"/>
  <c r="Y437" i="5"/>
  <c r="Y998" i="5"/>
  <c r="Y1718" i="5"/>
  <c r="Y1472" i="5"/>
  <c r="Y282" i="5"/>
  <c r="Y1179" i="5"/>
  <c r="Y1203" i="5"/>
  <c r="Y1340" i="5"/>
  <c r="Y1557" i="5"/>
  <c r="Y487" i="5"/>
  <c r="Y412" i="5"/>
  <c r="Y1846" i="5"/>
  <c r="Y1363" i="5"/>
  <c r="Y1376" i="5"/>
  <c r="Y1417" i="5"/>
  <c r="Y1540" i="5"/>
  <c r="Y1554" i="5"/>
  <c r="Y430" i="5"/>
  <c r="Y1022" i="5"/>
  <c r="Y1835" i="5"/>
  <c r="Y1142" i="5"/>
  <c r="Y742" i="5"/>
  <c r="Y112" i="5"/>
  <c r="Y241" i="5"/>
  <c r="Y1593" i="5"/>
  <c r="Y1711" i="5"/>
  <c r="Y350" i="5"/>
  <c r="Y110" i="5"/>
  <c r="Y834" i="5"/>
  <c r="Y1084" i="5"/>
  <c r="Y1269" i="5"/>
  <c r="Y849" i="5"/>
  <c r="Y1225" i="5"/>
  <c r="Y1894" i="5"/>
  <c r="Y82" i="5"/>
  <c r="Y1087" i="5"/>
  <c r="Y1812" i="5"/>
  <c r="Y340" i="5"/>
  <c r="Y827" i="5"/>
  <c r="Y665" i="5"/>
  <c r="Y519" i="5"/>
  <c r="Y257" i="5"/>
  <c r="Y368" i="5"/>
  <c r="Y1160" i="5"/>
  <c r="Y1917" i="5"/>
  <c r="Y561" i="5"/>
  <c r="Y813" i="5"/>
  <c r="Y293" i="5"/>
  <c r="Y1613" i="5"/>
  <c r="Y1004" i="5"/>
  <c r="Y1020" i="5"/>
  <c r="Y1134" i="5"/>
  <c r="Y654" i="5"/>
  <c r="Y1169" i="5"/>
  <c r="Y436" i="5"/>
  <c r="Y499" i="5"/>
  <c r="Y122" i="5"/>
  <c r="Y126" i="5"/>
  <c r="Y423" i="5"/>
  <c r="Y1253" i="5"/>
  <c r="Y705" i="5"/>
  <c r="Y1085" i="5"/>
  <c r="Y602" i="5"/>
  <c r="Y1337" i="5"/>
  <c r="Y1356" i="5"/>
  <c r="Y1464" i="5"/>
  <c r="Y1027" i="5"/>
  <c r="Y314" i="5"/>
  <c r="Y322" i="5"/>
  <c r="Y353" i="5"/>
  <c r="Y1301" i="5"/>
  <c r="Y1320" i="5"/>
  <c r="Y1094" i="5"/>
  <c r="Y1929" i="5"/>
  <c r="Y233" i="5"/>
  <c r="Y392" i="5"/>
  <c r="Y657" i="5"/>
  <c r="Y1596" i="5"/>
  <c r="Y854" i="5"/>
  <c r="Y603" i="5"/>
  <c r="Y738" i="5"/>
  <c r="Y1023" i="5"/>
  <c r="Y1030" i="5"/>
  <c r="Y770" i="5"/>
  <c r="Y812" i="5"/>
  <c r="Y612" i="5"/>
  <c r="Y1131" i="5"/>
  <c r="Y1420" i="5"/>
  <c r="Y1135" i="5"/>
  <c r="Y1440" i="5"/>
  <c r="Y1009" i="5"/>
  <c r="Y522" i="5"/>
  <c r="Y1855" i="5"/>
  <c r="Y1511" i="5"/>
  <c r="Y26" i="5"/>
  <c r="Y625" i="5"/>
  <c r="Y1008" i="5"/>
  <c r="Y413" i="5"/>
  <c r="Y1881" i="5"/>
  <c r="Y818" i="5"/>
  <c r="Y836" i="5"/>
  <c r="Y745" i="5"/>
  <c r="Y862" i="5"/>
  <c r="Y858" i="5"/>
  <c r="Y901" i="5"/>
  <c r="Y30" i="5"/>
  <c r="Y1534" i="5"/>
  <c r="Y1614" i="5"/>
  <c r="Y981" i="5"/>
  <c r="Y1107" i="5"/>
  <c r="Y1274" i="5"/>
  <c r="Y167" i="5"/>
  <c r="Y1053" i="5"/>
  <c r="Y1221" i="5"/>
  <c r="Y773" i="5"/>
  <c r="Y1061" i="5"/>
  <c r="Y1435" i="5"/>
  <c r="Y1585" i="5"/>
  <c r="Y817" i="5"/>
  <c r="Y754" i="5"/>
  <c r="Y743" i="5"/>
  <c r="Y252" i="5"/>
  <c r="Y1115" i="5"/>
  <c r="Y1093" i="5"/>
  <c r="Y1429" i="5"/>
  <c r="Y1018" i="5"/>
  <c r="Y1246" i="5"/>
  <c r="Y1109" i="5"/>
  <c r="Y398" i="5"/>
  <c r="Y1233" i="5"/>
  <c r="Y820" i="5"/>
  <c r="Y448" i="5"/>
  <c r="Y1158" i="5"/>
  <c r="Y725" i="5"/>
  <c r="Y709" i="5"/>
  <c r="Y971" i="5"/>
  <c r="Y1211" i="5"/>
  <c r="Y1509" i="5"/>
  <c r="Y1612" i="5"/>
  <c r="Y733" i="5"/>
  <c r="Y269" i="5"/>
  <c r="Y894" i="5"/>
  <c r="Y1647" i="5"/>
  <c r="Y1072" i="5"/>
  <c r="Y1086" i="5"/>
  <c r="Y1882" i="5"/>
  <c r="Y369" i="5"/>
  <c r="Y1531" i="5"/>
  <c r="Y446" i="5"/>
  <c r="Y1430" i="5"/>
  <c r="Y1397" i="5"/>
  <c r="Y861" i="5"/>
  <c r="Y68" i="5"/>
  <c r="Y1062" i="5"/>
  <c r="Y1676" i="5"/>
  <c r="Y524" i="5"/>
  <c r="Y168" i="5"/>
  <c r="Y1285" i="5"/>
  <c r="Y1081" i="5"/>
  <c r="Y1065" i="5"/>
  <c r="Y265" i="5"/>
  <c r="Y1646" i="5"/>
  <c r="Y1636" i="5"/>
  <c r="Y1428" i="5"/>
  <c r="Y1469" i="5"/>
  <c r="Y530" i="5"/>
  <c r="Y1836" i="5"/>
  <c r="Y1217" i="5"/>
  <c r="Y1328" i="5"/>
  <c r="Y76" i="5"/>
  <c r="Y655" i="5"/>
  <c r="Y1970" i="5"/>
  <c r="Y1455" i="5"/>
  <c r="Y1644" i="5"/>
  <c r="Y819" i="5"/>
  <c r="Y1091" i="5"/>
  <c r="Y1092" i="5"/>
  <c r="Y1603" i="5"/>
  <c r="Y1060" i="5"/>
  <c r="Y1958" i="5"/>
  <c r="Y485" i="5"/>
  <c r="Y352" i="5"/>
  <c r="Y38" i="5"/>
  <c r="Y1418" i="5"/>
  <c r="Y373" i="5"/>
  <c r="Y1513" i="5"/>
  <c r="Y443" i="5"/>
  <c r="Y1402" i="5"/>
  <c r="Y1261" i="5"/>
  <c r="Y347" i="5"/>
  <c r="Y1385" i="5"/>
  <c r="Y783" i="5"/>
  <c r="Y1545" i="5"/>
  <c r="Y37" i="5"/>
  <c r="Y1189" i="5"/>
  <c r="Y1127" i="5"/>
  <c r="Y782" i="5"/>
  <c r="Y1284" i="5"/>
  <c r="Y1535" i="5"/>
  <c r="Y1809" i="5"/>
  <c r="Y1166" i="5"/>
  <c r="Y71" i="5"/>
  <c r="Y568" i="5"/>
  <c r="Y1218" i="5"/>
  <c r="Y1478" i="5"/>
  <c r="Y1587" i="5"/>
  <c r="Y1044" i="5"/>
  <c r="Y1575" i="5"/>
  <c r="Y1165" i="5"/>
  <c r="Y1724" i="5"/>
  <c r="Y1461" i="5"/>
  <c r="Y1036" i="5"/>
  <c r="Y1839" i="5"/>
  <c r="Y644" i="5"/>
  <c r="Y447" i="5"/>
  <c r="Y527" i="5"/>
  <c r="Y533" i="5"/>
  <c r="Y1208" i="5"/>
  <c r="Y1119" i="5"/>
  <c r="Y1519" i="5"/>
  <c r="Y1763" i="5"/>
  <c r="Y1069" i="5"/>
  <c r="Y1243" i="5"/>
  <c r="Y506" i="5"/>
  <c r="Y543" i="5"/>
  <c r="Y618" i="5"/>
  <c r="Y1842" i="5"/>
  <c r="Y1148" i="5"/>
  <c r="Y1610" i="5"/>
  <c r="Y1426" i="5"/>
  <c r="Y195" i="5"/>
  <c r="Y897" i="5"/>
  <c r="Y428" i="5"/>
  <c r="Y1574" i="5"/>
  <c r="Y1770" i="5"/>
  <c r="Y204" i="5"/>
  <c r="Y339" i="5"/>
  <c r="Y1625" i="5"/>
  <c r="Y1223" i="5"/>
  <c r="Y852" i="5"/>
  <c r="Y351" i="5"/>
  <c r="Y1611" i="5"/>
  <c r="Y645" i="5"/>
  <c r="Y406" i="5"/>
  <c r="Y1506" i="5"/>
  <c r="Y288" i="5"/>
  <c r="Y1384" i="5"/>
  <c r="Y1438" i="5"/>
  <c r="Y163" i="5"/>
  <c r="Y247" i="5"/>
  <c r="Y565" i="5"/>
  <c r="Y1197" i="5"/>
  <c r="Y302" i="5"/>
  <c r="Y1080" i="5"/>
  <c r="Y291" i="5"/>
  <c r="Y404" i="5"/>
  <c r="Y620" i="5"/>
  <c r="Y769" i="5"/>
  <c r="Y1400" i="5"/>
  <c r="Y336" i="5"/>
  <c r="Y80" i="5"/>
  <c r="Y117" i="5"/>
  <c r="Y1552" i="5"/>
  <c r="Y81" i="5"/>
  <c r="Y1137" i="5"/>
  <c r="Y626" i="5"/>
  <c r="Y403" i="5"/>
  <c r="Y372" i="5"/>
  <c r="Y326" i="5"/>
  <c r="Y455" i="5"/>
  <c r="Y1078" i="5"/>
  <c r="Y1482" i="5"/>
  <c r="Y243" i="5"/>
  <c r="Y479" i="5"/>
  <c r="Y542" i="5"/>
  <c r="Y454" i="5"/>
  <c r="Y984" i="5"/>
  <c r="Y775" i="5"/>
  <c r="Y1021" i="5"/>
  <c r="Y109" i="5"/>
  <c r="Y278" i="5"/>
  <c r="Y359" i="5"/>
  <c r="Y1495" i="5"/>
  <c r="Y311" i="5"/>
  <c r="Y1210" i="5"/>
  <c r="Y1965" i="5"/>
  <c r="Y1130" i="5"/>
  <c r="Y1381" i="5"/>
  <c r="Y1222" i="5"/>
  <c r="Z2" i="5"/>
  <c r="Y1263" i="5"/>
  <c r="Y478" i="5"/>
  <c r="Y1076" i="5"/>
  <c r="Y1845" i="5"/>
  <c r="Y83" i="5"/>
  <c r="Y687" i="5"/>
  <c r="Y570" i="5"/>
  <c r="Y1840" i="5"/>
  <c r="Y1427" i="5"/>
  <c r="Y1097" i="5"/>
  <c r="Y1355" i="5"/>
  <c r="Y1365" i="5"/>
  <c r="Y1571" i="5"/>
  <c r="Y1601" i="5"/>
  <c r="Y814" i="5"/>
  <c r="Y434" i="5"/>
  <c r="Y1515" i="5"/>
  <c r="Y1449" i="5"/>
  <c r="Y1389" i="5"/>
  <c r="Y1876" i="5"/>
  <c r="Y1885" i="5"/>
  <c r="Y1889" i="5"/>
  <c r="Y1260" i="5"/>
  <c r="Y157" i="5"/>
  <c r="Y287" i="5"/>
  <c r="Y940" i="5"/>
  <c r="Y1798" i="5"/>
  <c r="Y1344" i="5"/>
  <c r="Y944" i="5"/>
  <c r="Y421" i="5"/>
  <c r="Y234" i="5"/>
  <c r="Y120" i="5"/>
  <c r="Y1366" i="5"/>
  <c r="Y1560" i="5"/>
  <c r="Y1268" i="5"/>
  <c r="Y1329" i="5"/>
  <c r="Y1569" i="5"/>
  <c r="Y1795" i="5"/>
  <c r="Y1100" i="5"/>
  <c r="Y1419" i="5"/>
  <c r="Y1226" i="5"/>
  <c r="Y778" i="5"/>
  <c r="Y1932" i="5"/>
  <c r="Y1295" i="5"/>
  <c r="Y418" i="5"/>
  <c r="Y1632" i="5"/>
  <c r="Y1537" i="5"/>
  <c r="Y746" i="5"/>
  <c r="Y1067" i="5"/>
  <c r="Y1896" i="5"/>
  <c r="Y974" i="5"/>
  <c r="Y1683" i="5"/>
  <c r="Y193" i="5"/>
  <c r="Y986" i="5"/>
  <c r="Y1314" i="5"/>
  <c r="Y536" i="5"/>
  <c r="Y1617" i="5"/>
  <c r="Y899" i="5"/>
  <c r="Y1129" i="5"/>
  <c r="Y1687" i="5"/>
  <c r="Y152" i="5"/>
  <c r="Y1608" i="5"/>
  <c r="Y426" i="5"/>
  <c r="Y1140" i="5"/>
  <c r="Y387" i="5"/>
  <c r="Y631" i="5"/>
  <c r="Y1891" i="5"/>
  <c r="Y937" i="5"/>
  <c r="Y1215" i="5"/>
  <c r="Y1975" i="5"/>
  <c r="Y1713" i="5"/>
  <c r="Y289" i="5"/>
  <c r="Y1626" i="5"/>
  <c r="Y1645" i="5"/>
  <c r="Y1794" i="5"/>
  <c r="Y335" i="5"/>
  <c r="Y653" i="5"/>
  <c r="Y1592" i="5"/>
  <c r="Y1088" i="5"/>
  <c r="Y1974" i="5"/>
  <c r="Y1452" i="5"/>
  <c r="Y1518" i="5"/>
  <c r="Y191" i="5"/>
  <c r="Y1555" i="5"/>
  <c r="Y1439" i="5"/>
  <c r="Y1245" i="5"/>
  <c r="Y566" i="5"/>
  <c r="Y1887" i="5"/>
  <c r="Y1875" i="5"/>
  <c r="Y574" i="5"/>
  <c r="Y1372" i="5"/>
  <c r="Y1723" i="5"/>
  <c r="Y936" i="5"/>
  <c r="Y851" i="5"/>
  <c r="Y425" i="5"/>
  <c r="Y1677" i="5"/>
  <c r="Y1602" i="5"/>
  <c r="Y1178" i="5"/>
  <c r="Y528" i="5"/>
  <c r="Y1113" i="5"/>
  <c r="Y779" i="5"/>
  <c r="Y649" i="5"/>
  <c r="Y1799" i="5"/>
  <c r="X991" i="5"/>
  <c r="X1155" i="5"/>
  <c r="X1114" i="5"/>
  <c r="W1442" i="5"/>
  <c r="X41" i="52"/>
  <c r="X45" i="52"/>
  <c r="AD35" i="16"/>
  <c r="AD7" i="16"/>
  <c r="AD15" i="9"/>
  <c r="AE6" i="16"/>
  <c r="X42" i="52"/>
  <c r="W189" i="2"/>
  <c r="W186" i="2" s="1"/>
  <c r="Y43" i="28"/>
  <c r="AA16" i="9"/>
  <c r="AB37" i="16"/>
  <c r="AB16" i="16"/>
  <c r="AC2" i="16"/>
  <c r="Y29" i="52"/>
  <c r="Y6" i="52"/>
  <c r="Y19" i="52"/>
  <c r="Y22" i="52"/>
  <c r="Y8" i="52"/>
  <c r="Y30" i="52"/>
  <c r="Y34" i="52"/>
  <c r="Y28" i="52"/>
  <c r="Y36" i="52"/>
  <c r="Y35" i="52"/>
  <c r="Y16" i="52"/>
  <c r="Y26" i="52"/>
  <c r="Y21" i="52"/>
  <c r="Y31" i="52"/>
  <c r="Y15" i="52"/>
  <c r="Y27" i="52"/>
  <c r="Y33" i="52"/>
  <c r="Y32" i="52"/>
  <c r="Y13" i="52"/>
  <c r="Y14" i="52"/>
  <c r="Y14" i="50"/>
  <c r="Y6" i="50"/>
  <c r="U122" i="2"/>
  <c r="X13" i="32"/>
  <c r="X56" i="32" s="1"/>
  <c r="Z5" i="52"/>
  <c r="Z6" i="30"/>
  <c r="Z5" i="58"/>
  <c r="Z37" i="2"/>
  <c r="Z134" i="2" s="1"/>
  <c r="Z5" i="50"/>
  <c r="Z20" i="12"/>
  <c r="Z5" i="31"/>
  <c r="Z5" i="32"/>
  <c r="Z6" i="29"/>
  <c r="Z6" i="28"/>
  <c r="Z5" i="4"/>
  <c r="X40" i="52"/>
  <c r="X39" i="52"/>
  <c r="W19" i="2"/>
  <c r="W116" i="2" s="1"/>
  <c r="Y6" i="58"/>
  <c r="W69" i="4"/>
  <c r="W60" i="4"/>
  <c r="AG10" i="16"/>
  <c r="AG5" i="12"/>
  <c r="AG6" i="12" s="1"/>
  <c r="V15" i="2"/>
  <c r="V112" i="2" s="1"/>
  <c r="V105" i="2"/>
  <c r="Y6" i="31"/>
  <c r="X19" i="4"/>
  <c r="W25" i="2"/>
  <c r="W122" i="2" s="1"/>
  <c r="M14" i="12"/>
  <c r="X28" i="2"/>
  <c r="X125" i="2" s="1"/>
  <c r="AA5" i="28"/>
  <c r="AA17" i="16"/>
  <c r="AA4" i="4"/>
  <c r="AA5" i="29"/>
  <c r="AA5" i="30"/>
  <c r="X47" i="52"/>
  <c r="Y29" i="32"/>
  <c r="Y36" i="32"/>
  <c r="Y66" i="32" s="1"/>
  <c r="Y30" i="32"/>
  <c r="Y6" i="32"/>
  <c r="Y28" i="32"/>
  <c r="Y26" i="32"/>
  <c r="Y173" i="29"/>
  <c r="Y21" i="50" s="1"/>
  <c r="X7" i="4"/>
  <c r="X65" i="4" s="1"/>
  <c r="W21" i="28"/>
  <c r="V28" i="28"/>
  <c r="V40" i="28"/>
  <c r="W13" i="28"/>
  <c r="X16" i="28"/>
  <c r="W12" i="28"/>
  <c r="X14" i="28"/>
  <c r="W15" i="28"/>
  <c r="X19" i="28"/>
  <c r="X19" i="30" s="1"/>
  <c r="W51" i="30"/>
  <c r="X39" i="28"/>
  <c r="W26" i="28"/>
  <c r="W30" i="28"/>
  <c r="W36" i="28"/>
  <c r="Y20" i="28"/>
  <c r="X34" i="28"/>
  <c r="W37" i="28"/>
  <c r="X27" i="28"/>
  <c r="W25" i="28"/>
  <c r="W24" i="28"/>
  <c r="W65" i="30"/>
  <c r="X33" i="28"/>
  <c r="X33" i="30" s="1"/>
  <c r="AC2" i="4" l="1"/>
  <c r="Z20" i="4"/>
  <c r="Z29" i="4"/>
  <c r="Z30" i="4"/>
  <c r="Z32" i="4"/>
  <c r="Z22" i="4"/>
  <c r="Z21" i="4"/>
  <c r="Z31" i="4"/>
  <c r="Z24" i="4"/>
  <c r="Z23" i="4"/>
  <c r="Z25" i="4"/>
  <c r="Z28" i="4"/>
  <c r="Z27" i="4"/>
  <c r="Z26" i="4"/>
  <c r="AB90" i="29"/>
  <c r="AB44" i="29" s="1"/>
  <c r="Z44" i="32"/>
  <c r="Z31" i="32"/>
  <c r="Y27" i="32"/>
  <c r="Y63" i="32" s="1"/>
  <c r="V49" i="29"/>
  <c r="V48" i="29" s="1"/>
  <c r="X134" i="29"/>
  <c r="R89" i="29"/>
  <c r="R88" i="29" s="1"/>
  <c r="X64" i="52"/>
  <c r="X61" i="52" s="1"/>
  <c r="X58" i="29"/>
  <c r="Y102" i="29" s="1"/>
  <c r="Y63" i="52"/>
  <c r="Y62" i="52"/>
  <c r="Y53" i="52"/>
  <c r="Z54" i="52"/>
  <c r="Z55" i="52"/>
  <c r="AB9" i="16"/>
  <c r="AB49" i="6"/>
  <c r="AB91" i="29"/>
  <c r="AB45" i="29" s="1"/>
  <c r="V83" i="29"/>
  <c r="V37" i="29" s="1"/>
  <c r="AD98" i="29"/>
  <c r="AD52" i="29" s="1"/>
  <c r="AD99" i="29"/>
  <c r="AD53" i="29" s="1"/>
  <c r="AA96" i="29"/>
  <c r="AA50" i="29" s="1"/>
  <c r="AB93" i="29"/>
  <c r="AB47" i="29" s="1"/>
  <c r="AB92" i="29"/>
  <c r="AB46" i="29" s="1"/>
  <c r="Z40" i="2"/>
  <c r="Z38" i="32"/>
  <c r="Z68" i="32" s="1"/>
  <c r="Z30" i="2" s="1"/>
  <c r="Z127" i="2" s="1"/>
  <c r="K137" i="2"/>
  <c r="J137" i="2"/>
  <c r="R34" i="29"/>
  <c r="S80" i="29" s="1"/>
  <c r="S21" i="30" s="1"/>
  <c r="R76" i="29"/>
  <c r="R22" i="32" s="1"/>
  <c r="R725" i="58" s="1"/>
  <c r="R737" i="58" s="1"/>
  <c r="Q30" i="29"/>
  <c r="AP243" i="58"/>
  <c r="AE243" i="58"/>
  <c r="AI243" i="58"/>
  <c r="AG243" i="58"/>
  <c r="AF243" i="58"/>
  <c r="AJ243" i="58"/>
  <c r="AL243" i="58"/>
  <c r="AC243" i="58"/>
  <c r="AR243" i="58"/>
  <c r="AO243" i="58"/>
  <c r="AN243" i="58"/>
  <c r="AK243" i="58"/>
  <c r="AH243" i="58"/>
  <c r="AM243" i="58"/>
  <c r="AQ243" i="58"/>
  <c r="AC27" i="16"/>
  <c r="R195" i="29"/>
  <c r="Z69" i="32"/>
  <c r="Z31" i="2" s="1"/>
  <c r="Z128" i="2" s="1"/>
  <c r="R124" i="29"/>
  <c r="R120" i="29" s="1"/>
  <c r="Q198" i="29"/>
  <c r="Q24" i="30"/>
  <c r="W18" i="28"/>
  <c r="V38" i="28"/>
  <c r="U32" i="30"/>
  <c r="U64" i="30" s="1"/>
  <c r="V32" i="28"/>
  <c r="U31" i="30"/>
  <c r="U63" i="30" s="1"/>
  <c r="V31" i="28"/>
  <c r="S204" i="29"/>
  <c r="Y207" i="29"/>
  <c r="T186" i="29"/>
  <c r="Y193" i="29"/>
  <c r="Y218" i="29"/>
  <c r="Y122" i="26" s="1"/>
  <c r="Y78" i="30"/>
  <c r="Y34" i="31" s="1"/>
  <c r="X194" i="29"/>
  <c r="V206" i="29"/>
  <c r="T192" i="29"/>
  <c r="W208" i="29"/>
  <c r="W74" i="4"/>
  <c r="X70" i="4"/>
  <c r="X66" i="4"/>
  <c r="X64" i="4" s="1"/>
  <c r="V13" i="7"/>
  <c r="V25" i="36" s="1"/>
  <c r="V45" i="6"/>
  <c r="V46" i="6" s="1"/>
  <c r="W22" i="28"/>
  <c r="W22" i="30" s="1"/>
  <c r="V54" i="30"/>
  <c r="R17" i="30"/>
  <c r="R23" i="31" s="1"/>
  <c r="R53" i="30"/>
  <c r="R49" i="30" s="1"/>
  <c r="X33" i="29"/>
  <c r="Y79" i="29" s="1"/>
  <c r="Y20" i="30" s="1"/>
  <c r="S57" i="29"/>
  <c r="S56" i="29" s="1"/>
  <c r="T31" i="29"/>
  <c r="U77" i="29" s="1"/>
  <c r="U18" i="30" s="1"/>
  <c r="Q147" i="29"/>
  <c r="R155" i="29" s="1"/>
  <c r="Y60" i="29"/>
  <c r="Z104" i="29" s="1"/>
  <c r="T25" i="29"/>
  <c r="U71" i="29" s="1"/>
  <c r="U12" i="30" s="1"/>
  <c r="V135" i="29"/>
  <c r="Y32" i="29"/>
  <c r="Z78" i="29" s="1"/>
  <c r="X52" i="30"/>
  <c r="Y136" i="29"/>
  <c r="Z44" i="28"/>
  <c r="W61" i="29"/>
  <c r="X105" i="29" s="1"/>
  <c r="X34" i="30" s="1"/>
  <c r="W137" i="29"/>
  <c r="W66" i="30"/>
  <c r="V1987" i="5"/>
  <c r="V1988" i="5" s="1"/>
  <c r="X123" i="29"/>
  <c r="Y122" i="29"/>
  <c r="S107" i="29"/>
  <c r="S36" i="30" s="1"/>
  <c r="W45" i="16"/>
  <c r="R739" i="58"/>
  <c r="Q127" i="29"/>
  <c r="AC9" i="29"/>
  <c r="AB10" i="29"/>
  <c r="AB107" i="26"/>
  <c r="AC11" i="29"/>
  <c r="AB12" i="29"/>
  <c r="AB176" i="29"/>
  <c r="AB19" i="29"/>
  <c r="AB174" i="29" s="1"/>
  <c r="AB175" i="29"/>
  <c r="AC15" i="29"/>
  <c r="AB16" i="29"/>
  <c r="AC13" i="29"/>
  <c r="AB14" i="29"/>
  <c r="AC17" i="29"/>
  <c r="AB20" i="29"/>
  <c r="AC102" i="26"/>
  <c r="AC108" i="7"/>
  <c r="AD2" i="7"/>
  <c r="AC67" i="7"/>
  <c r="AC171" i="7"/>
  <c r="AC173" i="7"/>
  <c r="AC177" i="7"/>
  <c r="AC176" i="7"/>
  <c r="AC183" i="7"/>
  <c r="AC179" i="7"/>
  <c r="AC184" i="7"/>
  <c r="AC185" i="7"/>
  <c r="AC175" i="7"/>
  <c r="AC181" i="7"/>
  <c r="AC182" i="7"/>
  <c r="AC178" i="7"/>
  <c r="AC180" i="7"/>
  <c r="AC172" i="7"/>
  <c r="AC174" i="7"/>
  <c r="AC183" i="29"/>
  <c r="AD2" i="29"/>
  <c r="AE97" i="29" s="1"/>
  <c r="AE51" i="29" s="1"/>
  <c r="AC18" i="29"/>
  <c r="AC21" i="29" s="1"/>
  <c r="T44" i="30"/>
  <c r="AD2" i="31"/>
  <c r="AF287" i="58"/>
  <c r="AM285" i="58"/>
  <c r="AS284" i="58"/>
  <c r="V59" i="29"/>
  <c r="T115" i="29"/>
  <c r="AK293" i="58"/>
  <c r="S100" i="29"/>
  <c r="S24" i="32" s="1"/>
  <c r="S133" i="29"/>
  <c r="T50" i="30"/>
  <c r="T121" i="29"/>
  <c r="X81" i="29"/>
  <c r="AE244" i="58"/>
  <c r="U25" i="36"/>
  <c r="Z36" i="16"/>
  <c r="Z38" i="16" s="1"/>
  <c r="W45" i="6"/>
  <c r="AA115" i="7"/>
  <c r="AB21" i="16"/>
  <c r="AA31" i="16"/>
  <c r="Y1196" i="5"/>
  <c r="Y1155" i="5"/>
  <c r="X1442" i="5"/>
  <c r="Y374" i="5"/>
  <c r="Y1032" i="5"/>
  <c r="Y333" i="5"/>
  <c r="Z740" i="5"/>
  <c r="Z351" i="5"/>
  <c r="Z1074" i="5"/>
  <c r="Z934" i="5"/>
  <c r="Z1967" i="5"/>
  <c r="Z1437" i="5"/>
  <c r="Z1325" i="5"/>
  <c r="Z253" i="5"/>
  <c r="Z1131" i="5"/>
  <c r="Z1475" i="5"/>
  <c r="Z837" i="5"/>
  <c r="Z250" i="5"/>
  <c r="Z1682" i="5"/>
  <c r="Z449" i="5"/>
  <c r="Z1538" i="5"/>
  <c r="Z1161" i="5"/>
  <c r="Z1182" i="5"/>
  <c r="Z931" i="5"/>
  <c r="Z893" i="5"/>
  <c r="Z1420" i="5"/>
  <c r="Z1092" i="5"/>
  <c r="Z1522" i="5"/>
  <c r="Z1960" i="5"/>
  <c r="Z1184" i="5"/>
  <c r="Z1003" i="5"/>
  <c r="Z199" i="5"/>
  <c r="Z337" i="5"/>
  <c r="Z1132" i="5"/>
  <c r="Z120" i="5"/>
  <c r="Z338" i="5"/>
  <c r="Z1260" i="5"/>
  <c r="Z1923" i="5"/>
  <c r="Z1371" i="5"/>
  <c r="Z694" i="5"/>
  <c r="Z1335" i="5"/>
  <c r="Z1347" i="5"/>
  <c r="Z377" i="5"/>
  <c r="Z1040" i="5"/>
  <c r="Z819" i="5"/>
  <c r="Z1444" i="5"/>
  <c r="Z702" i="5"/>
  <c r="Z1135" i="5"/>
  <c r="Z541" i="5"/>
  <c r="Z1054" i="5"/>
  <c r="Z627" i="5"/>
  <c r="Z311" i="5"/>
  <c r="Z345" i="5"/>
  <c r="Z1263" i="5"/>
  <c r="Z1461" i="5"/>
  <c r="Z500" i="5"/>
  <c r="Z305" i="5"/>
  <c r="Z42" i="5"/>
  <c r="Z1847" i="5"/>
  <c r="Z709" i="5"/>
  <c r="Z632" i="5"/>
  <c r="Z1177" i="5"/>
  <c r="Z1679" i="5"/>
  <c r="Z1684" i="5"/>
  <c r="Z1150" i="5"/>
  <c r="Z1006" i="5"/>
  <c r="Z772" i="5"/>
  <c r="Z631" i="5"/>
  <c r="Z502" i="5"/>
  <c r="Z1380" i="5"/>
  <c r="Z1589" i="5"/>
  <c r="Z1885" i="5"/>
  <c r="Z152" i="5"/>
  <c r="Z1235" i="5"/>
  <c r="Z1587" i="5"/>
  <c r="Z1445" i="5"/>
  <c r="Z572" i="5"/>
  <c r="Z1541" i="5"/>
  <c r="Z1397" i="5"/>
  <c r="Z713" i="5"/>
  <c r="Z1329" i="5"/>
  <c r="Z898" i="5"/>
  <c r="Z280" i="5"/>
  <c r="Z971" i="5"/>
  <c r="Z433" i="5"/>
  <c r="Z725" i="5"/>
  <c r="Z1241" i="5"/>
  <c r="Z1165" i="5"/>
  <c r="Z33" i="5"/>
  <c r="Z1580" i="5"/>
  <c r="Z201" i="5"/>
  <c r="Z490" i="5"/>
  <c r="Z110" i="5"/>
  <c r="Z825" i="5"/>
  <c r="Z1565" i="5"/>
  <c r="Z1301" i="5"/>
  <c r="Z1803" i="5"/>
  <c r="Z1156" i="5"/>
  <c r="Z1094" i="5"/>
  <c r="Z1350" i="5"/>
  <c r="Z1929" i="5"/>
  <c r="Z1398" i="5"/>
  <c r="Z273" i="5"/>
  <c r="Z266" i="5"/>
  <c r="Z1476" i="5"/>
  <c r="Z768" i="5"/>
  <c r="Z168" i="5"/>
  <c r="Z164" i="5"/>
  <c r="Z1408" i="5"/>
  <c r="Z948" i="5"/>
  <c r="Z1349" i="5"/>
  <c r="Z1324" i="5"/>
  <c r="Z783" i="5"/>
  <c r="Z1548" i="5"/>
  <c r="Z1932" i="5"/>
  <c r="Z1041" i="5"/>
  <c r="Z111" i="5"/>
  <c r="Z1615" i="5"/>
  <c r="Z1769" i="5"/>
  <c r="Z1005" i="5"/>
  <c r="Z1205" i="5"/>
  <c r="Z1109" i="5"/>
  <c r="Z1840" i="5"/>
  <c r="Z1202" i="5"/>
  <c r="Z987" i="5"/>
  <c r="Z1142" i="5"/>
  <c r="Z1206" i="5"/>
  <c r="Z153" i="5"/>
  <c r="Z1719" i="5"/>
  <c r="Z609" i="5"/>
  <c r="Z157" i="5"/>
  <c r="Z525" i="5"/>
  <c r="Z1799" i="5"/>
  <c r="Z1152" i="5"/>
  <c r="Z986" i="5"/>
  <c r="Z41" i="5"/>
  <c r="Z1179" i="5"/>
  <c r="Z73" i="5"/>
  <c r="Z497" i="5"/>
  <c r="Z1419" i="5"/>
  <c r="Z610" i="5"/>
  <c r="Z1937" i="5"/>
  <c r="Z344" i="5"/>
  <c r="Z1602" i="5"/>
  <c r="Z1610" i="5"/>
  <c r="Z1489" i="5"/>
  <c r="Z563" i="5"/>
  <c r="Z1057" i="5"/>
  <c r="Z1295" i="5"/>
  <c r="Z1020" i="5"/>
  <c r="Z259" i="5"/>
  <c r="Z1486" i="5"/>
  <c r="Z362" i="5"/>
  <c r="Z542" i="5"/>
  <c r="Z745" i="5"/>
  <c r="Z1650" i="5"/>
  <c r="Z1469" i="5"/>
  <c r="Z944" i="5"/>
  <c r="Z1273" i="5"/>
  <c r="Z313" i="5"/>
  <c r="Z809" i="5"/>
  <c r="Z369" i="5"/>
  <c r="Z864" i="5"/>
  <c r="Z700" i="5"/>
  <c r="Z159" i="5"/>
  <c r="Z321" i="5"/>
  <c r="Z777" i="5"/>
  <c r="Z1151" i="5"/>
  <c r="Z28" i="5"/>
  <c r="Z1812" i="5"/>
  <c r="Z1229" i="5"/>
  <c r="Z1363" i="5"/>
  <c r="Z274" i="5"/>
  <c r="Z357" i="5"/>
  <c r="Z603" i="5"/>
  <c r="Z829" i="5"/>
  <c r="Z421" i="5"/>
  <c r="Z1227" i="5"/>
  <c r="Z1239" i="5"/>
  <c r="Z1447" i="5"/>
  <c r="Z1567" i="5"/>
  <c r="Z655" i="5"/>
  <c r="Z1076" i="5"/>
  <c r="Z1501" i="5"/>
  <c r="Z118" i="5"/>
  <c r="Z849" i="5"/>
  <c r="Z907" i="5"/>
  <c r="Z397" i="5"/>
  <c r="Z1124" i="5"/>
  <c r="Z1458" i="5"/>
  <c r="Z1188" i="5"/>
  <c r="Z1351" i="5"/>
  <c r="Z566" i="5"/>
  <c r="Z1187" i="5"/>
  <c r="Z1577" i="5"/>
  <c r="Z1520" i="5"/>
  <c r="Z418" i="5"/>
  <c r="Z1471" i="5"/>
  <c r="Z1524" i="5"/>
  <c r="Z301" i="5"/>
  <c r="Z27" i="5"/>
  <c r="Z619" i="5"/>
  <c r="Z1564" i="5"/>
  <c r="Z405" i="5"/>
  <c r="Z379" i="5"/>
  <c r="Z1312" i="5"/>
  <c r="Z257" i="5"/>
  <c r="Z975" i="5"/>
  <c r="Z782" i="5"/>
  <c r="Z732" i="5"/>
  <c r="Z1305" i="5"/>
  <c r="Z1098" i="5"/>
  <c r="Z1167" i="5"/>
  <c r="Z1345" i="5"/>
  <c r="Z503" i="5"/>
  <c r="Z1304" i="5"/>
  <c r="Z1466" i="5"/>
  <c r="Z86" i="5"/>
  <c r="Z1614" i="5"/>
  <c r="Z526" i="5"/>
  <c r="Z117" i="5"/>
  <c r="Z325" i="5"/>
  <c r="Z494" i="5"/>
  <c r="Z1558" i="5"/>
  <c r="Z1246" i="5"/>
  <c r="Z1629" i="5"/>
  <c r="Z1844" i="5"/>
  <c r="Z1104" i="5"/>
  <c r="Z297" i="5"/>
  <c r="Z536" i="5"/>
  <c r="Z1058" i="5"/>
  <c r="Z1528" i="5"/>
  <c r="Z1965" i="5"/>
  <c r="Z393" i="5"/>
  <c r="Z206" i="5"/>
  <c r="Z1676" i="5"/>
  <c r="Z1511" i="5"/>
  <c r="Z200" i="5"/>
  <c r="Z1964" i="5"/>
  <c r="Z1240" i="5"/>
  <c r="Z1441" i="5"/>
  <c r="Z1500" i="5"/>
  <c r="Z1675" i="5"/>
  <c r="Z1149" i="5"/>
  <c r="Z644" i="5"/>
  <c r="Z1300" i="5"/>
  <c r="Z1009" i="5"/>
  <c r="Z1641" i="5"/>
  <c r="Z1771" i="5"/>
  <c r="Z1100" i="5"/>
  <c r="Z359" i="5"/>
  <c r="Z933" i="5"/>
  <c r="Z382" i="5"/>
  <c r="Z329" i="5"/>
  <c r="Z434" i="5"/>
  <c r="Z564" i="5"/>
  <c r="Z1096" i="5"/>
  <c r="Z314" i="5"/>
  <c r="Z1715" i="5"/>
  <c r="Z492" i="5"/>
  <c r="Z1258" i="5"/>
  <c r="Z895" i="5"/>
  <c r="Z1045" i="5"/>
  <c r="Z1491" i="5"/>
  <c r="Z1919" i="5"/>
  <c r="Z1892" i="5"/>
  <c r="Z1383" i="5"/>
  <c r="Z1526" i="5"/>
  <c r="Z1403" i="5"/>
  <c r="Z1933" i="5"/>
  <c r="Z1483" i="5"/>
  <c r="Z1090" i="5"/>
  <c r="Z736" i="5"/>
  <c r="Z1505" i="5"/>
  <c r="Z1515" i="5"/>
  <c r="Z295" i="5"/>
  <c r="Z394" i="5"/>
  <c r="Z1194" i="5"/>
  <c r="Z1372" i="5"/>
  <c r="Z1339" i="5"/>
  <c r="Z863" i="5"/>
  <c r="Z993" i="5"/>
  <c r="Z1212" i="5"/>
  <c r="Z1725" i="5"/>
  <c r="Z1160" i="5"/>
  <c r="Z1130" i="5"/>
  <c r="Z1176" i="5"/>
  <c r="Z1011" i="5"/>
  <c r="Z629" i="5"/>
  <c r="Z708" i="5"/>
  <c r="Z741" i="5"/>
  <c r="Z413" i="5"/>
  <c r="Z1261" i="5"/>
  <c r="Z1012" i="5"/>
  <c r="Z448" i="5"/>
  <c r="Z1276" i="5"/>
  <c r="Z650" i="5"/>
  <c r="Z1493" i="5"/>
  <c r="Z1242" i="5"/>
  <c r="Z1478" i="5"/>
  <c r="Z1014" i="5"/>
  <c r="Z1599" i="5"/>
  <c r="Z624" i="5"/>
  <c r="Z1557" i="5"/>
  <c r="Z196" i="5"/>
  <c r="Z1763" i="5"/>
  <c r="Z1891" i="5"/>
  <c r="Z1880" i="5"/>
  <c r="Z328" i="5"/>
  <c r="Z972" i="5"/>
  <c r="Z1002" i="5"/>
  <c r="Z1674" i="5"/>
  <c r="Z293" i="5"/>
  <c r="Z1075" i="5"/>
  <c r="Z1218" i="5"/>
  <c r="Z766" i="5"/>
  <c r="Z1354" i="5"/>
  <c r="Z1085" i="5"/>
  <c r="Z307" i="5"/>
  <c r="Z267" i="5"/>
  <c r="Z1724" i="5"/>
  <c r="Z1464" i="5"/>
  <c r="Z1521" i="5"/>
  <c r="Z1287" i="5"/>
  <c r="Z983" i="5"/>
  <c r="Z1123" i="5"/>
  <c r="Z1549" i="5"/>
  <c r="Z309" i="5"/>
  <c r="Z1293" i="5"/>
  <c r="Z1848" i="5"/>
  <c r="Z245" i="5"/>
  <c r="Z416" i="5"/>
  <c r="Z1842" i="5"/>
  <c r="Z945" i="5"/>
  <c r="Z770" i="5"/>
  <c r="Z1115" i="5"/>
  <c r="Z238" i="5"/>
  <c r="Z1928" i="5"/>
  <c r="Z1214" i="5"/>
  <c r="Z1568" i="5"/>
  <c r="Z1723" i="5"/>
  <c r="Z685" i="5"/>
  <c r="Z1503" i="5"/>
  <c r="Z1454" i="5"/>
  <c r="Z751" i="5"/>
  <c r="Z1809" i="5"/>
  <c r="Z1344" i="5"/>
  <c r="Z1105" i="5"/>
  <c r="Z446" i="5"/>
  <c r="Z562" i="5"/>
  <c r="Z479" i="5"/>
  <c r="Z660" i="5"/>
  <c r="Z1198" i="5"/>
  <c r="Z1492" i="5"/>
  <c r="Z810" i="5"/>
  <c r="Z1019" i="5"/>
  <c r="Z1373" i="5"/>
  <c r="Z207" i="5"/>
  <c r="Z1806" i="5"/>
  <c r="Z262" i="5"/>
  <c r="Z565" i="5"/>
  <c r="Z1921" i="5"/>
  <c r="Z1773" i="5"/>
  <c r="Z1415" i="5"/>
  <c r="Z1168" i="5"/>
  <c r="Z1794" i="5"/>
  <c r="Z205" i="5"/>
  <c r="Z1173" i="5"/>
  <c r="Z255" i="5"/>
  <c r="Z628" i="5"/>
  <c r="Z663" i="5"/>
  <c r="Z1474" i="5"/>
  <c r="Z1523" i="5"/>
  <c r="Z1386" i="5"/>
  <c r="Z1841" i="5"/>
  <c r="Z1480" i="5"/>
  <c r="Z522" i="5"/>
  <c r="Z994" i="5"/>
  <c r="Z1970" i="5"/>
  <c r="Z726" i="5"/>
  <c r="Z1714" i="5"/>
  <c r="Z611" i="5"/>
  <c r="Z1037" i="5"/>
  <c r="Z1013" i="5"/>
  <c r="Z1277" i="5"/>
  <c r="Z1163" i="5"/>
  <c r="Z1195" i="5"/>
  <c r="Z661" i="5"/>
  <c r="Z1031" i="5"/>
  <c r="Z1592" i="5"/>
  <c r="Z1355" i="5"/>
  <c r="Z364" i="5"/>
  <c r="Z389" i="5"/>
  <c r="Z1851" i="5"/>
  <c r="Z549" i="5"/>
  <c r="Z1935" i="5"/>
  <c r="Z1112" i="5"/>
  <c r="Z1513" i="5"/>
  <c r="Z1106" i="5"/>
  <c r="Z1088" i="5"/>
  <c r="Z834" i="5"/>
  <c r="Z1646" i="5"/>
  <c r="Z710" i="5"/>
  <c r="Z832" i="5"/>
  <c r="Z1126" i="5"/>
  <c r="Z419" i="5"/>
  <c r="Z550" i="5"/>
  <c r="Z1417" i="5"/>
  <c r="Z1197" i="5"/>
  <c r="Z775" i="5"/>
  <c r="Z748" i="5"/>
  <c r="Z232" i="5"/>
  <c r="Z1573" i="5"/>
  <c r="Z504" i="5"/>
  <c r="Z996" i="5"/>
  <c r="Z31" i="5"/>
  <c r="Z889" i="5"/>
  <c r="Z1490" i="5"/>
  <c r="Z1107" i="5"/>
  <c r="Z755" i="5"/>
  <c r="Z835" i="5"/>
  <c r="Z1365" i="5"/>
  <c r="Z1310" i="5"/>
  <c r="Z1926" i="5"/>
  <c r="Z1514" i="5"/>
  <c r="Z1416" i="5"/>
  <c r="Z535" i="5"/>
  <c r="Z1920" i="5"/>
  <c r="Z358" i="5"/>
  <c r="Z1836" i="5"/>
  <c r="Z1081" i="5"/>
  <c r="Z278" i="5"/>
  <c r="Z191" i="5"/>
  <c r="Z39" i="5"/>
  <c r="Z1479" i="5"/>
  <c r="Z443" i="5"/>
  <c r="Z265" i="5"/>
  <c r="Z778" i="5"/>
  <c r="Z701" i="5"/>
  <c r="Z1570" i="5"/>
  <c r="Z279" i="5"/>
  <c r="Z1284" i="5"/>
  <c r="Z1488" i="5"/>
  <c r="Z743" i="5"/>
  <c r="Z643" i="5"/>
  <c r="Z480" i="5"/>
  <c r="Z728" i="5"/>
  <c r="Z1404" i="5"/>
  <c r="Z203" i="5"/>
  <c r="Z1389" i="5"/>
  <c r="Z854" i="5"/>
  <c r="Z1800" i="5"/>
  <c r="Z1134" i="5"/>
  <c r="Z544" i="5"/>
  <c r="Z1407" i="5"/>
  <c r="Z1760" i="5"/>
  <c r="Z318" i="5"/>
  <c r="Z664" i="5"/>
  <c r="Z574" i="5"/>
  <c r="Z1023" i="5"/>
  <c r="Z1455" i="5"/>
  <c r="Z977" i="5"/>
  <c r="Z1639" i="5"/>
  <c r="Z441" i="5"/>
  <c r="Z1272" i="5"/>
  <c r="Z162" i="5"/>
  <c r="Z1470" i="5"/>
  <c r="Z1043" i="5"/>
  <c r="Z1046" i="5"/>
  <c r="Z1414" i="5"/>
  <c r="Z1257" i="5"/>
  <c r="Z451" i="5"/>
  <c r="Z659" i="5"/>
  <c r="Z651" i="5"/>
  <c r="Z506" i="5"/>
  <c r="Z1317" i="5"/>
  <c r="Z617" i="5"/>
  <c r="Z1835" i="5"/>
  <c r="Z1583" i="5"/>
  <c r="Z1390" i="5"/>
  <c r="Z1376" i="5"/>
  <c r="Z1797" i="5"/>
  <c r="Z1147" i="5"/>
  <c r="Z29" i="5"/>
  <c r="Z272" i="5"/>
  <c r="Z984" i="5"/>
  <c r="Z1757" i="5"/>
  <c r="Z1687" i="5"/>
  <c r="Z1116" i="5"/>
  <c r="Z1882" i="5"/>
  <c r="Z486" i="5"/>
  <c r="Z747" i="5"/>
  <c r="Z1249" i="5"/>
  <c r="Z1638" i="5"/>
  <c r="Z1190" i="5"/>
  <c r="Z1623" i="5"/>
  <c r="Z336" i="5"/>
  <c r="Z1072" i="5"/>
  <c r="Z1291" i="5"/>
  <c r="Z509" i="5"/>
  <c r="Z665" i="5"/>
  <c r="Z404" i="5"/>
  <c r="Z1427" i="5"/>
  <c r="Z569" i="5"/>
  <c r="Z656" i="5"/>
  <c r="Z432" i="5"/>
  <c r="Z1590" i="5"/>
  <c r="Z684" i="5"/>
  <c r="Z426" i="5"/>
  <c r="Z384" i="5"/>
  <c r="Z455" i="5"/>
  <c r="Z1562" i="5"/>
  <c r="Z1839" i="5"/>
  <c r="Z391" i="5"/>
  <c r="Z729" i="5"/>
  <c r="Z1551" i="5"/>
  <c r="Z1630" i="5"/>
  <c r="Z1495" i="5"/>
  <c r="Z1052" i="5"/>
  <c r="Z116" i="5"/>
  <c r="Z249" i="5"/>
  <c r="Z1463" i="5"/>
  <c r="Z1264" i="5"/>
  <c r="Z1671" i="5"/>
  <c r="Z824" i="5"/>
  <c r="Z1764" i="5"/>
  <c r="Z1612" i="5"/>
  <c r="Z242" i="5"/>
  <c r="Z312" i="5"/>
  <c r="Z1369" i="5"/>
  <c r="Z734" i="5"/>
  <c r="Z989" i="5"/>
  <c r="Z1101" i="5"/>
  <c r="Z532" i="5"/>
  <c r="Z349" i="5"/>
  <c r="Z1022" i="5"/>
  <c r="Z234" i="5"/>
  <c r="Z1618" i="5"/>
  <c r="Z1303" i="5"/>
  <c r="Z1574" i="5"/>
  <c r="Z1148" i="5"/>
  <c r="Z652" i="5"/>
  <c r="Z1154" i="5"/>
  <c r="Z773" i="5"/>
  <c r="Z1243" i="5"/>
  <c r="Z687" i="5"/>
  <c r="Z1586" i="5"/>
  <c r="Z163" i="5"/>
  <c r="Z1356" i="5"/>
  <c r="Z1077" i="5"/>
  <c r="Z1517" i="5"/>
  <c r="Z1555" i="5"/>
  <c r="Z1399" i="5"/>
  <c r="Z1601" i="5"/>
  <c r="Z997" i="5"/>
  <c r="Z154" i="5"/>
  <c r="Z425" i="5"/>
  <c r="Z1459" i="5"/>
  <c r="Z1270" i="5"/>
  <c r="Z693" i="5"/>
  <c r="Z1384" i="5"/>
  <c r="Z1532" i="5"/>
  <c r="Z1313" i="5"/>
  <c r="Z1209" i="5"/>
  <c r="Z1801" i="5"/>
  <c r="Z1894" i="5"/>
  <c r="Z126" i="5"/>
  <c r="Z1852" i="5"/>
  <c r="Z1685" i="5"/>
  <c r="Z1406" i="5"/>
  <c r="Z408" i="5"/>
  <c r="Z1001" i="5"/>
  <c r="Z445" i="5"/>
  <c r="Z195" i="5"/>
  <c r="Z1145" i="5"/>
  <c r="Z1139" i="5"/>
  <c r="Z239" i="5"/>
  <c r="Z1007" i="5"/>
  <c r="Z1802" i="5"/>
  <c r="Z233" i="5"/>
  <c r="Z1456" i="5"/>
  <c r="Z1896" i="5"/>
  <c r="Z1975" i="5"/>
  <c r="Z1004" i="5"/>
  <c r="Z689" i="5"/>
  <c r="Z654" i="5"/>
  <c r="Z851" i="5"/>
  <c r="Z1632" i="5"/>
  <c r="Z1122" i="5"/>
  <c r="Z940" i="5"/>
  <c r="Z281" i="5"/>
  <c r="Z360" i="5"/>
  <c r="Z1717" i="5"/>
  <c r="Z1536" i="5"/>
  <c r="Z938" i="5"/>
  <c r="Z1468" i="5"/>
  <c r="Z1487" i="5"/>
  <c r="Z815" i="5"/>
  <c r="Z483" i="5"/>
  <c r="Z1247" i="5"/>
  <c r="Z202" i="5"/>
  <c r="Z1430" i="5"/>
  <c r="Z71" i="5"/>
  <c r="Z400" i="5"/>
  <c r="Z1726" i="5"/>
  <c r="Z1039" i="5"/>
  <c r="Z1689" i="5"/>
  <c r="Z1507" i="5"/>
  <c r="Z974" i="5"/>
  <c r="Z1026" i="5"/>
  <c r="Z540" i="5"/>
  <c r="Z774" i="5"/>
  <c r="Z1888" i="5"/>
  <c r="Z1961" i="5"/>
  <c r="Z1120" i="5"/>
  <c r="Z1183" i="5"/>
  <c r="Z125" i="5"/>
  <c r="Z1203" i="5"/>
  <c r="Z290" i="5"/>
  <c r="Z828" i="5"/>
  <c r="Z1644" i="5"/>
  <c r="Z567" i="5"/>
  <c r="Z1063" i="5"/>
  <c r="Z1959" i="5"/>
  <c r="Z771" i="5"/>
  <c r="Z937" i="5"/>
  <c r="Z1129" i="5"/>
  <c r="Z891" i="5"/>
  <c r="Z1473" i="5"/>
  <c r="Z853" i="5"/>
  <c r="Z77" i="5"/>
  <c r="Z1927" i="5"/>
  <c r="Z320" i="5"/>
  <c r="Z1588" i="5"/>
  <c r="Z1309" i="5"/>
  <c r="Z1364" i="5"/>
  <c r="Z1174" i="5"/>
  <c r="Z1837" i="5"/>
  <c r="Z1021" i="5"/>
  <c r="Z1050" i="5"/>
  <c r="Z438" i="5"/>
  <c r="Z616" i="5"/>
  <c r="Z376" i="5"/>
  <c r="Z992" i="5"/>
  <c r="Z356" i="5"/>
  <c r="Z1681" i="5"/>
  <c r="Z1127" i="5"/>
  <c r="Z1506" i="5"/>
  <c r="Z1217" i="5"/>
  <c r="Z495" i="5"/>
  <c r="Z1713" i="5"/>
  <c r="Z626" i="5"/>
  <c r="Z1518" i="5"/>
  <c r="Z1016" i="5"/>
  <c r="Z244" i="5"/>
  <c r="Z315" i="5"/>
  <c r="Z1553" i="5"/>
  <c r="Z1162" i="5"/>
  <c r="Z1253" i="5"/>
  <c r="Z440" i="5"/>
  <c r="Z1973" i="5"/>
  <c r="Z1516" i="5"/>
  <c r="Z1097" i="5"/>
  <c r="Z1853" i="5"/>
  <c r="Z1767" i="5"/>
  <c r="Z858" i="5"/>
  <c r="Z411" i="5"/>
  <c r="Z1248" i="5"/>
  <c r="Z1974" i="5"/>
  <c r="Z1311" i="5"/>
  <c r="Z529" i="5"/>
  <c r="Z1266" i="5"/>
  <c r="Z1810" i="5"/>
  <c r="Z1798" i="5"/>
  <c r="Z1446" i="5"/>
  <c r="Z1315" i="5"/>
  <c r="Z1925" i="5"/>
  <c r="Z1732" i="5"/>
  <c r="Z1336" i="5"/>
  <c r="Z1545" i="5"/>
  <c r="Z1290" i="5"/>
  <c r="Z303" i="5"/>
  <c r="Z198" i="5"/>
  <c r="Z667" i="5"/>
  <c r="Z1367" i="5"/>
  <c r="Z855" i="5"/>
  <c r="Z571" i="5"/>
  <c r="Z68" i="5"/>
  <c r="Z396" i="5"/>
  <c r="Z1207" i="5"/>
  <c r="Z1292" i="5"/>
  <c r="Z941" i="5"/>
  <c r="Z1435" i="5"/>
  <c r="Z896" i="5"/>
  <c r="Z431" i="5"/>
  <c r="Z34" i="5"/>
  <c r="Z706" i="5"/>
  <c r="Z1535" i="5"/>
  <c r="Z606" i="5"/>
  <c r="Z208" i="5"/>
  <c r="Z647" i="5"/>
  <c r="Z261" i="5"/>
  <c r="Z531" i="5"/>
  <c r="Z1594" i="5"/>
  <c r="Z1232" i="5"/>
  <c r="Z1226" i="5"/>
  <c r="Z1512" i="5"/>
  <c r="Z1569" i="5"/>
  <c r="Z1068" i="5"/>
  <c r="Z241" i="5"/>
  <c r="Z209" i="5"/>
  <c r="Z435" i="5"/>
  <c r="Z1712" i="5"/>
  <c r="Z1170" i="5"/>
  <c r="Z1358" i="5"/>
  <c r="Z750" i="5"/>
  <c r="Z354" i="5"/>
  <c r="Z1576" i="5"/>
  <c r="Z1482" i="5"/>
  <c r="Z697" i="5"/>
  <c r="Z1146" i="5"/>
  <c r="Z831" i="5"/>
  <c r="Z1575" i="5"/>
  <c r="Z1462" i="5"/>
  <c r="Z524" i="5"/>
  <c r="Z1210" i="5"/>
  <c r="Z1850" i="5"/>
  <c r="Z1795" i="5"/>
  <c r="Z1361" i="5"/>
  <c r="Z1758" i="5"/>
  <c r="Z1268" i="5"/>
  <c r="Z1627" i="5"/>
  <c r="Z82" i="5"/>
  <c r="Z287" i="5"/>
  <c r="Z1452" i="5"/>
  <c r="Z905" i="5"/>
  <c r="Z388" i="5"/>
  <c r="Z1635" i="5"/>
  <c r="Z44" i="5"/>
  <c r="Z575" i="5"/>
  <c r="Z368" i="5"/>
  <c r="Z327" i="5"/>
  <c r="Z1119" i="5"/>
  <c r="Z1766" i="5"/>
  <c r="Z615" i="5"/>
  <c r="Z1550" i="5"/>
  <c r="Z372" i="5"/>
  <c r="Z1472" i="5"/>
  <c r="Z1348" i="5"/>
  <c r="Z370" i="5"/>
  <c r="Z286" i="5"/>
  <c r="Z335" i="5"/>
  <c r="Z489" i="5"/>
  <c r="Z1509" i="5"/>
  <c r="Z316" i="5"/>
  <c r="Z1060" i="5"/>
  <c r="Z576" i="5"/>
  <c r="Z1508" i="5"/>
  <c r="Z1881" i="5"/>
  <c r="Z1636" i="5"/>
  <c r="Z1256" i="5"/>
  <c r="Z383" i="5"/>
  <c r="Z1718" i="5"/>
  <c r="Z988" i="5"/>
  <c r="Z1609" i="5"/>
  <c r="Z866" i="5"/>
  <c r="Z947" i="5"/>
  <c r="Z1560" i="5"/>
  <c r="Z1017" i="5"/>
  <c r="Z1436" i="5"/>
  <c r="Z1616" i="5"/>
  <c r="Z1113" i="5"/>
  <c r="Z1078" i="5"/>
  <c r="Z1531" i="5"/>
  <c r="Z252" i="5"/>
  <c r="Z243" i="5"/>
  <c r="Z646" i="5"/>
  <c r="Z353" i="5"/>
  <c r="Z614" i="5"/>
  <c r="Z1519" i="5"/>
  <c r="Z1729" i="5"/>
  <c r="Z401" i="5"/>
  <c r="Z523" i="5"/>
  <c r="Z1597" i="5"/>
  <c r="Z1136" i="5"/>
  <c r="Z1542" i="5"/>
  <c r="Z1321" i="5"/>
  <c r="Z1137" i="5"/>
  <c r="Z1563" i="5"/>
  <c r="Z484" i="5"/>
  <c r="Z1326" i="5"/>
  <c r="Z399" i="5"/>
  <c r="Z1529" i="5"/>
  <c r="Z299" i="5"/>
  <c r="Z1302" i="5"/>
  <c r="Z1467" i="5"/>
  <c r="Z630" i="5"/>
  <c r="Z561" i="5"/>
  <c r="Z1440" i="5"/>
  <c r="Z1546" i="5"/>
  <c r="Z1761" i="5"/>
  <c r="Z1976" i="5"/>
  <c r="Z1328" i="5"/>
  <c r="Z115" i="5"/>
  <c r="Z1192" i="5"/>
  <c r="Z1617" i="5"/>
  <c r="Z1169" i="5"/>
  <c r="Z1405" i="5"/>
  <c r="Z1180" i="5"/>
  <c r="Z32" i="5"/>
  <c r="Z1628" i="5"/>
  <c r="Z1683" i="5"/>
  <c r="Z658" i="5"/>
  <c r="Z902" i="5"/>
  <c r="Z1423" i="5"/>
  <c r="Z1582" i="5"/>
  <c r="Z1611" i="5"/>
  <c r="Z1314" i="5"/>
  <c r="Z1117" i="5"/>
  <c r="Z625" i="5"/>
  <c r="Z827" i="5"/>
  <c r="Z1391" i="5"/>
  <c r="Z1337" i="5"/>
  <c r="Z1499" i="5"/>
  <c r="Z1394" i="5"/>
  <c r="Z1225" i="5"/>
  <c r="Z264" i="5"/>
  <c r="Z705" i="5"/>
  <c r="Z1642" i="5"/>
  <c r="Z906" i="5"/>
  <c r="Z1578" i="5"/>
  <c r="Z727" i="5"/>
  <c r="Z150" i="5"/>
  <c r="Z1552" i="5"/>
  <c r="Z482" i="5"/>
  <c r="Z282" i="5"/>
  <c r="Z1485" i="5"/>
  <c r="Z166" i="5"/>
  <c r="Z260" i="5"/>
  <c r="Z1924" i="5"/>
  <c r="Z247" i="5"/>
  <c r="Z1342" i="5"/>
  <c r="Z1251" i="5"/>
  <c r="Z537" i="5"/>
  <c r="Z1721" i="5"/>
  <c r="Z109" i="5"/>
  <c r="Z284" i="5"/>
  <c r="Z452" i="5"/>
  <c r="Z160" i="5"/>
  <c r="Z1343" i="5"/>
  <c r="Z848" i="5"/>
  <c r="Z392" i="5"/>
  <c r="Z607" i="5"/>
  <c r="Z865" i="5"/>
  <c r="Z269" i="5"/>
  <c r="Z1388" i="5"/>
  <c r="Z194" i="5"/>
  <c r="Z1392" i="5"/>
  <c r="Z1672" i="5"/>
  <c r="Z1530" i="5"/>
  <c r="Z548" i="5"/>
  <c r="Z608" i="5"/>
  <c r="Z1285" i="5"/>
  <c r="Z1288" i="5"/>
  <c r="Z375" i="5"/>
  <c r="Z704" i="5"/>
  <c r="Z1138" i="5"/>
  <c r="Z1181" i="5"/>
  <c r="Z1428" i="5"/>
  <c r="Z75" i="5"/>
  <c r="Z982" i="5"/>
  <c r="Z900" i="5"/>
  <c r="Z1534" i="5"/>
  <c r="Z696" i="5"/>
  <c r="Z545" i="5"/>
  <c r="Z1010" i="5"/>
  <c r="Z1341" i="5"/>
  <c r="Z167" i="5"/>
  <c r="Z428" i="5"/>
  <c r="Z1275" i="5"/>
  <c r="Z1727" i="5"/>
  <c r="Z1686" i="5"/>
  <c r="Z892" i="5"/>
  <c r="Z1559" i="5"/>
  <c r="Z1071" i="5"/>
  <c r="Z780" i="5"/>
  <c r="Z1498" i="5"/>
  <c r="Z342" i="5"/>
  <c r="Z412" i="5"/>
  <c r="Z1166" i="5"/>
  <c r="Z1647" i="5"/>
  <c r="Z1245" i="5"/>
  <c r="Z350" i="5"/>
  <c r="Z979" i="5"/>
  <c r="Z714" i="5"/>
  <c r="Z686" i="5"/>
  <c r="Z1845" i="5"/>
  <c r="Z1298" i="5"/>
  <c r="Z192" i="5"/>
  <c r="Z1855" i="5"/>
  <c r="Z1811" i="5"/>
  <c r="Z1216" i="5"/>
  <c r="Z1108" i="5"/>
  <c r="Z645" i="5"/>
  <c r="Z1598" i="5"/>
  <c r="Z119" i="5"/>
  <c r="Z833" i="5"/>
  <c r="Z861" i="5"/>
  <c r="Z442" i="5"/>
  <c r="Z981" i="5"/>
  <c r="Z899" i="5"/>
  <c r="Z1409" i="5"/>
  <c r="Z1208" i="5"/>
  <c r="Z1527" i="5"/>
  <c r="Z1044" i="5"/>
  <c r="Z1111" i="5"/>
  <c r="Z1083" i="5"/>
  <c r="Z1554" i="5"/>
  <c r="Z1963" i="5"/>
  <c r="Z1626" i="5"/>
  <c r="Z1378" i="5"/>
  <c r="Z1042" i="5"/>
  <c r="Z1296" i="5"/>
  <c r="Z1591" i="5"/>
  <c r="Z894" i="5"/>
  <c r="Z422" i="5"/>
  <c r="Z712" i="5"/>
  <c r="Z1572" i="5"/>
  <c r="Z622" i="5"/>
  <c r="Z380" i="5"/>
  <c r="Z1374" i="5"/>
  <c r="Z387" i="5"/>
  <c r="Z1595" i="5"/>
  <c r="Z1320" i="5"/>
  <c r="Z450" i="5"/>
  <c r="Z1103" i="5"/>
  <c r="Z30" i="5"/>
  <c r="Z688" i="5"/>
  <c r="Z742" i="5"/>
  <c r="Z390" i="5"/>
  <c r="Z237" i="5"/>
  <c r="Z1849" i="5"/>
  <c r="Z856" i="5"/>
  <c r="Z1962" i="5"/>
  <c r="Z754" i="5"/>
  <c r="Z1637" i="5"/>
  <c r="Z1064" i="5"/>
  <c r="Z1600" i="5"/>
  <c r="Z1889" i="5"/>
  <c r="Z1465" i="5"/>
  <c r="Z1297" i="5"/>
  <c r="Z1680" i="5"/>
  <c r="Z943" i="5"/>
  <c r="Z453" i="5"/>
  <c r="Z1804" i="5"/>
  <c r="Z1213" i="5"/>
  <c r="Z897" i="5"/>
  <c r="Z1271" i="5"/>
  <c r="Z406" i="5"/>
  <c r="Z352" i="5"/>
  <c r="Z998" i="5"/>
  <c r="Z270" i="5"/>
  <c r="Z1157" i="5"/>
  <c r="Z414" i="5"/>
  <c r="Z1972" i="5"/>
  <c r="Z1030" i="5"/>
  <c r="Z1457" i="5"/>
  <c r="Z300" i="5"/>
  <c r="Z1381" i="5"/>
  <c r="Z528" i="5"/>
  <c r="Z291" i="5"/>
  <c r="Z1481" i="5"/>
  <c r="Z1352" i="5"/>
  <c r="Z1877" i="5"/>
  <c r="Z80" i="5"/>
  <c r="Z508" i="5"/>
  <c r="Z1730" i="5"/>
  <c r="Z1121" i="5"/>
  <c r="Z930" i="5"/>
  <c r="Z1510" i="5"/>
  <c r="Z1286" i="5"/>
  <c r="Z605" i="5"/>
  <c r="Z324" i="5"/>
  <c r="Z1971" i="5"/>
  <c r="Z1262" i="5"/>
  <c r="Z1425" i="5"/>
  <c r="Z821" i="5"/>
  <c r="Z1429" i="5"/>
  <c r="Z901" i="5"/>
  <c r="Z1421" i="5"/>
  <c r="Z668" i="5"/>
  <c r="Z1070" i="5"/>
  <c r="Z852" i="5"/>
  <c r="Z1093" i="5"/>
  <c r="Z496" i="5"/>
  <c r="Z1640" i="5"/>
  <c r="Z507" i="5"/>
  <c r="Z294" i="5"/>
  <c r="Z1382" i="5"/>
  <c r="Z361" i="5"/>
  <c r="Z1434" i="5"/>
  <c r="Z1059" i="5"/>
  <c r="Z1893" i="5"/>
  <c r="Z1969" i="5"/>
  <c r="Z903" i="5"/>
  <c r="Z1621" i="5"/>
  <c r="Z850" i="5"/>
  <c r="Z1643" i="5"/>
  <c r="Z1067" i="5"/>
  <c r="Z1688" i="5"/>
  <c r="Z1876" i="5"/>
  <c r="Z165" i="5"/>
  <c r="Z1027" i="5"/>
  <c r="Z1056" i="5"/>
  <c r="Z283" i="5"/>
  <c r="Z499" i="5"/>
  <c r="Z204" i="5"/>
  <c r="Z1164" i="5"/>
  <c r="Z946" i="5"/>
  <c r="Z1330" i="5"/>
  <c r="Z248" i="5"/>
  <c r="Z1722" i="5"/>
  <c r="Z1396" i="5"/>
  <c r="Z973" i="5"/>
  <c r="Z862" i="5"/>
  <c r="Z1805" i="5"/>
  <c r="Z1318" i="5"/>
  <c r="Z1128" i="5"/>
  <c r="Z84" i="5"/>
  <c r="Z1231" i="5"/>
  <c r="Z807" i="5"/>
  <c r="Z1402" i="5"/>
  <c r="Z123" i="5"/>
  <c r="Z1069" i="5"/>
  <c r="Z304" i="5"/>
  <c r="Z1918" i="5"/>
  <c r="Z1504" i="5"/>
  <c r="Z695" i="5"/>
  <c r="Z275" i="5"/>
  <c r="Z409" i="5"/>
  <c r="Z691" i="5"/>
  <c r="Z1886" i="5"/>
  <c r="Z1306" i="5"/>
  <c r="Z570" i="5"/>
  <c r="Z818" i="5"/>
  <c r="Z936" i="5"/>
  <c r="Z158" i="5"/>
  <c r="Z1144" i="5"/>
  <c r="Z1561" i="5"/>
  <c r="Z1496" i="5"/>
  <c r="Z1141" i="5"/>
  <c r="Z1185" i="5"/>
  <c r="Z546" i="5"/>
  <c r="Z823" i="5"/>
  <c r="Z1029" i="5"/>
  <c r="Z1878" i="5"/>
  <c r="Z1279" i="5"/>
  <c r="AA2" i="5"/>
  <c r="Z1366" i="5"/>
  <c r="Z692" i="5"/>
  <c r="Z487" i="5"/>
  <c r="Z1065" i="5"/>
  <c r="Z1211" i="5"/>
  <c r="Z1451" i="5"/>
  <c r="Z43" i="5"/>
  <c r="Z1448" i="5"/>
  <c r="Z577" i="5"/>
  <c r="Z346" i="5"/>
  <c r="Z999" i="5"/>
  <c r="Z749" i="5"/>
  <c r="Z38" i="5"/>
  <c r="Z1843" i="5"/>
  <c r="Z1008" i="5"/>
  <c r="Z501" i="5"/>
  <c r="Z277" i="5"/>
  <c r="Z1228" i="5"/>
  <c r="Z121" i="5"/>
  <c r="Z1199" i="5"/>
  <c r="Z373" i="5"/>
  <c r="Z1502" i="5"/>
  <c r="Z890" i="5"/>
  <c r="Z1838" i="5"/>
  <c r="Z781" i="5"/>
  <c r="Z1930" i="5"/>
  <c r="Z1222" i="5"/>
  <c r="Z1327" i="5"/>
  <c r="Z1018" i="5"/>
  <c r="Z1613" i="5"/>
  <c r="Z112" i="5"/>
  <c r="Z602" i="5"/>
  <c r="Z79" i="5"/>
  <c r="Z1968" i="5"/>
  <c r="Z1453" i="5"/>
  <c r="Z534" i="5"/>
  <c r="Z1053" i="5"/>
  <c r="Z527" i="5"/>
  <c r="Z817" i="5"/>
  <c r="Z690" i="5"/>
  <c r="Z620" i="5"/>
  <c r="Z980" i="5"/>
  <c r="Z323" i="5"/>
  <c r="Z1035" i="5"/>
  <c r="Z1537" i="5"/>
  <c r="Z1633" i="5"/>
  <c r="Z319" i="5"/>
  <c r="Z976" i="5"/>
  <c r="Z649" i="5"/>
  <c r="Z341" i="5"/>
  <c r="Z417" i="5"/>
  <c r="Z1432" i="5"/>
  <c r="Z1426" i="5"/>
  <c r="Z1796" i="5"/>
  <c r="Z1338" i="5"/>
  <c r="Z258" i="5"/>
  <c r="Z1547" i="5"/>
  <c r="Z371" i="5"/>
  <c r="Z547" i="5"/>
  <c r="Z1412" i="5"/>
  <c r="Z666" i="5"/>
  <c r="Z1765" i="5"/>
  <c r="Z1728" i="5"/>
  <c r="Z1289" i="5"/>
  <c r="Z814" i="5"/>
  <c r="Z1890" i="5"/>
  <c r="Z1460" i="5"/>
  <c r="Z1585" i="5"/>
  <c r="Z1091" i="5"/>
  <c r="Z317" i="5"/>
  <c r="Z36" i="5"/>
  <c r="Z711" i="5"/>
  <c r="Z1234" i="5"/>
  <c r="Z1422" i="5"/>
  <c r="Z1673" i="5"/>
  <c r="Z699" i="5"/>
  <c r="Z402" i="5"/>
  <c r="Z156" i="5"/>
  <c r="Z612" i="5"/>
  <c r="Z1066" i="5"/>
  <c r="Z816" i="5"/>
  <c r="Z124" i="5"/>
  <c r="Z1125" i="5"/>
  <c r="Z1036" i="5"/>
  <c r="Z302" i="5"/>
  <c r="Z1581" i="5"/>
  <c r="Z1879" i="5"/>
  <c r="Z308" i="5"/>
  <c r="Z1193" i="5"/>
  <c r="Z1047" i="5"/>
  <c r="Z707" i="5"/>
  <c r="Z1631" i="5"/>
  <c r="Z1883" i="5"/>
  <c r="Z1808" i="5"/>
  <c r="Z1716" i="5"/>
  <c r="Z240" i="5"/>
  <c r="Z1308" i="5"/>
  <c r="Z1250" i="5"/>
  <c r="Z236" i="5"/>
  <c r="Z578" i="5"/>
  <c r="Z1494" i="5"/>
  <c r="Z1189" i="5"/>
  <c r="Z1171" i="5"/>
  <c r="Z1539" i="5"/>
  <c r="Z1677" i="5"/>
  <c r="Z37" i="5"/>
  <c r="Z330" i="5"/>
  <c r="Z769" i="5"/>
  <c r="Z1118" i="5"/>
  <c r="Z78" i="5"/>
  <c r="Z70" i="5"/>
  <c r="Z1606" i="5"/>
  <c r="Z1265" i="5"/>
  <c r="Z935" i="5"/>
  <c r="Z1439" i="5"/>
  <c r="Z1754" i="5"/>
  <c r="Z1000" i="5"/>
  <c r="Z1753" i="5"/>
  <c r="Z1622" i="5"/>
  <c r="Z427" i="5"/>
  <c r="Z1720" i="5"/>
  <c r="Z76" i="5"/>
  <c r="Z1393" i="5"/>
  <c r="Z731" i="5"/>
  <c r="Z35" i="5"/>
  <c r="Z348" i="5"/>
  <c r="Z1082" i="5"/>
  <c r="Z420" i="5"/>
  <c r="Z1028" i="5"/>
  <c r="Z1087" i="5"/>
  <c r="Z1224" i="5"/>
  <c r="Z860" i="5"/>
  <c r="Z367" i="5"/>
  <c r="Z289" i="5"/>
  <c r="Z1223" i="5"/>
  <c r="Z1368" i="5"/>
  <c r="Z579" i="5"/>
  <c r="Z822" i="5"/>
  <c r="Z904" i="5"/>
  <c r="Z45" i="5"/>
  <c r="Z698" i="5"/>
  <c r="Z491" i="5"/>
  <c r="Z1556" i="5"/>
  <c r="Z1255" i="5"/>
  <c r="Z1353" i="5"/>
  <c r="Z306" i="5"/>
  <c r="Z623" i="5"/>
  <c r="Z1540" i="5"/>
  <c r="Z533" i="5"/>
  <c r="Z481" i="5"/>
  <c r="Z332" i="5"/>
  <c r="Z1543" i="5"/>
  <c r="Z454" i="5"/>
  <c r="Z488" i="5"/>
  <c r="Z1756" i="5"/>
  <c r="Z1080" i="5"/>
  <c r="Z127" i="5"/>
  <c r="Z1691" i="5"/>
  <c r="Z1334" i="5"/>
  <c r="Z385" i="5"/>
  <c r="Z978" i="5"/>
  <c r="Z403" i="5"/>
  <c r="Z820" i="5"/>
  <c r="Z407" i="5"/>
  <c r="Z69" i="5"/>
  <c r="Z1431" i="5"/>
  <c r="Z1220" i="5"/>
  <c r="Z334" i="5"/>
  <c r="Z1084" i="5"/>
  <c r="Z366" i="5"/>
  <c r="Z1340" i="5"/>
  <c r="Z1049" i="5"/>
  <c r="Z1424" i="5"/>
  <c r="Z738" i="5"/>
  <c r="Z1477" i="5"/>
  <c r="Z122" i="5"/>
  <c r="Z322" i="5"/>
  <c r="Z355" i="5"/>
  <c r="Z1579" i="5"/>
  <c r="Z1133" i="5"/>
  <c r="Z1159" i="5"/>
  <c r="Z1280" i="5"/>
  <c r="Z1762" i="5"/>
  <c r="Z1770" i="5"/>
  <c r="Z1678" i="5"/>
  <c r="Z1593" i="5"/>
  <c r="Z746" i="5"/>
  <c r="Z1051" i="5"/>
  <c r="Z657" i="5"/>
  <c r="Z776" i="5"/>
  <c r="Z939" i="5"/>
  <c r="Z1620" i="5"/>
  <c r="Z1619" i="5"/>
  <c r="Z378" i="5"/>
  <c r="Z1172" i="5"/>
  <c r="Z1269" i="5"/>
  <c r="Z1102" i="5"/>
  <c r="Z339" i="5"/>
  <c r="Z1186" i="5"/>
  <c r="Z573" i="5"/>
  <c r="Z326" i="5"/>
  <c r="Z1917" i="5"/>
  <c r="Z1333" i="5"/>
  <c r="Z381" i="5"/>
  <c r="Z1375" i="5"/>
  <c r="Z995" i="5"/>
  <c r="Z735" i="5"/>
  <c r="Z161" i="5"/>
  <c r="Z155" i="5"/>
  <c r="Z424" i="5"/>
  <c r="Z1294" i="5"/>
  <c r="Z1153" i="5"/>
  <c r="Z1175" i="5"/>
  <c r="Z1807" i="5"/>
  <c r="Z298" i="5"/>
  <c r="Z430" i="5"/>
  <c r="Z1958" i="5"/>
  <c r="Z1410" i="5"/>
  <c r="Z520" i="5"/>
  <c r="Z859" i="5"/>
  <c r="Z1377" i="5"/>
  <c r="Z811" i="5"/>
  <c r="Z1033" i="5"/>
  <c r="Z1299" i="5"/>
  <c r="Z347" i="5"/>
  <c r="Z1110" i="5"/>
  <c r="Z784" i="5"/>
  <c r="Z739" i="5"/>
  <c r="Z1346" i="5"/>
  <c r="Z1219" i="5"/>
  <c r="Z1624" i="5"/>
  <c r="Z365" i="5"/>
  <c r="Z81" i="5"/>
  <c r="Z1322" i="5"/>
  <c r="Z1433" i="5"/>
  <c r="Z1768" i="5"/>
  <c r="Z808" i="5"/>
  <c r="Z1370" i="5"/>
  <c r="Z1596" i="5"/>
  <c r="Z1095" i="5"/>
  <c r="Z1281" i="5"/>
  <c r="Z932" i="5"/>
  <c r="Z737" i="5"/>
  <c r="Z1201" i="5"/>
  <c r="Z263" i="5"/>
  <c r="Z1055" i="5"/>
  <c r="Z114" i="5"/>
  <c r="Z439" i="5"/>
  <c r="Z429" i="5"/>
  <c r="Z985" i="5"/>
  <c r="Z779" i="5"/>
  <c r="Z1236" i="5"/>
  <c r="Z1759" i="5"/>
  <c r="Z1846" i="5"/>
  <c r="Z653" i="5"/>
  <c r="Z1438" i="5"/>
  <c r="Z1884" i="5"/>
  <c r="Z285" i="5"/>
  <c r="Z942" i="5"/>
  <c r="Z1605" i="5"/>
  <c r="Z813" i="5"/>
  <c r="Z331" i="5"/>
  <c r="Z1755" i="5"/>
  <c r="Z1086" i="5"/>
  <c r="Z1200" i="5"/>
  <c r="Z254" i="5"/>
  <c r="Z1140" i="5"/>
  <c r="Z246" i="5"/>
  <c r="Z410" i="5"/>
  <c r="Z1634" i="5"/>
  <c r="Z1931" i="5"/>
  <c r="Z1395" i="5"/>
  <c r="Z386" i="5"/>
  <c r="Z74" i="5"/>
  <c r="Z1099" i="5"/>
  <c r="Z1400" i="5"/>
  <c r="Z1387" i="5"/>
  <c r="Z1252" i="5"/>
  <c r="Z543" i="5"/>
  <c r="Z1544" i="5"/>
  <c r="Z1450" i="5"/>
  <c r="Z1571" i="5"/>
  <c r="Z1244" i="5"/>
  <c r="Z1385" i="5"/>
  <c r="Z1604" i="5"/>
  <c r="Z276" i="5"/>
  <c r="Z1359" i="5"/>
  <c r="Z1357" i="5"/>
  <c r="Z1191" i="5"/>
  <c r="Z113" i="5"/>
  <c r="Z485" i="5"/>
  <c r="Z1625" i="5"/>
  <c r="Z1230" i="5"/>
  <c r="Z1282" i="5"/>
  <c r="Z271" i="5"/>
  <c r="Z268" i="5"/>
  <c r="Z1061" i="5"/>
  <c r="Z1062" i="5"/>
  <c r="Z767" i="5"/>
  <c r="Z1497" i="5"/>
  <c r="Z83" i="5"/>
  <c r="Z493" i="5"/>
  <c r="Z193" i="5"/>
  <c r="Z1024" i="5"/>
  <c r="Z1922" i="5"/>
  <c r="Z604" i="5"/>
  <c r="Z1533" i="5"/>
  <c r="Z363" i="5"/>
  <c r="Z1603" i="5"/>
  <c r="Z1362" i="5"/>
  <c r="Z340" i="5"/>
  <c r="Z568" i="5"/>
  <c r="Z505" i="5"/>
  <c r="Z447" i="5"/>
  <c r="Z437" i="5"/>
  <c r="Z1379" i="5"/>
  <c r="Z521" i="5"/>
  <c r="Z1221" i="5"/>
  <c r="Z1584" i="5"/>
  <c r="Z1178" i="5"/>
  <c r="Z836" i="5"/>
  <c r="Z1015" i="5"/>
  <c r="Z235" i="5"/>
  <c r="Z530" i="5"/>
  <c r="Z1307" i="5"/>
  <c r="Z1259" i="5"/>
  <c r="Z1143" i="5"/>
  <c r="Z1608" i="5"/>
  <c r="Z197" i="5"/>
  <c r="Z85" i="5"/>
  <c r="Z1887" i="5"/>
  <c r="Z40" i="5"/>
  <c r="Z1966" i="5"/>
  <c r="Z648" i="5"/>
  <c r="Z1418" i="5"/>
  <c r="Z1316" i="5"/>
  <c r="Z752" i="5"/>
  <c r="Z1814" i="5"/>
  <c r="Z1079" i="5"/>
  <c r="Z288" i="5"/>
  <c r="Z730" i="5"/>
  <c r="Z1034" i="5"/>
  <c r="Z310" i="5"/>
  <c r="Z1204" i="5"/>
  <c r="Z1215" i="5"/>
  <c r="Z1238" i="5"/>
  <c r="Z151" i="5"/>
  <c r="Z72" i="5"/>
  <c r="Z1233" i="5"/>
  <c r="Z1331" i="5"/>
  <c r="Z256" i="5"/>
  <c r="Z1323" i="5"/>
  <c r="Z343" i="5"/>
  <c r="Z1645" i="5"/>
  <c r="Z1934" i="5"/>
  <c r="Z1048" i="5"/>
  <c r="Z538" i="5"/>
  <c r="Z395" i="5"/>
  <c r="Z1267" i="5"/>
  <c r="Z1283" i="5"/>
  <c r="Z1025" i="5"/>
  <c r="Z436" i="5"/>
  <c r="Z1411" i="5"/>
  <c r="Z398" i="5"/>
  <c r="Z1413" i="5"/>
  <c r="Z1158" i="5"/>
  <c r="Z296" i="5"/>
  <c r="Z733" i="5"/>
  <c r="Z753" i="5"/>
  <c r="Z1332" i="5"/>
  <c r="Z830" i="5"/>
  <c r="Z1038" i="5"/>
  <c r="Z1254" i="5"/>
  <c r="Z618" i="5"/>
  <c r="Z1089" i="5"/>
  <c r="Z857" i="5"/>
  <c r="Z1449" i="5"/>
  <c r="Z1274" i="5"/>
  <c r="Z812" i="5"/>
  <c r="Z423" i="5"/>
  <c r="Z613" i="5"/>
  <c r="Z444" i="5"/>
  <c r="Y991" i="5"/>
  <c r="Y1607" i="5"/>
  <c r="Y1401" i="5"/>
  <c r="Y251" i="5"/>
  <c r="Y1443" i="5"/>
  <c r="Y1360" i="5"/>
  <c r="Y1114" i="5"/>
  <c r="W8" i="2"/>
  <c r="W15" i="2" s="1"/>
  <c r="W112" i="2" s="1"/>
  <c r="X990" i="5"/>
  <c r="Y1319" i="5"/>
  <c r="Y292" i="5"/>
  <c r="Y1073" i="5"/>
  <c r="Y1525" i="5"/>
  <c r="Y1237" i="5"/>
  <c r="Y1566" i="5"/>
  <c r="Y415" i="5"/>
  <c r="Y1484" i="5"/>
  <c r="Y1278" i="5"/>
  <c r="Z43" i="28"/>
  <c r="Y47" i="52"/>
  <c r="Y42" i="52"/>
  <c r="Y48" i="52"/>
  <c r="X8" i="2"/>
  <c r="Y40" i="52"/>
  <c r="Y45" i="52"/>
  <c r="X19" i="2"/>
  <c r="X116" i="2" s="1"/>
  <c r="X25" i="2"/>
  <c r="X122" i="2" s="1"/>
  <c r="AE35" i="16"/>
  <c r="AF6" i="16"/>
  <c r="AE7" i="16"/>
  <c r="AE15" i="9"/>
  <c r="AB16" i="9"/>
  <c r="AC37" i="16"/>
  <c r="Y28" i="2"/>
  <c r="Y125" i="2" s="1"/>
  <c r="Y7" i="4"/>
  <c r="Y65" i="4" s="1"/>
  <c r="Z6" i="31"/>
  <c r="Z6" i="58"/>
  <c r="N9" i="12"/>
  <c r="M21" i="12"/>
  <c r="AD2" i="16"/>
  <c r="AC16" i="16"/>
  <c r="X69" i="4"/>
  <c r="X60" i="4"/>
  <c r="Y13" i="32"/>
  <c r="Y56" i="32" s="1"/>
  <c r="AA5" i="52"/>
  <c r="AA37" i="2"/>
  <c r="AA134" i="2" s="1"/>
  <c r="AA5" i="58"/>
  <c r="AA6" i="29"/>
  <c r="AA5" i="31"/>
  <c r="AA5" i="50"/>
  <c r="AA6" i="30"/>
  <c r="AA5" i="4"/>
  <c r="AA6" i="28"/>
  <c r="AA20" i="12"/>
  <c r="AA5" i="32"/>
  <c r="Y19" i="4"/>
  <c r="Z173" i="29"/>
  <c r="Z21" i="50" s="1"/>
  <c r="Z6" i="50"/>
  <c r="Z14" i="50"/>
  <c r="Z15" i="52"/>
  <c r="Z29" i="52"/>
  <c r="Z22" i="52"/>
  <c r="Z8" i="52"/>
  <c r="Z31" i="52"/>
  <c r="Z27" i="52"/>
  <c r="Z32" i="52"/>
  <c r="Z35" i="52"/>
  <c r="Z34" i="52"/>
  <c r="Z36" i="52"/>
  <c r="Z19" i="52"/>
  <c r="Z33" i="52"/>
  <c r="Z21" i="52"/>
  <c r="Z26" i="52"/>
  <c r="Z16" i="52"/>
  <c r="Z13" i="52"/>
  <c r="Z14" i="52"/>
  <c r="Z30" i="52"/>
  <c r="Z28" i="52"/>
  <c r="Z6" i="52"/>
  <c r="Y39" i="52"/>
  <c r="AB5" i="30"/>
  <c r="AB5" i="29"/>
  <c r="AB5" i="28"/>
  <c r="AB17" i="16"/>
  <c r="AB4" i="4"/>
  <c r="AH10" i="16"/>
  <c r="AH5" i="12"/>
  <c r="AH6" i="12" s="1"/>
  <c r="Z29" i="32"/>
  <c r="Z26" i="32"/>
  <c r="Z28" i="32"/>
  <c r="Z30" i="32"/>
  <c r="Z36" i="32"/>
  <c r="Z66" i="32" s="1"/>
  <c r="Z6" i="32"/>
  <c r="Y41" i="52"/>
  <c r="X21" i="28"/>
  <c r="W40" i="28"/>
  <c r="W28" i="28"/>
  <c r="X13" i="28"/>
  <c r="Y14" i="28"/>
  <c r="Y16" i="28"/>
  <c r="X15" i="28"/>
  <c r="X12" i="28"/>
  <c r="Y27" i="28"/>
  <c r="X37" i="28"/>
  <c r="Y34" i="28"/>
  <c r="X36" i="28"/>
  <c r="X26" i="28"/>
  <c r="Y33" i="28"/>
  <c r="Y33" i="30" s="1"/>
  <c r="X65" i="30"/>
  <c r="X30" i="28"/>
  <c r="Y19" i="28"/>
  <c r="Y19" i="30" s="1"/>
  <c r="X51" i="30"/>
  <c r="X24" i="28"/>
  <c r="X25" i="28"/>
  <c r="Z20" i="28"/>
  <c r="Y39" i="28"/>
  <c r="AA32" i="4" l="1"/>
  <c r="AA28" i="4"/>
  <c r="AA24" i="4"/>
  <c r="AA25" i="4"/>
  <c r="AA30" i="4"/>
  <c r="AA21" i="4"/>
  <c r="AA29" i="4"/>
  <c r="AA27" i="4"/>
  <c r="AA26" i="4"/>
  <c r="AA31" i="4"/>
  <c r="AA20" i="4"/>
  <c r="AA23" i="4"/>
  <c r="AA22" i="4"/>
  <c r="AD2" i="4"/>
  <c r="AC90" i="29"/>
  <c r="AC44" i="29" s="1"/>
  <c r="W95" i="29"/>
  <c r="W94" i="29" s="1"/>
  <c r="Z27" i="32"/>
  <c r="AA44" i="32"/>
  <c r="AA31" i="32"/>
  <c r="R43" i="29"/>
  <c r="S89" i="29" s="1"/>
  <c r="S88" i="29" s="1"/>
  <c r="Y64" i="52"/>
  <c r="Y61" i="52" s="1"/>
  <c r="Z63" i="52"/>
  <c r="Z62" i="52"/>
  <c r="Z53" i="52"/>
  <c r="AA54" i="52"/>
  <c r="AA55" i="52"/>
  <c r="AC9" i="16"/>
  <c r="AC49" i="6"/>
  <c r="AE98" i="29"/>
  <c r="AE52" i="29" s="1"/>
  <c r="AC91" i="29"/>
  <c r="AC45" i="29" s="1"/>
  <c r="AC93" i="29"/>
  <c r="AC47" i="29" s="1"/>
  <c r="W83" i="29"/>
  <c r="W37" i="29" s="1"/>
  <c r="AB96" i="29"/>
  <c r="AB50" i="29" s="1"/>
  <c r="AC92" i="29"/>
  <c r="AC46" i="29" s="1"/>
  <c r="AE99" i="29"/>
  <c r="AE53" i="29" s="1"/>
  <c r="AA40" i="2"/>
  <c r="AA38" i="32"/>
  <c r="AA68" i="32" s="1"/>
  <c r="AA30" i="2" s="1"/>
  <c r="AA127" i="2" s="1"/>
  <c r="R30" i="29"/>
  <c r="AD244" i="58"/>
  <c r="AN244" i="58"/>
  <c r="AL244" i="58"/>
  <c r="AP244" i="58"/>
  <c r="AK244" i="58"/>
  <c r="AH244" i="58"/>
  <c r="AF244" i="58"/>
  <c r="AR244" i="58"/>
  <c r="AI244" i="58"/>
  <c r="AO244" i="58"/>
  <c r="AM244" i="58"/>
  <c r="AG244" i="58"/>
  <c r="AJ244" i="58"/>
  <c r="AQ244" i="58"/>
  <c r="AD27" i="16"/>
  <c r="AA69" i="32"/>
  <c r="AA31" i="2" s="1"/>
  <c r="AA128" i="2" s="1"/>
  <c r="X74" i="4"/>
  <c r="T101" i="29"/>
  <c r="T30" i="30" s="1"/>
  <c r="W38" i="28"/>
  <c r="X18" i="28"/>
  <c r="V31" i="30"/>
  <c r="V63" i="30" s="1"/>
  <c r="W31" i="28"/>
  <c r="R198" i="29"/>
  <c r="R24" i="30"/>
  <c r="V32" i="30"/>
  <c r="V64" i="30" s="1"/>
  <c r="W32" i="28"/>
  <c r="Z218" i="29"/>
  <c r="Z122" i="26" s="1"/>
  <c r="Z78" i="30"/>
  <c r="Z34" i="31" s="1"/>
  <c r="U192" i="29"/>
  <c r="X208" i="29"/>
  <c r="Y194" i="29"/>
  <c r="Y205" i="29"/>
  <c r="X196" i="29"/>
  <c r="S210" i="29"/>
  <c r="S195" i="29"/>
  <c r="Z193" i="29"/>
  <c r="U186" i="29"/>
  <c r="Z207" i="29"/>
  <c r="V80" i="7"/>
  <c r="Y70" i="4"/>
  <c r="Y66" i="4"/>
  <c r="Y64" i="4" s="1"/>
  <c r="X22" i="28"/>
  <c r="W54" i="30"/>
  <c r="Q56" i="30"/>
  <c r="S29" i="30"/>
  <c r="S25" i="31" s="1"/>
  <c r="S62" i="30"/>
  <c r="S61" i="30" s="1"/>
  <c r="X35" i="29"/>
  <c r="Y81" i="29" s="1"/>
  <c r="Y52" i="30"/>
  <c r="Z60" i="29"/>
  <c r="AA104" i="29" s="1"/>
  <c r="Y134" i="29"/>
  <c r="S34" i="29"/>
  <c r="S30" i="29" s="1"/>
  <c r="Z32" i="29"/>
  <c r="AA78" i="29" s="1"/>
  <c r="U25" i="29"/>
  <c r="V71" i="29" s="1"/>
  <c r="V12" i="30" s="1"/>
  <c r="X61" i="29"/>
  <c r="Y105" i="29" s="1"/>
  <c r="Y34" i="30" s="1"/>
  <c r="R191" i="29"/>
  <c r="R115" i="26" s="1"/>
  <c r="S203" i="29"/>
  <c r="S117" i="26" s="1"/>
  <c r="X137" i="29"/>
  <c r="Z136" i="29"/>
  <c r="W1987" i="5"/>
  <c r="W1988" i="5" s="1"/>
  <c r="X66" i="30"/>
  <c r="Z122" i="29"/>
  <c r="S124" i="29"/>
  <c r="S53" i="30"/>
  <c r="S49" i="30" s="1"/>
  <c r="S76" i="29"/>
  <c r="S22" i="32" s="1"/>
  <c r="S63" i="29"/>
  <c r="S68" i="30"/>
  <c r="S139" i="29"/>
  <c r="AF245" i="58"/>
  <c r="X125" i="29"/>
  <c r="AL294" i="58"/>
  <c r="U115" i="29"/>
  <c r="U121" i="29"/>
  <c r="S132" i="29"/>
  <c r="W103" i="29"/>
  <c r="AE2" i="31"/>
  <c r="AE2" i="29"/>
  <c r="AF97" i="29" s="1"/>
  <c r="AF51" i="29" s="1"/>
  <c r="AD18" i="29"/>
  <c r="AD21" i="29" s="1"/>
  <c r="AD183" i="29"/>
  <c r="AC107" i="26"/>
  <c r="AD13" i="29"/>
  <c r="AC14" i="29"/>
  <c r="Y58" i="29"/>
  <c r="AG288" i="58"/>
  <c r="Y123" i="29"/>
  <c r="U50" i="30"/>
  <c r="AD17" i="29"/>
  <c r="AC20" i="29"/>
  <c r="AD9" i="29"/>
  <c r="AC10" i="29"/>
  <c r="R127" i="29"/>
  <c r="Q178" i="29"/>
  <c r="S727" i="58"/>
  <c r="S733" i="58" s="1"/>
  <c r="Y33" i="29"/>
  <c r="AN286" i="58"/>
  <c r="AS285" i="58"/>
  <c r="AC176" i="29"/>
  <c r="AC19" i="29"/>
  <c r="AC174" i="29" s="1"/>
  <c r="AC175" i="29"/>
  <c r="U31" i="29"/>
  <c r="AD102" i="26"/>
  <c r="AE2" i="7"/>
  <c r="AD108" i="7"/>
  <c r="AD67" i="7"/>
  <c r="AD172" i="7"/>
  <c r="AD184" i="7"/>
  <c r="AD185" i="7"/>
  <c r="AD175" i="7"/>
  <c r="AD174" i="7"/>
  <c r="AD176" i="7"/>
  <c r="AD177" i="7"/>
  <c r="AD178" i="7"/>
  <c r="AD180" i="7"/>
  <c r="AD182" i="7"/>
  <c r="AD183" i="7"/>
  <c r="AD181" i="7"/>
  <c r="AD173" i="7"/>
  <c r="AD179" i="7"/>
  <c r="AD15" i="29"/>
  <c r="AC16" i="29"/>
  <c r="AD11" i="29"/>
  <c r="AC12" i="29"/>
  <c r="R147" i="29"/>
  <c r="U44" i="30"/>
  <c r="W13" i="7"/>
  <c r="W80" i="7" s="1"/>
  <c r="AA36" i="16"/>
  <c r="AA38" i="16" s="1"/>
  <c r="X45" i="6"/>
  <c r="W105" i="2"/>
  <c r="AB31" i="16"/>
  <c r="AB115" i="7"/>
  <c r="AC21" i="16"/>
  <c r="Z333" i="5"/>
  <c r="Z374" i="5"/>
  <c r="Z991" i="5"/>
  <c r="Z292" i="5"/>
  <c r="Y990" i="5"/>
  <c r="Z1607" i="5"/>
  <c r="Z1484" i="5"/>
  <c r="Z1360" i="5"/>
  <c r="Z1114" i="5"/>
  <c r="Z415" i="5"/>
  <c r="Z1073" i="5"/>
  <c r="Z1032" i="5"/>
  <c r="AA452" i="5"/>
  <c r="AA1100" i="5"/>
  <c r="AA409" i="5"/>
  <c r="AA1928" i="5"/>
  <c r="AA1960" i="5"/>
  <c r="AA1246" i="5"/>
  <c r="AA348" i="5"/>
  <c r="AA1970" i="5"/>
  <c r="AA1732" i="5"/>
  <c r="AA1559" i="5"/>
  <c r="AA979" i="5"/>
  <c r="AA1407" i="5"/>
  <c r="AA1769" i="5"/>
  <c r="AA386" i="5"/>
  <c r="AA1492" i="5"/>
  <c r="AA1223" i="5"/>
  <c r="AA276" i="5"/>
  <c r="AA1887" i="5"/>
  <c r="AA1454" i="5"/>
  <c r="AA241" i="5"/>
  <c r="AA1692" i="5"/>
  <c r="AA1087" i="5"/>
  <c r="AA1511" i="5"/>
  <c r="AA1153" i="5"/>
  <c r="AA1758" i="5"/>
  <c r="AA34" i="5"/>
  <c r="AA651" i="5"/>
  <c r="AA532" i="5"/>
  <c r="AA1074" i="5"/>
  <c r="AA937" i="5"/>
  <c r="AA1556" i="5"/>
  <c r="AA313" i="5"/>
  <c r="AA1270" i="5"/>
  <c r="AA853" i="5"/>
  <c r="AA1503" i="5"/>
  <c r="AA975" i="5"/>
  <c r="AA1230" i="5"/>
  <c r="AA1077" i="5"/>
  <c r="AA579" i="5"/>
  <c r="AA1885" i="5"/>
  <c r="AA782" i="5"/>
  <c r="AA1884" i="5"/>
  <c r="AA1815" i="5"/>
  <c r="AA1006" i="5"/>
  <c r="AA1927" i="5"/>
  <c r="AA1361" i="5"/>
  <c r="AA1632" i="5"/>
  <c r="AA756" i="5"/>
  <c r="AA1760" i="5"/>
  <c r="AA249" i="5"/>
  <c r="AA1518" i="5"/>
  <c r="AA1487" i="5"/>
  <c r="AA312" i="5"/>
  <c r="AA330" i="5"/>
  <c r="AA1205" i="5"/>
  <c r="AA1891" i="5"/>
  <c r="AA1148" i="5"/>
  <c r="AA1337" i="5"/>
  <c r="AA825" i="5"/>
  <c r="AA1071" i="5"/>
  <c r="AA1194" i="5"/>
  <c r="AA1334" i="5"/>
  <c r="AA29" i="5"/>
  <c r="AA343" i="5"/>
  <c r="AA387" i="5"/>
  <c r="AA1645" i="5"/>
  <c r="AA377" i="5"/>
  <c r="AA1499" i="5"/>
  <c r="AA326" i="5"/>
  <c r="AA30" i="5"/>
  <c r="AA438" i="5"/>
  <c r="AA257" i="5"/>
  <c r="AA565" i="5"/>
  <c r="AA362" i="5"/>
  <c r="AA830" i="5"/>
  <c r="AA1390" i="5"/>
  <c r="AA1372" i="5"/>
  <c r="AA1725" i="5"/>
  <c r="AA1124" i="5"/>
  <c r="AA1427" i="5"/>
  <c r="AA986" i="5"/>
  <c r="AA1578" i="5"/>
  <c r="AA1680" i="5"/>
  <c r="AA1730" i="5"/>
  <c r="AA1633" i="5"/>
  <c r="AA603" i="5"/>
  <c r="AA1310" i="5"/>
  <c r="AA575" i="5"/>
  <c r="AA435" i="5"/>
  <c r="AA1801" i="5"/>
  <c r="AA1119" i="5"/>
  <c r="AA256" i="5"/>
  <c r="AA530" i="5"/>
  <c r="AA851" i="5"/>
  <c r="AA1225" i="5"/>
  <c r="AA905" i="5"/>
  <c r="AA437" i="5"/>
  <c r="AA1126" i="5"/>
  <c r="AA1616" i="5"/>
  <c r="AA712" i="5"/>
  <c r="AA751" i="5"/>
  <c r="AA1062" i="5"/>
  <c r="AA543" i="5"/>
  <c r="AA1129" i="5"/>
  <c r="AA1423" i="5"/>
  <c r="AA860" i="5"/>
  <c r="AA235" i="5"/>
  <c r="AA1291" i="5"/>
  <c r="AA1195" i="5"/>
  <c r="AA1921" i="5"/>
  <c r="AA1600" i="5"/>
  <c r="AA1113" i="5"/>
  <c r="AA1340" i="5"/>
  <c r="AA111" i="5"/>
  <c r="AA1031" i="5"/>
  <c r="AA1151" i="5"/>
  <c r="AA1531" i="5"/>
  <c r="AA1966" i="5"/>
  <c r="AA1623" i="5"/>
  <c r="AA268" i="5"/>
  <c r="AA1292" i="5"/>
  <c r="AA715" i="5"/>
  <c r="AA1095" i="5"/>
  <c r="AA286" i="5"/>
  <c r="AA983" i="5"/>
  <c r="AA1521" i="5"/>
  <c r="AA713" i="5"/>
  <c r="AA1422" i="5"/>
  <c r="AA1836" i="5"/>
  <c r="AA1636" i="5"/>
  <c r="AA75" i="5"/>
  <c r="AA1608" i="5"/>
  <c r="AA605" i="5"/>
  <c r="AA299" i="5"/>
  <c r="AA1425" i="5"/>
  <c r="AA1428" i="5"/>
  <c r="AA410" i="5"/>
  <c r="AA1344" i="5"/>
  <c r="AA607" i="5"/>
  <c r="AA714" i="5"/>
  <c r="AA663" i="5"/>
  <c r="AA656" i="5"/>
  <c r="AA483" i="5"/>
  <c r="AA351" i="5"/>
  <c r="AA1547" i="5"/>
  <c r="AA120" i="5"/>
  <c r="AA391" i="5"/>
  <c r="AA1301" i="5"/>
  <c r="AA1446" i="5"/>
  <c r="AA1923" i="5"/>
  <c r="AA423" i="5"/>
  <c r="AA1482" i="5"/>
  <c r="AA934" i="5"/>
  <c r="AA1612" i="5"/>
  <c r="AA653" i="5"/>
  <c r="AA125" i="5"/>
  <c r="AA1586" i="5"/>
  <c r="AA70" i="5"/>
  <c r="AA752" i="5"/>
  <c r="AA1881" i="5"/>
  <c r="AA1626" i="5"/>
  <c r="AA1851" i="5"/>
  <c r="AA809" i="5"/>
  <c r="AA497" i="5"/>
  <c r="AA122" i="5"/>
  <c r="AA658" i="5"/>
  <c r="AA1070" i="5"/>
  <c r="AA1020" i="5"/>
  <c r="AA904" i="5"/>
  <c r="AA1974" i="5"/>
  <c r="AA1121" i="5"/>
  <c r="AA40" i="5"/>
  <c r="AA1619" i="5"/>
  <c r="AA76" i="5"/>
  <c r="AA81" i="5"/>
  <c r="AA337" i="5"/>
  <c r="AA1174" i="5"/>
  <c r="AA1527" i="5"/>
  <c r="AA1112" i="5"/>
  <c r="AA567" i="5"/>
  <c r="AA1358" i="5"/>
  <c r="AA1240" i="5"/>
  <c r="AA613" i="5"/>
  <c r="AA1042" i="5"/>
  <c r="AA1053" i="5"/>
  <c r="AA488" i="5"/>
  <c r="AA525" i="5"/>
  <c r="AA831" i="5"/>
  <c r="AA710" i="5"/>
  <c r="AA1558" i="5"/>
  <c r="AA562" i="5"/>
  <c r="AA1962" i="5"/>
  <c r="AA1625" i="5"/>
  <c r="AA238" i="5"/>
  <c r="AA33" i="5"/>
  <c r="AA1576" i="5"/>
  <c r="AA274" i="5"/>
  <c r="AA1040" i="5"/>
  <c r="AA1470" i="5"/>
  <c r="AA1051" i="5"/>
  <c r="AA572" i="5"/>
  <c r="AA852" i="5"/>
  <c r="AA564" i="5"/>
  <c r="AA746" i="5"/>
  <c r="AA1546" i="5"/>
  <c r="AA1598" i="5"/>
  <c r="AA417" i="5"/>
  <c r="AA551" i="5"/>
  <c r="AA1245" i="5"/>
  <c r="AA1150" i="5"/>
  <c r="AA1771" i="5"/>
  <c r="AA1021" i="5"/>
  <c r="AA1306" i="5"/>
  <c r="AA812" i="5"/>
  <c r="AA1212" i="5"/>
  <c r="AA1146" i="5"/>
  <c r="AA1421" i="5"/>
  <c r="AA1313" i="5"/>
  <c r="AA1086" i="5"/>
  <c r="AA1687" i="5"/>
  <c r="AA686" i="5"/>
  <c r="AA1336" i="5"/>
  <c r="AA1002" i="5"/>
  <c r="AA434" i="5"/>
  <c r="AA546" i="5"/>
  <c r="AA431" i="5"/>
  <c r="AA1721" i="5"/>
  <c r="AA702" i="5"/>
  <c r="AA194" i="5"/>
  <c r="AA749" i="5"/>
  <c r="AA834" i="5"/>
  <c r="AA822" i="5"/>
  <c r="AA899" i="5"/>
  <c r="AA1166" i="5"/>
  <c r="AA1328" i="5"/>
  <c r="AA1467" i="5"/>
  <c r="AA1500" i="5"/>
  <c r="AA1555" i="5"/>
  <c r="AA1448" i="5"/>
  <c r="AA1216" i="5"/>
  <c r="AA1611" i="5"/>
  <c r="AA691" i="5"/>
  <c r="AA1289" i="5"/>
  <c r="AA1919" i="5"/>
  <c r="AA1049" i="5"/>
  <c r="AA1106" i="5"/>
  <c r="AA773" i="5"/>
  <c r="AA569" i="5"/>
  <c r="AA1257" i="5"/>
  <c r="AA380" i="5"/>
  <c r="AA1842" i="5"/>
  <c r="AA1082" i="5"/>
  <c r="AA1089" i="5"/>
  <c r="AA861" i="5"/>
  <c r="AA1595" i="5"/>
  <c r="AA729" i="5"/>
  <c r="AA311" i="5"/>
  <c r="AA388" i="5"/>
  <c r="AA1550" i="5"/>
  <c r="AA159" i="5"/>
  <c r="AA1387" i="5"/>
  <c r="AA406" i="5"/>
  <c r="AA570" i="5"/>
  <c r="AA1624" i="5"/>
  <c r="AA1069" i="5"/>
  <c r="AA1512" i="5"/>
  <c r="AA777" i="5"/>
  <c r="AA526" i="5"/>
  <c r="AA1189" i="5"/>
  <c r="AA1349" i="5"/>
  <c r="AA1639" i="5"/>
  <c r="AA1251" i="5"/>
  <c r="AA167" i="5"/>
  <c r="AA865" i="5"/>
  <c r="AA354" i="5"/>
  <c r="AA1199" i="5"/>
  <c r="AA1451" i="5"/>
  <c r="AA1277" i="5"/>
  <c r="AA270" i="5"/>
  <c r="AA407" i="5"/>
  <c r="AA1214" i="5"/>
  <c r="AA1850" i="5"/>
  <c r="AA664" i="5"/>
  <c r="AA1145" i="5"/>
  <c r="AA1605" i="5"/>
  <c r="AA1315" i="5"/>
  <c r="AA353" i="5"/>
  <c r="AA1061" i="5"/>
  <c r="AA499" i="5"/>
  <c r="AA1235" i="5"/>
  <c r="AA1193" i="5"/>
  <c r="AA500" i="5"/>
  <c r="AA1010" i="5"/>
  <c r="AA1028" i="5"/>
  <c r="AA334" i="5"/>
  <c r="AA823" i="5"/>
  <c r="AA1883" i="5"/>
  <c r="AA208" i="5"/>
  <c r="AA421" i="5"/>
  <c r="AA778" i="5"/>
  <c r="AA405" i="5"/>
  <c r="AA1326" i="5"/>
  <c r="AA1228" i="5"/>
  <c r="AA1897" i="5"/>
  <c r="AA608" i="5"/>
  <c r="AA1802" i="5"/>
  <c r="AA736" i="5"/>
  <c r="AA660" i="5"/>
  <c r="AA1435" i="5"/>
  <c r="AA578" i="5"/>
  <c r="AA260" i="5"/>
  <c r="AA1837" i="5"/>
  <c r="AA1005" i="5"/>
  <c r="AA1059" i="5"/>
  <c r="AA1298" i="5"/>
  <c r="AA1553" i="5"/>
  <c r="AA36" i="5"/>
  <c r="AA480" i="5"/>
  <c r="AA1961" i="5"/>
  <c r="AA305" i="5"/>
  <c r="AA1526" i="5"/>
  <c r="AA420" i="5"/>
  <c r="AA484" i="5"/>
  <c r="AA244" i="5"/>
  <c r="AA535" i="5"/>
  <c r="AA309" i="5"/>
  <c r="AA258" i="5"/>
  <c r="AA524" i="5"/>
  <c r="AA1502" i="5"/>
  <c r="AA403" i="5"/>
  <c r="AA207" i="5"/>
  <c r="AA336" i="5"/>
  <c r="AA1253" i="5"/>
  <c r="AA1239" i="5"/>
  <c r="AA74" i="5"/>
  <c r="AA976" i="5"/>
  <c r="AA993" i="5"/>
  <c r="AA1177" i="5"/>
  <c r="AA1383" i="5"/>
  <c r="AA629" i="5"/>
  <c r="AA576" i="5"/>
  <c r="AA166" i="5"/>
  <c r="AA165" i="5"/>
  <c r="AA1217" i="5"/>
  <c r="AA209" i="5"/>
  <c r="AA649" i="5"/>
  <c r="AA808" i="5"/>
  <c r="AA1413" i="5"/>
  <c r="AA1080" i="5"/>
  <c r="AA1173" i="5"/>
  <c r="AA443" i="5"/>
  <c r="AA541" i="5"/>
  <c r="AA1722" i="5"/>
  <c r="AA1203" i="5"/>
  <c r="AA1311" i="5"/>
  <c r="AA246" i="5"/>
  <c r="AA1290" i="5"/>
  <c r="AA858" i="5"/>
  <c r="AA1615" i="5"/>
  <c r="AA1770" i="5"/>
  <c r="AA1210" i="5"/>
  <c r="AA1878" i="5"/>
  <c r="AA1183" i="5"/>
  <c r="AA768" i="5"/>
  <c r="AA1232" i="5"/>
  <c r="AA1084" i="5"/>
  <c r="AA731" i="5"/>
  <c r="AA1551" i="5"/>
  <c r="AA328" i="5"/>
  <c r="AA548" i="5"/>
  <c r="AA425" i="5"/>
  <c r="AA1496" i="5"/>
  <c r="AA295" i="5"/>
  <c r="AA491" i="5"/>
  <c r="AA1076" i="5"/>
  <c r="AA1767" i="5"/>
  <c r="AA1034" i="5"/>
  <c r="AA307" i="5"/>
  <c r="AA1054" i="5"/>
  <c r="AA690" i="5"/>
  <c r="AA754" i="5"/>
  <c r="AA347" i="5"/>
  <c r="AA606" i="5"/>
  <c r="AA614" i="5"/>
  <c r="AA645" i="5"/>
  <c r="AA339" i="5"/>
  <c r="AA631" i="5"/>
  <c r="AA247" i="5"/>
  <c r="AA1580" i="5"/>
  <c r="AA255" i="5"/>
  <c r="AA1965" i="5"/>
  <c r="AA771" i="5"/>
  <c r="AA112" i="5"/>
  <c r="AA80" i="5"/>
  <c r="AA699" i="5"/>
  <c r="AA1354" i="5"/>
  <c r="AA304" i="5"/>
  <c r="AA769" i="5"/>
  <c r="AA1303" i="5"/>
  <c r="AA1219" i="5"/>
  <c r="AA1516" i="5"/>
  <c r="AA742" i="5"/>
  <c r="AA1647" i="5"/>
  <c r="AA907" i="5"/>
  <c r="AA1286" i="5"/>
  <c r="AA1299" i="5"/>
  <c r="AA550" i="5"/>
  <c r="AA1376" i="5"/>
  <c r="AA303" i="5"/>
  <c r="AA1047" i="5"/>
  <c r="AA1536" i="5"/>
  <c r="AA1266" i="5"/>
  <c r="AA1268" i="5"/>
  <c r="AA1282" i="5"/>
  <c r="AA1621" i="5"/>
  <c r="AA996" i="5"/>
  <c r="AA73" i="5"/>
  <c r="AA1458" i="5"/>
  <c r="AA523" i="5"/>
  <c r="AA1456" i="5"/>
  <c r="AA531" i="5"/>
  <c r="AA1391" i="5"/>
  <c r="AA429" i="5"/>
  <c r="AA1879" i="5"/>
  <c r="AA947" i="5"/>
  <c r="AA413" i="5"/>
  <c r="AA1287" i="5"/>
  <c r="AA323" i="5"/>
  <c r="AA1560" i="5"/>
  <c r="AA1408" i="5"/>
  <c r="AA1355" i="5"/>
  <c r="AA1627" i="5"/>
  <c r="AA1504" i="5"/>
  <c r="AA1567" i="5"/>
  <c r="AA1894" i="5"/>
  <c r="AA1347" i="5"/>
  <c r="AA892" i="5"/>
  <c r="AA291" i="5"/>
  <c r="AA1564" i="5"/>
  <c r="AA896" i="5"/>
  <c r="AA264" i="5"/>
  <c r="AA1233" i="5"/>
  <c r="AA537" i="5"/>
  <c r="AA1226" i="5"/>
  <c r="AA1357" i="5"/>
  <c r="AA1236" i="5"/>
  <c r="AA521" i="5"/>
  <c r="AA1602" i="5"/>
  <c r="AA1265" i="5"/>
  <c r="AA1584" i="5"/>
  <c r="AA1638" i="5"/>
  <c r="AA243" i="5"/>
  <c r="AA540" i="5"/>
  <c r="AA829" i="5"/>
  <c r="AA948" i="5"/>
  <c r="AA1171" i="5"/>
  <c r="AA1015" i="5"/>
  <c r="AA1972" i="5"/>
  <c r="AA1774" i="5"/>
  <c r="AA898" i="5"/>
  <c r="AA1156" i="5"/>
  <c r="AA737" i="5"/>
  <c r="AA1622" i="5"/>
  <c r="AA240" i="5"/>
  <c r="AA329" i="5"/>
  <c r="AA1935" i="5"/>
  <c r="AA1342" i="5"/>
  <c r="AA1557" i="5"/>
  <c r="AA344" i="5"/>
  <c r="AA436" i="5"/>
  <c r="AA1142" i="5"/>
  <c r="AA115" i="5"/>
  <c r="AA1201" i="5"/>
  <c r="AA1445" i="5"/>
  <c r="AA1143" i="5"/>
  <c r="AA1285" i="5"/>
  <c r="AA1814" i="5"/>
  <c r="AA1432" i="5"/>
  <c r="AA1081" i="5"/>
  <c r="AA506" i="5"/>
  <c r="AA1190" i="5"/>
  <c r="AA1238" i="5"/>
  <c r="AA610" i="5"/>
  <c r="AA864" i="5"/>
  <c r="AA995" i="5"/>
  <c r="AA1418" i="5"/>
  <c r="AA1013" i="5"/>
  <c r="AA1673" i="5"/>
  <c r="AA1629" i="5"/>
  <c r="AA628" i="5"/>
  <c r="AA659" i="5"/>
  <c r="AA697" i="5"/>
  <c r="AA1475" i="5"/>
  <c r="AA1756" i="5"/>
  <c r="AA1038" i="5"/>
  <c r="AA1462" i="5"/>
  <c r="AA1889" i="5"/>
  <c r="AA1481" i="5"/>
  <c r="AA1681" i="5"/>
  <c r="AA707" i="5"/>
  <c r="AA1234" i="5"/>
  <c r="AA1501" i="5"/>
  <c r="AA1222" i="5"/>
  <c r="AA1029" i="5"/>
  <c r="AA1810" i="5"/>
  <c r="AA1765" i="5"/>
  <c r="AA319" i="5"/>
  <c r="AA42" i="5"/>
  <c r="AA942" i="5"/>
  <c r="AA1267" i="5"/>
  <c r="AA1686" i="5"/>
  <c r="AA422" i="5"/>
  <c r="AA1539" i="5"/>
  <c r="AA1727" i="5"/>
  <c r="AA1030" i="5"/>
  <c r="AA1184" i="5"/>
  <c r="AA1039" i="5"/>
  <c r="AA1281" i="5"/>
  <c r="AA832" i="5"/>
  <c r="AA1137" i="5"/>
  <c r="AA755" i="5"/>
  <c r="AA492" i="5"/>
  <c r="AA856" i="5"/>
  <c r="AA1498" i="5"/>
  <c r="AA1440" i="5"/>
  <c r="AA527" i="5"/>
  <c r="AA811" i="5"/>
  <c r="AA774" i="5"/>
  <c r="AA1675" i="5"/>
  <c r="AA1083" i="5"/>
  <c r="AA1307" i="5"/>
  <c r="AA1674" i="5"/>
  <c r="AA448" i="5"/>
  <c r="AA1439" i="5"/>
  <c r="AA652" i="5"/>
  <c r="AA779" i="5"/>
  <c r="AA298" i="5"/>
  <c r="AA833" i="5"/>
  <c r="AA439" i="5"/>
  <c r="AA1519" i="5"/>
  <c r="AA1102" i="5"/>
  <c r="AA1541" i="5"/>
  <c r="AA427" i="5"/>
  <c r="AA1181" i="5"/>
  <c r="AA151" i="5"/>
  <c r="AA648" i="5"/>
  <c r="AA1483" i="5"/>
  <c r="AA810" i="5"/>
  <c r="AA604" i="5"/>
  <c r="AA1620" i="5"/>
  <c r="AA857" i="5"/>
  <c r="AA372" i="5"/>
  <c r="AA1247" i="5"/>
  <c r="AA117" i="5"/>
  <c r="AA356" i="5"/>
  <c r="AA1497" i="5"/>
  <c r="AA1677" i="5"/>
  <c r="AA1577" i="5"/>
  <c r="AA1959" i="5"/>
  <c r="AA780" i="5"/>
  <c r="AA1035" i="5"/>
  <c r="AA368" i="5"/>
  <c r="AA510" i="5"/>
  <c r="AA503" i="5"/>
  <c r="AA1110" i="5"/>
  <c r="AA296" i="5"/>
  <c r="AA1713" i="5"/>
  <c r="AA1762" i="5"/>
  <c r="AA821" i="5"/>
  <c r="AA1279" i="5"/>
  <c r="AA1382" i="5"/>
  <c r="AA1461" i="5"/>
  <c r="AA1447" i="5"/>
  <c r="AA1308" i="5"/>
  <c r="AA485" i="5"/>
  <c r="AA1773" i="5"/>
  <c r="AA124" i="5"/>
  <c r="AA114" i="5"/>
  <c r="AA1644" i="5"/>
  <c r="AA204" i="5"/>
  <c r="AA84" i="5"/>
  <c r="AA280" i="5"/>
  <c r="AA1591" i="5"/>
  <c r="AA1309" i="5"/>
  <c r="AA1478" i="5"/>
  <c r="AA776" i="5"/>
  <c r="AA327" i="5"/>
  <c r="AA1593" i="5"/>
  <c r="AA278" i="5"/>
  <c r="AA1211" i="5"/>
  <c r="AA630" i="5"/>
  <c r="AA1213" i="5"/>
  <c r="AA1024" i="5"/>
  <c r="AA1105" i="5"/>
  <c r="AA1172" i="5"/>
  <c r="AA269" i="5"/>
  <c r="AA482" i="5"/>
  <c r="AA359" i="5"/>
  <c r="AA931" i="5"/>
  <c r="AA400" i="5"/>
  <c r="AA775" i="5"/>
  <c r="AA701" i="5"/>
  <c r="AA1094" i="5"/>
  <c r="AA997" i="5"/>
  <c r="AA1050" i="5"/>
  <c r="AA195" i="5"/>
  <c r="AA1976" i="5"/>
  <c r="AA123" i="5"/>
  <c r="AA1542" i="5"/>
  <c r="AA1846" i="5"/>
  <c r="AA202" i="5"/>
  <c r="AA1606" i="5"/>
  <c r="AA1562" i="5"/>
  <c r="AA1464" i="5"/>
  <c r="AA667" i="5"/>
  <c r="AA1411" i="5"/>
  <c r="AA375" i="5"/>
  <c r="AA901" i="5"/>
  <c r="AA1549" i="5"/>
  <c r="AA1314" i="5"/>
  <c r="AA245" i="5"/>
  <c r="AA1324" i="5"/>
  <c r="AA1642" i="5"/>
  <c r="AA820" i="5"/>
  <c r="AA78" i="5"/>
  <c r="AA1684" i="5"/>
  <c r="AA1045" i="5"/>
  <c r="AA266" i="5"/>
  <c r="AA866" i="5"/>
  <c r="AA1294" i="5"/>
  <c r="AA1068" i="5"/>
  <c r="AA1333" i="5"/>
  <c r="AA1191" i="5"/>
  <c r="AA355" i="5"/>
  <c r="AA1628" i="5"/>
  <c r="AA1325" i="5"/>
  <c r="AA893" i="5"/>
  <c r="AA1841" i="5"/>
  <c r="AA1614" i="5"/>
  <c r="AA1963" i="5"/>
  <c r="AA1569" i="5"/>
  <c r="AA399" i="5"/>
  <c r="AA616" i="5"/>
  <c r="AA940" i="5"/>
  <c r="AA1574" i="5"/>
  <c r="AA1175" i="5"/>
  <c r="AA490" i="5"/>
  <c r="AA1537" i="5"/>
  <c r="AA1733" i="5"/>
  <c r="AA1320" i="5"/>
  <c r="AA1679" i="5"/>
  <c r="AA381" i="5"/>
  <c r="AA293" i="5"/>
  <c r="AA321" i="5"/>
  <c r="AA938" i="5"/>
  <c r="AA1510" i="5"/>
  <c r="AA1364" i="5"/>
  <c r="AA863" i="5"/>
  <c r="AA416" i="5"/>
  <c r="AA1964" i="5"/>
  <c r="AA118" i="5"/>
  <c r="AA1046" i="5"/>
  <c r="AA1552" i="5"/>
  <c r="AA1041" i="5"/>
  <c r="AA1385" i="5"/>
  <c r="AA784" i="5"/>
  <c r="AA1335" i="5"/>
  <c r="AA1568" i="5"/>
  <c r="AA1091" i="5"/>
  <c r="AA288" i="5"/>
  <c r="AA28" i="5"/>
  <c r="AA1630" i="5"/>
  <c r="AA984" i="5"/>
  <c r="AA1227" i="5"/>
  <c r="AA267" i="5"/>
  <c r="AA1123" i="5"/>
  <c r="AA939" i="5"/>
  <c r="AA310" i="5"/>
  <c r="AA1528" i="5"/>
  <c r="AA367" i="5"/>
  <c r="AA1888" i="5"/>
  <c r="AA704" i="5"/>
  <c r="AA1339" i="5"/>
  <c r="AA1554" i="5"/>
  <c r="AA735" i="5"/>
  <c r="AA972" i="5"/>
  <c r="AA1437" i="5"/>
  <c r="AA1170" i="5"/>
  <c r="AA1198" i="5"/>
  <c r="AA361" i="5"/>
  <c r="AA693" i="5"/>
  <c r="AA1796" i="5"/>
  <c r="AA1144" i="5"/>
  <c r="AA1052" i="5"/>
  <c r="AA943" i="5"/>
  <c r="AA626" i="5"/>
  <c r="AA1651" i="5"/>
  <c r="AA1164" i="5"/>
  <c r="AA615" i="5"/>
  <c r="AA349" i="5"/>
  <c r="AA1763" i="5"/>
  <c r="AA897" i="5"/>
  <c r="AA1312" i="5"/>
  <c r="AA1637" i="5"/>
  <c r="AA32" i="5"/>
  <c r="AA37" i="5"/>
  <c r="AA363" i="5"/>
  <c r="AA252" i="5"/>
  <c r="AA1450" i="5"/>
  <c r="AA1805" i="5"/>
  <c r="AA495" i="5"/>
  <c r="AA1395" i="5"/>
  <c r="AA505" i="5"/>
  <c r="AA1117" i="5"/>
  <c r="AA1027" i="5"/>
  <c r="AA547" i="5"/>
  <c r="AA1641" i="5"/>
  <c r="AA1640" i="5"/>
  <c r="AA623" i="5"/>
  <c r="AA152" i="5"/>
  <c r="AA1975" i="5"/>
  <c r="AA1107" i="5"/>
  <c r="AA1384" i="5"/>
  <c r="AA1093" i="5"/>
  <c r="AA1844" i="5"/>
  <c r="AA1209" i="5"/>
  <c r="AA747" i="5"/>
  <c r="AA1766" i="5"/>
  <c r="AA1125" i="5"/>
  <c r="AA1304" i="5"/>
  <c r="AA1367" i="5"/>
  <c r="AA1388" i="5"/>
  <c r="AA320" i="5"/>
  <c r="AA932" i="5"/>
  <c r="AA196" i="5"/>
  <c r="AA1104" i="5"/>
  <c r="AA502" i="5"/>
  <c r="AA1509" i="5"/>
  <c r="AA279" i="5"/>
  <c r="AA446" i="5"/>
  <c r="AA1366" i="5"/>
  <c r="AA408" i="5"/>
  <c r="AA1412" i="5"/>
  <c r="AA1465" i="5"/>
  <c r="AA973" i="5"/>
  <c r="AA1019" i="5"/>
  <c r="AA453" i="5"/>
  <c r="AA1596" i="5"/>
  <c r="AA1134" i="5"/>
  <c r="AA451" i="5"/>
  <c r="AA69" i="5"/>
  <c r="AA164" i="5"/>
  <c r="AA1581" i="5"/>
  <c r="AA153" i="5"/>
  <c r="AA338" i="5"/>
  <c r="AA734" i="5"/>
  <c r="AA1563" i="5"/>
  <c r="AA198" i="5"/>
  <c r="AA1848" i="5"/>
  <c r="AA1618" i="5"/>
  <c r="AA1345" i="5"/>
  <c r="AA941" i="5"/>
  <c r="AA1004" i="5"/>
  <c r="AA1592" i="5"/>
  <c r="AA748" i="5"/>
  <c r="AA1003" i="5"/>
  <c r="AA1719" i="5"/>
  <c r="AA1162" i="5"/>
  <c r="AA1414" i="5"/>
  <c r="AA1672" i="5"/>
  <c r="AA1573" i="5"/>
  <c r="AA1434" i="5"/>
  <c r="AA1585" i="5"/>
  <c r="AA1399" i="5"/>
  <c r="AA668" i="5"/>
  <c r="AA496" i="5"/>
  <c r="AA1757" i="5"/>
  <c r="AA1079" i="5"/>
  <c r="AA1128" i="5"/>
  <c r="AA1453" i="5"/>
  <c r="AA946" i="5"/>
  <c r="AA1634" i="5"/>
  <c r="AA1231" i="5"/>
  <c r="AA1058" i="5"/>
  <c r="AA740" i="5"/>
  <c r="AA1276" i="5"/>
  <c r="AA315" i="5"/>
  <c r="AA1535" i="5"/>
  <c r="AA318" i="5"/>
  <c r="AA781" i="5"/>
  <c r="AA1111" i="5"/>
  <c r="AA1018" i="5"/>
  <c r="AA419" i="5"/>
  <c r="AA442" i="5"/>
  <c r="AA155" i="5"/>
  <c r="AA1140" i="5"/>
  <c r="AA1323" i="5"/>
  <c r="AA297" i="5"/>
  <c r="AA1410" i="5"/>
  <c r="AA1288" i="5"/>
  <c r="AA1488" i="5"/>
  <c r="AA906" i="5"/>
  <c r="AA536" i="5"/>
  <c r="AA1014" i="5"/>
  <c r="AA1044" i="5"/>
  <c r="AA1108" i="5"/>
  <c r="AA1804" i="5"/>
  <c r="AA1839" i="5"/>
  <c r="AA1088" i="5"/>
  <c r="AA302" i="5"/>
  <c r="AA445" i="5"/>
  <c r="AA486" i="5"/>
  <c r="AA110" i="5"/>
  <c r="AA1728" i="5"/>
  <c r="AA1066" i="5"/>
  <c r="AA750" i="5"/>
  <c r="AA287" i="5"/>
  <c r="AA1538" i="5"/>
  <c r="AA1473" i="5"/>
  <c r="AA890" i="5"/>
  <c r="AA1362" i="5"/>
  <c r="AA1893" i="5"/>
  <c r="AA332" i="5"/>
  <c r="AA358" i="5"/>
  <c r="AA331" i="5"/>
  <c r="AA1165" i="5"/>
  <c r="AA300" i="5"/>
  <c r="AA1918" i="5"/>
  <c r="AA974" i="5"/>
  <c r="AA1847" i="5"/>
  <c r="AA382" i="5"/>
  <c r="AA1009" i="5"/>
  <c r="AA1012" i="5"/>
  <c r="AA1761" i="5"/>
  <c r="AA1252" i="5"/>
  <c r="AA35" i="5"/>
  <c r="AA1008" i="5"/>
  <c r="AA1176" i="5"/>
  <c r="AA45" i="5"/>
  <c r="AA1130" i="5"/>
  <c r="AA31" i="5"/>
  <c r="AA1417" i="5"/>
  <c r="AA1392" i="5"/>
  <c r="AA1200" i="5"/>
  <c r="AA1208" i="5"/>
  <c r="AA282" i="5"/>
  <c r="AA695" i="5"/>
  <c r="AA1048" i="5"/>
  <c r="AA1590" i="5"/>
  <c r="AA1922" i="5"/>
  <c r="AA1378" i="5"/>
  <c r="AA193" i="5"/>
  <c r="AA1441" i="5"/>
  <c r="AA1455" i="5"/>
  <c r="AA708" i="5"/>
  <c r="AA727" i="5"/>
  <c r="AA739" i="5"/>
  <c r="AA1403" i="5"/>
  <c r="AA838" i="5"/>
  <c r="AA1167" i="5"/>
  <c r="AA1523" i="5"/>
  <c r="AA263" i="5"/>
  <c r="AA837" i="5"/>
  <c r="AA376" i="5"/>
  <c r="AA1920" i="5"/>
  <c r="AA620" i="5"/>
  <c r="AA688" i="5"/>
  <c r="AA85" i="5"/>
  <c r="AA1147" i="5"/>
  <c r="AA342" i="5"/>
  <c r="AA1204" i="5"/>
  <c r="AA262" i="5"/>
  <c r="AA242" i="5"/>
  <c r="AA978" i="5"/>
  <c r="AA1348" i="5"/>
  <c r="AA824" i="5"/>
  <c r="AA1283" i="5"/>
  <c r="AA308" i="5"/>
  <c r="AA1405" i="5"/>
  <c r="AA426" i="5"/>
  <c r="AA818" i="5"/>
  <c r="AA1377" i="5"/>
  <c r="AA618" i="5"/>
  <c r="AA1599" i="5"/>
  <c r="AA418" i="5"/>
  <c r="AA1244" i="5"/>
  <c r="AA1429" i="5"/>
  <c r="AA1806" i="5"/>
  <c r="AA767" i="5"/>
  <c r="AA44" i="5"/>
  <c r="AA401" i="5"/>
  <c r="AA1322" i="5"/>
  <c r="AA1305" i="5"/>
  <c r="AA283" i="5"/>
  <c r="AA507" i="5"/>
  <c r="AA1474" i="5"/>
  <c r="AA732" i="5"/>
  <c r="AA985" i="5"/>
  <c r="AA625" i="5"/>
  <c r="AA730" i="5"/>
  <c r="AA1406" i="5"/>
  <c r="AA440" i="5"/>
  <c r="AA1261" i="5"/>
  <c r="AA277" i="5"/>
  <c r="AA1565" i="5"/>
  <c r="AA1594" i="5"/>
  <c r="AA200" i="5"/>
  <c r="AA1259" i="5"/>
  <c r="AA160" i="5"/>
  <c r="AA493" i="5"/>
  <c r="AA1507" i="5"/>
  <c r="AA373" i="5"/>
  <c r="AA1352" i="5"/>
  <c r="AA903" i="5"/>
  <c r="AA306" i="5"/>
  <c r="AA1971" i="5"/>
  <c r="AA982" i="5"/>
  <c r="AA1896" i="5"/>
  <c r="AA489" i="5"/>
  <c r="AA1967" i="5"/>
  <c r="AA1182" i="5"/>
  <c r="AA357" i="5"/>
  <c r="AA1099" i="5"/>
  <c r="AA1356" i="5"/>
  <c r="AA1720" i="5"/>
  <c r="AA992" i="5"/>
  <c r="AA1843" i="5"/>
  <c r="AA687" i="5"/>
  <c r="AA622" i="5"/>
  <c r="AA392" i="5"/>
  <c r="AA1463" i="5"/>
  <c r="AA254" i="5"/>
  <c r="AA290" i="5"/>
  <c r="AA733" i="5"/>
  <c r="AA390" i="5"/>
  <c r="AA1716" i="5"/>
  <c r="AA1346" i="5"/>
  <c r="AA1078" i="5"/>
  <c r="AA162" i="5"/>
  <c r="AA1316" i="5"/>
  <c r="AA1072" i="5"/>
  <c r="AA1838" i="5"/>
  <c r="AA1075" i="5"/>
  <c r="AA1845" i="5"/>
  <c r="AA1798" i="5"/>
  <c r="AA1610" i="5"/>
  <c r="AA1609" i="5"/>
  <c r="AA998" i="5"/>
  <c r="AA1426" i="5"/>
  <c r="AA1248" i="5"/>
  <c r="AA424" i="5"/>
  <c r="AA1548" i="5"/>
  <c r="AA1494" i="5"/>
  <c r="AA324" i="5"/>
  <c r="AA1229" i="5"/>
  <c r="AA669" i="5"/>
  <c r="AA38" i="5"/>
  <c r="AA627" i="5"/>
  <c r="AA1517" i="5"/>
  <c r="AA655" i="5"/>
  <c r="AA116" i="5"/>
  <c r="AA1057" i="5"/>
  <c r="AA1937" i="5"/>
  <c r="AA745" i="5"/>
  <c r="AA1373" i="5"/>
  <c r="AA1755" i="5"/>
  <c r="AA1365" i="5"/>
  <c r="AA345" i="5"/>
  <c r="AA1341" i="5"/>
  <c r="AA1133" i="5"/>
  <c r="AA1269" i="5"/>
  <c r="AA126" i="5"/>
  <c r="AA1386" i="5"/>
  <c r="AA617" i="5"/>
  <c r="AA1374" i="5"/>
  <c r="AA891" i="5"/>
  <c r="AA273" i="5"/>
  <c r="AA1522" i="5"/>
  <c r="AA250" i="5"/>
  <c r="AA1579" i="5"/>
  <c r="AA1969" i="5"/>
  <c r="AA383" i="5"/>
  <c r="AA1468" i="5"/>
  <c r="AA1808" i="5"/>
  <c r="AA1131" i="5"/>
  <c r="AA1495" i="5"/>
  <c r="AA935" i="5"/>
  <c r="AA1415" i="5"/>
  <c r="AA1023" i="5"/>
  <c r="AA1604" i="5"/>
  <c r="AA1459" i="5"/>
  <c r="AA1138" i="5"/>
  <c r="AA163" i="5"/>
  <c r="AA1350" i="5"/>
  <c r="AA1477" i="5"/>
  <c r="AA1803" i="5"/>
  <c r="AA894" i="5"/>
  <c r="AA1457" i="5"/>
  <c r="AA1617" i="5"/>
  <c r="AA1332" i="5"/>
  <c r="AA1186" i="5"/>
  <c r="AA1275" i="5"/>
  <c r="AA121" i="5"/>
  <c r="AA1097" i="5"/>
  <c r="AA1513" i="5"/>
  <c r="AA612" i="5"/>
  <c r="AA1169" i="5"/>
  <c r="AA1274" i="5"/>
  <c r="AA1296" i="5"/>
  <c r="AA1272" i="5"/>
  <c r="AA1370" i="5"/>
  <c r="AA1431" i="5"/>
  <c r="AA814" i="5"/>
  <c r="AA1262" i="5"/>
  <c r="AA83" i="5"/>
  <c r="AA430" i="5"/>
  <c r="AA855" i="5"/>
  <c r="AA1682" i="5"/>
  <c r="AA1161" i="5"/>
  <c r="AA1394" i="5"/>
  <c r="AA259" i="5"/>
  <c r="AA1795" i="5"/>
  <c r="AA850" i="5"/>
  <c r="AA1157" i="5"/>
  <c r="AA1135" i="5"/>
  <c r="AA1575" i="5"/>
  <c r="AA1436" i="5"/>
  <c r="AA396" i="5"/>
  <c r="AA1351" i="5"/>
  <c r="AA395" i="5"/>
  <c r="AA665" i="5"/>
  <c r="AA1179" i="5"/>
  <c r="AA1120" i="5"/>
  <c r="AA432" i="5"/>
  <c r="AA1715" i="5"/>
  <c r="AA1508" i="5"/>
  <c r="AA43" i="5"/>
  <c r="AA206" i="5"/>
  <c r="AA1064" i="5"/>
  <c r="AA661" i="5"/>
  <c r="AA1718" i="5"/>
  <c r="AA346" i="5"/>
  <c r="AA1115" i="5"/>
  <c r="AA154" i="5"/>
  <c r="AA1250" i="5"/>
  <c r="AA1683" i="5"/>
  <c r="AA741" i="5"/>
  <c r="AA379" i="5"/>
  <c r="AA573" i="5"/>
  <c r="AA657" i="5"/>
  <c r="AA1460" i="5"/>
  <c r="AA1242" i="5"/>
  <c r="AA1588" i="5"/>
  <c r="AA1929" i="5"/>
  <c r="AA1295" i="5"/>
  <c r="AA1206" i="5"/>
  <c r="AA533" i="5"/>
  <c r="AA350" i="5"/>
  <c r="AA1092" i="5"/>
  <c r="AA294" i="5"/>
  <c r="AA364" i="5"/>
  <c r="AA1601" i="5"/>
  <c r="AA1132" i="5"/>
  <c r="AA1158" i="5"/>
  <c r="AA849" i="5"/>
  <c r="AA1676" i="5"/>
  <c r="AA1404" i="5"/>
  <c r="AA1241" i="5"/>
  <c r="AA989" i="5"/>
  <c r="AA696" i="5"/>
  <c r="AA1544" i="5"/>
  <c r="AA450" i="5"/>
  <c r="AA944" i="5"/>
  <c r="AA1036" i="5"/>
  <c r="AA859" i="5"/>
  <c r="AA1293" i="5"/>
  <c r="AA1343" i="5"/>
  <c r="AA322" i="5"/>
  <c r="AA1685" i="5"/>
  <c r="AA1444" i="5"/>
  <c r="AA1371" i="5"/>
  <c r="AA1331" i="5"/>
  <c r="AA1318" i="5"/>
  <c r="AA711" i="5"/>
  <c r="AA1688" i="5"/>
  <c r="AA248" i="5"/>
  <c r="AA1583" i="5"/>
  <c r="AA384" i="5"/>
  <c r="AA646" i="5"/>
  <c r="AA1931" i="5"/>
  <c r="AA127" i="5"/>
  <c r="AA1849" i="5"/>
  <c r="AA156" i="5"/>
  <c r="AA237" i="5"/>
  <c r="AA285" i="5"/>
  <c r="AA289" i="5"/>
  <c r="AA854" i="5"/>
  <c r="AA862" i="5"/>
  <c r="AA566" i="5"/>
  <c r="AA1368" i="5"/>
  <c r="AA772" i="5"/>
  <c r="AA1098" i="5"/>
  <c r="AA1067" i="5"/>
  <c r="AA1433" i="5"/>
  <c r="AA1136" i="5"/>
  <c r="AA1338" i="5"/>
  <c r="AA1514" i="5"/>
  <c r="AA1396" i="5"/>
  <c r="AA233" i="5"/>
  <c r="AA1016" i="5"/>
  <c r="AA545" i="5"/>
  <c r="AA1163" i="5"/>
  <c r="AA365" i="5"/>
  <c r="AA726" i="5"/>
  <c r="AA743" i="5"/>
  <c r="AA72" i="5"/>
  <c r="AA317" i="5"/>
  <c r="AA933" i="5"/>
  <c r="AA1419" i="5"/>
  <c r="AA1471" i="5"/>
  <c r="AA1853" i="5"/>
  <c r="AA1587" i="5"/>
  <c r="AA1297" i="5"/>
  <c r="AA1409" i="5"/>
  <c r="AA1026" i="5"/>
  <c r="AA1472" i="5"/>
  <c r="AA205" i="5"/>
  <c r="AA428" i="5"/>
  <c r="AA192" i="5"/>
  <c r="AA1466" i="5"/>
  <c r="AA1886" i="5"/>
  <c r="AA1022" i="5"/>
  <c r="AA1090" i="5"/>
  <c r="AA1469" i="5"/>
  <c r="AA1493" i="5"/>
  <c r="AA1570" i="5"/>
  <c r="AA1490" i="5"/>
  <c r="AA1149" i="5"/>
  <c r="AA654" i="5"/>
  <c r="AA1109" i="5"/>
  <c r="AA1037" i="5"/>
  <c r="AA1932" i="5"/>
  <c r="AA402" i="5"/>
  <c r="AA447" i="5"/>
  <c r="AA201" i="5"/>
  <c r="AA902" i="5"/>
  <c r="AA1650" i="5"/>
  <c r="AA168" i="5"/>
  <c r="AA945" i="5"/>
  <c r="AA301" i="5"/>
  <c r="AA1055" i="5"/>
  <c r="AA813" i="5"/>
  <c r="AA1424" i="5"/>
  <c r="AA1160" i="5"/>
  <c r="AA1033" i="5"/>
  <c r="AA563" i="5"/>
  <c r="AA1317" i="5"/>
  <c r="AA1934" i="5"/>
  <c r="AA1400" i="5"/>
  <c r="AA1571" i="5"/>
  <c r="AA158" i="5"/>
  <c r="AA385" i="5"/>
  <c r="AA378" i="5"/>
  <c r="AA161" i="5"/>
  <c r="AA1800" i="5"/>
  <c r="AA1218" i="5"/>
  <c r="AA1381" i="5"/>
  <c r="AA1369" i="5"/>
  <c r="AA538" i="5"/>
  <c r="AA609" i="5"/>
  <c r="AA1691" i="5"/>
  <c r="AA1327" i="5"/>
  <c r="AA624" i="5"/>
  <c r="AA706" i="5"/>
  <c r="AA1329" i="5"/>
  <c r="AA650" i="5"/>
  <c r="AA236" i="5"/>
  <c r="AA1007" i="5"/>
  <c r="AA1811" i="5"/>
  <c r="AA1532" i="5"/>
  <c r="AA633" i="5"/>
  <c r="AA1321" i="5"/>
  <c r="AA981" i="5"/>
  <c r="AA1420" i="5"/>
  <c r="AA1973" i="5"/>
  <c r="AA79" i="5"/>
  <c r="AA1812" i="5"/>
  <c r="AA1103" i="5"/>
  <c r="AA827" i="5"/>
  <c r="AA647" i="5"/>
  <c r="AA199" i="5"/>
  <c r="AA1924" i="5"/>
  <c r="AA1540" i="5"/>
  <c r="AA577" i="5"/>
  <c r="AA1561" i="5"/>
  <c r="AA1533" i="5"/>
  <c r="AA685" i="5"/>
  <c r="AA414" i="5"/>
  <c r="AA816" i="5"/>
  <c r="AA1254" i="5"/>
  <c r="AA999" i="5"/>
  <c r="AA835" i="5"/>
  <c r="AA1476" i="5"/>
  <c r="AA1515" i="5"/>
  <c r="AA770" i="5"/>
  <c r="AA544" i="5"/>
  <c r="AA1139" i="5"/>
  <c r="AA574" i="5"/>
  <c r="AA433" i="5"/>
  <c r="AA689" i="5"/>
  <c r="AA1220" i="5"/>
  <c r="AA1807" i="5"/>
  <c r="AA1063" i="5"/>
  <c r="AA455" i="5"/>
  <c r="AA568" i="5"/>
  <c r="AA900" i="5"/>
  <c r="AA1085" i="5"/>
  <c r="AA1597" i="5"/>
  <c r="AA1724" i="5"/>
  <c r="AA1375" i="5"/>
  <c r="AA265" i="5"/>
  <c r="AA644" i="5"/>
  <c r="AA1430" i="5"/>
  <c r="AA1892" i="5"/>
  <c r="AA1017" i="5"/>
  <c r="AA1154" i="5"/>
  <c r="AA71" i="5"/>
  <c r="AA352" i="5"/>
  <c r="AA817" i="5"/>
  <c r="AA509" i="5"/>
  <c r="AA1717" i="5"/>
  <c r="AA203" i="5"/>
  <c r="AA1096" i="5"/>
  <c r="AA284" i="5"/>
  <c r="AA1122" i="5"/>
  <c r="AA1101" i="5"/>
  <c r="AA441" i="5"/>
  <c r="AA1809" i="5"/>
  <c r="AA86" i="5"/>
  <c r="AA1856" i="5"/>
  <c r="AA234" i="5"/>
  <c r="AA1116" i="5"/>
  <c r="AA1215" i="5"/>
  <c r="AA1258" i="5"/>
  <c r="AA1925" i="5"/>
  <c r="AA1529" i="5"/>
  <c r="AA1001" i="5"/>
  <c r="AA1187" i="5"/>
  <c r="AA571" i="5"/>
  <c r="AA1726" i="5"/>
  <c r="AA1855" i="5"/>
  <c r="AA1520" i="5"/>
  <c r="AA1890" i="5"/>
  <c r="AA197" i="5"/>
  <c r="AA1646" i="5"/>
  <c r="AA1379" i="5"/>
  <c r="AA1243" i="5"/>
  <c r="AA1524" i="5"/>
  <c r="AA1402" i="5"/>
  <c r="AB2" i="5"/>
  <c r="AA549" i="5"/>
  <c r="AA1933" i="5"/>
  <c r="AA836" i="5"/>
  <c r="AA1589" i="5"/>
  <c r="AA1714" i="5"/>
  <c r="AA1280" i="5"/>
  <c r="AA1025" i="5"/>
  <c r="AA494" i="5"/>
  <c r="AA1938" i="5"/>
  <c r="AA325" i="5"/>
  <c r="AA504" i="5"/>
  <c r="AA705" i="5"/>
  <c r="AA1768" i="5"/>
  <c r="AA1263" i="5"/>
  <c r="AA1930" i="5"/>
  <c r="AA1141" i="5"/>
  <c r="AA692" i="5"/>
  <c r="AA1393" i="5"/>
  <c r="AA275" i="5"/>
  <c r="AA738" i="5"/>
  <c r="AA698" i="5"/>
  <c r="AA987" i="5"/>
  <c r="AA1797" i="5"/>
  <c r="AA1300" i="5"/>
  <c r="AA119" i="5"/>
  <c r="AA1643" i="5"/>
  <c r="AA369" i="5"/>
  <c r="AA1486" i="5"/>
  <c r="AA1438" i="5"/>
  <c r="AA1000" i="5"/>
  <c r="AA1543" i="5"/>
  <c r="AA389" i="5"/>
  <c r="AA1398" i="5"/>
  <c r="AA253" i="5"/>
  <c r="AA619" i="5"/>
  <c r="AA272" i="5"/>
  <c r="AA1631" i="5"/>
  <c r="AA1534" i="5"/>
  <c r="AA1359" i="5"/>
  <c r="AA1416" i="5"/>
  <c r="AA977" i="5"/>
  <c r="AA819" i="5"/>
  <c r="AA1207" i="5"/>
  <c r="AA1613" i="5"/>
  <c r="AA1485" i="5"/>
  <c r="AA753" i="5"/>
  <c r="AA1255" i="5"/>
  <c r="AA404" i="5"/>
  <c r="AA694" i="5"/>
  <c r="AA444" i="5"/>
  <c r="AA534" i="5"/>
  <c r="AA411" i="5"/>
  <c r="AA261" i="5"/>
  <c r="AA113" i="5"/>
  <c r="AA1480" i="5"/>
  <c r="AA1689" i="5"/>
  <c r="AA1759" i="5"/>
  <c r="AA1221" i="5"/>
  <c r="AA1452" i="5"/>
  <c r="AA1389" i="5"/>
  <c r="AA360" i="5"/>
  <c r="AA1489" i="5"/>
  <c r="AA895" i="5"/>
  <c r="AA371" i="5"/>
  <c r="AA394" i="5"/>
  <c r="AA1505" i="5"/>
  <c r="AA1363" i="5"/>
  <c r="AA1271" i="5"/>
  <c r="AA728" i="5"/>
  <c r="AA1491" i="5"/>
  <c r="AA1397" i="5"/>
  <c r="AA1506" i="5"/>
  <c r="AA700" i="5"/>
  <c r="AA157" i="5"/>
  <c r="AA1926" i="5"/>
  <c r="AA454" i="5"/>
  <c r="AA449" i="5"/>
  <c r="AA528" i="5"/>
  <c r="AA487" i="5"/>
  <c r="AA1178" i="5"/>
  <c r="AA1043" i="5"/>
  <c r="AA1260" i="5"/>
  <c r="AA828" i="5"/>
  <c r="AA1056" i="5"/>
  <c r="AA1284" i="5"/>
  <c r="AA39" i="5"/>
  <c r="AA41" i="5"/>
  <c r="AA988" i="5"/>
  <c r="AA611" i="5"/>
  <c r="AA1572" i="5"/>
  <c r="AA1799" i="5"/>
  <c r="AA1678" i="5"/>
  <c r="AA1127" i="5"/>
  <c r="AA1380" i="5"/>
  <c r="AA1249" i="5"/>
  <c r="AA709" i="5"/>
  <c r="AA314" i="5"/>
  <c r="AA340" i="5"/>
  <c r="AA1302" i="5"/>
  <c r="AA1152" i="5"/>
  <c r="AA1877" i="5"/>
  <c r="AA1764" i="5"/>
  <c r="AA1180" i="5"/>
  <c r="AA1723" i="5"/>
  <c r="AA1449" i="5"/>
  <c r="AA82" i="5"/>
  <c r="AA1011" i="5"/>
  <c r="AA783" i="5"/>
  <c r="AA271" i="5"/>
  <c r="AA1729" i="5"/>
  <c r="AA393" i="5"/>
  <c r="AA412" i="5"/>
  <c r="AA1353" i="5"/>
  <c r="AA522" i="5"/>
  <c r="AA1264" i="5"/>
  <c r="AA994" i="5"/>
  <c r="AA1159" i="5"/>
  <c r="AA666" i="5"/>
  <c r="AA1635" i="5"/>
  <c r="AA1852" i="5"/>
  <c r="AA1224" i="5"/>
  <c r="AA1188" i="5"/>
  <c r="AA529" i="5"/>
  <c r="AA239" i="5"/>
  <c r="AA77" i="5"/>
  <c r="AA1273" i="5"/>
  <c r="AA281" i="5"/>
  <c r="AA397" i="5"/>
  <c r="AA815" i="5"/>
  <c r="AA1168" i="5"/>
  <c r="AA501" i="5"/>
  <c r="AA980" i="5"/>
  <c r="AA1330" i="5"/>
  <c r="AA1880" i="5"/>
  <c r="AA1192" i="5"/>
  <c r="AA335" i="5"/>
  <c r="AA398" i="5"/>
  <c r="AA1197" i="5"/>
  <c r="AA1065" i="5"/>
  <c r="AA1060" i="5"/>
  <c r="AA1603" i="5"/>
  <c r="AA366" i="5"/>
  <c r="AA542" i="5"/>
  <c r="AA1118" i="5"/>
  <c r="AA1185" i="5"/>
  <c r="AA1545" i="5"/>
  <c r="AA1882" i="5"/>
  <c r="AA936" i="5"/>
  <c r="AA341" i="5"/>
  <c r="AA481" i="5"/>
  <c r="AA632" i="5"/>
  <c r="AA1968" i="5"/>
  <c r="AA1202" i="5"/>
  <c r="AA316" i="5"/>
  <c r="AA1256" i="5"/>
  <c r="AA370" i="5"/>
  <c r="AA1840" i="5"/>
  <c r="AA1530" i="5"/>
  <c r="AA1479" i="5"/>
  <c r="AA1754" i="5"/>
  <c r="AA508" i="5"/>
  <c r="AA1582" i="5"/>
  <c r="Z1401" i="5"/>
  <c r="Z251" i="5"/>
  <c r="Z1196" i="5"/>
  <c r="Z1525" i="5"/>
  <c r="Z1443" i="5"/>
  <c r="Y189" i="2"/>
  <c r="Y186" i="2" s="1"/>
  <c r="Y1442" i="5"/>
  <c r="Z1237" i="5"/>
  <c r="Z1278" i="5"/>
  <c r="Z1319" i="5"/>
  <c r="Z1566" i="5"/>
  <c r="Z1155" i="5"/>
  <c r="X45" i="16"/>
  <c r="X189" i="2"/>
  <c r="X186" i="2" s="1"/>
  <c r="Z40" i="52"/>
  <c r="Z42" i="52"/>
  <c r="Z47" i="52"/>
  <c r="Z45" i="52"/>
  <c r="AF35" i="16"/>
  <c r="AF7" i="16"/>
  <c r="AF15" i="9"/>
  <c r="AG6" i="16"/>
  <c r="AC16" i="9"/>
  <c r="AD37" i="16"/>
  <c r="Z63" i="32"/>
  <c r="Z19" i="4"/>
  <c r="Z7" i="4"/>
  <c r="Z65" i="4" s="1"/>
  <c r="AA173" i="29"/>
  <c r="AA21" i="50" s="1"/>
  <c r="AA22" i="52"/>
  <c r="AA28" i="52"/>
  <c r="AA15" i="52"/>
  <c r="AA8" i="52"/>
  <c r="AA21" i="52"/>
  <c r="AA14" i="52"/>
  <c r="AA19" i="52"/>
  <c r="AA29" i="52"/>
  <c r="AA30" i="52"/>
  <c r="AA33" i="52"/>
  <c r="AA13" i="52"/>
  <c r="AA16" i="52"/>
  <c r="AA31" i="52"/>
  <c r="AA34" i="52"/>
  <c r="AA27" i="52"/>
  <c r="AA26" i="52"/>
  <c r="AA36" i="52"/>
  <c r="AA6" i="52"/>
  <c r="AA32" i="52"/>
  <c r="AA35" i="52"/>
  <c r="Y25" i="2"/>
  <c r="Y122" i="2" s="1"/>
  <c r="N12" i="12"/>
  <c r="N13" i="12" s="1"/>
  <c r="Y69" i="4"/>
  <c r="Y60" i="4"/>
  <c r="X105" i="2"/>
  <c r="X15" i="2"/>
  <c r="X112" i="2" s="1"/>
  <c r="AI10" i="16"/>
  <c r="AI5" i="12"/>
  <c r="AI6" i="12" s="1"/>
  <c r="AB6" i="30"/>
  <c r="AB5" i="4"/>
  <c r="AB5" i="50"/>
  <c r="AB20" i="12"/>
  <c r="AB5" i="52"/>
  <c r="AB5" i="31"/>
  <c r="AB6" i="29"/>
  <c r="AB5" i="58"/>
  <c r="AB37" i="2"/>
  <c r="AB134" i="2" s="1"/>
  <c r="AB5" i="32"/>
  <c r="AB31" i="32" s="1"/>
  <c r="AB6" i="28"/>
  <c r="Z13" i="32"/>
  <c r="Z56" i="32" s="1"/>
  <c r="AA30" i="32"/>
  <c r="AA26" i="32"/>
  <c r="AA36" i="32"/>
  <c r="AA66" i="32" s="1"/>
  <c r="AA6" i="32"/>
  <c r="AA28" i="32"/>
  <c r="AA29" i="32"/>
  <c r="W46" i="6"/>
  <c r="AA43" i="28"/>
  <c r="Z28" i="2"/>
  <c r="Z125" i="2" s="1"/>
  <c r="AA14" i="50"/>
  <c r="AA6" i="50"/>
  <c r="AA6" i="58"/>
  <c r="AC17" i="16"/>
  <c r="AC4" i="4"/>
  <c r="AC5" i="29"/>
  <c r="AC5" i="28"/>
  <c r="AC5" i="30"/>
  <c r="Y19" i="2"/>
  <c r="Y116" i="2" s="1"/>
  <c r="AA44" i="28"/>
  <c r="Z39" i="52"/>
  <c r="Z48" i="52"/>
  <c r="Z41" i="52"/>
  <c r="AA6" i="31"/>
  <c r="AD16" i="16"/>
  <c r="AE2" i="16"/>
  <c r="Y21" i="28"/>
  <c r="X40" i="28"/>
  <c r="X28" i="28"/>
  <c r="Y15" i="28"/>
  <c r="Y12" i="28"/>
  <c r="Y13" i="28"/>
  <c r="Z16" i="28"/>
  <c r="Z14" i="28"/>
  <c r="Y65" i="30"/>
  <c r="Z33" i="28"/>
  <c r="Z33" i="30" s="1"/>
  <c r="Z27" i="28"/>
  <c r="Y25" i="28"/>
  <c r="Y36" i="28"/>
  <c r="Z39" i="28"/>
  <c r="Y24" i="28"/>
  <c r="Y37" i="28"/>
  <c r="AA20" i="28"/>
  <c r="Y51" i="30"/>
  <c r="Z19" i="28"/>
  <c r="Z19" i="30" s="1"/>
  <c r="Y30" i="28"/>
  <c r="Y26" i="28"/>
  <c r="Z34" i="28"/>
  <c r="W49" i="29" l="1"/>
  <c r="X95" i="29" s="1"/>
  <c r="X94" i="29" s="1"/>
  <c r="AE2" i="4"/>
  <c r="AB29" i="4"/>
  <c r="AB32" i="4"/>
  <c r="AB27" i="4"/>
  <c r="AB28" i="4"/>
  <c r="AB24" i="4"/>
  <c r="AB21" i="4"/>
  <c r="AB25" i="4"/>
  <c r="AB23" i="4"/>
  <c r="AB26" i="4"/>
  <c r="AB20" i="4"/>
  <c r="AB22" i="4"/>
  <c r="AB31" i="4"/>
  <c r="AB30" i="4"/>
  <c r="AD90" i="29"/>
  <c r="AD44" i="29" s="1"/>
  <c r="AA27" i="32"/>
  <c r="AA63" i="32" s="1"/>
  <c r="R42" i="29"/>
  <c r="Z64" i="52"/>
  <c r="Z61" i="52" s="1"/>
  <c r="AA63" i="52"/>
  <c r="AA53" i="52"/>
  <c r="AA62" i="52"/>
  <c r="AB54" i="52"/>
  <c r="AB55" i="52"/>
  <c r="AD9" i="16"/>
  <c r="AD49" i="6"/>
  <c r="AD93" i="29"/>
  <c r="AD47" i="29" s="1"/>
  <c r="AD91" i="29"/>
  <c r="AD45" i="29" s="1"/>
  <c r="AD92" i="29"/>
  <c r="AD46" i="29" s="1"/>
  <c r="AF98" i="29"/>
  <c r="AF52" i="29" s="1"/>
  <c r="AC96" i="29"/>
  <c r="S43" i="29"/>
  <c r="X83" i="29"/>
  <c r="X37" i="29" s="1"/>
  <c r="W48" i="29"/>
  <c r="AF99" i="29"/>
  <c r="AF53" i="29" s="1"/>
  <c r="AB38" i="32"/>
  <c r="AB68" i="32" s="1"/>
  <c r="AB30" i="2" s="1"/>
  <c r="AB127" i="2" s="1"/>
  <c r="AB44" i="32"/>
  <c r="AB40" i="2"/>
  <c r="AB39" i="32"/>
  <c r="AB69" i="32" s="1"/>
  <c r="AB31" i="2" s="1"/>
  <c r="AB128" i="2" s="1"/>
  <c r="L137" i="2"/>
  <c r="T57" i="29"/>
  <c r="U101" i="29" s="1"/>
  <c r="U30" i="30" s="1"/>
  <c r="Y74" i="4"/>
  <c r="AR245" i="58"/>
  <c r="AH245" i="58"/>
  <c r="AP245" i="58"/>
  <c r="AI245" i="58"/>
  <c r="AQ245" i="58"/>
  <c r="AO245" i="58"/>
  <c r="AE245" i="58"/>
  <c r="AK245" i="58"/>
  <c r="AN245" i="58"/>
  <c r="AJ245" i="58"/>
  <c r="AG245" i="58"/>
  <c r="AL245" i="58"/>
  <c r="AM245" i="58"/>
  <c r="AE27" i="16"/>
  <c r="T100" i="29"/>
  <c r="T24" i="32" s="1"/>
  <c r="T727" i="58" s="1"/>
  <c r="T739" i="58" s="1"/>
  <c r="T133" i="29"/>
  <c r="T132" i="29" s="1"/>
  <c r="T80" i="29"/>
  <c r="T21" i="30" s="1"/>
  <c r="T53" i="30" s="1"/>
  <c r="T49" i="30" s="1"/>
  <c r="T204" i="29"/>
  <c r="W32" i="30"/>
  <c r="W64" i="30" s="1"/>
  <c r="X32" i="28"/>
  <c r="W31" i="30"/>
  <c r="W63" i="30" s="1"/>
  <c r="X31" i="28"/>
  <c r="Y18" i="28"/>
  <c r="Y22" i="28"/>
  <c r="X22" i="30"/>
  <c r="X54" i="30" s="1"/>
  <c r="X38" i="28"/>
  <c r="AA218" i="29"/>
  <c r="AA122" i="26" s="1"/>
  <c r="AA78" i="30"/>
  <c r="V186" i="29"/>
  <c r="AA193" i="29"/>
  <c r="AA207" i="29"/>
  <c r="W206" i="29"/>
  <c r="Y208" i="29"/>
  <c r="Y196" i="29"/>
  <c r="Z70" i="4"/>
  <c r="Z66" i="4"/>
  <c r="Z64" i="4" s="1"/>
  <c r="R56" i="30"/>
  <c r="T29" i="30"/>
  <c r="T25" i="31" s="1"/>
  <c r="T62" i="30"/>
  <c r="T61" i="30" s="1"/>
  <c r="Y61" i="29"/>
  <c r="Z105" i="29" s="1"/>
  <c r="Z34" i="30" s="1"/>
  <c r="AA32" i="29"/>
  <c r="AB78" i="29" s="1"/>
  <c r="W59" i="29"/>
  <c r="X103" i="29" s="1"/>
  <c r="Y137" i="29"/>
  <c r="AA136" i="29"/>
  <c r="Y66" i="30"/>
  <c r="AA122" i="29"/>
  <c r="AB44" i="28"/>
  <c r="AA60" i="29"/>
  <c r="AB104" i="29" s="1"/>
  <c r="W25" i="36"/>
  <c r="S725" i="58"/>
  <c r="S737" i="58" s="1"/>
  <c r="S17" i="30"/>
  <c r="S23" i="31" s="1"/>
  <c r="S120" i="29"/>
  <c r="T107" i="29"/>
  <c r="T36" i="30" s="1"/>
  <c r="AE15" i="29"/>
  <c r="AD16" i="29"/>
  <c r="V77" i="29"/>
  <c r="V18" i="30" s="1"/>
  <c r="AO287" i="58"/>
  <c r="AS286" i="58"/>
  <c r="Z79" i="29"/>
  <c r="Z20" i="30" s="1"/>
  <c r="V44" i="30"/>
  <c r="AE17" i="29"/>
  <c r="AD20" i="29"/>
  <c r="AF2" i="31"/>
  <c r="V115" i="29"/>
  <c r="AG246" i="58"/>
  <c r="AE11" i="29"/>
  <c r="AD12" i="29"/>
  <c r="R178" i="29"/>
  <c r="AH289" i="58"/>
  <c r="AE13" i="29"/>
  <c r="AD14" i="29"/>
  <c r="AD19" i="29"/>
  <c r="AD174" i="29" s="1"/>
  <c r="AD175" i="29"/>
  <c r="AD176" i="29"/>
  <c r="Y125" i="29"/>
  <c r="AE102" i="26"/>
  <c r="AF2" i="7"/>
  <c r="AE67" i="7"/>
  <c r="AE108" i="7"/>
  <c r="AE178" i="7"/>
  <c r="AE180" i="7"/>
  <c r="AE177" i="7"/>
  <c r="AE183" i="7"/>
  <c r="AE185" i="7"/>
  <c r="AE173" i="7"/>
  <c r="AE176" i="7"/>
  <c r="AE182" i="7"/>
  <c r="AE184" i="7"/>
  <c r="AE181" i="7"/>
  <c r="AE175" i="7"/>
  <c r="AE179" i="7"/>
  <c r="AE174" i="7"/>
  <c r="AE183" i="29"/>
  <c r="AF2" i="29"/>
  <c r="AE18" i="29"/>
  <c r="AE21" i="29" s="1"/>
  <c r="W135" i="29"/>
  <c r="Y35" i="29"/>
  <c r="S155" i="29"/>
  <c r="AD107" i="26"/>
  <c r="AS733" i="58"/>
  <c r="V25" i="29"/>
  <c r="AE9" i="29"/>
  <c r="AD10" i="29"/>
  <c r="Z102" i="29"/>
  <c r="AM295" i="58"/>
  <c r="X1987" i="5"/>
  <c r="X1988" i="5" s="1"/>
  <c r="X13" i="7"/>
  <c r="X25" i="36" s="1"/>
  <c r="AB36" i="16"/>
  <c r="AB38" i="16" s="1"/>
  <c r="Y8" i="2"/>
  <c r="Y105" i="2" s="1"/>
  <c r="Y45" i="16"/>
  <c r="AA1196" i="5"/>
  <c r="AA1484" i="5"/>
  <c r="AA1401" i="5"/>
  <c r="AA1032" i="5"/>
  <c r="AC115" i="7"/>
  <c r="AD21" i="16"/>
  <c r="AC31" i="16"/>
  <c r="AB1056" i="5"/>
  <c r="AB78" i="5"/>
  <c r="AB1809" i="5"/>
  <c r="AB1147" i="5"/>
  <c r="AB359" i="5"/>
  <c r="AB1929" i="5"/>
  <c r="AB524" i="5"/>
  <c r="AB442" i="5"/>
  <c r="AB1651" i="5"/>
  <c r="AB1024" i="5"/>
  <c r="AB1205" i="5"/>
  <c r="AB243" i="5"/>
  <c r="AB1528" i="5"/>
  <c r="AB1689" i="5"/>
  <c r="AB1801" i="5"/>
  <c r="AB1209" i="5"/>
  <c r="AB1008" i="5"/>
  <c r="AB1207" i="5"/>
  <c r="AB1119" i="5"/>
  <c r="AB495" i="5"/>
  <c r="AB1228" i="5"/>
  <c r="AB1714" i="5"/>
  <c r="AB488" i="5"/>
  <c r="AB482" i="5"/>
  <c r="AB1425" i="5"/>
  <c r="AB362" i="5"/>
  <c r="AB1511" i="5"/>
  <c r="AB1285" i="5"/>
  <c r="AB650" i="5"/>
  <c r="AB897" i="5"/>
  <c r="AB322" i="5"/>
  <c r="AB1847" i="5"/>
  <c r="AB997" i="5"/>
  <c r="AB1545" i="5"/>
  <c r="AB1410" i="5"/>
  <c r="AB648" i="5"/>
  <c r="AB701" i="5"/>
  <c r="AB1242" i="5"/>
  <c r="AB838" i="5"/>
  <c r="AB1224" i="5"/>
  <c r="AB1529" i="5"/>
  <c r="AB525" i="5"/>
  <c r="AB1768" i="5"/>
  <c r="AB450" i="5"/>
  <c r="AB567" i="5"/>
  <c r="AB1535" i="5"/>
  <c r="AB770" i="5"/>
  <c r="AB1594" i="5"/>
  <c r="AB1719" i="5"/>
  <c r="AB540" i="5"/>
  <c r="AB1964" i="5"/>
  <c r="AB1076" i="5"/>
  <c r="AB1157" i="5"/>
  <c r="AB1327" i="5"/>
  <c r="AB693" i="5"/>
  <c r="AB1718" i="5"/>
  <c r="AB1636" i="5"/>
  <c r="AB384" i="5"/>
  <c r="AB483" i="5"/>
  <c r="AB1392" i="5"/>
  <c r="AB1527" i="5"/>
  <c r="AB276" i="5"/>
  <c r="AB438" i="5"/>
  <c r="AB1335" i="5"/>
  <c r="AB619" i="5"/>
  <c r="AB32" i="5"/>
  <c r="AB351" i="5"/>
  <c r="AB486" i="5"/>
  <c r="AB1683" i="5"/>
  <c r="AB1093" i="5"/>
  <c r="AB1469" i="5"/>
  <c r="AB1506" i="5"/>
  <c r="AB405" i="5"/>
  <c r="AB1293" i="5"/>
  <c r="AB1063" i="5"/>
  <c r="AB1145" i="5"/>
  <c r="AB1418" i="5"/>
  <c r="AB349" i="5"/>
  <c r="AB937" i="5"/>
  <c r="AB537" i="5"/>
  <c r="AB1931" i="5"/>
  <c r="AB284" i="5"/>
  <c r="AB1550" i="5"/>
  <c r="AB434" i="5"/>
  <c r="AB1194" i="5"/>
  <c r="AB1099" i="5"/>
  <c r="AB1386" i="5"/>
  <c r="AB201" i="5"/>
  <c r="AB1309" i="5"/>
  <c r="AB1434" i="5"/>
  <c r="AB1567" i="5"/>
  <c r="AB413" i="5"/>
  <c r="AB855" i="5"/>
  <c r="AB1796" i="5"/>
  <c r="AB620" i="5"/>
  <c r="AB121" i="5"/>
  <c r="AB1381" i="5"/>
  <c r="AB1229" i="5"/>
  <c r="AB195" i="5"/>
  <c r="AB1840" i="5"/>
  <c r="AB1295" i="5"/>
  <c r="AB318" i="5"/>
  <c r="AB1452" i="5"/>
  <c r="AB416" i="5"/>
  <c r="AB942" i="5"/>
  <c r="AB1483" i="5"/>
  <c r="AB812" i="5"/>
  <c r="AB630" i="5"/>
  <c r="AB245" i="5"/>
  <c r="AB1920" i="5"/>
  <c r="AB698" i="5"/>
  <c r="AB1060" i="5"/>
  <c r="AB1629" i="5"/>
  <c r="AB312" i="5"/>
  <c r="AB1891" i="5"/>
  <c r="AB451" i="5"/>
  <c r="AB1304" i="5"/>
  <c r="AB822" i="5"/>
  <c r="AB1265" i="5"/>
  <c r="AB736" i="5"/>
  <c r="AB274" i="5"/>
  <c r="AB1579" i="5"/>
  <c r="AB113" i="5"/>
  <c r="AB1549" i="5"/>
  <c r="AB332" i="5"/>
  <c r="AB634" i="5"/>
  <c r="AB305" i="5"/>
  <c r="AB1139" i="5"/>
  <c r="AB1632" i="5"/>
  <c r="AB1198" i="5"/>
  <c r="AB326" i="5"/>
  <c r="AB1166" i="5"/>
  <c r="AB715" i="5"/>
  <c r="AB1557" i="5"/>
  <c r="AB1568" i="5"/>
  <c r="AB778" i="5"/>
  <c r="AB1805" i="5"/>
  <c r="AB487" i="5"/>
  <c r="AB734" i="5"/>
  <c r="AB1487" i="5"/>
  <c r="AB1965" i="5"/>
  <c r="AB1426" i="5"/>
  <c r="AB563" i="5"/>
  <c r="AB1210" i="5"/>
  <c r="AB1887" i="5"/>
  <c r="AB508" i="5"/>
  <c r="AB267" i="5"/>
  <c r="AB633" i="5"/>
  <c r="AB1939" i="5"/>
  <c r="AB1635" i="5"/>
  <c r="AB1204" i="5"/>
  <c r="AB1336" i="5"/>
  <c r="AB1273" i="5"/>
  <c r="AB1351" i="5"/>
  <c r="AB1015" i="5"/>
  <c r="AB1400" i="5"/>
  <c r="AB1368" i="5"/>
  <c r="AB1326" i="5"/>
  <c r="AB906" i="5"/>
  <c r="AB731" i="5"/>
  <c r="AB283" i="5"/>
  <c r="AB1541" i="5"/>
  <c r="AB773" i="5"/>
  <c r="AB615" i="5"/>
  <c r="AB235" i="5"/>
  <c r="AB1179" i="5"/>
  <c r="AB1246" i="5"/>
  <c r="AB1498" i="5"/>
  <c r="AB981" i="5"/>
  <c r="AB860" i="5"/>
  <c r="AB1474" i="5"/>
  <c r="AB385" i="5"/>
  <c r="AB813" i="5"/>
  <c r="AB1348" i="5"/>
  <c r="AB352" i="5"/>
  <c r="AB1623" i="5"/>
  <c r="AB1358" i="5"/>
  <c r="AB668" i="5"/>
  <c r="AB448" i="5"/>
  <c r="AB904" i="5"/>
  <c r="AB162" i="5"/>
  <c r="AB858" i="5"/>
  <c r="AB377" i="5"/>
  <c r="AB314" i="5"/>
  <c r="AB1625" i="5"/>
  <c r="AB1888" i="5"/>
  <c r="AB1123" i="5"/>
  <c r="AB985" i="5"/>
  <c r="AB259" i="5"/>
  <c r="AB1033" i="5"/>
  <c r="AB425" i="5"/>
  <c r="AB669" i="5"/>
  <c r="AB1065" i="5"/>
  <c r="AB288" i="5"/>
  <c r="AB1928" i="5"/>
  <c r="AB1925" i="5"/>
  <c r="AB248" i="5"/>
  <c r="AB510" i="5"/>
  <c r="AB661" i="5"/>
  <c r="AB443" i="5"/>
  <c r="AB505" i="5"/>
  <c r="AB1006" i="5"/>
  <c r="AB282" i="5"/>
  <c r="AB894" i="5"/>
  <c r="AB947" i="5"/>
  <c r="AB1924" i="5"/>
  <c r="AB1552" i="5"/>
  <c r="AB711" i="5"/>
  <c r="AB497" i="5"/>
  <c r="AB1395" i="5"/>
  <c r="AB866" i="5"/>
  <c r="AB1454" i="5"/>
  <c r="AB1156" i="5"/>
  <c r="AB824" i="5"/>
  <c r="AB364" i="5"/>
  <c r="AB774" i="5"/>
  <c r="AB1184" i="5"/>
  <c r="AB565" i="5"/>
  <c r="AB419" i="5"/>
  <c r="AB1121" i="5"/>
  <c r="AB1432" i="5"/>
  <c r="AB1109" i="5"/>
  <c r="AB504" i="5"/>
  <c r="AB403" i="5"/>
  <c r="AB998" i="5"/>
  <c r="AB1175" i="5"/>
  <c r="AB857" i="5"/>
  <c r="AB379" i="5"/>
  <c r="AB249" i="5"/>
  <c r="AB1283" i="5"/>
  <c r="AB1640" i="5"/>
  <c r="AB1271" i="5"/>
  <c r="AB1026" i="5"/>
  <c r="AB506" i="5"/>
  <c r="AB1248" i="5"/>
  <c r="AB1344" i="5"/>
  <c r="AB1384" i="5"/>
  <c r="AB1482" i="5"/>
  <c r="AB1551" i="5"/>
  <c r="AB1621" i="5"/>
  <c r="AB81" i="5"/>
  <c r="AB167" i="5"/>
  <c r="AB203" i="5"/>
  <c r="AB395" i="5"/>
  <c r="AB1531" i="5"/>
  <c r="AB1095" i="5"/>
  <c r="AB1382" i="5"/>
  <c r="AB811" i="5"/>
  <c r="AB1132" i="5"/>
  <c r="AB1799" i="5"/>
  <c r="AB250" i="5"/>
  <c r="AB1125" i="5"/>
  <c r="AB345" i="5"/>
  <c r="AB399" i="5"/>
  <c r="AB1021" i="5"/>
  <c r="AB1201" i="5"/>
  <c r="AB898" i="5"/>
  <c r="AB1164" i="5"/>
  <c r="AB994" i="5"/>
  <c r="AB1485" i="5"/>
  <c r="AB1346" i="5"/>
  <c r="AB1969" i="5"/>
  <c r="AB862" i="5"/>
  <c r="AB624" i="5"/>
  <c r="AB1515" i="5"/>
  <c r="AB376" i="5"/>
  <c r="AB1574" i="5"/>
  <c r="AB710" i="5"/>
  <c r="AB1142" i="5"/>
  <c r="AB122" i="5"/>
  <c r="AB1770" i="5"/>
  <c r="AB1193" i="5"/>
  <c r="AB948" i="5"/>
  <c r="AB159" i="5"/>
  <c r="AB1320" i="5"/>
  <c r="AB373" i="5"/>
  <c r="AB1255" i="5"/>
  <c r="AB1460" i="5"/>
  <c r="AB255" i="5"/>
  <c r="AB205" i="5"/>
  <c r="AB934" i="5"/>
  <c r="AB1268" i="5"/>
  <c r="AB1403" i="5"/>
  <c r="AB1393" i="5"/>
  <c r="AB163" i="5"/>
  <c r="AB544" i="5"/>
  <c r="AB756" i="5"/>
  <c r="AB694" i="5"/>
  <c r="AB851" i="5"/>
  <c r="AB1597" i="5"/>
  <c r="AB1084" i="5"/>
  <c r="AB1222" i="5"/>
  <c r="AB1345" i="5"/>
  <c r="AB299" i="5"/>
  <c r="AB853" i="5"/>
  <c r="AB1133" i="5"/>
  <c r="AB1590" i="5"/>
  <c r="AB748" i="5"/>
  <c r="AB1693" i="5"/>
  <c r="AB307" i="5"/>
  <c r="AB1069" i="5"/>
  <c r="AB1162" i="5"/>
  <c r="AB1502" i="5"/>
  <c r="AB1030" i="5"/>
  <c r="AB1722" i="5"/>
  <c r="AB1448" i="5"/>
  <c r="AB238" i="5"/>
  <c r="AB344" i="5"/>
  <c r="AB1609" i="5"/>
  <c r="AB1275" i="5"/>
  <c r="AB1347" i="5"/>
  <c r="AB657" i="5"/>
  <c r="AB1039" i="5"/>
  <c r="AB745" i="5"/>
  <c r="AB1966" i="5"/>
  <c r="AB1197" i="5"/>
  <c r="AB1885" i="5"/>
  <c r="AB1763" i="5"/>
  <c r="AB1264" i="5"/>
  <c r="AB1159" i="5"/>
  <c r="AB1420" i="5"/>
  <c r="AB1359" i="5"/>
  <c r="AB1536" i="5"/>
  <c r="AB239" i="5"/>
  <c r="AB1561" i="5"/>
  <c r="AB1675" i="5"/>
  <c r="AB932" i="5"/>
  <c r="AB79" i="5"/>
  <c r="AB574" i="5"/>
  <c r="AB1773" i="5"/>
  <c r="AB1439" i="5"/>
  <c r="AB1627" i="5"/>
  <c r="AB501" i="5"/>
  <c r="AB1218" i="5"/>
  <c r="AB1269" i="5"/>
  <c r="AB1532" i="5"/>
  <c r="AB572" i="5"/>
  <c r="AB647" i="5"/>
  <c r="AB1383" i="5"/>
  <c r="AB375" i="5"/>
  <c r="AB1322" i="5"/>
  <c r="AB1131" i="5"/>
  <c r="AB1011" i="5"/>
  <c r="AB316" i="5"/>
  <c r="AB1372" i="5"/>
  <c r="AB493" i="5"/>
  <c r="AB1841" i="5"/>
  <c r="AB1370" i="5"/>
  <c r="AB700" i="5"/>
  <c r="AB1136" i="5"/>
  <c r="AB1338" i="5"/>
  <c r="AB354" i="5"/>
  <c r="AB1890" i="5"/>
  <c r="AB402" i="5"/>
  <c r="AB1054" i="5"/>
  <c r="AB1086" i="5"/>
  <c r="AB1377" i="5"/>
  <c r="AB1839" i="5"/>
  <c r="AB1587" i="5"/>
  <c r="AB1281" i="5"/>
  <c r="AB623" i="5"/>
  <c r="AB1075" i="5"/>
  <c r="AB1725" i="5"/>
  <c r="AB302" i="5"/>
  <c r="AB1524" i="5"/>
  <c r="AB1087" i="5"/>
  <c r="AB1692" i="5"/>
  <c r="AB1339" i="5"/>
  <c r="AB1446" i="5"/>
  <c r="AB933" i="5"/>
  <c r="AB686" i="5"/>
  <c r="AB821" i="5"/>
  <c r="AB1037" i="5"/>
  <c r="AB754" i="5"/>
  <c r="AB1409" i="5"/>
  <c r="AB617" i="5"/>
  <c r="AB366" i="5"/>
  <c r="AB1475" i="5"/>
  <c r="AB1427" i="5"/>
  <c r="AB704" i="5"/>
  <c r="AB629" i="5"/>
  <c r="AB1220" i="5"/>
  <c r="AB1199" i="5"/>
  <c r="AB166" i="5"/>
  <c r="AB285" i="5"/>
  <c r="AB409" i="5"/>
  <c r="AB655" i="5"/>
  <c r="AB1926" i="5"/>
  <c r="AB608" i="5"/>
  <c r="AB44" i="5"/>
  <c r="AB1292" i="5"/>
  <c r="AB256" i="5"/>
  <c r="AB1364" i="5"/>
  <c r="AB1553" i="5"/>
  <c r="AB1592" i="5"/>
  <c r="AB1082" i="5"/>
  <c r="AB1261" i="5"/>
  <c r="AB532" i="5"/>
  <c r="AB1507" i="5"/>
  <c r="AB784" i="5"/>
  <c r="AB1645" i="5"/>
  <c r="AB279" i="5"/>
  <c r="AB707" i="5"/>
  <c r="AB1730" i="5"/>
  <c r="AB269" i="5"/>
  <c r="AB1177" i="5"/>
  <c r="AB1975" i="5"/>
  <c r="AB578" i="5"/>
  <c r="AB1576" i="5"/>
  <c r="AB1051" i="5"/>
  <c r="AB1284" i="5"/>
  <c r="AB1639" i="5"/>
  <c r="AB1883" i="5"/>
  <c r="AB1810" i="5"/>
  <c r="AB1638" i="5"/>
  <c r="AB1234" i="5"/>
  <c r="AB979" i="5"/>
  <c r="AB1214" i="5"/>
  <c r="AB1321" i="5"/>
  <c r="AB1548" i="5"/>
  <c r="AB1519" i="5"/>
  <c r="AB1470" i="5"/>
  <c r="AB1575" i="5"/>
  <c r="AB1848" i="5"/>
  <c r="AB71" i="5"/>
  <c r="AB1717" i="5"/>
  <c r="AB1610" i="5"/>
  <c r="AB120" i="5"/>
  <c r="AB1554" i="5"/>
  <c r="AB1845" i="5"/>
  <c r="AB1504" i="5"/>
  <c r="AB311" i="5"/>
  <c r="AB616" i="5"/>
  <c r="AB194" i="5"/>
  <c r="AB945" i="5"/>
  <c r="AB1499" i="5"/>
  <c r="AB1972" i="5"/>
  <c r="AB1300" i="5"/>
  <c r="AB568" i="5"/>
  <c r="AB1390" i="5"/>
  <c r="AB1626" i="5"/>
  <c r="AB1340" i="5"/>
  <c r="AB1173" i="5"/>
  <c r="AB154" i="5"/>
  <c r="AB1152" i="5"/>
  <c r="AB827" i="5"/>
  <c r="AB1850" i="5"/>
  <c r="AB1014" i="5"/>
  <c r="AB977" i="5"/>
  <c r="AB1456" i="5"/>
  <c r="AB550" i="5"/>
  <c r="AB1884" i="5"/>
  <c r="AB125" i="5"/>
  <c r="AB712" i="5"/>
  <c r="AB1182" i="5"/>
  <c r="AB833" i="5"/>
  <c r="AB531" i="5"/>
  <c r="AB823" i="5"/>
  <c r="AB935" i="5"/>
  <c r="AB1259" i="5"/>
  <c r="AB1459" i="5"/>
  <c r="AB1815" i="5"/>
  <c r="AB1071" i="5"/>
  <c r="AB1397" i="5"/>
  <c r="AB1315" i="5"/>
  <c r="AB1040" i="5"/>
  <c r="AB1677" i="5"/>
  <c r="AB1106" i="5"/>
  <c r="AB716" i="5"/>
  <c r="AB1373" i="5"/>
  <c r="AB1473" i="5"/>
  <c r="AB690" i="5"/>
  <c r="AB1013" i="5"/>
  <c r="AB207" i="5"/>
  <c r="AB1558" i="5"/>
  <c r="AB1480" i="5"/>
  <c r="AB417" i="5"/>
  <c r="AB42" i="5"/>
  <c r="AB1798" i="5"/>
  <c r="AB1394" i="5"/>
  <c r="AB664" i="5"/>
  <c r="AB264" i="5"/>
  <c r="AB1079" i="5"/>
  <c r="AB1025" i="5"/>
  <c r="AB1031" i="5"/>
  <c r="AB819" i="5"/>
  <c r="AB983" i="5"/>
  <c r="AB627" i="5"/>
  <c r="AB1444" i="5"/>
  <c r="AB386" i="5"/>
  <c r="AB38" i="5"/>
  <c r="AB741" i="5"/>
  <c r="AB1922" i="5"/>
  <c r="AB412" i="5"/>
  <c r="AB547" i="5"/>
  <c r="AB336" i="5"/>
  <c r="AB825" i="5"/>
  <c r="AB340" i="5"/>
  <c r="AB1294" i="5"/>
  <c r="AB1003" i="5"/>
  <c r="AB371" i="5"/>
  <c r="AB1733" i="5"/>
  <c r="AB1687" i="5"/>
  <c r="AB310" i="5"/>
  <c r="AB1435" i="5"/>
  <c r="AB1135" i="5"/>
  <c r="AB1612" i="5"/>
  <c r="AB1571" i="5"/>
  <c r="AB740" i="5"/>
  <c r="AB810" i="5"/>
  <c r="AB1238" i="5"/>
  <c r="AB422" i="5"/>
  <c r="AB1543" i="5"/>
  <c r="AB1232" i="5"/>
  <c r="AB1622" i="5"/>
  <c r="AB262" i="5"/>
  <c r="AB1494" i="5"/>
  <c r="AB1380" i="5"/>
  <c r="AB1226" i="5"/>
  <c r="AB1188" i="5"/>
  <c r="AB453" i="5"/>
  <c r="AB1923" i="5"/>
  <c r="AB502" i="5"/>
  <c r="AB277" i="5"/>
  <c r="AB652" i="5"/>
  <c r="AB1760" i="5"/>
  <c r="AB1260" i="5"/>
  <c r="AB1085" i="5"/>
  <c r="AB358" i="5"/>
  <c r="AB1176" i="5"/>
  <c r="AB1477" i="5"/>
  <c r="AB1644" i="5"/>
  <c r="AB355" i="5"/>
  <c r="AB1180" i="5"/>
  <c r="AB988" i="5"/>
  <c r="AB1562" i="5"/>
  <c r="AB579" i="5"/>
  <c r="AB1001" i="5"/>
  <c r="AB334" i="5"/>
  <c r="AB353" i="5"/>
  <c r="AB893" i="5"/>
  <c r="AB1595" i="5"/>
  <c r="AB1088" i="5"/>
  <c r="AB1838" i="5"/>
  <c r="AB1534" i="5"/>
  <c r="AB859" i="5"/>
  <c r="AB1652" i="5"/>
  <c r="AB1762" i="5"/>
  <c r="AB1853" i="5"/>
  <c r="AB306" i="5"/>
  <c r="AB1143" i="5"/>
  <c r="AB164" i="5"/>
  <c r="AB570" i="5"/>
  <c r="AB936" i="5"/>
  <c r="AB1233" i="5"/>
  <c r="AB1441" i="5"/>
  <c r="AB892" i="5"/>
  <c r="AB1564" i="5"/>
  <c r="AB1160" i="5"/>
  <c r="AB1048" i="5"/>
  <c r="AB1878" i="5"/>
  <c r="AB369" i="5"/>
  <c r="AB1445" i="5"/>
  <c r="AB1960" i="5"/>
  <c r="AB1318" i="5"/>
  <c r="AB1225" i="5"/>
  <c r="AB1422" i="5"/>
  <c r="AB1421" i="5"/>
  <c r="AB1324" i="5"/>
  <c r="AB335" i="5"/>
  <c r="AB1578" i="5"/>
  <c r="AB1593" i="5"/>
  <c r="AB1591" i="5"/>
  <c r="AB313" i="5"/>
  <c r="AB1151" i="5"/>
  <c r="AB420" i="5"/>
  <c r="AB200" i="5"/>
  <c r="AB1388" i="5"/>
  <c r="AB1096" i="5"/>
  <c r="AB1029" i="5"/>
  <c r="AB837" i="5"/>
  <c r="AB382" i="5"/>
  <c r="AB1464" i="5"/>
  <c r="AB1035" i="5"/>
  <c r="AB1559" i="5"/>
  <c r="AB817" i="5"/>
  <c r="AB234" i="5"/>
  <c r="AB864" i="5"/>
  <c r="AB1258" i="5"/>
  <c r="AB737" i="5"/>
  <c r="AB1067" i="5"/>
  <c r="AB1027" i="5"/>
  <c r="AB123" i="5"/>
  <c r="AB1897" i="5"/>
  <c r="AB1533" i="5"/>
  <c r="AB1000" i="5"/>
  <c r="AB156" i="5"/>
  <c r="AB746" i="5"/>
  <c r="AB1208" i="5"/>
  <c r="AB365" i="5"/>
  <c r="AB1605" i="5"/>
  <c r="AB1365" i="5"/>
  <c r="AB984" i="5"/>
  <c r="AB1150" i="5"/>
  <c r="AB1497" i="5"/>
  <c r="AB35" i="5"/>
  <c r="AB1685" i="5"/>
  <c r="AB272" i="5"/>
  <c r="AB1492" i="5"/>
  <c r="AB533" i="5"/>
  <c r="AB441" i="5"/>
  <c r="AB1580" i="5"/>
  <c r="AB404" i="5"/>
  <c r="AB1127" i="5"/>
  <c r="AB1046" i="5"/>
  <c r="AB1230" i="5"/>
  <c r="AB1624" i="5"/>
  <c r="AB653" i="5"/>
  <c r="AB1732" i="5"/>
  <c r="AB286" i="5"/>
  <c r="AB751" i="5"/>
  <c r="AB1613" i="5"/>
  <c r="AB455" i="5"/>
  <c r="AB781" i="5"/>
  <c r="AB489" i="5"/>
  <c r="AB1764" i="5"/>
  <c r="AB484" i="5"/>
  <c r="AB1478" i="5"/>
  <c r="AB1596" i="5"/>
  <c r="AB1512" i="5"/>
  <c r="AB196" i="5"/>
  <c r="AB236" i="5"/>
  <c r="AB571" i="5"/>
  <c r="AB407" i="5"/>
  <c r="AB1168" i="5"/>
  <c r="AB541" i="5"/>
  <c r="AB706" i="5"/>
  <c r="AB775" i="5"/>
  <c r="AB378" i="5"/>
  <c r="AB1312" i="5"/>
  <c r="AB729" i="5"/>
  <c r="AB301" i="5"/>
  <c r="AB1070" i="5"/>
  <c r="AB1385" i="5"/>
  <c r="AB1586" i="5"/>
  <c r="AB976" i="5"/>
  <c r="AB1020" i="5"/>
  <c r="AB1486" i="5"/>
  <c r="AB1724" i="5"/>
  <c r="AB1463" i="5"/>
  <c r="AB1250" i="5"/>
  <c r="AB509" i="5"/>
  <c r="AB1431" i="5"/>
  <c r="AB1216" i="5"/>
  <c r="AB1544" i="5"/>
  <c r="AB293" i="5"/>
  <c r="AB780" i="5"/>
  <c r="AB852" i="5"/>
  <c r="AB1440" i="5"/>
  <c r="AB577" i="5"/>
  <c r="AB1896" i="5"/>
  <c r="AB1573" i="5"/>
  <c r="AB1355" i="5"/>
  <c r="AB536" i="5"/>
  <c r="AB1537" i="5"/>
  <c r="AB548" i="5"/>
  <c r="AB1137" i="5"/>
  <c r="AB1465" i="5"/>
  <c r="AB779" i="5"/>
  <c r="AB757" i="5"/>
  <c r="AB124" i="5"/>
  <c r="AB989" i="5"/>
  <c r="AB526" i="5"/>
  <c r="AB1064" i="5"/>
  <c r="AB747" i="5"/>
  <c r="AB659" i="5"/>
  <c r="AB1433" i="5"/>
  <c r="AB987" i="5"/>
  <c r="AB1298" i="5"/>
  <c r="AB769" i="5"/>
  <c r="AB1072" i="5"/>
  <c r="AB973" i="5"/>
  <c r="AB112" i="5"/>
  <c r="AB1387" i="5"/>
  <c r="AB695" i="5"/>
  <c r="AB428" i="5"/>
  <c r="AB209" i="5"/>
  <c r="AB551" i="5"/>
  <c r="AB394" i="5"/>
  <c r="AB1090" i="5"/>
  <c r="AB1120" i="5"/>
  <c r="AB1102" i="5"/>
  <c r="AB1968" i="5"/>
  <c r="AB1851" i="5"/>
  <c r="AB1921" i="5"/>
  <c r="AB1009" i="5"/>
  <c r="AB943" i="5"/>
  <c r="AB1617" i="5"/>
  <c r="AB347" i="5"/>
  <c r="AB1138" i="5"/>
  <c r="AB1371" i="5"/>
  <c r="AB836" i="5"/>
  <c r="AB1879" i="5"/>
  <c r="AB1520" i="5"/>
  <c r="AB350" i="5"/>
  <c r="AB199" i="5"/>
  <c r="AB490" i="5"/>
  <c r="AB1302" i="5"/>
  <c r="AB545" i="5"/>
  <c r="AB168" i="5"/>
  <c r="AB370" i="5"/>
  <c r="AB1342" i="5"/>
  <c r="AB907" i="5"/>
  <c r="AB343" i="5"/>
  <c r="AB1018" i="5"/>
  <c r="AB254" i="5"/>
  <c r="AB1601" i="5"/>
  <c r="AB1510" i="5"/>
  <c r="AB158" i="5"/>
  <c r="AB1429" i="5"/>
  <c r="AB1934" i="5"/>
  <c r="AB45" i="5"/>
  <c r="AB37" i="5"/>
  <c r="AB1976" i="5"/>
  <c r="AB1061" i="5"/>
  <c r="AB1679" i="5"/>
  <c r="AB1174" i="5"/>
  <c r="AB1402" i="5"/>
  <c r="AB903" i="5"/>
  <c r="AB74" i="5"/>
  <c r="AB1716" i="5"/>
  <c r="AB1163" i="5"/>
  <c r="AB1518" i="5"/>
  <c r="AB1935" i="5"/>
  <c r="AB1334" i="5"/>
  <c r="AB1005" i="5"/>
  <c r="AB1289" i="5"/>
  <c r="AB237" i="5"/>
  <c r="AB1068" i="5"/>
  <c r="AB1124" i="5"/>
  <c r="AB1769" i="5"/>
  <c r="AB1930" i="5"/>
  <c r="AB1526" i="5"/>
  <c r="AB329" i="5"/>
  <c r="AB1010" i="5"/>
  <c r="AB1396" i="5"/>
  <c r="AB1919" i="5"/>
  <c r="AB496" i="5"/>
  <c r="AB688" i="5"/>
  <c r="AB1107" i="5"/>
  <c r="AB1019" i="5"/>
  <c r="AB575" i="5"/>
  <c r="AB573" i="5"/>
  <c r="AB1270" i="5"/>
  <c r="AB1105" i="5"/>
  <c r="AB309" i="5"/>
  <c r="AB1081" i="5"/>
  <c r="AB1149" i="5"/>
  <c r="AB294" i="5"/>
  <c r="AB1202" i="5"/>
  <c r="AB755" i="5"/>
  <c r="AB649" i="5"/>
  <c r="AB1116" i="5"/>
  <c r="AB111" i="5"/>
  <c r="AB1200" i="5"/>
  <c r="AB1766" i="5"/>
  <c r="AB258" i="5"/>
  <c r="AB1303" i="5"/>
  <c r="AB1215" i="5"/>
  <c r="AB1254" i="5"/>
  <c r="AB986" i="5"/>
  <c r="AB656" i="5"/>
  <c r="AB1251" i="5"/>
  <c r="AB1430" i="5"/>
  <c r="AB1104" i="5"/>
  <c r="AB406" i="5"/>
  <c r="AB612" i="5"/>
  <c r="AB421" i="5"/>
  <c r="AB1337" i="5"/>
  <c r="AB628" i="5"/>
  <c r="AB296" i="5"/>
  <c r="AB1514" i="5"/>
  <c r="AB631" i="5"/>
  <c r="AB1186" i="5"/>
  <c r="AB1049" i="5"/>
  <c r="AB753" i="5"/>
  <c r="AB1329" i="5"/>
  <c r="AB1332" i="5"/>
  <c r="AB295" i="5"/>
  <c r="AB1641" i="5"/>
  <c r="AB1058" i="5"/>
  <c r="AB728" i="5"/>
  <c r="AB1447" i="5"/>
  <c r="AB1468" i="5"/>
  <c r="AB303" i="5"/>
  <c r="AB1357" i="5"/>
  <c r="AB1282" i="5"/>
  <c r="AB1288" i="5"/>
  <c r="AB34" i="5"/>
  <c r="AB1774" i="5"/>
  <c r="AB270" i="5"/>
  <c r="AB436" i="5"/>
  <c r="AB1726" i="5"/>
  <c r="AB424" i="5"/>
  <c r="AB938" i="5"/>
  <c r="AB1523" i="5"/>
  <c r="AB119" i="5"/>
  <c r="AB901" i="5"/>
  <c r="AB414" i="5"/>
  <c r="AB73" i="5"/>
  <c r="AB43" i="5"/>
  <c r="AB319" i="5"/>
  <c r="AB1126" i="5"/>
  <c r="AB1062" i="5"/>
  <c r="AB939" i="5"/>
  <c r="AB1588" i="5"/>
  <c r="AB1044" i="5"/>
  <c r="AB815" i="5"/>
  <c r="AB1961" i="5"/>
  <c r="AB241" i="5"/>
  <c r="AB1172" i="5"/>
  <c r="AB1092" i="5"/>
  <c r="AB275" i="5"/>
  <c r="AB1181" i="5"/>
  <c r="AB356" i="5"/>
  <c r="AB82" i="5"/>
  <c r="AB1244" i="5"/>
  <c r="AB1804" i="5"/>
  <c r="AB1451" i="5"/>
  <c r="AB771" i="5"/>
  <c r="AB1331" i="5"/>
  <c r="AB613" i="5"/>
  <c r="AB1967" i="5"/>
  <c r="AB1488" i="5"/>
  <c r="AB1171" i="5"/>
  <c r="AB165" i="5"/>
  <c r="AB1296" i="5"/>
  <c r="AB1583" i="5"/>
  <c r="AB115" i="5"/>
  <c r="AB1771" i="5"/>
  <c r="AB782" i="5"/>
  <c r="AB1684" i="5"/>
  <c r="AB1767" i="5"/>
  <c r="AB485" i="5"/>
  <c r="AB1937" i="5"/>
  <c r="AB742" i="5"/>
  <c r="AB1191" i="5"/>
  <c r="AB530" i="5"/>
  <c r="AB549" i="5"/>
  <c r="AB1362" i="5"/>
  <c r="AB439" i="5"/>
  <c r="AB446" i="5"/>
  <c r="AB1761" i="5"/>
  <c r="AB265" i="5"/>
  <c r="AB1154" i="5"/>
  <c r="AB367" i="5"/>
  <c r="AB1855" i="5"/>
  <c r="AB1449" i="5"/>
  <c r="AB1399" i="5"/>
  <c r="AB383" i="5"/>
  <c r="AB982" i="5"/>
  <c r="AB1811" i="5"/>
  <c r="AB1490" i="5"/>
  <c r="AB389" i="5"/>
  <c r="AB1546" i="5"/>
  <c r="AB1043" i="5"/>
  <c r="AB1734" i="5"/>
  <c r="AB1057" i="5"/>
  <c r="AB1560" i="5"/>
  <c r="AB1078" i="5"/>
  <c r="AB1203" i="5"/>
  <c r="AB609" i="5"/>
  <c r="AB287" i="5"/>
  <c r="AB1161" i="5"/>
  <c r="AB1419" i="5"/>
  <c r="AB1190" i="5"/>
  <c r="AB1436" i="5"/>
  <c r="AB1416" i="5"/>
  <c r="AB1620" i="5"/>
  <c r="AB607" i="5"/>
  <c r="AB86" i="5"/>
  <c r="AB750" i="5"/>
  <c r="AB492" i="5"/>
  <c r="AB454" i="5"/>
  <c r="AB1555" i="5"/>
  <c r="AB1276" i="5"/>
  <c r="AB39" i="5"/>
  <c r="AB1542" i="5"/>
  <c r="AB1604" i="5"/>
  <c r="AB1325" i="5"/>
  <c r="AB1391" i="5"/>
  <c r="AB891" i="5"/>
  <c r="AB252" i="5"/>
  <c r="AB1241" i="5"/>
  <c r="AB777" i="5"/>
  <c r="AB1262" i="5"/>
  <c r="AB380" i="5"/>
  <c r="AB1759" i="5"/>
  <c r="AB1495" i="5"/>
  <c r="AB1354" i="5"/>
  <c r="AB1167" i="5"/>
  <c r="AB1223" i="5"/>
  <c r="AB1374" i="5"/>
  <c r="AB895" i="5"/>
  <c r="AB361" i="5"/>
  <c r="AB1361" i="5"/>
  <c r="AB1611" i="5"/>
  <c r="AB743" i="5"/>
  <c r="AB1376" i="5"/>
  <c r="AB1252" i="5"/>
  <c r="AB398" i="5"/>
  <c r="AB1540" i="5"/>
  <c r="AB1017" i="5"/>
  <c r="AB346" i="5"/>
  <c r="AB1077" i="5"/>
  <c r="AB1189" i="5"/>
  <c r="AB30" i="5"/>
  <c r="AB208" i="5"/>
  <c r="AB70" i="5"/>
  <c r="AB1012" i="5"/>
  <c r="AB1803" i="5"/>
  <c r="AB418" i="5"/>
  <c r="AB363" i="5"/>
  <c r="AB738" i="5"/>
  <c r="AB1727" i="5"/>
  <c r="AB1424" i="5"/>
  <c r="AB77" i="5"/>
  <c r="AB1404" i="5"/>
  <c r="AB566" i="5"/>
  <c r="AB564" i="5"/>
  <c r="AB1094" i="5"/>
  <c r="AB687" i="5"/>
  <c r="AB1643" i="5"/>
  <c r="AB1134" i="5"/>
  <c r="AB1881" i="5"/>
  <c r="AB829" i="5"/>
  <c r="AB1472" i="5"/>
  <c r="AB1808" i="5"/>
  <c r="AB835" i="5"/>
  <c r="AB1599" i="5"/>
  <c r="AB1453" i="5"/>
  <c r="AB1852" i="5"/>
  <c r="AB1219" i="5"/>
  <c r="AB1059" i="5"/>
  <c r="AB40" i="5"/>
  <c r="AB1450" i="5"/>
  <c r="AB281" i="5"/>
  <c r="AB1602" i="5"/>
  <c r="AB435" i="5"/>
  <c r="AB247" i="5"/>
  <c r="AB80" i="5"/>
  <c r="AB1500" i="5"/>
  <c r="AB1378" i="5"/>
  <c r="AB1893" i="5"/>
  <c r="AB1892" i="5"/>
  <c r="AB1491" i="5"/>
  <c r="AB605" i="5"/>
  <c r="AB1117" i="5"/>
  <c r="AB1637" i="5"/>
  <c r="AB41" i="5"/>
  <c r="AB401" i="5"/>
  <c r="AB1673" i="5"/>
  <c r="AB157" i="5"/>
  <c r="AB273" i="5"/>
  <c r="AB660" i="5"/>
  <c r="AB1306" i="5"/>
  <c r="AB1414" i="5"/>
  <c r="AB1963" i="5"/>
  <c r="AB832" i="5"/>
  <c r="AB387" i="5"/>
  <c r="AB1097" i="5"/>
  <c r="AB699" i="5"/>
  <c r="AB1333" i="5"/>
  <c r="AB1305" i="5"/>
  <c r="AB1508" i="5"/>
  <c r="AB1375" i="5"/>
  <c r="AB1729" i="5"/>
  <c r="AB670" i="5"/>
  <c r="AB830" i="5"/>
  <c r="AB114" i="5"/>
  <c r="AB1849" i="5"/>
  <c r="AB1647" i="5"/>
  <c r="AB85" i="5"/>
  <c r="AB1505" i="5"/>
  <c r="AB260" i="5"/>
  <c r="AB1141" i="5"/>
  <c r="AB1614" i="5"/>
  <c r="AB1758" i="5"/>
  <c r="AB338" i="5"/>
  <c r="AB433" i="5"/>
  <c r="AB552" i="5"/>
  <c r="AB1455" i="5"/>
  <c r="AB814" i="5"/>
  <c r="AB576" i="5"/>
  <c r="AB1267" i="5"/>
  <c r="AB1028" i="5"/>
  <c r="AB1932" i="5"/>
  <c r="AB1170" i="5"/>
  <c r="AB253" i="5"/>
  <c r="AB1598" i="5"/>
  <c r="AB341" i="5"/>
  <c r="AB1503" i="5"/>
  <c r="AB1680" i="5"/>
  <c r="AB432" i="5"/>
  <c r="AB155" i="5"/>
  <c r="AB1185" i="5"/>
  <c r="AB944" i="5"/>
  <c r="AB665" i="5"/>
  <c r="AB1800" i="5"/>
  <c r="AB494" i="5"/>
  <c r="AB974" i="5"/>
  <c r="AB257" i="5"/>
  <c r="AB1856" i="5"/>
  <c r="AB127" i="5"/>
  <c r="AB321" i="5"/>
  <c r="AB348" i="5"/>
  <c r="AB1113" i="5"/>
  <c r="AB1148" i="5"/>
  <c r="AB1569" i="5"/>
  <c r="AB1631" i="5"/>
  <c r="AB511" i="5"/>
  <c r="AB160" i="5"/>
  <c r="AB1036" i="5"/>
  <c r="AB1413" i="5"/>
  <c r="AB606" i="5"/>
  <c r="AB36" i="5"/>
  <c r="AB1389" i="5"/>
  <c r="AB646" i="5"/>
  <c r="AB1257" i="5"/>
  <c r="AB1247" i="5"/>
  <c r="AB331" i="5"/>
  <c r="AB1765" i="5"/>
  <c r="AB1676" i="5"/>
  <c r="AB197" i="5"/>
  <c r="AB654" i="5"/>
  <c r="AB611" i="5"/>
  <c r="AB542" i="5"/>
  <c r="AB1130" i="5"/>
  <c r="AB1050" i="5"/>
  <c r="AB1290" i="5"/>
  <c r="AB1816" i="5"/>
  <c r="AB1110" i="5"/>
  <c r="AB529" i="5"/>
  <c r="AB1356" i="5"/>
  <c r="AB411" i="5"/>
  <c r="AB1678" i="5"/>
  <c r="AB1213" i="5"/>
  <c r="AB772" i="5"/>
  <c r="AB297" i="5"/>
  <c r="AB1052" i="5"/>
  <c r="AB1715" i="5"/>
  <c r="AB1437" i="5"/>
  <c r="AB666" i="5"/>
  <c r="AB1606" i="5"/>
  <c r="AB900" i="5"/>
  <c r="AB1438" i="5"/>
  <c r="AB702" i="5"/>
  <c r="AB1311" i="5"/>
  <c r="AB330" i="5"/>
  <c r="AB697" i="5"/>
  <c r="AB667" i="5"/>
  <c r="AB429" i="5"/>
  <c r="AB1467" i="5"/>
  <c r="AB337" i="5"/>
  <c r="AB328" i="5"/>
  <c r="AB1415" i="5"/>
  <c r="AB902" i="5"/>
  <c r="AB1103" i="5"/>
  <c r="AB651" i="5"/>
  <c r="AB546" i="5"/>
  <c r="AB381" i="5"/>
  <c r="AB1195" i="5"/>
  <c r="AB1812" i="5"/>
  <c r="AB839" i="5"/>
  <c r="AB161" i="5"/>
  <c r="AB372" i="5"/>
  <c r="AB1122" i="5"/>
  <c r="AB1476" i="5"/>
  <c r="AB118" i="5"/>
  <c r="AB1584" i="5"/>
  <c r="AB240" i="5"/>
  <c r="AB1023" i="5"/>
  <c r="AB1299" i="5"/>
  <c r="AB538" i="5"/>
  <c r="AB298" i="5"/>
  <c r="AB980" i="5"/>
  <c r="AB527" i="5"/>
  <c r="AB447" i="5"/>
  <c r="AB320" i="5"/>
  <c r="AB242" i="5"/>
  <c r="AB1274" i="5"/>
  <c r="AB1974" i="5"/>
  <c r="AB995" i="5"/>
  <c r="AB291" i="5"/>
  <c r="AB1178" i="5"/>
  <c r="AB1933" i="5"/>
  <c r="AB999" i="5"/>
  <c r="AB1343" i="5"/>
  <c r="AB1341" i="5"/>
  <c r="AB1098" i="5"/>
  <c r="AB1398" i="5"/>
  <c r="AB1802" i="5"/>
  <c r="AB1108" i="5"/>
  <c r="AB1971" i="5"/>
  <c r="AB1101" i="5"/>
  <c r="AB1165" i="5"/>
  <c r="AB1547" i="5"/>
  <c r="AB820" i="5"/>
  <c r="AB444" i="5"/>
  <c r="AB1307" i="5"/>
  <c r="AB427" i="5"/>
  <c r="AB244" i="5"/>
  <c r="AB1686" i="5"/>
  <c r="AB896" i="5"/>
  <c r="AB29" i="5"/>
  <c r="AB280" i="5"/>
  <c r="AB1844" i="5"/>
  <c r="AB1330" i="5"/>
  <c r="AB116" i="5"/>
  <c r="AB1192" i="5"/>
  <c r="AB507" i="5"/>
  <c r="AB1756" i="5"/>
  <c r="AB1349" i="5"/>
  <c r="AB1634" i="5"/>
  <c r="AB1369" i="5"/>
  <c r="AB1857" i="5"/>
  <c r="AB1513" i="5"/>
  <c r="AB1047" i="5"/>
  <c r="AB1837" i="5"/>
  <c r="AB1417" i="5"/>
  <c r="AB1115" i="5"/>
  <c r="AB1080" i="5"/>
  <c r="AB618" i="5"/>
  <c r="AB1004" i="5"/>
  <c r="AB1066" i="5"/>
  <c r="AB993" i="5"/>
  <c r="AB783" i="5"/>
  <c r="AB776" i="5"/>
  <c r="AB1253" i="5"/>
  <c r="AB452" i="5"/>
  <c r="AB499" i="5"/>
  <c r="AB727" i="5"/>
  <c r="AB1280" i="5"/>
  <c r="AB739" i="5"/>
  <c r="AB1466" i="5"/>
  <c r="AB1053" i="5"/>
  <c r="AB33" i="5"/>
  <c r="AB1227" i="5"/>
  <c r="AB1263" i="5"/>
  <c r="AB1572" i="5"/>
  <c r="AB626" i="5"/>
  <c r="AB1894" i="5"/>
  <c r="AB834" i="5"/>
  <c r="AB1886" i="5"/>
  <c r="AB828" i="5"/>
  <c r="AB1153" i="5"/>
  <c r="AB1496" i="5"/>
  <c r="AB708" i="5"/>
  <c r="AB818" i="5"/>
  <c r="AB522" i="5"/>
  <c r="AB1471" i="5"/>
  <c r="AB992" i="5"/>
  <c r="AB528" i="5"/>
  <c r="AB1927" i="5"/>
  <c r="AB1585" i="5"/>
  <c r="AB1235" i="5"/>
  <c r="AB1516" i="5"/>
  <c r="AB83" i="5"/>
  <c r="AB72" i="5"/>
  <c r="AB863" i="5"/>
  <c r="AB1236" i="5"/>
  <c r="AB1055" i="5"/>
  <c r="AB1007" i="5"/>
  <c r="AB1111" i="5"/>
  <c r="AB732" i="5"/>
  <c r="AB193" i="5"/>
  <c r="AB705" i="5"/>
  <c r="AB865" i="5"/>
  <c r="AB1846" i="5"/>
  <c r="AB1589" i="5"/>
  <c r="AB1615" i="5"/>
  <c r="AB324" i="5"/>
  <c r="AB1038" i="5"/>
  <c r="AB1539" i="5"/>
  <c r="AB1428" i="5"/>
  <c r="AB1582" i="5"/>
  <c r="AB1089" i="5"/>
  <c r="AB1022" i="5"/>
  <c r="AB1608" i="5"/>
  <c r="AB1600" i="5"/>
  <c r="AB1350" i="5"/>
  <c r="AB1308" i="5"/>
  <c r="AB809" i="5"/>
  <c r="AB1217" i="5"/>
  <c r="AB735" i="5"/>
  <c r="AB1034" i="5"/>
  <c r="AB1266" i="5"/>
  <c r="AB449" i="5"/>
  <c r="AB1898" i="5"/>
  <c r="AB1691" i="5"/>
  <c r="AB1316" i="5"/>
  <c r="AB622" i="5"/>
  <c r="AB713" i="5"/>
  <c r="AB1522" i="5"/>
  <c r="AB1530" i="5"/>
  <c r="AB75" i="5"/>
  <c r="AB1462" i="5"/>
  <c r="AB714" i="5"/>
  <c r="AB1406" i="5"/>
  <c r="AB978" i="5"/>
  <c r="AB1187" i="5"/>
  <c r="AB1682" i="5"/>
  <c r="AB543" i="5"/>
  <c r="AB1239" i="5"/>
  <c r="AB1411" i="5"/>
  <c r="AB153" i="5"/>
  <c r="AB1353" i="5"/>
  <c r="AB523" i="5"/>
  <c r="AB1323" i="5"/>
  <c r="AB1313" i="5"/>
  <c r="AB1363" i="5"/>
  <c r="AB392" i="5"/>
  <c r="AB1509" i="5"/>
  <c r="AB397" i="5"/>
  <c r="AB1245" i="5"/>
  <c r="AB1563" i="5"/>
  <c r="AB534" i="5"/>
  <c r="AB1521" i="5"/>
  <c r="AB946" i="5"/>
  <c r="AB625" i="5"/>
  <c r="AB423" i="5"/>
  <c r="AB1775" i="5"/>
  <c r="AB645" i="5"/>
  <c r="AB1458" i="5"/>
  <c r="AB1556" i="5"/>
  <c r="AB749" i="5"/>
  <c r="AB1843" i="5"/>
  <c r="AB1231" i="5"/>
  <c r="AB1317" i="5"/>
  <c r="AB1581" i="5"/>
  <c r="AB1240" i="5"/>
  <c r="AB1314" i="5"/>
  <c r="AB1206" i="5"/>
  <c r="AB1479" i="5"/>
  <c r="AB126" i="5"/>
  <c r="AB1144" i="5"/>
  <c r="AB1291" i="5"/>
  <c r="AB1423" i="5"/>
  <c r="AB1272" i="5"/>
  <c r="AB1720" i="5"/>
  <c r="AB445" i="5"/>
  <c r="AB317" i="5"/>
  <c r="AB76" i="5"/>
  <c r="AB1083" i="5"/>
  <c r="AB1481" i="5"/>
  <c r="AB1045" i="5"/>
  <c r="AB1112" i="5"/>
  <c r="AB1723" i="5"/>
  <c r="AB663" i="5"/>
  <c r="AB1970" i="5"/>
  <c r="AB1501" i="5"/>
  <c r="AB393" i="5"/>
  <c r="AB342" i="5"/>
  <c r="AB1882" i="5"/>
  <c r="AB204" i="5"/>
  <c r="AB1570" i="5"/>
  <c r="AB1962" i="5"/>
  <c r="AB388" i="5"/>
  <c r="AB391" i="5"/>
  <c r="AB1286" i="5"/>
  <c r="AB1603" i="5"/>
  <c r="AB426" i="5"/>
  <c r="AB1889" i="5"/>
  <c r="AB1243" i="5"/>
  <c r="AB1721" i="5"/>
  <c r="AB323" i="5"/>
  <c r="AB304" i="5"/>
  <c r="AB1806" i="5"/>
  <c r="AB1408" i="5"/>
  <c r="AB327" i="5"/>
  <c r="AB1973" i="5"/>
  <c r="AB1146" i="5"/>
  <c r="AB437" i="5"/>
  <c r="AB357" i="5"/>
  <c r="AB1807" i="5"/>
  <c r="AB263" i="5"/>
  <c r="AB1301" i="5"/>
  <c r="AB1379" i="5"/>
  <c r="AB1211" i="5"/>
  <c r="AB996" i="5"/>
  <c r="AB1041" i="5"/>
  <c r="AB1352" i="5"/>
  <c r="AB1797" i="5"/>
  <c r="AB1405" i="5"/>
  <c r="AB658" i="5"/>
  <c r="AB1249" i="5"/>
  <c r="AB1728" i="5"/>
  <c r="AB1814" i="5"/>
  <c r="AB1619" i="5"/>
  <c r="AB410" i="5"/>
  <c r="AB1674" i="5"/>
  <c r="AB500" i="5"/>
  <c r="AB440" i="5"/>
  <c r="AB84" i="5"/>
  <c r="AB614" i="5"/>
  <c r="AB1183" i="5"/>
  <c r="AB289" i="5"/>
  <c r="AB1310" i="5"/>
  <c r="AC2" i="5"/>
  <c r="AB1367" i="5"/>
  <c r="AB117" i="5"/>
  <c r="AB368" i="5"/>
  <c r="AB899" i="5"/>
  <c r="AB1169" i="5"/>
  <c r="AB1565" i="5"/>
  <c r="AB1212" i="5"/>
  <c r="AB308" i="5"/>
  <c r="AB1688" i="5"/>
  <c r="AB400" i="5"/>
  <c r="AB1412" i="5"/>
  <c r="AB1279" i="5"/>
  <c r="AB1628" i="5"/>
  <c r="AB1366" i="5"/>
  <c r="AB569" i="5"/>
  <c r="AB1938" i="5"/>
  <c r="AB1880" i="5"/>
  <c r="AB854" i="5"/>
  <c r="AB768" i="5"/>
  <c r="AB941" i="5"/>
  <c r="AB1287" i="5"/>
  <c r="AB1633" i="5"/>
  <c r="AB1616" i="5"/>
  <c r="AB278" i="5"/>
  <c r="AB856" i="5"/>
  <c r="AB696" i="5"/>
  <c r="AB831" i="5"/>
  <c r="AB604" i="5"/>
  <c r="AB1755" i="5"/>
  <c r="AB1277" i="5"/>
  <c r="AB1118" i="5"/>
  <c r="AB268" i="5"/>
  <c r="AB1074" i="5"/>
  <c r="AB1091" i="5"/>
  <c r="AB1297" i="5"/>
  <c r="AB1457" i="5"/>
  <c r="AB315" i="5"/>
  <c r="AB1128" i="5"/>
  <c r="AB691" i="5"/>
  <c r="AB300" i="5"/>
  <c r="AB1407" i="5"/>
  <c r="AB503" i="5"/>
  <c r="AB535" i="5"/>
  <c r="AB1016" i="5"/>
  <c r="AB610" i="5"/>
  <c r="AB271" i="5"/>
  <c r="AB1538" i="5"/>
  <c r="AB1618" i="5"/>
  <c r="AB430" i="5"/>
  <c r="AB1642" i="5"/>
  <c r="AB1140" i="5"/>
  <c r="AB261" i="5"/>
  <c r="AB390" i="5"/>
  <c r="AB152" i="5"/>
  <c r="AB491" i="5"/>
  <c r="AB339" i="5"/>
  <c r="AB816" i="5"/>
  <c r="AB905" i="5"/>
  <c r="AB1256" i="5"/>
  <c r="AB733" i="5"/>
  <c r="AB1577" i="5"/>
  <c r="AB692" i="5"/>
  <c r="AB1646" i="5"/>
  <c r="AB360" i="5"/>
  <c r="AB431" i="5"/>
  <c r="AB709" i="5"/>
  <c r="AB1842" i="5"/>
  <c r="AB1158" i="5"/>
  <c r="AB290" i="5"/>
  <c r="AB752" i="5"/>
  <c r="AB850" i="5"/>
  <c r="AB1681" i="5"/>
  <c r="AB861" i="5"/>
  <c r="AB1042" i="5"/>
  <c r="AB481" i="5"/>
  <c r="AB31" i="5"/>
  <c r="AB940" i="5"/>
  <c r="AB202" i="5"/>
  <c r="AB1757" i="5"/>
  <c r="AB408" i="5"/>
  <c r="AB325" i="5"/>
  <c r="AB1650" i="5"/>
  <c r="AB689" i="5"/>
  <c r="AB1221" i="5"/>
  <c r="AB266" i="5"/>
  <c r="AB1461" i="5"/>
  <c r="AB632" i="5"/>
  <c r="AB396" i="5"/>
  <c r="AB975" i="5"/>
  <c r="AB1493" i="5"/>
  <c r="AB1328" i="5"/>
  <c r="AB198" i="5"/>
  <c r="AB1489" i="5"/>
  <c r="AB1630" i="5"/>
  <c r="AB206" i="5"/>
  <c r="AB730" i="5"/>
  <c r="AB1002" i="5"/>
  <c r="AB246" i="5"/>
  <c r="AB1129" i="5"/>
  <c r="AB1517" i="5"/>
  <c r="AB1100" i="5"/>
  <c r="AA1114" i="5"/>
  <c r="AA991" i="5"/>
  <c r="AA292" i="5"/>
  <c r="AA374" i="5"/>
  <c r="AA1155" i="5"/>
  <c r="AA333" i="5"/>
  <c r="AA1443" i="5"/>
  <c r="AA1073" i="5"/>
  <c r="Z990" i="5"/>
  <c r="Z1442" i="5"/>
  <c r="AA251" i="5"/>
  <c r="AA415" i="5"/>
  <c r="AA1278" i="5"/>
  <c r="AA1566" i="5"/>
  <c r="AA1607" i="5"/>
  <c r="AA1360" i="5"/>
  <c r="AA1319" i="5"/>
  <c r="AA1237" i="5"/>
  <c r="AA1525" i="5"/>
  <c r="AA42" i="52"/>
  <c r="AA47" i="52"/>
  <c r="AA41" i="52"/>
  <c r="AG35" i="16"/>
  <c r="AG15" i="9"/>
  <c r="AH6" i="16"/>
  <c r="AG7" i="16"/>
  <c r="Z25" i="2"/>
  <c r="Z122" i="2" s="1"/>
  <c r="AB43" i="28"/>
  <c r="AA48" i="52"/>
  <c r="AD16" i="9"/>
  <c r="AE37" i="16"/>
  <c r="AC37" i="2"/>
  <c r="AC134" i="2" s="1"/>
  <c r="AC5" i="32"/>
  <c r="AC5" i="31"/>
  <c r="AC5" i="58"/>
  <c r="AC5" i="50"/>
  <c r="AC5" i="4"/>
  <c r="AC6" i="28"/>
  <c r="AC5" i="52"/>
  <c r="AC6" i="29"/>
  <c r="AC20" i="12"/>
  <c r="AC6" i="30"/>
  <c r="AB173" i="29"/>
  <c r="AB21" i="50" s="1"/>
  <c r="AB6" i="50"/>
  <c r="AB14" i="50"/>
  <c r="AJ10" i="16"/>
  <c r="AJ5" i="12"/>
  <c r="AJ6" i="12" s="1"/>
  <c r="N14" i="12"/>
  <c r="AA13" i="32"/>
  <c r="AA56" i="32" s="1"/>
  <c r="X46" i="6"/>
  <c r="AB36" i="32"/>
  <c r="AB66" i="32" s="1"/>
  <c r="AB26" i="32"/>
  <c r="AB29" i="32"/>
  <c r="AB30" i="32"/>
  <c r="AB6" i="32"/>
  <c r="AB28" i="32"/>
  <c r="AB6" i="31"/>
  <c r="AA7" i="4"/>
  <c r="AA65" i="4" s="1"/>
  <c r="AF2" i="16"/>
  <c r="AE16" i="16"/>
  <c r="AB21" i="52"/>
  <c r="AB14" i="52"/>
  <c r="AB16" i="52"/>
  <c r="AB29" i="52"/>
  <c r="AB36" i="52"/>
  <c r="AB31" i="52"/>
  <c r="AB26" i="52"/>
  <c r="AB30" i="52"/>
  <c r="AB34" i="52"/>
  <c r="AB13" i="52"/>
  <c r="AB28" i="52"/>
  <c r="AB15" i="52"/>
  <c r="AB22" i="52"/>
  <c r="AB19" i="52"/>
  <c r="AB35" i="52"/>
  <c r="AB8" i="52"/>
  <c r="AB27" i="52"/>
  <c r="AB32" i="52"/>
  <c r="AB33" i="52"/>
  <c r="AB6" i="52"/>
  <c r="AA39" i="52"/>
  <c r="AA45" i="52"/>
  <c r="Z19" i="2"/>
  <c r="Z116" i="2" s="1"/>
  <c r="Z60" i="4"/>
  <c r="Z69" i="4"/>
  <c r="AD4" i="4"/>
  <c r="AD17" i="16"/>
  <c r="AD5" i="29"/>
  <c r="AD5" i="30"/>
  <c r="AD5" i="28"/>
  <c r="AA28" i="2"/>
  <c r="AA125" i="2" s="1"/>
  <c r="AB6" i="58"/>
  <c r="AA40" i="52"/>
  <c r="AA19" i="4"/>
  <c r="Z21" i="28"/>
  <c r="Y28" i="28"/>
  <c r="Y40" i="28"/>
  <c r="Z12" i="28"/>
  <c r="AA14" i="28"/>
  <c r="AA16" i="28"/>
  <c r="Z15" i="28"/>
  <c r="Z13" i="28"/>
  <c r="AA34" i="28"/>
  <c r="Z30" i="28"/>
  <c r="AA19" i="28"/>
  <c r="AA19" i="30" s="1"/>
  <c r="Z51" i="30"/>
  <c r="Z26" i="28"/>
  <c r="AB20" i="28"/>
  <c r="Z37" i="28"/>
  <c r="AA39" i="28"/>
  <c r="Z36" i="28"/>
  <c r="Z65" i="30"/>
  <c r="AA33" i="28"/>
  <c r="AA33" i="30" s="1"/>
  <c r="Z24" i="28"/>
  <c r="Z25" i="28"/>
  <c r="AA27" i="28"/>
  <c r="AE90" i="29" l="1"/>
  <c r="AE44" i="29" s="1"/>
  <c r="AC32" i="4"/>
  <c r="AC20" i="4"/>
  <c r="AC23" i="4"/>
  <c r="AC28" i="4"/>
  <c r="AC27" i="4"/>
  <c r="AC22" i="4"/>
  <c r="AC21" i="4"/>
  <c r="AC24" i="4"/>
  <c r="AC31" i="4"/>
  <c r="AC25" i="4"/>
  <c r="AC30" i="4"/>
  <c r="AC26" i="4"/>
  <c r="AC29" i="4"/>
  <c r="AF2" i="4"/>
  <c r="AB27" i="32"/>
  <c r="AB63" i="32" s="1"/>
  <c r="AC44" i="32"/>
  <c r="AC31" i="32"/>
  <c r="AB63" i="52"/>
  <c r="AB62" i="52"/>
  <c r="AB53" i="52"/>
  <c r="AA64" i="52"/>
  <c r="AA61" i="52" s="1"/>
  <c r="AC55" i="52"/>
  <c r="AC54" i="52"/>
  <c r="AE9" i="16"/>
  <c r="AE49" i="6"/>
  <c r="AG98" i="29"/>
  <c r="AG52" i="29" s="1"/>
  <c r="X49" i="29"/>
  <c r="Y95" i="29" s="1"/>
  <c r="Y94" i="29" s="1"/>
  <c r="S42" i="29"/>
  <c r="T89" i="29"/>
  <c r="T88" i="29" s="1"/>
  <c r="AE92" i="29"/>
  <c r="AE46" i="29" s="1"/>
  <c r="AE93" i="29"/>
  <c r="AE47" i="29" s="1"/>
  <c r="Y83" i="29"/>
  <c r="Y37" i="29" s="1"/>
  <c r="AC50" i="29"/>
  <c r="AG97" i="29"/>
  <c r="AG51" i="29" s="1"/>
  <c r="AG99" i="29"/>
  <c r="AG53" i="29" s="1"/>
  <c r="AE91" i="29"/>
  <c r="AE45" i="29" s="1"/>
  <c r="AC40" i="2"/>
  <c r="AC38" i="32"/>
  <c r="AC68" i="32" s="1"/>
  <c r="AC30" i="2" s="1"/>
  <c r="AC127" i="2" s="1"/>
  <c r="T56" i="29"/>
  <c r="U100" i="29"/>
  <c r="U24" i="32" s="1"/>
  <c r="T124" i="29"/>
  <c r="T120" i="29" s="1"/>
  <c r="U57" i="29"/>
  <c r="V101" i="29" s="1"/>
  <c r="V30" i="30" s="1"/>
  <c r="U204" i="29"/>
  <c r="Z74" i="4"/>
  <c r="AM246" i="58"/>
  <c r="AK246" i="58"/>
  <c r="AL246" i="58"/>
  <c r="AP246" i="58"/>
  <c r="AJ246" i="58"/>
  <c r="AI246" i="58"/>
  <c r="AF246" i="58"/>
  <c r="AN246" i="58"/>
  <c r="AH246" i="58"/>
  <c r="AO246" i="58"/>
  <c r="AR246" i="58"/>
  <c r="AQ246" i="58"/>
  <c r="AF27" i="16"/>
  <c r="U133" i="29"/>
  <c r="AC69" i="32"/>
  <c r="AC31" i="2" s="1"/>
  <c r="AC128" i="2" s="1"/>
  <c r="T34" i="29"/>
  <c r="U80" i="29" s="1"/>
  <c r="U21" i="30" s="1"/>
  <c r="T76" i="29"/>
  <c r="T22" i="32" s="1"/>
  <c r="T725" i="58" s="1"/>
  <c r="T737" i="58" s="1"/>
  <c r="T195" i="29"/>
  <c r="S198" i="29"/>
  <c r="S24" i="30"/>
  <c r="Z22" i="28"/>
  <c r="Y22" i="30"/>
  <c r="Y54" i="30" s="1"/>
  <c r="X31" i="30"/>
  <c r="X63" i="30" s="1"/>
  <c r="Y31" i="28"/>
  <c r="Y38" i="28"/>
  <c r="Z18" i="28"/>
  <c r="X32" i="30"/>
  <c r="X64" i="30" s="1"/>
  <c r="Y32" i="28"/>
  <c r="V192" i="29"/>
  <c r="T210" i="29"/>
  <c r="AB207" i="29"/>
  <c r="X206" i="29"/>
  <c r="Z208" i="29"/>
  <c r="AB218" i="29"/>
  <c r="AB122" i="26" s="1"/>
  <c r="AB78" i="30"/>
  <c r="Z205" i="29"/>
  <c r="AB193" i="29"/>
  <c r="Z194" i="29"/>
  <c r="AA70" i="4"/>
  <c r="AA66" i="4"/>
  <c r="AA64" i="4" s="1"/>
  <c r="Y45" i="6"/>
  <c r="Y46" i="6" s="1"/>
  <c r="U29" i="30"/>
  <c r="U25" i="31" s="1"/>
  <c r="U62" i="30"/>
  <c r="U61" i="30" s="1"/>
  <c r="S147" i="29"/>
  <c r="T155" i="29" s="1"/>
  <c r="Z33" i="29"/>
  <c r="AA79" i="29" s="1"/>
  <c r="AA20" i="30" s="1"/>
  <c r="V121" i="29"/>
  <c r="Z134" i="29"/>
  <c r="Z61" i="29"/>
  <c r="AA105" i="29" s="1"/>
  <c r="AA34" i="30" s="1"/>
  <c r="AB32" i="29"/>
  <c r="AC78" i="29" s="1"/>
  <c r="T63" i="29"/>
  <c r="U107" i="29" s="1"/>
  <c r="U36" i="30" s="1"/>
  <c r="S191" i="29"/>
  <c r="S115" i="26" s="1"/>
  <c r="T203" i="29"/>
  <c r="T117" i="26" s="1"/>
  <c r="AB136" i="29"/>
  <c r="X135" i="29"/>
  <c r="Y1987" i="5"/>
  <c r="Y1988" i="5" s="1"/>
  <c r="Z123" i="29"/>
  <c r="Z137" i="29"/>
  <c r="Y13" i="7"/>
  <c r="Y25" i="36" s="1"/>
  <c r="AB122" i="29"/>
  <c r="X80" i="7"/>
  <c r="Z66" i="30"/>
  <c r="Z58" i="29"/>
  <c r="AA102" i="29" s="1"/>
  <c r="T68" i="30"/>
  <c r="T17" i="30"/>
  <c r="T23" i="31" s="1"/>
  <c r="T139" i="29"/>
  <c r="AB60" i="29"/>
  <c r="AC104" i="29" s="1"/>
  <c r="Z81" i="29"/>
  <c r="AF13" i="29"/>
  <c r="AE14" i="29"/>
  <c r="AG2" i="31"/>
  <c r="AP288" i="58"/>
  <c r="AS287" i="58"/>
  <c r="W71" i="29"/>
  <c r="W12" i="30" s="1"/>
  <c r="AG2" i="29"/>
  <c r="AF183" i="29"/>
  <c r="AF18" i="29"/>
  <c r="AF21" i="29" s="1"/>
  <c r="AF11" i="29"/>
  <c r="AE12" i="29"/>
  <c r="AN296" i="58"/>
  <c r="S739" i="58"/>
  <c r="AF102" i="26"/>
  <c r="AF67" i="7"/>
  <c r="AG2" i="7"/>
  <c r="AF108" i="7"/>
  <c r="AF176" i="7"/>
  <c r="AF177" i="7"/>
  <c r="AF178" i="7"/>
  <c r="AF184" i="7"/>
  <c r="AF175" i="7"/>
  <c r="AF181" i="7"/>
  <c r="AF180" i="7"/>
  <c r="AF185" i="7"/>
  <c r="AF174" i="7"/>
  <c r="AF182" i="7"/>
  <c r="AF183" i="7"/>
  <c r="AF179" i="7"/>
  <c r="X59" i="29"/>
  <c r="AI290" i="58"/>
  <c r="S127" i="29"/>
  <c r="AH247" i="58"/>
  <c r="AF17" i="29"/>
  <c r="AF90" i="29" s="1"/>
  <c r="AF44" i="29" s="1"/>
  <c r="AE20" i="29"/>
  <c r="V50" i="30"/>
  <c r="AF15" i="29"/>
  <c r="AE16" i="29"/>
  <c r="AF9" i="29"/>
  <c r="AE10" i="29"/>
  <c r="AE19" i="29"/>
  <c r="AE174" i="29" s="1"/>
  <c r="AE175" i="29"/>
  <c r="AE176" i="29"/>
  <c r="AE107" i="26"/>
  <c r="Z52" i="30"/>
  <c r="V31" i="29"/>
  <c r="Y15" i="2"/>
  <c r="Y112" i="2" s="1"/>
  <c r="AC36" i="16"/>
  <c r="AC38" i="16" s="1"/>
  <c r="AA34" i="31"/>
  <c r="AD115" i="7"/>
  <c r="AD31" i="16"/>
  <c r="AE21" i="16"/>
  <c r="AA19" i="2"/>
  <c r="AA116" i="2" s="1"/>
  <c r="AC540" i="5"/>
  <c r="AC1216" i="5"/>
  <c r="AC1680" i="5"/>
  <c r="AC1083" i="5"/>
  <c r="AC1419" i="5"/>
  <c r="AC1284" i="5"/>
  <c r="AC1031" i="5"/>
  <c r="AC1853" i="5"/>
  <c r="AC1891" i="5"/>
  <c r="AC1479" i="5"/>
  <c r="AC1586" i="5"/>
  <c r="AC338" i="5"/>
  <c r="AC1529" i="5"/>
  <c r="AC1364" i="5"/>
  <c r="AC1160" i="5"/>
  <c r="AC1420" i="5"/>
  <c r="AC1521" i="5"/>
  <c r="AC270" i="5"/>
  <c r="AC1764" i="5"/>
  <c r="AC1096" i="5"/>
  <c r="AC1086" i="5"/>
  <c r="AC1087" i="5"/>
  <c r="AC1966" i="5"/>
  <c r="AC1229" i="5"/>
  <c r="AC1103" i="5"/>
  <c r="AC1512" i="5"/>
  <c r="AC454" i="5"/>
  <c r="AC742" i="5"/>
  <c r="AC114" i="5"/>
  <c r="AC898" i="5"/>
  <c r="AC1436" i="5"/>
  <c r="AC813" i="5"/>
  <c r="AC981" i="5"/>
  <c r="AC1119" i="5"/>
  <c r="AC396" i="5"/>
  <c r="AC1920" i="5"/>
  <c r="AC403" i="5"/>
  <c r="AC524" i="5"/>
  <c r="AC745" i="5"/>
  <c r="AC1894" i="5"/>
  <c r="AC905" i="5"/>
  <c r="AC827" i="5"/>
  <c r="AC1392" i="5"/>
  <c r="AC1647" i="5"/>
  <c r="AC943" i="5"/>
  <c r="AC1455" i="5"/>
  <c r="AC979" i="5"/>
  <c r="AC1170" i="5"/>
  <c r="AC384" i="5"/>
  <c r="AC1409" i="5"/>
  <c r="AC1371" i="5"/>
  <c r="AC1815" i="5"/>
  <c r="AC1111" i="5"/>
  <c r="AC1472" i="5"/>
  <c r="AC1882" i="5"/>
  <c r="AC1613" i="5"/>
  <c r="AC616" i="5"/>
  <c r="AC1329" i="5"/>
  <c r="AC1888" i="5"/>
  <c r="AC236" i="5"/>
  <c r="AC1493" i="5"/>
  <c r="AC1026" i="5"/>
  <c r="AC938" i="5"/>
  <c r="AC1344" i="5"/>
  <c r="AC1922" i="5"/>
  <c r="AC1800" i="5"/>
  <c r="AC1389" i="5"/>
  <c r="AC1427" i="5"/>
  <c r="AC1926" i="5"/>
  <c r="AC1306" i="5"/>
  <c r="AC1653" i="5"/>
  <c r="AC1530" i="5"/>
  <c r="AC200" i="5"/>
  <c r="AC1163" i="5"/>
  <c r="AC1089" i="5"/>
  <c r="AC895" i="5"/>
  <c r="AC1589" i="5"/>
  <c r="AC694" i="5"/>
  <c r="AC1719" i="5"/>
  <c r="AC1009" i="5"/>
  <c r="AC617" i="5"/>
  <c r="AC1035" i="5"/>
  <c r="AC1845" i="5"/>
  <c r="AC983" i="5"/>
  <c r="AC1383" i="5"/>
  <c r="AC1939" i="5"/>
  <c r="AC829" i="5"/>
  <c r="AC729" i="5"/>
  <c r="AC714" i="5"/>
  <c r="AC1240" i="5"/>
  <c r="AC1495" i="5"/>
  <c r="AC1652" i="5"/>
  <c r="AC1051" i="5"/>
  <c r="AC491" i="5"/>
  <c r="AC437" i="5"/>
  <c r="AC496" i="5"/>
  <c r="AC1316" i="5"/>
  <c r="AC811" i="5"/>
  <c r="AC1093" i="5"/>
  <c r="AC208" i="5"/>
  <c r="AC1041" i="5"/>
  <c r="AC1474" i="5"/>
  <c r="AC1626" i="5"/>
  <c r="AC1432" i="5"/>
  <c r="AC666" i="5"/>
  <c r="AC1735" i="5"/>
  <c r="AC534" i="5"/>
  <c r="AC320" i="5"/>
  <c r="AC1487" i="5"/>
  <c r="AC380" i="5"/>
  <c r="AC1132" i="5"/>
  <c r="AC1326" i="5"/>
  <c r="AC1189" i="5"/>
  <c r="AC578" i="5"/>
  <c r="AC1499" i="5"/>
  <c r="AC904" i="5"/>
  <c r="AC1292" i="5"/>
  <c r="AC79" i="5"/>
  <c r="AC630" i="5"/>
  <c r="AC1297" i="5"/>
  <c r="AC269" i="5"/>
  <c r="AC1766" i="5"/>
  <c r="AC1246" i="5"/>
  <c r="AC1145" i="5"/>
  <c r="AC1885" i="5"/>
  <c r="AC1001" i="5"/>
  <c r="AC1498" i="5"/>
  <c r="AC168" i="5"/>
  <c r="AC1720" i="5"/>
  <c r="AC619" i="5"/>
  <c r="AC946" i="5"/>
  <c r="AC451" i="5"/>
  <c r="AC370" i="5"/>
  <c r="AC1641" i="5"/>
  <c r="AC266" i="5"/>
  <c r="AC1935" i="5"/>
  <c r="AC490" i="5"/>
  <c r="AC553" i="5"/>
  <c r="AC1558" i="5"/>
  <c r="AC395" i="5"/>
  <c r="AC319" i="5"/>
  <c r="AC1201" i="5"/>
  <c r="AC1191" i="5"/>
  <c r="AC816" i="5"/>
  <c r="AC1295" i="5"/>
  <c r="AC367" i="5"/>
  <c r="AC1718" i="5"/>
  <c r="AC713" i="5"/>
  <c r="AC1200" i="5"/>
  <c r="AC443" i="5"/>
  <c r="AC1730" i="5"/>
  <c r="AC697" i="5"/>
  <c r="AC314" i="5"/>
  <c r="AC1034" i="5"/>
  <c r="AC1515" i="5"/>
  <c r="AC1109" i="5"/>
  <c r="AC1967" i="5"/>
  <c r="AC1260" i="5"/>
  <c r="AC1716" i="5"/>
  <c r="AC1370" i="5"/>
  <c r="AC1546" i="5"/>
  <c r="AC392" i="5"/>
  <c r="AC1897" i="5"/>
  <c r="AC381" i="5"/>
  <c r="AC1053" i="5"/>
  <c r="AC1317" i="5"/>
  <c r="AC239" i="5"/>
  <c r="AC649" i="5"/>
  <c r="AC1803" i="5"/>
  <c r="AC1651" i="5"/>
  <c r="AC635" i="5"/>
  <c r="AC369" i="5"/>
  <c r="AC412" i="5"/>
  <c r="AC1642" i="5"/>
  <c r="AC1211" i="5"/>
  <c r="AC1685" i="5"/>
  <c r="AC992" i="5"/>
  <c r="AC691" i="5"/>
  <c r="AC276" i="5"/>
  <c r="AC1302" i="5"/>
  <c r="AC690" i="5"/>
  <c r="AC1213" i="5"/>
  <c r="AC360" i="5"/>
  <c r="AC1277" i="5"/>
  <c r="AC321" i="5"/>
  <c r="AC1628" i="5"/>
  <c r="AC1811" i="5"/>
  <c r="AC1134" i="5"/>
  <c r="AC1729" i="5"/>
  <c r="AC127" i="5"/>
  <c r="AC1335" i="5"/>
  <c r="AC1762" i="5"/>
  <c r="AC1724" i="5"/>
  <c r="AC377" i="5"/>
  <c r="AC1307" i="5"/>
  <c r="AC1184" i="5"/>
  <c r="AC717" i="5"/>
  <c r="AC984" i="5"/>
  <c r="AC1509" i="5"/>
  <c r="AC1540" i="5"/>
  <c r="AC1587" i="5"/>
  <c r="AC1879" i="5"/>
  <c r="AC753" i="5"/>
  <c r="AC1006" i="5"/>
  <c r="AC1810" i="5"/>
  <c r="AC283" i="5"/>
  <c r="AC346" i="5"/>
  <c r="AC241" i="5"/>
  <c r="AC347" i="5"/>
  <c r="AC1561" i="5"/>
  <c r="AC1923" i="5"/>
  <c r="AC1644" i="5"/>
  <c r="AC1194" i="5"/>
  <c r="AC622" i="5"/>
  <c r="AC1219" i="5"/>
  <c r="AC1494" i="5"/>
  <c r="AC1429" i="5"/>
  <c r="AC1468" i="5"/>
  <c r="AC1011" i="5"/>
  <c r="AC1100" i="5"/>
  <c r="AC118" i="5"/>
  <c r="AC164" i="5"/>
  <c r="AC310" i="5"/>
  <c r="AC277" i="5"/>
  <c r="AC1121" i="5"/>
  <c r="AC1264" i="5"/>
  <c r="AC1250" i="5"/>
  <c r="AC1683" i="5"/>
  <c r="AC611" i="5"/>
  <c r="AC1293" i="5"/>
  <c r="AC1013" i="5"/>
  <c r="AC1579" i="5"/>
  <c r="AC1147" i="5"/>
  <c r="AC1058" i="5"/>
  <c r="AC1504" i="5"/>
  <c r="AC1675" i="5"/>
  <c r="AC935" i="5"/>
  <c r="AC1485" i="5"/>
  <c r="AC204" i="5"/>
  <c r="AC313" i="5"/>
  <c r="AC281" i="5"/>
  <c r="AC273" i="5"/>
  <c r="AC1588" i="5"/>
  <c r="AC433" i="5"/>
  <c r="AC654" i="5"/>
  <c r="AC263" i="5"/>
  <c r="AC1612" i="5"/>
  <c r="AC289" i="5"/>
  <c r="AC1400" i="5"/>
  <c r="AC1478" i="5"/>
  <c r="AC1435" i="5"/>
  <c r="AC505" i="5"/>
  <c r="AC1734" i="5"/>
  <c r="AC418" i="5"/>
  <c r="AC1271" i="5"/>
  <c r="AC1328" i="5"/>
  <c r="AC161" i="5"/>
  <c r="AC613" i="5"/>
  <c r="AC205" i="5"/>
  <c r="AC1159" i="5"/>
  <c r="AC831" i="5"/>
  <c r="AC939" i="5"/>
  <c r="AC31" i="5"/>
  <c r="AC1101" i="5"/>
  <c r="AC633" i="5"/>
  <c r="AC1686" i="5"/>
  <c r="AC1099" i="5"/>
  <c r="AC1573" i="5"/>
  <c r="AC1528" i="5"/>
  <c r="AC863" i="5"/>
  <c r="AC1412" i="5"/>
  <c r="AC544" i="5"/>
  <c r="AC1634" i="5"/>
  <c r="AC1353" i="5"/>
  <c r="AC1122" i="5"/>
  <c r="AC1611" i="5"/>
  <c r="AC1187" i="5"/>
  <c r="AC500" i="5"/>
  <c r="AC1027" i="5"/>
  <c r="AC1016" i="5"/>
  <c r="AC1930" i="5"/>
  <c r="AC1841" i="5"/>
  <c r="AC42" i="5"/>
  <c r="AC311" i="5"/>
  <c r="AC1123" i="5"/>
  <c r="AC1533" i="5"/>
  <c r="AC1172" i="5"/>
  <c r="AC1065" i="5"/>
  <c r="AC1110" i="5"/>
  <c r="AC1142" i="5"/>
  <c r="AC1346" i="5"/>
  <c r="AC1024" i="5"/>
  <c r="AC1181" i="5"/>
  <c r="AC486" i="5"/>
  <c r="AC286" i="5"/>
  <c r="AC511" i="5"/>
  <c r="AC1339" i="5"/>
  <c r="AC1256" i="5"/>
  <c r="AC254" i="5"/>
  <c r="AC1510" i="5"/>
  <c r="AC438" i="5"/>
  <c r="AC72" i="5"/>
  <c r="AC288" i="5"/>
  <c r="AC426" i="5"/>
  <c r="AC1927" i="5"/>
  <c r="AC1208" i="5"/>
  <c r="AC1265" i="5"/>
  <c r="AC1039" i="5"/>
  <c r="AC1554" i="5"/>
  <c r="AC1349" i="5"/>
  <c r="AC1849" i="5"/>
  <c r="AC864" i="5"/>
  <c r="AC1570" i="5"/>
  <c r="AC894" i="5"/>
  <c r="AC1804" i="5"/>
  <c r="AC244" i="5"/>
  <c r="AC1395" i="5"/>
  <c r="AC1639" i="5"/>
  <c r="AC695" i="5"/>
  <c r="AC552" i="5"/>
  <c r="AC1120" i="5"/>
  <c r="AC1333" i="5"/>
  <c r="AC1471" i="5"/>
  <c r="AC704" i="5"/>
  <c r="AC1433" i="5"/>
  <c r="AC756" i="5"/>
  <c r="AC651" i="5"/>
  <c r="AC1318" i="5"/>
  <c r="AC660" i="5"/>
  <c r="AC1773" i="5"/>
  <c r="AC158" i="5"/>
  <c r="AC1057" i="5"/>
  <c r="AC1563" i="5"/>
  <c r="AC1682" i="5"/>
  <c r="AC33" i="5"/>
  <c r="AC1158" i="5"/>
  <c r="AC1461" i="5"/>
  <c r="AC1161" i="5"/>
  <c r="AC1763" i="5"/>
  <c r="AC1798" i="5"/>
  <c r="AC1490" i="5"/>
  <c r="AC249" i="5"/>
  <c r="AC692" i="5"/>
  <c r="AC977" i="5"/>
  <c r="AC739" i="5"/>
  <c r="AC1367" i="5"/>
  <c r="AC1550" i="5"/>
  <c r="AC1308" i="5"/>
  <c r="AC1467" i="5"/>
  <c r="AC989" i="5"/>
  <c r="AC771" i="5"/>
  <c r="AC1797" i="5"/>
  <c r="AC1925" i="5"/>
  <c r="AC572" i="5"/>
  <c r="AC1564" i="5"/>
  <c r="AC1760" i="5"/>
  <c r="AC1309" i="5"/>
  <c r="AC1040" i="5"/>
  <c r="AC1940" i="5"/>
  <c r="AC1809" i="5"/>
  <c r="AC936" i="5"/>
  <c r="AC388" i="5"/>
  <c r="AC1351" i="5"/>
  <c r="AC1153" i="5"/>
  <c r="AC1235" i="5"/>
  <c r="AC1084" i="5"/>
  <c r="AC316" i="5"/>
  <c r="AC1226" i="5"/>
  <c r="AC702" i="5"/>
  <c r="AC658" i="5"/>
  <c r="AC1799" i="5"/>
  <c r="AC1176" i="5"/>
  <c r="AC1049" i="5"/>
  <c r="AC1767" i="5"/>
  <c r="AC899" i="5"/>
  <c r="AC405" i="5"/>
  <c r="AC1273" i="5"/>
  <c r="AC78" i="5"/>
  <c r="AC125" i="5"/>
  <c r="AC1934" i="5"/>
  <c r="AC693" i="5"/>
  <c r="AC853" i="5"/>
  <c r="AC1150" i="5"/>
  <c r="AC1726" i="5"/>
  <c r="AC830" i="5"/>
  <c r="AC1440" i="5"/>
  <c r="AC1081" i="5"/>
  <c r="AC998" i="5"/>
  <c r="AC295" i="5"/>
  <c r="AC1205" i="5"/>
  <c r="AC1844" i="5"/>
  <c r="AC865" i="5"/>
  <c r="AC606" i="5"/>
  <c r="AC1852" i="5"/>
  <c r="AC1320" i="5"/>
  <c r="AC155" i="5"/>
  <c r="AC995" i="5"/>
  <c r="AC119" i="5"/>
  <c r="AC1896" i="5"/>
  <c r="AC1222" i="5"/>
  <c r="AC379" i="5"/>
  <c r="AC1311" i="5"/>
  <c r="AC318" i="5"/>
  <c r="AC1584" i="5"/>
  <c r="AC537" i="5"/>
  <c r="AC1482" i="5"/>
  <c r="AC532" i="5"/>
  <c r="AC1215" i="5"/>
  <c r="AC255" i="5"/>
  <c r="AC1238" i="5"/>
  <c r="AC1768" i="5"/>
  <c r="AC1130" i="5"/>
  <c r="AC1118" i="5"/>
  <c r="AC1451" i="5"/>
  <c r="AC497" i="5"/>
  <c r="AC526" i="5"/>
  <c r="AC858" i="5"/>
  <c r="AC1267" i="5"/>
  <c r="AC507" i="5"/>
  <c r="AC732" i="5"/>
  <c r="AC366" i="5"/>
  <c r="AC1437" i="5"/>
  <c r="AC1632" i="5"/>
  <c r="AC1394" i="5"/>
  <c r="AC1480" i="5"/>
  <c r="AC1407" i="5"/>
  <c r="AC1850" i="5"/>
  <c r="AC940" i="5"/>
  <c r="AC1068" i="5"/>
  <c r="AC339" i="5"/>
  <c r="AC402" i="5"/>
  <c r="AC1338" i="5"/>
  <c r="AC941" i="5"/>
  <c r="AC1759" i="5"/>
  <c r="AC1774" i="5"/>
  <c r="AC120" i="5"/>
  <c r="AC1079" i="5"/>
  <c r="AC1470" i="5"/>
  <c r="AC620" i="5"/>
  <c r="AC503" i="5"/>
  <c r="AC162" i="5"/>
  <c r="AC1045" i="5"/>
  <c r="AC81" i="5"/>
  <c r="AC250" i="5"/>
  <c r="AC1224" i="5"/>
  <c r="AC815" i="5"/>
  <c r="AC706" i="5"/>
  <c r="AC508" i="5"/>
  <c r="AC1253" i="5"/>
  <c r="AC1210" i="5"/>
  <c r="AC322" i="5"/>
  <c r="AC1236" i="5"/>
  <c r="AC1388" i="5"/>
  <c r="AC159" i="5"/>
  <c r="AC1678" i="5"/>
  <c r="AC326" i="5"/>
  <c r="AC307" i="5"/>
  <c r="AC577" i="5"/>
  <c r="AC383" i="5"/>
  <c r="AC1069" i="5"/>
  <c r="AC1481" i="5"/>
  <c r="AC1551" i="5"/>
  <c r="AC1446" i="5"/>
  <c r="AC1232" i="5"/>
  <c r="AC1547" i="5"/>
  <c r="AC80" i="5"/>
  <c r="AC297" i="5"/>
  <c r="AC625" i="5"/>
  <c r="AC612" i="5"/>
  <c r="AC493" i="5"/>
  <c r="AC1434" i="5"/>
  <c r="AC751" i="5"/>
  <c r="AC688" i="5"/>
  <c r="AC82" i="5"/>
  <c r="AC1599" i="5"/>
  <c r="AC1574" i="5"/>
  <c r="AC1038" i="5"/>
  <c r="AC246" i="5"/>
  <c r="AC828" i="5"/>
  <c r="AC1890" i="5"/>
  <c r="AC997" i="5"/>
  <c r="AC859" i="5"/>
  <c r="AC113" i="5"/>
  <c r="AC1204" i="5"/>
  <c r="AC901" i="5"/>
  <c r="AC350" i="5"/>
  <c r="AC779" i="5"/>
  <c r="AC1460" i="5"/>
  <c r="AC1169" i="5"/>
  <c r="AC1212" i="5"/>
  <c r="AC332" i="5"/>
  <c r="AC413" i="5"/>
  <c r="AC862" i="5"/>
  <c r="AC1334" i="5"/>
  <c r="AC1605" i="5"/>
  <c r="AC1094" i="5"/>
  <c r="AC1898" i="5"/>
  <c r="AC44" i="5"/>
  <c r="AC700" i="5"/>
  <c r="AC1650" i="5"/>
  <c r="AC1018" i="5"/>
  <c r="AC902" i="5"/>
  <c r="AC1418" i="5"/>
  <c r="AC1275" i="5"/>
  <c r="AC1552" i="5"/>
  <c r="AC1397" i="5"/>
  <c r="AC1452" i="5"/>
  <c r="AC634" i="5"/>
  <c r="AC1889" i="5"/>
  <c r="AC441" i="5"/>
  <c r="AC610" i="5"/>
  <c r="AC1299" i="5"/>
  <c r="AC1054" i="5"/>
  <c r="AC306" i="5"/>
  <c r="AC1643" i="5"/>
  <c r="AC1028" i="5"/>
  <c r="AC1146" i="5"/>
  <c r="AC1251" i="5"/>
  <c r="AC1272" i="5"/>
  <c r="AC1962" i="5"/>
  <c r="AC1042" i="5"/>
  <c r="AC1851" i="5"/>
  <c r="AC1323" i="5"/>
  <c r="AC1050" i="5"/>
  <c r="AC323" i="5"/>
  <c r="AC1899" i="5"/>
  <c r="AC1030" i="5"/>
  <c r="AC1537" i="5"/>
  <c r="AC1263" i="5"/>
  <c r="AC284" i="5"/>
  <c r="AC1106" i="5"/>
  <c r="AC1393" i="5"/>
  <c r="AC156" i="5"/>
  <c r="AC167" i="5"/>
  <c r="AC1010" i="5"/>
  <c r="AC1310" i="5"/>
  <c r="AC357" i="5"/>
  <c r="AC1180" i="5"/>
  <c r="AC1463" i="5"/>
  <c r="AC934" i="5"/>
  <c r="AC737" i="5"/>
  <c r="AC420" i="5"/>
  <c r="AC1151" i="5"/>
  <c r="AC1003" i="5"/>
  <c r="AC342" i="5"/>
  <c r="AC1365" i="5"/>
  <c r="AC356" i="5"/>
  <c r="AC705" i="5"/>
  <c r="AC576" i="5"/>
  <c r="AC1814" i="5"/>
  <c r="AC291" i="5"/>
  <c r="AC389" i="5"/>
  <c r="AC1677" i="5"/>
  <c r="AC423" i="5"/>
  <c r="AC1636" i="5"/>
  <c r="AC1294" i="5"/>
  <c r="AC1373" i="5"/>
  <c r="AC365" i="5"/>
  <c r="AC948" i="5"/>
  <c r="AC993" i="5"/>
  <c r="AC1283" i="5"/>
  <c r="AC782" i="5"/>
  <c r="AC1492" i="5"/>
  <c r="AC1622" i="5"/>
  <c r="AC32" i="5"/>
  <c r="AC1838" i="5"/>
  <c r="AC1190" i="5"/>
  <c r="AC1322" i="5"/>
  <c r="AC536" i="5"/>
  <c r="AC1964" i="5"/>
  <c r="AC711" i="5"/>
  <c r="AC819" i="5"/>
  <c r="AC1843" i="5"/>
  <c r="AC1268" i="5"/>
  <c r="AC1733" i="5"/>
  <c r="AC1583" i="5"/>
  <c r="AC1538" i="5"/>
  <c r="AC820" i="5"/>
  <c r="AC75" i="5"/>
  <c r="AC1281" i="5"/>
  <c r="AC1426" i="5"/>
  <c r="AC1571" i="5"/>
  <c r="AC1390" i="5"/>
  <c r="AC1880" i="5"/>
  <c r="AC1569" i="5"/>
  <c r="AC115" i="5"/>
  <c r="AC896" i="5"/>
  <c r="AC856" i="5"/>
  <c r="AC421" i="5"/>
  <c r="AC1633" i="5"/>
  <c r="AC1973" i="5"/>
  <c r="AC1324" i="5"/>
  <c r="AC445" i="5"/>
  <c r="AC1473" i="5"/>
  <c r="AC840" i="5"/>
  <c r="AC715" i="5"/>
  <c r="AC1974" i="5"/>
  <c r="AC1352" i="5"/>
  <c r="AC671" i="5"/>
  <c r="AC1462" i="5"/>
  <c r="AC199" i="5"/>
  <c r="AC1005" i="5"/>
  <c r="AC1074" i="5"/>
  <c r="AC1174" i="5"/>
  <c r="AC834" i="5"/>
  <c r="AC416" i="5"/>
  <c r="AC1500" i="5"/>
  <c r="AC1976" i="5"/>
  <c r="AC1812" i="5"/>
  <c r="AC1350" i="5"/>
  <c r="AC344" i="5"/>
  <c r="AC1359" i="5"/>
  <c r="AC731" i="5"/>
  <c r="AC512" i="5"/>
  <c r="AC1199" i="5"/>
  <c r="AC1066" i="5"/>
  <c r="AC944" i="5"/>
  <c r="AC1883" i="5"/>
  <c r="AC1047" i="5"/>
  <c r="AC1624" i="5"/>
  <c r="AC1261" i="5"/>
  <c r="AC1230" i="5"/>
  <c r="AC1207" i="5"/>
  <c r="AC1243" i="5"/>
  <c r="AC1506" i="5"/>
  <c r="AC40" i="5"/>
  <c r="AC1937" i="5"/>
  <c r="AC734" i="5"/>
  <c r="AC1497" i="5"/>
  <c r="AC404" i="5"/>
  <c r="AC1576" i="5"/>
  <c r="AC431" i="5"/>
  <c r="AC1556" i="5"/>
  <c r="AC1593" i="5"/>
  <c r="AC1037" i="5"/>
  <c r="AC1262" i="5"/>
  <c r="AC567" i="5"/>
  <c r="AC1585" i="5"/>
  <c r="AC343" i="5"/>
  <c r="AC1385" i="5"/>
  <c r="AC657" i="5"/>
  <c r="AC1539" i="5"/>
  <c r="AC689" i="5"/>
  <c r="AC707" i="5"/>
  <c r="AC1125" i="5"/>
  <c r="AC1404" i="5"/>
  <c r="AC1881" i="5"/>
  <c r="AC1931" i="5"/>
  <c r="AC1254" i="5"/>
  <c r="AC538" i="5"/>
  <c r="AC483" i="5"/>
  <c r="AC122" i="5"/>
  <c r="AC1186" i="5"/>
  <c r="AC1290" i="5"/>
  <c r="AC450" i="5"/>
  <c r="AC335" i="5"/>
  <c r="AC1182" i="5"/>
  <c r="AC1178" i="5"/>
  <c r="AC1220" i="5"/>
  <c r="AC1327" i="5"/>
  <c r="AC626" i="5"/>
  <c r="AC1606" i="5"/>
  <c r="AC248" i="5"/>
  <c r="AC1012" i="5"/>
  <c r="AC485" i="5"/>
  <c r="AC1368" i="5"/>
  <c r="AC698" i="5"/>
  <c r="AC268" i="5"/>
  <c r="AC1567" i="5"/>
  <c r="AC453" i="5"/>
  <c r="AC1408" i="5"/>
  <c r="AC165" i="5"/>
  <c r="AC252" i="5"/>
  <c r="AC280" i="5"/>
  <c r="AC1842" i="5"/>
  <c r="AC207" i="5"/>
  <c r="AC406" i="5"/>
  <c r="AC1631" i="5"/>
  <c r="AC1141" i="5"/>
  <c r="AC1374" i="5"/>
  <c r="AC1692" i="5"/>
  <c r="AC1177" i="5"/>
  <c r="AC1929" i="5"/>
  <c r="AC1727" i="5"/>
  <c r="AC243" i="5"/>
  <c r="AC265" i="5"/>
  <c r="AC1413" i="5"/>
  <c r="AC201" i="5"/>
  <c r="AC755" i="5"/>
  <c r="AC631" i="5"/>
  <c r="AC1358" i="5"/>
  <c r="AC1183" i="5"/>
  <c r="AC976" i="5"/>
  <c r="AC1406" i="5"/>
  <c r="AC1456" i="5"/>
  <c r="AC866" i="5"/>
  <c r="AC1072" i="5"/>
  <c r="AC1543" i="5"/>
  <c r="AC547" i="5"/>
  <c r="AC1021" i="5"/>
  <c r="AC733" i="5"/>
  <c r="AC1061" i="5"/>
  <c r="AC1173" i="5"/>
  <c r="AC738" i="5"/>
  <c r="AC1075" i="5"/>
  <c r="AC1421" i="5"/>
  <c r="AC1486" i="5"/>
  <c r="AC1164" i="5"/>
  <c r="AC1105" i="5"/>
  <c r="AC836" i="5"/>
  <c r="AC1242" i="5"/>
  <c r="AC1303" i="5"/>
  <c r="AC1466" i="5"/>
  <c r="AC1688" i="5"/>
  <c r="AC1356" i="5"/>
  <c r="AC83" i="5"/>
  <c r="AC551" i="5"/>
  <c r="AC852" i="5"/>
  <c r="AC1501" i="5"/>
  <c r="AC1453" i="5"/>
  <c r="AC1887" i="5"/>
  <c r="AC1416" i="5"/>
  <c r="AC1139" i="5"/>
  <c r="AC1029" i="5"/>
  <c r="AC1104" i="5"/>
  <c r="AC542" i="5"/>
  <c r="AC741" i="5"/>
  <c r="AC1332" i="5"/>
  <c r="AC1629" i="5"/>
  <c r="AC655" i="5"/>
  <c r="AC837" i="5"/>
  <c r="AC203" i="5"/>
  <c r="AC309" i="5"/>
  <c r="AC835" i="5"/>
  <c r="AC774" i="5"/>
  <c r="AC1496" i="5"/>
  <c r="AC345" i="5"/>
  <c r="AC696" i="5"/>
  <c r="AC1514" i="5"/>
  <c r="AC398" i="5"/>
  <c r="AC378" i="5"/>
  <c r="AC548" i="5"/>
  <c r="AC1555" i="5"/>
  <c r="AC615" i="5"/>
  <c r="AC648" i="5"/>
  <c r="AC386" i="5"/>
  <c r="AC854" i="5"/>
  <c r="AC1963" i="5"/>
  <c r="AC541" i="5"/>
  <c r="AC45" i="5"/>
  <c r="AC1725" i="5"/>
  <c r="AC1258" i="5"/>
  <c r="AC1542" i="5"/>
  <c r="AC1091" i="5"/>
  <c r="AC495" i="5"/>
  <c r="AC35" i="5"/>
  <c r="AC358" i="5"/>
  <c r="AC609" i="5"/>
  <c r="AC1590" i="5"/>
  <c r="AC376" i="5"/>
  <c r="AC427" i="5"/>
  <c r="AC449" i="5"/>
  <c r="AC712" i="5"/>
  <c r="AC501" i="5"/>
  <c r="AC237" i="5"/>
  <c r="AC1857" i="5"/>
  <c r="AC1048" i="5"/>
  <c r="AC1549" i="5"/>
  <c r="AC1464" i="5"/>
  <c r="AC824" i="5"/>
  <c r="AC1422" i="5"/>
  <c r="AC1348" i="5"/>
  <c r="AC1534" i="5"/>
  <c r="AC1806" i="5"/>
  <c r="AC527" i="5"/>
  <c r="AC1438" i="5"/>
  <c r="AC818" i="5"/>
  <c r="AC900" i="5"/>
  <c r="AC1270" i="5"/>
  <c r="AC855" i="5"/>
  <c r="AC1488" i="5"/>
  <c r="AC1076" i="5"/>
  <c r="AC573" i="5"/>
  <c r="AC1168" i="5"/>
  <c r="AC1425" i="5"/>
  <c r="AC1513" i="5"/>
  <c r="AC1508" i="5"/>
  <c r="AC1156" i="5"/>
  <c r="AC942" i="5"/>
  <c r="AC1022" i="5"/>
  <c r="AC566" i="5"/>
  <c r="AC504" i="5"/>
  <c r="AC334" i="5"/>
  <c r="AC1610" i="5"/>
  <c r="AC1847" i="5"/>
  <c r="AC340" i="5"/>
  <c r="AC1808" i="5"/>
  <c r="AC329" i="5"/>
  <c r="AC1004" i="5"/>
  <c r="AC293" i="5"/>
  <c r="AC1137" i="5"/>
  <c r="AC1840" i="5"/>
  <c r="AC117" i="5"/>
  <c r="AC750" i="5"/>
  <c r="AC1355" i="5"/>
  <c r="AC1517" i="5"/>
  <c r="AC986" i="5"/>
  <c r="AC262" i="5"/>
  <c r="AC1266" i="5"/>
  <c r="AC1108" i="5"/>
  <c r="AC903" i="5"/>
  <c r="AC74" i="5"/>
  <c r="AC1971" i="5"/>
  <c r="AC535" i="5"/>
  <c r="AC331" i="5"/>
  <c r="AC1577" i="5"/>
  <c r="AC1765" i="5"/>
  <c r="AC814" i="5"/>
  <c r="AC607" i="5"/>
  <c r="AC1171" i="5"/>
  <c r="AC1519" i="5"/>
  <c r="AC353" i="5"/>
  <c r="AC632" i="5"/>
  <c r="AC784" i="5"/>
  <c r="AC1195" i="5"/>
  <c r="AC1802" i="5"/>
  <c r="AC1077" i="5"/>
  <c r="AC1131" i="5"/>
  <c r="AC1448" i="5"/>
  <c r="AC446" i="5"/>
  <c r="AC1289" i="5"/>
  <c r="AC1342" i="5"/>
  <c r="AC408" i="5"/>
  <c r="AC1618" i="5"/>
  <c r="AC758" i="5"/>
  <c r="AC749" i="5"/>
  <c r="AC1002" i="5"/>
  <c r="AC1475" i="5"/>
  <c r="AC907" i="5"/>
  <c r="AC1757" i="5"/>
  <c r="AC1175" i="5"/>
  <c r="AC1269" i="5"/>
  <c r="AC1933" i="5"/>
  <c r="AC1376" i="5"/>
  <c r="AC361" i="5"/>
  <c r="AC1143" i="5"/>
  <c r="AC1559" i="5"/>
  <c r="AC1023" i="5"/>
  <c r="AC1247" i="5"/>
  <c r="AC1007" i="5"/>
  <c r="AC373" i="5"/>
  <c r="AC407" i="5"/>
  <c r="AC1893" i="5"/>
  <c r="AC659" i="5"/>
  <c r="AC1225" i="5"/>
  <c r="AC397" i="5"/>
  <c r="AC1020" i="5"/>
  <c r="AC245" i="5"/>
  <c r="AC1518" i="5"/>
  <c r="AC290" i="5"/>
  <c r="AC202" i="5"/>
  <c r="AC650" i="5"/>
  <c r="AC652" i="5"/>
  <c r="AC1113" i="5"/>
  <c r="AC1557" i="5"/>
  <c r="AC1545" i="5"/>
  <c r="AC414" i="5"/>
  <c r="AC1619" i="5"/>
  <c r="AC1591" i="5"/>
  <c r="AC1801" i="5"/>
  <c r="AC452" i="5"/>
  <c r="AC425" i="5"/>
  <c r="AC305" i="5"/>
  <c r="AC1775" i="5"/>
  <c r="AC1033" i="5"/>
  <c r="AC667" i="5"/>
  <c r="AC1372" i="5"/>
  <c r="AC627" i="5"/>
  <c r="AC1166" i="5"/>
  <c r="AC1017" i="5"/>
  <c r="AC1640" i="5"/>
  <c r="AC833" i="5"/>
  <c r="AC394" i="5"/>
  <c r="AC240" i="5"/>
  <c r="AC1044" i="5"/>
  <c r="AC1291" i="5"/>
  <c r="AC1961" i="5"/>
  <c r="AC1858" i="5"/>
  <c r="AC442" i="5"/>
  <c r="AC777" i="5"/>
  <c r="AC1354" i="5"/>
  <c r="AC937" i="5"/>
  <c r="AC1095" i="5"/>
  <c r="AC1286" i="5"/>
  <c r="AC614" i="5"/>
  <c r="AC945" i="5"/>
  <c r="AC1375" i="5"/>
  <c r="AC1616" i="5"/>
  <c r="AC1541" i="5"/>
  <c r="AC608" i="5"/>
  <c r="AC821" i="5"/>
  <c r="AC1449" i="5"/>
  <c r="AC1728" i="5"/>
  <c r="AC754" i="5"/>
  <c r="AC432" i="5"/>
  <c r="AC195" i="5"/>
  <c r="AC1380" i="5"/>
  <c r="AC1102" i="5"/>
  <c r="AC770" i="5"/>
  <c r="AC287" i="5"/>
  <c r="AC1770" i="5"/>
  <c r="AC530" i="5"/>
  <c r="AC1209" i="5"/>
  <c r="AC487" i="5"/>
  <c r="AC1043" i="5"/>
  <c r="AC298" i="5"/>
  <c r="AC1693" i="5"/>
  <c r="AC1056" i="5"/>
  <c r="AC1536" i="5"/>
  <c r="AC448" i="5"/>
  <c r="AC238" i="5"/>
  <c r="AC982" i="5"/>
  <c r="AC85" i="5"/>
  <c r="AC123" i="5"/>
  <c r="AC1679" i="5"/>
  <c r="AC1516" i="5"/>
  <c r="AC1604" i="5"/>
  <c r="AC978" i="5"/>
  <c r="AC1428" i="5"/>
  <c r="AC1969" i="5"/>
  <c r="AC543" i="5"/>
  <c r="AC1112" i="5"/>
  <c r="AC975" i="5"/>
  <c r="AC1523" i="5"/>
  <c r="AC1620" i="5"/>
  <c r="AC1391" i="5"/>
  <c r="AC337" i="5"/>
  <c r="AC351" i="5"/>
  <c r="AC1148" i="5"/>
  <c r="AC740" i="5"/>
  <c r="AC1116" i="5"/>
  <c r="AC37" i="5"/>
  <c r="AC1117" i="5"/>
  <c r="AC1603" i="5"/>
  <c r="AC315" i="5"/>
  <c r="AC570" i="5"/>
  <c r="AC439" i="5"/>
  <c r="AC84" i="5"/>
  <c r="AC1968" i="5"/>
  <c r="AC1138" i="5"/>
  <c r="AC1144" i="5"/>
  <c r="AC1972" i="5"/>
  <c r="AC274" i="5"/>
  <c r="AC247" i="5"/>
  <c r="AC1382" i="5"/>
  <c r="AC1331" i="5"/>
  <c r="AC980" i="5"/>
  <c r="AC1192" i="5"/>
  <c r="AC1188" i="5"/>
  <c r="AC1447" i="5"/>
  <c r="AC364" i="5"/>
  <c r="AC327" i="5"/>
  <c r="AC73" i="5"/>
  <c r="AC1621" i="5"/>
  <c r="AC1527" i="5"/>
  <c r="AC736" i="5"/>
  <c r="AC550" i="5"/>
  <c r="AC393" i="5"/>
  <c r="AC709" i="5"/>
  <c r="AC1067" i="5"/>
  <c r="AC1522" i="5"/>
  <c r="AC1694" i="5"/>
  <c r="AC1565" i="5"/>
  <c r="AC1637" i="5"/>
  <c r="AC1206" i="5"/>
  <c r="AC1285" i="5"/>
  <c r="AC1614" i="5"/>
  <c r="AC1805" i="5"/>
  <c r="AC116" i="5"/>
  <c r="AC665" i="5"/>
  <c r="AC1288" i="5"/>
  <c r="AC385" i="5"/>
  <c r="AC1259" i="5"/>
  <c r="AC1970" i="5"/>
  <c r="AC1489" i="5"/>
  <c r="AC1645" i="5"/>
  <c r="AC670" i="5"/>
  <c r="AC1015" i="5"/>
  <c r="AC424" i="5"/>
  <c r="AC1410" i="5"/>
  <c r="AC447" i="5"/>
  <c r="AC549" i="5"/>
  <c r="AC352" i="5"/>
  <c r="AC1193" i="5"/>
  <c r="AC1578" i="5"/>
  <c r="AC668" i="5"/>
  <c r="AC1817" i="5"/>
  <c r="AD2" i="5"/>
  <c r="AC1531" i="5"/>
  <c r="AC1149" i="5"/>
  <c r="AC1384" i="5"/>
  <c r="AC1884" i="5"/>
  <c r="AC839" i="5"/>
  <c r="AC196" i="5"/>
  <c r="AC1369" i="5"/>
  <c r="AC494" i="5"/>
  <c r="AC312" i="5"/>
  <c r="AC716" i="5"/>
  <c r="AC371" i="5"/>
  <c r="AC1477" i="5"/>
  <c r="AC1402" i="5"/>
  <c r="AC1276" i="5"/>
  <c r="AC1377" i="5"/>
  <c r="AC1846" i="5"/>
  <c r="AC1691" i="5"/>
  <c r="AC817" i="5"/>
  <c r="AC1491" i="5"/>
  <c r="AC1454" i="5"/>
  <c r="AC1816" i="5"/>
  <c r="AC1060" i="5"/>
  <c r="AC1162" i="5"/>
  <c r="AC429" i="5"/>
  <c r="AC39" i="5"/>
  <c r="AC154" i="5"/>
  <c r="AC1483" i="5"/>
  <c r="AC623" i="5"/>
  <c r="AC301" i="5"/>
  <c r="AC1315" i="5"/>
  <c r="AC1025" i="5"/>
  <c r="AC372" i="5"/>
  <c r="AC1415" i="5"/>
  <c r="AC1535" i="5"/>
  <c r="AC1298" i="5"/>
  <c r="AC409" i="5"/>
  <c r="AC528" i="5"/>
  <c r="AC1202" i="5"/>
  <c r="AC1223" i="5"/>
  <c r="AC1337" i="5"/>
  <c r="AC947" i="5"/>
  <c r="AC1646" i="5"/>
  <c r="AC1627" i="5"/>
  <c r="AC701" i="5"/>
  <c r="AC1458" i="5"/>
  <c r="AC282" i="5"/>
  <c r="AC209" i="5"/>
  <c r="AC1357" i="5"/>
  <c r="AC400" i="5"/>
  <c r="AC778" i="5"/>
  <c r="AC663" i="5"/>
  <c r="AC1231" i="5"/>
  <c r="AC1965" i="5"/>
  <c r="AC1080" i="5"/>
  <c r="AC308" i="5"/>
  <c r="AC1932" i="5"/>
  <c r="AC1548" i="5"/>
  <c r="AC348" i="5"/>
  <c r="AC1444" i="5"/>
  <c r="AC1417" i="5"/>
  <c r="AC1598" i="5"/>
  <c r="AC1582" i="5"/>
  <c r="AC752" i="5"/>
  <c r="AC1615" i="5"/>
  <c r="AC1507" i="5"/>
  <c r="AC260" i="5"/>
  <c r="AC317" i="5"/>
  <c r="AC1092" i="5"/>
  <c r="AC1325" i="5"/>
  <c r="AC776" i="5"/>
  <c r="AC303" i="5"/>
  <c r="AC629" i="5"/>
  <c r="AC735" i="5"/>
  <c r="AC294" i="5"/>
  <c r="AC1128" i="5"/>
  <c r="AC368" i="5"/>
  <c r="AC1287" i="5"/>
  <c r="AC1687" i="5"/>
  <c r="AC34" i="5"/>
  <c r="AC1676" i="5"/>
  <c r="AC1623" i="5"/>
  <c r="AC299" i="5"/>
  <c r="AC1396" i="5"/>
  <c r="AC1674" i="5"/>
  <c r="AC996" i="5"/>
  <c r="AC1000" i="5"/>
  <c r="AC812" i="5"/>
  <c r="AC1635" i="5"/>
  <c r="AC533" i="5"/>
  <c r="AC1019" i="5"/>
  <c r="AC1597" i="5"/>
  <c r="AC77" i="5"/>
  <c r="AC861" i="5"/>
  <c r="AC1684" i="5"/>
  <c r="AC435" i="5"/>
  <c r="AC430" i="5"/>
  <c r="AC126" i="5"/>
  <c r="AC325" i="5"/>
  <c r="AC1280" i="5"/>
  <c r="AC545" i="5"/>
  <c r="AC579" i="5"/>
  <c r="AC746" i="5"/>
  <c r="AC1244" i="5"/>
  <c r="AC783" i="5"/>
  <c r="AC1218" i="5"/>
  <c r="AC1581" i="5"/>
  <c r="AC1526" i="5"/>
  <c r="AC434" i="5"/>
  <c r="AC1756" i="5"/>
  <c r="AC1601" i="5"/>
  <c r="AC1115" i="5"/>
  <c r="AC1052" i="5"/>
  <c r="AC747" i="5"/>
  <c r="AC422" i="5"/>
  <c r="AC324" i="5"/>
  <c r="AC1399" i="5"/>
  <c r="AC775" i="5"/>
  <c r="AC1886" i="5"/>
  <c r="AC1387" i="5"/>
  <c r="AC410" i="5"/>
  <c r="AC1560" i="5"/>
  <c r="AC1459" i="5"/>
  <c r="AC1758" i="5"/>
  <c r="AC1059" i="5"/>
  <c r="AC355" i="5"/>
  <c r="AC1721" i="5"/>
  <c r="AC499" i="5"/>
  <c r="AC1107" i="5"/>
  <c r="AC669" i="5"/>
  <c r="AC664" i="5"/>
  <c r="AC1252" i="5"/>
  <c r="AC38" i="5"/>
  <c r="AC1197" i="5"/>
  <c r="AC1098" i="5"/>
  <c r="AC1133" i="5"/>
  <c r="AC166" i="5"/>
  <c r="AC1314" i="5"/>
  <c r="AC1600" i="5"/>
  <c r="AC1445" i="5"/>
  <c r="AC1249" i="5"/>
  <c r="AC1430" i="5"/>
  <c r="AC1082" i="5"/>
  <c r="AC242" i="5"/>
  <c r="AC1347" i="5"/>
  <c r="AC1313" i="5"/>
  <c r="AC272" i="5"/>
  <c r="AC1088" i="5"/>
  <c r="AC428" i="5"/>
  <c r="AC1617" i="5"/>
  <c r="AC36" i="5"/>
  <c r="AC391" i="5"/>
  <c r="AC1126" i="5"/>
  <c r="AC832" i="5"/>
  <c r="AC1304" i="5"/>
  <c r="AC565" i="5"/>
  <c r="AC197" i="5"/>
  <c r="AC1609" i="5"/>
  <c r="AC988" i="5"/>
  <c r="AC860" i="5"/>
  <c r="AC624" i="5"/>
  <c r="AC375" i="5"/>
  <c r="AC743" i="5"/>
  <c r="AC1245" i="5"/>
  <c r="AC531" i="5"/>
  <c r="AC1078" i="5"/>
  <c r="AC417" i="5"/>
  <c r="AC1681" i="5"/>
  <c r="AC1305" i="5"/>
  <c r="AC987" i="5"/>
  <c r="AC1362" i="5"/>
  <c r="AC1424" i="5"/>
  <c r="AC1924" i="5"/>
  <c r="AC399" i="5"/>
  <c r="AC661" i="5"/>
  <c r="AC1572" i="5"/>
  <c r="AC1689" i="5"/>
  <c r="AC1062" i="5"/>
  <c r="AC546" i="5"/>
  <c r="AC198" i="5"/>
  <c r="AC1154" i="5"/>
  <c r="AC1064" i="5"/>
  <c r="AC1553" i="5"/>
  <c r="AC1544" i="5"/>
  <c r="AC1300" i="5"/>
  <c r="AC1140" i="5"/>
  <c r="AC455" i="5"/>
  <c r="AC1343" i="5"/>
  <c r="AC124" i="5"/>
  <c r="AC1511" i="5"/>
  <c r="AC1248" i="5"/>
  <c r="AC1596" i="5"/>
  <c r="AC1575" i="5"/>
  <c r="AC1625" i="5"/>
  <c r="AC1403" i="5"/>
  <c r="AC823" i="5"/>
  <c r="AC1386" i="5"/>
  <c r="AC1330" i="5"/>
  <c r="AC253" i="5"/>
  <c r="AC1405" i="5"/>
  <c r="AC1378" i="5"/>
  <c r="AC780" i="5"/>
  <c r="AC1198" i="5"/>
  <c r="AC1312" i="5"/>
  <c r="AC1136" i="5"/>
  <c r="AC1090" i="5"/>
  <c r="AC838" i="5"/>
  <c r="AC390" i="5"/>
  <c r="AC1848" i="5"/>
  <c r="AC647" i="5"/>
  <c r="AC1127" i="5"/>
  <c r="AC1771" i="5"/>
  <c r="AC296" i="5"/>
  <c r="AC1381" i="5"/>
  <c r="AC1341" i="5"/>
  <c r="AC1608" i="5"/>
  <c r="AC1476" i="5"/>
  <c r="AC1532" i="5"/>
  <c r="AC1321" i="5"/>
  <c r="AC1214" i="5"/>
  <c r="AC1502" i="5"/>
  <c r="AC1071" i="5"/>
  <c r="AC484" i="5"/>
  <c r="AC382" i="5"/>
  <c r="AC163" i="5"/>
  <c r="AC279" i="5"/>
  <c r="AC1379" i="5"/>
  <c r="AC781" i="5"/>
  <c r="AC1179" i="5"/>
  <c r="AC489" i="5"/>
  <c r="AC330" i="5"/>
  <c r="AC1592" i="5"/>
  <c r="AC1274" i="5"/>
  <c r="AC1340" i="5"/>
  <c r="AC1361" i="5"/>
  <c r="AC1715" i="5"/>
  <c r="AC628" i="5"/>
  <c r="AC256" i="5"/>
  <c r="AC822" i="5"/>
  <c r="AC1431" i="5"/>
  <c r="AC271" i="5"/>
  <c r="AC264" i="5"/>
  <c r="AC1469" i="5"/>
  <c r="AC492" i="5"/>
  <c r="AC1414" i="5"/>
  <c r="AC1562" i="5"/>
  <c r="AC1227" i="5"/>
  <c r="AC525" i="5"/>
  <c r="AC157" i="5"/>
  <c r="AC267" i="5"/>
  <c r="AC568" i="5"/>
  <c r="AC529" i="5"/>
  <c r="AC354" i="5"/>
  <c r="AC1014" i="5"/>
  <c r="AC300" i="5"/>
  <c r="AC488" i="5"/>
  <c r="AC1441" i="5"/>
  <c r="AC1465" i="5"/>
  <c r="AC1234" i="5"/>
  <c r="AC86" i="5"/>
  <c r="AC748" i="5"/>
  <c r="AC1301" i="5"/>
  <c r="AC1411" i="5"/>
  <c r="AC1241" i="5"/>
  <c r="AC1975" i="5"/>
  <c r="AC906" i="5"/>
  <c r="AC1097" i="5"/>
  <c r="AC857" i="5"/>
  <c r="AC653" i="5"/>
  <c r="AC710" i="5"/>
  <c r="AC1856" i="5"/>
  <c r="AC1124" i="5"/>
  <c r="AC362" i="5"/>
  <c r="AC1008" i="5"/>
  <c r="AC444" i="5"/>
  <c r="AC656" i="5"/>
  <c r="AC1129" i="5"/>
  <c r="AC1423" i="5"/>
  <c r="AC1855" i="5"/>
  <c r="AC1568" i="5"/>
  <c r="AC1255" i="5"/>
  <c r="AC1135" i="5"/>
  <c r="AC76" i="5"/>
  <c r="AC41" i="5"/>
  <c r="AC278" i="5"/>
  <c r="AC1769" i="5"/>
  <c r="AC328" i="5"/>
  <c r="AC1398" i="5"/>
  <c r="AC506" i="5"/>
  <c r="AC1722" i="5"/>
  <c r="AC259" i="5"/>
  <c r="AC730" i="5"/>
  <c r="AC1366" i="5"/>
  <c r="AC699" i="5"/>
  <c r="AC510" i="5"/>
  <c r="AC304" i="5"/>
  <c r="AC1036" i="5"/>
  <c r="AC569" i="5"/>
  <c r="AC1457" i="5"/>
  <c r="AC1776" i="5"/>
  <c r="AC257" i="5"/>
  <c r="AC1921" i="5"/>
  <c r="AC509" i="5"/>
  <c r="AC757" i="5"/>
  <c r="AC1296" i="5"/>
  <c r="AC349" i="5"/>
  <c r="AC994" i="5"/>
  <c r="AC1239" i="5"/>
  <c r="AC1257" i="5"/>
  <c r="AC1085" i="5"/>
  <c r="AC1524" i="5"/>
  <c r="AC1928" i="5"/>
  <c r="AC1203" i="5"/>
  <c r="AC1165" i="5"/>
  <c r="AC1450" i="5"/>
  <c r="AC1892" i="5"/>
  <c r="AC502" i="5"/>
  <c r="AC1345" i="5"/>
  <c r="AC1063" i="5"/>
  <c r="AC336" i="5"/>
  <c r="AC285" i="5"/>
  <c r="AC571" i="5"/>
  <c r="AC1152" i="5"/>
  <c r="AC1938" i="5"/>
  <c r="AC1221" i="5"/>
  <c r="AC708" i="5"/>
  <c r="AC341" i="5"/>
  <c r="AC121" i="5"/>
  <c r="AC1233" i="5"/>
  <c r="AC387" i="5"/>
  <c r="AC43" i="5"/>
  <c r="AC1723" i="5"/>
  <c r="AC1336" i="5"/>
  <c r="AC258" i="5"/>
  <c r="AC1595" i="5"/>
  <c r="AC401" i="5"/>
  <c r="AC825" i="5"/>
  <c r="AC419" i="5"/>
  <c r="AC985" i="5"/>
  <c r="AC1279" i="5"/>
  <c r="AC1055" i="5"/>
  <c r="AC261" i="5"/>
  <c r="AC1580" i="5"/>
  <c r="AC1070" i="5"/>
  <c r="AC618" i="5"/>
  <c r="AC1217" i="5"/>
  <c r="AC440" i="5"/>
  <c r="AC999" i="5"/>
  <c r="AC1046" i="5"/>
  <c r="AC1594" i="5"/>
  <c r="AC411" i="5"/>
  <c r="AC574" i="5"/>
  <c r="AC1503" i="5"/>
  <c r="AC275" i="5"/>
  <c r="AC1505" i="5"/>
  <c r="AC1157" i="5"/>
  <c r="AC206" i="5"/>
  <c r="AC1439" i="5"/>
  <c r="AC1761" i="5"/>
  <c r="AC1630" i="5"/>
  <c r="AC772" i="5"/>
  <c r="AC1363" i="5"/>
  <c r="AC893" i="5"/>
  <c r="AC1520" i="5"/>
  <c r="AC1185" i="5"/>
  <c r="AC302" i="5"/>
  <c r="AC436" i="5"/>
  <c r="AC1167" i="5"/>
  <c r="AC575" i="5"/>
  <c r="AC363" i="5"/>
  <c r="AC1839" i="5"/>
  <c r="AC1732" i="5"/>
  <c r="AC160" i="5"/>
  <c r="AC1717" i="5"/>
  <c r="AC1807" i="5"/>
  <c r="AC359" i="5"/>
  <c r="AC773" i="5"/>
  <c r="AC1282" i="5"/>
  <c r="AC1638" i="5"/>
  <c r="AC1228" i="5"/>
  <c r="AC1602" i="5"/>
  <c r="AC897" i="5"/>
  <c r="AB251" i="5"/>
  <c r="AB374" i="5"/>
  <c r="AA990" i="5"/>
  <c r="AB1073" i="5"/>
  <c r="AB1114" i="5"/>
  <c r="AB1525" i="5"/>
  <c r="AB1319" i="5"/>
  <c r="AB1155" i="5"/>
  <c r="AB415" i="5"/>
  <c r="AB1401" i="5"/>
  <c r="AB1196" i="5"/>
  <c r="AA1442" i="5"/>
  <c r="AB1278" i="5"/>
  <c r="AB991" i="5"/>
  <c r="AB1360" i="5"/>
  <c r="AB1032" i="5"/>
  <c r="AB1566" i="5"/>
  <c r="AB292" i="5"/>
  <c r="AB1484" i="5"/>
  <c r="AB1607" i="5"/>
  <c r="AB333" i="5"/>
  <c r="AB1237" i="5"/>
  <c r="AB1443" i="5"/>
  <c r="AA25" i="2"/>
  <c r="AA122" i="2" s="1"/>
  <c r="AB47" i="52"/>
  <c r="AC43" i="28"/>
  <c r="AC44" i="28"/>
  <c r="AH35" i="16"/>
  <c r="AI6" i="16"/>
  <c r="AH15" i="9"/>
  <c r="AH7" i="16"/>
  <c r="AB40" i="52"/>
  <c r="AE16" i="9"/>
  <c r="AF37" i="16"/>
  <c r="AD5" i="58"/>
  <c r="AD5" i="52"/>
  <c r="AD37" i="2"/>
  <c r="AD134" i="2" s="1"/>
  <c r="AD20" i="12"/>
  <c r="AD6" i="30"/>
  <c r="AD6" i="29"/>
  <c r="AD5" i="50"/>
  <c r="AD6" i="28"/>
  <c r="AD5" i="31"/>
  <c r="AD5" i="4"/>
  <c r="AD5" i="32"/>
  <c r="AB48" i="52"/>
  <c r="AB42" i="52"/>
  <c r="Z45" i="6"/>
  <c r="AA69" i="4"/>
  <c r="AA60" i="4"/>
  <c r="AK10" i="16"/>
  <c r="AK5" i="12"/>
  <c r="AK6" i="12" s="1"/>
  <c r="AC6" i="31"/>
  <c r="AB7" i="4"/>
  <c r="AB65" i="4" s="1"/>
  <c r="AB28" i="2"/>
  <c r="AB125" i="2" s="1"/>
  <c r="AB13" i="32"/>
  <c r="AB56" i="32" s="1"/>
  <c r="AC173" i="29"/>
  <c r="AC21" i="50" s="1"/>
  <c r="AC28" i="32"/>
  <c r="AC29" i="32"/>
  <c r="AC26" i="32"/>
  <c r="AC30" i="32"/>
  <c r="AC6" i="32"/>
  <c r="AC36" i="32"/>
  <c r="AC66" i="32" s="1"/>
  <c r="AB19" i="4"/>
  <c r="AB45" i="52"/>
  <c r="AE5" i="28"/>
  <c r="AE4" i="4"/>
  <c r="AE5" i="29"/>
  <c r="AE17" i="16"/>
  <c r="AE5" i="30"/>
  <c r="O9" i="12"/>
  <c r="N21" i="12"/>
  <c r="AC19" i="52"/>
  <c r="AC21" i="52"/>
  <c r="AC27" i="52"/>
  <c r="AC33" i="52"/>
  <c r="AC22" i="52"/>
  <c r="AC32" i="52"/>
  <c r="AC36" i="52"/>
  <c r="AC16" i="52"/>
  <c r="AC14" i="52"/>
  <c r="AC13" i="52"/>
  <c r="AC6" i="52"/>
  <c r="AC15" i="52"/>
  <c r="AC8" i="52"/>
  <c r="AC30" i="52"/>
  <c r="AC34" i="52"/>
  <c r="AC28" i="52"/>
  <c r="AC29" i="52"/>
  <c r="AC35" i="52"/>
  <c r="AC26" i="52"/>
  <c r="AC31" i="52"/>
  <c r="AC6" i="50"/>
  <c r="AC14" i="50"/>
  <c r="Z45" i="16"/>
  <c r="Z8" i="2"/>
  <c r="Z189" i="2"/>
  <c r="Z186" i="2" s="1"/>
  <c r="AB41" i="52"/>
  <c r="AB39" i="52"/>
  <c r="AF16" i="16"/>
  <c r="AG2" i="16"/>
  <c r="AC6" i="58"/>
  <c r="AA21" i="28"/>
  <c r="Z28" i="28"/>
  <c r="Z40" i="28"/>
  <c r="AB14" i="28"/>
  <c r="AA13" i="28"/>
  <c r="AA12" i="28"/>
  <c r="AA15" i="28"/>
  <c r="AB16" i="28"/>
  <c r="AA65" i="30"/>
  <c r="AB33" i="28"/>
  <c r="AB33" i="30" s="1"/>
  <c r="AA36" i="28"/>
  <c r="AC20" i="28"/>
  <c r="AB27" i="28"/>
  <c r="AA25" i="28"/>
  <c r="AB19" i="28"/>
  <c r="AB19" i="30" s="1"/>
  <c r="AA51" i="30"/>
  <c r="AA37" i="28"/>
  <c r="AB39" i="28"/>
  <c r="AA26" i="28"/>
  <c r="AB34" i="28"/>
  <c r="AA24" i="28"/>
  <c r="AA30" i="28"/>
  <c r="AG2" i="4" l="1"/>
  <c r="AD21" i="4"/>
  <c r="AD26" i="4"/>
  <c r="AD25" i="4"/>
  <c r="AD27" i="4"/>
  <c r="AD32" i="4"/>
  <c r="AD31" i="4"/>
  <c r="AD23" i="4"/>
  <c r="AD30" i="4"/>
  <c r="AD22" i="4"/>
  <c r="AD29" i="4"/>
  <c r="AD20" i="4"/>
  <c r="AD24" i="4"/>
  <c r="AD28" i="4"/>
  <c r="AC27" i="32"/>
  <c r="AC63" i="32" s="1"/>
  <c r="AD44" i="32"/>
  <c r="AD31" i="32"/>
  <c r="X48" i="29"/>
  <c r="AC63" i="52"/>
  <c r="AC62" i="52"/>
  <c r="AC53" i="52"/>
  <c r="AD55" i="52"/>
  <c r="AD54" i="52"/>
  <c r="AB64" i="52"/>
  <c r="AB61" i="52" s="1"/>
  <c r="Y49" i="29"/>
  <c r="Y48" i="29" s="1"/>
  <c r="AF9" i="16"/>
  <c r="AF49" i="6"/>
  <c r="AH98" i="29"/>
  <c r="AH52" i="29" s="1"/>
  <c r="T43" i="29"/>
  <c r="U89" i="29" s="1"/>
  <c r="U88" i="29" s="1"/>
  <c r="AH97" i="29"/>
  <c r="AH51" i="29" s="1"/>
  <c r="Z83" i="29"/>
  <c r="Z37" i="29" s="1"/>
  <c r="AD96" i="29"/>
  <c r="AD50" i="29" s="1"/>
  <c r="AF93" i="29"/>
  <c r="AF47" i="29" s="1"/>
  <c r="AF91" i="29"/>
  <c r="AF45" i="29" s="1"/>
  <c r="AF92" i="29"/>
  <c r="AF46" i="29" s="1"/>
  <c r="AH99" i="29"/>
  <c r="AH53" i="29" s="1"/>
  <c r="U727" i="58"/>
  <c r="U739" i="58" s="1"/>
  <c r="AD40" i="2"/>
  <c r="AD38" i="32"/>
  <c r="AD68" i="32" s="1"/>
  <c r="AD30" i="2" s="1"/>
  <c r="AD127" i="2" s="1"/>
  <c r="V100" i="29"/>
  <c r="V24" i="32" s="1"/>
  <c r="V727" i="58" s="1"/>
  <c r="V739" i="58" s="1"/>
  <c r="V204" i="29"/>
  <c r="N137" i="2"/>
  <c r="V133" i="29"/>
  <c r="V132" i="29" s="1"/>
  <c r="V57" i="29"/>
  <c r="W101" i="29" s="1"/>
  <c r="W30" i="30" s="1"/>
  <c r="U56" i="29"/>
  <c r="T30" i="29"/>
  <c r="AR247" i="58"/>
  <c r="AP247" i="58"/>
  <c r="AO247" i="58"/>
  <c r="AJ247" i="58"/>
  <c r="AQ247" i="58"/>
  <c r="AG247" i="58"/>
  <c r="AL247" i="58"/>
  <c r="AI247" i="58"/>
  <c r="AK247" i="58"/>
  <c r="AM247" i="58"/>
  <c r="AN247" i="58"/>
  <c r="U132" i="29"/>
  <c r="AG27" i="16"/>
  <c r="AA74" i="4"/>
  <c r="AD69" i="32"/>
  <c r="AD31" i="2" s="1"/>
  <c r="AD128" i="2" s="1"/>
  <c r="T198" i="29"/>
  <c r="T24" i="30"/>
  <c r="T56" i="30" s="1"/>
  <c r="AA18" i="28"/>
  <c r="Y31" i="30"/>
  <c r="Y63" i="30" s="1"/>
  <c r="Z31" i="28"/>
  <c r="Z32" i="28"/>
  <c r="Z38" i="28"/>
  <c r="Z22" i="30"/>
  <c r="Z54" i="30" s="1"/>
  <c r="AA22" i="28"/>
  <c r="W186" i="29"/>
  <c r="AA205" i="29"/>
  <c r="U195" i="29"/>
  <c r="AA194" i="29"/>
  <c r="AC218" i="29"/>
  <c r="AC122" i="26" s="1"/>
  <c r="AC78" i="30"/>
  <c r="AC34" i="31" s="1"/>
  <c r="Z196" i="29"/>
  <c r="U210" i="29"/>
  <c r="AA208" i="29"/>
  <c r="AC207" i="29"/>
  <c r="AC193" i="29"/>
  <c r="AB70" i="4"/>
  <c r="AB66" i="4"/>
  <c r="AB64" i="4" s="1"/>
  <c r="V29" i="30"/>
  <c r="V25" i="31" s="1"/>
  <c r="V62" i="30"/>
  <c r="V61" i="30" s="1"/>
  <c r="S56" i="30"/>
  <c r="AC32" i="29"/>
  <c r="AD78" i="29" s="1"/>
  <c r="T147" i="29"/>
  <c r="AA134" i="29"/>
  <c r="U34" i="29"/>
  <c r="U30" i="29" s="1"/>
  <c r="W115" i="29"/>
  <c r="U203" i="29"/>
  <c r="U117" i="26" s="1"/>
  <c r="AC136" i="29"/>
  <c r="Y80" i="7"/>
  <c r="AC122" i="29"/>
  <c r="AA137" i="29"/>
  <c r="AA66" i="30"/>
  <c r="Z35" i="29"/>
  <c r="AA81" i="29" s="1"/>
  <c r="Z125" i="29"/>
  <c r="U124" i="29"/>
  <c r="U120" i="29" s="1"/>
  <c r="U68" i="30"/>
  <c r="AA61" i="29"/>
  <c r="AB105" i="29" s="1"/>
  <c r="AB34" i="30" s="1"/>
  <c r="U63" i="29"/>
  <c r="U53" i="30"/>
  <c r="U49" i="30" s="1"/>
  <c r="U76" i="29"/>
  <c r="U22" i="32" s="1"/>
  <c r="U139" i="29"/>
  <c r="AC60" i="29"/>
  <c r="AG9" i="29"/>
  <c r="AF10" i="29"/>
  <c r="AA58" i="29"/>
  <c r="AG15" i="29"/>
  <c r="AF16" i="29"/>
  <c r="AJ291" i="58"/>
  <c r="AG183" i="29"/>
  <c r="AG18" i="29"/>
  <c r="AG21" i="29" s="1"/>
  <c r="AH2" i="29"/>
  <c r="AH2" i="31"/>
  <c r="AG102" i="26"/>
  <c r="AG108" i="7"/>
  <c r="AG67" i="7"/>
  <c r="AH2" i="7"/>
  <c r="AG183" i="7"/>
  <c r="AG176" i="7"/>
  <c r="AG180" i="7"/>
  <c r="AG175" i="7"/>
  <c r="AG177" i="7"/>
  <c r="AG179" i="7"/>
  <c r="AG184" i="7"/>
  <c r="AG182" i="7"/>
  <c r="AG181" i="7"/>
  <c r="AG178" i="7"/>
  <c r="AG185" i="7"/>
  <c r="AF175" i="29"/>
  <c r="AF176" i="29"/>
  <c r="AF19" i="29"/>
  <c r="AF174" i="29" s="1"/>
  <c r="AA52" i="30"/>
  <c r="Y103" i="29"/>
  <c r="Y32" i="30" s="1"/>
  <c r="AO297" i="58"/>
  <c r="AG11" i="29"/>
  <c r="AF12" i="29"/>
  <c r="W44" i="30"/>
  <c r="AQ289" i="58"/>
  <c r="AS288" i="58"/>
  <c r="AG13" i="29"/>
  <c r="AF14" i="29"/>
  <c r="W77" i="29"/>
  <c r="W18" i="30" s="1"/>
  <c r="AA33" i="29"/>
  <c r="AG17" i="29"/>
  <c r="AG90" i="29" s="1"/>
  <c r="AG44" i="29" s="1"/>
  <c r="AF20" i="29"/>
  <c r="AI248" i="58"/>
  <c r="T127" i="29"/>
  <c r="S178" i="29"/>
  <c r="AF107" i="26"/>
  <c r="AA123" i="29"/>
  <c r="W25" i="29"/>
  <c r="AD36" i="16"/>
  <c r="AD38" i="16" s="1"/>
  <c r="AE31" i="16"/>
  <c r="AE115" i="7"/>
  <c r="AF21" i="16"/>
  <c r="AB34" i="31"/>
  <c r="AC1525" i="5"/>
  <c r="AC1032" i="5"/>
  <c r="AC333" i="5"/>
  <c r="AC415" i="5"/>
  <c r="AC1073" i="5"/>
  <c r="AC1484" i="5"/>
  <c r="AB1442" i="5"/>
  <c r="AC1278" i="5"/>
  <c r="AD897" i="5"/>
  <c r="AD1205" i="5"/>
  <c r="AD824" i="5"/>
  <c r="AD159" i="5"/>
  <c r="AD123" i="5"/>
  <c r="AD1503" i="5"/>
  <c r="AD1210" i="5"/>
  <c r="AD1567" i="5"/>
  <c r="AD1885" i="5"/>
  <c r="AD894" i="5"/>
  <c r="AD1086" i="5"/>
  <c r="AD569" i="5"/>
  <c r="AD1252" i="5"/>
  <c r="AD1045" i="5"/>
  <c r="AD1387" i="5"/>
  <c r="AD1717" i="5"/>
  <c r="AD552" i="5"/>
  <c r="AD1894" i="5"/>
  <c r="AD1100" i="5"/>
  <c r="AD1186" i="5"/>
  <c r="AD629" i="5"/>
  <c r="AD1618" i="5"/>
  <c r="AD1127" i="5"/>
  <c r="AD1297" i="5"/>
  <c r="AD1557" i="5"/>
  <c r="AD339" i="5"/>
  <c r="AD330" i="5"/>
  <c r="AD1734" i="5"/>
  <c r="AD1344" i="5"/>
  <c r="AD1551" i="5"/>
  <c r="AD1893" i="5"/>
  <c r="AD1063" i="5"/>
  <c r="AD1335" i="5"/>
  <c r="AD1926" i="5"/>
  <c r="AD1594" i="5"/>
  <c r="AD1841" i="5"/>
  <c r="AD1766" i="5"/>
  <c r="AD750" i="5"/>
  <c r="AD579" i="5"/>
  <c r="AD319" i="5"/>
  <c r="AD554" i="5"/>
  <c r="AD1053" i="5"/>
  <c r="AD1939" i="5"/>
  <c r="AD566" i="5"/>
  <c r="AD1763" i="5"/>
  <c r="AD488" i="5"/>
  <c r="AD367" i="5"/>
  <c r="AD757" i="5"/>
  <c r="AD1450" i="5"/>
  <c r="AD1681" i="5"/>
  <c r="AD1483" i="5"/>
  <c r="AD895" i="5"/>
  <c r="AD1318" i="5"/>
  <c r="AD1626" i="5"/>
  <c r="AD568" i="5"/>
  <c r="AD1213" i="5"/>
  <c r="AD692" i="5"/>
  <c r="AD208" i="5"/>
  <c r="AD672" i="5"/>
  <c r="AD1526" i="5"/>
  <c r="AD693" i="5"/>
  <c r="AD1454" i="5"/>
  <c r="AD1170" i="5"/>
  <c r="AD1352" i="5"/>
  <c r="AD1376" i="5"/>
  <c r="AD700" i="5"/>
  <c r="AD1418" i="5"/>
  <c r="AD1653" i="5"/>
  <c r="AD1728" i="5"/>
  <c r="AD441" i="5"/>
  <c r="AD312" i="5"/>
  <c r="AD380" i="5"/>
  <c r="AD1377" i="5"/>
  <c r="AD239" i="5"/>
  <c r="AD1419" i="5"/>
  <c r="AD1534" i="5"/>
  <c r="AD1164" i="5"/>
  <c r="AD1459" i="5"/>
  <c r="AD257" i="5"/>
  <c r="AD84" i="5"/>
  <c r="AD1083" i="5"/>
  <c r="AD1496" i="5"/>
  <c r="AD1296" i="5"/>
  <c r="AD1333" i="5"/>
  <c r="AD1040" i="5"/>
  <c r="AD1600" i="5"/>
  <c r="AD1589" i="5"/>
  <c r="AD1587" i="5"/>
  <c r="AD327" i="5"/>
  <c r="AD1177" i="5"/>
  <c r="AD1540" i="5"/>
  <c r="AD1009" i="5"/>
  <c r="AD504" i="5"/>
  <c r="AD981" i="5"/>
  <c r="AD1569" i="5"/>
  <c r="AD617" i="5"/>
  <c r="AD1412" i="5"/>
  <c r="AD619" i="5"/>
  <c r="AD1933" i="5"/>
  <c r="AD1011" i="5"/>
  <c r="AD398" i="5"/>
  <c r="AD1171" i="5"/>
  <c r="AD209" i="5"/>
  <c r="AD532" i="5"/>
  <c r="AD263" i="5"/>
  <c r="AD1617" i="5"/>
  <c r="AD1461" i="5"/>
  <c r="AD1529" i="5"/>
  <c r="AD122" i="5"/>
  <c r="AD733" i="5"/>
  <c r="AD1844" i="5"/>
  <c r="AD834" i="5"/>
  <c r="AD1041" i="5"/>
  <c r="AD983" i="5"/>
  <c r="AD508" i="5"/>
  <c r="AD819" i="5"/>
  <c r="AD1285" i="5"/>
  <c r="AD77" i="5"/>
  <c r="AD305" i="5"/>
  <c r="AD696" i="5"/>
  <c r="AD37" i="5"/>
  <c r="AD1010" i="5"/>
  <c r="AD862" i="5"/>
  <c r="AD433" i="5"/>
  <c r="AD1166" i="5"/>
  <c r="AD749" i="5"/>
  <c r="AD1633" i="5"/>
  <c r="AD1938" i="5"/>
  <c r="AD1295" i="5"/>
  <c r="AD1733" i="5"/>
  <c r="AD451" i="5"/>
  <c r="AD125" i="5"/>
  <c r="AD1577" i="5"/>
  <c r="AD543" i="5"/>
  <c r="AD509" i="5"/>
  <c r="AD1290" i="5"/>
  <c r="AD975" i="5"/>
  <c r="AD1268" i="5"/>
  <c r="AD1727" i="5"/>
  <c r="AD1148" i="5"/>
  <c r="AD1964" i="5"/>
  <c r="AD1478" i="5"/>
  <c r="AD838" i="5"/>
  <c r="AD1896" i="5"/>
  <c r="AD1146" i="5"/>
  <c r="AD1426" i="5"/>
  <c r="AD1517" i="5"/>
  <c r="AD1389" i="5"/>
  <c r="AD1839" i="5"/>
  <c r="AD1200" i="5"/>
  <c r="AD830" i="5"/>
  <c r="AD1925" i="5"/>
  <c r="AD1840" i="5"/>
  <c r="AD349" i="5"/>
  <c r="AD1695" i="5"/>
  <c r="AD316" i="5"/>
  <c r="AD1390" i="5"/>
  <c r="AD1475" i="5"/>
  <c r="AD1759" i="5"/>
  <c r="AD1103" i="5"/>
  <c r="AD1050" i="5"/>
  <c r="AD988" i="5"/>
  <c r="AD551" i="5"/>
  <c r="AD404" i="5"/>
  <c r="AD1104" i="5"/>
  <c r="AD780" i="5"/>
  <c r="AD1614" i="5"/>
  <c r="AD1225" i="5"/>
  <c r="AD759" i="5"/>
  <c r="AD705" i="5"/>
  <c r="AD328" i="5"/>
  <c r="AD1081" i="5"/>
  <c r="AD1723" i="5"/>
  <c r="AD260" i="5"/>
  <c r="AD758" i="5"/>
  <c r="AD1121" i="5"/>
  <c r="AD1447" i="5"/>
  <c r="AD447" i="5"/>
  <c r="AD689" i="5"/>
  <c r="AD1047" i="5"/>
  <c r="AD1183" i="5"/>
  <c r="AD527" i="5"/>
  <c r="AD945" i="5"/>
  <c r="AD1929" i="5"/>
  <c r="AD1098" i="5"/>
  <c r="AD1488" i="5"/>
  <c r="AD1850" i="5"/>
  <c r="AD1492" i="5"/>
  <c r="AD354" i="5"/>
  <c r="AD119" i="5"/>
  <c r="AD695" i="5"/>
  <c r="AD1481" i="5"/>
  <c r="AD1476" i="5"/>
  <c r="AD363" i="5"/>
  <c r="AD1211" i="5"/>
  <c r="AD1052" i="5"/>
  <c r="AD607" i="5"/>
  <c r="AD1757" i="5"/>
  <c r="AD1586" i="5"/>
  <c r="AD998" i="5"/>
  <c r="AD205" i="5"/>
  <c r="AD1228" i="5"/>
  <c r="AD1033" i="5"/>
  <c r="AD570" i="5"/>
  <c r="AD310" i="5"/>
  <c r="AD1434" i="5"/>
  <c r="AD512" i="5"/>
  <c r="AD648" i="5"/>
  <c r="AD1074" i="5"/>
  <c r="AD1142" i="5"/>
  <c r="AD1280" i="5"/>
  <c r="AD36" i="5"/>
  <c r="AD1560" i="5"/>
  <c r="AD671" i="5"/>
  <c r="AD1221" i="5"/>
  <c r="AD1898" i="5"/>
  <c r="AD567" i="5"/>
  <c r="AD1056" i="5"/>
  <c r="AD1559" i="5"/>
  <c r="AD1493" i="5"/>
  <c r="AD1596" i="5"/>
  <c r="AD1140" i="5"/>
  <c r="AD1325" i="5"/>
  <c r="AD622" i="5"/>
  <c r="AD624" i="5"/>
  <c r="AD1293" i="5"/>
  <c r="AD1158" i="5"/>
  <c r="AD340" i="5"/>
  <c r="AD1192" i="5"/>
  <c r="AD1799" i="5"/>
  <c r="AD1236" i="5"/>
  <c r="AD1202" i="5"/>
  <c r="AD337" i="5"/>
  <c r="AD1510" i="5"/>
  <c r="AD770" i="5"/>
  <c r="AD1498" i="5"/>
  <c r="AD1023" i="5"/>
  <c r="AD1636" i="5"/>
  <c r="AD376" i="5"/>
  <c r="AD72" i="5"/>
  <c r="AD704" i="5"/>
  <c r="AD626" i="5"/>
  <c r="AD649" i="5"/>
  <c r="AD1310" i="5"/>
  <c r="AD1006" i="5"/>
  <c r="AD1514" i="5"/>
  <c r="AD812" i="5"/>
  <c r="AD1078" i="5"/>
  <c r="AD409" i="5"/>
  <c r="AD1060" i="5"/>
  <c r="AD855" i="5"/>
  <c r="AD1444" i="5"/>
  <c r="AD859" i="5"/>
  <c r="AD397" i="5"/>
  <c r="AD344" i="5"/>
  <c r="AD421" i="5"/>
  <c r="AD44" i="5"/>
  <c r="AD1160" i="5"/>
  <c r="AD549" i="5"/>
  <c r="AD513" i="5"/>
  <c r="AD1890" i="5"/>
  <c r="AD1008" i="5"/>
  <c r="AD259" i="5"/>
  <c r="AD1123" i="5"/>
  <c r="AD1101" i="5"/>
  <c r="AD1016" i="5"/>
  <c r="AD422" i="5"/>
  <c r="AD1512" i="5"/>
  <c r="AD1545" i="5"/>
  <c r="AD1025" i="5"/>
  <c r="AD320" i="5"/>
  <c r="AD366" i="5"/>
  <c r="AD1385" i="5"/>
  <c r="AD1159" i="5"/>
  <c r="AD1969" i="5"/>
  <c r="AD1637" i="5"/>
  <c r="AD528" i="5"/>
  <c r="AD1168" i="5"/>
  <c r="AD414" i="5"/>
  <c r="AD400" i="5"/>
  <c r="AD1642" i="5"/>
  <c r="AD1266" i="5"/>
  <c r="AD1367" i="5"/>
  <c r="AD1109" i="5"/>
  <c r="AD1349" i="5"/>
  <c r="AD1516" i="5"/>
  <c r="AD1282" i="5"/>
  <c r="AD1271" i="5"/>
  <c r="AD1622" i="5"/>
  <c r="AD978" i="5"/>
  <c r="AD1580" i="5"/>
  <c r="AD357" i="5"/>
  <c r="AD1316" i="5"/>
  <c r="AD503" i="5"/>
  <c r="AD1178" i="5"/>
  <c r="AD1647" i="5"/>
  <c r="AD444" i="5"/>
  <c r="AD1085" i="5"/>
  <c r="AD1465" i="5"/>
  <c r="AD1417" i="5"/>
  <c r="AD1144" i="5"/>
  <c r="AD261" i="5"/>
  <c r="AD1421" i="5"/>
  <c r="AD353" i="5"/>
  <c r="AD1886" i="5"/>
  <c r="AD1973" i="5"/>
  <c r="AD1002" i="5"/>
  <c r="AD499" i="5"/>
  <c r="AD735" i="5"/>
  <c r="AD1630" i="5"/>
  <c r="AD1631" i="5"/>
  <c r="AD420" i="5"/>
  <c r="AD1612" i="5"/>
  <c r="AD526" i="5"/>
  <c r="AD1437" i="5"/>
  <c r="AD33" i="5"/>
  <c r="AD1507" i="5"/>
  <c r="AD1976" i="5"/>
  <c r="AD574" i="5"/>
  <c r="AD1201" i="5"/>
  <c r="AD1880" i="5"/>
  <c r="AD341" i="5"/>
  <c r="AD1591" i="5"/>
  <c r="AD1251" i="5"/>
  <c r="AD248" i="5"/>
  <c r="AD406" i="5"/>
  <c r="AD271" i="5"/>
  <c r="AD402" i="5"/>
  <c r="AD1327" i="5"/>
  <c r="AD1858" i="5"/>
  <c r="AD1889" i="5"/>
  <c r="AD578" i="5"/>
  <c r="AD297" i="5"/>
  <c r="AD1384" i="5"/>
  <c r="AD507" i="5"/>
  <c r="AD632" i="5"/>
  <c r="AD1248" i="5"/>
  <c r="AD490" i="5"/>
  <c r="AD1068" i="5"/>
  <c r="AD535" i="5"/>
  <c r="AD284" i="5"/>
  <c r="AD1024" i="5"/>
  <c r="AD384" i="5"/>
  <c r="AD423" i="5"/>
  <c r="AD485" i="5"/>
  <c r="AD1639" i="5"/>
  <c r="AD1884" i="5"/>
  <c r="AD1640" i="5"/>
  <c r="AD1439" i="5"/>
  <c r="AD163" i="5"/>
  <c r="AD455" i="5"/>
  <c r="AD1509" i="5"/>
  <c r="AD1331" i="5"/>
  <c r="AD1029" i="5"/>
  <c r="AD288" i="5"/>
  <c r="AD385" i="5"/>
  <c r="AD86" i="5"/>
  <c r="AD1311" i="5"/>
  <c r="AD666" i="5"/>
  <c r="AD31" i="5"/>
  <c r="AD1924" i="5"/>
  <c r="AD1770" i="5"/>
  <c r="AD1619" i="5"/>
  <c r="AD1400" i="5"/>
  <c r="AD1533" i="5"/>
  <c r="AD664" i="5"/>
  <c r="AD1133" i="5"/>
  <c r="AD1651" i="5"/>
  <c r="AD1579" i="5"/>
  <c r="AD1209" i="5"/>
  <c r="AD1769" i="5"/>
  <c r="AD907" i="5"/>
  <c r="AD296" i="5"/>
  <c r="AD1038" i="5"/>
  <c r="AD835" i="5"/>
  <c r="AD1597" i="5"/>
  <c r="AD1198" i="5"/>
  <c r="AD494" i="5"/>
  <c r="AD1686" i="5"/>
  <c r="AD652" i="5"/>
  <c r="AD748" i="5"/>
  <c r="AD609" i="5"/>
  <c r="AD896" i="5"/>
  <c r="AD1474" i="5"/>
  <c r="AD1261" i="5"/>
  <c r="AD1120" i="5"/>
  <c r="AD1937" i="5"/>
  <c r="AD432" i="5"/>
  <c r="AD343" i="5"/>
  <c r="AD1428" i="5"/>
  <c r="AD817" i="5"/>
  <c r="AD1975" i="5"/>
  <c r="AD669" i="5"/>
  <c r="AD427" i="5"/>
  <c r="AD1039" i="5"/>
  <c r="AD1800" i="5"/>
  <c r="AD395" i="5"/>
  <c r="AD1232" i="5"/>
  <c r="AD372" i="5"/>
  <c r="AD1773" i="5"/>
  <c r="AD900" i="5"/>
  <c r="AD1554" i="5"/>
  <c r="AD1298" i="5"/>
  <c r="AD753" i="5"/>
  <c r="AD623" i="5"/>
  <c r="AD905" i="5"/>
  <c r="AD280" i="5"/>
  <c r="AD1448" i="5"/>
  <c r="AD634" i="5"/>
  <c r="AD392" i="5"/>
  <c r="AD943" i="5"/>
  <c r="AD732" i="5"/>
  <c r="AD1239" i="5"/>
  <c r="AD1276" i="5"/>
  <c r="AD322" i="5"/>
  <c r="AD1136" i="5"/>
  <c r="AD1132" i="5"/>
  <c r="AD1927" i="5"/>
  <c r="AD1404" i="5"/>
  <c r="AD814" i="5"/>
  <c r="AD1397" i="5"/>
  <c r="AD1383" i="5"/>
  <c r="AD1203" i="5"/>
  <c r="AD1005" i="5"/>
  <c r="AD1043" i="5"/>
  <c r="AD1320" i="5"/>
  <c r="AD531" i="5"/>
  <c r="AD1373" i="5"/>
  <c r="AD1888" i="5"/>
  <c r="AD1035" i="5"/>
  <c r="AD304" i="5"/>
  <c r="AD272" i="5"/>
  <c r="AD530" i="5"/>
  <c r="AD1623" i="5"/>
  <c r="AD865" i="5"/>
  <c r="AD1899" i="5"/>
  <c r="AD1425" i="5"/>
  <c r="AD1974" i="5"/>
  <c r="AD777" i="5"/>
  <c r="AD375" i="5"/>
  <c r="AD156" i="5"/>
  <c r="AD1604" i="5"/>
  <c r="AD408" i="5"/>
  <c r="AD1242" i="5"/>
  <c r="AD303" i="5"/>
  <c r="AD1506" i="5"/>
  <c r="AD1553" i="5"/>
  <c r="AD1458" i="5"/>
  <c r="AD1374" i="5"/>
  <c r="AD258" i="5"/>
  <c r="AD1892" i="5"/>
  <c r="AD1561" i="5"/>
  <c r="AD389" i="5"/>
  <c r="AD1511" i="5"/>
  <c r="AD698" i="5"/>
  <c r="AD1234" i="5"/>
  <c r="AD1531" i="5"/>
  <c r="AD1848" i="5"/>
  <c r="AD742" i="5"/>
  <c r="AD1423" i="5"/>
  <c r="AD1292" i="5"/>
  <c r="AD1286" i="5"/>
  <c r="AD1684" i="5"/>
  <c r="AD1599" i="5"/>
  <c r="AD1184" i="5"/>
  <c r="AD1803" i="5"/>
  <c r="AD815" i="5"/>
  <c r="AD571" i="5"/>
  <c r="AD1923" i="5"/>
  <c r="AD82" i="5"/>
  <c r="AD1603" i="5"/>
  <c r="AD1761" i="5"/>
  <c r="AD1435" i="5"/>
  <c r="AD1420" i="5"/>
  <c r="AD1130" i="5"/>
  <c r="AD1576" i="5"/>
  <c r="AD608" i="5"/>
  <c r="AD1645" i="5"/>
  <c r="AD774" i="5"/>
  <c r="AD1935" i="5"/>
  <c r="AD338" i="5"/>
  <c r="AD1162" i="5"/>
  <c r="AD1258" i="5"/>
  <c r="AD240" i="5"/>
  <c r="AD417" i="5"/>
  <c r="AD264" i="5"/>
  <c r="AD45" i="5"/>
  <c r="AD1250" i="5"/>
  <c r="AD1275" i="5"/>
  <c r="AD81" i="5"/>
  <c r="AD737" i="5"/>
  <c r="AD717" i="5"/>
  <c r="AD1413" i="5"/>
  <c r="AD781" i="5"/>
  <c r="AD300" i="5"/>
  <c r="AD1855" i="5"/>
  <c r="AD1547" i="5"/>
  <c r="AD127" i="5"/>
  <c r="AD1287" i="5"/>
  <c r="AD298" i="5"/>
  <c r="AD1678" i="5"/>
  <c r="AD1564" i="5"/>
  <c r="AD548" i="5"/>
  <c r="AD1608" i="5"/>
  <c r="AD547" i="5"/>
  <c r="AD377" i="5"/>
  <c r="AD286" i="5"/>
  <c r="AD1382" i="5"/>
  <c r="AD853" i="5"/>
  <c r="AD487" i="5"/>
  <c r="AD1816" i="5"/>
  <c r="AD999" i="5"/>
  <c r="AD118" i="5"/>
  <c r="AD1774" i="5"/>
  <c r="AD1375" i="5"/>
  <c r="AD1061" i="5"/>
  <c r="AD893" i="5"/>
  <c r="AD245" i="5"/>
  <c r="AD1644" i="5"/>
  <c r="AD1416" i="5"/>
  <c r="AD278" i="5"/>
  <c r="AD311" i="5"/>
  <c r="AD438" i="5"/>
  <c r="AD525" i="5"/>
  <c r="AD309" i="5"/>
  <c r="AD359" i="5"/>
  <c r="AD1378" i="5"/>
  <c r="AD833" i="5"/>
  <c r="AD751" i="5"/>
  <c r="AD948" i="5"/>
  <c r="AD1414" i="5"/>
  <c r="AD1584" i="5"/>
  <c r="AD360" i="5"/>
  <c r="AD1573" i="5"/>
  <c r="AD1300" i="5"/>
  <c r="AD1542" i="5"/>
  <c r="AD317" i="5"/>
  <c r="AD541" i="5"/>
  <c r="AD1616" i="5"/>
  <c r="AD1105" i="5"/>
  <c r="AD299" i="5"/>
  <c r="AD426" i="5"/>
  <c r="AD1348" i="5"/>
  <c r="AD1134" i="5"/>
  <c r="AD829" i="5"/>
  <c r="AD697" i="5"/>
  <c r="AD1071" i="5"/>
  <c r="AD658" i="5"/>
  <c r="AD1099" i="5"/>
  <c r="AD665" i="5"/>
  <c r="AD506" i="5"/>
  <c r="AD1371" i="5"/>
  <c r="AD428" i="5"/>
  <c r="AD200" i="5"/>
  <c r="AD348" i="5"/>
  <c r="AD1000" i="5"/>
  <c r="AD1581" i="5"/>
  <c r="AD1692" i="5"/>
  <c r="AD197" i="5"/>
  <c r="AD615" i="5"/>
  <c r="AD1541" i="5"/>
  <c r="AD1590" i="5"/>
  <c r="AD1550" i="5"/>
  <c r="AD1365" i="5"/>
  <c r="AD1336" i="5"/>
  <c r="AD1182" i="5"/>
  <c r="AD612" i="5"/>
  <c r="AD1431" i="5"/>
  <c r="AD1593" i="5"/>
  <c r="AD204" i="5"/>
  <c r="AD729" i="5"/>
  <c r="AD694" i="5"/>
  <c r="AD1568" i="5"/>
  <c r="AD1499" i="5"/>
  <c r="AD1432" i="5"/>
  <c r="AD1562" i="5"/>
  <c r="AD1116" i="5"/>
  <c r="AD1247" i="5"/>
  <c r="AD431" i="5"/>
  <c r="AD1135" i="5"/>
  <c r="AD1543" i="5"/>
  <c r="AD266" i="5"/>
  <c r="AD1410" i="5"/>
  <c r="AD399" i="5"/>
  <c r="AD1532" i="5"/>
  <c r="AD1323" i="5"/>
  <c r="AD1601" i="5"/>
  <c r="AD1480" i="5"/>
  <c r="AD256" i="5"/>
  <c r="AD534" i="5"/>
  <c r="AD1588" i="5"/>
  <c r="AD120" i="5"/>
  <c r="AD1724" i="5"/>
  <c r="AD1096" i="5"/>
  <c r="AD276" i="5"/>
  <c r="AD980" i="5"/>
  <c r="AD1801" i="5"/>
  <c r="AD1555" i="5"/>
  <c r="AD1508" i="5"/>
  <c r="AD864" i="5"/>
  <c r="AD1643" i="5"/>
  <c r="AD425" i="5"/>
  <c r="AD1765" i="5"/>
  <c r="AD1652" i="5"/>
  <c r="AD1230" i="5"/>
  <c r="AD450" i="5"/>
  <c r="AD326" i="5"/>
  <c r="AD274" i="5"/>
  <c r="AD1427" i="5"/>
  <c r="AD987" i="5"/>
  <c r="AD1363" i="5"/>
  <c r="AD373" i="5"/>
  <c r="AD1570" i="5"/>
  <c r="AD1486" i="5"/>
  <c r="AD1017" i="5"/>
  <c r="AD1169" i="5"/>
  <c r="AD832" i="5"/>
  <c r="AD424" i="5"/>
  <c r="AD1238" i="5"/>
  <c r="AD707" i="5"/>
  <c r="AD1217" i="5"/>
  <c r="AD293" i="5"/>
  <c r="AD1328" i="5"/>
  <c r="AD1810" i="5"/>
  <c r="AD941" i="5"/>
  <c r="AD1524" i="5"/>
  <c r="AD155" i="5"/>
  <c r="AD1967" i="5"/>
  <c r="AD1725" i="5"/>
  <c r="AD350" i="5"/>
  <c r="AD1048" i="5"/>
  <c r="AD1167" i="5"/>
  <c r="AD1679" i="5"/>
  <c r="AD1798" i="5"/>
  <c r="AD1843" i="5"/>
  <c r="AD1565" i="5"/>
  <c r="AD935" i="5"/>
  <c r="AD1255" i="5"/>
  <c r="AD1468" i="5"/>
  <c r="AD1137" i="5"/>
  <c r="AD1719" i="5"/>
  <c r="AD906" i="5"/>
  <c r="AD250" i="5"/>
  <c r="AD121" i="5"/>
  <c r="AD401" i="5"/>
  <c r="AD1815" i="5"/>
  <c r="AD1055" i="5"/>
  <c r="AD495" i="5"/>
  <c r="AD268" i="5"/>
  <c r="AD1762" i="5"/>
  <c r="AD1451" i="5"/>
  <c r="AD313" i="5"/>
  <c r="AD1638" i="5"/>
  <c r="AD773" i="5"/>
  <c r="AD1350" i="5"/>
  <c r="AD1536" i="5"/>
  <c r="AD241" i="5"/>
  <c r="AD1585" i="5"/>
  <c r="AD1729" i="5"/>
  <c r="AD1304" i="5"/>
  <c r="AD654" i="5"/>
  <c r="AD1139" i="5"/>
  <c r="AD1125" i="5"/>
  <c r="AD1027" i="5"/>
  <c r="AD858" i="5"/>
  <c r="AD940" i="5"/>
  <c r="AD1049" i="5"/>
  <c r="AD1527" i="5"/>
  <c r="AD1358" i="5"/>
  <c r="AD1501" i="5"/>
  <c r="AD1842" i="5"/>
  <c r="AD1007" i="5"/>
  <c r="AD1244" i="5"/>
  <c r="AD1495" i="5"/>
  <c r="AD249" i="5"/>
  <c r="AD1066" i="5"/>
  <c r="AD1882" i="5"/>
  <c r="AD356" i="5"/>
  <c r="AD1546" i="5"/>
  <c r="AD1768" i="5"/>
  <c r="AD1490" i="5"/>
  <c r="AD1368" i="5"/>
  <c r="AD1219" i="5"/>
  <c r="AD740" i="5"/>
  <c r="AD1157" i="5"/>
  <c r="AD501" i="5"/>
  <c r="AD290" i="5"/>
  <c r="AD1817" i="5"/>
  <c r="AD483" i="5"/>
  <c r="AD334" i="5"/>
  <c r="AD1154" i="5"/>
  <c r="AD237" i="5"/>
  <c r="AD628" i="5"/>
  <c r="AD162" i="5"/>
  <c r="AD1381" i="5"/>
  <c r="AD1229" i="5"/>
  <c r="AD1163" i="5"/>
  <c r="AD716" i="5"/>
  <c r="AD287" i="5"/>
  <c r="AD243" i="5"/>
  <c r="AD1347" i="5"/>
  <c r="AD550" i="5"/>
  <c r="AD154" i="5"/>
  <c r="AD1520" i="5"/>
  <c r="AD1308" i="5"/>
  <c r="AD854" i="5"/>
  <c r="AD650" i="5"/>
  <c r="AD1332" i="5"/>
  <c r="AD437" i="5"/>
  <c r="AD1070" i="5"/>
  <c r="AD779" i="5"/>
  <c r="AD347" i="5"/>
  <c r="AD1305" i="5"/>
  <c r="AD1269" i="5"/>
  <c r="AD741" i="5"/>
  <c r="AD1467" i="5"/>
  <c r="AD1693" i="5"/>
  <c r="AD714" i="5"/>
  <c r="AD573" i="5"/>
  <c r="AD371" i="5"/>
  <c r="AD85" i="5"/>
  <c r="AD1187" i="5"/>
  <c r="AD443" i="5"/>
  <c r="AD939" i="5"/>
  <c r="AD1362" i="5"/>
  <c r="AD295" i="5"/>
  <c r="AD903" i="5"/>
  <c r="AD1291" i="5"/>
  <c r="AD1436" i="5"/>
  <c r="AD1422" i="5"/>
  <c r="AD1575" i="5"/>
  <c r="AD996" i="5"/>
  <c r="AD861" i="5"/>
  <c r="AD246" i="5"/>
  <c r="AD736" i="5"/>
  <c r="AD1485" i="5"/>
  <c r="AD158" i="5"/>
  <c r="AD1281" i="5"/>
  <c r="AD986" i="5"/>
  <c r="AD813" i="5"/>
  <c r="AD1433" i="5"/>
  <c r="AD1582" i="5"/>
  <c r="AD289" i="5"/>
  <c r="AD706" i="5"/>
  <c r="AD1963" i="5"/>
  <c r="AD1227" i="5"/>
  <c r="AD1058" i="5"/>
  <c r="AD1394" i="5"/>
  <c r="AD657" i="5"/>
  <c r="AD625" i="5"/>
  <c r="AD1051" i="5"/>
  <c r="AD446" i="5"/>
  <c r="AD117" i="5"/>
  <c r="AD291" i="5"/>
  <c r="AD1403" i="5"/>
  <c r="AD1629" i="5"/>
  <c r="AD822" i="5"/>
  <c r="AD273" i="5"/>
  <c r="AD572" i="5"/>
  <c r="AD1128" i="5"/>
  <c r="AD1206" i="5"/>
  <c r="AD1965" i="5"/>
  <c r="AD1145" i="5"/>
  <c r="AD1505" i="5"/>
  <c r="AD1605" i="5"/>
  <c r="AD352" i="5"/>
  <c r="AD743" i="5"/>
  <c r="AD630" i="5"/>
  <c r="AD38" i="5"/>
  <c r="AD412" i="5"/>
  <c r="AD113" i="5"/>
  <c r="AD699" i="5"/>
  <c r="AD1760" i="5"/>
  <c r="AD436" i="5"/>
  <c r="AD1730" i="5"/>
  <c r="AD430" i="5"/>
  <c r="AD265" i="5"/>
  <c r="AD1598" i="5"/>
  <c r="AD419" i="5"/>
  <c r="AD1405" i="5"/>
  <c r="AD731" i="5"/>
  <c r="AD1853" i="5"/>
  <c r="AD1189" i="5"/>
  <c r="AD1037" i="5"/>
  <c r="AD1627" i="5"/>
  <c r="AD1621" i="5"/>
  <c r="AD540" i="5"/>
  <c r="AD493" i="5"/>
  <c r="AD1141" i="5"/>
  <c r="AD656" i="5"/>
  <c r="AD1093" i="5"/>
  <c r="AD1804" i="5"/>
  <c r="AD1272" i="5"/>
  <c r="AD1722" i="5"/>
  <c r="AD1165" i="5"/>
  <c r="AD1552" i="5"/>
  <c r="AD1345" i="5"/>
  <c r="AD195" i="5"/>
  <c r="AD202" i="5"/>
  <c r="AD1440" i="5"/>
  <c r="AD1223" i="5"/>
  <c r="AD1852" i="5"/>
  <c r="AD1611" i="5"/>
  <c r="AD388" i="5"/>
  <c r="AD439" i="5"/>
  <c r="AD898" i="5"/>
  <c r="AD1683" i="5"/>
  <c r="AD1289" i="5"/>
  <c r="AD840" i="5"/>
  <c r="AD701" i="5"/>
  <c r="AD1351" i="5"/>
  <c r="AD1191" i="5"/>
  <c r="AD1430" i="5"/>
  <c r="AD42" i="5"/>
  <c r="AD489" i="5"/>
  <c r="AD1849" i="5"/>
  <c r="AD167" i="5"/>
  <c r="AD1090" i="5"/>
  <c r="AD453" i="5"/>
  <c r="AD1322" i="5"/>
  <c r="AD546" i="5"/>
  <c r="AD1102" i="5"/>
  <c r="AD1453" i="5"/>
  <c r="AD1245" i="5"/>
  <c r="AD1472" i="5"/>
  <c r="AD1113" i="5"/>
  <c r="AD275" i="5"/>
  <c r="AD1500" i="5"/>
  <c r="AD1771" i="5"/>
  <c r="AD1243" i="5"/>
  <c r="AD1254" i="5"/>
  <c r="AD663" i="5"/>
  <c r="AD1539" i="5"/>
  <c r="AD157" i="5"/>
  <c r="AD553" i="5"/>
  <c r="AD1548" i="5"/>
  <c r="AD43" i="5"/>
  <c r="AD361" i="5"/>
  <c r="AD1398" i="5"/>
  <c r="AD1054" i="5"/>
  <c r="AD1216" i="5"/>
  <c r="AD1179" i="5"/>
  <c r="AD270" i="5"/>
  <c r="AD1680" i="5"/>
  <c r="AD659" i="5"/>
  <c r="AD1193" i="5"/>
  <c r="AD837" i="5"/>
  <c r="AD434" i="5"/>
  <c r="AD283" i="5"/>
  <c r="AD997" i="5"/>
  <c r="AD365" i="5"/>
  <c r="AD1609" i="5"/>
  <c r="AD32" i="5"/>
  <c r="AD977" i="5"/>
  <c r="AD947" i="5"/>
  <c r="AD613" i="5"/>
  <c r="AD1019" i="5"/>
  <c r="AD904" i="5"/>
  <c r="AD1194" i="5"/>
  <c r="AD1941" i="5"/>
  <c r="AD1246" i="5"/>
  <c r="AD281" i="5"/>
  <c r="AD1523" i="5"/>
  <c r="AD1094" i="5"/>
  <c r="AD660" i="5"/>
  <c r="AD196" i="5"/>
  <c r="AD1190" i="5"/>
  <c r="AD1028" i="5"/>
  <c r="AD618" i="5"/>
  <c r="AD1556" i="5"/>
  <c r="AD1339" i="5"/>
  <c r="AD1646" i="5"/>
  <c r="AD1922" i="5"/>
  <c r="AD1424" i="5"/>
  <c r="AD776" i="5"/>
  <c r="AD1129" i="5"/>
  <c r="AD755" i="5"/>
  <c r="AD315" i="5"/>
  <c r="AD294" i="5"/>
  <c r="AD899" i="5"/>
  <c r="AD746" i="5"/>
  <c r="AD1968" i="5"/>
  <c r="AD166" i="5"/>
  <c r="AD1460" i="5"/>
  <c r="AD1361" i="5"/>
  <c r="AD1026" i="5"/>
  <c r="AD285" i="5"/>
  <c r="AD1338" i="5"/>
  <c r="AD383" i="5"/>
  <c r="AD756" i="5"/>
  <c r="AD1277" i="5"/>
  <c r="AD1174" i="5"/>
  <c r="AD1497" i="5"/>
  <c r="AD1777" i="5"/>
  <c r="AD332" i="5"/>
  <c r="AD1628" i="5"/>
  <c r="AD394" i="5"/>
  <c r="AD1161" i="5"/>
  <c r="AD841" i="5"/>
  <c r="AD448" i="5"/>
  <c r="AD452" i="5"/>
  <c r="AD636" i="5"/>
  <c r="AD1044" i="5"/>
  <c r="AD168" i="5"/>
  <c r="AD1634" i="5"/>
  <c r="AD1921" i="5"/>
  <c r="AD1126" i="5"/>
  <c r="AD1283" i="5"/>
  <c r="AD1214" i="5"/>
  <c r="AD545" i="5"/>
  <c r="AD655" i="5"/>
  <c r="AD277" i="5"/>
  <c r="AD934" i="5"/>
  <c r="AD1354" i="5"/>
  <c r="AD771" i="5"/>
  <c r="AD1341" i="5"/>
  <c r="AD1369" i="5"/>
  <c r="AD1046" i="5"/>
  <c r="AD1143" i="5"/>
  <c r="AD1312" i="5"/>
  <c r="AD1513" i="5"/>
  <c r="AD1635" i="5"/>
  <c r="AD670" i="5"/>
  <c r="AD413" i="5"/>
  <c r="AD302" i="5"/>
  <c r="AD1089" i="5"/>
  <c r="AD1438" i="5"/>
  <c r="AD34" i="5"/>
  <c r="AD1302" i="5"/>
  <c r="AD627" i="5"/>
  <c r="AD1030" i="5"/>
  <c r="AD1274" i="5"/>
  <c r="AD754" i="5"/>
  <c r="AD542" i="5"/>
  <c r="AD164" i="5"/>
  <c r="AD1380" i="5"/>
  <c r="AD1299" i="5"/>
  <c r="AD1544" i="5"/>
  <c r="AD1578" i="5"/>
  <c r="AD1502" i="5"/>
  <c r="AD1115" i="5"/>
  <c r="AD1445" i="5"/>
  <c r="AD1324" i="5"/>
  <c r="AD1329" i="5"/>
  <c r="AD78" i="5"/>
  <c r="AD1395" i="5"/>
  <c r="AD1446" i="5"/>
  <c r="AD1393" i="5"/>
  <c r="AD206" i="5"/>
  <c r="AD1042" i="5"/>
  <c r="AD116" i="5"/>
  <c r="AD1477" i="5"/>
  <c r="AD710" i="5"/>
  <c r="AD718" i="5"/>
  <c r="AD1279" i="5"/>
  <c r="AD739" i="5"/>
  <c r="AD1118" i="5"/>
  <c r="AD1934" i="5"/>
  <c r="AD301" i="5"/>
  <c r="AD1415" i="5"/>
  <c r="AD610" i="5"/>
  <c r="AD828" i="5"/>
  <c r="AD1284" i="5"/>
  <c r="AD1075" i="5"/>
  <c r="AD836" i="5"/>
  <c r="AD502" i="5"/>
  <c r="AD1069" i="5"/>
  <c r="AD1084" i="5"/>
  <c r="AD1688" i="5"/>
  <c r="AD1429" i="5"/>
  <c r="AD1031" i="5"/>
  <c r="AD1491" i="5"/>
  <c r="AD1558" i="5"/>
  <c r="AD267" i="5"/>
  <c r="AD1625" i="5"/>
  <c r="AD1522" i="5"/>
  <c r="AD358" i="5"/>
  <c r="AD711" i="5"/>
  <c r="AD510" i="5"/>
  <c r="AD772" i="5"/>
  <c r="AD1015" i="5"/>
  <c r="AD1064" i="5"/>
  <c r="AD364" i="5"/>
  <c r="AD1732" i="5"/>
  <c r="AD1337" i="5"/>
  <c r="AD1391" i="5"/>
  <c r="AD435" i="5"/>
  <c r="AD1814" i="5"/>
  <c r="AD544" i="5"/>
  <c r="AD1809" i="5"/>
  <c r="AD160" i="5"/>
  <c r="AD1675" i="5"/>
  <c r="AD1095" i="5"/>
  <c r="AD1720" i="5"/>
  <c r="AD379" i="5"/>
  <c r="AD1077" i="5"/>
  <c r="AD1402" i="5"/>
  <c r="AD405" i="5"/>
  <c r="AD1464" i="5"/>
  <c r="AD429" i="5"/>
  <c r="AD386" i="5"/>
  <c r="AD1260" i="5"/>
  <c r="AD454" i="5"/>
  <c r="AD1970" i="5"/>
  <c r="AD74" i="5"/>
  <c r="AD1355" i="5"/>
  <c r="AD1764" i="5"/>
  <c r="AD1343" i="5"/>
  <c r="AD1326" i="5"/>
  <c r="AD1931" i="5"/>
  <c r="AD416" i="5"/>
  <c r="AD1013" i="5"/>
  <c r="AD709" i="5"/>
  <c r="AD1080" i="5"/>
  <c r="AD73" i="5"/>
  <c r="AD1235" i="5"/>
  <c r="AD207" i="5"/>
  <c r="AD1897" i="5"/>
  <c r="AD329" i="5"/>
  <c r="AD1676" i="5"/>
  <c r="AD1392" i="5"/>
  <c r="AD1449" i="5"/>
  <c r="AD1370" i="5"/>
  <c r="AD668" i="5"/>
  <c r="AD1441" i="5"/>
  <c r="AD1811" i="5"/>
  <c r="AD1256" i="5"/>
  <c r="AD633" i="5"/>
  <c r="AD318" i="5"/>
  <c r="AD308" i="5"/>
  <c r="AD1856" i="5"/>
  <c r="AD1156" i="5"/>
  <c r="AD203" i="5"/>
  <c r="AD445" i="5"/>
  <c r="AD1407" i="5"/>
  <c r="AD1409" i="5"/>
  <c r="AD396" i="5"/>
  <c r="AD1112" i="5"/>
  <c r="AD1122" i="5"/>
  <c r="AD533" i="5"/>
  <c r="AD1301" i="5"/>
  <c r="AD115" i="5"/>
  <c r="AD41" i="5"/>
  <c r="AD1107" i="5"/>
  <c r="AD1857" i="5"/>
  <c r="AD1062" i="5"/>
  <c r="AD1222" i="5"/>
  <c r="AD282" i="5"/>
  <c r="AD370" i="5"/>
  <c r="AD1489" i="5"/>
  <c r="AD1685" i="5"/>
  <c r="AD391" i="5"/>
  <c r="AD236" i="5"/>
  <c r="AD860" i="5"/>
  <c r="AD984" i="5"/>
  <c r="AD1315" i="5"/>
  <c r="AD368" i="5"/>
  <c r="AD1241" i="5"/>
  <c r="AD1932" i="5"/>
  <c r="AD1808" i="5"/>
  <c r="AD1726" i="5"/>
  <c r="AD1463" i="5"/>
  <c r="AD811" i="5"/>
  <c r="AD1689" i="5"/>
  <c r="AD1887" i="5"/>
  <c r="AD1571" i="5"/>
  <c r="AD378" i="5"/>
  <c r="AD244" i="5"/>
  <c r="AD1218" i="5"/>
  <c r="AD1303" i="5"/>
  <c r="AD165" i="5"/>
  <c r="AD1197" i="5"/>
  <c r="AD1574" i="5"/>
  <c r="AD484" i="5"/>
  <c r="AD1110" i="5"/>
  <c r="AD1466" i="5"/>
  <c r="AD1342" i="5"/>
  <c r="AD1306" i="5"/>
  <c r="AD1494" i="5"/>
  <c r="AD314" i="5"/>
  <c r="AD606" i="5"/>
  <c r="AD199" i="5"/>
  <c r="AD839" i="5"/>
  <c r="AD1224" i="5"/>
  <c r="AD410" i="5"/>
  <c r="AD576" i="5"/>
  <c r="AD486" i="5"/>
  <c r="AD708" i="5"/>
  <c r="AD252" i="5"/>
  <c r="AD1091" i="5"/>
  <c r="AD1111" i="5"/>
  <c r="AD1088" i="5"/>
  <c r="AD734" i="5"/>
  <c r="AD114" i="5"/>
  <c r="AD418" i="5"/>
  <c r="AD730" i="5"/>
  <c r="AD575" i="5"/>
  <c r="AD816" i="5"/>
  <c r="AD1372" i="5"/>
  <c r="AD1199" i="5"/>
  <c r="AD1613" i="5"/>
  <c r="AD1257" i="5"/>
  <c r="AD653" i="5"/>
  <c r="AD1330" i="5"/>
  <c r="AD820" i="5"/>
  <c r="AD993" i="5"/>
  <c r="AD1883" i="5"/>
  <c r="AD1805" i="5"/>
  <c r="AD1321" i="5"/>
  <c r="AD1620" i="5"/>
  <c r="AD1595" i="5"/>
  <c r="AD1528" i="5"/>
  <c r="AD1117" i="5"/>
  <c r="AD1650" i="5"/>
  <c r="AD1022" i="5"/>
  <c r="AD321" i="5"/>
  <c r="AD1632" i="5"/>
  <c r="AD1003" i="5"/>
  <c r="AD1776" i="5"/>
  <c r="AD524" i="5"/>
  <c r="AD1180" i="5"/>
  <c r="AD1188" i="5"/>
  <c r="AD712" i="5"/>
  <c r="AD1151" i="5"/>
  <c r="AD362" i="5"/>
  <c r="AD702" i="5"/>
  <c r="AD1309" i="5"/>
  <c r="AD393" i="5"/>
  <c r="AD1020" i="5"/>
  <c r="AD1264" i="5"/>
  <c r="AD1215" i="5"/>
  <c r="AD1353" i="5"/>
  <c r="AD1721" i="5"/>
  <c r="AD752" i="5"/>
  <c r="AD1654" i="5"/>
  <c r="AD1538" i="5"/>
  <c r="AD1012" i="5"/>
  <c r="AD690" i="5"/>
  <c r="AD1716" i="5"/>
  <c r="AD1549" i="5"/>
  <c r="AD247" i="5"/>
  <c r="AD1059" i="5"/>
  <c r="AD1366" i="5"/>
  <c r="AD1097" i="5"/>
  <c r="AD1972" i="5"/>
  <c r="AD538" i="5"/>
  <c r="AD1408" i="5"/>
  <c r="AD1641" i="5"/>
  <c r="AD75" i="5"/>
  <c r="AD351" i="5"/>
  <c r="AD1455" i="5"/>
  <c r="AD1479" i="5"/>
  <c r="AD611" i="5"/>
  <c r="AD1265" i="5"/>
  <c r="AD1694" i="5"/>
  <c r="AD387" i="5"/>
  <c r="AD39" i="5"/>
  <c r="AD647" i="5"/>
  <c r="AD1131" i="5"/>
  <c r="AD342" i="5"/>
  <c r="AD1900" i="5"/>
  <c r="AD713" i="5"/>
  <c r="AD856" i="5"/>
  <c r="AD1473" i="5"/>
  <c r="AD783" i="5"/>
  <c r="AD1212" i="5"/>
  <c r="AD323" i="5"/>
  <c r="AD1592" i="5"/>
  <c r="AD255" i="5"/>
  <c r="AD336" i="5"/>
  <c r="AD745" i="5"/>
  <c r="AD747" i="5"/>
  <c r="AD1307" i="5"/>
  <c r="AD1966" i="5"/>
  <c r="AD1021" i="5"/>
  <c r="AD1457" i="5"/>
  <c r="AD1138" i="5"/>
  <c r="AD1519" i="5"/>
  <c r="AD40" i="5"/>
  <c r="AD1388" i="5"/>
  <c r="AD825" i="5"/>
  <c r="AD1736" i="5"/>
  <c r="AD1001" i="5"/>
  <c r="AD1340" i="5"/>
  <c r="AD821" i="5"/>
  <c r="AD1735" i="5"/>
  <c r="AD1220" i="5"/>
  <c r="AD938" i="5"/>
  <c r="AD635" i="5"/>
  <c r="AD936" i="5"/>
  <c r="AD577" i="5"/>
  <c r="AD1806" i="5"/>
  <c r="AD1004" i="5"/>
  <c r="AD1076" i="5"/>
  <c r="AD1386" i="5"/>
  <c r="AD497" i="5"/>
  <c r="AD1119" i="5"/>
  <c r="AD976" i="5"/>
  <c r="AD1515" i="5"/>
  <c r="AD614" i="5"/>
  <c r="AD1079" i="5"/>
  <c r="AD253" i="5"/>
  <c r="AD942" i="5"/>
  <c r="AD1014" i="5"/>
  <c r="AD827" i="5"/>
  <c r="AD1718" i="5"/>
  <c r="AD1124" i="5"/>
  <c r="AD1313" i="5"/>
  <c r="AD1962" i="5"/>
  <c r="AD1411" i="5"/>
  <c r="AD126" i="5"/>
  <c r="AD1294" i="5"/>
  <c r="AD1847" i="5"/>
  <c r="AD1406" i="5"/>
  <c r="AD1563" i="5"/>
  <c r="AD782" i="5"/>
  <c r="AD863" i="5"/>
  <c r="AD1172" i="5"/>
  <c r="AD1267" i="5"/>
  <c r="AD1846" i="5"/>
  <c r="AD242" i="5"/>
  <c r="AD1775" i="5"/>
  <c r="AD1456" i="5"/>
  <c r="AD688" i="5"/>
  <c r="AD1207" i="5"/>
  <c r="AD505" i="5"/>
  <c r="AD1092" i="5"/>
  <c r="AD1487" i="5"/>
  <c r="AD1204" i="5"/>
  <c r="AD1240" i="5"/>
  <c r="AD1379" i="5"/>
  <c r="AD35" i="5"/>
  <c r="AD1469" i="5"/>
  <c r="AD818" i="5"/>
  <c r="AD1928" i="5"/>
  <c r="AD492" i="5"/>
  <c r="AD1399" i="5"/>
  <c r="AD1346" i="5"/>
  <c r="AD411" i="5"/>
  <c r="AD946" i="5"/>
  <c r="AD269" i="5"/>
  <c r="AD661" i="5"/>
  <c r="AD1610" i="5"/>
  <c r="AD1036" i="5"/>
  <c r="AD325" i="5"/>
  <c r="AD778" i="5"/>
  <c r="AD1677" i="5"/>
  <c r="AD403" i="5"/>
  <c r="AD198" i="5"/>
  <c r="AD1471" i="5"/>
  <c r="AD1067" i="5"/>
  <c r="AD537" i="5"/>
  <c r="AD1153" i="5"/>
  <c r="AD1851" i="5"/>
  <c r="AD254" i="5"/>
  <c r="AD1149" i="5"/>
  <c r="AD1253" i="5"/>
  <c r="AD738" i="5"/>
  <c r="AD691" i="5"/>
  <c r="AD1181" i="5"/>
  <c r="AD1396" i="5"/>
  <c r="AD1173" i="5"/>
  <c r="AD1758" i="5"/>
  <c r="AD1462" i="5"/>
  <c r="AD491" i="5"/>
  <c r="AD331" i="5"/>
  <c r="AD381" i="5"/>
  <c r="AD500" i="5"/>
  <c r="AD1334" i="5"/>
  <c r="AD1530" i="5"/>
  <c r="AD1624" i="5"/>
  <c r="AD440" i="5"/>
  <c r="AD989" i="5"/>
  <c r="AD1470" i="5"/>
  <c r="AD1357" i="5"/>
  <c r="AD1881" i="5"/>
  <c r="AD944" i="5"/>
  <c r="AD992" i="5"/>
  <c r="AD1535" i="5"/>
  <c r="AD620" i="5"/>
  <c r="AD1807" i="5"/>
  <c r="AD1845" i="5"/>
  <c r="AD407" i="5"/>
  <c r="AD279" i="5"/>
  <c r="AD616" i="5"/>
  <c r="AD529" i="5"/>
  <c r="AD1940" i="5"/>
  <c r="AD1185" i="5"/>
  <c r="AD1147" i="5"/>
  <c r="AD1259" i="5"/>
  <c r="AD1034" i="5"/>
  <c r="AD1452" i="5"/>
  <c r="AD823" i="5"/>
  <c r="AD1359" i="5"/>
  <c r="AD1314" i="5"/>
  <c r="AD79" i="5"/>
  <c r="AD1537" i="5"/>
  <c r="AD1518" i="5"/>
  <c r="AD1364" i="5"/>
  <c r="AD1802" i="5"/>
  <c r="AD1152" i="5"/>
  <c r="AD902" i="5"/>
  <c r="AD262" i="5"/>
  <c r="AD83" i="5"/>
  <c r="AD390" i="5"/>
  <c r="AD631" i="5"/>
  <c r="AD979" i="5"/>
  <c r="AE2" i="5"/>
  <c r="AD852" i="5"/>
  <c r="AD1233" i="5"/>
  <c r="AD651" i="5"/>
  <c r="AD355" i="5"/>
  <c r="AD1891" i="5"/>
  <c r="AD1273" i="5"/>
  <c r="AD1082" i="5"/>
  <c r="AD784" i="5"/>
  <c r="AD369" i="5"/>
  <c r="AD1262" i="5"/>
  <c r="AD1108" i="5"/>
  <c r="AD1150" i="5"/>
  <c r="AD1602" i="5"/>
  <c r="AD346" i="5"/>
  <c r="AD1687" i="5"/>
  <c r="AD1930" i="5"/>
  <c r="AD449" i="5"/>
  <c r="AD1263" i="5"/>
  <c r="AD1175" i="5"/>
  <c r="AD1195" i="5"/>
  <c r="AD985" i="5"/>
  <c r="AD1087" i="5"/>
  <c r="AD324" i="5"/>
  <c r="AD1971" i="5"/>
  <c r="AD1615" i="5"/>
  <c r="AD1057" i="5"/>
  <c r="AD76" i="5"/>
  <c r="AD80" i="5"/>
  <c r="AD1859" i="5"/>
  <c r="AD238" i="5"/>
  <c r="AD1226" i="5"/>
  <c r="AD1583" i="5"/>
  <c r="AD565" i="5"/>
  <c r="AD1767" i="5"/>
  <c r="AD306" i="5"/>
  <c r="AD857" i="5"/>
  <c r="AD667" i="5"/>
  <c r="AD1065" i="5"/>
  <c r="AD511" i="5"/>
  <c r="AD124" i="5"/>
  <c r="AD382" i="5"/>
  <c r="AD715" i="5"/>
  <c r="AD345" i="5"/>
  <c r="AD161" i="5"/>
  <c r="AD536" i="5"/>
  <c r="AD442" i="5"/>
  <c r="AD1356" i="5"/>
  <c r="AD1072" i="5"/>
  <c r="AD1606" i="5"/>
  <c r="AD982" i="5"/>
  <c r="AD1208" i="5"/>
  <c r="AD1249" i="5"/>
  <c r="AD995" i="5"/>
  <c r="AD1572" i="5"/>
  <c r="AD1270" i="5"/>
  <c r="AD1018" i="5"/>
  <c r="AD1691" i="5"/>
  <c r="AD307" i="5"/>
  <c r="AD335" i="5"/>
  <c r="AD1812" i="5"/>
  <c r="AD831" i="5"/>
  <c r="AD901" i="5"/>
  <c r="AD1317" i="5"/>
  <c r="AD994" i="5"/>
  <c r="AD1521" i="5"/>
  <c r="AD937" i="5"/>
  <c r="AD201" i="5"/>
  <c r="AD866" i="5"/>
  <c r="AD1682" i="5"/>
  <c r="AD775" i="5"/>
  <c r="AD1106" i="5"/>
  <c r="AD1818" i="5"/>
  <c r="AD1176" i="5"/>
  <c r="AD496" i="5"/>
  <c r="AD1288" i="5"/>
  <c r="AD1482" i="5"/>
  <c r="AD1504" i="5"/>
  <c r="AD1231" i="5"/>
  <c r="AC1155" i="5"/>
  <c r="AC251" i="5"/>
  <c r="AC1237" i="5"/>
  <c r="AC991" i="5"/>
  <c r="AC374" i="5"/>
  <c r="AC1196" i="5"/>
  <c r="AC1114" i="5"/>
  <c r="AC292" i="5"/>
  <c r="AC1319" i="5"/>
  <c r="AB990" i="5"/>
  <c r="AC1360" i="5"/>
  <c r="AC1607" i="5"/>
  <c r="AC1443" i="5"/>
  <c r="AC1401" i="5"/>
  <c r="AC1566" i="5"/>
  <c r="AD43" i="28"/>
  <c r="AD44" i="28"/>
  <c r="AI15" i="9"/>
  <c r="AI7" i="16"/>
  <c r="AI35" i="16"/>
  <c r="AJ6" i="16"/>
  <c r="AG37" i="16"/>
  <c r="AF16" i="9"/>
  <c r="AG16" i="16"/>
  <c r="AH2" i="16"/>
  <c r="Z15" i="2"/>
  <c r="Z112" i="2" s="1"/>
  <c r="Z105" i="2"/>
  <c r="AC41" i="52"/>
  <c r="AE5" i="58"/>
  <c r="AE20" i="12"/>
  <c r="AE6" i="30"/>
  <c r="AE37" i="2"/>
  <c r="AE134" i="2" s="1"/>
  <c r="AE5" i="4"/>
  <c r="AE6" i="28"/>
  <c r="AE5" i="50"/>
  <c r="AE5" i="31"/>
  <c r="AE5" i="52"/>
  <c r="AE5" i="32"/>
  <c r="AE31" i="32" s="1"/>
  <c r="AE6" i="29"/>
  <c r="AC7" i="4"/>
  <c r="AC65" i="4" s="1"/>
  <c r="AB19" i="2"/>
  <c r="AB116" i="2" s="1"/>
  <c r="AD173" i="29"/>
  <c r="AD21" i="50" s="1"/>
  <c r="AD19" i="52"/>
  <c r="AD14" i="52"/>
  <c r="AD26" i="52"/>
  <c r="AD31" i="52"/>
  <c r="AD30" i="52"/>
  <c r="AD16" i="52"/>
  <c r="AD8" i="52"/>
  <c r="AD27" i="52"/>
  <c r="AD28" i="52"/>
  <c r="AD36" i="52"/>
  <c r="AD15" i="52"/>
  <c r="AD32" i="52"/>
  <c r="AD29" i="52"/>
  <c r="AD22" i="52"/>
  <c r="AD35" i="52"/>
  <c r="AD21" i="52"/>
  <c r="AD13" i="52"/>
  <c r="AD33" i="52"/>
  <c r="AD34" i="52"/>
  <c r="AD6" i="52"/>
  <c r="AF17" i="16"/>
  <c r="AF5" i="28"/>
  <c r="AF4" i="4"/>
  <c r="AF5" i="30"/>
  <c r="AF5" i="29"/>
  <c r="AC39" i="52"/>
  <c r="AC40" i="52"/>
  <c r="AC28" i="2"/>
  <c r="AC125" i="2" s="1"/>
  <c r="AC13" i="32"/>
  <c r="AC56" i="32" s="1"/>
  <c r="AL10" i="16"/>
  <c r="AL5" i="12"/>
  <c r="AL6" i="12" s="1"/>
  <c r="Z1987" i="5"/>
  <c r="Z1988" i="5" s="1"/>
  <c r="Z13" i="7"/>
  <c r="AD6" i="31"/>
  <c r="AD6" i="58"/>
  <c r="AC42" i="52"/>
  <c r="AC47" i="52"/>
  <c r="AC19" i="4"/>
  <c r="AA189" i="2"/>
  <c r="AA186" i="2" s="1"/>
  <c r="AA8" i="2"/>
  <c r="AA45" i="16"/>
  <c r="AB69" i="4"/>
  <c r="AB60" i="4"/>
  <c r="AC48" i="52"/>
  <c r="AC45" i="52"/>
  <c r="O12" i="12"/>
  <c r="O13" i="12" s="1"/>
  <c r="AB25" i="2"/>
  <c r="AB122" i="2" s="1"/>
  <c r="AD6" i="32"/>
  <c r="AD28" i="32"/>
  <c r="AD30" i="32"/>
  <c r="AD26" i="32"/>
  <c r="AD29" i="32"/>
  <c r="AD36" i="32"/>
  <c r="AD66" i="32" s="1"/>
  <c r="AD6" i="50"/>
  <c r="AD14" i="50"/>
  <c r="AB21" i="28"/>
  <c r="AA40" i="28"/>
  <c r="AA28" i="28"/>
  <c r="AC16" i="28"/>
  <c r="AB13" i="28"/>
  <c r="AC14" i="28"/>
  <c r="AB15" i="28"/>
  <c r="AB12" i="28"/>
  <c r="AB30" i="28"/>
  <c r="AC34" i="28"/>
  <c r="AD20" i="28"/>
  <c r="AB24" i="28"/>
  <c r="AB37" i="28"/>
  <c r="AB25" i="28"/>
  <c r="AC39" i="28"/>
  <c r="AB26" i="28"/>
  <c r="AC19" i="28"/>
  <c r="AC19" i="30" s="1"/>
  <c r="AB51" i="30"/>
  <c r="AC27" i="28"/>
  <c r="AB36" i="28"/>
  <c r="AB65" i="30"/>
  <c r="AC33" i="28"/>
  <c r="AC33" i="30" s="1"/>
  <c r="AE28" i="4" l="1"/>
  <c r="AE31" i="4"/>
  <c r="AE20" i="4"/>
  <c r="AE23" i="4"/>
  <c r="AE22" i="4"/>
  <c r="AE21" i="4"/>
  <c r="AE30" i="4"/>
  <c r="AE25" i="4"/>
  <c r="AE24" i="4"/>
  <c r="AE27" i="4"/>
  <c r="AE26" i="4"/>
  <c r="AE29" i="4"/>
  <c r="AE32" i="4"/>
  <c r="AH2" i="4"/>
  <c r="AD27" i="32"/>
  <c r="AD63" i="32" s="1"/>
  <c r="Z95" i="29"/>
  <c r="Z94" i="29" s="1"/>
  <c r="AD53" i="52"/>
  <c r="AD62" i="52"/>
  <c r="AD63" i="52"/>
  <c r="AC64" i="52"/>
  <c r="AC61" i="52" s="1"/>
  <c r="AE54" i="52"/>
  <c r="AE55" i="52"/>
  <c r="AI98" i="29"/>
  <c r="AI52" i="29" s="1"/>
  <c r="T42" i="29"/>
  <c r="AG9" i="16"/>
  <c r="AG49" i="6"/>
  <c r="U43" i="29"/>
  <c r="V89" i="29" s="1"/>
  <c r="V88" i="29" s="1"/>
  <c r="AA83" i="29"/>
  <c r="AA37" i="29" s="1"/>
  <c r="AG91" i="29"/>
  <c r="AG45" i="29" s="1"/>
  <c r="AE96" i="29"/>
  <c r="AE50" i="29" s="1"/>
  <c r="AG93" i="29"/>
  <c r="AG47" i="29" s="1"/>
  <c r="AI97" i="29"/>
  <c r="AI51" i="29" s="1"/>
  <c r="AI99" i="29"/>
  <c r="AI53" i="29" s="1"/>
  <c r="AG92" i="29"/>
  <c r="AG46" i="29" s="1"/>
  <c r="AE38" i="32"/>
  <c r="AE68" i="32" s="1"/>
  <c r="AE30" i="2" s="1"/>
  <c r="AE127" i="2" s="1"/>
  <c r="AE44" i="32"/>
  <c r="AE40" i="2"/>
  <c r="AE39" i="32"/>
  <c r="AE69" i="32" s="1"/>
  <c r="AE31" i="2" s="1"/>
  <c r="AE128" i="2" s="1"/>
  <c r="W100" i="29"/>
  <c r="W24" i="32" s="1"/>
  <c r="W727" i="58" s="1"/>
  <c r="W739" i="58" s="1"/>
  <c r="V56" i="29"/>
  <c r="W133" i="29"/>
  <c r="W132" i="29" s="1"/>
  <c r="W57" i="29"/>
  <c r="W56" i="29" s="1"/>
  <c r="W204" i="29"/>
  <c r="AN248" i="58"/>
  <c r="AJ248" i="58"/>
  <c r="AK248" i="58"/>
  <c r="AQ248" i="58"/>
  <c r="AH248" i="58"/>
  <c r="AO248" i="58"/>
  <c r="AL248" i="58"/>
  <c r="AM248" i="58"/>
  <c r="AR248" i="58"/>
  <c r="AP248" i="58"/>
  <c r="AH27" i="16"/>
  <c r="AB74" i="4"/>
  <c r="AA32" i="28"/>
  <c r="Z31" i="30"/>
  <c r="Z63" i="30" s="1"/>
  <c r="AA31" i="28"/>
  <c r="AA22" i="30"/>
  <c r="AA54" i="30" s="1"/>
  <c r="AB22" i="28"/>
  <c r="AA38" i="28"/>
  <c r="AB18" i="28"/>
  <c r="AD218" i="29"/>
  <c r="AD122" i="26" s="1"/>
  <c r="AD78" i="30"/>
  <c r="AD34" i="31" s="1"/>
  <c r="AA196" i="29"/>
  <c r="W192" i="29"/>
  <c r="Y206" i="29"/>
  <c r="AD193" i="29"/>
  <c r="AB208" i="29"/>
  <c r="AC70" i="4"/>
  <c r="AC66" i="4"/>
  <c r="AC64" i="4" s="1"/>
  <c r="AA13" i="7"/>
  <c r="AA25" i="36" s="1"/>
  <c r="AA45" i="6"/>
  <c r="AA46" i="6" s="1"/>
  <c r="U155" i="29"/>
  <c r="V80" i="29"/>
  <c r="V21" i="30" s="1"/>
  <c r="W29" i="30"/>
  <c r="W25" i="31" s="1"/>
  <c r="W62" i="30"/>
  <c r="W61" i="30" s="1"/>
  <c r="W31" i="29"/>
  <c r="X77" i="29" s="1"/>
  <c r="X18" i="30" s="1"/>
  <c r="Y59" i="29"/>
  <c r="Z103" i="29" s="1"/>
  <c r="Z32" i="30" s="1"/>
  <c r="T191" i="29"/>
  <c r="T115" i="26" s="1"/>
  <c r="AA1987" i="5"/>
  <c r="AA1988" i="5" s="1"/>
  <c r="AD122" i="29"/>
  <c r="AD32" i="29"/>
  <c r="AE78" i="29" s="1"/>
  <c r="AB61" i="29"/>
  <c r="AC105" i="29" s="1"/>
  <c r="AC34" i="30" s="1"/>
  <c r="AB66" i="30"/>
  <c r="U17" i="30"/>
  <c r="U23" i="31" s="1"/>
  <c r="AA125" i="29"/>
  <c r="V107" i="29"/>
  <c r="V36" i="30" s="1"/>
  <c r="U725" i="58"/>
  <c r="U737" i="58" s="1"/>
  <c r="AH17" i="29"/>
  <c r="AH90" i="29" s="1"/>
  <c r="AH44" i="29" s="1"/>
  <c r="AG20" i="29"/>
  <c r="W50" i="30"/>
  <c r="W121" i="29"/>
  <c r="AR290" i="58"/>
  <c r="AS290" i="58" s="1"/>
  <c r="AS289" i="58"/>
  <c r="AH11" i="29"/>
  <c r="AG12" i="29"/>
  <c r="AH102" i="26"/>
  <c r="AH67" i="7"/>
  <c r="AI2" i="7"/>
  <c r="AH108" i="7"/>
  <c r="AH179" i="7"/>
  <c r="AH177" i="7"/>
  <c r="AH183" i="7"/>
  <c r="AH184" i="7"/>
  <c r="AH185" i="7"/>
  <c r="AH176" i="7"/>
  <c r="AH178" i="7"/>
  <c r="AH182" i="7"/>
  <c r="AH181" i="7"/>
  <c r="AH180" i="7"/>
  <c r="AI2" i="31"/>
  <c r="AH183" i="29"/>
  <c r="AH18" i="29"/>
  <c r="AH21" i="29" s="1"/>
  <c r="AI2" i="29"/>
  <c r="AB102" i="29"/>
  <c r="AD104" i="29"/>
  <c r="AB79" i="29"/>
  <c r="AB20" i="30" s="1"/>
  <c r="AH13" i="29"/>
  <c r="AG14" i="29"/>
  <c r="AG176" i="29"/>
  <c r="AG19" i="29"/>
  <c r="AG174" i="29" s="1"/>
  <c r="AG175" i="29"/>
  <c r="AK292" i="58"/>
  <c r="AS291" i="58"/>
  <c r="X71" i="29"/>
  <c r="X12" i="30" s="1"/>
  <c r="T178" i="29"/>
  <c r="AJ249" i="58"/>
  <c r="AA35" i="29"/>
  <c r="AH15" i="29"/>
  <c r="AG16" i="29"/>
  <c r="AH9" i="29"/>
  <c r="AG10" i="29"/>
  <c r="AB137" i="29"/>
  <c r="AP298" i="58"/>
  <c r="Y64" i="30"/>
  <c r="Y135" i="29"/>
  <c r="AG107" i="26"/>
  <c r="AE36" i="16"/>
  <c r="AE38" i="16" s="1"/>
  <c r="AC45" i="16"/>
  <c r="AD251" i="5"/>
  <c r="AD1401" i="5"/>
  <c r="AF115" i="7"/>
  <c r="AF31" i="16"/>
  <c r="AG21" i="16"/>
  <c r="AE1529" i="5"/>
  <c r="AE361" i="5"/>
  <c r="AE832" i="5"/>
  <c r="AE1969" i="5"/>
  <c r="AE619" i="5"/>
  <c r="AE268" i="5"/>
  <c r="AE1897" i="5"/>
  <c r="AE574" i="5"/>
  <c r="AE609" i="5"/>
  <c r="AE1439" i="5"/>
  <c r="AE700" i="5"/>
  <c r="AE412" i="5"/>
  <c r="AE1550" i="5"/>
  <c r="AE1136" i="5"/>
  <c r="AE208" i="5"/>
  <c r="AE1172" i="5"/>
  <c r="AE417" i="5"/>
  <c r="AE1679" i="5"/>
  <c r="AE1070" i="5"/>
  <c r="AE704" i="5"/>
  <c r="AE976" i="5"/>
  <c r="AE360" i="5"/>
  <c r="AE1001" i="5"/>
  <c r="AE1432" i="5"/>
  <c r="AE1680" i="5"/>
  <c r="AE1386" i="5"/>
  <c r="AE1018" i="5"/>
  <c r="AE542" i="5"/>
  <c r="AE439" i="5"/>
  <c r="AE1894" i="5"/>
  <c r="AE1252" i="5"/>
  <c r="AE830" i="5"/>
  <c r="AE1060" i="5"/>
  <c r="AE572" i="5"/>
  <c r="AE1020" i="5"/>
  <c r="AE1302" i="5"/>
  <c r="AE1268" i="5"/>
  <c r="AE1127" i="5"/>
  <c r="AE1290" i="5"/>
  <c r="AE312" i="5"/>
  <c r="AE1372" i="5"/>
  <c r="AE1089" i="5"/>
  <c r="AE1110" i="5"/>
  <c r="AE1965" i="5"/>
  <c r="AE343" i="5"/>
  <c r="AE1416" i="5"/>
  <c r="AE855" i="5"/>
  <c r="AE409" i="5"/>
  <c r="AE1580" i="5"/>
  <c r="AE1142" i="5"/>
  <c r="AE1160" i="5"/>
  <c r="AE1970" i="5"/>
  <c r="AE313" i="5"/>
  <c r="AE1394" i="5"/>
  <c r="AE126" i="5"/>
  <c r="AE1971" i="5"/>
  <c r="AE1590" i="5"/>
  <c r="AE513" i="5"/>
  <c r="AE1315" i="5"/>
  <c r="AE1599" i="5"/>
  <c r="AE1769" i="5"/>
  <c r="AE1845" i="5"/>
  <c r="AE1474" i="5"/>
  <c r="AE1764" i="5"/>
  <c r="AE623" i="5"/>
  <c r="AE342" i="5"/>
  <c r="AE1359" i="5"/>
  <c r="AE494" i="5"/>
  <c r="AE1815" i="5"/>
  <c r="AE1217" i="5"/>
  <c r="AE1483" i="5"/>
  <c r="AE263" i="5"/>
  <c r="AE431" i="5"/>
  <c r="AE1582" i="5"/>
  <c r="AE318" i="5"/>
  <c r="AE1801" i="5"/>
  <c r="AE1213" i="5"/>
  <c r="AE1061" i="5"/>
  <c r="AE1128" i="5"/>
  <c r="AE1098" i="5"/>
  <c r="AE1627" i="5"/>
  <c r="AE211" i="5"/>
  <c r="AE306" i="5"/>
  <c r="AE1972" i="5"/>
  <c r="AE266" i="5"/>
  <c r="AE1326" i="5"/>
  <c r="AE491" i="5"/>
  <c r="AE1435" i="5"/>
  <c r="AE129" i="5"/>
  <c r="AE1038" i="5"/>
  <c r="AE1676" i="5"/>
  <c r="AE1195" i="5"/>
  <c r="AE1083" i="5"/>
  <c r="AE661" i="5"/>
  <c r="AE985" i="5"/>
  <c r="AE834" i="5"/>
  <c r="AE1353" i="5"/>
  <c r="AE1425" i="5"/>
  <c r="AE777" i="5"/>
  <c r="AE197" i="5"/>
  <c r="AE1178" i="5"/>
  <c r="AE402" i="5"/>
  <c r="AE302" i="5"/>
  <c r="AE201" i="5"/>
  <c r="AE1572" i="5"/>
  <c r="AE118" i="5"/>
  <c r="AE1565" i="5"/>
  <c r="AE812" i="5"/>
  <c r="AE241" i="5"/>
  <c r="AE1445" i="5"/>
  <c r="AE1120" i="5"/>
  <c r="AE1457" i="5"/>
  <c r="AE74" i="5"/>
  <c r="AE44" i="5"/>
  <c r="AE1853" i="5"/>
  <c r="AE1282" i="5"/>
  <c r="AE1275" i="5"/>
  <c r="AE1102" i="5"/>
  <c r="AE115" i="5"/>
  <c r="AE1080" i="5"/>
  <c r="AE1643" i="5"/>
  <c r="AE401" i="5"/>
  <c r="AE1896" i="5"/>
  <c r="AE1379" i="5"/>
  <c r="AE1112" i="5"/>
  <c r="AE405" i="5"/>
  <c r="AE1052" i="5"/>
  <c r="AE1333" i="5"/>
  <c r="AE548" i="5"/>
  <c r="AE827" i="5"/>
  <c r="AE781" i="5"/>
  <c r="AE1728" i="5"/>
  <c r="AE1842" i="5"/>
  <c r="AE856" i="5"/>
  <c r="AE1426" i="5"/>
  <c r="AE1176" i="5"/>
  <c r="AE420" i="5"/>
  <c r="AE269" i="5"/>
  <c r="AE1126" i="5"/>
  <c r="AE543" i="5"/>
  <c r="AE566" i="5"/>
  <c r="AE1803" i="5"/>
  <c r="AE862" i="5"/>
  <c r="AE1085" i="5"/>
  <c r="AE1532" i="5"/>
  <c r="AE418" i="5"/>
  <c r="AE1221" i="5"/>
  <c r="AE1175" i="5"/>
  <c r="AE334" i="5"/>
  <c r="AE73" i="5"/>
  <c r="AE203" i="5"/>
  <c r="AE1356" i="5"/>
  <c r="AE710" i="5"/>
  <c r="AE1250" i="5"/>
  <c r="AE579" i="5"/>
  <c r="AE1090" i="5"/>
  <c r="AE1543" i="5"/>
  <c r="AE1392" i="5"/>
  <c r="AE407" i="5"/>
  <c r="AE1056" i="5"/>
  <c r="AE1387" i="5"/>
  <c r="AE525" i="5"/>
  <c r="AE1057" i="5"/>
  <c r="AE947" i="5"/>
  <c r="AE1464" i="5"/>
  <c r="AE753" i="5"/>
  <c r="AE357" i="5"/>
  <c r="AE1758" i="5"/>
  <c r="AE828" i="5"/>
  <c r="AE1293" i="5"/>
  <c r="AE123" i="5"/>
  <c r="AE1932" i="5"/>
  <c r="AE1447" i="5"/>
  <c r="AE697" i="5"/>
  <c r="AE1581" i="5"/>
  <c r="AE446" i="5"/>
  <c r="AE258" i="5"/>
  <c r="AE1197" i="5"/>
  <c r="AE1721" i="5"/>
  <c r="AE377" i="5"/>
  <c r="AE1650" i="5"/>
  <c r="AE1568" i="5"/>
  <c r="AE672" i="5"/>
  <c r="AE1131" i="5"/>
  <c r="AE616" i="5"/>
  <c r="AE1578" i="5"/>
  <c r="AE627" i="5"/>
  <c r="AE252" i="5"/>
  <c r="AE1800" i="5"/>
  <c r="AE1528" i="5"/>
  <c r="AE1968" i="5"/>
  <c r="AE1551" i="5"/>
  <c r="AE541" i="5"/>
  <c r="AE375" i="5"/>
  <c r="AE1493" i="5"/>
  <c r="AE1638" i="5"/>
  <c r="AE658" i="5"/>
  <c r="AE1449" i="5"/>
  <c r="AE1939" i="5"/>
  <c r="AE607" i="5"/>
  <c r="AE1355" i="5"/>
  <c r="AE293" i="5"/>
  <c r="AE732" i="5"/>
  <c r="AE1066" i="5"/>
  <c r="AE1228" i="5"/>
  <c r="AE1459" i="5"/>
  <c r="AE1494" i="5"/>
  <c r="AE1630" i="5"/>
  <c r="AE758" i="5"/>
  <c r="AE410" i="5"/>
  <c r="AE282" i="5"/>
  <c r="AE1579" i="5"/>
  <c r="AE1314" i="5"/>
  <c r="AE1478" i="5"/>
  <c r="AE1027" i="5"/>
  <c r="AE664" i="5"/>
  <c r="AE555" i="5"/>
  <c r="AE308" i="5"/>
  <c r="AE1440" i="5"/>
  <c r="AE511" i="5"/>
  <c r="AE297" i="5"/>
  <c r="AE1099" i="5"/>
  <c r="AE897" i="5"/>
  <c r="AE1109" i="5"/>
  <c r="AE738" i="5"/>
  <c r="AE348" i="5"/>
  <c r="AE301" i="5"/>
  <c r="AE376" i="5"/>
  <c r="AE1522" i="5"/>
  <c r="AE1218" i="5"/>
  <c r="AE1119" i="5"/>
  <c r="AE1284" i="5"/>
  <c r="AE489" i="5"/>
  <c r="AE307" i="5"/>
  <c r="AE1647" i="5"/>
  <c r="AE1233" i="5"/>
  <c r="AE1306" i="5"/>
  <c r="AE1941" i="5"/>
  <c r="AE1514" i="5"/>
  <c r="AE1603" i="5"/>
  <c r="AE982" i="5"/>
  <c r="AE735" i="5"/>
  <c r="AE1023" i="5"/>
  <c r="AE1279" i="5"/>
  <c r="AE428" i="5"/>
  <c r="AE1848" i="5"/>
  <c r="AE1418" i="5"/>
  <c r="AE1814" i="5"/>
  <c r="AE660" i="5"/>
  <c r="AE1064" i="5"/>
  <c r="AE833" i="5"/>
  <c r="AE1500" i="5"/>
  <c r="AE1428" i="5"/>
  <c r="AE1860" i="5"/>
  <c r="AE436" i="5"/>
  <c r="AE242" i="5"/>
  <c r="AE698" i="5"/>
  <c r="AE692" i="5"/>
  <c r="AE1242" i="5"/>
  <c r="AE711" i="5"/>
  <c r="AE1859" i="5"/>
  <c r="AE397" i="5"/>
  <c r="AE1244" i="5"/>
  <c r="AE506" i="5"/>
  <c r="AE1101" i="5"/>
  <c r="AE1695" i="5"/>
  <c r="AE1973" i="5"/>
  <c r="AE1280" i="5"/>
  <c r="AE1116" i="5"/>
  <c r="AE865" i="5"/>
  <c r="AE1567" i="5"/>
  <c r="AE280" i="5"/>
  <c r="AE421" i="5"/>
  <c r="AE114" i="5"/>
  <c r="AE1555" i="5"/>
  <c r="AE731" i="5"/>
  <c r="AE1476" i="5"/>
  <c r="AE1929" i="5"/>
  <c r="AE86" i="5"/>
  <c r="AE396" i="5"/>
  <c r="AE1039" i="5"/>
  <c r="AE1628" i="5"/>
  <c r="AE490" i="5"/>
  <c r="AE900" i="5"/>
  <c r="AE81" i="5"/>
  <c r="AE1369" i="5"/>
  <c r="AE383" i="5"/>
  <c r="AE1017" i="5"/>
  <c r="AE860" i="5"/>
  <c r="AE1260" i="5"/>
  <c r="AE1511" i="5"/>
  <c r="AE368" i="5"/>
  <c r="AE670" i="5"/>
  <c r="AE363" i="5"/>
  <c r="AE1311" i="5"/>
  <c r="AE1014" i="5"/>
  <c r="AE1243" i="5"/>
  <c r="AE819" i="5"/>
  <c r="AE750" i="5"/>
  <c r="AE977" i="5"/>
  <c r="AE714" i="5"/>
  <c r="AE1637" i="5"/>
  <c r="AE1681" i="5"/>
  <c r="AE1651" i="5"/>
  <c r="AE980" i="5"/>
  <c r="AE1138" i="5"/>
  <c r="AE1234" i="5"/>
  <c r="AE652" i="5"/>
  <c r="AE1182" i="5"/>
  <c r="AE1406" i="5"/>
  <c r="AE636" i="5"/>
  <c r="AE1495" i="5"/>
  <c r="AE568" i="5"/>
  <c r="AE84" i="5"/>
  <c r="AE1133" i="5"/>
  <c r="AE414" i="5"/>
  <c r="AE1451" i="5"/>
  <c r="AE1597" i="5"/>
  <c r="AE992" i="5"/>
  <c r="AE35" i="5"/>
  <c r="AE77" i="5"/>
  <c r="AE1008" i="5"/>
  <c r="AE346" i="5"/>
  <c r="AE1624" i="5"/>
  <c r="AE1727" i="5"/>
  <c r="AE1325" i="5"/>
  <c r="AE840" i="5"/>
  <c r="AE1812" i="5"/>
  <c r="AE1677" i="5"/>
  <c r="AE1212" i="5"/>
  <c r="AE1364" i="5"/>
  <c r="AE858" i="5"/>
  <c r="AE1105" i="5"/>
  <c r="AE1012" i="5"/>
  <c r="AE503" i="5"/>
  <c r="AE782" i="5"/>
  <c r="AE370" i="5"/>
  <c r="AE1545" i="5"/>
  <c r="AE1760" i="5"/>
  <c r="AE1488" i="5"/>
  <c r="AE1222" i="5"/>
  <c r="AE1339" i="5"/>
  <c r="AE1606" i="5"/>
  <c r="AE713" i="5"/>
  <c r="AE1100" i="5"/>
  <c r="AE776" i="5"/>
  <c r="AE1385" i="5"/>
  <c r="AE1546" i="5"/>
  <c r="AE379" i="5"/>
  <c r="AE283" i="5"/>
  <c r="AE1374" i="5"/>
  <c r="AE774" i="5"/>
  <c r="AE1165" i="5"/>
  <c r="AE1193" i="5"/>
  <c r="AE437" i="5"/>
  <c r="AE155" i="5"/>
  <c r="AE1468" i="5"/>
  <c r="AE1307" i="5"/>
  <c r="AE1636" i="5"/>
  <c r="AE983" i="5"/>
  <c r="AE1269" i="5"/>
  <c r="AE530" i="5"/>
  <c r="AE1933" i="5"/>
  <c r="AE628" i="5"/>
  <c r="AE1900" i="5"/>
  <c r="AE1161" i="5"/>
  <c r="AE1621" i="5"/>
  <c r="AE1240" i="5"/>
  <c r="AE1767" i="5"/>
  <c r="AE1074" i="5"/>
  <c r="AE1456" i="5"/>
  <c r="AE337" i="5"/>
  <c r="AE1688" i="5"/>
  <c r="AE1276" i="5"/>
  <c r="AE1091" i="5"/>
  <c r="AE1239" i="5"/>
  <c r="AE1154" i="5"/>
  <c r="AE1930" i="5"/>
  <c r="AE316" i="5"/>
  <c r="AE267" i="5"/>
  <c r="AE450" i="5"/>
  <c r="AE1253" i="5"/>
  <c r="AE569" i="5"/>
  <c r="AE1547" i="5"/>
  <c r="AE502" i="5"/>
  <c r="AE1531" i="5"/>
  <c r="AE1382" i="5"/>
  <c r="AE1005" i="5"/>
  <c r="AE1013" i="5"/>
  <c r="AE1248" i="5"/>
  <c r="AE1472" i="5"/>
  <c r="AE1328" i="5"/>
  <c r="AE514" i="5"/>
  <c r="AE1899" i="5"/>
  <c r="AE693" i="5"/>
  <c r="AE1492" i="5"/>
  <c r="AE946" i="5"/>
  <c r="AE304" i="5"/>
  <c r="AE39" i="5"/>
  <c r="AE1776" i="5"/>
  <c r="AE1890" i="5"/>
  <c r="AE1294" i="5"/>
  <c r="AE841" i="5"/>
  <c r="AE1808" i="5"/>
  <c r="AE76" i="5"/>
  <c r="AE1817" i="5"/>
  <c r="AE756" i="5"/>
  <c r="AE838" i="5"/>
  <c r="AE1358" i="5"/>
  <c r="AE34" i="5"/>
  <c r="AE663" i="5"/>
  <c r="AE615" i="5"/>
  <c r="AE905" i="5"/>
  <c r="AE1611" i="5"/>
  <c r="AE1226" i="5"/>
  <c r="AE984" i="5"/>
  <c r="AE1026" i="5"/>
  <c r="AE759" i="5"/>
  <c r="AE1121" i="5"/>
  <c r="AE716" i="5"/>
  <c r="AE275" i="5"/>
  <c r="AE857" i="5"/>
  <c r="AE1036" i="5"/>
  <c r="AE1736" i="5"/>
  <c r="AE1375" i="5"/>
  <c r="AE277" i="5"/>
  <c r="AE987" i="5"/>
  <c r="AE327" i="5"/>
  <c r="AE1942" i="5"/>
  <c r="AE978" i="5"/>
  <c r="AE261" i="5"/>
  <c r="AE1210" i="5"/>
  <c r="AE1208" i="5"/>
  <c r="AE1497" i="5"/>
  <c r="AE125" i="5"/>
  <c r="AE528" i="5"/>
  <c r="AE1491" i="5"/>
  <c r="AE1317" i="5"/>
  <c r="AE262" i="5"/>
  <c r="AE1726" i="5"/>
  <c r="AE1404" i="5"/>
  <c r="AE1463" i="5"/>
  <c r="AE1623" i="5"/>
  <c r="AE159" i="5"/>
  <c r="AE1346" i="5"/>
  <c r="AE1686" i="5"/>
  <c r="AE1141" i="5"/>
  <c r="AE1693" i="5"/>
  <c r="AE1373" i="5"/>
  <c r="AE942" i="5"/>
  <c r="AE1654" i="5"/>
  <c r="AE1437" i="5"/>
  <c r="AE1434" i="5"/>
  <c r="AE1570" i="5"/>
  <c r="AE1927" i="5"/>
  <c r="AE253" i="5"/>
  <c r="AE295" i="5"/>
  <c r="AE299" i="5"/>
  <c r="AE440" i="5"/>
  <c r="AE85" i="5"/>
  <c r="AE1304" i="5"/>
  <c r="AE1327" i="5"/>
  <c r="AE272" i="5"/>
  <c r="AE1515" i="5"/>
  <c r="AE629" i="5"/>
  <c r="AE1009" i="5"/>
  <c r="AE1313" i="5"/>
  <c r="AE1263" i="5"/>
  <c r="AE1000" i="5"/>
  <c r="AE1852" i="5"/>
  <c r="AE1316" i="5"/>
  <c r="AE1030" i="5"/>
  <c r="AE1300" i="5"/>
  <c r="AE1885" i="5"/>
  <c r="AE247" i="5"/>
  <c r="AE1524" i="5"/>
  <c r="AE1340" i="5"/>
  <c r="AE1504" i="5"/>
  <c r="AE1332" i="5"/>
  <c r="AE1055" i="5"/>
  <c r="AE1272" i="5"/>
  <c r="AE1231" i="5"/>
  <c r="AE839" i="5"/>
  <c r="AE1095" i="5"/>
  <c r="AE274" i="5"/>
  <c r="AE206" i="5"/>
  <c r="AE273" i="5"/>
  <c r="AE1050" i="5"/>
  <c r="AE168" i="5"/>
  <c r="AE1246" i="5"/>
  <c r="AE1183" i="5"/>
  <c r="AE1635" i="5"/>
  <c r="AE993" i="5"/>
  <c r="AE1139" i="5"/>
  <c r="AE1470" i="5"/>
  <c r="AE371" i="5"/>
  <c r="AE1469" i="5"/>
  <c r="AE907" i="5"/>
  <c r="AE1889" i="5"/>
  <c r="AE432" i="5"/>
  <c r="AE1600" i="5"/>
  <c r="AE1078" i="5"/>
  <c r="AE813" i="5"/>
  <c r="AE1130" i="5"/>
  <c r="AE544" i="5"/>
  <c r="AE529" i="5"/>
  <c r="AE999" i="5"/>
  <c r="AE373" i="5"/>
  <c r="AE1847" i="5"/>
  <c r="AE1232" i="5"/>
  <c r="AE1395" i="5"/>
  <c r="AE1608" i="5"/>
  <c r="AE611" i="5"/>
  <c r="AE1768" i="5"/>
  <c r="AE1283" i="5"/>
  <c r="AE1453" i="5"/>
  <c r="AE655" i="5"/>
  <c r="AE1281" i="5"/>
  <c r="AE448" i="5"/>
  <c r="AE1467" i="5"/>
  <c r="AE1273" i="5"/>
  <c r="AE326" i="5"/>
  <c r="AE614" i="5"/>
  <c r="AE1167" i="5"/>
  <c r="AE1625" i="5"/>
  <c r="AE276" i="5"/>
  <c r="AE1397" i="5"/>
  <c r="AE427" i="5"/>
  <c r="AE997" i="5"/>
  <c r="AE1148" i="5"/>
  <c r="AE1129" i="5"/>
  <c r="AE1809" i="5"/>
  <c r="AE1682" i="5"/>
  <c r="AE1223" i="5"/>
  <c r="AE356" i="5"/>
  <c r="AE866" i="5"/>
  <c r="AE1107" i="5"/>
  <c r="AE42" i="5"/>
  <c r="AE1421" i="5"/>
  <c r="AE1383" i="5"/>
  <c r="AE1079" i="5"/>
  <c r="AE1288" i="5"/>
  <c r="AE1923" i="5"/>
  <c r="AE1517" i="5"/>
  <c r="AE329" i="5"/>
  <c r="AE1499" i="5"/>
  <c r="AE1235" i="5"/>
  <c r="AE413" i="5"/>
  <c r="AE626" i="5"/>
  <c r="AE707" i="5"/>
  <c r="AE1934" i="5"/>
  <c r="AE784" i="5"/>
  <c r="AE1689" i="5"/>
  <c r="AE1349" i="5"/>
  <c r="AE344" i="5"/>
  <c r="AE760" i="5"/>
  <c r="AE1389" i="5"/>
  <c r="AE1390" i="5"/>
  <c r="AE1211" i="5"/>
  <c r="AE625" i="5"/>
  <c r="AE1071" i="5"/>
  <c r="AE749" i="5"/>
  <c r="AE1629" i="5"/>
  <c r="AE1811" i="5"/>
  <c r="AE1186" i="5"/>
  <c r="AE1587" i="5"/>
  <c r="AE1850" i="5"/>
  <c r="AE667" i="5"/>
  <c r="AE1683" i="5"/>
  <c r="AE1274" i="5"/>
  <c r="AF2" i="5"/>
  <c r="AE158" i="5"/>
  <c r="AE1761" i="5"/>
  <c r="AE898" i="5"/>
  <c r="AE1612" i="5"/>
  <c r="AE821" i="5"/>
  <c r="AE1810" i="5"/>
  <c r="AE1734" i="5"/>
  <c r="AE1330" i="5"/>
  <c r="AE1928" i="5"/>
  <c r="AE328" i="5"/>
  <c r="AE1940" i="5"/>
  <c r="AE717" i="5"/>
  <c r="AE996" i="5"/>
  <c r="AE540" i="5"/>
  <c r="AE1402" i="5"/>
  <c r="AE1398" i="5"/>
  <c r="AE1113" i="5"/>
  <c r="AE1725" i="5"/>
  <c r="AE1882" i="5"/>
  <c r="AE238" i="5"/>
  <c r="AE1384" i="5"/>
  <c r="AE239" i="5"/>
  <c r="AE271" i="5"/>
  <c r="AE1505" i="5"/>
  <c r="AE1104" i="5"/>
  <c r="AE1692" i="5"/>
  <c r="AE1170" i="5"/>
  <c r="AE358" i="5"/>
  <c r="AE1338" i="5"/>
  <c r="AE1118" i="5"/>
  <c r="AE354" i="5"/>
  <c r="AE673" i="5"/>
  <c r="AE783" i="5"/>
  <c r="AE817" i="5"/>
  <c r="AE853" i="5"/>
  <c r="AE1088" i="5"/>
  <c r="AE451" i="5"/>
  <c r="AE1806" i="5"/>
  <c r="AE264" i="5"/>
  <c r="AE1204" i="5"/>
  <c r="AE1199" i="5"/>
  <c r="AE204" i="5"/>
  <c r="AE1482" i="5"/>
  <c r="AE1774" i="5"/>
  <c r="AE500" i="5"/>
  <c r="AE508" i="5"/>
  <c r="AE1285" i="5"/>
  <c r="AE1331" i="5"/>
  <c r="AE1145" i="5"/>
  <c r="AE47" i="5"/>
  <c r="AE1620" i="5"/>
  <c r="AE533" i="5"/>
  <c r="AE739" i="5"/>
  <c r="AE1111" i="5"/>
  <c r="AE36" i="5"/>
  <c r="AE305" i="5"/>
  <c r="AE989" i="5"/>
  <c r="AE1015" i="5"/>
  <c r="AE279" i="5"/>
  <c r="AE249" i="5"/>
  <c r="AE820" i="5"/>
  <c r="AE1076" i="5"/>
  <c r="AE1146" i="5"/>
  <c r="AE1262" i="5"/>
  <c r="AE246" i="5"/>
  <c r="AE1805" i="5"/>
  <c r="AE1724" i="5"/>
  <c r="AE1322" i="5"/>
  <c r="AE1460" i="5"/>
  <c r="AE1720" i="5"/>
  <c r="AE1256" i="5"/>
  <c r="AE1003" i="5"/>
  <c r="AE1164" i="5"/>
  <c r="AE1931" i="5"/>
  <c r="AE243" i="5"/>
  <c r="AE1324" i="5"/>
  <c r="AE291" i="5"/>
  <c r="AE325" i="5"/>
  <c r="AE1452" i="5"/>
  <c r="AE1641" i="5"/>
  <c r="AE937" i="5"/>
  <c r="AE1520" i="5"/>
  <c r="AE1481" i="5"/>
  <c r="AE1466" i="5"/>
  <c r="AE1501" i="5"/>
  <c r="AE166" i="5"/>
  <c r="AE355" i="5"/>
  <c r="AE1537" i="5"/>
  <c r="AE1179" i="5"/>
  <c r="AE1616" i="5"/>
  <c r="AE906" i="5"/>
  <c r="AE1393" i="5"/>
  <c r="AE1368" i="5"/>
  <c r="AE1655" i="5"/>
  <c r="AE1737" i="5"/>
  <c r="AE1685" i="5"/>
  <c r="AE1291" i="5"/>
  <c r="AE751" i="5"/>
  <c r="AE1541" i="5"/>
  <c r="AE388" i="5"/>
  <c r="AE824" i="5"/>
  <c r="AE1778" i="5"/>
  <c r="AE452" i="5"/>
  <c r="AE1512" i="5"/>
  <c r="AE1974" i="5"/>
  <c r="AE156" i="5"/>
  <c r="AE161" i="5"/>
  <c r="AE1770" i="5"/>
  <c r="AE637" i="5"/>
  <c r="AE1591" i="5"/>
  <c r="AE1935" i="5"/>
  <c r="AE1471" i="5"/>
  <c r="AE1019" i="5"/>
  <c r="AE1454" i="5"/>
  <c r="AE411" i="5"/>
  <c r="AE1147" i="5"/>
  <c r="AE894" i="5"/>
  <c r="AE350" i="5"/>
  <c r="AE1573" i="5"/>
  <c r="AE1220" i="5"/>
  <c r="AE1477" i="5"/>
  <c r="AE863" i="5"/>
  <c r="AE651" i="5"/>
  <c r="AE1190" i="5"/>
  <c r="AE1035" i="5"/>
  <c r="AE369" i="5"/>
  <c r="AE365" i="5"/>
  <c r="AE945" i="5"/>
  <c r="AE1723" i="5"/>
  <c r="AE1135" i="5"/>
  <c r="AE1765" i="5"/>
  <c r="AE1241" i="5"/>
  <c r="AE736" i="5"/>
  <c r="AE1487" i="5"/>
  <c r="AE1168" i="5"/>
  <c r="AE1851" i="5"/>
  <c r="AE367" i="5"/>
  <c r="AE265" i="5"/>
  <c r="AE1361" i="5"/>
  <c r="AE551" i="5"/>
  <c r="AE495" i="5"/>
  <c r="AE1334" i="5"/>
  <c r="AE896" i="5"/>
  <c r="AE1527" i="5"/>
  <c r="AE330" i="5"/>
  <c r="AE1194" i="5"/>
  <c r="AE1255" i="5"/>
  <c r="AE1490" i="5"/>
  <c r="AE635" i="5"/>
  <c r="AE773" i="5"/>
  <c r="AE347" i="5"/>
  <c r="AE260" i="5"/>
  <c r="AE1149" i="5"/>
  <c r="AE1562" i="5"/>
  <c r="AE416" i="5"/>
  <c r="AE657" i="5"/>
  <c r="AE741" i="5"/>
  <c r="AE1609" i="5"/>
  <c r="AE1207" i="5"/>
  <c r="AE424" i="5"/>
  <c r="AE671" i="5"/>
  <c r="AE1534" i="5"/>
  <c r="AE818" i="5"/>
  <c r="AE1251" i="5"/>
  <c r="AE1592" i="5"/>
  <c r="AE1336" i="5"/>
  <c r="AE1042" i="5"/>
  <c r="AE289" i="5"/>
  <c r="AE1584" i="5"/>
  <c r="AE1376" i="5"/>
  <c r="AE1297" i="5"/>
  <c r="AE1065" i="5"/>
  <c r="AE245" i="5"/>
  <c r="AE1184" i="5"/>
  <c r="AE116" i="5"/>
  <c r="AE902" i="5"/>
  <c r="AE1574" i="5"/>
  <c r="AE1132" i="5"/>
  <c r="AE1891" i="5"/>
  <c r="AE613" i="5"/>
  <c r="AE709" i="5"/>
  <c r="AE1888" i="5"/>
  <c r="AE1224" i="5"/>
  <c r="AE936" i="5"/>
  <c r="AE1438" i="5"/>
  <c r="AE1652" i="5"/>
  <c r="AE244" i="5"/>
  <c r="AE504" i="5"/>
  <c r="AE1610" i="5"/>
  <c r="AE443" i="5"/>
  <c r="AE1441" i="5"/>
  <c r="AE939" i="5"/>
  <c r="AE1086" i="5"/>
  <c r="AE1323" i="5"/>
  <c r="AE341" i="5"/>
  <c r="AE288" i="5"/>
  <c r="AE1261" i="5"/>
  <c r="AE825" i="5"/>
  <c r="AE837" i="5"/>
  <c r="AE1388" i="5"/>
  <c r="AE1067" i="5"/>
  <c r="AE1409" i="5"/>
  <c r="AE1045" i="5"/>
  <c r="AE1125" i="5"/>
  <c r="AE1002" i="5"/>
  <c r="AE1046" i="5"/>
  <c r="AE1150" i="5"/>
  <c r="AE1557" i="5"/>
  <c r="AE654" i="5"/>
  <c r="AE1177" i="5"/>
  <c r="AE1347" i="5"/>
  <c r="AE1337" i="5"/>
  <c r="AE1846" i="5"/>
  <c r="AE1881" i="5"/>
  <c r="AE303" i="5"/>
  <c r="AE1519" i="5"/>
  <c r="AE1857" i="5"/>
  <c r="AE434" i="5"/>
  <c r="AE422" i="5"/>
  <c r="AE290" i="5"/>
  <c r="AE332" i="5"/>
  <c r="AE1564" i="5"/>
  <c r="AE1646" i="5"/>
  <c r="AE449" i="5"/>
  <c r="AE705" i="5"/>
  <c r="AE1295" i="5"/>
  <c r="AE1816" i="5"/>
  <c r="AE745" i="5"/>
  <c r="AE1480" i="5"/>
  <c r="AE1043" i="5"/>
  <c r="AE164" i="5"/>
  <c r="AE207" i="5"/>
  <c r="AE349" i="5"/>
  <c r="AE630" i="5"/>
  <c r="AE1007" i="5"/>
  <c r="AE1719" i="5"/>
  <c r="AE1096" i="5"/>
  <c r="AE1901" i="5"/>
  <c r="AE771" i="5"/>
  <c r="AE157" i="5"/>
  <c r="AE127" i="5"/>
  <c r="AE631" i="5"/>
  <c r="AE1259" i="5"/>
  <c r="AE757" i="5"/>
  <c r="AE1718" i="5"/>
  <c r="AE1174" i="5"/>
  <c r="AE829" i="5"/>
  <c r="AE1502" i="5"/>
  <c r="AE754" i="5"/>
  <c r="AE315" i="5"/>
  <c r="AE382" i="5"/>
  <c r="AE1181" i="5"/>
  <c r="AE775" i="5"/>
  <c r="AE1206" i="5"/>
  <c r="AE1498" i="5"/>
  <c r="AE1507" i="5"/>
  <c r="AE509" i="5"/>
  <c r="AE380" i="5"/>
  <c r="AE836" i="5"/>
  <c r="AE1075" i="5"/>
  <c r="AE1366" i="5"/>
  <c r="AE1898" i="5"/>
  <c r="AE1341" i="5"/>
  <c r="AE1841" i="5"/>
  <c r="AE1227" i="5"/>
  <c r="AE1513" i="5"/>
  <c r="AE1887" i="5"/>
  <c r="AE706" i="5"/>
  <c r="AE1140" i="5"/>
  <c r="AE1840" i="5"/>
  <c r="AE1924" i="5"/>
  <c r="AE1938" i="5"/>
  <c r="AE255" i="5"/>
  <c r="AE941" i="5"/>
  <c r="AE895" i="5"/>
  <c r="AE40" i="5"/>
  <c r="AE622" i="5"/>
  <c r="AE567" i="5"/>
  <c r="AE550" i="5"/>
  <c r="AE1560" i="5"/>
  <c r="AE1214" i="5"/>
  <c r="AE1203" i="5"/>
  <c r="AE1363" i="5"/>
  <c r="AE1422" i="5"/>
  <c r="AE1063" i="5"/>
  <c r="AE362" i="5"/>
  <c r="AE1735" i="5"/>
  <c r="AE398" i="5"/>
  <c r="AE1265" i="5"/>
  <c r="AE406" i="5"/>
  <c r="AE531" i="5"/>
  <c r="AE1308" i="5"/>
  <c r="AE1318" i="5"/>
  <c r="AE1040" i="5"/>
  <c r="AE1523" i="5"/>
  <c r="AE1298" i="5"/>
  <c r="AE340" i="5"/>
  <c r="AE612" i="5"/>
  <c r="AE1335" i="5"/>
  <c r="AE1966" i="5"/>
  <c r="AE1033" i="5"/>
  <c r="AE294" i="5"/>
  <c r="AE981" i="5"/>
  <c r="AE1377" i="5"/>
  <c r="AE403" i="5"/>
  <c r="AE1343" i="5"/>
  <c r="AE1059" i="5"/>
  <c r="AE1489" i="5"/>
  <c r="AE324" i="5"/>
  <c r="AE1041" i="5"/>
  <c r="AE746" i="5"/>
  <c r="AE1843" i="5"/>
  <c r="AE1963" i="5"/>
  <c r="AE1309" i="5"/>
  <c r="AE497" i="5"/>
  <c r="AE1696" i="5"/>
  <c r="AE1883" i="5"/>
  <c r="AE1559" i="5"/>
  <c r="AE1249" i="5"/>
  <c r="AE659" i="5"/>
  <c r="AE485" i="5"/>
  <c r="AE435" i="5"/>
  <c r="AE1604" i="5"/>
  <c r="AE1173" i="5"/>
  <c r="AE336" i="5"/>
  <c r="AE43" i="5"/>
  <c r="AE1354" i="5"/>
  <c r="AE1108" i="5"/>
  <c r="AE665" i="5"/>
  <c r="AE1271" i="5"/>
  <c r="AE816" i="5"/>
  <c r="AE1380" i="5"/>
  <c r="AE526" i="5"/>
  <c r="AE1093" i="5"/>
  <c r="AE121" i="5"/>
  <c r="AE1407" i="5"/>
  <c r="AE1430" i="5"/>
  <c r="AE1508" i="5"/>
  <c r="AE656" i="5"/>
  <c r="AE1229" i="5"/>
  <c r="AE1777" i="5"/>
  <c r="AE205" i="5"/>
  <c r="AE423" i="5"/>
  <c r="AE534" i="5"/>
  <c r="AE1485" i="5"/>
  <c r="AE507" i="5"/>
  <c r="AE1408" i="5"/>
  <c r="AE835" i="5"/>
  <c r="AE296" i="5"/>
  <c r="AE1031" i="5"/>
  <c r="AE338" i="5"/>
  <c r="AE1766" i="5"/>
  <c r="AE320" i="5"/>
  <c r="AE281" i="5"/>
  <c r="AE1320" i="5"/>
  <c r="AE323" i="5"/>
  <c r="AE1518" i="5"/>
  <c r="AE617" i="5"/>
  <c r="AE445" i="5"/>
  <c r="AE1378" i="5"/>
  <c r="AE1403" i="5"/>
  <c r="AE903" i="5"/>
  <c r="AE1645" i="5"/>
  <c r="AE1188" i="5"/>
  <c r="AE384" i="5"/>
  <c r="AE1049" i="5"/>
  <c r="AE510" i="5"/>
  <c r="AE536" i="5"/>
  <c r="AE1530" i="5"/>
  <c r="AE861" i="5"/>
  <c r="AE1771" i="5"/>
  <c r="AE1264" i="5"/>
  <c r="AE1427" i="5"/>
  <c r="AE1937" i="5"/>
  <c r="AE994" i="5"/>
  <c r="AE345" i="5"/>
  <c r="AE1344" i="5"/>
  <c r="AE1034" i="5"/>
  <c r="AE1436" i="5"/>
  <c r="AE1521" i="5"/>
  <c r="AE1975" i="5"/>
  <c r="AE1622" i="5"/>
  <c r="AE433" i="5"/>
  <c r="AE1594" i="5"/>
  <c r="AE899" i="5"/>
  <c r="AE608" i="5"/>
  <c r="AE1855" i="5"/>
  <c r="AE1191" i="5"/>
  <c r="AE1413" i="5"/>
  <c r="AE547" i="5"/>
  <c r="AE499" i="5"/>
  <c r="AE1192" i="5"/>
  <c r="AE270" i="5"/>
  <c r="AE1371" i="5"/>
  <c r="AE1458" i="5"/>
  <c r="AE352" i="5"/>
  <c r="AE391" i="5"/>
  <c r="AE1503" i="5"/>
  <c r="AE649" i="5"/>
  <c r="AE1081" i="5"/>
  <c r="AE444" i="5"/>
  <c r="AE321" i="5"/>
  <c r="AE570" i="5"/>
  <c r="AE198" i="5"/>
  <c r="AE1773" i="5"/>
  <c r="AE1412" i="5"/>
  <c r="AE1115" i="5"/>
  <c r="AE1082" i="5"/>
  <c r="AE1634" i="5"/>
  <c r="AE527" i="5"/>
  <c r="AE314" i="5"/>
  <c r="AE311" i="5"/>
  <c r="AE484" i="5"/>
  <c r="AE1596" i="5"/>
  <c r="AE1420" i="5"/>
  <c r="AE1818" i="5"/>
  <c r="AE1254" i="5"/>
  <c r="AE1312" i="5"/>
  <c r="AE842" i="5"/>
  <c r="AE1583" i="5"/>
  <c r="AE1051" i="5"/>
  <c r="AE286" i="5"/>
  <c r="AE1886" i="5"/>
  <c r="AE573" i="5"/>
  <c r="AE1321" i="5"/>
  <c r="AE79" i="5"/>
  <c r="AE1465" i="5"/>
  <c r="AE1156" i="5"/>
  <c r="AE1602" i="5"/>
  <c r="AE571" i="5"/>
  <c r="AE702" i="5"/>
  <c r="AE1348" i="5"/>
  <c r="AE1198" i="5"/>
  <c r="AE259" i="5"/>
  <c r="AE1277" i="5"/>
  <c r="AE864" i="5"/>
  <c r="AE1417" i="5"/>
  <c r="AE823" i="5"/>
  <c r="AE372" i="5"/>
  <c r="AE1605" i="5"/>
  <c r="AE1762" i="5"/>
  <c r="AE163" i="5"/>
  <c r="AE1433" i="5"/>
  <c r="AE1157" i="5"/>
  <c r="AE1601" i="5"/>
  <c r="AE1171" i="5"/>
  <c r="AE1486" i="5"/>
  <c r="AE1586" i="5"/>
  <c r="AE1087" i="5"/>
  <c r="AE1266" i="5"/>
  <c r="AE117" i="5"/>
  <c r="AE1556" i="5"/>
  <c r="AE75" i="5"/>
  <c r="AE455" i="5"/>
  <c r="AE1202" i="5"/>
  <c r="AE32" i="5"/>
  <c r="AE83" i="5"/>
  <c r="AE1329" i="5"/>
  <c r="AE124" i="5"/>
  <c r="AE1595" i="5"/>
  <c r="AE393" i="5"/>
  <c r="AE1684" i="5"/>
  <c r="AE1270" i="5"/>
  <c r="AE287" i="5"/>
  <c r="AE1301" i="5"/>
  <c r="AE538" i="5"/>
  <c r="AE1617" i="5"/>
  <c r="AE1153" i="5"/>
  <c r="AE730" i="5"/>
  <c r="AE779" i="5"/>
  <c r="AE935" i="5"/>
  <c r="AE1166" i="5"/>
  <c r="AE696" i="5"/>
  <c r="AE1553" i="5"/>
  <c r="AE1639" i="5"/>
  <c r="AE979" i="5"/>
  <c r="AE1613" i="5"/>
  <c r="AE1510" i="5"/>
  <c r="AE199" i="5"/>
  <c r="AE1461" i="5"/>
  <c r="AE1538" i="5"/>
  <c r="AE1729" i="5"/>
  <c r="AE1598" i="5"/>
  <c r="AE1144" i="5"/>
  <c r="AE1352" i="5"/>
  <c r="AE695" i="5"/>
  <c r="AE33" i="5"/>
  <c r="AE712" i="5"/>
  <c r="AE1544" i="5"/>
  <c r="AE1893" i="5"/>
  <c r="AE1296" i="5"/>
  <c r="AE552" i="5"/>
  <c r="AE1414" i="5"/>
  <c r="AE1593" i="5"/>
  <c r="AE1926" i="5"/>
  <c r="AE1143" i="5"/>
  <c r="AE1844" i="5"/>
  <c r="AE167" i="5"/>
  <c r="AE1365" i="5"/>
  <c r="AE1479" i="5"/>
  <c r="AE426" i="5"/>
  <c r="AE1423" i="5"/>
  <c r="AE1405" i="5"/>
  <c r="AE1230" i="5"/>
  <c r="AE1509" i="5"/>
  <c r="AE1561" i="5"/>
  <c r="AE1267" i="5"/>
  <c r="AE1286" i="5"/>
  <c r="AE395" i="5"/>
  <c r="AE389" i="5"/>
  <c r="AE387" i="5"/>
  <c r="AE284" i="5"/>
  <c r="AE666" i="5"/>
  <c r="AE1094" i="5"/>
  <c r="AE1245" i="5"/>
  <c r="AE1047" i="5"/>
  <c r="AE1180" i="5"/>
  <c r="AE1448" i="5"/>
  <c r="AE254" i="5"/>
  <c r="AE364" i="5"/>
  <c r="AE41" i="5"/>
  <c r="AE1571" i="5"/>
  <c r="AE1577" i="5"/>
  <c r="AE37" i="5"/>
  <c r="AE1455" i="5"/>
  <c r="AE575" i="5"/>
  <c r="AE689" i="5"/>
  <c r="AE618" i="5"/>
  <c r="AE1117" i="5"/>
  <c r="AE1258" i="5"/>
  <c r="AE1054" i="5"/>
  <c r="AE1563" i="5"/>
  <c r="AE285" i="5"/>
  <c r="AE1618" i="5"/>
  <c r="AE1391" i="5"/>
  <c r="AE1134" i="5"/>
  <c r="AE1614" i="5"/>
  <c r="AE486" i="5"/>
  <c r="AE633" i="5"/>
  <c r="AE1236" i="5"/>
  <c r="AE737" i="5"/>
  <c r="AE1892" i="5"/>
  <c r="AE45" i="5"/>
  <c r="AE1799" i="5"/>
  <c r="AE512" i="5"/>
  <c r="AE38" i="5"/>
  <c r="AE1122" i="5"/>
  <c r="AE257" i="5"/>
  <c r="AE430" i="5"/>
  <c r="AE419" i="5"/>
  <c r="AE1763" i="5"/>
  <c r="AE1542" i="5"/>
  <c r="AE1552" i="5"/>
  <c r="AE1535" i="5"/>
  <c r="AE1097" i="5"/>
  <c r="AE1084" i="5"/>
  <c r="AE1419" i="5"/>
  <c r="AE904" i="5"/>
  <c r="AE1576" i="5"/>
  <c r="AE351" i="5"/>
  <c r="AE237" i="5"/>
  <c r="AE310" i="5"/>
  <c r="AE390" i="5"/>
  <c r="AE1187" i="5"/>
  <c r="AE1632" i="5"/>
  <c r="AE1431" i="5"/>
  <c r="AE1025" i="5"/>
  <c r="AE335" i="5"/>
  <c r="AE442" i="5"/>
  <c r="AE1410" i="5"/>
  <c r="AE1575" i="5"/>
  <c r="AE998" i="5"/>
  <c r="AE378" i="5"/>
  <c r="AE1473" i="5"/>
  <c r="AE650" i="5"/>
  <c r="AE1048" i="5"/>
  <c r="AE1626" i="5"/>
  <c r="AE701" i="5"/>
  <c r="AE80" i="5"/>
  <c r="AE196" i="5"/>
  <c r="AE1006" i="5"/>
  <c r="AE944" i="5"/>
  <c r="AE1399" i="5"/>
  <c r="AE1022" i="5"/>
  <c r="AE78" i="5"/>
  <c r="AE733" i="5"/>
  <c r="AE532" i="5"/>
  <c r="AE319" i="5"/>
  <c r="AE1303" i="5"/>
  <c r="AE719" i="5"/>
  <c r="AE1858" i="5"/>
  <c r="AE1558" i="5"/>
  <c r="AE1201" i="5"/>
  <c r="AE691" i="5"/>
  <c r="AE404" i="5"/>
  <c r="AE385" i="5"/>
  <c r="AE1106" i="5"/>
  <c r="AE943" i="5"/>
  <c r="AE1804" i="5"/>
  <c r="AE256" i="5"/>
  <c r="AE1462" i="5"/>
  <c r="AE1152" i="5"/>
  <c r="AE309" i="5"/>
  <c r="AE1506" i="5"/>
  <c r="AE1536" i="5"/>
  <c r="AE1516" i="5"/>
  <c r="AE200" i="5"/>
  <c r="AE1569" i="5"/>
  <c r="AE331" i="5"/>
  <c r="AE1209" i="5"/>
  <c r="AE1424" i="5"/>
  <c r="AE1450" i="5"/>
  <c r="AE505" i="5"/>
  <c r="AE1215" i="5"/>
  <c r="AE822" i="5"/>
  <c r="AE648" i="5"/>
  <c r="AE1077" i="5"/>
  <c r="AE1289" i="5"/>
  <c r="AE1219" i="5"/>
  <c r="AE1292" i="5"/>
  <c r="AE578" i="5"/>
  <c r="AE1058" i="5"/>
  <c r="AE1691" i="5"/>
  <c r="AE1807" i="5"/>
  <c r="AE1287" i="5"/>
  <c r="AE948" i="5"/>
  <c r="AE493" i="5"/>
  <c r="AE492" i="5"/>
  <c r="AE1159" i="5"/>
  <c r="AE1068" i="5"/>
  <c r="AE1072" i="5"/>
  <c r="AE408" i="5"/>
  <c r="AE1028" i="5"/>
  <c r="AE940" i="5"/>
  <c r="AE995" i="5"/>
  <c r="AE160" i="5"/>
  <c r="AE339" i="5"/>
  <c r="AE1802" i="5"/>
  <c r="AE1037" i="5"/>
  <c r="AE1225" i="5"/>
  <c r="AE1092" i="5"/>
  <c r="AE1533" i="5"/>
  <c r="AE1021" i="5"/>
  <c r="AE1446" i="5"/>
  <c r="AE1585" i="5"/>
  <c r="AE1925" i="5"/>
  <c r="AE1185" i="5"/>
  <c r="AE734" i="5"/>
  <c r="AE1644" i="5"/>
  <c r="AE1733" i="5"/>
  <c r="AE202" i="5"/>
  <c r="AE708" i="5"/>
  <c r="AE653" i="5"/>
  <c r="AE831" i="5"/>
  <c r="AE752" i="5"/>
  <c r="AE1011" i="5"/>
  <c r="AE453" i="5"/>
  <c r="AE699" i="5"/>
  <c r="AE1345" i="5"/>
  <c r="AE501" i="5"/>
  <c r="AE1310" i="5"/>
  <c r="AE1010" i="5"/>
  <c r="AE1044" i="5"/>
  <c r="AE1257" i="5"/>
  <c r="AE634" i="5"/>
  <c r="AE742" i="5"/>
  <c r="AE1351" i="5"/>
  <c r="AE1922" i="5"/>
  <c r="AE1400" i="5"/>
  <c r="AE1732" i="5"/>
  <c r="AE901" i="5"/>
  <c r="AE1775" i="5"/>
  <c r="AE1849" i="5"/>
  <c r="AE487" i="5"/>
  <c r="AE772" i="5"/>
  <c r="AE441" i="5"/>
  <c r="AE546" i="5"/>
  <c r="AE399" i="5"/>
  <c r="AE854" i="5"/>
  <c r="AE425" i="5"/>
  <c r="AE1367" i="5"/>
  <c r="AE778" i="5"/>
  <c r="AE755" i="5"/>
  <c r="AE1884" i="5"/>
  <c r="AE1415" i="5"/>
  <c r="AE1151" i="5"/>
  <c r="AE317" i="5"/>
  <c r="AE1370" i="5"/>
  <c r="AE1362" i="5"/>
  <c r="AE1247" i="5"/>
  <c r="AE120" i="5"/>
  <c r="AE400" i="5"/>
  <c r="AE240" i="5"/>
  <c r="AE1976" i="5"/>
  <c r="AE1069" i="5"/>
  <c r="AE1062" i="5"/>
  <c r="AE1396" i="5"/>
  <c r="AE1615" i="5"/>
  <c r="AE669" i="5"/>
  <c r="AE1216" i="5"/>
  <c r="AE496" i="5"/>
  <c r="AE447" i="5"/>
  <c r="AE1475" i="5"/>
  <c r="AE438" i="5"/>
  <c r="AE278" i="5"/>
  <c r="AE366" i="5"/>
  <c r="AE1589" i="5"/>
  <c r="AE1158" i="5"/>
  <c r="AE82" i="5"/>
  <c r="AE1722" i="5"/>
  <c r="AE1238" i="5"/>
  <c r="AE1548" i="5"/>
  <c r="AE814" i="5"/>
  <c r="AE624" i="5"/>
  <c r="AE815" i="5"/>
  <c r="AE1103" i="5"/>
  <c r="AE1717" i="5"/>
  <c r="AE1189" i="5"/>
  <c r="AE1004" i="5"/>
  <c r="AE162" i="5"/>
  <c r="AE1444" i="5"/>
  <c r="AE392" i="5"/>
  <c r="AE715" i="5"/>
  <c r="AE386" i="5"/>
  <c r="AE1123" i="5"/>
  <c r="AE859" i="5"/>
  <c r="AE322" i="5"/>
  <c r="AE1169" i="5"/>
  <c r="AE429" i="5"/>
  <c r="AE740" i="5"/>
  <c r="AE353" i="5"/>
  <c r="AE690" i="5"/>
  <c r="AE1029" i="5"/>
  <c r="AE1381" i="5"/>
  <c r="AE1342" i="5"/>
  <c r="AE694" i="5"/>
  <c r="AE119" i="5"/>
  <c r="AE1819" i="5"/>
  <c r="AE1496" i="5"/>
  <c r="AE1687" i="5"/>
  <c r="AE535" i="5"/>
  <c r="AE1759" i="5"/>
  <c r="AE1640" i="5"/>
  <c r="AE248" i="5"/>
  <c r="AE554" i="5"/>
  <c r="AE1137" i="5"/>
  <c r="AE988" i="5"/>
  <c r="AE743" i="5"/>
  <c r="AE553" i="5"/>
  <c r="AE300" i="5"/>
  <c r="AE165" i="5"/>
  <c r="AE1411" i="5"/>
  <c r="AE938" i="5"/>
  <c r="AE394" i="5"/>
  <c r="AE122" i="5"/>
  <c r="AE1964" i="5"/>
  <c r="AE1730" i="5"/>
  <c r="AE1429" i="5"/>
  <c r="AE1299" i="5"/>
  <c r="AE780" i="5"/>
  <c r="AE577" i="5"/>
  <c r="AE537" i="5"/>
  <c r="AE1631" i="5"/>
  <c r="AE1016" i="5"/>
  <c r="AE359" i="5"/>
  <c r="AE1540" i="5"/>
  <c r="AE1163" i="5"/>
  <c r="AE576" i="5"/>
  <c r="AE1539" i="5"/>
  <c r="AE1357" i="5"/>
  <c r="AE1642" i="5"/>
  <c r="AE488" i="5"/>
  <c r="AE545" i="5"/>
  <c r="AE1653" i="5"/>
  <c r="AE1205" i="5"/>
  <c r="AE1350" i="5"/>
  <c r="AE1588" i="5"/>
  <c r="AE1200" i="5"/>
  <c r="AE454" i="5"/>
  <c r="AE668" i="5"/>
  <c r="AE747" i="5"/>
  <c r="AE1678" i="5"/>
  <c r="AE1549" i="5"/>
  <c r="AE549" i="5"/>
  <c r="AE298" i="5"/>
  <c r="AE1305" i="5"/>
  <c r="AE1554" i="5"/>
  <c r="AE1124" i="5"/>
  <c r="AE1053" i="5"/>
  <c r="AE632" i="5"/>
  <c r="AE209" i="5"/>
  <c r="AE748" i="5"/>
  <c r="AE1024" i="5"/>
  <c r="AE1526" i="5"/>
  <c r="AE1967" i="5"/>
  <c r="AE381" i="5"/>
  <c r="AE1694" i="5"/>
  <c r="AE986" i="5"/>
  <c r="AE718" i="5"/>
  <c r="AE1633" i="5"/>
  <c r="AE1619" i="5"/>
  <c r="AE620" i="5"/>
  <c r="AE250" i="5"/>
  <c r="AE1856" i="5"/>
  <c r="AE1162" i="5"/>
  <c r="AE610" i="5"/>
  <c r="AD1155" i="5"/>
  <c r="AD333" i="5"/>
  <c r="AD1073" i="5"/>
  <c r="AD1566" i="5"/>
  <c r="AC1442" i="5"/>
  <c r="AC990" i="5"/>
  <c r="AD991" i="5"/>
  <c r="AD1114" i="5"/>
  <c r="AD1443" i="5"/>
  <c r="AD1525" i="5"/>
  <c r="AD1196" i="5"/>
  <c r="AD1319" i="5"/>
  <c r="AD1032" i="5"/>
  <c r="AD1360" i="5"/>
  <c r="AD1484" i="5"/>
  <c r="AD415" i="5"/>
  <c r="AD1278" i="5"/>
  <c r="AD292" i="5"/>
  <c r="AD1237" i="5"/>
  <c r="AD1607" i="5"/>
  <c r="AD374" i="5"/>
  <c r="AD47" i="52"/>
  <c r="AD39" i="52"/>
  <c r="AJ35" i="16"/>
  <c r="AJ7" i="16"/>
  <c r="AJ15" i="9"/>
  <c r="AK6" i="16"/>
  <c r="AE44" i="28"/>
  <c r="AG16" i="9"/>
  <c r="AH37" i="16"/>
  <c r="AA105" i="2"/>
  <c r="AA15" i="2"/>
  <c r="AA112" i="2" s="1"/>
  <c r="AD48" i="52"/>
  <c r="AD45" i="52"/>
  <c r="AC25" i="2"/>
  <c r="AC122" i="2" s="1"/>
  <c r="AE6" i="58"/>
  <c r="AH16" i="16"/>
  <c r="AI2" i="16"/>
  <c r="AD28" i="2"/>
  <c r="AD125" i="2" s="1"/>
  <c r="AB189" i="2"/>
  <c r="AB186" i="2" s="1"/>
  <c r="AB45" i="16"/>
  <c r="AB8" i="2"/>
  <c r="Z80" i="7"/>
  <c r="Z25" i="36"/>
  <c r="AD7" i="4"/>
  <c r="AD65" i="4" s="1"/>
  <c r="AC69" i="4"/>
  <c r="AC60" i="4"/>
  <c r="AE173" i="29"/>
  <c r="AE21" i="50" s="1"/>
  <c r="AE6" i="31"/>
  <c r="AE43" i="28"/>
  <c r="AG5" i="28"/>
  <c r="AG5" i="29"/>
  <c r="AG17" i="16"/>
  <c r="AG5" i="30"/>
  <c r="AG4" i="4"/>
  <c r="O14" i="12"/>
  <c r="AB45" i="6"/>
  <c r="AD41" i="52"/>
  <c r="AD13" i="32"/>
  <c r="AD56" i="32" s="1"/>
  <c r="AE28" i="32"/>
  <c r="AE30" i="32"/>
  <c r="AE36" i="32"/>
  <c r="AE66" i="32" s="1"/>
  <c r="AE6" i="32"/>
  <c r="AE29" i="32"/>
  <c r="AE26" i="32"/>
  <c r="AE6" i="50"/>
  <c r="AE14" i="50"/>
  <c r="Z46" i="6"/>
  <c r="AM10" i="16"/>
  <c r="AM5" i="12"/>
  <c r="AM6" i="12" s="1"/>
  <c r="AF5" i="52"/>
  <c r="AF5" i="32"/>
  <c r="AF5" i="4"/>
  <c r="AF5" i="58"/>
  <c r="AF5" i="31"/>
  <c r="AF6" i="28"/>
  <c r="AF6" i="30"/>
  <c r="AF37" i="2"/>
  <c r="AF134" i="2" s="1"/>
  <c r="AF5" i="50"/>
  <c r="AF20" i="12"/>
  <c r="AF6" i="29"/>
  <c r="AD42" i="52"/>
  <c r="AD40" i="52"/>
  <c r="AD19" i="4"/>
  <c r="AC19" i="2"/>
  <c r="AC116" i="2" s="1"/>
  <c r="AE22" i="52"/>
  <c r="AE29" i="52"/>
  <c r="AE8" i="52"/>
  <c r="AE27" i="52"/>
  <c r="AE36" i="52"/>
  <c r="AE21" i="52"/>
  <c r="AE14" i="52"/>
  <c r="AE15" i="52"/>
  <c r="AE31" i="52"/>
  <c r="AE33" i="52"/>
  <c r="AE19" i="52"/>
  <c r="AE30" i="52"/>
  <c r="AE13" i="52"/>
  <c r="AE32" i="52"/>
  <c r="AE34" i="52"/>
  <c r="AE6" i="52"/>
  <c r="AE28" i="52"/>
  <c r="AE16" i="52"/>
  <c r="AE26" i="52"/>
  <c r="AE35" i="52"/>
  <c r="AC21" i="28"/>
  <c r="AB40" i="28"/>
  <c r="AB28" i="28"/>
  <c r="AD14" i="28"/>
  <c r="AC12" i="28"/>
  <c r="AC15" i="28"/>
  <c r="AC13" i="28"/>
  <c r="AD16" i="28"/>
  <c r="AC25" i="28"/>
  <c r="AC24" i="28"/>
  <c r="AD34" i="28"/>
  <c r="AC30" i="28"/>
  <c r="AC36" i="28"/>
  <c r="AC26" i="28"/>
  <c r="AD39" i="28"/>
  <c r="AC37" i="28"/>
  <c r="AD19" i="28"/>
  <c r="AD19" i="30" s="1"/>
  <c r="AC51" i="30"/>
  <c r="AE20" i="28"/>
  <c r="AC65" i="30"/>
  <c r="AD33" i="28"/>
  <c r="AD27" i="28"/>
  <c r="AI2" i="4" l="1"/>
  <c r="AF25" i="4"/>
  <c r="AF28" i="4"/>
  <c r="AF27" i="4"/>
  <c r="AF20" i="4"/>
  <c r="AF32" i="4"/>
  <c r="AF30" i="4"/>
  <c r="AF31" i="4"/>
  <c r="AF29" i="4"/>
  <c r="AF23" i="4"/>
  <c r="AF21" i="4"/>
  <c r="AF26" i="4"/>
  <c r="AF24" i="4"/>
  <c r="AF22" i="4"/>
  <c r="U42" i="29"/>
  <c r="AE27" i="32"/>
  <c r="AE63" i="32" s="1"/>
  <c r="Z49" i="29"/>
  <c r="AA95" i="29" s="1"/>
  <c r="AA94" i="29" s="1"/>
  <c r="AF44" i="32"/>
  <c r="AF31" i="32"/>
  <c r="AD64" i="52"/>
  <c r="AD61" i="52" s="1"/>
  <c r="AJ98" i="29"/>
  <c r="AJ52" i="29" s="1"/>
  <c r="AE63" i="52"/>
  <c r="AE62" i="52"/>
  <c r="AE53" i="52"/>
  <c r="AF54" i="52"/>
  <c r="AF55" i="52"/>
  <c r="AH9" i="16"/>
  <c r="AH49" i="6"/>
  <c r="AJ97" i="29"/>
  <c r="AJ51" i="29" s="1"/>
  <c r="AF96" i="29"/>
  <c r="AF50" i="29" s="1"/>
  <c r="V43" i="29"/>
  <c r="AH91" i="29"/>
  <c r="AH45" i="29" s="1"/>
  <c r="AJ99" i="29"/>
  <c r="AJ53" i="29" s="1"/>
  <c r="AB83" i="29"/>
  <c r="AB37" i="29" s="1"/>
  <c r="AH92" i="29"/>
  <c r="AH46" i="29" s="1"/>
  <c r="AH93" i="29"/>
  <c r="AH47" i="29" s="1"/>
  <c r="AF40" i="2"/>
  <c r="AF38" i="32"/>
  <c r="AF68" i="32" s="1"/>
  <c r="AF30" i="2" s="1"/>
  <c r="AF127" i="2" s="1"/>
  <c r="X101" i="29"/>
  <c r="X30" i="30" s="1"/>
  <c r="X62" i="30" s="1"/>
  <c r="X61" i="30" s="1"/>
  <c r="AA80" i="7"/>
  <c r="AQ249" i="58"/>
  <c r="AN249" i="58"/>
  <c r="AP249" i="58"/>
  <c r="AR249" i="58"/>
  <c r="AK249" i="58"/>
  <c r="AI249" i="58"/>
  <c r="AM249" i="58"/>
  <c r="AL249" i="58"/>
  <c r="AO249" i="58"/>
  <c r="AI27" i="16"/>
  <c r="AF69" i="32"/>
  <c r="AF31" i="2" s="1"/>
  <c r="AF128" i="2" s="1"/>
  <c r="AC74" i="4"/>
  <c r="V124" i="29"/>
  <c r="V120" i="29" s="1"/>
  <c r="AD33" i="30"/>
  <c r="AD65" i="30" s="1"/>
  <c r="U147" i="29"/>
  <c r="V76" i="29"/>
  <c r="V22" i="32" s="1"/>
  <c r="U127" i="29"/>
  <c r="U178" i="29" s="1"/>
  <c r="AC18" i="28"/>
  <c r="U198" i="29"/>
  <c r="U24" i="30"/>
  <c r="U56" i="30" s="1"/>
  <c r="AB38" i="28"/>
  <c r="AA31" i="30"/>
  <c r="AA63" i="30" s="1"/>
  <c r="AB31" i="28"/>
  <c r="V34" i="29"/>
  <c r="AC22" i="28"/>
  <c r="AB32" i="28"/>
  <c r="X186" i="29"/>
  <c r="AE218" i="29"/>
  <c r="AE122" i="26" s="1"/>
  <c r="AE78" i="30"/>
  <c r="AE34" i="31" s="1"/>
  <c r="AB194" i="29"/>
  <c r="X192" i="29"/>
  <c r="AD207" i="29"/>
  <c r="V195" i="29"/>
  <c r="V53" i="30"/>
  <c r="V49" i="30" s="1"/>
  <c r="AB205" i="29"/>
  <c r="V210" i="29"/>
  <c r="AC208" i="29"/>
  <c r="Z206" i="29"/>
  <c r="AE193" i="29"/>
  <c r="AD70" i="4"/>
  <c r="AD66" i="4"/>
  <c r="AD64" i="4" s="1"/>
  <c r="AD136" i="29"/>
  <c r="X31" i="29"/>
  <c r="Y77" i="29" s="1"/>
  <c r="Y18" i="30" s="1"/>
  <c r="AB123" i="29"/>
  <c r="AB134" i="29"/>
  <c r="V139" i="29"/>
  <c r="X25" i="29"/>
  <c r="Y71" i="29" s="1"/>
  <c r="Y12" i="30" s="1"/>
  <c r="AE122" i="29"/>
  <c r="AC189" i="2"/>
  <c r="AC186" i="2" s="1"/>
  <c r="AC61" i="29"/>
  <c r="AD105" i="29" s="1"/>
  <c r="AD34" i="30" s="1"/>
  <c r="AC66" i="30"/>
  <c r="AC137" i="29"/>
  <c r="V17" i="30"/>
  <c r="V23" i="31" s="1"/>
  <c r="V63" i="29"/>
  <c r="V68" i="30"/>
  <c r="AE32" i="29"/>
  <c r="AF78" i="29" s="1"/>
  <c r="AK250" i="58"/>
  <c r="Z64" i="30"/>
  <c r="Z135" i="29"/>
  <c r="AB33" i="29"/>
  <c r="AJ2" i="31"/>
  <c r="AH107" i="26"/>
  <c r="AI11" i="29"/>
  <c r="AH12" i="29"/>
  <c r="Z59" i="29"/>
  <c r="AI13" i="29"/>
  <c r="AH14" i="29"/>
  <c r="AJ2" i="29"/>
  <c r="AI18" i="29"/>
  <c r="AI21" i="29" s="1"/>
  <c r="AI183" i="29"/>
  <c r="X121" i="29"/>
  <c r="AQ299" i="58"/>
  <c r="AI15" i="29"/>
  <c r="AH16" i="29"/>
  <c r="AD60" i="29"/>
  <c r="AI102" i="26"/>
  <c r="AI108" i="7"/>
  <c r="AI67" i="7"/>
  <c r="AJ2" i="7"/>
  <c r="AI185" i="7"/>
  <c r="AI183" i="7"/>
  <c r="AI181" i="7"/>
  <c r="AI180" i="7"/>
  <c r="AI182" i="7"/>
  <c r="AI178" i="7"/>
  <c r="AI177" i="7"/>
  <c r="AI184" i="7"/>
  <c r="AI179" i="7"/>
  <c r="AI17" i="29"/>
  <c r="AI90" i="29" s="1"/>
  <c r="AI44" i="29" s="1"/>
  <c r="AH20" i="29"/>
  <c r="AB81" i="29"/>
  <c r="AB22" i="30" s="1"/>
  <c r="AB52" i="30"/>
  <c r="X50" i="30"/>
  <c r="AI9" i="29"/>
  <c r="AH10" i="29"/>
  <c r="X44" i="30"/>
  <c r="X115" i="29"/>
  <c r="AL293" i="58"/>
  <c r="AS292" i="58"/>
  <c r="AB58" i="29"/>
  <c r="AH176" i="29"/>
  <c r="AH175" i="29"/>
  <c r="AH19" i="29"/>
  <c r="AH174" i="29" s="1"/>
  <c r="AC8" i="2"/>
  <c r="AC105" i="2" s="1"/>
  <c r="AF36" i="16"/>
  <c r="AF38" i="16" s="1"/>
  <c r="AH21" i="16"/>
  <c r="AG31" i="16"/>
  <c r="AG115" i="7"/>
  <c r="AD990" i="5"/>
  <c r="AE1155" i="5"/>
  <c r="AE1525" i="5"/>
  <c r="AE1032" i="5"/>
  <c r="AE1073" i="5"/>
  <c r="AE991" i="5"/>
  <c r="AE1196" i="5"/>
  <c r="AE333" i="5"/>
  <c r="AD1442" i="5"/>
  <c r="AE1401" i="5"/>
  <c r="AE1278" i="5"/>
  <c r="AE251" i="5"/>
  <c r="AE1443" i="5"/>
  <c r="AE1114" i="5"/>
  <c r="AE1319" i="5"/>
  <c r="AE415" i="5"/>
  <c r="AE1360" i="5"/>
  <c r="AE1566" i="5"/>
  <c r="AE292" i="5"/>
  <c r="AE1484" i="5"/>
  <c r="AE374" i="5"/>
  <c r="AE1237" i="5"/>
  <c r="AF860" i="5"/>
  <c r="AF1325" i="5"/>
  <c r="AF1594" i="5"/>
  <c r="AF896" i="5"/>
  <c r="AF1177" i="5"/>
  <c r="AF1280" i="5"/>
  <c r="AF536" i="5"/>
  <c r="AF630" i="5"/>
  <c r="AF1245" i="5"/>
  <c r="AF1388" i="5"/>
  <c r="AF743" i="5"/>
  <c r="AF400" i="5"/>
  <c r="AF1685" i="5"/>
  <c r="AF1232" i="5"/>
  <c r="AF1175" i="5"/>
  <c r="AF422" i="5"/>
  <c r="AF1396" i="5"/>
  <c r="AF1538" i="5"/>
  <c r="AF1327" i="5"/>
  <c r="AF485" i="5"/>
  <c r="AF301" i="5"/>
  <c r="AF1379" i="5"/>
  <c r="AF626" i="5"/>
  <c r="AF1190" i="5"/>
  <c r="AF1778" i="5"/>
  <c r="AF1117" i="5"/>
  <c r="AF260" i="5"/>
  <c r="AF43" i="5"/>
  <c r="AF983" i="5"/>
  <c r="AF1248" i="5"/>
  <c r="AF269" i="5"/>
  <c r="AF898" i="5"/>
  <c r="AF264" i="5"/>
  <c r="AF1844" i="5"/>
  <c r="AF699" i="5"/>
  <c r="AF1121" i="5"/>
  <c r="AF436" i="5"/>
  <c r="AF1847" i="5"/>
  <c r="AF508" i="5"/>
  <c r="AF1680" i="5"/>
  <c r="AF513" i="5"/>
  <c r="AF1843" i="5"/>
  <c r="AF1678" i="5"/>
  <c r="AF379" i="5"/>
  <c r="AF856" i="5"/>
  <c r="AF1367" i="5"/>
  <c r="AF157" i="5"/>
  <c r="AF757" i="5"/>
  <c r="AF667" i="5"/>
  <c r="AF1326" i="5"/>
  <c r="AF570" i="5"/>
  <c r="AF739" i="5"/>
  <c r="AF389" i="5"/>
  <c r="AF432" i="5"/>
  <c r="AF731" i="5"/>
  <c r="AF165" i="5"/>
  <c r="AF1616" i="5"/>
  <c r="AF1409" i="5"/>
  <c r="AF1511" i="5"/>
  <c r="AF897" i="5"/>
  <c r="AF1802" i="5"/>
  <c r="AF746" i="5"/>
  <c r="AF1820" i="5"/>
  <c r="AF1223" i="5"/>
  <c r="AF1312" i="5"/>
  <c r="AF1637" i="5"/>
  <c r="AF1500" i="5"/>
  <c r="AF1408" i="5"/>
  <c r="AF1016" i="5"/>
  <c r="AF1692" i="5"/>
  <c r="AF1598" i="5"/>
  <c r="AF823" i="5"/>
  <c r="AF1480" i="5"/>
  <c r="AF1437" i="5"/>
  <c r="AF1161" i="5"/>
  <c r="AF1060" i="5"/>
  <c r="AF1246" i="5"/>
  <c r="AF266" i="5"/>
  <c r="AF239" i="5"/>
  <c r="AF1297" i="5"/>
  <c r="AF130" i="5"/>
  <c r="AF712" i="5"/>
  <c r="AF360" i="5"/>
  <c r="AF1198" i="5"/>
  <c r="AF362" i="5"/>
  <c r="AF1506" i="5"/>
  <c r="AF1005" i="5"/>
  <c r="AF1898" i="5"/>
  <c r="AF1066" i="5"/>
  <c r="AF354" i="5"/>
  <c r="AF120" i="5"/>
  <c r="AF1620" i="5"/>
  <c r="AF404" i="5"/>
  <c r="AF1677" i="5"/>
  <c r="AF625" i="5"/>
  <c r="AF396" i="5"/>
  <c r="AF1091" i="5"/>
  <c r="AF1618" i="5"/>
  <c r="AF632" i="5"/>
  <c r="AF1159" i="5"/>
  <c r="AF276" i="5"/>
  <c r="AF510" i="5"/>
  <c r="AF754" i="5"/>
  <c r="AF167" i="5"/>
  <c r="AF1203" i="5"/>
  <c r="AF1472" i="5"/>
  <c r="AF1093" i="5"/>
  <c r="AF1344" i="5"/>
  <c r="AF429" i="5"/>
  <c r="AF1488" i="5"/>
  <c r="AF1768" i="5"/>
  <c r="AF1165" i="5"/>
  <c r="AF987" i="5"/>
  <c r="AF717" i="5"/>
  <c r="AF1528" i="5"/>
  <c r="AF296" i="5"/>
  <c r="AF1885" i="5"/>
  <c r="AF1314" i="5"/>
  <c r="AF1567" i="5"/>
  <c r="AF1496" i="5"/>
  <c r="AF45" i="5"/>
  <c r="AF163" i="5"/>
  <c r="AF1308" i="5"/>
  <c r="AF1818" i="5"/>
  <c r="AF982" i="5"/>
  <c r="AF1578" i="5"/>
  <c r="AF1179" i="5"/>
  <c r="AF1355" i="5"/>
  <c r="AF1613" i="5"/>
  <c r="AF1450" i="5"/>
  <c r="AF1615" i="5"/>
  <c r="AF425" i="5"/>
  <c r="AF313" i="5"/>
  <c r="AF1037" i="5"/>
  <c r="AF1466" i="5"/>
  <c r="AF1628" i="5"/>
  <c r="AF737" i="5"/>
  <c r="AF576" i="5"/>
  <c r="AF615" i="5"/>
  <c r="AF1381" i="5"/>
  <c r="AF1200" i="5"/>
  <c r="AF339" i="5"/>
  <c r="AF981" i="5"/>
  <c r="AF1932" i="5"/>
  <c r="AF1683" i="5"/>
  <c r="AF1034" i="5"/>
  <c r="AF1410" i="5"/>
  <c r="AF1294" i="5"/>
  <c r="AF1547" i="5"/>
  <c r="AF945" i="5"/>
  <c r="AF829" i="5"/>
  <c r="AF455" i="5"/>
  <c r="AF1040" i="5"/>
  <c r="AF295" i="5"/>
  <c r="AF48" i="5"/>
  <c r="AF1317" i="5"/>
  <c r="AF1846" i="5"/>
  <c r="AF364" i="5"/>
  <c r="AF1162" i="5"/>
  <c r="AF1641" i="5"/>
  <c r="AF1188" i="5"/>
  <c r="AF1694" i="5"/>
  <c r="AF1287" i="5"/>
  <c r="AF825" i="5"/>
  <c r="AF1318" i="5"/>
  <c r="AF937" i="5"/>
  <c r="AF1900" i="5"/>
  <c r="AF1301" i="5"/>
  <c r="AF1025" i="5"/>
  <c r="AF1503" i="5"/>
  <c r="AF1540" i="5"/>
  <c r="AF568" i="5"/>
  <c r="AF358" i="5"/>
  <c r="AF1521" i="5"/>
  <c r="AF1220" i="5"/>
  <c r="AF1216" i="5"/>
  <c r="AF1425" i="5"/>
  <c r="AF552" i="5"/>
  <c r="AF815" i="5"/>
  <c r="AF1682" i="5"/>
  <c r="AF1378" i="5"/>
  <c r="AF1348" i="5"/>
  <c r="AF1180" i="5"/>
  <c r="AF1608" i="5"/>
  <c r="AF356" i="5"/>
  <c r="AF1260" i="5"/>
  <c r="AF1736" i="5"/>
  <c r="AF1015" i="5"/>
  <c r="AF547" i="5"/>
  <c r="AF1226" i="5"/>
  <c r="AF1004" i="5"/>
  <c r="AF377" i="5"/>
  <c r="AF1356" i="5"/>
  <c r="AF1901" i="5"/>
  <c r="AF302" i="5"/>
  <c r="AF1816" i="5"/>
  <c r="AF1181" i="5"/>
  <c r="AF1316" i="5"/>
  <c r="AF1173" i="5"/>
  <c r="AF1249" i="5"/>
  <c r="AF407" i="5"/>
  <c r="AF258" i="5"/>
  <c r="AF1145" i="5"/>
  <c r="AF634" i="5"/>
  <c r="AF1023" i="5"/>
  <c r="AF349" i="5"/>
  <c r="AF1044" i="5"/>
  <c r="AF1817" i="5"/>
  <c r="AF1192" i="5"/>
  <c r="AF1513" i="5"/>
  <c r="AF1290" i="5"/>
  <c r="AF1652" i="5"/>
  <c r="AF709" i="5"/>
  <c r="AF1089" i="5"/>
  <c r="AF496" i="5"/>
  <c r="AF1338" i="5"/>
  <c r="AF424" i="5"/>
  <c r="AF1424" i="5"/>
  <c r="AF1419" i="5"/>
  <c r="AF1518" i="5"/>
  <c r="AF385" i="5"/>
  <c r="AF1274" i="5"/>
  <c r="AF1154" i="5"/>
  <c r="AF1640" i="5"/>
  <c r="AF1028" i="5"/>
  <c r="AF451" i="5"/>
  <c r="AF1603" i="5"/>
  <c r="AF352" i="5"/>
  <c r="AF1515" i="5"/>
  <c r="AF1449" i="5"/>
  <c r="AF832" i="5"/>
  <c r="AF839" i="5"/>
  <c r="AF1971" i="5"/>
  <c r="AF299" i="5"/>
  <c r="AF1926" i="5"/>
  <c r="AF1494" i="5"/>
  <c r="AF1031" i="5"/>
  <c r="AF1153" i="5"/>
  <c r="AF1516" i="5"/>
  <c r="AF1656" i="5"/>
  <c r="AF1478" i="5"/>
  <c r="AF1601" i="5"/>
  <c r="AF368" i="5"/>
  <c r="AF351" i="5"/>
  <c r="AF1460" i="5"/>
  <c r="AF1730" i="5"/>
  <c r="AF423" i="5"/>
  <c r="AF124" i="5"/>
  <c r="AF1589" i="5"/>
  <c r="AF434" i="5"/>
  <c r="AF1103" i="5"/>
  <c r="AF749" i="5"/>
  <c r="AF453" i="5"/>
  <c r="AF1842" i="5"/>
  <c r="AF1002" i="5"/>
  <c r="AF706" i="5"/>
  <c r="AF624" i="5"/>
  <c r="AF948" i="5"/>
  <c r="AF1313" i="5"/>
  <c r="AF1286" i="5"/>
  <c r="AF515" i="5"/>
  <c r="AF1363" i="5"/>
  <c r="AF420" i="5"/>
  <c r="AF1974" i="5"/>
  <c r="AF357" i="5"/>
  <c r="AF74" i="5"/>
  <c r="AF403" i="5"/>
  <c r="AF905" i="5"/>
  <c r="AF1975" i="5"/>
  <c r="AF298" i="5"/>
  <c r="AF708" i="5"/>
  <c r="AF1559" i="5"/>
  <c r="AF1109" i="5"/>
  <c r="AF1487" i="5"/>
  <c r="AF1595" i="5"/>
  <c r="AF1076" i="5"/>
  <c r="AF1430" i="5"/>
  <c r="AF1303" i="5"/>
  <c r="AF1127" i="5"/>
  <c r="AF1894" i="5"/>
  <c r="AF654" i="5"/>
  <c r="AF1927" i="5"/>
  <c r="AF854" i="5"/>
  <c r="AF1374" i="5"/>
  <c r="AF500" i="5"/>
  <c r="AF85" i="5"/>
  <c r="AF1420" i="5"/>
  <c r="AF1537" i="5"/>
  <c r="AF248" i="5"/>
  <c r="AF314" i="5"/>
  <c r="AF1585" i="5"/>
  <c r="AF1257" i="5"/>
  <c r="AF160" i="5"/>
  <c r="AF337" i="5"/>
  <c r="AF1077" i="5"/>
  <c r="AF1857" i="5"/>
  <c r="AF1629" i="5"/>
  <c r="AF1236" i="5"/>
  <c r="AF168" i="5"/>
  <c r="AF335" i="5"/>
  <c r="AF779" i="5"/>
  <c r="AF1588" i="5"/>
  <c r="AF1556" i="5"/>
  <c r="AF1803" i="5"/>
  <c r="AF1720" i="5"/>
  <c r="AF125" i="5"/>
  <c r="AF399" i="5"/>
  <c r="AF692" i="5"/>
  <c r="AF901" i="5"/>
  <c r="AF1539" i="5"/>
  <c r="AF1219" i="5"/>
  <c r="AF445" i="5"/>
  <c r="AF1893" i="5"/>
  <c r="AF393" i="5"/>
  <c r="AF254" i="5"/>
  <c r="AF450" i="5"/>
  <c r="AF1534" i="5"/>
  <c r="AF1261" i="5"/>
  <c r="AF673" i="5"/>
  <c r="AF1439" i="5"/>
  <c r="AF271" i="5"/>
  <c r="AF1221" i="5"/>
  <c r="AF1030" i="5"/>
  <c r="AF701" i="5"/>
  <c r="AF710" i="5"/>
  <c r="AF1383" i="5"/>
  <c r="AF672" i="5"/>
  <c r="AF1343" i="5"/>
  <c r="AF1234" i="5"/>
  <c r="AF1413" i="5"/>
  <c r="AF614" i="5"/>
  <c r="AF1310" i="5"/>
  <c r="AF695" i="5"/>
  <c r="AF435" i="5"/>
  <c r="AF545" i="5"/>
  <c r="AF1884" i="5"/>
  <c r="AF1775" i="5"/>
  <c r="AF1841" i="5"/>
  <c r="AF1468" i="5"/>
  <c r="AF1495" i="5"/>
  <c r="AF270" i="5"/>
  <c r="AF263" i="5"/>
  <c r="AF1529" i="5"/>
  <c r="AF382" i="5"/>
  <c r="AF1391" i="5"/>
  <c r="AF1267" i="5"/>
  <c r="AF817" i="5"/>
  <c r="AF1213" i="5"/>
  <c r="AF447" i="5"/>
  <c r="AF1477" i="5"/>
  <c r="AF636" i="5"/>
  <c r="AF834" i="5"/>
  <c r="AF1011" i="5"/>
  <c r="AF1584" i="5"/>
  <c r="AF373" i="5"/>
  <c r="AF1334" i="5"/>
  <c r="AF1017" i="5"/>
  <c r="AF273" i="5"/>
  <c r="AF1684" i="5"/>
  <c r="AF980" i="5"/>
  <c r="AF1970" i="5"/>
  <c r="AF658" i="5"/>
  <c r="AF1520" i="5"/>
  <c r="AF317" i="5"/>
  <c r="AF1174" i="5"/>
  <c r="AF691" i="5"/>
  <c r="AF1446" i="5"/>
  <c r="AF1160" i="5"/>
  <c r="AF1563" i="5"/>
  <c r="AF895" i="5"/>
  <c r="AF1071" i="5"/>
  <c r="AF660" i="5"/>
  <c r="AF1764" i="5"/>
  <c r="AF1431" i="5"/>
  <c r="AF35" i="5"/>
  <c r="AF1272" i="5"/>
  <c r="AF412" i="5"/>
  <c r="AF1889" i="5"/>
  <c r="AF1407" i="5"/>
  <c r="AF1476" i="5"/>
  <c r="AF629" i="5"/>
  <c r="AF1455" i="5"/>
  <c r="AF512" i="5"/>
  <c r="AF1444" i="5"/>
  <c r="AF1244" i="5"/>
  <c r="AF1083" i="5"/>
  <c r="AF1458" i="5"/>
  <c r="AF1490" i="5"/>
  <c r="AF1130" i="5"/>
  <c r="AF1463" i="5"/>
  <c r="AF126" i="5"/>
  <c r="AF430" i="5"/>
  <c r="AF1491" i="5"/>
  <c r="AF198" i="5"/>
  <c r="AF1473" i="5"/>
  <c r="AF733" i="5"/>
  <c r="AF405" i="5"/>
  <c r="AF1201" i="5"/>
  <c r="AF1284" i="5"/>
  <c r="AF1147" i="5"/>
  <c r="AF34" i="5"/>
  <c r="AF1376" i="5"/>
  <c r="AF361" i="5"/>
  <c r="AF285" i="5"/>
  <c r="AF406" i="5"/>
  <c r="AF162" i="5"/>
  <c r="AF1184" i="5"/>
  <c r="AF1456" i="5"/>
  <c r="AF1041" i="5"/>
  <c r="AF1732" i="5"/>
  <c r="AF342" i="5"/>
  <c r="AF531" i="5"/>
  <c r="AF1053" i="5"/>
  <c r="AF1845" i="5"/>
  <c r="AF942" i="5"/>
  <c r="AF1800" i="5"/>
  <c r="AF76" i="5"/>
  <c r="AF1923" i="5"/>
  <c r="AF39" i="5"/>
  <c r="AF1976" i="5"/>
  <c r="AF1586" i="5"/>
  <c r="AF1724" i="5"/>
  <c r="AF286" i="5"/>
  <c r="AF1140" i="5"/>
  <c r="AF1354" i="5"/>
  <c r="AF1211" i="5"/>
  <c r="AF1808" i="5"/>
  <c r="AF1202" i="5"/>
  <c r="AF1033" i="5"/>
  <c r="AF1771" i="5"/>
  <c r="AF1597" i="5"/>
  <c r="AF1088" i="5"/>
  <c r="AF1185" i="5"/>
  <c r="AF275" i="5"/>
  <c r="AF1727" i="5"/>
  <c r="AF761" i="5"/>
  <c r="AF1860" i="5"/>
  <c r="AF1075" i="5"/>
  <c r="AF300" i="5"/>
  <c r="AF1266" i="5"/>
  <c r="AF492" i="5"/>
  <c r="AF1464" i="5"/>
  <c r="AF1925" i="5"/>
  <c r="AF1120" i="5"/>
  <c r="AF977" i="5"/>
  <c r="AF774" i="5"/>
  <c r="AF78" i="5"/>
  <c r="AF819" i="5"/>
  <c r="AF1522" i="5"/>
  <c r="AF1545" i="5"/>
  <c r="AF308" i="5"/>
  <c r="AF1411" i="5"/>
  <c r="AF1774" i="5"/>
  <c r="AF1512" i="5"/>
  <c r="AF1804" i="5"/>
  <c r="AF946" i="5"/>
  <c r="AF280" i="5"/>
  <c r="AF1189" i="5"/>
  <c r="AF1469" i="5"/>
  <c r="AF274" i="5"/>
  <c r="AF540" i="5"/>
  <c r="AF1056" i="5"/>
  <c r="AF501" i="5"/>
  <c r="AF608" i="5"/>
  <c r="AF1382" i="5"/>
  <c r="AF75" i="5"/>
  <c r="AF1336" i="5"/>
  <c r="AF758" i="5"/>
  <c r="AF1760" i="5"/>
  <c r="AF449" i="5"/>
  <c r="AF1554" i="5"/>
  <c r="AF1298" i="5"/>
  <c r="AF1217" i="5"/>
  <c r="AF1027" i="5"/>
  <c r="AF1569" i="5"/>
  <c r="AF1943" i="5"/>
  <c r="AF1276" i="5"/>
  <c r="AF353" i="5"/>
  <c r="AF1570" i="5"/>
  <c r="AF816" i="5"/>
  <c r="AF1805" i="5"/>
  <c r="AF534" i="5"/>
  <c r="AF1214" i="5"/>
  <c r="AF247" i="5"/>
  <c r="AF530" i="5"/>
  <c r="AF1106" i="5"/>
  <c r="AF1342" i="5"/>
  <c r="AF1489" i="5"/>
  <c r="AF244" i="5"/>
  <c r="AF1973" i="5"/>
  <c r="AF1281" i="5"/>
  <c r="AF1090" i="5"/>
  <c r="AF1527" i="5"/>
  <c r="AF1891" i="5"/>
  <c r="AF670" i="5"/>
  <c r="AF1536" i="5"/>
  <c r="AF1493" i="5"/>
  <c r="AF999" i="5"/>
  <c r="AF1433" i="5"/>
  <c r="AF1579" i="5"/>
  <c r="AF713" i="5"/>
  <c r="AF814" i="5"/>
  <c r="AF907" i="5"/>
  <c r="AF1007" i="5"/>
  <c r="AF835" i="5"/>
  <c r="AF938" i="5"/>
  <c r="AF1351" i="5"/>
  <c r="AF245" i="5"/>
  <c r="AF1632" i="5"/>
  <c r="AF115" i="5"/>
  <c r="AF1412" i="5"/>
  <c r="AF903" i="5"/>
  <c r="AF572" i="5"/>
  <c r="AF158" i="5"/>
  <c r="AF1229" i="5"/>
  <c r="AF619" i="5"/>
  <c r="AF1337" i="5"/>
  <c r="AF1206" i="5"/>
  <c r="AF1434" i="5"/>
  <c r="AF705" i="5"/>
  <c r="AF1762" i="5"/>
  <c r="AF1400" i="5"/>
  <c r="AF1129" i="5"/>
  <c r="AF490" i="5"/>
  <c r="AF1577" i="5"/>
  <c r="AF1485" i="5"/>
  <c r="AF289" i="5"/>
  <c r="AF1020" i="5"/>
  <c r="AF1169" i="5"/>
  <c r="AF655" i="5"/>
  <c r="AF1633" i="5"/>
  <c r="AF487" i="5"/>
  <c r="AF1137" i="5"/>
  <c r="AF1167" i="5"/>
  <c r="AF1654" i="5"/>
  <c r="AF736" i="5"/>
  <c r="AF417" i="5"/>
  <c r="AF1721" i="5"/>
  <c r="AF1510" i="5"/>
  <c r="AF489" i="5"/>
  <c r="AF1115" i="5"/>
  <c r="AF1930" i="5"/>
  <c r="AF331" i="5"/>
  <c r="AF1853" i="5"/>
  <c r="AF574" i="5"/>
  <c r="AF1461" i="5"/>
  <c r="AF1362" i="5"/>
  <c r="AF1542" i="5"/>
  <c r="AF745" i="5"/>
  <c r="AF257" i="5"/>
  <c r="AF638" i="5"/>
  <c r="AF426" i="5"/>
  <c r="AF324" i="5"/>
  <c r="AF1625" i="5"/>
  <c r="AF759" i="5"/>
  <c r="AF1544" i="5"/>
  <c r="AF1322" i="5"/>
  <c r="AF841" i="5"/>
  <c r="AF388" i="5"/>
  <c r="AF121" i="5"/>
  <c r="AF1397" i="5"/>
  <c r="AF200" i="5"/>
  <c r="AF1693" i="5"/>
  <c r="AF1157" i="5"/>
  <c r="AF1255" i="5"/>
  <c r="AF1136" i="5"/>
  <c r="AF944" i="5"/>
  <c r="AF616" i="5"/>
  <c r="AF1655" i="5"/>
  <c r="AF1065" i="5"/>
  <c r="AF1372" i="5"/>
  <c r="AF1852" i="5"/>
  <c r="AF1634" i="5"/>
  <c r="AF83" i="5"/>
  <c r="AF1819" i="5"/>
  <c r="AF756" i="5"/>
  <c r="AF38" i="5"/>
  <c r="AF1262" i="5"/>
  <c r="AF1546" i="5"/>
  <c r="AF1006" i="5"/>
  <c r="AF843" i="5"/>
  <c r="AF1504" i="5"/>
  <c r="AF1681" i="5"/>
  <c r="AF1883" i="5"/>
  <c r="AF318" i="5"/>
  <c r="AF690" i="5"/>
  <c r="AF1233" i="5"/>
  <c r="AF1095" i="5"/>
  <c r="AF427" i="5"/>
  <c r="AF1199" i="5"/>
  <c r="AF610" i="5"/>
  <c r="AF1118" i="5"/>
  <c r="AF242" i="5"/>
  <c r="AF1561" i="5"/>
  <c r="AF1530" i="5"/>
  <c r="AF542" i="5"/>
  <c r="AF1686" i="5"/>
  <c r="AF664" i="5"/>
  <c r="AF772" i="5"/>
  <c r="AF842" i="5"/>
  <c r="AF1295" i="5"/>
  <c r="AF1438" i="5"/>
  <c r="AF1212" i="5"/>
  <c r="AF391" i="5"/>
  <c r="AF1024" i="5"/>
  <c r="AF442" i="5"/>
  <c r="AF338" i="5"/>
  <c r="AF1394" i="5"/>
  <c r="AF316" i="5"/>
  <c r="AF1801" i="5"/>
  <c r="AF1761" i="5"/>
  <c r="AF1851" i="5"/>
  <c r="AF943" i="5"/>
  <c r="AF1499" i="5"/>
  <c r="AF1299" i="5"/>
  <c r="AF1406" i="5"/>
  <c r="AF1172" i="5"/>
  <c r="AF702" i="5"/>
  <c r="AF1457" i="5"/>
  <c r="AF1051" i="5"/>
  <c r="AF1532" i="5"/>
  <c r="AF1349" i="5"/>
  <c r="AF297" i="5"/>
  <c r="AF840" i="5"/>
  <c r="AF208" i="5"/>
  <c r="AF123" i="5"/>
  <c r="AF1390" i="5"/>
  <c r="AF1882" i="5"/>
  <c r="AF1054" i="5"/>
  <c r="AF366" i="5"/>
  <c r="AF1886" i="5"/>
  <c r="AF409" i="5"/>
  <c r="AF1759" i="5"/>
  <c r="AF1210" i="5"/>
  <c r="AF283" i="5"/>
  <c r="AF1462" i="5"/>
  <c r="AF1242" i="5"/>
  <c r="AF1209" i="5"/>
  <c r="AF1645" i="5"/>
  <c r="AF281" i="5"/>
  <c r="AF939" i="5"/>
  <c r="AF1187" i="5"/>
  <c r="AF1003" i="5"/>
  <c r="AF1138" i="5"/>
  <c r="AF1036" i="5"/>
  <c r="AF546" i="5"/>
  <c r="AF1696" i="5"/>
  <c r="AF904" i="5"/>
  <c r="AF84" i="5"/>
  <c r="AF1592" i="5"/>
  <c r="AF899" i="5"/>
  <c r="AF507" i="5"/>
  <c r="AF1848" i="5"/>
  <c r="AF1345" i="5"/>
  <c r="AF330" i="5"/>
  <c r="AF1373" i="5"/>
  <c r="AF375" i="5"/>
  <c r="AF367" i="5"/>
  <c r="AF1049" i="5"/>
  <c r="AF861" i="5"/>
  <c r="AF1599" i="5"/>
  <c r="AF1058" i="5"/>
  <c r="AF363" i="5"/>
  <c r="AF1150" i="5"/>
  <c r="AF322" i="5"/>
  <c r="AF1602" i="5"/>
  <c r="AF437" i="5"/>
  <c r="AF1304" i="5"/>
  <c r="AF697" i="5"/>
  <c r="AF255" i="5"/>
  <c r="AF1763" i="5"/>
  <c r="AF1508" i="5"/>
  <c r="AF556" i="5"/>
  <c r="AF1626" i="5"/>
  <c r="AF1631" i="5"/>
  <c r="AF323" i="5"/>
  <c r="AF1151" i="5"/>
  <c r="AF1571" i="5"/>
  <c r="AF548" i="5"/>
  <c r="AF864" i="5"/>
  <c r="AF831" i="5"/>
  <c r="AF1651" i="5"/>
  <c r="AF493" i="5"/>
  <c r="AF1293" i="5"/>
  <c r="AF628" i="5"/>
  <c r="AF1928" i="5"/>
  <c r="AF1101" i="5"/>
  <c r="AF622" i="5"/>
  <c r="AF1725" i="5"/>
  <c r="AF1451" i="5"/>
  <c r="AF431" i="5"/>
  <c r="AF1940" i="5"/>
  <c r="AF116" i="5"/>
  <c r="AF1222" i="5"/>
  <c r="AF1617" i="5"/>
  <c r="AF1399" i="5"/>
  <c r="AF1380" i="5"/>
  <c r="AF79" i="5"/>
  <c r="AF1001" i="5"/>
  <c r="AF1186" i="5"/>
  <c r="AF707" i="5"/>
  <c r="AF1939" i="5"/>
  <c r="AF1052" i="5"/>
  <c r="AF1000" i="5"/>
  <c r="AF1243" i="5"/>
  <c r="AF936" i="5"/>
  <c r="AF1204" i="5"/>
  <c r="AF1486" i="5"/>
  <c r="AF1366" i="5"/>
  <c r="AF750" i="5"/>
  <c r="AF294" i="5"/>
  <c r="AF1097" i="5"/>
  <c r="AF553" i="5"/>
  <c r="AF118" i="5"/>
  <c r="AF499" i="5"/>
  <c r="AF1139" i="5"/>
  <c r="AF1346" i="5"/>
  <c r="AF1133" i="5"/>
  <c r="AF1432" i="5"/>
  <c r="AF633" i="5"/>
  <c r="AF494" i="5"/>
  <c r="AF1135" i="5"/>
  <c r="AF1092" i="5"/>
  <c r="AF44" i="5"/>
  <c r="AF1582" i="5"/>
  <c r="AF1509" i="5"/>
  <c r="AF395" i="5"/>
  <c r="AF1230" i="5"/>
  <c r="AF1368" i="5"/>
  <c r="AF1501" i="5"/>
  <c r="AF1340" i="5"/>
  <c r="AF433" i="5"/>
  <c r="AF1558" i="5"/>
  <c r="AF985" i="5"/>
  <c r="AF694" i="5"/>
  <c r="AF1687" i="5"/>
  <c r="AF261" i="5"/>
  <c r="AF1809" i="5"/>
  <c r="AF1934" i="5"/>
  <c r="AF305" i="5"/>
  <c r="AF1191" i="5"/>
  <c r="AF1227" i="5"/>
  <c r="AF784" i="5"/>
  <c r="AF1576" i="5"/>
  <c r="AF527" i="5"/>
  <c r="AF1240" i="5"/>
  <c r="AF1492" i="5"/>
  <c r="AF439" i="5"/>
  <c r="AF365" i="5"/>
  <c r="AF1323" i="5"/>
  <c r="AF1892" i="5"/>
  <c r="AF1972" i="5"/>
  <c r="AF207" i="5"/>
  <c r="AF1258" i="5"/>
  <c r="AF813" i="5"/>
  <c r="AF1447" i="5"/>
  <c r="AF1215" i="5"/>
  <c r="AF1311" i="5"/>
  <c r="AF1371" i="5"/>
  <c r="AF1550" i="5"/>
  <c r="AF859" i="5"/>
  <c r="AF1143" i="5"/>
  <c r="AF1146" i="5"/>
  <c r="AF1082" i="5"/>
  <c r="AF1453" i="5"/>
  <c r="AF1361" i="5"/>
  <c r="AF1009" i="5"/>
  <c r="AF821" i="5"/>
  <c r="AF319" i="5"/>
  <c r="AF1149" i="5"/>
  <c r="AF837" i="5"/>
  <c r="AF1653" i="5"/>
  <c r="AF209" i="5"/>
  <c r="AF719" i="5"/>
  <c r="AF579" i="5"/>
  <c r="AF1580" i="5"/>
  <c r="AF1064" i="5"/>
  <c r="AF82" i="5"/>
  <c r="AF252" i="5"/>
  <c r="AF1639" i="5"/>
  <c r="AF392" i="5"/>
  <c r="AF201" i="5"/>
  <c r="AF1010" i="5"/>
  <c r="AF511" i="5"/>
  <c r="AF537" i="5"/>
  <c r="AF204" i="5"/>
  <c r="AF438" i="5"/>
  <c r="AF340" i="5"/>
  <c r="AF1329" i="5"/>
  <c r="AF1112" i="5"/>
  <c r="AF1098" i="5"/>
  <c r="AF1389" i="5"/>
  <c r="AF1679" i="5"/>
  <c r="AF1807" i="5"/>
  <c r="AF1062" i="5"/>
  <c r="AF1068" i="5"/>
  <c r="AF1364" i="5"/>
  <c r="AF446" i="5"/>
  <c r="AF1859" i="5"/>
  <c r="AF1335" i="5"/>
  <c r="AF1122" i="5"/>
  <c r="AF259" i="5"/>
  <c r="AF1208" i="5"/>
  <c r="AG2" i="5"/>
  <c r="AF1395" i="5"/>
  <c r="AF827" i="5"/>
  <c r="AF1723" i="5"/>
  <c r="AF332" i="5"/>
  <c r="AF279" i="5"/>
  <c r="AF984" i="5"/>
  <c r="AF657" i="5"/>
  <c r="AF637" i="5"/>
  <c r="AF778" i="5"/>
  <c r="AF1347" i="5"/>
  <c r="AF504" i="5"/>
  <c r="AF1593" i="5"/>
  <c r="AF1418" i="5"/>
  <c r="AF86" i="5"/>
  <c r="AF1596" i="5"/>
  <c r="AF1428" i="5"/>
  <c r="AF1158" i="5"/>
  <c r="AF1459" i="5"/>
  <c r="AF1435" i="5"/>
  <c r="AF1269" i="5"/>
  <c r="AF1270" i="5"/>
  <c r="AF1858" i="5"/>
  <c r="AF1359" i="5"/>
  <c r="AF652" i="5"/>
  <c r="AF206" i="5"/>
  <c r="AF240" i="5"/>
  <c r="AF994" i="5"/>
  <c r="AF117" i="5"/>
  <c r="AF197" i="5"/>
  <c r="AF205" i="5"/>
  <c r="AF1156" i="5"/>
  <c r="AF1924" i="5"/>
  <c r="AF1887" i="5"/>
  <c r="AF1128" i="5"/>
  <c r="AF1132" i="5"/>
  <c r="AF620" i="5"/>
  <c r="AF555" i="5"/>
  <c r="AF272" i="5"/>
  <c r="AF1398" i="5"/>
  <c r="AF538" i="5"/>
  <c r="AF1609" i="5"/>
  <c r="AF497" i="5"/>
  <c r="AF1116" i="5"/>
  <c r="AF666" i="5"/>
  <c r="AF1018" i="5"/>
  <c r="AF1021" i="5"/>
  <c r="AF290" i="5"/>
  <c r="AF1231" i="5"/>
  <c r="AF1111" i="5"/>
  <c r="AF618" i="5"/>
  <c r="AF1806" i="5"/>
  <c r="AF609" i="5"/>
  <c r="AF1252" i="5"/>
  <c r="AF1726" i="5"/>
  <c r="AF1328" i="5"/>
  <c r="AF704" i="5"/>
  <c r="AF1074" i="5"/>
  <c r="AF1134" i="5"/>
  <c r="AF569" i="5"/>
  <c r="AF1035" i="5"/>
  <c r="AF1605" i="5"/>
  <c r="AF1110" i="5"/>
  <c r="AF199" i="5"/>
  <c r="AF1814" i="5"/>
  <c r="AF315" i="5"/>
  <c r="AF410" i="5"/>
  <c r="AF1475" i="5"/>
  <c r="AF830" i="5"/>
  <c r="AF1688" i="5"/>
  <c r="AF1519" i="5"/>
  <c r="AF1471" i="5"/>
  <c r="AF1650" i="5"/>
  <c r="AF1897" i="5"/>
  <c r="AF1888" i="5"/>
  <c r="AF1623" i="5"/>
  <c r="AF1253" i="5"/>
  <c r="AF1627" i="5"/>
  <c r="AF262" i="5"/>
  <c r="AF1969" i="5"/>
  <c r="AF1647" i="5"/>
  <c r="AF1581" i="5"/>
  <c r="AF824" i="5"/>
  <c r="AF1733" i="5"/>
  <c r="AF1197" i="5"/>
  <c r="AF613" i="5"/>
  <c r="AF760" i="5"/>
  <c r="AF1050" i="5"/>
  <c r="AF491" i="5"/>
  <c r="AF1899" i="5"/>
  <c r="AF550" i="5"/>
  <c r="AF36" i="5"/>
  <c r="AF329" i="5"/>
  <c r="AF1102" i="5"/>
  <c r="AF1105" i="5"/>
  <c r="AF1225" i="5"/>
  <c r="AF1306" i="5"/>
  <c r="AF577" i="5"/>
  <c r="AF544" i="5"/>
  <c r="AF1543" i="5"/>
  <c r="AF1429" i="5"/>
  <c r="AF1087" i="5"/>
  <c r="AF1309" i="5"/>
  <c r="AF284" i="5"/>
  <c r="AF326" i="5"/>
  <c r="AF1604" i="5"/>
  <c r="AF858" i="5"/>
  <c r="AF1737" i="5"/>
  <c r="AF370" i="5"/>
  <c r="AF1614" i="5"/>
  <c r="AF993" i="5"/>
  <c r="AF1448" i="5"/>
  <c r="AF1562" i="5"/>
  <c r="AF941" i="5"/>
  <c r="AF696" i="5"/>
  <c r="AF1108" i="5"/>
  <c r="AF1305" i="5"/>
  <c r="AF1352" i="5"/>
  <c r="AF1968" i="5"/>
  <c r="AF161" i="5"/>
  <c r="AF1038" i="5"/>
  <c r="AF1402" i="5"/>
  <c r="AF1078" i="5"/>
  <c r="AF1937" i="5"/>
  <c r="AF551" i="5"/>
  <c r="AF1182" i="5"/>
  <c r="AF1046" i="5"/>
  <c r="AF1643" i="5"/>
  <c r="AF526" i="5"/>
  <c r="AF1638" i="5"/>
  <c r="AF1436" i="5"/>
  <c r="AF1850" i="5"/>
  <c r="AF1377" i="5"/>
  <c r="AF398" i="5"/>
  <c r="AF1170" i="5"/>
  <c r="AF1176" i="5"/>
  <c r="AF1479" i="5"/>
  <c r="AF1856" i="5"/>
  <c r="AF651" i="5"/>
  <c r="AF1942" i="5"/>
  <c r="AF1014" i="5"/>
  <c r="AF1265" i="5"/>
  <c r="AF1241" i="5"/>
  <c r="AF1059" i="5"/>
  <c r="AF1392" i="5"/>
  <c r="AF42" i="5"/>
  <c r="AF1964" i="5"/>
  <c r="AF1734" i="5"/>
  <c r="AF246" i="5"/>
  <c r="AF418" i="5"/>
  <c r="AF378" i="5"/>
  <c r="AF488" i="5"/>
  <c r="AF81" i="5"/>
  <c r="AF578" i="5"/>
  <c r="AF1263" i="5"/>
  <c r="AF611" i="5"/>
  <c r="AF127" i="5"/>
  <c r="AF1152" i="5"/>
  <c r="AF1552" i="5"/>
  <c r="AF1497" i="5"/>
  <c r="AF1777" i="5"/>
  <c r="AF40" i="5"/>
  <c r="AF1047" i="5"/>
  <c r="AF1289" i="5"/>
  <c r="AF1207" i="5"/>
  <c r="AF1079" i="5"/>
  <c r="AF1375" i="5"/>
  <c r="AF256" i="5"/>
  <c r="AF1517" i="5"/>
  <c r="AF988" i="5"/>
  <c r="AF1048" i="5"/>
  <c r="AF671" i="5"/>
  <c r="AF376" i="5"/>
  <c r="AF1273" i="5"/>
  <c r="AF1938" i="5"/>
  <c r="AF1259" i="5"/>
  <c r="AF1622" i="5"/>
  <c r="AF1890" i="5"/>
  <c r="AF1590" i="5"/>
  <c r="AF328" i="5"/>
  <c r="AF1331" i="5"/>
  <c r="AF1770" i="5"/>
  <c r="AF656" i="5"/>
  <c r="AF720" i="5"/>
  <c r="AF1013" i="5"/>
  <c r="AF1624" i="5"/>
  <c r="AF1533" i="5"/>
  <c r="AF359" i="5"/>
  <c r="AF381" i="5"/>
  <c r="AF782" i="5"/>
  <c r="AF1849" i="5"/>
  <c r="AF1773" i="5"/>
  <c r="AF282" i="5"/>
  <c r="AF253" i="5"/>
  <c r="AF1350" i="5"/>
  <c r="AF665" i="5"/>
  <c r="AF1224" i="5"/>
  <c r="AF33" i="5"/>
  <c r="AF268" i="5"/>
  <c r="AF986" i="5"/>
  <c r="AF336" i="5"/>
  <c r="AF1104" i="5"/>
  <c r="AF129" i="5"/>
  <c r="AF454" i="5"/>
  <c r="AF698" i="5"/>
  <c r="AF1524" i="5"/>
  <c r="AF992" i="5"/>
  <c r="AF1933" i="5"/>
  <c r="AF397" i="5"/>
  <c r="AF1296" i="5"/>
  <c r="AF740" i="5"/>
  <c r="AF906" i="5"/>
  <c r="AF387" i="5"/>
  <c r="AF1166" i="5"/>
  <c r="AF1467" i="5"/>
  <c r="AF1423" i="5"/>
  <c r="AF1357" i="5"/>
  <c r="AF1315" i="5"/>
  <c r="AF1061" i="5"/>
  <c r="AF503" i="5"/>
  <c r="AF509" i="5"/>
  <c r="AF1483" i="5"/>
  <c r="AF1564" i="5"/>
  <c r="AF989" i="5"/>
  <c r="AF1168" i="5"/>
  <c r="AF1440" i="5"/>
  <c r="AF716" i="5"/>
  <c r="AF344" i="5"/>
  <c r="AF863" i="5"/>
  <c r="AF212" i="5"/>
  <c r="AF997" i="5"/>
  <c r="AF1369" i="5"/>
  <c r="AF345" i="5"/>
  <c r="AF541" i="5"/>
  <c r="AF1072" i="5"/>
  <c r="AF380" i="5"/>
  <c r="AF1526" i="5"/>
  <c r="AF413" i="5"/>
  <c r="AF1619" i="5"/>
  <c r="AF1644" i="5"/>
  <c r="AF866" i="5"/>
  <c r="AF1247" i="5"/>
  <c r="AF249" i="5"/>
  <c r="AF1735" i="5"/>
  <c r="AF711" i="5"/>
  <c r="AF1555" i="5"/>
  <c r="AF1541" i="5"/>
  <c r="AF1113" i="5"/>
  <c r="AF1697" i="5"/>
  <c r="AF1100" i="5"/>
  <c r="AF617" i="5"/>
  <c r="AF1531" i="5"/>
  <c r="AF1414" i="5"/>
  <c r="AF1728" i="5"/>
  <c r="AF741" i="5"/>
  <c r="AF1228" i="5"/>
  <c r="AF1341" i="5"/>
  <c r="AF1324" i="5"/>
  <c r="AF1124" i="5"/>
  <c r="AF277" i="5"/>
  <c r="AF1929" i="5"/>
  <c r="AF293" i="5"/>
  <c r="AF443" i="5"/>
  <c r="AF1810" i="5"/>
  <c r="AF448" i="5"/>
  <c r="AF1148" i="5"/>
  <c r="AF1080" i="5"/>
  <c r="AF1568" i="5"/>
  <c r="AF1183" i="5"/>
  <c r="AF554" i="5"/>
  <c r="AF533" i="5"/>
  <c r="AF1205" i="5"/>
  <c r="AF495" i="5"/>
  <c r="AF372" i="5"/>
  <c r="AF1776" i="5"/>
  <c r="AF202" i="5"/>
  <c r="AF748" i="5"/>
  <c r="AF1256" i="5"/>
  <c r="AF715" i="5"/>
  <c r="AF1307" i="5"/>
  <c r="AF1815" i="5"/>
  <c r="AF777" i="5"/>
  <c r="AF1405" i="5"/>
  <c r="AF663" i="5"/>
  <c r="AF947" i="5"/>
  <c r="AF310" i="5"/>
  <c r="AF1765" i="5"/>
  <c r="AF1481" i="5"/>
  <c r="AF1855" i="5"/>
  <c r="AF312" i="5"/>
  <c r="AF1300" i="5"/>
  <c r="AF1523" i="5"/>
  <c r="AF857" i="5"/>
  <c r="AF1738" i="5"/>
  <c r="AF753" i="5"/>
  <c r="AF1470" i="5"/>
  <c r="AF291" i="5"/>
  <c r="AF419" i="5"/>
  <c r="AF1416" i="5"/>
  <c r="AF940" i="5"/>
  <c r="AF650" i="5"/>
  <c r="AF1393" i="5"/>
  <c r="AF1268" i="5"/>
  <c r="AF781" i="5"/>
  <c r="AF1811" i="5"/>
  <c r="AF287" i="5"/>
  <c r="AF543" i="5"/>
  <c r="AF343" i="5"/>
  <c r="AF1365" i="5"/>
  <c r="AF775" i="5"/>
  <c r="AF1026" i="5"/>
  <c r="AF1606" i="5"/>
  <c r="AF311" i="5"/>
  <c r="AF661" i="5"/>
  <c r="AF41" i="5"/>
  <c r="AF1498" i="5"/>
  <c r="AF394" i="5"/>
  <c r="AF1333" i="5"/>
  <c r="AF1574" i="5"/>
  <c r="AF836" i="5"/>
  <c r="AF166" i="5"/>
  <c r="AF1422" i="5"/>
  <c r="AF1549" i="5"/>
  <c r="AF1069" i="5"/>
  <c r="AF1164" i="5"/>
  <c r="AF995" i="5"/>
  <c r="AF1385" i="5"/>
  <c r="AF502" i="5"/>
  <c r="AF742" i="5"/>
  <c r="AF693" i="5"/>
  <c r="AF1084" i="5"/>
  <c r="AF122" i="5"/>
  <c r="AF1551" i="5"/>
  <c r="AF1421" i="5"/>
  <c r="AF1967" i="5"/>
  <c r="AF998" i="5"/>
  <c r="AF1250" i="5"/>
  <c r="AF714" i="5"/>
  <c r="AF862" i="5"/>
  <c r="AF734" i="5"/>
  <c r="AF1572" i="5"/>
  <c r="AF1194" i="5"/>
  <c r="AF1445" i="5"/>
  <c r="AF119" i="5"/>
  <c r="AF1902" i="5"/>
  <c r="AF421" i="5"/>
  <c r="AF265" i="5"/>
  <c r="AF1131" i="5"/>
  <c r="AF1611" i="5"/>
  <c r="AF1387" i="5"/>
  <c r="AF211" i="5"/>
  <c r="AF1283" i="5"/>
  <c r="AF1358" i="5"/>
  <c r="AF325" i="5"/>
  <c r="AF1039" i="5"/>
  <c r="AF1254" i="5"/>
  <c r="AF440" i="5"/>
  <c r="AF77" i="5"/>
  <c r="AF1482" i="5"/>
  <c r="AF1474" i="5"/>
  <c r="AF1573" i="5"/>
  <c r="AF996" i="5"/>
  <c r="AF1636" i="5"/>
  <c r="AF390" i="5"/>
  <c r="AF1029" i="5"/>
  <c r="AF1125" i="5"/>
  <c r="AF1302" i="5"/>
  <c r="AF738" i="5"/>
  <c r="AF288" i="5"/>
  <c r="AF535" i="5"/>
  <c r="AF838" i="5"/>
  <c r="AF1612" i="5"/>
  <c r="AF156" i="5"/>
  <c r="AF822" i="5"/>
  <c r="AF1965" i="5"/>
  <c r="AF1277" i="5"/>
  <c r="AF304" i="5"/>
  <c r="AF1178" i="5"/>
  <c r="AF369" i="5"/>
  <c r="AF1057" i="5"/>
  <c r="AF1292" i="5"/>
  <c r="AF1193" i="5"/>
  <c r="AF571" i="5"/>
  <c r="AF1321" i="5"/>
  <c r="AF1548" i="5"/>
  <c r="AF164" i="5"/>
  <c r="AF1086" i="5"/>
  <c r="AF747" i="5"/>
  <c r="AF348" i="5"/>
  <c r="AF371" i="5"/>
  <c r="AF1279" i="5"/>
  <c r="AF1022" i="5"/>
  <c r="AF1384" i="5"/>
  <c r="AF278" i="5"/>
  <c r="AF865" i="5"/>
  <c r="AF1141" i="5"/>
  <c r="AF203" i="5"/>
  <c r="AF1042" i="5"/>
  <c r="AF649" i="5"/>
  <c r="AF1008" i="5"/>
  <c r="AF818" i="5"/>
  <c r="AF575" i="5"/>
  <c r="AF267" i="5"/>
  <c r="AF735" i="5"/>
  <c r="AF402" i="5"/>
  <c r="AF1812" i="5"/>
  <c r="AF1339" i="5"/>
  <c r="AF732" i="5"/>
  <c r="AF1465" i="5"/>
  <c r="AF1610" i="5"/>
  <c r="AF828" i="5"/>
  <c r="AF1094" i="5"/>
  <c r="AF1353" i="5"/>
  <c r="AF383" i="5"/>
  <c r="AF1583" i="5"/>
  <c r="AF1063" i="5"/>
  <c r="AF612" i="5"/>
  <c r="AF1441" i="5"/>
  <c r="AF1251" i="5"/>
  <c r="AF1107" i="5"/>
  <c r="AF1195" i="5"/>
  <c r="AF1767" i="5"/>
  <c r="AF241" i="5"/>
  <c r="AF1635" i="5"/>
  <c r="AF243" i="5"/>
  <c r="AF900" i="5"/>
  <c r="AF47" i="5"/>
  <c r="AF1941" i="5"/>
  <c r="AF1427" i="5"/>
  <c r="AF307" i="5"/>
  <c r="AF1600" i="5"/>
  <c r="AF1587" i="5"/>
  <c r="AF1163" i="5"/>
  <c r="AF1171" i="5"/>
  <c r="AF506" i="5"/>
  <c r="AF549" i="5"/>
  <c r="AF1239" i="5"/>
  <c r="AF37" i="5"/>
  <c r="AF327" i="5"/>
  <c r="AF528" i="5"/>
  <c r="AF1861" i="5"/>
  <c r="AF408" i="5"/>
  <c r="AF855" i="5"/>
  <c r="AF755" i="5"/>
  <c r="AF1722" i="5"/>
  <c r="AF1766" i="5"/>
  <c r="AF1896" i="5"/>
  <c r="AF1238" i="5"/>
  <c r="AF347" i="5"/>
  <c r="AF1386" i="5"/>
  <c r="AF668" i="5"/>
  <c r="AF1067" i="5"/>
  <c r="AF669" i="5"/>
  <c r="AF416" i="5"/>
  <c r="AF659" i="5"/>
  <c r="AF1426" i="5"/>
  <c r="AF700" i="5"/>
  <c r="AF414" i="5"/>
  <c r="AF1085" i="5"/>
  <c r="AF1507" i="5"/>
  <c r="AF1096" i="5"/>
  <c r="AF752" i="5"/>
  <c r="AF1505" i="5"/>
  <c r="AF783" i="5"/>
  <c r="AF773" i="5"/>
  <c r="AF1012" i="5"/>
  <c r="AF1099" i="5"/>
  <c r="AF1288" i="5"/>
  <c r="AF1502" i="5"/>
  <c r="AF1330" i="5"/>
  <c r="AF1070" i="5"/>
  <c r="AF486" i="5"/>
  <c r="AF505" i="5"/>
  <c r="AF411" i="5"/>
  <c r="AF350" i="5"/>
  <c r="AF1646" i="5"/>
  <c r="AF1043" i="5"/>
  <c r="AF309" i="5"/>
  <c r="AF1404" i="5"/>
  <c r="AF1332" i="5"/>
  <c r="AF250" i="5"/>
  <c r="AF159" i="5"/>
  <c r="AF1719" i="5"/>
  <c r="AF1370" i="5"/>
  <c r="AF1045" i="5"/>
  <c r="AF341" i="5"/>
  <c r="AF833" i="5"/>
  <c r="AF902" i="5"/>
  <c r="AF776" i="5"/>
  <c r="AF1691" i="5"/>
  <c r="AF346" i="5"/>
  <c r="AF1417" i="5"/>
  <c r="AF1123" i="5"/>
  <c r="AF751" i="5"/>
  <c r="AF386" i="5"/>
  <c r="AF428" i="5"/>
  <c r="AF334" i="5"/>
  <c r="AF1591" i="5"/>
  <c r="AF80" i="5"/>
  <c r="AF1081" i="5"/>
  <c r="AF1695" i="5"/>
  <c r="AF321" i="5"/>
  <c r="AF573" i="5"/>
  <c r="AF320" i="5"/>
  <c r="AF1630" i="5"/>
  <c r="AF1403" i="5"/>
  <c r="AF1718" i="5"/>
  <c r="AF1931" i="5"/>
  <c r="AF653" i="5"/>
  <c r="AF1144" i="5"/>
  <c r="AF529" i="5"/>
  <c r="AF1055" i="5"/>
  <c r="AF1553" i="5"/>
  <c r="AF1779" i="5"/>
  <c r="AF978" i="5"/>
  <c r="AF631" i="5"/>
  <c r="AF1769" i="5"/>
  <c r="AF1535" i="5"/>
  <c r="AF1019" i="5"/>
  <c r="AF532" i="5"/>
  <c r="AF567" i="5"/>
  <c r="AF623" i="5"/>
  <c r="AF355" i="5"/>
  <c r="AF1275" i="5"/>
  <c r="AF1452" i="5"/>
  <c r="AF1966" i="5"/>
  <c r="AF303" i="5"/>
  <c r="AF1575" i="5"/>
  <c r="AF1415" i="5"/>
  <c r="AF1642" i="5"/>
  <c r="AF1729" i="5"/>
  <c r="AF1142" i="5"/>
  <c r="AF635" i="5"/>
  <c r="AF820" i="5"/>
  <c r="AF1935" i="5"/>
  <c r="AF452" i="5"/>
  <c r="AF384" i="5"/>
  <c r="AF1514" i="5"/>
  <c r="AF1454" i="5"/>
  <c r="AF1621" i="5"/>
  <c r="AF1271" i="5"/>
  <c r="AF1218" i="5"/>
  <c r="AF979" i="5"/>
  <c r="AF514" i="5"/>
  <c r="AF306" i="5"/>
  <c r="AF444" i="5"/>
  <c r="AF238" i="5"/>
  <c r="AF1565" i="5"/>
  <c r="AF718" i="5"/>
  <c r="AF1557" i="5"/>
  <c r="AF1282" i="5"/>
  <c r="AF1560" i="5"/>
  <c r="AF1689" i="5"/>
  <c r="AF1119" i="5"/>
  <c r="AF1291" i="5"/>
  <c r="AF1126" i="5"/>
  <c r="AF780" i="5"/>
  <c r="AF1285" i="5"/>
  <c r="AF627" i="5"/>
  <c r="AF1235" i="5"/>
  <c r="AF674" i="5"/>
  <c r="AF441" i="5"/>
  <c r="AF1264" i="5"/>
  <c r="AF401" i="5"/>
  <c r="AF1320" i="5"/>
  <c r="AE1607" i="5"/>
  <c r="AE47" i="52"/>
  <c r="AE40" i="52"/>
  <c r="AK35" i="16"/>
  <c r="AL6" i="16"/>
  <c r="AK15" i="9"/>
  <c r="AK7" i="16"/>
  <c r="AI37" i="16"/>
  <c r="AH16" i="9"/>
  <c r="AE28" i="2"/>
  <c r="AE125" i="2" s="1"/>
  <c r="AB13" i="7"/>
  <c r="AB1987" i="5"/>
  <c r="AB1988" i="5" s="1"/>
  <c r="AG5" i="50"/>
  <c r="AG6" i="30"/>
  <c r="AG6" i="28"/>
  <c r="AG37" i="2"/>
  <c r="AG134" i="2" s="1"/>
  <c r="AG5" i="52"/>
  <c r="AG5" i="31"/>
  <c r="AG5" i="32"/>
  <c r="AG5" i="58"/>
  <c r="AG5" i="4"/>
  <c r="AG20" i="12"/>
  <c r="AG6" i="29"/>
  <c r="AD69" i="4"/>
  <c r="AD60" i="4"/>
  <c r="AB15" i="2"/>
  <c r="AB112" i="2" s="1"/>
  <c r="AB105" i="2"/>
  <c r="AI16" i="16"/>
  <c r="AJ2" i="16"/>
  <c r="AE42" i="52"/>
  <c r="AE45" i="52"/>
  <c r="AE48" i="52"/>
  <c r="AF14" i="50"/>
  <c r="AF6" i="50"/>
  <c r="AF6" i="31"/>
  <c r="AF29" i="32"/>
  <c r="AF26" i="32"/>
  <c r="AF6" i="32"/>
  <c r="AF28" i="32"/>
  <c r="AF30" i="32"/>
  <c r="AF36" i="32"/>
  <c r="AF66" i="32" s="1"/>
  <c r="AD19" i="2"/>
  <c r="AD116" i="2" s="1"/>
  <c r="AH5" i="28"/>
  <c r="AH17" i="16"/>
  <c r="AH4" i="4"/>
  <c r="AH5" i="29"/>
  <c r="AH5" i="30"/>
  <c r="AE7" i="4"/>
  <c r="AE65" i="4" s="1"/>
  <c r="AE39" i="52"/>
  <c r="AE41" i="52"/>
  <c r="AF22" i="52"/>
  <c r="AF15" i="52"/>
  <c r="AF29" i="52"/>
  <c r="AF8" i="52"/>
  <c r="AF21" i="52"/>
  <c r="AF14" i="52"/>
  <c r="AF26" i="52"/>
  <c r="AF30" i="52"/>
  <c r="AF35" i="52"/>
  <c r="AF19" i="52"/>
  <c r="AF27" i="52"/>
  <c r="AF31" i="52"/>
  <c r="AF36" i="52"/>
  <c r="AF28" i="52"/>
  <c r="AF16" i="52"/>
  <c r="AF6" i="52"/>
  <c r="AF13" i="52"/>
  <c r="AF34" i="52"/>
  <c r="AF32" i="52"/>
  <c r="AF33" i="52"/>
  <c r="AN10" i="16"/>
  <c r="AN5" i="12"/>
  <c r="AN6" i="12" s="1"/>
  <c r="P9" i="12"/>
  <c r="O21" i="12"/>
  <c r="AF173" i="29"/>
  <c r="AF21" i="50" s="1"/>
  <c r="AF6" i="58"/>
  <c r="AF44" i="28"/>
  <c r="AF43" i="28"/>
  <c r="AE13" i="32"/>
  <c r="AE56" i="32" s="1"/>
  <c r="AE19" i="4"/>
  <c r="AD21" i="28"/>
  <c r="AC40" i="28"/>
  <c r="AC28" i="28"/>
  <c r="AE16" i="28"/>
  <c r="AD13" i="28"/>
  <c r="AD15" i="28"/>
  <c r="AD12" i="28"/>
  <c r="AE14" i="28"/>
  <c r="AE27" i="28"/>
  <c r="AE33" i="28"/>
  <c r="AF20" i="28"/>
  <c r="AD37" i="28"/>
  <c r="AD26" i="28"/>
  <c r="AD51" i="30"/>
  <c r="AE19" i="28"/>
  <c r="AE19" i="30" s="1"/>
  <c r="AE39" i="28"/>
  <c r="AD30" i="28"/>
  <c r="AE34" i="28"/>
  <c r="AD24" i="28"/>
  <c r="AD25" i="28"/>
  <c r="AD36" i="28"/>
  <c r="AG31" i="4" l="1"/>
  <c r="AG20" i="4"/>
  <c r="AG30" i="4"/>
  <c r="AG23" i="4"/>
  <c r="AG22" i="4"/>
  <c r="AG26" i="4"/>
  <c r="AG27" i="4"/>
  <c r="AG25" i="4"/>
  <c r="AG28" i="4"/>
  <c r="AG29" i="4"/>
  <c r="AG32" i="4"/>
  <c r="AG21" i="4"/>
  <c r="AG24" i="4"/>
  <c r="AJ2" i="4"/>
  <c r="Z48" i="29"/>
  <c r="AG44" i="32"/>
  <c r="AG31" i="32"/>
  <c r="AF27" i="32"/>
  <c r="AF63" i="32" s="1"/>
  <c r="AK98" i="29"/>
  <c r="AK52" i="29" s="1"/>
  <c r="AE64" i="52"/>
  <c r="AE61" i="52" s="1"/>
  <c r="AF63" i="52"/>
  <c r="AF62" i="52"/>
  <c r="AF53" i="52"/>
  <c r="AG54" i="52"/>
  <c r="AG55" i="52"/>
  <c r="AI9" i="16"/>
  <c r="AI49" i="6"/>
  <c r="AG96" i="29"/>
  <c r="AG50" i="29" s="1"/>
  <c r="AI92" i="29"/>
  <c r="AI46" i="29" s="1"/>
  <c r="AI91" i="29"/>
  <c r="AI45" i="29" s="1"/>
  <c r="AK97" i="29"/>
  <c r="AK51" i="29" s="1"/>
  <c r="W89" i="29"/>
  <c r="W88" i="29" s="1"/>
  <c r="V42" i="29"/>
  <c r="AA49" i="29"/>
  <c r="AC83" i="29"/>
  <c r="AC37" i="29" s="1"/>
  <c r="AI93" i="29"/>
  <c r="AI47" i="29" s="1"/>
  <c r="AK99" i="29"/>
  <c r="AK53" i="29" s="1"/>
  <c r="AG40" i="2"/>
  <c r="AG38" i="32"/>
  <c r="AG68" i="32" s="1"/>
  <c r="AG30" i="2" s="1"/>
  <c r="AG127" i="2" s="1"/>
  <c r="X133" i="29"/>
  <c r="X132" i="29" s="1"/>
  <c r="X100" i="29"/>
  <c r="X24" i="32" s="1"/>
  <c r="X204" i="29"/>
  <c r="X29" i="30"/>
  <c r="X25" i="31" s="1"/>
  <c r="X57" i="29"/>
  <c r="Y101" i="29" s="1"/>
  <c r="Y30" i="30" s="1"/>
  <c r="AJ250" i="58"/>
  <c r="AM250" i="58"/>
  <c r="AO250" i="58"/>
  <c r="AP250" i="58"/>
  <c r="AN250" i="58"/>
  <c r="AL250" i="58"/>
  <c r="AQ250" i="58"/>
  <c r="AR250" i="58"/>
  <c r="AJ27" i="16"/>
  <c r="AD74" i="4"/>
  <c r="AG69" i="32"/>
  <c r="AG31" i="2" s="1"/>
  <c r="AG128" i="2" s="1"/>
  <c r="V725" i="58"/>
  <c r="V737" i="58" s="1"/>
  <c r="V155" i="29"/>
  <c r="V198" i="29" s="1"/>
  <c r="AC32" i="28"/>
  <c r="V30" i="29"/>
  <c r="W80" i="29"/>
  <c r="AB31" i="30"/>
  <c r="AB63" i="30" s="1"/>
  <c r="AC31" i="28"/>
  <c r="AD18" i="28"/>
  <c r="AD22" i="28"/>
  <c r="AC38" i="28"/>
  <c r="AD208" i="29"/>
  <c r="AD66" i="30"/>
  <c r="Y186" i="29"/>
  <c r="AF193" i="29"/>
  <c r="AF218" i="29"/>
  <c r="AF122" i="26" s="1"/>
  <c r="AF78" i="30"/>
  <c r="AF34" i="31" s="1"/>
  <c r="Y192" i="29"/>
  <c r="AB196" i="29"/>
  <c r="AE70" i="4"/>
  <c r="AE66" i="4"/>
  <c r="AE64" i="4" s="1"/>
  <c r="AC1987" i="5"/>
  <c r="AC1988" i="5" s="1"/>
  <c r="AC45" i="6"/>
  <c r="AC46" i="6" s="1"/>
  <c r="AD61" i="29"/>
  <c r="AE105" i="29" s="1"/>
  <c r="AE34" i="30" s="1"/>
  <c r="Y31" i="29"/>
  <c r="Z77" i="29" s="1"/>
  <c r="Z18" i="30" s="1"/>
  <c r="U191" i="29"/>
  <c r="U115" i="26" s="1"/>
  <c r="V203" i="29"/>
  <c r="V117" i="26" s="1"/>
  <c r="AD137" i="29"/>
  <c r="AF32" i="29"/>
  <c r="AG78" i="29" s="1"/>
  <c r="AF122" i="29"/>
  <c r="W107" i="29"/>
  <c r="W36" i="30" s="1"/>
  <c r="Y44" i="30"/>
  <c r="AG43" i="28"/>
  <c r="Y115" i="29"/>
  <c r="AJ9" i="29"/>
  <c r="AI10" i="29"/>
  <c r="AB54" i="30"/>
  <c r="AB125" i="29"/>
  <c r="AK2" i="31"/>
  <c r="AC79" i="29"/>
  <c r="AC20" i="30" s="1"/>
  <c r="Y25" i="29"/>
  <c r="AE104" i="29"/>
  <c r="AE33" i="30" s="1"/>
  <c r="AI176" i="29"/>
  <c r="AI19" i="29"/>
  <c r="AI174" i="29" s="1"/>
  <c r="AI175" i="29"/>
  <c r="AA103" i="29"/>
  <c r="AA32" i="30" s="1"/>
  <c r="AM294" i="58"/>
  <c r="AS293" i="58"/>
  <c r="AJ17" i="29"/>
  <c r="AJ90" i="29" s="1"/>
  <c r="AJ44" i="29" s="1"/>
  <c r="AI20" i="29"/>
  <c r="AI107" i="26"/>
  <c r="AJ183" i="29"/>
  <c r="AJ18" i="29"/>
  <c r="AJ21" i="29" s="1"/>
  <c r="AK2" i="29"/>
  <c r="AJ11" i="29"/>
  <c r="AI12" i="29"/>
  <c r="AC102" i="29"/>
  <c r="Y50" i="30"/>
  <c r="AB35" i="29"/>
  <c r="AJ102" i="26"/>
  <c r="AJ108" i="7"/>
  <c r="AK2" i="7"/>
  <c r="AJ67" i="7"/>
  <c r="AJ183" i="7"/>
  <c r="AJ181" i="7"/>
  <c r="AJ179" i="7"/>
  <c r="AJ182" i="7"/>
  <c r="AJ180" i="7"/>
  <c r="AJ185" i="7"/>
  <c r="AJ184" i="7"/>
  <c r="AJ178" i="7"/>
  <c r="AJ15" i="29"/>
  <c r="AI16" i="29"/>
  <c r="AR300" i="58"/>
  <c r="AS300" i="58" s="1"/>
  <c r="Y121" i="29"/>
  <c r="AJ13" i="29"/>
  <c r="AI14" i="29"/>
  <c r="AL251" i="58"/>
  <c r="AC15" i="2"/>
  <c r="AC112" i="2" s="1"/>
  <c r="AC13" i="7"/>
  <c r="AC80" i="7" s="1"/>
  <c r="AG36" i="16"/>
  <c r="AG38" i="16" s="1"/>
  <c r="AI21" i="16"/>
  <c r="AH31" i="16"/>
  <c r="AH115" i="7"/>
  <c r="AF991" i="5"/>
  <c r="AF1484" i="5"/>
  <c r="AF1237" i="5"/>
  <c r="AF1525" i="5"/>
  <c r="AF1401" i="5"/>
  <c r="AF1196" i="5"/>
  <c r="AF1155" i="5"/>
  <c r="AF251" i="5"/>
  <c r="AF374" i="5"/>
  <c r="AF1443" i="5"/>
  <c r="AE1442" i="5"/>
  <c r="AE990" i="5"/>
  <c r="AF292" i="5"/>
  <c r="AF1032" i="5"/>
  <c r="AF1319" i="5"/>
  <c r="AF333" i="5"/>
  <c r="AF1278" i="5"/>
  <c r="AG384" i="5"/>
  <c r="AG1264" i="5"/>
  <c r="AG420" i="5"/>
  <c r="AG697" i="5"/>
  <c r="AG249" i="5"/>
  <c r="AG357" i="5"/>
  <c r="AG1930" i="5"/>
  <c r="AG1605" i="5"/>
  <c r="AG610" i="5"/>
  <c r="AG491" i="5"/>
  <c r="AG360" i="5"/>
  <c r="AG424" i="5"/>
  <c r="AG1811" i="5"/>
  <c r="AG617" i="5"/>
  <c r="AG283" i="5"/>
  <c r="AG669" i="5"/>
  <c r="AG35" i="5"/>
  <c r="AG1012" i="5"/>
  <c r="AG1679" i="5"/>
  <c r="AG1046" i="5"/>
  <c r="AG1685" i="5"/>
  <c r="AG1082" i="5"/>
  <c r="AG1647" i="5"/>
  <c r="AG1410" i="5"/>
  <c r="AG1129" i="5"/>
  <c r="AG1928" i="5"/>
  <c r="AG1890" i="5"/>
  <c r="AG1040" i="5"/>
  <c r="AG1172" i="5"/>
  <c r="AG1343" i="5"/>
  <c r="AG1152" i="5"/>
  <c r="AG982" i="5"/>
  <c r="AG1532" i="5"/>
  <c r="AG426" i="5"/>
  <c r="AG1356" i="5"/>
  <c r="AG942" i="5"/>
  <c r="AG315" i="5"/>
  <c r="AG1089" i="5"/>
  <c r="AG1390" i="5"/>
  <c r="AG1598" i="5"/>
  <c r="AG1897" i="5"/>
  <c r="AG1601" i="5"/>
  <c r="AG303" i="5"/>
  <c r="AG1773" i="5"/>
  <c r="AG442" i="5"/>
  <c r="AG1729" i="5"/>
  <c r="AG1293" i="5"/>
  <c r="AG505" i="5"/>
  <c r="AG495" i="5"/>
  <c r="AG1087" i="5"/>
  <c r="AG358" i="5"/>
  <c r="AG1423" i="5"/>
  <c r="AG855" i="5"/>
  <c r="AG1128" i="5"/>
  <c r="AG1292" i="5"/>
  <c r="AG543" i="5"/>
  <c r="AG1438" i="5"/>
  <c r="AG1186" i="5"/>
  <c r="AG1262" i="5"/>
  <c r="AG1417" i="5"/>
  <c r="AG897" i="5"/>
  <c r="AG1150" i="5"/>
  <c r="AG1093" i="5"/>
  <c r="AG1422" i="5"/>
  <c r="AG208" i="5"/>
  <c r="AG1207" i="5"/>
  <c r="AG544" i="5"/>
  <c r="AG1334" i="5"/>
  <c r="AG715" i="5"/>
  <c r="AG1493" i="5"/>
  <c r="AG1321" i="5"/>
  <c r="AG1899" i="5"/>
  <c r="AH2" i="5"/>
  <c r="AG349" i="5"/>
  <c r="AG1289" i="5"/>
  <c r="AG1065" i="5"/>
  <c r="AG759" i="5"/>
  <c r="AG1288" i="5"/>
  <c r="AG1850" i="5"/>
  <c r="AG1695" i="5"/>
  <c r="AG843" i="5"/>
  <c r="AG423" i="5"/>
  <c r="AG1556" i="5"/>
  <c r="AG131" i="5"/>
  <c r="AG262" i="5"/>
  <c r="AG1038" i="5"/>
  <c r="AG1739" i="5"/>
  <c r="AG309" i="5"/>
  <c r="AG1587" i="5"/>
  <c r="AG1555" i="5"/>
  <c r="AG261" i="5"/>
  <c r="AG996" i="5"/>
  <c r="AG1326" i="5"/>
  <c r="AG502" i="5"/>
  <c r="AG1008" i="5"/>
  <c r="AG651" i="5"/>
  <c r="AG1222" i="5"/>
  <c r="AG742" i="5"/>
  <c r="AG529" i="5"/>
  <c r="AG1400" i="5"/>
  <c r="AG1459" i="5"/>
  <c r="AG1625" i="5"/>
  <c r="AG750" i="5"/>
  <c r="AG392" i="5"/>
  <c r="AG573" i="5"/>
  <c r="AG1355" i="5"/>
  <c r="AG1169" i="5"/>
  <c r="AG999" i="5"/>
  <c r="AG1120" i="5"/>
  <c r="AG978" i="5"/>
  <c r="AG1177" i="5"/>
  <c r="AG313" i="5"/>
  <c r="AG620" i="5"/>
  <c r="AG124" i="5"/>
  <c r="AG1592" i="5"/>
  <c r="AG1654" i="5"/>
  <c r="AG1509" i="5"/>
  <c r="AG273" i="5"/>
  <c r="AG1884" i="5"/>
  <c r="AG1314" i="5"/>
  <c r="AG245" i="5"/>
  <c r="AG377" i="5"/>
  <c r="AG383" i="5"/>
  <c r="AG1969" i="5"/>
  <c r="AG1300" i="5"/>
  <c r="AG1107" i="5"/>
  <c r="AG1351" i="5"/>
  <c r="AG1504" i="5"/>
  <c r="AG1312" i="5"/>
  <c r="AG708" i="5"/>
  <c r="AG266" i="5"/>
  <c r="AG782" i="5"/>
  <c r="AG515" i="5"/>
  <c r="AG1122" i="5"/>
  <c r="AG1164" i="5"/>
  <c r="AG905" i="5"/>
  <c r="AG1558" i="5"/>
  <c r="AG1486" i="5"/>
  <c r="AG85" i="5"/>
  <c r="AG1053" i="5"/>
  <c r="AG1652" i="5"/>
  <c r="AG1684" i="5"/>
  <c r="AG1151" i="5"/>
  <c r="AG160" i="5"/>
  <c r="AG454" i="5"/>
  <c r="AG1185" i="5"/>
  <c r="AG633" i="5"/>
  <c r="AG1359" i="5"/>
  <c r="AG492" i="5"/>
  <c r="AG831" i="5"/>
  <c r="AG1728" i="5"/>
  <c r="AG1137" i="5"/>
  <c r="AG1596" i="5"/>
  <c r="AG1631" i="5"/>
  <c r="AG1276" i="5"/>
  <c r="AG979" i="5"/>
  <c r="AG1272" i="5"/>
  <c r="AG1577" i="5"/>
  <c r="AG1252" i="5"/>
  <c r="AG994" i="5"/>
  <c r="AG1436" i="5"/>
  <c r="AG1761" i="5"/>
  <c r="AG247" i="5"/>
  <c r="AG700" i="5"/>
  <c r="AG1055" i="5"/>
  <c r="AG1369" i="5"/>
  <c r="AG1030" i="5"/>
  <c r="AG250" i="5"/>
  <c r="AG282" i="5"/>
  <c r="AG1430" i="5"/>
  <c r="AG1235" i="5"/>
  <c r="AG1629" i="5"/>
  <c r="AG213" i="5"/>
  <c r="AG815" i="5"/>
  <c r="AG347" i="5"/>
  <c r="AG1042" i="5"/>
  <c r="AG1098" i="5"/>
  <c r="AG246" i="5"/>
  <c r="AG335" i="5"/>
  <c r="AG1250" i="5"/>
  <c r="AG1971" i="5"/>
  <c r="AG1411" i="5"/>
  <c r="AG746" i="5"/>
  <c r="AG1886" i="5"/>
  <c r="AG1291" i="5"/>
  <c r="AG557" i="5"/>
  <c r="AG1062" i="5"/>
  <c r="AG329" i="5"/>
  <c r="AG1273" i="5"/>
  <c r="AG783" i="5"/>
  <c r="AG1329" i="5"/>
  <c r="AG1455" i="5"/>
  <c r="AG1215" i="5"/>
  <c r="AG1100" i="5"/>
  <c r="AG1395" i="5"/>
  <c r="AG311" i="5"/>
  <c r="AG390" i="5"/>
  <c r="AG839" i="5"/>
  <c r="AG1496" i="5"/>
  <c r="AG1060" i="5"/>
  <c r="AG668" i="5"/>
  <c r="AG277" i="5"/>
  <c r="AG1567" i="5"/>
  <c r="AG302" i="5"/>
  <c r="AG1141" i="5"/>
  <c r="AG1404" i="5"/>
  <c r="AG307" i="5"/>
  <c r="AG1211" i="5"/>
  <c r="AG1973" i="5"/>
  <c r="AG540" i="5"/>
  <c r="AG542" i="5"/>
  <c r="AG1588" i="5"/>
  <c r="AG1771" i="5"/>
  <c r="AG205" i="5"/>
  <c r="AG1393" i="5"/>
  <c r="AG49" i="5"/>
  <c r="AG1859" i="5"/>
  <c r="AG42" i="5"/>
  <c r="AG1091" i="5"/>
  <c r="AG1924" i="5"/>
  <c r="AG296" i="5"/>
  <c r="AG1238" i="5"/>
  <c r="AG1021" i="5"/>
  <c r="AG1804" i="5"/>
  <c r="AG1342" i="5"/>
  <c r="AG695" i="5"/>
  <c r="AG735" i="5"/>
  <c r="AG1350" i="5"/>
  <c r="AG342" i="5"/>
  <c r="AG1857" i="5"/>
  <c r="AG339" i="5"/>
  <c r="AG1275" i="5"/>
  <c r="AG1096" i="5"/>
  <c r="AG1972" i="5"/>
  <c r="AG1364" i="5"/>
  <c r="AG1542" i="5"/>
  <c r="AG1470" i="5"/>
  <c r="AG983" i="5"/>
  <c r="AG1553" i="5"/>
  <c r="AG780" i="5"/>
  <c r="AG1105" i="5"/>
  <c r="AG1644" i="5"/>
  <c r="AG1497" i="5"/>
  <c r="AG1195" i="5"/>
  <c r="AG388" i="5"/>
  <c r="AG446" i="5"/>
  <c r="AG574" i="5"/>
  <c r="AG408" i="5"/>
  <c r="AG1510" i="5"/>
  <c r="AG382" i="5"/>
  <c r="AG940" i="5"/>
  <c r="AG75" i="5"/>
  <c r="AG295" i="5"/>
  <c r="AG1516" i="5"/>
  <c r="AG741" i="5"/>
  <c r="AG980" i="5"/>
  <c r="AG550" i="5"/>
  <c r="AG987" i="5"/>
  <c r="AG1182" i="5"/>
  <c r="AG351" i="5"/>
  <c r="AG1090" i="5"/>
  <c r="AG1780" i="5"/>
  <c r="AG1693" i="5"/>
  <c r="AG1544" i="5"/>
  <c r="AG1088" i="5"/>
  <c r="AG451" i="5"/>
  <c r="AG555" i="5"/>
  <c r="AG387" i="5"/>
  <c r="AG1078" i="5"/>
  <c r="AG1617" i="5"/>
  <c r="AG1399" i="5"/>
  <c r="AG1001" i="5"/>
  <c r="AG755" i="5"/>
  <c r="AG652" i="5"/>
  <c r="AG667" i="5"/>
  <c r="AG513" i="5"/>
  <c r="AG1371" i="5"/>
  <c r="AG1769" i="5"/>
  <c r="AG1691" i="5"/>
  <c r="AG1862" i="5"/>
  <c r="AG840" i="5"/>
  <c r="AG721" i="5"/>
  <c r="AG299" i="5"/>
  <c r="AG1618" i="5"/>
  <c r="AG1630" i="5"/>
  <c r="AG1418" i="5"/>
  <c r="AG350" i="5"/>
  <c r="AG1244" i="5"/>
  <c r="AG432" i="5"/>
  <c r="AG1457" i="5"/>
  <c r="AG1274" i="5"/>
  <c r="AG1541" i="5"/>
  <c r="AG260" i="5"/>
  <c r="AG1394" i="5"/>
  <c r="AG417" i="5"/>
  <c r="AG380" i="5"/>
  <c r="AG1336" i="5"/>
  <c r="AG1035" i="5"/>
  <c r="AG1845" i="5"/>
  <c r="AG995" i="5"/>
  <c r="AG1358" i="5"/>
  <c r="AG400" i="5"/>
  <c r="AG1425" i="5"/>
  <c r="AG707" i="5"/>
  <c r="AG1327" i="5"/>
  <c r="AG1571" i="5"/>
  <c r="AG1194" i="5"/>
  <c r="AG418" i="5"/>
  <c r="AG1033" i="5"/>
  <c r="AG1061" i="5"/>
  <c r="AG829" i="5"/>
  <c r="AG1820" i="5"/>
  <c r="AG263" i="5"/>
  <c r="AG1539" i="5"/>
  <c r="AG531" i="5"/>
  <c r="AG1770" i="5"/>
  <c r="AG1374" i="5"/>
  <c r="AG406" i="5"/>
  <c r="AG1860" i="5"/>
  <c r="AG1931" i="5"/>
  <c r="AG244" i="5"/>
  <c r="AG823" i="5"/>
  <c r="AG1624" i="5"/>
  <c r="AG272" i="5"/>
  <c r="AG1115" i="5"/>
  <c r="AG163" i="5"/>
  <c r="AG1468" i="5"/>
  <c r="AG1520" i="5"/>
  <c r="AG1687" i="5"/>
  <c r="AG665" i="5"/>
  <c r="AG267" i="5"/>
  <c r="AG453" i="5"/>
  <c r="AG1766" i="5"/>
  <c r="AG1168" i="5"/>
  <c r="AG814" i="5"/>
  <c r="AG1396" i="5"/>
  <c r="AG157" i="5"/>
  <c r="AG1201" i="5"/>
  <c r="AG379" i="5"/>
  <c r="AG316" i="5"/>
  <c r="AG422" i="5"/>
  <c r="AG162" i="5"/>
  <c r="AG1508" i="5"/>
  <c r="AG575" i="5"/>
  <c r="AG370" i="5"/>
  <c r="AG720" i="5"/>
  <c r="AG425" i="5"/>
  <c r="AG554" i="5"/>
  <c r="AG1271" i="5"/>
  <c r="AG1809" i="5"/>
  <c r="AG1434" i="5"/>
  <c r="AG1165" i="5"/>
  <c r="AG1380" i="5"/>
  <c r="AG431" i="5"/>
  <c r="AG946" i="5"/>
  <c r="AG1564" i="5"/>
  <c r="AG343" i="5"/>
  <c r="AG337" i="5"/>
  <c r="AG410" i="5"/>
  <c r="AG289" i="5"/>
  <c r="AG757" i="5"/>
  <c r="AG1179" i="5"/>
  <c r="AG1140" i="5"/>
  <c r="AG255" i="5"/>
  <c r="AG1889" i="5"/>
  <c r="AG512" i="5"/>
  <c r="AG34" i="5"/>
  <c r="AG264" i="5"/>
  <c r="AG614" i="5"/>
  <c r="AG440" i="5"/>
  <c r="AG1173" i="5"/>
  <c r="AG1768" i="5"/>
  <c r="AG734" i="5"/>
  <c r="AG1218" i="5"/>
  <c r="AG164" i="5"/>
  <c r="AG165" i="5"/>
  <c r="AG1229" i="5"/>
  <c r="AG1803" i="5"/>
  <c r="AG1514" i="5"/>
  <c r="AG837" i="5"/>
  <c r="AG1445" i="5"/>
  <c r="AG1085" i="5"/>
  <c r="AG1856" i="5"/>
  <c r="AG258" i="5"/>
  <c r="AG122" i="5"/>
  <c r="AG1220" i="5"/>
  <c r="AG1376" i="5"/>
  <c r="AG381" i="5"/>
  <c r="AG1084" i="5"/>
  <c r="AG1242" i="5"/>
  <c r="AG242" i="5"/>
  <c r="AG830" i="5"/>
  <c r="AG861" i="5"/>
  <c r="AG1805" i="5"/>
  <c r="AG613" i="5"/>
  <c r="AG1405" i="5"/>
  <c r="AG1415" i="5"/>
  <c r="AG281" i="5"/>
  <c r="AG1764" i="5"/>
  <c r="AG1526" i="5"/>
  <c r="AG1070" i="5"/>
  <c r="AG385" i="5"/>
  <c r="AG1815" i="5"/>
  <c r="AG126" i="5"/>
  <c r="AG1767" i="5"/>
  <c r="AG1341" i="5"/>
  <c r="AG1263" i="5"/>
  <c r="AG389" i="5"/>
  <c r="AG1260" i="5"/>
  <c r="AG1382" i="5"/>
  <c r="AG158" i="5"/>
  <c r="AG1464" i="5"/>
  <c r="AG119" i="5"/>
  <c r="AG691" i="5"/>
  <c r="AG1079" i="5"/>
  <c r="AG1057" i="5"/>
  <c r="AG322" i="5"/>
  <c r="AG535" i="5"/>
  <c r="AG858" i="5"/>
  <c r="AG1256" i="5"/>
  <c r="AG1643" i="5"/>
  <c r="AG981" i="5"/>
  <c r="AG1337" i="5"/>
  <c r="AG637" i="5"/>
  <c r="AG569" i="5"/>
  <c r="AG1045" i="5"/>
  <c r="AG1471" i="5"/>
  <c r="AG1257" i="5"/>
  <c r="AG1485" i="5"/>
  <c r="AG1940" i="5"/>
  <c r="AG1634" i="5"/>
  <c r="AG578" i="5"/>
  <c r="AG1354" i="5"/>
  <c r="AG1123" i="5"/>
  <c r="AG1279" i="5"/>
  <c r="AG1638" i="5"/>
  <c r="AG125" i="5"/>
  <c r="AG204" i="5"/>
  <c r="AG76" i="5"/>
  <c r="AG1462" i="5"/>
  <c r="AG1081" i="5"/>
  <c r="AG1083" i="5"/>
  <c r="AG1333" i="5"/>
  <c r="AG1614" i="5"/>
  <c r="AG1325" i="5"/>
  <c r="AG553" i="5"/>
  <c r="AG1522" i="5"/>
  <c r="AG1232" i="5"/>
  <c r="AG997" i="5"/>
  <c r="AG1157" i="5"/>
  <c r="AG1227" i="5"/>
  <c r="AG441" i="5"/>
  <c r="AG516" i="5"/>
  <c r="AG414" i="5"/>
  <c r="AG1284" i="5"/>
  <c r="AG275" i="5"/>
  <c r="AG1178" i="5"/>
  <c r="AG280" i="5"/>
  <c r="AG672" i="5"/>
  <c r="AG1498" i="5"/>
  <c r="AG1814" i="5"/>
  <c r="AG1365" i="5"/>
  <c r="AG1056" i="5"/>
  <c r="AG514" i="5"/>
  <c r="AG1349" i="5"/>
  <c r="AG331" i="5"/>
  <c r="AG300" i="5"/>
  <c r="AG394" i="5"/>
  <c r="AG1188" i="5"/>
  <c r="AG82" i="5"/>
  <c r="AG1818" i="5"/>
  <c r="AG1104" i="5"/>
  <c r="AG773" i="5"/>
  <c r="AG844" i="5"/>
  <c r="AG1379" i="5"/>
  <c r="AG1368" i="5"/>
  <c r="AG354" i="5"/>
  <c r="AG1144" i="5"/>
  <c r="AG902" i="5"/>
  <c r="AG1487" i="5"/>
  <c r="AG301" i="5"/>
  <c r="AG704" i="5"/>
  <c r="AG1161" i="5"/>
  <c r="AG1265" i="5"/>
  <c r="AG1802" i="5"/>
  <c r="AG378" i="5"/>
  <c r="AG252" i="5"/>
  <c r="AG368" i="5"/>
  <c r="AG1851" i="5"/>
  <c r="AG364" i="5"/>
  <c r="AG437" i="5"/>
  <c r="AG1517" i="5"/>
  <c r="AG1074" i="5"/>
  <c r="AG200" i="5"/>
  <c r="AG1738" i="5"/>
  <c r="AG1419" i="5"/>
  <c r="AG1127" i="5"/>
  <c r="AG1645" i="5"/>
  <c r="AG1124" i="5"/>
  <c r="AG159" i="5"/>
  <c r="AG362" i="5"/>
  <c r="AG444" i="5"/>
  <c r="AG1528" i="5"/>
  <c r="AG1513" i="5"/>
  <c r="AG1003" i="5"/>
  <c r="AG1280" i="5"/>
  <c r="AG117" i="5"/>
  <c r="AG1268" i="5"/>
  <c r="AG1092" i="5"/>
  <c r="AG1412" i="5"/>
  <c r="AG1635" i="5"/>
  <c r="AG1639" i="5"/>
  <c r="AG1776" i="5"/>
  <c r="AG1002" i="5"/>
  <c r="AG199" i="5"/>
  <c r="AG412" i="5"/>
  <c r="AG1437" i="5"/>
  <c r="AG856" i="5"/>
  <c r="AG1449" i="5"/>
  <c r="AG1301" i="5"/>
  <c r="AG624" i="5"/>
  <c r="AG1287" i="5"/>
  <c r="AG739" i="5"/>
  <c r="AG745" i="5"/>
  <c r="AG1466" i="5"/>
  <c r="AG47" i="5"/>
  <c r="AG527" i="5"/>
  <c r="AG490" i="5"/>
  <c r="AG317" i="5"/>
  <c r="AG1421" i="5"/>
  <c r="AG701" i="5"/>
  <c r="AG1615" i="5"/>
  <c r="AG1413" i="5"/>
  <c r="AG639" i="5"/>
  <c r="AG1734" i="5"/>
  <c r="AG445" i="5"/>
  <c r="AG719" i="5"/>
  <c r="AG1603" i="5"/>
  <c r="AG1681" i="5"/>
  <c r="AG1071" i="5"/>
  <c r="AG39" i="5"/>
  <c r="AG1015" i="5"/>
  <c r="AG1651" i="5"/>
  <c r="AG500" i="5"/>
  <c r="AG568" i="5"/>
  <c r="AG369" i="5"/>
  <c r="AG1134" i="5"/>
  <c r="AG421" i="5"/>
  <c r="AG1736" i="5"/>
  <c r="AG1452" i="5"/>
  <c r="AG1241" i="5"/>
  <c r="AG1281" i="5"/>
  <c r="AG1373" i="5"/>
  <c r="AG1925" i="5"/>
  <c r="AG1627" i="5"/>
  <c r="AG1903" i="5"/>
  <c r="AG402" i="5"/>
  <c r="AG1426" i="5"/>
  <c r="AG1251" i="5"/>
  <c r="AG1345" i="5"/>
  <c r="AG1208" i="5"/>
  <c r="AG1431" i="5"/>
  <c r="AG1458" i="5"/>
  <c r="AG547" i="5"/>
  <c r="AG166" i="5"/>
  <c r="AG947" i="5"/>
  <c r="AG1892" i="5"/>
  <c r="AG1967" i="5"/>
  <c r="AG291" i="5"/>
  <c r="AG1406" i="5"/>
  <c r="AG211" i="5"/>
  <c r="AG1623" i="5"/>
  <c r="AG654" i="5"/>
  <c r="AG1518" i="5"/>
  <c r="AG1286" i="5"/>
  <c r="AG1154" i="5"/>
  <c r="AG1018" i="5"/>
  <c r="AG1628" i="5"/>
  <c r="AG1217" i="5"/>
  <c r="AG434" i="5"/>
  <c r="AG1502" i="5"/>
  <c r="AG988" i="5"/>
  <c r="AG1296" i="5"/>
  <c r="AG570" i="5"/>
  <c r="AG1499" i="5"/>
  <c r="AG1576" i="5"/>
  <c r="AG1474" i="5"/>
  <c r="AG546" i="5"/>
  <c r="AG1765" i="5"/>
  <c r="AG622" i="5"/>
  <c r="AG1192" i="5"/>
  <c r="AG904" i="5"/>
  <c r="AG1198" i="5"/>
  <c r="AG1506" i="5"/>
  <c r="AG1147" i="5"/>
  <c r="AG863" i="5"/>
  <c r="AG1313" i="5"/>
  <c r="AG450" i="5"/>
  <c r="AG1727" i="5"/>
  <c r="AG1697" i="5"/>
  <c r="AG1139" i="5"/>
  <c r="AG1428" i="5"/>
  <c r="AG1199" i="5"/>
  <c r="AG1569" i="5"/>
  <c r="AG1816" i="5"/>
  <c r="AG1206" i="5"/>
  <c r="AG1308" i="5"/>
  <c r="AG758" i="5"/>
  <c r="AG1050" i="5"/>
  <c r="AG1461" i="5"/>
  <c r="AG1034" i="5"/>
  <c r="AG1068" i="5"/>
  <c r="AG1224" i="5"/>
  <c r="AG713" i="5"/>
  <c r="AG83" i="5"/>
  <c r="AG1121" i="5"/>
  <c r="AG1546" i="5"/>
  <c r="AG1111" i="5"/>
  <c r="AG822" i="5"/>
  <c r="AG1408" i="5"/>
  <c r="AG899" i="5"/>
  <c r="AG1302" i="5"/>
  <c r="AG1143" i="5"/>
  <c r="AG1221" i="5"/>
  <c r="AG1076" i="5"/>
  <c r="AG579" i="5"/>
  <c r="AG1861" i="5"/>
  <c r="AG1579" i="5"/>
  <c r="AG1197" i="5"/>
  <c r="AG1381" i="5"/>
  <c r="AG906" i="5"/>
  <c r="AG1181" i="5"/>
  <c r="AG509" i="5"/>
  <c r="AG1270" i="5"/>
  <c r="AG1377" i="5"/>
  <c r="AG308" i="5"/>
  <c r="AG1653" i="5"/>
  <c r="AG1205" i="5"/>
  <c r="AG576" i="5"/>
  <c r="AG403" i="5"/>
  <c r="AG1375" i="5"/>
  <c r="AG1779" i="5"/>
  <c r="AG1646" i="5"/>
  <c r="AG1602" i="5"/>
  <c r="AG1933" i="5"/>
  <c r="AG1109" i="5"/>
  <c r="AG1166" i="5"/>
  <c r="AG1465" i="5"/>
  <c r="AG1255" i="5"/>
  <c r="AG1689" i="5"/>
  <c r="AG1077" i="5"/>
  <c r="AG269" i="5"/>
  <c r="AG864" i="5"/>
  <c r="AG1821" i="5"/>
  <c r="AG1846" i="5"/>
  <c r="AG1476" i="5"/>
  <c r="AG348" i="5"/>
  <c r="AG1190" i="5"/>
  <c r="AG334" i="5"/>
  <c r="AG618" i="5"/>
  <c r="AG1640" i="5"/>
  <c r="AG1248" i="5"/>
  <c r="AG79" i="5"/>
  <c r="AG696" i="5"/>
  <c r="AG1022" i="5"/>
  <c r="AG1929" i="5"/>
  <c r="AG499" i="5"/>
  <c r="AG1153" i="5"/>
  <c r="AG1774" i="5"/>
  <c r="AG1005" i="5"/>
  <c r="AG1204" i="5"/>
  <c r="AG761" i="5"/>
  <c r="AG638" i="5"/>
  <c r="AG1266" i="5"/>
  <c r="AG1530" i="5"/>
  <c r="AG836" i="5"/>
  <c r="AG1031" i="5"/>
  <c r="AG254" i="5"/>
  <c r="AG1551" i="5"/>
  <c r="AG1896" i="5"/>
  <c r="AG1403" i="5"/>
  <c r="AG372" i="5"/>
  <c r="AG1521" i="5"/>
  <c r="AG1414" i="5"/>
  <c r="AG1735" i="5"/>
  <c r="AG1158" i="5"/>
  <c r="AG1025" i="5"/>
  <c r="AG259" i="5"/>
  <c r="AG1817" i="5"/>
  <c r="AG488" i="5"/>
  <c r="AG1726" i="5"/>
  <c r="AG504" i="5"/>
  <c r="AG699" i="5"/>
  <c r="AG1240" i="5"/>
  <c r="AG943" i="5"/>
  <c r="AG1604" i="5"/>
  <c r="AG1488" i="5"/>
  <c r="AG240" i="5"/>
  <c r="AG1132" i="5"/>
  <c r="AG1138" i="5"/>
  <c r="AG511" i="5"/>
  <c r="AG1130" i="5"/>
  <c r="AG663" i="5"/>
  <c r="AG1009" i="5"/>
  <c r="AG1409" i="5"/>
  <c r="AG827" i="5"/>
  <c r="AG1893" i="5"/>
  <c r="AG1902" i="5"/>
  <c r="AG1515" i="5"/>
  <c r="AG538" i="5"/>
  <c r="AG1014" i="5"/>
  <c r="AG1763" i="5"/>
  <c r="AG401" i="5"/>
  <c r="AG1843" i="5"/>
  <c r="AG1451" i="5"/>
  <c r="AG1131" i="5"/>
  <c r="AG1253" i="5"/>
  <c r="AG896" i="5"/>
  <c r="AG314" i="5"/>
  <c r="AG321" i="5"/>
  <c r="AG1052" i="5"/>
  <c r="AG1656" i="5"/>
  <c r="AG1775" i="5"/>
  <c r="AG1550" i="5"/>
  <c r="AG340" i="5"/>
  <c r="AG202" i="5"/>
  <c r="AG1762" i="5"/>
  <c r="AG1565" i="5"/>
  <c r="AG1305" i="5"/>
  <c r="AG737" i="5"/>
  <c r="AG1847" i="5"/>
  <c r="AG86" i="5"/>
  <c r="AG747" i="5"/>
  <c r="AG1048" i="5"/>
  <c r="AG1135" i="5"/>
  <c r="AG1609" i="5"/>
  <c r="AG754" i="5"/>
  <c r="AG45" i="5"/>
  <c r="AG37" i="5"/>
  <c r="AG1460" i="5"/>
  <c r="AG828" i="5"/>
  <c r="AG1636" i="5"/>
  <c r="AG753" i="5"/>
  <c r="AG1536" i="5"/>
  <c r="AG256" i="5"/>
  <c r="AG1490" i="5"/>
  <c r="AG1594" i="5"/>
  <c r="AG820" i="5"/>
  <c r="AG833" i="5"/>
  <c r="AG506" i="5"/>
  <c r="AG717" i="5"/>
  <c r="AG1540" i="5"/>
  <c r="AG1249" i="5"/>
  <c r="AG270" i="5"/>
  <c r="AG989" i="5"/>
  <c r="AG404" i="5"/>
  <c r="AG777" i="5"/>
  <c r="AG1482" i="5"/>
  <c r="AG1481" i="5"/>
  <c r="AG326" i="5"/>
  <c r="AG1523" i="5"/>
  <c r="AG549" i="5"/>
  <c r="AG1261" i="5"/>
  <c r="AG752" i="5"/>
  <c r="AG1080" i="5"/>
  <c r="AG243" i="5"/>
  <c r="AG998" i="5"/>
  <c r="AG1133" i="5"/>
  <c r="AG413" i="5"/>
  <c r="AG1086" i="5"/>
  <c r="AG556" i="5"/>
  <c r="AG409" i="5"/>
  <c r="AG743" i="5"/>
  <c r="AG1935" i="5"/>
  <c r="AG1883" i="5"/>
  <c r="AG1041" i="5"/>
  <c r="AG1298" i="5"/>
  <c r="AG1898" i="5"/>
  <c r="AG312" i="5"/>
  <c r="AG397" i="5"/>
  <c r="AG1433" i="5"/>
  <c r="AG1926" i="5"/>
  <c r="AG1184" i="5"/>
  <c r="AG1226" i="5"/>
  <c r="AG1324" i="5"/>
  <c r="AG1011" i="5"/>
  <c r="AG430" i="5"/>
  <c r="AG1006" i="5"/>
  <c r="AG548" i="5"/>
  <c r="AG1578" i="5"/>
  <c r="AG1361" i="5"/>
  <c r="AG1582" i="5"/>
  <c r="AG365" i="5"/>
  <c r="AG1975" i="5"/>
  <c r="AG1348" i="5"/>
  <c r="AG1283" i="5"/>
  <c r="AG1427" i="5"/>
  <c r="AG130" i="5"/>
  <c r="AG427" i="5"/>
  <c r="AG297" i="5"/>
  <c r="AG443" i="5"/>
  <c r="AG1568" i="5"/>
  <c r="AG857" i="5"/>
  <c r="AG411" i="5"/>
  <c r="AG572" i="5"/>
  <c r="AG1113" i="5"/>
  <c r="AG1560" i="5"/>
  <c r="AG1059" i="5"/>
  <c r="AG1183" i="5"/>
  <c r="AG1159" i="5"/>
  <c r="AG631" i="5"/>
  <c r="AG671" i="5"/>
  <c r="AG328" i="5"/>
  <c r="AG1589" i="5"/>
  <c r="AG1810" i="5"/>
  <c r="AG207" i="5"/>
  <c r="AG1101" i="5"/>
  <c r="AG373" i="5"/>
  <c r="AG709" i="5"/>
  <c r="AG1339" i="5"/>
  <c r="AG1435" i="5"/>
  <c r="AG1801" i="5"/>
  <c r="AG1306" i="5"/>
  <c r="AG1352" i="5"/>
  <c r="AG530" i="5"/>
  <c r="AG616" i="5"/>
  <c r="AG1223" i="5"/>
  <c r="AG1024" i="5"/>
  <c r="AG395" i="5"/>
  <c r="AG38" i="5"/>
  <c r="AG941" i="5"/>
  <c r="AG1063" i="5"/>
  <c r="AG1191" i="5"/>
  <c r="AG123" i="5"/>
  <c r="AG341" i="5"/>
  <c r="AG1456" i="5"/>
  <c r="AG448" i="5"/>
  <c r="AG779" i="5"/>
  <c r="AG898" i="5"/>
  <c r="AG1934" i="5"/>
  <c r="AG1049" i="5"/>
  <c r="AG1446" i="5"/>
  <c r="AG1505" i="5"/>
  <c r="AG660" i="5"/>
  <c r="AG398" i="5"/>
  <c r="AG1383" i="5"/>
  <c r="AG1069" i="5"/>
  <c r="AG127" i="5"/>
  <c r="AG619" i="5"/>
  <c r="AG497" i="5"/>
  <c r="AG835" i="5"/>
  <c r="AG1331" i="5"/>
  <c r="AG1454" i="5"/>
  <c r="AG371" i="5"/>
  <c r="AG1760" i="5"/>
  <c r="AG1202" i="5"/>
  <c r="AG1448" i="5"/>
  <c r="AG1386" i="5"/>
  <c r="AG1848" i="5"/>
  <c r="AG352" i="5"/>
  <c r="AG732" i="5"/>
  <c r="AG1453" i="5"/>
  <c r="AG1563" i="5"/>
  <c r="AG167" i="5"/>
  <c r="AG1162" i="5"/>
  <c r="AG455" i="5"/>
  <c r="AG449" i="5"/>
  <c r="AG508" i="5"/>
  <c r="AG1534" i="5"/>
  <c r="AG489" i="5"/>
  <c r="AG1110" i="5"/>
  <c r="AG1888" i="5"/>
  <c r="AG1524" i="5"/>
  <c r="AG161" i="5"/>
  <c r="AG1290" i="5"/>
  <c r="AG78" i="5"/>
  <c r="AG40" i="5"/>
  <c r="AG1545" i="5"/>
  <c r="AG655" i="5"/>
  <c r="AG1432" i="5"/>
  <c r="AG1230" i="5"/>
  <c r="AG1686" i="5"/>
  <c r="AG1966" i="5"/>
  <c r="AG818" i="5"/>
  <c r="AG1295" i="5"/>
  <c r="AG118" i="5"/>
  <c r="AG1072" i="5"/>
  <c r="AG841" i="5"/>
  <c r="AG1581" i="5"/>
  <c r="AG1200" i="5"/>
  <c r="AG938" i="5"/>
  <c r="AG1112" i="5"/>
  <c r="AG1561" i="5"/>
  <c r="AG239" i="5"/>
  <c r="AG1678" i="5"/>
  <c r="AG762" i="5"/>
  <c r="AG41" i="5"/>
  <c r="AG366" i="5"/>
  <c r="AG948" i="5"/>
  <c r="AG1402" i="5"/>
  <c r="AG416" i="5"/>
  <c r="AG279" i="5"/>
  <c r="AG510" i="5"/>
  <c r="AG486" i="5"/>
  <c r="AG501" i="5"/>
  <c r="AG496" i="5"/>
  <c r="AG268" i="5"/>
  <c r="AG1807" i="5"/>
  <c r="AG1346" i="5"/>
  <c r="AG452" i="5"/>
  <c r="AG324" i="5"/>
  <c r="AG1619" i="5"/>
  <c r="AG198" i="5"/>
  <c r="AG1236" i="5"/>
  <c r="AG1533" i="5"/>
  <c r="AG1970" i="5"/>
  <c r="AG1777" i="5"/>
  <c r="AG285" i="5"/>
  <c r="AG1655" i="5"/>
  <c r="AG1478" i="5"/>
  <c r="AG528" i="5"/>
  <c r="AG1858" i="5"/>
  <c r="AG248" i="5"/>
  <c r="AG635" i="5"/>
  <c r="AG1148" i="5"/>
  <c r="AG1610" i="5"/>
  <c r="AG1214" i="5"/>
  <c r="AG1538" i="5"/>
  <c r="AG1160" i="5"/>
  <c r="AG611" i="5"/>
  <c r="AG1808" i="5"/>
  <c r="AG80" i="5"/>
  <c r="AG1737" i="5"/>
  <c r="AG1126" i="5"/>
  <c r="AG116" i="5"/>
  <c r="AG1297" i="5"/>
  <c r="AG937" i="5"/>
  <c r="AG1026" i="5"/>
  <c r="AG253" i="5"/>
  <c r="AG1932" i="5"/>
  <c r="AG1013" i="5"/>
  <c r="AG1054" i="5"/>
  <c r="AG901" i="5"/>
  <c r="AG781" i="5"/>
  <c r="AG405" i="5"/>
  <c r="AG673" i="5"/>
  <c r="AG1367" i="5"/>
  <c r="AG44" i="5"/>
  <c r="AG1885" i="5"/>
  <c r="AG1637" i="5"/>
  <c r="AG1344" i="5"/>
  <c r="AG1167" i="5"/>
  <c r="AG367" i="5"/>
  <c r="AG129" i="5"/>
  <c r="AG992" i="5"/>
  <c r="AG712" i="5"/>
  <c r="AG304" i="5"/>
  <c r="AG1849" i="5"/>
  <c r="AG84" i="5"/>
  <c r="AG1574" i="5"/>
  <c r="AG1142" i="5"/>
  <c r="AG674" i="5"/>
  <c r="AG1340" i="5"/>
  <c r="AG1492" i="5"/>
  <c r="AG698" i="5"/>
  <c r="AG1231" i="5"/>
  <c r="AG775" i="5"/>
  <c r="AG1180" i="5"/>
  <c r="AG1338" i="5"/>
  <c r="AG1149" i="5"/>
  <c r="AG636" i="5"/>
  <c r="AG1309" i="5"/>
  <c r="AG1017" i="5"/>
  <c r="AG1294" i="5"/>
  <c r="AG1307" i="5"/>
  <c r="AG627" i="5"/>
  <c r="AG284" i="5"/>
  <c r="AG609" i="5"/>
  <c r="AG120" i="5"/>
  <c r="AG1901" i="5"/>
  <c r="AG323" i="5"/>
  <c r="AG336" i="5"/>
  <c r="AG265" i="5"/>
  <c r="AG1580" i="5"/>
  <c r="AG419" i="5"/>
  <c r="AG1193" i="5"/>
  <c r="AG749" i="5"/>
  <c r="AG355" i="5"/>
  <c r="AG1584" i="5"/>
  <c r="AG552" i="5"/>
  <c r="AG310" i="5"/>
  <c r="AG1245" i="5"/>
  <c r="AG393" i="5"/>
  <c r="AG212" i="5"/>
  <c r="AG816" i="5"/>
  <c r="AG77" i="5"/>
  <c r="AG1680" i="5"/>
  <c r="AG694" i="5"/>
  <c r="AG81" i="5"/>
  <c r="AG1724" i="5"/>
  <c r="AG286" i="5"/>
  <c r="AG1310" i="5"/>
  <c r="AG650" i="5"/>
  <c r="AG945" i="5"/>
  <c r="AG298" i="5"/>
  <c r="AG1303" i="5"/>
  <c r="AG986" i="5"/>
  <c r="AG48" i="5"/>
  <c r="AG1391" i="5"/>
  <c r="AG1941" i="5"/>
  <c r="AG305" i="5"/>
  <c r="AG1219" i="5"/>
  <c r="AG1108" i="5"/>
  <c r="AG1519" i="5"/>
  <c r="AG1855" i="5"/>
  <c r="AG1385" i="5"/>
  <c r="AG1187" i="5"/>
  <c r="AG438" i="5"/>
  <c r="AG1397" i="5"/>
  <c r="AG330" i="5"/>
  <c r="AG738" i="5"/>
  <c r="AG257" i="5"/>
  <c r="AG532" i="5"/>
  <c r="AG756" i="5"/>
  <c r="AG1927" i="5"/>
  <c r="AG435" i="5"/>
  <c r="AG1353" i="5"/>
  <c r="AG1778" i="5"/>
  <c r="AG900" i="5"/>
  <c r="AG1535" i="5"/>
  <c r="AG1447" i="5"/>
  <c r="AG1819" i="5"/>
  <c r="AG939" i="5"/>
  <c r="AG860" i="5"/>
  <c r="AG1723" i="5"/>
  <c r="AG1304" i="5"/>
  <c r="AG278" i="5"/>
  <c r="AG1119" i="5"/>
  <c r="AG1583" i="5"/>
  <c r="AG1330" i="5"/>
  <c r="AG577" i="5"/>
  <c r="AG276" i="5"/>
  <c r="AG1102" i="5"/>
  <c r="AG1424" i="5"/>
  <c r="AG1106" i="5"/>
  <c r="AG1853" i="5"/>
  <c r="AG1937" i="5"/>
  <c r="AG1719" i="5"/>
  <c r="AG1477" i="5"/>
  <c r="AG1562" i="5"/>
  <c r="AG494" i="5"/>
  <c r="AG1315" i="5"/>
  <c r="AG1323" i="5"/>
  <c r="AG748" i="5"/>
  <c r="AG537" i="5"/>
  <c r="AG658" i="5"/>
  <c r="AG656" i="5"/>
  <c r="AG1362" i="5"/>
  <c r="AG1475" i="5"/>
  <c r="AG1467" i="5"/>
  <c r="AG1234" i="5"/>
  <c r="AG774" i="5"/>
  <c r="AG571" i="5"/>
  <c r="AG121" i="5"/>
  <c r="AG1176" i="5"/>
  <c r="AG1246" i="5"/>
  <c r="AG1842" i="5"/>
  <c r="AG1606" i="5"/>
  <c r="AG1575" i="5"/>
  <c r="AG346" i="5"/>
  <c r="AG1720" i="5"/>
  <c r="AG1322" i="5"/>
  <c r="AG1696" i="5"/>
  <c r="AG1621" i="5"/>
  <c r="AG1527" i="5"/>
  <c r="AG503" i="5"/>
  <c r="AG274" i="5"/>
  <c r="AG533" i="5"/>
  <c r="AG1608" i="5"/>
  <c r="AG1694" i="5"/>
  <c r="AG1357" i="5"/>
  <c r="AG1163" i="5"/>
  <c r="AG1650" i="5"/>
  <c r="AG710" i="5"/>
  <c r="AG1170" i="5"/>
  <c r="AG1894" i="5"/>
  <c r="AG1503" i="5"/>
  <c r="AG612" i="5"/>
  <c r="AG1595" i="5"/>
  <c r="AG1512" i="5"/>
  <c r="AG1216" i="5"/>
  <c r="AG1366" i="5"/>
  <c r="AG1590" i="5"/>
  <c r="AG1027" i="5"/>
  <c r="AG736" i="5"/>
  <c r="AG541" i="5"/>
  <c r="AG832" i="5"/>
  <c r="AG1320" i="5"/>
  <c r="AG318" i="5"/>
  <c r="AG661" i="5"/>
  <c r="AG36" i="5"/>
  <c r="AG288" i="5"/>
  <c r="AG1420" i="5"/>
  <c r="AG1029" i="5"/>
  <c r="AG1116" i="5"/>
  <c r="AG1552" i="5"/>
  <c r="AG629" i="5"/>
  <c r="AG1642" i="5"/>
  <c r="AG1212" i="5"/>
  <c r="AG1591" i="5"/>
  <c r="AG1472" i="5"/>
  <c r="AG1225" i="5"/>
  <c r="AG1721" i="5"/>
  <c r="AG534" i="5"/>
  <c r="AG907" i="5"/>
  <c r="AG866" i="5"/>
  <c r="AG327" i="5"/>
  <c r="AG675" i="5"/>
  <c r="AG1852" i="5"/>
  <c r="AG1258" i="5"/>
  <c r="AG1311" i="5"/>
  <c r="AG1398" i="5"/>
  <c r="AG1384" i="5"/>
  <c r="AG507" i="5"/>
  <c r="AG1125" i="5"/>
  <c r="AG776" i="5"/>
  <c r="AG332" i="5"/>
  <c r="AG1531" i="5"/>
  <c r="AG838" i="5"/>
  <c r="AG344" i="5"/>
  <c r="AG1495" i="5"/>
  <c r="AG1529" i="5"/>
  <c r="AG1439" i="5"/>
  <c r="AG1812" i="5"/>
  <c r="AG1613" i="5"/>
  <c r="AG1976" i="5"/>
  <c r="AG702" i="5"/>
  <c r="AG1887" i="5"/>
  <c r="AG1259" i="5"/>
  <c r="AG1316" i="5"/>
  <c r="AG733" i="5"/>
  <c r="AG670" i="5"/>
  <c r="AG545" i="5"/>
  <c r="AG209" i="5"/>
  <c r="AG1440" i="5"/>
  <c r="AG43" i="5"/>
  <c r="AG1282" i="5"/>
  <c r="AG1228" i="5"/>
  <c r="AG1136" i="5"/>
  <c r="AG1844" i="5"/>
  <c r="AG294" i="5"/>
  <c r="AG984" i="5"/>
  <c r="AG1047" i="5"/>
  <c r="AG1175" i="5"/>
  <c r="AG1299" i="5"/>
  <c r="AG711" i="5"/>
  <c r="AG817" i="5"/>
  <c r="AG1016" i="5"/>
  <c r="AG1389" i="5"/>
  <c r="AG1938" i="5"/>
  <c r="AG1058" i="5"/>
  <c r="AG293" i="5"/>
  <c r="AG1254" i="5"/>
  <c r="AG320" i="5"/>
  <c r="AG1939" i="5"/>
  <c r="AG361" i="5"/>
  <c r="AG718" i="5"/>
  <c r="AG1570" i="5"/>
  <c r="AG664" i="5"/>
  <c r="AG1066" i="5"/>
  <c r="AG1585" i="5"/>
  <c r="AG1554" i="5"/>
  <c r="AG865" i="5"/>
  <c r="AG287" i="5"/>
  <c r="AG1722" i="5"/>
  <c r="AG1943" i="5"/>
  <c r="AG625" i="5"/>
  <c r="AG628" i="5"/>
  <c r="AG1489" i="5"/>
  <c r="AG203" i="5"/>
  <c r="AG778" i="5"/>
  <c r="AG1480" i="5"/>
  <c r="AG1501" i="5"/>
  <c r="AG1328" i="5"/>
  <c r="AG493" i="5"/>
  <c r="AG993" i="5"/>
  <c r="AG1094" i="5"/>
  <c r="AG1075" i="5"/>
  <c r="AG1210" i="5"/>
  <c r="AG944" i="5"/>
  <c r="AG1335" i="5"/>
  <c r="AG1156" i="5"/>
  <c r="AG338" i="5"/>
  <c r="AG1641" i="5"/>
  <c r="AG376" i="5"/>
  <c r="AG824" i="5"/>
  <c r="AG1974" i="5"/>
  <c r="AG1370" i="5"/>
  <c r="AG1387" i="5"/>
  <c r="AG1586" i="5"/>
  <c r="AG1392" i="5"/>
  <c r="AG1269" i="5"/>
  <c r="AG630" i="5"/>
  <c r="AG1000" i="5"/>
  <c r="AG1683" i="5"/>
  <c r="AG551" i="5"/>
  <c r="AG626" i="5"/>
  <c r="AG985" i="5"/>
  <c r="AG1118" i="5"/>
  <c r="AG859" i="5"/>
  <c r="AG433" i="5"/>
  <c r="AG429" i="5"/>
  <c r="AG201" i="5"/>
  <c r="AG1494" i="5"/>
  <c r="AG1730" i="5"/>
  <c r="AG1010" i="5"/>
  <c r="AG1469" i="5"/>
  <c r="AG1388" i="5"/>
  <c r="AG359" i="5"/>
  <c r="AG1543" i="5"/>
  <c r="AG1725" i="5"/>
  <c r="AG653" i="5"/>
  <c r="AG1332" i="5"/>
  <c r="AG1044" i="5"/>
  <c r="AG1189" i="5"/>
  <c r="AG1444" i="5"/>
  <c r="AG1243" i="5"/>
  <c r="AG1277" i="5"/>
  <c r="AG1557" i="5"/>
  <c r="AG1429" i="5"/>
  <c r="AG487" i="5"/>
  <c r="AG760" i="5"/>
  <c r="AG353" i="5"/>
  <c r="AG1698" i="5"/>
  <c r="AG1097" i="5"/>
  <c r="AG821" i="5"/>
  <c r="AG634" i="5"/>
  <c r="AG1039" i="5"/>
  <c r="AG356" i="5"/>
  <c r="AG1171" i="5"/>
  <c r="AG659" i="5"/>
  <c r="AG1450" i="5"/>
  <c r="AG319" i="5"/>
  <c r="AG706" i="5"/>
  <c r="AG1473" i="5"/>
  <c r="AG1067" i="5"/>
  <c r="AG1479" i="5"/>
  <c r="AG1146" i="5"/>
  <c r="AG391" i="5"/>
  <c r="AG1732" i="5"/>
  <c r="AG1239" i="5"/>
  <c r="AG1378" i="5"/>
  <c r="AG1247" i="5"/>
  <c r="AG1965" i="5"/>
  <c r="AG819" i="5"/>
  <c r="AG363" i="5"/>
  <c r="AG1483" i="5"/>
  <c r="AG834" i="5"/>
  <c r="AG168" i="5"/>
  <c r="AG1099" i="5"/>
  <c r="AG1095" i="5"/>
  <c r="AG1549" i="5"/>
  <c r="AG1036" i="5"/>
  <c r="AG1007" i="5"/>
  <c r="AG428" i="5"/>
  <c r="AG1657" i="5"/>
  <c r="AG1968" i="5"/>
  <c r="AG615" i="5"/>
  <c r="AG399" i="5"/>
  <c r="AG1174" i="5"/>
  <c r="AG1233" i="5"/>
  <c r="AG1620" i="5"/>
  <c r="AG1593" i="5"/>
  <c r="AG1363" i="5"/>
  <c r="AG1117" i="5"/>
  <c r="AG1441" i="5"/>
  <c r="AG903" i="5"/>
  <c r="AG740" i="5"/>
  <c r="AG1347" i="5"/>
  <c r="AG862" i="5"/>
  <c r="AG1500" i="5"/>
  <c r="AG386" i="5"/>
  <c r="AG1317" i="5"/>
  <c r="AG1537" i="5"/>
  <c r="AG375" i="5"/>
  <c r="AG1626" i="5"/>
  <c r="AG1612" i="5"/>
  <c r="AG1616" i="5"/>
  <c r="AG271" i="5"/>
  <c r="AG1600" i="5"/>
  <c r="AG306" i="5"/>
  <c r="AG1463" i="5"/>
  <c r="AG1692" i="5"/>
  <c r="AG714" i="5"/>
  <c r="AG1004" i="5"/>
  <c r="AG1051" i="5"/>
  <c r="AG1511" i="5"/>
  <c r="AG290" i="5"/>
  <c r="AG1806" i="5"/>
  <c r="AG716" i="5"/>
  <c r="AG1203" i="5"/>
  <c r="AG1944" i="5"/>
  <c r="AG1599" i="5"/>
  <c r="AG1407" i="5"/>
  <c r="AG1559" i="5"/>
  <c r="AG345" i="5"/>
  <c r="AG692" i="5"/>
  <c r="AG1023" i="5"/>
  <c r="AG439" i="5"/>
  <c r="AG206" i="5"/>
  <c r="AG825" i="5"/>
  <c r="AG1622" i="5"/>
  <c r="AG1597" i="5"/>
  <c r="AG436" i="5"/>
  <c r="AG1507" i="5"/>
  <c r="AG1491" i="5"/>
  <c r="AG241" i="5"/>
  <c r="AG1416" i="5"/>
  <c r="AG447" i="5"/>
  <c r="AG1891" i="5"/>
  <c r="AG1682" i="5"/>
  <c r="AG396" i="5"/>
  <c r="AG1267" i="5"/>
  <c r="AG1028" i="5"/>
  <c r="AG1318" i="5"/>
  <c r="AG1145" i="5"/>
  <c r="AG1632" i="5"/>
  <c r="AG784" i="5"/>
  <c r="AG842" i="5"/>
  <c r="AG1900" i="5"/>
  <c r="AG1688" i="5"/>
  <c r="AG1103" i="5"/>
  <c r="AG536" i="5"/>
  <c r="AG1942" i="5"/>
  <c r="AG1209" i="5"/>
  <c r="AG1548" i="5"/>
  <c r="AG1611" i="5"/>
  <c r="AG1064" i="5"/>
  <c r="AG325" i="5"/>
  <c r="AG1633" i="5"/>
  <c r="AG1213" i="5"/>
  <c r="AG657" i="5"/>
  <c r="AG666" i="5"/>
  <c r="AG1573" i="5"/>
  <c r="AG705" i="5"/>
  <c r="AG1547" i="5"/>
  <c r="AG407" i="5"/>
  <c r="AG693" i="5"/>
  <c r="AG1572" i="5"/>
  <c r="AG1043" i="5"/>
  <c r="AG1037" i="5"/>
  <c r="AG1733" i="5"/>
  <c r="AG1019" i="5"/>
  <c r="AG1285" i="5"/>
  <c r="AG1020" i="5"/>
  <c r="AG623" i="5"/>
  <c r="AG751" i="5"/>
  <c r="AG632" i="5"/>
  <c r="AG1372" i="5"/>
  <c r="AF1114" i="5"/>
  <c r="AF1607" i="5"/>
  <c r="AF415" i="5"/>
  <c r="AF1073" i="5"/>
  <c r="AF1360" i="5"/>
  <c r="AF1566" i="5"/>
  <c r="AE25" i="2"/>
  <c r="AE122" i="2" s="1"/>
  <c r="AG44" i="28"/>
  <c r="AF39" i="52"/>
  <c r="AF45" i="52"/>
  <c r="AF40" i="52"/>
  <c r="AF41" i="52"/>
  <c r="AM6" i="16"/>
  <c r="AL35" i="16"/>
  <c r="AL7" i="16"/>
  <c r="AL15" i="9"/>
  <c r="AI16" i="9"/>
  <c r="AJ37" i="16"/>
  <c r="AE19" i="2"/>
  <c r="AE116" i="2" s="1"/>
  <c r="AD189" i="2"/>
  <c r="AD186" i="2" s="1"/>
  <c r="AD45" i="16"/>
  <c r="AD8" i="2"/>
  <c r="AJ16" i="16"/>
  <c r="AK2" i="16"/>
  <c r="AG6" i="31"/>
  <c r="AD45" i="6"/>
  <c r="AF13" i="32"/>
  <c r="AF56" i="32" s="1"/>
  <c r="AD25" i="2"/>
  <c r="AI5" i="29"/>
  <c r="AI5" i="30"/>
  <c r="AI4" i="4"/>
  <c r="AI17" i="16"/>
  <c r="AI5" i="28"/>
  <c r="AG15" i="52"/>
  <c r="AG27" i="52"/>
  <c r="AG33" i="52"/>
  <c r="AG29" i="52"/>
  <c r="AG28" i="52"/>
  <c r="AG35" i="52"/>
  <c r="AG21" i="52"/>
  <c r="AG36" i="52"/>
  <c r="AG6" i="52"/>
  <c r="AG19" i="52"/>
  <c r="AG22" i="52"/>
  <c r="AG8" i="52"/>
  <c r="AG30" i="52"/>
  <c r="AG34" i="52"/>
  <c r="AG31" i="52"/>
  <c r="AG32" i="52"/>
  <c r="AG13" i="52"/>
  <c r="AG16" i="52"/>
  <c r="AG14" i="52"/>
  <c r="AG26" i="52"/>
  <c r="AG14" i="50"/>
  <c r="AG6" i="50"/>
  <c r="AF19" i="4"/>
  <c r="P12" i="12"/>
  <c r="P13" i="12" s="1"/>
  <c r="AF42" i="52"/>
  <c r="AF47" i="52"/>
  <c r="AH37" i="2"/>
  <c r="AH134" i="2" s="1"/>
  <c r="AH5" i="4"/>
  <c r="AH20" i="12"/>
  <c r="AH6" i="30"/>
  <c r="AH5" i="58"/>
  <c r="AH5" i="52"/>
  <c r="AH5" i="31"/>
  <c r="AH6" i="28"/>
  <c r="AH6" i="29"/>
  <c r="AH5" i="50"/>
  <c r="AH5" i="32"/>
  <c r="AH31" i="32" s="1"/>
  <c r="AF28" i="2"/>
  <c r="AF125" i="2" s="1"/>
  <c r="AG173" i="29"/>
  <c r="AG21" i="50" s="1"/>
  <c r="AG6" i="58"/>
  <c r="AO10" i="16"/>
  <c r="AO5" i="12"/>
  <c r="AO6" i="12" s="1"/>
  <c r="AF48" i="52"/>
  <c r="AE69" i="4"/>
  <c r="AE60" i="4"/>
  <c r="AG30" i="32"/>
  <c r="AG28" i="32"/>
  <c r="AG36" i="32"/>
  <c r="AG66" i="32" s="1"/>
  <c r="AG6" i="32"/>
  <c r="AG26" i="32"/>
  <c r="AG29" i="32"/>
  <c r="AB80" i="7"/>
  <c r="AB25" i="36"/>
  <c r="AF7" i="4"/>
  <c r="AF65" i="4" s="1"/>
  <c r="AE21" i="28"/>
  <c r="AD28" i="28"/>
  <c r="AD40" i="28"/>
  <c r="AE13" i="28"/>
  <c r="AF14" i="28"/>
  <c r="AF16" i="28"/>
  <c r="AE12" i="28"/>
  <c r="AE15" i="28"/>
  <c r="AE24" i="28"/>
  <c r="AE30" i="28"/>
  <c r="AE36" i="28"/>
  <c r="AF19" i="28"/>
  <c r="AF19" i="30" s="1"/>
  <c r="AE51" i="30"/>
  <c r="AG20" i="28"/>
  <c r="AF34" i="28"/>
  <c r="AF39" i="28"/>
  <c r="AE26" i="28"/>
  <c r="AF27" i="28"/>
  <c r="AE25" i="28"/>
  <c r="AE37" i="28"/>
  <c r="AF33" i="28"/>
  <c r="AK2" i="4" l="1"/>
  <c r="AH25" i="4"/>
  <c r="AH30" i="4"/>
  <c r="AH21" i="4"/>
  <c r="AH22" i="4"/>
  <c r="AH27" i="4"/>
  <c r="AH32" i="4"/>
  <c r="AH24" i="4"/>
  <c r="AH31" i="4"/>
  <c r="AH29" i="4"/>
  <c r="AH23" i="4"/>
  <c r="AH20" i="4"/>
  <c r="AH28" i="4"/>
  <c r="AH26" i="4"/>
  <c r="AL98" i="29"/>
  <c r="AL52" i="29" s="1"/>
  <c r="AG27" i="32"/>
  <c r="AG63" i="32" s="1"/>
  <c r="AF64" i="52"/>
  <c r="AF61" i="52" s="1"/>
  <c r="AG63" i="52"/>
  <c r="AG62" i="52"/>
  <c r="AG53" i="52"/>
  <c r="AH54" i="52"/>
  <c r="AH55" i="52"/>
  <c r="AL97" i="29"/>
  <c r="AL51" i="29" s="1"/>
  <c r="AJ9" i="16"/>
  <c r="AJ49" i="6"/>
  <c r="AJ93" i="29"/>
  <c r="AJ47" i="29" s="1"/>
  <c r="AH96" i="29"/>
  <c r="AH50" i="29" s="1"/>
  <c r="AD83" i="29"/>
  <c r="AD37" i="29" s="1"/>
  <c r="AJ91" i="29"/>
  <c r="AJ45" i="29" s="1"/>
  <c r="AJ92" i="29"/>
  <c r="AJ46" i="29" s="1"/>
  <c r="AB95" i="29"/>
  <c r="AB94" i="29" s="1"/>
  <c r="AA48" i="29"/>
  <c r="AL99" i="29"/>
  <c r="AL53" i="29" s="1"/>
  <c r="W43" i="29"/>
  <c r="X727" i="58"/>
  <c r="X739" i="58" s="1"/>
  <c r="AH38" i="32"/>
  <c r="AH68" i="32" s="1"/>
  <c r="AH30" i="2" s="1"/>
  <c r="AH127" i="2" s="1"/>
  <c r="AH44" i="32"/>
  <c r="Y57" i="29"/>
  <c r="Z101" i="29" s="1"/>
  <c r="Z30" i="30" s="1"/>
  <c r="X56" i="29"/>
  <c r="AE74" i="4"/>
  <c r="Y133" i="29"/>
  <c r="Y132" i="29" s="1"/>
  <c r="Y100" i="29"/>
  <c r="Y24" i="32" s="1"/>
  <c r="Y727" i="58" s="1"/>
  <c r="Y739" i="58" s="1"/>
  <c r="Y204" i="29"/>
  <c r="AH40" i="2"/>
  <c r="AH39" i="32"/>
  <c r="AH69" i="32" s="1"/>
  <c r="AH31" i="2" s="1"/>
  <c r="AH128" i="2" s="1"/>
  <c r="AM251" i="58"/>
  <c r="AQ251" i="58"/>
  <c r="AN251" i="58"/>
  <c r="AK251" i="58"/>
  <c r="AR251" i="58"/>
  <c r="AO251" i="58"/>
  <c r="AP251" i="58"/>
  <c r="AK27" i="16"/>
  <c r="V24" i="30"/>
  <c r="V56" i="30" s="1"/>
  <c r="V147" i="29"/>
  <c r="V127" i="29"/>
  <c r="V178" i="29" s="1"/>
  <c r="AE22" i="28"/>
  <c r="AE18" i="28"/>
  <c r="AC31" i="30"/>
  <c r="AC63" i="30" s="1"/>
  <c r="AD31" i="28"/>
  <c r="AD32" i="28"/>
  <c r="AD38" i="28"/>
  <c r="W21" i="30"/>
  <c r="W76" i="29"/>
  <c r="W22" i="32" s="1"/>
  <c r="W34" i="29"/>
  <c r="W195" i="29"/>
  <c r="W124" i="29"/>
  <c r="W120" i="29" s="1"/>
  <c r="AA206" i="29"/>
  <c r="AC194" i="29"/>
  <c r="AG218" i="29"/>
  <c r="AG122" i="26" s="1"/>
  <c r="AG78" i="30"/>
  <c r="AG34" i="31" s="1"/>
  <c r="AC205" i="29"/>
  <c r="AE208" i="29"/>
  <c r="AE207" i="29"/>
  <c r="Z192" i="29"/>
  <c r="AG193" i="29"/>
  <c r="W210" i="29"/>
  <c r="AF70" i="4"/>
  <c r="AF66" i="4"/>
  <c r="AF64" i="4" s="1"/>
  <c r="Y29" i="30"/>
  <c r="Y25" i="31" s="1"/>
  <c r="Y62" i="30"/>
  <c r="Y61" i="30" s="1"/>
  <c r="AC33" i="29"/>
  <c r="AD79" i="29" s="1"/>
  <c r="AD20" i="30" s="1"/>
  <c r="W63" i="29"/>
  <c r="X107" i="29" s="1"/>
  <c r="X36" i="30" s="1"/>
  <c r="AC58" i="29"/>
  <c r="AD102" i="29" s="1"/>
  <c r="Z31" i="29"/>
  <c r="AA77" i="29" s="1"/>
  <c r="AA18" i="30" s="1"/>
  <c r="AA135" i="29"/>
  <c r="AE61" i="29"/>
  <c r="AF105" i="29" s="1"/>
  <c r="AF34" i="30" s="1"/>
  <c r="AE136" i="29"/>
  <c r="W203" i="29"/>
  <c r="W117" i="26" s="1"/>
  <c r="AE66" i="30"/>
  <c r="AE65" i="30"/>
  <c r="AG122" i="29"/>
  <c r="AH43" i="28"/>
  <c r="AE137" i="29"/>
  <c r="AA59" i="29"/>
  <c r="AB103" i="29" s="1"/>
  <c r="AB32" i="30" s="1"/>
  <c r="W68" i="30"/>
  <c r="W139" i="29"/>
  <c r="AM252" i="58"/>
  <c r="Z121" i="29"/>
  <c r="AK15" i="29"/>
  <c r="AJ16" i="29"/>
  <c r="AJ107" i="26"/>
  <c r="AK17" i="29"/>
  <c r="AK90" i="29" s="1"/>
  <c r="AK44" i="29" s="1"/>
  <c r="AJ20" i="29"/>
  <c r="Z71" i="29"/>
  <c r="Z12" i="30" s="1"/>
  <c r="AL2" i="31"/>
  <c r="AK9" i="29"/>
  <c r="AJ10" i="29"/>
  <c r="AC134" i="29"/>
  <c r="AK18" i="29"/>
  <c r="AK21" i="29" s="1"/>
  <c r="AL2" i="29"/>
  <c r="AK183" i="29"/>
  <c r="AK13" i="29"/>
  <c r="AJ14" i="29"/>
  <c r="AK102" i="26"/>
  <c r="AK108" i="7"/>
  <c r="AK67" i="7"/>
  <c r="AL2" i="7"/>
  <c r="AK181" i="7"/>
  <c r="AK184" i="7"/>
  <c r="AK185" i="7"/>
  <c r="AK180" i="7"/>
  <c r="AK179" i="7"/>
  <c r="AK182" i="7"/>
  <c r="AK183" i="7"/>
  <c r="AJ19" i="29"/>
  <c r="AJ174" i="29" s="1"/>
  <c r="AJ176" i="29"/>
  <c r="AJ175" i="29"/>
  <c r="AG32" i="29"/>
  <c r="AA64" i="30"/>
  <c r="AE60" i="29"/>
  <c r="AC52" i="30"/>
  <c r="AC123" i="29"/>
  <c r="Z50" i="30"/>
  <c r="AC81" i="29"/>
  <c r="AC22" i="30" s="1"/>
  <c r="AK11" i="29"/>
  <c r="AJ12" i="29"/>
  <c r="AN295" i="58"/>
  <c r="AS294" i="58"/>
  <c r="AC25" i="36"/>
  <c r="AH36" i="16"/>
  <c r="AH38" i="16" s="1"/>
  <c r="AI31" i="16"/>
  <c r="AJ21" i="16"/>
  <c r="AI115" i="7"/>
  <c r="AF990" i="5"/>
  <c r="AG991" i="5"/>
  <c r="AG333" i="5"/>
  <c r="AG1484" i="5"/>
  <c r="AG1525" i="5"/>
  <c r="AG1566" i="5"/>
  <c r="AG374" i="5"/>
  <c r="AG292" i="5"/>
  <c r="AG1319" i="5"/>
  <c r="AG1360" i="5"/>
  <c r="AG1196" i="5"/>
  <c r="AG1073" i="5"/>
  <c r="AG251" i="5"/>
  <c r="AG1032" i="5"/>
  <c r="AG1237" i="5"/>
  <c r="AG1607" i="5"/>
  <c r="AG415" i="5"/>
  <c r="AG1443" i="5"/>
  <c r="AG1155" i="5"/>
  <c r="AG1401" i="5"/>
  <c r="AG1278" i="5"/>
  <c r="AG1114" i="5"/>
  <c r="AH1313" i="5"/>
  <c r="AH337" i="5"/>
  <c r="AH1072" i="5"/>
  <c r="AH945" i="5"/>
  <c r="AH81" i="5"/>
  <c r="AH1523" i="5"/>
  <c r="AH1014" i="5"/>
  <c r="AH358" i="5"/>
  <c r="AH1594" i="5"/>
  <c r="AH1551" i="5"/>
  <c r="AH992" i="5"/>
  <c r="AH1537" i="5"/>
  <c r="AH943" i="5"/>
  <c r="AH898" i="5"/>
  <c r="AH863" i="5"/>
  <c r="AH1897" i="5"/>
  <c r="AH1694" i="5"/>
  <c r="AH1404" i="5"/>
  <c r="AH361" i="5"/>
  <c r="AH1444" i="5"/>
  <c r="AH1968" i="5"/>
  <c r="AH384" i="5"/>
  <c r="AH750" i="5"/>
  <c r="AH330" i="5"/>
  <c r="AH1808" i="5"/>
  <c r="AH1257" i="5"/>
  <c r="AH1448" i="5"/>
  <c r="AH1436" i="5"/>
  <c r="AH404" i="5"/>
  <c r="AH1684" i="5"/>
  <c r="AH244" i="5"/>
  <c r="AH1375" i="5"/>
  <c r="AH1485" i="5"/>
  <c r="AH1261" i="5"/>
  <c r="AH1475" i="5"/>
  <c r="AH1337" i="5"/>
  <c r="AH709" i="5"/>
  <c r="AH1019" i="5"/>
  <c r="AH540" i="5"/>
  <c r="AH1016" i="5"/>
  <c r="AH499" i="5"/>
  <c r="AH1145" i="5"/>
  <c r="AH1610" i="5"/>
  <c r="AH1306" i="5"/>
  <c r="AH364" i="5"/>
  <c r="AH530" i="5"/>
  <c r="AH442" i="5"/>
  <c r="AH367" i="5"/>
  <c r="AH1809" i="5"/>
  <c r="AH980" i="5"/>
  <c r="AH701" i="5"/>
  <c r="AH1083" i="5"/>
  <c r="AH1427" i="5"/>
  <c r="AH747" i="5"/>
  <c r="AH1383" i="5"/>
  <c r="AH1108" i="5"/>
  <c r="AH576" i="5"/>
  <c r="AH708" i="5"/>
  <c r="AH506" i="5"/>
  <c r="AH751" i="5"/>
  <c r="AH1597" i="5"/>
  <c r="AH1148" i="5"/>
  <c r="AH756" i="5"/>
  <c r="AH555" i="5"/>
  <c r="AH1477" i="5"/>
  <c r="AH449" i="5"/>
  <c r="AH80" i="5"/>
  <c r="AH1267" i="5"/>
  <c r="AH985" i="5"/>
  <c r="AH1088" i="5"/>
  <c r="AH243" i="5"/>
  <c r="AH1888" i="5"/>
  <c r="AH350" i="5"/>
  <c r="AH987" i="5"/>
  <c r="AH313" i="5"/>
  <c r="AH1380" i="5"/>
  <c r="AH638" i="5"/>
  <c r="AH1348" i="5"/>
  <c r="AH1031" i="5"/>
  <c r="AH556" i="5"/>
  <c r="AH1064" i="5"/>
  <c r="AH1969" i="5"/>
  <c r="AH823" i="5"/>
  <c r="AH496" i="5"/>
  <c r="AH1421" i="5"/>
  <c r="AH1640" i="5"/>
  <c r="AH1462" i="5"/>
  <c r="AH1638" i="5"/>
  <c r="AH552" i="5"/>
  <c r="AH615" i="5"/>
  <c r="AH200" i="5"/>
  <c r="AH1549" i="5"/>
  <c r="AH1778" i="5"/>
  <c r="AH1971" i="5"/>
  <c r="AH1260" i="5"/>
  <c r="AH160" i="5"/>
  <c r="AH1736" i="5"/>
  <c r="AH1422" i="5"/>
  <c r="AH1025" i="5"/>
  <c r="AH131" i="5"/>
  <c r="AH1115" i="5"/>
  <c r="AH363" i="5"/>
  <c r="AH1894" i="5"/>
  <c r="AH535" i="5"/>
  <c r="AH1927" i="5"/>
  <c r="AH836" i="5"/>
  <c r="AH1207" i="5"/>
  <c r="AH1220" i="5"/>
  <c r="AH1071" i="5"/>
  <c r="AH1040" i="5"/>
  <c r="AH339" i="5"/>
  <c r="AH513" i="5"/>
  <c r="AH1681" i="5"/>
  <c r="AH1248" i="5"/>
  <c r="AH1458" i="5"/>
  <c r="AH1450" i="5"/>
  <c r="AH1732" i="5"/>
  <c r="AH1645" i="5"/>
  <c r="AH1729" i="5"/>
  <c r="AH1688" i="5"/>
  <c r="AH335" i="5"/>
  <c r="AH579" i="5"/>
  <c r="AH1975" i="5"/>
  <c r="AH168" i="5"/>
  <c r="AH827" i="5"/>
  <c r="AH1327" i="5"/>
  <c r="AH1861" i="5"/>
  <c r="AH1113" i="5"/>
  <c r="AH1653" i="5"/>
  <c r="AH1141" i="5"/>
  <c r="AH1501" i="5"/>
  <c r="AH1013" i="5"/>
  <c r="AH1214" i="5"/>
  <c r="AH1003" i="5"/>
  <c r="AH1635" i="5"/>
  <c r="AH573" i="5"/>
  <c r="AH1184" i="5"/>
  <c r="AH1843" i="5"/>
  <c r="AH1157" i="5"/>
  <c r="AH254" i="5"/>
  <c r="AH1254" i="5"/>
  <c r="AH511" i="5"/>
  <c r="AH1394" i="5"/>
  <c r="AH720" i="5"/>
  <c r="AH454" i="5"/>
  <c r="AH1189" i="5"/>
  <c r="AH320" i="5"/>
  <c r="AH497" i="5"/>
  <c r="AH212" i="5"/>
  <c r="AH1811" i="5"/>
  <c r="AH1941" i="5"/>
  <c r="AH1775" i="5"/>
  <c r="AH1483" i="5"/>
  <c r="AH1188" i="5"/>
  <c r="AH321" i="5"/>
  <c r="AH905" i="5"/>
  <c r="AH1657" i="5"/>
  <c r="AH655" i="5"/>
  <c r="AH1386" i="5"/>
  <c r="AH85" i="5"/>
  <c r="AH247" i="5"/>
  <c r="AH1567" i="5"/>
  <c r="AH382" i="5"/>
  <c r="AH1029" i="5"/>
  <c r="AH1368" i="5"/>
  <c r="AH501" i="5"/>
  <c r="AH578" i="5"/>
  <c r="AH390" i="5"/>
  <c r="AH416" i="5"/>
  <c r="AH820" i="5"/>
  <c r="AH1228" i="5"/>
  <c r="AH376" i="5"/>
  <c r="AH542" i="5"/>
  <c r="AH737" i="5"/>
  <c r="AH1053" i="5"/>
  <c r="AH717" i="5"/>
  <c r="AH44" i="5"/>
  <c r="AH38" i="5"/>
  <c r="AH1230" i="5"/>
  <c r="AH306" i="5"/>
  <c r="AH318" i="5"/>
  <c r="AH1124" i="5"/>
  <c r="AH1070" i="5"/>
  <c r="AH165" i="5"/>
  <c r="AH295" i="5"/>
  <c r="AH400" i="5"/>
  <c r="AH1322" i="5"/>
  <c r="AH755" i="5"/>
  <c r="AH1192" i="5"/>
  <c r="AH428" i="5"/>
  <c r="AH267" i="5"/>
  <c r="AH654" i="5"/>
  <c r="AH326" i="5"/>
  <c r="AH1304" i="5"/>
  <c r="AH1107" i="5"/>
  <c r="AH739" i="5"/>
  <c r="AH121" i="5"/>
  <c r="AH986" i="5"/>
  <c r="AH1395" i="5"/>
  <c r="AH1689" i="5"/>
  <c r="AH828" i="5"/>
  <c r="AH360" i="5"/>
  <c r="AH421" i="5"/>
  <c r="AH1136" i="5"/>
  <c r="AH1054" i="5"/>
  <c r="AH1067" i="5"/>
  <c r="AH488" i="5"/>
  <c r="AH1519" i="5"/>
  <c r="AH1468" i="5"/>
  <c r="AH289" i="5"/>
  <c r="AH1389" i="5"/>
  <c r="AH778" i="5"/>
  <c r="AH758" i="5"/>
  <c r="AH1286" i="5"/>
  <c r="AH1943" i="5"/>
  <c r="AH1354" i="5"/>
  <c r="AH1904" i="5"/>
  <c r="AH713" i="5"/>
  <c r="AH824" i="5"/>
  <c r="AH1658" i="5"/>
  <c r="AH1000" i="5"/>
  <c r="AH414" i="5"/>
  <c r="AH548" i="5"/>
  <c r="AH1565" i="5"/>
  <c r="AH1930" i="5"/>
  <c r="AH1010" i="5"/>
  <c r="AH1002" i="5"/>
  <c r="AH1584" i="5"/>
  <c r="AH1938" i="5"/>
  <c r="AH1339" i="5"/>
  <c r="AH411" i="5"/>
  <c r="AH1311" i="5"/>
  <c r="AH1453" i="5"/>
  <c r="AH1200" i="5"/>
  <c r="AH413" i="5"/>
  <c r="AH1020" i="5"/>
  <c r="AH742" i="5"/>
  <c r="AH844" i="5"/>
  <c r="AH1816" i="5"/>
  <c r="AH1336" i="5"/>
  <c r="AH1347" i="5"/>
  <c r="AH1562" i="5"/>
  <c r="AH833" i="5"/>
  <c r="AH1266" i="5"/>
  <c r="AH338" i="5"/>
  <c r="AH129" i="5"/>
  <c r="AH1373" i="5"/>
  <c r="AH1078" i="5"/>
  <c r="AH735" i="5"/>
  <c r="AH395" i="5"/>
  <c r="AH1024" i="5"/>
  <c r="AH79" i="5"/>
  <c r="AH1391" i="5"/>
  <c r="AH1588" i="5"/>
  <c r="AH1461" i="5"/>
  <c r="AH290" i="5"/>
  <c r="AH623" i="5"/>
  <c r="AH1169" i="5"/>
  <c r="AH1407" i="5"/>
  <c r="AH1478" i="5"/>
  <c r="AH347" i="5"/>
  <c r="AH1353" i="5"/>
  <c r="AH317" i="5"/>
  <c r="AH273" i="5"/>
  <c r="AH1505" i="5"/>
  <c r="AH1575" i="5"/>
  <c r="AH988" i="5"/>
  <c r="AH1374" i="5"/>
  <c r="AH296" i="5"/>
  <c r="AH1275" i="5"/>
  <c r="AH941" i="5"/>
  <c r="AH749" i="5"/>
  <c r="AH1087" i="5"/>
  <c r="AH1805" i="5"/>
  <c r="AH305" i="5"/>
  <c r="AH825" i="5"/>
  <c r="AH1256" i="5"/>
  <c r="AH622" i="5"/>
  <c r="AH1397" i="5"/>
  <c r="AH1109" i="5"/>
  <c r="AH819" i="5"/>
  <c r="AH1043" i="5"/>
  <c r="AH1143" i="5"/>
  <c r="AH1538" i="5"/>
  <c r="AH1520" i="5"/>
  <c r="AH1001" i="5"/>
  <c r="AH1639" i="5"/>
  <c r="AH1412" i="5"/>
  <c r="AH341" i="5"/>
  <c r="AH1302" i="5"/>
  <c r="AH1901" i="5"/>
  <c r="AH547" i="5"/>
  <c r="AH1332" i="5"/>
  <c r="AH1514" i="5"/>
  <c r="AH620" i="5"/>
  <c r="AH625" i="5"/>
  <c r="AH1400" i="5"/>
  <c r="AH1737" i="5"/>
  <c r="AH1105" i="5"/>
  <c r="AH1204" i="5"/>
  <c r="AH1203" i="5"/>
  <c r="AH760" i="5"/>
  <c r="AH1850" i="5"/>
  <c r="AH1056" i="5"/>
  <c r="AH1290" i="5"/>
  <c r="AH1344" i="5"/>
  <c r="AH1582" i="5"/>
  <c r="AH1065" i="5"/>
  <c r="AH1856" i="5"/>
  <c r="AH201" i="5"/>
  <c r="AH78" i="5"/>
  <c r="AH1928" i="5"/>
  <c r="AH1324" i="5"/>
  <c r="AH1656" i="5"/>
  <c r="AH1441" i="5"/>
  <c r="AH1431" i="5"/>
  <c r="AH1232" i="5"/>
  <c r="AH1511" i="5"/>
  <c r="AH667" i="5"/>
  <c r="AH782" i="5"/>
  <c r="AH445" i="5"/>
  <c r="AH1104" i="5"/>
  <c r="AH515" i="5"/>
  <c r="AH675" i="5"/>
  <c r="AH1577" i="5"/>
  <c r="AH437" i="5"/>
  <c r="AH1176" i="5"/>
  <c r="AH845" i="5"/>
  <c r="AH1845" i="5"/>
  <c r="AH575" i="5"/>
  <c r="AH1154" i="5"/>
  <c r="AH1696" i="5"/>
  <c r="AH1093" i="5"/>
  <c r="AH1599" i="5"/>
  <c r="AH324" i="5"/>
  <c r="AH207" i="5"/>
  <c r="AH1287" i="5"/>
  <c r="AH1185" i="5"/>
  <c r="AH1586" i="5"/>
  <c r="AH386" i="5"/>
  <c r="AH983" i="5"/>
  <c r="AH1195" i="5"/>
  <c r="AH285" i="5"/>
  <c r="AH1047" i="5"/>
  <c r="AH1110" i="5"/>
  <c r="AH529" i="5"/>
  <c r="AH291" i="5"/>
  <c r="AH1233" i="5"/>
  <c r="AH1455" i="5"/>
  <c r="AH1724" i="5"/>
  <c r="AH1616" i="5"/>
  <c r="AH740" i="5"/>
  <c r="AH1507" i="5"/>
  <c r="AH752" i="5"/>
  <c r="AH1587" i="5"/>
  <c r="AH1118" i="5"/>
  <c r="AH205" i="5"/>
  <c r="AH940" i="5"/>
  <c r="AH1349" i="5"/>
  <c r="AH1387" i="5"/>
  <c r="AH1591" i="5"/>
  <c r="AH1631" i="5"/>
  <c r="AH349" i="5"/>
  <c r="AH1634" i="5"/>
  <c r="AH77" i="5"/>
  <c r="AH397" i="5"/>
  <c r="AH1618" i="5"/>
  <c r="AH738" i="5"/>
  <c r="AH253" i="5"/>
  <c r="AH303" i="5"/>
  <c r="AH694" i="5"/>
  <c r="AH1012" i="5"/>
  <c r="AH1128" i="5"/>
  <c r="AH1318" i="5"/>
  <c r="AH1622" i="5"/>
  <c r="AH1252" i="5"/>
  <c r="AH835" i="5"/>
  <c r="AH1621" i="5"/>
  <c r="AH1381" i="5"/>
  <c r="AH167" i="5"/>
  <c r="AH1628" i="5"/>
  <c r="AH399" i="5"/>
  <c r="AH1464" i="5"/>
  <c r="AH422" i="5"/>
  <c r="AH1274" i="5"/>
  <c r="AH47" i="5"/>
  <c r="AH125" i="5"/>
  <c r="AH1535" i="5"/>
  <c r="AH1379" i="5"/>
  <c r="AH1011" i="5"/>
  <c r="AH1426" i="5"/>
  <c r="AH256" i="5"/>
  <c r="AH1721" i="5"/>
  <c r="AH436" i="5"/>
  <c r="AH1316" i="5"/>
  <c r="AH452" i="5"/>
  <c r="AH1415" i="5"/>
  <c r="AH329" i="5"/>
  <c r="AH302" i="5"/>
  <c r="AH1293" i="5"/>
  <c r="AH1578" i="5"/>
  <c r="AH1299" i="5"/>
  <c r="AH1317" i="5"/>
  <c r="AH947" i="5"/>
  <c r="AH1563" i="5"/>
  <c r="AH1848" i="5"/>
  <c r="AH1527" i="5"/>
  <c r="AH1127" i="5"/>
  <c r="AH272" i="5"/>
  <c r="AH332" i="5"/>
  <c r="AH494" i="5"/>
  <c r="AH702" i="5"/>
  <c r="AH1388" i="5"/>
  <c r="AH630" i="5"/>
  <c r="AH1249" i="5"/>
  <c r="AH1241" i="5"/>
  <c r="AH1433" i="5"/>
  <c r="AH1399" i="5"/>
  <c r="AH516" i="5"/>
  <c r="AH1891" i="5"/>
  <c r="AH1934" i="5"/>
  <c r="AH546" i="5"/>
  <c r="AH1847" i="5"/>
  <c r="AH1151" i="5"/>
  <c r="AH316" i="5"/>
  <c r="AH1146" i="5"/>
  <c r="AH346" i="5"/>
  <c r="AH410" i="5"/>
  <c r="AH1482" i="5"/>
  <c r="AH293" i="5"/>
  <c r="AH1199" i="5"/>
  <c r="AH1005" i="5"/>
  <c r="AH1733" i="5"/>
  <c r="AH1452" i="5"/>
  <c r="AH1239" i="5"/>
  <c r="AH544" i="5"/>
  <c r="AH438" i="5"/>
  <c r="AH822" i="5"/>
  <c r="AI2" i="5"/>
  <c r="AH265" i="5"/>
  <c r="AH1933" i="5"/>
  <c r="AH343" i="5"/>
  <c r="AH1307" i="5"/>
  <c r="AH1366" i="5"/>
  <c r="AH1246" i="5"/>
  <c r="AH1738" i="5"/>
  <c r="AH1849" i="5"/>
  <c r="AH1106" i="5"/>
  <c r="AH1611" i="5"/>
  <c r="AH1935" i="5"/>
  <c r="AH1100" i="5"/>
  <c r="AH82" i="5"/>
  <c r="AH1803" i="5"/>
  <c r="AH1572" i="5"/>
  <c r="AH1532" i="5"/>
  <c r="AH1781" i="5"/>
  <c r="AH1390" i="5"/>
  <c r="AH213" i="5"/>
  <c r="AH1291" i="5"/>
  <c r="AH1335" i="5"/>
  <c r="AH1253" i="5"/>
  <c r="AH1722" i="5"/>
  <c r="AH1123" i="5"/>
  <c r="AH1451" i="5"/>
  <c r="AH260" i="5"/>
  <c r="AH379" i="5"/>
  <c r="AH1720" i="5"/>
  <c r="AH1487" i="5"/>
  <c r="AH1740" i="5"/>
  <c r="AH1215" i="5"/>
  <c r="AH1687" i="5"/>
  <c r="AH574" i="5"/>
  <c r="AH433" i="5"/>
  <c r="AH1369" i="5"/>
  <c r="AH549" i="5"/>
  <c r="AH377" i="5"/>
  <c r="AH627" i="5"/>
  <c r="AH707" i="5"/>
  <c r="AH618" i="5"/>
  <c r="AH1481" i="5"/>
  <c r="AH1247" i="5"/>
  <c r="AH659" i="5"/>
  <c r="AH430" i="5"/>
  <c r="AH1592" i="5"/>
  <c r="AH1119" i="5"/>
  <c r="AH1574" i="5"/>
  <c r="AH1632" i="5"/>
  <c r="AH357" i="5"/>
  <c r="AH348" i="5"/>
  <c r="AH1259" i="5"/>
  <c r="AH843" i="5"/>
  <c r="AH1885" i="5"/>
  <c r="AH385" i="5"/>
  <c r="AH1410" i="5"/>
  <c r="AH1142" i="5"/>
  <c r="AH1288" i="5"/>
  <c r="AH451" i="5"/>
  <c r="AH123" i="5"/>
  <c r="AH159" i="5"/>
  <c r="AH776" i="5"/>
  <c r="AH1590" i="5"/>
  <c r="AH1167" i="5"/>
  <c r="AH406" i="5"/>
  <c r="AH994" i="5"/>
  <c r="AH551" i="5"/>
  <c r="AH1445" i="5"/>
  <c r="AH307" i="5"/>
  <c r="AH418" i="5"/>
  <c r="AH999" i="5"/>
  <c r="AH1764" i="5"/>
  <c r="AH1045" i="5"/>
  <c r="AH450" i="5"/>
  <c r="AH1300" i="5"/>
  <c r="AH1899" i="5"/>
  <c r="AH319" i="5"/>
  <c r="AH1251" i="5"/>
  <c r="AH626" i="5"/>
  <c r="AH705" i="5"/>
  <c r="AH1502" i="5"/>
  <c r="AH1037" i="5"/>
  <c r="AH632" i="5"/>
  <c r="AH1437" i="5"/>
  <c r="AH721" i="5"/>
  <c r="AH1609" i="5"/>
  <c r="AH500" i="5"/>
  <c r="AH1181" i="5"/>
  <c r="AH1226" i="5"/>
  <c r="AH327" i="5"/>
  <c r="AH1015" i="5"/>
  <c r="AH1739" i="5"/>
  <c r="AH1456" i="5"/>
  <c r="AH1042" i="5"/>
  <c r="AH1558" i="5"/>
  <c r="AH392" i="5"/>
  <c r="AH1206" i="5"/>
  <c r="AH1600" i="5"/>
  <c r="AH1060" i="5"/>
  <c r="AH412" i="5"/>
  <c r="AH1454" i="5"/>
  <c r="AH283" i="5"/>
  <c r="AH1432" i="5"/>
  <c r="AH312" i="5"/>
  <c r="AH331" i="5"/>
  <c r="AH1403" i="5"/>
  <c r="AH1561" i="5"/>
  <c r="AH1617" i="5"/>
  <c r="AH1165" i="5"/>
  <c r="AH946" i="5"/>
  <c r="AH1428" i="5"/>
  <c r="AH1156" i="5"/>
  <c r="AH982" i="5"/>
  <c r="AH517" i="5"/>
  <c r="AH1725" i="5"/>
  <c r="AH403" i="5"/>
  <c r="AH245" i="5"/>
  <c r="AH209" i="5"/>
  <c r="AH746" i="5"/>
  <c r="AH248" i="5"/>
  <c r="AH657" i="5"/>
  <c r="AH408" i="5"/>
  <c r="AH1364" i="5"/>
  <c r="AH1049" i="5"/>
  <c r="AH1385" i="5"/>
  <c r="AH1036" i="5"/>
  <c r="AH829" i="5"/>
  <c r="AH1295" i="5"/>
  <c r="AH831" i="5"/>
  <c r="AH84" i="5"/>
  <c r="AH1163" i="5"/>
  <c r="AH557" i="5"/>
  <c r="AH1205" i="5"/>
  <c r="AH202" i="5"/>
  <c r="AH1356" i="5"/>
  <c r="AH1219" i="5"/>
  <c r="AH1439" i="5"/>
  <c r="AH507" i="5"/>
  <c r="AH1055" i="5"/>
  <c r="AH1568" i="5"/>
  <c r="AH1218" i="5"/>
  <c r="AH1623" i="5"/>
  <c r="AH1564" i="5"/>
  <c r="AH616" i="5"/>
  <c r="AH1357" i="5"/>
  <c r="AH1392" i="5"/>
  <c r="AH1384" i="5"/>
  <c r="AH1164" i="5"/>
  <c r="AH1417" i="5"/>
  <c r="AH1310" i="5"/>
  <c r="AH1513" i="5"/>
  <c r="AH356" i="5"/>
  <c r="AH1526" i="5"/>
  <c r="AH1531" i="5"/>
  <c r="AH426" i="5"/>
  <c r="AH842" i="5"/>
  <c r="AH372" i="5"/>
  <c r="AH37" i="5"/>
  <c r="AH322" i="5"/>
  <c r="AH1102" i="5"/>
  <c r="AH204" i="5"/>
  <c r="AH1603" i="5"/>
  <c r="AH381" i="5"/>
  <c r="AH491" i="5"/>
  <c r="AH495" i="5"/>
  <c r="AH1197" i="5"/>
  <c r="AH1041" i="5"/>
  <c r="AH120" i="5"/>
  <c r="AH1440" i="5"/>
  <c r="AH1559" i="5"/>
  <c r="AH1780" i="5"/>
  <c r="AH132" i="5"/>
  <c r="AH1465" i="5"/>
  <c r="AH419" i="5"/>
  <c r="AH1358" i="5"/>
  <c r="AH294" i="5"/>
  <c r="AH1294" i="5"/>
  <c r="AH784" i="5"/>
  <c r="AH1312" i="5"/>
  <c r="AH1697" i="5"/>
  <c r="AH665" i="5"/>
  <c r="AH759" i="5"/>
  <c r="AH279" i="5"/>
  <c r="AH624" i="5"/>
  <c r="AH45" i="5"/>
  <c r="AH628" i="5"/>
  <c r="AH711" i="5"/>
  <c r="AH1779" i="5"/>
  <c r="AH1132" i="5"/>
  <c r="AH1079" i="5"/>
  <c r="AH997" i="5"/>
  <c r="AH1492" i="5"/>
  <c r="AH503" i="5"/>
  <c r="AH1884" i="5"/>
  <c r="AH900" i="5"/>
  <c r="AH1506" i="5"/>
  <c r="AH354" i="5"/>
  <c r="AH353" i="5"/>
  <c r="AH1168" i="5"/>
  <c r="AH443" i="5"/>
  <c r="AH1773" i="5"/>
  <c r="AH619" i="5"/>
  <c r="AH1863" i="5"/>
  <c r="AH259" i="5"/>
  <c r="AH1074" i="5"/>
  <c r="AH40" i="5"/>
  <c r="AH1135" i="5"/>
  <c r="AH241" i="5"/>
  <c r="AH666" i="5"/>
  <c r="AH862" i="5"/>
  <c r="AH1405" i="5"/>
  <c r="AH1076" i="5"/>
  <c r="AH359" i="5"/>
  <c r="AH1334" i="5"/>
  <c r="AH502" i="5"/>
  <c r="AH706" i="5"/>
  <c r="AH1612" i="5"/>
  <c r="AH214" i="5"/>
  <c r="AH489" i="5"/>
  <c r="AH660" i="5"/>
  <c r="AH671" i="5"/>
  <c r="AH1497" i="5"/>
  <c r="AH261" i="5"/>
  <c r="AH1499" i="5"/>
  <c r="AH1686" i="5"/>
  <c r="AH668" i="5"/>
  <c r="AH817" i="5"/>
  <c r="AH1479" i="5"/>
  <c r="AH1059" i="5"/>
  <c r="AH1893" i="5"/>
  <c r="AH1489" i="5"/>
  <c r="AH1728" i="5"/>
  <c r="AH1314" i="5"/>
  <c r="AH1330" i="5"/>
  <c r="AH673" i="5"/>
  <c r="AH1413" i="5"/>
  <c r="AH393" i="5"/>
  <c r="AH1160" i="5"/>
  <c r="AH1596" i="5"/>
  <c r="AH777" i="5"/>
  <c r="AH1804" i="5"/>
  <c r="AH1931" i="5"/>
  <c r="AH1972" i="5"/>
  <c r="AH304" i="5"/>
  <c r="AH570" i="5"/>
  <c r="AH130" i="5"/>
  <c r="AH1557" i="5"/>
  <c r="AH1533" i="5"/>
  <c r="AH1545" i="5"/>
  <c r="AH837" i="5"/>
  <c r="AH314" i="5"/>
  <c r="AH1589" i="5"/>
  <c r="AH1153" i="5"/>
  <c r="AH48" i="5"/>
  <c r="AH1539" i="5"/>
  <c r="AH1530" i="5"/>
  <c r="AH1333" i="5"/>
  <c r="AH1937" i="5"/>
  <c r="AH1238" i="5"/>
  <c r="AH1892" i="5"/>
  <c r="AH1058" i="5"/>
  <c r="AH541" i="5"/>
  <c r="AH1244" i="5"/>
  <c r="AH1281" i="5"/>
  <c r="AH1469" i="5"/>
  <c r="AH1460" i="5"/>
  <c r="AH939" i="5"/>
  <c r="AH989" i="5"/>
  <c r="AH1491" i="5"/>
  <c r="AH1240" i="5"/>
  <c r="AH1052" i="5"/>
  <c r="AH50" i="5"/>
  <c r="AH440" i="5"/>
  <c r="AH1178" i="5"/>
  <c r="AH1372" i="5"/>
  <c r="AH670" i="5"/>
  <c r="AH704" i="5"/>
  <c r="AH942" i="5"/>
  <c r="AH1271" i="5"/>
  <c r="AH1510" i="5"/>
  <c r="AH1284" i="5"/>
  <c r="AH1250" i="5"/>
  <c r="AH1818" i="5"/>
  <c r="AH781" i="5"/>
  <c r="AH1944" i="5"/>
  <c r="AH1130" i="5"/>
  <c r="AH1552" i="5"/>
  <c r="AH1503" i="5"/>
  <c r="AH993" i="5"/>
  <c r="AH1085" i="5"/>
  <c r="AH1522" i="5"/>
  <c r="AH1973" i="5"/>
  <c r="AH300" i="5"/>
  <c r="AH36" i="5"/>
  <c r="AH832" i="5"/>
  <c r="AH698" i="5"/>
  <c r="AH208" i="5"/>
  <c r="AH1857" i="5"/>
  <c r="AH1242" i="5"/>
  <c r="AH1149" i="5"/>
  <c r="AH1636" i="5"/>
  <c r="AH640" i="5"/>
  <c r="AH653" i="5"/>
  <c r="AH697" i="5"/>
  <c r="AH1171" i="5"/>
  <c r="AH611" i="5"/>
  <c r="AH857" i="5"/>
  <c r="AH1723" i="5"/>
  <c r="AH1932" i="5"/>
  <c r="AH1496" i="5"/>
  <c r="AH1504" i="5"/>
  <c r="AH1614" i="5"/>
  <c r="AH1903" i="5"/>
  <c r="AH1580" i="5"/>
  <c r="AH904" i="5"/>
  <c r="AH1315" i="5"/>
  <c r="AH1438" i="5"/>
  <c r="AH1810" i="5"/>
  <c r="AH1296" i="5"/>
  <c r="AH375" i="5"/>
  <c r="AH676" i="5"/>
  <c r="AH1424" i="5"/>
  <c r="AH1095" i="5"/>
  <c r="AH362" i="5"/>
  <c r="AH1170" i="5"/>
  <c r="AH1633" i="5"/>
  <c r="AH1536" i="5"/>
  <c r="AH1098" i="5"/>
  <c r="AH631" i="5"/>
  <c r="AH907" i="5"/>
  <c r="AH715" i="5"/>
  <c r="AH257" i="5"/>
  <c r="AH1766" i="5"/>
  <c r="AH1925" i="5"/>
  <c r="AH1488" i="5"/>
  <c r="AH1229" i="5"/>
  <c r="AH1221" i="5"/>
  <c r="AH1887" i="5"/>
  <c r="AH1305" i="5"/>
  <c r="AH1434" i="5"/>
  <c r="AH336" i="5"/>
  <c r="AH532" i="5"/>
  <c r="AH1061" i="5"/>
  <c r="AH1159" i="5"/>
  <c r="AH1651" i="5"/>
  <c r="AH439" i="5"/>
  <c r="AH1117" i="5"/>
  <c r="AH424" i="5"/>
  <c r="AH658" i="5"/>
  <c r="AH635" i="5"/>
  <c r="AH672" i="5"/>
  <c r="AH639" i="5"/>
  <c r="AH1038" i="5"/>
  <c r="AH275" i="5"/>
  <c r="AH1138" i="5"/>
  <c r="AH297" i="5"/>
  <c r="AH396" i="5"/>
  <c r="AH695" i="5"/>
  <c r="AH250" i="5"/>
  <c r="AH284" i="5"/>
  <c r="AH1493" i="5"/>
  <c r="AH719" i="5"/>
  <c r="AH1926" i="5"/>
  <c r="AH455" i="5"/>
  <c r="AH1767" i="5"/>
  <c r="AH1974" i="5"/>
  <c r="AH534" i="5"/>
  <c r="AH637" i="5"/>
  <c r="AH407" i="5"/>
  <c r="AH1094" i="5"/>
  <c r="AH255" i="5"/>
  <c r="AH1273" i="5"/>
  <c r="AH1006" i="5"/>
  <c r="AH1457" i="5"/>
  <c r="AH1396" i="5"/>
  <c r="AH1116" i="5"/>
  <c r="AH1103" i="5"/>
  <c r="AH432" i="5"/>
  <c r="AH838" i="5"/>
  <c r="AH1092" i="5"/>
  <c r="AH1402" i="5"/>
  <c r="AH1129" i="5"/>
  <c r="AH1685" i="5"/>
  <c r="AH1470" i="5"/>
  <c r="AH1376" i="5"/>
  <c r="AH325" i="5"/>
  <c r="AH1890" i="5"/>
  <c r="AH1021" i="5"/>
  <c r="AH1345" i="5"/>
  <c r="AH1068" i="5"/>
  <c r="AH634" i="5"/>
  <c r="AH1063" i="5"/>
  <c r="AH1263" i="5"/>
  <c r="AH1495" i="5"/>
  <c r="AH617" i="5"/>
  <c r="AH629" i="5"/>
  <c r="AH558" i="5"/>
  <c r="AH1370" i="5"/>
  <c r="AH366" i="5"/>
  <c r="AH550" i="5"/>
  <c r="AH1377" i="5"/>
  <c r="AH373" i="5"/>
  <c r="AH543" i="5"/>
  <c r="AH572" i="5"/>
  <c r="AH1147" i="5"/>
  <c r="AH287" i="5"/>
  <c r="AH1050" i="5"/>
  <c r="AH1213" i="5"/>
  <c r="AH288" i="5"/>
  <c r="AH1323" i="5"/>
  <c r="AH1518" i="5"/>
  <c r="AH1480" i="5"/>
  <c r="AH718" i="5"/>
  <c r="AH352" i="5"/>
  <c r="AH1966" i="5"/>
  <c r="AH1630" i="5"/>
  <c r="AH1084" i="5"/>
  <c r="AH1820" i="5"/>
  <c r="AH252" i="5"/>
  <c r="AH1730" i="5"/>
  <c r="AH700" i="5"/>
  <c r="AH1858" i="5"/>
  <c r="AH1051" i="5"/>
  <c r="AH1297" i="5"/>
  <c r="AH323" i="5"/>
  <c r="AH1209" i="5"/>
  <c r="AH1217" i="5"/>
  <c r="AH1624" i="5"/>
  <c r="AH1425" i="5"/>
  <c r="AH86" i="5"/>
  <c r="AH1099" i="5"/>
  <c r="AH1476" i="5"/>
  <c r="AH1190" i="5"/>
  <c r="AH1183" i="5"/>
  <c r="AH299" i="5"/>
  <c r="AH387" i="5"/>
  <c r="AH1329" i="5"/>
  <c r="AH368" i="5"/>
  <c r="AH1166" i="5"/>
  <c r="AH944" i="5"/>
  <c r="AH39" i="5"/>
  <c r="AH402" i="5"/>
  <c r="AH441" i="5"/>
  <c r="AH1341" i="5"/>
  <c r="AH1409" i="5"/>
  <c r="AH1494" i="5"/>
  <c r="AH127" i="5"/>
  <c r="AH1082" i="5"/>
  <c r="AH1939" i="5"/>
  <c r="AH1855" i="5"/>
  <c r="AH1770" i="5"/>
  <c r="AH903" i="5"/>
  <c r="AH1970" i="5"/>
  <c r="AH669" i="5"/>
  <c r="AH391" i="5"/>
  <c r="AH1471" i="5"/>
  <c r="AH1683" i="5"/>
  <c r="AH1692" i="5"/>
  <c r="AH1815" i="5"/>
  <c r="AH1182" i="5"/>
  <c r="AH1859" i="5"/>
  <c r="AH538" i="5"/>
  <c r="AH1550" i="5"/>
  <c r="AH1007" i="5"/>
  <c r="AH394" i="5"/>
  <c r="AH427" i="5"/>
  <c r="AH1571" i="5"/>
  <c r="AH1023" i="5"/>
  <c r="AH1411" i="5"/>
  <c r="AH1301" i="5"/>
  <c r="AH1131" i="5"/>
  <c r="AH262" i="5"/>
  <c r="AH1695" i="5"/>
  <c r="AH1627" i="5"/>
  <c r="AH492" i="5"/>
  <c r="AH1212" i="5"/>
  <c r="AH1359" i="5"/>
  <c r="AH1062" i="5"/>
  <c r="AH664" i="5"/>
  <c r="AH1472" i="5"/>
  <c r="AH1604" i="5"/>
  <c r="AH435" i="5"/>
  <c r="AH351" i="5"/>
  <c r="AH1573" i="5"/>
  <c r="AH122" i="5"/>
  <c r="AH1521" i="5"/>
  <c r="AH1576" i="5"/>
  <c r="AH504" i="5"/>
  <c r="AH1967" i="5"/>
  <c r="AH453" i="5"/>
  <c r="AH508" i="5"/>
  <c r="AH271" i="5"/>
  <c r="AH1555" i="5"/>
  <c r="AH1641" i="5"/>
  <c r="AH981" i="5"/>
  <c r="AH1806" i="5"/>
  <c r="AH444" i="5"/>
  <c r="AH1279" i="5"/>
  <c r="AH1342" i="5"/>
  <c r="AH1201" i="5"/>
  <c r="AH161" i="5"/>
  <c r="AH865" i="5"/>
  <c r="AH1362" i="5"/>
  <c r="AH490" i="5"/>
  <c r="AH1680" i="5"/>
  <c r="AH1193" i="5"/>
  <c r="AH1929" i="5"/>
  <c r="AH722" i="5"/>
  <c r="AH119" i="5"/>
  <c r="AH636" i="5"/>
  <c r="AH1802" i="5"/>
  <c r="AH1039" i="5"/>
  <c r="AH1152" i="5"/>
  <c r="AH779" i="5"/>
  <c r="AH1004" i="5"/>
  <c r="AH370" i="5"/>
  <c r="AH1423" i="5"/>
  <c r="AH1619" i="5"/>
  <c r="AH1515" i="5"/>
  <c r="AH1776" i="5"/>
  <c r="AH1416" i="5"/>
  <c r="AH1693" i="5"/>
  <c r="AH269" i="5"/>
  <c r="AH1162" i="5"/>
  <c r="AH710" i="5"/>
  <c r="AH840" i="5"/>
  <c r="AH1435" i="5"/>
  <c r="AH1325" i="5"/>
  <c r="AH1198" i="5"/>
  <c r="AH1265" i="5"/>
  <c r="AH1277" i="5"/>
  <c r="AH1270" i="5"/>
  <c r="AH342" i="5"/>
  <c r="AH1225" i="5"/>
  <c r="AH1474" i="5"/>
  <c r="AH1699" i="5"/>
  <c r="AH1817" i="5"/>
  <c r="AH1606" i="5"/>
  <c r="AH1625" i="5"/>
  <c r="AH425" i="5"/>
  <c r="AH1900" i="5"/>
  <c r="AH1490" i="5"/>
  <c r="AH762" i="5"/>
  <c r="AH448" i="5"/>
  <c r="AH1654" i="5"/>
  <c r="AH1524" i="5"/>
  <c r="AH577" i="5"/>
  <c r="AH1620" i="5"/>
  <c r="AH1541" i="5"/>
  <c r="AH310" i="5"/>
  <c r="AH712" i="5"/>
  <c r="AH866" i="5"/>
  <c r="AH1853" i="5"/>
  <c r="AH859" i="5"/>
  <c r="AH661" i="5"/>
  <c r="AH1367" i="5"/>
  <c r="AH1398" i="5"/>
  <c r="AH1125" i="5"/>
  <c r="AH315" i="5"/>
  <c r="AH858" i="5"/>
  <c r="AH166" i="5"/>
  <c r="AH656" i="5"/>
  <c r="AH1393" i="5"/>
  <c r="AH301" i="5"/>
  <c r="AH1027" i="5"/>
  <c r="AH1652" i="5"/>
  <c r="AH1140" i="5"/>
  <c r="AH613" i="5"/>
  <c r="AH1066" i="5"/>
  <c r="AH1282" i="5"/>
  <c r="AH906" i="5"/>
  <c r="AH1022" i="5"/>
  <c r="AH1223" i="5"/>
  <c r="AH1161" i="5"/>
  <c r="AH388" i="5"/>
  <c r="AH1321" i="5"/>
  <c r="AH1258" i="5"/>
  <c r="AH1361" i="5"/>
  <c r="AH1449" i="5"/>
  <c r="AH274" i="5"/>
  <c r="AH1851" i="5"/>
  <c r="AH281" i="5"/>
  <c r="AH493" i="5"/>
  <c r="AH1540" i="5"/>
  <c r="AH1821" i="5"/>
  <c r="AH899" i="5"/>
  <c r="AH1017" i="5"/>
  <c r="AH369" i="5"/>
  <c r="AH1655" i="5"/>
  <c r="AH734" i="5"/>
  <c r="AH1034" i="5"/>
  <c r="AH652" i="5"/>
  <c r="AH1765" i="5"/>
  <c r="AH1033" i="5"/>
  <c r="AH420" i="5"/>
  <c r="AH1234" i="5"/>
  <c r="AH748" i="5"/>
  <c r="AH984" i="5"/>
  <c r="AH1598" i="5"/>
  <c r="AH1976" i="5"/>
  <c r="AH1363" i="5"/>
  <c r="AH716" i="5"/>
  <c r="AH1097" i="5"/>
  <c r="AH1585" i="5"/>
  <c r="AH1429" i="5"/>
  <c r="AH1762" i="5"/>
  <c r="AH1121" i="5"/>
  <c r="AH1629" i="5"/>
  <c r="AH1473" i="5"/>
  <c r="AH1556" i="5"/>
  <c r="AH266" i="5"/>
  <c r="AH1222" i="5"/>
  <c r="AH571" i="5"/>
  <c r="AH1289" i="5"/>
  <c r="AH1446" i="5"/>
  <c r="AH1046" i="5"/>
  <c r="AH1581" i="5"/>
  <c r="AH745" i="5"/>
  <c r="AH861" i="5"/>
  <c r="AH531" i="5"/>
  <c r="AH1889" i="5"/>
  <c r="AH1509" i="5"/>
  <c r="AH1126" i="5"/>
  <c r="AH1180" i="5"/>
  <c r="AH1355" i="5"/>
  <c r="AH1852" i="5"/>
  <c r="AH1500" i="5"/>
  <c r="AH1812" i="5"/>
  <c r="AH839" i="5"/>
  <c r="AH1280" i="5"/>
  <c r="AH1466" i="5"/>
  <c r="AH1101" i="5"/>
  <c r="AH1846" i="5"/>
  <c r="AH211" i="5"/>
  <c r="AH780" i="5"/>
  <c r="AH83" i="5"/>
  <c r="AH344" i="5"/>
  <c r="AH1112" i="5"/>
  <c r="AH345" i="5"/>
  <c r="AH164" i="5"/>
  <c r="AH545" i="5"/>
  <c r="AH278" i="5"/>
  <c r="AH1570" i="5"/>
  <c r="AH1408" i="5"/>
  <c r="AH434" i="5"/>
  <c r="AH1605" i="5"/>
  <c r="AH1227" i="5"/>
  <c r="AH1940" i="5"/>
  <c r="AH1735" i="5"/>
  <c r="AH754" i="5"/>
  <c r="AH1774" i="5"/>
  <c r="AH554" i="5"/>
  <c r="AH1595" i="5"/>
  <c r="AH533" i="5"/>
  <c r="AH1069" i="5"/>
  <c r="AH743" i="5"/>
  <c r="AH1822" i="5"/>
  <c r="AH1057" i="5"/>
  <c r="AH1208" i="5"/>
  <c r="AH1682" i="5"/>
  <c r="AH1338" i="5"/>
  <c r="AH1447" i="5"/>
  <c r="AH816" i="5"/>
  <c r="AH380" i="5"/>
  <c r="AH1172" i="5"/>
  <c r="AH1216" i="5"/>
  <c r="AH537" i="5"/>
  <c r="AH1245" i="5"/>
  <c r="AH355" i="5"/>
  <c r="AH614" i="5"/>
  <c r="AH118" i="5"/>
  <c r="AH1255" i="5"/>
  <c r="AH1814" i="5"/>
  <c r="AH512" i="5"/>
  <c r="AH1224" i="5"/>
  <c r="AH1512" i="5"/>
  <c r="AH998" i="5"/>
  <c r="AH282" i="5"/>
  <c r="AH1406" i="5"/>
  <c r="AH633" i="5"/>
  <c r="AH1035" i="5"/>
  <c r="AH249" i="5"/>
  <c r="AH1285" i="5"/>
  <c r="AH1137" i="5"/>
  <c r="AH1326" i="5"/>
  <c r="AH162" i="5"/>
  <c r="AH860" i="5"/>
  <c r="AH124" i="5"/>
  <c r="AH1091" i="5"/>
  <c r="AH1236" i="5"/>
  <c r="AH246" i="5"/>
  <c r="AH1378" i="5"/>
  <c r="AH431" i="5"/>
  <c r="AH1120" i="5"/>
  <c r="AH340" i="5"/>
  <c r="AH612" i="5"/>
  <c r="AH446" i="5"/>
  <c r="AH1089" i="5"/>
  <c r="AH1560" i="5"/>
  <c r="AH674" i="5"/>
  <c r="AH1122" i="5"/>
  <c r="AH1419" i="5"/>
  <c r="AH1272" i="5"/>
  <c r="AH1328" i="5"/>
  <c r="AH1844" i="5"/>
  <c r="AH1544" i="5"/>
  <c r="AH1542" i="5"/>
  <c r="AH1111" i="5"/>
  <c r="AH1896" i="5"/>
  <c r="AH1191" i="5"/>
  <c r="AH1418" i="5"/>
  <c r="AH1498" i="5"/>
  <c r="AH1026" i="5"/>
  <c r="AH1467" i="5"/>
  <c r="AH1303" i="5"/>
  <c r="AH1691" i="5"/>
  <c r="AH1276" i="5"/>
  <c r="AH1150" i="5"/>
  <c r="AH1343" i="5"/>
  <c r="AH263" i="5"/>
  <c r="AH270" i="5"/>
  <c r="AH43" i="5"/>
  <c r="AH995" i="5"/>
  <c r="AH1352" i="5"/>
  <c r="AH753" i="5"/>
  <c r="AH1637" i="5"/>
  <c r="AH1898" i="5"/>
  <c r="AH1086" i="5"/>
  <c r="AH1608" i="5"/>
  <c r="AH505" i="5"/>
  <c r="AH1133" i="5"/>
  <c r="AH1860" i="5"/>
  <c r="AH510" i="5"/>
  <c r="AH1210" i="5"/>
  <c r="AH429" i="5"/>
  <c r="AH42" i="5"/>
  <c r="AH1553" i="5"/>
  <c r="AH783" i="5"/>
  <c r="AH841" i="5"/>
  <c r="AH1008" i="5"/>
  <c r="AH1346" i="5"/>
  <c r="AH1516" i="5"/>
  <c r="AH298" i="5"/>
  <c r="AH1650" i="5"/>
  <c r="AH514" i="5"/>
  <c r="AH1139" i="5"/>
  <c r="AH1613" i="5"/>
  <c r="AH1862" i="5"/>
  <c r="AH757" i="5"/>
  <c r="AH1771" i="5"/>
  <c r="AH1080" i="5"/>
  <c r="AH1886" i="5"/>
  <c r="AH775" i="5"/>
  <c r="AH696" i="5"/>
  <c r="AH1942" i="5"/>
  <c r="AH1761" i="5"/>
  <c r="AH378" i="5"/>
  <c r="AH1235" i="5"/>
  <c r="AH1268" i="5"/>
  <c r="AH1048" i="5"/>
  <c r="AH1211" i="5"/>
  <c r="AH383" i="5"/>
  <c r="AH401" i="5"/>
  <c r="AH1517" i="5"/>
  <c r="AH1175" i="5"/>
  <c r="AH699" i="5"/>
  <c r="AH41" i="5"/>
  <c r="AH902" i="5"/>
  <c r="AH1459" i="5"/>
  <c r="AH1777" i="5"/>
  <c r="AH736" i="5"/>
  <c r="AH1430" i="5"/>
  <c r="AH309" i="5"/>
  <c r="AH1262" i="5"/>
  <c r="AH1177" i="5"/>
  <c r="AH1554" i="5"/>
  <c r="AH1340" i="5"/>
  <c r="AH1186" i="5"/>
  <c r="AH1602" i="5"/>
  <c r="AH663" i="5"/>
  <c r="AH1308" i="5"/>
  <c r="AH1528" i="5"/>
  <c r="AH1646" i="5"/>
  <c r="AH1028" i="5"/>
  <c r="AH1569" i="5"/>
  <c r="AH242" i="5"/>
  <c r="AH1158" i="5"/>
  <c r="AH206" i="5"/>
  <c r="AH1292" i="5"/>
  <c r="AH1593" i="5"/>
  <c r="AH1698" i="5"/>
  <c r="AH1174" i="5"/>
  <c r="AH834" i="5"/>
  <c r="AH1382" i="5"/>
  <c r="AH405" i="5"/>
  <c r="AH126" i="5"/>
  <c r="AH1414" i="5"/>
  <c r="AH1044" i="5"/>
  <c r="AH1077" i="5"/>
  <c r="AH1420" i="5"/>
  <c r="AH276" i="5"/>
  <c r="AH1734" i="5"/>
  <c r="AH1486" i="5"/>
  <c r="AH1642" i="5"/>
  <c r="AH277" i="5"/>
  <c r="AH328" i="5"/>
  <c r="AH761" i="5"/>
  <c r="AH409" i="5"/>
  <c r="AH1187" i="5"/>
  <c r="AH864" i="5"/>
  <c r="AH1350" i="5"/>
  <c r="AH1647" i="5"/>
  <c r="AH830" i="5"/>
  <c r="AH1231" i="5"/>
  <c r="AH553" i="5"/>
  <c r="AH1075" i="5"/>
  <c r="AH417" i="5"/>
  <c r="AH308" i="5"/>
  <c r="AH1202" i="5"/>
  <c r="AH1331" i="5"/>
  <c r="AH1298" i="5"/>
  <c r="AH264" i="5"/>
  <c r="AH1679" i="5"/>
  <c r="AH1547" i="5"/>
  <c r="AH1309" i="5"/>
  <c r="AH821" i="5"/>
  <c r="AH258" i="5"/>
  <c r="AH1081" i="5"/>
  <c r="AH1018" i="5"/>
  <c r="AH1548" i="5"/>
  <c r="AH509" i="5"/>
  <c r="AH1320" i="5"/>
  <c r="AH714" i="5"/>
  <c r="AH1009" i="5"/>
  <c r="AH398" i="5"/>
  <c r="AH1134" i="5"/>
  <c r="AH280" i="5"/>
  <c r="AH1283" i="5"/>
  <c r="AH1365" i="5"/>
  <c r="AH693" i="5"/>
  <c r="AH948" i="5"/>
  <c r="AH286" i="5"/>
  <c r="AH1269" i="5"/>
  <c r="AH1601" i="5"/>
  <c r="AH1902" i="5"/>
  <c r="AH365" i="5"/>
  <c r="AH1243" i="5"/>
  <c r="AH1534" i="5"/>
  <c r="AH1615" i="5"/>
  <c r="AH1543" i="5"/>
  <c r="AH1463" i="5"/>
  <c r="AH1264" i="5"/>
  <c r="AH1626" i="5"/>
  <c r="AH1529" i="5"/>
  <c r="AH1763" i="5"/>
  <c r="AH1096" i="5"/>
  <c r="AH1583" i="5"/>
  <c r="AH1579" i="5"/>
  <c r="AH1643" i="5"/>
  <c r="AH1030" i="5"/>
  <c r="AH996" i="5"/>
  <c r="AH901" i="5"/>
  <c r="AH311" i="5"/>
  <c r="AH1819" i="5"/>
  <c r="AH389" i="5"/>
  <c r="AH741" i="5"/>
  <c r="AH1807" i="5"/>
  <c r="AH1173" i="5"/>
  <c r="AH447" i="5"/>
  <c r="AH763" i="5"/>
  <c r="AH1090" i="5"/>
  <c r="AH203" i="5"/>
  <c r="AH1351" i="5"/>
  <c r="AH1194" i="5"/>
  <c r="AH163" i="5"/>
  <c r="AH1644" i="5"/>
  <c r="AH423" i="5"/>
  <c r="AH1945" i="5"/>
  <c r="AH1726" i="5"/>
  <c r="AH268" i="5"/>
  <c r="AH371" i="5"/>
  <c r="AH1144" i="5"/>
  <c r="AH536" i="5"/>
  <c r="AH1768" i="5"/>
  <c r="AH1769" i="5"/>
  <c r="AH334" i="5"/>
  <c r="AH818" i="5"/>
  <c r="AH1727" i="5"/>
  <c r="AH1371" i="5"/>
  <c r="AH1508" i="5"/>
  <c r="AH49" i="5"/>
  <c r="AH1546" i="5"/>
  <c r="AH1179" i="5"/>
  <c r="AF1442" i="5"/>
  <c r="AF25" i="2"/>
  <c r="AF122" i="2" s="1"/>
  <c r="AF19" i="2"/>
  <c r="AF116" i="2" s="1"/>
  <c r="AH44" i="28"/>
  <c r="AM35" i="16"/>
  <c r="AM15" i="9"/>
  <c r="AN6" i="16"/>
  <c r="AM7" i="16"/>
  <c r="AK37" i="16"/>
  <c r="AJ16" i="9"/>
  <c r="AF60" i="4"/>
  <c r="AF69" i="4"/>
  <c r="AH28" i="32"/>
  <c r="AH29" i="32"/>
  <c r="AH26" i="32"/>
  <c r="AH30" i="32"/>
  <c r="AH6" i="32"/>
  <c r="AH36" i="32"/>
  <c r="AH66" i="32" s="1"/>
  <c r="AH6" i="31"/>
  <c r="AG40" i="52"/>
  <c r="AG48" i="52"/>
  <c r="AD1987" i="5"/>
  <c r="AD1988" i="5" s="1"/>
  <c r="AD13" i="7"/>
  <c r="AH6" i="50"/>
  <c r="AH14" i="50"/>
  <c r="AH16" i="52"/>
  <c r="AH13" i="52"/>
  <c r="AH34" i="52"/>
  <c r="AH14" i="52"/>
  <c r="AH27" i="52"/>
  <c r="AH15" i="52"/>
  <c r="AH21" i="52"/>
  <c r="AH33" i="52"/>
  <c r="AH35" i="52"/>
  <c r="AH36" i="52"/>
  <c r="AH6" i="52"/>
  <c r="AH22" i="52"/>
  <c r="AH8" i="52"/>
  <c r="AH28" i="52"/>
  <c r="AH30" i="52"/>
  <c r="AH26" i="52"/>
  <c r="AH32" i="52"/>
  <c r="AH31" i="52"/>
  <c r="AH19" i="52"/>
  <c r="AH29" i="52"/>
  <c r="AG42" i="52"/>
  <c r="AG45" i="52"/>
  <c r="AG47" i="52"/>
  <c r="AG19" i="4"/>
  <c r="AI5" i="58"/>
  <c r="AI6" i="28"/>
  <c r="AI6" i="29"/>
  <c r="AI37" i="2"/>
  <c r="AI134" i="2" s="1"/>
  <c r="AI20" i="12"/>
  <c r="AI5" i="31"/>
  <c r="AI5" i="50"/>
  <c r="AI5" i="4"/>
  <c r="AI5" i="32"/>
  <c r="AI5" i="52"/>
  <c r="AI6" i="30"/>
  <c r="AD105" i="2"/>
  <c r="AD15" i="2"/>
  <c r="AD112" i="2" s="1"/>
  <c r="AE8" i="2"/>
  <c r="AE189" i="2"/>
  <c r="AE186" i="2" s="1"/>
  <c r="AE45" i="16"/>
  <c r="AG13" i="32"/>
  <c r="AG56" i="32" s="1"/>
  <c r="AH173" i="29"/>
  <c r="AH21" i="50" s="1"/>
  <c r="P14" i="12"/>
  <c r="AG39" i="52"/>
  <c r="AK16" i="16"/>
  <c r="AL2" i="16"/>
  <c r="AG28" i="2"/>
  <c r="AG125" i="2" s="1"/>
  <c r="AP10" i="16"/>
  <c r="AP5" i="12"/>
  <c r="AP6" i="12" s="1"/>
  <c r="AH6" i="58"/>
  <c r="AG41" i="52"/>
  <c r="AG7" i="4"/>
  <c r="AG65" i="4" s="1"/>
  <c r="AD122" i="2"/>
  <c r="AJ5" i="28"/>
  <c r="AJ17" i="16"/>
  <c r="AJ4" i="4"/>
  <c r="AJ5" i="29"/>
  <c r="AJ5" i="30"/>
  <c r="AF21" i="28"/>
  <c r="AE40" i="28"/>
  <c r="AE28" i="28"/>
  <c r="AG16" i="28"/>
  <c r="AF15" i="28"/>
  <c r="AF12" i="28"/>
  <c r="AG14" i="28"/>
  <c r="AF13" i="28"/>
  <c r="AF37" i="28"/>
  <c r="AG39" i="28"/>
  <c r="AF36" i="28"/>
  <c r="AF30" i="28"/>
  <c r="AG33" i="28"/>
  <c r="AG27" i="28"/>
  <c r="AG34" i="28"/>
  <c r="AF25" i="28"/>
  <c r="AF26" i="28"/>
  <c r="AF24" i="28"/>
  <c r="AH20" i="28"/>
  <c r="AF51" i="30"/>
  <c r="AG19" i="28"/>
  <c r="AG19" i="30" s="1"/>
  <c r="AM98" i="29" l="1"/>
  <c r="AM52" i="29" s="1"/>
  <c r="AI24" i="4"/>
  <c r="AI30" i="4"/>
  <c r="AI32" i="4"/>
  <c r="AI29" i="4"/>
  <c r="AI25" i="4"/>
  <c r="AI21" i="4"/>
  <c r="AI26" i="4"/>
  <c r="AI20" i="4"/>
  <c r="AI28" i="4"/>
  <c r="AI31" i="4"/>
  <c r="AI22" i="4"/>
  <c r="AI23" i="4"/>
  <c r="AI27" i="4"/>
  <c r="AL2" i="4"/>
  <c r="AG64" i="52"/>
  <c r="AG61" i="52" s="1"/>
  <c r="AH27" i="32"/>
  <c r="AH63" i="32" s="1"/>
  <c r="AI44" i="32"/>
  <c r="AI31" i="32"/>
  <c r="AH63" i="52"/>
  <c r="AI54" i="52"/>
  <c r="AI55" i="52"/>
  <c r="AH62" i="52"/>
  <c r="AH53" i="52"/>
  <c r="AK9" i="16"/>
  <c r="AK49" i="6"/>
  <c r="AM99" i="29"/>
  <c r="AM53" i="29" s="1"/>
  <c r="AE83" i="29"/>
  <c r="AE37" i="29" s="1"/>
  <c r="AI96" i="29"/>
  <c r="AI50" i="29" s="1"/>
  <c r="AM97" i="29"/>
  <c r="AM51" i="29" s="1"/>
  <c r="AK93" i="29"/>
  <c r="AK47" i="29" s="1"/>
  <c r="AB49" i="29"/>
  <c r="AK92" i="29"/>
  <c r="AK46" i="29" s="1"/>
  <c r="AK91" i="29"/>
  <c r="AK45" i="29" s="1"/>
  <c r="X89" i="29"/>
  <c r="X88" i="29" s="1"/>
  <c r="W42" i="29"/>
  <c r="Y56" i="29"/>
  <c r="AI40" i="2"/>
  <c r="AI38" i="32"/>
  <c r="AI68" i="32" s="1"/>
  <c r="AI30" i="2" s="1"/>
  <c r="AI127" i="2" s="1"/>
  <c r="AL252" i="58"/>
  <c r="AP252" i="58"/>
  <c r="AR252" i="58"/>
  <c r="AQ252" i="58"/>
  <c r="AO252" i="58"/>
  <c r="AN252" i="58"/>
  <c r="AL27" i="16"/>
  <c r="AF74" i="4"/>
  <c r="AI69" i="32"/>
  <c r="AI31" i="2" s="1"/>
  <c r="AI128" i="2" s="1"/>
  <c r="W155" i="29"/>
  <c r="W127" i="29" s="1"/>
  <c r="W53" i="30"/>
  <c r="W49" i="30" s="1"/>
  <c r="W17" i="30"/>
  <c r="W23" i="31" s="1"/>
  <c r="AD31" i="30"/>
  <c r="AD63" i="30" s="1"/>
  <c r="AE31" i="28"/>
  <c r="AF18" i="28"/>
  <c r="AE38" i="28"/>
  <c r="X80" i="29"/>
  <c r="W30" i="29"/>
  <c r="AE32" i="28"/>
  <c r="AF22" i="28"/>
  <c r="W725" i="58"/>
  <c r="W737" i="58" s="1"/>
  <c r="AA192" i="29"/>
  <c r="AD205" i="29"/>
  <c r="AB206" i="29"/>
  <c r="AH218" i="29"/>
  <c r="AH122" i="26" s="1"/>
  <c r="AH78" i="30"/>
  <c r="AH34" i="31" s="1"/>
  <c r="AF208" i="29"/>
  <c r="AD194" i="29"/>
  <c r="Z186" i="29"/>
  <c r="AC196" i="29"/>
  <c r="Z204" i="29"/>
  <c r="X210" i="29"/>
  <c r="AG70" i="4"/>
  <c r="AG66" i="4"/>
  <c r="AG64" i="4" s="1"/>
  <c r="AE1987" i="5"/>
  <c r="AE1988" i="5" s="1"/>
  <c r="AE45" i="6"/>
  <c r="AE46" i="6" s="1"/>
  <c r="AA31" i="29"/>
  <c r="AB77" i="29" s="1"/>
  <c r="AB18" i="30" s="1"/>
  <c r="AB59" i="29"/>
  <c r="AC103" i="29" s="1"/>
  <c r="AC32" i="30" s="1"/>
  <c r="AF61" i="29"/>
  <c r="AG105" i="29" s="1"/>
  <c r="AG34" i="30" s="1"/>
  <c r="Z57" i="29"/>
  <c r="Z56" i="29" s="1"/>
  <c r="AC54" i="30"/>
  <c r="Z25" i="29"/>
  <c r="AA71" i="29" s="1"/>
  <c r="AA12" i="30" s="1"/>
  <c r="V191" i="29"/>
  <c r="V115" i="26" s="1"/>
  <c r="AD134" i="29"/>
  <c r="AF66" i="30"/>
  <c r="Z115" i="29"/>
  <c r="AF137" i="29"/>
  <c r="AI43" i="28"/>
  <c r="AC35" i="29"/>
  <c r="AD81" i="29" s="1"/>
  <c r="AD22" i="30" s="1"/>
  <c r="X139" i="29"/>
  <c r="X68" i="30"/>
  <c r="AD123" i="29"/>
  <c r="X63" i="29"/>
  <c r="AE13" i="7"/>
  <c r="AE25" i="36" s="1"/>
  <c r="AH78" i="29"/>
  <c r="AL17" i="29"/>
  <c r="AL90" i="29" s="1"/>
  <c r="AL44" i="29" s="1"/>
  <c r="AK20" i="29"/>
  <c r="AL15" i="29"/>
  <c r="AK16" i="29"/>
  <c r="AN253" i="58"/>
  <c r="AD58" i="29"/>
  <c r="AO296" i="58"/>
  <c r="AS295" i="58"/>
  <c r="AL11" i="29"/>
  <c r="AK12" i="29"/>
  <c r="AK107" i="26"/>
  <c r="Z100" i="29"/>
  <c r="Z24" i="32" s="1"/>
  <c r="Z133" i="29"/>
  <c r="AD52" i="30"/>
  <c r="AB64" i="30"/>
  <c r="AL9" i="29"/>
  <c r="AK10" i="29"/>
  <c r="Z44" i="30"/>
  <c r="AL102" i="26"/>
  <c r="AL67" i="7"/>
  <c r="AL108" i="7"/>
  <c r="AM2" i="7"/>
  <c r="AL185" i="7"/>
  <c r="AL183" i="7"/>
  <c r="AL181" i="7"/>
  <c r="AL184" i="7"/>
  <c r="AL182" i="7"/>
  <c r="AL180" i="7"/>
  <c r="AA50" i="30"/>
  <c r="AD33" i="29"/>
  <c r="AM2" i="29"/>
  <c r="AL18" i="29"/>
  <c r="AL21" i="29" s="1"/>
  <c r="AL183" i="29"/>
  <c r="AC125" i="29"/>
  <c r="AA121" i="29"/>
  <c r="AF104" i="29"/>
  <c r="AF33" i="30" s="1"/>
  <c r="AL13" i="29"/>
  <c r="AK14" i="29"/>
  <c r="AK175" i="29"/>
  <c r="AK176" i="29"/>
  <c r="AK19" i="29"/>
  <c r="AK174" i="29" s="1"/>
  <c r="AM2" i="31"/>
  <c r="AB135" i="29"/>
  <c r="AI36" i="16"/>
  <c r="AI38" i="16" s="1"/>
  <c r="AJ115" i="7"/>
  <c r="AK21" i="16"/>
  <c r="AJ31" i="16"/>
  <c r="AH1278" i="5"/>
  <c r="AH1401" i="5"/>
  <c r="AH374" i="5"/>
  <c r="AH1196" i="5"/>
  <c r="AH1525" i="5"/>
  <c r="AH415" i="5"/>
  <c r="AH1032" i="5"/>
  <c r="AH1360" i="5"/>
  <c r="AH1073" i="5"/>
  <c r="AI378" i="5"/>
  <c r="AI1657" i="5"/>
  <c r="AI428" i="5"/>
  <c r="AI1938" i="5"/>
  <c r="AI1111" i="5"/>
  <c r="AI370" i="5"/>
  <c r="AI492" i="5"/>
  <c r="AI334" i="5"/>
  <c r="AI268" i="5"/>
  <c r="AI742" i="5"/>
  <c r="AI124" i="5"/>
  <c r="AI1104" i="5"/>
  <c r="AI983" i="5"/>
  <c r="AI337" i="5"/>
  <c r="AI1261" i="5"/>
  <c r="AI202" i="5"/>
  <c r="AI1311" i="5"/>
  <c r="AI1384" i="5"/>
  <c r="AI271" i="5"/>
  <c r="AI1376" i="5"/>
  <c r="AI1241" i="5"/>
  <c r="AI1009" i="5"/>
  <c r="AI397" i="5"/>
  <c r="AI1543" i="5"/>
  <c r="AI1807" i="5"/>
  <c r="AI1289" i="5"/>
  <c r="AI1598" i="5"/>
  <c r="AI1493" i="5"/>
  <c r="AI1359" i="5"/>
  <c r="AI501" i="5"/>
  <c r="AI1209" i="5"/>
  <c r="AI1628" i="5"/>
  <c r="AI1326" i="5"/>
  <c r="AI1331" i="5"/>
  <c r="AI203" i="5"/>
  <c r="AI518" i="5"/>
  <c r="AI1639" i="5"/>
  <c r="AI1849" i="5"/>
  <c r="AI674" i="5"/>
  <c r="AI278" i="5"/>
  <c r="AI671" i="5"/>
  <c r="AI1071" i="5"/>
  <c r="AI611" i="5"/>
  <c r="AI1149" i="5"/>
  <c r="AI1329" i="5"/>
  <c r="AI324" i="5"/>
  <c r="AI357" i="5"/>
  <c r="AI1513" i="5"/>
  <c r="AI1172" i="5"/>
  <c r="AI1123" i="5"/>
  <c r="AI1395" i="5"/>
  <c r="AI1897" i="5"/>
  <c r="AI1110" i="5"/>
  <c r="AI1967" i="5"/>
  <c r="AI1161" i="5"/>
  <c r="AI125" i="5"/>
  <c r="AI1153" i="5"/>
  <c r="AI1814" i="5"/>
  <c r="AI1151" i="5"/>
  <c r="AI387" i="5"/>
  <c r="AI399" i="5"/>
  <c r="AI1181" i="5"/>
  <c r="AI1239" i="5"/>
  <c r="AI1485" i="5"/>
  <c r="AI1889" i="5"/>
  <c r="AI1183" i="5"/>
  <c r="AI658" i="5"/>
  <c r="AI386" i="5"/>
  <c r="AI508" i="5"/>
  <c r="AI1567" i="5"/>
  <c r="AI411" i="5"/>
  <c r="AI1478" i="5"/>
  <c r="AI640" i="5"/>
  <c r="AI753" i="5"/>
  <c r="AI345" i="5"/>
  <c r="AI1565" i="5"/>
  <c r="AI1195" i="5"/>
  <c r="AI696" i="5"/>
  <c r="AI1520" i="5"/>
  <c r="AI1425" i="5"/>
  <c r="AI247" i="5"/>
  <c r="AI1354" i="5"/>
  <c r="AI712" i="5"/>
  <c r="AI776" i="5"/>
  <c r="AI1451" i="5"/>
  <c r="AI702" i="5"/>
  <c r="AI353" i="5"/>
  <c r="AI859" i="5"/>
  <c r="AI446" i="5"/>
  <c r="AI512" i="5"/>
  <c r="AI903" i="5"/>
  <c r="AI1769" i="5"/>
  <c r="AI613" i="5"/>
  <c r="AI375" i="5"/>
  <c r="AI47" i="5"/>
  <c r="AI1046" i="5"/>
  <c r="AI1012" i="5"/>
  <c r="AI425" i="5"/>
  <c r="AI1521" i="5"/>
  <c r="AI303" i="5"/>
  <c r="AI1430" i="5"/>
  <c r="AI775" i="5"/>
  <c r="AI1976" i="5"/>
  <c r="AI1782" i="5"/>
  <c r="AI531" i="5"/>
  <c r="AI751" i="5"/>
  <c r="AI1514" i="5"/>
  <c r="AI1298" i="5"/>
  <c r="AI119" i="5"/>
  <c r="AI371" i="5"/>
  <c r="AI336" i="5"/>
  <c r="AI305" i="5"/>
  <c r="AI1407" i="5"/>
  <c r="AI739" i="5"/>
  <c r="AI1312" i="5"/>
  <c r="AI1227" i="5"/>
  <c r="AI982" i="5"/>
  <c r="AI1079" i="5"/>
  <c r="AI1557" i="5"/>
  <c r="AI351" i="5"/>
  <c r="AI127" i="5"/>
  <c r="AI432" i="5"/>
  <c r="AI1372" i="5"/>
  <c r="AI1138" i="5"/>
  <c r="AI1314" i="5"/>
  <c r="AI323" i="5"/>
  <c r="AI545" i="5"/>
  <c r="AI1438" i="5"/>
  <c r="AI1186" i="5"/>
  <c r="AI1403" i="5"/>
  <c r="AI1632" i="5"/>
  <c r="AI437" i="5"/>
  <c r="AI207" i="5"/>
  <c r="AI442" i="5"/>
  <c r="AI421" i="5"/>
  <c r="AI1857" i="5"/>
  <c r="AI1388" i="5"/>
  <c r="AI549" i="5"/>
  <c r="AI1260" i="5"/>
  <c r="AI540" i="5"/>
  <c r="AI1622" i="5"/>
  <c r="AI1160" i="5"/>
  <c r="AI1437" i="5"/>
  <c r="AI905" i="5"/>
  <c r="AI1185" i="5"/>
  <c r="AI510" i="5"/>
  <c r="AI424" i="5"/>
  <c r="AI537" i="5"/>
  <c r="AI1448" i="5"/>
  <c r="AI1383" i="5"/>
  <c r="AI1892" i="5"/>
  <c r="AI1187" i="5"/>
  <c r="AI638" i="5"/>
  <c r="AI1574" i="5"/>
  <c r="AI1602" i="5"/>
  <c r="AI502" i="5"/>
  <c r="AI503" i="5"/>
  <c r="AI1688" i="5"/>
  <c r="AI1568" i="5"/>
  <c r="AI1099" i="5"/>
  <c r="AI37" i="5"/>
  <c r="AI1021" i="5"/>
  <c r="AI743" i="5"/>
  <c r="AI1219" i="5"/>
  <c r="AI1342" i="5"/>
  <c r="AI248" i="5"/>
  <c r="AI1296" i="5"/>
  <c r="AI1495" i="5"/>
  <c r="AI1563" i="5"/>
  <c r="AI79" i="5"/>
  <c r="AI864" i="5"/>
  <c r="AI699" i="5"/>
  <c r="AI759" i="5"/>
  <c r="AI1940" i="5"/>
  <c r="AI1378" i="5"/>
  <c r="AI1173" i="5"/>
  <c r="AI1446" i="5"/>
  <c r="AI898" i="5"/>
  <c r="AI1894" i="5"/>
  <c r="AI1345" i="5"/>
  <c r="AI306" i="5"/>
  <c r="AI1815" i="5"/>
  <c r="AI285" i="5"/>
  <c r="AI998" i="5"/>
  <c r="AI719" i="5"/>
  <c r="AI163" i="5"/>
  <c r="AI1859" i="5"/>
  <c r="AI310" i="5"/>
  <c r="AI242" i="5"/>
  <c r="AI741" i="5"/>
  <c r="AI1199" i="5"/>
  <c r="AI1444" i="5"/>
  <c r="AI316" i="5"/>
  <c r="AI295" i="5"/>
  <c r="AI942" i="5"/>
  <c r="AI707" i="5"/>
  <c r="AI1526" i="5"/>
  <c r="AI1462" i="5"/>
  <c r="AI1258" i="5"/>
  <c r="AI1847" i="5"/>
  <c r="AI393" i="5"/>
  <c r="AI1588" i="5"/>
  <c r="AI834" i="5"/>
  <c r="AI639" i="5"/>
  <c r="AI844" i="5"/>
  <c r="AI1020" i="5"/>
  <c r="AI81" i="5"/>
  <c r="AI624" i="5"/>
  <c r="AI1115" i="5"/>
  <c r="AI360" i="5"/>
  <c r="AI574" i="5"/>
  <c r="AI577" i="5"/>
  <c r="AI1620" i="5"/>
  <c r="AI505" i="5"/>
  <c r="AI754" i="5"/>
  <c r="AI1339" i="5"/>
  <c r="AI1128" i="5"/>
  <c r="AI1426" i="5"/>
  <c r="AI1238" i="5"/>
  <c r="AI1945" i="5"/>
  <c r="AI1370" i="5"/>
  <c r="AI1498" i="5"/>
  <c r="AI617" i="5"/>
  <c r="AI280" i="5"/>
  <c r="AI1083" i="5"/>
  <c r="AI45" i="5"/>
  <c r="AI1863" i="5"/>
  <c r="AI904" i="5"/>
  <c r="AI1216" i="5"/>
  <c r="AI1274" i="5"/>
  <c r="AI1272" i="5"/>
  <c r="AI1286" i="5"/>
  <c r="AI1102" i="5"/>
  <c r="AI276" i="5"/>
  <c r="AI1809" i="5"/>
  <c r="AI622" i="5"/>
  <c r="AI1500" i="5"/>
  <c r="AI1201" i="5"/>
  <c r="AI865" i="5"/>
  <c r="AI1175" i="5"/>
  <c r="AI1026" i="5"/>
  <c r="AI435" i="5"/>
  <c r="AI1202" i="5"/>
  <c r="AI1408" i="5"/>
  <c r="AI1169" i="5"/>
  <c r="AI1174" i="5"/>
  <c r="AI500" i="5"/>
  <c r="AI1846" i="5"/>
  <c r="AI1819" i="5"/>
  <c r="AI352" i="5"/>
  <c r="AI407" i="5"/>
  <c r="AI317" i="5"/>
  <c r="AI1269" i="5"/>
  <c r="AI1412" i="5"/>
  <c r="AI1734" i="5"/>
  <c r="AI495" i="5"/>
  <c r="AI84" i="5"/>
  <c r="AI1457" i="5"/>
  <c r="AI342" i="5"/>
  <c r="AI1608" i="5"/>
  <c r="AI1776" i="5"/>
  <c r="AI1647" i="5"/>
  <c r="AI1315" i="5"/>
  <c r="AI1852" i="5"/>
  <c r="AI44" i="5"/>
  <c r="AI490" i="5"/>
  <c r="AI1855" i="5"/>
  <c r="AI858" i="5"/>
  <c r="AI1028" i="5"/>
  <c r="AI504" i="5"/>
  <c r="AI1224" i="5"/>
  <c r="AI160" i="5"/>
  <c r="AI406" i="5"/>
  <c r="AI1774" i="5"/>
  <c r="AI1018" i="5"/>
  <c r="AI1696" i="5"/>
  <c r="AI1822" i="5"/>
  <c r="AI1060" i="5"/>
  <c r="AI1206" i="5"/>
  <c r="AI779" i="5"/>
  <c r="AI1605" i="5"/>
  <c r="AI1396" i="5"/>
  <c r="AI330" i="5"/>
  <c r="AI1452" i="5"/>
  <c r="AI1465" i="5"/>
  <c r="AI1136" i="5"/>
  <c r="AI752" i="5"/>
  <c r="AI548" i="5"/>
  <c r="AI1221" i="5"/>
  <c r="AI660" i="5"/>
  <c r="AI1368" i="5"/>
  <c r="AI452" i="5"/>
  <c r="AI1691" i="5"/>
  <c r="AI1166" i="5"/>
  <c r="AI1167" i="5"/>
  <c r="AI1556" i="5"/>
  <c r="AI274" i="5"/>
  <c r="AI839" i="5"/>
  <c r="AI1409" i="5"/>
  <c r="AI1600" i="5"/>
  <c r="AI1569" i="5"/>
  <c r="AI902" i="5"/>
  <c r="AI1763" i="5"/>
  <c r="AI1627" i="5"/>
  <c r="AI362" i="5"/>
  <c r="AI1055" i="5"/>
  <c r="AI325" i="5"/>
  <c r="AI1765" i="5"/>
  <c r="AI816" i="5"/>
  <c r="AI1084" i="5"/>
  <c r="AI1357" i="5"/>
  <c r="AI1037" i="5"/>
  <c r="AI123" i="5"/>
  <c r="AI1062" i="5"/>
  <c r="AI1781" i="5"/>
  <c r="AI845" i="5"/>
  <c r="AI939" i="5"/>
  <c r="AI308" i="5"/>
  <c r="AI1421" i="5"/>
  <c r="AI1217" i="5"/>
  <c r="AI1941" i="5"/>
  <c r="AI1589" i="5"/>
  <c r="AI358" i="5"/>
  <c r="AI760" i="5"/>
  <c r="AI1736" i="5"/>
  <c r="AI823" i="5"/>
  <c r="AI1497" i="5"/>
  <c r="AI670" i="5"/>
  <c r="AI168" i="5"/>
  <c r="AI822" i="5"/>
  <c r="AI133" i="5"/>
  <c r="AI1644" i="5"/>
  <c r="AI535" i="5"/>
  <c r="AI830" i="5"/>
  <c r="AI372" i="5"/>
  <c r="AI509" i="5"/>
  <c r="AI1645" i="5"/>
  <c r="AI944" i="5"/>
  <c r="AI1821" i="5"/>
  <c r="AI1974" i="5"/>
  <c r="AI1386" i="5"/>
  <c r="AI347" i="5"/>
  <c r="AI1468" i="5"/>
  <c r="AI756" i="5"/>
  <c r="AI1575" i="5"/>
  <c r="AI1416" i="5"/>
  <c r="AI1896" i="5"/>
  <c r="AI720" i="5"/>
  <c r="AI1007" i="5"/>
  <c r="AI659" i="5"/>
  <c r="AI1280" i="5"/>
  <c r="AI1008" i="5"/>
  <c r="AI1432" i="5"/>
  <c r="AI1163" i="5"/>
  <c r="AI1578" i="5"/>
  <c r="AI672" i="5"/>
  <c r="AI1336" i="5"/>
  <c r="AI346" i="5"/>
  <c r="AI394" i="5"/>
  <c r="AI1693" i="5"/>
  <c r="AI1109" i="5"/>
  <c r="AI369" i="5"/>
  <c r="AI383" i="5"/>
  <c r="AI1473" i="5"/>
  <c r="AI900" i="5"/>
  <c r="AI1088" i="5"/>
  <c r="AI1332" i="5"/>
  <c r="AI83" i="5"/>
  <c r="AI250" i="5"/>
  <c r="AI544" i="5"/>
  <c r="AI1725" i="5"/>
  <c r="AI1893" i="5"/>
  <c r="AI615" i="5"/>
  <c r="AI1609" i="5"/>
  <c r="AI669" i="5"/>
  <c r="AI1587" i="5"/>
  <c r="AI1010" i="5"/>
  <c r="AI1351" i="5"/>
  <c r="AI1061" i="5"/>
  <c r="AI494" i="5"/>
  <c r="AI1479" i="5"/>
  <c r="AI1905" i="5"/>
  <c r="AI995" i="5"/>
  <c r="AI1148" i="5"/>
  <c r="AI1623" i="5"/>
  <c r="AI1517" i="5"/>
  <c r="AI1135" i="5"/>
  <c r="AI1000" i="5"/>
  <c r="AI1222" i="5"/>
  <c r="AI1089" i="5"/>
  <c r="AI740" i="5"/>
  <c r="AI1930" i="5"/>
  <c r="AI573" i="5"/>
  <c r="AI301" i="5"/>
  <c r="AI451" i="5"/>
  <c r="AI664" i="5"/>
  <c r="AI841" i="5"/>
  <c r="AI1304" i="5"/>
  <c r="AI1268" i="5"/>
  <c r="AI736" i="5"/>
  <c r="AI341" i="5"/>
  <c r="AI1085" i="5"/>
  <c r="AI1553" i="5"/>
  <c r="AI1247" i="5"/>
  <c r="AI1371" i="5"/>
  <c r="AI349" i="5"/>
  <c r="AI1363" i="5"/>
  <c r="AI404" i="5"/>
  <c r="AI1562" i="5"/>
  <c r="AI899" i="5"/>
  <c r="AI1203" i="5"/>
  <c r="AI1309" i="5"/>
  <c r="AI757" i="5"/>
  <c r="AI782" i="5"/>
  <c r="AI1519" i="5"/>
  <c r="AI363" i="5"/>
  <c r="AI1472" i="5"/>
  <c r="AI395" i="5"/>
  <c r="AI389" i="5"/>
  <c r="AI1942" i="5"/>
  <c r="AI1103" i="5"/>
  <c r="AI1024" i="5"/>
  <c r="AI988" i="5"/>
  <c r="AI164" i="5"/>
  <c r="AI1576" i="5"/>
  <c r="AI277" i="5"/>
  <c r="AI1063" i="5"/>
  <c r="AI1017" i="5"/>
  <c r="AI206" i="5"/>
  <c r="AI1680" i="5"/>
  <c r="AI1454" i="5"/>
  <c r="AI1107" i="5"/>
  <c r="AI945" i="5"/>
  <c r="AI1191" i="5"/>
  <c r="AI1470" i="5"/>
  <c r="AI366" i="5"/>
  <c r="AI1297" i="5"/>
  <c r="AI1177" i="5"/>
  <c r="AI511" i="5"/>
  <c r="AI1597" i="5"/>
  <c r="AI1531" i="5"/>
  <c r="AI695" i="5"/>
  <c r="AI676" i="5"/>
  <c r="AI340" i="5"/>
  <c r="AI673" i="5"/>
  <c r="AI513" i="5"/>
  <c r="AI1864" i="5"/>
  <c r="AI453" i="5"/>
  <c r="AI1382" i="5"/>
  <c r="AI448" i="5"/>
  <c r="AI1232" i="5"/>
  <c r="AI1535" i="5"/>
  <c r="AI373" i="5"/>
  <c r="AI1853" i="5"/>
  <c r="AI514" i="5"/>
  <c r="AI866" i="5"/>
  <c r="AI1398" i="5"/>
  <c r="AI1582" i="5"/>
  <c r="AI1420" i="5"/>
  <c r="AI1180" i="5"/>
  <c r="AI755" i="5"/>
  <c r="AI618" i="5"/>
  <c r="AI1385" i="5"/>
  <c r="AI1125" i="5"/>
  <c r="AI612" i="5"/>
  <c r="AI1540" i="5"/>
  <c r="AI208" i="5"/>
  <c r="AI1317" i="5"/>
  <c r="AI704" i="5"/>
  <c r="AI162" i="5"/>
  <c r="AI1730" i="5"/>
  <c r="AI1423" i="5"/>
  <c r="AI1321" i="5"/>
  <c r="AI1823" i="5"/>
  <c r="AI1070" i="5"/>
  <c r="AI1066" i="5"/>
  <c r="AI824" i="5"/>
  <c r="AI1284" i="5"/>
  <c r="AI907" i="5"/>
  <c r="AI1078" i="5"/>
  <c r="AI997" i="5"/>
  <c r="AI1295" i="5"/>
  <c r="AI1240" i="5"/>
  <c r="AI270" i="5"/>
  <c r="AI1397" i="5"/>
  <c r="AI454" i="5"/>
  <c r="AI291" i="5"/>
  <c r="AI1538" i="5"/>
  <c r="AI1932" i="5"/>
  <c r="AI272" i="5"/>
  <c r="AI1130" i="5"/>
  <c r="AI1474" i="5"/>
  <c r="AI1034" i="5"/>
  <c r="AI817" i="5"/>
  <c r="AI126" i="5"/>
  <c r="AI244" i="5"/>
  <c r="AI1091" i="5"/>
  <c r="AI405" i="5"/>
  <c r="AI1591" i="5"/>
  <c r="AI262" i="5"/>
  <c r="AI989" i="5"/>
  <c r="AI269" i="5"/>
  <c r="AI1004" i="5"/>
  <c r="AI1035" i="5"/>
  <c r="AI1635" i="5"/>
  <c r="AI307" i="5"/>
  <c r="AI440" i="5"/>
  <c r="AI1508" i="5"/>
  <c r="AI1144" i="5"/>
  <c r="AI1899" i="5"/>
  <c r="AI1287" i="5"/>
  <c r="AI1973" i="5"/>
  <c r="AI1580" i="5"/>
  <c r="AI1456" i="5"/>
  <c r="AI1943" i="5"/>
  <c r="AI860" i="5"/>
  <c r="AI1320" i="5"/>
  <c r="AI553" i="5"/>
  <c r="AI1771" i="5"/>
  <c r="AI1288" i="5"/>
  <c r="AI1683" i="5"/>
  <c r="AI129" i="5"/>
  <c r="AI516" i="5"/>
  <c r="AI1366" i="5"/>
  <c r="AI1340" i="5"/>
  <c r="AI1220" i="5"/>
  <c r="AI1043" i="5"/>
  <c r="AI1817" i="5"/>
  <c r="AI1381" i="5"/>
  <c r="AI1638" i="5"/>
  <c r="AI630" i="5"/>
  <c r="AI1005" i="5"/>
  <c r="AI259" i="5"/>
  <c r="AI507" i="5"/>
  <c r="AI289" i="5"/>
  <c r="AI1418" i="5"/>
  <c r="AI1165" i="5"/>
  <c r="AI430" i="5"/>
  <c r="AI1808" i="5"/>
  <c r="AI1106" i="5"/>
  <c r="AI241" i="5"/>
  <c r="AI1303" i="5"/>
  <c r="AI738" i="5"/>
  <c r="AI1464" i="5"/>
  <c r="AI121" i="5"/>
  <c r="AI1482" i="5"/>
  <c r="AI1603" i="5"/>
  <c r="AI1352" i="5"/>
  <c r="AI409" i="5"/>
  <c r="AI1250" i="5"/>
  <c r="AI1681" i="5"/>
  <c r="AI1194" i="5"/>
  <c r="AI1246" i="5"/>
  <c r="AI1803" i="5"/>
  <c r="AI1322" i="5"/>
  <c r="AI1601" i="5"/>
  <c r="AI1816" i="5"/>
  <c r="AI1810" i="5"/>
  <c r="AI281" i="5"/>
  <c r="AI1773" i="5"/>
  <c r="AI1365" i="5"/>
  <c r="AI361" i="5"/>
  <c r="AI993" i="5"/>
  <c r="AI243" i="5"/>
  <c r="AI1226" i="5"/>
  <c r="AI1267" i="5"/>
  <c r="AI614" i="5"/>
  <c r="AI302" i="5"/>
  <c r="AI987" i="5"/>
  <c r="AI427" i="5"/>
  <c r="AI1170" i="5"/>
  <c r="AI161" i="5"/>
  <c r="AI749" i="5"/>
  <c r="AI1572" i="5"/>
  <c r="AI1579" i="5"/>
  <c r="AI1013" i="5"/>
  <c r="AI1417" i="5"/>
  <c r="AI1255" i="5"/>
  <c r="AI1086" i="5"/>
  <c r="AI1512" i="5"/>
  <c r="AI1414" i="5"/>
  <c r="AI1944" i="5"/>
  <c r="AI1616" i="5"/>
  <c r="AI1343" i="5"/>
  <c r="AI1253" i="5"/>
  <c r="AI309" i="5"/>
  <c r="AI1617" i="5"/>
  <c r="AI1542" i="5"/>
  <c r="AI1262" i="5"/>
  <c r="AI256" i="5"/>
  <c r="AI1655" i="5"/>
  <c r="AI1571" i="5"/>
  <c r="AI1031" i="5"/>
  <c r="AI1927" i="5"/>
  <c r="AI1904" i="5"/>
  <c r="AI1629" i="5"/>
  <c r="AI1449" i="5"/>
  <c r="AI783" i="5"/>
  <c r="AI1545" i="5"/>
  <c r="AI1937" i="5"/>
  <c r="AI1653" i="5"/>
  <c r="AI1779" i="5"/>
  <c r="AI1273" i="5"/>
  <c r="AI496" i="5"/>
  <c r="AI1541" i="5"/>
  <c r="AI1768" i="5"/>
  <c r="AI1729" i="5"/>
  <c r="AI1132" i="5"/>
  <c r="AI717" i="5"/>
  <c r="AI1586" i="5"/>
  <c r="AI1612" i="5"/>
  <c r="AI1685" i="5"/>
  <c r="AI1455" i="5"/>
  <c r="AI1349" i="5"/>
  <c r="AI1848" i="5"/>
  <c r="AI1887" i="5"/>
  <c r="AI355" i="5"/>
  <c r="AI1129" i="5"/>
  <c r="AI1275" i="5"/>
  <c r="AI1410" i="5"/>
  <c r="AI1780" i="5"/>
  <c r="AI338" i="5"/>
  <c r="AI572" i="5"/>
  <c r="AI721" i="5"/>
  <c r="AI40" i="5"/>
  <c r="AI311" i="5"/>
  <c r="AI400" i="5"/>
  <c r="AI533" i="5"/>
  <c r="AI165" i="5"/>
  <c r="AI981" i="5"/>
  <c r="AI1546" i="5"/>
  <c r="AI167" i="5"/>
  <c r="AI368" i="5"/>
  <c r="AI82" i="5"/>
  <c r="AI831" i="5"/>
  <c r="AI1613" i="5"/>
  <c r="AI1522" i="5"/>
  <c r="AI1559" i="5"/>
  <c r="AI1210" i="5"/>
  <c r="AI381" i="5"/>
  <c r="AI1211" i="5"/>
  <c r="AI1059" i="5"/>
  <c r="AI1740" i="5"/>
  <c r="AI429" i="5"/>
  <c r="AI1558" i="5"/>
  <c r="AI214" i="5"/>
  <c r="AI1611" i="5"/>
  <c r="AI1100" i="5"/>
  <c r="AI1494" i="5"/>
  <c r="AI1006" i="5"/>
  <c r="AI1057" i="5"/>
  <c r="AI705" i="5"/>
  <c r="AI1548" i="5"/>
  <c r="AI314" i="5"/>
  <c r="AI1419" i="5"/>
  <c r="AI329" i="5"/>
  <c r="AI1928" i="5"/>
  <c r="AI294" i="5"/>
  <c r="AI377" i="5"/>
  <c r="AI571" i="5"/>
  <c r="AI552" i="5"/>
  <c r="AI402" i="5"/>
  <c r="AI1491" i="5"/>
  <c r="AI491" i="5"/>
  <c r="AI1727" i="5"/>
  <c r="AI1192" i="5"/>
  <c r="AI1001" i="5"/>
  <c r="AI1626" i="5"/>
  <c r="AI41" i="5"/>
  <c r="AI827" i="5"/>
  <c r="AI745" i="5"/>
  <c r="AI443" i="5"/>
  <c r="AI1975" i="5"/>
  <c r="AI1636" i="5"/>
  <c r="AI992" i="5"/>
  <c r="AI401" i="5"/>
  <c r="AI1851" i="5"/>
  <c r="AI266" i="5"/>
  <c r="AI986" i="5"/>
  <c r="AI1524" i="5"/>
  <c r="AI734" i="5"/>
  <c r="AI1327" i="5"/>
  <c r="AI260" i="5"/>
  <c r="AI1045" i="5"/>
  <c r="AI1737" i="5"/>
  <c r="AI1094" i="5"/>
  <c r="AI1487" i="5"/>
  <c r="AI1318" i="5"/>
  <c r="AI1812" i="5"/>
  <c r="AI780" i="5"/>
  <c r="AI777" i="5"/>
  <c r="AI1583" i="5"/>
  <c r="AI1496" i="5"/>
  <c r="AI304" i="5"/>
  <c r="AI1328" i="5"/>
  <c r="AI862" i="5"/>
  <c r="AI1344" i="5"/>
  <c r="AI829" i="5"/>
  <c r="AI1441" i="5"/>
  <c r="AI1422" i="5"/>
  <c r="AI245" i="5"/>
  <c r="AI1856" i="5"/>
  <c r="AI1570" i="5"/>
  <c r="AI1276" i="5"/>
  <c r="AI1466" i="5"/>
  <c r="AI1527" i="5"/>
  <c r="AI1154" i="5"/>
  <c r="AI1614" i="5"/>
  <c r="AI665" i="5"/>
  <c r="AI1188" i="5"/>
  <c r="AI1735" i="5"/>
  <c r="AI1554" i="5"/>
  <c r="AI1179" i="5"/>
  <c r="AI1228" i="5"/>
  <c r="AI1346" i="5"/>
  <c r="AI335" i="5"/>
  <c r="AI1362" i="5"/>
  <c r="AI1341" i="5"/>
  <c r="AI1463" i="5"/>
  <c r="AI1213" i="5"/>
  <c r="AI1518" i="5"/>
  <c r="AI412" i="5"/>
  <c r="AI666" i="5"/>
  <c r="AI1301" i="5"/>
  <c r="AI1610" i="5"/>
  <c r="AI1027" i="5"/>
  <c r="AI996" i="5"/>
  <c r="AI1406" i="5"/>
  <c r="AI819" i="5"/>
  <c r="AI1658" i="5"/>
  <c r="AI1042" i="5"/>
  <c r="AI1014" i="5"/>
  <c r="AI275" i="5"/>
  <c r="AI628" i="5"/>
  <c r="AI556" i="5"/>
  <c r="AI1293" i="5"/>
  <c r="AI213" i="5"/>
  <c r="AI321" i="5"/>
  <c r="AI1402" i="5"/>
  <c r="AI1590" i="5"/>
  <c r="AI1845" i="5"/>
  <c r="AI390" i="5"/>
  <c r="AI1306" i="5"/>
  <c r="AI1198" i="5"/>
  <c r="AI1599" i="5"/>
  <c r="AI1054" i="5"/>
  <c r="AI747" i="5"/>
  <c r="AI1197" i="5"/>
  <c r="AI1243" i="5"/>
  <c r="AI1264" i="5"/>
  <c r="AI1225" i="5"/>
  <c r="AI1650" i="5"/>
  <c r="AI1193" i="5"/>
  <c r="AI668" i="5"/>
  <c r="AI315" i="5"/>
  <c r="AI1077" i="5"/>
  <c r="AI1490" i="5"/>
  <c r="AI1460" i="5"/>
  <c r="AI1890" i="5"/>
  <c r="AI843" i="5"/>
  <c r="AI1619" i="5"/>
  <c r="AI1003" i="5"/>
  <c r="AI1818" i="5"/>
  <c r="AI1394" i="5"/>
  <c r="AI1643" i="5"/>
  <c r="AI1090" i="5"/>
  <c r="AI38" i="5"/>
  <c r="AI1606" i="5"/>
  <c r="AI985" i="5"/>
  <c r="AI633" i="5"/>
  <c r="AI1056" i="5"/>
  <c r="AI258" i="5"/>
  <c r="AI1207" i="5"/>
  <c r="AI382" i="5"/>
  <c r="AI1271" i="5"/>
  <c r="AI1901" i="5"/>
  <c r="AI1040" i="5"/>
  <c r="AI339" i="5"/>
  <c r="AI322" i="5"/>
  <c r="AI1469" i="5"/>
  <c r="AI1029" i="5"/>
  <c r="AI246" i="5"/>
  <c r="AI1551" i="5"/>
  <c r="AI1631" i="5"/>
  <c r="AI1891" i="5"/>
  <c r="AI1064" i="5"/>
  <c r="AI1097" i="5"/>
  <c r="AI715" i="5"/>
  <c r="AI1119" i="5"/>
  <c r="AI821" i="5"/>
  <c r="AI1886" i="5"/>
  <c r="AI1051" i="5"/>
  <c r="AI1721" i="5"/>
  <c r="AI1651" i="5"/>
  <c r="AI559" i="5"/>
  <c r="AI49" i="5"/>
  <c r="AI449" i="5"/>
  <c r="AI367" i="5"/>
  <c r="AI1536" i="5"/>
  <c r="AI1415" i="5"/>
  <c r="AI332" i="5"/>
  <c r="AI1389" i="5"/>
  <c r="AI408" i="5"/>
  <c r="AI1350" i="5"/>
  <c r="AI1726" i="5"/>
  <c r="AI1596" i="5"/>
  <c r="AI1592" i="5"/>
  <c r="AI1723" i="5"/>
  <c r="AI1025" i="5"/>
  <c r="AI1049" i="5"/>
  <c r="AI1105" i="5"/>
  <c r="AI1038" i="5"/>
  <c r="AI1581" i="5"/>
  <c r="AI1263" i="5"/>
  <c r="AI1230" i="5"/>
  <c r="AI1308" i="5"/>
  <c r="AI947" i="5"/>
  <c r="AI1053" i="5"/>
  <c r="AI489" i="5"/>
  <c r="AI697" i="5"/>
  <c r="AI48" i="5"/>
  <c r="AI1052" i="5"/>
  <c r="AI1931" i="5"/>
  <c r="AI634" i="5"/>
  <c r="AI716" i="5"/>
  <c r="AI1699" i="5"/>
  <c r="AI419" i="5"/>
  <c r="AI420" i="5"/>
  <c r="AI257" i="5"/>
  <c r="AI1656" i="5"/>
  <c r="AI1684" i="5"/>
  <c r="AI836" i="5"/>
  <c r="AI534" i="5"/>
  <c r="AI833" i="5"/>
  <c r="AI835" i="5"/>
  <c r="AI313" i="5"/>
  <c r="AI1313" i="5"/>
  <c r="AI711" i="5"/>
  <c r="AI211" i="5"/>
  <c r="AI1529" i="5"/>
  <c r="AI1069" i="5"/>
  <c r="AI1249" i="5"/>
  <c r="AI1604" i="5"/>
  <c r="AI1259" i="5"/>
  <c r="AI1279" i="5"/>
  <c r="AI1364" i="5"/>
  <c r="AI663" i="5"/>
  <c r="AI318" i="5"/>
  <c r="AI629" i="5"/>
  <c r="AI994" i="5"/>
  <c r="AI1015" i="5"/>
  <c r="AI410" i="5"/>
  <c r="AI1325" i="5"/>
  <c r="AI532" i="5"/>
  <c r="AI1065" i="5"/>
  <c r="AI1120" i="5"/>
  <c r="AI249" i="5"/>
  <c r="AI299" i="5"/>
  <c r="AI1137" i="5"/>
  <c r="AI781" i="5"/>
  <c r="AI439" i="5"/>
  <c r="AI1515" i="5"/>
  <c r="AI433" i="5"/>
  <c r="AI1367" i="5"/>
  <c r="AI1139" i="5"/>
  <c r="AI1492" i="5"/>
  <c r="AI546" i="5"/>
  <c r="AI1549" i="5"/>
  <c r="AI857" i="5"/>
  <c r="AI1204" i="5"/>
  <c r="AI1050" i="5"/>
  <c r="AI297" i="5"/>
  <c r="AI1047" i="5"/>
  <c r="AI1233" i="5"/>
  <c r="AI1738" i="5"/>
  <c r="AI265" i="5"/>
  <c r="AI1695" i="5"/>
  <c r="AI1158" i="5"/>
  <c r="AI542" i="5"/>
  <c r="AI538" i="5"/>
  <c r="AI1471" i="5"/>
  <c r="AI1270" i="5"/>
  <c r="AI130" i="5"/>
  <c r="AI1231" i="5"/>
  <c r="AI1361" i="5"/>
  <c r="AI1504" i="5"/>
  <c r="AI1561" i="5"/>
  <c r="AI1214" i="5"/>
  <c r="AI296" i="5"/>
  <c r="AI1285" i="5"/>
  <c r="AI1770" i="5"/>
  <c r="AI1804" i="5"/>
  <c r="AI763" i="5"/>
  <c r="AI1488" i="5"/>
  <c r="AI1902" i="5"/>
  <c r="AI627" i="5"/>
  <c r="AI1127" i="5"/>
  <c r="AI1427" i="5"/>
  <c r="AI78" i="5"/>
  <c r="AI1300" i="5"/>
  <c r="AI1481" i="5"/>
  <c r="AI737" i="5"/>
  <c r="AI288" i="5"/>
  <c r="AI515" i="5"/>
  <c r="AI1659" i="5"/>
  <c r="AI1724" i="5"/>
  <c r="AI1778" i="5"/>
  <c r="AI1733" i="5"/>
  <c r="AI517" i="5"/>
  <c r="AI293" i="5"/>
  <c r="AI1547" i="5"/>
  <c r="AI818" i="5"/>
  <c r="AI557" i="5"/>
  <c r="AI1074" i="5"/>
  <c r="AI204" i="5"/>
  <c r="AI1404" i="5"/>
  <c r="AI1692" i="5"/>
  <c r="AI263" i="5"/>
  <c r="AI1595" i="5"/>
  <c r="AI1424" i="5"/>
  <c r="AI290" i="5"/>
  <c r="AI1405" i="5"/>
  <c r="AI718" i="5"/>
  <c r="AI762" i="5"/>
  <c r="AI654" i="5"/>
  <c r="AI1124" i="5"/>
  <c r="AI652" i="5"/>
  <c r="AI1316" i="5"/>
  <c r="AI1140" i="5"/>
  <c r="AI706" i="5"/>
  <c r="AI641" i="5"/>
  <c r="AI1775" i="5"/>
  <c r="AI1036" i="5"/>
  <c r="AI1291" i="5"/>
  <c r="AI1162" i="5"/>
  <c r="AI1560" i="5"/>
  <c r="AI1900" i="5"/>
  <c r="AI1811" i="5"/>
  <c r="AI1682" i="5"/>
  <c r="AI1033" i="5"/>
  <c r="AI354" i="5"/>
  <c r="AI319" i="5"/>
  <c r="AI1030" i="5"/>
  <c r="AI1555" i="5"/>
  <c r="AI693" i="5"/>
  <c r="AI447" i="5"/>
  <c r="AI444" i="5"/>
  <c r="AI825" i="5"/>
  <c r="AI1116" i="5"/>
  <c r="AI376" i="5"/>
  <c r="AI1234" i="5"/>
  <c r="AI1777" i="5"/>
  <c r="AI438" i="5"/>
  <c r="AI1499" i="5"/>
  <c r="AI499" i="5"/>
  <c r="AI445" i="5"/>
  <c r="AI1972" i="5"/>
  <c r="AI838" i="5"/>
  <c r="AI118" i="5"/>
  <c r="AI1133" i="5"/>
  <c r="AI619" i="5"/>
  <c r="AI940" i="5"/>
  <c r="AI1022" i="5"/>
  <c r="AI385" i="5"/>
  <c r="AI1630" i="5"/>
  <c r="AI1072" i="5"/>
  <c r="AI1700" i="5"/>
  <c r="AI1483" i="5"/>
  <c r="AI1741" i="5"/>
  <c r="AI331" i="5"/>
  <c r="AI1373" i="5"/>
  <c r="AI637" i="5"/>
  <c r="AI328" i="5"/>
  <c r="AI1251" i="5"/>
  <c r="AI1039" i="5"/>
  <c r="AI1411" i="5"/>
  <c r="AI1333" i="5"/>
  <c r="AI1058" i="5"/>
  <c r="AI778" i="5"/>
  <c r="AI312" i="5"/>
  <c r="AI1310" i="5"/>
  <c r="AI1537" i="5"/>
  <c r="AI1805" i="5"/>
  <c r="AI820" i="5"/>
  <c r="AI1697" i="5"/>
  <c r="AI1208" i="5"/>
  <c r="AI1145" i="5"/>
  <c r="AI1503" i="5"/>
  <c r="AI1584" i="5"/>
  <c r="AI1011" i="5"/>
  <c r="AI413" i="5"/>
  <c r="AI635" i="5"/>
  <c r="AI441" i="5"/>
  <c r="AI1934" i="5"/>
  <c r="AI384" i="5"/>
  <c r="AI1067" i="5"/>
  <c r="AI626" i="5"/>
  <c r="AI1413" i="5"/>
  <c r="AI344" i="5"/>
  <c r="AI398" i="5"/>
  <c r="AI120" i="5"/>
  <c r="AI348" i="5"/>
  <c r="AI327" i="5"/>
  <c r="AI701" i="5"/>
  <c r="AI1184" i="5"/>
  <c r="AI667" i="5"/>
  <c r="AI1552" i="5"/>
  <c r="AI159" i="5"/>
  <c r="AI1506" i="5"/>
  <c r="AI1244" i="5"/>
  <c r="AI1189" i="5"/>
  <c r="AI1431" i="5"/>
  <c r="AI261" i="5"/>
  <c r="AI215" i="5"/>
  <c r="AI493" i="5"/>
  <c r="AI1939" i="5"/>
  <c r="AI1171" i="5"/>
  <c r="AI1516" i="5"/>
  <c r="AI1087" i="5"/>
  <c r="AI1762" i="5"/>
  <c r="AI1689" i="5"/>
  <c r="AI551" i="5"/>
  <c r="AI122" i="5"/>
  <c r="AI1646" i="5"/>
  <c r="AI1467" i="5"/>
  <c r="AI1400" i="5"/>
  <c r="AI287" i="5"/>
  <c r="AI379" i="5"/>
  <c r="AI1577" i="5"/>
  <c r="AI1252" i="5"/>
  <c r="AI1625" i="5"/>
  <c r="AI1436" i="5"/>
  <c r="AI1968" i="5"/>
  <c r="AI1439" i="5"/>
  <c r="AI1108" i="5"/>
  <c r="AI846" i="5"/>
  <c r="AI1946" i="5"/>
  <c r="AI1502" i="5"/>
  <c r="AI1728" i="5"/>
  <c r="AI1641" i="5"/>
  <c r="AI298" i="5"/>
  <c r="AI1098" i="5"/>
  <c r="AI365" i="5"/>
  <c r="AI1399" i="5"/>
  <c r="AI1888" i="5"/>
  <c r="AI1461" i="5"/>
  <c r="AI506" i="5"/>
  <c r="AI1200" i="5"/>
  <c r="AI209" i="5"/>
  <c r="AI1019" i="5"/>
  <c r="AI267" i="5"/>
  <c r="AI943" i="5"/>
  <c r="AI1480" i="5"/>
  <c r="AI1850" i="5"/>
  <c r="AI1509" i="5"/>
  <c r="AI828" i="5"/>
  <c r="AI1283" i="5"/>
  <c r="AI1764" i="5"/>
  <c r="AI1112" i="5"/>
  <c r="AI713" i="5"/>
  <c r="AI1486" i="5"/>
  <c r="AI43" i="5"/>
  <c r="AI1223" i="5"/>
  <c r="AI1281" i="5"/>
  <c r="AI1358" i="5"/>
  <c r="AI1146" i="5"/>
  <c r="AI416" i="5"/>
  <c r="AI1041" i="5"/>
  <c r="AI1092" i="5"/>
  <c r="AI418" i="5"/>
  <c r="AI1212" i="5"/>
  <c r="AI694" i="5"/>
  <c r="AI1353" i="5"/>
  <c r="AI1634" i="5"/>
  <c r="AI388" i="5"/>
  <c r="AI1511" i="5"/>
  <c r="AI422" i="5"/>
  <c r="AI1068" i="5"/>
  <c r="AI1023" i="5"/>
  <c r="AI1806" i="5"/>
  <c r="AI723" i="5"/>
  <c r="AI558" i="5"/>
  <c r="AI1539" i="5"/>
  <c r="AI1440" i="5"/>
  <c r="AI403" i="5"/>
  <c r="AI253" i="5"/>
  <c r="AI283" i="5"/>
  <c r="AI284" i="5"/>
  <c r="AI1585" i="5"/>
  <c r="AI575" i="5"/>
  <c r="AI1429" i="5"/>
  <c r="AI1118" i="5"/>
  <c r="AI1860" i="5"/>
  <c r="AI555" i="5"/>
  <c r="AI620" i="5"/>
  <c r="AI901" i="5"/>
  <c r="AI700" i="5"/>
  <c r="AI941" i="5"/>
  <c r="AI578" i="5"/>
  <c r="AI1858" i="5"/>
  <c r="AI1392" i="5"/>
  <c r="AI1044" i="5"/>
  <c r="AI1929" i="5"/>
  <c r="AI1820" i="5"/>
  <c r="AI1450" i="5"/>
  <c r="AI1501" i="5"/>
  <c r="AI252" i="5"/>
  <c r="AI636" i="5"/>
  <c r="AI205" i="5"/>
  <c r="AI543" i="5"/>
  <c r="AI761" i="5"/>
  <c r="AI750" i="5"/>
  <c r="AI1637" i="5"/>
  <c r="AI1292" i="5"/>
  <c r="AI616" i="5"/>
  <c r="AI132" i="5"/>
  <c r="AI1898" i="5"/>
  <c r="AI1933" i="5"/>
  <c r="AI326" i="5"/>
  <c r="AI547" i="5"/>
  <c r="AI450" i="5"/>
  <c r="AI1156" i="5"/>
  <c r="AI1433" i="5"/>
  <c r="AI1766" i="5"/>
  <c r="AI51" i="5"/>
  <c r="AI1369" i="5"/>
  <c r="AI1141" i="5"/>
  <c r="AI1642" i="5"/>
  <c r="AI1550" i="5"/>
  <c r="AI984" i="5"/>
  <c r="AI784" i="5"/>
  <c r="AI840" i="5"/>
  <c r="AI1544" i="5"/>
  <c r="AI530" i="5"/>
  <c r="AI1126" i="5"/>
  <c r="AI1266" i="5"/>
  <c r="AI436" i="5"/>
  <c r="AI1476" i="5"/>
  <c r="AI1142" i="5"/>
  <c r="AI1159" i="5"/>
  <c r="AI1379" i="5"/>
  <c r="AI200" i="5"/>
  <c r="AI255" i="5"/>
  <c r="AI1152" i="5"/>
  <c r="AI36" i="5"/>
  <c r="AI999" i="5"/>
  <c r="AI1168" i="5"/>
  <c r="AI1390" i="5"/>
  <c r="AI1903" i="5"/>
  <c r="AI1324" i="5"/>
  <c r="AI1530" i="5"/>
  <c r="AI320" i="5"/>
  <c r="AI653" i="5"/>
  <c r="AI1235" i="5"/>
  <c r="AI576" i="5"/>
  <c r="AI1122" i="5"/>
  <c r="AI1489" i="5"/>
  <c r="AI455" i="5"/>
  <c r="AI1095" i="5"/>
  <c r="AI677" i="5"/>
  <c r="AI1131" i="5"/>
  <c r="AI1624" i="5"/>
  <c r="AI1534" i="5"/>
  <c r="AI50" i="5"/>
  <c r="AI1302" i="5"/>
  <c r="AI1176" i="5"/>
  <c r="AI623" i="5"/>
  <c r="AI1002" i="5"/>
  <c r="AI131" i="5"/>
  <c r="AI661" i="5"/>
  <c r="AI1687" i="5"/>
  <c r="AI264" i="5"/>
  <c r="AI282" i="5"/>
  <c r="AI1096" i="5"/>
  <c r="AI1121" i="5"/>
  <c r="AI764" i="5"/>
  <c r="AI1178" i="5"/>
  <c r="AI1694" i="5"/>
  <c r="AI1338" i="5"/>
  <c r="AI722" i="5"/>
  <c r="AI1686" i="5"/>
  <c r="AI631" i="5"/>
  <c r="AI1862" i="5"/>
  <c r="AI356" i="5"/>
  <c r="AI980" i="5"/>
  <c r="AI1374" i="5"/>
  <c r="AI710" i="5"/>
  <c r="AI1732" i="5"/>
  <c r="AI1075" i="5"/>
  <c r="AI1257" i="5"/>
  <c r="AI1477" i="5"/>
  <c r="AI1348" i="5"/>
  <c r="AI414" i="5"/>
  <c r="AI201" i="5"/>
  <c r="AI1969" i="5"/>
  <c r="AI1387" i="5"/>
  <c r="AI1082" i="5"/>
  <c r="AI1458" i="5"/>
  <c r="AI735" i="5"/>
  <c r="AI1926" i="5"/>
  <c r="AI1093" i="5"/>
  <c r="AI1453" i="5"/>
  <c r="AI656" i="5"/>
  <c r="AI1016" i="5"/>
  <c r="AI1143" i="5"/>
  <c r="AI426" i="5"/>
  <c r="AI1445" i="5"/>
  <c r="AI570" i="5"/>
  <c r="AJ2" i="5"/>
  <c r="AI529" i="5"/>
  <c r="AI698" i="5"/>
  <c r="AI80" i="5"/>
  <c r="AI1290" i="5"/>
  <c r="AI1164" i="5"/>
  <c r="AI837" i="5"/>
  <c r="AI1971" i="5"/>
  <c r="AI343" i="5"/>
  <c r="AI1337" i="5"/>
  <c r="AI1190" i="5"/>
  <c r="AI212" i="5"/>
  <c r="AI1459" i="5"/>
  <c r="AI423" i="5"/>
  <c r="AI1134" i="5"/>
  <c r="AI550" i="5"/>
  <c r="AI434" i="5"/>
  <c r="AI1334" i="5"/>
  <c r="AI1391" i="5"/>
  <c r="AI273" i="5"/>
  <c r="AI632" i="5"/>
  <c r="AI1256" i="5"/>
  <c r="AI286" i="5"/>
  <c r="AI1447" i="5"/>
  <c r="AI1101" i="5"/>
  <c r="AI1698" i="5"/>
  <c r="AI1242" i="5"/>
  <c r="AI1299" i="5"/>
  <c r="AI392" i="5"/>
  <c r="AI1640" i="5"/>
  <c r="AI906" i="5"/>
  <c r="AI675" i="5"/>
  <c r="AI1335" i="5"/>
  <c r="AI1767" i="5"/>
  <c r="AI657" i="5"/>
  <c r="AI1277" i="5"/>
  <c r="AI655" i="5"/>
  <c r="AI1150" i="5"/>
  <c r="AI541" i="5"/>
  <c r="AI497" i="5"/>
  <c r="AI1215" i="5"/>
  <c r="AI579" i="5"/>
  <c r="AI1510" i="5"/>
  <c r="AI1652" i="5"/>
  <c r="AI1633" i="5"/>
  <c r="AI254" i="5"/>
  <c r="AI861" i="5"/>
  <c r="AI1375" i="5"/>
  <c r="AI1113" i="5"/>
  <c r="AI1248" i="5"/>
  <c r="AI488" i="5"/>
  <c r="AI279" i="5"/>
  <c r="AI1885" i="5"/>
  <c r="AI1434" i="5"/>
  <c r="AI1229" i="5"/>
  <c r="AI1076" i="5"/>
  <c r="AI364" i="5"/>
  <c r="AI350" i="5"/>
  <c r="AI1844" i="5"/>
  <c r="AI1380" i="5"/>
  <c r="AI300" i="5"/>
  <c r="AI1323" i="5"/>
  <c r="AI948" i="5"/>
  <c r="AI536" i="5"/>
  <c r="AI709" i="5"/>
  <c r="AI1970" i="5"/>
  <c r="AI1435" i="5"/>
  <c r="AI1528" i="5"/>
  <c r="AI396" i="5"/>
  <c r="AI1205" i="5"/>
  <c r="AI1618" i="5"/>
  <c r="AI625" i="5"/>
  <c r="AI1393" i="5"/>
  <c r="AI748" i="5"/>
  <c r="AI1081" i="5"/>
  <c r="AI380" i="5"/>
  <c r="AI1356" i="5"/>
  <c r="AI1428" i="5"/>
  <c r="AI1654" i="5"/>
  <c r="AI1254" i="5"/>
  <c r="AI359" i="5"/>
  <c r="AI1377" i="5"/>
  <c r="AI1739" i="5"/>
  <c r="AI1048" i="5"/>
  <c r="AI1532" i="5"/>
  <c r="AI1080" i="5"/>
  <c r="AI1594" i="5"/>
  <c r="AI714" i="5"/>
  <c r="AI832" i="5"/>
  <c r="AI391" i="5"/>
  <c r="AI746" i="5"/>
  <c r="AI1218" i="5"/>
  <c r="AI1722" i="5"/>
  <c r="AI1507" i="5"/>
  <c r="AI1564" i="5"/>
  <c r="AI42" i="5"/>
  <c r="AI1475" i="5"/>
  <c r="AI1294" i="5"/>
  <c r="AI554" i="5"/>
  <c r="AI708" i="5"/>
  <c r="AI842" i="5"/>
  <c r="AI1505" i="5"/>
  <c r="AI1523" i="5"/>
  <c r="AI86" i="5"/>
  <c r="AI758" i="5"/>
  <c r="AI946" i="5"/>
  <c r="AI1265" i="5"/>
  <c r="AI1347" i="5"/>
  <c r="AI1355" i="5"/>
  <c r="AI863" i="5"/>
  <c r="AI1157" i="5"/>
  <c r="AI85" i="5"/>
  <c r="AI1533" i="5"/>
  <c r="AI1621" i="5"/>
  <c r="AI431" i="5"/>
  <c r="AI1236" i="5"/>
  <c r="AI1117" i="5"/>
  <c r="AI1615" i="5"/>
  <c r="AI1182" i="5"/>
  <c r="AI1573" i="5"/>
  <c r="AI1147" i="5"/>
  <c r="AI417" i="5"/>
  <c r="AI1245" i="5"/>
  <c r="AI77" i="5"/>
  <c r="AI1307" i="5"/>
  <c r="AI1305" i="5"/>
  <c r="AI166" i="5"/>
  <c r="AI1861" i="5"/>
  <c r="AI1282" i="5"/>
  <c r="AI1330" i="5"/>
  <c r="AI39" i="5"/>
  <c r="AI1935" i="5"/>
  <c r="AI1593" i="5"/>
  <c r="AH991" i="5"/>
  <c r="AG189" i="2"/>
  <c r="AG186" i="2" s="1"/>
  <c r="AH1319" i="5"/>
  <c r="AH1155" i="5"/>
  <c r="AH292" i="5"/>
  <c r="AG1442" i="5"/>
  <c r="AH1607" i="5"/>
  <c r="AH333" i="5"/>
  <c r="AH251" i="5"/>
  <c r="AH1237" i="5"/>
  <c r="AH1566" i="5"/>
  <c r="AH1114" i="5"/>
  <c r="AH1484" i="5"/>
  <c r="AH1443" i="5"/>
  <c r="AG990" i="5"/>
  <c r="AG25" i="2"/>
  <c r="AG122" i="2" s="1"/>
  <c r="AH48" i="52"/>
  <c r="AH47" i="52"/>
  <c r="AH40" i="52"/>
  <c r="AN15" i="9"/>
  <c r="AO6" i="16"/>
  <c r="AN35" i="16"/>
  <c r="AN7" i="16"/>
  <c r="AK16" i="9"/>
  <c r="AL37" i="16"/>
  <c r="AK5" i="29"/>
  <c r="AK5" i="30"/>
  <c r="AK17" i="16"/>
  <c r="AK5" i="28"/>
  <c r="AK4" i="4"/>
  <c r="AH19" i="4"/>
  <c r="AH13" i="32"/>
  <c r="AH56" i="32" s="1"/>
  <c r="AE15" i="2"/>
  <c r="AE112" i="2" s="1"/>
  <c r="AE105" i="2"/>
  <c r="AI13" i="52"/>
  <c r="AI16" i="52"/>
  <c r="AI31" i="52"/>
  <c r="AI26" i="52"/>
  <c r="AI30" i="52"/>
  <c r="AI32" i="52"/>
  <c r="AI22" i="52"/>
  <c r="AI28" i="52"/>
  <c r="AI27" i="52"/>
  <c r="AI36" i="52"/>
  <c r="AI35" i="52"/>
  <c r="AI21" i="52"/>
  <c r="AI34" i="52"/>
  <c r="AI14" i="52"/>
  <c r="AI33" i="52"/>
  <c r="AI19" i="52"/>
  <c r="AI8" i="52"/>
  <c r="AI6" i="52"/>
  <c r="AI29" i="52"/>
  <c r="AI15" i="52"/>
  <c r="AI14" i="50"/>
  <c r="AI6" i="50"/>
  <c r="AI173" i="29"/>
  <c r="AI21" i="50" s="1"/>
  <c r="AH42" i="52"/>
  <c r="AF8" i="2"/>
  <c r="AF189" i="2"/>
  <c r="AF186" i="2" s="1"/>
  <c r="AF45" i="16"/>
  <c r="AH28" i="2"/>
  <c r="AH125" i="2" s="1"/>
  <c r="AJ37" i="2"/>
  <c r="AJ134" i="2" s="1"/>
  <c r="AJ6" i="30"/>
  <c r="AJ6" i="28"/>
  <c r="AJ5" i="58"/>
  <c r="AJ5" i="50"/>
  <c r="AJ5" i="31"/>
  <c r="AJ6" i="29"/>
  <c r="AJ5" i="4"/>
  <c r="AJ5" i="32"/>
  <c r="AJ5" i="52"/>
  <c r="AJ20" i="12"/>
  <c r="AQ10" i="16"/>
  <c r="AQ5" i="12"/>
  <c r="AQ6" i="12" s="1"/>
  <c r="AI6" i="31"/>
  <c r="AH45" i="52"/>
  <c r="AH7" i="4"/>
  <c r="AH65" i="4" s="1"/>
  <c r="AI44" i="28"/>
  <c r="AI30" i="32"/>
  <c r="AI36" i="32"/>
  <c r="AI66" i="32" s="1"/>
  <c r="AI6" i="32"/>
  <c r="AI28" i="32"/>
  <c r="AI26" i="32"/>
  <c r="AI29" i="32"/>
  <c r="AI6" i="58"/>
  <c r="AH39" i="52"/>
  <c r="AD46" i="6"/>
  <c r="AG69" i="4"/>
  <c r="AG60" i="4"/>
  <c r="AL16" i="16"/>
  <c r="AM2" i="16"/>
  <c r="Q9" i="12"/>
  <c r="P21" i="12"/>
  <c r="AH41" i="52"/>
  <c r="AG19" i="2"/>
  <c r="AG116" i="2" s="1"/>
  <c r="AD80" i="7"/>
  <c r="AD25" i="36"/>
  <c r="AG21" i="28"/>
  <c r="AF28" i="28"/>
  <c r="AF40" i="28"/>
  <c r="AG13" i="28"/>
  <c r="AH14" i="28"/>
  <c r="AG15" i="28"/>
  <c r="AG12" i="28"/>
  <c r="AH16" i="28"/>
  <c r="AH19" i="28"/>
  <c r="AG51" i="30"/>
  <c r="AI20" i="28"/>
  <c r="AH39" i="28"/>
  <c r="AG37" i="28"/>
  <c r="AG25" i="28"/>
  <c r="AG30" i="28"/>
  <c r="AG24" i="28"/>
  <c r="AG26" i="28"/>
  <c r="AH34" i="28"/>
  <c r="AH27" i="28"/>
  <c r="AH33" i="28"/>
  <c r="AG36" i="28"/>
  <c r="AN98" i="29" l="1"/>
  <c r="AN52" i="29" s="1"/>
  <c r="AJ23" i="4"/>
  <c r="AJ32" i="4"/>
  <c r="AJ27" i="4"/>
  <c r="AJ24" i="4"/>
  <c r="AJ29" i="4"/>
  <c r="AJ25" i="4"/>
  <c r="AJ31" i="4"/>
  <c r="AJ28" i="4"/>
  <c r="AJ30" i="4"/>
  <c r="AJ22" i="4"/>
  <c r="AJ21" i="4"/>
  <c r="AJ26" i="4"/>
  <c r="AJ20" i="4"/>
  <c r="AM2" i="4"/>
  <c r="AI27" i="32"/>
  <c r="AI63" i="32" s="1"/>
  <c r="AJ44" i="32"/>
  <c r="AJ31" i="32"/>
  <c r="AH64" i="52"/>
  <c r="AH61" i="52" s="1"/>
  <c r="AI63" i="52"/>
  <c r="AI62" i="52"/>
  <c r="AI53" i="52"/>
  <c r="AJ54" i="52"/>
  <c r="AJ55" i="52"/>
  <c r="AL9" i="16"/>
  <c r="AL49" i="6"/>
  <c r="AN99" i="29"/>
  <c r="AN53" i="29" s="1"/>
  <c r="AL93" i="29"/>
  <c r="AL47" i="29" s="1"/>
  <c r="AL92" i="29"/>
  <c r="AL46" i="29" s="1"/>
  <c r="X43" i="29"/>
  <c r="AJ96" i="29"/>
  <c r="AJ50" i="29" s="1"/>
  <c r="AL91" i="29"/>
  <c r="AL45" i="29" s="1"/>
  <c r="AF83" i="29"/>
  <c r="AF37" i="29" s="1"/>
  <c r="AG83" i="29" s="1"/>
  <c r="AC95" i="29"/>
  <c r="AC94" i="29" s="1"/>
  <c r="AB48" i="29"/>
  <c r="AN97" i="29"/>
  <c r="AN51" i="29" s="1"/>
  <c r="AJ40" i="2"/>
  <c r="AJ38" i="32"/>
  <c r="AJ68" i="32" s="1"/>
  <c r="AJ30" i="2" s="1"/>
  <c r="AJ127" i="2" s="1"/>
  <c r="AO253" i="58"/>
  <c r="AR253" i="58"/>
  <c r="AQ253" i="58"/>
  <c r="AM253" i="58"/>
  <c r="AP253" i="58"/>
  <c r="AM27" i="16"/>
  <c r="AJ69" i="32"/>
  <c r="AJ31" i="2" s="1"/>
  <c r="AJ128" i="2" s="1"/>
  <c r="AH19" i="30"/>
  <c r="AH51" i="30" s="1"/>
  <c r="AG74" i="4"/>
  <c r="AA101" i="29"/>
  <c r="AA30" i="30" s="1"/>
  <c r="W178" i="29"/>
  <c r="W24" i="30"/>
  <c r="W56" i="30" s="1"/>
  <c r="W147" i="29"/>
  <c r="W198" i="29"/>
  <c r="AG22" i="28"/>
  <c r="X21" i="30"/>
  <c r="X195" i="29"/>
  <c r="X34" i="29"/>
  <c r="X124" i="29"/>
  <c r="X120" i="29" s="1"/>
  <c r="X76" i="29"/>
  <c r="X22" i="32" s="1"/>
  <c r="AG18" i="28"/>
  <c r="AF32" i="28"/>
  <c r="AF38" i="28"/>
  <c r="AF31" i="28"/>
  <c r="AI218" i="29"/>
  <c r="AI122" i="26" s="1"/>
  <c r="AI78" i="30"/>
  <c r="AI34" i="31" s="1"/>
  <c r="AB192" i="29"/>
  <c r="AF65" i="30"/>
  <c r="AF207" i="29"/>
  <c r="AG208" i="29"/>
  <c r="AD196" i="29"/>
  <c r="AA186" i="29"/>
  <c r="AH193" i="29"/>
  <c r="AC206" i="29"/>
  <c r="AH70" i="4"/>
  <c r="AH66" i="4"/>
  <c r="AH64" i="4" s="1"/>
  <c r="AF13" i="7"/>
  <c r="AF80" i="7" s="1"/>
  <c r="AF45" i="6"/>
  <c r="AF46" i="6" s="1"/>
  <c r="Z29" i="30"/>
  <c r="Z25" i="31" s="1"/>
  <c r="Z62" i="30"/>
  <c r="Z61" i="30" s="1"/>
  <c r="AG61" i="29"/>
  <c r="AH105" i="29" s="1"/>
  <c r="AH34" i="30" s="1"/>
  <c r="AB31" i="29"/>
  <c r="AC77" i="29" s="1"/>
  <c r="AC18" i="30" s="1"/>
  <c r="AD54" i="30"/>
  <c r="AC59" i="29"/>
  <c r="AD103" i="29" s="1"/>
  <c r="AD32" i="30" s="1"/>
  <c r="AF60" i="29"/>
  <c r="AG104" i="29" s="1"/>
  <c r="AG33" i="30" s="1"/>
  <c r="AH122" i="29"/>
  <c r="X203" i="29"/>
  <c r="X117" i="26" s="1"/>
  <c r="AC135" i="29"/>
  <c r="AA115" i="29"/>
  <c r="AJ43" i="28"/>
  <c r="AG66" i="30"/>
  <c r="AE80" i="7"/>
  <c r="AG137" i="29"/>
  <c r="AD125" i="29"/>
  <c r="Y107" i="29"/>
  <c r="Y36" i="30" s="1"/>
  <c r="AM13" i="29"/>
  <c r="AL14" i="29"/>
  <c r="AB121" i="29"/>
  <c r="AM9" i="29"/>
  <c r="AL10" i="29"/>
  <c r="AB50" i="30"/>
  <c r="Z727" i="58"/>
  <c r="Z739" i="58" s="1"/>
  <c r="AM11" i="29"/>
  <c r="AL12" i="29"/>
  <c r="AE102" i="29"/>
  <c r="AE31" i="30" s="1"/>
  <c r="AA44" i="30"/>
  <c r="AD35" i="29"/>
  <c r="AL19" i="29"/>
  <c r="AL174" i="29" s="1"/>
  <c r="AL175" i="29"/>
  <c r="AL176" i="29"/>
  <c r="AM17" i="29"/>
  <c r="AL20" i="29"/>
  <c r="AN2" i="31"/>
  <c r="AM183" i="29"/>
  <c r="AN2" i="29"/>
  <c r="AO98" i="29" s="1"/>
  <c r="AO52" i="29" s="1"/>
  <c r="AM18" i="29"/>
  <c r="AM21" i="29" s="1"/>
  <c r="AE79" i="29"/>
  <c r="AE20" i="30" s="1"/>
  <c r="AL107" i="26"/>
  <c r="Z132" i="29"/>
  <c r="AO254" i="58"/>
  <c r="AM15" i="29"/>
  <c r="AL16" i="29"/>
  <c r="AF136" i="29"/>
  <c r="AM102" i="26"/>
  <c r="AM67" i="7"/>
  <c r="AM108" i="7"/>
  <c r="AN2" i="7"/>
  <c r="AM185" i="7"/>
  <c r="AM183" i="7"/>
  <c r="AM182" i="7"/>
  <c r="AM181" i="7"/>
  <c r="AM184" i="7"/>
  <c r="AP297" i="58"/>
  <c r="AS296" i="58"/>
  <c r="AA25" i="29"/>
  <c r="AH32" i="29"/>
  <c r="AC64" i="30"/>
  <c r="AG8" i="2"/>
  <c r="AG15" i="2" s="1"/>
  <c r="AG112" i="2" s="1"/>
  <c r="AG45" i="16"/>
  <c r="AJ36" i="16"/>
  <c r="AJ38" i="16" s="1"/>
  <c r="AI1155" i="5"/>
  <c r="AF1987" i="5"/>
  <c r="AF1988" i="5" s="1"/>
  <c r="AL21" i="16"/>
  <c r="AK115" i="7"/>
  <c r="AK31" i="16"/>
  <c r="AH990" i="5"/>
  <c r="AI1032" i="5"/>
  <c r="AI1278" i="5"/>
  <c r="AJ1849" i="5"/>
  <c r="AJ349" i="5"/>
  <c r="AJ1375" i="5"/>
  <c r="AJ1112" i="5"/>
  <c r="AJ1250" i="5"/>
  <c r="AJ657" i="5"/>
  <c r="AJ1205" i="5"/>
  <c r="AJ273" i="5"/>
  <c r="AJ535" i="5"/>
  <c r="AJ1570" i="5"/>
  <c r="AJ1514" i="5"/>
  <c r="AJ1370" i="5"/>
  <c r="AJ554" i="5"/>
  <c r="AJ405" i="5"/>
  <c r="AJ736" i="5"/>
  <c r="AJ378" i="5"/>
  <c r="AJ363" i="5"/>
  <c r="AJ1069" i="5"/>
  <c r="AJ1002" i="5"/>
  <c r="AJ1437" i="5"/>
  <c r="AJ837" i="5"/>
  <c r="AJ1852" i="5"/>
  <c r="AJ330" i="5"/>
  <c r="AJ86" i="5"/>
  <c r="AJ1586" i="5"/>
  <c r="AJ1722" i="5"/>
  <c r="AJ367" i="5"/>
  <c r="AJ1269" i="5"/>
  <c r="AJ1300" i="5"/>
  <c r="AJ120" i="5"/>
  <c r="AJ745" i="5"/>
  <c r="AJ1387" i="5"/>
  <c r="AJ340" i="5"/>
  <c r="AJ1767" i="5"/>
  <c r="AJ1782" i="5"/>
  <c r="AJ1591" i="5"/>
  <c r="AJ123" i="5"/>
  <c r="AJ1204" i="5"/>
  <c r="AJ1574" i="5"/>
  <c r="AJ1502" i="5"/>
  <c r="AJ1735" i="5"/>
  <c r="AJ1738" i="5"/>
  <c r="AJ1349" i="5"/>
  <c r="AJ1053" i="5"/>
  <c r="AJ677" i="5"/>
  <c r="AJ1658" i="5"/>
  <c r="AJ1313" i="5"/>
  <c r="AJ739" i="5"/>
  <c r="AJ1279" i="5"/>
  <c r="AJ1291" i="5"/>
  <c r="AJ1485" i="5"/>
  <c r="AJ1100" i="5"/>
  <c r="AJ1377" i="5"/>
  <c r="AJ1118" i="5"/>
  <c r="AJ941" i="5"/>
  <c r="AJ1615" i="5"/>
  <c r="AJ503" i="5"/>
  <c r="AJ1139" i="5"/>
  <c r="AJ1584" i="5"/>
  <c r="AJ1736" i="5"/>
  <c r="AJ1210" i="5"/>
  <c r="AJ1197" i="5"/>
  <c r="AJ1090" i="5"/>
  <c r="AJ1529" i="5"/>
  <c r="AJ418" i="5"/>
  <c r="AJ1531" i="5"/>
  <c r="AJ708" i="5"/>
  <c r="AJ1627" i="5"/>
  <c r="AJ671" i="5"/>
  <c r="AJ1127" i="5"/>
  <c r="AJ293" i="5"/>
  <c r="AJ365" i="5"/>
  <c r="AJ1820" i="5"/>
  <c r="AJ379" i="5"/>
  <c r="AJ579" i="5"/>
  <c r="AJ1018" i="5"/>
  <c r="AJ706" i="5"/>
  <c r="AJ1191" i="5"/>
  <c r="AJ348" i="5"/>
  <c r="AJ1276" i="5"/>
  <c r="AJ1386" i="5"/>
  <c r="AJ287" i="5"/>
  <c r="AJ1497" i="5"/>
  <c r="AJ421" i="5"/>
  <c r="AJ1209" i="5"/>
  <c r="AJ327" i="5"/>
  <c r="AJ1297" i="5"/>
  <c r="AJ1901" i="5"/>
  <c r="AJ1315" i="5"/>
  <c r="AJ1136" i="5"/>
  <c r="AJ1101" i="5"/>
  <c r="AJ1260" i="5"/>
  <c r="AJ1464" i="5"/>
  <c r="AJ1821" i="5"/>
  <c r="AJ1689" i="5"/>
  <c r="AJ1323" i="5"/>
  <c r="AJ1517" i="5"/>
  <c r="AJ164" i="5"/>
  <c r="AJ451" i="5"/>
  <c r="AJ299" i="5"/>
  <c r="AJ1411" i="5"/>
  <c r="AJ170" i="5"/>
  <c r="AJ361" i="5"/>
  <c r="AJ989" i="5"/>
  <c r="AJ1180" i="5"/>
  <c r="AJ1036" i="5"/>
  <c r="AJ1541" i="5"/>
  <c r="AJ1621" i="5"/>
  <c r="AJ1507" i="5"/>
  <c r="AJ1471" i="5"/>
  <c r="AJ746" i="5"/>
  <c r="AJ1701" i="5"/>
  <c r="AJ995" i="5"/>
  <c r="AJ1778" i="5"/>
  <c r="AJ533" i="5"/>
  <c r="AJ1367" i="5"/>
  <c r="AJ445" i="5"/>
  <c r="AJ1441" i="5"/>
  <c r="AJ670" i="5"/>
  <c r="AJ320" i="5"/>
  <c r="AJ1037" i="5"/>
  <c r="AJ1243" i="5"/>
  <c r="AJ1861" i="5"/>
  <c r="AJ1562" i="5"/>
  <c r="AJ1130" i="5"/>
  <c r="AJ1515" i="5"/>
  <c r="AJ285" i="5"/>
  <c r="AJ1536" i="5"/>
  <c r="AJ243" i="5"/>
  <c r="AJ1031" i="5"/>
  <c r="AJ1632" i="5"/>
  <c r="AJ260" i="5"/>
  <c r="AJ366" i="5"/>
  <c r="AJ1350" i="5"/>
  <c r="AJ559" i="5"/>
  <c r="AJ1506" i="5"/>
  <c r="AJ1077" i="5"/>
  <c r="AJ1020" i="5"/>
  <c r="AJ1486" i="5"/>
  <c r="AJ1456" i="5"/>
  <c r="AJ307" i="5"/>
  <c r="AJ712" i="5"/>
  <c r="AJ1064" i="5"/>
  <c r="AJ409" i="5"/>
  <c r="AJ1125" i="5"/>
  <c r="AJ993" i="5"/>
  <c r="AJ504" i="5"/>
  <c r="AJ1899" i="5"/>
  <c r="AJ1419" i="5"/>
  <c r="AJ84" i="5"/>
  <c r="AJ1617" i="5"/>
  <c r="AJ1348" i="5"/>
  <c r="AJ1035" i="5"/>
  <c r="AJ450" i="5"/>
  <c r="AJ1501" i="5"/>
  <c r="AJ202" i="5"/>
  <c r="AJ1385" i="5"/>
  <c r="AJ640" i="5"/>
  <c r="AJ984" i="5"/>
  <c r="AJ1038" i="5"/>
  <c r="AJ1863" i="5"/>
  <c r="AJ125" i="5"/>
  <c r="AJ1468" i="5"/>
  <c r="AJ1510" i="5"/>
  <c r="AJ1390" i="5"/>
  <c r="AJ1579" i="5"/>
  <c r="AJ740" i="5"/>
  <c r="AJ1302" i="5"/>
  <c r="AJ1072" i="5"/>
  <c r="AJ294" i="5"/>
  <c r="AJ1050" i="5"/>
  <c r="AJ635" i="5"/>
  <c r="AJ1328" i="5"/>
  <c r="AJ510" i="5"/>
  <c r="AJ1168" i="5"/>
  <c r="AJ1184" i="5"/>
  <c r="AJ663" i="5"/>
  <c r="AJ506" i="5"/>
  <c r="AJ1477" i="5"/>
  <c r="AJ80" i="5"/>
  <c r="AJ1116" i="5"/>
  <c r="AJ1316" i="5"/>
  <c r="AJ1022" i="5"/>
  <c r="AJ1317" i="5"/>
  <c r="AJ724" i="5"/>
  <c r="AJ267" i="5"/>
  <c r="AJ514" i="5"/>
  <c r="AJ1490" i="5"/>
  <c r="AJ442" i="5"/>
  <c r="AJ1587" i="5"/>
  <c r="AJ83" i="5"/>
  <c r="AJ132" i="5"/>
  <c r="AJ1186" i="5"/>
  <c r="AJ1223" i="5"/>
  <c r="AJ1524" i="5"/>
  <c r="AJ1633" i="5"/>
  <c r="AJ669" i="5"/>
  <c r="AJ1013" i="5"/>
  <c r="AJ1153" i="5"/>
  <c r="AJ1424" i="5"/>
  <c r="AJ1896" i="5"/>
  <c r="AJ133" i="5"/>
  <c r="AJ1600" i="5"/>
  <c r="AJ1398" i="5"/>
  <c r="AJ636" i="5"/>
  <c r="AJ298" i="5"/>
  <c r="AJ395" i="5"/>
  <c r="AJ1329" i="5"/>
  <c r="AJ1628" i="5"/>
  <c r="AJ1040" i="5"/>
  <c r="AJ344" i="5"/>
  <c r="AJ1495" i="5"/>
  <c r="AJ1850" i="5"/>
  <c r="AJ718" i="5"/>
  <c r="AJ1363" i="5"/>
  <c r="AJ1776" i="5"/>
  <c r="AJ994" i="5"/>
  <c r="AJ1730" i="5"/>
  <c r="AJ1445" i="5"/>
  <c r="AJ1368" i="5"/>
  <c r="AJ40" i="5"/>
  <c r="AJ1251" i="5"/>
  <c r="AJ1597" i="5"/>
  <c r="AJ835" i="5"/>
  <c r="AJ308" i="5"/>
  <c r="AJ165" i="5"/>
  <c r="AJ1937" i="5"/>
  <c r="AJ283" i="5"/>
  <c r="AJ1174" i="5"/>
  <c r="AJ1577" i="5"/>
  <c r="AJ1582" i="5"/>
  <c r="AJ1847" i="5"/>
  <c r="AJ1805" i="5"/>
  <c r="AJ500" i="5"/>
  <c r="AJ838" i="5"/>
  <c r="AJ1404" i="5"/>
  <c r="AJ780" i="5"/>
  <c r="AJ1240" i="5"/>
  <c r="AJ765" i="5"/>
  <c r="AJ1816" i="5"/>
  <c r="AJ1521" i="5"/>
  <c r="AJ573" i="5"/>
  <c r="AJ436" i="5"/>
  <c r="AJ1082" i="5"/>
  <c r="AJ1742" i="5"/>
  <c r="AJ1482" i="5"/>
  <c r="AJ1091" i="5"/>
  <c r="AJ1109" i="5"/>
  <c r="AJ204" i="5"/>
  <c r="AJ781" i="5"/>
  <c r="AJ1681" i="5"/>
  <c r="AJ1282" i="5"/>
  <c r="AJ336" i="5"/>
  <c r="AJ1095" i="5"/>
  <c r="AJ519" i="5"/>
  <c r="AJ403" i="5"/>
  <c r="AJ1364" i="5"/>
  <c r="AJ759" i="5"/>
  <c r="AJ1391" i="5"/>
  <c r="AJ42" i="5"/>
  <c r="AJ262" i="5"/>
  <c r="AJ1104" i="5"/>
  <c r="AJ1245" i="5"/>
  <c r="AJ1001" i="5"/>
  <c r="AJ1605" i="5"/>
  <c r="AJ454" i="5"/>
  <c r="AJ284" i="5"/>
  <c r="AJ1804" i="5"/>
  <c r="AJ400" i="5"/>
  <c r="AJ777" i="5"/>
  <c r="AJ39" i="5"/>
  <c r="AJ1121" i="5"/>
  <c r="AJ987" i="5"/>
  <c r="AJ82" i="5"/>
  <c r="AJ705" i="5"/>
  <c r="AJ1518" i="5"/>
  <c r="AJ672" i="5"/>
  <c r="AJ1642" i="5"/>
  <c r="AJ986" i="5"/>
  <c r="AJ1066" i="5"/>
  <c r="AJ714" i="5"/>
  <c r="AJ1433" i="5"/>
  <c r="AJ1120" i="5"/>
  <c r="AJ1019" i="5"/>
  <c r="AJ831" i="5"/>
  <c r="AJ443" i="5"/>
  <c r="AJ678" i="5"/>
  <c r="AJ1261" i="5"/>
  <c r="AJ1052" i="5"/>
  <c r="AJ1723" i="5"/>
  <c r="AJ1547" i="5"/>
  <c r="AJ1041" i="5"/>
  <c r="AJ1000" i="5"/>
  <c r="AJ1444" i="5"/>
  <c r="AJ1235" i="5"/>
  <c r="AJ1294" i="5"/>
  <c r="AJ1938" i="5"/>
  <c r="AJ1685" i="5"/>
  <c r="AJ1533" i="5"/>
  <c r="AJ1392" i="5"/>
  <c r="AJ1150" i="5"/>
  <c r="AJ845" i="5"/>
  <c r="AJ1388" i="5"/>
  <c r="AJ6" i="5"/>
  <c r="AJ537" i="5"/>
  <c r="AJ438" i="5"/>
  <c r="AJ1422" i="5"/>
  <c r="AJ695" i="5"/>
  <c r="AJ85" i="5"/>
  <c r="AJ1005" i="5"/>
  <c r="AJ1572" i="5"/>
  <c r="AJ1905" i="5"/>
  <c r="AJ305" i="5"/>
  <c r="AJ1361" i="5"/>
  <c r="AJ1115" i="5"/>
  <c r="AJ1158" i="5"/>
  <c r="AJ411" i="5"/>
  <c r="AJ1606" i="5"/>
  <c r="AJ1652" i="5"/>
  <c r="AJ288" i="5"/>
  <c r="AJ278" i="5"/>
  <c r="AJ1624" i="5"/>
  <c r="AJ982" i="5"/>
  <c r="AJ1557" i="5"/>
  <c r="AJ1344" i="5"/>
  <c r="AJ493" i="5"/>
  <c r="AJ558" i="5"/>
  <c r="AJ545" i="5"/>
  <c r="AJ311" i="5"/>
  <c r="AJ864" i="5"/>
  <c r="AJ1075" i="5"/>
  <c r="AJ310" i="5"/>
  <c r="AJ428" i="5"/>
  <c r="AJ368" i="5"/>
  <c r="AJ1622" i="5"/>
  <c r="AJ1771" i="5"/>
  <c r="AJ1253" i="5"/>
  <c r="AJ1393" i="5"/>
  <c r="AJ1190" i="5"/>
  <c r="AJ1063" i="5"/>
  <c r="AJ1823" i="5"/>
  <c r="AJ1146" i="5"/>
  <c r="AJ1447" i="5"/>
  <c r="AJ1330" i="5"/>
  <c r="AJ1382" i="5"/>
  <c r="AJ1604" i="5"/>
  <c r="AJ1519" i="5"/>
  <c r="AJ1045" i="5"/>
  <c r="AJ316" i="5"/>
  <c r="AJ641" i="5"/>
  <c r="AJ1076" i="5"/>
  <c r="AJ1651" i="5"/>
  <c r="AJ1472" i="5"/>
  <c r="AJ868" i="5"/>
  <c r="AJ416" i="5"/>
  <c r="AJ515" i="5"/>
  <c r="AJ1259" i="5"/>
  <c r="AJ1003" i="5"/>
  <c r="AJ50" i="5"/>
  <c r="AJ906" i="5"/>
  <c r="AJ1641" i="5"/>
  <c r="AJ1589" i="5"/>
  <c r="AJ1974" i="5"/>
  <c r="AJ547" i="5"/>
  <c r="AJ1016" i="5"/>
  <c r="AJ713" i="5"/>
  <c r="AJ1226" i="5"/>
  <c r="AJ1230" i="5"/>
  <c r="AJ166" i="5"/>
  <c r="AJ1496" i="5"/>
  <c r="AJ1438" i="5"/>
  <c r="AJ410" i="5"/>
  <c r="AJ623" i="5"/>
  <c r="AJ1147" i="5"/>
  <c r="AJ1337" i="5"/>
  <c r="AJ1135" i="5"/>
  <c r="AJ1500" i="5"/>
  <c r="AJ1904" i="5"/>
  <c r="AJ1893" i="5"/>
  <c r="AJ1935" i="5"/>
  <c r="AJ1645" i="5"/>
  <c r="AJ167" i="5"/>
  <c r="AJ1888" i="5"/>
  <c r="AJ1845" i="5"/>
  <c r="AJ1400" i="5"/>
  <c r="AJ1585" i="5"/>
  <c r="AJ1024" i="5"/>
  <c r="AJ1530" i="5"/>
  <c r="AJ1231" i="5"/>
  <c r="AJ1542" i="5"/>
  <c r="AJ1972" i="5"/>
  <c r="AJ1017" i="5"/>
  <c r="AJ352" i="5"/>
  <c r="AJ1774" i="5"/>
  <c r="AJ1494" i="5"/>
  <c r="AJ495" i="5"/>
  <c r="AJ1051" i="5"/>
  <c r="AJ1333" i="5"/>
  <c r="AJ1265" i="5"/>
  <c r="AJ822" i="5"/>
  <c r="AJ380" i="5"/>
  <c r="AJ383" i="5"/>
  <c r="AJ1228" i="5"/>
  <c r="AJ1449" i="5"/>
  <c r="AJ1132" i="5"/>
  <c r="AJ1546" i="5"/>
  <c r="AJ1034" i="5"/>
  <c r="AJ1339" i="5"/>
  <c r="AJ1630" i="5"/>
  <c r="AJ1498" i="5"/>
  <c r="AJ1131" i="5"/>
  <c r="AJ823" i="5"/>
  <c r="AJ1650" i="5"/>
  <c r="AJ1697" i="5"/>
  <c r="AJ1857" i="5"/>
  <c r="AJ1089" i="5"/>
  <c r="AJ656" i="5"/>
  <c r="AJ249" i="5"/>
  <c r="AJ437" i="5"/>
  <c r="AJ1416" i="5"/>
  <c r="AJ1355" i="5"/>
  <c r="AJ161" i="5"/>
  <c r="AJ1975" i="5"/>
  <c r="AJ1887" i="5"/>
  <c r="AJ341" i="5"/>
  <c r="AJ404" i="5"/>
  <c r="AJ1563" i="5"/>
  <c r="AJ859" i="5"/>
  <c r="AJ429" i="5"/>
  <c r="AJ1372" i="5"/>
  <c r="AJ1528" i="5"/>
  <c r="AJ1941" i="5"/>
  <c r="AJ1425" i="5"/>
  <c r="AJ446" i="5"/>
  <c r="AJ38" i="5"/>
  <c r="AJ1292" i="5"/>
  <c r="AJ638" i="5"/>
  <c r="AJ1489" i="5"/>
  <c r="AJ1856" i="5"/>
  <c r="AJ1462" i="5"/>
  <c r="AJ1263" i="5"/>
  <c r="AJ1216" i="5"/>
  <c r="AJ1864" i="5"/>
  <c r="AJ1264" i="5"/>
  <c r="AJ1580" i="5"/>
  <c r="AJ1085" i="5"/>
  <c r="AJ1165" i="5"/>
  <c r="AJ1947" i="5"/>
  <c r="AJ1625" i="5"/>
  <c r="AJ1247" i="5"/>
  <c r="AJ1727" i="5"/>
  <c r="AJ1516" i="5"/>
  <c r="AJ1851" i="5"/>
  <c r="AJ162" i="5"/>
  <c r="AJ764" i="5"/>
  <c r="AJ1601" i="5"/>
  <c r="AJ618" i="5"/>
  <c r="AJ1626" i="5"/>
  <c r="AJ1930" i="5"/>
  <c r="AJ1373" i="5"/>
  <c r="AJ905" i="5"/>
  <c r="AJ1303" i="5"/>
  <c r="AJ668" i="5"/>
  <c r="AJ1971" i="5"/>
  <c r="AJ1312" i="5"/>
  <c r="AJ331" i="5"/>
  <c r="AJ317" i="5"/>
  <c r="AJ1478" i="5"/>
  <c r="AJ1014" i="5"/>
  <c r="AJ1273" i="5"/>
  <c r="AJ1520" i="5"/>
  <c r="AJ1575" i="5"/>
  <c r="AJ1537" i="5"/>
  <c r="AJ49" i="5"/>
  <c r="AJ1686" i="5"/>
  <c r="AJ511" i="5"/>
  <c r="AJ207" i="5"/>
  <c r="AJ699" i="5"/>
  <c r="AJ1193" i="5"/>
  <c r="AJ1161" i="5"/>
  <c r="AJ318" i="5"/>
  <c r="AJ1858" i="5"/>
  <c r="AJ1057" i="5"/>
  <c r="AJ492" i="5"/>
  <c r="AJ1429" i="5"/>
  <c r="AJ304" i="5"/>
  <c r="AJ1293" i="5"/>
  <c r="AJ1513" i="5"/>
  <c r="AJ710" i="5"/>
  <c r="AJ1188" i="5"/>
  <c r="AJ1898" i="5"/>
  <c r="AJ1454" i="5"/>
  <c r="AJ1488" i="5"/>
  <c r="AJ277" i="5"/>
  <c r="AJ1556" i="5"/>
  <c r="AJ1234" i="5"/>
  <c r="AJ628" i="5"/>
  <c r="AJ743" i="5"/>
  <c r="AJ1151" i="5"/>
  <c r="AJ1335" i="5"/>
  <c r="AJ507" i="5"/>
  <c r="AJ1475" i="5"/>
  <c r="AJ999" i="5"/>
  <c r="AJ1394" i="5"/>
  <c r="AJ997" i="5"/>
  <c r="AJ615" i="5"/>
  <c r="AJ1561" i="5"/>
  <c r="AJ208" i="5"/>
  <c r="AJ1682" i="5"/>
  <c r="AJ753" i="5"/>
  <c r="AJ1194" i="5"/>
  <c r="AJ1647" i="5"/>
  <c r="AJ1451" i="5"/>
  <c r="AJ1093" i="5"/>
  <c r="AJ81" i="5"/>
  <c r="AJ1172" i="5"/>
  <c r="AJ553" i="5"/>
  <c r="AJ347" i="5"/>
  <c r="AJ1092" i="5"/>
  <c r="AJ419" i="5"/>
  <c r="AJ1340" i="5"/>
  <c r="AJ1492" i="5"/>
  <c r="AJ1380" i="5"/>
  <c r="AJ1305" i="5"/>
  <c r="AJ1103" i="5"/>
  <c r="AJ988" i="5"/>
  <c r="AJ1656" i="5"/>
  <c r="AJ1892" i="5"/>
  <c r="AJ1338" i="5"/>
  <c r="AJ1356" i="5"/>
  <c r="AJ212" i="5"/>
  <c r="AJ1726" i="5"/>
  <c r="AJ1504" i="5"/>
  <c r="AJ449" i="5"/>
  <c r="AJ1631" i="5"/>
  <c r="AJ1769" i="5"/>
  <c r="AJ1142" i="5"/>
  <c r="AJ1054" i="5"/>
  <c r="AJ552" i="5"/>
  <c r="AJ1096" i="5"/>
  <c r="AJ1534" i="5"/>
  <c r="AJ784" i="5"/>
  <c r="AJ1657" i="5"/>
  <c r="AJ1148" i="5"/>
  <c r="AJ245" i="5"/>
  <c r="AJ1353" i="5"/>
  <c r="AJ617" i="5"/>
  <c r="AJ1238" i="5"/>
  <c r="AJ1763" i="5"/>
  <c r="AJ992" i="5"/>
  <c r="AJ1137" i="5"/>
  <c r="AJ1629" i="5"/>
  <c r="AJ1439" i="5"/>
  <c r="AJ1192" i="5"/>
  <c r="AJ1306" i="5"/>
  <c r="AJ942" i="5"/>
  <c r="AJ505" i="5"/>
  <c r="AJ572" i="5"/>
  <c r="AJ1683" i="5"/>
  <c r="AJ1620" i="5"/>
  <c r="AJ1583" i="5"/>
  <c r="AJ448" i="5"/>
  <c r="AJ312" i="5"/>
  <c r="AJ1698" i="5"/>
  <c r="AJ1415" i="5"/>
  <c r="AJ1287" i="5"/>
  <c r="AJ1332" i="5"/>
  <c r="AJ1538" i="5"/>
  <c r="AJ275" i="5"/>
  <c r="AJ124" i="5"/>
  <c r="AJ216" i="5"/>
  <c r="AJ1219" i="5"/>
  <c r="AJ346" i="5"/>
  <c r="AJ1728" i="5"/>
  <c r="AJ364" i="5"/>
  <c r="AJ1357" i="5"/>
  <c r="AJ1283" i="5"/>
  <c r="AJ1846" i="5"/>
  <c r="AJ45" i="5"/>
  <c r="AJ633" i="5"/>
  <c r="AJ1162" i="5"/>
  <c r="AJ1200" i="5"/>
  <c r="AJ51" i="5"/>
  <c r="AJ1848" i="5"/>
  <c r="AJ1164" i="5"/>
  <c r="AJ747" i="5"/>
  <c r="AJ575" i="5"/>
  <c r="AJ1618" i="5"/>
  <c r="AJ1241" i="5"/>
  <c r="AJ1592" i="5"/>
  <c r="AJ576" i="5"/>
  <c r="AJ1440" i="5"/>
  <c r="AJ820" i="5"/>
  <c r="AJ342" i="5"/>
  <c r="AJ279" i="5"/>
  <c r="AJ427" i="5"/>
  <c r="AJ271" i="5"/>
  <c r="AJ1175" i="5"/>
  <c r="AJ508" i="5"/>
  <c r="AJ1233" i="5"/>
  <c r="AJ1906" i="5"/>
  <c r="AJ783" i="5"/>
  <c r="AJ345" i="5"/>
  <c r="AJ721" i="5"/>
  <c r="AJ1768" i="5"/>
  <c r="AJ502" i="5"/>
  <c r="AJ723" i="5"/>
  <c r="AJ1900" i="5"/>
  <c r="AJ246" i="5"/>
  <c r="AJ1695" i="5"/>
  <c r="AJ1149" i="5"/>
  <c r="AJ1684" i="5"/>
  <c r="AJ1140" i="5"/>
  <c r="AJ1453" i="5"/>
  <c r="AJ1659" i="5"/>
  <c r="AJ1268" i="5"/>
  <c r="AJ1740" i="5"/>
  <c r="AJ1221" i="5"/>
  <c r="AJ397" i="5"/>
  <c r="AJ1461" i="5"/>
  <c r="AJ1700" i="5"/>
  <c r="AJ534" i="5"/>
  <c r="AJ1185" i="5"/>
  <c r="AJ1280" i="5"/>
  <c r="AJ1602" i="5"/>
  <c r="AJ491" i="5"/>
  <c r="AJ1459" i="5"/>
  <c r="AJ825" i="5"/>
  <c r="AJ323" i="5"/>
  <c r="AJ1167" i="5"/>
  <c r="AJ203" i="5"/>
  <c r="AJ907" i="5"/>
  <c r="AJ272" i="5"/>
  <c r="AJ494" i="5"/>
  <c r="AJ1559" i="5"/>
  <c r="AJ1939" i="5"/>
  <c r="AJ626" i="5"/>
  <c r="AJ417" i="5"/>
  <c r="AJ865" i="5"/>
  <c r="AJ1470" i="5"/>
  <c r="AJ1029" i="5"/>
  <c r="AJ1611" i="5"/>
  <c r="AJ1229" i="5"/>
  <c r="AJ824" i="5"/>
  <c r="AJ266" i="5"/>
  <c r="AJ1654" i="5"/>
  <c r="AJ1639" i="5"/>
  <c r="AJ276" i="5"/>
  <c r="AJ1942" i="5"/>
  <c r="AJ385" i="5"/>
  <c r="AJ1526" i="5"/>
  <c r="AJ1402" i="5"/>
  <c r="AJ1483" i="5"/>
  <c r="AJ1406" i="5"/>
  <c r="AJ359" i="5"/>
  <c r="AJ1527" i="5"/>
  <c r="AJ257" i="5"/>
  <c r="AJ996" i="5"/>
  <c r="AJ632" i="5"/>
  <c r="AJ339" i="5"/>
  <c r="AJ1110" i="5"/>
  <c r="AJ447" i="5"/>
  <c r="AJ1655" i="5"/>
  <c r="AJ946" i="5"/>
  <c r="AJ1311" i="5"/>
  <c r="AJ1435" i="5"/>
  <c r="AJ1067" i="5"/>
  <c r="AJ719" i="5"/>
  <c r="AJ1819" i="5"/>
  <c r="AJ1055" i="5"/>
  <c r="AJ1578" i="5"/>
  <c r="AJ702" i="5"/>
  <c r="AJ353" i="5"/>
  <c r="AJ396" i="5"/>
  <c r="AJ1119" i="5"/>
  <c r="AJ1479" i="5"/>
  <c r="AJ1270" i="5"/>
  <c r="AJ1218" i="5"/>
  <c r="AJ1773" i="5"/>
  <c r="AJ546" i="5"/>
  <c r="AJ1087" i="5"/>
  <c r="AJ1207" i="5"/>
  <c r="AJ516" i="5"/>
  <c r="AJ1124" i="5"/>
  <c r="AJ1206" i="5"/>
  <c r="AJ1448" i="5"/>
  <c r="AJ1366" i="5"/>
  <c r="AJ1227" i="5"/>
  <c r="AJ1476" i="5"/>
  <c r="AJ371" i="5"/>
  <c r="AJ1418" i="5"/>
  <c r="AJ613" i="5"/>
  <c r="AJ821" i="5"/>
  <c r="AJ902" i="5"/>
  <c r="AJ1078" i="5"/>
  <c r="AJ720" i="5"/>
  <c r="AJ1522" i="5"/>
  <c r="AJ903" i="5"/>
  <c r="AJ509" i="5"/>
  <c r="AJ843" i="5"/>
  <c r="AJ1551" i="5"/>
  <c r="AJ642" i="5"/>
  <c r="AJ1807" i="5"/>
  <c r="AJ1327" i="5"/>
  <c r="AJ1384" i="5"/>
  <c r="AJ1023" i="5"/>
  <c r="AJ297" i="5"/>
  <c r="AJ52" i="5"/>
  <c r="AJ1362" i="5"/>
  <c r="AJ758" i="5"/>
  <c r="AJ1469" i="5"/>
  <c r="AJ1098" i="5"/>
  <c r="AJ1446" i="5"/>
  <c r="AJ497" i="5"/>
  <c r="AJ441" i="5"/>
  <c r="AJ1643" i="5"/>
  <c r="AJ1084" i="5"/>
  <c r="AJ715" i="5"/>
  <c r="AJ282" i="5"/>
  <c r="AJ126" i="5"/>
  <c r="AJ1160" i="5"/>
  <c r="AJ697" i="5"/>
  <c r="AJ391" i="5"/>
  <c r="AJ752" i="5"/>
  <c r="AJ1347" i="5"/>
  <c r="AJ1544" i="5"/>
  <c r="AJ47" i="5"/>
  <c r="AJ1653" i="5"/>
  <c r="AJ1183" i="5"/>
  <c r="AJ1552" i="5"/>
  <c r="AJ1637" i="5"/>
  <c r="AJ1043" i="5"/>
  <c r="AJ862" i="5"/>
  <c r="AJ393" i="5"/>
  <c r="AJ696" i="5"/>
  <c r="AJ375" i="5"/>
  <c r="AJ1171" i="5"/>
  <c r="AJ1777" i="5"/>
  <c r="AJ1890" i="5"/>
  <c r="AJ289" i="5"/>
  <c r="AJ1254" i="5"/>
  <c r="AJ1138" i="5"/>
  <c r="AJ701" i="5"/>
  <c r="AJ1614" i="5"/>
  <c r="AJ343" i="5"/>
  <c r="AJ1590" i="5"/>
  <c r="AJ1320" i="5"/>
  <c r="AJ1480" i="5"/>
  <c r="AJ737" i="5"/>
  <c r="AJ1195" i="5"/>
  <c r="AJ1326" i="5"/>
  <c r="AJ1296" i="5"/>
  <c r="AJ458" i="5"/>
  <c r="AJ1336" i="5"/>
  <c r="AJ1169" i="5"/>
  <c r="AJ1409" i="5"/>
  <c r="AJ1304" i="5"/>
  <c r="AJ1596" i="5"/>
  <c r="AJ301" i="5"/>
  <c r="AJ1687" i="5"/>
  <c r="AJ1576" i="5"/>
  <c r="AJ1932" i="5"/>
  <c r="AJ372" i="5"/>
  <c r="AJ1343" i="5"/>
  <c r="AJ667" i="5"/>
  <c r="AJ742" i="5"/>
  <c r="AJ1688" i="5"/>
  <c r="AJ512" i="5"/>
  <c r="AJ1181" i="5"/>
  <c r="AJ840" i="5"/>
  <c r="AJ1940" i="5"/>
  <c r="AJ248" i="5"/>
  <c r="AJ357" i="5"/>
  <c r="AJ1061" i="5"/>
  <c r="AJ256" i="5"/>
  <c r="AJ1217" i="5"/>
  <c r="AJ841" i="5"/>
  <c r="AJ549" i="5"/>
  <c r="AJ1460" i="5"/>
  <c r="AJ1249" i="5"/>
  <c r="AJ1434" i="5"/>
  <c r="AJ1634" i="5"/>
  <c r="AJ254" i="5"/>
  <c r="AJ1811" i="5"/>
  <c r="AJ1307" i="5"/>
  <c r="AJ41" i="5"/>
  <c r="AJ424" i="5"/>
  <c r="AJ1071" i="5"/>
  <c r="AJ1070" i="5"/>
  <c r="AJ420" i="5"/>
  <c r="AJ1189" i="5"/>
  <c r="AJ1026" i="5"/>
  <c r="AJ1212" i="5"/>
  <c r="AJ1636" i="5"/>
  <c r="AJ302" i="5"/>
  <c r="AJ833" i="5"/>
  <c r="AJ1232" i="5"/>
  <c r="AJ1012" i="5"/>
  <c r="AJ423" i="5"/>
  <c r="AJ434" i="5"/>
  <c r="AJ1886" i="5"/>
  <c r="AJ1048" i="5"/>
  <c r="AJ1006" i="5"/>
  <c r="AJ560" i="5"/>
  <c r="AJ1176" i="5"/>
  <c r="AJ1891" i="5"/>
  <c r="AJ541" i="5"/>
  <c r="AJ1691" i="5"/>
  <c r="AJ836" i="5"/>
  <c r="AJ1973" i="5"/>
  <c r="AJ1301" i="5"/>
  <c r="AJ1028" i="5"/>
  <c r="AJ1405" i="5"/>
  <c r="AJ1523" i="5"/>
  <c r="AJ1341" i="5"/>
  <c r="AJ1062" i="5"/>
  <c r="AJ550" i="5"/>
  <c r="AJ322" i="5"/>
  <c r="AJ1088" i="5"/>
  <c r="AJ1159" i="5"/>
  <c r="AJ122" i="5"/>
  <c r="AJ1211" i="5"/>
  <c r="AJ1481" i="5"/>
  <c r="AJ1609" i="5"/>
  <c r="AJ1208" i="5"/>
  <c r="AJ756" i="5"/>
  <c r="AJ1242" i="5"/>
  <c r="AJ1334" i="5"/>
  <c r="AJ1588" i="5"/>
  <c r="AJ1894" i="5"/>
  <c r="AJ1865" i="5"/>
  <c r="AJ716" i="5"/>
  <c r="AJ1059" i="5"/>
  <c r="AJ786" i="5"/>
  <c r="AJ827" i="5"/>
  <c r="AJ1321" i="5"/>
  <c r="AJ1277" i="5"/>
  <c r="AJ1598" i="5"/>
  <c r="AJ255" i="5"/>
  <c r="AJ1412" i="5"/>
  <c r="AJ329" i="5"/>
  <c r="AJ1817" i="5"/>
  <c r="AJ131" i="5"/>
  <c r="AJ501" i="5"/>
  <c r="AJ1284" i="5"/>
  <c r="AJ1257" i="5"/>
  <c r="AJ658" i="5"/>
  <c r="AJ555" i="5"/>
  <c r="AJ1737" i="5"/>
  <c r="AJ1252" i="5"/>
  <c r="AJ1403" i="5"/>
  <c r="AJ1080" i="5"/>
  <c r="AJ398" i="5"/>
  <c r="AJ1808" i="5"/>
  <c r="AJ722" i="5"/>
  <c r="AJ1423" i="5"/>
  <c r="AJ1042" i="5"/>
  <c r="AJ356" i="5"/>
  <c r="AJ1969" i="5"/>
  <c r="AJ321" i="5"/>
  <c r="AJ1275" i="5"/>
  <c r="AJ1009" i="5"/>
  <c r="AJ1499" i="5"/>
  <c r="AJ338" i="5"/>
  <c r="AJ1765" i="5"/>
  <c r="AJ1199" i="5"/>
  <c r="AJ1725" i="5"/>
  <c r="AJ1295" i="5"/>
  <c r="AJ1812" i="5"/>
  <c r="AJ1144" i="5"/>
  <c r="AJ1549" i="5"/>
  <c r="AJ1970" i="5"/>
  <c r="AJ306" i="5"/>
  <c r="AJ1540" i="5"/>
  <c r="AJ1889" i="5"/>
  <c r="AJ263" i="5"/>
  <c r="AJ1379" i="5"/>
  <c r="AJ268" i="5"/>
  <c r="AJ1571" i="5"/>
  <c r="AJ1554" i="5"/>
  <c r="AJ1548" i="5"/>
  <c r="AJ661" i="5"/>
  <c r="AJ1004" i="5"/>
  <c r="AJ1047" i="5"/>
  <c r="AJ1060" i="5"/>
  <c r="AJ1099" i="5"/>
  <c r="AJ1623" i="5"/>
  <c r="AJ1007" i="5"/>
  <c r="AJ1567" i="5"/>
  <c r="AJ250" i="5"/>
  <c r="AJ453" i="5"/>
  <c r="AJ863" i="5"/>
  <c r="AJ1345" i="5"/>
  <c r="AJ1163" i="5"/>
  <c r="AJ1933" i="5"/>
  <c r="AJ1555" i="5"/>
  <c r="AJ704" i="5"/>
  <c r="AJ1178" i="5"/>
  <c r="AJ1724" i="5"/>
  <c r="AJ1285" i="5"/>
  <c r="AJ1410" i="5"/>
  <c r="AJ252" i="5"/>
  <c r="AJ205" i="5"/>
  <c r="AJ1322" i="5"/>
  <c r="AJ844" i="5"/>
  <c r="AJ269" i="5"/>
  <c r="AJ1543" i="5"/>
  <c r="AJ43" i="5"/>
  <c r="AJ499" i="5"/>
  <c r="AJ616" i="5"/>
  <c r="AJ274" i="5"/>
  <c r="AJ659" i="5"/>
  <c r="AJ543" i="5"/>
  <c r="AJ544" i="5"/>
  <c r="AJ406" i="5"/>
  <c r="AJ1314" i="5"/>
  <c r="AJ392" i="5"/>
  <c r="AJ1814" i="5"/>
  <c r="AJ213" i="5"/>
  <c r="AJ631" i="5"/>
  <c r="AJ513" i="5"/>
  <c r="AJ1931" i="5"/>
  <c r="AJ1466" i="5"/>
  <c r="AJ1246" i="5"/>
  <c r="AJ1011" i="5"/>
  <c r="AJ1244" i="5"/>
  <c r="AJ386" i="5"/>
  <c r="AJ44" i="5"/>
  <c r="AJ1458" i="5"/>
  <c r="AJ1573" i="5"/>
  <c r="AJ1421" i="5"/>
  <c r="AJ1565" i="5"/>
  <c r="AJ761" i="5"/>
  <c r="AJ1081" i="5"/>
  <c r="AJ1902" i="5"/>
  <c r="AJ314" i="5"/>
  <c r="AJ1511" i="5"/>
  <c r="AJ1638" i="5"/>
  <c r="AJ444" i="5"/>
  <c r="AJ1503" i="5"/>
  <c r="AJ1010" i="5"/>
  <c r="AJ1111" i="5"/>
  <c r="AJ1613" i="5"/>
  <c r="AJ1352" i="5"/>
  <c r="AJ1224" i="5"/>
  <c r="AJ749" i="5"/>
  <c r="AJ1855" i="5"/>
  <c r="AJ1646" i="5"/>
  <c r="AJ860" i="5"/>
  <c r="AJ676" i="5"/>
  <c r="AJ350" i="5"/>
  <c r="AJ1376" i="5"/>
  <c r="AJ1065" i="5"/>
  <c r="AJ518" i="5"/>
  <c r="AJ1198" i="5"/>
  <c r="AJ1450" i="5"/>
  <c r="AJ401" i="5"/>
  <c r="AJ556" i="5"/>
  <c r="AJ1258" i="5"/>
  <c r="AJ408" i="5"/>
  <c r="AJ751" i="5"/>
  <c r="AJ1491" i="5"/>
  <c r="AJ1039" i="5"/>
  <c r="AJ1603" i="5"/>
  <c r="AJ334" i="5"/>
  <c r="AJ358" i="5"/>
  <c r="AJ1535" i="5"/>
  <c r="AJ377" i="5"/>
  <c r="AJ1818" i="5"/>
  <c r="AJ1374" i="5"/>
  <c r="AJ1123" i="5"/>
  <c r="AJ1903" i="5"/>
  <c r="AJ847" i="5"/>
  <c r="AJ1213" i="5"/>
  <c r="AJ1780" i="5"/>
  <c r="AJ1225" i="5"/>
  <c r="AJ1619" i="5"/>
  <c r="AJ760" i="5"/>
  <c r="AJ309" i="5"/>
  <c r="AJ1815" i="5"/>
  <c r="AJ1262" i="5"/>
  <c r="AJ1056" i="5"/>
  <c r="AJ1182" i="5"/>
  <c r="AJ295" i="5"/>
  <c r="AJ700" i="5"/>
  <c r="AJ1859" i="5"/>
  <c r="AJ1474" i="5"/>
  <c r="AJ1976" i="5"/>
  <c r="AJ1156" i="5"/>
  <c r="AJ1143" i="5"/>
  <c r="AJ1271" i="5"/>
  <c r="AJ1166" i="5"/>
  <c r="AJ1351" i="5"/>
  <c r="AJ1452" i="5"/>
  <c r="AJ542" i="5"/>
  <c r="AJ332" i="5"/>
  <c r="AJ1289" i="5"/>
  <c r="AJ1141" i="5"/>
  <c r="AJ578" i="5"/>
  <c r="AJ389" i="5"/>
  <c r="AJ324" i="5"/>
  <c r="AJ548" i="5"/>
  <c r="AJ1558" i="5"/>
  <c r="AJ430" i="5"/>
  <c r="AJ536" i="5"/>
  <c r="AJ944" i="5"/>
  <c r="AJ1862" i="5"/>
  <c r="AJ1397" i="5"/>
  <c r="AJ1463" i="5"/>
  <c r="AJ129" i="5"/>
  <c r="AJ1420" i="5"/>
  <c r="AJ531" i="5"/>
  <c r="AJ1553" i="5"/>
  <c r="AJ1593" i="5"/>
  <c r="AJ627" i="5"/>
  <c r="AJ674" i="5"/>
  <c r="AJ818" i="5"/>
  <c r="AJ1457" i="5"/>
  <c r="AJ1766" i="5"/>
  <c r="AJ947" i="5"/>
  <c r="AJ540" i="5"/>
  <c r="AJ532" i="5"/>
  <c r="AJ517" i="5"/>
  <c r="AJ1770" i="5"/>
  <c r="AJ211" i="5"/>
  <c r="AJ373" i="5"/>
  <c r="AJ490" i="5"/>
  <c r="AJ134" i="5"/>
  <c r="AJ325" i="5"/>
  <c r="AJ1383" i="5"/>
  <c r="AJ1569" i="5"/>
  <c r="AJ1222" i="5"/>
  <c r="AJ1581" i="5"/>
  <c r="AJ1179" i="5"/>
  <c r="AJ673" i="5"/>
  <c r="AJ291" i="5"/>
  <c r="AJ1201" i="5"/>
  <c r="AJ1436" i="5"/>
  <c r="AJ1732" i="5"/>
  <c r="AJ1775" i="5"/>
  <c r="AJ557" i="5"/>
  <c r="AJ1853" i="5"/>
  <c r="AJ577" i="5"/>
  <c r="AJ390" i="5"/>
  <c r="AJ1152" i="5"/>
  <c r="AJ782" i="5"/>
  <c r="AJ1635" i="5"/>
  <c r="AJ1733" i="5"/>
  <c r="AJ432" i="5"/>
  <c r="AJ261" i="5"/>
  <c r="AJ1432" i="5"/>
  <c r="AJ1381" i="5"/>
  <c r="AJ1427" i="5"/>
  <c r="AJ258" i="5"/>
  <c r="AJ433" i="5"/>
  <c r="AJ1203" i="5"/>
  <c r="AJ654" i="5"/>
  <c r="AJ439" i="5"/>
  <c r="AJ414" i="5"/>
  <c r="AJ675" i="5"/>
  <c r="AJ1929" i="5"/>
  <c r="AJ1015" i="5"/>
  <c r="AJ1365" i="5"/>
  <c r="AJ614" i="5"/>
  <c r="AJ296" i="5"/>
  <c r="AJ1414" i="5"/>
  <c r="AJ1396" i="5"/>
  <c r="AJ1272" i="5"/>
  <c r="AJ1692" i="5"/>
  <c r="AJ290" i="5"/>
  <c r="AJ1946" i="5"/>
  <c r="AJ247" i="5"/>
  <c r="AJ209" i="5"/>
  <c r="AJ1599" i="5"/>
  <c r="AJ394" i="5"/>
  <c r="AJ1539" i="5"/>
  <c r="AJ1083" i="5"/>
  <c r="AJ1595" i="5"/>
  <c r="AJ354" i="5"/>
  <c r="AJ1318" i="5"/>
  <c r="AJ1215" i="5"/>
  <c r="AJ455" i="5"/>
  <c r="AJ1145" i="5"/>
  <c r="AJ830" i="5"/>
  <c r="AJ1298" i="5"/>
  <c r="AJ244" i="5"/>
  <c r="AJ1545" i="5"/>
  <c r="AJ1068" i="5"/>
  <c r="AJ1428" i="5"/>
  <c r="AJ1968" i="5"/>
  <c r="AJ1378" i="5"/>
  <c r="AJ1157" i="5"/>
  <c r="AJ943" i="5"/>
  <c r="AJ412" i="5"/>
  <c r="AJ1487" i="5"/>
  <c r="AJ1126" i="5"/>
  <c r="AJ1413" i="5"/>
  <c r="AJ630" i="5"/>
  <c r="AJ1928" i="5"/>
  <c r="AJ426" i="5"/>
  <c r="AJ1049" i="5"/>
  <c r="AJ1214" i="5"/>
  <c r="AJ369" i="5"/>
  <c r="AJ300" i="5"/>
  <c r="AJ639" i="5"/>
  <c r="AJ215" i="5"/>
  <c r="AJ425" i="5"/>
  <c r="AJ281" i="5"/>
  <c r="AJ1325" i="5"/>
  <c r="AJ1493" i="5"/>
  <c r="AJ452" i="5"/>
  <c r="AJ620" i="5"/>
  <c r="AJ861" i="5"/>
  <c r="AJ1608" i="5"/>
  <c r="AJ351" i="5"/>
  <c r="AJ1505" i="5"/>
  <c r="AJ985" i="5"/>
  <c r="AJ755" i="5"/>
  <c r="AJ1430" i="5"/>
  <c r="AJ1122" i="5"/>
  <c r="AJ748" i="5"/>
  <c r="AJ842" i="5"/>
  <c r="AJ909" i="5"/>
  <c r="AJ1102" i="5"/>
  <c r="AJ1108" i="5"/>
  <c r="AJ1467" i="5"/>
  <c r="AJ757" i="5"/>
  <c r="AJ337" i="5"/>
  <c r="AJ1431" i="5"/>
  <c r="AJ1202" i="5"/>
  <c r="AJ1934" i="5"/>
  <c r="AJ130" i="5"/>
  <c r="AJ326" i="5"/>
  <c r="AJ819" i="5"/>
  <c r="AJ551" i="5"/>
  <c r="AJ1074" i="5"/>
  <c r="AJ1027" i="5"/>
  <c r="AJ1417" i="5"/>
  <c r="AJ1644" i="5"/>
  <c r="AJ1324" i="5"/>
  <c r="AJ1927" i="5"/>
  <c r="AJ762" i="5"/>
  <c r="AJ1058" i="5"/>
  <c r="AJ1610" i="5"/>
  <c r="AJ1473" i="5"/>
  <c r="AJ1342" i="5"/>
  <c r="AJ1309" i="5"/>
  <c r="AJ1129" i="5"/>
  <c r="AJ1568" i="5"/>
  <c r="AJ1399" i="5"/>
  <c r="AJ1113" i="5"/>
  <c r="AJ313" i="5"/>
  <c r="AJ828" i="5"/>
  <c r="AJ1094" i="5"/>
  <c r="AJ214" i="5"/>
  <c r="AJ1281" i="5"/>
  <c r="AJ622" i="5"/>
  <c r="AJ1696" i="5"/>
  <c r="AJ1308" i="5"/>
  <c r="AJ1564" i="5"/>
  <c r="AJ384" i="5"/>
  <c r="AJ163" i="5"/>
  <c r="AJ637" i="5"/>
  <c r="AJ1266" i="5"/>
  <c r="AJ750" i="5"/>
  <c r="AJ839" i="5"/>
  <c r="AJ1358" i="5"/>
  <c r="AJ362" i="5"/>
  <c r="AJ1359" i="5"/>
  <c r="AJ335" i="5"/>
  <c r="AJ998" i="5"/>
  <c r="AJ253" i="5"/>
  <c r="AJ1810" i="5"/>
  <c r="AJ280" i="5"/>
  <c r="AJ1944" i="5"/>
  <c r="AJ829" i="5"/>
  <c r="AJ402" i="5"/>
  <c r="AJ846" i="5"/>
  <c r="AJ538" i="5"/>
  <c r="AJ1729" i="5"/>
  <c r="AJ1173" i="5"/>
  <c r="AJ901" i="5"/>
  <c r="AJ1616" i="5"/>
  <c r="AJ664" i="5"/>
  <c r="AJ440" i="5"/>
  <c r="AJ1274" i="5"/>
  <c r="AJ904" i="5"/>
  <c r="AJ1248" i="5"/>
  <c r="AJ1389" i="5"/>
  <c r="AJ1044" i="5"/>
  <c r="AJ496" i="5"/>
  <c r="AJ422" i="5"/>
  <c r="AJ1267" i="5"/>
  <c r="AJ435" i="5"/>
  <c r="AJ407" i="5"/>
  <c r="AJ1741" i="5"/>
  <c r="AJ370" i="5"/>
  <c r="AJ1395" i="5"/>
  <c r="AJ1408" i="5"/>
  <c r="AJ360" i="5"/>
  <c r="AJ264" i="5"/>
  <c r="AJ1134" i="5"/>
  <c r="AJ948" i="5"/>
  <c r="AJ1508" i="5"/>
  <c r="AJ754" i="5"/>
  <c r="AJ1560" i="5"/>
  <c r="AJ1239" i="5"/>
  <c r="AJ1220" i="5"/>
  <c r="AJ1532" i="5"/>
  <c r="AJ717" i="5"/>
  <c r="AJ1509" i="5"/>
  <c r="AJ168" i="5"/>
  <c r="AJ574" i="5"/>
  <c r="AJ206" i="5"/>
  <c r="AJ315" i="5"/>
  <c r="AJ1809" i="5"/>
  <c r="AJ1154" i="5"/>
  <c r="AJ619" i="5"/>
  <c r="AJ1255" i="5"/>
  <c r="AJ666" i="5"/>
  <c r="AJ1781" i="5"/>
  <c r="AJ983" i="5"/>
  <c r="AJ265" i="5"/>
  <c r="AJ629" i="5"/>
  <c r="AJ711" i="5"/>
  <c r="AJ1860" i="5"/>
  <c r="AJ1310" i="5"/>
  <c r="AJ625" i="5"/>
  <c r="AJ1693" i="5"/>
  <c r="AJ1117" i="5"/>
  <c r="AJ388" i="5"/>
  <c r="AJ1465" i="5"/>
  <c r="AJ88" i="5"/>
  <c r="AJ1170" i="5"/>
  <c r="AJ624" i="5"/>
  <c r="AJ48" i="5"/>
  <c r="AJ698" i="5"/>
  <c r="AJ376" i="5"/>
  <c r="AJ779" i="5"/>
  <c r="AJ1106" i="5"/>
  <c r="AJ634" i="5"/>
  <c r="AJ1105" i="5"/>
  <c r="AJ1256" i="5"/>
  <c r="AJ1779" i="5"/>
  <c r="AJ1783" i="5"/>
  <c r="AJ1033" i="5"/>
  <c r="AJ707" i="5"/>
  <c r="AJ763" i="5"/>
  <c r="AJ1824" i="5"/>
  <c r="AJ1008" i="5"/>
  <c r="AJ1286" i="5"/>
  <c r="AJ1177" i="5"/>
  <c r="AJ1354" i="5"/>
  <c r="AJ1660" i="5"/>
  <c r="AJ1943" i="5"/>
  <c r="AJ1331" i="5"/>
  <c r="AJ1640" i="5"/>
  <c r="AJ1030" i="5"/>
  <c r="AJ660" i="5"/>
  <c r="AJ950" i="5"/>
  <c r="AJ303" i="5"/>
  <c r="AJ1369" i="5"/>
  <c r="AJ328" i="5"/>
  <c r="AJ1699" i="5"/>
  <c r="AJ1550" i="5"/>
  <c r="AJ355" i="5"/>
  <c r="AJ1739" i="5"/>
  <c r="AJ1426" i="5"/>
  <c r="AJ1025" i="5"/>
  <c r="AJ1822" i="5"/>
  <c r="AJ1299" i="5"/>
  <c r="AJ945" i="5"/>
  <c r="AJ382" i="5"/>
  <c r="AJ1371" i="5"/>
  <c r="AJ1236" i="5"/>
  <c r="AJ1734" i="5"/>
  <c r="AJ127" i="5"/>
  <c r="AJ738" i="5"/>
  <c r="AJ1290" i="5"/>
  <c r="AJ655" i="5"/>
  <c r="AJ709" i="5"/>
  <c r="AJ259" i="5"/>
  <c r="AJ900" i="5"/>
  <c r="AJ1806" i="5"/>
  <c r="AJ79" i="5"/>
  <c r="AJ1187" i="5"/>
  <c r="AJ1346" i="5"/>
  <c r="AJ121" i="5"/>
  <c r="AJ1594" i="5"/>
  <c r="AJ832" i="5"/>
  <c r="AJ381" i="5"/>
  <c r="AJ1897" i="5"/>
  <c r="AJ834" i="5"/>
  <c r="AJ1128" i="5"/>
  <c r="AJ778" i="5"/>
  <c r="AJ399" i="5"/>
  <c r="AJ387" i="5"/>
  <c r="AJ1046" i="5"/>
  <c r="AJ1133" i="5"/>
  <c r="AJ1455" i="5"/>
  <c r="AJ1107" i="5"/>
  <c r="AJ665" i="5"/>
  <c r="AJ270" i="5"/>
  <c r="AJ1288" i="5"/>
  <c r="AJ1021" i="5"/>
  <c r="AK2" i="5"/>
  <c r="AJ286" i="5"/>
  <c r="AJ1512" i="5"/>
  <c r="AJ1612" i="5"/>
  <c r="AJ1694" i="5"/>
  <c r="AJ1086" i="5"/>
  <c r="AJ866" i="5"/>
  <c r="AJ1097" i="5"/>
  <c r="AJ319" i="5"/>
  <c r="AJ1079" i="5"/>
  <c r="AJ431" i="5"/>
  <c r="AJ1945" i="5"/>
  <c r="AJ1407" i="5"/>
  <c r="AJ741" i="5"/>
  <c r="AJ413" i="5"/>
  <c r="AJ1764" i="5"/>
  <c r="AI1073" i="5"/>
  <c r="AI1360" i="5"/>
  <c r="AI251" i="5"/>
  <c r="AI1319" i="5"/>
  <c r="AI1237" i="5"/>
  <c r="AI1114" i="5"/>
  <c r="AI1443" i="5"/>
  <c r="AI991" i="5"/>
  <c r="AI374" i="5"/>
  <c r="AI1484" i="5"/>
  <c r="AI292" i="5"/>
  <c r="AI1566" i="5"/>
  <c r="AH1442" i="5"/>
  <c r="AI415" i="5"/>
  <c r="AI1196" i="5"/>
  <c r="AI1401" i="5"/>
  <c r="AI1607" i="5"/>
  <c r="AI1525" i="5"/>
  <c r="AI333" i="5"/>
  <c r="AH189" i="2"/>
  <c r="AH186" i="2" s="1"/>
  <c r="AJ44" i="28"/>
  <c r="AH19" i="2"/>
  <c r="AH116" i="2" s="1"/>
  <c r="AH25" i="2"/>
  <c r="AH122" i="2" s="1"/>
  <c r="AI28" i="2"/>
  <c r="AI125" i="2" s="1"/>
  <c r="AI41" i="52"/>
  <c r="AI45" i="52"/>
  <c r="AI47" i="52"/>
  <c r="AO7" i="16"/>
  <c r="AP6" i="16"/>
  <c r="AO35" i="16"/>
  <c r="AO15" i="9"/>
  <c r="AM37" i="16"/>
  <c r="AL16" i="9"/>
  <c r="AI19" i="4"/>
  <c r="AR10" i="16"/>
  <c r="AR5" i="12"/>
  <c r="AR6" i="12" s="1"/>
  <c r="AJ26" i="52"/>
  <c r="AJ35" i="52"/>
  <c r="AJ33" i="52"/>
  <c r="AJ13" i="52"/>
  <c r="AJ34" i="52"/>
  <c r="AJ36" i="52"/>
  <c r="AJ30" i="52"/>
  <c r="AJ22" i="52"/>
  <c r="AJ19" i="52"/>
  <c r="AJ8" i="52"/>
  <c r="AJ31" i="52"/>
  <c r="AJ21" i="52"/>
  <c r="AJ16" i="52"/>
  <c r="AJ27" i="52"/>
  <c r="AJ15" i="52"/>
  <c r="AJ29" i="52"/>
  <c r="AJ6" i="52"/>
  <c r="AJ14" i="52"/>
  <c r="AJ32" i="52"/>
  <c r="AJ28" i="52"/>
  <c r="AJ173" i="29"/>
  <c r="AJ21" i="50" s="1"/>
  <c r="AF15" i="2"/>
  <c r="AF112" i="2" s="1"/>
  <c r="AF105" i="2"/>
  <c r="AI42" i="52"/>
  <c r="AI7" i="4"/>
  <c r="AI65" i="4" s="1"/>
  <c r="AJ28" i="32"/>
  <c r="AJ30" i="32"/>
  <c r="AJ36" i="32"/>
  <c r="AJ66" i="32" s="1"/>
  <c r="AJ26" i="32"/>
  <c r="AJ6" i="32"/>
  <c r="AJ29" i="32"/>
  <c r="AJ6" i="31"/>
  <c r="AI13" i="32"/>
  <c r="AI56" i="32" s="1"/>
  <c r="AI40" i="52"/>
  <c r="AI48" i="52"/>
  <c r="AI39" i="52"/>
  <c r="Q12" i="12"/>
  <c r="Q13" i="12" s="1"/>
  <c r="AM16" i="16"/>
  <c r="AN2" i="16"/>
  <c r="AJ14" i="50"/>
  <c r="AJ6" i="50"/>
  <c r="AK5" i="58"/>
  <c r="AK5" i="52"/>
  <c r="AK6" i="28"/>
  <c r="AK6" i="29"/>
  <c r="AK20" i="12"/>
  <c r="AK5" i="32"/>
  <c r="AK31" i="32" s="1"/>
  <c r="AK37" i="2"/>
  <c r="AK134" i="2" s="1"/>
  <c r="AK5" i="4"/>
  <c r="AK6" i="30"/>
  <c r="AK5" i="50"/>
  <c r="AK5" i="31"/>
  <c r="AL17" i="16"/>
  <c r="AL5" i="29"/>
  <c r="AL5" i="28"/>
  <c r="AL5" i="30"/>
  <c r="AL4" i="4"/>
  <c r="AH69" i="4"/>
  <c r="AH60" i="4"/>
  <c r="AJ6" i="58"/>
  <c r="AH21" i="28"/>
  <c r="AG40" i="28"/>
  <c r="AG28" i="28"/>
  <c r="AH13" i="28"/>
  <c r="AH12" i="28"/>
  <c r="AI14" i="28"/>
  <c r="AI16" i="28"/>
  <c r="AH15" i="28"/>
  <c r="AH36" i="28"/>
  <c r="AI27" i="28"/>
  <c r="AH24" i="28"/>
  <c r="AH25" i="28"/>
  <c r="AH37" i="28"/>
  <c r="AJ20" i="28"/>
  <c r="AH26" i="28"/>
  <c r="AI39" i="28"/>
  <c r="AI19" i="28"/>
  <c r="AI33" i="28"/>
  <c r="AI34" i="28"/>
  <c r="AH30" i="28"/>
  <c r="AN2" i="4" l="1"/>
  <c r="AK20" i="4"/>
  <c r="AK24" i="4"/>
  <c r="AK23" i="4"/>
  <c r="AK21" i="4"/>
  <c r="AK32" i="4"/>
  <c r="AK28" i="4"/>
  <c r="AK29" i="4"/>
  <c r="AK31" i="4"/>
  <c r="AK30" i="4"/>
  <c r="AK25" i="4"/>
  <c r="AK27" i="4"/>
  <c r="AK26" i="4"/>
  <c r="AK22" i="4"/>
  <c r="AJ27" i="32"/>
  <c r="AJ63" i="32" s="1"/>
  <c r="AM93" i="29"/>
  <c r="AM47" i="29" s="1"/>
  <c r="AJ63" i="52"/>
  <c r="AI64" i="52"/>
  <c r="AI61" i="52" s="1"/>
  <c r="AK55" i="52"/>
  <c r="AK54" i="52"/>
  <c r="AJ62" i="52"/>
  <c r="AJ53" i="52"/>
  <c r="AM9" i="16"/>
  <c r="AM49" i="6"/>
  <c r="AO99" i="29"/>
  <c r="AO53" i="29" s="1"/>
  <c r="AM92" i="29"/>
  <c r="AM46" i="29" s="1"/>
  <c r="AM90" i="29"/>
  <c r="AM44" i="29" s="1"/>
  <c r="AK96" i="29"/>
  <c r="AK50" i="29" s="1"/>
  <c r="AG37" i="29"/>
  <c r="AH83" i="29" s="1"/>
  <c r="AM91" i="29"/>
  <c r="AM45" i="29" s="1"/>
  <c r="AC49" i="29"/>
  <c r="Y89" i="29"/>
  <c r="Y88" i="29" s="1"/>
  <c r="X42" i="29"/>
  <c r="AO97" i="29"/>
  <c r="AO51" i="29" s="1"/>
  <c r="AA57" i="29"/>
  <c r="AB101" i="29" s="1"/>
  <c r="AB30" i="30" s="1"/>
  <c r="AK38" i="32"/>
  <c r="AK68" i="32" s="1"/>
  <c r="AK30" i="2" s="1"/>
  <c r="AK127" i="2" s="1"/>
  <c r="AK44" i="32"/>
  <c r="AK40" i="2"/>
  <c r="AK39" i="32"/>
  <c r="AK69" i="32" s="1"/>
  <c r="AK31" i="2" s="1"/>
  <c r="AK128" i="2" s="1"/>
  <c r="AN254" i="58"/>
  <c r="AQ254" i="58"/>
  <c r="AR254" i="58"/>
  <c r="AP254" i="58"/>
  <c r="AN27" i="16"/>
  <c r="AA133" i="29"/>
  <c r="AA132" i="29" s="1"/>
  <c r="AA100" i="29"/>
  <c r="AA24" i="32" s="1"/>
  <c r="AA204" i="29"/>
  <c r="AF25" i="36"/>
  <c r="X155" i="29"/>
  <c r="X147" i="29" s="1"/>
  <c r="AH74" i="4"/>
  <c r="AG31" i="28"/>
  <c r="AG32" i="28"/>
  <c r="X725" i="58"/>
  <c r="X737" i="58" s="1"/>
  <c r="X53" i="30"/>
  <c r="X49" i="30" s="1"/>
  <c r="X17" i="30"/>
  <c r="X23" i="31" s="1"/>
  <c r="AH22" i="28"/>
  <c r="AG38" i="28"/>
  <c r="AH18" i="28"/>
  <c r="Y80" i="29"/>
  <c r="X30" i="29"/>
  <c r="AE194" i="29"/>
  <c r="AC192" i="29"/>
  <c r="AH208" i="29"/>
  <c r="AE205" i="29"/>
  <c r="Y210" i="29"/>
  <c r="AJ218" i="29"/>
  <c r="AJ122" i="26" s="1"/>
  <c r="AJ78" i="30"/>
  <c r="AJ34" i="31" s="1"/>
  <c r="AG207" i="29"/>
  <c r="AD206" i="29"/>
  <c r="AI70" i="4"/>
  <c r="AI66" i="4"/>
  <c r="AI64" i="4" s="1"/>
  <c r="AG1987" i="5"/>
  <c r="AG1988" i="5" s="1"/>
  <c r="AG45" i="6"/>
  <c r="AA29" i="30"/>
  <c r="AA25" i="31" s="1"/>
  <c r="AA62" i="30"/>
  <c r="AA61" i="30" s="1"/>
  <c r="AH61" i="29"/>
  <c r="AI105" i="29" s="1"/>
  <c r="AI34" i="30" s="1"/>
  <c r="AE33" i="29"/>
  <c r="AF79" i="29" s="1"/>
  <c r="AF20" i="30" s="1"/>
  <c r="AG65" i="30"/>
  <c r="AD59" i="29"/>
  <c r="AE103" i="29" s="1"/>
  <c r="AE32" i="30" s="1"/>
  <c r="AE58" i="29"/>
  <c r="AF102" i="29" s="1"/>
  <c r="AF31" i="30" s="1"/>
  <c r="Y139" i="29"/>
  <c r="W191" i="29"/>
  <c r="W115" i="26" s="1"/>
  <c r="AH66" i="30"/>
  <c r="AD135" i="29"/>
  <c r="AK43" i="28"/>
  <c r="AH137" i="29"/>
  <c r="AG136" i="29"/>
  <c r="AG105" i="2"/>
  <c r="Y63" i="29"/>
  <c r="Y68" i="30"/>
  <c r="AB71" i="29"/>
  <c r="AB12" i="30" s="1"/>
  <c r="AQ298" i="58"/>
  <c r="AS297" i="58"/>
  <c r="AN102" i="26"/>
  <c r="AN67" i="7"/>
  <c r="AO2" i="7"/>
  <c r="AN108" i="7"/>
  <c r="AN157" i="7"/>
  <c r="AN181" i="7"/>
  <c r="AN158" i="7"/>
  <c r="AN182" i="7"/>
  <c r="AN147" i="7"/>
  <c r="AN171" i="7"/>
  <c r="AN156" i="7"/>
  <c r="AN172" i="7"/>
  <c r="AN165" i="7"/>
  <c r="AN185" i="7"/>
  <c r="AN166" i="7"/>
  <c r="AN155" i="7"/>
  <c r="AN175" i="7"/>
  <c r="AN160" i="7"/>
  <c r="AN176" i="7"/>
  <c r="AN149" i="7"/>
  <c r="AN169" i="7"/>
  <c r="AN150" i="7"/>
  <c r="AN170" i="7"/>
  <c r="AN159" i="7"/>
  <c r="AN179" i="7"/>
  <c r="AN148" i="7"/>
  <c r="AN164" i="7"/>
  <c r="AN180" i="7"/>
  <c r="AN153" i="7"/>
  <c r="AN173" i="7"/>
  <c r="AN154" i="7"/>
  <c r="AN174" i="7"/>
  <c r="AN163" i="7"/>
  <c r="AN152" i="7"/>
  <c r="AN168" i="7"/>
  <c r="AN184" i="7"/>
  <c r="AN146" i="7"/>
  <c r="AN161" i="7"/>
  <c r="AN162" i="7"/>
  <c r="AN151" i="7"/>
  <c r="AN177" i="7"/>
  <c r="AN178" i="7"/>
  <c r="AN167" i="7"/>
  <c r="AN183" i="7"/>
  <c r="AP255" i="58"/>
  <c r="AM19" i="29"/>
  <c r="AM174" i="29" s="1"/>
  <c r="AM176" i="29"/>
  <c r="AM175" i="29"/>
  <c r="AN17" i="29"/>
  <c r="AM20" i="29"/>
  <c r="AI78" i="29"/>
  <c r="AI19" i="30" s="1"/>
  <c r="AN183" i="29"/>
  <c r="AO2" i="29"/>
  <c r="AP98" i="29" s="1"/>
  <c r="AP52" i="29" s="1"/>
  <c r="AN18" i="29"/>
  <c r="AN21" i="29" s="1"/>
  <c r="AN15" i="29"/>
  <c r="AM16" i="29"/>
  <c r="AO2" i="31"/>
  <c r="AC50" i="30"/>
  <c r="AE63" i="30"/>
  <c r="AE134" i="29"/>
  <c r="AN11" i="29"/>
  <c r="AM12" i="29"/>
  <c r="AN9" i="29"/>
  <c r="AM10" i="29"/>
  <c r="AC121" i="29"/>
  <c r="AM107" i="26"/>
  <c r="AE52" i="30"/>
  <c r="AE123" i="29"/>
  <c r="AG60" i="29"/>
  <c r="AC31" i="29"/>
  <c r="AE81" i="29"/>
  <c r="AE22" i="30" s="1"/>
  <c r="AN13" i="29"/>
  <c r="AM14" i="29"/>
  <c r="AD64" i="30"/>
  <c r="AG13" i="7"/>
  <c r="AG80" i="7" s="1"/>
  <c r="AH8" i="2"/>
  <c r="AH105" i="2" s="1"/>
  <c r="AI8" i="2"/>
  <c r="AK36" i="16"/>
  <c r="AK38" i="16" s="1"/>
  <c r="AH45" i="6"/>
  <c r="AM21" i="16"/>
  <c r="AL115" i="7"/>
  <c r="AL31" i="16"/>
  <c r="AH45" i="16"/>
  <c r="AK1120" i="5"/>
  <c r="AK1562" i="5"/>
  <c r="AK439" i="5"/>
  <c r="AK401" i="5"/>
  <c r="AK1152" i="5"/>
  <c r="AK1933" i="5"/>
  <c r="AK339" i="5"/>
  <c r="AK1197" i="5"/>
  <c r="AK1609" i="5"/>
  <c r="AK632" i="5"/>
  <c r="AK754" i="5"/>
  <c r="AK1009" i="5"/>
  <c r="AK509" i="5"/>
  <c r="AK127" i="5"/>
  <c r="AK42" i="5"/>
  <c r="AK695" i="5"/>
  <c r="AK1050" i="5"/>
  <c r="AK80" i="5"/>
  <c r="AK1094" i="5"/>
  <c r="AK1023" i="5"/>
  <c r="AK1625" i="5"/>
  <c r="AK1335" i="5"/>
  <c r="AK395" i="5"/>
  <c r="AK161" i="5"/>
  <c r="AK1011" i="5"/>
  <c r="AK1235" i="5"/>
  <c r="AK1150" i="5"/>
  <c r="AK1342" i="5"/>
  <c r="AK1312" i="5"/>
  <c r="AK1051" i="5"/>
  <c r="AK1651" i="5"/>
  <c r="AK1778" i="5"/>
  <c r="AK1530" i="5"/>
  <c r="AK1386" i="5"/>
  <c r="AK1852" i="5"/>
  <c r="AK1940" i="5"/>
  <c r="AK1582" i="5"/>
  <c r="AK670" i="5"/>
  <c r="AK341" i="5"/>
  <c r="AK515" i="5"/>
  <c r="AK1379" i="5"/>
  <c r="AK1371" i="5"/>
  <c r="AK1743" i="5"/>
  <c r="AK1514" i="5"/>
  <c r="AK264" i="5"/>
  <c r="AK293" i="5"/>
  <c r="AK766" i="5"/>
  <c r="AK1266" i="5"/>
  <c r="AK1209" i="5"/>
  <c r="AK1454" i="5"/>
  <c r="AK1321" i="5"/>
  <c r="AK1367" i="5"/>
  <c r="AK1330" i="5"/>
  <c r="AK1316" i="5"/>
  <c r="AK1279" i="5"/>
  <c r="AK1429" i="5"/>
  <c r="AK257" i="5"/>
  <c r="AK393" i="5"/>
  <c r="AK1365" i="5"/>
  <c r="AK1214" i="5"/>
  <c r="AK300" i="5"/>
  <c r="AK1081" i="5"/>
  <c r="AK404" i="5"/>
  <c r="AK677" i="5"/>
  <c r="AK79" i="5"/>
  <c r="AK699" i="5"/>
  <c r="AK1087" i="5"/>
  <c r="AK1569" i="5"/>
  <c r="AK266" i="5"/>
  <c r="AK869" i="5"/>
  <c r="AK1146" i="5"/>
  <c r="AK837" i="5"/>
  <c r="AK297" i="5"/>
  <c r="AK1931" i="5"/>
  <c r="AK1811" i="5"/>
  <c r="AK503" i="5"/>
  <c r="AK447" i="5"/>
  <c r="AK1413" i="5"/>
  <c r="AK1031" i="5"/>
  <c r="AK1728" i="5"/>
  <c r="AK1556" i="5"/>
  <c r="AK720" i="5"/>
  <c r="AK412" i="5"/>
  <c r="AK1033" i="5"/>
  <c r="AK1697" i="5"/>
  <c r="AK1277" i="5"/>
  <c r="AK496" i="5"/>
  <c r="AK1119" i="5"/>
  <c r="AK540" i="5"/>
  <c r="AK1645" i="5"/>
  <c r="AK1544" i="5"/>
  <c r="AK89" i="5"/>
  <c r="AK613" i="5"/>
  <c r="AK380" i="5"/>
  <c r="AK1853" i="5"/>
  <c r="AK1682" i="5"/>
  <c r="AK1693" i="5"/>
  <c r="AK1121" i="5"/>
  <c r="AK1270" i="5"/>
  <c r="AK1338" i="5"/>
  <c r="AK1575" i="5"/>
  <c r="AK860" i="5"/>
  <c r="AK1573" i="5"/>
  <c r="AK716" i="5"/>
  <c r="AK950" i="5"/>
  <c r="AK298" i="5"/>
  <c r="AK1892" i="5"/>
  <c r="AK249" i="5"/>
  <c r="AK1615" i="5"/>
  <c r="AK1010" i="5"/>
  <c r="AK1223" i="5"/>
  <c r="AK1601" i="5"/>
  <c r="AK168" i="5"/>
  <c r="AK1040" i="5"/>
  <c r="AK368" i="5"/>
  <c r="AK1022" i="5"/>
  <c r="AK1543" i="5"/>
  <c r="AK821" i="5"/>
  <c r="AK1230" i="5"/>
  <c r="AK399" i="5"/>
  <c r="AK1013" i="5"/>
  <c r="AK1451" i="5"/>
  <c r="AK1560" i="5"/>
  <c r="AK1017" i="5"/>
  <c r="AK1288" i="5"/>
  <c r="AK1932" i="5"/>
  <c r="AK618" i="5"/>
  <c r="AK1361" i="5"/>
  <c r="AK203" i="5"/>
  <c r="AK1370" i="5"/>
  <c r="AK403" i="5"/>
  <c r="AK507" i="5"/>
  <c r="AK820" i="5"/>
  <c r="AK865" i="5"/>
  <c r="AK1024" i="5"/>
  <c r="AK750" i="5"/>
  <c r="AK43" i="5"/>
  <c r="AK1444" i="5"/>
  <c r="AK1240" i="5"/>
  <c r="AK44" i="5"/>
  <c r="AK1177" i="5"/>
  <c r="AK283" i="5"/>
  <c r="AK552" i="5"/>
  <c r="AK752" i="5"/>
  <c r="AK349" i="5"/>
  <c r="AK1438" i="5"/>
  <c r="AK1005" i="5"/>
  <c r="AK1647" i="5"/>
  <c r="AK1043" i="5"/>
  <c r="AK1509" i="5"/>
  <c r="AK1492" i="5"/>
  <c r="AK1154" i="5"/>
  <c r="AK676" i="5"/>
  <c r="AK279" i="5"/>
  <c r="AK542" i="5"/>
  <c r="AK1539" i="5"/>
  <c r="AK389" i="5"/>
  <c r="AK335" i="5"/>
  <c r="AK284" i="5"/>
  <c r="AK1351" i="5"/>
  <c r="AK998" i="5"/>
  <c r="AK1047" i="5"/>
  <c r="AK1057" i="5"/>
  <c r="AK1359" i="5"/>
  <c r="AK1297" i="5"/>
  <c r="AK1491" i="5"/>
  <c r="AK1899" i="5"/>
  <c r="AK1315" i="5"/>
  <c r="AK663" i="5"/>
  <c r="AK1281" i="5"/>
  <c r="AK1074" i="5"/>
  <c r="AK1110" i="5"/>
  <c r="AK1228" i="5"/>
  <c r="AK624" i="5"/>
  <c r="AK1056" i="5"/>
  <c r="AK1151" i="5"/>
  <c r="AK363" i="5"/>
  <c r="AK1420" i="5"/>
  <c r="AK1629" i="5"/>
  <c r="AK413" i="5"/>
  <c r="AK436" i="5"/>
  <c r="AK1182" i="5"/>
  <c r="AK400" i="5"/>
  <c r="AK711" i="5"/>
  <c r="AK326" i="5"/>
  <c r="AK1282" i="5"/>
  <c r="AK408" i="5"/>
  <c r="AK829" i="5"/>
  <c r="AK252" i="5"/>
  <c r="AK1701" i="5"/>
  <c r="AK1404" i="5"/>
  <c r="AK331" i="5"/>
  <c r="AK1537" i="5"/>
  <c r="AK311" i="5"/>
  <c r="AK1189" i="5"/>
  <c r="AK369" i="5"/>
  <c r="AK1928" i="5"/>
  <c r="AK1291" i="5"/>
  <c r="AK1059" i="5"/>
  <c r="AK1529" i="5"/>
  <c r="AK499" i="5"/>
  <c r="AK1138" i="5"/>
  <c r="AK1862" i="5"/>
  <c r="AK321" i="5"/>
  <c r="AK1768" i="5"/>
  <c r="AK702" i="5"/>
  <c r="AK758" i="5"/>
  <c r="AK549" i="5"/>
  <c r="AK736" i="5"/>
  <c r="AK255" i="5"/>
  <c r="AK1393" i="5"/>
  <c r="AK1464" i="5"/>
  <c r="AK1557" i="5"/>
  <c r="AK1229" i="5"/>
  <c r="AK615" i="5"/>
  <c r="AK1183" i="5"/>
  <c r="AK322" i="5"/>
  <c r="AK1409" i="5"/>
  <c r="AK579" i="5"/>
  <c r="AK1941" i="5"/>
  <c r="AK1389" i="5"/>
  <c r="AK1262" i="5"/>
  <c r="AK376" i="5"/>
  <c r="AK1888" i="5"/>
  <c r="AK285" i="5"/>
  <c r="AK1172" i="5"/>
  <c r="AK1812" i="5"/>
  <c r="AK1616" i="5"/>
  <c r="AK1423" i="5"/>
  <c r="AK1038" i="5"/>
  <c r="AK1644" i="5"/>
  <c r="AK1505" i="5"/>
  <c r="AK784" i="5"/>
  <c r="AK1206" i="5"/>
  <c r="AK256" i="5"/>
  <c r="AK738" i="5"/>
  <c r="AK827" i="5"/>
  <c r="AK1327" i="5"/>
  <c r="AK1396" i="5"/>
  <c r="AK1210" i="5"/>
  <c r="AK748" i="5"/>
  <c r="AK1366" i="5"/>
  <c r="AK862" i="5"/>
  <c r="AK214" i="5"/>
  <c r="AK1026" i="5"/>
  <c r="AK215" i="5"/>
  <c r="AK506" i="5"/>
  <c r="AK1807" i="5"/>
  <c r="AK1191" i="5"/>
  <c r="AK353" i="5"/>
  <c r="AK1595" i="5"/>
  <c r="AK1187" i="5"/>
  <c r="AK709" i="5"/>
  <c r="AK120" i="5"/>
  <c r="AK1243" i="5"/>
  <c r="AK6" i="5"/>
  <c r="AK1144" i="5"/>
  <c r="AK1974" i="5"/>
  <c r="AK1739" i="5"/>
  <c r="AK133" i="5"/>
  <c r="AK420" i="5"/>
  <c r="AK1896" i="5"/>
  <c r="AK904" i="5"/>
  <c r="AK1552" i="5"/>
  <c r="AK1219" i="5"/>
  <c r="AK712" i="5"/>
  <c r="AK1284" i="5"/>
  <c r="AK1497" i="5"/>
  <c r="AK1309" i="5"/>
  <c r="AK1227" i="5"/>
  <c r="AK1093" i="5"/>
  <c r="AK216" i="5"/>
  <c r="AK1324" i="5"/>
  <c r="AK1347" i="5"/>
  <c r="AK1133" i="5"/>
  <c r="AK386" i="5"/>
  <c r="AK445" i="5"/>
  <c r="AK1696" i="5"/>
  <c r="AK384" i="5"/>
  <c r="AK51" i="5"/>
  <c r="AK1572" i="5"/>
  <c r="AK1851" i="5"/>
  <c r="AK636" i="5"/>
  <c r="AK634" i="5"/>
  <c r="AK1536" i="5"/>
  <c r="AK1129" i="5"/>
  <c r="AK824" i="5"/>
  <c r="AK1726" i="5"/>
  <c r="AK1425" i="5"/>
  <c r="AK449" i="5"/>
  <c r="AK1686" i="5"/>
  <c r="AK1373" i="5"/>
  <c r="AK1086" i="5"/>
  <c r="AK675" i="5"/>
  <c r="AK1058" i="5"/>
  <c r="AK1623" i="5"/>
  <c r="AK310" i="5"/>
  <c r="AK1069" i="5"/>
  <c r="AK1902" i="5"/>
  <c r="AK265" i="5"/>
  <c r="AK1326" i="5"/>
  <c r="AK1943" i="5"/>
  <c r="AK1061" i="5"/>
  <c r="AK995" i="5"/>
  <c r="AK1004" i="5"/>
  <c r="AK1099" i="5"/>
  <c r="AK85" i="5"/>
  <c r="AK1241" i="5"/>
  <c r="AK1293" i="5"/>
  <c r="AK1587" i="5"/>
  <c r="AK1276" i="5"/>
  <c r="AK1204" i="5"/>
  <c r="AK1007" i="5"/>
  <c r="AK424" i="5"/>
  <c r="AK1642" i="5"/>
  <c r="AK553" i="5"/>
  <c r="AK1104" i="5"/>
  <c r="AK1226" i="5"/>
  <c r="AK1439" i="5"/>
  <c r="AK1314" i="5"/>
  <c r="AK654" i="5"/>
  <c r="AK428" i="5"/>
  <c r="AK1654" i="5"/>
  <c r="AK1234" i="5"/>
  <c r="AK1169" i="5"/>
  <c r="AK351" i="5"/>
  <c r="AK1016" i="5"/>
  <c r="AK818" i="5"/>
  <c r="AK1823" i="5"/>
  <c r="AK1809" i="5"/>
  <c r="AK1633" i="5"/>
  <c r="AK1937" i="5"/>
  <c r="AK1740" i="5"/>
  <c r="AK1646" i="5"/>
  <c r="AK170" i="5"/>
  <c r="AK1274" i="5"/>
  <c r="AK1945" i="5"/>
  <c r="AK1482" i="5"/>
  <c r="AK164" i="5"/>
  <c r="AK760" i="5"/>
  <c r="AK1821" i="5"/>
  <c r="AK1605" i="5"/>
  <c r="AK276" i="5"/>
  <c r="AK627" i="5"/>
  <c r="AK1222" i="5"/>
  <c r="AK375" i="5"/>
  <c r="AK38" i="5"/>
  <c r="AK1424" i="5"/>
  <c r="AK1639" i="5"/>
  <c r="AK907" i="5"/>
  <c r="AK1202" i="5"/>
  <c r="AK903" i="5"/>
  <c r="AK372" i="5"/>
  <c r="AK947" i="5"/>
  <c r="AK1640" i="5"/>
  <c r="AK1254" i="5"/>
  <c r="AK315" i="5"/>
  <c r="AK1458" i="5"/>
  <c r="AK1636" i="5"/>
  <c r="AK1205" i="5"/>
  <c r="AK204" i="5"/>
  <c r="AK1730" i="5"/>
  <c r="AK1422" i="5"/>
  <c r="AK1742" i="5"/>
  <c r="AK1971" i="5"/>
  <c r="AK629" i="5"/>
  <c r="AK1658" i="5"/>
  <c r="AK1041" i="5"/>
  <c r="AK543" i="5"/>
  <c r="AK134" i="5"/>
  <c r="AK502" i="5"/>
  <c r="AK209" i="5"/>
  <c r="AK1028" i="5"/>
  <c r="AK1661" i="5"/>
  <c r="AK1905" i="5"/>
  <c r="AK642" i="5"/>
  <c r="AK1770" i="5"/>
  <c r="AK50" i="5"/>
  <c r="AK1328" i="5"/>
  <c r="AK1145" i="5"/>
  <c r="AK717" i="5"/>
  <c r="AK1483" i="5"/>
  <c r="AK1490" i="5"/>
  <c r="AK1363" i="5"/>
  <c r="AK1167" i="5"/>
  <c r="AK1534" i="5"/>
  <c r="AK163" i="5"/>
  <c r="AK1822" i="5"/>
  <c r="AK1134" i="5"/>
  <c r="AK828" i="5"/>
  <c r="AK1478" i="5"/>
  <c r="AK1555" i="5"/>
  <c r="AK1060" i="5"/>
  <c r="AK40" i="5"/>
  <c r="AK1565" i="5"/>
  <c r="AK1585" i="5"/>
  <c r="AK1820" i="5"/>
  <c r="AK1286" i="5"/>
  <c r="AK495" i="5"/>
  <c r="AK440" i="5"/>
  <c r="AK559" i="5"/>
  <c r="AK714" i="5"/>
  <c r="AK1212" i="5"/>
  <c r="AK625" i="5"/>
  <c r="AK1159" i="5"/>
  <c r="AK576" i="5"/>
  <c r="AK443" i="5"/>
  <c r="AK1660" i="5"/>
  <c r="AK1553" i="5"/>
  <c r="AK545" i="5"/>
  <c r="AK1128" i="5"/>
  <c r="AK1939" i="5"/>
  <c r="AK1348" i="5"/>
  <c r="AK1272" i="5"/>
  <c r="AK1048" i="5"/>
  <c r="AK1944" i="5"/>
  <c r="AK1084" i="5"/>
  <c r="AK387" i="5"/>
  <c r="AK291" i="5"/>
  <c r="AK1344" i="5"/>
  <c r="AK1452" i="5"/>
  <c r="AK1021" i="5"/>
  <c r="AK1185" i="5"/>
  <c r="AK1498" i="5"/>
  <c r="AK1695" i="5"/>
  <c r="AK1476" i="5"/>
  <c r="AK1638" i="5"/>
  <c r="AK1352" i="5"/>
  <c r="AK275" i="5"/>
  <c r="AK370" i="5"/>
  <c r="AK845" i="5"/>
  <c r="AK1652" i="5"/>
  <c r="AK314" i="5"/>
  <c r="AK123" i="5"/>
  <c r="AK388" i="5"/>
  <c r="AK1935" i="5"/>
  <c r="AK1583" i="5"/>
  <c r="AK1391" i="5"/>
  <c r="AK668" i="5"/>
  <c r="AK1599" i="5"/>
  <c r="AK710" i="5"/>
  <c r="AK1449" i="5"/>
  <c r="AK405" i="5"/>
  <c r="AK396" i="5"/>
  <c r="AK383" i="5"/>
  <c r="AK1136" i="5"/>
  <c r="AK1735" i="5"/>
  <c r="AK272" i="5"/>
  <c r="AK943" i="5"/>
  <c r="AK1611" i="5"/>
  <c r="AK1383" i="5"/>
  <c r="AK1346" i="5"/>
  <c r="AK1627" i="5"/>
  <c r="AK1502" i="5"/>
  <c r="AK1564" i="5"/>
  <c r="AK344" i="5"/>
  <c r="AK1302" i="5"/>
  <c r="AK1517" i="5"/>
  <c r="AK1592" i="5"/>
  <c r="AK1477" i="5"/>
  <c r="AK1325" i="5"/>
  <c r="AK1551" i="5"/>
  <c r="AK1819" i="5"/>
  <c r="AK832" i="5"/>
  <c r="AK1257" i="5"/>
  <c r="AK212" i="5"/>
  <c r="AK573" i="5"/>
  <c r="AK1195" i="5"/>
  <c r="AK944" i="5"/>
  <c r="AK1463" i="5"/>
  <c r="AK999" i="5"/>
  <c r="AK1252" i="5"/>
  <c r="AK202" i="5"/>
  <c r="AK1866" i="5"/>
  <c r="AK1132" i="5"/>
  <c r="AK1725" i="5"/>
  <c r="AK1156" i="5"/>
  <c r="AK1109" i="5"/>
  <c r="AK1036" i="5"/>
  <c r="AK81" i="5"/>
  <c r="AK1171" i="5"/>
  <c r="AK504" i="5"/>
  <c r="AK1112" i="5"/>
  <c r="AK350" i="5"/>
  <c r="AK1659" i="5"/>
  <c r="AK1617" i="5"/>
  <c r="AK1025" i="5"/>
  <c r="AK49" i="5"/>
  <c r="AK1516" i="5"/>
  <c r="AK1052" i="5"/>
  <c r="AK419" i="5"/>
  <c r="AK336" i="5"/>
  <c r="AK1030" i="5"/>
  <c r="AK534" i="5"/>
  <c r="AK1139" i="5"/>
  <c r="AK287" i="5"/>
  <c r="AK831" i="5"/>
  <c r="AK1354" i="5"/>
  <c r="AK1001" i="5"/>
  <c r="AK1357" i="5"/>
  <c r="AK614" i="5"/>
  <c r="AK1355" i="5"/>
  <c r="AK550" i="5"/>
  <c r="AK1630" i="5"/>
  <c r="AK1000" i="5"/>
  <c r="AK1527" i="5"/>
  <c r="AK1777" i="5"/>
  <c r="AK430" i="5"/>
  <c r="AK1375" i="5"/>
  <c r="AK1188" i="5"/>
  <c r="AK1455" i="5"/>
  <c r="AK737" i="5"/>
  <c r="AK983" i="5"/>
  <c r="AK993" i="5"/>
  <c r="AK516" i="5"/>
  <c r="AK434" i="5"/>
  <c r="AK1907" i="5"/>
  <c r="AK441" i="5"/>
  <c r="AK765" i="5"/>
  <c r="AK1329" i="5"/>
  <c r="AK1806" i="5"/>
  <c r="AK342" i="5"/>
  <c r="AK1416" i="5"/>
  <c r="AK1296" i="5"/>
  <c r="AK704" i="5"/>
  <c r="AK1141" i="5"/>
  <c r="AK1489" i="5"/>
  <c r="AK1395" i="5"/>
  <c r="AK1606" i="5"/>
  <c r="AK494" i="5"/>
  <c r="AK1471" i="5"/>
  <c r="AK1108" i="5"/>
  <c r="AK371" i="5"/>
  <c r="AK1622" i="5"/>
  <c r="AK406" i="5"/>
  <c r="AK1765" i="5"/>
  <c r="AK546" i="5"/>
  <c r="AK1824" i="5"/>
  <c r="AK1729" i="5"/>
  <c r="AK658" i="5"/>
  <c r="AK1506" i="5"/>
  <c r="AK1533" i="5"/>
  <c r="AK1656" i="5"/>
  <c r="AK1614" i="5"/>
  <c r="AK1260" i="5"/>
  <c r="AK1301" i="5"/>
  <c r="AK1083" i="5"/>
  <c r="AK643" i="5"/>
  <c r="AK452" i="5"/>
  <c r="AK423" i="5"/>
  <c r="AK1218" i="5"/>
  <c r="AK628" i="5"/>
  <c r="AK1374" i="5"/>
  <c r="AK1015" i="5"/>
  <c r="AK1576" i="5"/>
  <c r="AK1858" i="5"/>
  <c r="AK1181" i="5"/>
  <c r="AK751" i="5"/>
  <c r="AK1531" i="5"/>
  <c r="AK1295" i="5"/>
  <c r="AK1457" i="5"/>
  <c r="AK1244" i="5"/>
  <c r="AK48" i="5"/>
  <c r="AK1339" i="5"/>
  <c r="AK330" i="5"/>
  <c r="AK1846" i="5"/>
  <c r="AK88" i="5"/>
  <c r="AK1148" i="5"/>
  <c r="AK657" i="5"/>
  <c r="AK1461" i="5"/>
  <c r="AK866" i="5"/>
  <c r="AK1776" i="5"/>
  <c r="AK1906" i="5"/>
  <c r="AK422" i="5"/>
  <c r="AK1437" i="5"/>
  <c r="AK1727" i="5"/>
  <c r="AK1577" i="5"/>
  <c r="AK1106" i="5"/>
  <c r="AK1307" i="5"/>
  <c r="AK1334" i="5"/>
  <c r="AK1323" i="5"/>
  <c r="AK1493" i="5"/>
  <c r="AK1598" i="5"/>
  <c r="AK1350" i="5"/>
  <c r="AK131" i="5"/>
  <c r="AK1479" i="5"/>
  <c r="AK243" i="5"/>
  <c r="AK1300" i="5"/>
  <c r="AK1340" i="5"/>
  <c r="AK664" i="5"/>
  <c r="AK382" i="5"/>
  <c r="AK493" i="5"/>
  <c r="AK556" i="5"/>
  <c r="AK1805" i="5"/>
  <c r="AK659" i="5"/>
  <c r="AK417" i="5"/>
  <c r="AK354" i="5"/>
  <c r="AK1304" i="5"/>
  <c r="AK500" i="5"/>
  <c r="AK1131" i="5"/>
  <c r="AK996" i="5"/>
  <c r="AK450" i="5"/>
  <c r="AK1692" i="5"/>
  <c r="AK1333" i="5"/>
  <c r="AK1628" i="5"/>
  <c r="AK532" i="5"/>
  <c r="AK511" i="5"/>
  <c r="AK1814" i="5"/>
  <c r="AK697" i="5"/>
  <c r="AK7" i="5"/>
  <c r="AK787" i="5"/>
  <c r="AK951" i="5"/>
  <c r="AK1512" i="5"/>
  <c r="AK1436" i="5"/>
  <c r="AK1042" i="5"/>
  <c r="AK343" i="5"/>
  <c r="AK512" i="5"/>
  <c r="AK721" i="5"/>
  <c r="AK377" i="5"/>
  <c r="AK1688" i="5"/>
  <c r="AK47" i="5"/>
  <c r="AK290" i="5"/>
  <c r="AK747" i="5"/>
  <c r="AK1045" i="5"/>
  <c r="AK1782" i="5"/>
  <c r="AK352" i="5"/>
  <c r="AK520" i="5"/>
  <c r="AK548" i="5"/>
  <c r="AK1526" i="5"/>
  <c r="AK519" i="5"/>
  <c r="AK1460" i="5"/>
  <c r="AK394" i="5"/>
  <c r="AK206" i="5"/>
  <c r="AK537" i="5"/>
  <c r="AK442" i="5"/>
  <c r="AK1082" i="5"/>
  <c r="AK367" i="5"/>
  <c r="AK1542" i="5"/>
  <c r="AK319" i="5"/>
  <c r="AK1475" i="5"/>
  <c r="AK1062" i="5"/>
  <c r="AK823" i="5"/>
  <c r="AK1231" i="5"/>
  <c r="AK1012" i="5"/>
  <c r="AK902" i="5"/>
  <c r="AK1217" i="5"/>
  <c r="AK819" i="5"/>
  <c r="AK426" i="5"/>
  <c r="AK347" i="5"/>
  <c r="AK1771" i="5"/>
  <c r="AK679" i="5"/>
  <c r="AK674" i="5"/>
  <c r="AK1076" i="5"/>
  <c r="AK1641" i="5"/>
  <c r="AK1137" i="5"/>
  <c r="AK1520" i="5"/>
  <c r="AK518" i="5"/>
  <c r="AK1408" i="5"/>
  <c r="AK1280" i="5"/>
  <c r="AK316" i="5"/>
  <c r="AK1603" i="5"/>
  <c r="AK1313" i="5"/>
  <c r="AK1343" i="5"/>
  <c r="AK1773" i="5"/>
  <c r="AK1414" i="5"/>
  <c r="AK1893" i="5"/>
  <c r="AK416" i="5"/>
  <c r="AK282" i="5"/>
  <c r="AK1311" i="5"/>
  <c r="AK1292" i="5"/>
  <c r="AK997" i="5"/>
  <c r="AK325" i="5"/>
  <c r="AK1504" i="5"/>
  <c r="AK1193" i="5"/>
  <c r="AK1194" i="5"/>
  <c r="AK637" i="5"/>
  <c r="AK1271" i="5"/>
  <c r="AK1267" i="5"/>
  <c r="AK901" i="5"/>
  <c r="AK332" i="5"/>
  <c r="AK346" i="5"/>
  <c r="AK1604" i="5"/>
  <c r="AK1253" i="5"/>
  <c r="AK1065" i="5"/>
  <c r="AK1103" i="5"/>
  <c r="AK41" i="5"/>
  <c r="AK505" i="5"/>
  <c r="AK1303" i="5"/>
  <c r="AK1596" i="5"/>
  <c r="AK1887" i="5"/>
  <c r="AK1125" i="5"/>
  <c r="AK1039" i="5"/>
  <c r="AK1488" i="5"/>
  <c r="AK1392" i="5"/>
  <c r="AK1105" i="5"/>
  <c r="AL2" i="5"/>
  <c r="AK1434" i="5"/>
  <c r="AK1947" i="5"/>
  <c r="AK783" i="5"/>
  <c r="AK1157" i="5"/>
  <c r="AK749" i="5"/>
  <c r="AK909" i="5"/>
  <c r="AK261" i="5"/>
  <c r="AK1380" i="5"/>
  <c r="AK1934" i="5"/>
  <c r="AK1118" i="5"/>
  <c r="AK1578" i="5"/>
  <c r="AK756" i="5"/>
  <c r="AK301" i="5"/>
  <c r="AK82" i="5"/>
  <c r="AK165" i="5"/>
  <c r="AK1480" i="5"/>
  <c r="AK555" i="5"/>
  <c r="AK1618" i="5"/>
  <c r="AK1111" i="5"/>
  <c r="AK1468" i="5"/>
  <c r="AK1524" i="5"/>
  <c r="AK1310" i="5"/>
  <c r="AK1163" i="5"/>
  <c r="AK1528" i="5"/>
  <c r="AK1178" i="5"/>
  <c r="AK1117" i="5"/>
  <c r="AK1766" i="5"/>
  <c r="AK1255" i="5"/>
  <c r="AK1115" i="5"/>
  <c r="AK1901" i="5"/>
  <c r="AK1808" i="5"/>
  <c r="AK1397" i="5"/>
  <c r="AK1767" i="5"/>
  <c r="AK1511" i="5"/>
  <c r="AK838" i="5"/>
  <c r="AK409" i="5"/>
  <c r="AK1200" i="5"/>
  <c r="AK1049" i="5"/>
  <c r="AK320" i="5"/>
  <c r="AK1600" i="5"/>
  <c r="AK429" i="5"/>
  <c r="AK1519" i="5"/>
  <c r="AK1775" i="5"/>
  <c r="AK740" i="5"/>
  <c r="AK492" i="5"/>
  <c r="AK1100" i="5"/>
  <c r="AK554" i="5"/>
  <c r="AK248" i="5"/>
  <c r="AK1431" i="5"/>
  <c r="AK1473" i="5"/>
  <c r="AK345" i="5"/>
  <c r="AK1973" i="5"/>
  <c r="AK757" i="5"/>
  <c r="AK779" i="5"/>
  <c r="AK616" i="5"/>
  <c r="AK574" i="5"/>
  <c r="AK630" i="5"/>
  <c r="AK666" i="5"/>
  <c r="AK577" i="5"/>
  <c r="AK308" i="5"/>
  <c r="AK1579" i="5"/>
  <c r="AK1247" i="5"/>
  <c r="AK1446" i="5"/>
  <c r="AK1865" i="5"/>
  <c r="AK1781" i="5"/>
  <c r="AK1891" i="5"/>
  <c r="AK1358" i="5"/>
  <c r="AK1567" i="5"/>
  <c r="AK1140" i="5"/>
  <c r="AK277" i="5"/>
  <c r="AK53" i="5"/>
  <c r="AK1621" i="5"/>
  <c r="AK1972" i="5"/>
  <c r="AK1588" i="5"/>
  <c r="AK1930" i="5"/>
  <c r="AK1113" i="5"/>
  <c r="AK1180" i="5"/>
  <c r="AK833" i="5"/>
  <c r="AK985" i="5"/>
  <c r="AK673" i="5"/>
  <c r="AK491" i="5"/>
  <c r="AK753" i="5"/>
  <c r="AK1199" i="5"/>
  <c r="AK1337" i="5"/>
  <c r="AK1513" i="5"/>
  <c r="AK835" i="5"/>
  <c r="AK1066" i="5"/>
  <c r="AK1251" i="5"/>
  <c r="AK517" i="5"/>
  <c r="AK1594" i="5"/>
  <c r="AK863" i="5"/>
  <c r="AK1632" i="5"/>
  <c r="AK1433" i="5"/>
  <c r="AK1107" i="5"/>
  <c r="AK455" i="5"/>
  <c r="AK633" i="5"/>
  <c r="AK334" i="5"/>
  <c r="AK304" i="5"/>
  <c r="AK1580" i="5"/>
  <c r="AK1619" i="5"/>
  <c r="AK1014" i="5"/>
  <c r="AK1029" i="5"/>
  <c r="AK1897" i="5"/>
  <c r="AK1225" i="5"/>
  <c r="AK1322" i="5"/>
  <c r="AK211" i="5"/>
  <c r="AK777" i="5"/>
  <c r="AK1816" i="5"/>
  <c r="AK1130" i="5"/>
  <c r="AK1298" i="5"/>
  <c r="AK171" i="5"/>
  <c r="AK533" i="5"/>
  <c r="AK1147" i="5"/>
  <c r="AK1149" i="5"/>
  <c r="AK1019" i="5"/>
  <c r="AK619" i="5"/>
  <c r="AK1068" i="5"/>
  <c r="AK1441" i="5"/>
  <c r="AK356" i="5"/>
  <c r="AK1268" i="5"/>
  <c r="AK1898" i="5"/>
  <c r="AK1190" i="5"/>
  <c r="AK989" i="5"/>
  <c r="AK1070" i="5"/>
  <c r="AK392" i="5"/>
  <c r="AK1046" i="5"/>
  <c r="AK1306" i="5"/>
  <c r="AK1684" i="5"/>
  <c r="AK1723" i="5"/>
  <c r="AK761" i="5"/>
  <c r="AK1571" i="5"/>
  <c r="AK302" i="5"/>
  <c r="AK725" i="5"/>
  <c r="AK125" i="5"/>
  <c r="AK1783" i="5"/>
  <c r="AK166" i="5"/>
  <c r="AK281" i="5"/>
  <c r="AK1085" i="5"/>
  <c r="AK1368" i="5"/>
  <c r="AK348" i="5"/>
  <c r="AK1462" i="5"/>
  <c r="AK1063" i="5"/>
  <c r="AK906" i="5"/>
  <c r="AK1162" i="5"/>
  <c r="AK246" i="5"/>
  <c r="AK1456" i="5"/>
  <c r="AK1546" i="5"/>
  <c r="AK1215" i="5"/>
  <c r="AK213" i="5"/>
  <c r="AK1091" i="5"/>
  <c r="AK1142" i="5"/>
  <c r="AK698" i="5"/>
  <c r="AK868" i="5"/>
  <c r="AK121" i="5"/>
  <c r="AK398" i="5"/>
  <c r="AK162" i="5"/>
  <c r="AK1246" i="5"/>
  <c r="AK1403" i="5"/>
  <c r="AK743" i="5"/>
  <c r="AK296" i="5"/>
  <c r="AK638" i="5"/>
  <c r="AK626" i="5"/>
  <c r="AK381" i="5"/>
  <c r="AK1161" i="5"/>
  <c r="AK1500" i="5"/>
  <c r="AK1290" i="5"/>
  <c r="AK839" i="5"/>
  <c r="AK1683" i="5"/>
  <c r="AK1341" i="5"/>
  <c r="AK1900" i="5"/>
  <c r="AK1427" i="5"/>
  <c r="AK1263" i="5"/>
  <c r="AK1250" i="5"/>
  <c r="AK1769" i="5"/>
  <c r="AK1558" i="5"/>
  <c r="AK1376" i="5"/>
  <c r="AK1192" i="5"/>
  <c r="AK1407" i="5"/>
  <c r="AK671" i="5"/>
  <c r="AK1850" i="5"/>
  <c r="AK1620" i="5"/>
  <c r="AK1349" i="5"/>
  <c r="AK390" i="5"/>
  <c r="AK541" i="5"/>
  <c r="AK432" i="5"/>
  <c r="AK1006" i="5"/>
  <c r="AK1078" i="5"/>
  <c r="AK672" i="5"/>
  <c r="AK299" i="5"/>
  <c r="AK1203" i="5"/>
  <c r="AK379" i="5"/>
  <c r="AK1122" i="5"/>
  <c r="AK508" i="5"/>
  <c r="AK986" i="5"/>
  <c r="AK1269" i="5"/>
  <c r="AK1305" i="5"/>
  <c r="AK745" i="5"/>
  <c r="AK1561" i="5"/>
  <c r="AK1518" i="5"/>
  <c r="AK1453" i="5"/>
  <c r="AK1702" i="5"/>
  <c r="AK701" i="5"/>
  <c r="AK1889" i="5"/>
  <c r="AK631" i="5"/>
  <c r="AK1198" i="5"/>
  <c r="AK1700" i="5"/>
  <c r="AK1563" i="5"/>
  <c r="AK1394" i="5"/>
  <c r="AK1372" i="5"/>
  <c r="AK454" i="5"/>
  <c r="AK402" i="5"/>
  <c r="AK294" i="5"/>
  <c r="AK755" i="5"/>
  <c r="AK1259" i="5"/>
  <c r="AK1201" i="5"/>
  <c r="AK1624" i="5"/>
  <c r="AK1650" i="5"/>
  <c r="AK864" i="5"/>
  <c r="AK1487" i="5"/>
  <c r="AK1857" i="5"/>
  <c r="AK1044" i="5"/>
  <c r="AK942" i="5"/>
  <c r="AK1079" i="5"/>
  <c r="AK1317" i="5"/>
  <c r="AK1186" i="5"/>
  <c r="AK1320" i="5"/>
  <c r="AK1523" i="5"/>
  <c r="AK1521" i="5"/>
  <c r="AK560" i="5"/>
  <c r="AK1685" i="5"/>
  <c r="AK1415" i="5"/>
  <c r="AK724" i="5"/>
  <c r="AK707" i="5"/>
  <c r="AK948" i="5"/>
  <c r="AK1593" i="5"/>
  <c r="AK130" i="5"/>
  <c r="AK1164" i="5"/>
  <c r="AK286" i="5"/>
  <c r="AK289" i="5"/>
  <c r="AK715" i="5"/>
  <c r="AK840" i="5"/>
  <c r="AK1467" i="5"/>
  <c r="AK1336" i="5"/>
  <c r="AK1515" i="5"/>
  <c r="AK1096" i="5"/>
  <c r="AK1508" i="5"/>
  <c r="AK1002" i="5"/>
  <c r="AK303" i="5"/>
  <c r="AK1428" i="5"/>
  <c r="AK1158" i="5"/>
  <c r="AK1687" i="5"/>
  <c r="AK1597" i="5"/>
  <c r="AK1689" i="5"/>
  <c r="AK391" i="5"/>
  <c r="AK359" i="5"/>
  <c r="AK1173" i="5"/>
  <c r="AK1101" i="5"/>
  <c r="AK1356" i="5"/>
  <c r="AK433" i="5"/>
  <c r="AK271" i="5"/>
  <c r="AK1547" i="5"/>
  <c r="AK742" i="5"/>
  <c r="AK1860" i="5"/>
  <c r="AK1127" i="5"/>
  <c r="AK1410" i="5"/>
  <c r="AK357" i="5"/>
  <c r="AK617" i="5"/>
  <c r="AK746" i="5"/>
  <c r="AK1848" i="5"/>
  <c r="AK535" i="5"/>
  <c r="AK1469" i="5"/>
  <c r="AK531" i="5"/>
  <c r="AK244" i="5"/>
  <c r="AK1863" i="5"/>
  <c r="AK1089" i="5"/>
  <c r="AK1067" i="5"/>
  <c r="AK1732" i="5"/>
  <c r="AK1176" i="5"/>
  <c r="AK538" i="5"/>
  <c r="AK1294" i="5"/>
  <c r="AK1734" i="5"/>
  <c r="AK1283" i="5"/>
  <c r="AK364" i="5"/>
  <c r="AK1362" i="5"/>
  <c r="AK263" i="5"/>
  <c r="AK1590" i="5"/>
  <c r="AK660" i="5"/>
  <c r="AK280" i="5"/>
  <c r="AK1612" i="5"/>
  <c r="AK84" i="5"/>
  <c r="AK719" i="5"/>
  <c r="AK1124" i="5"/>
  <c r="AK655" i="5"/>
  <c r="AK1179" i="5"/>
  <c r="AK1242" i="5"/>
  <c r="AK1653" i="5"/>
  <c r="AK1168" i="5"/>
  <c r="AK1568" i="5"/>
  <c r="AK1825" i="5"/>
  <c r="AK328" i="5"/>
  <c r="AK1535" i="5"/>
  <c r="AK1849" i="5"/>
  <c r="AK1381" i="5"/>
  <c r="AK1549" i="5"/>
  <c r="AK262" i="5"/>
  <c r="AK1430" i="5"/>
  <c r="AK431" i="5"/>
  <c r="AK1545" i="5"/>
  <c r="AK700" i="5"/>
  <c r="AK1541" i="5"/>
  <c r="AK361" i="5"/>
  <c r="AK640" i="5"/>
  <c r="AK547" i="5"/>
  <c r="AK453" i="5"/>
  <c r="AK1574" i="5"/>
  <c r="AK418" i="5"/>
  <c r="AK1053" i="5"/>
  <c r="AK1946" i="5"/>
  <c r="AK1864" i="5"/>
  <c r="AK1116" i="5"/>
  <c r="AK1037" i="5"/>
  <c r="AK1211" i="5"/>
  <c r="AK1501" i="5"/>
  <c r="AK1626" i="5"/>
  <c r="AK366" i="5"/>
  <c r="AK83" i="5"/>
  <c r="AK1589" i="5"/>
  <c r="AK323" i="5"/>
  <c r="AK782" i="5"/>
  <c r="AK1098" i="5"/>
  <c r="AK945" i="5"/>
  <c r="AK1097" i="5"/>
  <c r="AK1345" i="5"/>
  <c r="AK1377" i="5"/>
  <c r="AK86" i="5"/>
  <c r="AK427" i="5"/>
  <c r="AK327" i="5"/>
  <c r="AK1631" i="5"/>
  <c r="AK1184" i="5"/>
  <c r="AK1861" i="5"/>
  <c r="AK1856" i="5"/>
  <c r="AK1522" i="5"/>
  <c r="AK250" i="5"/>
  <c r="AK723" i="5"/>
  <c r="AK1221" i="5"/>
  <c r="AK1390" i="5"/>
  <c r="AK551" i="5"/>
  <c r="AK510" i="5"/>
  <c r="AK313" i="5"/>
  <c r="AK338" i="5"/>
  <c r="AK1426" i="5"/>
  <c r="AK1815" i="5"/>
  <c r="AK1072" i="5"/>
  <c r="AK1465" i="5"/>
  <c r="AK987" i="5"/>
  <c r="AK1691" i="5"/>
  <c r="AK846" i="5"/>
  <c r="AK843" i="5"/>
  <c r="AK764" i="5"/>
  <c r="AK1027" i="5"/>
  <c r="AK696" i="5"/>
  <c r="AK1447" i="5"/>
  <c r="AK1364" i="5"/>
  <c r="AK129" i="5"/>
  <c r="AK273" i="5"/>
  <c r="AK1657" i="5"/>
  <c r="AK1287" i="5"/>
  <c r="AK1591" i="5"/>
  <c r="AK946" i="5"/>
  <c r="AK1975" i="5"/>
  <c r="AK207" i="5"/>
  <c r="AK572" i="5"/>
  <c r="AK362" i="5"/>
  <c r="AK306" i="5"/>
  <c r="AK1499" i="5"/>
  <c r="AK373" i="5"/>
  <c r="AK830" i="5"/>
  <c r="AK1494" i="5"/>
  <c r="AK1643" i="5"/>
  <c r="AK514" i="5"/>
  <c r="AK1548" i="5"/>
  <c r="AK1764" i="5"/>
  <c r="AK1435" i="5"/>
  <c r="AK861" i="5"/>
  <c r="AK992" i="5"/>
  <c r="AK836" i="5"/>
  <c r="AK1353" i="5"/>
  <c r="AK1969" i="5"/>
  <c r="AK217" i="5"/>
  <c r="AK780" i="5"/>
  <c r="AK1095" i="5"/>
  <c r="AK1445" i="5"/>
  <c r="AK842" i="5"/>
  <c r="AK1507" i="5"/>
  <c r="AK312" i="5"/>
  <c r="AK786" i="5"/>
  <c r="AK1495" i="5"/>
  <c r="AK1847" i="5"/>
  <c r="AK841" i="5"/>
  <c r="AK288" i="5"/>
  <c r="AK1538" i="5"/>
  <c r="AK397" i="5"/>
  <c r="AK1406" i="5"/>
  <c r="AK656" i="5"/>
  <c r="AK1075" i="5"/>
  <c r="AK1938" i="5"/>
  <c r="AK1092" i="5"/>
  <c r="AK1080" i="5"/>
  <c r="AK1175" i="5"/>
  <c r="AK1610" i="5"/>
  <c r="AK1236" i="5"/>
  <c r="AK1400" i="5"/>
  <c r="AK984" i="5"/>
  <c r="AK834" i="5"/>
  <c r="AK759" i="5"/>
  <c r="AK739" i="5"/>
  <c r="AK762" i="5"/>
  <c r="AK1264" i="5"/>
  <c r="AK994" i="5"/>
  <c r="AK1126" i="5"/>
  <c r="AK1474" i="5"/>
  <c r="AK844" i="5"/>
  <c r="AK778" i="5"/>
  <c r="AK1331" i="5"/>
  <c r="AK1559" i="5"/>
  <c r="AK1419" i="5"/>
  <c r="AK437" i="5"/>
  <c r="AK1412" i="5"/>
  <c r="AK1736" i="5"/>
  <c r="AK536" i="5"/>
  <c r="AK1153" i="5"/>
  <c r="AK1694" i="5"/>
  <c r="AK1405" i="5"/>
  <c r="AK1054" i="5"/>
  <c r="AK713" i="5"/>
  <c r="AK421" i="5"/>
  <c r="AK378" i="5"/>
  <c r="AK278" i="5"/>
  <c r="AK1382" i="5"/>
  <c r="AK667" i="5"/>
  <c r="AK122" i="5"/>
  <c r="AK446" i="5"/>
  <c r="AK561" i="5"/>
  <c r="AK438" i="5"/>
  <c r="AK544" i="5"/>
  <c r="AK254" i="5"/>
  <c r="AK52" i="5"/>
  <c r="AK1378" i="5"/>
  <c r="AK490" i="5"/>
  <c r="AK167" i="5"/>
  <c r="AK1220" i="5"/>
  <c r="AK1699" i="5"/>
  <c r="AK705" i="5"/>
  <c r="AK1459" i="5"/>
  <c r="AK669" i="5"/>
  <c r="AK1780" i="5"/>
  <c r="AK1064" i="5"/>
  <c r="AK1450" i="5"/>
  <c r="AK135" i="5"/>
  <c r="AK1265" i="5"/>
  <c r="AK661" i="5"/>
  <c r="AK407" i="5"/>
  <c r="AK385" i="5"/>
  <c r="AK425" i="5"/>
  <c r="AK1890" i="5"/>
  <c r="AK557" i="5"/>
  <c r="AK1817" i="5"/>
  <c r="AK39" i="5"/>
  <c r="AK1384" i="5"/>
  <c r="AK1448" i="5"/>
  <c r="AK324" i="5"/>
  <c r="AK253" i="5"/>
  <c r="AK1903" i="5"/>
  <c r="AK1602" i="5"/>
  <c r="AK718" i="5"/>
  <c r="AK1273" i="5"/>
  <c r="AK132" i="5"/>
  <c r="AK435" i="5"/>
  <c r="AK1207" i="5"/>
  <c r="AK126" i="5"/>
  <c r="AK1258" i="5"/>
  <c r="AK1635" i="5"/>
  <c r="AK900" i="5"/>
  <c r="AK317" i="5"/>
  <c r="AK1238" i="5"/>
  <c r="AK258" i="5"/>
  <c r="AK1261" i="5"/>
  <c r="AK1003" i="5"/>
  <c r="AK1055" i="5"/>
  <c r="AK1160" i="5"/>
  <c r="AK411" i="5"/>
  <c r="AK1174" i="5"/>
  <c r="AK558" i="5"/>
  <c r="AK1634" i="5"/>
  <c r="AK1135" i="5"/>
  <c r="AK513" i="5"/>
  <c r="AK1387" i="5"/>
  <c r="AK1213" i="5"/>
  <c r="AK1810" i="5"/>
  <c r="AK1398" i="5"/>
  <c r="AK309" i="5"/>
  <c r="AK1724" i="5"/>
  <c r="AK635" i="5"/>
  <c r="AK781" i="5"/>
  <c r="AK847" i="5"/>
  <c r="AK1166" i="5"/>
  <c r="AK741" i="5"/>
  <c r="AK1299" i="5"/>
  <c r="AK1496" i="5"/>
  <c r="AK1248" i="5"/>
  <c r="AK1102" i="5"/>
  <c r="AK910" i="5"/>
  <c r="AK305" i="5"/>
  <c r="AK337" i="5"/>
  <c r="AK1020" i="5"/>
  <c r="AK1143" i="5"/>
  <c r="AK1245" i="5"/>
  <c r="AK1249" i="5"/>
  <c r="AK1481" i="5"/>
  <c r="AK1942" i="5"/>
  <c r="AK763" i="5"/>
  <c r="AK1440" i="5"/>
  <c r="AK941" i="5"/>
  <c r="AK1018" i="5"/>
  <c r="AK859" i="5"/>
  <c r="AK620" i="5"/>
  <c r="AK982" i="5"/>
  <c r="AK1550" i="5"/>
  <c r="AK268" i="5"/>
  <c r="AK1584" i="5"/>
  <c r="AK905" i="5"/>
  <c r="AK1503" i="5"/>
  <c r="AK1532" i="5"/>
  <c r="AK988" i="5"/>
  <c r="AK1859" i="5"/>
  <c r="AK1090" i="5"/>
  <c r="AK1388" i="5"/>
  <c r="AK1385" i="5"/>
  <c r="AK1208" i="5"/>
  <c r="AK1470" i="5"/>
  <c r="AK1170" i="5"/>
  <c r="AK1418" i="5"/>
  <c r="AK1233" i="5"/>
  <c r="AK269" i="5"/>
  <c r="AK1232" i="5"/>
  <c r="AK665" i="5"/>
  <c r="AK722" i="5"/>
  <c r="AK578" i="5"/>
  <c r="AK1698" i="5"/>
  <c r="AK451" i="5"/>
  <c r="AK259" i="5"/>
  <c r="AK1034" i="5"/>
  <c r="AK1570" i="5"/>
  <c r="AK274" i="5"/>
  <c r="AK1608" i="5"/>
  <c r="AK1540" i="5"/>
  <c r="AK1071" i="5"/>
  <c r="AK1224" i="5"/>
  <c r="AK1894" i="5"/>
  <c r="AK1275" i="5"/>
  <c r="AK1613" i="5"/>
  <c r="AK1239" i="5"/>
  <c r="AK1165" i="5"/>
  <c r="AK45" i="5"/>
  <c r="AK575" i="5"/>
  <c r="AK1738" i="5"/>
  <c r="AK848" i="5"/>
  <c r="AK458" i="5"/>
  <c r="AK1369" i="5"/>
  <c r="AK295" i="5"/>
  <c r="AK1421" i="5"/>
  <c r="AK410" i="5"/>
  <c r="AK501" i="5"/>
  <c r="AK623" i="5"/>
  <c r="AK1318" i="5"/>
  <c r="AK1737" i="5"/>
  <c r="AK247" i="5"/>
  <c r="AK708" i="5"/>
  <c r="AK1308" i="5"/>
  <c r="AK1008" i="5"/>
  <c r="AK822" i="5"/>
  <c r="AK1554" i="5"/>
  <c r="AK1088" i="5"/>
  <c r="AK678" i="5"/>
  <c r="AK1285" i="5"/>
  <c r="AK1332" i="5"/>
  <c r="AK459" i="5"/>
  <c r="AK245" i="5"/>
  <c r="AK360" i="5"/>
  <c r="AK1035" i="5"/>
  <c r="AK1417" i="5"/>
  <c r="AK1733" i="5"/>
  <c r="AK414" i="5"/>
  <c r="AK1581" i="5"/>
  <c r="AK358" i="5"/>
  <c r="AK1784" i="5"/>
  <c r="AK1486" i="5"/>
  <c r="AK1077" i="5"/>
  <c r="AK1402" i="5"/>
  <c r="AK1855" i="5"/>
  <c r="AK1904" i="5"/>
  <c r="AK355" i="5"/>
  <c r="AK1411" i="5"/>
  <c r="AK1216" i="5"/>
  <c r="AK1399" i="5"/>
  <c r="AK1741" i="5"/>
  <c r="AK1289" i="5"/>
  <c r="AK205" i="5"/>
  <c r="AK1472" i="5"/>
  <c r="AK641" i="5"/>
  <c r="AK1970" i="5"/>
  <c r="AK260" i="5"/>
  <c r="AK1929" i="5"/>
  <c r="AK1485" i="5"/>
  <c r="AK706" i="5"/>
  <c r="AK497" i="5"/>
  <c r="AK622" i="5"/>
  <c r="AK318" i="5"/>
  <c r="AK448" i="5"/>
  <c r="AK1655" i="5"/>
  <c r="AK825" i="5"/>
  <c r="AK444" i="5"/>
  <c r="AK208" i="5"/>
  <c r="AK1256" i="5"/>
  <c r="AK1637" i="5"/>
  <c r="AK267" i="5"/>
  <c r="AK307" i="5"/>
  <c r="AK1818" i="5"/>
  <c r="AK329" i="5"/>
  <c r="AK270" i="5"/>
  <c r="AK340" i="5"/>
  <c r="AK1774" i="5"/>
  <c r="AK1586" i="5"/>
  <c r="AK365" i="5"/>
  <c r="AK1432" i="5"/>
  <c r="AK1948" i="5"/>
  <c r="AK1976" i="5"/>
  <c r="AK1466" i="5"/>
  <c r="AK124" i="5"/>
  <c r="AK1779" i="5"/>
  <c r="AK1510" i="5"/>
  <c r="AK1123" i="5"/>
  <c r="AK639" i="5"/>
  <c r="AJ1032" i="5"/>
  <c r="AJ1073" i="5"/>
  <c r="AJ1237" i="5"/>
  <c r="AJ415" i="5"/>
  <c r="AJ1278" i="5"/>
  <c r="AI990" i="5"/>
  <c r="AJ1566" i="5"/>
  <c r="AJ1319" i="5"/>
  <c r="AJ292" i="5"/>
  <c r="AJ1484" i="5"/>
  <c r="AI1442" i="5"/>
  <c r="AJ333" i="5"/>
  <c r="AJ251" i="5"/>
  <c r="AJ374" i="5"/>
  <c r="AJ1525" i="5"/>
  <c r="AJ1114" i="5"/>
  <c r="AJ1443" i="5"/>
  <c r="AJ1360" i="5"/>
  <c r="AJ1607" i="5"/>
  <c r="AJ1155" i="5"/>
  <c r="AJ1401" i="5"/>
  <c r="AJ991" i="5"/>
  <c r="AJ1196" i="5"/>
  <c r="AJ40" i="52"/>
  <c r="AQ6" i="16"/>
  <c r="AP15" i="9"/>
  <c r="AP7" i="16"/>
  <c r="AP35" i="16"/>
  <c r="Q14" i="12"/>
  <c r="Q21" i="12" s="1"/>
  <c r="AJ47" i="52"/>
  <c r="AJ45" i="52"/>
  <c r="AN37" i="16"/>
  <c r="AM16" i="9"/>
  <c r="AJ19" i="4"/>
  <c r="AJ28" i="2"/>
  <c r="AJ125" i="2" s="1"/>
  <c r="AJ13" i="32"/>
  <c r="AJ56" i="32" s="1"/>
  <c r="AK44" i="28"/>
  <c r="AK173" i="29"/>
  <c r="AK21" i="50" s="1"/>
  <c r="AK6" i="58"/>
  <c r="AJ41" i="52"/>
  <c r="AJ48" i="52"/>
  <c r="AK6" i="31"/>
  <c r="AJ7" i="4"/>
  <c r="AJ65" i="4" s="1"/>
  <c r="AN16" i="16"/>
  <c r="AO2" i="16"/>
  <c r="AI69" i="4"/>
  <c r="AI60" i="4"/>
  <c r="AL20" i="12"/>
  <c r="AL5" i="4"/>
  <c r="AL5" i="58"/>
  <c r="AL37" i="2"/>
  <c r="AL134" i="2" s="1"/>
  <c r="AL5" i="32"/>
  <c r="AL5" i="52"/>
  <c r="AL6" i="30"/>
  <c r="AL6" i="28"/>
  <c r="AL5" i="50"/>
  <c r="AL5" i="31"/>
  <c r="AL6" i="29"/>
  <c r="AK6" i="50"/>
  <c r="AK14" i="50"/>
  <c r="AK28" i="32"/>
  <c r="AK29" i="32"/>
  <c r="AK30" i="32"/>
  <c r="AK6" i="32"/>
  <c r="AK26" i="32"/>
  <c r="AK36" i="32"/>
  <c r="AK66" i="32" s="1"/>
  <c r="AK19" i="52"/>
  <c r="AK21" i="52"/>
  <c r="AK27" i="52"/>
  <c r="AK33" i="52"/>
  <c r="AK13" i="52"/>
  <c r="AK16" i="52"/>
  <c r="AK14" i="52"/>
  <c r="AK32" i="52"/>
  <c r="AK22" i="52"/>
  <c r="AK15" i="52"/>
  <c r="AK8" i="52"/>
  <c r="AK30" i="52"/>
  <c r="AK34" i="52"/>
  <c r="AK31" i="52"/>
  <c r="AK36" i="52"/>
  <c r="AK6" i="52"/>
  <c r="AK26" i="52"/>
  <c r="AK35" i="52"/>
  <c r="AK28" i="52"/>
  <c r="AK29" i="52"/>
  <c r="AM17" i="16"/>
  <c r="AM4" i="4"/>
  <c r="AM5" i="29"/>
  <c r="AM5" i="30"/>
  <c r="AM5" i="28"/>
  <c r="AI19" i="2"/>
  <c r="AI116" i="2" s="1"/>
  <c r="AJ42" i="52"/>
  <c r="AJ39" i="52"/>
  <c r="AI21" i="28"/>
  <c r="AH40" i="28"/>
  <c r="AH28" i="28"/>
  <c r="AI12" i="28"/>
  <c r="AI15" i="28"/>
  <c r="AJ16" i="28"/>
  <c r="AI13" i="28"/>
  <c r="AJ14" i="28"/>
  <c r="AJ34" i="28"/>
  <c r="AJ33" i="28"/>
  <c r="AJ27" i="28"/>
  <c r="AI26" i="28"/>
  <c r="AI30" i="28"/>
  <c r="AJ39" i="28"/>
  <c r="AI25" i="28"/>
  <c r="AJ19" i="28"/>
  <c r="AK20" i="28"/>
  <c r="AI37" i="28"/>
  <c r="AI24" i="28"/>
  <c r="AI36" i="28"/>
  <c r="AL20" i="4" l="1"/>
  <c r="AL25" i="4"/>
  <c r="AL32" i="4"/>
  <c r="AL24" i="4"/>
  <c r="AL31" i="4"/>
  <c r="AL22" i="4"/>
  <c r="AL30" i="4"/>
  <c r="AL29" i="4"/>
  <c r="AL21" i="4"/>
  <c r="AL26" i="4"/>
  <c r="AL23" i="4"/>
  <c r="AL27" i="4"/>
  <c r="AL28" i="4"/>
  <c r="AO2" i="4"/>
  <c r="AK27" i="32"/>
  <c r="AK63" i="32" s="1"/>
  <c r="AL44" i="32"/>
  <c r="AL31" i="32"/>
  <c r="AN93" i="29"/>
  <c r="AN47" i="29" s="1"/>
  <c r="Y43" i="29"/>
  <c r="Z89" i="29" s="1"/>
  <c r="Z88" i="29" s="1"/>
  <c r="AJ64" i="52"/>
  <c r="AJ61" i="52" s="1"/>
  <c r="AK62" i="52"/>
  <c r="AK53" i="52"/>
  <c r="AK63" i="52"/>
  <c r="AL55" i="52"/>
  <c r="AL54" i="52"/>
  <c r="AH37" i="29"/>
  <c r="AI83" i="29" s="1"/>
  <c r="AN9" i="16"/>
  <c r="AN49" i="6"/>
  <c r="AN90" i="29"/>
  <c r="AN44" i="29" s="1"/>
  <c r="AP97" i="29"/>
  <c r="AP51" i="29" s="1"/>
  <c r="AN92" i="29"/>
  <c r="AN46" i="29" s="1"/>
  <c r="AP99" i="29"/>
  <c r="AP53" i="29" s="1"/>
  <c r="AL96" i="29"/>
  <c r="AL50" i="29" s="1"/>
  <c r="AD95" i="29"/>
  <c r="AD94" i="29" s="1"/>
  <c r="AC48" i="29"/>
  <c r="AN91" i="29"/>
  <c r="AN45" i="29" s="1"/>
  <c r="AA56" i="29"/>
  <c r="AL40" i="2"/>
  <c r="AL38" i="32"/>
  <c r="AL68" i="32" s="1"/>
  <c r="AL30" i="2" s="1"/>
  <c r="AL127" i="2" s="1"/>
  <c r="AN145" i="7"/>
  <c r="AQ255" i="58"/>
  <c r="AR255" i="58"/>
  <c r="AO255" i="58"/>
  <c r="AA727" i="58"/>
  <c r="AA739" i="58" s="1"/>
  <c r="AO27" i="16"/>
  <c r="AL69" i="32"/>
  <c r="AL31" i="2" s="1"/>
  <c r="AL128" i="2" s="1"/>
  <c r="Y155" i="29"/>
  <c r="Y147" i="29" s="1"/>
  <c r="AN121" i="26"/>
  <c r="AN119" i="26"/>
  <c r="AN114" i="26"/>
  <c r="X198" i="29"/>
  <c r="X24" i="30"/>
  <c r="X127" i="29"/>
  <c r="AI74" i="4"/>
  <c r="AH32" i="28"/>
  <c r="AI22" i="28"/>
  <c r="Y21" i="30"/>
  <c r="Y195" i="29"/>
  <c r="Y34" i="29"/>
  <c r="Y76" i="29"/>
  <c r="Y22" i="32" s="1"/>
  <c r="Y124" i="29"/>
  <c r="Y120" i="29" s="1"/>
  <c r="AH31" i="28"/>
  <c r="AI18" i="28"/>
  <c r="AH38" i="28"/>
  <c r="AK218" i="29"/>
  <c r="AK122" i="26" s="1"/>
  <c r="AK78" i="30"/>
  <c r="AK34" i="31" s="1"/>
  <c r="AE206" i="29"/>
  <c r="AB186" i="29"/>
  <c r="AF205" i="29"/>
  <c r="AF63" i="30"/>
  <c r="AI193" i="29"/>
  <c r="AI51" i="30"/>
  <c r="AE196" i="29"/>
  <c r="AB204" i="29"/>
  <c r="AF194" i="29"/>
  <c r="AI208" i="29"/>
  <c r="AJ70" i="4"/>
  <c r="AJ66" i="4"/>
  <c r="AJ64" i="4" s="1"/>
  <c r="AE59" i="29"/>
  <c r="AF103" i="29" s="1"/>
  <c r="AF32" i="30" s="1"/>
  <c r="AI61" i="29"/>
  <c r="AJ105" i="29" s="1"/>
  <c r="AJ34" i="30" s="1"/>
  <c r="AE35" i="29"/>
  <c r="AF81" i="29" s="1"/>
  <c r="AF22" i="30" s="1"/>
  <c r="AI122" i="29"/>
  <c r="AB25" i="29"/>
  <c r="AC71" i="29" s="1"/>
  <c r="AC12" i="30" s="1"/>
  <c r="AB57" i="29"/>
  <c r="AB56" i="29" s="1"/>
  <c r="AF33" i="29"/>
  <c r="AG79" i="29" s="1"/>
  <c r="AG20" i="30" s="1"/>
  <c r="X191" i="29"/>
  <c r="X115" i="26" s="1"/>
  <c r="Y203" i="29"/>
  <c r="Y117" i="26" s="1"/>
  <c r="AE135" i="29"/>
  <c r="AL43" i="28"/>
  <c r="AI66" i="30"/>
  <c r="AF134" i="29"/>
  <c r="AB133" i="29"/>
  <c r="AB132" i="29" s="1"/>
  <c r="AG25" i="36"/>
  <c r="AH15" i="2"/>
  <c r="AH112" i="2" s="1"/>
  <c r="AI137" i="29"/>
  <c r="R9" i="12"/>
  <c r="R12" i="12" s="1"/>
  <c r="R13" i="12" s="1"/>
  <c r="AF123" i="29"/>
  <c r="AI32" i="29"/>
  <c r="AJ78" i="29" s="1"/>
  <c r="AJ19" i="30" s="1"/>
  <c r="Z107" i="29"/>
  <c r="Z36" i="30" s="1"/>
  <c r="AD77" i="29"/>
  <c r="AD18" i="30" s="1"/>
  <c r="AQ256" i="58"/>
  <c r="AO13" i="29"/>
  <c r="AN14" i="29"/>
  <c r="AE54" i="30"/>
  <c r="AE125" i="29"/>
  <c r="AE64" i="30"/>
  <c r="AO9" i="29"/>
  <c r="AN10" i="29"/>
  <c r="AF52" i="30"/>
  <c r="AN19" i="29"/>
  <c r="AN174" i="29" s="1"/>
  <c r="AN175" i="29"/>
  <c r="AN176" i="29"/>
  <c r="AO17" i="29"/>
  <c r="AN20" i="29"/>
  <c r="AN118" i="26"/>
  <c r="AN115" i="26"/>
  <c r="AN107" i="26"/>
  <c r="AN116" i="26"/>
  <c r="AN117" i="26"/>
  <c r="AB100" i="29"/>
  <c r="AB24" i="32" s="1"/>
  <c r="AO11" i="29"/>
  <c r="AN12" i="29"/>
  <c r="AP2" i="31"/>
  <c r="AO15" i="29"/>
  <c r="AN16" i="29"/>
  <c r="AO18" i="29"/>
  <c r="AO21" i="29" s="1"/>
  <c r="AP2" i="29"/>
  <c r="AO183" i="29"/>
  <c r="AR299" i="58"/>
  <c r="AS299" i="58" s="1"/>
  <c r="AS298" i="58"/>
  <c r="AF58" i="29"/>
  <c r="AH104" i="29"/>
  <c r="AH33" i="30" s="1"/>
  <c r="AO102" i="26"/>
  <c r="AO108" i="7"/>
  <c r="AP2" i="7"/>
  <c r="AO67" i="7"/>
  <c r="AO151" i="7"/>
  <c r="AO150" i="7"/>
  <c r="AO174" i="7"/>
  <c r="AO157" i="7"/>
  <c r="AO179" i="7"/>
  <c r="AO168" i="7"/>
  <c r="AO154" i="7"/>
  <c r="AO177" i="7"/>
  <c r="AO159" i="7"/>
  <c r="AO156" i="7"/>
  <c r="AO178" i="7"/>
  <c r="AO162" i="7"/>
  <c r="AO183" i="7"/>
  <c r="AO148" i="7"/>
  <c r="AO172" i="7"/>
  <c r="AO160" i="7"/>
  <c r="AO185" i="7"/>
  <c r="AO163" i="7"/>
  <c r="AO161" i="7"/>
  <c r="AO167" i="7"/>
  <c r="AO153" i="7"/>
  <c r="AO180" i="7"/>
  <c r="AO169" i="7"/>
  <c r="AO147" i="7"/>
  <c r="AO170" i="7"/>
  <c r="AO146" i="7"/>
  <c r="AO175" i="7"/>
  <c r="AO164" i="7"/>
  <c r="AO184" i="7"/>
  <c r="AO149" i="7"/>
  <c r="AO173" i="7"/>
  <c r="AO182" i="7"/>
  <c r="AO176" i="7"/>
  <c r="AO165" i="7"/>
  <c r="AO155" i="7"/>
  <c r="AO181" i="7"/>
  <c r="AO152" i="7"/>
  <c r="AO166" i="7"/>
  <c r="AO171" i="7"/>
  <c r="AO158" i="7"/>
  <c r="AB44" i="30"/>
  <c r="AB115" i="29"/>
  <c r="AI189" i="2"/>
  <c r="AI186" i="2" s="1"/>
  <c r="AI45" i="16"/>
  <c r="AH13" i="7"/>
  <c r="AH80" i="7" s="1"/>
  <c r="AH1987" i="5"/>
  <c r="AH1988" i="5" s="1"/>
  <c r="AL36" i="16"/>
  <c r="AL38" i="16" s="1"/>
  <c r="AM115" i="7"/>
  <c r="AM31" i="16"/>
  <c r="AN21" i="16"/>
  <c r="AK1401" i="5"/>
  <c r="AJ990" i="5"/>
  <c r="AK1607" i="5"/>
  <c r="AK333" i="5"/>
  <c r="AK1114" i="5"/>
  <c r="AK1443" i="5"/>
  <c r="AJ1442" i="5"/>
  <c r="AK991" i="5"/>
  <c r="AK1566" i="5"/>
  <c r="AK1525" i="5"/>
  <c r="AK374" i="5"/>
  <c r="AK1032" i="5"/>
  <c r="AK1278" i="5"/>
  <c r="AK415" i="5"/>
  <c r="AK1155" i="5"/>
  <c r="AK1484" i="5"/>
  <c r="AK1237" i="5"/>
  <c r="AK1319" i="5"/>
  <c r="AL1015" i="5"/>
  <c r="AL1354" i="5"/>
  <c r="AL676" i="5"/>
  <c r="AL287" i="5"/>
  <c r="AL436" i="5"/>
  <c r="AL1628" i="5"/>
  <c r="AL1432" i="5"/>
  <c r="AL362" i="5"/>
  <c r="AL301" i="5"/>
  <c r="AL1891" i="5"/>
  <c r="AL1247" i="5"/>
  <c r="AL1080" i="5"/>
  <c r="AL1249" i="5"/>
  <c r="AL1371" i="5"/>
  <c r="AL212" i="5"/>
  <c r="AL1281" i="5"/>
  <c r="AL410" i="5"/>
  <c r="AL1245" i="5"/>
  <c r="AL943" i="5"/>
  <c r="AL358" i="5"/>
  <c r="AL1520" i="5"/>
  <c r="AL719" i="5"/>
  <c r="AL557" i="5"/>
  <c r="AL330" i="5"/>
  <c r="AL272" i="5"/>
  <c r="AL40" i="5"/>
  <c r="AL1942" i="5"/>
  <c r="AL211" i="5"/>
  <c r="AL841" i="5"/>
  <c r="AL946" i="5"/>
  <c r="AL1504" i="5"/>
  <c r="AL377" i="5"/>
  <c r="AL368" i="5"/>
  <c r="AL1152" i="5"/>
  <c r="AL778" i="5"/>
  <c r="AL297" i="5"/>
  <c r="AL1222" i="5"/>
  <c r="AL505" i="5"/>
  <c r="AL836" i="5"/>
  <c r="AL743" i="5"/>
  <c r="AL1109" i="5"/>
  <c r="AL1808" i="5"/>
  <c r="AL1815" i="5"/>
  <c r="AL1631" i="5"/>
  <c r="AL1694" i="5"/>
  <c r="AL849" i="5"/>
  <c r="AL1613" i="5"/>
  <c r="AL428" i="5"/>
  <c r="AL346" i="5"/>
  <c r="AL1391" i="5"/>
  <c r="AL1320" i="5"/>
  <c r="AL1586" i="5"/>
  <c r="AL862" i="5"/>
  <c r="AL1361" i="5"/>
  <c r="AL1314" i="5"/>
  <c r="AL1016" i="5"/>
  <c r="AL1933" i="5"/>
  <c r="AL315" i="5"/>
  <c r="AL1448" i="5"/>
  <c r="AL1509" i="5"/>
  <c r="AL1051" i="5"/>
  <c r="AL1209" i="5"/>
  <c r="AL1602" i="5"/>
  <c r="AL1126" i="5"/>
  <c r="AL281" i="5"/>
  <c r="AL1574" i="5"/>
  <c r="AL1447" i="5"/>
  <c r="AL1560" i="5"/>
  <c r="AL1071" i="5"/>
  <c r="AL288" i="5"/>
  <c r="AL717" i="5"/>
  <c r="AL1552" i="5"/>
  <c r="AL710" i="5"/>
  <c r="AL279" i="5"/>
  <c r="AL1250" i="5"/>
  <c r="AL945" i="5"/>
  <c r="AL1599" i="5"/>
  <c r="AL1934" i="5"/>
  <c r="AL1214" i="5"/>
  <c r="AL1042" i="5"/>
  <c r="AL83" i="5"/>
  <c r="AL837" i="5"/>
  <c r="AL1098" i="5"/>
  <c r="AL1149" i="5"/>
  <c r="AL1017" i="5"/>
  <c r="AL1033" i="5"/>
  <c r="AL1646" i="5"/>
  <c r="AL1614" i="5"/>
  <c r="AL1002" i="5"/>
  <c r="AL1744" i="5"/>
  <c r="AL1626" i="5"/>
  <c r="AL1274" i="5"/>
  <c r="AL1348" i="5"/>
  <c r="AL1283" i="5"/>
  <c r="AL1122" i="5"/>
  <c r="AL1538" i="5"/>
  <c r="AL1205" i="5"/>
  <c r="AL763" i="5"/>
  <c r="AL1825" i="5"/>
  <c r="AL860" i="5"/>
  <c r="AL1144" i="5"/>
  <c r="AL1198" i="5"/>
  <c r="AL1659" i="5"/>
  <c r="AL1737" i="5"/>
  <c r="AL1180" i="5"/>
  <c r="AL845" i="5"/>
  <c r="AL1480" i="5"/>
  <c r="AL1409" i="5"/>
  <c r="AL391" i="5"/>
  <c r="AL1400" i="5"/>
  <c r="AL1452" i="5"/>
  <c r="AL750" i="5"/>
  <c r="AL1423" i="5"/>
  <c r="AL51" i="5"/>
  <c r="AL759" i="5"/>
  <c r="AL367" i="5"/>
  <c r="AL1212" i="5"/>
  <c r="AL1398" i="5"/>
  <c r="AL1331" i="5"/>
  <c r="AL615" i="5"/>
  <c r="AL1888" i="5"/>
  <c r="AL439" i="5"/>
  <c r="AL126" i="5"/>
  <c r="AL1251" i="5"/>
  <c r="AL206" i="5"/>
  <c r="AL577" i="5"/>
  <c r="AL1778" i="5"/>
  <c r="AL260" i="5"/>
  <c r="AL1084" i="5"/>
  <c r="AL1131" i="5"/>
  <c r="AL1227" i="5"/>
  <c r="AL1090" i="5"/>
  <c r="AL1121" i="5"/>
  <c r="AL1972" i="5"/>
  <c r="AL1275" i="5"/>
  <c r="AL1427" i="5"/>
  <c r="AL43" i="5"/>
  <c r="AL1378" i="5"/>
  <c r="AL1660" i="5"/>
  <c r="AL993" i="5"/>
  <c r="AL677" i="5"/>
  <c r="AL1929" i="5"/>
  <c r="AL740" i="5"/>
  <c r="AL1780" i="5"/>
  <c r="AL54" i="5"/>
  <c r="AL1526" i="5"/>
  <c r="AL1773" i="5"/>
  <c r="AL1049" i="5"/>
  <c r="AL1105" i="5"/>
  <c r="AL1629" i="5"/>
  <c r="AL1329" i="5"/>
  <c r="AL383" i="5"/>
  <c r="AL1440" i="5"/>
  <c r="AL285" i="5"/>
  <c r="AL616" i="5"/>
  <c r="AL705" i="5"/>
  <c r="AL1824" i="5"/>
  <c r="AL376" i="5"/>
  <c r="AL1297" i="5"/>
  <c r="AL1591" i="5"/>
  <c r="AL1350" i="5"/>
  <c r="AL252" i="5"/>
  <c r="AL1040" i="5"/>
  <c r="AL501" i="5"/>
  <c r="AL781" i="5"/>
  <c r="AL312" i="5"/>
  <c r="AL256" i="5"/>
  <c r="AL1617" i="5"/>
  <c r="AL1172" i="5"/>
  <c r="AL1702" i="5"/>
  <c r="AL335" i="5"/>
  <c r="AL1102" i="5"/>
  <c r="AL1335" i="5"/>
  <c r="AL782" i="5"/>
  <c r="AL1570" i="5"/>
  <c r="AL1848" i="5"/>
  <c r="AL1365" i="5"/>
  <c r="AL1110" i="5"/>
  <c r="AL996" i="5"/>
  <c r="AL509" i="5"/>
  <c r="AL1210" i="5"/>
  <c r="AL48" i="5"/>
  <c r="AL426" i="5"/>
  <c r="AL1847" i="5"/>
  <c r="AL419" i="5"/>
  <c r="AL824" i="5"/>
  <c r="AL218" i="5"/>
  <c r="AL1221" i="5"/>
  <c r="AL1531" i="5"/>
  <c r="AL445" i="5"/>
  <c r="AL1544" i="5"/>
  <c r="AL39" i="5"/>
  <c r="AL1377" i="5"/>
  <c r="AL1170" i="5"/>
  <c r="AL1410" i="5"/>
  <c r="AL995" i="5"/>
  <c r="AL336" i="5"/>
  <c r="AL846" i="5"/>
  <c r="AL1148" i="5"/>
  <c r="AL1890" i="5"/>
  <c r="AL1238" i="5"/>
  <c r="AL1600" i="5"/>
  <c r="AL420" i="5"/>
  <c r="AL1501" i="5"/>
  <c r="AL267" i="5"/>
  <c r="AL678" i="5"/>
  <c r="AL1940" i="5"/>
  <c r="AL542" i="5"/>
  <c r="AL1027" i="5"/>
  <c r="AL497" i="5"/>
  <c r="AL909" i="5"/>
  <c r="AL1725" i="5"/>
  <c r="AL394" i="5"/>
  <c r="AL1696" i="5"/>
  <c r="AL1632" i="5"/>
  <c r="AL388" i="5"/>
  <c r="AL739" i="5"/>
  <c r="AL680" i="5"/>
  <c r="AL411" i="5"/>
  <c r="AL533" i="5"/>
  <c r="AL1730" i="5"/>
  <c r="AL1453" i="5"/>
  <c r="AL1266" i="5"/>
  <c r="AL1396" i="5"/>
  <c r="AL1332" i="5"/>
  <c r="AL1184" i="5"/>
  <c r="AL1193" i="5"/>
  <c r="AL299" i="5"/>
  <c r="AL708" i="5"/>
  <c r="AL1529" i="5"/>
  <c r="AL1061" i="5"/>
  <c r="AL164" i="5"/>
  <c r="AL284" i="5"/>
  <c r="AL1369" i="5"/>
  <c r="AL366" i="5"/>
  <c r="AL1127" i="5"/>
  <c r="AL623" i="5"/>
  <c r="AL746" i="5"/>
  <c r="AL821" i="5"/>
  <c r="AL1732" i="5"/>
  <c r="AL998" i="5"/>
  <c r="AL311" i="5"/>
  <c r="AL1652" i="5"/>
  <c r="AL1153" i="5"/>
  <c r="AL264" i="5"/>
  <c r="AL1467" i="5"/>
  <c r="AL1592" i="5"/>
  <c r="AL1488" i="5"/>
  <c r="AL398" i="5"/>
  <c r="AL1001" i="5"/>
  <c r="AL1464" i="5"/>
  <c r="AL438" i="5"/>
  <c r="AL1178" i="5"/>
  <c r="AL1226" i="5"/>
  <c r="AL1906" i="5"/>
  <c r="AL494" i="5"/>
  <c r="AL1688" i="5"/>
  <c r="AL1475" i="5"/>
  <c r="AL1823" i="5"/>
  <c r="AL50" i="5"/>
  <c r="AL1284" i="5"/>
  <c r="AL1908" i="5"/>
  <c r="AL418" i="5"/>
  <c r="AL1413" i="5"/>
  <c r="AL1508" i="5"/>
  <c r="AL548" i="5"/>
  <c r="AL82" i="5"/>
  <c r="AL668" i="5"/>
  <c r="AL1267" i="5"/>
  <c r="AL1695" i="5"/>
  <c r="AL1379" i="5"/>
  <c r="AL1390" i="5"/>
  <c r="AL1093" i="5"/>
  <c r="AL1494" i="5"/>
  <c r="AL1257" i="5"/>
  <c r="AL1892" i="5"/>
  <c r="AL1775" i="5"/>
  <c r="AL1615" i="5"/>
  <c r="AL1305" i="5"/>
  <c r="AL136" i="5"/>
  <c r="AL1568" i="5"/>
  <c r="AL1239" i="5"/>
  <c r="AL400" i="5"/>
  <c r="AL1771" i="5"/>
  <c r="AL1539" i="5"/>
  <c r="AL414" i="5"/>
  <c r="AL532" i="5"/>
  <c r="AL1337" i="5"/>
  <c r="AL1068" i="5"/>
  <c r="AL1124" i="5"/>
  <c r="AL1270" i="5"/>
  <c r="AL1542" i="5"/>
  <c r="AL1317" i="5"/>
  <c r="AL1321" i="5"/>
  <c r="AL558" i="5"/>
  <c r="AL1498" i="5"/>
  <c r="AL1268" i="5"/>
  <c r="AL1450" i="5"/>
  <c r="AL671" i="5"/>
  <c r="AL1466" i="5"/>
  <c r="AL203" i="5"/>
  <c r="AL1424" i="5"/>
  <c r="AL1429" i="5"/>
  <c r="AL1156" i="5"/>
  <c r="AL427" i="5"/>
  <c r="AL1851" i="5"/>
  <c r="AL217" i="5"/>
  <c r="AL984" i="5"/>
  <c r="AL1739" i="5"/>
  <c r="AL1850" i="5"/>
  <c r="AL1579" i="5"/>
  <c r="AL386" i="5"/>
  <c r="AL1503" i="5"/>
  <c r="AL1976" i="5"/>
  <c r="AL1581" i="5"/>
  <c r="AL637" i="5"/>
  <c r="AL334" i="5"/>
  <c r="AL1128" i="5"/>
  <c r="AL1074" i="5"/>
  <c r="AL987" i="5"/>
  <c r="AL318" i="5"/>
  <c r="AL1070" i="5"/>
  <c r="AL1643" i="5"/>
  <c r="AL1497" i="5"/>
  <c r="AL1689" i="5"/>
  <c r="AL132" i="5"/>
  <c r="AL1655" i="5"/>
  <c r="AL1366" i="5"/>
  <c r="AL460" i="5"/>
  <c r="AL1373" i="5"/>
  <c r="AL1220" i="5"/>
  <c r="AL1492" i="5"/>
  <c r="AL844" i="5"/>
  <c r="AL1318" i="5"/>
  <c r="AL328" i="5"/>
  <c r="AL1370" i="5"/>
  <c r="AL123" i="5"/>
  <c r="AL1477" i="5"/>
  <c r="AL1585" i="5"/>
  <c r="AL1816" i="5"/>
  <c r="AL989" i="5"/>
  <c r="AL163" i="5"/>
  <c r="AL329" i="5"/>
  <c r="AL1066" i="5"/>
  <c r="AL244" i="5"/>
  <c r="AL828" i="5"/>
  <c r="AL412" i="5"/>
  <c r="AL385" i="5"/>
  <c r="AL1260" i="5"/>
  <c r="AL748" i="5"/>
  <c r="AL1037" i="5"/>
  <c r="AL1191" i="5"/>
  <c r="AL1864" i="5"/>
  <c r="AL1439" i="5"/>
  <c r="AL1561" i="5"/>
  <c r="AL1817" i="5"/>
  <c r="AL1418" i="5"/>
  <c r="AL1781" i="5"/>
  <c r="AL747" i="5"/>
  <c r="AL1903" i="5"/>
  <c r="AL904" i="5"/>
  <c r="AL1241" i="5"/>
  <c r="AL1263" i="5"/>
  <c r="AL579" i="5"/>
  <c r="AL1403" i="5"/>
  <c r="AL1195" i="5"/>
  <c r="AL1741" i="5"/>
  <c r="AL1555" i="5"/>
  <c r="AL1641" i="5"/>
  <c r="AL1047" i="5"/>
  <c r="AL698" i="5"/>
  <c r="AL1627" i="5"/>
  <c r="AL1490" i="5"/>
  <c r="AL1500" i="5"/>
  <c r="AL1422" i="5"/>
  <c r="AL1164" i="5"/>
  <c r="AL289" i="5"/>
  <c r="AL1173" i="5"/>
  <c r="AL351" i="5"/>
  <c r="AL1946" i="5"/>
  <c r="AL1311" i="5"/>
  <c r="AL1692" i="5"/>
  <c r="AL1639" i="5"/>
  <c r="AL1904" i="5"/>
  <c r="AL1086" i="5"/>
  <c r="AL342" i="5"/>
  <c r="AL1154" i="5"/>
  <c r="AL397" i="5"/>
  <c r="AL1518" i="5"/>
  <c r="AL620" i="5"/>
  <c r="AL1435" i="5"/>
  <c r="AL441" i="5"/>
  <c r="AL1236" i="5"/>
  <c r="AL1054" i="5"/>
  <c r="AL1264" i="5"/>
  <c r="AL371" i="5"/>
  <c r="AL745" i="5"/>
  <c r="AL1724" i="5"/>
  <c r="AL1513" i="5"/>
  <c r="AL437" i="5"/>
  <c r="AL1215" i="5"/>
  <c r="AL907" i="5"/>
  <c r="AL983" i="5"/>
  <c r="AL1341" i="5"/>
  <c r="AL905" i="5"/>
  <c r="AL1309" i="5"/>
  <c r="AL381" i="5"/>
  <c r="AL375" i="5"/>
  <c r="AL1031" i="5"/>
  <c r="AL1521" i="5"/>
  <c r="AL337" i="5"/>
  <c r="AL1621" i="5"/>
  <c r="AL675" i="5"/>
  <c r="AL869" i="5"/>
  <c r="AL674" i="5"/>
  <c r="AL1192" i="5"/>
  <c r="AL259" i="5"/>
  <c r="AL1657" i="5"/>
  <c r="AL660" i="5"/>
  <c r="AL268" i="5"/>
  <c r="AL1536" i="5"/>
  <c r="AL1408" i="5"/>
  <c r="AL314" i="5"/>
  <c r="AL84" i="5"/>
  <c r="AL1168" i="5"/>
  <c r="AL702" i="5"/>
  <c r="AL49" i="5"/>
  <c r="AL1601" i="5"/>
  <c r="AL1174" i="5"/>
  <c r="AL1322" i="5"/>
  <c r="AL1502" i="5"/>
  <c r="AL1907" i="5"/>
  <c r="AL1185" i="5"/>
  <c r="AL1280" i="5"/>
  <c r="AL6" i="5"/>
  <c r="AL380" i="5"/>
  <c r="AL1767" i="5"/>
  <c r="AL1931" i="5"/>
  <c r="AL1035" i="5"/>
  <c r="AL1067" i="5"/>
  <c r="AL1855" i="5"/>
  <c r="AL1578" i="5"/>
  <c r="AL839" i="5"/>
  <c r="AL1654" i="5"/>
  <c r="AL1271" i="5"/>
  <c r="AL513" i="5"/>
  <c r="AL1812" i="5"/>
  <c r="AL840" i="5"/>
  <c r="AL451" i="5"/>
  <c r="AL1272" i="5"/>
  <c r="AL1519" i="5"/>
  <c r="AL1517" i="5"/>
  <c r="AL1726" i="5"/>
  <c r="AL1356" i="5"/>
  <c r="AL1606" i="5"/>
  <c r="AL1766" i="5"/>
  <c r="AL296" i="5"/>
  <c r="AL1183" i="5"/>
  <c r="AL656" i="5"/>
  <c r="AL549" i="5"/>
  <c r="AL1436" i="5"/>
  <c r="AL1019" i="5"/>
  <c r="AL8" i="5"/>
  <c r="AL405" i="5"/>
  <c r="AL1211" i="5"/>
  <c r="AL291" i="5"/>
  <c r="AL446" i="5"/>
  <c r="AL90" i="5"/>
  <c r="AL1693" i="5"/>
  <c r="AL396" i="5"/>
  <c r="AL382" i="5"/>
  <c r="AL560" i="5"/>
  <c r="AL273" i="5"/>
  <c r="AL1313" i="5"/>
  <c r="AL864" i="5"/>
  <c r="AL1244" i="5"/>
  <c r="AL304" i="5"/>
  <c r="AL1265" i="5"/>
  <c r="AL1004" i="5"/>
  <c r="AL1229" i="5"/>
  <c r="AL1482" i="5"/>
  <c r="AL1465" i="5"/>
  <c r="AL765" i="5"/>
  <c r="AL1859" i="5"/>
  <c r="AL1441" i="5"/>
  <c r="AL290" i="5"/>
  <c r="AL168" i="5"/>
  <c r="AL1973" i="5"/>
  <c r="AL1234" i="5"/>
  <c r="AL1050" i="5"/>
  <c r="AL122" i="5"/>
  <c r="AL373" i="5"/>
  <c r="AL295" i="5"/>
  <c r="AL1081" i="5"/>
  <c r="AL1414" i="5"/>
  <c r="AL1728" i="5"/>
  <c r="AL1685" i="5"/>
  <c r="AL1246" i="5"/>
  <c r="AL758" i="5"/>
  <c r="AL723" i="5"/>
  <c r="AL724" i="5"/>
  <c r="AL1604" i="5"/>
  <c r="AL553" i="5"/>
  <c r="AL1327" i="5"/>
  <c r="AL767" i="5"/>
  <c r="AL1545" i="5"/>
  <c r="AL1323" i="5"/>
  <c r="AL825" i="5"/>
  <c r="AL519" i="5"/>
  <c r="AL1411" i="5"/>
  <c r="AL1315" i="5"/>
  <c r="AL331" i="5"/>
  <c r="AL1619" i="5"/>
  <c r="AL1865" i="5"/>
  <c r="AL401" i="5"/>
  <c r="AL999" i="5"/>
  <c r="AL1653" i="5"/>
  <c r="AL258" i="5"/>
  <c r="AL1697" i="5"/>
  <c r="AL622" i="5"/>
  <c r="AL707" i="5"/>
  <c r="AL628" i="5"/>
  <c r="AL832" i="5"/>
  <c r="AL550" i="5"/>
  <c r="AL86" i="5"/>
  <c r="AL1635" i="5"/>
  <c r="AL994" i="5"/>
  <c r="AL540" i="5"/>
  <c r="AL696" i="5"/>
  <c r="AL278" i="5"/>
  <c r="AL1556" i="5"/>
  <c r="AL1306" i="5"/>
  <c r="AL265" i="5"/>
  <c r="AL1288" i="5"/>
  <c r="AL1512" i="5"/>
  <c r="AL493" i="5"/>
  <c r="AL1860" i="5"/>
  <c r="AL753" i="5"/>
  <c r="AL1358" i="5"/>
  <c r="AL492" i="5"/>
  <c r="AL906" i="5"/>
  <c r="AL673" i="5"/>
  <c r="AL1559" i="5"/>
  <c r="AL283" i="5"/>
  <c r="AL997" i="5"/>
  <c r="AL1738" i="5"/>
  <c r="AL988" i="5"/>
  <c r="AL614" i="5"/>
  <c r="AL1734" i="5"/>
  <c r="AL715" i="5"/>
  <c r="AL1063" i="5"/>
  <c r="AL1515" i="5"/>
  <c r="AL266" i="5"/>
  <c r="AL1224" i="5"/>
  <c r="AL784" i="5"/>
  <c r="AL1243" i="5"/>
  <c r="AL510" i="5"/>
  <c r="AL343" i="5"/>
  <c r="AL1159" i="5"/>
  <c r="AL669" i="5"/>
  <c r="AL725" i="5"/>
  <c r="AL384" i="5"/>
  <c r="AL1303" i="5"/>
  <c r="AL1596" i="5"/>
  <c r="AL1217" i="5"/>
  <c r="AL1856" i="5"/>
  <c r="AL833" i="5"/>
  <c r="AL1451" i="5"/>
  <c r="AL1345" i="5"/>
  <c r="AL170" i="5"/>
  <c r="AL1034" i="5"/>
  <c r="AL835" i="5"/>
  <c r="AL1351" i="5"/>
  <c r="AL245" i="5"/>
  <c r="AL868" i="5"/>
  <c r="AL1858" i="5"/>
  <c r="AL1010" i="5"/>
  <c r="AL1176" i="5"/>
  <c r="AL1231" i="5"/>
  <c r="AL1459" i="5"/>
  <c r="AL1425" i="5"/>
  <c r="AL1021" i="5"/>
  <c r="AL1445" i="5"/>
  <c r="AL1347" i="5"/>
  <c r="AL1496" i="5"/>
  <c r="AL1819" i="5"/>
  <c r="AL53" i="5"/>
  <c r="AL1852" i="5"/>
  <c r="AL1658" i="5"/>
  <c r="AL1935" i="5"/>
  <c r="AL819" i="5"/>
  <c r="AL547" i="5"/>
  <c r="AL41" i="5"/>
  <c r="AL423" i="5"/>
  <c r="AL1367" i="5"/>
  <c r="AL1300" i="5"/>
  <c r="AL365" i="5"/>
  <c r="AL1701" i="5"/>
  <c r="AL317" i="5"/>
  <c r="AL1463" i="5"/>
  <c r="AL1200" i="5"/>
  <c r="AL121" i="5"/>
  <c r="AL543" i="5"/>
  <c r="AL1949" i="5"/>
  <c r="AL1069" i="5"/>
  <c r="AL700" i="5"/>
  <c r="AL1392" i="5"/>
  <c r="AL1455" i="5"/>
  <c r="AL1359" i="5"/>
  <c r="AL861" i="5"/>
  <c r="AL985" i="5"/>
  <c r="AL207" i="5"/>
  <c r="AL1188" i="5"/>
  <c r="AL556" i="5"/>
  <c r="AL534" i="5"/>
  <c r="AL353" i="5"/>
  <c r="AL1736" i="5"/>
  <c r="AL903" i="5"/>
  <c r="AL1043" i="5"/>
  <c r="AL432" i="5"/>
  <c r="AL712" i="5"/>
  <c r="AL1863" i="5"/>
  <c r="AL409" i="5"/>
  <c r="AL521" i="5"/>
  <c r="AM2" i="5"/>
  <c r="AL1703" i="5"/>
  <c r="AL538" i="5"/>
  <c r="AL205" i="5"/>
  <c r="AL124" i="5"/>
  <c r="AL1474" i="5"/>
  <c r="AL1548" i="5"/>
  <c r="AL670" i="5"/>
  <c r="AL1204" i="5"/>
  <c r="AL1094" i="5"/>
  <c r="AL1362" i="5"/>
  <c r="AL512" i="5"/>
  <c r="AL1691" i="5"/>
  <c r="AL1729" i="5"/>
  <c r="AL1507" i="5"/>
  <c r="AL1340" i="5"/>
  <c r="AL1045" i="5"/>
  <c r="AL755" i="5"/>
  <c r="AL1468" i="5"/>
  <c r="AL1605" i="5"/>
  <c r="AL634" i="5"/>
  <c r="AL508" i="5"/>
  <c r="AL1384" i="5"/>
  <c r="AL392" i="5"/>
  <c r="AL306" i="5"/>
  <c r="AL1587" i="5"/>
  <c r="AL1357" i="5"/>
  <c r="AL1132" i="5"/>
  <c r="AL1046" i="5"/>
  <c r="AL1352" i="5"/>
  <c r="AL1072" i="5"/>
  <c r="AL783" i="5"/>
  <c r="AL1533" i="5"/>
  <c r="AL952" i="5"/>
  <c r="AL1557" i="5"/>
  <c r="AL323" i="5"/>
  <c r="AL625" i="5"/>
  <c r="AL425" i="5"/>
  <c r="AL491" i="5"/>
  <c r="AL1363" i="5"/>
  <c r="AL1030" i="5"/>
  <c r="AL1158" i="5"/>
  <c r="AL1157" i="5"/>
  <c r="AL1814" i="5"/>
  <c r="AL1595" i="5"/>
  <c r="AL1645" i="5"/>
  <c r="AL1941" i="5"/>
  <c r="AL562" i="5"/>
  <c r="AL1289" i="5"/>
  <c r="AL1540" i="5"/>
  <c r="AL1862" i="5"/>
  <c r="AL1087" i="5"/>
  <c r="AL247" i="5"/>
  <c r="AL1100" i="5"/>
  <c r="AL1564" i="5"/>
  <c r="AL1437" i="5"/>
  <c r="AL697" i="5"/>
  <c r="AL310" i="5"/>
  <c r="AL130" i="5"/>
  <c r="AL1782" i="5"/>
  <c r="AL629" i="5"/>
  <c r="AL448" i="5"/>
  <c r="AL1060" i="5"/>
  <c r="AL820" i="5"/>
  <c r="AL1397" i="5"/>
  <c r="AL1252" i="5"/>
  <c r="AL1532" i="5"/>
  <c r="AL1339" i="5"/>
  <c r="AL1421" i="5"/>
  <c r="AL1163" i="5"/>
  <c r="AL1310" i="5"/>
  <c r="AL1118" i="5"/>
  <c r="AL332" i="5"/>
  <c r="AL1638" i="5"/>
  <c r="AL1821" i="5"/>
  <c r="AL1930" i="5"/>
  <c r="AL389" i="5"/>
  <c r="AL214" i="5"/>
  <c r="AL1218" i="5"/>
  <c r="AL1527" i="5"/>
  <c r="AL1140" i="5"/>
  <c r="AL1287" i="5"/>
  <c r="AL275" i="5"/>
  <c r="AL1119" i="5"/>
  <c r="AL1948" i="5"/>
  <c r="AL737" i="5"/>
  <c r="AL1404" i="5"/>
  <c r="AL1285" i="5"/>
  <c r="AL89" i="5"/>
  <c r="AL1269" i="5"/>
  <c r="AL1809" i="5"/>
  <c r="AL644" i="5"/>
  <c r="AL1412" i="5"/>
  <c r="AL1563" i="5"/>
  <c r="AL863" i="5"/>
  <c r="AL1971" i="5"/>
  <c r="AL1742" i="5"/>
  <c r="AL298" i="5"/>
  <c r="AL1454" i="5"/>
  <c r="AL80" i="5"/>
  <c r="AL1038" i="5"/>
  <c r="AL1687" i="5"/>
  <c r="AL901" i="5"/>
  <c r="AL1353" i="5"/>
  <c r="AL1826" i="5"/>
  <c r="AL1141" i="5"/>
  <c r="AL359" i="5"/>
  <c r="AL1473" i="5"/>
  <c r="AL1092" i="5"/>
  <c r="AL1302" i="5"/>
  <c r="AL1656" i="5"/>
  <c r="AL1187" i="5"/>
  <c r="AL1088" i="5"/>
  <c r="AL552" i="5"/>
  <c r="AL1125" i="5"/>
  <c r="AL1276" i="5"/>
  <c r="AL1469" i="5"/>
  <c r="AL81" i="5"/>
  <c r="AL434" i="5"/>
  <c r="AL1029" i="5"/>
  <c r="AL1262" i="5"/>
  <c r="AL1256" i="5"/>
  <c r="AL1020" i="5"/>
  <c r="AL1129" i="5"/>
  <c r="AL738" i="5"/>
  <c r="AL1053" i="5"/>
  <c r="AL1108" i="5"/>
  <c r="AL638" i="5"/>
  <c r="AL1569" i="5"/>
  <c r="AL1528" i="5"/>
  <c r="AL1582" i="5"/>
  <c r="AL1698" i="5"/>
  <c r="AL787" i="5"/>
  <c r="AL1449" i="5"/>
  <c r="AL355" i="5"/>
  <c r="AL1640" i="5"/>
  <c r="AL1567" i="5"/>
  <c r="AL1537" i="5"/>
  <c r="AL45" i="5"/>
  <c r="AL1013" i="5"/>
  <c r="AL1647" i="5"/>
  <c r="AL1456" i="5"/>
  <c r="AL454" i="5"/>
  <c r="AL706" i="5"/>
  <c r="AL167" i="5"/>
  <c r="AL1889" i="5"/>
  <c r="AL1232" i="5"/>
  <c r="AL520" i="5"/>
  <c r="AL1052" i="5"/>
  <c r="AL1478" i="5"/>
  <c r="AL1325" i="5"/>
  <c r="AL255" i="5"/>
  <c r="AL866" i="5"/>
  <c r="AL444" i="5"/>
  <c r="AL1947" i="5"/>
  <c r="AL503" i="5"/>
  <c r="AL1208" i="5"/>
  <c r="AL1139" i="5"/>
  <c r="AL551" i="5"/>
  <c r="AL379" i="5"/>
  <c r="AL1516" i="5"/>
  <c r="AL576" i="5"/>
  <c r="AL716" i="5"/>
  <c r="AL537" i="5"/>
  <c r="AL633" i="5"/>
  <c r="AL1233" i="5"/>
  <c r="AL1457" i="5"/>
  <c r="AL413" i="5"/>
  <c r="AL1134" i="5"/>
  <c r="AL1111" i="5"/>
  <c r="AL1434" i="5"/>
  <c r="AL372" i="5"/>
  <c r="AL208" i="5"/>
  <c r="AL714" i="5"/>
  <c r="AL1522" i="5"/>
  <c r="AL1431" i="5"/>
  <c r="AL1506" i="5"/>
  <c r="AL1055" i="5"/>
  <c r="AL1291" i="5"/>
  <c r="AL1294" i="5"/>
  <c r="AL754" i="5"/>
  <c r="AL1290" i="5"/>
  <c r="AL944" i="5"/>
  <c r="AL1024" i="5"/>
  <c r="AL1905" i="5"/>
  <c r="AL1338" i="5"/>
  <c r="AL1483" i="5"/>
  <c r="AL574" i="5"/>
  <c r="AL166" i="5"/>
  <c r="AL1145" i="5"/>
  <c r="AL1056" i="5"/>
  <c r="AL1293" i="5"/>
  <c r="AL1133" i="5"/>
  <c r="AL44" i="5"/>
  <c r="AL378" i="5"/>
  <c r="AL1446" i="5"/>
  <c r="AL655" i="5"/>
  <c r="AL1476" i="5"/>
  <c r="AL865" i="5"/>
  <c r="AL1181" i="5"/>
  <c r="AL544" i="5"/>
  <c r="AL1610" i="5"/>
  <c r="AL1943" i="5"/>
  <c r="AL762" i="5"/>
  <c r="AL1079" i="5"/>
  <c r="AL511" i="5"/>
  <c r="AL1150" i="5"/>
  <c r="AL1618" i="5"/>
  <c r="AL1301" i="5"/>
  <c r="AL1783" i="5"/>
  <c r="AL1562" i="5"/>
  <c r="AL325" i="5"/>
  <c r="AL1382" i="5"/>
  <c r="AL1146" i="5"/>
  <c r="AL1225" i="5"/>
  <c r="AL766" i="5"/>
  <c r="AL1524" i="5"/>
  <c r="AL216" i="5"/>
  <c r="AL756" i="5"/>
  <c r="AL1182" i="5"/>
  <c r="AL1316" i="5"/>
  <c r="AL1700" i="5"/>
  <c r="AL718" i="5"/>
  <c r="AL663" i="5"/>
  <c r="AL1169" i="5"/>
  <c r="AL303" i="5"/>
  <c r="AL271" i="5"/>
  <c r="AL1292" i="5"/>
  <c r="AL1740" i="5"/>
  <c r="AL1806" i="5"/>
  <c r="AL88" i="5"/>
  <c r="AL1543" i="5"/>
  <c r="AL1026" i="5"/>
  <c r="AL1136" i="5"/>
  <c r="AL1428" i="5"/>
  <c r="AL1295" i="5"/>
  <c r="AL1258" i="5"/>
  <c r="AL282" i="5"/>
  <c r="AL361" i="5"/>
  <c r="AL347" i="5"/>
  <c r="AL1807" i="5"/>
  <c r="AL7" i="5"/>
  <c r="AL253" i="5"/>
  <c r="AL1242" i="5"/>
  <c r="AL443" i="5"/>
  <c r="AL1018" i="5"/>
  <c r="AL1201" i="5"/>
  <c r="AL704" i="5"/>
  <c r="AL1853" i="5"/>
  <c r="AL416" i="5"/>
  <c r="AL1326" i="5"/>
  <c r="AL424" i="5"/>
  <c r="AL85" i="5"/>
  <c r="AL1381" i="5"/>
  <c r="AL1487" i="5"/>
  <c r="AL1167" i="5"/>
  <c r="AL947" i="5"/>
  <c r="AL1975" i="5"/>
  <c r="AL1743" i="5"/>
  <c r="AL1151" i="5"/>
  <c r="AL1028" i="5"/>
  <c r="AL1818" i="5"/>
  <c r="AL515" i="5"/>
  <c r="AL1553" i="5"/>
  <c r="AL1014" i="5"/>
  <c r="AL760" i="5"/>
  <c r="AL345" i="5"/>
  <c r="AL1686" i="5"/>
  <c r="AL1426" i="5"/>
  <c r="AL1240" i="5"/>
  <c r="AL1279" i="5"/>
  <c r="AL1112" i="5"/>
  <c r="AL1324" i="5"/>
  <c r="AL129" i="5"/>
  <c r="AL1113" i="5"/>
  <c r="AL1039" i="5"/>
  <c r="AL1089" i="5"/>
  <c r="AL135" i="5"/>
  <c r="AL1608" i="5"/>
  <c r="AL1419" i="5"/>
  <c r="AL1076" i="5"/>
  <c r="AL1584" i="5"/>
  <c r="AL631" i="5"/>
  <c r="AL1107" i="5"/>
  <c r="AL1387" i="5"/>
  <c r="AL1549" i="5"/>
  <c r="AL617" i="5"/>
  <c r="AL1343" i="5"/>
  <c r="AL1551" i="5"/>
  <c r="AL848" i="5"/>
  <c r="AL322" i="5"/>
  <c r="AL293" i="5"/>
  <c r="AL1216" i="5"/>
  <c r="AL269" i="5"/>
  <c r="AL1768" i="5"/>
  <c r="AL827" i="5"/>
  <c r="AL639" i="5"/>
  <c r="AL209" i="5"/>
  <c r="AL1634" i="5"/>
  <c r="AL1945" i="5"/>
  <c r="AL1777" i="5"/>
  <c r="AL1007" i="5"/>
  <c r="AL1130" i="5"/>
  <c r="AL406" i="5"/>
  <c r="AL720" i="5"/>
  <c r="AL1481" i="5"/>
  <c r="AL1085" i="5"/>
  <c r="AL307" i="5"/>
  <c r="AL1406" i="5"/>
  <c r="AL1342" i="5"/>
  <c r="AL1810" i="5"/>
  <c r="AL1065" i="5"/>
  <c r="AL1255" i="5"/>
  <c r="AL204" i="5"/>
  <c r="AL257" i="5"/>
  <c r="AL500" i="5"/>
  <c r="AL1405" i="5"/>
  <c r="AL1438" i="5"/>
  <c r="AL341" i="5"/>
  <c r="AL407" i="5"/>
  <c r="AL546" i="5"/>
  <c r="AL1583" i="5"/>
  <c r="AL1308" i="5"/>
  <c r="AL950" i="5"/>
  <c r="AL1769" i="5"/>
  <c r="AL309" i="5"/>
  <c r="AL1048" i="5"/>
  <c r="AL1485" i="5"/>
  <c r="AL1651" i="5"/>
  <c r="AL830" i="5"/>
  <c r="AL1083" i="5"/>
  <c r="AL1388" i="5"/>
  <c r="AL514" i="5"/>
  <c r="AL665" i="5"/>
  <c r="AL1235" i="5"/>
  <c r="AL1207" i="5"/>
  <c r="AL1003" i="5"/>
  <c r="AL172" i="5"/>
  <c r="AL496" i="5"/>
  <c r="AL280" i="5"/>
  <c r="AL951" i="5"/>
  <c r="AL1330" i="5"/>
  <c r="AL1899" i="5"/>
  <c r="AL870" i="5"/>
  <c r="AL1779" i="5"/>
  <c r="AL302" i="5"/>
  <c r="AL701" i="5"/>
  <c r="AL1554" i="5"/>
  <c r="AL1307" i="5"/>
  <c r="AL641" i="5"/>
  <c r="AL1372" i="5"/>
  <c r="AL1937" i="5"/>
  <c r="AL1489" i="5"/>
  <c r="AL764" i="5"/>
  <c r="AL1099" i="5"/>
  <c r="AL1286" i="5"/>
  <c r="AL1776" i="5"/>
  <c r="AL1932" i="5"/>
  <c r="AL506" i="5"/>
  <c r="AL459" i="5"/>
  <c r="AL1867" i="5"/>
  <c r="AL1282" i="5"/>
  <c r="AL752" i="5"/>
  <c r="AL1006" i="5"/>
  <c r="AL1374" i="5"/>
  <c r="AL516" i="5"/>
  <c r="AL575" i="5"/>
  <c r="AL403" i="5"/>
  <c r="AL1970" i="5"/>
  <c r="AL659" i="5"/>
  <c r="AL1395" i="5"/>
  <c r="AL350" i="5"/>
  <c r="AL125" i="5"/>
  <c r="AL134" i="5"/>
  <c r="AL507" i="5"/>
  <c r="AL1458" i="5"/>
  <c r="AL1057" i="5"/>
  <c r="AL408" i="5"/>
  <c r="AL632" i="5"/>
  <c r="AL1103" i="5"/>
  <c r="AL1143" i="5"/>
  <c r="AL430" i="5"/>
  <c r="AL352" i="5"/>
  <c r="AL1344" i="5"/>
  <c r="AL305" i="5"/>
  <c r="AL1005" i="5"/>
  <c r="AL1075" i="5"/>
  <c r="AL320" i="5"/>
  <c r="AL364" i="5"/>
  <c r="AL1861" i="5"/>
  <c r="AL453" i="5"/>
  <c r="AL1510" i="5"/>
  <c r="AL1576" i="5"/>
  <c r="AL1430" i="5"/>
  <c r="AL277" i="5"/>
  <c r="AL458" i="5"/>
  <c r="AL162" i="5"/>
  <c r="AL1770" i="5"/>
  <c r="AL1253" i="5"/>
  <c r="AL1609" i="5"/>
  <c r="AL387" i="5"/>
  <c r="AL294" i="5"/>
  <c r="AL1896" i="5"/>
  <c r="AL555" i="5"/>
  <c r="AL1008" i="5"/>
  <c r="AL1774" i="5"/>
  <c r="AL1023" i="5"/>
  <c r="AL1036" i="5"/>
  <c r="AL627" i="5"/>
  <c r="AL699" i="5"/>
  <c r="AL1058" i="5"/>
  <c r="AL838" i="5"/>
  <c r="AL363" i="5"/>
  <c r="AL1901" i="5"/>
  <c r="AL127" i="5"/>
  <c r="AL1213" i="5"/>
  <c r="AL1380" i="5"/>
  <c r="AL1493" i="5"/>
  <c r="AL788" i="5"/>
  <c r="AL722" i="5"/>
  <c r="AL711" i="5"/>
  <c r="AL1175" i="5"/>
  <c r="AL992" i="5"/>
  <c r="AL319" i="5"/>
  <c r="AL1299" i="5"/>
  <c r="AL165" i="5"/>
  <c r="AL578" i="5"/>
  <c r="AL339" i="5"/>
  <c r="AL390" i="5"/>
  <c r="AL1433" i="5"/>
  <c r="AL1650" i="5"/>
  <c r="AL1444" i="5"/>
  <c r="AL786" i="5"/>
  <c r="AL1064" i="5"/>
  <c r="AL369" i="5"/>
  <c r="AL1622" i="5"/>
  <c r="AL842" i="5"/>
  <c r="AL1820" i="5"/>
  <c r="AL270" i="5"/>
  <c r="AL536" i="5"/>
  <c r="AL1573" i="5"/>
  <c r="AL316" i="5"/>
  <c r="AL1589" i="5"/>
  <c r="AL504" i="5"/>
  <c r="AL643" i="5"/>
  <c r="AL1495" i="5"/>
  <c r="AL541" i="5"/>
  <c r="AL440" i="5"/>
  <c r="AL1298" i="5"/>
  <c r="AL250" i="5"/>
  <c r="AL1104" i="5"/>
  <c r="AL1402" i="5"/>
  <c r="AL433" i="5"/>
  <c r="AL402" i="5"/>
  <c r="AL1623" i="5"/>
  <c r="AL1190" i="5"/>
  <c r="AL354" i="5"/>
  <c r="AL1661" i="5"/>
  <c r="AL1547" i="5"/>
  <c r="AL1386" i="5"/>
  <c r="AL1535" i="5"/>
  <c r="AL447" i="5"/>
  <c r="AL1000" i="5"/>
  <c r="AL1025" i="5"/>
  <c r="AL1376" i="5"/>
  <c r="AL1417" i="5"/>
  <c r="AL1312" i="5"/>
  <c r="AL248" i="5"/>
  <c r="AL630" i="5"/>
  <c r="AL133" i="5"/>
  <c r="AL1137" i="5"/>
  <c r="AL742" i="5"/>
  <c r="AL1625" i="5"/>
  <c r="AL1142" i="5"/>
  <c r="AL1633" i="5"/>
  <c r="AL286" i="5"/>
  <c r="AL1630" i="5"/>
  <c r="AL823" i="5"/>
  <c r="AL1346" i="5"/>
  <c r="AL741" i="5"/>
  <c r="AL1558" i="5"/>
  <c r="AL1077" i="5"/>
  <c r="AL327" i="5"/>
  <c r="AL1571" i="5"/>
  <c r="AL1699" i="5"/>
  <c r="AL1364" i="5"/>
  <c r="AL1939" i="5"/>
  <c r="AL502" i="5"/>
  <c r="AL1491" i="5"/>
  <c r="AL262" i="5"/>
  <c r="AL1355" i="5"/>
  <c r="AL1101" i="5"/>
  <c r="AL829" i="5"/>
  <c r="AL1160" i="5"/>
  <c r="AL42" i="5"/>
  <c r="AL1575" i="5"/>
  <c r="AL1407" i="5"/>
  <c r="AL1219" i="5"/>
  <c r="AL666" i="5"/>
  <c r="AL1893" i="5"/>
  <c r="AL1580" i="5"/>
  <c r="AL357" i="5"/>
  <c r="AL1577" i="5"/>
  <c r="AL1194" i="5"/>
  <c r="AL449" i="5"/>
  <c r="AL1399" i="5"/>
  <c r="AL1375" i="5"/>
  <c r="AL626" i="5"/>
  <c r="AL1894" i="5"/>
  <c r="AL404" i="5"/>
  <c r="AL450" i="5"/>
  <c r="AL1514" i="5"/>
  <c r="AL1624" i="5"/>
  <c r="AL1277" i="5"/>
  <c r="AL1735" i="5"/>
  <c r="AL1162" i="5"/>
  <c r="AL1462" i="5"/>
  <c r="AL1059" i="5"/>
  <c r="AL276" i="5"/>
  <c r="AL263" i="5"/>
  <c r="AL517" i="5"/>
  <c r="AL1097" i="5"/>
  <c r="AL1203" i="5"/>
  <c r="AL1273" i="5"/>
  <c r="AL1334" i="5"/>
  <c r="AL1202" i="5"/>
  <c r="AL321" i="5"/>
  <c r="AL1546" i="5"/>
  <c r="AL1684" i="5"/>
  <c r="AL1228" i="5"/>
  <c r="AL1261" i="5"/>
  <c r="AL1115" i="5"/>
  <c r="AL131" i="5"/>
  <c r="AL1479" i="5"/>
  <c r="AL249" i="5"/>
  <c r="AL1616" i="5"/>
  <c r="AL1593" i="5"/>
  <c r="AL1199" i="5"/>
  <c r="AL618" i="5"/>
  <c r="AL910" i="5"/>
  <c r="AL573" i="5"/>
  <c r="AL215" i="5"/>
  <c r="AL1394" i="5"/>
  <c r="AL1333" i="5"/>
  <c r="AL1368" i="5"/>
  <c r="AL1336" i="5"/>
  <c r="AL1296" i="5"/>
  <c r="AL986" i="5"/>
  <c r="AL370" i="5"/>
  <c r="AL1550" i="5"/>
  <c r="AL642" i="5"/>
  <c r="AL667" i="5"/>
  <c r="AL1733" i="5"/>
  <c r="AL911" i="5"/>
  <c r="AL545" i="5"/>
  <c r="AL1349" i="5"/>
  <c r="AL1974" i="5"/>
  <c r="AL902" i="5"/>
  <c r="AL1116" i="5"/>
  <c r="AL442" i="5"/>
  <c r="AL1523" i="5"/>
  <c r="AL395" i="5"/>
  <c r="AL52" i="5"/>
  <c r="AL1603" i="5"/>
  <c r="AL1223" i="5"/>
  <c r="AL1637" i="5"/>
  <c r="AL1902" i="5"/>
  <c r="AL422" i="5"/>
  <c r="AL1900" i="5"/>
  <c r="AL1393" i="5"/>
  <c r="AL1470" i="5"/>
  <c r="AL822" i="5"/>
  <c r="AL1135" i="5"/>
  <c r="AL360" i="5"/>
  <c r="AL1383" i="5"/>
  <c r="AL1117" i="5"/>
  <c r="AL1091" i="5"/>
  <c r="AL261" i="5"/>
  <c r="AL1022" i="5"/>
  <c r="AL757" i="5"/>
  <c r="AL1179" i="5"/>
  <c r="AL636" i="5"/>
  <c r="AL751" i="5"/>
  <c r="AL1598" i="5"/>
  <c r="AL535" i="5"/>
  <c r="AL1189" i="5"/>
  <c r="AL1683" i="5"/>
  <c r="AL948" i="5"/>
  <c r="AL455" i="5"/>
  <c r="AL1166" i="5"/>
  <c r="AL664" i="5"/>
  <c r="AL1186" i="5"/>
  <c r="AL1636" i="5"/>
  <c r="AL834" i="5"/>
  <c r="AL1012" i="5"/>
  <c r="AL1461" i="5"/>
  <c r="AL1138" i="5"/>
  <c r="AL657" i="5"/>
  <c r="AL452" i="5"/>
  <c r="AL1259" i="5"/>
  <c r="AL847" i="5"/>
  <c r="AL254" i="5"/>
  <c r="AL399" i="5"/>
  <c r="AL1147" i="5"/>
  <c r="AL429" i="5"/>
  <c r="AL1642" i="5"/>
  <c r="AL1230" i="5"/>
  <c r="AL417" i="5"/>
  <c r="AL1420" i="5"/>
  <c r="AL349" i="5"/>
  <c r="AL1565" i="5"/>
  <c r="AL1944" i="5"/>
  <c r="AL1530" i="5"/>
  <c r="AL1588" i="5"/>
  <c r="AL431" i="5"/>
  <c r="AL658" i="5"/>
  <c r="AL171" i="5"/>
  <c r="AL1866" i="5"/>
  <c r="AL1120" i="5"/>
  <c r="AL1197" i="5"/>
  <c r="AL843" i="5"/>
  <c r="AL324" i="5"/>
  <c r="AL1612" i="5"/>
  <c r="AL1096" i="5"/>
  <c r="AL1009" i="5"/>
  <c r="AL356" i="5"/>
  <c r="AL831" i="5"/>
  <c r="AL495" i="5"/>
  <c r="AL1472" i="5"/>
  <c r="AL1590" i="5"/>
  <c r="AL761" i="5"/>
  <c r="AL1898" i="5"/>
  <c r="AL1849" i="5"/>
  <c r="AL1389" i="5"/>
  <c r="AL1041" i="5"/>
  <c r="AL1597" i="5"/>
  <c r="AL1328" i="5"/>
  <c r="AL499" i="5"/>
  <c r="AL1486" i="5"/>
  <c r="AL1304" i="5"/>
  <c r="AL1534" i="5"/>
  <c r="AL1078" i="5"/>
  <c r="AL749" i="5"/>
  <c r="AL726" i="5"/>
  <c r="AL308" i="5"/>
  <c r="AL1165" i="5"/>
  <c r="AL344" i="5"/>
  <c r="AL1161" i="5"/>
  <c r="AL679" i="5"/>
  <c r="AL1177" i="5"/>
  <c r="AL421" i="5"/>
  <c r="AL300" i="5"/>
  <c r="AL1938" i="5"/>
  <c r="AL1784" i="5"/>
  <c r="AL1248" i="5"/>
  <c r="AL1460" i="5"/>
  <c r="AL1897" i="5"/>
  <c r="AL1611" i="5"/>
  <c r="AL779" i="5"/>
  <c r="AL635" i="5"/>
  <c r="AL1727" i="5"/>
  <c r="AL1857" i="5"/>
  <c r="AL1416" i="5"/>
  <c r="AL1822" i="5"/>
  <c r="AL1106" i="5"/>
  <c r="AL1572" i="5"/>
  <c r="AL1415" i="5"/>
  <c r="AL780" i="5"/>
  <c r="AL721" i="5"/>
  <c r="AL1171" i="5"/>
  <c r="AL313" i="5"/>
  <c r="AL561" i="5"/>
  <c r="AL1044" i="5"/>
  <c r="AL661" i="5"/>
  <c r="AL393" i="5"/>
  <c r="AL1254" i="5"/>
  <c r="AL709" i="5"/>
  <c r="AL1095" i="5"/>
  <c r="AL518" i="5"/>
  <c r="AL672" i="5"/>
  <c r="AL1511" i="5"/>
  <c r="AL246" i="5"/>
  <c r="AL1123" i="5"/>
  <c r="AL942" i="5"/>
  <c r="AL1541" i="5"/>
  <c r="AL559" i="5"/>
  <c r="AL348" i="5"/>
  <c r="AL213" i="5"/>
  <c r="AL1594" i="5"/>
  <c r="AL1765" i="5"/>
  <c r="AL619" i="5"/>
  <c r="AL624" i="5"/>
  <c r="AL1644" i="5"/>
  <c r="AL1505" i="5"/>
  <c r="AL1811" i="5"/>
  <c r="AL1499" i="5"/>
  <c r="AL47" i="5"/>
  <c r="AL326" i="5"/>
  <c r="AL1385" i="5"/>
  <c r="AL554" i="5"/>
  <c r="AL1062" i="5"/>
  <c r="AL274" i="5"/>
  <c r="AL1620" i="5"/>
  <c r="AL640" i="5"/>
  <c r="AL1785" i="5"/>
  <c r="AL1662" i="5"/>
  <c r="AL1471" i="5"/>
  <c r="AL435" i="5"/>
  <c r="AL713" i="5"/>
  <c r="AL340" i="5"/>
  <c r="AL1082" i="5"/>
  <c r="AL338" i="5"/>
  <c r="AL1011" i="5"/>
  <c r="AL1206" i="5"/>
  <c r="AK251" i="5"/>
  <c r="AK1073" i="5"/>
  <c r="AK1360" i="5"/>
  <c r="AK292" i="5"/>
  <c r="AK1196" i="5"/>
  <c r="AJ189" i="2"/>
  <c r="AJ186" i="2" s="1"/>
  <c r="AJ19" i="2"/>
  <c r="AJ116" i="2" s="1"/>
  <c r="AQ7" i="16"/>
  <c r="AR6" i="16"/>
  <c r="AQ35" i="16"/>
  <c r="AQ15" i="9"/>
  <c r="AO37" i="16"/>
  <c r="AN16" i="9"/>
  <c r="AK45" i="52"/>
  <c r="AL173" i="29"/>
  <c r="AL21" i="50" s="1"/>
  <c r="AK19" i="4"/>
  <c r="AL44" i="28"/>
  <c r="AI25" i="2"/>
  <c r="AM5" i="58"/>
  <c r="AM37" i="2"/>
  <c r="AM134" i="2" s="1"/>
  <c r="AM6" i="29"/>
  <c r="AM6" i="28"/>
  <c r="AM5" i="32"/>
  <c r="AM5" i="4"/>
  <c r="AM5" i="50"/>
  <c r="AM5" i="31"/>
  <c r="AM5" i="52"/>
  <c r="AM20" i="12"/>
  <c r="AM6" i="30"/>
  <c r="AK48" i="52"/>
  <c r="AK28" i="2"/>
  <c r="AK125" i="2" s="1"/>
  <c r="AL6" i="31"/>
  <c r="AL6" i="58"/>
  <c r="AP2" i="16"/>
  <c r="AO16" i="16"/>
  <c r="AJ69" i="4"/>
  <c r="AJ60" i="4"/>
  <c r="AK13" i="32"/>
  <c r="AK56" i="32" s="1"/>
  <c r="AI105" i="2"/>
  <c r="AI15" i="2"/>
  <c r="AI112" i="2" s="1"/>
  <c r="AH46" i="6"/>
  <c r="AK41" i="52"/>
  <c r="AK40" i="52"/>
  <c r="AL14" i="50"/>
  <c r="AL6" i="50"/>
  <c r="AL15" i="52"/>
  <c r="AL30" i="52"/>
  <c r="AL27" i="52"/>
  <c r="AL36" i="52"/>
  <c r="AL21" i="52"/>
  <c r="AL13" i="52"/>
  <c r="AL22" i="52"/>
  <c r="AL32" i="52"/>
  <c r="AL35" i="52"/>
  <c r="AL19" i="52"/>
  <c r="AL14" i="52"/>
  <c r="AL26" i="52"/>
  <c r="AL34" i="52"/>
  <c r="AL33" i="52"/>
  <c r="AL28" i="52"/>
  <c r="AL16" i="52"/>
  <c r="AL8" i="52"/>
  <c r="AL29" i="52"/>
  <c r="AL31" i="52"/>
  <c r="AL6" i="52"/>
  <c r="AN4" i="4"/>
  <c r="AN5" i="30"/>
  <c r="AN5" i="29"/>
  <c r="AN5" i="28"/>
  <c r="AN17" i="16"/>
  <c r="AK7" i="4"/>
  <c r="AK65" i="4" s="1"/>
  <c r="AK42" i="52"/>
  <c r="AK39" i="52"/>
  <c r="AK47" i="52"/>
  <c r="AL29" i="32"/>
  <c r="AL30" i="32"/>
  <c r="AL28" i="32"/>
  <c r="AL26" i="32"/>
  <c r="AL36" i="32"/>
  <c r="AL66" i="32" s="1"/>
  <c r="AL6" i="32"/>
  <c r="AJ21" i="28"/>
  <c r="AI28" i="28"/>
  <c r="AI40" i="28"/>
  <c r="AK14" i="28"/>
  <c r="AJ13" i="28"/>
  <c r="AK16" i="28"/>
  <c r="AJ15" i="28"/>
  <c r="AJ12" i="28"/>
  <c r="AJ36" i="28"/>
  <c r="AK39" i="28"/>
  <c r="AJ26" i="28"/>
  <c r="AK33" i="28"/>
  <c r="AJ24" i="28"/>
  <c r="AL20" i="28"/>
  <c r="AJ30" i="28"/>
  <c r="AJ37" i="28"/>
  <c r="AK19" i="28"/>
  <c r="AJ25" i="28"/>
  <c r="AK27" i="28"/>
  <c r="AK34" i="28"/>
  <c r="AP2" i="4" l="1"/>
  <c r="AM21" i="4"/>
  <c r="AM27" i="4"/>
  <c r="AM24" i="4"/>
  <c r="AM29" i="4"/>
  <c r="AM32" i="4"/>
  <c r="AM28" i="4"/>
  <c r="AM26" i="4"/>
  <c r="AM20" i="4"/>
  <c r="AM25" i="4"/>
  <c r="AM23" i="4"/>
  <c r="AM22" i="4"/>
  <c r="AM31" i="4"/>
  <c r="AM30" i="4"/>
  <c r="AL27" i="32"/>
  <c r="AL63" i="32" s="1"/>
  <c r="AM44" i="32"/>
  <c r="AM31" i="32"/>
  <c r="AO93" i="29"/>
  <c r="AO47" i="29" s="1"/>
  <c r="Y42" i="29"/>
  <c r="AD49" i="29"/>
  <c r="AD48" i="29" s="1"/>
  <c r="AI37" i="29"/>
  <c r="AJ83" i="29" s="1"/>
  <c r="AK64" i="52"/>
  <c r="AK61" i="52" s="1"/>
  <c r="AL53" i="52"/>
  <c r="AL62" i="52"/>
  <c r="AL63" i="52"/>
  <c r="AM54" i="52"/>
  <c r="AM55" i="52"/>
  <c r="AO9" i="16"/>
  <c r="AO49" i="6"/>
  <c r="AQ99" i="29"/>
  <c r="AQ53" i="29" s="1"/>
  <c r="AO92" i="29"/>
  <c r="AO46" i="29" s="1"/>
  <c r="AQ97" i="29"/>
  <c r="AQ51" i="29" s="1"/>
  <c r="AM96" i="29"/>
  <c r="AM50" i="29" s="1"/>
  <c r="AQ98" i="29"/>
  <c r="AQ52" i="29" s="1"/>
  <c r="Z43" i="29"/>
  <c r="AO90" i="29"/>
  <c r="AO44" i="29" s="1"/>
  <c r="AO91" i="29"/>
  <c r="AO45" i="29" s="1"/>
  <c r="AM40" i="2"/>
  <c r="AM38" i="32"/>
  <c r="AM68" i="32" s="1"/>
  <c r="AM30" i="2" s="1"/>
  <c r="AM127" i="2" s="1"/>
  <c r="T137" i="2"/>
  <c r="AO145" i="7"/>
  <c r="AJ74" i="4"/>
  <c r="AP256" i="58"/>
  <c r="AR256" i="58"/>
  <c r="AP27" i="16"/>
  <c r="AM69" i="32"/>
  <c r="AM31" i="2" s="1"/>
  <c r="AM128" i="2" s="1"/>
  <c r="X178" i="29"/>
  <c r="Y127" i="29"/>
  <c r="X56" i="30"/>
  <c r="Z155" i="29"/>
  <c r="Z147" i="29" s="1"/>
  <c r="AO121" i="26"/>
  <c r="AO119" i="26"/>
  <c r="AO114" i="26"/>
  <c r="Y198" i="29"/>
  <c r="Y24" i="30"/>
  <c r="Y56" i="30" s="1"/>
  <c r="AC101" i="29"/>
  <c r="AC30" i="30" s="1"/>
  <c r="AJ22" i="28"/>
  <c r="AI32" i="28"/>
  <c r="AJ18" i="28"/>
  <c r="Y53" i="30"/>
  <c r="Y49" i="30" s="1"/>
  <c r="Y17" i="30"/>
  <c r="Y23" i="31" s="1"/>
  <c r="Y725" i="58"/>
  <c r="Y737" i="58" s="1"/>
  <c r="AI38" i="28"/>
  <c r="AI31" i="28"/>
  <c r="Y30" i="29"/>
  <c r="Z80" i="29"/>
  <c r="AD192" i="29"/>
  <c r="Z210" i="29"/>
  <c r="AC186" i="29"/>
  <c r="AJ193" i="29"/>
  <c r="AJ208" i="29"/>
  <c r="AH207" i="29"/>
  <c r="AF206" i="29"/>
  <c r="AL218" i="29"/>
  <c r="AL122" i="26" s="1"/>
  <c r="AL78" i="30"/>
  <c r="AL34" i="31" s="1"/>
  <c r="AF196" i="29"/>
  <c r="AG194" i="29"/>
  <c r="AK70" i="4"/>
  <c r="AK66" i="4"/>
  <c r="AK64" i="4" s="1"/>
  <c r="AI1987" i="5"/>
  <c r="AI1988" i="5" s="1"/>
  <c r="AI45" i="6"/>
  <c r="AB29" i="30"/>
  <c r="AB25" i="31" s="1"/>
  <c r="AB62" i="30"/>
  <c r="AB61" i="30" s="1"/>
  <c r="AG33" i="29"/>
  <c r="AH79" i="29" s="1"/>
  <c r="AH20" i="30" s="1"/>
  <c r="AJ61" i="29"/>
  <c r="AK105" i="29" s="1"/>
  <c r="AK34" i="30" s="1"/>
  <c r="AD31" i="29"/>
  <c r="AE77" i="29" s="1"/>
  <c r="AE18" i="30" s="1"/>
  <c r="AF59" i="29"/>
  <c r="AG103" i="29" s="1"/>
  <c r="AG32" i="30" s="1"/>
  <c r="AH60" i="29"/>
  <c r="AI104" i="29" s="1"/>
  <c r="AI33" i="30" s="1"/>
  <c r="AC25" i="29"/>
  <c r="AD71" i="29" s="1"/>
  <c r="AD12" i="30" s="1"/>
  <c r="AF54" i="30"/>
  <c r="Z63" i="29"/>
  <c r="AA107" i="29" s="1"/>
  <c r="AA36" i="30" s="1"/>
  <c r="Z203" i="29"/>
  <c r="Z117" i="26" s="1"/>
  <c r="AM43" i="28"/>
  <c r="AJ66" i="30"/>
  <c r="AG123" i="29"/>
  <c r="AJ137" i="29"/>
  <c r="AF125" i="29"/>
  <c r="AH25" i="36"/>
  <c r="AJ32" i="29"/>
  <c r="AK78" i="29" s="1"/>
  <c r="AK19" i="30" s="1"/>
  <c r="AJ51" i="30"/>
  <c r="AJ122" i="29"/>
  <c r="AF135" i="29"/>
  <c r="Z68" i="30"/>
  <c r="Z139" i="29"/>
  <c r="AI13" i="7"/>
  <c r="AI80" i="7" s="1"/>
  <c r="AP102" i="26"/>
  <c r="AP108" i="7"/>
  <c r="AQ2" i="7"/>
  <c r="AP67" i="7"/>
  <c r="AP152" i="7"/>
  <c r="AP172" i="7"/>
  <c r="AP154" i="7"/>
  <c r="AP166" i="7"/>
  <c r="AP151" i="7"/>
  <c r="AP183" i="7"/>
  <c r="AP169" i="7"/>
  <c r="AP156" i="7"/>
  <c r="AP176" i="7"/>
  <c r="AP165" i="7"/>
  <c r="AP177" i="7"/>
  <c r="AP162" i="7"/>
  <c r="AP147" i="7"/>
  <c r="AP174" i="7"/>
  <c r="AP160" i="7"/>
  <c r="AP184" i="7"/>
  <c r="AP170" i="7"/>
  <c r="AP155" i="7"/>
  <c r="AP182" i="7"/>
  <c r="AP167" i="7"/>
  <c r="AP153" i="7"/>
  <c r="AP179" i="7"/>
  <c r="AP168" i="7"/>
  <c r="AP149" i="7"/>
  <c r="AP175" i="7"/>
  <c r="AP161" i="7"/>
  <c r="AP146" i="7"/>
  <c r="AP173" i="7"/>
  <c r="AP158" i="7"/>
  <c r="AP180" i="7"/>
  <c r="AP150" i="7"/>
  <c r="AP159" i="7"/>
  <c r="AP171" i="7"/>
  <c r="AP157" i="7"/>
  <c r="AP148" i="7"/>
  <c r="AP181" i="7"/>
  <c r="AP178" i="7"/>
  <c r="AP163" i="7"/>
  <c r="AP164" i="7"/>
  <c r="AP185" i="7"/>
  <c r="AQ2" i="29"/>
  <c r="AP183" i="29"/>
  <c r="AP18" i="29"/>
  <c r="AP21" i="29" s="1"/>
  <c r="AB727" i="58"/>
  <c r="AB739" i="58" s="1"/>
  <c r="AP17" i="29"/>
  <c r="AO20" i="29"/>
  <c r="AP13" i="29"/>
  <c r="AO14" i="29"/>
  <c r="AG102" i="29"/>
  <c r="AG31" i="30" s="1"/>
  <c r="AO175" i="29"/>
  <c r="AO176" i="29"/>
  <c r="AO19" i="29"/>
  <c r="AO174" i="29" s="1"/>
  <c r="AD50" i="30"/>
  <c r="AF64" i="30"/>
  <c r="AO118" i="26"/>
  <c r="AO115" i="26"/>
  <c r="AO117" i="26"/>
  <c r="AO107" i="26"/>
  <c r="AO116" i="26"/>
  <c r="AH65" i="30"/>
  <c r="AH136" i="29"/>
  <c r="AC44" i="30"/>
  <c r="AP15" i="29"/>
  <c r="AO16" i="29"/>
  <c r="AQ2" i="31"/>
  <c r="AP9" i="29"/>
  <c r="AO10" i="29"/>
  <c r="AD121" i="29"/>
  <c r="AR257" i="58"/>
  <c r="AC115" i="29"/>
  <c r="AP11" i="29"/>
  <c r="AO12" i="29"/>
  <c r="AG52" i="30"/>
  <c r="AF35" i="29"/>
  <c r="AM36" i="16"/>
  <c r="AM38" i="16" s="1"/>
  <c r="AJ45" i="16"/>
  <c r="AO21" i="16"/>
  <c r="AN31" i="16"/>
  <c r="AN115" i="7"/>
  <c r="AL1607" i="5"/>
  <c r="AL991" i="5"/>
  <c r="AL1484" i="5"/>
  <c r="AL1566" i="5"/>
  <c r="AL374" i="5"/>
  <c r="AL1237" i="5"/>
  <c r="AL251" i="5"/>
  <c r="AL1401" i="5"/>
  <c r="AK1442" i="5"/>
  <c r="AJ8" i="2"/>
  <c r="AJ15" i="2" s="1"/>
  <c r="AJ112" i="2" s="1"/>
  <c r="AL1196" i="5"/>
  <c r="AL415" i="5"/>
  <c r="AM387" i="5"/>
  <c r="AM1031" i="5"/>
  <c r="AM1068" i="5"/>
  <c r="AM1272" i="5"/>
  <c r="AM739" i="5"/>
  <c r="AM427" i="5"/>
  <c r="AM945" i="5"/>
  <c r="AM1440" i="5"/>
  <c r="AM1529" i="5"/>
  <c r="AM1694" i="5"/>
  <c r="AM1234" i="5"/>
  <c r="AM171" i="5"/>
  <c r="AM1516" i="5"/>
  <c r="AM1579" i="5"/>
  <c r="AM1291" i="5"/>
  <c r="AM1702" i="5"/>
  <c r="AM164" i="5"/>
  <c r="AM45" i="5"/>
  <c r="AM830" i="5"/>
  <c r="AM635" i="5"/>
  <c r="AM1726" i="5"/>
  <c r="AM1561" i="5"/>
  <c r="AM1639" i="5"/>
  <c r="AM1538" i="5"/>
  <c r="AM766" i="5"/>
  <c r="AM866" i="5"/>
  <c r="AM827" i="5"/>
  <c r="AM364" i="5"/>
  <c r="AM1252" i="5"/>
  <c r="AM1258" i="5"/>
  <c r="AM521" i="5"/>
  <c r="AM1004" i="5"/>
  <c r="AM673" i="5"/>
  <c r="AM708" i="5"/>
  <c r="AM319" i="5"/>
  <c r="AM1012" i="5"/>
  <c r="AM1518" i="5"/>
  <c r="AM438" i="5"/>
  <c r="AM1782" i="5"/>
  <c r="AM1151" i="5"/>
  <c r="AM501" i="5"/>
  <c r="AM1285" i="5"/>
  <c r="AM1510" i="5"/>
  <c r="AM365" i="5"/>
  <c r="AM1739" i="5"/>
  <c r="AM658" i="5"/>
  <c r="AM1118" i="5"/>
  <c r="AM540" i="5"/>
  <c r="AM1320" i="5"/>
  <c r="AM822" i="5"/>
  <c r="AM1651" i="5"/>
  <c r="AM1400" i="5"/>
  <c r="AM508" i="5"/>
  <c r="AM1458" i="5"/>
  <c r="AM1267" i="5"/>
  <c r="AM1530" i="5"/>
  <c r="AM380" i="5"/>
  <c r="AM1026" i="5"/>
  <c r="AM1152" i="5"/>
  <c r="AM546" i="5"/>
  <c r="AM1850" i="5"/>
  <c r="AM787" i="5"/>
  <c r="AM1172" i="5"/>
  <c r="AM1082" i="5"/>
  <c r="AM538" i="5"/>
  <c r="AM752" i="5"/>
  <c r="AM557" i="5"/>
  <c r="AM1175" i="5"/>
  <c r="AM1614" i="5"/>
  <c r="AM1563" i="5"/>
  <c r="AM1622" i="5"/>
  <c r="AM1499" i="5"/>
  <c r="AM1014" i="5"/>
  <c r="AM403" i="5"/>
  <c r="AM1294" i="5"/>
  <c r="AM1301" i="5"/>
  <c r="AM1625" i="5"/>
  <c r="AM1500" i="5"/>
  <c r="AM293" i="5"/>
  <c r="AM1117" i="5"/>
  <c r="AM1050" i="5"/>
  <c r="AM1472" i="5"/>
  <c r="AM519" i="5"/>
  <c r="AM495" i="5"/>
  <c r="AM1408" i="5"/>
  <c r="AM623" i="5"/>
  <c r="AM1254" i="5"/>
  <c r="AM1542" i="5"/>
  <c r="AM1108" i="5"/>
  <c r="AM320" i="5"/>
  <c r="AM988" i="5"/>
  <c r="AM1623" i="5"/>
  <c r="AM1141" i="5"/>
  <c r="AM1409" i="5"/>
  <c r="AM1610" i="5"/>
  <c r="AM1178" i="5"/>
  <c r="AM284" i="5"/>
  <c r="AM1468" i="5"/>
  <c r="AM1507" i="5"/>
  <c r="AM542" i="5"/>
  <c r="AM1369" i="5"/>
  <c r="AM268" i="5"/>
  <c r="AM285" i="5"/>
  <c r="AM828" i="5"/>
  <c r="AM1091" i="5"/>
  <c r="AM1405" i="5"/>
  <c r="AM1230" i="5"/>
  <c r="AM1655" i="5"/>
  <c r="AM1820" i="5"/>
  <c r="AM325" i="5"/>
  <c r="AM378" i="5"/>
  <c r="AM461" i="5"/>
  <c r="AM1404" i="5"/>
  <c r="AM368" i="5"/>
  <c r="AM53" i="5"/>
  <c r="AM869" i="5"/>
  <c r="AM767" i="5"/>
  <c r="AM396" i="5"/>
  <c r="AM1896" i="5"/>
  <c r="AM288" i="5"/>
  <c r="AM336" i="5"/>
  <c r="AM1103" i="5"/>
  <c r="AM1419" i="5"/>
  <c r="AM437" i="5"/>
  <c r="AM780" i="5"/>
  <c r="AM1692" i="5"/>
  <c r="AM1218" i="5"/>
  <c r="AM407" i="5"/>
  <c r="AM90" i="5"/>
  <c r="AM1197" i="5"/>
  <c r="AM401" i="5"/>
  <c r="AM1940" i="5"/>
  <c r="AM1144" i="5"/>
  <c r="AM659" i="5"/>
  <c r="AM836" i="5"/>
  <c r="AM265" i="5"/>
  <c r="AM1904" i="5"/>
  <c r="AM1415" i="5"/>
  <c r="AM1095" i="5"/>
  <c r="AM627" i="5"/>
  <c r="AM316" i="5"/>
  <c r="AM1522" i="5"/>
  <c r="AM413" i="5"/>
  <c r="AM1613" i="5"/>
  <c r="AM1329" i="5"/>
  <c r="AM642" i="5"/>
  <c r="AM829" i="5"/>
  <c r="AM1647" i="5"/>
  <c r="AM712" i="5"/>
  <c r="AM839" i="5"/>
  <c r="AM416" i="5"/>
  <c r="AM664" i="5"/>
  <c r="AM1427" i="5"/>
  <c r="AM1211" i="5"/>
  <c r="AM1519" i="5"/>
  <c r="AM48" i="5"/>
  <c r="AM1552" i="5"/>
  <c r="AM749" i="5"/>
  <c r="AM42" i="5"/>
  <c r="AM1609" i="5"/>
  <c r="AM214" i="5"/>
  <c r="AM665" i="5"/>
  <c r="AM1612" i="5"/>
  <c r="AM344" i="5"/>
  <c r="AM1387" i="5"/>
  <c r="AM44" i="5"/>
  <c r="AM994" i="5"/>
  <c r="AM638" i="5"/>
  <c r="AM1309" i="5"/>
  <c r="AM1340" i="5"/>
  <c r="AM720" i="5"/>
  <c r="AM1572" i="5"/>
  <c r="AM668" i="5"/>
  <c r="AM1302" i="5"/>
  <c r="AM459" i="5"/>
  <c r="AM1629" i="5"/>
  <c r="AM1548" i="5"/>
  <c r="AM1226" i="5"/>
  <c r="AM1243" i="5"/>
  <c r="AM1483" i="5"/>
  <c r="AM1521" i="5"/>
  <c r="AM1428" i="5"/>
  <c r="AM1810" i="5"/>
  <c r="AM1345" i="5"/>
  <c r="AM1087" i="5"/>
  <c r="AM547" i="5"/>
  <c r="AM433" i="5"/>
  <c r="AM1784" i="5"/>
  <c r="AM1041" i="5"/>
  <c r="AM579" i="5"/>
  <c r="AM1281" i="5"/>
  <c r="AM1067" i="5"/>
  <c r="AM450" i="5"/>
  <c r="AM43" i="5"/>
  <c r="AM1454" i="5"/>
  <c r="AM1424" i="5"/>
  <c r="AM1596" i="5"/>
  <c r="AM355" i="5"/>
  <c r="AM1216" i="5"/>
  <c r="AM1589" i="5"/>
  <c r="AM1048" i="5"/>
  <c r="AM1463" i="5"/>
  <c r="AM1293" i="5"/>
  <c r="AM509" i="5"/>
  <c r="AM1740" i="5"/>
  <c r="AM421" i="5"/>
  <c r="AM1780" i="5"/>
  <c r="AM1070" i="5"/>
  <c r="AM1481" i="5"/>
  <c r="AM1322" i="5"/>
  <c r="AM1233" i="5"/>
  <c r="AM1812" i="5"/>
  <c r="AM1231" i="5"/>
  <c r="AM948" i="5"/>
  <c r="AM1042" i="5"/>
  <c r="AM345" i="5"/>
  <c r="AM382" i="5"/>
  <c r="AM1619" i="5"/>
  <c r="AM250" i="5"/>
  <c r="AM952" i="5"/>
  <c r="AM249" i="5"/>
  <c r="AM1336" i="5"/>
  <c r="AM947" i="5"/>
  <c r="AM1102" i="5"/>
  <c r="AM1015" i="5"/>
  <c r="AM1354" i="5"/>
  <c r="AM1537" i="5"/>
  <c r="AM1526" i="5"/>
  <c r="AM1577" i="5"/>
  <c r="AM354" i="5"/>
  <c r="AM425" i="5"/>
  <c r="AM314" i="5"/>
  <c r="AM1661" i="5"/>
  <c r="AM317" i="5"/>
  <c r="AM1056" i="5"/>
  <c r="AM347" i="5"/>
  <c r="AM1435" i="5"/>
  <c r="AM511" i="5"/>
  <c r="AM1949" i="5"/>
  <c r="AM756" i="5"/>
  <c r="AM1375" i="5"/>
  <c r="AM1656" i="5"/>
  <c r="AM1259" i="5"/>
  <c r="AM1040" i="5"/>
  <c r="AM1335" i="5"/>
  <c r="AM1327" i="5"/>
  <c r="AM1549" i="5"/>
  <c r="AM701" i="5"/>
  <c r="AM500" i="5"/>
  <c r="AM1514" i="5"/>
  <c r="AM350" i="5"/>
  <c r="AM310" i="5"/>
  <c r="AM1402" i="5"/>
  <c r="AM334" i="5"/>
  <c r="AM1511" i="5"/>
  <c r="AM432" i="5"/>
  <c r="AM1420" i="5"/>
  <c r="AM262" i="5"/>
  <c r="AM1334" i="5"/>
  <c r="AM740" i="5"/>
  <c r="AM454" i="5"/>
  <c r="AM419" i="5"/>
  <c r="AM446" i="5"/>
  <c r="AM384" i="5"/>
  <c r="AM301" i="5"/>
  <c r="AM290" i="5"/>
  <c r="AM1318" i="5"/>
  <c r="AM552" i="5"/>
  <c r="AM702" i="5"/>
  <c r="AM1635" i="5"/>
  <c r="AM1603" i="5"/>
  <c r="AM1312" i="5"/>
  <c r="AM41" i="5"/>
  <c r="AM205" i="5"/>
  <c r="AM698" i="5"/>
  <c r="AM631" i="5"/>
  <c r="AM417" i="5"/>
  <c r="AM671" i="5"/>
  <c r="AM1890" i="5"/>
  <c r="AM1359" i="5"/>
  <c r="AM1482" i="5"/>
  <c r="AM1698" i="5"/>
  <c r="AM1641" i="5"/>
  <c r="AM1433" i="5"/>
  <c r="AM1554" i="5"/>
  <c r="AM1300" i="5"/>
  <c r="AM1120" i="5"/>
  <c r="AM1009" i="5"/>
  <c r="AM1406" i="5"/>
  <c r="AM1223" i="5"/>
  <c r="AM1044" i="5"/>
  <c r="AM1139" i="5"/>
  <c r="AM1586" i="5"/>
  <c r="AM781" i="5"/>
  <c r="AM833" i="5"/>
  <c r="AM1060" i="5"/>
  <c r="AM1170" i="5"/>
  <c r="AM544" i="5"/>
  <c r="AM1177" i="5"/>
  <c r="AM1441" i="5"/>
  <c r="AM409" i="5"/>
  <c r="AM616" i="5"/>
  <c r="AM1245" i="5"/>
  <c r="AM1663" i="5"/>
  <c r="AM207" i="5"/>
  <c r="AM1471" i="5"/>
  <c r="AM1287" i="5"/>
  <c r="AM848" i="5"/>
  <c r="AM1403" i="5"/>
  <c r="AM1162" i="5"/>
  <c r="AM1581" i="5"/>
  <c r="AM1124" i="5"/>
  <c r="AM1158" i="5"/>
  <c r="AM1053" i="5"/>
  <c r="AM1153" i="5"/>
  <c r="AM1366" i="5"/>
  <c r="AM1376" i="5"/>
  <c r="AM303" i="5"/>
  <c r="AM1520" i="5"/>
  <c r="AM1584" i="5"/>
  <c r="AM1090" i="5"/>
  <c r="AM496" i="5"/>
  <c r="AM1341" i="5"/>
  <c r="AM1570" i="5"/>
  <c r="AM348" i="5"/>
  <c r="AM721" i="5"/>
  <c r="AM1167" i="5"/>
  <c r="AM455" i="5"/>
  <c r="AM641" i="5"/>
  <c r="AM1937" i="5"/>
  <c r="AM1055" i="5"/>
  <c r="AM1098" i="5"/>
  <c r="AM1210" i="5"/>
  <c r="AM849" i="5"/>
  <c r="AM1417" i="5"/>
  <c r="AM306" i="5"/>
  <c r="AM270" i="5"/>
  <c r="AM1486" i="5"/>
  <c r="AM1540" i="5"/>
  <c r="AM505" i="5"/>
  <c r="AM1498" i="5"/>
  <c r="AM1728" i="5"/>
  <c r="AM1380" i="5"/>
  <c r="AM1110" i="5"/>
  <c r="AM1642" i="5"/>
  <c r="AM168" i="5"/>
  <c r="AM535" i="5"/>
  <c r="AM717" i="5"/>
  <c r="AM9" i="5"/>
  <c r="AM1550" i="5"/>
  <c r="AM411" i="5"/>
  <c r="AM340" i="5"/>
  <c r="AM1503" i="5"/>
  <c r="AM451" i="5"/>
  <c r="AM1819" i="5"/>
  <c r="AM133" i="5"/>
  <c r="AM253" i="5"/>
  <c r="AM1180" i="5"/>
  <c r="AM1611" i="5"/>
  <c r="AM1824" i="5"/>
  <c r="AM1899" i="5"/>
  <c r="AM1275" i="5"/>
  <c r="AM1774" i="5"/>
  <c r="AM620" i="5"/>
  <c r="AM1617" i="5"/>
  <c r="AM330" i="5"/>
  <c r="AM1049" i="5"/>
  <c r="AM1330" i="5"/>
  <c r="AM1109" i="5"/>
  <c r="AM1490" i="5"/>
  <c r="AM1543" i="5"/>
  <c r="AM402" i="5"/>
  <c r="AM514" i="5"/>
  <c r="AM1063" i="5"/>
  <c r="AM1235" i="5"/>
  <c r="AM1123" i="5"/>
  <c r="AM1215" i="5"/>
  <c r="AM842" i="5"/>
  <c r="AM1185" i="5"/>
  <c r="AM1213" i="5"/>
  <c r="AM953" i="5"/>
  <c r="AM375" i="5"/>
  <c r="AM985" i="5"/>
  <c r="AM742" i="5"/>
  <c r="AM903" i="5"/>
  <c r="AM1121" i="5"/>
  <c r="AM127" i="5"/>
  <c r="AM1372" i="5"/>
  <c r="AM441" i="5"/>
  <c r="AM1863" i="5"/>
  <c r="AM1662" i="5"/>
  <c r="AM337" i="5"/>
  <c r="AM1007" i="5"/>
  <c r="AM1164" i="5"/>
  <c r="AM1222" i="5"/>
  <c r="AM328" i="5"/>
  <c r="AM397" i="5"/>
  <c r="AM1414" i="5"/>
  <c r="AM1497" i="5"/>
  <c r="AM1342" i="5"/>
  <c r="AM1268" i="5"/>
  <c r="AM1346" i="5"/>
  <c r="AM414" i="5"/>
  <c r="AM1557" i="5"/>
  <c r="AM714" i="5"/>
  <c r="AM1129" i="5"/>
  <c r="AM1431" i="5"/>
  <c r="AM1733" i="5"/>
  <c r="AM1615" i="5"/>
  <c r="AM386" i="5"/>
  <c r="AM1286" i="5"/>
  <c r="AM1204" i="5"/>
  <c r="AM515" i="5"/>
  <c r="AM1695" i="5"/>
  <c r="AM331" i="5"/>
  <c r="AM360" i="5"/>
  <c r="AM1776" i="5"/>
  <c r="AM1339" i="5"/>
  <c r="AM1452" i="5"/>
  <c r="AM273" i="5"/>
  <c r="AM1811" i="5"/>
  <c r="AM843" i="5"/>
  <c r="AM1135" i="5"/>
  <c r="AM1730" i="5"/>
  <c r="AM1232" i="5"/>
  <c r="AM1474" i="5"/>
  <c r="AM757" i="5"/>
  <c r="AM1119" i="5"/>
  <c r="AM1434" i="5"/>
  <c r="AM1855" i="5"/>
  <c r="AM1188" i="5"/>
  <c r="AM307" i="5"/>
  <c r="AM986" i="5"/>
  <c r="AM1116" i="5"/>
  <c r="AM998" i="5"/>
  <c r="AM1191" i="5"/>
  <c r="AM444" i="5"/>
  <c r="AM1219" i="5"/>
  <c r="AM1909" i="5"/>
  <c r="AM578" i="5"/>
  <c r="AM1593" i="5"/>
  <c r="AM255" i="5"/>
  <c r="AM1199" i="5"/>
  <c r="AM1736" i="5"/>
  <c r="AM287" i="5"/>
  <c r="AM52" i="5"/>
  <c r="AM1273" i="5"/>
  <c r="AM1101" i="5"/>
  <c r="AM82" i="5"/>
  <c r="AM1575" i="5"/>
  <c r="AM1595" i="5"/>
  <c r="AM1590" i="5"/>
  <c r="AM1947" i="5"/>
  <c r="AM1908" i="5"/>
  <c r="AM315" i="5"/>
  <c r="AM1460" i="5"/>
  <c r="AM440" i="5"/>
  <c r="AM1085" i="5"/>
  <c r="AM91" i="5"/>
  <c r="AM1239" i="5"/>
  <c r="AM765" i="5"/>
  <c r="AM559" i="5"/>
  <c r="AM718" i="5"/>
  <c r="AM1189" i="5"/>
  <c r="AM1658" i="5"/>
  <c r="AM747" i="5"/>
  <c r="AM1016" i="5"/>
  <c r="AM294" i="5"/>
  <c r="AM1470" i="5"/>
  <c r="AM1704" i="5"/>
  <c r="AM1948" i="5"/>
  <c r="AM1138" i="5"/>
  <c r="AM1143" i="5"/>
  <c r="AM323" i="5"/>
  <c r="AM1112" i="5"/>
  <c r="AM357" i="5"/>
  <c r="AM206" i="5"/>
  <c r="AM1456" i="5"/>
  <c r="AM1066" i="5"/>
  <c r="AM1297" i="5"/>
  <c r="AM1176" i="5"/>
  <c r="AM1410" i="5"/>
  <c r="AM502" i="5"/>
  <c r="AM1852" i="5"/>
  <c r="AM576" i="5"/>
  <c r="AM788" i="5"/>
  <c r="AM1173" i="5"/>
  <c r="AM1539" i="5"/>
  <c r="AM1001" i="5"/>
  <c r="AM1069" i="5"/>
  <c r="AM912" i="5"/>
  <c r="AM1136" i="5"/>
  <c r="AM763" i="5"/>
  <c r="AM1565" i="5"/>
  <c r="AM361" i="5"/>
  <c r="AM548" i="5"/>
  <c r="AM626" i="5"/>
  <c r="AM125" i="5"/>
  <c r="AM1422" i="5"/>
  <c r="AM1182" i="5"/>
  <c r="AM1397" i="5"/>
  <c r="AM165" i="5"/>
  <c r="AM1163" i="5"/>
  <c r="AM1860" i="5"/>
  <c r="AM1560" i="5"/>
  <c r="AM1933" i="5"/>
  <c r="AM1601" i="5"/>
  <c r="AM1279" i="5"/>
  <c r="AM706" i="5"/>
  <c r="AM1545" i="5"/>
  <c r="AM1558" i="5"/>
  <c r="AM1418" i="5"/>
  <c r="AM1826" i="5"/>
  <c r="AM1057" i="5"/>
  <c r="AM1770" i="5"/>
  <c r="AM279" i="5"/>
  <c r="AM1304" i="5"/>
  <c r="AM272" i="5"/>
  <c r="AM1935" i="5"/>
  <c r="AM510" i="5"/>
  <c r="AM1606" i="5"/>
  <c r="AM341" i="5"/>
  <c r="AM332" i="5"/>
  <c r="AM1809" i="5"/>
  <c r="AM1477" i="5"/>
  <c r="AM549" i="5"/>
  <c r="AM1865" i="5"/>
  <c r="AM1115" i="5"/>
  <c r="AM1475" i="5"/>
  <c r="AM1263" i="5"/>
  <c r="AM1453" i="5"/>
  <c r="AM1017" i="5"/>
  <c r="AM1439" i="5"/>
  <c r="AM632" i="5"/>
  <c r="AM1277" i="5"/>
  <c r="AM622" i="5"/>
  <c r="AM1783" i="5"/>
  <c r="AM1378" i="5"/>
  <c r="AM699" i="5"/>
  <c r="AM1946" i="5"/>
  <c r="AM86" i="5"/>
  <c r="AM1081" i="5"/>
  <c r="AM1169" i="5"/>
  <c r="AM1184" i="5"/>
  <c r="AM1323" i="5"/>
  <c r="AM663" i="5"/>
  <c r="AM1244" i="5"/>
  <c r="AM1777" i="5"/>
  <c r="AM1616" i="5"/>
  <c r="AM1976" i="5"/>
  <c r="AM1018" i="5"/>
  <c r="AM1902" i="5"/>
  <c r="AM1022" i="5"/>
  <c r="AM821" i="5"/>
  <c r="AM1905" i="5"/>
  <c r="AM1849" i="5"/>
  <c r="AM1260" i="5"/>
  <c r="AM704" i="5"/>
  <c r="AM1449" i="5"/>
  <c r="AM1003" i="5"/>
  <c r="AM751" i="5"/>
  <c r="AM1636" i="5"/>
  <c r="AM1328" i="5"/>
  <c r="AM1338" i="5"/>
  <c r="AM1198" i="5"/>
  <c r="AM1602" i="5"/>
  <c r="AM996" i="5"/>
  <c r="AM1461" i="5"/>
  <c r="AM1371" i="5"/>
  <c r="AM84" i="5"/>
  <c r="AM1691" i="5"/>
  <c r="AM1938" i="5"/>
  <c r="AM1455" i="5"/>
  <c r="AM1699" i="5"/>
  <c r="AM1771" i="5"/>
  <c r="AM754" i="5"/>
  <c r="AM309" i="5"/>
  <c r="AM1128" i="5"/>
  <c r="AM1038" i="5"/>
  <c r="AM1200" i="5"/>
  <c r="AM391" i="5"/>
  <c r="AM295" i="5"/>
  <c r="AM1250" i="5"/>
  <c r="AM493" i="5"/>
  <c r="AM679" i="5"/>
  <c r="AM1551" i="5"/>
  <c r="AM633" i="5"/>
  <c r="AM1444" i="5"/>
  <c r="AM762" i="5"/>
  <c r="AM1332" i="5"/>
  <c r="AM1856" i="5"/>
  <c r="AM304" i="5"/>
  <c r="AM503" i="5"/>
  <c r="AM1597" i="5"/>
  <c r="AM1891" i="5"/>
  <c r="AM660" i="5"/>
  <c r="AM644" i="5"/>
  <c r="AM727" i="5"/>
  <c r="AM1075" i="5"/>
  <c r="AM8" i="5"/>
  <c r="AM1738" i="5"/>
  <c r="AM906" i="5"/>
  <c r="AM1076" i="5"/>
  <c r="AM1113" i="5"/>
  <c r="AM370" i="5"/>
  <c r="AM1688" i="5"/>
  <c r="AM1065" i="5"/>
  <c r="AM1501" i="5"/>
  <c r="AM1693" i="5"/>
  <c r="AM1036" i="5"/>
  <c r="AM1564" i="5"/>
  <c r="AM1280" i="5"/>
  <c r="AM1028" i="5"/>
  <c r="AM1096" i="5"/>
  <c r="AM379" i="5"/>
  <c r="AM1416" i="5"/>
  <c r="AM1077" i="5"/>
  <c r="AM266" i="5"/>
  <c r="AM1131" i="5"/>
  <c r="AM311" i="5"/>
  <c r="AM1932" i="5"/>
  <c r="AM1377" i="5"/>
  <c r="AM707" i="5"/>
  <c r="AM312" i="5"/>
  <c r="AM1078" i="5"/>
  <c r="AM1261" i="5"/>
  <c r="AM1343" i="5"/>
  <c r="AM1389" i="5"/>
  <c r="AM1727" i="5"/>
  <c r="AM946" i="5"/>
  <c r="AM1464" i="5"/>
  <c r="AM675" i="5"/>
  <c r="AM1107" i="5"/>
  <c r="AM1296" i="5"/>
  <c r="AM1316" i="5"/>
  <c r="AM1148" i="5"/>
  <c r="AM359" i="5"/>
  <c r="AM172" i="5"/>
  <c r="AM1413" i="5"/>
  <c r="AM645" i="5"/>
  <c r="AM1631" i="5"/>
  <c r="AM257" i="5"/>
  <c r="AM130" i="5"/>
  <c r="AM1685" i="5"/>
  <c r="AM711" i="5"/>
  <c r="AM1478" i="5"/>
  <c r="AM1555" i="5"/>
  <c r="AM1019" i="5"/>
  <c r="AM639" i="5"/>
  <c r="AM678" i="5"/>
  <c r="AM213" i="5"/>
  <c r="AM1411" i="5"/>
  <c r="AM1251" i="5"/>
  <c r="AM1689" i="5"/>
  <c r="AM1459" i="5"/>
  <c r="AM1487" i="5"/>
  <c r="AM666" i="5"/>
  <c r="AM995" i="5"/>
  <c r="AM1628" i="5"/>
  <c r="AM550" i="5"/>
  <c r="AM1399" i="5"/>
  <c r="AM1249" i="5"/>
  <c r="AM1035" i="5"/>
  <c r="AM1147" i="5"/>
  <c r="AM534" i="5"/>
  <c r="AM1818" i="5"/>
  <c r="AM83" i="5"/>
  <c r="AM630" i="5"/>
  <c r="AM271" i="5"/>
  <c r="AM1533" i="5"/>
  <c r="AM1274" i="5"/>
  <c r="AM1527" i="5"/>
  <c r="AM1767" i="5"/>
  <c r="AM1062" i="5"/>
  <c r="AM710" i="5"/>
  <c r="AM677" i="5"/>
  <c r="AM1290" i="5"/>
  <c r="AM1438" i="5"/>
  <c r="AM1165" i="5"/>
  <c r="AM1633" i="5"/>
  <c r="AM661" i="5"/>
  <c r="AM1270" i="5"/>
  <c r="AM1493" i="5"/>
  <c r="AM1480" i="5"/>
  <c r="AM823" i="5"/>
  <c r="AM1657" i="5"/>
  <c r="AM1298" i="5"/>
  <c r="AM1386" i="5"/>
  <c r="AM1005" i="5"/>
  <c r="AM1190" i="5"/>
  <c r="AM358" i="5"/>
  <c r="AM1303" i="5"/>
  <c r="AM1133" i="5"/>
  <c r="AM1392" i="5"/>
  <c r="AM7" i="5"/>
  <c r="AM1248" i="5"/>
  <c r="AM362" i="5"/>
  <c r="AM1653" i="5"/>
  <c r="AM1179" i="5"/>
  <c r="AM1202" i="5"/>
  <c r="AM439" i="5"/>
  <c r="AM126" i="5"/>
  <c r="AM305" i="5"/>
  <c r="AM1687" i="5"/>
  <c r="AM1785" i="5"/>
  <c r="AM291" i="5"/>
  <c r="AM864" i="5"/>
  <c r="AM1046" i="5"/>
  <c r="AM278" i="5"/>
  <c r="AM1536" i="5"/>
  <c r="AM298" i="5"/>
  <c r="AM1238" i="5"/>
  <c r="AM47" i="5"/>
  <c r="AM617" i="5"/>
  <c r="AM276" i="5"/>
  <c r="AM1605" i="5"/>
  <c r="AM1149" i="5"/>
  <c r="AM1897" i="5"/>
  <c r="AM1594" i="5"/>
  <c r="AM1569" i="5"/>
  <c r="AM1489" i="5"/>
  <c r="AM1592" i="5"/>
  <c r="AM1697" i="5"/>
  <c r="AM846" i="5"/>
  <c r="AM1465" i="5"/>
  <c r="AM640" i="5"/>
  <c r="AM263" i="5"/>
  <c r="AM1265" i="5"/>
  <c r="AM669" i="5"/>
  <c r="AM782" i="5"/>
  <c r="AM1256" i="5"/>
  <c r="AM1768" i="5"/>
  <c r="AM404" i="5"/>
  <c r="AM1825" i="5"/>
  <c r="AM449" i="5"/>
  <c r="AM1368" i="5"/>
  <c r="AM1892" i="5"/>
  <c r="AM1660" i="5"/>
  <c r="AM553" i="5"/>
  <c r="AM1054" i="5"/>
  <c r="AN2" i="5"/>
  <c r="AM522" i="5"/>
  <c r="AM845" i="5"/>
  <c r="AM950" i="5"/>
  <c r="AM1696" i="5"/>
  <c r="AM1423" i="5"/>
  <c r="AM681" i="5"/>
  <c r="AM997" i="5"/>
  <c r="AM1638" i="5"/>
  <c r="AM1640" i="5"/>
  <c r="AM1125" i="5"/>
  <c r="AM1467" i="5"/>
  <c r="AM944" i="5"/>
  <c r="AM1310" i="5"/>
  <c r="AM1703" i="5"/>
  <c r="AM1203" i="5"/>
  <c r="AM545" i="5"/>
  <c r="AM1126" i="5"/>
  <c r="AM1225" i="5"/>
  <c r="AM248" i="5"/>
  <c r="AM1637" i="5"/>
  <c r="AM1861" i="5"/>
  <c r="AM1373" i="5"/>
  <c r="AM759" i="5"/>
  <c r="AM722" i="5"/>
  <c r="AM1778" i="5"/>
  <c r="AM1729" i="5"/>
  <c r="AM129" i="5"/>
  <c r="AM381" i="5"/>
  <c r="AM1659" i="5"/>
  <c r="AM1033" i="5"/>
  <c r="AM383" i="5"/>
  <c r="AM1509" i="5"/>
  <c r="AM51" i="5"/>
  <c r="AM1974" i="5"/>
  <c r="AM667" i="5"/>
  <c r="AM1214" i="5"/>
  <c r="AM1535" i="5"/>
  <c r="AM321" i="5"/>
  <c r="AM1582" i="5"/>
  <c r="AM637" i="5"/>
  <c r="AM1150" i="5"/>
  <c r="AM1866" i="5"/>
  <c r="AM1574" i="5"/>
  <c r="AM447" i="5"/>
  <c r="AM513" i="5"/>
  <c r="AM405" i="5"/>
  <c r="AM208" i="5"/>
  <c r="AM280" i="5"/>
  <c r="AM1224" i="5"/>
  <c r="AM1311" i="5"/>
  <c r="AM1381" i="5"/>
  <c r="AM497" i="5"/>
  <c r="AM1562" i="5"/>
  <c r="AM135" i="5"/>
  <c r="AM1580" i="5"/>
  <c r="AM1037" i="5"/>
  <c r="AM1262" i="5"/>
  <c r="AM870" i="5"/>
  <c r="AM838" i="5"/>
  <c r="AM1039" i="5"/>
  <c r="AM558" i="5"/>
  <c r="AM1495" i="5"/>
  <c r="AM1745" i="5"/>
  <c r="AM124" i="5"/>
  <c r="AM134" i="5"/>
  <c r="AM636" i="5"/>
  <c r="AM1288" i="5"/>
  <c r="AM1229" i="5"/>
  <c r="AM1264" i="5"/>
  <c r="AM1045" i="5"/>
  <c r="AM1900" i="5"/>
  <c r="AM1851" i="5"/>
  <c r="AM1168" i="5"/>
  <c r="AM1394" i="5"/>
  <c r="AM1132" i="5"/>
  <c r="AM254" i="5"/>
  <c r="AM395" i="5"/>
  <c r="AM862" i="5"/>
  <c r="AM1944" i="5"/>
  <c r="AM758" i="5"/>
  <c r="AM1011" i="5"/>
  <c r="AM1867" i="5"/>
  <c r="AM1624" i="5"/>
  <c r="AM551" i="5"/>
  <c r="AM1348" i="5"/>
  <c r="AM1643" i="5"/>
  <c r="AM1451" i="5"/>
  <c r="AM1634" i="5"/>
  <c r="AM1365" i="5"/>
  <c r="AM1395" i="5"/>
  <c r="AM1700" i="5"/>
  <c r="AM1212" i="5"/>
  <c r="AM1701" i="5"/>
  <c r="AM1532" i="5"/>
  <c r="AM1644" i="5"/>
  <c r="AM1942" i="5"/>
  <c r="AM1134" i="5"/>
  <c r="AM831" i="5"/>
  <c r="AM1171" i="5"/>
  <c r="AM452" i="5"/>
  <c r="AM136" i="5"/>
  <c r="AM260" i="5"/>
  <c r="AM1295" i="5"/>
  <c r="AM1556" i="5"/>
  <c r="AM1646" i="5"/>
  <c r="AM1815" i="5"/>
  <c r="AM1858" i="5"/>
  <c r="AM1100" i="5"/>
  <c r="AM657" i="5"/>
  <c r="AM410" i="5"/>
  <c r="AM1029" i="5"/>
  <c r="AM299" i="5"/>
  <c r="AM460" i="5"/>
  <c r="AM346" i="5"/>
  <c r="AM318" i="5"/>
  <c r="AM282" i="5"/>
  <c r="AM1786" i="5"/>
  <c r="AM1447" i="5"/>
  <c r="AM1945" i="5"/>
  <c r="AM131" i="5"/>
  <c r="AM424" i="5"/>
  <c r="AM1742" i="5"/>
  <c r="AM1192" i="5"/>
  <c r="AM1111" i="5"/>
  <c r="AM1599" i="5"/>
  <c r="AM1088" i="5"/>
  <c r="AM1269" i="5"/>
  <c r="AM909" i="5"/>
  <c r="AM825" i="5"/>
  <c r="AM1857" i="5"/>
  <c r="AM1620" i="5"/>
  <c r="AM1194" i="5"/>
  <c r="AM1145" i="5"/>
  <c r="AM1859" i="5"/>
  <c r="AM1512" i="5"/>
  <c r="AM246" i="5"/>
  <c r="AM1732" i="5"/>
  <c r="AM1266" i="5"/>
  <c r="AM436" i="5"/>
  <c r="AM1686" i="5"/>
  <c r="AM1002" i="5"/>
  <c r="AM512" i="5"/>
  <c r="AM999" i="5"/>
  <c r="AM1568" i="5"/>
  <c r="AM824" i="5"/>
  <c r="AM286" i="5"/>
  <c r="AM783" i="5"/>
  <c r="AM713" i="5"/>
  <c r="AM1934" i="5"/>
  <c r="AM520" i="5"/>
  <c r="AM269" i="5"/>
  <c r="AM349" i="5"/>
  <c r="AM393" i="5"/>
  <c r="AM392" i="5"/>
  <c r="AM716" i="5"/>
  <c r="AM1086" i="5"/>
  <c r="AM281" i="5"/>
  <c r="AM1396" i="5"/>
  <c r="AM561" i="5"/>
  <c r="AM1047" i="5"/>
  <c r="AM1496" i="5"/>
  <c r="AM1079" i="5"/>
  <c r="AM1517" i="5"/>
  <c r="AM1544" i="5"/>
  <c r="AM1775" i="5"/>
  <c r="AM1331" i="5"/>
  <c r="AM335" i="5"/>
  <c r="AM1349" i="5"/>
  <c r="AM1367" i="5"/>
  <c r="AM289" i="5"/>
  <c r="AM1364" i="5"/>
  <c r="AM536" i="5"/>
  <c r="AM1906" i="5"/>
  <c r="AM619" i="5"/>
  <c r="AM1502" i="5"/>
  <c r="AM847" i="5"/>
  <c r="AM6" i="5"/>
  <c r="AM1391" i="5"/>
  <c r="AM577" i="5"/>
  <c r="AM1361" i="5"/>
  <c r="AM373" i="5"/>
  <c r="AM1106" i="5"/>
  <c r="AM342" i="5"/>
  <c r="AM1236" i="5"/>
  <c r="AM784" i="5"/>
  <c r="AM1307" i="5"/>
  <c r="AM1074" i="5"/>
  <c r="AM1734" i="5"/>
  <c r="AM715" i="5"/>
  <c r="AM166" i="5"/>
  <c r="AM1271" i="5"/>
  <c r="AM1950" i="5"/>
  <c r="AM1385" i="5"/>
  <c r="AM1240" i="5"/>
  <c r="AM1466" i="5"/>
  <c r="AM705" i="5"/>
  <c r="AM1064" i="5"/>
  <c r="AM1207" i="5"/>
  <c r="AM1627" i="5"/>
  <c r="AM1333" i="5"/>
  <c r="AM1531" i="5"/>
  <c r="AM1491" i="5"/>
  <c r="AM327" i="5"/>
  <c r="AM1541" i="5"/>
  <c r="AM366" i="5"/>
  <c r="AM726" i="5"/>
  <c r="AM951" i="5"/>
  <c r="AM1006" i="5"/>
  <c r="AM1156" i="5"/>
  <c r="AM1931" i="5"/>
  <c r="AM1398" i="5"/>
  <c r="AM674" i="5"/>
  <c r="AM680" i="5"/>
  <c r="AM1282" i="5"/>
  <c r="AM724" i="5"/>
  <c r="AM1350" i="5"/>
  <c r="AM267" i="5"/>
  <c r="AM1864" i="5"/>
  <c r="AM989" i="5"/>
  <c r="AM1744" i="5"/>
  <c r="AM277" i="5"/>
  <c r="AM1353" i="5"/>
  <c r="AM377" i="5"/>
  <c r="AM1485" i="5"/>
  <c r="AM326" i="5"/>
  <c r="AM1246" i="5"/>
  <c r="AM252" i="5"/>
  <c r="AM1515" i="5"/>
  <c r="AM1010" i="5"/>
  <c r="AM1027" i="5"/>
  <c r="AM987" i="5"/>
  <c r="AM1160" i="5"/>
  <c r="AM1429" i="5"/>
  <c r="AM420" i="5"/>
  <c r="AM1347" i="5"/>
  <c r="AM1357" i="5"/>
  <c r="AM394" i="5"/>
  <c r="AM1358" i="5"/>
  <c r="AM1306" i="5"/>
  <c r="AM1092" i="5"/>
  <c r="AM1591" i="5"/>
  <c r="AM1735" i="5"/>
  <c r="AM1827" i="5"/>
  <c r="AM1305" i="5"/>
  <c r="AM518" i="5"/>
  <c r="AM1137" i="5"/>
  <c r="AM1604" i="5"/>
  <c r="AM1083" i="5"/>
  <c r="AM1324" i="5"/>
  <c r="AM389" i="5"/>
  <c r="AM1436" i="5"/>
  <c r="AM1817" i="5"/>
  <c r="AM1645" i="5"/>
  <c r="AM504" i="5"/>
  <c r="AM435" i="5"/>
  <c r="AM1228" i="5"/>
  <c r="AM1283" i="5"/>
  <c r="AM1868" i="5"/>
  <c r="AM562" i="5"/>
  <c r="AM993" i="5"/>
  <c r="AM212" i="5"/>
  <c r="AM1583" i="5"/>
  <c r="AM1513" i="5"/>
  <c r="AM1356" i="5"/>
  <c r="AM400" i="5"/>
  <c r="AM499" i="5"/>
  <c r="AM385" i="5"/>
  <c r="AM1071" i="5"/>
  <c r="AM428" i="5"/>
  <c r="AM1221" i="5"/>
  <c r="AM760" i="5"/>
  <c r="AM137" i="5"/>
  <c r="AM329" i="5"/>
  <c r="AM1524" i="5"/>
  <c r="AM1363" i="5"/>
  <c r="AM1362" i="5"/>
  <c r="AM1201" i="5"/>
  <c r="AM676" i="5"/>
  <c r="AM554" i="5"/>
  <c r="AM1598" i="5"/>
  <c r="AM261" i="5"/>
  <c r="AM1089" i="5"/>
  <c r="AM1505" i="5"/>
  <c r="AM1195" i="5"/>
  <c r="AM1445" i="5"/>
  <c r="AM1822" i="5"/>
  <c r="AM1080" i="5"/>
  <c r="AM1437" i="5"/>
  <c r="AM1618" i="5"/>
  <c r="AM1344" i="5"/>
  <c r="AM209" i="5"/>
  <c r="AM1209" i="5"/>
  <c r="AM575" i="5"/>
  <c r="AM408" i="5"/>
  <c r="AM297" i="5"/>
  <c r="AM1183" i="5"/>
  <c r="AM1632" i="5"/>
  <c r="AM517" i="5"/>
  <c r="AM1093" i="5"/>
  <c r="AM1157" i="5"/>
  <c r="AM1943" i="5"/>
  <c r="AM1585" i="5"/>
  <c r="AM1043" i="5"/>
  <c r="AM1284" i="5"/>
  <c r="AM1393" i="5"/>
  <c r="AM1013" i="5"/>
  <c r="AM1242" i="5"/>
  <c r="AM1355" i="5"/>
  <c r="AM1600" i="5"/>
  <c r="AM1208" i="5"/>
  <c r="AM49" i="5"/>
  <c r="AM1193" i="5"/>
  <c r="AM768" i="5"/>
  <c r="AM741" i="5"/>
  <c r="AM1384" i="5"/>
  <c r="AM748" i="5"/>
  <c r="AM398" i="5"/>
  <c r="AM1024" i="5"/>
  <c r="AM1289" i="5"/>
  <c r="AM1317" i="5"/>
  <c r="AM1130" i="5"/>
  <c r="AM1448" i="5"/>
  <c r="AM1008" i="5"/>
  <c r="AM1473" i="5"/>
  <c r="AM629" i="5"/>
  <c r="AM1523" i="5"/>
  <c r="AM1941" i="5"/>
  <c r="AM1430" i="5"/>
  <c r="AM1654" i="5"/>
  <c r="AM352" i="5"/>
  <c r="AM442" i="5"/>
  <c r="AM412" i="5"/>
  <c r="AM1893" i="5"/>
  <c r="AM789" i="5"/>
  <c r="AM353" i="5"/>
  <c r="AM1181" i="5"/>
  <c r="AM1781" i="5"/>
  <c r="AM865" i="5"/>
  <c r="AM371" i="5"/>
  <c r="AM725" i="5"/>
  <c r="AM719" i="5"/>
  <c r="AM215" i="5"/>
  <c r="AM1407" i="5"/>
  <c r="AM1313" i="5"/>
  <c r="AM1432" i="5"/>
  <c r="AM1374" i="5"/>
  <c r="AM1370" i="5"/>
  <c r="AM764" i="5"/>
  <c r="AM835" i="5"/>
  <c r="AM1379" i="5"/>
  <c r="AM1255" i="5"/>
  <c r="AM1227" i="5"/>
  <c r="AM1097" i="5"/>
  <c r="AM1161" i="5"/>
  <c r="AM840" i="5"/>
  <c r="AM85" i="5"/>
  <c r="AM1492" i="5"/>
  <c r="AM1257" i="5"/>
  <c r="AM543" i="5"/>
  <c r="AM1174" i="5"/>
  <c r="AM1166" i="5"/>
  <c r="AM1337" i="5"/>
  <c r="AM211" i="5"/>
  <c r="AM1494" i="5"/>
  <c r="AM123" i="5"/>
  <c r="AM1559" i="5"/>
  <c r="AM1421" i="5"/>
  <c r="AM1862" i="5"/>
  <c r="AM448" i="5"/>
  <c r="AM1072" i="5"/>
  <c r="AM1741" i="5"/>
  <c r="AM1321" i="5"/>
  <c r="AM1576" i="5"/>
  <c r="AM55" i="5"/>
  <c r="AM300" i="5"/>
  <c r="AM1588" i="5"/>
  <c r="AM1814" i="5"/>
  <c r="AM1450" i="5"/>
  <c r="AM1608" i="5"/>
  <c r="AM1939" i="5"/>
  <c r="AM1061" i="5"/>
  <c r="AM745" i="5"/>
  <c r="AM1462" i="5"/>
  <c r="AM258" i="5"/>
  <c r="AM343" i="5"/>
  <c r="AM1104" i="5"/>
  <c r="AM367" i="5"/>
  <c r="AM1779" i="5"/>
  <c r="AM1488" i="5"/>
  <c r="AM1769" i="5"/>
  <c r="AM541" i="5"/>
  <c r="AM1059" i="5"/>
  <c r="AM296" i="5"/>
  <c r="AM844" i="5"/>
  <c r="AM1773" i="5"/>
  <c r="AM275" i="5"/>
  <c r="AM871" i="5"/>
  <c r="AM1140" i="5"/>
  <c r="AM1314" i="5"/>
  <c r="AM563" i="5"/>
  <c r="AM372" i="5"/>
  <c r="AM672" i="5"/>
  <c r="AM643" i="5"/>
  <c r="AM443" i="5"/>
  <c r="AM755" i="5"/>
  <c r="AM1823" i="5"/>
  <c r="AM369" i="5"/>
  <c r="AM1241" i="5"/>
  <c r="AM1508" i="5"/>
  <c r="AM1975" i="5"/>
  <c r="AM753" i="5"/>
  <c r="AM1105" i="5"/>
  <c r="AM247" i="5"/>
  <c r="AM1903" i="5"/>
  <c r="AM1626" i="5"/>
  <c r="AM1159" i="5"/>
  <c r="AM218" i="5"/>
  <c r="AM700" i="5"/>
  <c r="AM259" i="5"/>
  <c r="AM406" i="5"/>
  <c r="AM634" i="5"/>
  <c r="AM388" i="5"/>
  <c r="AM1154" i="5"/>
  <c r="AM863" i="5"/>
  <c r="AM1973" i="5"/>
  <c r="AM1084" i="5"/>
  <c r="AM832" i="5"/>
  <c r="AM363" i="5"/>
  <c r="AM555" i="5"/>
  <c r="AM426" i="5"/>
  <c r="AM324" i="5"/>
  <c r="AM1326" i="5"/>
  <c r="AM556" i="5"/>
  <c r="AM1650" i="5"/>
  <c r="AM1737" i="5"/>
  <c r="AM1025" i="5"/>
  <c r="AM1743" i="5"/>
  <c r="AM458" i="5"/>
  <c r="AM834" i="5"/>
  <c r="AM1479" i="5"/>
  <c r="AM1621" i="5"/>
  <c r="AM709" i="5"/>
  <c r="AM992" i="5"/>
  <c r="AM1898" i="5"/>
  <c r="AM1907" i="5"/>
  <c r="AM274" i="5"/>
  <c r="AM1020" i="5"/>
  <c r="AM1023" i="5"/>
  <c r="AM1308" i="5"/>
  <c r="AM723" i="5"/>
  <c r="AM1186" i="5"/>
  <c r="AM418" i="5"/>
  <c r="AM1425" i="5"/>
  <c r="AM1000" i="5"/>
  <c r="AM624" i="5"/>
  <c r="AM256" i="5"/>
  <c r="AM1901" i="5"/>
  <c r="AM1034" i="5"/>
  <c r="AM264" i="5"/>
  <c r="AM1426" i="5"/>
  <c r="AM1528" i="5"/>
  <c r="AM1276" i="5"/>
  <c r="AM1816" i="5"/>
  <c r="AM1315" i="5"/>
  <c r="AM1099" i="5"/>
  <c r="AM302" i="5"/>
  <c r="AM910" i="5"/>
  <c r="AM283" i="5"/>
  <c r="AM1578" i="5"/>
  <c r="AM670" i="5"/>
  <c r="AM1476" i="5"/>
  <c r="AM1504" i="5"/>
  <c r="AM1573" i="5"/>
  <c r="AM1547" i="5"/>
  <c r="AM167" i="5"/>
  <c r="AM1021" i="5"/>
  <c r="AM1390" i="5"/>
  <c r="AM219" i="5"/>
  <c r="AM904" i="5"/>
  <c r="AM625" i="5"/>
  <c r="AM516" i="5"/>
  <c r="AM308" i="5"/>
  <c r="AM423" i="5"/>
  <c r="AM837" i="5"/>
  <c r="AM1808" i="5"/>
  <c r="AM1652" i="5"/>
  <c r="AM170" i="5"/>
  <c r="AM506" i="5"/>
  <c r="AM494" i="5"/>
  <c r="AM453" i="5"/>
  <c r="AM1051" i="5"/>
  <c r="AM422" i="5"/>
  <c r="AM390" i="5"/>
  <c r="AM868" i="5"/>
  <c r="AM445" i="5"/>
  <c r="AM1325" i="5"/>
  <c r="AM618" i="5"/>
  <c r="AM322" i="5"/>
  <c r="AM1247" i="5"/>
  <c r="AM1972" i="5"/>
  <c r="AM1122" i="5"/>
  <c r="AM1446" i="5"/>
  <c r="AM1292" i="5"/>
  <c r="AM132" i="5"/>
  <c r="AM743" i="5"/>
  <c r="AM1187" i="5"/>
  <c r="AM54" i="5"/>
  <c r="AM1205" i="5"/>
  <c r="AM351" i="5"/>
  <c r="AM88" i="5"/>
  <c r="AM1567" i="5"/>
  <c r="AM1383" i="5"/>
  <c r="AM1534" i="5"/>
  <c r="AM376" i="5"/>
  <c r="AM356" i="5"/>
  <c r="AM1253" i="5"/>
  <c r="AM911" i="5"/>
  <c r="AM1546" i="5"/>
  <c r="AM1058" i="5"/>
  <c r="AM1469" i="5"/>
  <c r="AM338" i="5"/>
  <c r="AM173" i="5"/>
  <c r="AM216" i="5"/>
  <c r="AM841" i="5"/>
  <c r="AM1142" i="5"/>
  <c r="AM1030" i="5"/>
  <c r="AM313" i="5"/>
  <c r="AM1506" i="5"/>
  <c r="AM1299" i="5"/>
  <c r="AM1217" i="5"/>
  <c r="AM50" i="5"/>
  <c r="AM905" i="5"/>
  <c r="AM1571" i="5"/>
  <c r="AM786" i="5"/>
  <c r="AM1821" i="5"/>
  <c r="AM339" i="5"/>
  <c r="AM434" i="5"/>
  <c r="AM1094" i="5"/>
  <c r="AM1587" i="5"/>
  <c r="AM1352" i="5"/>
  <c r="AM761" i="5"/>
  <c r="AM1553" i="5"/>
  <c r="AM628" i="5"/>
  <c r="AM750" i="5"/>
  <c r="AM431" i="5"/>
  <c r="AM507" i="5"/>
  <c r="AM560" i="5"/>
  <c r="AM89" i="5"/>
  <c r="AM746" i="5"/>
  <c r="AM1853" i="5"/>
  <c r="AM1220" i="5"/>
  <c r="AM430" i="5"/>
  <c r="AM429" i="5"/>
  <c r="AM1206" i="5"/>
  <c r="AM1630" i="5"/>
  <c r="AM537" i="5"/>
  <c r="AM850" i="5"/>
  <c r="AM1457" i="5"/>
  <c r="AM1351" i="5"/>
  <c r="AM907" i="5"/>
  <c r="AM1894" i="5"/>
  <c r="AM399" i="5"/>
  <c r="AM1052" i="5"/>
  <c r="AM1388" i="5"/>
  <c r="AM1127" i="5"/>
  <c r="AM1412" i="5"/>
  <c r="AM1146" i="5"/>
  <c r="AM1382" i="5"/>
  <c r="AM217" i="5"/>
  <c r="AL333" i="5"/>
  <c r="AL1525" i="5"/>
  <c r="AL1032" i="5"/>
  <c r="AL1360" i="5"/>
  <c r="AK45" i="16"/>
  <c r="AL1443" i="5"/>
  <c r="AL1278" i="5"/>
  <c r="AL1073" i="5"/>
  <c r="AL1114" i="5"/>
  <c r="AL292" i="5"/>
  <c r="AL1155" i="5"/>
  <c r="AL1319" i="5"/>
  <c r="AK990" i="5"/>
  <c r="AL42" i="52"/>
  <c r="AL40" i="52"/>
  <c r="AL39" i="52"/>
  <c r="AR7" i="16"/>
  <c r="AR35" i="16"/>
  <c r="AR15" i="9"/>
  <c r="R14" i="12"/>
  <c r="S9" i="12" s="1"/>
  <c r="AL48" i="52"/>
  <c r="AO16" i="9"/>
  <c r="AP37" i="16"/>
  <c r="AL19" i="4"/>
  <c r="AL45" i="52"/>
  <c r="AL47" i="52"/>
  <c r="AM6" i="50"/>
  <c r="AM14" i="50"/>
  <c r="AM173" i="29"/>
  <c r="AM21" i="50" s="1"/>
  <c r="AI122" i="2"/>
  <c r="AM44" i="28"/>
  <c r="AK19" i="2"/>
  <c r="AK116" i="2" s="1"/>
  <c r="AL28" i="2"/>
  <c r="AL125" i="2" s="1"/>
  <c r="AN5" i="58"/>
  <c r="AN37" i="2"/>
  <c r="AN134" i="2" s="1"/>
  <c r="AN5" i="52"/>
  <c r="AN5" i="4"/>
  <c r="AN5" i="32"/>
  <c r="AN31" i="32" s="1"/>
  <c r="AN20" i="12"/>
  <c r="AN6" i="28"/>
  <c r="AN5" i="31"/>
  <c r="AN5" i="50"/>
  <c r="AN6" i="30"/>
  <c r="AN6" i="29"/>
  <c r="AL41" i="52"/>
  <c r="AO17" i="16"/>
  <c r="AO5" i="29"/>
  <c r="AO5" i="28"/>
  <c r="AO5" i="30"/>
  <c r="AO4" i="4"/>
  <c r="AJ25" i="2"/>
  <c r="AK69" i="4"/>
  <c r="AK60" i="4"/>
  <c r="AL7" i="4"/>
  <c r="AL65" i="4" s="1"/>
  <c r="AP16" i="16"/>
  <c r="AQ2" i="16"/>
  <c r="AM22" i="52"/>
  <c r="AM29" i="52"/>
  <c r="AM8" i="52"/>
  <c r="AM35" i="52"/>
  <c r="AM21" i="52"/>
  <c r="AM14" i="52"/>
  <c r="AM15" i="52"/>
  <c r="AM31" i="52"/>
  <c r="AM26" i="52"/>
  <c r="AM33" i="52"/>
  <c r="AM13" i="52"/>
  <c r="AM32" i="52"/>
  <c r="AM34" i="52"/>
  <c r="AM16" i="52"/>
  <c r="AM36" i="52"/>
  <c r="AM6" i="52"/>
  <c r="AM28" i="52"/>
  <c r="AM19" i="52"/>
  <c r="AM30" i="52"/>
  <c r="AM27" i="52"/>
  <c r="AM28" i="32"/>
  <c r="AM6" i="32"/>
  <c r="AM29" i="32"/>
  <c r="AM30" i="32"/>
  <c r="AM26" i="32"/>
  <c r="AM36" i="32"/>
  <c r="AM66" i="32" s="1"/>
  <c r="AM6" i="58"/>
  <c r="AL13" i="32"/>
  <c r="AL56" i="32" s="1"/>
  <c r="AK25" i="2"/>
  <c r="AK122" i="2" s="1"/>
  <c r="AM6" i="31"/>
  <c r="AK21" i="28"/>
  <c r="AJ28" i="28"/>
  <c r="AJ40" i="28"/>
  <c r="AL16" i="28"/>
  <c r="AL14" i="28"/>
  <c r="AK15" i="28"/>
  <c r="AK12" i="28"/>
  <c r="AK13" i="28"/>
  <c r="AL27" i="28"/>
  <c r="AL19" i="28"/>
  <c r="AL33" i="28"/>
  <c r="AK30" i="28"/>
  <c r="AK26" i="28"/>
  <c r="AK25" i="28"/>
  <c r="AK37" i="28"/>
  <c r="AL39" i="28"/>
  <c r="AL34" i="28"/>
  <c r="AM20" i="28"/>
  <c r="AK24" i="28"/>
  <c r="AK36" i="28"/>
  <c r="AN30" i="4" l="1"/>
  <c r="AN23" i="4"/>
  <c r="AN29" i="4"/>
  <c r="AN25" i="4"/>
  <c r="AN21" i="4"/>
  <c r="AN22" i="4"/>
  <c r="AN32" i="4"/>
  <c r="AN26" i="4"/>
  <c r="AN24" i="4"/>
  <c r="AN28" i="4"/>
  <c r="AN27" i="4"/>
  <c r="AN20" i="4"/>
  <c r="AN31" i="4"/>
  <c r="AQ2" i="4"/>
  <c r="AM27" i="32"/>
  <c r="AM63" i="32" s="1"/>
  <c r="AP93" i="29"/>
  <c r="AP47" i="29" s="1"/>
  <c r="AE95" i="29"/>
  <c r="AE94" i="29" s="1"/>
  <c r="AJ37" i="29"/>
  <c r="AL64" i="52"/>
  <c r="AL61" i="52" s="1"/>
  <c r="AM63" i="52"/>
  <c r="AM62" i="52"/>
  <c r="AM53" i="52"/>
  <c r="AN54" i="52"/>
  <c r="AN55" i="52"/>
  <c r="AR99" i="29"/>
  <c r="AR53" i="29" s="1"/>
  <c r="AP9" i="16"/>
  <c r="AP49" i="6"/>
  <c r="AP92" i="29"/>
  <c r="AP46" i="29" s="1"/>
  <c r="AP91" i="29"/>
  <c r="AP45" i="29" s="1"/>
  <c r="AR97" i="29"/>
  <c r="AR51" i="29" s="1"/>
  <c r="AN96" i="29"/>
  <c r="AN50" i="29" s="1"/>
  <c r="AP90" i="29"/>
  <c r="AP44" i="29" s="1"/>
  <c r="AA89" i="29"/>
  <c r="AA88" i="29" s="1"/>
  <c r="Z42" i="29"/>
  <c r="AR98" i="29"/>
  <c r="AN38" i="32"/>
  <c r="AN68" i="32" s="1"/>
  <c r="AN30" i="2" s="1"/>
  <c r="AN127" i="2" s="1"/>
  <c r="AN44" i="32"/>
  <c r="AN40" i="2"/>
  <c r="AN39" i="32"/>
  <c r="AN69" i="32" s="1"/>
  <c r="AN31" i="2" s="1"/>
  <c r="AN128" i="2" s="1"/>
  <c r="AP145" i="7"/>
  <c r="AQ257" i="58"/>
  <c r="AC57" i="29"/>
  <c r="AC56" i="29" s="1"/>
  <c r="AQ27" i="16"/>
  <c r="AK74" i="4"/>
  <c r="AC204" i="29"/>
  <c r="AC100" i="29"/>
  <c r="AC24" i="32" s="1"/>
  <c r="AC727" i="58" s="1"/>
  <c r="AC739" i="58" s="1"/>
  <c r="AC133" i="29"/>
  <c r="AC132" i="29" s="1"/>
  <c r="AP121" i="26"/>
  <c r="AP119" i="26"/>
  <c r="AP114" i="26"/>
  <c r="Z198" i="29"/>
  <c r="Z24" i="30"/>
  <c r="Z56" i="30" s="1"/>
  <c r="Y178" i="29"/>
  <c r="Z127" i="29"/>
  <c r="AA155" i="29"/>
  <c r="Z21" i="30"/>
  <c r="Z195" i="29"/>
  <c r="Z34" i="29"/>
  <c r="Z76" i="29"/>
  <c r="Z22" i="32" s="1"/>
  <c r="AJ38" i="28"/>
  <c r="AK18" i="28"/>
  <c r="AK22" i="28"/>
  <c r="AJ31" i="28"/>
  <c r="AJ32" i="28"/>
  <c r="Z124" i="29"/>
  <c r="Z120" i="29" s="1"/>
  <c r="AH194" i="29"/>
  <c r="AH52" i="30"/>
  <c r="AK193" i="29"/>
  <c r="AK51" i="30"/>
  <c r="AE192" i="29"/>
  <c r="AE50" i="30"/>
  <c r="AK208" i="29"/>
  <c r="AG205" i="29"/>
  <c r="AG63" i="30"/>
  <c r="AA210" i="29"/>
  <c r="AD186" i="29"/>
  <c r="AD44" i="30"/>
  <c r="AM218" i="29"/>
  <c r="AM122" i="26" s="1"/>
  <c r="AM78" i="30"/>
  <c r="AM34" i="31" s="1"/>
  <c r="AI207" i="29"/>
  <c r="AG206" i="29"/>
  <c r="AL70" i="4"/>
  <c r="AL66" i="4"/>
  <c r="AL64" i="4" s="1"/>
  <c r="AJ13" i="7"/>
  <c r="AJ25" i="36" s="1"/>
  <c r="AJ45" i="6"/>
  <c r="AJ46" i="6" s="1"/>
  <c r="AC29" i="30"/>
  <c r="AC25" i="31" s="1"/>
  <c r="AC62" i="30"/>
  <c r="AC61" i="30" s="1"/>
  <c r="AK61" i="29"/>
  <c r="AL105" i="29" s="1"/>
  <c r="AL34" i="30" s="1"/>
  <c r="AI65" i="30"/>
  <c r="AD25" i="29"/>
  <c r="AE71" i="29" s="1"/>
  <c r="AE12" i="30" s="1"/>
  <c r="AG59" i="29"/>
  <c r="AH103" i="29" s="1"/>
  <c r="AH32" i="30" s="1"/>
  <c r="AE31" i="29"/>
  <c r="AF77" i="29" s="1"/>
  <c r="AF18" i="30" s="1"/>
  <c r="AA63" i="29"/>
  <c r="AH33" i="29"/>
  <c r="AI79" i="29" s="1"/>
  <c r="AI20" i="30" s="1"/>
  <c r="Y191" i="29"/>
  <c r="Y115" i="26" s="1"/>
  <c r="AN43" i="28"/>
  <c r="AK66" i="30"/>
  <c r="AI136" i="29"/>
  <c r="AI25" i="36"/>
  <c r="AK137" i="29"/>
  <c r="AG135" i="29"/>
  <c r="AI60" i="29"/>
  <c r="AJ104" i="29" s="1"/>
  <c r="AJ33" i="30" s="1"/>
  <c r="AK122" i="29"/>
  <c r="AK32" i="29"/>
  <c r="AL78" i="29" s="1"/>
  <c r="AL19" i="30" s="1"/>
  <c r="AA139" i="29"/>
  <c r="AA68" i="30"/>
  <c r="AD115" i="29"/>
  <c r="AG81" i="29"/>
  <c r="AG22" i="30" s="1"/>
  <c r="AQ9" i="29"/>
  <c r="AP10" i="29"/>
  <c r="AG134" i="29"/>
  <c r="AQ102" i="26"/>
  <c r="AQ67" i="7"/>
  <c r="AR2" i="7"/>
  <c r="AQ108" i="7"/>
  <c r="AQ148" i="7"/>
  <c r="AQ168" i="7"/>
  <c r="AQ149" i="7"/>
  <c r="AQ169" i="7"/>
  <c r="AQ167" i="7"/>
  <c r="AQ175" i="7"/>
  <c r="AQ163" i="7"/>
  <c r="AQ178" i="7"/>
  <c r="AQ152" i="7"/>
  <c r="AQ153" i="7"/>
  <c r="AQ177" i="7"/>
  <c r="AQ174" i="7"/>
  <c r="AQ146" i="7"/>
  <c r="AQ180" i="7"/>
  <c r="AQ171" i="7"/>
  <c r="AQ150" i="7"/>
  <c r="AQ160" i="7"/>
  <c r="AQ161" i="7"/>
  <c r="AQ181" i="7"/>
  <c r="AQ184" i="7"/>
  <c r="AQ154" i="7"/>
  <c r="AQ182" i="7"/>
  <c r="AQ166" i="7"/>
  <c r="AQ164" i="7"/>
  <c r="AQ165" i="7"/>
  <c r="AQ185" i="7"/>
  <c r="AQ159" i="7"/>
  <c r="AQ170" i="7"/>
  <c r="AQ155" i="7"/>
  <c r="AQ172" i="7"/>
  <c r="AQ156" i="7"/>
  <c r="AQ157" i="7"/>
  <c r="AQ179" i="7"/>
  <c r="AQ176" i="7"/>
  <c r="AQ158" i="7"/>
  <c r="AQ173" i="7"/>
  <c r="AQ183" i="7"/>
  <c r="AQ151" i="7"/>
  <c r="AQ162" i="7"/>
  <c r="AQ147" i="7"/>
  <c r="AQ11" i="29"/>
  <c r="AP12" i="29"/>
  <c r="AG58" i="29"/>
  <c r="AQ13" i="29"/>
  <c r="AP14" i="29"/>
  <c r="AQ17" i="29"/>
  <c r="AP20" i="29"/>
  <c r="AQ183" i="29"/>
  <c r="AQ18" i="29"/>
  <c r="AQ21" i="29" s="1"/>
  <c r="AR2" i="29"/>
  <c r="AH123" i="29"/>
  <c r="AP176" i="29"/>
  <c r="AP19" i="29"/>
  <c r="AP174" i="29" s="1"/>
  <c r="AP175" i="29"/>
  <c r="AK83" i="29"/>
  <c r="AE121" i="29"/>
  <c r="AR2" i="31"/>
  <c r="AQ15" i="29"/>
  <c r="AP16" i="29"/>
  <c r="AG64" i="30"/>
  <c r="AP117" i="26"/>
  <c r="AP116" i="26"/>
  <c r="AP107" i="26"/>
  <c r="AP118" i="26"/>
  <c r="AP115" i="26"/>
  <c r="AJ1987" i="5"/>
  <c r="AJ1988" i="5" s="1"/>
  <c r="AK189" i="2"/>
  <c r="AK186" i="2" s="1"/>
  <c r="AN36" i="16"/>
  <c r="AN38" i="16" s="1"/>
  <c r="AJ105" i="2"/>
  <c r="AK8" i="2"/>
  <c r="AK15" i="2" s="1"/>
  <c r="AK112" i="2" s="1"/>
  <c r="AL1442" i="5"/>
  <c r="AM1607" i="5"/>
  <c r="AO115" i="7"/>
  <c r="AP21" i="16"/>
  <c r="AO31" i="16"/>
  <c r="AM1566" i="5"/>
  <c r="AM1032" i="5"/>
  <c r="AM1443" i="5"/>
  <c r="AM1401" i="5"/>
  <c r="AM1196" i="5"/>
  <c r="AM251" i="5"/>
  <c r="AM1155" i="5"/>
  <c r="AM1484" i="5"/>
  <c r="AM1360" i="5"/>
  <c r="AN499" i="5"/>
  <c r="AN1809" i="5"/>
  <c r="AN229" i="5"/>
  <c r="AN1164" i="5"/>
  <c r="AN1380" i="5"/>
  <c r="AN503" i="5"/>
  <c r="AN1934" i="5"/>
  <c r="AN1675" i="5"/>
  <c r="AN1515" i="5"/>
  <c r="AN865" i="5"/>
  <c r="AN754" i="5"/>
  <c r="AN350" i="5"/>
  <c r="AN1372" i="5"/>
  <c r="AN277" i="5"/>
  <c r="AN538" i="5"/>
  <c r="AN705" i="5"/>
  <c r="AN379" i="5"/>
  <c r="AN669" i="5"/>
  <c r="AN1677" i="5"/>
  <c r="AN125" i="5"/>
  <c r="AN1038" i="5"/>
  <c r="AN1691" i="5"/>
  <c r="AN1640" i="5"/>
  <c r="AN1085" i="5"/>
  <c r="AN339" i="5"/>
  <c r="AN1138" i="5"/>
  <c r="AN1901" i="5"/>
  <c r="AN1391" i="5"/>
  <c r="AN1462" i="5"/>
  <c r="AN625" i="5"/>
  <c r="AN230" i="5"/>
  <c r="AN1788" i="5"/>
  <c r="AN1408" i="5"/>
  <c r="AN768" i="5"/>
  <c r="AN285" i="5"/>
  <c r="AN1683" i="5"/>
  <c r="AN822" i="5"/>
  <c r="AN375" i="5"/>
  <c r="AN308" i="5"/>
  <c r="AN651" i="5"/>
  <c r="AN1373" i="5"/>
  <c r="AN844" i="5"/>
  <c r="AN389" i="5"/>
  <c r="AN1261" i="5"/>
  <c r="AN270" i="5"/>
  <c r="AN1450" i="5"/>
  <c r="AN1843" i="5"/>
  <c r="AN747" i="5"/>
  <c r="AN1974" i="5"/>
  <c r="AN1429" i="5"/>
  <c r="AN1123" i="5"/>
  <c r="AN769" i="5"/>
  <c r="AN997" i="5"/>
  <c r="AN431" i="5"/>
  <c r="AN448" i="5"/>
  <c r="AN1674" i="5"/>
  <c r="AN562" i="5"/>
  <c r="AN514" i="5"/>
  <c r="AN1239" i="5"/>
  <c r="AN134" i="5"/>
  <c r="AN668" i="5"/>
  <c r="AN911" i="5"/>
  <c r="AN1551" i="5"/>
  <c r="AN1882" i="5"/>
  <c r="AN1159" i="5"/>
  <c r="AN1312" i="5"/>
  <c r="AN1140" i="5"/>
  <c r="AN1544" i="5"/>
  <c r="AN1179" i="5"/>
  <c r="AN300" i="5"/>
  <c r="AN1417" i="5"/>
  <c r="AN1858" i="5"/>
  <c r="AN759" i="5"/>
  <c r="AN1853" i="5"/>
  <c r="AN400" i="5"/>
  <c r="AN403" i="5"/>
  <c r="AN340" i="5"/>
  <c r="AN1131" i="5"/>
  <c r="AN1267" i="5"/>
  <c r="AN1838" i="5"/>
  <c r="AN518" i="5"/>
  <c r="AN1839" i="5"/>
  <c r="AN424" i="5"/>
  <c r="AN1792" i="5"/>
  <c r="AN388" i="5"/>
  <c r="AN1633" i="5"/>
  <c r="AN1806" i="5"/>
  <c r="AN1571" i="5"/>
  <c r="AN1223" i="5"/>
  <c r="AN399" i="5"/>
  <c r="AN1639" i="5"/>
  <c r="AN425" i="5"/>
  <c r="AN90" i="5"/>
  <c r="AN617" i="5"/>
  <c r="AN706" i="5"/>
  <c r="AN461" i="5"/>
  <c r="AN1579" i="5"/>
  <c r="AN1363" i="5"/>
  <c r="AN1026" i="5"/>
  <c r="AN1323" i="5"/>
  <c r="AN1055" i="5"/>
  <c r="AN1182" i="5"/>
  <c r="AN1293" i="5"/>
  <c r="AN1154" i="5"/>
  <c r="AN1049" i="5"/>
  <c r="AN1832" i="5"/>
  <c r="AN1567" i="5"/>
  <c r="AN376" i="5"/>
  <c r="AN753" i="5"/>
  <c r="AN1268" i="5"/>
  <c r="AN288" i="5"/>
  <c r="AN1828" i="5"/>
  <c r="AN726" i="5"/>
  <c r="AN1695" i="5"/>
  <c r="AN1768" i="5"/>
  <c r="AN1908" i="5"/>
  <c r="AN1823" i="5"/>
  <c r="AN1124" i="5"/>
  <c r="AN511" i="5"/>
  <c r="AN1059" i="5"/>
  <c r="AN1529" i="5"/>
  <c r="AN1716" i="5"/>
  <c r="AN260" i="5"/>
  <c r="AN1766" i="5"/>
  <c r="AN1684" i="5"/>
  <c r="AN864" i="5"/>
  <c r="AN1311" i="5"/>
  <c r="AN254" i="5"/>
  <c r="AN1275" i="5"/>
  <c r="AN1799" i="5"/>
  <c r="AN1388" i="5"/>
  <c r="AN1930" i="5"/>
  <c r="AN445" i="5"/>
  <c r="AN1973" i="5"/>
  <c r="AN1407" i="5"/>
  <c r="AN566" i="5"/>
  <c r="AN1062" i="5"/>
  <c r="AN1940" i="5"/>
  <c r="AN1800" i="5"/>
  <c r="AN336" i="5"/>
  <c r="AN555" i="5"/>
  <c r="AN1783" i="5"/>
  <c r="AN1899" i="5"/>
  <c r="AN1517" i="5"/>
  <c r="AN1416" i="5"/>
  <c r="AN426" i="5"/>
  <c r="AN1790" i="5"/>
  <c r="AN1508" i="5"/>
  <c r="AN283" i="5"/>
  <c r="AN1423" i="5"/>
  <c r="AN1343" i="5"/>
  <c r="AN366" i="5"/>
  <c r="AN764" i="5"/>
  <c r="AN214" i="5"/>
  <c r="AN1877" i="5"/>
  <c r="AN1021" i="5"/>
  <c r="AN1779" i="5"/>
  <c r="AN1426" i="5"/>
  <c r="AN547" i="5"/>
  <c r="AN205" i="5"/>
  <c r="AN1234" i="5"/>
  <c r="AN1834" i="5"/>
  <c r="AN352" i="5"/>
  <c r="AN212" i="5"/>
  <c r="AN1079" i="5"/>
  <c r="AN148" i="5"/>
  <c r="AN1546" i="5"/>
  <c r="AN1836" i="5"/>
  <c r="AN1077" i="5"/>
  <c r="AN145" i="5"/>
  <c r="AN1631" i="5"/>
  <c r="AN1586" i="5"/>
  <c r="AN416" i="5"/>
  <c r="AN1489" i="5"/>
  <c r="AN386" i="5"/>
  <c r="AN1446" i="5"/>
  <c r="AN564" i="5"/>
  <c r="AN1693" i="5"/>
  <c r="AN269" i="5"/>
  <c r="AN853" i="5"/>
  <c r="AN1672" i="5"/>
  <c r="AN1428" i="5"/>
  <c r="AN1835" i="5"/>
  <c r="AN1177" i="5"/>
  <c r="AN253" i="5"/>
  <c r="AN1165" i="5"/>
  <c r="AN347" i="5"/>
  <c r="AN1814" i="5"/>
  <c r="AN1447" i="5"/>
  <c r="AN1565" i="5"/>
  <c r="AN1344" i="5"/>
  <c r="AN713" i="5"/>
  <c r="AN1474" i="5"/>
  <c r="AN1506" i="5"/>
  <c r="AN852" i="5"/>
  <c r="AN1618" i="5"/>
  <c r="AN232" i="5"/>
  <c r="AN1017" i="5"/>
  <c r="AN1765" i="5"/>
  <c r="AN1603" i="5"/>
  <c r="AN1386" i="5"/>
  <c r="AN1418" i="5"/>
  <c r="AN501" i="5"/>
  <c r="AN910" i="5"/>
  <c r="AN995" i="5"/>
  <c r="AN1289" i="5"/>
  <c r="AN1841" i="5"/>
  <c r="AN702" i="5"/>
  <c r="AN948" i="5"/>
  <c r="AN1584" i="5"/>
  <c r="AN250" i="5"/>
  <c r="AN1846" i="5"/>
  <c r="AN1577" i="5"/>
  <c r="AN673" i="5"/>
  <c r="AN1040" i="5"/>
  <c r="AN1161" i="5"/>
  <c r="AN171" i="5"/>
  <c r="AN1727" i="5"/>
  <c r="AN1621" i="5"/>
  <c r="AN1299" i="5"/>
  <c r="AN1849" i="5"/>
  <c r="AN1142" i="5"/>
  <c r="AN1671" i="5"/>
  <c r="AN1548" i="5"/>
  <c r="AN1816" i="5"/>
  <c r="AN1744" i="5"/>
  <c r="AN1458" i="5"/>
  <c r="AN1269" i="5"/>
  <c r="AN1367" i="5"/>
  <c r="AN1383" i="5"/>
  <c r="AN1500" i="5"/>
  <c r="AN728" i="5"/>
  <c r="AN51" i="5"/>
  <c r="AN1898" i="5"/>
  <c r="AN170" i="5"/>
  <c r="AN227" i="5"/>
  <c r="AN746" i="5"/>
  <c r="AN1653" i="5"/>
  <c r="AN756" i="5"/>
  <c r="AN1826" i="5"/>
  <c r="AN534" i="5"/>
  <c r="AN1277" i="5"/>
  <c r="AN1609" i="5"/>
  <c r="AN222" i="5"/>
  <c r="AN1588" i="5"/>
  <c r="AN537" i="5"/>
  <c r="AN1689" i="5"/>
  <c r="AN326" i="5"/>
  <c r="AN1012" i="5"/>
  <c r="AN391" i="5"/>
  <c r="AN1480" i="5"/>
  <c r="AN1400" i="5"/>
  <c r="AN435" i="5"/>
  <c r="AN1749" i="5"/>
  <c r="AN1172" i="5"/>
  <c r="AN302" i="5"/>
  <c r="AN1626" i="5"/>
  <c r="AN1685" i="5"/>
  <c r="AN676" i="5"/>
  <c r="AN1280" i="5"/>
  <c r="AN1840" i="5"/>
  <c r="AN624" i="5"/>
  <c r="AN1281" i="5"/>
  <c r="AN1171" i="5"/>
  <c r="AN1676" i="5"/>
  <c r="AN1438" i="5"/>
  <c r="AN1238" i="5"/>
  <c r="AN1762" i="5"/>
  <c r="AN1184" i="5"/>
  <c r="AN1650" i="5"/>
  <c r="AN1412" i="5"/>
  <c r="AN1037" i="5"/>
  <c r="AN335" i="5"/>
  <c r="AN1857" i="5"/>
  <c r="AN786" i="5"/>
  <c r="AN1907" i="5"/>
  <c r="AN1357" i="5"/>
  <c r="AN1224" i="5"/>
  <c r="AN1921" i="5"/>
  <c r="AN1120" i="5"/>
  <c r="AN1604" i="5"/>
  <c r="AN1704" i="5"/>
  <c r="AN92" i="5"/>
  <c r="AN638" i="5"/>
  <c r="AN643" i="5"/>
  <c r="AN1198" i="5"/>
  <c r="AN672" i="5"/>
  <c r="AN951" i="5"/>
  <c r="AN1167" i="5"/>
  <c r="AN1365" i="5"/>
  <c r="AN1078" i="5"/>
  <c r="AN620" i="5"/>
  <c r="AN1801" i="5"/>
  <c r="AN837" i="5"/>
  <c r="AN1042" i="5"/>
  <c r="AN152" i="5"/>
  <c r="AN149" i="5"/>
  <c r="AN287" i="5"/>
  <c r="AN1847" i="5"/>
  <c r="AN477" i="5"/>
  <c r="AN1060" i="5"/>
  <c r="AN1796" i="5"/>
  <c r="AN135" i="5"/>
  <c r="AN843" i="5"/>
  <c r="AN1166" i="5"/>
  <c r="AN1036" i="5"/>
  <c r="AN451" i="5"/>
  <c r="AN952" i="5"/>
  <c r="AN1256" i="5"/>
  <c r="AN762" i="5"/>
  <c r="AN273" i="5"/>
  <c r="AN172" i="5"/>
  <c r="AN1093" i="5"/>
  <c r="AN1168" i="5"/>
  <c r="AN988" i="5"/>
  <c r="AN1454" i="5"/>
  <c r="AN1183" i="5"/>
  <c r="AN1432" i="5"/>
  <c r="AN133" i="5"/>
  <c r="AN945" i="5"/>
  <c r="AN1924" i="5"/>
  <c r="AN1926" i="5"/>
  <c r="AN1937" i="5"/>
  <c r="AN1356" i="5"/>
  <c r="AN1214" i="5"/>
  <c r="AN360" i="5"/>
  <c r="AN1797" i="5"/>
  <c r="AN476" i="5"/>
  <c r="AN1156" i="5"/>
  <c r="AN1221" i="5"/>
  <c r="AN1113" i="5"/>
  <c r="AN1251" i="5"/>
  <c r="AN766" i="5"/>
  <c r="AN1355" i="5"/>
  <c r="AN645" i="5"/>
  <c r="AN1320" i="5"/>
  <c r="AN1197" i="5"/>
  <c r="AN1678" i="5"/>
  <c r="AN1338" i="5"/>
  <c r="AN725" i="5"/>
  <c r="AN1308" i="5"/>
  <c r="AN1028" i="5"/>
  <c r="AN276" i="5"/>
  <c r="AN54" i="5"/>
  <c r="AN842" i="5"/>
  <c r="AN306" i="5"/>
  <c r="AN226" i="5"/>
  <c r="AN1384" i="5"/>
  <c r="AN1628" i="5"/>
  <c r="AN458" i="5"/>
  <c r="AN1948" i="5"/>
  <c r="AN274" i="5"/>
  <c r="AN1469" i="5"/>
  <c r="AN657" i="5"/>
  <c r="AN640" i="5"/>
  <c r="AN446" i="5"/>
  <c r="AN1173" i="5"/>
  <c r="AN1477" i="5"/>
  <c r="AN1253" i="5"/>
  <c r="AN1549" i="5"/>
  <c r="AN1720" i="5"/>
  <c r="AN1070" i="5"/>
  <c r="AN223" i="5"/>
  <c r="AN870" i="5"/>
  <c r="AN1965" i="5"/>
  <c r="AN1236" i="5"/>
  <c r="AN1699" i="5"/>
  <c r="AN1829" i="5"/>
  <c r="AN447" i="5"/>
  <c r="AN1787" i="5"/>
  <c r="AN519" i="5"/>
  <c r="AN714" i="5"/>
  <c r="AN1636" i="5"/>
  <c r="AN1964" i="5"/>
  <c r="AN913" i="5"/>
  <c r="AN1029" i="5"/>
  <c r="AN509" i="5"/>
  <c r="AN1714" i="5"/>
  <c r="AN1774" i="5"/>
  <c r="AN1393" i="5"/>
  <c r="AN1638" i="5"/>
  <c r="AN1072" i="5"/>
  <c r="AN1928" i="5"/>
  <c r="AN1942" i="5"/>
  <c r="AN345" i="5"/>
  <c r="AN1811" i="5"/>
  <c r="AN1460" i="5"/>
  <c r="AN1242" i="5"/>
  <c r="AN847" i="5"/>
  <c r="AN1215" i="5"/>
  <c r="AN433" i="5"/>
  <c r="AN313" i="5"/>
  <c r="AN1569" i="5"/>
  <c r="AN755" i="5"/>
  <c r="AN833" i="5"/>
  <c r="AN151" i="5"/>
  <c r="AN1627" i="5"/>
  <c r="AN261" i="5"/>
  <c r="AN225" i="5"/>
  <c r="AN1807" i="5"/>
  <c r="AN1576" i="5"/>
  <c r="AN581" i="5"/>
  <c r="AN378" i="5"/>
  <c r="AN1250" i="5"/>
  <c r="AN305" i="5"/>
  <c r="AN309" i="5"/>
  <c r="AN1274" i="5"/>
  <c r="AN1203" i="5"/>
  <c r="AN1776" i="5"/>
  <c r="AN1830" i="5"/>
  <c r="AN1309" i="5"/>
  <c r="AN1518" i="5"/>
  <c r="AN1479" i="5"/>
  <c r="AN1681" i="5"/>
  <c r="AN1249" i="5"/>
  <c r="AN787" i="5"/>
  <c r="AN1760" i="5"/>
  <c r="AN954" i="5"/>
  <c r="AN1598" i="5"/>
  <c r="AN1371" i="5"/>
  <c r="AN1860" i="5"/>
  <c r="AN427" i="5"/>
  <c r="AN1195" i="5"/>
  <c r="AN1419" i="5"/>
  <c r="AN761" i="5"/>
  <c r="AN291" i="5"/>
  <c r="AN1710" i="5"/>
  <c r="AN1957" i="5"/>
  <c r="AN437" i="5"/>
  <c r="AN494" i="5"/>
  <c r="AN1378" i="5"/>
  <c r="AN1002" i="5"/>
  <c r="AN629" i="5"/>
  <c r="AN1526" i="5"/>
  <c r="AN394" i="5"/>
  <c r="AN856" i="5"/>
  <c r="AN1920" i="5"/>
  <c r="AN1900" i="5"/>
  <c r="AN423" i="5"/>
  <c r="AN522" i="5"/>
  <c r="AN344" i="5"/>
  <c r="AN1963" i="5"/>
  <c r="AN1501" i="5"/>
  <c r="AN1200" i="5"/>
  <c r="AN1656" i="5"/>
  <c r="AN1935" i="5"/>
  <c r="AN216" i="5"/>
  <c r="AN1881" i="5"/>
  <c r="AN1151" i="5"/>
  <c r="AN1136" i="5"/>
  <c r="AN1513" i="5"/>
  <c r="AN463" i="5"/>
  <c r="AN373" i="5"/>
  <c r="AN312" i="5"/>
  <c r="AN739" i="5"/>
  <c r="AN1606" i="5"/>
  <c r="AN1532" i="5"/>
  <c r="AN409" i="5"/>
  <c r="AN1337" i="5"/>
  <c r="AN548" i="5"/>
  <c r="AN750" i="5"/>
  <c r="AN82" i="5"/>
  <c r="AN1880" i="5"/>
  <c r="AN1222" i="5"/>
  <c r="AN1842" i="5"/>
  <c r="AN1024" i="5"/>
  <c r="AN1061" i="5"/>
  <c r="AN1536" i="5"/>
  <c r="AN502" i="5"/>
  <c r="AN1013" i="5"/>
  <c r="AN552" i="5"/>
  <c r="AN1761" i="5"/>
  <c r="AN298" i="5"/>
  <c r="AN1125" i="5"/>
  <c r="AN1911" i="5"/>
  <c r="AN1315" i="5"/>
  <c r="AN390" i="5"/>
  <c r="AN1404" i="5"/>
  <c r="AN401" i="5"/>
  <c r="AN438" i="5"/>
  <c r="AN1952" i="5"/>
  <c r="AN1255" i="5"/>
  <c r="AN443" i="5"/>
  <c r="AN290" i="5"/>
  <c r="AN1005" i="5"/>
  <c r="AN1103" i="5"/>
  <c r="AN1742" i="5"/>
  <c r="AN301" i="5"/>
  <c r="AN1322" i="5"/>
  <c r="AN1844" i="5"/>
  <c r="AN1132" i="5"/>
  <c r="AN255" i="5"/>
  <c r="AN515" i="5"/>
  <c r="AN1878" i="5"/>
  <c r="AN1259" i="5"/>
  <c r="AN1825" i="5"/>
  <c r="AN767" i="5"/>
  <c r="AN1660" i="5"/>
  <c r="AN751" i="5"/>
  <c r="AN462" i="5"/>
  <c r="AN329" i="5"/>
  <c r="AN1003" i="5"/>
  <c r="AN1831" i="5"/>
  <c r="AN48" i="5"/>
  <c r="AN1746" i="5"/>
  <c r="AN65" i="5"/>
  <c r="AN727" i="5"/>
  <c r="AN1305" i="5"/>
  <c r="AN1115" i="5"/>
  <c r="AN319" i="5"/>
  <c r="AN249" i="5"/>
  <c r="AN342" i="5"/>
  <c r="AN1035" i="5"/>
  <c r="AN1966" i="5"/>
  <c r="AN1950" i="5"/>
  <c r="AN153" i="5"/>
  <c r="AN516" i="5"/>
  <c r="AN1470" i="5"/>
  <c r="AN1208" i="5"/>
  <c r="AN944" i="5"/>
  <c r="AN1723" i="5"/>
  <c r="AN1709" i="5"/>
  <c r="AN642" i="5"/>
  <c r="AN1117" i="5"/>
  <c r="AN168" i="5"/>
  <c r="AN679" i="5"/>
  <c r="AN1972" i="5"/>
  <c r="AN412" i="5"/>
  <c r="AN1334" i="5"/>
  <c r="AN1715" i="5"/>
  <c r="AN845" i="5"/>
  <c r="AN1133" i="5"/>
  <c r="AN1314" i="5"/>
  <c r="AN1349" i="5"/>
  <c r="AN1510" i="5"/>
  <c r="AN1873" i="5"/>
  <c r="AN1290" i="5"/>
  <c r="AN221" i="5"/>
  <c r="AN422" i="5"/>
  <c r="AN554" i="5"/>
  <c r="AN1004" i="5"/>
  <c r="AN1346" i="5"/>
  <c r="AN1927" i="5"/>
  <c r="AN1226" i="5"/>
  <c r="AN1933" i="5"/>
  <c r="AN418" i="5"/>
  <c r="AN1330" i="5"/>
  <c r="AN1001" i="5"/>
  <c r="AN637" i="5"/>
  <c r="AN1872" i="5"/>
  <c r="AN1232" i="5"/>
  <c r="AN387" i="5"/>
  <c r="AN1657" i="5"/>
  <c r="AN743" i="5"/>
  <c r="AN1553" i="5"/>
  <c r="AN1702" i="5"/>
  <c r="AN1791" i="5"/>
  <c r="AN1425" i="5"/>
  <c r="AN551" i="5"/>
  <c r="AN1218" i="5"/>
  <c r="AN790" i="5"/>
  <c r="AN1392" i="5"/>
  <c r="AN1031" i="5"/>
  <c r="AN1071" i="5"/>
  <c r="AN912" i="5"/>
  <c r="AN1932" i="5"/>
  <c r="AN211" i="5"/>
  <c r="AN1717" i="5"/>
  <c r="AN558" i="5"/>
  <c r="AN42" i="5"/>
  <c r="AN1808" i="5"/>
  <c r="AN85" i="5"/>
  <c r="AN1819" i="5"/>
  <c r="AN1903" i="5"/>
  <c r="AN1542" i="5"/>
  <c r="AN1706" i="5"/>
  <c r="AN639" i="5"/>
  <c r="AN1353" i="5"/>
  <c r="AN441" i="5"/>
  <c r="AO2" i="5"/>
  <c r="AN1646" i="5"/>
  <c r="AN278" i="5"/>
  <c r="AN1767" i="5"/>
  <c r="AN1116" i="5"/>
  <c r="AN1225" i="5"/>
  <c r="AN1053" i="5"/>
  <c r="AN1147" i="5"/>
  <c r="AN1201" i="5"/>
  <c r="AN235" i="5"/>
  <c r="AN1057" i="5"/>
  <c r="AN1100" i="5"/>
  <c r="AN1162" i="5"/>
  <c r="AN293" i="5"/>
  <c r="AN1415" i="5"/>
  <c r="AN1048" i="5"/>
  <c r="AN7" i="5"/>
  <c r="AN136" i="5"/>
  <c r="AN789" i="5"/>
  <c r="AN1635" i="5"/>
  <c r="AN1592" i="5"/>
  <c r="AN1119" i="5"/>
  <c r="AN1285" i="5"/>
  <c r="AN1922" i="5"/>
  <c r="AN1170" i="5"/>
  <c r="AN346" i="5"/>
  <c r="AN1726" i="5"/>
  <c r="AN506" i="5"/>
  <c r="AN1325" i="5"/>
  <c r="AN1297" i="5"/>
  <c r="AN1102" i="5"/>
  <c r="AN1970" i="5"/>
  <c r="AN838" i="5"/>
  <c r="AN1099" i="5"/>
  <c r="AN1144" i="5"/>
  <c r="AN1303" i="5"/>
  <c r="AN1435" i="5"/>
  <c r="AN1065" i="5"/>
  <c r="AN1694" i="5"/>
  <c r="AN868" i="5"/>
  <c r="AN1738" i="5"/>
  <c r="AN1616" i="5"/>
  <c r="AN623" i="5"/>
  <c r="AN52" i="5"/>
  <c r="AN1272" i="5"/>
  <c r="AN682" i="5"/>
  <c r="AN382" i="5"/>
  <c r="AN459" i="5"/>
  <c r="AN1837" i="5"/>
  <c r="AN616" i="5"/>
  <c r="AN256" i="5"/>
  <c r="AN1033" i="5"/>
  <c r="AN1795" i="5"/>
  <c r="AN1104" i="5"/>
  <c r="AN1909" i="5"/>
  <c r="AN710" i="5"/>
  <c r="AN740" i="5"/>
  <c r="AN1231" i="5"/>
  <c r="AN1430" i="5"/>
  <c r="AN871" i="5"/>
  <c r="AN368" i="5"/>
  <c r="AN1589" i="5"/>
  <c r="AN1670" i="5"/>
  <c r="AN393" i="5"/>
  <c r="AN1389" i="5"/>
  <c r="AN359" i="5"/>
  <c r="AN59" i="5"/>
  <c r="AN407" i="5"/>
  <c r="AN1563" i="5"/>
  <c r="AN582" i="5"/>
  <c r="AN1612" i="5"/>
  <c r="AN1507" i="5"/>
  <c r="AN248" i="5"/>
  <c r="AN1453" i="5"/>
  <c r="AN1252" i="5"/>
  <c r="AN55" i="5"/>
  <c r="AN667" i="5"/>
  <c r="AN266" i="5"/>
  <c r="AN1000" i="5"/>
  <c r="AN429" i="5"/>
  <c r="AN1770" i="5"/>
  <c r="AN1812" i="5"/>
  <c r="AN1176" i="5"/>
  <c r="AN354" i="5"/>
  <c r="AN670" i="5"/>
  <c r="AN295" i="5"/>
  <c r="AN1089" i="5"/>
  <c r="AN681" i="5"/>
  <c r="AN1421" i="5"/>
  <c r="AN507" i="5"/>
  <c r="AN1044" i="5"/>
  <c r="AN1067" i="5"/>
  <c r="AN1804" i="5"/>
  <c r="AN1869" i="5"/>
  <c r="AN986" i="5"/>
  <c r="AN165" i="5"/>
  <c r="AN1642" i="5"/>
  <c r="AN535" i="5"/>
  <c r="AN1199" i="5"/>
  <c r="AN1902" i="5"/>
  <c r="AN1160" i="5"/>
  <c r="AN1202" i="5"/>
  <c r="AN1461" i="5"/>
  <c r="AN123" i="5"/>
  <c r="AN1046" i="5"/>
  <c r="AN1153" i="5"/>
  <c r="AN665" i="5"/>
  <c r="AN434" i="5"/>
  <c r="AN361" i="5"/>
  <c r="AN1279" i="5"/>
  <c r="AN252" i="5"/>
  <c r="AN1187" i="5"/>
  <c r="AN1481" i="5"/>
  <c r="AN455" i="5"/>
  <c r="AN1663" i="5"/>
  <c r="AN663" i="5"/>
  <c r="AN675" i="5"/>
  <c r="AN247" i="5"/>
  <c r="AN1956" i="5"/>
  <c r="AN404" i="5"/>
  <c r="AN1662" i="5"/>
  <c r="AN1020" i="5"/>
  <c r="AN1266" i="5"/>
  <c r="AN946" i="5"/>
  <c r="AN1599" i="5"/>
  <c r="AN708" i="5"/>
  <c r="AN1405" i="5"/>
  <c r="AN1596" i="5"/>
  <c r="AN1868" i="5"/>
  <c r="AN371" i="5"/>
  <c r="AN1575" i="5"/>
  <c r="AN1519" i="5"/>
  <c r="AN1328" i="5"/>
  <c r="AN127" i="5"/>
  <c r="AN1944" i="5"/>
  <c r="AN1188" i="5"/>
  <c r="AN855" i="5"/>
  <c r="AN470" i="5"/>
  <c r="AN349" i="5"/>
  <c r="AN428" i="5"/>
  <c r="AN304" i="5"/>
  <c r="AN1487" i="5"/>
  <c r="AN1091" i="5"/>
  <c r="AN1955" i="5"/>
  <c r="AN1504" i="5"/>
  <c r="AN1512" i="5"/>
  <c r="AN782" i="5"/>
  <c r="AN711" i="5"/>
  <c r="AN124" i="5"/>
  <c r="AN1793" i="5"/>
  <c r="AN1296" i="5"/>
  <c r="AN453" i="5"/>
  <c r="AN174" i="5"/>
  <c r="AN1851" i="5"/>
  <c r="AN466" i="5"/>
  <c r="AN850" i="5"/>
  <c r="AN783" i="5"/>
  <c r="AN1264" i="5"/>
  <c r="AN1486" i="5"/>
  <c r="AN520" i="5"/>
  <c r="AN316" i="5"/>
  <c r="AN1310" i="5"/>
  <c r="AN1139" i="5"/>
  <c r="AN841" i="5"/>
  <c r="AN1050" i="5"/>
  <c r="AN318" i="5"/>
  <c r="AN1817" i="5"/>
  <c r="AN1313" i="5"/>
  <c r="AN770" i="5"/>
  <c r="AN1317" i="5"/>
  <c r="AN1967" i="5"/>
  <c r="AN661" i="5"/>
  <c r="AN947" i="5"/>
  <c r="AN989" i="5"/>
  <c r="AN88" i="5"/>
  <c r="AN60" i="5"/>
  <c r="AN1402" i="5"/>
  <c r="AN1543" i="5"/>
  <c r="AN994" i="5"/>
  <c r="AN130" i="5"/>
  <c r="AN1782" i="5"/>
  <c r="AN1069" i="5"/>
  <c r="AN1530" i="5"/>
  <c r="AN383" i="5"/>
  <c r="AN1158" i="5"/>
  <c r="AN417" i="5"/>
  <c r="AN1583" i="5"/>
  <c r="AN1082" i="5"/>
  <c r="AN1751" i="5"/>
  <c r="AN1174" i="5"/>
  <c r="AN126" i="5"/>
  <c r="AN1941" i="5"/>
  <c r="AN1422" i="5"/>
  <c r="AN43" i="5"/>
  <c r="AN166" i="5"/>
  <c r="AN1376" i="5"/>
  <c r="AN1348" i="5"/>
  <c r="AN1771" i="5"/>
  <c r="AN323" i="5"/>
  <c r="AN1739" i="5"/>
  <c r="AN369" i="5"/>
  <c r="AN987" i="5"/>
  <c r="AN1090" i="5"/>
  <c r="AN1324" i="5"/>
  <c r="AN1784" i="5"/>
  <c r="AN1655" i="5"/>
  <c r="AN64" i="5"/>
  <c r="AN565" i="5"/>
  <c r="AN1644" i="5"/>
  <c r="AN1775" i="5"/>
  <c r="AN1108" i="5"/>
  <c r="AN1910" i="5"/>
  <c r="AN1216" i="5"/>
  <c r="AN872" i="5"/>
  <c r="AN648" i="5"/>
  <c r="AN1302" i="5"/>
  <c r="AN395" i="5"/>
  <c r="AN1247" i="5"/>
  <c r="AN1929" i="5"/>
  <c r="AN343" i="5"/>
  <c r="AN406" i="5"/>
  <c r="AN1785" i="5"/>
  <c r="AN1763" i="5"/>
  <c r="AN1625" i="5"/>
  <c r="AN1541" i="5"/>
  <c r="AN1145" i="5"/>
  <c r="AN1597" i="5"/>
  <c r="AN493" i="5"/>
  <c r="AN1864" i="5"/>
  <c r="AN1339" i="5"/>
  <c r="AN1531" i="5"/>
  <c r="AN442" i="5"/>
  <c r="AN1568" i="5"/>
  <c r="AN410" i="5"/>
  <c r="AN1913" i="5"/>
  <c r="AN1126" i="5"/>
  <c r="AN1406" i="5"/>
  <c r="AN1748" i="5"/>
  <c r="AN1359" i="5"/>
  <c r="AN907" i="5"/>
  <c r="AN1850" i="5"/>
  <c r="AN677" i="5"/>
  <c r="AN1614" i="5"/>
  <c r="AN1891" i="5"/>
  <c r="AN1006" i="5"/>
  <c r="AN1538" i="5"/>
  <c r="AN517" i="5"/>
  <c r="AN1180" i="5"/>
  <c r="AN1856" i="5"/>
  <c r="AN1735" i="5"/>
  <c r="AN1439" i="5"/>
  <c r="AN1025" i="5"/>
  <c r="AN1736" i="5"/>
  <c r="AN1369" i="5"/>
  <c r="AN1294" i="5"/>
  <c r="AN752" i="5"/>
  <c r="AN1958" i="5"/>
  <c r="AN49" i="5"/>
  <c r="AN1448" i="5"/>
  <c r="AN1229" i="5"/>
  <c r="AN1708" i="5"/>
  <c r="AN330" i="5"/>
  <c r="AN1455" i="5"/>
  <c r="AN1578" i="5"/>
  <c r="AN996" i="5"/>
  <c r="AN384" i="5"/>
  <c r="AN1700" i="5"/>
  <c r="AN1141" i="5"/>
  <c r="AN62" i="5"/>
  <c r="AN1713" i="5"/>
  <c r="AN1971" i="5"/>
  <c r="AN1476" i="5"/>
  <c r="AN140" i="5"/>
  <c r="AN1095" i="5"/>
  <c r="AN1962" i="5"/>
  <c r="AN402" i="5"/>
  <c r="AN1938" i="5"/>
  <c r="AN1505" i="5"/>
  <c r="AN1499" i="5"/>
  <c r="AN834" i="5"/>
  <c r="AN1590" i="5"/>
  <c r="AN67" i="5"/>
  <c r="AN71" i="5"/>
  <c r="AN8" i="5"/>
  <c r="AN1106" i="5"/>
  <c r="AN449" i="5"/>
  <c r="AN674" i="5"/>
  <c r="AN1752" i="5"/>
  <c r="AN1039" i="5"/>
  <c r="AN1815" i="5"/>
  <c r="AN758" i="5"/>
  <c r="AN310" i="5"/>
  <c r="AN1918" i="5"/>
  <c r="AN709" i="5"/>
  <c r="AN1862" i="5"/>
  <c r="AN1897" i="5"/>
  <c r="AN1769" i="5"/>
  <c r="AN1434" i="5"/>
  <c r="AN356" i="5"/>
  <c r="AN1482" i="5"/>
  <c r="AN1086" i="5"/>
  <c r="AN824" i="5"/>
  <c r="AN1058" i="5"/>
  <c r="AN561" i="5"/>
  <c r="AN849" i="5"/>
  <c r="AN1673" i="5"/>
  <c r="AN1534" i="5"/>
  <c r="AN862" i="5"/>
  <c r="AN1301" i="5"/>
  <c r="AN1757" i="5"/>
  <c r="AN370" i="5"/>
  <c r="AN1789" i="5"/>
  <c r="AN1514" i="5"/>
  <c r="AN1288" i="5"/>
  <c r="AN1679" i="5"/>
  <c r="AN1207" i="5"/>
  <c r="AN1545" i="5"/>
  <c r="AN1605" i="5"/>
  <c r="AN1051" i="5"/>
  <c r="AN1121" i="5"/>
  <c r="AN1961" i="5"/>
  <c r="AN1645" i="5"/>
  <c r="AN63" i="5"/>
  <c r="AN297" i="5"/>
  <c r="AN303" i="5"/>
  <c r="AN1687" i="5"/>
  <c r="AN1150" i="5"/>
  <c r="AN1848" i="5"/>
  <c r="AN1951" i="5"/>
  <c r="AN1097" i="5"/>
  <c r="AN450" i="5"/>
  <c r="AN167" i="5"/>
  <c r="AN1917" i="5"/>
  <c r="AN1666" i="5"/>
  <c r="AN1128" i="5"/>
  <c r="AN707" i="5"/>
  <c r="AN1637" i="5"/>
  <c r="AN1581" i="5"/>
  <c r="AN1697" i="5"/>
  <c r="AN1786" i="5"/>
  <c r="AN324" i="5"/>
  <c r="AN1722" i="5"/>
  <c r="AN1431" i="5"/>
  <c r="AN1661" i="5"/>
  <c r="AN550" i="5"/>
  <c r="AN584" i="5"/>
  <c r="AN44" i="5"/>
  <c r="AN1318" i="5"/>
  <c r="AN1064" i="5"/>
  <c r="AN1724" i="5"/>
  <c r="AN1539" i="5"/>
  <c r="AN337" i="5"/>
  <c r="AN1451" i="5"/>
  <c r="AN58" i="5"/>
  <c r="AN719" i="5"/>
  <c r="AN1865" i="5"/>
  <c r="AN718" i="5"/>
  <c r="AN1894" i="5"/>
  <c r="AN1347" i="5"/>
  <c r="AN698" i="5"/>
  <c r="AN724" i="5"/>
  <c r="AN1189" i="5"/>
  <c r="AN91" i="5"/>
  <c r="AN83" i="5"/>
  <c r="AN1686" i="5"/>
  <c r="AN1248" i="5"/>
  <c r="AN836" i="5"/>
  <c r="AN1892" i="5"/>
  <c r="AN658" i="5"/>
  <c r="AN748" i="5"/>
  <c r="AN1820" i="5"/>
  <c r="AN1204" i="5"/>
  <c r="AN1871" i="5"/>
  <c r="AN1358" i="5"/>
  <c r="AN1725" i="5"/>
  <c r="AN1341" i="5"/>
  <c r="AN636" i="5"/>
  <c r="AN1527" i="5"/>
  <c r="AN540" i="5"/>
  <c r="AN1068" i="5"/>
  <c r="AN1522" i="5"/>
  <c r="AN70" i="5"/>
  <c r="AN1953" i="5"/>
  <c r="AN742" i="5"/>
  <c r="AN1652" i="5"/>
  <c r="AN1118" i="5"/>
  <c r="AN1110" i="5"/>
  <c r="AN1914" i="5"/>
  <c r="AN1283" i="5"/>
  <c r="AN1556" i="5"/>
  <c r="AN469" i="5"/>
  <c r="AN1219" i="5"/>
  <c r="AN228" i="5"/>
  <c r="AN57" i="5"/>
  <c r="AN563" i="5"/>
  <c r="AN1008" i="5"/>
  <c r="AN998" i="5"/>
  <c r="AN1244" i="5"/>
  <c r="AN1574" i="5"/>
  <c r="AN641" i="5"/>
  <c r="AN1148" i="5"/>
  <c r="AN1643" i="5"/>
  <c r="AN1298" i="5"/>
  <c r="AN1622" i="5"/>
  <c r="AN1258" i="5"/>
  <c r="AN1781" i="5"/>
  <c r="AN1943" i="5"/>
  <c r="AN307" i="5"/>
  <c r="AN1295" i="5"/>
  <c r="AN1217" i="5"/>
  <c r="AN1466" i="5"/>
  <c r="AN351" i="5"/>
  <c r="AN265" i="5"/>
  <c r="AN541" i="5"/>
  <c r="AN1557" i="5"/>
  <c r="AN1582" i="5"/>
  <c r="AN271" i="5"/>
  <c r="AN380" i="5"/>
  <c r="AN1210" i="5"/>
  <c r="AN1465" i="5"/>
  <c r="AN268" i="5"/>
  <c r="AN1307" i="5"/>
  <c r="AN500" i="5"/>
  <c r="AN405" i="5"/>
  <c r="AN1494" i="5"/>
  <c r="AN1368" i="5"/>
  <c r="AN1463" i="5"/>
  <c r="AN460" i="5"/>
  <c r="AN577" i="5"/>
  <c r="AN289" i="5"/>
  <c r="AN436" i="5"/>
  <c r="AN321" i="5"/>
  <c r="AN1186" i="5"/>
  <c r="AN142" i="5"/>
  <c r="AN1246" i="5"/>
  <c r="AN419" i="5"/>
  <c r="AN560" i="5"/>
  <c r="AN1665" i="5"/>
  <c r="AN338" i="5"/>
  <c r="AN1654" i="5"/>
  <c r="AN671" i="5"/>
  <c r="AN66" i="5"/>
  <c r="AN1863" i="5"/>
  <c r="AN1129" i="5"/>
  <c r="AN1284" i="5"/>
  <c r="AN1366" i="5"/>
  <c r="AN1867" i="5"/>
  <c r="AN1968" i="5"/>
  <c r="AN760" i="5"/>
  <c r="AN471" i="5"/>
  <c r="AN542" i="5"/>
  <c r="AN1741" i="5"/>
  <c r="AN1870" i="5"/>
  <c r="AN1564" i="5"/>
  <c r="AN1146" i="5"/>
  <c r="AN546" i="5"/>
  <c r="AN1664" i="5"/>
  <c r="AN9" i="5"/>
  <c r="AN1010" i="5"/>
  <c r="AN1572" i="5"/>
  <c r="AN543" i="5"/>
  <c r="AN1030" i="5"/>
  <c r="AN715" i="5"/>
  <c r="AN632" i="5"/>
  <c r="AN1316" i="5"/>
  <c r="AN1634" i="5"/>
  <c r="AN1483" i="5"/>
  <c r="AN231" i="5"/>
  <c r="AN1669" i="5"/>
  <c r="AN1440" i="5"/>
  <c r="AN264" i="5"/>
  <c r="AN1227" i="5"/>
  <c r="AN1610" i="5"/>
  <c r="AN1630" i="5"/>
  <c r="AN825" i="5"/>
  <c r="AN53" i="5"/>
  <c r="AN830" i="5"/>
  <c r="AN1240" i="5"/>
  <c r="AN1260" i="5"/>
  <c r="AN281" i="5"/>
  <c r="AN1975" i="5"/>
  <c r="AN1810" i="5"/>
  <c r="AN549" i="5"/>
  <c r="AN1478" i="5"/>
  <c r="AN1300" i="5"/>
  <c r="AN1558" i="5"/>
  <c r="AN1457" i="5"/>
  <c r="AN771" i="5"/>
  <c r="AN1257" i="5"/>
  <c r="AN1821" i="5"/>
  <c r="AN660" i="5"/>
  <c r="AN341" i="5"/>
  <c r="AN1555" i="5"/>
  <c r="AN1122" i="5"/>
  <c r="AN1054" i="5"/>
  <c r="AN143" i="5"/>
  <c r="AN1533" i="5"/>
  <c r="AN1554" i="5"/>
  <c r="AN1403" i="5"/>
  <c r="AN1833" i="5"/>
  <c r="AN1023" i="5"/>
  <c r="AN284" i="5"/>
  <c r="AN1523" i="5"/>
  <c r="AN1178" i="5"/>
  <c r="AN905" i="5"/>
  <c r="AN1886" i="5"/>
  <c r="AN1245" i="5"/>
  <c r="AN1520" i="5"/>
  <c r="AN334" i="5"/>
  <c r="AN523" i="5"/>
  <c r="AN1496" i="5"/>
  <c r="AN1750" i="5"/>
  <c r="AN646" i="5"/>
  <c r="AN784" i="5"/>
  <c r="AN1874" i="5"/>
  <c r="AN132" i="5"/>
  <c r="AN1524" i="5"/>
  <c r="AN904" i="5"/>
  <c r="AN1535" i="5"/>
  <c r="AN1243" i="5"/>
  <c r="AN1805" i="5"/>
  <c r="AN1052" i="5"/>
  <c r="AN831" i="5"/>
  <c r="AN650" i="5"/>
  <c r="AN1109" i="5"/>
  <c r="AN454" i="5"/>
  <c r="AN559" i="5"/>
  <c r="AN474" i="5"/>
  <c r="AN1511" i="5"/>
  <c r="AN717" i="5"/>
  <c r="AN1212" i="5"/>
  <c r="AN1335" i="5"/>
  <c r="AN137" i="5"/>
  <c r="AN510" i="5"/>
  <c r="AN848" i="5"/>
  <c r="AN1327" i="5"/>
  <c r="AN635" i="5"/>
  <c r="AN6" i="5"/>
  <c r="AN1931" i="5"/>
  <c r="AN704" i="5"/>
  <c r="AN1286" i="5"/>
  <c r="AN1292" i="5"/>
  <c r="AN1445" i="5"/>
  <c r="AN275" i="5"/>
  <c r="AN585" i="5"/>
  <c r="AN1137" i="5"/>
  <c r="AN745" i="5"/>
  <c r="AN258" i="5"/>
  <c r="AN138" i="5"/>
  <c r="AN1916" i="5"/>
  <c r="AN544" i="5"/>
  <c r="AN1381" i="5"/>
  <c r="AN1395" i="5"/>
  <c r="AN1101" i="5"/>
  <c r="AN1822" i="5"/>
  <c r="AN1336" i="5"/>
  <c r="AN1712" i="5"/>
  <c r="AN1362" i="5"/>
  <c r="AN41" i="5"/>
  <c r="AN86" i="5"/>
  <c r="AN1191" i="5"/>
  <c r="AN1680" i="5"/>
  <c r="AN1276" i="5"/>
  <c r="AN1707" i="5"/>
  <c r="AN821" i="5"/>
  <c r="AN521" i="5"/>
  <c r="AN1149" i="5"/>
  <c r="AN628" i="5"/>
  <c r="AN1667" i="5"/>
  <c r="AN1794" i="5"/>
  <c r="AN1127" i="5"/>
  <c r="AN472" i="5"/>
  <c r="AN1949" i="5"/>
  <c r="AN1041" i="5"/>
  <c r="AN504" i="5"/>
  <c r="AN1092" i="5"/>
  <c r="AN1629" i="5"/>
  <c r="AN381" i="5"/>
  <c r="AN828" i="5"/>
  <c r="AN1764" i="5"/>
  <c r="AN1602" i="5"/>
  <c r="AN953" i="5"/>
  <c r="AN1011" i="5"/>
  <c r="AN1056" i="5"/>
  <c r="AN1976" i="5"/>
  <c r="AN1559" i="5"/>
  <c r="AN1181" i="5"/>
  <c r="AN1593" i="5"/>
  <c r="AN1734" i="5"/>
  <c r="AN1265" i="5"/>
  <c r="AN1205" i="5"/>
  <c r="AN583" i="5"/>
  <c r="AN1946" i="5"/>
  <c r="AN1441" i="5"/>
  <c r="AN279" i="5"/>
  <c r="AN1896" i="5"/>
  <c r="AN1329" i="5"/>
  <c r="AN1130" i="5"/>
  <c r="AN1382" i="5"/>
  <c r="AN358" i="5"/>
  <c r="AN294" i="5"/>
  <c r="AN1282" i="5"/>
  <c r="AN1601" i="5"/>
  <c r="AN832" i="5"/>
  <c r="AN421" i="5"/>
  <c r="AN1759" i="5"/>
  <c r="AN741" i="5"/>
  <c r="AN1390" i="5"/>
  <c r="AN1424" i="5"/>
  <c r="AN1509" i="5"/>
  <c r="AN1075" i="5"/>
  <c r="AN1721" i="5"/>
  <c r="AN1802" i="5"/>
  <c r="AN414" i="5"/>
  <c r="AN1235" i="5"/>
  <c r="AN473" i="5"/>
  <c r="AN1444" i="5"/>
  <c r="AN1570" i="5"/>
  <c r="AN1658" i="5"/>
  <c r="AN1729" i="5"/>
  <c r="AN282" i="5"/>
  <c r="AN627" i="5"/>
  <c r="AN1233" i="5"/>
  <c r="AN475" i="5"/>
  <c r="AN722" i="5"/>
  <c r="AN1718" i="5"/>
  <c r="AN781" i="5"/>
  <c r="AN1206" i="5"/>
  <c r="AN299" i="5"/>
  <c r="AN1755" i="5"/>
  <c r="AN505" i="5"/>
  <c r="AN649" i="5"/>
  <c r="AN1152" i="5"/>
  <c r="AN700" i="5"/>
  <c r="AN1883" i="5"/>
  <c r="AN1193" i="5"/>
  <c r="AN720" i="5"/>
  <c r="AN1016" i="5"/>
  <c r="AN1521" i="5"/>
  <c r="AN1600" i="5"/>
  <c r="AN1580" i="5"/>
  <c r="AN1925" i="5"/>
  <c r="AN1083" i="5"/>
  <c r="AN1923" i="5"/>
  <c r="AN680" i="5"/>
  <c r="AN1354" i="5"/>
  <c r="AN1497" i="5"/>
  <c r="AN1080" i="5"/>
  <c r="AN1350" i="5"/>
  <c r="AN363" i="5"/>
  <c r="AN420" i="5"/>
  <c r="AN678" i="5"/>
  <c r="AN1192" i="5"/>
  <c r="AN644" i="5"/>
  <c r="AN1889" i="5"/>
  <c r="AN1818" i="5"/>
  <c r="AN1698" i="5"/>
  <c r="AN1758" i="5"/>
  <c r="AN1852" i="5"/>
  <c r="AN666" i="5"/>
  <c r="AN508" i="5"/>
  <c r="AN150" i="5"/>
  <c r="AN999" i="5"/>
  <c r="AN144" i="5"/>
  <c r="AN513" i="5"/>
  <c r="AN1018" i="5"/>
  <c r="AN385" i="5"/>
  <c r="AN576" i="5"/>
  <c r="AN1321" i="5"/>
  <c r="AN829" i="5"/>
  <c r="AN1503" i="5"/>
  <c r="AN1780" i="5"/>
  <c r="AN465" i="5"/>
  <c r="AN50" i="5"/>
  <c r="AN863" i="5"/>
  <c r="AN823" i="5"/>
  <c r="AN1969" i="5"/>
  <c r="AN1014" i="5"/>
  <c r="AN1587" i="5"/>
  <c r="AN1273" i="5"/>
  <c r="AN164" i="5"/>
  <c r="AN408" i="5"/>
  <c r="AN1552" i="5"/>
  <c r="AN1954" i="5"/>
  <c r="AN1745" i="5"/>
  <c r="AN1043" i="5"/>
  <c r="AN1906" i="5"/>
  <c r="AN659" i="5"/>
  <c r="AN1960" i="5"/>
  <c r="AN618" i="5"/>
  <c r="AN139" i="5"/>
  <c r="AN1493" i="5"/>
  <c r="AN1688" i="5"/>
  <c r="AN1027" i="5"/>
  <c r="AN1502" i="5"/>
  <c r="AN1185" i="5"/>
  <c r="AN84" i="5"/>
  <c r="AN1547" i="5"/>
  <c r="AN1228" i="5"/>
  <c r="AN1452" i="5"/>
  <c r="AN1737" i="5"/>
  <c r="AN1467" i="5"/>
  <c r="AN631" i="5"/>
  <c r="AN1190" i="5"/>
  <c r="AN1624" i="5"/>
  <c r="AN272" i="5"/>
  <c r="AN1615" i="5"/>
  <c r="AN1884" i="5"/>
  <c r="AN325" i="5"/>
  <c r="AN1271" i="5"/>
  <c r="AN495" i="5"/>
  <c r="AN1263" i="5"/>
  <c r="AN992" i="5"/>
  <c r="AN1753" i="5"/>
  <c r="AN1409" i="5"/>
  <c r="AN512" i="5"/>
  <c r="AN1859" i="5"/>
  <c r="AN1540" i="5"/>
  <c r="AN619" i="5"/>
  <c r="AN1437" i="5"/>
  <c r="AN1098" i="5"/>
  <c r="AN280" i="5"/>
  <c r="AN259" i="5"/>
  <c r="AN633" i="5"/>
  <c r="AN1105" i="5"/>
  <c r="AN1379" i="5"/>
  <c r="AN397" i="5"/>
  <c r="AN327" i="5"/>
  <c r="AN328" i="5"/>
  <c r="AN1947" i="5"/>
  <c r="AN1459" i="5"/>
  <c r="AN622" i="5"/>
  <c r="AN1939" i="5"/>
  <c r="AN217" i="5"/>
  <c r="AN206" i="5"/>
  <c r="AN1472" i="5"/>
  <c r="AN1798" i="5"/>
  <c r="AN1491" i="5"/>
  <c r="AN1163" i="5"/>
  <c r="AN1619" i="5"/>
  <c r="AN1773" i="5"/>
  <c r="AN45" i="5"/>
  <c r="AN147" i="5"/>
  <c r="AN131" i="5"/>
  <c r="AN317" i="5"/>
  <c r="AN1241" i="5"/>
  <c r="AN1528" i="5"/>
  <c r="AN950" i="5"/>
  <c r="AN432" i="5"/>
  <c r="AN1747" i="5"/>
  <c r="AN353" i="5"/>
  <c r="AN392" i="5"/>
  <c r="AN129" i="5"/>
  <c r="AN578" i="5"/>
  <c r="AN1719" i="5"/>
  <c r="AN1084" i="5"/>
  <c r="AN553" i="5"/>
  <c r="AN1081" i="5"/>
  <c r="AN1387" i="5"/>
  <c r="AN234" i="5"/>
  <c r="AN208" i="5"/>
  <c r="AN1194" i="5"/>
  <c r="AN1641" i="5"/>
  <c r="AN1411" i="5"/>
  <c r="AN219" i="5"/>
  <c r="AN1668" i="5"/>
  <c r="AN1651" i="5"/>
  <c r="AN1333" i="5"/>
  <c r="AN1875" i="5"/>
  <c r="AN1632" i="5"/>
  <c r="AN1399" i="5"/>
  <c r="AN398" i="5"/>
  <c r="AN1495" i="5"/>
  <c r="AN1617" i="5"/>
  <c r="AN1905" i="5"/>
  <c r="AN1473" i="5"/>
  <c r="AN257" i="5"/>
  <c r="AN1045" i="5"/>
  <c r="AN1047" i="5"/>
  <c r="AN1332" i="5"/>
  <c r="AN579" i="5"/>
  <c r="AN332" i="5"/>
  <c r="AN1498" i="5"/>
  <c r="AN1743" i="5"/>
  <c r="AN1374" i="5"/>
  <c r="AN215" i="5"/>
  <c r="AN1492" i="5"/>
  <c r="AN1270" i="5"/>
  <c r="AN364" i="5"/>
  <c r="AN1490" i="5"/>
  <c r="AN1112" i="5"/>
  <c r="AN430" i="5"/>
  <c r="AN1647" i="5"/>
  <c r="AN1413" i="5"/>
  <c r="AN909" i="5"/>
  <c r="AN1876" i="5"/>
  <c r="AN1414" i="5"/>
  <c r="AN1488" i="5"/>
  <c r="AN1550" i="5"/>
  <c r="AN1696" i="5"/>
  <c r="AN1143" i="5"/>
  <c r="AN1888" i="5"/>
  <c r="AN835" i="5"/>
  <c r="AN626" i="5"/>
  <c r="AN1009" i="5"/>
  <c r="AN331" i="5"/>
  <c r="AN634" i="5"/>
  <c r="AN1893" i="5"/>
  <c r="AN1845" i="5"/>
  <c r="AN1692" i="5"/>
  <c r="AN1733" i="5"/>
  <c r="AN1919" i="5"/>
  <c r="AN367" i="5"/>
  <c r="AN1022" i="5"/>
  <c r="AN1562" i="5"/>
  <c r="AN1912" i="5"/>
  <c r="AN1230" i="5"/>
  <c r="AN1754" i="5"/>
  <c r="AN1887" i="5"/>
  <c r="AN286" i="5"/>
  <c r="AN1827" i="5"/>
  <c r="AN355" i="5"/>
  <c r="AN377" i="5"/>
  <c r="AN47" i="5"/>
  <c r="AN1516" i="5"/>
  <c r="AN315" i="5"/>
  <c r="AN468" i="5"/>
  <c r="AN1777" i="5"/>
  <c r="AN1370" i="5"/>
  <c r="AN1659" i="5"/>
  <c r="AN1213" i="5"/>
  <c r="AN1682" i="5"/>
  <c r="AN213" i="5"/>
  <c r="AN1107" i="5"/>
  <c r="AN1397" i="5"/>
  <c r="AN846" i="5"/>
  <c r="AN1778" i="5"/>
  <c r="AN1456" i="5"/>
  <c r="AN1063" i="5"/>
  <c r="AN296" i="5"/>
  <c r="AN1732" i="5"/>
  <c r="AN827" i="5"/>
  <c r="AN413" i="5"/>
  <c r="AN173" i="5"/>
  <c r="AN1007" i="5"/>
  <c r="AN723" i="5"/>
  <c r="AN1385" i="5"/>
  <c r="AN1803" i="5"/>
  <c r="AN1866" i="5"/>
  <c r="AN141" i="5"/>
  <c r="AN1304" i="5"/>
  <c r="AN1433" i="5"/>
  <c r="AN869" i="5"/>
  <c r="AN788" i="5"/>
  <c r="AN1326" i="5"/>
  <c r="AN1904" i="5"/>
  <c r="AN1561" i="5"/>
  <c r="AN69" i="5"/>
  <c r="AN701" i="5"/>
  <c r="AN1620" i="5"/>
  <c r="AN1701" i="5"/>
  <c r="AN1096" i="5"/>
  <c r="AN1608" i="5"/>
  <c r="AN1361" i="5"/>
  <c r="AN1890" i="5"/>
  <c r="AN712" i="5"/>
  <c r="AN780" i="5"/>
  <c r="AN749" i="5"/>
  <c r="AN1111" i="5"/>
  <c r="AN263" i="5"/>
  <c r="AN1134" i="5"/>
  <c r="AN575" i="5"/>
  <c r="AN365" i="5"/>
  <c r="AN1885" i="5"/>
  <c r="AN1475" i="5"/>
  <c r="AN497" i="5"/>
  <c r="AN10" i="5"/>
  <c r="AN1945" i="5"/>
  <c r="AN1377" i="5"/>
  <c r="AN320" i="5"/>
  <c r="AN209" i="5"/>
  <c r="AN146" i="5"/>
  <c r="AN1375" i="5"/>
  <c r="AN1730" i="5"/>
  <c r="AN536" i="5"/>
  <c r="AN1410" i="5"/>
  <c r="AN664" i="5"/>
  <c r="AN1169" i="5"/>
  <c r="AN1066" i="5"/>
  <c r="AN357" i="5"/>
  <c r="AN61" i="5"/>
  <c r="AN1019" i="5"/>
  <c r="AN439" i="5"/>
  <c r="AN866" i="5"/>
  <c r="AN1364" i="5"/>
  <c r="AN246" i="5"/>
  <c r="AN1485" i="5"/>
  <c r="AN556" i="5"/>
  <c r="AN757" i="5"/>
  <c r="AN1015" i="5"/>
  <c r="AN1420" i="5"/>
  <c r="AN311" i="5"/>
  <c r="AN1703" i="5"/>
  <c r="AN467" i="5"/>
  <c r="AN1855" i="5"/>
  <c r="AN444" i="5"/>
  <c r="AN224" i="5"/>
  <c r="AN1211" i="5"/>
  <c r="AN452" i="5"/>
  <c r="AN647" i="5"/>
  <c r="AN1560" i="5"/>
  <c r="AN1471" i="5"/>
  <c r="AN1711" i="5"/>
  <c r="AN1824" i="5"/>
  <c r="AN56" i="5"/>
  <c r="AN1076" i="5"/>
  <c r="AN1591" i="5"/>
  <c r="AN207" i="5"/>
  <c r="AN322" i="5"/>
  <c r="AN218" i="5"/>
  <c r="AN557" i="5"/>
  <c r="AN362" i="5"/>
  <c r="AN545" i="5"/>
  <c r="AN1342" i="5"/>
  <c r="AN1087" i="5"/>
  <c r="AN1135" i="5"/>
  <c r="AN1345" i="5"/>
  <c r="AN1352" i="5"/>
  <c r="AN1351" i="5"/>
  <c r="AN840" i="5"/>
  <c r="AN763" i="5"/>
  <c r="AN839" i="5"/>
  <c r="AN496" i="5"/>
  <c r="AN699" i="5"/>
  <c r="AN1595" i="5"/>
  <c r="AN1879" i="5"/>
  <c r="AN1220" i="5"/>
  <c r="AN411" i="5"/>
  <c r="AN348" i="5"/>
  <c r="AN464" i="5"/>
  <c r="AN1331" i="5"/>
  <c r="AN906" i="5"/>
  <c r="AN314" i="5"/>
  <c r="AN985" i="5"/>
  <c r="AN1262" i="5"/>
  <c r="AN1436" i="5"/>
  <c r="AN89" i="5"/>
  <c r="AN1594" i="5"/>
  <c r="AN1254" i="5"/>
  <c r="AN1915" i="5"/>
  <c r="AN1585" i="5"/>
  <c r="AN262" i="5"/>
  <c r="AN396" i="5"/>
  <c r="AN1464" i="5"/>
  <c r="AN1157" i="5"/>
  <c r="AN233" i="5"/>
  <c r="AN68" i="5"/>
  <c r="AN1398" i="5"/>
  <c r="AN1861" i="5"/>
  <c r="AN1468" i="5"/>
  <c r="AN1094" i="5"/>
  <c r="AN1427" i="5"/>
  <c r="AN1613" i="5"/>
  <c r="AN993" i="5"/>
  <c r="AN1756" i="5"/>
  <c r="AN1705" i="5"/>
  <c r="AN716" i="5"/>
  <c r="AN1573" i="5"/>
  <c r="AN1449" i="5"/>
  <c r="AN267" i="5"/>
  <c r="AN1728" i="5"/>
  <c r="AN1287" i="5"/>
  <c r="AN1175" i="5"/>
  <c r="AN1740" i="5"/>
  <c r="AN630" i="5"/>
  <c r="AN1623" i="5"/>
  <c r="AN1394" i="5"/>
  <c r="AN372" i="5"/>
  <c r="AN220" i="5"/>
  <c r="AN1088" i="5"/>
  <c r="AN1611" i="5"/>
  <c r="AN903" i="5"/>
  <c r="AN1537" i="5"/>
  <c r="AN440" i="5"/>
  <c r="AN1209" i="5"/>
  <c r="AN1291" i="5"/>
  <c r="AN1396" i="5"/>
  <c r="AN1959" i="5"/>
  <c r="AN851" i="5"/>
  <c r="AN765" i="5"/>
  <c r="AN721" i="5"/>
  <c r="AN854" i="5"/>
  <c r="AN1306" i="5"/>
  <c r="AN1074" i="5"/>
  <c r="AN1340" i="5"/>
  <c r="AN1034" i="5"/>
  <c r="AM374" i="5"/>
  <c r="AM1319" i="5"/>
  <c r="AL990" i="5"/>
  <c r="AM991" i="5"/>
  <c r="AM1114" i="5"/>
  <c r="AM1278" i="5"/>
  <c r="AL25" i="2"/>
  <c r="AL122" i="2" s="1"/>
  <c r="AM1073" i="5"/>
  <c r="AM1237" i="5"/>
  <c r="AM333" i="5"/>
  <c r="AM1525" i="5"/>
  <c r="AM415" i="5"/>
  <c r="AM292" i="5"/>
  <c r="R21" i="12"/>
  <c r="AM45" i="52"/>
  <c r="AL45" i="16"/>
  <c r="AM39" i="52"/>
  <c r="AM41" i="52"/>
  <c r="AP16" i="9"/>
  <c r="AQ37" i="16"/>
  <c r="AM48" i="52"/>
  <c r="AL69" i="4"/>
  <c r="AL60" i="4"/>
  <c r="AM19" i="4"/>
  <c r="AN28" i="52"/>
  <c r="AN36" i="52"/>
  <c r="AN32" i="52"/>
  <c r="AN34" i="52"/>
  <c r="AN13" i="52"/>
  <c r="AN33" i="52"/>
  <c r="AN29" i="52"/>
  <c r="AN8" i="52"/>
  <c r="AN6" i="52"/>
  <c r="AN22" i="52"/>
  <c r="AN15" i="52"/>
  <c r="AN31" i="52"/>
  <c r="AN19" i="52"/>
  <c r="AN21" i="52"/>
  <c r="AN14" i="52"/>
  <c r="AN26" i="52"/>
  <c r="AN27" i="52"/>
  <c r="AN35" i="52"/>
  <c r="AN16" i="52"/>
  <c r="AN30" i="52"/>
  <c r="AQ16" i="16"/>
  <c r="AR2" i="16"/>
  <c r="AR16" i="16" s="1"/>
  <c r="AJ122" i="2"/>
  <c r="AL19" i="2"/>
  <c r="AL116" i="2" s="1"/>
  <c r="AN6" i="50"/>
  <c r="AN14" i="50"/>
  <c r="AM28" i="2"/>
  <c r="AM125" i="2" s="1"/>
  <c r="AM40" i="52"/>
  <c r="AP17" i="16"/>
  <c r="AP5" i="29"/>
  <c r="AP4" i="4"/>
  <c r="AP5" i="28"/>
  <c r="AP5" i="30"/>
  <c r="AN6" i="31"/>
  <c r="AN28" i="32"/>
  <c r="AN30" i="32"/>
  <c r="AN29" i="32"/>
  <c r="AN36" i="32"/>
  <c r="AN66" i="32" s="1"/>
  <c r="AN6" i="32"/>
  <c r="AN26" i="32"/>
  <c r="AN6" i="58"/>
  <c r="AN44" i="28"/>
  <c r="AM13" i="32"/>
  <c r="AM56" i="32" s="1"/>
  <c r="AM42" i="52"/>
  <c r="AM47" i="52"/>
  <c r="AM7" i="4"/>
  <c r="AM65" i="4" s="1"/>
  <c r="AO37" i="2"/>
  <c r="AO134" i="2" s="1"/>
  <c r="AO5" i="32"/>
  <c r="AO6" i="29"/>
  <c r="AO5" i="58"/>
  <c r="AO5" i="50"/>
  <c r="AO6" i="30"/>
  <c r="AO5" i="4"/>
  <c r="AO5" i="52"/>
  <c r="AO6" i="28"/>
  <c r="AO20" i="12"/>
  <c r="AO5" i="31"/>
  <c r="AN173" i="29"/>
  <c r="AN21" i="50" s="1"/>
  <c r="S12" i="12"/>
  <c r="S13" i="12" s="1"/>
  <c r="AL21" i="28"/>
  <c r="AK28" i="28"/>
  <c r="AK40" i="28"/>
  <c r="AL12" i="28"/>
  <c r="AL15" i="28"/>
  <c r="AM14" i="28"/>
  <c r="AL13" i="28"/>
  <c r="AM16" i="28"/>
  <c r="AM34" i="28"/>
  <c r="AL25" i="28"/>
  <c r="AM19" i="28"/>
  <c r="AM39" i="28"/>
  <c r="AL30" i="28"/>
  <c r="AL36" i="28"/>
  <c r="AL24" i="28"/>
  <c r="AM27" i="28"/>
  <c r="AN20" i="28"/>
  <c r="AL37" i="28"/>
  <c r="AL26" i="28"/>
  <c r="AM33" i="28"/>
  <c r="AR2" i="4" l="1"/>
  <c r="AO25" i="4"/>
  <c r="AO29" i="4"/>
  <c r="AO24" i="4"/>
  <c r="AO21" i="4"/>
  <c r="AO28" i="4"/>
  <c r="AO31" i="4"/>
  <c r="AO26" i="4"/>
  <c r="AO30" i="4"/>
  <c r="AO20" i="4"/>
  <c r="AO22" i="4"/>
  <c r="AO23" i="4"/>
  <c r="AO32" i="4"/>
  <c r="AO27" i="4"/>
  <c r="AQ93" i="29"/>
  <c r="AQ47" i="29" s="1"/>
  <c r="AN27" i="32"/>
  <c r="AN63" i="32" s="1"/>
  <c r="AO44" i="32"/>
  <c r="AO31" i="32"/>
  <c r="AE49" i="29"/>
  <c r="AE48" i="29" s="1"/>
  <c r="AA43" i="29"/>
  <c r="AA42" i="29" s="1"/>
  <c r="AM64" i="52"/>
  <c r="AM61" i="52" s="1"/>
  <c r="AS99" i="29"/>
  <c r="AN63" i="52"/>
  <c r="AN62" i="52"/>
  <c r="AN53" i="52"/>
  <c r="AO54" i="52"/>
  <c r="AO55" i="52"/>
  <c r="AQ9" i="16"/>
  <c r="AQ49" i="6"/>
  <c r="AS97" i="29"/>
  <c r="AQ92" i="29"/>
  <c r="AQ46" i="29" s="1"/>
  <c r="AQ91" i="29"/>
  <c r="AQ45" i="29" s="1"/>
  <c r="AO96" i="29"/>
  <c r="AR52" i="29"/>
  <c r="AS98" i="29"/>
  <c r="AQ90" i="29"/>
  <c r="AQ44" i="29" s="1"/>
  <c r="AO40" i="2"/>
  <c r="AO38" i="32"/>
  <c r="AO68" i="32" s="1"/>
  <c r="AO30" i="2" s="1"/>
  <c r="AO127" i="2" s="1"/>
  <c r="U137" i="2"/>
  <c r="AQ145" i="7"/>
  <c r="AN47" i="52"/>
  <c r="AR258" i="58"/>
  <c r="AD101" i="29"/>
  <c r="AD30" i="30" s="1"/>
  <c r="AD29" i="30" s="1"/>
  <c r="AD25" i="31" s="1"/>
  <c r="AR27" i="16"/>
  <c r="AO69" i="32"/>
  <c r="AO31" i="2" s="1"/>
  <c r="AO128" i="2" s="1"/>
  <c r="AQ114" i="26"/>
  <c r="AQ121" i="26"/>
  <c r="AQ119" i="26"/>
  <c r="Z178" i="29"/>
  <c r="AA127" i="29"/>
  <c r="AA198" i="29"/>
  <c r="AA24" i="30"/>
  <c r="AA56" i="30" s="1"/>
  <c r="AA147" i="29"/>
  <c r="AL74" i="4"/>
  <c r="AK31" i="28"/>
  <c r="AL22" i="28"/>
  <c r="AK38" i="28"/>
  <c r="Z53" i="30"/>
  <c r="Z49" i="30" s="1"/>
  <c r="Z17" i="30"/>
  <c r="Z23" i="31" s="1"/>
  <c r="AJ80" i="7"/>
  <c r="AK32" i="28"/>
  <c r="AL18" i="28"/>
  <c r="Z725" i="58"/>
  <c r="Z737" i="58" s="1"/>
  <c r="Z30" i="29"/>
  <c r="AA80" i="29"/>
  <c r="AB107" i="29"/>
  <c r="AB36" i="30" s="1"/>
  <c r="AJ207" i="29"/>
  <c r="AL193" i="29"/>
  <c r="AE186" i="29"/>
  <c r="AL208" i="29"/>
  <c r="AF192" i="29"/>
  <c r="AG196" i="29"/>
  <c r="AI194" i="29"/>
  <c r="AH206" i="29"/>
  <c r="AN218" i="29"/>
  <c r="AN78" i="30"/>
  <c r="AN34" i="31" s="1"/>
  <c r="AM70" i="4"/>
  <c r="AM66" i="4"/>
  <c r="AM64" i="4" s="1"/>
  <c r="AK13" i="7"/>
  <c r="AK25" i="36" s="1"/>
  <c r="AK45" i="6"/>
  <c r="AK46" i="6" s="1"/>
  <c r="AI33" i="29"/>
  <c r="AJ79" i="29" s="1"/>
  <c r="AJ20" i="30" s="1"/>
  <c r="AG35" i="29"/>
  <c r="AH81" i="29" s="1"/>
  <c r="AH22" i="30" s="1"/>
  <c r="AF31" i="29"/>
  <c r="AG77" i="29" s="1"/>
  <c r="AG18" i="30" s="1"/>
  <c r="AE25" i="29"/>
  <c r="AF71" i="29" s="1"/>
  <c r="AF12" i="30" s="1"/>
  <c r="AL32" i="29"/>
  <c r="AM78" i="29" s="1"/>
  <c r="AM19" i="30" s="1"/>
  <c r="AA203" i="29"/>
  <c r="AA117" i="26" s="1"/>
  <c r="AL137" i="29"/>
  <c r="AL51" i="30"/>
  <c r="AL122" i="29"/>
  <c r="AJ65" i="30"/>
  <c r="AJ136" i="29"/>
  <c r="AJ60" i="29"/>
  <c r="AK104" i="29" s="1"/>
  <c r="AK33" i="30" s="1"/>
  <c r="AR15" i="29"/>
  <c r="AR16" i="29" s="1"/>
  <c r="AQ16" i="29"/>
  <c r="AH64" i="30"/>
  <c r="AR18" i="29"/>
  <c r="AR21" i="29" s="1"/>
  <c r="AR183" i="29"/>
  <c r="AH102" i="29"/>
  <c r="AH31" i="30" s="1"/>
  <c r="AI52" i="30"/>
  <c r="AQ117" i="26"/>
  <c r="AQ116" i="26"/>
  <c r="AQ107" i="26"/>
  <c r="AQ115" i="26"/>
  <c r="AQ118" i="26"/>
  <c r="AH59" i="29"/>
  <c r="AF121" i="29"/>
  <c r="AR11" i="29"/>
  <c r="AR12" i="29" s="1"/>
  <c r="AQ12" i="29"/>
  <c r="AF50" i="30"/>
  <c r="AR46" i="6"/>
  <c r="AI123" i="29"/>
  <c r="AQ176" i="29"/>
  <c r="AQ19" i="29"/>
  <c r="AQ174" i="29" s="1"/>
  <c r="AQ175" i="29"/>
  <c r="AR17" i="29"/>
  <c r="AR20" i="29" s="1"/>
  <c r="AQ20" i="29"/>
  <c r="AE44" i="30"/>
  <c r="AH135" i="29"/>
  <c r="AG54" i="30"/>
  <c r="AG125" i="29"/>
  <c r="AR13" i="29"/>
  <c r="AR14" i="29" s="1"/>
  <c r="AQ14" i="29"/>
  <c r="AL66" i="30"/>
  <c r="AL61" i="29"/>
  <c r="AK37" i="29"/>
  <c r="AR102" i="26"/>
  <c r="AR67" i="7"/>
  <c r="AR108" i="7"/>
  <c r="AR169" i="7"/>
  <c r="AR166" i="7"/>
  <c r="AR168" i="7"/>
  <c r="AR179" i="7"/>
  <c r="AR164" i="7"/>
  <c r="AR183" i="7"/>
  <c r="AS183" i="7" s="1"/>
  <c r="AR153" i="7"/>
  <c r="AR173" i="7"/>
  <c r="AR150" i="7"/>
  <c r="AR170" i="7"/>
  <c r="AR176" i="7"/>
  <c r="AR147" i="7"/>
  <c r="AR172" i="7"/>
  <c r="AR151" i="7"/>
  <c r="AR157" i="7"/>
  <c r="AR177" i="7"/>
  <c r="AR154" i="7"/>
  <c r="AR174" i="7"/>
  <c r="AR184" i="7"/>
  <c r="AS184" i="7" s="1"/>
  <c r="AR155" i="7"/>
  <c r="AR180" i="7"/>
  <c r="AR159" i="7"/>
  <c r="AR161" i="7"/>
  <c r="AR185" i="7"/>
  <c r="AS185" i="7" s="1"/>
  <c r="AR158" i="7"/>
  <c r="AR182" i="7"/>
  <c r="AS182" i="7" s="1"/>
  <c r="AR152" i="7"/>
  <c r="AR163" i="7"/>
  <c r="AR148" i="7"/>
  <c r="AR175" i="7"/>
  <c r="AR149" i="7"/>
  <c r="AR146" i="7"/>
  <c r="AR165" i="7"/>
  <c r="AR162" i="7"/>
  <c r="AR160" i="7"/>
  <c r="AR171" i="7"/>
  <c r="AR156" i="7"/>
  <c r="AR181" i="7"/>
  <c r="AS181" i="7" s="1"/>
  <c r="AR178" i="7"/>
  <c r="AR167" i="7"/>
  <c r="AR9" i="29"/>
  <c r="AR10" i="29" s="1"/>
  <c r="AQ10" i="29"/>
  <c r="AE115" i="29"/>
  <c r="AK105" i="2"/>
  <c r="AO36" i="16"/>
  <c r="AO38" i="16" s="1"/>
  <c r="AK1987" i="5"/>
  <c r="AK1988" i="5" s="1"/>
  <c r="AP115" i="7"/>
  <c r="AQ21" i="16"/>
  <c r="AP31" i="16"/>
  <c r="AM45" i="16"/>
  <c r="AN1032" i="5"/>
  <c r="AN1936" i="5"/>
  <c r="AN1813" i="5"/>
  <c r="AN1607" i="5"/>
  <c r="AN1731" i="5"/>
  <c r="AN1443" i="5"/>
  <c r="AN333" i="5"/>
  <c r="AN1525" i="5"/>
  <c r="AN1649" i="5"/>
  <c r="AN1566" i="5"/>
  <c r="AN1360" i="5"/>
  <c r="AN1278" i="5"/>
  <c r="AN1237" i="5"/>
  <c r="AN1895" i="5"/>
  <c r="AN1401" i="5"/>
  <c r="AN292" i="5"/>
  <c r="AO1823" i="5"/>
  <c r="AO1874" i="5"/>
  <c r="AO909" i="5"/>
  <c r="AO1337" i="5"/>
  <c r="AO359" i="5"/>
  <c r="AO388" i="5"/>
  <c r="AO1768" i="5"/>
  <c r="AO1530" i="5"/>
  <c r="AO1523" i="5"/>
  <c r="AO586" i="5"/>
  <c r="AO219" i="5"/>
  <c r="AO1720" i="5"/>
  <c r="AO711" i="5"/>
  <c r="AO1299" i="5"/>
  <c r="AO1918" i="5"/>
  <c r="AO1031" i="5"/>
  <c r="AO728" i="5"/>
  <c r="AO1158" i="5"/>
  <c r="AO1052" i="5"/>
  <c r="AO1765" i="5"/>
  <c r="AO1876" i="5"/>
  <c r="AO349" i="5"/>
  <c r="AO466" i="5"/>
  <c r="AO1227" i="5"/>
  <c r="AO1269" i="5"/>
  <c r="AO1508" i="5"/>
  <c r="AO1247" i="5"/>
  <c r="AO1937" i="5"/>
  <c r="AO1565" i="5"/>
  <c r="AO166" i="5"/>
  <c r="AO1189" i="5"/>
  <c r="AO1501" i="5"/>
  <c r="AO1828" i="5"/>
  <c r="AO300" i="5"/>
  <c r="AO1133" i="5"/>
  <c r="AO1843" i="5"/>
  <c r="AO257" i="5"/>
  <c r="AO1019" i="5"/>
  <c r="AO1798" i="5"/>
  <c r="AO50" i="5"/>
  <c r="AO1036" i="5"/>
  <c r="AO1842" i="5"/>
  <c r="AO142" i="5"/>
  <c r="AO85" i="5"/>
  <c r="AO1309" i="5"/>
  <c r="AO1226" i="5"/>
  <c r="AO1893" i="5"/>
  <c r="AO1944" i="5"/>
  <c r="AO1736" i="5"/>
  <c r="AO1555" i="5"/>
  <c r="AO772" i="5"/>
  <c r="AO554" i="5"/>
  <c r="AO1126" i="5"/>
  <c r="AO1507" i="5"/>
  <c r="AO1833" i="5"/>
  <c r="AO638" i="5"/>
  <c r="AO1345" i="5"/>
  <c r="AO325" i="5"/>
  <c r="AO448" i="5"/>
  <c r="AO1356" i="5"/>
  <c r="AO11" i="5"/>
  <c r="AO1006" i="5"/>
  <c r="AO835" i="5"/>
  <c r="AO1035" i="5"/>
  <c r="AO1370" i="5"/>
  <c r="AO1259" i="5"/>
  <c r="AO1546" i="5"/>
  <c r="AO832" i="5"/>
  <c r="AO1426" i="5"/>
  <c r="AO1351" i="5"/>
  <c r="AO1526" i="5"/>
  <c r="AO1927" i="5"/>
  <c r="AO1164" i="5"/>
  <c r="AO857" i="5"/>
  <c r="AO1719" i="5"/>
  <c r="AO1145" i="5"/>
  <c r="AO633" i="5"/>
  <c r="AO1304" i="5"/>
  <c r="AO1253" i="5"/>
  <c r="AO677" i="5"/>
  <c r="AO759" i="5"/>
  <c r="AO1831" i="5"/>
  <c r="AO1271" i="5"/>
  <c r="AO1532" i="5"/>
  <c r="AO1583" i="5"/>
  <c r="AO1021" i="5"/>
  <c r="AO1924" i="5"/>
  <c r="AO1744" i="5"/>
  <c r="AO1754" i="5"/>
  <c r="AO1656" i="5"/>
  <c r="AO1312" i="5"/>
  <c r="AO93" i="5"/>
  <c r="AO295" i="5"/>
  <c r="AO1645" i="5"/>
  <c r="AO1732" i="5"/>
  <c r="AO326" i="5"/>
  <c r="AO702" i="5"/>
  <c r="AO151" i="5"/>
  <c r="AO469" i="5"/>
  <c r="AO954" i="5"/>
  <c r="AO1563" i="5"/>
  <c r="AO313" i="5"/>
  <c r="AO509" i="5"/>
  <c r="AO1630" i="5"/>
  <c r="AO619" i="5"/>
  <c r="AO1327" i="5"/>
  <c r="AO281" i="5"/>
  <c r="AO1931" i="5"/>
  <c r="AO410" i="5"/>
  <c r="AO1379" i="5"/>
  <c r="AO825" i="5"/>
  <c r="AO1476" i="5"/>
  <c r="AO631" i="5"/>
  <c r="AO341" i="5"/>
  <c r="AO846" i="5"/>
  <c r="AO1086" i="5"/>
  <c r="AP2" i="5"/>
  <c r="AO356" i="5"/>
  <c r="AO547" i="5"/>
  <c r="AO550" i="5"/>
  <c r="AO1575" i="5"/>
  <c r="AO1812" i="5"/>
  <c r="AO222" i="5"/>
  <c r="AO787" i="5"/>
  <c r="AO404" i="5"/>
  <c r="AO1245" i="5"/>
  <c r="AO1610" i="5"/>
  <c r="AO771" i="5"/>
  <c r="AO458" i="5"/>
  <c r="AO538" i="5"/>
  <c r="AO1054" i="5"/>
  <c r="AO1480" i="5"/>
  <c r="AO124" i="5"/>
  <c r="AO864" i="5"/>
  <c r="AO1602" i="5"/>
  <c r="AO1281" i="5"/>
  <c r="AO1077" i="5"/>
  <c r="AO218" i="5"/>
  <c r="AO428" i="5"/>
  <c r="AO1408" i="5"/>
  <c r="AO1958" i="5"/>
  <c r="AO563" i="5"/>
  <c r="AO433" i="5"/>
  <c r="AO672" i="5"/>
  <c r="AO342" i="5"/>
  <c r="AO1783" i="5"/>
  <c r="AO443" i="5"/>
  <c r="AO1966" i="5"/>
  <c r="AO1473" i="5"/>
  <c r="AO1968" i="5"/>
  <c r="AO125" i="5"/>
  <c r="AO865" i="5"/>
  <c r="AO676" i="5"/>
  <c r="AO1423" i="5"/>
  <c r="AO1230" i="5"/>
  <c r="AO849" i="5"/>
  <c r="AO1928" i="5"/>
  <c r="AO1815" i="5"/>
  <c r="AO1364" i="5"/>
  <c r="AO1587" i="5"/>
  <c r="AO1144" i="5"/>
  <c r="AO321" i="5"/>
  <c r="AO405" i="5"/>
  <c r="AO1756" i="5"/>
  <c r="AO1934" i="5"/>
  <c r="AO1506" i="5"/>
  <c r="AO1186" i="5"/>
  <c r="AO1251" i="5"/>
  <c r="AO402" i="5"/>
  <c r="AO624" i="5"/>
  <c r="AO1283" i="5"/>
  <c r="AO1625" i="5"/>
  <c r="AO264" i="5"/>
  <c r="AO175" i="5"/>
  <c r="AO1248" i="5"/>
  <c r="AO524" i="5"/>
  <c r="AO1890" i="5"/>
  <c r="AO1089" i="5"/>
  <c r="AO1250" i="5"/>
  <c r="AO1940" i="5"/>
  <c r="AO1137" i="5"/>
  <c r="AO271" i="5"/>
  <c r="AO511" i="5"/>
  <c r="AO395" i="5"/>
  <c r="AO454" i="5"/>
  <c r="AO852" i="5"/>
  <c r="AO451" i="5"/>
  <c r="AO1288" i="5"/>
  <c r="AO1638" i="5"/>
  <c r="AO1623" i="5"/>
  <c r="AO1294" i="5"/>
  <c r="AO1276" i="5"/>
  <c r="AO1802" i="5"/>
  <c r="AO1776" i="5"/>
  <c r="AO1705" i="5"/>
  <c r="AO1829" i="5"/>
  <c r="AO1779" i="5"/>
  <c r="AO566" i="5"/>
  <c r="AO1869" i="5"/>
  <c r="AO1510" i="5"/>
  <c r="AO1397" i="5"/>
  <c r="AO868" i="5"/>
  <c r="AO1124" i="5"/>
  <c r="AO1092" i="5"/>
  <c r="AO90" i="5"/>
  <c r="AO1877" i="5"/>
  <c r="AO208" i="5"/>
  <c r="AO1793" i="5"/>
  <c r="AO1463" i="5"/>
  <c r="AO1165" i="5"/>
  <c r="AO68" i="5"/>
  <c r="AO150" i="5"/>
  <c r="AO1771" i="5"/>
  <c r="AO7" i="5"/>
  <c r="AO296" i="5"/>
  <c r="AO1611" i="5"/>
  <c r="AO768" i="5"/>
  <c r="AO1818" i="5"/>
  <c r="AO1216" i="5"/>
  <c r="AO268" i="5"/>
  <c r="AO1515" i="5"/>
  <c r="AO951" i="5"/>
  <c r="AO1573" i="5"/>
  <c r="AO1910" i="5"/>
  <c r="AO837" i="5"/>
  <c r="AO549" i="5"/>
  <c r="AO1472" i="5"/>
  <c r="AO1082" i="5"/>
  <c r="AO992" i="5"/>
  <c r="AO1605" i="5"/>
  <c r="AO1962" i="5"/>
  <c r="AO1805" i="5"/>
  <c r="AO842" i="5"/>
  <c r="AO1023" i="5"/>
  <c r="AO322" i="5"/>
  <c r="AO1152" i="5"/>
  <c r="AO1871" i="5"/>
  <c r="AO866" i="5"/>
  <c r="AO372" i="5"/>
  <c r="AO756" i="5"/>
  <c r="AO1315" i="5"/>
  <c r="AO1177" i="5"/>
  <c r="AO1706" i="5"/>
  <c r="AO1606" i="5"/>
  <c r="AO1369" i="5"/>
  <c r="AO1520" i="5"/>
  <c r="AO583" i="5"/>
  <c r="AO1789" i="5"/>
  <c r="AO338" i="5"/>
  <c r="AO578" i="5"/>
  <c r="AO1104" i="5"/>
  <c r="AO1884" i="5"/>
  <c r="AO1150" i="5"/>
  <c r="AO1447" i="5"/>
  <c r="AO1703" i="5"/>
  <c r="AO1486" i="5"/>
  <c r="AO216" i="5"/>
  <c r="AO1470" i="5"/>
  <c r="AO1412" i="5"/>
  <c r="AO1232" i="5"/>
  <c r="AO1432" i="5"/>
  <c r="AO1673" i="5"/>
  <c r="AO84" i="5"/>
  <c r="AO1268" i="5"/>
  <c r="AO1113" i="5"/>
  <c r="AO682" i="5"/>
  <c r="AO1404" i="5"/>
  <c r="AO707" i="5"/>
  <c r="AO1616" i="5"/>
  <c r="AO1419" i="5"/>
  <c r="AO1074" i="5"/>
  <c r="AO416" i="5"/>
  <c r="AO1752" i="5"/>
  <c r="AO557" i="5"/>
  <c r="AO1664" i="5"/>
  <c r="AO506" i="5"/>
  <c r="AO1293" i="5"/>
  <c r="AO988" i="5"/>
  <c r="AO1223" i="5"/>
  <c r="AO1184" i="5"/>
  <c r="AO1945" i="5"/>
  <c r="AO1942" i="5"/>
  <c r="AO717" i="5"/>
  <c r="AO617" i="5"/>
  <c r="AO1310" i="5"/>
  <c r="AO1628" i="5"/>
  <c r="AO323" i="5"/>
  <c r="AO318" i="5"/>
  <c r="AO1861" i="5"/>
  <c r="AO751" i="5"/>
  <c r="AO1041" i="5"/>
  <c r="AO306" i="5"/>
  <c r="AO45" i="5"/>
  <c r="AO576" i="5"/>
  <c r="AO1002" i="5"/>
  <c r="AO1218" i="5"/>
  <c r="AO1059" i="5"/>
  <c r="AO1382" i="5"/>
  <c r="AO1450" i="5"/>
  <c r="AO465" i="5"/>
  <c r="AO1048" i="5"/>
  <c r="AO1809" i="5"/>
  <c r="AO1392" i="5"/>
  <c r="AO950" i="5"/>
  <c r="AO261" i="5"/>
  <c r="AO1109" i="5"/>
  <c r="AO1062" i="5"/>
  <c r="AO91" i="5"/>
  <c r="AO507" i="5"/>
  <c r="AO1075" i="5"/>
  <c r="AO144" i="5"/>
  <c r="AO305" i="5"/>
  <c r="AO1872" i="5"/>
  <c r="AO502" i="5"/>
  <c r="AO1427" i="5"/>
  <c r="AO1121" i="5"/>
  <c r="AO1667" i="5"/>
  <c r="AO412" i="5"/>
  <c r="AO784" i="5"/>
  <c r="AO1198" i="5"/>
  <c r="AO1856" i="5"/>
  <c r="AO1746" i="5"/>
  <c r="AO1709" i="5"/>
  <c r="AO783" i="5"/>
  <c r="AO1503" i="5"/>
  <c r="AO477" i="5"/>
  <c r="AO1117" i="5"/>
  <c r="AO1291" i="5"/>
  <c r="AO1863" i="5"/>
  <c r="AO220" i="5"/>
  <c r="AO847" i="5"/>
  <c r="AO503" i="5"/>
  <c r="AO1853" i="5"/>
  <c r="AO1203" i="5"/>
  <c r="AO270" i="5"/>
  <c r="AO1524" i="5"/>
  <c r="AO1688" i="5"/>
  <c r="AO1182" i="5"/>
  <c r="AO1363" i="5"/>
  <c r="AO1806" i="5"/>
  <c r="AO1517" i="5"/>
  <c r="AO417" i="5"/>
  <c r="AO1314" i="5"/>
  <c r="AO468" i="5"/>
  <c r="AO1622" i="5"/>
  <c r="AO1739" i="5"/>
  <c r="AO280" i="5"/>
  <c r="AO1285" i="5"/>
  <c r="AO504" i="5"/>
  <c r="AO1209" i="5"/>
  <c r="AO1740" i="5"/>
  <c r="AO1631" i="5"/>
  <c r="AO831" i="5"/>
  <c r="AO1217" i="5"/>
  <c r="AO1013" i="5"/>
  <c r="AO437" i="5"/>
  <c r="AO430" i="5"/>
  <c r="AO126" i="5"/>
  <c r="AO1349" i="5"/>
  <c r="AO1123" i="5"/>
  <c r="AO298" i="5"/>
  <c r="AO213" i="5"/>
  <c r="AO59" i="5"/>
  <c r="AO1859" i="5"/>
  <c r="AO789" i="5"/>
  <c r="AO311" i="5"/>
  <c r="AO620" i="5"/>
  <c r="AO64" i="5"/>
  <c r="AO1388" i="5"/>
  <c r="AO375" i="5"/>
  <c r="AO1617" i="5"/>
  <c r="AO581" i="5"/>
  <c r="AO1438" i="5"/>
  <c r="AO1960" i="5"/>
  <c r="AO1491" i="5"/>
  <c r="AO1632" i="5"/>
  <c r="AO1085" i="5"/>
  <c r="AO1780" i="5"/>
  <c r="AO1444" i="5"/>
  <c r="AO386" i="5"/>
  <c r="AO226" i="5"/>
  <c r="AO135" i="5"/>
  <c r="AO1270" i="5"/>
  <c r="AO1112" i="5"/>
  <c r="AO265" i="5"/>
  <c r="AO1581" i="5"/>
  <c r="AO1707" i="5"/>
  <c r="AO1920" i="5"/>
  <c r="AO521" i="5"/>
  <c r="AO413" i="5"/>
  <c r="AO753" i="5"/>
  <c r="AO1862" i="5"/>
  <c r="AO234" i="5"/>
  <c r="AO232" i="5"/>
  <c r="AO1778" i="5"/>
  <c r="AO701" i="5"/>
  <c r="AO1043" i="5"/>
  <c r="AO233" i="5"/>
  <c r="AO1579" i="5"/>
  <c r="AO10" i="5"/>
  <c r="AO1888" i="5"/>
  <c r="AO710" i="5"/>
  <c r="AO1763" i="5"/>
  <c r="AO1414" i="5"/>
  <c r="AO1902" i="5"/>
  <c r="AO1487" i="5"/>
  <c r="AO1723" i="5"/>
  <c r="AO1080" i="5"/>
  <c r="AO357" i="5"/>
  <c r="AO1440" i="5"/>
  <c r="AO1558" i="5"/>
  <c r="AO823" i="5"/>
  <c r="AO1609" i="5"/>
  <c r="AO543" i="5"/>
  <c r="AO1641" i="5"/>
  <c r="AO431" i="5"/>
  <c r="AO250" i="5"/>
  <c r="AO1195" i="5"/>
  <c r="AO1135" i="5"/>
  <c r="AO1229" i="5"/>
  <c r="AO1689" i="5"/>
  <c r="AO1437" i="5"/>
  <c r="AO1557" i="5"/>
  <c r="AO1016" i="5"/>
  <c r="AO1178" i="5"/>
  <c r="AO1116" i="5"/>
  <c r="AO678" i="5"/>
  <c r="AO1321" i="5"/>
  <c r="AO1512" i="5"/>
  <c r="AO1159" i="5"/>
  <c r="AO1051" i="5"/>
  <c r="AO1436" i="5"/>
  <c r="AO623" i="5"/>
  <c r="AO1624" i="5"/>
  <c r="AO365" i="5"/>
  <c r="AO1001" i="5"/>
  <c r="AO1514" i="5"/>
  <c r="AO1839" i="5"/>
  <c r="AO1848" i="5"/>
  <c r="AO286" i="5"/>
  <c r="AO1674" i="5"/>
  <c r="AO1105" i="5"/>
  <c r="AO1446" i="5"/>
  <c r="AO1034" i="5"/>
  <c r="AO1811" i="5"/>
  <c r="AO561" i="5"/>
  <c r="AO1231" i="5"/>
  <c r="AO1850" i="5"/>
  <c r="AO1846" i="5"/>
  <c r="AO721" i="5"/>
  <c r="AO1365" i="5"/>
  <c r="AO501" i="5"/>
  <c r="AO1478" i="5"/>
  <c r="AO1219" i="5"/>
  <c r="AO1879" i="5"/>
  <c r="AO1292" i="5"/>
  <c r="AO1221" i="5"/>
  <c r="AO1383" i="5"/>
  <c r="AO212" i="5"/>
  <c r="AO360" i="5"/>
  <c r="AO9" i="5"/>
  <c r="AO1264" i="5"/>
  <c r="AO1042" i="5"/>
  <c r="AO1734" i="5"/>
  <c r="AO1794" i="5"/>
  <c r="AO499" i="5"/>
  <c r="AO1799" i="5"/>
  <c r="AO344" i="5"/>
  <c r="AO1174" i="5"/>
  <c r="AO1102" i="5"/>
  <c r="AO127" i="5"/>
  <c r="AO650" i="5"/>
  <c r="AO1547" i="5"/>
  <c r="AO1651" i="5"/>
  <c r="AO1090" i="5"/>
  <c r="AO260" i="5"/>
  <c r="AO1757" i="5"/>
  <c r="AO324" i="5"/>
  <c r="AO1127" i="5"/>
  <c r="AO1416" i="5"/>
  <c r="AO871" i="5"/>
  <c r="AO1921" i="5"/>
  <c r="AO1358" i="5"/>
  <c r="AO1857" i="5"/>
  <c r="AO351" i="5"/>
  <c r="AO334" i="5"/>
  <c r="AO1925" i="5"/>
  <c r="AO1755" i="5"/>
  <c r="AO855" i="5"/>
  <c r="AO1634" i="5"/>
  <c r="AO747" i="5"/>
  <c r="AO272" i="5"/>
  <c r="AO423" i="5"/>
  <c r="AO1718" i="5"/>
  <c r="AO1495" i="5"/>
  <c r="AO1930" i="5"/>
  <c r="AO1751" i="5"/>
  <c r="AO252" i="5"/>
  <c r="AO630" i="5"/>
  <c r="AO426" i="5"/>
  <c r="AO383" i="5"/>
  <c r="AO1878" i="5"/>
  <c r="AO1235" i="5"/>
  <c r="AO361" i="5"/>
  <c r="AO1764" i="5"/>
  <c r="AO1139" i="5"/>
  <c r="AO1313" i="5"/>
  <c r="AO729" i="5"/>
  <c r="AO406" i="5"/>
  <c r="AO997" i="5"/>
  <c r="AO1418" i="5"/>
  <c r="AO750" i="5"/>
  <c r="AO1820" i="5"/>
  <c r="AO442" i="5"/>
  <c r="AO130" i="5"/>
  <c r="AO1691" i="5"/>
  <c r="AO1007" i="5"/>
  <c r="AO1880" i="5"/>
  <c r="AO1273" i="5"/>
  <c r="AO1140" i="5"/>
  <c r="AO401" i="5"/>
  <c r="AO1658" i="5"/>
  <c r="AO332" i="5"/>
  <c r="AO1088" i="5"/>
  <c r="AO626" i="5"/>
  <c r="AO1901" i="5"/>
  <c r="AO478" i="5"/>
  <c r="AO380" i="5"/>
  <c r="AO1860" i="5"/>
  <c r="AO1272" i="5"/>
  <c r="AO497" i="5"/>
  <c r="AO562" i="5"/>
  <c r="AO904" i="5"/>
  <c r="AO1097" i="5"/>
  <c r="AO235" i="5"/>
  <c r="AO743" i="5"/>
  <c r="AO394" i="5"/>
  <c r="AO1210" i="5"/>
  <c r="AO513" i="5"/>
  <c r="AO1372" i="5"/>
  <c r="AO515" i="5"/>
  <c r="AO248" i="5"/>
  <c r="AO83" i="5"/>
  <c r="AO1722" i="5"/>
  <c r="AO1908" i="5"/>
  <c r="AO267" i="5"/>
  <c r="AO741" i="5"/>
  <c r="AO740" i="5"/>
  <c r="AO555" i="5"/>
  <c r="AO263" i="5"/>
  <c r="AO863" i="5"/>
  <c r="AO225" i="5"/>
  <c r="AO1608" i="5"/>
  <c r="AO1287" i="5"/>
  <c r="AO1280" i="5"/>
  <c r="AO1737" i="5"/>
  <c r="AO1303" i="5"/>
  <c r="AO461" i="5"/>
  <c r="AO757" i="5"/>
  <c r="AO1014" i="5"/>
  <c r="AO1898" i="5"/>
  <c r="AO1621" i="5"/>
  <c r="AO1604" i="5"/>
  <c r="AO1521" i="5"/>
  <c r="AO993" i="5"/>
  <c r="AO1411" i="5"/>
  <c r="AO393" i="5"/>
  <c r="AO1670" i="5"/>
  <c r="AO308" i="5"/>
  <c r="AO1110" i="5"/>
  <c r="AO1098" i="5"/>
  <c r="AO1790" i="5"/>
  <c r="AO1897" i="5"/>
  <c r="AO1471" i="5"/>
  <c r="AO400" i="5"/>
  <c r="AO450" i="5"/>
  <c r="AO414" i="5"/>
  <c r="AO1141" i="5"/>
  <c r="AO1505" i="5"/>
  <c r="AO1569" i="5"/>
  <c r="AO1939" i="5"/>
  <c r="AO153" i="5"/>
  <c r="AO424" i="5"/>
  <c r="AO1225" i="5"/>
  <c r="AO1643" i="5"/>
  <c r="AO134" i="5"/>
  <c r="AO496" i="5"/>
  <c r="AO398" i="5"/>
  <c r="AO663" i="5"/>
  <c r="AO1380" i="5"/>
  <c r="AO1592" i="5"/>
  <c r="AO1457" i="5"/>
  <c r="AO1170" i="5"/>
  <c r="AO839" i="5"/>
  <c r="AO673" i="5"/>
  <c r="AO683" i="5"/>
  <c r="AO1576" i="5"/>
  <c r="AO1620" i="5"/>
  <c r="AO1211" i="5"/>
  <c r="AO1146" i="5"/>
  <c r="AO1713" i="5"/>
  <c r="AO259" i="5"/>
  <c r="AO366" i="5"/>
  <c r="AO1222" i="5"/>
  <c r="AO211" i="5"/>
  <c r="AO1212" i="5"/>
  <c r="AO1551" i="5"/>
  <c r="AO1836" i="5"/>
  <c r="AO1678" i="5"/>
  <c r="AO1333" i="5"/>
  <c r="AO1769" i="5"/>
  <c r="AO1788" i="5"/>
  <c r="AO1738" i="5"/>
  <c r="AO1142" i="5"/>
  <c r="AO1049" i="5"/>
  <c r="AO1909" i="5"/>
  <c r="AO652" i="5"/>
  <c r="AO329" i="5"/>
  <c r="AO1100" i="5"/>
  <c r="AO1668" i="5"/>
  <c r="AO1149" i="5"/>
  <c r="AO850" i="5"/>
  <c r="AO1489" i="5"/>
  <c r="AO1128" i="5"/>
  <c r="AO565" i="5"/>
  <c r="AO758" i="5"/>
  <c r="AO1154" i="5"/>
  <c r="AO1284" i="5"/>
  <c r="AO1004" i="5"/>
  <c r="AO1886" i="5"/>
  <c r="AO1429" i="5"/>
  <c r="AO1242" i="5"/>
  <c r="AO1822" i="5"/>
  <c r="AO1973" i="5"/>
  <c r="AO1422" i="5"/>
  <c r="AO1070" i="5"/>
  <c r="AO1279" i="5"/>
  <c r="AO681" i="5"/>
  <c r="AO675" i="5"/>
  <c r="AO1096" i="5"/>
  <c r="AO1138" i="5"/>
  <c r="AO1448" i="5"/>
  <c r="AO1238" i="5"/>
  <c r="AO1539" i="5"/>
  <c r="AO60" i="5"/>
  <c r="AO822" i="5"/>
  <c r="AO679" i="5"/>
  <c r="AO1750" i="5"/>
  <c r="AO1743" i="5"/>
  <c r="AO765" i="5"/>
  <c r="AO1395" i="5"/>
  <c r="AO1773" i="5"/>
  <c r="AO668" i="5"/>
  <c r="AO1453" i="5"/>
  <c r="AO1433" i="5"/>
  <c r="AO262" i="5"/>
  <c r="AO1588" i="5"/>
  <c r="AO1244" i="5"/>
  <c r="AO1567" i="5"/>
  <c r="AO1451" i="5"/>
  <c r="AO1038" i="5"/>
  <c r="AO545" i="5"/>
  <c r="AO1056" i="5"/>
  <c r="AO1963" i="5"/>
  <c r="AO88" i="5"/>
  <c r="AO856" i="5"/>
  <c r="AO1415" i="5"/>
  <c r="AO1067" i="5"/>
  <c r="AO1200" i="5"/>
  <c r="AO1169" i="5"/>
  <c r="AO1339" i="5"/>
  <c r="AO636" i="5"/>
  <c r="AO1421" i="5"/>
  <c r="AO836" i="5"/>
  <c r="AO1864" i="5"/>
  <c r="AO660" i="5"/>
  <c r="AO1115" i="5"/>
  <c r="AO1403" i="5"/>
  <c r="AO760" i="5"/>
  <c r="AO705" i="5"/>
  <c r="AO1275" i="5"/>
  <c r="AO435" i="5"/>
  <c r="AO953" i="5"/>
  <c r="AO1206" i="5"/>
  <c r="AO706" i="5"/>
  <c r="AO1474" i="5"/>
  <c r="AO585" i="5"/>
  <c r="AO629" i="5"/>
  <c r="AO999" i="5"/>
  <c r="AO143" i="5"/>
  <c r="AO1933" i="5"/>
  <c r="AO1663" i="5"/>
  <c r="AO1190" i="5"/>
  <c r="AO1348" i="5"/>
  <c r="AO1260" i="5"/>
  <c r="AO336" i="5"/>
  <c r="AO1913" i="5"/>
  <c r="AO1969" i="5"/>
  <c r="AO618" i="5"/>
  <c r="AO1870" i="5"/>
  <c r="AO1381" i="5"/>
  <c r="AO1671" i="5"/>
  <c r="AO838" i="5"/>
  <c r="AO1039" i="5"/>
  <c r="AO1368" i="5"/>
  <c r="AO845" i="5"/>
  <c r="AO1396" i="5"/>
  <c r="AO508" i="5"/>
  <c r="AO1107" i="5"/>
  <c r="AO1176" i="5"/>
  <c r="AO1465" i="5"/>
  <c r="AO1647" i="5"/>
  <c r="AO535" i="5"/>
  <c r="AO1338" i="5"/>
  <c r="AO1665" i="5"/>
  <c r="AO330" i="5"/>
  <c r="AO52" i="5"/>
  <c r="AO1885" i="5"/>
  <c r="AO1481" i="5"/>
  <c r="AO544" i="5"/>
  <c r="AO1914" i="5"/>
  <c r="AO67" i="5"/>
  <c r="AO139" i="5"/>
  <c r="AO1852" i="5"/>
  <c r="AO1926" i="5"/>
  <c r="AO51" i="5"/>
  <c r="AO214" i="5"/>
  <c r="AO1185" i="5"/>
  <c r="AO266" i="5"/>
  <c r="AO154" i="5"/>
  <c r="AO1961" i="5"/>
  <c r="AO1000" i="5"/>
  <c r="AO518" i="5"/>
  <c r="AO1946" i="5"/>
  <c r="AO1057" i="5"/>
  <c r="AO1729" i="5"/>
  <c r="AO1302" i="5"/>
  <c r="AO1560" i="5"/>
  <c r="AO391" i="5"/>
  <c r="AO253" i="5"/>
  <c r="AO1577" i="5"/>
  <c r="AO1556" i="5"/>
  <c r="AO1662" i="5"/>
  <c r="AO714" i="5"/>
  <c r="AO1923" i="5"/>
  <c r="AO1376" i="5"/>
  <c r="AO382" i="5"/>
  <c r="AO1840" i="5"/>
  <c r="AO1683" i="5"/>
  <c r="AO1461" i="5"/>
  <c r="AO1685" i="5"/>
  <c r="AO1020" i="5"/>
  <c r="AO1701" i="5"/>
  <c r="AO1425" i="5"/>
  <c r="AO72" i="5"/>
  <c r="AO1091" i="5"/>
  <c r="AO1377" i="5"/>
  <c r="AO1650" i="5"/>
  <c r="AO207" i="5"/>
  <c r="AO1246" i="5"/>
  <c r="AO1045" i="5"/>
  <c r="AO844" i="5"/>
  <c r="AO1482" i="5"/>
  <c r="AO43" i="5"/>
  <c r="AO1386" i="5"/>
  <c r="AO1591" i="5"/>
  <c r="AO1568" i="5"/>
  <c r="AO1552" i="5"/>
  <c r="AO912" i="5"/>
  <c r="AO553" i="5"/>
  <c r="AO1151" i="5"/>
  <c r="AO171" i="5"/>
  <c r="AO546" i="5"/>
  <c r="AO1584" i="5"/>
  <c r="AO665" i="5"/>
  <c r="AO48" i="5"/>
  <c r="AO643" i="5"/>
  <c r="AO1849" i="5"/>
  <c r="AO343" i="5"/>
  <c r="AO745" i="5"/>
  <c r="AO167" i="5"/>
  <c r="AO1580" i="5"/>
  <c r="AO1371" i="5"/>
  <c r="AO367" i="5"/>
  <c r="AO1694" i="5"/>
  <c r="AO1553" i="5"/>
  <c r="AO1053" i="5"/>
  <c r="AO1326" i="5"/>
  <c r="AO474" i="5"/>
  <c r="AO1475" i="5"/>
  <c r="AO767" i="5"/>
  <c r="AO392" i="5"/>
  <c r="AO1240" i="5"/>
  <c r="AO1066" i="5"/>
  <c r="AO1497" i="5"/>
  <c r="AO1574" i="5"/>
  <c r="AO1518" i="5"/>
  <c r="AO1635" i="5"/>
  <c r="AO1633" i="5"/>
  <c r="AO1595" i="5"/>
  <c r="AO1640" i="5"/>
  <c r="AO907" i="5"/>
  <c r="AO223" i="5"/>
  <c r="AO1493" i="5"/>
  <c r="AO649" i="5"/>
  <c r="AO1199" i="5"/>
  <c r="AO699" i="5"/>
  <c r="AO1601" i="5"/>
  <c r="AO42" i="5"/>
  <c r="AO476" i="5"/>
  <c r="AO1919" i="5"/>
  <c r="AO133" i="5"/>
  <c r="AO644" i="5"/>
  <c r="AO1800" i="5"/>
  <c r="AO833" i="5"/>
  <c r="AO1387" i="5"/>
  <c r="AO1644" i="5"/>
  <c r="AO670" i="5"/>
  <c r="AO1192" i="5"/>
  <c r="AO1087" i="5"/>
  <c r="AO55" i="5"/>
  <c r="AO71" i="5"/>
  <c r="AO1782" i="5"/>
  <c r="AO275" i="5"/>
  <c r="AO421" i="5"/>
  <c r="AO1208" i="5"/>
  <c r="AO472" i="5"/>
  <c r="AO224" i="5"/>
  <c r="AO444" i="5"/>
  <c r="AO376" i="5"/>
  <c r="AO1866" i="5"/>
  <c r="AO1549" i="5"/>
  <c r="AO519" i="5"/>
  <c r="AO579" i="5"/>
  <c r="AO1832" i="5"/>
  <c r="AO1875" i="5"/>
  <c r="AO829" i="5"/>
  <c r="AO129" i="5"/>
  <c r="AO788" i="5"/>
  <c r="AO1948" i="5"/>
  <c r="AO353" i="5"/>
  <c r="AO1261" i="5"/>
  <c r="AO1548" i="5"/>
  <c r="AO1697" i="5"/>
  <c r="AO1906" i="5"/>
  <c r="AO339" i="5"/>
  <c r="AO708" i="5"/>
  <c r="AO1661" i="5"/>
  <c r="AO1835" i="5"/>
  <c r="AO658" i="5"/>
  <c r="AO1220" i="5"/>
  <c r="AO1119" i="5"/>
  <c r="AO1467" i="5"/>
  <c r="AO761" i="5"/>
  <c r="AO671" i="5"/>
  <c r="AO552" i="5"/>
  <c r="AO1708" i="5"/>
  <c r="AO1826" i="5"/>
  <c r="AO766" i="5"/>
  <c r="AO1003" i="5"/>
  <c r="AO131" i="5"/>
  <c r="AO1941" i="5"/>
  <c r="AO1065" i="5"/>
  <c r="AO1078" i="5"/>
  <c r="AO637" i="5"/>
  <c r="AO987" i="5"/>
  <c r="AO1761" i="5"/>
  <c r="AO1775" i="5"/>
  <c r="AO1892" i="5"/>
  <c r="AO1976" i="5"/>
  <c r="AO996" i="5"/>
  <c r="AO1255" i="5"/>
  <c r="AO385" i="5"/>
  <c r="AO1029" i="5"/>
  <c r="AO255" i="5"/>
  <c r="AO1614" i="5"/>
  <c r="AO726" i="5"/>
  <c r="AO1350" i="5"/>
  <c r="AO1943" i="5"/>
  <c r="AO1336" i="5"/>
  <c r="AO556" i="5"/>
  <c r="AO1050" i="5"/>
  <c r="AO769" i="5"/>
  <c r="AO1331" i="5"/>
  <c r="AO1887" i="5"/>
  <c r="AO584" i="5"/>
  <c r="AO1136" i="5"/>
  <c r="AO274" i="5"/>
  <c r="AO514" i="5"/>
  <c r="AO1586" i="5"/>
  <c r="AO309" i="5"/>
  <c r="AO522" i="5"/>
  <c r="AO1267" i="5"/>
  <c r="AO1967" i="5"/>
  <c r="AO294" i="5"/>
  <c r="AO362" i="5"/>
  <c r="AO1629" i="5"/>
  <c r="AO1696" i="5"/>
  <c r="AO1810" i="5"/>
  <c r="AO1362" i="5"/>
  <c r="AO370" i="5"/>
  <c r="AO137" i="5"/>
  <c r="AO1693" i="5"/>
  <c r="AO1409" i="5"/>
  <c r="AO791" i="5"/>
  <c r="AO141" i="5"/>
  <c r="AO459" i="5"/>
  <c r="AO1589" i="5"/>
  <c r="AO331" i="5"/>
  <c r="AO145" i="5"/>
  <c r="AO1585" i="5"/>
  <c r="AO1324" i="5"/>
  <c r="AO1700" i="5"/>
  <c r="AO1046" i="5"/>
  <c r="AO1844" i="5"/>
  <c r="AO1147" i="5"/>
  <c r="AO1781" i="5"/>
  <c r="AO536" i="5"/>
  <c r="AO1562" i="5"/>
  <c r="AO1093" i="5"/>
  <c r="AO1627" i="5"/>
  <c r="AO1655" i="5"/>
  <c r="AO288" i="5"/>
  <c r="AO1770" i="5"/>
  <c r="AO1830" i="5"/>
  <c r="AO453" i="5"/>
  <c r="AO449" i="5"/>
  <c r="AO1040" i="5"/>
  <c r="AO1072" i="5"/>
  <c r="AO1254" i="5"/>
  <c r="AO1266" i="5"/>
  <c r="AO869" i="5"/>
  <c r="AO1845" i="5"/>
  <c r="AO1079" i="5"/>
  <c r="AO1533" i="5"/>
  <c r="AO1728" i="5"/>
  <c r="AO1851" i="5"/>
  <c r="AO1441" i="5"/>
  <c r="AO354" i="5"/>
  <c r="AO1357" i="5"/>
  <c r="AO1684" i="5"/>
  <c r="AO723" i="5"/>
  <c r="AO661" i="5"/>
  <c r="AO1329" i="5"/>
  <c r="AO407" i="5"/>
  <c r="AO1428" i="5"/>
  <c r="AO659" i="5"/>
  <c r="AO1330" i="5"/>
  <c r="AO755" i="5"/>
  <c r="AO152" i="5"/>
  <c r="AO70" i="5"/>
  <c r="AO1572" i="5"/>
  <c r="AO1681" i="5"/>
  <c r="AO304" i="5"/>
  <c r="AO1101" i="5"/>
  <c r="AO1456" i="5"/>
  <c r="AO66" i="5"/>
  <c r="AO1541" i="5"/>
  <c r="AO62" i="5"/>
  <c r="AO1099" i="5"/>
  <c r="AO1228" i="5"/>
  <c r="AO1011" i="5"/>
  <c r="AO1464" i="5"/>
  <c r="AO558" i="5"/>
  <c r="AO1306" i="5"/>
  <c r="AO1479" i="5"/>
  <c r="AO1687" i="5"/>
  <c r="AO1282" i="5"/>
  <c r="AO1462" i="5"/>
  <c r="AO1172" i="5"/>
  <c r="AO314" i="5"/>
  <c r="AO727" i="5"/>
  <c r="AO1881" i="5"/>
  <c r="AO65" i="5"/>
  <c r="AO427" i="5"/>
  <c r="AO1355" i="5"/>
  <c r="AO174" i="5"/>
  <c r="AO1791" i="5"/>
  <c r="AO1900" i="5"/>
  <c r="AO302" i="5"/>
  <c r="AO1143" i="5"/>
  <c r="AO227" i="5"/>
  <c r="AO1529" i="5"/>
  <c r="AO1301" i="5"/>
  <c r="AO290" i="5"/>
  <c r="AO1682" i="5"/>
  <c r="AO1699" i="5"/>
  <c r="AO1578" i="5"/>
  <c r="AO463" i="5"/>
  <c r="AO258" i="5"/>
  <c r="AO1545" i="5"/>
  <c r="AO1527" i="5"/>
  <c r="AO1466" i="5"/>
  <c r="AO1653" i="5"/>
  <c r="AO1033" i="5"/>
  <c r="AO1308" i="5"/>
  <c r="AO1129" i="5"/>
  <c r="AO368" i="5"/>
  <c r="AO1730" i="5"/>
  <c r="AO1777" i="5"/>
  <c r="AO291" i="5"/>
  <c r="AO1374" i="5"/>
  <c r="AO1749" i="5"/>
  <c r="AO1307" i="5"/>
  <c r="AO1847" i="5"/>
  <c r="AO231" i="5"/>
  <c r="AO713" i="5"/>
  <c r="AO1702" i="5"/>
  <c r="AO1597" i="5"/>
  <c r="AO495" i="5"/>
  <c r="AO420" i="5"/>
  <c r="AO1047" i="5"/>
  <c r="AO1207" i="5"/>
  <c r="AO1956" i="5"/>
  <c r="AO645" i="5"/>
  <c r="AO1827" i="5"/>
  <c r="AO1712" i="5"/>
  <c r="AO389" i="5"/>
  <c r="AO328" i="5"/>
  <c r="AO1758" i="5"/>
  <c r="AO946" i="5"/>
  <c r="AO1378" i="5"/>
  <c r="AO438" i="5"/>
  <c r="AO1262" i="5"/>
  <c r="AO1367" i="5"/>
  <c r="AO1582" i="5"/>
  <c r="AO1328" i="5"/>
  <c r="AO1024" i="5"/>
  <c r="AO1907" i="5"/>
  <c r="AO1504" i="5"/>
  <c r="AO1094" i="5"/>
  <c r="AO551" i="5"/>
  <c r="AO1037" i="5"/>
  <c r="AO1204" i="5"/>
  <c r="AO1122" i="5"/>
  <c r="AO1277" i="5"/>
  <c r="AO913" i="5"/>
  <c r="AO471" i="5"/>
  <c r="AO1332" i="5"/>
  <c r="AO475" i="5"/>
  <c r="AO1499" i="5"/>
  <c r="AO1344" i="5"/>
  <c r="AO1596" i="5"/>
  <c r="AO1343" i="5"/>
  <c r="AO1710" i="5"/>
  <c r="AO1819" i="5"/>
  <c r="AO138" i="5"/>
  <c r="AO1402" i="5"/>
  <c r="AO540" i="5"/>
  <c r="AO1340" i="5"/>
  <c r="AO173" i="5"/>
  <c r="AO254" i="5"/>
  <c r="AO1455" i="5"/>
  <c r="AO473" i="5"/>
  <c r="AO1896" i="5"/>
  <c r="AO1490" i="5"/>
  <c r="AO749" i="5"/>
  <c r="AO1725" i="5"/>
  <c r="AO446" i="5"/>
  <c r="AO1672" i="5"/>
  <c r="AO494" i="5"/>
  <c r="AO1536" i="5"/>
  <c r="AO1009" i="5"/>
  <c r="AO680" i="5"/>
  <c r="AO1373" i="5"/>
  <c r="AO1964" i="5"/>
  <c r="AO1205" i="5"/>
  <c r="AO1274" i="5"/>
  <c r="AO168" i="5"/>
  <c r="AO1784" i="5"/>
  <c r="AO1477" i="5"/>
  <c r="AO582" i="5"/>
  <c r="AO664" i="5"/>
  <c r="AO1717" i="5"/>
  <c r="AO1058" i="5"/>
  <c r="AO460" i="5"/>
  <c r="AO1359" i="5"/>
  <c r="AO1175" i="5"/>
  <c r="AO1534" i="5"/>
  <c r="AO408" i="5"/>
  <c r="AO851" i="5"/>
  <c r="AO1911" i="5"/>
  <c r="AO282" i="5"/>
  <c r="AO1669" i="5"/>
  <c r="AO1030" i="5"/>
  <c r="AO377" i="5"/>
  <c r="AO1236" i="5"/>
  <c r="AO1659" i="5"/>
  <c r="AO724" i="5"/>
  <c r="AO1550" i="5"/>
  <c r="AO1500" i="5"/>
  <c r="AO1263" i="5"/>
  <c r="AO1954" i="5"/>
  <c r="AO283" i="5"/>
  <c r="AO355" i="5"/>
  <c r="AO1502" i="5"/>
  <c r="AO1637" i="5"/>
  <c r="AO403" i="5"/>
  <c r="AO1163" i="5"/>
  <c r="AO1915" i="5"/>
  <c r="AO910" i="5"/>
  <c r="AO439" i="5"/>
  <c r="AO1544" i="5"/>
  <c r="AO1873" i="5"/>
  <c r="AO1318" i="5"/>
  <c r="AO1715" i="5"/>
  <c r="AO715" i="5"/>
  <c r="AO284" i="5"/>
  <c r="AO1325" i="5"/>
  <c r="AO1132" i="5"/>
  <c r="AO1022" i="5"/>
  <c r="AO1188" i="5"/>
  <c r="AO1554" i="5"/>
  <c r="AO523" i="5"/>
  <c r="AO434" i="5"/>
  <c r="AO1760" i="5"/>
  <c r="AO1675" i="5"/>
  <c r="AO1679" i="5"/>
  <c r="AO648" i="5"/>
  <c r="AO1305" i="5"/>
  <c r="AO229" i="5"/>
  <c r="AO1899" i="5"/>
  <c r="AO1430" i="5"/>
  <c r="AO327" i="5"/>
  <c r="AO1867" i="5"/>
  <c r="AO1950" i="5"/>
  <c r="AO512" i="5"/>
  <c r="AO1767" i="5"/>
  <c r="AO1742" i="5"/>
  <c r="AO1841" i="5"/>
  <c r="AO1157" i="5"/>
  <c r="AO1005" i="5"/>
  <c r="AO828" i="5"/>
  <c r="AO1286" i="5"/>
  <c r="AO1010" i="5"/>
  <c r="AO384" i="5"/>
  <c r="AO722" i="5"/>
  <c r="AO1704" i="5"/>
  <c r="AO146" i="5"/>
  <c r="AO1460" i="5"/>
  <c r="AO577" i="5"/>
  <c r="AO947" i="5"/>
  <c r="AO1120" i="5"/>
  <c r="AO1445" i="5"/>
  <c r="AO411" i="5"/>
  <c r="AO1666" i="5"/>
  <c r="AO1252" i="5"/>
  <c r="AO1439" i="5"/>
  <c r="AO1134" i="5"/>
  <c r="AO1179" i="5"/>
  <c r="AO1346" i="5"/>
  <c r="AO136" i="5"/>
  <c r="AO345" i="5"/>
  <c r="AO57" i="5"/>
  <c r="AO1824" i="5"/>
  <c r="AO872" i="5"/>
  <c r="AO1511" i="5"/>
  <c r="AO1320" i="5"/>
  <c r="AO69" i="5"/>
  <c r="AO1889" i="5"/>
  <c r="AO1804" i="5"/>
  <c r="AO1168" i="5"/>
  <c r="AO1540" i="5"/>
  <c r="AO337" i="5"/>
  <c r="AO1483" i="5"/>
  <c r="AO1594" i="5"/>
  <c r="AO1916" i="5"/>
  <c r="AO1342" i="5"/>
  <c r="AO1258" i="5"/>
  <c r="AO1603" i="5"/>
  <c r="AO221" i="5"/>
  <c r="AO419" i="5"/>
  <c r="AO1347" i="5"/>
  <c r="AO742" i="5"/>
  <c r="AO1424" i="5"/>
  <c r="AO1797" i="5"/>
  <c r="AO1389" i="5"/>
  <c r="AO1868" i="5"/>
  <c r="AO1106" i="5"/>
  <c r="AO436" i="5"/>
  <c r="AO1929" i="5"/>
  <c r="AO1375" i="5"/>
  <c r="AO228" i="5"/>
  <c r="AO49" i="5"/>
  <c r="AO1537" i="5"/>
  <c r="AO373" i="5"/>
  <c r="AO1485" i="5"/>
  <c r="AO381" i="5"/>
  <c r="AO841" i="5"/>
  <c r="AO1398" i="5"/>
  <c r="AO646" i="5"/>
  <c r="AO1181" i="5"/>
  <c r="AO1821" i="5"/>
  <c r="AO147" i="5"/>
  <c r="AO1160" i="5"/>
  <c r="AO307" i="5"/>
  <c r="AO54" i="5"/>
  <c r="AO1825" i="5"/>
  <c r="AO1197" i="5"/>
  <c r="AO1213" i="5"/>
  <c r="AO994" i="5"/>
  <c r="AO1692" i="5"/>
  <c r="AO1753" i="5"/>
  <c r="AO1452" i="5"/>
  <c r="AO1239" i="5"/>
  <c r="AO995" i="5"/>
  <c r="AO564" i="5"/>
  <c r="AO1952" i="5"/>
  <c r="AO1492" i="5"/>
  <c r="AO1542" i="5"/>
  <c r="AO447" i="5"/>
  <c r="AO1449" i="5"/>
  <c r="AO1698" i="5"/>
  <c r="AO148" i="5"/>
  <c r="AO1334" i="5"/>
  <c r="AO1711" i="5"/>
  <c r="AO1727" i="5"/>
  <c r="AO316" i="5"/>
  <c r="AO537" i="5"/>
  <c r="AO870" i="5"/>
  <c r="AO1296" i="5"/>
  <c r="AO1543" i="5"/>
  <c r="AO1297" i="5"/>
  <c r="AO1361" i="5"/>
  <c r="AO285" i="5"/>
  <c r="AO346" i="5"/>
  <c r="AO53" i="5"/>
  <c r="AO1162" i="5"/>
  <c r="AO1341" i="5"/>
  <c r="AO542" i="5"/>
  <c r="AO1564" i="5"/>
  <c r="AO1417" i="5"/>
  <c r="AO358" i="5"/>
  <c r="AO763" i="5"/>
  <c r="AO217" i="5"/>
  <c r="AO516" i="5"/>
  <c r="AO1459" i="5"/>
  <c r="AO955" i="5"/>
  <c r="AO1538" i="5"/>
  <c r="AO1660" i="5"/>
  <c r="AO669" i="5"/>
  <c r="AO1613" i="5"/>
  <c r="AO1786" i="5"/>
  <c r="AO1590" i="5"/>
  <c r="AO1676" i="5"/>
  <c r="AO340" i="5"/>
  <c r="AO1519" i="5"/>
  <c r="AO840" i="5"/>
  <c r="AO1618" i="5"/>
  <c r="AO1300" i="5"/>
  <c r="AO1257" i="5"/>
  <c r="AO1454" i="5"/>
  <c r="AO1431" i="5"/>
  <c r="AO315" i="5"/>
  <c r="AO320" i="5"/>
  <c r="AO470" i="5"/>
  <c r="AO1766" i="5"/>
  <c r="AO1111" i="5"/>
  <c r="AO1366" i="5"/>
  <c r="AO441" i="5"/>
  <c r="AO390" i="5"/>
  <c r="AO1808" i="5"/>
  <c r="AO378" i="5"/>
  <c r="AO1646" i="5"/>
  <c r="AO1951" i="5"/>
  <c r="AO47" i="5"/>
  <c r="AO1084" i="5"/>
  <c r="AO399" i="5"/>
  <c r="AO1391" i="5"/>
  <c r="AO299" i="5"/>
  <c r="AO1295" i="5"/>
  <c r="AO1298" i="5"/>
  <c r="AO1837" i="5"/>
  <c r="AO1953" i="5"/>
  <c r="AO1108" i="5"/>
  <c r="AO1917" i="5"/>
  <c r="AO1957" i="5"/>
  <c r="AO1785" i="5"/>
  <c r="AO1834" i="5"/>
  <c r="AO1406" i="5"/>
  <c r="AO1017" i="5"/>
  <c r="AO718" i="5"/>
  <c r="AO567" i="5"/>
  <c r="AO1187" i="5"/>
  <c r="AO560" i="5"/>
  <c r="AO1509" i="5"/>
  <c r="AO1068" i="5"/>
  <c r="AO782" i="5"/>
  <c r="AO1747" i="5"/>
  <c r="AO754" i="5"/>
  <c r="AO1069" i="5"/>
  <c r="AO1932" i="5"/>
  <c r="AO1025" i="5"/>
  <c r="AO44" i="5"/>
  <c r="AO1081" i="5"/>
  <c r="AO1599" i="5"/>
  <c r="AO170" i="5"/>
  <c r="AO1494" i="5"/>
  <c r="AO379" i="5"/>
  <c r="AO790" i="5"/>
  <c r="AO1420" i="5"/>
  <c r="AO397" i="5"/>
  <c r="AO781" i="5"/>
  <c r="AO429" i="5"/>
  <c r="AO1243" i="5"/>
  <c r="AO1083" i="5"/>
  <c r="AO269" i="5"/>
  <c r="AO1598" i="5"/>
  <c r="AO1317" i="5"/>
  <c r="AO1513" i="5"/>
  <c r="AO762" i="5"/>
  <c r="AO1971" i="5"/>
  <c r="AO418" i="5"/>
  <c r="AO317" i="5"/>
  <c r="AO843" i="5"/>
  <c r="AO786" i="5"/>
  <c r="AO396" i="5"/>
  <c r="AO945" i="5"/>
  <c r="AO1118" i="5"/>
  <c r="AO667" i="5"/>
  <c r="AO1064" i="5"/>
  <c r="AO455" i="5"/>
  <c r="AO1912" i="5"/>
  <c r="AO1180" i="5"/>
  <c r="AO635" i="5"/>
  <c r="AO752" i="5"/>
  <c r="AO827" i="5"/>
  <c r="AO63" i="5"/>
  <c r="AO1173" i="5"/>
  <c r="AO1234" i="5"/>
  <c r="AO1745" i="5"/>
  <c r="AO301" i="5"/>
  <c r="AO1626" i="5"/>
  <c r="AO1044" i="5"/>
  <c r="AO347" i="5"/>
  <c r="AO276" i="5"/>
  <c r="AO1125" i="5"/>
  <c r="AO1949" i="5"/>
  <c r="AO92" i="5"/>
  <c r="AO278" i="5"/>
  <c r="AO716" i="5"/>
  <c r="AO1792" i="5"/>
  <c r="AO256" i="5"/>
  <c r="AO746" i="5"/>
  <c r="AO1008" i="5"/>
  <c r="AO1571" i="5"/>
  <c r="AO625" i="5"/>
  <c r="AO1131" i="5"/>
  <c r="AO1413" i="5"/>
  <c r="AO1858" i="5"/>
  <c r="AO1735" i="5"/>
  <c r="AO1249" i="5"/>
  <c r="AO1384" i="5"/>
  <c r="AO520" i="5"/>
  <c r="AO1130" i="5"/>
  <c r="AO1787" i="5"/>
  <c r="AO1615" i="5"/>
  <c r="AO1166" i="5"/>
  <c r="AO215" i="5"/>
  <c r="AO58" i="5"/>
  <c r="AO1055" i="5"/>
  <c r="AO61" i="5"/>
  <c r="AO1922" i="5"/>
  <c r="AO952" i="5"/>
  <c r="AO848" i="5"/>
  <c r="AO1393" i="5"/>
  <c r="AO1639" i="5"/>
  <c r="AO335" i="5"/>
  <c r="AO1095" i="5"/>
  <c r="AO1935" i="5"/>
  <c r="AO1733" i="5"/>
  <c r="AO1974" i="5"/>
  <c r="AO1352" i="5"/>
  <c r="AO998" i="5"/>
  <c r="AO1593" i="5"/>
  <c r="AO1636" i="5"/>
  <c r="AO1076" i="5"/>
  <c r="AO1652" i="5"/>
  <c r="AO1335" i="5"/>
  <c r="AO1156" i="5"/>
  <c r="AO8" i="5"/>
  <c r="AO1535" i="5"/>
  <c r="AO1063" i="5"/>
  <c r="AO1716" i="5"/>
  <c r="AO632" i="5"/>
  <c r="AO1468" i="5"/>
  <c r="AO824" i="5"/>
  <c r="AO1657" i="5"/>
  <c r="AO1399" i="5"/>
  <c r="AO1695" i="5"/>
  <c r="AO948" i="5"/>
  <c r="AO853" i="5"/>
  <c r="AO906" i="5"/>
  <c r="AO425" i="5"/>
  <c r="AO1654" i="5"/>
  <c r="AO500" i="5"/>
  <c r="AO1883" i="5"/>
  <c r="AO911" i="5"/>
  <c r="AO1290" i="5"/>
  <c r="AO700" i="5"/>
  <c r="AO1410" i="5"/>
  <c r="AO1938" i="5"/>
  <c r="AO1353" i="5"/>
  <c r="AO873" i="5"/>
  <c r="AO303" i="5"/>
  <c r="AO1904" i="5"/>
  <c r="AO236" i="5"/>
  <c r="AO1642" i="5"/>
  <c r="AO440" i="5"/>
  <c r="AO140" i="5"/>
  <c r="AO725" i="5"/>
  <c r="AO1721" i="5"/>
  <c r="AO1814" i="5"/>
  <c r="AO1714" i="5"/>
  <c r="AO1027" i="5"/>
  <c r="AO206" i="5"/>
  <c r="AO1807" i="5"/>
  <c r="AO1488" i="5"/>
  <c r="AO293" i="5"/>
  <c r="AO467" i="5"/>
  <c r="AO1947" i="5"/>
  <c r="AO1194" i="5"/>
  <c r="AO1894" i="5"/>
  <c r="AO1233" i="5"/>
  <c r="AO1903" i="5"/>
  <c r="AO1855" i="5"/>
  <c r="AO1323" i="5"/>
  <c r="AO1559" i="5"/>
  <c r="AO6" i="5"/>
  <c r="AO748" i="5"/>
  <c r="AO1390" i="5"/>
  <c r="AO1570" i="5"/>
  <c r="AO1882" i="5"/>
  <c r="AO1677" i="5"/>
  <c r="AO510" i="5"/>
  <c r="AO165" i="5"/>
  <c r="AO1955" i="5"/>
  <c r="AO764" i="5"/>
  <c r="AO830" i="5"/>
  <c r="AO371" i="5"/>
  <c r="AO1458" i="5"/>
  <c r="AO640" i="5"/>
  <c r="AO1619" i="5"/>
  <c r="AO297" i="5"/>
  <c r="AO86" i="5"/>
  <c r="AO1498" i="5"/>
  <c r="AO432" i="5"/>
  <c r="AO1193" i="5"/>
  <c r="AO1191" i="5"/>
  <c r="AO364" i="5"/>
  <c r="AO409" i="5"/>
  <c r="AO1224" i="5"/>
  <c r="AO1018" i="5"/>
  <c r="AO1316" i="5"/>
  <c r="AO209" i="5"/>
  <c r="AO1528" i="5"/>
  <c r="AO1171" i="5"/>
  <c r="AO56" i="5"/>
  <c r="AO249" i="5"/>
  <c r="AO1385" i="5"/>
  <c r="AO1103" i="5"/>
  <c r="AO1891" i="5"/>
  <c r="AO1322" i="5"/>
  <c r="AO273" i="5"/>
  <c r="AO363" i="5"/>
  <c r="AO1838" i="5"/>
  <c r="AO352" i="5"/>
  <c r="AO89" i="5"/>
  <c r="AO1434" i="5"/>
  <c r="AO1265" i="5"/>
  <c r="AO627" i="5"/>
  <c r="AO1161" i="5"/>
  <c r="AO312" i="5"/>
  <c r="AO1686" i="5"/>
  <c r="AO517" i="5"/>
  <c r="AO1241" i="5"/>
  <c r="AO1201" i="5"/>
  <c r="AO1726" i="5"/>
  <c r="AO548" i="5"/>
  <c r="AO1148" i="5"/>
  <c r="AO387" i="5"/>
  <c r="AO770" i="5"/>
  <c r="AO541" i="5"/>
  <c r="AO651" i="5"/>
  <c r="AO149" i="5"/>
  <c r="AO1522" i="5"/>
  <c r="AO834" i="5"/>
  <c r="AO986" i="5"/>
  <c r="AO1289" i="5"/>
  <c r="AO1256" i="5"/>
  <c r="AO369" i="5"/>
  <c r="AO1817" i="5"/>
  <c r="AO1796" i="5"/>
  <c r="AO348" i="5"/>
  <c r="AO647" i="5"/>
  <c r="AO247" i="5"/>
  <c r="AO172" i="5"/>
  <c r="AO452" i="5"/>
  <c r="AO1028" i="5"/>
  <c r="AO464" i="5"/>
  <c r="AO712" i="5"/>
  <c r="AO1405" i="5"/>
  <c r="AO720" i="5"/>
  <c r="AO230" i="5"/>
  <c r="AO622" i="5"/>
  <c r="AO1202" i="5"/>
  <c r="AO1531" i="5"/>
  <c r="AO1774" i="5"/>
  <c r="AO422" i="5"/>
  <c r="AO1061" i="5"/>
  <c r="AO989" i="5"/>
  <c r="AO350" i="5"/>
  <c r="AO1801" i="5"/>
  <c r="AO1026" i="5"/>
  <c r="AO1748" i="5"/>
  <c r="AO674" i="5"/>
  <c r="AO634" i="5"/>
  <c r="AO1012" i="5"/>
  <c r="AO639" i="5"/>
  <c r="AO704" i="5"/>
  <c r="AO1311" i="5"/>
  <c r="AO1561" i="5"/>
  <c r="AO279" i="5"/>
  <c r="AO1972" i="5"/>
  <c r="AO1516" i="5"/>
  <c r="AO1803" i="5"/>
  <c r="AO1015" i="5"/>
  <c r="AO1865" i="5"/>
  <c r="AO1400" i="5"/>
  <c r="AO719" i="5"/>
  <c r="AO1759" i="5"/>
  <c r="AO1965" i="5"/>
  <c r="AO559" i="5"/>
  <c r="AO1469" i="5"/>
  <c r="AO666" i="5"/>
  <c r="AO1071" i="5"/>
  <c r="AO1612" i="5"/>
  <c r="AO628" i="5"/>
  <c r="AO854" i="5"/>
  <c r="AO1496" i="5"/>
  <c r="AO1167" i="5"/>
  <c r="AO642" i="5"/>
  <c r="AO445" i="5"/>
  <c r="AO1215" i="5"/>
  <c r="AO641" i="5"/>
  <c r="AO1741" i="5"/>
  <c r="AO1435" i="5"/>
  <c r="AO319" i="5"/>
  <c r="AO1795" i="5"/>
  <c r="AO914" i="5"/>
  <c r="AO1816" i="5"/>
  <c r="AO1060" i="5"/>
  <c r="AO1214" i="5"/>
  <c r="AO1975" i="5"/>
  <c r="AO277" i="5"/>
  <c r="AO462" i="5"/>
  <c r="AO289" i="5"/>
  <c r="AO1959" i="5"/>
  <c r="AO1680" i="5"/>
  <c r="AO287" i="5"/>
  <c r="AO1762" i="5"/>
  <c r="AO905" i="5"/>
  <c r="AO1905" i="5"/>
  <c r="AO1153" i="5"/>
  <c r="AO709" i="5"/>
  <c r="AO1600" i="5"/>
  <c r="AO1183" i="5"/>
  <c r="AO1724" i="5"/>
  <c r="AO1394" i="5"/>
  <c r="AO132" i="5"/>
  <c r="AO505" i="5"/>
  <c r="AO1354" i="5"/>
  <c r="AO1970" i="5"/>
  <c r="AO1407" i="5"/>
  <c r="AO310" i="5"/>
  <c r="AN1196" i="5"/>
  <c r="AN1155" i="5"/>
  <c r="AM1442" i="5"/>
  <c r="AM990" i="5"/>
  <c r="AN1073" i="5"/>
  <c r="AN1854" i="5"/>
  <c r="AN1484" i="5"/>
  <c r="AN1772" i="5"/>
  <c r="AN991" i="5"/>
  <c r="AN251" i="5"/>
  <c r="AN1114" i="5"/>
  <c r="AN1319" i="5"/>
  <c r="AN415" i="5"/>
  <c r="AN374" i="5"/>
  <c r="AN1690" i="5"/>
  <c r="AL8" i="2"/>
  <c r="AL105" i="2" s="1"/>
  <c r="AL189" i="2"/>
  <c r="AL186" i="2" s="1"/>
  <c r="AM25" i="2"/>
  <c r="AM122" i="2" s="1"/>
  <c r="AQ16" i="9"/>
  <c r="AR37" i="16"/>
  <c r="S14" i="12"/>
  <c r="AN122" i="26"/>
  <c r="AO30" i="32"/>
  <c r="AO28" i="32"/>
  <c r="AO26" i="32"/>
  <c r="AO36" i="32"/>
  <c r="AO66" i="32" s="1"/>
  <c r="AO29" i="32"/>
  <c r="AO6" i="32"/>
  <c r="AP6" i="28"/>
  <c r="AP6" i="30"/>
  <c r="AP5" i="58"/>
  <c r="AP20" i="12"/>
  <c r="AP5" i="4"/>
  <c r="AP5" i="52"/>
  <c r="AP5" i="31"/>
  <c r="AP37" i="2"/>
  <c r="AP134" i="2" s="1"/>
  <c r="AP5" i="50"/>
  <c r="AP6" i="29"/>
  <c r="AP5" i="32"/>
  <c r="AO43" i="28"/>
  <c r="AN19" i="4"/>
  <c r="AN13" i="32"/>
  <c r="AN56" i="32" s="1"/>
  <c r="AO19" i="52"/>
  <c r="AO22" i="52"/>
  <c r="AO8" i="52"/>
  <c r="AO30" i="52"/>
  <c r="AO34" i="52"/>
  <c r="AO28" i="52"/>
  <c r="AO35" i="52"/>
  <c r="AO16" i="52"/>
  <c r="AO26" i="52"/>
  <c r="AO21" i="52"/>
  <c r="AO36" i="52"/>
  <c r="AO6" i="52"/>
  <c r="AO15" i="52"/>
  <c r="AO27" i="52"/>
  <c r="AO33" i="52"/>
  <c r="AO32" i="52"/>
  <c r="AO13" i="52"/>
  <c r="AO14" i="52"/>
  <c r="AO31" i="52"/>
  <c r="AO29" i="52"/>
  <c r="AO6" i="50"/>
  <c r="AO14" i="50"/>
  <c r="AM69" i="4"/>
  <c r="AM60" i="4"/>
  <c r="AO44" i="28"/>
  <c r="AN28" i="2"/>
  <c r="AN125" i="2" s="1"/>
  <c r="AR17" i="16"/>
  <c r="AR5" i="28"/>
  <c r="AR5" i="30"/>
  <c r="AR4" i="4"/>
  <c r="AR5" i="29"/>
  <c r="AN42" i="52"/>
  <c r="AN40" i="52"/>
  <c r="AN41" i="52"/>
  <c r="AO6" i="31"/>
  <c r="AO6" i="58"/>
  <c r="AM19" i="2"/>
  <c r="AM116" i="2" s="1"/>
  <c r="AQ5" i="29"/>
  <c r="AQ4" i="4"/>
  <c r="AQ5" i="30"/>
  <c r="AQ5" i="28"/>
  <c r="AQ17" i="16"/>
  <c r="AN39" i="52"/>
  <c r="AN7" i="4"/>
  <c r="AN65" i="4" s="1"/>
  <c r="AO173" i="29"/>
  <c r="AO21" i="50" s="1"/>
  <c r="AN45" i="52"/>
  <c r="AN48" i="52"/>
  <c r="AM21" i="28"/>
  <c r="AL28" i="28"/>
  <c r="AL40" i="28"/>
  <c r="AM13" i="28"/>
  <c r="AM15" i="28"/>
  <c r="AM12" i="28"/>
  <c r="AN14" i="28"/>
  <c r="AN16" i="28"/>
  <c r="AM26" i="28"/>
  <c r="AN33" i="28"/>
  <c r="AM37" i="28"/>
  <c r="AO20" i="28"/>
  <c r="AN39" i="28"/>
  <c r="AM25" i="28"/>
  <c r="AN27" i="28"/>
  <c r="AM36" i="28"/>
  <c r="AN19" i="28"/>
  <c r="AM24" i="28"/>
  <c r="AM30" i="28"/>
  <c r="AN34" i="28"/>
  <c r="AP31" i="4" l="1"/>
  <c r="AP27" i="4"/>
  <c r="AP23" i="4"/>
  <c r="AP26" i="4"/>
  <c r="AP32" i="4"/>
  <c r="AP20" i="4"/>
  <c r="AP21" i="4"/>
  <c r="AP24" i="4"/>
  <c r="AP29" i="4"/>
  <c r="AP30" i="4"/>
  <c r="AP25" i="4"/>
  <c r="AP22" i="4"/>
  <c r="AP28" i="4"/>
  <c r="AF95" i="29"/>
  <c r="AF94" i="29" s="1"/>
  <c r="AO27" i="32"/>
  <c r="AO63" i="32" s="1"/>
  <c r="AB89" i="29"/>
  <c r="AB88" i="29" s="1"/>
  <c r="AP44" i="32"/>
  <c r="AP31" i="32"/>
  <c r="AO62" i="52"/>
  <c r="AO53" i="52"/>
  <c r="AO63" i="52"/>
  <c r="AP54" i="52"/>
  <c r="AP55" i="52"/>
  <c r="AN64" i="52"/>
  <c r="AN61" i="52" s="1"/>
  <c r="AR9" i="16"/>
  <c r="AR49" i="6"/>
  <c r="AR90" i="29"/>
  <c r="AR91" i="29"/>
  <c r="AR92" i="29"/>
  <c r="AO50" i="29"/>
  <c r="AR93" i="29"/>
  <c r="AP40" i="2"/>
  <c r="AP38" i="32"/>
  <c r="AP68" i="32" s="1"/>
  <c r="AP30" i="2" s="1"/>
  <c r="AP127" i="2" s="1"/>
  <c r="AM74" i="4"/>
  <c r="V137" i="2"/>
  <c r="AR145" i="7"/>
  <c r="AD204" i="29"/>
  <c r="AD133" i="29"/>
  <c r="AD132" i="29" s="1"/>
  <c r="AD100" i="29"/>
  <c r="AD24" i="32" s="1"/>
  <c r="AD727" i="58" s="1"/>
  <c r="AD739" i="58" s="1"/>
  <c r="AD57" i="29"/>
  <c r="AE101" i="29" s="1"/>
  <c r="AE30" i="30" s="1"/>
  <c r="AE29" i="30" s="1"/>
  <c r="AE25" i="31" s="1"/>
  <c r="AB139" i="29"/>
  <c r="AP69" i="32"/>
  <c r="AP31" i="2" s="1"/>
  <c r="AP128" i="2" s="1"/>
  <c r="AR121" i="26"/>
  <c r="AR119" i="26"/>
  <c r="AR114" i="26"/>
  <c r="AB155" i="29"/>
  <c r="AB127" i="29" s="1"/>
  <c r="AB178" i="29" s="1"/>
  <c r="AA178" i="29"/>
  <c r="AK80" i="7"/>
  <c r="AB63" i="29"/>
  <c r="AC107" i="29" s="1"/>
  <c r="AC36" i="30" s="1"/>
  <c r="AA21" i="30"/>
  <c r="AA195" i="29"/>
  <c r="AA34" i="29"/>
  <c r="AA76" i="29"/>
  <c r="AA22" i="32" s="1"/>
  <c r="AA124" i="29"/>
  <c r="AA120" i="29" s="1"/>
  <c r="AL38" i="28"/>
  <c r="AL31" i="28"/>
  <c r="AM22" i="28"/>
  <c r="AM18" i="28"/>
  <c r="AL32" i="28"/>
  <c r="AF186" i="29"/>
  <c r="AH196" i="29"/>
  <c r="AB210" i="29"/>
  <c r="AB68" i="30"/>
  <c r="AO218" i="29"/>
  <c r="AO78" i="30"/>
  <c r="AO34" i="31" s="1"/>
  <c r="AG192" i="29"/>
  <c r="AH205" i="29"/>
  <c r="AK207" i="29"/>
  <c r="AM193" i="29"/>
  <c r="AJ194" i="29"/>
  <c r="AJ52" i="30"/>
  <c r="AN70" i="4"/>
  <c r="AN66" i="4"/>
  <c r="AN64" i="4" s="1"/>
  <c r="AL1987" i="5"/>
  <c r="AL1988" i="5" s="1"/>
  <c r="AL45" i="6"/>
  <c r="AD62" i="30"/>
  <c r="AD61" i="30" s="1"/>
  <c r="AJ33" i="29"/>
  <c r="AK79" i="29" s="1"/>
  <c r="AK20" i="30" s="1"/>
  <c r="AM32" i="29"/>
  <c r="AN78" i="29" s="1"/>
  <c r="AN19" i="30" s="1"/>
  <c r="AH54" i="30"/>
  <c r="AH63" i="30"/>
  <c r="AK65" i="30"/>
  <c r="AF25" i="29"/>
  <c r="AG71" i="29" s="1"/>
  <c r="AG12" i="30" s="1"/>
  <c r="Z191" i="29"/>
  <c r="Z115" i="26" s="1"/>
  <c r="AM51" i="30"/>
  <c r="AM122" i="29"/>
  <c r="AJ123" i="29"/>
  <c r="AG121" i="29"/>
  <c r="AI103" i="29"/>
  <c r="AI32" i="30" s="1"/>
  <c r="AF115" i="29"/>
  <c r="AL83" i="29"/>
  <c r="AK136" i="29"/>
  <c r="AH35" i="29"/>
  <c r="AH58" i="29"/>
  <c r="AG50" i="30"/>
  <c r="AM105" i="29"/>
  <c r="AM34" i="30" s="1"/>
  <c r="AR175" i="29"/>
  <c r="AR19" i="29"/>
  <c r="AR174" i="29" s="1"/>
  <c r="AR176" i="29"/>
  <c r="AR118" i="26"/>
  <c r="AR107" i="26"/>
  <c r="AR115" i="26"/>
  <c r="AR116" i="26"/>
  <c r="AR117" i="26"/>
  <c r="AG31" i="29"/>
  <c r="AH134" i="29"/>
  <c r="AH125" i="29"/>
  <c r="AF44" i="30"/>
  <c r="AK60" i="29"/>
  <c r="AM8" i="2"/>
  <c r="AM105" i="2" s="1"/>
  <c r="AP36" i="16"/>
  <c r="AP38" i="16" s="1"/>
  <c r="AL13" i="7"/>
  <c r="AL80" i="7" s="1"/>
  <c r="AL15" i="2"/>
  <c r="AL112" i="2" s="1"/>
  <c r="AM189" i="2"/>
  <c r="AM186" i="2" s="1"/>
  <c r="AP44" i="28"/>
  <c r="AM45" i="6"/>
  <c r="AN45" i="16"/>
  <c r="AR21" i="16"/>
  <c r="AQ31" i="16"/>
  <c r="AQ115" i="7"/>
  <c r="AO1813" i="5"/>
  <c r="AN990" i="5"/>
  <c r="AO1319" i="5"/>
  <c r="AO1237" i="5"/>
  <c r="AO1607" i="5"/>
  <c r="AO333" i="5"/>
  <c r="AO292" i="5"/>
  <c r="AO1155" i="5"/>
  <c r="AO1360" i="5"/>
  <c r="AO1401" i="5"/>
  <c r="AO1278" i="5"/>
  <c r="AO1690" i="5"/>
  <c r="AO1443" i="5"/>
  <c r="AO1936" i="5"/>
  <c r="AN1648" i="5"/>
  <c r="AN1442" i="5"/>
  <c r="AO1114" i="5"/>
  <c r="AO251" i="5"/>
  <c r="AO1854" i="5"/>
  <c r="AO1196" i="5"/>
  <c r="AO1484" i="5"/>
  <c r="AO1895" i="5"/>
  <c r="AO1032" i="5"/>
  <c r="AO1566" i="5"/>
  <c r="AO1772" i="5"/>
  <c r="AO374" i="5"/>
  <c r="AO1731" i="5"/>
  <c r="AO1525" i="5"/>
  <c r="AO415" i="5"/>
  <c r="AO1649" i="5"/>
  <c r="AO1073" i="5"/>
  <c r="AO991" i="5"/>
  <c r="AP1563" i="5"/>
  <c r="AP1634" i="5"/>
  <c r="AP701" i="5"/>
  <c r="AP538" i="5"/>
  <c r="AP993" i="5"/>
  <c r="AP1283" i="5"/>
  <c r="AP956" i="5"/>
  <c r="AP1387" i="5"/>
  <c r="AP1241" i="5"/>
  <c r="AP1494" i="5"/>
  <c r="AP905" i="5"/>
  <c r="AP1959" i="5"/>
  <c r="AP361" i="5"/>
  <c r="AP751" i="5"/>
  <c r="AP548" i="5"/>
  <c r="AP1444" i="5"/>
  <c r="AP1096" i="5"/>
  <c r="AP1669" i="5"/>
  <c r="AP842" i="5"/>
  <c r="AP1436" i="5"/>
  <c r="AP1676" i="5"/>
  <c r="AP1485" i="5"/>
  <c r="AP1259" i="5"/>
  <c r="AP1322" i="5"/>
  <c r="AP1795" i="5"/>
  <c r="AP1704" i="5"/>
  <c r="AP1404" i="5"/>
  <c r="AP1835" i="5"/>
  <c r="AP762" i="5"/>
  <c r="AP1270" i="5"/>
  <c r="AP1338" i="5"/>
  <c r="AP1174" i="5"/>
  <c r="AP357" i="5"/>
  <c r="AP555" i="5"/>
  <c r="AP681" i="5"/>
  <c r="AP1602" i="5"/>
  <c r="AP139" i="5"/>
  <c r="AP1407" i="5"/>
  <c r="AP1031" i="5"/>
  <c r="AP1474" i="5"/>
  <c r="AP856" i="5"/>
  <c r="AP1833" i="5"/>
  <c r="AP1101" i="5"/>
  <c r="AP427" i="5"/>
  <c r="AP223" i="5"/>
  <c r="AP168" i="5"/>
  <c r="AP1309" i="5"/>
  <c r="AP92" i="5"/>
  <c r="AP1214" i="5"/>
  <c r="AP321" i="5"/>
  <c r="AP392" i="5"/>
  <c r="AP1637" i="5"/>
  <c r="AP1606" i="5"/>
  <c r="AP369" i="5"/>
  <c r="AP1855" i="5"/>
  <c r="AP1583" i="5"/>
  <c r="AP332" i="5"/>
  <c r="AP1087" i="5"/>
  <c r="AP430" i="5"/>
  <c r="AP1193" i="5"/>
  <c r="AP1384" i="5"/>
  <c r="AP311" i="5"/>
  <c r="AP1326" i="5"/>
  <c r="AP1900" i="5"/>
  <c r="AP1645" i="5"/>
  <c r="AP272" i="5"/>
  <c r="AP1817" i="5"/>
  <c r="AP1122" i="5"/>
  <c r="AP1019" i="5"/>
  <c r="AP663" i="5"/>
  <c r="AP824" i="5"/>
  <c r="AP630" i="5"/>
  <c r="AP65" i="5"/>
  <c r="AP1504" i="5"/>
  <c r="AP1066" i="5"/>
  <c r="AP709" i="5"/>
  <c r="AP653" i="5"/>
  <c r="AP790" i="5"/>
  <c r="AP1254" i="5"/>
  <c r="AP1185" i="5"/>
  <c r="AP717" i="5"/>
  <c r="AP1389" i="5"/>
  <c r="AP765" i="5"/>
  <c r="AP1845" i="5"/>
  <c r="AP1712" i="5"/>
  <c r="AP558" i="5"/>
  <c r="AP722" i="5"/>
  <c r="AP1699" i="5"/>
  <c r="AP1181" i="5"/>
  <c r="AP1149" i="5"/>
  <c r="AP448" i="5"/>
  <c r="AP1430" i="5"/>
  <c r="AP1539" i="5"/>
  <c r="AP1685" i="5"/>
  <c r="AP1438" i="5"/>
  <c r="AP1056" i="5"/>
  <c r="AP1743" i="5"/>
  <c r="AP1882" i="5"/>
  <c r="AP151" i="5"/>
  <c r="AP1463" i="5"/>
  <c r="AP1125" i="5"/>
  <c r="AP410" i="5"/>
  <c r="AP1227" i="5"/>
  <c r="AP1143" i="5"/>
  <c r="AP1677" i="5"/>
  <c r="AP1023" i="5"/>
  <c r="AP519" i="5"/>
  <c r="AP51" i="5"/>
  <c r="AP1267" i="5"/>
  <c r="AP1353" i="5"/>
  <c r="AP1255" i="5"/>
  <c r="AP90" i="5"/>
  <c r="AP1919" i="5"/>
  <c r="AP1394" i="5"/>
  <c r="AP356" i="5"/>
  <c r="AP1547" i="5"/>
  <c r="AP1425" i="5"/>
  <c r="AP1194" i="5"/>
  <c r="AP335" i="5"/>
  <c r="AP1054" i="5"/>
  <c r="AP847" i="5"/>
  <c r="AP1362" i="5"/>
  <c r="AP1706" i="5"/>
  <c r="AP1355" i="5"/>
  <c r="AP1228" i="5"/>
  <c r="AP865" i="5"/>
  <c r="AP1941" i="5"/>
  <c r="AP832" i="5"/>
  <c r="AP1564" i="5"/>
  <c r="AP537" i="5"/>
  <c r="AP1500" i="5"/>
  <c r="AP1903" i="5"/>
  <c r="AP167" i="5"/>
  <c r="AP1342" i="5"/>
  <c r="AP1335" i="5"/>
  <c r="AP522" i="5"/>
  <c r="AP1080" i="5"/>
  <c r="AP994" i="5"/>
  <c r="AP1522" i="5"/>
  <c r="AP1046" i="5"/>
  <c r="AP278" i="5"/>
  <c r="AP1049" i="5"/>
  <c r="AP1468" i="5"/>
  <c r="AP217" i="5"/>
  <c r="AP1965" i="5"/>
  <c r="AP668" i="5"/>
  <c r="AP724" i="5"/>
  <c r="AP874" i="5"/>
  <c r="AP950" i="5"/>
  <c r="AP1413" i="5"/>
  <c r="AP1710" i="5"/>
  <c r="AP1279" i="5"/>
  <c r="AP1931" i="5"/>
  <c r="AP1337" i="5"/>
  <c r="AP1482" i="5"/>
  <c r="AP1793" i="5"/>
  <c r="AP641" i="5"/>
  <c r="AP1314" i="5"/>
  <c r="AP1521" i="5"/>
  <c r="AP1351" i="5"/>
  <c r="AP1034" i="5"/>
  <c r="AP432" i="5"/>
  <c r="AP1917" i="5"/>
  <c r="AP673" i="5"/>
  <c r="AP1499" i="5"/>
  <c r="AP1001" i="5"/>
  <c r="AP219" i="5"/>
  <c r="AP1111" i="5"/>
  <c r="AP782" i="5"/>
  <c r="AP1912" i="5"/>
  <c r="AP839" i="5"/>
  <c r="AP473" i="5"/>
  <c r="AP1343" i="5"/>
  <c r="AP1290" i="5"/>
  <c r="AP946" i="5"/>
  <c r="AP418" i="5"/>
  <c r="AP631" i="5"/>
  <c r="AP767" i="5"/>
  <c r="AP1873" i="5"/>
  <c r="AP61" i="5"/>
  <c r="AP1786" i="5"/>
  <c r="AP286" i="5"/>
  <c r="AP382" i="5"/>
  <c r="AP1302" i="5"/>
  <c r="AP682" i="5"/>
  <c r="AP1841" i="5"/>
  <c r="AP1761" i="5"/>
  <c r="AP315" i="5"/>
  <c r="AP1072" i="5"/>
  <c r="AP628" i="5"/>
  <c r="AP510" i="5"/>
  <c r="AP1679" i="5"/>
  <c r="AP442" i="5"/>
  <c r="AP1815" i="5"/>
  <c r="AP1070" i="5"/>
  <c r="AP726" i="5"/>
  <c r="AP344" i="5"/>
  <c r="AP73" i="5"/>
  <c r="AP849" i="5"/>
  <c r="AP1298" i="5"/>
  <c r="AP1642" i="5"/>
  <c r="AP1939" i="5"/>
  <c r="AP989" i="5"/>
  <c r="AP787" i="5"/>
  <c r="AP544" i="5"/>
  <c r="AP1880" i="5"/>
  <c r="AP408" i="5"/>
  <c r="AP1909" i="5"/>
  <c r="AP578" i="5"/>
  <c r="AP1851" i="5"/>
  <c r="AP870" i="5"/>
  <c r="AP634" i="5"/>
  <c r="AP1809" i="5"/>
  <c r="AP872" i="5"/>
  <c r="AP1811" i="5"/>
  <c r="AP1374" i="5"/>
  <c r="AP1178" i="5"/>
  <c r="AP1464" i="5"/>
  <c r="AP1925" i="5"/>
  <c r="AP1349" i="5"/>
  <c r="AP1223" i="5"/>
  <c r="AP259" i="5"/>
  <c r="AP1875" i="5"/>
  <c r="AP1044" i="5"/>
  <c r="AP450" i="5"/>
  <c r="AP1653" i="5"/>
  <c r="AP1858" i="5"/>
  <c r="AP747" i="5"/>
  <c r="AP287" i="5"/>
  <c r="AP512" i="5"/>
  <c r="AP401" i="5"/>
  <c r="AP1640" i="5"/>
  <c r="AP1454" i="5"/>
  <c r="AP293" i="5"/>
  <c r="AP554" i="5"/>
  <c r="AP1380" i="5"/>
  <c r="AP1633" i="5"/>
  <c r="AP388" i="5"/>
  <c r="AP126" i="5"/>
  <c r="AP1305" i="5"/>
  <c r="AP1524" i="5"/>
  <c r="AP68" i="5"/>
  <c r="AP323" i="5"/>
  <c r="AP467" i="5"/>
  <c r="AP409" i="5"/>
  <c r="AP504" i="5"/>
  <c r="AP1686" i="5"/>
  <c r="AP1719" i="5"/>
  <c r="AP387" i="5"/>
  <c r="AP1081" i="5"/>
  <c r="AP1620" i="5"/>
  <c r="AP1209" i="5"/>
  <c r="AP1473" i="5"/>
  <c r="AP560" i="5"/>
  <c r="AP1231" i="5"/>
  <c r="AP1113" i="5"/>
  <c r="AP1419" i="5"/>
  <c r="AP365" i="5"/>
  <c r="AP1025" i="5"/>
  <c r="AP214" i="5"/>
  <c r="AP1932" i="5"/>
  <c r="AP1898" i="5"/>
  <c r="AP1102" i="5"/>
  <c r="AP45" i="5"/>
  <c r="AP1038" i="5"/>
  <c r="AP1445" i="5"/>
  <c r="AP1128" i="5"/>
  <c r="AP1785" i="5"/>
  <c r="AP1650" i="5"/>
  <c r="AP254" i="5"/>
  <c r="AP676" i="5"/>
  <c r="AP1920" i="5"/>
  <c r="AP1967" i="5"/>
  <c r="AP619" i="5"/>
  <c r="AP1109" i="5"/>
  <c r="AP1926" i="5"/>
  <c r="AP721" i="5"/>
  <c r="AP1168" i="5"/>
  <c r="AP11" i="5"/>
  <c r="AP1584" i="5"/>
  <c r="AP1894" i="5"/>
  <c r="AP350" i="5"/>
  <c r="AP257" i="5"/>
  <c r="AP342" i="5"/>
  <c r="AP1154" i="5"/>
  <c r="AP267" i="5"/>
  <c r="AP1203" i="5"/>
  <c r="AP149" i="5"/>
  <c r="AP1427" i="5"/>
  <c r="AP1695" i="5"/>
  <c r="AP500" i="5"/>
  <c r="AP299" i="5"/>
  <c r="AP1300" i="5"/>
  <c r="AP1654" i="5"/>
  <c r="AP1026" i="5"/>
  <c r="AP750" i="5"/>
  <c r="AP233" i="5"/>
  <c r="AP987" i="5"/>
  <c r="AP1177" i="5"/>
  <c r="AP447" i="5"/>
  <c r="AP1151" i="5"/>
  <c r="AP1546" i="5"/>
  <c r="AP50" i="5"/>
  <c r="AP1079" i="5"/>
  <c r="AP1824" i="5"/>
  <c r="AP261" i="5"/>
  <c r="AP1655" i="5"/>
  <c r="AP143" i="5"/>
  <c r="AP1164" i="5"/>
  <c r="AP1123" i="5"/>
  <c r="AP635" i="5"/>
  <c r="AP1866" i="5"/>
  <c r="AP1600" i="5"/>
  <c r="AP1636" i="5"/>
  <c r="AP305" i="5"/>
  <c r="AP1592" i="5"/>
  <c r="AP1236" i="5"/>
  <c r="AP1836" i="5"/>
  <c r="AP679" i="5"/>
  <c r="AP1528" i="5"/>
  <c r="AP277" i="5"/>
  <c r="AP997" i="5"/>
  <c r="AP719" i="5"/>
  <c r="AP417" i="5"/>
  <c r="AP1015" i="5"/>
  <c r="AP130" i="5"/>
  <c r="AP1693" i="5"/>
  <c r="AP1588" i="5"/>
  <c r="AP1503" i="5"/>
  <c r="AP568" i="5"/>
  <c r="AP1822" i="5"/>
  <c r="AP1424" i="5"/>
  <c r="AP1697" i="5"/>
  <c r="AP1565" i="5"/>
  <c r="AP1625" i="5"/>
  <c r="AP1253" i="5"/>
  <c r="AP445" i="5"/>
  <c r="AP248" i="5"/>
  <c r="AP1901" i="5"/>
  <c r="AP1412" i="5"/>
  <c r="AP1668" i="5"/>
  <c r="AP1806" i="5"/>
  <c r="AP1812" i="5"/>
  <c r="AP1165" i="5"/>
  <c r="AP1832" i="5"/>
  <c r="AP524" i="5"/>
  <c r="AP1147" i="5"/>
  <c r="AP1520" i="5"/>
  <c r="AP1667" i="5"/>
  <c r="AP249" i="5"/>
  <c r="AP1220" i="5"/>
  <c r="AP1346" i="5"/>
  <c r="AP1476" i="5"/>
  <c r="AP1802" i="5"/>
  <c r="AP1498" i="5"/>
  <c r="AP1334" i="5"/>
  <c r="AP667" i="5"/>
  <c r="AP1396" i="5"/>
  <c r="AP280" i="5"/>
  <c r="AP671" i="5"/>
  <c r="AP433" i="5"/>
  <c r="AP1004" i="5"/>
  <c r="AP850" i="5"/>
  <c r="AP281" i="5"/>
  <c r="AP725" i="5"/>
  <c r="AP1581" i="5"/>
  <c r="AP1714" i="5"/>
  <c r="AP175" i="5"/>
  <c r="AP462" i="5"/>
  <c r="AP135" i="5"/>
  <c r="AP1352" i="5"/>
  <c r="AP1441" i="5"/>
  <c r="AP546" i="5"/>
  <c r="AP1639" i="5"/>
  <c r="AP1198" i="5"/>
  <c r="AP1865" i="5"/>
  <c r="AP1336" i="5"/>
  <c r="AP1760" i="5"/>
  <c r="AP1951" i="5"/>
  <c r="AP840" i="5"/>
  <c r="AP1152" i="5"/>
  <c r="AP399" i="5"/>
  <c r="AP89" i="5"/>
  <c r="AP1857" i="5"/>
  <c r="AP1758" i="5"/>
  <c r="AP618" i="5"/>
  <c r="AP1949" i="5"/>
  <c r="AP1132" i="5"/>
  <c r="AP1896" i="5"/>
  <c r="AP1429" i="5"/>
  <c r="AP1439" i="5"/>
  <c r="AP514" i="5"/>
  <c r="AP273" i="5"/>
  <c r="AP1646" i="5"/>
  <c r="AP995" i="5"/>
  <c r="AP155" i="5"/>
  <c r="AP235" i="5"/>
  <c r="AP236" i="5"/>
  <c r="AP1110" i="5"/>
  <c r="AP1202" i="5"/>
  <c r="AP1131" i="5"/>
  <c r="AP1800" i="5"/>
  <c r="AP1776" i="5"/>
  <c r="AP271" i="5"/>
  <c r="AP396" i="5"/>
  <c r="AP1186" i="5"/>
  <c r="AP713" i="5"/>
  <c r="AP743" i="5"/>
  <c r="AP1961" i="5"/>
  <c r="AP1560" i="5"/>
  <c r="AP1281" i="5"/>
  <c r="AP1877" i="5"/>
  <c r="AP337" i="5"/>
  <c r="AP1972" i="5"/>
  <c r="AP1505" i="5"/>
  <c r="AP55" i="5"/>
  <c r="AP1711" i="5"/>
  <c r="AP436" i="5"/>
  <c r="AP1371" i="5"/>
  <c r="AP1205" i="5"/>
  <c r="AP1551" i="5"/>
  <c r="AP285" i="5"/>
  <c r="AP1779" i="5"/>
  <c r="AP1782" i="5"/>
  <c r="AP1598" i="5"/>
  <c r="AP1210" i="5"/>
  <c r="AP1759" i="5"/>
  <c r="AP1487" i="5"/>
  <c r="AP416" i="5"/>
  <c r="AP1698" i="5"/>
  <c r="AP224" i="5"/>
  <c r="AP907" i="5"/>
  <c r="AP1423" i="5"/>
  <c r="AP549" i="5"/>
  <c r="AQ2" i="5"/>
  <c r="AP1559" i="5"/>
  <c r="AP62" i="5"/>
  <c r="AP1134" i="5"/>
  <c r="AP629" i="5"/>
  <c r="AP730" i="5"/>
  <c r="AP368" i="5"/>
  <c r="AP1296" i="5"/>
  <c r="AP260" i="5"/>
  <c r="AP1329" i="5"/>
  <c r="AP1137" i="5"/>
  <c r="AP231" i="5"/>
  <c r="AP1271" i="5"/>
  <c r="AP704" i="5"/>
  <c r="AP125" i="5"/>
  <c r="AP1368" i="5"/>
  <c r="AP1856" i="5"/>
  <c r="AP1527" i="5"/>
  <c r="AP352" i="5"/>
  <c r="AP1036" i="5"/>
  <c r="AP1356" i="5"/>
  <c r="AP1594" i="5"/>
  <c r="AP1533" i="5"/>
  <c r="AP1378" i="5"/>
  <c r="AP1307" i="5"/>
  <c r="AP1509" i="5"/>
  <c r="AP1973" i="5"/>
  <c r="AP1750" i="5"/>
  <c r="AP1232" i="5"/>
  <c r="AP906" i="5"/>
  <c r="AP1094" i="5"/>
  <c r="AP345" i="5"/>
  <c r="AP582" i="5"/>
  <c r="AP1221" i="5"/>
  <c r="AP1899" i="5"/>
  <c r="AP1678" i="5"/>
  <c r="AP317" i="5"/>
  <c r="AP1428" i="5"/>
  <c r="AP1661" i="5"/>
  <c r="AP1452" i="5"/>
  <c r="AP269" i="5"/>
  <c r="AP403" i="5"/>
  <c r="AP1839" i="5"/>
  <c r="AP1922" i="5"/>
  <c r="AP1644" i="5"/>
  <c r="AP1093" i="5"/>
  <c r="AP1974" i="5"/>
  <c r="AP1605" i="5"/>
  <c r="AP705" i="5"/>
  <c r="AP1958" i="5"/>
  <c r="AP148" i="5"/>
  <c r="AP507" i="5"/>
  <c r="AP1638" i="5"/>
  <c r="AP834" i="5"/>
  <c r="AP1582" i="5"/>
  <c r="AP1313" i="5"/>
  <c r="AP1106" i="5"/>
  <c r="AP1843" i="5"/>
  <c r="AP1127" i="5"/>
  <c r="AP909" i="5"/>
  <c r="AP1591" i="5"/>
  <c r="AP154" i="5"/>
  <c r="AP1208" i="5"/>
  <c r="AP1176" i="5"/>
  <c r="AP1512" i="5"/>
  <c r="AP1233" i="5"/>
  <c r="AP358" i="5"/>
  <c r="AP294" i="5"/>
  <c r="AP264" i="5"/>
  <c r="AP1957" i="5"/>
  <c r="AP1195" i="5"/>
  <c r="AP355" i="5"/>
  <c r="AP1828" i="5"/>
  <c r="AP1617" i="5"/>
  <c r="AP557" i="5"/>
  <c r="AP1440" i="5"/>
  <c r="AP1118" i="5"/>
  <c r="AP1630" i="5"/>
  <c r="AP1321" i="5"/>
  <c r="AP1907" i="5"/>
  <c r="AP675" i="5"/>
  <c r="AP402" i="5"/>
  <c r="AP1372" i="5"/>
  <c r="AP652" i="5"/>
  <c r="AP1659" i="5"/>
  <c r="AP1886" i="5"/>
  <c r="AP1171" i="5"/>
  <c r="AP563" i="5"/>
  <c r="AP1108" i="5"/>
  <c r="AP1579" i="5"/>
  <c r="AP449" i="5"/>
  <c r="AP174" i="5"/>
  <c r="AP308" i="5"/>
  <c r="AP1370" i="5"/>
  <c r="AP1005" i="5"/>
  <c r="AP1327" i="5"/>
  <c r="AP647" i="5"/>
  <c r="AP1735" i="5"/>
  <c r="AP1614" i="5"/>
  <c r="AP215" i="5"/>
  <c r="AP864" i="5"/>
  <c r="AP1540" i="5"/>
  <c r="AP625" i="5"/>
  <c r="AP1491" i="5"/>
  <c r="AP334" i="5"/>
  <c r="AP1847" i="5"/>
  <c r="AP1091" i="5"/>
  <c r="AP542" i="5"/>
  <c r="AP1347" i="5"/>
  <c r="AP1268" i="5"/>
  <c r="AP1764" i="5"/>
  <c r="AP1012" i="5"/>
  <c r="AP1243" i="5"/>
  <c r="AP173" i="5"/>
  <c r="AP1274" i="5"/>
  <c r="AP306" i="5"/>
  <c r="AP1308" i="5"/>
  <c r="AP1523" i="5"/>
  <c r="AP171" i="5"/>
  <c r="AP54" i="5"/>
  <c r="AP1124" i="5"/>
  <c r="AP367" i="5"/>
  <c r="AP1150" i="5"/>
  <c r="AP1651" i="5"/>
  <c r="AP1218" i="5"/>
  <c r="AP1188" i="5"/>
  <c r="AP1874" i="5"/>
  <c r="AP465" i="5"/>
  <c r="AP420" i="5"/>
  <c r="AP1593" i="5"/>
  <c r="AP1458" i="5"/>
  <c r="AP1827" i="5"/>
  <c r="AP1167" i="5"/>
  <c r="AP1065" i="5"/>
  <c r="AP577" i="5"/>
  <c r="AP792" i="5"/>
  <c r="AP1179" i="5"/>
  <c r="AP1557" i="5"/>
  <c r="AP579" i="5"/>
  <c r="AP1045" i="5"/>
  <c r="AP1057" i="5"/>
  <c r="AP1495" i="5"/>
  <c r="AP1385" i="5"/>
  <c r="AP835" i="5"/>
  <c r="AP1784" i="5"/>
  <c r="AP1400" i="5"/>
  <c r="AP336" i="5"/>
  <c r="AP1906" i="5"/>
  <c r="AP1100" i="5"/>
  <c r="AP1905" i="5"/>
  <c r="AP1631" i="5"/>
  <c r="AP680" i="5"/>
  <c r="AP1868" i="5"/>
  <c r="AP836" i="5"/>
  <c r="AP1526" i="5"/>
  <c r="AP1225" i="5"/>
  <c r="AP1071" i="5"/>
  <c r="AP282" i="5"/>
  <c r="AP1201" i="5"/>
  <c r="AP422" i="5"/>
  <c r="AP1747" i="5"/>
  <c r="AP564" i="5"/>
  <c r="AP562" i="5"/>
  <c r="AP1092" i="5"/>
  <c r="AP1748" i="5"/>
  <c r="AP1107" i="5"/>
  <c r="AP1461" i="5"/>
  <c r="AP63" i="5"/>
  <c r="AP291" i="5"/>
  <c r="AP1572" i="5"/>
  <c r="AP1737" i="5"/>
  <c r="AP303" i="5"/>
  <c r="AP1771" i="5"/>
  <c r="AP383" i="5"/>
  <c r="AP144" i="5"/>
  <c r="AP295" i="5"/>
  <c r="AP1180" i="5"/>
  <c r="AP581" i="5"/>
  <c r="AP1159" i="5"/>
  <c r="AP1146" i="5"/>
  <c r="AP1129" i="5"/>
  <c r="AP639" i="5"/>
  <c r="AP1657" i="5"/>
  <c r="AP845" i="5"/>
  <c r="AP1030" i="5"/>
  <c r="AP1157" i="5"/>
  <c r="AP1276" i="5"/>
  <c r="AP1891" i="5"/>
  <c r="AP1301" i="5"/>
  <c r="AP220" i="5"/>
  <c r="AP384" i="5"/>
  <c r="AP761" i="5"/>
  <c r="AP758" i="5"/>
  <c r="AP1420" i="5"/>
  <c r="AP1192" i="5"/>
  <c r="AP1077" i="5"/>
  <c r="AP632" i="5"/>
  <c r="AP1536" i="5"/>
  <c r="AP225" i="5"/>
  <c r="AP1790" i="5"/>
  <c r="AP1273" i="5"/>
  <c r="AP1293" i="5"/>
  <c r="AP651" i="5"/>
  <c r="AP1051" i="5"/>
  <c r="AP1291" i="5"/>
  <c r="AP431" i="5"/>
  <c r="AP1453" i="5"/>
  <c r="AP451" i="5"/>
  <c r="AP1840" i="5"/>
  <c r="AP363" i="5"/>
  <c r="AP475" i="5"/>
  <c r="AP380" i="5"/>
  <c r="AP914" i="5"/>
  <c r="AP1944" i="5"/>
  <c r="AP755" i="5"/>
  <c r="AP1550" i="5"/>
  <c r="AP1794" i="5"/>
  <c r="AP1766" i="5"/>
  <c r="AP1375" i="5"/>
  <c r="AP1688" i="5"/>
  <c r="AP1955" i="5"/>
  <c r="AP255" i="5"/>
  <c r="AP702" i="5"/>
  <c r="AP1915" i="5"/>
  <c r="AP1172" i="5"/>
  <c r="AP298" i="5"/>
  <c r="AP1161" i="5"/>
  <c r="AP1480" i="5"/>
  <c r="AP1226" i="5"/>
  <c r="AP1260" i="5"/>
  <c r="AP1713" i="5"/>
  <c r="AP1169" i="5"/>
  <c r="AP1470" i="5"/>
  <c r="AP1911" i="5"/>
  <c r="AP1235" i="5"/>
  <c r="AP1554" i="5"/>
  <c r="AP1229" i="5"/>
  <c r="AP1660" i="5"/>
  <c r="AP1805" i="5"/>
  <c r="AP720" i="5"/>
  <c r="AP1175" i="5"/>
  <c r="AP1738" i="5"/>
  <c r="AP1923" i="5"/>
  <c r="AP650" i="5"/>
  <c r="AP947" i="5"/>
  <c r="AP1238" i="5"/>
  <c r="AP1881" i="5"/>
  <c r="AP1969" i="5"/>
  <c r="AP636" i="5"/>
  <c r="AP470" i="5"/>
  <c r="AP1456" i="5"/>
  <c r="AP85" i="5"/>
  <c r="AP94" i="5"/>
  <c r="AP545" i="5"/>
  <c r="AP1257" i="5"/>
  <c r="AP1089" i="5"/>
  <c r="AP10" i="5"/>
  <c r="AP1141" i="5"/>
  <c r="AP1549" i="5"/>
  <c r="AP1889" i="5"/>
  <c r="AP1622" i="5"/>
  <c r="AP1702" i="5"/>
  <c r="AP1946" i="5"/>
  <c r="AP265" i="5"/>
  <c r="AP1752" i="5"/>
  <c r="AP825" i="5"/>
  <c r="AP746" i="5"/>
  <c r="AP561" i="5"/>
  <c r="AP784" i="5"/>
  <c r="AP791" i="5"/>
  <c r="AP328" i="5"/>
  <c r="AP1467" i="5"/>
  <c r="AP1517" i="5"/>
  <c r="AP64" i="5"/>
  <c r="AP1216" i="5"/>
  <c r="AP1869" i="5"/>
  <c r="AP1918" i="5"/>
  <c r="AP871" i="5"/>
  <c r="AP1853" i="5"/>
  <c r="AP466" i="5"/>
  <c r="AP1562" i="5"/>
  <c r="AP584" i="5"/>
  <c r="AP1437" i="5"/>
  <c r="AP1446" i="5"/>
  <c r="AP213" i="5"/>
  <c r="AP567" i="5"/>
  <c r="AP1742" i="5"/>
  <c r="AP379" i="5"/>
  <c r="AP1715" i="5"/>
  <c r="AP49" i="5"/>
  <c r="AP1876" i="5"/>
  <c r="AP439" i="5"/>
  <c r="AP1576" i="5"/>
  <c r="AP1078" i="5"/>
  <c r="AP1829" i="5"/>
  <c r="AP642" i="5"/>
  <c r="AP1744" i="5"/>
  <c r="AP848" i="5"/>
  <c r="AP289" i="5"/>
  <c r="AP1908" i="5"/>
  <c r="AP1580" i="5"/>
  <c r="AP1568" i="5"/>
  <c r="AP1059" i="5"/>
  <c r="AP1934" i="5"/>
  <c r="AP1410" i="5"/>
  <c r="AP478" i="5"/>
  <c r="AP1665" i="5"/>
  <c r="AP331" i="5"/>
  <c r="AP1823" i="5"/>
  <c r="AP1392" i="5"/>
  <c r="AP366" i="5"/>
  <c r="AP1311" i="5"/>
  <c r="AP1048" i="5"/>
  <c r="AP1864" i="5"/>
  <c r="AP142" i="5"/>
  <c r="AP552" i="5"/>
  <c r="AP708" i="5"/>
  <c r="AP496" i="5"/>
  <c r="AP330" i="5"/>
  <c r="AP1011" i="5"/>
  <c r="AP434" i="5"/>
  <c r="AP843" i="5"/>
  <c r="AP1460" i="5"/>
  <c r="AP1341" i="5"/>
  <c r="AP222" i="5"/>
  <c r="AP1457" i="5"/>
  <c r="AP1449" i="5"/>
  <c r="AP443" i="5"/>
  <c r="AP742" i="5"/>
  <c r="AP145" i="5"/>
  <c r="AP1627" i="5"/>
  <c r="AP1287" i="5"/>
  <c r="AP1217" i="5"/>
  <c r="AP1826" i="5"/>
  <c r="AP1537" i="5"/>
  <c r="AP1249" i="5"/>
  <c r="AP381" i="5"/>
  <c r="AP1778" i="5"/>
  <c r="AP1616" i="5"/>
  <c r="AP952" i="5"/>
  <c r="AP1052" i="5"/>
  <c r="AP1357" i="5"/>
  <c r="AP1099" i="5"/>
  <c r="AP1364" i="5"/>
  <c r="AP441" i="5"/>
  <c r="AP1007" i="5"/>
  <c r="AP638" i="5"/>
  <c r="AP147" i="5"/>
  <c r="AP1929" i="5"/>
  <c r="AP424" i="5"/>
  <c r="AP1729" i="5"/>
  <c r="AP359" i="5"/>
  <c r="AP1415" i="5"/>
  <c r="AP1393" i="5"/>
  <c r="AP1295" i="5"/>
  <c r="AP1265" i="5"/>
  <c r="AP288" i="5"/>
  <c r="AP393" i="5"/>
  <c r="AP1191" i="5"/>
  <c r="AP47" i="5"/>
  <c r="AP386" i="5"/>
  <c r="AP150" i="5"/>
  <c r="AP471" i="5"/>
  <c r="AP1831" i="5"/>
  <c r="AP1331" i="5"/>
  <c r="AP301" i="5"/>
  <c r="AP723" i="5"/>
  <c r="AP59" i="5"/>
  <c r="AP501" i="5"/>
  <c r="AP1388" i="5"/>
  <c r="AP421" i="5"/>
  <c r="AP1897" i="5"/>
  <c r="AP1365" i="5"/>
  <c r="AP1834" i="5"/>
  <c r="AP1010" i="5"/>
  <c r="AP1219" i="5"/>
  <c r="AP756" i="5"/>
  <c r="AP1942" i="5"/>
  <c r="AP1323" i="5"/>
  <c r="AP660" i="5"/>
  <c r="AP1489" i="5"/>
  <c r="AP373" i="5"/>
  <c r="AP477" i="5"/>
  <c r="AP1675" i="5"/>
  <c r="AP1798" i="5"/>
  <c r="AP1608" i="5"/>
  <c r="AP53" i="5"/>
  <c r="AP1333" i="5"/>
  <c r="AP1206" i="5"/>
  <c r="AP645" i="5"/>
  <c r="AP838" i="5"/>
  <c r="AP1807" i="5"/>
  <c r="AP310" i="5"/>
  <c r="AP1709" i="5"/>
  <c r="AP1609" i="5"/>
  <c r="AP1197" i="5"/>
  <c r="AP827" i="5"/>
  <c r="AP7" i="5"/>
  <c r="AP348" i="5"/>
  <c r="AP1041" i="5"/>
  <c r="AP1673" i="5"/>
  <c r="AP828" i="5"/>
  <c r="AP376" i="5"/>
  <c r="AP1027" i="5"/>
  <c r="AP1632" i="5"/>
  <c r="AP325" i="5"/>
  <c r="AP364" i="5"/>
  <c r="AP1130" i="5"/>
  <c r="AP633" i="5"/>
  <c r="AP1703" i="5"/>
  <c r="AP521" i="5"/>
  <c r="AP1160" i="5"/>
  <c r="AP455" i="5"/>
  <c r="AP541" i="5"/>
  <c r="AP1246" i="5"/>
  <c r="AP141" i="5"/>
  <c r="AP230" i="5"/>
  <c r="AP1085" i="5"/>
  <c r="AP227" i="5"/>
  <c r="AP1506" i="5"/>
  <c r="AP1266" i="5"/>
  <c r="AP1411" i="5"/>
  <c r="AP1039" i="5"/>
  <c r="AP844" i="5"/>
  <c r="AP1590" i="5"/>
  <c r="AP502" i="5"/>
  <c r="AP1242" i="5"/>
  <c r="AP1872" i="5"/>
  <c r="AP1762" i="5"/>
  <c r="AP1518" i="5"/>
  <c r="AP6" i="5"/>
  <c r="AP1000" i="5"/>
  <c r="AP1008" i="5"/>
  <c r="AP1723" i="5"/>
  <c r="AP1050" i="5"/>
  <c r="AP1801" i="5"/>
  <c r="AP1069" i="5"/>
  <c r="AP1148" i="5"/>
  <c r="AP1204" i="5"/>
  <c r="AP146" i="5"/>
  <c r="AP1421" i="5"/>
  <c r="AP911" i="5"/>
  <c r="AP405" i="5"/>
  <c r="AP212" i="5"/>
  <c r="AP318" i="5"/>
  <c r="AP1121" i="5"/>
  <c r="AP390" i="5"/>
  <c r="AP413" i="5"/>
  <c r="AP1720" i="5"/>
  <c r="AP1082" i="5"/>
  <c r="AP43" i="5"/>
  <c r="AP1399" i="5"/>
  <c r="AP556" i="5"/>
  <c r="AP659" i="5"/>
  <c r="AP290" i="5"/>
  <c r="AP1013" i="5"/>
  <c r="AP1930" i="5"/>
  <c r="AP1615" i="5"/>
  <c r="AP1692" i="5"/>
  <c r="AP1258" i="5"/>
  <c r="AP262" i="5"/>
  <c r="AP1635" i="5"/>
  <c r="AP1916" i="5"/>
  <c r="AP1211" i="5"/>
  <c r="AP438" i="5"/>
  <c r="AP263" i="5"/>
  <c r="AP1532" i="5"/>
  <c r="AP1386" i="5"/>
  <c r="AP1234" i="5"/>
  <c r="AP1067" i="5"/>
  <c r="AP1264" i="5"/>
  <c r="AP1465" i="5"/>
  <c r="AP1913" i="5"/>
  <c r="AP1138" i="5"/>
  <c r="AP1768" i="5"/>
  <c r="AP1416" i="5"/>
  <c r="AP1808" i="5"/>
  <c r="AP216" i="5"/>
  <c r="AP266" i="5"/>
  <c r="AP627" i="5"/>
  <c r="AP951" i="5"/>
  <c r="AP1156" i="5"/>
  <c r="AP643" i="5"/>
  <c r="AP166" i="5"/>
  <c r="AP1893" i="5"/>
  <c r="AP1502" i="5"/>
  <c r="AP1954" i="5"/>
  <c r="AP1571" i="5"/>
  <c r="AP1140" i="5"/>
  <c r="AP1083" i="5"/>
  <c r="AP297" i="5"/>
  <c r="AP1398" i="5"/>
  <c r="AP131" i="5"/>
  <c r="AP1120" i="5"/>
  <c r="AP252" i="5"/>
  <c r="AP48" i="5"/>
  <c r="AP1076" i="5"/>
  <c r="AP1531" i="5"/>
  <c r="AP1014" i="5"/>
  <c r="AP499" i="5"/>
  <c r="AP153" i="5"/>
  <c r="AP1796" i="5"/>
  <c r="AP1599" i="5"/>
  <c r="AP1567" i="5"/>
  <c r="AP1663" i="5"/>
  <c r="AP1104" i="5"/>
  <c r="AP1459" i="5"/>
  <c r="AP1878" i="5"/>
  <c r="AP712" i="5"/>
  <c r="AP461" i="5"/>
  <c r="AP729" i="5"/>
  <c r="AP1304" i="5"/>
  <c r="AP1215" i="5"/>
  <c r="AP1696" i="5"/>
  <c r="AP1544" i="5"/>
  <c r="AP1153" i="5"/>
  <c r="AP1556" i="5"/>
  <c r="AP1534" i="5"/>
  <c r="AP1804" i="5"/>
  <c r="AP866" i="5"/>
  <c r="AP700" i="5"/>
  <c r="AP1435" i="5"/>
  <c r="AP1055" i="5"/>
  <c r="AP858" i="5"/>
  <c r="AP1062" i="5"/>
  <c r="AP353" i="5"/>
  <c r="AP953" i="5"/>
  <c r="AP1486" i="5"/>
  <c r="AP1542" i="5"/>
  <c r="AP1662" i="5"/>
  <c r="AP1860" i="5"/>
  <c r="AP508" i="5"/>
  <c r="AP503" i="5"/>
  <c r="AP745" i="5"/>
  <c r="AP622" i="5"/>
  <c r="AP640" i="5"/>
  <c r="AP1184" i="5"/>
  <c r="AP1408" i="5"/>
  <c r="AP1935" i="5"/>
  <c r="AP1047" i="5"/>
  <c r="AP1345" i="5"/>
  <c r="AP1849" i="5"/>
  <c r="AP996" i="5"/>
  <c r="AP314" i="5"/>
  <c r="AP1182" i="5"/>
  <c r="AP515" i="5"/>
  <c r="AP1028" i="5"/>
  <c r="AP371" i="5"/>
  <c r="AP955" i="5"/>
  <c r="AP1478" i="5"/>
  <c r="AP1691" i="5"/>
  <c r="AP1753" i="5"/>
  <c r="AP250" i="5"/>
  <c r="AP543" i="5"/>
  <c r="AP771" i="5"/>
  <c r="AP1324" i="5"/>
  <c r="AP1538" i="5"/>
  <c r="AP1297" i="5"/>
  <c r="AP759" i="5"/>
  <c r="AP1927" i="5"/>
  <c r="AP1507" i="5"/>
  <c r="AP1705" i="5"/>
  <c r="AP1033" i="5"/>
  <c r="AP841" i="5"/>
  <c r="AP1928" i="5"/>
  <c r="AP1971" i="5"/>
  <c r="AP340" i="5"/>
  <c r="AP1511" i="5"/>
  <c r="AP1656" i="5"/>
  <c r="AP1552" i="5"/>
  <c r="AP1366" i="5"/>
  <c r="AP1286" i="5"/>
  <c r="AP773" i="5"/>
  <c r="AP1846" i="5"/>
  <c r="AP1263" i="5"/>
  <c r="AP718" i="5"/>
  <c r="AP1883" i="5"/>
  <c r="AP1739" i="5"/>
  <c r="AP1810" i="5"/>
  <c r="AP91" i="5"/>
  <c r="AP1966" i="5"/>
  <c r="AP1340" i="5"/>
  <c r="AP1561" i="5"/>
  <c r="AP1145" i="5"/>
  <c r="AP1574" i="5"/>
  <c r="AP1830" i="5"/>
  <c r="AP1088" i="5"/>
  <c r="AP1344" i="5"/>
  <c r="AP1707" i="5"/>
  <c r="AP992" i="5"/>
  <c r="AP1683" i="5"/>
  <c r="AP1426" i="5"/>
  <c r="AP1431" i="5"/>
  <c r="AP1724" i="5"/>
  <c r="AP1390" i="5"/>
  <c r="AP1892" i="5"/>
  <c r="AP1578" i="5"/>
  <c r="AP1555" i="5"/>
  <c r="AP370" i="5"/>
  <c r="AP1432" i="5"/>
  <c r="AP1837" i="5"/>
  <c r="AP360" i="5"/>
  <c r="AP69" i="5"/>
  <c r="AP748" i="5"/>
  <c r="AP1053" i="5"/>
  <c r="AP1613" i="5"/>
  <c r="AP1471" i="5"/>
  <c r="AP1189" i="5"/>
  <c r="AP1369" i="5"/>
  <c r="AP1207" i="5"/>
  <c r="AP1510" i="5"/>
  <c r="AP1060" i="5"/>
  <c r="AP999" i="5"/>
  <c r="AP1732" i="5"/>
  <c r="AP1173" i="5"/>
  <c r="AP1543" i="5"/>
  <c r="AP476" i="5"/>
  <c r="AP551" i="5"/>
  <c r="AP1740" i="5"/>
  <c r="AP1680" i="5"/>
  <c r="AP1671" i="5"/>
  <c r="AP1684" i="5"/>
  <c r="AP1513" i="5"/>
  <c r="AP1133" i="5"/>
  <c r="AP1501" i="5"/>
  <c r="AP788" i="5"/>
  <c r="AP1586" i="5"/>
  <c r="AP1475" i="5"/>
  <c r="AP316" i="5"/>
  <c r="AP1414" i="5"/>
  <c r="AP1119" i="5"/>
  <c r="AP1773" i="5"/>
  <c r="AP525" i="5"/>
  <c r="AP256" i="5"/>
  <c r="AP276" i="5"/>
  <c r="AP1514" i="5"/>
  <c r="AP1002" i="5"/>
  <c r="AP469" i="5"/>
  <c r="AP1405" i="5"/>
  <c r="AP1126" i="5"/>
  <c r="AP1553" i="5"/>
  <c r="AP1016" i="5"/>
  <c r="AP854" i="5"/>
  <c r="AP1682" i="5"/>
  <c r="AP84" i="5"/>
  <c r="AP669" i="5"/>
  <c r="AP1006" i="5"/>
  <c r="AP444" i="5"/>
  <c r="AP1409" i="5"/>
  <c r="AP1867" i="5"/>
  <c r="AP1734" i="5"/>
  <c r="AP354" i="5"/>
  <c r="AP1090" i="5"/>
  <c r="AP1515" i="5"/>
  <c r="AP170" i="5"/>
  <c r="AP1803" i="5"/>
  <c r="AP948" i="5"/>
  <c r="AP9" i="5"/>
  <c r="AP674" i="5"/>
  <c r="AP1595" i="5"/>
  <c r="AP8" i="5"/>
  <c r="AP760" i="5"/>
  <c r="AP1960" i="5"/>
  <c r="AP1573" i="5"/>
  <c r="AP437" i="5"/>
  <c r="AP398" i="5"/>
  <c r="AP829" i="5"/>
  <c r="AP1021" i="5"/>
  <c r="AP1519" i="5"/>
  <c r="AP1097" i="5"/>
  <c r="AP1717" i="5"/>
  <c r="AP472" i="5"/>
  <c r="AP137" i="5"/>
  <c r="AP313" i="5"/>
  <c r="AP275" i="5"/>
  <c r="AP1068" i="5"/>
  <c r="AP666" i="5"/>
  <c r="AP754" i="5"/>
  <c r="AP395" i="5"/>
  <c r="AP1383" i="5"/>
  <c r="AP1256" i="5"/>
  <c r="AP1746" i="5"/>
  <c r="AP1348" i="5"/>
  <c r="AP1074" i="5"/>
  <c r="AP833" i="5"/>
  <c r="AP1017" i="5"/>
  <c r="AP1284" i="5"/>
  <c r="AP1469" i="5"/>
  <c r="AP1035" i="5"/>
  <c r="AP1861" i="5"/>
  <c r="AP1975" i="5"/>
  <c r="AP770" i="5"/>
  <c r="AP1373" i="5"/>
  <c r="AP786" i="5"/>
  <c r="AP66" i="5"/>
  <c r="AP1142" i="5"/>
  <c r="AP1381" i="5"/>
  <c r="AP1018" i="5"/>
  <c r="AP1289" i="5"/>
  <c r="AP362" i="5"/>
  <c r="AP1244" i="5"/>
  <c r="AP347" i="5"/>
  <c r="AP1722" i="5"/>
  <c r="AP453" i="5"/>
  <c r="AP1479" i="5"/>
  <c r="AP1158" i="5"/>
  <c r="AP208" i="5"/>
  <c r="AP1787" i="5"/>
  <c r="AP1757" i="5"/>
  <c r="AP711" i="5"/>
  <c r="AP1451" i="5"/>
  <c r="AP1339" i="5"/>
  <c r="AP127" i="5"/>
  <c r="AP1448" i="5"/>
  <c r="AP172" i="5"/>
  <c r="AP1402" i="5"/>
  <c r="AP268" i="5"/>
  <c r="AP1417" i="5"/>
  <c r="AP1597" i="5"/>
  <c r="AP1763" i="5"/>
  <c r="AP912" i="5"/>
  <c r="AP550" i="5"/>
  <c r="AP258" i="5"/>
  <c r="AP1844" i="5"/>
  <c r="AP1379" i="5"/>
  <c r="AP1310" i="5"/>
  <c r="AP789" i="5"/>
  <c r="AP60" i="5"/>
  <c r="AP377" i="5"/>
  <c r="AP1814" i="5"/>
  <c r="AP710" i="5"/>
  <c r="AP1483" i="5"/>
  <c r="AP1037" i="5"/>
  <c r="AP440" i="5"/>
  <c r="AP312" i="5"/>
  <c r="AP1585" i="5"/>
  <c r="AP58" i="5"/>
  <c r="AP1624" i="5"/>
  <c r="AP1628" i="5"/>
  <c r="AP1136" i="5"/>
  <c r="AP1902" i="5"/>
  <c r="AP1666" i="5"/>
  <c r="AP768" i="5"/>
  <c r="AP1144" i="5"/>
  <c r="AP1095" i="5"/>
  <c r="AP1328" i="5"/>
  <c r="AP1098" i="5"/>
  <c r="AP559" i="5"/>
  <c r="AP1288" i="5"/>
  <c r="AP454" i="5"/>
  <c r="AP407" i="5"/>
  <c r="AP1623" i="5"/>
  <c r="AP868" i="5"/>
  <c r="AP823" i="5"/>
  <c r="AP1316" i="5"/>
  <c r="AP749" i="5"/>
  <c r="AP296" i="5"/>
  <c r="AP426" i="5"/>
  <c r="AP1694" i="5"/>
  <c r="AP479" i="5"/>
  <c r="AP1674" i="5"/>
  <c r="AP274" i="5"/>
  <c r="AP1395" i="5"/>
  <c r="AP1315" i="5"/>
  <c r="AP678" i="5"/>
  <c r="AP1652" i="5"/>
  <c r="AP998" i="5"/>
  <c r="AP857" i="5"/>
  <c r="AP1418" i="5"/>
  <c r="AP1248" i="5"/>
  <c r="AP764" i="5"/>
  <c r="AP1367" i="5"/>
  <c r="AP270" i="5"/>
  <c r="AP1749" i="5"/>
  <c r="AP57" i="5"/>
  <c r="AP1756" i="5"/>
  <c r="AP741" i="5"/>
  <c r="AP547" i="5"/>
  <c r="AP319" i="5"/>
  <c r="AP52" i="5"/>
  <c r="AP1240" i="5"/>
  <c r="AP1629" i="5"/>
  <c r="AP1490" i="5"/>
  <c r="AP1577" i="5"/>
  <c r="AP423" i="5"/>
  <c r="AP411" i="5"/>
  <c r="AP540" i="5"/>
  <c r="AP1139" i="5"/>
  <c r="AP232" i="5"/>
  <c r="AP1358" i="5"/>
  <c r="AP766" i="5"/>
  <c r="AP716" i="5"/>
  <c r="AP1604" i="5"/>
  <c r="AP626" i="5"/>
  <c r="AP1736" i="5"/>
  <c r="AP1508" i="5"/>
  <c r="AP1643" i="5"/>
  <c r="AP71" i="5"/>
  <c r="AP237" i="5"/>
  <c r="AP152" i="5"/>
  <c r="AP1799" i="5"/>
  <c r="AP1318" i="5"/>
  <c r="AP1610" i="5"/>
  <c r="AP1112" i="5"/>
  <c r="AP1626" i="5"/>
  <c r="AP1730" i="5"/>
  <c r="AP1397" i="5"/>
  <c r="AP1770" i="5"/>
  <c r="AP586" i="5"/>
  <c r="AP714" i="5"/>
  <c r="AP343" i="5"/>
  <c r="AP1447" i="5"/>
  <c r="AP1363" i="5"/>
  <c r="AP1493" i="5"/>
  <c r="AP1325" i="5"/>
  <c r="AP1247" i="5"/>
  <c r="AP284" i="5"/>
  <c r="AP1406" i="5"/>
  <c r="AP1789" i="5"/>
  <c r="AP463" i="5"/>
  <c r="AP1516" i="5"/>
  <c r="AP1871" i="5"/>
  <c r="AP624" i="5"/>
  <c r="AP1199" i="5"/>
  <c r="AP1075" i="5"/>
  <c r="AP140" i="5"/>
  <c r="AP404" i="5"/>
  <c r="AP513" i="5"/>
  <c r="AP1884" i="5"/>
  <c r="AP93" i="5"/>
  <c r="AP1687" i="5"/>
  <c r="AP506" i="5"/>
  <c r="AP1541" i="5"/>
  <c r="AP460" i="5"/>
  <c r="AP1558" i="5"/>
  <c r="AP1601" i="5"/>
  <c r="AP913" i="5"/>
  <c r="AP707" i="5"/>
  <c r="AP505" i="5"/>
  <c r="AP677" i="5"/>
  <c r="AP320" i="5"/>
  <c r="AP300" i="5"/>
  <c r="AP1294" i="5"/>
  <c r="AP1689" i="5"/>
  <c r="AP1937" i="5"/>
  <c r="AP620" i="5"/>
  <c r="AP1788" i="5"/>
  <c r="AP1239" i="5"/>
  <c r="AP753" i="5"/>
  <c r="AP1003" i="5"/>
  <c r="AP853" i="5"/>
  <c r="AP458" i="5"/>
  <c r="AP649" i="5"/>
  <c r="AP1280" i="5"/>
  <c r="AP1548" i="5"/>
  <c r="AP1330" i="5"/>
  <c r="AP1183" i="5"/>
  <c r="AP1863" i="5"/>
  <c r="AP1269" i="5"/>
  <c r="AP1672" i="5"/>
  <c r="AP218" i="5"/>
  <c r="AP1332" i="5"/>
  <c r="AP1306" i="5"/>
  <c r="AP1962" i="5"/>
  <c r="AP772" i="5"/>
  <c r="AP339" i="5"/>
  <c r="AP728" i="5"/>
  <c r="AP211" i="5"/>
  <c r="AP346" i="5"/>
  <c r="AP706" i="5"/>
  <c r="AP517" i="5"/>
  <c r="AP1708" i="5"/>
  <c r="AP459" i="5"/>
  <c r="AP327" i="5"/>
  <c r="AP1618" i="5"/>
  <c r="AP302" i="5"/>
  <c r="AP1103" i="5"/>
  <c r="AP1956" i="5"/>
  <c r="AP1716" i="5"/>
  <c r="AP283" i="5"/>
  <c r="AP1029" i="5"/>
  <c r="AP644" i="5"/>
  <c r="AP1587" i="5"/>
  <c r="AP1964" i="5"/>
  <c r="AP397" i="5"/>
  <c r="AP1285" i="5"/>
  <c r="AP425" i="5"/>
  <c r="AP727" i="5"/>
  <c r="AP378" i="5"/>
  <c r="AP1910" i="5"/>
  <c r="AP1170" i="5"/>
  <c r="AP1701" i="5"/>
  <c r="AP1466" i="5"/>
  <c r="AP1350" i="5"/>
  <c r="AP1024" i="5"/>
  <c r="AP226" i="5"/>
  <c r="AP12" i="5"/>
  <c r="AP72" i="5"/>
  <c r="AP234" i="5"/>
  <c r="AP873" i="5"/>
  <c r="AP1377" i="5"/>
  <c r="AP1575" i="5"/>
  <c r="AP253" i="5"/>
  <c r="AP1819" i="5"/>
  <c r="AP763" i="5"/>
  <c r="AP1612" i="5"/>
  <c r="AP228" i="5"/>
  <c r="AP1820" i="5"/>
  <c r="AP1020" i="5"/>
  <c r="AP1948" i="5"/>
  <c r="AP518" i="5"/>
  <c r="AP1403" i="5"/>
  <c r="AP389" i="5"/>
  <c r="AP1940" i="5"/>
  <c r="AP664" i="5"/>
  <c r="AP221" i="5"/>
  <c r="AP1250" i="5"/>
  <c r="AP1212" i="5"/>
  <c r="AP757" i="5"/>
  <c r="AP1850" i="5"/>
  <c r="AP1647" i="5"/>
  <c r="AP1022" i="5"/>
  <c r="AP1040" i="5"/>
  <c r="AP1292" i="5"/>
  <c r="AP1163" i="5"/>
  <c r="AP646" i="5"/>
  <c r="AP1190" i="5"/>
  <c r="AP138" i="5"/>
  <c r="AP1681" i="5"/>
  <c r="AP372" i="5"/>
  <c r="AP511" i="5"/>
  <c r="AP1382" i="5"/>
  <c r="AP307" i="5"/>
  <c r="AP1887" i="5"/>
  <c r="AP1943" i="5"/>
  <c r="AP1641" i="5"/>
  <c r="AP1745" i="5"/>
  <c r="AP351" i="5"/>
  <c r="AP1970" i="5"/>
  <c r="AP44" i="5"/>
  <c r="AP338" i="5"/>
  <c r="AP1725" i="5"/>
  <c r="AP1741" i="5"/>
  <c r="AP1885" i="5"/>
  <c r="AP1391" i="5"/>
  <c r="AP1924" i="5"/>
  <c r="AP1721" i="5"/>
  <c r="AP1821" i="5"/>
  <c r="AP497" i="5"/>
  <c r="AP1303" i="5"/>
  <c r="AP1670" i="5"/>
  <c r="AP846" i="5"/>
  <c r="AP1529" i="5"/>
  <c r="AP831" i="5"/>
  <c r="AP1422" i="5"/>
  <c r="AP67" i="5"/>
  <c r="AP1658" i="5"/>
  <c r="AP1492" i="5"/>
  <c r="AP1791" i="5"/>
  <c r="AP1755" i="5"/>
  <c r="AP341" i="5"/>
  <c r="AP1117" i="5"/>
  <c r="AP1818" i="5"/>
  <c r="AP412" i="5"/>
  <c r="AP468" i="5"/>
  <c r="AP509" i="5"/>
  <c r="AP1890" i="5"/>
  <c r="AP661" i="5"/>
  <c r="AP1621" i="5"/>
  <c r="AP129" i="5"/>
  <c r="AP752" i="5"/>
  <c r="AP855" i="5"/>
  <c r="AP954" i="5"/>
  <c r="AP1596" i="5"/>
  <c r="AP520" i="5"/>
  <c r="AP1462" i="5"/>
  <c r="AP464" i="5"/>
  <c r="AP1488" i="5"/>
  <c r="AP136" i="5"/>
  <c r="AP1780" i="5"/>
  <c r="AP132" i="5"/>
  <c r="AP1767" i="5"/>
  <c r="AP583" i="5"/>
  <c r="AP1859" i="5"/>
  <c r="AP1769" i="5"/>
  <c r="AP869" i="5"/>
  <c r="AP1433" i="5"/>
  <c r="AP385" i="5"/>
  <c r="AP326" i="5"/>
  <c r="AP670" i="5"/>
  <c r="AP684" i="5"/>
  <c r="AP910" i="5"/>
  <c r="AP536" i="5"/>
  <c r="AP176" i="5"/>
  <c r="AP1222" i="5"/>
  <c r="AP1718" i="5"/>
  <c r="AP70" i="5"/>
  <c r="AP837" i="5"/>
  <c r="AP715" i="5"/>
  <c r="AP1245" i="5"/>
  <c r="AP1947" i="5"/>
  <c r="AP1058" i="5"/>
  <c r="AP1774" i="5"/>
  <c r="AP1545" i="5"/>
  <c r="AP1061" i="5"/>
  <c r="AP1086" i="5"/>
  <c r="AP1376" i="5"/>
  <c r="AP1450" i="5"/>
  <c r="AP1224" i="5"/>
  <c r="AP1042" i="5"/>
  <c r="AP683" i="5"/>
  <c r="AP1320" i="5"/>
  <c r="AP1272" i="5"/>
  <c r="AP279" i="5"/>
  <c r="AP1063" i="5"/>
  <c r="AP1914" i="5"/>
  <c r="AP1842" i="5"/>
  <c r="AP1200" i="5"/>
  <c r="AP516" i="5"/>
  <c r="AP1009" i="5"/>
  <c r="AP1135" i="5"/>
  <c r="AP414" i="5"/>
  <c r="AP1187" i="5"/>
  <c r="AP1277" i="5"/>
  <c r="AP1569" i="5"/>
  <c r="AP1312" i="5"/>
  <c r="AP1825" i="5"/>
  <c r="AP1664" i="5"/>
  <c r="AP1275" i="5"/>
  <c r="AP474" i="5"/>
  <c r="AP1530" i="5"/>
  <c r="AP1950" i="5"/>
  <c r="AP1852" i="5"/>
  <c r="AP1116" i="5"/>
  <c r="AP1921" i="5"/>
  <c r="AP1455" i="5"/>
  <c r="AP585" i="5"/>
  <c r="AP1727" i="5"/>
  <c r="AP391" i="5"/>
  <c r="AP1870" i="5"/>
  <c r="AP1084" i="5"/>
  <c r="AP134" i="5"/>
  <c r="AP1213" i="5"/>
  <c r="AP1477" i="5"/>
  <c r="AP1230" i="5"/>
  <c r="AP428" i="5"/>
  <c r="AP1472" i="5"/>
  <c r="AP1879" i="5"/>
  <c r="AP665" i="5"/>
  <c r="AP1251" i="5"/>
  <c r="AP375" i="5"/>
  <c r="AP566" i="5"/>
  <c r="AP86" i="5"/>
  <c r="AP495" i="5"/>
  <c r="AP830" i="5"/>
  <c r="AP1105" i="5"/>
  <c r="AP637" i="5"/>
  <c r="AP1252" i="5"/>
  <c r="AP587" i="5"/>
  <c r="AP1781" i="5"/>
  <c r="AP1603" i="5"/>
  <c r="AP1792" i="5"/>
  <c r="AP1700" i="5"/>
  <c r="AP1728" i="5"/>
  <c r="AP1481" i="5"/>
  <c r="AP88" i="5"/>
  <c r="AP133" i="5"/>
  <c r="AP1115" i="5"/>
  <c r="AP1354" i="5"/>
  <c r="AP1952" i="5"/>
  <c r="AP672" i="5"/>
  <c r="AP565" i="5"/>
  <c r="AP1783" i="5"/>
  <c r="AP783" i="5"/>
  <c r="AP852" i="5"/>
  <c r="AP322" i="5"/>
  <c r="AP406" i="5"/>
  <c r="AP1043" i="5"/>
  <c r="AP1945" i="5"/>
  <c r="AP648" i="5"/>
  <c r="AP1299" i="5"/>
  <c r="AP324" i="5"/>
  <c r="AP769" i="5"/>
  <c r="AP1497" i="5"/>
  <c r="AP523" i="5"/>
  <c r="AP209" i="5"/>
  <c r="AP309" i="5"/>
  <c r="AP229" i="5"/>
  <c r="AP1775" i="5"/>
  <c r="AP400" i="5"/>
  <c r="AP1535" i="5"/>
  <c r="AP1361" i="5"/>
  <c r="AP1434" i="5"/>
  <c r="AP207" i="5"/>
  <c r="AP988" i="5"/>
  <c r="AP1816" i="5"/>
  <c r="AP1261" i="5"/>
  <c r="AP1862" i="5"/>
  <c r="AP1888" i="5"/>
  <c r="AP851" i="5"/>
  <c r="AP1166" i="5"/>
  <c r="AP1611" i="5"/>
  <c r="AP435" i="5"/>
  <c r="AP1359" i="5"/>
  <c r="AP1751" i="5"/>
  <c r="AP1754" i="5"/>
  <c r="AP1589" i="5"/>
  <c r="AP304" i="5"/>
  <c r="AP446" i="5"/>
  <c r="AP1262" i="5"/>
  <c r="AP1968" i="5"/>
  <c r="AP1733" i="5"/>
  <c r="AP1619" i="5"/>
  <c r="AP1726" i="5"/>
  <c r="AP452" i="5"/>
  <c r="AP329" i="5"/>
  <c r="AP1064" i="5"/>
  <c r="AP1963" i="5"/>
  <c r="AP349" i="5"/>
  <c r="AP1848" i="5"/>
  <c r="AP915" i="5"/>
  <c r="AP419" i="5"/>
  <c r="AP1570" i="5"/>
  <c r="AP1317" i="5"/>
  <c r="AP1282" i="5"/>
  <c r="AP1797" i="5"/>
  <c r="AP56" i="5"/>
  <c r="AP1904" i="5"/>
  <c r="AP1765" i="5"/>
  <c r="AP623" i="5"/>
  <c r="AP1777" i="5"/>
  <c r="AP1953" i="5"/>
  <c r="AP394" i="5"/>
  <c r="AP1496" i="5"/>
  <c r="AP1162" i="5"/>
  <c r="AP429" i="5"/>
  <c r="AP553" i="5"/>
  <c r="AP1938" i="5"/>
  <c r="AP1838" i="5"/>
  <c r="AP1933" i="5"/>
  <c r="AP1976" i="5"/>
  <c r="AP43" i="28"/>
  <c r="AO41" i="52"/>
  <c r="AR16" i="9"/>
  <c r="AO19" i="4"/>
  <c r="AN69" i="4"/>
  <c r="AN60" i="4"/>
  <c r="AR5" i="52"/>
  <c r="AR6" i="30"/>
  <c r="AR5" i="31"/>
  <c r="AR5" i="58"/>
  <c r="AR6" i="29"/>
  <c r="AR20" i="12"/>
  <c r="AR37" i="2"/>
  <c r="AR5" i="32"/>
  <c r="AR5" i="4"/>
  <c r="AR31" i="4" s="1"/>
  <c r="AR5" i="50"/>
  <c r="AR6" i="28"/>
  <c r="AP29" i="32"/>
  <c r="AP6" i="32"/>
  <c r="AP26" i="32"/>
  <c r="AP30" i="32"/>
  <c r="AP28" i="32"/>
  <c r="AP36" i="32"/>
  <c r="AP66" i="32" s="1"/>
  <c r="AP6" i="31"/>
  <c r="AN25" i="2"/>
  <c r="AN122" i="2" s="1"/>
  <c r="AO28" i="2"/>
  <c r="AO125" i="2" s="1"/>
  <c r="AN19" i="2"/>
  <c r="AN116" i="2" s="1"/>
  <c r="AO122" i="26"/>
  <c r="AO7" i="4"/>
  <c r="AO65" i="4" s="1"/>
  <c r="AO40" i="52"/>
  <c r="AO47" i="52"/>
  <c r="AO42" i="52"/>
  <c r="AO48" i="52"/>
  <c r="AP173" i="29"/>
  <c r="AP21" i="50" s="1"/>
  <c r="AP15" i="52"/>
  <c r="AP27" i="52"/>
  <c r="AP35" i="52"/>
  <c r="AP6" i="52"/>
  <c r="AP22" i="52"/>
  <c r="AP8" i="52"/>
  <c r="AP31" i="52"/>
  <c r="AP32" i="52"/>
  <c r="AP33" i="52"/>
  <c r="AP28" i="52"/>
  <c r="AP36" i="52"/>
  <c r="AP19" i="52"/>
  <c r="AP29" i="52"/>
  <c r="AP26" i="52"/>
  <c r="AP21" i="52"/>
  <c r="AP16" i="52"/>
  <c r="AP13" i="52"/>
  <c r="AP14" i="52"/>
  <c r="AP34" i="52"/>
  <c r="AP30" i="52"/>
  <c r="AP6" i="58"/>
  <c r="T9" i="12"/>
  <c r="S21" i="12"/>
  <c r="AO13" i="32"/>
  <c r="AO56" i="32" s="1"/>
  <c r="AQ6" i="28"/>
  <c r="AQ20" i="12"/>
  <c r="AQ37" i="2"/>
  <c r="AQ134" i="2" s="1"/>
  <c r="AQ5" i="4"/>
  <c r="AQ6" i="29"/>
  <c r="AQ5" i="50"/>
  <c r="AQ6" i="30"/>
  <c r="AQ5" i="58"/>
  <c r="AQ5" i="52"/>
  <c r="AQ5" i="32"/>
  <c r="AQ31" i="32" s="1"/>
  <c r="AQ5" i="31"/>
  <c r="AO39" i="52"/>
  <c r="AO45" i="52"/>
  <c r="AP6" i="50"/>
  <c r="AP14" i="50"/>
  <c r="AN21" i="28"/>
  <c r="AM40" i="28"/>
  <c r="AM28" i="28"/>
  <c r="AO16" i="28"/>
  <c r="AN12" i="28"/>
  <c r="AO14" i="28"/>
  <c r="AN13" i="28"/>
  <c r="AN15" i="28"/>
  <c r="AO34" i="28"/>
  <c r="AN30" i="28"/>
  <c r="AN36" i="28"/>
  <c r="AN25" i="28"/>
  <c r="AN26" i="28"/>
  <c r="AN24" i="28"/>
  <c r="AO19" i="28"/>
  <c r="AN37" i="28"/>
  <c r="AO33" i="28"/>
  <c r="AO39" i="28"/>
  <c r="AO27" i="28"/>
  <c r="AP20" i="28"/>
  <c r="AS37" i="2" l="1"/>
  <c r="AR20" i="4"/>
  <c r="AR25" i="4"/>
  <c r="AR23" i="4"/>
  <c r="AR24" i="4"/>
  <c r="AR26" i="4"/>
  <c r="AR32" i="4"/>
  <c r="AR22" i="4"/>
  <c r="AR28" i="4"/>
  <c r="AR29" i="4"/>
  <c r="AQ28" i="4"/>
  <c r="AQ31" i="4"/>
  <c r="AQ22" i="4"/>
  <c r="AQ23" i="4"/>
  <c r="AQ30" i="4"/>
  <c r="AQ32" i="4"/>
  <c r="AQ29" i="4"/>
  <c r="AQ24" i="4"/>
  <c r="AQ26" i="4"/>
  <c r="AQ27" i="4"/>
  <c r="AQ20" i="4"/>
  <c r="AQ21" i="4"/>
  <c r="AQ25" i="4"/>
  <c r="AR27" i="4"/>
  <c r="AR30" i="4"/>
  <c r="AR21" i="4"/>
  <c r="AF49" i="29"/>
  <c r="AF48" i="29" s="1"/>
  <c r="AB43" i="29"/>
  <c r="AC89" i="29" s="1"/>
  <c r="AC88" i="29" s="1"/>
  <c r="AP27" i="32"/>
  <c r="AP63" i="32" s="1"/>
  <c r="AR44" i="32"/>
  <c r="AR31" i="32"/>
  <c r="AP63" i="52"/>
  <c r="AP62" i="52"/>
  <c r="AP53" i="52"/>
  <c r="AQ54" i="52"/>
  <c r="AQ55" i="52"/>
  <c r="AR54" i="52"/>
  <c r="AR55" i="52"/>
  <c r="AO64" i="52"/>
  <c r="AO61" i="52" s="1"/>
  <c r="AR45" i="29"/>
  <c r="AS91" i="29"/>
  <c r="AR44" i="29"/>
  <c r="AS90" i="29"/>
  <c r="AR47" i="29"/>
  <c r="AS93" i="29"/>
  <c r="AP96" i="29"/>
  <c r="AP50" i="29" s="1"/>
  <c r="AR46" i="29"/>
  <c r="AS92" i="29"/>
  <c r="AQ38" i="32"/>
  <c r="AQ68" i="32" s="1"/>
  <c r="AQ30" i="2" s="1"/>
  <c r="AQ127" i="2" s="1"/>
  <c r="AQ44" i="32"/>
  <c r="AR40" i="2"/>
  <c r="AR38" i="32"/>
  <c r="AQ40" i="2"/>
  <c r="AQ39" i="32"/>
  <c r="AQ69" i="32" s="1"/>
  <c r="AQ31" i="2" s="1"/>
  <c r="AQ128" i="2" s="1"/>
  <c r="AE57" i="29"/>
  <c r="AE56" i="29" s="1"/>
  <c r="AE204" i="29"/>
  <c r="AE133" i="29"/>
  <c r="AE132" i="29" s="1"/>
  <c r="AE100" i="29"/>
  <c r="AE24" i="32" s="1"/>
  <c r="AD56" i="29"/>
  <c r="AR69" i="32"/>
  <c r="AN74" i="4"/>
  <c r="AB198" i="29"/>
  <c r="AB24" i="30"/>
  <c r="AB56" i="30" s="1"/>
  <c r="AB147" i="29"/>
  <c r="AN22" i="28"/>
  <c r="AM31" i="28"/>
  <c r="AA53" i="30"/>
  <c r="AA49" i="30" s="1"/>
  <c r="AA17" i="30"/>
  <c r="AA23" i="31" s="1"/>
  <c r="AM32" i="28"/>
  <c r="AA725" i="58"/>
  <c r="AA737" i="58" s="1"/>
  <c r="AN18" i="28"/>
  <c r="AM38" i="28"/>
  <c r="AA30" i="29"/>
  <c r="AB80" i="29"/>
  <c r="AM208" i="29"/>
  <c r="AM66" i="30"/>
  <c r="AI206" i="29"/>
  <c r="AC210" i="29"/>
  <c r="AC68" i="30"/>
  <c r="AK194" i="29"/>
  <c r="AG186" i="29"/>
  <c r="AP218" i="29"/>
  <c r="AP78" i="30"/>
  <c r="AP34" i="31" s="1"/>
  <c r="AN193" i="29"/>
  <c r="AO70" i="4"/>
  <c r="AO66" i="4"/>
  <c r="AO64" i="4" s="1"/>
  <c r="AE62" i="30"/>
  <c r="AE61" i="30" s="1"/>
  <c r="AI59" i="29"/>
  <c r="AJ103" i="29" s="1"/>
  <c r="AJ32" i="30" s="1"/>
  <c r="AN32" i="29"/>
  <c r="AO78" i="29" s="1"/>
  <c r="AO19" i="30" s="1"/>
  <c r="AK33" i="29"/>
  <c r="AL79" i="29" s="1"/>
  <c r="AL20" i="30" s="1"/>
  <c r="AC63" i="29"/>
  <c r="AD107" i="29" s="1"/>
  <c r="AD36" i="30" s="1"/>
  <c r="AB203" i="29"/>
  <c r="AB117" i="26" s="1"/>
  <c r="AI135" i="29"/>
  <c r="AK123" i="29"/>
  <c r="AP42" i="52"/>
  <c r="AN51" i="30"/>
  <c r="AC139" i="29"/>
  <c r="AM15" i="2"/>
  <c r="AM112" i="2" s="1"/>
  <c r="AM1987" i="5"/>
  <c r="AM1988" i="5" s="1"/>
  <c r="AG44" i="30"/>
  <c r="AM137" i="29"/>
  <c r="AI102" i="29"/>
  <c r="AI31" i="30" s="1"/>
  <c r="AI81" i="29"/>
  <c r="AI22" i="30" s="1"/>
  <c r="AG115" i="29"/>
  <c r="AI64" i="30"/>
  <c r="AN122" i="29"/>
  <c r="AM13" i="7"/>
  <c r="AM25" i="36" s="1"/>
  <c r="AL104" i="29"/>
  <c r="AL33" i="30" s="1"/>
  <c r="AG25" i="29"/>
  <c r="AM61" i="29"/>
  <c r="AH77" i="29"/>
  <c r="AH18" i="30" s="1"/>
  <c r="AK52" i="30"/>
  <c r="AL37" i="29"/>
  <c r="AL25" i="36"/>
  <c r="AQ36" i="16"/>
  <c r="AQ38" i="16" s="1"/>
  <c r="AN8" i="2"/>
  <c r="AN15" i="2" s="1"/>
  <c r="AN112" i="2" s="1"/>
  <c r="AN189" i="2"/>
  <c r="AN186" i="2" s="1"/>
  <c r="AN45" i="6"/>
  <c r="AP1114" i="5"/>
  <c r="AP1319" i="5"/>
  <c r="AR31" i="16"/>
  <c r="AR115" i="7"/>
  <c r="AS115" i="7" s="1"/>
  <c r="AP1401" i="5"/>
  <c r="AP1484" i="5"/>
  <c r="AP374" i="5"/>
  <c r="AP1731" i="5"/>
  <c r="AP251" i="5"/>
  <c r="AP1525" i="5"/>
  <c r="AQ1214" i="5"/>
  <c r="AQ1611" i="5"/>
  <c r="AQ638" i="5"/>
  <c r="AQ1412" i="5"/>
  <c r="AQ952" i="5"/>
  <c r="AQ232" i="5"/>
  <c r="AQ465" i="5"/>
  <c r="AQ1512" i="5"/>
  <c r="AQ1378" i="5"/>
  <c r="AQ538" i="5"/>
  <c r="AQ1077" i="5"/>
  <c r="AQ753" i="5"/>
  <c r="AQ551" i="5"/>
  <c r="AQ1834" i="5"/>
  <c r="AQ364" i="5"/>
  <c r="AQ266" i="5"/>
  <c r="AQ362" i="5"/>
  <c r="AQ569" i="5"/>
  <c r="AQ1508" i="5"/>
  <c r="AQ1390" i="5"/>
  <c r="AQ1749" i="5"/>
  <c r="AQ916" i="5"/>
  <c r="AQ1675" i="5"/>
  <c r="AQ167" i="5"/>
  <c r="AQ514" i="5"/>
  <c r="AQ1627" i="5"/>
  <c r="AQ626" i="5"/>
  <c r="AQ1395" i="5"/>
  <c r="AQ578" i="5"/>
  <c r="AQ1382" i="5"/>
  <c r="AQ1835" i="5"/>
  <c r="AQ640" i="5"/>
  <c r="AQ1863" i="5"/>
  <c r="AQ441" i="5"/>
  <c r="AQ1565" i="5"/>
  <c r="AQ1211" i="5"/>
  <c r="AQ909" i="5"/>
  <c r="AQ1192" i="5"/>
  <c r="AQ1630" i="5"/>
  <c r="AQ839" i="5"/>
  <c r="AQ1658" i="5"/>
  <c r="AQ838" i="5"/>
  <c r="AQ1226" i="5"/>
  <c r="AQ1539" i="5"/>
  <c r="AQ773" i="5"/>
  <c r="AQ1406" i="5"/>
  <c r="AQ1618" i="5"/>
  <c r="AQ1876" i="5"/>
  <c r="AQ1177" i="5"/>
  <c r="AQ1162" i="5"/>
  <c r="AQ1893" i="5"/>
  <c r="AQ702" i="5"/>
  <c r="AQ1448" i="5"/>
  <c r="AQ989" i="5"/>
  <c r="AQ1492" i="5"/>
  <c r="AQ269" i="5"/>
  <c r="AQ1306" i="5"/>
  <c r="AQ378" i="5"/>
  <c r="AQ1075" i="5"/>
  <c r="AQ436" i="5"/>
  <c r="AQ1667" i="5"/>
  <c r="AQ1927" i="5"/>
  <c r="AQ1670" i="5"/>
  <c r="AQ1693" i="5"/>
  <c r="AQ1912" i="5"/>
  <c r="AQ1163" i="5"/>
  <c r="AQ1875" i="5"/>
  <c r="AQ449" i="5"/>
  <c r="AQ286" i="5"/>
  <c r="AQ1446" i="5"/>
  <c r="AQ274" i="5"/>
  <c r="AQ1945" i="5"/>
  <c r="AQ1088" i="5"/>
  <c r="AQ1718" i="5"/>
  <c r="AQ1498" i="5"/>
  <c r="AQ1779" i="5"/>
  <c r="AQ1272" i="5"/>
  <c r="AQ583" i="5"/>
  <c r="AQ915" i="5"/>
  <c r="AQ335" i="5"/>
  <c r="AQ540" i="5"/>
  <c r="AQ1975" i="5"/>
  <c r="AQ1809" i="5"/>
  <c r="AQ296" i="5"/>
  <c r="AQ715" i="5"/>
  <c r="AQ1292" i="5"/>
  <c r="AQ1355" i="5"/>
  <c r="AQ1511" i="5"/>
  <c r="AQ911" i="5"/>
  <c r="AQ522" i="5"/>
  <c r="AQ1276" i="5"/>
  <c r="AQ714" i="5"/>
  <c r="AQ48" i="5"/>
  <c r="AQ1760" i="5"/>
  <c r="AQ1717" i="5"/>
  <c r="AQ468" i="5"/>
  <c r="AQ1394" i="5"/>
  <c r="AQ1608" i="5"/>
  <c r="AQ1676" i="5"/>
  <c r="AQ1350" i="5"/>
  <c r="AQ1548" i="5"/>
  <c r="AQ840" i="5"/>
  <c r="AQ366" i="5"/>
  <c r="AQ1896" i="5"/>
  <c r="AQ1571" i="5"/>
  <c r="AQ1464" i="5"/>
  <c r="AQ783" i="5"/>
  <c r="AQ1528" i="5"/>
  <c r="AQ1768" i="5"/>
  <c r="AQ230" i="5"/>
  <c r="AQ1802" i="5"/>
  <c r="AQ1812" i="5"/>
  <c r="AQ461" i="5"/>
  <c r="AQ1953" i="5"/>
  <c r="AQ790" i="5"/>
  <c r="AQ631" i="5"/>
  <c r="AQ1095" i="5"/>
  <c r="AQ331" i="5"/>
  <c r="AQ1318" i="5"/>
  <c r="AQ1551" i="5"/>
  <c r="AQ1563" i="5"/>
  <c r="AQ1472" i="5"/>
  <c r="AQ1924" i="5"/>
  <c r="AQ994" i="5"/>
  <c r="AQ466" i="5"/>
  <c r="AQ55" i="5"/>
  <c r="AQ1610" i="5"/>
  <c r="AQ842" i="5"/>
  <c r="AQ1952" i="5"/>
  <c r="AQ1282" i="5"/>
  <c r="AQ1837" i="5"/>
  <c r="AQ469" i="5"/>
  <c r="AQ146" i="5"/>
  <c r="AQ504" i="5"/>
  <c r="AQ1227" i="5"/>
  <c r="AQ705" i="5"/>
  <c r="AQ1531" i="5"/>
  <c r="AQ587" i="5"/>
  <c r="AQ345" i="5"/>
  <c r="AQ311" i="5"/>
  <c r="AQ12" i="5"/>
  <c r="AQ856" i="5"/>
  <c r="AQ1889" i="5"/>
  <c r="AQ1916" i="5"/>
  <c r="AQ996" i="5"/>
  <c r="AQ859" i="5"/>
  <c r="AQ1348" i="5"/>
  <c r="AQ1872" i="5"/>
  <c r="AQ300" i="5"/>
  <c r="AQ440" i="5"/>
  <c r="AQ472" i="5"/>
  <c r="AQ1250" i="5"/>
  <c r="AQ85" i="5"/>
  <c r="AQ566" i="5"/>
  <c r="AQ475" i="5"/>
  <c r="AQ44" i="5"/>
  <c r="AQ1141" i="5"/>
  <c r="AQ644" i="5"/>
  <c r="AQ1546" i="5"/>
  <c r="AQ1921" i="5"/>
  <c r="AQ433" i="5"/>
  <c r="AQ262" i="5"/>
  <c r="AQ832" i="5"/>
  <c r="AQ1939" i="5"/>
  <c r="AQ1110" i="5"/>
  <c r="AQ54" i="5"/>
  <c r="AQ399" i="5"/>
  <c r="AQ1925" i="5"/>
  <c r="AQ270" i="5"/>
  <c r="AQ1886" i="5"/>
  <c r="AQ425" i="5"/>
  <c r="AQ1778" i="5"/>
  <c r="AQ339" i="5"/>
  <c r="AQ224" i="5"/>
  <c r="AQ355" i="5"/>
  <c r="AQ233" i="5"/>
  <c r="AQ1969" i="5"/>
  <c r="AQ1270" i="5"/>
  <c r="AQ1688" i="5"/>
  <c r="AQ1369" i="5"/>
  <c r="AQ1581" i="5"/>
  <c r="AQ1739" i="5"/>
  <c r="AQ1102" i="5"/>
  <c r="AQ1669" i="5"/>
  <c r="AQ1920" i="5"/>
  <c r="AQ329" i="5"/>
  <c r="AQ562" i="5"/>
  <c r="AQ1729" i="5"/>
  <c r="AQ1090" i="5"/>
  <c r="AQ1190" i="5"/>
  <c r="AQ1429" i="5"/>
  <c r="AQ1888" i="5"/>
  <c r="AQ1138" i="5"/>
  <c r="AQ549" i="5"/>
  <c r="AQ45" i="5"/>
  <c r="AQ1506" i="5"/>
  <c r="AQ1542" i="5"/>
  <c r="AQ1277" i="5"/>
  <c r="AQ1488" i="5"/>
  <c r="AQ1851" i="5"/>
  <c r="AQ1521" i="5"/>
  <c r="AQ1798" i="5"/>
  <c r="AQ1719" i="5"/>
  <c r="AQ1493" i="5"/>
  <c r="AQ1439" i="5"/>
  <c r="AQ1434" i="5"/>
  <c r="AQ1236" i="5"/>
  <c r="AQ1015" i="5"/>
  <c r="AQ1914" i="5"/>
  <c r="AQ402" i="5"/>
  <c r="AQ147" i="5"/>
  <c r="AQ1402" i="5"/>
  <c r="AQ758" i="5"/>
  <c r="AQ1325" i="5"/>
  <c r="AQ1703" i="5"/>
  <c r="AQ1724" i="5"/>
  <c r="AQ395" i="5"/>
  <c r="AQ557" i="5"/>
  <c r="AQ629" i="5"/>
  <c r="AQ1208" i="5"/>
  <c r="AQ561" i="5"/>
  <c r="AQ1399" i="5"/>
  <c r="AQ1409" i="5"/>
  <c r="AQ1342" i="5"/>
  <c r="AQ1614" i="5"/>
  <c r="AQ171" i="5"/>
  <c r="AQ1255" i="5"/>
  <c r="AQ1560" i="5"/>
  <c r="AQ1372" i="5"/>
  <c r="AQ1156" i="5"/>
  <c r="AQ1535" i="5"/>
  <c r="AQ729" i="5"/>
  <c r="AQ956" i="5"/>
  <c r="AQ1510" i="5"/>
  <c r="AQ1769" i="5"/>
  <c r="AQ1035" i="5"/>
  <c r="AQ1632" i="5"/>
  <c r="AQ429" i="5"/>
  <c r="AQ1943" i="5"/>
  <c r="AQ1725" i="5"/>
  <c r="AQ51" i="5"/>
  <c r="AQ1818" i="5"/>
  <c r="AQ1082" i="5"/>
  <c r="AQ1840" i="5"/>
  <c r="AQ1344" i="5"/>
  <c r="AQ1266" i="5"/>
  <c r="AQ1117" i="5"/>
  <c r="AQ868" i="5"/>
  <c r="AQ520" i="5"/>
  <c r="AQ1842" i="5"/>
  <c r="AQ145" i="5"/>
  <c r="AQ129" i="5"/>
  <c r="AQ666" i="5"/>
  <c r="AQ155" i="5"/>
  <c r="AQ235" i="5"/>
  <c r="AQ10" i="5"/>
  <c r="AQ1526" i="5"/>
  <c r="AQ1781" i="5"/>
  <c r="AQ381" i="5"/>
  <c r="AQ1265" i="5"/>
  <c r="AQ412" i="5"/>
  <c r="AQ69" i="5"/>
  <c r="AQ1874" i="5"/>
  <c r="AQ1775" i="5"/>
  <c r="AQ1866" i="5"/>
  <c r="AQ1331" i="5"/>
  <c r="AQ685" i="5"/>
  <c r="AQ1680" i="5"/>
  <c r="AQ556" i="5"/>
  <c r="AQ57" i="5"/>
  <c r="AQ1013" i="5"/>
  <c r="AQ354" i="5"/>
  <c r="AQ370" i="5"/>
  <c r="AQ1850" i="5"/>
  <c r="AQ479" i="5"/>
  <c r="AQ1753" i="5"/>
  <c r="AQ347" i="5"/>
  <c r="AQ707" i="5"/>
  <c r="AQ1314" i="5"/>
  <c r="AQ1433" i="5"/>
  <c r="AQ708" i="5"/>
  <c r="AQ1455" i="5"/>
  <c r="AQ1817" i="5"/>
  <c r="AQ1758" i="5"/>
  <c r="AQ1315" i="5"/>
  <c r="AQ1361" i="5"/>
  <c r="AQ1721" i="5"/>
  <c r="AQ308" i="5"/>
  <c r="AQ1803" i="5"/>
  <c r="AQ560" i="5"/>
  <c r="AQ1251" i="5"/>
  <c r="AQ321" i="5"/>
  <c r="AQ304" i="5"/>
  <c r="AQ726" i="5"/>
  <c r="AQ170" i="5"/>
  <c r="AQ951" i="5"/>
  <c r="AQ1202" i="5"/>
  <c r="AQ679" i="5"/>
  <c r="AQ1906" i="5"/>
  <c r="AQ1418" i="5"/>
  <c r="AQ1715" i="5"/>
  <c r="AQ404" i="5"/>
  <c r="AQ509" i="5"/>
  <c r="AQ1028" i="5"/>
  <c r="AQ1365" i="5"/>
  <c r="AQ1273" i="5"/>
  <c r="AQ502" i="5"/>
  <c r="AQ332" i="5"/>
  <c r="AQ64" i="5"/>
  <c r="AQ376" i="5"/>
  <c r="AQ1743" i="5"/>
  <c r="AQ1684" i="5"/>
  <c r="AQ279" i="5"/>
  <c r="AQ724" i="5"/>
  <c r="AQ554" i="5"/>
  <c r="AQ50" i="5"/>
  <c r="AQ406" i="5"/>
  <c r="AQ1602" i="5"/>
  <c r="AQ1175" i="5"/>
  <c r="AQ1425" i="5"/>
  <c r="AQ1666" i="5"/>
  <c r="AQ766" i="5"/>
  <c r="AQ1737" i="5"/>
  <c r="AQ953" i="5"/>
  <c r="AQ1625" i="5"/>
  <c r="AQ1036" i="5"/>
  <c r="AQ1782" i="5"/>
  <c r="AQ1651" i="5"/>
  <c r="AQ1815" i="5"/>
  <c r="AQ988" i="5"/>
  <c r="AQ91" i="5"/>
  <c r="AQ176" i="5"/>
  <c r="AQ174" i="5"/>
  <c r="AQ1946" i="5"/>
  <c r="AQ1954" i="5"/>
  <c r="AQ93" i="5"/>
  <c r="AQ1616" i="5"/>
  <c r="AQ357" i="5"/>
  <c r="AQ1174" i="5"/>
  <c r="AQ1037" i="5"/>
  <c r="AQ1245" i="5"/>
  <c r="AQ1457" i="5"/>
  <c r="AQ1963" i="5"/>
  <c r="AQ7" i="5"/>
  <c r="AQ995" i="5"/>
  <c r="AQ1308" i="5"/>
  <c r="AQ1522" i="5"/>
  <c r="AQ1362" i="5"/>
  <c r="AQ1797" i="5"/>
  <c r="AQ1582" i="5"/>
  <c r="AQ212" i="5"/>
  <c r="AQ1298" i="5"/>
  <c r="AQ1485" i="5"/>
  <c r="AQ137" i="5"/>
  <c r="AQ1794" i="5"/>
  <c r="AQ1247" i="5"/>
  <c r="AQ1555" i="5"/>
  <c r="AQ555" i="5"/>
  <c r="AQ294" i="5"/>
  <c r="AQ1862" i="5"/>
  <c r="AQ452" i="5"/>
  <c r="AQ47" i="5"/>
  <c r="AQ1107" i="5"/>
  <c r="AQ1243" i="5"/>
  <c r="AQ1572" i="5"/>
  <c r="AQ1261" i="5"/>
  <c r="AQ1919" i="5"/>
  <c r="AQ1644" i="5"/>
  <c r="AQ1246" i="5"/>
  <c r="AQ369" i="5"/>
  <c r="AQ1934" i="5"/>
  <c r="AQ1549" i="5"/>
  <c r="AQ653" i="5"/>
  <c r="AQ458" i="5"/>
  <c r="AQ328" i="5"/>
  <c r="AQ1084" i="5"/>
  <c r="AQ912" i="5"/>
  <c r="AQ1825" i="5"/>
  <c r="AQ252" i="5"/>
  <c r="AQ1264" i="5"/>
  <c r="AQ747" i="5"/>
  <c r="AQ320" i="5"/>
  <c r="AQ1479" i="5"/>
  <c r="AQ622" i="5"/>
  <c r="AQ1098" i="5"/>
  <c r="AQ1865" i="5"/>
  <c r="AQ567" i="5"/>
  <c r="AQ652" i="5"/>
  <c r="AQ393" i="5"/>
  <c r="AQ264" i="5"/>
  <c r="AQ1287" i="5"/>
  <c r="AQ1054" i="5"/>
  <c r="AQ1642" i="5"/>
  <c r="AQ1058" i="5"/>
  <c r="AQ1573" i="5"/>
  <c r="AQ1137" i="5"/>
  <c r="AQ669" i="5"/>
  <c r="AQ1262" i="5"/>
  <c r="AQ1708" i="5"/>
  <c r="AQ1427" i="5"/>
  <c r="AQ1520" i="5"/>
  <c r="AQ1001" i="5"/>
  <c r="AQ215" i="5"/>
  <c r="AQ405" i="5"/>
  <c r="AQ767" i="5"/>
  <c r="AQ1411" i="5"/>
  <c r="AQ865" i="5"/>
  <c r="AQ346" i="5"/>
  <c r="AQ276" i="5"/>
  <c r="AQ725" i="5"/>
  <c r="AQ348" i="5"/>
  <c r="AQ49" i="5"/>
  <c r="AQ1059" i="5"/>
  <c r="AQ1652" i="5"/>
  <c r="AQ1868" i="5"/>
  <c r="AQ1113" i="5"/>
  <c r="AQ1628" i="5"/>
  <c r="AQ1423" i="5"/>
  <c r="AQ1517" i="5"/>
  <c r="AQ1871" i="5"/>
  <c r="AQ1882" i="5"/>
  <c r="AQ1502" i="5"/>
  <c r="AQ543" i="5"/>
  <c r="AQ1016" i="5"/>
  <c r="AQ845" i="5"/>
  <c r="AQ1259" i="5"/>
  <c r="AQ1580" i="5"/>
  <c r="AQ588" i="5"/>
  <c r="AQ671" i="5"/>
  <c r="AQ1664" i="5"/>
  <c r="AQ1440" i="5"/>
  <c r="AQ1093" i="5"/>
  <c r="AQ1845" i="5"/>
  <c r="AQ1841" i="5"/>
  <c r="AQ1186" i="5"/>
  <c r="AQ1043" i="5"/>
  <c r="AQ1366" i="5"/>
  <c r="AQ913" i="5"/>
  <c r="AQ1653" i="5"/>
  <c r="AQ1776" i="5"/>
  <c r="AQ650" i="5"/>
  <c r="AQ1021" i="5"/>
  <c r="AQ1606" i="5"/>
  <c r="AQ1682" i="5"/>
  <c r="AQ743" i="5"/>
  <c r="AQ302" i="5"/>
  <c r="AQ323" i="5"/>
  <c r="AQ1971" i="5"/>
  <c r="AQ1254" i="5"/>
  <c r="AQ1822" i="5"/>
  <c r="AQ1771" i="5"/>
  <c r="AQ1183" i="5"/>
  <c r="AQ1437" i="5"/>
  <c r="AQ142" i="5"/>
  <c r="AQ635" i="5"/>
  <c r="AQ1730" i="5"/>
  <c r="AQ131" i="5"/>
  <c r="AQ1185" i="5"/>
  <c r="AQ1898" i="5"/>
  <c r="AQ139" i="5"/>
  <c r="AQ1656" i="5"/>
  <c r="AQ1026" i="5"/>
  <c r="AQ623" i="5"/>
  <c r="AQ680" i="5"/>
  <c r="AQ1712" i="5"/>
  <c r="AQ1085" i="5"/>
  <c r="AQ1877" i="5"/>
  <c r="AQ338" i="5"/>
  <c r="AQ1661" i="5"/>
  <c r="AQ1855" i="5"/>
  <c r="AQ1905" i="5"/>
  <c r="AQ550" i="5"/>
  <c r="AQ1641" i="5"/>
  <c r="AQ1500" i="5"/>
  <c r="AQ1094" i="5"/>
  <c r="AQ265" i="5"/>
  <c r="AQ1353" i="5"/>
  <c r="AQ1025" i="5"/>
  <c r="AQ1873" i="5"/>
  <c r="AQ841" i="5"/>
  <c r="AQ298" i="5"/>
  <c r="AQ1285" i="5"/>
  <c r="AQ1002" i="5"/>
  <c r="AQ478" i="5"/>
  <c r="AQ1482" i="5"/>
  <c r="AQ314" i="5"/>
  <c r="AQ1297" i="5"/>
  <c r="AQ1937" i="5"/>
  <c r="AQ647" i="5"/>
  <c r="AQ258" i="5"/>
  <c r="AQ683" i="5"/>
  <c r="AQ1339" i="5"/>
  <c r="AQ1195" i="5"/>
  <c r="AQ1456" i="5"/>
  <c r="AQ1550" i="5"/>
  <c r="AQ1804" i="5"/>
  <c r="AQ1885" i="5"/>
  <c r="AQ218" i="5"/>
  <c r="AQ1722" i="5"/>
  <c r="AQ1100" i="5"/>
  <c r="AQ853" i="5"/>
  <c r="AQ1377" i="5"/>
  <c r="AQ1128" i="5"/>
  <c r="AQ1258" i="5"/>
  <c r="AQ500" i="5"/>
  <c r="AQ1230" i="5"/>
  <c r="AQ92" i="5"/>
  <c r="AQ1244" i="5"/>
  <c r="AQ1964" i="5"/>
  <c r="AQ1594" i="5"/>
  <c r="AQ150" i="5"/>
  <c r="AQ1063" i="5"/>
  <c r="AQ851" i="5"/>
  <c r="AQ507" i="5"/>
  <c r="AQ1055" i="5"/>
  <c r="AQ524" i="5"/>
  <c r="AQ375" i="5"/>
  <c r="AQ497" i="5"/>
  <c r="AQ1801" i="5"/>
  <c r="AQ1161" i="5"/>
  <c r="AQ1931" i="5"/>
  <c r="AQ1067" i="5"/>
  <c r="AQ1486" i="5"/>
  <c r="AQ1029" i="5"/>
  <c r="AQ388" i="5"/>
  <c r="AQ914" i="5"/>
  <c r="AQ1767" i="5"/>
  <c r="AQ1280" i="5"/>
  <c r="AQ1477" i="5"/>
  <c r="AQ1011" i="5"/>
  <c r="AQ1748" i="5"/>
  <c r="AQ392" i="5"/>
  <c r="AQ451" i="5"/>
  <c r="AQ135" i="5"/>
  <c r="AQ1135" i="5"/>
  <c r="AQ1397" i="5"/>
  <c r="AQ1910" i="5"/>
  <c r="AQ1225" i="5"/>
  <c r="AQ317" i="5"/>
  <c r="AQ434" i="5"/>
  <c r="AQ1918" i="5"/>
  <c r="AQ1351" i="5"/>
  <c r="AQ1697" i="5"/>
  <c r="AQ1106" i="5"/>
  <c r="AQ998" i="5"/>
  <c r="AQ1544" i="5"/>
  <c r="AQ397" i="5"/>
  <c r="AQ496" i="5"/>
  <c r="AQ1902" i="5"/>
  <c r="AQ1765" i="5"/>
  <c r="AQ446" i="5"/>
  <c r="AQ282" i="5"/>
  <c r="AQ625" i="5"/>
  <c r="AQ1453" i="5"/>
  <c r="AQ1415" i="5"/>
  <c r="AQ1787" i="5"/>
  <c r="AQ1064" i="5"/>
  <c r="AQ654" i="5"/>
  <c r="AQ1404" i="5"/>
  <c r="AQ836" i="5"/>
  <c r="AQ1538" i="5"/>
  <c r="AQ564" i="5"/>
  <c r="AQ633" i="5"/>
  <c r="AQ1184" i="5"/>
  <c r="AQ1006" i="5"/>
  <c r="AQ1462" i="5"/>
  <c r="AQ1705" i="5"/>
  <c r="AQ1445" i="5"/>
  <c r="AQ1494" i="5"/>
  <c r="AQ1589" i="5"/>
  <c r="AQ1103" i="5"/>
  <c r="AQ383" i="5"/>
  <c r="AQ467" i="5"/>
  <c r="AQ1209" i="5"/>
  <c r="AQ1762" i="5"/>
  <c r="AQ1288" i="5"/>
  <c r="AQ1112" i="5"/>
  <c r="AQ1553" i="5"/>
  <c r="AR2" i="5"/>
  <c r="AQ1469" i="5"/>
  <c r="AQ1091" i="5"/>
  <c r="AQ1301" i="5"/>
  <c r="AQ544" i="5"/>
  <c r="AQ1745" i="5"/>
  <c r="AQ60" i="5"/>
  <c r="AQ1930" i="5"/>
  <c r="AQ1414" i="5"/>
  <c r="AQ1295" i="5"/>
  <c r="AQ1523" i="5"/>
  <c r="AQ553" i="5"/>
  <c r="AQ1470" i="5"/>
  <c r="AQ442" i="5"/>
  <c r="AQ1233" i="5"/>
  <c r="AQ508" i="5"/>
  <c r="AQ1790" i="5"/>
  <c r="AQ53" i="5"/>
  <c r="AQ211" i="5"/>
  <c r="AQ1034" i="5"/>
  <c r="AQ403" i="5"/>
  <c r="AQ1165" i="5"/>
  <c r="AQ831" i="5"/>
  <c r="AQ1788" i="5"/>
  <c r="AQ752" i="5"/>
  <c r="AQ313" i="5"/>
  <c r="AQ1677" i="5"/>
  <c r="AQ565" i="5"/>
  <c r="AQ1597" i="5"/>
  <c r="AQ351" i="5"/>
  <c r="AQ1129" i="5"/>
  <c r="AQ870" i="5"/>
  <c r="AQ1957" i="5"/>
  <c r="AQ1704" i="5"/>
  <c r="AQ1833" i="5"/>
  <c r="AQ1942" i="5"/>
  <c r="AQ389" i="5"/>
  <c r="AQ581" i="5"/>
  <c r="AQ709" i="5"/>
  <c r="AQ1194" i="5"/>
  <c r="AQ426" i="5"/>
  <c r="AQ1268" i="5"/>
  <c r="AQ1099" i="5"/>
  <c r="AQ1650" i="5"/>
  <c r="AQ1849" i="5"/>
  <c r="AQ1428" i="5"/>
  <c r="AQ1588" i="5"/>
  <c r="AQ1944" i="5"/>
  <c r="AQ1168" i="5"/>
  <c r="AQ1004" i="5"/>
  <c r="AQ1901" i="5"/>
  <c r="AQ950" i="5"/>
  <c r="AQ1475" i="5"/>
  <c r="AQ731" i="5"/>
  <c r="AQ316" i="5"/>
  <c r="AQ1774" i="5"/>
  <c r="AQ1742" i="5"/>
  <c r="AQ791" i="5"/>
  <c r="AQ249" i="5"/>
  <c r="AQ1726" i="5"/>
  <c r="AQ1109" i="5"/>
  <c r="AQ1698" i="5"/>
  <c r="AQ226" i="5"/>
  <c r="AQ352" i="5"/>
  <c r="AQ344" i="5"/>
  <c r="AQ70" i="5"/>
  <c r="AQ303" i="5"/>
  <c r="AQ1756" i="5"/>
  <c r="AQ132" i="5"/>
  <c r="AQ750" i="5"/>
  <c r="AQ1089" i="5"/>
  <c r="AQ1413" i="5"/>
  <c r="AQ1311" i="5"/>
  <c r="AQ1633" i="5"/>
  <c r="AQ253" i="5"/>
  <c r="AQ630" i="5"/>
  <c r="AQ1590" i="5"/>
  <c r="AQ1061" i="5"/>
  <c r="AQ350" i="5"/>
  <c r="AQ1014" i="5"/>
  <c r="AQ1917" i="5"/>
  <c r="AQ1810" i="5"/>
  <c r="AQ1870" i="5"/>
  <c r="AQ1738" i="5"/>
  <c r="AQ542" i="5"/>
  <c r="AQ1692" i="5"/>
  <c r="AQ1933" i="5"/>
  <c r="AQ1899" i="5"/>
  <c r="AQ1305" i="5"/>
  <c r="AQ1224" i="5"/>
  <c r="AQ1796" i="5"/>
  <c r="AQ6" i="5"/>
  <c r="AQ1674" i="5"/>
  <c r="AQ1471" i="5"/>
  <c r="AQ1134" i="5"/>
  <c r="AQ1160" i="5"/>
  <c r="AQ869" i="5"/>
  <c r="AQ755" i="5"/>
  <c r="AQ229" i="5"/>
  <c r="AQ318" i="5"/>
  <c r="AQ1450" i="5"/>
  <c r="AQ1786" i="5"/>
  <c r="AQ301" i="5"/>
  <c r="AQ1327" i="5"/>
  <c r="AQ1805" i="5"/>
  <c r="AQ1613" i="5"/>
  <c r="AQ641" i="5"/>
  <c r="AQ793" i="5"/>
  <c r="AQ1711" i="5"/>
  <c r="AQ1894" i="5"/>
  <c r="AQ343" i="5"/>
  <c r="AQ1393" i="5"/>
  <c r="AQ584" i="5"/>
  <c r="AQ585" i="5"/>
  <c r="AQ1716" i="5"/>
  <c r="AQ1955" i="5"/>
  <c r="AQ1880" i="5"/>
  <c r="AQ1530" i="5"/>
  <c r="AQ1132" i="5"/>
  <c r="AQ1220" i="5"/>
  <c r="AQ1720" i="5"/>
  <c r="AQ787" i="5"/>
  <c r="AQ1960" i="5"/>
  <c r="AQ907" i="5"/>
  <c r="AQ480" i="5"/>
  <c r="AQ646" i="5"/>
  <c r="AQ1496" i="5"/>
  <c r="AQ1892" i="5"/>
  <c r="AQ1583" i="5"/>
  <c r="AQ263" i="5"/>
  <c r="AQ409" i="5"/>
  <c r="AQ1257" i="5"/>
  <c r="AQ1609" i="5"/>
  <c r="AQ1108" i="5"/>
  <c r="AQ334" i="5"/>
  <c r="AQ290" i="5"/>
  <c r="AQ209" i="5"/>
  <c r="AQ1807" i="5"/>
  <c r="AQ1146" i="5"/>
  <c r="AQ231" i="5"/>
  <c r="AQ1962" i="5"/>
  <c r="AQ746" i="5"/>
  <c r="AQ1150" i="5"/>
  <c r="AQ1501" i="5"/>
  <c r="AQ717" i="5"/>
  <c r="AQ259" i="5"/>
  <c r="AQ1092" i="5"/>
  <c r="AQ1750" i="5"/>
  <c r="AQ748" i="5"/>
  <c r="AQ955" i="5"/>
  <c r="AQ86" i="5"/>
  <c r="AQ1267" i="5"/>
  <c r="AQ1133" i="5"/>
  <c r="AQ1033" i="5"/>
  <c r="AQ710" i="5"/>
  <c r="AQ267" i="5"/>
  <c r="AQ1923" i="5"/>
  <c r="AQ1505" i="5"/>
  <c r="AQ1284" i="5"/>
  <c r="AQ379" i="5"/>
  <c r="AQ1424" i="5"/>
  <c r="AQ1948" i="5"/>
  <c r="AQ1416" i="5"/>
  <c r="AQ1130" i="5"/>
  <c r="AQ275" i="5"/>
  <c r="AQ342" i="5"/>
  <c r="AQ1507" i="5"/>
  <c r="AQ1444" i="5"/>
  <c r="AQ1764" i="5"/>
  <c r="AQ1147" i="5"/>
  <c r="AQ661" i="5"/>
  <c r="AQ1509" i="5"/>
  <c r="AQ277" i="5"/>
  <c r="AQ1072" i="5"/>
  <c r="AQ223" i="5"/>
  <c r="AQ1819" i="5"/>
  <c r="AQ1153" i="5"/>
  <c r="AQ1489" i="5"/>
  <c r="AQ1142" i="5"/>
  <c r="AQ1883" i="5"/>
  <c r="AQ1830" i="5"/>
  <c r="AQ1159" i="5"/>
  <c r="AQ824" i="5"/>
  <c r="AQ1182" i="5"/>
  <c r="AQ238" i="5"/>
  <c r="AQ156" i="5"/>
  <c r="AQ1317" i="5"/>
  <c r="AQ1465" i="5"/>
  <c r="AQ1441" i="5"/>
  <c r="AQ844" i="5"/>
  <c r="AQ1956" i="5"/>
  <c r="AQ1023" i="5"/>
  <c r="AQ1584" i="5"/>
  <c r="AQ681" i="5"/>
  <c r="AQ678" i="5"/>
  <c r="AQ1312" i="5"/>
  <c r="AQ1612" i="5"/>
  <c r="AQ1359" i="5"/>
  <c r="AQ1799" i="5"/>
  <c r="AQ1806" i="5"/>
  <c r="AQ1040" i="5"/>
  <c r="AQ833" i="5"/>
  <c r="AQ1629" i="5"/>
  <c r="AQ537" i="5"/>
  <c r="AQ1814" i="5"/>
  <c r="AQ141" i="5"/>
  <c r="AQ153" i="5"/>
  <c r="AQ309" i="5"/>
  <c r="AQ1976" i="5"/>
  <c r="AQ1686" i="5"/>
  <c r="AQ1127" i="5"/>
  <c r="AQ1052" i="5"/>
  <c r="AQ1766" i="5"/>
  <c r="AQ1283" i="5"/>
  <c r="AQ1545" i="5"/>
  <c r="AQ1188" i="5"/>
  <c r="AQ1869" i="5"/>
  <c r="AQ772" i="5"/>
  <c r="AQ368" i="5"/>
  <c r="AQ837" i="5"/>
  <c r="AQ1253" i="5"/>
  <c r="AQ1408" i="5"/>
  <c r="AQ377" i="5"/>
  <c r="AQ1388" i="5"/>
  <c r="AQ1587" i="5"/>
  <c r="AQ310" i="5"/>
  <c r="AQ1300" i="5"/>
  <c r="AQ1829" i="5"/>
  <c r="AQ1586" i="5"/>
  <c r="AQ648" i="5"/>
  <c r="AQ1065" i="5"/>
  <c r="AQ144" i="5"/>
  <c r="AQ677" i="5"/>
  <c r="AQ1122" i="5"/>
  <c r="AQ175" i="5"/>
  <c r="AQ1490" i="5"/>
  <c r="AQ857" i="5"/>
  <c r="AQ997" i="5"/>
  <c r="AQ88" i="5"/>
  <c r="AQ1385" i="5"/>
  <c r="AQ651" i="5"/>
  <c r="AQ437" i="5"/>
  <c r="AQ1922" i="5"/>
  <c r="AQ295" i="5"/>
  <c r="AQ1145" i="5"/>
  <c r="AQ1044" i="5"/>
  <c r="AQ910" i="5"/>
  <c r="AQ1846" i="5"/>
  <c r="AQ439" i="5"/>
  <c r="AQ866" i="5"/>
  <c r="AQ1307" i="5"/>
  <c r="AQ1345" i="5"/>
  <c r="AQ1330" i="5"/>
  <c r="AQ1820" i="5"/>
  <c r="AQ1696" i="5"/>
  <c r="AQ1700" i="5"/>
  <c r="AQ1631" i="5"/>
  <c r="AQ445" i="5"/>
  <c r="AQ271" i="5"/>
  <c r="AQ453" i="5"/>
  <c r="AQ1751" i="5"/>
  <c r="AQ1800" i="5"/>
  <c r="AQ413" i="5"/>
  <c r="AQ1951" i="5"/>
  <c r="AQ1047" i="5"/>
  <c r="AQ1386" i="5"/>
  <c r="AQ1228" i="5"/>
  <c r="AQ1338" i="5"/>
  <c r="AQ1838" i="5"/>
  <c r="AQ1022" i="5"/>
  <c r="AQ1903" i="5"/>
  <c r="AQ473" i="5"/>
  <c r="AQ1515" i="5"/>
  <c r="AQ13" i="5"/>
  <c r="AQ675" i="5"/>
  <c r="AQ1191" i="5"/>
  <c r="AQ1019" i="5"/>
  <c r="AQ1909" i="5"/>
  <c r="AQ835" i="5"/>
  <c r="AQ639" i="5"/>
  <c r="AQ1853" i="5"/>
  <c r="AQ1009" i="5"/>
  <c r="AQ523" i="5"/>
  <c r="AQ1710" i="5"/>
  <c r="AQ1857" i="5"/>
  <c r="AQ1527" i="5"/>
  <c r="AQ307" i="5"/>
  <c r="AQ1926" i="5"/>
  <c r="AQ1570" i="5"/>
  <c r="AQ1691" i="5"/>
  <c r="AQ1620" i="5"/>
  <c r="AQ1149" i="5"/>
  <c r="AQ1316" i="5"/>
  <c r="AQ1947" i="5"/>
  <c r="AQ1755" i="5"/>
  <c r="AQ1083" i="5"/>
  <c r="AQ1239" i="5"/>
  <c r="AQ1852" i="5"/>
  <c r="AQ1468" i="5"/>
  <c r="AQ525" i="5"/>
  <c r="AQ1928" i="5"/>
  <c r="AQ1770" i="5"/>
  <c r="AQ582" i="5"/>
  <c r="AQ386" i="5"/>
  <c r="AQ1459" i="5"/>
  <c r="AQ1637" i="5"/>
  <c r="AQ1279" i="5"/>
  <c r="AQ1334" i="5"/>
  <c r="AQ261" i="5"/>
  <c r="AQ855" i="5"/>
  <c r="AQ1911" i="5"/>
  <c r="AQ414" i="5"/>
  <c r="AQ1031" i="5"/>
  <c r="AQ1039" i="5"/>
  <c r="AQ764" i="5"/>
  <c r="AQ1217" i="5"/>
  <c r="AQ1887" i="5"/>
  <c r="AQ1699" i="5"/>
  <c r="AQ632" i="5"/>
  <c r="AQ1728" i="5"/>
  <c r="AQ1816" i="5"/>
  <c r="AQ1294" i="5"/>
  <c r="AQ506" i="5"/>
  <c r="AQ341" i="5"/>
  <c r="AQ1096" i="5"/>
  <c r="AQ1741" i="5"/>
  <c r="AQ1907" i="5"/>
  <c r="AQ1060" i="5"/>
  <c r="AQ1398" i="5"/>
  <c r="AQ645" i="5"/>
  <c r="AQ1569" i="5"/>
  <c r="AQ1105" i="5"/>
  <c r="AQ511" i="5"/>
  <c r="AQ1309" i="5"/>
  <c r="AQ432" i="5"/>
  <c r="AQ1562" i="5"/>
  <c r="AQ1248" i="5"/>
  <c r="AQ401" i="5"/>
  <c r="AQ519" i="5"/>
  <c r="AQ1173" i="5"/>
  <c r="AQ74" i="5"/>
  <c r="AQ1605" i="5"/>
  <c r="AQ1364" i="5"/>
  <c r="AQ289" i="5"/>
  <c r="AQ501" i="5"/>
  <c r="AQ1116" i="5"/>
  <c r="AQ1363" i="5"/>
  <c r="AQ1115" i="5"/>
  <c r="AQ834" i="5"/>
  <c r="AQ754" i="5"/>
  <c r="AQ517" i="5"/>
  <c r="AQ1878" i="5"/>
  <c r="AQ58" i="5"/>
  <c r="AQ875" i="5"/>
  <c r="AQ1747" i="5"/>
  <c r="AQ1056" i="5"/>
  <c r="AQ1200" i="5"/>
  <c r="AQ1041" i="5"/>
  <c r="AQ673" i="5"/>
  <c r="AQ1328" i="5"/>
  <c r="AQ254" i="5"/>
  <c r="AQ72" i="5"/>
  <c r="AQ1533" i="5"/>
  <c r="AQ1017" i="5"/>
  <c r="AQ1181" i="5"/>
  <c r="AQ1281" i="5"/>
  <c r="AQ1458" i="5"/>
  <c r="AQ499" i="5"/>
  <c r="AQ992" i="5"/>
  <c r="AQ1074" i="5"/>
  <c r="AQ786" i="5"/>
  <c r="AQ407" i="5"/>
  <c r="AQ134" i="5"/>
  <c r="AQ1702" i="5"/>
  <c r="AQ1068" i="5"/>
  <c r="AQ256" i="5"/>
  <c r="AQ391" i="5"/>
  <c r="AQ1078" i="5"/>
  <c r="AQ1121" i="5"/>
  <c r="AQ324" i="5"/>
  <c r="AQ291" i="5"/>
  <c r="AQ1071" i="5"/>
  <c r="AQ1734" i="5"/>
  <c r="AQ1274" i="5"/>
  <c r="AQ545" i="5"/>
  <c r="AQ1624" i="5"/>
  <c r="AQ1821" i="5"/>
  <c r="AQ250" i="5"/>
  <c r="AQ1158" i="5"/>
  <c r="AQ66" i="5"/>
  <c r="AQ1897" i="5"/>
  <c r="AQ676" i="5"/>
  <c r="AQ871" i="5"/>
  <c r="AQ1634" i="5"/>
  <c r="AQ873" i="5"/>
  <c r="AQ1554" i="5"/>
  <c r="AQ411" i="5"/>
  <c r="AQ667" i="5"/>
  <c r="AQ843" i="5"/>
  <c r="AQ1370" i="5"/>
  <c r="AQ854" i="5"/>
  <c r="AQ1012" i="5"/>
  <c r="AQ1304" i="5"/>
  <c r="AQ1172" i="5"/>
  <c r="AQ1615" i="5"/>
  <c r="AQ418" i="5"/>
  <c r="AQ684" i="5"/>
  <c r="AQ1559" i="5"/>
  <c r="AQ1621" i="5"/>
  <c r="AQ1335" i="5"/>
  <c r="AQ1660" i="5"/>
  <c r="AQ1596" i="5"/>
  <c r="AQ1746" i="5"/>
  <c r="AQ471" i="5"/>
  <c r="AQ477" i="5"/>
  <c r="AQ431" i="5"/>
  <c r="AQ1847" i="5"/>
  <c r="AQ1081" i="5"/>
  <c r="AQ1541" i="5"/>
  <c r="AQ1540" i="5"/>
  <c r="AQ1861" i="5"/>
  <c r="AQ336" i="5"/>
  <c r="AQ1647" i="5"/>
  <c r="AQ1210" i="5"/>
  <c r="AQ1536" i="5"/>
  <c r="AQ643" i="5"/>
  <c r="AQ1622" i="5"/>
  <c r="AQ1844" i="5"/>
  <c r="AQ1793" i="5"/>
  <c r="AQ1556" i="5"/>
  <c r="AQ463" i="5"/>
  <c r="AQ1321" i="5"/>
  <c r="AQ770" i="5"/>
  <c r="AQ1171" i="5"/>
  <c r="AQ1042" i="5"/>
  <c r="AQ636" i="5"/>
  <c r="AQ568" i="5"/>
  <c r="AQ315" i="5"/>
  <c r="AQ765" i="5"/>
  <c r="AQ1170" i="5"/>
  <c r="AQ1332" i="5"/>
  <c r="AQ1030" i="5"/>
  <c r="AQ1299" i="5"/>
  <c r="AQ1431" i="5"/>
  <c r="AQ628" i="5"/>
  <c r="AQ1027" i="5"/>
  <c r="AQ858" i="5"/>
  <c r="AQ62" i="5"/>
  <c r="AQ410" i="5"/>
  <c r="AQ1968" i="5"/>
  <c r="AQ227" i="5"/>
  <c r="AQ1008" i="5"/>
  <c r="AQ1242" i="5"/>
  <c r="AQ1604" i="5"/>
  <c r="AQ745" i="5"/>
  <c r="AQ1773" i="5"/>
  <c r="AQ89" i="5"/>
  <c r="AQ825" i="5"/>
  <c r="AQ1591" i="5"/>
  <c r="AQ620" i="5"/>
  <c r="AQ322" i="5"/>
  <c r="AQ1313" i="5"/>
  <c r="AQ394" i="5"/>
  <c r="AQ272" i="5"/>
  <c r="AQ1795" i="5"/>
  <c r="AQ450" i="5"/>
  <c r="AQ373" i="5"/>
  <c r="AQ1216" i="5"/>
  <c r="AQ214" i="5"/>
  <c r="AQ668" i="5"/>
  <c r="AQ1859" i="5"/>
  <c r="AQ1972" i="5"/>
  <c r="AQ293" i="5"/>
  <c r="AQ284" i="5"/>
  <c r="AQ1638" i="5"/>
  <c r="AQ1387" i="5"/>
  <c r="AQ1727" i="5"/>
  <c r="AQ1593" i="5"/>
  <c r="AQ1296" i="5"/>
  <c r="AQ1970" i="5"/>
  <c r="AQ721" i="5"/>
  <c r="AQ1792" i="5"/>
  <c r="AQ326" i="5"/>
  <c r="AQ1685" i="5"/>
  <c r="AQ337" i="5"/>
  <c r="AQ1827" i="5"/>
  <c r="AQ1374" i="5"/>
  <c r="AQ1694" i="5"/>
  <c r="AQ1219" i="5"/>
  <c r="AQ1051" i="5"/>
  <c r="AQ1777" i="5"/>
  <c r="AQ71" i="5"/>
  <c r="AQ1733" i="5"/>
  <c r="AQ273" i="5"/>
  <c r="AQ476" i="5"/>
  <c r="AQ1585" i="5"/>
  <c r="AQ1349" i="5"/>
  <c r="AQ1180" i="5"/>
  <c r="AQ1389" i="5"/>
  <c r="AQ1123" i="5"/>
  <c r="AQ728" i="5"/>
  <c r="AQ1275" i="5"/>
  <c r="AQ1655" i="5"/>
  <c r="AQ1169" i="5"/>
  <c r="AQ847" i="5"/>
  <c r="AQ1410" i="5"/>
  <c r="AQ152" i="5"/>
  <c r="AQ1723" i="5"/>
  <c r="AQ438" i="5"/>
  <c r="AQ763" i="5"/>
  <c r="AQ711" i="5"/>
  <c r="AQ1206" i="5"/>
  <c r="AQ1640" i="5"/>
  <c r="AQ828" i="5"/>
  <c r="AQ1218" i="5"/>
  <c r="AQ340" i="5"/>
  <c r="AQ168" i="5"/>
  <c r="AQ1024" i="5"/>
  <c r="AQ1879" i="5"/>
  <c r="AQ1626" i="5"/>
  <c r="AQ1447" i="5"/>
  <c r="AQ1959" i="5"/>
  <c r="AQ67" i="5"/>
  <c r="AQ1062" i="5"/>
  <c r="AQ1212" i="5"/>
  <c r="AQ1473" i="5"/>
  <c r="AQ1516" i="5"/>
  <c r="AQ1343" i="5"/>
  <c r="AQ701" i="5"/>
  <c r="AQ140" i="5"/>
  <c r="AQ1463" i="5"/>
  <c r="AQ68" i="5"/>
  <c r="AQ1198" i="5"/>
  <c r="AQ1915" i="5"/>
  <c r="AQ1598" i="5"/>
  <c r="AQ1215" i="5"/>
  <c r="AQ1808" i="5"/>
  <c r="AQ850" i="5"/>
  <c r="AQ281" i="5"/>
  <c r="AQ1166" i="5"/>
  <c r="AQ586" i="5"/>
  <c r="AQ663" i="5"/>
  <c r="AQ225" i="5"/>
  <c r="AQ1714" i="5"/>
  <c r="AQ954" i="5"/>
  <c r="AQ396" i="5"/>
  <c r="AQ784" i="5"/>
  <c r="AQ1568" i="5"/>
  <c r="AQ430" i="5"/>
  <c r="AQ704" i="5"/>
  <c r="AQ1373" i="5"/>
  <c r="AQ634" i="5"/>
  <c r="AQ1763" i="5"/>
  <c r="AQ1451" i="5"/>
  <c r="AQ416" i="5"/>
  <c r="AQ1087" i="5"/>
  <c r="AQ1384" i="5"/>
  <c r="AQ1534" i="5"/>
  <c r="AQ742" i="5"/>
  <c r="AQ1789" i="5"/>
  <c r="AQ1010" i="5"/>
  <c r="AQ723" i="5"/>
  <c r="AQ1193" i="5"/>
  <c r="AQ1904" i="5"/>
  <c r="AQ1491" i="5"/>
  <c r="AQ1341" i="5"/>
  <c r="AQ503" i="5"/>
  <c r="AQ1417" i="5"/>
  <c r="AQ126" i="5"/>
  <c r="AQ9" i="5"/>
  <c r="AQ719" i="5"/>
  <c r="AQ751" i="5"/>
  <c r="AQ1167" i="5"/>
  <c r="AQ1320" i="5"/>
  <c r="AQ464" i="5"/>
  <c r="AQ1673" i="5"/>
  <c r="AQ219" i="5"/>
  <c r="AQ1000" i="5"/>
  <c r="AQ718" i="5"/>
  <c r="AQ454" i="5"/>
  <c r="AQ1347" i="5"/>
  <c r="AQ424" i="5"/>
  <c r="AQ1950" i="5"/>
  <c r="AQ512" i="5"/>
  <c r="AQ234" i="5"/>
  <c r="AQ1958" i="5"/>
  <c r="AQ1736" i="5"/>
  <c r="AQ427" i="5"/>
  <c r="AQ1783" i="5"/>
  <c r="AQ1290" i="5"/>
  <c r="AQ1125" i="5"/>
  <c r="AQ325" i="5"/>
  <c r="AQ1329" i="5"/>
  <c r="AQ365" i="5"/>
  <c r="AQ1293" i="5"/>
  <c r="AQ387" i="5"/>
  <c r="AQ1038" i="5"/>
  <c r="AQ1140" i="5"/>
  <c r="AQ769" i="5"/>
  <c r="AQ670" i="5"/>
  <c r="AQ149" i="5"/>
  <c r="AQ1053" i="5"/>
  <c r="AQ268" i="5"/>
  <c r="AQ1231" i="5"/>
  <c r="AQ947" i="5"/>
  <c r="AQ319" i="5"/>
  <c r="AQ236" i="5"/>
  <c r="AQ1057" i="5"/>
  <c r="AQ547" i="5"/>
  <c r="AQ1380" i="5"/>
  <c r="AQ1271" i="5"/>
  <c r="AQ1421" i="5"/>
  <c r="AQ1392" i="5"/>
  <c r="AQ1635" i="5"/>
  <c r="AQ637" i="5"/>
  <c r="AQ1391" i="5"/>
  <c r="AQ312" i="5"/>
  <c r="AQ1709" i="5"/>
  <c r="AQ216" i="5"/>
  <c r="AQ1791" i="5"/>
  <c r="AQ1913" i="5"/>
  <c r="AQ1104" i="5"/>
  <c r="AQ172" i="5"/>
  <c r="AQ1452" i="5"/>
  <c r="AQ1858" i="5"/>
  <c r="AQ1357" i="5"/>
  <c r="AQ423" i="5"/>
  <c r="AQ1045" i="5"/>
  <c r="AQ1018" i="5"/>
  <c r="AQ1466" i="5"/>
  <c r="AQ1269" i="5"/>
  <c r="AQ1235" i="5"/>
  <c r="AQ1687" i="5"/>
  <c r="AQ1249" i="5"/>
  <c r="AQ398" i="5"/>
  <c r="AQ255" i="5"/>
  <c r="AQ1575" i="5"/>
  <c r="AQ1839" i="5"/>
  <c r="AQ1645" i="5"/>
  <c r="AQ1346" i="5"/>
  <c r="AQ330" i="5"/>
  <c r="AQ830" i="5"/>
  <c r="AQ1340" i="5"/>
  <c r="AQ1405" i="5"/>
  <c r="AQ1497" i="5"/>
  <c r="AQ1352" i="5"/>
  <c r="AQ521" i="5"/>
  <c r="AQ360" i="5"/>
  <c r="AQ1860" i="5"/>
  <c r="AQ1663" i="5"/>
  <c r="AQ706" i="5"/>
  <c r="AQ1454" i="5"/>
  <c r="AQ173" i="5"/>
  <c r="AQ1461" i="5"/>
  <c r="AQ1671" i="5"/>
  <c r="AQ1966" i="5"/>
  <c r="AQ757" i="5"/>
  <c r="AQ1322" i="5"/>
  <c r="AQ1381" i="5"/>
  <c r="AQ220" i="5"/>
  <c r="AQ1400" i="5"/>
  <c r="AQ1407" i="5"/>
  <c r="AQ1152" i="5"/>
  <c r="AQ1178" i="5"/>
  <c r="AQ1229" i="5"/>
  <c r="AQ1050" i="5"/>
  <c r="AQ1603" i="5"/>
  <c r="AQ1483" i="5"/>
  <c r="AQ1639" i="5"/>
  <c r="AQ448" i="5"/>
  <c r="AQ400" i="5"/>
  <c r="AQ63" i="5"/>
  <c r="AQ1665" i="5"/>
  <c r="AQ1079" i="5"/>
  <c r="AQ1973" i="5"/>
  <c r="AQ372" i="5"/>
  <c r="AQ1066" i="5"/>
  <c r="AQ1619" i="5"/>
  <c r="AQ1499" i="5"/>
  <c r="AQ1197" i="5"/>
  <c r="AQ1154" i="5"/>
  <c r="AQ1356" i="5"/>
  <c r="AQ1126" i="5"/>
  <c r="AQ1151" i="5"/>
  <c r="AQ1543" i="5"/>
  <c r="AQ948" i="5"/>
  <c r="AQ1908" i="5"/>
  <c r="AQ384" i="5"/>
  <c r="AQ287" i="5"/>
  <c r="AQ1480" i="5"/>
  <c r="AQ957" i="5"/>
  <c r="AQ1706" i="5"/>
  <c r="AQ138" i="5"/>
  <c r="AQ1467" i="5"/>
  <c r="AQ1759" i="5"/>
  <c r="AQ768" i="5"/>
  <c r="AQ371" i="5"/>
  <c r="AQ1780" i="5"/>
  <c r="AQ1136" i="5"/>
  <c r="AQ1784" i="5"/>
  <c r="AQ1221" i="5"/>
  <c r="AQ1574" i="5"/>
  <c r="AQ382" i="5"/>
  <c r="AQ1823" i="5"/>
  <c r="AQ759" i="5"/>
  <c r="AQ1303" i="5"/>
  <c r="AQ455" i="5"/>
  <c r="AQ1375" i="5"/>
  <c r="AQ1205" i="5"/>
  <c r="AQ546" i="5"/>
  <c r="AQ1681" i="5"/>
  <c r="AQ1289" i="5"/>
  <c r="AQ1752" i="5"/>
  <c r="AQ1379" i="5"/>
  <c r="AQ1558" i="5"/>
  <c r="AQ1449" i="5"/>
  <c r="AQ993" i="5"/>
  <c r="AQ136" i="5"/>
  <c r="AQ1474" i="5"/>
  <c r="AQ221" i="5"/>
  <c r="AQ1938" i="5"/>
  <c r="AQ672" i="5"/>
  <c r="AQ1561" i="5"/>
  <c r="AQ1203" i="5"/>
  <c r="AQ1478" i="5"/>
  <c r="AQ1164" i="5"/>
  <c r="AQ1201" i="5"/>
  <c r="AQ1961" i="5"/>
  <c r="AQ8" i="5"/>
  <c r="AQ1867" i="5"/>
  <c r="AQ749" i="5"/>
  <c r="AQ789" i="5"/>
  <c r="AQ148" i="5"/>
  <c r="AQ1101" i="5"/>
  <c r="AQ217" i="5"/>
  <c r="AQ1831" i="5"/>
  <c r="AQ1240" i="5"/>
  <c r="AQ558" i="5"/>
  <c r="AQ11" i="5"/>
  <c r="AQ999" i="5"/>
  <c r="AQ1965" i="5"/>
  <c r="AQ1900" i="5"/>
  <c r="AQ444" i="5"/>
  <c r="AQ1532" i="5"/>
  <c r="AQ435" i="5"/>
  <c r="AQ177" i="5"/>
  <c r="AQ516" i="5"/>
  <c r="AQ417" i="5"/>
  <c r="AQ1579" i="5"/>
  <c r="AQ1828" i="5"/>
  <c r="AQ1286" i="5"/>
  <c r="AQ1826" i="5"/>
  <c r="AQ1636" i="5"/>
  <c r="AQ1420" i="5"/>
  <c r="AQ1436" i="5"/>
  <c r="AQ460" i="5"/>
  <c r="AQ1547" i="5"/>
  <c r="AQ1435" i="5"/>
  <c r="AQ1007" i="5"/>
  <c r="AQ408" i="5"/>
  <c r="AQ1326" i="5"/>
  <c r="AQ1003" i="5"/>
  <c r="AQ1487" i="5"/>
  <c r="AQ94" i="5"/>
  <c r="AQ1131" i="5"/>
  <c r="AQ642" i="5"/>
  <c r="AQ649" i="5"/>
  <c r="AQ1179" i="5"/>
  <c r="AQ848" i="5"/>
  <c r="AQ151" i="5"/>
  <c r="AQ1396" i="5"/>
  <c r="AQ846" i="5"/>
  <c r="AQ1740" i="5"/>
  <c r="AQ1518" i="5"/>
  <c r="AQ1757" i="5"/>
  <c r="AQ56" i="5"/>
  <c r="AQ852" i="5"/>
  <c r="AQ526" i="5"/>
  <c r="AQ1811" i="5"/>
  <c r="AQ1679" i="5"/>
  <c r="AQ380" i="5"/>
  <c r="AQ154" i="5"/>
  <c r="AQ518" i="5"/>
  <c r="AQ1654" i="5"/>
  <c r="AQ720" i="5"/>
  <c r="AQ1881" i="5"/>
  <c r="AQ1157" i="5"/>
  <c r="AQ1940" i="5"/>
  <c r="AQ1785" i="5"/>
  <c r="AQ1601" i="5"/>
  <c r="AQ1689" i="5"/>
  <c r="AQ367" i="5"/>
  <c r="AQ1213" i="5"/>
  <c r="AQ1124" i="5"/>
  <c r="AQ359" i="5"/>
  <c r="AQ1176" i="5"/>
  <c r="AQ756" i="5"/>
  <c r="AQ421" i="5"/>
  <c r="AQ1383" i="5"/>
  <c r="AQ874" i="5"/>
  <c r="AQ1578" i="5"/>
  <c r="AQ829" i="5"/>
  <c r="AQ419" i="5"/>
  <c r="AQ1187" i="5"/>
  <c r="AQ1503" i="5"/>
  <c r="AQ213" i="5"/>
  <c r="AQ1430" i="5"/>
  <c r="AQ1832" i="5"/>
  <c r="AQ1683" i="5"/>
  <c r="AQ1836" i="5"/>
  <c r="AQ1080" i="5"/>
  <c r="AQ727" i="5"/>
  <c r="AQ1336" i="5"/>
  <c r="AQ1967" i="5"/>
  <c r="AQ682" i="5"/>
  <c r="AQ1672" i="5"/>
  <c r="AQ1324" i="5"/>
  <c r="AQ1932" i="5"/>
  <c r="AQ774" i="5"/>
  <c r="AQ552" i="5"/>
  <c r="AQ288" i="5"/>
  <c r="AQ143" i="5"/>
  <c r="AQ59" i="5"/>
  <c r="AQ1358" i="5"/>
  <c r="AQ1595" i="5"/>
  <c r="AQ1232" i="5"/>
  <c r="AQ1678" i="5"/>
  <c r="AQ1564" i="5"/>
  <c r="AQ1144" i="5"/>
  <c r="AQ1256" i="5"/>
  <c r="AQ1856" i="5"/>
  <c r="AQ1761" i="5"/>
  <c r="AQ762" i="5"/>
  <c r="AQ1754" i="5"/>
  <c r="AQ1207" i="5"/>
  <c r="AQ208" i="5"/>
  <c r="AQ1049" i="5"/>
  <c r="AQ1367" i="5"/>
  <c r="AQ1302" i="5"/>
  <c r="AQ299" i="5"/>
  <c r="AQ660" i="5"/>
  <c r="AQ1843" i="5"/>
  <c r="AQ1864" i="5"/>
  <c r="AQ1495" i="5"/>
  <c r="AQ510" i="5"/>
  <c r="AQ1643" i="5"/>
  <c r="AQ513" i="5"/>
  <c r="AQ474" i="5"/>
  <c r="AQ1935" i="5"/>
  <c r="AQ257" i="5"/>
  <c r="AQ1143" i="5"/>
  <c r="AQ1260" i="5"/>
  <c r="AQ1354" i="5"/>
  <c r="AQ1848" i="5"/>
  <c r="AQ712" i="5"/>
  <c r="AQ130" i="5"/>
  <c r="AQ1713" i="5"/>
  <c r="AQ1371" i="5"/>
  <c r="AQ353" i="5"/>
  <c r="AQ1069" i="5"/>
  <c r="AQ1599" i="5"/>
  <c r="AQ1148" i="5"/>
  <c r="AQ1567" i="5"/>
  <c r="AQ306" i="5"/>
  <c r="AQ771" i="5"/>
  <c r="AQ260" i="5"/>
  <c r="AQ1120" i="5"/>
  <c r="AQ1514" i="5"/>
  <c r="AQ541" i="5"/>
  <c r="AQ1695" i="5"/>
  <c r="AQ730" i="5"/>
  <c r="AQ1659" i="5"/>
  <c r="AQ1070" i="5"/>
  <c r="AQ358" i="5"/>
  <c r="AQ1460" i="5"/>
  <c r="AQ1504" i="5"/>
  <c r="AQ422" i="5"/>
  <c r="AQ1376" i="5"/>
  <c r="AQ1890" i="5"/>
  <c r="AQ237" i="5"/>
  <c r="AQ228" i="5"/>
  <c r="AQ627" i="5"/>
  <c r="AQ90" i="5"/>
  <c r="AQ1234" i="5"/>
  <c r="AQ447" i="5"/>
  <c r="AQ1529" i="5"/>
  <c r="AQ443" i="5"/>
  <c r="AQ827" i="5"/>
  <c r="AQ505" i="5"/>
  <c r="AQ1426" i="5"/>
  <c r="AQ1291" i="5"/>
  <c r="AQ1046" i="5"/>
  <c r="AQ1600" i="5"/>
  <c r="AQ563" i="5"/>
  <c r="AQ1097" i="5"/>
  <c r="AQ327" i="5"/>
  <c r="AQ1323" i="5"/>
  <c r="AQ761" i="5"/>
  <c r="AQ1223" i="5"/>
  <c r="AQ1199" i="5"/>
  <c r="AQ1139" i="5"/>
  <c r="AQ73" i="5"/>
  <c r="AQ61" i="5"/>
  <c r="AQ716" i="5"/>
  <c r="AQ1189" i="5"/>
  <c r="AQ1577" i="5"/>
  <c r="AQ1929" i="5"/>
  <c r="AQ1974" i="5"/>
  <c r="AQ619" i="5"/>
  <c r="AQ462" i="5"/>
  <c r="AQ285" i="5"/>
  <c r="AQ1557" i="5"/>
  <c r="AQ1241" i="5"/>
  <c r="AQ428" i="5"/>
  <c r="AQ788" i="5"/>
  <c r="AQ559" i="5"/>
  <c r="AQ1310" i="5"/>
  <c r="AQ1707" i="5"/>
  <c r="AQ664" i="5"/>
  <c r="AQ548" i="5"/>
  <c r="AQ280" i="5"/>
  <c r="AQ1949" i="5"/>
  <c r="AQ1735" i="5"/>
  <c r="AQ1476" i="5"/>
  <c r="AQ470" i="5"/>
  <c r="AQ674" i="5"/>
  <c r="AQ361" i="5"/>
  <c r="AQ1617" i="5"/>
  <c r="AQ390" i="5"/>
  <c r="AQ65" i="5"/>
  <c r="AQ95" i="5"/>
  <c r="AQ1263" i="5"/>
  <c r="AQ1432" i="5"/>
  <c r="AQ297" i="5"/>
  <c r="AQ283" i="5"/>
  <c r="AQ52" i="5"/>
  <c r="AQ133" i="5"/>
  <c r="AQ1891" i="5"/>
  <c r="AQ1744" i="5"/>
  <c r="AQ1524" i="5"/>
  <c r="AQ1111" i="5"/>
  <c r="AQ1118" i="5"/>
  <c r="AQ1701" i="5"/>
  <c r="AQ872" i="5"/>
  <c r="AQ1204" i="5"/>
  <c r="AQ420" i="5"/>
  <c r="AQ459" i="5"/>
  <c r="AQ1732" i="5"/>
  <c r="AQ349" i="5"/>
  <c r="AQ1623" i="5"/>
  <c r="AQ1005" i="5"/>
  <c r="AQ1662" i="5"/>
  <c r="AQ792" i="5"/>
  <c r="AQ1552" i="5"/>
  <c r="AQ1252" i="5"/>
  <c r="AQ515" i="5"/>
  <c r="AQ1222" i="5"/>
  <c r="AQ1076" i="5"/>
  <c r="AQ385" i="5"/>
  <c r="AQ849" i="5"/>
  <c r="AQ1422" i="5"/>
  <c r="AQ1824" i="5"/>
  <c r="AQ665" i="5"/>
  <c r="AQ624" i="5"/>
  <c r="AQ356" i="5"/>
  <c r="AQ1941" i="5"/>
  <c r="AQ1048" i="5"/>
  <c r="AQ1513" i="5"/>
  <c r="AQ1086" i="5"/>
  <c r="AQ1657" i="5"/>
  <c r="AQ1333" i="5"/>
  <c r="AQ713" i="5"/>
  <c r="AQ1020" i="5"/>
  <c r="AQ1438" i="5"/>
  <c r="AQ579" i="5"/>
  <c r="AQ305" i="5"/>
  <c r="AQ1119" i="5"/>
  <c r="AQ1368" i="5"/>
  <c r="AQ760" i="5"/>
  <c r="AQ906" i="5"/>
  <c r="AQ1419" i="5"/>
  <c r="AQ222" i="5"/>
  <c r="AQ1238" i="5"/>
  <c r="AQ1592" i="5"/>
  <c r="AQ1481" i="5"/>
  <c r="AQ1884" i="5"/>
  <c r="AQ1519" i="5"/>
  <c r="AQ1576" i="5"/>
  <c r="AQ1337" i="5"/>
  <c r="AQ1646" i="5"/>
  <c r="AQ1403" i="5"/>
  <c r="AQ1537" i="5"/>
  <c r="AQ1668" i="5"/>
  <c r="AQ722" i="5"/>
  <c r="AQ278" i="5"/>
  <c r="AQ127" i="5"/>
  <c r="AQ363" i="5"/>
  <c r="AP1278" i="5"/>
  <c r="AP1607" i="5"/>
  <c r="AP40" i="52"/>
  <c r="AP1360" i="5"/>
  <c r="AP1813" i="5"/>
  <c r="AP1032" i="5"/>
  <c r="AP1566" i="5"/>
  <c r="AP1155" i="5"/>
  <c r="AP1196" i="5"/>
  <c r="AP1895" i="5"/>
  <c r="AP292" i="5"/>
  <c r="AP1443" i="5"/>
  <c r="AO1648" i="5"/>
  <c r="AP1237" i="5"/>
  <c r="AO45" i="16"/>
  <c r="AP1936" i="5"/>
  <c r="AP1073" i="5"/>
  <c r="AP1772" i="5"/>
  <c r="AP991" i="5"/>
  <c r="AP1690" i="5"/>
  <c r="AP333" i="5"/>
  <c r="AP415" i="5"/>
  <c r="AP1649" i="5"/>
  <c r="AP1854" i="5"/>
  <c r="AO990" i="5"/>
  <c r="AO1442" i="5"/>
  <c r="AP39" i="52"/>
  <c r="AP47" i="52"/>
  <c r="AP48" i="52"/>
  <c r="AP7" i="4"/>
  <c r="AP65" i="4" s="1"/>
  <c r="AQ173" i="29"/>
  <c r="AQ21" i="50" s="1"/>
  <c r="T12" i="12"/>
  <c r="T13" i="12" s="1"/>
  <c r="AP45" i="52"/>
  <c r="AP122" i="26"/>
  <c r="AP28" i="2"/>
  <c r="AP125" i="2" s="1"/>
  <c r="AR29" i="32"/>
  <c r="AR30" i="32"/>
  <c r="AR28" i="32"/>
  <c r="AR26" i="32"/>
  <c r="AR36" i="32"/>
  <c r="AR66" i="32" s="1"/>
  <c r="AM46" i="6"/>
  <c r="AP19" i="4"/>
  <c r="AQ6" i="31"/>
  <c r="AR6" i="31" s="1"/>
  <c r="AQ6" i="58"/>
  <c r="AR6" i="58" s="1"/>
  <c r="AP13" i="32"/>
  <c r="AP56" i="32" s="1"/>
  <c r="AQ44" i="28"/>
  <c r="AR44" i="28" s="1"/>
  <c r="AR14" i="50"/>
  <c r="AR134" i="2"/>
  <c r="AS134" i="2" s="1"/>
  <c r="AQ43" i="28"/>
  <c r="AR43" i="28" s="1"/>
  <c r="AQ29" i="32"/>
  <c r="AQ6" i="32"/>
  <c r="AR6" i="32" s="1"/>
  <c r="AQ30" i="32"/>
  <c r="AQ26" i="32"/>
  <c r="AQ36" i="32"/>
  <c r="AQ66" i="32" s="1"/>
  <c r="AQ28" i="32"/>
  <c r="AO25" i="2"/>
  <c r="AO122" i="2" s="1"/>
  <c r="AO69" i="4"/>
  <c r="AO60" i="4"/>
  <c r="AO19" i="2"/>
  <c r="AO116" i="2" s="1"/>
  <c r="AQ32" i="52"/>
  <c r="AQ15" i="52"/>
  <c r="AQ36" i="52"/>
  <c r="AQ22" i="52"/>
  <c r="AQ28" i="52"/>
  <c r="AQ30" i="52"/>
  <c r="AQ33" i="52"/>
  <c r="AQ26" i="52"/>
  <c r="AQ21" i="52"/>
  <c r="AQ14" i="52"/>
  <c r="AQ19" i="52"/>
  <c r="AQ29" i="52"/>
  <c r="AQ34" i="52"/>
  <c r="AQ8" i="52"/>
  <c r="AQ35" i="52"/>
  <c r="AQ6" i="52"/>
  <c r="AR6" i="52" s="1"/>
  <c r="AQ13" i="52"/>
  <c r="AQ16" i="52"/>
  <c r="AQ31" i="52"/>
  <c r="AQ27" i="52"/>
  <c r="AQ14" i="50"/>
  <c r="AQ6" i="50"/>
  <c r="AR6" i="50" s="1"/>
  <c r="AP41" i="52"/>
  <c r="AR173" i="29"/>
  <c r="AR21" i="50" s="1"/>
  <c r="AR31" i="52"/>
  <c r="AR15" i="52"/>
  <c r="AR22" i="52"/>
  <c r="AR19" i="52"/>
  <c r="AR35" i="52"/>
  <c r="AR34" i="52"/>
  <c r="AR28" i="52"/>
  <c r="AR27" i="52"/>
  <c r="AR21" i="52"/>
  <c r="AR14" i="52"/>
  <c r="AR16" i="52"/>
  <c r="AR29" i="52"/>
  <c r="AR36" i="52"/>
  <c r="AR33" i="52"/>
  <c r="AR8" i="52"/>
  <c r="AR32" i="52"/>
  <c r="AR30" i="52"/>
  <c r="AR26" i="52"/>
  <c r="AR13" i="52"/>
  <c r="AO21" i="28"/>
  <c r="AN28" i="28"/>
  <c r="AN40" i="28"/>
  <c r="AO15" i="28"/>
  <c r="AO13" i="28"/>
  <c r="AO12" i="28"/>
  <c r="AP16" i="28"/>
  <c r="AP14" i="28"/>
  <c r="AO25" i="28"/>
  <c r="AQ20" i="28"/>
  <c r="AP27" i="28"/>
  <c r="AO37" i="28"/>
  <c r="AO36" i="28"/>
  <c r="AP34" i="28"/>
  <c r="AP39" i="28"/>
  <c r="AP33" i="28"/>
  <c r="AP19" i="28"/>
  <c r="AO24" i="28"/>
  <c r="AO26" i="28"/>
  <c r="AO30" i="28"/>
  <c r="AS40" i="2" l="1"/>
  <c r="AG95" i="29"/>
  <c r="AG94" i="29" s="1"/>
  <c r="AC43" i="29"/>
  <c r="AD89" i="29" s="1"/>
  <c r="AD88" i="29" s="1"/>
  <c r="AB42" i="29"/>
  <c r="AR27" i="32"/>
  <c r="AR63" i="32" s="1"/>
  <c r="AS44" i="32"/>
  <c r="AQ27" i="32"/>
  <c r="AQ63" i="32" s="1"/>
  <c r="AP64" i="52"/>
  <c r="AP61" i="52" s="1"/>
  <c r="AR63" i="52"/>
  <c r="AR62" i="52"/>
  <c r="AR53" i="52"/>
  <c r="AQ63" i="52"/>
  <c r="AQ53" i="52"/>
  <c r="AQ62" i="52"/>
  <c r="AQ96" i="29"/>
  <c r="AQ50" i="29" s="1"/>
  <c r="AS39" i="32"/>
  <c r="AR68" i="32"/>
  <c r="AS38" i="32"/>
  <c r="W137" i="2"/>
  <c r="AF101" i="29"/>
  <c r="AF30" i="30" s="1"/>
  <c r="AF29" i="30" s="1"/>
  <c r="AF25" i="31" s="1"/>
  <c r="AE727" i="58"/>
  <c r="AE739" i="58" s="1"/>
  <c r="AR31" i="2"/>
  <c r="AS31" i="2" s="1"/>
  <c r="AS69" i="32"/>
  <c r="AC155" i="29"/>
  <c r="AC147" i="29" s="1"/>
  <c r="AO22" i="28"/>
  <c r="AB21" i="30"/>
  <c r="AB195" i="29"/>
  <c r="AB76" i="29"/>
  <c r="AB22" i="32" s="1"/>
  <c r="AB34" i="29"/>
  <c r="AB124" i="29"/>
  <c r="AO18" i="28"/>
  <c r="AO74" i="4"/>
  <c r="AN31" i="28"/>
  <c r="AN38" i="28"/>
  <c r="AN32" i="28"/>
  <c r="AJ206" i="29"/>
  <c r="AI205" i="29"/>
  <c r="AI63" i="30"/>
  <c r="AL194" i="29"/>
  <c r="AH192" i="29"/>
  <c r="AD210" i="29"/>
  <c r="AO193" i="29"/>
  <c r="AR218" i="29"/>
  <c r="AR78" i="30"/>
  <c r="AQ218" i="29"/>
  <c r="AQ78" i="30"/>
  <c r="AQ34" i="31" s="1"/>
  <c r="AL207" i="29"/>
  <c r="AI196" i="29"/>
  <c r="AP70" i="4"/>
  <c r="AP66" i="4"/>
  <c r="AO32" i="29"/>
  <c r="AP78" i="29" s="1"/>
  <c r="AP19" i="30" s="1"/>
  <c r="AJ59" i="29"/>
  <c r="AK103" i="29" s="1"/>
  <c r="AK32" i="30" s="1"/>
  <c r="AI54" i="30"/>
  <c r="AH121" i="29"/>
  <c r="AL65" i="30"/>
  <c r="AC203" i="29"/>
  <c r="AC117" i="26" s="1"/>
  <c r="AA191" i="29"/>
  <c r="AA115" i="26" s="1"/>
  <c r="AD139" i="29"/>
  <c r="AO122" i="29"/>
  <c r="AI125" i="29"/>
  <c r="AI35" i="29"/>
  <c r="AJ81" i="29" s="1"/>
  <c r="AJ22" i="30" s="1"/>
  <c r="AO51" i="30"/>
  <c r="AM80" i="7"/>
  <c r="AD63" i="29"/>
  <c r="AD68" i="30"/>
  <c r="AH50" i="30"/>
  <c r="AN105" i="29"/>
  <c r="AN34" i="30" s="1"/>
  <c r="AL136" i="29"/>
  <c r="AL52" i="30"/>
  <c r="AN13" i="7"/>
  <c r="AN80" i="7" s="1"/>
  <c r="AL123" i="29"/>
  <c r="AI134" i="29"/>
  <c r="AL33" i="29"/>
  <c r="AN1987" i="5"/>
  <c r="AN1988" i="5" s="1"/>
  <c r="AH71" i="29"/>
  <c r="AH12" i="30" s="1"/>
  <c r="AM83" i="29"/>
  <c r="AH31" i="29"/>
  <c r="AL60" i="29"/>
  <c r="AJ64" i="30"/>
  <c r="AI58" i="29"/>
  <c r="AJ135" i="29"/>
  <c r="AN105" i="2"/>
  <c r="AO8" i="2"/>
  <c r="AO105" i="2" s="1"/>
  <c r="AR36" i="16"/>
  <c r="AR38" i="16" s="1"/>
  <c r="AO189" i="2"/>
  <c r="AO186" i="2" s="1"/>
  <c r="AP1648" i="5"/>
  <c r="AP1442" i="5"/>
  <c r="AQ1196" i="5"/>
  <c r="AQ1772" i="5"/>
  <c r="AQ1237" i="5"/>
  <c r="AQ415" i="5"/>
  <c r="AQ292" i="5"/>
  <c r="AQ1073" i="5"/>
  <c r="AQ1114" i="5"/>
  <c r="AQ1278" i="5"/>
  <c r="AQ1690" i="5"/>
  <c r="AQ1032" i="5"/>
  <c r="AQ1649" i="5"/>
  <c r="AQ1936" i="5"/>
  <c r="AQ1854" i="5"/>
  <c r="AQ1484" i="5"/>
  <c r="AQ1607" i="5"/>
  <c r="AQ333" i="5"/>
  <c r="AQ374" i="5"/>
  <c r="AQ1525" i="5"/>
  <c r="AP990" i="5"/>
  <c r="AQ1319" i="5"/>
  <c r="AQ991" i="5"/>
  <c r="AQ1401" i="5"/>
  <c r="AQ1566" i="5"/>
  <c r="AQ1813" i="5"/>
  <c r="AQ1155" i="5"/>
  <c r="T14" i="12"/>
  <c r="U9" i="12" s="1"/>
  <c r="AQ1731" i="5"/>
  <c r="AQ1443" i="5"/>
  <c r="AR1501" i="5"/>
  <c r="AS1501" i="5" s="1"/>
  <c r="AR1266" i="5"/>
  <c r="AS1266" i="5" s="1"/>
  <c r="AR582" i="5"/>
  <c r="AR1953" i="5"/>
  <c r="AR1412" i="5"/>
  <c r="AS1412" i="5" s="1"/>
  <c r="AR1632" i="5"/>
  <c r="AS1632" i="5" s="1"/>
  <c r="AR1702" i="5"/>
  <c r="AR1724" i="5"/>
  <c r="AR1424" i="5"/>
  <c r="AS1424" i="5" s="1"/>
  <c r="AR1910" i="5"/>
  <c r="AR562" i="5"/>
  <c r="AR1334" i="5"/>
  <c r="AS1334" i="5" s="1"/>
  <c r="AR1279" i="5"/>
  <c r="AR1528" i="5"/>
  <c r="AS1528" i="5" s="1"/>
  <c r="AR1594" i="5"/>
  <c r="AS1594" i="5" s="1"/>
  <c r="AR706" i="5"/>
  <c r="AR1001" i="5"/>
  <c r="AS1001" i="5" s="1"/>
  <c r="AR587" i="5"/>
  <c r="AR727" i="5"/>
  <c r="AR1698" i="5"/>
  <c r="AR711" i="5"/>
  <c r="AR1369" i="5"/>
  <c r="AS1369" i="5" s="1"/>
  <c r="AR1514" i="5"/>
  <c r="AS1514" i="5" s="1"/>
  <c r="AR153" i="5"/>
  <c r="AR667" i="5"/>
  <c r="AR1973" i="5"/>
  <c r="AS1973" i="5" s="1"/>
  <c r="AR870" i="5"/>
  <c r="AR1647" i="5"/>
  <c r="AS1647" i="5" s="1"/>
  <c r="AR1629" i="5"/>
  <c r="AS1629" i="5" s="1"/>
  <c r="AR852" i="5"/>
  <c r="AR1665" i="5"/>
  <c r="AR1708" i="5"/>
  <c r="AR59" i="5"/>
  <c r="AR1301" i="5"/>
  <c r="AS1301" i="5" s="1"/>
  <c r="AR912" i="5"/>
  <c r="AR1003" i="5"/>
  <c r="AS1003" i="5" s="1"/>
  <c r="AR1597" i="5"/>
  <c r="AS1597" i="5" s="1"/>
  <c r="AR255" i="5"/>
  <c r="AS255" i="5" s="1"/>
  <c r="AR1127" i="5"/>
  <c r="AS1127" i="5" s="1"/>
  <c r="AR1580" i="5"/>
  <c r="AS1580" i="5" s="1"/>
  <c r="AR463" i="5"/>
  <c r="AR1444" i="5"/>
  <c r="AR847" i="5"/>
  <c r="AR386" i="5"/>
  <c r="AS386" i="5" s="1"/>
  <c r="AR1735" i="5"/>
  <c r="AR1653" i="5"/>
  <c r="AR1890" i="5"/>
  <c r="AS1890" i="5" s="1"/>
  <c r="AR1058" i="5"/>
  <c r="AS1058" i="5" s="1"/>
  <c r="AR1836" i="5"/>
  <c r="AR1722" i="5"/>
  <c r="AR1819" i="5"/>
  <c r="AR69" i="5"/>
  <c r="AR1026" i="5"/>
  <c r="AS1026" i="5" s="1"/>
  <c r="AR1014" i="5"/>
  <c r="AS1014" i="5" s="1"/>
  <c r="AR1389" i="5"/>
  <c r="AS1389" i="5" s="1"/>
  <c r="AR558" i="5"/>
  <c r="AR1507" i="5"/>
  <c r="AS1507" i="5" s="1"/>
  <c r="AR1856" i="5"/>
  <c r="AR1185" i="5"/>
  <c r="AS1185" i="5" s="1"/>
  <c r="AR835" i="5"/>
  <c r="AR1128" i="5"/>
  <c r="AS1128" i="5" s="1"/>
  <c r="AR1573" i="5"/>
  <c r="AS1573" i="5" s="1"/>
  <c r="AR1756" i="5"/>
  <c r="AR1865" i="5"/>
  <c r="AR1208" i="5"/>
  <c r="AS1208" i="5" s="1"/>
  <c r="AR449" i="5"/>
  <c r="AS449" i="5" s="1"/>
  <c r="AR760" i="5"/>
  <c r="AR718" i="5"/>
  <c r="AR390" i="5"/>
  <c r="AS390" i="5" s="1"/>
  <c r="AR1066" i="5"/>
  <c r="AS1066" i="5" s="1"/>
  <c r="AR1846" i="5"/>
  <c r="AR1061" i="5"/>
  <c r="AS1061" i="5" s="1"/>
  <c r="AR382" i="5"/>
  <c r="AS382" i="5" s="1"/>
  <c r="AR383" i="5"/>
  <c r="AS383" i="5" s="1"/>
  <c r="AR859" i="5"/>
  <c r="AR1394" i="5"/>
  <c r="AS1394" i="5" s="1"/>
  <c r="AR295" i="5"/>
  <c r="AS295" i="5" s="1"/>
  <c r="AR462" i="5"/>
  <c r="AR1746" i="5"/>
  <c r="AR1199" i="5"/>
  <c r="AS1199" i="5" s="1"/>
  <c r="AR1309" i="5"/>
  <c r="AS1309" i="5" s="1"/>
  <c r="AR1116" i="5"/>
  <c r="AS1116" i="5" s="1"/>
  <c r="AR1714" i="5"/>
  <c r="AR1523" i="5"/>
  <c r="AS1523" i="5" s="1"/>
  <c r="AR1792" i="5"/>
  <c r="AR636" i="5"/>
  <c r="AR1314" i="5"/>
  <c r="AS1314" i="5" s="1"/>
  <c r="AR324" i="5"/>
  <c r="AS324" i="5" s="1"/>
  <c r="AR1198" i="5"/>
  <c r="AS1198" i="5" s="1"/>
  <c r="AR1076" i="5"/>
  <c r="AS1076" i="5" s="1"/>
  <c r="AR286" i="5"/>
  <c r="AS286" i="5" s="1"/>
  <c r="AR1546" i="5"/>
  <c r="AS1546" i="5" s="1"/>
  <c r="AR14" i="5"/>
  <c r="AR276" i="5"/>
  <c r="AS276" i="5" s="1"/>
  <c r="AR395" i="5"/>
  <c r="AS395" i="5" s="1"/>
  <c r="AR1543" i="5"/>
  <c r="AS1543" i="5" s="1"/>
  <c r="AR1489" i="5"/>
  <c r="AS1489" i="5" s="1"/>
  <c r="AR1645" i="5"/>
  <c r="AS1645" i="5" s="1"/>
  <c r="AR237" i="5"/>
  <c r="AR1258" i="5"/>
  <c r="AS1258" i="5" s="1"/>
  <c r="AR1751" i="5"/>
  <c r="AR1274" i="5"/>
  <c r="AS1274" i="5" s="1"/>
  <c r="AR1901" i="5"/>
  <c r="AR305" i="5"/>
  <c r="AS305" i="5" s="1"/>
  <c r="AR848" i="5"/>
  <c r="AR1974" i="5"/>
  <c r="AS1974" i="5" s="1"/>
  <c r="AR1872" i="5"/>
  <c r="AR1545" i="5"/>
  <c r="AS1545" i="5" s="1"/>
  <c r="AR1134" i="5"/>
  <c r="AS1134" i="5" s="1"/>
  <c r="AR1911" i="5"/>
  <c r="AR1473" i="5"/>
  <c r="AS1473" i="5" s="1"/>
  <c r="AR151" i="5"/>
  <c r="AR1263" i="5"/>
  <c r="AS1263" i="5" s="1"/>
  <c r="AR1051" i="5"/>
  <c r="AS1051" i="5" s="1"/>
  <c r="AR409" i="5"/>
  <c r="AS409" i="5" s="1"/>
  <c r="AR314" i="5"/>
  <c r="AS314" i="5" s="1"/>
  <c r="AR1682" i="5"/>
  <c r="AR408" i="5"/>
  <c r="AS408" i="5" s="1"/>
  <c r="AR1313" i="5"/>
  <c r="AS1313" i="5" s="1"/>
  <c r="AR1717" i="5"/>
  <c r="AR671" i="5"/>
  <c r="AR506" i="5"/>
  <c r="AR664" i="5"/>
  <c r="AR1292" i="5"/>
  <c r="AS1292" i="5" s="1"/>
  <c r="AR433" i="5"/>
  <c r="AS433" i="5" s="1"/>
  <c r="AR1410" i="5"/>
  <c r="AS1410" i="5" s="1"/>
  <c r="AR1372" i="5"/>
  <c r="AS1372" i="5" s="1"/>
  <c r="AR793" i="5"/>
  <c r="AR1544" i="5"/>
  <c r="AS1544" i="5" s="1"/>
  <c r="AR648" i="5"/>
  <c r="AR1359" i="5"/>
  <c r="AS1359" i="5" s="1"/>
  <c r="AR872" i="5"/>
  <c r="AR665" i="5"/>
  <c r="AR1658" i="5"/>
  <c r="AR1976" i="5"/>
  <c r="AS1976" i="5" s="1"/>
  <c r="AR133" i="5"/>
  <c r="AR49" i="5"/>
  <c r="AR1652" i="5"/>
  <c r="AR1177" i="5"/>
  <c r="AS1177" i="5" s="1"/>
  <c r="AR717" i="5"/>
  <c r="AR1621" i="5"/>
  <c r="AS1621" i="5" s="1"/>
  <c r="AR1496" i="5"/>
  <c r="AS1496" i="5" s="1"/>
  <c r="AR1447" i="5"/>
  <c r="AS1447" i="5" s="1"/>
  <c r="AR499" i="5"/>
  <c r="AR854" i="5"/>
  <c r="AR1428" i="5"/>
  <c r="AS1428" i="5" s="1"/>
  <c r="AR1050" i="5"/>
  <c r="AS1050" i="5" s="1"/>
  <c r="AR1280" i="5"/>
  <c r="AS1280" i="5" s="1"/>
  <c r="AR1818" i="5"/>
  <c r="AR641" i="5"/>
  <c r="AR1505" i="5"/>
  <c r="AS1505" i="5" s="1"/>
  <c r="AR1634" i="5"/>
  <c r="AS1634" i="5" s="1"/>
  <c r="AR1595" i="5"/>
  <c r="AS1595" i="5" s="1"/>
  <c r="AR1584" i="5"/>
  <c r="AS1584" i="5" s="1"/>
  <c r="AR325" i="5"/>
  <c r="AS325" i="5" s="1"/>
  <c r="AR1232" i="5"/>
  <c r="AS1232" i="5" s="1"/>
  <c r="AR1353" i="5"/>
  <c r="AS1353" i="5" s="1"/>
  <c r="AR1789" i="5"/>
  <c r="AR622" i="5"/>
  <c r="AR1186" i="5"/>
  <c r="AS1186" i="5" s="1"/>
  <c r="AR1100" i="5"/>
  <c r="AS1100" i="5" s="1"/>
  <c r="AR666" i="5"/>
  <c r="AR1725" i="5"/>
  <c r="AR336" i="5"/>
  <c r="AS336" i="5" s="1"/>
  <c r="AR441" i="5"/>
  <c r="AS441" i="5" s="1"/>
  <c r="AR1180" i="5"/>
  <c r="AS1180" i="5" s="1"/>
  <c r="AR792" i="5"/>
  <c r="AR1002" i="5"/>
  <c r="AS1002" i="5" s="1"/>
  <c r="AR1167" i="5"/>
  <c r="AS1167" i="5" s="1"/>
  <c r="AR1250" i="5"/>
  <c r="AS1250" i="5" s="1"/>
  <c r="AR515" i="5"/>
  <c r="AR1913" i="5"/>
  <c r="AR1217" i="5"/>
  <c r="AS1217" i="5" s="1"/>
  <c r="AR1121" i="5"/>
  <c r="AS1121" i="5" s="1"/>
  <c r="AR446" i="5"/>
  <c r="AS446" i="5" s="1"/>
  <c r="AR1504" i="5"/>
  <c r="AS1504" i="5" s="1"/>
  <c r="AR1235" i="5"/>
  <c r="AS1235" i="5" s="1"/>
  <c r="AR1909" i="5"/>
  <c r="AR476" i="5"/>
  <c r="AR1800" i="5"/>
  <c r="AR1157" i="5"/>
  <c r="AS1157" i="5" s="1"/>
  <c r="AR1930" i="5"/>
  <c r="AR176" i="5"/>
  <c r="AR372" i="5"/>
  <c r="AS372" i="5" s="1"/>
  <c r="AR1578" i="5"/>
  <c r="AS1578" i="5" s="1"/>
  <c r="AR1551" i="5"/>
  <c r="AS1551" i="5" s="1"/>
  <c r="AR514" i="5"/>
  <c r="AR794" i="5"/>
  <c r="AR1518" i="5"/>
  <c r="AS1518" i="5" s="1"/>
  <c r="AR1224" i="5"/>
  <c r="AS1224" i="5" s="1"/>
  <c r="AR1023" i="5"/>
  <c r="AS1023" i="5" s="1"/>
  <c r="AR1191" i="5"/>
  <c r="AS1191" i="5" s="1"/>
  <c r="AR1072" i="5"/>
  <c r="AS1072" i="5" s="1"/>
  <c r="AR358" i="5"/>
  <c r="AS358" i="5" s="1"/>
  <c r="AR1285" i="5"/>
  <c r="AS1285" i="5" s="1"/>
  <c r="AR350" i="5"/>
  <c r="AS350" i="5" s="1"/>
  <c r="AR1289" i="5"/>
  <c r="AS1289" i="5" s="1"/>
  <c r="AR61" i="5"/>
  <c r="AR1431" i="5"/>
  <c r="AS1431" i="5" s="1"/>
  <c r="AR1914" i="5"/>
  <c r="AR1299" i="5"/>
  <c r="AS1299" i="5" s="1"/>
  <c r="AR273" i="5"/>
  <c r="AS273" i="5" s="1"/>
  <c r="AR670" i="5"/>
  <c r="AR1699" i="5"/>
  <c r="AR299" i="5"/>
  <c r="AS299" i="5" s="1"/>
  <c r="AR645" i="5"/>
  <c r="AR654" i="5"/>
  <c r="AR756" i="5"/>
  <c r="AR1200" i="5"/>
  <c r="AS1200" i="5" s="1"/>
  <c r="AR1439" i="5"/>
  <c r="AS1439" i="5" s="1"/>
  <c r="AR860" i="5"/>
  <c r="AR1165" i="5"/>
  <c r="AS1165" i="5" s="1"/>
  <c r="AR1524" i="5"/>
  <c r="AS1524" i="5" s="1"/>
  <c r="AR1587" i="5"/>
  <c r="AS1587" i="5" s="1"/>
  <c r="AR713" i="5"/>
  <c r="AR1243" i="5"/>
  <c r="AS1243" i="5" s="1"/>
  <c r="AR1386" i="5"/>
  <c r="AS1386" i="5" s="1"/>
  <c r="AR1839" i="5"/>
  <c r="AR131" i="5"/>
  <c r="AR12" i="5"/>
  <c r="AR71" i="5"/>
  <c r="AR1304" i="5"/>
  <c r="AS1304" i="5" s="1"/>
  <c r="AR1540" i="5"/>
  <c r="AS1540" i="5" s="1"/>
  <c r="AR790" i="5"/>
  <c r="AR589" i="5"/>
  <c r="AR407" i="5"/>
  <c r="AS407" i="5" s="1"/>
  <c r="AR916" i="5"/>
  <c r="AR856" i="5"/>
  <c r="AR1202" i="5"/>
  <c r="AS1202" i="5" s="1"/>
  <c r="AR1024" i="5"/>
  <c r="AS1024" i="5" s="1"/>
  <c r="AR1034" i="5"/>
  <c r="AS1034" i="5" s="1"/>
  <c r="AR1016" i="5"/>
  <c r="AS1016" i="5" s="1"/>
  <c r="AR525" i="5"/>
  <c r="AR1047" i="5"/>
  <c r="AS1047" i="5" s="1"/>
  <c r="AR1798" i="5"/>
  <c r="AR1804" i="5"/>
  <c r="AR418" i="5"/>
  <c r="AS418" i="5" s="1"/>
  <c r="AR643" i="5"/>
  <c r="AR1760" i="5"/>
  <c r="AR253" i="5"/>
  <c r="AS253" i="5" s="1"/>
  <c r="AR1711" i="5"/>
  <c r="AR1380" i="5"/>
  <c r="AS1380" i="5" s="1"/>
  <c r="AR519" i="5"/>
  <c r="AR221" i="5"/>
  <c r="AR1586" i="5"/>
  <c r="AS1586" i="5" s="1"/>
  <c r="AR326" i="5"/>
  <c r="AS326" i="5" s="1"/>
  <c r="AR560" i="5"/>
  <c r="AR1923" i="5"/>
  <c r="AR1892" i="5"/>
  <c r="AS1892" i="5" s="1"/>
  <c r="AR1378" i="5"/>
  <c r="AS1378" i="5" s="1"/>
  <c r="AR1206" i="5"/>
  <c r="AS1206" i="5" s="1"/>
  <c r="AR1726" i="5"/>
  <c r="AS1726" i="5" s="1"/>
  <c r="AR357" i="5"/>
  <c r="AS357" i="5" s="1"/>
  <c r="AR1600" i="5"/>
  <c r="AS1600" i="5" s="1"/>
  <c r="AR1568" i="5"/>
  <c r="AS1568" i="5" s="1"/>
  <c r="AR650" i="5"/>
  <c r="AR1256" i="5"/>
  <c r="AS1256" i="5" s="1"/>
  <c r="AR827" i="5"/>
  <c r="AR1591" i="5"/>
  <c r="AS1591" i="5" s="1"/>
  <c r="AR1465" i="5"/>
  <c r="AS1465" i="5" s="1"/>
  <c r="AR227" i="5"/>
  <c r="AR1466" i="5"/>
  <c r="AS1466" i="5" s="1"/>
  <c r="AR1131" i="5"/>
  <c r="AS1131" i="5" s="1"/>
  <c r="AR1775" i="5"/>
  <c r="AR704" i="5"/>
  <c r="AR1159" i="5"/>
  <c r="AS1159" i="5" s="1"/>
  <c r="AR1906" i="5"/>
  <c r="AR95" i="5"/>
  <c r="AR1399" i="5"/>
  <c r="AS1399" i="5" s="1"/>
  <c r="AR1732" i="5"/>
  <c r="AR542" i="5"/>
  <c r="AR75" i="5"/>
  <c r="AR1383" i="5"/>
  <c r="AS1383" i="5" s="1"/>
  <c r="AR152" i="5"/>
  <c r="AR1873" i="5"/>
  <c r="AR1486" i="5"/>
  <c r="AS1486" i="5" s="1"/>
  <c r="AR1063" i="5"/>
  <c r="AS1063" i="5" s="1"/>
  <c r="AR397" i="5"/>
  <c r="AS397" i="5" s="1"/>
  <c r="AR1956" i="5"/>
  <c r="AR1411" i="5"/>
  <c r="AS1411" i="5" s="1"/>
  <c r="AR1495" i="5"/>
  <c r="AS1495" i="5" s="1"/>
  <c r="AR1142" i="5"/>
  <c r="AS1142" i="5" s="1"/>
  <c r="AR1434" i="5"/>
  <c r="AS1434" i="5" s="1"/>
  <c r="AR1907" i="5"/>
  <c r="AR545" i="5"/>
  <c r="AR1215" i="5"/>
  <c r="AS1215" i="5" s="1"/>
  <c r="AR1433" i="5"/>
  <c r="AS1433" i="5" s="1"/>
  <c r="AR371" i="5"/>
  <c r="AS371" i="5" s="1"/>
  <c r="AR836" i="5"/>
  <c r="AR1610" i="5"/>
  <c r="AS1610" i="5" s="1"/>
  <c r="AR1764" i="5"/>
  <c r="AR420" i="5"/>
  <c r="AS420" i="5" s="1"/>
  <c r="AR546" i="5"/>
  <c r="AR1064" i="5"/>
  <c r="AS1064" i="5" s="1"/>
  <c r="AR1454" i="5"/>
  <c r="AS1454" i="5" s="1"/>
  <c r="AR1814" i="5"/>
  <c r="AR583" i="5"/>
  <c r="AR473" i="5"/>
  <c r="AR1859" i="5"/>
  <c r="AR1294" i="5"/>
  <c r="AS1294" i="5" s="1"/>
  <c r="AR1352" i="5"/>
  <c r="AS1352" i="5" s="1"/>
  <c r="AR224" i="5"/>
  <c r="AR1692" i="5"/>
  <c r="AR417" i="5"/>
  <c r="AS417" i="5" s="1"/>
  <c r="AR1143" i="5"/>
  <c r="AS1143" i="5" s="1"/>
  <c r="AR1941" i="5"/>
  <c r="AR1361" i="5"/>
  <c r="AR1776" i="5"/>
  <c r="AR1416" i="5"/>
  <c r="AS1416" i="5" s="1"/>
  <c r="AR992" i="5"/>
  <c r="AS992" i="5" s="1"/>
  <c r="AR954" i="5"/>
  <c r="AR875" i="5"/>
  <c r="AR1532" i="5"/>
  <c r="AS1532" i="5" s="1"/>
  <c r="AR455" i="5"/>
  <c r="AS455" i="5" s="1"/>
  <c r="AR1955" i="5"/>
  <c r="AR1126" i="5"/>
  <c r="AS1126" i="5" s="1"/>
  <c r="AR1807" i="5"/>
  <c r="AR705" i="5"/>
  <c r="AR1201" i="5"/>
  <c r="AS1201" i="5" s="1"/>
  <c r="AR470" i="5"/>
  <c r="AR48" i="5"/>
  <c r="AR1368" i="5"/>
  <c r="AS1368" i="5" s="1"/>
  <c r="AR1284" i="5"/>
  <c r="AS1284" i="5" s="1"/>
  <c r="AR512" i="5"/>
  <c r="AR1427" i="5"/>
  <c r="AS1427" i="5" s="1"/>
  <c r="AR1673" i="5"/>
  <c r="AR1277" i="5"/>
  <c r="AS1277" i="5" s="1"/>
  <c r="AR1123" i="5"/>
  <c r="AS1123" i="5" s="1"/>
  <c r="AR1021" i="5"/>
  <c r="AS1021" i="5" s="1"/>
  <c r="AR354" i="5"/>
  <c r="AS354" i="5" s="1"/>
  <c r="AR1422" i="5"/>
  <c r="AS1422" i="5" s="1"/>
  <c r="AR1533" i="5"/>
  <c r="AS1533" i="5" s="1"/>
  <c r="AR520" i="5"/>
  <c r="AR1308" i="5"/>
  <c r="AS1308" i="5" s="1"/>
  <c r="AR1227" i="5"/>
  <c r="AS1227" i="5" s="1"/>
  <c r="AR1715" i="5"/>
  <c r="AR1405" i="5"/>
  <c r="AS1405" i="5" s="1"/>
  <c r="AR279" i="5"/>
  <c r="AS279" i="5" s="1"/>
  <c r="AR909" i="5"/>
  <c r="AR510" i="5"/>
  <c r="AR320" i="5"/>
  <c r="AS320" i="5" s="1"/>
  <c r="AR1375" i="5"/>
  <c r="AS1375" i="5" s="1"/>
  <c r="AR1373" i="5"/>
  <c r="AS1373" i="5" s="1"/>
  <c r="AR1922" i="5"/>
  <c r="AR511" i="5"/>
  <c r="AR1576" i="5"/>
  <c r="AS1576" i="5" s="1"/>
  <c r="AR1456" i="5"/>
  <c r="AS1456" i="5" s="1"/>
  <c r="AR1695" i="5"/>
  <c r="AR1218" i="5"/>
  <c r="AS1218" i="5" s="1"/>
  <c r="AR479" i="5"/>
  <c r="AR1290" i="5"/>
  <c r="AS1290" i="5" s="1"/>
  <c r="AR1080" i="5"/>
  <c r="AS1080" i="5" s="1"/>
  <c r="AR1700" i="5"/>
  <c r="AR566" i="5"/>
  <c r="AR1823" i="5"/>
  <c r="AR1503" i="5"/>
  <c r="AS1503" i="5" s="1"/>
  <c r="AR91" i="5"/>
  <c r="AR1897" i="5"/>
  <c r="AR1035" i="5"/>
  <c r="AS1035" i="5" s="1"/>
  <c r="AR1670" i="5"/>
  <c r="AR1494" i="5"/>
  <c r="AS1494" i="5" s="1"/>
  <c r="AR1440" i="5"/>
  <c r="AS1440" i="5" s="1"/>
  <c r="AR1940" i="5"/>
  <c r="AR1534" i="5"/>
  <c r="AS1534" i="5" s="1"/>
  <c r="AR853" i="5"/>
  <c r="AR828" i="5"/>
  <c r="AR642" i="5"/>
  <c r="AR225" i="5"/>
  <c r="AR1816" i="5"/>
  <c r="AR629" i="5"/>
  <c r="AR1736" i="5"/>
  <c r="AR1188" i="5"/>
  <c r="AS1188" i="5" s="1"/>
  <c r="AR443" i="5"/>
  <c r="AS443" i="5" s="1"/>
  <c r="AR1966" i="5"/>
  <c r="AR220" i="5"/>
  <c r="AR1661" i="5"/>
  <c r="AR1958" i="5"/>
  <c r="AR1536" i="5"/>
  <c r="AS1536" i="5" s="1"/>
  <c r="AR1569" i="5"/>
  <c r="AS1569" i="5" s="1"/>
  <c r="AR1357" i="5"/>
  <c r="AS1357" i="5" s="1"/>
  <c r="AR1944" i="5"/>
  <c r="AR1081" i="5"/>
  <c r="AS1081" i="5" s="1"/>
  <c r="AR1660" i="5"/>
  <c r="AR1554" i="5"/>
  <c r="AS1554" i="5" s="1"/>
  <c r="AR1937" i="5"/>
  <c r="AR858" i="5"/>
  <c r="AR1602" i="5"/>
  <c r="AS1602" i="5" s="1"/>
  <c r="AR1749" i="5"/>
  <c r="AR640" i="5"/>
  <c r="AR1882" i="5"/>
  <c r="AR1017" i="5"/>
  <c r="AS1017" i="5" s="1"/>
  <c r="AR154" i="5"/>
  <c r="AR1472" i="5"/>
  <c r="AS1472" i="5" s="1"/>
  <c r="AR1929" i="5"/>
  <c r="AR435" i="5"/>
  <c r="AS435" i="5" s="1"/>
  <c r="AR1541" i="5"/>
  <c r="AS1541" i="5" s="1"/>
  <c r="AR302" i="5"/>
  <c r="AS302" i="5" s="1"/>
  <c r="AR647" i="5"/>
  <c r="AR58" i="5"/>
  <c r="AR1329" i="5"/>
  <c r="AS1329" i="5" s="1"/>
  <c r="AR7" i="5"/>
  <c r="AR1675" i="5"/>
  <c r="AR1297" i="5"/>
  <c r="AS1297" i="5" s="1"/>
  <c r="AR1559" i="5"/>
  <c r="AS1559" i="5" s="1"/>
  <c r="AR673" i="5"/>
  <c r="AR549" i="5"/>
  <c r="AR1340" i="5"/>
  <c r="AS1340" i="5" s="1"/>
  <c r="AR625" i="5"/>
  <c r="AR1109" i="5"/>
  <c r="AS1109" i="5" s="1"/>
  <c r="AR1390" i="5"/>
  <c r="AS1390" i="5" s="1"/>
  <c r="AR1745" i="5"/>
  <c r="AR213" i="5"/>
  <c r="AR312" i="5"/>
  <c r="AS312" i="5" s="1"/>
  <c r="AR11" i="5"/>
  <c r="AR132" i="5"/>
  <c r="AR1107" i="5"/>
  <c r="AS1107" i="5" s="1"/>
  <c r="AR1886" i="5"/>
  <c r="AR1477" i="5"/>
  <c r="AS1477" i="5" s="1"/>
  <c r="AR1820" i="5"/>
  <c r="AR728" i="5"/>
  <c r="AR1293" i="5"/>
  <c r="AS1293" i="5" s="1"/>
  <c r="AR1538" i="5"/>
  <c r="AS1538" i="5" s="1"/>
  <c r="AR1858" i="5"/>
  <c r="AR838" i="5"/>
  <c r="AR363" i="5"/>
  <c r="AS363" i="5" s="1"/>
  <c r="AR1106" i="5"/>
  <c r="AS1106" i="5" s="1"/>
  <c r="AR775" i="5"/>
  <c r="AR1207" i="5"/>
  <c r="AS1207" i="5" s="1"/>
  <c r="AR1754" i="5"/>
  <c r="AR955" i="5"/>
  <c r="AR638" i="5"/>
  <c r="AR1643" i="5"/>
  <c r="AS1643" i="5" s="1"/>
  <c r="AR1628" i="5"/>
  <c r="AS1628" i="5" s="1"/>
  <c r="AR138" i="5"/>
  <c r="AR1750" i="5"/>
  <c r="AR1759" i="5"/>
  <c r="AR1785" i="5"/>
  <c r="AR442" i="5"/>
  <c r="AS442" i="5" s="1"/>
  <c r="AR1743" i="5"/>
  <c r="AR1585" i="5"/>
  <c r="AS1585" i="5" s="1"/>
  <c r="AR8" i="5"/>
  <c r="AR1362" i="5"/>
  <c r="AS1362" i="5" s="1"/>
  <c r="AR1611" i="5"/>
  <c r="AS1611" i="5" s="1"/>
  <c r="AR434" i="5"/>
  <c r="AS434" i="5" s="1"/>
  <c r="AR845" i="5"/>
  <c r="AR90" i="5"/>
  <c r="AR1924" i="5"/>
  <c r="AR993" i="5"/>
  <c r="AS993" i="5" s="1"/>
  <c r="AR465" i="5"/>
  <c r="AR1347" i="5"/>
  <c r="AS1347" i="5" s="1"/>
  <c r="AR1663" i="5"/>
  <c r="AR1469" i="5"/>
  <c r="AS1469" i="5" s="1"/>
  <c r="AR215" i="5"/>
  <c r="AR1385" i="5"/>
  <c r="AS1385" i="5" s="1"/>
  <c r="AR1046" i="5"/>
  <c r="AS1046" i="5" s="1"/>
  <c r="AR1074" i="5"/>
  <c r="AR1077" i="5"/>
  <c r="AS1077" i="5" s="1"/>
  <c r="AR51" i="5"/>
  <c r="AR377" i="5"/>
  <c r="AS377" i="5" s="1"/>
  <c r="AR1295" i="5"/>
  <c r="AS1295" i="5" s="1"/>
  <c r="AR344" i="5"/>
  <c r="AS344" i="5" s="1"/>
  <c r="AR1318" i="5"/>
  <c r="AS1318" i="5" s="1"/>
  <c r="AR234" i="5"/>
  <c r="AR1787" i="5"/>
  <c r="AR548" i="5"/>
  <c r="AR1509" i="5"/>
  <c r="AS1509" i="5" s="1"/>
  <c r="AR1880" i="5"/>
  <c r="AR1448" i="5"/>
  <c r="AS1448" i="5" s="1"/>
  <c r="AR1129" i="5"/>
  <c r="AS1129" i="5" s="1"/>
  <c r="AR140" i="5"/>
  <c r="AR1478" i="5"/>
  <c r="AS1478" i="5" s="1"/>
  <c r="AR262" i="5"/>
  <c r="AS262" i="5" s="1"/>
  <c r="AR1848" i="5"/>
  <c r="AR1830" i="5"/>
  <c r="AR1379" i="5"/>
  <c r="AS1379" i="5" s="1"/>
  <c r="AR1549" i="5"/>
  <c r="AS1549" i="5" s="1"/>
  <c r="AR281" i="5"/>
  <c r="AS281" i="5" s="1"/>
  <c r="AR1552" i="5"/>
  <c r="AS1552" i="5" s="1"/>
  <c r="AR1355" i="5"/>
  <c r="AS1355" i="5" s="1"/>
  <c r="AR1917" i="5"/>
  <c r="AR405" i="5"/>
  <c r="AS405" i="5" s="1"/>
  <c r="AR303" i="5"/>
  <c r="AS303" i="5" s="1"/>
  <c r="AR1920" i="5"/>
  <c r="AR1782" i="5"/>
  <c r="AR1398" i="5"/>
  <c r="AS1398" i="5" s="1"/>
  <c r="AR1810" i="5"/>
  <c r="AS1810" i="5" s="1"/>
  <c r="AR261" i="5"/>
  <c r="AS261" i="5" s="1"/>
  <c r="AR1272" i="5"/>
  <c r="AS1272" i="5" s="1"/>
  <c r="AR1019" i="5"/>
  <c r="AS1019" i="5" s="1"/>
  <c r="AR839" i="5"/>
  <c r="AR1761" i="5"/>
  <c r="AR428" i="5"/>
  <c r="AS428" i="5" s="1"/>
  <c r="AR1130" i="5"/>
  <c r="AS1130" i="5" s="1"/>
  <c r="AR1563" i="5"/>
  <c r="AS1563" i="5" s="1"/>
  <c r="AR1631" i="5"/>
  <c r="AS1631" i="5" s="1"/>
  <c r="AR1420" i="5"/>
  <c r="AS1420" i="5" s="1"/>
  <c r="AR1435" i="5"/>
  <c r="AS1435" i="5" s="1"/>
  <c r="AR1251" i="5"/>
  <c r="AS1251" i="5" s="1"/>
  <c r="AR1254" i="5"/>
  <c r="AS1254" i="5" s="1"/>
  <c r="AR759" i="5"/>
  <c r="AR1262" i="5"/>
  <c r="AS1262" i="5" s="1"/>
  <c r="AR1654" i="5"/>
  <c r="AR346" i="5"/>
  <c r="AS346" i="5" s="1"/>
  <c r="AR1205" i="5"/>
  <c r="AS1205" i="5" s="1"/>
  <c r="AR1916" i="5"/>
  <c r="AR1851" i="5"/>
  <c r="AS1851" i="5" s="1"/>
  <c r="AR440" i="5"/>
  <c r="AS440" i="5" s="1"/>
  <c r="AR1364" i="5"/>
  <c r="AS1364" i="5" s="1"/>
  <c r="AR306" i="5"/>
  <c r="AS306" i="5" s="1"/>
  <c r="AR1011" i="5"/>
  <c r="AS1011" i="5" s="1"/>
  <c r="AR1476" i="5"/>
  <c r="AS1476" i="5" s="1"/>
  <c r="AR362" i="5"/>
  <c r="AS362" i="5" s="1"/>
  <c r="AR1931" i="5"/>
  <c r="AS1931" i="5" s="1"/>
  <c r="AR1512" i="5"/>
  <c r="AS1512" i="5" s="1"/>
  <c r="AR1861" i="5"/>
  <c r="AR586" i="5"/>
  <c r="AR1519" i="5"/>
  <c r="AS1519" i="5" s="1"/>
  <c r="AR1483" i="5"/>
  <c r="AS1483" i="5" s="1"/>
  <c r="AR137" i="5"/>
  <c r="AR1103" i="5"/>
  <c r="AS1103" i="5" s="1"/>
  <c r="AR1403" i="5"/>
  <c r="AS1403" i="5" s="1"/>
  <c r="AR1808" i="5"/>
  <c r="AS1808" i="5" s="1"/>
  <c r="AR1211" i="5"/>
  <c r="AS1211" i="5" s="1"/>
  <c r="AR1124" i="5"/>
  <c r="AS1124" i="5" s="1"/>
  <c r="AR1599" i="5"/>
  <c r="AS1599" i="5" s="1"/>
  <c r="AR1934" i="5"/>
  <c r="AS1934" i="5" s="1"/>
  <c r="AR1492" i="5"/>
  <c r="AS1492" i="5" s="1"/>
  <c r="AR1337" i="5"/>
  <c r="AS1337" i="5" s="1"/>
  <c r="AR685" i="5"/>
  <c r="AR1384" i="5"/>
  <c r="AS1384" i="5" s="1"/>
  <c r="AR1620" i="5"/>
  <c r="AS1620" i="5" s="1"/>
  <c r="AR1943" i="5"/>
  <c r="AR1268" i="5"/>
  <c r="AS1268" i="5" s="1"/>
  <c r="AR637" i="5"/>
  <c r="AR1565" i="5"/>
  <c r="AS1565" i="5" s="1"/>
  <c r="AR1358" i="5"/>
  <c r="AS1358" i="5" s="1"/>
  <c r="AR313" i="5"/>
  <c r="AS313" i="5" s="1"/>
  <c r="AR275" i="5"/>
  <c r="AS275" i="5" s="1"/>
  <c r="AR1742" i="5"/>
  <c r="AR1847" i="5"/>
  <c r="AR290" i="5"/>
  <c r="AS290" i="5" s="1"/>
  <c r="AR1320" i="5"/>
  <c r="AR451" i="5"/>
  <c r="AS451" i="5" s="1"/>
  <c r="AR1475" i="5"/>
  <c r="AS1475" i="5" s="1"/>
  <c r="AR1686" i="5"/>
  <c r="AS1686" i="5" s="1"/>
  <c r="AR953" i="5"/>
  <c r="AR318" i="5"/>
  <c r="AS318" i="5" s="1"/>
  <c r="AR1570" i="5"/>
  <c r="AS1570" i="5" s="1"/>
  <c r="AR1425" i="5"/>
  <c r="AS1425" i="5" s="1"/>
  <c r="AR141" i="5"/>
  <c r="AR450" i="5"/>
  <c r="AS450" i="5" s="1"/>
  <c r="AR1110" i="5"/>
  <c r="AS1110" i="5" s="1"/>
  <c r="AR1612" i="5"/>
  <c r="AS1612" i="5" s="1"/>
  <c r="AR1115" i="5"/>
  <c r="AR1296" i="5"/>
  <c r="AS1296" i="5" s="1"/>
  <c r="AR66" i="5"/>
  <c r="AR1718" i="5"/>
  <c r="AR1234" i="5"/>
  <c r="AS1234" i="5" s="1"/>
  <c r="AR917" i="5"/>
  <c r="AR1020" i="5"/>
  <c r="AS1020" i="5" s="1"/>
  <c r="AR1755" i="5"/>
  <c r="AR1835" i="5"/>
  <c r="AR556" i="5"/>
  <c r="AR543" i="5"/>
  <c r="AR1887" i="5"/>
  <c r="AR1506" i="5"/>
  <c r="AS1506" i="5" s="1"/>
  <c r="AR1156" i="5"/>
  <c r="AR730" i="5"/>
  <c r="AR1324" i="5"/>
  <c r="AS1324" i="5" s="1"/>
  <c r="AR1945" i="5"/>
  <c r="AR873" i="5"/>
  <c r="AR504" i="5"/>
  <c r="AR254" i="5"/>
  <c r="AS254" i="5" s="1"/>
  <c r="AR1799" i="5"/>
  <c r="AR910" i="5"/>
  <c r="AR522" i="5"/>
  <c r="AR722" i="5"/>
  <c r="AR1863" i="5"/>
  <c r="AR1681" i="5"/>
  <c r="AR1261" i="5"/>
  <c r="AS1261" i="5" s="1"/>
  <c r="AR1619" i="5"/>
  <c r="AS1619" i="5" s="1"/>
  <c r="AR218" i="5"/>
  <c r="AR1482" i="5"/>
  <c r="AS1482" i="5" s="1"/>
  <c r="AR1371" i="5"/>
  <c r="AS1371" i="5" s="1"/>
  <c r="AR1522" i="5"/>
  <c r="AS1522" i="5" s="1"/>
  <c r="AR1138" i="5"/>
  <c r="AS1138" i="5" s="1"/>
  <c r="AR130" i="5"/>
  <c r="AR376" i="5"/>
  <c r="AS376" i="5" s="1"/>
  <c r="AR1104" i="5"/>
  <c r="AS1104" i="5" s="1"/>
  <c r="AR1840" i="5"/>
  <c r="AR669" i="5"/>
  <c r="AR337" i="5"/>
  <c r="AS337" i="5" s="1"/>
  <c r="AR1163" i="5"/>
  <c r="AS1163" i="5" s="1"/>
  <c r="AR1045" i="5"/>
  <c r="AS1045" i="5" s="1"/>
  <c r="AR1642" i="5"/>
  <c r="AS1642" i="5" s="1"/>
  <c r="AR1809" i="5"/>
  <c r="AS1809" i="5" s="1"/>
  <c r="AR144" i="5"/>
  <c r="AR480" i="5"/>
  <c r="AR1344" i="5"/>
  <c r="AS1344" i="5" s="1"/>
  <c r="AR1891" i="5"/>
  <c r="AS1891" i="5" s="1"/>
  <c r="AR501" i="5"/>
  <c r="AR1640" i="5"/>
  <c r="AS1640" i="5" s="1"/>
  <c r="AR1281" i="5"/>
  <c r="AS1281" i="5" s="1"/>
  <c r="AR1950" i="5"/>
  <c r="AR855" i="5"/>
  <c r="AR1210" i="5"/>
  <c r="AS1210" i="5" s="1"/>
  <c r="AR419" i="5"/>
  <c r="AS419" i="5" s="1"/>
  <c r="AR1283" i="5"/>
  <c r="AS1283" i="5" s="1"/>
  <c r="AR1555" i="5"/>
  <c r="AS1555" i="5" s="1"/>
  <c r="AR366" i="5"/>
  <c r="AS366" i="5" s="1"/>
  <c r="AR1638" i="5"/>
  <c r="AS1638" i="5" s="1"/>
  <c r="AR1769" i="5"/>
  <c r="AS1769" i="5" s="1"/>
  <c r="AR1730" i="5"/>
  <c r="AS1730" i="5" s="1"/>
  <c r="AR1651" i="5"/>
  <c r="AR1794" i="5"/>
  <c r="AR1933" i="5"/>
  <c r="AS1933" i="5" s="1"/>
  <c r="AR338" i="5"/>
  <c r="AS338" i="5" s="1"/>
  <c r="AR681" i="5"/>
  <c r="AR1119" i="5"/>
  <c r="AS1119" i="5" s="1"/>
  <c r="AR1339" i="5"/>
  <c r="AS1339" i="5" s="1"/>
  <c r="AR1450" i="5"/>
  <c r="AS1450" i="5" s="1"/>
  <c r="AR746" i="5"/>
  <c r="AR561" i="5"/>
  <c r="AR271" i="5"/>
  <c r="AS271" i="5" s="1"/>
  <c r="AR1203" i="5"/>
  <c r="AS1203" i="5" s="1"/>
  <c r="AR1441" i="5"/>
  <c r="AS1441" i="5" s="1"/>
  <c r="AR1214" i="5"/>
  <c r="AS1214" i="5" s="1"/>
  <c r="AR359" i="5"/>
  <c r="AS359" i="5" s="1"/>
  <c r="AR1057" i="5"/>
  <c r="AS1057" i="5" s="1"/>
  <c r="AR1866" i="5"/>
  <c r="AR747" i="5"/>
  <c r="AR1802" i="5"/>
  <c r="AR1007" i="5"/>
  <c r="AS1007" i="5" s="1"/>
  <c r="AR952" i="5"/>
  <c r="AR1748" i="5"/>
  <c r="AR438" i="5"/>
  <c r="AS438" i="5" s="1"/>
  <c r="AR1461" i="5"/>
  <c r="AS1461" i="5" s="1"/>
  <c r="AR1164" i="5"/>
  <c r="AS1164" i="5" s="1"/>
  <c r="AR427" i="5"/>
  <c r="AS427" i="5" s="1"/>
  <c r="AR1269" i="5"/>
  <c r="AS1269" i="5" s="1"/>
  <c r="AR1356" i="5"/>
  <c r="AS1356" i="5" s="1"/>
  <c r="AR1926" i="5"/>
  <c r="AR1094" i="5"/>
  <c r="AS1094" i="5" s="1"/>
  <c r="AR1054" i="5"/>
  <c r="AS1054" i="5" s="1"/>
  <c r="AR172" i="5"/>
  <c r="AR1097" i="5"/>
  <c r="AS1097" i="5" s="1"/>
  <c r="AR1558" i="5"/>
  <c r="AS1558" i="5" s="1"/>
  <c r="AR1446" i="5"/>
  <c r="AS1446" i="5" s="1"/>
  <c r="AR1288" i="5"/>
  <c r="AS1288" i="5" s="1"/>
  <c r="AR1474" i="5"/>
  <c r="AS1474" i="5" s="1"/>
  <c r="AR1588" i="5"/>
  <c r="AS1588" i="5" s="1"/>
  <c r="AR52" i="5"/>
  <c r="AR298" i="5"/>
  <c r="AS298" i="5" s="1"/>
  <c r="AR1767" i="5"/>
  <c r="AS1767" i="5" s="1"/>
  <c r="AR223" i="5"/>
  <c r="AR1783" i="5"/>
  <c r="AR345" i="5"/>
  <c r="AS345" i="5" s="1"/>
  <c r="AR1598" i="5"/>
  <c r="AS1598" i="5" s="1"/>
  <c r="AR94" i="5"/>
  <c r="AR1656" i="5"/>
  <c r="AR1669" i="5"/>
  <c r="AR1834" i="5"/>
  <c r="AR1220" i="5"/>
  <c r="AS1220" i="5" s="1"/>
  <c r="AR552" i="5"/>
  <c r="AR1149" i="5"/>
  <c r="AS1149" i="5" s="1"/>
  <c r="AR1493" i="5"/>
  <c r="AS1493" i="5" s="1"/>
  <c r="AR791" i="5"/>
  <c r="AR1932" i="5"/>
  <c r="AS1932" i="5" s="1"/>
  <c r="AR646" i="5"/>
  <c r="AR321" i="5"/>
  <c r="AS321" i="5" s="1"/>
  <c r="AR1965" i="5"/>
  <c r="AR425" i="5"/>
  <c r="AS425" i="5" s="1"/>
  <c r="AR723" i="5"/>
  <c r="AR288" i="5"/>
  <c r="AS288" i="5" s="1"/>
  <c r="AR1481" i="5"/>
  <c r="AS1481" i="5" s="1"/>
  <c r="AR1366" i="5"/>
  <c r="AS1366" i="5" s="1"/>
  <c r="AR686" i="5"/>
  <c r="AR230" i="5"/>
  <c r="AR1346" i="5"/>
  <c r="AS1346" i="5" s="1"/>
  <c r="AR1604" i="5"/>
  <c r="AS1604" i="5" s="1"/>
  <c r="AR1527" i="5"/>
  <c r="AS1527" i="5" s="1"/>
  <c r="AR174" i="5"/>
  <c r="AR1844" i="5"/>
  <c r="AR1747" i="5"/>
  <c r="AR844" i="5"/>
  <c r="AR724" i="5"/>
  <c r="AR274" i="5"/>
  <c r="AS274" i="5" s="1"/>
  <c r="AR170" i="5"/>
  <c r="AR627" i="5"/>
  <c r="AR93" i="5"/>
  <c r="AR280" i="5"/>
  <c r="AS280" i="5" s="1"/>
  <c r="AR1248" i="5"/>
  <c r="AS1248" i="5" s="1"/>
  <c r="AR1806" i="5"/>
  <c r="AR1310" i="5"/>
  <c r="AS1310" i="5" s="1"/>
  <c r="AR381" i="5"/>
  <c r="AS381" i="5" s="1"/>
  <c r="AR644" i="5"/>
  <c r="AR1053" i="5"/>
  <c r="AS1053" i="5" s="1"/>
  <c r="AR1233" i="5"/>
  <c r="AS1233" i="5" s="1"/>
  <c r="AR837" i="5"/>
  <c r="AR663" i="5"/>
  <c r="AR1275" i="5"/>
  <c r="AS1275" i="5" s="1"/>
  <c r="AR1728" i="5"/>
  <c r="AS1728" i="5" s="1"/>
  <c r="AR1707" i="5"/>
  <c r="AR294" i="5"/>
  <c r="AS294" i="5" s="1"/>
  <c r="AR1502" i="5"/>
  <c r="AS1502" i="5" s="1"/>
  <c r="AR1805" i="5"/>
  <c r="AR568" i="5"/>
  <c r="AR1029" i="5"/>
  <c r="AS1029" i="5" s="1"/>
  <c r="AR1605" i="5"/>
  <c r="AS1605" i="5" s="1"/>
  <c r="AR1453" i="5"/>
  <c r="AS1453" i="5" s="1"/>
  <c r="AR1624" i="5"/>
  <c r="AS1624" i="5" s="1"/>
  <c r="AR1067" i="5"/>
  <c r="AS1067" i="5" s="1"/>
  <c r="AR1343" i="5"/>
  <c r="AS1343" i="5" s="1"/>
  <c r="AR1678" i="5"/>
  <c r="AR1102" i="5"/>
  <c r="AS1102" i="5" s="1"/>
  <c r="AR1962" i="5"/>
  <c r="AR1307" i="5"/>
  <c r="AS1307" i="5" s="1"/>
  <c r="AR1449" i="5"/>
  <c r="AS1449" i="5" s="1"/>
  <c r="AR1704" i="5"/>
  <c r="AR1641" i="5"/>
  <c r="AS1641" i="5" s="1"/>
  <c r="AR1381" i="5"/>
  <c r="AS1381" i="5" s="1"/>
  <c r="AR331" i="5"/>
  <c r="AS331" i="5" s="1"/>
  <c r="AR500" i="5"/>
  <c r="AR1322" i="5"/>
  <c r="AS1322" i="5" s="1"/>
  <c r="AR1010" i="5"/>
  <c r="AS1010" i="5" s="1"/>
  <c r="AR316" i="5"/>
  <c r="AS316" i="5" s="1"/>
  <c r="AR1644" i="5"/>
  <c r="AS1644" i="5" s="1"/>
  <c r="AR278" i="5"/>
  <c r="AS278" i="5" s="1"/>
  <c r="AR1169" i="5"/>
  <c r="AS1169" i="5" s="1"/>
  <c r="AR1392" i="5"/>
  <c r="AS1392" i="5" s="1"/>
  <c r="AR349" i="5"/>
  <c r="AS349" i="5" s="1"/>
  <c r="AR380" i="5"/>
  <c r="AS380" i="5" s="1"/>
  <c r="AR1467" i="5"/>
  <c r="AS1467" i="5" s="1"/>
  <c r="AR1657" i="5"/>
  <c r="AR1948" i="5"/>
  <c r="AR1691" i="5"/>
  <c r="AR398" i="5"/>
  <c r="AS398" i="5" s="1"/>
  <c r="AR719" i="5"/>
  <c r="AR1520" i="5"/>
  <c r="AS1520" i="5" s="1"/>
  <c r="AR235" i="5"/>
  <c r="AR1059" i="5"/>
  <c r="AS1059" i="5" s="1"/>
  <c r="AR173" i="5"/>
  <c r="AR1884" i="5"/>
  <c r="AR1242" i="5"/>
  <c r="AS1242" i="5" s="1"/>
  <c r="AR283" i="5"/>
  <c r="AS283" i="5" s="1"/>
  <c r="AR1370" i="5"/>
  <c r="AS1370" i="5" s="1"/>
  <c r="AR1161" i="5"/>
  <c r="AS1161" i="5" s="1"/>
  <c r="AR1908" i="5"/>
  <c r="AR869" i="5"/>
  <c r="AR394" i="5"/>
  <c r="AS394" i="5" s="1"/>
  <c r="AR1153" i="5"/>
  <c r="AS1153" i="5" s="1"/>
  <c r="AR1627" i="5"/>
  <c r="AS1627" i="5" s="1"/>
  <c r="AR238" i="5"/>
  <c r="AR319" i="5"/>
  <c r="AS319" i="5" s="1"/>
  <c r="AR707" i="5"/>
  <c r="AR1249" i="5"/>
  <c r="AS1249" i="5" s="1"/>
  <c r="AR513" i="5"/>
  <c r="AR1291" i="5"/>
  <c r="AS1291" i="5" s="1"/>
  <c r="AR674" i="5"/>
  <c r="AR406" i="5"/>
  <c r="AS406" i="5" s="1"/>
  <c r="AR1183" i="5"/>
  <c r="AS1183" i="5" s="1"/>
  <c r="AR1253" i="5"/>
  <c r="AS1253" i="5" s="1"/>
  <c r="AR1618" i="5"/>
  <c r="AS1618" i="5" s="1"/>
  <c r="AR721" i="5"/>
  <c r="AR1408" i="5"/>
  <c r="AS1408" i="5" s="1"/>
  <c r="AR1868" i="5"/>
  <c r="AR1636" i="5"/>
  <c r="AS1636" i="5" s="1"/>
  <c r="AR1095" i="5"/>
  <c r="AS1095" i="5" s="1"/>
  <c r="AR1139" i="5"/>
  <c r="AS1139" i="5" s="1"/>
  <c r="AR293" i="5"/>
  <c r="AR1623" i="5"/>
  <c r="AS1623" i="5" s="1"/>
  <c r="AR1869" i="5"/>
  <c r="AR761" i="5"/>
  <c r="AR1030" i="5"/>
  <c r="AS1030" i="5" s="1"/>
  <c r="AR509" i="5"/>
  <c r="AR1762" i="5"/>
  <c r="AR1688" i="5"/>
  <c r="AS1688" i="5" s="1"/>
  <c r="AR1166" i="5"/>
  <c r="AS1166" i="5" s="1"/>
  <c r="AR563" i="5"/>
  <c r="AR1650" i="5"/>
  <c r="AR63" i="5"/>
  <c r="AR521" i="5"/>
  <c r="AR1195" i="5"/>
  <c r="AS1195" i="5" s="1"/>
  <c r="AR368" i="5"/>
  <c r="AS368" i="5" s="1"/>
  <c r="AR557" i="5"/>
  <c r="AR754" i="5"/>
  <c r="AR1147" i="5"/>
  <c r="AS1147" i="5" s="1"/>
  <c r="AR430" i="5"/>
  <c r="AS430" i="5" s="1"/>
  <c r="AR1515" i="5"/>
  <c r="AS1515" i="5" s="1"/>
  <c r="AR1616" i="5"/>
  <c r="AS1616" i="5" s="1"/>
  <c r="AR755" i="5"/>
  <c r="AR770" i="5"/>
  <c r="AR1710" i="5"/>
  <c r="AR716" i="5"/>
  <c r="AR1684" i="5"/>
  <c r="AR1829" i="5"/>
  <c r="AR1771" i="5"/>
  <c r="AS1771" i="5" s="1"/>
  <c r="AR846" i="5"/>
  <c r="AR1302" i="5"/>
  <c r="AS1302" i="5" s="1"/>
  <c r="AR1471" i="5"/>
  <c r="AS1471" i="5" s="1"/>
  <c r="AR1904" i="5"/>
  <c r="AR1228" i="5"/>
  <c r="AS1228" i="5" s="1"/>
  <c r="AR1082" i="5"/>
  <c r="AS1082" i="5" s="1"/>
  <c r="AR481" i="5"/>
  <c r="AR679" i="5"/>
  <c r="AR1862" i="5"/>
  <c r="AR874" i="5"/>
  <c r="AR1298" i="5"/>
  <c r="AS1298" i="5" s="1"/>
  <c r="AR1141" i="5"/>
  <c r="AS1141" i="5" s="1"/>
  <c r="AR1135" i="5"/>
  <c r="AS1135" i="5" s="1"/>
  <c r="AR429" i="5"/>
  <c r="AS429" i="5" s="1"/>
  <c r="AR217" i="5"/>
  <c r="AR1148" i="5"/>
  <c r="AS1148" i="5" s="1"/>
  <c r="AR1677" i="5"/>
  <c r="AR73" i="5"/>
  <c r="AR469" i="5"/>
  <c r="AR1479" i="5"/>
  <c r="AS1479" i="5" s="1"/>
  <c r="AR270" i="5"/>
  <c r="AS270" i="5" s="1"/>
  <c r="AR385" i="5"/>
  <c r="AS385" i="5" s="1"/>
  <c r="AR555" i="5"/>
  <c r="AR1788" i="5"/>
  <c r="AR1342" i="5"/>
  <c r="AS1342" i="5" s="1"/>
  <c r="AR317" i="5"/>
  <c r="AS317" i="5" s="1"/>
  <c r="AR913" i="5"/>
  <c r="AR1204" i="5"/>
  <c r="AS1204" i="5" s="1"/>
  <c r="AR1395" i="5"/>
  <c r="AS1395" i="5" s="1"/>
  <c r="AR1432" i="5"/>
  <c r="AS1432" i="5" s="1"/>
  <c r="AR749" i="5"/>
  <c r="AR404" i="5"/>
  <c r="AS404" i="5" s="1"/>
  <c r="AR1079" i="5"/>
  <c r="AS1079" i="5" s="1"/>
  <c r="AR364" i="5"/>
  <c r="AS364" i="5" s="1"/>
  <c r="AR1239" i="5"/>
  <c r="AS1239" i="5" s="1"/>
  <c r="AR1900" i="5"/>
  <c r="AR841" i="5"/>
  <c r="AR726" i="5"/>
  <c r="AR1577" i="5"/>
  <c r="AS1577" i="5" s="1"/>
  <c r="AR1404" i="5"/>
  <c r="AS1404" i="5" s="1"/>
  <c r="AR431" i="5"/>
  <c r="AS431" i="5" s="1"/>
  <c r="AR1721" i="5"/>
  <c r="AR142" i="5"/>
  <c r="AR682" i="5"/>
  <c r="AR1136" i="5"/>
  <c r="AS1136" i="5" s="1"/>
  <c r="AR763" i="5"/>
  <c r="AR1942" i="5"/>
  <c r="AR1219" i="5"/>
  <c r="AS1219" i="5" s="1"/>
  <c r="AR1089" i="5"/>
  <c r="AS1089" i="5" s="1"/>
  <c r="AR1561" i="5"/>
  <c r="AS1561" i="5" s="1"/>
  <c r="AR351" i="5"/>
  <c r="AS351" i="5" s="1"/>
  <c r="AR1367" i="5"/>
  <c r="AS1367" i="5" s="1"/>
  <c r="AR1388" i="5"/>
  <c r="AS1388" i="5" s="1"/>
  <c r="AR1093" i="5"/>
  <c r="AS1093" i="5" s="1"/>
  <c r="AR1247" i="5"/>
  <c r="AS1247" i="5" s="1"/>
  <c r="AR1733" i="5"/>
  <c r="AR1606" i="5"/>
  <c r="AS1606" i="5" s="1"/>
  <c r="AR267" i="5"/>
  <c r="AS267" i="5" s="1"/>
  <c r="AR1400" i="5"/>
  <c r="AS1400" i="5" s="1"/>
  <c r="AR1740" i="5"/>
  <c r="AR229" i="5"/>
  <c r="AR147" i="5"/>
  <c r="AR1040" i="5"/>
  <c r="AS1040" i="5" s="1"/>
  <c r="AR1837" i="5"/>
  <c r="AR715" i="5"/>
  <c r="AR1190" i="5"/>
  <c r="AS1190" i="5" s="1"/>
  <c r="AR1027" i="5"/>
  <c r="AS1027" i="5" s="1"/>
  <c r="AR1685" i="5"/>
  <c r="AS1685" i="5" s="1"/>
  <c r="AR1426" i="5"/>
  <c r="AS1426" i="5" s="1"/>
  <c r="AR958" i="5"/>
  <c r="AR284" i="5"/>
  <c r="AS284" i="5" s="1"/>
  <c r="AR502" i="5"/>
  <c r="AR653" i="5"/>
  <c r="AR834" i="5"/>
  <c r="AR1824" i="5"/>
  <c r="AR769" i="5"/>
  <c r="AR1639" i="5"/>
  <c r="AS1639" i="5" s="1"/>
  <c r="AR400" i="5"/>
  <c r="AS400" i="5" s="1"/>
  <c r="AR1516" i="5"/>
  <c r="AS1516" i="5" s="1"/>
  <c r="AR1593" i="5"/>
  <c r="AS1593" i="5" s="1"/>
  <c r="AR1350" i="5"/>
  <c r="AS1350" i="5" s="1"/>
  <c r="AR1668" i="5"/>
  <c r="AR624" i="5"/>
  <c r="AR1744" i="5"/>
  <c r="AR1240" i="5"/>
  <c r="AS1240" i="5" s="1"/>
  <c r="AR649" i="5"/>
  <c r="AR1414" i="5"/>
  <c r="AS1414" i="5" s="1"/>
  <c r="AR1470" i="5"/>
  <c r="AS1470" i="5" s="1"/>
  <c r="AR1664" i="5"/>
  <c r="AR1601" i="5"/>
  <c r="AS1601" i="5" s="1"/>
  <c r="AR1815" i="5"/>
  <c r="AR1521" i="5"/>
  <c r="AS1521" i="5" s="1"/>
  <c r="AR1773" i="5"/>
  <c r="AR1451" i="5"/>
  <c r="AS1451" i="5" s="1"/>
  <c r="AR252" i="5"/>
  <c r="AR1326" i="5"/>
  <c r="AS1326" i="5" s="1"/>
  <c r="AR1705" i="5"/>
  <c r="AR668" i="5"/>
  <c r="AR340" i="5"/>
  <c r="AS340" i="5" s="1"/>
  <c r="AR369" i="5"/>
  <c r="AS369" i="5" s="1"/>
  <c r="AR1429" i="5"/>
  <c r="AS1429" i="5" s="1"/>
  <c r="AR1697" i="5"/>
  <c r="AR212" i="5"/>
  <c r="AR503" i="5"/>
  <c r="AR753" i="5"/>
  <c r="AR1087" i="5"/>
  <c r="AS1087" i="5" s="1"/>
  <c r="AR1005" i="5"/>
  <c r="AS1005" i="5" s="1"/>
  <c r="AR767" i="5"/>
  <c r="AR634" i="5"/>
  <c r="AR1445" i="5"/>
  <c r="AS1445" i="5" s="1"/>
  <c r="AR214" i="5"/>
  <c r="AR454" i="5"/>
  <c r="AS454" i="5" s="1"/>
  <c r="AR833" i="5"/>
  <c r="AR452" i="5"/>
  <c r="AS452" i="5" s="1"/>
  <c r="AR1122" i="5"/>
  <c r="AS1122" i="5" s="1"/>
  <c r="AR1513" i="5"/>
  <c r="AS1513" i="5" s="1"/>
  <c r="AR1696" i="5"/>
  <c r="AR1096" i="5"/>
  <c r="AS1096" i="5" s="1"/>
  <c r="AR1739" i="5"/>
  <c r="AR709" i="5"/>
  <c r="AR175" i="5"/>
  <c r="AR1111" i="5"/>
  <c r="AS1111" i="5" s="1"/>
  <c r="AR231" i="5"/>
  <c r="AR1915" i="5"/>
  <c r="AR1842" i="5"/>
  <c r="AR1181" i="5"/>
  <c r="AS1181" i="5" s="1"/>
  <c r="AR1537" i="5"/>
  <c r="AS1537" i="5" s="1"/>
  <c r="AR1967" i="5"/>
  <c r="AR13" i="5"/>
  <c r="AR1009" i="5"/>
  <c r="AS1009" i="5" s="1"/>
  <c r="AR1738" i="5"/>
  <c r="AR1044" i="5"/>
  <c r="AS1044" i="5" s="1"/>
  <c r="AR136" i="5"/>
  <c r="AR478" i="5"/>
  <c r="AR1406" i="5"/>
  <c r="AS1406" i="5" s="1"/>
  <c r="AR177" i="5"/>
  <c r="AR257" i="5"/>
  <c r="AS257" i="5" s="1"/>
  <c r="AR1889" i="5"/>
  <c r="AR307" i="5"/>
  <c r="AS307" i="5" s="1"/>
  <c r="AR384" i="5"/>
  <c r="AS384" i="5" s="1"/>
  <c r="AR1508" i="5"/>
  <c r="AS1508" i="5" s="1"/>
  <c r="AR1221" i="5"/>
  <c r="AS1221" i="5" s="1"/>
  <c r="AR1959" i="5"/>
  <c r="AR1175" i="5"/>
  <c r="AS1175" i="5" s="1"/>
  <c r="AR1693" i="5"/>
  <c r="AR1075" i="5"/>
  <c r="AS1075" i="5" s="1"/>
  <c r="AR1571" i="5"/>
  <c r="AS1571" i="5" s="1"/>
  <c r="AR550" i="5"/>
  <c r="AR1548" i="5"/>
  <c r="AS1548" i="5" s="1"/>
  <c r="AR1838" i="5"/>
  <c r="AR1795" i="5"/>
  <c r="AR559" i="5"/>
  <c r="AR1315" i="5"/>
  <c r="AS1315" i="5" s="1"/>
  <c r="AR554" i="5"/>
  <c r="AR64" i="5"/>
  <c r="AR1226" i="5"/>
  <c r="AS1226" i="5" s="1"/>
  <c r="AR1951" i="5"/>
  <c r="AR1961" i="5"/>
  <c r="AR1349" i="5"/>
  <c r="AS1349" i="5" s="1"/>
  <c r="AR477" i="5"/>
  <c r="AR256" i="5"/>
  <c r="AS256" i="5" s="1"/>
  <c r="AR655" i="5"/>
  <c r="AR88" i="5"/>
  <c r="AR1241" i="5"/>
  <c r="AS1241" i="5" s="1"/>
  <c r="AR631" i="5"/>
  <c r="AR393" i="5"/>
  <c r="AS393" i="5" s="1"/>
  <c r="AR1603" i="5"/>
  <c r="AS1603" i="5" s="1"/>
  <c r="AR1150" i="5"/>
  <c r="AS1150" i="5" s="1"/>
  <c r="AR1712" i="5"/>
  <c r="AR1174" i="5"/>
  <c r="AS1174" i="5" s="1"/>
  <c r="AR1455" i="5"/>
  <c r="AS1455" i="5" s="1"/>
  <c r="AR424" i="5"/>
  <c r="AS424" i="5" s="1"/>
  <c r="AR1396" i="5"/>
  <c r="AS1396" i="5" s="1"/>
  <c r="AR1387" i="5"/>
  <c r="AS1387" i="5" s="1"/>
  <c r="AR308" i="5"/>
  <c r="AS308" i="5" s="1"/>
  <c r="AR1679" i="5"/>
  <c r="AR1720" i="5"/>
  <c r="AR1905" i="5"/>
  <c r="AR1963" i="5"/>
  <c r="AR330" i="5"/>
  <c r="AS330" i="5" s="1"/>
  <c r="AR1271" i="5"/>
  <c r="AS1271" i="5" s="1"/>
  <c r="AR1402" i="5"/>
  <c r="AR1613" i="5"/>
  <c r="AS1613" i="5" s="1"/>
  <c r="AR652" i="5"/>
  <c r="AR1391" i="5"/>
  <c r="AS1391" i="5" s="1"/>
  <c r="AR1423" i="5"/>
  <c r="AS1423" i="5" s="1"/>
  <c r="AR414" i="5"/>
  <c r="AS414" i="5" s="1"/>
  <c r="AR1553" i="5"/>
  <c r="AS1553" i="5" s="1"/>
  <c r="AR1303" i="5"/>
  <c r="AS1303" i="5" s="1"/>
  <c r="AR544" i="5"/>
  <c r="AR710" i="5"/>
  <c r="AR222" i="5"/>
  <c r="AR1881" i="5"/>
  <c r="AR1625" i="5"/>
  <c r="AS1625" i="5" s="1"/>
  <c r="AR1192" i="5"/>
  <c r="AS1192" i="5" s="1"/>
  <c r="AR53" i="5"/>
  <c r="AR266" i="5"/>
  <c r="AS266" i="5" s="1"/>
  <c r="AR264" i="5"/>
  <c r="AS264" i="5" s="1"/>
  <c r="AR712" i="5"/>
  <c r="AR1231" i="5"/>
  <c r="AS1231" i="5" s="1"/>
  <c r="AR505" i="5"/>
  <c r="AR1397" i="5"/>
  <c r="AS1397" i="5" s="1"/>
  <c r="AR1323" i="5"/>
  <c r="AS1323" i="5" s="1"/>
  <c r="AR1935" i="5"/>
  <c r="AS1935" i="5" s="1"/>
  <c r="AR1222" i="5"/>
  <c r="AS1222" i="5" s="1"/>
  <c r="AR1037" i="5"/>
  <c r="AS1037" i="5" s="1"/>
  <c r="AR1666" i="5"/>
  <c r="AR1491" i="5"/>
  <c r="AS1491" i="5" s="1"/>
  <c r="AR1952" i="5"/>
  <c r="AR585" i="5"/>
  <c r="AR1015" i="5"/>
  <c r="AS1015" i="5" s="1"/>
  <c r="AR1065" i="5"/>
  <c r="AS1065" i="5" s="1"/>
  <c r="AR56" i="5"/>
  <c r="AR1497" i="5"/>
  <c r="AS1497" i="5" s="1"/>
  <c r="AR850" i="5"/>
  <c r="AR1579" i="5"/>
  <c r="AS1579" i="5" s="1"/>
  <c r="AR410" i="5"/>
  <c r="AS410" i="5" s="1"/>
  <c r="AR1048" i="5"/>
  <c r="AS1048" i="5" s="1"/>
  <c r="AR1780" i="5"/>
  <c r="AR258" i="5"/>
  <c r="AS258" i="5" s="1"/>
  <c r="AR635" i="5"/>
  <c r="AR300" i="5"/>
  <c r="AS300" i="5" s="1"/>
  <c r="AR396" i="5"/>
  <c r="AS396" i="5" s="1"/>
  <c r="AR1768" i="5"/>
  <c r="AS1768" i="5" s="1"/>
  <c r="AR92" i="5"/>
  <c r="AR1850" i="5"/>
  <c r="AS1850" i="5" s="1"/>
  <c r="AR751" i="5"/>
  <c r="AR680" i="5"/>
  <c r="AR1462" i="5"/>
  <c r="AS1462" i="5" s="1"/>
  <c r="AR628" i="5"/>
  <c r="AR1683" i="5"/>
  <c r="AR1468" i="5"/>
  <c r="AS1468" i="5" s="1"/>
  <c r="AR569" i="5"/>
  <c r="AR832" i="5"/>
  <c r="AR1564" i="5"/>
  <c r="AS1564" i="5" s="1"/>
  <c r="AR1173" i="5"/>
  <c r="AS1173" i="5" s="1"/>
  <c r="AR1117" i="5"/>
  <c r="AS1117" i="5" s="1"/>
  <c r="AR1589" i="5"/>
  <c r="AS1589" i="5" s="1"/>
  <c r="AR1083" i="5"/>
  <c r="AS1083" i="5" s="1"/>
  <c r="AR352" i="5"/>
  <c r="AS352" i="5" s="1"/>
  <c r="AR1419" i="5"/>
  <c r="AS1419" i="5" s="1"/>
  <c r="AR1031" i="5"/>
  <c r="AS1031" i="5" s="1"/>
  <c r="AR1160" i="5"/>
  <c r="AS1160" i="5" s="1"/>
  <c r="AR675" i="5"/>
  <c r="AR74" i="5"/>
  <c r="AR291" i="5"/>
  <c r="AS291" i="5" s="1"/>
  <c r="AR1567" i="5"/>
  <c r="AS1567" i="5" s="1"/>
  <c r="AR1562" i="5"/>
  <c r="AS1562" i="5" s="1"/>
  <c r="AR750" i="5"/>
  <c r="AR1176" i="5"/>
  <c r="AS1176" i="5" s="1"/>
  <c r="AR1084" i="5"/>
  <c r="AS1084" i="5" s="1"/>
  <c r="AR149" i="5"/>
  <c r="AR301" i="5"/>
  <c r="AS301" i="5" s="1"/>
  <c r="AR1331" i="5"/>
  <c r="AS1331" i="5" s="1"/>
  <c r="AR996" i="5"/>
  <c r="AS996" i="5" s="1"/>
  <c r="AR1132" i="5"/>
  <c r="AS1132" i="5" s="1"/>
  <c r="AR1257" i="5"/>
  <c r="AS1257" i="5" s="1"/>
  <c r="AR1646" i="5"/>
  <c r="AS1646" i="5" s="1"/>
  <c r="AR70" i="5"/>
  <c r="AR1413" i="5"/>
  <c r="AS1413" i="5" s="1"/>
  <c r="AR676" i="5"/>
  <c r="AR1828" i="5"/>
  <c r="AR773" i="5"/>
  <c r="AR1430" i="5"/>
  <c r="AS1430" i="5" s="1"/>
  <c r="AR1575" i="5"/>
  <c r="AS1575" i="5" s="1"/>
  <c r="AR277" i="5"/>
  <c r="AS277" i="5" s="1"/>
  <c r="AR1972" i="5"/>
  <c r="AS1972" i="5" s="1"/>
  <c r="AR766" i="5"/>
  <c r="AR1614" i="5"/>
  <c r="AS1614" i="5" s="1"/>
  <c r="AR10" i="5"/>
  <c r="AR1193" i="5"/>
  <c r="AS1193" i="5" s="1"/>
  <c r="AR135" i="5"/>
  <c r="AR677" i="5"/>
  <c r="AR1811" i="5"/>
  <c r="AS1811" i="5" s="1"/>
  <c r="AR50" i="5"/>
  <c r="AR849" i="5"/>
  <c r="AR411" i="5"/>
  <c r="AS411" i="5" s="1"/>
  <c r="AR786" i="5"/>
  <c r="AR1542" i="5"/>
  <c r="AS1542" i="5" s="1"/>
  <c r="AR1236" i="5"/>
  <c r="AS1236" i="5" s="1"/>
  <c r="AR584" i="5"/>
  <c r="AR1112" i="5"/>
  <c r="AS1112" i="5" s="1"/>
  <c r="AR1382" i="5"/>
  <c r="AS1382" i="5" s="1"/>
  <c r="AR999" i="5"/>
  <c r="AS999" i="5" s="1"/>
  <c r="AR1857" i="5"/>
  <c r="AR1572" i="5"/>
  <c r="AS1572" i="5" s="1"/>
  <c r="AR216" i="5"/>
  <c r="AR1042" i="5"/>
  <c r="AS1042" i="5" s="1"/>
  <c r="AR413" i="5"/>
  <c r="AS413" i="5" s="1"/>
  <c r="AR831" i="5"/>
  <c r="AR1975" i="5"/>
  <c r="AS1975" i="5" s="1"/>
  <c r="AR399" i="5"/>
  <c r="AS399" i="5" s="1"/>
  <c r="AR375" i="5"/>
  <c r="AR630" i="5"/>
  <c r="AR439" i="5"/>
  <c r="AS439" i="5" s="1"/>
  <c r="AR1264" i="5"/>
  <c r="AS1264" i="5" s="1"/>
  <c r="AR467" i="5"/>
  <c r="AR1719" i="5"/>
  <c r="AR1460" i="5"/>
  <c r="AS1460" i="5" s="1"/>
  <c r="AR567" i="5"/>
  <c r="AR1363" i="5"/>
  <c r="AS1363" i="5" s="1"/>
  <c r="AR1765" i="5"/>
  <c r="AR1870" i="5"/>
  <c r="AR1273" i="5"/>
  <c r="AS1273" i="5" s="1"/>
  <c r="AR581" i="5"/>
  <c r="AR1393" i="5"/>
  <c r="AS1393" i="5" s="1"/>
  <c r="AR1216" i="5"/>
  <c r="AS1216" i="5" s="1"/>
  <c r="AR232" i="5"/>
  <c r="AR1374" i="5"/>
  <c r="AS1374" i="5" s="1"/>
  <c r="AR1753" i="5"/>
  <c r="AR1260" i="5"/>
  <c r="AS1260" i="5" s="1"/>
  <c r="AR1592" i="5"/>
  <c r="AS1592" i="5" s="1"/>
  <c r="AR426" i="5"/>
  <c r="AS426" i="5" s="1"/>
  <c r="AR1036" i="5"/>
  <c r="AS1036" i="5" s="1"/>
  <c r="AR1659" i="5"/>
  <c r="AR1415" i="5"/>
  <c r="AS1415" i="5" s="1"/>
  <c r="AR1245" i="5"/>
  <c r="AS1245" i="5" s="1"/>
  <c r="AR156" i="5"/>
  <c r="AR329" i="5"/>
  <c r="AS329" i="5" s="1"/>
  <c r="AR1189" i="5"/>
  <c r="AS1189" i="5" s="1"/>
  <c r="AR1120" i="5"/>
  <c r="AS1120" i="5" s="1"/>
  <c r="AR328" i="5"/>
  <c r="AS328" i="5" s="1"/>
  <c r="AR553" i="5"/>
  <c r="AR1925" i="5"/>
  <c r="AR370" i="5"/>
  <c r="AS370" i="5" s="1"/>
  <c r="AR1049" i="5"/>
  <c r="AS1049" i="5" s="1"/>
  <c r="AR950" i="5"/>
  <c r="AR1547" i="5"/>
  <c r="AS1547" i="5" s="1"/>
  <c r="AR787" i="5"/>
  <c r="AR129" i="5"/>
  <c r="AR474" i="5"/>
  <c r="AR829" i="5"/>
  <c r="AR1018" i="5"/>
  <c r="AS1018" i="5" s="1"/>
  <c r="AR957" i="5"/>
  <c r="AR1480" i="5"/>
  <c r="AS1480" i="5" s="1"/>
  <c r="AR1187" i="5"/>
  <c r="AS1187" i="5" s="1"/>
  <c r="AR1168" i="5"/>
  <c r="AS1168" i="5" s="1"/>
  <c r="AR68" i="5"/>
  <c r="AR67" i="5"/>
  <c r="AR1377" i="5"/>
  <c r="AS1377" i="5" s="1"/>
  <c r="AR1550" i="5"/>
  <c r="AS1550" i="5" s="1"/>
  <c r="AR466" i="5"/>
  <c r="AR771" i="5"/>
  <c r="AR436" i="5"/>
  <c r="AS436" i="5" s="1"/>
  <c r="AR1316" i="5"/>
  <c r="AS1316" i="5" s="1"/>
  <c r="AR1801" i="5"/>
  <c r="AR460" i="5"/>
  <c r="AR1006" i="5"/>
  <c r="AS1006" i="5" s="1"/>
  <c r="AR1071" i="5"/>
  <c r="AS1071" i="5" s="1"/>
  <c r="AR1091" i="5"/>
  <c r="AS1091" i="5" s="1"/>
  <c r="AR1843" i="5"/>
  <c r="AR348" i="5"/>
  <c r="AS348" i="5" s="1"/>
  <c r="AR355" i="5"/>
  <c r="AS355" i="5" s="1"/>
  <c r="AR310" i="5"/>
  <c r="AS310" i="5" s="1"/>
  <c r="AR1267" i="5"/>
  <c r="AS1267" i="5" s="1"/>
  <c r="AR155" i="5"/>
  <c r="AR1305" i="5"/>
  <c r="AS1305" i="5" s="1"/>
  <c r="AR684" i="5"/>
  <c r="AR1137" i="5"/>
  <c r="AS1137" i="5" s="1"/>
  <c r="AR1055" i="5"/>
  <c r="AS1055" i="5" s="1"/>
  <c r="AR1487" i="5"/>
  <c r="AS1487" i="5" s="1"/>
  <c r="AR1421" i="5"/>
  <c r="AS1421" i="5" s="1"/>
  <c r="AR367" i="5"/>
  <c r="AS367" i="5" s="1"/>
  <c r="AR145" i="5"/>
  <c r="AR1033" i="5"/>
  <c r="AR1615" i="5"/>
  <c r="AS1615" i="5" s="1"/>
  <c r="AR1860" i="5"/>
  <c r="AR517" i="5"/>
  <c r="AR1689" i="5"/>
  <c r="AS1689" i="5" s="1"/>
  <c r="AR1105" i="5"/>
  <c r="AS1105" i="5" s="1"/>
  <c r="AR915" i="5"/>
  <c r="AR263" i="5"/>
  <c r="AS263" i="5" s="1"/>
  <c r="AR1971" i="5"/>
  <c r="AR343" i="5"/>
  <c r="AS343" i="5" s="1"/>
  <c r="AR1022" i="5"/>
  <c r="AS1022" i="5" s="1"/>
  <c r="AR732" i="5"/>
  <c r="AR1328" i="5"/>
  <c r="AS1328" i="5" s="1"/>
  <c r="AR570" i="5"/>
  <c r="AR1853" i="5"/>
  <c r="AS1853" i="5" s="1"/>
  <c r="AR1893" i="5"/>
  <c r="AS1893" i="5" s="1"/>
  <c r="AR540" i="5"/>
  <c r="AR541" i="5"/>
  <c r="AR639" i="5"/>
  <c r="AR1676" i="5"/>
  <c r="AR1407" i="5"/>
  <c r="AS1407" i="5" s="1"/>
  <c r="AR1680" i="5"/>
  <c r="AR391" i="5"/>
  <c r="AS391" i="5" s="1"/>
  <c r="AR1885" i="5"/>
  <c r="AR1306" i="5"/>
  <c r="AS1306" i="5" s="1"/>
  <c r="AR1672" i="5"/>
  <c r="AR1827" i="5"/>
  <c r="AR1729" i="5"/>
  <c r="AS1729" i="5" s="1"/>
  <c r="AR315" i="5"/>
  <c r="AS315" i="5" s="1"/>
  <c r="AR1899" i="5"/>
  <c r="AR134" i="5"/>
  <c r="AR551" i="5"/>
  <c r="AR876" i="5"/>
  <c r="AR1230" i="5"/>
  <c r="AS1230" i="5" s="1"/>
  <c r="AR89" i="5"/>
  <c r="AR748" i="5"/>
  <c r="AR1336" i="5"/>
  <c r="AS1336" i="5" s="1"/>
  <c r="AR296" i="5"/>
  <c r="AS296" i="5" s="1"/>
  <c r="AR516" i="5"/>
  <c r="AR762" i="5"/>
  <c r="AR1312" i="5"/>
  <c r="AS1312" i="5" s="1"/>
  <c r="AR339" i="5"/>
  <c r="AS339" i="5" s="1"/>
  <c r="AR1259" i="5"/>
  <c r="AS1259" i="5" s="1"/>
  <c r="AR1012" i="5"/>
  <c r="AS1012" i="5" s="1"/>
  <c r="AR1333" i="5"/>
  <c r="AS1333" i="5" s="1"/>
  <c r="AR448" i="5"/>
  <c r="AS448" i="5" s="1"/>
  <c r="AR1574" i="5"/>
  <c r="AS1574" i="5" s="1"/>
  <c r="AR1539" i="5"/>
  <c r="AS1539" i="5" s="1"/>
  <c r="AR1957" i="5"/>
  <c r="AR1833" i="5"/>
  <c r="AR1964" i="5"/>
  <c r="AR401" i="5"/>
  <c r="AS401" i="5" s="1"/>
  <c r="AR1969" i="5"/>
  <c r="AR365" i="5"/>
  <c r="AS365" i="5" s="1"/>
  <c r="AR1056" i="5"/>
  <c r="AS1056" i="5" s="1"/>
  <c r="AR1633" i="5"/>
  <c r="AS1633" i="5" s="1"/>
  <c r="AR951" i="5"/>
  <c r="AR1947" i="5"/>
  <c r="AR1581" i="5"/>
  <c r="AS1581" i="5" s="1"/>
  <c r="AR871" i="5"/>
  <c r="AR1348" i="5"/>
  <c r="AS1348" i="5" s="1"/>
  <c r="AR547" i="5"/>
  <c r="AR1582" i="5"/>
  <c r="AS1582" i="5" s="1"/>
  <c r="AR445" i="5"/>
  <c r="AS445" i="5" s="1"/>
  <c r="AR731" i="5"/>
  <c r="AR1855" i="5"/>
  <c r="AR1463" i="5"/>
  <c r="AS1463" i="5" s="1"/>
  <c r="AR757" i="5"/>
  <c r="AR1970" i="5"/>
  <c r="AR1438" i="5"/>
  <c r="AS1438" i="5" s="1"/>
  <c r="AR1662" i="5"/>
  <c r="AR1332" i="5"/>
  <c r="AS1332" i="5" s="1"/>
  <c r="AR1464" i="5"/>
  <c r="AS1464" i="5" s="1"/>
  <c r="AR1418" i="5"/>
  <c r="AS1418" i="5" s="1"/>
  <c r="AR1766" i="5"/>
  <c r="AR1617" i="5"/>
  <c r="AS1617" i="5" s="1"/>
  <c r="AR403" i="5"/>
  <c r="AS403" i="5" s="1"/>
  <c r="AR1878" i="5"/>
  <c r="AR1797" i="5"/>
  <c r="AR269" i="5"/>
  <c r="AS269" i="5" s="1"/>
  <c r="AR914" i="5"/>
  <c r="AR1090" i="5"/>
  <c r="AS1090" i="5" s="1"/>
  <c r="AR1557" i="5"/>
  <c r="AS1557" i="5" s="1"/>
  <c r="AR1763" i="5"/>
  <c r="AR1821" i="5"/>
  <c r="AR1894" i="5"/>
  <c r="AS1894" i="5" s="1"/>
  <c r="AR1338" i="5"/>
  <c r="AS1338" i="5" s="1"/>
  <c r="AR1286" i="5"/>
  <c r="AS1286" i="5" s="1"/>
  <c r="AR373" i="5"/>
  <c r="AS373" i="5" s="1"/>
  <c r="AR1703" i="5"/>
  <c r="AR565" i="5"/>
  <c r="AR422" i="5"/>
  <c r="AS422" i="5" s="1"/>
  <c r="AR708" i="5"/>
  <c r="AR1125" i="5"/>
  <c r="AS1125" i="5" s="1"/>
  <c r="AR1727" i="5"/>
  <c r="AS1727" i="5" s="1"/>
  <c r="AR1635" i="5"/>
  <c r="AS1635" i="5" s="1"/>
  <c r="AR714" i="5"/>
  <c r="AR1101" i="5"/>
  <c r="AS1101" i="5" s="1"/>
  <c r="AR1822" i="5"/>
  <c r="AR1796" i="5"/>
  <c r="AR633" i="5"/>
  <c r="AR287" i="5"/>
  <c r="AS287" i="5" s="1"/>
  <c r="AR1864" i="5"/>
  <c r="AR745" i="5"/>
  <c r="AR1825" i="5"/>
  <c r="AR6" i="5"/>
  <c r="AR729" i="5"/>
  <c r="AR1287" i="5"/>
  <c r="AS1287" i="5" s="1"/>
  <c r="AR171" i="5"/>
  <c r="AR54" i="5"/>
  <c r="AR840" i="5"/>
  <c r="AR259" i="5"/>
  <c r="AS259" i="5" s="1"/>
  <c r="AR1879" i="5"/>
  <c r="AR1184" i="5"/>
  <c r="AS1184" i="5" s="1"/>
  <c r="AR1531" i="5"/>
  <c r="AS1531" i="5" s="1"/>
  <c r="AR1178" i="5"/>
  <c r="AS1178" i="5" s="1"/>
  <c r="AR1793" i="5"/>
  <c r="AR388" i="5"/>
  <c r="AS388" i="5" s="1"/>
  <c r="AR1238" i="5"/>
  <c r="AR1000" i="5"/>
  <c r="AS1000" i="5" s="1"/>
  <c r="AR211" i="5"/>
  <c r="AR60" i="5"/>
  <c r="AR1716" i="5"/>
  <c r="AR1490" i="5"/>
  <c r="AS1490" i="5" s="1"/>
  <c r="AR1327" i="5"/>
  <c r="AS1327" i="5" s="1"/>
  <c r="AR1179" i="5"/>
  <c r="AS1179" i="5" s="1"/>
  <c r="AR1171" i="5"/>
  <c r="AS1171" i="5" s="1"/>
  <c r="AR62" i="5"/>
  <c r="AR1849" i="5"/>
  <c r="AS1849" i="5" s="1"/>
  <c r="AR65" i="5"/>
  <c r="AR1060" i="5"/>
  <c r="AS1060" i="5" s="1"/>
  <c r="AR851" i="5"/>
  <c r="AR789" i="5"/>
  <c r="AR1052" i="5"/>
  <c r="AS1052" i="5" s="1"/>
  <c r="AR1949" i="5"/>
  <c r="AR752" i="5"/>
  <c r="AR1172" i="5"/>
  <c r="AS1172" i="5" s="1"/>
  <c r="AR228" i="5"/>
  <c r="AR432" i="5"/>
  <c r="AS432" i="5" s="1"/>
  <c r="AR347" i="5"/>
  <c r="AS347" i="5" s="1"/>
  <c r="AR1099" i="5"/>
  <c r="AS1099" i="5" s="1"/>
  <c r="AR1928" i="5"/>
  <c r="AR1068" i="5"/>
  <c r="AS1068" i="5" s="1"/>
  <c r="AR304" i="5"/>
  <c r="AS304" i="5" s="1"/>
  <c r="AR1008" i="5"/>
  <c r="AS1008" i="5" s="1"/>
  <c r="AR1784" i="5"/>
  <c r="AR1158" i="5"/>
  <c r="AS1158" i="5" s="1"/>
  <c r="AR1197" i="5"/>
  <c r="AR1365" i="5"/>
  <c r="AS1365" i="5" s="1"/>
  <c r="AR632" i="5"/>
  <c r="AR1452" i="5"/>
  <c r="AS1452" i="5" s="1"/>
  <c r="AR518" i="5"/>
  <c r="AR507" i="5"/>
  <c r="AR564" i="5"/>
  <c r="AR857" i="5"/>
  <c r="AR1028" i="5"/>
  <c r="AS1028" i="5" s="1"/>
  <c r="AR788" i="5"/>
  <c r="AR1276" i="5"/>
  <c r="AS1276" i="5" s="1"/>
  <c r="AR1706" i="5"/>
  <c r="AR994" i="5"/>
  <c r="AS994" i="5" s="1"/>
  <c r="AR998" i="5"/>
  <c r="AS998" i="5" s="1"/>
  <c r="AR1252" i="5"/>
  <c r="AS1252" i="5" s="1"/>
  <c r="AR1903" i="5"/>
  <c r="AR1152" i="5"/>
  <c r="AS1152" i="5" s="1"/>
  <c r="AR226" i="5"/>
  <c r="AR1436" i="5"/>
  <c r="AS1436" i="5" s="1"/>
  <c r="AR1876" i="5"/>
  <c r="AR1437" i="5"/>
  <c r="AS1437" i="5" s="1"/>
  <c r="AR353" i="5"/>
  <c r="AS353" i="5" s="1"/>
  <c r="AR1212" i="5"/>
  <c r="AS1212" i="5" s="1"/>
  <c r="AR289" i="5"/>
  <c r="AS289" i="5" s="1"/>
  <c r="AR1875" i="5"/>
  <c r="AR623" i="5"/>
  <c r="AR157" i="5"/>
  <c r="AR1498" i="5"/>
  <c r="AS1498" i="5" s="1"/>
  <c r="AR332" i="5"/>
  <c r="AS332" i="5" s="1"/>
  <c r="AR402" i="5"/>
  <c r="AS402" i="5" s="1"/>
  <c r="AR1282" i="5"/>
  <c r="AS1282" i="5" s="1"/>
  <c r="AR1317" i="5"/>
  <c r="AS1317" i="5" s="1"/>
  <c r="AR758" i="5"/>
  <c r="AR1927" i="5"/>
  <c r="AR55" i="5"/>
  <c r="AR464" i="5"/>
  <c r="AR1146" i="5"/>
  <c r="AS1146" i="5" s="1"/>
  <c r="AR1778" i="5"/>
  <c r="AR389" i="5"/>
  <c r="AS389" i="5" s="1"/>
  <c r="AR1078" i="5"/>
  <c r="AS1078" i="5" s="1"/>
  <c r="AR1144" i="5"/>
  <c r="AS1144" i="5" s="1"/>
  <c r="AR1458" i="5"/>
  <c r="AS1458" i="5" s="1"/>
  <c r="AR1209" i="5"/>
  <c r="AS1209" i="5" s="1"/>
  <c r="AR508" i="5"/>
  <c r="AR297" i="5"/>
  <c r="AS297" i="5" s="1"/>
  <c r="AR1225" i="5"/>
  <c r="AS1225" i="5" s="1"/>
  <c r="AR1459" i="5"/>
  <c r="AS1459" i="5" s="1"/>
  <c r="AR423" i="5"/>
  <c r="AS423" i="5" s="1"/>
  <c r="AR148" i="5"/>
  <c r="AR1608" i="5"/>
  <c r="AR1341" i="5"/>
  <c r="AS1341" i="5" s="1"/>
  <c r="AR239" i="5"/>
  <c r="AR1499" i="5"/>
  <c r="AS1499" i="5" s="1"/>
  <c r="AR1182" i="5"/>
  <c r="AS1182" i="5" s="1"/>
  <c r="AR360" i="5"/>
  <c r="AS360" i="5" s="1"/>
  <c r="AR1086" i="5"/>
  <c r="AS1086" i="5" s="1"/>
  <c r="AR1791" i="5"/>
  <c r="AR1877" i="5"/>
  <c r="AR1270" i="5"/>
  <c r="AS1270" i="5" s="1"/>
  <c r="AR678" i="5"/>
  <c r="AR57" i="5"/>
  <c r="AR1883" i="5"/>
  <c r="AR416" i="5"/>
  <c r="AR1713" i="5"/>
  <c r="AR1790" i="5"/>
  <c r="AR1098" i="5"/>
  <c r="AS1098" i="5" s="1"/>
  <c r="AR842" i="5"/>
  <c r="AR526" i="5"/>
  <c r="AR458" i="5"/>
  <c r="AR444" i="5"/>
  <c r="AS444" i="5" s="1"/>
  <c r="AR1630" i="5"/>
  <c r="AS1630" i="5" s="1"/>
  <c r="AR1485" i="5"/>
  <c r="AR472" i="5"/>
  <c r="AR1626" i="5"/>
  <c r="AS1626" i="5" s="1"/>
  <c r="AR1774" i="5"/>
  <c r="AR236" i="5"/>
  <c r="AR1500" i="5"/>
  <c r="AS1500" i="5" s="1"/>
  <c r="AR1954" i="5"/>
  <c r="AR830" i="5"/>
  <c r="AR1655" i="5"/>
  <c r="AR1560" i="5"/>
  <c r="AS1560" i="5" s="1"/>
  <c r="AR47" i="5"/>
  <c r="AR672" i="5"/>
  <c r="AR459" i="5"/>
  <c r="AR1912" i="5"/>
  <c r="AR1526" i="5"/>
  <c r="AR1517" i="5"/>
  <c r="AS1517" i="5" s="1"/>
  <c r="AR1039" i="5"/>
  <c r="AS1039" i="5" s="1"/>
  <c r="AR146" i="5"/>
  <c r="AR772" i="5"/>
  <c r="AR1133" i="5"/>
  <c r="AS1133" i="5" s="1"/>
  <c r="AR1457" i="5"/>
  <c r="AS1457" i="5" s="1"/>
  <c r="AR219" i="5"/>
  <c r="AR468" i="5"/>
  <c r="AR1062" i="5"/>
  <c r="AS1062" i="5" s="1"/>
  <c r="AR361" i="5"/>
  <c r="AS361" i="5" s="1"/>
  <c r="AR1376" i="5"/>
  <c r="AS1376" i="5" s="1"/>
  <c r="AR1529" i="5"/>
  <c r="AS1529" i="5" s="1"/>
  <c r="AR1321" i="5"/>
  <c r="AS1321" i="5" s="1"/>
  <c r="AR272" i="5"/>
  <c r="AS272" i="5" s="1"/>
  <c r="AR150" i="5"/>
  <c r="AR1757" i="5"/>
  <c r="AR651" i="5"/>
  <c r="AR1871" i="5"/>
  <c r="AR1244" i="5"/>
  <c r="AS1244" i="5" s="1"/>
  <c r="AR1510" i="5"/>
  <c r="AS1510" i="5" s="1"/>
  <c r="AR1777" i="5"/>
  <c r="AR1939" i="5"/>
  <c r="AR387" i="5"/>
  <c r="AS387" i="5" s="1"/>
  <c r="AR720" i="5"/>
  <c r="AR1108" i="5"/>
  <c r="AS1108" i="5" s="1"/>
  <c r="AR868" i="5"/>
  <c r="AR327" i="5"/>
  <c r="AS327" i="5" s="1"/>
  <c r="AR1852" i="5"/>
  <c r="AS1852" i="5" s="1"/>
  <c r="AR178" i="5"/>
  <c r="AR323" i="5"/>
  <c r="AS323" i="5" s="1"/>
  <c r="AR1354" i="5"/>
  <c r="AS1354" i="5" s="1"/>
  <c r="AR1902" i="5"/>
  <c r="AR588" i="5"/>
  <c r="AR265" i="5"/>
  <c r="AS265" i="5" s="1"/>
  <c r="AR725" i="5"/>
  <c r="AR956" i="5"/>
  <c r="AR421" i="5"/>
  <c r="AS421" i="5" s="1"/>
  <c r="AR268" i="5"/>
  <c r="AS268" i="5" s="1"/>
  <c r="AR1118" i="5"/>
  <c r="AS1118" i="5" s="1"/>
  <c r="AR1701" i="5"/>
  <c r="AR911" i="5"/>
  <c r="AR1758" i="5"/>
  <c r="AR1223" i="5"/>
  <c r="AS1223" i="5" s="1"/>
  <c r="AR143" i="5"/>
  <c r="AR1025" i="5"/>
  <c r="AS1025" i="5" s="1"/>
  <c r="AR447" i="5"/>
  <c r="AS447" i="5" s="1"/>
  <c r="AR1038" i="5"/>
  <c r="AS1038" i="5" s="1"/>
  <c r="AR1687" i="5"/>
  <c r="AS1687" i="5" s="1"/>
  <c r="AR1246" i="5"/>
  <c r="AS1246" i="5" s="1"/>
  <c r="AR1752" i="5"/>
  <c r="AR1535" i="5"/>
  <c r="AS1535" i="5" s="1"/>
  <c r="AR1556" i="5"/>
  <c r="AS1556" i="5" s="1"/>
  <c r="AR1229" i="5"/>
  <c r="AS1229" i="5" s="1"/>
  <c r="AR1637" i="5"/>
  <c r="AS1637" i="5" s="1"/>
  <c r="AR1590" i="5"/>
  <c r="AS1590" i="5" s="1"/>
  <c r="AR1938" i="5"/>
  <c r="AR1674" i="5"/>
  <c r="AR1330" i="5"/>
  <c r="AS1330" i="5" s="1"/>
  <c r="AR843" i="5"/>
  <c r="AR282" i="5"/>
  <c r="AS282" i="5" s="1"/>
  <c r="AR1845" i="5"/>
  <c r="AR311" i="5"/>
  <c r="AS311" i="5" s="1"/>
  <c r="AR1888" i="5"/>
  <c r="AR72" i="5"/>
  <c r="AR1151" i="5"/>
  <c r="AS1151" i="5" s="1"/>
  <c r="AR335" i="5"/>
  <c r="AS335" i="5" s="1"/>
  <c r="AR1609" i="5"/>
  <c r="AS1609" i="5" s="1"/>
  <c r="AR1874" i="5"/>
  <c r="AR1737" i="5"/>
  <c r="AR1898" i="5"/>
  <c r="AR437" i="5"/>
  <c r="AS437" i="5" s="1"/>
  <c r="AR285" i="5"/>
  <c r="AS285" i="5" s="1"/>
  <c r="AR392" i="5"/>
  <c r="AS392" i="5" s="1"/>
  <c r="AR1488" i="5"/>
  <c r="AS1488" i="5" s="1"/>
  <c r="AR1918" i="5"/>
  <c r="AR1583" i="5"/>
  <c r="AS1583" i="5" s="1"/>
  <c r="AR96" i="5"/>
  <c r="AR1919" i="5"/>
  <c r="AR1511" i="5"/>
  <c r="AS1511" i="5" s="1"/>
  <c r="AR334" i="5"/>
  <c r="AR1921" i="5"/>
  <c r="AR1194" i="5"/>
  <c r="AS1194" i="5" s="1"/>
  <c r="AR1960" i="5"/>
  <c r="AR1311" i="5"/>
  <c r="AS1311" i="5" s="1"/>
  <c r="AR1812" i="5"/>
  <c r="AS1812" i="5" s="1"/>
  <c r="AR1596" i="5"/>
  <c r="AS1596" i="5" s="1"/>
  <c r="AR1671" i="5"/>
  <c r="AR1832" i="5"/>
  <c r="AR1092" i="5"/>
  <c r="AS1092" i="5" s="1"/>
  <c r="AR233" i="5"/>
  <c r="AR774" i="5"/>
  <c r="AR683" i="5"/>
  <c r="AR1826" i="5"/>
  <c r="AR1043" i="5"/>
  <c r="AS1043" i="5" s="1"/>
  <c r="AR527" i="5"/>
  <c r="AR1867" i="5"/>
  <c r="AR412" i="5"/>
  <c r="AS412" i="5" s="1"/>
  <c r="AR1417" i="5"/>
  <c r="AS1417" i="5" s="1"/>
  <c r="AR1734" i="5"/>
  <c r="AR471" i="5"/>
  <c r="AR1255" i="5"/>
  <c r="AS1255" i="5" s="1"/>
  <c r="AR475" i="5"/>
  <c r="AR1409" i="5"/>
  <c r="AS1409" i="5" s="1"/>
  <c r="AR1335" i="5"/>
  <c r="AS1335" i="5" s="1"/>
  <c r="AR322" i="5"/>
  <c r="AS322" i="5" s="1"/>
  <c r="AR378" i="5"/>
  <c r="AS378" i="5" s="1"/>
  <c r="AR1817" i="5"/>
  <c r="AR260" i="5"/>
  <c r="AS260" i="5" s="1"/>
  <c r="AR1779" i="5"/>
  <c r="AR342" i="5"/>
  <c r="AS342" i="5" s="1"/>
  <c r="AR1145" i="5"/>
  <c r="AS1145" i="5" s="1"/>
  <c r="AR1351" i="5"/>
  <c r="AS1351" i="5" s="1"/>
  <c r="AR1170" i="5"/>
  <c r="AS1170" i="5" s="1"/>
  <c r="AR461" i="5"/>
  <c r="AR1786" i="5"/>
  <c r="AR9" i="5"/>
  <c r="AR1723" i="5"/>
  <c r="AR1530" i="5"/>
  <c r="AS1530" i="5" s="1"/>
  <c r="AR1070" i="5"/>
  <c r="AS1070" i="5" s="1"/>
  <c r="AR1667" i="5"/>
  <c r="AR1300" i="5"/>
  <c r="AS1300" i="5" s="1"/>
  <c r="AR453" i="5"/>
  <c r="AS453" i="5" s="1"/>
  <c r="AR379" i="5"/>
  <c r="AS379" i="5" s="1"/>
  <c r="AR1140" i="5"/>
  <c r="AS1140" i="5" s="1"/>
  <c r="AR1896" i="5"/>
  <c r="AR1088" i="5"/>
  <c r="AS1088" i="5" s="1"/>
  <c r="AR1946" i="5"/>
  <c r="AR139" i="5"/>
  <c r="AR1013" i="5"/>
  <c r="AS1013" i="5" s="1"/>
  <c r="AR523" i="5"/>
  <c r="AR765" i="5"/>
  <c r="AR524" i="5"/>
  <c r="AR356" i="5"/>
  <c r="AS356" i="5" s="1"/>
  <c r="AR309" i="5"/>
  <c r="AS309" i="5" s="1"/>
  <c r="AR1069" i="5"/>
  <c r="AS1069" i="5" s="1"/>
  <c r="AR997" i="5"/>
  <c r="AS997" i="5" s="1"/>
  <c r="AR1004" i="5"/>
  <c r="AS1004" i="5" s="1"/>
  <c r="AR995" i="5"/>
  <c r="AS995" i="5" s="1"/>
  <c r="AR1968" i="5"/>
  <c r="AR1325" i="5"/>
  <c r="AS1325" i="5" s="1"/>
  <c r="AR1803" i="5"/>
  <c r="AR1345" i="5"/>
  <c r="AS1345" i="5" s="1"/>
  <c r="AR341" i="5"/>
  <c r="AS341" i="5" s="1"/>
  <c r="AR1694" i="5"/>
  <c r="AR1213" i="5"/>
  <c r="AS1213" i="5" s="1"/>
  <c r="AR1770" i="5"/>
  <c r="AS1770" i="5" s="1"/>
  <c r="AR1041" i="5"/>
  <c r="AS1041" i="5" s="1"/>
  <c r="AR1841" i="5"/>
  <c r="AR1781" i="5"/>
  <c r="AR768" i="5"/>
  <c r="AR1085" i="5"/>
  <c r="AS1085" i="5" s="1"/>
  <c r="AR1741" i="5"/>
  <c r="AR1113" i="5"/>
  <c r="AS1113" i="5" s="1"/>
  <c r="AR1162" i="5"/>
  <c r="AS1162" i="5" s="1"/>
  <c r="AR1265" i="5"/>
  <c r="AS1265" i="5" s="1"/>
  <c r="AR1709" i="5"/>
  <c r="AR626" i="5"/>
  <c r="AR1831" i="5"/>
  <c r="AR1154" i="5"/>
  <c r="AS1154" i="5" s="1"/>
  <c r="AR764" i="5"/>
  <c r="AR1622" i="5"/>
  <c r="AS1622" i="5" s="1"/>
  <c r="AQ251" i="5"/>
  <c r="AQ1360" i="5"/>
  <c r="AQ1895" i="5"/>
  <c r="AQ40" i="52"/>
  <c r="AQ28" i="2"/>
  <c r="AQ125" i="2" s="1"/>
  <c r="AR47" i="52"/>
  <c r="AS31" i="4"/>
  <c r="D909" i="5" a="1"/>
  <c r="AS28" i="4"/>
  <c r="D786" i="5" a="1"/>
  <c r="AS32" i="4"/>
  <c r="D950" i="5" a="1"/>
  <c r="AS27" i="4"/>
  <c r="D745" i="5" a="1"/>
  <c r="D129" i="5" a="1"/>
  <c r="AS11" i="4"/>
  <c r="AP25" i="2"/>
  <c r="AP122" i="2" s="1"/>
  <c r="AS36" i="32"/>
  <c r="AP19" i="2"/>
  <c r="AP116" i="2" s="1"/>
  <c r="AQ13" i="32"/>
  <c r="AQ56" i="32" s="1"/>
  <c r="AP69" i="4"/>
  <c r="AP60" i="4"/>
  <c r="AR39" i="52"/>
  <c r="AR48" i="52"/>
  <c r="AR122" i="26"/>
  <c r="D827" i="5" a="1"/>
  <c r="AS29" i="4"/>
  <c r="AS26" i="4"/>
  <c r="D704" i="5" a="1"/>
  <c r="D868" i="5" a="1"/>
  <c r="AS30" i="4"/>
  <c r="AS25" i="4"/>
  <c r="D663" i="5" a="1"/>
  <c r="AS13" i="4"/>
  <c r="D211" i="5" a="1"/>
  <c r="AQ42" i="52"/>
  <c r="AQ47" i="52"/>
  <c r="AQ7" i="4"/>
  <c r="AQ65" i="4" s="1"/>
  <c r="AP189" i="2"/>
  <c r="AP186" i="2" s="1"/>
  <c r="AP45" i="16"/>
  <c r="AP8" i="2"/>
  <c r="AR42" i="52"/>
  <c r="AR41" i="52"/>
  <c r="AR13" i="32"/>
  <c r="AR56" i="32" s="1"/>
  <c r="D170" i="5" a="1"/>
  <c r="AS12" i="4"/>
  <c r="AS21" i="4"/>
  <c r="D499" i="5" a="1"/>
  <c r="AR7" i="4"/>
  <c r="AR65" i="4" s="1"/>
  <c r="AS8" i="4"/>
  <c r="D6" i="5" a="1"/>
  <c r="AS9" i="4"/>
  <c r="D47" i="5" a="1"/>
  <c r="AQ39" i="52"/>
  <c r="AQ48" i="52"/>
  <c r="AQ19" i="4"/>
  <c r="AR40" i="52"/>
  <c r="AR45" i="52"/>
  <c r="AS23" i="4"/>
  <c r="D581" i="5" a="1"/>
  <c r="AR19" i="4"/>
  <c r="AR66" i="4" s="1"/>
  <c r="D458" i="5" a="1"/>
  <c r="AS20" i="4"/>
  <c r="AS24" i="4"/>
  <c r="D622" i="5" a="1"/>
  <c r="AS22" i="4"/>
  <c r="D540" i="5" a="1"/>
  <c r="AS10" i="4"/>
  <c r="D88" i="5" a="1"/>
  <c r="AQ45" i="52"/>
  <c r="AQ41" i="52"/>
  <c r="AN46" i="6"/>
  <c r="AQ122" i="26"/>
  <c r="AP21" i="28"/>
  <c r="AO40" i="28"/>
  <c r="AO28" i="28"/>
  <c r="AQ14" i="28"/>
  <c r="AP12" i="28"/>
  <c r="AP13" i="28"/>
  <c r="AP15" i="28"/>
  <c r="AQ16" i="28"/>
  <c r="AP30" i="28"/>
  <c r="AP26" i="28"/>
  <c r="AP24" i="28"/>
  <c r="AQ34" i="28"/>
  <c r="AQ27" i="28"/>
  <c r="AR20" i="28"/>
  <c r="AQ19" i="28"/>
  <c r="AP36" i="28"/>
  <c r="AP37" i="28"/>
  <c r="AQ39" i="28"/>
  <c r="AQ33" i="28"/>
  <c r="AP25" i="28"/>
  <c r="AG49" i="29" l="1"/>
  <c r="AH95" i="29" s="1"/>
  <c r="AH94" i="29" s="1"/>
  <c r="AJ940" i="5"/>
  <c r="M917" i="5"/>
  <c r="AJ981" i="5"/>
  <c r="M958" i="5"/>
  <c r="AD43" i="29"/>
  <c r="AE89" i="29" s="1"/>
  <c r="AE88" i="29" s="1"/>
  <c r="AC42" i="29"/>
  <c r="AH49" i="29"/>
  <c r="AH48" i="29" s="1"/>
  <c r="AG48" i="29"/>
  <c r="AQ64" i="52"/>
  <c r="AQ61" i="52" s="1"/>
  <c r="AR64" i="52"/>
  <c r="AR61" i="52" s="1"/>
  <c r="AR96" i="29"/>
  <c r="AR50" i="29" s="1"/>
  <c r="AR64" i="4"/>
  <c r="AR30" i="2"/>
  <c r="AS30" i="2" s="1"/>
  <c r="AS68" i="32"/>
  <c r="X137" i="2"/>
  <c r="AP64" i="4"/>
  <c r="AP45" i="6" s="1"/>
  <c r="AF100" i="29"/>
  <c r="AF24" i="32" s="1"/>
  <c r="AF204" i="29"/>
  <c r="AF133" i="29"/>
  <c r="AF132" i="29" s="1"/>
  <c r="AF57" i="29"/>
  <c r="AG101" i="29" s="1"/>
  <c r="AG30" i="30" s="1"/>
  <c r="AG29" i="30" s="1"/>
  <c r="AG25" i="31" s="1"/>
  <c r="AF62" i="30"/>
  <c r="AF61" i="30" s="1"/>
  <c r="AP74" i="4"/>
  <c r="AR128" i="2"/>
  <c r="AS128" i="2" s="1"/>
  <c r="AD155" i="29"/>
  <c r="AC24" i="30"/>
  <c r="AC56" i="30" s="1"/>
  <c r="AC198" i="29"/>
  <c r="AC127" i="29"/>
  <c r="AO31" i="28"/>
  <c r="AB30" i="29"/>
  <c r="AC80" i="29"/>
  <c r="AC124" i="29" s="1"/>
  <c r="AP22" i="28"/>
  <c r="AO32" i="28"/>
  <c r="AP18" i="28"/>
  <c r="AB725" i="58"/>
  <c r="AB737" i="58" s="1"/>
  <c r="AO38" i="28"/>
  <c r="AB120" i="29"/>
  <c r="AB53" i="30"/>
  <c r="AB49" i="30" s="1"/>
  <c r="AB17" i="30"/>
  <c r="AB23" i="31" s="1"/>
  <c r="AJ196" i="29"/>
  <c r="AN208" i="29"/>
  <c r="AK206" i="29"/>
  <c r="AH186" i="29"/>
  <c r="AP193" i="29"/>
  <c r="AQ70" i="4"/>
  <c r="AQ66" i="4"/>
  <c r="AQ64" i="4" s="1"/>
  <c r="AO45" i="6"/>
  <c r="AP32" i="29"/>
  <c r="AQ78" i="29" s="1"/>
  <c r="AQ19" i="30" s="1"/>
  <c r="AN66" i="30"/>
  <c r="AH25" i="29"/>
  <c r="AI71" i="29" s="1"/>
  <c r="AI12" i="30" s="1"/>
  <c r="AM37" i="29"/>
  <c r="AN83" i="29" s="1"/>
  <c r="AJ54" i="30"/>
  <c r="AD203" i="29"/>
  <c r="AD117" i="26" s="1"/>
  <c r="N959" i="5"/>
  <c r="I954" i="5"/>
  <c r="N918" i="5"/>
  <c r="I913" i="5"/>
  <c r="AR926" i="5"/>
  <c r="AC974" i="5"/>
  <c r="AC933" i="5"/>
  <c r="AP51" i="30"/>
  <c r="AR933" i="5"/>
  <c r="AR967" i="5"/>
  <c r="AR935" i="5"/>
  <c r="AR948" i="5"/>
  <c r="AS948" i="5" s="1"/>
  <c r="AR977" i="5"/>
  <c r="AR986" i="5"/>
  <c r="AR960" i="5"/>
  <c r="AR962" i="5"/>
  <c r="AR942" i="5"/>
  <c r="AR959" i="5"/>
  <c r="AK135" i="29"/>
  <c r="AO46" i="6"/>
  <c r="AN25" i="36"/>
  <c r="AS27" i="32"/>
  <c r="AI956" i="5"/>
  <c r="AI967" i="5"/>
  <c r="AI974" i="5"/>
  <c r="AI961" i="5"/>
  <c r="AI953" i="5"/>
  <c r="AI969" i="5"/>
  <c r="AI954" i="5"/>
  <c r="AI964" i="5"/>
  <c r="AI963" i="5"/>
  <c r="AI955" i="5"/>
  <c r="AI966" i="5"/>
  <c r="AI952" i="5"/>
  <c r="AI962" i="5"/>
  <c r="AI958" i="5"/>
  <c r="AI972" i="5"/>
  <c r="AI957" i="5"/>
  <c r="AI973" i="5"/>
  <c r="AI959" i="5"/>
  <c r="AI970" i="5"/>
  <c r="AI965" i="5"/>
  <c r="AI960" i="5"/>
  <c r="AI951" i="5"/>
  <c r="AI971" i="5"/>
  <c r="AI968" i="5"/>
  <c r="AJ953" i="5"/>
  <c r="AJ951" i="5"/>
  <c r="AJ968" i="5"/>
  <c r="AJ975" i="5"/>
  <c r="AJ969" i="5"/>
  <c r="AJ967" i="5"/>
  <c r="AJ957" i="5"/>
  <c r="AJ961" i="5"/>
  <c r="AJ964" i="5"/>
  <c r="AJ960" i="5"/>
  <c r="AJ956" i="5"/>
  <c r="AJ954" i="5"/>
  <c r="AJ973" i="5"/>
  <c r="AJ966" i="5"/>
  <c r="AJ959" i="5"/>
  <c r="AJ965" i="5"/>
  <c r="AJ955" i="5"/>
  <c r="AJ958" i="5"/>
  <c r="AJ962" i="5"/>
  <c r="AJ972" i="5"/>
  <c r="AJ963" i="5"/>
  <c r="AJ974" i="5"/>
  <c r="AJ971" i="5"/>
  <c r="AJ970" i="5"/>
  <c r="AJ952" i="5"/>
  <c r="AK958" i="5"/>
  <c r="AK965" i="5"/>
  <c r="AK960" i="5"/>
  <c r="AK954" i="5"/>
  <c r="AK974" i="5"/>
  <c r="AK953" i="5"/>
  <c r="AK962" i="5"/>
  <c r="AK970" i="5"/>
  <c r="AK955" i="5"/>
  <c r="AK972" i="5"/>
  <c r="AK968" i="5"/>
  <c r="AK961" i="5"/>
  <c r="AK967" i="5"/>
  <c r="AK957" i="5"/>
  <c r="AK964" i="5"/>
  <c r="AK963" i="5"/>
  <c r="AK976" i="5"/>
  <c r="AK966" i="5"/>
  <c r="AK971" i="5"/>
  <c r="AK959" i="5"/>
  <c r="AK952" i="5"/>
  <c r="AK975" i="5"/>
  <c r="AK969" i="5"/>
  <c r="AK973" i="5"/>
  <c r="AK956" i="5"/>
  <c r="AL968" i="5"/>
  <c r="AL969" i="5"/>
  <c r="AL955" i="5"/>
  <c r="AL953" i="5"/>
  <c r="AL954" i="5"/>
  <c r="AL957" i="5"/>
  <c r="AL963" i="5"/>
  <c r="AL961" i="5"/>
  <c r="AL959" i="5"/>
  <c r="AL971" i="5"/>
  <c r="AL970" i="5"/>
  <c r="AL965" i="5"/>
  <c r="AL974" i="5"/>
  <c r="AL967" i="5"/>
  <c r="AL976" i="5"/>
  <c r="AL958" i="5"/>
  <c r="AL962" i="5"/>
  <c r="AL973" i="5"/>
  <c r="AL966" i="5"/>
  <c r="AL964" i="5"/>
  <c r="AL972" i="5"/>
  <c r="AL960" i="5"/>
  <c r="AL975" i="5"/>
  <c r="AL956" i="5"/>
  <c r="AL977" i="5"/>
  <c r="AM962" i="5"/>
  <c r="AM971" i="5"/>
  <c r="AM973" i="5"/>
  <c r="AM968" i="5"/>
  <c r="AM955" i="5"/>
  <c r="AM977" i="5"/>
  <c r="AM963" i="5"/>
  <c r="AM978" i="5"/>
  <c r="AM954" i="5"/>
  <c r="AM965" i="5"/>
  <c r="AM967" i="5"/>
  <c r="AM972" i="5"/>
  <c r="AM961" i="5"/>
  <c r="AM957" i="5"/>
  <c r="AM959" i="5"/>
  <c r="AM958" i="5"/>
  <c r="AM960" i="5"/>
  <c r="AM976" i="5"/>
  <c r="AM970" i="5"/>
  <c r="AM964" i="5"/>
  <c r="AM966" i="5"/>
  <c r="AM956" i="5"/>
  <c r="AM969" i="5"/>
  <c r="AM975" i="5"/>
  <c r="AM974" i="5"/>
  <c r="AN976" i="5"/>
  <c r="AN964" i="5"/>
  <c r="AN965" i="5"/>
  <c r="AN967" i="5"/>
  <c r="AN983" i="5"/>
  <c r="AN959" i="5"/>
  <c r="AN960" i="5"/>
  <c r="AN981" i="5"/>
  <c r="AN969" i="5"/>
  <c r="AN963" i="5"/>
  <c r="AN979" i="5"/>
  <c r="AN977" i="5"/>
  <c r="AN957" i="5"/>
  <c r="AN958" i="5"/>
  <c r="AN975" i="5"/>
  <c r="AN970" i="5"/>
  <c r="AN966" i="5"/>
  <c r="AN972" i="5"/>
  <c r="AN956" i="5"/>
  <c r="AN961" i="5"/>
  <c r="AN971" i="5"/>
  <c r="AN968" i="5"/>
  <c r="AN974" i="5"/>
  <c r="AN955" i="5"/>
  <c r="AN973" i="5"/>
  <c r="AN982" i="5"/>
  <c r="AN978" i="5"/>
  <c r="AN980" i="5"/>
  <c r="AN962" i="5"/>
  <c r="AN984" i="5"/>
  <c r="AO956" i="5"/>
  <c r="AO964" i="5"/>
  <c r="AO969" i="5"/>
  <c r="AO982" i="5"/>
  <c r="AO974" i="5"/>
  <c r="AO963" i="5"/>
  <c r="AO960" i="5"/>
  <c r="AO957" i="5"/>
  <c r="AO965" i="5"/>
  <c r="AO972" i="5"/>
  <c r="AO985" i="5"/>
  <c r="AO967" i="5"/>
  <c r="AO971" i="5"/>
  <c r="AO976" i="5"/>
  <c r="AO973" i="5"/>
  <c r="AO968" i="5"/>
  <c r="AO975" i="5"/>
  <c r="AO979" i="5"/>
  <c r="AO966" i="5"/>
  <c r="AO958" i="5"/>
  <c r="AO980" i="5"/>
  <c r="AO981" i="5"/>
  <c r="AO962" i="5"/>
  <c r="AO970" i="5"/>
  <c r="AO984" i="5"/>
  <c r="AO977" i="5"/>
  <c r="AO959" i="5"/>
  <c r="AO978" i="5"/>
  <c r="AO961" i="5"/>
  <c r="AO983" i="5"/>
  <c r="AP959" i="5"/>
  <c r="AP984" i="5"/>
  <c r="AP977" i="5"/>
  <c r="AP975" i="5"/>
  <c r="AP970" i="5"/>
  <c r="AP968" i="5"/>
  <c r="AP961" i="5"/>
  <c r="AP978" i="5"/>
  <c r="AP962" i="5"/>
  <c r="AP985" i="5"/>
  <c r="AP966" i="5"/>
  <c r="AP983" i="5"/>
  <c r="AP972" i="5"/>
  <c r="AP964" i="5"/>
  <c r="AP973" i="5"/>
  <c r="AP986" i="5"/>
  <c r="AP976" i="5"/>
  <c r="AP969" i="5"/>
  <c r="AP963" i="5"/>
  <c r="AP960" i="5"/>
  <c r="AP967" i="5"/>
  <c r="AP974" i="5"/>
  <c r="AP982" i="5"/>
  <c r="AP981" i="5"/>
  <c r="AP979" i="5"/>
  <c r="AP965" i="5"/>
  <c r="AP958" i="5"/>
  <c r="AP980" i="5"/>
  <c r="AP957" i="5"/>
  <c r="AP971" i="5"/>
  <c r="AQ984" i="5"/>
  <c r="AQ973" i="5"/>
  <c r="AQ959" i="5"/>
  <c r="AQ963" i="5"/>
  <c r="AQ968" i="5"/>
  <c r="AQ978" i="5"/>
  <c r="AQ977" i="5"/>
  <c r="AQ971" i="5"/>
  <c r="AQ961" i="5"/>
  <c r="AQ967" i="5"/>
  <c r="AQ987" i="5"/>
  <c r="AQ966" i="5"/>
  <c r="AQ980" i="5"/>
  <c r="AQ960" i="5"/>
  <c r="AQ976" i="5"/>
  <c r="AQ975" i="5"/>
  <c r="AQ974" i="5"/>
  <c r="AQ982" i="5"/>
  <c r="AQ958" i="5"/>
  <c r="AQ965" i="5"/>
  <c r="AQ985" i="5"/>
  <c r="AQ970" i="5"/>
  <c r="AQ983" i="5"/>
  <c r="AQ979" i="5"/>
  <c r="AQ986" i="5"/>
  <c r="AQ962" i="5"/>
  <c r="AQ972" i="5"/>
  <c r="AQ981" i="5"/>
  <c r="AQ964" i="5"/>
  <c r="AQ969" i="5"/>
  <c r="AI930" i="5"/>
  <c r="AI918" i="5"/>
  <c r="AI929" i="5"/>
  <c r="AI926" i="5"/>
  <c r="AI915" i="5"/>
  <c r="AI925" i="5"/>
  <c r="AI917" i="5"/>
  <c r="AI911" i="5"/>
  <c r="AI927" i="5"/>
  <c r="AI923" i="5"/>
  <c r="AI932" i="5"/>
  <c r="AI910" i="5"/>
  <c r="AI912" i="5"/>
  <c r="AI913" i="5"/>
  <c r="AI931" i="5"/>
  <c r="AI933" i="5"/>
  <c r="AI914" i="5"/>
  <c r="AI916" i="5"/>
  <c r="AI919" i="5"/>
  <c r="AI922" i="5"/>
  <c r="AI924" i="5"/>
  <c r="AI920" i="5"/>
  <c r="AI921" i="5"/>
  <c r="AI928" i="5"/>
  <c r="AJ922" i="5"/>
  <c r="AJ925" i="5"/>
  <c r="AJ930" i="5"/>
  <c r="AJ915" i="5"/>
  <c r="AJ916" i="5"/>
  <c r="AJ928" i="5"/>
  <c r="AJ932" i="5"/>
  <c r="AJ929" i="5"/>
  <c r="AJ924" i="5"/>
  <c r="AJ931" i="5"/>
  <c r="AJ921" i="5"/>
  <c r="AJ923" i="5"/>
  <c r="AJ934" i="5"/>
  <c r="AJ920" i="5"/>
  <c r="AJ933" i="5"/>
  <c r="AJ918" i="5"/>
  <c r="AJ912" i="5"/>
  <c r="AJ927" i="5"/>
  <c r="AJ914" i="5"/>
  <c r="AJ913" i="5"/>
  <c r="AJ919" i="5"/>
  <c r="AJ917" i="5"/>
  <c r="AJ911" i="5"/>
  <c r="AJ910" i="5"/>
  <c r="AJ926" i="5"/>
  <c r="AK917" i="5"/>
  <c r="AK920" i="5"/>
  <c r="AK927" i="5"/>
  <c r="AK918" i="5"/>
  <c r="AK928" i="5"/>
  <c r="AK923" i="5"/>
  <c r="AK911" i="5"/>
  <c r="AK922" i="5"/>
  <c r="AK924" i="5"/>
  <c r="AK921" i="5"/>
  <c r="AK935" i="5"/>
  <c r="AK933" i="5"/>
  <c r="AK914" i="5"/>
  <c r="AK934" i="5"/>
  <c r="AK915" i="5"/>
  <c r="AK930" i="5"/>
  <c r="AK919" i="5"/>
  <c r="AK932" i="5"/>
  <c r="AK929" i="5"/>
  <c r="AK913" i="5"/>
  <c r="AK931" i="5"/>
  <c r="AK916" i="5"/>
  <c r="AK912" i="5"/>
  <c r="AK926" i="5"/>
  <c r="AK925" i="5"/>
  <c r="AL929" i="5"/>
  <c r="AL923" i="5"/>
  <c r="AL916" i="5"/>
  <c r="AL913" i="5"/>
  <c r="AL931" i="5"/>
  <c r="AL922" i="5"/>
  <c r="AL930" i="5"/>
  <c r="AL932" i="5"/>
  <c r="AL924" i="5"/>
  <c r="AL912" i="5"/>
  <c r="AL936" i="5"/>
  <c r="AL918" i="5"/>
  <c r="AL926" i="5"/>
  <c r="AL921" i="5"/>
  <c r="AL935" i="5"/>
  <c r="AL915" i="5"/>
  <c r="AL920" i="5"/>
  <c r="AL919" i="5"/>
  <c r="AL933" i="5"/>
  <c r="AL927" i="5"/>
  <c r="AL914" i="5"/>
  <c r="AL917" i="5"/>
  <c r="AL925" i="5"/>
  <c r="AL934" i="5"/>
  <c r="AL928" i="5"/>
  <c r="AM924" i="5"/>
  <c r="AM914" i="5"/>
  <c r="AM920" i="5"/>
  <c r="AM926" i="5"/>
  <c r="AM933" i="5"/>
  <c r="AM913" i="5"/>
  <c r="AM916" i="5"/>
  <c r="AM937" i="5"/>
  <c r="AM931" i="5"/>
  <c r="AM930" i="5"/>
  <c r="AM919" i="5"/>
  <c r="AM932" i="5"/>
  <c r="AM918" i="5"/>
  <c r="AM917" i="5"/>
  <c r="AM921" i="5"/>
  <c r="AM915" i="5"/>
  <c r="AM922" i="5"/>
  <c r="AM936" i="5"/>
  <c r="AM929" i="5"/>
  <c r="AM934" i="5"/>
  <c r="AM928" i="5"/>
  <c r="AM927" i="5"/>
  <c r="AM923" i="5"/>
  <c r="AM935" i="5"/>
  <c r="AM925" i="5"/>
  <c r="AN923" i="5"/>
  <c r="AN914" i="5"/>
  <c r="AN918" i="5"/>
  <c r="AN931" i="5"/>
  <c r="AN942" i="5"/>
  <c r="AN915" i="5"/>
  <c r="AN929" i="5"/>
  <c r="AN926" i="5"/>
  <c r="AN932" i="5"/>
  <c r="AN938" i="5"/>
  <c r="AN941" i="5"/>
  <c r="AN936" i="5"/>
  <c r="AN919" i="5"/>
  <c r="AN922" i="5"/>
  <c r="AN921" i="5"/>
  <c r="AN940" i="5"/>
  <c r="AN917" i="5"/>
  <c r="AN920" i="5"/>
  <c r="AN943" i="5"/>
  <c r="AN930" i="5"/>
  <c r="AN916" i="5"/>
  <c r="AN933" i="5"/>
  <c r="AN937" i="5"/>
  <c r="AN935" i="5"/>
  <c r="AN925" i="5"/>
  <c r="AN934" i="5"/>
  <c r="AN924" i="5"/>
  <c r="AN928" i="5"/>
  <c r="AN927" i="5"/>
  <c r="AN939" i="5"/>
  <c r="AO942" i="5"/>
  <c r="AO927" i="5"/>
  <c r="AO926" i="5"/>
  <c r="AO934" i="5"/>
  <c r="AO920" i="5"/>
  <c r="AO940" i="5"/>
  <c r="AO936" i="5"/>
  <c r="AO916" i="5"/>
  <c r="AO931" i="5"/>
  <c r="AO915" i="5"/>
  <c r="AO924" i="5"/>
  <c r="AO932" i="5"/>
  <c r="AO939" i="5"/>
  <c r="AO928" i="5"/>
  <c r="AO925" i="5"/>
  <c r="AO922" i="5"/>
  <c r="AO918" i="5"/>
  <c r="AO917" i="5"/>
  <c r="AO941" i="5"/>
  <c r="AO930" i="5"/>
  <c r="AO921" i="5"/>
  <c r="AO938" i="5"/>
  <c r="AO944" i="5"/>
  <c r="AO943" i="5"/>
  <c r="AO935" i="5"/>
  <c r="AO923" i="5"/>
  <c r="AO933" i="5"/>
  <c r="AO929" i="5"/>
  <c r="AO937" i="5"/>
  <c r="AO919" i="5"/>
  <c r="AP920" i="5"/>
  <c r="AP933" i="5"/>
  <c r="AP925" i="5"/>
  <c r="AP924" i="5"/>
  <c r="AP926" i="5"/>
  <c r="AP945" i="5"/>
  <c r="AP916" i="5"/>
  <c r="AP922" i="5"/>
  <c r="AP935" i="5"/>
  <c r="AP927" i="5"/>
  <c r="AP942" i="5"/>
  <c r="AP918" i="5"/>
  <c r="AP938" i="5"/>
  <c r="AP929" i="5"/>
  <c r="AP940" i="5"/>
  <c r="AP931" i="5"/>
  <c r="AP919" i="5"/>
  <c r="AP941" i="5"/>
  <c r="AP930" i="5"/>
  <c r="AP923" i="5"/>
  <c r="AP939" i="5"/>
  <c r="AP917" i="5"/>
  <c r="AP934" i="5"/>
  <c r="AP943" i="5"/>
  <c r="AP928" i="5"/>
  <c r="AP932" i="5"/>
  <c r="AP944" i="5"/>
  <c r="AP937" i="5"/>
  <c r="AP921" i="5"/>
  <c r="AP936" i="5"/>
  <c r="AQ920" i="5"/>
  <c r="AQ935" i="5"/>
  <c r="AQ943" i="5"/>
  <c r="AQ923" i="5"/>
  <c r="AQ937" i="5"/>
  <c r="AQ917" i="5"/>
  <c r="AQ929" i="5"/>
  <c r="AQ942" i="5"/>
  <c r="AQ925" i="5"/>
  <c r="AQ930" i="5"/>
  <c r="AQ936" i="5"/>
  <c r="AQ919" i="5"/>
  <c r="AQ939" i="5"/>
  <c r="AQ927" i="5"/>
  <c r="AQ921" i="5"/>
  <c r="AQ922" i="5"/>
  <c r="AQ938" i="5"/>
  <c r="AQ933" i="5"/>
  <c r="AQ941" i="5"/>
  <c r="AQ940" i="5"/>
  <c r="AQ918" i="5"/>
  <c r="AQ945" i="5"/>
  <c r="AQ944" i="5"/>
  <c r="AQ931" i="5"/>
  <c r="AQ946" i="5"/>
  <c r="AQ926" i="5"/>
  <c r="AQ924" i="5"/>
  <c r="AQ934" i="5"/>
  <c r="AQ932" i="5"/>
  <c r="AQ928" i="5"/>
  <c r="AR946" i="5"/>
  <c r="AR939" i="5"/>
  <c r="AR985" i="5"/>
  <c r="AR969" i="5"/>
  <c r="AR976" i="5"/>
  <c r="AR965" i="5"/>
  <c r="AR922" i="5"/>
  <c r="AR975" i="5"/>
  <c r="AR981" i="5"/>
  <c r="AR971" i="5"/>
  <c r="AR923" i="5"/>
  <c r="AR925" i="5"/>
  <c r="AR989" i="5"/>
  <c r="AS989" i="5" s="1"/>
  <c r="AR945" i="5"/>
  <c r="AR963" i="5"/>
  <c r="AR972" i="5"/>
  <c r="AR974" i="5"/>
  <c r="AR930" i="5"/>
  <c r="AR919" i="5"/>
  <c r="AR924" i="5"/>
  <c r="AR947" i="5"/>
  <c r="AS947" i="5" s="1"/>
  <c r="AR932" i="5"/>
  <c r="AR918" i="5"/>
  <c r="AR936" i="5"/>
  <c r="AR931" i="5"/>
  <c r="AR938" i="5"/>
  <c r="AR928" i="5"/>
  <c r="AR941" i="5"/>
  <c r="AR966" i="5"/>
  <c r="AR982" i="5"/>
  <c r="AR920" i="5"/>
  <c r="AR973" i="5"/>
  <c r="AR929" i="5"/>
  <c r="AR934" i="5"/>
  <c r="AR988" i="5"/>
  <c r="AS988" i="5" s="1"/>
  <c r="AR921" i="5"/>
  <c r="AR944" i="5"/>
  <c r="AR983" i="5"/>
  <c r="AR978" i="5"/>
  <c r="AR984" i="5"/>
  <c r="AR968" i="5"/>
  <c r="AR961" i="5"/>
  <c r="AR980" i="5"/>
  <c r="AR937" i="5"/>
  <c r="AR979" i="5"/>
  <c r="AR970" i="5"/>
  <c r="AR940" i="5"/>
  <c r="AR987" i="5"/>
  <c r="AR964" i="5"/>
  <c r="AR943" i="5"/>
  <c r="AR927" i="5"/>
  <c r="T959" i="5"/>
  <c r="T956" i="5"/>
  <c r="T952" i="5"/>
  <c r="T953" i="5"/>
  <c r="T957" i="5"/>
  <c r="T954" i="5"/>
  <c r="T958" i="5"/>
  <c r="T951" i="5"/>
  <c r="T955" i="5"/>
  <c r="U953" i="5"/>
  <c r="U955" i="5"/>
  <c r="U958" i="5"/>
  <c r="U954" i="5"/>
  <c r="U959" i="5"/>
  <c r="U952" i="5"/>
  <c r="U951" i="5"/>
  <c r="U957" i="5"/>
  <c r="U956" i="5"/>
  <c r="U960" i="5"/>
  <c r="V951" i="5"/>
  <c r="V955" i="5"/>
  <c r="V959" i="5"/>
  <c r="V954" i="5"/>
  <c r="V952" i="5"/>
  <c r="V956" i="5"/>
  <c r="V953" i="5"/>
  <c r="V957" i="5"/>
  <c r="V958" i="5"/>
  <c r="V961" i="5"/>
  <c r="V960" i="5"/>
  <c r="W961" i="5"/>
  <c r="W962" i="5"/>
  <c r="W952" i="5"/>
  <c r="W953" i="5"/>
  <c r="W954" i="5"/>
  <c r="W956" i="5"/>
  <c r="W955" i="5"/>
  <c r="W959" i="5"/>
  <c r="W958" i="5"/>
  <c r="W960" i="5"/>
  <c r="W951" i="5"/>
  <c r="W957" i="5"/>
  <c r="X962" i="5"/>
  <c r="X951" i="5"/>
  <c r="X955" i="5"/>
  <c r="X952" i="5"/>
  <c r="X957" i="5"/>
  <c r="X954" i="5"/>
  <c r="X961" i="5"/>
  <c r="X960" i="5"/>
  <c r="X963" i="5"/>
  <c r="X959" i="5"/>
  <c r="X953" i="5"/>
  <c r="X958" i="5"/>
  <c r="X956" i="5"/>
  <c r="Y959" i="5"/>
  <c r="Y960" i="5"/>
  <c r="Y961" i="5"/>
  <c r="Y952" i="5"/>
  <c r="Y954" i="5"/>
  <c r="Y957" i="5"/>
  <c r="Y964" i="5"/>
  <c r="Y958" i="5"/>
  <c r="Y962" i="5"/>
  <c r="Y955" i="5"/>
  <c r="Y951" i="5"/>
  <c r="Y953" i="5"/>
  <c r="Y963" i="5"/>
  <c r="Y956" i="5"/>
  <c r="Z951" i="5"/>
  <c r="Z956" i="5"/>
  <c r="Z959" i="5"/>
  <c r="Z965" i="5"/>
  <c r="Z954" i="5"/>
  <c r="Z957" i="5"/>
  <c r="Z960" i="5"/>
  <c r="Z955" i="5"/>
  <c r="Z952" i="5"/>
  <c r="Z963" i="5"/>
  <c r="Z964" i="5"/>
  <c r="Z958" i="5"/>
  <c r="Z962" i="5"/>
  <c r="Z961" i="5"/>
  <c r="Z953" i="5"/>
  <c r="AA961" i="5"/>
  <c r="AA953" i="5"/>
  <c r="AA965" i="5"/>
  <c r="AA957" i="5"/>
  <c r="AA958" i="5"/>
  <c r="AA959" i="5"/>
  <c r="AA960" i="5"/>
  <c r="AA966" i="5"/>
  <c r="AA956" i="5"/>
  <c r="AA952" i="5"/>
  <c r="AA955" i="5"/>
  <c r="AA951" i="5"/>
  <c r="AA964" i="5"/>
  <c r="AA963" i="5"/>
  <c r="AA954" i="5"/>
  <c r="AA962" i="5"/>
  <c r="AB966" i="5"/>
  <c r="AB956" i="5"/>
  <c r="AB959" i="5"/>
  <c r="AB955" i="5"/>
  <c r="AB960" i="5"/>
  <c r="AB957" i="5"/>
  <c r="AB965" i="5"/>
  <c r="AB967" i="5"/>
  <c r="AB962" i="5"/>
  <c r="AB964" i="5"/>
  <c r="AB952" i="5"/>
  <c r="AB963" i="5"/>
  <c r="AB958" i="5"/>
  <c r="AB951" i="5"/>
  <c r="AB961" i="5"/>
  <c r="AB954" i="5"/>
  <c r="AB953" i="5"/>
  <c r="AC960" i="5"/>
  <c r="AC966" i="5"/>
  <c r="AC959" i="5"/>
  <c r="AC962" i="5"/>
  <c r="AC965" i="5"/>
  <c r="AC956" i="5"/>
  <c r="AC964" i="5"/>
  <c r="AC955" i="5"/>
  <c r="AC951" i="5"/>
  <c r="AC957" i="5"/>
  <c r="AC968" i="5"/>
  <c r="AC967" i="5"/>
  <c r="AC958" i="5"/>
  <c r="AC952" i="5"/>
  <c r="AC953" i="5"/>
  <c r="AC954" i="5"/>
  <c r="AC963" i="5"/>
  <c r="AC961" i="5"/>
  <c r="AD965" i="5"/>
  <c r="AD968" i="5"/>
  <c r="AD951" i="5"/>
  <c r="AD967" i="5"/>
  <c r="AD961" i="5"/>
  <c r="AD957" i="5"/>
  <c r="AD952" i="5"/>
  <c r="AD960" i="5"/>
  <c r="AD966" i="5"/>
  <c r="AD969" i="5"/>
  <c r="AD955" i="5"/>
  <c r="AD959" i="5"/>
  <c r="AD954" i="5"/>
  <c r="AD962" i="5"/>
  <c r="AD956" i="5"/>
  <c r="AD963" i="5"/>
  <c r="AD958" i="5"/>
  <c r="AD964" i="5"/>
  <c r="AD953" i="5"/>
  <c r="AE970" i="5"/>
  <c r="AE963" i="5"/>
  <c r="AE954" i="5"/>
  <c r="AE960" i="5"/>
  <c r="AE959" i="5"/>
  <c r="AE967" i="5"/>
  <c r="AE951" i="5"/>
  <c r="AE964" i="5"/>
  <c r="AE952" i="5"/>
  <c r="AE953" i="5"/>
  <c r="AE956" i="5"/>
  <c r="AE968" i="5"/>
  <c r="AE969" i="5"/>
  <c r="AE966" i="5"/>
  <c r="AE955" i="5"/>
  <c r="AE957" i="5"/>
  <c r="AE958" i="5"/>
  <c r="AE961" i="5"/>
  <c r="AE965" i="5"/>
  <c r="AE962" i="5"/>
  <c r="AF964" i="5"/>
  <c r="AF970" i="5"/>
  <c r="AF966" i="5"/>
  <c r="AF969" i="5"/>
  <c r="AF954" i="5"/>
  <c r="AF963" i="5"/>
  <c r="AF952" i="5"/>
  <c r="AF961" i="5"/>
  <c r="AF955" i="5"/>
  <c r="AF960" i="5"/>
  <c r="AF971" i="5"/>
  <c r="AF967" i="5"/>
  <c r="AF956" i="5"/>
  <c r="AF951" i="5"/>
  <c r="AF959" i="5"/>
  <c r="AF968" i="5"/>
  <c r="AF962" i="5"/>
  <c r="AF965" i="5"/>
  <c r="AF953" i="5"/>
  <c r="AF957" i="5"/>
  <c r="AF958" i="5"/>
  <c r="AG957" i="5"/>
  <c r="AG962" i="5"/>
  <c r="AG967" i="5"/>
  <c r="AG961" i="5"/>
  <c r="AG956" i="5"/>
  <c r="AG969" i="5"/>
  <c r="AG963" i="5"/>
  <c r="AG953" i="5"/>
  <c r="AG958" i="5"/>
  <c r="AG968" i="5"/>
  <c r="AG955" i="5"/>
  <c r="AG972" i="5"/>
  <c r="AG951" i="5"/>
  <c r="AG960" i="5"/>
  <c r="AG966" i="5"/>
  <c r="AG970" i="5"/>
  <c r="AG965" i="5"/>
  <c r="AG959" i="5"/>
  <c r="AG954" i="5"/>
  <c r="AG971" i="5"/>
  <c r="AG964" i="5"/>
  <c r="AG952" i="5"/>
  <c r="AH970" i="5"/>
  <c r="AH969" i="5"/>
  <c r="AH959" i="5"/>
  <c r="AH968" i="5"/>
  <c r="AH957" i="5"/>
  <c r="AH952" i="5"/>
  <c r="AH954" i="5"/>
  <c r="AH956" i="5"/>
  <c r="AH951" i="5"/>
  <c r="AH963" i="5"/>
  <c r="AH979" i="5"/>
  <c r="AH971" i="5"/>
  <c r="AH966" i="5"/>
  <c r="AH965" i="5"/>
  <c r="AH958" i="5"/>
  <c r="AH953" i="5"/>
  <c r="AH964" i="5"/>
  <c r="AH967" i="5"/>
  <c r="AH962" i="5"/>
  <c r="AH955" i="5"/>
  <c r="AH961" i="5"/>
  <c r="AH973" i="5"/>
  <c r="AH960" i="5"/>
  <c r="AH972" i="5"/>
  <c r="T911" i="5"/>
  <c r="T912" i="5"/>
  <c r="T914" i="5"/>
  <c r="T917" i="5"/>
  <c r="T915" i="5"/>
  <c r="T918" i="5"/>
  <c r="T913" i="5"/>
  <c r="T916" i="5"/>
  <c r="T910" i="5"/>
  <c r="U919" i="5"/>
  <c r="U918" i="5"/>
  <c r="U914" i="5"/>
  <c r="U912" i="5"/>
  <c r="U917" i="5"/>
  <c r="U913" i="5"/>
  <c r="U915" i="5"/>
  <c r="U911" i="5"/>
  <c r="U910" i="5"/>
  <c r="U916" i="5"/>
  <c r="V912" i="5"/>
  <c r="V910" i="5"/>
  <c r="V915" i="5"/>
  <c r="V911" i="5"/>
  <c r="V914" i="5"/>
  <c r="V919" i="5"/>
  <c r="V917" i="5"/>
  <c r="V920" i="5"/>
  <c r="V916" i="5"/>
  <c r="V918" i="5"/>
  <c r="V913" i="5"/>
  <c r="W921" i="5"/>
  <c r="W916" i="5"/>
  <c r="W919" i="5"/>
  <c r="W913" i="5"/>
  <c r="W912" i="5"/>
  <c r="W915" i="5"/>
  <c r="W914" i="5"/>
  <c r="W917" i="5"/>
  <c r="W920" i="5"/>
  <c r="W911" i="5"/>
  <c r="W910" i="5"/>
  <c r="W918" i="5"/>
  <c r="X913" i="5"/>
  <c r="X921" i="5"/>
  <c r="X917" i="5"/>
  <c r="X912" i="5"/>
  <c r="X914" i="5"/>
  <c r="X918" i="5"/>
  <c r="X910" i="5"/>
  <c r="X919" i="5"/>
  <c r="X915" i="5"/>
  <c r="X922" i="5"/>
  <c r="X916" i="5"/>
  <c r="X920" i="5"/>
  <c r="X911" i="5"/>
  <c r="Y919" i="5"/>
  <c r="Y921" i="5"/>
  <c r="Y911" i="5"/>
  <c r="Y922" i="5"/>
  <c r="Y916" i="5"/>
  <c r="Y918" i="5"/>
  <c r="Y915" i="5"/>
  <c r="Y923" i="5"/>
  <c r="Y910" i="5"/>
  <c r="Y920" i="5"/>
  <c r="Y912" i="5"/>
  <c r="Y914" i="5"/>
  <c r="Y917" i="5"/>
  <c r="Y913" i="5"/>
  <c r="Z922" i="5"/>
  <c r="Z910" i="5"/>
  <c r="Z912" i="5"/>
  <c r="Z914" i="5"/>
  <c r="Z924" i="5"/>
  <c r="Z920" i="5"/>
  <c r="Z913" i="5"/>
  <c r="Z916" i="5"/>
  <c r="Z915" i="5"/>
  <c r="Z923" i="5"/>
  <c r="Z921" i="5"/>
  <c r="Z919" i="5"/>
  <c r="Z911" i="5"/>
  <c r="Z918" i="5"/>
  <c r="Z917" i="5"/>
  <c r="AA910" i="5"/>
  <c r="AA911" i="5"/>
  <c r="AA925" i="5"/>
  <c r="AA912" i="5"/>
  <c r="AA918" i="5"/>
  <c r="AA920" i="5"/>
  <c r="AA914" i="5"/>
  <c r="AA917" i="5"/>
  <c r="AA916" i="5"/>
  <c r="AA919" i="5"/>
  <c r="AA913" i="5"/>
  <c r="AA923" i="5"/>
  <c r="AA921" i="5"/>
  <c r="AA922" i="5"/>
  <c r="AA915" i="5"/>
  <c r="AA924" i="5"/>
  <c r="AB918" i="5"/>
  <c r="AB916" i="5"/>
  <c r="AB920" i="5"/>
  <c r="AB926" i="5"/>
  <c r="AB914" i="5"/>
  <c r="AB915" i="5"/>
  <c r="AB924" i="5"/>
  <c r="AB912" i="5"/>
  <c r="AB910" i="5"/>
  <c r="AB917" i="5"/>
  <c r="AB919" i="5"/>
  <c r="AB911" i="5"/>
  <c r="AB922" i="5"/>
  <c r="AB925" i="5"/>
  <c r="AB913" i="5"/>
  <c r="AB923" i="5"/>
  <c r="AB921" i="5"/>
  <c r="AC915" i="5"/>
  <c r="AC913" i="5"/>
  <c r="AC911" i="5"/>
  <c r="AC910" i="5"/>
  <c r="AC923" i="5"/>
  <c r="AC922" i="5"/>
  <c r="AC916" i="5"/>
  <c r="AC925" i="5"/>
  <c r="AC920" i="5"/>
  <c r="AC914" i="5"/>
  <c r="AC921" i="5"/>
  <c r="AC927" i="5"/>
  <c r="AC924" i="5"/>
  <c r="AC919" i="5"/>
  <c r="AC917" i="5"/>
  <c r="AC918" i="5"/>
  <c r="AC912" i="5"/>
  <c r="AC926" i="5"/>
  <c r="AD914" i="5"/>
  <c r="AD921" i="5"/>
  <c r="AD916" i="5"/>
  <c r="AD927" i="5"/>
  <c r="AD913" i="5"/>
  <c r="AD912" i="5"/>
  <c r="AD922" i="5"/>
  <c r="AD928" i="5"/>
  <c r="AD917" i="5"/>
  <c r="AD919" i="5"/>
  <c r="AD925" i="5"/>
  <c r="AD911" i="5"/>
  <c r="AD924" i="5"/>
  <c r="AD915" i="5"/>
  <c r="AD918" i="5"/>
  <c r="AD926" i="5"/>
  <c r="AD923" i="5"/>
  <c r="AD920" i="5"/>
  <c r="AD910" i="5"/>
  <c r="AE918" i="5"/>
  <c r="AE924" i="5"/>
  <c r="AE910" i="5"/>
  <c r="AE919" i="5"/>
  <c r="AE928" i="5"/>
  <c r="AE929" i="5"/>
  <c r="AE920" i="5"/>
  <c r="AE913" i="5"/>
  <c r="AE915" i="5"/>
  <c r="AE917" i="5"/>
  <c r="AE911" i="5"/>
  <c r="AE923" i="5"/>
  <c r="AE921" i="5"/>
  <c r="AE912" i="5"/>
  <c r="AE925" i="5"/>
  <c r="AE916" i="5"/>
  <c r="AE927" i="5"/>
  <c r="AE922" i="5"/>
  <c r="AE914" i="5"/>
  <c r="AE926" i="5"/>
  <c r="AF929" i="5"/>
  <c r="AF920" i="5"/>
  <c r="AF913" i="5"/>
  <c r="AF925" i="5"/>
  <c r="AF910" i="5"/>
  <c r="AF922" i="5"/>
  <c r="AF919" i="5"/>
  <c r="AF923" i="5"/>
  <c r="AF916" i="5"/>
  <c r="AF928" i="5"/>
  <c r="AF926" i="5"/>
  <c r="AF917" i="5"/>
  <c r="AF930" i="5"/>
  <c r="AF915" i="5"/>
  <c r="AF911" i="5"/>
  <c r="AF924" i="5"/>
  <c r="AF918" i="5"/>
  <c r="AF912" i="5"/>
  <c r="AF927" i="5"/>
  <c r="AF914" i="5"/>
  <c r="AF921" i="5"/>
  <c r="AG923" i="5"/>
  <c r="AG921" i="5"/>
  <c r="AG926" i="5"/>
  <c r="AG927" i="5"/>
  <c r="AG924" i="5"/>
  <c r="AG928" i="5"/>
  <c r="AG929" i="5"/>
  <c r="AG911" i="5"/>
  <c r="AG930" i="5"/>
  <c r="AG914" i="5"/>
  <c r="AG919" i="5"/>
  <c r="AG931" i="5"/>
  <c r="AG925" i="5"/>
  <c r="AG912" i="5"/>
  <c r="AG915" i="5"/>
  <c r="AG917" i="5"/>
  <c r="AG913" i="5"/>
  <c r="AG922" i="5"/>
  <c r="AG918" i="5"/>
  <c r="AG920" i="5"/>
  <c r="AG910" i="5"/>
  <c r="AG916" i="5"/>
  <c r="AH926" i="5"/>
  <c r="AH932" i="5"/>
  <c r="AH915" i="5"/>
  <c r="AH918" i="5"/>
  <c r="AH928" i="5"/>
  <c r="AH930" i="5"/>
  <c r="AH913" i="5"/>
  <c r="AH923" i="5"/>
  <c r="AH919" i="5"/>
  <c r="AH916" i="5"/>
  <c r="AH929" i="5"/>
  <c r="AH910" i="5"/>
  <c r="AH912" i="5"/>
  <c r="AH914" i="5"/>
  <c r="AH938" i="5"/>
  <c r="AH917" i="5"/>
  <c r="AH925" i="5"/>
  <c r="AH922" i="5"/>
  <c r="AH924" i="5"/>
  <c r="AH931" i="5"/>
  <c r="AH911" i="5"/>
  <c r="AH921" i="5"/>
  <c r="AH927" i="5"/>
  <c r="AH920" i="5"/>
  <c r="AH115" i="29"/>
  <c r="AO15" i="2"/>
  <c r="AO112" i="2" s="1"/>
  <c r="AP122" i="29"/>
  <c r="AN137" i="29"/>
  <c r="AE107" i="29"/>
  <c r="AE36" i="30" s="1"/>
  <c r="AK64" i="30"/>
  <c r="AM79" i="29"/>
  <c r="AM20" i="30" s="1"/>
  <c r="AJ35" i="29"/>
  <c r="AJ125" i="29"/>
  <c r="AH44" i="30"/>
  <c r="AJ102" i="29"/>
  <c r="AJ31" i="30" s="1"/>
  <c r="AM104" i="29"/>
  <c r="AM33" i="30" s="1"/>
  <c r="AI77" i="29"/>
  <c r="AI18" i="30" s="1"/>
  <c r="AK59" i="29"/>
  <c r="AN61" i="29"/>
  <c r="AS78" i="30"/>
  <c r="AO1987" i="5"/>
  <c r="AO1988" i="5" s="1"/>
  <c r="AO13" i="7"/>
  <c r="AO80" i="7" s="1"/>
  <c r="T21" i="12"/>
  <c r="AQ1442" i="5"/>
  <c r="AR1772" i="5"/>
  <c r="AS1773" i="5"/>
  <c r="AR292" i="5"/>
  <c r="AS292" i="5" s="1"/>
  <c r="AS293" i="5"/>
  <c r="AS1156" i="5"/>
  <c r="AR1155" i="5"/>
  <c r="AS1155" i="5" s="1"/>
  <c r="AS1361" i="5"/>
  <c r="AR1360" i="5"/>
  <c r="AS1360" i="5" s="1"/>
  <c r="AQ19" i="2"/>
  <c r="AQ116" i="2" s="1"/>
  <c r="AR333" i="5"/>
  <c r="AS333" i="5" s="1"/>
  <c r="AS334" i="5"/>
  <c r="AS1485" i="5"/>
  <c r="AR1484" i="5"/>
  <c r="AS1484" i="5" s="1"/>
  <c r="AR1401" i="5"/>
  <c r="AS1401" i="5" s="1"/>
  <c r="AS1402" i="5"/>
  <c r="AS252" i="5"/>
  <c r="AR251" i="5"/>
  <c r="AS251" i="5" s="1"/>
  <c r="AS1650" i="5"/>
  <c r="AR1649" i="5"/>
  <c r="AR1319" i="5"/>
  <c r="AS1319" i="5" s="1"/>
  <c r="AS1320" i="5"/>
  <c r="AR1114" i="5"/>
  <c r="AS1114" i="5" s="1"/>
  <c r="AS1115" i="5"/>
  <c r="AR415" i="5"/>
  <c r="AS415" i="5" s="1"/>
  <c r="AS416" i="5"/>
  <c r="AS1608" i="5"/>
  <c r="AR1607" i="5"/>
  <c r="AS1607" i="5" s="1"/>
  <c r="AR1196" i="5"/>
  <c r="AS1196" i="5" s="1"/>
  <c r="AS1197" i="5"/>
  <c r="AR1032" i="5"/>
  <c r="AS1032" i="5" s="1"/>
  <c r="AS1033" i="5"/>
  <c r="AR1566" i="5"/>
  <c r="AS1566" i="5" s="1"/>
  <c r="AS1691" i="5"/>
  <c r="AR1690" i="5"/>
  <c r="AR1813" i="5"/>
  <c r="AR1443" i="5"/>
  <c r="AS1444" i="5"/>
  <c r="AS1279" i="5"/>
  <c r="AR1278" i="5"/>
  <c r="AS1278" i="5" s="1"/>
  <c r="AS1814" i="5"/>
  <c r="AS1238" i="5"/>
  <c r="AR1237" i="5"/>
  <c r="AS1237" i="5" s="1"/>
  <c r="AR374" i="5"/>
  <c r="AS374" i="5" s="1"/>
  <c r="AR1073" i="5"/>
  <c r="AS1073" i="5" s="1"/>
  <c r="AS1074" i="5"/>
  <c r="AQ8" i="2"/>
  <c r="AS1896" i="5"/>
  <c r="AR1895" i="5"/>
  <c r="AS1526" i="5"/>
  <c r="AR1525" i="5"/>
  <c r="AS1525" i="5" s="1"/>
  <c r="AR1854" i="5"/>
  <c r="AS1855" i="5"/>
  <c r="AS1937" i="5"/>
  <c r="AR1936" i="5"/>
  <c r="AR991" i="5"/>
  <c r="AS1732" i="5"/>
  <c r="AR1731" i="5"/>
  <c r="AQ990" i="5"/>
  <c r="AS375" i="5"/>
  <c r="AQ1648" i="5"/>
  <c r="AS13" i="32"/>
  <c r="AR70" i="4"/>
  <c r="AS19" i="4"/>
  <c r="AR28" i="2"/>
  <c r="AS28" i="2" s="1"/>
  <c r="AS66" i="32"/>
  <c r="D205" i="5"/>
  <c r="D177" i="5"/>
  <c r="D203" i="5"/>
  <c r="D191" i="5"/>
  <c r="D193" i="5"/>
  <c r="D173" i="5"/>
  <c r="D187" i="5"/>
  <c r="D200" i="5"/>
  <c r="D172" i="5"/>
  <c r="D194" i="5"/>
  <c r="AC194" i="5" s="1"/>
  <c r="D202" i="5"/>
  <c r="D208" i="5"/>
  <c r="AR208" i="5" s="1"/>
  <c r="AS208" i="5" s="1"/>
  <c r="D183" i="5"/>
  <c r="D179" i="5"/>
  <c r="N179" i="5" s="1"/>
  <c r="D192" i="5"/>
  <c r="D182" i="5"/>
  <c r="D176" i="5"/>
  <c r="D170" i="5"/>
  <c r="AI170" i="5" s="1"/>
  <c r="D171" i="5"/>
  <c r="D174" i="5"/>
  <c r="D209" i="5"/>
  <c r="AR209" i="5" s="1"/>
  <c r="AS209" i="5" s="1"/>
  <c r="D178" i="5"/>
  <c r="D188" i="5"/>
  <c r="D206" i="5"/>
  <c r="D201" i="5"/>
  <c r="AJ201" i="5" s="1"/>
  <c r="D204" i="5"/>
  <c r="AM204" i="5" s="1"/>
  <c r="D199" i="5"/>
  <c r="D186" i="5"/>
  <c r="D175" i="5"/>
  <c r="D195" i="5"/>
  <c r="D198" i="5"/>
  <c r="D181" i="5"/>
  <c r="D207" i="5"/>
  <c r="D180" i="5"/>
  <c r="D197" i="5"/>
  <c r="D190" i="5"/>
  <c r="D185" i="5"/>
  <c r="D196" i="5"/>
  <c r="D189" i="5"/>
  <c r="D184" i="5"/>
  <c r="AP105" i="2"/>
  <c r="AP15" i="2"/>
  <c r="AP112" i="2" s="1"/>
  <c r="U12" i="12"/>
  <c r="U13" i="12" s="1"/>
  <c r="AQ69" i="4"/>
  <c r="AQ60" i="4"/>
  <c r="D249" i="5"/>
  <c r="AR249" i="5" s="1"/>
  <c r="AS249" i="5" s="1"/>
  <c r="D248" i="5"/>
  <c r="D238" i="5"/>
  <c r="D218" i="5"/>
  <c r="D240" i="5"/>
  <c r="D230" i="5"/>
  <c r="D244" i="5"/>
  <c r="D233" i="5"/>
  <c r="D212" i="5"/>
  <c r="D211" i="5"/>
  <c r="D219" i="5"/>
  <c r="D243" i="5"/>
  <c r="D225" i="5"/>
  <c r="D232" i="5"/>
  <c r="D227" i="5"/>
  <c r="D215" i="5"/>
  <c r="D235" i="5"/>
  <c r="AC235" i="5" s="1"/>
  <c r="D245" i="5"/>
  <c r="AM245" i="5" s="1"/>
  <c r="D237" i="5"/>
  <c r="D241" i="5"/>
  <c r="D224" i="5"/>
  <c r="D226" i="5"/>
  <c r="D246" i="5"/>
  <c r="D231" i="5"/>
  <c r="D250" i="5"/>
  <c r="AR250" i="5" s="1"/>
  <c r="AS250" i="5" s="1"/>
  <c r="D229" i="5"/>
  <c r="D239" i="5"/>
  <c r="D242" i="5"/>
  <c r="AJ242" i="5" s="1"/>
  <c r="D216" i="5"/>
  <c r="D213" i="5"/>
  <c r="D214" i="5"/>
  <c r="D222" i="5"/>
  <c r="D247" i="5"/>
  <c r="D234" i="5"/>
  <c r="AM234" i="5" s="1"/>
  <c r="D221" i="5"/>
  <c r="D236" i="5"/>
  <c r="D223" i="5"/>
  <c r="D220" i="5"/>
  <c r="D217" i="5"/>
  <c r="D228" i="5"/>
  <c r="D759" i="5"/>
  <c r="D772" i="5"/>
  <c r="D762" i="5"/>
  <c r="D761" i="5"/>
  <c r="D749" i="5"/>
  <c r="D779" i="5"/>
  <c r="AM779" i="5" s="1"/>
  <c r="D767" i="5"/>
  <c r="D753" i="5"/>
  <c r="D766" i="5"/>
  <c r="D770" i="5"/>
  <c r="AM770" i="5" s="1"/>
  <c r="D757" i="5"/>
  <c r="D777" i="5"/>
  <c r="D774" i="5"/>
  <c r="D783" i="5"/>
  <c r="AR783" i="5" s="1"/>
  <c r="AS783" i="5" s="1"/>
  <c r="D763" i="5"/>
  <c r="D780" i="5"/>
  <c r="D750" i="5"/>
  <c r="D782" i="5"/>
  <c r="D746" i="5"/>
  <c r="D754" i="5"/>
  <c r="D784" i="5"/>
  <c r="AR784" i="5" s="1"/>
  <c r="AS784" i="5" s="1"/>
  <c r="D752" i="5"/>
  <c r="D758" i="5"/>
  <c r="D768" i="5"/>
  <c r="D775" i="5"/>
  <c r="D769" i="5"/>
  <c r="D745" i="5"/>
  <c r="D778" i="5"/>
  <c r="D755" i="5"/>
  <c r="D751" i="5"/>
  <c r="D748" i="5"/>
  <c r="D760" i="5"/>
  <c r="D747" i="5"/>
  <c r="D773" i="5"/>
  <c r="D771" i="5"/>
  <c r="D781" i="5"/>
  <c r="D765" i="5"/>
  <c r="D764" i="5"/>
  <c r="D776" i="5"/>
  <c r="AJ776" i="5" s="1"/>
  <c r="D756" i="5"/>
  <c r="D554" i="5"/>
  <c r="D567" i="5"/>
  <c r="D566" i="5"/>
  <c r="D560" i="5"/>
  <c r="D545" i="5"/>
  <c r="D572" i="5"/>
  <c r="D548" i="5"/>
  <c r="M548" i="5" s="1"/>
  <c r="D561" i="5"/>
  <c r="D547" i="5"/>
  <c r="D559" i="5"/>
  <c r="D549" i="5"/>
  <c r="D565" i="5"/>
  <c r="AM565" i="5" s="1"/>
  <c r="D556" i="5"/>
  <c r="D546" i="5"/>
  <c r="D573" i="5"/>
  <c r="D551" i="5"/>
  <c r="D543" i="5"/>
  <c r="D576" i="5"/>
  <c r="D553" i="5"/>
  <c r="D577" i="5"/>
  <c r="D550" i="5"/>
  <c r="D574" i="5"/>
  <c r="AM574" i="5" s="1"/>
  <c r="D563" i="5"/>
  <c r="D564" i="5"/>
  <c r="D575" i="5"/>
  <c r="D570" i="5"/>
  <c r="D571" i="5"/>
  <c r="AJ571" i="5" s="1"/>
  <c r="D555" i="5"/>
  <c r="D540" i="5"/>
  <c r="D569" i="5"/>
  <c r="D558" i="5"/>
  <c r="D544" i="5"/>
  <c r="D578" i="5"/>
  <c r="AR578" i="5" s="1"/>
  <c r="AS578" i="5" s="1"/>
  <c r="D557" i="5"/>
  <c r="D542" i="5"/>
  <c r="D579" i="5"/>
  <c r="AR579" i="5" s="1"/>
  <c r="AS579" i="5" s="1"/>
  <c r="D541" i="5"/>
  <c r="D562" i="5"/>
  <c r="D552" i="5"/>
  <c r="D568" i="5"/>
  <c r="D582" i="5"/>
  <c r="D607" i="5"/>
  <c r="D585" i="5"/>
  <c r="D594" i="5"/>
  <c r="D603" i="5"/>
  <c r="D583" i="5"/>
  <c r="D608" i="5"/>
  <c r="D599" i="5"/>
  <c r="D587" i="5"/>
  <c r="D611" i="5"/>
  <c r="D615" i="5"/>
  <c r="AM615" i="5" s="1"/>
  <c r="D584" i="5"/>
  <c r="AM584" i="5" s="1"/>
  <c r="D600" i="5"/>
  <c r="D618" i="5"/>
  <c r="D598" i="5"/>
  <c r="D586" i="5"/>
  <c r="D609" i="5"/>
  <c r="D595" i="5"/>
  <c r="D589" i="5"/>
  <c r="D612" i="5"/>
  <c r="AJ612" i="5" s="1"/>
  <c r="D597" i="5"/>
  <c r="D588" i="5"/>
  <c r="D613" i="5"/>
  <c r="D614" i="5"/>
  <c r="D617" i="5"/>
  <c r="D606" i="5"/>
  <c r="D591" i="5"/>
  <c r="D581" i="5"/>
  <c r="D604" i="5"/>
  <c r="D593" i="5"/>
  <c r="D602" i="5"/>
  <c r="D601" i="5"/>
  <c r="D616" i="5"/>
  <c r="D610" i="5"/>
  <c r="D605" i="5"/>
  <c r="AC605" i="5" s="1"/>
  <c r="D620" i="5"/>
  <c r="AR620" i="5" s="1"/>
  <c r="AS620" i="5" s="1"/>
  <c r="D590" i="5"/>
  <c r="N590" i="5" s="1"/>
  <c r="D619" i="5"/>
  <c r="AR619" i="5" s="1"/>
  <c r="AS619" i="5" s="1"/>
  <c r="D596" i="5"/>
  <c r="D592" i="5"/>
  <c r="D13" i="5"/>
  <c r="D8" i="5"/>
  <c r="D28" i="5"/>
  <c r="D18" i="5"/>
  <c r="D19" i="5"/>
  <c r="D15" i="5"/>
  <c r="N15" i="5" s="1"/>
  <c r="D16" i="5"/>
  <c r="D45" i="5"/>
  <c r="AR45" i="5" s="1"/>
  <c r="AS45" i="5" s="1"/>
  <c r="D11" i="5"/>
  <c r="D32" i="5"/>
  <c r="D43" i="5"/>
  <c r="D25" i="5"/>
  <c r="D33" i="5"/>
  <c r="D29" i="5"/>
  <c r="D12" i="5"/>
  <c r="D24" i="5"/>
  <c r="D30" i="5"/>
  <c r="AC30" i="5" s="1"/>
  <c r="D21" i="5"/>
  <c r="D9" i="5"/>
  <c r="D35" i="5"/>
  <c r="D42" i="5"/>
  <c r="D34" i="5"/>
  <c r="D23" i="5"/>
  <c r="D44" i="5"/>
  <c r="AR44" i="5" s="1"/>
  <c r="AS44" i="5" s="1"/>
  <c r="D10" i="5"/>
  <c r="D36" i="5"/>
  <c r="D22" i="5"/>
  <c r="D6" i="5"/>
  <c r="AI6" i="5" s="1"/>
  <c r="D20" i="5"/>
  <c r="D26" i="5"/>
  <c r="D31" i="5"/>
  <c r="D27" i="5"/>
  <c r="D37" i="5"/>
  <c r="AJ37" i="5" s="1"/>
  <c r="D17" i="5"/>
  <c r="D41" i="5"/>
  <c r="D39" i="5"/>
  <c r="D7" i="5"/>
  <c r="D38" i="5"/>
  <c r="D40" i="5"/>
  <c r="AM40" i="5" s="1"/>
  <c r="D14" i="5"/>
  <c r="D512" i="5"/>
  <c r="D530" i="5"/>
  <c r="AJ530" i="5" s="1"/>
  <c r="D519" i="5"/>
  <c r="AI519" i="5" s="1"/>
  <c r="D537" i="5"/>
  <c r="AR537" i="5" s="1"/>
  <c r="AS537" i="5" s="1"/>
  <c r="D538" i="5"/>
  <c r="AR538" i="5" s="1"/>
  <c r="AS538" i="5" s="1"/>
  <c r="D501" i="5"/>
  <c r="D522" i="5"/>
  <c r="D533" i="5"/>
  <c r="AM533" i="5" s="1"/>
  <c r="D524" i="5"/>
  <c r="D534" i="5"/>
  <c r="D513" i="5"/>
  <c r="D500" i="5"/>
  <c r="D507" i="5"/>
  <c r="M507" i="5" s="1"/>
  <c r="D526" i="5"/>
  <c r="D499" i="5"/>
  <c r="D509" i="5"/>
  <c r="D514" i="5"/>
  <c r="D525" i="5"/>
  <c r="D528" i="5"/>
  <c r="D523" i="5"/>
  <c r="AC523" i="5" s="1"/>
  <c r="D531" i="5"/>
  <c r="D536" i="5"/>
  <c r="D503" i="5"/>
  <c r="I503" i="5" s="1"/>
  <c r="D506" i="5"/>
  <c r="D527" i="5"/>
  <c r="D518" i="5"/>
  <c r="D510" i="5"/>
  <c r="D535" i="5"/>
  <c r="D516" i="5"/>
  <c r="D517" i="5"/>
  <c r="D505" i="5"/>
  <c r="D532" i="5"/>
  <c r="D529" i="5"/>
  <c r="D504" i="5"/>
  <c r="T504" i="5" s="1"/>
  <c r="D515" i="5"/>
  <c r="D521" i="5"/>
  <c r="D502" i="5"/>
  <c r="D511" i="5"/>
  <c r="D508" i="5"/>
  <c r="N508" i="5" s="1"/>
  <c r="D520" i="5"/>
  <c r="AQ25" i="2"/>
  <c r="AQ122" i="2" s="1"/>
  <c r="D789" i="5"/>
  <c r="D814" i="5"/>
  <c r="D797" i="5"/>
  <c r="D792" i="5"/>
  <c r="D803" i="5"/>
  <c r="D812" i="5"/>
  <c r="D816" i="5"/>
  <c r="D817" i="5"/>
  <c r="AJ817" i="5" s="1"/>
  <c r="D791" i="5"/>
  <c r="D794" i="5"/>
  <c r="M794" i="5" s="1"/>
  <c r="D796" i="5"/>
  <c r="D786" i="5"/>
  <c r="AI786" i="5" s="1"/>
  <c r="D807" i="5"/>
  <c r="D800" i="5"/>
  <c r="D795" i="5"/>
  <c r="N795" i="5" s="1"/>
  <c r="D793" i="5"/>
  <c r="D787" i="5"/>
  <c r="D809" i="5"/>
  <c r="D825" i="5"/>
  <c r="AR825" i="5" s="1"/>
  <c r="AS825" i="5" s="1"/>
  <c r="D819" i="5"/>
  <c r="D822" i="5"/>
  <c r="D802" i="5"/>
  <c r="D805" i="5"/>
  <c r="D804" i="5"/>
  <c r="D790" i="5"/>
  <c r="I790" i="5" s="1"/>
  <c r="D801" i="5"/>
  <c r="D810" i="5"/>
  <c r="AC810" i="5" s="1"/>
  <c r="D815" i="5"/>
  <c r="D788" i="5"/>
  <c r="D821" i="5"/>
  <c r="D818" i="5"/>
  <c r="D808" i="5"/>
  <c r="D824" i="5"/>
  <c r="AR824" i="5" s="1"/>
  <c r="AS824" i="5" s="1"/>
  <c r="D811" i="5"/>
  <c r="D798" i="5"/>
  <c r="D820" i="5"/>
  <c r="AM820" i="5" s="1"/>
  <c r="D799" i="5"/>
  <c r="D806" i="5"/>
  <c r="D813" i="5"/>
  <c r="D823" i="5"/>
  <c r="D92" i="5"/>
  <c r="D119" i="5"/>
  <c r="AJ119" i="5" s="1"/>
  <c r="D99" i="5"/>
  <c r="D112" i="5"/>
  <c r="AC112" i="5" s="1"/>
  <c r="D115" i="5"/>
  <c r="D102" i="5"/>
  <c r="D94" i="5"/>
  <c r="D91" i="5"/>
  <c r="D107" i="5"/>
  <c r="D104" i="5"/>
  <c r="D121" i="5"/>
  <c r="D116" i="5"/>
  <c r="D111" i="5"/>
  <c r="D118" i="5"/>
  <c r="D110" i="5"/>
  <c r="D88" i="5"/>
  <c r="AI88" i="5" s="1"/>
  <c r="D95" i="5"/>
  <c r="D93" i="5"/>
  <c r="D106" i="5"/>
  <c r="D101" i="5"/>
  <c r="D108" i="5"/>
  <c r="D97" i="5"/>
  <c r="N97" i="5" s="1"/>
  <c r="D89" i="5"/>
  <c r="D120" i="5"/>
  <c r="D90" i="5"/>
  <c r="D96" i="5"/>
  <c r="D109" i="5"/>
  <c r="D105" i="5"/>
  <c r="D98" i="5"/>
  <c r="D125" i="5"/>
  <c r="D122" i="5"/>
  <c r="AM122" i="5" s="1"/>
  <c r="D100" i="5"/>
  <c r="D124" i="5"/>
  <c r="D114" i="5"/>
  <c r="D103" i="5"/>
  <c r="D117" i="5"/>
  <c r="D113" i="5"/>
  <c r="D127" i="5"/>
  <c r="AR127" i="5" s="1"/>
  <c r="AS127" i="5" s="1"/>
  <c r="D123" i="5"/>
  <c r="D126" i="5"/>
  <c r="AR126" i="5" s="1"/>
  <c r="AS126" i="5" s="1"/>
  <c r="D458" i="5"/>
  <c r="D492" i="5"/>
  <c r="AM492" i="5" s="1"/>
  <c r="D495" i="5"/>
  <c r="D491" i="5"/>
  <c r="D494" i="5"/>
  <c r="D479" i="5"/>
  <c r="D481" i="5"/>
  <c r="D460" i="5"/>
  <c r="D487" i="5"/>
  <c r="D459" i="5"/>
  <c r="D486" i="5"/>
  <c r="D477" i="5"/>
  <c r="D475" i="5"/>
  <c r="D466" i="5"/>
  <c r="M466" i="5" s="1"/>
  <c r="D463" i="5"/>
  <c r="D483" i="5"/>
  <c r="D461" i="5"/>
  <c r="D489" i="5"/>
  <c r="AJ489" i="5" s="1"/>
  <c r="D488" i="5"/>
  <c r="D485" i="5"/>
  <c r="D473" i="5"/>
  <c r="D476" i="5"/>
  <c r="AM476" i="5" s="1"/>
  <c r="D469" i="5"/>
  <c r="D493" i="5"/>
  <c r="D490" i="5"/>
  <c r="D496" i="5"/>
  <c r="AR496" i="5" s="1"/>
  <c r="AS496" i="5" s="1"/>
  <c r="D474" i="5"/>
  <c r="D465" i="5"/>
  <c r="D497" i="5"/>
  <c r="AR497" i="5" s="1"/>
  <c r="AS497" i="5" s="1"/>
  <c r="D478" i="5"/>
  <c r="D471" i="5"/>
  <c r="D480" i="5"/>
  <c r="D484" i="5"/>
  <c r="D462" i="5"/>
  <c r="D472" i="5"/>
  <c r="D470" i="5"/>
  <c r="D464" i="5"/>
  <c r="D468" i="5"/>
  <c r="D482" i="5"/>
  <c r="AC482" i="5" s="1"/>
  <c r="D467" i="5"/>
  <c r="D680" i="5"/>
  <c r="D678" i="5"/>
  <c r="AI678" i="5" s="1"/>
  <c r="D700" i="5"/>
  <c r="D681" i="5"/>
  <c r="D667" i="5"/>
  <c r="I667" i="5" s="1"/>
  <c r="D674" i="5"/>
  <c r="D695" i="5"/>
  <c r="D687" i="5"/>
  <c r="AC687" i="5" s="1"/>
  <c r="D671" i="5"/>
  <c r="M671" i="5" s="1"/>
  <c r="D673" i="5"/>
  <c r="D663" i="5"/>
  <c r="T663" i="5" s="1"/>
  <c r="D688" i="5"/>
  <c r="D690" i="5"/>
  <c r="D672" i="5"/>
  <c r="N672" i="5" s="1"/>
  <c r="D689" i="5"/>
  <c r="D693" i="5"/>
  <c r="D691" i="5"/>
  <c r="D669" i="5"/>
  <c r="D698" i="5"/>
  <c r="D683" i="5"/>
  <c r="D675" i="5"/>
  <c r="D665" i="5"/>
  <c r="D699" i="5"/>
  <c r="D692" i="5"/>
  <c r="D676" i="5"/>
  <c r="D682" i="5"/>
  <c r="D685" i="5"/>
  <c r="D702" i="5"/>
  <c r="AR702" i="5" s="1"/>
  <c r="AS702" i="5" s="1"/>
  <c r="D670" i="5"/>
  <c r="D686" i="5"/>
  <c r="D677" i="5"/>
  <c r="D697" i="5"/>
  <c r="AM697" i="5" s="1"/>
  <c r="D701" i="5"/>
  <c r="AR701" i="5" s="1"/>
  <c r="AS701" i="5" s="1"/>
  <c r="D684" i="5"/>
  <c r="D679" i="5"/>
  <c r="D668" i="5"/>
  <c r="D696" i="5"/>
  <c r="D694" i="5"/>
  <c r="AJ694" i="5" s="1"/>
  <c r="D664" i="5"/>
  <c r="D666" i="5"/>
  <c r="D880" i="5"/>
  <c r="D897" i="5"/>
  <c r="D890" i="5"/>
  <c r="D875" i="5"/>
  <c r="D901" i="5"/>
  <c r="D879" i="5"/>
  <c r="D877" i="5"/>
  <c r="N877" i="5" s="1"/>
  <c r="D882" i="5"/>
  <c r="D873" i="5"/>
  <c r="D896" i="5"/>
  <c r="D898" i="5"/>
  <c r="D889" i="5"/>
  <c r="D905" i="5"/>
  <c r="D871" i="5"/>
  <c r="D883" i="5"/>
  <c r="D899" i="5"/>
  <c r="AJ899" i="5" s="1"/>
  <c r="D869" i="5"/>
  <c r="D878" i="5"/>
  <c r="D874" i="5"/>
  <c r="D870" i="5"/>
  <c r="D906" i="5"/>
  <c r="AR906" i="5" s="1"/>
  <c r="AS906" i="5" s="1"/>
  <c r="D903" i="5"/>
  <c r="D886" i="5"/>
  <c r="D891" i="5"/>
  <c r="D892" i="5"/>
  <c r="AC892" i="5" s="1"/>
  <c r="D894" i="5"/>
  <c r="D885" i="5"/>
  <c r="D904" i="5"/>
  <c r="D888" i="5"/>
  <c r="D881" i="5"/>
  <c r="D902" i="5"/>
  <c r="AM902" i="5" s="1"/>
  <c r="D887" i="5"/>
  <c r="D907" i="5"/>
  <c r="AR907" i="5" s="1"/>
  <c r="AS907" i="5" s="1"/>
  <c r="D895" i="5"/>
  <c r="D884" i="5"/>
  <c r="D872" i="5"/>
  <c r="I872" i="5" s="1"/>
  <c r="D868" i="5"/>
  <c r="AI868" i="5" s="1"/>
  <c r="D876" i="5"/>
  <c r="M876" i="5" s="1"/>
  <c r="D900" i="5"/>
  <c r="D893" i="5"/>
  <c r="D827" i="5"/>
  <c r="D841" i="5"/>
  <c r="D853" i="5"/>
  <c r="D865" i="5"/>
  <c r="AR865" i="5" s="1"/>
  <c r="AS865" i="5" s="1"/>
  <c r="D839" i="5"/>
  <c r="D834" i="5"/>
  <c r="D829" i="5"/>
  <c r="D831" i="5"/>
  <c r="D857" i="5"/>
  <c r="D851" i="5"/>
  <c r="D847" i="5"/>
  <c r="D840" i="5"/>
  <c r="D856" i="5"/>
  <c r="D866" i="5"/>
  <c r="AR866" i="5" s="1"/>
  <c r="AS866" i="5" s="1"/>
  <c r="D858" i="5"/>
  <c r="AJ858" i="5" s="1"/>
  <c r="D836" i="5"/>
  <c r="D849" i="5"/>
  <c r="D842" i="5"/>
  <c r="D844" i="5"/>
  <c r="D854" i="5"/>
  <c r="D862" i="5"/>
  <c r="D832" i="5"/>
  <c r="D848" i="5"/>
  <c r="D861" i="5"/>
  <c r="AM861" i="5" s="1"/>
  <c r="D838" i="5"/>
  <c r="D864" i="5"/>
  <c r="D845" i="5"/>
  <c r="D828" i="5"/>
  <c r="D843" i="5"/>
  <c r="D863" i="5"/>
  <c r="D835" i="5"/>
  <c r="D846" i="5"/>
  <c r="D852" i="5"/>
  <c r="D859" i="5"/>
  <c r="D830" i="5"/>
  <c r="D837" i="5"/>
  <c r="D855" i="5"/>
  <c r="AM855" i="5" s="1"/>
  <c r="D850" i="5"/>
  <c r="D860" i="5"/>
  <c r="D833" i="5"/>
  <c r="D646" i="5"/>
  <c r="D632" i="5"/>
  <c r="D655" i="5"/>
  <c r="D644" i="5"/>
  <c r="D656" i="5"/>
  <c r="AM656" i="5" s="1"/>
  <c r="D642" i="5"/>
  <c r="D654" i="5"/>
  <c r="D661" i="5"/>
  <c r="AR661" i="5" s="1"/>
  <c r="AS661" i="5" s="1"/>
  <c r="D648" i="5"/>
  <c r="D626" i="5"/>
  <c r="D627" i="5"/>
  <c r="D630" i="5"/>
  <c r="D658" i="5"/>
  <c r="D633" i="5"/>
  <c r="D622" i="5"/>
  <c r="D637" i="5"/>
  <c r="D628" i="5"/>
  <c r="D625" i="5"/>
  <c r="D650" i="5"/>
  <c r="AM650" i="5" s="1"/>
  <c r="D636" i="5"/>
  <c r="D640" i="5"/>
  <c r="D639" i="5"/>
  <c r="D641" i="5"/>
  <c r="D660" i="5"/>
  <c r="AR660" i="5" s="1"/>
  <c r="AS660" i="5" s="1"/>
  <c r="D647" i="5"/>
  <c r="D643" i="5"/>
  <c r="D659" i="5"/>
  <c r="D638" i="5"/>
  <c r="D635" i="5"/>
  <c r="D653" i="5"/>
  <c r="AJ653" i="5" s="1"/>
  <c r="D652" i="5"/>
  <c r="D631" i="5"/>
  <c r="D657" i="5"/>
  <c r="D645" i="5"/>
  <c r="D623" i="5"/>
  <c r="D634" i="5"/>
  <c r="D624" i="5"/>
  <c r="D649" i="5"/>
  <c r="D629" i="5"/>
  <c r="D651" i="5"/>
  <c r="D54" i="5"/>
  <c r="D55" i="5"/>
  <c r="D51" i="5"/>
  <c r="D79" i="5"/>
  <c r="D61" i="5"/>
  <c r="D52" i="5"/>
  <c r="D68" i="5"/>
  <c r="D47" i="5"/>
  <c r="D60" i="5"/>
  <c r="D48" i="5"/>
  <c r="D73" i="5"/>
  <c r="D49" i="5"/>
  <c r="D66" i="5"/>
  <c r="D70" i="5"/>
  <c r="AM70" i="5" s="1"/>
  <c r="D81" i="5"/>
  <c r="AM81" i="5" s="1"/>
  <c r="D53" i="5"/>
  <c r="D69" i="5"/>
  <c r="D62" i="5"/>
  <c r="D63" i="5"/>
  <c r="D83" i="5"/>
  <c r="D80" i="5"/>
  <c r="D74" i="5"/>
  <c r="D77" i="5"/>
  <c r="D58" i="5"/>
  <c r="D86" i="5"/>
  <c r="AR86" i="5" s="1"/>
  <c r="AS86" i="5" s="1"/>
  <c r="D75" i="5"/>
  <c r="D50" i="5"/>
  <c r="D64" i="5"/>
  <c r="D71" i="5"/>
  <c r="AC71" i="5" s="1"/>
  <c r="D78" i="5"/>
  <c r="AJ78" i="5" s="1"/>
  <c r="D84" i="5"/>
  <c r="D82" i="5"/>
  <c r="D59" i="5"/>
  <c r="D85" i="5"/>
  <c r="AR85" i="5" s="1"/>
  <c r="AS85" i="5" s="1"/>
  <c r="D67" i="5"/>
  <c r="D76" i="5"/>
  <c r="D65" i="5"/>
  <c r="D57" i="5"/>
  <c r="D72" i="5"/>
  <c r="D56" i="5"/>
  <c r="AR60" i="4"/>
  <c r="AR69" i="4"/>
  <c r="AS7" i="4"/>
  <c r="D732" i="5"/>
  <c r="D722" i="5"/>
  <c r="D743" i="5"/>
  <c r="AR743" i="5" s="1"/>
  <c r="AS743" i="5" s="1"/>
  <c r="D715" i="5"/>
  <c r="D733" i="5"/>
  <c r="D707" i="5"/>
  <c r="D723" i="5"/>
  <c r="D710" i="5"/>
  <c r="D726" i="5"/>
  <c r="D714" i="5"/>
  <c r="D736" i="5"/>
  <c r="D717" i="5"/>
  <c r="D720" i="5"/>
  <c r="D738" i="5"/>
  <c r="AM738" i="5" s="1"/>
  <c r="D704" i="5"/>
  <c r="D729" i="5"/>
  <c r="D737" i="5"/>
  <c r="D706" i="5"/>
  <c r="D742" i="5"/>
  <c r="AR742" i="5" s="1"/>
  <c r="AS742" i="5" s="1"/>
  <c r="D734" i="5"/>
  <c r="D713" i="5"/>
  <c r="N713" i="5" s="1"/>
  <c r="D735" i="5"/>
  <c r="AJ735" i="5" s="1"/>
  <c r="D705" i="5"/>
  <c r="D711" i="5"/>
  <c r="D740" i="5"/>
  <c r="D731" i="5"/>
  <c r="D709" i="5"/>
  <c r="T709" i="5" s="1"/>
  <c r="D728" i="5"/>
  <c r="AC728" i="5" s="1"/>
  <c r="D712" i="5"/>
  <c r="M712" i="5" s="1"/>
  <c r="D739" i="5"/>
  <c r="D719" i="5"/>
  <c r="D708" i="5"/>
  <c r="I708" i="5" s="1"/>
  <c r="D725" i="5"/>
  <c r="D730" i="5"/>
  <c r="D721" i="5"/>
  <c r="D716" i="5"/>
  <c r="D727" i="5"/>
  <c r="D718" i="5"/>
  <c r="D724" i="5"/>
  <c r="AI724" i="5" s="1"/>
  <c r="D741" i="5"/>
  <c r="D143" i="5"/>
  <c r="D156" i="5"/>
  <c r="D165" i="5"/>
  <c r="D162" i="5"/>
  <c r="D131" i="5"/>
  <c r="D145" i="5"/>
  <c r="D153" i="5"/>
  <c r="AC153" i="5" s="1"/>
  <c r="D163" i="5"/>
  <c r="AM163" i="5" s="1"/>
  <c r="D167" i="5"/>
  <c r="AR167" i="5" s="1"/>
  <c r="AS167" i="5" s="1"/>
  <c r="D137" i="5"/>
  <c r="D133" i="5"/>
  <c r="D164" i="5"/>
  <c r="D147" i="5"/>
  <c r="D150" i="5"/>
  <c r="D146" i="5"/>
  <c r="D129" i="5"/>
  <c r="D158" i="5"/>
  <c r="D148" i="5"/>
  <c r="D166" i="5"/>
  <c r="D134" i="5"/>
  <c r="D142" i="5"/>
  <c r="D135" i="5"/>
  <c r="D161" i="5"/>
  <c r="D140" i="5"/>
  <c r="D154" i="5"/>
  <c r="D132" i="5"/>
  <c r="D151" i="5"/>
  <c r="D155" i="5"/>
  <c r="D138" i="5"/>
  <c r="D152" i="5"/>
  <c r="AM152" i="5" s="1"/>
  <c r="D159" i="5"/>
  <c r="D141" i="5"/>
  <c r="D130" i="5"/>
  <c r="D136" i="5"/>
  <c r="D144" i="5"/>
  <c r="D139" i="5"/>
  <c r="D157" i="5"/>
  <c r="D160" i="5"/>
  <c r="AJ160" i="5" s="1"/>
  <c r="D168" i="5"/>
  <c r="AR168" i="5" s="1"/>
  <c r="AS168" i="5" s="1"/>
  <c r="D149" i="5"/>
  <c r="M951" i="5"/>
  <c r="D950" i="5"/>
  <c r="AI950" i="5" s="1"/>
  <c r="L951" i="5"/>
  <c r="M952" i="5"/>
  <c r="N953" i="5"/>
  <c r="N952" i="5"/>
  <c r="N951" i="5"/>
  <c r="O952" i="5"/>
  <c r="O954" i="5"/>
  <c r="O951" i="5"/>
  <c r="O953" i="5"/>
  <c r="P951" i="5"/>
  <c r="P952" i="5"/>
  <c r="P955" i="5"/>
  <c r="P954" i="5"/>
  <c r="P953" i="5"/>
  <c r="Q951" i="5"/>
  <c r="Q952" i="5"/>
  <c r="Q956" i="5"/>
  <c r="Q955" i="5"/>
  <c r="Q953" i="5"/>
  <c r="Q954" i="5"/>
  <c r="R952" i="5"/>
  <c r="R956" i="5"/>
  <c r="R955" i="5"/>
  <c r="R953" i="5"/>
  <c r="R954" i="5"/>
  <c r="R951" i="5"/>
  <c r="R957" i="5"/>
  <c r="S957" i="5"/>
  <c r="S954" i="5"/>
  <c r="S958" i="5"/>
  <c r="S956" i="5"/>
  <c r="S964" i="5"/>
  <c r="S953" i="5"/>
  <c r="S955" i="5"/>
  <c r="S952" i="5"/>
  <c r="S951" i="5"/>
  <c r="D909" i="5"/>
  <c r="AI909" i="5" s="1"/>
  <c r="M910" i="5"/>
  <c r="L910" i="5"/>
  <c r="M911" i="5"/>
  <c r="N910" i="5"/>
  <c r="N911" i="5"/>
  <c r="N912" i="5"/>
  <c r="O911" i="5"/>
  <c r="O913" i="5"/>
  <c r="O910" i="5"/>
  <c r="O912" i="5"/>
  <c r="P914" i="5"/>
  <c r="P912" i="5"/>
  <c r="P913" i="5"/>
  <c r="P911" i="5"/>
  <c r="P910" i="5"/>
  <c r="Q915" i="5"/>
  <c r="Q913" i="5"/>
  <c r="Q914" i="5"/>
  <c r="Q910" i="5"/>
  <c r="Q912" i="5"/>
  <c r="Q911" i="5"/>
  <c r="R912" i="5"/>
  <c r="R913" i="5"/>
  <c r="R911" i="5"/>
  <c r="R915" i="5"/>
  <c r="R914" i="5"/>
  <c r="R910" i="5"/>
  <c r="R916" i="5"/>
  <c r="S911" i="5"/>
  <c r="S917" i="5"/>
  <c r="S923" i="5"/>
  <c r="S913" i="5"/>
  <c r="S912" i="5"/>
  <c r="S915" i="5"/>
  <c r="S916" i="5"/>
  <c r="S910" i="5"/>
  <c r="S914" i="5"/>
  <c r="AQ21" i="28"/>
  <c r="AR34" i="31"/>
  <c r="AP40" i="28"/>
  <c r="AP28" i="28"/>
  <c r="AQ15" i="28"/>
  <c r="AQ13" i="28"/>
  <c r="AR14" i="28"/>
  <c r="AR16" i="28"/>
  <c r="AQ12" i="28"/>
  <c r="AQ30" i="28"/>
  <c r="AQ37" i="28"/>
  <c r="AQ36" i="28"/>
  <c r="AR27" i="28"/>
  <c r="AR33" i="28"/>
  <c r="AR39" i="28"/>
  <c r="AR19" i="28"/>
  <c r="AQ26" i="28"/>
  <c r="AQ25" i="28"/>
  <c r="AR34" i="28"/>
  <c r="AQ24" i="28"/>
  <c r="AA843" i="5" l="1"/>
  <c r="AB843" i="5"/>
  <c r="AC843" i="5"/>
  <c r="AD843" i="5"/>
  <c r="AE843" i="5"/>
  <c r="W839" i="5"/>
  <c r="X839" i="5"/>
  <c r="Y839" i="5"/>
  <c r="Z839" i="5"/>
  <c r="AA839" i="5"/>
  <c r="Q748" i="5"/>
  <c r="R748" i="5"/>
  <c r="AA758" i="5"/>
  <c r="AB758" i="5"/>
  <c r="AF763" i="5"/>
  <c r="AG763" i="5"/>
  <c r="AI767" i="5"/>
  <c r="AJ767" i="5"/>
  <c r="AK767" i="5"/>
  <c r="X635" i="5"/>
  <c r="Y635" i="5"/>
  <c r="Z635" i="5"/>
  <c r="AA635" i="5"/>
  <c r="AB635" i="5"/>
  <c r="AG764" i="5"/>
  <c r="AH764" i="5"/>
  <c r="T751" i="5"/>
  <c r="U751" i="5"/>
  <c r="T752" i="5"/>
  <c r="U752" i="5"/>
  <c r="V752" i="5"/>
  <c r="P627" i="5"/>
  <c r="Q627" i="5"/>
  <c r="R627" i="5"/>
  <c r="S627" i="5"/>
  <c r="T627" i="5"/>
  <c r="N830" i="5"/>
  <c r="O830" i="5"/>
  <c r="P830" i="5"/>
  <c r="Q830" i="5"/>
  <c r="R830" i="5"/>
  <c r="AC845" i="5"/>
  <c r="AD845" i="5"/>
  <c r="AE845" i="5"/>
  <c r="AF845" i="5"/>
  <c r="AG845" i="5"/>
  <c r="AB844" i="5"/>
  <c r="AC844" i="5"/>
  <c r="AD844" i="5"/>
  <c r="AE844" i="5"/>
  <c r="AF844" i="5"/>
  <c r="AE847" i="5"/>
  <c r="AF847" i="5"/>
  <c r="AG847" i="5"/>
  <c r="AH847" i="5"/>
  <c r="AI847" i="5"/>
  <c r="AK853" i="5"/>
  <c r="AL853" i="5"/>
  <c r="AM853" i="5"/>
  <c r="AH765" i="5"/>
  <c r="AI765" i="5"/>
  <c r="X755" i="5"/>
  <c r="Y755" i="5"/>
  <c r="I749" i="5"/>
  <c r="R749" i="5"/>
  <c r="S749" i="5"/>
  <c r="N625" i="5"/>
  <c r="O625" i="5"/>
  <c r="P625" i="5"/>
  <c r="Q625" i="5"/>
  <c r="R625" i="5"/>
  <c r="W634" i="5"/>
  <c r="X634" i="5"/>
  <c r="Y634" i="5"/>
  <c r="Z634" i="5"/>
  <c r="AA634" i="5"/>
  <c r="AA638" i="5"/>
  <c r="AB638" i="5"/>
  <c r="AC638" i="5"/>
  <c r="AD638" i="5"/>
  <c r="AE638" i="5"/>
  <c r="Y636" i="5"/>
  <c r="Z636" i="5"/>
  <c r="AA636" i="5"/>
  <c r="AB636" i="5"/>
  <c r="AC636" i="5"/>
  <c r="M630" i="5"/>
  <c r="S630" i="5"/>
  <c r="T630" i="5"/>
  <c r="U630" i="5"/>
  <c r="V630" i="5"/>
  <c r="W630" i="5"/>
  <c r="AG644" i="5"/>
  <c r="AH644" i="5"/>
  <c r="AI644" i="5"/>
  <c r="AJ644" i="5"/>
  <c r="AK644" i="5"/>
  <c r="T837" i="5"/>
  <c r="U837" i="5"/>
  <c r="V837" i="5"/>
  <c r="W837" i="5"/>
  <c r="X837" i="5"/>
  <c r="Y837" i="5"/>
  <c r="L828" i="5"/>
  <c r="M828" i="5"/>
  <c r="N828" i="5"/>
  <c r="O828" i="5"/>
  <c r="P828" i="5"/>
  <c r="AL854" i="5"/>
  <c r="AM854" i="5"/>
  <c r="X840" i="5"/>
  <c r="Y840" i="5"/>
  <c r="Z840" i="5"/>
  <c r="AA840" i="5"/>
  <c r="AB840" i="5"/>
  <c r="L623" i="5"/>
  <c r="M623" i="5"/>
  <c r="N623" i="5"/>
  <c r="O623" i="5"/>
  <c r="P623" i="5"/>
  <c r="AH645" i="5"/>
  <c r="AI645" i="5"/>
  <c r="AJ645" i="5"/>
  <c r="AK645" i="5"/>
  <c r="AL645" i="5"/>
  <c r="I626" i="5"/>
  <c r="O626" i="5"/>
  <c r="P626" i="5"/>
  <c r="Q626" i="5"/>
  <c r="R626" i="5"/>
  <c r="S626" i="5"/>
  <c r="Z842" i="5"/>
  <c r="AA842" i="5"/>
  <c r="AB842" i="5"/>
  <c r="AC842" i="5"/>
  <c r="AD842" i="5"/>
  <c r="N754" i="5"/>
  <c r="W754" i="5"/>
  <c r="X754" i="5"/>
  <c r="AD761" i="5"/>
  <c r="AE761" i="5"/>
  <c r="AI647" i="5"/>
  <c r="AJ647" i="5"/>
  <c r="AK647" i="5"/>
  <c r="AL647" i="5"/>
  <c r="AM647" i="5"/>
  <c r="Q628" i="5"/>
  <c r="R628" i="5"/>
  <c r="S628" i="5"/>
  <c r="T628" i="5"/>
  <c r="U628" i="5"/>
  <c r="AK648" i="5"/>
  <c r="AL648" i="5"/>
  <c r="AM648" i="5"/>
  <c r="AC646" i="5"/>
  <c r="AI646" i="5"/>
  <c r="AJ646" i="5"/>
  <c r="AK646" i="5"/>
  <c r="AL646" i="5"/>
  <c r="AM646" i="5"/>
  <c r="AI852" i="5"/>
  <c r="AJ852" i="5"/>
  <c r="AK852" i="5"/>
  <c r="AL852" i="5"/>
  <c r="AM852" i="5"/>
  <c r="V838" i="5"/>
  <c r="W838" i="5"/>
  <c r="X838" i="5"/>
  <c r="Y838" i="5"/>
  <c r="Z838" i="5"/>
  <c r="AG849" i="5"/>
  <c r="AH849" i="5"/>
  <c r="AI849" i="5"/>
  <c r="AJ849" i="5"/>
  <c r="AK849" i="5"/>
  <c r="K827" i="5"/>
  <c r="L827" i="5"/>
  <c r="M827" i="5"/>
  <c r="N827" i="5"/>
  <c r="O827" i="5"/>
  <c r="M624" i="5"/>
  <c r="N624" i="5"/>
  <c r="O624" i="5"/>
  <c r="P624" i="5"/>
  <c r="Q624" i="5"/>
  <c r="AC640" i="5"/>
  <c r="AD640" i="5"/>
  <c r="AE640" i="5"/>
  <c r="AF640" i="5"/>
  <c r="AG640" i="5"/>
  <c r="AF643" i="5"/>
  <c r="AG643" i="5"/>
  <c r="AH643" i="5"/>
  <c r="AI643" i="5"/>
  <c r="AJ643" i="5"/>
  <c r="T632" i="5"/>
  <c r="U632" i="5"/>
  <c r="V632" i="5"/>
  <c r="W632" i="5"/>
  <c r="X632" i="5"/>
  <c r="Y632" i="5"/>
  <c r="AC851" i="5"/>
  <c r="AI851" i="5"/>
  <c r="AJ851" i="5"/>
  <c r="AK851" i="5"/>
  <c r="AL851" i="5"/>
  <c r="AM851" i="5"/>
  <c r="Y841" i="5"/>
  <c r="Z841" i="5"/>
  <c r="AA841" i="5"/>
  <c r="AB841" i="5"/>
  <c r="AC841" i="5"/>
  <c r="N745" i="5"/>
  <c r="O745" i="5"/>
  <c r="O746" i="5"/>
  <c r="P746" i="5"/>
  <c r="Z757" i="5"/>
  <c r="AA757" i="5"/>
  <c r="AE762" i="5"/>
  <c r="AF762" i="5"/>
  <c r="N631" i="5"/>
  <c r="T631" i="5"/>
  <c r="U631" i="5"/>
  <c r="V631" i="5"/>
  <c r="W631" i="5"/>
  <c r="X631" i="5"/>
  <c r="Z637" i="5"/>
  <c r="AA637" i="5"/>
  <c r="AB637" i="5"/>
  <c r="AC637" i="5"/>
  <c r="AD637" i="5"/>
  <c r="AD846" i="5"/>
  <c r="AE846" i="5"/>
  <c r="AF846" i="5"/>
  <c r="AG846" i="5"/>
  <c r="AH846" i="5"/>
  <c r="AC769" i="5"/>
  <c r="AL769" i="5"/>
  <c r="AM769" i="5"/>
  <c r="R629" i="5"/>
  <c r="S629" i="5"/>
  <c r="T629" i="5"/>
  <c r="U629" i="5"/>
  <c r="V629" i="5"/>
  <c r="AD641" i="5"/>
  <c r="AE641" i="5"/>
  <c r="AF641" i="5"/>
  <c r="AG641" i="5"/>
  <c r="AH641" i="5"/>
  <c r="K622" i="5"/>
  <c r="L622" i="5"/>
  <c r="M622" i="5"/>
  <c r="N622" i="5"/>
  <c r="O622" i="5"/>
  <c r="M835" i="5"/>
  <c r="S835" i="5"/>
  <c r="T835" i="5"/>
  <c r="U835" i="5"/>
  <c r="V835" i="5"/>
  <c r="W835" i="5"/>
  <c r="AF848" i="5"/>
  <c r="AG848" i="5"/>
  <c r="AH848" i="5"/>
  <c r="AI848" i="5"/>
  <c r="AJ848" i="5"/>
  <c r="M829" i="5"/>
  <c r="N829" i="5"/>
  <c r="O829" i="5"/>
  <c r="P829" i="5"/>
  <c r="Q829" i="5"/>
  <c r="P747" i="5"/>
  <c r="Q747" i="5"/>
  <c r="S750" i="5"/>
  <c r="T750" i="5"/>
  <c r="AI766" i="5"/>
  <c r="AJ766" i="5"/>
  <c r="AB759" i="5"/>
  <c r="AC759" i="5"/>
  <c r="Q833" i="5"/>
  <c r="R833" i="5"/>
  <c r="S833" i="5"/>
  <c r="T833" i="5"/>
  <c r="U833" i="5"/>
  <c r="N836" i="5"/>
  <c r="T836" i="5"/>
  <c r="U836" i="5"/>
  <c r="V836" i="5"/>
  <c r="W836" i="5"/>
  <c r="X836" i="5"/>
  <c r="I831" i="5"/>
  <c r="O831" i="5"/>
  <c r="P831" i="5"/>
  <c r="Q831" i="5"/>
  <c r="R831" i="5"/>
  <c r="S831" i="5"/>
  <c r="AL649" i="5"/>
  <c r="AM649" i="5"/>
  <c r="AB639" i="5"/>
  <c r="AC639" i="5"/>
  <c r="AD639" i="5"/>
  <c r="AE639" i="5"/>
  <c r="AF639" i="5"/>
  <c r="V633" i="5"/>
  <c r="W633" i="5"/>
  <c r="X633" i="5"/>
  <c r="Y633" i="5"/>
  <c r="Z633" i="5"/>
  <c r="AE642" i="5"/>
  <c r="AF642" i="5"/>
  <c r="AG642" i="5"/>
  <c r="AH642" i="5"/>
  <c r="AI642" i="5"/>
  <c r="AH850" i="5"/>
  <c r="AI850" i="5"/>
  <c r="AJ850" i="5"/>
  <c r="AK850" i="5"/>
  <c r="AL850" i="5"/>
  <c r="P832" i="5"/>
  <c r="Q832" i="5"/>
  <c r="R832" i="5"/>
  <c r="S832" i="5"/>
  <c r="T832" i="5"/>
  <c r="R834" i="5"/>
  <c r="S834" i="5"/>
  <c r="T834" i="5"/>
  <c r="U834" i="5"/>
  <c r="V834" i="5"/>
  <c r="Y756" i="5"/>
  <c r="Z756" i="5"/>
  <c r="AC760" i="5"/>
  <c r="AD760" i="5"/>
  <c r="AK768" i="5"/>
  <c r="AL768" i="5"/>
  <c r="M753" i="5"/>
  <c r="V753" i="5"/>
  <c r="W753" i="5"/>
  <c r="AG64" i="5"/>
  <c r="AH64" i="5"/>
  <c r="AI64" i="5"/>
  <c r="AJ64" i="5"/>
  <c r="AK64" i="5"/>
  <c r="AL64" i="5"/>
  <c r="AM64" i="5"/>
  <c r="AK150" i="5"/>
  <c r="AL150" i="5"/>
  <c r="AM150" i="5"/>
  <c r="S50" i="5"/>
  <c r="T50" i="5"/>
  <c r="U50" i="5"/>
  <c r="V50" i="5"/>
  <c r="W50" i="5"/>
  <c r="X50" i="5"/>
  <c r="Y50" i="5"/>
  <c r="Z50" i="5"/>
  <c r="AA50" i="5"/>
  <c r="AB50" i="5"/>
  <c r="AC50" i="5"/>
  <c r="AD50" i="5"/>
  <c r="AE50" i="5"/>
  <c r="AF50" i="5"/>
  <c r="AG50" i="5"/>
  <c r="AB223" i="5"/>
  <c r="AC223" i="5"/>
  <c r="AD223" i="5"/>
  <c r="AE223" i="5"/>
  <c r="AF223" i="5"/>
  <c r="AG223" i="5"/>
  <c r="AH223" i="5"/>
  <c r="AI223" i="5"/>
  <c r="AJ223" i="5"/>
  <c r="AK223" i="5"/>
  <c r="AL223" i="5"/>
  <c r="AM223" i="5"/>
  <c r="AD225" i="5"/>
  <c r="AE225" i="5"/>
  <c r="AF225" i="5"/>
  <c r="AG225" i="5"/>
  <c r="AH225" i="5"/>
  <c r="AI225" i="5"/>
  <c r="AJ225" i="5"/>
  <c r="AK225" i="5"/>
  <c r="AL225" i="5"/>
  <c r="AM225" i="5"/>
  <c r="N138" i="5"/>
  <c r="Y138" i="5"/>
  <c r="Z138" i="5"/>
  <c r="AA138" i="5"/>
  <c r="AB138" i="5"/>
  <c r="AC138" i="5"/>
  <c r="AD138" i="5"/>
  <c r="AE138" i="5"/>
  <c r="AF138" i="5"/>
  <c r="AG138" i="5"/>
  <c r="AH138" i="5"/>
  <c r="AI138" i="5"/>
  <c r="AJ138" i="5"/>
  <c r="AK138" i="5"/>
  <c r="AL138" i="5"/>
  <c r="AM138" i="5"/>
  <c r="Q48" i="5"/>
  <c r="R48" i="5"/>
  <c r="S48" i="5"/>
  <c r="T48" i="5"/>
  <c r="U48" i="5"/>
  <c r="V48" i="5"/>
  <c r="W48" i="5"/>
  <c r="X48" i="5"/>
  <c r="Y48" i="5"/>
  <c r="Z48" i="5"/>
  <c r="AA48" i="5"/>
  <c r="AB48" i="5"/>
  <c r="AC48" i="5"/>
  <c r="AD48" i="5"/>
  <c r="AE48" i="5"/>
  <c r="W218" i="5"/>
  <c r="X218" i="5"/>
  <c r="Y218" i="5"/>
  <c r="Z218" i="5"/>
  <c r="AA218" i="5"/>
  <c r="AB218" i="5"/>
  <c r="AC218" i="5"/>
  <c r="AD218" i="5"/>
  <c r="AE218" i="5"/>
  <c r="AF218" i="5"/>
  <c r="AG218" i="5"/>
  <c r="AH218" i="5"/>
  <c r="AI218" i="5"/>
  <c r="AJ218" i="5"/>
  <c r="AK218" i="5"/>
  <c r="AL69" i="5"/>
  <c r="AM69" i="5"/>
  <c r="AI149" i="5"/>
  <c r="AJ149" i="5"/>
  <c r="AK149" i="5"/>
  <c r="AL149" i="5"/>
  <c r="AM149" i="5"/>
  <c r="AB141" i="5"/>
  <c r="AC141" i="5"/>
  <c r="AD141" i="5"/>
  <c r="AE141" i="5"/>
  <c r="AF141" i="5"/>
  <c r="AG141" i="5"/>
  <c r="AH141" i="5"/>
  <c r="AI141" i="5"/>
  <c r="AJ141" i="5"/>
  <c r="AK141" i="5"/>
  <c r="AL141" i="5"/>
  <c r="AM141" i="5"/>
  <c r="AA140" i="5"/>
  <c r="AB140" i="5"/>
  <c r="AC140" i="5"/>
  <c r="AD140" i="5"/>
  <c r="AE140" i="5"/>
  <c r="AF140" i="5"/>
  <c r="AG140" i="5"/>
  <c r="AH140" i="5"/>
  <c r="AI140" i="5"/>
  <c r="AJ140" i="5"/>
  <c r="AK140" i="5"/>
  <c r="AL140" i="5"/>
  <c r="AM140" i="5"/>
  <c r="P129" i="5"/>
  <c r="Q129" i="5"/>
  <c r="R129" i="5"/>
  <c r="S129" i="5"/>
  <c r="T129" i="5"/>
  <c r="U129" i="5"/>
  <c r="V129" i="5"/>
  <c r="W129" i="5"/>
  <c r="X129" i="5"/>
  <c r="Y129" i="5"/>
  <c r="Z129" i="5"/>
  <c r="AA129" i="5"/>
  <c r="AB129" i="5"/>
  <c r="AC129" i="5"/>
  <c r="AD129" i="5"/>
  <c r="AH65" i="5"/>
  <c r="AI65" i="5"/>
  <c r="AJ65" i="5"/>
  <c r="AK65" i="5"/>
  <c r="AL65" i="5"/>
  <c r="AM65" i="5"/>
  <c r="AI66" i="5"/>
  <c r="AJ66" i="5"/>
  <c r="AK66" i="5"/>
  <c r="AL66" i="5"/>
  <c r="AM66" i="5"/>
  <c r="AD61" i="5"/>
  <c r="AE61" i="5"/>
  <c r="AF61" i="5"/>
  <c r="AG61" i="5"/>
  <c r="AH61" i="5"/>
  <c r="AI61" i="5"/>
  <c r="AJ61" i="5"/>
  <c r="AK61" i="5"/>
  <c r="AL61" i="5"/>
  <c r="AM61" i="5"/>
  <c r="V217" i="5"/>
  <c r="W217" i="5"/>
  <c r="X217" i="5"/>
  <c r="Y217" i="5"/>
  <c r="Z217" i="5"/>
  <c r="AA217" i="5"/>
  <c r="AB217" i="5"/>
  <c r="AC217" i="5"/>
  <c r="AD217" i="5"/>
  <c r="AE217" i="5"/>
  <c r="AF217" i="5"/>
  <c r="AG217" i="5"/>
  <c r="AH217" i="5"/>
  <c r="AI217" i="5"/>
  <c r="AJ217" i="5"/>
  <c r="S214" i="5"/>
  <c r="T214" i="5"/>
  <c r="U214" i="5"/>
  <c r="V214" i="5"/>
  <c r="W214" i="5"/>
  <c r="X214" i="5"/>
  <c r="Y214" i="5"/>
  <c r="Z214" i="5"/>
  <c r="AA214" i="5"/>
  <c r="AB214" i="5"/>
  <c r="AC214" i="5"/>
  <c r="AD214" i="5"/>
  <c r="AE214" i="5"/>
  <c r="AF214" i="5"/>
  <c r="AG214" i="5"/>
  <c r="AF227" i="5"/>
  <c r="AG227" i="5"/>
  <c r="AH227" i="5"/>
  <c r="AI227" i="5"/>
  <c r="AJ227" i="5"/>
  <c r="AK227" i="5"/>
  <c r="AL227" i="5"/>
  <c r="AM227" i="5"/>
  <c r="AE226" i="5"/>
  <c r="AF226" i="5"/>
  <c r="AG226" i="5"/>
  <c r="AH226" i="5"/>
  <c r="AI226" i="5"/>
  <c r="AJ226" i="5"/>
  <c r="AK226" i="5"/>
  <c r="AL226" i="5"/>
  <c r="AM226" i="5"/>
  <c r="R213" i="5"/>
  <c r="S213" i="5"/>
  <c r="T213" i="5"/>
  <c r="U213" i="5"/>
  <c r="V213" i="5"/>
  <c r="W213" i="5"/>
  <c r="X213" i="5"/>
  <c r="Y213" i="5"/>
  <c r="Z213" i="5"/>
  <c r="AA213" i="5"/>
  <c r="AB213" i="5"/>
  <c r="AC213" i="5"/>
  <c r="AD213" i="5"/>
  <c r="AE213" i="5"/>
  <c r="AF213" i="5"/>
  <c r="AI230" i="5"/>
  <c r="AJ230" i="5"/>
  <c r="AK230" i="5"/>
  <c r="AL230" i="5"/>
  <c r="AM230" i="5"/>
  <c r="V135" i="5"/>
  <c r="W135" i="5"/>
  <c r="X135" i="5"/>
  <c r="Y135" i="5"/>
  <c r="Z135" i="5"/>
  <c r="AA135" i="5"/>
  <c r="AB135" i="5"/>
  <c r="AC135" i="5"/>
  <c r="AD135" i="5"/>
  <c r="AE135" i="5"/>
  <c r="AF135" i="5"/>
  <c r="AG135" i="5"/>
  <c r="AH135" i="5"/>
  <c r="AI135" i="5"/>
  <c r="AJ135" i="5"/>
  <c r="AI67" i="5"/>
  <c r="AJ67" i="5"/>
  <c r="AK67" i="5"/>
  <c r="AL67" i="5"/>
  <c r="AM67" i="5"/>
  <c r="T51" i="5"/>
  <c r="U51" i="5"/>
  <c r="V51" i="5"/>
  <c r="W51" i="5"/>
  <c r="X51" i="5"/>
  <c r="Y51" i="5"/>
  <c r="Z51" i="5"/>
  <c r="AA51" i="5"/>
  <c r="AB51" i="5"/>
  <c r="AC51" i="5"/>
  <c r="AD51" i="5"/>
  <c r="AE51" i="5"/>
  <c r="AF51" i="5"/>
  <c r="AG51" i="5"/>
  <c r="AH51" i="5"/>
  <c r="T216" i="5"/>
  <c r="U216" i="5"/>
  <c r="V216" i="5"/>
  <c r="W216" i="5"/>
  <c r="X216" i="5"/>
  <c r="Y216" i="5"/>
  <c r="Z216" i="5"/>
  <c r="AA216" i="5"/>
  <c r="AB216" i="5"/>
  <c r="AC216" i="5"/>
  <c r="AD216" i="5"/>
  <c r="AE216" i="5"/>
  <c r="AF216" i="5"/>
  <c r="AG216" i="5"/>
  <c r="AH216" i="5"/>
  <c r="AI216" i="5"/>
  <c r="AB59" i="5"/>
  <c r="AC59" i="5"/>
  <c r="AD59" i="5"/>
  <c r="AE59" i="5"/>
  <c r="AF59" i="5"/>
  <c r="AG59" i="5"/>
  <c r="AH59" i="5"/>
  <c r="AI59" i="5"/>
  <c r="AJ59" i="5"/>
  <c r="AK59" i="5"/>
  <c r="AL59" i="5"/>
  <c r="AM59" i="5"/>
  <c r="AH229" i="5"/>
  <c r="AI229" i="5"/>
  <c r="AJ229" i="5"/>
  <c r="AK229" i="5"/>
  <c r="AL229" i="5"/>
  <c r="AM229" i="5"/>
  <c r="P211" i="5"/>
  <c r="Q211" i="5"/>
  <c r="R211" i="5"/>
  <c r="S211" i="5"/>
  <c r="T211" i="5"/>
  <c r="U211" i="5"/>
  <c r="V211" i="5"/>
  <c r="W211" i="5"/>
  <c r="X211" i="5"/>
  <c r="Y211" i="5"/>
  <c r="Z211" i="5"/>
  <c r="AA211" i="5"/>
  <c r="AB211" i="5"/>
  <c r="AC211" i="5"/>
  <c r="AD211" i="5"/>
  <c r="R49" i="5"/>
  <c r="S49" i="5"/>
  <c r="T49" i="5"/>
  <c r="U49" i="5"/>
  <c r="V49" i="5"/>
  <c r="W49" i="5"/>
  <c r="X49" i="5"/>
  <c r="Y49" i="5"/>
  <c r="Z49" i="5"/>
  <c r="AA49" i="5"/>
  <c r="AB49" i="5"/>
  <c r="AC49" i="5"/>
  <c r="AD49" i="5"/>
  <c r="AE49" i="5"/>
  <c r="AF49" i="5"/>
  <c r="AK232" i="5"/>
  <c r="AL232" i="5"/>
  <c r="AM232" i="5"/>
  <c r="AC142" i="5"/>
  <c r="AD142" i="5"/>
  <c r="AE142" i="5"/>
  <c r="AF142" i="5"/>
  <c r="AG142" i="5"/>
  <c r="AH142" i="5"/>
  <c r="AI142" i="5"/>
  <c r="AJ142" i="5"/>
  <c r="AK142" i="5"/>
  <c r="AL142" i="5"/>
  <c r="AM142" i="5"/>
  <c r="AH147" i="5"/>
  <c r="AI147" i="5"/>
  <c r="AJ147" i="5"/>
  <c r="AK147" i="5"/>
  <c r="AL147" i="5"/>
  <c r="AM147" i="5"/>
  <c r="R131" i="5"/>
  <c r="S131" i="5"/>
  <c r="T131" i="5"/>
  <c r="U131" i="5"/>
  <c r="V131" i="5"/>
  <c r="W131" i="5"/>
  <c r="X131" i="5"/>
  <c r="Y131" i="5"/>
  <c r="Z131" i="5"/>
  <c r="AA131" i="5"/>
  <c r="AB131" i="5"/>
  <c r="AC131" i="5"/>
  <c r="AD131" i="5"/>
  <c r="AE131" i="5"/>
  <c r="AF131" i="5"/>
  <c r="X55" i="5"/>
  <c r="Y55" i="5"/>
  <c r="Z55" i="5"/>
  <c r="AA55" i="5"/>
  <c r="AB55" i="5"/>
  <c r="AC55" i="5"/>
  <c r="AD55" i="5"/>
  <c r="AE55" i="5"/>
  <c r="AF55" i="5"/>
  <c r="AG55" i="5"/>
  <c r="AH55" i="5"/>
  <c r="AI55" i="5"/>
  <c r="AJ55" i="5"/>
  <c r="AK55" i="5"/>
  <c r="AL55" i="5"/>
  <c r="AG146" i="5"/>
  <c r="AH146" i="5"/>
  <c r="AI146" i="5"/>
  <c r="AJ146" i="5"/>
  <c r="AK146" i="5"/>
  <c r="AL146" i="5"/>
  <c r="AM146" i="5"/>
  <c r="N220" i="5"/>
  <c r="Y220" i="5"/>
  <c r="Z220" i="5"/>
  <c r="AA220" i="5"/>
  <c r="AB220" i="5"/>
  <c r="AC220" i="5"/>
  <c r="AD220" i="5"/>
  <c r="AE220" i="5"/>
  <c r="AF220" i="5"/>
  <c r="AG220" i="5"/>
  <c r="AH220" i="5"/>
  <c r="AI220" i="5"/>
  <c r="AJ220" i="5"/>
  <c r="AK220" i="5"/>
  <c r="AL220" i="5"/>
  <c r="AM220" i="5"/>
  <c r="AF145" i="5"/>
  <c r="AG145" i="5"/>
  <c r="AH145" i="5"/>
  <c r="AI145" i="5"/>
  <c r="AJ145" i="5"/>
  <c r="AK145" i="5"/>
  <c r="AL145" i="5"/>
  <c r="AM145" i="5"/>
  <c r="AF63" i="5"/>
  <c r="AG63" i="5"/>
  <c r="AH63" i="5"/>
  <c r="AI63" i="5"/>
  <c r="AJ63" i="5"/>
  <c r="AK63" i="5"/>
  <c r="AL63" i="5"/>
  <c r="AM63" i="5"/>
  <c r="AC224" i="5"/>
  <c r="AD224" i="5"/>
  <c r="AE224" i="5"/>
  <c r="AF224" i="5"/>
  <c r="AG224" i="5"/>
  <c r="AH224" i="5"/>
  <c r="AI224" i="5"/>
  <c r="AJ224" i="5"/>
  <c r="AK224" i="5"/>
  <c r="AL224" i="5"/>
  <c r="AM224" i="5"/>
  <c r="AE62" i="5"/>
  <c r="AF62" i="5"/>
  <c r="AG62" i="5"/>
  <c r="AH62" i="5"/>
  <c r="AI62" i="5"/>
  <c r="AJ62" i="5"/>
  <c r="AK62" i="5"/>
  <c r="AL62" i="5"/>
  <c r="AM62" i="5"/>
  <c r="Z139" i="5"/>
  <c r="AA139" i="5"/>
  <c r="AB139" i="5"/>
  <c r="AC139" i="5"/>
  <c r="AD139" i="5"/>
  <c r="AE139" i="5"/>
  <c r="AF139" i="5"/>
  <c r="AG139" i="5"/>
  <c r="AH139" i="5"/>
  <c r="AI139" i="5"/>
  <c r="AJ139" i="5"/>
  <c r="AK139" i="5"/>
  <c r="AL139" i="5"/>
  <c r="AM139" i="5"/>
  <c r="T134" i="5"/>
  <c r="U134" i="5"/>
  <c r="V134" i="5"/>
  <c r="W134" i="5"/>
  <c r="X134" i="5"/>
  <c r="Y134" i="5"/>
  <c r="Z134" i="5"/>
  <c r="AA134" i="5"/>
  <c r="AB134" i="5"/>
  <c r="AC134" i="5"/>
  <c r="AD134" i="5"/>
  <c r="AE134" i="5"/>
  <c r="AF134" i="5"/>
  <c r="AG134" i="5"/>
  <c r="AH134" i="5"/>
  <c r="AI134" i="5"/>
  <c r="AC60" i="5"/>
  <c r="AD60" i="5"/>
  <c r="AE60" i="5"/>
  <c r="AF60" i="5"/>
  <c r="AG60" i="5"/>
  <c r="AH60" i="5"/>
  <c r="AI60" i="5"/>
  <c r="AJ60" i="5"/>
  <c r="AK60" i="5"/>
  <c r="AL60" i="5"/>
  <c r="AM60" i="5"/>
  <c r="W54" i="5"/>
  <c r="X54" i="5"/>
  <c r="Y54" i="5"/>
  <c r="Z54" i="5"/>
  <c r="AA54" i="5"/>
  <c r="AB54" i="5"/>
  <c r="AC54" i="5"/>
  <c r="AD54" i="5"/>
  <c r="AE54" i="5"/>
  <c r="AF54" i="5"/>
  <c r="AG54" i="5"/>
  <c r="AH54" i="5"/>
  <c r="AI54" i="5"/>
  <c r="AJ54" i="5"/>
  <c r="AK54" i="5"/>
  <c r="Z221" i="5"/>
  <c r="AA221" i="5"/>
  <c r="AB221" i="5"/>
  <c r="AC221" i="5"/>
  <c r="AD221" i="5"/>
  <c r="AE221" i="5"/>
  <c r="AF221" i="5"/>
  <c r="AG221" i="5"/>
  <c r="AH221" i="5"/>
  <c r="AI221" i="5"/>
  <c r="AJ221" i="5"/>
  <c r="AK221" i="5"/>
  <c r="AL221" i="5"/>
  <c r="AM221" i="5"/>
  <c r="X219" i="5"/>
  <c r="Y219" i="5"/>
  <c r="Z219" i="5"/>
  <c r="AA219" i="5"/>
  <c r="AB219" i="5"/>
  <c r="AC219" i="5"/>
  <c r="AD219" i="5"/>
  <c r="AE219" i="5"/>
  <c r="AF219" i="5"/>
  <c r="AG219" i="5"/>
  <c r="AH219" i="5"/>
  <c r="AI219" i="5"/>
  <c r="AJ219" i="5"/>
  <c r="AK219" i="5"/>
  <c r="AL219" i="5"/>
  <c r="AE144" i="5"/>
  <c r="AF144" i="5"/>
  <c r="AG144" i="5"/>
  <c r="AH144" i="5"/>
  <c r="AI144" i="5"/>
  <c r="AJ144" i="5"/>
  <c r="AK144" i="5"/>
  <c r="AL144" i="5"/>
  <c r="AM144" i="5"/>
  <c r="AL151" i="5"/>
  <c r="AM151" i="5"/>
  <c r="T133" i="5"/>
  <c r="U133" i="5"/>
  <c r="V133" i="5"/>
  <c r="W133" i="5"/>
  <c r="X133" i="5"/>
  <c r="Y133" i="5"/>
  <c r="Z133" i="5"/>
  <c r="AA133" i="5"/>
  <c r="AB133" i="5"/>
  <c r="AC133" i="5"/>
  <c r="AD133" i="5"/>
  <c r="AE133" i="5"/>
  <c r="AF133" i="5"/>
  <c r="AG133" i="5"/>
  <c r="AH133" i="5"/>
  <c r="N56" i="5"/>
  <c r="Y56" i="5"/>
  <c r="Z56" i="5"/>
  <c r="AA56" i="5"/>
  <c r="AB56" i="5"/>
  <c r="AC56" i="5"/>
  <c r="AD56" i="5"/>
  <c r="AE56" i="5"/>
  <c r="AF56" i="5"/>
  <c r="AG56" i="5"/>
  <c r="AH56" i="5"/>
  <c r="AI56" i="5"/>
  <c r="AJ56" i="5"/>
  <c r="AK56" i="5"/>
  <c r="AL56" i="5"/>
  <c r="AM56" i="5"/>
  <c r="AA58" i="5"/>
  <c r="AB58" i="5"/>
  <c r="AC58" i="5"/>
  <c r="AD58" i="5"/>
  <c r="AE58" i="5"/>
  <c r="AF58" i="5"/>
  <c r="AG58" i="5"/>
  <c r="AH58" i="5"/>
  <c r="AI58" i="5"/>
  <c r="AJ58" i="5"/>
  <c r="AK58" i="5"/>
  <c r="AL58" i="5"/>
  <c r="AM58" i="5"/>
  <c r="V53" i="5"/>
  <c r="W53" i="5"/>
  <c r="X53" i="5"/>
  <c r="Y53" i="5"/>
  <c r="Z53" i="5"/>
  <c r="AA53" i="5"/>
  <c r="AB53" i="5"/>
  <c r="AC53" i="5"/>
  <c r="AD53" i="5"/>
  <c r="AE53" i="5"/>
  <c r="AF53" i="5"/>
  <c r="AG53" i="5"/>
  <c r="AH53" i="5"/>
  <c r="AI53" i="5"/>
  <c r="AJ53" i="5"/>
  <c r="P47" i="5"/>
  <c r="Q47" i="5"/>
  <c r="R47" i="5"/>
  <c r="S47" i="5"/>
  <c r="T47" i="5"/>
  <c r="U47" i="5"/>
  <c r="V47" i="5"/>
  <c r="W47" i="5"/>
  <c r="X47" i="5"/>
  <c r="Y47" i="5"/>
  <c r="Z47" i="5"/>
  <c r="AA47" i="5"/>
  <c r="AB47" i="5"/>
  <c r="AC47" i="5"/>
  <c r="AD47" i="5"/>
  <c r="W136" i="5"/>
  <c r="X136" i="5"/>
  <c r="Y136" i="5"/>
  <c r="Z136" i="5"/>
  <c r="AA136" i="5"/>
  <c r="AB136" i="5"/>
  <c r="AC136" i="5"/>
  <c r="AD136" i="5"/>
  <c r="AE136" i="5"/>
  <c r="AF136" i="5"/>
  <c r="AG136" i="5"/>
  <c r="AH136" i="5"/>
  <c r="AI136" i="5"/>
  <c r="AJ136" i="5"/>
  <c r="AK136" i="5"/>
  <c r="S132" i="5"/>
  <c r="T132" i="5"/>
  <c r="U132" i="5"/>
  <c r="V132" i="5"/>
  <c r="W132" i="5"/>
  <c r="X132" i="5"/>
  <c r="Y132" i="5"/>
  <c r="Z132" i="5"/>
  <c r="AA132" i="5"/>
  <c r="AB132" i="5"/>
  <c r="AC132" i="5"/>
  <c r="AD132" i="5"/>
  <c r="AE132" i="5"/>
  <c r="AF132" i="5"/>
  <c r="AG132" i="5"/>
  <c r="AI148" i="5"/>
  <c r="AJ148" i="5"/>
  <c r="AK148" i="5"/>
  <c r="AL148" i="5"/>
  <c r="AM148" i="5"/>
  <c r="X137" i="5"/>
  <c r="Y137" i="5"/>
  <c r="Z137" i="5"/>
  <c r="AA137" i="5"/>
  <c r="AB137" i="5"/>
  <c r="AC137" i="5"/>
  <c r="AD137" i="5"/>
  <c r="AE137" i="5"/>
  <c r="AF137" i="5"/>
  <c r="AG137" i="5"/>
  <c r="AH137" i="5"/>
  <c r="AI137" i="5"/>
  <c r="AJ137" i="5"/>
  <c r="AK137" i="5"/>
  <c r="AL137" i="5"/>
  <c r="AK68" i="5"/>
  <c r="AL68" i="5"/>
  <c r="AM68" i="5"/>
  <c r="Q212" i="5"/>
  <c r="R212" i="5"/>
  <c r="S212" i="5"/>
  <c r="T212" i="5"/>
  <c r="U212" i="5"/>
  <c r="V212" i="5"/>
  <c r="W212" i="5"/>
  <c r="X212" i="5"/>
  <c r="Y212" i="5"/>
  <c r="Z212" i="5"/>
  <c r="AA212" i="5"/>
  <c r="AB212" i="5"/>
  <c r="AC212" i="5"/>
  <c r="AD212" i="5"/>
  <c r="AE212" i="5"/>
  <c r="Q130" i="5"/>
  <c r="R130" i="5"/>
  <c r="S130" i="5"/>
  <c r="T130" i="5"/>
  <c r="U130" i="5"/>
  <c r="V130" i="5"/>
  <c r="W130" i="5"/>
  <c r="X130" i="5"/>
  <c r="Y130" i="5"/>
  <c r="Z130" i="5"/>
  <c r="AA130" i="5"/>
  <c r="AB130" i="5"/>
  <c r="AC130" i="5"/>
  <c r="AD130" i="5"/>
  <c r="AE130" i="5"/>
  <c r="AD143" i="5"/>
  <c r="AE143" i="5"/>
  <c r="AF143" i="5"/>
  <c r="AG143" i="5"/>
  <c r="AH143" i="5"/>
  <c r="AI143" i="5"/>
  <c r="AJ143" i="5"/>
  <c r="AK143" i="5"/>
  <c r="AL143" i="5"/>
  <c r="AM143" i="5"/>
  <c r="Z57" i="5"/>
  <c r="AA57" i="5"/>
  <c r="AB57" i="5"/>
  <c r="AC57" i="5"/>
  <c r="AD57" i="5"/>
  <c r="AE57" i="5"/>
  <c r="AF57" i="5"/>
  <c r="AG57" i="5"/>
  <c r="AH57" i="5"/>
  <c r="AI57" i="5"/>
  <c r="AJ57" i="5"/>
  <c r="AK57" i="5"/>
  <c r="AL57" i="5"/>
  <c r="AM57" i="5"/>
  <c r="T52" i="5"/>
  <c r="U52" i="5"/>
  <c r="V52" i="5"/>
  <c r="W52" i="5"/>
  <c r="X52" i="5"/>
  <c r="Y52" i="5"/>
  <c r="Z52" i="5"/>
  <c r="AA52" i="5"/>
  <c r="AB52" i="5"/>
  <c r="AC52" i="5"/>
  <c r="AD52" i="5"/>
  <c r="AE52" i="5"/>
  <c r="AF52" i="5"/>
  <c r="AG52" i="5"/>
  <c r="AH52" i="5"/>
  <c r="AI52" i="5"/>
  <c r="AG228" i="5"/>
  <c r="AH228" i="5"/>
  <c r="AI228" i="5"/>
  <c r="AJ228" i="5"/>
  <c r="AK228" i="5"/>
  <c r="AL228" i="5"/>
  <c r="AM228" i="5"/>
  <c r="AA222" i="5"/>
  <c r="AB222" i="5"/>
  <c r="AC222" i="5"/>
  <c r="AD222" i="5"/>
  <c r="AE222" i="5"/>
  <c r="AF222" i="5"/>
  <c r="AG222" i="5"/>
  <c r="AH222" i="5"/>
  <c r="AI222" i="5"/>
  <c r="AJ222" i="5"/>
  <c r="AK222" i="5"/>
  <c r="AL222" i="5"/>
  <c r="AM222" i="5"/>
  <c r="AI231" i="5"/>
  <c r="AJ231" i="5"/>
  <c r="AK231" i="5"/>
  <c r="AL231" i="5"/>
  <c r="AM231" i="5"/>
  <c r="T215" i="5"/>
  <c r="U215" i="5"/>
  <c r="V215" i="5"/>
  <c r="W215" i="5"/>
  <c r="X215" i="5"/>
  <c r="Y215" i="5"/>
  <c r="Z215" i="5"/>
  <c r="AA215" i="5"/>
  <c r="AB215" i="5"/>
  <c r="AC215" i="5"/>
  <c r="AD215" i="5"/>
  <c r="AE215" i="5"/>
  <c r="AF215" i="5"/>
  <c r="AG215" i="5"/>
  <c r="AH215" i="5"/>
  <c r="AL233" i="5"/>
  <c r="AM233" i="5"/>
  <c r="AD42" i="29"/>
  <c r="AI95" i="29"/>
  <c r="AI94" i="29" s="1"/>
  <c r="AS61" i="52"/>
  <c r="O541" i="5"/>
  <c r="P541" i="5"/>
  <c r="X550" i="5"/>
  <c r="Y550" i="5"/>
  <c r="S545" i="5"/>
  <c r="T545" i="5"/>
  <c r="AH560" i="5"/>
  <c r="AI560" i="5"/>
  <c r="P542" i="5"/>
  <c r="Q542" i="5"/>
  <c r="AA553" i="5"/>
  <c r="AB553" i="5"/>
  <c r="N549" i="5"/>
  <c r="W549" i="5"/>
  <c r="X549" i="5"/>
  <c r="AE557" i="5"/>
  <c r="AF557" i="5"/>
  <c r="AG559" i="5"/>
  <c r="AH559" i="5"/>
  <c r="AK582" i="5"/>
  <c r="AL582" i="5"/>
  <c r="AM582" i="5"/>
  <c r="Q543" i="5"/>
  <c r="R543" i="5"/>
  <c r="AB554" i="5"/>
  <c r="AC554" i="5"/>
  <c r="I544" i="5"/>
  <c r="R544" i="5"/>
  <c r="S544" i="5"/>
  <c r="AC564" i="5"/>
  <c r="AL564" i="5"/>
  <c r="AM564" i="5"/>
  <c r="Y551" i="5"/>
  <c r="Z551" i="5"/>
  <c r="AI561" i="5"/>
  <c r="AJ561" i="5"/>
  <c r="Z552" i="5"/>
  <c r="AA552" i="5"/>
  <c r="AF558" i="5"/>
  <c r="AG558" i="5"/>
  <c r="AK563" i="5"/>
  <c r="AL563" i="5"/>
  <c r="V548" i="5"/>
  <c r="W548" i="5"/>
  <c r="AD556" i="5"/>
  <c r="AE556" i="5"/>
  <c r="AI581" i="5"/>
  <c r="AJ581" i="5"/>
  <c r="AK581" i="5"/>
  <c r="AL581" i="5"/>
  <c r="AM581" i="5"/>
  <c r="AC555" i="5"/>
  <c r="AD555" i="5"/>
  <c r="T547" i="5"/>
  <c r="U547" i="5"/>
  <c r="V547" i="5"/>
  <c r="AL583" i="5"/>
  <c r="AM583" i="5"/>
  <c r="AI562" i="5"/>
  <c r="AJ562" i="5"/>
  <c r="AK562" i="5"/>
  <c r="T546" i="5"/>
  <c r="U546" i="5"/>
  <c r="N540" i="5"/>
  <c r="O540" i="5"/>
  <c r="AE43" i="29"/>
  <c r="AF89" i="29" s="1"/>
  <c r="AS96" i="29"/>
  <c r="AP13" i="7"/>
  <c r="AP25" i="36" s="1"/>
  <c r="AP1987" i="5"/>
  <c r="AP1988" i="5" s="1"/>
  <c r="AR127" i="2"/>
  <c r="AS127" i="2" s="1"/>
  <c r="Y137" i="2"/>
  <c r="AF727" i="58"/>
  <c r="AF739" i="58" s="1"/>
  <c r="AG100" i="29"/>
  <c r="AG24" i="32" s="1"/>
  <c r="AG62" i="30"/>
  <c r="AG61" i="30" s="1"/>
  <c r="AF56" i="29"/>
  <c r="AG204" i="29"/>
  <c r="AG57" i="29"/>
  <c r="AH101" i="29" s="1"/>
  <c r="AH204" i="29" s="1"/>
  <c r="AG133" i="29"/>
  <c r="AG132" i="29" s="1"/>
  <c r="AQ74" i="4"/>
  <c r="AS70" i="4"/>
  <c r="AC178" i="29"/>
  <c r="AD127" i="29"/>
  <c r="AD178" i="29" s="1"/>
  <c r="AD198" i="29"/>
  <c r="AD24" i="30"/>
  <c r="AD56" i="30" s="1"/>
  <c r="AD147" i="29"/>
  <c r="AQ22" i="28"/>
  <c r="AP38" i="28"/>
  <c r="AP32" i="28"/>
  <c r="AC21" i="30"/>
  <c r="AC76" i="29"/>
  <c r="AC22" i="32" s="1"/>
  <c r="AC195" i="29"/>
  <c r="AC120" i="29"/>
  <c r="AQ18" i="28"/>
  <c r="AP31" i="28"/>
  <c r="AC34" i="29"/>
  <c r="AM207" i="29"/>
  <c r="AQ193" i="29"/>
  <c r="AJ205" i="29"/>
  <c r="AM194" i="29"/>
  <c r="AI192" i="29"/>
  <c r="AE210" i="29"/>
  <c r="AI186" i="29"/>
  <c r="AI25" i="29"/>
  <c r="AJ71" i="29" s="1"/>
  <c r="AJ12" i="30" s="1"/>
  <c r="AE63" i="29"/>
  <c r="AF107" i="29" s="1"/>
  <c r="AF36" i="30" s="1"/>
  <c r="AJ63" i="30"/>
  <c r="AI31" i="29"/>
  <c r="AJ77" i="29" s="1"/>
  <c r="AJ18" i="30" s="1"/>
  <c r="AM65" i="30"/>
  <c r="AQ32" i="29"/>
  <c r="AR78" i="29" s="1"/>
  <c r="AR19" i="30" s="1"/>
  <c r="AB191" i="29"/>
  <c r="AB115" i="26" s="1"/>
  <c r="V459" i="5"/>
  <c r="W459" i="5"/>
  <c r="X459" i="5"/>
  <c r="Y459" i="5"/>
  <c r="Z459" i="5"/>
  <c r="AA459" i="5"/>
  <c r="AB459" i="5"/>
  <c r="AC459" i="5"/>
  <c r="AD459" i="5"/>
  <c r="AE459" i="5"/>
  <c r="AF459" i="5"/>
  <c r="AG459" i="5"/>
  <c r="AH459" i="5"/>
  <c r="AI459" i="5"/>
  <c r="AJ459" i="5"/>
  <c r="AA464" i="5"/>
  <c r="AB464" i="5"/>
  <c r="AC464" i="5"/>
  <c r="AD464" i="5"/>
  <c r="AE464" i="5"/>
  <c r="AF464" i="5"/>
  <c r="AG464" i="5"/>
  <c r="AH464" i="5"/>
  <c r="AI464" i="5"/>
  <c r="AJ464" i="5"/>
  <c r="AK464" i="5"/>
  <c r="AL464" i="5"/>
  <c r="AM464" i="5"/>
  <c r="AI473" i="5"/>
  <c r="AJ473" i="5"/>
  <c r="AK473" i="5"/>
  <c r="AL473" i="5"/>
  <c r="AM473" i="5"/>
  <c r="X461" i="5"/>
  <c r="Y461" i="5"/>
  <c r="Z461" i="5"/>
  <c r="AA461" i="5"/>
  <c r="AB461" i="5"/>
  <c r="AC461" i="5"/>
  <c r="AD461" i="5"/>
  <c r="AE461" i="5"/>
  <c r="AF461" i="5"/>
  <c r="AG461" i="5"/>
  <c r="AH461" i="5"/>
  <c r="AI461" i="5"/>
  <c r="AJ461" i="5"/>
  <c r="AK461" i="5"/>
  <c r="AL461" i="5"/>
  <c r="AL475" i="5"/>
  <c r="AM475" i="5"/>
  <c r="T458" i="5"/>
  <c r="U458" i="5"/>
  <c r="V458" i="5"/>
  <c r="W458" i="5"/>
  <c r="X458" i="5"/>
  <c r="Y458" i="5"/>
  <c r="Z458" i="5"/>
  <c r="AA458" i="5"/>
  <c r="AB458" i="5"/>
  <c r="AC458" i="5"/>
  <c r="AD458" i="5"/>
  <c r="AE458" i="5"/>
  <c r="AF458" i="5"/>
  <c r="AG458" i="5"/>
  <c r="AH458" i="5"/>
  <c r="AI458" i="5"/>
  <c r="AE468" i="5"/>
  <c r="AF468" i="5"/>
  <c r="AG468" i="5"/>
  <c r="AH468" i="5"/>
  <c r="AI468" i="5"/>
  <c r="AJ468" i="5"/>
  <c r="AK468" i="5"/>
  <c r="AL468" i="5"/>
  <c r="AM468" i="5"/>
  <c r="I462" i="5"/>
  <c r="Y462" i="5"/>
  <c r="Z462" i="5"/>
  <c r="AA462" i="5"/>
  <c r="AB462" i="5"/>
  <c r="AC462" i="5"/>
  <c r="AD462" i="5"/>
  <c r="AE462" i="5"/>
  <c r="AF462" i="5"/>
  <c r="AG462" i="5"/>
  <c r="AH462" i="5"/>
  <c r="AI462" i="5"/>
  <c r="AJ462" i="5"/>
  <c r="AK462" i="5"/>
  <c r="AL462" i="5"/>
  <c r="AM462" i="5"/>
  <c r="AC466" i="5"/>
  <c r="AD466" i="5"/>
  <c r="AE466" i="5"/>
  <c r="AF466" i="5"/>
  <c r="AG466" i="5"/>
  <c r="AH466" i="5"/>
  <c r="AI466" i="5"/>
  <c r="AJ466" i="5"/>
  <c r="AK466" i="5"/>
  <c r="AL466" i="5"/>
  <c r="AM466" i="5"/>
  <c r="N467" i="5"/>
  <c r="AD467" i="5"/>
  <c r="AE467" i="5"/>
  <c r="AF467" i="5"/>
  <c r="AG467" i="5"/>
  <c r="AH467" i="5"/>
  <c r="AI467" i="5"/>
  <c r="AJ467" i="5"/>
  <c r="AK467" i="5"/>
  <c r="AL467" i="5"/>
  <c r="AM467" i="5"/>
  <c r="AG470" i="5"/>
  <c r="AH470" i="5"/>
  <c r="AI470" i="5"/>
  <c r="AJ470" i="5"/>
  <c r="AK470" i="5"/>
  <c r="AL470" i="5"/>
  <c r="AM470" i="5"/>
  <c r="AB465" i="5"/>
  <c r="AC465" i="5"/>
  <c r="AD465" i="5"/>
  <c r="AE465" i="5"/>
  <c r="AF465" i="5"/>
  <c r="AG465" i="5"/>
  <c r="AH465" i="5"/>
  <c r="AI465" i="5"/>
  <c r="AJ465" i="5"/>
  <c r="AK465" i="5"/>
  <c r="AL465" i="5"/>
  <c r="AM465" i="5"/>
  <c r="W460" i="5"/>
  <c r="X460" i="5"/>
  <c r="Y460" i="5"/>
  <c r="Z460" i="5"/>
  <c r="AA460" i="5"/>
  <c r="AB460" i="5"/>
  <c r="AC460" i="5"/>
  <c r="AD460" i="5"/>
  <c r="AE460" i="5"/>
  <c r="AF460" i="5"/>
  <c r="AG460" i="5"/>
  <c r="AH460" i="5"/>
  <c r="AI460" i="5"/>
  <c r="AJ460" i="5"/>
  <c r="AK460" i="5"/>
  <c r="AI472" i="5"/>
  <c r="AJ472" i="5"/>
  <c r="AK472" i="5"/>
  <c r="AL472" i="5"/>
  <c r="AM472" i="5"/>
  <c r="AH471" i="5"/>
  <c r="AI471" i="5"/>
  <c r="AJ471" i="5"/>
  <c r="AK471" i="5"/>
  <c r="AL471" i="5"/>
  <c r="AM471" i="5"/>
  <c r="AK474" i="5"/>
  <c r="AL474" i="5"/>
  <c r="AM474" i="5"/>
  <c r="AF469" i="5"/>
  <c r="AG469" i="5"/>
  <c r="AH469" i="5"/>
  <c r="AI469" i="5"/>
  <c r="AJ469" i="5"/>
  <c r="AK469" i="5"/>
  <c r="AL469" i="5"/>
  <c r="AM469" i="5"/>
  <c r="Z463" i="5"/>
  <c r="AA463" i="5"/>
  <c r="AB463" i="5"/>
  <c r="AC463" i="5"/>
  <c r="AD463" i="5"/>
  <c r="AE463" i="5"/>
  <c r="AF463" i="5"/>
  <c r="AG463" i="5"/>
  <c r="AH463" i="5"/>
  <c r="AI463" i="5"/>
  <c r="AJ463" i="5"/>
  <c r="AK463" i="5"/>
  <c r="AL463" i="5"/>
  <c r="AM463" i="5"/>
  <c r="AM136" i="29"/>
  <c r="AI115" i="29"/>
  <c r="AS944" i="5"/>
  <c r="AS987" i="5"/>
  <c r="AR908" i="5"/>
  <c r="AS986" i="5"/>
  <c r="AR949" i="5"/>
  <c r="AH157" i="5"/>
  <c r="AI157" i="5"/>
  <c r="AJ157" i="5"/>
  <c r="AK157" i="5"/>
  <c r="AL157" i="5"/>
  <c r="AM157" i="5"/>
  <c r="AN157" i="5"/>
  <c r="AO157" i="5"/>
  <c r="AP157" i="5"/>
  <c r="AQ157" i="5"/>
  <c r="AL736" i="5"/>
  <c r="AM736" i="5"/>
  <c r="AN736" i="5"/>
  <c r="AO736" i="5"/>
  <c r="AP736" i="5"/>
  <c r="AQ736" i="5"/>
  <c r="AR736" i="5"/>
  <c r="AM80" i="5"/>
  <c r="AN80" i="5"/>
  <c r="AO80" i="5"/>
  <c r="AP80" i="5"/>
  <c r="AQ80" i="5"/>
  <c r="AR80" i="5"/>
  <c r="AI69" i="5"/>
  <c r="AJ69" i="5"/>
  <c r="AK69" i="5"/>
  <c r="AH651" i="5"/>
  <c r="AI651" i="5"/>
  <c r="AJ651" i="5"/>
  <c r="AK651" i="5"/>
  <c r="AL651" i="5"/>
  <c r="AM651" i="5"/>
  <c r="AI893" i="5"/>
  <c r="AJ893" i="5"/>
  <c r="AK893" i="5"/>
  <c r="AL893" i="5"/>
  <c r="AM893" i="5"/>
  <c r="AN893" i="5"/>
  <c r="AO893" i="5"/>
  <c r="AP893" i="5"/>
  <c r="AQ893" i="5"/>
  <c r="AR893" i="5"/>
  <c r="AI887" i="5"/>
  <c r="AJ887" i="5"/>
  <c r="AK887" i="5"/>
  <c r="AL887" i="5"/>
  <c r="AM887" i="5"/>
  <c r="AN887" i="5"/>
  <c r="AO887" i="5"/>
  <c r="AP887" i="5"/>
  <c r="AQ887" i="5"/>
  <c r="AR887" i="5"/>
  <c r="AP904" i="5"/>
  <c r="AQ904" i="5"/>
  <c r="AR904" i="5"/>
  <c r="AI891" i="5"/>
  <c r="AJ891" i="5"/>
  <c r="AK891" i="5"/>
  <c r="AL891" i="5"/>
  <c r="AM891" i="5"/>
  <c r="AN891" i="5"/>
  <c r="AO891" i="5"/>
  <c r="AP891" i="5"/>
  <c r="AQ891" i="5"/>
  <c r="AR891" i="5"/>
  <c r="AI870" i="5"/>
  <c r="AJ870" i="5"/>
  <c r="AK870" i="5"/>
  <c r="AK899" i="5"/>
  <c r="AL899" i="5"/>
  <c r="AM899" i="5"/>
  <c r="AN899" i="5"/>
  <c r="AO899" i="5"/>
  <c r="AP899" i="5"/>
  <c r="AQ899" i="5"/>
  <c r="AR899" i="5"/>
  <c r="AI889" i="5"/>
  <c r="AJ889" i="5"/>
  <c r="AK889" i="5"/>
  <c r="AL889" i="5"/>
  <c r="AM889" i="5"/>
  <c r="AN889" i="5"/>
  <c r="AO889" i="5"/>
  <c r="AP889" i="5"/>
  <c r="AQ889" i="5"/>
  <c r="AR889" i="5"/>
  <c r="AI882" i="5"/>
  <c r="AJ882" i="5"/>
  <c r="AK882" i="5"/>
  <c r="AL882" i="5"/>
  <c r="AM882" i="5"/>
  <c r="AN882" i="5"/>
  <c r="AO882" i="5"/>
  <c r="AP882" i="5"/>
  <c r="AQ882" i="5"/>
  <c r="AR882" i="5"/>
  <c r="AI875" i="5"/>
  <c r="AJ875" i="5"/>
  <c r="AK875" i="5"/>
  <c r="AL875" i="5"/>
  <c r="AM875" i="5"/>
  <c r="AN875" i="5"/>
  <c r="AO875" i="5"/>
  <c r="AP875" i="5"/>
  <c r="AN697" i="5"/>
  <c r="AO697" i="5"/>
  <c r="AP697" i="5"/>
  <c r="AQ697" i="5"/>
  <c r="AR697" i="5"/>
  <c r="AI683" i="5"/>
  <c r="AJ683" i="5"/>
  <c r="AK683" i="5"/>
  <c r="AL683" i="5"/>
  <c r="AM683" i="5"/>
  <c r="AN683" i="5"/>
  <c r="AL490" i="5"/>
  <c r="AM490" i="5"/>
  <c r="AN490" i="5"/>
  <c r="AO490" i="5"/>
  <c r="AP490" i="5"/>
  <c r="AQ490" i="5"/>
  <c r="AR490" i="5"/>
  <c r="AP124" i="5"/>
  <c r="AQ124" i="5"/>
  <c r="AR124" i="5"/>
  <c r="AI108" i="5"/>
  <c r="AJ108" i="5"/>
  <c r="AK108" i="5"/>
  <c r="AL108" i="5"/>
  <c r="AM108" i="5"/>
  <c r="AN108" i="5"/>
  <c r="AO108" i="5"/>
  <c r="AP108" i="5"/>
  <c r="AQ108" i="5"/>
  <c r="AR108" i="5"/>
  <c r="AI111" i="5"/>
  <c r="AJ111" i="5"/>
  <c r="AK111" i="5"/>
  <c r="AL111" i="5"/>
  <c r="AM111" i="5"/>
  <c r="AN111" i="5"/>
  <c r="AO111" i="5"/>
  <c r="AP111" i="5"/>
  <c r="AQ111" i="5"/>
  <c r="AR111" i="5"/>
  <c r="AI115" i="5"/>
  <c r="AJ115" i="5"/>
  <c r="AK115" i="5"/>
  <c r="AL115" i="5"/>
  <c r="AM115" i="5"/>
  <c r="AN115" i="5"/>
  <c r="AO115" i="5"/>
  <c r="AP115" i="5"/>
  <c r="AQ115" i="5"/>
  <c r="AR115" i="5"/>
  <c r="AI800" i="5"/>
  <c r="AJ800" i="5"/>
  <c r="AK800" i="5"/>
  <c r="AL800" i="5"/>
  <c r="AM800" i="5"/>
  <c r="AN800" i="5"/>
  <c r="AO800" i="5"/>
  <c r="AP800" i="5"/>
  <c r="AQ800" i="5"/>
  <c r="AR800" i="5"/>
  <c r="AI7" i="5"/>
  <c r="AJ7" i="5"/>
  <c r="AI20" i="5"/>
  <c r="AJ20" i="5"/>
  <c r="AK20" i="5"/>
  <c r="AL20" i="5"/>
  <c r="AM20" i="5"/>
  <c r="AN20" i="5"/>
  <c r="AO20" i="5"/>
  <c r="AP20" i="5"/>
  <c r="AQ20" i="5"/>
  <c r="AR20" i="5"/>
  <c r="AP42" i="5"/>
  <c r="AQ42" i="5"/>
  <c r="AR42" i="5"/>
  <c r="AI33" i="5"/>
  <c r="AJ33" i="5"/>
  <c r="AK33" i="5"/>
  <c r="AL33" i="5"/>
  <c r="AM33" i="5"/>
  <c r="AN33" i="5"/>
  <c r="AO33" i="5"/>
  <c r="AP33" i="5"/>
  <c r="AQ33" i="5"/>
  <c r="AR33" i="5"/>
  <c r="AI19" i="5"/>
  <c r="AJ19" i="5"/>
  <c r="AK19" i="5"/>
  <c r="AL19" i="5"/>
  <c r="AM19" i="5"/>
  <c r="AN19" i="5"/>
  <c r="AO19" i="5"/>
  <c r="AP19" i="5"/>
  <c r="AQ19" i="5"/>
  <c r="AR19" i="5"/>
  <c r="AI601" i="5"/>
  <c r="AJ601" i="5"/>
  <c r="AK601" i="5"/>
  <c r="AL601" i="5"/>
  <c r="AM601" i="5"/>
  <c r="AN601" i="5"/>
  <c r="AO601" i="5"/>
  <c r="AP601" i="5"/>
  <c r="AQ601" i="5"/>
  <c r="AR601" i="5"/>
  <c r="AI564" i="5"/>
  <c r="AJ564" i="5"/>
  <c r="AK564" i="5"/>
  <c r="AQ577" i="5"/>
  <c r="AR577" i="5"/>
  <c r="AI565" i="5"/>
  <c r="AJ565" i="5"/>
  <c r="AK565" i="5"/>
  <c r="AL565" i="5"/>
  <c r="AJ775" i="5"/>
  <c r="AK775" i="5"/>
  <c r="AL775" i="5"/>
  <c r="AM775" i="5"/>
  <c r="AN775" i="5"/>
  <c r="AO775" i="5"/>
  <c r="AP775" i="5"/>
  <c r="AQ775" i="5"/>
  <c r="AI234" i="5"/>
  <c r="AJ234" i="5"/>
  <c r="AK234" i="5"/>
  <c r="AL234" i="5"/>
  <c r="AN245" i="5"/>
  <c r="AO245" i="5"/>
  <c r="AP245" i="5"/>
  <c r="AQ245" i="5"/>
  <c r="AR245" i="5"/>
  <c r="AQ248" i="5"/>
  <c r="AR248" i="5"/>
  <c r="AI179" i="5"/>
  <c r="AJ179" i="5"/>
  <c r="AK179" i="5"/>
  <c r="AL179" i="5"/>
  <c r="AM179" i="5"/>
  <c r="AN179" i="5"/>
  <c r="AO179" i="5"/>
  <c r="AP179" i="5"/>
  <c r="AQ179" i="5"/>
  <c r="AR179" i="5"/>
  <c r="AI173" i="5"/>
  <c r="AJ173" i="5"/>
  <c r="AK173" i="5"/>
  <c r="AL173" i="5"/>
  <c r="AI177" i="5"/>
  <c r="AJ177" i="5"/>
  <c r="AK177" i="5"/>
  <c r="AL177" i="5"/>
  <c r="AM177" i="5"/>
  <c r="AN177" i="5"/>
  <c r="AO177" i="5"/>
  <c r="AP177" i="5"/>
  <c r="AN908" i="5"/>
  <c r="AO949" i="5"/>
  <c r="AI155" i="5"/>
  <c r="AJ155" i="5"/>
  <c r="AK155" i="5"/>
  <c r="AL155" i="5"/>
  <c r="AM155" i="5"/>
  <c r="AN155" i="5"/>
  <c r="AO155" i="5"/>
  <c r="AO164" i="5"/>
  <c r="AP164" i="5"/>
  <c r="AQ164" i="5"/>
  <c r="AR164" i="5"/>
  <c r="AN163" i="5"/>
  <c r="AO163" i="5"/>
  <c r="AP163" i="5"/>
  <c r="AQ163" i="5"/>
  <c r="AR163" i="5"/>
  <c r="AM162" i="5"/>
  <c r="AN162" i="5"/>
  <c r="AO162" i="5"/>
  <c r="AP162" i="5"/>
  <c r="AQ162" i="5"/>
  <c r="AR162" i="5"/>
  <c r="AI730" i="5"/>
  <c r="AJ730" i="5"/>
  <c r="AK730" i="5"/>
  <c r="AL730" i="5"/>
  <c r="AM730" i="5"/>
  <c r="AN730" i="5"/>
  <c r="AO730" i="5"/>
  <c r="AO739" i="5"/>
  <c r="AP739" i="5"/>
  <c r="AQ739" i="5"/>
  <c r="AR739" i="5"/>
  <c r="AI731" i="5"/>
  <c r="AJ731" i="5"/>
  <c r="AK731" i="5"/>
  <c r="AL731" i="5"/>
  <c r="AM731" i="5"/>
  <c r="AN731" i="5"/>
  <c r="AO731" i="5"/>
  <c r="AP731" i="5"/>
  <c r="AK735" i="5"/>
  <c r="AL735" i="5"/>
  <c r="AM735" i="5"/>
  <c r="AN735" i="5"/>
  <c r="AO735" i="5"/>
  <c r="AP735" i="5"/>
  <c r="AQ735" i="5"/>
  <c r="AR735" i="5"/>
  <c r="AN738" i="5"/>
  <c r="AO738" i="5"/>
  <c r="AP738" i="5"/>
  <c r="AQ738" i="5"/>
  <c r="AR738" i="5"/>
  <c r="AH76" i="5"/>
  <c r="AI76" i="5"/>
  <c r="AJ76" i="5"/>
  <c r="AK76" i="5"/>
  <c r="AL76" i="5"/>
  <c r="AM76" i="5"/>
  <c r="AN76" i="5"/>
  <c r="AO76" i="5"/>
  <c r="AP76" i="5"/>
  <c r="AQ76" i="5"/>
  <c r="AR76" i="5"/>
  <c r="AO82" i="5"/>
  <c r="AP82" i="5"/>
  <c r="AQ82" i="5"/>
  <c r="AR82" i="5"/>
  <c r="AP83" i="5"/>
  <c r="AQ83" i="5"/>
  <c r="AR83" i="5"/>
  <c r="AL79" i="5"/>
  <c r="AM79" i="5"/>
  <c r="AN79" i="5"/>
  <c r="AO79" i="5"/>
  <c r="AP79" i="5"/>
  <c r="AQ79" i="5"/>
  <c r="AR79" i="5"/>
  <c r="AJ652" i="5"/>
  <c r="AK652" i="5"/>
  <c r="AL652" i="5"/>
  <c r="AM652" i="5"/>
  <c r="AN652" i="5"/>
  <c r="AQ659" i="5"/>
  <c r="AR659" i="5"/>
  <c r="AH650" i="5"/>
  <c r="AI650" i="5"/>
  <c r="AJ650" i="5"/>
  <c r="AK650" i="5"/>
  <c r="AL650" i="5"/>
  <c r="AL654" i="5"/>
  <c r="AM654" i="5"/>
  <c r="AN654" i="5"/>
  <c r="AO654" i="5"/>
  <c r="AP654" i="5"/>
  <c r="AM655" i="5"/>
  <c r="AN655" i="5"/>
  <c r="AO655" i="5"/>
  <c r="AP655" i="5"/>
  <c r="AQ655" i="5"/>
  <c r="AM860" i="5"/>
  <c r="AN860" i="5"/>
  <c r="AO860" i="5"/>
  <c r="AP860" i="5"/>
  <c r="AQ860" i="5"/>
  <c r="AK858" i="5"/>
  <c r="AL858" i="5"/>
  <c r="AM858" i="5"/>
  <c r="AN858" i="5"/>
  <c r="AO858" i="5"/>
  <c r="AI853" i="5"/>
  <c r="AJ853" i="5"/>
  <c r="AL900" i="5"/>
  <c r="AM900" i="5"/>
  <c r="AN900" i="5"/>
  <c r="AO900" i="5"/>
  <c r="AP900" i="5"/>
  <c r="AQ900" i="5"/>
  <c r="AR900" i="5"/>
  <c r="AI884" i="5"/>
  <c r="AJ884" i="5"/>
  <c r="AK884" i="5"/>
  <c r="AL884" i="5"/>
  <c r="AM884" i="5"/>
  <c r="AN884" i="5"/>
  <c r="AO884" i="5"/>
  <c r="AP884" i="5"/>
  <c r="AQ884" i="5"/>
  <c r="AR884" i="5"/>
  <c r="AN902" i="5"/>
  <c r="AO902" i="5"/>
  <c r="AP902" i="5"/>
  <c r="AQ902" i="5"/>
  <c r="AR902" i="5"/>
  <c r="AI885" i="5"/>
  <c r="AJ885" i="5"/>
  <c r="AK885" i="5"/>
  <c r="AL885" i="5"/>
  <c r="AM885" i="5"/>
  <c r="AN885" i="5"/>
  <c r="AO885" i="5"/>
  <c r="AP885" i="5"/>
  <c r="AQ885" i="5"/>
  <c r="AR885" i="5"/>
  <c r="AI886" i="5"/>
  <c r="AJ886" i="5"/>
  <c r="AK886" i="5"/>
  <c r="AL886" i="5"/>
  <c r="AM886" i="5"/>
  <c r="AN886" i="5"/>
  <c r="AO886" i="5"/>
  <c r="AP886" i="5"/>
  <c r="AQ886" i="5"/>
  <c r="AR886" i="5"/>
  <c r="AI874" i="5"/>
  <c r="AJ874" i="5"/>
  <c r="AK874" i="5"/>
  <c r="AL874" i="5"/>
  <c r="AM874" i="5"/>
  <c r="AN874" i="5"/>
  <c r="AO874" i="5"/>
  <c r="AI883" i="5"/>
  <c r="AJ883" i="5"/>
  <c r="AK883" i="5"/>
  <c r="AL883" i="5"/>
  <c r="AM883" i="5"/>
  <c r="AN883" i="5"/>
  <c r="AO883" i="5"/>
  <c r="AP883" i="5"/>
  <c r="AQ883" i="5"/>
  <c r="AR883" i="5"/>
  <c r="AJ898" i="5"/>
  <c r="AK898" i="5"/>
  <c r="AL898" i="5"/>
  <c r="AM898" i="5"/>
  <c r="AN898" i="5"/>
  <c r="AO898" i="5"/>
  <c r="AP898" i="5"/>
  <c r="AQ898" i="5"/>
  <c r="AR898" i="5"/>
  <c r="AI877" i="5"/>
  <c r="AJ877" i="5"/>
  <c r="AK877" i="5"/>
  <c r="AL877" i="5"/>
  <c r="AM877" i="5"/>
  <c r="AN877" i="5"/>
  <c r="AO877" i="5"/>
  <c r="AP877" i="5"/>
  <c r="AQ877" i="5"/>
  <c r="AR877" i="5"/>
  <c r="AI890" i="5"/>
  <c r="AJ890" i="5"/>
  <c r="AK890" i="5"/>
  <c r="AL890" i="5"/>
  <c r="AM890" i="5"/>
  <c r="AN890" i="5"/>
  <c r="AO890" i="5"/>
  <c r="AP890" i="5"/>
  <c r="AQ890" i="5"/>
  <c r="AR890" i="5"/>
  <c r="AI679" i="5"/>
  <c r="AJ679" i="5"/>
  <c r="AI685" i="5"/>
  <c r="AJ685" i="5"/>
  <c r="AK685" i="5"/>
  <c r="AL685" i="5"/>
  <c r="AM685" i="5"/>
  <c r="AN685" i="5"/>
  <c r="AO685" i="5"/>
  <c r="AP685" i="5"/>
  <c r="AP699" i="5"/>
  <c r="AQ699" i="5"/>
  <c r="AR699" i="5"/>
  <c r="AO698" i="5"/>
  <c r="AP698" i="5"/>
  <c r="AQ698" i="5"/>
  <c r="AR698" i="5"/>
  <c r="AI689" i="5"/>
  <c r="AJ689" i="5"/>
  <c r="AK689" i="5"/>
  <c r="AL689" i="5"/>
  <c r="AM689" i="5"/>
  <c r="AN689" i="5"/>
  <c r="AO689" i="5"/>
  <c r="AP689" i="5"/>
  <c r="AQ689" i="5"/>
  <c r="AR689" i="5"/>
  <c r="AL695" i="5"/>
  <c r="AM695" i="5"/>
  <c r="AN695" i="5"/>
  <c r="AO695" i="5"/>
  <c r="AP695" i="5"/>
  <c r="AQ695" i="5"/>
  <c r="AR695" i="5"/>
  <c r="AQ700" i="5"/>
  <c r="AR700" i="5"/>
  <c r="AI480" i="5"/>
  <c r="AJ480" i="5"/>
  <c r="AK480" i="5"/>
  <c r="AL480" i="5"/>
  <c r="AM480" i="5"/>
  <c r="AN480" i="5"/>
  <c r="AO480" i="5"/>
  <c r="AP480" i="5"/>
  <c r="AO493" i="5"/>
  <c r="AP493" i="5"/>
  <c r="AQ493" i="5"/>
  <c r="AR493" i="5"/>
  <c r="AI485" i="5"/>
  <c r="AJ485" i="5"/>
  <c r="AK485" i="5"/>
  <c r="AL485" i="5"/>
  <c r="AM485" i="5"/>
  <c r="AN485" i="5"/>
  <c r="AO485" i="5"/>
  <c r="AP485" i="5"/>
  <c r="AQ485" i="5"/>
  <c r="AR485" i="5"/>
  <c r="AI483" i="5"/>
  <c r="AJ483" i="5"/>
  <c r="AK483" i="5"/>
  <c r="AL483" i="5"/>
  <c r="AM483" i="5"/>
  <c r="AN483" i="5"/>
  <c r="AO483" i="5"/>
  <c r="AP483" i="5"/>
  <c r="AQ483" i="5"/>
  <c r="AR483" i="5"/>
  <c r="AI477" i="5"/>
  <c r="AJ477" i="5"/>
  <c r="AK477" i="5"/>
  <c r="AL477" i="5"/>
  <c r="AM477" i="5"/>
  <c r="AM491" i="5"/>
  <c r="AN491" i="5"/>
  <c r="AO491" i="5"/>
  <c r="AP491" i="5"/>
  <c r="AQ491" i="5"/>
  <c r="AR491" i="5"/>
  <c r="AH117" i="5"/>
  <c r="AI117" i="5"/>
  <c r="AJ117" i="5"/>
  <c r="AK117" i="5"/>
  <c r="AL117" i="5"/>
  <c r="AM117" i="5"/>
  <c r="AN117" i="5"/>
  <c r="AO117" i="5"/>
  <c r="AP117" i="5"/>
  <c r="AQ117" i="5"/>
  <c r="AR117" i="5"/>
  <c r="AI100" i="5"/>
  <c r="AJ100" i="5"/>
  <c r="AK100" i="5"/>
  <c r="AL100" i="5"/>
  <c r="AM100" i="5"/>
  <c r="AN100" i="5"/>
  <c r="AO100" i="5"/>
  <c r="AP100" i="5"/>
  <c r="AQ100" i="5"/>
  <c r="AR100" i="5"/>
  <c r="AI105" i="5"/>
  <c r="AJ105" i="5"/>
  <c r="AK105" i="5"/>
  <c r="AL105" i="5"/>
  <c r="AM105" i="5"/>
  <c r="AN105" i="5"/>
  <c r="AO105" i="5"/>
  <c r="AP105" i="5"/>
  <c r="AQ105" i="5"/>
  <c r="AR105" i="5"/>
  <c r="AL120" i="5"/>
  <c r="AM120" i="5"/>
  <c r="AN120" i="5"/>
  <c r="AO120" i="5"/>
  <c r="AP120" i="5"/>
  <c r="AQ120" i="5"/>
  <c r="AR120" i="5"/>
  <c r="AI101" i="5"/>
  <c r="AJ101" i="5"/>
  <c r="AK101" i="5"/>
  <c r="AL101" i="5"/>
  <c r="AM101" i="5"/>
  <c r="AN101" i="5"/>
  <c r="AO101" i="5"/>
  <c r="AP101" i="5"/>
  <c r="AQ101" i="5"/>
  <c r="AR101" i="5"/>
  <c r="AH116" i="5"/>
  <c r="AI116" i="5"/>
  <c r="AJ116" i="5"/>
  <c r="AK116" i="5"/>
  <c r="AL116" i="5"/>
  <c r="AM116" i="5"/>
  <c r="AN116" i="5"/>
  <c r="AO116" i="5"/>
  <c r="AP116" i="5"/>
  <c r="AQ116" i="5"/>
  <c r="AR116" i="5"/>
  <c r="AI91" i="5"/>
  <c r="AJ91" i="5"/>
  <c r="AK91" i="5"/>
  <c r="AL91" i="5"/>
  <c r="AI112" i="5"/>
  <c r="AJ112" i="5"/>
  <c r="AK112" i="5"/>
  <c r="AL112" i="5"/>
  <c r="AM112" i="5"/>
  <c r="AN112" i="5"/>
  <c r="AO112" i="5"/>
  <c r="AP112" i="5"/>
  <c r="AQ112" i="5"/>
  <c r="AR112" i="5"/>
  <c r="AI799" i="5"/>
  <c r="AJ799" i="5"/>
  <c r="AK799" i="5"/>
  <c r="AL799" i="5"/>
  <c r="AM799" i="5"/>
  <c r="AN799" i="5"/>
  <c r="AO799" i="5"/>
  <c r="AP799" i="5"/>
  <c r="AQ799" i="5"/>
  <c r="AR799" i="5"/>
  <c r="AI788" i="5"/>
  <c r="AJ788" i="5"/>
  <c r="AK788" i="5"/>
  <c r="AI790" i="5"/>
  <c r="AJ790" i="5"/>
  <c r="AK790" i="5"/>
  <c r="AL790" i="5"/>
  <c r="AM790" i="5"/>
  <c r="AP822" i="5"/>
  <c r="AQ822" i="5"/>
  <c r="AR822" i="5"/>
  <c r="AI787" i="5"/>
  <c r="AJ787" i="5"/>
  <c r="AI807" i="5"/>
  <c r="AJ807" i="5"/>
  <c r="AK807" i="5"/>
  <c r="AL807" i="5"/>
  <c r="AM807" i="5"/>
  <c r="AN807" i="5"/>
  <c r="AO807" i="5"/>
  <c r="AP807" i="5"/>
  <c r="AQ807" i="5"/>
  <c r="AR807" i="5"/>
  <c r="AI791" i="5"/>
  <c r="AJ791" i="5"/>
  <c r="AK791" i="5"/>
  <c r="AL791" i="5"/>
  <c r="AM791" i="5"/>
  <c r="AN791" i="5"/>
  <c r="AI803" i="5"/>
  <c r="AJ803" i="5"/>
  <c r="AK803" i="5"/>
  <c r="AL803" i="5"/>
  <c r="AM803" i="5"/>
  <c r="AN803" i="5"/>
  <c r="AO803" i="5"/>
  <c r="AP803" i="5"/>
  <c r="AQ803" i="5"/>
  <c r="AR803" i="5"/>
  <c r="AI789" i="5"/>
  <c r="AJ789" i="5"/>
  <c r="AK789" i="5"/>
  <c r="AL789" i="5"/>
  <c r="AI520" i="5"/>
  <c r="AJ520" i="5"/>
  <c r="AI521" i="5"/>
  <c r="AJ521" i="5"/>
  <c r="AK521" i="5"/>
  <c r="AM532" i="5"/>
  <c r="AN532" i="5"/>
  <c r="AO532" i="5"/>
  <c r="AP532" i="5"/>
  <c r="AQ532" i="5"/>
  <c r="AR532" i="5"/>
  <c r="AP535" i="5"/>
  <c r="AQ535" i="5"/>
  <c r="AR535" i="5"/>
  <c r="AI523" i="5"/>
  <c r="AJ523" i="5"/>
  <c r="AK523" i="5"/>
  <c r="AL523" i="5"/>
  <c r="AM523" i="5"/>
  <c r="AN533" i="5"/>
  <c r="AO533" i="5"/>
  <c r="AP533" i="5"/>
  <c r="AQ533" i="5"/>
  <c r="AR533" i="5"/>
  <c r="AI14" i="5"/>
  <c r="AJ14" i="5"/>
  <c r="AK14" i="5"/>
  <c r="AL14" i="5"/>
  <c r="AM14" i="5"/>
  <c r="AN14" i="5"/>
  <c r="AO14" i="5"/>
  <c r="AP14" i="5"/>
  <c r="AQ14" i="5"/>
  <c r="AM39" i="5"/>
  <c r="AN39" i="5"/>
  <c r="AO39" i="5"/>
  <c r="AP39" i="5"/>
  <c r="AQ39" i="5"/>
  <c r="AR39" i="5"/>
  <c r="AI27" i="5"/>
  <c r="AJ27" i="5"/>
  <c r="AK27" i="5"/>
  <c r="AL27" i="5"/>
  <c r="AM27" i="5"/>
  <c r="AN27" i="5"/>
  <c r="AO27" i="5"/>
  <c r="AP27" i="5"/>
  <c r="AQ27" i="5"/>
  <c r="AR27" i="5"/>
  <c r="AH35" i="5"/>
  <c r="AI35" i="5"/>
  <c r="AJ35" i="5"/>
  <c r="AK35" i="5"/>
  <c r="AL35" i="5"/>
  <c r="AM35" i="5"/>
  <c r="AN35" i="5"/>
  <c r="AO35" i="5"/>
  <c r="AP35" i="5"/>
  <c r="AQ35" i="5"/>
  <c r="AR35" i="5"/>
  <c r="AI24" i="5"/>
  <c r="AJ24" i="5"/>
  <c r="AK24" i="5"/>
  <c r="AL24" i="5"/>
  <c r="AM24" i="5"/>
  <c r="AN24" i="5"/>
  <c r="AO24" i="5"/>
  <c r="AP24" i="5"/>
  <c r="AQ24" i="5"/>
  <c r="AR24" i="5"/>
  <c r="AI25" i="5"/>
  <c r="AJ25" i="5"/>
  <c r="AK25" i="5"/>
  <c r="AL25" i="5"/>
  <c r="AM25" i="5"/>
  <c r="AN25" i="5"/>
  <c r="AO25" i="5"/>
  <c r="AP25" i="5"/>
  <c r="AQ25" i="5"/>
  <c r="AR25" i="5"/>
  <c r="AI18" i="5"/>
  <c r="AJ18" i="5"/>
  <c r="AK18" i="5"/>
  <c r="AL18" i="5"/>
  <c r="AM18" i="5"/>
  <c r="AN18" i="5"/>
  <c r="AO18" i="5"/>
  <c r="AP18" i="5"/>
  <c r="AQ18" i="5"/>
  <c r="AR18" i="5"/>
  <c r="AI596" i="5"/>
  <c r="AJ596" i="5"/>
  <c r="AK596" i="5"/>
  <c r="AL596" i="5"/>
  <c r="AM596" i="5"/>
  <c r="AN596" i="5"/>
  <c r="AO596" i="5"/>
  <c r="AP596" i="5"/>
  <c r="AQ596" i="5"/>
  <c r="AR596" i="5"/>
  <c r="AI605" i="5"/>
  <c r="AJ605" i="5"/>
  <c r="AK605" i="5"/>
  <c r="AL605" i="5"/>
  <c r="AM605" i="5"/>
  <c r="AN605" i="5"/>
  <c r="AO605" i="5"/>
  <c r="AP605" i="5"/>
  <c r="AQ605" i="5"/>
  <c r="AR605" i="5"/>
  <c r="AI602" i="5"/>
  <c r="AJ602" i="5"/>
  <c r="AK602" i="5"/>
  <c r="AL602" i="5"/>
  <c r="AM602" i="5"/>
  <c r="AN602" i="5"/>
  <c r="AO602" i="5"/>
  <c r="AP602" i="5"/>
  <c r="AQ602" i="5"/>
  <c r="AR602" i="5"/>
  <c r="AI591" i="5"/>
  <c r="AJ591" i="5"/>
  <c r="AK591" i="5"/>
  <c r="AL591" i="5"/>
  <c r="AM591" i="5"/>
  <c r="AN591" i="5"/>
  <c r="AO591" i="5"/>
  <c r="AP591" i="5"/>
  <c r="AQ591" i="5"/>
  <c r="AR591" i="5"/>
  <c r="AL613" i="5"/>
  <c r="AM613" i="5"/>
  <c r="AN613" i="5"/>
  <c r="AO613" i="5"/>
  <c r="AP613" i="5"/>
  <c r="AQ613" i="5"/>
  <c r="AR613" i="5"/>
  <c r="AI589" i="5"/>
  <c r="AJ589" i="5"/>
  <c r="AK589" i="5"/>
  <c r="AL589" i="5"/>
  <c r="AM589" i="5"/>
  <c r="AN589" i="5"/>
  <c r="AO589" i="5"/>
  <c r="AP589" i="5"/>
  <c r="AQ589" i="5"/>
  <c r="AI598" i="5"/>
  <c r="AJ598" i="5"/>
  <c r="AK598" i="5"/>
  <c r="AL598" i="5"/>
  <c r="AM598" i="5"/>
  <c r="AN598" i="5"/>
  <c r="AO598" i="5"/>
  <c r="AP598" i="5"/>
  <c r="AQ598" i="5"/>
  <c r="AR598" i="5"/>
  <c r="AN615" i="5"/>
  <c r="AO615" i="5"/>
  <c r="AP615" i="5"/>
  <c r="AQ615" i="5"/>
  <c r="AR615" i="5"/>
  <c r="AI608" i="5"/>
  <c r="AJ608" i="5"/>
  <c r="AK608" i="5"/>
  <c r="AL608" i="5"/>
  <c r="AM608" i="5"/>
  <c r="AN608" i="5"/>
  <c r="AO608" i="5"/>
  <c r="AP608" i="5"/>
  <c r="AQ608" i="5"/>
  <c r="AR608" i="5"/>
  <c r="AI585" i="5"/>
  <c r="AJ585" i="5"/>
  <c r="AK585" i="5"/>
  <c r="AL585" i="5"/>
  <c r="AM585" i="5"/>
  <c r="AK571" i="5"/>
  <c r="AL571" i="5"/>
  <c r="AM571" i="5"/>
  <c r="AN571" i="5"/>
  <c r="AO571" i="5"/>
  <c r="AP571" i="5"/>
  <c r="AQ571" i="5"/>
  <c r="AR571" i="5"/>
  <c r="AI563" i="5"/>
  <c r="AJ563" i="5"/>
  <c r="AM573" i="5"/>
  <c r="AN573" i="5"/>
  <c r="AO573" i="5"/>
  <c r="AP573" i="5"/>
  <c r="AQ573" i="5"/>
  <c r="AR573" i="5"/>
  <c r="AI566" i="5"/>
  <c r="AJ566" i="5"/>
  <c r="AK566" i="5"/>
  <c r="AL566" i="5"/>
  <c r="AM566" i="5"/>
  <c r="AP781" i="5"/>
  <c r="AQ781" i="5"/>
  <c r="AR781" i="5"/>
  <c r="AM778" i="5"/>
  <c r="AN778" i="5"/>
  <c r="AO778" i="5"/>
  <c r="AP778" i="5"/>
  <c r="AQ778" i="5"/>
  <c r="AR778" i="5"/>
  <c r="AI768" i="5"/>
  <c r="AJ768" i="5"/>
  <c r="AO780" i="5"/>
  <c r="AP780" i="5"/>
  <c r="AQ780" i="5"/>
  <c r="AR780" i="5"/>
  <c r="AL777" i="5"/>
  <c r="AM777" i="5"/>
  <c r="AN777" i="5"/>
  <c r="AO777" i="5"/>
  <c r="AP777" i="5"/>
  <c r="AQ777" i="5"/>
  <c r="AR777" i="5"/>
  <c r="AP247" i="5"/>
  <c r="AQ247" i="5"/>
  <c r="AR247" i="5"/>
  <c r="AI235" i="5"/>
  <c r="AJ235" i="5"/>
  <c r="AK235" i="5"/>
  <c r="AL235" i="5"/>
  <c r="AM235" i="5"/>
  <c r="AH240" i="5"/>
  <c r="AI240" i="5"/>
  <c r="AJ240" i="5"/>
  <c r="AK240" i="5"/>
  <c r="AL240" i="5"/>
  <c r="AM240" i="5"/>
  <c r="AN240" i="5"/>
  <c r="AO240" i="5"/>
  <c r="AP240" i="5"/>
  <c r="AQ240" i="5"/>
  <c r="AR240" i="5"/>
  <c r="AI185" i="5"/>
  <c r="AJ185" i="5"/>
  <c r="AK185" i="5"/>
  <c r="AL185" i="5"/>
  <c r="AM185" i="5"/>
  <c r="AN185" i="5"/>
  <c r="AO185" i="5"/>
  <c r="AP185" i="5"/>
  <c r="AQ185" i="5"/>
  <c r="AR185" i="5"/>
  <c r="AQ207" i="5"/>
  <c r="AR207" i="5"/>
  <c r="AI175" i="5"/>
  <c r="AJ175" i="5"/>
  <c r="AK175" i="5"/>
  <c r="AL175" i="5"/>
  <c r="AM175" i="5"/>
  <c r="AN175" i="5"/>
  <c r="AK201" i="5"/>
  <c r="AL201" i="5"/>
  <c r="AM201" i="5"/>
  <c r="AN201" i="5"/>
  <c r="AO201" i="5"/>
  <c r="AP201" i="5"/>
  <c r="AQ201" i="5"/>
  <c r="AR201" i="5"/>
  <c r="AI176" i="5"/>
  <c r="AJ176" i="5"/>
  <c r="AK176" i="5"/>
  <c r="AL176" i="5"/>
  <c r="AM176" i="5"/>
  <c r="AN176" i="5"/>
  <c r="AO176" i="5"/>
  <c r="AI183" i="5"/>
  <c r="AJ183" i="5"/>
  <c r="AK183" i="5"/>
  <c r="AL183" i="5"/>
  <c r="AM183" i="5"/>
  <c r="AN183" i="5"/>
  <c r="AO183" i="5"/>
  <c r="AP183" i="5"/>
  <c r="AQ183" i="5"/>
  <c r="AR183" i="5"/>
  <c r="AI172" i="5"/>
  <c r="AJ172" i="5"/>
  <c r="AK172" i="5"/>
  <c r="AI193" i="5"/>
  <c r="AJ193" i="5"/>
  <c r="AK193" i="5"/>
  <c r="AL193" i="5"/>
  <c r="AM193" i="5"/>
  <c r="AN193" i="5"/>
  <c r="AO193" i="5"/>
  <c r="AP193" i="5"/>
  <c r="AQ193" i="5"/>
  <c r="AR193" i="5"/>
  <c r="AO205" i="5"/>
  <c r="AP205" i="5"/>
  <c r="AQ205" i="5"/>
  <c r="AR205" i="5"/>
  <c r="AS945" i="5"/>
  <c r="AS946" i="5"/>
  <c r="AI154" i="5"/>
  <c r="AJ154" i="5"/>
  <c r="AK154" i="5"/>
  <c r="AL154" i="5"/>
  <c r="AM154" i="5"/>
  <c r="AN154" i="5"/>
  <c r="AH158" i="5"/>
  <c r="AI158" i="5"/>
  <c r="AJ158" i="5"/>
  <c r="AK158" i="5"/>
  <c r="AL158" i="5"/>
  <c r="AM158" i="5"/>
  <c r="AN158" i="5"/>
  <c r="AO158" i="5"/>
  <c r="AP158" i="5"/>
  <c r="AQ158" i="5"/>
  <c r="AR158" i="5"/>
  <c r="AI71" i="5"/>
  <c r="AJ71" i="5"/>
  <c r="AK71" i="5"/>
  <c r="AL71" i="5"/>
  <c r="AM71" i="5"/>
  <c r="AN861" i="5"/>
  <c r="AO861" i="5"/>
  <c r="AP861" i="5"/>
  <c r="AQ861" i="5"/>
  <c r="AR861" i="5"/>
  <c r="AI854" i="5"/>
  <c r="AJ854" i="5"/>
  <c r="AK854" i="5"/>
  <c r="AI872" i="5"/>
  <c r="AJ872" i="5"/>
  <c r="AK872" i="5"/>
  <c r="AL872" i="5"/>
  <c r="AM872" i="5"/>
  <c r="AH692" i="5"/>
  <c r="AI692" i="5"/>
  <c r="AJ692" i="5"/>
  <c r="AK692" i="5"/>
  <c r="AL692" i="5"/>
  <c r="AM692" i="5"/>
  <c r="AN692" i="5"/>
  <c r="AO692" i="5"/>
  <c r="AP692" i="5"/>
  <c r="AQ692" i="5"/>
  <c r="AR692" i="5"/>
  <c r="AJ693" i="5"/>
  <c r="AK693" i="5"/>
  <c r="AL693" i="5"/>
  <c r="AM693" i="5"/>
  <c r="AN693" i="5"/>
  <c r="AO693" i="5"/>
  <c r="AP693" i="5"/>
  <c r="AQ693" i="5"/>
  <c r="AR693" i="5"/>
  <c r="AI688" i="5"/>
  <c r="AJ688" i="5"/>
  <c r="AK688" i="5"/>
  <c r="AL688" i="5"/>
  <c r="AM688" i="5"/>
  <c r="AN688" i="5"/>
  <c r="AO688" i="5"/>
  <c r="AP688" i="5"/>
  <c r="AQ688" i="5"/>
  <c r="AR688" i="5"/>
  <c r="AI687" i="5"/>
  <c r="AJ687" i="5"/>
  <c r="AK687" i="5"/>
  <c r="AL687" i="5"/>
  <c r="AM687" i="5"/>
  <c r="AN687" i="5"/>
  <c r="AO687" i="5"/>
  <c r="AP687" i="5"/>
  <c r="AQ687" i="5"/>
  <c r="AR687" i="5"/>
  <c r="AI681" i="5"/>
  <c r="AJ681" i="5"/>
  <c r="AK681" i="5"/>
  <c r="AL681" i="5"/>
  <c r="AI484" i="5"/>
  <c r="AJ484" i="5"/>
  <c r="AK484" i="5"/>
  <c r="AL484" i="5"/>
  <c r="AM484" i="5"/>
  <c r="AN484" i="5"/>
  <c r="AO484" i="5"/>
  <c r="AP484" i="5"/>
  <c r="AQ484" i="5"/>
  <c r="AR484" i="5"/>
  <c r="AI475" i="5"/>
  <c r="AJ475" i="5"/>
  <c r="AK475" i="5"/>
  <c r="AH487" i="5"/>
  <c r="AI487" i="5"/>
  <c r="AJ487" i="5"/>
  <c r="AK487" i="5"/>
  <c r="AL487" i="5"/>
  <c r="AM487" i="5"/>
  <c r="AN487" i="5"/>
  <c r="AO487" i="5"/>
  <c r="AP487" i="5"/>
  <c r="AQ487" i="5"/>
  <c r="AR487" i="5"/>
  <c r="AP494" i="5"/>
  <c r="AQ494" i="5"/>
  <c r="AR494" i="5"/>
  <c r="AI113" i="5"/>
  <c r="AJ113" i="5"/>
  <c r="AK113" i="5"/>
  <c r="AL113" i="5"/>
  <c r="AM113" i="5"/>
  <c r="AN113" i="5"/>
  <c r="AO113" i="5"/>
  <c r="AP113" i="5"/>
  <c r="AQ113" i="5"/>
  <c r="AR113" i="5"/>
  <c r="AI98" i="5"/>
  <c r="AJ98" i="5"/>
  <c r="AK98" i="5"/>
  <c r="AL98" i="5"/>
  <c r="AM98" i="5"/>
  <c r="AN98" i="5"/>
  <c r="AO98" i="5"/>
  <c r="AP98" i="5"/>
  <c r="AQ98" i="5"/>
  <c r="AR98" i="5"/>
  <c r="AI90" i="5"/>
  <c r="AJ90" i="5"/>
  <c r="AK90" i="5"/>
  <c r="AI95" i="5"/>
  <c r="AJ95" i="5"/>
  <c r="AK95" i="5"/>
  <c r="AL95" i="5"/>
  <c r="AM95" i="5"/>
  <c r="AN95" i="5"/>
  <c r="AO95" i="5"/>
  <c r="AP95" i="5"/>
  <c r="AI107" i="5"/>
  <c r="AJ107" i="5"/>
  <c r="AK107" i="5"/>
  <c r="AL107" i="5"/>
  <c r="AM107" i="5"/>
  <c r="AN107" i="5"/>
  <c r="AO107" i="5"/>
  <c r="AP107" i="5"/>
  <c r="AQ107" i="5"/>
  <c r="AR107" i="5"/>
  <c r="AI92" i="5"/>
  <c r="AJ92" i="5"/>
  <c r="AK92" i="5"/>
  <c r="AL92" i="5"/>
  <c r="AM92" i="5"/>
  <c r="AI806" i="5"/>
  <c r="AJ806" i="5"/>
  <c r="AK806" i="5"/>
  <c r="AL806" i="5"/>
  <c r="AM806" i="5"/>
  <c r="AN806" i="5"/>
  <c r="AO806" i="5"/>
  <c r="AP806" i="5"/>
  <c r="AQ806" i="5"/>
  <c r="AR806" i="5"/>
  <c r="AI811" i="5"/>
  <c r="AJ811" i="5"/>
  <c r="AK811" i="5"/>
  <c r="AL811" i="5"/>
  <c r="AM811" i="5"/>
  <c r="AN811" i="5"/>
  <c r="AO811" i="5"/>
  <c r="AP811" i="5"/>
  <c r="AQ811" i="5"/>
  <c r="AR811" i="5"/>
  <c r="AO821" i="5"/>
  <c r="AP821" i="5"/>
  <c r="AQ821" i="5"/>
  <c r="AR821" i="5"/>
  <c r="AI801" i="5"/>
  <c r="AJ801" i="5"/>
  <c r="AK801" i="5"/>
  <c r="AL801" i="5"/>
  <c r="AM801" i="5"/>
  <c r="AN801" i="5"/>
  <c r="AO801" i="5"/>
  <c r="AP801" i="5"/>
  <c r="AQ801" i="5"/>
  <c r="AR801" i="5"/>
  <c r="AI802" i="5"/>
  <c r="AJ802" i="5"/>
  <c r="AK802" i="5"/>
  <c r="AL802" i="5"/>
  <c r="AM802" i="5"/>
  <c r="AN802" i="5"/>
  <c r="AO802" i="5"/>
  <c r="AP802" i="5"/>
  <c r="AQ802" i="5"/>
  <c r="AR802" i="5"/>
  <c r="AI809" i="5"/>
  <c r="AJ809" i="5"/>
  <c r="AK809" i="5"/>
  <c r="AL809" i="5"/>
  <c r="AM809" i="5"/>
  <c r="AN809" i="5"/>
  <c r="AO809" i="5"/>
  <c r="AP809" i="5"/>
  <c r="AQ809" i="5"/>
  <c r="AR809" i="5"/>
  <c r="AI794" i="5"/>
  <c r="AJ794" i="5"/>
  <c r="AK794" i="5"/>
  <c r="AL794" i="5"/>
  <c r="AM794" i="5"/>
  <c r="AN794" i="5"/>
  <c r="AO794" i="5"/>
  <c r="AP794" i="5"/>
  <c r="AQ794" i="5"/>
  <c r="AI812" i="5"/>
  <c r="AJ812" i="5"/>
  <c r="AK812" i="5"/>
  <c r="AL812" i="5"/>
  <c r="AM812" i="5"/>
  <c r="AN812" i="5"/>
  <c r="AO812" i="5"/>
  <c r="AP812" i="5"/>
  <c r="AQ812" i="5"/>
  <c r="AR812" i="5"/>
  <c r="AH814" i="5"/>
  <c r="AI814" i="5"/>
  <c r="AJ814" i="5"/>
  <c r="AK814" i="5"/>
  <c r="AL814" i="5"/>
  <c r="AM814" i="5"/>
  <c r="AN814" i="5"/>
  <c r="AO814" i="5"/>
  <c r="AP814" i="5"/>
  <c r="AQ814" i="5"/>
  <c r="AR814" i="5"/>
  <c r="AJ529" i="5"/>
  <c r="AK529" i="5"/>
  <c r="AL529" i="5"/>
  <c r="AM529" i="5"/>
  <c r="AN529" i="5"/>
  <c r="AO529" i="5"/>
  <c r="AP529" i="5"/>
  <c r="AQ529" i="5"/>
  <c r="AR529" i="5"/>
  <c r="AH527" i="5"/>
  <c r="AI527" i="5"/>
  <c r="AJ527" i="5"/>
  <c r="AK527" i="5"/>
  <c r="AL527" i="5"/>
  <c r="AM527" i="5"/>
  <c r="AN527" i="5"/>
  <c r="AO527" i="5"/>
  <c r="AP527" i="5"/>
  <c r="AQ527" i="5"/>
  <c r="AL531" i="5"/>
  <c r="AM531" i="5"/>
  <c r="AN531" i="5"/>
  <c r="AO531" i="5"/>
  <c r="AP531" i="5"/>
  <c r="AQ531" i="5"/>
  <c r="AR531" i="5"/>
  <c r="AI524" i="5"/>
  <c r="AJ524" i="5"/>
  <c r="AK524" i="5"/>
  <c r="AL524" i="5"/>
  <c r="AM524" i="5"/>
  <c r="AN524" i="5"/>
  <c r="AK37" i="5"/>
  <c r="AL37" i="5"/>
  <c r="AM37" i="5"/>
  <c r="AN37" i="5"/>
  <c r="AO37" i="5"/>
  <c r="AP37" i="5"/>
  <c r="AQ37" i="5"/>
  <c r="AR37" i="5"/>
  <c r="AI10" i="5"/>
  <c r="AJ10" i="5"/>
  <c r="AK10" i="5"/>
  <c r="AL10" i="5"/>
  <c r="AM10" i="5"/>
  <c r="AI30" i="5"/>
  <c r="AJ30" i="5"/>
  <c r="AK30" i="5"/>
  <c r="AL30" i="5"/>
  <c r="AM30" i="5"/>
  <c r="AN30" i="5"/>
  <c r="AO30" i="5"/>
  <c r="AP30" i="5"/>
  <c r="AQ30" i="5"/>
  <c r="AR30" i="5"/>
  <c r="AI11" i="5"/>
  <c r="AJ11" i="5"/>
  <c r="AK11" i="5"/>
  <c r="AL11" i="5"/>
  <c r="AM11" i="5"/>
  <c r="AN11" i="5"/>
  <c r="AI13" i="5"/>
  <c r="AJ13" i="5"/>
  <c r="AK13" i="5"/>
  <c r="AL13" i="5"/>
  <c r="AM13" i="5"/>
  <c r="AN13" i="5"/>
  <c r="AO13" i="5"/>
  <c r="AP13" i="5"/>
  <c r="AI592" i="5"/>
  <c r="AJ592" i="5"/>
  <c r="AK592" i="5"/>
  <c r="AL592" i="5"/>
  <c r="AM592" i="5"/>
  <c r="AN592" i="5"/>
  <c r="AO592" i="5"/>
  <c r="AP592" i="5"/>
  <c r="AQ592" i="5"/>
  <c r="AR592" i="5"/>
  <c r="AM614" i="5"/>
  <c r="AN614" i="5"/>
  <c r="AO614" i="5"/>
  <c r="AP614" i="5"/>
  <c r="AQ614" i="5"/>
  <c r="AR614" i="5"/>
  <c r="AK612" i="5"/>
  <c r="AL612" i="5"/>
  <c r="AM612" i="5"/>
  <c r="AN612" i="5"/>
  <c r="AO612" i="5"/>
  <c r="AP612" i="5"/>
  <c r="AQ612" i="5"/>
  <c r="AR612" i="5"/>
  <c r="AI586" i="5"/>
  <c r="AJ586" i="5"/>
  <c r="AK586" i="5"/>
  <c r="AL586" i="5"/>
  <c r="AM586" i="5"/>
  <c r="AN586" i="5"/>
  <c r="AI584" i="5"/>
  <c r="AJ584" i="5"/>
  <c r="AK584" i="5"/>
  <c r="AL584" i="5"/>
  <c r="AI599" i="5"/>
  <c r="AJ599" i="5"/>
  <c r="AK599" i="5"/>
  <c r="AL599" i="5"/>
  <c r="AM599" i="5"/>
  <c r="AN599" i="5"/>
  <c r="AO599" i="5"/>
  <c r="AP599" i="5"/>
  <c r="AQ599" i="5"/>
  <c r="AR599" i="5"/>
  <c r="AI594" i="5"/>
  <c r="AJ594" i="5"/>
  <c r="AK594" i="5"/>
  <c r="AL594" i="5"/>
  <c r="AM594" i="5"/>
  <c r="AN594" i="5"/>
  <c r="AO594" i="5"/>
  <c r="AP594" i="5"/>
  <c r="AQ594" i="5"/>
  <c r="AR594" i="5"/>
  <c r="AH568" i="5"/>
  <c r="AI568" i="5"/>
  <c r="AJ568" i="5"/>
  <c r="AK568" i="5"/>
  <c r="AL568" i="5"/>
  <c r="AM568" i="5"/>
  <c r="AN568" i="5"/>
  <c r="AO568" i="5"/>
  <c r="AH774" i="5"/>
  <c r="AI774" i="5"/>
  <c r="AJ774" i="5"/>
  <c r="AK774" i="5"/>
  <c r="AL774" i="5"/>
  <c r="AM774" i="5"/>
  <c r="AN774" i="5"/>
  <c r="AO774" i="5"/>
  <c r="AP774" i="5"/>
  <c r="AI232" i="5"/>
  <c r="AJ232" i="5"/>
  <c r="AI196" i="5"/>
  <c r="AJ196" i="5"/>
  <c r="AK196" i="5"/>
  <c r="AL196" i="5"/>
  <c r="AM196" i="5"/>
  <c r="AN196" i="5"/>
  <c r="AO196" i="5"/>
  <c r="AP196" i="5"/>
  <c r="AQ196" i="5"/>
  <c r="AR196" i="5"/>
  <c r="AI180" i="5"/>
  <c r="AJ180" i="5"/>
  <c r="AK180" i="5"/>
  <c r="AL180" i="5"/>
  <c r="AM180" i="5"/>
  <c r="AN180" i="5"/>
  <c r="AO180" i="5"/>
  <c r="AP180" i="5"/>
  <c r="AQ180" i="5"/>
  <c r="AR180" i="5"/>
  <c r="AI195" i="5"/>
  <c r="AJ195" i="5"/>
  <c r="AK195" i="5"/>
  <c r="AL195" i="5"/>
  <c r="AM195" i="5"/>
  <c r="AN195" i="5"/>
  <c r="AO195" i="5"/>
  <c r="AP195" i="5"/>
  <c r="AQ195" i="5"/>
  <c r="AR195" i="5"/>
  <c r="AN204" i="5"/>
  <c r="AO204" i="5"/>
  <c r="AP204" i="5"/>
  <c r="AQ204" i="5"/>
  <c r="AR204" i="5"/>
  <c r="AI178" i="5"/>
  <c r="AJ178" i="5"/>
  <c r="AK178" i="5"/>
  <c r="AL178" i="5"/>
  <c r="AM178" i="5"/>
  <c r="AN178" i="5"/>
  <c r="AO178" i="5"/>
  <c r="AP178" i="5"/>
  <c r="AQ178" i="5"/>
  <c r="AI194" i="5"/>
  <c r="AJ194" i="5"/>
  <c r="AK194" i="5"/>
  <c r="AL194" i="5"/>
  <c r="AM194" i="5"/>
  <c r="AN194" i="5"/>
  <c r="AO194" i="5"/>
  <c r="AP194" i="5"/>
  <c r="AQ194" i="5"/>
  <c r="AR194" i="5"/>
  <c r="AJ159" i="5"/>
  <c r="AK159" i="5"/>
  <c r="AL159" i="5"/>
  <c r="AM159" i="5"/>
  <c r="AN159" i="5"/>
  <c r="AO159" i="5"/>
  <c r="AP159" i="5"/>
  <c r="AQ159" i="5"/>
  <c r="AR159" i="5"/>
  <c r="AI151" i="5"/>
  <c r="AJ151" i="5"/>
  <c r="AK151" i="5"/>
  <c r="AL161" i="5"/>
  <c r="AM161" i="5"/>
  <c r="AN161" i="5"/>
  <c r="AO161" i="5"/>
  <c r="AP161" i="5"/>
  <c r="AQ161" i="5"/>
  <c r="AR161" i="5"/>
  <c r="AQ166" i="5"/>
  <c r="AR166" i="5"/>
  <c r="AI153" i="5"/>
  <c r="AJ153" i="5"/>
  <c r="AK153" i="5"/>
  <c r="AL153" i="5"/>
  <c r="AM153" i="5"/>
  <c r="AP165" i="5"/>
  <c r="AQ165" i="5"/>
  <c r="AR165" i="5"/>
  <c r="AI727" i="5"/>
  <c r="AJ727" i="5"/>
  <c r="AK727" i="5"/>
  <c r="AL727" i="5"/>
  <c r="AI725" i="5"/>
  <c r="AJ725" i="5"/>
  <c r="AP740" i="5"/>
  <c r="AQ740" i="5"/>
  <c r="AR740" i="5"/>
  <c r="AM737" i="5"/>
  <c r="AN737" i="5"/>
  <c r="AO737" i="5"/>
  <c r="AP737" i="5"/>
  <c r="AQ737" i="5"/>
  <c r="AR737" i="5"/>
  <c r="AI726" i="5"/>
  <c r="AJ726" i="5"/>
  <c r="AK726" i="5"/>
  <c r="AH733" i="5"/>
  <c r="AI733" i="5"/>
  <c r="AJ733" i="5"/>
  <c r="AK733" i="5"/>
  <c r="AL733" i="5"/>
  <c r="AM733" i="5"/>
  <c r="AN733" i="5"/>
  <c r="AO733" i="5"/>
  <c r="AP733" i="5"/>
  <c r="AQ733" i="5"/>
  <c r="AR733" i="5"/>
  <c r="AH732" i="5"/>
  <c r="AI732" i="5"/>
  <c r="AJ732" i="5"/>
  <c r="AK732" i="5"/>
  <c r="AL732" i="5"/>
  <c r="AM732" i="5"/>
  <c r="AN732" i="5"/>
  <c r="AO732" i="5"/>
  <c r="AP732" i="5"/>
  <c r="AQ732" i="5"/>
  <c r="AI72" i="5"/>
  <c r="AJ72" i="5"/>
  <c r="AK72" i="5"/>
  <c r="AL72" i="5"/>
  <c r="AM72" i="5"/>
  <c r="AN72" i="5"/>
  <c r="AQ84" i="5"/>
  <c r="AR84" i="5"/>
  <c r="AJ77" i="5"/>
  <c r="AK77" i="5"/>
  <c r="AL77" i="5"/>
  <c r="AM77" i="5"/>
  <c r="AN77" i="5"/>
  <c r="AO77" i="5"/>
  <c r="AP77" i="5"/>
  <c r="AQ77" i="5"/>
  <c r="AR77" i="5"/>
  <c r="AN81" i="5"/>
  <c r="AO81" i="5"/>
  <c r="AP81" i="5"/>
  <c r="AQ81" i="5"/>
  <c r="AR81" i="5"/>
  <c r="AI73" i="5"/>
  <c r="AJ73" i="5"/>
  <c r="AK73" i="5"/>
  <c r="AL73" i="5"/>
  <c r="AM73" i="5"/>
  <c r="AN73" i="5"/>
  <c r="AO73" i="5"/>
  <c r="AI68" i="5"/>
  <c r="AJ68" i="5"/>
  <c r="AI649" i="5"/>
  <c r="AJ649" i="5"/>
  <c r="AK649" i="5"/>
  <c r="AK653" i="5"/>
  <c r="AL653" i="5"/>
  <c r="AM653" i="5"/>
  <c r="AN653" i="5"/>
  <c r="AO653" i="5"/>
  <c r="AL859" i="5"/>
  <c r="AM859" i="5"/>
  <c r="AN859" i="5"/>
  <c r="AO859" i="5"/>
  <c r="AP859" i="5"/>
  <c r="AP863" i="5"/>
  <c r="AQ863" i="5"/>
  <c r="AR863" i="5"/>
  <c r="AQ864" i="5"/>
  <c r="AR864" i="5"/>
  <c r="AI876" i="5"/>
  <c r="AJ876" i="5"/>
  <c r="AK876" i="5"/>
  <c r="AL876" i="5"/>
  <c r="AM876" i="5"/>
  <c r="AN876" i="5"/>
  <c r="AO876" i="5"/>
  <c r="AP876" i="5"/>
  <c r="AQ876" i="5"/>
  <c r="AI895" i="5"/>
  <c r="AJ895" i="5"/>
  <c r="AK895" i="5"/>
  <c r="AL895" i="5"/>
  <c r="AM895" i="5"/>
  <c r="AN895" i="5"/>
  <c r="AO895" i="5"/>
  <c r="AP895" i="5"/>
  <c r="AQ895" i="5"/>
  <c r="AR895" i="5"/>
  <c r="AI881" i="5"/>
  <c r="AJ881" i="5"/>
  <c r="AK881" i="5"/>
  <c r="AL881" i="5"/>
  <c r="AM881" i="5"/>
  <c r="AN881" i="5"/>
  <c r="AO881" i="5"/>
  <c r="AP881" i="5"/>
  <c r="AQ881" i="5"/>
  <c r="AR881" i="5"/>
  <c r="AI894" i="5"/>
  <c r="AJ894" i="5"/>
  <c r="AK894" i="5"/>
  <c r="AL894" i="5"/>
  <c r="AM894" i="5"/>
  <c r="AN894" i="5"/>
  <c r="AO894" i="5"/>
  <c r="AP894" i="5"/>
  <c r="AQ894" i="5"/>
  <c r="AR894" i="5"/>
  <c r="AO903" i="5"/>
  <c r="AP903" i="5"/>
  <c r="AQ903" i="5"/>
  <c r="AR903" i="5"/>
  <c r="AI878" i="5"/>
  <c r="AJ878" i="5"/>
  <c r="AK878" i="5"/>
  <c r="AL878" i="5"/>
  <c r="AM878" i="5"/>
  <c r="AN878" i="5"/>
  <c r="AO878" i="5"/>
  <c r="AP878" i="5"/>
  <c r="AQ878" i="5"/>
  <c r="AR878" i="5"/>
  <c r="AI871" i="5"/>
  <c r="AJ871" i="5"/>
  <c r="AK871" i="5"/>
  <c r="AL871" i="5"/>
  <c r="AH896" i="5"/>
  <c r="AI896" i="5"/>
  <c r="AJ896" i="5"/>
  <c r="AK896" i="5"/>
  <c r="AL896" i="5"/>
  <c r="AM896" i="5"/>
  <c r="AN896" i="5"/>
  <c r="AO896" i="5"/>
  <c r="AP896" i="5"/>
  <c r="AQ896" i="5"/>
  <c r="AR896" i="5"/>
  <c r="AI879" i="5"/>
  <c r="AJ879" i="5"/>
  <c r="AK879" i="5"/>
  <c r="AL879" i="5"/>
  <c r="AM879" i="5"/>
  <c r="AN879" i="5"/>
  <c r="AO879" i="5"/>
  <c r="AP879" i="5"/>
  <c r="AQ879" i="5"/>
  <c r="AR879" i="5"/>
  <c r="AH897" i="5"/>
  <c r="AI897" i="5"/>
  <c r="AJ897" i="5"/>
  <c r="AK897" i="5"/>
  <c r="AL897" i="5"/>
  <c r="AM897" i="5"/>
  <c r="AN897" i="5"/>
  <c r="AO897" i="5"/>
  <c r="AP897" i="5"/>
  <c r="AQ897" i="5"/>
  <c r="AR897" i="5"/>
  <c r="AK694" i="5"/>
  <c r="AL694" i="5"/>
  <c r="AM694" i="5"/>
  <c r="AN694" i="5"/>
  <c r="AO694" i="5"/>
  <c r="AP694" i="5"/>
  <c r="AQ694" i="5"/>
  <c r="AR694" i="5"/>
  <c r="AI684" i="5"/>
  <c r="AJ684" i="5"/>
  <c r="AK684" i="5"/>
  <c r="AL684" i="5"/>
  <c r="AM684" i="5"/>
  <c r="AN684" i="5"/>
  <c r="AO684" i="5"/>
  <c r="AI686" i="5"/>
  <c r="AJ686" i="5"/>
  <c r="AK686" i="5"/>
  <c r="AL686" i="5"/>
  <c r="AM686" i="5"/>
  <c r="AN686" i="5"/>
  <c r="AO686" i="5"/>
  <c r="AP686" i="5"/>
  <c r="AQ686" i="5"/>
  <c r="AI682" i="5"/>
  <c r="AJ682" i="5"/>
  <c r="AK682" i="5"/>
  <c r="AL682" i="5"/>
  <c r="AM682" i="5"/>
  <c r="AI482" i="5"/>
  <c r="AJ482" i="5"/>
  <c r="AK482" i="5"/>
  <c r="AL482" i="5"/>
  <c r="AM482" i="5"/>
  <c r="AN482" i="5"/>
  <c r="AO482" i="5"/>
  <c r="AP482" i="5"/>
  <c r="AQ482" i="5"/>
  <c r="AR482" i="5"/>
  <c r="AI474" i="5"/>
  <c r="AJ474" i="5"/>
  <c r="AJ488" i="5"/>
  <c r="AK488" i="5"/>
  <c r="AL488" i="5"/>
  <c r="AM488" i="5"/>
  <c r="AN488" i="5"/>
  <c r="AO488" i="5"/>
  <c r="AP488" i="5"/>
  <c r="AQ488" i="5"/>
  <c r="AR488" i="5"/>
  <c r="AH486" i="5"/>
  <c r="AI486" i="5"/>
  <c r="AJ486" i="5"/>
  <c r="AK486" i="5"/>
  <c r="AL486" i="5"/>
  <c r="AM486" i="5"/>
  <c r="AN486" i="5"/>
  <c r="AO486" i="5"/>
  <c r="AP486" i="5"/>
  <c r="AQ486" i="5"/>
  <c r="AR486" i="5"/>
  <c r="AI481" i="5"/>
  <c r="AJ481" i="5"/>
  <c r="AK481" i="5"/>
  <c r="AL481" i="5"/>
  <c r="AM481" i="5"/>
  <c r="AN481" i="5"/>
  <c r="AO481" i="5"/>
  <c r="AP481" i="5"/>
  <c r="AQ481" i="5"/>
  <c r="AQ495" i="5"/>
  <c r="AR495" i="5"/>
  <c r="AO123" i="5"/>
  <c r="AP123" i="5"/>
  <c r="AQ123" i="5"/>
  <c r="AR123" i="5"/>
  <c r="AI103" i="5"/>
  <c r="AJ103" i="5"/>
  <c r="AK103" i="5"/>
  <c r="AL103" i="5"/>
  <c r="AM103" i="5"/>
  <c r="AN103" i="5"/>
  <c r="AO103" i="5"/>
  <c r="AP103" i="5"/>
  <c r="AQ103" i="5"/>
  <c r="AR103" i="5"/>
  <c r="AN122" i="5"/>
  <c r="AO122" i="5"/>
  <c r="AP122" i="5"/>
  <c r="AQ122" i="5"/>
  <c r="AR122" i="5"/>
  <c r="AI109" i="5"/>
  <c r="AJ109" i="5"/>
  <c r="AK109" i="5"/>
  <c r="AL109" i="5"/>
  <c r="AM109" i="5"/>
  <c r="AN109" i="5"/>
  <c r="AO109" i="5"/>
  <c r="AP109" i="5"/>
  <c r="AQ109" i="5"/>
  <c r="AR109" i="5"/>
  <c r="AI89" i="5"/>
  <c r="AJ89" i="5"/>
  <c r="AI106" i="5"/>
  <c r="AJ106" i="5"/>
  <c r="AK106" i="5"/>
  <c r="AL106" i="5"/>
  <c r="AM106" i="5"/>
  <c r="AN106" i="5"/>
  <c r="AO106" i="5"/>
  <c r="AP106" i="5"/>
  <c r="AQ106" i="5"/>
  <c r="AR106" i="5"/>
  <c r="AI110" i="5"/>
  <c r="AJ110" i="5"/>
  <c r="AK110" i="5"/>
  <c r="AL110" i="5"/>
  <c r="AM110" i="5"/>
  <c r="AN110" i="5"/>
  <c r="AO110" i="5"/>
  <c r="AP110" i="5"/>
  <c r="AQ110" i="5"/>
  <c r="AR110" i="5"/>
  <c r="AM121" i="5"/>
  <c r="AN121" i="5"/>
  <c r="AO121" i="5"/>
  <c r="AP121" i="5"/>
  <c r="AQ121" i="5"/>
  <c r="AR121" i="5"/>
  <c r="AI94" i="5"/>
  <c r="AJ94" i="5"/>
  <c r="AK94" i="5"/>
  <c r="AL94" i="5"/>
  <c r="AM94" i="5"/>
  <c r="AN94" i="5"/>
  <c r="AO94" i="5"/>
  <c r="AI99" i="5"/>
  <c r="AJ99" i="5"/>
  <c r="AK99" i="5"/>
  <c r="AL99" i="5"/>
  <c r="AM99" i="5"/>
  <c r="AN99" i="5"/>
  <c r="AO99" i="5"/>
  <c r="AP99" i="5"/>
  <c r="AQ99" i="5"/>
  <c r="AR99" i="5"/>
  <c r="AQ823" i="5"/>
  <c r="AR823" i="5"/>
  <c r="AN820" i="5"/>
  <c r="AO820" i="5"/>
  <c r="AP820" i="5"/>
  <c r="AQ820" i="5"/>
  <c r="AR820" i="5"/>
  <c r="AI808" i="5"/>
  <c r="AJ808" i="5"/>
  <c r="AK808" i="5"/>
  <c r="AL808" i="5"/>
  <c r="AM808" i="5"/>
  <c r="AN808" i="5"/>
  <c r="AO808" i="5"/>
  <c r="AP808" i="5"/>
  <c r="AQ808" i="5"/>
  <c r="AR808" i="5"/>
  <c r="AH815" i="5"/>
  <c r="AI815" i="5"/>
  <c r="AJ815" i="5"/>
  <c r="AK815" i="5"/>
  <c r="AL815" i="5"/>
  <c r="AM815" i="5"/>
  <c r="AN815" i="5"/>
  <c r="AO815" i="5"/>
  <c r="AP815" i="5"/>
  <c r="AQ815" i="5"/>
  <c r="AR815" i="5"/>
  <c r="AI804" i="5"/>
  <c r="AJ804" i="5"/>
  <c r="AK804" i="5"/>
  <c r="AL804" i="5"/>
  <c r="AM804" i="5"/>
  <c r="AN804" i="5"/>
  <c r="AO804" i="5"/>
  <c r="AP804" i="5"/>
  <c r="AQ804" i="5"/>
  <c r="AR804" i="5"/>
  <c r="AM819" i="5"/>
  <c r="AN819" i="5"/>
  <c r="AO819" i="5"/>
  <c r="AP819" i="5"/>
  <c r="AQ819" i="5"/>
  <c r="AR819" i="5"/>
  <c r="AI793" i="5"/>
  <c r="AJ793" i="5"/>
  <c r="AK793" i="5"/>
  <c r="AL793" i="5"/>
  <c r="AM793" i="5"/>
  <c r="AN793" i="5"/>
  <c r="AO793" i="5"/>
  <c r="AP793" i="5"/>
  <c r="AK817" i="5"/>
  <c r="AL817" i="5"/>
  <c r="AM817" i="5"/>
  <c r="AN817" i="5"/>
  <c r="AO817" i="5"/>
  <c r="AP817" i="5"/>
  <c r="AQ817" i="5"/>
  <c r="AR817" i="5"/>
  <c r="AI792" i="5"/>
  <c r="AJ792" i="5"/>
  <c r="AK792" i="5"/>
  <c r="AL792" i="5"/>
  <c r="AM792" i="5"/>
  <c r="AN792" i="5"/>
  <c r="AO792" i="5"/>
  <c r="AH528" i="5"/>
  <c r="AI528" i="5"/>
  <c r="AJ528" i="5"/>
  <c r="AK528" i="5"/>
  <c r="AL528" i="5"/>
  <c r="AM528" i="5"/>
  <c r="AN528" i="5"/>
  <c r="AO528" i="5"/>
  <c r="AP528" i="5"/>
  <c r="AQ528" i="5"/>
  <c r="AR528" i="5"/>
  <c r="AI522" i="5"/>
  <c r="AJ522" i="5"/>
  <c r="AK522" i="5"/>
  <c r="AL522" i="5"/>
  <c r="AN40" i="5"/>
  <c r="AO40" i="5"/>
  <c r="AP40" i="5"/>
  <c r="AQ40" i="5"/>
  <c r="AR40" i="5"/>
  <c r="AO41" i="5"/>
  <c r="AP41" i="5"/>
  <c r="AQ41" i="5"/>
  <c r="AR41" i="5"/>
  <c r="AI31" i="5"/>
  <c r="AJ31" i="5"/>
  <c r="AK31" i="5"/>
  <c r="AL31" i="5"/>
  <c r="AM31" i="5"/>
  <c r="AN31" i="5"/>
  <c r="AO31" i="5"/>
  <c r="AP31" i="5"/>
  <c r="AQ31" i="5"/>
  <c r="AR31" i="5"/>
  <c r="AI22" i="5"/>
  <c r="AJ22" i="5"/>
  <c r="AK22" i="5"/>
  <c r="AL22" i="5"/>
  <c r="AM22" i="5"/>
  <c r="AN22" i="5"/>
  <c r="AO22" i="5"/>
  <c r="AP22" i="5"/>
  <c r="AQ22" i="5"/>
  <c r="AR22" i="5"/>
  <c r="AI23" i="5"/>
  <c r="AJ23" i="5"/>
  <c r="AK23" i="5"/>
  <c r="AL23" i="5"/>
  <c r="AM23" i="5"/>
  <c r="AN23" i="5"/>
  <c r="AO23" i="5"/>
  <c r="AP23" i="5"/>
  <c r="AQ23" i="5"/>
  <c r="AR23" i="5"/>
  <c r="AI9" i="5"/>
  <c r="AJ9" i="5"/>
  <c r="AK9" i="5"/>
  <c r="AL9" i="5"/>
  <c r="AI12" i="5"/>
  <c r="AJ12" i="5"/>
  <c r="AK12" i="5"/>
  <c r="AL12" i="5"/>
  <c r="AM12" i="5"/>
  <c r="AN12" i="5"/>
  <c r="AO12" i="5"/>
  <c r="AQ43" i="5"/>
  <c r="AR43" i="5"/>
  <c r="AI16" i="5"/>
  <c r="AJ16" i="5"/>
  <c r="AK16" i="5"/>
  <c r="AL16" i="5"/>
  <c r="AM16" i="5"/>
  <c r="AN16" i="5"/>
  <c r="AO16" i="5"/>
  <c r="AP16" i="5"/>
  <c r="AQ16" i="5"/>
  <c r="AR16" i="5"/>
  <c r="AI28" i="5"/>
  <c r="AJ28" i="5"/>
  <c r="AK28" i="5"/>
  <c r="AL28" i="5"/>
  <c r="AM28" i="5"/>
  <c r="AN28" i="5"/>
  <c r="AO28" i="5"/>
  <c r="AP28" i="5"/>
  <c r="AQ28" i="5"/>
  <c r="AR28" i="5"/>
  <c r="AH610" i="5"/>
  <c r="AI610" i="5"/>
  <c r="AJ610" i="5"/>
  <c r="AK610" i="5"/>
  <c r="AL610" i="5"/>
  <c r="AM610" i="5"/>
  <c r="AN610" i="5"/>
  <c r="AO610" i="5"/>
  <c r="AP610" i="5"/>
  <c r="AQ610" i="5"/>
  <c r="AR610" i="5"/>
  <c r="AI593" i="5"/>
  <c r="AJ593" i="5"/>
  <c r="AK593" i="5"/>
  <c r="AL593" i="5"/>
  <c r="AM593" i="5"/>
  <c r="AN593" i="5"/>
  <c r="AO593" i="5"/>
  <c r="AP593" i="5"/>
  <c r="AQ593" i="5"/>
  <c r="AR593" i="5"/>
  <c r="AI606" i="5"/>
  <c r="AJ606" i="5"/>
  <c r="AK606" i="5"/>
  <c r="AL606" i="5"/>
  <c r="AM606" i="5"/>
  <c r="AN606" i="5"/>
  <c r="AO606" i="5"/>
  <c r="AP606" i="5"/>
  <c r="AQ606" i="5"/>
  <c r="AR606" i="5"/>
  <c r="AI588" i="5"/>
  <c r="AJ588" i="5"/>
  <c r="AK588" i="5"/>
  <c r="AL588" i="5"/>
  <c r="AM588" i="5"/>
  <c r="AN588" i="5"/>
  <c r="AO588" i="5"/>
  <c r="AP588" i="5"/>
  <c r="AI595" i="5"/>
  <c r="AJ595" i="5"/>
  <c r="AK595" i="5"/>
  <c r="AL595" i="5"/>
  <c r="AM595" i="5"/>
  <c r="AN595" i="5"/>
  <c r="AO595" i="5"/>
  <c r="AP595" i="5"/>
  <c r="AQ595" i="5"/>
  <c r="AR595" i="5"/>
  <c r="AQ618" i="5"/>
  <c r="AR618" i="5"/>
  <c r="AJ611" i="5"/>
  <c r="AK611" i="5"/>
  <c r="AL611" i="5"/>
  <c r="AM611" i="5"/>
  <c r="AN611" i="5"/>
  <c r="AO611" i="5"/>
  <c r="AP611" i="5"/>
  <c r="AQ611" i="5"/>
  <c r="AR611" i="5"/>
  <c r="AI583" i="5"/>
  <c r="AJ583" i="5"/>
  <c r="AK583" i="5"/>
  <c r="AI607" i="5"/>
  <c r="AJ607" i="5"/>
  <c r="AK607" i="5"/>
  <c r="AL607" i="5"/>
  <c r="AM607" i="5"/>
  <c r="AN607" i="5"/>
  <c r="AO607" i="5"/>
  <c r="AP607" i="5"/>
  <c r="AQ607" i="5"/>
  <c r="AR607" i="5"/>
  <c r="AH569" i="5"/>
  <c r="AI569" i="5"/>
  <c r="AJ569" i="5"/>
  <c r="AK569" i="5"/>
  <c r="AL569" i="5"/>
  <c r="AM569" i="5"/>
  <c r="AN569" i="5"/>
  <c r="AO569" i="5"/>
  <c r="AP569" i="5"/>
  <c r="AJ570" i="5"/>
  <c r="AK570" i="5"/>
  <c r="AL570" i="5"/>
  <c r="AM570" i="5"/>
  <c r="AN570" i="5"/>
  <c r="AO570" i="5"/>
  <c r="AP570" i="5"/>
  <c r="AQ570" i="5"/>
  <c r="AN574" i="5"/>
  <c r="AO574" i="5"/>
  <c r="AP574" i="5"/>
  <c r="AQ574" i="5"/>
  <c r="AR574" i="5"/>
  <c r="AP576" i="5"/>
  <c r="AQ576" i="5"/>
  <c r="AR576" i="5"/>
  <c r="AL572" i="5"/>
  <c r="AM572" i="5"/>
  <c r="AN572" i="5"/>
  <c r="AO572" i="5"/>
  <c r="AP572" i="5"/>
  <c r="AQ572" i="5"/>
  <c r="AR572" i="5"/>
  <c r="AI567" i="5"/>
  <c r="AJ567" i="5"/>
  <c r="AK567" i="5"/>
  <c r="AL567" i="5"/>
  <c r="AM567" i="5"/>
  <c r="AN567" i="5"/>
  <c r="AK776" i="5"/>
  <c r="AL776" i="5"/>
  <c r="AM776" i="5"/>
  <c r="AN776" i="5"/>
  <c r="AO776" i="5"/>
  <c r="AP776" i="5"/>
  <c r="AQ776" i="5"/>
  <c r="AR776" i="5"/>
  <c r="AI771" i="5"/>
  <c r="AJ771" i="5"/>
  <c r="AK771" i="5"/>
  <c r="AL771" i="5"/>
  <c r="AM771" i="5"/>
  <c r="AI236" i="5"/>
  <c r="AJ236" i="5"/>
  <c r="AK236" i="5"/>
  <c r="AL236" i="5"/>
  <c r="AM236" i="5"/>
  <c r="AN236" i="5"/>
  <c r="AK242" i="5"/>
  <c r="AL242" i="5"/>
  <c r="AM242" i="5"/>
  <c r="AN242" i="5"/>
  <c r="AO242" i="5"/>
  <c r="AP242" i="5"/>
  <c r="AQ242" i="5"/>
  <c r="AR242" i="5"/>
  <c r="AJ241" i="5"/>
  <c r="AK241" i="5"/>
  <c r="AL241" i="5"/>
  <c r="AM241" i="5"/>
  <c r="AN241" i="5"/>
  <c r="AO241" i="5"/>
  <c r="AP241" i="5"/>
  <c r="AQ241" i="5"/>
  <c r="AR241" i="5"/>
  <c r="AL243" i="5"/>
  <c r="AM243" i="5"/>
  <c r="AN243" i="5"/>
  <c r="AO243" i="5"/>
  <c r="AP243" i="5"/>
  <c r="AQ243" i="5"/>
  <c r="AR243" i="5"/>
  <c r="AI233" i="5"/>
  <c r="AJ233" i="5"/>
  <c r="AK233" i="5"/>
  <c r="AI184" i="5"/>
  <c r="AJ184" i="5"/>
  <c r="AK184" i="5"/>
  <c r="AL184" i="5"/>
  <c r="AM184" i="5"/>
  <c r="AN184" i="5"/>
  <c r="AO184" i="5"/>
  <c r="AP184" i="5"/>
  <c r="AQ184" i="5"/>
  <c r="AR184" i="5"/>
  <c r="AI190" i="5"/>
  <c r="AJ190" i="5"/>
  <c r="AK190" i="5"/>
  <c r="AL190" i="5"/>
  <c r="AM190" i="5"/>
  <c r="AN190" i="5"/>
  <c r="AO190" i="5"/>
  <c r="AP190" i="5"/>
  <c r="AQ190" i="5"/>
  <c r="AR190" i="5"/>
  <c r="AI181" i="5"/>
  <c r="AJ181" i="5"/>
  <c r="AK181" i="5"/>
  <c r="AL181" i="5"/>
  <c r="AM181" i="5"/>
  <c r="AN181" i="5"/>
  <c r="AO181" i="5"/>
  <c r="AP181" i="5"/>
  <c r="AQ181" i="5"/>
  <c r="AR181" i="5"/>
  <c r="AI186" i="5"/>
  <c r="AJ186" i="5"/>
  <c r="AK186" i="5"/>
  <c r="AL186" i="5"/>
  <c r="AM186" i="5"/>
  <c r="AN186" i="5"/>
  <c r="AO186" i="5"/>
  <c r="AP186" i="5"/>
  <c r="AQ186" i="5"/>
  <c r="AR186" i="5"/>
  <c r="AP206" i="5"/>
  <c r="AQ206" i="5"/>
  <c r="AR206" i="5"/>
  <c r="AI174" i="5"/>
  <c r="AJ174" i="5"/>
  <c r="AK174" i="5"/>
  <c r="AL174" i="5"/>
  <c r="AM174" i="5"/>
  <c r="AI182" i="5"/>
  <c r="AJ182" i="5"/>
  <c r="AK182" i="5"/>
  <c r="AL182" i="5"/>
  <c r="AM182" i="5"/>
  <c r="AN182" i="5"/>
  <c r="AO182" i="5"/>
  <c r="AP182" i="5"/>
  <c r="AQ182" i="5"/>
  <c r="AR182" i="5"/>
  <c r="AJ200" i="5"/>
  <c r="AK200" i="5"/>
  <c r="AL200" i="5"/>
  <c r="AM200" i="5"/>
  <c r="AN200" i="5"/>
  <c r="AO200" i="5"/>
  <c r="AP200" i="5"/>
  <c r="AQ200" i="5"/>
  <c r="AR200" i="5"/>
  <c r="AI191" i="5"/>
  <c r="AJ191" i="5"/>
  <c r="AK191" i="5"/>
  <c r="AL191" i="5"/>
  <c r="AM191" i="5"/>
  <c r="AN191" i="5"/>
  <c r="AO191" i="5"/>
  <c r="AP191" i="5"/>
  <c r="AQ191" i="5"/>
  <c r="AR191" i="5"/>
  <c r="AQ908" i="5"/>
  <c r="AO908" i="5"/>
  <c r="AQ949" i="5"/>
  <c r="AP949" i="5"/>
  <c r="AK160" i="5"/>
  <c r="AL160" i="5"/>
  <c r="AM160" i="5"/>
  <c r="AN160" i="5"/>
  <c r="AO160" i="5"/>
  <c r="AP160" i="5"/>
  <c r="AQ160" i="5"/>
  <c r="AR160" i="5"/>
  <c r="AI152" i="5"/>
  <c r="AJ152" i="5"/>
  <c r="AK152" i="5"/>
  <c r="AL152" i="5"/>
  <c r="AI150" i="5"/>
  <c r="AJ150" i="5"/>
  <c r="AI156" i="5"/>
  <c r="AJ156" i="5"/>
  <c r="AK156" i="5"/>
  <c r="AL156" i="5"/>
  <c r="AM156" i="5"/>
  <c r="AN156" i="5"/>
  <c r="AO156" i="5"/>
  <c r="AP156" i="5"/>
  <c r="AQ741" i="5"/>
  <c r="AR741" i="5"/>
  <c r="AI728" i="5"/>
  <c r="AJ728" i="5"/>
  <c r="AK728" i="5"/>
  <c r="AL728" i="5"/>
  <c r="AM728" i="5"/>
  <c r="AJ734" i="5"/>
  <c r="AK734" i="5"/>
  <c r="AL734" i="5"/>
  <c r="AM734" i="5"/>
  <c r="AN734" i="5"/>
  <c r="AO734" i="5"/>
  <c r="AP734" i="5"/>
  <c r="AQ734" i="5"/>
  <c r="AR734" i="5"/>
  <c r="AI729" i="5"/>
  <c r="AJ729" i="5"/>
  <c r="AK729" i="5"/>
  <c r="AL729" i="5"/>
  <c r="AM729" i="5"/>
  <c r="AN729" i="5"/>
  <c r="AK78" i="5"/>
  <c r="AL78" i="5"/>
  <c r="AM78" i="5"/>
  <c r="AN78" i="5"/>
  <c r="AO78" i="5"/>
  <c r="AP78" i="5"/>
  <c r="AQ78" i="5"/>
  <c r="AR78" i="5"/>
  <c r="AH75" i="5"/>
  <c r="AI75" i="5"/>
  <c r="AJ75" i="5"/>
  <c r="AK75" i="5"/>
  <c r="AL75" i="5"/>
  <c r="AM75" i="5"/>
  <c r="AN75" i="5"/>
  <c r="AO75" i="5"/>
  <c r="AP75" i="5"/>
  <c r="AQ75" i="5"/>
  <c r="AI74" i="5"/>
  <c r="AJ74" i="5"/>
  <c r="AK74" i="5"/>
  <c r="AL74" i="5"/>
  <c r="AM74" i="5"/>
  <c r="AN74" i="5"/>
  <c r="AO74" i="5"/>
  <c r="AP74" i="5"/>
  <c r="AI70" i="5"/>
  <c r="AJ70" i="5"/>
  <c r="AK70" i="5"/>
  <c r="AL70" i="5"/>
  <c r="AO657" i="5"/>
  <c r="AP657" i="5"/>
  <c r="AQ657" i="5"/>
  <c r="AR657" i="5"/>
  <c r="AP658" i="5"/>
  <c r="AQ658" i="5"/>
  <c r="AR658" i="5"/>
  <c r="AI648" i="5"/>
  <c r="AJ648" i="5"/>
  <c r="AN656" i="5"/>
  <c r="AO656" i="5"/>
  <c r="AP656" i="5"/>
  <c r="AQ656" i="5"/>
  <c r="AR656" i="5"/>
  <c r="AH855" i="5"/>
  <c r="AI855" i="5"/>
  <c r="AJ855" i="5"/>
  <c r="AK855" i="5"/>
  <c r="AL855" i="5"/>
  <c r="AO862" i="5"/>
  <c r="AP862" i="5"/>
  <c r="AQ862" i="5"/>
  <c r="AR862" i="5"/>
  <c r="AH856" i="5"/>
  <c r="AI856" i="5"/>
  <c r="AJ856" i="5"/>
  <c r="AK856" i="5"/>
  <c r="AL856" i="5"/>
  <c r="AM856" i="5"/>
  <c r="AJ857" i="5"/>
  <c r="AK857" i="5"/>
  <c r="AL857" i="5"/>
  <c r="AM857" i="5"/>
  <c r="AN857" i="5"/>
  <c r="AI888" i="5"/>
  <c r="AJ888" i="5"/>
  <c r="AK888" i="5"/>
  <c r="AL888" i="5"/>
  <c r="AM888" i="5"/>
  <c r="AN888" i="5"/>
  <c r="AO888" i="5"/>
  <c r="AP888" i="5"/>
  <c r="AQ888" i="5"/>
  <c r="AR888" i="5"/>
  <c r="AI892" i="5"/>
  <c r="AJ892" i="5"/>
  <c r="AK892" i="5"/>
  <c r="AL892" i="5"/>
  <c r="AM892" i="5"/>
  <c r="AN892" i="5"/>
  <c r="AO892" i="5"/>
  <c r="AP892" i="5"/>
  <c r="AQ892" i="5"/>
  <c r="AR892" i="5"/>
  <c r="AI869" i="5"/>
  <c r="AJ869" i="5"/>
  <c r="AQ905" i="5"/>
  <c r="AR905" i="5"/>
  <c r="AI873" i="5"/>
  <c r="AJ873" i="5"/>
  <c r="AK873" i="5"/>
  <c r="AL873" i="5"/>
  <c r="AM873" i="5"/>
  <c r="AN873" i="5"/>
  <c r="AM901" i="5"/>
  <c r="AN901" i="5"/>
  <c r="AO901" i="5"/>
  <c r="AP901" i="5"/>
  <c r="AQ901" i="5"/>
  <c r="AR901" i="5"/>
  <c r="AI880" i="5"/>
  <c r="AJ880" i="5"/>
  <c r="AK880" i="5"/>
  <c r="AL880" i="5"/>
  <c r="AM880" i="5"/>
  <c r="AN880" i="5"/>
  <c r="AO880" i="5"/>
  <c r="AP880" i="5"/>
  <c r="AQ880" i="5"/>
  <c r="AR880" i="5"/>
  <c r="AM696" i="5"/>
  <c r="AN696" i="5"/>
  <c r="AO696" i="5"/>
  <c r="AP696" i="5"/>
  <c r="AQ696" i="5"/>
  <c r="AR696" i="5"/>
  <c r="AH691" i="5"/>
  <c r="AI691" i="5"/>
  <c r="AJ691" i="5"/>
  <c r="AK691" i="5"/>
  <c r="AL691" i="5"/>
  <c r="AM691" i="5"/>
  <c r="AN691" i="5"/>
  <c r="AO691" i="5"/>
  <c r="AP691" i="5"/>
  <c r="AQ691" i="5"/>
  <c r="AR691" i="5"/>
  <c r="AI690" i="5"/>
  <c r="AJ690" i="5"/>
  <c r="AK690" i="5"/>
  <c r="AL690" i="5"/>
  <c r="AM690" i="5"/>
  <c r="AN690" i="5"/>
  <c r="AO690" i="5"/>
  <c r="AP690" i="5"/>
  <c r="AQ690" i="5"/>
  <c r="AR690" i="5"/>
  <c r="AI680" i="5"/>
  <c r="AJ680" i="5"/>
  <c r="AK680" i="5"/>
  <c r="AI478" i="5"/>
  <c r="AJ478" i="5"/>
  <c r="AK478" i="5"/>
  <c r="AL478" i="5"/>
  <c r="AM478" i="5"/>
  <c r="AN478" i="5"/>
  <c r="AI476" i="5"/>
  <c r="AJ476" i="5"/>
  <c r="AK476" i="5"/>
  <c r="AL476" i="5"/>
  <c r="AK489" i="5"/>
  <c r="AL489" i="5"/>
  <c r="AM489" i="5"/>
  <c r="AN489" i="5"/>
  <c r="AO489" i="5"/>
  <c r="AP489" i="5"/>
  <c r="AQ489" i="5"/>
  <c r="AR489" i="5"/>
  <c r="AI479" i="5"/>
  <c r="AJ479" i="5"/>
  <c r="AK479" i="5"/>
  <c r="AL479" i="5"/>
  <c r="AM479" i="5"/>
  <c r="AN479" i="5"/>
  <c r="AO479" i="5"/>
  <c r="AN492" i="5"/>
  <c r="AO492" i="5"/>
  <c r="AP492" i="5"/>
  <c r="AQ492" i="5"/>
  <c r="AR492" i="5"/>
  <c r="AI114" i="5"/>
  <c r="AJ114" i="5"/>
  <c r="AK114" i="5"/>
  <c r="AL114" i="5"/>
  <c r="AM114" i="5"/>
  <c r="AN114" i="5"/>
  <c r="AO114" i="5"/>
  <c r="AP114" i="5"/>
  <c r="AQ114" i="5"/>
  <c r="AR114" i="5"/>
  <c r="AQ125" i="5"/>
  <c r="AR125" i="5"/>
  <c r="AI96" i="5"/>
  <c r="AJ96" i="5"/>
  <c r="AK96" i="5"/>
  <c r="AL96" i="5"/>
  <c r="AM96" i="5"/>
  <c r="AN96" i="5"/>
  <c r="AO96" i="5"/>
  <c r="AP96" i="5"/>
  <c r="AQ96" i="5"/>
  <c r="AI97" i="5"/>
  <c r="AJ97" i="5"/>
  <c r="AK97" i="5"/>
  <c r="AL97" i="5"/>
  <c r="AM97" i="5"/>
  <c r="AN97" i="5"/>
  <c r="AO97" i="5"/>
  <c r="AP97" i="5"/>
  <c r="AQ97" i="5"/>
  <c r="AR97" i="5"/>
  <c r="AI93" i="5"/>
  <c r="AJ93" i="5"/>
  <c r="AK93" i="5"/>
  <c r="AL93" i="5"/>
  <c r="AM93" i="5"/>
  <c r="AN93" i="5"/>
  <c r="AJ118" i="5"/>
  <c r="AK118" i="5"/>
  <c r="AL118" i="5"/>
  <c r="AM118" i="5"/>
  <c r="AN118" i="5"/>
  <c r="AO118" i="5"/>
  <c r="AP118" i="5"/>
  <c r="AQ118" i="5"/>
  <c r="AR118" i="5"/>
  <c r="AI104" i="5"/>
  <c r="AJ104" i="5"/>
  <c r="AK104" i="5"/>
  <c r="AL104" i="5"/>
  <c r="AM104" i="5"/>
  <c r="AN104" i="5"/>
  <c r="AO104" i="5"/>
  <c r="AP104" i="5"/>
  <c r="AQ104" i="5"/>
  <c r="AR104" i="5"/>
  <c r="AI102" i="5"/>
  <c r="AJ102" i="5"/>
  <c r="AK102" i="5"/>
  <c r="AL102" i="5"/>
  <c r="AM102" i="5"/>
  <c r="AN102" i="5"/>
  <c r="AO102" i="5"/>
  <c r="AP102" i="5"/>
  <c r="AQ102" i="5"/>
  <c r="AR102" i="5"/>
  <c r="AK119" i="5"/>
  <c r="AL119" i="5"/>
  <c r="AM119" i="5"/>
  <c r="AN119" i="5"/>
  <c r="AO119" i="5"/>
  <c r="AP119" i="5"/>
  <c r="AQ119" i="5"/>
  <c r="AR119" i="5"/>
  <c r="AI813" i="5"/>
  <c r="AJ813" i="5"/>
  <c r="AK813" i="5"/>
  <c r="AL813" i="5"/>
  <c r="AM813" i="5"/>
  <c r="AN813" i="5"/>
  <c r="AO813" i="5"/>
  <c r="AP813" i="5"/>
  <c r="AQ813" i="5"/>
  <c r="AR813" i="5"/>
  <c r="AI798" i="5"/>
  <c r="AJ798" i="5"/>
  <c r="AK798" i="5"/>
  <c r="AL798" i="5"/>
  <c r="AM798" i="5"/>
  <c r="AN798" i="5"/>
  <c r="AO798" i="5"/>
  <c r="AP798" i="5"/>
  <c r="AQ798" i="5"/>
  <c r="AR798" i="5"/>
  <c r="AL818" i="5"/>
  <c r="AM818" i="5"/>
  <c r="AN818" i="5"/>
  <c r="AO818" i="5"/>
  <c r="AP818" i="5"/>
  <c r="AQ818" i="5"/>
  <c r="AR818" i="5"/>
  <c r="AI810" i="5"/>
  <c r="AJ810" i="5"/>
  <c r="AK810" i="5"/>
  <c r="AL810" i="5"/>
  <c r="AM810" i="5"/>
  <c r="AN810" i="5"/>
  <c r="AO810" i="5"/>
  <c r="AP810" i="5"/>
  <c r="AQ810" i="5"/>
  <c r="AR810" i="5"/>
  <c r="AI805" i="5"/>
  <c r="AJ805" i="5"/>
  <c r="AK805" i="5"/>
  <c r="AL805" i="5"/>
  <c r="AM805" i="5"/>
  <c r="AN805" i="5"/>
  <c r="AO805" i="5"/>
  <c r="AP805" i="5"/>
  <c r="AQ805" i="5"/>
  <c r="AR805" i="5"/>
  <c r="AI795" i="5"/>
  <c r="AJ795" i="5"/>
  <c r="AK795" i="5"/>
  <c r="AL795" i="5"/>
  <c r="AM795" i="5"/>
  <c r="AN795" i="5"/>
  <c r="AO795" i="5"/>
  <c r="AP795" i="5"/>
  <c r="AQ795" i="5"/>
  <c r="AR795" i="5"/>
  <c r="AI796" i="5"/>
  <c r="AJ796" i="5"/>
  <c r="AK796" i="5"/>
  <c r="AL796" i="5"/>
  <c r="AM796" i="5"/>
  <c r="AN796" i="5"/>
  <c r="AO796" i="5"/>
  <c r="AP796" i="5"/>
  <c r="AQ796" i="5"/>
  <c r="AR796" i="5"/>
  <c r="AJ816" i="5"/>
  <c r="AK816" i="5"/>
  <c r="AL816" i="5"/>
  <c r="AM816" i="5"/>
  <c r="AN816" i="5"/>
  <c r="AO816" i="5"/>
  <c r="AP816" i="5"/>
  <c r="AQ816" i="5"/>
  <c r="AR816" i="5"/>
  <c r="AI797" i="5"/>
  <c r="AJ797" i="5"/>
  <c r="AK797" i="5"/>
  <c r="AL797" i="5"/>
  <c r="AM797" i="5"/>
  <c r="AN797" i="5"/>
  <c r="AO797" i="5"/>
  <c r="AP797" i="5"/>
  <c r="AQ797" i="5"/>
  <c r="AR797" i="5"/>
  <c r="AQ536" i="5"/>
  <c r="AR536" i="5"/>
  <c r="AI525" i="5"/>
  <c r="AJ525" i="5"/>
  <c r="AK525" i="5"/>
  <c r="AL525" i="5"/>
  <c r="AM525" i="5"/>
  <c r="AN525" i="5"/>
  <c r="AO525" i="5"/>
  <c r="AI526" i="5"/>
  <c r="AJ526" i="5"/>
  <c r="AK526" i="5"/>
  <c r="AL526" i="5"/>
  <c r="AM526" i="5"/>
  <c r="AN526" i="5"/>
  <c r="AO526" i="5"/>
  <c r="AP526" i="5"/>
  <c r="AO534" i="5"/>
  <c r="AP534" i="5"/>
  <c r="AQ534" i="5"/>
  <c r="AR534" i="5"/>
  <c r="AK530" i="5"/>
  <c r="AL530" i="5"/>
  <c r="AM530" i="5"/>
  <c r="AN530" i="5"/>
  <c r="AO530" i="5"/>
  <c r="AP530" i="5"/>
  <c r="AQ530" i="5"/>
  <c r="AR530" i="5"/>
  <c r="AL38" i="5"/>
  <c r="AM38" i="5"/>
  <c r="AN38" i="5"/>
  <c r="AO38" i="5"/>
  <c r="AP38" i="5"/>
  <c r="AQ38" i="5"/>
  <c r="AR38" i="5"/>
  <c r="AI17" i="5"/>
  <c r="AJ17" i="5"/>
  <c r="AK17" i="5"/>
  <c r="AL17" i="5"/>
  <c r="AM17" i="5"/>
  <c r="AN17" i="5"/>
  <c r="AO17" i="5"/>
  <c r="AP17" i="5"/>
  <c r="AQ17" i="5"/>
  <c r="AR17" i="5"/>
  <c r="AI26" i="5"/>
  <c r="AJ26" i="5"/>
  <c r="AK26" i="5"/>
  <c r="AL26" i="5"/>
  <c r="AM26" i="5"/>
  <c r="AN26" i="5"/>
  <c r="AO26" i="5"/>
  <c r="AP26" i="5"/>
  <c r="AQ26" i="5"/>
  <c r="AR26" i="5"/>
  <c r="AJ36" i="5"/>
  <c r="AK36" i="5"/>
  <c r="AL36" i="5"/>
  <c r="AM36" i="5"/>
  <c r="AN36" i="5"/>
  <c r="AO36" i="5"/>
  <c r="AP36" i="5"/>
  <c r="AQ36" i="5"/>
  <c r="AR36" i="5"/>
  <c r="AH34" i="5"/>
  <c r="AI34" i="5"/>
  <c r="AJ34" i="5"/>
  <c r="AK34" i="5"/>
  <c r="AL34" i="5"/>
  <c r="AM34" i="5"/>
  <c r="AN34" i="5"/>
  <c r="AO34" i="5"/>
  <c r="AP34" i="5"/>
  <c r="AQ34" i="5"/>
  <c r="AR34" i="5"/>
  <c r="AI21" i="5"/>
  <c r="AJ21" i="5"/>
  <c r="AK21" i="5"/>
  <c r="AL21" i="5"/>
  <c r="AM21" i="5"/>
  <c r="AN21" i="5"/>
  <c r="AO21" i="5"/>
  <c r="AP21" i="5"/>
  <c r="AQ21" i="5"/>
  <c r="AR21" i="5"/>
  <c r="AI29" i="5"/>
  <c r="AJ29" i="5"/>
  <c r="AK29" i="5"/>
  <c r="AL29" i="5"/>
  <c r="AM29" i="5"/>
  <c r="AN29" i="5"/>
  <c r="AO29" i="5"/>
  <c r="AP29" i="5"/>
  <c r="AQ29" i="5"/>
  <c r="AR29" i="5"/>
  <c r="AI32" i="5"/>
  <c r="AJ32" i="5"/>
  <c r="AK32" i="5"/>
  <c r="AL32" i="5"/>
  <c r="AM32" i="5"/>
  <c r="AN32" i="5"/>
  <c r="AO32" i="5"/>
  <c r="AP32" i="5"/>
  <c r="AQ32" i="5"/>
  <c r="AR32" i="5"/>
  <c r="AI15" i="5"/>
  <c r="AJ15" i="5"/>
  <c r="AK15" i="5"/>
  <c r="AL15" i="5"/>
  <c r="AM15" i="5"/>
  <c r="AN15" i="5"/>
  <c r="AO15" i="5"/>
  <c r="AP15" i="5"/>
  <c r="AQ15" i="5"/>
  <c r="AR15" i="5"/>
  <c r="AI8" i="5"/>
  <c r="AJ8" i="5"/>
  <c r="AK8" i="5"/>
  <c r="AI590" i="5"/>
  <c r="AJ590" i="5"/>
  <c r="AK590" i="5"/>
  <c r="AL590" i="5"/>
  <c r="AM590" i="5"/>
  <c r="AN590" i="5"/>
  <c r="AO590" i="5"/>
  <c r="AP590" i="5"/>
  <c r="AQ590" i="5"/>
  <c r="AR590" i="5"/>
  <c r="AO616" i="5"/>
  <c r="AP616" i="5"/>
  <c r="AQ616" i="5"/>
  <c r="AR616" i="5"/>
  <c r="AI604" i="5"/>
  <c r="AJ604" i="5"/>
  <c r="AK604" i="5"/>
  <c r="AL604" i="5"/>
  <c r="AM604" i="5"/>
  <c r="AN604" i="5"/>
  <c r="AO604" i="5"/>
  <c r="AP604" i="5"/>
  <c r="AQ604" i="5"/>
  <c r="AR604" i="5"/>
  <c r="AP617" i="5"/>
  <c r="AQ617" i="5"/>
  <c r="AR617" i="5"/>
  <c r="AI597" i="5"/>
  <c r="AJ597" i="5"/>
  <c r="AK597" i="5"/>
  <c r="AL597" i="5"/>
  <c r="AM597" i="5"/>
  <c r="AN597" i="5"/>
  <c r="AO597" i="5"/>
  <c r="AP597" i="5"/>
  <c r="AQ597" i="5"/>
  <c r="AR597" i="5"/>
  <c r="AH609" i="5"/>
  <c r="AI609" i="5"/>
  <c r="AJ609" i="5"/>
  <c r="AK609" i="5"/>
  <c r="AL609" i="5"/>
  <c r="AM609" i="5"/>
  <c r="AN609" i="5"/>
  <c r="AO609" i="5"/>
  <c r="AP609" i="5"/>
  <c r="AQ609" i="5"/>
  <c r="AR609" i="5"/>
  <c r="AI600" i="5"/>
  <c r="AJ600" i="5"/>
  <c r="AK600" i="5"/>
  <c r="AL600" i="5"/>
  <c r="AM600" i="5"/>
  <c r="AN600" i="5"/>
  <c r="AO600" i="5"/>
  <c r="AP600" i="5"/>
  <c r="AQ600" i="5"/>
  <c r="AR600" i="5"/>
  <c r="AI587" i="5"/>
  <c r="AJ587" i="5"/>
  <c r="AK587" i="5"/>
  <c r="AL587" i="5"/>
  <c r="AM587" i="5"/>
  <c r="AN587" i="5"/>
  <c r="AO587" i="5"/>
  <c r="AI603" i="5"/>
  <c r="AJ603" i="5"/>
  <c r="AK603" i="5"/>
  <c r="AL603" i="5"/>
  <c r="AM603" i="5"/>
  <c r="AN603" i="5"/>
  <c r="AO603" i="5"/>
  <c r="AP603" i="5"/>
  <c r="AQ603" i="5"/>
  <c r="AR603" i="5"/>
  <c r="AI582" i="5"/>
  <c r="AJ582" i="5"/>
  <c r="AO575" i="5"/>
  <c r="AP575" i="5"/>
  <c r="AQ575" i="5"/>
  <c r="AR575" i="5"/>
  <c r="AH773" i="5"/>
  <c r="AI773" i="5"/>
  <c r="AJ773" i="5"/>
  <c r="AK773" i="5"/>
  <c r="AL773" i="5"/>
  <c r="AM773" i="5"/>
  <c r="AN773" i="5"/>
  <c r="AO773" i="5"/>
  <c r="AI769" i="5"/>
  <c r="AJ769" i="5"/>
  <c r="AK769" i="5"/>
  <c r="AQ782" i="5"/>
  <c r="AR782" i="5"/>
  <c r="AI770" i="5"/>
  <c r="AJ770" i="5"/>
  <c r="AK770" i="5"/>
  <c r="AL770" i="5"/>
  <c r="AN779" i="5"/>
  <c r="AO779" i="5"/>
  <c r="AP779" i="5"/>
  <c r="AQ779" i="5"/>
  <c r="AR779" i="5"/>
  <c r="AI772" i="5"/>
  <c r="AJ772" i="5"/>
  <c r="AK772" i="5"/>
  <c r="AL772" i="5"/>
  <c r="AM772" i="5"/>
  <c r="AN772" i="5"/>
  <c r="AH239" i="5"/>
  <c r="AI239" i="5"/>
  <c r="AJ239" i="5"/>
  <c r="AK239" i="5"/>
  <c r="AL239" i="5"/>
  <c r="AM239" i="5"/>
  <c r="AN239" i="5"/>
  <c r="AO239" i="5"/>
  <c r="AP239" i="5"/>
  <c r="AQ239" i="5"/>
  <c r="AO246" i="5"/>
  <c r="AP246" i="5"/>
  <c r="AQ246" i="5"/>
  <c r="AR246" i="5"/>
  <c r="AI237" i="5"/>
  <c r="AJ237" i="5"/>
  <c r="AK237" i="5"/>
  <c r="AL237" i="5"/>
  <c r="AM237" i="5"/>
  <c r="AN237" i="5"/>
  <c r="AO237" i="5"/>
  <c r="AM244" i="5"/>
  <c r="AN244" i="5"/>
  <c r="AO244" i="5"/>
  <c r="AP244" i="5"/>
  <c r="AQ244" i="5"/>
  <c r="AR244" i="5"/>
  <c r="AI238" i="5"/>
  <c r="AJ238" i="5"/>
  <c r="AK238" i="5"/>
  <c r="AL238" i="5"/>
  <c r="AM238" i="5"/>
  <c r="AN238" i="5"/>
  <c r="AO238" i="5"/>
  <c r="AP238" i="5"/>
  <c r="AI189" i="5"/>
  <c r="AJ189" i="5"/>
  <c r="AK189" i="5"/>
  <c r="AL189" i="5"/>
  <c r="AM189" i="5"/>
  <c r="AN189" i="5"/>
  <c r="AO189" i="5"/>
  <c r="AP189" i="5"/>
  <c r="AQ189" i="5"/>
  <c r="AR189" i="5"/>
  <c r="AI197" i="5"/>
  <c r="AJ197" i="5"/>
  <c r="AK197" i="5"/>
  <c r="AL197" i="5"/>
  <c r="AM197" i="5"/>
  <c r="AN197" i="5"/>
  <c r="AO197" i="5"/>
  <c r="AP197" i="5"/>
  <c r="AQ197" i="5"/>
  <c r="AR197" i="5"/>
  <c r="AH198" i="5"/>
  <c r="AI198" i="5"/>
  <c r="AJ198" i="5"/>
  <c r="AK198" i="5"/>
  <c r="AL198" i="5"/>
  <c r="AM198" i="5"/>
  <c r="AN198" i="5"/>
  <c r="AO198" i="5"/>
  <c r="AP198" i="5"/>
  <c r="AQ198" i="5"/>
  <c r="AR198" i="5"/>
  <c r="AH199" i="5"/>
  <c r="AI199" i="5"/>
  <c r="AJ199" i="5"/>
  <c r="AK199" i="5"/>
  <c r="AL199" i="5"/>
  <c r="AM199" i="5"/>
  <c r="AN199" i="5"/>
  <c r="AO199" i="5"/>
  <c r="AP199" i="5"/>
  <c r="AQ199" i="5"/>
  <c r="AR199" i="5"/>
  <c r="AI188" i="5"/>
  <c r="AJ188" i="5"/>
  <c r="AK188" i="5"/>
  <c r="AL188" i="5"/>
  <c r="AM188" i="5"/>
  <c r="AN188" i="5"/>
  <c r="AO188" i="5"/>
  <c r="AP188" i="5"/>
  <c r="AQ188" i="5"/>
  <c r="AR188" i="5"/>
  <c r="AI171" i="5"/>
  <c r="AJ171" i="5"/>
  <c r="AI192" i="5"/>
  <c r="AJ192" i="5"/>
  <c r="AK192" i="5"/>
  <c r="AL192" i="5"/>
  <c r="AM192" i="5"/>
  <c r="AN192" i="5"/>
  <c r="AO192" i="5"/>
  <c r="AP192" i="5"/>
  <c r="AQ192" i="5"/>
  <c r="AR192" i="5"/>
  <c r="AL202" i="5"/>
  <c r="AM202" i="5"/>
  <c r="AN202" i="5"/>
  <c r="AO202" i="5"/>
  <c r="AP202" i="5"/>
  <c r="AQ202" i="5"/>
  <c r="AR202" i="5"/>
  <c r="AI187" i="5"/>
  <c r="AJ187" i="5"/>
  <c r="AK187" i="5"/>
  <c r="AL187" i="5"/>
  <c r="AM187" i="5"/>
  <c r="AN187" i="5"/>
  <c r="AO187" i="5"/>
  <c r="AP187" i="5"/>
  <c r="AQ187" i="5"/>
  <c r="AR187" i="5"/>
  <c r="AM203" i="5"/>
  <c r="AN203" i="5"/>
  <c r="AO203" i="5"/>
  <c r="AP203" i="5"/>
  <c r="AQ203" i="5"/>
  <c r="AR203" i="5"/>
  <c r="AS985" i="5"/>
  <c r="AP908" i="5"/>
  <c r="AN949" i="5"/>
  <c r="T138" i="5"/>
  <c r="U138" i="5"/>
  <c r="V138" i="5"/>
  <c r="W138" i="5"/>
  <c r="X138" i="5"/>
  <c r="AE154" i="5"/>
  <c r="AF154" i="5"/>
  <c r="AG154" i="5"/>
  <c r="AH154" i="5"/>
  <c r="S142" i="5"/>
  <c r="T142" i="5"/>
  <c r="U142" i="5"/>
  <c r="V142" i="5"/>
  <c r="W142" i="5"/>
  <c r="X142" i="5"/>
  <c r="Y142" i="5"/>
  <c r="Z142" i="5"/>
  <c r="AA142" i="5"/>
  <c r="AB142" i="5"/>
  <c r="X147" i="5"/>
  <c r="Y147" i="5"/>
  <c r="Z147" i="5"/>
  <c r="AA147" i="5"/>
  <c r="AB147" i="5"/>
  <c r="AC147" i="5"/>
  <c r="AD147" i="5"/>
  <c r="AE147" i="5"/>
  <c r="AF147" i="5"/>
  <c r="AG147" i="5"/>
  <c r="S143" i="5"/>
  <c r="T143" i="5"/>
  <c r="U143" i="5"/>
  <c r="V143" i="5"/>
  <c r="W143" i="5"/>
  <c r="X143" i="5"/>
  <c r="Y143" i="5"/>
  <c r="Z143" i="5"/>
  <c r="AA143" i="5"/>
  <c r="AB143" i="5"/>
  <c r="AC143" i="5"/>
  <c r="Z724" i="5"/>
  <c r="AA724" i="5"/>
  <c r="AB724" i="5"/>
  <c r="AC724" i="5"/>
  <c r="AD724" i="5"/>
  <c r="AE724" i="5"/>
  <c r="AF724" i="5"/>
  <c r="AG724" i="5"/>
  <c r="AH724" i="5"/>
  <c r="W721" i="5"/>
  <c r="X721" i="5"/>
  <c r="Y721" i="5"/>
  <c r="Z721" i="5"/>
  <c r="AA721" i="5"/>
  <c r="AB721" i="5"/>
  <c r="AC721" i="5"/>
  <c r="AD721" i="5"/>
  <c r="AE721" i="5"/>
  <c r="AF721" i="5"/>
  <c r="U719" i="5"/>
  <c r="V719" i="5"/>
  <c r="W719" i="5"/>
  <c r="X719" i="5"/>
  <c r="Y719" i="5"/>
  <c r="Z719" i="5"/>
  <c r="AA719" i="5"/>
  <c r="AB719" i="5"/>
  <c r="AC719" i="5"/>
  <c r="AD719" i="5"/>
  <c r="Y723" i="5"/>
  <c r="Z723" i="5"/>
  <c r="AA723" i="5"/>
  <c r="AB723" i="5"/>
  <c r="AC723" i="5"/>
  <c r="AD723" i="5"/>
  <c r="AE723" i="5"/>
  <c r="AF723" i="5"/>
  <c r="AG723" i="5"/>
  <c r="AH723" i="5"/>
  <c r="X65" i="5"/>
  <c r="Y65" i="5"/>
  <c r="Z65" i="5"/>
  <c r="AA65" i="5"/>
  <c r="AB65" i="5"/>
  <c r="AC65" i="5"/>
  <c r="AD65" i="5"/>
  <c r="AE65" i="5"/>
  <c r="AF65" i="5"/>
  <c r="AG65" i="5"/>
  <c r="T59" i="5"/>
  <c r="U59" i="5"/>
  <c r="V59" i="5"/>
  <c r="W59" i="5"/>
  <c r="X59" i="5"/>
  <c r="Y59" i="5"/>
  <c r="Z59" i="5"/>
  <c r="AA59" i="5"/>
  <c r="AD71" i="5"/>
  <c r="AE71" i="5"/>
  <c r="AF71" i="5"/>
  <c r="AG71" i="5"/>
  <c r="AH71" i="5"/>
  <c r="AB69" i="5"/>
  <c r="AC69" i="5"/>
  <c r="AD69" i="5"/>
  <c r="AE69" i="5"/>
  <c r="AF69" i="5"/>
  <c r="AG69" i="5"/>
  <c r="AH69" i="5"/>
  <c r="Y66" i="5"/>
  <c r="Z66" i="5"/>
  <c r="AA66" i="5"/>
  <c r="AB66" i="5"/>
  <c r="AC66" i="5"/>
  <c r="AD66" i="5"/>
  <c r="AE66" i="5"/>
  <c r="AF66" i="5"/>
  <c r="AG66" i="5"/>
  <c r="AH66" i="5"/>
  <c r="S60" i="5"/>
  <c r="T60" i="5"/>
  <c r="U60" i="5"/>
  <c r="V60" i="5"/>
  <c r="W60" i="5"/>
  <c r="X60" i="5"/>
  <c r="Y60" i="5"/>
  <c r="Z60" i="5"/>
  <c r="AA60" i="5"/>
  <c r="AB60" i="5"/>
  <c r="S61" i="5"/>
  <c r="T61" i="5"/>
  <c r="U61" i="5"/>
  <c r="V61" i="5"/>
  <c r="W61" i="5"/>
  <c r="X61" i="5"/>
  <c r="Y61" i="5"/>
  <c r="Z61" i="5"/>
  <c r="AA61" i="5"/>
  <c r="AB61" i="5"/>
  <c r="AC61" i="5"/>
  <c r="T54" i="5"/>
  <c r="U54" i="5"/>
  <c r="V54" i="5"/>
  <c r="T634" i="5"/>
  <c r="U634" i="5"/>
  <c r="V634" i="5"/>
  <c r="V638" i="5"/>
  <c r="W638" i="5"/>
  <c r="X638" i="5"/>
  <c r="Y638" i="5"/>
  <c r="Z638" i="5"/>
  <c r="S636" i="5"/>
  <c r="T636" i="5"/>
  <c r="U636" i="5"/>
  <c r="V636" i="5"/>
  <c r="W636" i="5"/>
  <c r="X636" i="5"/>
  <c r="U637" i="5"/>
  <c r="V637" i="5"/>
  <c r="W637" i="5"/>
  <c r="X637" i="5"/>
  <c r="Y637" i="5"/>
  <c r="AB644" i="5"/>
  <c r="AC644" i="5"/>
  <c r="AD644" i="5"/>
  <c r="AE644" i="5"/>
  <c r="AF644" i="5"/>
  <c r="Y846" i="5"/>
  <c r="Z846" i="5"/>
  <c r="AA846" i="5"/>
  <c r="AB846" i="5"/>
  <c r="AC846" i="5"/>
  <c r="AG854" i="5"/>
  <c r="AH854" i="5"/>
  <c r="S840" i="5"/>
  <c r="T840" i="5"/>
  <c r="U840" i="5"/>
  <c r="V840" i="5"/>
  <c r="W840" i="5"/>
  <c r="AE893" i="5"/>
  <c r="AF893" i="5"/>
  <c r="AG893" i="5"/>
  <c r="AH893" i="5"/>
  <c r="T872" i="5"/>
  <c r="U872" i="5"/>
  <c r="V872" i="5"/>
  <c r="W872" i="5"/>
  <c r="X872" i="5"/>
  <c r="Y872" i="5"/>
  <c r="Z872" i="5"/>
  <c r="AA872" i="5"/>
  <c r="AB872" i="5"/>
  <c r="AC872" i="5"/>
  <c r="AD872" i="5"/>
  <c r="AE872" i="5"/>
  <c r="AF872" i="5"/>
  <c r="AG872" i="5"/>
  <c r="AH872" i="5"/>
  <c r="Y887" i="5"/>
  <c r="Z887" i="5"/>
  <c r="AA887" i="5"/>
  <c r="AB887" i="5"/>
  <c r="AC887" i="5"/>
  <c r="AD887" i="5"/>
  <c r="AE887" i="5"/>
  <c r="AF887" i="5"/>
  <c r="AG887" i="5"/>
  <c r="AH887" i="5"/>
  <c r="AC891" i="5"/>
  <c r="AD891" i="5"/>
  <c r="AE891" i="5"/>
  <c r="AF891" i="5"/>
  <c r="AG891" i="5"/>
  <c r="AH891" i="5"/>
  <c r="T870" i="5"/>
  <c r="U870" i="5"/>
  <c r="V870" i="5"/>
  <c r="W870" i="5"/>
  <c r="X870" i="5"/>
  <c r="Y870" i="5"/>
  <c r="Z870" i="5"/>
  <c r="AA870" i="5"/>
  <c r="AB870" i="5"/>
  <c r="AC870" i="5"/>
  <c r="AD870" i="5"/>
  <c r="AE870" i="5"/>
  <c r="AF870" i="5"/>
  <c r="AG870" i="5"/>
  <c r="AH870" i="5"/>
  <c r="AA889" i="5"/>
  <c r="AB889" i="5"/>
  <c r="AC889" i="5"/>
  <c r="AD889" i="5"/>
  <c r="AE889" i="5"/>
  <c r="AF889" i="5"/>
  <c r="AG889" i="5"/>
  <c r="AH889" i="5"/>
  <c r="S882" i="5"/>
  <c r="T882" i="5"/>
  <c r="U882" i="5"/>
  <c r="V882" i="5"/>
  <c r="W882" i="5"/>
  <c r="X882" i="5"/>
  <c r="Y882" i="5"/>
  <c r="Z882" i="5"/>
  <c r="AA882" i="5"/>
  <c r="AB882" i="5"/>
  <c r="AC882" i="5"/>
  <c r="AD882" i="5"/>
  <c r="AE882" i="5"/>
  <c r="AF882" i="5"/>
  <c r="AG882" i="5"/>
  <c r="AH882" i="5"/>
  <c r="T875" i="5"/>
  <c r="U875" i="5"/>
  <c r="V875" i="5"/>
  <c r="W875" i="5"/>
  <c r="X875" i="5"/>
  <c r="Y875" i="5"/>
  <c r="Z875" i="5"/>
  <c r="AA875" i="5"/>
  <c r="AB875" i="5"/>
  <c r="AC875" i="5"/>
  <c r="AD875" i="5"/>
  <c r="AE875" i="5"/>
  <c r="AF875" i="5"/>
  <c r="AG875" i="5"/>
  <c r="AH875" i="5"/>
  <c r="T666" i="5"/>
  <c r="U666" i="5"/>
  <c r="V666" i="5"/>
  <c r="W666" i="5"/>
  <c r="T668" i="5"/>
  <c r="U668" i="5"/>
  <c r="V668" i="5"/>
  <c r="W668" i="5"/>
  <c r="X668" i="5"/>
  <c r="Y668" i="5"/>
  <c r="Z683" i="5"/>
  <c r="AA683" i="5"/>
  <c r="AB683" i="5"/>
  <c r="AC683" i="5"/>
  <c r="AD683" i="5"/>
  <c r="AE683" i="5"/>
  <c r="AF683" i="5"/>
  <c r="AG683" i="5"/>
  <c r="AH683" i="5"/>
  <c r="AE688" i="5"/>
  <c r="AF688" i="5"/>
  <c r="AG688" i="5"/>
  <c r="AH688" i="5"/>
  <c r="AD687" i="5"/>
  <c r="AE687" i="5"/>
  <c r="AF687" i="5"/>
  <c r="AG687" i="5"/>
  <c r="AH687" i="5"/>
  <c r="X681" i="5"/>
  <c r="Y681" i="5"/>
  <c r="Z681" i="5"/>
  <c r="AA681" i="5"/>
  <c r="AB681" i="5"/>
  <c r="AC681" i="5"/>
  <c r="AD681" i="5"/>
  <c r="AE681" i="5"/>
  <c r="AF681" i="5"/>
  <c r="AG681" i="5"/>
  <c r="AH681" i="5"/>
  <c r="T464" i="5"/>
  <c r="U464" i="5"/>
  <c r="V464" i="5"/>
  <c r="W464" i="5"/>
  <c r="X464" i="5"/>
  <c r="Y464" i="5"/>
  <c r="Z464" i="5"/>
  <c r="AF484" i="5"/>
  <c r="AG484" i="5"/>
  <c r="AH484" i="5"/>
  <c r="U473" i="5"/>
  <c r="V473" i="5"/>
  <c r="W473" i="5"/>
  <c r="X473" i="5"/>
  <c r="Y473" i="5"/>
  <c r="Z473" i="5"/>
  <c r="AA473" i="5"/>
  <c r="AB473" i="5"/>
  <c r="AC473" i="5"/>
  <c r="AD473" i="5"/>
  <c r="AE473" i="5"/>
  <c r="AF473" i="5"/>
  <c r="AG473" i="5"/>
  <c r="AH473" i="5"/>
  <c r="T461" i="5"/>
  <c r="U461" i="5"/>
  <c r="V461" i="5"/>
  <c r="W461" i="5"/>
  <c r="W475" i="5"/>
  <c r="X475" i="5"/>
  <c r="Y475" i="5"/>
  <c r="Z475" i="5"/>
  <c r="AA475" i="5"/>
  <c r="AB475" i="5"/>
  <c r="AC475" i="5"/>
  <c r="AD475" i="5"/>
  <c r="AE475" i="5"/>
  <c r="AF475" i="5"/>
  <c r="AG475" i="5"/>
  <c r="AH475" i="5"/>
  <c r="AE113" i="5"/>
  <c r="AF113" i="5"/>
  <c r="AG113" i="5"/>
  <c r="AH113" i="5"/>
  <c r="T98" i="5"/>
  <c r="U98" i="5"/>
  <c r="V98" i="5"/>
  <c r="W98" i="5"/>
  <c r="X98" i="5"/>
  <c r="Y98" i="5"/>
  <c r="Z98" i="5"/>
  <c r="AA98" i="5"/>
  <c r="AB98" i="5"/>
  <c r="AC98" i="5"/>
  <c r="AD98" i="5"/>
  <c r="AE98" i="5"/>
  <c r="AF98" i="5"/>
  <c r="AG98" i="5"/>
  <c r="AH98" i="5"/>
  <c r="T90" i="5"/>
  <c r="U90" i="5"/>
  <c r="V90" i="5"/>
  <c r="W90" i="5"/>
  <c r="X90" i="5"/>
  <c r="Y90" i="5"/>
  <c r="Z90" i="5"/>
  <c r="AA90" i="5"/>
  <c r="AB90" i="5"/>
  <c r="AC90" i="5"/>
  <c r="AD90" i="5"/>
  <c r="AE90" i="5"/>
  <c r="AF90" i="5"/>
  <c r="AG90" i="5"/>
  <c r="AH90" i="5"/>
  <c r="Z108" i="5"/>
  <c r="AA108" i="5"/>
  <c r="AB108" i="5"/>
  <c r="AC108" i="5"/>
  <c r="AD108" i="5"/>
  <c r="AE108" i="5"/>
  <c r="AF108" i="5"/>
  <c r="AG108" i="5"/>
  <c r="AH108" i="5"/>
  <c r="T95" i="5"/>
  <c r="U95" i="5"/>
  <c r="V95" i="5"/>
  <c r="W95" i="5"/>
  <c r="X95" i="5"/>
  <c r="Y95" i="5"/>
  <c r="Z95" i="5"/>
  <c r="AA95" i="5"/>
  <c r="AB95" i="5"/>
  <c r="AC95" i="5"/>
  <c r="AD95" i="5"/>
  <c r="AE95" i="5"/>
  <c r="AF95" i="5"/>
  <c r="AG95" i="5"/>
  <c r="AH95" i="5"/>
  <c r="AC111" i="5"/>
  <c r="AD111" i="5"/>
  <c r="AE111" i="5"/>
  <c r="AF111" i="5"/>
  <c r="AG111" i="5"/>
  <c r="AH111" i="5"/>
  <c r="Y107" i="5"/>
  <c r="Z107" i="5"/>
  <c r="AA107" i="5"/>
  <c r="AB107" i="5"/>
  <c r="AC107" i="5"/>
  <c r="AD107" i="5"/>
  <c r="AE107" i="5"/>
  <c r="AF107" i="5"/>
  <c r="AG107" i="5"/>
  <c r="AH107" i="5"/>
  <c r="AG115" i="5"/>
  <c r="AH115" i="5"/>
  <c r="T92" i="5"/>
  <c r="U92" i="5"/>
  <c r="V92" i="5"/>
  <c r="W92" i="5"/>
  <c r="X92" i="5"/>
  <c r="Y92" i="5"/>
  <c r="Z92" i="5"/>
  <c r="AA92" i="5"/>
  <c r="AB92" i="5"/>
  <c r="AC92" i="5"/>
  <c r="AD92" i="5"/>
  <c r="AE92" i="5"/>
  <c r="AF92" i="5"/>
  <c r="AG92" i="5"/>
  <c r="AH92" i="5"/>
  <c r="Z806" i="5"/>
  <c r="AA806" i="5"/>
  <c r="AB806" i="5"/>
  <c r="AC806" i="5"/>
  <c r="AD806" i="5"/>
  <c r="AE806" i="5"/>
  <c r="AF806" i="5"/>
  <c r="AG806" i="5"/>
  <c r="AH806" i="5"/>
  <c r="AE811" i="5"/>
  <c r="AF811" i="5"/>
  <c r="AG811" i="5"/>
  <c r="AH811" i="5"/>
  <c r="U801" i="5"/>
  <c r="V801" i="5"/>
  <c r="W801" i="5"/>
  <c r="X801" i="5"/>
  <c r="Y801" i="5"/>
  <c r="Z801" i="5"/>
  <c r="AA801" i="5"/>
  <c r="AB801" i="5"/>
  <c r="AC801" i="5"/>
  <c r="AD801" i="5"/>
  <c r="AE801" i="5"/>
  <c r="AF801" i="5"/>
  <c r="AG801" i="5"/>
  <c r="AH801" i="5"/>
  <c r="V802" i="5"/>
  <c r="W802" i="5"/>
  <c r="X802" i="5"/>
  <c r="Y802" i="5"/>
  <c r="Z802" i="5"/>
  <c r="AA802" i="5"/>
  <c r="AB802" i="5"/>
  <c r="AC802" i="5"/>
  <c r="AD802" i="5"/>
  <c r="AE802" i="5"/>
  <c r="AF802" i="5"/>
  <c r="AG802" i="5"/>
  <c r="AH802" i="5"/>
  <c r="AC809" i="5"/>
  <c r="AD809" i="5"/>
  <c r="AE809" i="5"/>
  <c r="AF809" i="5"/>
  <c r="AG809" i="5"/>
  <c r="AH809" i="5"/>
  <c r="S800" i="5"/>
  <c r="T800" i="5"/>
  <c r="U800" i="5"/>
  <c r="V800" i="5"/>
  <c r="W800" i="5"/>
  <c r="X800" i="5"/>
  <c r="Y800" i="5"/>
  <c r="Z800" i="5"/>
  <c r="AA800" i="5"/>
  <c r="AB800" i="5"/>
  <c r="AC800" i="5"/>
  <c r="AD800" i="5"/>
  <c r="AE800" i="5"/>
  <c r="AF800" i="5"/>
  <c r="AG800" i="5"/>
  <c r="AH800" i="5"/>
  <c r="T794" i="5"/>
  <c r="U794" i="5"/>
  <c r="V794" i="5"/>
  <c r="W794" i="5"/>
  <c r="X794" i="5"/>
  <c r="Y794" i="5"/>
  <c r="Z794" i="5"/>
  <c r="AA794" i="5"/>
  <c r="AB794" i="5"/>
  <c r="AC794" i="5"/>
  <c r="AD794" i="5"/>
  <c r="AE794" i="5"/>
  <c r="AF794" i="5"/>
  <c r="AG794" i="5"/>
  <c r="AH794" i="5"/>
  <c r="AF812" i="5"/>
  <c r="AG812" i="5"/>
  <c r="AH812" i="5"/>
  <c r="W516" i="5"/>
  <c r="X516" i="5"/>
  <c r="Y516" i="5"/>
  <c r="Z516" i="5"/>
  <c r="AA516" i="5"/>
  <c r="AB516" i="5"/>
  <c r="AC516" i="5"/>
  <c r="AD516" i="5"/>
  <c r="AE516" i="5"/>
  <c r="AF516" i="5"/>
  <c r="U514" i="5"/>
  <c r="V514" i="5"/>
  <c r="W514" i="5"/>
  <c r="X514" i="5"/>
  <c r="Y514" i="5"/>
  <c r="Z514" i="5"/>
  <c r="AA514" i="5"/>
  <c r="AB514" i="5"/>
  <c r="AC514" i="5"/>
  <c r="AD514" i="5"/>
  <c r="T507" i="5"/>
  <c r="U507" i="5"/>
  <c r="V507" i="5"/>
  <c r="W507" i="5"/>
  <c r="AE524" i="5"/>
  <c r="AF524" i="5"/>
  <c r="AG524" i="5"/>
  <c r="AH524" i="5"/>
  <c r="S512" i="5"/>
  <c r="T512" i="5"/>
  <c r="U512" i="5"/>
  <c r="V512" i="5"/>
  <c r="W512" i="5"/>
  <c r="X512" i="5"/>
  <c r="Y512" i="5"/>
  <c r="Z512" i="5"/>
  <c r="AA512" i="5"/>
  <c r="AB512" i="5"/>
  <c r="T7" i="5"/>
  <c r="U7" i="5"/>
  <c r="V7" i="5"/>
  <c r="W7" i="5"/>
  <c r="X7" i="5"/>
  <c r="Y7" i="5"/>
  <c r="Z7" i="5"/>
  <c r="AA7" i="5"/>
  <c r="AB7" i="5"/>
  <c r="AC7" i="5"/>
  <c r="AD7" i="5"/>
  <c r="AE7" i="5"/>
  <c r="AF7" i="5"/>
  <c r="AG7" i="5"/>
  <c r="AH7" i="5"/>
  <c r="S20" i="5"/>
  <c r="T20" i="5"/>
  <c r="U20" i="5"/>
  <c r="V20" i="5"/>
  <c r="W20" i="5"/>
  <c r="X20" i="5"/>
  <c r="Y20" i="5"/>
  <c r="Z20" i="5"/>
  <c r="AA20" i="5"/>
  <c r="AB20" i="5"/>
  <c r="AC20" i="5"/>
  <c r="AD20" i="5"/>
  <c r="AE20" i="5"/>
  <c r="AF20" i="5"/>
  <c r="AG20" i="5"/>
  <c r="AH20" i="5"/>
  <c r="T10" i="5"/>
  <c r="U10" i="5"/>
  <c r="V10" i="5"/>
  <c r="W10" i="5"/>
  <c r="X10" i="5"/>
  <c r="Y10" i="5"/>
  <c r="Z10" i="5"/>
  <c r="AA10" i="5"/>
  <c r="AB10" i="5"/>
  <c r="AC10" i="5"/>
  <c r="AD10" i="5"/>
  <c r="AE10" i="5"/>
  <c r="AF10" i="5"/>
  <c r="AG10" i="5"/>
  <c r="AH10" i="5"/>
  <c r="AD30" i="5"/>
  <c r="AE30" i="5"/>
  <c r="AF30" i="5"/>
  <c r="AG30" i="5"/>
  <c r="AH30" i="5"/>
  <c r="AG33" i="5"/>
  <c r="AH33" i="5"/>
  <c r="T11" i="5"/>
  <c r="U11" i="5"/>
  <c r="V11" i="5"/>
  <c r="W11" i="5"/>
  <c r="X11" i="5"/>
  <c r="Y11" i="5"/>
  <c r="Z11" i="5"/>
  <c r="AA11" i="5"/>
  <c r="AB11" i="5"/>
  <c r="AC11" i="5"/>
  <c r="AD11" i="5"/>
  <c r="AE11" i="5"/>
  <c r="AF11" i="5"/>
  <c r="AG11" i="5"/>
  <c r="AH11" i="5"/>
  <c r="S19" i="5"/>
  <c r="T19" i="5"/>
  <c r="U19" i="5"/>
  <c r="V19" i="5"/>
  <c r="W19" i="5"/>
  <c r="X19" i="5"/>
  <c r="Y19" i="5"/>
  <c r="Z19" i="5"/>
  <c r="AA19" i="5"/>
  <c r="AB19" i="5"/>
  <c r="AC19" i="5"/>
  <c r="AD19" i="5"/>
  <c r="AE19" i="5"/>
  <c r="AF19" i="5"/>
  <c r="AG19" i="5"/>
  <c r="AH19" i="5"/>
  <c r="T13" i="5"/>
  <c r="U13" i="5"/>
  <c r="V13" i="5"/>
  <c r="W13" i="5"/>
  <c r="X13" i="5"/>
  <c r="Y13" i="5"/>
  <c r="Z13" i="5"/>
  <c r="AA13" i="5"/>
  <c r="AB13" i="5"/>
  <c r="AC13" i="5"/>
  <c r="AD13" i="5"/>
  <c r="AE13" i="5"/>
  <c r="AF13" i="5"/>
  <c r="AG13" i="5"/>
  <c r="AH13" i="5"/>
  <c r="T592" i="5"/>
  <c r="U592" i="5"/>
  <c r="V592" i="5"/>
  <c r="W592" i="5"/>
  <c r="X592" i="5"/>
  <c r="Y592" i="5"/>
  <c r="Z592" i="5"/>
  <c r="AA592" i="5"/>
  <c r="AB592" i="5"/>
  <c r="AC592" i="5"/>
  <c r="AD592" i="5"/>
  <c r="AE592" i="5"/>
  <c r="AF592" i="5"/>
  <c r="AG592" i="5"/>
  <c r="AH592" i="5"/>
  <c r="Z601" i="5"/>
  <c r="AA601" i="5"/>
  <c r="AB601" i="5"/>
  <c r="AC601" i="5"/>
  <c r="AD601" i="5"/>
  <c r="AE601" i="5"/>
  <c r="AF601" i="5"/>
  <c r="AG601" i="5"/>
  <c r="AH601" i="5"/>
  <c r="T581" i="5"/>
  <c r="U581" i="5"/>
  <c r="V581" i="5"/>
  <c r="W581" i="5"/>
  <c r="X581" i="5"/>
  <c r="Y581" i="5"/>
  <c r="Z581" i="5"/>
  <c r="AA581" i="5"/>
  <c r="AB581" i="5"/>
  <c r="AC581" i="5"/>
  <c r="AD581" i="5"/>
  <c r="AE581" i="5"/>
  <c r="AF581" i="5"/>
  <c r="AG581" i="5"/>
  <c r="AH581" i="5"/>
  <c r="T586" i="5"/>
  <c r="U586" i="5"/>
  <c r="V586" i="5"/>
  <c r="W586" i="5"/>
  <c r="X586" i="5"/>
  <c r="Y586" i="5"/>
  <c r="Z586" i="5"/>
  <c r="AA586" i="5"/>
  <c r="AB586" i="5"/>
  <c r="AC586" i="5"/>
  <c r="AD586" i="5"/>
  <c r="AE586" i="5"/>
  <c r="AF586" i="5"/>
  <c r="AG586" i="5"/>
  <c r="AH586" i="5"/>
  <c r="T584" i="5"/>
  <c r="U584" i="5"/>
  <c r="V584" i="5"/>
  <c r="W584" i="5"/>
  <c r="X584" i="5"/>
  <c r="Y584" i="5"/>
  <c r="Z584" i="5"/>
  <c r="AA584" i="5"/>
  <c r="AB584" i="5"/>
  <c r="AC584" i="5"/>
  <c r="AD584" i="5"/>
  <c r="AE584" i="5"/>
  <c r="AF584" i="5"/>
  <c r="AG584" i="5"/>
  <c r="AH584" i="5"/>
  <c r="X599" i="5"/>
  <c r="Y599" i="5"/>
  <c r="Z599" i="5"/>
  <c r="AA599" i="5"/>
  <c r="AB599" i="5"/>
  <c r="AC599" i="5"/>
  <c r="AD599" i="5"/>
  <c r="AE599" i="5"/>
  <c r="AF599" i="5"/>
  <c r="AG599" i="5"/>
  <c r="AH599" i="5"/>
  <c r="S594" i="5"/>
  <c r="T594" i="5"/>
  <c r="U594" i="5"/>
  <c r="V594" i="5"/>
  <c r="W594" i="5"/>
  <c r="X594" i="5"/>
  <c r="Y594" i="5"/>
  <c r="Z594" i="5"/>
  <c r="AA594" i="5"/>
  <c r="AB594" i="5"/>
  <c r="AC594" i="5"/>
  <c r="AD594" i="5"/>
  <c r="AE594" i="5"/>
  <c r="AF594" i="5"/>
  <c r="AG594" i="5"/>
  <c r="AH594" i="5"/>
  <c r="U555" i="5"/>
  <c r="V555" i="5"/>
  <c r="W555" i="5"/>
  <c r="X555" i="5"/>
  <c r="Y555" i="5"/>
  <c r="Z555" i="5"/>
  <c r="AA555" i="5"/>
  <c r="AB555" i="5"/>
  <c r="AD564" i="5"/>
  <c r="AE564" i="5"/>
  <c r="AF564" i="5"/>
  <c r="AG564" i="5"/>
  <c r="AH564" i="5"/>
  <c r="T551" i="5"/>
  <c r="U551" i="5"/>
  <c r="V551" i="5"/>
  <c r="W551" i="5"/>
  <c r="X551" i="5"/>
  <c r="AE565" i="5"/>
  <c r="AF565" i="5"/>
  <c r="AG565" i="5"/>
  <c r="AH565" i="5"/>
  <c r="AA561" i="5"/>
  <c r="AB561" i="5"/>
  <c r="AC561" i="5"/>
  <c r="AD561" i="5"/>
  <c r="AE561" i="5"/>
  <c r="AF561" i="5"/>
  <c r="AG561" i="5"/>
  <c r="AH561" i="5"/>
  <c r="Z560" i="5"/>
  <c r="AA560" i="5"/>
  <c r="AB560" i="5"/>
  <c r="AC560" i="5"/>
  <c r="AD560" i="5"/>
  <c r="AE560" i="5"/>
  <c r="AF560" i="5"/>
  <c r="AG560" i="5"/>
  <c r="Z765" i="5"/>
  <c r="AA765" i="5"/>
  <c r="AB765" i="5"/>
  <c r="AC765" i="5"/>
  <c r="AD765" i="5"/>
  <c r="AE765" i="5"/>
  <c r="AF765" i="5"/>
  <c r="AG765" i="5"/>
  <c r="T755" i="5"/>
  <c r="U755" i="5"/>
  <c r="V755" i="5"/>
  <c r="W755" i="5"/>
  <c r="AA766" i="5"/>
  <c r="AB766" i="5"/>
  <c r="AC766" i="5"/>
  <c r="AD766" i="5"/>
  <c r="AE766" i="5"/>
  <c r="AF766" i="5"/>
  <c r="AG766" i="5"/>
  <c r="AH766" i="5"/>
  <c r="S759" i="5"/>
  <c r="T759" i="5"/>
  <c r="U759" i="5"/>
  <c r="V759" i="5"/>
  <c r="W759" i="5"/>
  <c r="X759" i="5"/>
  <c r="Y759" i="5"/>
  <c r="Z759" i="5"/>
  <c r="AA759" i="5"/>
  <c r="T220" i="5"/>
  <c r="U220" i="5"/>
  <c r="V220" i="5"/>
  <c r="W220" i="5"/>
  <c r="X220" i="5"/>
  <c r="AC234" i="5"/>
  <c r="AD234" i="5"/>
  <c r="AE234" i="5"/>
  <c r="AF234" i="5"/>
  <c r="AG234" i="5"/>
  <c r="AH234" i="5"/>
  <c r="X229" i="5"/>
  <c r="Y229" i="5"/>
  <c r="Z229" i="5"/>
  <c r="AA229" i="5"/>
  <c r="AB229" i="5"/>
  <c r="AC229" i="5"/>
  <c r="AD229" i="5"/>
  <c r="AE229" i="5"/>
  <c r="AF229" i="5"/>
  <c r="AG229" i="5"/>
  <c r="U226" i="5"/>
  <c r="V226" i="5"/>
  <c r="W226" i="5"/>
  <c r="X226" i="5"/>
  <c r="Y226" i="5"/>
  <c r="Z226" i="5"/>
  <c r="AA226" i="5"/>
  <c r="AB226" i="5"/>
  <c r="AC226" i="5"/>
  <c r="AD226" i="5"/>
  <c r="AA232" i="5"/>
  <c r="AB232" i="5"/>
  <c r="AC232" i="5"/>
  <c r="AD232" i="5"/>
  <c r="AE232" i="5"/>
  <c r="AF232" i="5"/>
  <c r="AG232" i="5"/>
  <c r="AH232" i="5"/>
  <c r="Y230" i="5"/>
  <c r="Z230" i="5"/>
  <c r="AA230" i="5"/>
  <c r="AB230" i="5"/>
  <c r="AC230" i="5"/>
  <c r="AD230" i="5"/>
  <c r="AE230" i="5"/>
  <c r="AF230" i="5"/>
  <c r="AG230" i="5"/>
  <c r="AH230" i="5"/>
  <c r="AF196" i="5"/>
  <c r="AG196" i="5"/>
  <c r="AH196" i="5"/>
  <c r="T180" i="5"/>
  <c r="U180" i="5"/>
  <c r="V180" i="5"/>
  <c r="W180" i="5"/>
  <c r="X180" i="5"/>
  <c r="Y180" i="5"/>
  <c r="Z180" i="5"/>
  <c r="AA180" i="5"/>
  <c r="AB180" i="5"/>
  <c r="AC180" i="5"/>
  <c r="AD180" i="5"/>
  <c r="AE180" i="5"/>
  <c r="AF180" i="5"/>
  <c r="AG180" i="5"/>
  <c r="AH180" i="5"/>
  <c r="AE195" i="5"/>
  <c r="AF195" i="5"/>
  <c r="AG195" i="5"/>
  <c r="AH195" i="5"/>
  <c r="T178" i="5"/>
  <c r="U178" i="5"/>
  <c r="V178" i="5"/>
  <c r="W178" i="5"/>
  <c r="X178" i="5"/>
  <c r="Y178" i="5"/>
  <c r="Z178" i="5"/>
  <c r="AA178" i="5"/>
  <c r="AB178" i="5"/>
  <c r="AC178" i="5"/>
  <c r="AD178" i="5"/>
  <c r="AE178" i="5"/>
  <c r="AF178" i="5"/>
  <c r="AG178" i="5"/>
  <c r="AH178" i="5"/>
  <c r="T170" i="5"/>
  <c r="U170" i="5"/>
  <c r="V170" i="5"/>
  <c r="W170" i="5"/>
  <c r="X170" i="5"/>
  <c r="Y170" i="5"/>
  <c r="Z170" i="5"/>
  <c r="AA170" i="5"/>
  <c r="AB170" i="5"/>
  <c r="AC170" i="5"/>
  <c r="AD170" i="5"/>
  <c r="AE170" i="5"/>
  <c r="AF170" i="5"/>
  <c r="AG170" i="5"/>
  <c r="AH170" i="5"/>
  <c r="T179" i="5"/>
  <c r="U179" i="5"/>
  <c r="V179" i="5"/>
  <c r="W179" i="5"/>
  <c r="X179" i="5"/>
  <c r="Y179" i="5"/>
  <c r="Z179" i="5"/>
  <c r="AA179" i="5"/>
  <c r="AB179" i="5"/>
  <c r="AC179" i="5"/>
  <c r="AD179" i="5"/>
  <c r="AE179" i="5"/>
  <c r="AF179" i="5"/>
  <c r="AG179" i="5"/>
  <c r="AH179" i="5"/>
  <c r="AD194" i="5"/>
  <c r="AE194" i="5"/>
  <c r="AF194" i="5"/>
  <c r="AG194" i="5"/>
  <c r="AH194" i="5"/>
  <c r="T173" i="5"/>
  <c r="U173" i="5"/>
  <c r="V173" i="5"/>
  <c r="W173" i="5"/>
  <c r="X173" i="5"/>
  <c r="Y173" i="5"/>
  <c r="Z173" i="5"/>
  <c r="AA173" i="5"/>
  <c r="AB173" i="5"/>
  <c r="AC173" i="5"/>
  <c r="AD173" i="5"/>
  <c r="AE173" i="5"/>
  <c r="AF173" i="5"/>
  <c r="AG173" i="5"/>
  <c r="AH173" i="5"/>
  <c r="T177" i="5"/>
  <c r="U177" i="5"/>
  <c r="V177" i="5"/>
  <c r="W177" i="5"/>
  <c r="X177" i="5"/>
  <c r="Y177" i="5"/>
  <c r="Z177" i="5"/>
  <c r="AA177" i="5"/>
  <c r="AB177" i="5"/>
  <c r="AC177" i="5"/>
  <c r="AD177" i="5"/>
  <c r="AE177" i="5"/>
  <c r="AF177" i="5"/>
  <c r="AG177" i="5"/>
  <c r="AH177" i="5"/>
  <c r="Z149" i="5"/>
  <c r="AA149" i="5"/>
  <c r="AB149" i="5"/>
  <c r="AC149" i="5"/>
  <c r="AD149" i="5"/>
  <c r="AE149" i="5"/>
  <c r="AF149" i="5"/>
  <c r="AG149" i="5"/>
  <c r="AH149" i="5"/>
  <c r="T139" i="5"/>
  <c r="U139" i="5"/>
  <c r="V139" i="5"/>
  <c r="W139" i="5"/>
  <c r="X139" i="5"/>
  <c r="Y139" i="5"/>
  <c r="T141" i="5"/>
  <c r="U141" i="5"/>
  <c r="V141" i="5"/>
  <c r="W141" i="5"/>
  <c r="X141" i="5"/>
  <c r="Y141" i="5"/>
  <c r="Z141" i="5"/>
  <c r="AA141" i="5"/>
  <c r="AF155" i="5"/>
  <c r="AG155" i="5"/>
  <c r="AH155" i="5"/>
  <c r="T140" i="5"/>
  <c r="U140" i="5"/>
  <c r="V140" i="5"/>
  <c r="W140" i="5"/>
  <c r="X140" i="5"/>
  <c r="Y140" i="5"/>
  <c r="Z140" i="5"/>
  <c r="S718" i="5"/>
  <c r="T718" i="5"/>
  <c r="U718" i="5"/>
  <c r="V718" i="5"/>
  <c r="W718" i="5"/>
  <c r="X718" i="5"/>
  <c r="Y718" i="5"/>
  <c r="Z718" i="5"/>
  <c r="AA718" i="5"/>
  <c r="AB718" i="5"/>
  <c r="AC718" i="5"/>
  <c r="AF730" i="5"/>
  <c r="AG730" i="5"/>
  <c r="AH730" i="5"/>
  <c r="AG731" i="5"/>
  <c r="AH731" i="5"/>
  <c r="T714" i="5"/>
  <c r="U714" i="5"/>
  <c r="V714" i="5"/>
  <c r="W714" i="5"/>
  <c r="X714" i="5"/>
  <c r="Y714" i="5"/>
  <c r="X722" i="5"/>
  <c r="Y722" i="5"/>
  <c r="Z722" i="5"/>
  <c r="AA722" i="5"/>
  <c r="AB722" i="5"/>
  <c r="AC722" i="5"/>
  <c r="AD722" i="5"/>
  <c r="AE722" i="5"/>
  <c r="AF722" i="5"/>
  <c r="AG722" i="5"/>
  <c r="T56" i="5"/>
  <c r="U56" i="5"/>
  <c r="V56" i="5"/>
  <c r="W56" i="5"/>
  <c r="X56" i="5"/>
  <c r="Y641" i="5"/>
  <c r="Z641" i="5"/>
  <c r="AA641" i="5"/>
  <c r="AB641" i="5"/>
  <c r="AC641" i="5"/>
  <c r="AA848" i="5"/>
  <c r="AB848" i="5"/>
  <c r="AC848" i="5"/>
  <c r="AD848" i="5"/>
  <c r="AE848" i="5"/>
  <c r="Z847" i="5"/>
  <c r="AA847" i="5"/>
  <c r="AB847" i="5"/>
  <c r="AC847" i="5"/>
  <c r="AD847" i="5"/>
  <c r="AF853" i="5"/>
  <c r="AG853" i="5"/>
  <c r="AH853" i="5"/>
  <c r="W885" i="5"/>
  <c r="X885" i="5"/>
  <c r="Y885" i="5"/>
  <c r="Z885" i="5"/>
  <c r="AA885" i="5"/>
  <c r="AB885" i="5"/>
  <c r="AC885" i="5"/>
  <c r="AD885" i="5"/>
  <c r="AE885" i="5"/>
  <c r="AF885" i="5"/>
  <c r="AG885" i="5"/>
  <c r="AH885" i="5"/>
  <c r="T467" i="5"/>
  <c r="U467" i="5"/>
  <c r="V467" i="5"/>
  <c r="W467" i="5"/>
  <c r="X467" i="5"/>
  <c r="Y467" i="5"/>
  <c r="Z467" i="5"/>
  <c r="AA467" i="5"/>
  <c r="AB467" i="5"/>
  <c r="AC467" i="5"/>
  <c r="AB480" i="5"/>
  <c r="AC480" i="5"/>
  <c r="AD480" i="5"/>
  <c r="AE480" i="5"/>
  <c r="AF480" i="5"/>
  <c r="AG480" i="5"/>
  <c r="AH480" i="5"/>
  <c r="AG485" i="5"/>
  <c r="AH485" i="5"/>
  <c r="Y477" i="5"/>
  <c r="Z477" i="5"/>
  <c r="AA477" i="5"/>
  <c r="AB477" i="5"/>
  <c r="AC477" i="5"/>
  <c r="AD477" i="5"/>
  <c r="AE477" i="5"/>
  <c r="AF477" i="5"/>
  <c r="AG477" i="5"/>
  <c r="AH477" i="5"/>
  <c r="T91" i="5"/>
  <c r="U91" i="5"/>
  <c r="V91" i="5"/>
  <c r="W91" i="5"/>
  <c r="X91" i="5"/>
  <c r="Y91" i="5"/>
  <c r="Z91" i="5"/>
  <c r="AA91" i="5"/>
  <c r="AB91" i="5"/>
  <c r="AC91" i="5"/>
  <c r="AD91" i="5"/>
  <c r="AE91" i="5"/>
  <c r="AF91" i="5"/>
  <c r="AG91" i="5"/>
  <c r="AH91" i="5"/>
  <c r="AD112" i="5"/>
  <c r="AE112" i="5"/>
  <c r="AF112" i="5"/>
  <c r="AG112" i="5"/>
  <c r="AH112" i="5"/>
  <c r="S799" i="5"/>
  <c r="T799" i="5"/>
  <c r="U799" i="5"/>
  <c r="V799" i="5"/>
  <c r="W799" i="5"/>
  <c r="X799" i="5"/>
  <c r="Y799" i="5"/>
  <c r="Z799" i="5"/>
  <c r="AA799" i="5"/>
  <c r="AB799" i="5"/>
  <c r="AC799" i="5"/>
  <c r="AD799" i="5"/>
  <c r="AE799" i="5"/>
  <c r="AF799" i="5"/>
  <c r="AG799" i="5"/>
  <c r="AH799" i="5"/>
  <c r="T788" i="5"/>
  <c r="U788" i="5"/>
  <c r="V788" i="5"/>
  <c r="W788" i="5"/>
  <c r="X788" i="5"/>
  <c r="Y788" i="5"/>
  <c r="Z788" i="5"/>
  <c r="AA788" i="5"/>
  <c r="AB788" i="5"/>
  <c r="AC788" i="5"/>
  <c r="AD788" i="5"/>
  <c r="AE788" i="5"/>
  <c r="AF788" i="5"/>
  <c r="AG788" i="5"/>
  <c r="AH788" i="5"/>
  <c r="AA807" i="5"/>
  <c r="AB807" i="5"/>
  <c r="AC807" i="5"/>
  <c r="AD807" i="5"/>
  <c r="AE807" i="5"/>
  <c r="AF807" i="5"/>
  <c r="AG807" i="5"/>
  <c r="AH807" i="5"/>
  <c r="W803" i="5"/>
  <c r="X803" i="5"/>
  <c r="Y803" i="5"/>
  <c r="Z803" i="5"/>
  <c r="AA803" i="5"/>
  <c r="AB803" i="5"/>
  <c r="AC803" i="5"/>
  <c r="AD803" i="5"/>
  <c r="AE803" i="5"/>
  <c r="AF803" i="5"/>
  <c r="AG803" i="5"/>
  <c r="AH803" i="5"/>
  <c r="AA520" i="5"/>
  <c r="AB520" i="5"/>
  <c r="AC520" i="5"/>
  <c r="AD520" i="5"/>
  <c r="AE520" i="5"/>
  <c r="AF520" i="5"/>
  <c r="AG520" i="5"/>
  <c r="AH520" i="5"/>
  <c r="T506" i="5"/>
  <c r="U506" i="5"/>
  <c r="V506" i="5"/>
  <c r="AD605" i="5"/>
  <c r="AE605" i="5"/>
  <c r="AF605" i="5"/>
  <c r="AG605" i="5"/>
  <c r="AH605" i="5"/>
  <c r="T591" i="5"/>
  <c r="U591" i="5"/>
  <c r="V591" i="5"/>
  <c r="W591" i="5"/>
  <c r="X591" i="5"/>
  <c r="Y591" i="5"/>
  <c r="Z591" i="5"/>
  <c r="AA591" i="5"/>
  <c r="AB591" i="5"/>
  <c r="AC591" i="5"/>
  <c r="AD591" i="5"/>
  <c r="AE591" i="5"/>
  <c r="AF591" i="5"/>
  <c r="AG591" i="5"/>
  <c r="AH591" i="5"/>
  <c r="W598" i="5"/>
  <c r="X598" i="5"/>
  <c r="Y598" i="5"/>
  <c r="Z598" i="5"/>
  <c r="AA598" i="5"/>
  <c r="AB598" i="5"/>
  <c r="AC598" i="5"/>
  <c r="AD598" i="5"/>
  <c r="AE598" i="5"/>
  <c r="AF598" i="5"/>
  <c r="AG598" i="5"/>
  <c r="AH598" i="5"/>
  <c r="AG608" i="5"/>
  <c r="AH608" i="5"/>
  <c r="T552" i="5"/>
  <c r="U552" i="5"/>
  <c r="V552" i="5"/>
  <c r="W552" i="5"/>
  <c r="X552" i="5"/>
  <c r="Y552" i="5"/>
  <c r="S553" i="5"/>
  <c r="T553" i="5"/>
  <c r="U553" i="5"/>
  <c r="V553" i="5"/>
  <c r="W553" i="5"/>
  <c r="X553" i="5"/>
  <c r="Y553" i="5"/>
  <c r="Z553" i="5"/>
  <c r="T549" i="5"/>
  <c r="U549" i="5"/>
  <c r="V549" i="5"/>
  <c r="AF566" i="5"/>
  <c r="AG566" i="5"/>
  <c r="AH566" i="5"/>
  <c r="S224" i="5"/>
  <c r="T224" i="5"/>
  <c r="U224" i="5"/>
  <c r="V224" i="5"/>
  <c r="W224" i="5"/>
  <c r="X224" i="5"/>
  <c r="Y224" i="5"/>
  <c r="Z224" i="5"/>
  <c r="AA224" i="5"/>
  <c r="AB224" i="5"/>
  <c r="AD235" i="5"/>
  <c r="AE235" i="5"/>
  <c r="AF235" i="5"/>
  <c r="AG235" i="5"/>
  <c r="AH235" i="5"/>
  <c r="S225" i="5"/>
  <c r="T225" i="5"/>
  <c r="U225" i="5"/>
  <c r="V225" i="5"/>
  <c r="W225" i="5"/>
  <c r="X225" i="5"/>
  <c r="Y225" i="5"/>
  <c r="Z225" i="5"/>
  <c r="AA225" i="5"/>
  <c r="AB225" i="5"/>
  <c r="AC225" i="5"/>
  <c r="T176" i="5"/>
  <c r="U176" i="5"/>
  <c r="V176" i="5"/>
  <c r="W176" i="5"/>
  <c r="X176" i="5"/>
  <c r="Y176" i="5"/>
  <c r="Z176" i="5"/>
  <c r="AA176" i="5"/>
  <c r="AB176" i="5"/>
  <c r="AC176" i="5"/>
  <c r="AD176" i="5"/>
  <c r="AE176" i="5"/>
  <c r="AF176" i="5"/>
  <c r="AG176" i="5"/>
  <c r="AH176" i="5"/>
  <c r="T172" i="5"/>
  <c r="U172" i="5"/>
  <c r="V172" i="5"/>
  <c r="W172" i="5"/>
  <c r="X172" i="5"/>
  <c r="Y172" i="5"/>
  <c r="Z172" i="5"/>
  <c r="AA172" i="5"/>
  <c r="AB172" i="5"/>
  <c r="AC172" i="5"/>
  <c r="AD172" i="5"/>
  <c r="AE172" i="5"/>
  <c r="AF172" i="5"/>
  <c r="AG172" i="5"/>
  <c r="AH172" i="5"/>
  <c r="T909" i="5"/>
  <c r="U909" i="5"/>
  <c r="V909" i="5"/>
  <c r="W909" i="5"/>
  <c r="X909" i="5"/>
  <c r="Y909" i="5"/>
  <c r="Z909" i="5"/>
  <c r="AA909" i="5"/>
  <c r="AB909" i="5"/>
  <c r="AC909" i="5"/>
  <c r="AD909" i="5"/>
  <c r="AE909" i="5"/>
  <c r="AF909" i="5"/>
  <c r="AG909" i="5"/>
  <c r="AH909" i="5"/>
  <c r="T136" i="5"/>
  <c r="U136" i="5"/>
  <c r="V136" i="5"/>
  <c r="AC152" i="5"/>
  <c r="AD152" i="5"/>
  <c r="AE152" i="5"/>
  <c r="AF152" i="5"/>
  <c r="AG152" i="5"/>
  <c r="AH152" i="5"/>
  <c r="T135" i="5"/>
  <c r="U135" i="5"/>
  <c r="Y148" i="5"/>
  <c r="Z148" i="5"/>
  <c r="AA148" i="5"/>
  <c r="AB148" i="5"/>
  <c r="AC148" i="5"/>
  <c r="AD148" i="5"/>
  <c r="AE148" i="5"/>
  <c r="AF148" i="5"/>
  <c r="AG148" i="5"/>
  <c r="AH148" i="5"/>
  <c r="AA150" i="5"/>
  <c r="AB150" i="5"/>
  <c r="AC150" i="5"/>
  <c r="AD150" i="5"/>
  <c r="AE150" i="5"/>
  <c r="AF150" i="5"/>
  <c r="AG150" i="5"/>
  <c r="AH150" i="5"/>
  <c r="T137" i="5"/>
  <c r="U137" i="5"/>
  <c r="V137" i="5"/>
  <c r="W137" i="5"/>
  <c r="V145" i="5"/>
  <c r="W145" i="5"/>
  <c r="X145" i="5"/>
  <c r="Y145" i="5"/>
  <c r="Z145" i="5"/>
  <c r="AA145" i="5"/>
  <c r="AB145" i="5"/>
  <c r="AC145" i="5"/>
  <c r="AD145" i="5"/>
  <c r="AE145" i="5"/>
  <c r="AG156" i="5"/>
  <c r="AH156" i="5"/>
  <c r="T716" i="5"/>
  <c r="U716" i="5"/>
  <c r="V716" i="5"/>
  <c r="W716" i="5"/>
  <c r="X716" i="5"/>
  <c r="Y716" i="5"/>
  <c r="Z716" i="5"/>
  <c r="AA716" i="5"/>
  <c r="AD728" i="5"/>
  <c r="AE728" i="5"/>
  <c r="AF728" i="5"/>
  <c r="AG728" i="5"/>
  <c r="AH728" i="5"/>
  <c r="T711" i="5"/>
  <c r="U711" i="5"/>
  <c r="V711" i="5"/>
  <c r="AE729" i="5"/>
  <c r="AF729" i="5"/>
  <c r="AG729" i="5"/>
  <c r="AH729" i="5"/>
  <c r="S717" i="5"/>
  <c r="T717" i="5"/>
  <c r="U717" i="5"/>
  <c r="V717" i="5"/>
  <c r="W717" i="5"/>
  <c r="X717" i="5"/>
  <c r="Y717" i="5"/>
  <c r="Z717" i="5"/>
  <c r="AA717" i="5"/>
  <c r="AB717" i="5"/>
  <c r="T710" i="5"/>
  <c r="U710" i="5"/>
  <c r="T715" i="5"/>
  <c r="U715" i="5"/>
  <c r="V715" i="5"/>
  <c r="W715" i="5"/>
  <c r="X715" i="5"/>
  <c r="Y715" i="5"/>
  <c r="Z715" i="5"/>
  <c r="T57" i="5"/>
  <c r="U57" i="5"/>
  <c r="V57" i="5"/>
  <c r="W57" i="5"/>
  <c r="X57" i="5"/>
  <c r="Y57" i="5"/>
  <c r="AG74" i="5"/>
  <c r="AH74" i="5"/>
  <c r="U62" i="5"/>
  <c r="V62" i="5"/>
  <c r="W62" i="5"/>
  <c r="X62" i="5"/>
  <c r="Y62" i="5"/>
  <c r="Z62" i="5"/>
  <c r="AA62" i="5"/>
  <c r="AB62" i="5"/>
  <c r="AC62" i="5"/>
  <c r="AD62" i="5"/>
  <c r="AC70" i="5"/>
  <c r="AD70" i="5"/>
  <c r="AE70" i="5"/>
  <c r="AF70" i="5"/>
  <c r="AG70" i="5"/>
  <c r="AH70" i="5"/>
  <c r="T55" i="5"/>
  <c r="U55" i="5"/>
  <c r="V55" i="5"/>
  <c r="W55" i="5"/>
  <c r="S635" i="5"/>
  <c r="T635" i="5"/>
  <c r="U635" i="5"/>
  <c r="V635" i="5"/>
  <c r="W635" i="5"/>
  <c r="AE647" i="5"/>
  <c r="AF647" i="5"/>
  <c r="AG647" i="5"/>
  <c r="AH647" i="5"/>
  <c r="X640" i="5"/>
  <c r="Y640" i="5"/>
  <c r="Z640" i="5"/>
  <c r="AA640" i="5"/>
  <c r="AB640" i="5"/>
  <c r="AF648" i="5"/>
  <c r="AG648" i="5"/>
  <c r="AH648" i="5"/>
  <c r="AD646" i="5"/>
  <c r="AE646" i="5"/>
  <c r="AF646" i="5"/>
  <c r="AG646" i="5"/>
  <c r="AH646" i="5"/>
  <c r="AE852" i="5"/>
  <c r="AF852" i="5"/>
  <c r="AG852" i="5"/>
  <c r="AH852" i="5"/>
  <c r="V843" i="5"/>
  <c r="W843" i="5"/>
  <c r="X843" i="5"/>
  <c r="Y843" i="5"/>
  <c r="Z843" i="5"/>
  <c r="T838" i="5"/>
  <c r="U838" i="5"/>
  <c r="AB849" i="5"/>
  <c r="AC849" i="5"/>
  <c r="AD849" i="5"/>
  <c r="AE849" i="5"/>
  <c r="AF849" i="5"/>
  <c r="T839" i="5"/>
  <c r="U839" i="5"/>
  <c r="V839" i="5"/>
  <c r="T868" i="5"/>
  <c r="U868" i="5"/>
  <c r="V868" i="5"/>
  <c r="W868" i="5"/>
  <c r="X868" i="5"/>
  <c r="Y868" i="5"/>
  <c r="Z868" i="5"/>
  <c r="AA868" i="5"/>
  <c r="AB868" i="5"/>
  <c r="AC868" i="5"/>
  <c r="AD868" i="5"/>
  <c r="AE868" i="5"/>
  <c r="AF868" i="5"/>
  <c r="AG868" i="5"/>
  <c r="AH868" i="5"/>
  <c r="Z888" i="5"/>
  <c r="AA888" i="5"/>
  <c r="AB888" i="5"/>
  <c r="AC888" i="5"/>
  <c r="AD888" i="5"/>
  <c r="AE888" i="5"/>
  <c r="AF888" i="5"/>
  <c r="AG888" i="5"/>
  <c r="AH888" i="5"/>
  <c r="AD892" i="5"/>
  <c r="AE892" i="5"/>
  <c r="AF892" i="5"/>
  <c r="AG892" i="5"/>
  <c r="AH892" i="5"/>
  <c r="T869" i="5"/>
  <c r="U869" i="5"/>
  <c r="V869" i="5"/>
  <c r="W869" i="5"/>
  <c r="X869" i="5"/>
  <c r="Y869" i="5"/>
  <c r="Z869" i="5"/>
  <c r="AA869" i="5"/>
  <c r="AB869" i="5"/>
  <c r="AC869" i="5"/>
  <c r="AD869" i="5"/>
  <c r="AE869" i="5"/>
  <c r="AF869" i="5"/>
  <c r="AG869" i="5"/>
  <c r="AH869" i="5"/>
  <c r="T873" i="5"/>
  <c r="U873" i="5"/>
  <c r="V873" i="5"/>
  <c r="W873" i="5"/>
  <c r="X873" i="5"/>
  <c r="Y873" i="5"/>
  <c r="Z873" i="5"/>
  <c r="AA873" i="5"/>
  <c r="AB873" i="5"/>
  <c r="AC873" i="5"/>
  <c r="AD873" i="5"/>
  <c r="AE873" i="5"/>
  <c r="AF873" i="5"/>
  <c r="AG873" i="5"/>
  <c r="AH873" i="5"/>
  <c r="T880" i="5"/>
  <c r="U880" i="5"/>
  <c r="V880" i="5"/>
  <c r="W880" i="5"/>
  <c r="X880" i="5"/>
  <c r="Y880" i="5"/>
  <c r="Z880" i="5"/>
  <c r="AA880" i="5"/>
  <c r="AB880" i="5"/>
  <c r="AC880" i="5"/>
  <c r="AD880" i="5"/>
  <c r="AE880" i="5"/>
  <c r="AF880" i="5"/>
  <c r="AG880" i="5"/>
  <c r="AH880" i="5"/>
  <c r="T670" i="5"/>
  <c r="U670" i="5"/>
  <c r="V670" i="5"/>
  <c r="W670" i="5"/>
  <c r="X670" i="5"/>
  <c r="Y670" i="5"/>
  <c r="Z670" i="5"/>
  <c r="AA670" i="5"/>
  <c r="S676" i="5"/>
  <c r="T676" i="5"/>
  <c r="U676" i="5"/>
  <c r="V676" i="5"/>
  <c r="W676" i="5"/>
  <c r="X676" i="5"/>
  <c r="Y676" i="5"/>
  <c r="Z676" i="5"/>
  <c r="AA676" i="5"/>
  <c r="AB676" i="5"/>
  <c r="AC676" i="5"/>
  <c r="AD676" i="5"/>
  <c r="AE676" i="5"/>
  <c r="AF676" i="5"/>
  <c r="AG676" i="5"/>
  <c r="T675" i="5"/>
  <c r="U675" i="5"/>
  <c r="V675" i="5"/>
  <c r="W675" i="5"/>
  <c r="X675" i="5"/>
  <c r="Y675" i="5"/>
  <c r="Z675" i="5"/>
  <c r="AA675" i="5"/>
  <c r="AB675" i="5"/>
  <c r="AC675" i="5"/>
  <c r="AD675" i="5"/>
  <c r="AE675" i="5"/>
  <c r="AF675" i="5"/>
  <c r="AG690" i="5"/>
  <c r="AH690" i="5"/>
  <c r="T671" i="5"/>
  <c r="U671" i="5"/>
  <c r="V671" i="5"/>
  <c r="W671" i="5"/>
  <c r="X671" i="5"/>
  <c r="Y671" i="5"/>
  <c r="Z671" i="5"/>
  <c r="AA671" i="5"/>
  <c r="AB671" i="5"/>
  <c r="T667" i="5"/>
  <c r="U667" i="5"/>
  <c r="V667" i="5"/>
  <c r="W667" i="5"/>
  <c r="X667" i="5"/>
  <c r="W680" i="5"/>
  <c r="X680" i="5"/>
  <c r="Y680" i="5"/>
  <c r="Z680" i="5"/>
  <c r="AA680" i="5"/>
  <c r="AB680" i="5"/>
  <c r="AC680" i="5"/>
  <c r="AD680" i="5"/>
  <c r="AE680" i="5"/>
  <c r="AF680" i="5"/>
  <c r="AG680" i="5"/>
  <c r="AH680" i="5"/>
  <c r="T468" i="5"/>
  <c r="U468" i="5"/>
  <c r="V468" i="5"/>
  <c r="W468" i="5"/>
  <c r="X468" i="5"/>
  <c r="Y468" i="5"/>
  <c r="Z468" i="5"/>
  <c r="AA468" i="5"/>
  <c r="AB468" i="5"/>
  <c r="AC468" i="5"/>
  <c r="AD468" i="5"/>
  <c r="T462" i="5"/>
  <c r="U462" i="5"/>
  <c r="V462" i="5"/>
  <c r="W462" i="5"/>
  <c r="X462" i="5"/>
  <c r="Z478" i="5"/>
  <c r="AA478" i="5"/>
  <c r="AB478" i="5"/>
  <c r="AC478" i="5"/>
  <c r="AD478" i="5"/>
  <c r="AE478" i="5"/>
  <c r="AF478" i="5"/>
  <c r="AG478" i="5"/>
  <c r="AH478" i="5"/>
  <c r="X476" i="5"/>
  <c r="Y476" i="5"/>
  <c r="Z476" i="5"/>
  <c r="AA476" i="5"/>
  <c r="AB476" i="5"/>
  <c r="AC476" i="5"/>
  <c r="AD476" i="5"/>
  <c r="AE476" i="5"/>
  <c r="AF476" i="5"/>
  <c r="AG476" i="5"/>
  <c r="AH476" i="5"/>
  <c r="T466" i="5"/>
  <c r="U466" i="5"/>
  <c r="V466" i="5"/>
  <c r="W466" i="5"/>
  <c r="X466" i="5"/>
  <c r="Y466" i="5"/>
  <c r="Z466" i="5"/>
  <c r="AA466" i="5"/>
  <c r="AB466" i="5"/>
  <c r="T459" i="5"/>
  <c r="U459" i="5"/>
  <c r="AA479" i="5"/>
  <c r="AB479" i="5"/>
  <c r="AC479" i="5"/>
  <c r="AD479" i="5"/>
  <c r="AE479" i="5"/>
  <c r="AF479" i="5"/>
  <c r="AG479" i="5"/>
  <c r="AH479" i="5"/>
  <c r="AF114" i="5"/>
  <c r="AG114" i="5"/>
  <c r="AH114" i="5"/>
  <c r="T96" i="5"/>
  <c r="U96" i="5"/>
  <c r="V96" i="5"/>
  <c r="W96" i="5"/>
  <c r="X96" i="5"/>
  <c r="Y96" i="5"/>
  <c r="Z96" i="5"/>
  <c r="AA96" i="5"/>
  <c r="AB96" i="5"/>
  <c r="AC96" i="5"/>
  <c r="AD96" i="5"/>
  <c r="AE96" i="5"/>
  <c r="AF96" i="5"/>
  <c r="AG96" i="5"/>
  <c r="AH96" i="5"/>
  <c r="T97" i="5"/>
  <c r="U97" i="5"/>
  <c r="V97" i="5"/>
  <c r="W97" i="5"/>
  <c r="X97" i="5"/>
  <c r="Y97" i="5"/>
  <c r="Z97" i="5"/>
  <c r="AA97" i="5"/>
  <c r="AB97" i="5"/>
  <c r="AC97" i="5"/>
  <c r="AD97" i="5"/>
  <c r="AE97" i="5"/>
  <c r="AF97" i="5"/>
  <c r="AG97" i="5"/>
  <c r="AH97" i="5"/>
  <c r="T93" i="5"/>
  <c r="U93" i="5"/>
  <c r="V93" i="5"/>
  <c r="W93" i="5"/>
  <c r="X93" i="5"/>
  <c r="Y93" i="5"/>
  <c r="Z93" i="5"/>
  <c r="AA93" i="5"/>
  <c r="AB93" i="5"/>
  <c r="AC93" i="5"/>
  <c r="AD93" i="5"/>
  <c r="AE93" i="5"/>
  <c r="AF93" i="5"/>
  <c r="AG93" i="5"/>
  <c r="AH93" i="5"/>
  <c r="V104" i="5"/>
  <c r="W104" i="5"/>
  <c r="X104" i="5"/>
  <c r="Y104" i="5"/>
  <c r="Z104" i="5"/>
  <c r="AA104" i="5"/>
  <c r="AB104" i="5"/>
  <c r="AC104" i="5"/>
  <c r="AD104" i="5"/>
  <c r="AE104" i="5"/>
  <c r="AF104" i="5"/>
  <c r="AG104" i="5"/>
  <c r="AH104" i="5"/>
  <c r="S102" i="5"/>
  <c r="T102" i="5"/>
  <c r="U102" i="5"/>
  <c r="V102" i="5"/>
  <c r="W102" i="5"/>
  <c r="X102" i="5"/>
  <c r="Y102" i="5"/>
  <c r="Z102" i="5"/>
  <c r="AA102" i="5"/>
  <c r="AB102" i="5"/>
  <c r="AC102" i="5"/>
  <c r="AD102" i="5"/>
  <c r="AE102" i="5"/>
  <c r="AF102" i="5"/>
  <c r="AG102" i="5"/>
  <c r="AH102" i="5"/>
  <c r="AG813" i="5"/>
  <c r="AH813" i="5"/>
  <c r="T798" i="5"/>
  <c r="U798" i="5"/>
  <c r="V798" i="5"/>
  <c r="W798" i="5"/>
  <c r="X798" i="5"/>
  <c r="Y798" i="5"/>
  <c r="Z798" i="5"/>
  <c r="AA798" i="5"/>
  <c r="AB798" i="5"/>
  <c r="AC798" i="5"/>
  <c r="AD798" i="5"/>
  <c r="AE798" i="5"/>
  <c r="AF798" i="5"/>
  <c r="AG798" i="5"/>
  <c r="AH798" i="5"/>
  <c r="AD810" i="5"/>
  <c r="AE810" i="5"/>
  <c r="AF810" i="5"/>
  <c r="AG810" i="5"/>
  <c r="AH810" i="5"/>
  <c r="Y805" i="5"/>
  <c r="Z805" i="5"/>
  <c r="AA805" i="5"/>
  <c r="AB805" i="5"/>
  <c r="AC805" i="5"/>
  <c r="AD805" i="5"/>
  <c r="AE805" i="5"/>
  <c r="AF805" i="5"/>
  <c r="AG805" i="5"/>
  <c r="AH805" i="5"/>
  <c r="T795" i="5"/>
  <c r="U795" i="5"/>
  <c r="V795" i="5"/>
  <c r="W795" i="5"/>
  <c r="X795" i="5"/>
  <c r="Y795" i="5"/>
  <c r="Z795" i="5"/>
  <c r="AA795" i="5"/>
  <c r="AB795" i="5"/>
  <c r="AC795" i="5"/>
  <c r="AD795" i="5"/>
  <c r="AE795" i="5"/>
  <c r="AF795" i="5"/>
  <c r="AG795" i="5"/>
  <c r="AH795" i="5"/>
  <c r="T796" i="5"/>
  <c r="U796" i="5"/>
  <c r="V796" i="5"/>
  <c r="W796" i="5"/>
  <c r="X796" i="5"/>
  <c r="Y796" i="5"/>
  <c r="Z796" i="5"/>
  <c r="AA796" i="5"/>
  <c r="AB796" i="5"/>
  <c r="AC796" i="5"/>
  <c r="AD796" i="5"/>
  <c r="AE796" i="5"/>
  <c r="AF796" i="5"/>
  <c r="AG796" i="5"/>
  <c r="AH796" i="5"/>
  <c r="T797" i="5"/>
  <c r="U797" i="5"/>
  <c r="V797" i="5"/>
  <c r="W797" i="5"/>
  <c r="X797" i="5"/>
  <c r="Y797" i="5"/>
  <c r="Z797" i="5"/>
  <c r="AA797" i="5"/>
  <c r="AB797" i="5"/>
  <c r="AC797" i="5"/>
  <c r="AD797" i="5"/>
  <c r="AE797" i="5"/>
  <c r="AF797" i="5"/>
  <c r="AG797" i="5"/>
  <c r="AH797" i="5"/>
  <c r="T511" i="5"/>
  <c r="U511" i="5"/>
  <c r="V511" i="5"/>
  <c r="W511" i="5"/>
  <c r="X511" i="5"/>
  <c r="Y511" i="5"/>
  <c r="Z511" i="5"/>
  <c r="AA511" i="5"/>
  <c r="X517" i="5"/>
  <c r="Y517" i="5"/>
  <c r="Z517" i="5"/>
  <c r="AA517" i="5"/>
  <c r="AB517" i="5"/>
  <c r="AC517" i="5"/>
  <c r="AD517" i="5"/>
  <c r="AE517" i="5"/>
  <c r="AF517" i="5"/>
  <c r="AG517" i="5"/>
  <c r="Y518" i="5"/>
  <c r="Z518" i="5"/>
  <c r="AA518" i="5"/>
  <c r="AB518" i="5"/>
  <c r="AC518" i="5"/>
  <c r="AD518" i="5"/>
  <c r="AE518" i="5"/>
  <c r="AF518" i="5"/>
  <c r="AG518" i="5"/>
  <c r="AH518" i="5"/>
  <c r="AF525" i="5"/>
  <c r="AG525" i="5"/>
  <c r="AH525" i="5"/>
  <c r="AG526" i="5"/>
  <c r="AH526" i="5"/>
  <c r="T17" i="5"/>
  <c r="U17" i="5"/>
  <c r="V17" i="5"/>
  <c r="W17" i="5"/>
  <c r="X17" i="5"/>
  <c r="Y17" i="5"/>
  <c r="Z17" i="5"/>
  <c r="AA17" i="5"/>
  <c r="AB17" i="5"/>
  <c r="AC17" i="5"/>
  <c r="AD17" i="5"/>
  <c r="AE17" i="5"/>
  <c r="AF17" i="5"/>
  <c r="AG17" i="5"/>
  <c r="AH17" i="5"/>
  <c r="Z26" i="5"/>
  <c r="AA26" i="5"/>
  <c r="AB26" i="5"/>
  <c r="AC26" i="5"/>
  <c r="AD26" i="5"/>
  <c r="AE26" i="5"/>
  <c r="AF26" i="5"/>
  <c r="AG26" i="5"/>
  <c r="AH26" i="5"/>
  <c r="U21" i="5"/>
  <c r="V21" i="5"/>
  <c r="W21" i="5"/>
  <c r="X21" i="5"/>
  <c r="Y21" i="5"/>
  <c r="Z21" i="5"/>
  <c r="AA21" i="5"/>
  <c r="AB21" i="5"/>
  <c r="AC21" i="5"/>
  <c r="AD21" i="5"/>
  <c r="AE21" i="5"/>
  <c r="AF21" i="5"/>
  <c r="AG21" i="5"/>
  <c r="AH21" i="5"/>
  <c r="AC29" i="5"/>
  <c r="AD29" i="5"/>
  <c r="AE29" i="5"/>
  <c r="AF29" i="5"/>
  <c r="AG29" i="5"/>
  <c r="AH29" i="5"/>
  <c r="AF32" i="5"/>
  <c r="AG32" i="5"/>
  <c r="AH32" i="5"/>
  <c r="T15" i="5"/>
  <c r="U15" i="5"/>
  <c r="V15" i="5"/>
  <c r="W15" i="5"/>
  <c r="X15" i="5"/>
  <c r="Y15" i="5"/>
  <c r="Z15" i="5"/>
  <c r="AA15" i="5"/>
  <c r="AB15" i="5"/>
  <c r="AC15" i="5"/>
  <c r="AD15" i="5"/>
  <c r="AE15" i="5"/>
  <c r="AF15" i="5"/>
  <c r="AG15" i="5"/>
  <c r="AH15" i="5"/>
  <c r="T8" i="5"/>
  <c r="U8" i="5"/>
  <c r="V8" i="5"/>
  <c r="W8" i="5"/>
  <c r="X8" i="5"/>
  <c r="Y8" i="5"/>
  <c r="Z8" i="5"/>
  <c r="AA8" i="5"/>
  <c r="AB8" i="5"/>
  <c r="AC8" i="5"/>
  <c r="AD8" i="5"/>
  <c r="AE8" i="5"/>
  <c r="AF8" i="5"/>
  <c r="AG8" i="5"/>
  <c r="AH8" i="5"/>
  <c r="T590" i="5"/>
  <c r="U590" i="5"/>
  <c r="V590" i="5"/>
  <c r="W590" i="5"/>
  <c r="X590" i="5"/>
  <c r="Y590" i="5"/>
  <c r="Z590" i="5"/>
  <c r="AA590" i="5"/>
  <c r="AB590" i="5"/>
  <c r="AC590" i="5"/>
  <c r="AD590" i="5"/>
  <c r="AE590" i="5"/>
  <c r="AF590" i="5"/>
  <c r="AG590" i="5"/>
  <c r="AH590" i="5"/>
  <c r="AC604" i="5"/>
  <c r="AD604" i="5"/>
  <c r="AE604" i="5"/>
  <c r="AF604" i="5"/>
  <c r="AG604" i="5"/>
  <c r="AH604" i="5"/>
  <c r="V597" i="5"/>
  <c r="W597" i="5"/>
  <c r="X597" i="5"/>
  <c r="Y597" i="5"/>
  <c r="Z597" i="5"/>
  <c r="AA597" i="5"/>
  <c r="AB597" i="5"/>
  <c r="AC597" i="5"/>
  <c r="AD597" i="5"/>
  <c r="AE597" i="5"/>
  <c r="AF597" i="5"/>
  <c r="AG597" i="5"/>
  <c r="AH597" i="5"/>
  <c r="Y600" i="5"/>
  <c r="Z600" i="5"/>
  <c r="AA600" i="5"/>
  <c r="AB600" i="5"/>
  <c r="AC600" i="5"/>
  <c r="AD600" i="5"/>
  <c r="AE600" i="5"/>
  <c r="AF600" i="5"/>
  <c r="AG600" i="5"/>
  <c r="AH600" i="5"/>
  <c r="T587" i="5"/>
  <c r="U587" i="5"/>
  <c r="V587" i="5"/>
  <c r="W587" i="5"/>
  <c r="X587" i="5"/>
  <c r="Y587" i="5"/>
  <c r="Z587" i="5"/>
  <c r="AA587" i="5"/>
  <c r="AB587" i="5"/>
  <c r="AC587" i="5"/>
  <c r="AD587" i="5"/>
  <c r="AE587" i="5"/>
  <c r="AF587" i="5"/>
  <c r="AG587" i="5"/>
  <c r="AH587" i="5"/>
  <c r="AB603" i="5"/>
  <c r="AC603" i="5"/>
  <c r="AD603" i="5"/>
  <c r="AE603" i="5"/>
  <c r="AF603" i="5"/>
  <c r="AG603" i="5"/>
  <c r="AH603" i="5"/>
  <c r="T582" i="5"/>
  <c r="U582" i="5"/>
  <c r="V582" i="5"/>
  <c r="W582" i="5"/>
  <c r="X582" i="5"/>
  <c r="Y582" i="5"/>
  <c r="Z582" i="5"/>
  <c r="AA582" i="5"/>
  <c r="AB582" i="5"/>
  <c r="AC582" i="5"/>
  <c r="AD582" i="5"/>
  <c r="AE582" i="5"/>
  <c r="AF582" i="5"/>
  <c r="AG582" i="5"/>
  <c r="AH582" i="5"/>
  <c r="T550" i="5"/>
  <c r="U550" i="5"/>
  <c r="V550" i="5"/>
  <c r="W550" i="5"/>
  <c r="V556" i="5"/>
  <c r="W556" i="5"/>
  <c r="X556" i="5"/>
  <c r="Y556" i="5"/>
  <c r="Z556" i="5"/>
  <c r="AA556" i="5"/>
  <c r="AB556" i="5"/>
  <c r="AC556" i="5"/>
  <c r="S554" i="5"/>
  <c r="T554" i="5"/>
  <c r="U554" i="5"/>
  <c r="V554" i="5"/>
  <c r="W554" i="5"/>
  <c r="X554" i="5"/>
  <c r="Y554" i="5"/>
  <c r="Z554" i="5"/>
  <c r="AA554" i="5"/>
  <c r="Y764" i="5"/>
  <c r="Z764" i="5"/>
  <c r="AA764" i="5"/>
  <c r="AB764" i="5"/>
  <c r="AC764" i="5"/>
  <c r="AD764" i="5"/>
  <c r="AE764" i="5"/>
  <c r="AF764" i="5"/>
  <c r="AD769" i="5"/>
  <c r="AE769" i="5"/>
  <c r="AF769" i="5"/>
  <c r="AG769" i="5"/>
  <c r="AH769" i="5"/>
  <c r="AE770" i="5"/>
  <c r="AF770" i="5"/>
  <c r="AG770" i="5"/>
  <c r="AH770" i="5"/>
  <c r="AG772" i="5"/>
  <c r="AH772" i="5"/>
  <c r="T217" i="5"/>
  <c r="U217" i="5"/>
  <c r="T221" i="5"/>
  <c r="U221" i="5"/>
  <c r="V221" i="5"/>
  <c r="W221" i="5"/>
  <c r="X221" i="5"/>
  <c r="Y221" i="5"/>
  <c r="AF237" i="5"/>
  <c r="AG237" i="5"/>
  <c r="AH237" i="5"/>
  <c r="V227" i="5"/>
  <c r="W227" i="5"/>
  <c r="X227" i="5"/>
  <c r="Y227" i="5"/>
  <c r="Z227" i="5"/>
  <c r="AA227" i="5"/>
  <c r="AB227" i="5"/>
  <c r="AC227" i="5"/>
  <c r="AD227" i="5"/>
  <c r="AE227" i="5"/>
  <c r="T219" i="5"/>
  <c r="U219" i="5"/>
  <c r="V219" i="5"/>
  <c r="W219" i="5"/>
  <c r="AG238" i="5"/>
  <c r="AH238" i="5"/>
  <c r="Y189" i="5"/>
  <c r="Z189" i="5"/>
  <c r="AA189" i="5"/>
  <c r="AB189" i="5"/>
  <c r="AC189" i="5"/>
  <c r="AD189" i="5"/>
  <c r="AE189" i="5"/>
  <c r="AF189" i="5"/>
  <c r="AG189" i="5"/>
  <c r="AH189" i="5"/>
  <c r="AG197" i="5"/>
  <c r="AH197" i="5"/>
  <c r="X188" i="5"/>
  <c r="Y188" i="5"/>
  <c r="Z188" i="5"/>
  <c r="AA188" i="5"/>
  <c r="AB188" i="5"/>
  <c r="AC188" i="5"/>
  <c r="AD188" i="5"/>
  <c r="AE188" i="5"/>
  <c r="AF188" i="5"/>
  <c r="AG188" i="5"/>
  <c r="AH188" i="5"/>
  <c r="T171" i="5"/>
  <c r="U171" i="5"/>
  <c r="V171" i="5"/>
  <c r="W171" i="5"/>
  <c r="X171" i="5"/>
  <c r="Y171" i="5"/>
  <c r="Z171" i="5"/>
  <c r="AA171" i="5"/>
  <c r="AB171" i="5"/>
  <c r="AC171" i="5"/>
  <c r="AD171" i="5"/>
  <c r="AE171" i="5"/>
  <c r="AF171" i="5"/>
  <c r="AG171" i="5"/>
  <c r="AH171" i="5"/>
  <c r="AB192" i="5"/>
  <c r="AC192" i="5"/>
  <c r="AD192" i="5"/>
  <c r="AE192" i="5"/>
  <c r="AF192" i="5"/>
  <c r="AG192" i="5"/>
  <c r="AH192" i="5"/>
  <c r="W187" i="5"/>
  <c r="X187" i="5"/>
  <c r="Y187" i="5"/>
  <c r="Z187" i="5"/>
  <c r="AA187" i="5"/>
  <c r="AB187" i="5"/>
  <c r="AC187" i="5"/>
  <c r="AD187" i="5"/>
  <c r="AE187" i="5"/>
  <c r="AF187" i="5"/>
  <c r="AG187" i="5"/>
  <c r="AH187" i="5"/>
  <c r="W64" i="5"/>
  <c r="X64" i="5"/>
  <c r="Y64" i="5"/>
  <c r="Z64" i="5"/>
  <c r="AA64" i="5"/>
  <c r="AB64" i="5"/>
  <c r="AC64" i="5"/>
  <c r="AD64" i="5"/>
  <c r="AE64" i="5"/>
  <c r="AF64" i="5"/>
  <c r="T58" i="5"/>
  <c r="U58" i="5"/>
  <c r="V58" i="5"/>
  <c r="W58" i="5"/>
  <c r="X58" i="5"/>
  <c r="Y58" i="5"/>
  <c r="Z58" i="5"/>
  <c r="T53" i="5"/>
  <c r="U53" i="5"/>
  <c r="X845" i="5"/>
  <c r="Y845" i="5"/>
  <c r="Z845" i="5"/>
  <c r="AA845" i="5"/>
  <c r="AB845" i="5"/>
  <c r="W844" i="5"/>
  <c r="X844" i="5"/>
  <c r="Y844" i="5"/>
  <c r="Z844" i="5"/>
  <c r="AA844" i="5"/>
  <c r="V884" i="5"/>
  <c r="W884" i="5"/>
  <c r="X884" i="5"/>
  <c r="Y884" i="5"/>
  <c r="Z884" i="5"/>
  <c r="AA884" i="5"/>
  <c r="AB884" i="5"/>
  <c r="AC884" i="5"/>
  <c r="AD884" i="5"/>
  <c r="AE884" i="5"/>
  <c r="AF884" i="5"/>
  <c r="AG884" i="5"/>
  <c r="AH884" i="5"/>
  <c r="X886" i="5"/>
  <c r="Y886" i="5"/>
  <c r="Z886" i="5"/>
  <c r="AA886" i="5"/>
  <c r="AB886" i="5"/>
  <c r="AC886" i="5"/>
  <c r="AD886" i="5"/>
  <c r="AE886" i="5"/>
  <c r="AF886" i="5"/>
  <c r="AG886" i="5"/>
  <c r="AH886" i="5"/>
  <c r="T874" i="5"/>
  <c r="U874" i="5"/>
  <c r="V874" i="5"/>
  <c r="W874" i="5"/>
  <c r="X874" i="5"/>
  <c r="Y874" i="5"/>
  <c r="Z874" i="5"/>
  <c r="AA874" i="5"/>
  <c r="AB874" i="5"/>
  <c r="AC874" i="5"/>
  <c r="AD874" i="5"/>
  <c r="AE874" i="5"/>
  <c r="AF874" i="5"/>
  <c r="AG874" i="5"/>
  <c r="AH874" i="5"/>
  <c r="U883" i="5"/>
  <c r="V883" i="5"/>
  <c r="W883" i="5"/>
  <c r="X883" i="5"/>
  <c r="Y883" i="5"/>
  <c r="Z883" i="5"/>
  <c r="AA883" i="5"/>
  <c r="AB883" i="5"/>
  <c r="AC883" i="5"/>
  <c r="AD883" i="5"/>
  <c r="AE883" i="5"/>
  <c r="AF883" i="5"/>
  <c r="AG883" i="5"/>
  <c r="AH883" i="5"/>
  <c r="T877" i="5"/>
  <c r="U877" i="5"/>
  <c r="V877" i="5"/>
  <c r="W877" i="5"/>
  <c r="X877" i="5"/>
  <c r="Y877" i="5"/>
  <c r="Z877" i="5"/>
  <c r="AA877" i="5"/>
  <c r="AB877" i="5"/>
  <c r="AC877" i="5"/>
  <c r="AD877" i="5"/>
  <c r="AE877" i="5"/>
  <c r="AF877" i="5"/>
  <c r="AG877" i="5"/>
  <c r="AH877" i="5"/>
  <c r="AB890" i="5"/>
  <c r="AC890" i="5"/>
  <c r="AD890" i="5"/>
  <c r="AE890" i="5"/>
  <c r="AF890" i="5"/>
  <c r="AG890" i="5"/>
  <c r="AH890" i="5"/>
  <c r="T664" i="5"/>
  <c r="U664" i="5"/>
  <c r="V679" i="5"/>
  <c r="W679" i="5"/>
  <c r="X679" i="5"/>
  <c r="Y679" i="5"/>
  <c r="Z679" i="5"/>
  <c r="AA679" i="5"/>
  <c r="AB679" i="5"/>
  <c r="AC679" i="5"/>
  <c r="AD679" i="5"/>
  <c r="AE679" i="5"/>
  <c r="AF679" i="5"/>
  <c r="AG679" i="5"/>
  <c r="AH679" i="5"/>
  <c r="S677" i="5"/>
  <c r="T677" i="5"/>
  <c r="U677" i="5"/>
  <c r="V677" i="5"/>
  <c r="W677" i="5"/>
  <c r="X677" i="5"/>
  <c r="Y677" i="5"/>
  <c r="Z677" i="5"/>
  <c r="AA677" i="5"/>
  <c r="AB677" i="5"/>
  <c r="AC677" i="5"/>
  <c r="AD677" i="5"/>
  <c r="AE677" i="5"/>
  <c r="AF677" i="5"/>
  <c r="AG677" i="5"/>
  <c r="AH677" i="5"/>
  <c r="AB685" i="5"/>
  <c r="AC685" i="5"/>
  <c r="AD685" i="5"/>
  <c r="AE685" i="5"/>
  <c r="AF685" i="5"/>
  <c r="AG685" i="5"/>
  <c r="AH685" i="5"/>
  <c r="AF689" i="5"/>
  <c r="AG689" i="5"/>
  <c r="AH689" i="5"/>
  <c r="T470" i="5"/>
  <c r="U470" i="5"/>
  <c r="V470" i="5"/>
  <c r="W470" i="5"/>
  <c r="X470" i="5"/>
  <c r="Y470" i="5"/>
  <c r="Z470" i="5"/>
  <c r="AA470" i="5"/>
  <c r="AB470" i="5"/>
  <c r="AC470" i="5"/>
  <c r="AD470" i="5"/>
  <c r="AE470" i="5"/>
  <c r="AF470" i="5"/>
  <c r="T465" i="5"/>
  <c r="U465" i="5"/>
  <c r="V465" i="5"/>
  <c r="W465" i="5"/>
  <c r="X465" i="5"/>
  <c r="Y465" i="5"/>
  <c r="Z465" i="5"/>
  <c r="AA465" i="5"/>
  <c r="AE483" i="5"/>
  <c r="AF483" i="5"/>
  <c r="AG483" i="5"/>
  <c r="AH483" i="5"/>
  <c r="T460" i="5"/>
  <c r="U460" i="5"/>
  <c r="V460" i="5"/>
  <c r="T100" i="5"/>
  <c r="U100" i="5"/>
  <c r="V100" i="5"/>
  <c r="W100" i="5"/>
  <c r="X100" i="5"/>
  <c r="Y100" i="5"/>
  <c r="Z100" i="5"/>
  <c r="AA100" i="5"/>
  <c r="AB100" i="5"/>
  <c r="AC100" i="5"/>
  <c r="AD100" i="5"/>
  <c r="AE100" i="5"/>
  <c r="AF100" i="5"/>
  <c r="AG100" i="5"/>
  <c r="AH100" i="5"/>
  <c r="W105" i="5"/>
  <c r="X105" i="5"/>
  <c r="Y105" i="5"/>
  <c r="Z105" i="5"/>
  <c r="AA105" i="5"/>
  <c r="AB105" i="5"/>
  <c r="AC105" i="5"/>
  <c r="AD105" i="5"/>
  <c r="AE105" i="5"/>
  <c r="AF105" i="5"/>
  <c r="AG105" i="5"/>
  <c r="AH105" i="5"/>
  <c r="S101" i="5"/>
  <c r="T101" i="5"/>
  <c r="U101" i="5"/>
  <c r="V101" i="5"/>
  <c r="W101" i="5"/>
  <c r="X101" i="5"/>
  <c r="Y101" i="5"/>
  <c r="Z101" i="5"/>
  <c r="AA101" i="5"/>
  <c r="AB101" i="5"/>
  <c r="AC101" i="5"/>
  <c r="AD101" i="5"/>
  <c r="AE101" i="5"/>
  <c r="AF101" i="5"/>
  <c r="AG101" i="5"/>
  <c r="AH101" i="5"/>
  <c r="T88" i="5"/>
  <c r="U88" i="5"/>
  <c r="V88" i="5"/>
  <c r="W88" i="5"/>
  <c r="X88" i="5"/>
  <c r="Y88" i="5"/>
  <c r="Z88" i="5"/>
  <c r="AA88" i="5"/>
  <c r="AB88" i="5"/>
  <c r="AC88" i="5"/>
  <c r="AD88" i="5"/>
  <c r="AE88" i="5"/>
  <c r="AF88" i="5"/>
  <c r="AG88" i="5"/>
  <c r="AH88" i="5"/>
  <c r="T790" i="5"/>
  <c r="U790" i="5"/>
  <c r="V790" i="5"/>
  <c r="W790" i="5"/>
  <c r="X790" i="5"/>
  <c r="Y790" i="5"/>
  <c r="Z790" i="5"/>
  <c r="AA790" i="5"/>
  <c r="AB790" i="5"/>
  <c r="AC790" i="5"/>
  <c r="AD790" i="5"/>
  <c r="AE790" i="5"/>
  <c r="AF790" i="5"/>
  <c r="AG790" i="5"/>
  <c r="AH790" i="5"/>
  <c r="T787" i="5"/>
  <c r="U787" i="5"/>
  <c r="V787" i="5"/>
  <c r="W787" i="5"/>
  <c r="X787" i="5"/>
  <c r="Y787" i="5"/>
  <c r="Z787" i="5"/>
  <c r="AA787" i="5"/>
  <c r="AB787" i="5"/>
  <c r="AC787" i="5"/>
  <c r="AD787" i="5"/>
  <c r="AE787" i="5"/>
  <c r="AF787" i="5"/>
  <c r="AG787" i="5"/>
  <c r="AH787" i="5"/>
  <c r="T791" i="5"/>
  <c r="U791" i="5"/>
  <c r="V791" i="5"/>
  <c r="W791" i="5"/>
  <c r="X791" i="5"/>
  <c r="Y791" i="5"/>
  <c r="Z791" i="5"/>
  <c r="AA791" i="5"/>
  <c r="AB791" i="5"/>
  <c r="AC791" i="5"/>
  <c r="AD791" i="5"/>
  <c r="AE791" i="5"/>
  <c r="AF791" i="5"/>
  <c r="AG791" i="5"/>
  <c r="AH791" i="5"/>
  <c r="T789" i="5"/>
  <c r="U789" i="5"/>
  <c r="V789" i="5"/>
  <c r="W789" i="5"/>
  <c r="X789" i="5"/>
  <c r="Y789" i="5"/>
  <c r="Z789" i="5"/>
  <c r="AA789" i="5"/>
  <c r="AB789" i="5"/>
  <c r="AC789" i="5"/>
  <c r="AD789" i="5"/>
  <c r="AE789" i="5"/>
  <c r="AF789" i="5"/>
  <c r="AG789" i="5"/>
  <c r="AH789" i="5"/>
  <c r="AB521" i="5"/>
  <c r="AC521" i="5"/>
  <c r="AD521" i="5"/>
  <c r="AE521" i="5"/>
  <c r="AF521" i="5"/>
  <c r="AG521" i="5"/>
  <c r="AH521" i="5"/>
  <c r="AD523" i="5"/>
  <c r="AE523" i="5"/>
  <c r="AF523" i="5"/>
  <c r="AG523" i="5"/>
  <c r="AH523" i="5"/>
  <c r="T509" i="5"/>
  <c r="U509" i="5"/>
  <c r="V509" i="5"/>
  <c r="W509" i="5"/>
  <c r="X509" i="5"/>
  <c r="Y509" i="5"/>
  <c r="T14" i="5"/>
  <c r="U14" i="5"/>
  <c r="V14" i="5"/>
  <c r="W14" i="5"/>
  <c r="X14" i="5"/>
  <c r="Y14" i="5"/>
  <c r="Z14" i="5"/>
  <c r="AA14" i="5"/>
  <c r="AB14" i="5"/>
  <c r="AC14" i="5"/>
  <c r="AD14" i="5"/>
  <c r="AE14" i="5"/>
  <c r="AF14" i="5"/>
  <c r="AG14" i="5"/>
  <c r="AH14" i="5"/>
  <c r="AA27" i="5"/>
  <c r="AB27" i="5"/>
  <c r="AC27" i="5"/>
  <c r="AD27" i="5"/>
  <c r="AE27" i="5"/>
  <c r="AF27" i="5"/>
  <c r="AG27" i="5"/>
  <c r="AH27" i="5"/>
  <c r="T6" i="5"/>
  <c r="U6" i="5"/>
  <c r="V6" i="5"/>
  <c r="W6" i="5"/>
  <c r="X6" i="5"/>
  <c r="Y6" i="5"/>
  <c r="Z6" i="5"/>
  <c r="AA6" i="5"/>
  <c r="AB6" i="5"/>
  <c r="AC6" i="5"/>
  <c r="AD6" i="5"/>
  <c r="AE6" i="5"/>
  <c r="AF6" i="5"/>
  <c r="AG6" i="5"/>
  <c r="AH6" i="5"/>
  <c r="X24" i="5"/>
  <c r="Y24" i="5"/>
  <c r="Z24" i="5"/>
  <c r="AA24" i="5"/>
  <c r="AB24" i="5"/>
  <c r="AC24" i="5"/>
  <c r="AD24" i="5"/>
  <c r="AE24" i="5"/>
  <c r="AF24" i="5"/>
  <c r="AG24" i="5"/>
  <c r="AH24" i="5"/>
  <c r="Y25" i="5"/>
  <c r="Z25" i="5"/>
  <c r="AA25" i="5"/>
  <c r="AB25" i="5"/>
  <c r="AC25" i="5"/>
  <c r="AD25" i="5"/>
  <c r="AE25" i="5"/>
  <c r="AF25" i="5"/>
  <c r="AG25" i="5"/>
  <c r="AH25" i="5"/>
  <c r="T18" i="5"/>
  <c r="U18" i="5"/>
  <c r="V18" i="5"/>
  <c r="W18" i="5"/>
  <c r="X18" i="5"/>
  <c r="Y18" i="5"/>
  <c r="Z18" i="5"/>
  <c r="AA18" i="5"/>
  <c r="AB18" i="5"/>
  <c r="AC18" i="5"/>
  <c r="AD18" i="5"/>
  <c r="AE18" i="5"/>
  <c r="AF18" i="5"/>
  <c r="AG18" i="5"/>
  <c r="AH18" i="5"/>
  <c r="U596" i="5"/>
  <c r="V596" i="5"/>
  <c r="W596" i="5"/>
  <c r="X596" i="5"/>
  <c r="Y596" i="5"/>
  <c r="Z596" i="5"/>
  <c r="AA596" i="5"/>
  <c r="AB596" i="5"/>
  <c r="AC596" i="5"/>
  <c r="AD596" i="5"/>
  <c r="AE596" i="5"/>
  <c r="AF596" i="5"/>
  <c r="AG596" i="5"/>
  <c r="AH596" i="5"/>
  <c r="AA602" i="5"/>
  <c r="AB602" i="5"/>
  <c r="AC602" i="5"/>
  <c r="AD602" i="5"/>
  <c r="AE602" i="5"/>
  <c r="AF602" i="5"/>
  <c r="AG602" i="5"/>
  <c r="AH602" i="5"/>
  <c r="T589" i="5"/>
  <c r="U589" i="5"/>
  <c r="V589" i="5"/>
  <c r="W589" i="5"/>
  <c r="X589" i="5"/>
  <c r="Y589" i="5"/>
  <c r="Z589" i="5"/>
  <c r="AA589" i="5"/>
  <c r="AB589" i="5"/>
  <c r="AC589" i="5"/>
  <c r="AD589" i="5"/>
  <c r="AE589" i="5"/>
  <c r="AF589" i="5"/>
  <c r="AG589" i="5"/>
  <c r="AH589" i="5"/>
  <c r="T585" i="5"/>
  <c r="U585" i="5"/>
  <c r="V585" i="5"/>
  <c r="W585" i="5"/>
  <c r="X585" i="5"/>
  <c r="Y585" i="5"/>
  <c r="Z585" i="5"/>
  <c r="AA585" i="5"/>
  <c r="AB585" i="5"/>
  <c r="AC585" i="5"/>
  <c r="AD585" i="5"/>
  <c r="AE585" i="5"/>
  <c r="AF585" i="5"/>
  <c r="AG585" i="5"/>
  <c r="AH585" i="5"/>
  <c r="X558" i="5"/>
  <c r="Y558" i="5"/>
  <c r="Z558" i="5"/>
  <c r="AA558" i="5"/>
  <c r="AB558" i="5"/>
  <c r="AC558" i="5"/>
  <c r="AD558" i="5"/>
  <c r="AE558" i="5"/>
  <c r="AC563" i="5"/>
  <c r="AD563" i="5"/>
  <c r="AE563" i="5"/>
  <c r="AF563" i="5"/>
  <c r="AG563" i="5"/>
  <c r="AH563" i="5"/>
  <c r="T548" i="5"/>
  <c r="U548" i="5"/>
  <c r="T756" i="5"/>
  <c r="U756" i="5"/>
  <c r="V756" i="5"/>
  <c r="W756" i="5"/>
  <c r="X756" i="5"/>
  <c r="U760" i="5"/>
  <c r="V760" i="5"/>
  <c r="W760" i="5"/>
  <c r="X760" i="5"/>
  <c r="Y760" i="5"/>
  <c r="Z760" i="5"/>
  <c r="AA760" i="5"/>
  <c r="AB760" i="5"/>
  <c r="AC768" i="5"/>
  <c r="AD768" i="5"/>
  <c r="AE768" i="5"/>
  <c r="AF768" i="5"/>
  <c r="AG768" i="5"/>
  <c r="AH768" i="5"/>
  <c r="T754" i="5"/>
  <c r="U754" i="5"/>
  <c r="V754" i="5"/>
  <c r="T753" i="5"/>
  <c r="U753" i="5"/>
  <c r="V761" i="5"/>
  <c r="W761" i="5"/>
  <c r="X761" i="5"/>
  <c r="Y761" i="5"/>
  <c r="Z761" i="5"/>
  <c r="AA761" i="5"/>
  <c r="AB761" i="5"/>
  <c r="AC761" i="5"/>
  <c r="T223" i="5"/>
  <c r="U223" i="5"/>
  <c r="V223" i="5"/>
  <c r="W223" i="5"/>
  <c r="X223" i="5"/>
  <c r="Y223" i="5"/>
  <c r="Z223" i="5"/>
  <c r="AA223" i="5"/>
  <c r="U185" i="5"/>
  <c r="V185" i="5"/>
  <c r="W185" i="5"/>
  <c r="X185" i="5"/>
  <c r="Y185" i="5"/>
  <c r="Z185" i="5"/>
  <c r="AA185" i="5"/>
  <c r="AB185" i="5"/>
  <c r="AC185" i="5"/>
  <c r="AD185" i="5"/>
  <c r="AE185" i="5"/>
  <c r="AF185" i="5"/>
  <c r="AG185" i="5"/>
  <c r="AH185" i="5"/>
  <c r="T175" i="5"/>
  <c r="U175" i="5"/>
  <c r="V175" i="5"/>
  <c r="W175" i="5"/>
  <c r="X175" i="5"/>
  <c r="Y175" i="5"/>
  <c r="Z175" i="5"/>
  <c r="AA175" i="5"/>
  <c r="AB175" i="5"/>
  <c r="AC175" i="5"/>
  <c r="AD175" i="5"/>
  <c r="AE175" i="5"/>
  <c r="AF175" i="5"/>
  <c r="AG175" i="5"/>
  <c r="AH175" i="5"/>
  <c r="S183" i="5"/>
  <c r="T183" i="5"/>
  <c r="U183" i="5"/>
  <c r="V183" i="5"/>
  <c r="W183" i="5"/>
  <c r="X183" i="5"/>
  <c r="Y183" i="5"/>
  <c r="Z183" i="5"/>
  <c r="AA183" i="5"/>
  <c r="AB183" i="5"/>
  <c r="AC183" i="5"/>
  <c r="AD183" i="5"/>
  <c r="AE183" i="5"/>
  <c r="AF183" i="5"/>
  <c r="AG183" i="5"/>
  <c r="AH183" i="5"/>
  <c r="AC193" i="5"/>
  <c r="AD193" i="5"/>
  <c r="AE193" i="5"/>
  <c r="AF193" i="5"/>
  <c r="AG193" i="5"/>
  <c r="AH193" i="5"/>
  <c r="T950" i="5"/>
  <c r="U950" i="5"/>
  <c r="V950" i="5"/>
  <c r="W950" i="5"/>
  <c r="X950" i="5"/>
  <c r="Y950" i="5"/>
  <c r="Z950" i="5"/>
  <c r="AA950" i="5"/>
  <c r="AB950" i="5"/>
  <c r="AC950" i="5"/>
  <c r="AD950" i="5"/>
  <c r="AE950" i="5"/>
  <c r="AF950" i="5"/>
  <c r="AG950" i="5"/>
  <c r="AH950" i="5"/>
  <c r="U144" i="5"/>
  <c r="V144" i="5"/>
  <c r="W144" i="5"/>
  <c r="X144" i="5"/>
  <c r="Y144" i="5"/>
  <c r="Z144" i="5"/>
  <c r="AA144" i="5"/>
  <c r="AB144" i="5"/>
  <c r="AC144" i="5"/>
  <c r="AD144" i="5"/>
  <c r="AB151" i="5"/>
  <c r="AC151" i="5"/>
  <c r="AD151" i="5"/>
  <c r="AE151" i="5"/>
  <c r="AF151" i="5"/>
  <c r="AG151" i="5"/>
  <c r="AH151" i="5"/>
  <c r="W146" i="5"/>
  <c r="X146" i="5"/>
  <c r="Y146" i="5"/>
  <c r="Z146" i="5"/>
  <c r="AA146" i="5"/>
  <c r="AB146" i="5"/>
  <c r="AC146" i="5"/>
  <c r="AD146" i="5"/>
  <c r="AE146" i="5"/>
  <c r="AF146" i="5"/>
  <c r="AD153" i="5"/>
  <c r="AE153" i="5"/>
  <c r="AF153" i="5"/>
  <c r="AG153" i="5"/>
  <c r="AH153" i="5"/>
  <c r="AC727" i="5"/>
  <c r="AD727" i="5"/>
  <c r="AE727" i="5"/>
  <c r="AF727" i="5"/>
  <c r="AG727" i="5"/>
  <c r="AH727" i="5"/>
  <c r="AA725" i="5"/>
  <c r="AB725" i="5"/>
  <c r="AC725" i="5"/>
  <c r="AD725" i="5"/>
  <c r="AE725" i="5"/>
  <c r="AF725" i="5"/>
  <c r="AG725" i="5"/>
  <c r="AH725" i="5"/>
  <c r="T712" i="5"/>
  <c r="U712" i="5"/>
  <c r="V712" i="5"/>
  <c r="W712" i="5"/>
  <c r="T713" i="5"/>
  <c r="U713" i="5"/>
  <c r="V713" i="5"/>
  <c r="W713" i="5"/>
  <c r="X713" i="5"/>
  <c r="V720" i="5"/>
  <c r="W720" i="5"/>
  <c r="X720" i="5"/>
  <c r="Y720" i="5"/>
  <c r="Z720" i="5"/>
  <c r="AA720" i="5"/>
  <c r="AB720" i="5"/>
  <c r="AC720" i="5"/>
  <c r="AD720" i="5"/>
  <c r="AE720" i="5"/>
  <c r="AB726" i="5"/>
  <c r="AC726" i="5"/>
  <c r="AD726" i="5"/>
  <c r="AE726" i="5"/>
  <c r="AF726" i="5"/>
  <c r="AG726" i="5"/>
  <c r="AH726" i="5"/>
  <c r="AE72" i="5"/>
  <c r="AF72" i="5"/>
  <c r="AG72" i="5"/>
  <c r="AH72" i="5"/>
  <c r="Z67" i="5"/>
  <c r="AA67" i="5"/>
  <c r="AB67" i="5"/>
  <c r="AC67" i="5"/>
  <c r="AD67" i="5"/>
  <c r="AE67" i="5"/>
  <c r="AF67" i="5"/>
  <c r="AG67" i="5"/>
  <c r="AH67" i="5"/>
  <c r="V63" i="5"/>
  <c r="W63" i="5"/>
  <c r="X63" i="5"/>
  <c r="Y63" i="5"/>
  <c r="Z63" i="5"/>
  <c r="AA63" i="5"/>
  <c r="AB63" i="5"/>
  <c r="AC63" i="5"/>
  <c r="AD63" i="5"/>
  <c r="AE63" i="5"/>
  <c r="AF73" i="5"/>
  <c r="AG73" i="5"/>
  <c r="AH73" i="5"/>
  <c r="AA68" i="5"/>
  <c r="AB68" i="5"/>
  <c r="AC68" i="5"/>
  <c r="AD68" i="5"/>
  <c r="AE68" i="5"/>
  <c r="AF68" i="5"/>
  <c r="AG68" i="5"/>
  <c r="AH68" i="5"/>
  <c r="AG649" i="5"/>
  <c r="AH649" i="5"/>
  <c r="AC645" i="5"/>
  <c r="AD645" i="5"/>
  <c r="AE645" i="5"/>
  <c r="AF645" i="5"/>
  <c r="AG645" i="5"/>
  <c r="AA643" i="5"/>
  <c r="AB643" i="5"/>
  <c r="AC643" i="5"/>
  <c r="AD643" i="5"/>
  <c r="AE643" i="5"/>
  <c r="W639" i="5"/>
  <c r="X639" i="5"/>
  <c r="Y639" i="5"/>
  <c r="Z639" i="5"/>
  <c r="AA639" i="5"/>
  <c r="T633" i="5"/>
  <c r="U633" i="5"/>
  <c r="Z642" i="5"/>
  <c r="AA642" i="5"/>
  <c r="AB642" i="5"/>
  <c r="AC642" i="5"/>
  <c r="AD642" i="5"/>
  <c r="AC850" i="5"/>
  <c r="AD850" i="5"/>
  <c r="AE850" i="5"/>
  <c r="AF850" i="5"/>
  <c r="AG850" i="5"/>
  <c r="U842" i="5"/>
  <c r="V842" i="5"/>
  <c r="W842" i="5"/>
  <c r="X842" i="5"/>
  <c r="Y842" i="5"/>
  <c r="AD851" i="5"/>
  <c r="AE851" i="5"/>
  <c r="AF851" i="5"/>
  <c r="AG851" i="5"/>
  <c r="AH851" i="5"/>
  <c r="S841" i="5"/>
  <c r="T841" i="5"/>
  <c r="U841" i="5"/>
  <c r="V841" i="5"/>
  <c r="W841" i="5"/>
  <c r="X841" i="5"/>
  <c r="T876" i="5"/>
  <c r="U876" i="5"/>
  <c r="V876" i="5"/>
  <c r="W876" i="5"/>
  <c r="X876" i="5"/>
  <c r="Y876" i="5"/>
  <c r="Z876" i="5"/>
  <c r="AA876" i="5"/>
  <c r="AB876" i="5"/>
  <c r="AC876" i="5"/>
  <c r="AD876" i="5"/>
  <c r="AE876" i="5"/>
  <c r="AF876" i="5"/>
  <c r="AG876" i="5"/>
  <c r="AH876" i="5"/>
  <c r="AG895" i="5"/>
  <c r="AH895" i="5"/>
  <c r="S881" i="5"/>
  <c r="T881" i="5"/>
  <c r="U881" i="5"/>
  <c r="V881" i="5"/>
  <c r="W881" i="5"/>
  <c r="X881" i="5"/>
  <c r="Y881" i="5"/>
  <c r="Z881" i="5"/>
  <c r="AA881" i="5"/>
  <c r="AB881" i="5"/>
  <c r="AC881" i="5"/>
  <c r="AD881" i="5"/>
  <c r="AE881" i="5"/>
  <c r="AF881" i="5"/>
  <c r="AG881" i="5"/>
  <c r="AH881" i="5"/>
  <c r="AF894" i="5"/>
  <c r="AG894" i="5"/>
  <c r="AH894" i="5"/>
  <c r="T878" i="5"/>
  <c r="U878" i="5"/>
  <c r="V878" i="5"/>
  <c r="W878" i="5"/>
  <c r="X878" i="5"/>
  <c r="Y878" i="5"/>
  <c r="Z878" i="5"/>
  <c r="AA878" i="5"/>
  <c r="AB878" i="5"/>
  <c r="AC878" i="5"/>
  <c r="AD878" i="5"/>
  <c r="AE878" i="5"/>
  <c r="AF878" i="5"/>
  <c r="AG878" i="5"/>
  <c r="AH878" i="5"/>
  <c r="T871" i="5"/>
  <c r="U871" i="5"/>
  <c r="V871" i="5"/>
  <c r="W871" i="5"/>
  <c r="X871" i="5"/>
  <c r="Y871" i="5"/>
  <c r="Z871" i="5"/>
  <c r="AA871" i="5"/>
  <c r="AB871" i="5"/>
  <c r="AC871" i="5"/>
  <c r="AD871" i="5"/>
  <c r="AE871" i="5"/>
  <c r="AF871" i="5"/>
  <c r="AG871" i="5"/>
  <c r="AH871" i="5"/>
  <c r="T879" i="5"/>
  <c r="U879" i="5"/>
  <c r="V879" i="5"/>
  <c r="W879" i="5"/>
  <c r="X879" i="5"/>
  <c r="Y879" i="5"/>
  <c r="Z879" i="5"/>
  <c r="AA879" i="5"/>
  <c r="AB879" i="5"/>
  <c r="AC879" i="5"/>
  <c r="AD879" i="5"/>
  <c r="AE879" i="5"/>
  <c r="AF879" i="5"/>
  <c r="AG879" i="5"/>
  <c r="AH879" i="5"/>
  <c r="AA684" i="5"/>
  <c r="AB684" i="5"/>
  <c r="AC684" i="5"/>
  <c r="AD684" i="5"/>
  <c r="AE684" i="5"/>
  <c r="AF684" i="5"/>
  <c r="AG684" i="5"/>
  <c r="AH684" i="5"/>
  <c r="AC686" i="5"/>
  <c r="AD686" i="5"/>
  <c r="AE686" i="5"/>
  <c r="AF686" i="5"/>
  <c r="AG686" i="5"/>
  <c r="AH686" i="5"/>
  <c r="Y682" i="5"/>
  <c r="Z682" i="5"/>
  <c r="AA682" i="5"/>
  <c r="AB682" i="5"/>
  <c r="AC682" i="5"/>
  <c r="AD682" i="5"/>
  <c r="AE682" i="5"/>
  <c r="AF682" i="5"/>
  <c r="AG682" i="5"/>
  <c r="AH682" i="5"/>
  <c r="T665" i="5"/>
  <c r="U665" i="5"/>
  <c r="V665" i="5"/>
  <c r="T669" i="5"/>
  <c r="U669" i="5"/>
  <c r="V669" i="5"/>
  <c r="W669" i="5"/>
  <c r="X669" i="5"/>
  <c r="Y669" i="5"/>
  <c r="Z669" i="5"/>
  <c r="T672" i="5"/>
  <c r="U672" i="5"/>
  <c r="V672" i="5"/>
  <c r="W672" i="5"/>
  <c r="X672" i="5"/>
  <c r="Y672" i="5"/>
  <c r="Z672" i="5"/>
  <c r="AA672" i="5"/>
  <c r="AB672" i="5"/>
  <c r="AC672" i="5"/>
  <c r="T673" i="5"/>
  <c r="U673" i="5"/>
  <c r="V673" i="5"/>
  <c r="W673" i="5"/>
  <c r="X673" i="5"/>
  <c r="Y673" i="5"/>
  <c r="Z673" i="5"/>
  <c r="AA673" i="5"/>
  <c r="AB673" i="5"/>
  <c r="AC673" i="5"/>
  <c r="AD673" i="5"/>
  <c r="T674" i="5"/>
  <c r="U674" i="5"/>
  <c r="V674" i="5"/>
  <c r="W674" i="5"/>
  <c r="X674" i="5"/>
  <c r="Y674" i="5"/>
  <c r="Z674" i="5"/>
  <c r="AA674" i="5"/>
  <c r="AB674" i="5"/>
  <c r="AC674" i="5"/>
  <c r="AD674" i="5"/>
  <c r="AE674" i="5"/>
  <c r="U678" i="5"/>
  <c r="V678" i="5"/>
  <c r="W678" i="5"/>
  <c r="X678" i="5"/>
  <c r="Y678" i="5"/>
  <c r="Z678" i="5"/>
  <c r="AA678" i="5"/>
  <c r="AB678" i="5"/>
  <c r="AC678" i="5"/>
  <c r="AD678" i="5"/>
  <c r="AE678" i="5"/>
  <c r="AF678" i="5"/>
  <c r="AG678" i="5"/>
  <c r="AH678" i="5"/>
  <c r="AD482" i="5"/>
  <c r="AE482" i="5"/>
  <c r="AF482" i="5"/>
  <c r="AG482" i="5"/>
  <c r="AH482" i="5"/>
  <c r="S472" i="5"/>
  <c r="T472" i="5"/>
  <c r="U472" i="5"/>
  <c r="V472" i="5"/>
  <c r="W472" i="5"/>
  <c r="X472" i="5"/>
  <c r="Y472" i="5"/>
  <c r="Z472" i="5"/>
  <c r="AA472" i="5"/>
  <c r="AB472" i="5"/>
  <c r="AC472" i="5"/>
  <c r="AD472" i="5"/>
  <c r="AE472" i="5"/>
  <c r="AF472" i="5"/>
  <c r="AG472" i="5"/>
  <c r="AH472" i="5"/>
  <c r="S471" i="5"/>
  <c r="T471" i="5"/>
  <c r="U471" i="5"/>
  <c r="V471" i="5"/>
  <c r="W471" i="5"/>
  <c r="X471" i="5"/>
  <c r="Y471" i="5"/>
  <c r="Z471" i="5"/>
  <c r="AA471" i="5"/>
  <c r="AB471" i="5"/>
  <c r="AC471" i="5"/>
  <c r="AD471" i="5"/>
  <c r="AE471" i="5"/>
  <c r="AF471" i="5"/>
  <c r="AG471" i="5"/>
  <c r="V474" i="5"/>
  <c r="W474" i="5"/>
  <c r="X474" i="5"/>
  <c r="Y474" i="5"/>
  <c r="Z474" i="5"/>
  <c r="AA474" i="5"/>
  <c r="AB474" i="5"/>
  <c r="AC474" i="5"/>
  <c r="AD474" i="5"/>
  <c r="AE474" i="5"/>
  <c r="AF474" i="5"/>
  <c r="AG474" i="5"/>
  <c r="AH474" i="5"/>
  <c r="T469" i="5"/>
  <c r="U469" i="5"/>
  <c r="V469" i="5"/>
  <c r="W469" i="5"/>
  <c r="X469" i="5"/>
  <c r="Y469" i="5"/>
  <c r="Z469" i="5"/>
  <c r="AA469" i="5"/>
  <c r="AB469" i="5"/>
  <c r="AC469" i="5"/>
  <c r="AD469" i="5"/>
  <c r="AE469" i="5"/>
  <c r="T463" i="5"/>
  <c r="U463" i="5"/>
  <c r="V463" i="5"/>
  <c r="W463" i="5"/>
  <c r="X463" i="5"/>
  <c r="Y463" i="5"/>
  <c r="AC481" i="5"/>
  <c r="AD481" i="5"/>
  <c r="AE481" i="5"/>
  <c r="AF481" i="5"/>
  <c r="AG481" i="5"/>
  <c r="AH481" i="5"/>
  <c r="U103" i="5"/>
  <c r="V103" i="5"/>
  <c r="W103" i="5"/>
  <c r="X103" i="5"/>
  <c r="Y103" i="5"/>
  <c r="Z103" i="5"/>
  <c r="AA103" i="5"/>
  <c r="AB103" i="5"/>
  <c r="AC103" i="5"/>
  <c r="AD103" i="5"/>
  <c r="AE103" i="5"/>
  <c r="AF103" i="5"/>
  <c r="AG103" i="5"/>
  <c r="AH103" i="5"/>
  <c r="AA109" i="5"/>
  <c r="AB109" i="5"/>
  <c r="AC109" i="5"/>
  <c r="AD109" i="5"/>
  <c r="AE109" i="5"/>
  <c r="AF109" i="5"/>
  <c r="AG109" i="5"/>
  <c r="AH109" i="5"/>
  <c r="T89" i="5"/>
  <c r="U89" i="5"/>
  <c r="V89" i="5"/>
  <c r="W89" i="5"/>
  <c r="X89" i="5"/>
  <c r="Y89" i="5"/>
  <c r="Z89" i="5"/>
  <c r="AA89" i="5"/>
  <c r="AB89" i="5"/>
  <c r="AC89" i="5"/>
  <c r="AD89" i="5"/>
  <c r="AE89" i="5"/>
  <c r="AF89" i="5"/>
  <c r="AG89" i="5"/>
  <c r="AH89" i="5"/>
  <c r="X106" i="5"/>
  <c r="Y106" i="5"/>
  <c r="Z106" i="5"/>
  <c r="AA106" i="5"/>
  <c r="AB106" i="5"/>
  <c r="AC106" i="5"/>
  <c r="AD106" i="5"/>
  <c r="AE106" i="5"/>
  <c r="AF106" i="5"/>
  <c r="AG106" i="5"/>
  <c r="AH106" i="5"/>
  <c r="AB110" i="5"/>
  <c r="AC110" i="5"/>
  <c r="AD110" i="5"/>
  <c r="AE110" i="5"/>
  <c r="AF110" i="5"/>
  <c r="AG110" i="5"/>
  <c r="AH110" i="5"/>
  <c r="T94" i="5"/>
  <c r="U94" i="5"/>
  <c r="V94" i="5"/>
  <c r="W94" i="5"/>
  <c r="X94" i="5"/>
  <c r="Y94" i="5"/>
  <c r="Z94" i="5"/>
  <c r="AA94" i="5"/>
  <c r="AB94" i="5"/>
  <c r="AC94" i="5"/>
  <c r="AD94" i="5"/>
  <c r="AE94" i="5"/>
  <c r="AF94" i="5"/>
  <c r="AG94" i="5"/>
  <c r="AH94" i="5"/>
  <c r="T99" i="5"/>
  <c r="U99" i="5"/>
  <c r="V99" i="5"/>
  <c r="W99" i="5"/>
  <c r="X99" i="5"/>
  <c r="Y99" i="5"/>
  <c r="Z99" i="5"/>
  <c r="AA99" i="5"/>
  <c r="AB99" i="5"/>
  <c r="AC99" i="5"/>
  <c r="AD99" i="5"/>
  <c r="AE99" i="5"/>
  <c r="AF99" i="5"/>
  <c r="AG99" i="5"/>
  <c r="AH99" i="5"/>
  <c r="AB808" i="5"/>
  <c r="AC808" i="5"/>
  <c r="AD808" i="5"/>
  <c r="AE808" i="5"/>
  <c r="AF808" i="5"/>
  <c r="AG808" i="5"/>
  <c r="AH808" i="5"/>
  <c r="X804" i="5"/>
  <c r="Y804" i="5"/>
  <c r="Z804" i="5"/>
  <c r="AA804" i="5"/>
  <c r="AB804" i="5"/>
  <c r="AC804" i="5"/>
  <c r="AD804" i="5"/>
  <c r="AE804" i="5"/>
  <c r="AF804" i="5"/>
  <c r="AG804" i="5"/>
  <c r="AH804" i="5"/>
  <c r="T793" i="5"/>
  <c r="U793" i="5"/>
  <c r="V793" i="5"/>
  <c r="W793" i="5"/>
  <c r="X793" i="5"/>
  <c r="Y793" i="5"/>
  <c r="Z793" i="5"/>
  <c r="AA793" i="5"/>
  <c r="AB793" i="5"/>
  <c r="AC793" i="5"/>
  <c r="AD793" i="5"/>
  <c r="AE793" i="5"/>
  <c r="AF793" i="5"/>
  <c r="AG793" i="5"/>
  <c r="AH793" i="5"/>
  <c r="T786" i="5"/>
  <c r="U786" i="5"/>
  <c r="V786" i="5"/>
  <c r="W786" i="5"/>
  <c r="X786" i="5"/>
  <c r="Y786" i="5"/>
  <c r="Z786" i="5"/>
  <c r="AA786" i="5"/>
  <c r="AB786" i="5"/>
  <c r="AC786" i="5"/>
  <c r="AD786" i="5"/>
  <c r="AE786" i="5"/>
  <c r="AF786" i="5"/>
  <c r="AG786" i="5"/>
  <c r="AH786" i="5"/>
  <c r="T792" i="5"/>
  <c r="U792" i="5"/>
  <c r="V792" i="5"/>
  <c r="W792" i="5"/>
  <c r="X792" i="5"/>
  <c r="Y792" i="5"/>
  <c r="Z792" i="5"/>
  <c r="AA792" i="5"/>
  <c r="AB792" i="5"/>
  <c r="AC792" i="5"/>
  <c r="AD792" i="5"/>
  <c r="AE792" i="5"/>
  <c r="AF792" i="5"/>
  <c r="AG792" i="5"/>
  <c r="AH792" i="5"/>
  <c r="T508" i="5"/>
  <c r="U508" i="5"/>
  <c r="V508" i="5"/>
  <c r="W508" i="5"/>
  <c r="X508" i="5"/>
  <c r="V515" i="5"/>
  <c r="W515" i="5"/>
  <c r="X515" i="5"/>
  <c r="Y515" i="5"/>
  <c r="Z515" i="5"/>
  <c r="AA515" i="5"/>
  <c r="AB515" i="5"/>
  <c r="AC515" i="5"/>
  <c r="AD515" i="5"/>
  <c r="AE515" i="5"/>
  <c r="T505" i="5"/>
  <c r="U505" i="5"/>
  <c r="T510" i="5"/>
  <c r="U510" i="5"/>
  <c r="V510" i="5"/>
  <c r="W510" i="5"/>
  <c r="X510" i="5"/>
  <c r="Y510" i="5"/>
  <c r="Z510" i="5"/>
  <c r="S513" i="5"/>
  <c r="T513" i="5"/>
  <c r="U513" i="5"/>
  <c r="V513" i="5"/>
  <c r="W513" i="5"/>
  <c r="X513" i="5"/>
  <c r="Y513" i="5"/>
  <c r="Z513" i="5"/>
  <c r="AA513" i="5"/>
  <c r="AB513" i="5"/>
  <c r="AC513" i="5"/>
  <c r="AC522" i="5"/>
  <c r="AD522" i="5"/>
  <c r="AE522" i="5"/>
  <c r="AF522" i="5"/>
  <c r="AG522" i="5"/>
  <c r="AH522" i="5"/>
  <c r="Z519" i="5"/>
  <c r="AA519" i="5"/>
  <c r="AB519" i="5"/>
  <c r="AC519" i="5"/>
  <c r="AD519" i="5"/>
  <c r="AE519" i="5"/>
  <c r="AF519" i="5"/>
  <c r="AG519" i="5"/>
  <c r="AH519" i="5"/>
  <c r="AE31" i="5"/>
  <c r="AF31" i="5"/>
  <c r="AG31" i="5"/>
  <c r="AH31" i="5"/>
  <c r="V22" i="5"/>
  <c r="W22" i="5"/>
  <c r="X22" i="5"/>
  <c r="Y22" i="5"/>
  <c r="Z22" i="5"/>
  <c r="AA22" i="5"/>
  <c r="AB22" i="5"/>
  <c r="AC22" i="5"/>
  <c r="AD22" i="5"/>
  <c r="AE22" i="5"/>
  <c r="AF22" i="5"/>
  <c r="AG22" i="5"/>
  <c r="AH22" i="5"/>
  <c r="W23" i="5"/>
  <c r="X23" i="5"/>
  <c r="Y23" i="5"/>
  <c r="Z23" i="5"/>
  <c r="AA23" i="5"/>
  <c r="AB23" i="5"/>
  <c r="AC23" i="5"/>
  <c r="AD23" i="5"/>
  <c r="AE23" i="5"/>
  <c r="AF23" i="5"/>
  <c r="AG23" i="5"/>
  <c r="AH23" i="5"/>
  <c r="T9" i="5"/>
  <c r="U9" i="5"/>
  <c r="V9" i="5"/>
  <c r="W9" i="5"/>
  <c r="X9" i="5"/>
  <c r="Y9" i="5"/>
  <c r="Z9" i="5"/>
  <c r="AA9" i="5"/>
  <c r="AB9" i="5"/>
  <c r="AC9" i="5"/>
  <c r="AD9" i="5"/>
  <c r="AE9" i="5"/>
  <c r="AF9" i="5"/>
  <c r="AG9" i="5"/>
  <c r="AH9" i="5"/>
  <c r="T12" i="5"/>
  <c r="U12" i="5"/>
  <c r="V12" i="5"/>
  <c r="W12" i="5"/>
  <c r="X12" i="5"/>
  <c r="Y12" i="5"/>
  <c r="Z12" i="5"/>
  <c r="AA12" i="5"/>
  <c r="AB12" i="5"/>
  <c r="AC12" i="5"/>
  <c r="AD12" i="5"/>
  <c r="AE12" i="5"/>
  <c r="AF12" i="5"/>
  <c r="AG12" i="5"/>
  <c r="AH12" i="5"/>
  <c r="T16" i="5"/>
  <c r="U16" i="5"/>
  <c r="V16" i="5"/>
  <c r="W16" i="5"/>
  <c r="X16" i="5"/>
  <c r="Y16" i="5"/>
  <c r="Z16" i="5"/>
  <c r="AA16" i="5"/>
  <c r="AB16" i="5"/>
  <c r="AC16" i="5"/>
  <c r="AD16" i="5"/>
  <c r="AE16" i="5"/>
  <c r="AF16" i="5"/>
  <c r="AG16" i="5"/>
  <c r="AH16" i="5"/>
  <c r="AB28" i="5"/>
  <c r="AC28" i="5"/>
  <c r="AD28" i="5"/>
  <c r="AE28" i="5"/>
  <c r="AF28" i="5"/>
  <c r="AG28" i="5"/>
  <c r="AH28" i="5"/>
  <c r="T593" i="5"/>
  <c r="U593" i="5"/>
  <c r="V593" i="5"/>
  <c r="W593" i="5"/>
  <c r="X593" i="5"/>
  <c r="Y593" i="5"/>
  <c r="Z593" i="5"/>
  <c r="AA593" i="5"/>
  <c r="AB593" i="5"/>
  <c r="AC593" i="5"/>
  <c r="AD593" i="5"/>
  <c r="AE593" i="5"/>
  <c r="AF593" i="5"/>
  <c r="AG593" i="5"/>
  <c r="AH593" i="5"/>
  <c r="AE606" i="5"/>
  <c r="AF606" i="5"/>
  <c r="AG606" i="5"/>
  <c r="AH606" i="5"/>
  <c r="T588" i="5"/>
  <c r="U588" i="5"/>
  <c r="V588" i="5"/>
  <c r="W588" i="5"/>
  <c r="X588" i="5"/>
  <c r="Y588" i="5"/>
  <c r="Z588" i="5"/>
  <c r="AA588" i="5"/>
  <c r="AB588" i="5"/>
  <c r="AC588" i="5"/>
  <c r="AD588" i="5"/>
  <c r="AE588" i="5"/>
  <c r="AF588" i="5"/>
  <c r="AG588" i="5"/>
  <c r="AH588" i="5"/>
  <c r="S595" i="5"/>
  <c r="T595" i="5"/>
  <c r="U595" i="5"/>
  <c r="V595" i="5"/>
  <c r="W595" i="5"/>
  <c r="X595" i="5"/>
  <c r="Y595" i="5"/>
  <c r="Z595" i="5"/>
  <c r="AA595" i="5"/>
  <c r="AB595" i="5"/>
  <c r="AC595" i="5"/>
  <c r="AD595" i="5"/>
  <c r="AE595" i="5"/>
  <c r="AF595" i="5"/>
  <c r="AG595" i="5"/>
  <c r="AH595" i="5"/>
  <c r="T583" i="5"/>
  <c r="U583" i="5"/>
  <c r="V583" i="5"/>
  <c r="W583" i="5"/>
  <c r="X583" i="5"/>
  <c r="Y583" i="5"/>
  <c r="Z583" i="5"/>
  <c r="AA583" i="5"/>
  <c r="AB583" i="5"/>
  <c r="AC583" i="5"/>
  <c r="AD583" i="5"/>
  <c r="AE583" i="5"/>
  <c r="AF583" i="5"/>
  <c r="AG583" i="5"/>
  <c r="AH583" i="5"/>
  <c r="AF607" i="5"/>
  <c r="AG607" i="5"/>
  <c r="AH607" i="5"/>
  <c r="AB562" i="5"/>
  <c r="AC562" i="5"/>
  <c r="AD562" i="5"/>
  <c r="AE562" i="5"/>
  <c r="AF562" i="5"/>
  <c r="AG562" i="5"/>
  <c r="AH562" i="5"/>
  <c r="W557" i="5"/>
  <c r="X557" i="5"/>
  <c r="Y557" i="5"/>
  <c r="Z557" i="5"/>
  <c r="AA557" i="5"/>
  <c r="AB557" i="5"/>
  <c r="AC557" i="5"/>
  <c r="AD557" i="5"/>
  <c r="Y559" i="5"/>
  <c r="Z559" i="5"/>
  <c r="AA559" i="5"/>
  <c r="AB559" i="5"/>
  <c r="AC559" i="5"/>
  <c r="AD559" i="5"/>
  <c r="AE559" i="5"/>
  <c r="AF559" i="5"/>
  <c r="AG567" i="5"/>
  <c r="AH567" i="5"/>
  <c r="AF771" i="5"/>
  <c r="AG771" i="5"/>
  <c r="AH771" i="5"/>
  <c r="S758" i="5"/>
  <c r="T758" i="5"/>
  <c r="U758" i="5"/>
  <c r="V758" i="5"/>
  <c r="W758" i="5"/>
  <c r="X758" i="5"/>
  <c r="Y758" i="5"/>
  <c r="Z758" i="5"/>
  <c r="X763" i="5"/>
  <c r="Y763" i="5"/>
  <c r="Z763" i="5"/>
  <c r="AA763" i="5"/>
  <c r="AB763" i="5"/>
  <c r="AC763" i="5"/>
  <c r="AD763" i="5"/>
  <c r="AE763" i="5"/>
  <c r="T757" i="5"/>
  <c r="U757" i="5"/>
  <c r="V757" i="5"/>
  <c r="W757" i="5"/>
  <c r="X757" i="5"/>
  <c r="Y757" i="5"/>
  <c r="AB767" i="5"/>
  <c r="AC767" i="5"/>
  <c r="AD767" i="5"/>
  <c r="AE767" i="5"/>
  <c r="AF767" i="5"/>
  <c r="AG767" i="5"/>
  <c r="AH767" i="5"/>
  <c r="W762" i="5"/>
  <c r="X762" i="5"/>
  <c r="Y762" i="5"/>
  <c r="Z762" i="5"/>
  <c r="AA762" i="5"/>
  <c r="AB762" i="5"/>
  <c r="AC762" i="5"/>
  <c r="AD762" i="5"/>
  <c r="W228" i="5"/>
  <c r="X228" i="5"/>
  <c r="Y228" i="5"/>
  <c r="Z228" i="5"/>
  <c r="AA228" i="5"/>
  <c r="AB228" i="5"/>
  <c r="AC228" i="5"/>
  <c r="AD228" i="5"/>
  <c r="AE228" i="5"/>
  <c r="AF228" i="5"/>
  <c r="AE236" i="5"/>
  <c r="AF236" i="5"/>
  <c r="AG236" i="5"/>
  <c r="AH236" i="5"/>
  <c r="T222" i="5"/>
  <c r="U222" i="5"/>
  <c r="V222" i="5"/>
  <c r="W222" i="5"/>
  <c r="X222" i="5"/>
  <c r="Y222" i="5"/>
  <c r="Z222" i="5"/>
  <c r="Z231" i="5"/>
  <c r="AA231" i="5"/>
  <c r="AB231" i="5"/>
  <c r="AC231" i="5"/>
  <c r="AD231" i="5"/>
  <c r="AE231" i="5"/>
  <c r="AF231" i="5"/>
  <c r="AG231" i="5"/>
  <c r="AH231" i="5"/>
  <c r="AB233" i="5"/>
  <c r="AC233" i="5"/>
  <c r="AD233" i="5"/>
  <c r="AE233" i="5"/>
  <c r="AF233" i="5"/>
  <c r="AG233" i="5"/>
  <c r="AH233" i="5"/>
  <c r="T218" i="5"/>
  <c r="U218" i="5"/>
  <c r="V218" i="5"/>
  <c r="S184" i="5"/>
  <c r="T184" i="5"/>
  <c r="U184" i="5"/>
  <c r="V184" i="5"/>
  <c r="W184" i="5"/>
  <c r="X184" i="5"/>
  <c r="Y184" i="5"/>
  <c r="Z184" i="5"/>
  <c r="AA184" i="5"/>
  <c r="AB184" i="5"/>
  <c r="AC184" i="5"/>
  <c r="AD184" i="5"/>
  <c r="AE184" i="5"/>
  <c r="AF184" i="5"/>
  <c r="AG184" i="5"/>
  <c r="AH184" i="5"/>
  <c r="Z190" i="5"/>
  <c r="AA190" i="5"/>
  <c r="AB190" i="5"/>
  <c r="AC190" i="5"/>
  <c r="AD190" i="5"/>
  <c r="AE190" i="5"/>
  <c r="AF190" i="5"/>
  <c r="AG190" i="5"/>
  <c r="AH190" i="5"/>
  <c r="T181" i="5"/>
  <c r="U181" i="5"/>
  <c r="V181" i="5"/>
  <c r="W181" i="5"/>
  <c r="X181" i="5"/>
  <c r="Y181" i="5"/>
  <c r="Z181" i="5"/>
  <c r="AA181" i="5"/>
  <c r="AB181" i="5"/>
  <c r="AC181" i="5"/>
  <c r="AD181" i="5"/>
  <c r="AE181" i="5"/>
  <c r="AF181" i="5"/>
  <c r="AG181" i="5"/>
  <c r="AH181" i="5"/>
  <c r="V186" i="5"/>
  <c r="W186" i="5"/>
  <c r="X186" i="5"/>
  <c r="Y186" i="5"/>
  <c r="Z186" i="5"/>
  <c r="AA186" i="5"/>
  <c r="AB186" i="5"/>
  <c r="AC186" i="5"/>
  <c r="AD186" i="5"/>
  <c r="AE186" i="5"/>
  <c r="AF186" i="5"/>
  <c r="AG186" i="5"/>
  <c r="AH186" i="5"/>
  <c r="T174" i="5"/>
  <c r="U174" i="5"/>
  <c r="V174" i="5"/>
  <c r="W174" i="5"/>
  <c r="X174" i="5"/>
  <c r="Y174" i="5"/>
  <c r="Z174" i="5"/>
  <c r="AA174" i="5"/>
  <c r="AB174" i="5"/>
  <c r="AC174" i="5"/>
  <c r="AD174" i="5"/>
  <c r="AE174" i="5"/>
  <c r="AF174" i="5"/>
  <c r="AG174" i="5"/>
  <c r="AH174" i="5"/>
  <c r="T182" i="5"/>
  <c r="U182" i="5"/>
  <c r="V182" i="5"/>
  <c r="W182" i="5"/>
  <c r="X182" i="5"/>
  <c r="Y182" i="5"/>
  <c r="Z182" i="5"/>
  <c r="AA182" i="5"/>
  <c r="AB182" i="5"/>
  <c r="AC182" i="5"/>
  <c r="AD182" i="5"/>
  <c r="AE182" i="5"/>
  <c r="AF182" i="5"/>
  <c r="AG182" i="5"/>
  <c r="AH182" i="5"/>
  <c r="AA191" i="5"/>
  <c r="AB191" i="5"/>
  <c r="AC191" i="5"/>
  <c r="AD191" i="5"/>
  <c r="AE191" i="5"/>
  <c r="AF191" i="5"/>
  <c r="AG191" i="5"/>
  <c r="AH191" i="5"/>
  <c r="AE68" i="30"/>
  <c r="AE139" i="29"/>
  <c r="AQ51" i="30"/>
  <c r="AL103" i="29"/>
  <c r="AL32" i="30" s="1"/>
  <c r="AK81" i="29"/>
  <c r="AK22" i="30" s="1"/>
  <c r="AI44" i="30"/>
  <c r="AM52" i="30"/>
  <c r="AM123" i="29"/>
  <c r="AI50" i="30"/>
  <c r="AI121" i="29"/>
  <c r="AQ122" i="29"/>
  <c r="AO25" i="36"/>
  <c r="AO105" i="29"/>
  <c r="AO34" i="30" s="1"/>
  <c r="AM60" i="29"/>
  <c r="AJ58" i="29"/>
  <c r="AJ134" i="29"/>
  <c r="AM33" i="29"/>
  <c r="AN37" i="29"/>
  <c r="AQ45" i="16"/>
  <c r="AQ189" i="2"/>
  <c r="AQ186" i="2" s="1"/>
  <c r="AS991" i="5"/>
  <c r="AR990" i="5"/>
  <c r="AS990" i="5" s="1"/>
  <c r="AR1648" i="5"/>
  <c r="AS1443" i="5"/>
  <c r="AR1442" i="5"/>
  <c r="AS1442" i="5" s="1"/>
  <c r="AS60" i="4"/>
  <c r="U14" i="12"/>
  <c r="V9" i="12" s="1"/>
  <c r="AS34" i="31"/>
  <c r="F909" i="5"/>
  <c r="G909" i="5"/>
  <c r="I909" i="5"/>
  <c r="K909" i="5"/>
  <c r="M909" i="5"/>
  <c r="H909" i="5"/>
  <c r="J909" i="5"/>
  <c r="L909" i="5"/>
  <c r="N909" i="5"/>
  <c r="O909" i="5"/>
  <c r="P909" i="5"/>
  <c r="Q909" i="5"/>
  <c r="R909" i="5"/>
  <c r="S909" i="5"/>
  <c r="M136" i="5"/>
  <c r="N136" i="5"/>
  <c r="O136" i="5"/>
  <c r="P136" i="5"/>
  <c r="Q136" i="5"/>
  <c r="R136" i="5"/>
  <c r="S136" i="5"/>
  <c r="J132" i="5"/>
  <c r="K132" i="5"/>
  <c r="L132" i="5"/>
  <c r="I132" i="5"/>
  <c r="M132" i="5"/>
  <c r="N132" i="5"/>
  <c r="O132" i="5"/>
  <c r="P132" i="5"/>
  <c r="Q132" i="5"/>
  <c r="R132" i="5"/>
  <c r="L135" i="5"/>
  <c r="M135" i="5"/>
  <c r="N135" i="5"/>
  <c r="O135" i="5"/>
  <c r="P135" i="5"/>
  <c r="Q135" i="5"/>
  <c r="R135" i="5"/>
  <c r="S135" i="5"/>
  <c r="N137" i="5"/>
  <c r="O137" i="5"/>
  <c r="P137" i="5"/>
  <c r="Q137" i="5"/>
  <c r="R137" i="5"/>
  <c r="S137" i="5"/>
  <c r="I706" i="5"/>
  <c r="L706" i="5"/>
  <c r="H706" i="5"/>
  <c r="M706" i="5"/>
  <c r="J706" i="5"/>
  <c r="K706" i="5"/>
  <c r="N706" i="5"/>
  <c r="O706" i="5"/>
  <c r="P706" i="5"/>
  <c r="Q706" i="5"/>
  <c r="P714" i="5"/>
  <c r="Q714" i="5"/>
  <c r="R714" i="5"/>
  <c r="S714" i="5"/>
  <c r="I707" i="5"/>
  <c r="M707" i="5"/>
  <c r="J707" i="5"/>
  <c r="K707" i="5"/>
  <c r="L707" i="5"/>
  <c r="N707" i="5"/>
  <c r="O707" i="5"/>
  <c r="P707" i="5"/>
  <c r="Q707" i="5"/>
  <c r="R707" i="5"/>
  <c r="AR74" i="4"/>
  <c r="AS69" i="4"/>
  <c r="P57" i="5"/>
  <c r="Q57" i="5"/>
  <c r="R57" i="5"/>
  <c r="S57" i="5"/>
  <c r="G48" i="5"/>
  <c r="K48" i="5"/>
  <c r="J48" i="5"/>
  <c r="L48" i="5"/>
  <c r="I48" i="5"/>
  <c r="M48" i="5"/>
  <c r="H48" i="5"/>
  <c r="N48" i="5"/>
  <c r="O48" i="5"/>
  <c r="P48" i="5"/>
  <c r="K52" i="5"/>
  <c r="L52" i="5"/>
  <c r="M52" i="5"/>
  <c r="N52" i="5"/>
  <c r="O52" i="5"/>
  <c r="P52" i="5"/>
  <c r="Q52" i="5"/>
  <c r="R52" i="5"/>
  <c r="S52" i="5"/>
  <c r="N55" i="5"/>
  <c r="O55" i="5"/>
  <c r="P55" i="5"/>
  <c r="Q55" i="5"/>
  <c r="R55" i="5"/>
  <c r="S55" i="5"/>
  <c r="R634" i="5"/>
  <c r="S634" i="5"/>
  <c r="O631" i="5"/>
  <c r="P631" i="5"/>
  <c r="Q631" i="5"/>
  <c r="R631" i="5"/>
  <c r="S631" i="5"/>
  <c r="N630" i="5"/>
  <c r="O630" i="5"/>
  <c r="P630" i="5"/>
  <c r="Q630" i="5"/>
  <c r="R630" i="5"/>
  <c r="M832" i="5"/>
  <c r="K832" i="5"/>
  <c r="L832" i="5"/>
  <c r="N832" i="5"/>
  <c r="O832" i="5"/>
  <c r="M834" i="5"/>
  <c r="N834" i="5"/>
  <c r="O834" i="5"/>
  <c r="P834" i="5"/>
  <c r="Q834" i="5"/>
  <c r="N876" i="5"/>
  <c r="O876" i="5"/>
  <c r="P876" i="5"/>
  <c r="Q876" i="5"/>
  <c r="R876" i="5"/>
  <c r="S876" i="5"/>
  <c r="P878" i="5"/>
  <c r="Q878" i="5"/>
  <c r="R878" i="5"/>
  <c r="S878" i="5"/>
  <c r="I871" i="5"/>
  <c r="M871" i="5"/>
  <c r="J871" i="5"/>
  <c r="K871" i="5"/>
  <c r="L871" i="5"/>
  <c r="N871" i="5"/>
  <c r="O871" i="5"/>
  <c r="P871" i="5"/>
  <c r="Q871" i="5"/>
  <c r="R871" i="5"/>
  <c r="S871" i="5"/>
  <c r="Q879" i="5"/>
  <c r="R879" i="5"/>
  <c r="S879" i="5"/>
  <c r="H665" i="5"/>
  <c r="L665" i="5"/>
  <c r="I665" i="5"/>
  <c r="M665" i="5"/>
  <c r="J665" i="5"/>
  <c r="K665" i="5"/>
  <c r="N665" i="5"/>
  <c r="O665" i="5"/>
  <c r="P665" i="5"/>
  <c r="Q665" i="5"/>
  <c r="R665" i="5"/>
  <c r="S665" i="5"/>
  <c r="L669" i="5"/>
  <c r="M669" i="5"/>
  <c r="N669" i="5"/>
  <c r="O669" i="5"/>
  <c r="P669" i="5"/>
  <c r="Q669" i="5"/>
  <c r="R669" i="5"/>
  <c r="S669" i="5"/>
  <c r="O672" i="5"/>
  <c r="P672" i="5"/>
  <c r="Q672" i="5"/>
  <c r="R672" i="5"/>
  <c r="S672" i="5"/>
  <c r="P673" i="5"/>
  <c r="Q673" i="5"/>
  <c r="R673" i="5"/>
  <c r="S673" i="5"/>
  <c r="Q674" i="5"/>
  <c r="R674" i="5"/>
  <c r="S674" i="5"/>
  <c r="L464" i="5"/>
  <c r="M464" i="5"/>
  <c r="N464" i="5"/>
  <c r="O464" i="5"/>
  <c r="P464" i="5"/>
  <c r="Q464" i="5"/>
  <c r="R464" i="5"/>
  <c r="S464" i="5"/>
  <c r="K461" i="5"/>
  <c r="L461" i="5"/>
  <c r="I461" i="5"/>
  <c r="M461" i="5"/>
  <c r="J461" i="5"/>
  <c r="N461" i="5"/>
  <c r="O461" i="5"/>
  <c r="P461" i="5"/>
  <c r="Q461" i="5"/>
  <c r="R461" i="5"/>
  <c r="S461" i="5"/>
  <c r="F458" i="5"/>
  <c r="J458" i="5"/>
  <c r="G458" i="5"/>
  <c r="K458" i="5"/>
  <c r="H458" i="5"/>
  <c r="L458" i="5"/>
  <c r="I458" i="5"/>
  <c r="M458" i="5"/>
  <c r="N458" i="5"/>
  <c r="O458" i="5"/>
  <c r="P458" i="5"/>
  <c r="Q458" i="5"/>
  <c r="R458" i="5"/>
  <c r="S458" i="5"/>
  <c r="P98" i="5"/>
  <c r="Q98" i="5"/>
  <c r="R98" i="5"/>
  <c r="S98" i="5"/>
  <c r="K90" i="5"/>
  <c r="M90" i="5"/>
  <c r="J90" i="5"/>
  <c r="I90" i="5"/>
  <c r="H90" i="5"/>
  <c r="L90" i="5"/>
  <c r="N90" i="5"/>
  <c r="O90" i="5"/>
  <c r="P90" i="5"/>
  <c r="Q90" i="5"/>
  <c r="R90" i="5"/>
  <c r="S90" i="5"/>
  <c r="M95" i="5"/>
  <c r="N95" i="5"/>
  <c r="O95" i="5"/>
  <c r="P95" i="5"/>
  <c r="Q95" i="5"/>
  <c r="R95" i="5"/>
  <c r="S95" i="5"/>
  <c r="J92" i="5"/>
  <c r="K92" i="5"/>
  <c r="L92" i="5"/>
  <c r="M92" i="5"/>
  <c r="N92" i="5"/>
  <c r="O92" i="5"/>
  <c r="P92" i="5"/>
  <c r="Q92" i="5"/>
  <c r="R92" i="5"/>
  <c r="S92" i="5"/>
  <c r="N794" i="5"/>
  <c r="O794" i="5"/>
  <c r="P794" i="5"/>
  <c r="Q794" i="5"/>
  <c r="R794" i="5"/>
  <c r="S794" i="5"/>
  <c r="O508" i="5"/>
  <c r="P508" i="5"/>
  <c r="Q508" i="5"/>
  <c r="R508" i="5"/>
  <c r="S508" i="5"/>
  <c r="M505" i="5"/>
  <c r="L505" i="5"/>
  <c r="N505" i="5"/>
  <c r="O505" i="5"/>
  <c r="P505" i="5"/>
  <c r="Q505" i="5"/>
  <c r="R505" i="5"/>
  <c r="S505" i="5"/>
  <c r="Q510" i="5"/>
  <c r="R510" i="5"/>
  <c r="S510" i="5"/>
  <c r="K503" i="5"/>
  <c r="M503" i="5"/>
  <c r="J503" i="5"/>
  <c r="L503" i="5"/>
  <c r="N503" i="5"/>
  <c r="O503" i="5"/>
  <c r="P503" i="5"/>
  <c r="Q503" i="5"/>
  <c r="R503" i="5"/>
  <c r="S503" i="5"/>
  <c r="L499" i="5"/>
  <c r="M499" i="5"/>
  <c r="K499" i="5"/>
  <c r="H499" i="5"/>
  <c r="F499" i="5"/>
  <c r="I499" i="5"/>
  <c r="G499" i="5"/>
  <c r="J499" i="5"/>
  <c r="N499" i="5"/>
  <c r="O499" i="5"/>
  <c r="L9" i="5"/>
  <c r="I9" i="5"/>
  <c r="M9" i="5"/>
  <c r="J9" i="5"/>
  <c r="K9" i="5"/>
  <c r="N9" i="5"/>
  <c r="O9" i="5"/>
  <c r="P9" i="5"/>
  <c r="Q9" i="5"/>
  <c r="R9" i="5"/>
  <c r="S9" i="5"/>
  <c r="L12" i="5"/>
  <c r="M12" i="5"/>
  <c r="N12" i="5"/>
  <c r="O12" i="5"/>
  <c r="P12" i="5"/>
  <c r="Q12" i="5"/>
  <c r="R12" i="5"/>
  <c r="S12" i="5"/>
  <c r="P16" i="5"/>
  <c r="Q16" i="5"/>
  <c r="R16" i="5"/>
  <c r="S16" i="5"/>
  <c r="O590" i="5"/>
  <c r="P590" i="5"/>
  <c r="Q590" i="5"/>
  <c r="R590" i="5"/>
  <c r="S590" i="5"/>
  <c r="M587" i="5"/>
  <c r="L587" i="5"/>
  <c r="N587" i="5"/>
  <c r="O587" i="5"/>
  <c r="P587" i="5"/>
  <c r="Q587" i="5"/>
  <c r="R587" i="5"/>
  <c r="S587" i="5"/>
  <c r="I582" i="5"/>
  <c r="M582" i="5"/>
  <c r="J582" i="5"/>
  <c r="G582" i="5"/>
  <c r="K582" i="5"/>
  <c r="H582" i="5"/>
  <c r="L582" i="5"/>
  <c r="N582" i="5"/>
  <c r="O582" i="5"/>
  <c r="P582" i="5"/>
  <c r="Q582" i="5"/>
  <c r="R582" i="5"/>
  <c r="S582" i="5"/>
  <c r="J541" i="5"/>
  <c r="M541" i="5"/>
  <c r="H541" i="5"/>
  <c r="K541" i="5"/>
  <c r="G541" i="5"/>
  <c r="L541" i="5"/>
  <c r="I541" i="5"/>
  <c r="N541" i="5"/>
  <c r="K540" i="5"/>
  <c r="J540" i="5"/>
  <c r="H540" i="5"/>
  <c r="M540" i="5"/>
  <c r="L540" i="5"/>
  <c r="F540" i="5"/>
  <c r="I540" i="5"/>
  <c r="G540" i="5"/>
  <c r="P550" i="5"/>
  <c r="Q550" i="5"/>
  <c r="R550" i="5"/>
  <c r="S550" i="5"/>
  <c r="L543" i="5"/>
  <c r="J543" i="5"/>
  <c r="M543" i="5"/>
  <c r="K543" i="5"/>
  <c r="I543" i="5"/>
  <c r="N543" i="5"/>
  <c r="O543" i="5"/>
  <c r="P543" i="5"/>
  <c r="M547" i="5"/>
  <c r="N547" i="5"/>
  <c r="O547" i="5"/>
  <c r="P547" i="5"/>
  <c r="Q547" i="5"/>
  <c r="R547" i="5"/>
  <c r="S547" i="5"/>
  <c r="L545" i="5"/>
  <c r="K545" i="5"/>
  <c r="M545" i="5"/>
  <c r="N545" i="5"/>
  <c r="O545" i="5"/>
  <c r="P545" i="5"/>
  <c r="Q545" i="5"/>
  <c r="R545" i="5"/>
  <c r="Q756" i="5"/>
  <c r="R756" i="5"/>
  <c r="S756" i="5"/>
  <c r="O754" i="5"/>
  <c r="P754" i="5"/>
  <c r="Q754" i="5"/>
  <c r="R754" i="5"/>
  <c r="S754" i="5"/>
  <c r="N753" i="5"/>
  <c r="O753" i="5"/>
  <c r="P753" i="5"/>
  <c r="Q753" i="5"/>
  <c r="R753" i="5"/>
  <c r="S753" i="5"/>
  <c r="O220" i="5"/>
  <c r="P220" i="5"/>
  <c r="Q220" i="5"/>
  <c r="R220" i="5"/>
  <c r="S220" i="5"/>
  <c r="K213" i="5"/>
  <c r="H213" i="5"/>
  <c r="L213" i="5"/>
  <c r="I213" i="5"/>
  <c r="M213" i="5"/>
  <c r="J213" i="5"/>
  <c r="N213" i="5"/>
  <c r="O213" i="5"/>
  <c r="P213" i="5"/>
  <c r="Q213" i="5"/>
  <c r="F211" i="5"/>
  <c r="J211" i="5"/>
  <c r="G211" i="5"/>
  <c r="K211" i="5"/>
  <c r="H211" i="5"/>
  <c r="L211" i="5"/>
  <c r="I211" i="5"/>
  <c r="M211" i="5"/>
  <c r="N211" i="5"/>
  <c r="O211" i="5"/>
  <c r="J171" i="5"/>
  <c r="G171" i="5"/>
  <c r="K171" i="5"/>
  <c r="H171" i="5"/>
  <c r="L171" i="5"/>
  <c r="I171" i="5"/>
  <c r="M171" i="5"/>
  <c r="N171" i="5"/>
  <c r="O171" i="5"/>
  <c r="P171" i="5"/>
  <c r="Q171" i="5"/>
  <c r="R171" i="5"/>
  <c r="S171" i="5"/>
  <c r="AR45" i="16"/>
  <c r="AR189" i="2"/>
  <c r="AR186" i="2" s="1"/>
  <c r="AR8" i="2"/>
  <c r="AS8" i="2" s="1"/>
  <c r="AS65" i="4"/>
  <c r="H130" i="5"/>
  <c r="M130" i="5"/>
  <c r="J130" i="5"/>
  <c r="G130" i="5"/>
  <c r="K130" i="5"/>
  <c r="I130" i="5"/>
  <c r="L130" i="5"/>
  <c r="N130" i="5"/>
  <c r="O130" i="5"/>
  <c r="P130" i="5"/>
  <c r="O138" i="5"/>
  <c r="P138" i="5"/>
  <c r="Q138" i="5"/>
  <c r="R138" i="5"/>
  <c r="S138" i="5"/>
  <c r="H131" i="5"/>
  <c r="L131" i="5"/>
  <c r="I131" i="5"/>
  <c r="M131" i="5"/>
  <c r="J131" i="5"/>
  <c r="K131" i="5"/>
  <c r="N131" i="5"/>
  <c r="O131" i="5"/>
  <c r="P131" i="5"/>
  <c r="Q131" i="5"/>
  <c r="AR19" i="2"/>
  <c r="AS19" i="2" s="1"/>
  <c r="AS56" i="32"/>
  <c r="N712" i="5"/>
  <c r="O712" i="5"/>
  <c r="P712" i="5"/>
  <c r="Q712" i="5"/>
  <c r="R712" i="5"/>
  <c r="S712" i="5"/>
  <c r="O713" i="5"/>
  <c r="P713" i="5"/>
  <c r="Q713" i="5"/>
  <c r="R713" i="5"/>
  <c r="S713" i="5"/>
  <c r="R59" i="5"/>
  <c r="S59" i="5"/>
  <c r="M54" i="5"/>
  <c r="N54" i="5"/>
  <c r="O54" i="5"/>
  <c r="P54" i="5"/>
  <c r="Q54" i="5"/>
  <c r="R54" i="5"/>
  <c r="S54" i="5"/>
  <c r="M629" i="5"/>
  <c r="N629" i="5"/>
  <c r="O629" i="5"/>
  <c r="P629" i="5"/>
  <c r="Q629" i="5"/>
  <c r="I623" i="5"/>
  <c r="K623" i="5"/>
  <c r="H623" i="5"/>
  <c r="G623" i="5"/>
  <c r="J623" i="5"/>
  <c r="H622" i="5"/>
  <c r="F622" i="5"/>
  <c r="J622" i="5"/>
  <c r="G622" i="5"/>
  <c r="I622" i="5"/>
  <c r="K627" i="5"/>
  <c r="L627" i="5"/>
  <c r="M627" i="5"/>
  <c r="N627" i="5"/>
  <c r="O627" i="5"/>
  <c r="Q838" i="5"/>
  <c r="R838" i="5"/>
  <c r="S838" i="5"/>
  <c r="R839" i="5"/>
  <c r="S839" i="5"/>
  <c r="F827" i="5"/>
  <c r="H827" i="5"/>
  <c r="G827" i="5"/>
  <c r="I827" i="5"/>
  <c r="J827" i="5"/>
  <c r="F868" i="5"/>
  <c r="J868" i="5"/>
  <c r="G868" i="5"/>
  <c r="K868" i="5"/>
  <c r="H868" i="5"/>
  <c r="L868" i="5"/>
  <c r="I868" i="5"/>
  <c r="M868" i="5"/>
  <c r="N868" i="5"/>
  <c r="O868" i="5"/>
  <c r="P868" i="5"/>
  <c r="Q868" i="5"/>
  <c r="R868" i="5"/>
  <c r="S868" i="5"/>
  <c r="H869" i="5"/>
  <c r="M869" i="5"/>
  <c r="J869" i="5"/>
  <c r="G869" i="5"/>
  <c r="K869" i="5"/>
  <c r="I869" i="5"/>
  <c r="L869" i="5"/>
  <c r="N869" i="5"/>
  <c r="O869" i="5"/>
  <c r="P869" i="5"/>
  <c r="Q869" i="5"/>
  <c r="R869" i="5"/>
  <c r="S869" i="5"/>
  <c r="K873" i="5"/>
  <c r="L873" i="5"/>
  <c r="M873" i="5"/>
  <c r="N873" i="5"/>
  <c r="O873" i="5"/>
  <c r="P873" i="5"/>
  <c r="Q873" i="5"/>
  <c r="R873" i="5"/>
  <c r="S873" i="5"/>
  <c r="R880" i="5"/>
  <c r="S880" i="5"/>
  <c r="M670" i="5"/>
  <c r="N670" i="5"/>
  <c r="O670" i="5"/>
  <c r="P670" i="5"/>
  <c r="Q670" i="5"/>
  <c r="R670" i="5"/>
  <c r="S670" i="5"/>
  <c r="R675" i="5"/>
  <c r="S675" i="5"/>
  <c r="N671" i="5"/>
  <c r="O671" i="5"/>
  <c r="P671" i="5"/>
  <c r="Q671" i="5"/>
  <c r="R671" i="5"/>
  <c r="S671" i="5"/>
  <c r="J667" i="5"/>
  <c r="K667" i="5"/>
  <c r="L667" i="5"/>
  <c r="M667" i="5"/>
  <c r="N667" i="5"/>
  <c r="O667" i="5"/>
  <c r="P667" i="5"/>
  <c r="Q667" i="5"/>
  <c r="R667" i="5"/>
  <c r="S667" i="5"/>
  <c r="O467" i="5"/>
  <c r="P467" i="5"/>
  <c r="Q467" i="5"/>
  <c r="R467" i="5"/>
  <c r="S467" i="5"/>
  <c r="R470" i="5"/>
  <c r="S470" i="5"/>
  <c r="M465" i="5"/>
  <c r="N465" i="5"/>
  <c r="O465" i="5"/>
  <c r="P465" i="5"/>
  <c r="Q465" i="5"/>
  <c r="R465" i="5"/>
  <c r="S465" i="5"/>
  <c r="J460" i="5"/>
  <c r="K460" i="5"/>
  <c r="H460" i="5"/>
  <c r="L460" i="5"/>
  <c r="I460" i="5"/>
  <c r="M460" i="5"/>
  <c r="N460" i="5"/>
  <c r="O460" i="5"/>
  <c r="P460" i="5"/>
  <c r="Q460" i="5"/>
  <c r="R460" i="5"/>
  <c r="S460" i="5"/>
  <c r="R100" i="5"/>
  <c r="S100" i="5"/>
  <c r="G88" i="5"/>
  <c r="H88" i="5"/>
  <c r="K88" i="5"/>
  <c r="F88" i="5"/>
  <c r="I88" i="5"/>
  <c r="J88" i="5"/>
  <c r="M88" i="5"/>
  <c r="L88" i="5"/>
  <c r="N88" i="5"/>
  <c r="O88" i="5"/>
  <c r="P88" i="5"/>
  <c r="Q88" i="5"/>
  <c r="R88" i="5"/>
  <c r="S88" i="5"/>
  <c r="M91" i="5"/>
  <c r="K91" i="5"/>
  <c r="J91" i="5"/>
  <c r="I91" i="5"/>
  <c r="L91" i="5"/>
  <c r="N91" i="5"/>
  <c r="O91" i="5"/>
  <c r="P91" i="5"/>
  <c r="Q91" i="5"/>
  <c r="R91" i="5"/>
  <c r="S91" i="5"/>
  <c r="I788" i="5"/>
  <c r="L788" i="5"/>
  <c r="J788" i="5"/>
  <c r="M788" i="5"/>
  <c r="H788" i="5"/>
  <c r="K788" i="5"/>
  <c r="N788" i="5"/>
  <c r="O788" i="5"/>
  <c r="P788" i="5"/>
  <c r="Q788" i="5"/>
  <c r="R788" i="5"/>
  <c r="S788" i="5"/>
  <c r="M790" i="5"/>
  <c r="J790" i="5"/>
  <c r="K790" i="5"/>
  <c r="L790" i="5"/>
  <c r="N790" i="5"/>
  <c r="O790" i="5"/>
  <c r="P790" i="5"/>
  <c r="Q790" i="5"/>
  <c r="R790" i="5"/>
  <c r="S790" i="5"/>
  <c r="G787" i="5"/>
  <c r="K787" i="5"/>
  <c r="I787" i="5"/>
  <c r="L787" i="5"/>
  <c r="H787" i="5"/>
  <c r="M787" i="5"/>
  <c r="J787" i="5"/>
  <c r="N787" i="5"/>
  <c r="O787" i="5"/>
  <c r="P787" i="5"/>
  <c r="Q787" i="5"/>
  <c r="R787" i="5"/>
  <c r="S787" i="5"/>
  <c r="K791" i="5"/>
  <c r="L791" i="5"/>
  <c r="M791" i="5"/>
  <c r="N791" i="5"/>
  <c r="O791" i="5"/>
  <c r="P791" i="5"/>
  <c r="Q791" i="5"/>
  <c r="R791" i="5"/>
  <c r="S791" i="5"/>
  <c r="I789" i="5"/>
  <c r="M789" i="5"/>
  <c r="J789" i="5"/>
  <c r="K789" i="5"/>
  <c r="L789" i="5"/>
  <c r="N789" i="5"/>
  <c r="O789" i="5"/>
  <c r="P789" i="5"/>
  <c r="Q789" i="5"/>
  <c r="R789" i="5"/>
  <c r="S789" i="5"/>
  <c r="R511" i="5"/>
  <c r="S511" i="5"/>
  <c r="K504" i="5"/>
  <c r="L504" i="5"/>
  <c r="M504" i="5"/>
  <c r="N504" i="5"/>
  <c r="O504" i="5"/>
  <c r="P504" i="5"/>
  <c r="Q504" i="5"/>
  <c r="R504" i="5"/>
  <c r="S504" i="5"/>
  <c r="J501" i="5"/>
  <c r="L501" i="5"/>
  <c r="K501" i="5"/>
  <c r="I501" i="5"/>
  <c r="M501" i="5"/>
  <c r="H501" i="5"/>
  <c r="N501" i="5"/>
  <c r="O501" i="5"/>
  <c r="P501" i="5"/>
  <c r="Q501" i="5"/>
  <c r="Q17" i="5"/>
  <c r="R17" i="5"/>
  <c r="S17" i="5"/>
  <c r="O15" i="5"/>
  <c r="P15" i="5"/>
  <c r="Q15" i="5"/>
  <c r="R15" i="5"/>
  <c r="S15" i="5"/>
  <c r="J8" i="5"/>
  <c r="K8" i="5"/>
  <c r="H8" i="5"/>
  <c r="L8" i="5"/>
  <c r="I8" i="5"/>
  <c r="M8" i="5"/>
  <c r="N8" i="5"/>
  <c r="O8" i="5"/>
  <c r="P8" i="5"/>
  <c r="Q8" i="5"/>
  <c r="R8" i="5"/>
  <c r="S8" i="5"/>
  <c r="Q592" i="5"/>
  <c r="R592" i="5"/>
  <c r="S592" i="5"/>
  <c r="I581" i="5"/>
  <c r="L581" i="5"/>
  <c r="H581" i="5"/>
  <c r="M581" i="5"/>
  <c r="F581" i="5"/>
  <c r="J581" i="5"/>
  <c r="G581" i="5"/>
  <c r="K581" i="5"/>
  <c r="N581" i="5"/>
  <c r="O581" i="5"/>
  <c r="P581" i="5"/>
  <c r="Q581" i="5"/>
  <c r="R581" i="5"/>
  <c r="S581" i="5"/>
  <c r="M586" i="5"/>
  <c r="K586" i="5"/>
  <c r="L586" i="5"/>
  <c r="N586" i="5"/>
  <c r="O586" i="5"/>
  <c r="P586" i="5"/>
  <c r="Q586" i="5"/>
  <c r="R586" i="5"/>
  <c r="S586" i="5"/>
  <c r="L584" i="5"/>
  <c r="I584" i="5"/>
  <c r="M584" i="5"/>
  <c r="J584" i="5"/>
  <c r="K584" i="5"/>
  <c r="N584" i="5"/>
  <c r="O584" i="5"/>
  <c r="P584" i="5"/>
  <c r="Q584" i="5"/>
  <c r="R584" i="5"/>
  <c r="S584" i="5"/>
  <c r="M544" i="5"/>
  <c r="L544" i="5"/>
  <c r="J544" i="5"/>
  <c r="K544" i="5"/>
  <c r="N544" i="5"/>
  <c r="O544" i="5"/>
  <c r="P544" i="5"/>
  <c r="Q544" i="5"/>
  <c r="Q551" i="5"/>
  <c r="R551" i="5"/>
  <c r="S551" i="5"/>
  <c r="K748" i="5"/>
  <c r="L748" i="5"/>
  <c r="I748" i="5"/>
  <c r="M748" i="5"/>
  <c r="J748" i="5"/>
  <c r="N748" i="5"/>
  <c r="O748" i="5"/>
  <c r="P748" i="5"/>
  <c r="I745" i="5"/>
  <c r="K745" i="5"/>
  <c r="G745" i="5"/>
  <c r="L745" i="5"/>
  <c r="H745" i="5"/>
  <c r="M745" i="5"/>
  <c r="F745" i="5"/>
  <c r="J745" i="5"/>
  <c r="J746" i="5"/>
  <c r="M746" i="5"/>
  <c r="I746" i="5"/>
  <c r="H746" i="5"/>
  <c r="K746" i="5"/>
  <c r="G746" i="5"/>
  <c r="L746" i="5"/>
  <c r="N746" i="5"/>
  <c r="R757" i="5"/>
  <c r="S757" i="5"/>
  <c r="R223" i="5"/>
  <c r="S223" i="5"/>
  <c r="M216" i="5"/>
  <c r="K216" i="5"/>
  <c r="L216" i="5"/>
  <c r="N216" i="5"/>
  <c r="O216" i="5"/>
  <c r="P216" i="5"/>
  <c r="Q216" i="5"/>
  <c r="R216" i="5"/>
  <c r="S216" i="5"/>
  <c r="H212" i="5"/>
  <c r="L212" i="5"/>
  <c r="I212" i="5"/>
  <c r="M212" i="5"/>
  <c r="J212" i="5"/>
  <c r="G212" i="5"/>
  <c r="K212" i="5"/>
  <c r="N212" i="5"/>
  <c r="O212" i="5"/>
  <c r="P212" i="5"/>
  <c r="P180" i="5"/>
  <c r="Q180" i="5"/>
  <c r="R180" i="5"/>
  <c r="S180" i="5"/>
  <c r="N178" i="5"/>
  <c r="O178" i="5"/>
  <c r="P178" i="5"/>
  <c r="Q178" i="5"/>
  <c r="R178" i="5"/>
  <c r="S178" i="5"/>
  <c r="G170" i="5"/>
  <c r="K170" i="5"/>
  <c r="H170" i="5"/>
  <c r="L170" i="5"/>
  <c r="I170" i="5"/>
  <c r="M170" i="5"/>
  <c r="F170" i="5"/>
  <c r="J170" i="5"/>
  <c r="N170" i="5"/>
  <c r="O170" i="5"/>
  <c r="P170" i="5"/>
  <c r="Q170" i="5"/>
  <c r="R170" i="5"/>
  <c r="S170" i="5"/>
  <c r="O179" i="5"/>
  <c r="P179" i="5"/>
  <c r="Q179" i="5"/>
  <c r="R179" i="5"/>
  <c r="S179" i="5"/>
  <c r="J173" i="5"/>
  <c r="K173" i="5"/>
  <c r="L173" i="5"/>
  <c r="I173" i="5"/>
  <c r="M173" i="5"/>
  <c r="N173" i="5"/>
  <c r="O173" i="5"/>
  <c r="P173" i="5"/>
  <c r="Q173" i="5"/>
  <c r="R173" i="5"/>
  <c r="S173" i="5"/>
  <c r="M177" i="5"/>
  <c r="N177" i="5"/>
  <c r="O177" i="5"/>
  <c r="P177" i="5"/>
  <c r="Q177" i="5"/>
  <c r="R177" i="5"/>
  <c r="S177" i="5"/>
  <c r="P139" i="5"/>
  <c r="Q139" i="5"/>
  <c r="R139" i="5"/>
  <c r="S139" i="5"/>
  <c r="R141" i="5"/>
  <c r="S141" i="5"/>
  <c r="Q140" i="5"/>
  <c r="R140" i="5"/>
  <c r="S140" i="5"/>
  <c r="K134" i="5"/>
  <c r="L134" i="5"/>
  <c r="M134" i="5"/>
  <c r="N134" i="5"/>
  <c r="O134" i="5"/>
  <c r="P134" i="5"/>
  <c r="Q134" i="5"/>
  <c r="R134" i="5"/>
  <c r="S134" i="5"/>
  <c r="H129" i="5"/>
  <c r="L129" i="5"/>
  <c r="I129" i="5"/>
  <c r="M129" i="5"/>
  <c r="F129" i="5"/>
  <c r="J129" i="5"/>
  <c r="G129" i="5"/>
  <c r="K129" i="5"/>
  <c r="N129" i="5"/>
  <c r="O129" i="5"/>
  <c r="R716" i="5"/>
  <c r="S716" i="5"/>
  <c r="M708" i="5"/>
  <c r="J708" i="5"/>
  <c r="K708" i="5"/>
  <c r="L708" i="5"/>
  <c r="N708" i="5"/>
  <c r="O708" i="5"/>
  <c r="P708" i="5"/>
  <c r="Q708" i="5"/>
  <c r="R708" i="5"/>
  <c r="S708" i="5"/>
  <c r="M711" i="5"/>
  <c r="N711" i="5"/>
  <c r="O711" i="5"/>
  <c r="P711" i="5"/>
  <c r="Q711" i="5"/>
  <c r="R711" i="5"/>
  <c r="S711" i="5"/>
  <c r="L710" i="5"/>
  <c r="M710" i="5"/>
  <c r="N710" i="5"/>
  <c r="O710" i="5"/>
  <c r="P710" i="5"/>
  <c r="Q710" i="5"/>
  <c r="R710" i="5"/>
  <c r="S710" i="5"/>
  <c r="Q715" i="5"/>
  <c r="R715" i="5"/>
  <c r="S715" i="5"/>
  <c r="O56" i="5"/>
  <c r="P56" i="5"/>
  <c r="Q56" i="5"/>
  <c r="R56" i="5"/>
  <c r="S56" i="5"/>
  <c r="Q58" i="5"/>
  <c r="R58" i="5"/>
  <c r="S58" i="5"/>
  <c r="L53" i="5"/>
  <c r="M53" i="5"/>
  <c r="N53" i="5"/>
  <c r="O53" i="5"/>
  <c r="P53" i="5"/>
  <c r="Q53" i="5"/>
  <c r="R53" i="5"/>
  <c r="S53" i="5"/>
  <c r="J49" i="5"/>
  <c r="M49" i="5"/>
  <c r="H49" i="5"/>
  <c r="K49" i="5"/>
  <c r="I49" i="5"/>
  <c r="L49" i="5"/>
  <c r="N49" i="5"/>
  <c r="O49" i="5"/>
  <c r="P49" i="5"/>
  <c r="Q49" i="5"/>
  <c r="I47" i="5"/>
  <c r="L47" i="5"/>
  <c r="H47" i="5"/>
  <c r="F47" i="5"/>
  <c r="M47" i="5"/>
  <c r="G47" i="5"/>
  <c r="J47" i="5"/>
  <c r="K47" i="5"/>
  <c r="N47" i="5"/>
  <c r="O47" i="5"/>
  <c r="L625" i="5"/>
  <c r="I625" i="5"/>
  <c r="M625" i="5"/>
  <c r="J625" i="5"/>
  <c r="K625" i="5"/>
  <c r="Q633" i="5"/>
  <c r="R633" i="5"/>
  <c r="S633" i="5"/>
  <c r="L626" i="5"/>
  <c r="M626" i="5"/>
  <c r="J626" i="5"/>
  <c r="K626" i="5"/>
  <c r="N626" i="5"/>
  <c r="P632" i="5"/>
  <c r="Q632" i="5"/>
  <c r="R632" i="5"/>
  <c r="S632" i="5"/>
  <c r="L833" i="5"/>
  <c r="M833" i="5"/>
  <c r="N833" i="5"/>
  <c r="O833" i="5"/>
  <c r="P833" i="5"/>
  <c r="P837" i="5"/>
  <c r="Q837" i="5"/>
  <c r="R837" i="5"/>
  <c r="S837" i="5"/>
  <c r="J828" i="5"/>
  <c r="G828" i="5"/>
  <c r="K828" i="5"/>
  <c r="I828" i="5"/>
  <c r="H828" i="5"/>
  <c r="O836" i="5"/>
  <c r="P836" i="5"/>
  <c r="Q836" i="5"/>
  <c r="R836" i="5"/>
  <c r="S836" i="5"/>
  <c r="L831" i="5"/>
  <c r="M831" i="5"/>
  <c r="J831" i="5"/>
  <c r="K831" i="5"/>
  <c r="N831" i="5"/>
  <c r="M872" i="5"/>
  <c r="J872" i="5"/>
  <c r="K872" i="5"/>
  <c r="L872" i="5"/>
  <c r="N872" i="5"/>
  <c r="O872" i="5"/>
  <c r="P872" i="5"/>
  <c r="Q872" i="5"/>
  <c r="R872" i="5"/>
  <c r="S872" i="5"/>
  <c r="K870" i="5"/>
  <c r="H870" i="5"/>
  <c r="L870" i="5"/>
  <c r="I870" i="5"/>
  <c r="M870" i="5"/>
  <c r="J870" i="5"/>
  <c r="N870" i="5"/>
  <c r="O870" i="5"/>
  <c r="P870" i="5"/>
  <c r="Q870" i="5"/>
  <c r="R870" i="5"/>
  <c r="S870" i="5"/>
  <c r="M875" i="5"/>
  <c r="N875" i="5"/>
  <c r="O875" i="5"/>
  <c r="P875" i="5"/>
  <c r="Q875" i="5"/>
  <c r="R875" i="5"/>
  <c r="S875" i="5"/>
  <c r="J666" i="5"/>
  <c r="K666" i="5"/>
  <c r="L666" i="5"/>
  <c r="I666" i="5"/>
  <c r="M666" i="5"/>
  <c r="N666" i="5"/>
  <c r="O666" i="5"/>
  <c r="P666" i="5"/>
  <c r="Q666" i="5"/>
  <c r="R666" i="5"/>
  <c r="S666" i="5"/>
  <c r="K668" i="5"/>
  <c r="L668" i="5"/>
  <c r="M668" i="5"/>
  <c r="N668" i="5"/>
  <c r="O668" i="5"/>
  <c r="P668" i="5"/>
  <c r="Q668" i="5"/>
  <c r="R668" i="5"/>
  <c r="S668" i="5"/>
  <c r="Q469" i="5"/>
  <c r="R469" i="5"/>
  <c r="S469" i="5"/>
  <c r="K463" i="5"/>
  <c r="L463" i="5"/>
  <c r="M463" i="5"/>
  <c r="N463" i="5"/>
  <c r="O463" i="5"/>
  <c r="P463" i="5"/>
  <c r="Q463" i="5"/>
  <c r="R463" i="5"/>
  <c r="S463" i="5"/>
  <c r="H89" i="5"/>
  <c r="I89" i="5"/>
  <c r="K89" i="5"/>
  <c r="G89" i="5"/>
  <c r="M89" i="5"/>
  <c r="J89" i="5"/>
  <c r="L89" i="5"/>
  <c r="N89" i="5"/>
  <c r="O89" i="5"/>
  <c r="P89" i="5"/>
  <c r="Q89" i="5"/>
  <c r="R89" i="5"/>
  <c r="S89" i="5"/>
  <c r="L94" i="5"/>
  <c r="M94" i="5"/>
  <c r="N94" i="5"/>
  <c r="O94" i="5"/>
  <c r="P94" i="5"/>
  <c r="Q94" i="5"/>
  <c r="R94" i="5"/>
  <c r="S94" i="5"/>
  <c r="Q99" i="5"/>
  <c r="R99" i="5"/>
  <c r="S99" i="5"/>
  <c r="M793" i="5"/>
  <c r="N793" i="5"/>
  <c r="O793" i="5"/>
  <c r="P793" i="5"/>
  <c r="Q793" i="5"/>
  <c r="R793" i="5"/>
  <c r="S793" i="5"/>
  <c r="I786" i="5"/>
  <c r="M786" i="5"/>
  <c r="F786" i="5"/>
  <c r="J786" i="5"/>
  <c r="G786" i="5"/>
  <c r="K786" i="5"/>
  <c r="H786" i="5"/>
  <c r="L786" i="5"/>
  <c r="N786" i="5"/>
  <c r="O786" i="5"/>
  <c r="P786" i="5"/>
  <c r="Q786" i="5"/>
  <c r="R786" i="5"/>
  <c r="S786" i="5"/>
  <c r="L792" i="5"/>
  <c r="M792" i="5"/>
  <c r="N792" i="5"/>
  <c r="O792" i="5"/>
  <c r="P792" i="5"/>
  <c r="Q792" i="5"/>
  <c r="R792" i="5"/>
  <c r="S792" i="5"/>
  <c r="L502" i="5"/>
  <c r="I502" i="5"/>
  <c r="J502" i="5"/>
  <c r="M502" i="5"/>
  <c r="K502" i="5"/>
  <c r="N502" i="5"/>
  <c r="O502" i="5"/>
  <c r="P502" i="5"/>
  <c r="Q502" i="5"/>
  <c r="R502" i="5"/>
  <c r="N507" i="5"/>
  <c r="O507" i="5"/>
  <c r="P507" i="5"/>
  <c r="Q507" i="5"/>
  <c r="R507" i="5"/>
  <c r="S507" i="5"/>
  <c r="G7" i="5"/>
  <c r="K7" i="5"/>
  <c r="H7" i="5"/>
  <c r="L7" i="5"/>
  <c r="I7" i="5"/>
  <c r="M7" i="5"/>
  <c r="J7" i="5"/>
  <c r="N7" i="5"/>
  <c r="O7" i="5"/>
  <c r="P7" i="5"/>
  <c r="Q7" i="5"/>
  <c r="R7" i="5"/>
  <c r="S7" i="5"/>
  <c r="J10" i="5"/>
  <c r="K10" i="5"/>
  <c r="L10" i="5"/>
  <c r="M10" i="5"/>
  <c r="N10" i="5"/>
  <c r="O10" i="5"/>
  <c r="P10" i="5"/>
  <c r="Q10" i="5"/>
  <c r="R10" i="5"/>
  <c r="S10" i="5"/>
  <c r="L11" i="5"/>
  <c r="M11" i="5"/>
  <c r="K11" i="5"/>
  <c r="N11" i="5"/>
  <c r="O11" i="5"/>
  <c r="P11" i="5"/>
  <c r="Q11" i="5"/>
  <c r="R11" i="5"/>
  <c r="S11" i="5"/>
  <c r="M13" i="5"/>
  <c r="N13" i="5"/>
  <c r="O13" i="5"/>
  <c r="P13" i="5"/>
  <c r="Q13" i="5"/>
  <c r="R13" i="5"/>
  <c r="S13" i="5"/>
  <c r="AR25" i="2"/>
  <c r="AS25" i="2" s="1"/>
  <c r="AS63" i="32"/>
  <c r="P591" i="5"/>
  <c r="Q591" i="5"/>
  <c r="R591" i="5"/>
  <c r="S591" i="5"/>
  <c r="N589" i="5"/>
  <c r="O589" i="5"/>
  <c r="P589" i="5"/>
  <c r="Q589" i="5"/>
  <c r="R589" i="5"/>
  <c r="S589" i="5"/>
  <c r="M585" i="5"/>
  <c r="J585" i="5"/>
  <c r="K585" i="5"/>
  <c r="L585" i="5"/>
  <c r="N585" i="5"/>
  <c r="O585" i="5"/>
  <c r="P585" i="5"/>
  <c r="Q585" i="5"/>
  <c r="R585" i="5"/>
  <c r="S585" i="5"/>
  <c r="R552" i="5"/>
  <c r="S552" i="5"/>
  <c r="K542" i="5"/>
  <c r="J542" i="5"/>
  <c r="I542" i="5"/>
  <c r="H542" i="5"/>
  <c r="L542" i="5"/>
  <c r="M542" i="5"/>
  <c r="N542" i="5"/>
  <c r="O542" i="5"/>
  <c r="O549" i="5"/>
  <c r="P549" i="5"/>
  <c r="Q549" i="5"/>
  <c r="R549" i="5"/>
  <c r="S549" i="5"/>
  <c r="N548" i="5"/>
  <c r="O548" i="5"/>
  <c r="P548" i="5"/>
  <c r="Q548" i="5"/>
  <c r="R548" i="5"/>
  <c r="S548" i="5"/>
  <c r="L751" i="5"/>
  <c r="M751" i="5"/>
  <c r="N751" i="5"/>
  <c r="O751" i="5"/>
  <c r="P751" i="5"/>
  <c r="Q751" i="5"/>
  <c r="R751" i="5"/>
  <c r="S751" i="5"/>
  <c r="M752" i="5"/>
  <c r="N752" i="5"/>
  <c r="O752" i="5"/>
  <c r="P752" i="5"/>
  <c r="Q752" i="5"/>
  <c r="R752" i="5"/>
  <c r="S752" i="5"/>
  <c r="Q222" i="5"/>
  <c r="R222" i="5"/>
  <c r="S222" i="5"/>
  <c r="J215" i="5"/>
  <c r="K215" i="5"/>
  <c r="L215" i="5"/>
  <c r="M215" i="5"/>
  <c r="N215" i="5"/>
  <c r="O215" i="5"/>
  <c r="P215" i="5"/>
  <c r="Q215" i="5"/>
  <c r="R215" i="5"/>
  <c r="S215" i="5"/>
  <c r="M218" i="5"/>
  <c r="N218" i="5"/>
  <c r="O218" i="5"/>
  <c r="P218" i="5"/>
  <c r="Q218" i="5"/>
  <c r="R218" i="5"/>
  <c r="S218" i="5"/>
  <c r="K175" i="5"/>
  <c r="L175" i="5"/>
  <c r="M175" i="5"/>
  <c r="N175" i="5"/>
  <c r="O175" i="5"/>
  <c r="P175" i="5"/>
  <c r="Q175" i="5"/>
  <c r="R175" i="5"/>
  <c r="S175" i="5"/>
  <c r="L176" i="5"/>
  <c r="M176" i="5"/>
  <c r="N176" i="5"/>
  <c r="O176" i="5"/>
  <c r="P176" i="5"/>
  <c r="Q176" i="5"/>
  <c r="R176" i="5"/>
  <c r="S176" i="5"/>
  <c r="H172" i="5"/>
  <c r="M172" i="5"/>
  <c r="J172" i="5"/>
  <c r="K172" i="5"/>
  <c r="I172" i="5"/>
  <c r="L172" i="5"/>
  <c r="N172" i="5"/>
  <c r="O172" i="5"/>
  <c r="P172" i="5"/>
  <c r="Q172" i="5"/>
  <c r="R172" i="5"/>
  <c r="S172" i="5"/>
  <c r="I950" i="5"/>
  <c r="H950" i="5"/>
  <c r="K950" i="5"/>
  <c r="M950" i="5"/>
  <c r="G950" i="5"/>
  <c r="J950" i="5"/>
  <c r="L950" i="5"/>
  <c r="F950" i="5"/>
  <c r="N950" i="5"/>
  <c r="O950" i="5"/>
  <c r="P950" i="5"/>
  <c r="Q950" i="5"/>
  <c r="R950" i="5"/>
  <c r="S950" i="5"/>
  <c r="K133" i="5"/>
  <c r="L133" i="5"/>
  <c r="M133" i="5"/>
  <c r="J133" i="5"/>
  <c r="N133" i="5"/>
  <c r="O133" i="5"/>
  <c r="P133" i="5"/>
  <c r="Q133" i="5"/>
  <c r="R133" i="5"/>
  <c r="S133" i="5"/>
  <c r="K709" i="5"/>
  <c r="L709" i="5"/>
  <c r="M709" i="5"/>
  <c r="N709" i="5"/>
  <c r="O709" i="5"/>
  <c r="P709" i="5"/>
  <c r="Q709" i="5"/>
  <c r="R709" i="5"/>
  <c r="S709" i="5"/>
  <c r="J705" i="5"/>
  <c r="G705" i="5"/>
  <c r="K705" i="5"/>
  <c r="H705" i="5"/>
  <c r="L705" i="5"/>
  <c r="I705" i="5"/>
  <c r="M705" i="5"/>
  <c r="N705" i="5"/>
  <c r="O705" i="5"/>
  <c r="P705" i="5"/>
  <c r="H704" i="5"/>
  <c r="M704" i="5"/>
  <c r="F704" i="5"/>
  <c r="J704" i="5"/>
  <c r="G704" i="5"/>
  <c r="K704" i="5"/>
  <c r="I704" i="5"/>
  <c r="L704" i="5"/>
  <c r="N704" i="5"/>
  <c r="O704" i="5"/>
  <c r="J50" i="5"/>
  <c r="K50" i="5"/>
  <c r="L50" i="5"/>
  <c r="I50" i="5"/>
  <c r="M50" i="5"/>
  <c r="N50" i="5"/>
  <c r="O50" i="5"/>
  <c r="P50" i="5"/>
  <c r="Q50" i="5"/>
  <c r="R50" i="5"/>
  <c r="L51" i="5"/>
  <c r="M51" i="5"/>
  <c r="J51" i="5"/>
  <c r="K51" i="5"/>
  <c r="N51" i="5"/>
  <c r="O51" i="5"/>
  <c r="P51" i="5"/>
  <c r="Q51" i="5"/>
  <c r="R51" i="5"/>
  <c r="S51" i="5"/>
  <c r="AP46" i="6"/>
  <c r="AR45" i="6"/>
  <c r="AS66" i="4"/>
  <c r="J624" i="5"/>
  <c r="K624" i="5"/>
  <c r="I624" i="5"/>
  <c r="L624" i="5"/>
  <c r="H624" i="5"/>
  <c r="L628" i="5"/>
  <c r="M628" i="5"/>
  <c r="N628" i="5"/>
  <c r="O628" i="5"/>
  <c r="P628" i="5"/>
  <c r="L830" i="5"/>
  <c r="I830" i="5"/>
  <c r="M830" i="5"/>
  <c r="J830" i="5"/>
  <c r="K830" i="5"/>
  <c r="N835" i="5"/>
  <c r="O835" i="5"/>
  <c r="P835" i="5"/>
  <c r="Q835" i="5"/>
  <c r="R835" i="5"/>
  <c r="H829" i="5"/>
  <c r="J829" i="5"/>
  <c r="K829" i="5"/>
  <c r="I829" i="5"/>
  <c r="L829" i="5"/>
  <c r="L874" i="5"/>
  <c r="M874" i="5"/>
  <c r="N874" i="5"/>
  <c r="O874" i="5"/>
  <c r="P874" i="5"/>
  <c r="Q874" i="5"/>
  <c r="R874" i="5"/>
  <c r="S874" i="5"/>
  <c r="O877" i="5"/>
  <c r="P877" i="5"/>
  <c r="Q877" i="5"/>
  <c r="R877" i="5"/>
  <c r="S877" i="5"/>
  <c r="J664" i="5"/>
  <c r="I664" i="5"/>
  <c r="K664" i="5"/>
  <c r="G664" i="5"/>
  <c r="L664" i="5"/>
  <c r="H664" i="5"/>
  <c r="M664" i="5"/>
  <c r="N664" i="5"/>
  <c r="O664" i="5"/>
  <c r="P664" i="5"/>
  <c r="Q664" i="5"/>
  <c r="R664" i="5"/>
  <c r="S664" i="5"/>
  <c r="I663" i="5"/>
  <c r="L663" i="5"/>
  <c r="H663" i="5"/>
  <c r="M663" i="5"/>
  <c r="F663" i="5"/>
  <c r="J663" i="5"/>
  <c r="G663" i="5"/>
  <c r="K663" i="5"/>
  <c r="N663" i="5"/>
  <c r="O663" i="5"/>
  <c r="P663" i="5"/>
  <c r="Q663" i="5"/>
  <c r="R663" i="5"/>
  <c r="S663" i="5"/>
  <c r="P468" i="5"/>
  <c r="Q468" i="5"/>
  <c r="R468" i="5"/>
  <c r="S468" i="5"/>
  <c r="K462" i="5"/>
  <c r="L462" i="5"/>
  <c r="M462" i="5"/>
  <c r="J462" i="5"/>
  <c r="N462" i="5"/>
  <c r="O462" i="5"/>
  <c r="P462" i="5"/>
  <c r="Q462" i="5"/>
  <c r="R462" i="5"/>
  <c r="S462" i="5"/>
  <c r="N466" i="5"/>
  <c r="O466" i="5"/>
  <c r="P466" i="5"/>
  <c r="Q466" i="5"/>
  <c r="R466" i="5"/>
  <c r="S466" i="5"/>
  <c r="I459" i="5"/>
  <c r="M459" i="5"/>
  <c r="J459" i="5"/>
  <c r="H459" i="5"/>
  <c r="K459" i="5"/>
  <c r="G459" i="5"/>
  <c r="L459" i="5"/>
  <c r="N459" i="5"/>
  <c r="O459" i="5"/>
  <c r="P459" i="5"/>
  <c r="Q459" i="5"/>
  <c r="R459" i="5"/>
  <c r="S459" i="5"/>
  <c r="N96" i="5"/>
  <c r="O96" i="5"/>
  <c r="P96" i="5"/>
  <c r="Q96" i="5"/>
  <c r="R96" i="5"/>
  <c r="S96" i="5"/>
  <c r="O97" i="5"/>
  <c r="P97" i="5"/>
  <c r="Q97" i="5"/>
  <c r="R97" i="5"/>
  <c r="S97" i="5"/>
  <c r="L93" i="5"/>
  <c r="M93" i="5"/>
  <c r="K93" i="5"/>
  <c r="N93" i="5"/>
  <c r="O93" i="5"/>
  <c r="P93" i="5"/>
  <c r="Q93" i="5"/>
  <c r="R93" i="5"/>
  <c r="S93" i="5"/>
  <c r="R798" i="5"/>
  <c r="S798" i="5"/>
  <c r="O795" i="5"/>
  <c r="P795" i="5"/>
  <c r="Q795" i="5"/>
  <c r="R795" i="5"/>
  <c r="S795" i="5"/>
  <c r="P796" i="5"/>
  <c r="Q796" i="5"/>
  <c r="R796" i="5"/>
  <c r="S796" i="5"/>
  <c r="Q797" i="5"/>
  <c r="R797" i="5"/>
  <c r="S797" i="5"/>
  <c r="AQ15" i="2"/>
  <c r="AQ112" i="2" s="1"/>
  <c r="AQ105" i="2"/>
  <c r="M506" i="5"/>
  <c r="N506" i="5"/>
  <c r="O506" i="5"/>
  <c r="P506" i="5"/>
  <c r="Q506" i="5"/>
  <c r="R506" i="5"/>
  <c r="S506" i="5"/>
  <c r="P509" i="5"/>
  <c r="Q509" i="5"/>
  <c r="R509" i="5"/>
  <c r="S509" i="5"/>
  <c r="J500" i="5"/>
  <c r="K500" i="5"/>
  <c r="L500" i="5"/>
  <c r="G500" i="5"/>
  <c r="H500" i="5"/>
  <c r="I500" i="5"/>
  <c r="M500" i="5"/>
  <c r="N500" i="5"/>
  <c r="O500" i="5"/>
  <c r="P500" i="5"/>
  <c r="N14" i="5"/>
  <c r="O14" i="5"/>
  <c r="P14" i="5"/>
  <c r="Q14" i="5"/>
  <c r="R14" i="5"/>
  <c r="S14" i="5"/>
  <c r="F6" i="5"/>
  <c r="J6" i="5"/>
  <c r="G6" i="5"/>
  <c r="K6" i="5"/>
  <c r="H6" i="5"/>
  <c r="L6" i="5"/>
  <c r="I6" i="5"/>
  <c r="M6" i="5"/>
  <c r="N6" i="5"/>
  <c r="O6" i="5"/>
  <c r="P6" i="5"/>
  <c r="Q6" i="5"/>
  <c r="R6" i="5"/>
  <c r="S6" i="5"/>
  <c r="R18" i="5"/>
  <c r="S18" i="5"/>
  <c r="R593" i="5"/>
  <c r="S593" i="5"/>
  <c r="M588" i="5"/>
  <c r="N588" i="5"/>
  <c r="O588" i="5"/>
  <c r="P588" i="5"/>
  <c r="Q588" i="5"/>
  <c r="R588" i="5"/>
  <c r="S588" i="5"/>
  <c r="J583" i="5"/>
  <c r="K583" i="5"/>
  <c r="I583" i="5"/>
  <c r="L583" i="5"/>
  <c r="H583" i="5"/>
  <c r="M583" i="5"/>
  <c r="N583" i="5"/>
  <c r="O583" i="5"/>
  <c r="P583" i="5"/>
  <c r="Q583" i="5"/>
  <c r="R583" i="5"/>
  <c r="S583" i="5"/>
  <c r="L546" i="5"/>
  <c r="M546" i="5"/>
  <c r="N546" i="5"/>
  <c r="O546" i="5"/>
  <c r="P546" i="5"/>
  <c r="Q546" i="5"/>
  <c r="R546" i="5"/>
  <c r="S546" i="5"/>
  <c r="H747" i="5"/>
  <c r="M747" i="5"/>
  <c r="J747" i="5"/>
  <c r="K747" i="5"/>
  <c r="I747" i="5"/>
  <c r="L747" i="5"/>
  <c r="N747" i="5"/>
  <c r="O747" i="5"/>
  <c r="P755" i="5"/>
  <c r="Q755" i="5"/>
  <c r="R755" i="5"/>
  <c r="S755" i="5"/>
  <c r="M750" i="5"/>
  <c r="K750" i="5"/>
  <c r="L750" i="5"/>
  <c r="N750" i="5"/>
  <c r="O750" i="5"/>
  <c r="P750" i="5"/>
  <c r="Q750" i="5"/>
  <c r="R750" i="5"/>
  <c r="J749" i="5"/>
  <c r="K749" i="5"/>
  <c r="L749" i="5"/>
  <c r="M749" i="5"/>
  <c r="N749" i="5"/>
  <c r="O749" i="5"/>
  <c r="P749" i="5"/>
  <c r="Q749" i="5"/>
  <c r="L217" i="5"/>
  <c r="M217" i="5"/>
  <c r="N217" i="5"/>
  <c r="O217" i="5"/>
  <c r="P217" i="5"/>
  <c r="Q217" i="5"/>
  <c r="R217" i="5"/>
  <c r="S217" i="5"/>
  <c r="P221" i="5"/>
  <c r="Q221" i="5"/>
  <c r="R221" i="5"/>
  <c r="S221" i="5"/>
  <c r="I214" i="5"/>
  <c r="M214" i="5"/>
  <c r="J214" i="5"/>
  <c r="K214" i="5"/>
  <c r="L214" i="5"/>
  <c r="N214" i="5"/>
  <c r="O214" i="5"/>
  <c r="P214" i="5"/>
  <c r="Q214" i="5"/>
  <c r="R214" i="5"/>
  <c r="N219" i="5"/>
  <c r="O219" i="5"/>
  <c r="P219" i="5"/>
  <c r="Q219" i="5"/>
  <c r="R219" i="5"/>
  <c r="S219" i="5"/>
  <c r="Q181" i="5"/>
  <c r="R181" i="5"/>
  <c r="S181" i="5"/>
  <c r="M174" i="5"/>
  <c r="J174" i="5"/>
  <c r="K174" i="5"/>
  <c r="L174" i="5"/>
  <c r="N174" i="5"/>
  <c r="O174" i="5"/>
  <c r="P174" i="5"/>
  <c r="Q174" i="5"/>
  <c r="R174" i="5"/>
  <c r="S174" i="5"/>
  <c r="R182" i="5"/>
  <c r="S182" i="5"/>
  <c r="AR125" i="2"/>
  <c r="AS125" i="2" s="1"/>
  <c r="AR21" i="28"/>
  <c r="AQ28" i="28"/>
  <c r="AQ40" i="28"/>
  <c r="AR12" i="28"/>
  <c r="AR15" i="28"/>
  <c r="AR13" i="28"/>
  <c r="AR25" i="28"/>
  <c r="AR26" i="28"/>
  <c r="AR24" i="28"/>
  <c r="AR30" i="28"/>
  <c r="AR36" i="28"/>
  <c r="AR37" i="28"/>
  <c r="AI49" i="29" l="1"/>
  <c r="AJ95" i="29" s="1"/>
  <c r="AJ94" i="29" s="1"/>
  <c r="AP80" i="7"/>
  <c r="AE42" i="29"/>
  <c r="AF88" i="29"/>
  <c r="AF43" i="29"/>
  <c r="AF42" i="29" s="1"/>
  <c r="AG727" i="58"/>
  <c r="AG739" i="58" s="1"/>
  <c r="AS74" i="4"/>
  <c r="AH100" i="29"/>
  <c r="AH24" i="32" s="1"/>
  <c r="AH133" i="29"/>
  <c r="AH132" i="29" s="1"/>
  <c r="AH30" i="30"/>
  <c r="AH29" i="30" s="1"/>
  <c r="AH25" i="31" s="1"/>
  <c r="AG56" i="29"/>
  <c r="AH57" i="29"/>
  <c r="AI101" i="29" s="1"/>
  <c r="AI30" i="30" s="1"/>
  <c r="AE155" i="29"/>
  <c r="AR18" i="28"/>
  <c r="AQ32" i="28"/>
  <c r="AR22" i="28"/>
  <c r="AQ31" i="28"/>
  <c r="AC725" i="58"/>
  <c r="AC737" i="58" s="1"/>
  <c r="AD80" i="29"/>
  <c r="AD34" i="29" s="1"/>
  <c r="AC30" i="29"/>
  <c r="AC53" i="30"/>
  <c r="AC49" i="30" s="1"/>
  <c r="AC17" i="30"/>
  <c r="AC23" i="31" s="1"/>
  <c r="AQ38" i="28"/>
  <c r="AJ186" i="29"/>
  <c r="AJ192" i="29"/>
  <c r="AF210" i="29"/>
  <c r="AL206" i="29"/>
  <c r="AO208" i="29"/>
  <c r="AR193" i="29"/>
  <c r="AK196" i="29"/>
  <c r="AQ1987" i="5"/>
  <c r="AQ1988" i="5" s="1"/>
  <c r="AQ45" i="6"/>
  <c r="AF63" i="29"/>
  <c r="AO61" i="29"/>
  <c r="AP105" i="29" s="1"/>
  <c r="AP34" i="30" s="1"/>
  <c r="AK54" i="30"/>
  <c r="AS78" i="29"/>
  <c r="AJ25" i="29"/>
  <c r="AK71" i="29" s="1"/>
  <c r="AK12" i="30" s="1"/>
  <c r="AE203" i="29"/>
  <c r="AE117" i="26" s="1"/>
  <c r="U21" i="12"/>
  <c r="AJ115" i="29"/>
  <c r="AI826" i="5"/>
  <c r="AS659" i="5"/>
  <c r="AJ621" i="5"/>
  <c r="AS699" i="5"/>
  <c r="AS617" i="5"/>
  <c r="AS536" i="5"/>
  <c r="AS905" i="5"/>
  <c r="AI867" i="5"/>
  <c r="AS203" i="5"/>
  <c r="AS202" i="5"/>
  <c r="AS246" i="5"/>
  <c r="AI210" i="5"/>
  <c r="AS779" i="5"/>
  <c r="AI744" i="5"/>
  <c r="AS816" i="5"/>
  <c r="AI785" i="5"/>
  <c r="AS119" i="5"/>
  <c r="AS118" i="5"/>
  <c r="AK662" i="5"/>
  <c r="AS696" i="5"/>
  <c r="AS901" i="5"/>
  <c r="AS862" i="5"/>
  <c r="AI621" i="5"/>
  <c r="AS41" i="5"/>
  <c r="AS40" i="5"/>
  <c r="AS161" i="5"/>
  <c r="AS612" i="5"/>
  <c r="AS614" i="5"/>
  <c r="AS120" i="5"/>
  <c r="AS698" i="5"/>
  <c r="AS738" i="5"/>
  <c r="AS162" i="5"/>
  <c r="G662" i="5"/>
  <c r="AJ703" i="5"/>
  <c r="AI128" i="5"/>
  <c r="AI457" i="5"/>
  <c r="AS694" i="5"/>
  <c r="AK621" i="5"/>
  <c r="AI46" i="5"/>
  <c r="AS81" i="5"/>
  <c r="AI703" i="5"/>
  <c r="AS39" i="5"/>
  <c r="AS532" i="5"/>
  <c r="AI498" i="5"/>
  <c r="AI169" i="5"/>
  <c r="AS122" i="5"/>
  <c r="AR457" i="5"/>
  <c r="AS693" i="5"/>
  <c r="AS205" i="5"/>
  <c r="AS207" i="5"/>
  <c r="AS247" i="5"/>
  <c r="AS778" i="5"/>
  <c r="AS245" i="5"/>
  <c r="AI539" i="5"/>
  <c r="AS42" i="5"/>
  <c r="AS899" i="5"/>
  <c r="AM621" i="5"/>
  <c r="AP210" i="5"/>
  <c r="AI580" i="5"/>
  <c r="AS243" i="5"/>
  <c r="AS817" i="5"/>
  <c r="AI87" i="5"/>
  <c r="AS531" i="5"/>
  <c r="AS494" i="5"/>
  <c r="AI662" i="5"/>
  <c r="AI5" i="5"/>
  <c r="AQ210" i="5"/>
  <c r="AS34" i="5"/>
  <c r="AM744" i="5"/>
  <c r="AS610" i="5"/>
  <c r="AS528" i="5"/>
  <c r="AJ87" i="5"/>
  <c r="AS486" i="5"/>
  <c r="AQ662" i="5"/>
  <c r="AL867" i="5"/>
  <c r="AQ867" i="5"/>
  <c r="AS732" i="5"/>
  <c r="AK703" i="5"/>
  <c r="AS527" i="5"/>
  <c r="AS814" i="5"/>
  <c r="AL662" i="5"/>
  <c r="AR662" i="5"/>
  <c r="AM867" i="5"/>
  <c r="AS861" i="5"/>
  <c r="AR826" i="5"/>
  <c r="AS158" i="5"/>
  <c r="AR210" i="5"/>
  <c r="AJ539" i="5"/>
  <c r="AQ580" i="5"/>
  <c r="AS35" i="5"/>
  <c r="AM498" i="5"/>
  <c r="AS116" i="5"/>
  <c r="AM457" i="5"/>
  <c r="AO867" i="5"/>
  <c r="AQ826" i="5"/>
  <c r="AS860" i="5"/>
  <c r="AS775" i="5"/>
  <c r="AP867" i="5"/>
  <c r="AK867" i="5"/>
  <c r="AS157" i="5"/>
  <c r="AJ169" i="5"/>
  <c r="AO210" i="5"/>
  <c r="AS239" i="5"/>
  <c r="AL744" i="5"/>
  <c r="AS782" i="5"/>
  <c r="AS773" i="5"/>
  <c r="AS609" i="5"/>
  <c r="AS616" i="5"/>
  <c r="AR580" i="5"/>
  <c r="AS36" i="5"/>
  <c r="AS530" i="5"/>
  <c r="AS534" i="5"/>
  <c r="AP498" i="5"/>
  <c r="AO498" i="5"/>
  <c r="AS818" i="5"/>
  <c r="AN87" i="5"/>
  <c r="AQ87" i="5"/>
  <c r="AN826" i="5"/>
  <c r="AS857" i="5"/>
  <c r="AL826" i="5"/>
  <c r="AS855" i="5"/>
  <c r="AS658" i="5"/>
  <c r="AS657" i="5"/>
  <c r="AL46" i="5"/>
  <c r="AP46" i="5"/>
  <c r="AQ46" i="5"/>
  <c r="AS734" i="5"/>
  <c r="AP128" i="5"/>
  <c r="AJ128" i="5"/>
  <c r="AM169" i="5"/>
  <c r="AK210" i="5"/>
  <c r="AS242" i="5"/>
  <c r="AN210" i="5"/>
  <c r="AS776" i="5"/>
  <c r="AR744" i="5"/>
  <c r="AN539" i="5"/>
  <c r="AS574" i="5"/>
  <c r="AS570" i="5"/>
  <c r="AS611" i="5"/>
  <c r="AS43" i="5"/>
  <c r="AO785" i="5"/>
  <c r="AP785" i="5"/>
  <c r="AS819" i="5"/>
  <c r="AQ457" i="5"/>
  <c r="AS488" i="5"/>
  <c r="AO662" i="5"/>
  <c r="AS864" i="5"/>
  <c r="AO46" i="5"/>
  <c r="AS77" i="5"/>
  <c r="AN46" i="5"/>
  <c r="AR703" i="5"/>
  <c r="AS740" i="5"/>
  <c r="AM128" i="5"/>
  <c r="AQ169" i="5"/>
  <c r="AP744" i="5"/>
  <c r="AS774" i="5"/>
  <c r="AS568" i="5"/>
  <c r="AP5" i="5"/>
  <c r="AN5" i="5"/>
  <c r="AM5" i="5"/>
  <c r="AS529" i="5"/>
  <c r="AP87" i="5"/>
  <c r="AK87" i="5"/>
  <c r="AS487" i="5"/>
  <c r="AK826" i="5"/>
  <c r="AM46" i="5"/>
  <c r="AN128" i="5"/>
  <c r="AM539" i="5"/>
  <c r="AS615" i="5"/>
  <c r="AS613" i="5"/>
  <c r="AS535" i="5"/>
  <c r="AJ498" i="5"/>
  <c r="AN785" i="5"/>
  <c r="AJ785" i="5"/>
  <c r="AS117" i="5"/>
  <c r="AS493" i="5"/>
  <c r="AP457" i="5"/>
  <c r="AS700" i="5"/>
  <c r="AS898" i="5"/>
  <c r="AJ826" i="5"/>
  <c r="AQ621" i="5"/>
  <c r="AS655" i="5"/>
  <c r="AS82" i="5"/>
  <c r="AR46" i="5"/>
  <c r="AS735" i="5"/>
  <c r="AP703" i="5"/>
  <c r="AS739" i="5"/>
  <c r="AO703" i="5"/>
  <c r="AL210" i="5"/>
  <c r="AQ744" i="5"/>
  <c r="AL539" i="5"/>
  <c r="AS577" i="5"/>
  <c r="AJ5" i="5"/>
  <c r="AN662" i="5"/>
  <c r="AS904" i="5"/>
  <c r="AS651" i="5"/>
  <c r="AS80" i="5"/>
  <c r="T621" i="5"/>
  <c r="AS198" i="5"/>
  <c r="AN744" i="5"/>
  <c r="AO744" i="5"/>
  <c r="AS575" i="5"/>
  <c r="AJ580" i="5"/>
  <c r="AO580" i="5"/>
  <c r="AR5" i="5"/>
  <c r="AS38" i="5"/>
  <c r="AS125" i="5"/>
  <c r="AS492" i="5"/>
  <c r="AS489" i="5"/>
  <c r="AL457" i="5"/>
  <c r="AN457" i="5"/>
  <c r="AN867" i="5"/>
  <c r="AJ867" i="5"/>
  <c r="AM826" i="5"/>
  <c r="AS656" i="5"/>
  <c r="AR621" i="5"/>
  <c r="AS75" i="5"/>
  <c r="AM703" i="5"/>
  <c r="AS200" i="5"/>
  <c r="AS206" i="5"/>
  <c r="AS576" i="5"/>
  <c r="AQ539" i="5"/>
  <c r="AP539" i="5"/>
  <c r="AS569" i="5"/>
  <c r="AK580" i="5"/>
  <c r="AS618" i="5"/>
  <c r="AP580" i="5"/>
  <c r="AL5" i="5"/>
  <c r="AL498" i="5"/>
  <c r="AR498" i="5"/>
  <c r="AS820" i="5"/>
  <c r="AS121" i="5"/>
  <c r="AJ457" i="5"/>
  <c r="AS897" i="5"/>
  <c r="AS903" i="5"/>
  <c r="AP826" i="5"/>
  <c r="AS859" i="5"/>
  <c r="AS84" i="5"/>
  <c r="AL703" i="5"/>
  <c r="AS165" i="5"/>
  <c r="AS166" i="5"/>
  <c r="AS159" i="5"/>
  <c r="AS204" i="5"/>
  <c r="AO539" i="5"/>
  <c r="AL580" i="5"/>
  <c r="AN580" i="5"/>
  <c r="AS37" i="5"/>
  <c r="AN498" i="5"/>
  <c r="AS821" i="5"/>
  <c r="AM87" i="5"/>
  <c r="AK457" i="5"/>
  <c r="AR128" i="5"/>
  <c r="AK169" i="5"/>
  <c r="AS201" i="5"/>
  <c r="AN169" i="5"/>
  <c r="AS240" i="5"/>
  <c r="AS780" i="5"/>
  <c r="AJ744" i="5"/>
  <c r="AS781" i="5"/>
  <c r="AS573" i="5"/>
  <c r="AS571" i="5"/>
  <c r="AR539" i="5"/>
  <c r="AM580" i="5"/>
  <c r="AQ5" i="5"/>
  <c r="AK498" i="5"/>
  <c r="AM785" i="5"/>
  <c r="AL87" i="5"/>
  <c r="AS491" i="5"/>
  <c r="AS900" i="5"/>
  <c r="AP621" i="5"/>
  <c r="AS654" i="5"/>
  <c r="AN621" i="5"/>
  <c r="AS652" i="5"/>
  <c r="AS83" i="5"/>
  <c r="AS163" i="5"/>
  <c r="AS248" i="5"/>
  <c r="AS490" i="5"/>
  <c r="AK46" i="5"/>
  <c r="AS199" i="5"/>
  <c r="AS244" i="5"/>
  <c r="AK744" i="5"/>
  <c r="AK5" i="5"/>
  <c r="AR785" i="5"/>
  <c r="AR87" i="5"/>
  <c r="AO457" i="5"/>
  <c r="AS691" i="5"/>
  <c r="AS856" i="5"/>
  <c r="AS78" i="5"/>
  <c r="AN703" i="5"/>
  <c r="AS741" i="5"/>
  <c r="AL128" i="5"/>
  <c r="AS160" i="5"/>
  <c r="AS241" i="5"/>
  <c r="AS572" i="5"/>
  <c r="AO5" i="5"/>
  <c r="AS815" i="5"/>
  <c r="AS823" i="5"/>
  <c r="AO87" i="5"/>
  <c r="AS123" i="5"/>
  <c r="AS495" i="5"/>
  <c r="AM662" i="5"/>
  <c r="AS896" i="5"/>
  <c r="AS863" i="5"/>
  <c r="AO621" i="5"/>
  <c r="AS653" i="5"/>
  <c r="AJ46" i="5"/>
  <c r="AQ703" i="5"/>
  <c r="AS733" i="5"/>
  <c r="AS737" i="5"/>
  <c r="AK128" i="5"/>
  <c r="AJ210" i="5"/>
  <c r="AQ498" i="5"/>
  <c r="AQ785" i="5"/>
  <c r="AS692" i="5"/>
  <c r="AO169" i="5"/>
  <c r="AM210" i="5"/>
  <c r="AS777" i="5"/>
  <c r="AS533" i="5"/>
  <c r="AL785" i="5"/>
  <c r="AS822" i="5"/>
  <c r="AK785" i="5"/>
  <c r="AS695" i="5"/>
  <c r="AP662" i="5"/>
  <c r="AJ662" i="5"/>
  <c r="AR867" i="5"/>
  <c r="AS902" i="5"/>
  <c r="AO826" i="5"/>
  <c r="AS858" i="5"/>
  <c r="AL621" i="5"/>
  <c r="AS650" i="5"/>
  <c r="AS79" i="5"/>
  <c r="AS76" i="5"/>
  <c r="AS164" i="5"/>
  <c r="AO128" i="5"/>
  <c r="AP169" i="5"/>
  <c r="AL169" i="5"/>
  <c r="AR169" i="5"/>
  <c r="AK539" i="5"/>
  <c r="AS124" i="5"/>
  <c r="AS697" i="5"/>
  <c r="AS736" i="5"/>
  <c r="AQ128" i="5"/>
  <c r="T128" i="5"/>
  <c r="T498" i="5"/>
  <c r="AS525" i="5"/>
  <c r="T457" i="5"/>
  <c r="AS730" i="5"/>
  <c r="AS195" i="5"/>
  <c r="AS565" i="5"/>
  <c r="AS115" i="5"/>
  <c r="T826" i="5"/>
  <c r="T703" i="5"/>
  <c r="I128" i="5"/>
  <c r="G785" i="5"/>
  <c r="Z210" i="5"/>
  <c r="Y744" i="5"/>
  <c r="AS771" i="5"/>
  <c r="AS607" i="5"/>
  <c r="U498" i="5"/>
  <c r="X498" i="5"/>
  <c r="AH785" i="5"/>
  <c r="AD785" i="5"/>
  <c r="Z785" i="5"/>
  <c r="V785" i="5"/>
  <c r="AE662" i="5"/>
  <c r="AD662" i="5"/>
  <c r="AS895" i="5"/>
  <c r="X826" i="5"/>
  <c r="AG826" i="5"/>
  <c r="X703" i="5"/>
  <c r="AF128" i="5"/>
  <c r="T662" i="5"/>
  <c r="AA826" i="5"/>
  <c r="U457" i="5"/>
  <c r="AS647" i="5"/>
  <c r="U621" i="5"/>
  <c r="T210" i="5"/>
  <c r="AS156" i="5"/>
  <c r="AS608" i="5"/>
  <c r="AS73" i="5"/>
  <c r="T744" i="5"/>
  <c r="T539" i="5"/>
  <c r="AF457" i="5"/>
  <c r="T46" i="5"/>
  <c r="AS74" i="5"/>
  <c r="AE128" i="5"/>
  <c r="V128" i="5"/>
  <c r="AS191" i="5"/>
  <c r="V210" i="5"/>
  <c r="AD744" i="5"/>
  <c r="AS763" i="5"/>
  <c r="AS758" i="5"/>
  <c r="AS562" i="5"/>
  <c r="AS23" i="5"/>
  <c r="AS522" i="5"/>
  <c r="Z498" i="5"/>
  <c r="AG785" i="5"/>
  <c r="AC785" i="5"/>
  <c r="Y785" i="5"/>
  <c r="U785" i="5"/>
  <c r="AE457" i="5"/>
  <c r="AS474" i="5"/>
  <c r="AH457" i="5"/>
  <c r="AS482" i="5"/>
  <c r="Z662" i="5"/>
  <c r="AS841" i="5"/>
  <c r="AA621" i="5"/>
  <c r="AS639" i="5"/>
  <c r="AS649" i="5"/>
  <c r="AS68" i="5"/>
  <c r="AE46" i="5"/>
  <c r="AS725" i="5"/>
  <c r="AS151" i="5"/>
  <c r="AS193" i="5"/>
  <c r="AS183" i="5"/>
  <c r="V744" i="5"/>
  <c r="AS768" i="5"/>
  <c r="AS760" i="5"/>
  <c r="AF5" i="5"/>
  <c r="AB5" i="5"/>
  <c r="X5" i="5"/>
  <c r="T5" i="5"/>
  <c r="AS27" i="5"/>
  <c r="Y498" i="5"/>
  <c r="AF87" i="5"/>
  <c r="AB87" i="5"/>
  <c r="X87" i="5"/>
  <c r="T87" i="5"/>
  <c r="AS101" i="5"/>
  <c r="AS105" i="5"/>
  <c r="V457" i="5"/>
  <c r="AS883" i="5"/>
  <c r="AS844" i="5"/>
  <c r="Z46" i="5"/>
  <c r="AS64" i="5"/>
  <c r="AS772" i="5"/>
  <c r="AS770" i="5"/>
  <c r="AS556" i="5"/>
  <c r="AS597" i="5"/>
  <c r="AS29" i="5"/>
  <c r="AS526" i="5"/>
  <c r="AH498" i="5"/>
  <c r="AS810" i="5"/>
  <c r="AS476" i="5"/>
  <c r="AS888" i="5"/>
  <c r="AE867" i="5"/>
  <c r="AA867" i="5"/>
  <c r="W867" i="5"/>
  <c r="V826" i="5"/>
  <c r="U826" i="5"/>
  <c r="W621" i="5"/>
  <c r="AS635" i="5"/>
  <c r="AD46" i="5"/>
  <c r="Y46" i="5"/>
  <c r="AS717" i="5"/>
  <c r="AS729" i="5"/>
  <c r="AS728" i="5"/>
  <c r="AS145" i="5"/>
  <c r="AS150" i="5"/>
  <c r="AS224" i="5"/>
  <c r="AS566" i="5"/>
  <c r="Z539" i="5"/>
  <c r="Y539" i="5"/>
  <c r="V498" i="5"/>
  <c r="AS480" i="5"/>
  <c r="AE826" i="5"/>
  <c r="AS848" i="5"/>
  <c r="AS722" i="5"/>
  <c r="AS731" i="5"/>
  <c r="AC703" i="5"/>
  <c r="AS155" i="5"/>
  <c r="AF169" i="5"/>
  <c r="AB169" i="5"/>
  <c r="X169" i="5"/>
  <c r="T169" i="5"/>
  <c r="AD210" i="5"/>
  <c r="AH744" i="5"/>
  <c r="W744" i="5"/>
  <c r="AG744" i="5"/>
  <c r="AG539" i="5"/>
  <c r="AH539" i="5"/>
  <c r="X539" i="5"/>
  <c r="AS599" i="5"/>
  <c r="AG580" i="5"/>
  <c r="AC580" i="5"/>
  <c r="Y580" i="5"/>
  <c r="U580" i="5"/>
  <c r="AS19" i="5"/>
  <c r="AS514" i="5"/>
  <c r="AS800" i="5"/>
  <c r="AS473" i="5"/>
  <c r="Z457" i="5"/>
  <c r="Y662" i="5"/>
  <c r="AS882" i="5"/>
  <c r="AS889" i="5"/>
  <c r="AF621" i="5"/>
  <c r="AS644" i="5"/>
  <c r="Z621" i="5"/>
  <c r="AS638" i="5"/>
  <c r="V46" i="5"/>
  <c r="AH46" i="5"/>
  <c r="AS69" i="5"/>
  <c r="AH703" i="5"/>
  <c r="AS719" i="5"/>
  <c r="AC128" i="5"/>
  <c r="AS147" i="5"/>
  <c r="AS233" i="5"/>
  <c r="AS236" i="5"/>
  <c r="AE744" i="5"/>
  <c r="Z744" i="5"/>
  <c r="AS567" i="5"/>
  <c r="AS559" i="5"/>
  <c r="AS557" i="5"/>
  <c r="AS606" i="5"/>
  <c r="AS22" i="5"/>
  <c r="AS31" i="5"/>
  <c r="AC498" i="5"/>
  <c r="AE498" i="5"/>
  <c r="AF785" i="5"/>
  <c r="AB785" i="5"/>
  <c r="X785" i="5"/>
  <c r="T785" i="5"/>
  <c r="AS109" i="5"/>
  <c r="AS481" i="5"/>
  <c r="AG457" i="5"/>
  <c r="AS686" i="5"/>
  <c r="AS684" i="5"/>
  <c r="AS894" i="5"/>
  <c r="AS881" i="5"/>
  <c r="AH826" i="5"/>
  <c r="AS851" i="5"/>
  <c r="AD621" i="5"/>
  <c r="AS642" i="5"/>
  <c r="AE621" i="5"/>
  <c r="AS643" i="5"/>
  <c r="AS63" i="5"/>
  <c r="AS726" i="5"/>
  <c r="W703" i="5"/>
  <c r="AS146" i="5"/>
  <c r="AD128" i="5"/>
  <c r="AS185" i="5"/>
  <c r="AS761" i="5"/>
  <c r="AB744" i="5"/>
  <c r="X744" i="5"/>
  <c r="AS563" i="5"/>
  <c r="AS558" i="5"/>
  <c r="AS596" i="5"/>
  <c r="AS24" i="5"/>
  <c r="AE5" i="5"/>
  <c r="AA5" i="5"/>
  <c r="W5" i="5"/>
  <c r="AS521" i="5"/>
  <c r="AE87" i="5"/>
  <c r="AA87" i="5"/>
  <c r="W87" i="5"/>
  <c r="AS685" i="5"/>
  <c r="AS677" i="5"/>
  <c r="AB826" i="5"/>
  <c r="AS845" i="5"/>
  <c r="AS192" i="5"/>
  <c r="AS197" i="5"/>
  <c r="AS238" i="5"/>
  <c r="U210" i="5"/>
  <c r="AC539" i="5"/>
  <c r="W539" i="5"/>
  <c r="AS518" i="5"/>
  <c r="AA498" i="5"/>
  <c r="AS813" i="5"/>
  <c r="AS102" i="5"/>
  <c r="AB457" i="5"/>
  <c r="AS478" i="5"/>
  <c r="AS680" i="5"/>
  <c r="AS690" i="5"/>
  <c r="AS676" i="5"/>
  <c r="AH867" i="5"/>
  <c r="AD867" i="5"/>
  <c r="Z867" i="5"/>
  <c r="V867" i="5"/>
  <c r="W46" i="5"/>
  <c r="AS62" i="5"/>
  <c r="U703" i="5"/>
  <c r="V703" i="5"/>
  <c r="AA703" i="5"/>
  <c r="W128" i="5"/>
  <c r="AH128" i="5"/>
  <c r="AS225" i="5"/>
  <c r="V539" i="5"/>
  <c r="AS799" i="5"/>
  <c r="AS485" i="5"/>
  <c r="AC457" i="5"/>
  <c r="AC621" i="5"/>
  <c r="AS641" i="5"/>
  <c r="Y703" i="5"/>
  <c r="AA128" i="5"/>
  <c r="Y128" i="5"/>
  <c r="AE169" i="5"/>
  <c r="AA169" i="5"/>
  <c r="W169" i="5"/>
  <c r="AS196" i="5"/>
  <c r="AS226" i="5"/>
  <c r="AS234" i="5"/>
  <c r="AS564" i="5"/>
  <c r="AS555" i="5"/>
  <c r="AS594" i="5"/>
  <c r="AF580" i="5"/>
  <c r="AB580" i="5"/>
  <c r="X580" i="5"/>
  <c r="T580" i="5"/>
  <c r="AS33" i="5"/>
  <c r="AS20" i="5"/>
  <c r="AB498" i="5"/>
  <c r="AF498" i="5"/>
  <c r="AS812" i="5"/>
  <c r="AS801" i="5"/>
  <c r="AS811" i="5"/>
  <c r="AS107" i="5"/>
  <c r="AS113" i="5"/>
  <c r="AS681" i="5"/>
  <c r="AS891" i="5"/>
  <c r="AS854" i="5"/>
  <c r="Y621" i="5"/>
  <c r="AS637" i="5"/>
  <c r="V621" i="5"/>
  <c r="AS61" i="5"/>
  <c r="AS66" i="5"/>
  <c r="AS71" i="5"/>
  <c r="AS723" i="5"/>
  <c r="AF703" i="5"/>
  <c r="AB128" i="5"/>
  <c r="AS231" i="5"/>
  <c r="AF210" i="5"/>
  <c r="AS767" i="5"/>
  <c r="AF539" i="5"/>
  <c r="AD539" i="5"/>
  <c r="AS595" i="5"/>
  <c r="AS519" i="5"/>
  <c r="AS515" i="5"/>
  <c r="AE785" i="5"/>
  <c r="AA785" i="5"/>
  <c r="W785" i="5"/>
  <c r="AS808" i="5"/>
  <c r="AS106" i="5"/>
  <c r="Y457" i="5"/>
  <c r="AS678" i="5"/>
  <c r="AC662" i="5"/>
  <c r="Y826" i="5"/>
  <c r="AS842" i="5"/>
  <c r="AG621" i="5"/>
  <c r="AS645" i="5"/>
  <c r="AS67" i="5"/>
  <c r="AS72" i="5"/>
  <c r="AE703" i="5"/>
  <c r="AS727" i="5"/>
  <c r="AS144" i="5"/>
  <c r="AA210" i="5"/>
  <c r="AC744" i="5"/>
  <c r="U744" i="5"/>
  <c r="U539" i="5"/>
  <c r="AE539" i="5"/>
  <c r="AS25" i="5"/>
  <c r="AH5" i="5"/>
  <c r="AD5" i="5"/>
  <c r="Z5" i="5"/>
  <c r="V5" i="5"/>
  <c r="AS523" i="5"/>
  <c r="AH87" i="5"/>
  <c r="AD87" i="5"/>
  <c r="Z87" i="5"/>
  <c r="V87" i="5"/>
  <c r="AS483" i="5"/>
  <c r="AS689" i="5"/>
  <c r="AH662" i="5"/>
  <c r="AS679" i="5"/>
  <c r="AS886" i="5"/>
  <c r="U46" i="5"/>
  <c r="AS187" i="5"/>
  <c r="W210" i="5"/>
  <c r="AE210" i="5"/>
  <c r="AS237" i="5"/>
  <c r="AS769" i="5"/>
  <c r="AS764" i="5"/>
  <c r="AS603" i="5"/>
  <c r="AS604" i="5"/>
  <c r="AS32" i="5"/>
  <c r="AS21" i="5"/>
  <c r="AG498" i="5"/>
  <c r="AS104" i="5"/>
  <c r="AS114" i="5"/>
  <c r="AS479" i="5"/>
  <c r="X457" i="5"/>
  <c r="X662" i="5"/>
  <c r="AF662" i="5"/>
  <c r="AA662" i="5"/>
  <c r="AG867" i="5"/>
  <c r="AC867" i="5"/>
  <c r="Y867" i="5"/>
  <c r="U867" i="5"/>
  <c r="Z826" i="5"/>
  <c r="AS843" i="5"/>
  <c r="AS852" i="5"/>
  <c r="AS648" i="5"/>
  <c r="Z703" i="5"/>
  <c r="AS148" i="5"/>
  <c r="AS152" i="5"/>
  <c r="AS235" i="5"/>
  <c r="AS520" i="5"/>
  <c r="AS803" i="5"/>
  <c r="AS807" i="5"/>
  <c r="AS112" i="5"/>
  <c r="AS853" i="5"/>
  <c r="X46" i="5"/>
  <c r="AS718" i="5"/>
  <c r="AS194" i="5"/>
  <c r="AH169" i="5"/>
  <c r="AD169" i="5"/>
  <c r="Z169" i="5"/>
  <c r="V169" i="5"/>
  <c r="AH210" i="5"/>
  <c r="AG210" i="5"/>
  <c r="X210" i="5"/>
  <c r="AB539" i="5"/>
  <c r="AE580" i="5"/>
  <c r="AA580" i="5"/>
  <c r="W580" i="5"/>
  <c r="AS601" i="5"/>
  <c r="AS30" i="5"/>
  <c r="AS512" i="5"/>
  <c r="AS524" i="5"/>
  <c r="AS516" i="5"/>
  <c r="AS809" i="5"/>
  <c r="AS806" i="5"/>
  <c r="AS475" i="5"/>
  <c r="AS687" i="5"/>
  <c r="AS688" i="5"/>
  <c r="W662" i="5"/>
  <c r="AS893" i="5"/>
  <c r="AC826" i="5"/>
  <c r="AS846" i="5"/>
  <c r="X621" i="5"/>
  <c r="AB46" i="5"/>
  <c r="AA46" i="5"/>
  <c r="AG46" i="5"/>
  <c r="AS721" i="5"/>
  <c r="AS143" i="5"/>
  <c r="AS142" i="5"/>
  <c r="AS154" i="5"/>
  <c r="AS186" i="5"/>
  <c r="AS190" i="5"/>
  <c r="AS184" i="5"/>
  <c r="AS228" i="5"/>
  <c r="AS762" i="5"/>
  <c r="AS28" i="5"/>
  <c r="AS513" i="5"/>
  <c r="AS804" i="5"/>
  <c r="AS110" i="5"/>
  <c r="AS103" i="5"/>
  <c r="AS471" i="5"/>
  <c r="AS472" i="5"/>
  <c r="V662" i="5"/>
  <c r="AS682" i="5"/>
  <c r="AS850" i="5"/>
  <c r="AS720" i="5"/>
  <c r="AS153" i="5"/>
  <c r="AS602" i="5"/>
  <c r="AG5" i="5"/>
  <c r="AC5" i="5"/>
  <c r="Y5" i="5"/>
  <c r="U5" i="5"/>
  <c r="AG87" i="5"/>
  <c r="AC87" i="5"/>
  <c r="Y87" i="5"/>
  <c r="U87" i="5"/>
  <c r="AA457" i="5"/>
  <c r="U662" i="5"/>
  <c r="AS890" i="5"/>
  <c r="AS884" i="5"/>
  <c r="AF46" i="5"/>
  <c r="AS188" i="5"/>
  <c r="AS189" i="5"/>
  <c r="AS227" i="5"/>
  <c r="Y210" i="5"/>
  <c r="AF744" i="5"/>
  <c r="AA539" i="5"/>
  <c r="AS554" i="5"/>
  <c r="AS600" i="5"/>
  <c r="AS26" i="5"/>
  <c r="AS517" i="5"/>
  <c r="AS805" i="5"/>
  <c r="AD457" i="5"/>
  <c r="AB662" i="5"/>
  <c r="AG662" i="5"/>
  <c r="AS892" i="5"/>
  <c r="AF867" i="5"/>
  <c r="AB867" i="5"/>
  <c r="X867" i="5"/>
  <c r="T867" i="5"/>
  <c r="AF826" i="5"/>
  <c r="AS849" i="5"/>
  <c r="AH621" i="5"/>
  <c r="AS646" i="5"/>
  <c r="AB621" i="5"/>
  <c r="AS640" i="5"/>
  <c r="AS70" i="5"/>
  <c r="AB703" i="5"/>
  <c r="U128" i="5"/>
  <c r="AC210" i="5"/>
  <c r="AB210" i="5"/>
  <c r="AS553" i="5"/>
  <c r="AS598" i="5"/>
  <c r="AS605" i="5"/>
  <c r="AS477" i="5"/>
  <c r="AS885" i="5"/>
  <c r="AD826" i="5"/>
  <c r="AS847" i="5"/>
  <c r="AG703" i="5"/>
  <c r="Z128" i="5"/>
  <c r="AS149" i="5"/>
  <c r="AG169" i="5"/>
  <c r="AC169" i="5"/>
  <c r="Y169" i="5"/>
  <c r="U169" i="5"/>
  <c r="AS230" i="5"/>
  <c r="AS232" i="5"/>
  <c r="AS229" i="5"/>
  <c r="AA744" i="5"/>
  <c r="AS759" i="5"/>
  <c r="AS766" i="5"/>
  <c r="AS765" i="5"/>
  <c r="AS560" i="5"/>
  <c r="AS561" i="5"/>
  <c r="AH580" i="5"/>
  <c r="AD580" i="5"/>
  <c r="Z580" i="5"/>
  <c r="V580" i="5"/>
  <c r="W498" i="5"/>
  <c r="AD498" i="5"/>
  <c r="AS802" i="5"/>
  <c r="AS111" i="5"/>
  <c r="AS108" i="5"/>
  <c r="W457" i="5"/>
  <c r="AS484" i="5"/>
  <c r="AS683" i="5"/>
  <c r="AS887" i="5"/>
  <c r="W826" i="5"/>
  <c r="AS840" i="5"/>
  <c r="AS636" i="5"/>
  <c r="AC46" i="5"/>
  <c r="AS60" i="5"/>
  <c r="AS65" i="5"/>
  <c r="AD703" i="5"/>
  <c r="AS724" i="5"/>
  <c r="AG128" i="5"/>
  <c r="X128" i="5"/>
  <c r="AQ13" i="7"/>
  <c r="AQ80" i="7" s="1"/>
  <c r="AK125" i="29"/>
  <c r="AR122" i="29"/>
  <c r="AF139" i="29"/>
  <c r="AF68" i="30"/>
  <c r="AO83" i="29"/>
  <c r="AN79" i="29"/>
  <c r="AN20" i="30" s="1"/>
  <c r="AK102" i="29"/>
  <c r="AK31" i="30" s="1"/>
  <c r="AJ121" i="29"/>
  <c r="AL64" i="30"/>
  <c r="AL135" i="29"/>
  <c r="AJ50" i="30"/>
  <c r="AJ31" i="29"/>
  <c r="AO66" i="30"/>
  <c r="AO137" i="29"/>
  <c r="AK35" i="29"/>
  <c r="AJ44" i="30"/>
  <c r="AN104" i="29"/>
  <c r="AN33" i="30" s="1"/>
  <c r="AL59" i="29"/>
  <c r="AR32" i="29"/>
  <c r="I785" i="5"/>
  <c r="G580" i="5"/>
  <c r="I662" i="5"/>
  <c r="G169" i="5"/>
  <c r="G128" i="5"/>
  <c r="AS470" i="5"/>
  <c r="AS880" i="5"/>
  <c r="AS623" i="5"/>
  <c r="AS674" i="5"/>
  <c r="AS181" i="5"/>
  <c r="H5" i="5"/>
  <c r="M826" i="5"/>
  <c r="P621" i="5"/>
  <c r="I703" i="5"/>
  <c r="O5" i="5"/>
  <c r="R744" i="5"/>
  <c r="S539" i="5"/>
  <c r="K703" i="5"/>
  <c r="K5" i="5"/>
  <c r="R662" i="5"/>
  <c r="S46" i="5"/>
  <c r="J785" i="5"/>
  <c r="AS716" i="5"/>
  <c r="H128" i="5"/>
  <c r="AS223" i="5"/>
  <c r="AS746" i="5"/>
  <c r="AS551" i="5"/>
  <c r="G539" i="5"/>
  <c r="M5" i="5"/>
  <c r="N662" i="5"/>
  <c r="R826" i="5"/>
  <c r="AS624" i="5"/>
  <c r="P5" i="5"/>
  <c r="I5" i="5"/>
  <c r="G5" i="5"/>
  <c r="Q662" i="5"/>
  <c r="K662" i="5"/>
  <c r="S128" i="5"/>
  <c r="H785" i="5"/>
  <c r="G46" i="5"/>
  <c r="AS755" i="5"/>
  <c r="L5" i="5"/>
  <c r="J5" i="5"/>
  <c r="P498" i="5"/>
  <c r="K785" i="5"/>
  <c r="AS221" i="5"/>
  <c r="S5" i="5"/>
  <c r="R46" i="5"/>
  <c r="M785" i="5"/>
  <c r="AS469" i="5"/>
  <c r="S826" i="5"/>
  <c r="AS828" i="5"/>
  <c r="AS626" i="5"/>
  <c r="AS141" i="5"/>
  <c r="AS139" i="5"/>
  <c r="AS100" i="5"/>
  <c r="AS673" i="5"/>
  <c r="AS879" i="5"/>
  <c r="AS57" i="5"/>
  <c r="AS714" i="5"/>
  <c r="AS511" i="5"/>
  <c r="AS182" i="5"/>
  <c r="R210" i="5"/>
  <c r="AS18" i="5"/>
  <c r="AS798" i="5"/>
  <c r="M662" i="5"/>
  <c r="N703" i="5"/>
  <c r="H703" i="5"/>
  <c r="AS222" i="5"/>
  <c r="AS99" i="5"/>
  <c r="AS715" i="5"/>
  <c r="AS750" i="5"/>
  <c r="AS588" i="5"/>
  <c r="AS14" i="5"/>
  <c r="AS97" i="5"/>
  <c r="AS462" i="5"/>
  <c r="AS663" i="5"/>
  <c r="F662" i="5"/>
  <c r="AS835" i="5"/>
  <c r="AS830" i="5"/>
  <c r="AS628" i="5"/>
  <c r="L703" i="5"/>
  <c r="J703" i="5"/>
  <c r="P703" i="5"/>
  <c r="AS705" i="5"/>
  <c r="S210" i="5"/>
  <c r="S744" i="5"/>
  <c r="AS549" i="5"/>
  <c r="AS792" i="5"/>
  <c r="P785" i="5"/>
  <c r="F785" i="5"/>
  <c r="AS786" i="5"/>
  <c r="AS94" i="5"/>
  <c r="AS870" i="5"/>
  <c r="N826" i="5"/>
  <c r="K826" i="5"/>
  <c r="O46" i="5"/>
  <c r="L46" i="5"/>
  <c r="AS710" i="5"/>
  <c r="S703" i="5"/>
  <c r="AS708" i="5"/>
  <c r="K128" i="5"/>
  <c r="M128" i="5"/>
  <c r="AS134" i="5"/>
  <c r="S169" i="5"/>
  <c r="O169" i="5"/>
  <c r="M169" i="5"/>
  <c r="K169" i="5"/>
  <c r="P210" i="5"/>
  <c r="AS212" i="5"/>
  <c r="M744" i="5"/>
  <c r="K744" i="5"/>
  <c r="P580" i="5"/>
  <c r="H580" i="5"/>
  <c r="AS15" i="5"/>
  <c r="Q498" i="5"/>
  <c r="AS501" i="5"/>
  <c r="AS790" i="5"/>
  <c r="AS91" i="5"/>
  <c r="S87" i="5"/>
  <c r="O87" i="5"/>
  <c r="J87" i="5"/>
  <c r="H87" i="5"/>
  <c r="R867" i="5"/>
  <c r="N867" i="5"/>
  <c r="H867" i="5"/>
  <c r="AS868" i="5"/>
  <c r="F867" i="5"/>
  <c r="H826" i="5"/>
  <c r="J621" i="5"/>
  <c r="Q621" i="5"/>
  <c r="AS629" i="5"/>
  <c r="AS54" i="5"/>
  <c r="Q128" i="5"/>
  <c r="N210" i="5"/>
  <c r="H210" i="5"/>
  <c r="F210" i="5"/>
  <c r="AS211" i="5"/>
  <c r="AS545" i="5"/>
  <c r="AS547" i="5"/>
  <c r="AS543" i="5"/>
  <c r="AS550" i="5"/>
  <c r="L539" i="5"/>
  <c r="K539" i="5"/>
  <c r="AS541" i="5"/>
  <c r="AS587" i="5"/>
  <c r="AS16" i="5"/>
  <c r="AS12" i="5"/>
  <c r="O498" i="5"/>
  <c r="I498" i="5"/>
  <c r="M498" i="5"/>
  <c r="R457" i="5"/>
  <c r="N457" i="5"/>
  <c r="H457" i="5"/>
  <c r="AS458" i="5"/>
  <c r="F457" i="5"/>
  <c r="R621" i="5"/>
  <c r="AS630" i="5"/>
  <c r="AS48" i="5"/>
  <c r="AS707" i="5"/>
  <c r="AS706" i="5"/>
  <c r="AS132" i="5"/>
  <c r="AS174" i="5"/>
  <c r="AS214" i="5"/>
  <c r="AS217" i="5"/>
  <c r="AS749" i="5"/>
  <c r="AS747" i="5"/>
  <c r="AS546" i="5"/>
  <c r="AS583" i="5"/>
  <c r="AS506" i="5"/>
  <c r="AS93" i="5"/>
  <c r="AS466" i="5"/>
  <c r="AS51" i="5"/>
  <c r="F703" i="5"/>
  <c r="AS704" i="5"/>
  <c r="AS133" i="5"/>
  <c r="AS215" i="5"/>
  <c r="O539" i="5"/>
  <c r="AS542" i="5"/>
  <c r="AS507" i="5"/>
  <c r="S785" i="5"/>
  <c r="O785" i="5"/>
  <c r="AS793" i="5"/>
  <c r="AS875" i="5"/>
  <c r="AS836" i="5"/>
  <c r="M621" i="5"/>
  <c r="N46" i="5"/>
  <c r="M46" i="5"/>
  <c r="I46" i="5"/>
  <c r="AS49" i="5"/>
  <c r="R169" i="5"/>
  <c r="N169" i="5"/>
  <c r="I169" i="5"/>
  <c r="AS216" i="5"/>
  <c r="AS757" i="5"/>
  <c r="H744" i="5"/>
  <c r="I744" i="5"/>
  <c r="Q539" i="5"/>
  <c r="S580" i="5"/>
  <c r="O580" i="5"/>
  <c r="J580" i="5"/>
  <c r="L580" i="5"/>
  <c r="AS592" i="5"/>
  <c r="AS8" i="5"/>
  <c r="AS789" i="5"/>
  <c r="AS788" i="5"/>
  <c r="R87" i="5"/>
  <c r="N87" i="5"/>
  <c r="I87" i="5"/>
  <c r="G87" i="5"/>
  <c r="AS460" i="5"/>
  <c r="AS467" i="5"/>
  <c r="AS671" i="5"/>
  <c r="AS873" i="5"/>
  <c r="Q867" i="5"/>
  <c r="M867" i="5"/>
  <c r="K867" i="5"/>
  <c r="J826" i="5"/>
  <c r="F826" i="5"/>
  <c r="AS827" i="5"/>
  <c r="O621" i="5"/>
  <c r="AS627" i="5"/>
  <c r="F621" i="5"/>
  <c r="AS622" i="5"/>
  <c r="AS712" i="5"/>
  <c r="AS131" i="5"/>
  <c r="AS130" i="5"/>
  <c r="AS171" i="5"/>
  <c r="M210" i="5"/>
  <c r="K210" i="5"/>
  <c r="Q210" i="5"/>
  <c r="AS213" i="5"/>
  <c r="AS753" i="5"/>
  <c r="AS756" i="5"/>
  <c r="P539" i="5"/>
  <c r="M539" i="5"/>
  <c r="N539" i="5"/>
  <c r="N498" i="5"/>
  <c r="F498" i="5"/>
  <c r="AS499" i="5"/>
  <c r="L498" i="5"/>
  <c r="AS503" i="5"/>
  <c r="AS505" i="5"/>
  <c r="AS794" i="5"/>
  <c r="Q457" i="5"/>
  <c r="M457" i="5"/>
  <c r="K457" i="5"/>
  <c r="AS461" i="5"/>
  <c r="AS672" i="5"/>
  <c r="AS669" i="5"/>
  <c r="AS665" i="5"/>
  <c r="AS876" i="5"/>
  <c r="S621" i="5"/>
  <c r="AS631" i="5"/>
  <c r="AS55" i="5"/>
  <c r="Q703" i="5"/>
  <c r="AS137" i="5"/>
  <c r="AS135" i="5"/>
  <c r="Q744" i="5"/>
  <c r="O744" i="5"/>
  <c r="AS593" i="5"/>
  <c r="R5" i="5"/>
  <c r="N5" i="5"/>
  <c r="F5" i="5"/>
  <c r="AS6" i="5"/>
  <c r="AS509" i="5"/>
  <c r="AS797" i="5"/>
  <c r="AS796" i="5"/>
  <c r="AS96" i="5"/>
  <c r="AS459" i="5"/>
  <c r="P662" i="5"/>
  <c r="H662" i="5"/>
  <c r="AS664" i="5"/>
  <c r="AS877" i="5"/>
  <c r="AS874" i="5"/>
  <c r="L621" i="5"/>
  <c r="AS50" i="5"/>
  <c r="O703" i="5"/>
  <c r="M703" i="5"/>
  <c r="AS709" i="5"/>
  <c r="AS172" i="5"/>
  <c r="AS176" i="5"/>
  <c r="V12" i="12"/>
  <c r="V13" i="12" s="1"/>
  <c r="AS552" i="5"/>
  <c r="AS589" i="5"/>
  <c r="AS591" i="5"/>
  <c r="AS11" i="5"/>
  <c r="AS10" i="5"/>
  <c r="R498" i="5"/>
  <c r="AS502" i="5"/>
  <c r="R785" i="5"/>
  <c r="N785" i="5"/>
  <c r="AS89" i="5"/>
  <c r="AS463" i="5"/>
  <c r="AS872" i="5"/>
  <c r="AS831" i="5"/>
  <c r="AS837" i="5"/>
  <c r="AS632" i="5"/>
  <c r="AS633" i="5"/>
  <c r="AS625" i="5"/>
  <c r="K46" i="5"/>
  <c r="AS47" i="5"/>
  <c r="F46" i="5"/>
  <c r="Q46" i="5"/>
  <c r="AS58" i="5"/>
  <c r="O128" i="5"/>
  <c r="J128" i="5"/>
  <c r="L128" i="5"/>
  <c r="Q169" i="5"/>
  <c r="J169" i="5"/>
  <c r="L169" i="5"/>
  <c r="N744" i="5"/>
  <c r="J744" i="5"/>
  <c r="L744" i="5"/>
  <c r="P744" i="5"/>
  <c r="AS544" i="5"/>
  <c r="AS584" i="5"/>
  <c r="R580" i="5"/>
  <c r="N580" i="5"/>
  <c r="F580" i="5"/>
  <c r="AS581" i="5"/>
  <c r="I580" i="5"/>
  <c r="AS504" i="5"/>
  <c r="AS791" i="5"/>
  <c r="Q87" i="5"/>
  <c r="L87" i="5"/>
  <c r="F87" i="5"/>
  <c r="AS88" i="5"/>
  <c r="AS465" i="5"/>
  <c r="AS670" i="5"/>
  <c r="P867" i="5"/>
  <c r="I867" i="5"/>
  <c r="G867" i="5"/>
  <c r="I826" i="5"/>
  <c r="AS838" i="5"/>
  <c r="I621" i="5"/>
  <c r="H621" i="5"/>
  <c r="K621" i="5"/>
  <c r="AS59" i="5"/>
  <c r="AS138" i="5"/>
  <c r="I210" i="5"/>
  <c r="G210" i="5"/>
  <c r="AS754" i="5"/>
  <c r="R539" i="5"/>
  <c r="I539" i="5"/>
  <c r="H539" i="5"/>
  <c r="AS582" i="5"/>
  <c r="AS590" i="5"/>
  <c r="AS9" i="5"/>
  <c r="J498" i="5"/>
  <c r="H498" i="5"/>
  <c r="S498" i="5"/>
  <c r="AS510" i="5"/>
  <c r="AS95" i="5"/>
  <c r="AS90" i="5"/>
  <c r="AS98" i="5"/>
  <c r="P457" i="5"/>
  <c r="I457" i="5"/>
  <c r="G457" i="5"/>
  <c r="Q826" i="5"/>
  <c r="AS834" i="5"/>
  <c r="AS832" i="5"/>
  <c r="AS52" i="5"/>
  <c r="R128" i="5"/>
  <c r="AS136" i="5"/>
  <c r="AS219" i="5"/>
  <c r="Q5" i="5"/>
  <c r="AS500" i="5"/>
  <c r="AS795" i="5"/>
  <c r="AS468" i="5"/>
  <c r="S662" i="5"/>
  <c r="O662" i="5"/>
  <c r="J662" i="5"/>
  <c r="L662" i="5"/>
  <c r="L826" i="5"/>
  <c r="AS829" i="5"/>
  <c r="AR1987" i="5"/>
  <c r="AR13" i="7"/>
  <c r="AS64" i="4"/>
  <c r="G703" i="5"/>
  <c r="F949" i="5"/>
  <c r="AS950" i="5"/>
  <c r="AS175" i="5"/>
  <c r="AS218" i="5"/>
  <c r="AS752" i="5"/>
  <c r="AS751" i="5"/>
  <c r="AS548" i="5"/>
  <c r="AS585" i="5"/>
  <c r="AR122" i="2"/>
  <c r="AS122" i="2" s="1"/>
  <c r="AS13" i="5"/>
  <c r="AS7" i="5"/>
  <c r="Q785" i="5"/>
  <c r="L785" i="5"/>
  <c r="AS668" i="5"/>
  <c r="AS666" i="5"/>
  <c r="P826" i="5"/>
  <c r="AS833" i="5"/>
  <c r="N621" i="5"/>
  <c r="J46" i="5"/>
  <c r="H46" i="5"/>
  <c r="AS53" i="5"/>
  <c r="AS56" i="5"/>
  <c r="AS711" i="5"/>
  <c r="N128" i="5"/>
  <c r="F128" i="5"/>
  <c r="AS129" i="5"/>
  <c r="AS140" i="5"/>
  <c r="AS177" i="5"/>
  <c r="AS173" i="5"/>
  <c r="AS179" i="5"/>
  <c r="P169" i="5"/>
  <c r="F169" i="5"/>
  <c r="AS170" i="5"/>
  <c r="H169" i="5"/>
  <c r="AS178" i="5"/>
  <c r="AS180" i="5"/>
  <c r="AS745" i="5"/>
  <c r="F744" i="5"/>
  <c r="G744" i="5"/>
  <c r="AS748" i="5"/>
  <c r="AS586" i="5"/>
  <c r="Q580" i="5"/>
  <c r="K580" i="5"/>
  <c r="M580" i="5"/>
  <c r="AS17" i="5"/>
  <c r="AS787" i="5"/>
  <c r="P87" i="5"/>
  <c r="M87" i="5"/>
  <c r="K87" i="5"/>
  <c r="AS667" i="5"/>
  <c r="AS675" i="5"/>
  <c r="AS869" i="5"/>
  <c r="S867" i="5"/>
  <c r="O867" i="5"/>
  <c r="L867" i="5"/>
  <c r="J867" i="5"/>
  <c r="G826" i="5"/>
  <c r="AS839" i="5"/>
  <c r="G621" i="5"/>
  <c r="AS713" i="5"/>
  <c r="AR116" i="2"/>
  <c r="AS116" i="2" s="1"/>
  <c r="P128" i="5"/>
  <c r="AR105" i="2"/>
  <c r="AS105" i="2" s="1"/>
  <c r="AR15" i="2"/>
  <c r="AS15" i="2" s="1"/>
  <c r="O210" i="5"/>
  <c r="L210" i="5"/>
  <c r="J210" i="5"/>
  <c r="AS220" i="5"/>
  <c r="F539" i="5"/>
  <c r="AS540" i="5"/>
  <c r="J539" i="5"/>
  <c r="G498" i="5"/>
  <c r="K498" i="5"/>
  <c r="AS508" i="5"/>
  <c r="AS92" i="5"/>
  <c r="S457" i="5"/>
  <c r="O457" i="5"/>
  <c r="L457" i="5"/>
  <c r="J457" i="5"/>
  <c r="AS464" i="5"/>
  <c r="AS871" i="5"/>
  <c r="AS878" i="5"/>
  <c r="O826" i="5"/>
  <c r="AS634" i="5"/>
  <c r="P46" i="5"/>
  <c r="R703" i="5"/>
  <c r="AS909" i="5"/>
  <c r="F908" i="5"/>
  <c r="AR40" i="28"/>
  <c r="AR28" i="28"/>
  <c r="AJ49" i="29" l="1"/>
  <c r="AK95" i="29" s="1"/>
  <c r="AK94" i="29" s="1"/>
  <c r="AI48" i="29"/>
  <c r="G30" i="26"/>
  <c r="D108" i="47"/>
  <c r="AS13" i="7"/>
  <c r="AG89" i="29"/>
  <c r="AG88" i="29" s="1"/>
  <c r="AJ48" i="29"/>
  <c r="AK49" i="29"/>
  <c r="AL95" i="29" s="1"/>
  <c r="AL94" i="29" s="1"/>
  <c r="AH727" i="58"/>
  <c r="AH739" i="58" s="1"/>
  <c r="Z137" i="2"/>
  <c r="AI100" i="29"/>
  <c r="AI24" i="32" s="1"/>
  <c r="AI57" i="29"/>
  <c r="AI56" i="29" s="1"/>
  <c r="AH56" i="29"/>
  <c r="AH62" i="30"/>
  <c r="AH61" i="30" s="1"/>
  <c r="AI204" i="29"/>
  <c r="AI133" i="29"/>
  <c r="AI132" i="29" s="1"/>
  <c r="AE24" i="30"/>
  <c r="AE56" i="30" s="1"/>
  <c r="AE127" i="29"/>
  <c r="AE178" i="29" s="1"/>
  <c r="AE147" i="29"/>
  <c r="AE198" i="29"/>
  <c r="AG107" i="29"/>
  <c r="AG36" i="30" s="1"/>
  <c r="AG68" i="30" s="1"/>
  <c r="AR38" i="28"/>
  <c r="AD30" i="29"/>
  <c r="AE80" i="29"/>
  <c r="AE34" i="29" s="1"/>
  <c r="AR31" i="28"/>
  <c r="AR32" i="28"/>
  <c r="AD21" i="30"/>
  <c r="AD195" i="29"/>
  <c r="AD76" i="29"/>
  <c r="AD22" i="32" s="1"/>
  <c r="AD124" i="29"/>
  <c r="AK205" i="29"/>
  <c r="AK186" i="29"/>
  <c r="AN194" i="29"/>
  <c r="AP208" i="29"/>
  <c r="AN207" i="29"/>
  <c r="AI29" i="30"/>
  <c r="AI25" i="31" s="1"/>
  <c r="AI62" i="30"/>
  <c r="AI61" i="30" s="1"/>
  <c r="AS19" i="30"/>
  <c r="AR51" i="30"/>
  <c r="AP66" i="30"/>
  <c r="AN60" i="29"/>
  <c r="AO104" i="29" s="1"/>
  <c r="AO33" i="30" s="1"/>
  <c r="AK134" i="29"/>
  <c r="AO37" i="29"/>
  <c r="AP83" i="29" s="1"/>
  <c r="AK25" i="29"/>
  <c r="AL71" i="29" s="1"/>
  <c r="AL12" i="30" s="1"/>
  <c r="AN33" i="29"/>
  <c r="AO79" i="29" s="1"/>
  <c r="AO20" i="30" s="1"/>
  <c r="AC191" i="29"/>
  <c r="AC115" i="26" s="1"/>
  <c r="AI4" i="5"/>
  <c r="AN456" i="5"/>
  <c r="AO4" i="5"/>
  <c r="AK4" i="5"/>
  <c r="AR456" i="5"/>
  <c r="AP4" i="5"/>
  <c r="AO456" i="5"/>
  <c r="AR4" i="5"/>
  <c r="AJ4" i="5"/>
  <c r="AP456" i="5"/>
  <c r="AN4" i="5"/>
  <c r="AQ4" i="5"/>
  <c r="AL4" i="5"/>
  <c r="AM4" i="5"/>
  <c r="AQ456" i="5"/>
  <c r="AQ25" i="36"/>
  <c r="W4" i="5"/>
  <c r="AB4" i="5"/>
  <c r="AC4" i="5"/>
  <c r="AA4" i="5"/>
  <c r="AF4" i="5"/>
  <c r="AG4" i="5"/>
  <c r="AH4" i="5"/>
  <c r="AE4" i="5"/>
  <c r="T4" i="5"/>
  <c r="Y4" i="5"/>
  <c r="Z4" i="5"/>
  <c r="AD4" i="5"/>
  <c r="U4" i="5"/>
  <c r="V4" i="5"/>
  <c r="X4" i="5"/>
  <c r="AN123" i="29"/>
  <c r="AK58" i="29"/>
  <c r="AL102" i="29" s="1"/>
  <c r="AL31" i="30" s="1"/>
  <c r="AP137" i="29"/>
  <c r="AK77" i="29"/>
  <c r="AK18" i="30" s="1"/>
  <c r="AN65" i="30"/>
  <c r="AN136" i="29"/>
  <c r="AK63" i="30"/>
  <c r="AK44" i="30"/>
  <c r="AM103" i="29"/>
  <c r="AM32" i="30" s="1"/>
  <c r="AK115" i="29"/>
  <c r="AP61" i="29"/>
  <c r="AL81" i="29"/>
  <c r="AL22" i="30" s="1"/>
  <c r="AN52" i="30"/>
  <c r="S4" i="5"/>
  <c r="AS539" i="5"/>
  <c r="P4" i="5"/>
  <c r="H4" i="5"/>
  <c r="I4" i="5"/>
  <c r="O4" i="5"/>
  <c r="AR112" i="2"/>
  <c r="AS112" i="2" s="1"/>
  <c r="M4" i="5"/>
  <c r="AS703" i="5"/>
  <c r="J4" i="5"/>
  <c r="AS867" i="5"/>
  <c r="AS128" i="5"/>
  <c r="AR80" i="7"/>
  <c r="AR25" i="36"/>
  <c r="Q4" i="5"/>
  <c r="AS87" i="5"/>
  <c r="F456" i="5"/>
  <c r="AS457" i="5"/>
  <c r="G4" i="5"/>
  <c r="AS744" i="5"/>
  <c r="AS169" i="5"/>
  <c r="K4" i="5"/>
  <c r="AS580" i="5"/>
  <c r="AS46" i="5"/>
  <c r="V14" i="12"/>
  <c r="N4" i="5"/>
  <c r="L4" i="5"/>
  <c r="AS662" i="5"/>
  <c r="AR1988" i="5"/>
  <c r="AS1988" i="5" s="1"/>
  <c r="AS1987" i="5"/>
  <c r="F4" i="5"/>
  <c r="AS5" i="5"/>
  <c r="R4" i="5"/>
  <c r="AS498" i="5"/>
  <c r="AS621" i="5"/>
  <c r="AS826" i="5"/>
  <c r="AS210" i="5"/>
  <c r="AS785" i="5"/>
  <c r="AS80" i="7" l="1"/>
  <c r="S37" i="26" s="1"/>
  <c r="AG43" i="29"/>
  <c r="AH89" i="29" s="1"/>
  <c r="AH88" i="29" s="1"/>
  <c r="AK48" i="29"/>
  <c r="AL49" i="29"/>
  <c r="AL48" i="29" s="1"/>
  <c r="AI727" i="58"/>
  <c r="AI739" i="58" s="1"/>
  <c r="AJ101" i="29"/>
  <c r="AJ30" i="30" s="1"/>
  <c r="AG210" i="29"/>
  <c r="AG63" i="29"/>
  <c r="AH107" i="29" s="1"/>
  <c r="AH36" i="30" s="1"/>
  <c r="AH68" i="30" s="1"/>
  <c r="AF155" i="29"/>
  <c r="AG139" i="29"/>
  <c r="AD120" i="29"/>
  <c r="AE124" i="29"/>
  <c r="AF80" i="29"/>
  <c r="AE30" i="29"/>
  <c r="AD725" i="58"/>
  <c r="AD737" i="58" s="1"/>
  <c r="AE21" i="30"/>
  <c r="AE195" i="29"/>
  <c r="AE76" i="29"/>
  <c r="AE22" i="32" s="1"/>
  <c r="AD53" i="30"/>
  <c r="AD49" i="30" s="1"/>
  <c r="AD17" i="30"/>
  <c r="AD23" i="31" s="1"/>
  <c r="AN1977" i="5"/>
  <c r="AN1981" i="5" s="1"/>
  <c r="AN43" i="6" s="1"/>
  <c r="AO207" i="29"/>
  <c r="AM206" i="29"/>
  <c r="AL186" i="29"/>
  <c r="AL196" i="29"/>
  <c r="AO194" i="29"/>
  <c r="AK192" i="29"/>
  <c r="AL205" i="29"/>
  <c r="AL134" i="29"/>
  <c r="AP37" i="29"/>
  <c r="AQ83" i="29" s="1"/>
  <c r="AO33" i="29"/>
  <c r="AP79" i="29" s="1"/>
  <c r="AP20" i="30" s="1"/>
  <c r="AM59" i="29"/>
  <c r="AN103" i="29" s="1"/>
  <c r="AN32" i="30" s="1"/>
  <c r="AK121" i="29"/>
  <c r="AL35" i="29"/>
  <c r="AM81" i="29" s="1"/>
  <c r="AM22" i="30" s="1"/>
  <c r="AO65" i="30"/>
  <c r="AF203" i="29"/>
  <c r="AF117" i="26" s="1"/>
  <c r="AD191" i="29"/>
  <c r="AD115" i="26" s="1"/>
  <c r="AQ1977" i="5"/>
  <c r="AQ1981" i="5" s="1"/>
  <c r="AQ43" i="6" s="1"/>
  <c r="AP1977" i="5"/>
  <c r="AP1981" i="5" s="1"/>
  <c r="AP43" i="6" s="1"/>
  <c r="AS25" i="36"/>
  <c r="AR1977" i="5"/>
  <c r="AR1981" i="5" s="1"/>
  <c r="AR43" i="6" s="1"/>
  <c r="AO1977" i="5"/>
  <c r="AO1981" i="5" s="1"/>
  <c r="AO43" i="6" s="1"/>
  <c r="AL58" i="29"/>
  <c r="AM102" i="29" s="1"/>
  <c r="AM31" i="30" s="1"/>
  <c r="AM135" i="29"/>
  <c r="AQ105" i="29"/>
  <c r="AQ34" i="30" s="1"/>
  <c r="AO123" i="29"/>
  <c r="AL44" i="30"/>
  <c r="AK50" i="30"/>
  <c r="AO136" i="29"/>
  <c r="AO60" i="29"/>
  <c r="AL115" i="29"/>
  <c r="AM64" i="30"/>
  <c r="AL63" i="30"/>
  <c r="AL54" i="30"/>
  <c r="AL125" i="29"/>
  <c r="AO52" i="30"/>
  <c r="AL25" i="29"/>
  <c r="AK31" i="29"/>
  <c r="AS4" i="5"/>
  <c r="W9" i="12"/>
  <c r="V21" i="12"/>
  <c r="F1977" i="5"/>
  <c r="F1981" i="5" s="1"/>
  <c r="F43" i="6" s="1"/>
  <c r="AG42" i="29" l="1"/>
  <c r="AM95" i="29"/>
  <c r="AM94" i="29" s="1"/>
  <c r="AH43" i="29"/>
  <c r="AH42" i="29" s="1"/>
  <c r="AJ100" i="29"/>
  <c r="AJ24" i="32" s="1"/>
  <c r="AJ57" i="29"/>
  <c r="AK101" i="29" s="1"/>
  <c r="AK30" i="30" s="1"/>
  <c r="AJ204" i="29"/>
  <c r="AJ133" i="29"/>
  <c r="AJ132" i="29" s="1"/>
  <c r="AA137" i="2"/>
  <c r="AH210" i="29"/>
  <c r="AH139" i="29"/>
  <c r="AH63" i="29"/>
  <c r="AF198" i="29"/>
  <c r="AF147" i="29"/>
  <c r="AF24" i="30"/>
  <c r="AF56" i="30" s="1"/>
  <c r="AF127" i="29"/>
  <c r="AF178" i="29" s="1"/>
  <c r="AF21" i="30"/>
  <c r="AF76" i="29"/>
  <c r="AF22" i="32" s="1"/>
  <c r="AF195" i="29"/>
  <c r="AE53" i="30"/>
  <c r="AE49" i="30" s="1"/>
  <c r="AE17" i="30"/>
  <c r="AE23" i="31" s="1"/>
  <c r="AF34" i="29"/>
  <c r="AE120" i="29"/>
  <c r="AF124" i="29"/>
  <c r="AE725" i="58"/>
  <c r="AE737" i="58" s="1"/>
  <c r="AQ208" i="29"/>
  <c r="AN206" i="29"/>
  <c r="AM196" i="29"/>
  <c r="AM205" i="29"/>
  <c r="AP194" i="29"/>
  <c r="AJ29" i="30"/>
  <c r="AJ25" i="31" s="1"/>
  <c r="AJ62" i="30"/>
  <c r="AJ61" i="30" s="1"/>
  <c r="AQ37" i="29"/>
  <c r="AR83" i="29" s="1"/>
  <c r="AQ66" i="30"/>
  <c r="AM134" i="29"/>
  <c r="AM54" i="30"/>
  <c r="AP33" i="29"/>
  <c r="AQ79" i="29" s="1"/>
  <c r="AQ20" i="30" s="1"/>
  <c r="AN135" i="29"/>
  <c r="AM125" i="29"/>
  <c r="AM58" i="29"/>
  <c r="AP123" i="29"/>
  <c r="AM35" i="29"/>
  <c r="AN81" i="29" s="1"/>
  <c r="AN22" i="30" s="1"/>
  <c r="AN59" i="29"/>
  <c r="AO103" i="29" s="1"/>
  <c r="AO32" i="30" s="1"/>
  <c r="AQ137" i="29"/>
  <c r="AQ61" i="29"/>
  <c r="AN64" i="30"/>
  <c r="AL77" i="29"/>
  <c r="AL18" i="30" s="1"/>
  <c r="AM71" i="29"/>
  <c r="AM12" i="30" s="1"/>
  <c r="AP104" i="29"/>
  <c r="AP33" i="30" s="1"/>
  <c r="AM63" i="30"/>
  <c r="AP52" i="30"/>
  <c r="W12" i="12"/>
  <c r="W13" i="12" s="1"/>
  <c r="AM49" i="29" l="1"/>
  <c r="AN95" i="29" s="1"/>
  <c r="AN94" i="29" s="1"/>
  <c r="AI89" i="29"/>
  <c r="AI88" i="29" s="1"/>
  <c r="AJ727" i="58"/>
  <c r="AJ739" i="58" s="1"/>
  <c r="AJ56" i="29"/>
  <c r="AI107" i="29"/>
  <c r="AI63" i="29" s="1"/>
  <c r="AG155" i="29"/>
  <c r="AF53" i="30"/>
  <c r="AF49" i="30" s="1"/>
  <c r="AF17" i="30"/>
  <c r="AF23" i="31" s="1"/>
  <c r="AF120" i="29"/>
  <c r="AG80" i="29"/>
  <c r="AG34" i="29" s="1"/>
  <c r="AF30" i="29"/>
  <c r="AF725" i="58"/>
  <c r="AF737" i="58" s="1"/>
  <c r="AQ194" i="29"/>
  <c r="AO206" i="29"/>
  <c r="AN196" i="29"/>
  <c r="AM186" i="29"/>
  <c r="AP207" i="29"/>
  <c r="AL192" i="29"/>
  <c r="AK57" i="29"/>
  <c r="AL101" i="29" s="1"/>
  <c r="AL30" i="30" s="1"/>
  <c r="AK204" i="29"/>
  <c r="AQ52" i="30"/>
  <c r="AN54" i="30"/>
  <c r="AP65" i="30"/>
  <c r="AM115" i="29"/>
  <c r="AK100" i="29"/>
  <c r="AK24" i="32" s="1"/>
  <c r="AK133" i="29"/>
  <c r="AL31" i="29"/>
  <c r="AM77" i="29" s="1"/>
  <c r="AM18" i="30" s="1"/>
  <c r="AG203" i="29"/>
  <c r="AG117" i="26" s="1"/>
  <c r="AE191" i="29"/>
  <c r="AE115" i="26" s="1"/>
  <c r="AQ123" i="29"/>
  <c r="AO59" i="29"/>
  <c r="AP103" i="29" s="1"/>
  <c r="AP32" i="30" s="1"/>
  <c r="AO135" i="29"/>
  <c r="AN102" i="29"/>
  <c r="AN31" i="30" s="1"/>
  <c r="AP60" i="29"/>
  <c r="AQ104" i="29" s="1"/>
  <c r="AQ33" i="30" s="1"/>
  <c r="AQ33" i="29"/>
  <c r="AR79" i="29" s="1"/>
  <c r="AR20" i="30" s="1"/>
  <c r="AM25" i="29"/>
  <c r="AN35" i="29"/>
  <c r="AO64" i="30"/>
  <c r="AS83" i="29"/>
  <c r="AN125" i="29"/>
  <c r="AR105" i="29"/>
  <c r="AR34" i="30" s="1"/>
  <c r="AP136" i="29"/>
  <c r="AR37" i="29"/>
  <c r="AL50" i="30"/>
  <c r="AL121" i="29"/>
  <c r="AM44" i="30"/>
  <c r="W14" i="12"/>
  <c r="W21" i="12" s="1"/>
  <c r="F47" i="6"/>
  <c r="F12" i="6" s="1"/>
  <c r="AN49" i="29" l="1"/>
  <c r="AO95" i="29" s="1"/>
  <c r="AO94" i="29" s="1"/>
  <c r="AM48" i="29"/>
  <c r="AI43" i="29"/>
  <c r="AJ89" i="29" s="1"/>
  <c r="AJ88" i="29" s="1"/>
  <c r="AB137" i="2"/>
  <c r="AJ107" i="29"/>
  <c r="AJ63" i="29" s="1"/>
  <c r="AI210" i="29"/>
  <c r="AI36" i="30"/>
  <c r="AI139" i="29"/>
  <c r="AG24" i="30"/>
  <c r="AG56" i="30" s="1"/>
  <c r="AG198" i="29"/>
  <c r="AG127" i="29"/>
  <c r="AG178" i="29" s="1"/>
  <c r="AG147" i="29"/>
  <c r="AK56" i="29"/>
  <c r="AG124" i="29"/>
  <c r="AG120" i="29" s="1"/>
  <c r="AG21" i="30"/>
  <c r="AG195" i="29"/>
  <c r="AG76" i="29"/>
  <c r="AG22" i="32" s="1"/>
  <c r="AG30" i="29"/>
  <c r="AH80" i="29"/>
  <c r="AH34" i="29" s="1"/>
  <c r="AR208" i="29"/>
  <c r="AL204" i="29"/>
  <c r="AR194" i="29"/>
  <c r="AP206" i="29"/>
  <c r="AM192" i="29"/>
  <c r="AQ207" i="29"/>
  <c r="AN205" i="29"/>
  <c r="AK29" i="30"/>
  <c r="AK25" i="31" s="1"/>
  <c r="AK62" i="30"/>
  <c r="AK61" i="30" s="1"/>
  <c r="AM31" i="29"/>
  <c r="AN77" i="29" s="1"/>
  <c r="AN18" i="30" s="1"/>
  <c r="AQ65" i="30"/>
  <c r="AL57" i="29"/>
  <c r="AL100" i="29"/>
  <c r="AL24" i="32" s="1"/>
  <c r="AR61" i="29"/>
  <c r="AP59" i="29"/>
  <c r="AQ103" i="29" s="1"/>
  <c r="AQ32" i="30" s="1"/>
  <c r="AR33" i="29"/>
  <c r="AN63" i="30"/>
  <c r="AK132" i="29"/>
  <c r="AL133" i="29"/>
  <c r="AK727" i="58"/>
  <c r="AK739" i="58" s="1"/>
  <c r="AH203" i="29"/>
  <c r="AH117" i="26" s="1"/>
  <c r="AF191" i="29"/>
  <c r="AF115" i="26" s="1"/>
  <c r="AR123" i="29"/>
  <c r="AN134" i="29"/>
  <c r="AN58" i="29"/>
  <c r="AR137" i="29"/>
  <c r="X9" i="12"/>
  <c r="X12" i="12" s="1"/>
  <c r="X13" i="12" s="1"/>
  <c r="AP64" i="30"/>
  <c r="AM121" i="29"/>
  <c r="AM50" i="30"/>
  <c r="AO81" i="29"/>
  <c r="AO22" i="30" s="1"/>
  <c r="AN71" i="29"/>
  <c r="AN12" i="30" s="1"/>
  <c r="AQ136" i="29"/>
  <c r="AS105" i="29"/>
  <c r="AP135" i="29"/>
  <c r="AQ60" i="29"/>
  <c r="AS79" i="29"/>
  <c r="G42" i="6"/>
  <c r="AI42" i="29" l="1"/>
  <c r="AJ43" i="29"/>
  <c r="AK89" i="29" s="1"/>
  <c r="AK88" i="29" s="1"/>
  <c r="AO49" i="29"/>
  <c r="AO48" i="29" s="1"/>
  <c r="AN48" i="29"/>
  <c r="AK107" i="29"/>
  <c r="AK36" i="30" s="1"/>
  <c r="AK68" i="30" s="1"/>
  <c r="AJ36" i="30"/>
  <c r="AJ210" i="29"/>
  <c r="AJ139" i="29"/>
  <c r="AI68" i="30"/>
  <c r="AH155" i="29"/>
  <c r="AH124" i="29"/>
  <c r="AH120" i="29" s="1"/>
  <c r="AG725" i="58"/>
  <c r="AG737" i="58" s="1"/>
  <c r="AI80" i="29"/>
  <c r="AI34" i="29" s="1"/>
  <c r="AH30" i="29"/>
  <c r="AH21" i="30"/>
  <c r="AH195" i="29"/>
  <c r="AH76" i="29"/>
  <c r="AH22" i="32" s="1"/>
  <c r="AG53" i="30"/>
  <c r="AG49" i="30" s="1"/>
  <c r="AG17" i="30"/>
  <c r="AG23" i="31" s="1"/>
  <c r="AN186" i="29"/>
  <c r="AN192" i="29"/>
  <c r="AO196" i="29"/>
  <c r="AQ206" i="29"/>
  <c r="AS20" i="30"/>
  <c r="AR52" i="30"/>
  <c r="AS34" i="30"/>
  <c r="AR66" i="30"/>
  <c r="AL29" i="30"/>
  <c r="AL25" i="31" s="1"/>
  <c r="AL62" i="30"/>
  <c r="AL61" i="30" s="1"/>
  <c r="AO54" i="30"/>
  <c r="AN31" i="29"/>
  <c r="AO77" i="29" s="1"/>
  <c r="AO18" i="30" s="1"/>
  <c r="AM101" i="29"/>
  <c r="AM30" i="30" s="1"/>
  <c r="AL56" i="29"/>
  <c r="AL132" i="29"/>
  <c r="AL727" i="58"/>
  <c r="AL739" i="58" s="1"/>
  <c r="AO125" i="29"/>
  <c r="AO102" i="29"/>
  <c r="AO31" i="30" s="1"/>
  <c r="AQ135" i="29"/>
  <c r="AO35" i="29"/>
  <c r="AP81" i="29" s="1"/>
  <c r="AP22" i="30" s="1"/>
  <c r="AQ64" i="30"/>
  <c r="AN121" i="29"/>
  <c r="AN50" i="30"/>
  <c r="AQ59" i="29"/>
  <c r="AR104" i="29"/>
  <c r="AR33" i="30" s="1"/>
  <c r="AN44" i="30"/>
  <c r="AN115" i="29"/>
  <c r="AN25" i="29"/>
  <c r="X14" i="12"/>
  <c r="Y9" i="12" s="1"/>
  <c r="AJ42" i="29" l="1"/>
  <c r="AP95" i="29"/>
  <c r="AP94" i="29" s="1"/>
  <c r="AK43" i="29"/>
  <c r="AK42" i="29" s="1"/>
  <c r="AC137" i="2"/>
  <c r="AK63" i="29"/>
  <c r="AK210" i="29"/>
  <c r="AJ68" i="30"/>
  <c r="AK139" i="29"/>
  <c r="AH24" i="30"/>
  <c r="AH56" i="30" s="1"/>
  <c r="AH147" i="29"/>
  <c r="AH127" i="29"/>
  <c r="AH178" i="29" s="1"/>
  <c r="AH198" i="29"/>
  <c r="AI124" i="29"/>
  <c r="AI120" i="29" s="1"/>
  <c r="AH53" i="30"/>
  <c r="AH49" i="30" s="1"/>
  <c r="AH17" i="30"/>
  <c r="AH23" i="31" s="1"/>
  <c r="AJ80" i="29"/>
  <c r="AJ34" i="29" s="1"/>
  <c r="AI30" i="29"/>
  <c r="AH725" i="58"/>
  <c r="AH737" i="58" s="1"/>
  <c r="AI21" i="30"/>
  <c r="AI195" i="29"/>
  <c r="AI76" i="29"/>
  <c r="AI22" i="32" s="1"/>
  <c r="AR207" i="29"/>
  <c r="AP196" i="29"/>
  <c r="AO192" i="29"/>
  <c r="AO205" i="29"/>
  <c r="AM133" i="29"/>
  <c r="AM132" i="29" s="1"/>
  <c r="AM204" i="29"/>
  <c r="AR136" i="29"/>
  <c r="AM57" i="29"/>
  <c r="AM100" i="29"/>
  <c r="AM24" i="32" s="1"/>
  <c r="AO31" i="29"/>
  <c r="AP77" i="29" s="1"/>
  <c r="AP18" i="30" s="1"/>
  <c r="AO58" i="29"/>
  <c r="AP102" i="29" s="1"/>
  <c r="AP31" i="30" s="1"/>
  <c r="AG191" i="29"/>
  <c r="AG115" i="26" s="1"/>
  <c r="AI203" i="29"/>
  <c r="AI117" i="26" s="1"/>
  <c r="AO63" i="30"/>
  <c r="AO134" i="29"/>
  <c r="AP54" i="30"/>
  <c r="AP125" i="29"/>
  <c r="AP35" i="29"/>
  <c r="AQ81" i="29" s="1"/>
  <c r="AQ22" i="30" s="1"/>
  <c r="AR103" i="29"/>
  <c r="AR32" i="30" s="1"/>
  <c r="AO121" i="29"/>
  <c r="AS104" i="29"/>
  <c r="AO71" i="29"/>
  <c r="AO12" i="30" s="1"/>
  <c r="AR60" i="29"/>
  <c r="AO50" i="30"/>
  <c r="X21" i="12"/>
  <c r="Y12" i="12"/>
  <c r="Y13" i="12" s="1"/>
  <c r="AP49" i="29" l="1"/>
  <c r="AP48" i="29" s="1"/>
  <c r="AL89" i="29"/>
  <c r="AL88" i="29" s="1"/>
  <c r="AD137" i="2"/>
  <c r="AL107" i="29"/>
  <c r="AL139" i="29" s="1"/>
  <c r="AI155" i="29"/>
  <c r="AJ124" i="29"/>
  <c r="AJ120" i="29" s="1"/>
  <c r="AP58" i="29"/>
  <c r="AQ102" i="29" s="1"/>
  <c r="AQ31" i="30" s="1"/>
  <c r="AI53" i="30"/>
  <c r="AI49" i="30" s="1"/>
  <c r="AI17" i="30"/>
  <c r="AI23" i="31" s="1"/>
  <c r="AJ30" i="29"/>
  <c r="AK80" i="29"/>
  <c r="AI725" i="58"/>
  <c r="AI737" i="58" s="1"/>
  <c r="AJ21" i="30"/>
  <c r="AJ195" i="29"/>
  <c r="AJ76" i="29"/>
  <c r="AJ22" i="32" s="1"/>
  <c r="AO186" i="29"/>
  <c r="AR206" i="29"/>
  <c r="AP192" i="29"/>
  <c r="AQ196" i="29"/>
  <c r="AP205" i="29"/>
  <c r="AP63" i="30"/>
  <c r="AS33" i="30"/>
  <c r="AR65" i="30"/>
  <c r="AM29" i="30"/>
  <c r="AM25" i="31" s="1"/>
  <c r="AM62" i="30"/>
  <c r="AM61" i="30" s="1"/>
  <c r="AM727" i="58"/>
  <c r="AM739" i="58" s="1"/>
  <c r="AQ54" i="30"/>
  <c r="AN101" i="29"/>
  <c r="AN30" i="30" s="1"/>
  <c r="AM56" i="29"/>
  <c r="AR59" i="29"/>
  <c r="AP31" i="29"/>
  <c r="AQ77" i="29" s="1"/>
  <c r="AQ18" i="30" s="1"/>
  <c r="AO115" i="29"/>
  <c r="AP134" i="29"/>
  <c r="AQ125" i="29"/>
  <c r="AO25" i="29"/>
  <c r="AP71" i="29" s="1"/>
  <c r="AP12" i="30" s="1"/>
  <c r="AO44" i="30"/>
  <c r="AQ35" i="29"/>
  <c r="AP121" i="29"/>
  <c r="AS103" i="29"/>
  <c r="AR64" i="30"/>
  <c r="AR135" i="29"/>
  <c r="AP50" i="30"/>
  <c r="Y14" i="12"/>
  <c r="AQ95" i="29" l="1"/>
  <c r="AQ94" i="29" s="1"/>
  <c r="AL43" i="29"/>
  <c r="AL42" i="29" s="1"/>
  <c r="AL36" i="30"/>
  <c r="AL63" i="29"/>
  <c r="AL210" i="29"/>
  <c r="AI24" i="30"/>
  <c r="AI56" i="30" s="1"/>
  <c r="AI127" i="29"/>
  <c r="AI178" i="29" s="1"/>
  <c r="AI198" i="29"/>
  <c r="AI147" i="29"/>
  <c r="AK124" i="29"/>
  <c r="AK120" i="29" s="1"/>
  <c r="AJ53" i="30"/>
  <c r="AJ49" i="30" s="1"/>
  <c r="AJ17" i="30"/>
  <c r="AJ23" i="31" s="1"/>
  <c r="AJ725" i="58"/>
  <c r="AJ737" i="58" s="1"/>
  <c r="AK21" i="30"/>
  <c r="AK76" i="29"/>
  <c r="AK22" i="32" s="1"/>
  <c r="AK195" i="29"/>
  <c r="AK34" i="29"/>
  <c r="AQ205" i="29"/>
  <c r="AP186" i="29"/>
  <c r="AN204" i="29"/>
  <c r="AQ192" i="29"/>
  <c r="AQ31" i="29"/>
  <c r="AR77" i="29" s="1"/>
  <c r="AR18" i="30" s="1"/>
  <c r="AN57" i="29"/>
  <c r="AN100" i="29"/>
  <c r="AN24" i="32" s="1"/>
  <c r="AN133" i="29"/>
  <c r="AH191" i="29"/>
  <c r="AH115" i="26" s="1"/>
  <c r="AJ203" i="29"/>
  <c r="AJ117" i="26" s="1"/>
  <c r="AQ134" i="29"/>
  <c r="AQ63" i="30"/>
  <c r="AP44" i="30"/>
  <c r="AQ50" i="30"/>
  <c r="AS32" i="30"/>
  <c r="AQ121" i="29"/>
  <c r="AR81" i="29"/>
  <c r="AR22" i="30" s="1"/>
  <c r="AQ58" i="29"/>
  <c r="AP115" i="29"/>
  <c r="AP25" i="29"/>
  <c r="Z9" i="12"/>
  <c r="Y21" i="12"/>
  <c r="AQ49" i="29" l="1"/>
  <c r="AQ48" i="29" s="1"/>
  <c r="AM89" i="29"/>
  <c r="AM88" i="29" s="1"/>
  <c r="AE137" i="2"/>
  <c r="AM107" i="29"/>
  <c r="AM63" i="29" s="1"/>
  <c r="AL68" i="30"/>
  <c r="AJ155" i="29"/>
  <c r="AL80" i="29"/>
  <c r="AK30" i="29"/>
  <c r="AK725" i="58"/>
  <c r="AK737" i="58" s="1"/>
  <c r="AK17" i="30"/>
  <c r="AK23" i="31" s="1"/>
  <c r="AK53" i="30"/>
  <c r="AK49" i="30" s="1"/>
  <c r="AR196" i="29"/>
  <c r="AR192" i="29"/>
  <c r="AN29" i="30"/>
  <c r="AN25" i="31" s="1"/>
  <c r="AN62" i="30"/>
  <c r="AN61" i="30" s="1"/>
  <c r="AR31" i="29"/>
  <c r="AN132" i="29"/>
  <c r="AN727" i="58"/>
  <c r="AN739" i="58" s="1"/>
  <c r="AO101" i="29"/>
  <c r="AO30" i="30" s="1"/>
  <c r="AN56" i="29"/>
  <c r="AK203" i="29"/>
  <c r="AK117" i="26" s="1"/>
  <c r="AR121" i="29"/>
  <c r="AS81" i="29"/>
  <c r="AR125" i="29"/>
  <c r="AR102" i="29"/>
  <c r="AR31" i="30" s="1"/>
  <c r="AR35" i="29"/>
  <c r="AS77" i="29"/>
  <c r="AR50" i="30"/>
  <c r="AQ71" i="29"/>
  <c r="AQ12" i="30" s="1"/>
  <c r="AS208" i="29"/>
  <c r="Z12" i="12"/>
  <c r="Z13" i="12" s="1"/>
  <c r="AR95" i="29" l="1"/>
  <c r="AR49" i="29" s="1"/>
  <c r="AR48" i="29" s="1"/>
  <c r="AM43" i="29"/>
  <c r="AM42" i="29" s="1"/>
  <c r="AN107" i="29"/>
  <c r="AN63" i="29" s="1"/>
  <c r="AM36" i="30"/>
  <c r="AM210" i="29"/>
  <c r="AM139" i="29"/>
  <c r="AJ24" i="30"/>
  <c r="AJ56" i="30" s="1"/>
  <c r="AJ198" i="29"/>
  <c r="AJ147" i="29"/>
  <c r="AJ127" i="29"/>
  <c r="AJ178" i="29" s="1"/>
  <c r="AL21" i="30"/>
  <c r="AL195" i="29"/>
  <c r="AL76" i="29"/>
  <c r="AL22" i="32" s="1"/>
  <c r="AL124" i="29"/>
  <c r="AL34" i="29"/>
  <c r="AQ186" i="29"/>
  <c r="AR205" i="29"/>
  <c r="AO133" i="29"/>
  <c r="AO132" i="29" s="1"/>
  <c r="AO204" i="29"/>
  <c r="AS22" i="30"/>
  <c r="AR54" i="30"/>
  <c r="AR58" i="29"/>
  <c r="AQ115" i="29"/>
  <c r="AO57" i="29"/>
  <c r="AO62" i="30"/>
  <c r="AO61" i="30" s="1"/>
  <c r="AO100" i="29"/>
  <c r="AO24" i="32" s="1"/>
  <c r="AI191" i="29"/>
  <c r="AI115" i="26" s="1"/>
  <c r="AS207" i="29"/>
  <c r="AQ25" i="29"/>
  <c r="AR71" i="29" s="1"/>
  <c r="AR12" i="30" s="1"/>
  <c r="AS66" i="30"/>
  <c r="AQ44" i="30"/>
  <c r="AS18" i="30"/>
  <c r="AS102" i="29"/>
  <c r="AR63" i="30"/>
  <c r="AR134" i="29"/>
  <c r="Z14" i="12"/>
  <c r="AR94" i="29" l="1"/>
  <c r="AS94" i="29" s="1"/>
  <c r="AS95" i="29"/>
  <c r="AN89" i="29"/>
  <c r="AN88" i="29" s="1"/>
  <c r="AF137" i="2"/>
  <c r="AO107" i="29"/>
  <c r="AO63" i="29" s="1"/>
  <c r="AP107" i="29" s="1"/>
  <c r="AM68" i="30"/>
  <c r="AN139" i="29"/>
  <c r="AN36" i="30"/>
  <c r="AN210" i="29"/>
  <c r="AK155" i="29"/>
  <c r="AL30" i="29"/>
  <c r="AM80" i="29"/>
  <c r="AM34" i="29" s="1"/>
  <c r="AL120" i="29"/>
  <c r="AL725" i="58"/>
  <c r="AL737" i="58" s="1"/>
  <c r="AL53" i="30"/>
  <c r="AL49" i="30" s="1"/>
  <c r="AL17" i="30"/>
  <c r="AL23" i="31" s="1"/>
  <c r="AR186" i="29"/>
  <c r="AO727" i="58"/>
  <c r="AO739" i="58" s="1"/>
  <c r="AO29" i="30"/>
  <c r="AO25" i="31" s="1"/>
  <c r="AP101" i="29"/>
  <c r="AP30" i="30" s="1"/>
  <c r="AO56" i="29"/>
  <c r="AJ191" i="29"/>
  <c r="AJ115" i="26" s="1"/>
  <c r="AL203" i="29"/>
  <c r="AL117" i="26" s="1"/>
  <c r="AS65" i="30"/>
  <c r="AS71" i="29"/>
  <c r="AR44" i="30"/>
  <c r="AR25" i="29"/>
  <c r="AS193" i="29"/>
  <c r="AR115" i="29"/>
  <c r="AS31" i="30"/>
  <c r="AA9" i="12"/>
  <c r="Z21" i="12"/>
  <c r="AN43" i="29" l="1"/>
  <c r="AN42" i="29" s="1"/>
  <c r="AO139" i="29"/>
  <c r="AN68" i="30"/>
  <c r="AO36" i="30"/>
  <c r="AO210" i="29"/>
  <c r="AK24" i="30"/>
  <c r="AK56" i="30" s="1"/>
  <c r="AK147" i="29"/>
  <c r="AK198" i="29"/>
  <c r="AK127" i="29"/>
  <c r="AM124" i="29"/>
  <c r="AM120" i="29" s="1"/>
  <c r="AP36" i="30"/>
  <c r="AP210" i="29"/>
  <c r="AP63" i="29"/>
  <c r="AN80" i="29"/>
  <c r="AM30" i="29"/>
  <c r="AM21" i="30"/>
  <c r="AM195" i="29"/>
  <c r="AM76" i="29"/>
  <c r="AM22" i="32" s="1"/>
  <c r="AP204" i="29"/>
  <c r="AP57" i="29"/>
  <c r="AP62" i="30"/>
  <c r="AP61" i="30" s="1"/>
  <c r="AP100" i="29"/>
  <c r="AP133" i="29"/>
  <c r="AS12" i="30"/>
  <c r="AS51" i="30"/>
  <c r="AA12" i="12"/>
  <c r="AA13" i="12" s="1"/>
  <c r="AO89" i="29" l="1"/>
  <c r="AO88" i="29" s="1"/>
  <c r="AG137" i="2"/>
  <c r="AO68" i="30"/>
  <c r="AP139" i="29"/>
  <c r="AL155" i="29"/>
  <c r="AL147" i="29" s="1"/>
  <c r="AK178" i="29"/>
  <c r="AP68" i="30"/>
  <c r="AM53" i="30"/>
  <c r="AM49" i="30" s="1"/>
  <c r="AM17" i="30"/>
  <c r="AM23" i="31" s="1"/>
  <c r="AN21" i="30"/>
  <c r="AN195" i="29"/>
  <c r="AN76" i="29"/>
  <c r="AN22" i="32" s="1"/>
  <c r="AN124" i="29"/>
  <c r="AQ107" i="29"/>
  <c r="AM725" i="58"/>
  <c r="AM737" i="58" s="1"/>
  <c r="AN34" i="29"/>
  <c r="AP24" i="32"/>
  <c r="AP29" i="30"/>
  <c r="AP132" i="29"/>
  <c r="AQ101" i="29"/>
  <c r="AQ30" i="30" s="1"/>
  <c r="AP56" i="29"/>
  <c r="AK191" i="29"/>
  <c r="AK115" i="26" s="1"/>
  <c r="AM203" i="29"/>
  <c r="AM117" i="26" s="1"/>
  <c r="AA14" i="12"/>
  <c r="AO43" i="29" l="1"/>
  <c r="AL127" i="29"/>
  <c r="AL178" i="29" s="1"/>
  <c r="AM155" i="29"/>
  <c r="AL24" i="30"/>
  <c r="AL56" i="30" s="1"/>
  <c r="AL198" i="29"/>
  <c r="AN120" i="29"/>
  <c r="AQ36" i="30"/>
  <c r="AQ210" i="29"/>
  <c r="AN53" i="30"/>
  <c r="AN49" i="30" s="1"/>
  <c r="AN17" i="30"/>
  <c r="AN23" i="31" s="1"/>
  <c r="AO80" i="29"/>
  <c r="AN30" i="29"/>
  <c r="AQ63" i="29"/>
  <c r="AQ139" i="29"/>
  <c r="AN725" i="58"/>
  <c r="AN737" i="58" s="1"/>
  <c r="AQ57" i="29"/>
  <c r="AQ56" i="29" s="1"/>
  <c r="AQ204" i="29"/>
  <c r="AP25" i="31"/>
  <c r="AQ62" i="30"/>
  <c r="AQ61" i="30" s="1"/>
  <c r="AQ100" i="29"/>
  <c r="AP727" i="58"/>
  <c r="AQ133" i="29"/>
  <c r="AQ132" i="29" s="1"/>
  <c r="AN203" i="29"/>
  <c r="AB9" i="12"/>
  <c r="AA21" i="12"/>
  <c r="AO42" i="29" l="1"/>
  <c r="AP89" i="29"/>
  <c r="AH137" i="2"/>
  <c r="AR101" i="29"/>
  <c r="AR30" i="30" s="1"/>
  <c r="AS30" i="30" s="1"/>
  <c r="AM24" i="30"/>
  <c r="AM56" i="30" s="1"/>
  <c r="AM127" i="29"/>
  <c r="AM178" i="29" s="1"/>
  <c r="AM198" i="29"/>
  <c r="AM147" i="29"/>
  <c r="AO21" i="30"/>
  <c r="AO195" i="29"/>
  <c r="AO76" i="29"/>
  <c r="AO22" i="32" s="1"/>
  <c r="AO124" i="29"/>
  <c r="AR107" i="29"/>
  <c r="AR63" i="29" s="1"/>
  <c r="AO34" i="29"/>
  <c r="AQ68" i="30"/>
  <c r="AP739" i="58"/>
  <c r="AQ24" i="32"/>
  <c r="AQ29" i="30"/>
  <c r="AL191" i="29"/>
  <c r="AL115" i="26" s="1"/>
  <c r="AS194" i="29"/>
  <c r="AB12" i="12"/>
  <c r="AB13" i="12" s="1"/>
  <c r="AP88" i="29" l="1"/>
  <c r="AP43" i="29"/>
  <c r="AS101" i="29"/>
  <c r="AR204" i="29"/>
  <c r="AR133" i="29"/>
  <c r="AR132" i="29" s="1"/>
  <c r="AR100" i="29"/>
  <c r="AR24" i="32" s="1"/>
  <c r="AS24" i="32" s="1"/>
  <c r="AR57" i="29"/>
  <c r="AR56" i="29" s="1"/>
  <c r="AN155" i="29"/>
  <c r="AO725" i="58"/>
  <c r="AO737" i="58" s="1"/>
  <c r="AR36" i="30"/>
  <c r="AR210" i="29"/>
  <c r="AS210" i="29" s="1"/>
  <c r="AS107" i="29"/>
  <c r="AO30" i="29"/>
  <c r="AP80" i="29"/>
  <c r="AP34" i="29" s="1"/>
  <c r="AO53" i="30"/>
  <c r="AO49" i="30" s="1"/>
  <c r="AO17" i="30"/>
  <c r="AO23" i="31" s="1"/>
  <c r="AO120" i="29"/>
  <c r="AR139" i="29"/>
  <c r="AR29" i="30"/>
  <c r="AR25" i="31" s="1"/>
  <c r="AR62" i="30"/>
  <c r="AR61" i="30" s="1"/>
  <c r="AQ727" i="58"/>
  <c r="AQ25" i="31"/>
  <c r="AO203" i="29"/>
  <c r="AS52" i="30"/>
  <c r="AS192" i="29"/>
  <c r="AB14" i="12"/>
  <c r="AQ89" i="29" l="1"/>
  <c r="AQ88" i="29" s="1"/>
  <c r="AP42" i="29"/>
  <c r="AI137" i="2"/>
  <c r="AR727" i="58"/>
  <c r="AR739" i="58" s="1"/>
  <c r="AS100" i="29"/>
  <c r="AN24" i="30"/>
  <c r="AN56" i="30" s="1"/>
  <c r="AN147" i="29"/>
  <c r="AN127" i="29"/>
  <c r="AN178" i="29" s="1"/>
  <c r="AN198" i="29"/>
  <c r="AP124" i="29"/>
  <c r="AP120" i="29" s="1"/>
  <c r="AQ80" i="29"/>
  <c r="AP30" i="29"/>
  <c r="AP21" i="30"/>
  <c r="AP195" i="29"/>
  <c r="AP76" i="29"/>
  <c r="AR68" i="30"/>
  <c r="AS36" i="30"/>
  <c r="AS25" i="31"/>
  <c r="AS29" i="30"/>
  <c r="AQ739" i="58"/>
  <c r="AS205" i="29"/>
  <c r="AM191" i="29"/>
  <c r="AM115" i="26" s="1"/>
  <c r="AS204" i="29"/>
  <c r="AS50" i="30"/>
  <c r="AC9" i="12"/>
  <c r="AB21" i="12"/>
  <c r="AQ43" i="29" l="1"/>
  <c r="AS727" i="58"/>
  <c r="AS739" i="58"/>
  <c r="AO155" i="29"/>
  <c r="AP53" i="30"/>
  <c r="AP17" i="30"/>
  <c r="AQ21" i="30"/>
  <c r="AQ195" i="29"/>
  <c r="AQ76" i="29"/>
  <c r="AQ22" i="32" s="1"/>
  <c r="AS68" i="30"/>
  <c r="AP22" i="32"/>
  <c r="AQ34" i="29"/>
  <c r="AQ124" i="29"/>
  <c r="AS63" i="30"/>
  <c r="AP203" i="29"/>
  <c r="AN191" i="29"/>
  <c r="AS62" i="30"/>
  <c r="AC12" i="12"/>
  <c r="AC13" i="12" s="1"/>
  <c r="AR89" i="29" l="1"/>
  <c r="AQ42" i="29"/>
  <c r="AR43" i="29"/>
  <c r="AR42" i="29" s="1"/>
  <c r="AJ137" i="2"/>
  <c r="AO24" i="30"/>
  <c r="AO56" i="30" s="1"/>
  <c r="AO147" i="29"/>
  <c r="AO127" i="29"/>
  <c r="AO178" i="29" s="1"/>
  <c r="AO198" i="29"/>
  <c r="AQ30" i="29"/>
  <c r="AR80" i="29"/>
  <c r="AR34" i="29" s="1"/>
  <c r="AR30" i="29" s="1"/>
  <c r="AQ53" i="30"/>
  <c r="AQ49" i="30" s="1"/>
  <c r="AQ17" i="30"/>
  <c r="AQ23" i="31" s="1"/>
  <c r="AP49" i="30"/>
  <c r="AQ120" i="29"/>
  <c r="AP725" i="58"/>
  <c r="AQ725" i="58"/>
  <c r="AQ737" i="58" s="1"/>
  <c r="AP23" i="31"/>
  <c r="AQ203" i="29"/>
  <c r="AO191" i="29"/>
  <c r="AC14" i="12"/>
  <c r="AD9" i="12" s="1"/>
  <c r="AS89" i="29" l="1"/>
  <c r="AR88" i="29"/>
  <c r="AS88" i="29" s="1"/>
  <c r="AP155" i="29"/>
  <c r="AR124" i="29"/>
  <c r="AR120" i="29" s="1"/>
  <c r="AR21" i="30"/>
  <c r="AR195" i="29"/>
  <c r="AS195" i="29" s="1"/>
  <c r="AR76" i="29"/>
  <c r="AS80" i="29"/>
  <c r="AP737" i="58"/>
  <c r="AS186" i="29"/>
  <c r="AC21" i="12"/>
  <c r="AD12" i="12"/>
  <c r="AD13" i="12" s="1"/>
  <c r="AK137" i="2" l="1"/>
  <c r="AP24" i="30"/>
  <c r="AP56" i="30" s="1"/>
  <c r="AP127" i="29"/>
  <c r="AP178" i="29" s="1"/>
  <c r="AP147" i="29"/>
  <c r="AP198" i="29"/>
  <c r="AR22" i="32"/>
  <c r="AS76" i="29"/>
  <c r="AR53" i="30"/>
  <c r="AR17" i="30"/>
  <c r="AS21" i="30"/>
  <c r="AP191" i="29"/>
  <c r="AS44" i="30"/>
  <c r="AD14" i="12"/>
  <c r="AE9" i="12" s="1"/>
  <c r="AQ155" i="29" l="1"/>
  <c r="AR725" i="58"/>
  <c r="AS22" i="32"/>
  <c r="AR23" i="31"/>
  <c r="AS23" i="31" s="1"/>
  <c r="AS17" i="30"/>
  <c r="AR49" i="30"/>
  <c r="AS53" i="30"/>
  <c r="AS206" i="29"/>
  <c r="AR203" i="29"/>
  <c r="AS203" i="29" s="1"/>
  <c r="AD21" i="12"/>
  <c r="AE12" i="12"/>
  <c r="AE13" i="12" s="1"/>
  <c r="AE14" i="12" s="1"/>
  <c r="AL137" i="2" l="1"/>
  <c r="AM137" i="2"/>
  <c r="AQ24" i="30"/>
  <c r="AQ56" i="30" s="1"/>
  <c r="AQ127" i="29"/>
  <c r="AQ147" i="29"/>
  <c r="AQ198" i="29"/>
  <c r="AR737" i="58"/>
  <c r="AS737" i="58" s="1"/>
  <c r="AS725" i="58"/>
  <c r="AQ191" i="29"/>
  <c r="AS64" i="30"/>
  <c r="AS61" i="30"/>
  <c r="AF9" i="12"/>
  <c r="AE21" i="12"/>
  <c r="AN137" i="2" l="1"/>
  <c r="AR155" i="29"/>
  <c r="AR147" i="29" s="1"/>
  <c r="AQ178" i="29"/>
  <c r="AF12" i="12"/>
  <c r="AF13" i="12" s="1"/>
  <c r="AR127" i="29" l="1"/>
  <c r="AR178" i="29" s="1"/>
  <c r="AR198" i="29"/>
  <c r="AS198" i="29" s="1"/>
  <c r="AR24" i="30"/>
  <c r="AS155" i="29"/>
  <c r="AF14" i="12"/>
  <c r="AO137" i="2" l="1"/>
  <c r="AS24" i="30"/>
  <c r="AR56" i="30"/>
  <c r="AS196" i="29"/>
  <c r="AR191" i="29"/>
  <c r="AS191" i="29" s="1"/>
  <c r="AG9" i="12"/>
  <c r="AF21" i="12"/>
  <c r="AP137" i="2" l="1"/>
  <c r="AS56" i="30"/>
  <c r="AS54" i="30"/>
  <c r="AS49" i="30"/>
  <c r="AG12" i="12"/>
  <c r="AG13" i="12" s="1"/>
  <c r="AG14" i="12" l="1"/>
  <c r="AH9" i="12" s="1"/>
  <c r="E844" i="58" l="1"/>
  <c r="F844" i="58"/>
  <c r="AR113" i="26"/>
  <c r="AN113" i="26"/>
  <c r="Z781" i="58"/>
  <c r="AG789" i="58"/>
  <c r="P792" i="58"/>
  <c r="Q796" i="58"/>
  <c r="AG794" i="58"/>
  <c r="I796" i="58"/>
  <c r="Q786" i="58"/>
  <c r="AD788" i="58"/>
  <c r="U776" i="58"/>
  <c r="AG793" i="58"/>
  <c r="P775" i="58"/>
  <c r="AO113" i="26"/>
  <c r="AQ113" i="26"/>
  <c r="AP113" i="26"/>
  <c r="AG21" i="12"/>
  <c r="AH12" i="12"/>
  <c r="AH13" i="12" s="1"/>
  <c r="E843" i="58" l="1"/>
  <c r="AG786" i="58"/>
  <c r="X796" i="58"/>
  <c r="M776" i="58"/>
  <c r="AM798" i="58"/>
  <c r="AJ797" i="58"/>
  <c r="AG791" i="58"/>
  <c r="M783" i="58"/>
  <c r="G797" i="58"/>
  <c r="J798" i="58"/>
  <c r="Y788" i="58"/>
  <c r="R775" i="58"/>
  <c r="AI794" i="58"/>
  <c r="AA781" i="58"/>
  <c r="H768" i="58"/>
  <c r="AJ790" i="58"/>
  <c r="AF791" i="58"/>
  <c r="J767" i="58"/>
  <c r="U777" i="58"/>
  <c r="V786" i="58"/>
  <c r="K778" i="58"/>
  <c r="L782" i="58"/>
  <c r="E785" i="58"/>
  <c r="AP797" i="58"/>
  <c r="AN793" i="58"/>
  <c r="AE784" i="58"/>
  <c r="AL794" i="58"/>
  <c r="AH794" i="58"/>
  <c r="W781" i="58"/>
  <c r="AH795" i="58"/>
  <c r="AE792" i="58"/>
  <c r="I785" i="58"/>
  <c r="AP796" i="58"/>
  <c r="R778" i="58"/>
  <c r="E777" i="58"/>
  <c r="AQ798" i="58"/>
  <c r="AF793" i="58"/>
  <c r="AA785" i="58"/>
  <c r="U778" i="58"/>
  <c r="M767" i="58"/>
  <c r="H796" i="58"/>
  <c r="AN794" i="58"/>
  <c r="AL798" i="58"/>
  <c r="AF798" i="58"/>
  <c r="AB782" i="58"/>
  <c r="V777" i="58"/>
  <c r="O781" i="58"/>
  <c r="K793" i="58"/>
  <c r="H779" i="58"/>
  <c r="AM794" i="58"/>
  <c r="O787" i="58"/>
  <c r="E788" i="58"/>
  <c r="AN798" i="58"/>
  <c r="AB785" i="58"/>
  <c r="O788" i="58"/>
  <c r="H778" i="58"/>
  <c r="N776" i="58"/>
  <c r="H766" i="58"/>
  <c r="M793" i="58"/>
  <c r="F791" i="58"/>
  <c r="E775" i="58"/>
  <c r="R785" i="58"/>
  <c r="AM792" i="58"/>
  <c r="U786" i="58"/>
  <c r="P770" i="58"/>
  <c r="AO795" i="58"/>
  <c r="Z782" i="58"/>
  <c r="S792" i="58"/>
  <c r="AJ798" i="58"/>
  <c r="Z793" i="58"/>
  <c r="P790" i="58"/>
  <c r="G798" i="58"/>
  <c r="AK792" i="58"/>
  <c r="AG796" i="58"/>
  <c r="AF794" i="58"/>
  <c r="T779" i="58"/>
  <c r="N767" i="58"/>
  <c r="J770" i="58"/>
  <c r="F763" i="58"/>
  <c r="V782" i="58"/>
  <c r="L792" i="58"/>
  <c r="AJ791" i="58"/>
  <c r="AE786" i="58"/>
  <c r="Z784" i="58"/>
  <c r="T778" i="58"/>
  <c r="M773" i="58"/>
  <c r="G773" i="58"/>
  <c r="G790" i="58"/>
  <c r="AG797" i="58"/>
  <c r="AI793" i="58"/>
  <c r="F779" i="58"/>
  <c r="K767" i="58"/>
  <c r="T798" i="58"/>
  <c r="X783" i="58"/>
  <c r="G763" i="58"/>
  <c r="J779" i="58"/>
  <c r="N783" i="58"/>
  <c r="P777" i="58"/>
  <c r="S796" i="58"/>
  <c r="U794" i="58"/>
  <c r="V792" i="58"/>
  <c r="X791" i="58"/>
  <c r="Z786" i="58"/>
  <c r="E786" i="58"/>
  <c r="H764" i="58"/>
  <c r="J781" i="58"/>
  <c r="M792" i="58"/>
  <c r="O774" i="58"/>
  <c r="Q788" i="58"/>
  <c r="S793" i="58"/>
  <c r="V794" i="58"/>
  <c r="X787" i="58"/>
  <c r="AB796" i="58"/>
  <c r="AK793" i="58"/>
  <c r="G780" i="58"/>
  <c r="I766" i="58"/>
  <c r="K782" i="58"/>
  <c r="M785" i="58"/>
  <c r="O779" i="58"/>
  <c r="Q770" i="58"/>
  <c r="T787" i="58"/>
  <c r="X781" i="58"/>
  <c r="Z787" i="58"/>
  <c r="AG798" i="58"/>
  <c r="AI792" i="58"/>
  <c r="AK790" i="58"/>
  <c r="AO794" i="58"/>
  <c r="G776" i="58"/>
  <c r="G768" i="58"/>
  <c r="I795" i="58"/>
  <c r="K777" i="58"/>
  <c r="L779" i="58"/>
  <c r="N792" i="58"/>
  <c r="P780" i="58"/>
  <c r="S795" i="58"/>
  <c r="V795" i="58"/>
  <c r="X793" i="58"/>
  <c r="AA783" i="58"/>
  <c r="AC784" i="58"/>
  <c r="AD792" i="58"/>
  <c r="I777" i="58"/>
  <c r="O786" i="58"/>
  <c r="G794" i="58"/>
  <c r="N774" i="58"/>
  <c r="S780" i="58"/>
  <c r="V779" i="58"/>
  <c r="AC797" i="58"/>
  <c r="E796" i="58"/>
  <c r="H794" i="58"/>
  <c r="K798" i="58"/>
  <c r="M784" i="58"/>
  <c r="O780" i="58"/>
  <c r="Q789" i="58"/>
  <c r="R794" i="58"/>
  <c r="V796" i="58"/>
  <c r="W792" i="58"/>
  <c r="Y784" i="58"/>
  <c r="Z780" i="58"/>
  <c r="G787" i="58"/>
  <c r="K786" i="58"/>
  <c r="N785" i="58"/>
  <c r="X779" i="58"/>
  <c r="AC790" i="58"/>
  <c r="AH790" i="58"/>
  <c r="AI798" i="58"/>
  <c r="AK798" i="58"/>
  <c r="E791" i="58"/>
  <c r="G795" i="58"/>
  <c r="J790" i="58"/>
  <c r="L768" i="58"/>
  <c r="N790" i="58"/>
  <c r="P797" i="58"/>
  <c r="R797" i="58"/>
  <c r="U792" i="58"/>
  <c r="W795" i="58"/>
  <c r="Y792" i="58"/>
  <c r="AA792" i="58"/>
  <c r="AJ792" i="58"/>
  <c r="AJ795" i="58"/>
  <c r="AK795" i="58"/>
  <c r="AL793" i="58"/>
  <c r="AN797" i="58"/>
  <c r="E792" i="58"/>
  <c r="G792" i="58"/>
  <c r="H773" i="58"/>
  <c r="J789" i="58"/>
  <c r="K766" i="58"/>
  <c r="O772" i="58"/>
  <c r="N775" i="58"/>
  <c r="H792" i="58"/>
  <c r="K780" i="58"/>
  <c r="M772" i="58"/>
  <c r="O789" i="58"/>
  <c r="Q798" i="58"/>
  <c r="R783" i="58"/>
  <c r="Y796" i="58"/>
  <c r="AB793" i="58"/>
  <c r="AD786" i="58"/>
  <c r="F767" i="58"/>
  <c r="I772" i="58"/>
  <c r="L791" i="58"/>
  <c r="N778" i="58"/>
  <c r="P784" i="58"/>
  <c r="R786" i="58"/>
  <c r="T784" i="58"/>
  <c r="Y795" i="58"/>
  <c r="AF790" i="58"/>
  <c r="AK797" i="58"/>
  <c r="F776" i="58"/>
  <c r="H765" i="58"/>
  <c r="J764" i="58"/>
  <c r="L777" i="58"/>
  <c r="N768" i="58"/>
  <c r="U775" i="58"/>
  <c r="Y790" i="58"/>
  <c r="AA790" i="58"/>
  <c r="AM796" i="58"/>
  <c r="E771" i="58"/>
  <c r="F787" i="58"/>
  <c r="H784" i="58"/>
  <c r="J766" i="58"/>
  <c r="L783" i="58"/>
  <c r="M790" i="58"/>
  <c r="O796" i="58"/>
  <c r="Q784" i="58"/>
  <c r="R771" i="58"/>
  <c r="U793" i="58"/>
  <c r="Y785" i="58"/>
  <c r="Z779" i="58"/>
  <c r="AB792" i="58"/>
  <c r="AD789" i="58"/>
  <c r="E784" i="58"/>
  <c r="L767" i="58"/>
  <c r="S787" i="58"/>
  <c r="Y794" i="58"/>
  <c r="X780" i="58"/>
  <c r="J774" i="58"/>
  <c r="Q776" i="58"/>
  <c r="X789" i="58"/>
  <c r="E779" i="58"/>
  <c r="W794" i="58"/>
  <c r="K784" i="58"/>
  <c r="AH787" i="58"/>
  <c r="AK794" i="58"/>
  <c r="O777" i="58"/>
  <c r="S786" i="58"/>
  <c r="V793" i="58"/>
  <c r="AC795" i="58"/>
  <c r="H775" i="58"/>
  <c r="AF789" i="58"/>
  <c r="AG795" i="58"/>
  <c r="AK796" i="58"/>
  <c r="AL795" i="58"/>
  <c r="AM797" i="58"/>
  <c r="AP798" i="58"/>
  <c r="AR797" i="58"/>
  <c r="G796" i="58"/>
  <c r="K796" i="58"/>
  <c r="Q792" i="58"/>
  <c r="T781" i="58"/>
  <c r="X784" i="58"/>
  <c r="AA784" i="58"/>
  <c r="AO797" i="58"/>
  <c r="AP795" i="58"/>
  <c r="I762" i="58"/>
  <c r="N793" i="58"/>
  <c r="S779" i="58"/>
  <c r="AF795" i="58"/>
  <c r="AH789" i="58"/>
  <c r="AJ794" i="58"/>
  <c r="K790" i="58"/>
  <c r="AA794" i="58"/>
  <c r="H763" i="58"/>
  <c r="Q791" i="58"/>
  <c r="M780" i="58"/>
  <c r="AD793" i="58"/>
  <c r="AH797" i="58"/>
  <c r="AO798" i="58"/>
  <c r="K774" i="58"/>
  <c r="T776" i="58"/>
  <c r="AC787" i="58"/>
  <c r="K787" i="58"/>
  <c r="X794" i="58"/>
  <c r="AN796" i="58"/>
  <c r="AQ797" i="58"/>
  <c r="Q771" i="58"/>
  <c r="N788" i="58"/>
  <c r="U774" i="58"/>
  <c r="AA791" i="58"/>
  <c r="J782" i="58"/>
  <c r="AB786" i="58"/>
  <c r="AH791" i="58"/>
  <c r="F769" i="58"/>
  <c r="O768" i="58"/>
  <c r="AI796" i="58"/>
  <c r="F781" i="58"/>
  <c r="L766" i="58"/>
  <c r="Q777" i="58"/>
  <c r="T786" i="58"/>
  <c r="X788" i="58"/>
  <c r="AA795" i="58"/>
  <c r="N770" i="58"/>
  <c r="AF796" i="58"/>
  <c r="AH796" i="58"/>
  <c r="AH792" i="58"/>
  <c r="AL792" i="58"/>
  <c r="AQ796" i="58"/>
  <c r="F795" i="58"/>
  <c r="I775" i="58"/>
  <c r="L778" i="58"/>
  <c r="P769" i="58"/>
  <c r="V797" i="58"/>
  <c r="Y780" i="58"/>
  <c r="AC788" i="58"/>
  <c r="AE787" i="58"/>
  <c r="AG790" i="58"/>
  <c r="AI791" i="58"/>
  <c r="AJ796" i="58"/>
  <c r="AL791" i="58"/>
  <c r="AL797" i="58"/>
  <c r="AM795" i="58"/>
  <c r="AM793" i="58"/>
  <c r="AO796" i="58"/>
  <c r="F783" i="58"/>
  <c r="L774" i="58"/>
  <c r="Q775" i="58"/>
  <c r="U791" i="58"/>
  <c r="AE797" i="58"/>
  <c r="AF785" i="58"/>
  <c r="AJ789" i="58"/>
  <c r="X795" i="58"/>
  <c r="T797" i="58"/>
  <c r="Q774" i="58"/>
  <c r="N795" i="58"/>
  <c r="J787" i="58"/>
  <c r="G769" i="58"/>
  <c r="AE798" i="58"/>
  <c r="AB794" i="58"/>
  <c r="W783" i="58"/>
  <c r="W793" i="58"/>
  <c r="U788" i="58"/>
  <c r="T782" i="58"/>
  <c r="S774" i="58"/>
  <c r="S791" i="58"/>
  <c r="R777" i="58"/>
  <c r="P781" i="58"/>
  <c r="N782" i="58"/>
  <c r="M769" i="58"/>
  <c r="L771" i="58"/>
  <c r="K792" i="58"/>
  <c r="J765" i="58"/>
  <c r="I791" i="58"/>
  <c r="H761" i="58"/>
  <c r="G791" i="58"/>
  <c r="F784" i="58"/>
  <c r="E787" i="58"/>
  <c r="E763" i="58"/>
  <c r="AN795" i="58"/>
  <c r="AL796" i="58"/>
  <c r="AI788" i="58"/>
  <c r="AD798" i="58"/>
  <c r="AC785" i="58"/>
  <c r="AB789" i="58"/>
  <c r="AA798" i="58"/>
  <c r="Z789" i="58"/>
  <c r="Y793" i="58"/>
  <c r="X778" i="58"/>
  <c r="V798" i="58"/>
  <c r="T794" i="58"/>
  <c r="S798" i="58"/>
  <c r="R782" i="58"/>
  <c r="P771" i="58"/>
  <c r="M768" i="58"/>
  <c r="J784" i="58"/>
  <c r="I798" i="58"/>
  <c r="H769" i="58"/>
  <c r="G777" i="58"/>
  <c r="G781" i="58"/>
  <c r="E778" i="58"/>
  <c r="AI789" i="58"/>
  <c r="AH798" i="58"/>
  <c r="AG788" i="58"/>
  <c r="Y778" i="58"/>
  <c r="T792" i="58"/>
  <c r="S783" i="58"/>
  <c r="R779" i="58"/>
  <c r="Q783" i="58"/>
  <c r="O778" i="58"/>
  <c r="M788" i="58"/>
  <c r="L795" i="58"/>
  <c r="K769" i="58"/>
  <c r="J768" i="58"/>
  <c r="I770" i="58"/>
  <c r="G783" i="58"/>
  <c r="F792" i="58"/>
  <c r="AC794" i="58"/>
  <c r="AB784" i="58"/>
  <c r="AA780" i="58"/>
  <c r="Z798" i="58"/>
  <c r="Y797" i="58"/>
  <c r="X777" i="58"/>
  <c r="X782" i="58"/>
  <c r="W797" i="58"/>
  <c r="V780" i="58"/>
  <c r="T788" i="58"/>
  <c r="R774" i="58"/>
  <c r="Q773" i="58"/>
  <c r="P795" i="58"/>
  <c r="O791" i="58"/>
  <c r="O776" i="58"/>
  <c r="N779" i="58"/>
  <c r="M786" i="58"/>
  <c r="L784" i="58"/>
  <c r="K773" i="58"/>
  <c r="I780" i="58"/>
  <c r="G788" i="58"/>
  <c r="F766" i="58"/>
  <c r="AE788" i="58"/>
  <c r="AB790" i="58"/>
  <c r="Y781" i="58"/>
  <c r="U785" i="58"/>
  <c r="T777" i="58"/>
  <c r="R781" i="58"/>
  <c r="P785" i="58"/>
  <c r="M777" i="58"/>
  <c r="I774" i="58"/>
  <c r="G761" i="58"/>
  <c r="Z783" i="58"/>
  <c r="W779" i="58"/>
  <c r="S794" i="58"/>
  <c r="P796" i="58"/>
  <c r="J776" i="58"/>
  <c r="F773" i="58"/>
  <c r="AD794" i="58"/>
  <c r="Z788" i="58"/>
  <c r="W789" i="58"/>
  <c r="V778" i="58"/>
  <c r="T791" i="58"/>
  <c r="R788" i="58"/>
  <c r="R791" i="58"/>
  <c r="Q781" i="58"/>
  <c r="P772" i="58"/>
  <c r="O792" i="58"/>
  <c r="N771" i="58"/>
  <c r="M766" i="58"/>
  <c r="M798" i="58"/>
  <c r="L790" i="58"/>
  <c r="J795" i="58"/>
  <c r="I797" i="58"/>
  <c r="I768" i="58"/>
  <c r="H785" i="58"/>
  <c r="F772" i="58"/>
  <c r="G771" i="58"/>
  <c r="E789" i="58"/>
  <c r="AR798" i="58"/>
  <c r="AK791" i="58"/>
  <c r="AI797" i="58"/>
  <c r="AG792" i="58"/>
  <c r="AF788" i="58"/>
  <c r="AE795" i="58"/>
  <c r="AD785" i="58"/>
  <c r="Z795" i="58"/>
  <c r="Y783" i="58"/>
  <c r="X798" i="58"/>
  <c r="W798" i="58"/>
  <c r="V784" i="58"/>
  <c r="U782" i="58"/>
  <c r="T790" i="58"/>
  <c r="S772" i="58"/>
  <c r="R789" i="58"/>
  <c r="Q779" i="58"/>
  <c r="M794" i="58"/>
  <c r="L787" i="58"/>
  <c r="K770" i="58"/>
  <c r="J777" i="58"/>
  <c r="I782" i="58"/>
  <c r="H786" i="58"/>
  <c r="F762" i="58"/>
  <c r="F771" i="58"/>
  <c r="E761" i="58"/>
  <c r="AJ793" i="58"/>
  <c r="AI795" i="58"/>
  <c r="AH788" i="58"/>
  <c r="AF797" i="58"/>
  <c r="AE791" i="58"/>
  <c r="AC798" i="58"/>
  <c r="AB795" i="58"/>
  <c r="AA793" i="58"/>
  <c r="W778" i="58"/>
  <c r="R798" i="58"/>
  <c r="Q772" i="58"/>
  <c r="O798" i="58"/>
  <c r="N791" i="58"/>
  <c r="M779" i="58"/>
  <c r="L798" i="58"/>
  <c r="K771" i="58"/>
  <c r="J783" i="58"/>
  <c r="I787" i="58"/>
  <c r="F782" i="58"/>
  <c r="E772" i="58"/>
  <c r="AD790" i="58"/>
  <c r="AB797" i="58"/>
  <c r="Y791" i="58"/>
  <c r="X797" i="58"/>
  <c r="W790" i="58"/>
  <c r="V781" i="58"/>
  <c r="U796" i="58"/>
  <c r="T796" i="58"/>
  <c r="S773" i="58"/>
  <c r="R790" i="58"/>
  <c r="Q797" i="58"/>
  <c r="P773" i="58"/>
  <c r="O793" i="58"/>
  <c r="N777" i="58"/>
  <c r="M770" i="58"/>
  <c r="J786" i="58"/>
  <c r="I776" i="58"/>
  <c r="G767" i="58"/>
  <c r="F770" i="58"/>
  <c r="AE789" i="58"/>
  <c r="AC792" i="58"/>
  <c r="AB783" i="58"/>
  <c r="Z785" i="58"/>
  <c r="W791" i="58"/>
  <c r="U784" i="58"/>
  <c r="T793" i="58"/>
  <c r="R793" i="58"/>
  <c r="O794" i="58"/>
  <c r="I789" i="58"/>
  <c r="E790" i="58"/>
  <c r="E781" i="58"/>
  <c r="F775" i="58"/>
  <c r="G779" i="58"/>
  <c r="G765" i="58"/>
  <c r="F774" i="58"/>
  <c r="G774" i="58"/>
  <c r="H777" i="58"/>
  <c r="H793" i="58"/>
  <c r="I765" i="58"/>
  <c r="I763" i="58"/>
  <c r="I790" i="58"/>
  <c r="J791" i="58"/>
  <c r="J785" i="58"/>
  <c r="K765" i="58"/>
  <c r="K772" i="58"/>
  <c r="L769" i="58"/>
  <c r="L775" i="58"/>
  <c r="M797" i="58"/>
  <c r="M775" i="58"/>
  <c r="M795" i="58"/>
  <c r="N773" i="58"/>
  <c r="N789" i="58"/>
  <c r="O773" i="58"/>
  <c r="O783" i="58"/>
  <c r="P791" i="58"/>
  <c r="P787" i="58"/>
  <c r="P786" i="58"/>
  <c r="Q780" i="58"/>
  <c r="E769" i="58"/>
  <c r="E797" i="58"/>
  <c r="E782" i="58"/>
  <c r="F778" i="58"/>
  <c r="F777" i="58"/>
  <c r="F794" i="58"/>
  <c r="F790" i="58"/>
  <c r="G782" i="58"/>
  <c r="H789" i="58"/>
  <c r="H776" i="58"/>
  <c r="I771" i="58"/>
  <c r="I778" i="58"/>
  <c r="I783" i="58"/>
  <c r="J769" i="58"/>
  <c r="J763" i="58"/>
  <c r="K794" i="58"/>
  <c r="K776" i="58"/>
  <c r="L788" i="58"/>
  <c r="L780" i="58"/>
  <c r="L785" i="58"/>
  <c r="M787" i="58"/>
  <c r="M778" i="58"/>
  <c r="N786" i="58"/>
  <c r="O771" i="58"/>
  <c r="O782" i="58"/>
  <c r="P779" i="58"/>
  <c r="P793" i="58"/>
  <c r="Q794" i="58"/>
  <c r="R784" i="58"/>
  <c r="R787" i="58"/>
  <c r="S788" i="58"/>
  <c r="U781" i="58"/>
  <c r="U797" i="58"/>
  <c r="V775" i="58"/>
  <c r="V783" i="58"/>
  <c r="W777" i="58"/>
  <c r="W784" i="58"/>
  <c r="Y787" i="58"/>
  <c r="Y798" i="58"/>
  <c r="Z796" i="58"/>
  <c r="AA789" i="58"/>
  <c r="AC786" i="58"/>
  <c r="AD791" i="58"/>
  <c r="AE790" i="58"/>
  <c r="E768" i="58"/>
  <c r="E776" i="58"/>
  <c r="F785" i="58"/>
  <c r="G789" i="58"/>
  <c r="G775" i="58"/>
  <c r="F761" i="58"/>
  <c r="G770" i="58"/>
  <c r="H795" i="58"/>
  <c r="H787" i="58"/>
  <c r="I792" i="58"/>
  <c r="I767" i="58"/>
  <c r="I764" i="58"/>
  <c r="J792" i="58"/>
  <c r="K775" i="58"/>
  <c r="K783" i="58"/>
  <c r="K781" i="58"/>
  <c r="L765" i="58"/>
  <c r="E780" i="58"/>
  <c r="E767" i="58"/>
  <c r="E766" i="58"/>
  <c r="F798" i="58"/>
  <c r="F780" i="58"/>
  <c r="G786" i="58"/>
  <c r="H762" i="58"/>
  <c r="H767" i="58"/>
  <c r="H770" i="58"/>
  <c r="I779" i="58"/>
  <c r="I784" i="58"/>
  <c r="J771" i="58"/>
  <c r="J794" i="58"/>
  <c r="J772" i="58"/>
  <c r="K768" i="58"/>
  <c r="K797" i="58"/>
  <c r="L776" i="58"/>
  <c r="L794" i="58"/>
  <c r="L781" i="58"/>
  <c r="M771" i="58"/>
  <c r="N798" i="58"/>
  <c r="O775" i="58"/>
  <c r="O785" i="58"/>
  <c r="P794" i="58"/>
  <c r="P782" i="58"/>
  <c r="Q785" i="58"/>
  <c r="Q787" i="58"/>
  <c r="R776" i="58"/>
  <c r="R796" i="58"/>
  <c r="S782" i="58"/>
  <c r="S785" i="58"/>
  <c r="T773" i="58"/>
  <c r="T783" i="58"/>
  <c r="U780" i="58"/>
  <c r="V790" i="58"/>
  <c r="W776" i="58"/>
  <c r="W786" i="58"/>
  <c r="X785" i="58"/>
  <c r="X786" i="58"/>
  <c r="Z794" i="58"/>
  <c r="AB781" i="58"/>
  <c r="AD795" i="58"/>
  <c r="AE785" i="58"/>
  <c r="E793" i="58"/>
  <c r="E770" i="58"/>
  <c r="E774" i="58"/>
  <c r="F768" i="58"/>
  <c r="F786" i="58"/>
  <c r="F793" i="58"/>
  <c r="G793" i="58"/>
  <c r="G764" i="58"/>
  <c r="H797" i="58"/>
  <c r="H781" i="58"/>
  <c r="I773" i="58"/>
  <c r="I794" i="58"/>
  <c r="J788" i="58"/>
  <c r="J773" i="58"/>
  <c r="K785" i="58"/>
  <c r="K764" i="58"/>
  <c r="L796" i="58"/>
  <c r="L770" i="58"/>
  <c r="E764" i="58"/>
  <c r="F788" i="58"/>
  <c r="H788" i="58"/>
  <c r="J775" i="58"/>
  <c r="K795" i="58"/>
  <c r="O770" i="58"/>
  <c r="P783" i="58"/>
  <c r="Q790" i="58"/>
  <c r="R780" i="58"/>
  <c r="S784" i="58"/>
  <c r="U783" i="58"/>
  <c r="V785" i="58"/>
  <c r="Y789" i="58"/>
  <c r="AC791" i="58"/>
  <c r="AD783" i="58"/>
  <c r="E795" i="58"/>
  <c r="G766" i="58"/>
  <c r="H783" i="58"/>
  <c r="H772" i="58"/>
  <c r="I769" i="58"/>
  <c r="J778" i="58"/>
  <c r="K779" i="58"/>
  <c r="L797" i="58"/>
  <c r="L789" i="58"/>
  <c r="M781" i="58"/>
  <c r="N780" i="58"/>
  <c r="N784" i="58"/>
  <c r="N787" i="58"/>
  <c r="O795" i="58"/>
  <c r="P788" i="58"/>
  <c r="P776" i="58"/>
  <c r="Q795" i="58"/>
  <c r="Q782" i="58"/>
  <c r="S797" i="58"/>
  <c r="S775" i="58"/>
  <c r="T795" i="58"/>
  <c r="T774" i="58"/>
  <c r="U790" i="58"/>
  <c r="V776" i="58"/>
  <c r="W796" i="58"/>
  <c r="W787" i="58"/>
  <c r="AA786" i="58"/>
  <c r="AA788" i="58"/>
  <c r="AB791" i="58"/>
  <c r="AC783" i="58"/>
  <c r="E765" i="58"/>
  <c r="F765" i="58"/>
  <c r="G785" i="58"/>
  <c r="G778" i="58"/>
  <c r="H798" i="58"/>
  <c r="I786" i="58"/>
  <c r="J797" i="58"/>
  <c r="K791" i="58"/>
  <c r="K788" i="58"/>
  <c r="L793" i="58"/>
  <c r="M789" i="58"/>
  <c r="N772" i="58"/>
  <c r="O784" i="58"/>
  <c r="P774" i="58"/>
  <c r="P798" i="58"/>
  <c r="S789" i="58"/>
  <c r="T789" i="58"/>
  <c r="U779" i="58"/>
  <c r="V788" i="58"/>
  <c r="W785" i="58"/>
  <c r="X792" i="58"/>
  <c r="Y782" i="58"/>
  <c r="Y779" i="58"/>
  <c r="AA796" i="58"/>
  <c r="AC796" i="58"/>
  <c r="AD787" i="58"/>
  <c r="AE793" i="58"/>
  <c r="AF786" i="58"/>
  <c r="AG787" i="58"/>
  <c r="AH793" i="58"/>
  <c r="AI790" i="58"/>
  <c r="E794" i="58"/>
  <c r="E773" i="58"/>
  <c r="F797" i="58"/>
  <c r="F789" i="58"/>
  <c r="H771" i="58"/>
  <c r="I788" i="58"/>
  <c r="I781" i="58"/>
  <c r="J793" i="58"/>
  <c r="L773" i="58"/>
  <c r="M782" i="58"/>
  <c r="N769" i="58"/>
  <c r="N781" i="58"/>
  <c r="P778" i="58"/>
  <c r="Q793" i="58"/>
  <c r="R792" i="58"/>
  <c r="R772" i="58"/>
  <c r="S790" i="58"/>
  <c r="U798" i="58"/>
  <c r="V789" i="58"/>
  <c r="W782" i="58"/>
  <c r="Z791" i="58"/>
  <c r="AA787" i="58"/>
  <c r="AB788" i="58"/>
  <c r="AB798" i="58"/>
  <c r="AE796" i="58"/>
  <c r="AF787" i="58"/>
  <c r="E798" i="58"/>
  <c r="G784" i="58"/>
  <c r="H774" i="58"/>
  <c r="J780" i="58"/>
  <c r="L772" i="58"/>
  <c r="M774" i="58"/>
  <c r="O797" i="58"/>
  <c r="R773" i="58"/>
  <c r="S776" i="58"/>
  <c r="T775" i="58"/>
  <c r="U787" i="58"/>
  <c r="W788" i="58"/>
  <c r="Z790" i="58"/>
  <c r="AA782" i="58"/>
  <c r="AA797" i="58"/>
  <c r="AC793" i="58"/>
  <c r="AD784" i="58"/>
  <c r="AE794" i="58"/>
  <c r="AF792" i="58"/>
  <c r="E783" i="58"/>
  <c r="G762" i="58"/>
  <c r="F796" i="58"/>
  <c r="H782" i="58"/>
  <c r="H790" i="58"/>
  <c r="I793" i="58"/>
  <c r="J796" i="58"/>
  <c r="K789" i="58"/>
  <c r="L786" i="58"/>
  <c r="M791" i="58"/>
  <c r="M796" i="58"/>
  <c r="N797" i="58"/>
  <c r="N796" i="58"/>
  <c r="N794" i="58"/>
  <c r="O769" i="58"/>
  <c r="O790" i="58"/>
  <c r="P789" i="58"/>
  <c r="Q778" i="58"/>
  <c r="R795" i="58"/>
  <c r="S778" i="58"/>
  <c r="S777" i="58"/>
  <c r="S781" i="58"/>
  <c r="T780" i="58"/>
  <c r="T785" i="58"/>
  <c r="U789" i="58"/>
  <c r="U795" i="58"/>
  <c r="V787" i="58"/>
  <c r="V791" i="58"/>
  <c r="W780" i="58"/>
  <c r="X790" i="58"/>
  <c r="Y786" i="58"/>
  <c r="Z797" i="58"/>
  <c r="Z792" i="58"/>
  <c r="AB787" i="58"/>
  <c r="AC782" i="58"/>
  <c r="AC789" i="58"/>
  <c r="AD796" i="58"/>
  <c r="AD797" i="58"/>
  <c r="E762" i="58"/>
  <c r="G772" i="58"/>
  <c r="F764" i="58"/>
  <c r="H791" i="58"/>
  <c r="H780" i="58"/>
  <c r="AH14" i="12"/>
  <c r="AI9" i="12" s="1"/>
  <c r="AS798" i="58" l="1"/>
  <c r="AS797" i="58"/>
  <c r="AH21" i="12"/>
  <c r="AI12" i="12"/>
  <c r="AI13" i="12" s="1"/>
  <c r="AI14" i="12" l="1"/>
  <c r="AR137" i="2" l="1"/>
  <c r="AR104" i="26"/>
  <c r="AQ103" i="26"/>
  <c r="AP104" i="26"/>
  <c r="AQ104" i="26"/>
  <c r="AJ9" i="12"/>
  <c r="AI21" i="12"/>
  <c r="AP105" i="26" l="1"/>
  <c r="AN104" i="26"/>
  <c r="AJ12" i="12"/>
  <c r="AJ13" i="12" s="1"/>
  <c r="AR105" i="26" l="1"/>
  <c r="AJ14" i="12"/>
  <c r="AK9" i="12" l="1"/>
  <c r="AJ21" i="12"/>
  <c r="AK12" i="12" l="1"/>
  <c r="AK13" i="12" s="1"/>
  <c r="AK14" i="12" l="1"/>
  <c r="AL9" i="12" s="1"/>
  <c r="AK21" i="12" l="1"/>
  <c r="AL12" i="12"/>
  <c r="AL13" i="12" s="1"/>
  <c r="AL14" i="12" l="1"/>
  <c r="AM9" i="12" s="1"/>
  <c r="AL21" i="12" l="1"/>
  <c r="AM12" i="12"/>
  <c r="AM13" i="12" s="1"/>
  <c r="AM14" i="12" l="1"/>
  <c r="AN9" i="12" l="1"/>
  <c r="AM21" i="12"/>
  <c r="AN12" i="12" l="1"/>
  <c r="AN13" i="12" s="1"/>
  <c r="AN14" i="12" l="1"/>
  <c r="AO9" i="12" l="1"/>
  <c r="AN21" i="12"/>
  <c r="AO12" i="12" l="1"/>
  <c r="AO13" i="12" s="1"/>
  <c r="AO14" i="12" l="1"/>
  <c r="AP9" i="12" l="1"/>
  <c r="AO21" i="12"/>
  <c r="AP12" i="12" l="1"/>
  <c r="AP13" i="12" s="1"/>
  <c r="AP14" i="12" s="1"/>
  <c r="AQ9" i="12" l="1"/>
  <c r="AP21" i="12"/>
  <c r="AQ12" i="12" l="1"/>
  <c r="AQ13" i="12" s="1"/>
  <c r="AQ14" i="12" l="1"/>
  <c r="AR9" i="12" l="1"/>
  <c r="AQ21" i="12"/>
  <c r="AR12" i="12" l="1"/>
  <c r="AR13" i="12" s="1"/>
  <c r="D26" i="12"/>
  <c r="AR14" i="12" l="1"/>
  <c r="AR21" i="12" s="1"/>
  <c r="AN44" i="2" l="1"/>
  <c r="AN141" i="2" l="1"/>
  <c r="AN6" i="7"/>
  <c r="AN70" i="7" s="1"/>
  <c r="AN76" i="7" s="1"/>
  <c r="AO44" i="2" l="1"/>
  <c r="AO141" i="2" l="1"/>
  <c r="AO6" i="7"/>
  <c r="AO70" i="7" s="1"/>
  <c r="AO76" i="7" s="1"/>
  <c r="AP44" i="2" l="1"/>
  <c r="AP6" i="7" l="1"/>
  <c r="AP70" i="7" s="1"/>
  <c r="AP76" i="7" s="1"/>
  <c r="AP141" i="2"/>
  <c r="AQ44" i="2" l="1"/>
  <c r="AQ141" i="2" l="1"/>
  <c r="AQ6" i="7"/>
  <c r="AQ70" i="7" s="1"/>
  <c r="AQ76" i="7" s="1"/>
  <c r="AR44" i="2" l="1"/>
  <c r="AR6" i="7" l="1"/>
  <c r="AR141" i="2"/>
  <c r="AR70" i="7" l="1"/>
  <c r="AR76" i="7" l="1"/>
  <c r="F25" i="16"/>
  <c r="F26" i="16" s="1"/>
  <c r="E26" i="16"/>
  <c r="E32" i="16"/>
  <c r="E33" i="16" s="1"/>
  <c r="E34" i="16" s="1"/>
  <c r="F32" i="16" l="1"/>
  <c r="G25" i="16"/>
  <c r="H25" i="16" s="1"/>
  <c r="H26" i="16" s="1"/>
  <c r="H34" i="16"/>
  <c r="K34" i="16"/>
  <c r="S34" i="16"/>
  <c r="X34" i="16"/>
  <c r="AC34" i="16"/>
  <c r="AG34" i="16"/>
  <c r="AK34" i="16"/>
  <c r="AO34" i="16"/>
  <c r="E40" i="16"/>
  <c r="E41" i="16" s="1"/>
  <c r="M34" i="16"/>
  <c r="T34" i="16"/>
  <c r="Y34" i="16"/>
  <c r="AD34" i="16"/>
  <c r="AL34" i="16"/>
  <c r="AP34" i="16"/>
  <c r="Q34" i="16"/>
  <c r="AB34" i="16"/>
  <c r="AJ34" i="16"/>
  <c r="AN34" i="16"/>
  <c r="AH34" i="16"/>
  <c r="G34" i="16"/>
  <c r="O34" i="16"/>
  <c r="U34" i="16"/>
  <c r="AA34" i="16"/>
  <c r="AE34" i="16"/>
  <c r="AI34" i="16"/>
  <c r="AM34" i="16"/>
  <c r="AQ34" i="16"/>
  <c r="I34" i="16"/>
  <c r="W34" i="16"/>
  <c r="AF34" i="16"/>
  <c r="AR34" i="16"/>
  <c r="Z34" i="16"/>
  <c r="V34" i="16"/>
  <c r="R34" i="16"/>
  <c r="N34" i="16"/>
  <c r="J34" i="16"/>
  <c r="F34" i="16"/>
  <c r="F40" i="16" s="1"/>
  <c r="I26" i="26"/>
  <c r="E125" i="7"/>
  <c r="P34" i="16"/>
  <c r="L34" i="16"/>
  <c r="F41" i="16" l="1"/>
  <c r="F92" i="7" s="1"/>
  <c r="E92" i="7"/>
  <c r="D92" i="7" s="1"/>
  <c r="E126" i="7"/>
  <c r="E141" i="7" s="1"/>
  <c r="D125" i="7"/>
  <c r="F33" i="16"/>
  <c r="F125" i="7" s="1"/>
  <c r="G26" i="16"/>
  <c r="G40" i="16" s="1"/>
  <c r="B26" i="26"/>
  <c r="H32" i="16"/>
  <c r="I25" i="16"/>
  <c r="I26" i="16" s="1"/>
  <c r="I40" i="16" s="1"/>
  <c r="G32" i="16"/>
  <c r="H40" i="16"/>
  <c r="F126" i="7" l="1"/>
  <c r="F141" i="7" s="1"/>
  <c r="G41" i="16"/>
  <c r="G92" i="7" s="1"/>
  <c r="E93" i="7"/>
  <c r="G33" i="16"/>
  <c r="G125" i="7" s="1"/>
  <c r="H33" i="16"/>
  <c r="H125" i="7" s="1"/>
  <c r="J25" i="16"/>
  <c r="K25" i="16" s="1"/>
  <c r="I32" i="16"/>
  <c r="G126" i="7" l="1"/>
  <c r="G141" i="7" s="1"/>
  <c r="H41" i="16"/>
  <c r="H92" i="7" s="1"/>
  <c r="F93" i="7"/>
  <c r="I33" i="16"/>
  <c r="I125" i="7" s="1"/>
  <c r="J26" i="16"/>
  <c r="J40" i="16" s="1"/>
  <c r="J32" i="16"/>
  <c r="L25" i="16"/>
  <c r="K32" i="16"/>
  <c r="K26" i="16"/>
  <c r="K40" i="16" s="1"/>
  <c r="H126" i="7" l="1"/>
  <c r="I41" i="16"/>
  <c r="I92" i="7" s="1"/>
  <c r="G93" i="7"/>
  <c r="H93" i="7" s="1"/>
  <c r="K33" i="16"/>
  <c r="K125" i="7" s="1"/>
  <c r="J33" i="16"/>
  <c r="J125" i="7" s="1"/>
  <c r="L26" i="16"/>
  <c r="L40" i="16" s="1"/>
  <c r="L32" i="16"/>
  <c r="M25" i="16"/>
  <c r="H141" i="7"/>
  <c r="I126" i="7"/>
  <c r="J41" i="16" l="1"/>
  <c r="J92" i="7" s="1"/>
  <c r="L33" i="16"/>
  <c r="L125" i="7" s="1"/>
  <c r="I93" i="7"/>
  <c r="M26" i="16"/>
  <c r="M40" i="16" s="1"/>
  <c r="M32" i="16"/>
  <c r="N25" i="16"/>
  <c r="I141" i="7"/>
  <c r="J126" i="7"/>
  <c r="K41" i="16" l="1"/>
  <c r="K92" i="7" s="1"/>
  <c r="M33" i="16"/>
  <c r="M125" i="7" s="1"/>
  <c r="J93" i="7"/>
  <c r="K126" i="7"/>
  <c r="J141" i="7"/>
  <c r="N26" i="16"/>
  <c r="N40" i="16" s="1"/>
  <c r="N32" i="16"/>
  <c r="O25" i="16"/>
  <c r="L41" i="16" l="1"/>
  <c r="L92" i="7" s="1"/>
  <c r="N33" i="16"/>
  <c r="N125" i="7" s="1"/>
  <c r="K93" i="7"/>
  <c r="M41" i="16"/>
  <c r="M92" i="7" s="1"/>
  <c r="P25" i="16"/>
  <c r="O26" i="16"/>
  <c r="O40" i="16" s="1"/>
  <c r="O32" i="16"/>
  <c r="L126" i="7"/>
  <c r="K141" i="7"/>
  <c r="O33" i="16" l="1"/>
  <c r="O125" i="7" s="1"/>
  <c r="L93" i="7"/>
  <c r="N41" i="16"/>
  <c r="N92" i="7" s="1"/>
  <c r="L141" i="7"/>
  <c r="M126" i="7"/>
  <c r="P26" i="16"/>
  <c r="P40" i="16" s="1"/>
  <c r="P32" i="16"/>
  <c r="Q25" i="16"/>
  <c r="P33" i="16" l="1"/>
  <c r="P125" i="7" s="1"/>
  <c r="M93" i="7"/>
  <c r="O41" i="16"/>
  <c r="O92" i="7" s="1"/>
  <c r="Q26" i="16"/>
  <c r="Q40" i="16" s="1"/>
  <c r="Q32" i="16"/>
  <c r="R25" i="16"/>
  <c r="M141" i="7"/>
  <c r="N126" i="7"/>
  <c r="Q33" i="16" l="1"/>
  <c r="Q125" i="7" s="1"/>
  <c r="N93" i="7"/>
  <c r="P41" i="16"/>
  <c r="P92" i="7" s="1"/>
  <c r="O126" i="7"/>
  <c r="N141" i="7"/>
  <c r="R26" i="16"/>
  <c r="R40" i="16" s="1"/>
  <c r="R32" i="16"/>
  <c r="S25" i="16"/>
  <c r="O93" i="7" l="1"/>
  <c r="R33" i="16"/>
  <c r="R125" i="7" s="1"/>
  <c r="Q41" i="16"/>
  <c r="Q92" i="7" s="1"/>
  <c r="T25" i="16"/>
  <c r="S26" i="16"/>
  <c r="S40" i="16" s="1"/>
  <c r="S32" i="16"/>
  <c r="P126" i="7"/>
  <c r="O141" i="7"/>
  <c r="P93" i="7" l="1"/>
  <c r="S33" i="16"/>
  <c r="S125" i="7" s="1"/>
  <c r="R41" i="16"/>
  <c r="R92" i="7" s="1"/>
  <c r="P141" i="7"/>
  <c r="Q126" i="7"/>
  <c r="T26" i="16"/>
  <c r="T40" i="16" s="1"/>
  <c r="T32" i="16"/>
  <c r="U25" i="16"/>
  <c r="Q93" i="7" l="1"/>
  <c r="T33" i="16"/>
  <c r="T125" i="7" s="1"/>
  <c r="S41" i="16"/>
  <c r="S92" i="7" s="1"/>
  <c r="Q141" i="7"/>
  <c r="R126" i="7"/>
  <c r="U26" i="16"/>
  <c r="U40" i="16" s="1"/>
  <c r="U32" i="16"/>
  <c r="V25" i="16"/>
  <c r="R93" i="7" l="1"/>
  <c r="U33" i="16"/>
  <c r="U125" i="7" s="1"/>
  <c r="T41" i="16"/>
  <c r="T92" i="7" s="1"/>
  <c r="S126" i="7"/>
  <c r="R141" i="7"/>
  <c r="V26" i="16"/>
  <c r="V40" i="16" s="1"/>
  <c r="V32" i="16"/>
  <c r="W25" i="16"/>
  <c r="S93" i="7" l="1"/>
  <c r="V33" i="16"/>
  <c r="V125" i="7" s="1"/>
  <c r="U41" i="16"/>
  <c r="U92" i="7" s="1"/>
  <c r="X25" i="16"/>
  <c r="W26" i="16"/>
  <c r="W40" i="16" s="1"/>
  <c r="W32" i="16"/>
  <c r="T126" i="7"/>
  <c r="S141" i="7"/>
  <c r="T93" i="7" l="1"/>
  <c r="W33" i="16"/>
  <c r="W125" i="7" s="1"/>
  <c r="V41" i="16"/>
  <c r="V92" i="7" s="1"/>
  <c r="T141" i="7"/>
  <c r="U126" i="7"/>
  <c r="X26" i="16"/>
  <c r="X40" i="16" s="1"/>
  <c r="X32" i="16"/>
  <c r="Y25" i="16"/>
  <c r="U93" i="7" l="1"/>
  <c r="X33" i="16"/>
  <c r="X125" i="7" s="1"/>
  <c r="W41" i="16"/>
  <c r="W92" i="7" s="1"/>
  <c r="Y26" i="16"/>
  <c r="Y40" i="16" s="1"/>
  <c r="Y32" i="16"/>
  <c r="Z25" i="16"/>
  <c r="U141" i="7"/>
  <c r="V126" i="7"/>
  <c r="V93" i="7" l="1"/>
  <c r="Y33" i="16"/>
  <c r="Y125" i="7" s="1"/>
  <c r="X41" i="16"/>
  <c r="X92" i="7" s="1"/>
  <c r="Z26" i="16"/>
  <c r="Z40" i="16" s="1"/>
  <c r="Z32" i="16"/>
  <c r="AA25" i="16"/>
  <c r="W126" i="7"/>
  <c r="V141" i="7"/>
  <c r="W93" i="7" l="1"/>
  <c r="Z33" i="16"/>
  <c r="Z125" i="7" s="1"/>
  <c r="Y41" i="16"/>
  <c r="Y92" i="7" s="1"/>
  <c r="X126" i="7"/>
  <c r="W141" i="7"/>
  <c r="AB25" i="16"/>
  <c r="AA26" i="16"/>
  <c r="AA40" i="16" s="1"/>
  <c r="AA32" i="16"/>
  <c r="X93" i="7" l="1"/>
  <c r="AA33" i="16"/>
  <c r="AA125" i="7" s="1"/>
  <c r="Z41" i="16"/>
  <c r="Z92" i="7" s="1"/>
  <c r="X141" i="7"/>
  <c r="Y126" i="7"/>
  <c r="AB26" i="16"/>
  <c r="AB40" i="16" s="1"/>
  <c r="AB32" i="16"/>
  <c r="AC25" i="16"/>
  <c r="Y93" i="7" l="1"/>
  <c r="AB33" i="16"/>
  <c r="AB125" i="7" s="1"/>
  <c r="AA41" i="16"/>
  <c r="AA92" i="7" s="1"/>
  <c r="Y141" i="7"/>
  <c r="Z126" i="7"/>
  <c r="AC26" i="16"/>
  <c r="AC40" i="16" s="1"/>
  <c r="AC32" i="16"/>
  <c r="AD25" i="16"/>
  <c r="Z93" i="7" l="1"/>
  <c r="AC33" i="16"/>
  <c r="AC125" i="7" s="1"/>
  <c r="AB41" i="16"/>
  <c r="AB92" i="7" s="1"/>
  <c r="AD26" i="16"/>
  <c r="AD40" i="16" s="1"/>
  <c r="AD32" i="16"/>
  <c r="AE25" i="16"/>
  <c r="AA126" i="7"/>
  <c r="Z141" i="7"/>
  <c r="AA93" i="7" l="1"/>
  <c r="AD33" i="16"/>
  <c r="AD125" i="7" s="1"/>
  <c r="AC41" i="16"/>
  <c r="AC92" i="7" s="1"/>
  <c r="AB126" i="7"/>
  <c r="AA141" i="7"/>
  <c r="AF25" i="16"/>
  <c r="AE26" i="16"/>
  <c r="AE40" i="16" s="1"/>
  <c r="AE32" i="16"/>
  <c r="AB93" i="7" l="1"/>
  <c r="AE33" i="16"/>
  <c r="AE125" i="7" s="1"/>
  <c r="AD41" i="16"/>
  <c r="AD92" i="7" s="1"/>
  <c r="AF26" i="16"/>
  <c r="AF40" i="16" s="1"/>
  <c r="AF32" i="16"/>
  <c r="AG25" i="16"/>
  <c r="AB141" i="7"/>
  <c r="AC126" i="7"/>
  <c r="AC93" i="7" l="1"/>
  <c r="AF33" i="16"/>
  <c r="AF125" i="7" s="1"/>
  <c r="AE41" i="16"/>
  <c r="AE92" i="7" s="1"/>
  <c r="AC141" i="7"/>
  <c r="AD126" i="7"/>
  <c r="AG26" i="16"/>
  <c r="AG40" i="16" s="1"/>
  <c r="AG32" i="16"/>
  <c r="AH25" i="16"/>
  <c r="AD93" i="7" l="1"/>
  <c r="AG33" i="16"/>
  <c r="AG125" i="7" s="1"/>
  <c r="AF41" i="16"/>
  <c r="AF92" i="7" s="1"/>
  <c r="AH26" i="16"/>
  <c r="AH40" i="16" s="1"/>
  <c r="AH32" i="16"/>
  <c r="AI25" i="16"/>
  <c r="AE126" i="7"/>
  <c r="AD141" i="7"/>
  <c r="AE93" i="7" l="1"/>
  <c r="AH33" i="16"/>
  <c r="AH125" i="7" s="1"/>
  <c r="AG41" i="16"/>
  <c r="AG92" i="7" s="1"/>
  <c r="AF126" i="7"/>
  <c r="AE141" i="7"/>
  <c r="AJ25" i="16"/>
  <c r="AI26" i="16"/>
  <c r="AI40" i="16" s="1"/>
  <c r="AI32" i="16"/>
  <c r="AF93" i="7" l="1"/>
  <c r="AI33" i="16"/>
  <c r="AI125" i="7" s="1"/>
  <c r="AH41" i="16"/>
  <c r="AH92" i="7" s="1"/>
  <c r="AJ26" i="16"/>
  <c r="AJ40" i="16" s="1"/>
  <c r="AJ32" i="16"/>
  <c r="AK25" i="16"/>
  <c r="AF141" i="7"/>
  <c r="AG126" i="7"/>
  <c r="AG93" i="7" l="1"/>
  <c r="AJ33" i="16"/>
  <c r="AJ125" i="7" s="1"/>
  <c r="AI41" i="16"/>
  <c r="AI92" i="7" s="1"/>
  <c r="AG141" i="7"/>
  <c r="AH126" i="7"/>
  <c r="AK26" i="16"/>
  <c r="AK40" i="16" s="1"/>
  <c r="AK32" i="16"/>
  <c r="AL25" i="16"/>
  <c r="AH93" i="7" l="1"/>
  <c r="AK33" i="16"/>
  <c r="AK125" i="7" s="1"/>
  <c r="AJ41" i="16"/>
  <c r="AJ92" i="7" s="1"/>
  <c r="AI126" i="7"/>
  <c r="AH141" i="7"/>
  <c r="AL26" i="16"/>
  <c r="AL40" i="16" s="1"/>
  <c r="AL32" i="16"/>
  <c r="AM25" i="16"/>
  <c r="AI93" i="7" l="1"/>
  <c r="AL33" i="16"/>
  <c r="AL125" i="7" s="1"/>
  <c r="AK41" i="16"/>
  <c r="AK92" i="7" s="1"/>
  <c r="AN25" i="16"/>
  <c r="AM26" i="16"/>
  <c r="AM40" i="16" s="1"/>
  <c r="AM32" i="16"/>
  <c r="AJ126" i="7"/>
  <c r="AI141" i="7"/>
  <c r="AJ93" i="7" l="1"/>
  <c r="AM33" i="16"/>
  <c r="AM125" i="7" s="1"/>
  <c r="AL41" i="16"/>
  <c r="AL92" i="7" s="1"/>
  <c r="AN26" i="16"/>
  <c r="AN40" i="16" s="1"/>
  <c r="AN32" i="16"/>
  <c r="AO25" i="16"/>
  <c r="AJ141" i="7"/>
  <c r="AK126" i="7"/>
  <c r="AK93" i="7" l="1"/>
  <c r="AN33" i="16"/>
  <c r="AN125" i="7" s="1"/>
  <c r="AM41" i="16"/>
  <c r="AM92" i="7" s="1"/>
  <c r="AK141" i="7"/>
  <c r="AL126" i="7"/>
  <c r="AO26" i="16"/>
  <c r="AO40" i="16" s="1"/>
  <c r="AO32" i="16"/>
  <c r="AP25" i="16"/>
  <c r="AL93" i="7" l="1"/>
  <c r="AO33" i="16"/>
  <c r="AO125" i="7" s="1"/>
  <c r="AN41" i="16"/>
  <c r="AP26" i="16"/>
  <c r="AP40" i="16" s="1"/>
  <c r="AP32" i="16"/>
  <c r="AQ25" i="16"/>
  <c r="AM126" i="7"/>
  <c r="AL141" i="7"/>
  <c r="AM93" i="7" l="1"/>
  <c r="AP33" i="16"/>
  <c r="AP125" i="7" s="1"/>
  <c r="AN92" i="7"/>
  <c r="AN93" i="7" s="1"/>
  <c r="AO41" i="16"/>
  <c r="AR25" i="16"/>
  <c r="AQ32" i="16"/>
  <c r="AQ26" i="16"/>
  <c r="AQ40" i="16" s="1"/>
  <c r="AN126" i="7"/>
  <c r="AM141" i="7"/>
  <c r="AQ33" i="16" l="1"/>
  <c r="AQ125" i="7" s="1"/>
  <c r="AO92" i="7"/>
  <c r="AO93" i="7" s="1"/>
  <c r="AP41" i="16"/>
  <c r="AN141" i="7"/>
  <c r="AO126" i="7"/>
  <c r="AR26" i="16"/>
  <c r="AR40" i="16" s="1"/>
  <c r="AR32" i="16"/>
  <c r="AR33" i="16" l="1"/>
  <c r="AR125" i="7" s="1"/>
  <c r="AP92" i="7"/>
  <c r="AP93" i="7" s="1"/>
  <c r="AQ41" i="16"/>
  <c r="AO141" i="7"/>
  <c r="AP126" i="7"/>
  <c r="AR41" i="16" l="1"/>
  <c r="AR92" i="7" s="1"/>
  <c r="AQ92" i="7"/>
  <c r="AQ93" i="7" s="1"/>
  <c r="AQ126" i="7"/>
  <c r="AP141" i="7"/>
  <c r="AR126" i="7" l="1"/>
  <c r="AR141" i="7" s="1"/>
  <c r="AQ141" i="7"/>
  <c r="AR93" i="7"/>
  <c r="AN87" i="2" l="1"/>
  <c r="AO87" i="2" l="1"/>
  <c r="AP87" i="2" l="1"/>
  <c r="AQ87" i="2" l="1"/>
  <c r="AN6" i="6" l="1"/>
  <c r="AO6" i="6"/>
  <c r="AP6" i="6"/>
  <c r="AQ6" i="6"/>
  <c r="AR6" i="6"/>
  <c r="AN22" i="6"/>
  <c r="AO22" i="6"/>
  <c r="AP22" i="6"/>
  <c r="AQ22" i="6"/>
  <c r="AR22" i="6"/>
  <c r="AN27" i="6"/>
  <c r="AN80" i="2" s="1"/>
  <c r="AN82" i="2" s="1"/>
  <c r="AO27" i="6"/>
  <c r="AO80" i="2" s="1"/>
  <c r="AO82" i="2" s="1"/>
  <c r="AP27" i="6"/>
  <c r="AP80" i="2" s="1"/>
  <c r="AP82" i="2" s="1"/>
  <c r="AQ27" i="6"/>
  <c r="AQ80" i="2" s="1"/>
  <c r="AQ82" i="2" s="1"/>
  <c r="AR27" i="6"/>
  <c r="AR80" i="2" s="1"/>
  <c r="AR82" i="2" s="1"/>
  <c r="AN28" i="6"/>
  <c r="AO28" i="6"/>
  <c r="AP28" i="6"/>
  <c r="AQ28" i="6"/>
  <c r="AR28" i="6"/>
  <c r="AN29" i="6"/>
  <c r="AO29" i="6"/>
  <c r="AP29" i="6"/>
  <c r="AQ29" i="6"/>
  <c r="AR29" i="6"/>
  <c r="AN30" i="6"/>
  <c r="AO30" i="6"/>
  <c r="AP30" i="6"/>
  <c r="AQ30" i="6"/>
  <c r="AR30" i="6"/>
  <c r="AN106" i="26"/>
  <c r="AO106" i="26"/>
  <c r="AP106" i="26"/>
  <c r="AQ106" i="26"/>
  <c r="AR106" i="26"/>
  <c r="AN108" i="26"/>
  <c r="AO108" i="26"/>
  <c r="AP108" i="26"/>
  <c r="AQ108" i="26"/>
  <c r="AR108" i="26"/>
  <c r="AN109" i="26"/>
  <c r="AO109" i="26"/>
  <c r="AP109" i="26"/>
  <c r="AQ109" i="26"/>
  <c r="AR109" i="26"/>
  <c r="AN110" i="26"/>
  <c r="AO110" i="26"/>
  <c r="AP110" i="26"/>
  <c r="AQ110" i="26"/>
  <c r="AR110" i="26"/>
  <c r="AN111" i="26"/>
  <c r="AO111" i="26"/>
  <c r="AP111" i="26"/>
  <c r="AQ111" i="26"/>
  <c r="AR111" i="26"/>
  <c r="AN112" i="26"/>
  <c r="AO112" i="26"/>
  <c r="AP112" i="26"/>
  <c r="AQ112" i="26"/>
  <c r="AR112" i="26"/>
  <c r="AN133" i="26"/>
  <c r="AO133" i="26"/>
  <c r="AP133" i="26"/>
  <c r="AQ133" i="26"/>
  <c r="AR133" i="26"/>
  <c r="AN134" i="26"/>
  <c r="AO134" i="26"/>
  <c r="AP134" i="26"/>
  <c r="AQ134" i="26"/>
  <c r="AR134" i="26"/>
  <c r="AN88" i="2"/>
  <c r="AN46" i="2" s="1"/>
  <c r="AN114" i="7" s="1"/>
  <c r="AO88" i="2"/>
  <c r="AO46" i="2" s="1"/>
  <c r="AP88" i="2"/>
  <c r="AP46" i="2" s="1"/>
  <c r="AP114" i="7" s="1"/>
  <c r="AQ88" i="2"/>
  <c r="AQ46" i="2" s="1"/>
  <c r="AQ114" i="7" s="1"/>
  <c r="AR88" i="2"/>
  <c r="AR46" i="2" s="1"/>
  <c r="AR114" i="7" s="1"/>
  <c r="AN14" i="7"/>
  <c r="AN12" i="7" s="1"/>
  <c r="AO14" i="7"/>
  <c r="AO12" i="7" s="1"/>
  <c r="AP14" i="7"/>
  <c r="AP12" i="7" s="1"/>
  <c r="AQ14" i="7"/>
  <c r="AQ30" i="36" s="1"/>
  <c r="AR14" i="7"/>
  <c r="AR12" i="7" s="1"/>
  <c r="AO143" i="2" l="1"/>
  <c r="AO142" i="2" s="1"/>
  <c r="AO114" i="7"/>
  <c r="AQ19" i="12"/>
  <c r="AP19" i="12"/>
  <c r="AR30" i="36"/>
  <c r="AP28" i="7"/>
  <c r="AN30" i="36"/>
  <c r="AQ143" i="2"/>
  <c r="AQ142" i="2" s="1"/>
  <c r="AQ26" i="6"/>
  <c r="AQ12" i="36"/>
  <c r="AQ139" i="7"/>
  <c r="AQ28" i="7"/>
  <c r="AN143" i="2"/>
  <c r="AN142" i="2" s="1"/>
  <c r="AP139" i="7"/>
  <c r="AP12" i="36"/>
  <c r="AP143" i="2"/>
  <c r="AP142" i="2" s="1"/>
  <c r="AP30" i="36"/>
  <c r="AO139" i="7"/>
  <c r="AO30" i="36"/>
  <c r="AR139" i="7"/>
  <c r="AN139" i="7"/>
  <c r="AR143" i="2"/>
  <c r="AR142" i="2" s="1"/>
  <c r="AN12" i="36"/>
  <c r="AO19" i="12"/>
  <c r="AO28" i="7"/>
  <c r="AQ12" i="7"/>
  <c r="AR12" i="36"/>
  <c r="AR19" i="12"/>
  <c r="AN19" i="12"/>
  <c r="AR28" i="7"/>
  <c r="AP26" i="6"/>
  <c r="AO26" i="6"/>
  <c r="AO12" i="36"/>
  <c r="AR26" i="6"/>
  <c r="AN26" i="6"/>
  <c r="AR132" i="26" l="1"/>
  <c r="AR131" i="26"/>
  <c r="AR87" i="2"/>
  <c r="AQ132" i="26"/>
  <c r="AQ131" i="26"/>
  <c r="AP132" i="26"/>
  <c r="AP131" i="26"/>
  <c r="AO132" i="26"/>
  <c r="AO131" i="26"/>
  <c r="AN132" i="26"/>
  <c r="AN131" i="26"/>
  <c r="M46" i="6" l="1"/>
  <c r="AN103" i="26"/>
  <c r="AR103" i="26"/>
  <c r="AO103" i="26"/>
  <c r="AO104" i="26"/>
  <c r="AP103" i="26"/>
  <c r="AN105" i="26"/>
  <c r="AO105" i="26"/>
  <c r="AQ46" i="6"/>
  <c r="AQ105" i="26"/>
  <c r="I912" i="5" l="1"/>
  <c r="M912" i="5"/>
  <c r="K912" i="5"/>
  <c r="L912" i="5"/>
  <c r="J912" i="5"/>
  <c r="S1663" i="5"/>
  <c r="T1663" i="5"/>
  <c r="U1663" i="5"/>
  <c r="V1663" i="5"/>
  <c r="W1663" i="5"/>
  <c r="X1663" i="5"/>
  <c r="Y1663" i="5"/>
  <c r="Z1663" i="5"/>
  <c r="AA1663" i="5"/>
  <c r="AB1663" i="5"/>
  <c r="AC1663" i="5"/>
  <c r="AD1663" i="5"/>
  <c r="AE1663" i="5"/>
  <c r="AF1663" i="5"/>
  <c r="AG1663" i="5"/>
  <c r="AH1663" i="5"/>
  <c r="AI1663" i="5"/>
  <c r="AJ1663" i="5"/>
  <c r="AK1663" i="5"/>
  <c r="AL1663" i="5"/>
  <c r="AG1923" i="5"/>
  <c r="AH1923" i="5"/>
  <c r="AI1923" i="5"/>
  <c r="AJ1923" i="5"/>
  <c r="AK1923" i="5"/>
  <c r="AL1923" i="5"/>
  <c r="AM1923" i="5"/>
  <c r="R1949" i="5"/>
  <c r="S1949" i="5"/>
  <c r="T1949" i="5"/>
  <c r="U1949" i="5"/>
  <c r="V1949" i="5"/>
  <c r="W1949" i="5"/>
  <c r="X1949" i="5"/>
  <c r="Y1949" i="5"/>
  <c r="Z1949" i="5"/>
  <c r="AA1949" i="5"/>
  <c r="AB1949" i="5"/>
  <c r="AC1949" i="5"/>
  <c r="AD1949" i="5"/>
  <c r="AE1949" i="5"/>
  <c r="AF1949" i="5"/>
  <c r="AG1949" i="5"/>
  <c r="AH1949" i="5"/>
  <c r="AI1949" i="5"/>
  <c r="AJ1949" i="5"/>
  <c r="AK1949" i="5"/>
  <c r="E73" i="29"/>
  <c r="E27" i="29" s="1"/>
  <c r="J913" i="5"/>
  <c r="M913" i="5"/>
  <c r="L913" i="5"/>
  <c r="K913" i="5"/>
  <c r="N913" i="5"/>
  <c r="V921" i="5"/>
  <c r="T921" i="5"/>
  <c r="U921" i="5"/>
  <c r="S921" i="5"/>
  <c r="R921" i="5"/>
  <c r="Z929" i="5"/>
  <c r="AC929" i="5"/>
  <c r="AD929" i="5"/>
  <c r="AA929" i="5"/>
  <c r="AB929" i="5"/>
  <c r="AI937" i="5"/>
  <c r="AJ937" i="5"/>
  <c r="AK937" i="5"/>
  <c r="AL937" i="5"/>
  <c r="AH937" i="5"/>
  <c r="K955" i="5"/>
  <c r="L955" i="5"/>
  <c r="N955" i="5"/>
  <c r="O955" i="5"/>
  <c r="M955" i="5"/>
  <c r="V963" i="5"/>
  <c r="T963" i="5"/>
  <c r="W963" i="5"/>
  <c r="U963" i="5"/>
  <c r="S963" i="5"/>
  <c r="AA971" i="5"/>
  <c r="AC971" i="5"/>
  <c r="AD971" i="5"/>
  <c r="AE971" i="5"/>
  <c r="AB971" i="5"/>
  <c r="AJ979" i="5"/>
  <c r="AI979" i="5"/>
  <c r="AL979" i="5"/>
  <c r="AM979" i="5"/>
  <c r="AK979" i="5"/>
  <c r="L1656" i="5"/>
  <c r="M1656" i="5"/>
  <c r="N1656" i="5"/>
  <c r="O1656" i="5"/>
  <c r="P1656" i="5"/>
  <c r="Q1656" i="5"/>
  <c r="R1656" i="5"/>
  <c r="S1656" i="5"/>
  <c r="T1656" i="5"/>
  <c r="U1656" i="5"/>
  <c r="V1656" i="5"/>
  <c r="W1656" i="5"/>
  <c r="X1656" i="5"/>
  <c r="Y1656" i="5"/>
  <c r="Z1656" i="5"/>
  <c r="AA1656" i="5"/>
  <c r="AB1656" i="5"/>
  <c r="AC1656" i="5"/>
  <c r="AD1656" i="5"/>
  <c r="AE1656" i="5"/>
  <c r="T1664" i="5"/>
  <c r="U1664" i="5"/>
  <c r="V1664" i="5"/>
  <c r="W1664" i="5"/>
  <c r="X1664" i="5"/>
  <c r="Y1664" i="5"/>
  <c r="Z1664" i="5"/>
  <c r="AA1664" i="5"/>
  <c r="AB1664" i="5"/>
  <c r="AC1664" i="5"/>
  <c r="AD1664" i="5"/>
  <c r="AE1664" i="5"/>
  <c r="AF1664" i="5"/>
  <c r="AG1664" i="5"/>
  <c r="AH1664" i="5"/>
  <c r="AI1664" i="5"/>
  <c r="AJ1664" i="5"/>
  <c r="AK1664" i="5"/>
  <c r="AL1664" i="5"/>
  <c r="AM1664" i="5"/>
  <c r="AB1672" i="5"/>
  <c r="AC1672" i="5"/>
  <c r="AD1672" i="5"/>
  <c r="AE1672" i="5"/>
  <c r="AF1672" i="5"/>
  <c r="AG1672" i="5"/>
  <c r="AH1672" i="5"/>
  <c r="AI1672" i="5"/>
  <c r="AJ1672" i="5"/>
  <c r="AK1672" i="5"/>
  <c r="AL1672" i="5"/>
  <c r="AM1672" i="5"/>
  <c r="AJ1680" i="5"/>
  <c r="AK1680" i="5"/>
  <c r="AL1680" i="5"/>
  <c r="AM1680" i="5"/>
  <c r="M1698" i="5"/>
  <c r="N1698" i="5"/>
  <c r="O1698" i="5"/>
  <c r="P1698" i="5"/>
  <c r="Q1698" i="5"/>
  <c r="R1698" i="5"/>
  <c r="S1698" i="5"/>
  <c r="T1698" i="5"/>
  <c r="U1698" i="5"/>
  <c r="V1698" i="5"/>
  <c r="W1698" i="5"/>
  <c r="X1698" i="5"/>
  <c r="Y1698" i="5"/>
  <c r="Z1698" i="5"/>
  <c r="AA1698" i="5"/>
  <c r="AB1698" i="5"/>
  <c r="AC1698" i="5"/>
  <c r="AD1698" i="5"/>
  <c r="AE1698" i="5"/>
  <c r="AF1698" i="5"/>
  <c r="U1706" i="5"/>
  <c r="V1706" i="5"/>
  <c r="W1706" i="5"/>
  <c r="X1706" i="5"/>
  <c r="Y1706" i="5"/>
  <c r="Z1706" i="5"/>
  <c r="AA1706" i="5"/>
  <c r="AB1706" i="5"/>
  <c r="AC1706" i="5"/>
  <c r="AD1706" i="5"/>
  <c r="AE1706" i="5"/>
  <c r="AF1706" i="5"/>
  <c r="AG1706" i="5"/>
  <c r="AH1706" i="5"/>
  <c r="AI1706" i="5"/>
  <c r="AJ1706" i="5"/>
  <c r="AK1706" i="5"/>
  <c r="AL1706" i="5"/>
  <c r="AM1706" i="5"/>
  <c r="AC1714" i="5"/>
  <c r="AD1714" i="5"/>
  <c r="AE1714" i="5"/>
  <c r="AF1714" i="5"/>
  <c r="AG1714" i="5"/>
  <c r="AH1714" i="5"/>
  <c r="AI1714" i="5"/>
  <c r="AJ1714" i="5"/>
  <c r="AK1714" i="5"/>
  <c r="AL1714" i="5"/>
  <c r="AM1714" i="5"/>
  <c r="AK1722" i="5"/>
  <c r="AL1722" i="5"/>
  <c r="AM1722" i="5"/>
  <c r="N1740" i="5"/>
  <c r="O1740" i="5"/>
  <c r="P1740" i="5"/>
  <c r="Q1740" i="5"/>
  <c r="R1740" i="5"/>
  <c r="S1740" i="5"/>
  <c r="T1740" i="5"/>
  <c r="U1740" i="5"/>
  <c r="V1740" i="5"/>
  <c r="W1740" i="5"/>
  <c r="X1740" i="5"/>
  <c r="Y1740" i="5"/>
  <c r="Z1740" i="5"/>
  <c r="AA1740" i="5"/>
  <c r="AB1740" i="5"/>
  <c r="AC1740" i="5"/>
  <c r="AD1740" i="5"/>
  <c r="AE1740" i="5"/>
  <c r="AF1740" i="5"/>
  <c r="AG1740" i="5"/>
  <c r="V1748" i="5"/>
  <c r="W1748" i="5"/>
  <c r="X1748" i="5"/>
  <c r="Y1748" i="5"/>
  <c r="Z1748" i="5"/>
  <c r="AA1748" i="5"/>
  <c r="AB1748" i="5"/>
  <c r="AC1748" i="5"/>
  <c r="AD1748" i="5"/>
  <c r="AE1748" i="5"/>
  <c r="AF1748" i="5"/>
  <c r="AG1748" i="5"/>
  <c r="AH1748" i="5"/>
  <c r="AI1748" i="5"/>
  <c r="AJ1748" i="5"/>
  <c r="AK1748" i="5"/>
  <c r="AL1748" i="5"/>
  <c r="AM1748" i="5"/>
  <c r="AD1756" i="5"/>
  <c r="AE1756" i="5"/>
  <c r="AF1756" i="5"/>
  <c r="AG1756" i="5"/>
  <c r="AH1756" i="5"/>
  <c r="AI1756" i="5"/>
  <c r="AJ1756" i="5"/>
  <c r="AK1756" i="5"/>
  <c r="AL1756" i="5"/>
  <c r="AM1756" i="5"/>
  <c r="AL1764" i="5"/>
  <c r="AM1764" i="5"/>
  <c r="G1774" i="5"/>
  <c r="H1774" i="5"/>
  <c r="I1774" i="5"/>
  <c r="J1774" i="5"/>
  <c r="K1774" i="5"/>
  <c r="L1774" i="5"/>
  <c r="M1774" i="5"/>
  <c r="N1774" i="5"/>
  <c r="O1774" i="5"/>
  <c r="P1774" i="5"/>
  <c r="Q1774" i="5"/>
  <c r="R1774" i="5"/>
  <c r="S1774" i="5"/>
  <c r="T1774" i="5"/>
  <c r="U1774" i="5"/>
  <c r="V1774" i="5"/>
  <c r="W1774" i="5"/>
  <c r="X1774" i="5"/>
  <c r="Y1774" i="5"/>
  <c r="Z1774" i="5"/>
  <c r="O1782" i="5"/>
  <c r="P1782" i="5"/>
  <c r="Q1782" i="5"/>
  <c r="R1782" i="5"/>
  <c r="S1782" i="5"/>
  <c r="T1782" i="5"/>
  <c r="U1782" i="5"/>
  <c r="V1782" i="5"/>
  <c r="W1782" i="5"/>
  <c r="X1782" i="5"/>
  <c r="Y1782" i="5"/>
  <c r="Z1782" i="5"/>
  <c r="AA1782" i="5"/>
  <c r="AB1782" i="5"/>
  <c r="AC1782" i="5"/>
  <c r="AD1782" i="5"/>
  <c r="AE1782" i="5"/>
  <c r="AF1782" i="5"/>
  <c r="AG1782" i="5"/>
  <c r="AH1782" i="5"/>
  <c r="W1790" i="5"/>
  <c r="X1790" i="5"/>
  <c r="Y1790" i="5"/>
  <c r="Z1790" i="5"/>
  <c r="AA1790" i="5"/>
  <c r="AB1790" i="5"/>
  <c r="AC1790" i="5"/>
  <c r="AD1790" i="5"/>
  <c r="AE1790" i="5"/>
  <c r="AF1790" i="5"/>
  <c r="AG1790" i="5"/>
  <c r="AH1790" i="5"/>
  <c r="AI1790" i="5"/>
  <c r="AJ1790" i="5"/>
  <c r="AK1790" i="5"/>
  <c r="AL1790" i="5"/>
  <c r="AM1790" i="5"/>
  <c r="AE1798" i="5"/>
  <c r="AF1798" i="5"/>
  <c r="AG1798" i="5"/>
  <c r="AH1798" i="5"/>
  <c r="AI1798" i="5"/>
  <c r="AJ1798" i="5"/>
  <c r="AK1798" i="5"/>
  <c r="AL1798" i="5"/>
  <c r="AM1798" i="5"/>
  <c r="H1816" i="5"/>
  <c r="I1816" i="5"/>
  <c r="J1816" i="5"/>
  <c r="K1816" i="5"/>
  <c r="L1816" i="5"/>
  <c r="M1816" i="5"/>
  <c r="N1816" i="5"/>
  <c r="O1816" i="5"/>
  <c r="P1816" i="5"/>
  <c r="Q1816" i="5"/>
  <c r="R1816" i="5"/>
  <c r="S1816" i="5"/>
  <c r="T1816" i="5"/>
  <c r="U1816" i="5"/>
  <c r="V1816" i="5"/>
  <c r="W1816" i="5"/>
  <c r="X1816" i="5"/>
  <c r="Y1816" i="5"/>
  <c r="Z1816" i="5"/>
  <c r="AA1816" i="5"/>
  <c r="P1824" i="5"/>
  <c r="Q1824" i="5"/>
  <c r="R1824" i="5"/>
  <c r="S1824" i="5"/>
  <c r="T1824" i="5"/>
  <c r="U1824" i="5"/>
  <c r="V1824" i="5"/>
  <c r="W1824" i="5"/>
  <c r="X1824" i="5"/>
  <c r="Y1824" i="5"/>
  <c r="Z1824" i="5"/>
  <c r="AA1824" i="5"/>
  <c r="AB1824" i="5"/>
  <c r="AC1824" i="5"/>
  <c r="AD1824" i="5"/>
  <c r="AE1824" i="5"/>
  <c r="AF1824" i="5"/>
  <c r="AG1824" i="5"/>
  <c r="AH1824" i="5"/>
  <c r="AI1824" i="5"/>
  <c r="X1832" i="5"/>
  <c r="Y1832" i="5"/>
  <c r="Z1832" i="5"/>
  <c r="AA1832" i="5"/>
  <c r="AB1832" i="5"/>
  <c r="AC1832" i="5"/>
  <c r="AD1832" i="5"/>
  <c r="AE1832" i="5"/>
  <c r="AF1832" i="5"/>
  <c r="AG1832" i="5"/>
  <c r="AH1832" i="5"/>
  <c r="AI1832" i="5"/>
  <c r="AJ1832" i="5"/>
  <c r="AK1832" i="5"/>
  <c r="AL1832" i="5"/>
  <c r="AM1832" i="5"/>
  <c r="AF1840" i="5"/>
  <c r="AG1840" i="5"/>
  <c r="AH1840" i="5"/>
  <c r="AI1840" i="5"/>
  <c r="AJ1840" i="5"/>
  <c r="AK1840" i="5"/>
  <c r="AL1840" i="5"/>
  <c r="AM1840" i="5"/>
  <c r="I1858" i="5"/>
  <c r="J1858" i="5"/>
  <c r="K1858" i="5"/>
  <c r="L1858" i="5"/>
  <c r="M1858" i="5"/>
  <c r="N1858" i="5"/>
  <c r="O1858" i="5"/>
  <c r="P1858" i="5"/>
  <c r="Q1858" i="5"/>
  <c r="R1858" i="5"/>
  <c r="S1858" i="5"/>
  <c r="T1858" i="5"/>
  <c r="U1858" i="5"/>
  <c r="V1858" i="5"/>
  <c r="W1858" i="5"/>
  <c r="X1858" i="5"/>
  <c r="Y1858" i="5"/>
  <c r="Z1858" i="5"/>
  <c r="AA1858" i="5"/>
  <c r="AB1858" i="5"/>
  <c r="Q1866" i="5"/>
  <c r="R1866" i="5"/>
  <c r="S1866" i="5"/>
  <c r="T1866" i="5"/>
  <c r="U1866" i="5"/>
  <c r="V1866" i="5"/>
  <c r="W1866" i="5"/>
  <c r="X1866" i="5"/>
  <c r="Y1866" i="5"/>
  <c r="Z1866" i="5"/>
  <c r="AA1866" i="5"/>
  <c r="AB1866" i="5"/>
  <c r="AC1866" i="5"/>
  <c r="AD1866" i="5"/>
  <c r="AE1866" i="5"/>
  <c r="AF1866" i="5"/>
  <c r="AG1866" i="5"/>
  <c r="AH1866" i="5"/>
  <c r="AI1866" i="5"/>
  <c r="AJ1866" i="5"/>
  <c r="Y1874" i="5"/>
  <c r="Z1874" i="5"/>
  <c r="AA1874" i="5"/>
  <c r="AB1874" i="5"/>
  <c r="AC1874" i="5"/>
  <c r="AD1874" i="5"/>
  <c r="AE1874" i="5"/>
  <c r="AF1874" i="5"/>
  <c r="AG1874" i="5"/>
  <c r="AH1874" i="5"/>
  <c r="AI1874" i="5"/>
  <c r="AJ1874" i="5"/>
  <c r="AK1874" i="5"/>
  <c r="AL1874" i="5"/>
  <c r="AM1874" i="5"/>
  <c r="AG1882" i="5"/>
  <c r="AH1882" i="5"/>
  <c r="AI1882" i="5"/>
  <c r="AJ1882" i="5"/>
  <c r="AK1882" i="5"/>
  <c r="AL1882" i="5"/>
  <c r="AM1882" i="5"/>
  <c r="J1900" i="5"/>
  <c r="K1900" i="5"/>
  <c r="L1900" i="5"/>
  <c r="M1900" i="5"/>
  <c r="N1900" i="5"/>
  <c r="O1900" i="5"/>
  <c r="P1900" i="5"/>
  <c r="Q1900" i="5"/>
  <c r="R1900" i="5"/>
  <c r="S1900" i="5"/>
  <c r="T1900" i="5"/>
  <c r="U1900" i="5"/>
  <c r="V1900" i="5"/>
  <c r="W1900" i="5"/>
  <c r="X1900" i="5"/>
  <c r="Y1900" i="5"/>
  <c r="Z1900" i="5"/>
  <c r="AA1900" i="5"/>
  <c r="AB1900" i="5"/>
  <c r="AC1900" i="5"/>
  <c r="R1908" i="5"/>
  <c r="S1908" i="5"/>
  <c r="T1908" i="5"/>
  <c r="U1908" i="5"/>
  <c r="V1908" i="5"/>
  <c r="W1908" i="5"/>
  <c r="X1908" i="5"/>
  <c r="Y1908" i="5"/>
  <c r="Z1908" i="5"/>
  <c r="AA1908" i="5"/>
  <c r="AB1908" i="5"/>
  <c r="AC1908" i="5"/>
  <c r="AD1908" i="5"/>
  <c r="AE1908" i="5"/>
  <c r="AF1908" i="5"/>
  <c r="AG1908" i="5"/>
  <c r="AH1908" i="5"/>
  <c r="AI1908" i="5"/>
  <c r="AJ1908" i="5"/>
  <c r="AK1908" i="5"/>
  <c r="Z1916" i="5"/>
  <c r="AA1916" i="5"/>
  <c r="AB1916" i="5"/>
  <c r="AC1916" i="5"/>
  <c r="AD1916" i="5"/>
  <c r="AE1916" i="5"/>
  <c r="AF1916" i="5"/>
  <c r="AG1916" i="5"/>
  <c r="AH1916" i="5"/>
  <c r="AI1916" i="5"/>
  <c r="AJ1916" i="5"/>
  <c r="AK1916" i="5"/>
  <c r="AL1916" i="5"/>
  <c r="AM1916" i="5"/>
  <c r="AH1924" i="5"/>
  <c r="AI1924" i="5"/>
  <c r="AJ1924" i="5"/>
  <c r="AK1924" i="5"/>
  <c r="AL1924" i="5"/>
  <c r="AM1924" i="5"/>
  <c r="K1942" i="5"/>
  <c r="L1942" i="5"/>
  <c r="M1942" i="5"/>
  <c r="N1942" i="5"/>
  <c r="O1942" i="5"/>
  <c r="P1942" i="5"/>
  <c r="Q1942" i="5"/>
  <c r="R1942" i="5"/>
  <c r="S1942" i="5"/>
  <c r="T1942" i="5"/>
  <c r="U1942" i="5"/>
  <c r="V1942" i="5"/>
  <c r="W1942" i="5"/>
  <c r="X1942" i="5"/>
  <c r="Y1942" i="5"/>
  <c r="Z1942" i="5"/>
  <c r="AA1942" i="5"/>
  <c r="AB1942" i="5"/>
  <c r="AC1942" i="5"/>
  <c r="AD1942" i="5"/>
  <c r="S1950" i="5"/>
  <c r="T1950" i="5"/>
  <c r="U1950" i="5"/>
  <c r="V1950" i="5"/>
  <c r="W1950" i="5"/>
  <c r="X1950" i="5"/>
  <c r="Y1950" i="5"/>
  <c r="Z1950" i="5"/>
  <c r="AA1950" i="5"/>
  <c r="AB1950" i="5"/>
  <c r="AC1950" i="5"/>
  <c r="AD1950" i="5"/>
  <c r="AE1950" i="5"/>
  <c r="AF1950" i="5"/>
  <c r="AG1950" i="5"/>
  <c r="AH1950" i="5"/>
  <c r="AI1950" i="5"/>
  <c r="AJ1950" i="5"/>
  <c r="AK1950" i="5"/>
  <c r="AL1950" i="5"/>
  <c r="AA1958" i="5"/>
  <c r="AB1958" i="5"/>
  <c r="AC1958" i="5"/>
  <c r="AD1958" i="5"/>
  <c r="AE1958" i="5"/>
  <c r="AF1958" i="5"/>
  <c r="AG1958" i="5"/>
  <c r="AH1958" i="5"/>
  <c r="AI1958" i="5"/>
  <c r="AJ1958" i="5"/>
  <c r="AK1958" i="5"/>
  <c r="AL1958" i="5"/>
  <c r="AM1958" i="5"/>
  <c r="AI1966" i="5"/>
  <c r="AJ1966" i="5"/>
  <c r="AK1966" i="5"/>
  <c r="AL1966" i="5"/>
  <c r="AM1966" i="5"/>
  <c r="L94" i="58"/>
  <c r="K843" i="58"/>
  <c r="T94" i="58"/>
  <c r="S843" i="58"/>
  <c r="AB94" i="58"/>
  <c r="AA843" i="58"/>
  <c r="AJ94" i="58"/>
  <c r="AI843" i="58"/>
  <c r="X1873" i="5"/>
  <c r="Y1873" i="5"/>
  <c r="Z1873" i="5"/>
  <c r="AA1873" i="5"/>
  <c r="AB1873" i="5"/>
  <c r="AC1873" i="5"/>
  <c r="AD1873" i="5"/>
  <c r="AE1873" i="5"/>
  <c r="AF1873" i="5"/>
  <c r="AG1873" i="5"/>
  <c r="AH1873" i="5"/>
  <c r="AI1873" i="5"/>
  <c r="AJ1873" i="5"/>
  <c r="AK1873" i="5"/>
  <c r="AL1873" i="5"/>
  <c r="AM1873" i="5"/>
  <c r="Y1915" i="5"/>
  <c r="Z1915" i="5"/>
  <c r="AA1915" i="5"/>
  <c r="AB1915" i="5"/>
  <c r="AC1915" i="5"/>
  <c r="AD1915" i="5"/>
  <c r="AE1915" i="5"/>
  <c r="AF1915" i="5"/>
  <c r="AG1915" i="5"/>
  <c r="AH1915" i="5"/>
  <c r="AI1915" i="5"/>
  <c r="AJ1915" i="5"/>
  <c r="AK1915" i="5"/>
  <c r="AL1915" i="5"/>
  <c r="AM1915" i="5"/>
  <c r="Z1957" i="5"/>
  <c r="AA1957" i="5"/>
  <c r="AB1957" i="5"/>
  <c r="AC1957" i="5"/>
  <c r="AD1957" i="5"/>
  <c r="AE1957" i="5"/>
  <c r="AF1957" i="5"/>
  <c r="AG1957" i="5"/>
  <c r="AH1957" i="5"/>
  <c r="AI1957" i="5"/>
  <c r="AJ1957" i="5"/>
  <c r="AK1957" i="5"/>
  <c r="AL1957" i="5"/>
  <c r="AM1957" i="5"/>
  <c r="D180" i="29"/>
  <c r="E74" i="29"/>
  <c r="E28" i="29" s="1"/>
  <c r="E110" i="29"/>
  <c r="D181" i="29"/>
  <c r="AA928" i="5"/>
  <c r="Z928" i="5"/>
  <c r="AC928" i="5"/>
  <c r="Y928" i="5"/>
  <c r="AB928" i="5"/>
  <c r="T962" i="5"/>
  <c r="V962" i="5"/>
  <c r="U962" i="5"/>
  <c r="R962" i="5"/>
  <c r="S962" i="5"/>
  <c r="AH978" i="5"/>
  <c r="AI978" i="5"/>
  <c r="AK978" i="5"/>
  <c r="AL978" i="5"/>
  <c r="AJ978" i="5"/>
  <c r="AA1671" i="5"/>
  <c r="AB1671" i="5"/>
  <c r="AC1671" i="5"/>
  <c r="AD1671" i="5"/>
  <c r="AE1671" i="5"/>
  <c r="AF1671" i="5"/>
  <c r="AG1671" i="5"/>
  <c r="AH1671" i="5"/>
  <c r="AI1671" i="5"/>
  <c r="AJ1671" i="5"/>
  <c r="AK1671" i="5"/>
  <c r="AL1671" i="5"/>
  <c r="AM1671" i="5"/>
  <c r="T1705" i="5"/>
  <c r="U1705" i="5"/>
  <c r="V1705" i="5"/>
  <c r="W1705" i="5"/>
  <c r="X1705" i="5"/>
  <c r="Y1705" i="5"/>
  <c r="Z1705" i="5"/>
  <c r="AA1705" i="5"/>
  <c r="AB1705" i="5"/>
  <c r="AC1705" i="5"/>
  <c r="AD1705" i="5"/>
  <c r="AE1705" i="5"/>
  <c r="AF1705" i="5"/>
  <c r="AG1705" i="5"/>
  <c r="AH1705" i="5"/>
  <c r="AI1705" i="5"/>
  <c r="AJ1705" i="5"/>
  <c r="AK1705" i="5"/>
  <c r="AL1705" i="5"/>
  <c r="AM1705" i="5"/>
  <c r="AJ1721" i="5"/>
  <c r="AK1721" i="5"/>
  <c r="AL1721" i="5"/>
  <c r="AM1721" i="5"/>
  <c r="M1739" i="5"/>
  <c r="N1739" i="5"/>
  <c r="O1739" i="5"/>
  <c r="P1739" i="5"/>
  <c r="Q1739" i="5"/>
  <c r="R1739" i="5"/>
  <c r="S1739" i="5"/>
  <c r="T1739" i="5"/>
  <c r="U1739" i="5"/>
  <c r="V1739" i="5"/>
  <c r="W1739" i="5"/>
  <c r="X1739" i="5"/>
  <c r="Y1739" i="5"/>
  <c r="Z1739" i="5"/>
  <c r="AA1739" i="5"/>
  <c r="AB1739" i="5"/>
  <c r="AC1739" i="5"/>
  <c r="AD1739" i="5"/>
  <c r="AE1739" i="5"/>
  <c r="AF1739" i="5"/>
  <c r="AC1755" i="5"/>
  <c r="AD1755" i="5"/>
  <c r="AE1755" i="5"/>
  <c r="AF1755" i="5"/>
  <c r="AG1755" i="5"/>
  <c r="AH1755" i="5"/>
  <c r="AI1755" i="5"/>
  <c r="AJ1755" i="5"/>
  <c r="AK1755" i="5"/>
  <c r="AL1755" i="5"/>
  <c r="AM1755" i="5"/>
  <c r="V1789" i="5"/>
  <c r="W1789" i="5"/>
  <c r="X1789" i="5"/>
  <c r="Y1789" i="5"/>
  <c r="Z1789" i="5"/>
  <c r="AA1789" i="5"/>
  <c r="AB1789" i="5"/>
  <c r="AC1789" i="5"/>
  <c r="AD1789" i="5"/>
  <c r="AE1789" i="5"/>
  <c r="AF1789" i="5"/>
  <c r="AG1789" i="5"/>
  <c r="AH1789" i="5"/>
  <c r="AI1789" i="5"/>
  <c r="AJ1789" i="5"/>
  <c r="AK1789" i="5"/>
  <c r="AL1789" i="5"/>
  <c r="AM1789" i="5"/>
  <c r="G1815" i="5"/>
  <c r="H1815" i="5"/>
  <c r="I1815" i="5"/>
  <c r="J1815" i="5"/>
  <c r="K1815" i="5"/>
  <c r="L1815" i="5"/>
  <c r="M1815" i="5"/>
  <c r="N1815" i="5"/>
  <c r="O1815" i="5"/>
  <c r="P1815" i="5"/>
  <c r="Q1815" i="5"/>
  <c r="R1815" i="5"/>
  <c r="S1815" i="5"/>
  <c r="T1815" i="5"/>
  <c r="U1815" i="5"/>
  <c r="V1815" i="5"/>
  <c r="W1815" i="5"/>
  <c r="X1815" i="5"/>
  <c r="Y1815" i="5"/>
  <c r="Z1815" i="5"/>
  <c r="W1831" i="5"/>
  <c r="X1831" i="5"/>
  <c r="Y1831" i="5"/>
  <c r="Z1831" i="5"/>
  <c r="AA1831" i="5"/>
  <c r="AB1831" i="5"/>
  <c r="AC1831" i="5"/>
  <c r="AD1831" i="5"/>
  <c r="AE1831" i="5"/>
  <c r="AF1831" i="5"/>
  <c r="AG1831" i="5"/>
  <c r="AH1831" i="5"/>
  <c r="AI1831" i="5"/>
  <c r="AJ1831" i="5"/>
  <c r="AK1831" i="5"/>
  <c r="AL1831" i="5"/>
  <c r="AM1831" i="5"/>
  <c r="P1865" i="5"/>
  <c r="Q1865" i="5"/>
  <c r="R1865" i="5"/>
  <c r="S1865" i="5"/>
  <c r="T1865" i="5"/>
  <c r="U1865" i="5"/>
  <c r="V1865" i="5"/>
  <c r="W1865" i="5"/>
  <c r="X1865" i="5"/>
  <c r="Y1865" i="5"/>
  <c r="Z1865" i="5"/>
  <c r="AA1865" i="5"/>
  <c r="AB1865" i="5"/>
  <c r="AC1865" i="5"/>
  <c r="AD1865" i="5"/>
  <c r="AE1865" i="5"/>
  <c r="AF1865" i="5"/>
  <c r="AG1865" i="5"/>
  <c r="AH1865" i="5"/>
  <c r="AI1865" i="5"/>
  <c r="I1899" i="5"/>
  <c r="J1899" i="5"/>
  <c r="K1899" i="5"/>
  <c r="L1899" i="5"/>
  <c r="M1899" i="5"/>
  <c r="N1899" i="5"/>
  <c r="O1899" i="5"/>
  <c r="P1899" i="5"/>
  <c r="Q1899" i="5"/>
  <c r="R1899" i="5"/>
  <c r="S1899" i="5"/>
  <c r="T1899" i="5"/>
  <c r="U1899" i="5"/>
  <c r="V1899" i="5"/>
  <c r="W1899" i="5"/>
  <c r="X1899" i="5"/>
  <c r="Y1899" i="5"/>
  <c r="Z1899" i="5"/>
  <c r="AA1899" i="5"/>
  <c r="AB1899" i="5"/>
  <c r="AH1965" i="5"/>
  <c r="AI1965" i="5"/>
  <c r="AJ1965" i="5"/>
  <c r="AK1965" i="5"/>
  <c r="AL1965" i="5"/>
  <c r="AM1965" i="5"/>
  <c r="E75" i="29"/>
  <c r="E29" i="29" s="1"/>
  <c r="E111" i="29"/>
  <c r="E214" i="29" s="1"/>
  <c r="E40" i="30" s="1"/>
  <c r="D182" i="29"/>
  <c r="E72" i="29"/>
  <c r="E26" i="29" s="1"/>
  <c r="D24" i="29"/>
  <c r="D62" i="29"/>
  <c r="E108" i="29"/>
  <c r="D126" i="29"/>
  <c r="D179" i="29"/>
  <c r="T920" i="5"/>
  <c r="U920" i="5"/>
  <c r="S920" i="5"/>
  <c r="Q920" i="5"/>
  <c r="R920" i="5"/>
  <c r="N954" i="5"/>
  <c r="M954" i="5"/>
  <c r="L954" i="5"/>
  <c r="J954" i="5"/>
  <c r="K954" i="5"/>
  <c r="AD970" i="5"/>
  <c r="AB970" i="5"/>
  <c r="Z970" i="5"/>
  <c r="AA970" i="5"/>
  <c r="AC970" i="5"/>
  <c r="K1655" i="5"/>
  <c r="L1655" i="5"/>
  <c r="M1655" i="5"/>
  <c r="N1655" i="5"/>
  <c r="O1655" i="5"/>
  <c r="P1655" i="5"/>
  <c r="Q1655" i="5"/>
  <c r="R1655" i="5"/>
  <c r="S1655" i="5"/>
  <c r="T1655" i="5"/>
  <c r="U1655" i="5"/>
  <c r="V1655" i="5"/>
  <c r="W1655" i="5"/>
  <c r="X1655" i="5"/>
  <c r="Y1655" i="5"/>
  <c r="Z1655" i="5"/>
  <c r="AA1655" i="5"/>
  <c r="AB1655" i="5"/>
  <c r="AC1655" i="5"/>
  <c r="AD1655" i="5"/>
  <c r="AI1679" i="5"/>
  <c r="AJ1679" i="5"/>
  <c r="AK1679" i="5"/>
  <c r="AL1679" i="5"/>
  <c r="AM1679" i="5"/>
  <c r="L1697" i="5"/>
  <c r="M1697" i="5"/>
  <c r="N1697" i="5"/>
  <c r="O1697" i="5"/>
  <c r="P1697" i="5"/>
  <c r="Q1697" i="5"/>
  <c r="R1697" i="5"/>
  <c r="S1697" i="5"/>
  <c r="T1697" i="5"/>
  <c r="U1697" i="5"/>
  <c r="V1697" i="5"/>
  <c r="W1697" i="5"/>
  <c r="X1697" i="5"/>
  <c r="Y1697" i="5"/>
  <c r="Z1697" i="5"/>
  <c r="AA1697" i="5"/>
  <c r="AB1697" i="5"/>
  <c r="AC1697" i="5"/>
  <c r="AD1697" i="5"/>
  <c r="AE1697" i="5"/>
  <c r="AB1713" i="5"/>
  <c r="AC1713" i="5"/>
  <c r="AD1713" i="5"/>
  <c r="AE1713" i="5"/>
  <c r="AF1713" i="5"/>
  <c r="AG1713" i="5"/>
  <c r="AH1713" i="5"/>
  <c r="AI1713" i="5"/>
  <c r="AJ1713" i="5"/>
  <c r="AK1713" i="5"/>
  <c r="AL1713" i="5"/>
  <c r="AM1713" i="5"/>
  <c r="U1747" i="5"/>
  <c r="V1747" i="5"/>
  <c r="W1747" i="5"/>
  <c r="X1747" i="5"/>
  <c r="Y1747" i="5"/>
  <c r="Z1747" i="5"/>
  <c r="AA1747" i="5"/>
  <c r="AB1747" i="5"/>
  <c r="AC1747" i="5"/>
  <c r="AD1747" i="5"/>
  <c r="AE1747" i="5"/>
  <c r="AF1747" i="5"/>
  <c r="AG1747" i="5"/>
  <c r="AH1747" i="5"/>
  <c r="AI1747" i="5"/>
  <c r="AJ1747" i="5"/>
  <c r="AK1747" i="5"/>
  <c r="AL1747" i="5"/>
  <c r="AM1747" i="5"/>
  <c r="AK1763" i="5"/>
  <c r="AL1763" i="5"/>
  <c r="AM1763" i="5"/>
  <c r="N1781" i="5"/>
  <c r="O1781" i="5"/>
  <c r="P1781" i="5"/>
  <c r="Q1781" i="5"/>
  <c r="R1781" i="5"/>
  <c r="S1781" i="5"/>
  <c r="T1781" i="5"/>
  <c r="U1781" i="5"/>
  <c r="V1781" i="5"/>
  <c r="W1781" i="5"/>
  <c r="X1781" i="5"/>
  <c r="Y1781" i="5"/>
  <c r="Z1781" i="5"/>
  <c r="AA1781" i="5"/>
  <c r="AB1781" i="5"/>
  <c r="AC1781" i="5"/>
  <c r="AD1781" i="5"/>
  <c r="AE1781" i="5"/>
  <c r="AF1781" i="5"/>
  <c r="AG1781" i="5"/>
  <c r="AD1797" i="5"/>
  <c r="AE1797" i="5"/>
  <c r="AF1797" i="5"/>
  <c r="AG1797" i="5"/>
  <c r="AH1797" i="5"/>
  <c r="AI1797" i="5"/>
  <c r="AJ1797" i="5"/>
  <c r="AK1797" i="5"/>
  <c r="AL1797" i="5"/>
  <c r="AM1797" i="5"/>
  <c r="AL1805" i="5"/>
  <c r="AM1805" i="5"/>
  <c r="O1823" i="5"/>
  <c r="P1823" i="5"/>
  <c r="Q1823" i="5"/>
  <c r="R1823" i="5"/>
  <c r="S1823" i="5"/>
  <c r="T1823" i="5"/>
  <c r="U1823" i="5"/>
  <c r="V1823" i="5"/>
  <c r="W1823" i="5"/>
  <c r="X1823" i="5"/>
  <c r="Y1823" i="5"/>
  <c r="Z1823" i="5"/>
  <c r="AA1823" i="5"/>
  <c r="AB1823" i="5"/>
  <c r="AC1823" i="5"/>
  <c r="AD1823" i="5"/>
  <c r="AE1823" i="5"/>
  <c r="AF1823" i="5"/>
  <c r="AG1823" i="5"/>
  <c r="AH1823" i="5"/>
  <c r="AE1839" i="5"/>
  <c r="AF1839" i="5"/>
  <c r="AG1839" i="5"/>
  <c r="AH1839" i="5"/>
  <c r="AI1839" i="5"/>
  <c r="AJ1839" i="5"/>
  <c r="AK1839" i="5"/>
  <c r="AL1839" i="5"/>
  <c r="AM1839" i="5"/>
  <c r="H1857" i="5"/>
  <c r="I1857" i="5"/>
  <c r="J1857" i="5"/>
  <c r="K1857" i="5"/>
  <c r="L1857" i="5"/>
  <c r="M1857" i="5"/>
  <c r="N1857" i="5"/>
  <c r="O1857" i="5"/>
  <c r="P1857" i="5"/>
  <c r="Q1857" i="5"/>
  <c r="R1857" i="5"/>
  <c r="S1857" i="5"/>
  <c r="T1857" i="5"/>
  <c r="U1857" i="5"/>
  <c r="V1857" i="5"/>
  <c r="W1857" i="5"/>
  <c r="X1857" i="5"/>
  <c r="Y1857" i="5"/>
  <c r="Z1857" i="5"/>
  <c r="AA1857" i="5"/>
  <c r="AF1881" i="5"/>
  <c r="AG1881" i="5"/>
  <c r="AH1881" i="5"/>
  <c r="AI1881" i="5"/>
  <c r="AJ1881" i="5"/>
  <c r="AK1881" i="5"/>
  <c r="AL1881" i="5"/>
  <c r="AM1881" i="5"/>
  <c r="Q1907" i="5"/>
  <c r="R1907" i="5"/>
  <c r="S1907" i="5"/>
  <c r="T1907" i="5"/>
  <c r="U1907" i="5"/>
  <c r="V1907" i="5"/>
  <c r="W1907" i="5"/>
  <c r="X1907" i="5"/>
  <c r="Y1907" i="5"/>
  <c r="Z1907" i="5"/>
  <c r="AA1907" i="5"/>
  <c r="AB1907" i="5"/>
  <c r="AC1907" i="5"/>
  <c r="AD1907" i="5"/>
  <c r="AE1907" i="5"/>
  <c r="AF1907" i="5"/>
  <c r="AG1907" i="5"/>
  <c r="AH1907" i="5"/>
  <c r="AI1907" i="5"/>
  <c r="AJ1907" i="5"/>
  <c r="J1941" i="5"/>
  <c r="K1941" i="5"/>
  <c r="L1941" i="5"/>
  <c r="M1941" i="5"/>
  <c r="N1941" i="5"/>
  <c r="O1941" i="5"/>
  <c r="P1941" i="5"/>
  <c r="Q1941" i="5"/>
  <c r="R1941" i="5"/>
  <c r="S1941" i="5"/>
  <c r="T1941" i="5"/>
  <c r="U1941" i="5"/>
  <c r="V1941" i="5"/>
  <c r="W1941" i="5"/>
  <c r="X1941" i="5"/>
  <c r="Y1941" i="5"/>
  <c r="Z1941" i="5"/>
  <c r="AA1941" i="5"/>
  <c r="AB1941" i="5"/>
  <c r="AC1941" i="5"/>
  <c r="E109" i="29"/>
  <c r="D36" i="29"/>
  <c r="E38" i="29"/>
  <c r="D114" i="29"/>
  <c r="D138" i="29"/>
  <c r="I1531" i="58"/>
  <c r="O1485" i="58"/>
  <c r="O1493" i="58"/>
  <c r="I1539" i="58"/>
  <c r="I1547" i="58"/>
  <c r="O1501" i="58"/>
  <c r="O1509" i="58"/>
  <c r="I1555" i="58"/>
  <c r="AJ936" i="5"/>
  <c r="AI936" i="5"/>
  <c r="AG936" i="5"/>
  <c r="AK936" i="5"/>
  <c r="AH936" i="5"/>
  <c r="O1478" i="58"/>
  <c r="I1524" i="58"/>
  <c r="I1532" i="58"/>
  <c r="O1486" i="58"/>
  <c r="O1494" i="58"/>
  <c r="I1540" i="58"/>
  <c r="O1502" i="58"/>
  <c r="I1548" i="58"/>
  <c r="I1556" i="58"/>
  <c r="O1510" i="58"/>
  <c r="AR94" i="58"/>
  <c r="AR844" i="58" s="1"/>
  <c r="AQ843" i="58"/>
  <c r="E39" i="29"/>
  <c r="E40" i="29"/>
  <c r="E41" i="29"/>
  <c r="K94" i="58"/>
  <c r="J843" i="58"/>
  <c r="S94" i="58"/>
  <c r="R843" i="58"/>
  <c r="AA94" i="58"/>
  <c r="Z843" i="58"/>
  <c r="AI94" i="58"/>
  <c r="AH843" i="58"/>
  <c r="AQ94" i="58"/>
  <c r="AP843" i="58"/>
  <c r="M94" i="58"/>
  <c r="L843" i="58"/>
  <c r="U94" i="58"/>
  <c r="T843" i="58"/>
  <c r="AC94" i="58"/>
  <c r="AB843" i="58"/>
  <c r="AK94" i="58"/>
  <c r="AJ843" i="58"/>
  <c r="I1525" i="58"/>
  <c r="O1479" i="58"/>
  <c r="O1487" i="58"/>
  <c r="I1533" i="58"/>
  <c r="I1541" i="58"/>
  <c r="O1495" i="58"/>
  <c r="O1503" i="58"/>
  <c r="I1549" i="58"/>
  <c r="I1557" i="58"/>
  <c r="O1511" i="58"/>
  <c r="M914" i="5"/>
  <c r="O914" i="5"/>
  <c r="K914" i="5"/>
  <c r="L914" i="5"/>
  <c r="N914" i="5"/>
  <c r="U922" i="5"/>
  <c r="V922" i="5"/>
  <c r="T922" i="5"/>
  <c r="W922" i="5"/>
  <c r="S922" i="5"/>
  <c r="AA930" i="5"/>
  <c r="AD930" i="5"/>
  <c r="AE930" i="5"/>
  <c r="AC930" i="5"/>
  <c r="AB930" i="5"/>
  <c r="AI938" i="5"/>
  <c r="AK938" i="5"/>
  <c r="AL938" i="5"/>
  <c r="AM938" i="5"/>
  <c r="AJ938" i="5"/>
  <c r="M956" i="5"/>
  <c r="L956" i="5"/>
  <c r="O956" i="5"/>
  <c r="N956" i="5"/>
  <c r="P956" i="5"/>
  <c r="X964" i="5"/>
  <c r="U964" i="5"/>
  <c r="T964" i="5"/>
  <c r="W964" i="5"/>
  <c r="V964" i="5"/>
  <c r="AB972" i="5"/>
  <c r="AE972" i="5"/>
  <c r="AF972" i="5"/>
  <c r="AD972" i="5"/>
  <c r="AC972" i="5"/>
  <c r="AK980" i="5"/>
  <c r="AM980" i="5"/>
  <c r="AL980" i="5"/>
  <c r="AJ980" i="5"/>
  <c r="M1657" i="5"/>
  <c r="N1657" i="5"/>
  <c r="O1657" i="5"/>
  <c r="P1657" i="5"/>
  <c r="Q1657" i="5"/>
  <c r="R1657" i="5"/>
  <c r="S1657" i="5"/>
  <c r="T1657" i="5"/>
  <c r="U1657" i="5"/>
  <c r="V1657" i="5"/>
  <c r="W1657" i="5"/>
  <c r="X1657" i="5"/>
  <c r="Y1657" i="5"/>
  <c r="Z1657" i="5"/>
  <c r="AA1657" i="5"/>
  <c r="AB1657" i="5"/>
  <c r="AC1657" i="5"/>
  <c r="AD1657" i="5"/>
  <c r="AE1657" i="5"/>
  <c r="AF1657" i="5"/>
  <c r="U1665" i="5"/>
  <c r="V1665" i="5"/>
  <c r="W1665" i="5"/>
  <c r="X1665" i="5"/>
  <c r="Y1665" i="5"/>
  <c r="Z1665" i="5"/>
  <c r="AA1665" i="5"/>
  <c r="AB1665" i="5"/>
  <c r="AC1665" i="5"/>
  <c r="AD1665" i="5"/>
  <c r="AE1665" i="5"/>
  <c r="AF1665" i="5"/>
  <c r="AG1665" i="5"/>
  <c r="AH1665" i="5"/>
  <c r="AI1665" i="5"/>
  <c r="AJ1665" i="5"/>
  <c r="AK1665" i="5"/>
  <c r="AL1665" i="5"/>
  <c r="AM1665" i="5"/>
  <c r="AC1673" i="5"/>
  <c r="AD1673" i="5"/>
  <c r="AE1673" i="5"/>
  <c r="AF1673" i="5"/>
  <c r="AG1673" i="5"/>
  <c r="AH1673" i="5"/>
  <c r="AI1673" i="5"/>
  <c r="AJ1673" i="5"/>
  <c r="AK1673" i="5"/>
  <c r="AL1673" i="5"/>
  <c r="AM1673" i="5"/>
  <c r="AK1681" i="5"/>
  <c r="AL1681" i="5"/>
  <c r="AM1681" i="5"/>
  <c r="N1699" i="5"/>
  <c r="O1699" i="5"/>
  <c r="P1699" i="5"/>
  <c r="Q1699" i="5"/>
  <c r="R1699" i="5"/>
  <c r="S1699" i="5"/>
  <c r="T1699" i="5"/>
  <c r="U1699" i="5"/>
  <c r="V1699" i="5"/>
  <c r="W1699" i="5"/>
  <c r="X1699" i="5"/>
  <c r="Y1699" i="5"/>
  <c r="Z1699" i="5"/>
  <c r="AA1699" i="5"/>
  <c r="AB1699" i="5"/>
  <c r="AC1699" i="5"/>
  <c r="AD1699" i="5"/>
  <c r="AE1699" i="5"/>
  <c r="AF1699" i="5"/>
  <c r="AG1699" i="5"/>
  <c r="V1707" i="5"/>
  <c r="W1707" i="5"/>
  <c r="X1707" i="5"/>
  <c r="Y1707" i="5"/>
  <c r="Z1707" i="5"/>
  <c r="AA1707" i="5"/>
  <c r="AB1707" i="5"/>
  <c r="AC1707" i="5"/>
  <c r="AD1707" i="5"/>
  <c r="AE1707" i="5"/>
  <c r="AF1707" i="5"/>
  <c r="AG1707" i="5"/>
  <c r="AH1707" i="5"/>
  <c r="AI1707" i="5"/>
  <c r="AJ1707" i="5"/>
  <c r="AK1707" i="5"/>
  <c r="AL1707" i="5"/>
  <c r="AM1707" i="5"/>
  <c r="AD1715" i="5"/>
  <c r="AE1715" i="5"/>
  <c r="AF1715" i="5"/>
  <c r="AG1715" i="5"/>
  <c r="AH1715" i="5"/>
  <c r="AI1715" i="5"/>
  <c r="AJ1715" i="5"/>
  <c r="AK1715" i="5"/>
  <c r="AL1715" i="5"/>
  <c r="AM1715" i="5"/>
  <c r="AL1723" i="5"/>
  <c r="AM1723" i="5"/>
  <c r="G1733" i="5"/>
  <c r="H1733" i="5"/>
  <c r="I1733" i="5"/>
  <c r="J1733" i="5"/>
  <c r="K1733" i="5"/>
  <c r="L1733" i="5"/>
  <c r="M1733" i="5"/>
  <c r="N1733" i="5"/>
  <c r="O1733" i="5"/>
  <c r="P1733" i="5"/>
  <c r="Q1733" i="5"/>
  <c r="R1733" i="5"/>
  <c r="S1733" i="5"/>
  <c r="T1733" i="5"/>
  <c r="U1733" i="5"/>
  <c r="V1733" i="5"/>
  <c r="W1733" i="5"/>
  <c r="X1733" i="5"/>
  <c r="Y1733" i="5"/>
  <c r="Z1733" i="5"/>
  <c r="O1741" i="5"/>
  <c r="P1741" i="5"/>
  <c r="Q1741" i="5"/>
  <c r="R1741" i="5"/>
  <c r="S1741" i="5"/>
  <c r="T1741" i="5"/>
  <c r="U1741" i="5"/>
  <c r="V1741" i="5"/>
  <c r="W1741" i="5"/>
  <c r="X1741" i="5"/>
  <c r="Y1741" i="5"/>
  <c r="Z1741" i="5"/>
  <c r="AA1741" i="5"/>
  <c r="AB1741" i="5"/>
  <c r="AC1741" i="5"/>
  <c r="AD1741" i="5"/>
  <c r="AE1741" i="5"/>
  <c r="AF1741" i="5"/>
  <c r="AG1741" i="5"/>
  <c r="AH1741" i="5"/>
  <c r="W1749" i="5"/>
  <c r="X1749" i="5"/>
  <c r="Y1749" i="5"/>
  <c r="Z1749" i="5"/>
  <c r="AA1749" i="5"/>
  <c r="AB1749" i="5"/>
  <c r="AC1749" i="5"/>
  <c r="AD1749" i="5"/>
  <c r="AE1749" i="5"/>
  <c r="AF1749" i="5"/>
  <c r="AG1749" i="5"/>
  <c r="AH1749" i="5"/>
  <c r="AI1749" i="5"/>
  <c r="AJ1749" i="5"/>
  <c r="AK1749" i="5"/>
  <c r="AL1749" i="5"/>
  <c r="AM1749" i="5"/>
  <c r="AE1757" i="5"/>
  <c r="AF1757" i="5"/>
  <c r="AG1757" i="5"/>
  <c r="AH1757" i="5"/>
  <c r="AI1757" i="5"/>
  <c r="AJ1757" i="5"/>
  <c r="AK1757" i="5"/>
  <c r="AL1757" i="5"/>
  <c r="AM1757" i="5"/>
  <c r="H1775" i="5"/>
  <c r="I1775" i="5"/>
  <c r="J1775" i="5"/>
  <c r="K1775" i="5"/>
  <c r="L1775" i="5"/>
  <c r="M1775" i="5"/>
  <c r="N1775" i="5"/>
  <c r="O1775" i="5"/>
  <c r="P1775" i="5"/>
  <c r="Q1775" i="5"/>
  <c r="R1775" i="5"/>
  <c r="S1775" i="5"/>
  <c r="T1775" i="5"/>
  <c r="U1775" i="5"/>
  <c r="V1775" i="5"/>
  <c r="W1775" i="5"/>
  <c r="X1775" i="5"/>
  <c r="Y1775" i="5"/>
  <c r="Z1775" i="5"/>
  <c r="AA1775" i="5"/>
  <c r="P1783" i="5"/>
  <c r="Q1783" i="5"/>
  <c r="R1783" i="5"/>
  <c r="S1783" i="5"/>
  <c r="T1783" i="5"/>
  <c r="U1783" i="5"/>
  <c r="V1783" i="5"/>
  <c r="W1783" i="5"/>
  <c r="X1783" i="5"/>
  <c r="Y1783" i="5"/>
  <c r="Z1783" i="5"/>
  <c r="AA1783" i="5"/>
  <c r="AB1783" i="5"/>
  <c r="AC1783" i="5"/>
  <c r="AD1783" i="5"/>
  <c r="AE1783" i="5"/>
  <c r="AF1783" i="5"/>
  <c r="AG1783" i="5"/>
  <c r="AH1783" i="5"/>
  <c r="AI1783" i="5"/>
  <c r="X1791" i="5"/>
  <c r="Y1791" i="5"/>
  <c r="Z1791" i="5"/>
  <c r="AA1791" i="5"/>
  <c r="AB1791" i="5"/>
  <c r="AC1791" i="5"/>
  <c r="AD1791" i="5"/>
  <c r="AE1791" i="5"/>
  <c r="AF1791" i="5"/>
  <c r="AG1791" i="5"/>
  <c r="AH1791" i="5"/>
  <c r="AI1791" i="5"/>
  <c r="AJ1791" i="5"/>
  <c r="AK1791" i="5"/>
  <c r="AL1791" i="5"/>
  <c r="AM1791" i="5"/>
  <c r="AF1799" i="5"/>
  <c r="AG1799" i="5"/>
  <c r="AH1799" i="5"/>
  <c r="AI1799" i="5"/>
  <c r="AJ1799" i="5"/>
  <c r="AK1799" i="5"/>
  <c r="AL1799" i="5"/>
  <c r="AM1799" i="5"/>
  <c r="I1817" i="5"/>
  <c r="J1817" i="5"/>
  <c r="K1817" i="5"/>
  <c r="L1817" i="5"/>
  <c r="M1817" i="5"/>
  <c r="N1817" i="5"/>
  <c r="O1817" i="5"/>
  <c r="P1817" i="5"/>
  <c r="Q1817" i="5"/>
  <c r="R1817" i="5"/>
  <c r="S1817" i="5"/>
  <c r="T1817" i="5"/>
  <c r="U1817" i="5"/>
  <c r="V1817" i="5"/>
  <c r="W1817" i="5"/>
  <c r="X1817" i="5"/>
  <c r="Y1817" i="5"/>
  <c r="Z1817" i="5"/>
  <c r="AA1817" i="5"/>
  <c r="AB1817" i="5"/>
  <c r="Q1825" i="5"/>
  <c r="R1825" i="5"/>
  <c r="S1825" i="5"/>
  <c r="T1825" i="5"/>
  <c r="U1825" i="5"/>
  <c r="V1825" i="5"/>
  <c r="W1825" i="5"/>
  <c r="X1825" i="5"/>
  <c r="Y1825" i="5"/>
  <c r="Z1825" i="5"/>
  <c r="AA1825" i="5"/>
  <c r="AB1825" i="5"/>
  <c r="AC1825" i="5"/>
  <c r="AD1825" i="5"/>
  <c r="AE1825" i="5"/>
  <c r="AF1825" i="5"/>
  <c r="AG1825" i="5"/>
  <c r="AH1825" i="5"/>
  <c r="AI1825" i="5"/>
  <c r="AJ1825" i="5"/>
  <c r="Y1833" i="5"/>
  <c r="Z1833" i="5"/>
  <c r="AA1833" i="5"/>
  <c r="AB1833" i="5"/>
  <c r="AC1833" i="5"/>
  <c r="AD1833" i="5"/>
  <c r="AE1833" i="5"/>
  <c r="AF1833" i="5"/>
  <c r="AG1833" i="5"/>
  <c r="AH1833" i="5"/>
  <c r="AI1833" i="5"/>
  <c r="AJ1833" i="5"/>
  <c r="AK1833" i="5"/>
  <c r="AL1833" i="5"/>
  <c r="AM1833" i="5"/>
  <c r="AG1841" i="5"/>
  <c r="AH1841" i="5"/>
  <c r="AI1841" i="5"/>
  <c r="AJ1841" i="5"/>
  <c r="AK1841" i="5"/>
  <c r="AL1841" i="5"/>
  <c r="AM1841" i="5"/>
  <c r="J1859" i="5"/>
  <c r="K1859" i="5"/>
  <c r="L1859" i="5"/>
  <c r="M1859" i="5"/>
  <c r="N1859" i="5"/>
  <c r="O1859" i="5"/>
  <c r="P1859" i="5"/>
  <c r="Q1859" i="5"/>
  <c r="R1859" i="5"/>
  <c r="S1859" i="5"/>
  <c r="T1859" i="5"/>
  <c r="U1859" i="5"/>
  <c r="V1859" i="5"/>
  <c r="W1859" i="5"/>
  <c r="X1859" i="5"/>
  <c r="Y1859" i="5"/>
  <c r="Z1859" i="5"/>
  <c r="AA1859" i="5"/>
  <c r="AB1859" i="5"/>
  <c r="AC1859" i="5"/>
  <c r="R1867" i="5"/>
  <c r="S1867" i="5"/>
  <c r="T1867" i="5"/>
  <c r="U1867" i="5"/>
  <c r="V1867" i="5"/>
  <c r="W1867" i="5"/>
  <c r="X1867" i="5"/>
  <c r="Y1867" i="5"/>
  <c r="Z1867" i="5"/>
  <c r="AA1867" i="5"/>
  <c r="AB1867" i="5"/>
  <c r="AC1867" i="5"/>
  <c r="AD1867" i="5"/>
  <c r="AE1867" i="5"/>
  <c r="AF1867" i="5"/>
  <c r="AG1867" i="5"/>
  <c r="AH1867" i="5"/>
  <c r="AI1867" i="5"/>
  <c r="AJ1867" i="5"/>
  <c r="AK1867" i="5"/>
  <c r="Z1875" i="5"/>
  <c r="AA1875" i="5"/>
  <c r="AB1875" i="5"/>
  <c r="AC1875" i="5"/>
  <c r="AD1875" i="5"/>
  <c r="AE1875" i="5"/>
  <c r="AF1875" i="5"/>
  <c r="AG1875" i="5"/>
  <c r="AH1875" i="5"/>
  <c r="AI1875" i="5"/>
  <c r="AJ1875" i="5"/>
  <c r="AK1875" i="5"/>
  <c r="AL1875" i="5"/>
  <c r="AM1875" i="5"/>
  <c r="AH1883" i="5"/>
  <c r="AI1883" i="5"/>
  <c r="AJ1883" i="5"/>
  <c r="AK1883" i="5"/>
  <c r="AL1883" i="5"/>
  <c r="AM1883" i="5"/>
  <c r="K1901" i="5"/>
  <c r="L1901" i="5"/>
  <c r="M1901" i="5"/>
  <c r="N1901" i="5"/>
  <c r="O1901" i="5"/>
  <c r="P1901" i="5"/>
  <c r="Q1901" i="5"/>
  <c r="R1901" i="5"/>
  <c r="S1901" i="5"/>
  <c r="T1901" i="5"/>
  <c r="U1901" i="5"/>
  <c r="V1901" i="5"/>
  <c r="W1901" i="5"/>
  <c r="X1901" i="5"/>
  <c r="Y1901" i="5"/>
  <c r="Z1901" i="5"/>
  <c r="AA1901" i="5"/>
  <c r="AB1901" i="5"/>
  <c r="AC1901" i="5"/>
  <c r="AD1901" i="5"/>
  <c r="S1909" i="5"/>
  <c r="T1909" i="5"/>
  <c r="U1909" i="5"/>
  <c r="V1909" i="5"/>
  <c r="W1909" i="5"/>
  <c r="X1909" i="5"/>
  <c r="Y1909" i="5"/>
  <c r="Z1909" i="5"/>
  <c r="AA1909" i="5"/>
  <c r="AB1909" i="5"/>
  <c r="AC1909" i="5"/>
  <c r="AD1909" i="5"/>
  <c r="AE1909" i="5"/>
  <c r="AF1909" i="5"/>
  <c r="AG1909" i="5"/>
  <c r="AH1909" i="5"/>
  <c r="AI1909" i="5"/>
  <c r="AJ1909" i="5"/>
  <c r="AK1909" i="5"/>
  <c r="AL1909" i="5"/>
  <c r="AA1917" i="5"/>
  <c r="AB1917" i="5"/>
  <c r="AC1917" i="5"/>
  <c r="AD1917" i="5"/>
  <c r="AE1917" i="5"/>
  <c r="AF1917" i="5"/>
  <c r="AG1917" i="5"/>
  <c r="AH1917" i="5"/>
  <c r="AI1917" i="5"/>
  <c r="AJ1917" i="5"/>
  <c r="AK1917" i="5"/>
  <c r="AL1917" i="5"/>
  <c r="AM1917" i="5"/>
  <c r="AI1925" i="5"/>
  <c r="AJ1925" i="5"/>
  <c r="AK1925" i="5"/>
  <c r="AL1925" i="5"/>
  <c r="AM1925" i="5"/>
  <c r="L1943" i="5"/>
  <c r="M1943" i="5"/>
  <c r="N1943" i="5"/>
  <c r="O1943" i="5"/>
  <c r="P1943" i="5"/>
  <c r="Q1943" i="5"/>
  <c r="R1943" i="5"/>
  <c r="S1943" i="5"/>
  <c r="T1943" i="5"/>
  <c r="U1943" i="5"/>
  <c r="V1943" i="5"/>
  <c r="W1943" i="5"/>
  <c r="X1943" i="5"/>
  <c r="Y1943" i="5"/>
  <c r="Z1943" i="5"/>
  <c r="AA1943" i="5"/>
  <c r="AB1943" i="5"/>
  <c r="AC1943" i="5"/>
  <c r="AD1943" i="5"/>
  <c r="AE1943" i="5"/>
  <c r="T1951" i="5"/>
  <c r="U1951" i="5"/>
  <c r="V1951" i="5"/>
  <c r="W1951" i="5"/>
  <c r="X1951" i="5"/>
  <c r="Y1951" i="5"/>
  <c r="Z1951" i="5"/>
  <c r="AA1951" i="5"/>
  <c r="AB1951" i="5"/>
  <c r="AC1951" i="5"/>
  <c r="AD1951" i="5"/>
  <c r="AE1951" i="5"/>
  <c r="AF1951" i="5"/>
  <c r="AG1951" i="5"/>
  <c r="AH1951" i="5"/>
  <c r="AI1951" i="5"/>
  <c r="AJ1951" i="5"/>
  <c r="AK1951" i="5"/>
  <c r="AL1951" i="5"/>
  <c r="AM1951" i="5"/>
  <c r="AB1959" i="5"/>
  <c r="AC1959" i="5"/>
  <c r="AD1959" i="5"/>
  <c r="AE1959" i="5"/>
  <c r="AF1959" i="5"/>
  <c r="AG1959" i="5"/>
  <c r="AH1959" i="5"/>
  <c r="AI1959" i="5"/>
  <c r="AJ1959" i="5"/>
  <c r="AK1959" i="5"/>
  <c r="AL1959" i="5"/>
  <c r="AM1959" i="5"/>
  <c r="AJ1967" i="5"/>
  <c r="AK1967" i="5"/>
  <c r="AL1967" i="5"/>
  <c r="AM1967" i="5"/>
  <c r="N94" i="58"/>
  <c r="M843" i="58"/>
  <c r="V94" i="58"/>
  <c r="U843" i="58"/>
  <c r="AD94" i="58"/>
  <c r="AC843" i="58"/>
  <c r="AL94" i="58"/>
  <c r="AK843" i="58"/>
  <c r="I1526" i="58"/>
  <c r="O1480" i="58"/>
  <c r="O1488" i="58"/>
  <c r="I1534" i="58"/>
  <c r="O1496" i="58"/>
  <c r="I1542" i="58"/>
  <c r="O1504" i="58"/>
  <c r="I1550" i="58"/>
  <c r="O1512" i="58"/>
  <c r="I1558" i="58"/>
  <c r="P915" i="5"/>
  <c r="L915" i="5"/>
  <c r="N915" i="5"/>
  <c r="M915" i="5"/>
  <c r="O915" i="5"/>
  <c r="X923" i="5"/>
  <c r="V923" i="5"/>
  <c r="W923" i="5"/>
  <c r="U923" i="5"/>
  <c r="T923" i="5"/>
  <c r="AB931" i="5"/>
  <c r="AD931" i="5"/>
  <c r="AE931" i="5"/>
  <c r="AF931" i="5"/>
  <c r="AC931" i="5"/>
  <c r="AL939" i="5"/>
  <c r="AM939" i="5"/>
  <c r="AJ939" i="5"/>
  <c r="AK939" i="5"/>
  <c r="M957" i="5"/>
  <c r="O957" i="5"/>
  <c r="N957" i="5"/>
  <c r="Q957" i="5"/>
  <c r="P957" i="5"/>
  <c r="W965" i="5"/>
  <c r="V965" i="5"/>
  <c r="Y965" i="5"/>
  <c r="U965" i="5"/>
  <c r="X965" i="5"/>
  <c r="AD973" i="5"/>
  <c r="AF973" i="5"/>
  <c r="AC973" i="5"/>
  <c r="AE973" i="5"/>
  <c r="AG973" i="5"/>
  <c r="AM981" i="5"/>
  <c r="AL981" i="5"/>
  <c r="AK981" i="5"/>
  <c r="N1658" i="5"/>
  <c r="O1658" i="5"/>
  <c r="P1658" i="5"/>
  <c r="Q1658" i="5"/>
  <c r="R1658" i="5"/>
  <c r="S1658" i="5"/>
  <c r="T1658" i="5"/>
  <c r="U1658" i="5"/>
  <c r="V1658" i="5"/>
  <c r="W1658" i="5"/>
  <c r="X1658" i="5"/>
  <c r="Y1658" i="5"/>
  <c r="Z1658" i="5"/>
  <c r="AA1658" i="5"/>
  <c r="AB1658" i="5"/>
  <c r="AC1658" i="5"/>
  <c r="AD1658" i="5"/>
  <c r="AE1658" i="5"/>
  <c r="AF1658" i="5"/>
  <c r="AG1658" i="5"/>
  <c r="V1666" i="5"/>
  <c r="W1666" i="5"/>
  <c r="X1666" i="5"/>
  <c r="Y1666" i="5"/>
  <c r="Z1666" i="5"/>
  <c r="AA1666" i="5"/>
  <c r="AB1666" i="5"/>
  <c r="AC1666" i="5"/>
  <c r="AD1666" i="5"/>
  <c r="AE1666" i="5"/>
  <c r="AF1666" i="5"/>
  <c r="AG1666" i="5"/>
  <c r="AH1666" i="5"/>
  <c r="AI1666" i="5"/>
  <c r="AJ1666" i="5"/>
  <c r="AK1666" i="5"/>
  <c r="AL1666" i="5"/>
  <c r="AM1666" i="5"/>
  <c r="AD1674" i="5"/>
  <c r="AE1674" i="5"/>
  <c r="AF1674" i="5"/>
  <c r="AG1674" i="5"/>
  <c r="AH1674" i="5"/>
  <c r="AI1674" i="5"/>
  <c r="AJ1674" i="5"/>
  <c r="AK1674" i="5"/>
  <c r="AL1674" i="5"/>
  <c r="AM1674" i="5"/>
  <c r="AL1682" i="5"/>
  <c r="AM1682" i="5"/>
  <c r="G1692" i="5"/>
  <c r="H1692" i="5"/>
  <c r="I1692" i="5"/>
  <c r="J1692" i="5"/>
  <c r="K1692" i="5"/>
  <c r="L1692" i="5"/>
  <c r="M1692" i="5"/>
  <c r="N1692" i="5"/>
  <c r="O1692" i="5"/>
  <c r="P1692" i="5"/>
  <c r="Q1692" i="5"/>
  <c r="R1692" i="5"/>
  <c r="S1692" i="5"/>
  <c r="T1692" i="5"/>
  <c r="U1692" i="5"/>
  <c r="V1692" i="5"/>
  <c r="W1692" i="5"/>
  <c r="X1692" i="5"/>
  <c r="Y1692" i="5"/>
  <c r="Z1692" i="5"/>
  <c r="O1700" i="5"/>
  <c r="P1700" i="5"/>
  <c r="Q1700" i="5"/>
  <c r="R1700" i="5"/>
  <c r="S1700" i="5"/>
  <c r="T1700" i="5"/>
  <c r="U1700" i="5"/>
  <c r="V1700" i="5"/>
  <c r="W1700" i="5"/>
  <c r="X1700" i="5"/>
  <c r="Y1700" i="5"/>
  <c r="Z1700" i="5"/>
  <c r="AA1700" i="5"/>
  <c r="AB1700" i="5"/>
  <c r="AC1700" i="5"/>
  <c r="AD1700" i="5"/>
  <c r="AE1700" i="5"/>
  <c r="AF1700" i="5"/>
  <c r="AG1700" i="5"/>
  <c r="AH1700" i="5"/>
  <c r="W1708" i="5"/>
  <c r="X1708" i="5"/>
  <c r="Y1708" i="5"/>
  <c r="Z1708" i="5"/>
  <c r="AA1708" i="5"/>
  <c r="AB1708" i="5"/>
  <c r="AC1708" i="5"/>
  <c r="AD1708" i="5"/>
  <c r="AE1708" i="5"/>
  <c r="AF1708" i="5"/>
  <c r="AG1708" i="5"/>
  <c r="AH1708" i="5"/>
  <c r="AI1708" i="5"/>
  <c r="AJ1708" i="5"/>
  <c r="AK1708" i="5"/>
  <c r="AL1708" i="5"/>
  <c r="AM1708" i="5"/>
  <c r="AE1716" i="5"/>
  <c r="AF1716" i="5"/>
  <c r="AG1716" i="5"/>
  <c r="AH1716" i="5"/>
  <c r="AI1716" i="5"/>
  <c r="AJ1716" i="5"/>
  <c r="AK1716" i="5"/>
  <c r="AL1716" i="5"/>
  <c r="AM1716" i="5"/>
  <c r="H1734" i="5"/>
  <c r="I1734" i="5"/>
  <c r="J1734" i="5"/>
  <c r="K1734" i="5"/>
  <c r="L1734" i="5"/>
  <c r="M1734" i="5"/>
  <c r="N1734" i="5"/>
  <c r="O1734" i="5"/>
  <c r="P1734" i="5"/>
  <c r="Q1734" i="5"/>
  <c r="R1734" i="5"/>
  <c r="S1734" i="5"/>
  <c r="T1734" i="5"/>
  <c r="U1734" i="5"/>
  <c r="V1734" i="5"/>
  <c r="W1734" i="5"/>
  <c r="X1734" i="5"/>
  <c r="Y1734" i="5"/>
  <c r="Z1734" i="5"/>
  <c r="AA1734" i="5"/>
  <c r="P1742" i="5"/>
  <c r="Q1742" i="5"/>
  <c r="R1742" i="5"/>
  <c r="S1742" i="5"/>
  <c r="T1742" i="5"/>
  <c r="U1742" i="5"/>
  <c r="V1742" i="5"/>
  <c r="W1742" i="5"/>
  <c r="X1742" i="5"/>
  <c r="Y1742" i="5"/>
  <c r="Z1742" i="5"/>
  <c r="AA1742" i="5"/>
  <c r="AB1742" i="5"/>
  <c r="AC1742" i="5"/>
  <c r="AD1742" i="5"/>
  <c r="AE1742" i="5"/>
  <c r="AF1742" i="5"/>
  <c r="AG1742" i="5"/>
  <c r="AH1742" i="5"/>
  <c r="AI1742" i="5"/>
  <c r="X1750" i="5"/>
  <c r="Y1750" i="5"/>
  <c r="Z1750" i="5"/>
  <c r="AA1750" i="5"/>
  <c r="AB1750" i="5"/>
  <c r="AC1750" i="5"/>
  <c r="AD1750" i="5"/>
  <c r="AE1750" i="5"/>
  <c r="AF1750" i="5"/>
  <c r="AG1750" i="5"/>
  <c r="AH1750" i="5"/>
  <c r="AI1750" i="5"/>
  <c r="AJ1750" i="5"/>
  <c r="AK1750" i="5"/>
  <c r="AL1750" i="5"/>
  <c r="AM1750" i="5"/>
  <c r="AF1758" i="5"/>
  <c r="AG1758" i="5"/>
  <c r="AH1758" i="5"/>
  <c r="AI1758" i="5"/>
  <c r="AJ1758" i="5"/>
  <c r="AK1758" i="5"/>
  <c r="AL1758" i="5"/>
  <c r="AM1758" i="5"/>
  <c r="I1776" i="5"/>
  <c r="J1776" i="5"/>
  <c r="K1776" i="5"/>
  <c r="L1776" i="5"/>
  <c r="M1776" i="5"/>
  <c r="N1776" i="5"/>
  <c r="O1776" i="5"/>
  <c r="P1776" i="5"/>
  <c r="Q1776" i="5"/>
  <c r="R1776" i="5"/>
  <c r="S1776" i="5"/>
  <c r="T1776" i="5"/>
  <c r="U1776" i="5"/>
  <c r="V1776" i="5"/>
  <c r="W1776" i="5"/>
  <c r="X1776" i="5"/>
  <c r="Y1776" i="5"/>
  <c r="Z1776" i="5"/>
  <c r="AA1776" i="5"/>
  <c r="AB1776" i="5"/>
  <c r="Q1784" i="5"/>
  <c r="R1784" i="5"/>
  <c r="S1784" i="5"/>
  <c r="T1784" i="5"/>
  <c r="U1784" i="5"/>
  <c r="V1784" i="5"/>
  <c r="W1784" i="5"/>
  <c r="X1784" i="5"/>
  <c r="Y1784" i="5"/>
  <c r="Z1784" i="5"/>
  <c r="AA1784" i="5"/>
  <c r="AB1784" i="5"/>
  <c r="AC1784" i="5"/>
  <c r="AD1784" i="5"/>
  <c r="AE1784" i="5"/>
  <c r="AF1784" i="5"/>
  <c r="AG1784" i="5"/>
  <c r="AH1784" i="5"/>
  <c r="AI1784" i="5"/>
  <c r="AJ1784" i="5"/>
  <c r="Y1792" i="5"/>
  <c r="Z1792" i="5"/>
  <c r="AA1792" i="5"/>
  <c r="AB1792" i="5"/>
  <c r="AC1792" i="5"/>
  <c r="AD1792" i="5"/>
  <c r="AE1792" i="5"/>
  <c r="AF1792" i="5"/>
  <c r="AG1792" i="5"/>
  <c r="AH1792" i="5"/>
  <c r="AI1792" i="5"/>
  <c r="AJ1792" i="5"/>
  <c r="AK1792" i="5"/>
  <c r="AL1792" i="5"/>
  <c r="AM1792" i="5"/>
  <c r="AG1800" i="5"/>
  <c r="AH1800" i="5"/>
  <c r="AI1800" i="5"/>
  <c r="AJ1800" i="5"/>
  <c r="AK1800" i="5"/>
  <c r="AL1800" i="5"/>
  <c r="AM1800" i="5"/>
  <c r="J1818" i="5"/>
  <c r="K1818" i="5"/>
  <c r="L1818" i="5"/>
  <c r="M1818" i="5"/>
  <c r="N1818" i="5"/>
  <c r="O1818" i="5"/>
  <c r="P1818" i="5"/>
  <c r="Q1818" i="5"/>
  <c r="R1818" i="5"/>
  <c r="S1818" i="5"/>
  <c r="T1818" i="5"/>
  <c r="U1818" i="5"/>
  <c r="V1818" i="5"/>
  <c r="W1818" i="5"/>
  <c r="X1818" i="5"/>
  <c r="Y1818" i="5"/>
  <c r="Z1818" i="5"/>
  <c r="AA1818" i="5"/>
  <c r="AB1818" i="5"/>
  <c r="AC1818" i="5"/>
  <c r="R1826" i="5"/>
  <c r="S1826" i="5"/>
  <c r="T1826" i="5"/>
  <c r="U1826" i="5"/>
  <c r="V1826" i="5"/>
  <c r="W1826" i="5"/>
  <c r="X1826" i="5"/>
  <c r="Y1826" i="5"/>
  <c r="Z1826" i="5"/>
  <c r="AA1826" i="5"/>
  <c r="AB1826" i="5"/>
  <c r="AC1826" i="5"/>
  <c r="AD1826" i="5"/>
  <c r="AE1826" i="5"/>
  <c r="AF1826" i="5"/>
  <c r="AG1826" i="5"/>
  <c r="AH1826" i="5"/>
  <c r="AI1826" i="5"/>
  <c r="AJ1826" i="5"/>
  <c r="AK1826" i="5"/>
  <c r="Z1834" i="5"/>
  <c r="AA1834" i="5"/>
  <c r="AB1834" i="5"/>
  <c r="AC1834" i="5"/>
  <c r="AD1834" i="5"/>
  <c r="AE1834" i="5"/>
  <c r="AF1834" i="5"/>
  <c r="AG1834" i="5"/>
  <c r="AH1834" i="5"/>
  <c r="AI1834" i="5"/>
  <c r="AJ1834" i="5"/>
  <c r="AK1834" i="5"/>
  <c r="AL1834" i="5"/>
  <c r="AM1834" i="5"/>
  <c r="AH1842" i="5"/>
  <c r="AI1842" i="5"/>
  <c r="AJ1842" i="5"/>
  <c r="AK1842" i="5"/>
  <c r="AL1842" i="5"/>
  <c r="AM1842" i="5"/>
  <c r="K1860" i="5"/>
  <c r="L1860" i="5"/>
  <c r="M1860" i="5"/>
  <c r="N1860" i="5"/>
  <c r="O1860" i="5"/>
  <c r="P1860" i="5"/>
  <c r="Q1860" i="5"/>
  <c r="R1860" i="5"/>
  <c r="S1860" i="5"/>
  <c r="T1860" i="5"/>
  <c r="U1860" i="5"/>
  <c r="V1860" i="5"/>
  <c r="W1860" i="5"/>
  <c r="X1860" i="5"/>
  <c r="Y1860" i="5"/>
  <c r="Z1860" i="5"/>
  <c r="AA1860" i="5"/>
  <c r="AB1860" i="5"/>
  <c r="AC1860" i="5"/>
  <c r="AD1860" i="5"/>
  <c r="S1868" i="5"/>
  <c r="T1868" i="5"/>
  <c r="U1868" i="5"/>
  <c r="V1868" i="5"/>
  <c r="W1868" i="5"/>
  <c r="X1868" i="5"/>
  <c r="Y1868" i="5"/>
  <c r="Z1868" i="5"/>
  <c r="AA1868" i="5"/>
  <c r="AB1868" i="5"/>
  <c r="AC1868" i="5"/>
  <c r="AD1868" i="5"/>
  <c r="AE1868" i="5"/>
  <c r="AF1868" i="5"/>
  <c r="AG1868" i="5"/>
  <c r="AH1868" i="5"/>
  <c r="AI1868" i="5"/>
  <c r="AJ1868" i="5"/>
  <c r="AK1868" i="5"/>
  <c r="AL1868" i="5"/>
  <c r="AA1876" i="5"/>
  <c r="AB1876" i="5"/>
  <c r="AC1876" i="5"/>
  <c r="AD1876" i="5"/>
  <c r="AE1876" i="5"/>
  <c r="AF1876" i="5"/>
  <c r="AG1876" i="5"/>
  <c r="AH1876" i="5"/>
  <c r="AI1876" i="5"/>
  <c r="AJ1876" i="5"/>
  <c r="AK1876" i="5"/>
  <c r="AL1876" i="5"/>
  <c r="AM1876" i="5"/>
  <c r="AI1884" i="5"/>
  <c r="AJ1884" i="5"/>
  <c r="AK1884" i="5"/>
  <c r="AL1884" i="5"/>
  <c r="AM1884" i="5"/>
  <c r="L1902" i="5"/>
  <c r="M1902" i="5"/>
  <c r="N1902" i="5"/>
  <c r="O1902" i="5"/>
  <c r="P1902" i="5"/>
  <c r="Q1902" i="5"/>
  <c r="R1902" i="5"/>
  <c r="S1902" i="5"/>
  <c r="T1902" i="5"/>
  <c r="U1902" i="5"/>
  <c r="V1902" i="5"/>
  <c r="W1902" i="5"/>
  <c r="X1902" i="5"/>
  <c r="Y1902" i="5"/>
  <c r="Z1902" i="5"/>
  <c r="AA1902" i="5"/>
  <c r="AB1902" i="5"/>
  <c r="AC1902" i="5"/>
  <c r="AD1902" i="5"/>
  <c r="AE1902" i="5"/>
  <c r="T1910" i="5"/>
  <c r="U1910" i="5"/>
  <c r="V1910" i="5"/>
  <c r="W1910" i="5"/>
  <c r="X1910" i="5"/>
  <c r="Y1910" i="5"/>
  <c r="Z1910" i="5"/>
  <c r="AA1910" i="5"/>
  <c r="AB1910" i="5"/>
  <c r="AC1910" i="5"/>
  <c r="AD1910" i="5"/>
  <c r="AE1910" i="5"/>
  <c r="AF1910" i="5"/>
  <c r="AG1910" i="5"/>
  <c r="AH1910" i="5"/>
  <c r="AI1910" i="5"/>
  <c r="AJ1910" i="5"/>
  <c r="AK1910" i="5"/>
  <c r="AL1910" i="5"/>
  <c r="AM1910" i="5"/>
  <c r="AB1918" i="5"/>
  <c r="AC1918" i="5"/>
  <c r="AD1918" i="5"/>
  <c r="AE1918" i="5"/>
  <c r="AF1918" i="5"/>
  <c r="AG1918" i="5"/>
  <c r="AH1918" i="5"/>
  <c r="AI1918" i="5"/>
  <c r="AJ1918" i="5"/>
  <c r="AK1918" i="5"/>
  <c r="AL1918" i="5"/>
  <c r="AM1918" i="5"/>
  <c r="AJ1926" i="5"/>
  <c r="AK1926" i="5"/>
  <c r="AL1926" i="5"/>
  <c r="AM1926" i="5"/>
  <c r="M1944" i="5"/>
  <c r="N1944" i="5"/>
  <c r="O1944" i="5"/>
  <c r="P1944" i="5"/>
  <c r="Q1944" i="5"/>
  <c r="R1944" i="5"/>
  <c r="S1944" i="5"/>
  <c r="T1944" i="5"/>
  <c r="U1944" i="5"/>
  <c r="V1944" i="5"/>
  <c r="W1944" i="5"/>
  <c r="X1944" i="5"/>
  <c r="Y1944" i="5"/>
  <c r="Z1944" i="5"/>
  <c r="AA1944" i="5"/>
  <c r="AB1944" i="5"/>
  <c r="AC1944" i="5"/>
  <c r="AD1944" i="5"/>
  <c r="AE1944" i="5"/>
  <c r="AF1944" i="5"/>
  <c r="U1952" i="5"/>
  <c r="V1952" i="5"/>
  <c r="W1952" i="5"/>
  <c r="X1952" i="5"/>
  <c r="Y1952" i="5"/>
  <c r="Z1952" i="5"/>
  <c r="AA1952" i="5"/>
  <c r="AB1952" i="5"/>
  <c r="AC1952" i="5"/>
  <c r="AD1952" i="5"/>
  <c r="AE1952" i="5"/>
  <c r="AF1952" i="5"/>
  <c r="AG1952" i="5"/>
  <c r="AH1952" i="5"/>
  <c r="AI1952" i="5"/>
  <c r="AJ1952" i="5"/>
  <c r="AK1952" i="5"/>
  <c r="AL1952" i="5"/>
  <c r="AM1952" i="5"/>
  <c r="AC1960" i="5"/>
  <c r="AD1960" i="5"/>
  <c r="AE1960" i="5"/>
  <c r="AF1960" i="5"/>
  <c r="AG1960" i="5"/>
  <c r="AH1960" i="5"/>
  <c r="AI1960" i="5"/>
  <c r="AJ1960" i="5"/>
  <c r="AK1960" i="5"/>
  <c r="AL1960" i="5"/>
  <c r="AM1960" i="5"/>
  <c r="AK1968" i="5"/>
  <c r="AL1968" i="5"/>
  <c r="AM1968" i="5"/>
  <c r="G94" i="58"/>
  <c r="F843" i="58"/>
  <c r="O94" i="58"/>
  <c r="N843" i="58"/>
  <c r="W94" i="58"/>
  <c r="V843" i="58"/>
  <c r="AE94" i="58"/>
  <c r="AD843" i="58"/>
  <c r="AM94" i="58"/>
  <c r="AL843" i="58"/>
  <c r="O1481" i="58"/>
  <c r="I1527" i="58"/>
  <c r="O1489" i="58"/>
  <c r="I1535" i="58"/>
  <c r="I1543" i="58"/>
  <c r="O1497" i="58"/>
  <c r="I1551" i="58"/>
  <c r="O1505" i="58"/>
  <c r="I1559" i="58"/>
  <c r="O1513" i="58"/>
  <c r="M916" i="5"/>
  <c r="Q916" i="5"/>
  <c r="P916" i="5"/>
  <c r="N916" i="5"/>
  <c r="O916" i="5"/>
  <c r="Y924" i="5"/>
  <c r="W924" i="5"/>
  <c r="U924" i="5"/>
  <c r="X924" i="5"/>
  <c r="V924" i="5"/>
  <c r="AC932" i="5"/>
  <c r="AE932" i="5"/>
  <c r="AD932" i="5"/>
  <c r="AF932" i="5"/>
  <c r="AG932" i="5"/>
  <c r="AM940" i="5"/>
  <c r="AK940" i="5"/>
  <c r="AL940" i="5"/>
  <c r="N958" i="5"/>
  <c r="R958" i="5"/>
  <c r="P958" i="5"/>
  <c r="O958" i="5"/>
  <c r="Q958" i="5"/>
  <c r="Z966" i="5"/>
  <c r="V966" i="5"/>
  <c r="X966" i="5"/>
  <c r="W966" i="5"/>
  <c r="Y966" i="5"/>
  <c r="AD974" i="5"/>
  <c r="AF974" i="5"/>
  <c r="AG974" i="5"/>
  <c r="AE974" i="5"/>
  <c r="AH974" i="5"/>
  <c r="AL982" i="5"/>
  <c r="AM982" i="5"/>
  <c r="G1651" i="5"/>
  <c r="H1651" i="5"/>
  <c r="I1651" i="5"/>
  <c r="J1651" i="5"/>
  <c r="K1651" i="5"/>
  <c r="L1651" i="5"/>
  <c r="M1651" i="5"/>
  <c r="N1651" i="5"/>
  <c r="O1651" i="5"/>
  <c r="P1651" i="5"/>
  <c r="Q1651" i="5"/>
  <c r="R1651" i="5"/>
  <c r="S1651" i="5"/>
  <c r="T1651" i="5"/>
  <c r="U1651" i="5"/>
  <c r="V1651" i="5"/>
  <c r="W1651" i="5"/>
  <c r="X1651" i="5"/>
  <c r="Y1651" i="5"/>
  <c r="Z1651" i="5"/>
  <c r="O1659" i="5"/>
  <c r="P1659" i="5"/>
  <c r="Q1659" i="5"/>
  <c r="R1659" i="5"/>
  <c r="S1659" i="5"/>
  <c r="T1659" i="5"/>
  <c r="U1659" i="5"/>
  <c r="V1659" i="5"/>
  <c r="W1659" i="5"/>
  <c r="X1659" i="5"/>
  <c r="Y1659" i="5"/>
  <c r="Z1659" i="5"/>
  <c r="AA1659" i="5"/>
  <c r="AB1659" i="5"/>
  <c r="AC1659" i="5"/>
  <c r="AD1659" i="5"/>
  <c r="AE1659" i="5"/>
  <c r="AF1659" i="5"/>
  <c r="AG1659" i="5"/>
  <c r="AH1659" i="5"/>
  <c r="W1667" i="5"/>
  <c r="X1667" i="5"/>
  <c r="Y1667" i="5"/>
  <c r="Z1667" i="5"/>
  <c r="AA1667" i="5"/>
  <c r="AB1667" i="5"/>
  <c r="AC1667" i="5"/>
  <c r="AD1667" i="5"/>
  <c r="AE1667" i="5"/>
  <c r="AF1667" i="5"/>
  <c r="AG1667" i="5"/>
  <c r="AH1667" i="5"/>
  <c r="AI1667" i="5"/>
  <c r="AJ1667" i="5"/>
  <c r="AK1667" i="5"/>
  <c r="AL1667" i="5"/>
  <c r="AM1667" i="5"/>
  <c r="AE1675" i="5"/>
  <c r="AF1675" i="5"/>
  <c r="AG1675" i="5"/>
  <c r="AH1675" i="5"/>
  <c r="AI1675" i="5"/>
  <c r="AJ1675" i="5"/>
  <c r="AK1675" i="5"/>
  <c r="AL1675" i="5"/>
  <c r="AM1675" i="5"/>
  <c r="H1693" i="5"/>
  <c r="I1693" i="5"/>
  <c r="J1693" i="5"/>
  <c r="K1693" i="5"/>
  <c r="L1693" i="5"/>
  <c r="M1693" i="5"/>
  <c r="N1693" i="5"/>
  <c r="O1693" i="5"/>
  <c r="P1693" i="5"/>
  <c r="Q1693" i="5"/>
  <c r="R1693" i="5"/>
  <c r="S1693" i="5"/>
  <c r="T1693" i="5"/>
  <c r="U1693" i="5"/>
  <c r="V1693" i="5"/>
  <c r="W1693" i="5"/>
  <c r="X1693" i="5"/>
  <c r="Y1693" i="5"/>
  <c r="Z1693" i="5"/>
  <c r="AA1693" i="5"/>
  <c r="P1701" i="5"/>
  <c r="Q1701" i="5"/>
  <c r="R1701" i="5"/>
  <c r="S1701" i="5"/>
  <c r="T1701" i="5"/>
  <c r="U1701" i="5"/>
  <c r="V1701" i="5"/>
  <c r="W1701" i="5"/>
  <c r="X1701" i="5"/>
  <c r="Y1701" i="5"/>
  <c r="Z1701" i="5"/>
  <c r="AA1701" i="5"/>
  <c r="AB1701" i="5"/>
  <c r="AC1701" i="5"/>
  <c r="AD1701" i="5"/>
  <c r="AE1701" i="5"/>
  <c r="AF1701" i="5"/>
  <c r="AG1701" i="5"/>
  <c r="AH1701" i="5"/>
  <c r="AI1701" i="5"/>
  <c r="X1709" i="5"/>
  <c r="Y1709" i="5"/>
  <c r="Z1709" i="5"/>
  <c r="AA1709" i="5"/>
  <c r="AB1709" i="5"/>
  <c r="AC1709" i="5"/>
  <c r="AD1709" i="5"/>
  <c r="AE1709" i="5"/>
  <c r="AF1709" i="5"/>
  <c r="AG1709" i="5"/>
  <c r="AH1709" i="5"/>
  <c r="AI1709" i="5"/>
  <c r="AJ1709" i="5"/>
  <c r="AK1709" i="5"/>
  <c r="AL1709" i="5"/>
  <c r="AM1709" i="5"/>
  <c r="AF1717" i="5"/>
  <c r="AG1717" i="5"/>
  <c r="AH1717" i="5"/>
  <c r="AI1717" i="5"/>
  <c r="AJ1717" i="5"/>
  <c r="AK1717" i="5"/>
  <c r="AL1717" i="5"/>
  <c r="AM1717" i="5"/>
  <c r="I1735" i="5"/>
  <c r="J1735" i="5"/>
  <c r="K1735" i="5"/>
  <c r="L1735" i="5"/>
  <c r="M1735" i="5"/>
  <c r="N1735" i="5"/>
  <c r="O1735" i="5"/>
  <c r="P1735" i="5"/>
  <c r="Q1735" i="5"/>
  <c r="R1735" i="5"/>
  <c r="S1735" i="5"/>
  <c r="T1735" i="5"/>
  <c r="U1735" i="5"/>
  <c r="V1735" i="5"/>
  <c r="W1735" i="5"/>
  <c r="X1735" i="5"/>
  <c r="Y1735" i="5"/>
  <c r="Z1735" i="5"/>
  <c r="AA1735" i="5"/>
  <c r="AB1735" i="5"/>
  <c r="Q1743" i="5"/>
  <c r="R1743" i="5"/>
  <c r="S1743" i="5"/>
  <c r="T1743" i="5"/>
  <c r="U1743" i="5"/>
  <c r="V1743" i="5"/>
  <c r="W1743" i="5"/>
  <c r="X1743" i="5"/>
  <c r="Y1743" i="5"/>
  <c r="Z1743" i="5"/>
  <c r="AA1743" i="5"/>
  <c r="AB1743" i="5"/>
  <c r="AC1743" i="5"/>
  <c r="AD1743" i="5"/>
  <c r="AE1743" i="5"/>
  <c r="AF1743" i="5"/>
  <c r="AG1743" i="5"/>
  <c r="AH1743" i="5"/>
  <c r="AI1743" i="5"/>
  <c r="AJ1743" i="5"/>
  <c r="Y1751" i="5"/>
  <c r="Z1751" i="5"/>
  <c r="AA1751" i="5"/>
  <c r="AB1751" i="5"/>
  <c r="AC1751" i="5"/>
  <c r="AD1751" i="5"/>
  <c r="AE1751" i="5"/>
  <c r="AF1751" i="5"/>
  <c r="AG1751" i="5"/>
  <c r="AH1751" i="5"/>
  <c r="AI1751" i="5"/>
  <c r="AJ1751" i="5"/>
  <c r="AK1751" i="5"/>
  <c r="AL1751" i="5"/>
  <c r="AM1751" i="5"/>
  <c r="AG1759" i="5"/>
  <c r="AH1759" i="5"/>
  <c r="AI1759" i="5"/>
  <c r="AJ1759" i="5"/>
  <c r="AK1759" i="5"/>
  <c r="AL1759" i="5"/>
  <c r="AM1759" i="5"/>
  <c r="J1777" i="5"/>
  <c r="K1777" i="5"/>
  <c r="L1777" i="5"/>
  <c r="M1777" i="5"/>
  <c r="N1777" i="5"/>
  <c r="O1777" i="5"/>
  <c r="P1777" i="5"/>
  <c r="Q1777" i="5"/>
  <c r="R1777" i="5"/>
  <c r="S1777" i="5"/>
  <c r="T1777" i="5"/>
  <c r="U1777" i="5"/>
  <c r="V1777" i="5"/>
  <c r="W1777" i="5"/>
  <c r="X1777" i="5"/>
  <c r="Y1777" i="5"/>
  <c r="Z1777" i="5"/>
  <c r="AA1777" i="5"/>
  <c r="AB1777" i="5"/>
  <c r="AC1777" i="5"/>
  <c r="R1785" i="5"/>
  <c r="S1785" i="5"/>
  <c r="T1785" i="5"/>
  <c r="U1785" i="5"/>
  <c r="V1785" i="5"/>
  <c r="W1785" i="5"/>
  <c r="X1785" i="5"/>
  <c r="Y1785" i="5"/>
  <c r="Z1785" i="5"/>
  <c r="AA1785" i="5"/>
  <c r="AB1785" i="5"/>
  <c r="AC1785" i="5"/>
  <c r="AD1785" i="5"/>
  <c r="AE1785" i="5"/>
  <c r="AF1785" i="5"/>
  <c r="AG1785" i="5"/>
  <c r="AH1785" i="5"/>
  <c r="AI1785" i="5"/>
  <c r="AJ1785" i="5"/>
  <c r="AK1785" i="5"/>
  <c r="Z1793" i="5"/>
  <c r="AA1793" i="5"/>
  <c r="AB1793" i="5"/>
  <c r="AC1793" i="5"/>
  <c r="AD1793" i="5"/>
  <c r="AE1793" i="5"/>
  <c r="AF1793" i="5"/>
  <c r="AG1793" i="5"/>
  <c r="AH1793" i="5"/>
  <c r="AI1793" i="5"/>
  <c r="AJ1793" i="5"/>
  <c r="AK1793" i="5"/>
  <c r="AL1793" i="5"/>
  <c r="AM1793" i="5"/>
  <c r="AH1801" i="5"/>
  <c r="AI1801" i="5"/>
  <c r="AJ1801" i="5"/>
  <c r="AK1801" i="5"/>
  <c r="AL1801" i="5"/>
  <c r="AM1801" i="5"/>
  <c r="K1819" i="5"/>
  <c r="L1819" i="5"/>
  <c r="M1819" i="5"/>
  <c r="N1819" i="5"/>
  <c r="O1819" i="5"/>
  <c r="P1819" i="5"/>
  <c r="Q1819" i="5"/>
  <c r="R1819" i="5"/>
  <c r="S1819" i="5"/>
  <c r="T1819" i="5"/>
  <c r="U1819" i="5"/>
  <c r="V1819" i="5"/>
  <c r="W1819" i="5"/>
  <c r="X1819" i="5"/>
  <c r="Y1819" i="5"/>
  <c r="Z1819" i="5"/>
  <c r="AA1819" i="5"/>
  <c r="AB1819" i="5"/>
  <c r="AC1819" i="5"/>
  <c r="AD1819" i="5"/>
  <c r="S1827" i="5"/>
  <c r="T1827" i="5"/>
  <c r="U1827" i="5"/>
  <c r="V1827" i="5"/>
  <c r="W1827" i="5"/>
  <c r="X1827" i="5"/>
  <c r="Y1827" i="5"/>
  <c r="Z1827" i="5"/>
  <c r="AA1827" i="5"/>
  <c r="AB1827" i="5"/>
  <c r="AC1827" i="5"/>
  <c r="AD1827" i="5"/>
  <c r="AE1827" i="5"/>
  <c r="AF1827" i="5"/>
  <c r="AG1827" i="5"/>
  <c r="AH1827" i="5"/>
  <c r="AI1827" i="5"/>
  <c r="AJ1827" i="5"/>
  <c r="AK1827" i="5"/>
  <c r="AL1827" i="5"/>
  <c r="AA1835" i="5"/>
  <c r="AB1835" i="5"/>
  <c r="AC1835" i="5"/>
  <c r="AD1835" i="5"/>
  <c r="AE1835" i="5"/>
  <c r="AF1835" i="5"/>
  <c r="AG1835" i="5"/>
  <c r="AH1835" i="5"/>
  <c r="AI1835" i="5"/>
  <c r="AJ1835" i="5"/>
  <c r="AK1835" i="5"/>
  <c r="AL1835" i="5"/>
  <c r="AM1835" i="5"/>
  <c r="AI1843" i="5"/>
  <c r="AJ1843" i="5"/>
  <c r="AK1843" i="5"/>
  <c r="AL1843" i="5"/>
  <c r="AM1843" i="5"/>
  <c r="L1861" i="5"/>
  <c r="M1861" i="5"/>
  <c r="N1861" i="5"/>
  <c r="O1861" i="5"/>
  <c r="P1861" i="5"/>
  <c r="Q1861" i="5"/>
  <c r="R1861" i="5"/>
  <c r="S1861" i="5"/>
  <c r="T1861" i="5"/>
  <c r="U1861" i="5"/>
  <c r="V1861" i="5"/>
  <c r="W1861" i="5"/>
  <c r="X1861" i="5"/>
  <c r="Y1861" i="5"/>
  <c r="Z1861" i="5"/>
  <c r="AA1861" i="5"/>
  <c r="AB1861" i="5"/>
  <c r="AC1861" i="5"/>
  <c r="AD1861" i="5"/>
  <c r="AE1861" i="5"/>
  <c r="T1869" i="5"/>
  <c r="U1869" i="5"/>
  <c r="V1869" i="5"/>
  <c r="W1869" i="5"/>
  <c r="X1869" i="5"/>
  <c r="Y1869" i="5"/>
  <c r="Z1869" i="5"/>
  <c r="AA1869" i="5"/>
  <c r="AB1869" i="5"/>
  <c r="AC1869" i="5"/>
  <c r="AD1869" i="5"/>
  <c r="AE1869" i="5"/>
  <c r="AF1869" i="5"/>
  <c r="AG1869" i="5"/>
  <c r="AH1869" i="5"/>
  <c r="AI1869" i="5"/>
  <c r="AJ1869" i="5"/>
  <c r="AK1869" i="5"/>
  <c r="AL1869" i="5"/>
  <c r="AM1869" i="5"/>
  <c r="AB1877" i="5"/>
  <c r="AC1877" i="5"/>
  <c r="AD1877" i="5"/>
  <c r="AE1877" i="5"/>
  <c r="AF1877" i="5"/>
  <c r="AG1877" i="5"/>
  <c r="AH1877" i="5"/>
  <c r="AI1877" i="5"/>
  <c r="AJ1877" i="5"/>
  <c r="AK1877" i="5"/>
  <c r="AL1877" i="5"/>
  <c r="AM1877" i="5"/>
  <c r="AJ1885" i="5"/>
  <c r="AK1885" i="5"/>
  <c r="AL1885" i="5"/>
  <c r="AM1885" i="5"/>
  <c r="M1903" i="5"/>
  <c r="N1903" i="5"/>
  <c r="O1903" i="5"/>
  <c r="P1903" i="5"/>
  <c r="Q1903" i="5"/>
  <c r="R1903" i="5"/>
  <c r="S1903" i="5"/>
  <c r="T1903" i="5"/>
  <c r="U1903" i="5"/>
  <c r="V1903" i="5"/>
  <c r="W1903" i="5"/>
  <c r="X1903" i="5"/>
  <c r="Y1903" i="5"/>
  <c r="Z1903" i="5"/>
  <c r="AA1903" i="5"/>
  <c r="AB1903" i="5"/>
  <c r="AC1903" i="5"/>
  <c r="AD1903" i="5"/>
  <c r="AE1903" i="5"/>
  <c r="AF1903" i="5"/>
  <c r="U1911" i="5"/>
  <c r="V1911" i="5"/>
  <c r="W1911" i="5"/>
  <c r="X1911" i="5"/>
  <c r="Y1911" i="5"/>
  <c r="Z1911" i="5"/>
  <c r="AA1911" i="5"/>
  <c r="AB1911" i="5"/>
  <c r="AC1911" i="5"/>
  <c r="AD1911" i="5"/>
  <c r="AE1911" i="5"/>
  <c r="AF1911" i="5"/>
  <c r="AG1911" i="5"/>
  <c r="AH1911" i="5"/>
  <c r="AI1911" i="5"/>
  <c r="AJ1911" i="5"/>
  <c r="AK1911" i="5"/>
  <c r="AL1911" i="5"/>
  <c r="AM1911" i="5"/>
  <c r="AC1919" i="5"/>
  <c r="AD1919" i="5"/>
  <c r="AE1919" i="5"/>
  <c r="AF1919" i="5"/>
  <c r="AG1919" i="5"/>
  <c r="AH1919" i="5"/>
  <c r="AI1919" i="5"/>
  <c r="AJ1919" i="5"/>
  <c r="AK1919" i="5"/>
  <c r="AL1919" i="5"/>
  <c r="AM1919" i="5"/>
  <c r="AK1927" i="5"/>
  <c r="AL1927" i="5"/>
  <c r="AM1927" i="5"/>
  <c r="N1945" i="5"/>
  <c r="O1945" i="5"/>
  <c r="P1945" i="5"/>
  <c r="Q1945" i="5"/>
  <c r="R1945" i="5"/>
  <c r="S1945" i="5"/>
  <c r="T1945" i="5"/>
  <c r="U1945" i="5"/>
  <c r="V1945" i="5"/>
  <c r="W1945" i="5"/>
  <c r="X1945" i="5"/>
  <c r="Y1945" i="5"/>
  <c r="Z1945" i="5"/>
  <c r="AA1945" i="5"/>
  <c r="AB1945" i="5"/>
  <c r="AC1945" i="5"/>
  <c r="AD1945" i="5"/>
  <c r="AE1945" i="5"/>
  <c r="AF1945" i="5"/>
  <c r="AG1945" i="5"/>
  <c r="V1953" i="5"/>
  <c r="W1953" i="5"/>
  <c r="X1953" i="5"/>
  <c r="Y1953" i="5"/>
  <c r="Z1953" i="5"/>
  <c r="AA1953" i="5"/>
  <c r="AB1953" i="5"/>
  <c r="AC1953" i="5"/>
  <c r="AD1953" i="5"/>
  <c r="AE1953" i="5"/>
  <c r="AF1953" i="5"/>
  <c r="AG1953" i="5"/>
  <c r="AH1953" i="5"/>
  <c r="AI1953" i="5"/>
  <c r="AJ1953" i="5"/>
  <c r="AK1953" i="5"/>
  <c r="AL1953" i="5"/>
  <c r="AM1953" i="5"/>
  <c r="AD1961" i="5"/>
  <c r="AE1961" i="5"/>
  <c r="AF1961" i="5"/>
  <c r="AG1961" i="5"/>
  <c r="AH1961" i="5"/>
  <c r="AI1961" i="5"/>
  <c r="AJ1961" i="5"/>
  <c r="AK1961" i="5"/>
  <c r="AL1961" i="5"/>
  <c r="AM1961" i="5"/>
  <c r="AL1969" i="5"/>
  <c r="AM1969" i="5"/>
  <c r="H94" i="58"/>
  <c r="G843" i="58"/>
  <c r="P94" i="58"/>
  <c r="O843" i="58"/>
  <c r="X94" i="58"/>
  <c r="W843" i="58"/>
  <c r="AF94" i="58"/>
  <c r="AE843" i="58"/>
  <c r="AN94" i="58"/>
  <c r="AM843" i="58"/>
  <c r="I1528" i="58"/>
  <c r="O1482" i="58"/>
  <c r="O1490" i="58"/>
  <c r="I1536" i="58"/>
  <c r="O1498" i="58"/>
  <c r="I1544" i="58"/>
  <c r="O1506" i="58"/>
  <c r="I1552" i="58"/>
  <c r="I1560" i="58"/>
  <c r="O1514" i="58"/>
  <c r="N917" i="5"/>
  <c r="O917" i="5"/>
  <c r="P917" i="5"/>
  <c r="Q917" i="5"/>
  <c r="R917" i="5"/>
  <c r="Z925" i="5"/>
  <c r="Y925" i="5"/>
  <c r="V925" i="5"/>
  <c r="W925" i="5"/>
  <c r="X925" i="5"/>
  <c r="AE933" i="5"/>
  <c r="AF933" i="5"/>
  <c r="AH933" i="5"/>
  <c r="AD933" i="5"/>
  <c r="AG933" i="5"/>
  <c r="AL941" i="5"/>
  <c r="AM941" i="5"/>
  <c r="I951" i="5"/>
  <c r="H951" i="5"/>
  <c r="J951" i="5"/>
  <c r="G951" i="5"/>
  <c r="K951" i="5"/>
  <c r="Q959" i="5"/>
  <c r="O959" i="5"/>
  <c r="P959" i="5"/>
  <c r="R959" i="5"/>
  <c r="S959" i="5"/>
  <c r="W967" i="5"/>
  <c r="X967" i="5"/>
  <c r="Z967" i="5"/>
  <c r="AA967" i="5"/>
  <c r="Y967" i="5"/>
  <c r="AF975" i="5"/>
  <c r="AE975" i="5"/>
  <c r="AI975" i="5"/>
  <c r="AH975" i="5"/>
  <c r="AG975" i="5"/>
  <c r="H1652" i="5"/>
  <c r="I1652" i="5"/>
  <c r="J1652" i="5"/>
  <c r="K1652" i="5"/>
  <c r="L1652" i="5"/>
  <c r="M1652" i="5"/>
  <c r="N1652" i="5"/>
  <c r="O1652" i="5"/>
  <c r="P1652" i="5"/>
  <c r="Q1652" i="5"/>
  <c r="R1652" i="5"/>
  <c r="S1652" i="5"/>
  <c r="T1652" i="5"/>
  <c r="U1652" i="5"/>
  <c r="V1652" i="5"/>
  <c r="W1652" i="5"/>
  <c r="X1652" i="5"/>
  <c r="Y1652" i="5"/>
  <c r="Z1652" i="5"/>
  <c r="AA1652" i="5"/>
  <c r="P1660" i="5"/>
  <c r="Q1660" i="5"/>
  <c r="R1660" i="5"/>
  <c r="S1660" i="5"/>
  <c r="T1660" i="5"/>
  <c r="U1660" i="5"/>
  <c r="V1660" i="5"/>
  <c r="W1660" i="5"/>
  <c r="X1660" i="5"/>
  <c r="Y1660" i="5"/>
  <c r="Z1660" i="5"/>
  <c r="AA1660" i="5"/>
  <c r="AB1660" i="5"/>
  <c r="AC1660" i="5"/>
  <c r="AD1660" i="5"/>
  <c r="AE1660" i="5"/>
  <c r="AF1660" i="5"/>
  <c r="AG1660" i="5"/>
  <c r="AH1660" i="5"/>
  <c r="AI1660" i="5"/>
  <c r="X1668" i="5"/>
  <c r="Y1668" i="5"/>
  <c r="Z1668" i="5"/>
  <c r="AA1668" i="5"/>
  <c r="AB1668" i="5"/>
  <c r="AC1668" i="5"/>
  <c r="AD1668" i="5"/>
  <c r="AE1668" i="5"/>
  <c r="AF1668" i="5"/>
  <c r="AG1668" i="5"/>
  <c r="AH1668" i="5"/>
  <c r="AI1668" i="5"/>
  <c r="AJ1668" i="5"/>
  <c r="AK1668" i="5"/>
  <c r="AL1668" i="5"/>
  <c r="AM1668" i="5"/>
  <c r="AF1676" i="5"/>
  <c r="AG1676" i="5"/>
  <c r="AH1676" i="5"/>
  <c r="AI1676" i="5"/>
  <c r="AJ1676" i="5"/>
  <c r="AK1676" i="5"/>
  <c r="AL1676" i="5"/>
  <c r="AM1676" i="5"/>
  <c r="I1694" i="5"/>
  <c r="J1694" i="5"/>
  <c r="K1694" i="5"/>
  <c r="L1694" i="5"/>
  <c r="M1694" i="5"/>
  <c r="N1694" i="5"/>
  <c r="O1694" i="5"/>
  <c r="P1694" i="5"/>
  <c r="Q1694" i="5"/>
  <c r="R1694" i="5"/>
  <c r="S1694" i="5"/>
  <c r="T1694" i="5"/>
  <c r="U1694" i="5"/>
  <c r="V1694" i="5"/>
  <c r="W1694" i="5"/>
  <c r="X1694" i="5"/>
  <c r="Y1694" i="5"/>
  <c r="Z1694" i="5"/>
  <c r="AA1694" i="5"/>
  <c r="AB1694" i="5"/>
  <c r="Q1702" i="5"/>
  <c r="R1702" i="5"/>
  <c r="S1702" i="5"/>
  <c r="T1702" i="5"/>
  <c r="U1702" i="5"/>
  <c r="V1702" i="5"/>
  <c r="W1702" i="5"/>
  <c r="X1702" i="5"/>
  <c r="Y1702" i="5"/>
  <c r="Z1702" i="5"/>
  <c r="AA1702" i="5"/>
  <c r="AB1702" i="5"/>
  <c r="AC1702" i="5"/>
  <c r="AD1702" i="5"/>
  <c r="AE1702" i="5"/>
  <c r="AF1702" i="5"/>
  <c r="AG1702" i="5"/>
  <c r="AH1702" i="5"/>
  <c r="AI1702" i="5"/>
  <c r="AJ1702" i="5"/>
  <c r="Y1710" i="5"/>
  <c r="Z1710" i="5"/>
  <c r="AA1710" i="5"/>
  <c r="AB1710" i="5"/>
  <c r="AC1710" i="5"/>
  <c r="AD1710" i="5"/>
  <c r="AE1710" i="5"/>
  <c r="AF1710" i="5"/>
  <c r="AG1710" i="5"/>
  <c r="AH1710" i="5"/>
  <c r="AI1710" i="5"/>
  <c r="AJ1710" i="5"/>
  <c r="AK1710" i="5"/>
  <c r="AL1710" i="5"/>
  <c r="AM1710" i="5"/>
  <c r="AG1718" i="5"/>
  <c r="AH1718" i="5"/>
  <c r="AI1718" i="5"/>
  <c r="AJ1718" i="5"/>
  <c r="AK1718" i="5"/>
  <c r="AL1718" i="5"/>
  <c r="AM1718" i="5"/>
  <c r="J1736" i="5"/>
  <c r="K1736" i="5"/>
  <c r="L1736" i="5"/>
  <c r="M1736" i="5"/>
  <c r="N1736" i="5"/>
  <c r="O1736" i="5"/>
  <c r="P1736" i="5"/>
  <c r="Q1736" i="5"/>
  <c r="R1736" i="5"/>
  <c r="S1736" i="5"/>
  <c r="T1736" i="5"/>
  <c r="U1736" i="5"/>
  <c r="V1736" i="5"/>
  <c r="W1736" i="5"/>
  <c r="X1736" i="5"/>
  <c r="Y1736" i="5"/>
  <c r="Z1736" i="5"/>
  <c r="AA1736" i="5"/>
  <c r="AB1736" i="5"/>
  <c r="AC1736" i="5"/>
  <c r="R1744" i="5"/>
  <c r="S1744" i="5"/>
  <c r="T1744" i="5"/>
  <c r="U1744" i="5"/>
  <c r="V1744" i="5"/>
  <c r="W1744" i="5"/>
  <c r="X1744" i="5"/>
  <c r="Y1744" i="5"/>
  <c r="Z1744" i="5"/>
  <c r="AA1744" i="5"/>
  <c r="AB1744" i="5"/>
  <c r="AC1744" i="5"/>
  <c r="AD1744" i="5"/>
  <c r="AE1744" i="5"/>
  <c r="AF1744" i="5"/>
  <c r="AG1744" i="5"/>
  <c r="AH1744" i="5"/>
  <c r="AI1744" i="5"/>
  <c r="AJ1744" i="5"/>
  <c r="AK1744" i="5"/>
  <c r="Z1752" i="5"/>
  <c r="AA1752" i="5"/>
  <c r="AB1752" i="5"/>
  <c r="AC1752" i="5"/>
  <c r="AD1752" i="5"/>
  <c r="AE1752" i="5"/>
  <c r="AF1752" i="5"/>
  <c r="AG1752" i="5"/>
  <c r="AH1752" i="5"/>
  <c r="AI1752" i="5"/>
  <c r="AJ1752" i="5"/>
  <c r="AK1752" i="5"/>
  <c r="AL1752" i="5"/>
  <c r="AM1752" i="5"/>
  <c r="AH1760" i="5"/>
  <c r="AI1760" i="5"/>
  <c r="AJ1760" i="5"/>
  <c r="AK1760" i="5"/>
  <c r="AL1760" i="5"/>
  <c r="AM1760" i="5"/>
  <c r="K1778" i="5"/>
  <c r="L1778" i="5"/>
  <c r="M1778" i="5"/>
  <c r="N1778" i="5"/>
  <c r="O1778" i="5"/>
  <c r="P1778" i="5"/>
  <c r="Q1778" i="5"/>
  <c r="R1778" i="5"/>
  <c r="S1778" i="5"/>
  <c r="T1778" i="5"/>
  <c r="U1778" i="5"/>
  <c r="V1778" i="5"/>
  <c r="W1778" i="5"/>
  <c r="X1778" i="5"/>
  <c r="Y1778" i="5"/>
  <c r="Z1778" i="5"/>
  <c r="AA1778" i="5"/>
  <c r="AB1778" i="5"/>
  <c r="AC1778" i="5"/>
  <c r="AD1778" i="5"/>
  <c r="S1786" i="5"/>
  <c r="T1786" i="5"/>
  <c r="U1786" i="5"/>
  <c r="V1786" i="5"/>
  <c r="W1786" i="5"/>
  <c r="X1786" i="5"/>
  <c r="Y1786" i="5"/>
  <c r="Z1786" i="5"/>
  <c r="AA1786" i="5"/>
  <c r="AB1786" i="5"/>
  <c r="AC1786" i="5"/>
  <c r="AD1786" i="5"/>
  <c r="AE1786" i="5"/>
  <c r="AF1786" i="5"/>
  <c r="AG1786" i="5"/>
  <c r="AH1786" i="5"/>
  <c r="AI1786" i="5"/>
  <c r="AJ1786" i="5"/>
  <c r="AK1786" i="5"/>
  <c r="AL1786" i="5"/>
  <c r="AA1794" i="5"/>
  <c r="AB1794" i="5"/>
  <c r="AC1794" i="5"/>
  <c r="AD1794" i="5"/>
  <c r="AE1794" i="5"/>
  <c r="AF1794" i="5"/>
  <c r="AG1794" i="5"/>
  <c r="AH1794" i="5"/>
  <c r="AI1794" i="5"/>
  <c r="AJ1794" i="5"/>
  <c r="AK1794" i="5"/>
  <c r="AL1794" i="5"/>
  <c r="AM1794" i="5"/>
  <c r="AI1802" i="5"/>
  <c r="AJ1802" i="5"/>
  <c r="AK1802" i="5"/>
  <c r="AL1802" i="5"/>
  <c r="AM1802" i="5"/>
  <c r="L1820" i="5"/>
  <c r="M1820" i="5"/>
  <c r="N1820" i="5"/>
  <c r="O1820" i="5"/>
  <c r="P1820" i="5"/>
  <c r="Q1820" i="5"/>
  <c r="R1820" i="5"/>
  <c r="S1820" i="5"/>
  <c r="T1820" i="5"/>
  <c r="U1820" i="5"/>
  <c r="V1820" i="5"/>
  <c r="W1820" i="5"/>
  <c r="X1820" i="5"/>
  <c r="Y1820" i="5"/>
  <c r="Z1820" i="5"/>
  <c r="AA1820" i="5"/>
  <c r="AB1820" i="5"/>
  <c r="AC1820" i="5"/>
  <c r="AD1820" i="5"/>
  <c r="AE1820" i="5"/>
  <c r="T1828" i="5"/>
  <c r="U1828" i="5"/>
  <c r="V1828" i="5"/>
  <c r="W1828" i="5"/>
  <c r="X1828" i="5"/>
  <c r="Y1828" i="5"/>
  <c r="Z1828" i="5"/>
  <c r="AA1828" i="5"/>
  <c r="AB1828" i="5"/>
  <c r="AC1828" i="5"/>
  <c r="AD1828" i="5"/>
  <c r="AE1828" i="5"/>
  <c r="AF1828" i="5"/>
  <c r="AG1828" i="5"/>
  <c r="AH1828" i="5"/>
  <c r="AI1828" i="5"/>
  <c r="AJ1828" i="5"/>
  <c r="AK1828" i="5"/>
  <c r="AL1828" i="5"/>
  <c r="AM1828" i="5"/>
  <c r="AB1836" i="5"/>
  <c r="AC1836" i="5"/>
  <c r="AD1836" i="5"/>
  <c r="AE1836" i="5"/>
  <c r="AF1836" i="5"/>
  <c r="AG1836" i="5"/>
  <c r="AH1836" i="5"/>
  <c r="AI1836" i="5"/>
  <c r="AJ1836" i="5"/>
  <c r="AK1836" i="5"/>
  <c r="AL1836" i="5"/>
  <c r="AM1836" i="5"/>
  <c r="AJ1844" i="5"/>
  <c r="AK1844" i="5"/>
  <c r="AL1844" i="5"/>
  <c r="AM1844" i="5"/>
  <c r="M1862" i="5"/>
  <c r="N1862" i="5"/>
  <c r="O1862" i="5"/>
  <c r="P1862" i="5"/>
  <c r="Q1862" i="5"/>
  <c r="R1862" i="5"/>
  <c r="S1862" i="5"/>
  <c r="T1862" i="5"/>
  <c r="U1862" i="5"/>
  <c r="V1862" i="5"/>
  <c r="W1862" i="5"/>
  <c r="X1862" i="5"/>
  <c r="Y1862" i="5"/>
  <c r="Z1862" i="5"/>
  <c r="AA1862" i="5"/>
  <c r="AB1862" i="5"/>
  <c r="AC1862" i="5"/>
  <c r="AD1862" i="5"/>
  <c r="AE1862" i="5"/>
  <c r="AF1862" i="5"/>
  <c r="U1870" i="5"/>
  <c r="V1870" i="5"/>
  <c r="W1870" i="5"/>
  <c r="X1870" i="5"/>
  <c r="Y1870" i="5"/>
  <c r="Z1870" i="5"/>
  <c r="AA1870" i="5"/>
  <c r="AB1870" i="5"/>
  <c r="AC1870" i="5"/>
  <c r="AD1870" i="5"/>
  <c r="AE1870" i="5"/>
  <c r="AF1870" i="5"/>
  <c r="AG1870" i="5"/>
  <c r="AH1870" i="5"/>
  <c r="AI1870" i="5"/>
  <c r="AJ1870" i="5"/>
  <c r="AK1870" i="5"/>
  <c r="AL1870" i="5"/>
  <c r="AM1870" i="5"/>
  <c r="AC1878" i="5"/>
  <c r="AD1878" i="5"/>
  <c r="AE1878" i="5"/>
  <c r="AF1878" i="5"/>
  <c r="AG1878" i="5"/>
  <c r="AH1878" i="5"/>
  <c r="AI1878" i="5"/>
  <c r="AJ1878" i="5"/>
  <c r="AK1878" i="5"/>
  <c r="AL1878" i="5"/>
  <c r="AM1878" i="5"/>
  <c r="AK1886" i="5"/>
  <c r="AL1886" i="5"/>
  <c r="AM1886" i="5"/>
  <c r="N1904" i="5"/>
  <c r="O1904" i="5"/>
  <c r="P1904" i="5"/>
  <c r="Q1904" i="5"/>
  <c r="R1904" i="5"/>
  <c r="S1904" i="5"/>
  <c r="T1904" i="5"/>
  <c r="U1904" i="5"/>
  <c r="V1904" i="5"/>
  <c r="W1904" i="5"/>
  <c r="X1904" i="5"/>
  <c r="Y1904" i="5"/>
  <c r="Z1904" i="5"/>
  <c r="AA1904" i="5"/>
  <c r="AB1904" i="5"/>
  <c r="AC1904" i="5"/>
  <c r="AD1904" i="5"/>
  <c r="AE1904" i="5"/>
  <c r="AF1904" i="5"/>
  <c r="AG1904" i="5"/>
  <c r="V1912" i="5"/>
  <c r="W1912" i="5"/>
  <c r="X1912" i="5"/>
  <c r="Y1912" i="5"/>
  <c r="Z1912" i="5"/>
  <c r="AA1912" i="5"/>
  <c r="AB1912" i="5"/>
  <c r="AC1912" i="5"/>
  <c r="AD1912" i="5"/>
  <c r="AE1912" i="5"/>
  <c r="AF1912" i="5"/>
  <c r="AG1912" i="5"/>
  <c r="AH1912" i="5"/>
  <c r="AI1912" i="5"/>
  <c r="AJ1912" i="5"/>
  <c r="AK1912" i="5"/>
  <c r="AL1912" i="5"/>
  <c r="AM1912" i="5"/>
  <c r="AD1920" i="5"/>
  <c r="AE1920" i="5"/>
  <c r="AF1920" i="5"/>
  <c r="AG1920" i="5"/>
  <c r="AH1920" i="5"/>
  <c r="AI1920" i="5"/>
  <c r="AJ1920" i="5"/>
  <c r="AK1920" i="5"/>
  <c r="AL1920" i="5"/>
  <c r="AM1920" i="5"/>
  <c r="AL1928" i="5"/>
  <c r="AM1928" i="5"/>
  <c r="G1938" i="5"/>
  <c r="H1938" i="5"/>
  <c r="I1938" i="5"/>
  <c r="J1938" i="5"/>
  <c r="K1938" i="5"/>
  <c r="L1938" i="5"/>
  <c r="M1938" i="5"/>
  <c r="N1938" i="5"/>
  <c r="O1938" i="5"/>
  <c r="P1938" i="5"/>
  <c r="Q1938" i="5"/>
  <c r="R1938" i="5"/>
  <c r="S1938" i="5"/>
  <c r="T1938" i="5"/>
  <c r="U1938" i="5"/>
  <c r="V1938" i="5"/>
  <c r="W1938" i="5"/>
  <c r="X1938" i="5"/>
  <c r="Y1938" i="5"/>
  <c r="Z1938" i="5"/>
  <c r="O1946" i="5"/>
  <c r="P1946" i="5"/>
  <c r="Q1946" i="5"/>
  <c r="R1946" i="5"/>
  <c r="S1946" i="5"/>
  <c r="T1946" i="5"/>
  <c r="U1946" i="5"/>
  <c r="V1946" i="5"/>
  <c r="W1946" i="5"/>
  <c r="X1946" i="5"/>
  <c r="Y1946" i="5"/>
  <c r="Z1946" i="5"/>
  <c r="AA1946" i="5"/>
  <c r="AB1946" i="5"/>
  <c r="AC1946" i="5"/>
  <c r="AD1946" i="5"/>
  <c r="AE1946" i="5"/>
  <c r="AF1946" i="5"/>
  <c r="AG1946" i="5"/>
  <c r="AH1946" i="5"/>
  <c r="W1954" i="5"/>
  <c r="X1954" i="5"/>
  <c r="Y1954" i="5"/>
  <c r="Z1954" i="5"/>
  <c r="AA1954" i="5"/>
  <c r="AB1954" i="5"/>
  <c r="AC1954" i="5"/>
  <c r="AD1954" i="5"/>
  <c r="AE1954" i="5"/>
  <c r="AF1954" i="5"/>
  <c r="AG1954" i="5"/>
  <c r="AH1954" i="5"/>
  <c r="AI1954" i="5"/>
  <c r="AJ1954" i="5"/>
  <c r="AK1954" i="5"/>
  <c r="AL1954" i="5"/>
  <c r="AM1954" i="5"/>
  <c r="AE1962" i="5"/>
  <c r="AF1962" i="5"/>
  <c r="AG1962" i="5"/>
  <c r="AH1962" i="5"/>
  <c r="AI1962" i="5"/>
  <c r="AJ1962" i="5"/>
  <c r="AK1962" i="5"/>
  <c r="AL1962" i="5"/>
  <c r="AM1962" i="5"/>
  <c r="I94" i="58"/>
  <c r="H843" i="58"/>
  <c r="Q94" i="58"/>
  <c r="P843" i="58"/>
  <c r="Y94" i="58"/>
  <c r="X843" i="58"/>
  <c r="AG94" i="58"/>
  <c r="AF843" i="58"/>
  <c r="AO94" i="58"/>
  <c r="AN843" i="58"/>
  <c r="I1529" i="58"/>
  <c r="O1483" i="58"/>
  <c r="I1537" i="58"/>
  <c r="O1491" i="58"/>
  <c r="O1499" i="58"/>
  <c r="I1545" i="58"/>
  <c r="I1553" i="58"/>
  <c r="O1507" i="58"/>
  <c r="I1561" i="58"/>
  <c r="O1515" i="58"/>
  <c r="I910" i="5"/>
  <c r="J910" i="5"/>
  <c r="G910" i="5"/>
  <c r="H910" i="5"/>
  <c r="K910" i="5"/>
  <c r="S918" i="5"/>
  <c r="R918" i="5"/>
  <c r="O918" i="5"/>
  <c r="P918" i="5"/>
  <c r="Q918" i="5"/>
  <c r="AA926" i="5"/>
  <c r="W926" i="5"/>
  <c r="X926" i="5"/>
  <c r="Y926" i="5"/>
  <c r="Z926" i="5"/>
  <c r="AF934" i="5"/>
  <c r="AE934" i="5"/>
  <c r="AH934" i="5"/>
  <c r="AI934" i="5"/>
  <c r="AG934" i="5"/>
  <c r="K952" i="5"/>
  <c r="L952" i="5"/>
  <c r="I952" i="5"/>
  <c r="J952" i="5"/>
  <c r="H952" i="5"/>
  <c r="T960" i="5"/>
  <c r="Q960" i="5"/>
  <c r="P960" i="5"/>
  <c r="R960" i="5"/>
  <c r="S960" i="5"/>
  <c r="AA968" i="5"/>
  <c r="X968" i="5"/>
  <c r="Y968" i="5"/>
  <c r="Z968" i="5"/>
  <c r="AB968" i="5"/>
  <c r="AJ976" i="5"/>
  <c r="AF976" i="5"/>
  <c r="AI976" i="5"/>
  <c r="AG976" i="5"/>
  <c r="AH976" i="5"/>
  <c r="I1653" i="5"/>
  <c r="J1653" i="5"/>
  <c r="K1653" i="5"/>
  <c r="L1653" i="5"/>
  <c r="M1653" i="5"/>
  <c r="N1653" i="5"/>
  <c r="O1653" i="5"/>
  <c r="P1653" i="5"/>
  <c r="Q1653" i="5"/>
  <c r="R1653" i="5"/>
  <c r="S1653" i="5"/>
  <c r="T1653" i="5"/>
  <c r="U1653" i="5"/>
  <c r="V1653" i="5"/>
  <c r="W1653" i="5"/>
  <c r="X1653" i="5"/>
  <c r="Y1653" i="5"/>
  <c r="Z1653" i="5"/>
  <c r="AA1653" i="5"/>
  <c r="AB1653" i="5"/>
  <c r="Q1661" i="5"/>
  <c r="R1661" i="5"/>
  <c r="S1661" i="5"/>
  <c r="T1661" i="5"/>
  <c r="U1661" i="5"/>
  <c r="V1661" i="5"/>
  <c r="W1661" i="5"/>
  <c r="X1661" i="5"/>
  <c r="Y1661" i="5"/>
  <c r="Z1661" i="5"/>
  <c r="AA1661" i="5"/>
  <c r="AB1661" i="5"/>
  <c r="AC1661" i="5"/>
  <c r="AD1661" i="5"/>
  <c r="AE1661" i="5"/>
  <c r="AF1661" i="5"/>
  <c r="AG1661" i="5"/>
  <c r="AH1661" i="5"/>
  <c r="AI1661" i="5"/>
  <c r="AJ1661" i="5"/>
  <c r="Y1669" i="5"/>
  <c r="Z1669" i="5"/>
  <c r="AA1669" i="5"/>
  <c r="AB1669" i="5"/>
  <c r="AC1669" i="5"/>
  <c r="AD1669" i="5"/>
  <c r="AE1669" i="5"/>
  <c r="AF1669" i="5"/>
  <c r="AG1669" i="5"/>
  <c r="AH1669" i="5"/>
  <c r="AI1669" i="5"/>
  <c r="AJ1669" i="5"/>
  <c r="AK1669" i="5"/>
  <c r="AL1669" i="5"/>
  <c r="AM1669" i="5"/>
  <c r="AG1677" i="5"/>
  <c r="AH1677" i="5"/>
  <c r="AI1677" i="5"/>
  <c r="AJ1677" i="5"/>
  <c r="AK1677" i="5"/>
  <c r="AL1677" i="5"/>
  <c r="AM1677" i="5"/>
  <c r="J1695" i="5"/>
  <c r="K1695" i="5"/>
  <c r="L1695" i="5"/>
  <c r="M1695" i="5"/>
  <c r="N1695" i="5"/>
  <c r="O1695" i="5"/>
  <c r="P1695" i="5"/>
  <c r="Q1695" i="5"/>
  <c r="R1695" i="5"/>
  <c r="S1695" i="5"/>
  <c r="T1695" i="5"/>
  <c r="U1695" i="5"/>
  <c r="V1695" i="5"/>
  <c r="W1695" i="5"/>
  <c r="X1695" i="5"/>
  <c r="Y1695" i="5"/>
  <c r="Z1695" i="5"/>
  <c r="AA1695" i="5"/>
  <c r="AB1695" i="5"/>
  <c r="AC1695" i="5"/>
  <c r="R1703" i="5"/>
  <c r="S1703" i="5"/>
  <c r="T1703" i="5"/>
  <c r="U1703" i="5"/>
  <c r="V1703" i="5"/>
  <c r="W1703" i="5"/>
  <c r="X1703" i="5"/>
  <c r="Y1703" i="5"/>
  <c r="Z1703" i="5"/>
  <c r="AA1703" i="5"/>
  <c r="AB1703" i="5"/>
  <c r="AC1703" i="5"/>
  <c r="AD1703" i="5"/>
  <c r="AE1703" i="5"/>
  <c r="AF1703" i="5"/>
  <c r="AG1703" i="5"/>
  <c r="AH1703" i="5"/>
  <c r="AI1703" i="5"/>
  <c r="AJ1703" i="5"/>
  <c r="AK1703" i="5"/>
  <c r="Z1711" i="5"/>
  <c r="AA1711" i="5"/>
  <c r="AB1711" i="5"/>
  <c r="AC1711" i="5"/>
  <c r="AD1711" i="5"/>
  <c r="AE1711" i="5"/>
  <c r="AF1711" i="5"/>
  <c r="AG1711" i="5"/>
  <c r="AH1711" i="5"/>
  <c r="AI1711" i="5"/>
  <c r="AJ1711" i="5"/>
  <c r="AK1711" i="5"/>
  <c r="AL1711" i="5"/>
  <c r="AM1711" i="5"/>
  <c r="AH1719" i="5"/>
  <c r="AI1719" i="5"/>
  <c r="AJ1719" i="5"/>
  <c r="AK1719" i="5"/>
  <c r="AL1719" i="5"/>
  <c r="AM1719" i="5"/>
  <c r="K1737" i="5"/>
  <c r="L1737" i="5"/>
  <c r="M1737" i="5"/>
  <c r="N1737" i="5"/>
  <c r="O1737" i="5"/>
  <c r="P1737" i="5"/>
  <c r="Q1737" i="5"/>
  <c r="R1737" i="5"/>
  <c r="S1737" i="5"/>
  <c r="T1737" i="5"/>
  <c r="U1737" i="5"/>
  <c r="V1737" i="5"/>
  <c r="W1737" i="5"/>
  <c r="X1737" i="5"/>
  <c r="Y1737" i="5"/>
  <c r="Z1737" i="5"/>
  <c r="AA1737" i="5"/>
  <c r="AB1737" i="5"/>
  <c r="AC1737" i="5"/>
  <c r="AD1737" i="5"/>
  <c r="S1745" i="5"/>
  <c r="T1745" i="5"/>
  <c r="U1745" i="5"/>
  <c r="V1745" i="5"/>
  <c r="W1745" i="5"/>
  <c r="X1745" i="5"/>
  <c r="Y1745" i="5"/>
  <c r="Z1745" i="5"/>
  <c r="AA1745" i="5"/>
  <c r="AB1745" i="5"/>
  <c r="AC1745" i="5"/>
  <c r="AD1745" i="5"/>
  <c r="AE1745" i="5"/>
  <c r="AF1745" i="5"/>
  <c r="AG1745" i="5"/>
  <c r="AH1745" i="5"/>
  <c r="AI1745" i="5"/>
  <c r="AJ1745" i="5"/>
  <c r="AK1745" i="5"/>
  <c r="AL1745" i="5"/>
  <c r="AA1753" i="5"/>
  <c r="AB1753" i="5"/>
  <c r="AC1753" i="5"/>
  <c r="AD1753" i="5"/>
  <c r="AE1753" i="5"/>
  <c r="AF1753" i="5"/>
  <c r="AG1753" i="5"/>
  <c r="AH1753" i="5"/>
  <c r="AI1753" i="5"/>
  <c r="AJ1753" i="5"/>
  <c r="AK1753" i="5"/>
  <c r="AL1753" i="5"/>
  <c r="AM1753" i="5"/>
  <c r="AI1761" i="5"/>
  <c r="AJ1761" i="5"/>
  <c r="AK1761" i="5"/>
  <c r="AL1761" i="5"/>
  <c r="AM1761" i="5"/>
  <c r="L1779" i="5"/>
  <c r="M1779" i="5"/>
  <c r="N1779" i="5"/>
  <c r="O1779" i="5"/>
  <c r="P1779" i="5"/>
  <c r="Q1779" i="5"/>
  <c r="R1779" i="5"/>
  <c r="S1779" i="5"/>
  <c r="T1779" i="5"/>
  <c r="U1779" i="5"/>
  <c r="V1779" i="5"/>
  <c r="W1779" i="5"/>
  <c r="X1779" i="5"/>
  <c r="Y1779" i="5"/>
  <c r="Z1779" i="5"/>
  <c r="AA1779" i="5"/>
  <c r="AB1779" i="5"/>
  <c r="AC1779" i="5"/>
  <c r="AD1779" i="5"/>
  <c r="AE1779" i="5"/>
  <c r="T1787" i="5"/>
  <c r="U1787" i="5"/>
  <c r="V1787" i="5"/>
  <c r="W1787" i="5"/>
  <c r="X1787" i="5"/>
  <c r="Y1787" i="5"/>
  <c r="Z1787" i="5"/>
  <c r="AA1787" i="5"/>
  <c r="AB1787" i="5"/>
  <c r="AC1787" i="5"/>
  <c r="AD1787" i="5"/>
  <c r="AE1787" i="5"/>
  <c r="AF1787" i="5"/>
  <c r="AG1787" i="5"/>
  <c r="AH1787" i="5"/>
  <c r="AI1787" i="5"/>
  <c r="AJ1787" i="5"/>
  <c r="AK1787" i="5"/>
  <c r="AL1787" i="5"/>
  <c r="AM1787" i="5"/>
  <c r="AB1795" i="5"/>
  <c r="AC1795" i="5"/>
  <c r="AD1795" i="5"/>
  <c r="AE1795" i="5"/>
  <c r="AF1795" i="5"/>
  <c r="AG1795" i="5"/>
  <c r="AH1795" i="5"/>
  <c r="AI1795" i="5"/>
  <c r="AJ1795" i="5"/>
  <c r="AK1795" i="5"/>
  <c r="AL1795" i="5"/>
  <c r="AM1795" i="5"/>
  <c r="AJ1803" i="5"/>
  <c r="AK1803" i="5"/>
  <c r="AL1803" i="5"/>
  <c r="AM1803" i="5"/>
  <c r="M1821" i="5"/>
  <c r="N1821" i="5"/>
  <c r="O1821" i="5"/>
  <c r="P1821" i="5"/>
  <c r="Q1821" i="5"/>
  <c r="R1821" i="5"/>
  <c r="S1821" i="5"/>
  <c r="T1821" i="5"/>
  <c r="U1821" i="5"/>
  <c r="V1821" i="5"/>
  <c r="W1821" i="5"/>
  <c r="X1821" i="5"/>
  <c r="Y1821" i="5"/>
  <c r="Z1821" i="5"/>
  <c r="AA1821" i="5"/>
  <c r="AB1821" i="5"/>
  <c r="AC1821" i="5"/>
  <c r="AD1821" i="5"/>
  <c r="AE1821" i="5"/>
  <c r="AF1821" i="5"/>
  <c r="U1829" i="5"/>
  <c r="V1829" i="5"/>
  <c r="W1829" i="5"/>
  <c r="X1829" i="5"/>
  <c r="Y1829" i="5"/>
  <c r="Z1829" i="5"/>
  <c r="AA1829" i="5"/>
  <c r="AB1829" i="5"/>
  <c r="AC1829" i="5"/>
  <c r="AD1829" i="5"/>
  <c r="AE1829" i="5"/>
  <c r="AF1829" i="5"/>
  <c r="AG1829" i="5"/>
  <c r="AH1829" i="5"/>
  <c r="AI1829" i="5"/>
  <c r="AJ1829" i="5"/>
  <c r="AK1829" i="5"/>
  <c r="AL1829" i="5"/>
  <c r="AM1829" i="5"/>
  <c r="AC1837" i="5"/>
  <c r="AD1837" i="5"/>
  <c r="AE1837" i="5"/>
  <c r="AF1837" i="5"/>
  <c r="AG1837" i="5"/>
  <c r="AH1837" i="5"/>
  <c r="AI1837" i="5"/>
  <c r="AJ1837" i="5"/>
  <c r="AK1837" i="5"/>
  <c r="AL1837" i="5"/>
  <c r="AM1837" i="5"/>
  <c r="AK1845" i="5"/>
  <c r="AL1845" i="5"/>
  <c r="AM1845" i="5"/>
  <c r="N1863" i="5"/>
  <c r="O1863" i="5"/>
  <c r="P1863" i="5"/>
  <c r="Q1863" i="5"/>
  <c r="R1863" i="5"/>
  <c r="S1863" i="5"/>
  <c r="T1863" i="5"/>
  <c r="U1863" i="5"/>
  <c r="V1863" i="5"/>
  <c r="W1863" i="5"/>
  <c r="X1863" i="5"/>
  <c r="Y1863" i="5"/>
  <c r="Z1863" i="5"/>
  <c r="AA1863" i="5"/>
  <c r="AB1863" i="5"/>
  <c r="AC1863" i="5"/>
  <c r="AD1863" i="5"/>
  <c r="AE1863" i="5"/>
  <c r="AF1863" i="5"/>
  <c r="AG1863" i="5"/>
  <c r="V1871" i="5"/>
  <c r="W1871" i="5"/>
  <c r="X1871" i="5"/>
  <c r="Y1871" i="5"/>
  <c r="Z1871" i="5"/>
  <c r="AA1871" i="5"/>
  <c r="AB1871" i="5"/>
  <c r="AC1871" i="5"/>
  <c r="AD1871" i="5"/>
  <c r="AE1871" i="5"/>
  <c r="AF1871" i="5"/>
  <c r="AG1871" i="5"/>
  <c r="AH1871" i="5"/>
  <c r="AI1871" i="5"/>
  <c r="AJ1871" i="5"/>
  <c r="AK1871" i="5"/>
  <c r="AL1871" i="5"/>
  <c r="AM1871" i="5"/>
  <c r="AD1879" i="5"/>
  <c r="AE1879" i="5"/>
  <c r="AF1879" i="5"/>
  <c r="AG1879" i="5"/>
  <c r="AH1879" i="5"/>
  <c r="AI1879" i="5"/>
  <c r="AJ1879" i="5"/>
  <c r="AK1879" i="5"/>
  <c r="AL1879" i="5"/>
  <c r="AM1879" i="5"/>
  <c r="AL1887" i="5"/>
  <c r="AM1887" i="5"/>
  <c r="G1897" i="5"/>
  <c r="H1897" i="5"/>
  <c r="I1897" i="5"/>
  <c r="J1897" i="5"/>
  <c r="K1897" i="5"/>
  <c r="L1897" i="5"/>
  <c r="M1897" i="5"/>
  <c r="N1897" i="5"/>
  <c r="O1897" i="5"/>
  <c r="P1897" i="5"/>
  <c r="Q1897" i="5"/>
  <c r="R1897" i="5"/>
  <c r="S1897" i="5"/>
  <c r="T1897" i="5"/>
  <c r="U1897" i="5"/>
  <c r="V1897" i="5"/>
  <c r="W1897" i="5"/>
  <c r="X1897" i="5"/>
  <c r="Y1897" i="5"/>
  <c r="Z1897" i="5"/>
  <c r="O1905" i="5"/>
  <c r="P1905" i="5"/>
  <c r="Q1905" i="5"/>
  <c r="R1905" i="5"/>
  <c r="S1905" i="5"/>
  <c r="T1905" i="5"/>
  <c r="U1905" i="5"/>
  <c r="V1905" i="5"/>
  <c r="W1905" i="5"/>
  <c r="X1905" i="5"/>
  <c r="Y1905" i="5"/>
  <c r="Z1905" i="5"/>
  <c r="AA1905" i="5"/>
  <c r="AB1905" i="5"/>
  <c r="AC1905" i="5"/>
  <c r="AD1905" i="5"/>
  <c r="AE1905" i="5"/>
  <c r="AF1905" i="5"/>
  <c r="AG1905" i="5"/>
  <c r="AH1905" i="5"/>
  <c r="W1913" i="5"/>
  <c r="X1913" i="5"/>
  <c r="Y1913" i="5"/>
  <c r="Z1913" i="5"/>
  <c r="AA1913" i="5"/>
  <c r="AB1913" i="5"/>
  <c r="AC1913" i="5"/>
  <c r="AD1913" i="5"/>
  <c r="AE1913" i="5"/>
  <c r="AF1913" i="5"/>
  <c r="AG1913" i="5"/>
  <c r="AH1913" i="5"/>
  <c r="AI1913" i="5"/>
  <c r="AJ1913" i="5"/>
  <c r="AK1913" i="5"/>
  <c r="AL1913" i="5"/>
  <c r="AM1913" i="5"/>
  <c r="AE1921" i="5"/>
  <c r="AF1921" i="5"/>
  <c r="AG1921" i="5"/>
  <c r="AH1921" i="5"/>
  <c r="AI1921" i="5"/>
  <c r="AJ1921" i="5"/>
  <c r="AK1921" i="5"/>
  <c r="AL1921" i="5"/>
  <c r="AM1921" i="5"/>
  <c r="H1939" i="5"/>
  <c r="I1939" i="5"/>
  <c r="J1939" i="5"/>
  <c r="K1939" i="5"/>
  <c r="L1939" i="5"/>
  <c r="M1939" i="5"/>
  <c r="N1939" i="5"/>
  <c r="O1939" i="5"/>
  <c r="P1939" i="5"/>
  <c r="Q1939" i="5"/>
  <c r="R1939" i="5"/>
  <c r="S1939" i="5"/>
  <c r="T1939" i="5"/>
  <c r="U1939" i="5"/>
  <c r="V1939" i="5"/>
  <c r="W1939" i="5"/>
  <c r="X1939" i="5"/>
  <c r="Y1939" i="5"/>
  <c r="Z1939" i="5"/>
  <c r="AA1939" i="5"/>
  <c r="P1947" i="5"/>
  <c r="Q1947" i="5"/>
  <c r="R1947" i="5"/>
  <c r="S1947" i="5"/>
  <c r="T1947" i="5"/>
  <c r="U1947" i="5"/>
  <c r="V1947" i="5"/>
  <c r="W1947" i="5"/>
  <c r="X1947" i="5"/>
  <c r="Y1947" i="5"/>
  <c r="Z1947" i="5"/>
  <c r="AA1947" i="5"/>
  <c r="AB1947" i="5"/>
  <c r="AC1947" i="5"/>
  <c r="AD1947" i="5"/>
  <c r="AE1947" i="5"/>
  <c r="AF1947" i="5"/>
  <c r="AG1947" i="5"/>
  <c r="AH1947" i="5"/>
  <c r="AI1947" i="5"/>
  <c r="X1955" i="5"/>
  <c r="Y1955" i="5"/>
  <c r="Z1955" i="5"/>
  <c r="AA1955" i="5"/>
  <c r="AB1955" i="5"/>
  <c r="AC1955" i="5"/>
  <c r="AD1955" i="5"/>
  <c r="AE1955" i="5"/>
  <c r="AF1955" i="5"/>
  <c r="AG1955" i="5"/>
  <c r="AH1955" i="5"/>
  <c r="AI1955" i="5"/>
  <c r="AJ1955" i="5"/>
  <c r="AK1955" i="5"/>
  <c r="AL1955" i="5"/>
  <c r="AM1955" i="5"/>
  <c r="AF1963" i="5"/>
  <c r="AG1963" i="5"/>
  <c r="AH1963" i="5"/>
  <c r="AI1963" i="5"/>
  <c r="AJ1963" i="5"/>
  <c r="AK1963" i="5"/>
  <c r="AL1963" i="5"/>
  <c r="AM1963" i="5"/>
  <c r="J94" i="58"/>
  <c r="I843" i="58"/>
  <c r="R94" i="58"/>
  <c r="Q843" i="58"/>
  <c r="Z94" i="58"/>
  <c r="Y843" i="58"/>
  <c r="AH94" i="58"/>
  <c r="AG843" i="58"/>
  <c r="AP94" i="58"/>
  <c r="AO843" i="58"/>
  <c r="O1484" i="58"/>
  <c r="I1530" i="58"/>
  <c r="O1492" i="58"/>
  <c r="I1538" i="58"/>
  <c r="I1546" i="58"/>
  <c r="O1500" i="58"/>
  <c r="O1508" i="58"/>
  <c r="I1554" i="58"/>
  <c r="I1562" i="58"/>
  <c r="O1516" i="58"/>
  <c r="K911" i="5"/>
  <c r="L911" i="5"/>
  <c r="H911" i="5"/>
  <c r="J911" i="5"/>
  <c r="I911" i="5"/>
  <c r="T919" i="5"/>
  <c r="P919" i="5"/>
  <c r="S919" i="5"/>
  <c r="R919" i="5"/>
  <c r="Q919" i="5"/>
  <c r="Y927" i="5"/>
  <c r="X927" i="5"/>
  <c r="AB927" i="5"/>
  <c r="AA927" i="5"/>
  <c r="Z927" i="5"/>
  <c r="AF935" i="5"/>
  <c r="AI935" i="5"/>
  <c r="AH935" i="5"/>
  <c r="AJ935" i="5"/>
  <c r="AG935" i="5"/>
  <c r="L953" i="5"/>
  <c r="M953" i="5"/>
  <c r="I953" i="5"/>
  <c r="J953" i="5"/>
  <c r="K953" i="5"/>
  <c r="S961" i="5"/>
  <c r="U961" i="5"/>
  <c r="T961" i="5"/>
  <c r="Q961" i="5"/>
  <c r="R961" i="5"/>
  <c r="AC969" i="5"/>
  <c r="Z969" i="5"/>
  <c r="AB969" i="5"/>
  <c r="Y969" i="5"/>
  <c r="AA969" i="5"/>
  <c r="AI977" i="5"/>
  <c r="AG977" i="5"/>
  <c r="AJ977" i="5"/>
  <c r="AK977" i="5"/>
  <c r="AH977" i="5"/>
  <c r="J1654" i="5"/>
  <c r="K1654" i="5"/>
  <c r="L1654" i="5"/>
  <c r="M1654" i="5"/>
  <c r="N1654" i="5"/>
  <c r="O1654" i="5"/>
  <c r="P1654" i="5"/>
  <c r="Q1654" i="5"/>
  <c r="R1654" i="5"/>
  <c r="S1654" i="5"/>
  <c r="T1654" i="5"/>
  <c r="U1654" i="5"/>
  <c r="V1654" i="5"/>
  <c r="W1654" i="5"/>
  <c r="X1654" i="5"/>
  <c r="Y1654" i="5"/>
  <c r="Z1654" i="5"/>
  <c r="AA1654" i="5"/>
  <c r="AB1654" i="5"/>
  <c r="AC1654" i="5"/>
  <c r="R1662" i="5"/>
  <c r="S1662" i="5"/>
  <c r="T1662" i="5"/>
  <c r="U1662" i="5"/>
  <c r="V1662" i="5"/>
  <c r="W1662" i="5"/>
  <c r="X1662" i="5"/>
  <c r="Y1662" i="5"/>
  <c r="Z1662" i="5"/>
  <c r="AA1662" i="5"/>
  <c r="AB1662" i="5"/>
  <c r="AC1662" i="5"/>
  <c r="AD1662" i="5"/>
  <c r="AE1662" i="5"/>
  <c r="AF1662" i="5"/>
  <c r="AG1662" i="5"/>
  <c r="AH1662" i="5"/>
  <c r="AI1662" i="5"/>
  <c r="AJ1662" i="5"/>
  <c r="AK1662" i="5"/>
  <c r="Z1670" i="5"/>
  <c r="AA1670" i="5"/>
  <c r="AB1670" i="5"/>
  <c r="AC1670" i="5"/>
  <c r="AD1670" i="5"/>
  <c r="AE1670" i="5"/>
  <c r="AF1670" i="5"/>
  <c r="AG1670" i="5"/>
  <c r="AH1670" i="5"/>
  <c r="AI1670" i="5"/>
  <c r="AJ1670" i="5"/>
  <c r="AK1670" i="5"/>
  <c r="AL1670" i="5"/>
  <c r="AM1670" i="5"/>
  <c r="AH1678" i="5"/>
  <c r="AI1678" i="5"/>
  <c r="AJ1678" i="5"/>
  <c r="AK1678" i="5"/>
  <c r="AL1678" i="5"/>
  <c r="AM1678" i="5"/>
  <c r="K1696" i="5"/>
  <c r="L1696" i="5"/>
  <c r="M1696" i="5"/>
  <c r="N1696" i="5"/>
  <c r="O1696" i="5"/>
  <c r="P1696" i="5"/>
  <c r="Q1696" i="5"/>
  <c r="R1696" i="5"/>
  <c r="S1696" i="5"/>
  <c r="T1696" i="5"/>
  <c r="U1696" i="5"/>
  <c r="V1696" i="5"/>
  <c r="W1696" i="5"/>
  <c r="X1696" i="5"/>
  <c r="Y1696" i="5"/>
  <c r="Z1696" i="5"/>
  <c r="AA1696" i="5"/>
  <c r="AB1696" i="5"/>
  <c r="AC1696" i="5"/>
  <c r="AD1696" i="5"/>
  <c r="S1704" i="5"/>
  <c r="T1704" i="5"/>
  <c r="U1704" i="5"/>
  <c r="V1704" i="5"/>
  <c r="W1704" i="5"/>
  <c r="X1704" i="5"/>
  <c r="Y1704" i="5"/>
  <c r="Z1704" i="5"/>
  <c r="AA1704" i="5"/>
  <c r="AB1704" i="5"/>
  <c r="AC1704" i="5"/>
  <c r="AD1704" i="5"/>
  <c r="AE1704" i="5"/>
  <c r="AF1704" i="5"/>
  <c r="AG1704" i="5"/>
  <c r="AH1704" i="5"/>
  <c r="AI1704" i="5"/>
  <c r="AJ1704" i="5"/>
  <c r="AK1704" i="5"/>
  <c r="AL1704" i="5"/>
  <c r="AA1712" i="5"/>
  <c r="AB1712" i="5"/>
  <c r="AC1712" i="5"/>
  <c r="AD1712" i="5"/>
  <c r="AE1712" i="5"/>
  <c r="AF1712" i="5"/>
  <c r="AG1712" i="5"/>
  <c r="AH1712" i="5"/>
  <c r="AI1712" i="5"/>
  <c r="AJ1712" i="5"/>
  <c r="AK1712" i="5"/>
  <c r="AL1712" i="5"/>
  <c r="AM1712" i="5"/>
  <c r="AI1720" i="5"/>
  <c r="AJ1720" i="5"/>
  <c r="AK1720" i="5"/>
  <c r="AL1720" i="5"/>
  <c r="AM1720" i="5"/>
  <c r="L1738" i="5"/>
  <c r="M1738" i="5"/>
  <c r="N1738" i="5"/>
  <c r="O1738" i="5"/>
  <c r="P1738" i="5"/>
  <c r="Q1738" i="5"/>
  <c r="R1738" i="5"/>
  <c r="S1738" i="5"/>
  <c r="T1738" i="5"/>
  <c r="U1738" i="5"/>
  <c r="V1738" i="5"/>
  <c r="W1738" i="5"/>
  <c r="X1738" i="5"/>
  <c r="Y1738" i="5"/>
  <c r="Z1738" i="5"/>
  <c r="AA1738" i="5"/>
  <c r="AB1738" i="5"/>
  <c r="AC1738" i="5"/>
  <c r="AD1738" i="5"/>
  <c r="AE1738" i="5"/>
  <c r="T1746" i="5"/>
  <c r="U1746" i="5"/>
  <c r="V1746" i="5"/>
  <c r="W1746" i="5"/>
  <c r="X1746" i="5"/>
  <c r="Y1746" i="5"/>
  <c r="Z1746" i="5"/>
  <c r="AA1746" i="5"/>
  <c r="AB1746" i="5"/>
  <c r="AC1746" i="5"/>
  <c r="AD1746" i="5"/>
  <c r="AE1746" i="5"/>
  <c r="AF1746" i="5"/>
  <c r="AG1746" i="5"/>
  <c r="AH1746" i="5"/>
  <c r="AI1746" i="5"/>
  <c r="AJ1746" i="5"/>
  <c r="AK1746" i="5"/>
  <c r="AL1746" i="5"/>
  <c r="AM1746" i="5"/>
  <c r="AB1754" i="5"/>
  <c r="AC1754" i="5"/>
  <c r="AD1754" i="5"/>
  <c r="AE1754" i="5"/>
  <c r="AF1754" i="5"/>
  <c r="AG1754" i="5"/>
  <c r="AH1754" i="5"/>
  <c r="AI1754" i="5"/>
  <c r="AJ1754" i="5"/>
  <c r="AK1754" i="5"/>
  <c r="AL1754" i="5"/>
  <c r="AM1754" i="5"/>
  <c r="AJ1762" i="5"/>
  <c r="AK1762" i="5"/>
  <c r="AL1762" i="5"/>
  <c r="AM1762" i="5"/>
  <c r="M1780" i="5"/>
  <c r="N1780" i="5"/>
  <c r="O1780" i="5"/>
  <c r="P1780" i="5"/>
  <c r="Q1780" i="5"/>
  <c r="R1780" i="5"/>
  <c r="S1780" i="5"/>
  <c r="T1780" i="5"/>
  <c r="U1780" i="5"/>
  <c r="V1780" i="5"/>
  <c r="W1780" i="5"/>
  <c r="X1780" i="5"/>
  <c r="Y1780" i="5"/>
  <c r="Z1780" i="5"/>
  <c r="AA1780" i="5"/>
  <c r="AB1780" i="5"/>
  <c r="AC1780" i="5"/>
  <c r="AD1780" i="5"/>
  <c r="AE1780" i="5"/>
  <c r="AF1780" i="5"/>
  <c r="U1788" i="5"/>
  <c r="V1788" i="5"/>
  <c r="W1788" i="5"/>
  <c r="X1788" i="5"/>
  <c r="Y1788" i="5"/>
  <c r="Z1788" i="5"/>
  <c r="AA1788" i="5"/>
  <c r="AB1788" i="5"/>
  <c r="AC1788" i="5"/>
  <c r="AD1788" i="5"/>
  <c r="AE1788" i="5"/>
  <c r="AF1788" i="5"/>
  <c r="AG1788" i="5"/>
  <c r="AH1788" i="5"/>
  <c r="AI1788" i="5"/>
  <c r="AJ1788" i="5"/>
  <c r="AK1788" i="5"/>
  <c r="AL1788" i="5"/>
  <c r="AM1788" i="5"/>
  <c r="AC1796" i="5"/>
  <c r="AD1796" i="5"/>
  <c r="AE1796" i="5"/>
  <c r="AF1796" i="5"/>
  <c r="AG1796" i="5"/>
  <c r="AH1796" i="5"/>
  <c r="AI1796" i="5"/>
  <c r="AJ1796" i="5"/>
  <c r="AK1796" i="5"/>
  <c r="AL1796" i="5"/>
  <c r="AM1796" i="5"/>
  <c r="AK1804" i="5"/>
  <c r="AL1804" i="5"/>
  <c r="AM1804" i="5"/>
  <c r="N1822" i="5"/>
  <c r="O1822" i="5"/>
  <c r="P1822" i="5"/>
  <c r="Q1822" i="5"/>
  <c r="R1822" i="5"/>
  <c r="S1822" i="5"/>
  <c r="T1822" i="5"/>
  <c r="U1822" i="5"/>
  <c r="V1822" i="5"/>
  <c r="W1822" i="5"/>
  <c r="X1822" i="5"/>
  <c r="Y1822" i="5"/>
  <c r="Z1822" i="5"/>
  <c r="AA1822" i="5"/>
  <c r="AB1822" i="5"/>
  <c r="AC1822" i="5"/>
  <c r="AD1822" i="5"/>
  <c r="AE1822" i="5"/>
  <c r="AF1822" i="5"/>
  <c r="AG1822" i="5"/>
  <c r="V1830" i="5"/>
  <c r="W1830" i="5"/>
  <c r="X1830" i="5"/>
  <c r="Y1830" i="5"/>
  <c r="Z1830" i="5"/>
  <c r="AA1830" i="5"/>
  <c r="AB1830" i="5"/>
  <c r="AC1830" i="5"/>
  <c r="AD1830" i="5"/>
  <c r="AE1830" i="5"/>
  <c r="AF1830" i="5"/>
  <c r="AG1830" i="5"/>
  <c r="AH1830" i="5"/>
  <c r="AI1830" i="5"/>
  <c r="AJ1830" i="5"/>
  <c r="AK1830" i="5"/>
  <c r="AL1830" i="5"/>
  <c r="AM1830" i="5"/>
  <c r="AD1838" i="5"/>
  <c r="AE1838" i="5"/>
  <c r="AF1838" i="5"/>
  <c r="AG1838" i="5"/>
  <c r="AH1838" i="5"/>
  <c r="AI1838" i="5"/>
  <c r="AJ1838" i="5"/>
  <c r="AK1838" i="5"/>
  <c r="AL1838" i="5"/>
  <c r="AM1838" i="5"/>
  <c r="AL1846" i="5"/>
  <c r="AM1846" i="5"/>
  <c r="G1856" i="5"/>
  <c r="H1856" i="5"/>
  <c r="I1856" i="5"/>
  <c r="J1856" i="5"/>
  <c r="K1856" i="5"/>
  <c r="L1856" i="5"/>
  <c r="M1856" i="5"/>
  <c r="N1856" i="5"/>
  <c r="O1856" i="5"/>
  <c r="P1856" i="5"/>
  <c r="Q1856" i="5"/>
  <c r="R1856" i="5"/>
  <c r="S1856" i="5"/>
  <c r="T1856" i="5"/>
  <c r="U1856" i="5"/>
  <c r="V1856" i="5"/>
  <c r="W1856" i="5"/>
  <c r="X1856" i="5"/>
  <c r="Y1856" i="5"/>
  <c r="Z1856" i="5"/>
  <c r="O1864" i="5"/>
  <c r="P1864" i="5"/>
  <c r="Q1864" i="5"/>
  <c r="R1864" i="5"/>
  <c r="S1864" i="5"/>
  <c r="T1864" i="5"/>
  <c r="U1864" i="5"/>
  <c r="V1864" i="5"/>
  <c r="W1864" i="5"/>
  <c r="X1864" i="5"/>
  <c r="Y1864" i="5"/>
  <c r="Z1864" i="5"/>
  <c r="AA1864" i="5"/>
  <c r="AB1864" i="5"/>
  <c r="AC1864" i="5"/>
  <c r="AD1864" i="5"/>
  <c r="AE1864" i="5"/>
  <c r="AF1864" i="5"/>
  <c r="AG1864" i="5"/>
  <c r="AH1864" i="5"/>
  <c r="W1872" i="5"/>
  <c r="X1872" i="5"/>
  <c r="Y1872" i="5"/>
  <c r="Z1872" i="5"/>
  <c r="AA1872" i="5"/>
  <c r="AB1872" i="5"/>
  <c r="AC1872" i="5"/>
  <c r="AD1872" i="5"/>
  <c r="AE1872" i="5"/>
  <c r="AF1872" i="5"/>
  <c r="AG1872" i="5"/>
  <c r="AH1872" i="5"/>
  <c r="AI1872" i="5"/>
  <c r="AJ1872" i="5"/>
  <c r="AK1872" i="5"/>
  <c r="AL1872" i="5"/>
  <c r="AM1872" i="5"/>
  <c r="AE1880" i="5"/>
  <c r="AF1880" i="5"/>
  <c r="AG1880" i="5"/>
  <c r="AH1880" i="5"/>
  <c r="AI1880" i="5"/>
  <c r="AJ1880" i="5"/>
  <c r="AK1880" i="5"/>
  <c r="AL1880" i="5"/>
  <c r="AM1880" i="5"/>
  <c r="H1898" i="5"/>
  <c r="I1898" i="5"/>
  <c r="J1898" i="5"/>
  <c r="K1898" i="5"/>
  <c r="L1898" i="5"/>
  <c r="M1898" i="5"/>
  <c r="N1898" i="5"/>
  <c r="O1898" i="5"/>
  <c r="P1898" i="5"/>
  <c r="Q1898" i="5"/>
  <c r="R1898" i="5"/>
  <c r="S1898" i="5"/>
  <c r="T1898" i="5"/>
  <c r="U1898" i="5"/>
  <c r="V1898" i="5"/>
  <c r="W1898" i="5"/>
  <c r="X1898" i="5"/>
  <c r="Y1898" i="5"/>
  <c r="Z1898" i="5"/>
  <c r="AA1898" i="5"/>
  <c r="P1906" i="5"/>
  <c r="Q1906" i="5"/>
  <c r="R1906" i="5"/>
  <c r="S1906" i="5"/>
  <c r="T1906" i="5"/>
  <c r="U1906" i="5"/>
  <c r="V1906" i="5"/>
  <c r="W1906" i="5"/>
  <c r="X1906" i="5"/>
  <c r="Y1906" i="5"/>
  <c r="Z1906" i="5"/>
  <c r="AA1906" i="5"/>
  <c r="AB1906" i="5"/>
  <c r="AC1906" i="5"/>
  <c r="AD1906" i="5"/>
  <c r="AE1906" i="5"/>
  <c r="AF1906" i="5"/>
  <c r="AG1906" i="5"/>
  <c r="AH1906" i="5"/>
  <c r="AI1906" i="5"/>
  <c r="X1914" i="5"/>
  <c r="Y1914" i="5"/>
  <c r="Z1914" i="5"/>
  <c r="AA1914" i="5"/>
  <c r="AB1914" i="5"/>
  <c r="AC1914" i="5"/>
  <c r="AD1914" i="5"/>
  <c r="AE1914" i="5"/>
  <c r="AF1914" i="5"/>
  <c r="AG1914" i="5"/>
  <c r="AH1914" i="5"/>
  <c r="AI1914" i="5"/>
  <c r="AJ1914" i="5"/>
  <c r="AK1914" i="5"/>
  <c r="AL1914" i="5"/>
  <c r="AM1914" i="5"/>
  <c r="AF1922" i="5"/>
  <c r="AG1922" i="5"/>
  <c r="AH1922" i="5"/>
  <c r="AI1922" i="5"/>
  <c r="AJ1922" i="5"/>
  <c r="AK1922" i="5"/>
  <c r="AL1922" i="5"/>
  <c r="AM1922" i="5"/>
  <c r="I1940" i="5"/>
  <c r="J1940" i="5"/>
  <c r="K1940" i="5"/>
  <c r="L1940" i="5"/>
  <c r="M1940" i="5"/>
  <c r="N1940" i="5"/>
  <c r="O1940" i="5"/>
  <c r="P1940" i="5"/>
  <c r="Q1940" i="5"/>
  <c r="R1940" i="5"/>
  <c r="S1940" i="5"/>
  <c r="T1940" i="5"/>
  <c r="U1940" i="5"/>
  <c r="V1940" i="5"/>
  <c r="W1940" i="5"/>
  <c r="X1940" i="5"/>
  <c r="Y1940" i="5"/>
  <c r="Z1940" i="5"/>
  <c r="AA1940" i="5"/>
  <c r="AB1940" i="5"/>
  <c r="Q1948" i="5"/>
  <c r="R1948" i="5"/>
  <c r="S1948" i="5"/>
  <c r="T1948" i="5"/>
  <c r="U1948" i="5"/>
  <c r="V1948" i="5"/>
  <c r="W1948" i="5"/>
  <c r="X1948" i="5"/>
  <c r="Y1948" i="5"/>
  <c r="Z1948" i="5"/>
  <c r="AA1948" i="5"/>
  <c r="AB1948" i="5"/>
  <c r="AC1948" i="5"/>
  <c r="AD1948" i="5"/>
  <c r="AE1948" i="5"/>
  <c r="AF1948" i="5"/>
  <c r="AG1948" i="5"/>
  <c r="AH1948" i="5"/>
  <c r="AI1948" i="5"/>
  <c r="AJ1948" i="5"/>
  <c r="Y1956" i="5"/>
  <c r="Z1956" i="5"/>
  <c r="AA1956" i="5"/>
  <c r="AB1956" i="5"/>
  <c r="AC1956" i="5"/>
  <c r="AD1956" i="5"/>
  <c r="AE1956" i="5"/>
  <c r="AF1956" i="5"/>
  <c r="AG1956" i="5"/>
  <c r="AH1956" i="5"/>
  <c r="AI1956" i="5"/>
  <c r="AJ1956" i="5"/>
  <c r="AK1956" i="5"/>
  <c r="AL1956" i="5"/>
  <c r="AM1956" i="5"/>
  <c r="AG1964" i="5"/>
  <c r="AH1964" i="5"/>
  <c r="AI1964" i="5"/>
  <c r="AJ1964" i="5"/>
  <c r="AK1964" i="5"/>
  <c r="AL1964" i="5"/>
  <c r="AM1964" i="5"/>
  <c r="E65" i="29" l="1"/>
  <c r="E212" i="29"/>
  <c r="E38" i="30" s="1"/>
  <c r="E140" i="29"/>
  <c r="E211" i="29"/>
  <c r="E37" i="30" s="1"/>
  <c r="E142" i="29"/>
  <c r="E213" i="29"/>
  <c r="E39" i="30" s="1"/>
  <c r="H1813" i="5"/>
  <c r="E141" i="29"/>
  <c r="H1854" i="5"/>
  <c r="I1854" i="5"/>
  <c r="AC949" i="5"/>
  <c r="M949" i="5"/>
  <c r="E118" i="29"/>
  <c r="E116" i="29"/>
  <c r="AS918" i="5"/>
  <c r="AS924" i="5"/>
  <c r="AB908" i="5"/>
  <c r="E64" i="29"/>
  <c r="F108" i="29" s="1"/>
  <c r="U949" i="5"/>
  <c r="K1854" i="5"/>
  <c r="E119" i="29"/>
  <c r="J1854" i="5"/>
  <c r="AK949" i="5"/>
  <c r="E117" i="29"/>
  <c r="S1895" i="5"/>
  <c r="K1895" i="5"/>
  <c r="AS1879" i="5"/>
  <c r="AS1761" i="5"/>
  <c r="AS1677" i="5"/>
  <c r="AJ1649" i="5"/>
  <c r="AS968" i="5"/>
  <c r="Z949" i="5"/>
  <c r="AS1967" i="5"/>
  <c r="AS1799" i="5"/>
  <c r="I1731" i="5"/>
  <c r="P949" i="5"/>
  <c r="W908" i="5"/>
  <c r="H949" i="5"/>
  <c r="AS981" i="5"/>
  <c r="AS1764" i="5"/>
  <c r="AS969" i="5"/>
  <c r="L908" i="5"/>
  <c r="AS959" i="5"/>
  <c r="AS941" i="5"/>
  <c r="AS925" i="5"/>
  <c r="M1854" i="5"/>
  <c r="L1854" i="5"/>
  <c r="H1895" i="5"/>
  <c r="H1649" i="5"/>
  <c r="AS1965" i="5"/>
  <c r="AS978" i="5"/>
  <c r="AS1722" i="5"/>
  <c r="AS929" i="5"/>
  <c r="AS1864" i="5"/>
  <c r="AS1720" i="5"/>
  <c r="N1936" i="5"/>
  <c r="AS1794" i="5"/>
  <c r="AS1744" i="5"/>
  <c r="AS1926" i="5"/>
  <c r="AS1758" i="5"/>
  <c r="Q1690" i="5"/>
  <c r="I1690" i="5"/>
  <c r="AS939" i="5"/>
  <c r="AS923" i="5"/>
  <c r="AS915" i="5"/>
  <c r="AS1838" i="5"/>
  <c r="AF1772" i="5"/>
  <c r="R1854" i="5"/>
  <c r="N1895" i="5"/>
  <c r="AA908" i="5"/>
  <c r="H1690" i="5"/>
  <c r="AS936" i="5"/>
  <c r="S1854" i="5"/>
  <c r="P1854" i="5"/>
  <c r="E66" i="29"/>
  <c r="F110" i="29" s="1"/>
  <c r="F213" i="29" s="1"/>
  <c r="F39" i="30" s="1"/>
  <c r="N1854" i="5"/>
  <c r="AS977" i="5"/>
  <c r="AS1923" i="5"/>
  <c r="F40" i="29"/>
  <c r="F73" i="29"/>
  <c r="F27" i="29" s="1"/>
  <c r="F38" i="29"/>
  <c r="E36" i="29"/>
  <c r="AS1835" i="5"/>
  <c r="AS1819" i="5"/>
  <c r="AS1785" i="5"/>
  <c r="AS1659" i="5"/>
  <c r="S1649" i="5"/>
  <c r="K1649" i="5"/>
  <c r="AS1952" i="5"/>
  <c r="AS1910" i="5"/>
  <c r="AS1792" i="5"/>
  <c r="AS1776" i="5"/>
  <c r="AS1750" i="5"/>
  <c r="AS1734" i="5"/>
  <c r="Y1690" i="5"/>
  <c r="AS1666" i="5"/>
  <c r="AG949" i="5"/>
  <c r="AE95" i="58"/>
  <c r="AF96" i="58" s="1"/>
  <c r="AG97" i="58" s="1"/>
  <c r="AH98" i="58" s="1"/>
  <c r="AI99" i="58" s="1"/>
  <c r="AJ100" i="58" s="1"/>
  <c r="AK101" i="58" s="1"/>
  <c r="AL102" i="58" s="1"/>
  <c r="AM103" i="58" s="1"/>
  <c r="AN104" i="58" s="1"/>
  <c r="AO105" i="58" s="1"/>
  <c r="AP106" i="58" s="1"/>
  <c r="AQ107" i="58" s="1"/>
  <c r="AR108" i="58" s="1"/>
  <c r="AD844" i="58"/>
  <c r="AS1951" i="5"/>
  <c r="AS1833" i="5"/>
  <c r="AS1817" i="5"/>
  <c r="AS1791" i="5"/>
  <c r="AS1775" i="5"/>
  <c r="Y1731" i="5"/>
  <c r="Q1731" i="5"/>
  <c r="AS1707" i="5"/>
  <c r="AF949" i="5"/>
  <c r="F41" i="29"/>
  <c r="N949" i="5"/>
  <c r="AS1865" i="5"/>
  <c r="T1813" i="5"/>
  <c r="L1813" i="5"/>
  <c r="AC908" i="5"/>
  <c r="AL1936" i="5"/>
  <c r="AC1895" i="5"/>
  <c r="Z1772" i="5"/>
  <c r="R1772" i="5"/>
  <c r="J1772" i="5"/>
  <c r="AL908" i="5"/>
  <c r="M908" i="5"/>
  <c r="R1895" i="5"/>
  <c r="AS1845" i="5"/>
  <c r="AS1711" i="5"/>
  <c r="AS1695" i="5"/>
  <c r="Z95" i="58"/>
  <c r="AA96" i="58" s="1"/>
  <c r="AB97" i="58" s="1"/>
  <c r="AC98" i="58" s="1"/>
  <c r="AD99" i="58" s="1"/>
  <c r="AE100" i="58" s="1"/>
  <c r="AF101" i="58" s="1"/>
  <c r="AG102" i="58" s="1"/>
  <c r="AH103" i="58" s="1"/>
  <c r="AI104" i="58" s="1"/>
  <c r="AJ105" i="58" s="1"/>
  <c r="AK106" i="58" s="1"/>
  <c r="AL107" i="58" s="1"/>
  <c r="AM108" i="58" s="1"/>
  <c r="AN109" i="58" s="1"/>
  <c r="AO110" i="58" s="1"/>
  <c r="AP111" i="58" s="1"/>
  <c r="AQ112" i="58" s="1"/>
  <c r="AR113" i="58" s="1"/>
  <c r="Y844" i="58"/>
  <c r="U1936" i="5"/>
  <c r="M1936" i="5"/>
  <c r="AS1928" i="5"/>
  <c r="AS1904" i="5"/>
  <c r="AL1772" i="5"/>
  <c r="AC1731" i="5"/>
  <c r="AA949" i="5"/>
  <c r="AG95" i="58"/>
  <c r="AH96" i="58" s="1"/>
  <c r="AI97" i="58" s="1"/>
  <c r="AJ98" i="58" s="1"/>
  <c r="AK99" i="58" s="1"/>
  <c r="AL100" i="58" s="1"/>
  <c r="AM101" i="58" s="1"/>
  <c r="AN102" i="58" s="1"/>
  <c r="AO103" i="58" s="1"/>
  <c r="AP104" i="58" s="1"/>
  <c r="AQ105" i="58" s="1"/>
  <c r="AR106" i="58" s="1"/>
  <c r="AF844" i="58"/>
  <c r="AS1969" i="5"/>
  <c r="AS1945" i="5"/>
  <c r="AL1813" i="5"/>
  <c r="AC1772" i="5"/>
  <c r="Z1649" i="5"/>
  <c r="R1649" i="5"/>
  <c r="J1649" i="5"/>
  <c r="AG908" i="5"/>
  <c r="AF95" i="58"/>
  <c r="AG96" i="58" s="1"/>
  <c r="AH97" i="58" s="1"/>
  <c r="AI98" i="58" s="1"/>
  <c r="AJ99" i="58" s="1"/>
  <c r="AK100" i="58" s="1"/>
  <c r="AL101" i="58" s="1"/>
  <c r="AM102" i="58" s="1"/>
  <c r="AN103" i="58" s="1"/>
  <c r="AO104" i="58" s="1"/>
  <c r="AP105" i="58" s="1"/>
  <c r="AQ106" i="58" s="1"/>
  <c r="AR107" i="58" s="1"/>
  <c r="AE844" i="58"/>
  <c r="AF1936" i="5"/>
  <c r="AE1895" i="5"/>
  <c r="AS1884" i="5"/>
  <c r="AS1800" i="5"/>
  <c r="AJ1772" i="5"/>
  <c r="AI1731" i="5"/>
  <c r="AS1716" i="5"/>
  <c r="X1690" i="5"/>
  <c r="P1690" i="5"/>
  <c r="AG1649" i="5"/>
  <c r="P908" i="5"/>
  <c r="AE1936" i="5"/>
  <c r="AS1925" i="5"/>
  <c r="AS1841" i="5"/>
  <c r="AJ1813" i="5"/>
  <c r="AI1772" i="5"/>
  <c r="AS1757" i="5"/>
  <c r="X1731" i="5"/>
  <c r="P1731" i="5"/>
  <c r="H1731" i="5"/>
  <c r="AG1690" i="5"/>
  <c r="AS1657" i="5"/>
  <c r="AS938" i="5"/>
  <c r="AD95" i="58"/>
  <c r="AE96" i="58" s="1"/>
  <c r="AF97" i="58" s="1"/>
  <c r="AG98" i="58" s="1"/>
  <c r="AH99" i="58" s="1"/>
  <c r="AI100" i="58" s="1"/>
  <c r="AJ101" i="58" s="1"/>
  <c r="AK102" i="58" s="1"/>
  <c r="AL103" i="58" s="1"/>
  <c r="AM104" i="58" s="1"/>
  <c r="AN105" i="58" s="1"/>
  <c r="AO106" i="58" s="1"/>
  <c r="AP107" i="58" s="1"/>
  <c r="AQ108" i="58" s="1"/>
  <c r="AR109" i="58" s="1"/>
  <c r="AC844" i="58"/>
  <c r="AR95" i="58"/>
  <c r="AQ844" i="58"/>
  <c r="L95" i="58"/>
  <c r="M96" i="58" s="1"/>
  <c r="N97" i="58" s="1"/>
  <c r="O98" i="58" s="1"/>
  <c r="P99" i="58" s="1"/>
  <c r="Q100" i="58" s="1"/>
  <c r="R101" i="58" s="1"/>
  <c r="S102" i="58" s="1"/>
  <c r="T103" i="58" s="1"/>
  <c r="U104" i="58" s="1"/>
  <c r="V105" i="58" s="1"/>
  <c r="W106" i="58" s="1"/>
  <c r="X107" i="58" s="1"/>
  <c r="Y108" i="58" s="1"/>
  <c r="Z109" i="58" s="1"/>
  <c r="AA110" i="58" s="1"/>
  <c r="AB111" i="58" s="1"/>
  <c r="AC112" i="58" s="1"/>
  <c r="AD113" i="58" s="1"/>
  <c r="AE114" i="58" s="1"/>
  <c r="AF115" i="58" s="1"/>
  <c r="AG116" i="58" s="1"/>
  <c r="AH117" i="58" s="1"/>
  <c r="AI118" i="58" s="1"/>
  <c r="AJ119" i="58" s="1"/>
  <c r="AK120" i="58" s="1"/>
  <c r="AL121" i="58" s="1"/>
  <c r="AM122" i="58" s="1"/>
  <c r="AN123" i="58" s="1"/>
  <c r="AO124" i="58" s="1"/>
  <c r="AP125" i="58" s="1"/>
  <c r="AQ126" i="58" s="1"/>
  <c r="AR127" i="58" s="1"/>
  <c r="K844" i="58"/>
  <c r="F39" i="29"/>
  <c r="AS1805" i="5"/>
  <c r="AS1713" i="5"/>
  <c r="AS970" i="5"/>
  <c r="F75" i="29"/>
  <c r="F29" i="29" s="1"/>
  <c r="AB1895" i="5"/>
  <c r="AS1831" i="5"/>
  <c r="S1813" i="5"/>
  <c r="K1813" i="5"/>
  <c r="E130" i="29"/>
  <c r="AC95" i="58"/>
  <c r="AD96" i="58" s="1"/>
  <c r="AE97" i="58" s="1"/>
  <c r="AF98" i="58" s="1"/>
  <c r="AG99" i="58" s="1"/>
  <c r="AH100" i="58" s="1"/>
  <c r="AI101" i="58" s="1"/>
  <c r="AJ102" i="58" s="1"/>
  <c r="AK103" i="58" s="1"/>
  <c r="AL104" i="58" s="1"/>
  <c r="AM105" i="58" s="1"/>
  <c r="AN106" i="58" s="1"/>
  <c r="AO107" i="58" s="1"/>
  <c r="AP108" i="58" s="1"/>
  <c r="AQ109" i="58" s="1"/>
  <c r="AR110" i="58" s="1"/>
  <c r="AB844" i="58"/>
  <c r="AS1874" i="5"/>
  <c r="AS1858" i="5"/>
  <c r="AS1840" i="5"/>
  <c r="AS1832" i="5"/>
  <c r="AS1816" i="5"/>
  <c r="Y1772" i="5"/>
  <c r="Q1772" i="5"/>
  <c r="I1772" i="5"/>
  <c r="AS1748" i="5"/>
  <c r="AE949" i="5"/>
  <c r="AS921" i="5"/>
  <c r="AS1949" i="5"/>
  <c r="AL1649" i="5"/>
  <c r="AS912" i="5"/>
  <c r="S95" i="58"/>
  <c r="T96" i="58" s="1"/>
  <c r="U97" i="58" s="1"/>
  <c r="V98" i="58" s="1"/>
  <c r="W99" i="58" s="1"/>
  <c r="X100" i="58" s="1"/>
  <c r="Y101" i="58" s="1"/>
  <c r="Z102" i="58" s="1"/>
  <c r="AA103" i="58" s="1"/>
  <c r="AB104" i="58" s="1"/>
  <c r="AC105" i="58" s="1"/>
  <c r="AD106" i="58" s="1"/>
  <c r="AE107" i="58" s="1"/>
  <c r="AF108" i="58" s="1"/>
  <c r="AG109" i="58" s="1"/>
  <c r="AH110" i="58" s="1"/>
  <c r="AI111" i="58" s="1"/>
  <c r="AJ112" i="58" s="1"/>
  <c r="AK113" i="58" s="1"/>
  <c r="AL114" i="58" s="1"/>
  <c r="AM115" i="58" s="1"/>
  <c r="AN116" i="58" s="1"/>
  <c r="AO117" i="58" s="1"/>
  <c r="AP118" i="58" s="1"/>
  <c r="AQ119" i="58" s="1"/>
  <c r="AR120" i="58" s="1"/>
  <c r="R844" i="58"/>
  <c r="AS1670" i="5"/>
  <c r="Z1895" i="5"/>
  <c r="J1895" i="5"/>
  <c r="AS1745" i="5"/>
  <c r="AS1956" i="5"/>
  <c r="AS1940" i="5"/>
  <c r="AS1922" i="5"/>
  <c r="AS1914" i="5"/>
  <c r="AS1898" i="5"/>
  <c r="Y1854" i="5"/>
  <c r="Q1854" i="5"/>
  <c r="AS1830" i="5"/>
  <c r="AD1690" i="5"/>
  <c r="AK1649" i="5"/>
  <c r="AS935" i="5"/>
  <c r="AQ95" i="58"/>
  <c r="AR96" i="58" s="1"/>
  <c r="AP844" i="58"/>
  <c r="K95" i="58"/>
  <c r="L96" i="58" s="1"/>
  <c r="M97" i="58" s="1"/>
  <c r="N98" i="58" s="1"/>
  <c r="O99" i="58" s="1"/>
  <c r="P100" i="58" s="1"/>
  <c r="Q101" i="58" s="1"/>
  <c r="R102" i="58" s="1"/>
  <c r="S103" i="58" s="1"/>
  <c r="T104" i="58" s="1"/>
  <c r="U105" i="58" s="1"/>
  <c r="V106" i="58" s="1"/>
  <c r="W107" i="58" s="1"/>
  <c r="X108" i="58" s="1"/>
  <c r="Y109" i="58" s="1"/>
  <c r="Z110" i="58" s="1"/>
  <c r="AA111" i="58" s="1"/>
  <c r="AB112" i="58" s="1"/>
  <c r="AC113" i="58" s="1"/>
  <c r="AD114" i="58" s="1"/>
  <c r="AE115" i="58" s="1"/>
  <c r="AF116" i="58" s="1"/>
  <c r="AG117" i="58" s="1"/>
  <c r="AH118" i="58" s="1"/>
  <c r="AI119" i="58" s="1"/>
  <c r="AJ120" i="58" s="1"/>
  <c r="AK121" i="58" s="1"/>
  <c r="AL122" i="58" s="1"/>
  <c r="AM123" i="58" s="1"/>
  <c r="AN124" i="58" s="1"/>
  <c r="AO125" i="58" s="1"/>
  <c r="AP126" i="58" s="1"/>
  <c r="AQ127" i="58" s="1"/>
  <c r="AR128" i="58" s="1"/>
  <c r="J844" i="58"/>
  <c r="AS1963" i="5"/>
  <c r="AS1955" i="5"/>
  <c r="AS1939" i="5"/>
  <c r="Y1895" i="5"/>
  <c r="Q1895" i="5"/>
  <c r="I1895" i="5"/>
  <c r="AS1871" i="5"/>
  <c r="AD1731" i="5"/>
  <c r="AK1690" i="5"/>
  <c r="L949" i="5"/>
  <c r="S908" i="5"/>
  <c r="T1936" i="5"/>
  <c r="L1936" i="5"/>
  <c r="AS1870" i="5"/>
  <c r="AS1844" i="5"/>
  <c r="AS1828" i="5"/>
  <c r="AS1710" i="5"/>
  <c r="AS1694" i="5"/>
  <c r="AS1676" i="5"/>
  <c r="AS1668" i="5"/>
  <c r="AS1652" i="5"/>
  <c r="K949" i="5"/>
  <c r="AS933" i="5"/>
  <c r="Z908" i="5"/>
  <c r="AS1911" i="5"/>
  <c r="AS1885" i="5"/>
  <c r="AS1869" i="5"/>
  <c r="AS1751" i="5"/>
  <c r="AS1735" i="5"/>
  <c r="AS1717" i="5"/>
  <c r="AS1709" i="5"/>
  <c r="AS1693" i="5"/>
  <c r="Y1649" i="5"/>
  <c r="Q1649" i="5"/>
  <c r="I1649" i="5"/>
  <c r="Y908" i="5"/>
  <c r="AS1968" i="5"/>
  <c r="AS1868" i="5"/>
  <c r="AS1834" i="5"/>
  <c r="AS1818" i="5"/>
  <c r="AS1708" i="5"/>
  <c r="W1690" i="5"/>
  <c r="O1690" i="5"/>
  <c r="G1690" i="5"/>
  <c r="AS1692" i="5"/>
  <c r="AS973" i="5"/>
  <c r="W95" i="58"/>
  <c r="X96" i="58" s="1"/>
  <c r="Y97" i="58" s="1"/>
  <c r="Z98" i="58" s="1"/>
  <c r="AA99" i="58" s="1"/>
  <c r="AB100" i="58" s="1"/>
  <c r="AC101" i="58" s="1"/>
  <c r="AD102" i="58" s="1"/>
  <c r="AE103" i="58" s="1"/>
  <c r="AF104" i="58" s="1"/>
  <c r="AG105" i="58" s="1"/>
  <c r="AH106" i="58" s="1"/>
  <c r="AI107" i="58" s="1"/>
  <c r="AJ108" i="58" s="1"/>
  <c r="AK109" i="58" s="1"/>
  <c r="AL110" i="58" s="1"/>
  <c r="AM111" i="58" s="1"/>
  <c r="AN112" i="58" s="1"/>
  <c r="AO113" i="58" s="1"/>
  <c r="AP114" i="58" s="1"/>
  <c r="AQ115" i="58" s="1"/>
  <c r="AR116" i="58" s="1"/>
  <c r="V844" i="58"/>
  <c r="AS1909" i="5"/>
  <c r="AS1875" i="5"/>
  <c r="AS1859" i="5"/>
  <c r="AS1749" i="5"/>
  <c r="W1731" i="5"/>
  <c r="O1731" i="5"/>
  <c r="G1731" i="5"/>
  <c r="AS1733" i="5"/>
  <c r="AS1673" i="5"/>
  <c r="AS980" i="5"/>
  <c r="AS972" i="5"/>
  <c r="AK908" i="5"/>
  <c r="AS1941" i="5"/>
  <c r="AS1857" i="5"/>
  <c r="AS1763" i="5"/>
  <c r="AE1690" i="5"/>
  <c r="AS1679" i="5"/>
  <c r="AS920" i="5"/>
  <c r="E106" i="29"/>
  <c r="E16" i="30"/>
  <c r="E190" i="29"/>
  <c r="Z1813" i="5"/>
  <c r="R1813" i="5"/>
  <c r="J1813" i="5"/>
  <c r="AS1755" i="5"/>
  <c r="AS1721" i="5"/>
  <c r="AS962" i="5"/>
  <c r="AS1966" i="5"/>
  <c r="AS1882" i="5"/>
  <c r="AJ1854" i="5"/>
  <c r="AI1813" i="5"/>
  <c r="AS1798" i="5"/>
  <c r="X1772" i="5"/>
  <c r="P1772" i="5"/>
  <c r="H1772" i="5"/>
  <c r="AG1731" i="5"/>
  <c r="AS1698" i="5"/>
  <c r="AS1672" i="5"/>
  <c r="AS1656" i="5"/>
  <c r="AS913" i="5"/>
  <c r="AF1813" i="5"/>
  <c r="Z1854" i="5"/>
  <c r="AS1804" i="5"/>
  <c r="AS1704" i="5"/>
  <c r="AS1654" i="5"/>
  <c r="AJ1936" i="5"/>
  <c r="X1854" i="5"/>
  <c r="AG1813" i="5"/>
  <c r="AS919" i="5"/>
  <c r="AI1936" i="5"/>
  <c r="AS1921" i="5"/>
  <c r="X1895" i="5"/>
  <c r="P1895" i="5"/>
  <c r="AG1854" i="5"/>
  <c r="AS1821" i="5"/>
  <c r="AS1795" i="5"/>
  <c r="AS1779" i="5"/>
  <c r="AS1719" i="5"/>
  <c r="AS1661" i="5"/>
  <c r="AS976" i="5"/>
  <c r="K908" i="5"/>
  <c r="R95" i="58"/>
  <c r="S96" i="58" s="1"/>
  <c r="T97" i="58" s="1"/>
  <c r="U98" i="58" s="1"/>
  <c r="V99" i="58" s="1"/>
  <c r="W100" i="58" s="1"/>
  <c r="X101" i="58" s="1"/>
  <c r="Y102" i="58" s="1"/>
  <c r="Z103" i="58" s="1"/>
  <c r="AA104" i="58" s="1"/>
  <c r="AB105" i="58" s="1"/>
  <c r="AC106" i="58" s="1"/>
  <c r="AD107" i="58" s="1"/>
  <c r="AE108" i="58" s="1"/>
  <c r="AF109" i="58" s="1"/>
  <c r="AG110" i="58" s="1"/>
  <c r="AH111" i="58" s="1"/>
  <c r="AI112" i="58" s="1"/>
  <c r="AJ113" i="58" s="1"/>
  <c r="AK114" i="58" s="1"/>
  <c r="AL115" i="58" s="1"/>
  <c r="AM116" i="58" s="1"/>
  <c r="AN117" i="58" s="1"/>
  <c r="AO118" i="58" s="1"/>
  <c r="AP119" i="58" s="1"/>
  <c r="AQ120" i="58" s="1"/>
  <c r="AR121" i="58" s="1"/>
  <c r="Q844" i="58"/>
  <c r="AS1946" i="5"/>
  <c r="S1936" i="5"/>
  <c r="K1936" i="5"/>
  <c r="AS1920" i="5"/>
  <c r="AF1854" i="5"/>
  <c r="AE1813" i="5"/>
  <c r="AS1802" i="5"/>
  <c r="AS1718" i="5"/>
  <c r="AJ1690" i="5"/>
  <c r="AI1649" i="5"/>
  <c r="AS951" i="5"/>
  <c r="G949" i="5"/>
  <c r="AH908" i="5"/>
  <c r="R908" i="5"/>
  <c r="Y95" i="58"/>
  <c r="Z96" i="58" s="1"/>
  <c r="AA97" i="58" s="1"/>
  <c r="AB98" i="58" s="1"/>
  <c r="AC99" i="58" s="1"/>
  <c r="AD100" i="58" s="1"/>
  <c r="AE101" i="58" s="1"/>
  <c r="AF102" i="58" s="1"/>
  <c r="AG103" i="58" s="1"/>
  <c r="AH104" i="58" s="1"/>
  <c r="AI105" i="58" s="1"/>
  <c r="AJ106" i="58" s="1"/>
  <c r="AK107" i="58" s="1"/>
  <c r="AL108" i="58" s="1"/>
  <c r="AM109" i="58" s="1"/>
  <c r="AN110" i="58" s="1"/>
  <c r="AO111" i="58" s="1"/>
  <c r="AP112" i="58" s="1"/>
  <c r="AQ113" i="58" s="1"/>
  <c r="AR114" i="58" s="1"/>
  <c r="X844" i="58"/>
  <c r="AS1961" i="5"/>
  <c r="AF1895" i="5"/>
  <c r="AE1854" i="5"/>
  <c r="AS1843" i="5"/>
  <c r="AS1759" i="5"/>
  <c r="AJ1731" i="5"/>
  <c r="AI1690" i="5"/>
  <c r="AS1675" i="5"/>
  <c r="X1649" i="5"/>
  <c r="P1649" i="5"/>
  <c r="AS974" i="5"/>
  <c r="X95" i="58"/>
  <c r="Y96" i="58" s="1"/>
  <c r="Z97" i="58" s="1"/>
  <c r="AA98" i="58" s="1"/>
  <c r="AB99" i="58" s="1"/>
  <c r="AC100" i="58" s="1"/>
  <c r="AD101" i="58" s="1"/>
  <c r="AE102" i="58" s="1"/>
  <c r="AF103" i="58" s="1"/>
  <c r="AG104" i="58" s="1"/>
  <c r="AH105" i="58" s="1"/>
  <c r="AI106" i="58" s="1"/>
  <c r="AJ107" i="58" s="1"/>
  <c r="AK108" i="58" s="1"/>
  <c r="AL109" i="58" s="1"/>
  <c r="AM110" i="58" s="1"/>
  <c r="AN111" i="58" s="1"/>
  <c r="AO112" i="58" s="1"/>
  <c r="AP113" i="58" s="1"/>
  <c r="AQ114" i="58" s="1"/>
  <c r="AR115" i="58" s="1"/>
  <c r="W844" i="58"/>
  <c r="AD1854" i="5"/>
  <c r="AK1813" i="5"/>
  <c r="AH1690" i="5"/>
  <c r="V1690" i="5"/>
  <c r="N1690" i="5"/>
  <c r="Q949" i="5"/>
  <c r="AD1895" i="5"/>
  <c r="AK1854" i="5"/>
  <c r="AH1731" i="5"/>
  <c r="V1731" i="5"/>
  <c r="N1731" i="5"/>
  <c r="AS956" i="5"/>
  <c r="V95" i="58"/>
  <c r="W96" i="58" s="1"/>
  <c r="X97" i="58" s="1"/>
  <c r="Y98" i="58" s="1"/>
  <c r="Z99" i="58" s="1"/>
  <c r="AA100" i="58" s="1"/>
  <c r="AB101" i="58" s="1"/>
  <c r="AC102" i="58" s="1"/>
  <c r="AD103" i="58" s="1"/>
  <c r="AE104" i="58" s="1"/>
  <c r="AF105" i="58" s="1"/>
  <c r="AG106" i="58" s="1"/>
  <c r="AH107" i="58" s="1"/>
  <c r="AI108" i="58" s="1"/>
  <c r="AJ109" i="58" s="1"/>
  <c r="AK110" i="58" s="1"/>
  <c r="AL111" i="58" s="1"/>
  <c r="AM112" i="58" s="1"/>
  <c r="AN113" i="58" s="1"/>
  <c r="AO114" i="58" s="1"/>
  <c r="AP115" i="58" s="1"/>
  <c r="AQ116" i="58" s="1"/>
  <c r="AR117" i="58" s="1"/>
  <c r="U844" i="58"/>
  <c r="AJ95" i="58"/>
  <c r="AK96" i="58" s="1"/>
  <c r="AL97" i="58" s="1"/>
  <c r="AM98" i="58" s="1"/>
  <c r="AN99" i="58" s="1"/>
  <c r="AO100" i="58" s="1"/>
  <c r="AP101" i="58" s="1"/>
  <c r="AQ102" i="58" s="1"/>
  <c r="AR103" i="58" s="1"/>
  <c r="AI844" i="58"/>
  <c r="E82" i="29"/>
  <c r="E23" i="32" s="1"/>
  <c r="AJ1895" i="5"/>
  <c r="AS1839" i="5"/>
  <c r="AS1797" i="5"/>
  <c r="AD1649" i="5"/>
  <c r="AD949" i="5"/>
  <c r="Y1813" i="5"/>
  <c r="Q1813" i="5"/>
  <c r="I1813" i="5"/>
  <c r="AF1731" i="5"/>
  <c r="AS1671" i="5"/>
  <c r="U95" i="58"/>
  <c r="V96" i="58" s="1"/>
  <c r="W97" i="58" s="1"/>
  <c r="X98" i="58" s="1"/>
  <c r="Y99" i="58" s="1"/>
  <c r="Z100" i="58" s="1"/>
  <c r="AA101" i="58" s="1"/>
  <c r="AB102" i="58" s="1"/>
  <c r="AC103" i="58" s="1"/>
  <c r="AD104" i="58" s="1"/>
  <c r="AE105" i="58" s="1"/>
  <c r="AF106" i="58" s="1"/>
  <c r="AG107" i="58" s="1"/>
  <c r="AH108" i="58" s="1"/>
  <c r="AI109" i="58" s="1"/>
  <c r="AJ110" i="58" s="1"/>
  <c r="AK111" i="58" s="1"/>
  <c r="AL112" i="58" s="1"/>
  <c r="AM113" i="58" s="1"/>
  <c r="AN114" i="58" s="1"/>
  <c r="AO115" i="58" s="1"/>
  <c r="AP116" i="58" s="1"/>
  <c r="AQ117" i="58" s="1"/>
  <c r="AR118" i="58" s="1"/>
  <c r="T844" i="58"/>
  <c r="AS1950" i="5"/>
  <c r="AS1916" i="5"/>
  <c r="AS1900" i="5"/>
  <c r="AS1790" i="5"/>
  <c r="W1772" i="5"/>
  <c r="O1772" i="5"/>
  <c r="G1772" i="5"/>
  <c r="AS1774" i="5"/>
  <c r="AS1714" i="5"/>
  <c r="O949" i="5"/>
  <c r="AS1905" i="5"/>
  <c r="AS1778" i="5"/>
  <c r="AS1964" i="5"/>
  <c r="AI1895" i="5"/>
  <c r="AS1880" i="5"/>
  <c r="AS1780" i="5"/>
  <c r="AS1754" i="5"/>
  <c r="AS1738" i="5"/>
  <c r="AS1678" i="5"/>
  <c r="AS953" i="5"/>
  <c r="AS1872" i="5"/>
  <c r="W1854" i="5"/>
  <c r="O1854" i="5"/>
  <c r="G1854" i="5"/>
  <c r="AS1856" i="5"/>
  <c r="AS1796" i="5"/>
  <c r="T908" i="5"/>
  <c r="AI95" i="58"/>
  <c r="AJ96" i="58" s="1"/>
  <c r="AK97" i="58" s="1"/>
  <c r="AL98" i="58" s="1"/>
  <c r="AM99" i="58" s="1"/>
  <c r="AN100" i="58" s="1"/>
  <c r="AO101" i="58" s="1"/>
  <c r="AP102" i="58" s="1"/>
  <c r="AQ103" i="58" s="1"/>
  <c r="AR104" i="58" s="1"/>
  <c r="AH844" i="58"/>
  <c r="AS1913" i="5"/>
  <c r="W1895" i="5"/>
  <c r="O1895" i="5"/>
  <c r="G1895" i="5"/>
  <c r="AS1897" i="5"/>
  <c r="AS1837" i="5"/>
  <c r="AB1649" i="5"/>
  <c r="AJ949" i="5"/>
  <c r="AS960" i="5"/>
  <c r="AS926" i="5"/>
  <c r="H908" i="5"/>
  <c r="Z1936" i="5"/>
  <c r="R1936" i="5"/>
  <c r="J1936" i="5"/>
  <c r="AS1886" i="5"/>
  <c r="AS1786" i="5"/>
  <c r="AS1752" i="5"/>
  <c r="AS1736" i="5"/>
  <c r="AS967" i="5"/>
  <c r="J949" i="5"/>
  <c r="AS1927" i="5"/>
  <c r="AS1827" i="5"/>
  <c r="AS1793" i="5"/>
  <c r="AS1777" i="5"/>
  <c r="AS1667" i="5"/>
  <c r="W1649" i="5"/>
  <c r="O1649" i="5"/>
  <c r="G1649" i="5"/>
  <c r="AS1651" i="5"/>
  <c r="R949" i="5"/>
  <c r="AS1944" i="5"/>
  <c r="AS1918" i="5"/>
  <c r="AS1902" i="5"/>
  <c r="AS1842" i="5"/>
  <c r="AS1784" i="5"/>
  <c r="AS1742" i="5"/>
  <c r="U1690" i="5"/>
  <c r="M1690" i="5"/>
  <c r="AS1682" i="5"/>
  <c r="AS1658" i="5"/>
  <c r="AF908" i="5"/>
  <c r="X908" i="5"/>
  <c r="O95" i="58"/>
  <c r="P96" i="58" s="1"/>
  <c r="Q97" i="58" s="1"/>
  <c r="R98" i="58" s="1"/>
  <c r="S99" i="58" s="1"/>
  <c r="T100" i="58" s="1"/>
  <c r="U101" i="58" s="1"/>
  <c r="V102" i="58" s="1"/>
  <c r="W103" i="58" s="1"/>
  <c r="X104" i="58" s="1"/>
  <c r="Y105" i="58" s="1"/>
  <c r="Z106" i="58" s="1"/>
  <c r="AA107" i="58" s="1"/>
  <c r="AB108" i="58" s="1"/>
  <c r="AC109" i="58" s="1"/>
  <c r="AD110" i="58" s="1"/>
  <c r="AE111" i="58" s="1"/>
  <c r="AF112" i="58" s="1"/>
  <c r="AG113" i="58" s="1"/>
  <c r="AH114" i="58" s="1"/>
  <c r="AI115" i="58" s="1"/>
  <c r="AJ116" i="58" s="1"/>
  <c r="AK117" i="58" s="1"/>
  <c r="AL118" i="58" s="1"/>
  <c r="AM119" i="58" s="1"/>
  <c r="AN120" i="58" s="1"/>
  <c r="AO121" i="58" s="1"/>
  <c r="AP122" i="58" s="1"/>
  <c r="AQ123" i="58" s="1"/>
  <c r="AR124" i="58" s="1"/>
  <c r="N844" i="58"/>
  <c r="AS1959" i="5"/>
  <c r="AS1943" i="5"/>
  <c r="AS1883" i="5"/>
  <c r="AS1825" i="5"/>
  <c r="AS1783" i="5"/>
  <c r="U1731" i="5"/>
  <c r="M1731" i="5"/>
  <c r="AS1723" i="5"/>
  <c r="AS1699" i="5"/>
  <c r="AE908" i="5"/>
  <c r="AH1813" i="5"/>
  <c r="AG1772" i="5"/>
  <c r="U908" i="5"/>
  <c r="F72" i="29"/>
  <c r="F26" i="29" s="1"/>
  <c r="E24" i="29"/>
  <c r="AS1899" i="5"/>
  <c r="X1813" i="5"/>
  <c r="P1813" i="5"/>
  <c r="V949" i="5"/>
  <c r="AD1936" i="5"/>
  <c r="AK1895" i="5"/>
  <c r="AH1772" i="5"/>
  <c r="V1772" i="5"/>
  <c r="N1772" i="5"/>
  <c r="AS971" i="5"/>
  <c r="AS1663" i="5"/>
  <c r="V1936" i="5"/>
  <c r="V1854" i="5"/>
  <c r="AS1712" i="5"/>
  <c r="AS1662" i="5"/>
  <c r="AH1895" i="5"/>
  <c r="AS1753" i="5"/>
  <c r="AS910" i="5"/>
  <c r="G908" i="5"/>
  <c r="AP95" i="58"/>
  <c r="AQ96" i="58" s="1"/>
  <c r="AR97" i="58" s="1"/>
  <c r="AO844" i="58"/>
  <c r="Y1936" i="5"/>
  <c r="Q1936" i="5"/>
  <c r="I1936" i="5"/>
  <c r="AS1912" i="5"/>
  <c r="AD1772" i="5"/>
  <c r="AK1731" i="5"/>
  <c r="AI949" i="5"/>
  <c r="S949" i="5"/>
  <c r="Q95" i="58"/>
  <c r="R96" i="58" s="1"/>
  <c r="S97" i="58" s="1"/>
  <c r="T98" i="58" s="1"/>
  <c r="U99" i="58" s="1"/>
  <c r="V100" i="58" s="1"/>
  <c r="W101" i="58" s="1"/>
  <c r="X102" i="58" s="1"/>
  <c r="Y103" i="58" s="1"/>
  <c r="Z104" i="58" s="1"/>
  <c r="AA105" i="58" s="1"/>
  <c r="AB106" i="58" s="1"/>
  <c r="AC107" i="58" s="1"/>
  <c r="AD108" i="58" s="1"/>
  <c r="AE109" i="58" s="1"/>
  <c r="AF110" i="58" s="1"/>
  <c r="AG111" i="58" s="1"/>
  <c r="AH112" i="58" s="1"/>
  <c r="AI113" i="58" s="1"/>
  <c r="AJ114" i="58" s="1"/>
  <c r="AK115" i="58" s="1"/>
  <c r="AL116" i="58" s="1"/>
  <c r="AM117" i="58" s="1"/>
  <c r="AN118" i="58" s="1"/>
  <c r="AO119" i="58" s="1"/>
  <c r="AP120" i="58" s="1"/>
  <c r="AQ121" i="58" s="1"/>
  <c r="AR122" i="58" s="1"/>
  <c r="P844" i="58"/>
  <c r="AS1953" i="5"/>
  <c r="AD1813" i="5"/>
  <c r="AK1772" i="5"/>
  <c r="AH1649" i="5"/>
  <c r="V1649" i="5"/>
  <c r="N1649" i="5"/>
  <c r="AS958" i="5"/>
  <c r="AS932" i="5"/>
  <c r="P95" i="58"/>
  <c r="Q96" i="58" s="1"/>
  <c r="R97" i="58" s="1"/>
  <c r="S98" i="58" s="1"/>
  <c r="T99" i="58" s="1"/>
  <c r="U100" i="58" s="1"/>
  <c r="V101" i="58" s="1"/>
  <c r="W102" i="58" s="1"/>
  <c r="X103" i="58" s="1"/>
  <c r="Y104" i="58" s="1"/>
  <c r="Z105" i="58" s="1"/>
  <c r="AA106" i="58" s="1"/>
  <c r="AB107" i="58" s="1"/>
  <c r="AC108" i="58" s="1"/>
  <c r="AD109" i="58" s="1"/>
  <c r="AE110" i="58" s="1"/>
  <c r="AF111" i="58" s="1"/>
  <c r="AG112" i="58" s="1"/>
  <c r="AH113" i="58" s="1"/>
  <c r="AI114" i="58" s="1"/>
  <c r="AJ115" i="58" s="1"/>
  <c r="AK116" i="58" s="1"/>
  <c r="AL117" i="58" s="1"/>
  <c r="AM118" i="58" s="1"/>
  <c r="AN119" i="58" s="1"/>
  <c r="AO120" i="58" s="1"/>
  <c r="AP121" i="58" s="1"/>
  <c r="AQ122" i="58" s="1"/>
  <c r="AR123" i="58" s="1"/>
  <c r="O844" i="58"/>
  <c r="AS1960" i="5"/>
  <c r="AB1772" i="5"/>
  <c r="AA1731" i="5"/>
  <c r="T1690" i="5"/>
  <c r="L1690" i="5"/>
  <c r="AB1813" i="5"/>
  <c r="AA1772" i="5"/>
  <c r="T1731" i="5"/>
  <c r="L1731" i="5"/>
  <c r="AS1665" i="5"/>
  <c r="AS964" i="5"/>
  <c r="N95" i="58"/>
  <c r="O96" i="58" s="1"/>
  <c r="P97" i="58" s="1"/>
  <c r="Q98" i="58" s="1"/>
  <c r="R99" i="58" s="1"/>
  <c r="S100" i="58" s="1"/>
  <c r="T101" i="58" s="1"/>
  <c r="U102" i="58" s="1"/>
  <c r="V103" i="58" s="1"/>
  <c r="W104" i="58" s="1"/>
  <c r="X105" i="58" s="1"/>
  <c r="Y106" i="58" s="1"/>
  <c r="Z107" i="58" s="1"/>
  <c r="AA108" i="58" s="1"/>
  <c r="AB109" i="58" s="1"/>
  <c r="AC110" i="58" s="1"/>
  <c r="AD111" i="58" s="1"/>
  <c r="AE112" i="58" s="1"/>
  <c r="AF113" i="58" s="1"/>
  <c r="AG114" i="58" s="1"/>
  <c r="AH115" i="58" s="1"/>
  <c r="AI116" i="58" s="1"/>
  <c r="AJ117" i="58" s="1"/>
  <c r="AK118" i="58" s="1"/>
  <c r="AL119" i="58" s="1"/>
  <c r="AM120" i="58" s="1"/>
  <c r="AN121" i="58" s="1"/>
  <c r="AO122" i="58" s="1"/>
  <c r="AP123" i="58" s="1"/>
  <c r="AQ124" i="58" s="1"/>
  <c r="AR125" i="58" s="1"/>
  <c r="M844" i="58"/>
  <c r="AB95" i="58"/>
  <c r="AC96" i="58" s="1"/>
  <c r="AD97" i="58" s="1"/>
  <c r="AE98" i="58" s="1"/>
  <c r="AF99" i="58" s="1"/>
  <c r="AG100" i="58" s="1"/>
  <c r="AH101" i="58" s="1"/>
  <c r="AI102" i="58" s="1"/>
  <c r="AJ103" i="58" s="1"/>
  <c r="AK104" i="58" s="1"/>
  <c r="AL105" i="58" s="1"/>
  <c r="AM106" i="58" s="1"/>
  <c r="AN107" i="58" s="1"/>
  <c r="AO108" i="58" s="1"/>
  <c r="AP109" i="58" s="1"/>
  <c r="AQ110" i="58" s="1"/>
  <c r="AR111" i="58" s="1"/>
  <c r="AA844" i="58"/>
  <c r="F109" i="29"/>
  <c r="AS1747" i="5"/>
  <c r="AS1697" i="5"/>
  <c r="AS954" i="5"/>
  <c r="E131" i="29"/>
  <c r="AI1854" i="5"/>
  <c r="W1813" i="5"/>
  <c r="O1813" i="5"/>
  <c r="G1813" i="5"/>
  <c r="AS1815" i="5"/>
  <c r="AL949" i="5"/>
  <c r="F74" i="29"/>
  <c r="F28" i="29" s="1"/>
  <c r="AS1915" i="5"/>
  <c r="AS1873" i="5"/>
  <c r="M95" i="58"/>
  <c r="N96" i="58" s="1"/>
  <c r="O97" i="58" s="1"/>
  <c r="P98" i="58" s="1"/>
  <c r="Q99" i="58" s="1"/>
  <c r="R100" i="58" s="1"/>
  <c r="S101" i="58" s="1"/>
  <c r="T102" i="58" s="1"/>
  <c r="U103" i="58" s="1"/>
  <c r="V104" i="58" s="1"/>
  <c r="W105" i="58" s="1"/>
  <c r="X106" i="58" s="1"/>
  <c r="Y107" i="58" s="1"/>
  <c r="Z108" i="58" s="1"/>
  <c r="AA109" i="58" s="1"/>
  <c r="AB110" i="58" s="1"/>
  <c r="AC111" i="58" s="1"/>
  <c r="AD112" i="58" s="1"/>
  <c r="AE113" i="58" s="1"/>
  <c r="AF114" i="58" s="1"/>
  <c r="AG115" i="58" s="1"/>
  <c r="AH116" i="58" s="1"/>
  <c r="AI117" i="58" s="1"/>
  <c r="AJ118" i="58" s="1"/>
  <c r="AK119" i="58" s="1"/>
  <c r="AL120" i="58" s="1"/>
  <c r="AM121" i="58" s="1"/>
  <c r="AN122" i="58" s="1"/>
  <c r="AO123" i="58" s="1"/>
  <c r="AP124" i="58" s="1"/>
  <c r="AQ125" i="58" s="1"/>
  <c r="AR126" i="58" s="1"/>
  <c r="L844" i="58"/>
  <c r="AS1924" i="5"/>
  <c r="AS1866" i="5"/>
  <c r="AS1824" i="5"/>
  <c r="U1772" i="5"/>
  <c r="M1772" i="5"/>
  <c r="AS1740" i="5"/>
  <c r="AS963" i="5"/>
  <c r="V908" i="5"/>
  <c r="E14" i="30"/>
  <c r="E188" i="29"/>
  <c r="AE1731" i="5"/>
  <c r="AE1772" i="5"/>
  <c r="AH1936" i="5"/>
  <c r="AH1854" i="5"/>
  <c r="AS1696" i="5"/>
  <c r="AS1703" i="5"/>
  <c r="AB949" i="5"/>
  <c r="AS1948" i="5"/>
  <c r="AS1906" i="5"/>
  <c r="U1854" i="5"/>
  <c r="AS1846" i="5"/>
  <c r="AS1822" i="5"/>
  <c r="AL1690" i="5"/>
  <c r="AC1649" i="5"/>
  <c r="AS927" i="5"/>
  <c r="AA95" i="58"/>
  <c r="AB96" i="58" s="1"/>
  <c r="AC97" i="58" s="1"/>
  <c r="AD98" i="58" s="1"/>
  <c r="AE99" i="58" s="1"/>
  <c r="AF100" i="58" s="1"/>
  <c r="AG101" i="58" s="1"/>
  <c r="AH102" i="58" s="1"/>
  <c r="AI103" i="58" s="1"/>
  <c r="AJ104" i="58" s="1"/>
  <c r="AK105" i="58" s="1"/>
  <c r="AL106" i="58" s="1"/>
  <c r="AM107" i="58" s="1"/>
  <c r="AN108" i="58" s="1"/>
  <c r="AO109" i="58" s="1"/>
  <c r="AP110" i="58" s="1"/>
  <c r="AQ111" i="58" s="1"/>
  <c r="AR112" i="58" s="1"/>
  <c r="Z844" i="58"/>
  <c r="AS1947" i="5"/>
  <c r="U1895" i="5"/>
  <c r="M1895" i="5"/>
  <c r="AS1887" i="5"/>
  <c r="AS1863" i="5"/>
  <c r="AL1731" i="5"/>
  <c r="AC1690" i="5"/>
  <c r="T949" i="5"/>
  <c r="J908" i="5"/>
  <c r="AS1962" i="5"/>
  <c r="X1936" i="5"/>
  <c r="P1936" i="5"/>
  <c r="H1936" i="5"/>
  <c r="AG1895" i="5"/>
  <c r="AS1862" i="5"/>
  <c r="AS1836" i="5"/>
  <c r="AS1820" i="5"/>
  <c r="AS1760" i="5"/>
  <c r="AS1702" i="5"/>
  <c r="AS1660" i="5"/>
  <c r="AS975" i="5"/>
  <c r="I949" i="5"/>
  <c r="AG1936" i="5"/>
  <c r="AS1903" i="5"/>
  <c r="AS1877" i="5"/>
  <c r="AS1861" i="5"/>
  <c r="AS1801" i="5"/>
  <c r="AS1743" i="5"/>
  <c r="AS1701" i="5"/>
  <c r="U1649" i="5"/>
  <c r="M1649" i="5"/>
  <c r="AS982" i="5"/>
  <c r="Q908" i="5"/>
  <c r="AS1876" i="5"/>
  <c r="AS1860" i="5"/>
  <c r="AS1826" i="5"/>
  <c r="AS1700" i="5"/>
  <c r="S1690" i="5"/>
  <c r="K1690" i="5"/>
  <c r="AS1674" i="5"/>
  <c r="AS965" i="5"/>
  <c r="AS957" i="5"/>
  <c r="AM95" i="58"/>
  <c r="AN96" i="58" s="1"/>
  <c r="AO97" i="58" s="1"/>
  <c r="AP98" i="58" s="1"/>
  <c r="AQ99" i="58" s="1"/>
  <c r="AR100" i="58" s="1"/>
  <c r="AL844" i="58"/>
  <c r="AS1917" i="5"/>
  <c r="AS1901" i="5"/>
  <c r="AS1867" i="5"/>
  <c r="AS1741" i="5"/>
  <c r="S1731" i="5"/>
  <c r="K1731" i="5"/>
  <c r="AS1715" i="5"/>
  <c r="AF1649" i="5"/>
  <c r="AS930" i="5"/>
  <c r="AS914" i="5"/>
  <c r="E143" i="29"/>
  <c r="AS1907" i="5"/>
  <c r="AS1881" i="5"/>
  <c r="AS1655" i="5"/>
  <c r="E128" i="29"/>
  <c r="E13" i="30"/>
  <c r="E187" i="29"/>
  <c r="E70" i="29"/>
  <c r="V1813" i="5"/>
  <c r="N1813" i="5"/>
  <c r="AS1739" i="5"/>
  <c r="AS1705" i="5"/>
  <c r="E15" i="30"/>
  <c r="E189" i="29"/>
  <c r="AS1957" i="5"/>
  <c r="AB1854" i="5"/>
  <c r="AA1813" i="5"/>
  <c r="T1772" i="5"/>
  <c r="L1772" i="5"/>
  <c r="AS1706" i="5"/>
  <c r="AS1680" i="5"/>
  <c r="AS1664" i="5"/>
  <c r="AS979" i="5"/>
  <c r="AS955" i="5"/>
  <c r="AD908" i="5"/>
  <c r="N908" i="5"/>
  <c r="AK1936" i="5"/>
  <c r="AS961" i="5"/>
  <c r="V1895" i="5"/>
  <c r="AS1737" i="5"/>
  <c r="AI908" i="5"/>
  <c r="J95" i="58"/>
  <c r="K96" i="58" s="1"/>
  <c r="L97" i="58" s="1"/>
  <c r="M98" i="58" s="1"/>
  <c r="N99" i="58" s="1"/>
  <c r="O100" i="58" s="1"/>
  <c r="P101" i="58" s="1"/>
  <c r="Q102" i="58" s="1"/>
  <c r="R103" i="58" s="1"/>
  <c r="S104" i="58" s="1"/>
  <c r="T105" i="58" s="1"/>
  <c r="U106" i="58" s="1"/>
  <c r="V107" i="58" s="1"/>
  <c r="W108" i="58" s="1"/>
  <c r="X109" i="58" s="1"/>
  <c r="Y110" i="58" s="1"/>
  <c r="Z111" i="58" s="1"/>
  <c r="AA112" i="58" s="1"/>
  <c r="AB113" i="58" s="1"/>
  <c r="AC114" i="58" s="1"/>
  <c r="AD115" i="58" s="1"/>
  <c r="AE116" i="58" s="1"/>
  <c r="AF117" i="58" s="1"/>
  <c r="AG118" i="58" s="1"/>
  <c r="AH119" i="58" s="1"/>
  <c r="AI120" i="58" s="1"/>
  <c r="AJ121" i="58" s="1"/>
  <c r="AK122" i="58" s="1"/>
  <c r="AL123" i="58" s="1"/>
  <c r="AM124" i="58" s="1"/>
  <c r="AN125" i="58" s="1"/>
  <c r="AO126" i="58" s="1"/>
  <c r="AP127" i="58" s="1"/>
  <c r="AQ128" i="58" s="1"/>
  <c r="AR129" i="58" s="1"/>
  <c r="I844" i="58"/>
  <c r="AB1936" i="5"/>
  <c r="AA1895" i="5"/>
  <c r="T1854" i="5"/>
  <c r="AS1788" i="5"/>
  <c r="AS1762" i="5"/>
  <c r="AS1746" i="5"/>
  <c r="AJ908" i="5"/>
  <c r="AS911" i="5"/>
  <c r="AA1936" i="5"/>
  <c r="T1895" i="5"/>
  <c r="L1895" i="5"/>
  <c r="AS1829" i="5"/>
  <c r="AS1803" i="5"/>
  <c r="AS1787" i="5"/>
  <c r="AS1669" i="5"/>
  <c r="AS1653" i="5"/>
  <c r="AS952" i="5"/>
  <c r="AS934" i="5"/>
  <c r="I908" i="5"/>
  <c r="AH95" i="58"/>
  <c r="AI96" i="58" s="1"/>
  <c r="AJ97" i="58" s="1"/>
  <c r="AK98" i="58" s="1"/>
  <c r="AL99" i="58" s="1"/>
  <c r="AM100" i="58" s="1"/>
  <c r="AN101" i="58" s="1"/>
  <c r="AO102" i="58" s="1"/>
  <c r="AP103" i="58" s="1"/>
  <c r="AQ104" i="58" s="1"/>
  <c r="AR105" i="58" s="1"/>
  <c r="AG844" i="58"/>
  <c r="AS1954" i="5"/>
  <c r="W1936" i="5"/>
  <c r="O1936" i="5"/>
  <c r="G1936" i="5"/>
  <c r="AS1938" i="5"/>
  <c r="AS1878" i="5"/>
  <c r="AB1690" i="5"/>
  <c r="AA1649" i="5"/>
  <c r="AS917" i="5"/>
  <c r="AO95" i="58"/>
  <c r="AP96" i="58" s="1"/>
  <c r="AQ97" i="58" s="1"/>
  <c r="AR98" i="58" s="1"/>
  <c r="AN844" i="58"/>
  <c r="I95" i="58"/>
  <c r="J96" i="58" s="1"/>
  <c r="K97" i="58" s="1"/>
  <c r="L98" i="58" s="1"/>
  <c r="M99" i="58" s="1"/>
  <c r="N100" i="58" s="1"/>
  <c r="O101" i="58" s="1"/>
  <c r="P102" i="58" s="1"/>
  <c r="Q103" i="58" s="1"/>
  <c r="R104" i="58" s="1"/>
  <c r="S105" i="58" s="1"/>
  <c r="T106" i="58" s="1"/>
  <c r="U107" i="58" s="1"/>
  <c r="V108" i="58" s="1"/>
  <c r="W109" i="58" s="1"/>
  <c r="X110" i="58" s="1"/>
  <c r="Y111" i="58" s="1"/>
  <c r="Z112" i="58" s="1"/>
  <c r="AA113" i="58" s="1"/>
  <c r="AB114" i="58" s="1"/>
  <c r="AC115" i="58" s="1"/>
  <c r="AD116" i="58" s="1"/>
  <c r="AE117" i="58" s="1"/>
  <c r="AF118" i="58" s="1"/>
  <c r="AG119" i="58" s="1"/>
  <c r="AH120" i="58" s="1"/>
  <c r="AI121" i="58" s="1"/>
  <c r="AJ122" i="58" s="1"/>
  <c r="AK123" i="58" s="1"/>
  <c r="AL124" i="58" s="1"/>
  <c r="AM125" i="58" s="1"/>
  <c r="AN126" i="58" s="1"/>
  <c r="AO127" i="58" s="1"/>
  <c r="AP128" i="58" s="1"/>
  <c r="AQ129" i="58" s="1"/>
  <c r="AR130" i="58" s="1"/>
  <c r="H844" i="58"/>
  <c r="AS1919" i="5"/>
  <c r="AB1731" i="5"/>
  <c r="AA1690" i="5"/>
  <c r="T1649" i="5"/>
  <c r="L1649" i="5"/>
  <c r="AH949" i="5"/>
  <c r="AS966" i="5"/>
  <c r="AS940" i="5"/>
  <c r="AS916" i="5"/>
  <c r="AN95" i="58"/>
  <c r="AO96" i="58" s="1"/>
  <c r="AP97" i="58" s="1"/>
  <c r="AQ98" i="58" s="1"/>
  <c r="AR99" i="58" s="1"/>
  <c r="AM844" i="58"/>
  <c r="H95" i="58"/>
  <c r="I96" i="58" s="1"/>
  <c r="J97" i="58" s="1"/>
  <c r="K98" i="58" s="1"/>
  <c r="L99" i="58" s="1"/>
  <c r="M100" i="58" s="1"/>
  <c r="N101" i="58" s="1"/>
  <c r="O102" i="58" s="1"/>
  <c r="P103" i="58" s="1"/>
  <c r="Q104" i="58" s="1"/>
  <c r="R105" i="58" s="1"/>
  <c r="S106" i="58" s="1"/>
  <c r="T107" i="58" s="1"/>
  <c r="U108" i="58" s="1"/>
  <c r="V109" i="58" s="1"/>
  <c r="W110" i="58" s="1"/>
  <c r="X111" i="58" s="1"/>
  <c r="Y112" i="58" s="1"/>
  <c r="Z113" i="58" s="1"/>
  <c r="AA114" i="58" s="1"/>
  <c r="AB115" i="58" s="1"/>
  <c r="AC116" i="58" s="1"/>
  <c r="AD117" i="58" s="1"/>
  <c r="AE118" i="58" s="1"/>
  <c r="AF119" i="58" s="1"/>
  <c r="AG120" i="58" s="1"/>
  <c r="AH121" i="58" s="1"/>
  <c r="AI122" i="58" s="1"/>
  <c r="AJ123" i="58" s="1"/>
  <c r="AK124" i="58" s="1"/>
  <c r="AL125" i="58" s="1"/>
  <c r="AM126" i="58" s="1"/>
  <c r="AN127" i="58" s="1"/>
  <c r="AO128" i="58" s="1"/>
  <c r="AP129" i="58" s="1"/>
  <c r="AQ130" i="58" s="1"/>
  <c r="AR131" i="58" s="1"/>
  <c r="G844" i="58"/>
  <c r="AL1854" i="5"/>
  <c r="AC1813" i="5"/>
  <c r="Z1690" i="5"/>
  <c r="R1690" i="5"/>
  <c r="J1690" i="5"/>
  <c r="Y949" i="5"/>
  <c r="AS931" i="5"/>
  <c r="AL1895" i="5"/>
  <c r="AC1854" i="5"/>
  <c r="Z1731" i="5"/>
  <c r="R1731" i="5"/>
  <c r="J1731" i="5"/>
  <c r="AS1681" i="5"/>
  <c r="X949" i="5"/>
  <c r="AS922" i="5"/>
  <c r="O908" i="5"/>
  <c r="AL95" i="58"/>
  <c r="AM96" i="58" s="1"/>
  <c r="AN97" i="58" s="1"/>
  <c r="AO98" i="58" s="1"/>
  <c r="AP99" i="58" s="1"/>
  <c r="AQ100" i="58" s="1"/>
  <c r="AR101" i="58" s="1"/>
  <c r="AK844" i="58"/>
  <c r="T95" i="58"/>
  <c r="U96" i="58" s="1"/>
  <c r="V97" i="58" s="1"/>
  <c r="W98" i="58" s="1"/>
  <c r="X99" i="58" s="1"/>
  <c r="Y100" i="58" s="1"/>
  <c r="Z101" i="58" s="1"/>
  <c r="AA102" i="58" s="1"/>
  <c r="AB103" i="58" s="1"/>
  <c r="AC104" i="58" s="1"/>
  <c r="AD105" i="58" s="1"/>
  <c r="AE106" i="58" s="1"/>
  <c r="AF107" i="58" s="1"/>
  <c r="AG108" i="58" s="1"/>
  <c r="AH109" i="58" s="1"/>
  <c r="AI110" i="58" s="1"/>
  <c r="AJ111" i="58" s="1"/>
  <c r="AK112" i="58" s="1"/>
  <c r="AL113" i="58" s="1"/>
  <c r="AM114" i="58" s="1"/>
  <c r="AN115" i="58" s="1"/>
  <c r="AO116" i="58" s="1"/>
  <c r="AP117" i="58" s="1"/>
  <c r="AQ118" i="58" s="1"/>
  <c r="AR119" i="58" s="1"/>
  <c r="S844" i="58"/>
  <c r="AC1936" i="5"/>
  <c r="AA1854" i="5"/>
  <c r="AS1823" i="5"/>
  <c r="AS1781" i="5"/>
  <c r="D177" i="29"/>
  <c r="E67" i="29"/>
  <c r="U1813" i="5"/>
  <c r="M1813" i="5"/>
  <c r="AS1789" i="5"/>
  <c r="AS928" i="5"/>
  <c r="E129" i="29"/>
  <c r="AK95" i="58"/>
  <c r="AL96" i="58" s="1"/>
  <c r="AM97" i="58" s="1"/>
  <c r="AN98" i="58" s="1"/>
  <c r="AO99" i="58" s="1"/>
  <c r="AP100" i="58" s="1"/>
  <c r="AQ101" i="58" s="1"/>
  <c r="AR102" i="58" s="1"/>
  <c r="AJ844" i="58"/>
  <c r="AS1958" i="5"/>
  <c r="AS1942" i="5"/>
  <c r="AS1908" i="5"/>
  <c r="AS1782" i="5"/>
  <c r="S1772" i="5"/>
  <c r="K1772" i="5"/>
  <c r="AS1756" i="5"/>
  <c r="AF1690" i="5"/>
  <c r="AE1649" i="5"/>
  <c r="W949" i="5"/>
  <c r="AS937" i="5"/>
  <c r="F65" i="29" l="1"/>
  <c r="F212" i="29"/>
  <c r="F38" i="30" s="1"/>
  <c r="F64" i="29"/>
  <c r="F211" i="29"/>
  <c r="F37" i="30" s="1"/>
  <c r="U456" i="5"/>
  <c r="E138" i="29"/>
  <c r="W456" i="5"/>
  <c r="H456" i="5"/>
  <c r="AJ456" i="5"/>
  <c r="AD456" i="5"/>
  <c r="K456" i="5"/>
  <c r="L456" i="5"/>
  <c r="AC456" i="5"/>
  <c r="AA456" i="5"/>
  <c r="E62" i="29"/>
  <c r="J456" i="5"/>
  <c r="AF456" i="5"/>
  <c r="AB456" i="5"/>
  <c r="M456" i="5"/>
  <c r="E114" i="29"/>
  <c r="F66" i="29"/>
  <c r="G110" i="29" s="1"/>
  <c r="F142" i="29"/>
  <c r="F140" i="29"/>
  <c r="F117" i="29"/>
  <c r="Q456" i="5"/>
  <c r="Z456" i="5"/>
  <c r="N456" i="5"/>
  <c r="AG456" i="5"/>
  <c r="F141" i="29"/>
  <c r="P456" i="5"/>
  <c r="L1648" i="5"/>
  <c r="I456" i="5"/>
  <c r="AK456" i="5"/>
  <c r="AE1648" i="5"/>
  <c r="F119" i="29"/>
  <c r="I1648" i="5"/>
  <c r="E197" i="29"/>
  <c r="E116" i="26" s="1"/>
  <c r="AJ1648" i="5"/>
  <c r="V456" i="5"/>
  <c r="AI1648" i="5"/>
  <c r="H1648" i="5"/>
  <c r="G75" i="29"/>
  <c r="G29" i="29" s="1"/>
  <c r="G109" i="29"/>
  <c r="G74" i="29"/>
  <c r="G73" i="29"/>
  <c r="G27" i="29" s="1"/>
  <c r="G39" i="29"/>
  <c r="E59" i="30"/>
  <c r="O456" i="5"/>
  <c r="AA1648" i="5"/>
  <c r="AF1648" i="5"/>
  <c r="G456" i="5"/>
  <c r="Q1648" i="5"/>
  <c r="E60" i="30"/>
  <c r="G38" i="29"/>
  <c r="F36" i="29"/>
  <c r="E72" i="30"/>
  <c r="F15" i="30"/>
  <c r="F47" i="30" s="1"/>
  <c r="F189" i="29"/>
  <c r="E182" i="29"/>
  <c r="E151" i="29" s="1"/>
  <c r="F70" i="30"/>
  <c r="G72" i="29"/>
  <c r="G26" i="29" s="1"/>
  <c r="F24" i="29"/>
  <c r="AD1648" i="5"/>
  <c r="E48" i="30"/>
  <c r="Y1648" i="5"/>
  <c r="S456" i="5"/>
  <c r="AK1648" i="5"/>
  <c r="G108" i="29"/>
  <c r="AL456" i="5"/>
  <c r="E21" i="32"/>
  <c r="E69" i="29"/>
  <c r="E180" i="29"/>
  <c r="E149" i="29" s="1"/>
  <c r="E185" i="29"/>
  <c r="M1648" i="5"/>
  <c r="E46" i="30"/>
  <c r="F13" i="30"/>
  <c r="F187" i="29"/>
  <c r="F70" i="29"/>
  <c r="G1648" i="5"/>
  <c r="AB1648" i="5"/>
  <c r="E58" i="30"/>
  <c r="K1648" i="5"/>
  <c r="F82" i="29"/>
  <c r="E45" i="30"/>
  <c r="E11" i="30"/>
  <c r="U1648" i="5"/>
  <c r="X456" i="5"/>
  <c r="O1648" i="5"/>
  <c r="R456" i="5"/>
  <c r="E181" i="29"/>
  <c r="E150" i="29" s="1"/>
  <c r="J1648" i="5"/>
  <c r="S1648" i="5"/>
  <c r="AC1648" i="5"/>
  <c r="AI456" i="5"/>
  <c r="AS844" i="58"/>
  <c r="F111" i="29"/>
  <c r="T1648" i="5"/>
  <c r="E179" i="29"/>
  <c r="E126" i="29"/>
  <c r="E70" i="30"/>
  <c r="F118" i="29"/>
  <c r="N1648" i="5"/>
  <c r="W1648" i="5"/>
  <c r="T456" i="5"/>
  <c r="AH456" i="5"/>
  <c r="E69" i="30"/>
  <c r="E35" i="30"/>
  <c r="AG1648" i="5"/>
  <c r="R1648" i="5"/>
  <c r="F116" i="29"/>
  <c r="G41" i="29"/>
  <c r="F14" i="30"/>
  <c r="F46" i="30" s="1"/>
  <c r="F188" i="29"/>
  <c r="V1648" i="5"/>
  <c r="E71" i="30"/>
  <c r="AE456" i="5"/>
  <c r="F71" i="30"/>
  <c r="P1648" i="5"/>
  <c r="E25" i="32"/>
  <c r="AL1648" i="5"/>
  <c r="F16" i="30"/>
  <c r="F48" i="30" s="1"/>
  <c r="F190" i="29"/>
  <c r="Z1648" i="5"/>
  <c r="G40" i="29"/>
  <c r="E47" i="30"/>
  <c r="AH1648" i="5"/>
  <c r="E57" i="30"/>
  <c r="E23" i="30"/>
  <c r="X1648" i="5"/>
  <c r="E209" i="29"/>
  <c r="E118" i="26" s="1"/>
  <c r="Y456" i="5"/>
  <c r="G66" i="29" l="1"/>
  <c r="G213" i="29"/>
  <c r="G39" i="30" s="1"/>
  <c r="G65" i="29"/>
  <c r="G212" i="29"/>
  <c r="G38" i="30" s="1"/>
  <c r="G64" i="29"/>
  <c r="H108" i="29" s="1"/>
  <c r="G211" i="29"/>
  <c r="G37" i="30" s="1"/>
  <c r="F67" i="29"/>
  <c r="F214" i="29"/>
  <c r="F40" i="30" s="1"/>
  <c r="F35" i="30" s="1"/>
  <c r="F26" i="31" s="1"/>
  <c r="U1977" i="5"/>
  <c r="U1981" i="5" s="1"/>
  <c r="U43" i="6" s="1"/>
  <c r="W1977" i="5"/>
  <c r="W1981" i="5" s="1"/>
  <c r="W43" i="6" s="1"/>
  <c r="H1977" i="5"/>
  <c r="H1981" i="5" s="1"/>
  <c r="H43" i="6" s="1"/>
  <c r="K1977" i="5"/>
  <c r="K1981" i="5" s="1"/>
  <c r="K43" i="6" s="1"/>
  <c r="AD1977" i="5"/>
  <c r="AD1981" i="5" s="1"/>
  <c r="AD43" i="6" s="1"/>
  <c r="AK1977" i="5"/>
  <c r="AK1981" i="5" s="1"/>
  <c r="AK43" i="6" s="1"/>
  <c r="AJ1977" i="5"/>
  <c r="AJ1981" i="5" s="1"/>
  <c r="AJ43" i="6" s="1"/>
  <c r="L1977" i="5"/>
  <c r="L1981" i="5" s="1"/>
  <c r="L43" i="6" s="1"/>
  <c r="G117" i="29"/>
  <c r="AA1977" i="5"/>
  <c r="AA1981" i="5" s="1"/>
  <c r="AA43" i="6" s="1"/>
  <c r="AC1977" i="5"/>
  <c r="AC1981" i="5" s="1"/>
  <c r="AC43" i="6" s="1"/>
  <c r="P1977" i="5"/>
  <c r="P1981" i="5" s="1"/>
  <c r="P43" i="6" s="1"/>
  <c r="M1977" i="5"/>
  <c r="M1981" i="5" s="1"/>
  <c r="M43" i="6" s="1"/>
  <c r="S1977" i="5"/>
  <c r="S1981" i="5" s="1"/>
  <c r="S43" i="6" s="1"/>
  <c r="AB1977" i="5"/>
  <c r="AB1981" i="5" s="1"/>
  <c r="AB43" i="6" s="1"/>
  <c r="V1977" i="5"/>
  <c r="V1981" i="5" s="1"/>
  <c r="V43" i="6" s="1"/>
  <c r="X1977" i="5"/>
  <c r="X1981" i="5" s="1"/>
  <c r="X43" i="6" s="1"/>
  <c r="AF1977" i="5"/>
  <c r="AF1981" i="5" s="1"/>
  <c r="AF43" i="6" s="1"/>
  <c r="I1977" i="5"/>
  <c r="I1981" i="5" s="1"/>
  <c r="I43" i="6" s="1"/>
  <c r="J1977" i="5"/>
  <c r="J1981" i="5" s="1"/>
  <c r="J43" i="6" s="1"/>
  <c r="AI1977" i="5"/>
  <c r="AI1981" i="5" s="1"/>
  <c r="AI43" i="6" s="1"/>
  <c r="G119" i="29"/>
  <c r="Z1977" i="5"/>
  <c r="Z1981" i="5" s="1"/>
  <c r="Z43" i="6" s="1"/>
  <c r="N1977" i="5"/>
  <c r="N1981" i="5" s="1"/>
  <c r="N43" i="6" s="1"/>
  <c r="AG1977" i="5"/>
  <c r="AG1981" i="5" s="1"/>
  <c r="AG43" i="6" s="1"/>
  <c r="AH1977" i="5"/>
  <c r="AH1981" i="5" s="1"/>
  <c r="AH43" i="6" s="1"/>
  <c r="AE1977" i="5"/>
  <c r="AE1981" i="5" s="1"/>
  <c r="AE43" i="6" s="1"/>
  <c r="Q1977" i="5"/>
  <c r="Q1981" i="5" s="1"/>
  <c r="Q43" i="6" s="1"/>
  <c r="G141" i="29"/>
  <c r="R1977" i="5"/>
  <c r="R1981" i="5" s="1"/>
  <c r="R43" i="6" s="1"/>
  <c r="G140" i="29"/>
  <c r="F143" i="29"/>
  <c r="F138" i="29" s="1"/>
  <c r="G142" i="29"/>
  <c r="T1977" i="5"/>
  <c r="T1981" i="5" s="1"/>
  <c r="T43" i="6" s="1"/>
  <c r="O1977" i="5"/>
  <c r="O1981" i="5" s="1"/>
  <c r="O43" i="6" s="1"/>
  <c r="H38" i="29"/>
  <c r="G36" i="29"/>
  <c r="H75" i="29"/>
  <c r="H29" i="29" s="1"/>
  <c r="G111" i="29"/>
  <c r="F62" i="29"/>
  <c r="AL1977" i="5"/>
  <c r="AL1981" i="5" s="1"/>
  <c r="AL43" i="6" s="1"/>
  <c r="G118" i="29"/>
  <c r="F158" i="29"/>
  <c r="E10" i="30"/>
  <c r="G1977" i="5"/>
  <c r="E20" i="32"/>
  <c r="E19" i="32" s="1"/>
  <c r="E724" i="58"/>
  <c r="E43" i="30"/>
  <c r="F69" i="30"/>
  <c r="F21" i="32"/>
  <c r="G82" i="29"/>
  <c r="H73" i="29"/>
  <c r="E26" i="31"/>
  <c r="E67" i="30"/>
  <c r="F106" i="29"/>
  <c r="F69" i="29" s="1"/>
  <c r="F185" i="29"/>
  <c r="E726" i="58"/>
  <c r="G14" i="30"/>
  <c r="G46" i="30" s="1"/>
  <c r="G188" i="29"/>
  <c r="F159" i="29"/>
  <c r="E728" i="58"/>
  <c r="F45" i="30"/>
  <c r="F43" i="30" s="1"/>
  <c r="F11" i="30"/>
  <c r="E184" i="29"/>
  <c r="E18" i="16" s="1"/>
  <c r="F157" i="29"/>
  <c r="H110" i="29"/>
  <c r="H41" i="29"/>
  <c r="H72" i="29"/>
  <c r="H26" i="29" s="1"/>
  <c r="H39" i="29"/>
  <c r="H109" i="29"/>
  <c r="H212" i="29" s="1"/>
  <c r="H38" i="30" s="1"/>
  <c r="G16" i="30"/>
  <c r="G48" i="30" s="1"/>
  <c r="G190" i="29"/>
  <c r="G15" i="30"/>
  <c r="G189" i="29"/>
  <c r="H40" i="29"/>
  <c r="E148" i="29"/>
  <c r="E177" i="29"/>
  <c r="Y1977" i="5"/>
  <c r="Y1981" i="5" s="1"/>
  <c r="Y43" i="6" s="1"/>
  <c r="G13" i="30"/>
  <c r="G187" i="29"/>
  <c r="G70" i="29"/>
  <c r="E24" i="31"/>
  <c r="E55" i="30"/>
  <c r="G116" i="29"/>
  <c r="F114" i="29"/>
  <c r="G28" i="29"/>
  <c r="G24" i="29" s="1"/>
  <c r="H64" i="29" l="1"/>
  <c r="H211" i="29"/>
  <c r="H37" i="30" s="1"/>
  <c r="F151" i="29"/>
  <c r="G159" i="29" s="1"/>
  <c r="F202" i="29"/>
  <c r="F28" i="30"/>
  <c r="G67" i="29"/>
  <c r="G62" i="29" s="1"/>
  <c r="G214" i="29"/>
  <c r="G40" i="30" s="1"/>
  <c r="G72" i="30" s="1"/>
  <c r="H66" i="29"/>
  <c r="I110" i="29" s="1"/>
  <c r="I213" i="29" s="1"/>
  <c r="I39" i="30" s="1"/>
  <c r="H213" i="29"/>
  <c r="H39" i="30" s="1"/>
  <c r="H71" i="30" s="1"/>
  <c r="F149" i="29"/>
  <c r="F200" i="29"/>
  <c r="F26" i="30"/>
  <c r="F150" i="29"/>
  <c r="F201" i="29"/>
  <c r="F27" i="30"/>
  <c r="F209" i="29"/>
  <c r="F118" i="26" s="1"/>
  <c r="G19" i="16"/>
  <c r="G30" i="50" s="1"/>
  <c r="E19" i="16"/>
  <c r="E182" i="2" s="1"/>
  <c r="H117" i="29"/>
  <c r="H119" i="29"/>
  <c r="G106" i="29"/>
  <c r="G25" i="32" s="1"/>
  <c r="H140" i="29"/>
  <c r="H27" i="29"/>
  <c r="I73" i="29" s="1"/>
  <c r="H141" i="29"/>
  <c r="G143" i="29"/>
  <c r="G138" i="29" s="1"/>
  <c r="G185" i="29"/>
  <c r="H65" i="29"/>
  <c r="I109" i="29" s="1"/>
  <c r="I75" i="29"/>
  <c r="I29" i="29" s="1"/>
  <c r="I72" i="29"/>
  <c r="I26" i="29" s="1"/>
  <c r="I38" i="29"/>
  <c r="H36" i="29"/>
  <c r="F131" i="29"/>
  <c r="G69" i="30"/>
  <c r="G157" i="29"/>
  <c r="F72" i="30"/>
  <c r="G1981" i="5"/>
  <c r="G158" i="29"/>
  <c r="G45" i="30"/>
  <c r="G11" i="30"/>
  <c r="I41" i="29"/>
  <c r="F129" i="29"/>
  <c r="G71" i="30"/>
  <c r="F130" i="29"/>
  <c r="E62" i="32"/>
  <c r="F156" i="29"/>
  <c r="E146" i="29"/>
  <c r="G47" i="30"/>
  <c r="H13" i="30"/>
  <c r="H187" i="29"/>
  <c r="E42" i="30"/>
  <c r="H116" i="29"/>
  <c r="G114" i="29"/>
  <c r="H70" i="30"/>
  <c r="H82" i="29"/>
  <c r="F25" i="32"/>
  <c r="I39" i="29"/>
  <c r="E7" i="52"/>
  <c r="D27" i="50" s="1"/>
  <c r="D125" i="26" s="1"/>
  <c r="H14" i="30"/>
  <c r="H46" i="30" s="1"/>
  <c r="H188" i="29"/>
  <c r="H16" i="30"/>
  <c r="H190" i="29"/>
  <c r="H74" i="29"/>
  <c r="H28" i="29" s="1"/>
  <c r="G21" i="32"/>
  <c r="I108" i="29"/>
  <c r="G70" i="30"/>
  <c r="H142" i="29"/>
  <c r="F724" i="58"/>
  <c r="E723" i="58"/>
  <c r="E736" i="58"/>
  <c r="H111" i="29" l="1"/>
  <c r="H214" i="29" s="1"/>
  <c r="H40" i="30" s="1"/>
  <c r="H72" i="30" s="1"/>
  <c r="G209" i="29"/>
  <c r="G118" i="26" s="1"/>
  <c r="G150" i="29"/>
  <c r="H158" i="29" s="1"/>
  <c r="G201" i="29"/>
  <c r="G27" i="30"/>
  <c r="G59" i="30" s="1"/>
  <c r="G149" i="29"/>
  <c r="H157" i="29" s="1"/>
  <c r="G200" i="29"/>
  <c r="G26" i="30"/>
  <c r="G58" i="30" s="1"/>
  <c r="G151" i="29"/>
  <c r="H159" i="29" s="1"/>
  <c r="G202" i="29"/>
  <c r="G28" i="30"/>
  <c r="G60" i="30" s="1"/>
  <c r="I65" i="29"/>
  <c r="J109" i="29" s="1"/>
  <c r="I212" i="29"/>
  <c r="I38" i="30" s="1"/>
  <c r="I64" i="29"/>
  <c r="J108" i="29" s="1"/>
  <c r="I211" i="29"/>
  <c r="I37" i="30" s="1"/>
  <c r="F199" i="29"/>
  <c r="F197" i="29" s="1"/>
  <c r="F25" i="30"/>
  <c r="G43" i="6"/>
  <c r="G47" i="6" s="1"/>
  <c r="G12" i="6" s="1"/>
  <c r="G182" i="2"/>
  <c r="G41" i="50"/>
  <c r="I119" i="29"/>
  <c r="G728" i="58"/>
  <c r="G734" i="58" s="1"/>
  <c r="I117" i="29"/>
  <c r="E16" i="50"/>
  <c r="E23" i="50" s="1"/>
  <c r="E20" i="16"/>
  <c r="G16" i="50"/>
  <c r="G23" i="50" s="1"/>
  <c r="G20" i="16"/>
  <c r="G69" i="29"/>
  <c r="H118" i="29"/>
  <c r="H114" i="29" s="1"/>
  <c r="G43" i="30"/>
  <c r="I27" i="29"/>
  <c r="J73" i="29" s="1"/>
  <c r="J27" i="29" s="1"/>
  <c r="I74" i="29"/>
  <c r="I28" i="29" s="1"/>
  <c r="H24" i="29"/>
  <c r="H48" i="30"/>
  <c r="F728" i="58"/>
  <c r="F734" i="58" s="1"/>
  <c r="H45" i="30"/>
  <c r="F154" i="29"/>
  <c r="F23" i="32" s="1"/>
  <c r="F128" i="29"/>
  <c r="F180" i="29"/>
  <c r="G129" i="29"/>
  <c r="J41" i="29"/>
  <c r="J39" i="29"/>
  <c r="I142" i="29"/>
  <c r="G67" i="30"/>
  <c r="F58" i="30"/>
  <c r="J38" i="29"/>
  <c r="F67" i="30"/>
  <c r="F60" i="30"/>
  <c r="I82" i="29"/>
  <c r="E168" i="29"/>
  <c r="E163" i="29" s="1"/>
  <c r="F59" i="30"/>
  <c r="H69" i="30"/>
  <c r="F182" i="29"/>
  <c r="G131" i="29"/>
  <c r="I141" i="29"/>
  <c r="F181" i="29"/>
  <c r="G130" i="29"/>
  <c r="F736" i="58"/>
  <c r="F730" i="58" s="1"/>
  <c r="H15" i="30"/>
  <c r="H189" i="29"/>
  <c r="H185" i="29" s="1"/>
  <c r="I40" i="29"/>
  <c r="E730" i="58"/>
  <c r="I116" i="29"/>
  <c r="H70" i="29"/>
  <c r="E24" i="2"/>
  <c r="J72" i="29"/>
  <c r="J26" i="29" s="1"/>
  <c r="J75" i="29"/>
  <c r="G724" i="58"/>
  <c r="I14" i="30"/>
  <c r="I46" i="30" s="1"/>
  <c r="I188" i="29"/>
  <c r="F148" i="29"/>
  <c r="I140" i="29"/>
  <c r="G35" i="30"/>
  <c r="I66" i="29"/>
  <c r="I13" i="30"/>
  <c r="I187" i="29"/>
  <c r="I16" i="30"/>
  <c r="I48" i="30" s="1"/>
  <c r="I190" i="29"/>
  <c r="H209" i="29" l="1"/>
  <c r="H118" i="26" s="1"/>
  <c r="H143" i="29"/>
  <c r="H138" i="29" s="1"/>
  <c r="H106" i="29"/>
  <c r="H69" i="29" s="1"/>
  <c r="H67" i="29"/>
  <c r="I111" i="29" s="1"/>
  <c r="H202" i="29"/>
  <c r="H28" i="30"/>
  <c r="H60" i="30" s="1"/>
  <c r="H149" i="29"/>
  <c r="I157" i="29" s="1"/>
  <c r="H200" i="29"/>
  <c r="H26" i="30"/>
  <c r="H58" i="30" s="1"/>
  <c r="J65" i="29"/>
  <c r="K109" i="29" s="1"/>
  <c r="J212" i="29"/>
  <c r="J38" i="30" s="1"/>
  <c r="J70" i="30" s="1"/>
  <c r="J64" i="29"/>
  <c r="K108" i="29" s="1"/>
  <c r="J211" i="29"/>
  <c r="J37" i="30" s="1"/>
  <c r="H150" i="29"/>
  <c r="I158" i="29" s="1"/>
  <c r="H27" i="30"/>
  <c r="H201" i="29"/>
  <c r="J141" i="29"/>
  <c r="I36" i="29"/>
  <c r="J119" i="29"/>
  <c r="I24" i="29"/>
  <c r="I118" i="29"/>
  <c r="I114" i="29" s="1"/>
  <c r="I70" i="29"/>
  <c r="I21" i="32" s="1"/>
  <c r="H35" i="30"/>
  <c r="H26" i="31" s="1"/>
  <c r="K39" i="29"/>
  <c r="K41" i="29"/>
  <c r="K73" i="29"/>
  <c r="J29" i="29"/>
  <c r="H25" i="32"/>
  <c r="F179" i="29"/>
  <c r="F177" i="29" s="1"/>
  <c r="F126" i="29"/>
  <c r="G156" i="29"/>
  <c r="F146" i="29"/>
  <c r="J16" i="30"/>
  <c r="J48" i="30" s="1"/>
  <c r="J190" i="29"/>
  <c r="H47" i="30"/>
  <c r="H43" i="30" s="1"/>
  <c r="I70" i="30"/>
  <c r="F57" i="30"/>
  <c r="F23" i="30"/>
  <c r="H67" i="30"/>
  <c r="J74" i="29"/>
  <c r="J28" i="29" s="1"/>
  <c r="E217" i="29"/>
  <c r="E79" i="30"/>
  <c r="H42" i="6"/>
  <c r="J116" i="29"/>
  <c r="I15" i="30"/>
  <c r="I47" i="30" s="1"/>
  <c r="I189" i="29"/>
  <c r="I185" i="29" s="1"/>
  <c r="J140" i="29"/>
  <c r="K72" i="29"/>
  <c r="K26" i="29" s="1"/>
  <c r="G182" i="29"/>
  <c r="H131" i="29"/>
  <c r="I71" i="30"/>
  <c r="G180" i="29"/>
  <c r="H129" i="29"/>
  <c r="G26" i="31"/>
  <c r="J13" i="30"/>
  <c r="J187" i="29"/>
  <c r="J40" i="29"/>
  <c r="I69" i="30"/>
  <c r="K38" i="29"/>
  <c r="F116" i="26"/>
  <c r="F184" i="29"/>
  <c r="F18" i="16" s="1"/>
  <c r="J110" i="29"/>
  <c r="E121" i="2"/>
  <c r="J14" i="30"/>
  <c r="J188" i="29"/>
  <c r="H11" i="30"/>
  <c r="J117" i="29"/>
  <c r="G736" i="58"/>
  <c r="G730" i="58" s="1"/>
  <c r="I45" i="30"/>
  <c r="H21" i="32"/>
  <c r="H130" i="29"/>
  <c r="G181" i="29"/>
  <c r="H151" i="29"/>
  <c r="H62" i="29" l="1"/>
  <c r="K64" i="29"/>
  <c r="L108" i="29" s="1"/>
  <c r="K211" i="29"/>
  <c r="K37" i="30" s="1"/>
  <c r="G148" i="29"/>
  <c r="G199" i="29"/>
  <c r="G197" i="29" s="1"/>
  <c r="G25" i="30"/>
  <c r="I149" i="29"/>
  <c r="J157" i="29" s="1"/>
  <c r="I200" i="29"/>
  <c r="I26" i="30"/>
  <c r="K65" i="29"/>
  <c r="L109" i="29" s="1"/>
  <c r="L65" i="29" s="1"/>
  <c r="K212" i="29"/>
  <c r="K38" i="30" s="1"/>
  <c r="K70" i="30" s="1"/>
  <c r="I150" i="29"/>
  <c r="J158" i="29" s="1"/>
  <c r="I201" i="29"/>
  <c r="I27" i="30"/>
  <c r="I59" i="30" s="1"/>
  <c r="J142" i="29"/>
  <c r="J213" i="29"/>
  <c r="J39" i="30" s="1"/>
  <c r="I67" i="29"/>
  <c r="I62" i="29" s="1"/>
  <c r="I214" i="29"/>
  <c r="I40" i="30" s="1"/>
  <c r="H19" i="16"/>
  <c r="F19" i="16"/>
  <c r="I43" i="30"/>
  <c r="J66" i="29"/>
  <c r="K110" i="29" s="1"/>
  <c r="K213" i="29" s="1"/>
  <c r="K39" i="30" s="1"/>
  <c r="J24" i="29"/>
  <c r="J82" i="29"/>
  <c r="I143" i="29"/>
  <c r="I138" i="29" s="1"/>
  <c r="J118" i="29"/>
  <c r="J114" i="29" s="1"/>
  <c r="J70" i="29"/>
  <c r="J21" i="32" s="1"/>
  <c r="L72" i="29"/>
  <c r="L26" i="29" s="1"/>
  <c r="H156" i="29"/>
  <c r="G146" i="29"/>
  <c r="L38" i="29"/>
  <c r="F726" i="58"/>
  <c r="F20" i="32"/>
  <c r="F19" i="32" s="1"/>
  <c r="E77" i="30"/>
  <c r="K75" i="29"/>
  <c r="K29" i="29" s="1"/>
  <c r="L41" i="29"/>
  <c r="J46" i="30"/>
  <c r="K14" i="30"/>
  <c r="K46" i="30" s="1"/>
  <c r="K188" i="29"/>
  <c r="K117" i="29"/>
  <c r="F7" i="52"/>
  <c r="E27" i="50" s="1"/>
  <c r="E125" i="26" s="1"/>
  <c r="H180" i="29"/>
  <c r="I129" i="29"/>
  <c r="K13" i="30"/>
  <c r="K187" i="29"/>
  <c r="F24" i="31"/>
  <c r="F10" i="30"/>
  <c r="H724" i="58"/>
  <c r="H181" i="29"/>
  <c r="I130" i="29"/>
  <c r="H182" i="29"/>
  <c r="J69" i="30"/>
  <c r="K140" i="29"/>
  <c r="K74" i="29"/>
  <c r="K28" i="29" s="1"/>
  <c r="F55" i="30"/>
  <c r="G128" i="29"/>
  <c r="L39" i="29"/>
  <c r="I159" i="29"/>
  <c r="J45" i="30"/>
  <c r="I724" i="58"/>
  <c r="K116" i="29"/>
  <c r="J15" i="30"/>
  <c r="J47" i="30" s="1"/>
  <c r="J189" i="29"/>
  <c r="J185" i="29" s="1"/>
  <c r="K141" i="29"/>
  <c r="G154" i="29"/>
  <c r="G23" i="32" s="1"/>
  <c r="H59" i="30"/>
  <c r="H728" i="58"/>
  <c r="H734" i="58" s="1"/>
  <c r="I106" i="29"/>
  <c r="J36" i="29"/>
  <c r="K82" i="29"/>
  <c r="I11" i="30"/>
  <c r="K27" i="29"/>
  <c r="I209" i="29" l="1"/>
  <c r="I118" i="26" s="1"/>
  <c r="J111" i="29"/>
  <c r="J214" i="29" s="1"/>
  <c r="J40" i="30" s="1"/>
  <c r="J72" i="30" s="1"/>
  <c r="J200" i="29"/>
  <c r="J26" i="30"/>
  <c r="J58" i="30" s="1"/>
  <c r="J150" i="29"/>
  <c r="J27" i="30"/>
  <c r="J201" i="29"/>
  <c r="J106" i="29"/>
  <c r="J25" i="32" s="1"/>
  <c r="I151" i="29"/>
  <c r="J159" i="29" s="1"/>
  <c r="I202" i="29"/>
  <c r="I28" i="30"/>
  <c r="H148" i="29"/>
  <c r="I156" i="29" s="1"/>
  <c r="H199" i="29"/>
  <c r="H197" i="29" s="1"/>
  <c r="H25" i="30"/>
  <c r="F30" i="50"/>
  <c r="F182" i="2"/>
  <c r="H182" i="2"/>
  <c r="H30" i="50"/>
  <c r="H41" i="50" s="1"/>
  <c r="F16" i="50"/>
  <c r="F23" i="50" s="1"/>
  <c r="F20" i="16"/>
  <c r="H16" i="50"/>
  <c r="H23" i="50" s="1"/>
  <c r="H20" i="16"/>
  <c r="J67" i="29"/>
  <c r="J62" i="29" s="1"/>
  <c r="L116" i="29"/>
  <c r="L141" i="29"/>
  <c r="M72" i="29"/>
  <c r="M26" i="29" s="1"/>
  <c r="M85" i="29"/>
  <c r="M39" i="29" s="1"/>
  <c r="K158" i="29"/>
  <c r="L74" i="29"/>
  <c r="L28" i="29" s="1"/>
  <c r="L75" i="29"/>
  <c r="L29" i="29" s="1"/>
  <c r="M109" i="29"/>
  <c r="M65" i="29" s="1"/>
  <c r="F23" i="52"/>
  <c r="F49" i="52" s="1"/>
  <c r="F18" i="52"/>
  <c r="F44" i="52" s="1"/>
  <c r="F17" i="52"/>
  <c r="F20" i="52"/>
  <c r="F46" i="52" s="1"/>
  <c r="K142" i="29"/>
  <c r="I72" i="30"/>
  <c r="I35" i="30"/>
  <c r="I131" i="29"/>
  <c r="G116" i="26"/>
  <c r="G184" i="29"/>
  <c r="G18" i="16" s="1"/>
  <c r="I19" i="16" s="1"/>
  <c r="I736" i="58"/>
  <c r="K118" i="29"/>
  <c r="M87" i="29"/>
  <c r="M41" i="29" s="1"/>
  <c r="G179" i="29"/>
  <c r="G177" i="29" s="1"/>
  <c r="H128" i="29"/>
  <c r="G126" i="29"/>
  <c r="K70" i="29"/>
  <c r="K16" i="30"/>
  <c r="K190" i="29"/>
  <c r="K119" i="29"/>
  <c r="J71" i="30"/>
  <c r="H736" i="58"/>
  <c r="L212" i="29"/>
  <c r="L38" i="30"/>
  <c r="I58" i="30"/>
  <c r="F723" i="58"/>
  <c r="J11" i="30"/>
  <c r="F42" i="30"/>
  <c r="L140" i="29"/>
  <c r="K45" i="30"/>
  <c r="H154" i="29"/>
  <c r="H23" i="32" s="1"/>
  <c r="K71" i="30"/>
  <c r="L211" i="29"/>
  <c r="L37" i="30"/>
  <c r="M84" i="29"/>
  <c r="M38" i="29" s="1"/>
  <c r="K40" i="29"/>
  <c r="I181" i="29"/>
  <c r="J130" i="29"/>
  <c r="J143" i="29"/>
  <c r="I180" i="29"/>
  <c r="J129" i="29"/>
  <c r="J724" i="58"/>
  <c r="J43" i="30"/>
  <c r="F62" i="32"/>
  <c r="G57" i="30"/>
  <c r="G23" i="30"/>
  <c r="K24" i="29"/>
  <c r="L73" i="29"/>
  <c r="L27" i="29" s="1"/>
  <c r="K66" i="29"/>
  <c r="I25" i="32"/>
  <c r="I69" i="29"/>
  <c r="K69" i="30"/>
  <c r="L64" i="29"/>
  <c r="K15" i="30"/>
  <c r="K47" i="30" s="1"/>
  <c r="K189" i="29"/>
  <c r="J149" i="29"/>
  <c r="L13" i="30"/>
  <c r="L187" i="29"/>
  <c r="H146" i="29" l="1"/>
  <c r="J151" i="29"/>
  <c r="J202" i="29"/>
  <c r="J28" i="30"/>
  <c r="J60" i="30" s="1"/>
  <c r="K150" i="29"/>
  <c r="K27" i="30"/>
  <c r="K59" i="30" s="1"/>
  <c r="K201" i="29"/>
  <c r="I148" i="29"/>
  <c r="J156" i="29" s="1"/>
  <c r="I199" i="29"/>
  <c r="I197" i="29" s="1"/>
  <c r="I25" i="30"/>
  <c r="J69" i="29"/>
  <c r="J209" i="29"/>
  <c r="J118" i="26" s="1"/>
  <c r="F41" i="50"/>
  <c r="I182" i="2"/>
  <c r="I30" i="50"/>
  <c r="I41" i="50" s="1"/>
  <c r="I16" i="50"/>
  <c r="I23" i="50" s="1"/>
  <c r="I20" i="16"/>
  <c r="K111" i="29"/>
  <c r="D7" i="7"/>
  <c r="L118" i="29"/>
  <c r="M116" i="29"/>
  <c r="L70" i="29"/>
  <c r="L21" i="32" s="1"/>
  <c r="K185" i="29"/>
  <c r="J67" i="30"/>
  <c r="J35" i="30"/>
  <c r="J26" i="31" s="1"/>
  <c r="L119" i="29"/>
  <c r="M75" i="29"/>
  <c r="M29" i="29" s="1"/>
  <c r="M74" i="29"/>
  <c r="M28" i="29" s="1"/>
  <c r="L158" i="29"/>
  <c r="L150" i="29" s="1"/>
  <c r="N72" i="29"/>
  <c r="N26" i="29" s="1"/>
  <c r="K159" i="29"/>
  <c r="N85" i="29"/>
  <c r="N39" i="29" s="1"/>
  <c r="L110" i="29"/>
  <c r="L142" i="29" s="1"/>
  <c r="F24" i="2"/>
  <c r="J180" i="29"/>
  <c r="L40" i="29"/>
  <c r="K36" i="29"/>
  <c r="N87" i="29"/>
  <c r="N41" i="29" s="1"/>
  <c r="L45" i="30"/>
  <c r="J59" i="30"/>
  <c r="J181" i="29"/>
  <c r="K130" i="29"/>
  <c r="H179" i="29"/>
  <c r="H177" i="29" s="1"/>
  <c r="H126" i="29"/>
  <c r="I128" i="29"/>
  <c r="I730" i="58"/>
  <c r="N109" i="29"/>
  <c r="N65" i="29" s="1"/>
  <c r="I154" i="29"/>
  <c r="I23" i="32" s="1"/>
  <c r="K21" i="32"/>
  <c r="G24" i="31"/>
  <c r="G10" i="30"/>
  <c r="J138" i="29"/>
  <c r="N84" i="29"/>
  <c r="N38" i="29" s="1"/>
  <c r="M212" i="29"/>
  <c r="M38" i="30"/>
  <c r="M70" i="30" s="1"/>
  <c r="K157" i="29"/>
  <c r="L24" i="29"/>
  <c r="M73" i="29"/>
  <c r="M27" i="29" s="1"/>
  <c r="L14" i="30"/>
  <c r="L46" i="30" s="1"/>
  <c r="L188" i="29"/>
  <c r="G55" i="30"/>
  <c r="K48" i="30"/>
  <c r="M141" i="29"/>
  <c r="I182" i="29"/>
  <c r="J131" i="29"/>
  <c r="H57" i="30"/>
  <c r="H55" i="30" s="1"/>
  <c r="H42" i="30" s="1"/>
  <c r="H23" i="30"/>
  <c r="I60" i="30"/>
  <c r="G7" i="52"/>
  <c r="F27" i="50" s="1"/>
  <c r="F125" i="26" s="1"/>
  <c r="I26" i="31"/>
  <c r="L16" i="30"/>
  <c r="L48" i="30" s="1"/>
  <c r="L190" i="29"/>
  <c r="M13" i="30"/>
  <c r="M45" i="30" s="1"/>
  <c r="M187" i="29"/>
  <c r="G726" i="58"/>
  <c r="G732" i="58" s="1"/>
  <c r="G168" i="29"/>
  <c r="G163" i="29" s="1"/>
  <c r="G20" i="32"/>
  <c r="G19" i="32" s="1"/>
  <c r="M108" i="29"/>
  <c r="M140" i="29" s="1"/>
  <c r="L70" i="30"/>
  <c r="H730" i="58"/>
  <c r="L117" i="29"/>
  <c r="F163" i="29"/>
  <c r="F43" i="52"/>
  <c r="F38" i="52" s="1"/>
  <c r="F12" i="52"/>
  <c r="I728" i="58"/>
  <c r="I734" i="58" s="1"/>
  <c r="J736" i="58"/>
  <c r="L69" i="30"/>
  <c r="H116" i="26"/>
  <c r="H184" i="29"/>
  <c r="H18" i="16" s="1"/>
  <c r="J19" i="16" s="1"/>
  <c r="K11" i="30"/>
  <c r="K114" i="29"/>
  <c r="I67" i="30"/>
  <c r="L15" i="30"/>
  <c r="L47" i="30" s="1"/>
  <c r="L189" i="29"/>
  <c r="J728" i="58"/>
  <c r="J734" i="58" s="1"/>
  <c r="J199" i="29" l="1"/>
  <c r="J197" i="29" s="1"/>
  <c r="J25" i="30"/>
  <c r="K129" i="29"/>
  <c r="K180" i="29" s="1"/>
  <c r="K200" i="29"/>
  <c r="K26" i="30"/>
  <c r="K151" i="29"/>
  <c r="L159" i="29" s="1"/>
  <c r="L151" i="29" s="1"/>
  <c r="K202" i="29"/>
  <c r="K28" i="30"/>
  <c r="K60" i="30" s="1"/>
  <c r="I146" i="29"/>
  <c r="K106" i="29"/>
  <c r="K25" i="32" s="1"/>
  <c r="K728" i="58" s="1"/>
  <c r="K734" i="58" s="1"/>
  <c r="K214" i="29"/>
  <c r="K40" i="30" s="1"/>
  <c r="K72" i="30" s="1"/>
  <c r="J182" i="2"/>
  <c r="J30" i="50"/>
  <c r="D82" i="7"/>
  <c r="K143" i="29"/>
  <c r="K138" i="29" s="1"/>
  <c r="J16" i="50"/>
  <c r="J23" i="50" s="1"/>
  <c r="J20" i="16"/>
  <c r="K67" i="29"/>
  <c r="K62" i="29" s="1"/>
  <c r="K209" i="29"/>
  <c r="K118" i="26" s="1"/>
  <c r="D4" i="7"/>
  <c r="D21" i="7" s="1"/>
  <c r="D25" i="7" s="1"/>
  <c r="E23" i="7" s="1"/>
  <c r="N116" i="29"/>
  <c r="M119" i="29"/>
  <c r="L66" i="29"/>
  <c r="M110" i="29" s="1"/>
  <c r="M64" i="29"/>
  <c r="N108" i="29" s="1"/>
  <c r="N140" i="29" s="1"/>
  <c r="L11" i="30"/>
  <c r="M118" i="29"/>
  <c r="O85" i="29"/>
  <c r="O39" i="29" s="1"/>
  <c r="O72" i="29"/>
  <c r="O26" i="29" s="1"/>
  <c r="O87" i="29"/>
  <c r="O41" i="29" s="1"/>
  <c r="M158" i="29"/>
  <c r="N73" i="29"/>
  <c r="N27" i="29" s="1"/>
  <c r="M24" i="29"/>
  <c r="N75" i="29"/>
  <c r="N29" i="29" s="1"/>
  <c r="K724" i="58"/>
  <c r="N212" i="29"/>
  <c r="N38" i="30"/>
  <c r="N70" i="30" s="1"/>
  <c r="L27" i="30"/>
  <c r="L201" i="29"/>
  <c r="L82" i="29"/>
  <c r="M15" i="30"/>
  <c r="M47" i="30" s="1"/>
  <c r="M189" i="29"/>
  <c r="F36" i="2"/>
  <c r="H24" i="31"/>
  <c r="H10" i="30"/>
  <c r="J182" i="29"/>
  <c r="K131" i="29"/>
  <c r="L185" i="29"/>
  <c r="K181" i="29"/>
  <c r="L130" i="29"/>
  <c r="L213" i="29"/>
  <c r="L39" i="30"/>
  <c r="M37" i="30"/>
  <c r="M211" i="29"/>
  <c r="L724" i="58"/>
  <c r="L43" i="30"/>
  <c r="G42" i="30"/>
  <c r="N74" i="29"/>
  <c r="N28" i="29" s="1"/>
  <c r="J730" i="58"/>
  <c r="H726" i="58"/>
  <c r="H732" i="58" s="1"/>
  <c r="H20" i="32"/>
  <c r="H19" i="32" s="1"/>
  <c r="H62" i="32" s="1"/>
  <c r="H24" i="2" s="1"/>
  <c r="H121" i="2" s="1"/>
  <c r="N13" i="30"/>
  <c r="N187" i="29"/>
  <c r="M16" i="30"/>
  <c r="M48" i="30" s="1"/>
  <c r="M190" i="29"/>
  <c r="J154" i="29"/>
  <c r="J23" i="32" s="1"/>
  <c r="M86" i="29"/>
  <c r="M40" i="29" s="1"/>
  <c r="L36" i="29"/>
  <c r="G62" i="32"/>
  <c r="M14" i="30"/>
  <c r="M188" i="29"/>
  <c r="O84" i="29"/>
  <c r="O38" i="29" s="1"/>
  <c r="I57" i="30"/>
  <c r="I55" i="30" s="1"/>
  <c r="I42" i="30" s="1"/>
  <c r="I23" i="30"/>
  <c r="F121" i="2"/>
  <c r="L114" i="29"/>
  <c r="M117" i="29"/>
  <c r="O109" i="29"/>
  <c r="O65" i="29" s="1"/>
  <c r="F79" i="30"/>
  <c r="F217" i="29"/>
  <c r="M70" i="29"/>
  <c r="G23" i="52"/>
  <c r="G49" i="52" s="1"/>
  <c r="G20" i="52"/>
  <c r="G46" i="52" s="1"/>
  <c r="G18" i="52"/>
  <c r="G44" i="52" s="1"/>
  <c r="G17" i="52"/>
  <c r="F43" i="32"/>
  <c r="I726" i="58"/>
  <c r="I732" i="58" s="1"/>
  <c r="I20" i="32"/>
  <c r="I19" i="32" s="1"/>
  <c r="I62" i="32" s="1"/>
  <c r="I24" i="2" s="1"/>
  <c r="I121" i="2" s="1"/>
  <c r="K43" i="30"/>
  <c r="H7" i="52"/>
  <c r="G27" i="50" s="1"/>
  <c r="G125" i="26" s="1"/>
  <c r="G217" i="29"/>
  <c r="G79" i="30"/>
  <c r="G738" i="58"/>
  <c r="G723" i="58"/>
  <c r="N141" i="29"/>
  <c r="K149" i="29"/>
  <c r="J148" i="29"/>
  <c r="I116" i="26"/>
  <c r="I184" i="29"/>
  <c r="I18" i="16" s="1"/>
  <c r="K19" i="16" s="1"/>
  <c r="J128" i="29"/>
  <c r="I179" i="29"/>
  <c r="I177" i="29" s="1"/>
  <c r="I126" i="29"/>
  <c r="K69" i="29" l="1"/>
  <c r="J41" i="50"/>
  <c r="K182" i="2"/>
  <c r="K30" i="50"/>
  <c r="K41" i="50" s="1"/>
  <c r="K35" i="30"/>
  <c r="K26" i="31" s="1"/>
  <c r="L111" i="29"/>
  <c r="L67" i="29" s="1"/>
  <c r="M111" i="29" s="1"/>
  <c r="M67" i="29" s="1"/>
  <c r="N111" i="29" s="1"/>
  <c r="K16" i="50"/>
  <c r="K23" i="50" s="1"/>
  <c r="K20" i="16"/>
  <c r="N119" i="29"/>
  <c r="N118" i="29"/>
  <c r="O141" i="29"/>
  <c r="M185" i="29"/>
  <c r="N64" i="29"/>
  <c r="O108" i="29" s="1"/>
  <c r="O140" i="29" s="1"/>
  <c r="O116" i="29"/>
  <c r="M27" i="30"/>
  <c r="M59" i="30" s="1"/>
  <c r="M159" i="29"/>
  <c r="M151" i="29" s="1"/>
  <c r="O75" i="29"/>
  <c r="O29" i="29" s="1"/>
  <c r="G735" i="58"/>
  <c r="P84" i="29"/>
  <c r="P38" i="29" s="1"/>
  <c r="O74" i="29"/>
  <c r="O28" i="29" s="1"/>
  <c r="P72" i="29"/>
  <c r="P26" i="29" s="1"/>
  <c r="P85" i="29"/>
  <c r="P39" i="29" s="1"/>
  <c r="L181" i="29"/>
  <c r="M130" i="29"/>
  <c r="M11" i="30"/>
  <c r="M46" i="30"/>
  <c r="M43" i="30" s="1"/>
  <c r="M69" i="30"/>
  <c r="P87" i="29"/>
  <c r="P41" i="29" s="1"/>
  <c r="M21" i="32"/>
  <c r="G43" i="52"/>
  <c r="G38" i="52" s="1"/>
  <c r="G12" i="52"/>
  <c r="K58" i="30"/>
  <c r="N86" i="29"/>
  <c r="N40" i="29" s="1"/>
  <c r="M36" i="29"/>
  <c r="L71" i="30"/>
  <c r="L59" i="30"/>
  <c r="K736" i="58"/>
  <c r="K730" i="58" s="1"/>
  <c r="N24" i="29"/>
  <c r="O73" i="29"/>
  <c r="O27" i="29" s="1"/>
  <c r="K67" i="30"/>
  <c r="M213" i="29"/>
  <c r="M39" i="30"/>
  <c r="M71" i="30" s="1"/>
  <c r="L157" i="29"/>
  <c r="J179" i="29"/>
  <c r="J177" i="29" s="1"/>
  <c r="J126" i="29"/>
  <c r="I24" i="31"/>
  <c r="I10" i="30"/>
  <c r="M201" i="29"/>
  <c r="M82" i="29"/>
  <c r="N70" i="29"/>
  <c r="H729" i="58"/>
  <c r="H723" i="58"/>
  <c r="N37" i="30"/>
  <c r="N211" i="29"/>
  <c r="F133" i="2"/>
  <c r="N14" i="30"/>
  <c r="N46" i="30" s="1"/>
  <c r="N188" i="29"/>
  <c r="K156" i="29"/>
  <c r="J146" i="29"/>
  <c r="F77" i="30"/>
  <c r="J116" i="26"/>
  <c r="J184" i="29"/>
  <c r="J18" i="16" s="1"/>
  <c r="L19" i="16" s="1"/>
  <c r="N15" i="30"/>
  <c r="N47" i="30" s="1"/>
  <c r="N189" i="29"/>
  <c r="N16" i="30"/>
  <c r="N48" i="30" s="1"/>
  <c r="N190" i="29"/>
  <c r="F42" i="32"/>
  <c r="G729" i="58"/>
  <c r="H23" i="52"/>
  <c r="H49" i="52" s="1"/>
  <c r="H20" i="52"/>
  <c r="H46" i="52" s="1"/>
  <c r="H17" i="52"/>
  <c r="H18" i="52"/>
  <c r="H44" i="52" s="1"/>
  <c r="G43" i="32"/>
  <c r="G42" i="32" s="1"/>
  <c r="G72" i="32" s="1"/>
  <c r="G34" i="2" s="1"/>
  <c r="G131" i="2" s="1"/>
  <c r="I729" i="58"/>
  <c r="I723" i="58"/>
  <c r="P109" i="29"/>
  <c r="P65" i="29" s="1"/>
  <c r="M114" i="29"/>
  <c r="N117" i="29"/>
  <c r="J57" i="30"/>
  <c r="J23" i="30"/>
  <c r="N45" i="30"/>
  <c r="L736" i="58"/>
  <c r="L730" i="58" s="1"/>
  <c r="M142" i="29"/>
  <c r="G77" i="30"/>
  <c r="I7" i="52"/>
  <c r="H27" i="50" s="1"/>
  <c r="H125" i="26" s="1"/>
  <c r="E36" i="50"/>
  <c r="E7" i="7"/>
  <c r="O212" i="29"/>
  <c r="O38" i="30"/>
  <c r="O70" i="30" s="1"/>
  <c r="G24" i="2"/>
  <c r="K182" i="29"/>
  <c r="L131" i="29"/>
  <c r="M66" i="29"/>
  <c r="M150" i="29"/>
  <c r="O13" i="30"/>
  <c r="O187" i="29"/>
  <c r="L202" i="29"/>
  <c r="L28" i="30"/>
  <c r="L60" i="30" s="1"/>
  <c r="K199" i="29" l="1"/>
  <c r="K197" i="29" s="1"/>
  <c r="K25" i="30"/>
  <c r="M40" i="30"/>
  <c r="M72" i="30" s="1"/>
  <c r="M67" i="30" s="1"/>
  <c r="L182" i="2"/>
  <c r="L30" i="50"/>
  <c r="L41" i="50" s="1"/>
  <c r="M106" i="29"/>
  <c r="M25" i="32" s="1"/>
  <c r="L143" i="29"/>
  <c r="M143" i="29" s="1"/>
  <c r="M138" i="29" s="1"/>
  <c r="L214" i="29"/>
  <c r="L209" i="29" s="1"/>
  <c r="L118" i="26" s="1"/>
  <c r="L106" i="29"/>
  <c r="M214" i="29"/>
  <c r="M209" i="29" s="1"/>
  <c r="M118" i="26" s="1"/>
  <c r="L62" i="29"/>
  <c r="L16" i="50"/>
  <c r="L23" i="50" s="1"/>
  <c r="L20" i="16"/>
  <c r="L40" i="30"/>
  <c r="L72" i="30" s="1"/>
  <c r="L67" i="30" s="1"/>
  <c r="N67" i="29"/>
  <c r="O111" i="29" s="1"/>
  <c r="O67" i="29" s="1"/>
  <c r="O64" i="29"/>
  <c r="P108" i="29" s="1"/>
  <c r="P140" i="29" s="1"/>
  <c r="O118" i="29"/>
  <c r="P116" i="29"/>
  <c r="O70" i="29"/>
  <c r="O21" i="32" s="1"/>
  <c r="I738" i="58"/>
  <c r="I735" i="58" s="1"/>
  <c r="N43" i="30"/>
  <c r="N11" i="30"/>
  <c r="O119" i="29"/>
  <c r="N36" i="29"/>
  <c r="O86" i="29"/>
  <c r="O40" i="29" s="1"/>
  <c r="Q87" i="29"/>
  <c r="Q41" i="29" s="1"/>
  <c r="P75" i="29"/>
  <c r="P29" i="29" s="1"/>
  <c r="N159" i="29"/>
  <c r="N151" i="29" s="1"/>
  <c r="Q84" i="29"/>
  <c r="Q38" i="29" s="1"/>
  <c r="G121" i="2"/>
  <c r="O14" i="30"/>
  <c r="O46" i="30" s="1"/>
  <c r="O188" i="29"/>
  <c r="Q85" i="29"/>
  <c r="Q39" i="29" s="1"/>
  <c r="L200" i="29"/>
  <c r="L26" i="30"/>
  <c r="L58" i="30" s="1"/>
  <c r="L129" i="29"/>
  <c r="O45" i="30"/>
  <c r="N158" i="29"/>
  <c r="N201" i="29" s="1"/>
  <c r="Q109" i="29"/>
  <c r="Q65" i="29" s="1"/>
  <c r="F36" i="50"/>
  <c r="F7" i="7"/>
  <c r="E82" i="7"/>
  <c r="P212" i="29"/>
  <c r="P38" i="30"/>
  <c r="P70" i="30" s="1"/>
  <c r="P141" i="29"/>
  <c r="H738" i="58"/>
  <c r="Q72" i="29"/>
  <c r="Q26" i="29" s="1"/>
  <c r="N114" i="29"/>
  <c r="O117" i="29"/>
  <c r="N110" i="29"/>
  <c r="M62" i="29"/>
  <c r="I18" i="52"/>
  <c r="I44" i="52" s="1"/>
  <c r="I17" i="52"/>
  <c r="I20" i="52"/>
  <c r="I46" i="52" s="1"/>
  <c r="I23" i="52"/>
  <c r="I49" i="52" s="1"/>
  <c r="H43" i="32"/>
  <c r="N82" i="29"/>
  <c r="P13" i="30"/>
  <c r="P187" i="29"/>
  <c r="O24" i="29"/>
  <c r="P73" i="29"/>
  <c r="P27" i="29" s="1"/>
  <c r="L182" i="29"/>
  <c r="M131" i="29"/>
  <c r="J24" i="31"/>
  <c r="J10" i="30"/>
  <c r="G36" i="2"/>
  <c r="M181" i="29"/>
  <c r="P74" i="29"/>
  <c r="O16" i="30"/>
  <c r="O48" i="30" s="1"/>
  <c r="O190" i="29"/>
  <c r="K154" i="29"/>
  <c r="K23" i="32" s="1"/>
  <c r="J55" i="30"/>
  <c r="F72" i="32"/>
  <c r="N185" i="29"/>
  <c r="O211" i="29"/>
  <c r="O37" i="30"/>
  <c r="H168" i="29"/>
  <c r="H163" i="29" s="1"/>
  <c r="O15" i="30"/>
  <c r="O47" i="30" s="1"/>
  <c r="O189" i="29"/>
  <c r="J726" i="58"/>
  <c r="J732" i="58" s="1"/>
  <c r="J20" i="32"/>
  <c r="J19" i="32" s="1"/>
  <c r="H12" i="52"/>
  <c r="H43" i="52"/>
  <c r="H38" i="52" s="1"/>
  <c r="H36" i="2" s="1"/>
  <c r="N214" i="29"/>
  <c r="N40" i="30"/>
  <c r="N72" i="30" s="1"/>
  <c r="J7" i="52"/>
  <c r="I27" i="50" s="1"/>
  <c r="I125" i="26" s="1"/>
  <c r="K148" i="29"/>
  <c r="N69" i="30"/>
  <c r="N21" i="32"/>
  <c r="K128" i="29"/>
  <c r="L149" i="29"/>
  <c r="M724" i="58"/>
  <c r="M202" i="29"/>
  <c r="M28" i="30"/>
  <c r="M60" i="30" s="1"/>
  <c r="M35" i="30" l="1"/>
  <c r="M26" i="31" s="1"/>
  <c r="N143" i="29"/>
  <c r="O143" i="29" s="1"/>
  <c r="M728" i="58"/>
  <c r="M734" i="58" s="1"/>
  <c r="M740" i="58" s="1"/>
  <c r="L138" i="29"/>
  <c r="M69" i="29"/>
  <c r="L35" i="30"/>
  <c r="L26" i="31" s="1"/>
  <c r="L69" i="29"/>
  <c r="L25" i="32"/>
  <c r="P64" i="29"/>
  <c r="N27" i="30"/>
  <c r="N59" i="30" s="1"/>
  <c r="N130" i="29"/>
  <c r="N181" i="29" s="1"/>
  <c r="P119" i="29"/>
  <c r="Q141" i="29"/>
  <c r="O159" i="29"/>
  <c r="O151" i="29" s="1"/>
  <c r="R109" i="29"/>
  <c r="R65" i="29" s="1"/>
  <c r="R87" i="29"/>
  <c r="R41" i="29" s="1"/>
  <c r="R84" i="29"/>
  <c r="R38" i="29" s="1"/>
  <c r="P111" i="29"/>
  <c r="P67" i="29" s="1"/>
  <c r="J168" i="29"/>
  <c r="J163" i="29" s="1"/>
  <c r="I168" i="29"/>
  <c r="I163" i="29" s="1"/>
  <c r="J42" i="30"/>
  <c r="P37" i="30"/>
  <c r="P211" i="29"/>
  <c r="N150" i="29"/>
  <c r="O158" i="29" s="1"/>
  <c r="O150" i="29" s="1"/>
  <c r="P158" i="29" s="1"/>
  <c r="P150" i="29" s="1"/>
  <c r="Q158" i="29" s="1"/>
  <c r="Q150" i="29" s="1"/>
  <c r="R158" i="29" s="1"/>
  <c r="R150" i="29" s="1"/>
  <c r="S158" i="29" s="1"/>
  <c r="S150" i="29" s="1"/>
  <c r="T158" i="29" s="1"/>
  <c r="T150" i="29" s="1"/>
  <c r="U158" i="29" s="1"/>
  <c r="U150" i="29" s="1"/>
  <c r="V158" i="29" s="1"/>
  <c r="V150" i="29" s="1"/>
  <c r="W158" i="29" s="1"/>
  <c r="W150" i="29" s="1"/>
  <c r="X158" i="29" s="1"/>
  <c r="X150" i="29" s="1"/>
  <c r="Y158" i="29" s="1"/>
  <c r="Y150" i="29" s="1"/>
  <c r="Z158" i="29" s="1"/>
  <c r="Z150" i="29" s="1"/>
  <c r="AA158" i="29" s="1"/>
  <c r="AA150" i="29" s="1"/>
  <c r="AB158" i="29" s="1"/>
  <c r="AB150" i="29" s="1"/>
  <c r="AC158" i="29" s="1"/>
  <c r="AC150" i="29" s="1"/>
  <c r="AD158" i="29" s="1"/>
  <c r="AD150" i="29" s="1"/>
  <c r="AE158" i="29" s="1"/>
  <c r="AE150" i="29" s="1"/>
  <c r="AF158" i="29" s="1"/>
  <c r="AF150" i="29" s="1"/>
  <c r="AG158" i="29" s="1"/>
  <c r="AG150" i="29" s="1"/>
  <c r="AH158" i="29" s="1"/>
  <c r="AH150" i="29" s="1"/>
  <c r="AI158" i="29" s="1"/>
  <c r="AI150" i="29" s="1"/>
  <c r="AJ158" i="29" s="1"/>
  <c r="AJ150" i="29" s="1"/>
  <c r="AK158" i="29" s="1"/>
  <c r="AK150" i="29" s="1"/>
  <c r="AL158" i="29" s="1"/>
  <c r="AL150" i="29" s="1"/>
  <c r="AM158" i="29" s="1"/>
  <c r="AM150" i="29" s="1"/>
  <c r="AN158" i="29" s="1"/>
  <c r="AN150" i="29" s="1"/>
  <c r="AO158" i="29" s="1"/>
  <c r="AO150" i="29" s="1"/>
  <c r="AP158" i="29" s="1"/>
  <c r="AP150" i="29" s="1"/>
  <c r="AQ158" i="29" s="1"/>
  <c r="AQ150" i="29" s="1"/>
  <c r="P45" i="30"/>
  <c r="I12" i="52"/>
  <c r="I43" i="52"/>
  <c r="I38" i="52" s="1"/>
  <c r="R85" i="29"/>
  <c r="R39" i="29" s="1"/>
  <c r="H79" i="30"/>
  <c r="H217" i="29"/>
  <c r="Q73" i="29"/>
  <c r="Q27" i="29" s="1"/>
  <c r="G36" i="50"/>
  <c r="G7" i="7"/>
  <c r="O114" i="29"/>
  <c r="P117" i="29"/>
  <c r="F82" i="7"/>
  <c r="L180" i="29"/>
  <c r="O185" i="29"/>
  <c r="Q75" i="29"/>
  <c r="Q29" i="29" s="1"/>
  <c r="F34" i="2"/>
  <c r="N131" i="29"/>
  <c r="M182" i="29"/>
  <c r="L156" i="29"/>
  <c r="L148" i="29" s="1"/>
  <c r="K146" i="29"/>
  <c r="M157" i="29"/>
  <c r="M149" i="29" s="1"/>
  <c r="H133" i="2"/>
  <c r="O724" i="58"/>
  <c r="P14" i="30"/>
  <c r="P46" i="30" s="1"/>
  <c r="P188" i="29"/>
  <c r="O11" i="30"/>
  <c r="O43" i="30"/>
  <c r="P16" i="30"/>
  <c r="P48" i="30" s="1"/>
  <c r="P190" i="29"/>
  <c r="P86" i="29"/>
  <c r="P40" i="29" s="1"/>
  <c r="O36" i="29"/>
  <c r="P15" i="30"/>
  <c r="P47" i="30" s="1"/>
  <c r="P189" i="29"/>
  <c r="M736" i="58"/>
  <c r="M730" i="58" s="1"/>
  <c r="J23" i="52"/>
  <c r="J49" i="52" s="1"/>
  <c r="J17" i="52"/>
  <c r="J20" i="52"/>
  <c r="J46" i="52" s="1"/>
  <c r="J18" i="52"/>
  <c r="J44" i="52" s="1"/>
  <c r="I43" i="32"/>
  <c r="I42" i="32" s="1"/>
  <c r="I72" i="32" s="1"/>
  <c r="I34" i="2" s="1"/>
  <c r="I131" i="2" s="1"/>
  <c r="K179" i="29"/>
  <c r="K177" i="29" s="1"/>
  <c r="K126" i="29"/>
  <c r="O69" i="30"/>
  <c r="H42" i="32"/>
  <c r="O82" i="29"/>
  <c r="P70" i="29"/>
  <c r="J738" i="58"/>
  <c r="J723" i="58"/>
  <c r="N213" i="29"/>
  <c r="N209" i="29" s="1"/>
  <c r="N118" i="26" s="1"/>
  <c r="N39" i="30"/>
  <c r="N106" i="29"/>
  <c r="O214" i="29"/>
  <c r="O40" i="30"/>
  <c r="O72" i="30" s="1"/>
  <c r="K57" i="30"/>
  <c r="K55" i="30" s="1"/>
  <c r="K42" i="30" s="1"/>
  <c r="K23" i="30"/>
  <c r="R72" i="29"/>
  <c r="H735" i="58"/>
  <c r="P118" i="29"/>
  <c r="Q212" i="29"/>
  <c r="Q38" i="30"/>
  <c r="Q70" i="30" s="1"/>
  <c r="N724" i="58"/>
  <c r="J62" i="32"/>
  <c r="K116" i="26"/>
  <c r="K184" i="29"/>
  <c r="K18" i="16" s="1"/>
  <c r="M19" i="16" s="1"/>
  <c r="P28" i="29"/>
  <c r="G133" i="2"/>
  <c r="N142" i="29"/>
  <c r="N66" i="29"/>
  <c r="Q13" i="30"/>
  <c r="Q187" i="29"/>
  <c r="Q116" i="29"/>
  <c r="N202" i="29"/>
  <c r="N28" i="30"/>
  <c r="N60" i="30" s="1"/>
  <c r="M182" i="2" l="1"/>
  <c r="M30" i="50"/>
  <c r="M16" i="50"/>
  <c r="M23" i="50" s="1"/>
  <c r="M20" i="16"/>
  <c r="L728" i="58"/>
  <c r="L734" i="58" s="1"/>
  <c r="L740" i="58" s="1"/>
  <c r="M129" i="29"/>
  <c r="M180" i="29" s="1"/>
  <c r="Q108" i="29"/>
  <c r="Q140" i="29" s="1"/>
  <c r="R141" i="29"/>
  <c r="P143" i="29"/>
  <c r="Q119" i="29"/>
  <c r="O130" i="29"/>
  <c r="O181" i="29" s="1"/>
  <c r="O201" i="29"/>
  <c r="O27" i="30"/>
  <c r="O59" i="30" s="1"/>
  <c r="L128" i="29"/>
  <c r="L179" i="29" s="1"/>
  <c r="L177" i="29" s="1"/>
  <c r="N157" i="29"/>
  <c r="N149" i="29" s="1"/>
  <c r="Q86" i="29"/>
  <c r="Q40" i="29" s="1"/>
  <c r="P36" i="29"/>
  <c r="M156" i="29"/>
  <c r="M148" i="29" s="1"/>
  <c r="L146" i="29"/>
  <c r="J735" i="58"/>
  <c r="P159" i="29"/>
  <c r="P151" i="29" s="1"/>
  <c r="R75" i="29"/>
  <c r="R29" i="29" s="1"/>
  <c r="S84" i="29"/>
  <c r="S38" i="29" s="1"/>
  <c r="K24" i="31"/>
  <c r="K10" i="30"/>
  <c r="H72" i="32"/>
  <c r="P185" i="29"/>
  <c r="Q16" i="30"/>
  <c r="Q48" i="30" s="1"/>
  <c r="Q190" i="29"/>
  <c r="I36" i="2"/>
  <c r="J217" i="29"/>
  <c r="J79" i="30"/>
  <c r="I79" i="30"/>
  <c r="I217" i="29"/>
  <c r="Q74" i="29"/>
  <c r="Q28" i="29" s="1"/>
  <c r="K7" i="52"/>
  <c r="J27" i="50" s="1"/>
  <c r="J125" i="26" s="1"/>
  <c r="P43" i="30"/>
  <c r="O736" i="58"/>
  <c r="O730" i="58" s="1"/>
  <c r="L154" i="29"/>
  <c r="L23" i="32" s="1"/>
  <c r="L199" i="29"/>
  <c r="L197" i="29" s="1"/>
  <c r="L25" i="30"/>
  <c r="G82" i="7"/>
  <c r="H77" i="30"/>
  <c r="S87" i="29"/>
  <c r="S41" i="29" s="1"/>
  <c r="N138" i="29"/>
  <c r="R13" i="30"/>
  <c r="R187" i="29"/>
  <c r="R116" i="29"/>
  <c r="N182" i="29"/>
  <c r="O131" i="29"/>
  <c r="R73" i="29"/>
  <c r="R27" i="29" s="1"/>
  <c r="S85" i="29"/>
  <c r="S39" i="29" s="1"/>
  <c r="AR158" i="29"/>
  <c r="AS158" i="29" s="1"/>
  <c r="S109" i="29"/>
  <c r="P21" i="32"/>
  <c r="Q45" i="30"/>
  <c r="N736" i="58"/>
  <c r="N730" i="58" s="1"/>
  <c r="K726" i="58"/>
  <c r="K732" i="58" s="1"/>
  <c r="K20" i="32"/>
  <c r="K19" i="32" s="1"/>
  <c r="K62" i="32" s="1"/>
  <c r="K24" i="2" s="1"/>
  <c r="K121" i="2" s="1"/>
  <c r="P24" i="29"/>
  <c r="J12" i="52"/>
  <c r="J43" i="52"/>
  <c r="J38" i="52" s="1"/>
  <c r="J36" i="2" s="1"/>
  <c r="Q117" i="29"/>
  <c r="P114" i="29"/>
  <c r="Q14" i="30"/>
  <c r="Q46" i="30" s="1"/>
  <c r="Q188" i="29"/>
  <c r="Q111" i="29"/>
  <c r="R212" i="29"/>
  <c r="R38" i="30"/>
  <c r="R70" i="30" s="1"/>
  <c r="N71" i="30"/>
  <c r="N67" i="30" s="1"/>
  <c r="N35" i="30"/>
  <c r="N26" i="31" s="1"/>
  <c r="P69" i="30"/>
  <c r="O110" i="29"/>
  <c r="O66" i="29" s="1"/>
  <c r="N62" i="29"/>
  <c r="M200" i="29"/>
  <c r="M26" i="30"/>
  <c r="M58" i="30" s="1"/>
  <c r="P11" i="30"/>
  <c r="P214" i="29"/>
  <c r="P40" i="30"/>
  <c r="P72" i="30" s="1"/>
  <c r="J24" i="2"/>
  <c r="R26" i="29"/>
  <c r="N25" i="32"/>
  <c r="N69" i="29"/>
  <c r="J729" i="58"/>
  <c r="H36" i="50"/>
  <c r="H7" i="7"/>
  <c r="P27" i="30"/>
  <c r="P59" i="30" s="1"/>
  <c r="P201" i="29"/>
  <c r="P82" i="29"/>
  <c r="F131" i="2"/>
  <c r="O28" i="30"/>
  <c r="O60" i="30" s="1"/>
  <c r="O202" i="29"/>
  <c r="M41" i="50" l="1"/>
  <c r="Q37" i="30"/>
  <c r="Q69" i="30" s="1"/>
  <c r="Q211" i="29"/>
  <c r="Q64" i="29"/>
  <c r="R108" i="29" s="1"/>
  <c r="R140" i="29" s="1"/>
  <c r="P130" i="29"/>
  <c r="Q130" i="29" s="1"/>
  <c r="N129" i="29"/>
  <c r="N180" i="29" s="1"/>
  <c r="L126" i="29"/>
  <c r="AR150" i="29"/>
  <c r="R117" i="29"/>
  <c r="T84" i="29"/>
  <c r="T38" i="29" s="1"/>
  <c r="T85" i="29"/>
  <c r="T39" i="29" s="1"/>
  <c r="R86" i="29"/>
  <c r="R40" i="29" s="1"/>
  <c r="Q36" i="29"/>
  <c r="P110" i="29"/>
  <c r="P66" i="29" s="1"/>
  <c r="O62" i="29"/>
  <c r="J133" i="2"/>
  <c r="S212" i="29"/>
  <c r="S38" i="30"/>
  <c r="S70" i="30" s="1"/>
  <c r="H34" i="2"/>
  <c r="M154" i="29"/>
  <c r="M23" i="32" s="1"/>
  <c r="M199" i="29"/>
  <c r="M197" i="29" s="1"/>
  <c r="M25" i="30"/>
  <c r="J77" i="30"/>
  <c r="R16" i="30"/>
  <c r="R48" i="30" s="1"/>
  <c r="R190" i="29"/>
  <c r="Q159" i="29"/>
  <c r="Q151" i="29" s="1"/>
  <c r="N728" i="58"/>
  <c r="N734" i="58" s="1"/>
  <c r="N740" i="58" s="1"/>
  <c r="R119" i="29"/>
  <c r="O142" i="29"/>
  <c r="P202" i="29"/>
  <c r="P28" i="30"/>
  <c r="P60" i="30" s="1"/>
  <c r="Q214" i="29"/>
  <c r="Q40" i="30"/>
  <c r="Q72" i="30" s="1"/>
  <c r="N156" i="29"/>
  <c r="N148" i="29" s="1"/>
  <c r="M146" i="29"/>
  <c r="H82" i="7"/>
  <c r="Q143" i="29"/>
  <c r="T87" i="29"/>
  <c r="T41" i="29" s="1"/>
  <c r="S75" i="29"/>
  <c r="S29" i="29" s="1"/>
  <c r="S72" i="29"/>
  <c r="S26" i="29" s="1"/>
  <c r="L57" i="30"/>
  <c r="L55" i="30" s="1"/>
  <c r="L42" i="30" s="1"/>
  <c r="L23" i="30"/>
  <c r="O182" i="29"/>
  <c r="P131" i="29"/>
  <c r="S73" i="29"/>
  <c r="S27" i="29" s="1"/>
  <c r="R45" i="30"/>
  <c r="L116" i="26"/>
  <c r="L184" i="29"/>
  <c r="L18" i="16" s="1"/>
  <c r="N19" i="16" s="1"/>
  <c r="Q15" i="30"/>
  <c r="Q47" i="30" s="1"/>
  <c r="Q43" i="30" s="1"/>
  <c r="Q189" i="29"/>
  <c r="Q185" i="29" s="1"/>
  <c r="Q70" i="29"/>
  <c r="S141" i="29"/>
  <c r="O157" i="29"/>
  <c r="I77" i="30"/>
  <c r="J121" i="2"/>
  <c r="K738" i="58"/>
  <c r="K735" i="58" s="1"/>
  <c r="K723" i="58"/>
  <c r="P724" i="58"/>
  <c r="R14" i="30"/>
  <c r="R46" i="30" s="1"/>
  <c r="R188" i="29"/>
  <c r="M128" i="29"/>
  <c r="D92" i="47"/>
  <c r="K20" i="52"/>
  <c r="K46" i="52" s="1"/>
  <c r="K17" i="52"/>
  <c r="K18" i="52"/>
  <c r="K44" i="52" s="1"/>
  <c r="K23" i="52"/>
  <c r="K49" i="52" s="1"/>
  <c r="J43" i="32"/>
  <c r="N26" i="30"/>
  <c r="N58" i="30" s="1"/>
  <c r="N200" i="29"/>
  <c r="R74" i="29"/>
  <c r="R28" i="29" s="1"/>
  <c r="Q24" i="29"/>
  <c r="Q27" i="30"/>
  <c r="Q59" i="30" s="1"/>
  <c r="Q201" i="29"/>
  <c r="Q82" i="29"/>
  <c r="O39" i="30"/>
  <c r="O213" i="29"/>
  <c r="O209" i="29" s="1"/>
  <c r="O118" i="26" s="1"/>
  <c r="O106" i="29"/>
  <c r="Q67" i="29"/>
  <c r="S65" i="29"/>
  <c r="I133" i="2"/>
  <c r="Q118" i="29"/>
  <c r="D91" i="47" l="1"/>
  <c r="D95" i="47" s="1"/>
  <c r="N182" i="2"/>
  <c r="O129" i="29"/>
  <c r="O180" i="29" s="1"/>
  <c r="P181" i="29"/>
  <c r="R211" i="29"/>
  <c r="R64" i="29"/>
  <c r="S108" i="29" s="1"/>
  <c r="S64" i="29" s="1"/>
  <c r="R37" i="30"/>
  <c r="R69" i="30" s="1"/>
  <c r="N16" i="50"/>
  <c r="N23" i="50" s="1"/>
  <c r="N20" i="16"/>
  <c r="S117" i="29"/>
  <c r="Q11" i="30"/>
  <c r="T73" i="29"/>
  <c r="T27" i="29" s="1"/>
  <c r="U73" i="29" s="1"/>
  <c r="U87" i="29"/>
  <c r="U41" i="29" s="1"/>
  <c r="Q110" i="29"/>
  <c r="Q66" i="29" s="1"/>
  <c r="P62" i="29"/>
  <c r="P736" i="58"/>
  <c r="M57" i="30"/>
  <c r="M55" i="30" s="1"/>
  <c r="M42" i="30" s="1"/>
  <c r="M23" i="30"/>
  <c r="R27" i="30"/>
  <c r="R59" i="30" s="1"/>
  <c r="R201" i="29"/>
  <c r="R82" i="29"/>
  <c r="S86" i="29"/>
  <c r="S40" i="29" s="1"/>
  <c r="R36" i="29"/>
  <c r="K168" i="29"/>
  <c r="K163" i="29" s="1"/>
  <c r="I36" i="50"/>
  <c r="I7" i="7"/>
  <c r="Q181" i="29"/>
  <c r="R130" i="29"/>
  <c r="T72" i="29"/>
  <c r="T26" i="29" s="1"/>
  <c r="M116" i="26"/>
  <c r="M184" i="29"/>
  <c r="M18" i="16" s="1"/>
  <c r="O19" i="16" s="1"/>
  <c r="O182" i="2" s="1"/>
  <c r="U85" i="29"/>
  <c r="U39" i="29" s="1"/>
  <c r="O71" i="30"/>
  <c r="O67" i="30" s="1"/>
  <c r="O35" i="30"/>
  <c r="O26" i="31" s="1"/>
  <c r="T109" i="29"/>
  <c r="T141" i="29" s="1"/>
  <c r="S13" i="30"/>
  <c r="S187" i="29"/>
  <c r="J42" i="32"/>
  <c r="M179" i="29"/>
  <c r="M177" i="29" s="1"/>
  <c r="N128" i="29"/>
  <c r="M126" i="29"/>
  <c r="Q21" i="32"/>
  <c r="S119" i="29"/>
  <c r="R159" i="29"/>
  <c r="R151" i="29" s="1"/>
  <c r="S116" i="29"/>
  <c r="R111" i="29"/>
  <c r="R143" i="29" s="1"/>
  <c r="S14" i="30"/>
  <c r="S46" i="30" s="1"/>
  <c r="S188" i="29"/>
  <c r="Q202" i="29"/>
  <c r="Q28" i="30"/>
  <c r="Q60" i="30" s="1"/>
  <c r="H131" i="2"/>
  <c r="P39" i="30"/>
  <c r="P213" i="29"/>
  <c r="P209" i="29" s="1"/>
  <c r="P118" i="26" s="1"/>
  <c r="P106" i="29"/>
  <c r="U84" i="29"/>
  <c r="U38" i="29" s="1"/>
  <c r="O25" i="32"/>
  <c r="O69" i="29"/>
  <c r="R118" i="29"/>
  <c r="Q114" i="29"/>
  <c r="S74" i="29"/>
  <c r="S28" i="29" s="1"/>
  <c r="L726" i="58"/>
  <c r="L20" i="32"/>
  <c r="L19" i="32" s="1"/>
  <c r="L62" i="32" s="1"/>
  <c r="R24" i="29"/>
  <c r="Q131" i="29"/>
  <c r="P182" i="29"/>
  <c r="T75" i="29"/>
  <c r="T29" i="29" s="1"/>
  <c r="O156" i="29"/>
  <c r="O148" i="29" s="1"/>
  <c r="N146" i="29"/>
  <c r="K12" i="52"/>
  <c r="K43" i="52"/>
  <c r="K38" i="52" s="1"/>
  <c r="O200" i="29"/>
  <c r="O26" i="30"/>
  <c r="O58" i="30" s="1"/>
  <c r="R15" i="30"/>
  <c r="R189" i="29"/>
  <c r="R185" i="29" s="1"/>
  <c r="R70" i="29"/>
  <c r="K729" i="58"/>
  <c r="O149" i="29"/>
  <c r="L7" i="52"/>
  <c r="K27" i="50" s="1"/>
  <c r="K125" i="26" s="1"/>
  <c r="L24" i="31"/>
  <c r="L10" i="30"/>
  <c r="S16" i="30"/>
  <c r="S48" i="30" s="1"/>
  <c r="S190" i="29"/>
  <c r="N154" i="29"/>
  <c r="N23" i="32" s="1"/>
  <c r="N25" i="30"/>
  <c r="N199" i="29"/>
  <c r="N197" i="29" s="1"/>
  <c r="P142" i="29"/>
  <c r="O138" i="29"/>
  <c r="O16" i="50" l="1"/>
  <c r="O41" i="32"/>
  <c r="O130" i="26" s="1"/>
  <c r="O20" i="16"/>
  <c r="T116" i="29"/>
  <c r="T65" i="29"/>
  <c r="U109" i="29" s="1"/>
  <c r="U65" i="29" s="1"/>
  <c r="S140" i="29"/>
  <c r="T117" i="29"/>
  <c r="U117" i="29" s="1"/>
  <c r="T108" i="29"/>
  <c r="T64" i="29" s="1"/>
  <c r="V85" i="29"/>
  <c r="V39" i="29" s="1"/>
  <c r="T74" i="29"/>
  <c r="T28" i="29" s="1"/>
  <c r="S24" i="29"/>
  <c r="U27" i="29"/>
  <c r="U14" i="30"/>
  <c r="U46" i="30" s="1"/>
  <c r="U188" i="29"/>
  <c r="R181" i="29"/>
  <c r="S130" i="29"/>
  <c r="T86" i="29"/>
  <c r="T40" i="29" s="1"/>
  <c r="S36" i="29"/>
  <c r="R47" i="30"/>
  <c r="R43" i="30" s="1"/>
  <c r="R11" i="30"/>
  <c r="O154" i="29"/>
  <c r="O23" i="32" s="1"/>
  <c r="O199" i="29"/>
  <c r="O197" i="29" s="1"/>
  <c r="O25" i="30"/>
  <c r="J72" i="32"/>
  <c r="S45" i="30"/>
  <c r="S27" i="30"/>
  <c r="S59" i="30" s="1"/>
  <c r="S201" i="29"/>
  <c r="S82" i="29"/>
  <c r="R110" i="29"/>
  <c r="R66" i="29" s="1"/>
  <c r="Q62" i="29"/>
  <c r="P71" i="30"/>
  <c r="P67" i="30" s="1"/>
  <c r="P35" i="30"/>
  <c r="P26" i="31" s="1"/>
  <c r="U75" i="29"/>
  <c r="U29" i="29" s="1"/>
  <c r="S118" i="29"/>
  <c r="R114" i="29"/>
  <c r="O728" i="58"/>
  <c r="Q724" i="58"/>
  <c r="Q39" i="30"/>
  <c r="Q213" i="29"/>
  <c r="Q209" i="29" s="1"/>
  <c r="Q118" i="26" s="1"/>
  <c r="Q106" i="29"/>
  <c r="V87" i="29"/>
  <c r="V41" i="29" s="1"/>
  <c r="K217" i="29"/>
  <c r="K79" i="30"/>
  <c r="T16" i="30"/>
  <c r="T48" i="30" s="1"/>
  <c r="T190" i="29"/>
  <c r="M7" i="52"/>
  <c r="L27" i="50" s="1"/>
  <c r="L125" i="26" s="1"/>
  <c r="U72" i="29"/>
  <c r="D89" i="47"/>
  <c r="D28" i="50" s="1"/>
  <c r="D97" i="47"/>
  <c r="M24" i="31"/>
  <c r="M10" i="30"/>
  <c r="P156" i="29"/>
  <c r="P148" i="29" s="1"/>
  <c r="O146" i="29"/>
  <c r="V84" i="29"/>
  <c r="V38" i="29" s="1"/>
  <c r="S159" i="29"/>
  <c r="S151" i="29" s="1"/>
  <c r="N179" i="29"/>
  <c r="N177" i="29" s="1"/>
  <c r="O128" i="29"/>
  <c r="N126" i="29"/>
  <c r="M726" i="58"/>
  <c r="M20" i="32"/>
  <c r="M19" i="32" s="1"/>
  <c r="M62" i="32" s="1"/>
  <c r="M24" i="2" s="1"/>
  <c r="M121" i="2" s="1"/>
  <c r="T13" i="30"/>
  <c r="T187" i="29"/>
  <c r="Q142" i="29"/>
  <c r="P138" i="29"/>
  <c r="N116" i="26"/>
  <c r="N184" i="29"/>
  <c r="N18" i="16" s="1"/>
  <c r="P19" i="16" s="1"/>
  <c r="P182" i="2" s="1"/>
  <c r="N57" i="30"/>
  <c r="N55" i="30" s="1"/>
  <c r="N42" i="30" s="1"/>
  <c r="N23" i="30"/>
  <c r="L20" i="52"/>
  <c r="L46" i="52" s="1"/>
  <c r="L17" i="52"/>
  <c r="L23" i="52"/>
  <c r="L49" i="52" s="1"/>
  <c r="L18" i="52"/>
  <c r="L44" i="52" s="1"/>
  <c r="K43" i="32"/>
  <c r="R202" i="29"/>
  <c r="R28" i="30"/>
  <c r="R60" i="30" s="1"/>
  <c r="T212" i="29"/>
  <c r="T38" i="30"/>
  <c r="T70" i="30" s="1"/>
  <c r="I82" i="7"/>
  <c r="T14" i="30"/>
  <c r="T46" i="30" s="1"/>
  <c r="T188" i="29"/>
  <c r="P157" i="29"/>
  <c r="P149" i="29" s="1"/>
  <c r="L24" i="2"/>
  <c r="S15" i="30"/>
  <c r="S47" i="30" s="1"/>
  <c r="S189" i="29"/>
  <c r="S185" i="29" s="1"/>
  <c r="P25" i="32"/>
  <c r="P69" i="29"/>
  <c r="R67" i="29"/>
  <c r="T119" i="29"/>
  <c r="S37" i="30"/>
  <c r="S211" i="29"/>
  <c r="K36" i="2"/>
  <c r="R21" i="32"/>
  <c r="R131" i="29"/>
  <c r="Q182" i="29"/>
  <c r="L732" i="58"/>
  <c r="L729" i="58" s="1"/>
  <c r="L723" i="58"/>
  <c r="R214" i="29"/>
  <c r="R40" i="30"/>
  <c r="R72" i="30" s="1"/>
  <c r="S70" i="29"/>
  <c r="P730" i="58"/>
  <c r="D26" i="50" l="1"/>
  <c r="D8" i="50" s="1"/>
  <c r="D42" i="2" s="1"/>
  <c r="D14" i="2" s="1"/>
  <c r="D126" i="26"/>
  <c r="S43" i="30"/>
  <c r="O23" i="50"/>
  <c r="P16" i="50"/>
  <c r="P23" i="50" s="1"/>
  <c r="P41" i="32"/>
  <c r="P130" i="26" s="1"/>
  <c r="P20" i="16"/>
  <c r="U116" i="29"/>
  <c r="U26" i="29"/>
  <c r="V72" i="29" s="1"/>
  <c r="V26" i="29" s="1"/>
  <c r="T140" i="29"/>
  <c r="T70" i="29"/>
  <c r="T21" i="32" s="1"/>
  <c r="L738" i="58"/>
  <c r="L735" i="58" s="1"/>
  <c r="U141" i="29"/>
  <c r="U119" i="29"/>
  <c r="U86" i="29"/>
  <c r="U40" i="29" s="1"/>
  <c r="T36" i="29"/>
  <c r="V109" i="29"/>
  <c r="V65" i="29" s="1"/>
  <c r="T159" i="29"/>
  <c r="V75" i="29"/>
  <c r="V29" i="29" s="1"/>
  <c r="S110" i="29"/>
  <c r="S66" i="29" s="1"/>
  <c r="R62" i="29"/>
  <c r="U74" i="29"/>
  <c r="U28" i="29" s="1"/>
  <c r="T24" i="29"/>
  <c r="Q157" i="29"/>
  <c r="Q149" i="29" s="1"/>
  <c r="U108" i="29"/>
  <c r="U64" i="29" s="1"/>
  <c r="W87" i="29"/>
  <c r="W41" i="29" s="1"/>
  <c r="S69" i="30"/>
  <c r="N24" i="31"/>
  <c r="N10" i="30"/>
  <c r="S11" i="30"/>
  <c r="P26" i="30"/>
  <c r="P58" i="30" s="1"/>
  <c r="P200" i="29"/>
  <c r="P129" i="29"/>
  <c r="K42" i="32"/>
  <c r="Q156" i="29"/>
  <c r="Q148" i="29" s="1"/>
  <c r="P146" i="29"/>
  <c r="K77" i="30"/>
  <c r="Q25" i="32"/>
  <c r="Q69" i="29"/>
  <c r="V73" i="29"/>
  <c r="S21" i="32"/>
  <c r="S111" i="29"/>
  <c r="S67" i="29" s="1"/>
  <c r="N7" i="52"/>
  <c r="M27" i="50" s="1"/>
  <c r="M125" i="26" s="1"/>
  <c r="O179" i="29"/>
  <c r="O177" i="29" s="1"/>
  <c r="P128" i="29"/>
  <c r="O126" i="29"/>
  <c r="P154" i="29"/>
  <c r="P23" i="32" s="1"/>
  <c r="P199" i="29"/>
  <c r="P25" i="30"/>
  <c r="U13" i="30"/>
  <c r="U187" i="29"/>
  <c r="T118" i="29"/>
  <c r="S114" i="29"/>
  <c r="K133" i="2"/>
  <c r="U212" i="29"/>
  <c r="U38" i="30"/>
  <c r="U70" i="30" s="1"/>
  <c r="Q71" i="30"/>
  <c r="Q67" i="30" s="1"/>
  <c r="Q35" i="30"/>
  <c r="Q26" i="31" s="1"/>
  <c r="U16" i="30"/>
  <c r="U48" i="30" s="1"/>
  <c r="U190" i="29"/>
  <c r="O57" i="30"/>
  <c r="O55" i="30" s="1"/>
  <c r="O42" i="30" s="1"/>
  <c r="O23" i="30"/>
  <c r="L168" i="29"/>
  <c r="L163" i="29" s="1"/>
  <c r="R182" i="29"/>
  <c r="S131" i="29"/>
  <c r="L121" i="2"/>
  <c r="M18" i="52"/>
  <c r="M44" i="52" s="1"/>
  <c r="M20" i="52"/>
  <c r="M46" i="52" s="1"/>
  <c r="M17" i="52"/>
  <c r="M23" i="52"/>
  <c r="M49" i="52" s="1"/>
  <c r="L43" i="32"/>
  <c r="L42" i="32" s="1"/>
  <c r="L72" i="32" s="1"/>
  <c r="L34" i="2" s="1"/>
  <c r="L131" i="2" s="1"/>
  <c r="O734" i="58"/>
  <c r="O740" i="58" s="1"/>
  <c r="R39" i="30"/>
  <c r="R213" i="29"/>
  <c r="R209" i="29" s="1"/>
  <c r="R118" i="26" s="1"/>
  <c r="R106" i="29"/>
  <c r="J34" i="2"/>
  <c r="O116" i="26"/>
  <c r="O184" i="29"/>
  <c r="O18" i="16" s="1"/>
  <c r="Q19" i="16" s="1"/>
  <c r="Q182" i="2" s="1"/>
  <c r="T27" i="30"/>
  <c r="T59" i="30" s="1"/>
  <c r="T201" i="29"/>
  <c r="T82" i="29"/>
  <c r="T15" i="30"/>
  <c r="T47" i="30" s="1"/>
  <c r="T189" i="29"/>
  <c r="T185" i="29" s="1"/>
  <c r="L12" i="52"/>
  <c r="L43" i="52"/>
  <c r="L38" i="52" s="1"/>
  <c r="L36" i="2" s="1"/>
  <c r="R142" i="29"/>
  <c r="Q138" i="29"/>
  <c r="M732" i="58"/>
  <c r="M729" i="58" s="1"/>
  <c r="M723" i="58"/>
  <c r="S202" i="29"/>
  <c r="S28" i="30"/>
  <c r="S60" i="30" s="1"/>
  <c r="W84" i="29"/>
  <c r="W38" i="29" s="1"/>
  <c r="O726" i="58"/>
  <c r="O20" i="32"/>
  <c r="O19" i="32" s="1"/>
  <c r="O62" i="32" s="1"/>
  <c r="S181" i="29"/>
  <c r="T130" i="29"/>
  <c r="W85" i="29"/>
  <c r="W39" i="29" s="1"/>
  <c r="T37" i="30"/>
  <c r="T211" i="29"/>
  <c r="P728" i="58"/>
  <c r="P734" i="58" s="1"/>
  <c r="P740" i="58" s="1"/>
  <c r="J36" i="50"/>
  <c r="J7" i="7"/>
  <c r="N726" i="58"/>
  <c r="N20" i="32"/>
  <c r="N19" i="32" s="1"/>
  <c r="N62" i="32" s="1"/>
  <c r="N24" i="2" s="1"/>
  <c r="N121" i="2" s="1"/>
  <c r="R724" i="58"/>
  <c r="T45" i="30"/>
  <c r="Q736" i="58"/>
  <c r="Q730" i="58" s="1"/>
  <c r="D139" i="2" l="1"/>
  <c r="D111" i="2" s="1"/>
  <c r="D140" i="2" s="1"/>
  <c r="D145" i="2" s="1"/>
  <c r="D148" i="2" s="1"/>
  <c r="D43" i="2"/>
  <c r="D69" i="7" s="1"/>
  <c r="D72" i="7" s="1"/>
  <c r="D75" i="7" s="1"/>
  <c r="D78" i="7" s="1"/>
  <c r="D84" i="7" s="1"/>
  <c r="D109" i="26" s="1"/>
  <c r="D92" i="2"/>
  <c r="D94" i="2"/>
  <c r="U24" i="29"/>
  <c r="U140" i="29"/>
  <c r="Q41" i="32"/>
  <c r="Q130" i="26" s="1"/>
  <c r="Q16" i="50"/>
  <c r="Q23" i="50" s="1"/>
  <c r="Q20" i="16"/>
  <c r="V141" i="29"/>
  <c r="T43" i="30"/>
  <c r="V119" i="29"/>
  <c r="P197" i="29"/>
  <c r="P116" i="26" s="1"/>
  <c r="V116" i="29"/>
  <c r="U70" i="29"/>
  <c r="U21" i="32" s="1"/>
  <c r="M738" i="58"/>
  <c r="M735" i="58" s="1"/>
  <c r="R157" i="29"/>
  <c r="R149" i="29" s="1"/>
  <c r="T110" i="29"/>
  <c r="S62" i="29"/>
  <c r="L79" i="30"/>
  <c r="L217" i="29"/>
  <c r="N20" i="52"/>
  <c r="N46" i="52" s="1"/>
  <c r="N17" i="52"/>
  <c r="N23" i="52"/>
  <c r="N49" i="52" s="1"/>
  <c r="N18" i="52"/>
  <c r="N44" i="52" s="1"/>
  <c r="M43" i="32"/>
  <c r="M42" i="32" s="1"/>
  <c r="M72" i="32" s="1"/>
  <c r="M34" i="2" s="1"/>
  <c r="M131" i="2" s="1"/>
  <c r="V188" i="29"/>
  <c r="V14" i="30"/>
  <c r="V46" i="30" s="1"/>
  <c r="Q728" i="58"/>
  <c r="Q734" i="58" s="1"/>
  <c r="Q740" i="58" s="1"/>
  <c r="T28" i="30"/>
  <c r="T60" i="30" s="1"/>
  <c r="T202" i="29"/>
  <c r="O24" i="2"/>
  <c r="O121" i="2" s="1"/>
  <c r="M43" i="52"/>
  <c r="M38" i="52" s="1"/>
  <c r="M36" i="2" s="1"/>
  <c r="M12" i="52"/>
  <c r="N168" i="29"/>
  <c r="N163" i="29" s="1"/>
  <c r="M168" i="29"/>
  <c r="M163" i="29" s="1"/>
  <c r="P179" i="29"/>
  <c r="Q128" i="29"/>
  <c r="P126" i="29"/>
  <c r="S724" i="58"/>
  <c r="P180" i="29"/>
  <c r="Q129" i="29"/>
  <c r="V108" i="29"/>
  <c r="V64" i="29" s="1"/>
  <c r="W109" i="29"/>
  <c r="J82" i="7"/>
  <c r="X84" i="29"/>
  <c r="X38" i="29" s="1"/>
  <c r="R25" i="32"/>
  <c r="R69" i="29"/>
  <c r="O24" i="31"/>
  <c r="O10" i="30"/>
  <c r="U118" i="29"/>
  <c r="T114" i="29"/>
  <c r="T111" i="29"/>
  <c r="T67" i="29" s="1"/>
  <c r="R156" i="29"/>
  <c r="R148" i="29" s="1"/>
  <c r="Q146" i="29"/>
  <c r="U37" i="30"/>
  <c r="U211" i="29"/>
  <c r="V212" i="29"/>
  <c r="V38" i="30"/>
  <c r="V70" i="30" s="1"/>
  <c r="T11" i="30"/>
  <c r="O732" i="58"/>
  <c r="O729" i="58" s="1"/>
  <c r="O723" i="58"/>
  <c r="O7" i="52"/>
  <c r="N27" i="50" s="1"/>
  <c r="N125" i="26" s="1"/>
  <c r="S214" i="29"/>
  <c r="S40" i="30"/>
  <c r="S72" i="30" s="1"/>
  <c r="S143" i="29"/>
  <c r="Q154" i="29"/>
  <c r="Q23" i="32" s="1"/>
  <c r="Q199" i="29"/>
  <c r="Q25" i="30"/>
  <c r="V117" i="29"/>
  <c r="N732" i="58"/>
  <c r="N729" i="58" s="1"/>
  <c r="N723" i="58"/>
  <c r="T69" i="30"/>
  <c r="S142" i="29"/>
  <c r="R138" i="29"/>
  <c r="R71" i="30"/>
  <c r="R67" i="30" s="1"/>
  <c r="R35" i="30"/>
  <c r="R26" i="31" s="1"/>
  <c r="K36" i="50"/>
  <c r="K7" i="7"/>
  <c r="U45" i="30"/>
  <c r="Q200" i="29"/>
  <c r="Q26" i="30"/>
  <c r="Q58" i="30" s="1"/>
  <c r="S39" i="30"/>
  <c r="S213" i="29"/>
  <c r="S106" i="29"/>
  <c r="V86" i="29"/>
  <c r="V40" i="29" s="1"/>
  <c r="U36" i="29"/>
  <c r="R736" i="58"/>
  <c r="X85" i="29"/>
  <c r="X39" i="29" s="1"/>
  <c r="L133" i="2"/>
  <c r="L7" i="7"/>
  <c r="L36" i="50"/>
  <c r="T724" i="58"/>
  <c r="P57" i="30"/>
  <c r="P55" i="30" s="1"/>
  <c r="P42" i="30" s="1"/>
  <c r="P23" i="30"/>
  <c r="W72" i="29"/>
  <c r="W26" i="29" s="1"/>
  <c r="K72" i="32"/>
  <c r="W75" i="29"/>
  <c r="W29" i="29" s="1"/>
  <c r="U27" i="30"/>
  <c r="U59" i="30" s="1"/>
  <c r="U201" i="29"/>
  <c r="U82" i="29"/>
  <c r="J131" i="2"/>
  <c r="S182" i="29"/>
  <c r="T131" i="29"/>
  <c r="V13" i="30"/>
  <c r="V187" i="29"/>
  <c r="X87" i="29"/>
  <c r="X41" i="29" s="1"/>
  <c r="V74" i="29"/>
  <c r="V28" i="29" s="1"/>
  <c r="V16" i="30"/>
  <c r="V48" i="30" s="1"/>
  <c r="V190" i="29"/>
  <c r="T181" i="29"/>
  <c r="U130" i="29"/>
  <c r="P726" i="58"/>
  <c r="P20" i="32"/>
  <c r="P19" i="32" s="1"/>
  <c r="P62" i="32" s="1"/>
  <c r="P24" i="2" s="1"/>
  <c r="P121" i="2" s="1"/>
  <c r="V27" i="29"/>
  <c r="W73" i="29" s="1"/>
  <c r="U15" i="30"/>
  <c r="U47" i="30" s="1"/>
  <c r="U189" i="29"/>
  <c r="U185" i="29" s="1"/>
  <c r="T151" i="29"/>
  <c r="D48" i="2" l="1"/>
  <c r="D51" i="2" s="1"/>
  <c r="D133" i="26" s="1"/>
  <c r="D131" i="26"/>
  <c r="D91" i="2"/>
  <c r="D132" i="26" s="1"/>
  <c r="W141" i="29"/>
  <c r="W65" i="29"/>
  <c r="X109" i="29" s="1"/>
  <c r="P184" i="29"/>
  <c r="P18" i="16" s="1"/>
  <c r="R19" i="16" s="1"/>
  <c r="R182" i="2" s="1"/>
  <c r="P177" i="29"/>
  <c r="T143" i="29"/>
  <c r="O168" i="29"/>
  <c r="O163" i="29" s="1"/>
  <c r="O217" i="29" s="1"/>
  <c r="Q197" i="29"/>
  <c r="Q184" i="29" s="1"/>
  <c r="Q18" i="16" s="1"/>
  <c r="S19" i="16" s="1"/>
  <c r="S182" i="2" s="1"/>
  <c r="W116" i="29"/>
  <c r="U11" i="30"/>
  <c r="X72" i="29"/>
  <c r="X26" i="29" s="1"/>
  <c r="W86" i="29"/>
  <c r="W40" i="29" s="1"/>
  <c r="V36" i="29"/>
  <c r="Y85" i="29"/>
  <c r="Y39" i="29" s="1"/>
  <c r="S156" i="29"/>
  <c r="R146" i="29"/>
  <c r="S157" i="29"/>
  <c r="S149" i="29" s="1"/>
  <c r="K34" i="2"/>
  <c r="L82" i="7"/>
  <c r="U69" i="30"/>
  <c r="M36" i="50"/>
  <c r="M7" i="7"/>
  <c r="T39" i="30"/>
  <c r="T213" i="29"/>
  <c r="T106" i="29"/>
  <c r="V15" i="30"/>
  <c r="V47" i="30" s="1"/>
  <c r="V189" i="29"/>
  <c r="V185" i="29" s="1"/>
  <c r="V70" i="29"/>
  <c r="T214" i="29"/>
  <c r="T40" i="30"/>
  <c r="T72" i="30" s="1"/>
  <c r="R728" i="58"/>
  <c r="R734" i="58" s="1"/>
  <c r="R740" i="58" s="1"/>
  <c r="W38" i="30"/>
  <c r="W70" i="30" s="1"/>
  <c r="W212" i="29"/>
  <c r="Q180" i="29"/>
  <c r="R129" i="29"/>
  <c r="W74" i="29"/>
  <c r="W70" i="29" s="1"/>
  <c r="V24" i="29"/>
  <c r="P24" i="31"/>
  <c r="P10" i="30"/>
  <c r="U111" i="29"/>
  <c r="W13" i="30"/>
  <c r="W187" i="29"/>
  <c r="T736" i="58"/>
  <c r="T730" i="58" s="1"/>
  <c r="T729" i="58" s="1"/>
  <c r="T142" i="29"/>
  <c r="S138" i="29"/>
  <c r="Q57" i="30"/>
  <c r="Q55" i="30" s="1"/>
  <c r="Q42" i="30" s="1"/>
  <c r="Q23" i="30"/>
  <c r="O738" i="58"/>
  <c r="O735" i="58" s="1"/>
  <c r="R128" i="29"/>
  <c r="Q179" i="29"/>
  <c r="Q126" i="29"/>
  <c r="U159" i="29"/>
  <c r="U151" i="29" s="1"/>
  <c r="V45" i="30"/>
  <c r="Y87" i="29"/>
  <c r="Y41" i="29" s="1"/>
  <c r="W16" i="30"/>
  <c r="W48" i="30" s="1"/>
  <c r="W190" i="29"/>
  <c r="S25" i="32"/>
  <c r="S69" i="29"/>
  <c r="Q726" i="58"/>
  <c r="Q20" i="32"/>
  <c r="Q19" i="32" s="1"/>
  <c r="Q62" i="32" s="1"/>
  <c r="Q24" i="2" s="1"/>
  <c r="Q121" i="2" s="1"/>
  <c r="U724" i="58"/>
  <c r="Y84" i="29"/>
  <c r="Y38" i="29" s="1"/>
  <c r="V37" i="30"/>
  <c r="V211" i="29"/>
  <c r="L77" i="30"/>
  <c r="W27" i="29"/>
  <c r="W188" i="29"/>
  <c r="W14" i="30"/>
  <c r="W46" i="30" s="1"/>
  <c r="S209" i="29"/>
  <c r="S118" i="26" s="1"/>
  <c r="U43" i="30"/>
  <c r="K82" i="7"/>
  <c r="V140" i="29"/>
  <c r="O23" i="52"/>
  <c r="O49" i="52" s="1"/>
  <c r="O17" i="52"/>
  <c r="O18" i="52"/>
  <c r="O44" i="52" s="1"/>
  <c r="O20" i="52"/>
  <c r="O46" i="52" s="1"/>
  <c r="N43" i="32"/>
  <c r="N42" i="32" s="1"/>
  <c r="S736" i="58"/>
  <c r="S730" i="58" s="1"/>
  <c r="N43" i="52"/>
  <c r="N38" i="52" s="1"/>
  <c r="N36" i="2" s="1"/>
  <c r="N12" i="52"/>
  <c r="W119" i="29"/>
  <c r="P732" i="58"/>
  <c r="P729" i="58" s="1"/>
  <c r="P723" i="58"/>
  <c r="T182" i="29"/>
  <c r="X75" i="29"/>
  <c r="X29" i="29" s="1"/>
  <c r="W117" i="29"/>
  <c r="R154" i="29"/>
  <c r="R23" i="32" s="1"/>
  <c r="R199" i="29"/>
  <c r="R25" i="30"/>
  <c r="R730" i="58"/>
  <c r="S71" i="30"/>
  <c r="S67" i="30" s="1"/>
  <c r="S35" i="30"/>
  <c r="S26" i="31" s="1"/>
  <c r="N738" i="58"/>
  <c r="N735" i="58" s="1"/>
  <c r="M217" i="29"/>
  <c r="M79" i="30"/>
  <c r="R200" i="29"/>
  <c r="R26" i="30"/>
  <c r="R58" i="30" s="1"/>
  <c r="U181" i="29"/>
  <c r="V130" i="29"/>
  <c r="V27" i="30"/>
  <c r="V59" i="30" s="1"/>
  <c r="V201" i="29"/>
  <c r="V82" i="29"/>
  <c r="W108" i="29"/>
  <c r="W64" i="29" s="1"/>
  <c r="D100" i="7"/>
  <c r="D95" i="7"/>
  <c r="D96" i="7" s="1"/>
  <c r="D110" i="7"/>
  <c r="D117" i="7" s="1"/>
  <c r="D110" i="26" s="1"/>
  <c r="V118" i="29"/>
  <c r="V114" i="29" s="1"/>
  <c r="U114" i="29"/>
  <c r="N217" i="29"/>
  <c r="N79" i="30"/>
  <c r="M137" i="2"/>
  <c r="M133" i="2"/>
  <c r="N36" i="50"/>
  <c r="N7" i="7"/>
  <c r="T66" i="29"/>
  <c r="D93" i="2" l="1"/>
  <c r="D134" i="26" s="1"/>
  <c r="D97" i="7"/>
  <c r="D98" i="7" s="1"/>
  <c r="D111" i="26"/>
  <c r="P7" i="52"/>
  <c r="O27" i="50" s="1"/>
  <c r="X141" i="29"/>
  <c r="R16" i="50"/>
  <c r="R23" i="50" s="1"/>
  <c r="R41" i="32"/>
  <c r="R130" i="26" s="1"/>
  <c r="R20" i="16"/>
  <c r="S16" i="50"/>
  <c r="S23" i="50" s="1"/>
  <c r="S41" i="32"/>
  <c r="S130" i="26" s="1"/>
  <c r="S20" i="16"/>
  <c r="Q116" i="26"/>
  <c r="X65" i="29"/>
  <c r="P738" i="58"/>
  <c r="P735" i="58" s="1"/>
  <c r="O79" i="30"/>
  <c r="U131" i="29"/>
  <c r="U182" i="29" s="1"/>
  <c r="U143" i="29"/>
  <c r="P168" i="29"/>
  <c r="P163" i="29" s="1"/>
  <c r="V11" i="30"/>
  <c r="V43" i="30"/>
  <c r="X119" i="29"/>
  <c r="Q177" i="29"/>
  <c r="X116" i="29"/>
  <c r="R197" i="29"/>
  <c r="R184" i="29" s="1"/>
  <c r="R18" i="16" s="1"/>
  <c r="T19" i="16" s="1"/>
  <c r="T182" i="2" s="1"/>
  <c r="W28" i="29"/>
  <c r="W24" i="29" s="1"/>
  <c r="W118" i="29"/>
  <c r="W114" i="29" s="1"/>
  <c r="W36" i="29"/>
  <c r="X86" i="29"/>
  <c r="X40" i="29" s="1"/>
  <c r="X108" i="29"/>
  <c r="X64" i="29" s="1"/>
  <c r="Y75" i="29"/>
  <c r="O43" i="52"/>
  <c r="O38" i="52" s="1"/>
  <c r="O36" i="2" s="1"/>
  <c r="O12" i="52"/>
  <c r="Z84" i="29"/>
  <c r="Z38" i="29" s="1"/>
  <c r="X212" i="29"/>
  <c r="X38" i="30"/>
  <c r="X70" i="30" s="1"/>
  <c r="Z85" i="29"/>
  <c r="Z39" i="29" s="1"/>
  <c r="W37" i="30"/>
  <c r="W211" i="29"/>
  <c r="R57" i="30"/>
  <c r="R55" i="30" s="1"/>
  <c r="R42" i="30" s="1"/>
  <c r="R23" i="30"/>
  <c r="X16" i="30"/>
  <c r="X48" i="30" s="1"/>
  <c r="X190" i="29"/>
  <c r="N133" i="2"/>
  <c r="Q24" i="31"/>
  <c r="Q10" i="30"/>
  <c r="X73" i="29"/>
  <c r="X27" i="29" s="1"/>
  <c r="R180" i="29"/>
  <c r="S129" i="29"/>
  <c r="T25" i="32"/>
  <c r="T69" i="29"/>
  <c r="K131" i="2"/>
  <c r="W27" i="30"/>
  <c r="W59" i="30" s="1"/>
  <c r="W201" i="29"/>
  <c r="W82" i="29"/>
  <c r="V69" i="30"/>
  <c r="R726" i="58"/>
  <c r="R20" i="32"/>
  <c r="R19" i="32" s="1"/>
  <c r="R62" i="32" s="1"/>
  <c r="W140" i="29"/>
  <c r="V21" i="32"/>
  <c r="T209" i="29"/>
  <c r="T118" i="26" s="1"/>
  <c r="T157" i="29"/>
  <c r="T149" i="29" s="1"/>
  <c r="S154" i="29"/>
  <c r="S23" i="32" s="1"/>
  <c r="S199" i="29"/>
  <c r="S25" i="30"/>
  <c r="N77" i="30"/>
  <c r="D101" i="7"/>
  <c r="N72" i="32"/>
  <c r="U736" i="58"/>
  <c r="U730" i="58" s="1"/>
  <c r="U729" i="58" s="1"/>
  <c r="S728" i="58"/>
  <c r="S128" i="29"/>
  <c r="R179" i="29"/>
  <c r="R126" i="29"/>
  <c r="W21" i="32"/>
  <c r="Q7" i="52"/>
  <c r="P27" i="50" s="1"/>
  <c r="P125" i="26" s="1"/>
  <c r="T71" i="30"/>
  <c r="T67" i="30" s="1"/>
  <c r="T35" i="30"/>
  <c r="T26" i="31" s="1"/>
  <c r="S200" i="29"/>
  <c r="S26" i="30"/>
  <c r="S58" i="30" s="1"/>
  <c r="Y72" i="29"/>
  <c r="Y26" i="29" s="1"/>
  <c r="U40" i="30"/>
  <c r="U72" i="30" s="1"/>
  <c r="U214" i="29"/>
  <c r="W130" i="29"/>
  <c r="V181" i="29"/>
  <c r="U110" i="29"/>
  <c r="U66" i="29" s="1"/>
  <c r="T62" i="29"/>
  <c r="N82" i="7"/>
  <c r="M77" i="30"/>
  <c r="Z87" i="29"/>
  <c r="Z41" i="29" s="1"/>
  <c r="V159" i="29"/>
  <c r="W15" i="30"/>
  <c r="W47" i="30" s="1"/>
  <c r="W189" i="29"/>
  <c r="W185" i="29" s="1"/>
  <c r="X13" i="30"/>
  <c r="X187" i="29"/>
  <c r="D128" i="7"/>
  <c r="D129" i="7" s="1"/>
  <c r="D112" i="26" s="1"/>
  <c r="D133" i="7"/>
  <c r="Q732" i="58"/>
  <c r="Q729" i="58" s="1"/>
  <c r="Q723" i="58"/>
  <c r="U202" i="29"/>
  <c r="U28" i="30"/>
  <c r="U60" i="30" s="1"/>
  <c r="T138" i="29"/>
  <c r="W45" i="30"/>
  <c r="U67" i="29"/>
  <c r="M82" i="7"/>
  <c r="S148" i="29"/>
  <c r="O36" i="50" l="1"/>
  <c r="O125" i="26"/>
  <c r="O7" i="7"/>
  <c r="O82" i="7" s="1"/>
  <c r="P20" i="52"/>
  <c r="P46" i="52" s="1"/>
  <c r="P17" i="52"/>
  <c r="P43" i="52" s="1"/>
  <c r="P23" i="52"/>
  <c r="P49" i="52" s="1"/>
  <c r="P18" i="52"/>
  <c r="P44" i="52" s="1"/>
  <c r="O43" i="32"/>
  <c r="O42" i="32" s="1"/>
  <c r="O72" i="32" s="1"/>
  <c r="O34" i="2" s="1"/>
  <c r="O131" i="2" s="1"/>
  <c r="O77" i="30"/>
  <c r="Y109" i="29"/>
  <c r="Y141" i="29" s="1"/>
  <c r="T41" i="32"/>
  <c r="T130" i="26" s="1"/>
  <c r="T16" i="50"/>
  <c r="T23" i="50" s="1"/>
  <c r="T20" i="16"/>
  <c r="R116" i="26"/>
  <c r="P217" i="29"/>
  <c r="V131" i="29"/>
  <c r="V182" i="29" s="1"/>
  <c r="P79" i="30"/>
  <c r="P77" i="30" s="1"/>
  <c r="Q168" i="29"/>
  <c r="Q163" i="29" s="1"/>
  <c r="Q217" i="29" s="1"/>
  <c r="Y119" i="29"/>
  <c r="W43" i="30"/>
  <c r="X74" i="29"/>
  <c r="X118" i="29" s="1"/>
  <c r="U142" i="29"/>
  <c r="U138" i="29" s="1"/>
  <c r="X117" i="29"/>
  <c r="W11" i="30"/>
  <c r="V151" i="29"/>
  <c r="W159" i="29" s="1"/>
  <c r="W151" i="29" s="1"/>
  <c r="R177" i="29"/>
  <c r="Q738" i="58"/>
  <c r="Q735" i="58" s="1"/>
  <c r="U157" i="29"/>
  <c r="U149" i="29" s="1"/>
  <c r="Z72" i="29"/>
  <c r="Z26" i="29" s="1"/>
  <c r="AA87" i="29"/>
  <c r="AA41" i="29" s="1"/>
  <c r="Y108" i="29"/>
  <c r="Y64" i="29" s="1"/>
  <c r="V110" i="29"/>
  <c r="U62" i="29"/>
  <c r="Y73" i="29"/>
  <c r="Y27" i="29" s="1"/>
  <c r="D130" i="7"/>
  <c r="D131" i="7" s="1"/>
  <c r="R732" i="58"/>
  <c r="R729" i="58" s="1"/>
  <c r="R723" i="58"/>
  <c r="Y16" i="30"/>
  <c r="Y48" i="30" s="1"/>
  <c r="Y190" i="29"/>
  <c r="R7" i="52"/>
  <c r="Q27" i="50" s="1"/>
  <c r="Q125" i="26" s="1"/>
  <c r="V111" i="29"/>
  <c r="V67" i="29" s="1"/>
  <c r="Y13" i="30"/>
  <c r="Y187" i="29"/>
  <c r="W724" i="58"/>
  <c r="W69" i="30"/>
  <c r="O137" i="2"/>
  <c r="O133" i="2"/>
  <c r="D102" i="7"/>
  <c r="D103" i="7" s="1"/>
  <c r="V724" i="58"/>
  <c r="R24" i="31"/>
  <c r="R10" i="30"/>
  <c r="P36" i="50"/>
  <c r="P7" i="7"/>
  <c r="X45" i="30"/>
  <c r="U39" i="30"/>
  <c r="U213" i="29"/>
  <c r="U209" i="29" s="1"/>
  <c r="U118" i="26" s="1"/>
  <c r="U106" i="29"/>
  <c r="S57" i="30"/>
  <c r="S55" i="30" s="1"/>
  <c r="S42" i="30" s="1"/>
  <c r="S23" i="30"/>
  <c r="T728" i="58"/>
  <c r="T740" i="58" s="1"/>
  <c r="X14" i="30"/>
  <c r="X46" i="30" s="1"/>
  <c r="X188" i="29"/>
  <c r="AA85" i="29"/>
  <c r="AA39" i="29" s="1"/>
  <c r="X37" i="30"/>
  <c r="X211" i="29"/>
  <c r="T156" i="29"/>
  <c r="T148" i="29" s="1"/>
  <c r="S146" i="29"/>
  <c r="Q17" i="52"/>
  <c r="Q20" i="52"/>
  <c r="Q46" i="52" s="1"/>
  <c r="Q23" i="52"/>
  <c r="Q49" i="52" s="1"/>
  <c r="Q18" i="52"/>
  <c r="Q44" i="52" s="1"/>
  <c r="P43" i="32"/>
  <c r="P42" i="32" s="1"/>
  <c r="P72" i="32" s="1"/>
  <c r="P34" i="2" s="1"/>
  <c r="P131" i="2" s="1"/>
  <c r="S197" i="29"/>
  <c r="X140" i="29"/>
  <c r="S180" i="29"/>
  <c r="T129" i="29"/>
  <c r="AA84" i="29"/>
  <c r="AA38" i="29" s="1"/>
  <c r="X36" i="29"/>
  <c r="Y86" i="29"/>
  <c r="Y40" i="29" s="1"/>
  <c r="W181" i="29"/>
  <c r="X130" i="29"/>
  <c r="X181" i="29" s="1"/>
  <c r="S179" i="29"/>
  <c r="S126" i="29"/>
  <c r="S726" i="58"/>
  <c r="S20" i="32"/>
  <c r="S19" i="32" s="1"/>
  <c r="S62" i="32" s="1"/>
  <c r="S24" i="2" s="1"/>
  <c r="S121" i="2" s="1"/>
  <c r="T200" i="29"/>
  <c r="T26" i="30"/>
  <c r="T58" i="30" s="1"/>
  <c r="X27" i="30"/>
  <c r="X59" i="30" s="1"/>
  <c r="X201" i="29"/>
  <c r="X82" i="29"/>
  <c r="S734" i="58"/>
  <c r="N34" i="2"/>
  <c r="D134" i="7"/>
  <c r="V202" i="29"/>
  <c r="V28" i="30"/>
  <c r="V60" i="30" s="1"/>
  <c r="R24" i="2"/>
  <c r="R121" i="2" s="1"/>
  <c r="Y116" i="29"/>
  <c r="Y29" i="29"/>
  <c r="P38" i="52" l="1"/>
  <c r="P36" i="2" s="1"/>
  <c r="P133" i="2" s="1"/>
  <c r="X189" i="29"/>
  <c r="X185" i="29" s="1"/>
  <c r="P12" i="52"/>
  <c r="Y212" i="29"/>
  <c r="X15" i="30"/>
  <c r="X47" i="30" s="1"/>
  <c r="X43" i="30" s="1"/>
  <c r="Y38" i="30"/>
  <c r="Y70" i="30" s="1"/>
  <c r="Y117" i="29"/>
  <c r="Y65" i="29"/>
  <c r="Z109" i="29" s="1"/>
  <c r="Z65" i="29" s="1"/>
  <c r="AA109" i="29" s="1"/>
  <c r="AA65" i="29" s="1"/>
  <c r="R168" i="29"/>
  <c r="R163" i="29" s="1"/>
  <c r="R217" i="29" s="1"/>
  <c r="X70" i="29"/>
  <c r="X21" i="32" s="1"/>
  <c r="X724" i="58" s="1"/>
  <c r="Q79" i="30"/>
  <c r="X114" i="29"/>
  <c r="V142" i="29"/>
  <c r="X28" i="29"/>
  <c r="X24" i="29" s="1"/>
  <c r="T128" i="29"/>
  <c r="T126" i="29" s="1"/>
  <c r="S740" i="58"/>
  <c r="AB85" i="29"/>
  <c r="AB39" i="29" s="1"/>
  <c r="AB87" i="29"/>
  <c r="AB41" i="29" s="1"/>
  <c r="N131" i="2"/>
  <c r="D135" i="7"/>
  <c r="D136" i="7" s="1"/>
  <c r="S116" i="26"/>
  <c r="S184" i="29"/>
  <c r="S18" i="16" s="1"/>
  <c r="U19" i="16" s="1"/>
  <c r="U182" i="2" s="1"/>
  <c r="U156" i="29"/>
  <c r="U148" i="29" s="1"/>
  <c r="T146" i="29"/>
  <c r="AA72" i="29"/>
  <c r="AA26" i="29" s="1"/>
  <c r="P137" i="2"/>
  <c r="T154" i="29"/>
  <c r="T23" i="32" s="1"/>
  <c r="T199" i="29"/>
  <c r="T197" i="29" s="1"/>
  <c r="T25" i="30"/>
  <c r="U71" i="30"/>
  <c r="U67" i="30" s="1"/>
  <c r="U35" i="30"/>
  <c r="U26" i="31" s="1"/>
  <c r="W736" i="58"/>
  <c r="Z108" i="29"/>
  <c r="Z64" i="29" s="1"/>
  <c r="Z13" i="30"/>
  <c r="Z187" i="29"/>
  <c r="Z116" i="29"/>
  <c r="S732" i="58"/>
  <c r="S738" i="58" s="1"/>
  <c r="S723" i="58"/>
  <c r="U25" i="32"/>
  <c r="U69" i="29"/>
  <c r="Y36" i="29"/>
  <c r="Z86" i="29"/>
  <c r="Z40" i="29" s="1"/>
  <c r="AB84" i="29"/>
  <c r="AB38" i="29" s="1"/>
  <c r="Q43" i="52"/>
  <c r="Q38" i="52" s="1"/>
  <c r="Q36" i="2" s="1"/>
  <c r="Q12" i="52"/>
  <c r="V736" i="58"/>
  <c r="V730" i="58" s="1"/>
  <c r="V729" i="58" s="1"/>
  <c r="W111" i="29"/>
  <c r="W67" i="29" s="1"/>
  <c r="Z73" i="29"/>
  <c r="Y37" i="30"/>
  <c r="Y211" i="29"/>
  <c r="V157" i="29"/>
  <c r="X159" i="29"/>
  <c r="X151" i="29" s="1"/>
  <c r="W202" i="29"/>
  <c r="W28" i="30"/>
  <c r="W60" i="30" s="1"/>
  <c r="S177" i="29"/>
  <c r="Y130" i="29"/>
  <c r="Y181" i="29" s="1"/>
  <c r="Y27" i="30"/>
  <c r="Y59" i="30" s="1"/>
  <c r="Y201" i="29"/>
  <c r="Y82" i="29"/>
  <c r="U129" i="29"/>
  <c r="T180" i="29"/>
  <c r="Q36" i="50"/>
  <c r="Q7" i="7"/>
  <c r="V40" i="30"/>
  <c r="V72" i="30" s="1"/>
  <c r="V214" i="29"/>
  <c r="V143" i="29"/>
  <c r="Y14" i="30"/>
  <c r="Y46" i="30" s="1"/>
  <c r="Y188" i="29"/>
  <c r="U26" i="30"/>
  <c r="U58" i="30" s="1"/>
  <c r="U200" i="29"/>
  <c r="X69" i="30"/>
  <c r="P82" i="7"/>
  <c r="V39" i="30"/>
  <c r="V213" i="29"/>
  <c r="V106" i="29"/>
  <c r="S24" i="31"/>
  <c r="S10" i="30"/>
  <c r="Y45" i="30"/>
  <c r="R23" i="52"/>
  <c r="R49" i="52" s="1"/>
  <c r="R20" i="52"/>
  <c r="R46" i="52" s="1"/>
  <c r="R18" i="52"/>
  <c r="R44" i="52" s="1"/>
  <c r="R17" i="52"/>
  <c r="Q43" i="32"/>
  <c r="Q42" i="32" s="1"/>
  <c r="Q72" i="32" s="1"/>
  <c r="Q34" i="2" s="1"/>
  <c r="Q131" i="2" s="1"/>
  <c r="Z75" i="29"/>
  <c r="Z29" i="29" s="1"/>
  <c r="Y140" i="29"/>
  <c r="R738" i="58"/>
  <c r="R735" i="58" s="1"/>
  <c r="V66" i="29"/>
  <c r="W131" i="29"/>
  <c r="Q77" i="30" l="1"/>
  <c r="X11" i="30"/>
  <c r="Z117" i="29"/>
  <c r="S168" i="29"/>
  <c r="S163" i="29" s="1"/>
  <c r="S217" i="29" s="1"/>
  <c r="Z141" i="29"/>
  <c r="AA141" i="29" s="1"/>
  <c r="R79" i="30"/>
  <c r="R77" i="30" s="1"/>
  <c r="Z38" i="30"/>
  <c r="Z70" i="30" s="1"/>
  <c r="N41" i="32"/>
  <c r="U16" i="50"/>
  <c r="U23" i="50" s="1"/>
  <c r="U41" i="32"/>
  <c r="U130" i="26" s="1"/>
  <c r="U20" i="16"/>
  <c r="Z212" i="29"/>
  <c r="T179" i="29"/>
  <c r="T177" i="29" s="1"/>
  <c r="Y74" i="29"/>
  <c r="Y15" i="30" s="1"/>
  <c r="Y47" i="30" s="1"/>
  <c r="Y43" i="30" s="1"/>
  <c r="S735" i="58"/>
  <c r="U128" i="29"/>
  <c r="U179" i="29" s="1"/>
  <c r="AA116" i="29"/>
  <c r="Z27" i="29"/>
  <c r="W143" i="29"/>
  <c r="V156" i="29"/>
  <c r="V148" i="29" s="1"/>
  <c r="U146" i="29"/>
  <c r="AB109" i="29"/>
  <c r="AB65" i="29" s="1"/>
  <c r="V71" i="30"/>
  <c r="V67" i="30" s="1"/>
  <c r="V35" i="30"/>
  <c r="V26" i="31" s="1"/>
  <c r="V200" i="29"/>
  <c r="V26" i="30"/>
  <c r="V58" i="30" s="1"/>
  <c r="Z45" i="30"/>
  <c r="T116" i="26"/>
  <c r="T184" i="29"/>
  <c r="T18" i="16" s="1"/>
  <c r="V19" i="16" s="1"/>
  <c r="V182" i="2" s="1"/>
  <c r="U180" i="29"/>
  <c r="V129" i="29"/>
  <c r="Y159" i="29"/>
  <c r="Y151" i="29" s="1"/>
  <c r="X111" i="29"/>
  <c r="X67" i="29" s="1"/>
  <c r="S729" i="58"/>
  <c r="X736" i="58"/>
  <c r="X730" i="58" s="1"/>
  <c r="X729" i="58" s="1"/>
  <c r="AA38" i="30"/>
  <c r="AA70" i="30" s="1"/>
  <c r="AA212" i="29"/>
  <c r="X202" i="29"/>
  <c r="X28" i="30"/>
  <c r="X60" i="30" s="1"/>
  <c r="Y69" i="30"/>
  <c r="W40" i="30"/>
  <c r="W72" i="30" s="1"/>
  <c r="W214" i="29"/>
  <c r="V138" i="29"/>
  <c r="AA108" i="29"/>
  <c r="S7" i="52"/>
  <c r="R27" i="50" s="1"/>
  <c r="AA75" i="29"/>
  <c r="AA29" i="29" s="1"/>
  <c r="Z140" i="29"/>
  <c r="AC84" i="29"/>
  <c r="AC38" i="29" s="1"/>
  <c r="Z37" i="30"/>
  <c r="Z211" i="29"/>
  <c r="AC87" i="29"/>
  <c r="AC41" i="29" s="1"/>
  <c r="R12" i="52"/>
  <c r="R43" i="52"/>
  <c r="R38" i="52" s="1"/>
  <c r="R36" i="2" s="1"/>
  <c r="T57" i="30"/>
  <c r="T55" i="30" s="1"/>
  <c r="T42" i="30" s="1"/>
  <c r="T23" i="30"/>
  <c r="Z16" i="30"/>
  <c r="Z48" i="30" s="1"/>
  <c r="Z190" i="29"/>
  <c r="Z119" i="29"/>
  <c r="O71" i="32"/>
  <c r="O33" i="2" s="1"/>
  <c r="O130" i="2" s="1"/>
  <c r="Z14" i="30"/>
  <c r="Z46" i="30" s="1"/>
  <c r="Z188" i="29"/>
  <c r="X131" i="29"/>
  <c r="W182" i="29"/>
  <c r="V25" i="32"/>
  <c r="V69" i="29"/>
  <c r="Z36" i="29"/>
  <c r="AA86" i="29"/>
  <c r="AA40" i="29" s="1"/>
  <c r="AB72" i="29"/>
  <c r="U154" i="29"/>
  <c r="U23" i="32" s="1"/>
  <c r="U25" i="30"/>
  <c r="U199" i="29"/>
  <c r="U197" i="29" s="1"/>
  <c r="AC85" i="29"/>
  <c r="AC39" i="29" s="1"/>
  <c r="W110" i="29"/>
  <c r="W66" i="29" s="1"/>
  <c r="V62" i="29"/>
  <c r="V209" i="29"/>
  <c r="V118" i="26" s="1"/>
  <c r="Q82" i="7"/>
  <c r="V149" i="29"/>
  <c r="Q137" i="2"/>
  <c r="Q133" i="2"/>
  <c r="Z130" i="29"/>
  <c r="Z27" i="30"/>
  <c r="Z59" i="30" s="1"/>
  <c r="Z201" i="29"/>
  <c r="Z82" i="29"/>
  <c r="U728" i="58"/>
  <c r="U740" i="58" s="1"/>
  <c r="W730" i="58"/>
  <c r="W729" i="58" s="1"/>
  <c r="AA13" i="30"/>
  <c r="AA187" i="29"/>
  <c r="N71" i="32" l="1"/>
  <c r="N33" i="2" s="1"/>
  <c r="N130" i="2" s="1"/>
  <c r="N130" i="26"/>
  <c r="R36" i="50"/>
  <c r="R125" i="26"/>
  <c r="R7" i="7"/>
  <c r="R82" i="7" s="1"/>
  <c r="S79" i="30"/>
  <c r="Y70" i="29"/>
  <c r="Y21" i="32" s="1"/>
  <c r="Y28" i="29"/>
  <c r="Z74" i="29" s="1"/>
  <c r="V16" i="50"/>
  <c r="V23" i="50" s="1"/>
  <c r="V41" i="32"/>
  <c r="V130" i="26" s="1"/>
  <c r="V20" i="16"/>
  <c r="Y11" i="30"/>
  <c r="Y118" i="29"/>
  <c r="Y189" i="29"/>
  <c r="Y185" i="29" s="1"/>
  <c r="AB141" i="29"/>
  <c r="AB116" i="29"/>
  <c r="U126" i="29"/>
  <c r="V128" i="29"/>
  <c r="V179" i="29" s="1"/>
  <c r="AB26" i="29"/>
  <c r="AC72" i="29" s="1"/>
  <c r="AA73" i="29"/>
  <c r="AA188" i="29" s="1"/>
  <c r="AA119" i="29"/>
  <c r="AD87" i="29"/>
  <c r="AD41" i="29" s="1"/>
  <c r="AD84" i="29"/>
  <c r="AD38" i="29" s="1"/>
  <c r="AA36" i="29"/>
  <c r="AB86" i="29"/>
  <c r="AB40" i="29" s="1"/>
  <c r="Y111" i="29"/>
  <c r="Y67" i="29" s="1"/>
  <c r="Z159" i="29"/>
  <c r="Z151" i="29" s="1"/>
  <c r="U57" i="30"/>
  <c r="U55" i="30" s="1"/>
  <c r="U42" i="30" s="1"/>
  <c r="U23" i="30"/>
  <c r="AA37" i="30"/>
  <c r="AA211" i="29"/>
  <c r="U726" i="58"/>
  <c r="U20" i="32"/>
  <c r="U19" i="32" s="1"/>
  <c r="U62" i="32" s="1"/>
  <c r="U24" i="2" s="1"/>
  <c r="U121" i="2" s="1"/>
  <c r="AA27" i="30"/>
  <c r="AA59" i="30" s="1"/>
  <c r="AA201" i="29"/>
  <c r="AA82" i="29"/>
  <c r="X40" i="30"/>
  <c r="X72" i="30" s="1"/>
  <c r="X214" i="29"/>
  <c r="S18" i="52"/>
  <c r="S44" i="52" s="1"/>
  <c r="S17" i="52"/>
  <c r="S23" i="52"/>
  <c r="S49" i="52" s="1"/>
  <c r="S20" i="52"/>
  <c r="S46" i="52" s="1"/>
  <c r="R43" i="32"/>
  <c r="R42" i="32" s="1"/>
  <c r="R72" i="32" s="1"/>
  <c r="R34" i="2" s="1"/>
  <c r="R131" i="2" s="1"/>
  <c r="AC109" i="29"/>
  <c r="AC65" i="29" s="1"/>
  <c r="V728" i="58"/>
  <c r="V740" i="58" s="1"/>
  <c r="X143" i="29"/>
  <c r="AB38" i="30"/>
  <c r="AB70" i="30" s="1"/>
  <c r="AB212" i="29"/>
  <c r="AB13" i="30"/>
  <c r="AB187" i="29"/>
  <c r="T24" i="31"/>
  <c r="T10" i="30"/>
  <c r="AB75" i="29"/>
  <c r="AB29" i="29" s="1"/>
  <c r="Y202" i="29"/>
  <c r="Y28" i="30"/>
  <c r="Y60" i="30" s="1"/>
  <c r="T7" i="52"/>
  <c r="S27" i="50" s="1"/>
  <c r="S125" i="26" s="1"/>
  <c r="P71" i="32"/>
  <c r="P33" i="2" s="1"/>
  <c r="P130" i="2" s="1"/>
  <c r="X110" i="29"/>
  <c r="X66" i="29" s="1"/>
  <c r="W62" i="29"/>
  <c r="AA16" i="30"/>
  <c r="AA48" i="30" s="1"/>
  <c r="AA190" i="29"/>
  <c r="V180" i="29"/>
  <c r="W156" i="29"/>
  <c r="V146" i="29"/>
  <c r="Z181" i="29"/>
  <c r="AA130" i="29"/>
  <c r="X182" i="29"/>
  <c r="Y131" i="29"/>
  <c r="AA45" i="30"/>
  <c r="W39" i="30"/>
  <c r="W213" i="29"/>
  <c r="W209" i="29" s="1"/>
  <c r="W118" i="26" s="1"/>
  <c r="W106" i="29"/>
  <c r="W142" i="29"/>
  <c r="AA140" i="29"/>
  <c r="T726" i="58"/>
  <c r="T20" i="32"/>
  <c r="T19" i="32" s="1"/>
  <c r="T62" i="32" s="1"/>
  <c r="T24" i="2" s="1"/>
  <c r="T121" i="2" s="1"/>
  <c r="V154" i="29"/>
  <c r="V23" i="32" s="1"/>
  <c r="V199" i="29"/>
  <c r="V197" i="29" s="1"/>
  <c r="V25" i="30"/>
  <c r="AD85" i="29"/>
  <c r="AD39" i="29" s="1"/>
  <c r="W157" i="29"/>
  <c r="W129" i="29" s="1"/>
  <c r="U116" i="26"/>
  <c r="U184" i="29"/>
  <c r="U18" i="16" s="1"/>
  <c r="W19" i="16" s="1"/>
  <c r="W182" i="2" s="1"/>
  <c r="R137" i="2"/>
  <c r="R133" i="2"/>
  <c r="Z69" i="30"/>
  <c r="AA64" i="29"/>
  <c r="U177" i="29"/>
  <c r="S77" i="30" l="1"/>
  <c r="V126" i="29"/>
  <c r="W128" i="29"/>
  <c r="W126" i="29" s="1"/>
  <c r="Y724" i="58"/>
  <c r="Y736" i="58" s="1"/>
  <c r="Y730" i="58" s="1"/>
  <c r="Y729" i="58" s="1"/>
  <c r="Y24" i="29"/>
  <c r="Z28" i="29"/>
  <c r="Z189" i="29"/>
  <c r="Z185" i="29" s="1"/>
  <c r="Z70" i="29"/>
  <c r="Z21" i="32" s="1"/>
  <c r="Z724" i="58" s="1"/>
  <c r="Z15" i="30"/>
  <c r="Z47" i="30" s="1"/>
  <c r="Z43" i="30" s="1"/>
  <c r="W16" i="50"/>
  <c r="W23" i="50" s="1"/>
  <c r="W41" i="32"/>
  <c r="W130" i="26" s="1"/>
  <c r="W20" i="16"/>
  <c r="W148" i="29"/>
  <c r="X156" i="29" s="1"/>
  <c r="X148" i="29" s="1"/>
  <c r="Y114" i="29"/>
  <c r="Z118" i="29"/>
  <c r="W149" i="29"/>
  <c r="AA14" i="30"/>
  <c r="AA46" i="30" s="1"/>
  <c r="Y143" i="29"/>
  <c r="V177" i="29"/>
  <c r="AA117" i="29"/>
  <c r="AA27" i="29"/>
  <c r="AC86" i="29"/>
  <c r="AC40" i="29" s="1"/>
  <c r="AB36" i="29"/>
  <c r="AD109" i="29"/>
  <c r="AD65" i="29" s="1"/>
  <c r="AE84" i="29"/>
  <c r="AE38" i="29" s="1"/>
  <c r="W180" i="29"/>
  <c r="AC13" i="30"/>
  <c r="AC187" i="29"/>
  <c r="S36" i="50"/>
  <c r="S7" i="7"/>
  <c r="AE85" i="29"/>
  <c r="AE39" i="29" s="1"/>
  <c r="V57" i="30"/>
  <c r="V55" i="30" s="1"/>
  <c r="V42" i="30" s="1"/>
  <c r="V23" i="30"/>
  <c r="X39" i="30"/>
  <c r="X213" i="29"/>
  <c r="X209" i="29" s="1"/>
  <c r="X118" i="26" s="1"/>
  <c r="X106" i="29"/>
  <c r="AB16" i="30"/>
  <c r="AB48" i="30" s="1"/>
  <c r="AB190" i="29"/>
  <c r="S43" i="52"/>
  <c r="S38" i="52" s="1"/>
  <c r="S36" i="2" s="1"/>
  <c r="S12" i="52"/>
  <c r="U24" i="31"/>
  <c r="U10" i="30"/>
  <c r="W25" i="32"/>
  <c r="W69" i="29"/>
  <c r="Y110" i="29"/>
  <c r="Y66" i="29" s="1"/>
  <c r="X62" i="29"/>
  <c r="V116" i="26"/>
  <c r="V184" i="29"/>
  <c r="V18" i="16" s="1"/>
  <c r="X19" i="16" s="1"/>
  <c r="X182" i="2" s="1"/>
  <c r="T738" i="58"/>
  <c r="T735" i="58" s="1"/>
  <c r="T723" i="58"/>
  <c r="W71" i="30"/>
  <c r="W67" i="30" s="1"/>
  <c r="W35" i="30"/>
  <c r="W26" i="31" s="1"/>
  <c r="AC141" i="29"/>
  <c r="U738" i="58"/>
  <c r="U735" i="58" s="1"/>
  <c r="U723" i="58"/>
  <c r="AA69" i="30"/>
  <c r="X142" i="29"/>
  <c r="W138" i="29"/>
  <c r="W154" i="29"/>
  <c r="W23" i="32" s="1"/>
  <c r="W25" i="30"/>
  <c r="W199" i="29"/>
  <c r="AC75" i="29"/>
  <c r="AC29" i="29" s="1"/>
  <c r="V726" i="58"/>
  <c r="V20" i="32"/>
  <c r="V19" i="32" s="1"/>
  <c r="V62" i="32" s="1"/>
  <c r="V24" i="2" s="1"/>
  <c r="V121" i="2" s="1"/>
  <c r="T168" i="29"/>
  <c r="T163" i="29" s="1"/>
  <c r="AB108" i="29"/>
  <c r="AB140" i="29" s="1"/>
  <c r="U7" i="52"/>
  <c r="T27" i="50" s="1"/>
  <c r="T125" i="26" s="1"/>
  <c r="W200" i="29"/>
  <c r="W26" i="30"/>
  <c r="W58" i="30" s="1"/>
  <c r="AC116" i="29"/>
  <c r="AB130" i="29"/>
  <c r="AA181" i="29"/>
  <c r="AB119" i="29"/>
  <c r="Y182" i="29"/>
  <c r="Z131" i="29"/>
  <c r="AB45" i="30"/>
  <c r="AB27" i="30"/>
  <c r="AB59" i="30" s="1"/>
  <c r="AB201" i="29"/>
  <c r="AB82" i="29"/>
  <c r="AC26" i="29"/>
  <c r="Q71" i="32"/>
  <c r="Q33" i="2" s="1"/>
  <c r="AC38" i="30"/>
  <c r="AC70" i="30" s="1"/>
  <c r="AC212" i="29"/>
  <c r="AA159" i="29"/>
  <c r="AA151" i="29" s="1"/>
  <c r="Z111" i="29"/>
  <c r="AE87" i="29"/>
  <c r="AE41" i="29" s="1"/>
  <c r="T17" i="52"/>
  <c r="T18" i="52"/>
  <c r="T44" i="52" s="1"/>
  <c r="T20" i="52"/>
  <c r="T46" i="52" s="1"/>
  <c r="T23" i="52"/>
  <c r="T49" i="52" s="1"/>
  <c r="S43" i="32"/>
  <c r="S42" i="32" s="1"/>
  <c r="S72" i="32" s="1"/>
  <c r="S34" i="2" s="1"/>
  <c r="S131" i="2" s="1"/>
  <c r="Z28" i="30"/>
  <c r="Z60" i="30" s="1"/>
  <c r="Z202" i="29"/>
  <c r="Y40" i="30"/>
  <c r="Y72" i="30" s="1"/>
  <c r="Y214" i="29"/>
  <c r="W179" i="29" l="1"/>
  <c r="W177" i="29" s="1"/>
  <c r="W146" i="29"/>
  <c r="Z11" i="30"/>
  <c r="X16" i="50"/>
  <c r="X23" i="50" s="1"/>
  <c r="X41" i="32"/>
  <c r="X130" i="26" s="1"/>
  <c r="X20" i="16"/>
  <c r="AA74" i="29"/>
  <c r="Z24" i="29"/>
  <c r="Z114" i="29"/>
  <c r="X157" i="29"/>
  <c r="X149" i="29" s="1"/>
  <c r="X146" i="29" s="1"/>
  <c r="AD141" i="29"/>
  <c r="AB64" i="29"/>
  <c r="AC108" i="29" s="1"/>
  <c r="AC64" i="29" s="1"/>
  <c r="AB73" i="29"/>
  <c r="AE109" i="29"/>
  <c r="Z40" i="30"/>
  <c r="Z72" i="30" s="1"/>
  <c r="Z214" i="29"/>
  <c r="T79" i="30"/>
  <c r="T217" i="29"/>
  <c r="AC16" i="30"/>
  <c r="AC48" i="30" s="1"/>
  <c r="AC190" i="29"/>
  <c r="Y156" i="29"/>
  <c r="Y148" i="29" s="1"/>
  <c r="AF85" i="29"/>
  <c r="AF39" i="29" s="1"/>
  <c r="R71" i="32"/>
  <c r="R33" i="2" s="1"/>
  <c r="R130" i="2" s="1"/>
  <c r="AD75" i="29"/>
  <c r="AD29" i="29" s="1"/>
  <c r="V7" i="52"/>
  <c r="U27" i="50" s="1"/>
  <c r="U125" i="26" s="1"/>
  <c r="T36" i="50"/>
  <c r="T7" i="7"/>
  <c r="AB159" i="29"/>
  <c r="AB151" i="29" s="1"/>
  <c r="AA28" i="30"/>
  <c r="AA60" i="30" s="1"/>
  <c r="AA202" i="29"/>
  <c r="AD72" i="29"/>
  <c r="AD26" i="29" s="1"/>
  <c r="V738" i="58"/>
  <c r="V735" i="58" s="1"/>
  <c r="V723" i="58"/>
  <c r="W197" i="29"/>
  <c r="X199" i="29"/>
  <c r="X25" i="30"/>
  <c r="X25" i="32"/>
  <c r="X69" i="29"/>
  <c r="AF84" i="29"/>
  <c r="AC45" i="30"/>
  <c r="AD86" i="29"/>
  <c r="AD40" i="29" s="1"/>
  <c r="AC36" i="29"/>
  <c r="Q130" i="2"/>
  <c r="Z143" i="29"/>
  <c r="AA131" i="29"/>
  <c r="Z182" i="29"/>
  <c r="W726" i="58"/>
  <c r="W20" i="32"/>
  <c r="W19" i="32" s="1"/>
  <c r="W62" i="32" s="1"/>
  <c r="W24" i="2" s="1"/>
  <c r="W121" i="2" s="1"/>
  <c r="Z110" i="29"/>
  <c r="Z66" i="29" s="1"/>
  <c r="Y62" i="29"/>
  <c r="S137" i="2"/>
  <c r="S133" i="2"/>
  <c r="X71" i="30"/>
  <c r="X67" i="30" s="1"/>
  <c r="X35" i="30"/>
  <c r="X26" i="31" s="1"/>
  <c r="AC27" i="30"/>
  <c r="AC59" i="30" s="1"/>
  <c r="AC201" i="29"/>
  <c r="AC82" i="29"/>
  <c r="T43" i="52"/>
  <c r="T38" i="52" s="1"/>
  <c r="T36" i="2" s="1"/>
  <c r="T12" i="52"/>
  <c r="AC119" i="29"/>
  <c r="AB181" i="29"/>
  <c r="AC130" i="29"/>
  <c r="Y39" i="30"/>
  <c r="Y213" i="29"/>
  <c r="Y209" i="29" s="1"/>
  <c r="Y118" i="26" s="1"/>
  <c r="Y106" i="29"/>
  <c r="S82" i="7"/>
  <c r="X128" i="29"/>
  <c r="AD38" i="30"/>
  <c r="AD70" i="30" s="1"/>
  <c r="AD212" i="29"/>
  <c r="AF87" i="29"/>
  <c r="AF41" i="29" s="1"/>
  <c r="U18" i="52"/>
  <c r="U44" i="52" s="1"/>
  <c r="U20" i="52"/>
  <c r="U46" i="52" s="1"/>
  <c r="U17" i="52"/>
  <c r="U23" i="52"/>
  <c r="U49" i="52" s="1"/>
  <c r="T43" i="32"/>
  <c r="T42" i="32" s="1"/>
  <c r="T72" i="32" s="1"/>
  <c r="T34" i="2" s="1"/>
  <c r="T131" i="2" s="1"/>
  <c r="AB37" i="30"/>
  <c r="AB211" i="29"/>
  <c r="Z736" i="58"/>
  <c r="W57" i="30"/>
  <c r="W55" i="30" s="1"/>
  <c r="W42" i="30" s="1"/>
  <c r="W23" i="30"/>
  <c r="Z67" i="29"/>
  <c r="Y142" i="29"/>
  <c r="X138" i="29"/>
  <c r="U168" i="29"/>
  <c r="U163" i="29" s="1"/>
  <c r="W728" i="58"/>
  <c r="W740" i="58" s="1"/>
  <c r="V24" i="31"/>
  <c r="V10" i="30"/>
  <c r="AA28" i="29" l="1"/>
  <c r="AA189" i="29"/>
  <c r="AA185" i="29" s="1"/>
  <c r="AA15" i="30"/>
  <c r="AA70" i="29"/>
  <c r="AA21" i="32" s="1"/>
  <c r="Y157" i="29"/>
  <c r="Y149" i="29" s="1"/>
  <c r="Y146" i="29" s="1"/>
  <c r="AA118" i="29"/>
  <c r="AA114" i="29" s="1"/>
  <c r="X154" i="29"/>
  <c r="X129" i="29"/>
  <c r="X126" i="29" s="1"/>
  <c r="X200" i="29"/>
  <c r="X197" i="29" s="1"/>
  <c r="AE141" i="29"/>
  <c r="X26" i="30"/>
  <c r="X58" i="30" s="1"/>
  <c r="AD119" i="29"/>
  <c r="AE65" i="29"/>
  <c r="AF109" i="29" s="1"/>
  <c r="AF65" i="29" s="1"/>
  <c r="AB117" i="29"/>
  <c r="AB27" i="29"/>
  <c r="AB188" i="29"/>
  <c r="AB14" i="30"/>
  <c r="AE72" i="29"/>
  <c r="AE26" i="29" s="1"/>
  <c r="AG87" i="29"/>
  <c r="AG41" i="29" s="1"/>
  <c r="AE75" i="29"/>
  <c r="AE29" i="29" s="1"/>
  <c r="W738" i="58"/>
  <c r="W735" i="58" s="1"/>
  <c r="W723" i="58"/>
  <c r="AD108" i="29"/>
  <c r="AD64" i="29" s="1"/>
  <c r="AE86" i="29"/>
  <c r="AE40" i="29" s="1"/>
  <c r="AD36" i="29"/>
  <c r="Z156" i="29"/>
  <c r="Z148" i="29" s="1"/>
  <c r="T77" i="30"/>
  <c r="U217" i="29"/>
  <c r="U79" i="30"/>
  <c r="U7" i="7"/>
  <c r="U36" i="50"/>
  <c r="X179" i="29"/>
  <c r="Y128" i="29"/>
  <c r="AC37" i="30"/>
  <c r="AC211" i="29"/>
  <c r="T133" i="2"/>
  <c r="AD27" i="30"/>
  <c r="AD59" i="30" s="1"/>
  <c r="AD201" i="29"/>
  <c r="AD82" i="29"/>
  <c r="Y25" i="30"/>
  <c r="Y199" i="29"/>
  <c r="AB69" i="30"/>
  <c r="AC181" i="29"/>
  <c r="AD130" i="29"/>
  <c r="V168" i="29"/>
  <c r="V163" i="29" s="1"/>
  <c r="AD116" i="29"/>
  <c r="V17" i="52"/>
  <c r="V18" i="52"/>
  <c r="V44" i="52" s="1"/>
  <c r="V23" i="52"/>
  <c r="V49" i="52" s="1"/>
  <c r="V20" i="52"/>
  <c r="V46" i="52" s="1"/>
  <c r="U43" i="32"/>
  <c r="U42" i="32" s="1"/>
  <c r="U72" i="32" s="1"/>
  <c r="U34" i="2" s="1"/>
  <c r="U131" i="2" s="1"/>
  <c r="AE38" i="30"/>
  <c r="AE70" i="30" s="1"/>
  <c r="AE212" i="29"/>
  <c r="S71" i="32"/>
  <c r="S33" i="2" s="1"/>
  <c r="S130" i="2" s="1"/>
  <c r="X728" i="58"/>
  <c r="X740" i="58" s="1"/>
  <c r="AD13" i="30"/>
  <c r="AD187" i="29"/>
  <c r="AC159" i="29"/>
  <c r="AC151" i="29" s="1"/>
  <c r="Y71" i="30"/>
  <c r="Y67" i="30" s="1"/>
  <c r="Y35" i="30"/>
  <c r="Y26" i="31" s="1"/>
  <c r="AA111" i="29"/>
  <c r="AA67" i="29" s="1"/>
  <c r="X57" i="30"/>
  <c r="AB202" i="29"/>
  <c r="AB28" i="30"/>
  <c r="AB60" i="30" s="1"/>
  <c r="AG85" i="29"/>
  <c r="AG39" i="29" s="1"/>
  <c r="Z142" i="29"/>
  <c r="Y138" i="29"/>
  <c r="Z730" i="58"/>
  <c r="Z729" i="58" s="1"/>
  <c r="Y25" i="32"/>
  <c r="Y69" i="29"/>
  <c r="AA110" i="29"/>
  <c r="AA66" i="29" s="1"/>
  <c r="Z62" i="29"/>
  <c r="AB131" i="29"/>
  <c r="AA182" i="29"/>
  <c r="W24" i="31"/>
  <c r="W10" i="30"/>
  <c r="U43" i="52"/>
  <c r="U38" i="52" s="1"/>
  <c r="U36" i="2" s="1"/>
  <c r="U12" i="52"/>
  <c r="Z39" i="30"/>
  <c r="Z213" i="29"/>
  <c r="Z209" i="29" s="1"/>
  <c r="Z118" i="26" s="1"/>
  <c r="Z106" i="29"/>
  <c r="AF38" i="29"/>
  <c r="W116" i="26"/>
  <c r="W184" i="29"/>
  <c r="W18" i="16" s="1"/>
  <c r="Y19" i="16" s="1"/>
  <c r="Y182" i="2" s="1"/>
  <c r="T82" i="7"/>
  <c r="AD16" i="30"/>
  <c r="AD48" i="30" s="1"/>
  <c r="AD190" i="29"/>
  <c r="AC140" i="29"/>
  <c r="X23" i="32" l="1"/>
  <c r="X20" i="32" s="1"/>
  <c r="X19" i="32" s="1"/>
  <c r="X62" i="32" s="1"/>
  <c r="X24" i="2" s="1"/>
  <c r="X121" i="2" s="1"/>
  <c r="X180" i="29"/>
  <c r="X177" i="29" s="1"/>
  <c r="Y41" i="32"/>
  <c r="Y130" i="26" s="1"/>
  <c r="Y16" i="50"/>
  <c r="Y23" i="50" s="1"/>
  <c r="Y20" i="16"/>
  <c r="Y154" i="29"/>
  <c r="Y26" i="30"/>
  <c r="Y58" i="30" s="1"/>
  <c r="Z157" i="29"/>
  <c r="Z149" i="29" s="1"/>
  <c r="AA157" i="29" s="1"/>
  <c r="AA149" i="29" s="1"/>
  <c r="Y200" i="29"/>
  <c r="Y197" i="29" s="1"/>
  <c r="AA724" i="58"/>
  <c r="AA47" i="30"/>
  <c r="AA43" i="30" s="1"/>
  <c r="AA11" i="30"/>
  <c r="Y129" i="29"/>
  <c r="Y126" i="29" s="1"/>
  <c r="AB74" i="29"/>
  <c r="AA24" i="29"/>
  <c r="X23" i="30"/>
  <c r="X24" i="31" s="1"/>
  <c r="X55" i="30"/>
  <c r="X42" i="30" s="1"/>
  <c r="AE119" i="29"/>
  <c r="AB46" i="30"/>
  <c r="W168" i="29"/>
  <c r="W163" i="29" s="1"/>
  <c r="W79" i="30" s="1"/>
  <c r="AC73" i="29"/>
  <c r="AH85" i="29"/>
  <c r="AH39" i="29" s="1"/>
  <c r="AG109" i="29"/>
  <c r="AG65" i="29" s="1"/>
  <c r="AB111" i="29"/>
  <c r="AB67" i="29" s="1"/>
  <c r="AF72" i="29"/>
  <c r="AF26" i="29" s="1"/>
  <c r="W7" i="52"/>
  <c r="V27" i="50" s="1"/>
  <c r="AB182" i="29"/>
  <c r="AC131" i="29"/>
  <c r="AD181" i="29"/>
  <c r="AE130" i="29"/>
  <c r="AE108" i="29"/>
  <c r="AE64" i="29" s="1"/>
  <c r="AF75" i="29"/>
  <c r="AF29" i="29" s="1"/>
  <c r="Z128" i="29"/>
  <c r="Y179" i="29"/>
  <c r="Z25" i="32"/>
  <c r="Z69" i="29"/>
  <c r="AD37" i="30"/>
  <c r="AD211" i="29"/>
  <c r="AE16" i="30"/>
  <c r="AE48" i="30" s="1"/>
  <c r="AE190" i="29"/>
  <c r="AB110" i="29"/>
  <c r="AB66" i="29" s="1"/>
  <c r="AA62" i="29"/>
  <c r="AD159" i="29"/>
  <c r="AD151" i="29" s="1"/>
  <c r="V43" i="52"/>
  <c r="V38" i="52" s="1"/>
  <c r="V36" i="2" s="1"/>
  <c r="V12" i="52"/>
  <c r="V217" i="29"/>
  <c r="V79" i="30"/>
  <c r="AF86" i="29"/>
  <c r="AF40" i="29" s="1"/>
  <c r="AF36" i="29" s="1"/>
  <c r="AE36" i="29"/>
  <c r="AH87" i="29"/>
  <c r="AH41" i="29" s="1"/>
  <c r="Z71" i="30"/>
  <c r="Z67" i="30" s="1"/>
  <c r="Z35" i="30"/>
  <c r="Z26" i="31" s="1"/>
  <c r="AA39" i="30"/>
  <c r="AA213" i="29"/>
  <c r="AA106" i="29"/>
  <c r="AA142" i="29"/>
  <c r="Z138" i="29"/>
  <c r="AC28" i="30"/>
  <c r="AC60" i="30" s="1"/>
  <c r="AC202" i="29"/>
  <c r="Y57" i="30"/>
  <c r="AE27" i="30"/>
  <c r="AE59" i="30" s="1"/>
  <c r="AE201" i="29"/>
  <c r="AE82" i="29"/>
  <c r="U133" i="2"/>
  <c r="AA40" i="30"/>
  <c r="AA72" i="30" s="1"/>
  <c r="AA214" i="29"/>
  <c r="AA143" i="29"/>
  <c r="Y728" i="58"/>
  <c r="Y740" i="58" s="1"/>
  <c r="AD140" i="29"/>
  <c r="AG84" i="29"/>
  <c r="AG38" i="29" s="1"/>
  <c r="AE116" i="29"/>
  <c r="AC69" i="30"/>
  <c r="U82" i="7"/>
  <c r="U77" i="30"/>
  <c r="AA156" i="29"/>
  <c r="AA148" i="29" s="1"/>
  <c r="X116" i="26"/>
  <c r="X184" i="29"/>
  <c r="X18" i="16" s="1"/>
  <c r="Z19" i="16" s="1"/>
  <c r="Z182" i="2" s="1"/>
  <c r="AD45" i="30"/>
  <c r="AF38" i="30"/>
  <c r="AF70" i="30" s="1"/>
  <c r="AF212" i="29"/>
  <c r="Z199" i="29"/>
  <c r="Z25" i="30"/>
  <c r="AF141" i="29"/>
  <c r="AE13" i="30"/>
  <c r="AE187" i="29"/>
  <c r="V7" i="7" l="1"/>
  <c r="V125" i="26"/>
  <c r="X726" i="58"/>
  <c r="X738" i="58" s="1"/>
  <c r="X735" i="58" s="1"/>
  <c r="Y23" i="32"/>
  <c r="V36" i="50"/>
  <c r="Y23" i="30"/>
  <c r="Y24" i="31" s="1"/>
  <c r="Y55" i="30"/>
  <c r="Y42" i="30" s="1"/>
  <c r="Y180" i="29"/>
  <c r="Y177" i="29" s="1"/>
  <c r="Z146" i="29"/>
  <c r="Z129" i="29"/>
  <c r="Z180" i="29" s="1"/>
  <c r="Z154" i="29"/>
  <c r="AA736" i="58"/>
  <c r="AA730" i="58" s="1"/>
  <c r="AA729" i="58" s="1"/>
  <c r="X10" i="30"/>
  <c r="Z26" i="30"/>
  <c r="Z58" i="30" s="1"/>
  <c r="AB28" i="29"/>
  <c r="AB189" i="29"/>
  <c r="AB185" i="29" s="1"/>
  <c r="AB15" i="30"/>
  <c r="AB70" i="29"/>
  <c r="AB21" i="32" s="1"/>
  <c r="AB118" i="29"/>
  <c r="Z16" i="50"/>
  <c r="Z23" i="50" s="1"/>
  <c r="Z41" i="32"/>
  <c r="Z130" i="26" s="1"/>
  <c r="Z20" i="16"/>
  <c r="Z200" i="29"/>
  <c r="Z197" i="29" s="1"/>
  <c r="Z116" i="26" s="1"/>
  <c r="AB143" i="29"/>
  <c r="X168" i="29"/>
  <c r="X163" i="29" s="1"/>
  <c r="AG141" i="29"/>
  <c r="AC14" i="30"/>
  <c r="AC27" i="29"/>
  <c r="AC188" i="29"/>
  <c r="AC117" i="29"/>
  <c r="W217" i="29"/>
  <c r="AH84" i="29"/>
  <c r="AH38" i="29" s="1"/>
  <c r="V82" i="7"/>
  <c r="AA71" i="30"/>
  <c r="AA67" i="30" s="1"/>
  <c r="AA35" i="30"/>
  <c r="AA26" i="31" s="1"/>
  <c r="AI87" i="29"/>
  <c r="AI41" i="29" s="1"/>
  <c r="V133" i="2"/>
  <c r="AC110" i="29"/>
  <c r="AC66" i="29" s="1"/>
  <c r="AB62" i="29"/>
  <c r="AE181" i="29"/>
  <c r="AF130" i="29"/>
  <c r="W17" i="52"/>
  <c r="W18" i="52"/>
  <c r="W44" i="52" s="1"/>
  <c r="W20" i="52"/>
  <c r="W46" i="52" s="1"/>
  <c r="W23" i="52"/>
  <c r="W49" i="52" s="1"/>
  <c r="V43" i="32"/>
  <c r="V42" i="32" s="1"/>
  <c r="V72" i="32" s="1"/>
  <c r="V34" i="2" s="1"/>
  <c r="V131" i="2" s="1"/>
  <c r="AH109" i="29"/>
  <c r="AH65" i="29" s="1"/>
  <c r="Y116" i="26"/>
  <c r="Y184" i="29"/>
  <c r="Y18" i="16" s="1"/>
  <c r="AA19" i="16" s="1"/>
  <c r="AA182" i="2" s="1"/>
  <c r="AB39" i="30"/>
  <c r="AB213" i="29"/>
  <c r="AB106" i="29"/>
  <c r="AC182" i="29"/>
  <c r="AD131" i="29"/>
  <c r="AG38" i="30"/>
  <c r="AG70" i="30" s="1"/>
  <c r="AG212" i="29"/>
  <c r="W77" i="30"/>
  <c r="AG75" i="29"/>
  <c r="AG29" i="29" s="1"/>
  <c r="AI85" i="29"/>
  <c r="Z57" i="30"/>
  <c r="AB156" i="29"/>
  <c r="AB148" i="29" s="1"/>
  <c r="AA146" i="29"/>
  <c r="AG86" i="29"/>
  <c r="AG82" i="29" s="1"/>
  <c r="AF16" i="30"/>
  <c r="AF48" i="30" s="1"/>
  <c r="AF190" i="29"/>
  <c r="AE45" i="30"/>
  <c r="AA154" i="29"/>
  <c r="AA23" i="32" s="1"/>
  <c r="AA199" i="29"/>
  <c r="AA25" i="30"/>
  <c r="AF27" i="30"/>
  <c r="AF59" i="30" s="1"/>
  <c r="AF201" i="29"/>
  <c r="AF82" i="29"/>
  <c r="AD69" i="30"/>
  <c r="AF119" i="29"/>
  <c r="AG72" i="29"/>
  <c r="AG26" i="29" s="1"/>
  <c r="AE140" i="29"/>
  <c r="AB142" i="29"/>
  <c r="AA138" i="29"/>
  <c r="V77" i="30"/>
  <c r="AE159" i="29"/>
  <c r="AE151" i="29" s="1"/>
  <c r="Z179" i="29"/>
  <c r="AA128" i="29"/>
  <c r="AF108" i="29"/>
  <c r="AF64" i="29" s="1"/>
  <c r="AF13" i="30"/>
  <c r="AF187" i="29"/>
  <c r="AB157" i="29"/>
  <c r="AB149" i="29" s="1"/>
  <c r="AA25" i="32"/>
  <c r="AA69" i="29"/>
  <c r="AD28" i="30"/>
  <c r="AD60" i="30" s="1"/>
  <c r="AD202" i="29"/>
  <c r="Z728" i="58"/>
  <c r="Z740" i="58" s="1"/>
  <c r="AE37" i="30"/>
  <c r="AE211" i="29"/>
  <c r="AC111" i="29"/>
  <c r="X7" i="52"/>
  <c r="W27" i="50" s="1"/>
  <c r="W125" i="26" s="1"/>
  <c r="AF116" i="29"/>
  <c r="AA200" i="29"/>
  <c r="AA26" i="30"/>
  <c r="AA58" i="30" s="1"/>
  <c r="AA209" i="29"/>
  <c r="AA118" i="26" s="1"/>
  <c r="AB40" i="30"/>
  <c r="AB72" i="30" s="1"/>
  <c r="AB214" i="29"/>
  <c r="X723" i="58" l="1"/>
  <c r="Y20" i="32"/>
  <c r="Y19" i="32" s="1"/>
  <c r="Y62" i="32" s="1"/>
  <c r="Y24" i="2" s="1"/>
  <c r="Y121" i="2" s="1"/>
  <c r="Y726" i="58"/>
  <c r="Y738" i="58" s="1"/>
  <c r="Y735" i="58" s="1"/>
  <c r="Z23" i="32"/>
  <c r="Z726" i="58" s="1"/>
  <c r="Z738" i="58" s="1"/>
  <c r="Z735" i="58" s="1"/>
  <c r="Y10" i="30"/>
  <c r="Z126" i="29"/>
  <c r="AA129" i="29"/>
  <c r="AA180" i="29" s="1"/>
  <c r="AH141" i="29"/>
  <c r="AC143" i="29"/>
  <c r="AA16" i="50"/>
  <c r="AA23" i="50" s="1"/>
  <c r="AA41" i="32"/>
  <c r="AA130" i="26" s="1"/>
  <c r="AA20" i="16"/>
  <c r="Z23" i="30"/>
  <c r="Z24" i="31" s="1"/>
  <c r="AB114" i="29"/>
  <c r="Z55" i="30"/>
  <c r="Z42" i="30" s="1"/>
  <c r="AB47" i="30"/>
  <c r="AB43" i="30" s="1"/>
  <c r="AB11" i="30"/>
  <c r="AC74" i="29"/>
  <c r="AC118" i="29" s="1"/>
  <c r="AB24" i="29"/>
  <c r="X79" i="30"/>
  <c r="AB724" i="58"/>
  <c r="AB736" i="58" s="1"/>
  <c r="AB730" i="58" s="1"/>
  <c r="AB729" i="58" s="1"/>
  <c r="X217" i="29"/>
  <c r="Y168" i="29"/>
  <c r="Y163" i="29" s="1"/>
  <c r="AG116" i="29"/>
  <c r="Z177" i="29"/>
  <c r="AG40" i="29"/>
  <c r="AG36" i="29" s="1"/>
  <c r="AG119" i="29"/>
  <c r="Z184" i="29"/>
  <c r="AD73" i="29"/>
  <c r="AC46" i="30"/>
  <c r="AC156" i="29"/>
  <c r="AB146" i="29"/>
  <c r="AD110" i="29"/>
  <c r="AD66" i="29" s="1"/>
  <c r="AF159" i="29"/>
  <c r="AF151" i="29" s="1"/>
  <c r="AA728" i="58"/>
  <c r="AA740" i="58" s="1"/>
  <c r="AD182" i="29"/>
  <c r="AE131" i="29"/>
  <c r="AA179" i="29"/>
  <c r="AB128" i="29"/>
  <c r="Y7" i="52"/>
  <c r="X27" i="50" s="1"/>
  <c r="X125" i="26" s="1"/>
  <c r="AA57" i="30"/>
  <c r="AA55" i="30" s="1"/>
  <c r="AA42" i="30" s="1"/>
  <c r="AA23" i="30"/>
  <c r="AB154" i="29"/>
  <c r="AB23" i="32" s="1"/>
  <c r="AB199" i="29"/>
  <c r="AB25" i="30"/>
  <c r="AB26" i="30"/>
  <c r="AB58" i="30" s="1"/>
  <c r="AB200" i="29"/>
  <c r="AE69" i="30"/>
  <c r="AA197" i="29"/>
  <c r="W36" i="50"/>
  <c r="W7" i="7"/>
  <c r="AG108" i="29"/>
  <c r="AG64" i="29" s="1"/>
  <c r="AF140" i="29"/>
  <c r="AA726" i="58"/>
  <c r="AA20" i="32"/>
  <c r="AA19" i="32" s="1"/>
  <c r="AA62" i="32" s="1"/>
  <c r="AA24" i="2" s="1"/>
  <c r="AA121" i="2" s="1"/>
  <c r="AJ87" i="29"/>
  <c r="AC67" i="29"/>
  <c r="AF37" i="30"/>
  <c r="AF211" i="29"/>
  <c r="AC142" i="29"/>
  <c r="AB138" i="29"/>
  <c r="AH72" i="29"/>
  <c r="AH26" i="29" s="1"/>
  <c r="AH75" i="29"/>
  <c r="AH29" i="29" s="1"/>
  <c r="AB25" i="32"/>
  <c r="AB69" i="29"/>
  <c r="AF45" i="30"/>
  <c r="AG13" i="30"/>
  <c r="AG187" i="29"/>
  <c r="AG16" i="30"/>
  <c r="AG48" i="30" s="1"/>
  <c r="AG190" i="29"/>
  <c r="AB209" i="29"/>
  <c r="AB118" i="26" s="1"/>
  <c r="AI109" i="29"/>
  <c r="AI65" i="29" s="1"/>
  <c r="W43" i="52"/>
  <c r="W38" i="52" s="1"/>
  <c r="W36" i="2" s="1"/>
  <c r="W12" i="52"/>
  <c r="AC39" i="30"/>
  <c r="AC213" i="29"/>
  <c r="AC106" i="29"/>
  <c r="AI84" i="29"/>
  <c r="AI38" i="29" s="1"/>
  <c r="AC157" i="29"/>
  <c r="AC149" i="29" s="1"/>
  <c r="AC40" i="30"/>
  <c r="AC72" i="30" s="1"/>
  <c r="AC214" i="29"/>
  <c r="T71" i="32"/>
  <c r="T33" i="2" s="1"/>
  <c r="T130" i="2" s="1"/>
  <c r="X20" i="52"/>
  <c r="X46" i="52" s="1"/>
  <c r="X23" i="52"/>
  <c r="X49" i="52" s="1"/>
  <c r="X18" i="52"/>
  <c r="X44" i="52" s="1"/>
  <c r="X17" i="52"/>
  <c r="W43" i="32"/>
  <c r="W42" i="32" s="1"/>
  <c r="W72" i="32" s="1"/>
  <c r="W34" i="2" s="1"/>
  <c r="W131" i="2" s="1"/>
  <c r="AE28" i="30"/>
  <c r="AE60" i="30" s="1"/>
  <c r="AE202" i="29"/>
  <c r="AG27" i="30"/>
  <c r="AG59" i="30" s="1"/>
  <c r="AG201" i="29"/>
  <c r="AI39" i="29"/>
  <c r="AB71" i="30"/>
  <c r="AB67" i="30" s="1"/>
  <c r="AB35" i="30"/>
  <c r="AB26" i="31" s="1"/>
  <c r="AH38" i="30"/>
  <c r="AH70" i="30" s="1"/>
  <c r="AH212" i="29"/>
  <c r="AF181" i="29"/>
  <c r="AG130" i="29"/>
  <c r="Y723" i="58" l="1"/>
  <c r="Z20" i="32"/>
  <c r="Z19" i="32" s="1"/>
  <c r="Z62" i="32" s="1"/>
  <c r="Z24" i="2" s="1"/>
  <c r="Z121" i="2" s="1"/>
  <c r="AA126" i="29"/>
  <c r="AB129" i="29"/>
  <c r="AB126" i="29" s="1"/>
  <c r="Z723" i="58"/>
  <c r="X77" i="30"/>
  <c r="Z10" i="30"/>
  <c r="Z7" i="52"/>
  <c r="Z18" i="16"/>
  <c r="AB19" i="16" s="1"/>
  <c r="AB182" i="2" s="1"/>
  <c r="AC28" i="29"/>
  <c r="AC189" i="29"/>
  <c r="AC185" i="29" s="1"/>
  <c r="AC15" i="30"/>
  <c r="AC70" i="29"/>
  <c r="AC21" i="32" s="1"/>
  <c r="AC114" i="29"/>
  <c r="AH86" i="29"/>
  <c r="AH40" i="29" s="1"/>
  <c r="AI86" i="29" s="1"/>
  <c r="AI201" i="29" s="1"/>
  <c r="AD27" i="29"/>
  <c r="AD14" i="30"/>
  <c r="AD117" i="29"/>
  <c r="AD188" i="29"/>
  <c r="AA177" i="29"/>
  <c r="AJ109" i="29"/>
  <c r="AJ65" i="29" s="1"/>
  <c r="AH108" i="29"/>
  <c r="AH64" i="29" s="1"/>
  <c r="AG159" i="29"/>
  <c r="AG151" i="29" s="1"/>
  <c r="AH16" i="30"/>
  <c r="AH48" i="30" s="1"/>
  <c r="AH190" i="29"/>
  <c r="U71" i="32"/>
  <c r="U33" i="2" s="1"/>
  <c r="U130" i="2" s="1"/>
  <c r="W133" i="2"/>
  <c r="AG45" i="30"/>
  <c r="AD111" i="29"/>
  <c r="AD67" i="29" s="1"/>
  <c r="AD62" i="29" s="1"/>
  <c r="AH119" i="29"/>
  <c r="AC62" i="29"/>
  <c r="X36" i="50"/>
  <c r="X7" i="7"/>
  <c r="AC71" i="30"/>
  <c r="AC67" i="30" s="1"/>
  <c r="AC35" i="30"/>
  <c r="AC26" i="31" s="1"/>
  <c r="AI72" i="29"/>
  <c r="AI26" i="29" s="1"/>
  <c r="AC154" i="29"/>
  <c r="AC23" i="32" s="1"/>
  <c r="AC199" i="29"/>
  <c r="AC25" i="30"/>
  <c r="AC200" i="29"/>
  <c r="AC26" i="30"/>
  <c r="AC58" i="30" s="1"/>
  <c r="AH13" i="30"/>
  <c r="AH45" i="30" s="1"/>
  <c r="AH187" i="29"/>
  <c r="W82" i="7"/>
  <c r="Y217" i="29"/>
  <c r="Y79" i="30"/>
  <c r="AD142" i="29"/>
  <c r="AC138" i="29"/>
  <c r="AH116" i="29"/>
  <c r="AE110" i="29"/>
  <c r="AE66" i="29" s="1"/>
  <c r="AD157" i="29"/>
  <c r="AD149" i="29" s="1"/>
  <c r="AI75" i="29"/>
  <c r="AI29" i="29" s="1"/>
  <c r="AC128" i="29"/>
  <c r="AB179" i="29"/>
  <c r="AF202" i="29"/>
  <c r="AF28" i="30"/>
  <c r="AF60" i="30" s="1"/>
  <c r="AJ84" i="29"/>
  <c r="AJ38" i="29" s="1"/>
  <c r="AI38" i="30"/>
  <c r="AI70" i="30" s="1"/>
  <c r="AI212" i="29"/>
  <c r="AD39" i="30"/>
  <c r="AD213" i="29"/>
  <c r="AB726" i="58"/>
  <c r="AB20" i="32"/>
  <c r="AB19" i="32" s="1"/>
  <c r="AB62" i="32" s="1"/>
  <c r="AB24" i="2" s="1"/>
  <c r="AB121" i="2" s="1"/>
  <c r="AG140" i="29"/>
  <c r="AG181" i="29"/>
  <c r="AA116" i="26"/>
  <c r="AA184" i="29"/>
  <c r="AA18" i="16" s="1"/>
  <c r="AC19" i="16" s="1"/>
  <c r="AC182" i="2" s="1"/>
  <c r="AA24" i="31"/>
  <c r="AA10" i="30"/>
  <c r="X43" i="52"/>
  <c r="X38" i="52" s="1"/>
  <c r="X36" i="2" s="1"/>
  <c r="X12" i="52"/>
  <c r="AC25" i="32"/>
  <c r="AB728" i="58"/>
  <c r="AB740" i="58" s="1"/>
  <c r="AF69" i="30"/>
  <c r="AA738" i="58"/>
  <c r="AA735" i="58" s="1"/>
  <c r="AA723" i="58"/>
  <c r="AG37" i="30"/>
  <c r="AG211" i="29"/>
  <c r="AB57" i="30"/>
  <c r="AB55" i="30" s="1"/>
  <c r="AB42" i="30" s="1"/>
  <c r="AB23" i="30"/>
  <c r="AJ85" i="29"/>
  <c r="AJ39" i="29" s="1"/>
  <c r="AC209" i="29"/>
  <c r="AC118" i="26" s="1"/>
  <c r="AI141" i="29"/>
  <c r="AJ41" i="29"/>
  <c r="AB197" i="29"/>
  <c r="Y20" i="52"/>
  <c r="Y46" i="52" s="1"/>
  <c r="Y17" i="52"/>
  <c r="Y23" i="52"/>
  <c r="Y49" i="52" s="1"/>
  <c r="Y18" i="52"/>
  <c r="Y44" i="52" s="1"/>
  <c r="X43" i="32"/>
  <c r="X42" i="32" s="1"/>
  <c r="X72" i="32" s="1"/>
  <c r="X34" i="2" s="1"/>
  <c r="X131" i="2" s="1"/>
  <c r="AE182" i="29"/>
  <c r="AF131" i="29"/>
  <c r="AC148" i="29"/>
  <c r="AC129" i="29" l="1"/>
  <c r="AD129" i="29" s="1"/>
  <c r="AB180" i="29"/>
  <c r="AB177" i="29" s="1"/>
  <c r="Z168" i="29"/>
  <c r="Z163" i="29" s="1"/>
  <c r="Z217" i="29" s="1"/>
  <c r="Y43" i="32"/>
  <c r="Y42" i="32" s="1"/>
  <c r="Y72" i="32" s="1"/>
  <c r="Y34" i="2" s="1"/>
  <c r="Y131" i="2" s="1"/>
  <c r="Y27" i="50"/>
  <c r="AC69" i="29"/>
  <c r="AI82" i="29"/>
  <c r="AI27" i="30"/>
  <c r="AI59" i="30" s="1"/>
  <c r="AH82" i="29"/>
  <c r="AH36" i="29"/>
  <c r="AH130" i="29"/>
  <c r="AI130" i="29" s="1"/>
  <c r="Z20" i="52"/>
  <c r="Z46" i="52" s="1"/>
  <c r="AH27" i="30"/>
  <c r="AH59" i="30" s="1"/>
  <c r="AI40" i="29"/>
  <c r="AI36" i="29" s="1"/>
  <c r="AH201" i="29"/>
  <c r="Z23" i="52"/>
  <c r="Z49" i="52" s="1"/>
  <c r="Z18" i="52"/>
  <c r="Z44" i="52" s="1"/>
  <c r="Z17" i="52"/>
  <c r="Z43" i="52" s="1"/>
  <c r="AD106" i="29"/>
  <c r="AD25" i="32" s="1"/>
  <c r="AC724" i="58"/>
  <c r="AC47" i="30"/>
  <c r="AC43" i="30" s="1"/>
  <c r="AC11" i="30"/>
  <c r="AD74" i="29"/>
  <c r="AC24" i="29"/>
  <c r="AB41" i="32"/>
  <c r="AB130" i="26" s="1"/>
  <c r="AB16" i="50"/>
  <c r="AB23" i="50" s="1"/>
  <c r="AB20" i="16"/>
  <c r="AC16" i="50"/>
  <c r="AC23" i="50" s="1"/>
  <c r="AC41" i="32"/>
  <c r="AC130" i="26" s="1"/>
  <c r="AC20" i="16"/>
  <c r="AJ141" i="29"/>
  <c r="AI116" i="29"/>
  <c r="AC197" i="29"/>
  <c r="AC116" i="26" s="1"/>
  <c r="AD46" i="30"/>
  <c r="AE73" i="29"/>
  <c r="AF110" i="29"/>
  <c r="AF66" i="29" s="1"/>
  <c r="AJ75" i="29"/>
  <c r="AC728" i="58"/>
  <c r="AC740" i="58" s="1"/>
  <c r="AD26" i="30"/>
  <c r="AD58" i="30" s="1"/>
  <c r="AD200" i="29"/>
  <c r="W71" i="32"/>
  <c r="W33" i="2" s="1"/>
  <c r="W130" i="2" s="1"/>
  <c r="AH37" i="30"/>
  <c r="AH211" i="29"/>
  <c r="AE157" i="29"/>
  <c r="AE149" i="29" s="1"/>
  <c r="AB738" i="58"/>
  <c r="AB735" i="58" s="1"/>
  <c r="AB723" i="58"/>
  <c r="AK84" i="29"/>
  <c r="AK87" i="29"/>
  <c r="AK41" i="29" s="1"/>
  <c r="AI108" i="29"/>
  <c r="AI64" i="29" s="1"/>
  <c r="AF182" i="29"/>
  <c r="AG131" i="29"/>
  <c r="X133" i="2"/>
  <c r="AA7" i="52"/>
  <c r="Z27" i="50" s="1"/>
  <c r="AC179" i="29"/>
  <c r="AE142" i="29"/>
  <c r="Y77" i="30"/>
  <c r="AC57" i="30"/>
  <c r="AC55" i="30" s="1"/>
  <c r="AC23" i="30"/>
  <c r="AJ72" i="29"/>
  <c r="AJ26" i="29" s="1"/>
  <c r="AE111" i="29"/>
  <c r="AE67" i="29" s="1"/>
  <c r="X82" i="7"/>
  <c r="AB24" i="31"/>
  <c r="AB10" i="30"/>
  <c r="V71" i="32"/>
  <c r="V33" i="2" s="1"/>
  <c r="V130" i="2" s="1"/>
  <c r="AH140" i="29"/>
  <c r="AE39" i="30"/>
  <c r="AE213" i="29"/>
  <c r="AI13" i="30"/>
  <c r="AI45" i="30" s="1"/>
  <c r="AI187" i="29"/>
  <c r="AI119" i="29"/>
  <c r="AD40" i="30"/>
  <c r="AD72" i="30" s="1"/>
  <c r="AD214" i="29"/>
  <c r="AD209" i="29" s="1"/>
  <c r="AD118" i="26" s="1"/>
  <c r="AD143" i="29"/>
  <c r="AG69" i="30"/>
  <c r="AD71" i="30"/>
  <c r="AC726" i="58"/>
  <c r="AC20" i="32"/>
  <c r="AC19" i="32" s="1"/>
  <c r="AC62" i="32" s="1"/>
  <c r="AC24" i="2" s="1"/>
  <c r="AC121" i="2" s="1"/>
  <c r="AH159" i="29"/>
  <c r="AH151" i="29" s="1"/>
  <c r="AK85" i="29"/>
  <c r="AK39" i="29" s="1"/>
  <c r="AG202" i="29"/>
  <c r="AG28" i="30"/>
  <c r="AG60" i="30" s="1"/>
  <c r="AK109" i="29"/>
  <c r="AK65" i="29" s="1"/>
  <c r="Y43" i="52"/>
  <c r="Y38" i="52" s="1"/>
  <c r="Y36" i="2" s="1"/>
  <c r="Y12" i="52"/>
  <c r="AB116" i="26"/>
  <c r="AB184" i="29"/>
  <c r="AB18" i="16" s="1"/>
  <c r="AD19" i="16" s="1"/>
  <c r="AD182" i="2" s="1"/>
  <c r="AD156" i="29"/>
  <c r="AD148" i="29" s="1"/>
  <c r="AC146" i="29"/>
  <c r="AI16" i="30"/>
  <c r="AI48" i="30" s="1"/>
  <c r="AI190" i="29"/>
  <c r="AJ38" i="30"/>
  <c r="AJ70" i="30" s="1"/>
  <c r="AJ212" i="29"/>
  <c r="Z7" i="7" l="1"/>
  <c r="Z82" i="7" s="1"/>
  <c r="Z125" i="26"/>
  <c r="Y36" i="50"/>
  <c r="Y125" i="26"/>
  <c r="Z79" i="30"/>
  <c r="Z77" i="30" s="1"/>
  <c r="AC180" i="29"/>
  <c r="AC177" i="29" s="1"/>
  <c r="AC126" i="29"/>
  <c r="AB168" i="29"/>
  <c r="AB163" i="29" s="1"/>
  <c r="Y7" i="7"/>
  <c r="AH181" i="29"/>
  <c r="AC184" i="29"/>
  <c r="AC18" i="16" s="1"/>
  <c r="AE19" i="16" s="1"/>
  <c r="AE182" i="2" s="1"/>
  <c r="AJ86" i="29"/>
  <c r="AJ40" i="29" s="1"/>
  <c r="AK86" i="29" s="1"/>
  <c r="AK40" i="29" s="1"/>
  <c r="Z36" i="50"/>
  <c r="Z38" i="52"/>
  <c r="Z36" i="2" s="1"/>
  <c r="Z133" i="2" s="1"/>
  <c r="Z12" i="52"/>
  <c r="AC42" i="30"/>
  <c r="AD16" i="50"/>
  <c r="AD23" i="50" s="1"/>
  <c r="AD41" i="32"/>
  <c r="AD130" i="26" s="1"/>
  <c r="AD20" i="16"/>
  <c r="AD28" i="29"/>
  <c r="AD15" i="30"/>
  <c r="AD189" i="29"/>
  <c r="AD185" i="29" s="1"/>
  <c r="AD118" i="29"/>
  <c r="AD70" i="29"/>
  <c r="AE106" i="29"/>
  <c r="AE25" i="32" s="1"/>
  <c r="AE728" i="58" s="1"/>
  <c r="AE740" i="58" s="1"/>
  <c r="AC736" i="58"/>
  <c r="AC730" i="58" s="1"/>
  <c r="AC729" i="58" s="1"/>
  <c r="AE143" i="29"/>
  <c r="AK141" i="29"/>
  <c r="AE188" i="29"/>
  <c r="AE27" i="29"/>
  <c r="AE14" i="30"/>
  <c r="AD138" i="29"/>
  <c r="AE117" i="29"/>
  <c r="AG110" i="29"/>
  <c r="AG66" i="29" s="1"/>
  <c r="AE156" i="29"/>
  <c r="AE148" i="29" s="1"/>
  <c r="AD146" i="29"/>
  <c r="AF111" i="29"/>
  <c r="AF67" i="29" s="1"/>
  <c r="AE62" i="29"/>
  <c r="AF157" i="29"/>
  <c r="AF149" i="29" s="1"/>
  <c r="AL85" i="29"/>
  <c r="AL39" i="29" s="1"/>
  <c r="AB7" i="52"/>
  <c r="AA27" i="50" s="1"/>
  <c r="AA125" i="26" s="1"/>
  <c r="AL87" i="29"/>
  <c r="AJ13" i="30"/>
  <c r="AJ187" i="29"/>
  <c r="AF142" i="29"/>
  <c r="AA23" i="52"/>
  <c r="AA49" i="52" s="1"/>
  <c r="AA17" i="52"/>
  <c r="AA20" i="52"/>
  <c r="AA46" i="52" s="1"/>
  <c r="AA18" i="52"/>
  <c r="AA44" i="52" s="1"/>
  <c r="Z43" i="32"/>
  <c r="Z42" i="32" s="1"/>
  <c r="Z72" i="32" s="1"/>
  <c r="Z34" i="2" s="1"/>
  <c r="Z131" i="2" s="1"/>
  <c r="AI37" i="30"/>
  <c r="AI211" i="29"/>
  <c r="AK72" i="29"/>
  <c r="AJ108" i="29"/>
  <c r="AJ64" i="29" s="1"/>
  <c r="AD180" i="29"/>
  <c r="AE129" i="29"/>
  <c r="AJ119" i="29"/>
  <c r="AC24" i="31"/>
  <c r="AC10" i="30"/>
  <c r="AI140" i="29"/>
  <c r="AH69" i="30"/>
  <c r="AF39" i="30"/>
  <c r="AF213" i="29"/>
  <c r="AC738" i="58"/>
  <c r="AC723" i="58"/>
  <c r="AI181" i="29"/>
  <c r="AE40" i="30"/>
  <c r="AE72" i="30" s="1"/>
  <c r="AE214" i="29"/>
  <c r="AE209" i="29" s="1"/>
  <c r="AE118" i="26" s="1"/>
  <c r="AG182" i="29"/>
  <c r="AH131" i="29"/>
  <c r="AJ116" i="29"/>
  <c r="X71" i="32"/>
  <c r="X33" i="2" s="1"/>
  <c r="X130" i="2" s="1"/>
  <c r="AL109" i="29"/>
  <c r="AL65" i="29" s="1"/>
  <c r="AI159" i="29"/>
  <c r="AI151" i="29" s="1"/>
  <c r="AD35" i="30"/>
  <c r="AD26" i="31" s="1"/>
  <c r="AE71" i="30"/>
  <c r="AD128" i="29"/>
  <c r="AJ16" i="30"/>
  <c r="AJ48" i="30" s="1"/>
  <c r="AJ190" i="29"/>
  <c r="AK38" i="30"/>
  <c r="AK70" i="30" s="1"/>
  <c r="AK212" i="29"/>
  <c r="AH28" i="30"/>
  <c r="AH60" i="30" s="1"/>
  <c r="AH202" i="29"/>
  <c r="AD67" i="30"/>
  <c r="AD728" i="58"/>
  <c r="AD740" i="58" s="1"/>
  <c r="Y133" i="2"/>
  <c r="AD154" i="29"/>
  <c r="AD23" i="32" s="1"/>
  <c r="AD199" i="29"/>
  <c r="AD197" i="29" s="1"/>
  <c r="AD25" i="30"/>
  <c r="AK38" i="29"/>
  <c r="AE200" i="29"/>
  <c r="AE26" i="30"/>
  <c r="AE58" i="30" s="1"/>
  <c r="AJ29" i="29"/>
  <c r="AC168" i="29" l="1"/>
  <c r="AC163" i="29" s="1"/>
  <c r="AA168" i="29"/>
  <c r="AA163" i="29" s="1"/>
  <c r="AA217" i="29" s="1"/>
  <c r="Y82" i="7"/>
  <c r="AJ82" i="29"/>
  <c r="AC7" i="52"/>
  <c r="AJ27" i="30"/>
  <c r="AJ59" i="30" s="1"/>
  <c r="AC735" i="58"/>
  <c r="AJ36" i="29"/>
  <c r="AE20" i="16"/>
  <c r="AE41" i="32"/>
  <c r="AE130" i="26" s="1"/>
  <c r="AE16" i="50"/>
  <c r="AE23" i="50" s="1"/>
  <c r="AJ130" i="29"/>
  <c r="AK130" i="29" s="1"/>
  <c r="AJ201" i="29"/>
  <c r="AD21" i="32"/>
  <c r="AD20" i="32" s="1"/>
  <c r="AD19" i="32" s="1"/>
  <c r="AD62" i="32" s="1"/>
  <c r="AD24" i="2" s="1"/>
  <c r="AD121" i="2" s="1"/>
  <c r="AD69" i="29"/>
  <c r="AD114" i="29"/>
  <c r="AD47" i="30"/>
  <c r="AD43" i="30" s="1"/>
  <c r="AD11" i="30"/>
  <c r="AE74" i="29"/>
  <c r="AE118" i="29" s="1"/>
  <c r="AE114" i="29" s="1"/>
  <c r="AD24" i="29"/>
  <c r="AF143" i="29"/>
  <c r="AF138" i="29" s="1"/>
  <c r="AE138" i="29"/>
  <c r="AL141" i="29"/>
  <c r="AF106" i="29"/>
  <c r="AF25" i="32" s="1"/>
  <c r="AE46" i="30"/>
  <c r="AF73" i="29"/>
  <c r="AM109" i="29"/>
  <c r="AM65" i="29" s="1"/>
  <c r="AL86" i="29"/>
  <c r="AL40" i="29" s="1"/>
  <c r="AH110" i="29"/>
  <c r="AH66" i="29" s="1"/>
  <c r="AA43" i="52"/>
  <c r="AA38" i="52" s="1"/>
  <c r="AA36" i="2" s="1"/>
  <c r="AA12" i="52"/>
  <c r="AG111" i="29"/>
  <c r="AG67" i="29" s="1"/>
  <c r="AL84" i="29"/>
  <c r="AL38" i="29" s="1"/>
  <c r="AK36" i="29"/>
  <c r="AD116" i="26"/>
  <c r="AD184" i="29"/>
  <c r="AD18" i="16" s="1"/>
  <c r="AF19" i="16" s="1"/>
  <c r="AF182" i="2" s="1"/>
  <c r="AJ159" i="29"/>
  <c r="AJ151" i="29" s="1"/>
  <c r="AK82" i="29"/>
  <c r="AA36" i="50"/>
  <c r="AA7" i="7"/>
  <c r="AF40" i="30"/>
  <c r="AF72" i="30" s="1"/>
  <c r="AF214" i="29"/>
  <c r="AF209" i="29" s="1"/>
  <c r="AF118" i="26" s="1"/>
  <c r="AK75" i="29"/>
  <c r="AK29" i="29" s="1"/>
  <c r="AK13" i="30"/>
  <c r="AK45" i="30" s="1"/>
  <c r="AK187" i="29"/>
  <c r="AD726" i="58"/>
  <c r="AE35" i="30"/>
  <c r="AE26" i="31" s="1"/>
  <c r="AI202" i="29"/>
  <c r="AI28" i="30"/>
  <c r="AI60" i="30" s="1"/>
  <c r="AJ140" i="29"/>
  <c r="AB79" i="30"/>
  <c r="AB217" i="29"/>
  <c r="AB17" i="52"/>
  <c r="AB18" i="52"/>
  <c r="AB44" i="52" s="1"/>
  <c r="AB20" i="52"/>
  <c r="AB46" i="52" s="1"/>
  <c r="AB23" i="52"/>
  <c r="AB49" i="52" s="1"/>
  <c r="AA43" i="32"/>
  <c r="AA42" i="32" s="1"/>
  <c r="AA72" i="32" s="1"/>
  <c r="AA34" i="2" s="1"/>
  <c r="AA131" i="2" s="1"/>
  <c r="AE67" i="30"/>
  <c r="AE180" i="29"/>
  <c r="AF129" i="29"/>
  <c r="AI69" i="30"/>
  <c r="AM85" i="29"/>
  <c r="AF156" i="29"/>
  <c r="AF148" i="29" s="1"/>
  <c r="AE146" i="29"/>
  <c r="AD57" i="30"/>
  <c r="AD55" i="30" s="1"/>
  <c r="AD23" i="30"/>
  <c r="AL38" i="30"/>
  <c r="AL70" i="30" s="1"/>
  <c r="AL212" i="29"/>
  <c r="AK27" i="30"/>
  <c r="AK59" i="30" s="1"/>
  <c r="AK201" i="29"/>
  <c r="AG142" i="29"/>
  <c r="AE154" i="29"/>
  <c r="AE23" i="32" s="1"/>
  <c r="AE199" i="29"/>
  <c r="AE197" i="29" s="1"/>
  <c r="AE25" i="30"/>
  <c r="AH182" i="29"/>
  <c r="AI131" i="29"/>
  <c r="AK116" i="29"/>
  <c r="AK108" i="29"/>
  <c r="AK64" i="29" s="1"/>
  <c r="AG157" i="29"/>
  <c r="AG149" i="29" s="1"/>
  <c r="AF62" i="29"/>
  <c r="AF71" i="30"/>
  <c r="AJ37" i="30"/>
  <c r="AJ211" i="29"/>
  <c r="AF200" i="29"/>
  <c r="AF26" i="30"/>
  <c r="AF58" i="30" s="1"/>
  <c r="AD179" i="29"/>
  <c r="AD177" i="29" s="1"/>
  <c r="AE128" i="29"/>
  <c r="AD126" i="29"/>
  <c r="AK26" i="29"/>
  <c r="AJ45" i="30"/>
  <c r="AL41" i="29"/>
  <c r="AG39" i="30"/>
  <c r="AG213" i="29"/>
  <c r="AA79" i="30" l="1"/>
  <c r="AA77" i="30" s="1"/>
  <c r="AC18" i="52"/>
  <c r="AC44" i="52" s="1"/>
  <c r="AB27" i="50"/>
  <c r="AJ181" i="29"/>
  <c r="AC20" i="52"/>
  <c r="AC46" i="52" s="1"/>
  <c r="AC23" i="52"/>
  <c r="AC49" i="52" s="1"/>
  <c r="AB43" i="32"/>
  <c r="AB42" i="32" s="1"/>
  <c r="AB72" i="32" s="1"/>
  <c r="AB34" i="2" s="1"/>
  <c r="AB131" i="2" s="1"/>
  <c r="AC17" i="52"/>
  <c r="AC43" i="52" s="1"/>
  <c r="AD724" i="58"/>
  <c r="AD736" i="58" s="1"/>
  <c r="AD730" i="58" s="1"/>
  <c r="AD729" i="58" s="1"/>
  <c r="AD42" i="30"/>
  <c r="AE28" i="29"/>
  <c r="AE15" i="30"/>
  <c r="AE189" i="29"/>
  <c r="AE185" i="29" s="1"/>
  <c r="AE70" i="29"/>
  <c r="AF41" i="32"/>
  <c r="AF130" i="26" s="1"/>
  <c r="AF16" i="50"/>
  <c r="AF23" i="50" s="1"/>
  <c r="AF20" i="16"/>
  <c r="AF67" i="30"/>
  <c r="AF728" i="58"/>
  <c r="AF740" i="58" s="1"/>
  <c r="AG143" i="29"/>
  <c r="AG138" i="29" s="1"/>
  <c r="AK119" i="29"/>
  <c r="AG106" i="29"/>
  <c r="AG25" i="32" s="1"/>
  <c r="AM141" i="29"/>
  <c r="AF35" i="30"/>
  <c r="AF26" i="31" s="1"/>
  <c r="AF188" i="29"/>
  <c r="AF27" i="29"/>
  <c r="AF14" i="30"/>
  <c r="AF117" i="29"/>
  <c r="AM84" i="29"/>
  <c r="AM38" i="29" s="1"/>
  <c r="AL36" i="29"/>
  <c r="AH157" i="29"/>
  <c r="AH149" i="29" s="1"/>
  <c r="AH111" i="29"/>
  <c r="AH67" i="29" s="1"/>
  <c r="AG62" i="29"/>
  <c r="AL72" i="29"/>
  <c r="AL26" i="29" s="1"/>
  <c r="AB77" i="30"/>
  <c r="AL130" i="29"/>
  <c r="AK181" i="29"/>
  <c r="AB43" i="52"/>
  <c r="AB38" i="52" s="1"/>
  <c r="AB36" i="2" s="1"/>
  <c r="AB12" i="52"/>
  <c r="AD168" i="29"/>
  <c r="AD163" i="29" s="1"/>
  <c r="AF128" i="29"/>
  <c r="AE179" i="29"/>
  <c r="AE177" i="29" s="1"/>
  <c r="AE126" i="29"/>
  <c r="AI182" i="29"/>
  <c r="AJ131" i="29"/>
  <c r="AD24" i="31"/>
  <c r="AD10" i="30"/>
  <c r="AK140" i="29"/>
  <c r="AC79" i="30"/>
  <c r="AC217" i="29"/>
  <c r="AL82" i="29"/>
  <c r="AI110" i="29"/>
  <c r="AI66" i="29" s="1"/>
  <c r="AE726" i="58"/>
  <c r="AG200" i="29"/>
  <c r="AG26" i="30"/>
  <c r="AG58" i="30" s="1"/>
  <c r="Y71" i="32"/>
  <c r="Y33" i="2" s="1"/>
  <c r="Y130" i="2" s="1"/>
  <c r="AH39" i="30"/>
  <c r="AH213" i="29"/>
  <c r="AD738" i="58"/>
  <c r="AA82" i="7"/>
  <c r="AK159" i="29"/>
  <c r="AK151" i="29" s="1"/>
  <c r="AG40" i="30"/>
  <c r="AG72" i="30" s="1"/>
  <c r="AG214" i="29"/>
  <c r="AG209" i="29" s="1"/>
  <c r="AG118" i="26" s="1"/>
  <c r="AM86" i="29"/>
  <c r="AM40" i="29" s="1"/>
  <c r="AM87" i="29"/>
  <c r="AM41" i="29" s="1"/>
  <c r="AK37" i="30"/>
  <c r="AK211" i="29"/>
  <c r="AG156" i="29"/>
  <c r="AG148" i="29" s="1"/>
  <c r="AF146" i="29"/>
  <c r="AF180" i="29"/>
  <c r="AG129" i="29"/>
  <c r="AJ28" i="30"/>
  <c r="AJ60" i="30" s="1"/>
  <c r="AJ202" i="29"/>
  <c r="AL27" i="30"/>
  <c r="AL59" i="30" s="1"/>
  <c r="AL201" i="29"/>
  <c r="AL108" i="29"/>
  <c r="AL64" i="29" s="1"/>
  <c r="Z71" i="32"/>
  <c r="Z33" i="2" s="1"/>
  <c r="Z130" i="2" s="1"/>
  <c r="AE57" i="30"/>
  <c r="AE55" i="30" s="1"/>
  <c r="AE23" i="30"/>
  <c r="AH142" i="29"/>
  <c r="AF154" i="29"/>
  <c r="AF23" i="32" s="1"/>
  <c r="AF25" i="30"/>
  <c r="AF199" i="29"/>
  <c r="AF197" i="29" s="1"/>
  <c r="AL75" i="29"/>
  <c r="AD7" i="52"/>
  <c r="AC27" i="50" s="1"/>
  <c r="AA133" i="2"/>
  <c r="AN109" i="29"/>
  <c r="AN65" i="29" s="1"/>
  <c r="AJ69" i="30"/>
  <c r="AG71" i="30"/>
  <c r="AE116" i="26"/>
  <c r="AM39" i="29"/>
  <c r="AK16" i="30"/>
  <c r="AK48" i="30" s="1"/>
  <c r="AK190" i="29"/>
  <c r="AM38" i="30"/>
  <c r="AM70" i="30" s="1"/>
  <c r="AM212" i="29"/>
  <c r="AC36" i="50" l="1"/>
  <c r="AC125" i="26"/>
  <c r="AB7" i="7"/>
  <c r="AB125" i="26"/>
  <c r="AB36" i="50"/>
  <c r="AC7" i="7"/>
  <c r="AC38" i="52"/>
  <c r="AC36" i="2" s="1"/>
  <c r="AC133" i="2" s="1"/>
  <c r="AL116" i="29"/>
  <c r="AC12" i="52"/>
  <c r="AE184" i="29"/>
  <c r="AE18" i="16" s="1"/>
  <c r="AG19" i="16" s="1"/>
  <c r="AG182" i="2" s="1"/>
  <c r="AE47" i="30"/>
  <c r="AE43" i="30" s="1"/>
  <c r="AE42" i="30" s="1"/>
  <c r="AE11" i="30"/>
  <c r="AF74" i="29"/>
  <c r="AE24" i="29"/>
  <c r="AN141" i="29"/>
  <c r="AD723" i="58"/>
  <c r="AD735" i="58"/>
  <c r="AE21" i="32"/>
  <c r="AE69" i="29"/>
  <c r="AL119" i="29"/>
  <c r="AG728" i="58"/>
  <c r="AG740" i="58" s="1"/>
  <c r="AL29" i="29"/>
  <c r="AM75" i="29" s="1"/>
  <c r="AG67" i="30"/>
  <c r="AF46" i="30"/>
  <c r="AG73" i="29"/>
  <c r="AG117" i="29" s="1"/>
  <c r="AM72" i="29"/>
  <c r="AL159" i="29"/>
  <c r="AL151" i="29" s="1"/>
  <c r="AM108" i="29"/>
  <c r="AI111" i="29"/>
  <c r="AI67" i="29" s="1"/>
  <c r="AI62" i="29" s="1"/>
  <c r="AH62" i="29"/>
  <c r="AN87" i="29"/>
  <c r="AN41" i="29" s="1"/>
  <c r="AN84" i="29"/>
  <c r="AM36" i="29"/>
  <c r="AH156" i="29"/>
  <c r="AH148" i="29" s="1"/>
  <c r="AG146" i="29"/>
  <c r="AH71" i="30"/>
  <c r="AJ110" i="29"/>
  <c r="AJ66" i="29" s="1"/>
  <c r="AL140" i="29"/>
  <c r="AD217" i="29"/>
  <c r="AD79" i="30"/>
  <c r="AF116" i="26"/>
  <c r="AG154" i="29"/>
  <c r="AG23" i="32" s="1"/>
  <c r="AG199" i="29"/>
  <c r="AG197" i="29" s="1"/>
  <c r="AG116" i="26" s="1"/>
  <c r="AG25" i="30"/>
  <c r="AI39" i="30"/>
  <c r="AI213" i="29"/>
  <c r="AF179" i="29"/>
  <c r="AF177" i="29" s="1"/>
  <c r="AG128" i="29"/>
  <c r="AF126" i="29"/>
  <c r="AF57" i="30"/>
  <c r="AF55" i="30" s="1"/>
  <c r="AF23" i="30"/>
  <c r="AC77" i="30"/>
  <c r="AH40" i="30"/>
  <c r="AH72" i="30" s="1"/>
  <c r="AH214" i="29"/>
  <c r="AH209" i="29" s="1"/>
  <c r="AH118" i="26" s="1"/>
  <c r="AI157" i="29"/>
  <c r="AI149" i="29" s="1"/>
  <c r="AL16" i="30"/>
  <c r="AL48" i="30" s="1"/>
  <c r="AL190" i="29"/>
  <c r="AH200" i="29"/>
  <c r="AH26" i="30"/>
  <c r="AH58" i="30" s="1"/>
  <c r="AO109" i="29"/>
  <c r="AO65" i="29" s="1"/>
  <c r="AD18" i="52"/>
  <c r="AD44" i="52" s="1"/>
  <c r="AD23" i="52"/>
  <c r="AD49" i="52" s="1"/>
  <c r="AD17" i="52"/>
  <c r="AD20" i="52"/>
  <c r="AD46" i="52" s="1"/>
  <c r="AC43" i="32"/>
  <c r="AC42" i="32" s="1"/>
  <c r="AC72" i="32" s="1"/>
  <c r="AC34" i="2" s="1"/>
  <c r="AC131" i="2" s="1"/>
  <c r="AF726" i="58"/>
  <c r="AF738" i="58" s="1"/>
  <c r="AG180" i="29"/>
  <c r="AH129" i="29"/>
  <c r="AK202" i="29"/>
  <c r="AK28" i="30"/>
  <c r="AK60" i="30" s="1"/>
  <c r="AE168" i="29"/>
  <c r="AE163" i="29" s="1"/>
  <c r="AJ182" i="29"/>
  <c r="AK131" i="29"/>
  <c r="AG35" i="30"/>
  <c r="AG26" i="31" s="1"/>
  <c r="AE24" i="31"/>
  <c r="AN86" i="29"/>
  <c r="AN40" i="29" s="1"/>
  <c r="AH106" i="29"/>
  <c r="AH25" i="32" s="1"/>
  <c r="AE738" i="58"/>
  <c r="AH143" i="29"/>
  <c r="AB133" i="2"/>
  <c r="AL181" i="29"/>
  <c r="AM130" i="29"/>
  <c r="AN38" i="30"/>
  <c r="AN70" i="30" s="1"/>
  <c r="AN212" i="29"/>
  <c r="AI142" i="29"/>
  <c r="AN85" i="29"/>
  <c r="AN39" i="29" s="1"/>
  <c r="AB82" i="7"/>
  <c r="AL37" i="30"/>
  <c r="AL211" i="29"/>
  <c r="AK69" i="30"/>
  <c r="AM27" i="30"/>
  <c r="AM59" i="30" s="1"/>
  <c r="AM201" i="29"/>
  <c r="AL13" i="30"/>
  <c r="AL45" i="30" s="1"/>
  <c r="AL187" i="29"/>
  <c r="AM82" i="29"/>
  <c r="AM116" i="29" l="1"/>
  <c r="AC82" i="7"/>
  <c r="AE7" i="52"/>
  <c r="AD27" i="50" s="1"/>
  <c r="AM29" i="29"/>
  <c r="AN75" i="29" s="1"/>
  <c r="AN29" i="29" s="1"/>
  <c r="AF28" i="29"/>
  <c r="AF15" i="30"/>
  <c r="AF189" i="29"/>
  <c r="AF185" i="29" s="1"/>
  <c r="AF118" i="29"/>
  <c r="AF70" i="29"/>
  <c r="AE724" i="58"/>
  <c r="AE20" i="32"/>
  <c r="AE19" i="32" s="1"/>
  <c r="AE62" i="32" s="1"/>
  <c r="AE24" i="2" s="1"/>
  <c r="AE121" i="2" s="1"/>
  <c r="AE10" i="30"/>
  <c r="AM119" i="29"/>
  <c r="AG16" i="50"/>
  <c r="AG23" i="50" s="1"/>
  <c r="AG41" i="32"/>
  <c r="AG130" i="26" s="1"/>
  <c r="AG20" i="16"/>
  <c r="AM26" i="29"/>
  <c r="AN72" i="29" s="1"/>
  <c r="AN26" i="29" s="1"/>
  <c r="AI143" i="29"/>
  <c r="AI138" i="29" s="1"/>
  <c r="AF168" i="29"/>
  <c r="AF163" i="29" s="1"/>
  <c r="AG14" i="30"/>
  <c r="AG188" i="29"/>
  <c r="AG27" i="29"/>
  <c r="AI106" i="29"/>
  <c r="AI25" i="32" s="1"/>
  <c r="AH138" i="29"/>
  <c r="AO86" i="29"/>
  <c r="AO40" i="29" s="1"/>
  <c r="AM159" i="29"/>
  <c r="AO87" i="29"/>
  <c r="AO41" i="29" s="1"/>
  <c r="AH67" i="30"/>
  <c r="AN82" i="29"/>
  <c r="AM37" i="30"/>
  <c r="AM211" i="29"/>
  <c r="AL69" i="30"/>
  <c r="AO85" i="29"/>
  <c r="AO39" i="29" s="1"/>
  <c r="AE217" i="29"/>
  <c r="AE79" i="30"/>
  <c r="AD43" i="52"/>
  <c r="AD38" i="52" s="1"/>
  <c r="AD36" i="2" s="1"/>
  <c r="AD12" i="52"/>
  <c r="AG726" i="58"/>
  <c r="AG738" i="58" s="1"/>
  <c r="AJ142" i="29"/>
  <c r="AP109" i="29"/>
  <c r="AP65" i="29" s="1"/>
  <c r="AF24" i="31"/>
  <c r="AM140" i="29"/>
  <c r="AI71" i="30"/>
  <c r="AL28" i="30"/>
  <c r="AL60" i="30" s="1"/>
  <c r="AL202" i="29"/>
  <c r="AN27" i="30"/>
  <c r="AN59" i="30" s="1"/>
  <c r="AN201" i="29"/>
  <c r="AO38" i="30"/>
  <c r="AO70" i="30" s="1"/>
  <c r="AO212" i="29"/>
  <c r="AJ157" i="29"/>
  <c r="AI156" i="29"/>
  <c r="AH146" i="29"/>
  <c r="AJ111" i="29"/>
  <c r="AJ106" i="29" s="1"/>
  <c r="AJ25" i="32" s="1"/>
  <c r="AM16" i="30"/>
  <c r="AM48" i="30" s="1"/>
  <c r="AM190" i="29"/>
  <c r="AI200" i="29"/>
  <c r="AI26" i="30"/>
  <c r="AI58" i="30" s="1"/>
  <c r="AO141" i="29"/>
  <c r="AG179" i="29"/>
  <c r="AG177" i="29" s="1"/>
  <c r="AH128" i="29"/>
  <c r="AG126" i="29"/>
  <c r="AK110" i="29"/>
  <c r="AK66" i="29" s="1"/>
  <c r="AH154" i="29"/>
  <c r="AH23" i="32" s="1"/>
  <c r="AH199" i="29"/>
  <c r="AH197" i="29" s="1"/>
  <c r="AH116" i="26" s="1"/>
  <c r="AH25" i="30"/>
  <c r="AI40" i="30"/>
  <c r="AI72" i="30" s="1"/>
  <c r="AI214" i="29"/>
  <c r="AI209" i="29" s="1"/>
  <c r="AI118" i="26" s="1"/>
  <c r="AH728" i="58"/>
  <c r="AH740" i="58" s="1"/>
  <c r="AL131" i="29"/>
  <c r="AK182" i="29"/>
  <c r="AD77" i="30"/>
  <c r="AJ39" i="30"/>
  <c r="AJ213" i="29"/>
  <c r="AM181" i="29"/>
  <c r="AN130" i="29"/>
  <c r="AH180" i="29"/>
  <c r="AI129" i="29"/>
  <c r="AA71" i="32"/>
  <c r="AA33" i="2" s="1"/>
  <c r="AA130" i="2" s="1"/>
  <c r="AG57" i="30"/>
  <c r="AG55" i="30" s="1"/>
  <c r="AG23" i="30"/>
  <c r="AG24" i="31" s="1"/>
  <c r="AH35" i="30"/>
  <c r="AH26" i="31" s="1"/>
  <c r="AN38" i="29"/>
  <c r="AM64" i="29"/>
  <c r="AM13" i="30"/>
  <c r="AM187" i="29"/>
  <c r="AD36" i="50" l="1"/>
  <c r="AD125" i="26"/>
  <c r="AE20" i="52"/>
  <c r="AE46" i="52" s="1"/>
  <c r="AE17" i="52"/>
  <c r="AE43" i="52" s="1"/>
  <c r="AD7" i="7"/>
  <c r="AD82" i="7" s="1"/>
  <c r="AD43" i="32"/>
  <c r="AD42" i="32" s="1"/>
  <c r="AD72" i="32" s="1"/>
  <c r="AD34" i="2" s="1"/>
  <c r="AD131" i="2" s="1"/>
  <c r="AE23" i="52"/>
  <c r="AE49" i="52" s="1"/>
  <c r="AE18" i="52"/>
  <c r="AE44" i="52" s="1"/>
  <c r="AF21" i="32"/>
  <c r="AF69" i="29"/>
  <c r="AF114" i="29"/>
  <c r="AE736" i="58"/>
  <c r="AE723" i="58"/>
  <c r="AF47" i="30"/>
  <c r="AF43" i="30" s="1"/>
  <c r="AF42" i="30" s="1"/>
  <c r="AF11" i="30"/>
  <c r="AF184" i="29"/>
  <c r="AG74" i="29"/>
  <c r="AG118" i="29" s="1"/>
  <c r="AF24" i="29"/>
  <c r="AG168" i="29"/>
  <c r="AG163" i="29" s="1"/>
  <c r="AJ67" i="29"/>
  <c r="AJ62" i="29" s="1"/>
  <c r="AN119" i="29"/>
  <c r="AG46" i="30"/>
  <c r="AJ143" i="29"/>
  <c r="AJ138" i="29" s="1"/>
  <c r="AH73" i="29"/>
  <c r="AH27" i="29" s="1"/>
  <c r="AP141" i="29"/>
  <c r="AI728" i="58"/>
  <c r="AI740" i="58" s="1"/>
  <c r="AP87" i="29"/>
  <c r="AP41" i="29" s="1"/>
  <c r="AP85" i="29"/>
  <c r="AP39" i="29" s="1"/>
  <c r="AP86" i="29"/>
  <c r="AP40" i="29" s="1"/>
  <c r="AO75" i="29"/>
  <c r="AQ109" i="29"/>
  <c r="AQ65" i="29" s="1"/>
  <c r="AO72" i="29"/>
  <c r="AO26" i="29" s="1"/>
  <c r="AJ728" i="58"/>
  <c r="AJ740" i="58" s="1"/>
  <c r="AH57" i="30"/>
  <c r="AH55" i="30" s="1"/>
  <c r="AH23" i="30"/>
  <c r="AH24" i="31" s="1"/>
  <c r="AI154" i="29"/>
  <c r="AI23" i="32" s="1"/>
  <c r="AI25" i="30"/>
  <c r="AI199" i="29"/>
  <c r="AI197" i="29" s="1"/>
  <c r="AI116" i="26" s="1"/>
  <c r="AJ26" i="30"/>
  <c r="AJ58" i="30" s="1"/>
  <c r="AJ200" i="29"/>
  <c r="AI67" i="30"/>
  <c r="AM202" i="29"/>
  <c r="AM28" i="30"/>
  <c r="AM60" i="30" s="1"/>
  <c r="AJ71" i="30"/>
  <c r="AH726" i="58"/>
  <c r="AH738" i="58" s="1"/>
  <c r="AN16" i="30"/>
  <c r="AN48" i="30" s="1"/>
  <c r="AN190" i="29"/>
  <c r="AP38" i="30"/>
  <c r="AP70" i="30" s="1"/>
  <c r="AP212" i="29"/>
  <c r="AK142" i="29"/>
  <c r="AO27" i="30"/>
  <c r="AO59" i="30" s="1"/>
  <c r="AO201" i="29"/>
  <c r="AN116" i="29"/>
  <c r="AM69" i="30"/>
  <c r="AL110" i="29"/>
  <c r="AL66" i="29" s="1"/>
  <c r="AB71" i="32"/>
  <c r="AB33" i="2" s="1"/>
  <c r="AB130" i="2" s="1"/>
  <c r="AD133" i="2"/>
  <c r="AK39" i="30"/>
  <c r="AK213" i="29"/>
  <c r="AJ40" i="30"/>
  <c r="AJ72" i="30" s="1"/>
  <c r="AJ214" i="29"/>
  <c r="AJ209" i="29" s="1"/>
  <c r="AJ118" i="26" s="1"/>
  <c r="AM45" i="30"/>
  <c r="AN108" i="29"/>
  <c r="AN140" i="29" s="1"/>
  <c r="AI180" i="29"/>
  <c r="AJ129" i="29"/>
  <c r="AL182" i="29"/>
  <c r="AM131" i="29"/>
  <c r="AO84" i="29"/>
  <c r="AO38" i="29" s="1"/>
  <c r="AN36" i="29"/>
  <c r="AN181" i="29"/>
  <c r="AO130" i="29"/>
  <c r="AN13" i="30"/>
  <c r="AN45" i="30" s="1"/>
  <c r="AN187" i="29"/>
  <c r="AH179" i="29"/>
  <c r="AH177" i="29" s="1"/>
  <c r="AI128" i="29"/>
  <c r="AH126" i="29"/>
  <c r="AI148" i="29"/>
  <c r="AJ149" i="29"/>
  <c r="AF217" i="29"/>
  <c r="AF79" i="30"/>
  <c r="AI35" i="30"/>
  <c r="AI26" i="31" s="1"/>
  <c r="AE77" i="30"/>
  <c r="AM151" i="29"/>
  <c r="AE12" i="52" l="1"/>
  <c r="AE38" i="52"/>
  <c r="AE36" i="2" s="1"/>
  <c r="AE133" i="2" s="1"/>
  <c r="AO119" i="29"/>
  <c r="AG28" i="29"/>
  <c r="AH74" i="29" s="1"/>
  <c r="AH118" i="29" s="1"/>
  <c r="AK111" i="29"/>
  <c r="AK67" i="29" s="1"/>
  <c r="AL111" i="29" s="1"/>
  <c r="AL106" i="29" s="1"/>
  <c r="AL25" i="32" s="1"/>
  <c r="AE730" i="58"/>
  <c r="AE729" i="58" s="1"/>
  <c r="AE735" i="58"/>
  <c r="AG189" i="29"/>
  <c r="AG185" i="29" s="1"/>
  <c r="AG15" i="30"/>
  <c r="AG70" i="29"/>
  <c r="AG114" i="29"/>
  <c r="AF10" i="30"/>
  <c r="AF20" i="32"/>
  <c r="AF19" i="32" s="1"/>
  <c r="AF62" i="32" s="1"/>
  <c r="AF24" i="2" s="1"/>
  <c r="AF121" i="2" s="1"/>
  <c r="AF724" i="58"/>
  <c r="AF18" i="16"/>
  <c r="AH19" i="16" s="1"/>
  <c r="AH182" i="2" s="1"/>
  <c r="AF7" i="52"/>
  <c r="AE27" i="50" s="1"/>
  <c r="AE125" i="26" s="1"/>
  <c r="AO29" i="29"/>
  <c r="AP75" i="29" s="1"/>
  <c r="AP29" i="29" s="1"/>
  <c r="AQ141" i="29"/>
  <c r="AI73" i="29"/>
  <c r="AN64" i="29"/>
  <c r="AO108" i="29" s="1"/>
  <c r="AO140" i="29" s="1"/>
  <c r="AH14" i="30"/>
  <c r="AH188" i="29"/>
  <c r="AH117" i="29"/>
  <c r="AM110" i="29"/>
  <c r="AP72" i="29"/>
  <c r="AP26" i="29" s="1"/>
  <c r="AQ85" i="29"/>
  <c r="AQ39" i="29" s="1"/>
  <c r="AI179" i="29"/>
  <c r="AI177" i="29" s="1"/>
  <c r="AI126" i="29"/>
  <c r="AJ180" i="29"/>
  <c r="AJ156" i="29"/>
  <c r="AI146" i="29"/>
  <c r="AM182" i="29"/>
  <c r="AI57" i="30"/>
  <c r="AI55" i="30" s="1"/>
  <c r="AI23" i="30"/>
  <c r="AI24" i="31" s="1"/>
  <c r="AO181" i="29"/>
  <c r="AP130" i="29"/>
  <c r="AI726" i="58"/>
  <c r="AI738" i="58" s="1"/>
  <c r="AO13" i="30"/>
  <c r="AO45" i="30" s="1"/>
  <c r="AO187" i="29"/>
  <c r="AQ86" i="29"/>
  <c r="AQ40" i="29" s="1"/>
  <c r="AJ35" i="30"/>
  <c r="AJ26" i="31" s="1"/>
  <c r="AR109" i="29"/>
  <c r="AR65" i="29" s="1"/>
  <c r="AP27" i="30"/>
  <c r="AP59" i="30" s="1"/>
  <c r="AP201" i="29"/>
  <c r="AJ67" i="30"/>
  <c r="AQ38" i="30"/>
  <c r="AQ70" i="30" s="1"/>
  <c r="AQ212" i="29"/>
  <c r="AC71" i="32"/>
  <c r="AC33" i="2" s="1"/>
  <c r="AC130" i="2" s="1"/>
  <c r="AL142" i="29"/>
  <c r="AN159" i="29"/>
  <c r="AN151" i="29" s="1"/>
  <c r="AO82" i="29"/>
  <c r="AN37" i="30"/>
  <c r="AN211" i="29"/>
  <c r="AK71" i="30"/>
  <c r="AO16" i="30"/>
  <c r="AO48" i="30" s="1"/>
  <c r="AO190" i="29"/>
  <c r="AQ87" i="29"/>
  <c r="AQ41" i="29" s="1"/>
  <c r="AF77" i="30"/>
  <c r="AP84" i="29"/>
  <c r="AO36" i="29"/>
  <c r="AO116" i="29"/>
  <c r="AK157" i="29"/>
  <c r="AK149" i="29" s="1"/>
  <c r="AG217" i="29"/>
  <c r="AG79" i="30"/>
  <c r="AL39" i="30"/>
  <c r="AL213" i="29"/>
  <c r="AE7" i="7" l="1"/>
  <c r="AE36" i="50"/>
  <c r="AH70" i="29"/>
  <c r="AH21" i="32" s="1"/>
  <c r="AH189" i="29"/>
  <c r="AH185" i="29" s="1"/>
  <c r="AK62" i="29"/>
  <c r="AH15" i="30"/>
  <c r="AH47" i="30" s="1"/>
  <c r="AH28" i="29"/>
  <c r="AK106" i="29"/>
  <c r="AK25" i="32" s="1"/>
  <c r="AG24" i="29"/>
  <c r="AK40" i="30"/>
  <c r="AK72" i="30" s="1"/>
  <c r="AK67" i="30" s="1"/>
  <c r="AK143" i="29"/>
  <c r="AL143" i="29" s="1"/>
  <c r="AL138" i="29" s="1"/>
  <c r="AK214" i="29"/>
  <c r="AK209" i="29" s="1"/>
  <c r="AK118" i="26" s="1"/>
  <c r="AG184" i="29"/>
  <c r="AH16" i="50"/>
  <c r="AH23" i="50" s="1"/>
  <c r="AH41" i="32"/>
  <c r="AH130" i="26" s="1"/>
  <c r="AH20" i="16"/>
  <c r="AG21" i="32"/>
  <c r="AG69" i="29"/>
  <c r="AE43" i="32"/>
  <c r="AE42" i="32" s="1"/>
  <c r="AE72" i="32" s="1"/>
  <c r="AE34" i="2" s="1"/>
  <c r="AE131" i="2" s="1"/>
  <c r="AF18" i="52"/>
  <c r="AF44" i="52" s="1"/>
  <c r="AF20" i="52"/>
  <c r="AF46" i="52" s="1"/>
  <c r="AF17" i="52"/>
  <c r="AF23" i="52"/>
  <c r="AF49" i="52" s="1"/>
  <c r="AF723" i="58"/>
  <c r="AF736" i="58"/>
  <c r="AG47" i="30"/>
  <c r="AG43" i="30" s="1"/>
  <c r="AG42" i="30" s="1"/>
  <c r="AG11" i="30"/>
  <c r="AL67" i="29"/>
  <c r="AL62" i="29" s="1"/>
  <c r="AP116" i="29"/>
  <c r="AR141" i="29"/>
  <c r="AH114" i="29"/>
  <c r="AI117" i="29"/>
  <c r="AH46" i="30"/>
  <c r="AI27" i="29"/>
  <c r="AI14" i="30"/>
  <c r="AI188" i="29"/>
  <c r="AL157" i="29"/>
  <c r="AL149" i="29" s="1"/>
  <c r="AR85" i="29"/>
  <c r="AR39" i="29" s="1"/>
  <c r="AQ72" i="29"/>
  <c r="AQ26" i="29" s="1"/>
  <c r="AQ75" i="29"/>
  <c r="AQ29" i="29" s="1"/>
  <c r="AJ154" i="29"/>
  <c r="AJ23" i="32" s="1"/>
  <c r="AJ199" i="29"/>
  <c r="AJ197" i="29" s="1"/>
  <c r="AJ25" i="30"/>
  <c r="AM39" i="30"/>
  <c r="AM213" i="29"/>
  <c r="AM142" i="29"/>
  <c r="AP16" i="30"/>
  <c r="AP48" i="30" s="1"/>
  <c r="AP190" i="29"/>
  <c r="AR38" i="30"/>
  <c r="AR212" i="29"/>
  <c r="AS212" i="29" s="1"/>
  <c r="AS109" i="29"/>
  <c r="AR86" i="29"/>
  <c r="AR40" i="29" s="1"/>
  <c r="AL728" i="58"/>
  <c r="AL740" i="58" s="1"/>
  <c r="AO159" i="29"/>
  <c r="AO151" i="29" s="1"/>
  <c r="AP119" i="29"/>
  <c r="AQ27" i="30"/>
  <c r="AQ59" i="30" s="1"/>
  <c r="AQ201" i="29"/>
  <c r="AL40" i="30"/>
  <c r="AL72" i="30" s="1"/>
  <c r="AL214" i="29"/>
  <c r="AL209" i="29" s="1"/>
  <c r="AL118" i="26" s="1"/>
  <c r="AP82" i="29"/>
  <c r="AD71" i="32"/>
  <c r="AD33" i="2" s="1"/>
  <c r="AD130" i="2" s="1"/>
  <c r="AK26" i="30"/>
  <c r="AK58" i="30" s="1"/>
  <c r="AK200" i="29"/>
  <c r="AL71" i="30"/>
  <c r="AG77" i="30"/>
  <c r="AO64" i="29"/>
  <c r="AR87" i="29"/>
  <c r="AR41" i="29" s="1"/>
  <c r="AN69" i="30"/>
  <c r="AN202" i="29"/>
  <c r="AN28" i="30"/>
  <c r="AN60" i="30" s="1"/>
  <c r="AP181" i="29"/>
  <c r="AQ130" i="29"/>
  <c r="AK129" i="29"/>
  <c r="AO37" i="30"/>
  <c r="AO211" i="29"/>
  <c r="AH168" i="29"/>
  <c r="AH163" i="29" s="1"/>
  <c r="AP13" i="30"/>
  <c r="AP187" i="29"/>
  <c r="AP38" i="29"/>
  <c r="AN131" i="29"/>
  <c r="AJ148" i="29"/>
  <c r="AJ128" i="29"/>
  <c r="AM66" i="29"/>
  <c r="AH69" i="29" l="1"/>
  <c r="AE82" i="7"/>
  <c r="AH11" i="30"/>
  <c r="AH10" i="30" s="1"/>
  <c r="AI74" i="29"/>
  <c r="AI28" i="29" s="1"/>
  <c r="AJ74" i="29" s="1"/>
  <c r="AJ28" i="29" s="1"/>
  <c r="AK74" i="29" s="1"/>
  <c r="AH24" i="29"/>
  <c r="AK728" i="58"/>
  <c r="AK740" i="58" s="1"/>
  <c r="AK35" i="30"/>
  <c r="AK26" i="31" s="1"/>
  <c r="AH43" i="30"/>
  <c r="AH42" i="30" s="1"/>
  <c r="AK138" i="29"/>
  <c r="AH184" i="29"/>
  <c r="AH18" i="16" s="1"/>
  <c r="AJ19" i="16" s="1"/>
  <c r="AJ182" i="2" s="1"/>
  <c r="AG10" i="30"/>
  <c r="AM111" i="29"/>
  <c r="AM67" i="29" s="1"/>
  <c r="AN111" i="29" s="1"/>
  <c r="AN67" i="29" s="1"/>
  <c r="AF735" i="58"/>
  <c r="AF730" i="58"/>
  <c r="AF729" i="58" s="1"/>
  <c r="AF43" i="52"/>
  <c r="AF38" i="52" s="1"/>
  <c r="AF36" i="2" s="1"/>
  <c r="AF133" i="2" s="1"/>
  <c r="AF12" i="52"/>
  <c r="AG20" i="32"/>
  <c r="AG19" i="32" s="1"/>
  <c r="AG62" i="32" s="1"/>
  <c r="AG24" i="2" s="1"/>
  <c r="AG121" i="2" s="1"/>
  <c r="AG724" i="58"/>
  <c r="AG18" i="16"/>
  <c r="AI19" i="16" s="1"/>
  <c r="AI182" i="2" s="1"/>
  <c r="AG7" i="52"/>
  <c r="AF27" i="50" s="1"/>
  <c r="AQ119" i="29"/>
  <c r="AQ116" i="29"/>
  <c r="AI46" i="30"/>
  <c r="AJ73" i="29"/>
  <c r="AJ117" i="29" s="1"/>
  <c r="AH724" i="58"/>
  <c r="AH20" i="32"/>
  <c r="AH19" i="32" s="1"/>
  <c r="AH62" i="32" s="1"/>
  <c r="AH24" i="2" s="1"/>
  <c r="AH121" i="2" s="1"/>
  <c r="AP159" i="29"/>
  <c r="AP151" i="29" s="1"/>
  <c r="AP45" i="30"/>
  <c r="AN110" i="29"/>
  <c r="AN142" i="29" s="1"/>
  <c r="AQ84" i="29"/>
  <c r="AQ38" i="29" s="1"/>
  <c r="AP36" i="29"/>
  <c r="AJ116" i="26"/>
  <c r="AR72" i="29"/>
  <c r="AR26" i="29" s="1"/>
  <c r="AI168" i="29"/>
  <c r="AI163" i="29" s="1"/>
  <c r="AO69" i="30"/>
  <c r="AO28" i="30"/>
  <c r="AO60" i="30" s="1"/>
  <c r="AO202" i="29"/>
  <c r="AJ726" i="58"/>
  <c r="AJ738" i="58" s="1"/>
  <c r="AQ13" i="30"/>
  <c r="AQ187" i="29"/>
  <c r="AH217" i="29"/>
  <c r="AH79" i="30"/>
  <c r="AR27" i="30"/>
  <c r="AR201" i="29"/>
  <c r="AS201" i="29" s="1"/>
  <c r="AS86" i="29"/>
  <c r="AS85" i="29"/>
  <c r="AS87" i="29"/>
  <c r="AP108" i="29"/>
  <c r="AP64" i="29" s="1"/>
  <c r="AJ179" i="29"/>
  <c r="AJ177" i="29" s="1"/>
  <c r="AJ126" i="29"/>
  <c r="AM157" i="29"/>
  <c r="AM149" i="29" s="1"/>
  <c r="AK180" i="29"/>
  <c r="AL129" i="29"/>
  <c r="AR70" i="30"/>
  <c r="AS70" i="30" s="1"/>
  <c r="AS38" i="30"/>
  <c r="AR75" i="29"/>
  <c r="AR29" i="29" s="1"/>
  <c r="AL26" i="30"/>
  <c r="AL58" i="30" s="1"/>
  <c r="AL200" i="29"/>
  <c r="AK156" i="29"/>
  <c r="AK128" i="29" s="1"/>
  <c r="AJ146" i="29"/>
  <c r="AN182" i="29"/>
  <c r="AO131" i="29"/>
  <c r="AE71" i="32"/>
  <c r="AE33" i="2" s="1"/>
  <c r="AE130" i="2" s="1"/>
  <c r="AL35" i="30"/>
  <c r="AL26" i="31" s="1"/>
  <c r="AM71" i="30"/>
  <c r="AQ16" i="30"/>
  <c r="AQ48" i="30" s="1"/>
  <c r="AQ190" i="29"/>
  <c r="AQ181" i="29"/>
  <c r="AR130" i="29"/>
  <c r="AR181" i="29" s="1"/>
  <c r="AL67" i="30"/>
  <c r="AJ57" i="30"/>
  <c r="AJ55" i="30" s="1"/>
  <c r="AJ23" i="30"/>
  <c r="AF36" i="50" l="1"/>
  <c r="AF125" i="26"/>
  <c r="AH7" i="52"/>
  <c r="AG27" i="50" s="1"/>
  <c r="AG125" i="26" s="1"/>
  <c r="AF7" i="7"/>
  <c r="AF82" i="7" s="1"/>
  <c r="AJ41" i="32"/>
  <c r="AJ130" i="26" s="1"/>
  <c r="AJ16" i="50"/>
  <c r="AJ23" i="50" s="1"/>
  <c r="AI24" i="29"/>
  <c r="AI118" i="29"/>
  <c r="AI114" i="29" s="1"/>
  <c r="AI189" i="29"/>
  <c r="AI185" i="29" s="1"/>
  <c r="AI15" i="30"/>
  <c r="AI70" i="29"/>
  <c r="AJ20" i="16"/>
  <c r="AR116" i="29"/>
  <c r="AR119" i="29"/>
  <c r="AM40" i="30"/>
  <c r="AM72" i="30" s="1"/>
  <c r="AM67" i="30" s="1"/>
  <c r="AM106" i="29"/>
  <c r="AM25" i="32" s="1"/>
  <c r="AM728" i="58" s="1"/>
  <c r="AM740" i="58" s="1"/>
  <c r="AK28" i="29"/>
  <c r="AL74" i="29" s="1"/>
  <c r="AK15" i="30"/>
  <c r="AK47" i="30" s="1"/>
  <c r="AK189" i="29"/>
  <c r="AM214" i="29"/>
  <c r="AM209" i="29" s="1"/>
  <c r="AM118" i="26" s="1"/>
  <c r="AI16" i="50"/>
  <c r="AI23" i="50" s="1"/>
  <c r="AI41" i="32"/>
  <c r="AI130" i="26" s="1"/>
  <c r="AI20" i="16"/>
  <c r="AJ189" i="29"/>
  <c r="AJ15" i="30"/>
  <c r="AJ47" i="30" s="1"/>
  <c r="AG736" i="58"/>
  <c r="AG723" i="58"/>
  <c r="AM62" i="29"/>
  <c r="AM143" i="29"/>
  <c r="AM138" i="29" s="1"/>
  <c r="AG23" i="52"/>
  <c r="AG49" i="52" s="1"/>
  <c r="AF43" i="32"/>
  <c r="AF42" i="32" s="1"/>
  <c r="AF72" i="32" s="1"/>
  <c r="AF34" i="2" s="1"/>
  <c r="AF131" i="2" s="1"/>
  <c r="AG17" i="52"/>
  <c r="AG18" i="52"/>
  <c r="AG44" i="52" s="1"/>
  <c r="AG20" i="52"/>
  <c r="AG46" i="52" s="1"/>
  <c r="AN66" i="29"/>
  <c r="AO110" i="29" s="1"/>
  <c r="AO142" i="29" s="1"/>
  <c r="AK148" i="29"/>
  <c r="AL156" i="29" s="1"/>
  <c r="AJ168" i="29"/>
  <c r="AJ163" i="29" s="1"/>
  <c r="AH736" i="58"/>
  <c r="AH735" i="58" s="1"/>
  <c r="AH723" i="58"/>
  <c r="AJ27" i="29"/>
  <c r="AJ70" i="29"/>
  <c r="AJ188" i="29"/>
  <c r="AJ14" i="30"/>
  <c r="AQ108" i="29"/>
  <c r="AQ64" i="29" s="1"/>
  <c r="AK179" i="29"/>
  <c r="AK177" i="29" s="1"/>
  <c r="AK126" i="29"/>
  <c r="AJ24" i="31"/>
  <c r="AP37" i="30"/>
  <c r="AP211" i="29"/>
  <c r="AP140" i="29"/>
  <c r="AF71" i="32"/>
  <c r="AF33" i="2" s="1"/>
  <c r="AF130" i="2" s="1"/>
  <c r="AQ45" i="30"/>
  <c r="AO111" i="29"/>
  <c r="AO67" i="29" s="1"/>
  <c r="AM129" i="29"/>
  <c r="AL180" i="29"/>
  <c r="AO182" i="29"/>
  <c r="AP131" i="29"/>
  <c r="AN157" i="29"/>
  <c r="AN149" i="29" s="1"/>
  <c r="AR13" i="30"/>
  <c r="AR187" i="29"/>
  <c r="AS72" i="29"/>
  <c r="AR84" i="29"/>
  <c r="AR38" i="29" s="1"/>
  <c r="AR36" i="29" s="1"/>
  <c r="AQ36" i="29"/>
  <c r="AN40" i="30"/>
  <c r="AN72" i="30" s="1"/>
  <c r="AN214" i="29"/>
  <c r="AM200" i="29"/>
  <c r="AM26" i="30"/>
  <c r="AM58" i="30" s="1"/>
  <c r="AI79" i="30"/>
  <c r="AI217" i="29"/>
  <c r="AQ82" i="29"/>
  <c r="AR59" i="30"/>
  <c r="AS59" i="30" s="1"/>
  <c r="AS27" i="30"/>
  <c r="AH77" i="30"/>
  <c r="AQ159" i="29"/>
  <c r="AQ151" i="29" s="1"/>
  <c r="AK154" i="29"/>
  <c r="AK23" i="32" s="1"/>
  <c r="AK199" i="29"/>
  <c r="AK197" i="29" s="1"/>
  <c r="AK25" i="30"/>
  <c r="AR16" i="30"/>
  <c r="AR190" i="29"/>
  <c r="AS190" i="29" s="1"/>
  <c r="AS75" i="29"/>
  <c r="AN39" i="30"/>
  <c r="AN213" i="29"/>
  <c r="AN106" i="29"/>
  <c r="AN25" i="32" s="1"/>
  <c r="AP202" i="29"/>
  <c r="AP28" i="30"/>
  <c r="AP60" i="30" s="1"/>
  <c r="AG43" i="32" l="1"/>
  <c r="AG42" i="32" s="1"/>
  <c r="AG72" i="32" s="1"/>
  <c r="AG34" i="2" s="1"/>
  <c r="AG131" i="2" s="1"/>
  <c r="AH17" i="52"/>
  <c r="AH23" i="52"/>
  <c r="AH49" i="52" s="1"/>
  <c r="AH18" i="52"/>
  <c r="AH44" i="52" s="1"/>
  <c r="AH20" i="52"/>
  <c r="AH46" i="52" s="1"/>
  <c r="AM35" i="30"/>
  <c r="AM26" i="31" s="1"/>
  <c r="AJ118" i="29"/>
  <c r="AK118" i="29" s="1"/>
  <c r="AL118" i="29" s="1"/>
  <c r="AI21" i="32"/>
  <c r="AI69" i="29"/>
  <c r="AI47" i="30"/>
  <c r="AI43" i="30" s="1"/>
  <c r="AI42" i="30" s="1"/>
  <c r="AI11" i="30"/>
  <c r="AI184" i="29"/>
  <c r="AN143" i="29"/>
  <c r="AN138" i="29" s="1"/>
  <c r="AH730" i="58"/>
  <c r="AH729" i="58" s="1"/>
  <c r="AJ185" i="29"/>
  <c r="AJ184" i="29" s="1"/>
  <c r="AJ18" i="16" s="1"/>
  <c r="AL19" i="16" s="1"/>
  <c r="AL182" i="2" s="1"/>
  <c r="AK146" i="29"/>
  <c r="AG12" i="52"/>
  <c r="AG43" i="52"/>
  <c r="AG38" i="52" s="1"/>
  <c r="AG36" i="2" s="1"/>
  <c r="AG133" i="2" s="1"/>
  <c r="AG735" i="58"/>
  <c r="AG730" i="58"/>
  <c r="AG729" i="58" s="1"/>
  <c r="AN62" i="29"/>
  <c r="AG7" i="7"/>
  <c r="AG36" i="50"/>
  <c r="AL28" i="29"/>
  <c r="AM74" i="29" s="1"/>
  <c r="AL15" i="30"/>
  <c r="AL47" i="30" s="1"/>
  <c r="AL189" i="29"/>
  <c r="AN209" i="29"/>
  <c r="AJ21" i="32"/>
  <c r="AJ69" i="29"/>
  <c r="AJ24" i="29"/>
  <c r="AK73" i="29"/>
  <c r="AK27" i="29" s="1"/>
  <c r="AH43" i="52"/>
  <c r="AJ46" i="30"/>
  <c r="AJ43" i="30" s="1"/>
  <c r="AJ42" i="30" s="1"/>
  <c r="AJ11" i="30"/>
  <c r="AO157" i="29"/>
  <c r="AO149" i="29" s="1"/>
  <c r="AL154" i="29"/>
  <c r="AL23" i="32" s="1"/>
  <c r="AL199" i="29"/>
  <c r="AL197" i="29" s="1"/>
  <c r="AL25" i="30"/>
  <c r="AP111" i="29"/>
  <c r="AP67" i="29" s="1"/>
  <c r="AO40" i="30"/>
  <c r="AO72" i="30" s="1"/>
  <c r="AO214" i="29"/>
  <c r="AN728" i="58"/>
  <c r="AN740" i="58" s="1"/>
  <c r="AR48" i="30"/>
  <c r="AS48" i="30" s="1"/>
  <c r="AS16" i="30"/>
  <c r="AG71" i="32"/>
  <c r="AG33" i="2" s="1"/>
  <c r="AG130" i="2" s="1"/>
  <c r="AS187" i="29"/>
  <c r="AN71" i="30"/>
  <c r="AN67" i="30" s="1"/>
  <c r="AN35" i="30"/>
  <c r="AN26" i="31" s="1"/>
  <c r="AK57" i="30"/>
  <c r="AK55" i="30" s="1"/>
  <c r="AK23" i="30"/>
  <c r="AQ28" i="30"/>
  <c r="AQ60" i="30" s="1"/>
  <c r="AQ202" i="29"/>
  <c r="AI77" i="30"/>
  <c r="AR45" i="30"/>
  <c r="AS13" i="30"/>
  <c r="AQ140" i="29"/>
  <c r="AN200" i="29"/>
  <c r="AN26" i="30"/>
  <c r="AN58" i="30" s="1"/>
  <c r="AM180" i="29"/>
  <c r="AN129" i="29"/>
  <c r="AL128" i="29"/>
  <c r="AO66" i="29"/>
  <c r="AJ217" i="29"/>
  <c r="AJ79" i="30"/>
  <c r="AP182" i="29"/>
  <c r="AQ131" i="29"/>
  <c r="AR108" i="29"/>
  <c r="AR64" i="29" s="1"/>
  <c r="AR159" i="29"/>
  <c r="AR151" i="29" s="1"/>
  <c r="AK116" i="26"/>
  <c r="AO39" i="30"/>
  <c r="AO213" i="29"/>
  <c r="AO106" i="29"/>
  <c r="AO25" i="32" s="1"/>
  <c r="AL148" i="29"/>
  <c r="AR82" i="29"/>
  <c r="AS84" i="29"/>
  <c r="AP69" i="30"/>
  <c r="AQ37" i="30"/>
  <c r="AQ211" i="29"/>
  <c r="AH12" i="52" l="1"/>
  <c r="AH38" i="52"/>
  <c r="AH36" i="2" s="1"/>
  <c r="AH133" i="2" s="1"/>
  <c r="AJ114" i="29"/>
  <c r="AI18" i="16"/>
  <c r="AK19" i="16" s="1"/>
  <c r="AI7" i="52"/>
  <c r="AH27" i="50" s="1"/>
  <c r="AH125" i="26" s="1"/>
  <c r="AI10" i="30"/>
  <c r="AO143" i="29"/>
  <c r="AO138" i="29" s="1"/>
  <c r="AI20" i="32"/>
  <c r="AI19" i="32" s="1"/>
  <c r="AI62" i="32" s="1"/>
  <c r="AI24" i="2" s="1"/>
  <c r="AI121" i="2" s="1"/>
  <c r="AI724" i="58"/>
  <c r="AM28" i="29"/>
  <c r="AN74" i="29" s="1"/>
  <c r="AM15" i="30"/>
  <c r="AM47" i="30" s="1"/>
  <c r="AM189" i="29"/>
  <c r="AL41" i="32"/>
  <c r="AL130" i="26" s="1"/>
  <c r="AL16" i="50"/>
  <c r="AL23" i="50" s="1"/>
  <c r="AL20" i="16"/>
  <c r="AM118" i="29"/>
  <c r="AG82" i="7"/>
  <c r="AK24" i="29"/>
  <c r="AL73" i="29"/>
  <c r="AL27" i="29" s="1"/>
  <c r="AK14" i="30"/>
  <c r="AK188" i="29"/>
  <c r="AK185" i="29" s="1"/>
  <c r="AK70" i="29"/>
  <c r="AK117" i="29"/>
  <c r="AJ7" i="52"/>
  <c r="AI27" i="50" s="1"/>
  <c r="AI125" i="26" s="1"/>
  <c r="AO209" i="29"/>
  <c r="AJ10" i="30"/>
  <c r="AJ724" i="58"/>
  <c r="AJ20" i="32"/>
  <c r="AJ19" i="32" s="1"/>
  <c r="AJ62" i="32" s="1"/>
  <c r="AJ24" i="2" s="1"/>
  <c r="AJ121" i="2" s="1"/>
  <c r="AQ111" i="29"/>
  <c r="AQ67" i="29" s="1"/>
  <c r="AL57" i="30"/>
  <c r="AL55" i="30" s="1"/>
  <c r="AL23" i="30"/>
  <c r="AM156" i="29"/>
  <c r="AM128" i="29" s="1"/>
  <c r="AL146" i="29"/>
  <c r="AL116" i="26"/>
  <c r="AS82" i="29"/>
  <c r="AL179" i="29"/>
  <c r="AL177" i="29" s="1"/>
  <c r="AL126" i="29"/>
  <c r="AR140" i="29"/>
  <c r="AL726" i="58"/>
  <c r="AL738" i="58" s="1"/>
  <c r="AJ77" i="30"/>
  <c r="AR37" i="30"/>
  <c r="AR211" i="29"/>
  <c r="AS108" i="29"/>
  <c r="AO728" i="58"/>
  <c r="AO740" i="58" s="1"/>
  <c r="AP157" i="29"/>
  <c r="AP149" i="29" s="1"/>
  <c r="AQ69" i="30"/>
  <c r="AQ182" i="29"/>
  <c r="AR131" i="29"/>
  <c r="AR182" i="29" s="1"/>
  <c r="AO71" i="30"/>
  <c r="AO67" i="30" s="1"/>
  <c r="AO35" i="30"/>
  <c r="AO26" i="31" s="1"/>
  <c r="AS159" i="29"/>
  <c r="AR28" i="30"/>
  <c r="AR202" i="29"/>
  <c r="AS202" i="29" s="1"/>
  <c r="AP110" i="29"/>
  <c r="AP66" i="29" s="1"/>
  <c r="AO62" i="29"/>
  <c r="AK726" i="58"/>
  <c r="AO200" i="29"/>
  <c r="AO26" i="30"/>
  <c r="AO58" i="30" s="1"/>
  <c r="AN180" i="29"/>
  <c r="AO129" i="29"/>
  <c r="AP40" i="30"/>
  <c r="AP72" i="30" s="1"/>
  <c r="AP214" i="29"/>
  <c r="AS45" i="30"/>
  <c r="AK24" i="31"/>
  <c r="AH7" i="7" l="1"/>
  <c r="AH36" i="50"/>
  <c r="AP143" i="29"/>
  <c r="AQ143" i="29" s="1"/>
  <c r="AI736" i="58"/>
  <c r="AI723" i="58"/>
  <c r="AI23" i="52"/>
  <c r="AI49" i="52" s="1"/>
  <c r="AI18" i="52"/>
  <c r="AI44" i="52" s="1"/>
  <c r="AI17" i="52"/>
  <c r="AI20" i="52"/>
  <c r="AI46" i="52" s="1"/>
  <c r="AH43" i="32"/>
  <c r="AH42" i="32" s="1"/>
  <c r="AH72" i="32" s="1"/>
  <c r="AH34" i="2" s="1"/>
  <c r="AH131" i="2" s="1"/>
  <c r="AK182" i="2"/>
  <c r="AK41" i="32"/>
  <c r="AK130" i="26" s="1"/>
  <c r="AK20" i="16"/>
  <c r="AK16" i="50"/>
  <c r="AK23" i="50" s="1"/>
  <c r="AN28" i="29"/>
  <c r="AN15" i="30"/>
  <c r="AN47" i="30" s="1"/>
  <c r="AN189" i="29"/>
  <c r="AN118" i="29"/>
  <c r="AM148" i="29"/>
  <c r="AN156" i="29" s="1"/>
  <c r="AK69" i="29"/>
  <c r="AK21" i="32"/>
  <c r="AK184" i="29"/>
  <c r="AK18" i="16" s="1"/>
  <c r="AM19" i="16" s="1"/>
  <c r="AM182" i="2" s="1"/>
  <c r="AK46" i="30"/>
  <c r="AK43" i="30" s="1"/>
  <c r="AK42" i="30" s="1"/>
  <c r="AK11" i="30"/>
  <c r="AM73" i="29"/>
  <c r="AL24" i="29"/>
  <c r="AJ20" i="52"/>
  <c r="AJ46" i="52" s="1"/>
  <c r="AJ23" i="52"/>
  <c r="AJ49" i="52" s="1"/>
  <c r="AJ17" i="52"/>
  <c r="AJ18" i="52"/>
  <c r="AJ44" i="52" s="1"/>
  <c r="AI43" i="32"/>
  <c r="AI42" i="32" s="1"/>
  <c r="AI72" i="32" s="1"/>
  <c r="AI34" i="2" s="1"/>
  <c r="AI131" i="2" s="1"/>
  <c r="AL70" i="29"/>
  <c r="AL14" i="30"/>
  <c r="AL188" i="29"/>
  <c r="AL185" i="29" s="1"/>
  <c r="AJ736" i="58"/>
  <c r="AJ723" i="58"/>
  <c r="AK114" i="29"/>
  <c r="AL117" i="29"/>
  <c r="AQ157" i="29"/>
  <c r="AQ149" i="29" s="1"/>
  <c r="AQ110" i="29"/>
  <c r="AQ66" i="29" s="1"/>
  <c r="AP62" i="29"/>
  <c r="AO180" i="29"/>
  <c r="AP129" i="29"/>
  <c r="AK738" i="58"/>
  <c r="AM179" i="29"/>
  <c r="AM177" i="29" s="1"/>
  <c r="AM126" i="29"/>
  <c r="AR111" i="29"/>
  <c r="AR67" i="29" s="1"/>
  <c r="AH71" i="32"/>
  <c r="AH33" i="2" s="1"/>
  <c r="AH130" i="2" s="1"/>
  <c r="AR60" i="30"/>
  <c r="AS60" i="30" s="1"/>
  <c r="AS28" i="30"/>
  <c r="AM154" i="29"/>
  <c r="AM23" i="32" s="1"/>
  <c r="AM199" i="29"/>
  <c r="AM197" i="29" s="1"/>
  <c r="AM25" i="30"/>
  <c r="AQ40" i="30"/>
  <c r="AQ72" i="30" s="1"/>
  <c r="AQ214" i="29"/>
  <c r="AP200" i="29"/>
  <c r="AP26" i="30"/>
  <c r="AP58" i="30" s="1"/>
  <c r="AS211" i="29"/>
  <c r="AL24" i="31"/>
  <c r="AP39" i="30"/>
  <c r="AP213" i="29"/>
  <c r="AP209" i="29" s="1"/>
  <c r="AP106" i="29"/>
  <c r="AP25" i="32" s="1"/>
  <c r="AP142" i="29"/>
  <c r="AR69" i="30"/>
  <c r="AS37" i="30"/>
  <c r="AH82" i="7" l="1"/>
  <c r="AI43" i="52"/>
  <c r="AI38" i="52" s="1"/>
  <c r="AI36" i="2" s="1"/>
  <c r="AI133" i="2" s="1"/>
  <c r="AI12" i="52"/>
  <c r="AI36" i="50"/>
  <c r="AI7" i="7"/>
  <c r="AI735" i="58"/>
  <c r="AI730" i="58"/>
  <c r="AI729" i="58" s="1"/>
  <c r="AO74" i="29"/>
  <c r="AO28" i="29" s="1"/>
  <c r="AM16" i="50"/>
  <c r="AM23" i="50" s="1"/>
  <c r="AM41" i="32"/>
  <c r="AM130" i="26" s="1"/>
  <c r="AM20" i="16"/>
  <c r="AM146" i="29"/>
  <c r="AL184" i="29"/>
  <c r="AL18" i="16" s="1"/>
  <c r="AN19" i="16" s="1"/>
  <c r="AN182" i="2" s="1"/>
  <c r="AL21" i="32"/>
  <c r="AL69" i="29"/>
  <c r="AM27" i="29"/>
  <c r="AM188" i="29"/>
  <c r="AM185" i="29" s="1"/>
  <c r="AM70" i="29"/>
  <c r="AM14" i="30"/>
  <c r="AK724" i="58"/>
  <c r="AK20" i="32"/>
  <c r="AK19" i="32" s="1"/>
  <c r="AK62" i="32" s="1"/>
  <c r="AK24" i="2" s="1"/>
  <c r="AK121" i="2" s="1"/>
  <c r="AR143" i="29"/>
  <c r="AL114" i="29"/>
  <c r="AM117" i="29"/>
  <c r="AJ730" i="58"/>
  <c r="AJ729" i="58" s="1"/>
  <c r="AJ735" i="58"/>
  <c r="AJ43" i="52"/>
  <c r="AJ38" i="52" s="1"/>
  <c r="AJ36" i="2" s="1"/>
  <c r="AJ133" i="2" s="1"/>
  <c r="AJ12" i="52"/>
  <c r="AK10" i="30"/>
  <c r="AK7" i="52"/>
  <c r="AJ27" i="50" s="1"/>
  <c r="AL46" i="30"/>
  <c r="AL43" i="30" s="1"/>
  <c r="AL42" i="30" s="1"/>
  <c r="AL11" i="30"/>
  <c r="AN154" i="29"/>
  <c r="AN23" i="32" s="1"/>
  <c r="AN199" i="29"/>
  <c r="AN197" i="29" s="1"/>
  <c r="AN25" i="30"/>
  <c r="AM57" i="30"/>
  <c r="AM55" i="30" s="1"/>
  <c r="AM23" i="30"/>
  <c r="AM116" i="26"/>
  <c r="AP180" i="29"/>
  <c r="AQ129" i="29"/>
  <c r="AI71" i="32"/>
  <c r="AI33" i="2" s="1"/>
  <c r="AI130" i="2" s="1"/>
  <c r="AR110" i="29"/>
  <c r="AR66" i="29" s="1"/>
  <c r="AR62" i="29" s="1"/>
  <c r="AQ62" i="29"/>
  <c r="AS69" i="30"/>
  <c r="AR40" i="30"/>
  <c r="AR214" i="29"/>
  <c r="AS214" i="29" s="1"/>
  <c r="AS111" i="29"/>
  <c r="AQ39" i="30"/>
  <c r="AQ213" i="29"/>
  <c r="AQ209" i="29" s="1"/>
  <c r="AQ106" i="29"/>
  <c r="AQ25" i="32" s="1"/>
  <c r="AP71" i="30"/>
  <c r="AP67" i="30" s="1"/>
  <c r="AP35" i="30"/>
  <c r="AP26" i="31" s="1"/>
  <c r="AQ142" i="29"/>
  <c r="AP138" i="29"/>
  <c r="AK168" i="29"/>
  <c r="AK163" i="29" s="1"/>
  <c r="AR157" i="29"/>
  <c r="AR149" i="29" s="1"/>
  <c r="AP728" i="58"/>
  <c r="AP740" i="58" s="1"/>
  <c r="AN148" i="29"/>
  <c r="AN128" i="29"/>
  <c r="AQ200" i="29"/>
  <c r="AQ26" i="30"/>
  <c r="AQ58" i="30" s="1"/>
  <c r="AJ36" i="50" l="1"/>
  <c r="AJ125" i="26"/>
  <c r="AJ7" i="7"/>
  <c r="AJ82" i="7" s="1"/>
  <c r="AI82" i="7"/>
  <c r="AO15" i="30"/>
  <c r="AO189" i="29"/>
  <c r="AO118" i="29"/>
  <c r="AN16" i="50"/>
  <c r="AN23" i="50" s="1"/>
  <c r="AN41" i="32"/>
  <c r="AN40" i="32"/>
  <c r="AN20" i="16"/>
  <c r="AP74" i="29"/>
  <c r="AP28" i="29" s="1"/>
  <c r="AM184" i="29"/>
  <c r="AM7" i="52" s="1"/>
  <c r="AL27" i="50" s="1"/>
  <c r="AL125" i="26" s="1"/>
  <c r="AK736" i="58"/>
  <c r="AK723" i="58"/>
  <c r="AM21" i="32"/>
  <c r="AM20" i="32" s="1"/>
  <c r="AM19" i="32" s="1"/>
  <c r="AM62" i="32" s="1"/>
  <c r="AM24" i="2" s="1"/>
  <c r="AM121" i="2" s="1"/>
  <c r="AM69" i="29"/>
  <c r="AL10" i="30"/>
  <c r="AM11" i="30"/>
  <c r="AM46" i="30"/>
  <c r="AM43" i="30" s="1"/>
  <c r="AM42" i="30" s="1"/>
  <c r="AM24" i="29"/>
  <c r="AN73" i="29"/>
  <c r="AN117" i="29" s="1"/>
  <c r="AL7" i="52"/>
  <c r="AK27" i="50" s="1"/>
  <c r="AK125" i="26" s="1"/>
  <c r="AM114" i="29"/>
  <c r="AL724" i="58"/>
  <c r="AL20" i="32"/>
  <c r="AL19" i="32" s="1"/>
  <c r="AL62" i="32" s="1"/>
  <c r="AL24" i="2" s="1"/>
  <c r="AL121" i="2" s="1"/>
  <c r="AK17" i="52"/>
  <c r="AJ43" i="32"/>
  <c r="AJ42" i="32" s="1"/>
  <c r="AJ72" i="32" s="1"/>
  <c r="AJ34" i="2" s="1"/>
  <c r="AJ131" i="2" s="1"/>
  <c r="AK23" i="52"/>
  <c r="AK49" i="52" s="1"/>
  <c r="AK20" i="52"/>
  <c r="AK46" i="52" s="1"/>
  <c r="AK18" i="52"/>
  <c r="AK44" i="52" s="1"/>
  <c r="AN179" i="29"/>
  <c r="AN177" i="29" s="1"/>
  <c r="AN126" i="29"/>
  <c r="AM24" i="31"/>
  <c r="AM726" i="58"/>
  <c r="AO156" i="29"/>
  <c r="AO148" i="29" s="1"/>
  <c r="AN146" i="29"/>
  <c r="AR72" i="30"/>
  <c r="AS72" i="30" s="1"/>
  <c r="AS40" i="30"/>
  <c r="AR142" i="29"/>
  <c r="AR138" i="29" s="1"/>
  <c r="AQ138" i="29"/>
  <c r="AQ71" i="30"/>
  <c r="AQ67" i="30" s="1"/>
  <c r="AQ35" i="30"/>
  <c r="AQ26" i="31" s="1"/>
  <c r="AS157" i="29"/>
  <c r="AR26" i="30"/>
  <c r="AR200" i="29"/>
  <c r="AS200" i="29" s="1"/>
  <c r="AJ71" i="32"/>
  <c r="AJ33" i="2" s="1"/>
  <c r="AJ130" i="2" s="1"/>
  <c r="AL168" i="29"/>
  <c r="AL163" i="29" s="1"/>
  <c r="AQ180" i="29"/>
  <c r="AR129" i="29"/>
  <c r="AR180" i="29" s="1"/>
  <c r="AQ728" i="58"/>
  <c r="AQ740" i="58" s="1"/>
  <c r="AK217" i="29"/>
  <c r="AK79" i="30"/>
  <c r="AR39" i="30"/>
  <c r="AR213" i="29"/>
  <c r="AS110" i="29"/>
  <c r="AR106" i="29"/>
  <c r="AN57" i="30"/>
  <c r="AN55" i="30" s="1"/>
  <c r="AN23" i="30"/>
  <c r="AN70" i="32" l="1"/>
  <c r="AN32" i="2" s="1"/>
  <c r="AN129" i="2" s="1"/>
  <c r="AN129" i="26"/>
  <c r="AN71" i="32"/>
  <c r="AN33" i="2" s="1"/>
  <c r="AN130" i="2" s="1"/>
  <c r="AN130" i="26"/>
  <c r="AP118" i="29"/>
  <c r="AP15" i="30"/>
  <c r="AP47" i="30" s="1"/>
  <c r="AP189" i="29"/>
  <c r="AQ74" i="29"/>
  <c r="AQ28" i="29" s="1"/>
  <c r="AR74" i="29" s="1"/>
  <c r="AM18" i="16"/>
  <c r="AO19" i="16" s="1"/>
  <c r="AO182" i="2" s="1"/>
  <c r="AO47" i="30"/>
  <c r="AN27" i="29"/>
  <c r="AO73" i="29" s="1"/>
  <c r="AL17" i="52"/>
  <c r="AL23" i="52"/>
  <c r="AL49" i="52" s="1"/>
  <c r="AK43" i="32"/>
  <c r="AK42" i="32" s="1"/>
  <c r="AK72" i="32" s="1"/>
  <c r="AK34" i="2" s="1"/>
  <c r="AK131" i="2" s="1"/>
  <c r="AL20" i="52"/>
  <c r="AL46" i="52" s="1"/>
  <c r="AL18" i="52"/>
  <c r="AL44" i="52" s="1"/>
  <c r="AM724" i="58"/>
  <c r="AM723" i="58" s="1"/>
  <c r="AN114" i="29"/>
  <c r="AK43" i="52"/>
  <c r="AK38" i="52" s="1"/>
  <c r="AK36" i="2" s="1"/>
  <c r="AK133" i="2" s="1"/>
  <c r="AK12" i="52"/>
  <c r="AM10" i="30"/>
  <c r="AK36" i="50"/>
  <c r="AK7" i="7"/>
  <c r="AL736" i="58"/>
  <c r="AL723" i="58"/>
  <c r="AN14" i="30"/>
  <c r="AN188" i="29"/>
  <c r="AN185" i="29" s="1"/>
  <c r="AN184" i="29" s="1"/>
  <c r="AN18" i="16" s="1"/>
  <c r="AP19" i="16" s="1"/>
  <c r="AP182" i="2" s="1"/>
  <c r="AN70" i="29"/>
  <c r="AK730" i="58"/>
  <c r="AK729" i="58" s="1"/>
  <c r="AK735" i="58"/>
  <c r="AR25" i="32"/>
  <c r="AS106" i="29"/>
  <c r="AP156" i="29"/>
  <c r="AO146" i="29"/>
  <c r="AN726" i="58"/>
  <c r="AM18" i="52"/>
  <c r="AM44" i="52" s="1"/>
  <c r="AM17" i="52"/>
  <c r="AM20" i="52"/>
  <c r="AM46" i="52" s="1"/>
  <c r="AM23" i="52"/>
  <c r="AM49" i="52" s="1"/>
  <c r="AL43" i="32"/>
  <c r="AL42" i="32" s="1"/>
  <c r="AL72" i="32" s="1"/>
  <c r="AL34" i="2" s="1"/>
  <c r="AL131" i="2" s="1"/>
  <c r="AO154" i="29"/>
  <c r="AO23" i="32" s="1"/>
  <c r="AO199" i="29"/>
  <c r="AO197" i="29" s="1"/>
  <c r="AO25" i="30"/>
  <c r="AS213" i="29"/>
  <c r="AR209" i="29"/>
  <c r="AS209" i="29" s="1"/>
  <c r="AL79" i="30"/>
  <c r="AL217" i="29"/>
  <c r="AR71" i="30"/>
  <c r="AS39" i="30"/>
  <c r="AR35" i="30"/>
  <c r="AK77" i="30"/>
  <c r="AM738" i="58"/>
  <c r="AO128" i="29"/>
  <c r="AN24" i="31"/>
  <c r="AR58" i="30"/>
  <c r="AS58" i="30" s="1"/>
  <c r="AS26" i="30"/>
  <c r="AR28" i="29" l="1"/>
  <c r="AR189" i="29"/>
  <c r="AR15" i="30"/>
  <c r="AR47" i="30" s="1"/>
  <c r="AS74" i="29"/>
  <c r="AO41" i="32"/>
  <c r="AO16" i="50"/>
  <c r="AO23" i="50" s="1"/>
  <c r="AO40" i="32"/>
  <c r="AO20" i="16"/>
  <c r="AQ118" i="29"/>
  <c r="AR118" i="29" s="1"/>
  <c r="AQ15" i="30"/>
  <c r="AQ189" i="29"/>
  <c r="AP16" i="50"/>
  <c r="AP23" i="50" s="1"/>
  <c r="AP41" i="32"/>
  <c r="AP40" i="32"/>
  <c r="AP20" i="16"/>
  <c r="AN24" i="29"/>
  <c r="AN69" i="29"/>
  <c r="AN21" i="32"/>
  <c r="AN7" i="52"/>
  <c r="AM27" i="50" s="1"/>
  <c r="AL7" i="7"/>
  <c r="AL36" i="50"/>
  <c r="AN46" i="30"/>
  <c r="AN43" i="30" s="1"/>
  <c r="AN42" i="30" s="1"/>
  <c r="AN11" i="30"/>
  <c r="AO27" i="29"/>
  <c r="AO14" i="30"/>
  <c r="AO188" i="29"/>
  <c r="AO185" i="29" s="1"/>
  <c r="AO184" i="29" s="1"/>
  <c r="AO18" i="16" s="1"/>
  <c r="AQ19" i="16" s="1"/>
  <c r="AQ182" i="2" s="1"/>
  <c r="AO70" i="29"/>
  <c r="AO117" i="29"/>
  <c r="AL43" i="52"/>
  <c r="AL38" i="52" s="1"/>
  <c r="AL36" i="2" s="1"/>
  <c r="AL133" i="2" s="1"/>
  <c r="AL12" i="52"/>
  <c r="AL730" i="58"/>
  <c r="AL729" i="58" s="1"/>
  <c r="AL735" i="58"/>
  <c r="AM736" i="58"/>
  <c r="AM735" i="58" s="1"/>
  <c r="AK82" i="7"/>
  <c r="AO179" i="29"/>
  <c r="AO177" i="29" s="1"/>
  <c r="AP128" i="29"/>
  <c r="AO126" i="29"/>
  <c r="AS71" i="30"/>
  <c r="AR67" i="30"/>
  <c r="AS67" i="30" s="1"/>
  <c r="AP154" i="29"/>
  <c r="AP23" i="32" s="1"/>
  <c r="AP25" i="30"/>
  <c r="AP199" i="29"/>
  <c r="AP197" i="29" s="1"/>
  <c r="AM43" i="52"/>
  <c r="AM38" i="52" s="1"/>
  <c r="AM36" i="2" s="1"/>
  <c r="AM12" i="52"/>
  <c r="AN738" i="58"/>
  <c r="AL77" i="30"/>
  <c r="AR728" i="58"/>
  <c r="AS25" i="32"/>
  <c r="AR26" i="31"/>
  <c r="AS26" i="31" s="1"/>
  <c r="AS35" i="30"/>
  <c r="AM168" i="29"/>
  <c r="AM163" i="29" s="1"/>
  <c r="AO57" i="30"/>
  <c r="AO55" i="30" s="1"/>
  <c r="AO23" i="30"/>
  <c r="AP148" i="29"/>
  <c r="AP70" i="32" l="1"/>
  <c r="AP32" i="2" s="1"/>
  <c r="AP129" i="2" s="1"/>
  <c r="AP129" i="26"/>
  <c r="AP71" i="32"/>
  <c r="AP33" i="2" s="1"/>
  <c r="AP130" i="2" s="1"/>
  <c r="AP130" i="26"/>
  <c r="AO71" i="32"/>
  <c r="AO33" i="2" s="1"/>
  <c r="AO130" i="2" s="1"/>
  <c r="AO130" i="26"/>
  <c r="AO70" i="32"/>
  <c r="AO32" i="2" s="1"/>
  <c r="AO129" i="2" s="1"/>
  <c r="AO129" i="26"/>
  <c r="AM7" i="7"/>
  <c r="AM125" i="26"/>
  <c r="AM36" i="50"/>
  <c r="AQ16" i="50"/>
  <c r="AQ23" i="50" s="1"/>
  <c r="AQ41" i="32"/>
  <c r="AQ40" i="32"/>
  <c r="AQ20" i="16"/>
  <c r="AQ47" i="30"/>
  <c r="AS47" i="30" s="1"/>
  <c r="AS15" i="30"/>
  <c r="AS189" i="29"/>
  <c r="AM730" i="58"/>
  <c r="AM729" i="58" s="1"/>
  <c r="AO7" i="52"/>
  <c r="AN27" i="50" s="1"/>
  <c r="AN125" i="26" s="1"/>
  <c r="AO11" i="30"/>
  <c r="AO46" i="30"/>
  <c r="AO43" i="30" s="1"/>
  <c r="AO42" i="30" s="1"/>
  <c r="AM43" i="32"/>
  <c r="AM42" i="32" s="1"/>
  <c r="AM72" i="32" s="1"/>
  <c r="AM34" i="2" s="1"/>
  <c r="AM131" i="2" s="1"/>
  <c r="AN18" i="52"/>
  <c r="AN44" i="52" s="1"/>
  <c r="AN20" i="52"/>
  <c r="AN46" i="52" s="1"/>
  <c r="AN23" i="52"/>
  <c r="AN49" i="52" s="1"/>
  <c r="AN17" i="52"/>
  <c r="AO24" i="29"/>
  <c r="AP73" i="29"/>
  <c r="AP27" i="29" s="1"/>
  <c r="AN724" i="58"/>
  <c r="AN20" i="32"/>
  <c r="AN19" i="32" s="1"/>
  <c r="AN62" i="32" s="1"/>
  <c r="AN24" i="2" s="1"/>
  <c r="AN121" i="2" s="1"/>
  <c r="AN10" i="30"/>
  <c r="AO114" i="29"/>
  <c r="AO69" i="29"/>
  <c r="AO21" i="32"/>
  <c r="AO20" i="32" s="1"/>
  <c r="AO19" i="32" s="1"/>
  <c r="AO62" i="32" s="1"/>
  <c r="AL82" i="7"/>
  <c r="AP57" i="30"/>
  <c r="AP55" i="30" s="1"/>
  <c r="AP23" i="30"/>
  <c r="AR740" i="58"/>
  <c r="AS728" i="58"/>
  <c r="AM133" i="2"/>
  <c r="AP179" i="29"/>
  <c r="AP177" i="29" s="1"/>
  <c r="AP126" i="29"/>
  <c r="AN168" i="29"/>
  <c r="AN163" i="29" s="1"/>
  <c r="AM217" i="29"/>
  <c r="AM79" i="30"/>
  <c r="AM82" i="7"/>
  <c r="AO726" i="58"/>
  <c r="AO24" i="31"/>
  <c r="AQ156" i="29"/>
  <c r="AQ128" i="29" s="1"/>
  <c r="AP146" i="29"/>
  <c r="AQ70" i="32" l="1"/>
  <c r="AQ32" i="2" s="1"/>
  <c r="AQ129" i="2" s="1"/>
  <c r="AQ129" i="26"/>
  <c r="AQ71" i="32"/>
  <c r="AQ33" i="2" s="1"/>
  <c r="AQ130" i="2" s="1"/>
  <c r="AQ130" i="26"/>
  <c r="AO20" i="52"/>
  <c r="AO46" i="52" s="1"/>
  <c r="AO23" i="52"/>
  <c r="AO49" i="52" s="1"/>
  <c r="AO18" i="52"/>
  <c r="AO44" i="52" s="1"/>
  <c r="AO17" i="52"/>
  <c r="AO43" i="52" s="1"/>
  <c r="D146" i="7" a="1"/>
  <c r="D146" i="7" s="1"/>
  <c r="AM180" i="7" s="1"/>
  <c r="AS180" i="7" s="1"/>
  <c r="AO10" i="30"/>
  <c r="AN43" i="32"/>
  <c r="AN42" i="32" s="1"/>
  <c r="AN72" i="32" s="1"/>
  <c r="AN34" i="2" s="1"/>
  <c r="AN131" i="2" s="1"/>
  <c r="AO724" i="58"/>
  <c r="AO736" i="58" s="1"/>
  <c r="AO730" i="58" s="1"/>
  <c r="AO729" i="58" s="1"/>
  <c r="AN736" i="58"/>
  <c r="AN723" i="58"/>
  <c r="AN43" i="52"/>
  <c r="AN38" i="52" s="1"/>
  <c r="AN36" i="2" s="1"/>
  <c r="AN133" i="2" s="1"/>
  <c r="AN12" i="52"/>
  <c r="AQ73" i="29"/>
  <c r="AQ27" i="29" s="1"/>
  <c r="AP24" i="29"/>
  <c r="AP14" i="30"/>
  <c r="AP188" i="29"/>
  <c r="AP70" i="29"/>
  <c r="AN36" i="50"/>
  <c r="AN7" i="7"/>
  <c r="AP117" i="29"/>
  <c r="AQ179" i="29"/>
  <c r="AQ177" i="29" s="1"/>
  <c r="AQ126" i="29"/>
  <c r="AN217" i="29"/>
  <c r="AN79" i="30"/>
  <c r="AO24" i="2"/>
  <c r="AO121" i="2" s="1"/>
  <c r="AQ148" i="29"/>
  <c r="AO738" i="58"/>
  <c r="AK71" i="32"/>
  <c r="AK33" i="2" s="1"/>
  <c r="AK130" i="2" s="1"/>
  <c r="AP24" i="31"/>
  <c r="AQ154" i="29"/>
  <c r="AQ23" i="32" s="1"/>
  <c r="AQ25" i="30"/>
  <c r="AQ199" i="29"/>
  <c r="AQ197" i="29" s="1"/>
  <c r="AP726" i="58"/>
  <c r="AO168" i="29"/>
  <c r="AO163" i="29" s="1"/>
  <c r="AM77" i="30"/>
  <c r="AO38" i="52" l="1"/>
  <c r="AO36" i="2" s="1"/>
  <c r="AO12" i="52"/>
  <c r="AO735" i="58"/>
  <c r="AN82" i="7"/>
  <c r="AQ24" i="29"/>
  <c r="AR73" i="29"/>
  <c r="AR27" i="29" s="1"/>
  <c r="AR24" i="29" s="1"/>
  <c r="AP21" i="32"/>
  <c r="AP69" i="29"/>
  <c r="AQ188" i="29"/>
  <c r="AQ185" i="29" s="1"/>
  <c r="AQ184" i="29" s="1"/>
  <c r="AQ18" i="16" s="1"/>
  <c r="AQ70" i="29"/>
  <c r="AQ14" i="30"/>
  <c r="AP114" i="29"/>
  <c r="AQ117" i="29"/>
  <c r="AP185" i="29"/>
  <c r="AP46" i="30"/>
  <c r="AP11" i="30"/>
  <c r="AO723" i="58"/>
  <c r="AN730" i="58"/>
  <c r="AN729" i="58" s="1"/>
  <c r="AN735" i="58"/>
  <c r="AM161" i="7"/>
  <c r="V161" i="7"/>
  <c r="W161" i="7"/>
  <c r="Y161" i="7"/>
  <c r="AJ161" i="7"/>
  <c r="AK161" i="7"/>
  <c r="AC161" i="7"/>
  <c r="T161" i="7"/>
  <c r="AB161" i="7"/>
  <c r="AA161" i="7"/>
  <c r="AI161" i="7"/>
  <c r="U161" i="7"/>
  <c r="X161" i="7"/>
  <c r="AF161" i="7"/>
  <c r="AG161" i="7"/>
  <c r="Z161" i="7"/>
  <c r="AL161" i="7"/>
  <c r="AD161" i="7"/>
  <c r="AE161" i="7"/>
  <c r="AH161" i="7"/>
  <c r="AL154" i="7"/>
  <c r="AK154" i="7"/>
  <c r="AA154" i="7"/>
  <c r="AJ154" i="7"/>
  <c r="N154" i="7"/>
  <c r="Y154" i="7"/>
  <c r="AI154" i="7"/>
  <c r="U154" i="7"/>
  <c r="V154" i="7"/>
  <c r="AH154" i="7"/>
  <c r="O154" i="7"/>
  <c r="AF154" i="7"/>
  <c r="R154" i="7"/>
  <c r="AE154" i="7"/>
  <c r="AG154" i="7"/>
  <c r="T154" i="7"/>
  <c r="X154" i="7"/>
  <c r="AC154" i="7"/>
  <c r="S154" i="7"/>
  <c r="W154" i="7"/>
  <c r="AB154" i="7"/>
  <c r="Z154" i="7"/>
  <c r="M154" i="7"/>
  <c r="AM154" i="7"/>
  <c r="AD154" i="7"/>
  <c r="Q154" i="7"/>
  <c r="P154" i="7"/>
  <c r="AL179" i="7"/>
  <c r="AM179" i="7"/>
  <c r="Y165" i="7"/>
  <c r="AF165" i="7"/>
  <c r="AK165" i="7"/>
  <c r="AM165" i="7"/>
  <c r="Z165" i="7"/>
  <c r="AD165" i="7"/>
  <c r="AG165" i="7"/>
  <c r="AC165" i="7"/>
  <c r="X165" i="7"/>
  <c r="AA165" i="7"/>
  <c r="AB165" i="7"/>
  <c r="AE165" i="7"/>
  <c r="AH165" i="7"/>
  <c r="AI165" i="7"/>
  <c r="AJ165" i="7"/>
  <c r="AL165" i="7"/>
  <c r="AC159" i="7"/>
  <c r="AM159" i="7"/>
  <c r="AI159" i="7"/>
  <c r="Y159" i="7"/>
  <c r="AA159" i="7"/>
  <c r="AD159" i="7"/>
  <c r="AE159" i="7"/>
  <c r="AH159" i="7"/>
  <c r="X159" i="7"/>
  <c r="S159" i="7"/>
  <c r="AK159" i="7"/>
  <c r="U159" i="7"/>
  <c r="R159" i="7"/>
  <c r="W159" i="7"/>
  <c r="AG159" i="7"/>
  <c r="T159" i="7"/>
  <c r="AB159" i="7"/>
  <c r="AJ159" i="7"/>
  <c r="AL159" i="7"/>
  <c r="Z159" i="7"/>
  <c r="V159" i="7"/>
  <c r="AF159" i="7"/>
  <c r="T152" i="7"/>
  <c r="U152" i="7"/>
  <c r="AK152" i="7"/>
  <c r="AL152" i="7"/>
  <c r="AM152" i="7"/>
  <c r="AC152" i="7"/>
  <c r="V152" i="7"/>
  <c r="W152" i="7"/>
  <c r="Y152" i="7"/>
  <c r="AD152" i="7"/>
  <c r="R152" i="7"/>
  <c r="S152" i="7"/>
  <c r="AG152" i="7"/>
  <c r="AB152" i="7"/>
  <c r="AH152" i="7"/>
  <c r="L152" i="7"/>
  <c r="AI152" i="7"/>
  <c r="X152" i="7"/>
  <c r="N152" i="7"/>
  <c r="Z152" i="7"/>
  <c r="Q152" i="7"/>
  <c r="AJ152" i="7"/>
  <c r="AA152" i="7"/>
  <c r="AE152" i="7"/>
  <c r="AF152" i="7"/>
  <c r="O152" i="7"/>
  <c r="P152" i="7"/>
  <c r="K152" i="7"/>
  <c r="M152" i="7"/>
  <c r="AK149" i="7"/>
  <c r="W149" i="7"/>
  <c r="AG149" i="7"/>
  <c r="I149" i="7"/>
  <c r="N149" i="7"/>
  <c r="L149" i="7"/>
  <c r="AI149" i="7"/>
  <c r="Y149" i="7"/>
  <c r="AA149" i="7"/>
  <c r="AD149" i="7"/>
  <c r="Q149" i="7"/>
  <c r="AF149" i="7"/>
  <c r="H149" i="7"/>
  <c r="M149" i="7"/>
  <c r="S149" i="7"/>
  <c r="J149" i="7"/>
  <c r="X149" i="7"/>
  <c r="AM149" i="7"/>
  <c r="V149" i="7"/>
  <c r="Z149" i="7"/>
  <c r="P149" i="7"/>
  <c r="T149" i="7"/>
  <c r="AJ149" i="7"/>
  <c r="AL149" i="7"/>
  <c r="AC149" i="7"/>
  <c r="AE149" i="7"/>
  <c r="AH149" i="7"/>
  <c r="AB149" i="7"/>
  <c r="K149" i="7"/>
  <c r="U149" i="7"/>
  <c r="O149" i="7"/>
  <c r="R149" i="7"/>
  <c r="AM174" i="7"/>
  <c r="AH174" i="7"/>
  <c r="AJ174" i="7"/>
  <c r="AL174" i="7"/>
  <c r="AG174" i="7"/>
  <c r="AI174" i="7"/>
  <c r="AK174" i="7"/>
  <c r="AL153" i="7"/>
  <c r="Q153" i="7"/>
  <c r="AK153" i="7"/>
  <c r="U153" i="7"/>
  <c r="AH153" i="7"/>
  <c r="O153" i="7"/>
  <c r="M153" i="7"/>
  <c r="AJ153" i="7"/>
  <c r="T153" i="7"/>
  <c r="W153" i="7"/>
  <c r="AF153" i="7"/>
  <c r="AI153" i="7"/>
  <c r="Z153" i="7"/>
  <c r="AC153" i="7"/>
  <c r="AG153" i="7"/>
  <c r="L153" i="7"/>
  <c r="N153" i="7"/>
  <c r="S153" i="7"/>
  <c r="AB153" i="7"/>
  <c r="AE153" i="7"/>
  <c r="AA153" i="7"/>
  <c r="R153" i="7"/>
  <c r="AM153" i="7"/>
  <c r="V153" i="7"/>
  <c r="X153" i="7"/>
  <c r="Y153" i="7"/>
  <c r="AD153" i="7"/>
  <c r="P153" i="7"/>
  <c r="AK168" i="7"/>
  <c r="AL168" i="7"/>
  <c r="AM168" i="7"/>
  <c r="AA168" i="7"/>
  <c r="AB168" i="7"/>
  <c r="AD168" i="7"/>
  <c r="AF168" i="7"/>
  <c r="AE168" i="7"/>
  <c r="AH168" i="7"/>
  <c r="AJ168" i="7"/>
  <c r="AG168" i="7"/>
  <c r="AI168" i="7"/>
  <c r="AC168" i="7"/>
  <c r="AJ162" i="7"/>
  <c r="AK162" i="7"/>
  <c r="W162" i="7"/>
  <c r="AH162" i="7"/>
  <c r="V162" i="7"/>
  <c r="Z162" i="7"/>
  <c r="AB162" i="7"/>
  <c r="AC162" i="7"/>
  <c r="AG162" i="7"/>
  <c r="AI162" i="7"/>
  <c r="AA162" i="7"/>
  <c r="AF162" i="7"/>
  <c r="AL162" i="7"/>
  <c r="AD162" i="7"/>
  <c r="AE162" i="7"/>
  <c r="AM162" i="7"/>
  <c r="X162" i="7"/>
  <c r="Y162" i="7"/>
  <c r="U162" i="7"/>
  <c r="AL148" i="7"/>
  <c r="AE148" i="7"/>
  <c r="R148" i="7"/>
  <c r="X148" i="7"/>
  <c r="P148" i="7"/>
  <c r="AK148" i="7"/>
  <c r="V148" i="7"/>
  <c r="W148" i="7"/>
  <c r="AG148" i="7"/>
  <c r="H148" i="7"/>
  <c r="AB148" i="7"/>
  <c r="M148" i="7"/>
  <c r="O148" i="7"/>
  <c r="N148" i="7"/>
  <c r="AJ148" i="7"/>
  <c r="AA148" i="7"/>
  <c r="AD148" i="7"/>
  <c r="AF148" i="7"/>
  <c r="L148" i="7"/>
  <c r="I148" i="7"/>
  <c r="T148" i="7"/>
  <c r="K148" i="7"/>
  <c r="AI148" i="7"/>
  <c r="AM148" i="7"/>
  <c r="U148" i="7"/>
  <c r="Y148" i="7"/>
  <c r="AH148" i="7"/>
  <c r="Q148" i="7"/>
  <c r="S148" i="7"/>
  <c r="J148" i="7"/>
  <c r="Z148" i="7"/>
  <c r="AC148" i="7"/>
  <c r="G148" i="7"/>
  <c r="AK173" i="7"/>
  <c r="AF173" i="7"/>
  <c r="AJ173" i="7"/>
  <c r="AM173" i="7"/>
  <c r="AI173" i="7"/>
  <c r="AL173" i="7"/>
  <c r="AG173" i="7"/>
  <c r="AH173" i="7"/>
  <c r="AC167" i="7"/>
  <c r="AE167" i="7"/>
  <c r="AL167" i="7"/>
  <c r="AA167" i="7"/>
  <c r="AD167" i="7"/>
  <c r="AJ167" i="7"/>
  <c r="AM167" i="7"/>
  <c r="AB167" i="7"/>
  <c r="AH167" i="7"/>
  <c r="AK167" i="7"/>
  <c r="AI167" i="7"/>
  <c r="AF167" i="7"/>
  <c r="Z167" i="7"/>
  <c r="AG167" i="7"/>
  <c r="AP738" i="58"/>
  <c r="AI171" i="7"/>
  <c r="AL171" i="7"/>
  <c r="AH171" i="7"/>
  <c r="AD171" i="7"/>
  <c r="AM171" i="7"/>
  <c r="AE171" i="7"/>
  <c r="AJ171" i="7"/>
  <c r="AK171" i="7"/>
  <c r="AF171" i="7"/>
  <c r="AG171" i="7"/>
  <c r="AQ57" i="30"/>
  <c r="AQ55" i="30" s="1"/>
  <c r="AQ23" i="30"/>
  <c r="AN77" i="30"/>
  <c r="AI163" i="7"/>
  <c r="AL163" i="7"/>
  <c r="V163" i="7"/>
  <c r="AD163" i="7"/>
  <c r="AE163" i="7"/>
  <c r="AH163" i="7"/>
  <c r="W163" i="7"/>
  <c r="AM163" i="7"/>
  <c r="AF163" i="7"/>
  <c r="Y163" i="7"/>
  <c r="AK163" i="7"/>
  <c r="Z163" i="7"/>
  <c r="X163" i="7"/>
  <c r="AA163" i="7"/>
  <c r="AB163" i="7"/>
  <c r="AC163" i="7"/>
  <c r="AG163" i="7"/>
  <c r="AJ163" i="7"/>
  <c r="AJ151" i="7"/>
  <c r="AK151" i="7"/>
  <c r="Y151" i="7"/>
  <c r="AF151" i="7"/>
  <c r="L151" i="7"/>
  <c r="AI151" i="7"/>
  <c r="M151" i="7"/>
  <c r="AL151" i="7"/>
  <c r="X151" i="7"/>
  <c r="AG151" i="7"/>
  <c r="Q151" i="7"/>
  <c r="K151" i="7"/>
  <c r="O151" i="7"/>
  <c r="AE151" i="7"/>
  <c r="N151" i="7"/>
  <c r="T151" i="7"/>
  <c r="AB151" i="7"/>
  <c r="AH151" i="7"/>
  <c r="AM151" i="7"/>
  <c r="V151" i="7"/>
  <c r="W151" i="7"/>
  <c r="AC151" i="7"/>
  <c r="U151" i="7"/>
  <c r="Z151" i="7"/>
  <c r="AA151" i="7"/>
  <c r="AD151" i="7"/>
  <c r="J151" i="7"/>
  <c r="R151" i="7"/>
  <c r="S151" i="7"/>
  <c r="P151" i="7"/>
  <c r="T160" i="7"/>
  <c r="Y160" i="7"/>
  <c r="S160" i="7"/>
  <c r="AD160" i="7"/>
  <c r="AK160" i="7"/>
  <c r="AB160" i="7"/>
  <c r="Z160" i="7"/>
  <c r="V160" i="7"/>
  <c r="AE160" i="7"/>
  <c r="AI160" i="7"/>
  <c r="AJ160" i="7"/>
  <c r="AM160" i="7"/>
  <c r="AA160" i="7"/>
  <c r="AF160" i="7"/>
  <c r="AH160" i="7"/>
  <c r="AC160" i="7"/>
  <c r="AG160" i="7"/>
  <c r="AL160" i="7"/>
  <c r="U160" i="7"/>
  <c r="W160" i="7"/>
  <c r="X160" i="7"/>
  <c r="AC170" i="7"/>
  <c r="AE170" i="7"/>
  <c r="AH170" i="7"/>
  <c r="AJ170" i="7"/>
  <c r="AL170" i="7"/>
  <c r="AM170" i="7"/>
  <c r="AK170" i="7"/>
  <c r="AG170" i="7"/>
  <c r="AD170" i="7"/>
  <c r="AF170" i="7"/>
  <c r="AI170" i="7"/>
  <c r="AI156" i="7"/>
  <c r="V156" i="7"/>
  <c r="Z156" i="7"/>
  <c r="AD156" i="7"/>
  <c r="P156" i="7"/>
  <c r="S156" i="7"/>
  <c r="AJ156" i="7"/>
  <c r="U156" i="7"/>
  <c r="R156" i="7"/>
  <c r="Y156" i="7"/>
  <c r="AE156" i="7"/>
  <c r="AH156" i="7"/>
  <c r="O156" i="7"/>
  <c r="AL156" i="7"/>
  <c r="AB156" i="7"/>
  <c r="AC156" i="7"/>
  <c r="AM156" i="7"/>
  <c r="W156" i="7"/>
  <c r="AK156" i="7"/>
  <c r="X156" i="7"/>
  <c r="AF156" i="7"/>
  <c r="T156" i="7"/>
  <c r="AG156" i="7"/>
  <c r="Q156" i="7"/>
  <c r="AA156" i="7"/>
  <c r="AL175" i="7"/>
  <c r="AK175" i="7"/>
  <c r="AM175" i="7"/>
  <c r="AJ175" i="7"/>
  <c r="AH175" i="7"/>
  <c r="AI175" i="7"/>
  <c r="AL71" i="32"/>
  <c r="AL33" i="2" s="1"/>
  <c r="AL130" i="2" s="1"/>
  <c r="AI169" i="7"/>
  <c r="AB169" i="7"/>
  <c r="AC169" i="7"/>
  <c r="AJ169" i="7"/>
  <c r="AF169" i="7"/>
  <c r="AH169" i="7"/>
  <c r="AK169" i="7"/>
  <c r="AM169" i="7"/>
  <c r="AD169" i="7"/>
  <c r="AE169" i="7"/>
  <c r="AG169" i="7"/>
  <c r="AL169" i="7"/>
  <c r="AM178" i="7"/>
  <c r="AL178" i="7"/>
  <c r="AK178" i="7"/>
  <c r="Z164" i="7"/>
  <c r="AA164" i="7"/>
  <c r="AI164" i="7"/>
  <c r="X164" i="7"/>
  <c r="AF164" i="7"/>
  <c r="AM164" i="7"/>
  <c r="AB164" i="7"/>
  <c r="AL164" i="7"/>
  <c r="W164" i="7"/>
  <c r="AD164" i="7"/>
  <c r="AE164" i="7"/>
  <c r="AJ164" i="7"/>
  <c r="Y164" i="7"/>
  <c r="AG164" i="7"/>
  <c r="AC164" i="7"/>
  <c r="AK164" i="7"/>
  <c r="AH164" i="7"/>
  <c r="U150" i="7"/>
  <c r="M150" i="7"/>
  <c r="AF150" i="7"/>
  <c r="Q150" i="7"/>
  <c r="AJ150" i="7"/>
  <c r="I150" i="7"/>
  <c r="J150" i="7"/>
  <c r="AI150" i="7"/>
  <c r="AB150" i="7"/>
  <c r="AH150" i="7"/>
  <c r="S150" i="7"/>
  <c r="R150" i="7"/>
  <c r="AK150" i="7"/>
  <c r="W150" i="7"/>
  <c r="X150" i="7"/>
  <c r="AE150" i="7"/>
  <c r="AG150" i="7"/>
  <c r="N150" i="7"/>
  <c r="V150" i="7"/>
  <c r="Y150" i="7"/>
  <c r="AA150" i="7"/>
  <c r="AM150" i="7"/>
  <c r="T150" i="7"/>
  <c r="Z150" i="7"/>
  <c r="K150" i="7"/>
  <c r="AD150" i="7"/>
  <c r="P150" i="7"/>
  <c r="O150" i="7"/>
  <c r="AL150" i="7"/>
  <c r="AC150" i="7"/>
  <c r="L150" i="7"/>
  <c r="AI146" i="7"/>
  <c r="Z146" i="7"/>
  <c r="AH146" i="7"/>
  <c r="R146" i="7"/>
  <c r="AA146" i="7"/>
  <c r="Q146" i="7"/>
  <c r="H146" i="7"/>
  <c r="Y146" i="7"/>
  <c r="AJ146" i="7"/>
  <c r="F146" i="7"/>
  <c r="AK146" i="7"/>
  <c r="T146" i="7"/>
  <c r="AB146" i="7"/>
  <c r="I146" i="7"/>
  <c r="E146" i="7"/>
  <c r="P146" i="7"/>
  <c r="AL146" i="7"/>
  <c r="U146" i="7"/>
  <c r="AC146" i="7"/>
  <c r="K146" i="7"/>
  <c r="M146" i="7"/>
  <c r="W146" i="7"/>
  <c r="AM146" i="7"/>
  <c r="V146" i="7"/>
  <c r="AD146" i="7"/>
  <c r="O146" i="7"/>
  <c r="G146" i="7"/>
  <c r="AE146" i="7"/>
  <c r="J146" i="7"/>
  <c r="AG146" i="7"/>
  <c r="S146" i="7"/>
  <c r="X146" i="7"/>
  <c r="AF146" i="7"/>
  <c r="L146" i="7"/>
  <c r="N146" i="7"/>
  <c r="AO217" i="29"/>
  <c r="AO79" i="30"/>
  <c r="X157" i="7"/>
  <c r="AH157" i="7"/>
  <c r="Q157" i="7"/>
  <c r="AG157" i="7"/>
  <c r="AK157" i="7"/>
  <c r="AI157" i="7"/>
  <c r="AJ157" i="7"/>
  <c r="P157" i="7"/>
  <c r="AM157" i="7"/>
  <c r="U157" i="7"/>
  <c r="Z157" i="7"/>
  <c r="AB157" i="7"/>
  <c r="AC157" i="7"/>
  <c r="AL157" i="7"/>
  <c r="Y157" i="7"/>
  <c r="R157" i="7"/>
  <c r="V157" i="7"/>
  <c r="AD157" i="7"/>
  <c r="AE157" i="7"/>
  <c r="AF157" i="7"/>
  <c r="W157" i="7"/>
  <c r="T157" i="7"/>
  <c r="AA157" i="7"/>
  <c r="S157" i="7"/>
  <c r="U147" i="7"/>
  <c r="Z147" i="7"/>
  <c r="AA147" i="7"/>
  <c r="F147" i="7"/>
  <c r="L147" i="7"/>
  <c r="AL147" i="7"/>
  <c r="AB147" i="7"/>
  <c r="AG147" i="7"/>
  <c r="N147" i="7"/>
  <c r="S147" i="7"/>
  <c r="AJ147" i="7"/>
  <c r="AM147" i="7"/>
  <c r="Y147" i="7"/>
  <c r="J147" i="7"/>
  <c r="M147" i="7"/>
  <c r="R147" i="7"/>
  <c r="T147" i="7"/>
  <c r="H147" i="7"/>
  <c r="AI147" i="7"/>
  <c r="AF147" i="7"/>
  <c r="AH147" i="7"/>
  <c r="K147" i="7"/>
  <c r="O147" i="7"/>
  <c r="G147" i="7"/>
  <c r="P147" i="7"/>
  <c r="I147" i="7"/>
  <c r="AC147" i="7"/>
  <c r="AD147" i="7"/>
  <c r="AK147" i="7"/>
  <c r="V147" i="7"/>
  <c r="W147" i="7"/>
  <c r="Q147" i="7"/>
  <c r="X147" i="7"/>
  <c r="AE147" i="7"/>
  <c r="AG172" i="7"/>
  <c r="AH172" i="7"/>
  <c r="AJ172" i="7"/>
  <c r="AL172" i="7"/>
  <c r="AI172" i="7"/>
  <c r="AK172" i="7"/>
  <c r="AF172" i="7"/>
  <c r="AM172" i="7"/>
  <c r="AE172" i="7"/>
  <c r="AB158" i="7"/>
  <c r="V158" i="7"/>
  <c r="AM158" i="7"/>
  <c r="T158" i="7"/>
  <c r="Q158" i="7"/>
  <c r="S158" i="7"/>
  <c r="AK158" i="7"/>
  <c r="AL158" i="7"/>
  <c r="U158" i="7"/>
  <c r="X158" i="7"/>
  <c r="AE158" i="7"/>
  <c r="AF158" i="7"/>
  <c r="AH158" i="7"/>
  <c r="Y158" i="7"/>
  <c r="AC158" i="7"/>
  <c r="W158" i="7"/>
  <c r="Z158" i="7"/>
  <c r="AG158" i="7"/>
  <c r="AI158" i="7"/>
  <c r="AA158" i="7"/>
  <c r="AJ158" i="7"/>
  <c r="AD158" i="7"/>
  <c r="R158" i="7"/>
  <c r="AR156" i="29"/>
  <c r="AR148" i="29" s="1"/>
  <c r="AR146" i="29" s="1"/>
  <c r="AQ146" i="29"/>
  <c r="AO133" i="2"/>
  <c r="AJ176" i="7"/>
  <c r="AI176" i="7"/>
  <c r="AK176" i="7"/>
  <c r="AL176" i="7"/>
  <c r="AM176" i="7"/>
  <c r="AJ177" i="7"/>
  <c r="AL177" i="7"/>
  <c r="AM177" i="7"/>
  <c r="AK177" i="7"/>
  <c r="X155" i="7"/>
  <c r="AE155" i="7"/>
  <c r="O155" i="7"/>
  <c r="AJ155" i="7"/>
  <c r="AI155" i="7"/>
  <c r="V155" i="7"/>
  <c r="AD155" i="7"/>
  <c r="T155" i="7"/>
  <c r="AA155" i="7"/>
  <c r="AH155" i="7"/>
  <c r="N155" i="7"/>
  <c r="P155" i="7"/>
  <c r="R155" i="7"/>
  <c r="AM155" i="7"/>
  <c r="AF155" i="7"/>
  <c r="U155" i="7"/>
  <c r="AL155" i="7"/>
  <c r="AC155" i="7"/>
  <c r="AG155" i="7"/>
  <c r="S155" i="7"/>
  <c r="Q155" i="7"/>
  <c r="W155" i="7"/>
  <c r="Y155" i="7"/>
  <c r="AK155" i="7"/>
  <c r="Z155" i="7"/>
  <c r="AB155" i="7"/>
  <c r="AM166" i="7"/>
  <c r="AG166" i="7"/>
  <c r="Y166" i="7"/>
  <c r="AB166" i="7"/>
  <c r="AE166" i="7"/>
  <c r="AF166" i="7"/>
  <c r="AH166" i="7"/>
  <c r="AC166" i="7"/>
  <c r="Z166" i="7"/>
  <c r="AL166" i="7"/>
  <c r="AD166" i="7"/>
  <c r="AA166" i="7"/>
  <c r="AI166" i="7"/>
  <c r="AJ166" i="7"/>
  <c r="AK166" i="7"/>
  <c r="AP168" i="29"/>
  <c r="AP163" i="29" s="1"/>
  <c r="AS179" i="7" l="1"/>
  <c r="AQ7" i="52"/>
  <c r="AP184" i="29"/>
  <c r="AP18" i="16" s="1"/>
  <c r="AR19" i="16" s="1"/>
  <c r="AR182" i="2" s="1"/>
  <c r="AP724" i="58"/>
  <c r="AP20" i="32"/>
  <c r="AP19" i="32" s="1"/>
  <c r="AP62" i="32" s="1"/>
  <c r="AP24" i="2" s="1"/>
  <c r="AP121" i="2" s="1"/>
  <c r="AP10" i="30"/>
  <c r="AR117" i="29"/>
  <c r="AR114" i="29" s="1"/>
  <c r="AQ114" i="29"/>
  <c r="AP43" i="30"/>
  <c r="AR70" i="29"/>
  <c r="AR188" i="29"/>
  <c r="AR14" i="30"/>
  <c r="AS73" i="29"/>
  <c r="AQ46" i="30"/>
  <c r="AQ43" i="30" s="1"/>
  <c r="AQ42" i="30" s="1"/>
  <c r="AQ11" i="30"/>
  <c r="AQ21" i="32"/>
  <c r="AQ20" i="32" s="1"/>
  <c r="AQ19" i="32" s="1"/>
  <c r="AQ62" i="32" s="1"/>
  <c r="AQ69" i="29"/>
  <c r="AS161" i="7"/>
  <c r="G145" i="7"/>
  <c r="G44" i="2" s="1"/>
  <c r="G6" i="7" s="1"/>
  <c r="G70" i="7" s="1"/>
  <c r="G76" i="7" s="1"/>
  <c r="AS173" i="7"/>
  <c r="Y145" i="7"/>
  <c r="Y44" i="2" s="1"/>
  <c r="Y141" i="2" s="1"/>
  <c r="AS178" i="7"/>
  <c r="AS155" i="7"/>
  <c r="AS157" i="7"/>
  <c r="S145" i="7"/>
  <c r="S44" i="2" s="1"/>
  <c r="AM145" i="7"/>
  <c r="E145" i="7"/>
  <c r="AS146" i="7"/>
  <c r="H145" i="7"/>
  <c r="AS150" i="7"/>
  <c r="AS153" i="7"/>
  <c r="AS152" i="7"/>
  <c r="V145" i="7"/>
  <c r="V44" i="2" s="1"/>
  <c r="AS147" i="7"/>
  <c r="AQ726" i="58"/>
  <c r="AG145" i="7"/>
  <c r="AG44" i="2" s="1"/>
  <c r="W145" i="7"/>
  <c r="W44" i="2" s="1"/>
  <c r="I145" i="7"/>
  <c r="Q145" i="7"/>
  <c r="Q44" i="2" s="1"/>
  <c r="AS175" i="7"/>
  <c r="AS170" i="7"/>
  <c r="AS148" i="7"/>
  <c r="AS159" i="7"/>
  <c r="AS176" i="7"/>
  <c r="AO77" i="30"/>
  <c r="J145" i="7"/>
  <c r="M145" i="7"/>
  <c r="M44" i="2" s="1"/>
  <c r="AB145" i="7"/>
  <c r="AB44" i="2" s="1"/>
  <c r="AA145" i="7"/>
  <c r="AA44" i="2" s="1"/>
  <c r="AS156" i="7"/>
  <c r="AQ24" i="31"/>
  <c r="AS162" i="7"/>
  <c r="AS174" i="7"/>
  <c r="AS149" i="7"/>
  <c r="P145" i="7"/>
  <c r="P44" i="2" s="1"/>
  <c r="AS172" i="7"/>
  <c r="AR154" i="29"/>
  <c r="AR23" i="32" s="1"/>
  <c r="AS156" i="29"/>
  <c r="AR25" i="30"/>
  <c r="AR199" i="29"/>
  <c r="AR128" i="29"/>
  <c r="AE145" i="7"/>
  <c r="AE44" i="2" s="1"/>
  <c r="K145" i="7"/>
  <c r="K44" i="2" s="1"/>
  <c r="T145" i="7"/>
  <c r="T44" i="2" s="1"/>
  <c r="R145" i="7"/>
  <c r="R44" i="2" s="1"/>
  <c r="AS151" i="7"/>
  <c r="AS171" i="7"/>
  <c r="AP217" i="29"/>
  <c r="AP79" i="30"/>
  <c r="AK145" i="7"/>
  <c r="AK44" i="2" s="1"/>
  <c r="AH145" i="7"/>
  <c r="AH44" i="2" s="1"/>
  <c r="AS169" i="7"/>
  <c r="AS160" i="7"/>
  <c r="AS167" i="7"/>
  <c r="AS154" i="7"/>
  <c r="X145" i="7"/>
  <c r="X44" i="2" s="1"/>
  <c r="N145" i="7"/>
  <c r="N44" i="2" s="1"/>
  <c r="AC145" i="7"/>
  <c r="AC44" i="2" s="1"/>
  <c r="AS158" i="7"/>
  <c r="L145" i="7"/>
  <c r="L44" i="2" s="1"/>
  <c r="O145" i="7"/>
  <c r="O44" i="2" s="1"/>
  <c r="U145" i="7"/>
  <c r="U44" i="2" s="1"/>
  <c r="F145" i="7"/>
  <c r="F44" i="2" s="1"/>
  <c r="Z145" i="7"/>
  <c r="Z44" i="2" s="1"/>
  <c r="AS163" i="7"/>
  <c r="AS165" i="7"/>
  <c r="AS166" i="7"/>
  <c r="AS177" i="7"/>
  <c r="AF145" i="7"/>
  <c r="AF44" i="2" s="1"/>
  <c r="AD145" i="7"/>
  <c r="AD44" i="2" s="1"/>
  <c r="AL145" i="7"/>
  <c r="AL44" i="2" s="1"/>
  <c r="AJ145" i="7"/>
  <c r="AJ44" i="2" s="1"/>
  <c r="AI145" i="7"/>
  <c r="AI44" i="2" s="1"/>
  <c r="AS164" i="7"/>
  <c r="AS168" i="7"/>
  <c r="AQ20" i="52" l="1"/>
  <c r="AQ46" i="52" s="1"/>
  <c r="AP27" i="50"/>
  <c r="AP125" i="26" s="1"/>
  <c r="I44" i="2"/>
  <c r="I6" i="7" s="1"/>
  <c r="I70" i="7" s="1"/>
  <c r="I76" i="7" s="1"/>
  <c r="I11" i="6"/>
  <c r="E11" i="6"/>
  <c r="E10" i="6" s="1"/>
  <c r="F11" i="6"/>
  <c r="F10" i="6" s="1"/>
  <c r="G11" i="6"/>
  <c r="G10" i="6" s="1"/>
  <c r="J11" i="6"/>
  <c r="L11" i="6"/>
  <c r="K11" i="6"/>
  <c r="N11" i="6"/>
  <c r="M11" i="6"/>
  <c r="O11" i="6"/>
  <c r="P11" i="6"/>
  <c r="Q11" i="6"/>
  <c r="R11" i="6"/>
  <c r="S11" i="6"/>
  <c r="T11" i="6"/>
  <c r="U11" i="6"/>
  <c r="V11" i="6"/>
  <c r="W11" i="6"/>
  <c r="X11" i="6"/>
  <c r="Z11" i="6"/>
  <c r="Y11" i="6"/>
  <c r="AA11" i="6"/>
  <c r="AB11" i="6"/>
  <c r="AC11" i="6"/>
  <c r="AD11" i="6"/>
  <c r="AE11" i="6"/>
  <c r="AF11" i="6"/>
  <c r="AH11" i="6"/>
  <c r="AG11" i="6"/>
  <c r="AI11" i="6"/>
  <c r="AJ11" i="6"/>
  <c r="AK11" i="6"/>
  <c r="AL11" i="6"/>
  <c r="AM11" i="6"/>
  <c r="AN11" i="6"/>
  <c r="H44" i="2"/>
  <c r="H6" i="7" s="1"/>
  <c r="H70" i="7" s="1"/>
  <c r="H76" i="7" s="1"/>
  <c r="H11" i="6"/>
  <c r="AQ18" i="52"/>
  <c r="AQ44" i="52" s="1"/>
  <c r="AR43" i="32"/>
  <c r="AR42" i="32" s="1"/>
  <c r="AQ17" i="52"/>
  <c r="AQ43" i="52" s="1"/>
  <c r="AR41" i="32"/>
  <c r="AR40" i="32"/>
  <c r="AR16" i="50"/>
  <c r="AR23" i="50" s="1"/>
  <c r="AR20" i="16"/>
  <c r="AP43" i="32"/>
  <c r="AP42" i="32" s="1"/>
  <c r="AP72" i="32" s="1"/>
  <c r="AP34" i="2" s="1"/>
  <c r="AP131" i="2" s="1"/>
  <c r="G141" i="2"/>
  <c r="AQ23" i="52"/>
  <c r="AQ49" i="52" s="1"/>
  <c r="AQ10" i="30"/>
  <c r="AR11" i="30"/>
  <c r="AR46" i="30"/>
  <c r="AS14" i="30"/>
  <c r="AQ724" i="58"/>
  <c r="AQ723" i="58" s="1"/>
  <c r="AR185" i="29"/>
  <c r="AS185" i="29" s="1"/>
  <c r="AS188" i="29"/>
  <c r="AR21" i="32"/>
  <c r="AR69" i="29"/>
  <c r="AS69" i="29" s="1"/>
  <c r="AP42" i="30"/>
  <c r="AP736" i="58"/>
  <c r="AP730" i="58" s="1"/>
  <c r="AP723" i="58"/>
  <c r="AS70" i="29"/>
  <c r="AP7" i="52"/>
  <c r="AO27" i="50" s="1"/>
  <c r="AO125" i="26" s="1"/>
  <c r="Y6" i="7"/>
  <c r="Y70" i="7" s="1"/>
  <c r="Y76" i="7" s="1"/>
  <c r="AD6" i="7"/>
  <c r="AD70" i="7" s="1"/>
  <c r="AD76" i="7" s="1"/>
  <c r="AD141" i="2"/>
  <c r="AR179" i="29"/>
  <c r="AR177" i="29" s="1"/>
  <c r="AR126" i="29"/>
  <c r="AG141" i="2"/>
  <c r="AG6" i="7"/>
  <c r="AG70" i="7" s="1"/>
  <c r="AG76" i="7" s="1"/>
  <c r="AF141" i="2"/>
  <c r="AF6" i="7"/>
  <c r="AF70" i="7" s="1"/>
  <c r="AF76" i="7" s="1"/>
  <c r="Z141" i="2"/>
  <c r="Z6" i="7"/>
  <c r="Z70" i="7" s="1"/>
  <c r="Z76" i="7" s="1"/>
  <c r="AC141" i="2"/>
  <c r="AC6" i="7"/>
  <c r="AC70" i="7" s="1"/>
  <c r="AC76" i="7" s="1"/>
  <c r="AS199" i="29"/>
  <c r="AR197" i="29"/>
  <c r="P6" i="7"/>
  <c r="P70" i="7" s="1"/>
  <c r="P76" i="7" s="1"/>
  <c r="P141" i="2"/>
  <c r="AQ24" i="2"/>
  <c r="AQ121" i="2" s="1"/>
  <c r="V6" i="7"/>
  <c r="V70" i="7" s="1"/>
  <c r="V76" i="7" s="1"/>
  <c r="V141" i="2"/>
  <c r="F6" i="7"/>
  <c r="F70" i="7" s="1"/>
  <c r="F76" i="7" s="1"/>
  <c r="F141" i="2"/>
  <c r="N6" i="7"/>
  <c r="N70" i="7" s="1"/>
  <c r="N76" i="7" s="1"/>
  <c r="N141" i="2"/>
  <c r="AH141" i="2"/>
  <c r="AH6" i="7"/>
  <c r="AH70" i="7" s="1"/>
  <c r="AH76" i="7" s="1"/>
  <c r="AR57" i="30"/>
  <c r="AR23" i="30"/>
  <c r="AS25" i="30"/>
  <c r="AQ738" i="58"/>
  <c r="U6" i="7"/>
  <c r="U70" i="7" s="1"/>
  <c r="U76" i="7" s="1"/>
  <c r="U141" i="2"/>
  <c r="AK6" i="7"/>
  <c r="AK70" i="7" s="1"/>
  <c r="AK76" i="7" s="1"/>
  <c r="AK141" i="2"/>
  <c r="AP77" i="30"/>
  <c r="AA6" i="7"/>
  <c r="AA70" i="7" s="1"/>
  <c r="AA76" i="7" s="1"/>
  <c r="AA141" i="2"/>
  <c r="D33" i="6"/>
  <c r="E44" i="2"/>
  <c r="AS145" i="7"/>
  <c r="O6" i="7"/>
  <c r="O70" i="7" s="1"/>
  <c r="O76" i="7" s="1"/>
  <c r="O141" i="2"/>
  <c r="R6" i="7"/>
  <c r="R70" i="7" s="1"/>
  <c r="R76" i="7" s="1"/>
  <c r="R141" i="2"/>
  <c r="AS154" i="29"/>
  <c r="AB141" i="2"/>
  <c r="AB6" i="7"/>
  <c r="AB70" i="7" s="1"/>
  <c r="AB76" i="7" s="1"/>
  <c r="AI6" i="7"/>
  <c r="AI70" i="7" s="1"/>
  <c r="AI76" i="7" s="1"/>
  <c r="AI141" i="2"/>
  <c r="L141" i="2"/>
  <c r="L6" i="7"/>
  <c r="L70" i="7" s="1"/>
  <c r="L76" i="7" s="1"/>
  <c r="X141" i="2"/>
  <c r="X6" i="7"/>
  <c r="X70" i="7" s="1"/>
  <c r="X76" i="7" s="1"/>
  <c r="T141" i="2"/>
  <c r="T6" i="7"/>
  <c r="T70" i="7" s="1"/>
  <c r="T76" i="7" s="1"/>
  <c r="M141" i="2"/>
  <c r="M6" i="7"/>
  <c r="M70" i="7" s="1"/>
  <c r="M76" i="7" s="1"/>
  <c r="Q141" i="2"/>
  <c r="Q6" i="7"/>
  <c r="Q70" i="7" s="1"/>
  <c r="Q76" i="7" s="1"/>
  <c r="S141" i="2"/>
  <c r="S6" i="7"/>
  <c r="S70" i="7" s="1"/>
  <c r="S76" i="7" s="1"/>
  <c r="K141" i="2"/>
  <c r="K6" i="7"/>
  <c r="K70" i="7" s="1"/>
  <c r="K76" i="7" s="1"/>
  <c r="J44" i="2"/>
  <c r="AJ6" i="7"/>
  <c r="AJ70" i="7" s="1"/>
  <c r="AJ76" i="7" s="1"/>
  <c r="AJ141" i="2"/>
  <c r="AL6" i="7"/>
  <c r="AL70" i="7" s="1"/>
  <c r="AL76" i="7" s="1"/>
  <c r="AL141" i="2"/>
  <c r="AE141" i="2"/>
  <c r="AE6" i="7"/>
  <c r="AE70" i="7" s="1"/>
  <c r="AE76" i="7" s="1"/>
  <c r="W141" i="2"/>
  <c r="W6" i="7"/>
  <c r="W70" i="7" s="1"/>
  <c r="W76" i="7" s="1"/>
  <c r="AR70" i="32" l="1"/>
  <c r="AR32" i="2" s="1"/>
  <c r="AR129" i="2" s="1"/>
  <c r="AR129" i="26"/>
  <c r="AR71" i="32"/>
  <c r="AR33" i="2" s="1"/>
  <c r="AR130" i="2" s="1"/>
  <c r="AR130" i="26"/>
  <c r="I141" i="2"/>
  <c r="H141" i="2"/>
  <c r="AO7" i="7"/>
  <c r="AO36" i="50"/>
  <c r="AQ38" i="52"/>
  <c r="AQ36" i="2" s="1"/>
  <c r="AQ133" i="2" s="1"/>
  <c r="AQ12" i="52"/>
  <c r="AP20" i="52"/>
  <c r="AP46" i="52" s="1"/>
  <c r="AO43" i="32"/>
  <c r="AO42" i="32" s="1"/>
  <c r="AO72" i="32" s="1"/>
  <c r="AO34" i="2" s="1"/>
  <c r="AO131" i="2" s="1"/>
  <c r="AP18" i="52"/>
  <c r="AP44" i="52" s="1"/>
  <c r="AP17" i="52"/>
  <c r="AP23" i="52"/>
  <c r="AP49" i="52" s="1"/>
  <c r="AP729" i="58"/>
  <c r="AR724" i="58"/>
  <c r="AP735" i="58"/>
  <c r="AR43" i="30"/>
  <c r="AS43" i="30" s="1"/>
  <c r="AS46" i="30"/>
  <c r="AS11" i="30"/>
  <c r="AS21" i="32"/>
  <c r="AQ736" i="58"/>
  <c r="AQ735" i="58" s="1"/>
  <c r="AR55" i="30"/>
  <c r="AS57" i="30"/>
  <c r="AR168" i="29"/>
  <c r="AR163" i="29" s="1"/>
  <c r="AR726" i="58"/>
  <c r="AS23" i="32"/>
  <c r="AR20" i="32"/>
  <c r="E6" i="7"/>
  <c r="E141" i="2"/>
  <c r="AS197" i="29"/>
  <c r="AR184" i="29"/>
  <c r="AR18" i="16" s="1"/>
  <c r="AR72" i="32"/>
  <c r="AQ137" i="2"/>
  <c r="AS137" i="2" s="1"/>
  <c r="AM71" i="32"/>
  <c r="J6" i="7"/>
  <c r="J70" i="7" s="1"/>
  <c r="J76" i="7" s="1"/>
  <c r="J141" i="2"/>
  <c r="AQ168" i="29"/>
  <c r="AQ163" i="29" s="1"/>
  <c r="AR24" i="31"/>
  <c r="AS23" i="30"/>
  <c r="AR10" i="30"/>
  <c r="AS10" i="30" s="1"/>
  <c r="AO82" i="7" l="1"/>
  <c r="AO11" i="6"/>
  <c r="AQ730" i="58"/>
  <c r="AQ729" i="58" s="1"/>
  <c r="AP36" i="50"/>
  <c r="AP7" i="7"/>
  <c r="AP43" i="52"/>
  <c r="AP38" i="52" s="1"/>
  <c r="AP36" i="2" s="1"/>
  <c r="AP133" i="2" s="1"/>
  <c r="AP12" i="52"/>
  <c r="AR736" i="58"/>
  <c r="AR730" i="58" s="1"/>
  <c r="AR729" i="58" s="1"/>
  <c r="AS724" i="58"/>
  <c r="AR7" i="52"/>
  <c r="AQ27" i="50" s="1"/>
  <c r="AQ125" i="26" s="1"/>
  <c r="AS184" i="29"/>
  <c r="E70" i="7"/>
  <c r="AS24" i="31"/>
  <c r="AR217" i="29"/>
  <c r="AR79" i="30"/>
  <c r="AS20" i="32"/>
  <c r="AR19" i="32"/>
  <c r="AS55" i="30"/>
  <c r="AR42" i="30"/>
  <c r="AS42" i="30" s="1"/>
  <c r="AQ217" i="29"/>
  <c r="AQ79" i="30"/>
  <c r="AM33" i="2"/>
  <c r="AR738" i="58"/>
  <c r="D845" i="58" s="1" a="1"/>
  <c r="D845" i="58" s="1"/>
  <c r="AS726" i="58"/>
  <c r="AR723" i="58"/>
  <c r="AS723" i="58" s="1"/>
  <c r="AR34" i="2"/>
  <c r="AQ7" i="7" l="1"/>
  <c r="AQ11" i="6" s="1"/>
  <c r="AQ36" i="50"/>
  <c r="AP11" i="6"/>
  <c r="AS730" i="58"/>
  <c r="AP82" i="7"/>
  <c r="D801" i="58" a="1"/>
  <c r="AS736" i="58"/>
  <c r="AR17" i="52"/>
  <c r="AR18" i="52"/>
  <c r="AR44" i="52" s="1"/>
  <c r="AR23" i="52"/>
  <c r="AR49" i="52" s="1"/>
  <c r="AR20" i="52"/>
  <c r="AR46" i="52" s="1"/>
  <c r="AS27" i="50"/>
  <c r="AQ43" i="32"/>
  <c r="AR131" i="2"/>
  <c r="AR735" i="58"/>
  <c r="AQ77" i="30"/>
  <c r="AM130" i="2"/>
  <c r="AR77" i="30"/>
  <c r="AS79" i="30"/>
  <c r="E76" i="7"/>
  <c r="AR62" i="32"/>
  <c r="AS19" i="32"/>
  <c r="T62" i="50" l="1"/>
  <c r="T63" i="50" s="1"/>
  <c r="V67" i="50" s="1"/>
  <c r="AQ82" i="7"/>
  <c r="D801" i="58"/>
  <c r="AQ42" i="32"/>
  <c r="AS43" i="32"/>
  <c r="AR36" i="50"/>
  <c r="AR7" i="7"/>
  <c r="S27" i="26"/>
  <c r="AR24" i="2"/>
  <c r="AS24" i="2" s="1"/>
  <c r="AS62" i="32"/>
  <c r="AR43" i="52"/>
  <c r="AR38" i="52" s="1"/>
  <c r="AR12" i="52"/>
  <c r="AS77" i="30"/>
  <c r="AR11" i="6" l="1"/>
  <c r="AS7" i="7"/>
  <c r="T65" i="50"/>
  <c r="X67" i="50" s="1"/>
  <c r="T64" i="50"/>
  <c r="W67" i="50" s="1"/>
  <c r="I823" i="58"/>
  <c r="F823" i="58"/>
  <c r="R823" i="58"/>
  <c r="J823" i="58"/>
  <c r="X823" i="58"/>
  <c r="V823" i="58"/>
  <c r="M823" i="58"/>
  <c r="S823" i="58"/>
  <c r="N823" i="58"/>
  <c r="K823" i="58"/>
  <c r="AA823" i="58"/>
  <c r="E823" i="58"/>
  <c r="W823" i="58"/>
  <c r="G823" i="58"/>
  <c r="P823" i="58"/>
  <c r="O823" i="58"/>
  <c r="T823" i="58"/>
  <c r="L823" i="58"/>
  <c r="Q823" i="58"/>
  <c r="U823" i="58"/>
  <c r="Z823" i="58"/>
  <c r="Y823" i="58"/>
  <c r="AB823" i="58"/>
  <c r="H823" i="58"/>
  <c r="F803" i="58"/>
  <c r="G803" i="58"/>
  <c r="H803" i="58"/>
  <c r="E803" i="58"/>
  <c r="H808" i="58"/>
  <c r="M808" i="58"/>
  <c r="G808" i="58"/>
  <c r="J808" i="58"/>
  <c r="L808" i="58"/>
  <c r="K808" i="58"/>
  <c r="E808" i="58"/>
  <c r="I808" i="58"/>
  <c r="F808" i="58"/>
  <c r="E813" i="58"/>
  <c r="M813" i="58"/>
  <c r="R813" i="58"/>
  <c r="H813" i="58"/>
  <c r="O813" i="58"/>
  <c r="Q813" i="58"/>
  <c r="I813" i="58"/>
  <c r="P813" i="58"/>
  <c r="G813" i="58"/>
  <c r="J813" i="58"/>
  <c r="N813" i="58"/>
  <c r="K813" i="58"/>
  <c r="L813" i="58"/>
  <c r="F813" i="58"/>
  <c r="N825" i="58"/>
  <c r="S825" i="58"/>
  <c r="Z825" i="58"/>
  <c r="L825" i="58"/>
  <c r="W825" i="58"/>
  <c r="P825" i="58"/>
  <c r="T825" i="58"/>
  <c r="AC825" i="58"/>
  <c r="H825" i="58"/>
  <c r="O825" i="58"/>
  <c r="V825" i="58"/>
  <c r="AD825" i="58"/>
  <c r="Y825" i="58"/>
  <c r="E825" i="58"/>
  <c r="M825" i="58"/>
  <c r="AA825" i="58"/>
  <c r="G825" i="58"/>
  <c r="J825" i="58"/>
  <c r="Q825" i="58"/>
  <c r="K825" i="58"/>
  <c r="U825" i="58"/>
  <c r="X825" i="58"/>
  <c r="AB825" i="58"/>
  <c r="I825" i="58"/>
  <c r="F825" i="58"/>
  <c r="R825" i="58"/>
  <c r="X801" i="58"/>
  <c r="AQ801" i="58"/>
  <c r="AG801" i="58"/>
  <c r="O801" i="58"/>
  <c r="W801" i="58"/>
  <c r="M801" i="58"/>
  <c r="AH801" i="58"/>
  <c r="R801" i="58"/>
  <c r="H801" i="58"/>
  <c r="P801" i="58"/>
  <c r="AA801" i="58"/>
  <c r="N801" i="58"/>
  <c r="K801" i="58"/>
  <c r="AN801" i="58"/>
  <c r="E801" i="58"/>
  <c r="J801" i="58"/>
  <c r="G801" i="58"/>
  <c r="AR801" i="58"/>
  <c r="AC801" i="58"/>
  <c r="AK801" i="58"/>
  <c r="AP801" i="58"/>
  <c r="AM801" i="58"/>
  <c r="AJ801" i="58"/>
  <c r="I801" i="58"/>
  <c r="AO801" i="58"/>
  <c r="F801" i="58"/>
  <c r="AI801" i="58"/>
  <c r="AF801" i="58"/>
  <c r="Y801" i="58"/>
  <c r="Z801" i="58"/>
  <c r="AL801" i="58"/>
  <c r="AB801" i="58"/>
  <c r="U801" i="58"/>
  <c r="L801" i="58"/>
  <c r="T801" i="58"/>
  <c r="Q801" i="58"/>
  <c r="S801" i="58"/>
  <c r="V801" i="58"/>
  <c r="AD801" i="58"/>
  <c r="AE801" i="58"/>
  <c r="F828" i="58"/>
  <c r="J828" i="58"/>
  <c r="V828" i="58"/>
  <c r="M828" i="58"/>
  <c r="P828" i="58"/>
  <c r="AE828" i="58"/>
  <c r="Y828" i="58"/>
  <c r="R828" i="58"/>
  <c r="U828" i="58"/>
  <c r="AB828" i="58"/>
  <c r="L828" i="58"/>
  <c r="O828" i="58"/>
  <c r="Z828" i="58"/>
  <c r="H828" i="58"/>
  <c r="E828" i="58"/>
  <c r="X828" i="58"/>
  <c r="I828" i="58"/>
  <c r="K828" i="58"/>
  <c r="AF828" i="58"/>
  <c r="AA828" i="58"/>
  <c r="Q828" i="58"/>
  <c r="G828" i="58"/>
  <c r="AD828" i="58"/>
  <c r="AG828" i="58"/>
  <c r="W828" i="58"/>
  <c r="N828" i="58"/>
  <c r="AC828" i="58"/>
  <c r="T828" i="58"/>
  <c r="S828" i="58"/>
  <c r="H817" i="58"/>
  <c r="R817" i="58"/>
  <c r="M817" i="58"/>
  <c r="V817" i="58"/>
  <c r="O817" i="58"/>
  <c r="T817" i="58"/>
  <c r="N817" i="58"/>
  <c r="G817" i="58"/>
  <c r="I817" i="58"/>
  <c r="J817" i="58"/>
  <c r="F817" i="58"/>
  <c r="K817" i="58"/>
  <c r="E817" i="58"/>
  <c r="P817" i="58"/>
  <c r="Q817" i="58"/>
  <c r="S817" i="58"/>
  <c r="L817" i="58"/>
  <c r="U817" i="58"/>
  <c r="G838" i="58"/>
  <c r="P838" i="58"/>
  <c r="I838" i="58"/>
  <c r="AO838" i="58"/>
  <c r="AQ838" i="58"/>
  <c r="AL838" i="58"/>
  <c r="M838" i="58"/>
  <c r="F838" i="58"/>
  <c r="AC838" i="58"/>
  <c r="Z838" i="58"/>
  <c r="AP838" i="58"/>
  <c r="E838" i="58"/>
  <c r="J838" i="58"/>
  <c r="AF838" i="58"/>
  <c r="W838" i="58"/>
  <c r="AK838" i="58"/>
  <c r="Q838" i="58"/>
  <c r="S838" i="58"/>
  <c r="AJ838" i="58"/>
  <c r="AD838" i="58"/>
  <c r="AM838" i="58"/>
  <c r="R838" i="58"/>
  <c r="H838" i="58"/>
  <c r="U838" i="58"/>
  <c r="X838" i="58"/>
  <c r="AE838" i="58"/>
  <c r="K838" i="58"/>
  <c r="L838" i="58"/>
  <c r="AB838" i="58"/>
  <c r="AG838" i="58"/>
  <c r="N838" i="58"/>
  <c r="AH838" i="58"/>
  <c r="Y838" i="58"/>
  <c r="AI838" i="58"/>
  <c r="AN838" i="58"/>
  <c r="O838" i="58"/>
  <c r="V838" i="58"/>
  <c r="AA838" i="58"/>
  <c r="T838" i="58"/>
  <c r="G804" i="58"/>
  <c r="H804" i="58"/>
  <c r="F804" i="58"/>
  <c r="I804" i="58"/>
  <c r="E804" i="58"/>
  <c r="J834" i="58"/>
  <c r="AD834" i="58"/>
  <c r="T834" i="58"/>
  <c r="R834" i="58"/>
  <c r="AK834" i="58"/>
  <c r="AL834" i="58"/>
  <c r="O834" i="58"/>
  <c r="AJ834" i="58"/>
  <c r="E834" i="58"/>
  <c r="Z834" i="58"/>
  <c r="AM834" i="58"/>
  <c r="U834" i="58"/>
  <c r="AI834" i="58"/>
  <c r="H834" i="58"/>
  <c r="N834" i="58"/>
  <c r="AB834" i="58"/>
  <c r="Y834" i="58"/>
  <c r="F834" i="58"/>
  <c r="M834" i="58"/>
  <c r="K834" i="58"/>
  <c r="X834" i="58"/>
  <c r="W834" i="58"/>
  <c r="I834" i="58"/>
  <c r="L834" i="58"/>
  <c r="AH834" i="58"/>
  <c r="AA834" i="58"/>
  <c r="G834" i="58"/>
  <c r="S834" i="58"/>
  <c r="V834" i="58"/>
  <c r="AC834" i="58"/>
  <c r="AF834" i="58"/>
  <c r="AE834" i="58"/>
  <c r="AG834" i="58"/>
  <c r="Q834" i="58"/>
  <c r="P834" i="58"/>
  <c r="H814" i="58"/>
  <c r="N814" i="58"/>
  <c r="R814" i="58"/>
  <c r="I814" i="58"/>
  <c r="Q814" i="58"/>
  <c r="J814" i="58"/>
  <c r="F814" i="58"/>
  <c r="E814" i="58"/>
  <c r="G814" i="58"/>
  <c r="P814" i="58"/>
  <c r="S814" i="58"/>
  <c r="O814" i="58"/>
  <c r="M814" i="58"/>
  <c r="K814" i="58"/>
  <c r="L814" i="58"/>
  <c r="M819" i="58"/>
  <c r="L819" i="58"/>
  <c r="F819" i="58"/>
  <c r="N819" i="58"/>
  <c r="U819" i="58"/>
  <c r="O819" i="58"/>
  <c r="K819" i="58"/>
  <c r="P819" i="58"/>
  <c r="J819" i="58"/>
  <c r="G819" i="58"/>
  <c r="V819" i="58"/>
  <c r="I819" i="58"/>
  <c r="S819" i="58"/>
  <c r="R819" i="58"/>
  <c r="Q819" i="58"/>
  <c r="T819" i="58"/>
  <c r="X819" i="58"/>
  <c r="H819" i="58"/>
  <c r="E819" i="58"/>
  <c r="W819" i="58"/>
  <c r="P824" i="58"/>
  <c r="E824" i="58"/>
  <c r="AC824" i="58"/>
  <c r="AA824" i="58"/>
  <c r="R824" i="58"/>
  <c r="F824" i="58"/>
  <c r="M824" i="58"/>
  <c r="I824" i="58"/>
  <c r="G824" i="58"/>
  <c r="Z824" i="58"/>
  <c r="N824" i="58"/>
  <c r="J824" i="58"/>
  <c r="S824" i="58"/>
  <c r="Q824" i="58"/>
  <c r="K824" i="58"/>
  <c r="L824" i="58"/>
  <c r="T824" i="58"/>
  <c r="X824" i="58"/>
  <c r="W824" i="58"/>
  <c r="O824" i="58"/>
  <c r="AB824" i="58"/>
  <c r="Y824" i="58"/>
  <c r="H824" i="58"/>
  <c r="U824" i="58"/>
  <c r="V824" i="58"/>
  <c r="M829" i="58"/>
  <c r="I829" i="58"/>
  <c r="AB829" i="58"/>
  <c r="AE829" i="58"/>
  <c r="U829" i="58"/>
  <c r="T829" i="58"/>
  <c r="J829" i="58"/>
  <c r="AD829" i="58"/>
  <c r="F829" i="58"/>
  <c r="R829" i="58"/>
  <c r="G829" i="58"/>
  <c r="Z829" i="58"/>
  <c r="AG829" i="58"/>
  <c r="L829" i="58"/>
  <c r="O829" i="58"/>
  <c r="AA829" i="58"/>
  <c r="S829" i="58"/>
  <c r="P829" i="58"/>
  <c r="AF829" i="58"/>
  <c r="Y829" i="58"/>
  <c r="K829" i="58"/>
  <c r="W829" i="58"/>
  <c r="Q829" i="58"/>
  <c r="N829" i="58"/>
  <c r="H829" i="58"/>
  <c r="V829" i="58"/>
  <c r="E829" i="58"/>
  <c r="AC829" i="58"/>
  <c r="AH829" i="58"/>
  <c r="X829" i="58"/>
  <c r="N833" i="58"/>
  <c r="I833" i="58"/>
  <c r="X833" i="58"/>
  <c r="W833" i="58"/>
  <c r="Q833" i="58"/>
  <c r="R833" i="58"/>
  <c r="V833" i="58"/>
  <c r="AL833" i="58"/>
  <c r="H833" i="58"/>
  <c r="T833" i="58"/>
  <c r="Z833" i="58"/>
  <c r="M833" i="58"/>
  <c r="P833" i="58"/>
  <c r="F833" i="58"/>
  <c r="AE833" i="58"/>
  <c r="AD833" i="58"/>
  <c r="E833" i="58"/>
  <c r="S833" i="58"/>
  <c r="AI833" i="58"/>
  <c r="AK833" i="58"/>
  <c r="AG833" i="58"/>
  <c r="O833" i="58"/>
  <c r="L833" i="58"/>
  <c r="AJ833" i="58"/>
  <c r="AC833" i="58"/>
  <c r="AF833" i="58"/>
  <c r="AA833" i="58"/>
  <c r="J833" i="58"/>
  <c r="U833" i="58"/>
  <c r="AH833" i="58"/>
  <c r="K833" i="58"/>
  <c r="G833" i="58"/>
  <c r="Y833" i="58"/>
  <c r="AB833" i="58"/>
  <c r="R839" i="58"/>
  <c r="S839" i="58"/>
  <c r="W839" i="58"/>
  <c r="AG839" i="58"/>
  <c r="AM839" i="58"/>
  <c r="I839" i="58"/>
  <c r="P839" i="58"/>
  <c r="AE839" i="58"/>
  <c r="AK839" i="58"/>
  <c r="AF839" i="58"/>
  <c r="V839" i="58"/>
  <c r="O839" i="58"/>
  <c r="AI839" i="58"/>
  <c r="AB839" i="58"/>
  <c r="Z839" i="58"/>
  <c r="E839" i="58"/>
  <c r="M839" i="58"/>
  <c r="U839" i="58"/>
  <c r="AH839" i="58"/>
  <c r="AJ839" i="58"/>
  <c r="F839" i="58"/>
  <c r="K839" i="58"/>
  <c r="AN839" i="58"/>
  <c r="AL839" i="58"/>
  <c r="Y839" i="58"/>
  <c r="L839" i="58"/>
  <c r="N839" i="58"/>
  <c r="AA839" i="58"/>
  <c r="X839" i="58"/>
  <c r="AQ839" i="58"/>
  <c r="AR839" i="58"/>
  <c r="J839" i="58"/>
  <c r="G839" i="58"/>
  <c r="AP839" i="58"/>
  <c r="T839" i="58"/>
  <c r="AD839" i="58"/>
  <c r="Q839" i="58"/>
  <c r="H839" i="58"/>
  <c r="AO839" i="58"/>
  <c r="AC839" i="58"/>
  <c r="J805" i="58"/>
  <c r="H805" i="58"/>
  <c r="G805" i="58"/>
  <c r="I805" i="58"/>
  <c r="E805" i="58"/>
  <c r="F805" i="58"/>
  <c r="L818" i="58"/>
  <c r="T818" i="58"/>
  <c r="P818" i="58"/>
  <c r="R818" i="58"/>
  <c r="W818" i="58"/>
  <c r="V818" i="58"/>
  <c r="E818" i="58"/>
  <c r="F818" i="58"/>
  <c r="O818" i="58"/>
  <c r="J818" i="58"/>
  <c r="Q818" i="58"/>
  <c r="G818" i="58"/>
  <c r="U818" i="58"/>
  <c r="S818" i="58"/>
  <c r="K818" i="58"/>
  <c r="H818" i="58"/>
  <c r="N818" i="58"/>
  <c r="I818" i="58"/>
  <c r="M818" i="58"/>
  <c r="R815" i="58"/>
  <c r="M815" i="58"/>
  <c r="G815" i="58"/>
  <c r="Q815" i="58"/>
  <c r="F815" i="58"/>
  <c r="K815" i="58"/>
  <c r="P815" i="58"/>
  <c r="L815" i="58"/>
  <c r="S815" i="58"/>
  <c r="I815" i="58"/>
  <c r="T815" i="58"/>
  <c r="O815" i="58"/>
  <c r="J815" i="58"/>
  <c r="N815" i="58"/>
  <c r="H815" i="58"/>
  <c r="E815" i="58"/>
  <c r="Q820" i="58"/>
  <c r="I820" i="58"/>
  <c r="O820" i="58"/>
  <c r="K820" i="58"/>
  <c r="S820" i="58"/>
  <c r="P820" i="58"/>
  <c r="W820" i="58"/>
  <c r="G820" i="58"/>
  <c r="N820" i="58"/>
  <c r="U820" i="58"/>
  <c r="V820" i="58"/>
  <c r="H820" i="58"/>
  <c r="R820" i="58"/>
  <c r="X820" i="58"/>
  <c r="F820" i="58"/>
  <c r="J820" i="58"/>
  <c r="E820" i="58"/>
  <c r="L820" i="58"/>
  <c r="M820" i="58"/>
  <c r="T820" i="58"/>
  <c r="Y820" i="58"/>
  <c r="O810" i="58"/>
  <c r="K810" i="58"/>
  <c r="N810" i="58"/>
  <c r="G810" i="58"/>
  <c r="I810" i="58"/>
  <c r="E810" i="58"/>
  <c r="J810" i="58"/>
  <c r="F810" i="58"/>
  <c r="H810" i="58"/>
  <c r="M810" i="58"/>
  <c r="L810" i="58"/>
  <c r="R830" i="58"/>
  <c r="G830" i="58"/>
  <c r="AC830" i="58"/>
  <c r="AF830" i="58"/>
  <c r="F830" i="58"/>
  <c r="K830" i="58"/>
  <c r="AE830" i="58"/>
  <c r="AG830" i="58"/>
  <c r="AI830" i="58"/>
  <c r="P830" i="58"/>
  <c r="H830" i="58"/>
  <c r="U830" i="58"/>
  <c r="Q830" i="58"/>
  <c r="I830" i="58"/>
  <c r="X830" i="58"/>
  <c r="J830" i="58"/>
  <c r="AA830" i="58"/>
  <c r="T830" i="58"/>
  <c r="AH830" i="58"/>
  <c r="M830" i="58"/>
  <c r="E830" i="58"/>
  <c r="W830" i="58"/>
  <c r="AD830" i="58"/>
  <c r="L830" i="58"/>
  <c r="O830" i="58"/>
  <c r="V830" i="58"/>
  <c r="N830" i="58"/>
  <c r="S830" i="58"/>
  <c r="AB830" i="58"/>
  <c r="Y830" i="58"/>
  <c r="Z830" i="58"/>
  <c r="S835" i="58"/>
  <c r="M835" i="58"/>
  <c r="AK835" i="58"/>
  <c r="AD835" i="58"/>
  <c r="AL835" i="58"/>
  <c r="R835" i="58"/>
  <c r="N835" i="58"/>
  <c r="W835" i="58"/>
  <c r="AH835" i="58"/>
  <c r="U835" i="58"/>
  <c r="AA835" i="58"/>
  <c r="E835" i="58"/>
  <c r="AG835" i="58"/>
  <c r="AE835" i="58"/>
  <c r="AM835" i="58"/>
  <c r="P835" i="58"/>
  <c r="O835" i="58"/>
  <c r="AJ835" i="58"/>
  <c r="AF835" i="58"/>
  <c r="Q835" i="58"/>
  <c r="T835" i="58"/>
  <c r="K835" i="58"/>
  <c r="AB835" i="58"/>
  <c r="AC835" i="58"/>
  <c r="L835" i="58"/>
  <c r="I835" i="58"/>
  <c r="V835" i="58"/>
  <c r="AI835" i="58"/>
  <c r="G835" i="58"/>
  <c r="F835" i="58"/>
  <c r="Z835" i="58"/>
  <c r="Y835" i="58"/>
  <c r="J835" i="58"/>
  <c r="H835" i="58"/>
  <c r="X835" i="58"/>
  <c r="AN835" i="58"/>
  <c r="F840" i="58"/>
  <c r="S840" i="58"/>
  <c r="W840" i="58"/>
  <c r="AB840" i="58"/>
  <c r="AG840" i="58"/>
  <c r="R840" i="58"/>
  <c r="P840" i="58"/>
  <c r="AH840" i="58"/>
  <c r="AN840" i="58"/>
  <c r="AA840" i="58"/>
  <c r="T840" i="58"/>
  <c r="AL840" i="58"/>
  <c r="H840" i="58"/>
  <c r="X840" i="58"/>
  <c r="I840" i="58"/>
  <c r="K840" i="58"/>
  <c r="AR840" i="58"/>
  <c r="AC840" i="58"/>
  <c r="Z840" i="58"/>
  <c r="AJ840" i="58"/>
  <c r="G840" i="58"/>
  <c r="O840" i="58"/>
  <c r="U840" i="58"/>
  <c r="AQ840" i="58"/>
  <c r="AI840" i="58"/>
  <c r="Y840" i="58"/>
  <c r="AD840" i="58"/>
  <c r="E840" i="58"/>
  <c r="AF840" i="58"/>
  <c r="L840" i="58"/>
  <c r="M840" i="58"/>
  <c r="AK840" i="58"/>
  <c r="AO840" i="58"/>
  <c r="N840" i="58"/>
  <c r="AE840" i="58"/>
  <c r="AM840" i="58"/>
  <c r="V840" i="58"/>
  <c r="AP840" i="58"/>
  <c r="J840" i="58"/>
  <c r="Q840" i="58"/>
  <c r="S826" i="58"/>
  <c r="J826" i="58"/>
  <c r="AD826" i="58"/>
  <c r="I826" i="58"/>
  <c r="F826" i="58"/>
  <c r="X826" i="58"/>
  <c r="V826" i="58"/>
  <c r="N826" i="58"/>
  <c r="M826" i="58"/>
  <c r="Q826" i="58"/>
  <c r="O826" i="58"/>
  <c r="Y826" i="58"/>
  <c r="AC826" i="58"/>
  <c r="G826" i="58"/>
  <c r="E826" i="58"/>
  <c r="Z826" i="58"/>
  <c r="AA826" i="58"/>
  <c r="T826" i="58"/>
  <c r="R826" i="58"/>
  <c r="AB826" i="58"/>
  <c r="H826" i="58"/>
  <c r="L826" i="58"/>
  <c r="K826" i="58"/>
  <c r="P826" i="58"/>
  <c r="U826" i="58"/>
  <c r="W826" i="58"/>
  <c r="AE826" i="58"/>
  <c r="J806" i="58"/>
  <c r="F806" i="58"/>
  <c r="K806" i="58"/>
  <c r="H806" i="58"/>
  <c r="E806" i="58"/>
  <c r="G806" i="58"/>
  <c r="I806" i="58"/>
  <c r="L811" i="58"/>
  <c r="O811" i="58"/>
  <c r="F811" i="58"/>
  <c r="H811" i="58"/>
  <c r="E811" i="58"/>
  <c r="J811" i="58"/>
  <c r="N811" i="58"/>
  <c r="I811" i="58"/>
  <c r="M811" i="58"/>
  <c r="P811" i="58"/>
  <c r="G811" i="58"/>
  <c r="K811" i="58"/>
  <c r="E816" i="58"/>
  <c r="Q816" i="58"/>
  <c r="M816" i="58"/>
  <c r="K816" i="58"/>
  <c r="U816" i="58"/>
  <c r="T816" i="58"/>
  <c r="R816" i="58"/>
  <c r="N816" i="58"/>
  <c r="I816" i="58"/>
  <c r="H816" i="58"/>
  <c r="J816" i="58"/>
  <c r="O816" i="58"/>
  <c r="G816" i="58"/>
  <c r="S816" i="58"/>
  <c r="F816" i="58"/>
  <c r="P816" i="58"/>
  <c r="L816" i="58"/>
  <c r="G821" i="58"/>
  <c r="S821" i="58"/>
  <c r="W821" i="58"/>
  <c r="Z821" i="58"/>
  <c r="Y821" i="58"/>
  <c r="F821" i="58"/>
  <c r="X821" i="58"/>
  <c r="M821" i="58"/>
  <c r="H821" i="58"/>
  <c r="L821" i="58"/>
  <c r="V821" i="58"/>
  <c r="N821" i="58"/>
  <c r="P821" i="58"/>
  <c r="E821" i="58"/>
  <c r="U821" i="58"/>
  <c r="K821" i="58"/>
  <c r="I821" i="58"/>
  <c r="O821" i="58"/>
  <c r="Q821" i="58"/>
  <c r="T821" i="58"/>
  <c r="J821" i="58"/>
  <c r="R821" i="58"/>
  <c r="K812" i="58"/>
  <c r="F812" i="58"/>
  <c r="Q812" i="58"/>
  <c r="I812" i="58"/>
  <c r="H812" i="58"/>
  <c r="J812" i="58"/>
  <c r="O812" i="58"/>
  <c r="G812" i="58"/>
  <c r="P812" i="58"/>
  <c r="E812" i="58"/>
  <c r="L812" i="58"/>
  <c r="N812" i="58"/>
  <c r="M812" i="58"/>
  <c r="H831" i="58"/>
  <c r="S831" i="58"/>
  <c r="P831" i="58"/>
  <c r="I831" i="58"/>
  <c r="AB831" i="58"/>
  <c r="AC831" i="58"/>
  <c r="X831" i="58"/>
  <c r="Z831" i="58"/>
  <c r="O831" i="58"/>
  <c r="AG831" i="58"/>
  <c r="AJ831" i="58"/>
  <c r="E831" i="58"/>
  <c r="K831" i="58"/>
  <c r="Y831" i="58"/>
  <c r="AF831" i="58"/>
  <c r="L831" i="58"/>
  <c r="F831" i="58"/>
  <c r="J831" i="58"/>
  <c r="U831" i="58"/>
  <c r="AE831" i="58"/>
  <c r="R831" i="58"/>
  <c r="G831" i="58"/>
  <c r="AD831" i="58"/>
  <c r="AH831" i="58"/>
  <c r="AI831" i="58"/>
  <c r="T831" i="58"/>
  <c r="N831" i="58"/>
  <c r="AA831" i="58"/>
  <c r="V831" i="58"/>
  <c r="Q831" i="58"/>
  <c r="M831" i="58"/>
  <c r="W831" i="58"/>
  <c r="R836" i="58"/>
  <c r="S836" i="58"/>
  <c r="W836" i="58"/>
  <c r="AF836" i="58"/>
  <c r="U836" i="58"/>
  <c r="H836" i="58"/>
  <c r="L836" i="58"/>
  <c r="AL836" i="58"/>
  <c r="AG836" i="58"/>
  <c r="AD836" i="58"/>
  <c r="Q836" i="58"/>
  <c r="G836" i="58"/>
  <c r="AB836" i="58"/>
  <c r="T836" i="58"/>
  <c r="F836" i="58"/>
  <c r="J836" i="58"/>
  <c r="AI836" i="58"/>
  <c r="X836" i="58"/>
  <c r="K836" i="58"/>
  <c r="N836" i="58"/>
  <c r="I836" i="58"/>
  <c r="AE836" i="58"/>
  <c r="Z836" i="58"/>
  <c r="AC836" i="58"/>
  <c r="Y836" i="58"/>
  <c r="O836" i="58"/>
  <c r="AA836" i="58"/>
  <c r="AH836" i="58"/>
  <c r="M836" i="58"/>
  <c r="AM836" i="58"/>
  <c r="AJ836" i="58"/>
  <c r="AK836" i="58"/>
  <c r="P836" i="58"/>
  <c r="E836" i="58"/>
  <c r="AN836" i="58"/>
  <c r="AO836" i="58"/>
  <c r="V836" i="58"/>
  <c r="G802" i="58"/>
  <c r="E802" i="58"/>
  <c r="F802" i="58"/>
  <c r="K807" i="58"/>
  <c r="J807" i="58"/>
  <c r="I807" i="58"/>
  <c r="E807" i="58"/>
  <c r="L807" i="58"/>
  <c r="G807" i="58"/>
  <c r="F807" i="58"/>
  <c r="H807" i="58"/>
  <c r="E837" i="58"/>
  <c r="S837" i="58"/>
  <c r="AM837" i="58"/>
  <c r="AC837" i="58"/>
  <c r="G837" i="58"/>
  <c r="R837" i="58"/>
  <c r="AO837" i="58"/>
  <c r="Z837" i="58"/>
  <c r="AD837" i="58"/>
  <c r="N837" i="58"/>
  <c r="F837" i="58"/>
  <c r="H837" i="58"/>
  <c r="AA837" i="58"/>
  <c r="X837" i="58"/>
  <c r="Q837" i="58"/>
  <c r="AG837" i="58"/>
  <c r="AE837" i="58"/>
  <c r="AN837" i="58"/>
  <c r="J837" i="58"/>
  <c r="P837" i="58"/>
  <c r="AH837" i="58"/>
  <c r="AF837" i="58"/>
  <c r="T837" i="58"/>
  <c r="I837" i="58"/>
  <c r="U837" i="58"/>
  <c r="V837" i="58"/>
  <c r="Y837" i="58"/>
  <c r="AJ837" i="58"/>
  <c r="L837" i="58"/>
  <c r="O837" i="58"/>
  <c r="AK837" i="58"/>
  <c r="W837" i="58"/>
  <c r="AI837" i="58"/>
  <c r="AB837" i="58"/>
  <c r="AP837" i="58"/>
  <c r="M837" i="58"/>
  <c r="K837" i="58"/>
  <c r="AL837" i="58"/>
  <c r="I809" i="58"/>
  <c r="H809" i="58"/>
  <c r="G809" i="58"/>
  <c r="N809" i="58"/>
  <c r="E809" i="58"/>
  <c r="M809" i="58"/>
  <c r="K809" i="58"/>
  <c r="L809" i="58"/>
  <c r="J809" i="58"/>
  <c r="F809" i="58"/>
  <c r="G822" i="58"/>
  <c r="J822" i="58"/>
  <c r="U822" i="58"/>
  <c r="I822" i="58"/>
  <c r="O822" i="58"/>
  <c r="T822" i="58"/>
  <c r="Y822" i="58"/>
  <c r="F822" i="58"/>
  <c r="AA822" i="58"/>
  <c r="V822" i="58"/>
  <c r="N822" i="58"/>
  <c r="H822" i="58"/>
  <c r="P822" i="58"/>
  <c r="S822" i="58"/>
  <c r="M822" i="58"/>
  <c r="X822" i="58"/>
  <c r="R822" i="58"/>
  <c r="L822" i="58"/>
  <c r="W822" i="58"/>
  <c r="Q822" i="58"/>
  <c r="K822" i="58"/>
  <c r="E822" i="58"/>
  <c r="Z822" i="58"/>
  <c r="F827" i="58"/>
  <c r="T827" i="58"/>
  <c r="W827" i="58"/>
  <c r="Q827" i="58"/>
  <c r="J827" i="58"/>
  <c r="I827" i="58"/>
  <c r="U827" i="58"/>
  <c r="AA827" i="58"/>
  <c r="K827" i="58"/>
  <c r="P827" i="58"/>
  <c r="S827" i="58"/>
  <c r="O827" i="58"/>
  <c r="Z827" i="58"/>
  <c r="AC827" i="58"/>
  <c r="Y827" i="58"/>
  <c r="L827" i="58"/>
  <c r="E827" i="58"/>
  <c r="M827" i="58"/>
  <c r="G827" i="58"/>
  <c r="X827" i="58"/>
  <c r="H827" i="58"/>
  <c r="AD827" i="58"/>
  <c r="AF827" i="58"/>
  <c r="N827" i="58"/>
  <c r="R827" i="58"/>
  <c r="AE827" i="58"/>
  <c r="V827" i="58"/>
  <c r="AB827" i="58"/>
  <c r="N832" i="58"/>
  <c r="S832" i="58"/>
  <c r="AK832" i="58"/>
  <c r="U832" i="58"/>
  <c r="Z832" i="58"/>
  <c r="W832" i="58"/>
  <c r="P832" i="58"/>
  <c r="X832" i="58"/>
  <c r="AE832" i="58"/>
  <c r="T832" i="58"/>
  <c r="H832" i="58"/>
  <c r="AB832" i="58"/>
  <c r="AC832" i="58"/>
  <c r="V832" i="58"/>
  <c r="Q832" i="58"/>
  <c r="AA832" i="58"/>
  <c r="AI832" i="58"/>
  <c r="K832" i="58"/>
  <c r="E832" i="58"/>
  <c r="F832" i="58"/>
  <c r="AG832" i="58"/>
  <c r="J832" i="58"/>
  <c r="I832" i="58"/>
  <c r="L832" i="58"/>
  <c r="AH832" i="58"/>
  <c r="M832" i="58"/>
  <c r="O832" i="58"/>
  <c r="Y832" i="58"/>
  <c r="AF832" i="58"/>
  <c r="R832" i="58"/>
  <c r="G832" i="58"/>
  <c r="AD832" i="58"/>
  <c r="AJ832" i="58"/>
  <c r="AR36" i="2"/>
  <c r="AS36" i="2" s="1"/>
  <c r="AS38" i="52"/>
  <c r="AR121" i="2"/>
  <c r="AS121" i="2" s="1"/>
  <c r="AR82" i="7"/>
  <c r="AS82" i="7" s="1"/>
  <c r="AQ72" i="32"/>
  <c r="AS42" i="32"/>
  <c r="AS840" i="58" l="1"/>
  <c r="AS839" i="58"/>
  <c r="F800" i="58"/>
  <c r="G800" i="58"/>
  <c r="E800" i="58"/>
  <c r="AS801" i="58"/>
  <c r="F855" i="58"/>
  <c r="L855" i="58"/>
  <c r="AC855" i="58"/>
  <c r="AG855" i="58"/>
  <c r="J855" i="58"/>
  <c r="K855" i="58"/>
  <c r="T855" i="58"/>
  <c r="U855" i="58"/>
  <c r="AE855" i="58"/>
  <c r="AH855" i="58"/>
  <c r="H855" i="58"/>
  <c r="O855" i="58"/>
  <c r="P855" i="58"/>
  <c r="S855" i="58"/>
  <c r="V855" i="58"/>
  <c r="Z855" i="58"/>
  <c r="AM855" i="58"/>
  <c r="AA855" i="58"/>
  <c r="M855" i="58"/>
  <c r="Q855" i="58"/>
  <c r="R855" i="58"/>
  <c r="AD855" i="58"/>
  <c r="G855" i="58"/>
  <c r="I855" i="58"/>
  <c r="N855" i="58"/>
  <c r="X855" i="58"/>
  <c r="Y855" i="58"/>
  <c r="AB855" i="58"/>
  <c r="E855" i="58"/>
  <c r="AI855" i="58"/>
  <c r="AP855" i="58"/>
  <c r="W855" i="58"/>
  <c r="AK855" i="58"/>
  <c r="AO855" i="58"/>
  <c r="AQ855" i="58"/>
  <c r="AN855" i="58"/>
  <c r="AL855" i="58"/>
  <c r="AJ855" i="58"/>
  <c r="AR855" i="58"/>
  <c r="AF855" i="58"/>
  <c r="AM868" i="58"/>
  <c r="J868" i="58"/>
  <c r="K868" i="58"/>
  <c r="M868" i="58"/>
  <c r="S868" i="58"/>
  <c r="X868" i="58"/>
  <c r="O868" i="58"/>
  <c r="AH868" i="58"/>
  <c r="AI868" i="58"/>
  <c r="AD868" i="58"/>
  <c r="AG868" i="58"/>
  <c r="E868" i="58"/>
  <c r="F868" i="58"/>
  <c r="I868" i="58"/>
  <c r="T868" i="58"/>
  <c r="W868" i="58"/>
  <c r="AE868" i="58"/>
  <c r="G868" i="58"/>
  <c r="L868" i="58"/>
  <c r="N868" i="58"/>
  <c r="P868" i="58"/>
  <c r="U868" i="58"/>
  <c r="V868" i="58"/>
  <c r="Y868" i="58"/>
  <c r="Z868" i="58"/>
  <c r="AO868" i="58"/>
  <c r="AQ868" i="58"/>
  <c r="H868" i="58"/>
  <c r="AA868" i="58"/>
  <c r="Q868" i="58"/>
  <c r="R868" i="58"/>
  <c r="AB868" i="58"/>
  <c r="AJ868" i="58"/>
  <c r="AK868" i="58"/>
  <c r="AR868" i="58"/>
  <c r="AC868" i="58"/>
  <c r="AP868" i="58"/>
  <c r="AN868" i="58"/>
  <c r="AF868" i="58"/>
  <c r="AL868" i="58"/>
  <c r="H862" i="58"/>
  <c r="S862" i="58"/>
  <c r="T862" i="58"/>
  <c r="U862" i="58"/>
  <c r="I862" i="58"/>
  <c r="X862" i="58"/>
  <c r="AD862" i="58"/>
  <c r="AG862" i="58"/>
  <c r="G862" i="58"/>
  <c r="N862" i="58"/>
  <c r="R862" i="58"/>
  <c r="W862" i="58"/>
  <c r="AF862" i="58"/>
  <c r="AH862" i="58"/>
  <c r="AI862" i="58"/>
  <c r="O862" i="58"/>
  <c r="M862" i="58"/>
  <c r="Y862" i="58"/>
  <c r="AB862" i="58"/>
  <c r="J862" i="58"/>
  <c r="Z862" i="58"/>
  <c r="E862" i="58"/>
  <c r="F862" i="58"/>
  <c r="K862" i="58"/>
  <c r="V862" i="58"/>
  <c r="AA862" i="58"/>
  <c r="AE862" i="58"/>
  <c r="AO862" i="58"/>
  <c r="AP862" i="58"/>
  <c r="Q862" i="58"/>
  <c r="L862" i="58"/>
  <c r="AC862" i="58"/>
  <c r="AM862" i="58"/>
  <c r="AQ862" i="58"/>
  <c r="AK862" i="58"/>
  <c r="AN862" i="58"/>
  <c r="AR862" i="58"/>
  <c r="P862" i="58"/>
  <c r="AJ862" i="58"/>
  <c r="AL862" i="58"/>
  <c r="F846" i="58"/>
  <c r="O846" i="58"/>
  <c r="V846" i="58"/>
  <c r="AA846" i="58"/>
  <c r="AB846" i="58"/>
  <c r="H846" i="58"/>
  <c r="L846" i="58"/>
  <c r="M846" i="58"/>
  <c r="Q846" i="58"/>
  <c r="I846" i="58"/>
  <c r="T846" i="58"/>
  <c r="X846" i="58"/>
  <c r="Y846" i="58"/>
  <c r="AD846" i="58"/>
  <c r="AG846" i="58"/>
  <c r="N846" i="58"/>
  <c r="S846" i="58"/>
  <c r="AF846" i="58"/>
  <c r="AH846" i="58"/>
  <c r="AI846" i="58"/>
  <c r="E846" i="58"/>
  <c r="G846" i="58"/>
  <c r="K846" i="58"/>
  <c r="P846" i="58"/>
  <c r="R846" i="58"/>
  <c r="U846" i="58"/>
  <c r="AE846" i="58"/>
  <c r="AL846" i="58"/>
  <c r="AM846" i="58"/>
  <c r="AO846" i="58"/>
  <c r="AP846" i="58"/>
  <c r="AR846" i="58"/>
  <c r="AQ846" i="58"/>
  <c r="J846" i="58"/>
  <c r="W846" i="58"/>
  <c r="Z846" i="58"/>
  <c r="AC846" i="58"/>
  <c r="AK846" i="58"/>
  <c r="AN846" i="58"/>
  <c r="AJ846" i="58"/>
  <c r="J863" i="58"/>
  <c r="Q863" i="58"/>
  <c r="U863" i="58"/>
  <c r="AH863" i="58"/>
  <c r="AK863" i="58"/>
  <c r="AM863" i="58"/>
  <c r="E863" i="58"/>
  <c r="H863" i="58"/>
  <c r="L863" i="58"/>
  <c r="P863" i="58"/>
  <c r="S863" i="58"/>
  <c r="V863" i="58"/>
  <c r="Y863" i="58"/>
  <c r="O863" i="58"/>
  <c r="X863" i="58"/>
  <c r="Z863" i="58"/>
  <c r="AB863" i="58"/>
  <c r="G863" i="58"/>
  <c r="R863" i="58"/>
  <c r="AD863" i="58"/>
  <c r="AE863" i="58"/>
  <c r="I863" i="58"/>
  <c r="K863" i="58"/>
  <c r="N863" i="58"/>
  <c r="AC863" i="58"/>
  <c r="W863" i="58"/>
  <c r="AA863" i="58"/>
  <c r="AI863" i="58"/>
  <c r="AJ863" i="58"/>
  <c r="AL863" i="58"/>
  <c r="AQ863" i="58"/>
  <c r="AO863" i="58"/>
  <c r="M863" i="58"/>
  <c r="AG863" i="58"/>
  <c r="AN863" i="58"/>
  <c r="AP863" i="58"/>
  <c r="T863" i="58"/>
  <c r="F863" i="58"/>
  <c r="AF863" i="58"/>
  <c r="AR863" i="58"/>
  <c r="Y857" i="58"/>
  <c r="AB857" i="58"/>
  <c r="AE857" i="58"/>
  <c r="AI857" i="58"/>
  <c r="V857" i="58"/>
  <c r="X857" i="58"/>
  <c r="G857" i="58"/>
  <c r="I857" i="58"/>
  <c r="N857" i="58"/>
  <c r="E857" i="58"/>
  <c r="L857" i="58"/>
  <c r="M857" i="58"/>
  <c r="P857" i="58"/>
  <c r="R857" i="58"/>
  <c r="S857" i="58"/>
  <c r="W857" i="58"/>
  <c r="AF857" i="58"/>
  <c r="AL857" i="58"/>
  <c r="U857" i="58"/>
  <c r="Z857" i="58"/>
  <c r="AC857" i="58"/>
  <c r="F857" i="58"/>
  <c r="H857" i="58"/>
  <c r="J857" i="58"/>
  <c r="K857" i="58"/>
  <c r="O857" i="58"/>
  <c r="AD857" i="58"/>
  <c r="AP857" i="58"/>
  <c r="AJ857" i="58"/>
  <c r="T857" i="58"/>
  <c r="AN857" i="58"/>
  <c r="AA857" i="58"/>
  <c r="AM857" i="58"/>
  <c r="AH857" i="58"/>
  <c r="Q857" i="58"/>
  <c r="AK857" i="58"/>
  <c r="AO857" i="58"/>
  <c r="AQ857" i="58"/>
  <c r="AG857" i="58"/>
  <c r="AR857" i="58"/>
  <c r="E882" i="58"/>
  <c r="Q882" i="58"/>
  <c r="V882" i="58"/>
  <c r="W882" i="58"/>
  <c r="Y882" i="58"/>
  <c r="AL882" i="58"/>
  <c r="F882" i="58"/>
  <c r="L882" i="58"/>
  <c r="U882" i="58"/>
  <c r="AC882" i="58"/>
  <c r="H882" i="58"/>
  <c r="O882" i="58"/>
  <c r="R882" i="58"/>
  <c r="AD882" i="58"/>
  <c r="AJ882" i="58"/>
  <c r="M882" i="58"/>
  <c r="S882" i="58"/>
  <c r="AH882" i="58"/>
  <c r="AI882" i="58"/>
  <c r="I882" i="58"/>
  <c r="J882" i="58"/>
  <c r="AE882" i="58"/>
  <c r="N882" i="58"/>
  <c r="T882" i="58"/>
  <c r="Z882" i="58"/>
  <c r="AB882" i="58"/>
  <c r="G882" i="58"/>
  <c r="X882" i="58"/>
  <c r="AN882" i="58"/>
  <c r="AP882" i="58"/>
  <c r="AR882" i="58"/>
  <c r="K882" i="58"/>
  <c r="AG882" i="58"/>
  <c r="AA882" i="58"/>
  <c r="AF882" i="58"/>
  <c r="AQ882" i="58"/>
  <c r="P882" i="58"/>
  <c r="AK882" i="58"/>
  <c r="AM882" i="58"/>
  <c r="AO882" i="58"/>
  <c r="K876" i="58"/>
  <c r="M876" i="58"/>
  <c r="S876" i="58"/>
  <c r="W876" i="58"/>
  <c r="J876" i="58"/>
  <c r="T876" i="58"/>
  <c r="AB876" i="58"/>
  <c r="AI876" i="58"/>
  <c r="Q876" i="58"/>
  <c r="AF876" i="58"/>
  <c r="E876" i="58"/>
  <c r="I876" i="58"/>
  <c r="Z876" i="58"/>
  <c r="AE876" i="58"/>
  <c r="L876" i="58"/>
  <c r="N876" i="58"/>
  <c r="AH876" i="58"/>
  <c r="G876" i="58"/>
  <c r="R876" i="58"/>
  <c r="U876" i="58"/>
  <c r="V876" i="58"/>
  <c r="Y876" i="58"/>
  <c r="AA876" i="58"/>
  <c r="H876" i="58"/>
  <c r="P876" i="58"/>
  <c r="X876" i="58"/>
  <c r="AM876" i="58"/>
  <c r="O876" i="58"/>
  <c r="F876" i="58"/>
  <c r="AD876" i="58"/>
  <c r="AJ876" i="58"/>
  <c r="AK876" i="58"/>
  <c r="AP876" i="58"/>
  <c r="AC876" i="58"/>
  <c r="AO876" i="58"/>
  <c r="AR876" i="58"/>
  <c r="AG876" i="58"/>
  <c r="AN876" i="58"/>
  <c r="AQ876" i="58"/>
  <c r="AL876" i="58"/>
  <c r="F880" i="58"/>
  <c r="I880" i="58"/>
  <c r="S880" i="58"/>
  <c r="V880" i="58"/>
  <c r="AG880" i="58"/>
  <c r="P880" i="58"/>
  <c r="Q880" i="58"/>
  <c r="AE880" i="58"/>
  <c r="H880" i="58"/>
  <c r="M880" i="58"/>
  <c r="Y880" i="58"/>
  <c r="AA880" i="58"/>
  <c r="AC880" i="58"/>
  <c r="AF880" i="58"/>
  <c r="AH880" i="58"/>
  <c r="AJ880" i="58"/>
  <c r="K880" i="58"/>
  <c r="Z880" i="58"/>
  <c r="AI880" i="58"/>
  <c r="E880" i="58"/>
  <c r="R880" i="58"/>
  <c r="AD880" i="58"/>
  <c r="G880" i="58"/>
  <c r="N880" i="58"/>
  <c r="X880" i="58"/>
  <c r="T880" i="58"/>
  <c r="U880" i="58"/>
  <c r="AB880" i="58"/>
  <c r="AM880" i="58"/>
  <c r="AN880" i="58"/>
  <c r="AP880" i="58"/>
  <c r="J880" i="58"/>
  <c r="L880" i="58"/>
  <c r="O880" i="58"/>
  <c r="W880" i="58"/>
  <c r="AL880" i="58"/>
  <c r="AK880" i="58"/>
  <c r="AR880" i="58"/>
  <c r="AO880" i="58"/>
  <c r="AQ880" i="58"/>
  <c r="K849" i="58"/>
  <c r="AD849" i="58"/>
  <c r="G849" i="58"/>
  <c r="H849" i="58"/>
  <c r="M849" i="58"/>
  <c r="AE849" i="58"/>
  <c r="V849" i="58"/>
  <c r="X849" i="58"/>
  <c r="E849" i="58"/>
  <c r="N849" i="58"/>
  <c r="U849" i="58"/>
  <c r="AB849" i="58"/>
  <c r="P849" i="58"/>
  <c r="R849" i="58"/>
  <c r="W849" i="58"/>
  <c r="Y849" i="58"/>
  <c r="AF849" i="58"/>
  <c r="I849" i="58"/>
  <c r="L849" i="58"/>
  <c r="S849" i="58"/>
  <c r="Z849" i="58"/>
  <c r="F849" i="58"/>
  <c r="J849" i="58"/>
  <c r="T849" i="58"/>
  <c r="AC849" i="58"/>
  <c r="AG849" i="58"/>
  <c r="AH849" i="58"/>
  <c r="AR849" i="58"/>
  <c r="AI849" i="58"/>
  <c r="AJ849" i="58"/>
  <c r="AP849" i="58"/>
  <c r="AK849" i="58"/>
  <c r="AM849" i="58"/>
  <c r="AN849" i="58"/>
  <c r="O849" i="58"/>
  <c r="Q849" i="58"/>
  <c r="AA849" i="58"/>
  <c r="AQ849" i="58"/>
  <c r="AO849" i="58"/>
  <c r="AL849" i="58"/>
  <c r="K874" i="58"/>
  <c r="X874" i="58"/>
  <c r="AA874" i="58"/>
  <c r="AD874" i="58"/>
  <c r="AJ874" i="58"/>
  <c r="E874" i="58"/>
  <c r="V874" i="58"/>
  <c r="W874" i="58"/>
  <c r="Y874" i="58"/>
  <c r="AH874" i="58"/>
  <c r="L874" i="58"/>
  <c r="T874" i="58"/>
  <c r="U874" i="58"/>
  <c r="AC874" i="58"/>
  <c r="O874" i="58"/>
  <c r="Q874" i="58"/>
  <c r="AB874" i="58"/>
  <c r="P874" i="58"/>
  <c r="R874" i="58"/>
  <c r="S874" i="58"/>
  <c r="AF874" i="58"/>
  <c r="AI874" i="58"/>
  <c r="I874" i="58"/>
  <c r="J874" i="58"/>
  <c r="H874" i="58"/>
  <c r="N874" i="58"/>
  <c r="Z874" i="58"/>
  <c r="AL874" i="58"/>
  <c r="AG874" i="58"/>
  <c r="G874" i="58"/>
  <c r="M874" i="58"/>
  <c r="AP874" i="58"/>
  <c r="AQ874" i="58"/>
  <c r="AM874" i="58"/>
  <c r="AN874" i="58"/>
  <c r="AO874" i="58"/>
  <c r="AR874" i="58"/>
  <c r="F874" i="58"/>
  <c r="AK874" i="58"/>
  <c r="AE874" i="58"/>
  <c r="J878" i="58"/>
  <c r="K878" i="58"/>
  <c r="N878" i="58"/>
  <c r="X878" i="58"/>
  <c r="AB878" i="58"/>
  <c r="AH878" i="58"/>
  <c r="AI878" i="58"/>
  <c r="E878" i="58"/>
  <c r="F878" i="58"/>
  <c r="G878" i="58"/>
  <c r="V878" i="58"/>
  <c r="AC878" i="58"/>
  <c r="AE878" i="58"/>
  <c r="Y878" i="58"/>
  <c r="AA878" i="58"/>
  <c r="AF878" i="58"/>
  <c r="H878" i="58"/>
  <c r="P878" i="58"/>
  <c r="S878" i="58"/>
  <c r="T878" i="58"/>
  <c r="U878" i="58"/>
  <c r="O878" i="58"/>
  <c r="Z878" i="58"/>
  <c r="Q878" i="58"/>
  <c r="R878" i="58"/>
  <c r="W878" i="58"/>
  <c r="L878" i="58"/>
  <c r="M878" i="58"/>
  <c r="I878" i="58"/>
  <c r="AJ878" i="58"/>
  <c r="AN878" i="58"/>
  <c r="AQ878" i="58"/>
  <c r="AK878" i="58"/>
  <c r="AL878" i="58"/>
  <c r="AM878" i="58"/>
  <c r="AR878" i="58"/>
  <c r="AP878" i="58"/>
  <c r="AO878" i="58"/>
  <c r="AG878" i="58"/>
  <c r="AD878" i="58"/>
  <c r="I870" i="58"/>
  <c r="T870" i="58"/>
  <c r="X870" i="58"/>
  <c r="AD870" i="58"/>
  <c r="AG870" i="58"/>
  <c r="K870" i="58"/>
  <c r="N870" i="58"/>
  <c r="R870" i="58"/>
  <c r="W870" i="58"/>
  <c r="AF870" i="58"/>
  <c r="AH870" i="58"/>
  <c r="AI870" i="58"/>
  <c r="E870" i="58"/>
  <c r="AC870" i="58"/>
  <c r="AE870" i="58"/>
  <c r="AK870" i="58"/>
  <c r="G870" i="58"/>
  <c r="Y870" i="58"/>
  <c r="AJ870" i="58"/>
  <c r="J870" i="58"/>
  <c r="L870" i="58"/>
  <c r="S870" i="58"/>
  <c r="U870" i="58"/>
  <c r="Z870" i="58"/>
  <c r="F870" i="58"/>
  <c r="O870" i="58"/>
  <c r="P870" i="58"/>
  <c r="V870" i="58"/>
  <c r="AA870" i="58"/>
  <c r="AB870" i="58"/>
  <c r="Q870" i="58"/>
  <c r="AO870" i="58"/>
  <c r="M870" i="58"/>
  <c r="AL870" i="58"/>
  <c r="AQ870" i="58"/>
  <c r="AM870" i="58"/>
  <c r="AR870" i="58"/>
  <c r="AN870" i="58"/>
  <c r="AP870" i="58"/>
  <c r="H870" i="58"/>
  <c r="G865" i="58"/>
  <c r="L865" i="58"/>
  <c r="V865" i="58"/>
  <c r="X865" i="58"/>
  <c r="AA865" i="58"/>
  <c r="N865" i="58"/>
  <c r="U865" i="58"/>
  <c r="AB865" i="58"/>
  <c r="P865" i="58"/>
  <c r="R865" i="58"/>
  <c r="W865" i="58"/>
  <c r="AE865" i="58"/>
  <c r="AK865" i="58"/>
  <c r="AL865" i="58"/>
  <c r="E865" i="58"/>
  <c r="Z865" i="58"/>
  <c r="F865" i="58"/>
  <c r="H865" i="58"/>
  <c r="I865" i="58"/>
  <c r="J865" i="58"/>
  <c r="O865" i="58"/>
  <c r="S865" i="58"/>
  <c r="T865" i="58"/>
  <c r="AG865" i="58"/>
  <c r="K865" i="58"/>
  <c r="M865" i="58"/>
  <c r="Q865" i="58"/>
  <c r="AD865" i="58"/>
  <c r="AP865" i="58"/>
  <c r="AQ865" i="58"/>
  <c r="AI865" i="58"/>
  <c r="AJ865" i="58"/>
  <c r="AN865" i="58"/>
  <c r="AM865" i="58"/>
  <c r="Y865" i="58"/>
  <c r="AF865" i="58"/>
  <c r="AO865" i="58"/>
  <c r="AC865" i="58"/>
  <c r="AR865" i="58"/>
  <c r="AH865" i="58"/>
  <c r="H851" i="58"/>
  <c r="J851" i="58"/>
  <c r="Y851" i="58"/>
  <c r="AC851" i="58"/>
  <c r="AF851" i="58"/>
  <c r="AG851" i="58"/>
  <c r="F851" i="58"/>
  <c r="G851" i="58"/>
  <c r="K851" i="58"/>
  <c r="AD851" i="58"/>
  <c r="AE851" i="58"/>
  <c r="AL851" i="58"/>
  <c r="E851" i="58"/>
  <c r="M851" i="58"/>
  <c r="N851" i="58"/>
  <c r="P851" i="58"/>
  <c r="Q851" i="58"/>
  <c r="U851" i="58"/>
  <c r="V851" i="58"/>
  <c r="Z851" i="58"/>
  <c r="AH851" i="58"/>
  <c r="T851" i="58"/>
  <c r="O851" i="58"/>
  <c r="S851" i="58"/>
  <c r="W851" i="58"/>
  <c r="R851" i="58"/>
  <c r="AR851" i="58"/>
  <c r="X851" i="58"/>
  <c r="AM851" i="58"/>
  <c r="AJ851" i="58"/>
  <c r="AN851" i="58"/>
  <c r="AQ851" i="58"/>
  <c r="L851" i="58"/>
  <c r="AB851" i="58"/>
  <c r="I851" i="58"/>
  <c r="AA851" i="58"/>
  <c r="AI851" i="58"/>
  <c r="AO851" i="58"/>
  <c r="AK851" i="58"/>
  <c r="AP851" i="58"/>
  <c r="H853" i="58"/>
  <c r="I853" i="58"/>
  <c r="Q853" i="58"/>
  <c r="R853" i="58"/>
  <c r="AD853" i="58"/>
  <c r="E853" i="58"/>
  <c r="G853" i="58"/>
  <c r="P853" i="58"/>
  <c r="AA853" i="58"/>
  <c r="F853" i="58"/>
  <c r="O853" i="58"/>
  <c r="AJ853" i="58"/>
  <c r="T853" i="58"/>
  <c r="W853" i="58"/>
  <c r="AB853" i="58"/>
  <c r="AC853" i="58"/>
  <c r="AE853" i="58"/>
  <c r="AG853" i="58"/>
  <c r="J853" i="58"/>
  <c r="M853" i="58"/>
  <c r="N853" i="58"/>
  <c r="U853" i="58"/>
  <c r="Y853" i="58"/>
  <c r="K853" i="58"/>
  <c r="L853" i="58"/>
  <c r="V853" i="58"/>
  <c r="X853" i="58"/>
  <c r="S853" i="58"/>
  <c r="AK853" i="58"/>
  <c r="AO853" i="58"/>
  <c r="AF853" i="58"/>
  <c r="AH853" i="58"/>
  <c r="AL853" i="58"/>
  <c r="AI853" i="58"/>
  <c r="AM853" i="58"/>
  <c r="AQ853" i="58"/>
  <c r="AN853" i="58"/>
  <c r="AP853" i="58"/>
  <c r="AR853" i="58"/>
  <c r="Z853" i="58"/>
  <c r="P866" i="58"/>
  <c r="W866" i="58"/>
  <c r="AK866" i="58"/>
  <c r="K866" i="58"/>
  <c r="AA866" i="58"/>
  <c r="E866" i="58"/>
  <c r="V866" i="58"/>
  <c r="X866" i="58"/>
  <c r="Y866" i="58"/>
  <c r="AL866" i="58"/>
  <c r="F866" i="58"/>
  <c r="H866" i="58"/>
  <c r="L866" i="58"/>
  <c r="U866" i="58"/>
  <c r="AC866" i="58"/>
  <c r="AF866" i="58"/>
  <c r="G866" i="58"/>
  <c r="R866" i="58"/>
  <c r="AD866" i="58"/>
  <c r="M866" i="58"/>
  <c r="S866" i="58"/>
  <c r="I866" i="58"/>
  <c r="J866" i="58"/>
  <c r="Q866" i="58"/>
  <c r="T866" i="58"/>
  <c r="N866" i="58"/>
  <c r="AB866" i="58"/>
  <c r="AE866" i="58"/>
  <c r="AH866" i="58"/>
  <c r="O866" i="58"/>
  <c r="Z866" i="58"/>
  <c r="AJ866" i="58"/>
  <c r="AN866" i="58"/>
  <c r="AP866" i="58"/>
  <c r="AR866" i="58"/>
  <c r="AG866" i="58"/>
  <c r="AQ866" i="58"/>
  <c r="AO866" i="58"/>
  <c r="AM866" i="58"/>
  <c r="AI866" i="58"/>
  <c r="L847" i="58"/>
  <c r="Z847" i="58"/>
  <c r="AF847" i="58"/>
  <c r="F847" i="58"/>
  <c r="AG847" i="58"/>
  <c r="J847" i="58"/>
  <c r="K847" i="58"/>
  <c r="S847" i="58"/>
  <c r="T847" i="58"/>
  <c r="U847" i="58"/>
  <c r="AE847" i="58"/>
  <c r="AH847" i="58"/>
  <c r="H847" i="58"/>
  <c r="P847" i="58"/>
  <c r="V847" i="58"/>
  <c r="W847" i="58"/>
  <c r="AI847" i="58"/>
  <c r="AN847" i="58"/>
  <c r="O847" i="58"/>
  <c r="M847" i="58"/>
  <c r="Q847" i="58"/>
  <c r="R847" i="58"/>
  <c r="AA847" i="58"/>
  <c r="E847" i="58"/>
  <c r="G847" i="58"/>
  <c r="I847" i="58"/>
  <c r="N847" i="58"/>
  <c r="X847" i="58"/>
  <c r="Y847" i="58"/>
  <c r="AM847" i="58"/>
  <c r="AR847" i="58"/>
  <c r="AP847" i="58"/>
  <c r="AD847" i="58"/>
  <c r="AK847" i="58"/>
  <c r="AQ847" i="58"/>
  <c r="AO847" i="58"/>
  <c r="AC847" i="58"/>
  <c r="AL847" i="58"/>
  <c r="AB847" i="58"/>
  <c r="AJ847" i="58"/>
  <c r="E848" i="58"/>
  <c r="Q848" i="58"/>
  <c r="R848" i="58"/>
  <c r="AD848" i="58"/>
  <c r="AH848" i="58"/>
  <c r="I848" i="58"/>
  <c r="N848" i="58"/>
  <c r="T848" i="58"/>
  <c r="X848" i="58"/>
  <c r="Y848" i="58"/>
  <c r="U848" i="58"/>
  <c r="J848" i="58"/>
  <c r="O848" i="58"/>
  <c r="S848" i="58"/>
  <c r="F848" i="58"/>
  <c r="G848" i="58"/>
  <c r="P848" i="58"/>
  <c r="V848" i="58"/>
  <c r="AA848" i="58"/>
  <c r="AB848" i="58"/>
  <c r="AF848" i="58"/>
  <c r="AG848" i="58"/>
  <c r="L848" i="58"/>
  <c r="H848" i="58"/>
  <c r="M848" i="58"/>
  <c r="W848" i="58"/>
  <c r="AP848" i="58"/>
  <c r="AR848" i="58"/>
  <c r="Z848" i="58"/>
  <c r="AI848" i="58"/>
  <c r="AJ848" i="58"/>
  <c r="AO848" i="58"/>
  <c r="AM848" i="58"/>
  <c r="AQ848" i="58"/>
  <c r="AC848" i="58"/>
  <c r="AN848" i="58"/>
  <c r="AL848" i="58"/>
  <c r="K848" i="58"/>
  <c r="AE848" i="58"/>
  <c r="AK848" i="58"/>
  <c r="E873" i="58"/>
  <c r="G873" i="58"/>
  <c r="L873" i="58"/>
  <c r="N873" i="58"/>
  <c r="O873" i="58"/>
  <c r="U873" i="58"/>
  <c r="AJ873" i="58"/>
  <c r="P873" i="58"/>
  <c r="V873" i="58"/>
  <c r="Z873" i="58"/>
  <c r="AA873" i="58"/>
  <c r="AE873" i="58"/>
  <c r="F873" i="58"/>
  <c r="I873" i="58"/>
  <c r="R873" i="58"/>
  <c r="S873" i="58"/>
  <c r="AD873" i="58"/>
  <c r="AG873" i="58"/>
  <c r="W873" i="58"/>
  <c r="X873" i="58"/>
  <c r="AC873" i="58"/>
  <c r="AH873" i="58"/>
  <c r="AI873" i="58"/>
  <c r="H873" i="58"/>
  <c r="J873" i="58"/>
  <c r="K873" i="58"/>
  <c r="Q873" i="58"/>
  <c r="T873" i="58"/>
  <c r="M873" i="58"/>
  <c r="Y873" i="58"/>
  <c r="AN873" i="58"/>
  <c r="AQ873" i="58"/>
  <c r="AP873" i="58"/>
  <c r="AR873" i="58"/>
  <c r="AK873" i="58"/>
  <c r="AO873" i="58"/>
  <c r="AM873" i="58"/>
  <c r="AF873" i="58"/>
  <c r="AL873" i="58"/>
  <c r="AB873" i="58"/>
  <c r="E859" i="58"/>
  <c r="K859" i="58"/>
  <c r="AB859" i="58"/>
  <c r="AC859" i="58"/>
  <c r="AF859" i="58"/>
  <c r="AG859" i="58"/>
  <c r="F859" i="58"/>
  <c r="I859" i="58"/>
  <c r="S859" i="58"/>
  <c r="W859" i="58"/>
  <c r="AI859" i="58"/>
  <c r="AJ859" i="58"/>
  <c r="Q859" i="58"/>
  <c r="AD859" i="58"/>
  <c r="AL859" i="58"/>
  <c r="G859" i="58"/>
  <c r="N859" i="58"/>
  <c r="P859" i="58"/>
  <c r="V859" i="58"/>
  <c r="Z859" i="58"/>
  <c r="AH859" i="58"/>
  <c r="AK859" i="58"/>
  <c r="AM859" i="58"/>
  <c r="L859" i="58"/>
  <c r="AA859" i="58"/>
  <c r="AE859" i="58"/>
  <c r="T859" i="58"/>
  <c r="O859" i="58"/>
  <c r="R859" i="58"/>
  <c r="U859" i="58"/>
  <c r="X859" i="58"/>
  <c r="Y859" i="58"/>
  <c r="M859" i="58"/>
  <c r="H859" i="58"/>
  <c r="AN859" i="58"/>
  <c r="AQ859" i="58"/>
  <c r="J859" i="58"/>
  <c r="AO859" i="58"/>
  <c r="AP859" i="58"/>
  <c r="AR859" i="58"/>
  <c r="L861" i="58"/>
  <c r="P861" i="58"/>
  <c r="AE861" i="58"/>
  <c r="AL861" i="58"/>
  <c r="F861" i="58"/>
  <c r="J861" i="58"/>
  <c r="T861" i="58"/>
  <c r="Y861" i="58"/>
  <c r="AD861" i="58"/>
  <c r="AI861" i="58"/>
  <c r="K861" i="58"/>
  <c r="W861" i="58"/>
  <c r="M861" i="58"/>
  <c r="O861" i="58"/>
  <c r="V861" i="58"/>
  <c r="AC861" i="58"/>
  <c r="AG861" i="58"/>
  <c r="AM861" i="58"/>
  <c r="G861" i="58"/>
  <c r="N861" i="58"/>
  <c r="Q861" i="58"/>
  <c r="AJ861" i="58"/>
  <c r="E861" i="58"/>
  <c r="U861" i="58"/>
  <c r="X861" i="58"/>
  <c r="S861" i="58"/>
  <c r="Z861" i="58"/>
  <c r="H861" i="58"/>
  <c r="AK861" i="58"/>
  <c r="AO861" i="58"/>
  <c r="R861" i="58"/>
  <c r="AB861" i="58"/>
  <c r="AF861" i="58"/>
  <c r="AH861" i="58"/>
  <c r="AQ861" i="58"/>
  <c r="I861" i="58"/>
  <c r="AP861" i="58"/>
  <c r="AR861" i="58"/>
  <c r="AN861" i="58"/>
  <c r="AA861" i="58"/>
  <c r="P879" i="58"/>
  <c r="W879" i="58"/>
  <c r="Z879" i="58"/>
  <c r="AF879" i="58"/>
  <c r="M879" i="58"/>
  <c r="R879" i="58"/>
  <c r="AD879" i="58"/>
  <c r="AH879" i="58"/>
  <c r="G879" i="58"/>
  <c r="I879" i="58"/>
  <c r="K879" i="58"/>
  <c r="N879" i="58"/>
  <c r="T879" i="58"/>
  <c r="AK879" i="58"/>
  <c r="H879" i="58"/>
  <c r="L879" i="58"/>
  <c r="AA879" i="58"/>
  <c r="AI879" i="58"/>
  <c r="AL879" i="58"/>
  <c r="O879" i="58"/>
  <c r="AB879" i="58"/>
  <c r="E879" i="58"/>
  <c r="F879" i="58"/>
  <c r="J879" i="58"/>
  <c r="Q879" i="58"/>
  <c r="S879" i="58"/>
  <c r="U879" i="58"/>
  <c r="AO879" i="58"/>
  <c r="AM879" i="58"/>
  <c r="AN879" i="58"/>
  <c r="AP879" i="58"/>
  <c r="AC879" i="58"/>
  <c r="AG879" i="58"/>
  <c r="AR879" i="58"/>
  <c r="Y879" i="58"/>
  <c r="AJ879" i="58"/>
  <c r="X879" i="58"/>
  <c r="V879" i="58"/>
  <c r="AE879" i="58"/>
  <c r="AQ879" i="58"/>
  <c r="N856" i="58"/>
  <c r="S856" i="58"/>
  <c r="X856" i="58"/>
  <c r="AM856" i="58"/>
  <c r="K856" i="58"/>
  <c r="U856" i="58"/>
  <c r="Y856" i="58"/>
  <c r="J856" i="58"/>
  <c r="W856" i="58"/>
  <c r="AB856" i="58"/>
  <c r="AJ856" i="58"/>
  <c r="F856" i="58"/>
  <c r="I856" i="58"/>
  <c r="V856" i="58"/>
  <c r="AA856" i="58"/>
  <c r="AE856" i="58"/>
  <c r="AF856" i="58"/>
  <c r="AG856" i="58"/>
  <c r="G856" i="58"/>
  <c r="L856" i="58"/>
  <c r="O856" i="58"/>
  <c r="H856" i="58"/>
  <c r="M856" i="58"/>
  <c r="P856" i="58"/>
  <c r="Q856" i="58"/>
  <c r="T856" i="58"/>
  <c r="Z856" i="58"/>
  <c r="AK856" i="58"/>
  <c r="AO856" i="58"/>
  <c r="E856" i="58"/>
  <c r="AD856" i="58"/>
  <c r="R856" i="58"/>
  <c r="AN856" i="58"/>
  <c r="AR856" i="58"/>
  <c r="AL856" i="58"/>
  <c r="AQ856" i="58"/>
  <c r="AI856" i="58"/>
  <c r="AH856" i="58"/>
  <c r="AC856" i="58"/>
  <c r="AP856" i="58"/>
  <c r="R881" i="58"/>
  <c r="AE881" i="58"/>
  <c r="AK881" i="58"/>
  <c r="AL881" i="58"/>
  <c r="X881" i="58"/>
  <c r="Z881" i="58"/>
  <c r="F881" i="58"/>
  <c r="I881" i="58"/>
  <c r="J881" i="58"/>
  <c r="S881" i="58"/>
  <c r="AB881" i="58"/>
  <c r="AG881" i="58"/>
  <c r="W881" i="58"/>
  <c r="AC881" i="58"/>
  <c r="AI881" i="58"/>
  <c r="H881" i="58"/>
  <c r="K881" i="58"/>
  <c r="Q881" i="58"/>
  <c r="T881" i="58"/>
  <c r="AD881" i="58"/>
  <c r="M881" i="58"/>
  <c r="Y881" i="58"/>
  <c r="L881" i="58"/>
  <c r="P881" i="58"/>
  <c r="V881" i="58"/>
  <c r="U881" i="58"/>
  <c r="AJ881" i="58"/>
  <c r="E881" i="58"/>
  <c r="AN881" i="58"/>
  <c r="AH881" i="58"/>
  <c r="AO881" i="58"/>
  <c r="O881" i="58"/>
  <c r="AF881" i="58"/>
  <c r="AR881" i="58"/>
  <c r="G881" i="58"/>
  <c r="N881" i="58"/>
  <c r="AA881" i="58"/>
  <c r="AM881" i="58"/>
  <c r="AP881" i="58"/>
  <c r="AQ881" i="58"/>
  <c r="F867" i="58"/>
  <c r="I867" i="58"/>
  <c r="O867" i="58"/>
  <c r="G867" i="58"/>
  <c r="Q867" i="58"/>
  <c r="W867" i="58"/>
  <c r="AA867" i="58"/>
  <c r="AD867" i="58"/>
  <c r="E867" i="58"/>
  <c r="L867" i="58"/>
  <c r="M867" i="58"/>
  <c r="N867" i="58"/>
  <c r="P867" i="58"/>
  <c r="U867" i="58"/>
  <c r="V867" i="58"/>
  <c r="Z867" i="58"/>
  <c r="AH867" i="58"/>
  <c r="T867" i="58"/>
  <c r="K867" i="58"/>
  <c r="AB867" i="58"/>
  <c r="R867" i="58"/>
  <c r="X867" i="58"/>
  <c r="Y867" i="58"/>
  <c r="H867" i="58"/>
  <c r="J867" i="58"/>
  <c r="S867" i="58"/>
  <c r="AJ867" i="58"/>
  <c r="AM867" i="58"/>
  <c r="AN867" i="58"/>
  <c r="AO867" i="58"/>
  <c r="AC867" i="58"/>
  <c r="AQ867" i="58"/>
  <c r="AK867" i="58"/>
  <c r="AF867" i="58"/>
  <c r="AI867" i="58"/>
  <c r="AL867" i="58"/>
  <c r="AE867" i="58"/>
  <c r="AP867" i="58"/>
  <c r="AG867" i="58"/>
  <c r="AR867" i="58"/>
  <c r="F869" i="58"/>
  <c r="S869" i="58"/>
  <c r="Y869" i="58"/>
  <c r="AE869" i="58"/>
  <c r="AI869" i="58"/>
  <c r="AJ869" i="58"/>
  <c r="AM869" i="58"/>
  <c r="G869" i="58"/>
  <c r="T869" i="58"/>
  <c r="AB869" i="58"/>
  <c r="AC869" i="58"/>
  <c r="AG869" i="58"/>
  <c r="AK869" i="58"/>
  <c r="L869" i="58"/>
  <c r="N869" i="58"/>
  <c r="Q869" i="58"/>
  <c r="U869" i="58"/>
  <c r="AA869" i="58"/>
  <c r="J869" i="58"/>
  <c r="X869" i="58"/>
  <c r="O869" i="58"/>
  <c r="V869" i="58"/>
  <c r="W869" i="58"/>
  <c r="Z869" i="58"/>
  <c r="H869" i="58"/>
  <c r="I869" i="58"/>
  <c r="M869" i="58"/>
  <c r="R869" i="58"/>
  <c r="K869" i="58"/>
  <c r="P869" i="58"/>
  <c r="AF869" i="58"/>
  <c r="AH869" i="58"/>
  <c r="AL869" i="58"/>
  <c r="AQ869" i="58"/>
  <c r="E869" i="58"/>
  <c r="AD869" i="58"/>
  <c r="AN869" i="58"/>
  <c r="AP869" i="58"/>
  <c r="AR869" i="58"/>
  <c r="AO869" i="58"/>
  <c r="H860" i="58"/>
  <c r="M860" i="58"/>
  <c r="R860" i="58"/>
  <c r="T860" i="58"/>
  <c r="Z860" i="58"/>
  <c r="AL860" i="58"/>
  <c r="O860" i="58"/>
  <c r="AI860" i="58"/>
  <c r="F860" i="58"/>
  <c r="J860" i="58"/>
  <c r="X860" i="58"/>
  <c r="E860" i="58"/>
  <c r="G860" i="58"/>
  <c r="Q860" i="58"/>
  <c r="AB860" i="58"/>
  <c r="AC860" i="58"/>
  <c r="AH860" i="58"/>
  <c r="AK860" i="58"/>
  <c r="U860" i="58"/>
  <c r="AD860" i="58"/>
  <c r="AG860" i="58"/>
  <c r="I860" i="58"/>
  <c r="K860" i="58"/>
  <c r="L860" i="58"/>
  <c r="S860" i="58"/>
  <c r="AA860" i="58"/>
  <c r="N860" i="58"/>
  <c r="P860" i="58"/>
  <c r="V860" i="58"/>
  <c r="W860" i="58"/>
  <c r="AF860" i="58"/>
  <c r="Y860" i="58"/>
  <c r="AO860" i="58"/>
  <c r="AQ860" i="58"/>
  <c r="AJ860" i="58"/>
  <c r="AE860" i="58"/>
  <c r="AM860" i="58"/>
  <c r="AP860" i="58"/>
  <c r="AR860" i="58"/>
  <c r="AN860" i="58"/>
  <c r="H871" i="58"/>
  <c r="O871" i="58"/>
  <c r="P871" i="58"/>
  <c r="V871" i="58"/>
  <c r="W871" i="58"/>
  <c r="Y871" i="58"/>
  <c r="AH871" i="58"/>
  <c r="Z871" i="58"/>
  <c r="M871" i="58"/>
  <c r="R871" i="58"/>
  <c r="AD871" i="58"/>
  <c r="I871" i="58"/>
  <c r="K871" i="58"/>
  <c r="N871" i="58"/>
  <c r="AB871" i="58"/>
  <c r="AJ871" i="58"/>
  <c r="AK871" i="58"/>
  <c r="X871" i="58"/>
  <c r="AA871" i="58"/>
  <c r="AI871" i="58"/>
  <c r="E871" i="58"/>
  <c r="G871" i="58"/>
  <c r="F871" i="58"/>
  <c r="AE871" i="58"/>
  <c r="AQ871" i="58"/>
  <c r="U871" i="58"/>
  <c r="AO871" i="58"/>
  <c r="T871" i="58"/>
  <c r="AN871" i="58"/>
  <c r="J871" i="58"/>
  <c r="AC871" i="58"/>
  <c r="AG871" i="58"/>
  <c r="AL871" i="58"/>
  <c r="AM871" i="58"/>
  <c r="AF871" i="58"/>
  <c r="AP871" i="58"/>
  <c r="AR871" i="58"/>
  <c r="L871" i="58"/>
  <c r="Q871" i="58"/>
  <c r="S871" i="58"/>
  <c r="M864" i="58"/>
  <c r="T864" i="58"/>
  <c r="AC864" i="58"/>
  <c r="AJ864" i="58"/>
  <c r="G864" i="58"/>
  <c r="J864" i="58"/>
  <c r="O864" i="58"/>
  <c r="E864" i="58"/>
  <c r="F864" i="58"/>
  <c r="I864" i="58"/>
  <c r="L864" i="58"/>
  <c r="S864" i="58"/>
  <c r="U864" i="58"/>
  <c r="V864" i="58"/>
  <c r="AF864" i="58"/>
  <c r="AG864" i="58"/>
  <c r="Q864" i="58"/>
  <c r="AB864" i="58"/>
  <c r="AK864" i="58"/>
  <c r="AL864" i="58"/>
  <c r="H864" i="58"/>
  <c r="P864" i="58"/>
  <c r="Y864" i="58"/>
  <c r="AA864" i="58"/>
  <c r="AE864" i="58"/>
  <c r="K864" i="58"/>
  <c r="W864" i="58"/>
  <c r="Z864" i="58"/>
  <c r="R864" i="58"/>
  <c r="AD864" i="58"/>
  <c r="AQ864" i="58"/>
  <c r="AN864" i="58"/>
  <c r="N864" i="58"/>
  <c r="AH864" i="58"/>
  <c r="AI864" i="58"/>
  <c r="AP864" i="58"/>
  <c r="AR864" i="58"/>
  <c r="X864" i="58"/>
  <c r="AM864" i="58"/>
  <c r="AO864" i="58"/>
  <c r="I850" i="58"/>
  <c r="J850" i="58"/>
  <c r="T850" i="58"/>
  <c r="AE850" i="58"/>
  <c r="N850" i="58"/>
  <c r="Z850" i="58"/>
  <c r="AG850" i="58"/>
  <c r="P850" i="58"/>
  <c r="Q850" i="58"/>
  <c r="AJ850" i="58"/>
  <c r="AN850" i="58"/>
  <c r="E850" i="58"/>
  <c r="H850" i="58"/>
  <c r="L850" i="58"/>
  <c r="S850" i="58"/>
  <c r="V850" i="58"/>
  <c r="X850" i="58"/>
  <c r="F850" i="58"/>
  <c r="U850" i="58"/>
  <c r="G850" i="58"/>
  <c r="O850" i="58"/>
  <c r="R850" i="58"/>
  <c r="W850" i="58"/>
  <c r="AC850" i="58"/>
  <c r="AK850" i="58"/>
  <c r="K850" i="58"/>
  <c r="M850" i="58"/>
  <c r="AI850" i="58"/>
  <c r="AL850" i="58"/>
  <c r="AQ850" i="58"/>
  <c r="AF850" i="58"/>
  <c r="AH850" i="58"/>
  <c r="AO850" i="58"/>
  <c r="Y850" i="58"/>
  <c r="AP850" i="58"/>
  <c r="AR850" i="58"/>
  <c r="AA850" i="58"/>
  <c r="AM850" i="58"/>
  <c r="AB850" i="58"/>
  <c r="AD850" i="58"/>
  <c r="J875" i="58"/>
  <c r="Q875" i="58"/>
  <c r="AA875" i="58"/>
  <c r="AL875" i="58"/>
  <c r="E875" i="58"/>
  <c r="L875" i="58"/>
  <c r="M875" i="58"/>
  <c r="N875" i="58"/>
  <c r="U875" i="58"/>
  <c r="AH875" i="58"/>
  <c r="AD875" i="58"/>
  <c r="G875" i="58"/>
  <c r="K875" i="58"/>
  <c r="T875" i="58"/>
  <c r="X875" i="58"/>
  <c r="AF875" i="58"/>
  <c r="AK875" i="58"/>
  <c r="Y875" i="58"/>
  <c r="Z875" i="58"/>
  <c r="AJ875" i="58"/>
  <c r="H875" i="58"/>
  <c r="S875" i="58"/>
  <c r="V875" i="58"/>
  <c r="I875" i="58"/>
  <c r="O875" i="58"/>
  <c r="P875" i="58"/>
  <c r="R875" i="58"/>
  <c r="W875" i="58"/>
  <c r="AC875" i="58"/>
  <c r="AG875" i="58"/>
  <c r="AQ875" i="58"/>
  <c r="AB875" i="58"/>
  <c r="AI875" i="58"/>
  <c r="AR875" i="58"/>
  <c r="AE875" i="58"/>
  <c r="AP875" i="58"/>
  <c r="AO875" i="58"/>
  <c r="AM875" i="58"/>
  <c r="F875" i="58"/>
  <c r="AN875" i="58"/>
  <c r="R877" i="58"/>
  <c r="AB877" i="58"/>
  <c r="AI877" i="58"/>
  <c r="O877" i="58"/>
  <c r="AC877" i="58"/>
  <c r="AF877" i="58"/>
  <c r="L877" i="58"/>
  <c r="N877" i="58"/>
  <c r="Q877" i="58"/>
  <c r="Z877" i="58"/>
  <c r="AG877" i="58"/>
  <c r="AJ877" i="58"/>
  <c r="J877" i="58"/>
  <c r="X877" i="58"/>
  <c r="F877" i="58"/>
  <c r="G877" i="58"/>
  <c r="M877" i="58"/>
  <c r="U877" i="58"/>
  <c r="V877" i="58"/>
  <c r="AA877" i="58"/>
  <c r="I877" i="58"/>
  <c r="S877" i="58"/>
  <c r="W877" i="58"/>
  <c r="E877" i="58"/>
  <c r="K877" i="58"/>
  <c r="AD877" i="58"/>
  <c r="AK877" i="58"/>
  <c r="P877" i="58"/>
  <c r="AM877" i="58"/>
  <c r="AP877" i="58"/>
  <c r="H877" i="58"/>
  <c r="T877" i="58"/>
  <c r="AH877" i="58"/>
  <c r="AQ877" i="58"/>
  <c r="AE877" i="58"/>
  <c r="AL877" i="58"/>
  <c r="AN877" i="58"/>
  <c r="AR877" i="58"/>
  <c r="Y877" i="58"/>
  <c r="AO877" i="58"/>
  <c r="AR133" i="2"/>
  <c r="AS133" i="2" s="1"/>
  <c r="AQ34" i="2"/>
  <c r="AS34" i="2" s="1"/>
  <c r="AS72" i="32"/>
  <c r="G854" i="58"/>
  <c r="H854" i="58"/>
  <c r="L854" i="58"/>
  <c r="M854" i="58"/>
  <c r="O854" i="58"/>
  <c r="Q854" i="58"/>
  <c r="I854" i="58"/>
  <c r="T854" i="58"/>
  <c r="W854" i="58"/>
  <c r="X854" i="58"/>
  <c r="Y854" i="58"/>
  <c r="AA854" i="58"/>
  <c r="AD854" i="58"/>
  <c r="AE854" i="58"/>
  <c r="AG854" i="58"/>
  <c r="N854" i="58"/>
  <c r="R854" i="58"/>
  <c r="AF854" i="58"/>
  <c r="AH854" i="58"/>
  <c r="E854" i="58"/>
  <c r="AC854" i="58"/>
  <c r="K854" i="58"/>
  <c r="P854" i="58"/>
  <c r="J854" i="58"/>
  <c r="S854" i="58"/>
  <c r="U854" i="58"/>
  <c r="F854" i="58"/>
  <c r="AL854" i="58"/>
  <c r="AB854" i="58"/>
  <c r="AO854" i="58"/>
  <c r="AP854" i="58"/>
  <c r="Z854" i="58"/>
  <c r="AR854" i="58"/>
  <c r="AQ854" i="58"/>
  <c r="AI854" i="58"/>
  <c r="AK854" i="58"/>
  <c r="AN854" i="58"/>
  <c r="AJ854" i="58"/>
  <c r="AM854" i="58"/>
  <c r="V854" i="58"/>
  <c r="I872" i="58"/>
  <c r="O872" i="58"/>
  <c r="R872" i="58"/>
  <c r="S872" i="58"/>
  <c r="W872" i="58"/>
  <c r="AB872" i="58"/>
  <c r="AF872" i="58"/>
  <c r="AG872" i="58"/>
  <c r="Q872" i="58"/>
  <c r="AE872" i="58"/>
  <c r="AL872" i="58"/>
  <c r="F872" i="58"/>
  <c r="H872" i="58"/>
  <c r="J872" i="58"/>
  <c r="L872" i="58"/>
  <c r="M872" i="58"/>
  <c r="P872" i="58"/>
  <c r="Y872" i="58"/>
  <c r="AA872" i="58"/>
  <c r="AC872" i="58"/>
  <c r="AJ872" i="58"/>
  <c r="K872" i="58"/>
  <c r="AI872" i="58"/>
  <c r="E872" i="58"/>
  <c r="N872" i="58"/>
  <c r="T872" i="58"/>
  <c r="X872" i="58"/>
  <c r="Z872" i="58"/>
  <c r="AQ872" i="58"/>
  <c r="AN872" i="58"/>
  <c r="V872" i="58"/>
  <c r="AH872" i="58"/>
  <c r="G872" i="58"/>
  <c r="AK872" i="58"/>
  <c r="AR872" i="58"/>
  <c r="AO872" i="58"/>
  <c r="AM872" i="58"/>
  <c r="U872" i="58"/>
  <c r="AD872" i="58"/>
  <c r="AP872" i="58"/>
  <c r="N858" i="58"/>
  <c r="O858" i="58"/>
  <c r="Z858" i="58"/>
  <c r="AA858" i="58"/>
  <c r="AC858" i="58"/>
  <c r="AG858" i="58"/>
  <c r="AI858" i="58"/>
  <c r="AK858" i="58"/>
  <c r="P858" i="58"/>
  <c r="Q858" i="58"/>
  <c r="M858" i="58"/>
  <c r="K858" i="58"/>
  <c r="U858" i="58"/>
  <c r="V858" i="58"/>
  <c r="X858" i="58"/>
  <c r="Y858" i="58"/>
  <c r="AL858" i="58"/>
  <c r="AM858" i="58"/>
  <c r="F858" i="58"/>
  <c r="H858" i="58"/>
  <c r="T858" i="58"/>
  <c r="W858" i="58"/>
  <c r="AF858" i="58"/>
  <c r="E858" i="58"/>
  <c r="R858" i="58"/>
  <c r="AB858" i="58"/>
  <c r="L858" i="58"/>
  <c r="J858" i="58"/>
  <c r="AE858" i="58"/>
  <c r="AQ858" i="58"/>
  <c r="AH858" i="58"/>
  <c r="AO858" i="58"/>
  <c r="G858" i="58"/>
  <c r="AN858" i="58"/>
  <c r="AP858" i="58"/>
  <c r="AD858" i="58"/>
  <c r="AJ858" i="58"/>
  <c r="AR858" i="58"/>
  <c r="S858" i="58"/>
  <c r="I858" i="58"/>
  <c r="AF852" i="58"/>
  <c r="AJ852" i="58"/>
  <c r="AM852" i="58"/>
  <c r="H852" i="58"/>
  <c r="R852" i="58"/>
  <c r="Z852" i="58"/>
  <c r="AB852" i="58"/>
  <c r="AC852" i="58"/>
  <c r="K852" i="58"/>
  <c r="Y852" i="58"/>
  <c r="AA852" i="58"/>
  <c r="J852" i="58"/>
  <c r="M852" i="58"/>
  <c r="W852" i="58"/>
  <c r="X852" i="58"/>
  <c r="AH852" i="58"/>
  <c r="G852" i="58"/>
  <c r="L852" i="58"/>
  <c r="O852" i="58"/>
  <c r="Q852" i="58"/>
  <c r="V852" i="58"/>
  <c r="E852" i="58"/>
  <c r="F852" i="58"/>
  <c r="I852" i="58"/>
  <c r="T852" i="58"/>
  <c r="AL852" i="58"/>
  <c r="AN852" i="58"/>
  <c r="P852" i="58"/>
  <c r="AE852" i="58"/>
  <c r="U852" i="58"/>
  <c r="AD852" i="58"/>
  <c r="AO852" i="58"/>
  <c r="S852" i="58"/>
  <c r="AG852" i="58"/>
  <c r="AK852" i="58"/>
  <c r="AQ852" i="58"/>
  <c r="AR852" i="58"/>
  <c r="AP852" i="58"/>
  <c r="AI852" i="58"/>
  <c r="N852" i="58"/>
  <c r="M845" i="58"/>
  <c r="Z845" i="58"/>
  <c r="AF845" i="58"/>
  <c r="AH845" i="58"/>
  <c r="H845" i="58"/>
  <c r="I845" i="58"/>
  <c r="Q845" i="58"/>
  <c r="R845" i="58"/>
  <c r="S845" i="58"/>
  <c r="AA845" i="58"/>
  <c r="AD845" i="58"/>
  <c r="E845" i="58"/>
  <c r="J845" i="58"/>
  <c r="P845" i="58"/>
  <c r="AI845" i="58"/>
  <c r="F845" i="58"/>
  <c r="O845" i="58"/>
  <c r="AJ845" i="58"/>
  <c r="AM845" i="58"/>
  <c r="T845" i="58"/>
  <c r="V845" i="58"/>
  <c r="G845" i="58"/>
  <c r="U845" i="58"/>
  <c r="AB845" i="58"/>
  <c r="AC845" i="58"/>
  <c r="N845" i="58"/>
  <c r="Y845" i="58"/>
  <c r="W845" i="58"/>
  <c r="AK845" i="58"/>
  <c r="AO845" i="58"/>
  <c r="AE845" i="58"/>
  <c r="AL845" i="58"/>
  <c r="AG845" i="58"/>
  <c r="AR845" i="58"/>
  <c r="X845" i="58"/>
  <c r="AQ845" i="58"/>
  <c r="AP845" i="58"/>
  <c r="AN845" i="58"/>
  <c r="K845" i="58"/>
  <c r="L845" i="58"/>
  <c r="AG842" i="58" l="1"/>
  <c r="AC842" i="58"/>
  <c r="O842" i="58"/>
  <c r="S842" i="58"/>
  <c r="M842" i="58"/>
  <c r="AS857" i="58"/>
  <c r="AS861" i="58"/>
  <c r="AS870" i="58"/>
  <c r="AS850" i="58"/>
  <c r="L842" i="58"/>
  <c r="AL842" i="58"/>
  <c r="AB842" i="58"/>
  <c r="F842" i="58"/>
  <c r="R842" i="58"/>
  <c r="AS882" i="58"/>
  <c r="AS860" i="58"/>
  <c r="AS867" i="58"/>
  <c r="AS866" i="58"/>
  <c r="Q842" i="58"/>
  <c r="AN842" i="58"/>
  <c r="AO842" i="58"/>
  <c r="G842" i="58"/>
  <c r="P842" i="58"/>
  <c r="I842" i="58"/>
  <c r="AS880" i="58"/>
  <c r="AS863" i="58"/>
  <c r="AS855" i="58"/>
  <c r="K842" i="58"/>
  <c r="AS872" i="58"/>
  <c r="J842" i="58"/>
  <c r="AS852" i="58"/>
  <c r="AQ131" i="2"/>
  <c r="AS131" i="2" s="1"/>
  <c r="AS877" i="58"/>
  <c r="AS864" i="58"/>
  <c r="AS849" i="58"/>
  <c r="AS862" i="58"/>
  <c r="AS868" i="58"/>
  <c r="U842" i="58"/>
  <c r="V842" i="58"/>
  <c r="AQ842" i="58"/>
  <c r="W842" i="58"/>
  <c r="T842" i="58"/>
  <c r="AS845" i="58"/>
  <c r="E842" i="58"/>
  <c r="AH842" i="58"/>
  <c r="AS856" i="58"/>
  <c r="AS879" i="58"/>
  <c r="AS878" i="58"/>
  <c r="AS846" i="58"/>
  <c r="AS869" i="58"/>
  <c r="AS851" i="58"/>
  <c r="AE842" i="58"/>
  <c r="AS858" i="58"/>
  <c r="AP842" i="58"/>
  <c r="H842" i="58"/>
  <c r="X842" i="58"/>
  <c r="Y842" i="58"/>
  <c r="AM842" i="58"/>
  <c r="AD842" i="58"/>
  <c r="AF842" i="58"/>
  <c r="AS854" i="58"/>
  <c r="AS859" i="58"/>
  <c r="AS873" i="58"/>
  <c r="AS848" i="58"/>
  <c r="AS865" i="58"/>
  <c r="AI842" i="58"/>
  <c r="AK842" i="58"/>
  <c r="N842" i="58"/>
  <c r="AJ842" i="58"/>
  <c r="AA842" i="58"/>
  <c r="Z842" i="58"/>
  <c r="AS875" i="58"/>
  <c r="AS871" i="58"/>
  <c r="AS881" i="58"/>
  <c r="AS847" i="58"/>
  <c r="AS853" i="58"/>
  <c r="AS874" i="58"/>
  <c r="AS876" i="58"/>
  <c r="AM1971" i="5" l="1"/>
  <c r="AS1971" i="5" s="1"/>
  <c r="AM1970" i="5" s="1"/>
  <c r="AS1970" i="5" l="1"/>
  <c r="AM1930" i="5" s="1"/>
  <c r="AS1930" i="5" s="1"/>
  <c r="AM1929" i="5" s="1"/>
  <c r="AM1936" i="5"/>
  <c r="AS1936" i="5" s="1"/>
  <c r="AQ136" i="58"/>
  <c r="AS1929" i="5" l="1"/>
  <c r="AM1889" i="5" s="1"/>
  <c r="AS1889" i="5" s="1"/>
  <c r="AM1888" i="5" s="1"/>
  <c r="AM1895" i="5"/>
  <c r="AS1895" i="5" s="1"/>
  <c r="AR137" i="58"/>
  <c r="AS1888" i="5" l="1"/>
  <c r="AM1848" i="5" s="1"/>
  <c r="AS1848" i="5" s="1"/>
  <c r="AM1847" i="5" s="1"/>
  <c r="AM1854" i="5"/>
  <c r="AS1854" i="5" s="1"/>
  <c r="AP136" i="58"/>
  <c r="AS1847" i="5" l="1"/>
  <c r="AM1807" i="5" s="1"/>
  <c r="AS1807" i="5" s="1"/>
  <c r="AM1806" i="5" s="1"/>
  <c r="AM1813" i="5"/>
  <c r="AS1813" i="5" s="1"/>
  <c r="AQ137" i="58"/>
  <c r="AS1806" i="5" l="1"/>
  <c r="AM1766" i="5" s="1"/>
  <c r="AS1766" i="5" s="1"/>
  <c r="AM1765" i="5" s="1"/>
  <c r="AM1772" i="5"/>
  <c r="AS1772" i="5" s="1"/>
  <c r="AR138" i="58"/>
  <c r="AS1765" i="5" l="1"/>
  <c r="AM1725" i="5" s="1"/>
  <c r="AS1725" i="5" s="1"/>
  <c r="AM1724" i="5" s="1"/>
  <c r="AM1731" i="5"/>
  <c r="AS1731" i="5" s="1"/>
  <c r="AO136" i="58"/>
  <c r="AS1724" i="5" l="1"/>
  <c r="AM1684" i="5" s="1"/>
  <c r="AS1684" i="5" s="1"/>
  <c r="AM1683" i="5" s="1"/>
  <c r="AM1690" i="5"/>
  <c r="AS1690" i="5" s="1"/>
  <c r="AP137" i="58"/>
  <c r="AS1683" i="5" l="1"/>
  <c r="AM984" i="5" s="1"/>
  <c r="AS984" i="5" s="1"/>
  <c r="AM983" i="5" s="1"/>
  <c r="AM1649" i="5"/>
  <c r="AQ138" i="58"/>
  <c r="AM1648" i="5" l="1"/>
  <c r="AS1649" i="5"/>
  <c r="AS983" i="5"/>
  <c r="AM943" i="5" s="1"/>
  <c r="AS943" i="5" s="1"/>
  <c r="AM942" i="5" s="1"/>
  <c r="AM949" i="5"/>
  <c r="AS949" i="5" s="1"/>
  <c r="AR139" i="58"/>
  <c r="AS942" i="5" l="1"/>
  <c r="AM908" i="5"/>
  <c r="AS1648" i="5"/>
  <c r="AN136" i="58"/>
  <c r="AM456" i="5" l="1"/>
  <c r="AS908" i="5"/>
  <c r="AO137" i="58"/>
  <c r="AS456" i="5" l="1"/>
  <c r="AM1977" i="5"/>
  <c r="AP138" i="58"/>
  <c r="AM1981" i="5" l="1"/>
  <c r="AS1977" i="5"/>
  <c r="AQ139" i="58"/>
  <c r="AM43" i="6" l="1"/>
  <c r="AM44" i="2" s="1"/>
  <c r="AS44" i="2" s="1"/>
  <c r="AR140" i="58"/>
  <c r="AM141" i="2" l="1"/>
  <c r="AS141" i="2" s="1"/>
  <c r="AM6" i="7"/>
  <c r="AS6" i="7" s="1"/>
  <c r="AM136" i="58"/>
  <c r="AM70" i="7" l="1"/>
  <c r="AS70" i="7" s="1"/>
  <c r="AN137" i="58"/>
  <c r="AM76" i="7" l="1"/>
  <c r="AS76" i="7" s="1"/>
  <c r="AO138" i="58"/>
  <c r="AP139" i="58" l="1"/>
  <c r="AQ140" i="58" l="1"/>
  <c r="AR141" i="58" l="1"/>
  <c r="AL136" i="58" l="1"/>
  <c r="AM137" i="58" l="1"/>
  <c r="AN138" i="58" l="1"/>
  <c r="AO139" i="58" l="1"/>
  <c r="AP140" i="58" l="1"/>
  <c r="AQ141" i="58" l="1"/>
  <c r="AR142" i="58" l="1"/>
  <c r="AK136" i="58" l="1"/>
  <c r="AL137" i="58" l="1"/>
  <c r="AM138" i="58" l="1"/>
  <c r="AN139" i="58" l="1"/>
  <c r="AO140" i="58" l="1"/>
  <c r="AP141" i="58" l="1"/>
  <c r="AQ142" i="58" l="1"/>
  <c r="AR143" i="58" l="1"/>
  <c r="AJ136" i="58" l="1"/>
  <c r="AK137" i="58" l="1"/>
  <c r="AL138" i="58" l="1"/>
  <c r="AM139" i="58" l="1"/>
  <c r="AN140" i="58" l="1"/>
  <c r="AO141" i="58" l="1"/>
  <c r="AP142" i="58" l="1"/>
  <c r="AQ143" i="58" l="1"/>
  <c r="AR144" i="58" l="1"/>
  <c r="AI136" i="58" l="1"/>
  <c r="AJ137" i="58" l="1"/>
  <c r="AK138" i="58" l="1"/>
  <c r="AL139" i="58" l="1"/>
  <c r="AM140" i="58" l="1"/>
  <c r="AN141" i="58" l="1"/>
  <c r="AO142" i="58" l="1"/>
  <c r="AP143" i="58" l="1"/>
  <c r="AQ144" i="58" l="1"/>
  <c r="AR145" i="58" l="1"/>
  <c r="AH136" i="58" l="1"/>
  <c r="AI137" i="58" l="1"/>
  <c r="AJ138" i="58" l="1"/>
  <c r="AK139" i="58" l="1"/>
  <c r="AL140" i="58" l="1"/>
  <c r="AM141" i="58" l="1"/>
  <c r="E56" i="54"/>
  <c r="F56" i="54" s="1"/>
  <c r="G56" i="54" s="1"/>
  <c r="I56" i="54" s="1"/>
  <c r="J56" i="54" s="1"/>
  <c r="K56" i="54" s="1"/>
  <c r="L56" i="54" s="1"/>
  <c r="M56" i="54" s="1"/>
  <c r="N56" i="54" s="1"/>
  <c r="O56" i="54" s="1"/>
  <c r="P56" i="54" s="1"/>
  <c r="Q56" i="54" s="1"/>
  <c r="R56" i="54" s="1"/>
  <c r="S56" i="54" s="1"/>
  <c r="T56" i="54" s="1"/>
  <c r="U56" i="54" s="1"/>
  <c r="V56" i="54" s="1"/>
  <c r="W56" i="54" s="1"/>
  <c r="X56" i="54" s="1"/>
  <c r="Y56" i="54" s="1"/>
  <c r="Z56" i="54" s="1"/>
  <c r="AA56" i="54" s="1"/>
  <c r="AB56" i="54" s="1"/>
  <c r="AC56" i="54" s="1"/>
  <c r="AN142" i="58" l="1"/>
  <c r="AO143" i="58" l="1"/>
  <c r="AP144" i="58" l="1"/>
  <c r="AQ145" i="58" l="1"/>
  <c r="AR146" i="58" l="1"/>
  <c r="AG136" i="58" l="1"/>
  <c r="AH137" i="58" l="1"/>
  <c r="AI138" i="58" l="1"/>
  <c r="AJ139" i="58" l="1"/>
  <c r="AK140" i="58" l="1"/>
  <c r="AL141" i="58" l="1"/>
  <c r="AM142" i="58" l="1"/>
  <c r="AN143" i="58" l="1"/>
  <c r="AO144" i="58" l="1"/>
  <c r="AP145" i="58" l="1"/>
  <c r="AQ146" i="58" l="1"/>
  <c r="AR147" i="58" l="1"/>
  <c r="AF136" i="58" l="1"/>
  <c r="AG137" i="58" l="1"/>
  <c r="AH138" i="58" l="1"/>
  <c r="AI139" i="58" l="1"/>
  <c r="AJ140" i="58" l="1"/>
  <c r="AK141" i="58" l="1"/>
  <c r="AL142" i="58" l="1"/>
  <c r="AM143" i="58" l="1"/>
  <c r="AN144" i="58" l="1"/>
  <c r="AO145" i="58" l="1"/>
  <c r="AP146" i="58" l="1"/>
  <c r="AQ147" i="58" l="1"/>
  <c r="AR148" i="58" l="1"/>
  <c r="AE136" i="58" l="1"/>
  <c r="AF137" i="58" l="1"/>
  <c r="AG138" i="58" l="1"/>
  <c r="AH139" i="58" l="1"/>
  <c r="AI140" i="58" l="1"/>
  <c r="AJ141" i="58" l="1"/>
  <c r="AK142" i="58" l="1"/>
  <c r="AL143" i="58" l="1"/>
  <c r="AM144" i="58" l="1"/>
  <c r="AN145" i="58" l="1"/>
  <c r="AO146" i="58" l="1"/>
  <c r="AP147" i="58" l="1"/>
  <c r="AQ148" i="58" l="1"/>
  <c r="AR149" i="58" l="1"/>
  <c r="AD136" i="58" l="1"/>
  <c r="AE137" i="58" l="1"/>
  <c r="AF138" i="58" l="1"/>
  <c r="AG139" i="58" l="1"/>
  <c r="AH140" i="58" l="1"/>
  <c r="AI141" i="58" l="1"/>
  <c r="AJ142" i="58" l="1"/>
  <c r="AK143" i="58" l="1"/>
  <c r="AL144" i="58" l="1"/>
  <c r="AM145" i="58" l="1"/>
  <c r="AN146" i="58" l="1"/>
  <c r="AO147" i="58" l="1"/>
  <c r="AP148" i="58" l="1"/>
  <c r="AQ149" i="58" l="1"/>
  <c r="AR150" i="58" l="1"/>
  <c r="AC136" i="58" l="1"/>
  <c r="AD137" i="58" l="1"/>
  <c r="AE138" i="58" l="1"/>
  <c r="AF139" i="58" l="1"/>
  <c r="AG140" i="58" l="1"/>
  <c r="AH141" i="58" l="1"/>
  <c r="AI142" i="58" l="1"/>
  <c r="AJ143" i="58" l="1"/>
  <c r="AK144" i="58" l="1"/>
  <c r="AL145" i="58" l="1"/>
  <c r="AM146" i="58" l="1"/>
  <c r="AN147" i="58" l="1"/>
  <c r="AO148" i="58" l="1"/>
  <c r="AP149" i="58" l="1"/>
  <c r="AQ150" i="58" l="1"/>
  <c r="AR151" i="58" l="1"/>
  <c r="AB136" i="58" l="1"/>
  <c r="AC137" i="58" l="1"/>
  <c r="AD138" i="58" l="1"/>
  <c r="AE139" i="58" l="1"/>
  <c r="AF140" i="58" l="1"/>
  <c r="AG141" i="58" l="1"/>
  <c r="AH142" i="58" l="1"/>
  <c r="AI143" i="58" l="1"/>
  <c r="AJ144" i="58" l="1"/>
  <c r="AK145" i="58" l="1"/>
  <c r="AL146" i="58" l="1"/>
  <c r="AM147" i="58" l="1"/>
  <c r="AN148" i="58" l="1"/>
  <c r="AO149" i="58" l="1"/>
  <c r="AP150" i="58" l="1"/>
  <c r="AQ151" i="58" l="1"/>
  <c r="AR152" i="58" l="1"/>
  <c r="AA136" i="58" l="1"/>
  <c r="AB137" i="58" l="1"/>
  <c r="AC138" i="58" l="1"/>
  <c r="AD139" i="58" l="1"/>
  <c r="AE140" i="58" l="1"/>
  <c r="AF141" i="58" l="1"/>
  <c r="AG142" i="58" l="1"/>
  <c r="AH143" i="58" l="1"/>
  <c r="AI144" i="58" l="1"/>
  <c r="AJ145" i="58" l="1"/>
  <c r="AK146" i="58" l="1"/>
  <c r="AL147" i="58" l="1"/>
  <c r="AM148" i="58" l="1"/>
  <c r="AN149" i="58" l="1"/>
  <c r="AO150" i="58" l="1"/>
  <c r="AP151" i="58" l="1"/>
  <c r="AQ152" i="58" l="1"/>
  <c r="AR153" i="58" l="1"/>
  <c r="Z136" i="58" l="1"/>
  <c r="AA137" i="58" l="1"/>
  <c r="AB138" i="58" l="1"/>
  <c r="AC139" i="58" l="1"/>
  <c r="AD140" i="58" l="1"/>
  <c r="AE141" i="58" l="1"/>
  <c r="AF142" i="58" l="1"/>
  <c r="AG143" i="58" l="1"/>
  <c r="AH144" i="58" l="1"/>
  <c r="AI145" i="58" l="1"/>
  <c r="AJ146" i="58" l="1"/>
  <c r="AK147" i="58" l="1"/>
  <c r="AL148" i="58" l="1"/>
  <c r="AM149" i="58" l="1"/>
  <c r="AN150" i="58" l="1"/>
  <c r="AO151" i="58" l="1"/>
  <c r="AP152" i="58" l="1"/>
  <c r="AQ153" i="58" l="1"/>
  <c r="AR154" i="58" l="1"/>
  <c r="Y136" i="58" l="1"/>
  <c r="Z137" i="58" l="1"/>
  <c r="AA138" i="58" l="1"/>
  <c r="AB139" i="58" l="1"/>
  <c r="AC140" i="58" l="1"/>
  <c r="AD141" i="58" l="1"/>
  <c r="AE142" i="58" l="1"/>
  <c r="AF143" i="58" l="1"/>
  <c r="AG144" i="58" l="1"/>
  <c r="AH145" i="58" l="1"/>
  <c r="AI146" i="58" l="1"/>
  <c r="AJ147" i="58" l="1"/>
  <c r="AK148" i="58" l="1"/>
  <c r="AL149" i="58" l="1"/>
  <c r="AM150" i="58" l="1"/>
  <c r="AN151" i="58" l="1"/>
  <c r="AO152" i="58" l="1"/>
  <c r="AP153" i="58" l="1"/>
  <c r="AQ154" i="58" l="1"/>
  <c r="AR155" i="58" l="1"/>
  <c r="X136" i="58" l="1"/>
  <c r="Y137" i="58" l="1"/>
  <c r="Z138" i="58" l="1"/>
  <c r="AA139" i="58" l="1"/>
  <c r="AB140" i="58" l="1"/>
  <c r="AC141" i="58" l="1"/>
  <c r="AD142" i="58" l="1"/>
  <c r="AE143" i="58" l="1"/>
  <c r="AF144" i="58" l="1"/>
  <c r="AG145" i="58" l="1"/>
  <c r="AH146" i="58" l="1"/>
  <c r="AI147" i="58" l="1"/>
  <c r="AJ148" i="58" l="1"/>
  <c r="AK149" i="58" l="1"/>
  <c r="AL150" i="58" l="1"/>
  <c r="AM151" i="58" l="1"/>
  <c r="AN152" i="58" l="1"/>
  <c r="AO153" i="58" l="1"/>
  <c r="AP154" i="58" l="1"/>
  <c r="AQ155" i="58" l="1"/>
  <c r="AR156" i="58" l="1"/>
  <c r="W136" i="58" l="1"/>
  <c r="X137" i="58" l="1"/>
  <c r="Y138" i="58" l="1"/>
  <c r="Z139" i="58" l="1"/>
  <c r="AA140" i="58" l="1"/>
  <c r="AB141" i="58" l="1"/>
  <c r="AC142" i="58" l="1"/>
  <c r="AD143" i="58" l="1"/>
  <c r="AE144" i="58" l="1"/>
  <c r="AF145" i="58" l="1"/>
  <c r="AG146" i="58" l="1"/>
  <c r="AH147" i="58" l="1"/>
  <c r="AI148" i="58" l="1"/>
  <c r="AJ149" i="58" l="1"/>
  <c r="AK150" i="58" l="1"/>
  <c r="AL151" i="58" l="1"/>
  <c r="AM152" i="58" l="1"/>
  <c r="AN153" i="58" l="1"/>
  <c r="AO154" i="58" l="1"/>
  <c r="AP155" i="58" l="1"/>
  <c r="AQ156" i="58" l="1"/>
  <c r="AR157" i="58" l="1"/>
  <c r="V136" i="58" l="1"/>
  <c r="W137" i="58" l="1"/>
  <c r="X138" i="58" l="1"/>
  <c r="Y139" i="58" l="1"/>
  <c r="Z140" i="58" l="1"/>
  <c r="AA141" i="58" l="1"/>
  <c r="AB142" i="58" l="1"/>
  <c r="AC143" i="58" l="1"/>
  <c r="AD144" i="58" l="1"/>
  <c r="AE145" i="58" l="1"/>
  <c r="AF146" i="58" l="1"/>
  <c r="AG147" i="58" l="1"/>
  <c r="AH148" i="58" l="1"/>
  <c r="AI149" i="58" l="1"/>
  <c r="AJ150" i="58" l="1"/>
  <c r="AK151" i="58" l="1"/>
  <c r="AL152" i="58" l="1"/>
  <c r="AM153" i="58" l="1"/>
  <c r="AN154" i="58" l="1"/>
  <c r="AO155" i="58" l="1"/>
  <c r="AP156" i="58" l="1"/>
  <c r="AQ157" i="58" l="1"/>
  <c r="AR158" i="58" l="1"/>
  <c r="U136" i="58" l="1"/>
  <c r="V137" i="58" l="1"/>
  <c r="W138" i="58" l="1"/>
  <c r="X139" i="58" l="1"/>
  <c r="Y140" i="58" l="1"/>
  <c r="Z141" i="58" l="1"/>
  <c r="AA142" i="58" l="1"/>
  <c r="AB143" i="58" l="1"/>
  <c r="AC144" i="58" l="1"/>
  <c r="AD145" i="58" l="1"/>
  <c r="AE146" i="58" l="1"/>
  <c r="AF147" i="58" l="1"/>
  <c r="AG148" i="58" l="1"/>
  <c r="AH149" i="58" l="1"/>
  <c r="AI150" i="58" l="1"/>
  <c r="AJ151" i="58" l="1"/>
  <c r="AK152" i="58" l="1"/>
  <c r="AL153" i="58" l="1"/>
  <c r="AM154" i="58" l="1"/>
  <c r="AN155" i="58" l="1"/>
  <c r="AO156" i="58" l="1"/>
  <c r="AP157" i="58" l="1"/>
  <c r="AQ158" i="58" l="1"/>
  <c r="AR159" i="58" l="1"/>
  <c r="T136" i="58" l="1"/>
  <c r="U137" i="58" l="1"/>
  <c r="V138" i="58" l="1"/>
  <c r="W139" i="58" l="1"/>
  <c r="X140" i="58" l="1"/>
  <c r="Y141" i="58" l="1"/>
  <c r="Z142" i="58" l="1"/>
  <c r="AA143" i="58" l="1"/>
  <c r="AB144" i="58" l="1"/>
  <c r="AC145" i="58" l="1"/>
  <c r="AD146" i="58" l="1"/>
  <c r="AE147" i="58" l="1"/>
  <c r="AF148" i="58" l="1"/>
  <c r="AG149" i="58" l="1"/>
  <c r="AH150" i="58" l="1"/>
  <c r="AI151" i="58" l="1"/>
  <c r="AJ152" i="58" l="1"/>
  <c r="AK153" i="58" l="1"/>
  <c r="AL154" i="58" l="1"/>
  <c r="AM155" i="58" l="1"/>
  <c r="AN156" i="58" l="1"/>
  <c r="AO157" i="58" l="1"/>
  <c r="AP158" i="58" l="1"/>
  <c r="AQ159" i="58" l="1"/>
  <c r="AR160" i="58" l="1"/>
  <c r="S136" i="58" l="1"/>
  <c r="T137" i="58" l="1"/>
  <c r="U138" i="58" l="1"/>
  <c r="V139" i="58" l="1"/>
  <c r="W140" i="58" l="1"/>
  <c r="X141" i="58" l="1"/>
  <c r="Y142" i="58" l="1"/>
  <c r="Z143" i="58" l="1"/>
  <c r="AA144" i="58" l="1"/>
  <c r="AB145" i="58" l="1"/>
  <c r="AC146" i="58" l="1"/>
  <c r="AD147" i="58" l="1"/>
  <c r="AE148" i="58" l="1"/>
  <c r="AF149" i="58" l="1"/>
  <c r="AG150" i="58" l="1"/>
  <c r="AH151" i="58" l="1"/>
  <c r="AI152" i="58" l="1"/>
  <c r="AJ153" i="58" l="1"/>
  <c r="AK154" i="58" l="1"/>
  <c r="AL155" i="58" l="1"/>
  <c r="AM156" i="58" l="1"/>
  <c r="AN157" i="58" l="1"/>
  <c r="AO158" i="58" l="1"/>
  <c r="AP159" i="58" l="1"/>
  <c r="AQ160" i="58" l="1"/>
  <c r="AR161" i="58" l="1"/>
  <c r="R136" i="58" l="1"/>
  <c r="S137" i="58" l="1"/>
  <c r="T138" i="58" l="1"/>
  <c r="U139" i="58" l="1"/>
  <c r="V140" i="58" l="1"/>
  <c r="W141" i="58" l="1"/>
  <c r="X142" i="58" l="1"/>
  <c r="Y143" i="58" l="1"/>
  <c r="Z144" i="58" l="1"/>
  <c r="AA145" i="58" l="1"/>
  <c r="AB146" i="58" l="1"/>
  <c r="AC147" i="58" l="1"/>
  <c r="AD148" i="58" l="1"/>
  <c r="AE149" i="58" l="1"/>
  <c r="AF150" i="58" l="1"/>
  <c r="AG151" i="58" l="1"/>
  <c r="AH152" i="58" l="1"/>
  <c r="AI153" i="58" l="1"/>
  <c r="AJ154" i="58" l="1"/>
  <c r="AK155" i="58" l="1"/>
  <c r="AL156" i="58" l="1"/>
  <c r="AM157" i="58" l="1"/>
  <c r="AN158" i="58" l="1"/>
  <c r="AO159" i="58" l="1"/>
  <c r="AP160" i="58" l="1"/>
  <c r="AQ161" i="58" l="1"/>
  <c r="AR162" i="58" l="1"/>
  <c r="Q136" i="58" l="1"/>
  <c r="R137" i="58" l="1"/>
  <c r="S138" i="58" l="1"/>
  <c r="T139" i="58" l="1"/>
  <c r="U140" i="58" l="1"/>
  <c r="V141" i="58" l="1"/>
  <c r="W142" i="58" l="1"/>
  <c r="X143" i="58" l="1"/>
  <c r="Y144" i="58" l="1"/>
  <c r="Z145" i="58" l="1"/>
  <c r="AA146" i="58" l="1"/>
  <c r="AB147" i="58" l="1"/>
  <c r="AC148" i="58" l="1"/>
  <c r="AD149" i="58" l="1"/>
  <c r="AE150" i="58" l="1"/>
  <c r="AF151" i="58" l="1"/>
  <c r="AG152" i="58" l="1"/>
  <c r="AH153" i="58" l="1"/>
  <c r="AI154" i="58" l="1"/>
  <c r="AJ155" i="58" l="1"/>
  <c r="AK156" i="58" l="1"/>
  <c r="AL157" i="58" l="1"/>
  <c r="AM158" i="58" l="1"/>
  <c r="AN159" i="58" l="1"/>
  <c r="AO160" i="58" l="1"/>
  <c r="AP161" i="58" l="1"/>
  <c r="AQ162" i="58" l="1"/>
  <c r="AR163" i="58" l="1"/>
  <c r="P136" i="58" l="1"/>
  <c r="Q137" i="58" l="1"/>
  <c r="R138" i="58" l="1"/>
  <c r="S139" i="58" l="1"/>
  <c r="T140" i="58" l="1"/>
  <c r="U141" i="58" l="1"/>
  <c r="V142" i="58" l="1"/>
  <c r="W143" i="58" l="1"/>
  <c r="X144" i="58" l="1"/>
  <c r="Y145" i="58" l="1"/>
  <c r="Z146" i="58" l="1"/>
  <c r="AA147" i="58" l="1"/>
  <c r="AB148" i="58" l="1"/>
  <c r="AC149" i="58" l="1"/>
  <c r="AD150" i="58" l="1"/>
  <c r="AE151" i="58" l="1"/>
  <c r="AF152" i="58" l="1"/>
  <c r="AG153" i="58" l="1"/>
  <c r="AH154" i="58" l="1"/>
  <c r="AI155" i="58" l="1"/>
  <c r="AJ156" i="58" l="1"/>
  <c r="AK157" i="58" l="1"/>
  <c r="AL158" i="58" l="1"/>
  <c r="AM159" i="58" l="1"/>
  <c r="AN160" i="58" l="1"/>
  <c r="AO161" i="58" l="1"/>
  <c r="AP162" i="58" l="1"/>
  <c r="AQ163" i="58" l="1"/>
  <c r="AR164" i="58" l="1"/>
  <c r="O136" i="58" l="1"/>
  <c r="P137" i="58" l="1"/>
  <c r="Q138" i="58" l="1"/>
  <c r="R139" i="58" l="1"/>
  <c r="S140" i="58" l="1"/>
  <c r="T141" i="58" l="1"/>
  <c r="U142" i="58" l="1"/>
  <c r="V143" i="58" l="1"/>
  <c r="W144" i="58" l="1"/>
  <c r="X145" i="58" l="1"/>
  <c r="Y146" i="58" l="1"/>
  <c r="Z147" i="58" l="1"/>
  <c r="AA148" i="58" l="1"/>
  <c r="AB149" i="58" l="1"/>
  <c r="AC150" i="58" l="1"/>
  <c r="AD151" i="58" l="1"/>
  <c r="AE152" i="58" l="1"/>
  <c r="AF153" i="58" l="1"/>
  <c r="AG154" i="58" l="1"/>
  <c r="AH155" i="58" l="1"/>
  <c r="AI156" i="58" l="1"/>
  <c r="AJ157" i="58" l="1"/>
  <c r="AK158" i="58" l="1"/>
  <c r="AL159" i="58" l="1"/>
  <c r="AM160" i="58" l="1"/>
  <c r="AN161" i="58" l="1"/>
  <c r="AO162" i="58" l="1"/>
  <c r="AP163" i="58" l="1"/>
  <c r="AQ164" i="58" l="1"/>
  <c r="AR165" i="58" l="1"/>
  <c r="N136" i="58" l="1"/>
  <c r="O137" i="58" l="1"/>
  <c r="P138" i="58" l="1"/>
  <c r="Q139" i="58" l="1"/>
  <c r="R140" i="58" l="1"/>
  <c r="S141" i="58" l="1"/>
  <c r="T142" i="58" l="1"/>
  <c r="U143" i="58" l="1"/>
  <c r="V144" i="58" l="1"/>
  <c r="W145" i="58" l="1"/>
  <c r="X146" i="58" l="1"/>
  <c r="Y147" i="58" l="1"/>
  <c r="Z148" i="58" l="1"/>
  <c r="AA149" i="58" l="1"/>
  <c r="AB150" i="58" l="1"/>
  <c r="AC151" i="58" l="1"/>
  <c r="AD152" i="58" l="1"/>
  <c r="AE153" i="58" l="1"/>
  <c r="AF154" i="58" l="1"/>
  <c r="AG155" i="58" l="1"/>
  <c r="AH156" i="58" l="1"/>
  <c r="AI157" i="58" l="1"/>
  <c r="AJ158" i="58" l="1"/>
  <c r="AK159" i="58" l="1"/>
  <c r="AL160" i="58" l="1"/>
  <c r="AM161" i="58" l="1"/>
  <c r="AN162" i="58" l="1"/>
  <c r="AO163" i="58" l="1"/>
  <c r="AP164" i="58" l="1"/>
  <c r="AQ165" i="58" l="1"/>
  <c r="AR166" i="58" l="1"/>
  <c r="M136" i="58" l="1"/>
  <c r="N137" i="58" l="1"/>
  <c r="O138" i="58" l="1"/>
  <c r="P139" i="58" l="1"/>
  <c r="Q140" i="58" l="1"/>
  <c r="R141" i="58" l="1"/>
  <c r="S142" i="58" l="1"/>
  <c r="T143" i="58" l="1"/>
  <c r="U144" i="58" l="1"/>
  <c r="V145" i="58" l="1"/>
  <c r="W146" i="58" l="1"/>
  <c r="X147" i="58" l="1"/>
  <c r="Y148" i="58" l="1"/>
  <c r="Z149" i="58" l="1"/>
  <c r="AA150" i="58" l="1"/>
  <c r="AB151" i="58" l="1"/>
  <c r="AC152" i="58" l="1"/>
  <c r="AD153" i="58" l="1"/>
  <c r="AE154" i="58" l="1"/>
  <c r="AF155" i="58" l="1"/>
  <c r="AG156" i="58" l="1"/>
  <c r="AH157" i="58" l="1"/>
  <c r="AI158" i="58" l="1"/>
  <c r="AJ159" i="58" l="1"/>
  <c r="AK160" i="58" l="1"/>
  <c r="AL161" i="58" l="1"/>
  <c r="AM162" i="58" l="1"/>
  <c r="AN163" i="58" l="1"/>
  <c r="AO164" i="58" l="1"/>
  <c r="AP165" i="58" l="1"/>
  <c r="AQ166" i="58" l="1"/>
  <c r="AR167" i="58" l="1"/>
  <c r="L136" i="58" l="1"/>
  <c r="M137" i="58" l="1"/>
  <c r="N138" i="58" l="1"/>
  <c r="O139" i="58" l="1"/>
  <c r="P140" i="58" l="1"/>
  <c r="Q141" i="58" l="1"/>
  <c r="R142" i="58" l="1"/>
  <c r="S143" i="58" l="1"/>
  <c r="T144" i="58" l="1"/>
  <c r="U145" i="58" l="1"/>
  <c r="V146" i="58" l="1"/>
  <c r="W147" i="58" l="1"/>
  <c r="X148" i="58" l="1"/>
  <c r="Y149" i="58" l="1"/>
  <c r="Z150" i="58" l="1"/>
  <c r="AA151" i="58" l="1"/>
  <c r="AB152" i="58" l="1"/>
  <c r="AC153" i="58" l="1"/>
  <c r="AD154" i="58" l="1"/>
  <c r="AE155" i="58" l="1"/>
  <c r="AF156" i="58" l="1"/>
  <c r="AG157" i="58" l="1"/>
  <c r="AH158" i="58" l="1"/>
  <c r="AI159" i="58" l="1"/>
  <c r="AJ160" i="58" l="1"/>
  <c r="AK161" i="58" l="1"/>
  <c r="AL162" i="58" l="1"/>
  <c r="AM163" i="58" l="1"/>
  <c r="AN164" i="58" l="1"/>
  <c r="AO165" i="58" l="1"/>
  <c r="AP166" i="58" l="1"/>
  <c r="AQ167" i="58" l="1"/>
  <c r="AR168" i="58" l="1"/>
  <c r="K136" i="58" l="1"/>
  <c r="L137" i="58" l="1"/>
  <c r="M138" i="58" l="1"/>
  <c r="N139" i="58" l="1"/>
  <c r="O140" i="58" l="1"/>
  <c r="P141" i="58" l="1"/>
  <c r="Q142" i="58" l="1"/>
  <c r="R143" i="58" l="1"/>
  <c r="S144" i="58" l="1"/>
  <c r="T145" i="58" l="1"/>
  <c r="U146" i="58" l="1"/>
  <c r="V147" i="58" l="1"/>
  <c r="W148" i="58" l="1"/>
  <c r="X149" i="58" l="1"/>
  <c r="Y150" i="58" l="1"/>
  <c r="Z151" i="58" l="1"/>
  <c r="AA152" i="58" l="1"/>
  <c r="AB153" i="58" l="1"/>
  <c r="AC154" i="58" l="1"/>
  <c r="AD155" i="58" l="1"/>
  <c r="AE156" i="58" l="1"/>
  <c r="AF157" i="58" l="1"/>
  <c r="AG158" i="58" l="1"/>
  <c r="AH159" i="58" l="1"/>
  <c r="AI160" i="58" l="1"/>
  <c r="AJ161" i="58" l="1"/>
  <c r="AK162" i="58" l="1"/>
  <c r="AL163" i="58" l="1"/>
  <c r="AM164" i="58" l="1"/>
  <c r="AN165" i="58" l="1"/>
  <c r="AO166" i="58" l="1"/>
  <c r="AP167" i="58" l="1"/>
  <c r="AQ168" i="58" l="1"/>
  <c r="AR169" i="58" l="1"/>
  <c r="J136" i="58" l="1"/>
  <c r="K137" i="58" l="1"/>
  <c r="L138" i="58" l="1"/>
  <c r="M139" i="58" l="1"/>
  <c r="N140" i="58" l="1"/>
  <c r="O141" i="58" l="1"/>
  <c r="P142" i="58" l="1"/>
  <c r="Q143" i="58" l="1"/>
  <c r="R144" i="58" l="1"/>
  <c r="S145" i="58" l="1"/>
  <c r="T146" i="58" l="1"/>
  <c r="U147" i="58" l="1"/>
  <c r="V148" i="58" l="1"/>
  <c r="W149" i="58" l="1"/>
  <c r="X150" i="58" l="1"/>
  <c r="Y151" i="58" l="1"/>
  <c r="Z152" i="58" l="1"/>
  <c r="AA153" i="58" l="1"/>
  <c r="AB154" i="58" l="1"/>
  <c r="AC155" i="58" l="1"/>
  <c r="AD156" i="58" l="1"/>
  <c r="AE157" i="58" l="1"/>
  <c r="AF158" i="58" l="1"/>
  <c r="AG159" i="58" l="1"/>
  <c r="AH160" i="58" l="1"/>
  <c r="AI161" i="58" l="1"/>
  <c r="AJ162" i="58" l="1"/>
  <c r="AK163" i="58" l="1"/>
  <c r="AL164" i="58" l="1"/>
  <c r="AM165" i="58" l="1"/>
  <c r="AN166" i="58" l="1"/>
  <c r="AO167" i="58" l="1"/>
  <c r="AP168" i="58" l="1"/>
  <c r="AQ169" i="58" l="1"/>
  <c r="AR170" i="58" l="1"/>
  <c r="I136" i="58" l="1"/>
  <c r="J137" i="58" l="1"/>
  <c r="K138" i="58" l="1"/>
  <c r="L139" i="58" l="1"/>
  <c r="M140" i="58" l="1"/>
  <c r="N141" i="58" l="1"/>
  <c r="O142" i="58" l="1"/>
  <c r="P143" i="58" l="1"/>
  <c r="Q144" i="58" l="1"/>
  <c r="R145" i="58" l="1"/>
  <c r="S146" i="58" l="1"/>
  <c r="T147" i="58" l="1"/>
  <c r="U148" i="58" l="1"/>
  <c r="V149" i="58" l="1"/>
  <c r="W150" i="58" l="1"/>
  <c r="X151" i="58" l="1"/>
  <c r="Y152" i="58" l="1"/>
  <c r="Z153" i="58" l="1"/>
  <c r="AA154" i="58" l="1"/>
  <c r="AB155" i="58" l="1"/>
  <c r="AC156" i="58" l="1"/>
  <c r="AD157" i="58" l="1"/>
  <c r="AE158" i="58" l="1"/>
  <c r="AF159" i="58" l="1"/>
  <c r="AG160" i="58" l="1"/>
  <c r="AH161" i="58" l="1"/>
  <c r="AI162" i="58" l="1"/>
  <c r="AJ163" i="58" l="1"/>
  <c r="AK164" i="58" l="1"/>
  <c r="AL165" i="58" l="1"/>
  <c r="AM166" i="58" l="1"/>
  <c r="AN167" i="58" l="1"/>
  <c r="AO168" i="58" l="1"/>
  <c r="AP169" i="58" l="1"/>
  <c r="AQ170" i="58" l="1"/>
  <c r="AR171" i="58" l="1"/>
  <c r="H136" i="58" l="1"/>
  <c r="I137" i="58" l="1"/>
  <c r="J138" i="58" l="1"/>
  <c r="K139" i="58" l="1"/>
  <c r="L140" i="58" l="1"/>
  <c r="M141" i="58" l="1"/>
  <c r="N142" i="58" l="1"/>
  <c r="O143" i="58" l="1"/>
  <c r="P144" i="58" l="1"/>
  <c r="Q145" i="58" l="1"/>
  <c r="R146" i="58" l="1"/>
  <c r="S147" i="58" l="1"/>
  <c r="T148" i="58" l="1"/>
  <c r="U149" i="58" l="1"/>
  <c r="V150" i="58" l="1"/>
  <c r="W151" i="58" l="1"/>
  <c r="X152" i="58" l="1"/>
  <c r="Y153" i="58" l="1"/>
  <c r="Z154" i="58" l="1"/>
  <c r="AA155" i="58" l="1"/>
  <c r="AB156" i="58" l="1"/>
  <c r="AC157" i="58" l="1"/>
  <c r="AD158" i="58" l="1"/>
  <c r="AE159" i="58" l="1"/>
  <c r="AF160" i="58" l="1"/>
  <c r="AG161" i="58" l="1"/>
  <c r="AH162" i="58" l="1"/>
  <c r="AI163" i="58" l="1"/>
  <c r="AJ164" i="58" l="1"/>
  <c r="AK165" i="58" l="1"/>
  <c r="AL166" i="58" l="1"/>
  <c r="AM167" i="58" l="1"/>
  <c r="AN168" i="58" l="1"/>
  <c r="AO169" i="58" l="1"/>
  <c r="AP170" i="58" l="1"/>
  <c r="AQ171" i="58" l="1"/>
  <c r="AR172" i="58" l="1"/>
  <c r="AR843" i="58" l="1"/>
  <c r="AR52" i="58" l="1"/>
  <c r="AS843" i="58"/>
  <c r="AR842" i="58"/>
  <c r="AS842" i="58" l="1"/>
  <c r="S1477" i="58" a="1"/>
  <c r="S1477" i="58" s="1"/>
  <c r="AQ52" i="58"/>
  <c r="AR802" i="58"/>
  <c r="AR53" i="58" l="1"/>
  <c r="AQ802" i="58"/>
  <c r="S1517" i="58"/>
  <c r="AP52" i="58" l="1"/>
  <c r="AR803" i="58"/>
  <c r="AQ53" i="58" l="1"/>
  <c r="AP802" i="58"/>
  <c r="AR54" i="58" l="1"/>
  <c r="AQ803" i="58"/>
  <c r="AO52" i="58" l="1"/>
  <c r="AR804" i="58"/>
  <c r="AP53" i="58" l="1"/>
  <c r="AO802" i="58"/>
  <c r="AQ54" i="58" l="1"/>
  <c r="AP803" i="58"/>
  <c r="AR55" i="58" l="1"/>
  <c r="AQ804" i="58"/>
  <c r="AN52" i="58" l="1"/>
  <c r="AR805" i="58"/>
  <c r="AO53" i="58" l="1"/>
  <c r="AN802" i="58"/>
  <c r="AP54" i="58" l="1"/>
  <c r="AO803" i="58"/>
  <c r="AQ55" i="58" l="1"/>
  <c r="AP804" i="58"/>
  <c r="AR56" i="58" l="1"/>
  <c r="AQ805" i="58"/>
  <c r="AM52" i="58" l="1"/>
  <c r="AR806" i="58"/>
  <c r="AN53" i="58" l="1"/>
  <c r="AM802" i="58"/>
  <c r="AO54" i="58" l="1"/>
  <c r="AN803" i="58"/>
  <c r="AP55" i="58" l="1"/>
  <c r="AO804" i="58"/>
  <c r="AQ56" i="58" l="1"/>
  <c r="AP805" i="58"/>
  <c r="AR57" i="58" l="1"/>
  <c r="AQ806" i="58"/>
  <c r="AL52" i="58" l="1"/>
  <c r="AR807" i="58"/>
  <c r="AM53" i="58" l="1"/>
  <c r="AL802" i="58"/>
  <c r="AN54" i="58" l="1"/>
  <c r="AM803" i="58"/>
  <c r="AO55" i="58" l="1"/>
  <c r="AN804" i="58"/>
  <c r="AP56" i="58" l="1"/>
  <c r="AO805" i="58"/>
  <c r="AQ57" i="58" l="1"/>
  <c r="AP806" i="58"/>
  <c r="AR58" i="58" l="1"/>
  <c r="AQ807" i="58"/>
  <c r="AK52" i="58" l="1"/>
  <c r="AR808" i="58"/>
  <c r="AL53" i="58" l="1"/>
  <c r="AK802" i="58"/>
  <c r="AM54" i="58" l="1"/>
  <c r="AL803" i="58"/>
  <c r="AN55" i="58" l="1"/>
  <c r="AM804" i="58"/>
  <c r="AO56" i="58" l="1"/>
  <c r="AN805" i="58"/>
  <c r="AP57" i="58" l="1"/>
  <c r="AO806" i="58"/>
  <c r="AQ58" i="58" l="1"/>
  <c r="AP807" i="58"/>
  <c r="AR59" i="58" l="1"/>
  <c r="AQ808" i="58"/>
  <c r="AJ52" i="58" l="1"/>
  <c r="AR809" i="58"/>
  <c r="AK53" i="58" l="1"/>
  <c r="AJ802" i="58"/>
  <c r="AL54" i="58" l="1"/>
  <c r="AK803" i="58"/>
  <c r="AM55" i="58" l="1"/>
  <c r="AL804" i="58"/>
  <c r="AN56" i="58" l="1"/>
  <c r="AM805" i="58"/>
  <c r="AO57" i="58" l="1"/>
  <c r="AN806" i="58"/>
  <c r="AP58" i="58" l="1"/>
  <c r="AO807" i="58"/>
  <c r="AQ59" i="58" l="1"/>
  <c r="AP808" i="58"/>
  <c r="AR60" i="58" l="1"/>
  <c r="AQ809" i="58"/>
  <c r="AI52" i="58" l="1"/>
  <c r="AR810" i="58"/>
  <c r="AJ53" i="58" l="1"/>
  <c r="AI802" i="58"/>
  <c r="AK54" i="58" l="1"/>
  <c r="AJ803" i="58"/>
  <c r="AL55" i="58" l="1"/>
  <c r="AK804" i="58"/>
  <c r="AM56" i="58" l="1"/>
  <c r="AL805" i="58"/>
  <c r="AN57" i="58" l="1"/>
  <c r="AM806" i="58"/>
  <c r="AO58" i="58" l="1"/>
  <c r="AN807" i="58"/>
  <c r="AP59" i="58" l="1"/>
  <c r="AO808" i="58"/>
  <c r="AQ60" i="58" l="1"/>
  <c r="AP809" i="58"/>
  <c r="AR61" i="58" l="1"/>
  <c r="AQ810" i="58"/>
  <c r="AH52" i="58" l="1"/>
  <c r="AR811" i="58"/>
  <c r="AI53" i="58" l="1"/>
  <c r="AH802" i="58"/>
  <c r="AJ54" i="58" l="1"/>
  <c r="AI803" i="58"/>
  <c r="AK55" i="58" l="1"/>
  <c r="AJ804" i="58"/>
  <c r="AL56" i="58" l="1"/>
  <c r="AK805" i="58"/>
  <c r="AM57" i="58" l="1"/>
  <c r="AL806" i="58"/>
  <c r="AN58" i="58" l="1"/>
  <c r="AM807" i="58"/>
  <c r="AO59" i="58" l="1"/>
  <c r="AN808" i="58"/>
  <c r="AP60" i="58" l="1"/>
  <c r="AO809" i="58"/>
  <c r="AQ61" i="58" l="1"/>
  <c r="AP810" i="58"/>
  <c r="AR62" i="58" l="1"/>
  <c r="AQ811" i="58"/>
  <c r="AG52" i="58" l="1"/>
  <c r="AR812" i="58"/>
  <c r="AH53" i="58" l="1"/>
  <c r="AG802" i="58"/>
  <c r="AI54" i="58" l="1"/>
  <c r="AH803" i="58"/>
  <c r="AJ55" i="58" l="1"/>
  <c r="AI804" i="58"/>
  <c r="AK56" i="58" l="1"/>
  <c r="AJ805" i="58"/>
  <c r="AL57" i="58" l="1"/>
  <c r="AK806" i="58"/>
  <c r="AM58" i="58" l="1"/>
  <c r="AL807" i="58"/>
  <c r="AN59" i="58" l="1"/>
  <c r="AM808" i="58"/>
  <c r="AO60" i="58" l="1"/>
  <c r="AN809" i="58"/>
  <c r="AP61" i="58" l="1"/>
  <c r="AO810" i="58"/>
  <c r="AQ62" i="58" l="1"/>
  <c r="AP811" i="58"/>
  <c r="AR63" i="58" l="1"/>
  <c r="AQ812" i="58"/>
  <c r="AF52" i="58" l="1"/>
  <c r="AR813" i="58"/>
  <c r="AG53" i="58" l="1"/>
  <c r="AF802" i="58"/>
  <c r="AH54" i="58" l="1"/>
  <c r="AG803" i="58"/>
  <c r="AI55" i="58" l="1"/>
  <c r="AH804" i="58"/>
  <c r="AJ56" i="58" l="1"/>
  <c r="AI805" i="58"/>
  <c r="AK57" i="58" l="1"/>
  <c r="AJ806" i="58"/>
  <c r="AL58" i="58" l="1"/>
  <c r="AK807" i="58"/>
  <c r="AM59" i="58" l="1"/>
  <c r="AL808" i="58"/>
  <c r="AN60" i="58" l="1"/>
  <c r="AM809" i="58"/>
  <c r="AO61" i="58" l="1"/>
  <c r="AN810" i="58"/>
  <c r="AP62" i="58" l="1"/>
  <c r="AO811" i="58"/>
  <c r="AQ63" i="58" l="1"/>
  <c r="AP812" i="58"/>
  <c r="AR64" i="58" l="1"/>
  <c r="AQ813" i="58"/>
  <c r="AE52" i="58" l="1"/>
  <c r="AR814" i="58"/>
  <c r="AF53" i="58" l="1"/>
  <c r="AE802" i="58"/>
  <c r="AG54" i="58" l="1"/>
  <c r="AF803" i="58"/>
  <c r="AH55" i="58" l="1"/>
  <c r="AG804" i="58"/>
  <c r="AI56" i="58" l="1"/>
  <c r="AH805" i="58"/>
  <c r="AJ57" i="58" l="1"/>
  <c r="AI806" i="58"/>
  <c r="AK58" i="58" l="1"/>
  <c r="AJ807" i="58"/>
  <c r="AL59" i="58" l="1"/>
  <c r="AK808" i="58"/>
  <c r="AM60" i="58" l="1"/>
  <c r="AL809" i="58"/>
  <c r="AN61" i="58" l="1"/>
  <c r="AM810" i="58"/>
  <c r="AO62" i="58" l="1"/>
  <c r="AN811" i="58"/>
  <c r="AP63" i="58" l="1"/>
  <c r="AO812" i="58"/>
  <c r="AQ64" i="58" l="1"/>
  <c r="AP813" i="58"/>
  <c r="AR65" i="58" l="1"/>
  <c r="AQ814" i="58"/>
  <c r="AD52" i="58" l="1"/>
  <c r="AR815" i="58"/>
  <c r="AE53" i="58" l="1"/>
  <c r="AD802" i="58"/>
  <c r="AF54" i="58" l="1"/>
  <c r="AE803" i="58"/>
  <c r="AG55" i="58" l="1"/>
  <c r="AF804" i="58"/>
  <c r="AH56" i="58" l="1"/>
  <c r="AG805" i="58"/>
  <c r="AI57" i="58" l="1"/>
  <c r="AH806" i="58"/>
  <c r="AJ58" i="58" l="1"/>
  <c r="AI807" i="58"/>
  <c r="AK59" i="58" l="1"/>
  <c r="AJ808" i="58"/>
  <c r="AL60" i="58" l="1"/>
  <c r="AK809" i="58"/>
  <c r="AM61" i="58" l="1"/>
  <c r="AL810" i="58"/>
  <c r="AN62" i="58" l="1"/>
  <c r="AM811" i="58"/>
  <c r="AO63" i="58" l="1"/>
  <c r="AN812" i="58"/>
  <c r="AP64" i="58" l="1"/>
  <c r="AO813" i="58"/>
  <c r="AQ65" i="58" l="1"/>
  <c r="AP814" i="58"/>
  <c r="AR66" i="58" l="1"/>
  <c r="AQ815" i="58"/>
  <c r="AC52" i="58" l="1"/>
  <c r="AR816" i="58"/>
  <c r="AD53" i="58" l="1"/>
  <c r="AC802" i="58"/>
  <c r="AE54" i="58" l="1"/>
  <c r="AD803" i="58"/>
  <c r="AF55" i="58" l="1"/>
  <c r="AE804" i="58"/>
  <c r="AG56" i="58" l="1"/>
  <c r="AF805" i="58"/>
  <c r="AH57" i="58" l="1"/>
  <c r="AG806" i="58"/>
  <c r="AI58" i="58" l="1"/>
  <c r="AH807" i="58"/>
  <c r="AJ59" i="58" l="1"/>
  <c r="AI808" i="58"/>
  <c r="AK60" i="58" l="1"/>
  <c r="AJ809" i="58"/>
  <c r="AL61" i="58" l="1"/>
  <c r="AK810" i="58"/>
  <c r="AM62" i="58" l="1"/>
  <c r="AL811" i="58"/>
  <c r="AN63" i="58" l="1"/>
  <c r="AM812" i="58"/>
  <c r="AO64" i="58" l="1"/>
  <c r="AN813" i="58"/>
  <c r="AP65" i="58" l="1"/>
  <c r="AO814" i="58"/>
  <c r="AQ66" i="58" l="1"/>
  <c r="AP815" i="58"/>
  <c r="AR67" i="58" l="1"/>
  <c r="AQ816" i="58"/>
  <c r="AB52" i="58" l="1"/>
  <c r="AR817" i="58"/>
  <c r="AC53" i="58" l="1"/>
  <c r="AB802" i="58"/>
  <c r="AD54" i="58" l="1"/>
  <c r="AC803" i="58"/>
  <c r="AE55" i="58" l="1"/>
  <c r="AD804" i="58"/>
  <c r="AF56" i="58" l="1"/>
  <c r="AE805" i="58"/>
  <c r="AG57" i="58" l="1"/>
  <c r="AF806" i="58"/>
  <c r="AH58" i="58" l="1"/>
  <c r="AG807" i="58"/>
  <c r="AI59" i="58" l="1"/>
  <c r="AH808" i="58"/>
  <c r="AJ60" i="58" l="1"/>
  <c r="AI809" i="58"/>
  <c r="AK61" i="58" l="1"/>
  <c r="AJ810" i="58"/>
  <c r="AL62" i="58" l="1"/>
  <c r="AK811" i="58"/>
  <c r="AM63" i="58" l="1"/>
  <c r="AL812" i="58"/>
  <c r="AN64" i="58" l="1"/>
  <c r="AM813" i="58"/>
  <c r="AO65" i="58" l="1"/>
  <c r="AN814" i="58"/>
  <c r="AP66" i="58" l="1"/>
  <c r="AO815" i="58"/>
  <c r="AQ67" i="58" l="1"/>
  <c r="AP816" i="58"/>
  <c r="AR68" i="58" l="1"/>
  <c r="AQ817" i="58"/>
  <c r="AA52" i="58" l="1"/>
  <c r="AR818" i="58"/>
  <c r="AB53" i="58" l="1"/>
  <c r="AA802" i="58"/>
  <c r="AC54" i="58" l="1"/>
  <c r="AB803" i="58"/>
  <c r="AD55" i="58" l="1"/>
  <c r="AC804" i="58"/>
  <c r="AE56" i="58" l="1"/>
  <c r="AD805" i="58"/>
  <c r="AF57" i="58" l="1"/>
  <c r="AE806" i="58"/>
  <c r="AG58" i="58" l="1"/>
  <c r="AF807" i="58"/>
  <c r="AH59" i="58" l="1"/>
  <c r="AG808" i="58"/>
  <c r="AI60" i="58" l="1"/>
  <c r="AH809" i="58"/>
  <c r="AJ61" i="58" l="1"/>
  <c r="AI810" i="58"/>
  <c r="AK62" i="58" l="1"/>
  <c r="AJ811" i="58"/>
  <c r="AL63" i="58" l="1"/>
  <c r="AK812" i="58"/>
  <c r="AM64" i="58" l="1"/>
  <c r="AL813" i="58"/>
  <c r="AN65" i="58" l="1"/>
  <c r="AM814" i="58"/>
  <c r="AO66" i="58" l="1"/>
  <c r="AN815" i="58"/>
  <c r="AP67" i="58" l="1"/>
  <c r="AO816" i="58"/>
  <c r="AQ68" i="58" l="1"/>
  <c r="AP817" i="58"/>
  <c r="AR69" i="58" l="1"/>
  <c r="AQ818" i="58"/>
  <c r="Z52" i="58" l="1"/>
  <c r="AR819" i="58"/>
  <c r="AA53" i="58" l="1"/>
  <c r="Z802" i="58"/>
  <c r="AB54" i="58" l="1"/>
  <c r="AA803" i="58"/>
  <c r="AC55" i="58" l="1"/>
  <c r="AB804" i="58"/>
  <c r="AD56" i="58" l="1"/>
  <c r="AC805" i="58"/>
  <c r="AE57" i="58" l="1"/>
  <c r="AD806" i="58"/>
  <c r="AF58" i="58" l="1"/>
  <c r="AE807" i="58"/>
  <c r="AG59" i="58" l="1"/>
  <c r="AF808" i="58"/>
  <c r="AH60" i="58" l="1"/>
  <c r="AG809" i="58"/>
  <c r="AI61" i="58" l="1"/>
  <c r="AH810" i="58"/>
  <c r="AJ62" i="58" l="1"/>
  <c r="AI811" i="58"/>
  <c r="AK63" i="58" l="1"/>
  <c r="AJ812" i="58"/>
  <c r="AL64" i="58" l="1"/>
  <c r="AK813" i="58"/>
  <c r="AM65" i="58" l="1"/>
  <c r="AL814" i="58"/>
  <c r="AN66" i="58" l="1"/>
  <c r="AM815" i="58"/>
  <c r="AO67" i="58" l="1"/>
  <c r="AN816" i="58"/>
  <c r="AP68" i="58" l="1"/>
  <c r="AO817" i="58"/>
  <c r="AQ69" i="58" l="1"/>
  <c r="AP818" i="58"/>
  <c r="AR70" i="58" l="1"/>
  <c r="AQ819" i="58"/>
  <c r="Y52" i="58" l="1"/>
  <c r="AR820" i="58"/>
  <c r="Z53" i="58" l="1"/>
  <c r="Y802" i="58"/>
  <c r="AA54" i="58" l="1"/>
  <c r="Z803" i="58"/>
  <c r="AB55" i="58" l="1"/>
  <c r="AA804" i="58"/>
  <c r="AC56" i="58" l="1"/>
  <c r="AB805" i="58"/>
  <c r="AD57" i="58" l="1"/>
  <c r="AC806" i="58"/>
  <c r="AE58" i="58" l="1"/>
  <c r="AD807" i="58"/>
  <c r="AF59" i="58" l="1"/>
  <c r="AE808" i="58"/>
  <c r="AG60" i="58" l="1"/>
  <c r="AF809" i="58"/>
  <c r="AH61" i="58" l="1"/>
  <c r="AG810" i="58"/>
  <c r="AI62" i="58" l="1"/>
  <c r="AH811" i="58"/>
  <c r="AJ63" i="58" l="1"/>
  <c r="AI812" i="58"/>
  <c r="AK64" i="58" l="1"/>
  <c r="AJ813" i="58"/>
  <c r="AL65" i="58" l="1"/>
  <c r="AK814" i="58"/>
  <c r="AM66" i="58" l="1"/>
  <c r="AL815" i="58"/>
  <c r="AN67" i="58" l="1"/>
  <c r="AM816" i="58"/>
  <c r="AO68" i="58" l="1"/>
  <c r="AN817" i="58"/>
  <c r="AP69" i="58" l="1"/>
  <c r="AO818" i="58"/>
  <c r="AQ70" i="58" l="1"/>
  <c r="AP819" i="58"/>
  <c r="AR71" i="58" l="1"/>
  <c r="AQ820" i="58"/>
  <c r="X52" i="58" l="1"/>
  <c r="AR821" i="58"/>
  <c r="Y53" i="58" l="1"/>
  <c r="X802" i="58"/>
  <c r="Z54" i="58" l="1"/>
  <c r="Y803" i="58"/>
  <c r="AA55" i="58" l="1"/>
  <c r="Z804" i="58"/>
  <c r="AB56" i="58" l="1"/>
  <c r="AA805" i="58"/>
  <c r="AC57" i="58" l="1"/>
  <c r="AB806" i="58"/>
  <c r="AD58" i="58" l="1"/>
  <c r="AC807" i="58"/>
  <c r="AE59" i="58" l="1"/>
  <c r="AD808" i="58"/>
  <c r="AF60" i="58" l="1"/>
  <c r="AE809" i="58"/>
  <c r="AG61" i="58" l="1"/>
  <c r="AF810" i="58"/>
  <c r="AH62" i="58" l="1"/>
  <c r="AG811" i="58"/>
  <c r="AI63" i="58" l="1"/>
  <c r="AH812" i="58"/>
  <c r="AJ64" i="58" l="1"/>
  <c r="AI813" i="58"/>
  <c r="AK65" i="58" l="1"/>
  <c r="AJ814" i="58"/>
  <c r="AL66" i="58" l="1"/>
  <c r="AK815" i="58"/>
  <c r="AM67" i="58" l="1"/>
  <c r="AL816" i="58"/>
  <c r="AN68" i="58" l="1"/>
  <c r="AM817" i="58"/>
  <c r="AO69" i="58" l="1"/>
  <c r="AN818" i="58"/>
  <c r="AP70" i="58" l="1"/>
  <c r="AO819" i="58"/>
  <c r="AQ71" i="58" l="1"/>
  <c r="AP820" i="58"/>
  <c r="AR72" i="58" l="1"/>
  <c r="AQ821" i="58"/>
  <c r="W52" i="58" l="1"/>
  <c r="AR822" i="58"/>
  <c r="X53" i="58" l="1"/>
  <c r="W802" i="58"/>
  <c r="Y54" i="58" l="1"/>
  <c r="X803" i="58"/>
  <c r="Z55" i="58" l="1"/>
  <c r="Y804" i="58"/>
  <c r="AA56" i="58" l="1"/>
  <c r="Z805" i="58"/>
  <c r="AB57" i="58" l="1"/>
  <c r="AA806" i="58"/>
  <c r="AC58" i="58" l="1"/>
  <c r="AB807" i="58"/>
  <c r="AD59" i="58" l="1"/>
  <c r="AC808" i="58"/>
  <c r="AE60" i="58" l="1"/>
  <c r="AD809" i="58"/>
  <c r="AF61" i="58" l="1"/>
  <c r="AE810" i="58"/>
  <c r="AG62" i="58" l="1"/>
  <c r="AF811" i="58"/>
  <c r="AH63" i="58" l="1"/>
  <c r="AG812" i="58"/>
  <c r="AI64" i="58" l="1"/>
  <c r="AH813" i="58"/>
  <c r="AJ65" i="58" l="1"/>
  <c r="AI814" i="58"/>
  <c r="AK66" i="58" l="1"/>
  <c r="AJ815" i="58"/>
  <c r="AL67" i="58" l="1"/>
  <c r="AK816" i="58"/>
  <c r="AM68" i="58" l="1"/>
  <c r="AL817" i="58"/>
  <c r="AN69" i="58" l="1"/>
  <c r="AM818" i="58"/>
  <c r="AO70" i="58" l="1"/>
  <c r="AN819" i="58"/>
  <c r="AP71" i="58" l="1"/>
  <c r="AO820" i="58"/>
  <c r="AQ72" i="58" l="1"/>
  <c r="AP821" i="58"/>
  <c r="AR73" i="58" l="1"/>
  <c r="AQ822" i="58"/>
  <c r="V52" i="58" l="1"/>
  <c r="AR823" i="58"/>
  <c r="W53" i="58" l="1"/>
  <c r="V802" i="58"/>
  <c r="X54" i="58" l="1"/>
  <c r="W803" i="58"/>
  <c r="Y55" i="58" l="1"/>
  <c r="X804" i="58"/>
  <c r="Z56" i="58" l="1"/>
  <c r="Y805" i="58"/>
  <c r="AA57" i="58" l="1"/>
  <c r="Z806" i="58"/>
  <c r="AB58" i="58" l="1"/>
  <c r="AA807" i="58"/>
  <c r="AC59" i="58" l="1"/>
  <c r="AB808" i="58"/>
  <c r="AD60" i="58" l="1"/>
  <c r="AC809" i="58"/>
  <c r="AE61" i="58" l="1"/>
  <c r="AD810" i="58"/>
  <c r="AF62" i="58" l="1"/>
  <c r="AE811" i="58"/>
  <c r="AG63" i="58" l="1"/>
  <c r="AF812" i="58"/>
  <c r="AH64" i="58" l="1"/>
  <c r="AG813" i="58"/>
  <c r="AI65" i="58" l="1"/>
  <c r="AH814" i="58"/>
  <c r="AJ66" i="58" l="1"/>
  <c r="AI815" i="58"/>
  <c r="AK67" i="58" l="1"/>
  <c r="AJ816" i="58"/>
  <c r="AL68" i="58" l="1"/>
  <c r="AK817" i="58"/>
  <c r="AM69" i="58" l="1"/>
  <c r="AL818" i="58"/>
  <c r="AN70" i="58" l="1"/>
  <c r="AM819" i="58"/>
  <c r="AO71" i="58" l="1"/>
  <c r="AN820" i="58"/>
  <c r="AP72" i="58" l="1"/>
  <c r="AO821" i="58"/>
  <c r="AQ73" i="58" l="1"/>
  <c r="AP822" i="58"/>
  <c r="AR74" i="58" l="1"/>
  <c r="AQ823" i="58"/>
  <c r="U52" i="58" l="1"/>
  <c r="AR824" i="58"/>
  <c r="V53" i="58" l="1"/>
  <c r="U802" i="58"/>
  <c r="W54" i="58" l="1"/>
  <c r="V803" i="58"/>
  <c r="X55" i="58" l="1"/>
  <c r="W804" i="58"/>
  <c r="Y56" i="58" l="1"/>
  <c r="X805" i="58"/>
  <c r="Z57" i="58" l="1"/>
  <c r="Y806" i="58"/>
  <c r="AA58" i="58" l="1"/>
  <c r="Z807" i="58"/>
  <c r="AB59" i="58" l="1"/>
  <c r="AA808" i="58"/>
  <c r="AC60" i="58" l="1"/>
  <c r="AB809" i="58"/>
  <c r="AD61" i="58" l="1"/>
  <c r="AC810" i="58"/>
  <c r="AE62" i="58" l="1"/>
  <c r="AD811" i="58"/>
  <c r="AF63" i="58" l="1"/>
  <c r="AE812" i="58"/>
  <c r="AG64" i="58" l="1"/>
  <c r="AF813" i="58"/>
  <c r="AH65" i="58" l="1"/>
  <c r="AG814" i="58"/>
  <c r="AI66" i="58" l="1"/>
  <c r="AH815" i="58"/>
  <c r="AJ67" i="58" l="1"/>
  <c r="AI816" i="58"/>
  <c r="AK68" i="58" l="1"/>
  <c r="AJ817" i="58"/>
  <c r="AL69" i="58" l="1"/>
  <c r="AK818" i="58"/>
  <c r="AM70" i="58" l="1"/>
  <c r="AL819" i="58"/>
  <c r="AN71" i="58" l="1"/>
  <c r="AM820" i="58"/>
  <c r="AO72" i="58" l="1"/>
  <c r="AN821" i="58"/>
  <c r="AP73" i="58" l="1"/>
  <c r="AO822" i="58"/>
  <c r="AQ74" i="58" l="1"/>
  <c r="AP823" i="58"/>
  <c r="AR75" i="58" l="1"/>
  <c r="AQ824" i="58"/>
  <c r="T52" i="58" l="1"/>
  <c r="AR825" i="58"/>
  <c r="U53" i="58" l="1"/>
  <c r="T802" i="58"/>
  <c r="V54" i="58" l="1"/>
  <c r="U803" i="58"/>
  <c r="W55" i="58" l="1"/>
  <c r="V804" i="58"/>
  <c r="X56" i="58" l="1"/>
  <c r="W805" i="58"/>
  <c r="Y57" i="58" l="1"/>
  <c r="X806" i="58"/>
  <c r="Z58" i="58" l="1"/>
  <c r="Y807" i="58"/>
  <c r="AA59" i="58" l="1"/>
  <c r="Z808" i="58"/>
  <c r="AB60" i="58" l="1"/>
  <c r="AA809" i="58"/>
  <c r="AC61" i="58" l="1"/>
  <c r="AB810" i="58"/>
  <c r="AD62" i="58" l="1"/>
  <c r="AC811" i="58"/>
  <c r="AE63" i="58" l="1"/>
  <c r="AD812" i="58"/>
  <c r="AF64" i="58" l="1"/>
  <c r="AE813" i="58"/>
  <c r="AG65" i="58" l="1"/>
  <c r="AF814" i="58"/>
  <c r="AH66" i="58" l="1"/>
  <c r="AG815" i="58"/>
  <c r="AI67" i="58" l="1"/>
  <c r="AH816" i="58"/>
  <c r="AJ68" i="58" l="1"/>
  <c r="AI817" i="58"/>
  <c r="AK69" i="58" l="1"/>
  <c r="AJ818" i="58"/>
  <c r="AL70" i="58" l="1"/>
  <c r="AK819" i="58"/>
  <c r="AM71" i="58" l="1"/>
  <c r="AL820" i="58"/>
  <c r="AN72" i="58" l="1"/>
  <c r="AM821" i="58"/>
  <c r="AO73" i="58" l="1"/>
  <c r="AN822" i="58"/>
  <c r="AP74" i="58" l="1"/>
  <c r="AO823" i="58"/>
  <c r="AQ75" i="58" l="1"/>
  <c r="AP824" i="58"/>
  <c r="AR76" i="58" l="1"/>
  <c r="AQ825" i="58"/>
  <c r="S52" i="58" l="1"/>
  <c r="AR826" i="58"/>
  <c r="T53" i="58" l="1"/>
  <c r="S802" i="58"/>
  <c r="U54" i="58" l="1"/>
  <c r="T803" i="58"/>
  <c r="V55" i="58" l="1"/>
  <c r="U804" i="58"/>
  <c r="W56" i="58" l="1"/>
  <c r="V805" i="58"/>
  <c r="X57" i="58" l="1"/>
  <c r="W806" i="58"/>
  <c r="Y58" i="58" l="1"/>
  <c r="X807" i="58"/>
  <c r="Z59" i="58" l="1"/>
  <c r="Y808" i="58"/>
  <c r="AA60" i="58" l="1"/>
  <c r="Z809" i="58"/>
  <c r="AB61" i="58" l="1"/>
  <c r="AA810" i="58"/>
  <c r="AC62" i="58" l="1"/>
  <c r="AB811" i="58"/>
  <c r="AD63" i="58" l="1"/>
  <c r="AC812" i="58"/>
  <c r="AE64" i="58" l="1"/>
  <c r="AD813" i="58"/>
  <c r="AF65" i="58" l="1"/>
  <c r="AE814" i="58"/>
  <c r="AG66" i="58" l="1"/>
  <c r="AF815" i="58"/>
  <c r="AH67" i="58" l="1"/>
  <c r="AG816" i="58"/>
  <c r="AI68" i="58" l="1"/>
  <c r="AH817" i="58"/>
  <c r="AJ69" i="58" l="1"/>
  <c r="AI818" i="58"/>
  <c r="AK70" i="58" l="1"/>
  <c r="AJ819" i="58"/>
  <c r="AL71" i="58" l="1"/>
  <c r="AK820" i="58"/>
  <c r="AM72" i="58" l="1"/>
  <c r="AL821" i="58"/>
  <c r="AN73" i="58" l="1"/>
  <c r="AM822" i="58"/>
  <c r="AO74" i="58" l="1"/>
  <c r="AN823" i="58"/>
  <c r="AP75" i="58" l="1"/>
  <c r="AO824" i="58"/>
  <c r="AQ76" i="58" l="1"/>
  <c r="AP825" i="58"/>
  <c r="AR77" i="58" l="1"/>
  <c r="AQ826" i="58"/>
  <c r="R52" i="58" l="1"/>
  <c r="AR827" i="58"/>
  <c r="S53" i="58" l="1"/>
  <c r="R802" i="58"/>
  <c r="T54" i="58" l="1"/>
  <c r="S803" i="58"/>
  <c r="U55" i="58" l="1"/>
  <c r="T804" i="58"/>
  <c r="V56" i="58" l="1"/>
  <c r="U805" i="58"/>
  <c r="W57" i="58" l="1"/>
  <c r="V806" i="58"/>
  <c r="X58" i="58" l="1"/>
  <c r="W807" i="58"/>
  <c r="Y59" i="58" l="1"/>
  <c r="X808" i="58"/>
  <c r="Z60" i="58" l="1"/>
  <c r="Y809" i="58"/>
  <c r="AA61" i="58" l="1"/>
  <c r="Z810" i="58"/>
  <c r="AB62" i="58" l="1"/>
  <c r="AA811" i="58"/>
  <c r="AC63" i="58" l="1"/>
  <c r="AB812" i="58"/>
  <c r="AD64" i="58" l="1"/>
  <c r="AC813" i="58"/>
  <c r="AE65" i="58" l="1"/>
  <c r="AD814" i="58"/>
  <c r="AF66" i="58" l="1"/>
  <c r="AE815" i="58"/>
  <c r="AG67" i="58" l="1"/>
  <c r="AF816" i="58"/>
  <c r="AH68" i="58" l="1"/>
  <c r="AG817" i="58"/>
  <c r="AI69" i="58" l="1"/>
  <c r="AH818" i="58"/>
  <c r="AJ70" i="58" l="1"/>
  <c r="AI819" i="58"/>
  <c r="AK71" i="58" l="1"/>
  <c r="AJ820" i="58"/>
  <c r="AL72" i="58" l="1"/>
  <c r="AK821" i="58"/>
  <c r="AM73" i="58" l="1"/>
  <c r="AL822" i="58"/>
  <c r="AN74" i="58" l="1"/>
  <c r="AM823" i="58"/>
  <c r="AO75" i="58" l="1"/>
  <c r="AN824" i="58"/>
  <c r="AP76" i="58" l="1"/>
  <c r="AO825" i="58"/>
  <c r="AQ77" i="58" l="1"/>
  <c r="AP826" i="58"/>
  <c r="AR78" i="58" l="1"/>
  <c r="AQ827" i="58"/>
  <c r="Q52" i="58" l="1"/>
  <c r="AR828" i="58"/>
  <c r="R53" i="58" l="1"/>
  <c r="Q802" i="58"/>
  <c r="S54" i="58" l="1"/>
  <c r="R803" i="58"/>
  <c r="T55" i="58" l="1"/>
  <c r="S804" i="58"/>
  <c r="U56" i="58" l="1"/>
  <c r="T805" i="58"/>
  <c r="V57" i="58" l="1"/>
  <c r="U806" i="58"/>
  <c r="W58" i="58" l="1"/>
  <c r="V807" i="58"/>
  <c r="X59" i="58" l="1"/>
  <c r="W808" i="58"/>
  <c r="Y60" i="58" l="1"/>
  <c r="X809" i="58"/>
  <c r="Z61" i="58" l="1"/>
  <c r="Y810" i="58"/>
  <c r="AA62" i="58" l="1"/>
  <c r="Z811" i="58"/>
  <c r="AB63" i="58" l="1"/>
  <c r="AA812" i="58"/>
  <c r="AC64" i="58" l="1"/>
  <c r="AB813" i="58"/>
  <c r="AD65" i="58" l="1"/>
  <c r="AC814" i="58"/>
  <c r="AE66" i="58" l="1"/>
  <c r="AD815" i="58"/>
  <c r="AF67" i="58" l="1"/>
  <c r="AE816" i="58"/>
  <c r="AG68" i="58" l="1"/>
  <c r="AF817" i="58"/>
  <c r="AH69" i="58" l="1"/>
  <c r="AG818" i="58"/>
  <c r="AI70" i="58" l="1"/>
  <c r="AH819" i="58"/>
  <c r="AJ71" i="58" l="1"/>
  <c r="AI820" i="58"/>
  <c r="AK72" i="58" l="1"/>
  <c r="AJ821" i="58"/>
  <c r="AL73" i="58" l="1"/>
  <c r="AK822" i="58"/>
  <c r="AM74" i="58" l="1"/>
  <c r="AL823" i="58"/>
  <c r="AN75" i="58" l="1"/>
  <c r="AM824" i="58"/>
  <c r="AO76" i="58" l="1"/>
  <c r="AN825" i="58"/>
  <c r="AP77" i="58" l="1"/>
  <c r="AO826" i="58"/>
  <c r="AQ78" i="58" l="1"/>
  <c r="AP827" i="58"/>
  <c r="AR79" i="58" l="1"/>
  <c r="AQ828" i="58"/>
  <c r="P52" i="58" l="1"/>
  <c r="AR829" i="58"/>
  <c r="Q53" i="58" l="1"/>
  <c r="P802" i="58"/>
  <c r="R54" i="58" l="1"/>
  <c r="Q803" i="58"/>
  <c r="S55" i="58" l="1"/>
  <c r="R804" i="58"/>
  <c r="T56" i="58" l="1"/>
  <c r="S805" i="58"/>
  <c r="U57" i="58" l="1"/>
  <c r="T806" i="58"/>
  <c r="V58" i="58" l="1"/>
  <c r="U807" i="58"/>
  <c r="W59" i="58" l="1"/>
  <c r="V808" i="58"/>
  <c r="X60" i="58" l="1"/>
  <c r="W809" i="58"/>
  <c r="Y61" i="58" l="1"/>
  <c r="X810" i="58"/>
  <c r="Z62" i="58" l="1"/>
  <c r="Y811" i="58"/>
  <c r="AA63" i="58" l="1"/>
  <c r="Z812" i="58"/>
  <c r="AB64" i="58" l="1"/>
  <c r="AA813" i="58"/>
  <c r="AC65" i="58" l="1"/>
  <c r="AB814" i="58"/>
  <c r="AD66" i="58" l="1"/>
  <c r="AC815" i="58"/>
  <c r="AE67" i="58" l="1"/>
  <c r="AD816" i="58"/>
  <c r="AF68" i="58" l="1"/>
  <c r="AE817" i="58"/>
  <c r="AG69" i="58" l="1"/>
  <c r="AF818" i="58"/>
  <c r="AH70" i="58" l="1"/>
  <c r="AG819" i="58"/>
  <c r="AI71" i="58" l="1"/>
  <c r="AH820" i="58"/>
  <c r="AJ72" i="58" l="1"/>
  <c r="AI821" i="58"/>
  <c r="AK73" i="58" l="1"/>
  <c r="AJ822" i="58"/>
  <c r="AL74" i="58" l="1"/>
  <c r="AK823" i="58"/>
  <c r="AM75" i="58" l="1"/>
  <c r="AL824" i="58"/>
  <c r="AN76" i="58" l="1"/>
  <c r="AM825" i="58"/>
  <c r="AO77" i="58" l="1"/>
  <c r="AN826" i="58"/>
  <c r="AP78" i="58" l="1"/>
  <c r="AO827" i="58"/>
  <c r="AQ79" i="58" l="1"/>
  <c r="AP828" i="58"/>
  <c r="AR80" i="58" l="1"/>
  <c r="AQ829" i="58"/>
  <c r="O52" i="58" l="1"/>
  <c r="AR830" i="58"/>
  <c r="P53" i="58" l="1"/>
  <c r="O802" i="58"/>
  <c r="Q54" i="58" l="1"/>
  <c r="P803" i="58"/>
  <c r="R55" i="58" l="1"/>
  <c r="Q804" i="58"/>
  <c r="S56" i="58" l="1"/>
  <c r="R805" i="58"/>
  <c r="T57" i="58" l="1"/>
  <c r="S806" i="58"/>
  <c r="U58" i="58" l="1"/>
  <c r="T807" i="58"/>
  <c r="V59" i="58" l="1"/>
  <c r="U808" i="58"/>
  <c r="W60" i="58" l="1"/>
  <c r="V809" i="58"/>
  <c r="X61" i="58" l="1"/>
  <c r="W810" i="58"/>
  <c r="Y62" i="58" l="1"/>
  <c r="X811" i="58"/>
  <c r="Z63" i="58" l="1"/>
  <c r="Y812" i="58"/>
  <c r="AA64" i="58" l="1"/>
  <c r="Z813" i="58"/>
  <c r="AB65" i="58" l="1"/>
  <c r="AA814" i="58"/>
  <c r="AC66" i="58" l="1"/>
  <c r="AB815" i="58"/>
  <c r="AD67" i="58" l="1"/>
  <c r="AC816" i="58"/>
  <c r="AE68" i="58" l="1"/>
  <c r="AD817" i="58"/>
  <c r="AF69" i="58" l="1"/>
  <c r="AE818" i="58"/>
  <c r="AG70" i="58" l="1"/>
  <c r="AF819" i="58"/>
  <c r="AH71" i="58" l="1"/>
  <c r="AG820" i="58"/>
  <c r="AI72" i="58" l="1"/>
  <c r="AH821" i="58"/>
  <c r="AJ73" i="58" l="1"/>
  <c r="AI822" i="58"/>
  <c r="AK74" i="58" l="1"/>
  <c r="AJ823" i="58"/>
  <c r="AL75" i="58" l="1"/>
  <c r="AK824" i="58"/>
  <c r="AM76" i="58" l="1"/>
  <c r="AL825" i="58"/>
  <c r="AN77" i="58" l="1"/>
  <c r="AM826" i="58"/>
  <c r="AO78" i="58" l="1"/>
  <c r="AN827" i="58"/>
  <c r="AP79" i="58" l="1"/>
  <c r="AO828" i="58"/>
  <c r="AQ80" i="58" l="1"/>
  <c r="AP829" i="58"/>
  <c r="AR81" i="58" l="1"/>
  <c r="AQ830" i="58"/>
  <c r="N52" i="58" l="1"/>
  <c r="AR831" i="58"/>
  <c r="O53" i="58" l="1"/>
  <c r="N802" i="58"/>
  <c r="P54" i="58" l="1"/>
  <c r="O803" i="58"/>
  <c r="Q55" i="58" l="1"/>
  <c r="P804" i="58"/>
  <c r="R56" i="58" l="1"/>
  <c r="Q805" i="58"/>
  <c r="S57" i="58" l="1"/>
  <c r="R806" i="58"/>
  <c r="T58" i="58" l="1"/>
  <c r="S807" i="58"/>
  <c r="U59" i="58" l="1"/>
  <c r="T808" i="58"/>
  <c r="V60" i="58" l="1"/>
  <c r="U809" i="58"/>
  <c r="W61" i="58" l="1"/>
  <c r="V810" i="58"/>
  <c r="X62" i="58" l="1"/>
  <c r="W811" i="58"/>
  <c r="Y63" i="58" l="1"/>
  <c r="X812" i="58"/>
  <c r="Z64" i="58" l="1"/>
  <c r="Y813" i="58"/>
  <c r="AA65" i="58" l="1"/>
  <c r="Z814" i="58"/>
  <c r="AB66" i="58" l="1"/>
  <c r="AA815" i="58"/>
  <c r="AC67" i="58" l="1"/>
  <c r="AB816" i="58"/>
  <c r="AD68" i="58" l="1"/>
  <c r="AC817" i="58"/>
  <c r="AE69" i="58" l="1"/>
  <c r="AD818" i="58"/>
  <c r="AF70" i="58" l="1"/>
  <c r="AE819" i="58"/>
  <c r="AG71" i="58" l="1"/>
  <c r="AF820" i="58"/>
  <c r="AH72" i="58" l="1"/>
  <c r="AG821" i="58"/>
  <c r="AI73" i="58" l="1"/>
  <c r="AH822" i="58"/>
  <c r="AJ74" i="58" l="1"/>
  <c r="AI823" i="58"/>
  <c r="AK75" i="58" l="1"/>
  <c r="AJ824" i="58"/>
  <c r="AL76" i="58" l="1"/>
  <c r="AK825" i="58"/>
  <c r="AM77" i="58" l="1"/>
  <c r="AL826" i="58"/>
  <c r="AN78" i="58" l="1"/>
  <c r="AM827" i="58"/>
  <c r="AO79" i="58" l="1"/>
  <c r="AN828" i="58"/>
  <c r="AP80" i="58" l="1"/>
  <c r="AO829" i="58"/>
  <c r="AQ81" i="58" l="1"/>
  <c r="AP830" i="58"/>
  <c r="AR82" i="58" l="1"/>
  <c r="AQ831" i="58"/>
  <c r="M52" i="58" l="1"/>
  <c r="AR832" i="58"/>
  <c r="N53" i="58" l="1"/>
  <c r="M802" i="58"/>
  <c r="O54" i="58" l="1"/>
  <c r="N803" i="58"/>
  <c r="P55" i="58" l="1"/>
  <c r="O804" i="58"/>
  <c r="Q56" i="58" l="1"/>
  <c r="P805" i="58"/>
  <c r="R57" i="58" l="1"/>
  <c r="Q806" i="58"/>
  <c r="S58" i="58" l="1"/>
  <c r="R807" i="58"/>
  <c r="T59" i="58" l="1"/>
  <c r="S808" i="58"/>
  <c r="U60" i="58" l="1"/>
  <c r="T809" i="58"/>
  <c r="V61" i="58" l="1"/>
  <c r="U810" i="58"/>
  <c r="W62" i="58" l="1"/>
  <c r="V811" i="58"/>
  <c r="X63" i="58" l="1"/>
  <c r="W812" i="58"/>
  <c r="Y64" i="58" l="1"/>
  <c r="X813" i="58"/>
  <c r="Z65" i="58" l="1"/>
  <c r="Y814" i="58"/>
  <c r="AA66" i="58" l="1"/>
  <c r="Z815" i="58"/>
  <c r="AB67" i="58" l="1"/>
  <c r="AA816" i="58"/>
  <c r="AC68" i="58" l="1"/>
  <c r="AB817" i="58"/>
  <c r="AD69" i="58" l="1"/>
  <c r="AC818" i="58"/>
  <c r="AE70" i="58" l="1"/>
  <c r="AD819" i="58"/>
  <c r="AF71" i="58" l="1"/>
  <c r="AE820" i="58"/>
  <c r="AG72" i="58" l="1"/>
  <c r="AF821" i="58"/>
  <c r="AH73" i="58" l="1"/>
  <c r="AG822" i="58"/>
  <c r="AI74" i="58" l="1"/>
  <c r="AH823" i="58"/>
  <c r="AJ75" i="58" l="1"/>
  <c r="AI824" i="58"/>
  <c r="AK76" i="58" l="1"/>
  <c r="AJ825" i="58"/>
  <c r="AL77" i="58" l="1"/>
  <c r="AK826" i="58"/>
  <c r="AM78" i="58" l="1"/>
  <c r="AL827" i="58"/>
  <c r="AN79" i="58" l="1"/>
  <c r="AM828" i="58"/>
  <c r="AO80" i="58" l="1"/>
  <c r="AN829" i="58"/>
  <c r="AP81" i="58" l="1"/>
  <c r="AO830" i="58"/>
  <c r="AQ82" i="58" l="1"/>
  <c r="AP831" i="58"/>
  <c r="AR83" i="58" l="1"/>
  <c r="AQ832" i="58"/>
  <c r="L52" i="58" l="1"/>
  <c r="AR833" i="58"/>
  <c r="M53" i="58" l="1"/>
  <c r="L802" i="58"/>
  <c r="N54" i="58" l="1"/>
  <c r="M803" i="58"/>
  <c r="O55" i="58" l="1"/>
  <c r="N804" i="58"/>
  <c r="P56" i="58" l="1"/>
  <c r="O805" i="58"/>
  <c r="Q57" i="58" l="1"/>
  <c r="P806" i="58"/>
  <c r="R58" i="58" l="1"/>
  <c r="Q807" i="58"/>
  <c r="S59" i="58" l="1"/>
  <c r="R808" i="58"/>
  <c r="T60" i="58" l="1"/>
  <c r="S809" i="58"/>
  <c r="U61" i="58" l="1"/>
  <c r="T810" i="58"/>
  <c r="V62" i="58" l="1"/>
  <c r="U811" i="58"/>
  <c r="W63" i="58" l="1"/>
  <c r="V812" i="58"/>
  <c r="X64" i="58" l="1"/>
  <c r="W813" i="58"/>
  <c r="Y65" i="58" l="1"/>
  <c r="X814" i="58"/>
  <c r="Z66" i="58" l="1"/>
  <c r="Y815" i="58"/>
  <c r="AA67" i="58" l="1"/>
  <c r="Z816" i="58"/>
  <c r="AB68" i="58" l="1"/>
  <c r="AA817" i="58"/>
  <c r="AC69" i="58" l="1"/>
  <c r="AB818" i="58"/>
  <c r="AD70" i="58" l="1"/>
  <c r="AC819" i="58"/>
  <c r="AE71" i="58" l="1"/>
  <c r="AD820" i="58"/>
  <c r="AF72" i="58" l="1"/>
  <c r="AE821" i="58"/>
  <c r="AG73" i="58" l="1"/>
  <c r="AF822" i="58"/>
  <c r="AH74" i="58" l="1"/>
  <c r="AG823" i="58"/>
  <c r="AI75" i="58" l="1"/>
  <c r="AH824" i="58"/>
  <c r="AJ76" i="58" l="1"/>
  <c r="AI825" i="58"/>
  <c r="AK77" i="58" l="1"/>
  <c r="AJ826" i="58"/>
  <c r="AL78" i="58" l="1"/>
  <c r="AK827" i="58"/>
  <c r="AM79" i="58" l="1"/>
  <c r="AL828" i="58"/>
  <c r="AN80" i="58" l="1"/>
  <c r="AM829" i="58"/>
  <c r="AO81" i="58" l="1"/>
  <c r="AN830" i="58"/>
  <c r="AP82" i="58" l="1"/>
  <c r="AO831" i="58"/>
  <c r="AQ83" i="58" l="1"/>
  <c r="AP832" i="58"/>
  <c r="AR84" i="58" l="1"/>
  <c r="AQ833" i="58"/>
  <c r="K52" i="58" l="1"/>
  <c r="AR834" i="58"/>
  <c r="L53" i="58" l="1"/>
  <c r="K802" i="58"/>
  <c r="M54" i="58" l="1"/>
  <c r="L803" i="58"/>
  <c r="N55" i="58" l="1"/>
  <c r="M804" i="58"/>
  <c r="O56" i="58" l="1"/>
  <c r="N805" i="58"/>
  <c r="P57" i="58" l="1"/>
  <c r="O806" i="58"/>
  <c r="Q58" i="58" l="1"/>
  <c r="P807" i="58"/>
  <c r="R59" i="58" l="1"/>
  <c r="Q808" i="58"/>
  <c r="S60" i="58" l="1"/>
  <c r="R809" i="58"/>
  <c r="T61" i="58" l="1"/>
  <c r="S810" i="58"/>
  <c r="U62" i="58" l="1"/>
  <c r="T811" i="58"/>
  <c r="V63" i="58" l="1"/>
  <c r="U812" i="58"/>
  <c r="W64" i="58" l="1"/>
  <c r="V813" i="58"/>
  <c r="X65" i="58" l="1"/>
  <c r="W814" i="58"/>
  <c r="Y66" i="58" l="1"/>
  <c r="X815" i="58"/>
  <c r="Z67" i="58" l="1"/>
  <c r="Y816" i="58"/>
  <c r="AA68" i="58" l="1"/>
  <c r="Z817" i="58"/>
  <c r="AB69" i="58" l="1"/>
  <c r="AA818" i="58"/>
  <c r="AC70" i="58" l="1"/>
  <c r="AB819" i="58"/>
  <c r="AD71" i="58" l="1"/>
  <c r="AC820" i="58"/>
  <c r="AE72" i="58" l="1"/>
  <c r="AD821" i="58"/>
  <c r="AF73" i="58" l="1"/>
  <c r="AE822" i="58"/>
  <c r="AG74" i="58" l="1"/>
  <c r="AF823" i="58"/>
  <c r="AH75" i="58" l="1"/>
  <c r="AG824" i="58"/>
  <c r="AI76" i="58" l="1"/>
  <c r="AH825" i="58"/>
  <c r="AJ77" i="58" l="1"/>
  <c r="AI826" i="58"/>
  <c r="AK78" i="58" l="1"/>
  <c r="AJ827" i="58"/>
  <c r="AL79" i="58" l="1"/>
  <c r="AK828" i="58"/>
  <c r="AM80" i="58" l="1"/>
  <c r="AL829" i="58"/>
  <c r="AN81" i="58" l="1"/>
  <c r="AM830" i="58"/>
  <c r="AO82" i="58" l="1"/>
  <c r="AN831" i="58"/>
  <c r="AP83" i="58" l="1"/>
  <c r="AO832" i="58"/>
  <c r="AQ84" i="58" l="1"/>
  <c r="AP833" i="58"/>
  <c r="AR85" i="58" l="1"/>
  <c r="AQ834" i="58"/>
  <c r="J52" i="58" l="1"/>
  <c r="AR835" i="58"/>
  <c r="K53" i="58" l="1"/>
  <c r="J802" i="58"/>
  <c r="L54" i="58" l="1"/>
  <c r="K803" i="58"/>
  <c r="M55" i="58" l="1"/>
  <c r="L804" i="58"/>
  <c r="N56" i="58" l="1"/>
  <c r="M805" i="58"/>
  <c r="O57" i="58" l="1"/>
  <c r="N806" i="58"/>
  <c r="P58" i="58" l="1"/>
  <c r="O807" i="58"/>
  <c r="Q59" i="58" l="1"/>
  <c r="P808" i="58"/>
  <c r="R60" i="58" l="1"/>
  <c r="Q809" i="58"/>
  <c r="S61" i="58" l="1"/>
  <c r="R810" i="58"/>
  <c r="T62" i="58" l="1"/>
  <c r="S811" i="58"/>
  <c r="U63" i="58" l="1"/>
  <c r="T812" i="58"/>
  <c r="V64" i="58" l="1"/>
  <c r="U813" i="58"/>
  <c r="W65" i="58" l="1"/>
  <c r="V814" i="58"/>
  <c r="X66" i="58" l="1"/>
  <c r="W815" i="58"/>
  <c r="Y67" i="58" l="1"/>
  <c r="X816" i="58"/>
  <c r="Z68" i="58" l="1"/>
  <c r="Y817" i="58"/>
  <c r="AA69" i="58" l="1"/>
  <c r="Z818" i="58"/>
  <c r="AB70" i="58" l="1"/>
  <c r="AA819" i="58"/>
  <c r="AC71" i="58" l="1"/>
  <c r="AB820" i="58"/>
  <c r="AD72" i="58" l="1"/>
  <c r="AC821" i="58"/>
  <c r="AE73" i="58" l="1"/>
  <c r="AD822" i="58"/>
  <c r="AF74" i="58" l="1"/>
  <c r="AE823" i="58"/>
  <c r="AG75" i="58" l="1"/>
  <c r="AF824" i="58"/>
  <c r="AH76" i="58" l="1"/>
  <c r="AG825" i="58"/>
  <c r="AI77" i="58" l="1"/>
  <c r="AH826" i="58"/>
  <c r="AJ78" i="58" l="1"/>
  <c r="AI827" i="58"/>
  <c r="AK79" i="58" l="1"/>
  <c r="AJ828" i="58"/>
  <c r="AL80" i="58" l="1"/>
  <c r="AK829" i="58"/>
  <c r="AM81" i="58" l="1"/>
  <c r="AL830" i="58"/>
  <c r="AN82" i="58" l="1"/>
  <c r="AM831" i="58"/>
  <c r="AO83" i="58" l="1"/>
  <c r="AN832" i="58"/>
  <c r="AP84" i="58" l="1"/>
  <c r="AO833" i="58"/>
  <c r="AQ85" i="58" l="1"/>
  <c r="AP834" i="58"/>
  <c r="AR86" i="58" l="1"/>
  <c r="AQ835" i="58"/>
  <c r="I52" i="58" l="1"/>
  <c r="AR836" i="58"/>
  <c r="J53" i="58" l="1"/>
  <c r="I802" i="58"/>
  <c r="K54" i="58" l="1"/>
  <c r="J803" i="58"/>
  <c r="L55" i="58" l="1"/>
  <c r="K804" i="58"/>
  <c r="M56" i="58" l="1"/>
  <c r="L805" i="58"/>
  <c r="N57" i="58" l="1"/>
  <c r="M806" i="58"/>
  <c r="O58" i="58" l="1"/>
  <c r="N807" i="58"/>
  <c r="P59" i="58" l="1"/>
  <c r="O808" i="58"/>
  <c r="Q60" i="58" l="1"/>
  <c r="P809" i="58"/>
  <c r="R61" i="58" l="1"/>
  <c r="Q810" i="58"/>
  <c r="S62" i="58" l="1"/>
  <c r="R811" i="58"/>
  <c r="T63" i="58" l="1"/>
  <c r="S812" i="58"/>
  <c r="U64" i="58" l="1"/>
  <c r="T813" i="58"/>
  <c r="V65" i="58" l="1"/>
  <c r="U814" i="58"/>
  <c r="W66" i="58" l="1"/>
  <c r="V815" i="58"/>
  <c r="X67" i="58" l="1"/>
  <c r="W816" i="58"/>
  <c r="Y68" i="58" l="1"/>
  <c r="X817" i="58"/>
  <c r="Z69" i="58" l="1"/>
  <c r="Y818" i="58"/>
  <c r="AA70" i="58" l="1"/>
  <c r="Z819" i="58"/>
  <c r="AB71" i="58" l="1"/>
  <c r="AA820" i="58"/>
  <c r="AC72" i="58" l="1"/>
  <c r="AB821" i="58"/>
  <c r="AD73" i="58" l="1"/>
  <c r="AC822" i="58"/>
  <c r="AE74" i="58" l="1"/>
  <c r="AD823" i="58"/>
  <c r="AF75" i="58" l="1"/>
  <c r="AE824" i="58"/>
  <c r="AG76" i="58" l="1"/>
  <c r="AF825" i="58"/>
  <c r="AH77" i="58" l="1"/>
  <c r="AG826" i="58"/>
  <c r="AI78" i="58" l="1"/>
  <c r="AH827" i="58"/>
  <c r="AJ79" i="58" l="1"/>
  <c r="AI828" i="58"/>
  <c r="AK80" i="58" l="1"/>
  <c r="AJ829" i="58"/>
  <c r="AL81" i="58" l="1"/>
  <c r="AK830" i="58"/>
  <c r="AM82" i="58" l="1"/>
  <c r="AL831" i="58"/>
  <c r="AN83" i="58" l="1"/>
  <c r="AM832" i="58"/>
  <c r="AO84" i="58" l="1"/>
  <c r="AN833" i="58"/>
  <c r="AP85" i="58" l="1"/>
  <c r="AO834" i="58"/>
  <c r="AQ86" i="58" l="1"/>
  <c r="AP835" i="58"/>
  <c r="AR87" i="58" l="1"/>
  <c r="AQ836" i="58"/>
  <c r="H52" i="58" l="1"/>
  <c r="AR837" i="58"/>
  <c r="I53" i="58" l="1"/>
  <c r="H802" i="58"/>
  <c r="AS802" i="58" l="1"/>
  <c r="H800" i="58"/>
  <c r="J54" i="58"/>
  <c r="I803" i="58"/>
  <c r="AS803" i="58" l="1"/>
  <c r="I800" i="58"/>
  <c r="K55" i="58"/>
  <c r="J804" i="58"/>
  <c r="AS804" i="58" l="1"/>
  <c r="J800" i="58"/>
  <c r="L56" i="58"/>
  <c r="K805" i="58"/>
  <c r="AS805" i="58" l="1"/>
  <c r="K800" i="58"/>
  <c r="M57" i="58"/>
  <c r="L806" i="58"/>
  <c r="AS806" i="58" l="1"/>
  <c r="L800" i="58"/>
  <c r="N58" i="58"/>
  <c r="M807" i="58"/>
  <c r="AS807" i="58" l="1"/>
  <c r="M800" i="58"/>
  <c r="O59" i="58"/>
  <c r="N808" i="58"/>
  <c r="AS808" i="58" l="1"/>
  <c r="N800" i="58"/>
  <c r="P60" i="58"/>
  <c r="O809" i="58"/>
  <c r="AS809" i="58" l="1"/>
  <c r="O800" i="58"/>
  <c r="Q61" i="58"/>
  <c r="P810" i="58"/>
  <c r="AS810" i="58" l="1"/>
  <c r="P800" i="58"/>
  <c r="R62" i="58"/>
  <c r="Q811" i="58"/>
  <c r="AS811" i="58" l="1"/>
  <c r="Q800" i="58"/>
  <c r="S63" i="58"/>
  <c r="R812" i="58"/>
  <c r="AS812" i="58" l="1"/>
  <c r="R800" i="58"/>
  <c r="T64" i="58"/>
  <c r="S813" i="58"/>
  <c r="AS813" i="58" l="1"/>
  <c r="S800" i="58"/>
  <c r="U65" i="58"/>
  <c r="T814" i="58"/>
  <c r="AS814" i="58" l="1"/>
  <c r="T800" i="58"/>
  <c r="V66" i="58"/>
  <c r="U815" i="58"/>
  <c r="AS815" i="58" l="1"/>
  <c r="U800" i="58"/>
  <c r="W67" i="58"/>
  <c r="V816" i="58"/>
  <c r="AS816" i="58" l="1"/>
  <c r="V800" i="58"/>
  <c r="X68" i="58"/>
  <c r="W817" i="58"/>
  <c r="AS817" i="58" l="1"/>
  <c r="W800" i="58"/>
  <c r="Y69" i="58"/>
  <c r="X818" i="58"/>
  <c r="AS818" i="58" l="1"/>
  <c r="X800" i="58"/>
  <c r="Z70" i="58"/>
  <c r="Y819" i="58"/>
  <c r="AS819" i="58" l="1"/>
  <c r="Y800" i="58"/>
  <c r="AA71" i="58"/>
  <c r="Z820" i="58"/>
  <c r="AS820" i="58" l="1"/>
  <c r="Z800" i="58"/>
  <c r="AB72" i="58"/>
  <c r="AA821" i="58"/>
  <c r="AS821" i="58" l="1"/>
  <c r="AA800" i="58"/>
  <c r="AC73" i="58"/>
  <c r="AB822" i="58"/>
  <c r="AS822" i="58" l="1"/>
  <c r="AB800" i="58"/>
  <c r="AD74" i="58"/>
  <c r="AC823" i="58"/>
  <c r="AS823" i="58" l="1"/>
  <c r="AC800" i="58"/>
  <c r="AE75" i="58"/>
  <c r="AD824" i="58"/>
  <c r="AS824" i="58" l="1"/>
  <c r="AD800" i="58"/>
  <c r="AF76" i="58"/>
  <c r="AE825" i="58"/>
  <c r="AS825" i="58" l="1"/>
  <c r="AE800" i="58"/>
  <c r="AG77" i="58"/>
  <c r="AF826" i="58"/>
  <c r="AS826" i="58" l="1"/>
  <c r="AF800" i="58"/>
  <c r="AH78" i="58"/>
  <c r="AG827" i="58"/>
  <c r="AS827" i="58" l="1"/>
  <c r="AG800" i="58"/>
  <c r="AI79" i="58"/>
  <c r="AH828" i="58"/>
  <c r="AS828" i="58" l="1"/>
  <c r="AH800" i="58"/>
  <c r="AJ80" i="58"/>
  <c r="AI829" i="58"/>
  <c r="AS829" i="58" l="1"/>
  <c r="AI800" i="58"/>
  <c r="AK81" i="58"/>
  <c r="AJ830" i="58"/>
  <c r="AS830" i="58" l="1"/>
  <c r="AJ800" i="58"/>
  <c r="AL82" i="58"/>
  <c r="AK831" i="58"/>
  <c r="AS831" i="58" l="1"/>
  <c r="AK800" i="58"/>
  <c r="AM83" i="58"/>
  <c r="AL832" i="58"/>
  <c r="AS832" i="58" l="1"/>
  <c r="AL800" i="58"/>
  <c r="AN84" i="58"/>
  <c r="AM833" i="58"/>
  <c r="AS833" i="58" l="1"/>
  <c r="AM800" i="58"/>
  <c r="AO85" i="58"/>
  <c r="AN834" i="58"/>
  <c r="AS834" i="58" l="1"/>
  <c r="AN800" i="58"/>
  <c r="AP86" i="58"/>
  <c r="AO835" i="58"/>
  <c r="AS835" i="58" l="1"/>
  <c r="AO800" i="58"/>
  <c r="AQ87" i="58"/>
  <c r="AP836" i="58"/>
  <c r="AS836" i="58" l="1"/>
  <c r="AP800" i="58"/>
  <c r="AR88" i="58"/>
  <c r="AQ837" i="58"/>
  <c r="AS837" i="58" l="1"/>
  <c r="AQ800" i="58"/>
  <c r="AR10" i="58"/>
  <c r="AR838" i="58"/>
  <c r="AS838" i="58" l="1"/>
  <c r="AR800" i="58"/>
  <c r="AQ10" i="58"/>
  <c r="AR11" i="58" l="1"/>
  <c r="AR761" i="58" s="1"/>
  <c r="AP10" i="58" s="1"/>
  <c r="AS800" i="58"/>
  <c r="R1477" i="58" a="1"/>
  <c r="R1477" i="58" l="1"/>
  <c r="AQ11" i="58"/>
  <c r="AO10" i="58" l="1"/>
  <c r="AR12" i="58"/>
  <c r="AR762" i="58" s="1"/>
  <c r="AQ761" i="58"/>
  <c r="R1517" i="58"/>
  <c r="AP11" i="58" l="1"/>
  <c r="AN10" i="58" l="1"/>
  <c r="AQ12" i="58"/>
  <c r="AP761" i="58"/>
  <c r="AR13" i="58" l="1"/>
  <c r="AR763" i="58" s="1"/>
  <c r="AQ762" i="58"/>
  <c r="AO11" i="58"/>
  <c r="AM10" i="58" l="1"/>
  <c r="AP12" i="58"/>
  <c r="AO761" i="58"/>
  <c r="AP762" i="58" l="1"/>
  <c r="AQ13" i="58"/>
  <c r="AN11" i="58"/>
  <c r="AR14" i="58" l="1"/>
  <c r="AR764" i="58" s="1"/>
  <c r="AQ763" i="58"/>
  <c r="AL10" i="58"/>
  <c r="AO12" i="58"/>
  <c r="AN761" i="58"/>
  <c r="AO762" i="58" l="1"/>
  <c r="AP13" i="58"/>
  <c r="AM11" i="58"/>
  <c r="AK10" i="58" l="1"/>
  <c r="AN12" i="58"/>
  <c r="AM761" i="58"/>
  <c r="AQ14" i="58"/>
  <c r="AP763" i="58"/>
  <c r="AR15" i="58" l="1"/>
  <c r="AR765" i="58" s="1"/>
  <c r="AQ764" i="58"/>
  <c r="AO13" i="58"/>
  <c r="AN762" i="58"/>
  <c r="AL11" i="58"/>
  <c r="AJ10" i="58" l="1"/>
  <c r="AM12" i="58"/>
  <c r="AL761" i="58"/>
  <c r="AO763" i="58"/>
  <c r="AP14" i="58"/>
  <c r="AN13" i="58" l="1"/>
  <c r="AM762" i="58"/>
  <c r="AK11" i="58"/>
  <c r="AP764" i="58"/>
  <c r="AQ15" i="58"/>
  <c r="AR16" i="58" l="1"/>
  <c r="AR766" i="58" s="1"/>
  <c r="AQ765" i="58"/>
  <c r="AI10" i="58"/>
  <c r="AL12" i="58"/>
  <c r="AK761" i="58"/>
  <c r="AO14" i="58"/>
  <c r="AN763" i="58"/>
  <c r="AM13" i="58" l="1"/>
  <c r="AL762" i="58"/>
  <c r="AJ11" i="58"/>
  <c r="AP15" i="58"/>
  <c r="AO764" i="58"/>
  <c r="AQ16" i="58" l="1"/>
  <c r="AP765" i="58"/>
  <c r="AH10" i="58"/>
  <c r="AK12" i="58"/>
  <c r="AJ761" i="58"/>
  <c r="AN14" i="58"/>
  <c r="AM763" i="58"/>
  <c r="AK762" i="58" l="1"/>
  <c r="AL13" i="58"/>
  <c r="AI11" i="58"/>
  <c r="AR17" i="58"/>
  <c r="AR767" i="58" s="1"/>
  <c r="AQ766" i="58"/>
  <c r="AN764" i="58"/>
  <c r="AO15" i="58"/>
  <c r="AG10" i="58" l="1"/>
  <c r="AJ12" i="58"/>
  <c r="AI761" i="58"/>
  <c r="AM14" i="58"/>
  <c r="AL763" i="58"/>
  <c r="AP16" i="58"/>
  <c r="AO765" i="58"/>
  <c r="AM764" i="58" l="1"/>
  <c r="AN15" i="58"/>
  <c r="AK13" i="58"/>
  <c r="AJ762" i="58"/>
  <c r="AH11" i="58"/>
  <c r="AQ17" i="58"/>
  <c r="AP766" i="58"/>
  <c r="AQ767" i="58" l="1"/>
  <c r="AR18" i="58"/>
  <c r="AR768" i="58" s="1"/>
  <c r="AF10" i="58"/>
  <c r="AI12" i="58"/>
  <c r="AH761" i="58"/>
  <c r="AL14" i="58"/>
  <c r="AK763" i="58"/>
  <c r="AO16" i="58"/>
  <c r="AN765" i="58"/>
  <c r="AJ13" i="58" l="1"/>
  <c r="AI762" i="58"/>
  <c r="AG11" i="58"/>
  <c r="AP17" i="58"/>
  <c r="AO766" i="58"/>
  <c r="AL764" i="58"/>
  <c r="AM15" i="58"/>
  <c r="AP767" i="58" l="1"/>
  <c r="AQ18" i="58"/>
  <c r="AE10" i="58"/>
  <c r="AG761" i="58"/>
  <c r="AH12" i="58"/>
  <c r="AK14" i="58"/>
  <c r="AJ763" i="58"/>
  <c r="AN16" i="58"/>
  <c r="AM765" i="58"/>
  <c r="AK764" i="58" l="1"/>
  <c r="AL15" i="58"/>
  <c r="AH762" i="58"/>
  <c r="AI13" i="58"/>
  <c r="AF11" i="58"/>
  <c r="AO17" i="58"/>
  <c r="AN766" i="58"/>
  <c r="AR19" i="58"/>
  <c r="AR769" i="58" s="1"/>
  <c r="AQ768" i="58"/>
  <c r="AD10" i="58" l="1"/>
  <c r="AG12" i="58"/>
  <c r="AF761" i="58"/>
  <c r="AI763" i="58"/>
  <c r="AJ14" i="58"/>
  <c r="AM16" i="58"/>
  <c r="AL765" i="58"/>
  <c r="AO767" i="58"/>
  <c r="AP18" i="58"/>
  <c r="AK15" i="58" l="1"/>
  <c r="AJ764" i="58"/>
  <c r="AQ19" i="58"/>
  <c r="AP768" i="58"/>
  <c r="AG762" i="58"/>
  <c r="AH13" i="58"/>
  <c r="AE11" i="58"/>
  <c r="AN17" i="58"/>
  <c r="AM766" i="58"/>
  <c r="AC10" i="58" l="1"/>
  <c r="AF12" i="58"/>
  <c r="AE761" i="58"/>
  <c r="AI14" i="58"/>
  <c r="AH763" i="58"/>
  <c r="AR20" i="58"/>
  <c r="AR770" i="58" s="1"/>
  <c r="AQ769" i="58"/>
  <c r="AO18" i="58"/>
  <c r="AN767" i="58"/>
  <c r="AL16" i="58"/>
  <c r="AK765" i="58"/>
  <c r="AM17" i="58" l="1"/>
  <c r="AL766" i="58"/>
  <c r="AJ15" i="58"/>
  <c r="AI764" i="58"/>
  <c r="AG13" i="58"/>
  <c r="AF762" i="58"/>
  <c r="AP19" i="58"/>
  <c r="AO768" i="58"/>
  <c r="AD11" i="58"/>
  <c r="AH14" i="58" l="1"/>
  <c r="AG763" i="58"/>
  <c r="AJ765" i="58"/>
  <c r="AK16" i="58"/>
  <c r="AB10" i="58"/>
  <c r="AE12" i="58"/>
  <c r="AD761" i="58"/>
  <c r="AM767" i="58"/>
  <c r="AN18" i="58"/>
  <c r="AQ20" i="58"/>
  <c r="AP769" i="58"/>
  <c r="AE762" i="58" l="1"/>
  <c r="AF13" i="58"/>
  <c r="AC11" i="58"/>
  <c r="AL17" i="58"/>
  <c r="AK766" i="58"/>
  <c r="AR21" i="58"/>
  <c r="AR771" i="58" s="1"/>
  <c r="AQ770" i="58"/>
  <c r="AN768" i="58"/>
  <c r="AO19" i="58"/>
  <c r="AI15" i="58"/>
  <c r="AH764" i="58"/>
  <c r="AM18" i="58" l="1"/>
  <c r="AL767" i="58"/>
  <c r="AJ16" i="58"/>
  <c r="AI765" i="58"/>
  <c r="AA10" i="58"/>
  <c r="AC761" i="58"/>
  <c r="AD12" i="58"/>
  <c r="AP20" i="58"/>
  <c r="AO769" i="58"/>
  <c r="AG14" i="58"/>
  <c r="AF763" i="58"/>
  <c r="AD762" i="58" l="1"/>
  <c r="AE13" i="58"/>
  <c r="AB11" i="58"/>
  <c r="AK17" i="58"/>
  <c r="AJ766" i="58"/>
  <c r="AG764" i="58"/>
  <c r="AH15" i="58"/>
  <c r="AP770" i="58"/>
  <c r="AQ21" i="58"/>
  <c r="AN19" i="58"/>
  <c r="AM768" i="58"/>
  <c r="AK767" i="58" l="1"/>
  <c r="AL18" i="58"/>
  <c r="AN769" i="58"/>
  <c r="AO20" i="58"/>
  <c r="Z10" i="58"/>
  <c r="AC12" i="58"/>
  <c r="AB761" i="58"/>
  <c r="AR22" i="58"/>
  <c r="AR772" i="58" s="1"/>
  <c r="AQ771" i="58"/>
  <c r="AF14" i="58"/>
  <c r="AE763" i="58"/>
  <c r="AI16" i="58"/>
  <c r="AH765" i="58"/>
  <c r="AA11" i="58" l="1"/>
  <c r="AJ17" i="58"/>
  <c r="AI766" i="58"/>
  <c r="AP21" i="58"/>
  <c r="AO770" i="58"/>
  <c r="AG15" i="58"/>
  <c r="AF764" i="58"/>
  <c r="AL768" i="58"/>
  <c r="AM19" i="58"/>
  <c r="AC762" i="58"/>
  <c r="AD13" i="58"/>
  <c r="AG765" i="58" l="1"/>
  <c r="AH16" i="58"/>
  <c r="AD763" i="58"/>
  <c r="AE14" i="58"/>
  <c r="AQ22" i="58"/>
  <c r="AP771" i="58"/>
  <c r="AK18" i="58"/>
  <c r="AJ767" i="58"/>
  <c r="AM769" i="58"/>
  <c r="AN20" i="58"/>
  <c r="Y10" i="58"/>
  <c r="AB12" i="58"/>
  <c r="AA761" i="58"/>
  <c r="AL19" i="58" l="1"/>
  <c r="AK768" i="58"/>
  <c r="AC13" i="58"/>
  <c r="AB762" i="58"/>
  <c r="Z11" i="58"/>
  <c r="AR23" i="58"/>
  <c r="AR773" i="58" s="1"/>
  <c r="AQ772" i="58"/>
  <c r="AE764" i="58"/>
  <c r="AF15" i="58"/>
  <c r="AN770" i="58"/>
  <c r="AO21" i="58"/>
  <c r="AH766" i="58"/>
  <c r="AI17" i="58"/>
  <c r="X10" i="58" l="1"/>
  <c r="AA12" i="58"/>
  <c r="Z761" i="58"/>
  <c r="AP22" i="58"/>
  <c r="AO771" i="58"/>
  <c r="AD14" i="58"/>
  <c r="AC763" i="58"/>
  <c r="AF765" i="58"/>
  <c r="AG16" i="58"/>
  <c r="AM20" i="58"/>
  <c r="AL769" i="58"/>
  <c r="AJ18" i="58"/>
  <c r="AI767" i="58"/>
  <c r="AD764" i="58" l="1"/>
  <c r="AE15" i="58"/>
  <c r="AJ768" i="58"/>
  <c r="AK19" i="58"/>
  <c r="AQ23" i="58"/>
  <c r="AP772" i="58"/>
  <c r="AN21" i="58"/>
  <c r="AM770" i="58"/>
  <c r="AG766" i="58"/>
  <c r="AH17" i="58"/>
  <c r="AB13" i="58"/>
  <c r="AA762" i="58"/>
  <c r="Y11" i="58"/>
  <c r="AO22" i="58" l="1"/>
  <c r="AN771" i="58"/>
  <c r="W10" i="58"/>
  <c r="Z12" i="58"/>
  <c r="Y761" i="58"/>
  <c r="AR24" i="58"/>
  <c r="AR774" i="58" s="1"/>
  <c r="AQ773" i="58"/>
  <c r="AC14" i="58"/>
  <c r="AB763" i="58"/>
  <c r="AL20" i="58"/>
  <c r="AK769" i="58"/>
  <c r="AI18" i="58"/>
  <c r="AH767" i="58"/>
  <c r="AF16" i="58"/>
  <c r="AE765" i="58"/>
  <c r="AJ19" i="58" l="1"/>
  <c r="AI768" i="58"/>
  <c r="Z762" i="58"/>
  <c r="AA13" i="58"/>
  <c r="AL770" i="58"/>
  <c r="AM21" i="58"/>
  <c r="X11" i="58"/>
  <c r="AD15" i="58"/>
  <c r="AC764" i="58"/>
  <c r="AP23" i="58"/>
  <c r="AO772" i="58"/>
  <c r="AF766" i="58"/>
  <c r="AG17" i="58"/>
  <c r="AH18" i="58" l="1"/>
  <c r="AG767" i="58"/>
  <c r="AM771" i="58"/>
  <c r="AN22" i="58"/>
  <c r="AB14" i="58"/>
  <c r="AA763" i="58"/>
  <c r="AQ24" i="58"/>
  <c r="AP773" i="58"/>
  <c r="AD765" i="58"/>
  <c r="AE16" i="58"/>
  <c r="AJ769" i="58"/>
  <c r="AK20" i="58"/>
  <c r="V10" i="58"/>
  <c r="Y12" i="58"/>
  <c r="X761" i="58"/>
  <c r="AR25" i="58" l="1"/>
  <c r="AR775" i="58" s="1"/>
  <c r="AQ774" i="58"/>
  <c r="AC15" i="58"/>
  <c r="AB764" i="58"/>
  <c r="AF17" i="58"/>
  <c r="AE766" i="58"/>
  <c r="Z13" i="58"/>
  <c r="Y762" i="58"/>
  <c r="W11" i="58"/>
  <c r="AL21" i="58"/>
  <c r="AK770" i="58"/>
  <c r="AO23" i="58"/>
  <c r="AN772" i="58"/>
  <c r="AI19" i="58"/>
  <c r="AH768" i="58"/>
  <c r="AA14" i="58" l="1"/>
  <c r="Z763" i="58"/>
  <c r="AP24" i="58"/>
  <c r="AO773" i="58"/>
  <c r="AF767" i="58"/>
  <c r="AG18" i="58"/>
  <c r="AL771" i="58"/>
  <c r="AM22" i="58"/>
  <c r="AC765" i="58"/>
  <c r="AD16" i="58"/>
  <c r="U10" i="58"/>
  <c r="W761" i="58"/>
  <c r="X12" i="58"/>
  <c r="AI769" i="58"/>
  <c r="AJ20" i="58"/>
  <c r="AE17" i="58" l="1"/>
  <c r="AD766" i="58"/>
  <c r="AK21" i="58"/>
  <c r="AJ770" i="58"/>
  <c r="AN23" i="58"/>
  <c r="AM772" i="58"/>
  <c r="Y13" i="58"/>
  <c r="X762" i="58"/>
  <c r="AG768" i="58"/>
  <c r="AH19" i="58"/>
  <c r="V11" i="58"/>
  <c r="AQ25" i="58"/>
  <c r="AP774" i="58"/>
  <c r="AA764" i="58"/>
  <c r="AB15" i="58"/>
  <c r="Y763" i="58" l="1"/>
  <c r="Z14" i="58"/>
  <c r="AR26" i="58"/>
  <c r="AR776" i="58" s="1"/>
  <c r="AQ775" i="58"/>
  <c r="AO24" i="58"/>
  <c r="AN773" i="58"/>
  <c r="T10" i="58"/>
  <c r="W12" i="58"/>
  <c r="V761" i="58"/>
  <c r="AL22" i="58"/>
  <c r="AK771" i="58"/>
  <c r="AI20" i="58"/>
  <c r="AH769" i="58"/>
  <c r="AF18" i="58"/>
  <c r="AE767" i="58"/>
  <c r="AB765" i="58"/>
  <c r="AC16" i="58"/>
  <c r="U11" i="58" l="1"/>
  <c r="AG19" i="58"/>
  <c r="AF768" i="58"/>
  <c r="AJ21" i="58"/>
  <c r="AI770" i="58"/>
  <c r="AP25" i="58"/>
  <c r="AO774" i="58"/>
  <c r="AM23" i="58"/>
  <c r="AL772" i="58"/>
  <c r="AC766" i="58"/>
  <c r="AD17" i="58"/>
  <c r="AA15" i="58"/>
  <c r="Z764" i="58"/>
  <c r="X13" i="58"/>
  <c r="W762" i="58"/>
  <c r="AB16" i="58" l="1"/>
  <c r="AA765" i="58"/>
  <c r="AJ771" i="58"/>
  <c r="AK22" i="58"/>
  <c r="AE18" i="58"/>
  <c r="AD767" i="58"/>
  <c r="AH20" i="58"/>
  <c r="AG769" i="58"/>
  <c r="AN24" i="58"/>
  <c r="AM773" i="58"/>
  <c r="S10" i="58"/>
  <c r="V12" i="58"/>
  <c r="U761" i="58"/>
  <c r="Y14" i="58"/>
  <c r="X763" i="58"/>
  <c r="AQ26" i="58"/>
  <c r="AP775" i="58"/>
  <c r="Y764" i="58" l="1"/>
  <c r="Z15" i="58"/>
  <c r="AI21" i="58"/>
  <c r="AH770" i="58"/>
  <c r="V762" i="58"/>
  <c r="W13" i="58"/>
  <c r="AF19" i="58"/>
  <c r="AE768" i="58"/>
  <c r="T11" i="58"/>
  <c r="AL23" i="58"/>
  <c r="AK772" i="58"/>
  <c r="AN774" i="58"/>
  <c r="AO25" i="58"/>
  <c r="AR27" i="58"/>
  <c r="AR777" i="58" s="1"/>
  <c r="AQ776" i="58"/>
  <c r="AC17" i="58"/>
  <c r="AB766" i="58"/>
  <c r="AG20" i="58" l="1"/>
  <c r="AF769" i="58"/>
  <c r="AP26" i="58"/>
  <c r="AO775" i="58"/>
  <c r="X14" i="58"/>
  <c r="W763" i="58"/>
  <c r="AM24" i="58"/>
  <c r="AL773" i="58"/>
  <c r="AJ22" i="58"/>
  <c r="AI771" i="58"/>
  <c r="AD18" i="58"/>
  <c r="AC767" i="58"/>
  <c r="R10" i="58"/>
  <c r="U12" i="58"/>
  <c r="T761" i="58"/>
  <c r="AA16" i="58"/>
  <c r="Z765" i="58"/>
  <c r="AD768" i="58" l="1"/>
  <c r="AE19" i="58"/>
  <c r="Y15" i="58"/>
  <c r="X764" i="58"/>
  <c r="AK23" i="58"/>
  <c r="AJ772" i="58"/>
  <c r="AQ27" i="58"/>
  <c r="AP776" i="58"/>
  <c r="AB17" i="58"/>
  <c r="AA766" i="58"/>
  <c r="AH21" i="58"/>
  <c r="AG770" i="58"/>
  <c r="V13" i="58"/>
  <c r="U762" i="58"/>
  <c r="AM774" i="58"/>
  <c r="AN25" i="58"/>
  <c r="S11" i="58"/>
  <c r="AR28" i="58" l="1"/>
  <c r="AR778" i="58" s="1"/>
  <c r="AQ777" i="58"/>
  <c r="W14" i="58"/>
  <c r="V763" i="58"/>
  <c r="AL24" i="58"/>
  <c r="AK773" i="58"/>
  <c r="AI22" i="58"/>
  <c r="AH771" i="58"/>
  <c r="Z16" i="58"/>
  <c r="Y765" i="58"/>
  <c r="AF20" i="58"/>
  <c r="AE769" i="58"/>
  <c r="Q10" i="58"/>
  <c r="S761" i="58"/>
  <c r="T12" i="58"/>
  <c r="AB767" i="58"/>
  <c r="AC18" i="58"/>
  <c r="AO26" i="58"/>
  <c r="AN775" i="58"/>
  <c r="R11" i="58" l="1"/>
  <c r="AM25" i="58"/>
  <c r="AL774" i="58"/>
  <c r="AG21" i="58"/>
  <c r="AF770" i="58"/>
  <c r="W764" i="58"/>
  <c r="X15" i="58"/>
  <c r="AO776" i="58"/>
  <c r="AP27" i="58"/>
  <c r="AD19" i="58"/>
  <c r="AC768" i="58"/>
  <c r="AA17" i="58"/>
  <c r="Z766" i="58"/>
  <c r="U13" i="58"/>
  <c r="T762" i="58"/>
  <c r="AJ23" i="58"/>
  <c r="AI772" i="58"/>
  <c r="V14" i="58" l="1"/>
  <c r="U763" i="58"/>
  <c r="AB18" i="58"/>
  <c r="AA767" i="58"/>
  <c r="AH22" i="58"/>
  <c r="AG771" i="58"/>
  <c r="AE20" i="58"/>
  <c r="AD769" i="58"/>
  <c r="AM775" i="58"/>
  <c r="AN26" i="58"/>
  <c r="AQ28" i="58"/>
  <c r="AP777" i="58"/>
  <c r="AK24" i="58"/>
  <c r="AJ773" i="58"/>
  <c r="P10" i="58"/>
  <c r="S12" i="58"/>
  <c r="R761" i="58"/>
  <c r="Y16" i="58"/>
  <c r="X765" i="58"/>
  <c r="AF21" i="58" l="1"/>
  <c r="AE770" i="58"/>
  <c r="AL25" i="58"/>
  <c r="AK774" i="58"/>
  <c r="AR29" i="58"/>
  <c r="AR779" i="58" s="1"/>
  <c r="AQ778" i="58"/>
  <c r="AO27" i="58"/>
  <c r="AN776" i="58"/>
  <c r="Q11" i="58"/>
  <c r="AH772" i="58"/>
  <c r="AI23" i="58"/>
  <c r="Z17" i="58"/>
  <c r="Y766" i="58"/>
  <c r="AC19" i="58"/>
  <c r="AB768" i="58"/>
  <c r="T13" i="58"/>
  <c r="S762" i="58"/>
  <c r="W15" i="58"/>
  <c r="V764" i="58"/>
  <c r="AD20" i="58" l="1"/>
  <c r="AC769" i="58"/>
  <c r="AO777" i="58"/>
  <c r="AP28" i="58"/>
  <c r="Z767" i="58"/>
  <c r="AA18" i="58"/>
  <c r="AJ24" i="58"/>
  <c r="AI773" i="58"/>
  <c r="X16" i="58"/>
  <c r="W765" i="58"/>
  <c r="AM26" i="58"/>
  <c r="AL775" i="58"/>
  <c r="U14" i="58"/>
  <c r="T763" i="58"/>
  <c r="O10" i="58"/>
  <c r="R12" i="58"/>
  <c r="Q761" i="58"/>
  <c r="AF771" i="58"/>
  <c r="AG22" i="58"/>
  <c r="AM776" i="58" l="1"/>
  <c r="AN27" i="58"/>
  <c r="AB19" i="58"/>
  <c r="AA768" i="58"/>
  <c r="AG772" i="58"/>
  <c r="AH23" i="58"/>
  <c r="AQ29" i="58"/>
  <c r="AP778" i="58"/>
  <c r="R762" i="58"/>
  <c r="S13" i="58"/>
  <c r="V15" i="58"/>
  <c r="U764" i="58"/>
  <c r="AK25" i="58"/>
  <c r="AJ774" i="58"/>
  <c r="P11" i="58"/>
  <c r="Y17" i="58"/>
  <c r="X766" i="58"/>
  <c r="AE21" i="58"/>
  <c r="AD770" i="58"/>
  <c r="AI24" i="58" l="1"/>
  <c r="AH773" i="58"/>
  <c r="AL26" i="58"/>
  <c r="AK775" i="58"/>
  <c r="AF22" i="58"/>
  <c r="AE771" i="58"/>
  <c r="W16" i="58"/>
  <c r="V765" i="58"/>
  <c r="AC20" i="58"/>
  <c r="AB769" i="58"/>
  <c r="T14" i="58"/>
  <c r="S763" i="58"/>
  <c r="AN777" i="58"/>
  <c r="AO28" i="58"/>
  <c r="Y767" i="58"/>
  <c r="Z18" i="58"/>
  <c r="N10" i="58"/>
  <c r="Q12" i="58"/>
  <c r="P761" i="58"/>
  <c r="AR30" i="58"/>
  <c r="AR780" i="58" s="1"/>
  <c r="AQ779" i="58"/>
  <c r="AA19" i="58" l="1"/>
  <c r="Z768" i="58"/>
  <c r="AG23" i="58"/>
  <c r="AF772" i="58"/>
  <c r="U15" i="58"/>
  <c r="T764" i="58"/>
  <c r="X17" i="58"/>
  <c r="W766" i="58"/>
  <c r="AO778" i="58"/>
  <c r="AP29" i="58"/>
  <c r="R13" i="58"/>
  <c r="Q762" i="58"/>
  <c r="AM27" i="58"/>
  <c r="AL776" i="58"/>
  <c r="O11" i="58"/>
  <c r="AC770" i="58"/>
  <c r="AD21" i="58"/>
  <c r="AJ25" i="58"/>
  <c r="AI774" i="58"/>
  <c r="M10" i="58" l="1"/>
  <c r="P12" i="58"/>
  <c r="O761" i="58"/>
  <c r="X767" i="58"/>
  <c r="Y18" i="58"/>
  <c r="AM777" i="58"/>
  <c r="AN28" i="58"/>
  <c r="V16" i="58"/>
  <c r="U765" i="58"/>
  <c r="AK26" i="58"/>
  <c r="AJ775" i="58"/>
  <c r="S14" i="58"/>
  <c r="R763" i="58"/>
  <c r="AE22" i="58"/>
  <c r="AD771" i="58"/>
  <c r="AQ30" i="58"/>
  <c r="AP779" i="58"/>
  <c r="AH24" i="58"/>
  <c r="AG773" i="58"/>
  <c r="AB20" i="58"/>
  <c r="AA769" i="58"/>
  <c r="AO29" i="58" l="1"/>
  <c r="AN778" i="58"/>
  <c r="T15" i="58"/>
  <c r="S764" i="58"/>
  <c r="AK776" i="58"/>
  <c r="AL27" i="58"/>
  <c r="W17" i="58"/>
  <c r="V766" i="58"/>
  <c r="AF23" i="58"/>
  <c r="AE772" i="58"/>
  <c r="AC21" i="58"/>
  <c r="AB770" i="58"/>
  <c r="Y768" i="58"/>
  <c r="Z19" i="58"/>
  <c r="AI25" i="58"/>
  <c r="AH774" i="58"/>
  <c r="Q13" i="58"/>
  <c r="P762" i="58"/>
  <c r="AR31" i="58"/>
  <c r="AR781" i="58" s="1"/>
  <c r="AQ780" i="58"/>
  <c r="N11" i="58"/>
  <c r="AA20" i="58" l="1"/>
  <c r="Z769" i="58"/>
  <c r="L10" i="58"/>
  <c r="N761" i="58"/>
  <c r="O12" i="58"/>
  <c r="AM28" i="58"/>
  <c r="AL777" i="58"/>
  <c r="AC771" i="58"/>
  <c r="AD22" i="58"/>
  <c r="U16" i="58"/>
  <c r="T765" i="58"/>
  <c r="Q763" i="58"/>
  <c r="R14" i="58"/>
  <c r="AG24" i="58"/>
  <c r="AF773" i="58"/>
  <c r="AO779" i="58"/>
  <c r="AP30" i="58"/>
  <c r="AJ26" i="58"/>
  <c r="AI775" i="58"/>
  <c r="X18" i="58"/>
  <c r="W767" i="58"/>
  <c r="U766" i="58" l="1"/>
  <c r="V17" i="58"/>
  <c r="AE23" i="58"/>
  <c r="AD772" i="58"/>
  <c r="AB21" i="58"/>
  <c r="AA770" i="58"/>
  <c r="AH25" i="58"/>
  <c r="AG774" i="58"/>
  <c r="S15" i="58"/>
  <c r="R764" i="58"/>
  <c r="AN29" i="58"/>
  <c r="AM778" i="58"/>
  <c r="X768" i="58"/>
  <c r="Y19" i="58"/>
  <c r="P13" i="58"/>
  <c r="O762" i="58"/>
  <c r="AJ776" i="58"/>
  <c r="AK27" i="58"/>
  <c r="M11" i="58"/>
  <c r="AP780" i="58"/>
  <c r="AQ31" i="58"/>
  <c r="AR32" i="58" l="1"/>
  <c r="AR782" i="58" s="1"/>
  <c r="AQ781" i="58"/>
  <c r="Z20" i="58"/>
  <c r="Y769" i="58"/>
  <c r="AC22" i="58"/>
  <c r="AB771" i="58"/>
  <c r="K10" i="58"/>
  <c r="N12" i="58"/>
  <c r="M761" i="58"/>
  <c r="AO30" i="58"/>
  <c r="AN779" i="58"/>
  <c r="AF24" i="58"/>
  <c r="AE773" i="58"/>
  <c r="AK777" i="58"/>
  <c r="AL28" i="58"/>
  <c r="W18" i="58"/>
  <c r="V767" i="58"/>
  <c r="T16" i="58"/>
  <c r="S765" i="58"/>
  <c r="Q14" i="58"/>
  <c r="P763" i="58"/>
  <c r="AI26" i="58"/>
  <c r="AH775" i="58"/>
  <c r="AM29" i="58" l="1"/>
  <c r="AL778" i="58"/>
  <c r="L11" i="58"/>
  <c r="R15" i="58"/>
  <c r="Q764" i="58"/>
  <c r="AD23" i="58"/>
  <c r="AC772" i="58"/>
  <c r="U17" i="58"/>
  <c r="T766" i="58"/>
  <c r="AP31" i="58"/>
  <c r="AO780" i="58"/>
  <c r="AA21" i="58"/>
  <c r="Z770" i="58"/>
  <c r="AJ27" i="58"/>
  <c r="AI776" i="58"/>
  <c r="AF774" i="58"/>
  <c r="AG25" i="58"/>
  <c r="W768" i="58"/>
  <c r="X19" i="58"/>
  <c r="O13" i="58"/>
  <c r="N762" i="58"/>
  <c r="AK28" i="58" l="1"/>
  <c r="AJ777" i="58"/>
  <c r="AD773" i="58"/>
  <c r="AE24" i="58"/>
  <c r="P14" i="58"/>
  <c r="O763" i="58"/>
  <c r="Y20" i="58"/>
  <c r="X769" i="58"/>
  <c r="AA771" i="58"/>
  <c r="AB22" i="58"/>
  <c r="S16" i="58"/>
  <c r="R765" i="58"/>
  <c r="AQ32" i="58"/>
  <c r="AP781" i="58"/>
  <c r="J10" i="58"/>
  <c r="M12" i="58"/>
  <c r="L761" i="58"/>
  <c r="AH26" i="58"/>
  <c r="AG775" i="58"/>
  <c r="V18" i="58"/>
  <c r="U767" i="58"/>
  <c r="AN30" i="58"/>
  <c r="AM779" i="58"/>
  <c r="K11" i="58" l="1"/>
  <c r="AR33" i="58"/>
  <c r="AR783" i="58" s="1"/>
  <c r="AQ782" i="58"/>
  <c r="V768" i="58"/>
  <c r="W19" i="58"/>
  <c r="Q15" i="58"/>
  <c r="P764" i="58"/>
  <c r="AI27" i="58"/>
  <c r="AH776" i="58"/>
  <c r="AB772" i="58"/>
  <c r="AC23" i="58"/>
  <c r="AO31" i="58"/>
  <c r="AN780" i="58"/>
  <c r="Z21" i="58"/>
  <c r="Y770" i="58"/>
  <c r="AF25" i="58"/>
  <c r="AE774" i="58"/>
  <c r="T17" i="58"/>
  <c r="S766" i="58"/>
  <c r="M762" i="58"/>
  <c r="N13" i="58"/>
  <c r="AL29" i="58"/>
  <c r="AK778" i="58"/>
  <c r="AM30" i="58" l="1"/>
  <c r="AL779" i="58"/>
  <c r="AA22" i="58"/>
  <c r="Z771" i="58"/>
  <c r="O14" i="58"/>
  <c r="N763" i="58"/>
  <c r="Q765" i="58"/>
  <c r="R16" i="58"/>
  <c r="AP32" i="58"/>
  <c r="AO781" i="58"/>
  <c r="X20" i="58"/>
  <c r="W769" i="58"/>
  <c r="AD24" i="58"/>
  <c r="AC773" i="58"/>
  <c r="U18" i="58"/>
  <c r="T767" i="58"/>
  <c r="AG26" i="58"/>
  <c r="AF775" i="58"/>
  <c r="AJ28" i="58"/>
  <c r="AI777" i="58"/>
  <c r="I10" i="58"/>
  <c r="L12" i="58"/>
  <c r="K761" i="58"/>
  <c r="M13" i="58" l="1"/>
  <c r="L762" i="58"/>
  <c r="U768" i="58"/>
  <c r="V19" i="58"/>
  <c r="S17" i="58"/>
  <c r="R766" i="58"/>
  <c r="J11" i="58"/>
  <c r="AE25" i="58"/>
  <c r="AD774" i="58"/>
  <c r="AK29" i="58"/>
  <c r="AJ778" i="58"/>
  <c r="P15" i="58"/>
  <c r="O764" i="58"/>
  <c r="Y21" i="58"/>
  <c r="X770" i="58"/>
  <c r="AB23" i="58"/>
  <c r="AA772" i="58"/>
  <c r="AH27" i="58"/>
  <c r="AG776" i="58"/>
  <c r="AQ33" i="58"/>
  <c r="AP782" i="58"/>
  <c r="AN31" i="58"/>
  <c r="AM780" i="58"/>
  <c r="AR34" i="58" l="1"/>
  <c r="AR784" i="58" s="1"/>
  <c r="AQ783" i="58"/>
  <c r="Q16" i="58"/>
  <c r="P765" i="58"/>
  <c r="S767" i="58"/>
  <c r="T18" i="58"/>
  <c r="V769" i="58"/>
  <c r="W20" i="58"/>
  <c r="AI28" i="58"/>
  <c r="AH777" i="58"/>
  <c r="AL30" i="58"/>
  <c r="AK779" i="58"/>
  <c r="AC24" i="58"/>
  <c r="AB773" i="58"/>
  <c r="AF26" i="58"/>
  <c r="AE775" i="58"/>
  <c r="N14" i="58"/>
  <c r="M763" i="58"/>
  <c r="AO32" i="58"/>
  <c r="AN781" i="58"/>
  <c r="Z22" i="58"/>
  <c r="Y771" i="58"/>
  <c r="H10" i="58"/>
  <c r="K12" i="58"/>
  <c r="J761" i="58"/>
  <c r="Z772" i="58" l="1"/>
  <c r="AA23" i="58"/>
  <c r="AC774" i="58"/>
  <c r="AD25" i="58"/>
  <c r="T768" i="58"/>
  <c r="U19" i="58"/>
  <c r="AP33" i="58"/>
  <c r="AO782" i="58"/>
  <c r="AM31" i="58"/>
  <c r="AL780" i="58"/>
  <c r="R17" i="58"/>
  <c r="Q766" i="58"/>
  <c r="K762" i="58"/>
  <c r="L13" i="58"/>
  <c r="O15" i="58"/>
  <c r="N764" i="58"/>
  <c r="I11" i="58"/>
  <c r="AI778" i="58"/>
  <c r="AJ29" i="58"/>
  <c r="AG27" i="58"/>
  <c r="AF776" i="58"/>
  <c r="W770" i="58"/>
  <c r="X21" i="58"/>
  <c r="AJ779" i="58" l="1"/>
  <c r="AK30" i="58"/>
  <c r="S18" i="58"/>
  <c r="R767" i="58"/>
  <c r="AE26" i="58"/>
  <c r="AD775" i="58"/>
  <c r="J12" i="58"/>
  <c r="I761" i="58"/>
  <c r="AN32" i="58"/>
  <c r="AM781" i="58"/>
  <c r="AB24" i="58"/>
  <c r="AA773" i="58"/>
  <c r="P16" i="58"/>
  <c r="O765" i="58"/>
  <c r="M14" i="58"/>
  <c r="L763" i="58"/>
  <c r="AQ34" i="58"/>
  <c r="AP783" i="58"/>
  <c r="AH28" i="58"/>
  <c r="AG777" i="58"/>
  <c r="V20" i="58"/>
  <c r="U769" i="58"/>
  <c r="Y22" i="58"/>
  <c r="X771" i="58"/>
  <c r="W21" i="58" l="1"/>
  <c r="V770" i="58"/>
  <c r="Q17" i="58"/>
  <c r="P766" i="58"/>
  <c r="AF27" i="58"/>
  <c r="AE776" i="58"/>
  <c r="AQ784" i="58"/>
  <c r="AR35" i="58"/>
  <c r="AR785" i="58" s="1"/>
  <c r="AL31" i="58"/>
  <c r="AK780" i="58"/>
  <c r="AH778" i="58"/>
  <c r="AI29" i="58"/>
  <c r="AO33" i="58"/>
  <c r="AN782" i="58"/>
  <c r="AS761" i="58"/>
  <c r="M764" i="58"/>
  <c r="N15" i="58"/>
  <c r="AC25" i="58"/>
  <c r="AB774" i="58"/>
  <c r="S768" i="58"/>
  <c r="T19" i="58"/>
  <c r="Y772" i="58"/>
  <c r="Z23" i="58"/>
  <c r="K13" i="58"/>
  <c r="J762" i="58"/>
  <c r="AJ30" i="58" l="1"/>
  <c r="AI779" i="58"/>
  <c r="AD26" i="58"/>
  <c r="AC775" i="58"/>
  <c r="AS762" i="58"/>
  <c r="O16" i="58"/>
  <c r="N765" i="58"/>
  <c r="L14" i="58"/>
  <c r="K763" i="58"/>
  <c r="AM32" i="58"/>
  <c r="AL781" i="58"/>
  <c r="AA24" i="58"/>
  <c r="Z773" i="58"/>
  <c r="R18" i="58"/>
  <c r="Q767" i="58"/>
  <c r="T769" i="58"/>
  <c r="U20" i="58"/>
  <c r="W771" i="58"/>
  <c r="X22" i="58"/>
  <c r="AP34" i="58"/>
  <c r="AO783" i="58"/>
  <c r="AG28" i="58"/>
  <c r="AF777" i="58"/>
  <c r="AA774" i="58" l="1"/>
  <c r="AB25" i="58"/>
  <c r="V21" i="58"/>
  <c r="U770" i="58"/>
  <c r="AN33" i="58"/>
  <c r="AM782" i="58"/>
  <c r="AD776" i="58"/>
  <c r="AE27" i="58"/>
  <c r="AS763" i="58"/>
  <c r="AH29" i="58"/>
  <c r="AG778" i="58"/>
  <c r="S19" i="58"/>
  <c r="R768" i="58"/>
  <c r="M15" i="58"/>
  <c r="L764" i="58"/>
  <c r="AQ35" i="58"/>
  <c r="AP784" i="58"/>
  <c r="P17" i="58"/>
  <c r="O766" i="58"/>
  <c r="AK31" i="58"/>
  <c r="AJ780" i="58"/>
  <c r="Y23" i="58"/>
  <c r="X772" i="58"/>
  <c r="P767" i="58" l="1"/>
  <c r="Q18" i="58"/>
  <c r="AS764" i="58"/>
  <c r="AF28" i="58"/>
  <c r="AE777" i="58"/>
  <c r="N16" i="58"/>
  <c r="M765" i="58"/>
  <c r="T20" i="58"/>
  <c r="S769" i="58"/>
  <c r="AN783" i="58"/>
  <c r="AO34" i="58"/>
  <c r="Z24" i="58"/>
  <c r="Y773" i="58"/>
  <c r="AR36" i="58"/>
  <c r="AR786" i="58" s="1"/>
  <c r="AQ785" i="58"/>
  <c r="AI30" i="58"/>
  <c r="AH779" i="58"/>
  <c r="W22" i="58"/>
  <c r="V771" i="58"/>
  <c r="AL32" i="58"/>
  <c r="AK781" i="58"/>
  <c r="AC26" i="58"/>
  <c r="AB775" i="58"/>
  <c r="AJ31" i="58" l="1"/>
  <c r="AI780" i="58"/>
  <c r="U21" i="58"/>
  <c r="T770" i="58"/>
  <c r="AD27" i="58"/>
  <c r="AC776" i="58"/>
  <c r="X23" i="58"/>
  <c r="W772" i="58"/>
  <c r="AS765" i="58"/>
  <c r="O17" i="58"/>
  <c r="N766" i="58"/>
  <c r="AM33" i="58"/>
  <c r="AL782" i="58"/>
  <c r="Z774" i="58"/>
  <c r="AA25" i="58"/>
  <c r="R19" i="58"/>
  <c r="Q768" i="58"/>
  <c r="AG29" i="58"/>
  <c r="AF778" i="58"/>
  <c r="AP35" i="58"/>
  <c r="AO784" i="58"/>
  <c r="AE28" i="58" l="1"/>
  <c r="AD777" i="58"/>
  <c r="S20" i="58"/>
  <c r="R769" i="58"/>
  <c r="AS766" i="58"/>
  <c r="AQ36" i="58"/>
  <c r="AP785" i="58"/>
  <c r="AA775" i="58"/>
  <c r="AB26" i="58"/>
  <c r="P18" i="58"/>
  <c r="O767" i="58"/>
  <c r="U771" i="58"/>
  <c r="V22" i="58"/>
  <c r="AK32" i="58"/>
  <c r="AJ781" i="58"/>
  <c r="AN34" i="58"/>
  <c r="AM783" i="58"/>
  <c r="Y24" i="58"/>
  <c r="X773" i="58"/>
  <c r="AH30" i="58"/>
  <c r="AG779" i="58"/>
  <c r="V772" i="58" l="1"/>
  <c r="W23" i="58"/>
  <c r="AF29" i="58"/>
  <c r="AE778" i="58"/>
  <c r="AI31" i="58"/>
  <c r="AH780" i="58"/>
  <c r="Z25" i="58"/>
  <c r="Y774" i="58"/>
  <c r="AS767" i="58"/>
  <c r="AL33" i="58"/>
  <c r="AK782" i="58"/>
  <c r="Q19" i="58"/>
  <c r="P768" i="58"/>
  <c r="AB776" i="58"/>
  <c r="AC27" i="58"/>
  <c r="AO35" i="58"/>
  <c r="AN784" i="58"/>
  <c r="AQ786" i="58"/>
  <c r="AR37" i="58"/>
  <c r="AR787" i="58" s="1"/>
  <c r="S770" i="58"/>
  <c r="T21" i="58"/>
  <c r="AO785" i="58" l="1"/>
  <c r="AP36" i="58"/>
  <c r="T771" i="58"/>
  <c r="U22" i="58"/>
  <c r="AM34" i="58"/>
  <c r="AL783" i="58"/>
  <c r="AA26" i="58"/>
  <c r="Z775" i="58"/>
  <c r="AS768" i="58"/>
  <c r="AJ32" i="58"/>
  <c r="AI781" i="58"/>
  <c r="X24" i="58"/>
  <c r="W773" i="58"/>
  <c r="AC777" i="58"/>
  <c r="AD28" i="58"/>
  <c r="AG30" i="58"/>
  <c r="AF779" i="58"/>
  <c r="R20" i="58"/>
  <c r="Q769" i="58"/>
  <c r="AK33" i="58" l="1"/>
  <c r="AJ782" i="58"/>
  <c r="AG780" i="58"/>
  <c r="AH31" i="58"/>
  <c r="AM784" i="58"/>
  <c r="AN35" i="58"/>
  <c r="AS769" i="58"/>
  <c r="S21" i="58"/>
  <c r="R770" i="58"/>
  <c r="AE29" i="58"/>
  <c r="AD778" i="58"/>
  <c r="V23" i="58"/>
  <c r="U772" i="58"/>
  <c r="X774" i="58"/>
  <c r="Y25" i="58"/>
  <c r="AQ37" i="58"/>
  <c r="AP786" i="58"/>
  <c r="AB27" i="58"/>
  <c r="AA776" i="58"/>
  <c r="AE779" i="58" l="1"/>
  <c r="AF30" i="58"/>
  <c r="AS770" i="58"/>
  <c r="AN785" i="58"/>
  <c r="AO36" i="58"/>
  <c r="T22" i="58"/>
  <c r="S771" i="58"/>
  <c r="AR38" i="58"/>
  <c r="AR788" i="58" s="1"/>
  <c r="AQ787" i="58"/>
  <c r="AI32" i="58"/>
  <c r="AH781" i="58"/>
  <c r="W24" i="58"/>
  <c r="V773" i="58"/>
  <c r="AB777" i="58"/>
  <c r="AC28" i="58"/>
  <c r="Z26" i="58"/>
  <c r="Y775" i="58"/>
  <c r="AL34" i="58"/>
  <c r="AK783" i="58"/>
  <c r="AA27" i="58" l="1"/>
  <c r="Z776" i="58"/>
  <c r="AS771" i="58"/>
  <c r="AD29" i="58"/>
  <c r="AC778" i="58"/>
  <c r="X25" i="58"/>
  <c r="W774" i="58"/>
  <c r="U23" i="58"/>
  <c r="T772" i="58"/>
  <c r="AJ33" i="58"/>
  <c r="AI782" i="58"/>
  <c r="AO786" i="58"/>
  <c r="AP37" i="58"/>
  <c r="AG31" i="58"/>
  <c r="AF780" i="58"/>
  <c r="AM35" i="58"/>
  <c r="AL784" i="58"/>
  <c r="AN36" i="58" l="1"/>
  <c r="AM785" i="58"/>
  <c r="V24" i="58"/>
  <c r="U773" i="58"/>
  <c r="AH32" i="58"/>
  <c r="AG781" i="58"/>
  <c r="Y26" i="58"/>
  <c r="X775" i="58"/>
  <c r="AB28" i="58"/>
  <c r="AA777" i="58"/>
  <c r="AJ783" i="58"/>
  <c r="AK34" i="58"/>
  <c r="AE30" i="58"/>
  <c r="AD779" i="58"/>
  <c r="AQ38" i="58"/>
  <c r="AP787" i="58"/>
  <c r="AS772" i="58"/>
  <c r="AR39" i="58" l="1"/>
  <c r="AR789" i="58" s="1"/>
  <c r="AQ788" i="58"/>
  <c r="W25" i="58"/>
  <c r="V774" i="58"/>
  <c r="AC29" i="58"/>
  <c r="AB778" i="58"/>
  <c r="AH782" i="58"/>
  <c r="AI33" i="58"/>
  <c r="AF31" i="58"/>
  <c r="AE780" i="58"/>
  <c r="AL35" i="58"/>
  <c r="AK784" i="58"/>
  <c r="Z27" i="58"/>
  <c r="Y776" i="58"/>
  <c r="AS773" i="58"/>
  <c r="AO37" i="58"/>
  <c r="AN786" i="58"/>
  <c r="AD30" i="58" l="1"/>
  <c r="AC779" i="58"/>
  <c r="AS774" i="58"/>
  <c r="AA28" i="58"/>
  <c r="Z777" i="58"/>
  <c r="X26" i="58"/>
  <c r="W775" i="58"/>
  <c r="AM36" i="58"/>
  <c r="AL785" i="58"/>
  <c r="AJ34" i="58"/>
  <c r="AI783" i="58"/>
  <c r="AP38" i="58"/>
  <c r="AO787" i="58"/>
  <c r="AG32" i="58"/>
  <c r="AF781" i="58"/>
  <c r="AS775" i="58" l="1"/>
  <c r="Y27" i="58"/>
  <c r="X776" i="58"/>
  <c r="AQ39" i="58"/>
  <c r="AP788" i="58"/>
  <c r="AE31" i="58"/>
  <c r="AD780" i="58"/>
  <c r="AH33" i="58"/>
  <c r="AG782" i="58"/>
  <c r="AN37" i="58"/>
  <c r="AM786" i="58"/>
  <c r="AA778" i="58"/>
  <c r="AB29" i="58"/>
  <c r="AK35" i="58"/>
  <c r="AJ784" i="58"/>
  <c r="AB779" i="58" l="1"/>
  <c r="AC30" i="58"/>
  <c r="AF32" i="58"/>
  <c r="AE781" i="58"/>
  <c r="AK785" i="58"/>
  <c r="AL36" i="58"/>
  <c r="AR40" i="58"/>
  <c r="AR790" i="58" s="1"/>
  <c r="AQ789" i="58"/>
  <c r="AO38" i="58"/>
  <c r="AN787" i="58"/>
  <c r="AS776" i="58"/>
  <c r="AI34" i="58"/>
  <c r="AH783" i="58"/>
  <c r="Y777" i="58"/>
  <c r="Z28" i="58"/>
  <c r="AJ35" i="58" l="1"/>
  <c r="AI784" i="58"/>
  <c r="AP39" i="58"/>
  <c r="AO788" i="58"/>
  <c r="AM37" i="58"/>
  <c r="AL786" i="58"/>
  <c r="AF782" i="58"/>
  <c r="AG33" i="58"/>
  <c r="Z778" i="58"/>
  <c r="AA29" i="58"/>
  <c r="AD31" i="58"/>
  <c r="AC780" i="58"/>
  <c r="AS777" i="58"/>
  <c r="AB30" i="58" l="1"/>
  <c r="AA779" i="58"/>
  <c r="AS778" i="58"/>
  <c r="AQ40" i="58"/>
  <c r="AP789" i="58"/>
  <c r="AD781" i="58"/>
  <c r="AE32" i="58"/>
  <c r="AH34" i="58"/>
  <c r="AG783" i="58"/>
  <c r="AN38" i="58"/>
  <c r="AM787" i="58"/>
  <c r="AK36" i="58"/>
  <c r="AJ785" i="58"/>
  <c r="AS779" i="58" l="1"/>
  <c r="AK786" i="58"/>
  <c r="AL37" i="58"/>
  <c r="AR41" i="58"/>
  <c r="AR791" i="58" s="1"/>
  <c r="AQ790" i="58"/>
  <c r="AB780" i="58"/>
  <c r="AC31" i="58"/>
  <c r="AO39" i="58"/>
  <c r="AN788" i="58"/>
  <c r="AH784" i="58"/>
  <c r="AI35" i="58"/>
  <c r="AE782" i="58"/>
  <c r="AF33" i="58"/>
  <c r="AJ36" i="58" l="1"/>
  <c r="AI785" i="58"/>
  <c r="AM38" i="58"/>
  <c r="AL787" i="58"/>
  <c r="AD32" i="58"/>
  <c r="AC781" i="58"/>
  <c r="AP40" i="58"/>
  <c r="AO789" i="58"/>
  <c r="AS780" i="58"/>
  <c r="AG34" i="58"/>
  <c r="AF783" i="58"/>
  <c r="AK37" i="58" l="1"/>
  <c r="AJ786" i="58"/>
  <c r="AN39" i="58"/>
  <c r="AM788" i="58"/>
  <c r="AQ41" i="58"/>
  <c r="AP790" i="58"/>
  <c r="AS781" i="58"/>
  <c r="AH35" i="58"/>
  <c r="AG784" i="58"/>
  <c r="AE33" i="58"/>
  <c r="AD782" i="58"/>
  <c r="AO40" i="58" l="1"/>
  <c r="AN789" i="58"/>
  <c r="AS782" i="58"/>
  <c r="AE783" i="58"/>
  <c r="AF34" i="58"/>
  <c r="AH785" i="58"/>
  <c r="AI36" i="58"/>
  <c r="AR42" i="58"/>
  <c r="AR792" i="58" s="1"/>
  <c r="AQ791" i="58"/>
  <c r="AL38" i="58"/>
  <c r="AK787" i="58"/>
  <c r="AG35" i="58" l="1"/>
  <c r="AF784" i="58"/>
  <c r="AM39" i="58"/>
  <c r="AL788" i="58"/>
  <c r="AS783" i="58"/>
  <c r="AI786" i="58"/>
  <c r="AJ37" i="58"/>
  <c r="AP41" i="58"/>
  <c r="AO790" i="58"/>
  <c r="AQ42" i="58" l="1"/>
  <c r="AP791" i="58"/>
  <c r="AM789" i="58"/>
  <c r="AN40" i="58"/>
  <c r="AS784" i="58"/>
  <c r="AK38" i="58"/>
  <c r="AJ787" i="58"/>
  <c r="AH36" i="58"/>
  <c r="AG785" i="58"/>
  <c r="AI37" i="58" l="1"/>
  <c r="AH786" i="58"/>
  <c r="AL39" i="58"/>
  <c r="AK788" i="58"/>
  <c r="AN790" i="58"/>
  <c r="AO41" i="58"/>
  <c r="AS785" i="58"/>
  <c r="AR43" i="58"/>
  <c r="AR793" i="58" s="1"/>
  <c r="AQ792" i="58"/>
  <c r="AP42" i="58" l="1"/>
  <c r="AO791" i="58"/>
  <c r="AL789" i="58"/>
  <c r="AM40" i="58"/>
  <c r="AS786" i="58"/>
  <c r="AJ38" i="58"/>
  <c r="AI787" i="58"/>
  <c r="AS787" i="58" l="1"/>
  <c r="AK39" i="58"/>
  <c r="AJ788" i="58"/>
  <c r="AN41" i="58"/>
  <c r="AM790" i="58"/>
  <c r="AP792" i="58"/>
  <c r="AQ43" i="58"/>
  <c r="AS788" i="58" l="1"/>
  <c r="AL40" i="58"/>
  <c r="AK789" i="58"/>
  <c r="AO42" i="58"/>
  <c r="AN791" i="58"/>
  <c r="AR44" i="58"/>
  <c r="AR794" i="58" s="1"/>
  <c r="AQ793" i="58"/>
  <c r="AP43" i="58" l="1"/>
  <c r="AO792" i="58"/>
  <c r="AS789" i="58"/>
  <c r="AM41" i="58"/>
  <c r="AL790" i="58"/>
  <c r="AQ44" i="58" l="1"/>
  <c r="AP793" i="58"/>
  <c r="AS790" i="58"/>
  <c r="AN42" i="58"/>
  <c r="AM791" i="58"/>
  <c r="AS791" i="58" l="1"/>
  <c r="AO43" i="58"/>
  <c r="AN792" i="58"/>
  <c r="AR45" i="58"/>
  <c r="AR795" i="58" s="1"/>
  <c r="AQ794" i="58"/>
  <c r="AS792" i="58" l="1"/>
  <c r="AP44" i="58"/>
  <c r="AO793" i="58"/>
  <c r="AS793" i="58" l="1"/>
  <c r="AP794" i="58"/>
  <c r="AQ45" i="58"/>
  <c r="AR46" i="58" l="1"/>
  <c r="AR796" i="58" s="1"/>
  <c r="AQ795" i="58"/>
  <c r="AS794" i="58"/>
  <c r="AS795" i="58" l="1"/>
  <c r="AS796" i="58"/>
  <c r="H46" i="6" l="1"/>
  <c r="H47" i="6" s="1"/>
  <c r="R46" i="6"/>
  <c r="AB46" i="6"/>
  <c r="AG46" i="6"/>
  <c r="AR136" i="58"/>
  <c r="H12" i="6" l="1"/>
  <c r="H10" i="6" s="1"/>
  <c r="I42" i="6"/>
  <c r="I47" i="6" s="1"/>
  <c r="J42" i="6" s="1"/>
  <c r="J47" i="6" s="1"/>
  <c r="I12" i="6" l="1"/>
  <c r="I10" i="6" s="1"/>
  <c r="K42" i="6"/>
  <c r="K47" i="6" s="1"/>
  <c r="J12" i="6"/>
  <c r="J10" i="6" s="1"/>
  <c r="L42" i="6" l="1"/>
  <c r="K12" i="6"/>
  <c r="K10" i="6" s="1"/>
  <c r="E734" i="58" l="1"/>
  <c r="AS734" i="58" s="1"/>
  <c r="AS740" i="58"/>
  <c r="AI46" i="6" l="1"/>
  <c r="L46" i="6" l="1"/>
  <c r="L47" i="6" s="1"/>
  <c r="L12" i="6" l="1"/>
  <c r="L10" i="6" s="1"/>
  <c r="M42" i="6"/>
  <c r="M47" i="6" s="1"/>
  <c r="M12" i="6" l="1"/>
  <c r="M10" i="6" s="1"/>
  <c r="N42" i="6"/>
  <c r="N47" i="6" s="1"/>
  <c r="N12" i="6" l="1"/>
  <c r="N10" i="6" s="1"/>
  <c r="O42" i="6"/>
  <c r="O47" i="6" s="1"/>
  <c r="O12" i="6" l="1"/>
  <c r="O10" i="6" s="1"/>
  <c r="P42" i="6"/>
  <c r="P47" i="6" s="1"/>
  <c r="P12" i="6" l="1"/>
  <c r="P10" i="6" s="1"/>
  <c r="Q42" i="6"/>
  <c r="Q47" i="6" s="1"/>
  <c r="R42" i="6" l="1"/>
  <c r="R47" i="6" s="1"/>
  <c r="Q12" i="6"/>
  <c r="Q10" i="6" s="1"/>
  <c r="S42" i="6" l="1"/>
  <c r="S47" i="6" s="1"/>
  <c r="R12" i="6"/>
  <c r="R10" i="6" s="1"/>
  <c r="S12" i="6" l="1"/>
  <c r="S10" i="6" s="1"/>
  <c r="T42" i="6"/>
  <c r="T47" i="6" s="1"/>
  <c r="T12" i="6" l="1"/>
  <c r="T10" i="6" s="1"/>
  <c r="U42" i="6"/>
  <c r="U47" i="6" s="1"/>
  <c r="V42" i="6" l="1"/>
  <c r="V47" i="6" s="1"/>
  <c r="U12" i="6"/>
  <c r="U10" i="6" s="1"/>
  <c r="V12" i="6" l="1"/>
  <c r="V10" i="6" s="1"/>
  <c r="W42" i="6"/>
  <c r="W47" i="6" s="1"/>
  <c r="W12" i="6" l="1"/>
  <c r="W10" i="6" s="1"/>
  <c r="X42" i="6"/>
  <c r="X47" i="6" s="1"/>
  <c r="X12" i="6" l="1"/>
  <c r="X10" i="6" s="1"/>
  <c r="Y42" i="6"/>
  <c r="Y47" i="6" s="1"/>
  <c r="Z42" i="6" l="1"/>
  <c r="Z47" i="6" s="1"/>
  <c r="Y12" i="6"/>
  <c r="Y10" i="6" s="1"/>
  <c r="AA42" i="6" l="1"/>
  <c r="AA47" i="6" s="1"/>
  <c r="Z12" i="6"/>
  <c r="Z10" i="6" s="1"/>
  <c r="AA12" i="6" l="1"/>
  <c r="AA10" i="6" s="1"/>
  <c r="AB42" i="6"/>
  <c r="AB47" i="6" s="1"/>
  <c r="AB12" i="6" l="1"/>
  <c r="AB10" i="6" s="1"/>
  <c r="AC42" i="6"/>
  <c r="AC47" i="6" s="1"/>
  <c r="AC12" i="6" l="1"/>
  <c r="AC10" i="6" s="1"/>
  <c r="AD42" i="6"/>
  <c r="AD47" i="6" s="1"/>
  <c r="AD12" i="6" l="1"/>
  <c r="AD10" i="6" s="1"/>
  <c r="AE42" i="6"/>
  <c r="AE47" i="6" s="1"/>
  <c r="AE12" i="6" l="1"/>
  <c r="AE10" i="6" s="1"/>
  <c r="AF42" i="6"/>
  <c r="AF47" i="6" s="1"/>
  <c r="AF12" i="6" l="1"/>
  <c r="AF10" i="6" s="1"/>
  <c r="AG42" i="6"/>
  <c r="AG47" i="6" s="1"/>
  <c r="AH42" i="6" l="1"/>
  <c r="AH47" i="6" s="1"/>
  <c r="AG12" i="6"/>
  <c r="AG10" i="6" s="1"/>
  <c r="AI42" i="6" l="1"/>
  <c r="AI47" i="6" s="1"/>
  <c r="AH12" i="6"/>
  <c r="AH10" i="6" s="1"/>
  <c r="AI12" i="6" l="1"/>
  <c r="AI10" i="6" s="1"/>
  <c r="AJ42" i="6"/>
  <c r="AJ47" i="6" s="1"/>
  <c r="AJ12" i="6" l="1"/>
  <c r="AJ10" i="6" s="1"/>
  <c r="AK42" i="6"/>
  <c r="AK47" i="6" s="1"/>
  <c r="AL42" i="6" l="1"/>
  <c r="AK12" i="6"/>
  <c r="AK10" i="6" s="1"/>
  <c r="E4" i="6"/>
  <c r="F4" i="6"/>
  <c r="G4" i="6"/>
  <c r="H4" i="6"/>
  <c r="I4" i="6"/>
  <c r="J4" i="6"/>
  <c r="K4" i="6"/>
  <c r="L4" i="6"/>
  <c r="M4" i="6"/>
  <c r="N4" i="6"/>
  <c r="O4" i="6"/>
  <c r="P4" i="6"/>
  <c r="Q4" i="6"/>
  <c r="R4" i="6"/>
  <c r="S4" i="6"/>
  <c r="T4" i="6"/>
  <c r="U4" i="6"/>
  <c r="V4" i="6"/>
  <c r="W4" i="6"/>
  <c r="X4" i="6"/>
  <c r="Y4" i="6"/>
  <c r="Z4" i="6"/>
  <c r="AA4" i="6"/>
  <c r="AB4" i="6"/>
  <c r="AC4" i="6"/>
  <c r="AD4" i="6"/>
  <c r="AE4" i="6"/>
  <c r="AF4" i="6"/>
  <c r="AG4" i="6"/>
  <c r="AH4" i="6"/>
  <c r="AI4" i="6"/>
  <c r="AJ4" i="6"/>
  <c r="AK4" i="6"/>
  <c r="AL4" i="6"/>
  <c r="AM4" i="6"/>
  <c r="AN4" i="6"/>
  <c r="AO4" i="6"/>
  <c r="AP4" i="6"/>
  <c r="AQ4" i="6"/>
  <c r="AR4" i="6"/>
  <c r="E5" i="6"/>
  <c r="F5" i="6"/>
  <c r="G5" i="6"/>
  <c r="H5" i="6"/>
  <c r="I5" i="6"/>
  <c r="J5" i="6"/>
  <c r="K5" i="6"/>
  <c r="L5" i="6"/>
  <c r="M5" i="6"/>
  <c r="N5" i="6"/>
  <c r="O5" i="6"/>
  <c r="P5" i="6"/>
  <c r="Q5" i="6"/>
  <c r="R5" i="6"/>
  <c r="S5" i="6"/>
  <c r="T5" i="6"/>
  <c r="U5" i="6"/>
  <c r="V5" i="6"/>
  <c r="W5" i="6"/>
  <c r="X5" i="6"/>
  <c r="Y5" i="6"/>
  <c r="Z5" i="6"/>
  <c r="AA5" i="6"/>
  <c r="AB5" i="6"/>
  <c r="AC5" i="6"/>
  <c r="AD5" i="6"/>
  <c r="AE5" i="6"/>
  <c r="AF5" i="6"/>
  <c r="AG5" i="6"/>
  <c r="AH5" i="6"/>
  <c r="AI5" i="6"/>
  <c r="AJ5" i="6"/>
  <c r="AK5" i="6"/>
  <c r="AL5" i="6"/>
  <c r="AM5" i="6"/>
  <c r="AN5" i="6"/>
  <c r="AO5" i="6"/>
  <c r="AP5" i="6"/>
  <c r="AQ5" i="6"/>
  <c r="AR5" i="6"/>
  <c r="E6" i="6"/>
  <c r="F6" i="6"/>
  <c r="G6" i="6"/>
  <c r="H6" i="6"/>
  <c r="I6" i="6"/>
  <c r="J6" i="6"/>
  <c r="K6" i="6"/>
  <c r="L6" i="6"/>
  <c r="M6" i="6"/>
  <c r="N6" i="6"/>
  <c r="O6" i="6"/>
  <c r="P6" i="6"/>
  <c r="Q6" i="6"/>
  <c r="R6" i="6"/>
  <c r="S6" i="6"/>
  <c r="T6" i="6"/>
  <c r="U6" i="6"/>
  <c r="V6" i="6"/>
  <c r="W6" i="6"/>
  <c r="X6" i="6"/>
  <c r="Y6" i="6"/>
  <c r="Z6" i="6"/>
  <c r="AA6" i="6"/>
  <c r="AB6" i="6"/>
  <c r="AC6" i="6"/>
  <c r="AD6" i="6"/>
  <c r="AE6" i="6"/>
  <c r="AF6" i="6"/>
  <c r="AG6" i="6"/>
  <c r="AH6" i="6"/>
  <c r="AI6" i="6"/>
  <c r="AJ6" i="6"/>
  <c r="AK6" i="6"/>
  <c r="AL6" i="6"/>
  <c r="AM6" i="6"/>
  <c r="E7" i="6"/>
  <c r="F7" i="6"/>
  <c r="G7" i="6"/>
  <c r="H7" i="6"/>
  <c r="I7" i="6"/>
  <c r="J7" i="6"/>
  <c r="K7" i="6"/>
  <c r="L7" i="6"/>
  <c r="M7" i="6"/>
  <c r="N7" i="6"/>
  <c r="O7" i="6"/>
  <c r="P7" i="6"/>
  <c r="Q7" i="6"/>
  <c r="R7" i="6"/>
  <c r="S7" i="6"/>
  <c r="T7" i="6"/>
  <c r="U7" i="6"/>
  <c r="V7" i="6"/>
  <c r="W7" i="6"/>
  <c r="X7" i="6"/>
  <c r="Y7" i="6"/>
  <c r="Z7" i="6"/>
  <c r="AA7" i="6"/>
  <c r="AB7" i="6"/>
  <c r="AC7" i="6"/>
  <c r="AD7" i="6"/>
  <c r="AE7" i="6"/>
  <c r="AF7" i="6"/>
  <c r="AG7" i="6"/>
  <c r="AH7" i="6"/>
  <c r="AI7" i="6"/>
  <c r="AJ7" i="6"/>
  <c r="AK7" i="6"/>
  <c r="AL7" i="6"/>
  <c r="AM7" i="6"/>
  <c r="AN7" i="6"/>
  <c r="AO7" i="6"/>
  <c r="AP7" i="6"/>
  <c r="AQ7" i="6"/>
  <c r="AR7" i="6"/>
  <c r="AL10" i="6"/>
  <c r="AM10" i="6"/>
  <c r="AN10" i="6"/>
  <c r="AO10" i="6"/>
  <c r="AP10" i="6"/>
  <c r="AQ10" i="6"/>
  <c r="AR10" i="6"/>
  <c r="AL12" i="6"/>
  <c r="AM12" i="6"/>
  <c r="AN12" i="6"/>
  <c r="AO12" i="6"/>
  <c r="AP12" i="6"/>
  <c r="AQ12" i="6"/>
  <c r="AR12" i="6"/>
  <c r="E16" i="6"/>
  <c r="F16" i="6"/>
  <c r="G16" i="6"/>
  <c r="H16" i="6"/>
  <c r="I16" i="6"/>
  <c r="J16" i="6"/>
  <c r="K16" i="6"/>
  <c r="L16" i="6"/>
  <c r="M16" i="6"/>
  <c r="N16" i="6"/>
  <c r="O16" i="6"/>
  <c r="P16" i="6"/>
  <c r="Q16" i="6"/>
  <c r="R16" i="6"/>
  <c r="S16" i="6"/>
  <c r="T16" i="6"/>
  <c r="U16" i="6"/>
  <c r="V16" i="6"/>
  <c r="W16" i="6"/>
  <c r="X16" i="6"/>
  <c r="Y16" i="6"/>
  <c r="Z16" i="6"/>
  <c r="AA16" i="6"/>
  <c r="AB16" i="6"/>
  <c r="AC16" i="6"/>
  <c r="AD16" i="6"/>
  <c r="AE16" i="6"/>
  <c r="AF16" i="6"/>
  <c r="AG16" i="6"/>
  <c r="AH16" i="6"/>
  <c r="AI16" i="6"/>
  <c r="AJ16" i="6"/>
  <c r="AK16" i="6"/>
  <c r="AL16" i="6"/>
  <c r="AM16" i="6"/>
  <c r="AN16" i="6"/>
  <c r="AO16" i="6"/>
  <c r="AP16" i="6"/>
  <c r="AQ16" i="6"/>
  <c r="AR16" i="6"/>
  <c r="E17" i="6"/>
  <c r="F17" i="6"/>
  <c r="G17" i="6"/>
  <c r="H17" i="6"/>
  <c r="I17" i="6"/>
  <c r="J17" i="6"/>
  <c r="K17" i="6"/>
  <c r="L17" i="6"/>
  <c r="M17" i="6"/>
  <c r="N17" i="6"/>
  <c r="O17" i="6"/>
  <c r="P17" i="6"/>
  <c r="Q17" i="6"/>
  <c r="R17" i="6"/>
  <c r="S17" i="6"/>
  <c r="T17" i="6"/>
  <c r="U17" i="6"/>
  <c r="V17" i="6"/>
  <c r="W17" i="6"/>
  <c r="X17" i="6"/>
  <c r="Y17" i="6"/>
  <c r="Z17" i="6"/>
  <c r="AA17" i="6"/>
  <c r="AB17" i="6"/>
  <c r="AC17" i="6"/>
  <c r="AD17" i="6"/>
  <c r="AE17" i="6"/>
  <c r="AF17" i="6"/>
  <c r="AG17" i="6"/>
  <c r="AH17" i="6"/>
  <c r="AI17" i="6"/>
  <c r="AJ17" i="6"/>
  <c r="AK17" i="6"/>
  <c r="AL17" i="6"/>
  <c r="AM17" i="6"/>
  <c r="AN17" i="6"/>
  <c r="AO17" i="6"/>
  <c r="AP17" i="6"/>
  <c r="AQ17" i="6"/>
  <c r="AR17" i="6"/>
  <c r="E18" i="6"/>
  <c r="F18" i="6"/>
  <c r="G18" i="6"/>
  <c r="H18" i="6"/>
  <c r="I18" i="6"/>
  <c r="J18" i="6"/>
  <c r="K18" i="6"/>
  <c r="L18" i="6"/>
  <c r="M18" i="6"/>
  <c r="N18" i="6"/>
  <c r="O18" i="6"/>
  <c r="P18" i="6"/>
  <c r="Q18" i="6"/>
  <c r="R18" i="6"/>
  <c r="S18" i="6"/>
  <c r="T18" i="6"/>
  <c r="U18" i="6"/>
  <c r="V18" i="6"/>
  <c r="W18" i="6"/>
  <c r="X18" i="6"/>
  <c r="Y18" i="6"/>
  <c r="Z18" i="6"/>
  <c r="AA18" i="6"/>
  <c r="AB18" i="6"/>
  <c r="AC18" i="6"/>
  <c r="AD18" i="6"/>
  <c r="AE18" i="6"/>
  <c r="AF18" i="6"/>
  <c r="AG18" i="6"/>
  <c r="AH18" i="6"/>
  <c r="AI18" i="6"/>
  <c r="AJ18" i="6"/>
  <c r="AK18" i="6"/>
  <c r="AL18" i="6"/>
  <c r="AM18" i="6"/>
  <c r="AN18" i="6"/>
  <c r="AO18" i="6"/>
  <c r="AP18" i="6"/>
  <c r="AQ18" i="6"/>
  <c r="AR18" i="6"/>
  <c r="E21"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AQ21" i="6"/>
  <c r="AR21" i="6"/>
  <c r="E22" i="6"/>
  <c r="F22" i="6"/>
  <c r="G22" i="6"/>
  <c r="H22" i="6"/>
  <c r="I22" i="6"/>
  <c r="J22" i="6"/>
  <c r="K22" i="6"/>
  <c r="L22" i="6"/>
  <c r="M22" i="6"/>
  <c r="N22" i="6"/>
  <c r="O22" i="6"/>
  <c r="P22" i="6"/>
  <c r="Q22" i="6"/>
  <c r="R22" i="6"/>
  <c r="S22" i="6"/>
  <c r="T22" i="6"/>
  <c r="U22" i="6"/>
  <c r="V22" i="6"/>
  <c r="W22" i="6"/>
  <c r="X22" i="6"/>
  <c r="Y22" i="6"/>
  <c r="Z22" i="6"/>
  <c r="AA22" i="6"/>
  <c r="AB22" i="6"/>
  <c r="AC22" i="6"/>
  <c r="AD22" i="6"/>
  <c r="AE22" i="6"/>
  <c r="AF22" i="6"/>
  <c r="AG22" i="6"/>
  <c r="AH22" i="6"/>
  <c r="AI22" i="6"/>
  <c r="AJ22" i="6"/>
  <c r="AK22" i="6"/>
  <c r="AL22" i="6"/>
  <c r="AM22" i="6"/>
  <c r="E23" i="6"/>
  <c r="F23" i="6"/>
  <c r="G23" i="6"/>
  <c r="H23" i="6"/>
  <c r="I23" i="6"/>
  <c r="J23" i="6"/>
  <c r="K23" i="6"/>
  <c r="L23" i="6"/>
  <c r="M23" i="6"/>
  <c r="N23" i="6"/>
  <c r="O23" i="6"/>
  <c r="P23" i="6"/>
  <c r="Q23" i="6"/>
  <c r="R23" i="6"/>
  <c r="S23" i="6"/>
  <c r="T23" i="6"/>
  <c r="U23" i="6"/>
  <c r="V23" i="6"/>
  <c r="W23" i="6"/>
  <c r="X23" i="6"/>
  <c r="Y23" i="6"/>
  <c r="Z23" i="6"/>
  <c r="AA23" i="6"/>
  <c r="AB23" i="6"/>
  <c r="AC23" i="6"/>
  <c r="AD23" i="6"/>
  <c r="AE23" i="6"/>
  <c r="AF23" i="6"/>
  <c r="AG23" i="6"/>
  <c r="AH23" i="6"/>
  <c r="AI23" i="6"/>
  <c r="AJ23" i="6"/>
  <c r="AK23" i="6"/>
  <c r="AL23" i="6"/>
  <c r="AM23" i="6"/>
  <c r="AN23" i="6"/>
  <c r="AO23" i="6"/>
  <c r="AP23" i="6"/>
  <c r="AQ23" i="6"/>
  <c r="AR23" i="6"/>
  <c r="E24" i="6"/>
  <c r="F24" i="6"/>
  <c r="G24" i="6"/>
  <c r="H24" i="6"/>
  <c r="I24" i="6"/>
  <c r="J24" i="6"/>
  <c r="K24" i="6"/>
  <c r="L24" i="6"/>
  <c r="M24" i="6"/>
  <c r="N24" i="6"/>
  <c r="O24" i="6"/>
  <c r="P24" i="6"/>
  <c r="Q24" i="6"/>
  <c r="R24" i="6"/>
  <c r="S24" i="6"/>
  <c r="T24" i="6"/>
  <c r="U24" i="6"/>
  <c r="V24" i="6"/>
  <c r="W24" i="6"/>
  <c r="X24" i="6"/>
  <c r="Y24" i="6"/>
  <c r="Z24" i="6"/>
  <c r="AA24" i="6"/>
  <c r="AB24" i="6"/>
  <c r="AC24" i="6"/>
  <c r="AD24" i="6"/>
  <c r="AE24" i="6"/>
  <c r="AF24" i="6"/>
  <c r="AG24" i="6"/>
  <c r="AH24" i="6"/>
  <c r="AI24" i="6"/>
  <c r="AJ24" i="6"/>
  <c r="AK24" i="6"/>
  <c r="AL24" i="6"/>
  <c r="AM24" i="6"/>
  <c r="AN24" i="6"/>
  <c r="AO24" i="6"/>
  <c r="AP24" i="6"/>
  <c r="AQ24" i="6"/>
  <c r="AR24" i="6"/>
  <c r="E26" i="6"/>
  <c r="F26" i="6"/>
  <c r="G26" i="6"/>
  <c r="H26" i="6"/>
  <c r="I26" i="6"/>
  <c r="J26" i="6"/>
  <c r="K26" i="6"/>
  <c r="L26" i="6"/>
  <c r="M26" i="6"/>
  <c r="N26" i="6"/>
  <c r="O26" i="6"/>
  <c r="P26" i="6"/>
  <c r="Q26" i="6"/>
  <c r="R26" i="6"/>
  <c r="S26" i="6"/>
  <c r="T26" i="6"/>
  <c r="U26" i="6"/>
  <c r="V26" i="6"/>
  <c r="W26" i="6"/>
  <c r="X26" i="6"/>
  <c r="Y26" i="6"/>
  <c r="Z26" i="6"/>
  <c r="AA26" i="6"/>
  <c r="AB26" i="6"/>
  <c r="AC26" i="6"/>
  <c r="AD26" i="6"/>
  <c r="AE26" i="6"/>
  <c r="AF26" i="6"/>
  <c r="AG26" i="6"/>
  <c r="AH26" i="6"/>
  <c r="AI26" i="6"/>
  <c r="AJ26" i="6"/>
  <c r="AK26" i="6"/>
  <c r="AL26" i="6"/>
  <c r="AM26" i="6"/>
  <c r="E27" i="6"/>
  <c r="F27" i="6"/>
  <c r="G27" i="6"/>
  <c r="H27" i="6"/>
  <c r="I27" i="6"/>
  <c r="J27" i="6"/>
  <c r="K27" i="6"/>
  <c r="L27" i="6"/>
  <c r="M27" i="6"/>
  <c r="N27" i="6"/>
  <c r="O27" i="6"/>
  <c r="P27" i="6"/>
  <c r="Q27" i="6"/>
  <c r="R27" i="6"/>
  <c r="S27" i="6"/>
  <c r="T27" i="6"/>
  <c r="U27" i="6"/>
  <c r="V27" i="6"/>
  <c r="W27" i="6"/>
  <c r="X27" i="6"/>
  <c r="Y27" i="6"/>
  <c r="Z27" i="6"/>
  <c r="AA27" i="6"/>
  <c r="AB27" i="6"/>
  <c r="AC27" i="6"/>
  <c r="AD27" i="6"/>
  <c r="AE27" i="6"/>
  <c r="AF27" i="6"/>
  <c r="AG27" i="6"/>
  <c r="AH27" i="6"/>
  <c r="AI27" i="6"/>
  <c r="AJ27" i="6"/>
  <c r="AK27" i="6"/>
  <c r="AL27" i="6"/>
  <c r="AM27" i="6"/>
  <c r="E28" i="6"/>
  <c r="F28" i="6"/>
  <c r="G28" i="6"/>
  <c r="H28" i="6"/>
  <c r="I28" i="6"/>
  <c r="J28" i="6"/>
  <c r="K28" i="6"/>
  <c r="L28" i="6"/>
  <c r="M28" i="6"/>
  <c r="N28" i="6"/>
  <c r="O28" i="6"/>
  <c r="P28" i="6"/>
  <c r="Q28" i="6"/>
  <c r="R28" i="6"/>
  <c r="S28" i="6"/>
  <c r="T28" i="6"/>
  <c r="U28" i="6"/>
  <c r="V28" i="6"/>
  <c r="W28" i="6"/>
  <c r="X28" i="6"/>
  <c r="Y28" i="6"/>
  <c r="Z28" i="6"/>
  <c r="AA28" i="6"/>
  <c r="AB28" i="6"/>
  <c r="AC28" i="6"/>
  <c r="AD28" i="6"/>
  <c r="AE28" i="6"/>
  <c r="AF28" i="6"/>
  <c r="AG28" i="6"/>
  <c r="AH28" i="6"/>
  <c r="AI28" i="6"/>
  <c r="AJ28" i="6"/>
  <c r="AK28" i="6"/>
  <c r="AL28" i="6"/>
  <c r="AM28" i="6"/>
  <c r="E29" i="6"/>
  <c r="F29" i="6"/>
  <c r="G29" i="6"/>
  <c r="H29" i="6"/>
  <c r="I29" i="6"/>
  <c r="J29" i="6"/>
  <c r="K29" i="6"/>
  <c r="L29" i="6"/>
  <c r="M29" i="6"/>
  <c r="N29" i="6"/>
  <c r="O29" i="6"/>
  <c r="P29" i="6"/>
  <c r="Q29" i="6"/>
  <c r="R29" i="6"/>
  <c r="S29" i="6"/>
  <c r="T29" i="6"/>
  <c r="U29" i="6"/>
  <c r="V29" i="6"/>
  <c r="W29" i="6"/>
  <c r="X29" i="6"/>
  <c r="Y29" i="6"/>
  <c r="Z29" i="6"/>
  <c r="AA29" i="6"/>
  <c r="AB29" i="6"/>
  <c r="AC29" i="6"/>
  <c r="AD29" i="6"/>
  <c r="AE29" i="6"/>
  <c r="AF29" i="6"/>
  <c r="AG29" i="6"/>
  <c r="AH29" i="6"/>
  <c r="AI29" i="6"/>
  <c r="AJ29" i="6"/>
  <c r="AK29" i="6"/>
  <c r="AL29" i="6"/>
  <c r="AM29" i="6"/>
  <c r="E30" i="6"/>
  <c r="F30" i="6"/>
  <c r="G30" i="6"/>
  <c r="H30" i="6"/>
  <c r="I30" i="6"/>
  <c r="J30" i="6"/>
  <c r="K30" i="6"/>
  <c r="L30" i="6"/>
  <c r="M30" i="6"/>
  <c r="N30" i="6"/>
  <c r="O30" i="6"/>
  <c r="P30" i="6"/>
  <c r="Q30" i="6"/>
  <c r="R30" i="6"/>
  <c r="S30" i="6"/>
  <c r="T30" i="6"/>
  <c r="U30" i="6"/>
  <c r="V30" i="6"/>
  <c r="W30" i="6"/>
  <c r="X30" i="6"/>
  <c r="Y30" i="6"/>
  <c r="Z30" i="6"/>
  <c r="AA30" i="6"/>
  <c r="AB30" i="6"/>
  <c r="AC30" i="6"/>
  <c r="AD30" i="6"/>
  <c r="AE30" i="6"/>
  <c r="AF30" i="6"/>
  <c r="AG30" i="6"/>
  <c r="AH30" i="6"/>
  <c r="AI30" i="6"/>
  <c r="AJ30" i="6"/>
  <c r="AK30" i="6"/>
  <c r="AL30" i="6"/>
  <c r="AM30" i="6"/>
  <c r="E33" i="6"/>
  <c r="F33" i="6"/>
  <c r="G33" i="6"/>
  <c r="H33" i="6"/>
  <c r="I33" i="6"/>
  <c r="J33" i="6"/>
  <c r="K33" i="6"/>
  <c r="L33" i="6"/>
  <c r="M33" i="6"/>
  <c r="N33" i="6"/>
  <c r="O33" i="6"/>
  <c r="P33" i="6"/>
  <c r="Q33" i="6"/>
  <c r="R33" i="6"/>
  <c r="S33" i="6"/>
  <c r="T33" i="6"/>
  <c r="U33" i="6"/>
  <c r="V33" i="6"/>
  <c r="W33" i="6"/>
  <c r="X33" i="6"/>
  <c r="Y33" i="6"/>
  <c r="Z33" i="6"/>
  <c r="AA33" i="6"/>
  <c r="AB33" i="6"/>
  <c r="AC33" i="6"/>
  <c r="AD33" i="6"/>
  <c r="AE33" i="6"/>
  <c r="AF33" i="6"/>
  <c r="AG33" i="6"/>
  <c r="AH33" i="6"/>
  <c r="AI33" i="6"/>
  <c r="AJ33" i="6"/>
  <c r="AK33" i="6"/>
  <c r="AL33" i="6"/>
  <c r="AM33" i="6"/>
  <c r="AN33" i="6"/>
  <c r="AO33" i="6"/>
  <c r="AP33" i="6"/>
  <c r="AQ33" i="6"/>
  <c r="AR33" i="6"/>
  <c r="E35" i="6"/>
  <c r="F35" i="6"/>
  <c r="G35" i="6"/>
  <c r="H35" i="6"/>
  <c r="I35" i="6"/>
  <c r="J35" i="6"/>
  <c r="K35" i="6"/>
  <c r="L35" i="6"/>
  <c r="M35" i="6"/>
  <c r="N35" i="6"/>
  <c r="O35" i="6"/>
  <c r="P35" i="6"/>
  <c r="Q35" i="6"/>
  <c r="R35" i="6"/>
  <c r="S35" i="6"/>
  <c r="T35" i="6"/>
  <c r="U35" i="6"/>
  <c r="V35" i="6"/>
  <c r="W35" i="6"/>
  <c r="X35" i="6"/>
  <c r="Y35" i="6"/>
  <c r="Z35" i="6"/>
  <c r="AA35" i="6"/>
  <c r="AB35" i="6"/>
  <c r="AC35" i="6"/>
  <c r="AD35" i="6"/>
  <c r="AE35" i="6"/>
  <c r="AF35" i="6"/>
  <c r="AG35" i="6"/>
  <c r="AH35" i="6"/>
  <c r="AI35" i="6"/>
  <c r="AJ35" i="6"/>
  <c r="AK35" i="6"/>
  <c r="AL35" i="6"/>
  <c r="AM35" i="6"/>
  <c r="AN35" i="6"/>
  <c r="AO35" i="6"/>
  <c r="AP35" i="6"/>
  <c r="AQ35" i="6"/>
  <c r="AR35" i="6"/>
  <c r="E36" i="6"/>
  <c r="F36" i="6"/>
  <c r="G36" i="6"/>
  <c r="H36" i="6"/>
  <c r="I36" i="6"/>
  <c r="J36" i="6"/>
  <c r="K36" i="6"/>
  <c r="L36" i="6"/>
  <c r="M36" i="6"/>
  <c r="N36" i="6"/>
  <c r="O36" i="6"/>
  <c r="P36" i="6"/>
  <c r="Q36" i="6"/>
  <c r="R36" i="6"/>
  <c r="S36" i="6"/>
  <c r="T36" i="6"/>
  <c r="U36" i="6"/>
  <c r="V36" i="6"/>
  <c r="W36" i="6"/>
  <c r="X36" i="6"/>
  <c r="Y36" i="6"/>
  <c r="Z36" i="6"/>
  <c r="AA36" i="6"/>
  <c r="AB36" i="6"/>
  <c r="AC36" i="6"/>
  <c r="AD36" i="6"/>
  <c r="AE36" i="6"/>
  <c r="AF36" i="6"/>
  <c r="AG36" i="6"/>
  <c r="AH36" i="6"/>
  <c r="AI36" i="6"/>
  <c r="AJ36" i="6"/>
  <c r="AK36" i="6"/>
  <c r="AL36" i="6"/>
  <c r="AM36" i="6"/>
  <c r="AN36" i="6"/>
  <c r="AO36" i="6"/>
  <c r="AP36" i="6"/>
  <c r="AQ36" i="6"/>
  <c r="AR36" i="6"/>
  <c r="E38" i="6"/>
  <c r="F38" i="6"/>
  <c r="G38" i="6"/>
  <c r="H38" i="6"/>
  <c r="I38" i="6"/>
  <c r="J38" i="6"/>
  <c r="K38" i="6"/>
  <c r="L38" i="6"/>
  <c r="M38" i="6"/>
  <c r="N38" i="6"/>
  <c r="O38" i="6"/>
  <c r="P38" i="6"/>
  <c r="Q38" i="6"/>
  <c r="R38" i="6"/>
  <c r="S38" i="6"/>
  <c r="T38" i="6"/>
  <c r="U38" i="6"/>
  <c r="V38" i="6"/>
  <c r="W38" i="6"/>
  <c r="X38" i="6"/>
  <c r="Y38" i="6"/>
  <c r="Z38" i="6"/>
  <c r="AA38" i="6"/>
  <c r="AB38" i="6"/>
  <c r="AC38" i="6"/>
  <c r="AD38" i="6"/>
  <c r="AE38" i="6"/>
  <c r="AF38" i="6"/>
  <c r="AG38" i="6"/>
  <c r="AH38" i="6"/>
  <c r="AI38" i="6"/>
  <c r="AJ38" i="6"/>
  <c r="AK38" i="6"/>
  <c r="AL38" i="6"/>
  <c r="AM38" i="6"/>
  <c r="AN38" i="6"/>
  <c r="AO38" i="6"/>
  <c r="AP38" i="6"/>
  <c r="AQ38" i="6"/>
  <c r="AR38" i="6"/>
  <c r="E39" i="6"/>
  <c r="F39" i="6"/>
  <c r="G39" i="6"/>
  <c r="H39" i="6"/>
  <c r="I39" i="6"/>
  <c r="J39" i="6"/>
  <c r="K39" i="6"/>
  <c r="L39" i="6"/>
  <c r="M39" i="6"/>
  <c r="N39" i="6"/>
  <c r="O39" i="6"/>
  <c r="P39" i="6"/>
  <c r="Q39" i="6"/>
  <c r="R39" i="6"/>
  <c r="S39" i="6"/>
  <c r="T39" i="6"/>
  <c r="U39" i="6"/>
  <c r="V39" i="6"/>
  <c r="W39" i="6"/>
  <c r="X39" i="6"/>
  <c r="Y39" i="6"/>
  <c r="Z39" i="6"/>
  <c r="AA39" i="6"/>
  <c r="AB39" i="6"/>
  <c r="AC39" i="6"/>
  <c r="AD39" i="6"/>
  <c r="AE39" i="6"/>
  <c r="AF39" i="6"/>
  <c r="AG39" i="6"/>
  <c r="AH39" i="6"/>
  <c r="AI39" i="6"/>
  <c r="AJ39" i="6"/>
  <c r="AK39" i="6"/>
  <c r="AL39" i="6"/>
  <c r="AM39" i="6"/>
  <c r="AN39" i="6"/>
  <c r="AO39" i="6"/>
  <c r="AP39" i="6"/>
  <c r="AQ39" i="6"/>
  <c r="AR39" i="6"/>
  <c r="AM42" i="6"/>
  <c r="AN42" i="6"/>
  <c r="AO42" i="6"/>
  <c r="AP42" i="6"/>
  <c r="AQ42" i="6"/>
  <c r="AR42" i="6"/>
  <c r="E44" i="6"/>
  <c r="F44" i="6"/>
  <c r="G44" i="6"/>
  <c r="H44" i="6"/>
  <c r="I44" i="6"/>
  <c r="J44" i="6"/>
  <c r="K44" i="6"/>
  <c r="L44" i="6"/>
  <c r="M44" i="6"/>
  <c r="N44" i="6"/>
  <c r="O44" i="6"/>
  <c r="P44" i="6"/>
  <c r="Q44" i="6"/>
  <c r="R44" i="6"/>
  <c r="S44" i="6"/>
  <c r="T44" i="6"/>
  <c r="U44" i="6"/>
  <c r="V44" i="6"/>
  <c r="W44" i="6"/>
  <c r="X44" i="6"/>
  <c r="Y44" i="6"/>
  <c r="Z44" i="6"/>
  <c r="AA44" i="6"/>
  <c r="AB44" i="6"/>
  <c r="AC44" i="6"/>
  <c r="AD44" i="6"/>
  <c r="AE44" i="6"/>
  <c r="AF44" i="6"/>
  <c r="AG44" i="6"/>
  <c r="AH44" i="6"/>
  <c r="AI44" i="6"/>
  <c r="AJ44" i="6"/>
  <c r="AK44" i="6"/>
  <c r="AL44" i="6"/>
  <c r="AM44" i="6"/>
  <c r="AN44" i="6"/>
  <c r="AO44" i="6"/>
  <c r="AP44" i="6"/>
  <c r="AQ44" i="6"/>
  <c r="AR44" i="6"/>
  <c r="AL46" i="6"/>
  <c r="AL47" i="6"/>
  <c r="AM47" i="6"/>
  <c r="AN47" i="6"/>
  <c r="AO47" i="6"/>
  <c r="AP47" i="6"/>
  <c r="AQ47" i="6"/>
  <c r="AR47" i="6"/>
  <c r="E9" i="31"/>
  <c r="F9" i="31"/>
  <c r="G9" i="31"/>
  <c r="H9" i="31"/>
  <c r="I9" i="31"/>
  <c r="J9" i="31"/>
  <c r="K9" i="31"/>
  <c r="L9" i="31"/>
  <c r="M9" i="31"/>
  <c r="N9" i="31"/>
  <c r="O9" i="31"/>
  <c r="P9" i="31"/>
  <c r="Q9" i="31"/>
  <c r="R9" i="31"/>
  <c r="S9" i="31"/>
  <c r="T9" i="31"/>
  <c r="U9" i="31"/>
  <c r="V9" i="31"/>
  <c r="W9" i="31"/>
  <c r="X9" i="31"/>
  <c r="Y9" i="31"/>
  <c r="Z9" i="31"/>
  <c r="AA9" i="31"/>
  <c r="AB9" i="31"/>
  <c r="AC9" i="31"/>
  <c r="AD9" i="31"/>
  <c r="AE9" i="31"/>
  <c r="AF9" i="31"/>
  <c r="AG9" i="31"/>
  <c r="AH9" i="31"/>
  <c r="AI9" i="31"/>
  <c r="AJ9" i="31"/>
  <c r="AK9" i="31"/>
  <c r="AL9" i="31"/>
  <c r="AM9" i="31"/>
  <c r="AN9" i="31"/>
  <c r="AO9" i="31"/>
  <c r="AP9" i="31"/>
  <c r="AQ9" i="31"/>
  <c r="AR9" i="31"/>
  <c r="AS9" i="31"/>
  <c r="E10" i="31"/>
  <c r="F10" i="31"/>
  <c r="G10" i="31"/>
  <c r="H10" i="31"/>
  <c r="I10" i="31"/>
  <c r="J10" i="31"/>
  <c r="K10" i="31"/>
  <c r="L10" i="31"/>
  <c r="M10" i="31"/>
  <c r="N10" i="31"/>
  <c r="O10" i="31"/>
  <c r="P10" i="31"/>
  <c r="Q10" i="31"/>
  <c r="R10" i="31"/>
  <c r="S10" i="31"/>
  <c r="T10" i="31"/>
  <c r="U10" i="31"/>
  <c r="V10" i="31"/>
  <c r="W10" i="31"/>
  <c r="X10" i="31"/>
  <c r="Y10" i="31"/>
  <c r="Z10" i="31"/>
  <c r="AA10" i="31"/>
  <c r="AB10" i="31"/>
  <c r="AC10" i="31"/>
  <c r="AD10" i="31"/>
  <c r="AE10" i="31"/>
  <c r="AF10" i="31"/>
  <c r="AG10" i="31"/>
  <c r="AH10" i="31"/>
  <c r="AI10" i="31"/>
  <c r="AJ10" i="31"/>
  <c r="AK10" i="31"/>
  <c r="AL10" i="31"/>
  <c r="AM10" i="31"/>
  <c r="AN10" i="31"/>
  <c r="AO10" i="31"/>
  <c r="AP10" i="31"/>
  <c r="AQ10" i="31"/>
  <c r="AR10" i="31"/>
  <c r="AS10" i="31"/>
  <c r="AT10" i="31"/>
  <c r="AU10" i="31"/>
  <c r="AV10" i="31"/>
  <c r="E11" i="31"/>
  <c r="F11" i="31"/>
  <c r="G11" i="31"/>
  <c r="H11" i="31"/>
  <c r="I11" i="31"/>
  <c r="J11" i="31"/>
  <c r="K11" i="31"/>
  <c r="L11" i="31"/>
  <c r="M11" i="31"/>
  <c r="N11" i="31"/>
  <c r="O11" i="31"/>
  <c r="P11" i="31"/>
  <c r="Q11" i="31"/>
  <c r="R11" i="31"/>
  <c r="S11" i="31"/>
  <c r="T11" i="31"/>
  <c r="U11" i="31"/>
  <c r="V11" i="31"/>
  <c r="W11" i="31"/>
  <c r="X11" i="31"/>
  <c r="Y11" i="31"/>
  <c r="Z11" i="31"/>
  <c r="AA11" i="31"/>
  <c r="AB11" i="31"/>
  <c r="AC11" i="31"/>
  <c r="AD11" i="31"/>
  <c r="AE11" i="31"/>
  <c r="AF11" i="31"/>
  <c r="AG11" i="31"/>
  <c r="AH11" i="31"/>
  <c r="AI11" i="31"/>
  <c r="AJ11" i="31"/>
  <c r="AK11" i="31"/>
  <c r="AL11" i="31"/>
  <c r="AM11" i="31"/>
  <c r="AN11" i="31"/>
  <c r="AO11" i="31"/>
  <c r="AP11" i="31"/>
  <c r="AQ11" i="31"/>
  <c r="AR11" i="31"/>
  <c r="AS11" i="31"/>
  <c r="AT11" i="31"/>
  <c r="E12" i="31"/>
  <c r="F12" i="31"/>
  <c r="G12" i="31"/>
  <c r="H12" i="31"/>
  <c r="I12" i="31"/>
  <c r="J12" i="31"/>
  <c r="K12" i="31"/>
  <c r="L12" i="31"/>
  <c r="M12" i="31"/>
  <c r="N12" i="31"/>
  <c r="O12" i="31"/>
  <c r="P12" i="31"/>
  <c r="Q12" i="31"/>
  <c r="R12" i="31"/>
  <c r="S12" i="31"/>
  <c r="T12" i="31"/>
  <c r="U12" i="31"/>
  <c r="V12" i="31"/>
  <c r="W12" i="31"/>
  <c r="X12" i="31"/>
  <c r="Y12" i="31"/>
  <c r="Z12" i="31"/>
  <c r="AA12" i="31"/>
  <c r="AB12" i="31"/>
  <c r="AC12" i="31"/>
  <c r="AD12" i="31"/>
  <c r="AE12" i="31"/>
  <c r="AF12" i="31"/>
  <c r="AG12" i="31"/>
  <c r="AH12" i="31"/>
  <c r="AI12" i="31"/>
  <c r="AJ12" i="31"/>
  <c r="AK12" i="31"/>
  <c r="AL12" i="31"/>
  <c r="AM12" i="31"/>
  <c r="AN12" i="31"/>
  <c r="AO12" i="31"/>
  <c r="AP12" i="31"/>
  <c r="AQ12" i="31"/>
  <c r="AR12" i="31"/>
  <c r="AS12" i="31"/>
  <c r="E13" i="31"/>
  <c r="F13" i="31"/>
  <c r="G13" i="31"/>
  <c r="H13" i="31"/>
  <c r="I13" i="31"/>
  <c r="J13" i="31"/>
  <c r="K13" i="31"/>
  <c r="L13" i="31"/>
  <c r="M13" i="31"/>
  <c r="N13" i="31"/>
  <c r="O13" i="31"/>
  <c r="P13" i="31"/>
  <c r="Q13" i="31"/>
  <c r="R13" i="31"/>
  <c r="S13" i="31"/>
  <c r="T13" i="31"/>
  <c r="U13" i="31"/>
  <c r="V13" i="31"/>
  <c r="W13" i="31"/>
  <c r="X13" i="31"/>
  <c r="Y13" i="31"/>
  <c r="Z13" i="31"/>
  <c r="AA13" i="31"/>
  <c r="AB13" i="31"/>
  <c r="AC13" i="31"/>
  <c r="AD13" i="31"/>
  <c r="AE13" i="31"/>
  <c r="AF13" i="31"/>
  <c r="AG13" i="31"/>
  <c r="AH13" i="31"/>
  <c r="AI13" i="31"/>
  <c r="AJ13" i="31"/>
  <c r="AK13" i="31"/>
  <c r="AL13" i="31"/>
  <c r="AM13" i="31"/>
  <c r="AN13" i="31"/>
  <c r="AO13" i="31"/>
  <c r="AP13" i="31"/>
  <c r="AQ13" i="31"/>
  <c r="AR13" i="31"/>
  <c r="AS13" i="31"/>
  <c r="E14" i="31"/>
  <c r="F14" i="31"/>
  <c r="G14" i="31"/>
  <c r="H14" i="31"/>
  <c r="I14" i="31"/>
  <c r="J14" i="31"/>
  <c r="K14" i="31"/>
  <c r="L14" i="31"/>
  <c r="M14" i="31"/>
  <c r="N14" i="31"/>
  <c r="O14" i="31"/>
  <c r="P14" i="31"/>
  <c r="Q14" i="31"/>
  <c r="R14" i="31"/>
  <c r="S14" i="31"/>
  <c r="T14" i="31"/>
  <c r="U14" i="31"/>
  <c r="V14" i="31"/>
  <c r="W14" i="31"/>
  <c r="X14" i="31"/>
  <c r="Y14" i="31"/>
  <c r="Z14" i="31"/>
  <c r="AA14" i="31"/>
  <c r="AB14" i="31"/>
  <c r="AC14" i="31"/>
  <c r="AD14" i="31"/>
  <c r="AE14" i="31"/>
  <c r="AF14" i="31"/>
  <c r="AG14" i="31"/>
  <c r="AH14" i="31"/>
  <c r="AI14" i="31"/>
  <c r="AJ14" i="31"/>
  <c r="AK14" i="31"/>
  <c r="AL14" i="31"/>
  <c r="AM14" i="31"/>
  <c r="AN14" i="31"/>
  <c r="AO14" i="31"/>
  <c r="AP14" i="31"/>
  <c r="AQ14" i="31"/>
  <c r="AR14" i="31"/>
  <c r="AS14" i="31"/>
  <c r="E15" i="31"/>
  <c r="F15" i="31"/>
  <c r="G15" i="31"/>
  <c r="H15" i="31"/>
  <c r="I15" i="31"/>
  <c r="J15" i="31"/>
  <c r="K15" i="31"/>
  <c r="L15" i="31"/>
  <c r="M15" i="31"/>
  <c r="N15" i="31"/>
  <c r="O15" i="31"/>
  <c r="P15" i="31"/>
  <c r="Q15" i="31"/>
  <c r="R15" i="31"/>
  <c r="S15" i="31"/>
  <c r="T15" i="31"/>
  <c r="U15" i="31"/>
  <c r="V15" i="31"/>
  <c r="W15" i="31"/>
  <c r="X15" i="31"/>
  <c r="Y15" i="31"/>
  <c r="Z15" i="31"/>
  <c r="AA15" i="31"/>
  <c r="AB15" i="31"/>
  <c r="AC15" i="31"/>
  <c r="AD15" i="31"/>
  <c r="AE15" i="31"/>
  <c r="AF15" i="31"/>
  <c r="AG15" i="31"/>
  <c r="AH15" i="31"/>
  <c r="AI15" i="31"/>
  <c r="AJ15" i="31"/>
  <c r="AK15" i="31"/>
  <c r="AL15" i="31"/>
  <c r="AM15" i="31"/>
  <c r="AN15" i="31"/>
  <c r="AO15" i="31"/>
  <c r="AP15" i="31"/>
  <c r="AQ15" i="31"/>
  <c r="AR15" i="31"/>
  <c r="AS15" i="31"/>
  <c r="E16" i="31"/>
  <c r="F16" i="31"/>
  <c r="G16" i="31"/>
  <c r="H16" i="31"/>
  <c r="I16" i="31"/>
  <c r="J16" i="31"/>
  <c r="K16" i="31"/>
  <c r="L16" i="31"/>
  <c r="M16" i="31"/>
  <c r="N16" i="31"/>
  <c r="O16" i="31"/>
  <c r="P16" i="31"/>
  <c r="Q16" i="31"/>
  <c r="R16" i="31"/>
  <c r="S16" i="31"/>
  <c r="T16" i="31"/>
  <c r="U16" i="31"/>
  <c r="V16" i="31"/>
  <c r="W16" i="31"/>
  <c r="X16" i="31"/>
  <c r="Y16" i="31"/>
  <c r="Z16" i="31"/>
  <c r="AA16" i="31"/>
  <c r="AB16" i="31"/>
  <c r="AC16" i="31"/>
  <c r="AD16" i="31"/>
  <c r="AE16" i="31"/>
  <c r="AF16" i="31"/>
  <c r="AG16" i="31"/>
  <c r="AH16" i="31"/>
  <c r="AI16" i="31"/>
  <c r="AJ16" i="31"/>
  <c r="AK16" i="31"/>
  <c r="AL16" i="31"/>
  <c r="AM16" i="31"/>
  <c r="AN16" i="31"/>
  <c r="AO16" i="31"/>
  <c r="AP16" i="31"/>
  <c r="AQ16" i="31"/>
  <c r="AR16" i="31"/>
  <c r="AS16" i="31"/>
  <c r="E17" i="31"/>
  <c r="F17" i="31"/>
  <c r="G17" i="31"/>
  <c r="H17" i="31"/>
  <c r="I17" i="31"/>
  <c r="J17" i="31"/>
  <c r="K17" i="31"/>
  <c r="L17" i="31"/>
  <c r="M17" i="31"/>
  <c r="N17" i="31"/>
  <c r="O17" i="31"/>
  <c r="P17" i="31"/>
  <c r="Q17" i="31"/>
  <c r="R17" i="31"/>
  <c r="S17" i="31"/>
  <c r="T17" i="31"/>
  <c r="U17" i="31"/>
  <c r="V17" i="31"/>
  <c r="W17" i="31"/>
  <c r="X17" i="31"/>
  <c r="Y17" i="31"/>
  <c r="Z17" i="31"/>
  <c r="AA17" i="31"/>
  <c r="AB17" i="31"/>
  <c r="AC17" i="31"/>
  <c r="AD17" i="31"/>
  <c r="AE17" i="31"/>
  <c r="AF17" i="31"/>
  <c r="AG17" i="31"/>
  <c r="AH17" i="31"/>
  <c r="AI17" i="31"/>
  <c r="AJ17" i="31"/>
  <c r="AK17" i="31"/>
  <c r="AL17" i="31"/>
  <c r="AM17" i="31"/>
  <c r="AN17" i="31"/>
  <c r="AO17" i="31"/>
  <c r="AP17" i="31"/>
  <c r="AQ17" i="31"/>
  <c r="AR17" i="31"/>
  <c r="AS17" i="31"/>
  <c r="E21" i="31"/>
  <c r="F21" i="31"/>
  <c r="G21" i="31"/>
  <c r="H21" i="31"/>
  <c r="I21" i="31"/>
  <c r="J21" i="31"/>
  <c r="K21" i="31"/>
  <c r="L21" i="31"/>
  <c r="M21" i="31"/>
  <c r="N21" i="31"/>
  <c r="O21" i="31"/>
  <c r="P21" i="31"/>
  <c r="Q21" i="31"/>
  <c r="R21" i="31"/>
  <c r="S21" i="31"/>
  <c r="T21" i="31"/>
  <c r="U21" i="31"/>
  <c r="V21" i="31"/>
  <c r="W21" i="31"/>
  <c r="X21" i="31"/>
  <c r="Y21" i="31"/>
  <c r="Z21" i="31"/>
  <c r="AA21" i="31"/>
  <c r="AB21" i="31"/>
  <c r="AC21" i="31"/>
  <c r="AD21" i="31"/>
  <c r="AE21" i="31"/>
  <c r="AF21" i="31"/>
  <c r="AG21" i="31"/>
  <c r="AH21" i="31"/>
  <c r="AI21" i="31"/>
  <c r="AJ21" i="31"/>
  <c r="AK21" i="31"/>
  <c r="AL21" i="31"/>
  <c r="AM21" i="31"/>
  <c r="AN21" i="31"/>
  <c r="AO21" i="31"/>
  <c r="AP21" i="31"/>
  <c r="AQ21" i="31"/>
  <c r="AR21" i="31"/>
  <c r="AS21" i="31"/>
  <c r="E22" i="31"/>
  <c r="F22" i="31"/>
  <c r="G22" i="31"/>
  <c r="H22" i="31"/>
  <c r="I22" i="31"/>
  <c r="J22" i="31"/>
  <c r="K22" i="31"/>
  <c r="L22" i="31"/>
  <c r="M22" i="31"/>
  <c r="N22" i="31"/>
  <c r="O22" i="31"/>
  <c r="P22" i="31"/>
  <c r="Q22" i="31"/>
  <c r="R22" i="31"/>
  <c r="S22" i="31"/>
  <c r="T22" i="31"/>
  <c r="U22" i="31"/>
  <c r="V22" i="31"/>
  <c r="W22" i="31"/>
  <c r="X22" i="31"/>
  <c r="Y22" i="31"/>
  <c r="Z22" i="31"/>
  <c r="AA22" i="31"/>
  <c r="AB22" i="31"/>
  <c r="AC22" i="31"/>
  <c r="AD22" i="31"/>
  <c r="AE22" i="31"/>
  <c r="AF22" i="31"/>
  <c r="AG22" i="31"/>
  <c r="AH22" i="31"/>
  <c r="AI22" i="31"/>
  <c r="AJ22" i="31"/>
  <c r="AK22" i="31"/>
  <c r="AL22" i="31"/>
  <c r="AM22" i="31"/>
  <c r="AN22" i="31"/>
  <c r="AO22" i="31"/>
  <c r="AP22" i="31"/>
  <c r="AQ22" i="31"/>
  <c r="AR22" i="31"/>
  <c r="AS22" i="31"/>
  <c r="E27" i="31"/>
  <c r="F27" i="31"/>
  <c r="G27" i="31"/>
  <c r="H27" i="31"/>
  <c r="I27" i="31"/>
  <c r="J27" i="31"/>
  <c r="K27" i="31"/>
  <c r="L27" i="31"/>
  <c r="M27" i="31"/>
  <c r="N27" i="31"/>
  <c r="O27" i="31"/>
  <c r="P27" i="31"/>
  <c r="Q27" i="31"/>
  <c r="R27" i="31"/>
  <c r="S27" i="31"/>
  <c r="T27" i="31"/>
  <c r="U27" i="31"/>
  <c r="V27" i="31"/>
  <c r="W27" i="31"/>
  <c r="X27" i="31"/>
  <c r="Y27" i="31"/>
  <c r="Z27" i="31"/>
  <c r="AA27" i="31"/>
  <c r="AB27" i="31"/>
  <c r="AC27" i="31"/>
  <c r="AD27" i="31"/>
  <c r="AE27" i="31"/>
  <c r="AF27" i="31"/>
  <c r="AG27" i="31"/>
  <c r="AH27" i="31"/>
  <c r="AI27" i="31"/>
  <c r="AJ27" i="31"/>
  <c r="AK27" i="31"/>
  <c r="AL27" i="31"/>
  <c r="AM27" i="31"/>
  <c r="AN27" i="31"/>
  <c r="AO27" i="31"/>
  <c r="AP27" i="31"/>
  <c r="AQ27" i="31"/>
  <c r="AR27" i="31"/>
  <c r="AS27" i="31"/>
  <c r="E28" i="31"/>
  <c r="F28" i="31"/>
  <c r="G28" i="31"/>
  <c r="H28" i="31"/>
  <c r="I28" i="31"/>
  <c r="J28" i="31"/>
  <c r="K28" i="31"/>
  <c r="L28" i="31"/>
  <c r="M28" i="31"/>
  <c r="N28" i="31"/>
  <c r="O28" i="31"/>
  <c r="P28" i="31"/>
  <c r="Q28" i="31"/>
  <c r="R28" i="31"/>
  <c r="S28" i="31"/>
  <c r="T28" i="31"/>
  <c r="U28" i="31"/>
  <c r="V28" i="31"/>
  <c r="W28" i="31"/>
  <c r="X28" i="31"/>
  <c r="Y28" i="31"/>
  <c r="Z28" i="31"/>
  <c r="AA28" i="31"/>
  <c r="AB28" i="31"/>
  <c r="AC28" i="31"/>
  <c r="AD28" i="31"/>
  <c r="AE28" i="31"/>
  <c r="AF28" i="31"/>
  <c r="AG28" i="31"/>
  <c r="AH28" i="31"/>
  <c r="AI28" i="31"/>
  <c r="AJ28" i="31"/>
  <c r="AK28" i="31"/>
  <c r="AL28" i="31"/>
  <c r="AM28" i="31"/>
  <c r="AN28" i="31"/>
  <c r="AO28" i="31"/>
  <c r="AP28" i="31"/>
  <c r="AQ28" i="31"/>
  <c r="AR28" i="31"/>
  <c r="AS28" i="31"/>
  <c r="E29" i="31"/>
  <c r="F29" i="31"/>
  <c r="G29" i="31"/>
  <c r="H29" i="31"/>
  <c r="I29" i="31"/>
  <c r="J29" i="31"/>
  <c r="K29" i="31"/>
  <c r="L29" i="31"/>
  <c r="M29" i="31"/>
  <c r="N29" i="31"/>
  <c r="O29" i="31"/>
  <c r="P29" i="31"/>
  <c r="Q29" i="31"/>
  <c r="R29" i="31"/>
  <c r="S29" i="31"/>
  <c r="T29" i="31"/>
  <c r="U29" i="31"/>
  <c r="V29" i="31"/>
  <c r="W29" i="31"/>
  <c r="X29" i="31"/>
  <c r="Y29" i="31"/>
  <c r="Z29" i="31"/>
  <c r="AA29" i="31"/>
  <c r="AB29" i="31"/>
  <c r="AC29" i="31"/>
  <c r="AD29" i="31"/>
  <c r="AE29" i="31"/>
  <c r="AF29" i="31"/>
  <c r="AG29" i="31"/>
  <c r="AH29" i="31"/>
  <c r="AI29" i="31"/>
  <c r="AJ29" i="31"/>
  <c r="AK29" i="31"/>
  <c r="AL29" i="31"/>
  <c r="AM29" i="31"/>
  <c r="AN29" i="31"/>
  <c r="AO29" i="31"/>
  <c r="AP29" i="31"/>
  <c r="AQ29" i="31"/>
  <c r="AR29" i="31"/>
  <c r="AS29" i="31"/>
  <c r="E30" i="31"/>
  <c r="F30" i="31"/>
  <c r="G30" i="31"/>
  <c r="H30" i="31"/>
  <c r="I30" i="31"/>
  <c r="J30" i="31"/>
  <c r="K30" i="31"/>
  <c r="L30" i="31"/>
  <c r="M30" i="31"/>
  <c r="N30" i="31"/>
  <c r="O30" i="31"/>
  <c r="P30" i="31"/>
  <c r="Q30" i="31"/>
  <c r="R30" i="31"/>
  <c r="S30" i="31"/>
  <c r="T30" i="31"/>
  <c r="U30" i="31"/>
  <c r="V30" i="31"/>
  <c r="W30" i="31"/>
  <c r="X30" i="31"/>
  <c r="Y30" i="31"/>
  <c r="Z30" i="31"/>
  <c r="AA30" i="31"/>
  <c r="AB30" i="31"/>
  <c r="AC30" i="31"/>
  <c r="AD30" i="31"/>
  <c r="AE30" i="31"/>
  <c r="AF30" i="31"/>
  <c r="AG30" i="31"/>
  <c r="AH30" i="31"/>
  <c r="AI30" i="31"/>
  <c r="AJ30" i="31"/>
  <c r="AK30" i="31"/>
  <c r="AL30" i="31"/>
  <c r="AM30" i="31"/>
  <c r="AN30" i="31"/>
  <c r="AO30" i="31"/>
  <c r="AP30" i="31"/>
  <c r="AQ30" i="31"/>
  <c r="AR30" i="31"/>
  <c r="AS30" i="31"/>
  <c r="E31" i="31"/>
  <c r="F31" i="31"/>
  <c r="G31" i="31"/>
  <c r="H31" i="31"/>
  <c r="I31" i="31"/>
  <c r="J31" i="31"/>
  <c r="K31" i="31"/>
  <c r="L31" i="31"/>
  <c r="M31" i="31"/>
  <c r="N31" i="31"/>
  <c r="O31" i="31"/>
  <c r="P31" i="31"/>
  <c r="Q31" i="31"/>
  <c r="R31" i="31"/>
  <c r="S31" i="31"/>
  <c r="T31" i="31"/>
  <c r="U31" i="31"/>
  <c r="V31" i="31"/>
  <c r="W31" i="31"/>
  <c r="X31" i="31"/>
  <c r="Y31" i="31"/>
  <c r="Z31" i="31"/>
  <c r="AA31" i="31"/>
  <c r="AB31" i="31"/>
  <c r="AC31" i="31"/>
  <c r="AD31" i="31"/>
  <c r="AE31" i="31"/>
  <c r="AF31" i="31"/>
  <c r="AG31" i="31"/>
  <c r="AH31" i="31"/>
  <c r="AI31" i="31"/>
  <c r="AJ31" i="31"/>
  <c r="AK31" i="31"/>
  <c r="AL31" i="31"/>
  <c r="AM31" i="31"/>
  <c r="AN31" i="31"/>
  <c r="AO31" i="31"/>
  <c r="AP31" i="31"/>
  <c r="AQ31" i="31"/>
  <c r="AR31" i="31"/>
  <c r="AS31" i="31"/>
  <c r="E33" i="31"/>
  <c r="F33" i="31"/>
  <c r="G33" i="31"/>
  <c r="H33" i="31"/>
  <c r="I33" i="31"/>
  <c r="J33" i="31"/>
  <c r="K33" i="31"/>
  <c r="L33" i="31"/>
  <c r="M33" i="31"/>
  <c r="N33" i="31"/>
  <c r="O33" i="31"/>
  <c r="P33" i="31"/>
  <c r="Q33" i="31"/>
  <c r="R33" i="31"/>
  <c r="S33" i="31"/>
  <c r="T33" i="31"/>
  <c r="U33" i="31"/>
  <c r="V33" i="31"/>
  <c r="W33" i="31"/>
  <c r="X33" i="31"/>
  <c r="Y33" i="31"/>
  <c r="Z33" i="31"/>
  <c r="AA33" i="31"/>
  <c r="AB33" i="31"/>
  <c r="AC33" i="31"/>
  <c r="AD33" i="31"/>
  <c r="AE33" i="31"/>
  <c r="AF33" i="31"/>
  <c r="AG33" i="31"/>
  <c r="AH33" i="31"/>
  <c r="AI33" i="31"/>
  <c r="AJ33" i="31"/>
  <c r="AK33" i="31"/>
  <c r="AL33" i="31"/>
  <c r="AM33" i="31"/>
  <c r="AN33" i="31"/>
  <c r="AO33" i="31"/>
  <c r="AP33" i="31"/>
  <c r="AQ33" i="31"/>
  <c r="AR33" i="31"/>
  <c r="AS33" i="31"/>
  <c r="E35" i="31"/>
  <c r="F35" i="31"/>
  <c r="G35" i="31"/>
  <c r="H35" i="31"/>
  <c r="I35" i="31"/>
  <c r="J35" i="31"/>
  <c r="K35" i="31"/>
  <c r="L35" i="31"/>
  <c r="M35" i="31"/>
  <c r="N35" i="31"/>
  <c r="O35" i="31"/>
  <c r="P35" i="31"/>
  <c r="Q35" i="31"/>
  <c r="R35" i="31"/>
  <c r="S35" i="31"/>
  <c r="T35" i="31"/>
  <c r="U35" i="31"/>
  <c r="V35" i="31"/>
  <c r="W35" i="31"/>
  <c r="X35" i="31"/>
  <c r="Y35" i="31"/>
  <c r="Z35" i="31"/>
  <c r="AA35" i="31"/>
  <c r="AB35" i="31"/>
  <c r="AC35" i="31"/>
  <c r="AD35" i="31"/>
  <c r="AE35" i="31"/>
  <c r="AF35" i="31"/>
  <c r="AG35" i="31"/>
  <c r="AH35" i="31"/>
  <c r="AI35" i="31"/>
  <c r="AJ35" i="31"/>
  <c r="AK35" i="31"/>
  <c r="AL35" i="31"/>
  <c r="AM35" i="31"/>
  <c r="AN35" i="31"/>
  <c r="AO35" i="31"/>
  <c r="AP35" i="31"/>
  <c r="AQ35" i="31"/>
  <c r="AR35" i="31"/>
  <c r="AS35" i="31"/>
  <c r="E36" i="31"/>
  <c r="F36" i="31"/>
  <c r="G36" i="31"/>
  <c r="H36" i="31"/>
  <c r="I36" i="31"/>
  <c r="J36" i="31"/>
  <c r="K36" i="31"/>
  <c r="L36" i="31"/>
  <c r="M36" i="31"/>
  <c r="N36" i="31"/>
  <c r="O36" i="31"/>
  <c r="P36" i="31"/>
  <c r="Q36" i="31"/>
  <c r="R36" i="31"/>
  <c r="S36" i="31"/>
  <c r="T36" i="31"/>
  <c r="U36" i="31"/>
  <c r="V36" i="31"/>
  <c r="W36" i="31"/>
  <c r="X36" i="31"/>
  <c r="Y36" i="31"/>
  <c r="Z36" i="31"/>
  <c r="AA36" i="31"/>
  <c r="AB36" i="31"/>
  <c r="AC36" i="31"/>
  <c r="AD36" i="31"/>
  <c r="AE36" i="31"/>
  <c r="AF36" i="31"/>
  <c r="AG36" i="31"/>
  <c r="AH36" i="31"/>
  <c r="AI36" i="31"/>
  <c r="AJ36" i="31"/>
  <c r="AK36" i="31"/>
  <c r="AL36" i="31"/>
  <c r="AM36" i="31"/>
  <c r="AN36" i="31"/>
  <c r="AO36" i="31"/>
  <c r="AP36" i="31"/>
  <c r="AQ36" i="31"/>
  <c r="AR36" i="31"/>
  <c r="AS36" i="31"/>
  <c r="E37" i="31"/>
  <c r="F37" i="31"/>
  <c r="G37" i="31"/>
  <c r="H37" i="31"/>
  <c r="I37" i="31"/>
  <c r="J37" i="31"/>
  <c r="K37" i="31"/>
  <c r="L37" i="31"/>
  <c r="M37" i="31"/>
  <c r="N37" i="31"/>
  <c r="O37" i="31"/>
  <c r="P37" i="31"/>
  <c r="Q37" i="31"/>
  <c r="R37" i="31"/>
  <c r="S37" i="31"/>
  <c r="T37" i="31"/>
  <c r="U37" i="31"/>
  <c r="V37" i="31"/>
  <c r="W37" i="31"/>
  <c r="X37" i="31"/>
  <c r="Y37" i="31"/>
  <c r="Z37" i="31"/>
  <c r="AA37" i="31"/>
  <c r="AB37" i="31"/>
  <c r="AC37" i="31"/>
  <c r="AD37" i="31"/>
  <c r="AE37" i="31"/>
  <c r="AF37" i="31"/>
  <c r="AG37" i="31"/>
  <c r="AH37" i="31"/>
  <c r="AI37" i="31"/>
  <c r="AJ37" i="31"/>
  <c r="AK37" i="31"/>
  <c r="AL37" i="31"/>
  <c r="AM37" i="31"/>
  <c r="AN37" i="31"/>
  <c r="AO37" i="31"/>
  <c r="AP37" i="31"/>
  <c r="AQ37" i="31"/>
  <c r="AR37" i="31"/>
  <c r="AS37" i="31"/>
  <c r="E38" i="31"/>
  <c r="F38" i="31"/>
  <c r="G38" i="31"/>
  <c r="H38" i="31"/>
  <c r="I38" i="31"/>
  <c r="J38" i="31"/>
  <c r="K38" i="31"/>
  <c r="L38" i="31"/>
  <c r="M38" i="31"/>
  <c r="N38" i="31"/>
  <c r="O38" i="31"/>
  <c r="P38" i="31"/>
  <c r="Q38" i="31"/>
  <c r="R38" i="31"/>
  <c r="S38" i="31"/>
  <c r="T38" i="31"/>
  <c r="U38" i="31"/>
  <c r="V38" i="31"/>
  <c r="W38" i="31"/>
  <c r="X38" i="31"/>
  <c r="Y38" i="31"/>
  <c r="Z38" i="31"/>
  <c r="AA38" i="31"/>
  <c r="AB38" i="31"/>
  <c r="AC38" i="31"/>
  <c r="AD38" i="31"/>
  <c r="AE38" i="31"/>
  <c r="AF38" i="31"/>
  <c r="AG38" i="31"/>
  <c r="AH38" i="31"/>
  <c r="AI38" i="31"/>
  <c r="AJ38" i="31"/>
  <c r="AK38" i="31"/>
  <c r="AL38" i="31"/>
  <c r="AM38" i="31"/>
  <c r="AN38" i="31"/>
  <c r="AO38" i="31"/>
  <c r="AP38" i="31"/>
  <c r="AQ38" i="31"/>
  <c r="AR38" i="31"/>
  <c r="AS38" i="31"/>
  <c r="E39" i="31"/>
  <c r="F39" i="31"/>
  <c r="G39" i="31"/>
  <c r="H39" i="31"/>
  <c r="I39" i="31"/>
  <c r="J39" i="31"/>
  <c r="K39" i="31"/>
  <c r="L39" i="31"/>
  <c r="M39" i="31"/>
  <c r="N39" i="31"/>
  <c r="O39" i="31"/>
  <c r="P39" i="31"/>
  <c r="Q39" i="31"/>
  <c r="R39" i="31"/>
  <c r="S39" i="31"/>
  <c r="T39" i="31"/>
  <c r="U39" i="31"/>
  <c r="V39" i="31"/>
  <c r="W39" i="31"/>
  <c r="X39" i="31"/>
  <c r="Y39" i="31"/>
  <c r="Z39" i="31"/>
  <c r="AA39" i="31"/>
  <c r="AB39" i="31"/>
  <c r="AC39" i="31"/>
  <c r="AD39" i="31"/>
  <c r="AE39" i="31"/>
  <c r="AF39" i="31"/>
  <c r="AG39" i="31"/>
  <c r="AH39" i="31"/>
  <c r="AI39" i="31"/>
  <c r="AJ39" i="31"/>
  <c r="AK39" i="31"/>
  <c r="AL39" i="31"/>
  <c r="AM39" i="31"/>
  <c r="AN39" i="31"/>
  <c r="AO39" i="31"/>
  <c r="AP39" i="31"/>
  <c r="AQ39" i="31"/>
  <c r="AR39" i="31"/>
  <c r="AS39" i="31"/>
  <c r="E41" i="31"/>
  <c r="F41" i="31"/>
  <c r="G41" i="31"/>
  <c r="H41" i="31"/>
  <c r="I41" i="31"/>
  <c r="J41" i="31"/>
  <c r="K41" i="31"/>
  <c r="L41" i="31"/>
  <c r="M41" i="31"/>
  <c r="N41" i="31"/>
  <c r="O41" i="31"/>
  <c r="P41" i="31"/>
  <c r="Q41" i="31"/>
  <c r="R41" i="31"/>
  <c r="S41" i="31"/>
  <c r="T41" i="31"/>
  <c r="U41" i="31"/>
  <c r="V41" i="31"/>
  <c r="W41" i="31"/>
  <c r="X41" i="31"/>
  <c r="Y41" i="31"/>
  <c r="Z41" i="31"/>
  <c r="AA41" i="31"/>
  <c r="AB41" i="31"/>
  <c r="AC41" i="31"/>
  <c r="AD41" i="31"/>
  <c r="AE41" i="31"/>
  <c r="AF41" i="31"/>
  <c r="AG41" i="31"/>
  <c r="AH41" i="31"/>
  <c r="AI41" i="31"/>
  <c r="AJ41" i="31"/>
  <c r="AK41" i="31"/>
  <c r="AL41" i="31"/>
  <c r="AM41" i="31"/>
  <c r="AN41" i="31"/>
  <c r="AO41" i="31"/>
  <c r="AP41" i="31"/>
  <c r="AQ41" i="31"/>
  <c r="AR41" i="31"/>
  <c r="AS41" i="31"/>
  <c r="E42" i="31"/>
  <c r="F42" i="31"/>
  <c r="G42" i="31"/>
  <c r="H42" i="31"/>
  <c r="I42" i="31"/>
  <c r="J42" i="31"/>
  <c r="K42" i="31"/>
  <c r="L42" i="31"/>
  <c r="M42" i="31"/>
  <c r="N42" i="31"/>
  <c r="O42" i="31"/>
  <c r="P42" i="31"/>
  <c r="Q42" i="31"/>
  <c r="R42" i="31"/>
  <c r="S42" i="31"/>
  <c r="T42" i="31"/>
  <c r="U42" i="31"/>
  <c r="V42" i="31"/>
  <c r="W42" i="31"/>
  <c r="X42" i="31"/>
  <c r="Y42" i="31"/>
  <c r="Z42" i="31"/>
  <c r="AA42" i="31"/>
  <c r="AB42" i="31"/>
  <c r="AC42" i="31"/>
  <c r="AD42" i="31"/>
  <c r="AE42" i="31"/>
  <c r="AF42" i="31"/>
  <c r="AG42" i="31"/>
  <c r="AH42" i="31"/>
  <c r="AI42" i="31"/>
  <c r="AJ42" i="31"/>
  <c r="AK42" i="31"/>
  <c r="AL42" i="31"/>
  <c r="AM42" i="31"/>
  <c r="AN42" i="31"/>
  <c r="AO42" i="31"/>
  <c r="AP42" i="31"/>
  <c r="AQ42" i="31"/>
  <c r="AR42" i="31"/>
  <c r="AS42" i="31"/>
  <c r="E43" i="31"/>
  <c r="F43" i="31"/>
  <c r="G43" i="31"/>
  <c r="H43" i="31"/>
  <c r="I43" i="31"/>
  <c r="J43" i="31"/>
  <c r="K43" i="31"/>
  <c r="L43" i="31"/>
  <c r="M43" i="31"/>
  <c r="N43" i="31"/>
  <c r="O43" i="31"/>
  <c r="P43" i="31"/>
  <c r="Q43" i="31"/>
  <c r="R43" i="31"/>
  <c r="S43" i="31"/>
  <c r="T43" i="31"/>
  <c r="U43" i="31"/>
  <c r="V43" i="31"/>
  <c r="W43" i="31"/>
  <c r="X43" i="31"/>
  <c r="Y43" i="31"/>
  <c r="Z43" i="31"/>
  <c r="AA43" i="31"/>
  <c r="AB43" i="31"/>
  <c r="AC43" i="31"/>
  <c r="AD43" i="31"/>
  <c r="AE43" i="31"/>
  <c r="AF43" i="31"/>
  <c r="AG43" i="31"/>
  <c r="AH43" i="31"/>
  <c r="AI43" i="31"/>
  <c r="AJ43" i="31"/>
  <c r="AK43" i="31"/>
  <c r="AL43" i="31"/>
  <c r="AM43" i="31"/>
  <c r="AN43" i="31"/>
  <c r="AO43" i="31"/>
  <c r="AP43" i="31"/>
  <c r="AQ43" i="31"/>
  <c r="AR43" i="31"/>
  <c r="AS43" i="31"/>
  <c r="E44" i="31"/>
  <c r="F44" i="31"/>
  <c r="G44" i="31"/>
  <c r="H44" i="31"/>
  <c r="I44" i="31"/>
  <c r="J44" i="31"/>
  <c r="K44" i="31"/>
  <c r="L44" i="31"/>
  <c r="M44" i="31"/>
  <c r="N44" i="31"/>
  <c r="O44" i="31"/>
  <c r="P44" i="31"/>
  <c r="Q44" i="31"/>
  <c r="R44" i="31"/>
  <c r="S44" i="31"/>
  <c r="T44" i="31"/>
  <c r="U44" i="31"/>
  <c r="V44" i="31"/>
  <c r="W44" i="31"/>
  <c r="X44" i="31"/>
  <c r="Y44" i="31"/>
  <c r="Z44" i="31"/>
  <c r="AA44" i="31"/>
  <c r="AB44" i="31"/>
  <c r="AC44" i="31"/>
  <c r="AD44" i="31"/>
  <c r="AE44" i="31"/>
  <c r="AF44" i="31"/>
  <c r="AG44" i="31"/>
  <c r="AH44" i="31"/>
  <c r="AI44" i="31"/>
  <c r="AJ44" i="31"/>
  <c r="AK44" i="31"/>
  <c r="AL44" i="31"/>
  <c r="AM44" i="31"/>
  <c r="AN44" i="31"/>
  <c r="AO44" i="31"/>
  <c r="AP44" i="31"/>
  <c r="AQ44" i="31"/>
  <c r="AR44" i="31"/>
  <c r="AS44" i="31"/>
  <c r="E45" i="31"/>
  <c r="F45" i="31"/>
  <c r="G45" i="31"/>
  <c r="H45" i="31"/>
  <c r="I45" i="31"/>
  <c r="J45" i="31"/>
  <c r="K45" i="31"/>
  <c r="L45" i="31"/>
  <c r="M45" i="31"/>
  <c r="N45" i="31"/>
  <c r="O45" i="31"/>
  <c r="P45" i="31"/>
  <c r="Q45" i="31"/>
  <c r="R45" i="31"/>
  <c r="S45" i="31"/>
  <c r="T45" i="31"/>
  <c r="U45" i="31"/>
  <c r="V45" i="31"/>
  <c r="W45" i="31"/>
  <c r="X45" i="31"/>
  <c r="Y45" i="31"/>
  <c r="Z45" i="31"/>
  <c r="AA45" i="31"/>
  <c r="AB45" i="31"/>
  <c r="AC45" i="31"/>
  <c r="AD45" i="31"/>
  <c r="AE45" i="31"/>
  <c r="AF45" i="31"/>
  <c r="AG45" i="31"/>
  <c r="AH45" i="31"/>
  <c r="AI45" i="31"/>
  <c r="AJ45" i="31"/>
  <c r="AK45" i="31"/>
  <c r="AL45" i="31"/>
  <c r="AM45" i="31"/>
  <c r="AN45" i="31"/>
  <c r="AO45" i="31"/>
  <c r="AP45" i="31"/>
  <c r="AQ45" i="31"/>
  <c r="AR45" i="31"/>
  <c r="AS45" i="31"/>
  <c r="T13" i="26"/>
  <c r="U13" i="26"/>
  <c r="T14" i="26"/>
  <c r="U14" i="26"/>
  <c r="T15" i="26"/>
  <c r="U15" i="26"/>
  <c r="T16" i="26"/>
  <c r="U16" i="26"/>
  <c r="T17" i="26"/>
  <c r="U17" i="26"/>
  <c r="T18" i="26"/>
  <c r="U18" i="26"/>
  <c r="G24" i="26"/>
  <c r="N24" i="26"/>
  <c r="G25" i="26"/>
  <c r="N25" i="26"/>
  <c r="G26" i="26"/>
  <c r="N26" i="26"/>
  <c r="G27" i="26"/>
  <c r="N27" i="26"/>
  <c r="G28" i="26"/>
  <c r="N28" i="26"/>
  <c r="G29" i="26"/>
  <c r="N29" i="26"/>
  <c r="N30" i="26"/>
  <c r="N31" i="26"/>
  <c r="S34" i="26"/>
  <c r="S35" i="26"/>
  <c r="S36" i="26"/>
  <c r="S40" i="26"/>
  <c r="S41" i="26"/>
  <c r="S42" i="26"/>
  <c r="S43" i="26"/>
  <c r="B89" i="26"/>
  <c r="I89" i="26"/>
  <c r="E103" i="26"/>
  <c r="F103" i="26"/>
  <c r="G103" i="26"/>
  <c r="H103" i="26"/>
  <c r="I103" i="26"/>
  <c r="J103" i="26"/>
  <c r="K103" i="26"/>
  <c r="L103" i="26"/>
  <c r="M103" i="26"/>
  <c r="N103" i="26"/>
  <c r="O103" i="26"/>
  <c r="P103" i="26"/>
  <c r="Q103" i="26"/>
  <c r="R103" i="26"/>
  <c r="S103" i="26"/>
  <c r="T103" i="26"/>
  <c r="U103" i="26"/>
  <c r="V103" i="26"/>
  <c r="W103" i="26"/>
  <c r="X103" i="26"/>
  <c r="Y103" i="26"/>
  <c r="Z103" i="26"/>
  <c r="AA103" i="26"/>
  <c r="AB103" i="26"/>
  <c r="AC103" i="26"/>
  <c r="AD103" i="26"/>
  <c r="AE103" i="26"/>
  <c r="AF103" i="26"/>
  <c r="AG103" i="26"/>
  <c r="AH103" i="26"/>
  <c r="AI103" i="26"/>
  <c r="AJ103" i="26"/>
  <c r="AK103" i="26"/>
  <c r="AL103" i="26"/>
  <c r="AM103" i="26"/>
  <c r="E104" i="26"/>
  <c r="F104" i="26"/>
  <c r="G104" i="26"/>
  <c r="H104" i="26"/>
  <c r="I104" i="26"/>
  <c r="J104" i="26"/>
  <c r="K104" i="26"/>
  <c r="L104" i="26"/>
  <c r="M104" i="26"/>
  <c r="N104" i="26"/>
  <c r="O104" i="26"/>
  <c r="P104" i="26"/>
  <c r="Q104" i="26"/>
  <c r="R104" i="26"/>
  <c r="S104" i="26"/>
  <c r="T104" i="26"/>
  <c r="U104" i="26"/>
  <c r="V104" i="26"/>
  <c r="W104" i="26"/>
  <c r="X104" i="26"/>
  <c r="Y104" i="26"/>
  <c r="Z104" i="26"/>
  <c r="AA104" i="26"/>
  <c r="AB104" i="26"/>
  <c r="AC104" i="26"/>
  <c r="AD104" i="26"/>
  <c r="AE104" i="26"/>
  <c r="AF104" i="26"/>
  <c r="AG104" i="26"/>
  <c r="AH104" i="26"/>
  <c r="AI104" i="26"/>
  <c r="AJ104" i="26"/>
  <c r="AK104" i="26"/>
  <c r="AL104" i="26"/>
  <c r="AM104" i="26"/>
  <c r="E105" i="26"/>
  <c r="F105" i="26"/>
  <c r="G105" i="26"/>
  <c r="H105" i="26"/>
  <c r="I105" i="26"/>
  <c r="J105" i="26"/>
  <c r="K105" i="26"/>
  <c r="L105" i="26"/>
  <c r="M105" i="26"/>
  <c r="N105" i="26"/>
  <c r="O105" i="26"/>
  <c r="P105" i="26"/>
  <c r="Q105" i="26"/>
  <c r="R105" i="26"/>
  <c r="S105" i="26"/>
  <c r="T105" i="26"/>
  <c r="U105" i="26"/>
  <c r="V105" i="26"/>
  <c r="W105" i="26"/>
  <c r="X105" i="26"/>
  <c r="Y105" i="26"/>
  <c r="Z105" i="26"/>
  <c r="AA105" i="26"/>
  <c r="AB105" i="26"/>
  <c r="AC105" i="26"/>
  <c r="AD105" i="26"/>
  <c r="AE105" i="26"/>
  <c r="AF105" i="26"/>
  <c r="AG105" i="26"/>
  <c r="AH105" i="26"/>
  <c r="AI105" i="26"/>
  <c r="AJ105" i="26"/>
  <c r="AK105" i="26"/>
  <c r="AL105" i="26"/>
  <c r="AM105" i="26"/>
  <c r="E106" i="26"/>
  <c r="F106" i="26"/>
  <c r="G106" i="26"/>
  <c r="H106" i="26"/>
  <c r="I106" i="26"/>
  <c r="J106" i="26"/>
  <c r="K106" i="26"/>
  <c r="L106" i="26"/>
  <c r="M106" i="26"/>
  <c r="N106" i="26"/>
  <c r="O106" i="26"/>
  <c r="P106" i="26"/>
  <c r="Q106" i="26"/>
  <c r="R106" i="26"/>
  <c r="S106" i="26"/>
  <c r="T106" i="26"/>
  <c r="U106" i="26"/>
  <c r="V106" i="26"/>
  <c r="W106" i="26"/>
  <c r="X106" i="26"/>
  <c r="Y106" i="26"/>
  <c r="Z106" i="26"/>
  <c r="AA106" i="26"/>
  <c r="AB106" i="26"/>
  <c r="AC106" i="26"/>
  <c r="AD106" i="26"/>
  <c r="AE106" i="26"/>
  <c r="AF106" i="26"/>
  <c r="AG106" i="26"/>
  <c r="AH106" i="26"/>
  <c r="AI106" i="26"/>
  <c r="AJ106" i="26"/>
  <c r="AK106" i="26"/>
  <c r="AL106" i="26"/>
  <c r="AM106" i="26"/>
  <c r="E108" i="26"/>
  <c r="F108" i="26"/>
  <c r="G108" i="26"/>
  <c r="H108" i="26"/>
  <c r="I108" i="26"/>
  <c r="J108" i="26"/>
  <c r="K108" i="26"/>
  <c r="L108" i="26"/>
  <c r="M108" i="26"/>
  <c r="N108" i="26"/>
  <c r="O108" i="26"/>
  <c r="P108" i="26"/>
  <c r="Q108" i="26"/>
  <c r="R108" i="26"/>
  <c r="S108" i="26"/>
  <c r="T108" i="26"/>
  <c r="U108" i="26"/>
  <c r="V108" i="26"/>
  <c r="W108" i="26"/>
  <c r="X108" i="26"/>
  <c r="Y108" i="26"/>
  <c r="Z108" i="26"/>
  <c r="AA108" i="26"/>
  <c r="AB108" i="26"/>
  <c r="AC108" i="26"/>
  <c r="AD108" i="26"/>
  <c r="AE108" i="26"/>
  <c r="AF108" i="26"/>
  <c r="AG108" i="26"/>
  <c r="AH108" i="26"/>
  <c r="AI108" i="26"/>
  <c r="AJ108" i="26"/>
  <c r="AK108" i="26"/>
  <c r="AL108" i="26"/>
  <c r="AM108" i="26"/>
  <c r="E109" i="26"/>
  <c r="F109" i="26"/>
  <c r="G109" i="26"/>
  <c r="H109" i="26"/>
  <c r="I109" i="26"/>
  <c r="J109" i="26"/>
  <c r="K109" i="26"/>
  <c r="L109" i="26"/>
  <c r="M109" i="26"/>
  <c r="N109" i="26"/>
  <c r="O109" i="26"/>
  <c r="P109" i="26"/>
  <c r="Q109" i="26"/>
  <c r="R109" i="26"/>
  <c r="S109" i="26"/>
  <c r="T109" i="26"/>
  <c r="U109" i="26"/>
  <c r="V109" i="26"/>
  <c r="W109" i="26"/>
  <c r="X109" i="26"/>
  <c r="Y109" i="26"/>
  <c r="Z109" i="26"/>
  <c r="AA109" i="26"/>
  <c r="AB109" i="26"/>
  <c r="AC109" i="26"/>
  <c r="AD109" i="26"/>
  <c r="AE109" i="26"/>
  <c r="AF109" i="26"/>
  <c r="AG109" i="26"/>
  <c r="AH109" i="26"/>
  <c r="AI109" i="26"/>
  <c r="AJ109" i="26"/>
  <c r="AK109" i="26"/>
  <c r="AL109" i="26"/>
  <c r="AM109" i="26"/>
  <c r="E110" i="26"/>
  <c r="F110" i="26"/>
  <c r="G110" i="26"/>
  <c r="H110" i="26"/>
  <c r="I110" i="26"/>
  <c r="J110" i="26"/>
  <c r="K110" i="26"/>
  <c r="L110" i="26"/>
  <c r="M110" i="26"/>
  <c r="N110" i="26"/>
  <c r="O110" i="26"/>
  <c r="P110" i="26"/>
  <c r="Q110" i="26"/>
  <c r="R110" i="26"/>
  <c r="S110" i="26"/>
  <c r="T110" i="26"/>
  <c r="U110" i="26"/>
  <c r="V110" i="26"/>
  <c r="W110" i="26"/>
  <c r="X110" i="26"/>
  <c r="Y110" i="26"/>
  <c r="Z110" i="26"/>
  <c r="AA110" i="26"/>
  <c r="AB110" i="26"/>
  <c r="AC110" i="26"/>
  <c r="AD110" i="26"/>
  <c r="AE110" i="26"/>
  <c r="AF110" i="26"/>
  <c r="AG110" i="26"/>
  <c r="AH110" i="26"/>
  <c r="AI110" i="26"/>
  <c r="AJ110" i="26"/>
  <c r="AK110" i="26"/>
  <c r="AL110" i="26"/>
  <c r="AM110" i="26"/>
  <c r="E111" i="26"/>
  <c r="F111" i="26"/>
  <c r="G111" i="26"/>
  <c r="H111" i="26"/>
  <c r="I111" i="26"/>
  <c r="J111" i="26"/>
  <c r="K111" i="26"/>
  <c r="L111" i="26"/>
  <c r="M111" i="26"/>
  <c r="N111" i="26"/>
  <c r="O111" i="26"/>
  <c r="P111" i="26"/>
  <c r="Q111" i="26"/>
  <c r="R111" i="26"/>
  <c r="S111" i="26"/>
  <c r="T111" i="26"/>
  <c r="U111" i="26"/>
  <c r="V111" i="26"/>
  <c r="W111" i="26"/>
  <c r="X111" i="26"/>
  <c r="Y111" i="26"/>
  <c r="Z111" i="26"/>
  <c r="AA111" i="26"/>
  <c r="AB111" i="26"/>
  <c r="AC111" i="26"/>
  <c r="AD111" i="26"/>
  <c r="AE111" i="26"/>
  <c r="AF111" i="26"/>
  <c r="AG111" i="26"/>
  <c r="AH111" i="26"/>
  <c r="AI111" i="26"/>
  <c r="AJ111" i="26"/>
  <c r="AK111" i="26"/>
  <c r="AL111" i="26"/>
  <c r="AM111" i="26"/>
  <c r="E112" i="26"/>
  <c r="F112" i="26"/>
  <c r="G112" i="26"/>
  <c r="H112" i="26"/>
  <c r="I112" i="26"/>
  <c r="J112" i="26"/>
  <c r="K112" i="26"/>
  <c r="L112" i="26"/>
  <c r="M112" i="26"/>
  <c r="N112" i="26"/>
  <c r="O112" i="26"/>
  <c r="P112" i="26"/>
  <c r="Q112" i="26"/>
  <c r="R112" i="26"/>
  <c r="S112" i="26"/>
  <c r="T112" i="26"/>
  <c r="U112" i="26"/>
  <c r="V112" i="26"/>
  <c r="W112" i="26"/>
  <c r="X112" i="26"/>
  <c r="Y112" i="26"/>
  <c r="Z112" i="26"/>
  <c r="AA112" i="26"/>
  <c r="AB112" i="26"/>
  <c r="AC112" i="26"/>
  <c r="AD112" i="26"/>
  <c r="AE112" i="26"/>
  <c r="AF112" i="26"/>
  <c r="AG112" i="26"/>
  <c r="AH112" i="26"/>
  <c r="AI112" i="26"/>
  <c r="AJ112" i="26"/>
  <c r="AK112" i="26"/>
  <c r="AL112" i="26"/>
  <c r="AM112" i="26"/>
  <c r="E113" i="26"/>
  <c r="F113" i="26"/>
  <c r="G113" i="26"/>
  <c r="H113" i="26"/>
  <c r="I113" i="26"/>
  <c r="J113" i="26"/>
  <c r="K113" i="26"/>
  <c r="L113" i="26"/>
  <c r="M113" i="26"/>
  <c r="N113" i="26"/>
  <c r="O113" i="26"/>
  <c r="P113" i="26"/>
  <c r="Q113" i="26"/>
  <c r="R113" i="26"/>
  <c r="S113" i="26"/>
  <c r="T113" i="26"/>
  <c r="U113" i="26"/>
  <c r="V113" i="26"/>
  <c r="W113" i="26"/>
  <c r="X113" i="26"/>
  <c r="Y113" i="26"/>
  <c r="Z113" i="26"/>
  <c r="AA113" i="26"/>
  <c r="AB113" i="26"/>
  <c r="AC113" i="26"/>
  <c r="AD113" i="26"/>
  <c r="AE113" i="26"/>
  <c r="AF113" i="26"/>
  <c r="AG113" i="26"/>
  <c r="AH113" i="26"/>
  <c r="AI113" i="26"/>
  <c r="AJ113" i="26"/>
  <c r="AK113" i="26"/>
  <c r="AL113" i="26"/>
  <c r="AM113" i="26"/>
  <c r="E114" i="26"/>
  <c r="F114" i="26"/>
  <c r="G114" i="26"/>
  <c r="H114" i="26"/>
  <c r="I114" i="26"/>
  <c r="J114" i="26"/>
  <c r="K114" i="26"/>
  <c r="L114" i="26"/>
  <c r="M114" i="26"/>
  <c r="N114" i="26"/>
  <c r="O114" i="26"/>
  <c r="P114" i="26"/>
  <c r="Q114" i="26"/>
  <c r="R114" i="26"/>
  <c r="S114" i="26"/>
  <c r="T114" i="26"/>
  <c r="U114" i="26"/>
  <c r="V114" i="26"/>
  <c r="W114" i="26"/>
  <c r="X114" i="26"/>
  <c r="Y114" i="26"/>
  <c r="Z114" i="26"/>
  <c r="AA114" i="26"/>
  <c r="AB114" i="26"/>
  <c r="AC114" i="26"/>
  <c r="AD114" i="26"/>
  <c r="AE114" i="26"/>
  <c r="AF114" i="26"/>
  <c r="AG114" i="26"/>
  <c r="AH114" i="26"/>
  <c r="AI114" i="26"/>
  <c r="AJ114" i="26"/>
  <c r="AK114" i="26"/>
  <c r="AL114" i="26"/>
  <c r="AM114" i="26"/>
  <c r="E119" i="26"/>
  <c r="F119" i="26"/>
  <c r="G119" i="26"/>
  <c r="H119" i="26"/>
  <c r="I119" i="26"/>
  <c r="J119" i="26"/>
  <c r="K119" i="26"/>
  <c r="L119" i="26"/>
  <c r="M119" i="26"/>
  <c r="N119" i="26"/>
  <c r="O119" i="26"/>
  <c r="P119" i="26"/>
  <c r="Q119" i="26"/>
  <c r="R119" i="26"/>
  <c r="S119" i="26"/>
  <c r="T119" i="26"/>
  <c r="U119" i="26"/>
  <c r="V119" i="26"/>
  <c r="W119" i="26"/>
  <c r="X119" i="26"/>
  <c r="Y119" i="26"/>
  <c r="Z119" i="26"/>
  <c r="AA119" i="26"/>
  <c r="AB119" i="26"/>
  <c r="AC119" i="26"/>
  <c r="AD119" i="26"/>
  <c r="AE119" i="26"/>
  <c r="AF119" i="26"/>
  <c r="AG119" i="26"/>
  <c r="AH119" i="26"/>
  <c r="AI119" i="26"/>
  <c r="AJ119" i="26"/>
  <c r="AK119" i="26"/>
  <c r="AL119" i="26"/>
  <c r="AM119" i="26"/>
  <c r="E121" i="26"/>
  <c r="F121" i="26"/>
  <c r="G121" i="26"/>
  <c r="H121" i="26"/>
  <c r="I121" i="26"/>
  <c r="J121" i="26"/>
  <c r="K121" i="26"/>
  <c r="L121" i="26"/>
  <c r="M121" i="26"/>
  <c r="N121" i="26"/>
  <c r="O121" i="26"/>
  <c r="P121" i="26"/>
  <c r="Q121" i="26"/>
  <c r="R121" i="26"/>
  <c r="S121" i="26"/>
  <c r="T121" i="26"/>
  <c r="U121" i="26"/>
  <c r="V121" i="26"/>
  <c r="W121" i="26"/>
  <c r="X121" i="26"/>
  <c r="Y121" i="26"/>
  <c r="Z121" i="26"/>
  <c r="AA121" i="26"/>
  <c r="AB121" i="26"/>
  <c r="AC121" i="26"/>
  <c r="AD121" i="26"/>
  <c r="AE121" i="26"/>
  <c r="AF121" i="26"/>
  <c r="AG121" i="26"/>
  <c r="AH121" i="26"/>
  <c r="AI121" i="26"/>
  <c r="AJ121" i="26"/>
  <c r="AK121" i="26"/>
  <c r="AL121" i="26"/>
  <c r="AM121" i="26"/>
  <c r="E124" i="26"/>
  <c r="F124" i="26"/>
  <c r="G124" i="26"/>
  <c r="H124" i="26"/>
  <c r="I124" i="26"/>
  <c r="J124" i="26"/>
  <c r="K124" i="26"/>
  <c r="L124" i="26"/>
  <c r="M124" i="26"/>
  <c r="N124" i="26"/>
  <c r="O124" i="26"/>
  <c r="P124" i="26"/>
  <c r="Q124" i="26"/>
  <c r="R124" i="26"/>
  <c r="S124" i="26"/>
  <c r="T124" i="26"/>
  <c r="U124" i="26"/>
  <c r="V124" i="26"/>
  <c r="W124" i="26"/>
  <c r="X124" i="26"/>
  <c r="Y124" i="26"/>
  <c r="Z124" i="26"/>
  <c r="AA124" i="26"/>
  <c r="AB124" i="26"/>
  <c r="AC124" i="26"/>
  <c r="AD124" i="26"/>
  <c r="AE124" i="26"/>
  <c r="AF124" i="26"/>
  <c r="AG124" i="26"/>
  <c r="AH124" i="26"/>
  <c r="AI124" i="26"/>
  <c r="AJ124" i="26"/>
  <c r="AK124" i="26"/>
  <c r="AL124" i="26"/>
  <c r="AM124" i="26"/>
  <c r="AN124" i="26"/>
  <c r="AO124" i="26"/>
  <c r="AP124" i="26"/>
  <c r="AQ124" i="26"/>
  <c r="AR124" i="26"/>
  <c r="E127" i="26"/>
  <c r="F127" i="26"/>
  <c r="G127" i="26"/>
  <c r="H127" i="26"/>
  <c r="I127" i="26"/>
  <c r="J127" i="26"/>
  <c r="K127" i="26"/>
  <c r="L127" i="26"/>
  <c r="M127" i="26"/>
  <c r="N127" i="26"/>
  <c r="O127" i="26"/>
  <c r="P127" i="26"/>
  <c r="Q127" i="26"/>
  <c r="R127" i="26"/>
  <c r="S127" i="26"/>
  <c r="T127" i="26"/>
  <c r="U127" i="26"/>
  <c r="V127" i="26"/>
  <c r="W127" i="26"/>
  <c r="X127" i="26"/>
  <c r="Y127" i="26"/>
  <c r="Z127" i="26"/>
  <c r="AA127" i="26"/>
  <c r="AB127" i="26"/>
  <c r="AC127" i="26"/>
  <c r="AD127" i="26"/>
  <c r="AE127" i="26"/>
  <c r="AF127" i="26"/>
  <c r="AG127" i="26"/>
  <c r="AH127" i="26"/>
  <c r="AI127" i="26"/>
  <c r="AJ127" i="26"/>
  <c r="AK127" i="26"/>
  <c r="AL127" i="26"/>
  <c r="AM127" i="26"/>
  <c r="AN127" i="26"/>
  <c r="AO127" i="26"/>
  <c r="AP127" i="26"/>
  <c r="AQ127" i="26"/>
  <c r="AR127" i="26"/>
  <c r="E129" i="26"/>
  <c r="F129" i="26"/>
  <c r="G129" i="26"/>
  <c r="H129" i="26"/>
  <c r="I129" i="26"/>
  <c r="J129" i="26"/>
  <c r="K129" i="26"/>
  <c r="L129" i="26"/>
  <c r="M129" i="26"/>
  <c r="N129" i="26"/>
  <c r="O129" i="26"/>
  <c r="P129" i="26"/>
  <c r="Q129" i="26"/>
  <c r="R129" i="26"/>
  <c r="S129" i="26"/>
  <c r="T129" i="26"/>
  <c r="U129" i="26"/>
  <c r="V129" i="26"/>
  <c r="W129" i="26"/>
  <c r="X129" i="26"/>
  <c r="Y129" i="26"/>
  <c r="Z129" i="26"/>
  <c r="AA129" i="26"/>
  <c r="AB129" i="26"/>
  <c r="AC129" i="26"/>
  <c r="AD129" i="26"/>
  <c r="AE129" i="26"/>
  <c r="AF129" i="26"/>
  <c r="AG129" i="26"/>
  <c r="AH129" i="26"/>
  <c r="AI129" i="26"/>
  <c r="AJ129" i="26"/>
  <c r="AK129" i="26"/>
  <c r="AL129" i="26"/>
  <c r="AM129" i="26"/>
  <c r="E130" i="26"/>
  <c r="F130" i="26"/>
  <c r="G130" i="26"/>
  <c r="H130" i="26"/>
  <c r="I130" i="26"/>
  <c r="J130" i="26"/>
  <c r="K130" i="26"/>
  <c r="L130" i="26"/>
  <c r="M130" i="26"/>
  <c r="E131" i="26"/>
  <c r="F131" i="26"/>
  <c r="G131" i="26"/>
  <c r="H131" i="26"/>
  <c r="I131" i="26"/>
  <c r="J131" i="26"/>
  <c r="K131" i="26"/>
  <c r="L131" i="26"/>
  <c r="M131" i="26"/>
  <c r="N131" i="26"/>
  <c r="O131" i="26"/>
  <c r="P131" i="26"/>
  <c r="Q131" i="26"/>
  <c r="R131" i="26"/>
  <c r="S131" i="26"/>
  <c r="T131" i="26"/>
  <c r="U131" i="26"/>
  <c r="V131" i="26"/>
  <c r="W131" i="26"/>
  <c r="X131" i="26"/>
  <c r="Y131" i="26"/>
  <c r="Z131" i="26"/>
  <c r="AA131" i="26"/>
  <c r="AB131" i="26"/>
  <c r="AC131" i="26"/>
  <c r="AD131" i="26"/>
  <c r="AE131" i="26"/>
  <c r="AF131" i="26"/>
  <c r="AG131" i="26"/>
  <c r="AH131" i="26"/>
  <c r="AI131" i="26"/>
  <c r="AJ131" i="26"/>
  <c r="AK131" i="26"/>
  <c r="AL131" i="26"/>
  <c r="AM131" i="26"/>
  <c r="E132" i="26"/>
  <c r="F132" i="26"/>
  <c r="G132" i="26"/>
  <c r="H132" i="26"/>
  <c r="I132" i="26"/>
  <c r="J132" i="26"/>
  <c r="K132" i="26"/>
  <c r="L132" i="26"/>
  <c r="M132" i="26"/>
  <c r="N132" i="26"/>
  <c r="O132" i="26"/>
  <c r="P132" i="26"/>
  <c r="Q132" i="26"/>
  <c r="R132" i="26"/>
  <c r="S132" i="26"/>
  <c r="T132" i="26"/>
  <c r="U132" i="26"/>
  <c r="V132" i="26"/>
  <c r="W132" i="26"/>
  <c r="X132" i="26"/>
  <c r="Y132" i="26"/>
  <c r="Z132" i="26"/>
  <c r="AA132" i="26"/>
  <c r="AB132" i="26"/>
  <c r="AC132" i="26"/>
  <c r="AD132" i="26"/>
  <c r="AE132" i="26"/>
  <c r="AF132" i="26"/>
  <c r="AG132" i="26"/>
  <c r="AH132" i="26"/>
  <c r="AI132" i="26"/>
  <c r="AJ132" i="26"/>
  <c r="AK132" i="26"/>
  <c r="AL132" i="26"/>
  <c r="AM132" i="26"/>
  <c r="E133" i="26"/>
  <c r="F133" i="26"/>
  <c r="G133" i="26"/>
  <c r="H133" i="26"/>
  <c r="I133" i="26"/>
  <c r="J133" i="26"/>
  <c r="K133" i="26"/>
  <c r="L133" i="26"/>
  <c r="M133" i="26"/>
  <c r="N133" i="26"/>
  <c r="O133" i="26"/>
  <c r="P133" i="26"/>
  <c r="Q133" i="26"/>
  <c r="R133" i="26"/>
  <c r="S133" i="26"/>
  <c r="T133" i="26"/>
  <c r="U133" i="26"/>
  <c r="V133" i="26"/>
  <c r="W133" i="26"/>
  <c r="X133" i="26"/>
  <c r="Y133" i="26"/>
  <c r="Z133" i="26"/>
  <c r="AA133" i="26"/>
  <c r="AB133" i="26"/>
  <c r="AC133" i="26"/>
  <c r="AD133" i="26"/>
  <c r="AE133" i="26"/>
  <c r="AF133" i="26"/>
  <c r="AG133" i="26"/>
  <c r="AH133" i="26"/>
  <c r="AI133" i="26"/>
  <c r="AJ133" i="26"/>
  <c r="AK133" i="26"/>
  <c r="AL133" i="26"/>
  <c r="AM133" i="26"/>
  <c r="E134" i="26"/>
  <c r="F134" i="26"/>
  <c r="G134" i="26"/>
  <c r="H134" i="26"/>
  <c r="I134" i="26"/>
  <c r="J134" i="26"/>
  <c r="K134" i="26"/>
  <c r="L134" i="26"/>
  <c r="M134" i="26"/>
  <c r="N134" i="26"/>
  <c r="O134" i="26"/>
  <c r="P134" i="26"/>
  <c r="Q134" i="26"/>
  <c r="R134" i="26"/>
  <c r="S134" i="26"/>
  <c r="T134" i="26"/>
  <c r="U134" i="26"/>
  <c r="V134" i="26"/>
  <c r="W134" i="26"/>
  <c r="X134" i="26"/>
  <c r="Y134" i="26"/>
  <c r="Z134" i="26"/>
  <c r="AA134" i="26"/>
  <c r="AB134" i="26"/>
  <c r="AC134" i="26"/>
  <c r="AD134" i="26"/>
  <c r="AE134" i="26"/>
  <c r="AF134" i="26"/>
  <c r="AG134" i="26"/>
  <c r="AH134" i="26"/>
  <c r="AI134" i="26"/>
  <c r="AJ134" i="26"/>
  <c r="AK134" i="26"/>
  <c r="AL134" i="26"/>
  <c r="AM134" i="26"/>
  <c r="AS1981" i="5"/>
  <c r="E1983" i="5"/>
  <c r="F1983" i="5"/>
  <c r="G1983" i="5"/>
  <c r="H1983" i="5"/>
  <c r="I1983" i="5"/>
  <c r="J1983" i="5"/>
  <c r="K1983" i="5"/>
  <c r="L1983" i="5"/>
  <c r="M1983" i="5"/>
  <c r="N1983" i="5"/>
  <c r="O1983" i="5"/>
  <c r="P1983" i="5"/>
  <c r="Q1983" i="5"/>
  <c r="R1983" i="5"/>
  <c r="S1983" i="5"/>
  <c r="T1983" i="5"/>
  <c r="U1983" i="5"/>
  <c r="V1983" i="5"/>
  <c r="W1983" i="5"/>
  <c r="X1983" i="5"/>
  <c r="Y1983" i="5"/>
  <c r="Z1983" i="5"/>
  <c r="AA1983" i="5"/>
  <c r="AB1983" i="5"/>
  <c r="AC1983" i="5"/>
  <c r="AD1983" i="5"/>
  <c r="AE1983" i="5"/>
  <c r="AF1983" i="5"/>
  <c r="AG1983" i="5"/>
  <c r="AH1983" i="5"/>
  <c r="AI1983" i="5"/>
  <c r="AJ1983" i="5"/>
  <c r="AK1983" i="5"/>
  <c r="AL1983" i="5"/>
  <c r="AM1983" i="5"/>
  <c r="AN1983" i="5"/>
  <c r="AO1983" i="5"/>
  <c r="AP1983" i="5"/>
  <c r="AQ1983" i="5"/>
  <c r="AR1983" i="5"/>
  <c r="AS1983" i="5"/>
  <c r="E1984" i="5"/>
  <c r="F1984" i="5"/>
  <c r="G1984" i="5"/>
  <c r="H1984" i="5"/>
  <c r="I1984" i="5"/>
  <c r="J1984" i="5"/>
  <c r="K1984" i="5"/>
  <c r="L1984" i="5"/>
  <c r="M1984" i="5"/>
  <c r="N1984" i="5"/>
  <c r="O1984" i="5"/>
  <c r="P1984" i="5"/>
  <c r="Q1984" i="5"/>
  <c r="R1984" i="5"/>
  <c r="S1984" i="5"/>
  <c r="T1984" i="5"/>
  <c r="U1984" i="5"/>
  <c r="V1984" i="5"/>
  <c r="W1984" i="5"/>
  <c r="X1984" i="5"/>
  <c r="Y1984" i="5"/>
  <c r="Z1984" i="5"/>
  <c r="AA1984" i="5"/>
  <c r="AB1984" i="5"/>
  <c r="AC1984" i="5"/>
  <c r="AD1984" i="5"/>
  <c r="AE1984" i="5"/>
  <c r="AF1984" i="5"/>
  <c r="AG1984" i="5"/>
  <c r="AH1984" i="5"/>
  <c r="AI1984" i="5"/>
  <c r="AJ1984" i="5"/>
  <c r="AK1984" i="5"/>
  <c r="AL1984" i="5"/>
  <c r="AM1984" i="5"/>
  <c r="AN1984" i="5"/>
  <c r="AO1984" i="5"/>
  <c r="AP1984" i="5"/>
  <c r="AQ1984" i="5"/>
  <c r="AR1984" i="5"/>
  <c r="F1985" i="5"/>
  <c r="G1985" i="5"/>
  <c r="H1985" i="5"/>
  <c r="I1985" i="5"/>
  <c r="J1985" i="5"/>
  <c r="K1985" i="5"/>
  <c r="L1985" i="5"/>
  <c r="M1985" i="5"/>
  <c r="N1985" i="5"/>
  <c r="O1985" i="5"/>
  <c r="P1985" i="5"/>
  <c r="Q1985" i="5"/>
  <c r="R1985" i="5"/>
  <c r="S1985" i="5"/>
  <c r="T1985" i="5"/>
  <c r="U1985" i="5"/>
  <c r="V1985" i="5"/>
  <c r="W1985" i="5"/>
  <c r="X1985" i="5"/>
  <c r="Y1985" i="5"/>
  <c r="Z1985" i="5"/>
  <c r="AA1985" i="5"/>
  <c r="AB1985" i="5"/>
  <c r="AC1985" i="5"/>
  <c r="AD1985" i="5"/>
  <c r="AE1985" i="5"/>
  <c r="AF1985" i="5"/>
  <c r="AG1985" i="5"/>
  <c r="AH1985" i="5"/>
  <c r="AI1985" i="5"/>
  <c r="AJ1985" i="5"/>
  <c r="AK1985" i="5"/>
  <c r="AL1985" i="5"/>
  <c r="AM1985" i="5"/>
  <c r="AN1985" i="5"/>
  <c r="AO1985" i="5"/>
  <c r="AP1985" i="5"/>
  <c r="AQ1985" i="5"/>
  <c r="AR1985" i="5"/>
  <c r="E1986" i="5"/>
  <c r="F1986" i="5"/>
  <c r="G1986" i="5"/>
  <c r="H1986" i="5"/>
  <c r="I1986" i="5"/>
  <c r="J1986" i="5"/>
  <c r="K1986" i="5"/>
  <c r="L1986" i="5"/>
  <c r="M1986" i="5"/>
  <c r="N1986" i="5"/>
  <c r="O1986" i="5"/>
  <c r="P1986" i="5"/>
  <c r="Q1986" i="5"/>
  <c r="R1986" i="5"/>
  <c r="S1986" i="5"/>
  <c r="T1986" i="5"/>
  <c r="U1986" i="5"/>
  <c r="V1986" i="5"/>
  <c r="W1986" i="5"/>
  <c r="X1986" i="5"/>
  <c r="Y1986" i="5"/>
  <c r="Z1986" i="5"/>
  <c r="AA1986" i="5"/>
  <c r="AB1986" i="5"/>
  <c r="AC1986" i="5"/>
  <c r="AD1986" i="5"/>
  <c r="AE1986" i="5"/>
  <c r="AF1986" i="5"/>
  <c r="AG1986" i="5"/>
  <c r="AH1986" i="5"/>
  <c r="AI1986" i="5"/>
  <c r="AJ1986" i="5"/>
  <c r="AK1986" i="5"/>
  <c r="AL1986" i="5"/>
  <c r="AM1986" i="5"/>
  <c r="AN1986" i="5"/>
  <c r="AO1986" i="5"/>
  <c r="AP1986" i="5"/>
  <c r="AQ1986" i="5"/>
  <c r="AR1986" i="5"/>
  <c r="AS1986" i="5"/>
  <c r="E1989" i="5"/>
  <c r="F1989" i="5"/>
  <c r="G1989" i="5"/>
  <c r="H1989" i="5"/>
  <c r="I1989" i="5"/>
  <c r="J1989" i="5"/>
  <c r="K1989" i="5"/>
  <c r="L1989" i="5"/>
  <c r="M1989" i="5"/>
  <c r="N1989" i="5"/>
  <c r="O1989" i="5"/>
  <c r="P1989" i="5"/>
  <c r="Q1989" i="5"/>
  <c r="R1989" i="5"/>
  <c r="S1989" i="5"/>
  <c r="T1989" i="5"/>
  <c r="U1989" i="5"/>
  <c r="V1989" i="5"/>
  <c r="W1989" i="5"/>
  <c r="X1989" i="5"/>
  <c r="Y1989" i="5"/>
  <c r="Z1989" i="5"/>
  <c r="AA1989" i="5"/>
  <c r="AB1989" i="5"/>
  <c r="AC1989" i="5"/>
  <c r="AD1989" i="5"/>
  <c r="AE1989" i="5"/>
  <c r="AF1989" i="5"/>
  <c r="AG1989" i="5"/>
  <c r="AH1989" i="5"/>
  <c r="AI1989" i="5"/>
  <c r="AJ1989" i="5"/>
  <c r="AK1989" i="5"/>
  <c r="AL1989" i="5"/>
  <c r="AM1989" i="5"/>
  <c r="AN1989" i="5"/>
  <c r="AO1989" i="5"/>
  <c r="AP1989" i="5"/>
  <c r="AQ1989" i="5"/>
  <c r="AR1989" i="5"/>
  <c r="E4" i="2"/>
  <c r="F4" i="2"/>
  <c r="G4" i="2"/>
  <c r="H4" i="2"/>
  <c r="I4" i="2"/>
  <c r="J4" i="2"/>
  <c r="K4" i="2"/>
  <c r="L4" i="2"/>
  <c r="M4" i="2"/>
  <c r="N4" i="2"/>
  <c r="O4" i="2"/>
  <c r="P4" i="2"/>
  <c r="Q4" i="2"/>
  <c r="R4" i="2"/>
  <c r="S4" i="2"/>
  <c r="T4" i="2"/>
  <c r="U4" i="2"/>
  <c r="V4" i="2"/>
  <c r="W4" i="2"/>
  <c r="X4" i="2"/>
  <c r="Y4" i="2"/>
  <c r="Z4" i="2"/>
  <c r="AA4" i="2"/>
  <c r="AB4" i="2"/>
  <c r="AC4" i="2"/>
  <c r="AD4" i="2"/>
  <c r="AE4" i="2"/>
  <c r="AF4" i="2"/>
  <c r="AG4" i="2"/>
  <c r="AH4" i="2"/>
  <c r="AI4" i="2"/>
  <c r="AJ4" i="2"/>
  <c r="AK4" i="2"/>
  <c r="AL4" i="2"/>
  <c r="AM4" i="2"/>
  <c r="AN4" i="2"/>
  <c r="AO4" i="2"/>
  <c r="AP4" i="2"/>
  <c r="AQ4" i="2"/>
  <c r="AR4" i="2"/>
  <c r="AS4" i="2"/>
  <c r="E5" i="2"/>
  <c r="F5" i="2"/>
  <c r="G5" i="2"/>
  <c r="H5" i="2"/>
  <c r="I5" i="2"/>
  <c r="J5" i="2"/>
  <c r="K5" i="2"/>
  <c r="L5" i="2"/>
  <c r="M5" i="2"/>
  <c r="N5" i="2"/>
  <c r="O5" i="2"/>
  <c r="P5" i="2"/>
  <c r="Q5" i="2"/>
  <c r="R5" i="2"/>
  <c r="S5" i="2"/>
  <c r="T5" i="2"/>
  <c r="U5" i="2"/>
  <c r="V5" i="2"/>
  <c r="W5" i="2"/>
  <c r="X5" i="2"/>
  <c r="Y5" i="2"/>
  <c r="Z5" i="2"/>
  <c r="AA5" i="2"/>
  <c r="AB5" i="2"/>
  <c r="AC5" i="2"/>
  <c r="AD5" i="2"/>
  <c r="AE5" i="2"/>
  <c r="AF5" i="2"/>
  <c r="AG5" i="2"/>
  <c r="AH5" i="2"/>
  <c r="AI5" i="2"/>
  <c r="AJ5" i="2"/>
  <c r="AK5" i="2"/>
  <c r="AL5" i="2"/>
  <c r="AM5" i="2"/>
  <c r="AN5" i="2"/>
  <c r="AO5" i="2"/>
  <c r="AP5" i="2"/>
  <c r="AQ5" i="2"/>
  <c r="AR5" i="2"/>
  <c r="AS5" i="2"/>
  <c r="E6" i="2"/>
  <c r="F6" i="2"/>
  <c r="G6" i="2"/>
  <c r="H6" i="2"/>
  <c r="I6" i="2"/>
  <c r="J6" i="2"/>
  <c r="K6" i="2"/>
  <c r="L6" i="2"/>
  <c r="M6" i="2"/>
  <c r="N6" i="2"/>
  <c r="O6" i="2"/>
  <c r="P6" i="2"/>
  <c r="Q6" i="2"/>
  <c r="R6" i="2"/>
  <c r="S6" i="2"/>
  <c r="T6" i="2"/>
  <c r="U6" i="2"/>
  <c r="V6" i="2"/>
  <c r="W6" i="2"/>
  <c r="X6" i="2"/>
  <c r="Y6" i="2"/>
  <c r="Z6" i="2"/>
  <c r="AA6" i="2"/>
  <c r="AB6" i="2"/>
  <c r="AC6" i="2"/>
  <c r="AD6" i="2"/>
  <c r="AE6" i="2"/>
  <c r="AF6" i="2"/>
  <c r="AG6" i="2"/>
  <c r="AH6" i="2"/>
  <c r="AI6" i="2"/>
  <c r="AJ6" i="2"/>
  <c r="AK6" i="2"/>
  <c r="AL6" i="2"/>
  <c r="AM6" i="2"/>
  <c r="AN6" i="2"/>
  <c r="AO6" i="2"/>
  <c r="AP6" i="2"/>
  <c r="AQ6" i="2"/>
  <c r="AR6" i="2"/>
  <c r="AS6" i="2"/>
  <c r="E7" i="2"/>
  <c r="F7" i="2"/>
  <c r="G7" i="2"/>
  <c r="H7" i="2"/>
  <c r="I7" i="2"/>
  <c r="J7" i="2"/>
  <c r="K7" i="2"/>
  <c r="L7" i="2"/>
  <c r="M7" i="2"/>
  <c r="N7" i="2"/>
  <c r="O7" i="2"/>
  <c r="P7" i="2"/>
  <c r="Q7" i="2"/>
  <c r="R7" i="2"/>
  <c r="S7" i="2"/>
  <c r="T7" i="2"/>
  <c r="U7" i="2"/>
  <c r="V7" i="2"/>
  <c r="W7" i="2"/>
  <c r="X7" i="2"/>
  <c r="Y7" i="2"/>
  <c r="Z7" i="2"/>
  <c r="AA7" i="2"/>
  <c r="AB7" i="2"/>
  <c r="AC7" i="2"/>
  <c r="AD7" i="2"/>
  <c r="AE7" i="2"/>
  <c r="AF7" i="2"/>
  <c r="AG7" i="2"/>
  <c r="AH7" i="2"/>
  <c r="AI7" i="2"/>
  <c r="AJ7" i="2"/>
  <c r="AK7" i="2"/>
  <c r="AL7" i="2"/>
  <c r="AM7" i="2"/>
  <c r="AN7" i="2"/>
  <c r="AO7" i="2"/>
  <c r="AP7" i="2"/>
  <c r="AQ7" i="2"/>
  <c r="AR7" i="2"/>
  <c r="AS7" i="2"/>
  <c r="E9" i="2"/>
  <c r="F9" i="2"/>
  <c r="G9" i="2"/>
  <c r="H9" i="2"/>
  <c r="I9" i="2"/>
  <c r="J9" i="2"/>
  <c r="K9" i="2"/>
  <c r="L9" i="2"/>
  <c r="M9" i="2"/>
  <c r="N9" i="2"/>
  <c r="O9" i="2"/>
  <c r="P9" i="2"/>
  <c r="Q9" i="2"/>
  <c r="R9" i="2"/>
  <c r="S9" i="2"/>
  <c r="T9" i="2"/>
  <c r="U9" i="2"/>
  <c r="V9" i="2"/>
  <c r="W9" i="2"/>
  <c r="X9" i="2"/>
  <c r="Y9" i="2"/>
  <c r="Z9" i="2"/>
  <c r="AA9" i="2"/>
  <c r="AB9" i="2"/>
  <c r="AC9" i="2"/>
  <c r="AD9" i="2"/>
  <c r="AE9" i="2"/>
  <c r="AF9" i="2"/>
  <c r="AG9" i="2"/>
  <c r="AH9" i="2"/>
  <c r="AI9" i="2"/>
  <c r="AJ9" i="2"/>
  <c r="AK9" i="2"/>
  <c r="AL9" i="2"/>
  <c r="AM9" i="2"/>
  <c r="AN9" i="2"/>
  <c r="AO9" i="2"/>
  <c r="AP9" i="2"/>
  <c r="AQ9" i="2"/>
  <c r="AR9" i="2"/>
  <c r="AS9" i="2"/>
  <c r="E10" i="2"/>
  <c r="F10" i="2"/>
  <c r="G10" i="2"/>
  <c r="H10" i="2"/>
  <c r="I10" i="2"/>
  <c r="J10" i="2"/>
  <c r="K10" i="2"/>
  <c r="L10" i="2"/>
  <c r="M10" i="2"/>
  <c r="N10" i="2"/>
  <c r="O10" i="2"/>
  <c r="P10" i="2"/>
  <c r="Q10" i="2"/>
  <c r="R10" i="2"/>
  <c r="S10" i="2"/>
  <c r="T10" i="2"/>
  <c r="U10" i="2"/>
  <c r="V10" i="2"/>
  <c r="W10" i="2"/>
  <c r="X10" i="2"/>
  <c r="Y10" i="2"/>
  <c r="Z10" i="2"/>
  <c r="AA10" i="2"/>
  <c r="AB10" i="2"/>
  <c r="AC10" i="2"/>
  <c r="AD10" i="2"/>
  <c r="AE10" i="2"/>
  <c r="AF10" i="2"/>
  <c r="AG10" i="2"/>
  <c r="AH10" i="2"/>
  <c r="AI10" i="2"/>
  <c r="AJ10" i="2"/>
  <c r="AK10" i="2"/>
  <c r="AL10" i="2"/>
  <c r="AM10" i="2"/>
  <c r="AN10" i="2"/>
  <c r="AO10" i="2"/>
  <c r="AP10" i="2"/>
  <c r="AQ10" i="2"/>
  <c r="AR10" i="2"/>
  <c r="AS10" i="2"/>
  <c r="E11" i="2"/>
  <c r="F11" i="2"/>
  <c r="G11" i="2"/>
  <c r="H11" i="2"/>
  <c r="I11" i="2"/>
  <c r="J11" i="2"/>
  <c r="K11" i="2"/>
  <c r="L11" i="2"/>
  <c r="M11" i="2"/>
  <c r="N11" i="2"/>
  <c r="O11" i="2"/>
  <c r="P11" i="2"/>
  <c r="Q11" i="2"/>
  <c r="R11" i="2"/>
  <c r="S11" i="2"/>
  <c r="T11" i="2"/>
  <c r="U11" i="2"/>
  <c r="V11" i="2"/>
  <c r="W11" i="2"/>
  <c r="X11" i="2"/>
  <c r="Y11" i="2"/>
  <c r="Z11" i="2"/>
  <c r="AA11" i="2"/>
  <c r="AB11" i="2"/>
  <c r="AC11" i="2"/>
  <c r="AD11" i="2"/>
  <c r="AE11" i="2"/>
  <c r="AF11" i="2"/>
  <c r="AG11" i="2"/>
  <c r="AH11" i="2"/>
  <c r="AI11" i="2"/>
  <c r="AJ11" i="2"/>
  <c r="AK11" i="2"/>
  <c r="AL11" i="2"/>
  <c r="AM11" i="2"/>
  <c r="AN11" i="2"/>
  <c r="AO11" i="2"/>
  <c r="AP11" i="2"/>
  <c r="AQ11" i="2"/>
  <c r="AR11" i="2"/>
  <c r="AS11" i="2"/>
  <c r="E12" i="2"/>
  <c r="F12" i="2"/>
  <c r="G12" i="2"/>
  <c r="H12" i="2"/>
  <c r="I12" i="2"/>
  <c r="J12" i="2"/>
  <c r="K12" i="2"/>
  <c r="L12" i="2"/>
  <c r="M12" i="2"/>
  <c r="N12" i="2"/>
  <c r="O12" i="2"/>
  <c r="P12" i="2"/>
  <c r="Q12" i="2"/>
  <c r="R12" i="2"/>
  <c r="S12" i="2"/>
  <c r="T12" i="2"/>
  <c r="U12" i="2"/>
  <c r="V12" i="2"/>
  <c r="W12" i="2"/>
  <c r="X12" i="2"/>
  <c r="Y12" i="2"/>
  <c r="Z12" i="2"/>
  <c r="AA12" i="2"/>
  <c r="AB12" i="2"/>
  <c r="AC12" i="2"/>
  <c r="AD12" i="2"/>
  <c r="AE12" i="2"/>
  <c r="AF12" i="2"/>
  <c r="AG12" i="2"/>
  <c r="AH12" i="2"/>
  <c r="AI12" i="2"/>
  <c r="AJ12" i="2"/>
  <c r="AK12" i="2"/>
  <c r="AL12" i="2"/>
  <c r="AM12" i="2"/>
  <c r="AN12" i="2"/>
  <c r="AO12" i="2"/>
  <c r="AP12" i="2"/>
  <c r="AQ12" i="2"/>
  <c r="AR12" i="2"/>
  <c r="AS12" i="2"/>
  <c r="E13" i="2"/>
  <c r="F13" i="2"/>
  <c r="G13" i="2"/>
  <c r="H13" i="2"/>
  <c r="I13" i="2"/>
  <c r="J13" i="2"/>
  <c r="K13" i="2"/>
  <c r="L13" i="2"/>
  <c r="M13" i="2"/>
  <c r="N13" i="2"/>
  <c r="O13" i="2"/>
  <c r="P13" i="2"/>
  <c r="Q13" i="2"/>
  <c r="R13" i="2"/>
  <c r="S13" i="2"/>
  <c r="T13" i="2"/>
  <c r="U13" i="2"/>
  <c r="V13" i="2"/>
  <c r="W13" i="2"/>
  <c r="X13" i="2"/>
  <c r="Y13" i="2"/>
  <c r="Z13" i="2"/>
  <c r="AA13" i="2"/>
  <c r="AB13" i="2"/>
  <c r="AC13" i="2"/>
  <c r="AD13" i="2"/>
  <c r="AE13" i="2"/>
  <c r="AF13" i="2"/>
  <c r="AG13" i="2"/>
  <c r="AH13" i="2"/>
  <c r="AI13" i="2"/>
  <c r="AJ13" i="2"/>
  <c r="AK13" i="2"/>
  <c r="AL13" i="2"/>
  <c r="AM13" i="2"/>
  <c r="AN13" i="2"/>
  <c r="AO13" i="2"/>
  <c r="AP13" i="2"/>
  <c r="AQ13" i="2"/>
  <c r="AR13" i="2"/>
  <c r="AS13" i="2"/>
  <c r="E14" i="2"/>
  <c r="F14" i="2"/>
  <c r="G14" i="2"/>
  <c r="H14" i="2"/>
  <c r="I14" i="2"/>
  <c r="J14" i="2"/>
  <c r="K14" i="2"/>
  <c r="L14" i="2"/>
  <c r="M14" i="2"/>
  <c r="N14" i="2"/>
  <c r="O14" i="2"/>
  <c r="P14" i="2"/>
  <c r="Q14" i="2"/>
  <c r="R14" i="2"/>
  <c r="S14" i="2"/>
  <c r="T14" i="2"/>
  <c r="U14" i="2"/>
  <c r="V14" i="2"/>
  <c r="W14" i="2"/>
  <c r="X14" i="2"/>
  <c r="Y14" i="2"/>
  <c r="Z14" i="2"/>
  <c r="AA14" i="2"/>
  <c r="AB14" i="2"/>
  <c r="AC14" i="2"/>
  <c r="AD14" i="2"/>
  <c r="AE14" i="2"/>
  <c r="AF14" i="2"/>
  <c r="AG14" i="2"/>
  <c r="AH14" i="2"/>
  <c r="AI14" i="2"/>
  <c r="AJ14" i="2"/>
  <c r="AK14" i="2"/>
  <c r="AL14" i="2"/>
  <c r="AM14" i="2"/>
  <c r="AN14" i="2"/>
  <c r="AO14" i="2"/>
  <c r="AP14" i="2"/>
  <c r="AQ14" i="2"/>
  <c r="AR14" i="2"/>
  <c r="AS14" i="2"/>
  <c r="E16" i="2"/>
  <c r="F16" i="2"/>
  <c r="G16" i="2"/>
  <c r="H16" i="2"/>
  <c r="I16" i="2"/>
  <c r="J16" i="2"/>
  <c r="K16" i="2"/>
  <c r="L16" i="2"/>
  <c r="M16" i="2"/>
  <c r="N16" i="2"/>
  <c r="O16" i="2"/>
  <c r="P16" i="2"/>
  <c r="Q16" i="2"/>
  <c r="R16" i="2"/>
  <c r="S16" i="2"/>
  <c r="T16" i="2"/>
  <c r="U16" i="2"/>
  <c r="V16" i="2"/>
  <c r="W16" i="2"/>
  <c r="X16" i="2"/>
  <c r="Y16" i="2"/>
  <c r="Z16" i="2"/>
  <c r="AA16" i="2"/>
  <c r="AB16" i="2"/>
  <c r="AC16" i="2"/>
  <c r="AD16" i="2"/>
  <c r="AE16" i="2"/>
  <c r="AF16" i="2"/>
  <c r="AG16" i="2"/>
  <c r="AH16" i="2"/>
  <c r="AI16" i="2"/>
  <c r="AJ16" i="2"/>
  <c r="AK16" i="2"/>
  <c r="AL16" i="2"/>
  <c r="AM16" i="2"/>
  <c r="AN16" i="2"/>
  <c r="AO16" i="2"/>
  <c r="AP16" i="2"/>
  <c r="AQ16" i="2"/>
  <c r="AR16" i="2"/>
  <c r="AS16" i="2"/>
  <c r="E17" i="2"/>
  <c r="F17" i="2"/>
  <c r="G17" i="2"/>
  <c r="H17" i="2"/>
  <c r="I17" i="2"/>
  <c r="J17" i="2"/>
  <c r="K17" i="2"/>
  <c r="L17" i="2"/>
  <c r="M17" i="2"/>
  <c r="N17" i="2"/>
  <c r="O17" i="2"/>
  <c r="P17" i="2"/>
  <c r="Q17" i="2"/>
  <c r="R17" i="2"/>
  <c r="S17" i="2"/>
  <c r="T17" i="2"/>
  <c r="U17" i="2"/>
  <c r="V17" i="2"/>
  <c r="W17" i="2"/>
  <c r="X17" i="2"/>
  <c r="Y17" i="2"/>
  <c r="Z17" i="2"/>
  <c r="AA17" i="2"/>
  <c r="AB17" i="2"/>
  <c r="AC17" i="2"/>
  <c r="AD17" i="2"/>
  <c r="AE17" i="2"/>
  <c r="AF17" i="2"/>
  <c r="AG17" i="2"/>
  <c r="AH17" i="2"/>
  <c r="AI17" i="2"/>
  <c r="AJ17" i="2"/>
  <c r="AK17" i="2"/>
  <c r="AL17" i="2"/>
  <c r="AM17" i="2"/>
  <c r="AN17" i="2"/>
  <c r="AO17" i="2"/>
  <c r="AP17" i="2"/>
  <c r="AQ17" i="2"/>
  <c r="AR17" i="2"/>
  <c r="AS17" i="2"/>
  <c r="E18" i="2"/>
  <c r="F18" i="2"/>
  <c r="G18" i="2"/>
  <c r="H18" i="2"/>
  <c r="I18" i="2"/>
  <c r="J18" i="2"/>
  <c r="K18" i="2"/>
  <c r="L18" i="2"/>
  <c r="M18" i="2"/>
  <c r="N18" i="2"/>
  <c r="O18" i="2"/>
  <c r="P18" i="2"/>
  <c r="Q18" i="2"/>
  <c r="R18" i="2"/>
  <c r="S18" i="2"/>
  <c r="T18" i="2"/>
  <c r="U18" i="2"/>
  <c r="V18" i="2"/>
  <c r="W18" i="2"/>
  <c r="X18" i="2"/>
  <c r="Y18" i="2"/>
  <c r="Z18" i="2"/>
  <c r="AA18" i="2"/>
  <c r="AB18" i="2"/>
  <c r="AC18" i="2"/>
  <c r="AD18" i="2"/>
  <c r="AE18" i="2"/>
  <c r="AF18" i="2"/>
  <c r="AG18" i="2"/>
  <c r="AH18" i="2"/>
  <c r="AI18" i="2"/>
  <c r="AJ18" i="2"/>
  <c r="AK18" i="2"/>
  <c r="AL18" i="2"/>
  <c r="AM18" i="2"/>
  <c r="AN18" i="2"/>
  <c r="AO18" i="2"/>
  <c r="AP18" i="2"/>
  <c r="AQ18" i="2"/>
  <c r="AR18" i="2"/>
  <c r="AS18" i="2"/>
  <c r="E20" i="2"/>
  <c r="F20" i="2"/>
  <c r="G20" i="2"/>
  <c r="H20" i="2"/>
  <c r="I20" i="2"/>
  <c r="J20" i="2"/>
  <c r="K20" i="2"/>
  <c r="L20" i="2"/>
  <c r="M20" i="2"/>
  <c r="N20" i="2"/>
  <c r="O20" i="2"/>
  <c r="P20" i="2"/>
  <c r="Q20" i="2"/>
  <c r="R20" i="2"/>
  <c r="S20" i="2"/>
  <c r="T20" i="2"/>
  <c r="U20" i="2"/>
  <c r="V20" i="2"/>
  <c r="W20" i="2"/>
  <c r="X20" i="2"/>
  <c r="Y20" i="2"/>
  <c r="Z20" i="2"/>
  <c r="AA20" i="2"/>
  <c r="AB20" i="2"/>
  <c r="AC20" i="2"/>
  <c r="AD20" i="2"/>
  <c r="AE20" i="2"/>
  <c r="AF20" i="2"/>
  <c r="AG20" i="2"/>
  <c r="AH20" i="2"/>
  <c r="AI20" i="2"/>
  <c r="AJ20" i="2"/>
  <c r="AK20" i="2"/>
  <c r="AL20" i="2"/>
  <c r="AM20" i="2"/>
  <c r="AN20" i="2"/>
  <c r="AO20" i="2"/>
  <c r="AP20" i="2"/>
  <c r="AQ20" i="2"/>
  <c r="AR20" i="2"/>
  <c r="AS20" i="2"/>
  <c r="E23" i="2"/>
  <c r="F23" i="2"/>
  <c r="G23" i="2"/>
  <c r="H23" i="2"/>
  <c r="I23" i="2"/>
  <c r="J23" i="2"/>
  <c r="K23" i="2"/>
  <c r="L23" i="2"/>
  <c r="M23" i="2"/>
  <c r="N23" i="2"/>
  <c r="O23" i="2"/>
  <c r="P23" i="2"/>
  <c r="Q23" i="2"/>
  <c r="R23" i="2"/>
  <c r="S23" i="2"/>
  <c r="T23" i="2"/>
  <c r="U23" i="2"/>
  <c r="V23" i="2"/>
  <c r="W23" i="2"/>
  <c r="X23" i="2"/>
  <c r="Y23" i="2"/>
  <c r="Z23" i="2"/>
  <c r="AA23" i="2"/>
  <c r="AB23" i="2"/>
  <c r="AC23" i="2"/>
  <c r="AD23" i="2"/>
  <c r="AE23" i="2"/>
  <c r="AF23" i="2"/>
  <c r="AG23" i="2"/>
  <c r="AH23" i="2"/>
  <c r="AI23" i="2"/>
  <c r="AJ23" i="2"/>
  <c r="AK23" i="2"/>
  <c r="AL23" i="2"/>
  <c r="AM23" i="2"/>
  <c r="AN23" i="2"/>
  <c r="AO23" i="2"/>
  <c r="AP23" i="2"/>
  <c r="AQ23" i="2"/>
  <c r="AR23" i="2"/>
  <c r="AS23" i="2"/>
  <c r="E29" i="2"/>
  <c r="F29" i="2"/>
  <c r="G29" i="2"/>
  <c r="H29" i="2"/>
  <c r="I29" i="2"/>
  <c r="J29" i="2"/>
  <c r="K29" i="2"/>
  <c r="L29" i="2"/>
  <c r="M29" i="2"/>
  <c r="N29" i="2"/>
  <c r="O29" i="2"/>
  <c r="P29" i="2"/>
  <c r="Q29" i="2"/>
  <c r="R29" i="2"/>
  <c r="S29" i="2"/>
  <c r="T29" i="2"/>
  <c r="U29" i="2"/>
  <c r="V29" i="2"/>
  <c r="W29" i="2"/>
  <c r="X29" i="2"/>
  <c r="Y29" i="2"/>
  <c r="Z29" i="2"/>
  <c r="AA29" i="2"/>
  <c r="AB29" i="2"/>
  <c r="AC29" i="2"/>
  <c r="AD29" i="2"/>
  <c r="AE29" i="2"/>
  <c r="AF29" i="2"/>
  <c r="AG29" i="2"/>
  <c r="AH29" i="2"/>
  <c r="AI29" i="2"/>
  <c r="AJ29" i="2"/>
  <c r="AK29" i="2"/>
  <c r="AL29" i="2"/>
  <c r="AM29" i="2"/>
  <c r="AN29" i="2"/>
  <c r="AO29" i="2"/>
  <c r="AP29" i="2"/>
  <c r="AQ29" i="2"/>
  <c r="AR29" i="2"/>
  <c r="AS29" i="2"/>
  <c r="E32" i="2"/>
  <c r="F32" i="2"/>
  <c r="G32" i="2"/>
  <c r="H32" i="2"/>
  <c r="I32" i="2"/>
  <c r="J32" i="2"/>
  <c r="K32" i="2"/>
  <c r="L32" i="2"/>
  <c r="M32" i="2"/>
  <c r="N32" i="2"/>
  <c r="O32" i="2"/>
  <c r="P32" i="2"/>
  <c r="Q32" i="2"/>
  <c r="R32" i="2"/>
  <c r="S32" i="2"/>
  <c r="T32" i="2"/>
  <c r="U32" i="2"/>
  <c r="V32" i="2"/>
  <c r="W32" i="2"/>
  <c r="X32" i="2"/>
  <c r="Y32" i="2"/>
  <c r="Z32" i="2"/>
  <c r="AA32" i="2"/>
  <c r="AB32" i="2"/>
  <c r="AC32" i="2"/>
  <c r="AD32" i="2"/>
  <c r="AE32" i="2"/>
  <c r="AF32" i="2"/>
  <c r="AG32" i="2"/>
  <c r="AH32" i="2"/>
  <c r="AI32" i="2"/>
  <c r="AJ32" i="2"/>
  <c r="AK32" i="2"/>
  <c r="AL32" i="2"/>
  <c r="AM32" i="2"/>
  <c r="AS32" i="2"/>
  <c r="E33" i="2"/>
  <c r="F33" i="2"/>
  <c r="G33" i="2"/>
  <c r="H33" i="2"/>
  <c r="I33" i="2"/>
  <c r="J33" i="2"/>
  <c r="K33" i="2"/>
  <c r="L33" i="2"/>
  <c r="M33" i="2"/>
  <c r="AS33" i="2"/>
  <c r="E35" i="2"/>
  <c r="F35" i="2"/>
  <c r="G35" i="2"/>
  <c r="H35" i="2"/>
  <c r="I35" i="2"/>
  <c r="J35" i="2"/>
  <c r="K35" i="2"/>
  <c r="L35" i="2"/>
  <c r="M35" i="2"/>
  <c r="N35" i="2"/>
  <c r="O35" i="2"/>
  <c r="P35" i="2"/>
  <c r="Q35" i="2"/>
  <c r="R35" i="2"/>
  <c r="S35" i="2"/>
  <c r="T35" i="2"/>
  <c r="U35" i="2"/>
  <c r="V35" i="2"/>
  <c r="W35" i="2"/>
  <c r="X35" i="2"/>
  <c r="Y35" i="2"/>
  <c r="Z35" i="2"/>
  <c r="AA35" i="2"/>
  <c r="AB35" i="2"/>
  <c r="AC35" i="2"/>
  <c r="AD35" i="2"/>
  <c r="AE35" i="2"/>
  <c r="AF35" i="2"/>
  <c r="AG35" i="2"/>
  <c r="AH35" i="2"/>
  <c r="AI35" i="2"/>
  <c r="AJ35" i="2"/>
  <c r="AK35" i="2"/>
  <c r="AL35" i="2"/>
  <c r="AM35" i="2"/>
  <c r="AN35" i="2"/>
  <c r="AO35" i="2"/>
  <c r="AP35" i="2"/>
  <c r="AQ35" i="2"/>
  <c r="AR35" i="2"/>
  <c r="AS35" i="2"/>
  <c r="E38" i="2"/>
  <c r="F38" i="2"/>
  <c r="G38" i="2"/>
  <c r="H38" i="2"/>
  <c r="I38" i="2"/>
  <c r="J38" i="2"/>
  <c r="K38" i="2"/>
  <c r="L38" i="2"/>
  <c r="M38" i="2"/>
  <c r="N38" i="2"/>
  <c r="O38" i="2"/>
  <c r="P38" i="2"/>
  <c r="Q38" i="2"/>
  <c r="R38" i="2"/>
  <c r="S38" i="2"/>
  <c r="T38" i="2"/>
  <c r="U38" i="2"/>
  <c r="V38" i="2"/>
  <c r="W38" i="2"/>
  <c r="X38" i="2"/>
  <c r="Y38" i="2"/>
  <c r="Z38" i="2"/>
  <c r="AA38" i="2"/>
  <c r="AB38" i="2"/>
  <c r="AC38" i="2"/>
  <c r="AD38" i="2"/>
  <c r="AE38" i="2"/>
  <c r="AF38" i="2"/>
  <c r="AG38" i="2"/>
  <c r="AH38" i="2"/>
  <c r="AI38" i="2"/>
  <c r="AJ38" i="2"/>
  <c r="AK38" i="2"/>
  <c r="AL38" i="2"/>
  <c r="AM38" i="2"/>
  <c r="AN38" i="2"/>
  <c r="AO38" i="2"/>
  <c r="AP38" i="2"/>
  <c r="AQ38" i="2"/>
  <c r="AR38" i="2"/>
  <c r="AS38" i="2"/>
  <c r="E39" i="2"/>
  <c r="F39" i="2"/>
  <c r="G39" i="2"/>
  <c r="H39" i="2"/>
  <c r="I39" i="2"/>
  <c r="J39" i="2"/>
  <c r="K39" i="2"/>
  <c r="L39" i="2"/>
  <c r="M39" i="2"/>
  <c r="N39" i="2"/>
  <c r="O39" i="2"/>
  <c r="P39" i="2"/>
  <c r="Q39" i="2"/>
  <c r="R39" i="2"/>
  <c r="S39" i="2"/>
  <c r="T39" i="2"/>
  <c r="U39" i="2"/>
  <c r="V39" i="2"/>
  <c r="W39" i="2"/>
  <c r="X39" i="2"/>
  <c r="Y39" i="2"/>
  <c r="Z39" i="2"/>
  <c r="AA39" i="2"/>
  <c r="AB39" i="2"/>
  <c r="AC39" i="2"/>
  <c r="AD39" i="2"/>
  <c r="AE39" i="2"/>
  <c r="AF39" i="2"/>
  <c r="AG39" i="2"/>
  <c r="AH39" i="2"/>
  <c r="AI39" i="2"/>
  <c r="AJ39" i="2"/>
  <c r="AK39" i="2"/>
  <c r="AL39" i="2"/>
  <c r="AM39" i="2"/>
  <c r="AN39" i="2"/>
  <c r="AO39" i="2"/>
  <c r="AP39" i="2"/>
  <c r="AQ39" i="2"/>
  <c r="AR39" i="2"/>
  <c r="AS39" i="2"/>
  <c r="E41" i="2"/>
  <c r="F41" i="2"/>
  <c r="G41" i="2"/>
  <c r="H41" i="2"/>
  <c r="I41" i="2"/>
  <c r="J41" i="2"/>
  <c r="K41" i="2"/>
  <c r="L41" i="2"/>
  <c r="M41" i="2"/>
  <c r="N41" i="2"/>
  <c r="O41" i="2"/>
  <c r="P41" i="2"/>
  <c r="Q41" i="2"/>
  <c r="R41" i="2"/>
  <c r="S41" i="2"/>
  <c r="T41" i="2"/>
  <c r="U41" i="2"/>
  <c r="V41" i="2"/>
  <c r="W41" i="2"/>
  <c r="X41" i="2"/>
  <c r="Y41" i="2"/>
  <c r="Z41" i="2"/>
  <c r="AA41" i="2"/>
  <c r="AB41" i="2"/>
  <c r="AC41" i="2"/>
  <c r="AD41" i="2"/>
  <c r="AE41" i="2"/>
  <c r="AF41" i="2"/>
  <c r="AG41" i="2"/>
  <c r="AH41" i="2"/>
  <c r="AI41" i="2"/>
  <c r="AJ41" i="2"/>
  <c r="AK41" i="2"/>
  <c r="AL41" i="2"/>
  <c r="AM41" i="2"/>
  <c r="AN41" i="2"/>
  <c r="AO41" i="2"/>
  <c r="AP41" i="2"/>
  <c r="AQ41" i="2"/>
  <c r="AR41" i="2"/>
  <c r="AS41" i="2"/>
  <c r="E42" i="2"/>
  <c r="F42" i="2"/>
  <c r="G42" i="2"/>
  <c r="H42" i="2"/>
  <c r="I42" i="2"/>
  <c r="J42" i="2"/>
  <c r="K42" i="2"/>
  <c r="L42" i="2"/>
  <c r="M42" i="2"/>
  <c r="N42" i="2"/>
  <c r="O42" i="2"/>
  <c r="P42" i="2"/>
  <c r="Q42" i="2"/>
  <c r="R42" i="2"/>
  <c r="S42" i="2"/>
  <c r="T42" i="2"/>
  <c r="U42" i="2"/>
  <c r="V42" i="2"/>
  <c r="W42" i="2"/>
  <c r="X42" i="2"/>
  <c r="Y42" i="2"/>
  <c r="Z42" i="2"/>
  <c r="AA42" i="2"/>
  <c r="AB42" i="2"/>
  <c r="AC42" i="2"/>
  <c r="AD42" i="2"/>
  <c r="AE42" i="2"/>
  <c r="AF42" i="2"/>
  <c r="AG42" i="2"/>
  <c r="AH42" i="2"/>
  <c r="AI42" i="2"/>
  <c r="AJ42" i="2"/>
  <c r="AK42" i="2"/>
  <c r="AL42" i="2"/>
  <c r="AM42" i="2"/>
  <c r="AN42" i="2"/>
  <c r="AO42" i="2"/>
  <c r="AP42" i="2"/>
  <c r="AQ42" i="2"/>
  <c r="AR42" i="2"/>
  <c r="AS42" i="2"/>
  <c r="E43" i="2"/>
  <c r="F43" i="2"/>
  <c r="G43" i="2"/>
  <c r="H43" i="2"/>
  <c r="I43" i="2"/>
  <c r="J43" i="2"/>
  <c r="K43" i="2"/>
  <c r="L43" i="2"/>
  <c r="M43" i="2"/>
  <c r="N43" i="2"/>
  <c r="O43" i="2"/>
  <c r="P43" i="2"/>
  <c r="Q43" i="2"/>
  <c r="R43" i="2"/>
  <c r="S43" i="2"/>
  <c r="T43" i="2"/>
  <c r="U43" i="2"/>
  <c r="V43" i="2"/>
  <c r="W43" i="2"/>
  <c r="X43" i="2"/>
  <c r="Y43" i="2"/>
  <c r="Z43" i="2"/>
  <c r="AA43" i="2"/>
  <c r="AB43" i="2"/>
  <c r="AC43" i="2"/>
  <c r="AD43" i="2"/>
  <c r="AE43" i="2"/>
  <c r="AF43" i="2"/>
  <c r="AG43" i="2"/>
  <c r="AH43" i="2"/>
  <c r="AI43" i="2"/>
  <c r="AJ43" i="2"/>
  <c r="AK43" i="2"/>
  <c r="AL43" i="2"/>
  <c r="AM43" i="2"/>
  <c r="AN43" i="2"/>
  <c r="AO43" i="2"/>
  <c r="AP43" i="2"/>
  <c r="AQ43" i="2"/>
  <c r="AR43" i="2"/>
  <c r="AS43" i="2"/>
  <c r="F45" i="2"/>
  <c r="G45" i="2"/>
  <c r="H45" i="2"/>
  <c r="I45" i="2"/>
  <c r="J45" i="2"/>
  <c r="K45" i="2"/>
  <c r="L45" i="2"/>
  <c r="M45" i="2"/>
  <c r="N45" i="2"/>
  <c r="O45" i="2"/>
  <c r="P45" i="2"/>
  <c r="Q45" i="2"/>
  <c r="R45" i="2"/>
  <c r="S45" i="2"/>
  <c r="T45" i="2"/>
  <c r="U45" i="2"/>
  <c r="V45" i="2"/>
  <c r="W45" i="2"/>
  <c r="X45" i="2"/>
  <c r="Y45" i="2"/>
  <c r="Z45" i="2"/>
  <c r="AA45" i="2"/>
  <c r="AB45" i="2"/>
  <c r="AC45" i="2"/>
  <c r="AD45" i="2"/>
  <c r="AE45" i="2"/>
  <c r="AF45" i="2"/>
  <c r="AG45" i="2"/>
  <c r="AH45" i="2"/>
  <c r="AI45" i="2"/>
  <c r="AJ45" i="2"/>
  <c r="AK45" i="2"/>
  <c r="AL45" i="2"/>
  <c r="AM45" i="2"/>
  <c r="AN45" i="2"/>
  <c r="AO45" i="2"/>
  <c r="AP45" i="2"/>
  <c r="AQ45" i="2"/>
  <c r="AR45" i="2"/>
  <c r="AS45" i="2"/>
  <c r="F46" i="2"/>
  <c r="G46" i="2"/>
  <c r="H46" i="2"/>
  <c r="I46" i="2"/>
  <c r="J46" i="2"/>
  <c r="K46" i="2"/>
  <c r="L46" i="2"/>
  <c r="M46" i="2"/>
  <c r="N46" i="2"/>
  <c r="O46" i="2"/>
  <c r="P46" i="2"/>
  <c r="Q46" i="2"/>
  <c r="R46" i="2"/>
  <c r="S46" i="2"/>
  <c r="T46" i="2"/>
  <c r="U46" i="2"/>
  <c r="V46" i="2"/>
  <c r="W46" i="2"/>
  <c r="X46" i="2"/>
  <c r="Y46" i="2"/>
  <c r="Z46" i="2"/>
  <c r="AA46" i="2"/>
  <c r="AB46" i="2"/>
  <c r="AC46" i="2"/>
  <c r="AD46" i="2"/>
  <c r="AE46" i="2"/>
  <c r="AF46" i="2"/>
  <c r="AG46" i="2"/>
  <c r="AH46" i="2"/>
  <c r="AI46" i="2"/>
  <c r="AJ46" i="2"/>
  <c r="AK46" i="2"/>
  <c r="AL46" i="2"/>
  <c r="AM46" i="2"/>
  <c r="AS46" i="2"/>
  <c r="F47" i="2"/>
  <c r="G47" i="2"/>
  <c r="H47" i="2"/>
  <c r="I47" i="2"/>
  <c r="J47" i="2"/>
  <c r="K47" i="2"/>
  <c r="L47" i="2"/>
  <c r="M47" i="2"/>
  <c r="N47" i="2"/>
  <c r="O47" i="2"/>
  <c r="P47" i="2"/>
  <c r="Q47" i="2"/>
  <c r="R47" i="2"/>
  <c r="S47" i="2"/>
  <c r="T47" i="2"/>
  <c r="U47" i="2"/>
  <c r="V47" i="2"/>
  <c r="W47" i="2"/>
  <c r="X47" i="2"/>
  <c r="Y47" i="2"/>
  <c r="Z47" i="2"/>
  <c r="AA47" i="2"/>
  <c r="AB47" i="2"/>
  <c r="AC47" i="2"/>
  <c r="AD47" i="2"/>
  <c r="AE47" i="2"/>
  <c r="AF47" i="2"/>
  <c r="AG47" i="2"/>
  <c r="AH47" i="2"/>
  <c r="AI47" i="2"/>
  <c r="AJ47" i="2"/>
  <c r="AK47" i="2"/>
  <c r="AL47" i="2"/>
  <c r="AM47" i="2"/>
  <c r="AN47" i="2"/>
  <c r="AO47" i="2"/>
  <c r="AP47" i="2"/>
  <c r="AQ47" i="2"/>
  <c r="AR47" i="2"/>
  <c r="AS47" i="2"/>
  <c r="E48" i="2"/>
  <c r="F48" i="2"/>
  <c r="G48" i="2"/>
  <c r="H48" i="2"/>
  <c r="I48" i="2"/>
  <c r="J48" i="2"/>
  <c r="K48" i="2"/>
  <c r="L48" i="2"/>
  <c r="M48" i="2"/>
  <c r="N48" i="2"/>
  <c r="O48" i="2"/>
  <c r="P48" i="2"/>
  <c r="Q48" i="2"/>
  <c r="R48" i="2"/>
  <c r="S48" i="2"/>
  <c r="T48" i="2"/>
  <c r="U48" i="2"/>
  <c r="V48" i="2"/>
  <c r="W48" i="2"/>
  <c r="X48" i="2"/>
  <c r="Y48" i="2"/>
  <c r="Z48" i="2"/>
  <c r="AA48" i="2"/>
  <c r="AB48" i="2"/>
  <c r="AC48" i="2"/>
  <c r="AD48" i="2"/>
  <c r="AE48" i="2"/>
  <c r="AF48" i="2"/>
  <c r="AG48" i="2"/>
  <c r="AH48" i="2"/>
  <c r="AI48" i="2"/>
  <c r="AJ48" i="2"/>
  <c r="AK48" i="2"/>
  <c r="AL48" i="2"/>
  <c r="AM48" i="2"/>
  <c r="AN48" i="2"/>
  <c r="AO48" i="2"/>
  <c r="AP48" i="2"/>
  <c r="AQ48" i="2"/>
  <c r="AR48" i="2"/>
  <c r="AS48" i="2"/>
  <c r="E49" i="2"/>
  <c r="F49" i="2"/>
  <c r="G49" i="2"/>
  <c r="H49" i="2"/>
  <c r="I49" i="2"/>
  <c r="J49" i="2"/>
  <c r="K49" i="2"/>
  <c r="L49" i="2"/>
  <c r="M49" i="2"/>
  <c r="N49" i="2"/>
  <c r="O49" i="2"/>
  <c r="P49" i="2"/>
  <c r="Q49" i="2"/>
  <c r="R49" i="2"/>
  <c r="S49" i="2"/>
  <c r="T49" i="2"/>
  <c r="U49" i="2"/>
  <c r="V49" i="2"/>
  <c r="W49" i="2"/>
  <c r="X49" i="2"/>
  <c r="Y49" i="2"/>
  <c r="Z49" i="2"/>
  <c r="AA49" i="2"/>
  <c r="AB49" i="2"/>
  <c r="AC49" i="2"/>
  <c r="AD49" i="2"/>
  <c r="AE49" i="2"/>
  <c r="AF49" i="2"/>
  <c r="AG49" i="2"/>
  <c r="AH49" i="2"/>
  <c r="AI49" i="2"/>
  <c r="AJ49" i="2"/>
  <c r="AK49" i="2"/>
  <c r="AL49" i="2"/>
  <c r="AM49" i="2"/>
  <c r="AN49" i="2"/>
  <c r="AO49" i="2"/>
  <c r="AP49" i="2"/>
  <c r="AQ49" i="2"/>
  <c r="AR49" i="2"/>
  <c r="AS49" i="2"/>
  <c r="E50" i="2"/>
  <c r="F50" i="2"/>
  <c r="G50" i="2"/>
  <c r="H50" i="2"/>
  <c r="I50" i="2"/>
  <c r="J50" i="2"/>
  <c r="K50" i="2"/>
  <c r="L50" i="2"/>
  <c r="M50" i="2"/>
  <c r="N50" i="2"/>
  <c r="O50" i="2"/>
  <c r="P50" i="2"/>
  <c r="Q50" i="2"/>
  <c r="R50" i="2"/>
  <c r="S50" i="2"/>
  <c r="T50" i="2"/>
  <c r="U50" i="2"/>
  <c r="V50" i="2"/>
  <c r="W50" i="2"/>
  <c r="X50" i="2"/>
  <c r="Y50" i="2"/>
  <c r="Z50" i="2"/>
  <c r="AA50" i="2"/>
  <c r="AB50" i="2"/>
  <c r="AC50" i="2"/>
  <c r="AD50" i="2"/>
  <c r="AE50" i="2"/>
  <c r="AF50" i="2"/>
  <c r="AG50" i="2"/>
  <c r="AH50" i="2"/>
  <c r="AI50" i="2"/>
  <c r="AJ50" i="2"/>
  <c r="AK50" i="2"/>
  <c r="AL50" i="2"/>
  <c r="AM50" i="2"/>
  <c r="AN50" i="2"/>
  <c r="AO50" i="2"/>
  <c r="AP50" i="2"/>
  <c r="AQ50" i="2"/>
  <c r="AR50" i="2"/>
  <c r="AS50" i="2"/>
  <c r="E51" i="2"/>
  <c r="F51" i="2"/>
  <c r="G51" i="2"/>
  <c r="H51" i="2"/>
  <c r="I51" i="2"/>
  <c r="J51" i="2"/>
  <c r="K51" i="2"/>
  <c r="L51" i="2"/>
  <c r="M51" i="2"/>
  <c r="N51" i="2"/>
  <c r="O51" i="2"/>
  <c r="P51" i="2"/>
  <c r="Q51" i="2"/>
  <c r="R51" i="2"/>
  <c r="S51" i="2"/>
  <c r="T51" i="2"/>
  <c r="U51" i="2"/>
  <c r="V51" i="2"/>
  <c r="W51" i="2"/>
  <c r="X51" i="2"/>
  <c r="Y51" i="2"/>
  <c r="Z51" i="2"/>
  <c r="AA51" i="2"/>
  <c r="AB51" i="2"/>
  <c r="AC51" i="2"/>
  <c r="AD51" i="2"/>
  <c r="AE51" i="2"/>
  <c r="AF51" i="2"/>
  <c r="AG51" i="2"/>
  <c r="AH51" i="2"/>
  <c r="AI51" i="2"/>
  <c r="AJ51" i="2"/>
  <c r="AK51" i="2"/>
  <c r="AL51" i="2"/>
  <c r="AM51" i="2"/>
  <c r="AN51" i="2"/>
  <c r="AO51" i="2"/>
  <c r="AP51" i="2"/>
  <c r="AQ51" i="2"/>
  <c r="AR51" i="2"/>
  <c r="AS51" i="2"/>
  <c r="E61" i="2"/>
  <c r="F61" i="2"/>
  <c r="G61" i="2"/>
  <c r="H61" i="2"/>
  <c r="I61" i="2"/>
  <c r="J61" i="2"/>
  <c r="K61" i="2"/>
  <c r="L61" i="2"/>
  <c r="M61" i="2"/>
  <c r="N61" i="2"/>
  <c r="O61" i="2"/>
  <c r="P61" i="2"/>
  <c r="Q61" i="2"/>
  <c r="R61" i="2"/>
  <c r="S61" i="2"/>
  <c r="T61" i="2"/>
  <c r="U61" i="2"/>
  <c r="V61" i="2"/>
  <c r="W61" i="2"/>
  <c r="X61" i="2"/>
  <c r="Y61" i="2"/>
  <c r="Z61" i="2"/>
  <c r="AA61" i="2"/>
  <c r="AB61" i="2"/>
  <c r="AC61" i="2"/>
  <c r="AD61" i="2"/>
  <c r="AE61" i="2"/>
  <c r="AF61" i="2"/>
  <c r="AG61" i="2"/>
  <c r="AH61" i="2"/>
  <c r="AI61" i="2"/>
  <c r="AJ61" i="2"/>
  <c r="AK61" i="2"/>
  <c r="AL61" i="2"/>
  <c r="AM61" i="2"/>
  <c r="AN61" i="2"/>
  <c r="AO61" i="2"/>
  <c r="AP61" i="2"/>
  <c r="AQ61" i="2"/>
  <c r="AR61" i="2"/>
  <c r="E62" i="2"/>
  <c r="F62" i="2"/>
  <c r="G62" i="2"/>
  <c r="H62" i="2"/>
  <c r="I62" i="2"/>
  <c r="J62" i="2"/>
  <c r="K62" i="2"/>
  <c r="L62" i="2"/>
  <c r="M62" i="2"/>
  <c r="N62" i="2"/>
  <c r="O62" i="2"/>
  <c r="P62" i="2"/>
  <c r="Q62" i="2"/>
  <c r="R62" i="2"/>
  <c r="S62" i="2"/>
  <c r="T62" i="2"/>
  <c r="U62" i="2"/>
  <c r="V62" i="2"/>
  <c r="W62" i="2"/>
  <c r="X62" i="2"/>
  <c r="Y62" i="2"/>
  <c r="Z62" i="2"/>
  <c r="AA62" i="2"/>
  <c r="AB62" i="2"/>
  <c r="AC62" i="2"/>
  <c r="AD62" i="2"/>
  <c r="AE62" i="2"/>
  <c r="AF62" i="2"/>
  <c r="AG62" i="2"/>
  <c r="AH62" i="2"/>
  <c r="AI62" i="2"/>
  <c r="AJ62" i="2"/>
  <c r="AK62" i="2"/>
  <c r="AL62" i="2"/>
  <c r="AM62" i="2"/>
  <c r="AN62" i="2"/>
  <c r="AO62" i="2"/>
  <c r="AP62" i="2"/>
  <c r="AQ62" i="2"/>
  <c r="AR62" i="2"/>
  <c r="E63" i="2"/>
  <c r="F63" i="2"/>
  <c r="G63" i="2"/>
  <c r="H63" i="2"/>
  <c r="I63" i="2"/>
  <c r="J63" i="2"/>
  <c r="K63" i="2"/>
  <c r="L63" i="2"/>
  <c r="M63" i="2"/>
  <c r="N63" i="2"/>
  <c r="O63" i="2"/>
  <c r="P63" i="2"/>
  <c r="Q63" i="2"/>
  <c r="R63" i="2"/>
  <c r="S63" i="2"/>
  <c r="T63" i="2"/>
  <c r="U63" i="2"/>
  <c r="V63" i="2"/>
  <c r="W63" i="2"/>
  <c r="X63" i="2"/>
  <c r="Y63" i="2"/>
  <c r="Z63" i="2"/>
  <c r="AA63" i="2"/>
  <c r="AB63" i="2"/>
  <c r="AC63" i="2"/>
  <c r="AD63" i="2"/>
  <c r="AE63" i="2"/>
  <c r="AF63" i="2"/>
  <c r="AG63" i="2"/>
  <c r="AH63" i="2"/>
  <c r="AI63" i="2"/>
  <c r="AJ63" i="2"/>
  <c r="AK63" i="2"/>
  <c r="AL63" i="2"/>
  <c r="AM63" i="2"/>
  <c r="AN63" i="2"/>
  <c r="AO63" i="2"/>
  <c r="AP63" i="2"/>
  <c r="AQ63" i="2"/>
  <c r="AR63" i="2"/>
  <c r="E64" i="2"/>
  <c r="F64" i="2"/>
  <c r="G64" i="2"/>
  <c r="H64" i="2"/>
  <c r="I64" i="2"/>
  <c r="J64" i="2"/>
  <c r="K64" i="2"/>
  <c r="L64" i="2"/>
  <c r="M64" i="2"/>
  <c r="N64" i="2"/>
  <c r="O64" i="2"/>
  <c r="P64" i="2"/>
  <c r="Q64" i="2"/>
  <c r="R64" i="2"/>
  <c r="S64" i="2"/>
  <c r="T64" i="2"/>
  <c r="U64" i="2"/>
  <c r="V64" i="2"/>
  <c r="W64" i="2"/>
  <c r="X64" i="2"/>
  <c r="Y64" i="2"/>
  <c r="Z64" i="2"/>
  <c r="AA64" i="2"/>
  <c r="AB64" i="2"/>
  <c r="AC64" i="2"/>
  <c r="AD64" i="2"/>
  <c r="AE64" i="2"/>
  <c r="AF64" i="2"/>
  <c r="AG64" i="2"/>
  <c r="AH64" i="2"/>
  <c r="AI64" i="2"/>
  <c r="AJ64" i="2"/>
  <c r="AK64" i="2"/>
  <c r="AL64" i="2"/>
  <c r="AM64" i="2"/>
  <c r="AN64" i="2"/>
  <c r="AO64" i="2"/>
  <c r="AP64" i="2"/>
  <c r="AQ64" i="2"/>
  <c r="AR64" i="2"/>
  <c r="E65" i="2"/>
  <c r="F65" i="2"/>
  <c r="G65" i="2"/>
  <c r="H65" i="2"/>
  <c r="I65" i="2"/>
  <c r="J65" i="2"/>
  <c r="K65" i="2"/>
  <c r="L65" i="2"/>
  <c r="M65" i="2"/>
  <c r="N65" i="2"/>
  <c r="O65" i="2"/>
  <c r="P65" i="2"/>
  <c r="Q65" i="2"/>
  <c r="R65" i="2"/>
  <c r="S65" i="2"/>
  <c r="T65" i="2"/>
  <c r="U65" i="2"/>
  <c r="V65" i="2"/>
  <c r="W65" i="2"/>
  <c r="X65" i="2"/>
  <c r="Y65" i="2"/>
  <c r="Z65" i="2"/>
  <c r="AA65" i="2"/>
  <c r="AB65" i="2"/>
  <c r="AC65" i="2"/>
  <c r="AD65" i="2"/>
  <c r="AE65" i="2"/>
  <c r="AF65" i="2"/>
  <c r="AG65" i="2"/>
  <c r="AH65" i="2"/>
  <c r="AI65" i="2"/>
  <c r="AJ65" i="2"/>
  <c r="AK65" i="2"/>
  <c r="AL65" i="2"/>
  <c r="AM65" i="2"/>
  <c r="AN65" i="2"/>
  <c r="AO65" i="2"/>
  <c r="AP65" i="2"/>
  <c r="AQ65" i="2"/>
  <c r="AR65" i="2"/>
  <c r="E66" i="2"/>
  <c r="F66" i="2"/>
  <c r="G66" i="2"/>
  <c r="H66" i="2"/>
  <c r="I66" i="2"/>
  <c r="J66" i="2"/>
  <c r="K66" i="2"/>
  <c r="L66" i="2"/>
  <c r="M66" i="2"/>
  <c r="N66" i="2"/>
  <c r="O66" i="2"/>
  <c r="P66" i="2"/>
  <c r="Q66" i="2"/>
  <c r="R66" i="2"/>
  <c r="S66" i="2"/>
  <c r="T66" i="2"/>
  <c r="U66" i="2"/>
  <c r="V66" i="2"/>
  <c r="W66" i="2"/>
  <c r="X66" i="2"/>
  <c r="Y66" i="2"/>
  <c r="Z66" i="2"/>
  <c r="AA66" i="2"/>
  <c r="AB66" i="2"/>
  <c r="AC66" i="2"/>
  <c r="AD66" i="2"/>
  <c r="AE66" i="2"/>
  <c r="AF66" i="2"/>
  <c r="AG66" i="2"/>
  <c r="AH66" i="2"/>
  <c r="AI66" i="2"/>
  <c r="AJ66" i="2"/>
  <c r="AK66" i="2"/>
  <c r="AL66" i="2"/>
  <c r="AM66" i="2"/>
  <c r="AN66" i="2"/>
  <c r="AO66" i="2"/>
  <c r="AP66" i="2"/>
  <c r="AQ66" i="2"/>
  <c r="AR66" i="2"/>
  <c r="E73" i="2"/>
  <c r="F73" i="2"/>
  <c r="G73" i="2"/>
  <c r="H73" i="2"/>
  <c r="I73" i="2"/>
  <c r="J73" i="2"/>
  <c r="K73" i="2"/>
  <c r="L73" i="2"/>
  <c r="M73" i="2"/>
  <c r="N73" i="2"/>
  <c r="O73" i="2"/>
  <c r="P73" i="2"/>
  <c r="Q73" i="2"/>
  <c r="R73" i="2"/>
  <c r="S73" i="2"/>
  <c r="T73" i="2"/>
  <c r="U73" i="2"/>
  <c r="V73" i="2"/>
  <c r="W73" i="2"/>
  <c r="X73" i="2"/>
  <c r="Y73" i="2"/>
  <c r="Z73" i="2"/>
  <c r="AA73" i="2"/>
  <c r="AB73" i="2"/>
  <c r="AC73" i="2"/>
  <c r="AD73" i="2"/>
  <c r="AE73" i="2"/>
  <c r="AF73" i="2"/>
  <c r="AG73" i="2"/>
  <c r="AH73" i="2"/>
  <c r="AI73" i="2"/>
  <c r="AJ73" i="2"/>
  <c r="AK73" i="2"/>
  <c r="AL73" i="2"/>
  <c r="AM73" i="2"/>
  <c r="AN73" i="2"/>
  <c r="AO73" i="2"/>
  <c r="AP73" i="2"/>
  <c r="AQ73" i="2"/>
  <c r="AR73" i="2"/>
  <c r="E74" i="2"/>
  <c r="F74" i="2"/>
  <c r="G74" i="2"/>
  <c r="H74" i="2"/>
  <c r="I74" i="2"/>
  <c r="J74" i="2"/>
  <c r="K74" i="2"/>
  <c r="L74" i="2"/>
  <c r="M74" i="2"/>
  <c r="N74" i="2"/>
  <c r="O74" i="2"/>
  <c r="P74" i="2"/>
  <c r="Q74" i="2"/>
  <c r="R74" i="2"/>
  <c r="S74" i="2"/>
  <c r="T74" i="2"/>
  <c r="U74" i="2"/>
  <c r="V74" i="2"/>
  <c r="W74" i="2"/>
  <c r="X74" i="2"/>
  <c r="Y74" i="2"/>
  <c r="Z74" i="2"/>
  <c r="AA74" i="2"/>
  <c r="AB74" i="2"/>
  <c r="AC74" i="2"/>
  <c r="AD74" i="2"/>
  <c r="AE74" i="2"/>
  <c r="AF74" i="2"/>
  <c r="AG74" i="2"/>
  <c r="AH74" i="2"/>
  <c r="AI74" i="2"/>
  <c r="AJ74" i="2"/>
  <c r="AK74" i="2"/>
  <c r="AL74" i="2"/>
  <c r="AM74" i="2"/>
  <c r="AN74" i="2"/>
  <c r="AO74" i="2"/>
  <c r="AP74" i="2"/>
  <c r="AQ74" i="2"/>
  <c r="AR74" i="2"/>
  <c r="E75" i="2"/>
  <c r="F75" i="2"/>
  <c r="G75" i="2"/>
  <c r="H75" i="2"/>
  <c r="I75" i="2"/>
  <c r="J75" i="2"/>
  <c r="K75" i="2"/>
  <c r="L75" i="2"/>
  <c r="M75" i="2"/>
  <c r="N75" i="2"/>
  <c r="O75" i="2"/>
  <c r="P75" i="2"/>
  <c r="Q75" i="2"/>
  <c r="R75" i="2"/>
  <c r="S75" i="2"/>
  <c r="T75" i="2"/>
  <c r="U75" i="2"/>
  <c r="V75" i="2"/>
  <c r="W75" i="2"/>
  <c r="X75" i="2"/>
  <c r="Y75" i="2"/>
  <c r="Z75" i="2"/>
  <c r="AA75" i="2"/>
  <c r="AB75" i="2"/>
  <c r="AC75" i="2"/>
  <c r="AD75" i="2"/>
  <c r="AE75" i="2"/>
  <c r="AF75" i="2"/>
  <c r="AG75" i="2"/>
  <c r="AH75" i="2"/>
  <c r="AI75" i="2"/>
  <c r="AJ75" i="2"/>
  <c r="AK75" i="2"/>
  <c r="AL75" i="2"/>
  <c r="AM75" i="2"/>
  <c r="AN75" i="2"/>
  <c r="AO75" i="2"/>
  <c r="AP75" i="2"/>
  <c r="AQ75" i="2"/>
  <c r="AR75" i="2"/>
  <c r="E76" i="2"/>
  <c r="F76" i="2"/>
  <c r="G76" i="2"/>
  <c r="H76" i="2"/>
  <c r="I76" i="2"/>
  <c r="J76" i="2"/>
  <c r="K76" i="2"/>
  <c r="L76" i="2"/>
  <c r="M76" i="2"/>
  <c r="N76" i="2"/>
  <c r="O76" i="2"/>
  <c r="P76" i="2"/>
  <c r="Q76" i="2"/>
  <c r="R76" i="2"/>
  <c r="S76" i="2"/>
  <c r="T76" i="2"/>
  <c r="U76" i="2"/>
  <c r="V76" i="2"/>
  <c r="W76" i="2"/>
  <c r="X76" i="2"/>
  <c r="Y76" i="2"/>
  <c r="Z76" i="2"/>
  <c r="AA76" i="2"/>
  <c r="AB76" i="2"/>
  <c r="AC76" i="2"/>
  <c r="AD76" i="2"/>
  <c r="AE76" i="2"/>
  <c r="AF76" i="2"/>
  <c r="AG76" i="2"/>
  <c r="AH76" i="2"/>
  <c r="AI76" i="2"/>
  <c r="AJ76" i="2"/>
  <c r="AK76" i="2"/>
  <c r="AL76" i="2"/>
  <c r="AM76" i="2"/>
  <c r="AN76" i="2"/>
  <c r="AO76" i="2"/>
  <c r="AP76" i="2"/>
  <c r="AQ76" i="2"/>
  <c r="AR76" i="2"/>
  <c r="E78" i="2"/>
  <c r="F78" i="2"/>
  <c r="G78" i="2"/>
  <c r="H78" i="2"/>
  <c r="I78" i="2"/>
  <c r="J78" i="2"/>
  <c r="K78" i="2"/>
  <c r="L78" i="2"/>
  <c r="M78" i="2"/>
  <c r="N78" i="2"/>
  <c r="O78" i="2"/>
  <c r="P78" i="2"/>
  <c r="Q78" i="2"/>
  <c r="R78" i="2"/>
  <c r="S78" i="2"/>
  <c r="T78" i="2"/>
  <c r="U78" i="2"/>
  <c r="V78" i="2"/>
  <c r="W78" i="2"/>
  <c r="X78" i="2"/>
  <c r="Y78" i="2"/>
  <c r="Z78" i="2"/>
  <c r="AA78" i="2"/>
  <c r="AB78" i="2"/>
  <c r="AC78" i="2"/>
  <c r="AD78" i="2"/>
  <c r="AE78" i="2"/>
  <c r="AF78" i="2"/>
  <c r="AG78" i="2"/>
  <c r="AH78" i="2"/>
  <c r="AI78" i="2"/>
  <c r="AJ78" i="2"/>
  <c r="AK78" i="2"/>
  <c r="AL78" i="2"/>
  <c r="AM78" i="2"/>
  <c r="AN78" i="2"/>
  <c r="AO78" i="2"/>
  <c r="AP78" i="2"/>
  <c r="AQ78" i="2"/>
  <c r="AR78" i="2"/>
  <c r="E79" i="2"/>
  <c r="F79" i="2"/>
  <c r="G79" i="2"/>
  <c r="H79" i="2"/>
  <c r="I79" i="2"/>
  <c r="J79" i="2"/>
  <c r="K79" i="2"/>
  <c r="L79" i="2"/>
  <c r="M79" i="2"/>
  <c r="N79" i="2"/>
  <c r="O79" i="2"/>
  <c r="P79" i="2"/>
  <c r="Q79" i="2"/>
  <c r="R79" i="2"/>
  <c r="S79" i="2"/>
  <c r="T79" i="2"/>
  <c r="U79" i="2"/>
  <c r="V79" i="2"/>
  <c r="W79" i="2"/>
  <c r="X79" i="2"/>
  <c r="Y79" i="2"/>
  <c r="Z79" i="2"/>
  <c r="AA79" i="2"/>
  <c r="AB79" i="2"/>
  <c r="AC79" i="2"/>
  <c r="AD79" i="2"/>
  <c r="AE79" i="2"/>
  <c r="AF79" i="2"/>
  <c r="AG79" i="2"/>
  <c r="AH79" i="2"/>
  <c r="AI79" i="2"/>
  <c r="AJ79" i="2"/>
  <c r="AK79" i="2"/>
  <c r="AL79" i="2"/>
  <c r="AM79" i="2"/>
  <c r="AN79" i="2"/>
  <c r="AO79" i="2"/>
  <c r="AP79" i="2"/>
  <c r="AQ79" i="2"/>
  <c r="AR79" i="2"/>
  <c r="E80" i="2"/>
  <c r="F80" i="2"/>
  <c r="G80" i="2"/>
  <c r="H80" i="2"/>
  <c r="I80" i="2"/>
  <c r="J80" i="2"/>
  <c r="K80" i="2"/>
  <c r="L80" i="2"/>
  <c r="M80" i="2"/>
  <c r="N80" i="2"/>
  <c r="O80" i="2"/>
  <c r="P80" i="2"/>
  <c r="Q80" i="2"/>
  <c r="R80" i="2"/>
  <c r="S80" i="2"/>
  <c r="T80" i="2"/>
  <c r="U80" i="2"/>
  <c r="V80" i="2"/>
  <c r="W80" i="2"/>
  <c r="X80" i="2"/>
  <c r="Y80" i="2"/>
  <c r="Z80" i="2"/>
  <c r="AA80" i="2"/>
  <c r="AB80" i="2"/>
  <c r="AC80" i="2"/>
  <c r="AD80" i="2"/>
  <c r="AE80" i="2"/>
  <c r="AF80" i="2"/>
  <c r="AG80" i="2"/>
  <c r="AH80" i="2"/>
  <c r="AI80" i="2"/>
  <c r="AJ80" i="2"/>
  <c r="AK80" i="2"/>
  <c r="AL80" i="2"/>
  <c r="AM80" i="2"/>
  <c r="E81" i="2"/>
  <c r="F81" i="2"/>
  <c r="G81" i="2"/>
  <c r="H81" i="2"/>
  <c r="I81" i="2"/>
  <c r="J81" i="2"/>
  <c r="K81" i="2"/>
  <c r="L81" i="2"/>
  <c r="M81" i="2"/>
  <c r="N81" i="2"/>
  <c r="O81" i="2"/>
  <c r="P81" i="2"/>
  <c r="Q81" i="2"/>
  <c r="R81" i="2"/>
  <c r="S81" i="2"/>
  <c r="T81" i="2"/>
  <c r="U81" i="2"/>
  <c r="V81" i="2"/>
  <c r="W81" i="2"/>
  <c r="X81" i="2"/>
  <c r="Y81" i="2"/>
  <c r="Z81" i="2"/>
  <c r="AA81" i="2"/>
  <c r="AB81" i="2"/>
  <c r="AC81" i="2"/>
  <c r="AD81" i="2"/>
  <c r="AE81" i="2"/>
  <c r="AF81" i="2"/>
  <c r="AG81" i="2"/>
  <c r="AH81" i="2"/>
  <c r="AI81" i="2"/>
  <c r="AJ81" i="2"/>
  <c r="AK81" i="2"/>
  <c r="AL81" i="2"/>
  <c r="AM81" i="2"/>
  <c r="AN81" i="2"/>
  <c r="AO81" i="2"/>
  <c r="AP81" i="2"/>
  <c r="AQ81" i="2"/>
  <c r="AR81" i="2"/>
  <c r="E82" i="2"/>
  <c r="F82" i="2"/>
  <c r="G82" i="2"/>
  <c r="H82" i="2"/>
  <c r="I82" i="2"/>
  <c r="J82" i="2"/>
  <c r="K82" i="2"/>
  <c r="L82" i="2"/>
  <c r="M82" i="2"/>
  <c r="N82" i="2"/>
  <c r="O82" i="2"/>
  <c r="P82" i="2"/>
  <c r="Q82" i="2"/>
  <c r="R82" i="2"/>
  <c r="S82" i="2"/>
  <c r="T82" i="2"/>
  <c r="U82" i="2"/>
  <c r="V82" i="2"/>
  <c r="W82" i="2"/>
  <c r="X82" i="2"/>
  <c r="Y82" i="2"/>
  <c r="Z82" i="2"/>
  <c r="AA82" i="2"/>
  <c r="AB82" i="2"/>
  <c r="AC82" i="2"/>
  <c r="AD82" i="2"/>
  <c r="AE82" i="2"/>
  <c r="AF82" i="2"/>
  <c r="AG82" i="2"/>
  <c r="AH82" i="2"/>
  <c r="AI82" i="2"/>
  <c r="AJ82" i="2"/>
  <c r="AK82" i="2"/>
  <c r="AL82" i="2"/>
  <c r="AM82" i="2"/>
  <c r="E83" i="2"/>
  <c r="F83" i="2"/>
  <c r="G83" i="2"/>
  <c r="H83" i="2"/>
  <c r="I83" i="2"/>
  <c r="J83" i="2"/>
  <c r="K83" i="2"/>
  <c r="L83" i="2"/>
  <c r="M83" i="2"/>
  <c r="N83" i="2"/>
  <c r="O83" i="2"/>
  <c r="P83" i="2"/>
  <c r="Q83" i="2"/>
  <c r="R83" i="2"/>
  <c r="S83" i="2"/>
  <c r="T83" i="2"/>
  <c r="U83" i="2"/>
  <c r="V83" i="2"/>
  <c r="W83" i="2"/>
  <c r="X83" i="2"/>
  <c r="Y83" i="2"/>
  <c r="Z83" i="2"/>
  <c r="AA83" i="2"/>
  <c r="AB83" i="2"/>
  <c r="AC83" i="2"/>
  <c r="AD83" i="2"/>
  <c r="AE83" i="2"/>
  <c r="AF83" i="2"/>
  <c r="AG83" i="2"/>
  <c r="AH83" i="2"/>
  <c r="AI83" i="2"/>
  <c r="AJ83" i="2"/>
  <c r="AK83" i="2"/>
  <c r="AL83" i="2"/>
  <c r="AM83" i="2"/>
  <c r="AN83" i="2"/>
  <c r="AO83" i="2"/>
  <c r="AP83" i="2"/>
  <c r="AQ83" i="2"/>
  <c r="AR83" i="2"/>
  <c r="E84" i="2"/>
  <c r="F84" i="2"/>
  <c r="G84" i="2"/>
  <c r="H84" i="2"/>
  <c r="I84" i="2"/>
  <c r="J84" i="2"/>
  <c r="K84" i="2"/>
  <c r="L84" i="2"/>
  <c r="M84" i="2"/>
  <c r="N84" i="2"/>
  <c r="O84" i="2"/>
  <c r="P84" i="2"/>
  <c r="Q84" i="2"/>
  <c r="R84" i="2"/>
  <c r="S84" i="2"/>
  <c r="T84" i="2"/>
  <c r="U84" i="2"/>
  <c r="V84" i="2"/>
  <c r="W84" i="2"/>
  <c r="X84" i="2"/>
  <c r="Y84" i="2"/>
  <c r="Z84" i="2"/>
  <c r="AA84" i="2"/>
  <c r="AB84" i="2"/>
  <c r="AC84" i="2"/>
  <c r="AD84" i="2"/>
  <c r="AE84" i="2"/>
  <c r="AF84" i="2"/>
  <c r="AG84" i="2"/>
  <c r="AH84" i="2"/>
  <c r="AI84" i="2"/>
  <c r="AJ84" i="2"/>
  <c r="AK84" i="2"/>
  <c r="AL84" i="2"/>
  <c r="AM84" i="2"/>
  <c r="AN84" i="2"/>
  <c r="AO84" i="2"/>
  <c r="AP84" i="2"/>
  <c r="AQ84" i="2"/>
  <c r="AR84" i="2"/>
  <c r="E87" i="2"/>
  <c r="F87" i="2"/>
  <c r="G87" i="2"/>
  <c r="H87" i="2"/>
  <c r="I87" i="2"/>
  <c r="J87" i="2"/>
  <c r="K87" i="2"/>
  <c r="L87" i="2"/>
  <c r="M87" i="2"/>
  <c r="N87" i="2"/>
  <c r="O87" i="2"/>
  <c r="P87" i="2"/>
  <c r="Q87" i="2"/>
  <c r="R87" i="2"/>
  <c r="S87" i="2"/>
  <c r="T87" i="2"/>
  <c r="U87" i="2"/>
  <c r="V87" i="2"/>
  <c r="W87" i="2"/>
  <c r="X87" i="2"/>
  <c r="Y87" i="2"/>
  <c r="Z87" i="2"/>
  <c r="AA87" i="2"/>
  <c r="AB87" i="2"/>
  <c r="AC87" i="2"/>
  <c r="AD87" i="2"/>
  <c r="AE87" i="2"/>
  <c r="AF87" i="2"/>
  <c r="AG87" i="2"/>
  <c r="AH87" i="2"/>
  <c r="AI87" i="2"/>
  <c r="AJ87" i="2"/>
  <c r="AK87" i="2"/>
  <c r="AL87" i="2"/>
  <c r="AM87" i="2"/>
  <c r="F88" i="2"/>
  <c r="G88" i="2"/>
  <c r="H88" i="2"/>
  <c r="I88" i="2"/>
  <c r="J88" i="2"/>
  <c r="K88" i="2"/>
  <c r="L88" i="2"/>
  <c r="M88" i="2"/>
  <c r="N88" i="2"/>
  <c r="O88" i="2"/>
  <c r="P88" i="2"/>
  <c r="Q88" i="2"/>
  <c r="R88" i="2"/>
  <c r="S88" i="2"/>
  <c r="T88" i="2"/>
  <c r="U88" i="2"/>
  <c r="V88" i="2"/>
  <c r="W88" i="2"/>
  <c r="X88" i="2"/>
  <c r="Y88" i="2"/>
  <c r="Z88" i="2"/>
  <c r="AA88" i="2"/>
  <c r="AB88" i="2"/>
  <c r="AC88" i="2"/>
  <c r="AD88" i="2"/>
  <c r="AE88" i="2"/>
  <c r="AF88" i="2"/>
  <c r="AG88" i="2"/>
  <c r="AH88" i="2"/>
  <c r="AI88" i="2"/>
  <c r="AJ88" i="2"/>
  <c r="AK88" i="2"/>
  <c r="AL88" i="2"/>
  <c r="AM88" i="2"/>
  <c r="E91" i="2"/>
  <c r="F91" i="2"/>
  <c r="G91" i="2"/>
  <c r="H91" i="2"/>
  <c r="I91" i="2"/>
  <c r="J91" i="2"/>
  <c r="K91" i="2"/>
  <c r="L91" i="2"/>
  <c r="M91" i="2"/>
  <c r="N91" i="2"/>
  <c r="O91" i="2"/>
  <c r="P91" i="2"/>
  <c r="Q91" i="2"/>
  <c r="R91" i="2"/>
  <c r="S91" i="2"/>
  <c r="T91" i="2"/>
  <c r="U91" i="2"/>
  <c r="V91" i="2"/>
  <c r="W91" i="2"/>
  <c r="X91" i="2"/>
  <c r="Y91" i="2"/>
  <c r="Z91" i="2"/>
  <c r="AA91" i="2"/>
  <c r="AB91" i="2"/>
  <c r="AC91" i="2"/>
  <c r="AD91" i="2"/>
  <c r="AE91" i="2"/>
  <c r="AF91" i="2"/>
  <c r="AG91" i="2"/>
  <c r="AH91" i="2"/>
  <c r="AI91" i="2"/>
  <c r="AJ91" i="2"/>
  <c r="AK91" i="2"/>
  <c r="AL91" i="2"/>
  <c r="AM91" i="2"/>
  <c r="AN91" i="2"/>
  <c r="AO91" i="2"/>
  <c r="AP91" i="2"/>
  <c r="AQ91" i="2"/>
  <c r="AR91" i="2"/>
  <c r="AS91" i="2"/>
  <c r="AT91" i="2"/>
  <c r="E92" i="2"/>
  <c r="F92" i="2"/>
  <c r="G92" i="2"/>
  <c r="H92" i="2"/>
  <c r="I92" i="2"/>
  <c r="J92" i="2"/>
  <c r="K92" i="2"/>
  <c r="L92" i="2"/>
  <c r="M92" i="2"/>
  <c r="N92" i="2"/>
  <c r="O92" i="2"/>
  <c r="P92" i="2"/>
  <c r="Q92" i="2"/>
  <c r="R92" i="2"/>
  <c r="S92" i="2"/>
  <c r="T92" i="2"/>
  <c r="U92" i="2"/>
  <c r="V92" i="2"/>
  <c r="W92" i="2"/>
  <c r="X92" i="2"/>
  <c r="Y92" i="2"/>
  <c r="Z92" i="2"/>
  <c r="AA92" i="2"/>
  <c r="AB92" i="2"/>
  <c r="AC92" i="2"/>
  <c r="AD92" i="2"/>
  <c r="AE92" i="2"/>
  <c r="AF92" i="2"/>
  <c r="AG92" i="2"/>
  <c r="AH92" i="2"/>
  <c r="AI92" i="2"/>
  <c r="AJ92" i="2"/>
  <c r="AK92" i="2"/>
  <c r="AL92" i="2"/>
  <c r="AM92" i="2"/>
  <c r="AN92" i="2"/>
  <c r="AO92" i="2"/>
  <c r="AP92" i="2"/>
  <c r="AQ92" i="2"/>
  <c r="AR92" i="2"/>
  <c r="AS92" i="2"/>
  <c r="AT92" i="2"/>
  <c r="E93" i="2"/>
  <c r="F93" i="2"/>
  <c r="G93" i="2"/>
  <c r="H93" i="2"/>
  <c r="I93" i="2"/>
  <c r="J93" i="2"/>
  <c r="K93" i="2"/>
  <c r="L93" i="2"/>
  <c r="M93" i="2"/>
  <c r="N93" i="2"/>
  <c r="O93" i="2"/>
  <c r="P93" i="2"/>
  <c r="Q93" i="2"/>
  <c r="R93" i="2"/>
  <c r="S93" i="2"/>
  <c r="T93" i="2"/>
  <c r="U93" i="2"/>
  <c r="V93" i="2"/>
  <c r="W93" i="2"/>
  <c r="X93" i="2"/>
  <c r="Y93" i="2"/>
  <c r="Z93" i="2"/>
  <c r="AA93" i="2"/>
  <c r="AB93" i="2"/>
  <c r="AC93" i="2"/>
  <c r="AD93" i="2"/>
  <c r="AE93" i="2"/>
  <c r="AF93" i="2"/>
  <c r="AG93" i="2"/>
  <c r="AH93" i="2"/>
  <c r="AI93" i="2"/>
  <c r="AJ93" i="2"/>
  <c r="AK93" i="2"/>
  <c r="AL93" i="2"/>
  <c r="AM93" i="2"/>
  <c r="AN93" i="2"/>
  <c r="AO93" i="2"/>
  <c r="AP93" i="2"/>
  <c r="AQ93" i="2"/>
  <c r="AR93" i="2"/>
  <c r="AS93" i="2"/>
  <c r="AT93" i="2"/>
  <c r="E94" i="2"/>
  <c r="F94" i="2"/>
  <c r="G94" i="2"/>
  <c r="H94" i="2"/>
  <c r="I94" i="2"/>
  <c r="J94" i="2"/>
  <c r="K94" i="2"/>
  <c r="L94" i="2"/>
  <c r="M94" i="2"/>
  <c r="N94" i="2"/>
  <c r="O94" i="2"/>
  <c r="P94" i="2"/>
  <c r="Q94" i="2"/>
  <c r="R94" i="2"/>
  <c r="S94" i="2"/>
  <c r="T94" i="2"/>
  <c r="U94" i="2"/>
  <c r="V94" i="2"/>
  <c r="W94" i="2"/>
  <c r="X94" i="2"/>
  <c r="Y94" i="2"/>
  <c r="Z94" i="2"/>
  <c r="AA94" i="2"/>
  <c r="AB94" i="2"/>
  <c r="AC94" i="2"/>
  <c r="AD94" i="2"/>
  <c r="AE94" i="2"/>
  <c r="AF94" i="2"/>
  <c r="AG94" i="2"/>
  <c r="AH94" i="2"/>
  <c r="AI94" i="2"/>
  <c r="AJ94" i="2"/>
  <c r="AK94" i="2"/>
  <c r="AL94" i="2"/>
  <c r="AM94" i="2"/>
  <c r="AN94" i="2"/>
  <c r="AO94" i="2"/>
  <c r="AP94" i="2"/>
  <c r="AQ94" i="2"/>
  <c r="AR94" i="2"/>
  <c r="E101" i="2"/>
  <c r="F101" i="2"/>
  <c r="G101" i="2"/>
  <c r="H101" i="2"/>
  <c r="I101" i="2"/>
  <c r="J101" i="2"/>
  <c r="K101" i="2"/>
  <c r="L101" i="2"/>
  <c r="M101" i="2"/>
  <c r="N101" i="2"/>
  <c r="O101" i="2"/>
  <c r="P101" i="2"/>
  <c r="Q101" i="2"/>
  <c r="R101" i="2"/>
  <c r="S101" i="2"/>
  <c r="T101" i="2"/>
  <c r="U101" i="2"/>
  <c r="V101" i="2"/>
  <c r="W101" i="2"/>
  <c r="X101" i="2"/>
  <c r="Y101" i="2"/>
  <c r="Z101" i="2"/>
  <c r="AA101" i="2"/>
  <c r="AB101" i="2"/>
  <c r="AC101" i="2"/>
  <c r="AD101" i="2"/>
  <c r="AE101" i="2"/>
  <c r="AF101" i="2"/>
  <c r="AG101" i="2"/>
  <c r="AH101" i="2"/>
  <c r="AI101" i="2"/>
  <c r="AJ101" i="2"/>
  <c r="AK101" i="2"/>
  <c r="AL101" i="2"/>
  <c r="AM101" i="2"/>
  <c r="AN101" i="2"/>
  <c r="AO101" i="2"/>
  <c r="AP101" i="2"/>
  <c r="AQ101" i="2"/>
  <c r="AR101" i="2"/>
  <c r="AS101" i="2"/>
  <c r="E102" i="2"/>
  <c r="F102" i="2"/>
  <c r="G102" i="2"/>
  <c r="H102" i="2"/>
  <c r="I102" i="2"/>
  <c r="J102" i="2"/>
  <c r="K102" i="2"/>
  <c r="L102" i="2"/>
  <c r="M102" i="2"/>
  <c r="N102" i="2"/>
  <c r="O102" i="2"/>
  <c r="P102" i="2"/>
  <c r="Q102" i="2"/>
  <c r="R102" i="2"/>
  <c r="S102" i="2"/>
  <c r="T102" i="2"/>
  <c r="U102" i="2"/>
  <c r="V102" i="2"/>
  <c r="W102" i="2"/>
  <c r="X102" i="2"/>
  <c r="Y102" i="2"/>
  <c r="Z102" i="2"/>
  <c r="AA102" i="2"/>
  <c r="AB102" i="2"/>
  <c r="AC102" i="2"/>
  <c r="AD102" i="2"/>
  <c r="AE102" i="2"/>
  <c r="AF102" i="2"/>
  <c r="AG102" i="2"/>
  <c r="AH102" i="2"/>
  <c r="AI102" i="2"/>
  <c r="AJ102" i="2"/>
  <c r="AK102" i="2"/>
  <c r="AL102" i="2"/>
  <c r="AM102" i="2"/>
  <c r="AN102" i="2"/>
  <c r="AO102" i="2"/>
  <c r="AP102" i="2"/>
  <c r="AQ102" i="2"/>
  <c r="AR102" i="2"/>
  <c r="AS102" i="2"/>
  <c r="E103" i="2"/>
  <c r="F103" i="2"/>
  <c r="G103" i="2"/>
  <c r="H103" i="2"/>
  <c r="I103" i="2"/>
  <c r="J103" i="2"/>
  <c r="K103" i="2"/>
  <c r="L103" i="2"/>
  <c r="M103" i="2"/>
  <c r="N103" i="2"/>
  <c r="O103" i="2"/>
  <c r="P103" i="2"/>
  <c r="Q103" i="2"/>
  <c r="R103" i="2"/>
  <c r="S103" i="2"/>
  <c r="T103" i="2"/>
  <c r="U103" i="2"/>
  <c r="V103" i="2"/>
  <c r="W103" i="2"/>
  <c r="X103" i="2"/>
  <c r="Y103" i="2"/>
  <c r="Z103" i="2"/>
  <c r="AA103" i="2"/>
  <c r="AB103" i="2"/>
  <c r="AC103" i="2"/>
  <c r="AD103" i="2"/>
  <c r="AE103" i="2"/>
  <c r="AF103" i="2"/>
  <c r="AG103" i="2"/>
  <c r="AH103" i="2"/>
  <c r="AI103" i="2"/>
  <c r="AJ103" i="2"/>
  <c r="AK103" i="2"/>
  <c r="AL103" i="2"/>
  <c r="AM103" i="2"/>
  <c r="AN103" i="2"/>
  <c r="AO103" i="2"/>
  <c r="AP103" i="2"/>
  <c r="AQ103" i="2"/>
  <c r="AR103" i="2"/>
  <c r="AS103" i="2"/>
  <c r="E104" i="2"/>
  <c r="F104" i="2"/>
  <c r="G104" i="2"/>
  <c r="H104" i="2"/>
  <c r="I104" i="2"/>
  <c r="J104" i="2"/>
  <c r="K104" i="2"/>
  <c r="L104" i="2"/>
  <c r="M104" i="2"/>
  <c r="N104" i="2"/>
  <c r="O104" i="2"/>
  <c r="P104" i="2"/>
  <c r="Q104" i="2"/>
  <c r="R104" i="2"/>
  <c r="S104" i="2"/>
  <c r="T104" i="2"/>
  <c r="U104" i="2"/>
  <c r="V104" i="2"/>
  <c r="W104" i="2"/>
  <c r="X104" i="2"/>
  <c r="Y104" i="2"/>
  <c r="Z104" i="2"/>
  <c r="AA104" i="2"/>
  <c r="AB104" i="2"/>
  <c r="AC104" i="2"/>
  <c r="AD104" i="2"/>
  <c r="AE104" i="2"/>
  <c r="AF104" i="2"/>
  <c r="AG104" i="2"/>
  <c r="AH104" i="2"/>
  <c r="AI104" i="2"/>
  <c r="AJ104" i="2"/>
  <c r="AK104" i="2"/>
  <c r="AL104" i="2"/>
  <c r="AM104" i="2"/>
  <c r="AN104" i="2"/>
  <c r="AO104" i="2"/>
  <c r="AP104" i="2"/>
  <c r="AQ104" i="2"/>
  <c r="AR104" i="2"/>
  <c r="AS104" i="2"/>
  <c r="E106" i="2"/>
  <c r="F106" i="2"/>
  <c r="G106" i="2"/>
  <c r="H106" i="2"/>
  <c r="I106" i="2"/>
  <c r="J106" i="2"/>
  <c r="K106" i="2"/>
  <c r="L106" i="2"/>
  <c r="M106" i="2"/>
  <c r="N106" i="2"/>
  <c r="O106" i="2"/>
  <c r="P106" i="2"/>
  <c r="Q106" i="2"/>
  <c r="R106" i="2"/>
  <c r="S106" i="2"/>
  <c r="T106" i="2"/>
  <c r="U106" i="2"/>
  <c r="V106" i="2"/>
  <c r="W106" i="2"/>
  <c r="X106" i="2"/>
  <c r="Y106" i="2"/>
  <c r="Z106" i="2"/>
  <c r="AA106" i="2"/>
  <c r="AB106" i="2"/>
  <c r="AC106" i="2"/>
  <c r="AD106" i="2"/>
  <c r="AE106" i="2"/>
  <c r="AF106" i="2"/>
  <c r="AG106" i="2"/>
  <c r="AH106" i="2"/>
  <c r="AI106" i="2"/>
  <c r="AJ106" i="2"/>
  <c r="AK106" i="2"/>
  <c r="AL106" i="2"/>
  <c r="AM106" i="2"/>
  <c r="AN106" i="2"/>
  <c r="AO106" i="2"/>
  <c r="AP106" i="2"/>
  <c r="AQ106" i="2"/>
  <c r="AR106" i="2"/>
  <c r="AS106" i="2"/>
  <c r="E107" i="2"/>
  <c r="F107" i="2"/>
  <c r="G107" i="2"/>
  <c r="H107" i="2"/>
  <c r="I107" i="2"/>
  <c r="J107" i="2"/>
  <c r="K107" i="2"/>
  <c r="L107" i="2"/>
  <c r="M107" i="2"/>
  <c r="N107" i="2"/>
  <c r="O107" i="2"/>
  <c r="P107" i="2"/>
  <c r="Q107" i="2"/>
  <c r="R107" i="2"/>
  <c r="S107" i="2"/>
  <c r="T107" i="2"/>
  <c r="U107" i="2"/>
  <c r="V107" i="2"/>
  <c r="W107" i="2"/>
  <c r="X107" i="2"/>
  <c r="Y107" i="2"/>
  <c r="Z107" i="2"/>
  <c r="AA107" i="2"/>
  <c r="AB107" i="2"/>
  <c r="AC107" i="2"/>
  <c r="AD107" i="2"/>
  <c r="AE107" i="2"/>
  <c r="AF107" i="2"/>
  <c r="AG107" i="2"/>
  <c r="AH107" i="2"/>
  <c r="AI107" i="2"/>
  <c r="AJ107" i="2"/>
  <c r="AK107" i="2"/>
  <c r="AL107" i="2"/>
  <c r="AM107" i="2"/>
  <c r="AN107" i="2"/>
  <c r="AO107" i="2"/>
  <c r="AP107" i="2"/>
  <c r="AQ107" i="2"/>
  <c r="AR107" i="2"/>
  <c r="AS107" i="2"/>
  <c r="E108" i="2"/>
  <c r="F108" i="2"/>
  <c r="G108" i="2"/>
  <c r="H108" i="2"/>
  <c r="I108" i="2"/>
  <c r="J108" i="2"/>
  <c r="K108" i="2"/>
  <c r="L108" i="2"/>
  <c r="M108" i="2"/>
  <c r="N108" i="2"/>
  <c r="O108" i="2"/>
  <c r="P108" i="2"/>
  <c r="Q108" i="2"/>
  <c r="R108" i="2"/>
  <c r="S108" i="2"/>
  <c r="T108" i="2"/>
  <c r="U108" i="2"/>
  <c r="V108" i="2"/>
  <c r="W108" i="2"/>
  <c r="X108" i="2"/>
  <c r="Y108" i="2"/>
  <c r="Z108" i="2"/>
  <c r="AA108" i="2"/>
  <c r="AB108" i="2"/>
  <c r="AC108" i="2"/>
  <c r="AD108" i="2"/>
  <c r="AE108" i="2"/>
  <c r="AF108" i="2"/>
  <c r="AG108" i="2"/>
  <c r="AH108" i="2"/>
  <c r="AI108" i="2"/>
  <c r="AJ108" i="2"/>
  <c r="AK108" i="2"/>
  <c r="AL108" i="2"/>
  <c r="AM108" i="2"/>
  <c r="AN108" i="2"/>
  <c r="AO108" i="2"/>
  <c r="AP108" i="2"/>
  <c r="AQ108" i="2"/>
  <c r="AR108" i="2"/>
  <c r="AS108" i="2"/>
  <c r="E109" i="2"/>
  <c r="F109" i="2"/>
  <c r="G109" i="2"/>
  <c r="H109" i="2"/>
  <c r="I109" i="2"/>
  <c r="J109" i="2"/>
  <c r="K109" i="2"/>
  <c r="L109" i="2"/>
  <c r="M109" i="2"/>
  <c r="N109" i="2"/>
  <c r="O109" i="2"/>
  <c r="P109" i="2"/>
  <c r="Q109" i="2"/>
  <c r="R109" i="2"/>
  <c r="S109" i="2"/>
  <c r="T109" i="2"/>
  <c r="U109" i="2"/>
  <c r="V109" i="2"/>
  <c r="W109" i="2"/>
  <c r="X109" i="2"/>
  <c r="Y109" i="2"/>
  <c r="Z109" i="2"/>
  <c r="AA109" i="2"/>
  <c r="AB109" i="2"/>
  <c r="AC109" i="2"/>
  <c r="AD109" i="2"/>
  <c r="AE109" i="2"/>
  <c r="AF109" i="2"/>
  <c r="AG109" i="2"/>
  <c r="AH109" i="2"/>
  <c r="AI109" i="2"/>
  <c r="AJ109" i="2"/>
  <c r="AK109" i="2"/>
  <c r="AL109" i="2"/>
  <c r="AM109" i="2"/>
  <c r="AN109" i="2"/>
  <c r="AO109" i="2"/>
  <c r="AP109" i="2"/>
  <c r="AQ109" i="2"/>
  <c r="AR109" i="2"/>
  <c r="AS109" i="2"/>
  <c r="E110" i="2"/>
  <c r="F110" i="2"/>
  <c r="G110" i="2"/>
  <c r="H110" i="2"/>
  <c r="I110" i="2"/>
  <c r="J110" i="2"/>
  <c r="K110" i="2"/>
  <c r="L110" i="2"/>
  <c r="M110" i="2"/>
  <c r="N110" i="2"/>
  <c r="O110" i="2"/>
  <c r="P110" i="2"/>
  <c r="Q110" i="2"/>
  <c r="R110" i="2"/>
  <c r="S110" i="2"/>
  <c r="T110" i="2"/>
  <c r="U110" i="2"/>
  <c r="V110" i="2"/>
  <c r="W110" i="2"/>
  <c r="X110" i="2"/>
  <c r="Y110" i="2"/>
  <c r="Z110" i="2"/>
  <c r="AA110" i="2"/>
  <c r="AB110" i="2"/>
  <c r="AC110" i="2"/>
  <c r="AD110" i="2"/>
  <c r="AE110" i="2"/>
  <c r="AF110" i="2"/>
  <c r="AG110" i="2"/>
  <c r="AH110" i="2"/>
  <c r="AI110" i="2"/>
  <c r="AJ110" i="2"/>
  <c r="AK110" i="2"/>
  <c r="AL110" i="2"/>
  <c r="AM110" i="2"/>
  <c r="AN110" i="2"/>
  <c r="AO110" i="2"/>
  <c r="AP110" i="2"/>
  <c r="AQ110" i="2"/>
  <c r="AR110" i="2"/>
  <c r="AS110" i="2"/>
  <c r="E111" i="2"/>
  <c r="F111" i="2"/>
  <c r="G111" i="2"/>
  <c r="H111" i="2"/>
  <c r="I111" i="2"/>
  <c r="J111" i="2"/>
  <c r="K111" i="2"/>
  <c r="L111" i="2"/>
  <c r="M111" i="2"/>
  <c r="N111" i="2"/>
  <c r="O111" i="2"/>
  <c r="P111" i="2"/>
  <c r="Q111" i="2"/>
  <c r="R111" i="2"/>
  <c r="S111" i="2"/>
  <c r="T111" i="2"/>
  <c r="U111" i="2"/>
  <c r="V111" i="2"/>
  <c r="W111" i="2"/>
  <c r="X111" i="2"/>
  <c r="Y111" i="2"/>
  <c r="Z111" i="2"/>
  <c r="AA111" i="2"/>
  <c r="AB111" i="2"/>
  <c r="AC111" i="2"/>
  <c r="AD111" i="2"/>
  <c r="AE111" i="2"/>
  <c r="AF111" i="2"/>
  <c r="AG111" i="2"/>
  <c r="AH111" i="2"/>
  <c r="AI111" i="2"/>
  <c r="AJ111" i="2"/>
  <c r="AK111" i="2"/>
  <c r="AL111" i="2"/>
  <c r="AM111" i="2"/>
  <c r="AN111" i="2"/>
  <c r="AO111" i="2"/>
  <c r="AP111" i="2"/>
  <c r="AQ111" i="2"/>
  <c r="AR111" i="2"/>
  <c r="AS111" i="2"/>
  <c r="E113" i="2"/>
  <c r="F113" i="2"/>
  <c r="G113" i="2"/>
  <c r="H113" i="2"/>
  <c r="I113" i="2"/>
  <c r="J113" i="2"/>
  <c r="K113" i="2"/>
  <c r="L113" i="2"/>
  <c r="M113" i="2"/>
  <c r="N113" i="2"/>
  <c r="O113" i="2"/>
  <c r="P113" i="2"/>
  <c r="Q113" i="2"/>
  <c r="R113" i="2"/>
  <c r="S113" i="2"/>
  <c r="T113" i="2"/>
  <c r="U113" i="2"/>
  <c r="V113" i="2"/>
  <c r="W113" i="2"/>
  <c r="X113" i="2"/>
  <c r="Y113" i="2"/>
  <c r="Z113" i="2"/>
  <c r="AA113" i="2"/>
  <c r="AB113" i="2"/>
  <c r="AC113" i="2"/>
  <c r="AD113" i="2"/>
  <c r="AE113" i="2"/>
  <c r="AF113" i="2"/>
  <c r="AG113" i="2"/>
  <c r="AH113" i="2"/>
  <c r="AI113" i="2"/>
  <c r="AJ113" i="2"/>
  <c r="AK113" i="2"/>
  <c r="AL113" i="2"/>
  <c r="AM113" i="2"/>
  <c r="AN113" i="2"/>
  <c r="AO113" i="2"/>
  <c r="AP113" i="2"/>
  <c r="AQ113" i="2"/>
  <c r="AR113" i="2"/>
  <c r="AS113" i="2"/>
  <c r="E114" i="2"/>
  <c r="F114" i="2"/>
  <c r="G114" i="2"/>
  <c r="H114" i="2"/>
  <c r="I114" i="2"/>
  <c r="J114" i="2"/>
  <c r="K114" i="2"/>
  <c r="L114" i="2"/>
  <c r="M114" i="2"/>
  <c r="N114" i="2"/>
  <c r="O114" i="2"/>
  <c r="P114" i="2"/>
  <c r="Q114" i="2"/>
  <c r="R114" i="2"/>
  <c r="S114" i="2"/>
  <c r="T114" i="2"/>
  <c r="U114" i="2"/>
  <c r="V114" i="2"/>
  <c r="W114" i="2"/>
  <c r="X114" i="2"/>
  <c r="Y114" i="2"/>
  <c r="Z114" i="2"/>
  <c r="AA114" i="2"/>
  <c r="AB114" i="2"/>
  <c r="AC114" i="2"/>
  <c r="AD114" i="2"/>
  <c r="AE114" i="2"/>
  <c r="AF114" i="2"/>
  <c r="AG114" i="2"/>
  <c r="AH114" i="2"/>
  <c r="AI114" i="2"/>
  <c r="AJ114" i="2"/>
  <c r="AK114" i="2"/>
  <c r="AL114" i="2"/>
  <c r="AM114" i="2"/>
  <c r="AN114" i="2"/>
  <c r="AO114" i="2"/>
  <c r="AP114" i="2"/>
  <c r="AQ114" i="2"/>
  <c r="AR114" i="2"/>
  <c r="AS114" i="2"/>
  <c r="E115" i="2"/>
  <c r="F115" i="2"/>
  <c r="G115" i="2"/>
  <c r="H115" i="2"/>
  <c r="I115" i="2"/>
  <c r="J115" i="2"/>
  <c r="K115" i="2"/>
  <c r="L115" i="2"/>
  <c r="M115" i="2"/>
  <c r="N115" i="2"/>
  <c r="O115" i="2"/>
  <c r="P115" i="2"/>
  <c r="Q115" i="2"/>
  <c r="R115" i="2"/>
  <c r="S115" i="2"/>
  <c r="T115" i="2"/>
  <c r="U115" i="2"/>
  <c r="V115" i="2"/>
  <c r="W115" i="2"/>
  <c r="X115" i="2"/>
  <c r="Y115" i="2"/>
  <c r="Z115" i="2"/>
  <c r="AA115" i="2"/>
  <c r="AB115" i="2"/>
  <c r="AC115" i="2"/>
  <c r="AD115" i="2"/>
  <c r="AE115" i="2"/>
  <c r="AF115" i="2"/>
  <c r="AG115" i="2"/>
  <c r="AH115" i="2"/>
  <c r="AI115" i="2"/>
  <c r="AJ115" i="2"/>
  <c r="AK115" i="2"/>
  <c r="AL115" i="2"/>
  <c r="AM115" i="2"/>
  <c r="AN115" i="2"/>
  <c r="AO115" i="2"/>
  <c r="AP115" i="2"/>
  <c r="AQ115" i="2"/>
  <c r="AR115" i="2"/>
  <c r="AS115" i="2"/>
  <c r="E117" i="2"/>
  <c r="F117" i="2"/>
  <c r="G117" i="2"/>
  <c r="H117" i="2"/>
  <c r="I117" i="2"/>
  <c r="J117" i="2"/>
  <c r="K117" i="2"/>
  <c r="L117" i="2"/>
  <c r="M117" i="2"/>
  <c r="N117" i="2"/>
  <c r="O117" i="2"/>
  <c r="P117" i="2"/>
  <c r="Q117" i="2"/>
  <c r="R117" i="2"/>
  <c r="S117" i="2"/>
  <c r="T117" i="2"/>
  <c r="U117" i="2"/>
  <c r="V117" i="2"/>
  <c r="W117" i="2"/>
  <c r="X117" i="2"/>
  <c r="Y117" i="2"/>
  <c r="Z117" i="2"/>
  <c r="AA117" i="2"/>
  <c r="AB117" i="2"/>
  <c r="AC117" i="2"/>
  <c r="AD117" i="2"/>
  <c r="AE117" i="2"/>
  <c r="AF117" i="2"/>
  <c r="AG117" i="2"/>
  <c r="AH117" i="2"/>
  <c r="AI117" i="2"/>
  <c r="AJ117" i="2"/>
  <c r="AK117" i="2"/>
  <c r="AL117" i="2"/>
  <c r="AM117" i="2"/>
  <c r="AN117" i="2"/>
  <c r="AO117" i="2"/>
  <c r="AP117" i="2"/>
  <c r="AQ117" i="2"/>
  <c r="AR117" i="2"/>
  <c r="AS117" i="2"/>
  <c r="E120" i="2"/>
  <c r="F120" i="2"/>
  <c r="G120" i="2"/>
  <c r="H120" i="2"/>
  <c r="I120" i="2"/>
  <c r="J120" i="2"/>
  <c r="K120" i="2"/>
  <c r="L120" i="2"/>
  <c r="M120" i="2"/>
  <c r="N120" i="2"/>
  <c r="O120" i="2"/>
  <c r="P120" i="2"/>
  <c r="Q120" i="2"/>
  <c r="R120" i="2"/>
  <c r="S120" i="2"/>
  <c r="T120" i="2"/>
  <c r="U120" i="2"/>
  <c r="V120" i="2"/>
  <c r="W120" i="2"/>
  <c r="X120" i="2"/>
  <c r="Y120" i="2"/>
  <c r="Z120" i="2"/>
  <c r="AA120" i="2"/>
  <c r="AB120" i="2"/>
  <c r="AC120" i="2"/>
  <c r="AD120" i="2"/>
  <c r="AE120" i="2"/>
  <c r="AF120" i="2"/>
  <c r="AG120" i="2"/>
  <c r="AH120" i="2"/>
  <c r="AI120" i="2"/>
  <c r="AJ120" i="2"/>
  <c r="AK120" i="2"/>
  <c r="AL120" i="2"/>
  <c r="AM120" i="2"/>
  <c r="AN120" i="2"/>
  <c r="AO120" i="2"/>
  <c r="AP120" i="2"/>
  <c r="AQ120" i="2"/>
  <c r="AR120" i="2"/>
  <c r="AS120" i="2"/>
  <c r="E126" i="2"/>
  <c r="F126" i="2"/>
  <c r="G126" i="2"/>
  <c r="H126" i="2"/>
  <c r="I126" i="2"/>
  <c r="J126" i="2"/>
  <c r="K126" i="2"/>
  <c r="L126" i="2"/>
  <c r="M126" i="2"/>
  <c r="N126" i="2"/>
  <c r="O126" i="2"/>
  <c r="P126" i="2"/>
  <c r="Q126" i="2"/>
  <c r="R126" i="2"/>
  <c r="S126" i="2"/>
  <c r="T126" i="2"/>
  <c r="U126" i="2"/>
  <c r="V126" i="2"/>
  <c r="W126" i="2"/>
  <c r="X126" i="2"/>
  <c r="Y126" i="2"/>
  <c r="Z126" i="2"/>
  <c r="AA126" i="2"/>
  <c r="AB126" i="2"/>
  <c r="AC126" i="2"/>
  <c r="AD126" i="2"/>
  <c r="AE126" i="2"/>
  <c r="AF126" i="2"/>
  <c r="AG126" i="2"/>
  <c r="AH126" i="2"/>
  <c r="AI126" i="2"/>
  <c r="AJ126" i="2"/>
  <c r="AK126" i="2"/>
  <c r="AL126" i="2"/>
  <c r="AM126" i="2"/>
  <c r="AN126" i="2"/>
  <c r="AO126" i="2"/>
  <c r="AP126" i="2"/>
  <c r="AQ126" i="2"/>
  <c r="AR126" i="2"/>
  <c r="AS126" i="2"/>
  <c r="E129" i="2"/>
  <c r="F129" i="2"/>
  <c r="G129" i="2"/>
  <c r="H129" i="2"/>
  <c r="I129" i="2"/>
  <c r="J129" i="2"/>
  <c r="K129" i="2"/>
  <c r="L129" i="2"/>
  <c r="M129" i="2"/>
  <c r="N129" i="2"/>
  <c r="O129" i="2"/>
  <c r="P129" i="2"/>
  <c r="Q129" i="2"/>
  <c r="R129" i="2"/>
  <c r="S129" i="2"/>
  <c r="T129" i="2"/>
  <c r="U129" i="2"/>
  <c r="V129" i="2"/>
  <c r="W129" i="2"/>
  <c r="X129" i="2"/>
  <c r="Y129" i="2"/>
  <c r="Z129" i="2"/>
  <c r="AA129" i="2"/>
  <c r="AB129" i="2"/>
  <c r="AC129" i="2"/>
  <c r="AD129" i="2"/>
  <c r="AE129" i="2"/>
  <c r="AF129" i="2"/>
  <c r="AG129" i="2"/>
  <c r="AH129" i="2"/>
  <c r="AI129" i="2"/>
  <c r="AJ129" i="2"/>
  <c r="AK129" i="2"/>
  <c r="AL129" i="2"/>
  <c r="AM129" i="2"/>
  <c r="AS129" i="2"/>
  <c r="E130" i="2"/>
  <c r="F130" i="2"/>
  <c r="G130" i="2"/>
  <c r="H130" i="2"/>
  <c r="I130" i="2"/>
  <c r="J130" i="2"/>
  <c r="K130" i="2"/>
  <c r="L130" i="2"/>
  <c r="M130" i="2"/>
  <c r="AS130" i="2"/>
  <c r="E132" i="2"/>
  <c r="F132" i="2"/>
  <c r="G132" i="2"/>
  <c r="H132" i="2"/>
  <c r="I132" i="2"/>
  <c r="J132" i="2"/>
  <c r="K132" i="2"/>
  <c r="L132" i="2"/>
  <c r="M132" i="2"/>
  <c r="N132" i="2"/>
  <c r="O132" i="2"/>
  <c r="P132" i="2"/>
  <c r="Q132" i="2"/>
  <c r="R132" i="2"/>
  <c r="S132" i="2"/>
  <c r="T132" i="2"/>
  <c r="U132" i="2"/>
  <c r="V132" i="2"/>
  <c r="W132" i="2"/>
  <c r="X132" i="2"/>
  <c r="Y132" i="2"/>
  <c r="Z132" i="2"/>
  <c r="AA132" i="2"/>
  <c r="AB132" i="2"/>
  <c r="AC132" i="2"/>
  <c r="AD132" i="2"/>
  <c r="AE132" i="2"/>
  <c r="AF132" i="2"/>
  <c r="AG132" i="2"/>
  <c r="AH132" i="2"/>
  <c r="AI132" i="2"/>
  <c r="AJ132" i="2"/>
  <c r="AK132" i="2"/>
  <c r="AL132" i="2"/>
  <c r="AM132" i="2"/>
  <c r="AN132" i="2"/>
  <c r="AO132" i="2"/>
  <c r="AP132" i="2"/>
  <c r="AQ132" i="2"/>
  <c r="AR132" i="2"/>
  <c r="AS132" i="2"/>
  <c r="E135" i="2"/>
  <c r="F135" i="2"/>
  <c r="G135" i="2"/>
  <c r="H135" i="2"/>
  <c r="I135" i="2"/>
  <c r="J135" i="2"/>
  <c r="K135" i="2"/>
  <c r="L135" i="2"/>
  <c r="M135" i="2"/>
  <c r="N135" i="2"/>
  <c r="O135" i="2"/>
  <c r="P135" i="2"/>
  <c r="Q135" i="2"/>
  <c r="R135" i="2"/>
  <c r="S135" i="2"/>
  <c r="T135" i="2"/>
  <c r="U135" i="2"/>
  <c r="V135" i="2"/>
  <c r="W135" i="2"/>
  <c r="X135" i="2"/>
  <c r="Y135" i="2"/>
  <c r="Z135" i="2"/>
  <c r="AA135" i="2"/>
  <c r="AB135" i="2"/>
  <c r="AC135" i="2"/>
  <c r="AD135" i="2"/>
  <c r="AE135" i="2"/>
  <c r="AF135" i="2"/>
  <c r="AG135" i="2"/>
  <c r="AH135" i="2"/>
  <c r="AI135" i="2"/>
  <c r="AJ135" i="2"/>
  <c r="AK135" i="2"/>
  <c r="AL135" i="2"/>
  <c r="AM135" i="2"/>
  <c r="AN135" i="2"/>
  <c r="AO135" i="2"/>
  <c r="AP135" i="2"/>
  <c r="AQ135" i="2"/>
  <c r="AR135" i="2"/>
  <c r="AS135" i="2"/>
  <c r="E136" i="2"/>
  <c r="F136" i="2"/>
  <c r="G136" i="2"/>
  <c r="H136" i="2"/>
  <c r="I136" i="2"/>
  <c r="J136" i="2"/>
  <c r="K136" i="2"/>
  <c r="L136" i="2"/>
  <c r="M136" i="2"/>
  <c r="N136" i="2"/>
  <c r="O136" i="2"/>
  <c r="P136" i="2"/>
  <c r="Q136" i="2"/>
  <c r="R136" i="2"/>
  <c r="S136" i="2"/>
  <c r="T136" i="2"/>
  <c r="U136" i="2"/>
  <c r="V136" i="2"/>
  <c r="W136" i="2"/>
  <c r="X136" i="2"/>
  <c r="Y136" i="2"/>
  <c r="Z136" i="2"/>
  <c r="AA136" i="2"/>
  <c r="AB136" i="2"/>
  <c r="AC136" i="2"/>
  <c r="AD136" i="2"/>
  <c r="AE136" i="2"/>
  <c r="AF136" i="2"/>
  <c r="AG136" i="2"/>
  <c r="AH136" i="2"/>
  <c r="AI136" i="2"/>
  <c r="AJ136" i="2"/>
  <c r="AK136" i="2"/>
  <c r="AL136" i="2"/>
  <c r="AM136" i="2"/>
  <c r="AN136" i="2"/>
  <c r="AO136" i="2"/>
  <c r="AP136" i="2"/>
  <c r="AQ136" i="2"/>
  <c r="AR136" i="2"/>
  <c r="AS136" i="2"/>
  <c r="E138" i="2"/>
  <c r="F138" i="2"/>
  <c r="G138" i="2"/>
  <c r="H138" i="2"/>
  <c r="I138" i="2"/>
  <c r="J138" i="2"/>
  <c r="K138" i="2"/>
  <c r="L138" i="2"/>
  <c r="M138" i="2"/>
  <c r="N138" i="2"/>
  <c r="O138" i="2"/>
  <c r="P138" i="2"/>
  <c r="Q138" i="2"/>
  <c r="R138" i="2"/>
  <c r="S138" i="2"/>
  <c r="T138" i="2"/>
  <c r="U138" i="2"/>
  <c r="V138" i="2"/>
  <c r="W138" i="2"/>
  <c r="X138" i="2"/>
  <c r="Y138" i="2"/>
  <c r="Z138" i="2"/>
  <c r="AA138" i="2"/>
  <c r="AB138" i="2"/>
  <c r="AC138" i="2"/>
  <c r="AD138" i="2"/>
  <c r="AE138" i="2"/>
  <c r="AF138" i="2"/>
  <c r="AG138" i="2"/>
  <c r="AH138" i="2"/>
  <c r="AI138" i="2"/>
  <c r="AJ138" i="2"/>
  <c r="AK138" i="2"/>
  <c r="AL138" i="2"/>
  <c r="AM138" i="2"/>
  <c r="AN138" i="2"/>
  <c r="AO138" i="2"/>
  <c r="AP138" i="2"/>
  <c r="AQ138" i="2"/>
  <c r="AR138" i="2"/>
  <c r="AS138" i="2"/>
  <c r="E139" i="2"/>
  <c r="F139" i="2"/>
  <c r="G139" i="2"/>
  <c r="H139" i="2"/>
  <c r="I139" i="2"/>
  <c r="J139" i="2"/>
  <c r="K139" i="2"/>
  <c r="L139" i="2"/>
  <c r="M139" i="2"/>
  <c r="N139" i="2"/>
  <c r="O139" i="2"/>
  <c r="P139" i="2"/>
  <c r="Q139" i="2"/>
  <c r="R139" i="2"/>
  <c r="S139" i="2"/>
  <c r="T139" i="2"/>
  <c r="U139" i="2"/>
  <c r="V139" i="2"/>
  <c r="W139" i="2"/>
  <c r="X139" i="2"/>
  <c r="Y139" i="2"/>
  <c r="Z139" i="2"/>
  <c r="AA139" i="2"/>
  <c r="AB139" i="2"/>
  <c r="AC139" i="2"/>
  <c r="AD139" i="2"/>
  <c r="AE139" i="2"/>
  <c r="AF139" i="2"/>
  <c r="AG139" i="2"/>
  <c r="AH139" i="2"/>
  <c r="AI139" i="2"/>
  <c r="AJ139" i="2"/>
  <c r="AK139" i="2"/>
  <c r="AL139" i="2"/>
  <c r="AM139" i="2"/>
  <c r="AN139" i="2"/>
  <c r="AO139" i="2"/>
  <c r="AP139" i="2"/>
  <c r="AQ139" i="2"/>
  <c r="AR139" i="2"/>
  <c r="AS139" i="2"/>
  <c r="E140" i="2"/>
  <c r="F140" i="2"/>
  <c r="G140" i="2"/>
  <c r="H140" i="2"/>
  <c r="I140" i="2"/>
  <c r="J140" i="2"/>
  <c r="K140" i="2"/>
  <c r="L140" i="2"/>
  <c r="M140" i="2"/>
  <c r="N140" i="2"/>
  <c r="O140" i="2"/>
  <c r="P140" i="2"/>
  <c r="Q140" i="2"/>
  <c r="R140" i="2"/>
  <c r="S140" i="2"/>
  <c r="T140" i="2"/>
  <c r="U140" i="2"/>
  <c r="V140" i="2"/>
  <c r="W140" i="2"/>
  <c r="X140" i="2"/>
  <c r="Y140" i="2"/>
  <c r="Z140" i="2"/>
  <c r="AA140" i="2"/>
  <c r="AB140" i="2"/>
  <c r="AC140" i="2"/>
  <c r="AD140" i="2"/>
  <c r="AE140" i="2"/>
  <c r="AF140" i="2"/>
  <c r="AG140" i="2"/>
  <c r="AH140" i="2"/>
  <c r="AI140" i="2"/>
  <c r="AJ140" i="2"/>
  <c r="AK140" i="2"/>
  <c r="AL140" i="2"/>
  <c r="AM140" i="2"/>
  <c r="AN140" i="2"/>
  <c r="AO140" i="2"/>
  <c r="AP140" i="2"/>
  <c r="AQ140" i="2"/>
  <c r="AR140" i="2"/>
  <c r="AS140" i="2"/>
  <c r="F142" i="2"/>
  <c r="G142" i="2"/>
  <c r="H142" i="2"/>
  <c r="I142" i="2"/>
  <c r="J142" i="2"/>
  <c r="K142" i="2"/>
  <c r="L142" i="2"/>
  <c r="M142" i="2"/>
  <c r="N142" i="2"/>
  <c r="O142" i="2"/>
  <c r="P142" i="2"/>
  <c r="Q142" i="2"/>
  <c r="R142" i="2"/>
  <c r="S142" i="2"/>
  <c r="T142" i="2"/>
  <c r="U142" i="2"/>
  <c r="V142" i="2"/>
  <c r="W142" i="2"/>
  <c r="X142" i="2"/>
  <c r="Y142" i="2"/>
  <c r="Z142" i="2"/>
  <c r="AA142" i="2"/>
  <c r="AB142" i="2"/>
  <c r="AC142" i="2"/>
  <c r="AD142" i="2"/>
  <c r="AE142" i="2"/>
  <c r="AF142" i="2"/>
  <c r="AG142" i="2"/>
  <c r="AH142" i="2"/>
  <c r="AI142" i="2"/>
  <c r="AJ142" i="2"/>
  <c r="AK142" i="2"/>
  <c r="AL142" i="2"/>
  <c r="AM142" i="2"/>
  <c r="AS142" i="2"/>
  <c r="F143" i="2"/>
  <c r="G143" i="2"/>
  <c r="H143" i="2"/>
  <c r="I143" i="2"/>
  <c r="J143" i="2"/>
  <c r="K143" i="2"/>
  <c r="L143" i="2"/>
  <c r="M143" i="2"/>
  <c r="N143" i="2"/>
  <c r="O143" i="2"/>
  <c r="P143" i="2"/>
  <c r="Q143" i="2"/>
  <c r="R143" i="2"/>
  <c r="S143" i="2"/>
  <c r="T143" i="2"/>
  <c r="U143" i="2"/>
  <c r="V143" i="2"/>
  <c r="W143" i="2"/>
  <c r="X143" i="2"/>
  <c r="Y143" i="2"/>
  <c r="Z143" i="2"/>
  <c r="AA143" i="2"/>
  <c r="AB143" i="2"/>
  <c r="AC143" i="2"/>
  <c r="AD143" i="2"/>
  <c r="AE143" i="2"/>
  <c r="AF143" i="2"/>
  <c r="AG143" i="2"/>
  <c r="AH143" i="2"/>
  <c r="AI143" i="2"/>
  <c r="AJ143" i="2"/>
  <c r="AK143" i="2"/>
  <c r="AL143" i="2"/>
  <c r="AM143" i="2"/>
  <c r="AS143" i="2"/>
  <c r="E145" i="2"/>
  <c r="F145" i="2"/>
  <c r="G145" i="2"/>
  <c r="H145" i="2"/>
  <c r="I145" i="2"/>
  <c r="J145" i="2"/>
  <c r="K145" i="2"/>
  <c r="L145" i="2"/>
  <c r="M145" i="2"/>
  <c r="N145" i="2"/>
  <c r="O145" i="2"/>
  <c r="P145" i="2"/>
  <c r="Q145" i="2"/>
  <c r="R145" i="2"/>
  <c r="S145" i="2"/>
  <c r="T145" i="2"/>
  <c r="U145" i="2"/>
  <c r="V145" i="2"/>
  <c r="W145" i="2"/>
  <c r="X145" i="2"/>
  <c r="Y145" i="2"/>
  <c r="Z145" i="2"/>
  <c r="AA145" i="2"/>
  <c r="AB145" i="2"/>
  <c r="AC145" i="2"/>
  <c r="AD145" i="2"/>
  <c r="AE145" i="2"/>
  <c r="AF145" i="2"/>
  <c r="AG145" i="2"/>
  <c r="AH145" i="2"/>
  <c r="AI145" i="2"/>
  <c r="AJ145" i="2"/>
  <c r="AK145" i="2"/>
  <c r="AL145" i="2"/>
  <c r="AM145" i="2"/>
  <c r="AN145" i="2"/>
  <c r="AO145" i="2"/>
  <c r="AP145" i="2"/>
  <c r="AQ145" i="2"/>
  <c r="AR145" i="2"/>
  <c r="AS145" i="2"/>
  <c r="E146" i="2"/>
  <c r="F146" i="2"/>
  <c r="G146" i="2"/>
  <c r="H146" i="2"/>
  <c r="I146" i="2"/>
  <c r="J146" i="2"/>
  <c r="K146" i="2"/>
  <c r="L146" i="2"/>
  <c r="M146" i="2"/>
  <c r="N146" i="2"/>
  <c r="O146" i="2"/>
  <c r="P146" i="2"/>
  <c r="Q146" i="2"/>
  <c r="R146" i="2"/>
  <c r="S146" i="2"/>
  <c r="T146" i="2"/>
  <c r="U146" i="2"/>
  <c r="V146" i="2"/>
  <c r="W146" i="2"/>
  <c r="X146" i="2"/>
  <c r="Y146" i="2"/>
  <c r="Z146" i="2"/>
  <c r="AA146" i="2"/>
  <c r="AB146" i="2"/>
  <c r="AC146" i="2"/>
  <c r="AD146" i="2"/>
  <c r="AE146" i="2"/>
  <c r="AF146" i="2"/>
  <c r="AG146" i="2"/>
  <c r="AH146" i="2"/>
  <c r="AI146" i="2"/>
  <c r="AJ146" i="2"/>
  <c r="AK146" i="2"/>
  <c r="AL146" i="2"/>
  <c r="AM146" i="2"/>
  <c r="AN146" i="2"/>
  <c r="AO146" i="2"/>
  <c r="AP146" i="2"/>
  <c r="AQ146" i="2"/>
  <c r="AR146" i="2"/>
  <c r="AS146" i="2"/>
  <c r="E147" i="2"/>
  <c r="F147" i="2"/>
  <c r="G147" i="2"/>
  <c r="H147" i="2"/>
  <c r="I147" i="2"/>
  <c r="J147" i="2"/>
  <c r="K147" i="2"/>
  <c r="L147" i="2"/>
  <c r="M147" i="2"/>
  <c r="N147" i="2"/>
  <c r="O147" i="2"/>
  <c r="P147" i="2"/>
  <c r="Q147" i="2"/>
  <c r="R147" i="2"/>
  <c r="S147" i="2"/>
  <c r="T147" i="2"/>
  <c r="U147" i="2"/>
  <c r="V147" i="2"/>
  <c r="W147" i="2"/>
  <c r="X147" i="2"/>
  <c r="Y147" i="2"/>
  <c r="Z147" i="2"/>
  <c r="AA147" i="2"/>
  <c r="AB147" i="2"/>
  <c r="AC147" i="2"/>
  <c r="AD147" i="2"/>
  <c r="AE147" i="2"/>
  <c r="AF147" i="2"/>
  <c r="AG147" i="2"/>
  <c r="AH147" i="2"/>
  <c r="AI147" i="2"/>
  <c r="AJ147" i="2"/>
  <c r="AK147" i="2"/>
  <c r="AL147" i="2"/>
  <c r="AM147" i="2"/>
  <c r="AN147" i="2"/>
  <c r="AO147" i="2"/>
  <c r="AP147" i="2"/>
  <c r="AQ147" i="2"/>
  <c r="AR147" i="2"/>
  <c r="AS147" i="2"/>
  <c r="E148" i="2"/>
  <c r="F148" i="2"/>
  <c r="G148" i="2"/>
  <c r="H148" i="2"/>
  <c r="I148" i="2"/>
  <c r="J148" i="2"/>
  <c r="K148" i="2"/>
  <c r="L148" i="2"/>
  <c r="M148" i="2"/>
  <c r="N148" i="2"/>
  <c r="O148" i="2"/>
  <c r="P148" i="2"/>
  <c r="Q148" i="2"/>
  <c r="R148" i="2"/>
  <c r="S148" i="2"/>
  <c r="T148" i="2"/>
  <c r="U148" i="2"/>
  <c r="V148" i="2"/>
  <c r="W148" i="2"/>
  <c r="X148" i="2"/>
  <c r="Y148" i="2"/>
  <c r="Z148" i="2"/>
  <c r="AA148" i="2"/>
  <c r="AB148" i="2"/>
  <c r="AC148" i="2"/>
  <c r="AD148" i="2"/>
  <c r="AE148" i="2"/>
  <c r="AF148" i="2"/>
  <c r="AG148" i="2"/>
  <c r="AH148" i="2"/>
  <c r="AI148" i="2"/>
  <c r="AJ148" i="2"/>
  <c r="AK148" i="2"/>
  <c r="AL148" i="2"/>
  <c r="AM148" i="2"/>
  <c r="AN148" i="2"/>
  <c r="AO148" i="2"/>
  <c r="AP148" i="2"/>
  <c r="AQ148" i="2"/>
  <c r="AR148" i="2"/>
  <c r="AS148" i="2"/>
  <c r="E158" i="2"/>
  <c r="F158" i="2"/>
  <c r="G158" i="2"/>
  <c r="H158" i="2"/>
  <c r="I158" i="2"/>
  <c r="J158" i="2"/>
  <c r="K158" i="2"/>
  <c r="L158" i="2"/>
  <c r="M158" i="2"/>
  <c r="N158" i="2"/>
  <c r="O158" i="2"/>
  <c r="P158" i="2"/>
  <c r="Q158" i="2"/>
  <c r="R158" i="2"/>
  <c r="S158" i="2"/>
  <c r="T158" i="2"/>
  <c r="U158" i="2"/>
  <c r="V158" i="2"/>
  <c r="W158" i="2"/>
  <c r="X158" i="2"/>
  <c r="Y158" i="2"/>
  <c r="Z158" i="2"/>
  <c r="AA158" i="2"/>
  <c r="AB158" i="2"/>
  <c r="AC158" i="2"/>
  <c r="AD158" i="2"/>
  <c r="AE158" i="2"/>
  <c r="AF158" i="2"/>
  <c r="AG158" i="2"/>
  <c r="AH158" i="2"/>
  <c r="AI158" i="2"/>
  <c r="AJ158" i="2"/>
  <c r="AK158" i="2"/>
  <c r="AL158" i="2"/>
  <c r="AM158" i="2"/>
  <c r="AN158" i="2"/>
  <c r="AO158" i="2"/>
  <c r="AP158" i="2"/>
  <c r="AQ158" i="2"/>
  <c r="AR158" i="2"/>
  <c r="E159" i="2"/>
  <c r="F159" i="2"/>
  <c r="G159" i="2"/>
  <c r="H159" i="2"/>
  <c r="I159" i="2"/>
  <c r="J159" i="2"/>
  <c r="K159" i="2"/>
  <c r="L159" i="2"/>
  <c r="M159" i="2"/>
  <c r="N159" i="2"/>
  <c r="O159" i="2"/>
  <c r="P159" i="2"/>
  <c r="Q159" i="2"/>
  <c r="R159" i="2"/>
  <c r="S159" i="2"/>
  <c r="T159" i="2"/>
  <c r="U159" i="2"/>
  <c r="V159" i="2"/>
  <c r="W159" i="2"/>
  <c r="X159" i="2"/>
  <c r="Y159" i="2"/>
  <c r="Z159" i="2"/>
  <c r="AA159" i="2"/>
  <c r="AB159" i="2"/>
  <c r="AC159" i="2"/>
  <c r="AD159" i="2"/>
  <c r="AE159" i="2"/>
  <c r="AF159" i="2"/>
  <c r="AG159" i="2"/>
  <c r="AH159" i="2"/>
  <c r="AI159" i="2"/>
  <c r="AJ159" i="2"/>
  <c r="AK159" i="2"/>
  <c r="AL159" i="2"/>
  <c r="AM159" i="2"/>
  <c r="AN159" i="2"/>
  <c r="AO159" i="2"/>
  <c r="AP159" i="2"/>
  <c r="AQ159" i="2"/>
  <c r="AR159" i="2"/>
  <c r="E160" i="2"/>
  <c r="F160" i="2"/>
  <c r="G160" i="2"/>
  <c r="H160" i="2"/>
  <c r="I160" i="2"/>
  <c r="J160" i="2"/>
  <c r="K160" i="2"/>
  <c r="L160" i="2"/>
  <c r="M160" i="2"/>
  <c r="N160" i="2"/>
  <c r="O160" i="2"/>
  <c r="P160" i="2"/>
  <c r="Q160" i="2"/>
  <c r="R160" i="2"/>
  <c r="S160" i="2"/>
  <c r="T160" i="2"/>
  <c r="U160" i="2"/>
  <c r="V160" i="2"/>
  <c r="W160" i="2"/>
  <c r="X160" i="2"/>
  <c r="Y160" i="2"/>
  <c r="Z160" i="2"/>
  <c r="AA160" i="2"/>
  <c r="AB160" i="2"/>
  <c r="AC160" i="2"/>
  <c r="AD160" i="2"/>
  <c r="AE160" i="2"/>
  <c r="AF160" i="2"/>
  <c r="AG160" i="2"/>
  <c r="AH160" i="2"/>
  <c r="AI160" i="2"/>
  <c r="AJ160" i="2"/>
  <c r="AK160" i="2"/>
  <c r="AL160" i="2"/>
  <c r="AM160" i="2"/>
  <c r="AN160" i="2"/>
  <c r="AO160" i="2"/>
  <c r="AP160" i="2"/>
  <c r="AQ160" i="2"/>
  <c r="AR160" i="2"/>
  <c r="E161" i="2"/>
  <c r="F161" i="2"/>
  <c r="G161" i="2"/>
  <c r="H161" i="2"/>
  <c r="I161" i="2"/>
  <c r="J161" i="2"/>
  <c r="K161" i="2"/>
  <c r="L161" i="2"/>
  <c r="M161" i="2"/>
  <c r="N161" i="2"/>
  <c r="O161" i="2"/>
  <c r="P161" i="2"/>
  <c r="Q161" i="2"/>
  <c r="R161" i="2"/>
  <c r="S161" i="2"/>
  <c r="T161" i="2"/>
  <c r="U161" i="2"/>
  <c r="V161" i="2"/>
  <c r="W161" i="2"/>
  <c r="X161" i="2"/>
  <c r="Y161" i="2"/>
  <c r="Z161" i="2"/>
  <c r="AA161" i="2"/>
  <c r="AB161" i="2"/>
  <c r="AC161" i="2"/>
  <c r="AD161" i="2"/>
  <c r="AE161" i="2"/>
  <c r="AF161" i="2"/>
  <c r="AG161" i="2"/>
  <c r="AH161" i="2"/>
  <c r="AI161" i="2"/>
  <c r="AJ161" i="2"/>
  <c r="AK161" i="2"/>
  <c r="AL161" i="2"/>
  <c r="AM161" i="2"/>
  <c r="AN161" i="2"/>
  <c r="AO161" i="2"/>
  <c r="AP161" i="2"/>
  <c r="AQ161" i="2"/>
  <c r="AR161" i="2"/>
  <c r="E162" i="2"/>
  <c r="F162" i="2"/>
  <c r="G162" i="2"/>
  <c r="H162" i="2"/>
  <c r="I162" i="2"/>
  <c r="J162" i="2"/>
  <c r="K162" i="2"/>
  <c r="L162" i="2"/>
  <c r="M162" i="2"/>
  <c r="N162" i="2"/>
  <c r="O162" i="2"/>
  <c r="P162" i="2"/>
  <c r="Q162" i="2"/>
  <c r="R162" i="2"/>
  <c r="S162" i="2"/>
  <c r="T162" i="2"/>
  <c r="U162" i="2"/>
  <c r="V162" i="2"/>
  <c r="W162" i="2"/>
  <c r="X162" i="2"/>
  <c r="Y162" i="2"/>
  <c r="Z162" i="2"/>
  <c r="AA162" i="2"/>
  <c r="AB162" i="2"/>
  <c r="AC162" i="2"/>
  <c r="AD162" i="2"/>
  <c r="AE162" i="2"/>
  <c r="AF162" i="2"/>
  <c r="AG162" i="2"/>
  <c r="AH162" i="2"/>
  <c r="AI162" i="2"/>
  <c r="AJ162" i="2"/>
  <c r="AK162" i="2"/>
  <c r="AL162" i="2"/>
  <c r="AM162" i="2"/>
  <c r="AN162" i="2"/>
  <c r="AO162" i="2"/>
  <c r="AP162" i="2"/>
  <c r="AQ162" i="2"/>
  <c r="AR162" i="2"/>
  <c r="E163" i="2"/>
  <c r="F163" i="2"/>
  <c r="G163" i="2"/>
  <c r="H163" i="2"/>
  <c r="I163" i="2"/>
  <c r="J163" i="2"/>
  <c r="K163" i="2"/>
  <c r="L163" i="2"/>
  <c r="M163" i="2"/>
  <c r="N163" i="2"/>
  <c r="O163" i="2"/>
  <c r="P163" i="2"/>
  <c r="Q163" i="2"/>
  <c r="R163" i="2"/>
  <c r="S163" i="2"/>
  <c r="T163" i="2"/>
  <c r="U163" i="2"/>
  <c r="V163" i="2"/>
  <c r="W163" i="2"/>
  <c r="X163" i="2"/>
  <c r="Y163" i="2"/>
  <c r="Z163" i="2"/>
  <c r="AA163" i="2"/>
  <c r="AB163" i="2"/>
  <c r="AC163" i="2"/>
  <c r="AD163" i="2"/>
  <c r="AE163" i="2"/>
  <c r="AF163" i="2"/>
  <c r="AG163" i="2"/>
  <c r="AH163" i="2"/>
  <c r="AI163" i="2"/>
  <c r="AJ163" i="2"/>
  <c r="AK163" i="2"/>
  <c r="AL163" i="2"/>
  <c r="AM163" i="2"/>
  <c r="AN163" i="2"/>
  <c r="AO163" i="2"/>
  <c r="AP163" i="2"/>
  <c r="AQ163" i="2"/>
  <c r="AR163" i="2"/>
  <c r="E170" i="2"/>
  <c r="F170" i="2"/>
  <c r="G170" i="2"/>
  <c r="H170" i="2"/>
  <c r="I170" i="2"/>
  <c r="J170" i="2"/>
  <c r="K170" i="2"/>
  <c r="L170" i="2"/>
  <c r="M170" i="2"/>
  <c r="N170" i="2"/>
  <c r="O170" i="2"/>
  <c r="P170" i="2"/>
  <c r="Q170" i="2"/>
  <c r="R170" i="2"/>
  <c r="S170" i="2"/>
  <c r="T170" i="2"/>
  <c r="U170" i="2"/>
  <c r="V170" i="2"/>
  <c r="W170" i="2"/>
  <c r="X170" i="2"/>
  <c r="Y170" i="2"/>
  <c r="Z170" i="2"/>
  <c r="AA170" i="2"/>
  <c r="AB170" i="2"/>
  <c r="AC170" i="2"/>
  <c r="AD170" i="2"/>
  <c r="AE170" i="2"/>
  <c r="AF170" i="2"/>
  <c r="AG170" i="2"/>
  <c r="AH170" i="2"/>
  <c r="AI170" i="2"/>
  <c r="AJ170" i="2"/>
  <c r="AK170" i="2"/>
  <c r="AL170" i="2"/>
  <c r="AM170" i="2"/>
  <c r="AN170" i="2"/>
  <c r="AO170" i="2"/>
  <c r="AP170" i="2"/>
  <c r="AQ170" i="2"/>
  <c r="AR170" i="2"/>
  <c r="E171" i="2"/>
  <c r="F171" i="2"/>
  <c r="G171" i="2"/>
  <c r="H171" i="2"/>
  <c r="I171" i="2"/>
  <c r="J171" i="2"/>
  <c r="K171" i="2"/>
  <c r="L171" i="2"/>
  <c r="M171" i="2"/>
  <c r="N171" i="2"/>
  <c r="O171" i="2"/>
  <c r="P171" i="2"/>
  <c r="Q171" i="2"/>
  <c r="R171" i="2"/>
  <c r="S171" i="2"/>
  <c r="T171" i="2"/>
  <c r="U171" i="2"/>
  <c r="V171" i="2"/>
  <c r="W171" i="2"/>
  <c r="X171" i="2"/>
  <c r="Y171" i="2"/>
  <c r="Z171" i="2"/>
  <c r="AA171" i="2"/>
  <c r="AB171" i="2"/>
  <c r="AC171" i="2"/>
  <c r="AD171" i="2"/>
  <c r="AE171" i="2"/>
  <c r="AF171" i="2"/>
  <c r="AG171" i="2"/>
  <c r="AH171" i="2"/>
  <c r="AI171" i="2"/>
  <c r="AJ171" i="2"/>
  <c r="AK171" i="2"/>
  <c r="AL171" i="2"/>
  <c r="AM171" i="2"/>
  <c r="AN171" i="2"/>
  <c r="AO171" i="2"/>
  <c r="AP171" i="2"/>
  <c r="AQ171" i="2"/>
  <c r="AR171" i="2"/>
  <c r="E172" i="2"/>
  <c r="F172" i="2"/>
  <c r="G172" i="2"/>
  <c r="H172" i="2"/>
  <c r="I172" i="2"/>
  <c r="J172" i="2"/>
  <c r="K172" i="2"/>
  <c r="L172" i="2"/>
  <c r="M172" i="2"/>
  <c r="N172" i="2"/>
  <c r="O172" i="2"/>
  <c r="P172" i="2"/>
  <c r="Q172" i="2"/>
  <c r="R172" i="2"/>
  <c r="S172" i="2"/>
  <c r="T172" i="2"/>
  <c r="U172" i="2"/>
  <c r="V172" i="2"/>
  <c r="W172" i="2"/>
  <c r="X172" i="2"/>
  <c r="Y172" i="2"/>
  <c r="Z172" i="2"/>
  <c r="AA172" i="2"/>
  <c r="AB172" i="2"/>
  <c r="AC172" i="2"/>
  <c r="AD172" i="2"/>
  <c r="AE172" i="2"/>
  <c r="AF172" i="2"/>
  <c r="AG172" i="2"/>
  <c r="AH172" i="2"/>
  <c r="AI172" i="2"/>
  <c r="AJ172" i="2"/>
  <c r="AK172" i="2"/>
  <c r="AL172" i="2"/>
  <c r="AM172" i="2"/>
  <c r="AN172" i="2"/>
  <c r="AO172" i="2"/>
  <c r="AP172" i="2"/>
  <c r="AQ172" i="2"/>
  <c r="AR172" i="2"/>
  <c r="E173" i="2"/>
  <c r="F173" i="2"/>
  <c r="G173" i="2"/>
  <c r="H173" i="2"/>
  <c r="I173" i="2"/>
  <c r="J173" i="2"/>
  <c r="K173" i="2"/>
  <c r="L173" i="2"/>
  <c r="M173" i="2"/>
  <c r="N173" i="2"/>
  <c r="O173" i="2"/>
  <c r="P173" i="2"/>
  <c r="Q173" i="2"/>
  <c r="R173" i="2"/>
  <c r="S173" i="2"/>
  <c r="T173" i="2"/>
  <c r="U173" i="2"/>
  <c r="V173" i="2"/>
  <c r="W173" i="2"/>
  <c r="X173" i="2"/>
  <c r="Y173" i="2"/>
  <c r="Z173" i="2"/>
  <c r="AA173" i="2"/>
  <c r="AB173" i="2"/>
  <c r="AC173" i="2"/>
  <c r="AD173" i="2"/>
  <c r="AE173" i="2"/>
  <c r="AF173" i="2"/>
  <c r="AG173" i="2"/>
  <c r="AH173" i="2"/>
  <c r="AI173" i="2"/>
  <c r="AJ173" i="2"/>
  <c r="AK173" i="2"/>
  <c r="AL173" i="2"/>
  <c r="AM173" i="2"/>
  <c r="AN173" i="2"/>
  <c r="AO173" i="2"/>
  <c r="AP173" i="2"/>
  <c r="AQ173" i="2"/>
  <c r="AR173" i="2"/>
  <c r="E175" i="2"/>
  <c r="F175" i="2"/>
  <c r="G175" i="2"/>
  <c r="H175" i="2"/>
  <c r="I175" i="2"/>
  <c r="J175" i="2"/>
  <c r="K175" i="2"/>
  <c r="L175" i="2"/>
  <c r="M175" i="2"/>
  <c r="N175" i="2"/>
  <c r="O175" i="2"/>
  <c r="P175" i="2"/>
  <c r="Q175" i="2"/>
  <c r="R175" i="2"/>
  <c r="S175" i="2"/>
  <c r="T175" i="2"/>
  <c r="U175" i="2"/>
  <c r="V175" i="2"/>
  <c r="W175" i="2"/>
  <c r="X175" i="2"/>
  <c r="Y175" i="2"/>
  <c r="Z175" i="2"/>
  <c r="AA175" i="2"/>
  <c r="AB175" i="2"/>
  <c r="AC175" i="2"/>
  <c r="AD175" i="2"/>
  <c r="AE175" i="2"/>
  <c r="AF175" i="2"/>
  <c r="AG175" i="2"/>
  <c r="AH175" i="2"/>
  <c r="AI175" i="2"/>
  <c r="AJ175" i="2"/>
  <c r="AK175" i="2"/>
  <c r="AL175" i="2"/>
  <c r="AM175" i="2"/>
  <c r="AN175" i="2"/>
  <c r="AO175" i="2"/>
  <c r="AP175" i="2"/>
  <c r="AQ175" i="2"/>
  <c r="AR175" i="2"/>
  <c r="E176" i="2"/>
  <c r="E179" i="2"/>
  <c r="E180" i="2"/>
  <c r="F180" i="2"/>
  <c r="G180" i="2"/>
  <c r="H180" i="2"/>
  <c r="I180" i="2"/>
  <c r="J180" i="2"/>
  <c r="K180" i="2"/>
  <c r="L180" i="2"/>
  <c r="M180" i="2"/>
  <c r="N180" i="2"/>
  <c r="O180" i="2"/>
  <c r="P180" i="2"/>
  <c r="Q180" i="2"/>
  <c r="R180" i="2"/>
  <c r="S180" i="2"/>
  <c r="T180" i="2"/>
  <c r="U180" i="2"/>
  <c r="V180" i="2"/>
  <c r="W180" i="2"/>
  <c r="X180" i="2"/>
  <c r="Y180" i="2"/>
  <c r="Z180" i="2"/>
  <c r="AA180" i="2"/>
  <c r="AB180" i="2"/>
  <c r="AC180" i="2"/>
  <c r="AD180" i="2"/>
  <c r="AE180" i="2"/>
  <c r="AF180" i="2"/>
  <c r="AG180" i="2"/>
  <c r="AH180" i="2"/>
  <c r="AI180" i="2"/>
  <c r="AJ180" i="2"/>
  <c r="AK180" i="2"/>
  <c r="AL180" i="2"/>
  <c r="AM180" i="2"/>
  <c r="AN180" i="2"/>
  <c r="AO180" i="2"/>
  <c r="AP180" i="2"/>
  <c r="AQ180" i="2"/>
  <c r="AR180" i="2"/>
  <c r="E183" i="2"/>
  <c r="F183" i="2"/>
  <c r="G183" i="2"/>
  <c r="H183" i="2"/>
  <c r="I183" i="2"/>
  <c r="J183" i="2"/>
  <c r="K183" i="2"/>
  <c r="L183" i="2"/>
  <c r="M183" i="2"/>
  <c r="N183" i="2"/>
  <c r="O183" i="2"/>
  <c r="P183" i="2"/>
  <c r="Q183" i="2"/>
  <c r="R183" i="2"/>
  <c r="S183" i="2"/>
  <c r="T183" i="2"/>
  <c r="U183" i="2"/>
  <c r="V183" i="2"/>
  <c r="W183" i="2"/>
  <c r="X183" i="2"/>
  <c r="Y183" i="2"/>
  <c r="Z183" i="2"/>
  <c r="AA183" i="2"/>
  <c r="AB183" i="2"/>
  <c r="AC183" i="2"/>
  <c r="AD183" i="2"/>
  <c r="AE183" i="2"/>
  <c r="AF183" i="2"/>
  <c r="AG183" i="2"/>
  <c r="AH183" i="2"/>
  <c r="AI183" i="2"/>
  <c r="AJ183" i="2"/>
  <c r="AK183" i="2"/>
  <c r="AL183" i="2"/>
  <c r="AM183" i="2"/>
  <c r="AN183" i="2"/>
  <c r="AO183" i="2"/>
  <c r="AP183" i="2"/>
  <c r="AQ183" i="2"/>
  <c r="AR183" i="2"/>
  <c r="E185" i="2"/>
  <c r="F185" i="2"/>
  <c r="G185" i="2"/>
  <c r="H185" i="2"/>
  <c r="I185" i="2"/>
  <c r="J185" i="2"/>
  <c r="K185" i="2"/>
  <c r="L185" i="2"/>
  <c r="M185" i="2"/>
  <c r="N185" i="2"/>
  <c r="O185" i="2"/>
  <c r="P185" i="2"/>
  <c r="Q185" i="2"/>
  <c r="R185" i="2"/>
  <c r="S185" i="2"/>
  <c r="T185" i="2"/>
  <c r="U185" i="2"/>
  <c r="V185" i="2"/>
  <c r="W185" i="2"/>
  <c r="X185" i="2"/>
  <c r="Y185" i="2"/>
  <c r="Z185" i="2"/>
  <c r="AA185" i="2"/>
  <c r="AB185" i="2"/>
  <c r="AC185" i="2"/>
  <c r="AD185" i="2"/>
  <c r="AE185" i="2"/>
  <c r="AF185" i="2"/>
  <c r="AG185" i="2"/>
  <c r="AH185" i="2"/>
  <c r="AI185" i="2"/>
  <c r="AJ185" i="2"/>
  <c r="AK185" i="2"/>
  <c r="AL185" i="2"/>
  <c r="AM185" i="2"/>
  <c r="AN185" i="2"/>
  <c r="AO185" i="2"/>
  <c r="AP185" i="2"/>
  <c r="AQ185" i="2"/>
  <c r="AR185" i="2"/>
  <c r="E191" i="2"/>
  <c r="F191" i="2"/>
  <c r="G191" i="2"/>
  <c r="H191" i="2"/>
  <c r="I191" i="2"/>
  <c r="J191" i="2"/>
  <c r="K191" i="2"/>
  <c r="L191" i="2"/>
  <c r="M191" i="2"/>
  <c r="N191" i="2"/>
  <c r="O191" i="2"/>
  <c r="P191" i="2"/>
  <c r="Q191" i="2"/>
  <c r="R191" i="2"/>
  <c r="S191" i="2"/>
  <c r="T191" i="2"/>
  <c r="U191" i="2"/>
  <c r="V191" i="2"/>
  <c r="W191" i="2"/>
  <c r="X191" i="2"/>
  <c r="Y191" i="2"/>
  <c r="Z191" i="2"/>
  <c r="AA191" i="2"/>
  <c r="AB191" i="2"/>
  <c r="AC191" i="2"/>
  <c r="AD191" i="2"/>
  <c r="AE191" i="2"/>
  <c r="AF191" i="2"/>
  <c r="AG191" i="2"/>
  <c r="AH191" i="2"/>
  <c r="AI191" i="2"/>
  <c r="AJ191" i="2"/>
  <c r="AK191" i="2"/>
  <c r="AL191" i="2"/>
  <c r="AM191" i="2"/>
  <c r="AN191" i="2"/>
  <c r="AO191" i="2"/>
  <c r="AP191" i="2"/>
  <c r="AQ191" i="2"/>
  <c r="AR191" i="2"/>
  <c r="E194" i="2"/>
  <c r="F194" i="2"/>
  <c r="G194" i="2"/>
  <c r="H194" i="2"/>
  <c r="I194" i="2"/>
  <c r="J194" i="2"/>
  <c r="K194" i="2"/>
  <c r="L194" i="2"/>
  <c r="M194" i="2"/>
  <c r="N194" i="2"/>
  <c r="O194" i="2"/>
  <c r="P194" i="2"/>
  <c r="Q194" i="2"/>
  <c r="R194" i="2"/>
  <c r="S194" i="2"/>
  <c r="T194" i="2"/>
  <c r="U194" i="2"/>
  <c r="V194" i="2"/>
  <c r="W194" i="2"/>
  <c r="X194" i="2"/>
  <c r="Y194" i="2"/>
  <c r="Z194" i="2"/>
  <c r="AA194" i="2"/>
  <c r="AB194" i="2"/>
  <c r="AC194" i="2"/>
  <c r="AD194" i="2"/>
  <c r="AE194" i="2"/>
  <c r="AF194" i="2"/>
  <c r="AG194" i="2"/>
  <c r="AH194" i="2"/>
  <c r="AI194" i="2"/>
  <c r="AJ194" i="2"/>
  <c r="AK194" i="2"/>
  <c r="AL194" i="2"/>
  <c r="AM194" i="2"/>
  <c r="AN194" i="2"/>
  <c r="AO194" i="2"/>
  <c r="AP194" i="2"/>
  <c r="AQ194" i="2"/>
  <c r="AR194" i="2"/>
  <c r="E197" i="2"/>
  <c r="F197" i="2"/>
  <c r="G197" i="2"/>
  <c r="H197" i="2"/>
  <c r="I197" i="2"/>
  <c r="J197" i="2"/>
  <c r="K197" i="2"/>
  <c r="L197" i="2"/>
  <c r="M197" i="2"/>
  <c r="N197" i="2"/>
  <c r="O197" i="2"/>
  <c r="P197" i="2"/>
  <c r="Q197" i="2"/>
  <c r="R197" i="2"/>
  <c r="S197" i="2"/>
  <c r="T197" i="2"/>
  <c r="U197" i="2"/>
  <c r="V197" i="2"/>
  <c r="W197" i="2"/>
  <c r="X197" i="2"/>
  <c r="Y197" i="2"/>
  <c r="Z197" i="2"/>
  <c r="AA197" i="2"/>
  <c r="AB197" i="2"/>
  <c r="AC197" i="2"/>
  <c r="AD197" i="2"/>
  <c r="AE197" i="2"/>
  <c r="AF197" i="2"/>
  <c r="AG197" i="2"/>
  <c r="AH197" i="2"/>
  <c r="AI197" i="2"/>
  <c r="AJ197" i="2"/>
  <c r="AK197" i="2"/>
  <c r="AL197" i="2"/>
  <c r="AM197" i="2"/>
  <c r="AN197" i="2"/>
  <c r="AO197" i="2"/>
  <c r="AP197" i="2"/>
  <c r="AQ197" i="2"/>
  <c r="AR197" i="2"/>
  <c r="E198" i="2"/>
  <c r="F198" i="2"/>
  <c r="G198" i="2"/>
  <c r="H198" i="2"/>
  <c r="I198" i="2"/>
  <c r="J198" i="2"/>
  <c r="K198" i="2"/>
  <c r="L198" i="2"/>
  <c r="M198" i="2"/>
  <c r="N198" i="2"/>
  <c r="O198" i="2"/>
  <c r="P198" i="2"/>
  <c r="Q198" i="2"/>
  <c r="R198" i="2"/>
  <c r="S198" i="2"/>
  <c r="T198" i="2"/>
  <c r="U198" i="2"/>
  <c r="V198" i="2"/>
  <c r="W198" i="2"/>
  <c r="X198" i="2"/>
  <c r="Y198" i="2"/>
  <c r="Z198" i="2"/>
  <c r="AA198" i="2"/>
  <c r="AB198" i="2"/>
  <c r="AC198" i="2"/>
  <c r="AD198" i="2"/>
  <c r="AE198" i="2"/>
  <c r="AF198" i="2"/>
  <c r="AG198" i="2"/>
  <c r="AH198" i="2"/>
  <c r="AI198" i="2"/>
  <c r="AJ198" i="2"/>
  <c r="AK198" i="2"/>
  <c r="AL198" i="2"/>
  <c r="AM198" i="2"/>
  <c r="AN198" i="2"/>
  <c r="AO198" i="2"/>
  <c r="AP198" i="2"/>
  <c r="AQ198" i="2"/>
  <c r="AR198" i="2"/>
  <c r="E199" i="2"/>
  <c r="F199" i="2"/>
  <c r="G199" i="2"/>
  <c r="H199" i="2"/>
  <c r="I199" i="2"/>
  <c r="J199" i="2"/>
  <c r="K199" i="2"/>
  <c r="L199" i="2"/>
  <c r="M199" i="2"/>
  <c r="N199" i="2"/>
  <c r="O199" i="2"/>
  <c r="P199" i="2"/>
  <c r="Q199" i="2"/>
  <c r="R199" i="2"/>
  <c r="S199" i="2"/>
  <c r="T199" i="2"/>
  <c r="U199" i="2"/>
  <c r="V199" i="2"/>
  <c r="W199" i="2"/>
  <c r="X199" i="2"/>
  <c r="Y199" i="2"/>
  <c r="Z199" i="2"/>
  <c r="AA199" i="2"/>
  <c r="AB199" i="2"/>
  <c r="AC199" i="2"/>
  <c r="AD199" i="2"/>
  <c r="AE199" i="2"/>
  <c r="AF199" i="2"/>
  <c r="AG199" i="2"/>
  <c r="AH199" i="2"/>
  <c r="AI199" i="2"/>
  <c r="AJ199" i="2"/>
  <c r="AK199" i="2"/>
  <c r="AL199" i="2"/>
  <c r="AM199" i="2"/>
  <c r="AN199" i="2"/>
  <c r="AO199" i="2"/>
  <c r="AP199" i="2"/>
  <c r="AQ199" i="2"/>
  <c r="AR199" i="2"/>
  <c r="E4" i="7"/>
  <c r="F4" i="7"/>
  <c r="G4" i="7"/>
  <c r="H4" i="7"/>
  <c r="I4" i="7"/>
  <c r="J4" i="7"/>
  <c r="K4" i="7"/>
  <c r="L4" i="7"/>
  <c r="M4" i="7"/>
  <c r="N4" i="7"/>
  <c r="O4" i="7"/>
  <c r="P4" i="7"/>
  <c r="Q4" i="7"/>
  <c r="R4" i="7"/>
  <c r="S4" i="7"/>
  <c r="T4" i="7"/>
  <c r="U4" i="7"/>
  <c r="V4" i="7"/>
  <c r="W4" i="7"/>
  <c r="X4" i="7"/>
  <c r="Y4" i="7"/>
  <c r="Z4" i="7"/>
  <c r="AA4" i="7"/>
  <c r="AB4" i="7"/>
  <c r="AC4" i="7"/>
  <c r="AD4" i="7"/>
  <c r="AE4" i="7"/>
  <c r="AF4" i="7"/>
  <c r="AG4" i="7"/>
  <c r="AH4" i="7"/>
  <c r="AI4" i="7"/>
  <c r="AJ4" i="7"/>
  <c r="AK4" i="7"/>
  <c r="AL4" i="7"/>
  <c r="AM4" i="7"/>
  <c r="AN4" i="7"/>
  <c r="AO4" i="7"/>
  <c r="AP4" i="7"/>
  <c r="AQ4" i="7"/>
  <c r="AR4" i="7"/>
  <c r="AS4" i="7"/>
  <c r="E5" i="7"/>
  <c r="F5" i="7"/>
  <c r="G5" i="7"/>
  <c r="H5" i="7"/>
  <c r="I5" i="7"/>
  <c r="J5" i="7"/>
  <c r="K5" i="7"/>
  <c r="L5" i="7"/>
  <c r="M5" i="7"/>
  <c r="N5" i="7"/>
  <c r="O5" i="7"/>
  <c r="P5" i="7"/>
  <c r="Q5" i="7"/>
  <c r="R5" i="7"/>
  <c r="S5" i="7"/>
  <c r="T5" i="7"/>
  <c r="U5" i="7"/>
  <c r="V5" i="7"/>
  <c r="W5" i="7"/>
  <c r="X5" i="7"/>
  <c r="Y5" i="7"/>
  <c r="Z5" i="7"/>
  <c r="AA5" i="7"/>
  <c r="AB5" i="7"/>
  <c r="AC5" i="7"/>
  <c r="AD5" i="7"/>
  <c r="AE5" i="7"/>
  <c r="AF5" i="7"/>
  <c r="AG5" i="7"/>
  <c r="AH5" i="7"/>
  <c r="AI5" i="7"/>
  <c r="AJ5" i="7"/>
  <c r="AK5" i="7"/>
  <c r="AL5" i="7"/>
  <c r="AM5" i="7"/>
  <c r="AN5" i="7"/>
  <c r="AO5" i="7"/>
  <c r="AP5" i="7"/>
  <c r="AQ5" i="7"/>
  <c r="AR5" i="7"/>
  <c r="AS5" i="7"/>
  <c r="E8" i="7"/>
  <c r="F8" i="7"/>
  <c r="G8" i="7"/>
  <c r="H8" i="7"/>
  <c r="I8" i="7"/>
  <c r="J8" i="7"/>
  <c r="K8" i="7"/>
  <c r="L8" i="7"/>
  <c r="M8" i="7"/>
  <c r="N8" i="7"/>
  <c r="O8" i="7"/>
  <c r="P8" i="7"/>
  <c r="Q8" i="7"/>
  <c r="R8" i="7"/>
  <c r="S8" i="7"/>
  <c r="T8" i="7"/>
  <c r="U8" i="7"/>
  <c r="V8" i="7"/>
  <c r="W8" i="7"/>
  <c r="X8" i="7"/>
  <c r="Y8" i="7"/>
  <c r="Z8" i="7"/>
  <c r="AA8" i="7"/>
  <c r="AB8" i="7"/>
  <c r="AC8" i="7"/>
  <c r="AD8" i="7"/>
  <c r="AE8" i="7"/>
  <c r="AF8" i="7"/>
  <c r="AG8" i="7"/>
  <c r="AH8" i="7"/>
  <c r="AI8" i="7"/>
  <c r="AJ8" i="7"/>
  <c r="AK8" i="7"/>
  <c r="AL8" i="7"/>
  <c r="AM8" i="7"/>
  <c r="AN8" i="7"/>
  <c r="AO8" i="7"/>
  <c r="AP8" i="7"/>
  <c r="AQ8" i="7"/>
  <c r="AR8" i="7"/>
  <c r="AS8" i="7"/>
  <c r="E9" i="7"/>
  <c r="F9" i="7"/>
  <c r="G9" i="7"/>
  <c r="H9" i="7"/>
  <c r="I9" i="7"/>
  <c r="J9" i="7"/>
  <c r="K9" i="7"/>
  <c r="L9" i="7"/>
  <c r="M9" i="7"/>
  <c r="N9" i="7"/>
  <c r="O9" i="7"/>
  <c r="P9" i="7"/>
  <c r="Q9" i="7"/>
  <c r="R9" i="7"/>
  <c r="S9" i="7"/>
  <c r="T9" i="7"/>
  <c r="U9" i="7"/>
  <c r="V9" i="7"/>
  <c r="W9" i="7"/>
  <c r="X9" i="7"/>
  <c r="Y9" i="7"/>
  <c r="Z9" i="7"/>
  <c r="AA9" i="7"/>
  <c r="AB9" i="7"/>
  <c r="AC9" i="7"/>
  <c r="AD9" i="7"/>
  <c r="AE9" i="7"/>
  <c r="AF9" i="7"/>
  <c r="AG9" i="7"/>
  <c r="AH9" i="7"/>
  <c r="AI9" i="7"/>
  <c r="AJ9" i="7"/>
  <c r="AK9" i="7"/>
  <c r="AL9" i="7"/>
  <c r="AM9" i="7"/>
  <c r="AN9" i="7"/>
  <c r="AO9" i="7"/>
  <c r="AP9" i="7"/>
  <c r="AQ9" i="7"/>
  <c r="AR9" i="7"/>
  <c r="AS9" i="7"/>
  <c r="E10" i="7"/>
  <c r="F10" i="7"/>
  <c r="G10" i="7"/>
  <c r="H10" i="7"/>
  <c r="I10" i="7"/>
  <c r="J10" i="7"/>
  <c r="K10" i="7"/>
  <c r="L10" i="7"/>
  <c r="M10" i="7"/>
  <c r="N10" i="7"/>
  <c r="O10" i="7"/>
  <c r="P10" i="7"/>
  <c r="Q10" i="7"/>
  <c r="R10" i="7"/>
  <c r="S10" i="7"/>
  <c r="T10" i="7"/>
  <c r="U10" i="7"/>
  <c r="V10" i="7"/>
  <c r="W10" i="7"/>
  <c r="X10" i="7"/>
  <c r="Y10" i="7"/>
  <c r="Z10" i="7"/>
  <c r="AA10" i="7"/>
  <c r="AB10" i="7"/>
  <c r="AC10" i="7"/>
  <c r="AD10" i="7"/>
  <c r="AE10" i="7"/>
  <c r="AF10" i="7"/>
  <c r="AG10" i="7"/>
  <c r="AH10" i="7"/>
  <c r="AI10" i="7"/>
  <c r="AJ10" i="7"/>
  <c r="AK10" i="7"/>
  <c r="AL10" i="7"/>
  <c r="AM10" i="7"/>
  <c r="AN10" i="7"/>
  <c r="AO10" i="7"/>
  <c r="AP10" i="7"/>
  <c r="AQ10" i="7"/>
  <c r="AR10" i="7"/>
  <c r="AS10" i="7"/>
  <c r="E12" i="7"/>
  <c r="F12" i="7"/>
  <c r="G12" i="7"/>
  <c r="H12" i="7"/>
  <c r="I12" i="7"/>
  <c r="J12" i="7"/>
  <c r="K12" i="7"/>
  <c r="L12" i="7"/>
  <c r="M12" i="7"/>
  <c r="N12" i="7"/>
  <c r="O12" i="7"/>
  <c r="P12" i="7"/>
  <c r="Q12" i="7"/>
  <c r="R12" i="7"/>
  <c r="S12" i="7"/>
  <c r="T12" i="7"/>
  <c r="U12" i="7"/>
  <c r="V12" i="7"/>
  <c r="W12" i="7"/>
  <c r="X12" i="7"/>
  <c r="Y12" i="7"/>
  <c r="Z12" i="7"/>
  <c r="AA12" i="7"/>
  <c r="AB12" i="7"/>
  <c r="AC12" i="7"/>
  <c r="AD12" i="7"/>
  <c r="AE12" i="7"/>
  <c r="AF12" i="7"/>
  <c r="AG12" i="7"/>
  <c r="AH12" i="7"/>
  <c r="AI12" i="7"/>
  <c r="AJ12" i="7"/>
  <c r="AK12" i="7"/>
  <c r="AL12" i="7"/>
  <c r="AM12" i="7"/>
  <c r="AS12" i="7"/>
  <c r="E14" i="7"/>
  <c r="F14" i="7"/>
  <c r="G14" i="7"/>
  <c r="H14" i="7"/>
  <c r="I14" i="7"/>
  <c r="J14" i="7"/>
  <c r="K14" i="7"/>
  <c r="L14" i="7"/>
  <c r="M14" i="7"/>
  <c r="N14" i="7"/>
  <c r="O14" i="7"/>
  <c r="P14" i="7"/>
  <c r="Q14" i="7"/>
  <c r="R14" i="7"/>
  <c r="S14" i="7"/>
  <c r="T14" i="7"/>
  <c r="U14" i="7"/>
  <c r="V14" i="7"/>
  <c r="W14" i="7"/>
  <c r="X14" i="7"/>
  <c r="Y14" i="7"/>
  <c r="Z14" i="7"/>
  <c r="AA14" i="7"/>
  <c r="AB14" i="7"/>
  <c r="AC14" i="7"/>
  <c r="AD14" i="7"/>
  <c r="AE14" i="7"/>
  <c r="AF14" i="7"/>
  <c r="AG14" i="7"/>
  <c r="AH14" i="7"/>
  <c r="AI14" i="7"/>
  <c r="AJ14" i="7"/>
  <c r="AK14" i="7"/>
  <c r="AL14" i="7"/>
  <c r="AM14" i="7"/>
  <c r="AS14" i="7"/>
  <c r="E16" i="7"/>
  <c r="F16" i="7"/>
  <c r="G16" i="7"/>
  <c r="H16" i="7"/>
  <c r="I16" i="7"/>
  <c r="J16" i="7"/>
  <c r="K16" i="7"/>
  <c r="L16" i="7"/>
  <c r="M16" i="7"/>
  <c r="N16" i="7"/>
  <c r="O16" i="7"/>
  <c r="P16" i="7"/>
  <c r="Q16" i="7"/>
  <c r="R16" i="7"/>
  <c r="S16" i="7"/>
  <c r="T16" i="7"/>
  <c r="U16" i="7"/>
  <c r="V16" i="7"/>
  <c r="W16" i="7"/>
  <c r="X16" i="7"/>
  <c r="Y16" i="7"/>
  <c r="Z16" i="7"/>
  <c r="AA16" i="7"/>
  <c r="AB16" i="7"/>
  <c r="AC16" i="7"/>
  <c r="AD16" i="7"/>
  <c r="AE16" i="7"/>
  <c r="AF16" i="7"/>
  <c r="AG16" i="7"/>
  <c r="AH16" i="7"/>
  <c r="AI16" i="7"/>
  <c r="AJ16" i="7"/>
  <c r="AK16" i="7"/>
  <c r="AL16" i="7"/>
  <c r="AM16" i="7"/>
  <c r="AN16" i="7"/>
  <c r="AO16" i="7"/>
  <c r="AP16" i="7"/>
  <c r="AQ16" i="7"/>
  <c r="AR16" i="7"/>
  <c r="AS16" i="7"/>
  <c r="E17" i="7"/>
  <c r="F17" i="7"/>
  <c r="G17" i="7"/>
  <c r="H17" i="7"/>
  <c r="I17" i="7"/>
  <c r="J17" i="7"/>
  <c r="K17" i="7"/>
  <c r="L17" i="7"/>
  <c r="M17" i="7"/>
  <c r="N17" i="7"/>
  <c r="O17" i="7"/>
  <c r="P17" i="7"/>
  <c r="Q17" i="7"/>
  <c r="R17" i="7"/>
  <c r="S17" i="7"/>
  <c r="T17" i="7"/>
  <c r="U17" i="7"/>
  <c r="V17" i="7"/>
  <c r="W17" i="7"/>
  <c r="X17" i="7"/>
  <c r="Y17" i="7"/>
  <c r="Z17" i="7"/>
  <c r="AA17" i="7"/>
  <c r="AB17" i="7"/>
  <c r="AC17" i="7"/>
  <c r="AD17" i="7"/>
  <c r="AE17" i="7"/>
  <c r="AF17" i="7"/>
  <c r="AG17" i="7"/>
  <c r="AH17" i="7"/>
  <c r="AI17" i="7"/>
  <c r="AJ17" i="7"/>
  <c r="AK17" i="7"/>
  <c r="AL17" i="7"/>
  <c r="AM17" i="7"/>
  <c r="AN17" i="7"/>
  <c r="AO17" i="7"/>
  <c r="AP17" i="7"/>
  <c r="AQ17" i="7"/>
  <c r="AR17" i="7"/>
  <c r="AS17" i="7"/>
  <c r="E19" i="7"/>
  <c r="F19" i="7"/>
  <c r="G19" i="7"/>
  <c r="H19" i="7"/>
  <c r="I19" i="7"/>
  <c r="J19" i="7"/>
  <c r="K19" i="7"/>
  <c r="L19" i="7"/>
  <c r="M19" i="7"/>
  <c r="N19" i="7"/>
  <c r="O19" i="7"/>
  <c r="P19" i="7"/>
  <c r="Q19" i="7"/>
  <c r="R19" i="7"/>
  <c r="S19" i="7"/>
  <c r="T19" i="7"/>
  <c r="U19" i="7"/>
  <c r="V19" i="7"/>
  <c r="W19" i="7"/>
  <c r="X19" i="7"/>
  <c r="Y19" i="7"/>
  <c r="Z19" i="7"/>
  <c r="AA19" i="7"/>
  <c r="AB19" i="7"/>
  <c r="AC19" i="7"/>
  <c r="AD19" i="7"/>
  <c r="AE19" i="7"/>
  <c r="AF19" i="7"/>
  <c r="AG19" i="7"/>
  <c r="AH19" i="7"/>
  <c r="AI19" i="7"/>
  <c r="AJ19" i="7"/>
  <c r="AK19" i="7"/>
  <c r="AL19" i="7"/>
  <c r="AM19" i="7"/>
  <c r="AN19" i="7"/>
  <c r="AO19" i="7"/>
  <c r="AP19" i="7"/>
  <c r="AQ19" i="7"/>
  <c r="AR19" i="7"/>
  <c r="AS19" i="7"/>
  <c r="E21" i="7"/>
  <c r="F21" i="7"/>
  <c r="G21" i="7"/>
  <c r="H21" i="7"/>
  <c r="I21" i="7"/>
  <c r="J21" i="7"/>
  <c r="K21" i="7"/>
  <c r="L21" i="7"/>
  <c r="M21" i="7"/>
  <c r="N21" i="7"/>
  <c r="O21" i="7"/>
  <c r="P21" i="7"/>
  <c r="Q21" i="7"/>
  <c r="R21" i="7"/>
  <c r="S21" i="7"/>
  <c r="T21" i="7"/>
  <c r="U21" i="7"/>
  <c r="V21" i="7"/>
  <c r="W21" i="7"/>
  <c r="X21" i="7"/>
  <c r="Y21" i="7"/>
  <c r="Z21" i="7"/>
  <c r="AA21" i="7"/>
  <c r="AB21" i="7"/>
  <c r="AC21" i="7"/>
  <c r="AD21" i="7"/>
  <c r="AE21" i="7"/>
  <c r="AF21" i="7"/>
  <c r="AG21" i="7"/>
  <c r="AH21" i="7"/>
  <c r="AI21" i="7"/>
  <c r="AJ21" i="7"/>
  <c r="AK21" i="7"/>
  <c r="AL21" i="7"/>
  <c r="AM21" i="7"/>
  <c r="AN21" i="7"/>
  <c r="AO21" i="7"/>
  <c r="AP21" i="7"/>
  <c r="AQ21" i="7"/>
  <c r="AR21" i="7"/>
  <c r="AS21" i="7"/>
  <c r="F23" i="7"/>
  <c r="G23" i="7"/>
  <c r="H23" i="7"/>
  <c r="I23" i="7"/>
  <c r="J23" i="7"/>
  <c r="K23" i="7"/>
  <c r="L23" i="7"/>
  <c r="M23" i="7"/>
  <c r="N23" i="7"/>
  <c r="O23" i="7"/>
  <c r="P23" i="7"/>
  <c r="Q23" i="7"/>
  <c r="R23" i="7"/>
  <c r="S23" i="7"/>
  <c r="T23" i="7"/>
  <c r="U23" i="7"/>
  <c r="V23" i="7"/>
  <c r="W23" i="7"/>
  <c r="X23" i="7"/>
  <c r="Y23" i="7"/>
  <c r="Z23" i="7"/>
  <c r="AA23" i="7"/>
  <c r="AB23" i="7"/>
  <c r="AC23" i="7"/>
  <c r="AD23" i="7"/>
  <c r="AE23" i="7"/>
  <c r="AF23" i="7"/>
  <c r="AG23" i="7"/>
  <c r="AH23" i="7"/>
  <c r="AI23" i="7"/>
  <c r="AJ23" i="7"/>
  <c r="AK23" i="7"/>
  <c r="AL23" i="7"/>
  <c r="AM23" i="7"/>
  <c r="AN23" i="7"/>
  <c r="AO23" i="7"/>
  <c r="AP23" i="7"/>
  <c r="AQ23" i="7"/>
  <c r="AR23" i="7"/>
  <c r="E25" i="7"/>
  <c r="F25" i="7"/>
  <c r="G25" i="7"/>
  <c r="H25" i="7"/>
  <c r="I25" i="7"/>
  <c r="J25" i="7"/>
  <c r="K25" i="7"/>
  <c r="L25" i="7"/>
  <c r="M25" i="7"/>
  <c r="N25" i="7"/>
  <c r="O25" i="7"/>
  <c r="P25" i="7"/>
  <c r="Q25" i="7"/>
  <c r="R25" i="7"/>
  <c r="S25" i="7"/>
  <c r="T25" i="7"/>
  <c r="U25" i="7"/>
  <c r="V25" i="7"/>
  <c r="W25" i="7"/>
  <c r="X25" i="7"/>
  <c r="Y25" i="7"/>
  <c r="Z25" i="7"/>
  <c r="AA25" i="7"/>
  <c r="AB25" i="7"/>
  <c r="AC25" i="7"/>
  <c r="AD25" i="7"/>
  <c r="AE25" i="7"/>
  <c r="AF25" i="7"/>
  <c r="AG25" i="7"/>
  <c r="AH25" i="7"/>
  <c r="AI25" i="7"/>
  <c r="AJ25" i="7"/>
  <c r="AK25" i="7"/>
  <c r="AL25" i="7"/>
  <c r="AM25" i="7"/>
  <c r="AN25" i="7"/>
  <c r="AO25" i="7"/>
  <c r="AP25" i="7"/>
  <c r="AQ25" i="7"/>
  <c r="AR25" i="7"/>
  <c r="F28" i="7"/>
  <c r="G28" i="7"/>
  <c r="H28" i="7"/>
  <c r="I28" i="7"/>
  <c r="J28" i="7"/>
  <c r="K28" i="7"/>
  <c r="L28" i="7"/>
  <c r="M28" i="7"/>
  <c r="N28" i="7"/>
  <c r="O28" i="7"/>
  <c r="P28" i="7"/>
  <c r="Q28" i="7"/>
  <c r="R28" i="7"/>
  <c r="S28" i="7"/>
  <c r="T28" i="7"/>
  <c r="U28" i="7"/>
  <c r="V28" i="7"/>
  <c r="W28" i="7"/>
  <c r="X28" i="7"/>
  <c r="Y28" i="7"/>
  <c r="Z28" i="7"/>
  <c r="AA28" i="7"/>
  <c r="AB28" i="7"/>
  <c r="AC28" i="7"/>
  <c r="AD28" i="7"/>
  <c r="AE28" i="7"/>
  <c r="AF28" i="7"/>
  <c r="AG28" i="7"/>
  <c r="AH28" i="7"/>
  <c r="AI28" i="7"/>
  <c r="AJ28" i="7"/>
  <c r="AK28" i="7"/>
  <c r="AL28" i="7"/>
  <c r="AM28" i="7"/>
  <c r="AN28" i="7"/>
  <c r="E29" i="7"/>
  <c r="F29" i="7"/>
  <c r="G29" i="7"/>
  <c r="H29" i="7"/>
  <c r="I29" i="7"/>
  <c r="J29" i="7"/>
  <c r="K29" i="7"/>
  <c r="L29" i="7"/>
  <c r="M29" i="7"/>
  <c r="N29" i="7"/>
  <c r="O29" i="7"/>
  <c r="P29" i="7"/>
  <c r="Q29" i="7"/>
  <c r="R29" i="7"/>
  <c r="S29" i="7"/>
  <c r="T29" i="7"/>
  <c r="U29" i="7"/>
  <c r="V29" i="7"/>
  <c r="W29" i="7"/>
  <c r="X29" i="7"/>
  <c r="Y29" i="7"/>
  <c r="Z29" i="7"/>
  <c r="AA29" i="7"/>
  <c r="AB29" i="7"/>
  <c r="AC29" i="7"/>
  <c r="AD29" i="7"/>
  <c r="AE29" i="7"/>
  <c r="AF29" i="7"/>
  <c r="AG29" i="7"/>
  <c r="AH29" i="7"/>
  <c r="AI29" i="7"/>
  <c r="AJ29" i="7"/>
  <c r="AK29" i="7"/>
  <c r="AL29" i="7"/>
  <c r="AM29" i="7"/>
  <c r="AN29" i="7"/>
  <c r="AO29" i="7"/>
  <c r="AP29" i="7"/>
  <c r="AQ29" i="7"/>
  <c r="AR29" i="7"/>
  <c r="E30" i="7"/>
  <c r="F30" i="7"/>
  <c r="G30" i="7"/>
  <c r="H30" i="7"/>
  <c r="I30" i="7"/>
  <c r="J30" i="7"/>
  <c r="K30" i="7"/>
  <c r="L30" i="7"/>
  <c r="M30" i="7"/>
  <c r="N30" i="7"/>
  <c r="O30" i="7"/>
  <c r="P30" i="7"/>
  <c r="Q30" i="7"/>
  <c r="R30" i="7"/>
  <c r="S30" i="7"/>
  <c r="T30" i="7"/>
  <c r="U30" i="7"/>
  <c r="V30" i="7"/>
  <c r="W30" i="7"/>
  <c r="X30" i="7"/>
  <c r="Y30" i="7"/>
  <c r="Z30" i="7"/>
  <c r="AA30" i="7"/>
  <c r="AB30" i="7"/>
  <c r="AC30" i="7"/>
  <c r="AD30" i="7"/>
  <c r="AE30" i="7"/>
  <c r="AF30" i="7"/>
  <c r="AG30" i="7"/>
  <c r="AH30" i="7"/>
  <c r="AI30" i="7"/>
  <c r="AJ30" i="7"/>
  <c r="AK30" i="7"/>
  <c r="AL30" i="7"/>
  <c r="AM30" i="7"/>
  <c r="AN30" i="7"/>
  <c r="AO30" i="7"/>
  <c r="AP30" i="7"/>
  <c r="AQ30" i="7"/>
  <c r="AR30" i="7"/>
  <c r="E32" i="7"/>
  <c r="F32" i="7"/>
  <c r="G32" i="7"/>
  <c r="H32" i="7"/>
  <c r="I32" i="7"/>
  <c r="J32" i="7"/>
  <c r="K32" i="7"/>
  <c r="L32" i="7"/>
  <c r="M32" i="7"/>
  <c r="N32" i="7"/>
  <c r="O32" i="7"/>
  <c r="P32" i="7"/>
  <c r="Q32" i="7"/>
  <c r="R32" i="7"/>
  <c r="S32" i="7"/>
  <c r="T32" i="7"/>
  <c r="U32" i="7"/>
  <c r="V32" i="7"/>
  <c r="W32" i="7"/>
  <c r="X32" i="7"/>
  <c r="Y32" i="7"/>
  <c r="Z32" i="7"/>
  <c r="AA32" i="7"/>
  <c r="AB32" i="7"/>
  <c r="AC32" i="7"/>
  <c r="AD32" i="7"/>
  <c r="AE32" i="7"/>
  <c r="AF32" i="7"/>
  <c r="AG32" i="7"/>
  <c r="AH32" i="7"/>
  <c r="AI32" i="7"/>
  <c r="AJ32" i="7"/>
  <c r="AK32" i="7"/>
  <c r="AL32" i="7"/>
  <c r="AM32" i="7"/>
  <c r="AN32" i="7"/>
  <c r="AO32" i="7"/>
  <c r="AP32" i="7"/>
  <c r="AQ32" i="7"/>
  <c r="AR32" i="7"/>
  <c r="AU32" i="7"/>
  <c r="E33" i="7"/>
  <c r="F33" i="7"/>
  <c r="G33" i="7"/>
  <c r="H33" i="7"/>
  <c r="I33" i="7"/>
  <c r="J33" i="7"/>
  <c r="K33" i="7"/>
  <c r="L33" i="7"/>
  <c r="M33" i="7"/>
  <c r="N33" i="7"/>
  <c r="O33" i="7"/>
  <c r="P33" i="7"/>
  <c r="Q33" i="7"/>
  <c r="R33" i="7"/>
  <c r="S33" i="7"/>
  <c r="T33" i="7"/>
  <c r="U33" i="7"/>
  <c r="V33" i="7"/>
  <c r="W33" i="7"/>
  <c r="X33" i="7"/>
  <c r="Y33" i="7"/>
  <c r="Z33" i="7"/>
  <c r="AA33" i="7"/>
  <c r="AB33" i="7"/>
  <c r="AC33" i="7"/>
  <c r="AD33" i="7"/>
  <c r="AE33" i="7"/>
  <c r="AF33" i="7"/>
  <c r="AG33" i="7"/>
  <c r="AH33" i="7"/>
  <c r="AI33" i="7"/>
  <c r="AJ33" i="7"/>
  <c r="AK33" i="7"/>
  <c r="AL33" i="7"/>
  <c r="AM33" i="7"/>
  <c r="AN33" i="7"/>
  <c r="AO33" i="7"/>
  <c r="AP33" i="7"/>
  <c r="AQ33" i="7"/>
  <c r="AR33" i="7"/>
  <c r="AU33" i="7"/>
  <c r="AU34" i="7"/>
  <c r="E35" i="7"/>
  <c r="F35" i="7"/>
  <c r="G35" i="7"/>
  <c r="H35" i="7"/>
  <c r="I35" i="7"/>
  <c r="J35" i="7"/>
  <c r="K35" i="7"/>
  <c r="L35" i="7"/>
  <c r="M35" i="7"/>
  <c r="N35" i="7"/>
  <c r="O35" i="7"/>
  <c r="P35" i="7"/>
  <c r="Q35" i="7"/>
  <c r="R35" i="7"/>
  <c r="S35" i="7"/>
  <c r="T35" i="7"/>
  <c r="U35" i="7"/>
  <c r="V35" i="7"/>
  <c r="W35" i="7"/>
  <c r="X35" i="7"/>
  <c r="Y35" i="7"/>
  <c r="Z35" i="7"/>
  <c r="AA35" i="7"/>
  <c r="AB35" i="7"/>
  <c r="AC35" i="7"/>
  <c r="AD35" i="7"/>
  <c r="AE35" i="7"/>
  <c r="AF35" i="7"/>
  <c r="AG35" i="7"/>
  <c r="AH35" i="7"/>
  <c r="AI35" i="7"/>
  <c r="AJ35" i="7"/>
  <c r="AK35" i="7"/>
  <c r="AL35" i="7"/>
  <c r="AM35" i="7"/>
  <c r="AN35" i="7"/>
  <c r="AO35" i="7"/>
  <c r="AP35" i="7"/>
  <c r="AQ35" i="7"/>
  <c r="AR35" i="7"/>
  <c r="AU35" i="7"/>
  <c r="E36" i="7"/>
  <c r="F36" i="7"/>
  <c r="G36" i="7"/>
  <c r="H36" i="7"/>
  <c r="I36" i="7"/>
  <c r="J36" i="7"/>
  <c r="K36" i="7"/>
  <c r="L36" i="7"/>
  <c r="M36" i="7"/>
  <c r="N36" i="7"/>
  <c r="O36" i="7"/>
  <c r="P36" i="7"/>
  <c r="Q36" i="7"/>
  <c r="R36" i="7"/>
  <c r="S36" i="7"/>
  <c r="T36" i="7"/>
  <c r="U36" i="7"/>
  <c r="V36" i="7"/>
  <c r="W36" i="7"/>
  <c r="X36" i="7"/>
  <c r="Y36" i="7"/>
  <c r="Z36" i="7"/>
  <c r="AA36" i="7"/>
  <c r="AB36" i="7"/>
  <c r="AC36" i="7"/>
  <c r="AD36" i="7"/>
  <c r="AE36" i="7"/>
  <c r="AF36" i="7"/>
  <c r="AG36" i="7"/>
  <c r="AH36" i="7"/>
  <c r="AI36" i="7"/>
  <c r="AJ36" i="7"/>
  <c r="AK36" i="7"/>
  <c r="AL36" i="7"/>
  <c r="AM36" i="7"/>
  <c r="AN36" i="7"/>
  <c r="AO36" i="7"/>
  <c r="AP36" i="7"/>
  <c r="AQ36" i="7"/>
  <c r="AR36" i="7"/>
  <c r="AU36" i="7"/>
  <c r="AU37" i="7"/>
  <c r="E38" i="7"/>
  <c r="F38" i="7"/>
  <c r="G38" i="7"/>
  <c r="H38" i="7"/>
  <c r="I38" i="7"/>
  <c r="J38" i="7"/>
  <c r="K38" i="7"/>
  <c r="L38" i="7"/>
  <c r="M38" i="7"/>
  <c r="N38" i="7"/>
  <c r="O38" i="7"/>
  <c r="P38" i="7"/>
  <c r="Q38" i="7"/>
  <c r="R38" i="7"/>
  <c r="S38" i="7"/>
  <c r="T38" i="7"/>
  <c r="U38" i="7"/>
  <c r="V38" i="7"/>
  <c r="W38" i="7"/>
  <c r="X38" i="7"/>
  <c r="Y38" i="7"/>
  <c r="Z38" i="7"/>
  <c r="AA38" i="7"/>
  <c r="AB38" i="7"/>
  <c r="AC38" i="7"/>
  <c r="AD38" i="7"/>
  <c r="AE38" i="7"/>
  <c r="AF38" i="7"/>
  <c r="AG38" i="7"/>
  <c r="AH38" i="7"/>
  <c r="AI38" i="7"/>
  <c r="AJ38" i="7"/>
  <c r="AK38" i="7"/>
  <c r="AL38" i="7"/>
  <c r="AM38" i="7"/>
  <c r="AN38" i="7"/>
  <c r="AO38" i="7"/>
  <c r="AP38" i="7"/>
  <c r="AQ38" i="7"/>
  <c r="AR38" i="7"/>
  <c r="AU38" i="7"/>
  <c r="E39" i="7"/>
  <c r="F39" i="7"/>
  <c r="G39" i="7"/>
  <c r="H39" i="7"/>
  <c r="I39" i="7"/>
  <c r="J39" i="7"/>
  <c r="K39" i="7"/>
  <c r="L39" i="7"/>
  <c r="M39" i="7"/>
  <c r="N39" i="7"/>
  <c r="O39" i="7"/>
  <c r="P39" i="7"/>
  <c r="Q39" i="7"/>
  <c r="R39" i="7"/>
  <c r="S39" i="7"/>
  <c r="T39" i="7"/>
  <c r="U39" i="7"/>
  <c r="V39" i="7"/>
  <c r="W39" i="7"/>
  <c r="X39" i="7"/>
  <c r="Y39" i="7"/>
  <c r="Z39" i="7"/>
  <c r="AA39" i="7"/>
  <c r="AB39" i="7"/>
  <c r="AC39" i="7"/>
  <c r="AD39" i="7"/>
  <c r="AE39" i="7"/>
  <c r="AF39" i="7"/>
  <c r="AG39" i="7"/>
  <c r="AH39" i="7"/>
  <c r="AI39" i="7"/>
  <c r="AJ39" i="7"/>
  <c r="AK39" i="7"/>
  <c r="AL39" i="7"/>
  <c r="AM39" i="7"/>
  <c r="AN39" i="7"/>
  <c r="AO39" i="7"/>
  <c r="AP39" i="7"/>
  <c r="AQ39" i="7"/>
  <c r="AR39" i="7"/>
  <c r="E41" i="7"/>
  <c r="F41" i="7"/>
  <c r="G41" i="7"/>
  <c r="H41" i="7"/>
  <c r="I41" i="7"/>
  <c r="J41" i="7"/>
  <c r="K41" i="7"/>
  <c r="L41" i="7"/>
  <c r="M41" i="7"/>
  <c r="N41" i="7"/>
  <c r="O41" i="7"/>
  <c r="P41" i="7"/>
  <c r="Q41" i="7"/>
  <c r="R41" i="7"/>
  <c r="S41" i="7"/>
  <c r="T41" i="7"/>
  <c r="U41" i="7"/>
  <c r="V41" i="7"/>
  <c r="W41" i="7"/>
  <c r="X41" i="7"/>
  <c r="Y41" i="7"/>
  <c r="Z41" i="7"/>
  <c r="AA41" i="7"/>
  <c r="AB41" i="7"/>
  <c r="AC41" i="7"/>
  <c r="AD41" i="7"/>
  <c r="AE41" i="7"/>
  <c r="AF41" i="7"/>
  <c r="AG41" i="7"/>
  <c r="AH41" i="7"/>
  <c r="AI41" i="7"/>
  <c r="AJ41" i="7"/>
  <c r="AK41" i="7"/>
  <c r="AL41" i="7"/>
  <c r="AM41" i="7"/>
  <c r="AN41" i="7"/>
  <c r="AO41" i="7"/>
  <c r="AP41" i="7"/>
  <c r="AQ41" i="7"/>
  <c r="AR41" i="7"/>
  <c r="E42" i="7"/>
  <c r="F42" i="7"/>
  <c r="G42" i="7"/>
  <c r="H42" i="7"/>
  <c r="I42" i="7"/>
  <c r="J42" i="7"/>
  <c r="K42" i="7"/>
  <c r="L42" i="7"/>
  <c r="M42" i="7"/>
  <c r="N42" i="7"/>
  <c r="O42" i="7"/>
  <c r="P42" i="7"/>
  <c r="Q42" i="7"/>
  <c r="R42" i="7"/>
  <c r="S42" i="7"/>
  <c r="T42" i="7"/>
  <c r="U42" i="7"/>
  <c r="V42" i="7"/>
  <c r="W42" i="7"/>
  <c r="X42" i="7"/>
  <c r="Y42" i="7"/>
  <c r="Z42" i="7"/>
  <c r="AA42" i="7"/>
  <c r="AB42" i="7"/>
  <c r="AC42" i="7"/>
  <c r="AD42" i="7"/>
  <c r="AE42" i="7"/>
  <c r="AF42" i="7"/>
  <c r="AG42" i="7"/>
  <c r="AH42" i="7"/>
  <c r="AI42" i="7"/>
  <c r="AJ42" i="7"/>
  <c r="AK42" i="7"/>
  <c r="AL42" i="7"/>
  <c r="AM42" i="7"/>
  <c r="AN42" i="7"/>
  <c r="AO42" i="7"/>
  <c r="AP42" i="7"/>
  <c r="AQ42" i="7"/>
  <c r="AR42" i="7"/>
  <c r="E43" i="7"/>
  <c r="F43" i="7"/>
  <c r="G43" i="7"/>
  <c r="H43" i="7"/>
  <c r="I43" i="7"/>
  <c r="J43" i="7"/>
  <c r="K43" i="7"/>
  <c r="L43" i="7"/>
  <c r="M43" i="7"/>
  <c r="N43" i="7"/>
  <c r="O43" i="7"/>
  <c r="P43" i="7"/>
  <c r="Q43" i="7"/>
  <c r="R43" i="7"/>
  <c r="S43" i="7"/>
  <c r="T43" i="7"/>
  <c r="U43" i="7"/>
  <c r="V43" i="7"/>
  <c r="W43" i="7"/>
  <c r="X43" i="7"/>
  <c r="Y43" i="7"/>
  <c r="Z43" i="7"/>
  <c r="AA43" i="7"/>
  <c r="AB43" i="7"/>
  <c r="AC43" i="7"/>
  <c r="AD43" i="7"/>
  <c r="AE43" i="7"/>
  <c r="AF43" i="7"/>
  <c r="AG43" i="7"/>
  <c r="AH43" i="7"/>
  <c r="AI43" i="7"/>
  <c r="AJ43" i="7"/>
  <c r="AK43" i="7"/>
  <c r="AL43" i="7"/>
  <c r="AM43" i="7"/>
  <c r="AN43" i="7"/>
  <c r="AO43" i="7"/>
  <c r="AP43" i="7"/>
  <c r="AQ43" i="7"/>
  <c r="AR43" i="7"/>
  <c r="E45" i="7"/>
  <c r="F45" i="7"/>
  <c r="G45" i="7"/>
  <c r="H45" i="7"/>
  <c r="I45" i="7"/>
  <c r="J45" i="7"/>
  <c r="K45" i="7"/>
  <c r="L45" i="7"/>
  <c r="M45" i="7"/>
  <c r="N45" i="7"/>
  <c r="O45" i="7"/>
  <c r="P45" i="7"/>
  <c r="Q45" i="7"/>
  <c r="R45" i="7"/>
  <c r="S45" i="7"/>
  <c r="T45" i="7"/>
  <c r="U45" i="7"/>
  <c r="V45" i="7"/>
  <c r="W45" i="7"/>
  <c r="X45" i="7"/>
  <c r="Y45" i="7"/>
  <c r="Z45" i="7"/>
  <c r="AA45" i="7"/>
  <c r="AB45" i="7"/>
  <c r="AC45" i="7"/>
  <c r="AD45" i="7"/>
  <c r="AE45" i="7"/>
  <c r="AF45" i="7"/>
  <c r="AG45" i="7"/>
  <c r="AH45" i="7"/>
  <c r="AI45" i="7"/>
  <c r="AJ45" i="7"/>
  <c r="AK45" i="7"/>
  <c r="AL45" i="7"/>
  <c r="AM45" i="7"/>
  <c r="AN45" i="7"/>
  <c r="AO45" i="7"/>
  <c r="AP45" i="7"/>
  <c r="AQ45" i="7"/>
  <c r="AR45" i="7"/>
  <c r="E46" i="7"/>
  <c r="F46" i="7"/>
  <c r="G46" i="7"/>
  <c r="H46" i="7"/>
  <c r="I46" i="7"/>
  <c r="J46" i="7"/>
  <c r="K46" i="7"/>
  <c r="L46" i="7"/>
  <c r="M46" i="7"/>
  <c r="N46" i="7"/>
  <c r="O46" i="7"/>
  <c r="P46" i="7"/>
  <c r="Q46" i="7"/>
  <c r="R46" i="7"/>
  <c r="S46" i="7"/>
  <c r="T46" i="7"/>
  <c r="U46" i="7"/>
  <c r="V46" i="7"/>
  <c r="W46" i="7"/>
  <c r="X46" i="7"/>
  <c r="Y46" i="7"/>
  <c r="Z46" i="7"/>
  <c r="AA46" i="7"/>
  <c r="AB46" i="7"/>
  <c r="AC46" i="7"/>
  <c r="AD46" i="7"/>
  <c r="AE46" i="7"/>
  <c r="AF46" i="7"/>
  <c r="AG46" i="7"/>
  <c r="AH46" i="7"/>
  <c r="AI46" i="7"/>
  <c r="AJ46" i="7"/>
  <c r="AK46" i="7"/>
  <c r="AL46" i="7"/>
  <c r="AM46" i="7"/>
  <c r="AN46" i="7"/>
  <c r="AO46" i="7"/>
  <c r="AP46" i="7"/>
  <c r="AQ46" i="7"/>
  <c r="AR46" i="7"/>
  <c r="E47" i="7"/>
  <c r="F47" i="7"/>
  <c r="G47" i="7"/>
  <c r="H47" i="7"/>
  <c r="I47" i="7"/>
  <c r="J47" i="7"/>
  <c r="K47" i="7"/>
  <c r="L47" i="7"/>
  <c r="M47" i="7"/>
  <c r="N47" i="7"/>
  <c r="O47" i="7"/>
  <c r="P47" i="7"/>
  <c r="Q47" i="7"/>
  <c r="R47" i="7"/>
  <c r="S47" i="7"/>
  <c r="T47" i="7"/>
  <c r="U47" i="7"/>
  <c r="V47" i="7"/>
  <c r="W47" i="7"/>
  <c r="X47" i="7"/>
  <c r="Y47" i="7"/>
  <c r="Z47" i="7"/>
  <c r="AA47" i="7"/>
  <c r="AB47" i="7"/>
  <c r="AC47" i="7"/>
  <c r="AD47" i="7"/>
  <c r="AE47" i="7"/>
  <c r="AF47" i="7"/>
  <c r="AG47" i="7"/>
  <c r="AH47" i="7"/>
  <c r="AI47" i="7"/>
  <c r="AJ47" i="7"/>
  <c r="AK47" i="7"/>
  <c r="AL47" i="7"/>
  <c r="AM47" i="7"/>
  <c r="AN47" i="7"/>
  <c r="AO47" i="7"/>
  <c r="AP47" i="7"/>
  <c r="AQ47" i="7"/>
  <c r="AR47" i="7"/>
  <c r="E48" i="7"/>
  <c r="F48" i="7"/>
  <c r="G48" i="7"/>
  <c r="H48" i="7"/>
  <c r="I48" i="7"/>
  <c r="J48" i="7"/>
  <c r="K48" i="7"/>
  <c r="L48" i="7"/>
  <c r="M48" i="7"/>
  <c r="N48" i="7"/>
  <c r="O48" i="7"/>
  <c r="P48" i="7"/>
  <c r="Q48" i="7"/>
  <c r="R48" i="7"/>
  <c r="S48" i="7"/>
  <c r="T48" i="7"/>
  <c r="U48" i="7"/>
  <c r="V48" i="7"/>
  <c r="W48" i="7"/>
  <c r="X48" i="7"/>
  <c r="Y48" i="7"/>
  <c r="Z48" i="7"/>
  <c r="AA48" i="7"/>
  <c r="AB48" i="7"/>
  <c r="AC48" i="7"/>
  <c r="AD48" i="7"/>
  <c r="AE48" i="7"/>
  <c r="AF48" i="7"/>
  <c r="AG48" i="7"/>
  <c r="AH48" i="7"/>
  <c r="AI48" i="7"/>
  <c r="AJ48" i="7"/>
  <c r="AK48" i="7"/>
  <c r="AL48" i="7"/>
  <c r="AM48" i="7"/>
  <c r="AN48" i="7"/>
  <c r="AO48" i="7"/>
  <c r="AP48" i="7"/>
  <c r="AQ48" i="7"/>
  <c r="AR48" i="7"/>
  <c r="E49" i="7"/>
  <c r="F49" i="7"/>
  <c r="G49" i="7"/>
  <c r="H49" i="7"/>
  <c r="I49" i="7"/>
  <c r="J49" i="7"/>
  <c r="K49" i="7"/>
  <c r="L49" i="7"/>
  <c r="M49" i="7"/>
  <c r="N49" i="7"/>
  <c r="O49" i="7"/>
  <c r="P49" i="7"/>
  <c r="Q49" i="7"/>
  <c r="R49" i="7"/>
  <c r="S49" i="7"/>
  <c r="T49" i="7"/>
  <c r="U49" i="7"/>
  <c r="V49" i="7"/>
  <c r="W49" i="7"/>
  <c r="X49" i="7"/>
  <c r="Y49" i="7"/>
  <c r="Z49" i="7"/>
  <c r="AA49" i="7"/>
  <c r="AB49" i="7"/>
  <c r="AC49" i="7"/>
  <c r="AD49" i="7"/>
  <c r="AE49" i="7"/>
  <c r="AF49" i="7"/>
  <c r="AG49" i="7"/>
  <c r="AH49" i="7"/>
  <c r="AI49" i="7"/>
  <c r="AJ49" i="7"/>
  <c r="AK49" i="7"/>
  <c r="AL49" i="7"/>
  <c r="AM49" i="7"/>
  <c r="AN49" i="7"/>
  <c r="AO49" i="7"/>
  <c r="AP49" i="7"/>
  <c r="AQ49" i="7"/>
  <c r="AR49" i="7"/>
  <c r="E52" i="7"/>
  <c r="F52" i="7"/>
  <c r="G52" i="7"/>
  <c r="H52" i="7"/>
  <c r="I52" i="7"/>
  <c r="J52" i="7"/>
  <c r="K52" i="7"/>
  <c r="L52" i="7"/>
  <c r="M52" i="7"/>
  <c r="N52" i="7"/>
  <c r="O52" i="7"/>
  <c r="P52" i="7"/>
  <c r="Q52" i="7"/>
  <c r="R52" i="7"/>
  <c r="S52" i="7"/>
  <c r="T52" i="7"/>
  <c r="U52" i="7"/>
  <c r="V52" i="7"/>
  <c r="W52" i="7"/>
  <c r="X52" i="7"/>
  <c r="Y52" i="7"/>
  <c r="Z52" i="7"/>
  <c r="AA52" i="7"/>
  <c r="AB52" i="7"/>
  <c r="AC52" i="7"/>
  <c r="AD52" i="7"/>
  <c r="AE52" i="7"/>
  <c r="AF52" i="7"/>
  <c r="AG52" i="7"/>
  <c r="AH52" i="7"/>
  <c r="AI52" i="7"/>
  <c r="AJ52" i="7"/>
  <c r="AK52" i="7"/>
  <c r="AL52" i="7"/>
  <c r="AM52" i="7"/>
  <c r="AN52" i="7"/>
  <c r="AO52" i="7"/>
  <c r="AP52" i="7"/>
  <c r="AQ52" i="7"/>
  <c r="AR52" i="7"/>
  <c r="E53" i="7"/>
  <c r="F53" i="7"/>
  <c r="G53" i="7"/>
  <c r="H53" i="7"/>
  <c r="I53" i="7"/>
  <c r="J53" i="7"/>
  <c r="K53" i="7"/>
  <c r="L53" i="7"/>
  <c r="M53" i="7"/>
  <c r="N53" i="7"/>
  <c r="O53" i="7"/>
  <c r="P53" i="7"/>
  <c r="Q53" i="7"/>
  <c r="R53" i="7"/>
  <c r="S53" i="7"/>
  <c r="T53" i="7"/>
  <c r="U53" i="7"/>
  <c r="V53" i="7"/>
  <c r="W53" i="7"/>
  <c r="X53" i="7"/>
  <c r="Y53" i="7"/>
  <c r="Z53" i="7"/>
  <c r="AA53" i="7"/>
  <c r="AB53" i="7"/>
  <c r="AC53" i="7"/>
  <c r="AD53" i="7"/>
  <c r="AE53" i="7"/>
  <c r="AF53" i="7"/>
  <c r="AG53" i="7"/>
  <c r="AH53" i="7"/>
  <c r="AI53" i="7"/>
  <c r="AJ53" i="7"/>
  <c r="AK53" i="7"/>
  <c r="AL53" i="7"/>
  <c r="AM53" i="7"/>
  <c r="AN53" i="7"/>
  <c r="AO53" i="7"/>
  <c r="AP53" i="7"/>
  <c r="AQ53" i="7"/>
  <c r="AR53" i="7"/>
  <c r="E54" i="7"/>
  <c r="F54" i="7"/>
  <c r="G54" i="7"/>
  <c r="H54" i="7"/>
  <c r="I54" i="7"/>
  <c r="J54" i="7"/>
  <c r="K54" i="7"/>
  <c r="L54" i="7"/>
  <c r="M54" i="7"/>
  <c r="N54" i="7"/>
  <c r="O54" i="7"/>
  <c r="P54" i="7"/>
  <c r="Q54" i="7"/>
  <c r="R54" i="7"/>
  <c r="S54" i="7"/>
  <c r="T54" i="7"/>
  <c r="U54" i="7"/>
  <c r="V54" i="7"/>
  <c r="W54" i="7"/>
  <c r="X54" i="7"/>
  <c r="Y54" i="7"/>
  <c r="Z54" i="7"/>
  <c r="AA54" i="7"/>
  <c r="AB54" i="7"/>
  <c r="AC54" i="7"/>
  <c r="AD54" i="7"/>
  <c r="AE54" i="7"/>
  <c r="AF54" i="7"/>
  <c r="AG54" i="7"/>
  <c r="AH54" i="7"/>
  <c r="AI54" i="7"/>
  <c r="AJ54" i="7"/>
  <c r="AK54" i="7"/>
  <c r="AL54" i="7"/>
  <c r="AM54" i="7"/>
  <c r="AN54" i="7"/>
  <c r="AO54" i="7"/>
  <c r="AP54" i="7"/>
  <c r="AQ54" i="7"/>
  <c r="AR54" i="7"/>
  <c r="E55" i="7"/>
  <c r="F55" i="7"/>
  <c r="G55" i="7"/>
  <c r="H55" i="7"/>
  <c r="I55" i="7"/>
  <c r="J55" i="7"/>
  <c r="K55" i="7"/>
  <c r="L55" i="7"/>
  <c r="M55" i="7"/>
  <c r="N55" i="7"/>
  <c r="O55" i="7"/>
  <c r="P55" i="7"/>
  <c r="Q55" i="7"/>
  <c r="R55" i="7"/>
  <c r="S55" i="7"/>
  <c r="T55" i="7"/>
  <c r="U55" i="7"/>
  <c r="V55" i="7"/>
  <c r="W55" i="7"/>
  <c r="X55" i="7"/>
  <c r="Y55" i="7"/>
  <c r="Z55" i="7"/>
  <c r="AA55" i="7"/>
  <c r="AB55" i="7"/>
  <c r="AC55" i="7"/>
  <c r="AD55" i="7"/>
  <c r="AE55" i="7"/>
  <c r="AF55" i="7"/>
  <c r="AG55" i="7"/>
  <c r="AH55" i="7"/>
  <c r="AI55" i="7"/>
  <c r="AJ55" i="7"/>
  <c r="AK55" i="7"/>
  <c r="AL55" i="7"/>
  <c r="AM55" i="7"/>
  <c r="AN55" i="7"/>
  <c r="AO55" i="7"/>
  <c r="AP55" i="7"/>
  <c r="AQ55" i="7"/>
  <c r="AR55" i="7"/>
  <c r="E56" i="7"/>
  <c r="F56" i="7"/>
  <c r="G56" i="7"/>
  <c r="H56" i="7"/>
  <c r="I56" i="7"/>
  <c r="J56" i="7"/>
  <c r="K56" i="7"/>
  <c r="L56" i="7"/>
  <c r="M56" i="7"/>
  <c r="N56" i="7"/>
  <c r="O56" i="7"/>
  <c r="P56" i="7"/>
  <c r="Q56" i="7"/>
  <c r="R56" i="7"/>
  <c r="S56" i="7"/>
  <c r="T56" i="7"/>
  <c r="U56" i="7"/>
  <c r="V56" i="7"/>
  <c r="W56" i="7"/>
  <c r="X56" i="7"/>
  <c r="Y56" i="7"/>
  <c r="Z56" i="7"/>
  <c r="AA56" i="7"/>
  <c r="AB56" i="7"/>
  <c r="AC56" i="7"/>
  <c r="AD56" i="7"/>
  <c r="AE56" i="7"/>
  <c r="AF56" i="7"/>
  <c r="AG56" i="7"/>
  <c r="AH56" i="7"/>
  <c r="AI56" i="7"/>
  <c r="AJ56" i="7"/>
  <c r="AK56" i="7"/>
  <c r="AL56" i="7"/>
  <c r="AM56" i="7"/>
  <c r="AN56" i="7"/>
  <c r="AO56" i="7"/>
  <c r="AP56" i="7"/>
  <c r="AQ56" i="7"/>
  <c r="AR56" i="7"/>
  <c r="E59" i="7"/>
  <c r="F59" i="7"/>
  <c r="G59" i="7"/>
  <c r="H59" i="7"/>
  <c r="I59" i="7"/>
  <c r="J59" i="7"/>
  <c r="K59" i="7"/>
  <c r="L59" i="7"/>
  <c r="M59" i="7"/>
  <c r="N59" i="7"/>
  <c r="O59" i="7"/>
  <c r="P59" i="7"/>
  <c r="Q59" i="7"/>
  <c r="R59" i="7"/>
  <c r="S59" i="7"/>
  <c r="T59" i="7"/>
  <c r="U59" i="7"/>
  <c r="V59" i="7"/>
  <c r="W59" i="7"/>
  <c r="X59" i="7"/>
  <c r="Y59" i="7"/>
  <c r="Z59" i="7"/>
  <c r="AA59" i="7"/>
  <c r="AB59" i="7"/>
  <c r="AC59" i="7"/>
  <c r="AD59" i="7"/>
  <c r="AE59" i="7"/>
  <c r="AF59" i="7"/>
  <c r="AG59" i="7"/>
  <c r="AH59" i="7"/>
  <c r="AI59" i="7"/>
  <c r="AJ59" i="7"/>
  <c r="AK59" i="7"/>
  <c r="AL59" i="7"/>
  <c r="AM59" i="7"/>
  <c r="AN59" i="7"/>
  <c r="AO59" i="7"/>
  <c r="AP59" i="7"/>
  <c r="AQ59" i="7"/>
  <c r="AR59" i="7"/>
  <c r="E60" i="7"/>
  <c r="F60" i="7"/>
  <c r="G60" i="7"/>
  <c r="H60" i="7"/>
  <c r="I60" i="7"/>
  <c r="J60" i="7"/>
  <c r="K60" i="7"/>
  <c r="L60" i="7"/>
  <c r="M60" i="7"/>
  <c r="N60" i="7"/>
  <c r="O60" i="7"/>
  <c r="P60" i="7"/>
  <c r="Q60" i="7"/>
  <c r="R60" i="7"/>
  <c r="S60" i="7"/>
  <c r="T60" i="7"/>
  <c r="U60" i="7"/>
  <c r="V60" i="7"/>
  <c r="W60" i="7"/>
  <c r="X60" i="7"/>
  <c r="Y60" i="7"/>
  <c r="Z60" i="7"/>
  <c r="AA60" i="7"/>
  <c r="AB60" i="7"/>
  <c r="AC60" i="7"/>
  <c r="AD60" i="7"/>
  <c r="AE60" i="7"/>
  <c r="AF60" i="7"/>
  <c r="AG60" i="7"/>
  <c r="AH60" i="7"/>
  <c r="AI60" i="7"/>
  <c r="AJ60" i="7"/>
  <c r="AK60" i="7"/>
  <c r="AL60" i="7"/>
  <c r="AM60" i="7"/>
  <c r="AN60" i="7"/>
  <c r="AO60" i="7"/>
  <c r="AP60" i="7"/>
  <c r="AQ60" i="7"/>
  <c r="AR60" i="7"/>
  <c r="E61" i="7"/>
  <c r="F61" i="7"/>
  <c r="G61" i="7"/>
  <c r="H61" i="7"/>
  <c r="I61" i="7"/>
  <c r="J61" i="7"/>
  <c r="K61" i="7"/>
  <c r="L61" i="7"/>
  <c r="M61" i="7"/>
  <c r="N61" i="7"/>
  <c r="O61" i="7"/>
  <c r="P61" i="7"/>
  <c r="Q61" i="7"/>
  <c r="R61" i="7"/>
  <c r="S61" i="7"/>
  <c r="T61" i="7"/>
  <c r="U61" i="7"/>
  <c r="V61" i="7"/>
  <c r="W61" i="7"/>
  <c r="X61" i="7"/>
  <c r="Y61" i="7"/>
  <c r="Z61" i="7"/>
  <c r="AA61" i="7"/>
  <c r="AB61" i="7"/>
  <c r="AC61" i="7"/>
  <c r="AD61" i="7"/>
  <c r="AE61" i="7"/>
  <c r="AF61" i="7"/>
  <c r="AG61" i="7"/>
  <c r="AH61" i="7"/>
  <c r="AI61" i="7"/>
  <c r="AJ61" i="7"/>
  <c r="AK61" i="7"/>
  <c r="AL61" i="7"/>
  <c r="AM61" i="7"/>
  <c r="AN61" i="7"/>
  <c r="AO61" i="7"/>
  <c r="AP61" i="7"/>
  <c r="AQ61" i="7"/>
  <c r="AR61" i="7"/>
  <c r="E62" i="7"/>
  <c r="F62" i="7"/>
  <c r="G62" i="7"/>
  <c r="H62" i="7"/>
  <c r="I62" i="7"/>
  <c r="J62" i="7"/>
  <c r="K62" i="7"/>
  <c r="L62" i="7"/>
  <c r="M62" i="7"/>
  <c r="N62" i="7"/>
  <c r="O62" i="7"/>
  <c r="P62" i="7"/>
  <c r="Q62" i="7"/>
  <c r="R62" i="7"/>
  <c r="S62" i="7"/>
  <c r="T62" i="7"/>
  <c r="U62" i="7"/>
  <c r="V62" i="7"/>
  <c r="W62" i="7"/>
  <c r="X62" i="7"/>
  <c r="Y62" i="7"/>
  <c r="Z62" i="7"/>
  <c r="AA62" i="7"/>
  <c r="AB62" i="7"/>
  <c r="AC62" i="7"/>
  <c r="AD62" i="7"/>
  <c r="AE62" i="7"/>
  <c r="AF62" i="7"/>
  <c r="AG62" i="7"/>
  <c r="AH62" i="7"/>
  <c r="AI62" i="7"/>
  <c r="AJ62" i="7"/>
  <c r="AK62" i="7"/>
  <c r="AL62" i="7"/>
  <c r="AM62" i="7"/>
  <c r="AN62" i="7"/>
  <c r="AO62" i="7"/>
  <c r="AP62" i="7"/>
  <c r="AQ62" i="7"/>
  <c r="AR62" i="7"/>
  <c r="E69" i="7"/>
  <c r="F69" i="7"/>
  <c r="G69" i="7"/>
  <c r="H69" i="7"/>
  <c r="I69" i="7"/>
  <c r="J69" i="7"/>
  <c r="K69" i="7"/>
  <c r="L69" i="7"/>
  <c r="M69" i="7"/>
  <c r="N69" i="7"/>
  <c r="O69" i="7"/>
  <c r="P69" i="7"/>
  <c r="Q69" i="7"/>
  <c r="R69" i="7"/>
  <c r="S69" i="7"/>
  <c r="T69" i="7"/>
  <c r="U69" i="7"/>
  <c r="V69" i="7"/>
  <c r="W69" i="7"/>
  <c r="X69" i="7"/>
  <c r="Y69" i="7"/>
  <c r="Z69" i="7"/>
  <c r="AA69" i="7"/>
  <c r="AB69" i="7"/>
  <c r="AC69" i="7"/>
  <c r="AD69" i="7"/>
  <c r="AE69" i="7"/>
  <c r="AF69" i="7"/>
  <c r="AG69" i="7"/>
  <c r="AH69" i="7"/>
  <c r="AI69" i="7"/>
  <c r="AJ69" i="7"/>
  <c r="AK69" i="7"/>
  <c r="AL69" i="7"/>
  <c r="AM69" i="7"/>
  <c r="AN69" i="7"/>
  <c r="AO69" i="7"/>
  <c r="AP69" i="7"/>
  <c r="AQ69" i="7"/>
  <c r="AR69" i="7"/>
  <c r="AS69" i="7"/>
  <c r="E72" i="7"/>
  <c r="F72" i="7"/>
  <c r="G72" i="7"/>
  <c r="H72" i="7"/>
  <c r="I72" i="7"/>
  <c r="J72" i="7"/>
  <c r="K72" i="7"/>
  <c r="L72" i="7"/>
  <c r="M72" i="7"/>
  <c r="N72" i="7"/>
  <c r="O72" i="7"/>
  <c r="P72" i="7"/>
  <c r="Q72" i="7"/>
  <c r="R72" i="7"/>
  <c r="S72" i="7"/>
  <c r="T72" i="7"/>
  <c r="U72" i="7"/>
  <c r="V72" i="7"/>
  <c r="W72" i="7"/>
  <c r="X72" i="7"/>
  <c r="Y72" i="7"/>
  <c r="Z72" i="7"/>
  <c r="AA72" i="7"/>
  <c r="AB72" i="7"/>
  <c r="AC72" i="7"/>
  <c r="AD72" i="7"/>
  <c r="AE72" i="7"/>
  <c r="AF72" i="7"/>
  <c r="AG72" i="7"/>
  <c r="AH72" i="7"/>
  <c r="AI72" i="7"/>
  <c r="AJ72" i="7"/>
  <c r="AK72" i="7"/>
  <c r="AL72" i="7"/>
  <c r="AM72" i="7"/>
  <c r="AN72" i="7"/>
  <c r="AO72" i="7"/>
  <c r="AP72" i="7"/>
  <c r="AQ72" i="7"/>
  <c r="AR72" i="7"/>
  <c r="AS72" i="7"/>
  <c r="E73" i="7"/>
  <c r="F73" i="7"/>
  <c r="G73" i="7"/>
  <c r="H73" i="7"/>
  <c r="I73" i="7"/>
  <c r="J73" i="7"/>
  <c r="K73" i="7"/>
  <c r="L73" i="7"/>
  <c r="M73" i="7"/>
  <c r="N73" i="7"/>
  <c r="O73" i="7"/>
  <c r="P73" i="7"/>
  <c r="Q73" i="7"/>
  <c r="R73" i="7"/>
  <c r="S73" i="7"/>
  <c r="T73" i="7"/>
  <c r="U73" i="7"/>
  <c r="V73" i="7"/>
  <c r="W73" i="7"/>
  <c r="X73" i="7"/>
  <c r="Y73" i="7"/>
  <c r="Z73" i="7"/>
  <c r="AA73" i="7"/>
  <c r="AB73" i="7"/>
  <c r="AC73" i="7"/>
  <c r="AD73" i="7"/>
  <c r="AE73" i="7"/>
  <c r="AF73" i="7"/>
  <c r="AG73" i="7"/>
  <c r="AH73" i="7"/>
  <c r="AI73" i="7"/>
  <c r="AJ73" i="7"/>
  <c r="AK73" i="7"/>
  <c r="AL73" i="7"/>
  <c r="AM73" i="7"/>
  <c r="AN73" i="7"/>
  <c r="AO73" i="7"/>
  <c r="AP73" i="7"/>
  <c r="AQ73" i="7"/>
  <c r="AR73" i="7"/>
  <c r="AS73" i="7"/>
  <c r="E75" i="7"/>
  <c r="F75" i="7"/>
  <c r="G75" i="7"/>
  <c r="H75" i="7"/>
  <c r="I75" i="7"/>
  <c r="J75" i="7"/>
  <c r="K75" i="7"/>
  <c r="L75" i="7"/>
  <c r="M75" i="7"/>
  <c r="N75" i="7"/>
  <c r="O75" i="7"/>
  <c r="P75" i="7"/>
  <c r="Q75" i="7"/>
  <c r="R75" i="7"/>
  <c r="S75" i="7"/>
  <c r="T75" i="7"/>
  <c r="U75" i="7"/>
  <c r="V75" i="7"/>
  <c r="W75" i="7"/>
  <c r="X75" i="7"/>
  <c r="Y75" i="7"/>
  <c r="Z75" i="7"/>
  <c r="AA75" i="7"/>
  <c r="AB75" i="7"/>
  <c r="AC75" i="7"/>
  <c r="AD75" i="7"/>
  <c r="AE75" i="7"/>
  <c r="AF75" i="7"/>
  <c r="AG75" i="7"/>
  <c r="AH75" i="7"/>
  <c r="AI75" i="7"/>
  <c r="AJ75" i="7"/>
  <c r="AK75" i="7"/>
  <c r="AL75" i="7"/>
  <c r="AM75" i="7"/>
  <c r="AN75" i="7"/>
  <c r="AO75" i="7"/>
  <c r="AP75" i="7"/>
  <c r="AQ75" i="7"/>
  <c r="AR75" i="7"/>
  <c r="AS75" i="7"/>
  <c r="E78" i="7"/>
  <c r="F78" i="7"/>
  <c r="G78" i="7"/>
  <c r="H78" i="7"/>
  <c r="I78" i="7"/>
  <c r="J78" i="7"/>
  <c r="K78" i="7"/>
  <c r="L78" i="7"/>
  <c r="M78" i="7"/>
  <c r="N78" i="7"/>
  <c r="O78" i="7"/>
  <c r="P78" i="7"/>
  <c r="Q78" i="7"/>
  <c r="R78" i="7"/>
  <c r="S78" i="7"/>
  <c r="T78" i="7"/>
  <c r="U78" i="7"/>
  <c r="V78" i="7"/>
  <c r="W78" i="7"/>
  <c r="X78" i="7"/>
  <c r="Y78" i="7"/>
  <c r="Z78" i="7"/>
  <c r="AA78" i="7"/>
  <c r="AB78" i="7"/>
  <c r="AC78" i="7"/>
  <c r="AD78" i="7"/>
  <c r="AE78" i="7"/>
  <c r="AF78" i="7"/>
  <c r="AG78" i="7"/>
  <c r="AH78" i="7"/>
  <c r="AI78" i="7"/>
  <c r="AJ78" i="7"/>
  <c r="AK78" i="7"/>
  <c r="AL78" i="7"/>
  <c r="AM78" i="7"/>
  <c r="AN78" i="7"/>
  <c r="AO78" i="7"/>
  <c r="AP78" i="7"/>
  <c r="AQ78" i="7"/>
  <c r="AR78" i="7"/>
  <c r="AS78" i="7"/>
  <c r="E81" i="7"/>
  <c r="F81" i="7"/>
  <c r="G81" i="7"/>
  <c r="H81" i="7"/>
  <c r="I81" i="7"/>
  <c r="J81" i="7"/>
  <c r="K81" i="7"/>
  <c r="L81" i="7"/>
  <c r="M81" i="7"/>
  <c r="N81" i="7"/>
  <c r="O81" i="7"/>
  <c r="P81" i="7"/>
  <c r="Q81" i="7"/>
  <c r="R81" i="7"/>
  <c r="S81" i="7"/>
  <c r="T81" i="7"/>
  <c r="U81" i="7"/>
  <c r="V81" i="7"/>
  <c r="W81" i="7"/>
  <c r="X81" i="7"/>
  <c r="Y81" i="7"/>
  <c r="Z81" i="7"/>
  <c r="AA81" i="7"/>
  <c r="AB81" i="7"/>
  <c r="AC81" i="7"/>
  <c r="AD81" i="7"/>
  <c r="AE81" i="7"/>
  <c r="AF81" i="7"/>
  <c r="AG81" i="7"/>
  <c r="AH81" i="7"/>
  <c r="AI81" i="7"/>
  <c r="AJ81" i="7"/>
  <c r="AK81" i="7"/>
  <c r="AL81" i="7"/>
  <c r="AM81" i="7"/>
  <c r="AN81" i="7"/>
  <c r="AO81" i="7"/>
  <c r="AP81" i="7"/>
  <c r="AQ81" i="7"/>
  <c r="AR81" i="7"/>
  <c r="AS81" i="7"/>
  <c r="E84" i="7"/>
  <c r="F84" i="7"/>
  <c r="G84" i="7"/>
  <c r="H84" i="7"/>
  <c r="I84" i="7"/>
  <c r="J84" i="7"/>
  <c r="K84" i="7"/>
  <c r="L84" i="7"/>
  <c r="M84" i="7"/>
  <c r="N84" i="7"/>
  <c r="O84" i="7"/>
  <c r="P84" i="7"/>
  <c r="Q84" i="7"/>
  <c r="R84" i="7"/>
  <c r="S84" i="7"/>
  <c r="T84" i="7"/>
  <c r="U84" i="7"/>
  <c r="V84" i="7"/>
  <c r="W84" i="7"/>
  <c r="X84" i="7"/>
  <c r="Y84" i="7"/>
  <c r="Z84" i="7"/>
  <c r="AA84" i="7"/>
  <c r="AB84" i="7"/>
  <c r="AC84" i="7"/>
  <c r="AD84" i="7"/>
  <c r="AE84" i="7"/>
  <c r="AF84" i="7"/>
  <c r="AG84" i="7"/>
  <c r="AH84" i="7"/>
  <c r="AI84" i="7"/>
  <c r="AJ84" i="7"/>
  <c r="AK84" i="7"/>
  <c r="AL84" i="7"/>
  <c r="AM84" i="7"/>
  <c r="AN84" i="7"/>
  <c r="AO84" i="7"/>
  <c r="AP84" i="7"/>
  <c r="AQ84" i="7"/>
  <c r="AR84" i="7"/>
  <c r="AS84" i="7"/>
  <c r="D87" i="7"/>
  <c r="D88" i="7"/>
  <c r="D89" i="7"/>
  <c r="D90" i="7"/>
  <c r="E95" i="7"/>
  <c r="F95" i="7"/>
  <c r="G95" i="7"/>
  <c r="H95" i="7"/>
  <c r="I95" i="7"/>
  <c r="J95" i="7"/>
  <c r="K95" i="7"/>
  <c r="L95" i="7"/>
  <c r="M95" i="7"/>
  <c r="N95" i="7"/>
  <c r="O95" i="7"/>
  <c r="P95" i="7"/>
  <c r="Q95" i="7"/>
  <c r="R95" i="7"/>
  <c r="S95" i="7"/>
  <c r="T95" i="7"/>
  <c r="U95" i="7"/>
  <c r="V95" i="7"/>
  <c r="W95" i="7"/>
  <c r="X95" i="7"/>
  <c r="Y95" i="7"/>
  <c r="Z95" i="7"/>
  <c r="AA95" i="7"/>
  <c r="AB95" i="7"/>
  <c r="AC95" i="7"/>
  <c r="AD95" i="7"/>
  <c r="AE95" i="7"/>
  <c r="AF95" i="7"/>
  <c r="AG95" i="7"/>
  <c r="AH95" i="7"/>
  <c r="AI95" i="7"/>
  <c r="AJ95" i="7"/>
  <c r="AK95" i="7"/>
  <c r="AL95" i="7"/>
  <c r="AM95" i="7"/>
  <c r="AN95" i="7"/>
  <c r="AO95" i="7"/>
  <c r="AP95" i="7"/>
  <c r="AQ95" i="7"/>
  <c r="AR95" i="7"/>
  <c r="E96" i="7"/>
  <c r="F96" i="7"/>
  <c r="G96" i="7"/>
  <c r="H96" i="7"/>
  <c r="I96" i="7"/>
  <c r="J96" i="7"/>
  <c r="K96" i="7"/>
  <c r="L96" i="7"/>
  <c r="M96" i="7"/>
  <c r="N96" i="7"/>
  <c r="O96" i="7"/>
  <c r="P96" i="7"/>
  <c r="Q96" i="7"/>
  <c r="R96" i="7"/>
  <c r="S96" i="7"/>
  <c r="T96" i="7"/>
  <c r="U96" i="7"/>
  <c r="V96" i="7"/>
  <c r="W96" i="7"/>
  <c r="X96" i="7"/>
  <c r="Y96" i="7"/>
  <c r="Z96" i="7"/>
  <c r="AA96" i="7"/>
  <c r="AB96" i="7"/>
  <c r="AC96" i="7"/>
  <c r="AD96" i="7"/>
  <c r="AE96" i="7"/>
  <c r="AF96" i="7"/>
  <c r="AG96" i="7"/>
  <c r="AH96" i="7"/>
  <c r="AI96" i="7"/>
  <c r="AJ96" i="7"/>
  <c r="AK96" i="7"/>
  <c r="AL96" i="7"/>
  <c r="AM96" i="7"/>
  <c r="AN96" i="7"/>
  <c r="AO96" i="7"/>
  <c r="AP96" i="7"/>
  <c r="AQ96" i="7"/>
  <c r="AR96" i="7"/>
  <c r="E97" i="7"/>
  <c r="F97" i="7"/>
  <c r="G97" i="7"/>
  <c r="H97" i="7"/>
  <c r="I97" i="7"/>
  <c r="J97" i="7"/>
  <c r="K97" i="7"/>
  <c r="L97" i="7"/>
  <c r="M97" i="7"/>
  <c r="N97" i="7"/>
  <c r="O97" i="7"/>
  <c r="P97" i="7"/>
  <c r="Q97" i="7"/>
  <c r="R97" i="7"/>
  <c r="S97" i="7"/>
  <c r="T97" i="7"/>
  <c r="U97" i="7"/>
  <c r="V97" i="7"/>
  <c r="W97" i="7"/>
  <c r="X97" i="7"/>
  <c r="Y97" i="7"/>
  <c r="Z97" i="7"/>
  <c r="AA97" i="7"/>
  <c r="AB97" i="7"/>
  <c r="AC97" i="7"/>
  <c r="AD97" i="7"/>
  <c r="AE97" i="7"/>
  <c r="AF97" i="7"/>
  <c r="AG97" i="7"/>
  <c r="AH97" i="7"/>
  <c r="AI97" i="7"/>
  <c r="AJ97" i="7"/>
  <c r="AK97" i="7"/>
  <c r="AL97" i="7"/>
  <c r="AM97" i="7"/>
  <c r="AN97" i="7"/>
  <c r="AO97" i="7"/>
  <c r="AP97" i="7"/>
  <c r="AQ97" i="7"/>
  <c r="AR97" i="7"/>
  <c r="E98" i="7"/>
  <c r="F98" i="7"/>
  <c r="G98" i="7"/>
  <c r="H98" i="7"/>
  <c r="I98" i="7"/>
  <c r="J98" i="7"/>
  <c r="K98" i="7"/>
  <c r="L98" i="7"/>
  <c r="M98" i="7"/>
  <c r="N98" i="7"/>
  <c r="O98" i="7"/>
  <c r="P98" i="7"/>
  <c r="Q98" i="7"/>
  <c r="R98" i="7"/>
  <c r="S98" i="7"/>
  <c r="T98" i="7"/>
  <c r="U98" i="7"/>
  <c r="V98" i="7"/>
  <c r="W98" i="7"/>
  <c r="X98" i="7"/>
  <c r="Y98" i="7"/>
  <c r="Z98" i="7"/>
  <c r="AA98" i="7"/>
  <c r="AB98" i="7"/>
  <c r="AC98" i="7"/>
  <c r="AD98" i="7"/>
  <c r="AE98" i="7"/>
  <c r="AF98" i="7"/>
  <c r="AG98" i="7"/>
  <c r="AH98" i="7"/>
  <c r="AI98" i="7"/>
  <c r="AJ98" i="7"/>
  <c r="AK98" i="7"/>
  <c r="AL98" i="7"/>
  <c r="AM98" i="7"/>
  <c r="AN98" i="7"/>
  <c r="AO98" i="7"/>
  <c r="AP98" i="7"/>
  <c r="AQ98" i="7"/>
  <c r="AR98" i="7"/>
  <c r="E100" i="7"/>
  <c r="F100" i="7"/>
  <c r="G100" i="7"/>
  <c r="H100" i="7"/>
  <c r="I100" i="7"/>
  <c r="J100" i="7"/>
  <c r="K100" i="7"/>
  <c r="L100" i="7"/>
  <c r="M100" i="7"/>
  <c r="N100" i="7"/>
  <c r="O100" i="7"/>
  <c r="P100" i="7"/>
  <c r="Q100" i="7"/>
  <c r="R100" i="7"/>
  <c r="S100" i="7"/>
  <c r="T100" i="7"/>
  <c r="U100" i="7"/>
  <c r="V100" i="7"/>
  <c r="W100" i="7"/>
  <c r="X100" i="7"/>
  <c r="Y100" i="7"/>
  <c r="Z100" i="7"/>
  <c r="AA100" i="7"/>
  <c r="AB100" i="7"/>
  <c r="AC100" i="7"/>
  <c r="AD100" i="7"/>
  <c r="AE100" i="7"/>
  <c r="AF100" i="7"/>
  <c r="AG100" i="7"/>
  <c r="AH100" i="7"/>
  <c r="AI100" i="7"/>
  <c r="AJ100" i="7"/>
  <c r="AK100" i="7"/>
  <c r="AL100" i="7"/>
  <c r="AM100" i="7"/>
  <c r="AN100" i="7"/>
  <c r="AO100" i="7"/>
  <c r="AP100" i="7"/>
  <c r="AQ100" i="7"/>
  <c r="AR100" i="7"/>
  <c r="E101" i="7"/>
  <c r="F101" i="7"/>
  <c r="G101" i="7"/>
  <c r="H101" i="7"/>
  <c r="I101" i="7"/>
  <c r="J101" i="7"/>
  <c r="K101" i="7"/>
  <c r="L101" i="7"/>
  <c r="M101" i="7"/>
  <c r="N101" i="7"/>
  <c r="O101" i="7"/>
  <c r="P101" i="7"/>
  <c r="Q101" i="7"/>
  <c r="R101" i="7"/>
  <c r="S101" i="7"/>
  <c r="T101" i="7"/>
  <c r="U101" i="7"/>
  <c r="V101" i="7"/>
  <c r="W101" i="7"/>
  <c r="X101" i="7"/>
  <c r="Y101" i="7"/>
  <c r="Z101" i="7"/>
  <c r="AA101" i="7"/>
  <c r="AB101" i="7"/>
  <c r="AC101" i="7"/>
  <c r="AD101" i="7"/>
  <c r="AE101" i="7"/>
  <c r="AF101" i="7"/>
  <c r="AG101" i="7"/>
  <c r="AH101" i="7"/>
  <c r="AI101" i="7"/>
  <c r="AJ101" i="7"/>
  <c r="AK101" i="7"/>
  <c r="AL101" i="7"/>
  <c r="AM101" i="7"/>
  <c r="AN101" i="7"/>
  <c r="AO101" i="7"/>
  <c r="AP101" i="7"/>
  <c r="AQ101" i="7"/>
  <c r="AR101" i="7"/>
  <c r="E102" i="7"/>
  <c r="F102" i="7"/>
  <c r="G102" i="7"/>
  <c r="H102" i="7"/>
  <c r="I102" i="7"/>
  <c r="J102" i="7"/>
  <c r="K102" i="7"/>
  <c r="L102" i="7"/>
  <c r="M102" i="7"/>
  <c r="N102" i="7"/>
  <c r="O102" i="7"/>
  <c r="P102" i="7"/>
  <c r="Q102" i="7"/>
  <c r="R102" i="7"/>
  <c r="S102" i="7"/>
  <c r="T102" i="7"/>
  <c r="U102" i="7"/>
  <c r="V102" i="7"/>
  <c r="W102" i="7"/>
  <c r="X102" i="7"/>
  <c r="Y102" i="7"/>
  <c r="Z102" i="7"/>
  <c r="AA102" i="7"/>
  <c r="AB102" i="7"/>
  <c r="AC102" i="7"/>
  <c r="AD102" i="7"/>
  <c r="AE102" i="7"/>
  <c r="AF102" i="7"/>
  <c r="AG102" i="7"/>
  <c r="AH102" i="7"/>
  <c r="AI102" i="7"/>
  <c r="AJ102" i="7"/>
  <c r="AK102" i="7"/>
  <c r="AL102" i="7"/>
  <c r="AM102" i="7"/>
  <c r="AN102" i="7"/>
  <c r="AO102" i="7"/>
  <c r="AP102" i="7"/>
  <c r="AQ102" i="7"/>
  <c r="AR102" i="7"/>
  <c r="E103" i="7"/>
  <c r="F103" i="7"/>
  <c r="G103" i="7"/>
  <c r="H103" i="7"/>
  <c r="I103" i="7"/>
  <c r="J103" i="7"/>
  <c r="K103" i="7"/>
  <c r="L103" i="7"/>
  <c r="M103" i="7"/>
  <c r="N103" i="7"/>
  <c r="O103" i="7"/>
  <c r="P103" i="7"/>
  <c r="Q103" i="7"/>
  <c r="R103" i="7"/>
  <c r="S103" i="7"/>
  <c r="T103" i="7"/>
  <c r="U103" i="7"/>
  <c r="V103" i="7"/>
  <c r="W103" i="7"/>
  <c r="X103" i="7"/>
  <c r="Y103" i="7"/>
  <c r="Z103" i="7"/>
  <c r="AA103" i="7"/>
  <c r="AB103" i="7"/>
  <c r="AC103" i="7"/>
  <c r="AD103" i="7"/>
  <c r="AE103" i="7"/>
  <c r="AF103" i="7"/>
  <c r="AG103" i="7"/>
  <c r="AH103" i="7"/>
  <c r="AI103" i="7"/>
  <c r="AJ103" i="7"/>
  <c r="AK103" i="7"/>
  <c r="AL103" i="7"/>
  <c r="AM103" i="7"/>
  <c r="AN103" i="7"/>
  <c r="AO103" i="7"/>
  <c r="AP103" i="7"/>
  <c r="AQ103" i="7"/>
  <c r="AR103" i="7"/>
  <c r="E110" i="7"/>
  <c r="F110" i="7"/>
  <c r="G110" i="7"/>
  <c r="H110" i="7"/>
  <c r="I110" i="7"/>
  <c r="J110" i="7"/>
  <c r="K110" i="7"/>
  <c r="L110" i="7"/>
  <c r="M110" i="7"/>
  <c r="N110" i="7"/>
  <c r="O110" i="7"/>
  <c r="P110" i="7"/>
  <c r="Q110" i="7"/>
  <c r="R110" i="7"/>
  <c r="S110" i="7"/>
  <c r="T110" i="7"/>
  <c r="U110" i="7"/>
  <c r="V110" i="7"/>
  <c r="W110" i="7"/>
  <c r="X110" i="7"/>
  <c r="Y110" i="7"/>
  <c r="Z110" i="7"/>
  <c r="AA110" i="7"/>
  <c r="AB110" i="7"/>
  <c r="AC110" i="7"/>
  <c r="AD110" i="7"/>
  <c r="AE110" i="7"/>
  <c r="AF110" i="7"/>
  <c r="AG110" i="7"/>
  <c r="AH110" i="7"/>
  <c r="AI110" i="7"/>
  <c r="AJ110" i="7"/>
  <c r="AK110" i="7"/>
  <c r="AL110" i="7"/>
  <c r="AM110" i="7"/>
  <c r="AN110" i="7"/>
  <c r="AO110" i="7"/>
  <c r="AP110" i="7"/>
  <c r="AQ110" i="7"/>
  <c r="AR110" i="7"/>
  <c r="AS110" i="7"/>
  <c r="E111" i="7"/>
  <c r="F111" i="7"/>
  <c r="G111" i="7"/>
  <c r="H111" i="7"/>
  <c r="I111" i="7"/>
  <c r="J111" i="7"/>
  <c r="K111" i="7"/>
  <c r="L111" i="7"/>
  <c r="M111" i="7"/>
  <c r="N111" i="7"/>
  <c r="O111" i="7"/>
  <c r="P111" i="7"/>
  <c r="Q111" i="7"/>
  <c r="R111" i="7"/>
  <c r="S111" i="7"/>
  <c r="T111" i="7"/>
  <c r="U111" i="7"/>
  <c r="V111" i="7"/>
  <c r="W111" i="7"/>
  <c r="X111" i="7"/>
  <c r="Y111" i="7"/>
  <c r="Z111" i="7"/>
  <c r="AA111" i="7"/>
  <c r="AB111" i="7"/>
  <c r="AC111" i="7"/>
  <c r="AD111" i="7"/>
  <c r="AE111" i="7"/>
  <c r="AF111" i="7"/>
  <c r="AG111" i="7"/>
  <c r="AH111" i="7"/>
  <c r="AI111" i="7"/>
  <c r="AJ111" i="7"/>
  <c r="AK111" i="7"/>
  <c r="AL111" i="7"/>
  <c r="AM111" i="7"/>
  <c r="AN111" i="7"/>
  <c r="AO111" i="7"/>
  <c r="AP111" i="7"/>
  <c r="AQ111" i="7"/>
  <c r="AR111" i="7"/>
  <c r="AS111" i="7"/>
  <c r="F112" i="7"/>
  <c r="G112" i="7"/>
  <c r="H112" i="7"/>
  <c r="I112" i="7"/>
  <c r="J112" i="7"/>
  <c r="K112" i="7"/>
  <c r="L112" i="7"/>
  <c r="M112" i="7"/>
  <c r="N112" i="7"/>
  <c r="O112" i="7"/>
  <c r="P112" i="7"/>
  <c r="Q112" i="7"/>
  <c r="R112" i="7"/>
  <c r="S112" i="7"/>
  <c r="T112" i="7"/>
  <c r="U112" i="7"/>
  <c r="V112" i="7"/>
  <c r="W112" i="7"/>
  <c r="X112" i="7"/>
  <c r="Y112" i="7"/>
  <c r="Z112" i="7"/>
  <c r="AA112" i="7"/>
  <c r="AB112" i="7"/>
  <c r="AC112" i="7"/>
  <c r="AD112" i="7"/>
  <c r="AE112" i="7"/>
  <c r="AF112" i="7"/>
  <c r="AG112" i="7"/>
  <c r="AH112" i="7"/>
  <c r="AI112" i="7"/>
  <c r="AJ112" i="7"/>
  <c r="AK112" i="7"/>
  <c r="AL112" i="7"/>
  <c r="AM112" i="7"/>
  <c r="AN112" i="7"/>
  <c r="AO112" i="7"/>
  <c r="AP112" i="7"/>
  <c r="AQ112" i="7"/>
  <c r="AR112" i="7"/>
  <c r="AS112" i="7"/>
  <c r="F113" i="7"/>
  <c r="G113" i="7"/>
  <c r="H113" i="7"/>
  <c r="I113" i="7"/>
  <c r="J113" i="7"/>
  <c r="K113" i="7"/>
  <c r="L113" i="7"/>
  <c r="M113" i="7"/>
  <c r="N113" i="7"/>
  <c r="O113" i="7"/>
  <c r="P113" i="7"/>
  <c r="Q113" i="7"/>
  <c r="R113" i="7"/>
  <c r="S113" i="7"/>
  <c r="T113" i="7"/>
  <c r="U113" i="7"/>
  <c r="V113" i="7"/>
  <c r="W113" i="7"/>
  <c r="X113" i="7"/>
  <c r="Y113" i="7"/>
  <c r="Z113" i="7"/>
  <c r="AA113" i="7"/>
  <c r="AB113" i="7"/>
  <c r="AC113" i="7"/>
  <c r="AD113" i="7"/>
  <c r="AE113" i="7"/>
  <c r="AF113" i="7"/>
  <c r="AG113" i="7"/>
  <c r="AH113" i="7"/>
  <c r="AI113" i="7"/>
  <c r="AJ113" i="7"/>
  <c r="AK113" i="7"/>
  <c r="AL113" i="7"/>
  <c r="AM113" i="7"/>
  <c r="AN113" i="7"/>
  <c r="AO113" i="7"/>
  <c r="AP113" i="7"/>
  <c r="AQ113" i="7"/>
  <c r="AR113" i="7"/>
  <c r="AS113" i="7"/>
  <c r="F114" i="7"/>
  <c r="G114" i="7"/>
  <c r="H114" i="7"/>
  <c r="I114" i="7"/>
  <c r="J114" i="7"/>
  <c r="K114" i="7"/>
  <c r="L114" i="7"/>
  <c r="M114" i="7"/>
  <c r="N114" i="7"/>
  <c r="O114" i="7"/>
  <c r="P114" i="7"/>
  <c r="Q114" i="7"/>
  <c r="R114" i="7"/>
  <c r="S114" i="7"/>
  <c r="T114" i="7"/>
  <c r="U114" i="7"/>
  <c r="V114" i="7"/>
  <c r="W114" i="7"/>
  <c r="X114" i="7"/>
  <c r="Y114" i="7"/>
  <c r="Z114" i="7"/>
  <c r="AA114" i="7"/>
  <c r="AB114" i="7"/>
  <c r="AC114" i="7"/>
  <c r="AD114" i="7"/>
  <c r="AE114" i="7"/>
  <c r="AF114" i="7"/>
  <c r="AG114" i="7"/>
  <c r="AH114" i="7"/>
  <c r="AI114" i="7"/>
  <c r="AJ114" i="7"/>
  <c r="AK114" i="7"/>
  <c r="AL114" i="7"/>
  <c r="AM114" i="7"/>
  <c r="AS114" i="7"/>
  <c r="E117" i="7"/>
  <c r="F117" i="7"/>
  <c r="G117" i="7"/>
  <c r="H117" i="7"/>
  <c r="I117" i="7"/>
  <c r="J117" i="7"/>
  <c r="K117" i="7"/>
  <c r="L117" i="7"/>
  <c r="M117" i="7"/>
  <c r="N117" i="7"/>
  <c r="O117" i="7"/>
  <c r="P117" i="7"/>
  <c r="Q117" i="7"/>
  <c r="R117" i="7"/>
  <c r="S117" i="7"/>
  <c r="T117" i="7"/>
  <c r="U117" i="7"/>
  <c r="V117" i="7"/>
  <c r="W117" i="7"/>
  <c r="X117" i="7"/>
  <c r="Y117" i="7"/>
  <c r="Z117" i="7"/>
  <c r="AA117" i="7"/>
  <c r="AB117" i="7"/>
  <c r="AC117" i="7"/>
  <c r="AD117" i="7"/>
  <c r="AE117" i="7"/>
  <c r="AF117" i="7"/>
  <c r="AG117" i="7"/>
  <c r="AH117" i="7"/>
  <c r="AI117" i="7"/>
  <c r="AJ117" i="7"/>
  <c r="AK117" i="7"/>
  <c r="AL117" i="7"/>
  <c r="AM117" i="7"/>
  <c r="AN117" i="7"/>
  <c r="AO117" i="7"/>
  <c r="AP117" i="7"/>
  <c r="AQ117" i="7"/>
  <c r="AR117" i="7"/>
  <c r="AS117" i="7"/>
  <c r="D120" i="7"/>
  <c r="D121" i="7"/>
  <c r="D122" i="7"/>
  <c r="D123" i="7"/>
  <c r="E128" i="7"/>
  <c r="F128" i="7"/>
  <c r="G128" i="7"/>
  <c r="H128" i="7"/>
  <c r="I128" i="7"/>
  <c r="J128" i="7"/>
  <c r="K128" i="7"/>
  <c r="L128" i="7"/>
  <c r="M128" i="7"/>
  <c r="N128" i="7"/>
  <c r="O128" i="7"/>
  <c r="P128" i="7"/>
  <c r="Q128" i="7"/>
  <c r="R128" i="7"/>
  <c r="S128" i="7"/>
  <c r="T128" i="7"/>
  <c r="U128" i="7"/>
  <c r="V128" i="7"/>
  <c r="W128" i="7"/>
  <c r="X128" i="7"/>
  <c r="Y128" i="7"/>
  <c r="Z128" i="7"/>
  <c r="AA128" i="7"/>
  <c r="AB128" i="7"/>
  <c r="AC128" i="7"/>
  <c r="AD128" i="7"/>
  <c r="AE128" i="7"/>
  <c r="AF128" i="7"/>
  <c r="AG128" i="7"/>
  <c r="AH128" i="7"/>
  <c r="AI128" i="7"/>
  <c r="AJ128" i="7"/>
  <c r="AK128" i="7"/>
  <c r="AL128" i="7"/>
  <c r="AM128" i="7"/>
  <c r="AN128" i="7"/>
  <c r="AO128" i="7"/>
  <c r="AP128" i="7"/>
  <c r="AQ128" i="7"/>
  <c r="AR128" i="7"/>
  <c r="E129" i="7"/>
  <c r="F129" i="7"/>
  <c r="G129" i="7"/>
  <c r="H129" i="7"/>
  <c r="I129" i="7"/>
  <c r="J129" i="7"/>
  <c r="K129" i="7"/>
  <c r="L129" i="7"/>
  <c r="M129" i="7"/>
  <c r="N129" i="7"/>
  <c r="O129" i="7"/>
  <c r="P129" i="7"/>
  <c r="Q129" i="7"/>
  <c r="R129" i="7"/>
  <c r="S129" i="7"/>
  <c r="T129" i="7"/>
  <c r="U129" i="7"/>
  <c r="V129" i="7"/>
  <c r="W129" i="7"/>
  <c r="X129" i="7"/>
  <c r="Y129" i="7"/>
  <c r="Z129" i="7"/>
  <c r="AA129" i="7"/>
  <c r="AB129" i="7"/>
  <c r="AC129" i="7"/>
  <c r="AD129" i="7"/>
  <c r="AE129" i="7"/>
  <c r="AF129" i="7"/>
  <c r="AG129" i="7"/>
  <c r="AH129" i="7"/>
  <c r="AI129" i="7"/>
  <c r="AJ129" i="7"/>
  <c r="AK129" i="7"/>
  <c r="AL129" i="7"/>
  <c r="AM129" i="7"/>
  <c r="AN129" i="7"/>
  <c r="AO129" i="7"/>
  <c r="AP129" i="7"/>
  <c r="AQ129" i="7"/>
  <c r="AR129" i="7"/>
  <c r="E130" i="7"/>
  <c r="F130" i="7"/>
  <c r="G130" i="7"/>
  <c r="H130" i="7"/>
  <c r="I130" i="7"/>
  <c r="J130" i="7"/>
  <c r="K130" i="7"/>
  <c r="L130" i="7"/>
  <c r="M130" i="7"/>
  <c r="N130" i="7"/>
  <c r="O130" i="7"/>
  <c r="P130" i="7"/>
  <c r="Q130" i="7"/>
  <c r="R130" i="7"/>
  <c r="S130" i="7"/>
  <c r="T130" i="7"/>
  <c r="U130" i="7"/>
  <c r="V130" i="7"/>
  <c r="W130" i="7"/>
  <c r="X130" i="7"/>
  <c r="Y130" i="7"/>
  <c r="Z130" i="7"/>
  <c r="AA130" i="7"/>
  <c r="AB130" i="7"/>
  <c r="AC130" i="7"/>
  <c r="AD130" i="7"/>
  <c r="AE130" i="7"/>
  <c r="AF130" i="7"/>
  <c r="AG130" i="7"/>
  <c r="AH130" i="7"/>
  <c r="AI130" i="7"/>
  <c r="AJ130" i="7"/>
  <c r="AK130" i="7"/>
  <c r="AL130" i="7"/>
  <c r="AM130" i="7"/>
  <c r="AN130" i="7"/>
  <c r="AO130" i="7"/>
  <c r="AP130" i="7"/>
  <c r="AQ130" i="7"/>
  <c r="AR130" i="7"/>
  <c r="E131" i="7"/>
  <c r="F131" i="7"/>
  <c r="G131" i="7"/>
  <c r="H131" i="7"/>
  <c r="I131" i="7"/>
  <c r="J131" i="7"/>
  <c r="K131" i="7"/>
  <c r="L131" i="7"/>
  <c r="M131" i="7"/>
  <c r="N131" i="7"/>
  <c r="O131" i="7"/>
  <c r="P131" i="7"/>
  <c r="Q131" i="7"/>
  <c r="R131" i="7"/>
  <c r="S131" i="7"/>
  <c r="T131" i="7"/>
  <c r="U131" i="7"/>
  <c r="V131" i="7"/>
  <c r="W131" i="7"/>
  <c r="X131" i="7"/>
  <c r="Y131" i="7"/>
  <c r="Z131" i="7"/>
  <c r="AA131" i="7"/>
  <c r="AB131" i="7"/>
  <c r="AC131" i="7"/>
  <c r="AD131" i="7"/>
  <c r="AE131" i="7"/>
  <c r="AF131" i="7"/>
  <c r="AG131" i="7"/>
  <c r="AH131" i="7"/>
  <c r="AI131" i="7"/>
  <c r="AJ131" i="7"/>
  <c r="AK131" i="7"/>
  <c r="AL131" i="7"/>
  <c r="AM131" i="7"/>
  <c r="AN131" i="7"/>
  <c r="AO131" i="7"/>
  <c r="AP131" i="7"/>
  <c r="AQ131" i="7"/>
  <c r="AR131" i="7"/>
  <c r="E133" i="7"/>
  <c r="F133" i="7"/>
  <c r="G133" i="7"/>
  <c r="H133" i="7"/>
  <c r="I133" i="7"/>
  <c r="J133" i="7"/>
  <c r="K133" i="7"/>
  <c r="L133" i="7"/>
  <c r="M133" i="7"/>
  <c r="N133" i="7"/>
  <c r="O133" i="7"/>
  <c r="P133" i="7"/>
  <c r="Q133" i="7"/>
  <c r="R133" i="7"/>
  <c r="S133" i="7"/>
  <c r="T133" i="7"/>
  <c r="U133" i="7"/>
  <c r="V133" i="7"/>
  <c r="W133" i="7"/>
  <c r="X133" i="7"/>
  <c r="Y133" i="7"/>
  <c r="Z133" i="7"/>
  <c r="AA133" i="7"/>
  <c r="AB133" i="7"/>
  <c r="AC133" i="7"/>
  <c r="AD133" i="7"/>
  <c r="AE133" i="7"/>
  <c r="AF133" i="7"/>
  <c r="AG133" i="7"/>
  <c r="AH133" i="7"/>
  <c r="AI133" i="7"/>
  <c r="AJ133" i="7"/>
  <c r="AK133" i="7"/>
  <c r="AL133" i="7"/>
  <c r="AM133" i="7"/>
  <c r="AN133" i="7"/>
  <c r="AO133" i="7"/>
  <c r="AP133" i="7"/>
  <c r="AQ133" i="7"/>
  <c r="AR133" i="7"/>
  <c r="E134" i="7"/>
  <c r="F134" i="7"/>
  <c r="G134" i="7"/>
  <c r="H134" i="7"/>
  <c r="I134" i="7"/>
  <c r="J134" i="7"/>
  <c r="K134" i="7"/>
  <c r="L134" i="7"/>
  <c r="M134" i="7"/>
  <c r="N134" i="7"/>
  <c r="O134" i="7"/>
  <c r="P134" i="7"/>
  <c r="Q134" i="7"/>
  <c r="R134" i="7"/>
  <c r="S134" i="7"/>
  <c r="T134" i="7"/>
  <c r="U134" i="7"/>
  <c r="V134" i="7"/>
  <c r="W134" i="7"/>
  <c r="X134" i="7"/>
  <c r="Y134" i="7"/>
  <c r="Z134" i="7"/>
  <c r="AA134" i="7"/>
  <c r="AB134" i="7"/>
  <c r="AC134" i="7"/>
  <c r="AD134" i="7"/>
  <c r="AE134" i="7"/>
  <c r="AF134" i="7"/>
  <c r="AG134" i="7"/>
  <c r="AH134" i="7"/>
  <c r="AI134" i="7"/>
  <c r="AJ134" i="7"/>
  <c r="AK134" i="7"/>
  <c r="AL134" i="7"/>
  <c r="AM134" i="7"/>
  <c r="AN134" i="7"/>
  <c r="AO134" i="7"/>
  <c r="AP134" i="7"/>
  <c r="AQ134" i="7"/>
  <c r="AR134" i="7"/>
  <c r="E135" i="7"/>
  <c r="F135" i="7"/>
  <c r="G135" i="7"/>
  <c r="H135" i="7"/>
  <c r="I135" i="7"/>
  <c r="J135" i="7"/>
  <c r="K135" i="7"/>
  <c r="L135" i="7"/>
  <c r="M135" i="7"/>
  <c r="N135" i="7"/>
  <c r="O135" i="7"/>
  <c r="P135" i="7"/>
  <c r="Q135" i="7"/>
  <c r="R135" i="7"/>
  <c r="S135" i="7"/>
  <c r="T135" i="7"/>
  <c r="U135" i="7"/>
  <c r="V135" i="7"/>
  <c r="W135" i="7"/>
  <c r="X135" i="7"/>
  <c r="Y135" i="7"/>
  <c r="Z135" i="7"/>
  <c r="AA135" i="7"/>
  <c r="AB135" i="7"/>
  <c r="AC135" i="7"/>
  <c r="AD135" i="7"/>
  <c r="AE135" i="7"/>
  <c r="AF135" i="7"/>
  <c r="AG135" i="7"/>
  <c r="AH135" i="7"/>
  <c r="AI135" i="7"/>
  <c r="AJ135" i="7"/>
  <c r="AK135" i="7"/>
  <c r="AL135" i="7"/>
  <c r="AM135" i="7"/>
  <c r="AN135" i="7"/>
  <c r="AO135" i="7"/>
  <c r="AP135" i="7"/>
  <c r="AQ135" i="7"/>
  <c r="AR135" i="7"/>
  <c r="E136" i="7"/>
  <c r="F136" i="7"/>
  <c r="G136" i="7"/>
  <c r="H136" i="7"/>
  <c r="I136" i="7"/>
  <c r="J136" i="7"/>
  <c r="K136" i="7"/>
  <c r="L136" i="7"/>
  <c r="M136" i="7"/>
  <c r="N136" i="7"/>
  <c r="O136" i="7"/>
  <c r="P136" i="7"/>
  <c r="Q136" i="7"/>
  <c r="R136" i="7"/>
  <c r="S136" i="7"/>
  <c r="T136" i="7"/>
  <c r="U136" i="7"/>
  <c r="V136" i="7"/>
  <c r="W136" i="7"/>
  <c r="X136" i="7"/>
  <c r="Y136" i="7"/>
  <c r="Z136" i="7"/>
  <c r="AA136" i="7"/>
  <c r="AB136" i="7"/>
  <c r="AC136" i="7"/>
  <c r="AD136" i="7"/>
  <c r="AE136" i="7"/>
  <c r="AF136" i="7"/>
  <c r="AG136" i="7"/>
  <c r="AH136" i="7"/>
  <c r="AI136" i="7"/>
  <c r="AJ136" i="7"/>
  <c r="AK136" i="7"/>
  <c r="AL136" i="7"/>
  <c r="AM136" i="7"/>
  <c r="AN136" i="7"/>
  <c r="AO136" i="7"/>
  <c r="AP136" i="7"/>
  <c r="AQ136" i="7"/>
  <c r="AR136" i="7"/>
  <c r="E138" i="7"/>
  <c r="F138" i="7"/>
  <c r="G138" i="7"/>
  <c r="H138" i="7"/>
  <c r="I138" i="7"/>
  <c r="J138" i="7"/>
  <c r="K138" i="7"/>
  <c r="L138" i="7"/>
  <c r="M138" i="7"/>
  <c r="N138" i="7"/>
  <c r="O138" i="7"/>
  <c r="P138" i="7"/>
  <c r="Q138" i="7"/>
  <c r="R138" i="7"/>
  <c r="S138" i="7"/>
  <c r="T138" i="7"/>
  <c r="U138" i="7"/>
  <c r="V138" i="7"/>
  <c r="W138" i="7"/>
  <c r="X138" i="7"/>
  <c r="Y138" i="7"/>
  <c r="Z138" i="7"/>
  <c r="AA138" i="7"/>
  <c r="AB138" i="7"/>
  <c r="AC138" i="7"/>
  <c r="AD138" i="7"/>
  <c r="AE138" i="7"/>
  <c r="AF138" i="7"/>
  <c r="AG138" i="7"/>
  <c r="AH138" i="7"/>
  <c r="AI138" i="7"/>
  <c r="AJ138" i="7"/>
  <c r="AK138" i="7"/>
  <c r="AL138" i="7"/>
  <c r="AM138" i="7"/>
  <c r="AN138" i="7"/>
  <c r="AO138" i="7"/>
  <c r="AP138" i="7"/>
  <c r="AQ138" i="7"/>
  <c r="AR138" i="7"/>
  <c r="E139" i="7"/>
  <c r="F139" i="7"/>
  <c r="G139" i="7"/>
  <c r="H139" i="7"/>
  <c r="I139" i="7"/>
  <c r="J139" i="7"/>
  <c r="K139" i="7"/>
  <c r="L139" i="7"/>
  <c r="M139" i="7"/>
  <c r="N139" i="7"/>
  <c r="O139" i="7"/>
  <c r="P139" i="7"/>
  <c r="Q139" i="7"/>
  <c r="R139" i="7"/>
  <c r="S139" i="7"/>
  <c r="T139" i="7"/>
  <c r="U139" i="7"/>
  <c r="V139" i="7"/>
  <c r="W139" i="7"/>
  <c r="X139" i="7"/>
  <c r="Y139" i="7"/>
  <c r="Z139" i="7"/>
  <c r="AA139" i="7"/>
  <c r="AB139" i="7"/>
  <c r="AC139" i="7"/>
  <c r="AD139" i="7"/>
  <c r="AE139" i="7"/>
  <c r="AF139" i="7"/>
  <c r="AG139" i="7"/>
  <c r="AH139" i="7"/>
  <c r="AI139" i="7"/>
  <c r="AJ139" i="7"/>
  <c r="AK139" i="7"/>
  <c r="AL139" i="7"/>
  <c r="AM139" i="7"/>
  <c r="E140" i="7"/>
  <c r="F140" i="7"/>
  <c r="G140" i="7"/>
  <c r="H140" i="7"/>
  <c r="I140" i="7"/>
  <c r="J140" i="7"/>
  <c r="K140" i="7"/>
  <c r="L140" i="7"/>
  <c r="M140" i="7"/>
  <c r="N140" i="7"/>
  <c r="O140" i="7"/>
  <c r="P140" i="7"/>
  <c r="Q140" i="7"/>
  <c r="R140" i="7"/>
  <c r="S140" i="7"/>
  <c r="T140" i="7"/>
  <c r="U140" i="7"/>
  <c r="V140" i="7"/>
  <c r="W140" i="7"/>
  <c r="X140" i="7"/>
  <c r="Y140" i="7"/>
  <c r="Z140" i="7"/>
  <c r="AA140" i="7"/>
  <c r="AB140" i="7"/>
  <c r="AC140" i="7"/>
  <c r="AD140" i="7"/>
  <c r="AE140" i="7"/>
  <c r="AF140" i="7"/>
  <c r="AG140" i="7"/>
  <c r="AH140" i="7"/>
  <c r="AI140" i="7"/>
  <c r="AJ140" i="7"/>
  <c r="AK140" i="7"/>
  <c r="AL140" i="7"/>
  <c r="AM140" i="7"/>
  <c r="AN140" i="7"/>
  <c r="AO140" i="7"/>
  <c r="AP140" i="7"/>
  <c r="AQ140" i="7"/>
  <c r="AR140" i="7"/>
  <c r="E142" i="7"/>
  <c r="F142" i="7"/>
  <c r="G142" i="7"/>
  <c r="H142" i="7"/>
  <c r="I142" i="7"/>
  <c r="J142" i="7"/>
  <c r="K142" i="7"/>
  <c r="L142" i="7"/>
  <c r="M142" i="7"/>
  <c r="N142" i="7"/>
  <c r="O142" i="7"/>
  <c r="P142" i="7"/>
  <c r="Q142" i="7"/>
  <c r="R142" i="7"/>
  <c r="S142" i="7"/>
  <c r="T142" i="7"/>
  <c r="U142" i="7"/>
  <c r="V142" i="7"/>
  <c r="W142" i="7"/>
  <c r="X142" i="7"/>
  <c r="Y142" i="7"/>
  <c r="Z142" i="7"/>
  <c r="AA142" i="7"/>
  <c r="AB142" i="7"/>
  <c r="AC142" i="7"/>
  <c r="AD142" i="7"/>
  <c r="AE142" i="7"/>
  <c r="AF142" i="7"/>
  <c r="AG142" i="7"/>
  <c r="AH142" i="7"/>
  <c r="AI142" i="7"/>
  <c r="AJ142" i="7"/>
  <c r="AK142" i="7"/>
  <c r="AL142" i="7"/>
  <c r="AM142" i="7"/>
  <c r="AN142" i="7"/>
  <c r="AO142" i="7"/>
  <c r="AP142" i="7"/>
  <c r="AQ142" i="7"/>
  <c r="AR142" i="7"/>
  <c r="E17" i="12"/>
  <c r="F17" i="12"/>
  <c r="G17" i="12"/>
  <c r="H17" i="12"/>
  <c r="I17" i="12"/>
  <c r="J17" i="12"/>
  <c r="K17" i="12"/>
  <c r="L17" i="12"/>
  <c r="M17" i="12"/>
  <c r="N17" i="12"/>
  <c r="O17" i="12"/>
  <c r="P17" i="12"/>
  <c r="Q17" i="12"/>
  <c r="R17" i="12"/>
  <c r="S17" i="12"/>
  <c r="T17" i="12"/>
  <c r="U17" i="12"/>
  <c r="V17" i="12"/>
  <c r="W17" i="12"/>
  <c r="X17" i="12"/>
  <c r="Y17" i="12"/>
  <c r="Z17" i="12"/>
  <c r="AA17" i="12"/>
  <c r="AB17" i="12"/>
  <c r="AC17" i="12"/>
  <c r="AD17" i="12"/>
  <c r="AE17" i="12"/>
  <c r="AF17" i="12"/>
  <c r="AG17" i="12"/>
  <c r="AH17" i="12"/>
  <c r="AI17" i="12"/>
  <c r="AJ17" i="12"/>
  <c r="AK17" i="12"/>
  <c r="AL17" i="12"/>
  <c r="AM17" i="12"/>
  <c r="AN17" i="12"/>
  <c r="AO17" i="12"/>
  <c r="AP17" i="12"/>
  <c r="AQ17" i="12"/>
  <c r="AR17" i="12"/>
  <c r="E18" i="12"/>
  <c r="F18" i="12"/>
  <c r="G18" i="12"/>
  <c r="H18" i="12"/>
  <c r="I18" i="12"/>
  <c r="J18" i="12"/>
  <c r="K18" i="12"/>
  <c r="L18" i="12"/>
  <c r="M18" i="12"/>
  <c r="N18" i="12"/>
  <c r="O18" i="12"/>
  <c r="P18" i="12"/>
  <c r="Q18" i="12"/>
  <c r="R18" i="12"/>
  <c r="S18" i="12"/>
  <c r="T18" i="12"/>
  <c r="U18" i="12"/>
  <c r="V18" i="12"/>
  <c r="W18" i="12"/>
  <c r="X18" i="12"/>
  <c r="Y18" i="12"/>
  <c r="Z18" i="12"/>
  <c r="AA18" i="12"/>
  <c r="AB18" i="12"/>
  <c r="AC18" i="12"/>
  <c r="AD18" i="12"/>
  <c r="AE18" i="12"/>
  <c r="AF18" i="12"/>
  <c r="AG18" i="12"/>
  <c r="AH18" i="12"/>
  <c r="AI18" i="12"/>
  <c r="AJ18" i="12"/>
  <c r="AK18" i="12"/>
  <c r="AL18" i="12"/>
  <c r="AM18" i="12"/>
  <c r="AN18" i="12"/>
  <c r="AO18" i="12"/>
  <c r="AP18" i="12"/>
  <c r="AQ18" i="12"/>
  <c r="AR18" i="12"/>
  <c r="E19" i="12"/>
  <c r="F19" i="12"/>
  <c r="G19" i="12"/>
  <c r="H19" i="12"/>
  <c r="I19" i="12"/>
  <c r="J19" i="12"/>
  <c r="K19" i="12"/>
  <c r="L19" i="12"/>
  <c r="M19" i="12"/>
  <c r="N19" i="12"/>
  <c r="O19" i="12"/>
  <c r="P19" i="12"/>
  <c r="Q19" i="12"/>
  <c r="R19" i="12"/>
  <c r="S19" i="12"/>
  <c r="T19" i="12"/>
  <c r="U19" i="12"/>
  <c r="V19" i="12"/>
  <c r="W19" i="12"/>
  <c r="X19" i="12"/>
  <c r="Y19" i="12"/>
  <c r="Z19" i="12"/>
  <c r="AA19" i="12"/>
  <c r="AB19" i="12"/>
  <c r="AC19" i="12"/>
  <c r="AD19" i="12"/>
  <c r="AE19" i="12"/>
  <c r="AF19" i="12"/>
  <c r="AG19" i="12"/>
  <c r="AH19" i="12"/>
  <c r="AI19" i="12"/>
  <c r="AJ19" i="12"/>
  <c r="AK19" i="12"/>
  <c r="AL19" i="12"/>
  <c r="AM19" i="12"/>
  <c r="E22" i="12"/>
  <c r="F22" i="12"/>
  <c r="G22" i="12"/>
  <c r="H22" i="12"/>
  <c r="I22" i="12"/>
  <c r="J22" i="12"/>
  <c r="K22" i="12"/>
  <c r="L22" i="12"/>
  <c r="M22" i="12"/>
  <c r="N22" i="12"/>
  <c r="O22" i="12"/>
  <c r="P22" i="12"/>
  <c r="Q22" i="12"/>
  <c r="R22" i="12"/>
  <c r="S22" i="12"/>
  <c r="T22" i="12"/>
  <c r="U22" i="12"/>
  <c r="V22" i="12"/>
  <c r="W22" i="12"/>
  <c r="X22" i="12"/>
  <c r="Y22" i="12"/>
  <c r="Z22" i="12"/>
  <c r="AA22" i="12"/>
  <c r="AB22" i="12"/>
  <c r="AC22" i="12"/>
  <c r="AD22" i="12"/>
  <c r="AE22" i="12"/>
  <c r="AF22" i="12"/>
  <c r="AG22" i="12"/>
  <c r="AH22" i="12"/>
  <c r="AI22" i="12"/>
  <c r="AJ22" i="12"/>
  <c r="AK22" i="12"/>
  <c r="AL22" i="12"/>
  <c r="AM22" i="12"/>
  <c r="AN22" i="12"/>
  <c r="AO22" i="12"/>
  <c r="AP22" i="12"/>
  <c r="AQ22" i="12"/>
  <c r="AR22" i="12"/>
  <c r="F7" i="9"/>
  <c r="G7" i="9"/>
  <c r="H7" i="9"/>
  <c r="I7" i="9"/>
  <c r="J7" i="9"/>
  <c r="K7" i="9"/>
  <c r="L7" i="9"/>
  <c r="M7" i="9"/>
  <c r="N7" i="9"/>
  <c r="O7" i="9"/>
  <c r="P7" i="9"/>
  <c r="Q7" i="9"/>
  <c r="R7" i="9"/>
  <c r="S7" i="9"/>
  <c r="T7" i="9"/>
  <c r="U7" i="9"/>
  <c r="V7" i="9"/>
  <c r="W7" i="9"/>
  <c r="X7" i="9"/>
  <c r="Y7" i="9"/>
  <c r="Z7" i="9"/>
  <c r="AA7" i="9"/>
  <c r="AB7" i="9"/>
  <c r="AC7" i="9"/>
  <c r="AD7" i="9"/>
  <c r="AE7" i="9"/>
  <c r="AF7" i="9"/>
  <c r="AG7" i="9"/>
  <c r="AH7" i="9"/>
  <c r="AI7" i="9"/>
  <c r="AJ7" i="9"/>
  <c r="AK7" i="9"/>
  <c r="AL7" i="9"/>
  <c r="AM7" i="9"/>
  <c r="AN7" i="9"/>
  <c r="AO7" i="9"/>
  <c r="AP7" i="9"/>
  <c r="AQ7" i="9"/>
  <c r="AR7" i="9"/>
  <c r="E8" i="9"/>
  <c r="F8" i="9"/>
  <c r="G8" i="9"/>
  <c r="H8" i="9"/>
  <c r="I8" i="9"/>
  <c r="J8" i="9"/>
  <c r="K8" i="9"/>
  <c r="L8" i="9"/>
  <c r="M8" i="9"/>
  <c r="N8" i="9"/>
  <c r="O8" i="9"/>
  <c r="P8" i="9"/>
  <c r="Q8" i="9"/>
  <c r="R8" i="9"/>
  <c r="S8" i="9"/>
  <c r="T8" i="9"/>
  <c r="U8" i="9"/>
  <c r="V8" i="9"/>
  <c r="W8" i="9"/>
  <c r="X8" i="9"/>
  <c r="Y8" i="9"/>
  <c r="Z8" i="9"/>
  <c r="AA8" i="9"/>
  <c r="AB8" i="9"/>
  <c r="AC8" i="9"/>
  <c r="AD8" i="9"/>
  <c r="AE8" i="9"/>
  <c r="AF8" i="9"/>
  <c r="AG8" i="9"/>
  <c r="AH8" i="9"/>
  <c r="AI8" i="9"/>
  <c r="AJ8" i="9"/>
  <c r="AK8" i="9"/>
  <c r="AL8" i="9"/>
  <c r="AM8" i="9"/>
  <c r="AN8" i="9"/>
  <c r="AO8" i="9"/>
  <c r="AP8" i="9"/>
  <c r="AQ8" i="9"/>
  <c r="AR8" i="9"/>
  <c r="F9" i="9"/>
  <c r="G9" i="9"/>
  <c r="H9" i="9"/>
  <c r="I9" i="9"/>
  <c r="J9" i="9"/>
  <c r="K9" i="9"/>
  <c r="L9" i="9"/>
  <c r="M9" i="9"/>
  <c r="N9" i="9"/>
  <c r="O9" i="9"/>
  <c r="P9" i="9"/>
  <c r="Q9" i="9"/>
  <c r="R9" i="9"/>
  <c r="S9" i="9"/>
  <c r="T9" i="9"/>
  <c r="U9" i="9"/>
  <c r="V9" i="9"/>
  <c r="W9" i="9"/>
  <c r="X9" i="9"/>
  <c r="Y9" i="9"/>
  <c r="Z9" i="9"/>
  <c r="AA9" i="9"/>
  <c r="AB9" i="9"/>
  <c r="AC9" i="9"/>
  <c r="AD9" i="9"/>
  <c r="AE9" i="9"/>
  <c r="AF9" i="9"/>
  <c r="AG9" i="9"/>
  <c r="AH9" i="9"/>
  <c r="AI9" i="9"/>
  <c r="AJ9" i="9"/>
  <c r="AK9" i="9"/>
  <c r="AL9" i="9"/>
  <c r="AM9" i="9"/>
  <c r="AN9" i="9"/>
  <c r="AO9" i="9"/>
  <c r="AP9" i="9"/>
  <c r="AQ9" i="9"/>
  <c r="AR9" i="9"/>
  <c r="F10" i="9"/>
  <c r="G10" i="9"/>
  <c r="H10" i="9"/>
  <c r="I10" i="9"/>
  <c r="J10" i="9"/>
  <c r="K10" i="9"/>
  <c r="L10" i="9"/>
  <c r="M10" i="9"/>
  <c r="N10" i="9"/>
  <c r="O10" i="9"/>
  <c r="P10" i="9"/>
  <c r="Q10" i="9"/>
  <c r="R10" i="9"/>
  <c r="S10" i="9"/>
  <c r="T10" i="9"/>
  <c r="U10" i="9"/>
  <c r="V10" i="9"/>
  <c r="W10" i="9"/>
  <c r="X10" i="9"/>
  <c r="Y10" i="9"/>
  <c r="Z10" i="9"/>
  <c r="AA10" i="9"/>
  <c r="AB10" i="9"/>
  <c r="AC10" i="9"/>
  <c r="AD10" i="9"/>
  <c r="AE10" i="9"/>
  <c r="AF10" i="9"/>
  <c r="AG10" i="9"/>
  <c r="AH10" i="9"/>
  <c r="AI10" i="9"/>
  <c r="AJ10" i="9"/>
  <c r="AK10" i="9"/>
  <c r="AL10" i="9"/>
  <c r="AM10" i="9"/>
  <c r="AN10" i="9"/>
  <c r="AO10" i="9"/>
  <c r="AP10" i="9"/>
  <c r="AQ10" i="9"/>
  <c r="AR10" i="9"/>
  <c r="F11" i="9"/>
  <c r="G11" i="9"/>
  <c r="H11" i="9"/>
  <c r="I11" i="9"/>
  <c r="J11" i="9"/>
  <c r="K11" i="9"/>
  <c r="L11" i="9"/>
  <c r="M11" i="9"/>
  <c r="N11" i="9"/>
  <c r="O11" i="9"/>
  <c r="P11" i="9"/>
  <c r="Q11" i="9"/>
  <c r="R11" i="9"/>
  <c r="S11" i="9"/>
  <c r="T11" i="9"/>
  <c r="U11" i="9"/>
  <c r="V11" i="9"/>
  <c r="W11" i="9"/>
  <c r="X11" i="9"/>
  <c r="Y11" i="9"/>
  <c r="Z11" i="9"/>
  <c r="AA11" i="9"/>
  <c r="AB11" i="9"/>
  <c r="AC11" i="9"/>
  <c r="AD11" i="9"/>
  <c r="AE11" i="9"/>
  <c r="AF11" i="9"/>
  <c r="AG11" i="9"/>
  <c r="AH11" i="9"/>
  <c r="AI11" i="9"/>
  <c r="AJ11" i="9"/>
  <c r="AK11" i="9"/>
  <c r="AL11" i="9"/>
  <c r="AM11" i="9"/>
  <c r="AN11" i="9"/>
  <c r="AO11" i="9"/>
  <c r="AP11" i="9"/>
  <c r="AQ11" i="9"/>
  <c r="AR11" i="9"/>
  <c r="E12" i="9"/>
  <c r="F12" i="9"/>
  <c r="G12" i="9"/>
  <c r="H12" i="9"/>
  <c r="I12" i="9"/>
  <c r="J12" i="9"/>
  <c r="K12" i="9"/>
  <c r="L12" i="9"/>
  <c r="M12" i="9"/>
  <c r="N12" i="9"/>
  <c r="O12" i="9"/>
  <c r="P12" i="9"/>
  <c r="Q12" i="9"/>
  <c r="R12" i="9"/>
  <c r="S12" i="9"/>
  <c r="T12" i="9"/>
  <c r="U12" i="9"/>
  <c r="V12" i="9"/>
  <c r="W12" i="9"/>
  <c r="X12" i="9"/>
  <c r="Y12" i="9"/>
  <c r="Z12" i="9"/>
  <c r="AA12" i="9"/>
  <c r="AB12" i="9"/>
  <c r="AC12" i="9"/>
  <c r="AD12" i="9"/>
  <c r="AE12" i="9"/>
  <c r="AF12" i="9"/>
  <c r="AG12" i="9"/>
  <c r="AH12" i="9"/>
  <c r="AI12" i="9"/>
  <c r="AJ12" i="9"/>
  <c r="AK12" i="9"/>
  <c r="AL12" i="9"/>
  <c r="AM12" i="9"/>
  <c r="AN12" i="9"/>
  <c r="AO12" i="9"/>
  <c r="AP12" i="9"/>
  <c r="AQ12" i="9"/>
  <c r="AR12" i="9"/>
  <c r="B19" i="9"/>
  <c r="C20" i="9"/>
  <c r="C21" i="9"/>
  <c r="F25" i="9"/>
  <c r="G25" i="9"/>
  <c r="H25" i="9"/>
  <c r="I25" i="9"/>
  <c r="J25" i="9"/>
  <c r="K25" i="9"/>
  <c r="L25" i="9"/>
  <c r="M25" i="9"/>
  <c r="N25" i="9"/>
  <c r="O25" i="9"/>
  <c r="P25" i="9"/>
  <c r="Q25" i="9"/>
  <c r="R25" i="9"/>
  <c r="S25" i="9"/>
  <c r="T25" i="9"/>
  <c r="U25" i="9"/>
  <c r="V25" i="9"/>
  <c r="W25" i="9"/>
  <c r="X25" i="9"/>
  <c r="Y25" i="9"/>
  <c r="Z25" i="9"/>
  <c r="AA25" i="9"/>
  <c r="AB25" i="9"/>
  <c r="AC25" i="9"/>
  <c r="AD25" i="9"/>
  <c r="AE25" i="9"/>
  <c r="AF25" i="9"/>
  <c r="AG25" i="9"/>
  <c r="AH25" i="9"/>
  <c r="AI25" i="9"/>
  <c r="AJ25" i="9"/>
  <c r="AK25" i="9"/>
  <c r="AL25" i="9"/>
  <c r="AM25" i="9"/>
  <c r="AN25" i="9"/>
  <c r="AO25" i="9"/>
  <c r="AP25" i="9"/>
  <c r="AQ25" i="9"/>
  <c r="AR25" i="9"/>
  <c r="E26" i="9"/>
  <c r="F26" i="9"/>
  <c r="G26" i="9"/>
  <c r="H26" i="9"/>
  <c r="I26" i="9"/>
  <c r="J26" i="9"/>
  <c r="K26" i="9"/>
  <c r="L26" i="9"/>
  <c r="M26" i="9"/>
  <c r="N26" i="9"/>
  <c r="O26" i="9"/>
  <c r="P26" i="9"/>
  <c r="Q26" i="9"/>
  <c r="R26" i="9"/>
  <c r="S26" i="9"/>
  <c r="T26" i="9"/>
  <c r="U26" i="9"/>
  <c r="V26" i="9"/>
  <c r="W26" i="9"/>
  <c r="X26" i="9"/>
  <c r="Y26" i="9"/>
  <c r="Z26" i="9"/>
  <c r="AA26" i="9"/>
  <c r="AB26" i="9"/>
  <c r="AC26" i="9"/>
  <c r="AD26" i="9"/>
  <c r="AE26" i="9"/>
  <c r="AF26" i="9"/>
  <c r="AG26" i="9"/>
  <c r="AH26" i="9"/>
  <c r="AI26" i="9"/>
  <c r="AJ26" i="9"/>
  <c r="AK26" i="9"/>
  <c r="AL26" i="9"/>
  <c r="AM26" i="9"/>
  <c r="AN26" i="9"/>
  <c r="AO26" i="9"/>
  <c r="AP26" i="9"/>
  <c r="AQ26" i="9"/>
  <c r="AR26" i="9"/>
  <c r="F27" i="9"/>
  <c r="G27" i="9"/>
  <c r="H27" i="9"/>
  <c r="I27" i="9"/>
  <c r="J27" i="9"/>
  <c r="K27" i="9"/>
  <c r="L27" i="9"/>
  <c r="M27" i="9"/>
  <c r="N27" i="9"/>
  <c r="O27" i="9"/>
  <c r="P27" i="9"/>
  <c r="Q27" i="9"/>
  <c r="R27" i="9"/>
  <c r="S27" i="9"/>
  <c r="T27" i="9"/>
  <c r="U27" i="9"/>
  <c r="V27" i="9"/>
  <c r="W27" i="9"/>
  <c r="X27" i="9"/>
  <c r="Y27" i="9"/>
  <c r="Z27" i="9"/>
  <c r="AA27" i="9"/>
  <c r="AB27" i="9"/>
  <c r="AC27" i="9"/>
  <c r="AD27" i="9"/>
  <c r="AE27" i="9"/>
  <c r="AF27" i="9"/>
  <c r="AG27" i="9"/>
  <c r="AH27" i="9"/>
  <c r="AI27" i="9"/>
  <c r="AJ27" i="9"/>
  <c r="AK27" i="9"/>
  <c r="AL27" i="9"/>
  <c r="AM27" i="9"/>
  <c r="AN27" i="9"/>
  <c r="AO27" i="9"/>
  <c r="AP27" i="9"/>
  <c r="AQ27" i="9"/>
  <c r="AR27" i="9"/>
  <c r="F28" i="9"/>
  <c r="G28" i="9"/>
  <c r="H28" i="9"/>
  <c r="I28" i="9"/>
  <c r="J28" i="9"/>
  <c r="K28" i="9"/>
  <c r="L28" i="9"/>
  <c r="M28" i="9"/>
  <c r="N28" i="9"/>
  <c r="O28" i="9"/>
  <c r="P28" i="9"/>
  <c r="Q28" i="9"/>
  <c r="R28" i="9"/>
  <c r="S28" i="9"/>
  <c r="T28" i="9"/>
  <c r="U28" i="9"/>
  <c r="V28" i="9"/>
  <c r="W28" i="9"/>
  <c r="X28" i="9"/>
  <c r="Y28" i="9"/>
  <c r="Z28" i="9"/>
  <c r="AA28" i="9"/>
  <c r="AB28" i="9"/>
  <c r="AC28" i="9"/>
  <c r="AD28" i="9"/>
  <c r="AE28" i="9"/>
  <c r="AF28" i="9"/>
  <c r="AG28" i="9"/>
  <c r="AH28" i="9"/>
  <c r="AI28" i="9"/>
  <c r="AJ28" i="9"/>
  <c r="AK28" i="9"/>
  <c r="AL28" i="9"/>
  <c r="AM28" i="9"/>
  <c r="AN28" i="9"/>
  <c r="AO28" i="9"/>
  <c r="AP28" i="9"/>
  <c r="AQ28" i="9"/>
  <c r="AR28" i="9"/>
  <c r="F29" i="9"/>
  <c r="G29" i="9"/>
  <c r="H29" i="9"/>
  <c r="I29" i="9"/>
  <c r="J29" i="9"/>
  <c r="K29" i="9"/>
  <c r="L29" i="9"/>
  <c r="M29" i="9"/>
  <c r="N29" i="9"/>
  <c r="O29" i="9"/>
  <c r="P29" i="9"/>
  <c r="Q29" i="9"/>
  <c r="R29" i="9"/>
  <c r="S29" i="9"/>
  <c r="T29" i="9"/>
  <c r="U29" i="9"/>
  <c r="V29" i="9"/>
  <c r="W29" i="9"/>
  <c r="X29" i="9"/>
  <c r="Y29" i="9"/>
  <c r="Z29" i="9"/>
  <c r="AA29" i="9"/>
  <c r="AB29" i="9"/>
  <c r="AC29" i="9"/>
  <c r="AD29" i="9"/>
  <c r="AE29" i="9"/>
  <c r="AF29" i="9"/>
  <c r="AG29" i="9"/>
  <c r="AH29" i="9"/>
  <c r="AI29" i="9"/>
  <c r="AJ29" i="9"/>
  <c r="AK29" i="9"/>
  <c r="AL29" i="9"/>
  <c r="AM29" i="9"/>
  <c r="AN29" i="9"/>
  <c r="AO29" i="9"/>
  <c r="AP29" i="9"/>
  <c r="AQ29" i="9"/>
  <c r="AR29" i="9"/>
  <c r="E30" i="9"/>
  <c r="F30" i="9"/>
  <c r="G30" i="9"/>
  <c r="H30" i="9"/>
  <c r="I30" i="9"/>
  <c r="J30" i="9"/>
  <c r="K30" i="9"/>
  <c r="L30" i="9"/>
  <c r="M30" i="9"/>
  <c r="N30" i="9"/>
  <c r="O30" i="9"/>
  <c r="P30" i="9"/>
  <c r="Q30" i="9"/>
  <c r="R30" i="9"/>
  <c r="S30" i="9"/>
  <c r="T30" i="9"/>
  <c r="U30" i="9"/>
  <c r="V30" i="9"/>
  <c r="W30" i="9"/>
  <c r="X30" i="9"/>
  <c r="Y30" i="9"/>
  <c r="Z30" i="9"/>
  <c r="AA30" i="9"/>
  <c r="AB30" i="9"/>
  <c r="AC30" i="9"/>
  <c r="AD30" i="9"/>
  <c r="AE30" i="9"/>
  <c r="AF30" i="9"/>
  <c r="AG30" i="9"/>
  <c r="AH30" i="9"/>
  <c r="AI30" i="9"/>
  <c r="AJ30" i="9"/>
  <c r="AK30" i="9"/>
  <c r="AL30" i="9"/>
  <c r="AM30" i="9"/>
  <c r="AN30" i="9"/>
  <c r="AO30" i="9"/>
  <c r="AP30" i="9"/>
  <c r="AQ30" i="9"/>
  <c r="AR30" i="9"/>
  <c r="B34" i="9"/>
  <c r="C35" i="9"/>
  <c r="C36" i="9"/>
  <c r="F40" i="9"/>
  <c r="G40" i="9"/>
  <c r="H40" i="9"/>
  <c r="I40" i="9"/>
  <c r="J40" i="9"/>
  <c r="K40" i="9"/>
  <c r="L40" i="9"/>
  <c r="M40" i="9"/>
  <c r="N40" i="9"/>
  <c r="O40" i="9"/>
  <c r="P40" i="9"/>
  <c r="Q40" i="9"/>
  <c r="R40" i="9"/>
  <c r="S40" i="9"/>
  <c r="T40" i="9"/>
  <c r="U40" i="9"/>
  <c r="V40" i="9"/>
  <c r="W40" i="9"/>
  <c r="X40" i="9"/>
  <c r="Y40" i="9"/>
  <c r="Z40" i="9"/>
  <c r="AA40" i="9"/>
  <c r="AB40" i="9"/>
  <c r="AC40" i="9"/>
  <c r="AD40" i="9"/>
  <c r="AE40" i="9"/>
  <c r="AF40" i="9"/>
  <c r="AG40" i="9"/>
  <c r="AH40" i="9"/>
  <c r="AI40" i="9"/>
  <c r="AJ40" i="9"/>
  <c r="AK40" i="9"/>
  <c r="AL40" i="9"/>
  <c r="AM40" i="9"/>
  <c r="AN40" i="9"/>
  <c r="AO40" i="9"/>
  <c r="AP40" i="9"/>
  <c r="AQ40" i="9"/>
  <c r="AR40" i="9"/>
  <c r="E41" i="9"/>
  <c r="F41" i="9"/>
  <c r="G41" i="9"/>
  <c r="H41" i="9"/>
  <c r="I41" i="9"/>
  <c r="J41" i="9"/>
  <c r="K41" i="9"/>
  <c r="L41" i="9"/>
  <c r="M41" i="9"/>
  <c r="N41" i="9"/>
  <c r="O41" i="9"/>
  <c r="P41" i="9"/>
  <c r="Q41" i="9"/>
  <c r="R41" i="9"/>
  <c r="S41" i="9"/>
  <c r="T41" i="9"/>
  <c r="U41" i="9"/>
  <c r="V41" i="9"/>
  <c r="W41" i="9"/>
  <c r="X41" i="9"/>
  <c r="Y41" i="9"/>
  <c r="Z41" i="9"/>
  <c r="AA41" i="9"/>
  <c r="AB41" i="9"/>
  <c r="AC41" i="9"/>
  <c r="AD41" i="9"/>
  <c r="AE41" i="9"/>
  <c r="AF41" i="9"/>
  <c r="AG41" i="9"/>
  <c r="AH41" i="9"/>
  <c r="AI41" i="9"/>
  <c r="AJ41" i="9"/>
  <c r="AK41" i="9"/>
  <c r="AL41" i="9"/>
  <c r="AM41" i="9"/>
  <c r="AN41" i="9"/>
  <c r="AO41" i="9"/>
  <c r="AP41" i="9"/>
  <c r="AQ41" i="9"/>
  <c r="AR41" i="9"/>
  <c r="F42" i="9"/>
  <c r="G42" i="9"/>
  <c r="H42" i="9"/>
  <c r="I42" i="9"/>
  <c r="J42" i="9"/>
  <c r="K42" i="9"/>
  <c r="L42" i="9"/>
  <c r="M42" i="9"/>
  <c r="N42" i="9"/>
  <c r="O42" i="9"/>
  <c r="P42" i="9"/>
  <c r="Q42" i="9"/>
  <c r="R42" i="9"/>
  <c r="S42" i="9"/>
  <c r="T42" i="9"/>
  <c r="U42" i="9"/>
  <c r="V42" i="9"/>
  <c r="W42" i="9"/>
  <c r="X42" i="9"/>
  <c r="Y42" i="9"/>
  <c r="Z42" i="9"/>
  <c r="AA42" i="9"/>
  <c r="AB42" i="9"/>
  <c r="AC42" i="9"/>
  <c r="AD42" i="9"/>
  <c r="AE42" i="9"/>
  <c r="AF42" i="9"/>
  <c r="AG42" i="9"/>
  <c r="AH42" i="9"/>
  <c r="AI42" i="9"/>
  <c r="AJ42" i="9"/>
  <c r="AK42" i="9"/>
  <c r="AL42" i="9"/>
  <c r="AM42" i="9"/>
  <c r="AN42" i="9"/>
  <c r="AO42" i="9"/>
  <c r="AP42" i="9"/>
  <c r="AQ42" i="9"/>
  <c r="AR42" i="9"/>
  <c r="F43" i="9"/>
  <c r="G43" i="9"/>
  <c r="H43" i="9"/>
  <c r="I43" i="9"/>
  <c r="J43" i="9"/>
  <c r="K43" i="9"/>
  <c r="L43" i="9"/>
  <c r="M43" i="9"/>
  <c r="N43" i="9"/>
  <c r="O43" i="9"/>
  <c r="P43" i="9"/>
  <c r="Q43" i="9"/>
  <c r="R43" i="9"/>
  <c r="S43" i="9"/>
  <c r="T43" i="9"/>
  <c r="U43" i="9"/>
  <c r="V43" i="9"/>
  <c r="W43" i="9"/>
  <c r="X43" i="9"/>
  <c r="Y43" i="9"/>
  <c r="Z43" i="9"/>
  <c r="AA43" i="9"/>
  <c r="AB43" i="9"/>
  <c r="AC43" i="9"/>
  <c r="AD43" i="9"/>
  <c r="AE43" i="9"/>
  <c r="AF43" i="9"/>
  <c r="AG43" i="9"/>
  <c r="AH43" i="9"/>
  <c r="AI43" i="9"/>
  <c r="AJ43" i="9"/>
  <c r="AK43" i="9"/>
  <c r="AL43" i="9"/>
  <c r="AM43" i="9"/>
  <c r="AN43" i="9"/>
  <c r="AO43" i="9"/>
  <c r="AP43" i="9"/>
  <c r="AQ43" i="9"/>
  <c r="AR43" i="9"/>
  <c r="F44" i="9"/>
  <c r="G44" i="9"/>
  <c r="H44" i="9"/>
  <c r="I44" i="9"/>
  <c r="J44" i="9"/>
  <c r="K44" i="9"/>
  <c r="L44" i="9"/>
  <c r="M44" i="9"/>
  <c r="N44" i="9"/>
  <c r="O44" i="9"/>
  <c r="P44" i="9"/>
  <c r="Q44" i="9"/>
  <c r="R44" i="9"/>
  <c r="S44" i="9"/>
  <c r="T44" i="9"/>
  <c r="U44" i="9"/>
  <c r="V44" i="9"/>
  <c r="W44" i="9"/>
  <c r="X44" i="9"/>
  <c r="Y44" i="9"/>
  <c r="Z44" i="9"/>
  <c r="AA44" i="9"/>
  <c r="AB44" i="9"/>
  <c r="AC44" i="9"/>
  <c r="AD44" i="9"/>
  <c r="AE44" i="9"/>
  <c r="AF44" i="9"/>
  <c r="AG44" i="9"/>
  <c r="AH44" i="9"/>
  <c r="AI44" i="9"/>
  <c r="AJ44" i="9"/>
  <c r="AK44" i="9"/>
  <c r="AL44" i="9"/>
  <c r="AM44" i="9"/>
  <c r="AN44" i="9"/>
  <c r="AO44" i="9"/>
  <c r="AP44" i="9"/>
  <c r="AQ44" i="9"/>
  <c r="AR44" i="9"/>
  <c r="E45" i="9"/>
  <c r="F45" i="9"/>
  <c r="G45" i="9"/>
  <c r="H45" i="9"/>
  <c r="I45" i="9"/>
  <c r="J45" i="9"/>
  <c r="K45" i="9"/>
  <c r="L45" i="9"/>
  <c r="M45" i="9"/>
  <c r="N45" i="9"/>
  <c r="O45" i="9"/>
  <c r="P45" i="9"/>
  <c r="Q45" i="9"/>
  <c r="R45" i="9"/>
  <c r="S45" i="9"/>
  <c r="T45" i="9"/>
  <c r="U45" i="9"/>
  <c r="V45" i="9"/>
  <c r="W45" i="9"/>
  <c r="X45" i="9"/>
  <c r="Y45" i="9"/>
  <c r="Z45" i="9"/>
  <c r="AA45" i="9"/>
  <c r="AB45" i="9"/>
  <c r="AC45" i="9"/>
  <c r="AD45" i="9"/>
  <c r="AE45" i="9"/>
  <c r="AF45" i="9"/>
  <c r="AG45" i="9"/>
  <c r="AH45" i="9"/>
  <c r="AI45" i="9"/>
  <c r="AJ45" i="9"/>
  <c r="AK45" i="9"/>
  <c r="AL45" i="9"/>
  <c r="AM45" i="9"/>
  <c r="AN45" i="9"/>
  <c r="AO45" i="9"/>
  <c r="AP45" i="9"/>
  <c r="AQ45" i="9"/>
  <c r="AR45" i="9"/>
  <c r="B49" i="9"/>
  <c r="C50" i="9"/>
  <c r="C51" i="9"/>
  <c r="F55" i="9"/>
  <c r="G55" i="9"/>
  <c r="H55" i="9"/>
  <c r="I55" i="9"/>
  <c r="J55" i="9"/>
  <c r="K55" i="9"/>
  <c r="L55" i="9"/>
  <c r="M55" i="9"/>
  <c r="N55" i="9"/>
  <c r="O55" i="9"/>
  <c r="P55" i="9"/>
  <c r="Q55" i="9"/>
  <c r="R55" i="9"/>
  <c r="S55" i="9"/>
  <c r="T55" i="9"/>
  <c r="U55" i="9"/>
  <c r="V55" i="9"/>
  <c r="W55" i="9"/>
  <c r="X55" i="9"/>
  <c r="Y55" i="9"/>
  <c r="Z55" i="9"/>
  <c r="AA55" i="9"/>
  <c r="AB55" i="9"/>
  <c r="AC55" i="9"/>
  <c r="AD55" i="9"/>
  <c r="AE55" i="9"/>
  <c r="AF55" i="9"/>
  <c r="AG55" i="9"/>
  <c r="AH55" i="9"/>
  <c r="AI55" i="9"/>
  <c r="AJ55" i="9"/>
  <c r="AK55" i="9"/>
  <c r="AL55" i="9"/>
  <c r="AM55" i="9"/>
  <c r="AN55" i="9"/>
  <c r="AO55" i="9"/>
  <c r="AP55" i="9"/>
  <c r="AQ55" i="9"/>
  <c r="AR55" i="9"/>
  <c r="E56" i="9"/>
  <c r="F56" i="9"/>
  <c r="G56" i="9"/>
  <c r="H56" i="9"/>
  <c r="I56" i="9"/>
  <c r="J56" i="9"/>
  <c r="K56" i="9"/>
  <c r="L56" i="9"/>
  <c r="M56" i="9"/>
  <c r="N56" i="9"/>
  <c r="O56" i="9"/>
  <c r="P56" i="9"/>
  <c r="Q56" i="9"/>
  <c r="R56" i="9"/>
  <c r="S56" i="9"/>
  <c r="T56" i="9"/>
  <c r="U56" i="9"/>
  <c r="V56" i="9"/>
  <c r="W56" i="9"/>
  <c r="X56" i="9"/>
  <c r="Y56" i="9"/>
  <c r="Z56" i="9"/>
  <c r="AA56" i="9"/>
  <c r="AB56" i="9"/>
  <c r="AC56" i="9"/>
  <c r="AD56" i="9"/>
  <c r="AE56" i="9"/>
  <c r="AF56" i="9"/>
  <c r="AG56" i="9"/>
  <c r="AH56" i="9"/>
  <c r="AI56" i="9"/>
  <c r="AJ56" i="9"/>
  <c r="AK56" i="9"/>
  <c r="AL56" i="9"/>
  <c r="AM56" i="9"/>
  <c r="AN56" i="9"/>
  <c r="AO56" i="9"/>
  <c r="AP56" i="9"/>
  <c r="AQ56" i="9"/>
  <c r="AR56" i="9"/>
  <c r="F57" i="9"/>
  <c r="G57" i="9"/>
  <c r="H57" i="9"/>
  <c r="I57" i="9"/>
  <c r="J57" i="9"/>
  <c r="K57" i="9"/>
  <c r="L57" i="9"/>
  <c r="M57" i="9"/>
  <c r="N57" i="9"/>
  <c r="O57" i="9"/>
  <c r="P57" i="9"/>
  <c r="Q57" i="9"/>
  <c r="R57" i="9"/>
  <c r="S57" i="9"/>
  <c r="T57" i="9"/>
  <c r="U57" i="9"/>
  <c r="V57" i="9"/>
  <c r="W57" i="9"/>
  <c r="X57" i="9"/>
  <c r="Y57" i="9"/>
  <c r="Z57" i="9"/>
  <c r="AA57" i="9"/>
  <c r="AB57" i="9"/>
  <c r="AC57" i="9"/>
  <c r="AD57" i="9"/>
  <c r="AE57" i="9"/>
  <c r="AF57" i="9"/>
  <c r="AG57" i="9"/>
  <c r="AH57" i="9"/>
  <c r="AI57" i="9"/>
  <c r="AJ57" i="9"/>
  <c r="AK57" i="9"/>
  <c r="AL57" i="9"/>
  <c r="AM57" i="9"/>
  <c r="AN57" i="9"/>
  <c r="AO57" i="9"/>
  <c r="AP57" i="9"/>
  <c r="AQ57" i="9"/>
  <c r="AR57" i="9"/>
  <c r="F58" i="9"/>
  <c r="G58" i="9"/>
  <c r="H58" i="9"/>
  <c r="I58" i="9"/>
  <c r="J58" i="9"/>
  <c r="K58" i="9"/>
  <c r="L58" i="9"/>
  <c r="M58" i="9"/>
  <c r="N58" i="9"/>
  <c r="O58" i="9"/>
  <c r="P58" i="9"/>
  <c r="Q58" i="9"/>
  <c r="R58" i="9"/>
  <c r="S58" i="9"/>
  <c r="T58" i="9"/>
  <c r="U58" i="9"/>
  <c r="V58" i="9"/>
  <c r="W58" i="9"/>
  <c r="X58" i="9"/>
  <c r="Y58" i="9"/>
  <c r="Z58" i="9"/>
  <c r="AA58" i="9"/>
  <c r="AB58" i="9"/>
  <c r="AC58" i="9"/>
  <c r="AD58" i="9"/>
  <c r="AE58" i="9"/>
  <c r="AF58" i="9"/>
  <c r="AG58" i="9"/>
  <c r="AH58" i="9"/>
  <c r="AI58" i="9"/>
  <c r="AJ58" i="9"/>
  <c r="AK58" i="9"/>
  <c r="AL58" i="9"/>
  <c r="AM58" i="9"/>
  <c r="AN58" i="9"/>
  <c r="AO58" i="9"/>
  <c r="AP58" i="9"/>
  <c r="AQ58" i="9"/>
  <c r="AR58" i="9"/>
  <c r="F59" i="9"/>
  <c r="G59" i="9"/>
  <c r="H59" i="9"/>
  <c r="I59" i="9"/>
  <c r="J59" i="9"/>
  <c r="K59" i="9"/>
  <c r="L59" i="9"/>
  <c r="M59" i="9"/>
  <c r="N59" i="9"/>
  <c r="O59" i="9"/>
  <c r="P59" i="9"/>
  <c r="Q59" i="9"/>
  <c r="R59" i="9"/>
  <c r="S59" i="9"/>
  <c r="T59" i="9"/>
  <c r="U59" i="9"/>
  <c r="V59" i="9"/>
  <c r="W59" i="9"/>
  <c r="X59" i="9"/>
  <c r="Y59" i="9"/>
  <c r="Z59" i="9"/>
  <c r="AA59" i="9"/>
  <c r="AB59" i="9"/>
  <c r="AC59" i="9"/>
  <c r="AD59" i="9"/>
  <c r="AE59" i="9"/>
  <c r="AF59" i="9"/>
  <c r="AG59" i="9"/>
  <c r="AH59" i="9"/>
  <c r="AI59" i="9"/>
  <c r="AJ59" i="9"/>
  <c r="AK59" i="9"/>
  <c r="AL59" i="9"/>
  <c r="AM59" i="9"/>
  <c r="AN59" i="9"/>
  <c r="AO59" i="9"/>
  <c r="AP59" i="9"/>
  <c r="AQ59" i="9"/>
  <c r="AR59" i="9"/>
  <c r="E60" i="9"/>
  <c r="F60" i="9"/>
  <c r="G60" i="9"/>
  <c r="H60" i="9"/>
  <c r="I60" i="9"/>
  <c r="J60" i="9"/>
  <c r="K60" i="9"/>
  <c r="L60" i="9"/>
  <c r="M60" i="9"/>
  <c r="N60" i="9"/>
  <c r="O60" i="9"/>
  <c r="P60" i="9"/>
  <c r="Q60" i="9"/>
  <c r="R60" i="9"/>
  <c r="S60" i="9"/>
  <c r="T60" i="9"/>
  <c r="U60" i="9"/>
  <c r="V60" i="9"/>
  <c r="W60" i="9"/>
  <c r="X60" i="9"/>
  <c r="Y60" i="9"/>
  <c r="Z60" i="9"/>
  <c r="AA60" i="9"/>
  <c r="AB60" i="9"/>
  <c r="AC60" i="9"/>
  <c r="AD60" i="9"/>
  <c r="AE60" i="9"/>
  <c r="AF60" i="9"/>
  <c r="AG60" i="9"/>
  <c r="AH60" i="9"/>
  <c r="AI60" i="9"/>
  <c r="AJ60" i="9"/>
  <c r="AK60" i="9"/>
  <c r="AL60" i="9"/>
  <c r="AM60" i="9"/>
  <c r="AN60" i="9"/>
  <c r="AO60" i="9"/>
  <c r="AP60" i="9"/>
  <c r="AQ60" i="9"/>
  <c r="AR60" i="9"/>
  <c r="B64" i="9"/>
  <c r="C65" i="9"/>
  <c r="C66" i="9"/>
  <c r="F70" i="9"/>
  <c r="G70" i="9"/>
  <c r="H70" i="9"/>
  <c r="I70" i="9"/>
  <c r="J70" i="9"/>
  <c r="K70" i="9"/>
  <c r="L70" i="9"/>
  <c r="M70" i="9"/>
  <c r="N70" i="9"/>
  <c r="O70" i="9"/>
  <c r="P70" i="9"/>
  <c r="Q70" i="9"/>
  <c r="R70" i="9"/>
  <c r="S70" i="9"/>
  <c r="T70" i="9"/>
  <c r="U70" i="9"/>
  <c r="V70" i="9"/>
  <c r="W70" i="9"/>
  <c r="X70" i="9"/>
  <c r="Y70" i="9"/>
  <c r="Z70" i="9"/>
  <c r="AA70" i="9"/>
  <c r="AB70" i="9"/>
  <c r="AC70" i="9"/>
  <c r="AD70" i="9"/>
  <c r="AE70" i="9"/>
  <c r="AF70" i="9"/>
  <c r="AG70" i="9"/>
  <c r="AH70" i="9"/>
  <c r="AI70" i="9"/>
  <c r="AJ70" i="9"/>
  <c r="AK70" i="9"/>
  <c r="AL70" i="9"/>
  <c r="AM70" i="9"/>
  <c r="AN70" i="9"/>
  <c r="AO70" i="9"/>
  <c r="AP70" i="9"/>
  <c r="AQ70" i="9"/>
  <c r="AR70" i="9"/>
  <c r="E71" i="9"/>
  <c r="F71" i="9"/>
  <c r="G71" i="9"/>
  <c r="H71" i="9"/>
  <c r="I71" i="9"/>
  <c r="J71" i="9"/>
  <c r="K71" i="9"/>
  <c r="L71" i="9"/>
  <c r="M71" i="9"/>
  <c r="N71" i="9"/>
  <c r="O71" i="9"/>
  <c r="P71" i="9"/>
  <c r="Q71" i="9"/>
  <c r="R71" i="9"/>
  <c r="S71" i="9"/>
  <c r="T71" i="9"/>
  <c r="U71" i="9"/>
  <c r="V71" i="9"/>
  <c r="W71" i="9"/>
  <c r="X71" i="9"/>
  <c r="Y71" i="9"/>
  <c r="Z71" i="9"/>
  <c r="AA71" i="9"/>
  <c r="AB71" i="9"/>
  <c r="AC71" i="9"/>
  <c r="AD71" i="9"/>
  <c r="AE71" i="9"/>
  <c r="AF71" i="9"/>
  <c r="AG71" i="9"/>
  <c r="AH71" i="9"/>
  <c r="AI71" i="9"/>
  <c r="AJ71" i="9"/>
  <c r="AK71" i="9"/>
  <c r="AL71" i="9"/>
  <c r="AM71" i="9"/>
  <c r="AN71" i="9"/>
  <c r="AO71" i="9"/>
  <c r="AP71" i="9"/>
  <c r="AQ71" i="9"/>
  <c r="AR71" i="9"/>
  <c r="F72" i="9"/>
  <c r="G72" i="9"/>
  <c r="H72" i="9"/>
  <c r="I72" i="9"/>
  <c r="J72" i="9"/>
  <c r="K72" i="9"/>
  <c r="L72" i="9"/>
  <c r="M72" i="9"/>
  <c r="N72" i="9"/>
  <c r="O72" i="9"/>
  <c r="P72" i="9"/>
  <c r="Q72" i="9"/>
  <c r="R72" i="9"/>
  <c r="S72" i="9"/>
  <c r="T72" i="9"/>
  <c r="U72" i="9"/>
  <c r="V72" i="9"/>
  <c r="W72" i="9"/>
  <c r="X72" i="9"/>
  <c r="Y72" i="9"/>
  <c r="Z72" i="9"/>
  <c r="AA72" i="9"/>
  <c r="AB72" i="9"/>
  <c r="AC72" i="9"/>
  <c r="AD72" i="9"/>
  <c r="AE72" i="9"/>
  <c r="AF72" i="9"/>
  <c r="AG72" i="9"/>
  <c r="AH72" i="9"/>
  <c r="AI72" i="9"/>
  <c r="AJ72" i="9"/>
  <c r="AK72" i="9"/>
  <c r="AL72" i="9"/>
  <c r="AM72" i="9"/>
  <c r="AN72" i="9"/>
  <c r="AO72" i="9"/>
  <c r="AP72" i="9"/>
  <c r="AQ72" i="9"/>
  <c r="AR72" i="9"/>
  <c r="F73" i="9"/>
  <c r="G73" i="9"/>
  <c r="H73" i="9"/>
  <c r="I73" i="9"/>
  <c r="J73" i="9"/>
  <c r="K73" i="9"/>
  <c r="L73" i="9"/>
  <c r="M73" i="9"/>
  <c r="N73" i="9"/>
  <c r="O73" i="9"/>
  <c r="P73" i="9"/>
  <c r="Q73" i="9"/>
  <c r="R73" i="9"/>
  <c r="S73" i="9"/>
  <c r="T73" i="9"/>
  <c r="U73" i="9"/>
  <c r="V73" i="9"/>
  <c r="W73" i="9"/>
  <c r="X73" i="9"/>
  <c r="Y73" i="9"/>
  <c r="Z73" i="9"/>
  <c r="AA73" i="9"/>
  <c r="AB73" i="9"/>
  <c r="AC73" i="9"/>
  <c r="AD73" i="9"/>
  <c r="AE73" i="9"/>
  <c r="AF73" i="9"/>
  <c r="AG73" i="9"/>
  <c r="AH73" i="9"/>
  <c r="AI73" i="9"/>
  <c r="AJ73" i="9"/>
  <c r="AK73" i="9"/>
  <c r="AL73" i="9"/>
  <c r="AM73" i="9"/>
  <c r="AN73" i="9"/>
  <c r="AO73" i="9"/>
  <c r="AP73" i="9"/>
  <c r="AQ73" i="9"/>
  <c r="AR73" i="9"/>
  <c r="F74" i="9"/>
  <c r="G74" i="9"/>
  <c r="H74" i="9"/>
  <c r="I74" i="9"/>
  <c r="J74" i="9"/>
  <c r="K74" i="9"/>
  <c r="L74" i="9"/>
  <c r="M74" i="9"/>
  <c r="N74" i="9"/>
  <c r="O74" i="9"/>
  <c r="P74" i="9"/>
  <c r="Q74" i="9"/>
  <c r="R74" i="9"/>
  <c r="S74" i="9"/>
  <c r="T74" i="9"/>
  <c r="U74" i="9"/>
  <c r="V74" i="9"/>
  <c r="W74" i="9"/>
  <c r="X74" i="9"/>
  <c r="Y74" i="9"/>
  <c r="Z74" i="9"/>
  <c r="AA74" i="9"/>
  <c r="AB74" i="9"/>
  <c r="AC74" i="9"/>
  <c r="AD74" i="9"/>
  <c r="AE74" i="9"/>
  <c r="AF74" i="9"/>
  <c r="AG74" i="9"/>
  <c r="AH74" i="9"/>
  <c r="AI74" i="9"/>
  <c r="AJ74" i="9"/>
  <c r="AK74" i="9"/>
  <c r="AL74" i="9"/>
  <c r="AM74" i="9"/>
  <c r="AN74" i="9"/>
  <c r="AO74" i="9"/>
  <c r="AP74" i="9"/>
  <c r="AQ74" i="9"/>
  <c r="AR74" i="9"/>
  <c r="E75" i="9"/>
  <c r="F75" i="9"/>
  <c r="G75" i="9"/>
  <c r="H75" i="9"/>
  <c r="I75" i="9"/>
  <c r="J75" i="9"/>
  <c r="K75" i="9"/>
  <c r="L75" i="9"/>
  <c r="M75" i="9"/>
  <c r="N75" i="9"/>
  <c r="O75" i="9"/>
  <c r="P75" i="9"/>
  <c r="Q75" i="9"/>
  <c r="R75" i="9"/>
  <c r="S75" i="9"/>
  <c r="T75" i="9"/>
  <c r="U75" i="9"/>
  <c r="V75" i="9"/>
  <c r="W75" i="9"/>
  <c r="X75" i="9"/>
  <c r="Y75" i="9"/>
  <c r="Z75" i="9"/>
  <c r="AA75" i="9"/>
  <c r="AB75" i="9"/>
  <c r="AC75" i="9"/>
  <c r="AD75" i="9"/>
  <c r="AE75" i="9"/>
  <c r="AF75" i="9"/>
  <c r="AG75" i="9"/>
  <c r="AH75" i="9"/>
  <c r="AI75" i="9"/>
  <c r="AJ75" i="9"/>
  <c r="AK75" i="9"/>
  <c r="AL75" i="9"/>
  <c r="AM75" i="9"/>
  <c r="AN75" i="9"/>
  <c r="AO75" i="9"/>
  <c r="AP75" i="9"/>
  <c r="AQ75" i="9"/>
  <c r="AR75" i="9"/>
  <c r="B79" i="9"/>
  <c r="C80" i="9"/>
  <c r="C81" i="9"/>
  <c r="F85" i="9"/>
  <c r="G85" i="9"/>
  <c r="H85" i="9"/>
  <c r="I85" i="9"/>
  <c r="J85" i="9"/>
  <c r="K85" i="9"/>
  <c r="L85" i="9"/>
  <c r="M85" i="9"/>
  <c r="N85" i="9"/>
  <c r="O85" i="9"/>
  <c r="P85" i="9"/>
  <c r="Q85" i="9"/>
  <c r="R85" i="9"/>
  <c r="S85" i="9"/>
  <c r="T85" i="9"/>
  <c r="U85" i="9"/>
  <c r="V85" i="9"/>
  <c r="W85" i="9"/>
  <c r="X85" i="9"/>
  <c r="Y85" i="9"/>
  <c r="Z85" i="9"/>
  <c r="AA85" i="9"/>
  <c r="AB85" i="9"/>
  <c r="AC85" i="9"/>
  <c r="AD85" i="9"/>
  <c r="AE85" i="9"/>
  <c r="AF85" i="9"/>
  <c r="AG85" i="9"/>
  <c r="AH85" i="9"/>
  <c r="AI85" i="9"/>
  <c r="AJ85" i="9"/>
  <c r="AK85" i="9"/>
  <c r="AL85" i="9"/>
  <c r="AM85" i="9"/>
  <c r="AN85" i="9"/>
  <c r="AO85" i="9"/>
  <c r="AP85" i="9"/>
  <c r="AQ85" i="9"/>
  <c r="AR85" i="9"/>
  <c r="E86" i="9"/>
  <c r="F86" i="9"/>
  <c r="G86" i="9"/>
  <c r="H86" i="9"/>
  <c r="I86" i="9"/>
  <c r="J86" i="9"/>
  <c r="K86" i="9"/>
  <c r="L86" i="9"/>
  <c r="M86" i="9"/>
  <c r="N86" i="9"/>
  <c r="O86" i="9"/>
  <c r="P86" i="9"/>
  <c r="Q86" i="9"/>
  <c r="R86" i="9"/>
  <c r="S86" i="9"/>
  <c r="T86" i="9"/>
  <c r="U86" i="9"/>
  <c r="V86" i="9"/>
  <c r="W86" i="9"/>
  <c r="X86" i="9"/>
  <c r="Y86" i="9"/>
  <c r="Z86" i="9"/>
  <c r="AA86" i="9"/>
  <c r="AB86" i="9"/>
  <c r="AC86" i="9"/>
  <c r="AD86" i="9"/>
  <c r="AE86" i="9"/>
  <c r="AF86" i="9"/>
  <c r="AG86" i="9"/>
  <c r="AH86" i="9"/>
  <c r="AI86" i="9"/>
  <c r="AJ86" i="9"/>
  <c r="AK86" i="9"/>
  <c r="AL86" i="9"/>
  <c r="AM86" i="9"/>
  <c r="AN86" i="9"/>
  <c r="AO86" i="9"/>
  <c r="AP86" i="9"/>
  <c r="AQ86" i="9"/>
  <c r="AR86" i="9"/>
  <c r="F87" i="9"/>
  <c r="G87" i="9"/>
  <c r="H87" i="9"/>
  <c r="I87" i="9"/>
  <c r="J87" i="9"/>
  <c r="K87" i="9"/>
  <c r="L87" i="9"/>
  <c r="M87" i="9"/>
  <c r="N87" i="9"/>
  <c r="O87" i="9"/>
  <c r="P87" i="9"/>
  <c r="Q87" i="9"/>
  <c r="R87" i="9"/>
  <c r="S87" i="9"/>
  <c r="T87" i="9"/>
  <c r="U87" i="9"/>
  <c r="V87" i="9"/>
  <c r="W87" i="9"/>
  <c r="X87" i="9"/>
  <c r="Y87" i="9"/>
  <c r="Z87" i="9"/>
  <c r="AA87" i="9"/>
  <c r="AB87" i="9"/>
  <c r="AC87" i="9"/>
  <c r="AD87" i="9"/>
  <c r="AE87" i="9"/>
  <c r="AF87" i="9"/>
  <c r="AG87" i="9"/>
  <c r="AH87" i="9"/>
  <c r="AI87" i="9"/>
  <c r="AJ87" i="9"/>
  <c r="AK87" i="9"/>
  <c r="AL87" i="9"/>
  <c r="AM87" i="9"/>
  <c r="AN87" i="9"/>
  <c r="AO87" i="9"/>
  <c r="AP87" i="9"/>
  <c r="AQ87" i="9"/>
  <c r="AR87" i="9"/>
  <c r="F88" i="9"/>
  <c r="G88" i="9"/>
  <c r="H88" i="9"/>
  <c r="I88" i="9"/>
  <c r="J88" i="9"/>
  <c r="K88" i="9"/>
  <c r="L88" i="9"/>
  <c r="M88" i="9"/>
  <c r="N88" i="9"/>
  <c r="O88" i="9"/>
  <c r="P88" i="9"/>
  <c r="Q88" i="9"/>
  <c r="R88" i="9"/>
  <c r="S88" i="9"/>
  <c r="T88" i="9"/>
  <c r="U88" i="9"/>
  <c r="V88" i="9"/>
  <c r="W88" i="9"/>
  <c r="X88" i="9"/>
  <c r="Y88" i="9"/>
  <c r="Z88" i="9"/>
  <c r="AA88" i="9"/>
  <c r="AB88" i="9"/>
  <c r="AC88" i="9"/>
  <c r="AD88" i="9"/>
  <c r="AE88" i="9"/>
  <c r="AF88" i="9"/>
  <c r="AG88" i="9"/>
  <c r="AH88" i="9"/>
  <c r="AI88" i="9"/>
  <c r="AJ88" i="9"/>
  <c r="AK88" i="9"/>
  <c r="AL88" i="9"/>
  <c r="AM88" i="9"/>
  <c r="AN88" i="9"/>
  <c r="AO88" i="9"/>
  <c r="AP88" i="9"/>
  <c r="AQ88" i="9"/>
  <c r="AR88" i="9"/>
  <c r="F89" i="9"/>
  <c r="G89" i="9"/>
  <c r="H89" i="9"/>
  <c r="I89" i="9"/>
  <c r="J89" i="9"/>
  <c r="K89" i="9"/>
  <c r="L89" i="9"/>
  <c r="M89" i="9"/>
  <c r="N89" i="9"/>
  <c r="O89" i="9"/>
  <c r="P89" i="9"/>
  <c r="Q89" i="9"/>
  <c r="R89" i="9"/>
  <c r="S89" i="9"/>
  <c r="T89" i="9"/>
  <c r="U89" i="9"/>
  <c r="V89" i="9"/>
  <c r="W89" i="9"/>
  <c r="X89" i="9"/>
  <c r="Y89" i="9"/>
  <c r="Z89" i="9"/>
  <c r="AA89" i="9"/>
  <c r="AB89" i="9"/>
  <c r="AC89" i="9"/>
  <c r="AD89" i="9"/>
  <c r="AE89" i="9"/>
  <c r="AF89" i="9"/>
  <c r="AG89" i="9"/>
  <c r="AH89" i="9"/>
  <c r="AI89" i="9"/>
  <c r="AJ89" i="9"/>
  <c r="AK89" i="9"/>
  <c r="AL89" i="9"/>
  <c r="AM89" i="9"/>
  <c r="AN89" i="9"/>
  <c r="AO89" i="9"/>
  <c r="AP89" i="9"/>
  <c r="AQ89" i="9"/>
  <c r="AR89" i="9"/>
  <c r="E90" i="9"/>
  <c r="F90" i="9"/>
  <c r="G90" i="9"/>
  <c r="H90" i="9"/>
  <c r="I90" i="9"/>
  <c r="J90" i="9"/>
  <c r="K90" i="9"/>
  <c r="L90" i="9"/>
  <c r="M90" i="9"/>
  <c r="N90" i="9"/>
  <c r="O90" i="9"/>
  <c r="P90" i="9"/>
  <c r="Q90" i="9"/>
  <c r="R90" i="9"/>
  <c r="S90" i="9"/>
  <c r="T90" i="9"/>
  <c r="U90" i="9"/>
  <c r="V90" i="9"/>
  <c r="W90" i="9"/>
  <c r="X90" i="9"/>
  <c r="Y90" i="9"/>
  <c r="Z90" i="9"/>
  <c r="AA90" i="9"/>
  <c r="AB90" i="9"/>
  <c r="AC90" i="9"/>
  <c r="AD90" i="9"/>
  <c r="AE90" i="9"/>
  <c r="AF90" i="9"/>
  <c r="AG90" i="9"/>
  <c r="AH90" i="9"/>
  <c r="AI90" i="9"/>
  <c r="AJ90" i="9"/>
  <c r="AK90" i="9"/>
  <c r="AL90" i="9"/>
  <c r="AM90" i="9"/>
  <c r="AN90" i="9"/>
  <c r="AO90" i="9"/>
  <c r="AP90" i="9"/>
  <c r="AQ90" i="9"/>
  <c r="AR90" i="9"/>
  <c r="B94" i="9"/>
  <c r="C95" i="9"/>
  <c r="C96" i="9"/>
  <c r="F100" i="9"/>
  <c r="G100" i="9"/>
  <c r="H100" i="9"/>
  <c r="I100" i="9"/>
  <c r="J100" i="9"/>
  <c r="K100" i="9"/>
  <c r="L100" i="9"/>
  <c r="M100" i="9"/>
  <c r="N100" i="9"/>
  <c r="O100" i="9"/>
  <c r="P100" i="9"/>
  <c r="Q100" i="9"/>
  <c r="R100" i="9"/>
  <c r="S100" i="9"/>
  <c r="T100" i="9"/>
  <c r="U100" i="9"/>
  <c r="V100" i="9"/>
  <c r="W100" i="9"/>
  <c r="X100" i="9"/>
  <c r="Y100" i="9"/>
  <c r="Z100" i="9"/>
  <c r="AA100" i="9"/>
  <c r="AB100" i="9"/>
  <c r="AC100" i="9"/>
  <c r="AD100" i="9"/>
  <c r="AE100" i="9"/>
  <c r="AF100" i="9"/>
  <c r="AG100" i="9"/>
  <c r="AH100" i="9"/>
  <c r="AI100" i="9"/>
  <c r="AJ100" i="9"/>
  <c r="AK100" i="9"/>
  <c r="AL100" i="9"/>
  <c r="AM100" i="9"/>
  <c r="AN100" i="9"/>
  <c r="AO100" i="9"/>
  <c r="AP100" i="9"/>
  <c r="AQ100" i="9"/>
  <c r="AR100" i="9"/>
  <c r="E101" i="9"/>
  <c r="F101" i="9"/>
  <c r="G101" i="9"/>
  <c r="H101" i="9"/>
  <c r="I101" i="9"/>
  <c r="J101" i="9"/>
  <c r="K101" i="9"/>
  <c r="L101" i="9"/>
  <c r="M101" i="9"/>
  <c r="N101" i="9"/>
  <c r="O101" i="9"/>
  <c r="P101" i="9"/>
  <c r="Q101" i="9"/>
  <c r="R101" i="9"/>
  <c r="S101" i="9"/>
  <c r="T101" i="9"/>
  <c r="U101" i="9"/>
  <c r="V101" i="9"/>
  <c r="W101" i="9"/>
  <c r="X101" i="9"/>
  <c r="Y101" i="9"/>
  <c r="Z101" i="9"/>
  <c r="AA101" i="9"/>
  <c r="AB101" i="9"/>
  <c r="AC101" i="9"/>
  <c r="AD101" i="9"/>
  <c r="AE101" i="9"/>
  <c r="AF101" i="9"/>
  <c r="AG101" i="9"/>
  <c r="AH101" i="9"/>
  <c r="AI101" i="9"/>
  <c r="AJ101" i="9"/>
  <c r="AK101" i="9"/>
  <c r="AL101" i="9"/>
  <c r="AM101" i="9"/>
  <c r="AN101" i="9"/>
  <c r="AO101" i="9"/>
  <c r="AP101" i="9"/>
  <c r="AQ101" i="9"/>
  <c r="AR101" i="9"/>
  <c r="F102" i="9"/>
  <c r="G102" i="9"/>
  <c r="H102" i="9"/>
  <c r="I102" i="9"/>
  <c r="J102" i="9"/>
  <c r="K102" i="9"/>
  <c r="L102" i="9"/>
  <c r="M102" i="9"/>
  <c r="N102" i="9"/>
  <c r="O102" i="9"/>
  <c r="P102" i="9"/>
  <c r="Q102" i="9"/>
  <c r="R102" i="9"/>
  <c r="S102" i="9"/>
  <c r="T102" i="9"/>
  <c r="U102" i="9"/>
  <c r="V102" i="9"/>
  <c r="W102" i="9"/>
  <c r="X102" i="9"/>
  <c r="Y102" i="9"/>
  <c r="Z102" i="9"/>
  <c r="AA102" i="9"/>
  <c r="AB102" i="9"/>
  <c r="AC102" i="9"/>
  <c r="AD102" i="9"/>
  <c r="AE102" i="9"/>
  <c r="AF102" i="9"/>
  <c r="AG102" i="9"/>
  <c r="AH102" i="9"/>
  <c r="AI102" i="9"/>
  <c r="AJ102" i="9"/>
  <c r="AK102" i="9"/>
  <c r="AL102" i="9"/>
  <c r="AM102" i="9"/>
  <c r="AN102" i="9"/>
  <c r="AO102" i="9"/>
  <c r="AP102" i="9"/>
  <c r="AQ102" i="9"/>
  <c r="AR102" i="9"/>
  <c r="F103" i="9"/>
  <c r="G103" i="9"/>
  <c r="H103" i="9"/>
  <c r="I103" i="9"/>
  <c r="J103" i="9"/>
  <c r="K103" i="9"/>
  <c r="L103" i="9"/>
  <c r="M103" i="9"/>
  <c r="N103" i="9"/>
  <c r="O103" i="9"/>
  <c r="P103" i="9"/>
  <c r="Q103" i="9"/>
  <c r="R103" i="9"/>
  <c r="S103" i="9"/>
  <c r="T103" i="9"/>
  <c r="U103" i="9"/>
  <c r="V103" i="9"/>
  <c r="W103" i="9"/>
  <c r="X103" i="9"/>
  <c r="Y103" i="9"/>
  <c r="Z103" i="9"/>
  <c r="AA103" i="9"/>
  <c r="AB103" i="9"/>
  <c r="AC103" i="9"/>
  <c r="AD103" i="9"/>
  <c r="AE103" i="9"/>
  <c r="AF103" i="9"/>
  <c r="AG103" i="9"/>
  <c r="AH103" i="9"/>
  <c r="AI103" i="9"/>
  <c r="AJ103" i="9"/>
  <c r="AK103" i="9"/>
  <c r="AL103" i="9"/>
  <c r="AM103" i="9"/>
  <c r="AN103" i="9"/>
  <c r="AO103" i="9"/>
  <c r="AP103" i="9"/>
  <c r="AQ103" i="9"/>
  <c r="AR103" i="9"/>
  <c r="F104" i="9"/>
  <c r="G104" i="9"/>
  <c r="H104" i="9"/>
  <c r="I104" i="9"/>
  <c r="J104" i="9"/>
  <c r="K104" i="9"/>
  <c r="L104" i="9"/>
  <c r="M104" i="9"/>
  <c r="N104" i="9"/>
  <c r="O104" i="9"/>
  <c r="P104" i="9"/>
  <c r="Q104" i="9"/>
  <c r="R104" i="9"/>
  <c r="S104" i="9"/>
  <c r="T104" i="9"/>
  <c r="U104" i="9"/>
  <c r="V104" i="9"/>
  <c r="W104" i="9"/>
  <c r="X104" i="9"/>
  <c r="Y104" i="9"/>
  <c r="Z104" i="9"/>
  <c r="AA104" i="9"/>
  <c r="AB104" i="9"/>
  <c r="AC104" i="9"/>
  <c r="AD104" i="9"/>
  <c r="AE104" i="9"/>
  <c r="AF104" i="9"/>
  <c r="AG104" i="9"/>
  <c r="AH104" i="9"/>
  <c r="AI104" i="9"/>
  <c r="AJ104" i="9"/>
  <c r="AK104" i="9"/>
  <c r="AL104" i="9"/>
  <c r="AM104" i="9"/>
  <c r="AN104" i="9"/>
  <c r="AO104" i="9"/>
  <c r="AP104" i="9"/>
  <c r="AQ104" i="9"/>
  <c r="AR104" i="9"/>
  <c r="E105" i="9"/>
  <c r="F105" i="9"/>
  <c r="G105" i="9"/>
  <c r="H105" i="9"/>
  <c r="I105" i="9"/>
  <c r="J105" i="9"/>
  <c r="K105" i="9"/>
  <c r="L105" i="9"/>
  <c r="M105" i="9"/>
  <c r="N105" i="9"/>
  <c r="O105" i="9"/>
  <c r="P105" i="9"/>
  <c r="Q105" i="9"/>
  <c r="R105" i="9"/>
  <c r="S105" i="9"/>
  <c r="T105" i="9"/>
  <c r="U105" i="9"/>
  <c r="V105" i="9"/>
  <c r="W105" i="9"/>
  <c r="X105" i="9"/>
  <c r="Y105" i="9"/>
  <c r="Z105" i="9"/>
  <c r="AA105" i="9"/>
  <c r="AB105" i="9"/>
  <c r="AC105" i="9"/>
  <c r="AD105" i="9"/>
  <c r="AE105" i="9"/>
  <c r="AF105" i="9"/>
  <c r="AG105" i="9"/>
  <c r="AH105" i="9"/>
  <c r="AI105" i="9"/>
  <c r="AJ105" i="9"/>
  <c r="AK105" i="9"/>
  <c r="AL105" i="9"/>
  <c r="AM105" i="9"/>
  <c r="AN105" i="9"/>
  <c r="AO105" i="9"/>
  <c r="AP105" i="9"/>
  <c r="AQ105" i="9"/>
  <c r="AR105" i="9"/>
  <c r="B109" i="9"/>
  <c r="C110" i="9"/>
  <c r="C111" i="9"/>
  <c r="F115" i="9"/>
  <c r="G115" i="9"/>
  <c r="H115" i="9"/>
  <c r="I115" i="9"/>
  <c r="J115" i="9"/>
  <c r="K115" i="9"/>
  <c r="L115" i="9"/>
  <c r="M115" i="9"/>
  <c r="N115" i="9"/>
  <c r="O115" i="9"/>
  <c r="P115" i="9"/>
  <c r="Q115" i="9"/>
  <c r="R115" i="9"/>
  <c r="S115" i="9"/>
  <c r="T115" i="9"/>
  <c r="U115" i="9"/>
  <c r="V115" i="9"/>
  <c r="W115" i="9"/>
  <c r="X115" i="9"/>
  <c r="Y115" i="9"/>
  <c r="Z115" i="9"/>
  <c r="AA115" i="9"/>
  <c r="AB115" i="9"/>
  <c r="AC115" i="9"/>
  <c r="AD115" i="9"/>
  <c r="AE115" i="9"/>
  <c r="AF115" i="9"/>
  <c r="AG115" i="9"/>
  <c r="AH115" i="9"/>
  <c r="AI115" i="9"/>
  <c r="AJ115" i="9"/>
  <c r="AK115" i="9"/>
  <c r="AL115" i="9"/>
  <c r="AM115" i="9"/>
  <c r="AN115" i="9"/>
  <c r="AO115" i="9"/>
  <c r="AP115" i="9"/>
  <c r="AQ115" i="9"/>
  <c r="AR115" i="9"/>
  <c r="E116" i="9"/>
  <c r="F116" i="9"/>
  <c r="G116" i="9"/>
  <c r="H116" i="9"/>
  <c r="I116" i="9"/>
  <c r="J116" i="9"/>
  <c r="K116" i="9"/>
  <c r="L116" i="9"/>
  <c r="M116" i="9"/>
  <c r="N116" i="9"/>
  <c r="O116" i="9"/>
  <c r="P116" i="9"/>
  <c r="Q116" i="9"/>
  <c r="R116" i="9"/>
  <c r="S116" i="9"/>
  <c r="T116" i="9"/>
  <c r="U116" i="9"/>
  <c r="V116" i="9"/>
  <c r="W116" i="9"/>
  <c r="X116" i="9"/>
  <c r="Y116" i="9"/>
  <c r="Z116" i="9"/>
  <c r="AA116" i="9"/>
  <c r="AB116" i="9"/>
  <c r="AC116" i="9"/>
  <c r="AD116" i="9"/>
  <c r="AE116" i="9"/>
  <c r="AF116" i="9"/>
  <c r="AG116" i="9"/>
  <c r="AH116" i="9"/>
  <c r="AI116" i="9"/>
  <c r="AJ116" i="9"/>
  <c r="AK116" i="9"/>
  <c r="AL116" i="9"/>
  <c r="AM116" i="9"/>
  <c r="AN116" i="9"/>
  <c r="AO116" i="9"/>
  <c r="AP116" i="9"/>
  <c r="AQ116" i="9"/>
  <c r="AR116" i="9"/>
  <c r="F117" i="9"/>
  <c r="G117" i="9"/>
  <c r="H117" i="9"/>
  <c r="I117" i="9"/>
  <c r="J117" i="9"/>
  <c r="K117" i="9"/>
  <c r="L117" i="9"/>
  <c r="M117" i="9"/>
  <c r="N117" i="9"/>
  <c r="O117" i="9"/>
  <c r="P117" i="9"/>
  <c r="Q117" i="9"/>
  <c r="R117" i="9"/>
  <c r="S117" i="9"/>
  <c r="T117" i="9"/>
  <c r="U117" i="9"/>
  <c r="V117" i="9"/>
  <c r="W117" i="9"/>
  <c r="X117" i="9"/>
  <c r="Y117" i="9"/>
  <c r="Z117" i="9"/>
  <c r="AA117" i="9"/>
  <c r="AB117" i="9"/>
  <c r="AC117" i="9"/>
  <c r="AD117" i="9"/>
  <c r="AE117" i="9"/>
  <c r="AF117" i="9"/>
  <c r="AG117" i="9"/>
  <c r="AH117" i="9"/>
  <c r="AI117" i="9"/>
  <c r="AJ117" i="9"/>
  <c r="AK117" i="9"/>
  <c r="AL117" i="9"/>
  <c r="AM117" i="9"/>
  <c r="AN117" i="9"/>
  <c r="AO117" i="9"/>
  <c r="AP117" i="9"/>
  <c r="AQ117" i="9"/>
  <c r="AR117" i="9"/>
  <c r="F118" i="9"/>
  <c r="G118" i="9"/>
  <c r="H118" i="9"/>
  <c r="I118" i="9"/>
  <c r="J118" i="9"/>
  <c r="K118" i="9"/>
  <c r="L118" i="9"/>
  <c r="M118" i="9"/>
  <c r="N118" i="9"/>
  <c r="O118" i="9"/>
  <c r="P118" i="9"/>
  <c r="Q118" i="9"/>
  <c r="R118" i="9"/>
  <c r="S118" i="9"/>
  <c r="T118" i="9"/>
  <c r="U118" i="9"/>
  <c r="V118" i="9"/>
  <c r="W118" i="9"/>
  <c r="X118" i="9"/>
  <c r="Y118" i="9"/>
  <c r="Z118" i="9"/>
  <c r="AA118" i="9"/>
  <c r="AB118" i="9"/>
  <c r="AC118" i="9"/>
  <c r="AD118" i="9"/>
  <c r="AE118" i="9"/>
  <c r="AF118" i="9"/>
  <c r="AG118" i="9"/>
  <c r="AH118" i="9"/>
  <c r="AI118" i="9"/>
  <c r="AJ118" i="9"/>
  <c r="AK118" i="9"/>
  <c r="AL118" i="9"/>
  <c r="AM118" i="9"/>
  <c r="AN118" i="9"/>
  <c r="AO118" i="9"/>
  <c r="AP118" i="9"/>
  <c r="AQ118" i="9"/>
  <c r="AR118" i="9"/>
  <c r="F119" i="9"/>
  <c r="G119" i="9"/>
  <c r="H119" i="9"/>
  <c r="I119" i="9"/>
  <c r="J119" i="9"/>
  <c r="K119" i="9"/>
  <c r="L119" i="9"/>
  <c r="M119" i="9"/>
  <c r="N119" i="9"/>
  <c r="O119" i="9"/>
  <c r="P119" i="9"/>
  <c r="Q119" i="9"/>
  <c r="R119" i="9"/>
  <c r="S119" i="9"/>
  <c r="T119" i="9"/>
  <c r="U119" i="9"/>
  <c r="V119" i="9"/>
  <c r="W119" i="9"/>
  <c r="X119" i="9"/>
  <c r="Y119" i="9"/>
  <c r="Z119" i="9"/>
  <c r="AA119" i="9"/>
  <c r="AB119" i="9"/>
  <c r="AC119" i="9"/>
  <c r="AD119" i="9"/>
  <c r="AE119" i="9"/>
  <c r="AF119" i="9"/>
  <c r="AG119" i="9"/>
  <c r="AH119" i="9"/>
  <c r="AI119" i="9"/>
  <c r="AJ119" i="9"/>
  <c r="AK119" i="9"/>
  <c r="AL119" i="9"/>
  <c r="AM119" i="9"/>
  <c r="AN119" i="9"/>
  <c r="AO119" i="9"/>
  <c r="AP119" i="9"/>
  <c r="AQ119" i="9"/>
  <c r="AR119" i="9"/>
  <c r="E120" i="9"/>
  <c r="F120" i="9"/>
  <c r="G120" i="9"/>
  <c r="H120" i="9"/>
  <c r="I120" i="9"/>
  <c r="J120" i="9"/>
  <c r="K120" i="9"/>
  <c r="L120" i="9"/>
  <c r="M120" i="9"/>
  <c r="N120" i="9"/>
  <c r="O120" i="9"/>
  <c r="P120" i="9"/>
  <c r="Q120" i="9"/>
  <c r="R120" i="9"/>
  <c r="S120" i="9"/>
  <c r="T120" i="9"/>
  <c r="U120" i="9"/>
  <c r="V120" i="9"/>
  <c r="W120" i="9"/>
  <c r="X120" i="9"/>
  <c r="Y120" i="9"/>
  <c r="Z120" i="9"/>
  <c r="AA120" i="9"/>
  <c r="AB120" i="9"/>
  <c r="AC120" i="9"/>
  <c r="AD120" i="9"/>
  <c r="AE120" i="9"/>
  <c r="AF120" i="9"/>
  <c r="AG120" i="9"/>
  <c r="AH120" i="9"/>
  <c r="AI120" i="9"/>
  <c r="AJ120" i="9"/>
  <c r="AK120" i="9"/>
  <c r="AL120" i="9"/>
  <c r="AM120" i="9"/>
  <c r="AN120" i="9"/>
  <c r="AO120" i="9"/>
  <c r="AP120" i="9"/>
  <c r="AQ120" i="9"/>
  <c r="AR120" i="9"/>
  <c r="B124" i="9"/>
  <c r="C125" i="9"/>
  <c r="C126" i="9"/>
  <c r="F130" i="9"/>
  <c r="G130" i="9"/>
  <c r="H130" i="9"/>
  <c r="I130" i="9"/>
  <c r="J130" i="9"/>
  <c r="K130" i="9"/>
  <c r="L130" i="9"/>
  <c r="M130" i="9"/>
  <c r="N130" i="9"/>
  <c r="O130" i="9"/>
  <c r="P130" i="9"/>
  <c r="Q130" i="9"/>
  <c r="R130" i="9"/>
  <c r="S130" i="9"/>
  <c r="T130" i="9"/>
  <c r="U130" i="9"/>
  <c r="V130" i="9"/>
  <c r="W130" i="9"/>
  <c r="X130" i="9"/>
  <c r="Y130" i="9"/>
  <c r="Z130" i="9"/>
  <c r="AA130" i="9"/>
  <c r="AB130" i="9"/>
  <c r="AC130" i="9"/>
  <c r="AD130" i="9"/>
  <c r="AE130" i="9"/>
  <c r="AF130" i="9"/>
  <c r="AG130" i="9"/>
  <c r="AH130" i="9"/>
  <c r="AI130" i="9"/>
  <c r="AJ130" i="9"/>
  <c r="AK130" i="9"/>
  <c r="AL130" i="9"/>
  <c r="AM130" i="9"/>
  <c r="AN130" i="9"/>
  <c r="AO130" i="9"/>
  <c r="AP130" i="9"/>
  <c r="AQ130" i="9"/>
  <c r="AR130" i="9"/>
  <c r="E131" i="9"/>
  <c r="F131" i="9"/>
  <c r="G131" i="9"/>
  <c r="H131" i="9"/>
  <c r="I131" i="9"/>
  <c r="J131" i="9"/>
  <c r="K131" i="9"/>
  <c r="L131" i="9"/>
  <c r="M131" i="9"/>
  <c r="N131" i="9"/>
  <c r="O131" i="9"/>
  <c r="P131" i="9"/>
  <c r="Q131" i="9"/>
  <c r="R131" i="9"/>
  <c r="S131" i="9"/>
  <c r="T131" i="9"/>
  <c r="U131" i="9"/>
  <c r="V131" i="9"/>
  <c r="W131" i="9"/>
  <c r="X131" i="9"/>
  <c r="Y131" i="9"/>
  <c r="Z131" i="9"/>
  <c r="AA131" i="9"/>
  <c r="AB131" i="9"/>
  <c r="AC131" i="9"/>
  <c r="AD131" i="9"/>
  <c r="AE131" i="9"/>
  <c r="AF131" i="9"/>
  <c r="AG131" i="9"/>
  <c r="AH131" i="9"/>
  <c r="AI131" i="9"/>
  <c r="AJ131" i="9"/>
  <c r="AK131" i="9"/>
  <c r="AL131" i="9"/>
  <c r="AM131" i="9"/>
  <c r="AN131" i="9"/>
  <c r="AO131" i="9"/>
  <c r="AP131" i="9"/>
  <c r="AQ131" i="9"/>
  <c r="AR131" i="9"/>
  <c r="F132" i="9"/>
  <c r="G132" i="9"/>
  <c r="H132" i="9"/>
  <c r="I132" i="9"/>
  <c r="J132" i="9"/>
  <c r="K132" i="9"/>
  <c r="L132" i="9"/>
  <c r="M132" i="9"/>
  <c r="N132" i="9"/>
  <c r="O132" i="9"/>
  <c r="P132" i="9"/>
  <c r="Q132" i="9"/>
  <c r="R132" i="9"/>
  <c r="S132" i="9"/>
  <c r="T132" i="9"/>
  <c r="U132" i="9"/>
  <c r="V132" i="9"/>
  <c r="W132" i="9"/>
  <c r="X132" i="9"/>
  <c r="Y132" i="9"/>
  <c r="Z132" i="9"/>
  <c r="AA132" i="9"/>
  <c r="AB132" i="9"/>
  <c r="AC132" i="9"/>
  <c r="AD132" i="9"/>
  <c r="AE132" i="9"/>
  <c r="AF132" i="9"/>
  <c r="AG132" i="9"/>
  <c r="AH132" i="9"/>
  <c r="AI132" i="9"/>
  <c r="AJ132" i="9"/>
  <c r="AK132" i="9"/>
  <c r="AL132" i="9"/>
  <c r="AM132" i="9"/>
  <c r="AN132" i="9"/>
  <c r="AO132" i="9"/>
  <c r="AP132" i="9"/>
  <c r="AQ132" i="9"/>
  <c r="AR132" i="9"/>
  <c r="F133" i="9"/>
  <c r="G133" i="9"/>
  <c r="H133" i="9"/>
  <c r="I133" i="9"/>
  <c r="J133" i="9"/>
  <c r="K133" i="9"/>
  <c r="L133" i="9"/>
  <c r="M133" i="9"/>
  <c r="N133" i="9"/>
  <c r="O133" i="9"/>
  <c r="P133" i="9"/>
  <c r="Q133" i="9"/>
  <c r="R133" i="9"/>
  <c r="S133" i="9"/>
  <c r="T133" i="9"/>
  <c r="U133" i="9"/>
  <c r="V133" i="9"/>
  <c r="W133" i="9"/>
  <c r="X133" i="9"/>
  <c r="Y133" i="9"/>
  <c r="Z133" i="9"/>
  <c r="AA133" i="9"/>
  <c r="AB133" i="9"/>
  <c r="AC133" i="9"/>
  <c r="AD133" i="9"/>
  <c r="AE133" i="9"/>
  <c r="AF133" i="9"/>
  <c r="AG133" i="9"/>
  <c r="AH133" i="9"/>
  <c r="AI133" i="9"/>
  <c r="AJ133" i="9"/>
  <c r="AK133" i="9"/>
  <c r="AL133" i="9"/>
  <c r="AM133" i="9"/>
  <c r="AN133" i="9"/>
  <c r="AO133" i="9"/>
  <c r="AP133" i="9"/>
  <c r="AQ133" i="9"/>
  <c r="AR133" i="9"/>
  <c r="F134" i="9"/>
  <c r="G134" i="9"/>
  <c r="H134" i="9"/>
  <c r="I134" i="9"/>
  <c r="J134" i="9"/>
  <c r="K134" i="9"/>
  <c r="L134" i="9"/>
  <c r="M134" i="9"/>
  <c r="N134" i="9"/>
  <c r="O134" i="9"/>
  <c r="P134" i="9"/>
  <c r="Q134" i="9"/>
  <c r="R134" i="9"/>
  <c r="S134" i="9"/>
  <c r="T134" i="9"/>
  <c r="U134" i="9"/>
  <c r="V134" i="9"/>
  <c r="W134" i="9"/>
  <c r="X134" i="9"/>
  <c r="Y134" i="9"/>
  <c r="Z134" i="9"/>
  <c r="AA134" i="9"/>
  <c r="AB134" i="9"/>
  <c r="AC134" i="9"/>
  <c r="AD134" i="9"/>
  <c r="AE134" i="9"/>
  <c r="AF134" i="9"/>
  <c r="AG134" i="9"/>
  <c r="AH134" i="9"/>
  <c r="AI134" i="9"/>
  <c r="AJ134" i="9"/>
  <c r="AK134" i="9"/>
  <c r="AL134" i="9"/>
  <c r="AM134" i="9"/>
  <c r="AN134" i="9"/>
  <c r="AO134" i="9"/>
  <c r="AP134" i="9"/>
  <c r="AQ134" i="9"/>
  <c r="AR134" i="9"/>
  <c r="E135" i="9"/>
  <c r="F135" i="9"/>
  <c r="G135" i="9"/>
  <c r="H135" i="9"/>
  <c r="I135" i="9"/>
  <c r="J135" i="9"/>
  <c r="K135" i="9"/>
  <c r="L135" i="9"/>
  <c r="M135" i="9"/>
  <c r="N135" i="9"/>
  <c r="O135" i="9"/>
  <c r="P135" i="9"/>
  <c r="Q135" i="9"/>
  <c r="R135" i="9"/>
  <c r="S135" i="9"/>
  <c r="T135" i="9"/>
  <c r="U135" i="9"/>
  <c r="V135" i="9"/>
  <c r="W135" i="9"/>
  <c r="X135" i="9"/>
  <c r="Y135" i="9"/>
  <c r="Z135" i="9"/>
  <c r="AA135" i="9"/>
  <c r="AB135" i="9"/>
  <c r="AC135" i="9"/>
  <c r="AD135" i="9"/>
  <c r="AE135" i="9"/>
  <c r="AF135" i="9"/>
  <c r="AG135" i="9"/>
  <c r="AH135" i="9"/>
  <c r="AI135" i="9"/>
  <c r="AJ135" i="9"/>
  <c r="AK135" i="9"/>
  <c r="AL135" i="9"/>
  <c r="AM135" i="9"/>
  <c r="AN135" i="9"/>
  <c r="AO135" i="9"/>
  <c r="AP135" i="9"/>
  <c r="AQ135" i="9"/>
  <c r="AR135" i="9"/>
  <c r="B139" i="9"/>
  <c r="C140" i="9"/>
  <c r="C141" i="9"/>
  <c r="F145" i="9"/>
  <c r="G145" i="9"/>
  <c r="H145" i="9"/>
  <c r="I145" i="9"/>
  <c r="J145" i="9"/>
  <c r="K145" i="9"/>
  <c r="L145" i="9"/>
  <c r="M145" i="9"/>
  <c r="N145" i="9"/>
  <c r="O145" i="9"/>
  <c r="P145" i="9"/>
  <c r="Q145" i="9"/>
  <c r="R145" i="9"/>
  <c r="S145" i="9"/>
  <c r="T145" i="9"/>
  <c r="U145" i="9"/>
  <c r="V145" i="9"/>
  <c r="W145" i="9"/>
  <c r="X145" i="9"/>
  <c r="Y145" i="9"/>
  <c r="Z145" i="9"/>
  <c r="AA145" i="9"/>
  <c r="AB145" i="9"/>
  <c r="AC145" i="9"/>
  <c r="AD145" i="9"/>
  <c r="AE145" i="9"/>
  <c r="AF145" i="9"/>
  <c r="AG145" i="9"/>
  <c r="AH145" i="9"/>
  <c r="AI145" i="9"/>
  <c r="AJ145" i="9"/>
  <c r="AK145" i="9"/>
  <c r="AL145" i="9"/>
  <c r="AM145" i="9"/>
  <c r="AN145" i="9"/>
  <c r="AO145" i="9"/>
  <c r="AP145" i="9"/>
  <c r="AQ145" i="9"/>
  <c r="AR145" i="9"/>
  <c r="E146" i="9"/>
  <c r="F146" i="9"/>
  <c r="G146" i="9"/>
  <c r="H146" i="9"/>
  <c r="I146" i="9"/>
  <c r="J146" i="9"/>
  <c r="K146" i="9"/>
  <c r="L146" i="9"/>
  <c r="M146" i="9"/>
  <c r="N146" i="9"/>
  <c r="O146" i="9"/>
  <c r="P146" i="9"/>
  <c r="Q146" i="9"/>
  <c r="R146" i="9"/>
  <c r="S146" i="9"/>
  <c r="T146" i="9"/>
  <c r="U146" i="9"/>
  <c r="V146" i="9"/>
  <c r="W146" i="9"/>
  <c r="X146" i="9"/>
  <c r="Y146" i="9"/>
  <c r="Z146" i="9"/>
  <c r="AA146" i="9"/>
  <c r="AB146" i="9"/>
  <c r="AC146" i="9"/>
  <c r="AD146" i="9"/>
  <c r="AE146" i="9"/>
  <c r="AF146" i="9"/>
  <c r="AG146" i="9"/>
  <c r="AH146" i="9"/>
  <c r="AI146" i="9"/>
  <c r="AJ146" i="9"/>
  <c r="AK146" i="9"/>
  <c r="AL146" i="9"/>
  <c r="AM146" i="9"/>
  <c r="AN146" i="9"/>
  <c r="AO146" i="9"/>
  <c r="AP146" i="9"/>
  <c r="AQ146" i="9"/>
  <c r="AR146" i="9"/>
  <c r="F147" i="9"/>
  <c r="G147" i="9"/>
  <c r="H147" i="9"/>
  <c r="I147" i="9"/>
  <c r="J147" i="9"/>
  <c r="K147" i="9"/>
  <c r="L147" i="9"/>
  <c r="M147" i="9"/>
  <c r="N147" i="9"/>
  <c r="O147" i="9"/>
  <c r="P147" i="9"/>
  <c r="Q147" i="9"/>
  <c r="R147" i="9"/>
  <c r="S147" i="9"/>
  <c r="T147" i="9"/>
  <c r="U147" i="9"/>
  <c r="V147" i="9"/>
  <c r="W147" i="9"/>
  <c r="X147" i="9"/>
  <c r="Y147" i="9"/>
  <c r="Z147" i="9"/>
  <c r="AA147" i="9"/>
  <c r="AB147" i="9"/>
  <c r="AC147" i="9"/>
  <c r="AD147" i="9"/>
  <c r="AE147" i="9"/>
  <c r="AF147" i="9"/>
  <c r="AG147" i="9"/>
  <c r="AH147" i="9"/>
  <c r="AI147" i="9"/>
  <c r="AJ147" i="9"/>
  <c r="AK147" i="9"/>
  <c r="AL147" i="9"/>
  <c r="AM147" i="9"/>
  <c r="AN147" i="9"/>
  <c r="AO147" i="9"/>
  <c r="AP147" i="9"/>
  <c r="AQ147" i="9"/>
  <c r="AR147" i="9"/>
  <c r="F148" i="9"/>
  <c r="G148" i="9"/>
  <c r="H148" i="9"/>
  <c r="I148" i="9"/>
  <c r="J148" i="9"/>
  <c r="K148" i="9"/>
  <c r="L148" i="9"/>
  <c r="M148" i="9"/>
  <c r="N148" i="9"/>
  <c r="O148" i="9"/>
  <c r="P148" i="9"/>
  <c r="Q148" i="9"/>
  <c r="R148" i="9"/>
  <c r="S148" i="9"/>
  <c r="T148" i="9"/>
  <c r="U148" i="9"/>
  <c r="V148" i="9"/>
  <c r="W148" i="9"/>
  <c r="X148" i="9"/>
  <c r="Y148" i="9"/>
  <c r="Z148" i="9"/>
  <c r="AA148" i="9"/>
  <c r="AB148" i="9"/>
  <c r="AC148" i="9"/>
  <c r="AD148" i="9"/>
  <c r="AE148" i="9"/>
  <c r="AF148" i="9"/>
  <c r="AG148" i="9"/>
  <c r="AH148" i="9"/>
  <c r="AI148" i="9"/>
  <c r="AJ148" i="9"/>
  <c r="AK148" i="9"/>
  <c r="AL148" i="9"/>
  <c r="AM148" i="9"/>
  <c r="AN148" i="9"/>
  <c r="AO148" i="9"/>
  <c r="AP148" i="9"/>
  <c r="AQ148" i="9"/>
  <c r="AR148" i="9"/>
  <c r="F149" i="9"/>
  <c r="G149" i="9"/>
  <c r="H149" i="9"/>
  <c r="I149" i="9"/>
  <c r="J149" i="9"/>
  <c r="K149" i="9"/>
  <c r="L149" i="9"/>
  <c r="M149" i="9"/>
  <c r="N149" i="9"/>
  <c r="O149" i="9"/>
  <c r="P149" i="9"/>
  <c r="Q149" i="9"/>
  <c r="R149" i="9"/>
  <c r="S149" i="9"/>
  <c r="T149" i="9"/>
  <c r="U149" i="9"/>
  <c r="V149" i="9"/>
  <c r="W149" i="9"/>
  <c r="X149" i="9"/>
  <c r="Y149" i="9"/>
  <c r="Z149" i="9"/>
  <c r="AA149" i="9"/>
  <c r="AB149" i="9"/>
  <c r="AC149" i="9"/>
  <c r="AD149" i="9"/>
  <c r="AE149" i="9"/>
  <c r="AF149" i="9"/>
  <c r="AG149" i="9"/>
  <c r="AH149" i="9"/>
  <c r="AI149" i="9"/>
  <c r="AJ149" i="9"/>
  <c r="AK149" i="9"/>
  <c r="AL149" i="9"/>
  <c r="AM149" i="9"/>
  <c r="AN149" i="9"/>
  <c r="AO149" i="9"/>
  <c r="AP149" i="9"/>
  <c r="AQ149" i="9"/>
  <c r="AR149" i="9"/>
  <c r="E150" i="9"/>
  <c r="F150" i="9"/>
  <c r="G150" i="9"/>
  <c r="H150" i="9"/>
  <c r="I150" i="9"/>
  <c r="J150" i="9"/>
  <c r="K150" i="9"/>
  <c r="L150" i="9"/>
  <c r="M150" i="9"/>
  <c r="N150" i="9"/>
  <c r="O150" i="9"/>
  <c r="P150" i="9"/>
  <c r="Q150" i="9"/>
  <c r="R150" i="9"/>
  <c r="S150" i="9"/>
  <c r="T150" i="9"/>
  <c r="U150" i="9"/>
  <c r="V150" i="9"/>
  <c r="W150" i="9"/>
  <c r="X150" i="9"/>
  <c r="Y150" i="9"/>
  <c r="Z150" i="9"/>
  <c r="AA150" i="9"/>
  <c r="AB150" i="9"/>
  <c r="AC150" i="9"/>
  <c r="AD150" i="9"/>
  <c r="AE150" i="9"/>
  <c r="AF150" i="9"/>
  <c r="AG150" i="9"/>
  <c r="AH150" i="9"/>
  <c r="AI150" i="9"/>
  <c r="AJ150" i="9"/>
  <c r="AK150" i="9"/>
  <c r="AL150" i="9"/>
  <c r="AM150" i="9"/>
  <c r="AN150" i="9"/>
  <c r="AO150" i="9"/>
  <c r="AP150" i="9"/>
  <c r="AQ150" i="9"/>
  <c r="AR150" i="9"/>
  <c r="B154" i="9"/>
  <c r="C155" i="9"/>
  <c r="C156" i="9"/>
  <c r="F160" i="9"/>
  <c r="G160" i="9"/>
  <c r="H160" i="9"/>
  <c r="I160" i="9"/>
  <c r="J160" i="9"/>
  <c r="K160" i="9"/>
  <c r="L160" i="9"/>
  <c r="M160" i="9"/>
  <c r="N160" i="9"/>
  <c r="O160" i="9"/>
  <c r="P160" i="9"/>
  <c r="Q160" i="9"/>
  <c r="R160" i="9"/>
  <c r="S160" i="9"/>
  <c r="T160" i="9"/>
  <c r="U160" i="9"/>
  <c r="V160" i="9"/>
  <c r="W160" i="9"/>
  <c r="X160" i="9"/>
  <c r="Y160" i="9"/>
  <c r="Z160" i="9"/>
  <c r="AA160" i="9"/>
  <c r="AB160" i="9"/>
  <c r="AC160" i="9"/>
  <c r="AD160" i="9"/>
  <c r="AE160" i="9"/>
  <c r="AF160" i="9"/>
  <c r="AG160" i="9"/>
  <c r="AH160" i="9"/>
  <c r="AI160" i="9"/>
  <c r="AJ160" i="9"/>
  <c r="AK160" i="9"/>
  <c r="AL160" i="9"/>
  <c r="AM160" i="9"/>
  <c r="AN160" i="9"/>
  <c r="AO160" i="9"/>
  <c r="AP160" i="9"/>
  <c r="AQ160" i="9"/>
  <c r="AR160" i="9"/>
  <c r="E161" i="9"/>
  <c r="F161" i="9"/>
  <c r="G161" i="9"/>
  <c r="H161" i="9"/>
  <c r="I161" i="9"/>
  <c r="J161" i="9"/>
  <c r="K161" i="9"/>
  <c r="L161" i="9"/>
  <c r="M161" i="9"/>
  <c r="N161" i="9"/>
  <c r="O161" i="9"/>
  <c r="P161" i="9"/>
  <c r="Q161" i="9"/>
  <c r="R161" i="9"/>
  <c r="S161" i="9"/>
  <c r="T161" i="9"/>
  <c r="U161" i="9"/>
  <c r="V161" i="9"/>
  <c r="W161" i="9"/>
  <c r="X161" i="9"/>
  <c r="Y161" i="9"/>
  <c r="Z161" i="9"/>
  <c r="AA161" i="9"/>
  <c r="AB161" i="9"/>
  <c r="AC161" i="9"/>
  <c r="AD161" i="9"/>
  <c r="AE161" i="9"/>
  <c r="AF161" i="9"/>
  <c r="AG161" i="9"/>
  <c r="AH161" i="9"/>
  <c r="AI161" i="9"/>
  <c r="AJ161" i="9"/>
  <c r="AK161" i="9"/>
  <c r="AL161" i="9"/>
  <c r="AM161" i="9"/>
  <c r="AN161" i="9"/>
  <c r="AO161" i="9"/>
  <c r="AP161" i="9"/>
  <c r="AQ161" i="9"/>
  <c r="AR161" i="9"/>
  <c r="F162" i="9"/>
  <c r="G162" i="9"/>
  <c r="H162" i="9"/>
  <c r="I162" i="9"/>
  <c r="J162" i="9"/>
  <c r="K162" i="9"/>
  <c r="L162" i="9"/>
  <c r="M162" i="9"/>
  <c r="N162" i="9"/>
  <c r="O162" i="9"/>
  <c r="P162" i="9"/>
  <c r="Q162" i="9"/>
  <c r="R162" i="9"/>
  <c r="S162" i="9"/>
  <c r="T162" i="9"/>
  <c r="U162" i="9"/>
  <c r="V162" i="9"/>
  <c r="W162" i="9"/>
  <c r="X162" i="9"/>
  <c r="Y162" i="9"/>
  <c r="Z162" i="9"/>
  <c r="AA162" i="9"/>
  <c r="AB162" i="9"/>
  <c r="AC162" i="9"/>
  <c r="AD162" i="9"/>
  <c r="AE162" i="9"/>
  <c r="AF162" i="9"/>
  <c r="AG162" i="9"/>
  <c r="AH162" i="9"/>
  <c r="AI162" i="9"/>
  <c r="AJ162" i="9"/>
  <c r="AK162" i="9"/>
  <c r="AL162" i="9"/>
  <c r="AM162" i="9"/>
  <c r="AN162" i="9"/>
  <c r="AO162" i="9"/>
  <c r="AP162" i="9"/>
  <c r="AQ162" i="9"/>
  <c r="AR162" i="9"/>
  <c r="F163" i="9"/>
  <c r="G163" i="9"/>
  <c r="H163" i="9"/>
  <c r="I163" i="9"/>
  <c r="J163" i="9"/>
  <c r="K163" i="9"/>
  <c r="L163" i="9"/>
  <c r="M163" i="9"/>
  <c r="N163" i="9"/>
  <c r="O163" i="9"/>
  <c r="P163" i="9"/>
  <c r="Q163" i="9"/>
  <c r="R163" i="9"/>
  <c r="S163" i="9"/>
  <c r="T163" i="9"/>
  <c r="U163" i="9"/>
  <c r="V163" i="9"/>
  <c r="W163" i="9"/>
  <c r="X163" i="9"/>
  <c r="Y163" i="9"/>
  <c r="Z163" i="9"/>
  <c r="AA163" i="9"/>
  <c r="AB163" i="9"/>
  <c r="AC163" i="9"/>
  <c r="AD163" i="9"/>
  <c r="AE163" i="9"/>
  <c r="AF163" i="9"/>
  <c r="AG163" i="9"/>
  <c r="AH163" i="9"/>
  <c r="AI163" i="9"/>
  <c r="AJ163" i="9"/>
  <c r="AK163" i="9"/>
  <c r="AL163" i="9"/>
  <c r="AM163" i="9"/>
  <c r="AN163" i="9"/>
  <c r="AO163" i="9"/>
  <c r="AP163" i="9"/>
  <c r="AQ163" i="9"/>
  <c r="AR163" i="9"/>
  <c r="F164" i="9"/>
  <c r="G164" i="9"/>
  <c r="H164" i="9"/>
  <c r="I164" i="9"/>
  <c r="J164" i="9"/>
  <c r="K164" i="9"/>
  <c r="L164" i="9"/>
  <c r="M164" i="9"/>
  <c r="N164" i="9"/>
  <c r="O164" i="9"/>
  <c r="P164" i="9"/>
  <c r="Q164" i="9"/>
  <c r="R164" i="9"/>
  <c r="S164" i="9"/>
  <c r="T164" i="9"/>
  <c r="U164" i="9"/>
  <c r="V164" i="9"/>
  <c r="W164" i="9"/>
  <c r="X164" i="9"/>
  <c r="Y164" i="9"/>
  <c r="Z164" i="9"/>
  <c r="AA164" i="9"/>
  <c r="AB164" i="9"/>
  <c r="AC164" i="9"/>
  <c r="AD164" i="9"/>
  <c r="AE164" i="9"/>
  <c r="AF164" i="9"/>
  <c r="AG164" i="9"/>
  <c r="AH164" i="9"/>
  <c r="AI164" i="9"/>
  <c r="AJ164" i="9"/>
  <c r="AK164" i="9"/>
  <c r="AL164" i="9"/>
  <c r="AM164" i="9"/>
  <c r="AN164" i="9"/>
  <c r="AO164" i="9"/>
  <c r="AP164" i="9"/>
  <c r="AQ164" i="9"/>
  <c r="AR164" i="9"/>
  <c r="E165" i="9"/>
  <c r="F165" i="9"/>
  <c r="G165" i="9"/>
  <c r="H165" i="9"/>
  <c r="I165" i="9"/>
  <c r="J165" i="9"/>
  <c r="K165" i="9"/>
  <c r="L165" i="9"/>
  <c r="M165" i="9"/>
  <c r="N165" i="9"/>
  <c r="O165" i="9"/>
  <c r="P165" i="9"/>
  <c r="Q165" i="9"/>
  <c r="R165" i="9"/>
  <c r="S165" i="9"/>
  <c r="T165" i="9"/>
  <c r="U165" i="9"/>
  <c r="V165" i="9"/>
  <c r="W165" i="9"/>
  <c r="X165" i="9"/>
  <c r="Y165" i="9"/>
  <c r="Z165" i="9"/>
  <c r="AA165" i="9"/>
  <c r="AB165" i="9"/>
  <c r="AC165" i="9"/>
  <c r="AD165" i="9"/>
  <c r="AE165" i="9"/>
  <c r="AF165" i="9"/>
  <c r="AG165" i="9"/>
  <c r="AH165" i="9"/>
  <c r="AI165" i="9"/>
  <c r="AJ165" i="9"/>
  <c r="AK165" i="9"/>
  <c r="AL165" i="9"/>
  <c r="AM165" i="9"/>
  <c r="AN165" i="9"/>
  <c r="AO165" i="9"/>
  <c r="AP165" i="9"/>
  <c r="AQ165" i="9"/>
  <c r="AR165" i="9"/>
  <c r="B169" i="9"/>
  <c r="C170" i="9"/>
  <c r="C171" i="9"/>
  <c r="F175" i="9"/>
  <c r="G175" i="9"/>
  <c r="H175" i="9"/>
  <c r="I175" i="9"/>
  <c r="J175" i="9"/>
  <c r="K175" i="9"/>
  <c r="L175" i="9"/>
  <c r="M175" i="9"/>
  <c r="N175" i="9"/>
  <c r="O175" i="9"/>
  <c r="P175" i="9"/>
  <c r="Q175" i="9"/>
  <c r="R175" i="9"/>
  <c r="S175" i="9"/>
  <c r="T175" i="9"/>
  <c r="U175" i="9"/>
  <c r="V175" i="9"/>
  <c r="W175" i="9"/>
  <c r="X175" i="9"/>
  <c r="Y175" i="9"/>
  <c r="Z175" i="9"/>
  <c r="AA175" i="9"/>
  <c r="AB175" i="9"/>
  <c r="AC175" i="9"/>
  <c r="AD175" i="9"/>
  <c r="AE175" i="9"/>
  <c r="AF175" i="9"/>
  <c r="AG175" i="9"/>
  <c r="AH175" i="9"/>
  <c r="AI175" i="9"/>
  <c r="AJ175" i="9"/>
  <c r="AK175" i="9"/>
  <c r="AL175" i="9"/>
  <c r="AM175" i="9"/>
  <c r="AN175" i="9"/>
  <c r="AO175" i="9"/>
  <c r="AP175" i="9"/>
  <c r="AQ175" i="9"/>
  <c r="AR175" i="9"/>
  <c r="E176" i="9"/>
  <c r="F176" i="9"/>
  <c r="G176" i="9"/>
  <c r="H176" i="9"/>
  <c r="I176" i="9"/>
  <c r="J176" i="9"/>
  <c r="K176" i="9"/>
  <c r="L176" i="9"/>
  <c r="M176" i="9"/>
  <c r="N176" i="9"/>
  <c r="O176" i="9"/>
  <c r="P176" i="9"/>
  <c r="Q176" i="9"/>
  <c r="R176" i="9"/>
  <c r="S176" i="9"/>
  <c r="T176" i="9"/>
  <c r="U176" i="9"/>
  <c r="V176" i="9"/>
  <c r="W176" i="9"/>
  <c r="X176" i="9"/>
  <c r="Y176" i="9"/>
  <c r="Z176" i="9"/>
  <c r="AA176" i="9"/>
  <c r="AB176" i="9"/>
  <c r="AC176" i="9"/>
  <c r="AD176" i="9"/>
  <c r="AE176" i="9"/>
  <c r="AF176" i="9"/>
  <c r="AG176" i="9"/>
  <c r="AH176" i="9"/>
  <c r="AI176" i="9"/>
  <c r="AJ176" i="9"/>
  <c r="AK176" i="9"/>
  <c r="AL176" i="9"/>
  <c r="AM176" i="9"/>
  <c r="AN176" i="9"/>
  <c r="AO176" i="9"/>
  <c r="AP176" i="9"/>
  <c r="AQ176" i="9"/>
  <c r="AR176" i="9"/>
  <c r="F177" i="9"/>
  <c r="G177" i="9"/>
  <c r="H177" i="9"/>
  <c r="I177" i="9"/>
  <c r="J177" i="9"/>
  <c r="K177" i="9"/>
  <c r="L177" i="9"/>
  <c r="M177" i="9"/>
  <c r="N177" i="9"/>
  <c r="O177" i="9"/>
  <c r="P177" i="9"/>
  <c r="Q177" i="9"/>
  <c r="R177" i="9"/>
  <c r="S177" i="9"/>
  <c r="T177" i="9"/>
  <c r="U177" i="9"/>
  <c r="V177" i="9"/>
  <c r="W177" i="9"/>
  <c r="X177" i="9"/>
  <c r="Y177" i="9"/>
  <c r="Z177" i="9"/>
  <c r="AA177" i="9"/>
  <c r="AB177" i="9"/>
  <c r="AC177" i="9"/>
  <c r="AD177" i="9"/>
  <c r="AE177" i="9"/>
  <c r="AF177" i="9"/>
  <c r="AG177" i="9"/>
  <c r="AH177" i="9"/>
  <c r="AI177" i="9"/>
  <c r="AJ177" i="9"/>
  <c r="AK177" i="9"/>
  <c r="AL177" i="9"/>
  <c r="AM177" i="9"/>
  <c r="AN177" i="9"/>
  <c r="AO177" i="9"/>
  <c r="AP177" i="9"/>
  <c r="AQ177" i="9"/>
  <c r="AR177" i="9"/>
  <c r="F178" i="9"/>
  <c r="G178" i="9"/>
  <c r="H178" i="9"/>
  <c r="I178" i="9"/>
  <c r="J178" i="9"/>
  <c r="K178" i="9"/>
  <c r="L178" i="9"/>
  <c r="M178" i="9"/>
  <c r="N178" i="9"/>
  <c r="O178" i="9"/>
  <c r="P178" i="9"/>
  <c r="Q178" i="9"/>
  <c r="R178" i="9"/>
  <c r="S178" i="9"/>
  <c r="T178" i="9"/>
  <c r="U178" i="9"/>
  <c r="V178" i="9"/>
  <c r="W178" i="9"/>
  <c r="X178" i="9"/>
  <c r="Y178" i="9"/>
  <c r="Z178" i="9"/>
  <c r="AA178" i="9"/>
  <c r="AB178" i="9"/>
  <c r="AC178" i="9"/>
  <c r="AD178" i="9"/>
  <c r="AE178" i="9"/>
  <c r="AF178" i="9"/>
  <c r="AG178" i="9"/>
  <c r="AH178" i="9"/>
  <c r="AI178" i="9"/>
  <c r="AJ178" i="9"/>
  <c r="AK178" i="9"/>
  <c r="AL178" i="9"/>
  <c r="AM178" i="9"/>
  <c r="AN178" i="9"/>
  <c r="AO178" i="9"/>
  <c r="AP178" i="9"/>
  <c r="AQ178" i="9"/>
  <c r="AR178" i="9"/>
  <c r="F179" i="9"/>
  <c r="G179" i="9"/>
  <c r="H179" i="9"/>
  <c r="I179" i="9"/>
  <c r="J179" i="9"/>
  <c r="K179" i="9"/>
  <c r="L179" i="9"/>
  <c r="M179" i="9"/>
  <c r="N179" i="9"/>
  <c r="O179" i="9"/>
  <c r="P179" i="9"/>
  <c r="Q179" i="9"/>
  <c r="R179" i="9"/>
  <c r="S179" i="9"/>
  <c r="T179" i="9"/>
  <c r="U179" i="9"/>
  <c r="V179" i="9"/>
  <c r="W179" i="9"/>
  <c r="X179" i="9"/>
  <c r="Y179" i="9"/>
  <c r="Z179" i="9"/>
  <c r="AA179" i="9"/>
  <c r="AB179" i="9"/>
  <c r="AC179" i="9"/>
  <c r="AD179" i="9"/>
  <c r="AE179" i="9"/>
  <c r="AF179" i="9"/>
  <c r="AG179" i="9"/>
  <c r="AH179" i="9"/>
  <c r="AI179" i="9"/>
  <c r="AJ179" i="9"/>
  <c r="AK179" i="9"/>
  <c r="AL179" i="9"/>
  <c r="AM179" i="9"/>
  <c r="AN179" i="9"/>
  <c r="AO179" i="9"/>
  <c r="AP179" i="9"/>
  <c r="AQ179" i="9"/>
  <c r="AR179" i="9"/>
  <c r="E180" i="9"/>
  <c r="F180" i="9"/>
  <c r="G180" i="9"/>
  <c r="H180" i="9"/>
  <c r="I180" i="9"/>
  <c r="J180" i="9"/>
  <c r="K180" i="9"/>
  <c r="L180" i="9"/>
  <c r="M180" i="9"/>
  <c r="N180" i="9"/>
  <c r="O180" i="9"/>
  <c r="P180" i="9"/>
  <c r="Q180" i="9"/>
  <c r="R180" i="9"/>
  <c r="S180" i="9"/>
  <c r="T180" i="9"/>
  <c r="U180" i="9"/>
  <c r="V180" i="9"/>
  <c r="W180" i="9"/>
  <c r="X180" i="9"/>
  <c r="Y180" i="9"/>
  <c r="Z180" i="9"/>
  <c r="AA180" i="9"/>
  <c r="AB180" i="9"/>
  <c r="AC180" i="9"/>
  <c r="AD180" i="9"/>
  <c r="AE180" i="9"/>
  <c r="AF180" i="9"/>
  <c r="AG180" i="9"/>
  <c r="AH180" i="9"/>
  <c r="AI180" i="9"/>
  <c r="AJ180" i="9"/>
  <c r="AK180" i="9"/>
  <c r="AL180" i="9"/>
  <c r="AM180" i="9"/>
  <c r="AN180" i="9"/>
  <c r="AO180" i="9"/>
  <c r="AP180" i="9"/>
  <c r="AQ180" i="9"/>
  <c r="AR180" i="9"/>
  <c r="B184" i="9"/>
  <c r="C185" i="9"/>
  <c r="C186" i="9"/>
  <c r="F190" i="9"/>
  <c r="G190" i="9"/>
  <c r="H190" i="9"/>
  <c r="I190" i="9"/>
  <c r="J190" i="9"/>
  <c r="K190" i="9"/>
  <c r="L190" i="9"/>
  <c r="M190" i="9"/>
  <c r="N190" i="9"/>
  <c r="O190" i="9"/>
  <c r="P190" i="9"/>
  <c r="Q190" i="9"/>
  <c r="R190" i="9"/>
  <c r="S190" i="9"/>
  <c r="T190" i="9"/>
  <c r="U190" i="9"/>
  <c r="V190" i="9"/>
  <c r="W190" i="9"/>
  <c r="X190" i="9"/>
  <c r="Y190" i="9"/>
  <c r="Z190" i="9"/>
  <c r="AA190" i="9"/>
  <c r="AB190" i="9"/>
  <c r="AC190" i="9"/>
  <c r="AD190" i="9"/>
  <c r="AE190" i="9"/>
  <c r="AF190" i="9"/>
  <c r="AG190" i="9"/>
  <c r="AH190" i="9"/>
  <c r="AI190" i="9"/>
  <c r="AJ190" i="9"/>
  <c r="AK190" i="9"/>
  <c r="AL190" i="9"/>
  <c r="AM190" i="9"/>
  <c r="AN190" i="9"/>
  <c r="AO190" i="9"/>
  <c r="AP190" i="9"/>
  <c r="AQ190" i="9"/>
  <c r="AR190" i="9"/>
  <c r="E191" i="9"/>
  <c r="F191" i="9"/>
  <c r="G191" i="9"/>
  <c r="H191" i="9"/>
  <c r="I191" i="9"/>
  <c r="J191" i="9"/>
  <c r="K191" i="9"/>
  <c r="L191" i="9"/>
  <c r="M191" i="9"/>
  <c r="N191" i="9"/>
  <c r="O191" i="9"/>
  <c r="P191" i="9"/>
  <c r="Q191" i="9"/>
  <c r="R191" i="9"/>
  <c r="S191" i="9"/>
  <c r="T191" i="9"/>
  <c r="U191" i="9"/>
  <c r="V191" i="9"/>
  <c r="W191" i="9"/>
  <c r="X191" i="9"/>
  <c r="Y191" i="9"/>
  <c r="Z191" i="9"/>
  <c r="AA191" i="9"/>
  <c r="AB191" i="9"/>
  <c r="AC191" i="9"/>
  <c r="AD191" i="9"/>
  <c r="AE191" i="9"/>
  <c r="AF191" i="9"/>
  <c r="AG191" i="9"/>
  <c r="AH191" i="9"/>
  <c r="AI191" i="9"/>
  <c r="AJ191" i="9"/>
  <c r="AK191" i="9"/>
  <c r="AL191" i="9"/>
  <c r="AM191" i="9"/>
  <c r="AN191" i="9"/>
  <c r="AO191" i="9"/>
  <c r="AP191" i="9"/>
  <c r="AQ191" i="9"/>
  <c r="AR191" i="9"/>
  <c r="F192" i="9"/>
  <c r="G192" i="9"/>
  <c r="H192" i="9"/>
  <c r="I192" i="9"/>
  <c r="J192" i="9"/>
  <c r="K192" i="9"/>
  <c r="L192" i="9"/>
  <c r="M192" i="9"/>
  <c r="N192" i="9"/>
  <c r="O192" i="9"/>
  <c r="P192" i="9"/>
  <c r="Q192" i="9"/>
  <c r="R192" i="9"/>
  <c r="S192" i="9"/>
  <c r="T192" i="9"/>
  <c r="U192" i="9"/>
  <c r="V192" i="9"/>
  <c r="W192" i="9"/>
  <c r="X192" i="9"/>
  <c r="Y192" i="9"/>
  <c r="Z192" i="9"/>
  <c r="AA192" i="9"/>
  <c r="AB192" i="9"/>
  <c r="AC192" i="9"/>
  <c r="AD192" i="9"/>
  <c r="AE192" i="9"/>
  <c r="AF192" i="9"/>
  <c r="AG192" i="9"/>
  <c r="AH192" i="9"/>
  <c r="AI192" i="9"/>
  <c r="AJ192" i="9"/>
  <c r="AK192" i="9"/>
  <c r="AL192" i="9"/>
  <c r="AM192" i="9"/>
  <c r="AN192" i="9"/>
  <c r="AO192" i="9"/>
  <c r="AP192" i="9"/>
  <c r="AQ192" i="9"/>
  <c r="AR192" i="9"/>
  <c r="F193" i="9"/>
  <c r="G193" i="9"/>
  <c r="H193" i="9"/>
  <c r="I193" i="9"/>
  <c r="J193" i="9"/>
  <c r="K193" i="9"/>
  <c r="L193" i="9"/>
  <c r="M193" i="9"/>
  <c r="N193" i="9"/>
  <c r="O193" i="9"/>
  <c r="P193" i="9"/>
  <c r="Q193" i="9"/>
  <c r="R193" i="9"/>
  <c r="S193" i="9"/>
  <c r="T193" i="9"/>
  <c r="U193" i="9"/>
  <c r="V193" i="9"/>
  <c r="W193" i="9"/>
  <c r="X193" i="9"/>
  <c r="Y193" i="9"/>
  <c r="Z193" i="9"/>
  <c r="AA193" i="9"/>
  <c r="AB193" i="9"/>
  <c r="AC193" i="9"/>
  <c r="AD193" i="9"/>
  <c r="AE193" i="9"/>
  <c r="AF193" i="9"/>
  <c r="AG193" i="9"/>
  <c r="AH193" i="9"/>
  <c r="AI193" i="9"/>
  <c r="AJ193" i="9"/>
  <c r="AK193" i="9"/>
  <c r="AL193" i="9"/>
  <c r="AM193" i="9"/>
  <c r="AN193" i="9"/>
  <c r="AO193" i="9"/>
  <c r="AP193" i="9"/>
  <c r="AQ193" i="9"/>
  <c r="AR193" i="9"/>
  <c r="F194" i="9"/>
  <c r="G194" i="9"/>
  <c r="H194" i="9"/>
  <c r="I194" i="9"/>
  <c r="J194" i="9"/>
  <c r="K194" i="9"/>
  <c r="L194" i="9"/>
  <c r="M194" i="9"/>
  <c r="N194" i="9"/>
  <c r="O194" i="9"/>
  <c r="P194" i="9"/>
  <c r="Q194" i="9"/>
  <c r="R194" i="9"/>
  <c r="S194" i="9"/>
  <c r="T194" i="9"/>
  <c r="U194" i="9"/>
  <c r="V194" i="9"/>
  <c r="W194" i="9"/>
  <c r="X194" i="9"/>
  <c r="Y194" i="9"/>
  <c r="Z194" i="9"/>
  <c r="AA194" i="9"/>
  <c r="AB194" i="9"/>
  <c r="AC194" i="9"/>
  <c r="AD194" i="9"/>
  <c r="AE194" i="9"/>
  <c r="AF194" i="9"/>
  <c r="AG194" i="9"/>
  <c r="AH194" i="9"/>
  <c r="AI194" i="9"/>
  <c r="AJ194" i="9"/>
  <c r="AK194" i="9"/>
  <c r="AL194" i="9"/>
  <c r="AM194" i="9"/>
  <c r="AN194" i="9"/>
  <c r="AO194" i="9"/>
  <c r="AP194" i="9"/>
  <c r="AQ194" i="9"/>
  <c r="AR194" i="9"/>
  <c r="E195" i="9"/>
  <c r="F195" i="9"/>
  <c r="G195" i="9"/>
  <c r="H195" i="9"/>
  <c r="I195" i="9"/>
  <c r="J195" i="9"/>
  <c r="K195" i="9"/>
  <c r="L195" i="9"/>
  <c r="M195" i="9"/>
  <c r="N195" i="9"/>
  <c r="O195" i="9"/>
  <c r="P195" i="9"/>
  <c r="Q195" i="9"/>
  <c r="R195" i="9"/>
  <c r="S195" i="9"/>
  <c r="T195" i="9"/>
  <c r="U195" i="9"/>
  <c r="V195" i="9"/>
  <c r="W195" i="9"/>
  <c r="X195" i="9"/>
  <c r="Y195" i="9"/>
  <c r="Z195" i="9"/>
  <c r="AA195" i="9"/>
  <c r="AB195" i="9"/>
  <c r="AC195" i="9"/>
  <c r="AD195" i="9"/>
  <c r="AE195" i="9"/>
  <c r="AF195" i="9"/>
  <c r="AG195" i="9"/>
  <c r="AH195" i="9"/>
  <c r="AI195" i="9"/>
  <c r="AJ195" i="9"/>
  <c r="AK195" i="9"/>
  <c r="AL195" i="9"/>
  <c r="AM195" i="9"/>
  <c r="AN195" i="9"/>
  <c r="AO195" i="9"/>
  <c r="AP195" i="9"/>
  <c r="AQ195" i="9"/>
  <c r="AR195" i="9"/>
  <c r="E8" i="32"/>
  <c r="F8" i="32"/>
  <c r="G8" i="32"/>
  <c r="H8" i="32"/>
  <c r="I8" i="32"/>
  <c r="J8" i="32"/>
  <c r="K8" i="32"/>
  <c r="L8" i="32"/>
  <c r="M8" i="32"/>
  <c r="N8" i="32"/>
  <c r="O8" i="32"/>
  <c r="P8" i="32"/>
  <c r="Q8" i="32"/>
  <c r="R8" i="32"/>
  <c r="S8" i="32"/>
  <c r="T8" i="32"/>
  <c r="U8" i="32"/>
  <c r="V8" i="32"/>
  <c r="W8" i="32"/>
  <c r="X8" i="32"/>
  <c r="Y8" i="32"/>
  <c r="Z8" i="32"/>
  <c r="AA8" i="32"/>
  <c r="AB8" i="32"/>
  <c r="AC8" i="32"/>
  <c r="AD8" i="32"/>
  <c r="AE8" i="32"/>
  <c r="AF8" i="32"/>
  <c r="AG8" i="32"/>
  <c r="AH8" i="32"/>
  <c r="AI8" i="32"/>
  <c r="AJ8" i="32"/>
  <c r="AK8" i="32"/>
  <c r="AL8" i="32"/>
  <c r="AM8" i="32"/>
  <c r="AN8" i="32"/>
  <c r="AO8" i="32"/>
  <c r="AP8" i="32"/>
  <c r="AQ8" i="32"/>
  <c r="AR8" i="32"/>
  <c r="AS8" i="32"/>
  <c r="E10" i="32"/>
  <c r="F10" i="32"/>
  <c r="G10" i="32"/>
  <c r="H10" i="32"/>
  <c r="I10" i="32"/>
  <c r="J10" i="32"/>
  <c r="K10" i="32"/>
  <c r="L10" i="32"/>
  <c r="M10" i="32"/>
  <c r="N10" i="32"/>
  <c r="O10" i="32"/>
  <c r="P10" i="32"/>
  <c r="Q10" i="32"/>
  <c r="R10" i="32"/>
  <c r="S10" i="32"/>
  <c r="T10" i="32"/>
  <c r="U10" i="32"/>
  <c r="V10" i="32"/>
  <c r="W10" i="32"/>
  <c r="X10" i="32"/>
  <c r="Y10" i="32"/>
  <c r="Z10" i="32"/>
  <c r="AA10" i="32"/>
  <c r="AB10" i="32"/>
  <c r="AC10" i="32"/>
  <c r="AD10" i="32"/>
  <c r="AE10" i="32"/>
  <c r="AF10" i="32"/>
  <c r="AG10" i="32"/>
  <c r="AH10" i="32"/>
  <c r="AI10" i="32"/>
  <c r="AJ10" i="32"/>
  <c r="AK10" i="32"/>
  <c r="AL10" i="32"/>
  <c r="AM10" i="32"/>
  <c r="AN10" i="32"/>
  <c r="AO10" i="32"/>
  <c r="AP10" i="32"/>
  <c r="AQ10" i="32"/>
  <c r="AR10" i="32"/>
  <c r="AS10" i="32"/>
  <c r="E11" i="32"/>
  <c r="F11" i="32"/>
  <c r="G11" i="32"/>
  <c r="H11" i="32"/>
  <c r="I11" i="32"/>
  <c r="J11" i="32"/>
  <c r="K11" i="32"/>
  <c r="L11" i="32"/>
  <c r="M11" i="32"/>
  <c r="N11" i="32"/>
  <c r="O11" i="32"/>
  <c r="P11" i="32"/>
  <c r="Q11" i="32"/>
  <c r="R11" i="32"/>
  <c r="S11" i="32"/>
  <c r="T11" i="32"/>
  <c r="U11" i="32"/>
  <c r="V11" i="32"/>
  <c r="W11" i="32"/>
  <c r="X11" i="32"/>
  <c r="Y11" i="32"/>
  <c r="Z11" i="32"/>
  <c r="AA11" i="32"/>
  <c r="AB11" i="32"/>
  <c r="AC11" i="32"/>
  <c r="AD11" i="32"/>
  <c r="AE11" i="32"/>
  <c r="AF11" i="32"/>
  <c r="AG11" i="32"/>
  <c r="AH11" i="32"/>
  <c r="AI11" i="32"/>
  <c r="AJ11" i="32"/>
  <c r="AK11" i="32"/>
  <c r="AL11" i="32"/>
  <c r="AM11" i="32"/>
  <c r="AN11" i="32"/>
  <c r="AO11" i="32"/>
  <c r="AP11" i="32"/>
  <c r="AQ11" i="32"/>
  <c r="AR11" i="32"/>
  <c r="AS11" i="32"/>
  <c r="E12" i="32"/>
  <c r="F12" i="32"/>
  <c r="G12" i="32"/>
  <c r="H12" i="32"/>
  <c r="I12" i="32"/>
  <c r="J12" i="32"/>
  <c r="K12" i="32"/>
  <c r="L12" i="32"/>
  <c r="M12" i="32"/>
  <c r="N12" i="32"/>
  <c r="O12" i="32"/>
  <c r="P12" i="32"/>
  <c r="Q12" i="32"/>
  <c r="R12" i="32"/>
  <c r="S12" i="32"/>
  <c r="T12" i="32"/>
  <c r="U12" i="32"/>
  <c r="V12" i="32"/>
  <c r="W12" i="32"/>
  <c r="X12" i="32"/>
  <c r="Y12" i="32"/>
  <c r="Z12" i="32"/>
  <c r="AA12" i="32"/>
  <c r="AB12" i="32"/>
  <c r="AC12" i="32"/>
  <c r="AD12" i="32"/>
  <c r="AE12" i="32"/>
  <c r="AF12" i="32"/>
  <c r="AG12" i="32"/>
  <c r="AH12" i="32"/>
  <c r="AI12" i="32"/>
  <c r="AJ12" i="32"/>
  <c r="AK12" i="32"/>
  <c r="AL12" i="32"/>
  <c r="AM12" i="32"/>
  <c r="AN12" i="32"/>
  <c r="AO12" i="32"/>
  <c r="AP12" i="32"/>
  <c r="AQ12" i="32"/>
  <c r="AR12" i="32"/>
  <c r="AS12" i="32"/>
  <c r="E14" i="32"/>
  <c r="F14" i="32"/>
  <c r="G14" i="32"/>
  <c r="H14" i="32"/>
  <c r="I14" i="32"/>
  <c r="J14" i="32"/>
  <c r="K14" i="32"/>
  <c r="L14" i="32"/>
  <c r="M14" i="32"/>
  <c r="N14" i="32"/>
  <c r="O14" i="32"/>
  <c r="P14" i="32"/>
  <c r="Q14" i="32"/>
  <c r="R14" i="32"/>
  <c r="S14" i="32"/>
  <c r="T14" i="32"/>
  <c r="U14" i="32"/>
  <c r="V14" i="32"/>
  <c r="W14" i="32"/>
  <c r="X14" i="32"/>
  <c r="Y14" i="32"/>
  <c r="Z14" i="32"/>
  <c r="AA14" i="32"/>
  <c r="AB14" i="32"/>
  <c r="AC14" i="32"/>
  <c r="AD14" i="32"/>
  <c r="AE14" i="32"/>
  <c r="AF14" i="32"/>
  <c r="AG14" i="32"/>
  <c r="AH14" i="32"/>
  <c r="AI14" i="32"/>
  <c r="AJ14" i="32"/>
  <c r="AK14" i="32"/>
  <c r="AL14" i="32"/>
  <c r="AM14" i="32"/>
  <c r="AN14" i="32"/>
  <c r="AO14" i="32"/>
  <c r="AP14" i="32"/>
  <c r="AQ14" i="32"/>
  <c r="AR14" i="32"/>
  <c r="AS14" i="32"/>
  <c r="E18" i="32"/>
  <c r="F18" i="32"/>
  <c r="G18" i="32"/>
  <c r="H18" i="32"/>
  <c r="I18" i="32"/>
  <c r="J18" i="32"/>
  <c r="K18" i="32"/>
  <c r="L18" i="32"/>
  <c r="M18" i="32"/>
  <c r="N18" i="32"/>
  <c r="O18" i="32"/>
  <c r="P18" i="32"/>
  <c r="Q18" i="32"/>
  <c r="R18" i="32"/>
  <c r="S18" i="32"/>
  <c r="T18" i="32"/>
  <c r="U18" i="32"/>
  <c r="V18" i="32"/>
  <c r="W18" i="32"/>
  <c r="X18" i="32"/>
  <c r="Y18" i="32"/>
  <c r="Z18" i="32"/>
  <c r="AA18" i="32"/>
  <c r="AB18" i="32"/>
  <c r="AC18" i="32"/>
  <c r="AD18" i="32"/>
  <c r="AE18" i="32"/>
  <c r="AF18" i="32"/>
  <c r="AG18" i="32"/>
  <c r="AH18" i="32"/>
  <c r="AI18" i="32"/>
  <c r="AJ18" i="32"/>
  <c r="AK18" i="32"/>
  <c r="AL18" i="32"/>
  <c r="AM18" i="32"/>
  <c r="AN18" i="32"/>
  <c r="AO18" i="32"/>
  <c r="AP18" i="32"/>
  <c r="AQ18" i="32"/>
  <c r="AR18" i="32"/>
  <c r="AS18"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E40" i="32"/>
  <c r="F40" i="32"/>
  <c r="G40" i="32"/>
  <c r="H40" i="32"/>
  <c r="I40" i="32"/>
  <c r="J40" i="32"/>
  <c r="K40" i="32"/>
  <c r="L40" i="32"/>
  <c r="M40" i="32"/>
  <c r="N40" i="32"/>
  <c r="O40" i="32"/>
  <c r="P40" i="32"/>
  <c r="Q40" i="32"/>
  <c r="R40" i="32"/>
  <c r="S40" i="32"/>
  <c r="T40" i="32"/>
  <c r="U40" i="32"/>
  <c r="V40" i="32"/>
  <c r="W40" i="32"/>
  <c r="X40" i="32"/>
  <c r="Y40" i="32"/>
  <c r="Z40" i="32"/>
  <c r="AA40" i="32"/>
  <c r="AB40" i="32"/>
  <c r="AC40" i="32"/>
  <c r="AD40" i="32"/>
  <c r="AE40" i="32"/>
  <c r="AF40" i="32"/>
  <c r="AG40" i="32"/>
  <c r="AH40" i="32"/>
  <c r="AI40" i="32"/>
  <c r="AJ40" i="32"/>
  <c r="AK40" i="32"/>
  <c r="AL40" i="32"/>
  <c r="AM40" i="32"/>
  <c r="AS40" i="32"/>
  <c r="E41" i="32"/>
  <c r="F41" i="32"/>
  <c r="G41" i="32"/>
  <c r="H41" i="32"/>
  <c r="I41" i="32"/>
  <c r="J41" i="32"/>
  <c r="K41" i="32"/>
  <c r="L41" i="32"/>
  <c r="M41" i="32"/>
  <c r="AS41" i="32"/>
  <c r="E51" i="32"/>
  <c r="F51" i="32"/>
  <c r="G51" i="32"/>
  <c r="H51" i="32"/>
  <c r="I51" i="32"/>
  <c r="J51" i="32"/>
  <c r="K51" i="32"/>
  <c r="L51" i="32"/>
  <c r="M51" i="32"/>
  <c r="N51" i="32"/>
  <c r="O51" i="32"/>
  <c r="P51" i="32"/>
  <c r="Q51" i="32"/>
  <c r="R51" i="32"/>
  <c r="S51" i="32"/>
  <c r="T51" i="32"/>
  <c r="U51" i="32"/>
  <c r="V51" i="32"/>
  <c r="W51" i="32"/>
  <c r="X51" i="32"/>
  <c r="Y51" i="32"/>
  <c r="Z51" i="32"/>
  <c r="AA51" i="32"/>
  <c r="AB51" i="32"/>
  <c r="AC51" i="32"/>
  <c r="AD51" i="32"/>
  <c r="AE51" i="32"/>
  <c r="AF51" i="32"/>
  <c r="AG51" i="32"/>
  <c r="AH51" i="32"/>
  <c r="AI51" i="32"/>
  <c r="AJ51" i="32"/>
  <c r="AK51" i="32"/>
  <c r="AL51" i="32"/>
  <c r="AM51" i="32"/>
  <c r="AN51" i="32"/>
  <c r="AO51" i="32"/>
  <c r="AP51" i="32"/>
  <c r="AQ51" i="32"/>
  <c r="AR51" i="32"/>
  <c r="AS51" i="32"/>
  <c r="E53" i="32"/>
  <c r="F53" i="32"/>
  <c r="G53" i="32"/>
  <c r="H53" i="32"/>
  <c r="I53" i="32"/>
  <c r="J53" i="32"/>
  <c r="K53" i="32"/>
  <c r="L53" i="32"/>
  <c r="M53" i="32"/>
  <c r="N53" i="32"/>
  <c r="O53" i="32"/>
  <c r="P53" i="32"/>
  <c r="Q53" i="32"/>
  <c r="R53" i="32"/>
  <c r="S53" i="32"/>
  <c r="T53" i="32"/>
  <c r="U53" i="32"/>
  <c r="V53" i="32"/>
  <c r="W53" i="32"/>
  <c r="X53" i="32"/>
  <c r="Y53" i="32"/>
  <c r="Z53" i="32"/>
  <c r="AA53" i="32"/>
  <c r="AB53" i="32"/>
  <c r="AC53" i="32"/>
  <c r="AD53" i="32"/>
  <c r="AE53" i="32"/>
  <c r="AF53" i="32"/>
  <c r="AG53" i="32"/>
  <c r="AH53" i="32"/>
  <c r="AI53" i="32"/>
  <c r="AJ53" i="32"/>
  <c r="AK53" i="32"/>
  <c r="AL53" i="32"/>
  <c r="AM53" i="32"/>
  <c r="AN53" i="32"/>
  <c r="AO53" i="32"/>
  <c r="AP53" i="32"/>
  <c r="AQ53" i="32"/>
  <c r="AR53" i="32"/>
  <c r="AS53" i="32"/>
  <c r="E54" i="32"/>
  <c r="F54" i="32"/>
  <c r="G54" i="32"/>
  <c r="H54" i="32"/>
  <c r="I54" i="32"/>
  <c r="J54" i="32"/>
  <c r="K54" i="32"/>
  <c r="L54" i="32"/>
  <c r="M54" i="32"/>
  <c r="N54" i="32"/>
  <c r="O54" i="32"/>
  <c r="P54" i="32"/>
  <c r="Q54" i="32"/>
  <c r="R54" i="32"/>
  <c r="S54" i="32"/>
  <c r="T54" i="32"/>
  <c r="U54" i="32"/>
  <c r="V54" i="32"/>
  <c r="W54" i="32"/>
  <c r="X54" i="32"/>
  <c r="Y54" i="32"/>
  <c r="Z54" i="32"/>
  <c r="AA54" i="32"/>
  <c r="AB54" i="32"/>
  <c r="AC54" i="32"/>
  <c r="AD54" i="32"/>
  <c r="AE54" i="32"/>
  <c r="AF54" i="32"/>
  <c r="AG54" i="32"/>
  <c r="AH54" i="32"/>
  <c r="AI54" i="32"/>
  <c r="AJ54" i="32"/>
  <c r="AK54" i="32"/>
  <c r="AL54" i="32"/>
  <c r="AM54" i="32"/>
  <c r="AN54" i="32"/>
  <c r="AO54" i="32"/>
  <c r="AP54" i="32"/>
  <c r="AQ54" i="32"/>
  <c r="AR54" i="32"/>
  <c r="AS54" i="32"/>
  <c r="E55" i="32"/>
  <c r="F55" i="32"/>
  <c r="G55" i="32"/>
  <c r="H55" i="32"/>
  <c r="I55" i="32"/>
  <c r="J55" i="32"/>
  <c r="K55" i="32"/>
  <c r="L55" i="32"/>
  <c r="M55" i="32"/>
  <c r="N55" i="32"/>
  <c r="O55" i="32"/>
  <c r="P55" i="32"/>
  <c r="Q55" i="32"/>
  <c r="R55" i="32"/>
  <c r="S55" i="32"/>
  <c r="T55" i="32"/>
  <c r="U55" i="32"/>
  <c r="V55" i="32"/>
  <c r="W55" i="32"/>
  <c r="X55" i="32"/>
  <c r="Y55" i="32"/>
  <c r="Z55" i="32"/>
  <c r="AA55" i="32"/>
  <c r="AB55" i="32"/>
  <c r="AC55" i="32"/>
  <c r="AD55" i="32"/>
  <c r="AE55" i="32"/>
  <c r="AF55" i="32"/>
  <c r="AG55" i="32"/>
  <c r="AH55" i="32"/>
  <c r="AI55" i="32"/>
  <c r="AJ55" i="32"/>
  <c r="AK55" i="32"/>
  <c r="AL55" i="32"/>
  <c r="AM55" i="32"/>
  <c r="AN55" i="32"/>
  <c r="AO55" i="32"/>
  <c r="AP55" i="32"/>
  <c r="AQ55" i="32"/>
  <c r="AR55" i="32"/>
  <c r="AS55" i="32"/>
  <c r="E57" i="32"/>
  <c r="F57" i="32"/>
  <c r="G57" i="32"/>
  <c r="H57" i="32"/>
  <c r="I57" i="32"/>
  <c r="J57" i="32"/>
  <c r="K57" i="32"/>
  <c r="L57" i="32"/>
  <c r="M57" i="32"/>
  <c r="N57" i="32"/>
  <c r="O57" i="32"/>
  <c r="P57" i="32"/>
  <c r="Q57" i="32"/>
  <c r="R57" i="32"/>
  <c r="S57" i="32"/>
  <c r="T57" i="32"/>
  <c r="U57" i="32"/>
  <c r="V57" i="32"/>
  <c r="W57" i="32"/>
  <c r="X57" i="32"/>
  <c r="Y57" i="32"/>
  <c r="Z57" i="32"/>
  <c r="AA57" i="32"/>
  <c r="AB57" i="32"/>
  <c r="AC57" i="32"/>
  <c r="AD57" i="32"/>
  <c r="AE57" i="32"/>
  <c r="AF57" i="32"/>
  <c r="AG57" i="32"/>
  <c r="AH57" i="32"/>
  <c r="AI57" i="32"/>
  <c r="AJ57" i="32"/>
  <c r="AK57" i="32"/>
  <c r="AL57" i="32"/>
  <c r="AM57" i="32"/>
  <c r="AN57" i="32"/>
  <c r="AO57" i="32"/>
  <c r="AP57" i="32"/>
  <c r="AQ57" i="32"/>
  <c r="AR57" i="32"/>
  <c r="AS57" i="32"/>
  <c r="E61" i="32"/>
  <c r="F61" i="32"/>
  <c r="G61" i="32"/>
  <c r="H61" i="32"/>
  <c r="I61" i="32"/>
  <c r="J61" i="32"/>
  <c r="K61" i="32"/>
  <c r="L61" i="32"/>
  <c r="M61" i="32"/>
  <c r="N61" i="32"/>
  <c r="O61" i="32"/>
  <c r="P61" i="32"/>
  <c r="Q61" i="32"/>
  <c r="R61" i="32"/>
  <c r="S61" i="32"/>
  <c r="T61" i="32"/>
  <c r="U61" i="32"/>
  <c r="V61" i="32"/>
  <c r="W61" i="32"/>
  <c r="X61" i="32"/>
  <c r="Y61" i="32"/>
  <c r="Z61" i="32"/>
  <c r="AA61" i="32"/>
  <c r="AB61" i="32"/>
  <c r="AC61" i="32"/>
  <c r="AD61" i="32"/>
  <c r="AE61" i="32"/>
  <c r="AF61" i="32"/>
  <c r="AG61" i="32"/>
  <c r="AH61" i="32"/>
  <c r="AI61" i="32"/>
  <c r="AJ61" i="32"/>
  <c r="AK61" i="32"/>
  <c r="AL61" i="32"/>
  <c r="AM61" i="32"/>
  <c r="AN61" i="32"/>
  <c r="AO61" i="32"/>
  <c r="AP61" i="32"/>
  <c r="AQ61" i="32"/>
  <c r="AR61" i="32"/>
  <c r="AS61" i="32"/>
  <c r="E67" i="32"/>
  <c r="F67" i="32"/>
  <c r="G67" i="32"/>
  <c r="H67" i="32"/>
  <c r="I67" i="32"/>
  <c r="J67" i="32"/>
  <c r="K67" i="32"/>
  <c r="L67" i="32"/>
  <c r="M67" i="32"/>
  <c r="N67" i="32"/>
  <c r="O67" i="32"/>
  <c r="P67" i="32"/>
  <c r="Q67" i="32"/>
  <c r="R67" i="32"/>
  <c r="S67" i="32"/>
  <c r="T67" i="32"/>
  <c r="U67" i="32"/>
  <c r="V67" i="32"/>
  <c r="W67" i="32"/>
  <c r="X67" i="32"/>
  <c r="Y67" i="32"/>
  <c r="Z67" i="32"/>
  <c r="AA67" i="32"/>
  <c r="AB67" i="32"/>
  <c r="AC67" i="32"/>
  <c r="AD67" i="32"/>
  <c r="AE67" i="32"/>
  <c r="AF67" i="32"/>
  <c r="AG67" i="32"/>
  <c r="AH67" i="32"/>
  <c r="AI67" i="32"/>
  <c r="AJ67" i="32"/>
  <c r="AK67" i="32"/>
  <c r="AL67" i="32"/>
  <c r="AM67" i="32"/>
  <c r="AN67" i="32"/>
  <c r="AO67" i="32"/>
  <c r="AP67" i="32"/>
  <c r="AQ67" i="32"/>
  <c r="AR67" i="32"/>
  <c r="AS67" i="32"/>
  <c r="E70" i="32"/>
  <c r="F70" i="32"/>
  <c r="G70" i="32"/>
  <c r="H70" i="32"/>
  <c r="I70" i="32"/>
  <c r="J70" i="32"/>
  <c r="K70" i="32"/>
  <c r="L70" i="32"/>
  <c r="M70" i="32"/>
  <c r="N70" i="32"/>
  <c r="O70" i="32"/>
  <c r="P70" i="32"/>
  <c r="Q70" i="32"/>
  <c r="R70" i="32"/>
  <c r="S70" i="32"/>
  <c r="T70" i="32"/>
  <c r="U70" i="32"/>
  <c r="V70" i="32"/>
  <c r="W70" i="32"/>
  <c r="X70" i="32"/>
  <c r="Y70" i="32"/>
  <c r="Z70" i="32"/>
  <c r="AA70" i="32"/>
  <c r="AB70" i="32"/>
  <c r="AC70" i="32"/>
  <c r="AD70" i="32"/>
  <c r="AE70" i="32"/>
  <c r="AF70" i="32"/>
  <c r="AG70" i="32"/>
  <c r="AH70" i="32"/>
  <c r="AI70" i="32"/>
  <c r="AJ70" i="32"/>
  <c r="AK70" i="32"/>
  <c r="AL70" i="32"/>
  <c r="AM70" i="32"/>
  <c r="AS70" i="32"/>
  <c r="E71" i="32"/>
  <c r="F71" i="32"/>
  <c r="G71" i="32"/>
  <c r="H71" i="32"/>
  <c r="I71" i="32"/>
  <c r="J71" i="32"/>
  <c r="K71" i="32"/>
  <c r="L71" i="32"/>
  <c r="M71" i="32"/>
  <c r="AS71" i="32"/>
  <c r="E75" i="32"/>
  <c r="F75" i="32"/>
  <c r="G75" i="32"/>
  <c r="H75" i="32"/>
  <c r="I75" i="32"/>
  <c r="J75" i="32"/>
  <c r="K75" i="32"/>
  <c r="L75" i="32"/>
  <c r="M75" i="32"/>
  <c r="N75" i="32"/>
  <c r="O75" i="32"/>
  <c r="P75" i="32"/>
  <c r="Q75" i="32"/>
  <c r="R75" i="32"/>
  <c r="S75" i="32"/>
  <c r="T75" i="32"/>
  <c r="U75" i="32"/>
  <c r="V75" i="32"/>
  <c r="W75" i="32"/>
  <c r="X75" i="32"/>
  <c r="Y75" i="32"/>
  <c r="Z75" i="32"/>
  <c r="AA75" i="32"/>
  <c r="AB75" i="32"/>
  <c r="AC75" i="32"/>
  <c r="AD75" i="32"/>
  <c r="AE75" i="32"/>
  <c r="AF75" i="32"/>
  <c r="AG75" i="32"/>
  <c r="AH75" i="32"/>
  <c r="AI75" i="32"/>
  <c r="AJ75" i="32"/>
  <c r="AK75" i="32"/>
  <c r="AL75" i="32"/>
  <c r="AM75" i="32"/>
  <c r="AN75" i="32"/>
  <c r="AO75" i="32"/>
  <c r="AP75" i="32"/>
  <c r="AQ75" i="32"/>
  <c r="AR75" i="32"/>
  <c r="AS75" i="32"/>
  <c r="D106" i="47"/>
  <c r="D107" i="47"/>
  <c r="D110" i="47"/>
  <c r="D111" i="47"/>
  <c r="E47" i="16"/>
  <c r="F47" i="16"/>
  <c r="G47" i="16"/>
  <c r="H47" i="16"/>
  <c r="I47" i="16"/>
  <c r="J47" i="16"/>
  <c r="K47" i="16"/>
  <c r="L47" i="16"/>
  <c r="M47" i="16"/>
  <c r="N47" i="16"/>
  <c r="O47" i="16"/>
  <c r="P47" i="16"/>
  <c r="Q47" i="16"/>
  <c r="R47" i="16"/>
  <c r="S47" i="16"/>
  <c r="T47" i="16"/>
  <c r="U47" i="16"/>
  <c r="V47" i="16"/>
  <c r="W47" i="16"/>
  <c r="X47" i="16"/>
  <c r="Y47" i="16"/>
  <c r="Z47" i="16"/>
  <c r="AA47" i="16"/>
  <c r="AB47" i="16"/>
  <c r="AC47" i="16"/>
  <c r="AD47" i="16"/>
  <c r="AE47" i="16"/>
  <c r="AF47" i="16"/>
  <c r="AG47" i="16"/>
  <c r="AH47" i="16"/>
  <c r="AI47" i="16"/>
  <c r="AJ47" i="16"/>
  <c r="AK47" i="16"/>
  <c r="AL47" i="16"/>
  <c r="AM47" i="16"/>
  <c r="AN47" i="16"/>
  <c r="AO47" i="16"/>
  <c r="AP47" i="16"/>
  <c r="AQ47" i="16"/>
  <c r="AR47" i="16"/>
  <c r="E50" i="16"/>
  <c r="F50" i="16"/>
  <c r="G50" i="16"/>
  <c r="H50" i="16"/>
  <c r="I50" i="16"/>
  <c r="J50" i="16"/>
  <c r="K50" i="16"/>
  <c r="L50" i="16"/>
  <c r="M50" i="16"/>
  <c r="N50" i="16"/>
  <c r="O50" i="16"/>
  <c r="P50" i="16"/>
  <c r="Q50" i="16"/>
  <c r="R50" i="16"/>
  <c r="S50" i="16"/>
  <c r="T50" i="16"/>
  <c r="U50" i="16"/>
  <c r="V50" i="16"/>
  <c r="W50" i="16"/>
  <c r="X50" i="16"/>
  <c r="Y50" i="16"/>
  <c r="Z50" i="16"/>
  <c r="AA50" i="16"/>
  <c r="AB50" i="16"/>
  <c r="AC50" i="16"/>
  <c r="AD50" i="16"/>
  <c r="AE50" i="16"/>
  <c r="AF50" i="16"/>
  <c r="AG50" i="16"/>
  <c r="AH50" i="16"/>
  <c r="AI50" i="16"/>
  <c r="AJ50" i="16"/>
  <c r="AK50" i="16"/>
  <c r="AL50" i="16"/>
  <c r="AM50" i="16"/>
  <c r="AN50" i="16"/>
  <c r="AO50" i="16"/>
  <c r="AP50" i="16"/>
  <c r="AQ50" i="16"/>
  <c r="AR50" i="16"/>
  <c r="E51" i="16"/>
  <c r="F51" i="16"/>
  <c r="G51" i="16"/>
  <c r="H51" i="16"/>
  <c r="I51" i="16"/>
  <c r="J51" i="16"/>
  <c r="K51" i="16"/>
  <c r="L51" i="16"/>
  <c r="M51" i="16"/>
  <c r="N51" i="16"/>
  <c r="O51" i="16"/>
  <c r="P51" i="16"/>
  <c r="Q51" i="16"/>
  <c r="R51" i="16"/>
  <c r="S51" i="16"/>
  <c r="T51" i="16"/>
  <c r="U51" i="16"/>
  <c r="V51" i="16"/>
  <c r="W51" i="16"/>
  <c r="X51" i="16"/>
  <c r="Y51" i="16"/>
  <c r="Z51" i="16"/>
  <c r="AA51" i="16"/>
  <c r="AB51" i="16"/>
  <c r="AC51" i="16"/>
  <c r="AD51" i="16"/>
  <c r="AE51" i="16"/>
  <c r="AF51" i="16"/>
  <c r="AG51" i="16"/>
  <c r="AH51" i="16"/>
  <c r="AI51" i="16"/>
  <c r="AJ51" i="16"/>
  <c r="AK51" i="16"/>
  <c r="AL51" i="16"/>
  <c r="AM51" i="16"/>
  <c r="AN51" i="16"/>
  <c r="AO51" i="16"/>
  <c r="AP51" i="16"/>
  <c r="AQ51" i="16"/>
  <c r="AR51" i="16"/>
  <c r="C55" i="16"/>
  <c r="E55" i="16" a="1"/>
  <c r="E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D97" i="16"/>
  <c r="E97" i="16"/>
  <c r="D98" i="16"/>
  <c r="E98" i="16"/>
  <c r="D99" i="16"/>
  <c r="E99" i="16"/>
  <c r="D100" i="16"/>
  <c r="E100" i="16"/>
  <c r="D101" i="16"/>
  <c r="E101" i="16"/>
  <c r="D102" i="16"/>
  <c r="E102" i="16"/>
  <c r="D103" i="16"/>
  <c r="E103" i="16"/>
  <c r="D104" i="16"/>
  <c r="E104" i="16"/>
  <c r="D105" i="16"/>
  <c r="E105" i="16"/>
  <c r="D106" i="16"/>
  <c r="E106" i="16"/>
  <c r="D107" i="16"/>
  <c r="E107" i="16"/>
  <c r="D108" i="16"/>
  <c r="E108" i="16"/>
  <c r="E8" i="50"/>
  <c r="F8" i="50"/>
  <c r="G8" i="50"/>
  <c r="H8" i="50"/>
  <c r="I8" i="50"/>
  <c r="J8" i="50"/>
  <c r="K8" i="50"/>
  <c r="L8" i="50"/>
  <c r="M8" i="50"/>
  <c r="N8" i="50"/>
  <c r="O8" i="50"/>
  <c r="P8" i="50"/>
  <c r="Q8" i="50"/>
  <c r="R8" i="50"/>
  <c r="S8" i="50"/>
  <c r="T8" i="50"/>
  <c r="U8" i="50"/>
  <c r="V8" i="50"/>
  <c r="W8" i="50"/>
  <c r="X8" i="50"/>
  <c r="Y8" i="50"/>
  <c r="Z8" i="50"/>
  <c r="AA8" i="50"/>
  <c r="AB8" i="50"/>
  <c r="AC8" i="50"/>
  <c r="AD8" i="50"/>
  <c r="AE8" i="50"/>
  <c r="AF8" i="50"/>
  <c r="AG8" i="50"/>
  <c r="AH8" i="50"/>
  <c r="AI8" i="50"/>
  <c r="AJ8" i="50"/>
  <c r="AK8" i="50"/>
  <c r="AL8" i="50"/>
  <c r="AM8" i="50"/>
  <c r="AN8" i="50"/>
  <c r="AO8" i="50"/>
  <c r="AP8" i="50"/>
  <c r="AQ8" i="50"/>
  <c r="AR8" i="50"/>
  <c r="AS8" i="50"/>
  <c r="E10" i="50"/>
  <c r="F10" i="50"/>
  <c r="G10" i="50"/>
  <c r="H10" i="50"/>
  <c r="I10" i="50"/>
  <c r="J10" i="50"/>
  <c r="K10" i="50"/>
  <c r="L10" i="50"/>
  <c r="M10" i="50"/>
  <c r="N10" i="50"/>
  <c r="O10" i="50"/>
  <c r="P10" i="50"/>
  <c r="Q10" i="50"/>
  <c r="R10" i="50"/>
  <c r="S10" i="50"/>
  <c r="T10" i="50"/>
  <c r="U10" i="50"/>
  <c r="V10" i="50"/>
  <c r="W10" i="50"/>
  <c r="X10" i="50"/>
  <c r="Y10" i="50"/>
  <c r="Z10" i="50"/>
  <c r="AA10" i="50"/>
  <c r="AB10" i="50"/>
  <c r="AC10" i="50"/>
  <c r="AD10" i="50"/>
  <c r="AE10" i="50"/>
  <c r="AF10" i="50"/>
  <c r="AG10" i="50"/>
  <c r="AH10" i="50"/>
  <c r="AI10" i="50"/>
  <c r="AJ10" i="50"/>
  <c r="AK10" i="50"/>
  <c r="AL10" i="50"/>
  <c r="AM10" i="50"/>
  <c r="AN10" i="50"/>
  <c r="AO10" i="50"/>
  <c r="AP10" i="50"/>
  <c r="AQ10" i="50"/>
  <c r="AR10" i="50"/>
  <c r="AS10" i="50"/>
  <c r="E11" i="50"/>
  <c r="F11" i="50"/>
  <c r="G11" i="50"/>
  <c r="H11" i="50"/>
  <c r="I11" i="50"/>
  <c r="J11" i="50"/>
  <c r="K11" i="50"/>
  <c r="L11" i="50"/>
  <c r="M11" i="50"/>
  <c r="N11" i="50"/>
  <c r="O11" i="50"/>
  <c r="P11" i="50"/>
  <c r="Q11" i="50"/>
  <c r="R11" i="50"/>
  <c r="S11" i="50"/>
  <c r="T11" i="50"/>
  <c r="U11" i="50"/>
  <c r="V11" i="50"/>
  <c r="W11" i="50"/>
  <c r="X11" i="50"/>
  <c r="Y11" i="50"/>
  <c r="Z11" i="50"/>
  <c r="AA11" i="50"/>
  <c r="AB11" i="50"/>
  <c r="AC11" i="50"/>
  <c r="AD11" i="50"/>
  <c r="AE11" i="50"/>
  <c r="AF11" i="50"/>
  <c r="AG11" i="50"/>
  <c r="AH11" i="50"/>
  <c r="AI11" i="50"/>
  <c r="AJ11" i="50"/>
  <c r="AK11" i="50"/>
  <c r="AL11" i="50"/>
  <c r="AM11" i="50"/>
  <c r="AN11" i="50"/>
  <c r="AO11" i="50"/>
  <c r="AP11" i="50"/>
  <c r="AQ11" i="50"/>
  <c r="AR11" i="50"/>
  <c r="AS11" i="50"/>
  <c r="E12" i="50"/>
  <c r="F12" i="50"/>
  <c r="G12" i="50"/>
  <c r="H12" i="50"/>
  <c r="I12" i="50"/>
  <c r="J12" i="50"/>
  <c r="K12" i="50"/>
  <c r="L12" i="50"/>
  <c r="M12" i="50"/>
  <c r="N12" i="50"/>
  <c r="O12" i="50"/>
  <c r="P12" i="50"/>
  <c r="Q12" i="50"/>
  <c r="R12" i="50"/>
  <c r="S12" i="50"/>
  <c r="T12" i="50"/>
  <c r="U12" i="50"/>
  <c r="V12" i="50"/>
  <c r="W12" i="50"/>
  <c r="X12" i="50"/>
  <c r="Y12" i="50"/>
  <c r="Z12" i="50"/>
  <c r="AA12" i="50"/>
  <c r="AB12" i="50"/>
  <c r="AC12" i="50"/>
  <c r="AD12" i="50"/>
  <c r="AE12" i="50"/>
  <c r="AF12" i="50"/>
  <c r="AG12" i="50"/>
  <c r="AH12" i="50"/>
  <c r="AI12" i="50"/>
  <c r="AJ12" i="50"/>
  <c r="AK12" i="50"/>
  <c r="AL12" i="50"/>
  <c r="AM12" i="50"/>
  <c r="AN12" i="50"/>
  <c r="AO12" i="50"/>
  <c r="AP12" i="50"/>
  <c r="AQ12" i="50"/>
  <c r="AR12" i="50"/>
  <c r="AS12" i="50"/>
  <c r="E13" i="50"/>
  <c r="F13" i="50"/>
  <c r="G13" i="50"/>
  <c r="H13" i="50"/>
  <c r="I13" i="50"/>
  <c r="J13" i="50"/>
  <c r="K13" i="50"/>
  <c r="L13" i="50"/>
  <c r="M13" i="50"/>
  <c r="N13" i="50"/>
  <c r="O13" i="50"/>
  <c r="P13" i="50"/>
  <c r="Q13" i="50"/>
  <c r="R13" i="50"/>
  <c r="S13" i="50"/>
  <c r="T13" i="50"/>
  <c r="U13" i="50"/>
  <c r="V13" i="50"/>
  <c r="W13" i="50"/>
  <c r="X13" i="50"/>
  <c r="Y13" i="50"/>
  <c r="Z13" i="50"/>
  <c r="AA13" i="50"/>
  <c r="AB13" i="50"/>
  <c r="AC13" i="50"/>
  <c r="AD13" i="50"/>
  <c r="AE13" i="50"/>
  <c r="AF13" i="50"/>
  <c r="AG13" i="50"/>
  <c r="AH13" i="50"/>
  <c r="AI13" i="50"/>
  <c r="AJ13" i="50"/>
  <c r="AK13" i="50"/>
  <c r="AL13" i="50"/>
  <c r="AM13" i="50"/>
  <c r="AN13" i="50"/>
  <c r="AO13" i="50"/>
  <c r="AP13" i="50"/>
  <c r="AQ13" i="50"/>
  <c r="AR13" i="50"/>
  <c r="E15" i="50"/>
  <c r="F15" i="50"/>
  <c r="G15" i="50"/>
  <c r="H15" i="50"/>
  <c r="I15" i="50"/>
  <c r="J15" i="50"/>
  <c r="K15" i="50"/>
  <c r="L15" i="50"/>
  <c r="M15" i="50"/>
  <c r="N15" i="50"/>
  <c r="O15" i="50"/>
  <c r="P15" i="50"/>
  <c r="Q15" i="50"/>
  <c r="R15" i="50"/>
  <c r="S15" i="50"/>
  <c r="T15" i="50"/>
  <c r="U15" i="50"/>
  <c r="V15" i="50"/>
  <c r="W15" i="50"/>
  <c r="X15" i="50"/>
  <c r="Y15" i="50"/>
  <c r="Z15" i="50"/>
  <c r="AA15" i="50"/>
  <c r="AB15" i="50"/>
  <c r="AC15" i="50"/>
  <c r="AD15" i="50"/>
  <c r="AE15" i="50"/>
  <c r="AF15" i="50"/>
  <c r="AG15" i="50"/>
  <c r="AH15" i="50"/>
  <c r="AI15" i="50"/>
  <c r="AJ15" i="50"/>
  <c r="AK15" i="50"/>
  <c r="AL15" i="50"/>
  <c r="AM15" i="50"/>
  <c r="AN15" i="50"/>
  <c r="AO15" i="50"/>
  <c r="AP15" i="50"/>
  <c r="AQ15" i="50"/>
  <c r="AR15" i="50"/>
  <c r="AS15" i="50"/>
  <c r="E17" i="50"/>
  <c r="F17" i="50"/>
  <c r="G17" i="50"/>
  <c r="H17" i="50"/>
  <c r="I17" i="50"/>
  <c r="J17" i="50"/>
  <c r="K17" i="50"/>
  <c r="L17" i="50"/>
  <c r="M17" i="50"/>
  <c r="N17" i="50"/>
  <c r="O17" i="50"/>
  <c r="P17" i="50"/>
  <c r="Q17" i="50"/>
  <c r="R17" i="50"/>
  <c r="S17" i="50"/>
  <c r="T17" i="50"/>
  <c r="U17" i="50"/>
  <c r="V17" i="50"/>
  <c r="W17" i="50"/>
  <c r="X17" i="50"/>
  <c r="Y17" i="50"/>
  <c r="Z17" i="50"/>
  <c r="AA17" i="50"/>
  <c r="AB17" i="50"/>
  <c r="AC17" i="50"/>
  <c r="AD17" i="50"/>
  <c r="AE17" i="50"/>
  <c r="AF17" i="50"/>
  <c r="AG17" i="50"/>
  <c r="AH17" i="50"/>
  <c r="AI17" i="50"/>
  <c r="AJ17" i="50"/>
  <c r="AK17" i="50"/>
  <c r="AL17" i="50"/>
  <c r="AM17" i="50"/>
  <c r="AN17" i="50"/>
  <c r="AO17" i="50"/>
  <c r="AP17" i="50"/>
  <c r="AQ17" i="50"/>
  <c r="AR17" i="50"/>
  <c r="AS17" i="50"/>
  <c r="E19" i="50"/>
  <c r="F19" i="50"/>
  <c r="G19" i="50"/>
  <c r="H19" i="50"/>
  <c r="I19" i="50"/>
  <c r="J19" i="50"/>
  <c r="K19" i="50"/>
  <c r="L19" i="50"/>
  <c r="M19" i="50"/>
  <c r="N19" i="50"/>
  <c r="O19" i="50"/>
  <c r="P19" i="50"/>
  <c r="Q19" i="50"/>
  <c r="R19" i="50"/>
  <c r="S19" i="50"/>
  <c r="T19" i="50"/>
  <c r="U19" i="50"/>
  <c r="V19" i="50"/>
  <c r="W19" i="50"/>
  <c r="X19" i="50"/>
  <c r="Y19" i="50"/>
  <c r="Z19" i="50"/>
  <c r="AA19" i="50"/>
  <c r="AB19" i="50"/>
  <c r="AC19" i="50"/>
  <c r="AD19" i="50"/>
  <c r="AE19" i="50"/>
  <c r="AF19" i="50"/>
  <c r="AG19" i="50"/>
  <c r="AH19" i="50"/>
  <c r="AI19" i="50"/>
  <c r="AJ19" i="50"/>
  <c r="AK19" i="50"/>
  <c r="AL19" i="50"/>
  <c r="AM19" i="50"/>
  <c r="AN19" i="50"/>
  <c r="AO19" i="50"/>
  <c r="AP19" i="50"/>
  <c r="AQ19" i="50"/>
  <c r="AR19" i="50"/>
  <c r="AS19" i="50"/>
  <c r="E20" i="50"/>
  <c r="F20" i="50"/>
  <c r="G20" i="50"/>
  <c r="H20" i="50"/>
  <c r="I20" i="50"/>
  <c r="J20" i="50"/>
  <c r="K20" i="50"/>
  <c r="L20" i="50"/>
  <c r="M20" i="50"/>
  <c r="N20" i="50"/>
  <c r="O20" i="50"/>
  <c r="P20" i="50"/>
  <c r="Q20" i="50"/>
  <c r="R20" i="50"/>
  <c r="S20" i="50"/>
  <c r="T20" i="50"/>
  <c r="U20" i="50"/>
  <c r="V20" i="50"/>
  <c r="W20" i="50"/>
  <c r="X20" i="50"/>
  <c r="Y20" i="50"/>
  <c r="Z20" i="50"/>
  <c r="AA20" i="50"/>
  <c r="AB20" i="50"/>
  <c r="AC20" i="50"/>
  <c r="AD20" i="50"/>
  <c r="AE20" i="50"/>
  <c r="AF20" i="50"/>
  <c r="AG20" i="50"/>
  <c r="AH20" i="50"/>
  <c r="AI20" i="50"/>
  <c r="AJ20" i="50"/>
  <c r="AK20" i="50"/>
  <c r="AL20" i="50"/>
  <c r="AM20" i="50"/>
  <c r="AN20" i="50"/>
  <c r="AO20" i="50"/>
  <c r="AP20" i="50"/>
  <c r="AQ20" i="50"/>
  <c r="AR20" i="50"/>
  <c r="E22" i="50"/>
  <c r="F22" i="50"/>
  <c r="G22" i="50"/>
  <c r="H22" i="50"/>
  <c r="I22" i="50"/>
  <c r="J22" i="50"/>
  <c r="K22" i="50"/>
  <c r="L22" i="50"/>
  <c r="M22" i="50"/>
  <c r="N22" i="50"/>
  <c r="O22" i="50"/>
  <c r="P22" i="50"/>
  <c r="Q22" i="50"/>
  <c r="R22" i="50"/>
  <c r="S22" i="50"/>
  <c r="T22" i="50"/>
  <c r="U22" i="50"/>
  <c r="V22" i="50"/>
  <c r="W22" i="50"/>
  <c r="X22" i="50"/>
  <c r="Y22" i="50"/>
  <c r="Z22" i="50"/>
  <c r="AA22" i="50"/>
  <c r="AB22" i="50"/>
  <c r="AC22" i="50"/>
  <c r="AD22" i="50"/>
  <c r="AE22" i="50"/>
  <c r="AF22" i="50"/>
  <c r="AG22" i="50"/>
  <c r="AH22" i="50"/>
  <c r="AI22" i="50"/>
  <c r="AJ22" i="50"/>
  <c r="AK22" i="50"/>
  <c r="AL22" i="50"/>
  <c r="AM22" i="50"/>
  <c r="AN22" i="50"/>
  <c r="AO22" i="50"/>
  <c r="AP22" i="50"/>
  <c r="AQ22" i="50"/>
  <c r="AR22" i="50"/>
  <c r="AS22" i="50"/>
  <c r="E24" i="50"/>
  <c r="F24" i="50"/>
  <c r="G24" i="50"/>
  <c r="H24" i="50"/>
  <c r="I24" i="50"/>
  <c r="J24" i="50"/>
  <c r="K24" i="50"/>
  <c r="L24" i="50"/>
  <c r="M24" i="50"/>
  <c r="N24" i="50"/>
  <c r="O24" i="50"/>
  <c r="P24" i="50"/>
  <c r="Q24" i="50"/>
  <c r="R24" i="50"/>
  <c r="S24" i="50"/>
  <c r="T24" i="50"/>
  <c r="U24" i="50"/>
  <c r="V24" i="50"/>
  <c r="W24" i="50"/>
  <c r="X24" i="50"/>
  <c r="Y24" i="50"/>
  <c r="Z24" i="50"/>
  <c r="AA24" i="50"/>
  <c r="AB24" i="50"/>
  <c r="AC24" i="50"/>
  <c r="AD24" i="50"/>
  <c r="AE24" i="50"/>
  <c r="AF24" i="50"/>
  <c r="AG24" i="50"/>
  <c r="AH24" i="50"/>
  <c r="AI24" i="50"/>
  <c r="AJ24" i="50"/>
  <c r="AK24" i="50"/>
  <c r="AL24" i="50"/>
  <c r="AM24" i="50"/>
  <c r="AN24" i="50"/>
  <c r="AO24" i="50"/>
  <c r="AP24" i="50"/>
  <c r="AQ24" i="50"/>
  <c r="AR24" i="50"/>
  <c r="AS24" i="50"/>
  <c r="E26" i="50"/>
  <c r="F26" i="50"/>
  <c r="G26" i="50"/>
  <c r="H26" i="50"/>
  <c r="I26" i="50"/>
  <c r="J26" i="50"/>
  <c r="K26" i="50"/>
  <c r="L26" i="50"/>
  <c r="M26" i="50"/>
  <c r="N26" i="50"/>
  <c r="O26" i="50"/>
  <c r="P26" i="50"/>
  <c r="Q26" i="50"/>
  <c r="R26" i="50"/>
  <c r="S26" i="50"/>
  <c r="T26" i="50"/>
  <c r="U26" i="50"/>
  <c r="V26" i="50"/>
  <c r="W26" i="50"/>
  <c r="X26" i="50"/>
  <c r="Y26" i="50"/>
  <c r="Z26" i="50"/>
  <c r="AA26" i="50"/>
  <c r="AB26" i="50"/>
  <c r="AC26" i="50"/>
  <c r="AD26" i="50"/>
  <c r="AE26" i="50"/>
  <c r="AF26" i="50"/>
  <c r="AG26" i="50"/>
  <c r="AH26" i="50"/>
  <c r="AI26" i="50"/>
  <c r="AJ26" i="50"/>
  <c r="AK26" i="50"/>
  <c r="AL26" i="50"/>
  <c r="AM26" i="50"/>
  <c r="AN26" i="50"/>
  <c r="AO26" i="50"/>
  <c r="AP26" i="50"/>
  <c r="AQ26" i="50"/>
  <c r="AR26" i="50"/>
  <c r="AS26" i="50"/>
  <c r="E29" i="50"/>
  <c r="F29" i="50"/>
  <c r="G29" i="50"/>
  <c r="H29" i="50"/>
  <c r="I29" i="50"/>
  <c r="J29" i="50"/>
  <c r="K29" i="50"/>
  <c r="L29" i="50"/>
  <c r="M29" i="50"/>
  <c r="N29" i="50"/>
  <c r="O29" i="50"/>
  <c r="P29" i="50"/>
  <c r="Q29" i="50"/>
  <c r="R29" i="50"/>
  <c r="S29" i="50"/>
  <c r="T29" i="50"/>
  <c r="U29" i="50"/>
  <c r="V29" i="50"/>
  <c r="W29" i="50"/>
  <c r="X29" i="50"/>
  <c r="Y29" i="50"/>
  <c r="Z29" i="50"/>
  <c r="AA29" i="50"/>
  <c r="AB29" i="50"/>
  <c r="AC29" i="50"/>
  <c r="AD29" i="50"/>
  <c r="AE29" i="50"/>
  <c r="AF29" i="50"/>
  <c r="AG29" i="50"/>
  <c r="AH29" i="50"/>
  <c r="AI29" i="50"/>
  <c r="AJ29" i="50"/>
  <c r="AK29" i="50"/>
  <c r="AL29" i="50"/>
  <c r="AM29" i="50"/>
  <c r="AN29" i="50"/>
  <c r="AO29" i="50"/>
  <c r="AP29" i="50"/>
  <c r="AQ29" i="50"/>
  <c r="AR29" i="50"/>
  <c r="AS29" i="50"/>
  <c r="N30" i="50"/>
  <c r="O30" i="50"/>
  <c r="P30" i="50"/>
  <c r="Q30" i="50"/>
  <c r="R30" i="50"/>
  <c r="S30" i="50"/>
  <c r="T30" i="50"/>
  <c r="U30" i="50"/>
  <c r="V30" i="50"/>
  <c r="W30" i="50"/>
  <c r="X30" i="50"/>
  <c r="Y30" i="50"/>
  <c r="Z30" i="50"/>
  <c r="AA30" i="50"/>
  <c r="AB30" i="50"/>
  <c r="AC30" i="50"/>
  <c r="AD30" i="50"/>
  <c r="AE30" i="50"/>
  <c r="AF30" i="50"/>
  <c r="AG30" i="50"/>
  <c r="AH30" i="50"/>
  <c r="AI30" i="50"/>
  <c r="AJ30" i="50"/>
  <c r="AK30" i="50"/>
  <c r="AL30" i="50"/>
  <c r="AM30" i="50"/>
  <c r="AN30" i="50"/>
  <c r="AO30" i="50"/>
  <c r="AP30" i="50"/>
  <c r="AQ30" i="50"/>
  <c r="AR30" i="50"/>
  <c r="AS30" i="50"/>
  <c r="AT30" i="50"/>
  <c r="AU30" i="50"/>
  <c r="E31" i="50"/>
  <c r="F31" i="50"/>
  <c r="G31" i="50"/>
  <c r="H31" i="50"/>
  <c r="I31" i="50"/>
  <c r="J31" i="50"/>
  <c r="K31" i="50"/>
  <c r="L31" i="50"/>
  <c r="M31" i="50"/>
  <c r="N31" i="50"/>
  <c r="O31" i="50"/>
  <c r="P31" i="50"/>
  <c r="Q31" i="50"/>
  <c r="R31" i="50"/>
  <c r="S31" i="50"/>
  <c r="T31" i="50"/>
  <c r="U31" i="50"/>
  <c r="V31" i="50"/>
  <c r="W31" i="50"/>
  <c r="X31" i="50"/>
  <c r="Y31" i="50"/>
  <c r="Z31" i="50"/>
  <c r="AA31" i="50"/>
  <c r="AB31" i="50"/>
  <c r="AC31" i="50"/>
  <c r="AD31" i="50"/>
  <c r="AE31" i="50"/>
  <c r="AF31" i="50"/>
  <c r="AG31" i="50"/>
  <c r="AH31" i="50"/>
  <c r="AI31" i="50"/>
  <c r="AJ31" i="50"/>
  <c r="AK31" i="50"/>
  <c r="AL31" i="50"/>
  <c r="AM31" i="50"/>
  <c r="AN31" i="50"/>
  <c r="AO31" i="50"/>
  <c r="AP31" i="50"/>
  <c r="AQ31" i="50"/>
  <c r="AR31" i="50"/>
  <c r="AS31" i="50"/>
  <c r="AT31" i="50"/>
  <c r="C32" i="50"/>
  <c r="C33" i="50"/>
  <c r="E35" i="50"/>
  <c r="F35" i="50"/>
  <c r="G35" i="50"/>
  <c r="H35" i="50"/>
  <c r="I35" i="50"/>
  <c r="J35" i="50"/>
  <c r="K35" i="50"/>
  <c r="L35" i="50"/>
  <c r="M35" i="50"/>
  <c r="N35" i="50"/>
  <c r="O35" i="50"/>
  <c r="P35" i="50"/>
  <c r="Q35" i="50"/>
  <c r="R35" i="50"/>
  <c r="S35" i="50"/>
  <c r="T35" i="50"/>
  <c r="U35" i="50"/>
  <c r="V35" i="50"/>
  <c r="W35" i="50"/>
  <c r="X35" i="50"/>
  <c r="Y35" i="50"/>
  <c r="Z35" i="50"/>
  <c r="AA35" i="50"/>
  <c r="AB35" i="50"/>
  <c r="AC35" i="50"/>
  <c r="AD35" i="50"/>
  <c r="AE35" i="50"/>
  <c r="AF35" i="50"/>
  <c r="AG35" i="50"/>
  <c r="AH35" i="50"/>
  <c r="AI35" i="50"/>
  <c r="AJ35" i="50"/>
  <c r="AK35" i="50"/>
  <c r="AL35" i="50"/>
  <c r="AM35" i="50"/>
  <c r="AN35" i="50"/>
  <c r="AO35" i="50"/>
  <c r="AP35" i="50"/>
  <c r="AQ35" i="50"/>
  <c r="AR35" i="50"/>
  <c r="E37" i="50"/>
  <c r="F37" i="50"/>
  <c r="G37" i="50"/>
  <c r="H37" i="50"/>
  <c r="I37" i="50"/>
  <c r="J37" i="50"/>
  <c r="K37" i="50"/>
  <c r="L37" i="50"/>
  <c r="M37" i="50"/>
  <c r="N37" i="50"/>
  <c r="O37" i="50"/>
  <c r="P37" i="50"/>
  <c r="Q37" i="50"/>
  <c r="R37" i="50"/>
  <c r="S37" i="50"/>
  <c r="T37" i="50"/>
  <c r="U37" i="50"/>
  <c r="V37" i="50"/>
  <c r="W37" i="50"/>
  <c r="X37" i="50"/>
  <c r="Y37" i="50"/>
  <c r="Z37" i="50"/>
  <c r="AA37" i="50"/>
  <c r="AB37" i="50"/>
  <c r="AC37" i="50"/>
  <c r="AD37" i="50"/>
  <c r="AE37" i="50"/>
  <c r="AF37" i="50"/>
  <c r="AG37" i="50"/>
  <c r="AH37" i="50"/>
  <c r="AI37" i="50"/>
  <c r="AJ37" i="50"/>
  <c r="AK37" i="50"/>
  <c r="AL37" i="50"/>
  <c r="AM37" i="50"/>
  <c r="AN37" i="50"/>
  <c r="AO37" i="50"/>
  <c r="AP37" i="50"/>
  <c r="AQ37" i="50"/>
  <c r="AR37" i="50"/>
  <c r="E38" i="50"/>
  <c r="F38" i="50"/>
  <c r="G38" i="50"/>
  <c r="H38" i="50"/>
  <c r="I38" i="50"/>
  <c r="J38" i="50"/>
  <c r="K38" i="50"/>
  <c r="L38" i="50"/>
  <c r="M38" i="50"/>
  <c r="N38" i="50"/>
  <c r="O38" i="50"/>
  <c r="P38" i="50"/>
  <c r="Q38" i="50"/>
  <c r="R38" i="50"/>
  <c r="S38" i="50"/>
  <c r="T38" i="50"/>
  <c r="U38" i="50"/>
  <c r="V38" i="50"/>
  <c r="W38" i="50"/>
  <c r="X38" i="50"/>
  <c r="Y38" i="50"/>
  <c r="Z38" i="50"/>
  <c r="AA38" i="50"/>
  <c r="AB38" i="50"/>
  <c r="AC38" i="50"/>
  <c r="AD38" i="50"/>
  <c r="AE38" i="50"/>
  <c r="AF38" i="50"/>
  <c r="AG38" i="50"/>
  <c r="AH38" i="50"/>
  <c r="AI38" i="50"/>
  <c r="AJ38" i="50"/>
  <c r="AK38" i="50"/>
  <c r="AL38" i="50"/>
  <c r="AM38" i="50"/>
  <c r="AN38" i="50"/>
  <c r="AO38" i="50"/>
  <c r="AP38" i="50"/>
  <c r="AQ38" i="50"/>
  <c r="AR38" i="50"/>
  <c r="E40" i="50"/>
  <c r="F40" i="50"/>
  <c r="G40" i="50"/>
  <c r="H40" i="50"/>
  <c r="I40" i="50"/>
  <c r="J40" i="50"/>
  <c r="K40" i="50"/>
  <c r="L40" i="50"/>
  <c r="M40" i="50"/>
  <c r="N40" i="50"/>
  <c r="O40" i="50"/>
  <c r="P40" i="50"/>
  <c r="Q40" i="50"/>
  <c r="R40" i="50"/>
  <c r="S40" i="50"/>
  <c r="T40" i="50"/>
  <c r="U40" i="50"/>
  <c r="V40" i="50"/>
  <c r="W40" i="50"/>
  <c r="X40" i="50"/>
  <c r="Y40" i="50"/>
  <c r="Z40" i="50"/>
  <c r="AA40" i="50"/>
  <c r="AB40" i="50"/>
  <c r="AC40" i="50"/>
  <c r="AD40" i="50"/>
  <c r="AE40" i="50"/>
  <c r="AF40" i="50"/>
  <c r="AG40" i="50"/>
  <c r="AH40" i="50"/>
  <c r="AI40" i="50"/>
  <c r="AJ40" i="50"/>
  <c r="AK40" i="50"/>
  <c r="AL40" i="50"/>
  <c r="AM40" i="50"/>
  <c r="AN40" i="50"/>
  <c r="AO40" i="50"/>
  <c r="AP40" i="50"/>
  <c r="AQ40" i="50"/>
  <c r="AR40" i="50"/>
  <c r="N41" i="50"/>
  <c r="O41" i="50"/>
  <c r="P41" i="50"/>
  <c r="Q41" i="50"/>
  <c r="R41" i="50"/>
  <c r="S41" i="50"/>
  <c r="T41" i="50"/>
  <c r="U41" i="50"/>
  <c r="V41" i="50"/>
  <c r="W41" i="50"/>
  <c r="X41" i="50"/>
  <c r="Y41" i="50"/>
  <c r="Z41" i="50"/>
  <c r="AA41" i="50"/>
  <c r="AB41" i="50"/>
  <c r="AC41" i="50"/>
  <c r="AD41" i="50"/>
  <c r="AE41" i="50"/>
  <c r="AF41" i="50"/>
  <c r="AG41" i="50"/>
  <c r="AH41" i="50"/>
  <c r="AI41" i="50"/>
  <c r="AJ41" i="50"/>
  <c r="AK41" i="50"/>
  <c r="AL41" i="50"/>
  <c r="AM41" i="50"/>
  <c r="AN41" i="50"/>
  <c r="AO41" i="50"/>
  <c r="AP41" i="50"/>
  <c r="AQ41" i="50"/>
  <c r="AR41" i="50"/>
  <c r="E42" i="50"/>
  <c r="F42" i="50"/>
  <c r="G42" i="50"/>
  <c r="H42" i="50"/>
  <c r="I42" i="50"/>
  <c r="J42" i="50"/>
  <c r="K42" i="50"/>
  <c r="L42" i="50"/>
  <c r="M42" i="50"/>
  <c r="N42" i="50"/>
  <c r="O42" i="50"/>
  <c r="P42" i="50"/>
  <c r="Q42" i="50"/>
  <c r="R42" i="50"/>
  <c r="S42" i="50"/>
  <c r="T42" i="50"/>
  <c r="U42" i="50"/>
  <c r="V42" i="50"/>
  <c r="W42" i="50"/>
  <c r="X42" i="50"/>
  <c r="Y42" i="50"/>
  <c r="Z42" i="50"/>
  <c r="AA42" i="50"/>
  <c r="AB42" i="50"/>
  <c r="AC42" i="50"/>
  <c r="AD42" i="50"/>
  <c r="AE42" i="50"/>
  <c r="AF42" i="50"/>
  <c r="AG42" i="50"/>
  <c r="AH42" i="50"/>
  <c r="AI42" i="50"/>
  <c r="AJ42" i="50"/>
  <c r="AK42" i="50"/>
  <c r="AL42" i="50"/>
  <c r="AM42" i="50"/>
  <c r="AN42" i="50"/>
  <c r="AO42" i="50"/>
  <c r="AP42" i="50"/>
  <c r="AQ42" i="50"/>
  <c r="AR42" i="50"/>
  <c r="E43" i="50"/>
  <c r="F43" i="50"/>
  <c r="G43" i="50"/>
  <c r="H43" i="50"/>
  <c r="I43" i="50"/>
  <c r="J43" i="50"/>
  <c r="K43" i="50"/>
  <c r="L43" i="50"/>
  <c r="M43" i="50"/>
  <c r="N43" i="50"/>
  <c r="O43" i="50"/>
  <c r="P43" i="50"/>
  <c r="Q43" i="50"/>
  <c r="R43" i="50"/>
  <c r="S43" i="50"/>
  <c r="T43" i="50"/>
  <c r="U43" i="50"/>
  <c r="V43" i="50"/>
  <c r="W43" i="50"/>
  <c r="X43" i="50"/>
  <c r="Y43" i="50"/>
  <c r="Z43" i="50"/>
  <c r="AA43" i="50"/>
  <c r="AB43" i="50"/>
  <c r="AC43" i="50"/>
  <c r="AD43" i="50"/>
  <c r="AE43" i="50"/>
  <c r="AF43" i="50"/>
  <c r="AG43" i="50"/>
  <c r="AH43" i="50"/>
  <c r="AI43" i="50"/>
  <c r="AJ43" i="50"/>
  <c r="AK43" i="50"/>
  <c r="AL43" i="50"/>
  <c r="AM43" i="50"/>
  <c r="AN43" i="50"/>
  <c r="AO43" i="50"/>
  <c r="AP43" i="50"/>
  <c r="AQ43" i="50"/>
  <c r="AR43" i="50"/>
  <c r="E44" i="50"/>
  <c r="F44" i="50"/>
  <c r="G44" i="50"/>
  <c r="H44" i="50"/>
  <c r="I44" i="50"/>
  <c r="J44" i="50"/>
  <c r="K44" i="50"/>
  <c r="L44" i="50"/>
  <c r="M44" i="50"/>
  <c r="N44" i="50"/>
  <c r="O44" i="50"/>
  <c r="P44" i="50"/>
  <c r="Q44" i="50"/>
  <c r="R44" i="50"/>
  <c r="S44" i="50"/>
  <c r="T44" i="50"/>
  <c r="U44" i="50"/>
  <c r="V44" i="50"/>
  <c r="W44" i="50"/>
  <c r="X44" i="50"/>
  <c r="Y44" i="50"/>
  <c r="Z44" i="50"/>
  <c r="AA44" i="50"/>
  <c r="AB44" i="50"/>
  <c r="AC44" i="50"/>
  <c r="AD44" i="50"/>
  <c r="AE44" i="50"/>
  <c r="AF44" i="50"/>
  <c r="AG44" i="50"/>
  <c r="AH44" i="50"/>
  <c r="AI44" i="50"/>
  <c r="AJ44" i="50"/>
  <c r="AK44" i="50"/>
  <c r="AL44" i="50"/>
  <c r="AM44" i="50"/>
  <c r="AN44" i="50"/>
  <c r="AO44" i="50"/>
  <c r="AP44" i="50"/>
  <c r="AQ44" i="50"/>
  <c r="AR44" i="50"/>
  <c r="E45" i="50"/>
  <c r="F45" i="50"/>
  <c r="G45" i="50"/>
  <c r="H45" i="50"/>
  <c r="I45" i="50"/>
  <c r="J45" i="50"/>
  <c r="K45" i="50"/>
  <c r="L45" i="50"/>
  <c r="M45" i="50"/>
  <c r="N45" i="50"/>
  <c r="O45" i="50"/>
  <c r="P45" i="50"/>
  <c r="Q45" i="50"/>
  <c r="R45" i="50"/>
  <c r="S45" i="50"/>
  <c r="T45" i="50"/>
  <c r="U45" i="50"/>
  <c r="V45" i="50"/>
  <c r="W45" i="50"/>
  <c r="X45" i="50"/>
  <c r="Y45" i="50"/>
  <c r="Z45" i="50"/>
  <c r="AA45" i="50"/>
  <c r="AB45" i="50"/>
  <c r="AC45" i="50"/>
  <c r="AD45" i="50"/>
  <c r="AE45" i="50"/>
  <c r="AF45" i="50"/>
  <c r="AG45" i="50"/>
  <c r="AH45" i="50"/>
  <c r="AI45" i="50"/>
  <c r="AJ45" i="50"/>
  <c r="AK45" i="50"/>
  <c r="AL45" i="50"/>
  <c r="AM45" i="50"/>
  <c r="AN45" i="50"/>
  <c r="AO45" i="50"/>
  <c r="AP45" i="50"/>
  <c r="AQ45" i="50"/>
  <c r="AR45" i="50"/>
  <c r="N49" i="50" a="1"/>
  <c r="N49" i="50"/>
  <c r="N84" i="50"/>
  <c r="N85" i="50"/>
  <c r="E729" i="58"/>
  <c r="F729" i="58"/>
  <c r="AS729" i="58"/>
  <c r="AT729" i="58"/>
  <c r="E732" i="58"/>
  <c r="F732" i="58"/>
  <c r="AS732" i="58"/>
  <c r="E735" i="58"/>
  <c r="F735" i="58"/>
  <c r="AS735" i="58"/>
  <c r="AT735" i="58"/>
  <c r="E738" i="58"/>
  <c r="F738" i="58"/>
  <c r="AS738" i="58"/>
  <c r="E742" i="58"/>
  <c r="F742" i="58"/>
  <c r="G742" i="58"/>
  <c r="H742" i="58"/>
  <c r="I742" i="58"/>
  <c r="J742" i="58"/>
  <c r="K742" i="58"/>
  <c r="L742" i="58"/>
  <c r="M742" i="58"/>
  <c r="N742" i="58"/>
  <c r="O742" i="58"/>
  <c r="P742" i="58"/>
  <c r="Q742" i="58"/>
  <c r="R742" i="58"/>
  <c r="S742" i="58"/>
  <c r="T742" i="58"/>
  <c r="U742" i="58"/>
  <c r="V742" i="58"/>
  <c r="W742" i="58"/>
  <c r="X742" i="58"/>
  <c r="Y742" i="58"/>
  <c r="Z742" i="58"/>
  <c r="AA742" i="58"/>
  <c r="AB742" i="58"/>
  <c r="AC742" i="58"/>
  <c r="AD742" i="58"/>
  <c r="AE742" i="58"/>
  <c r="AF742" i="58"/>
  <c r="AG742" i="58"/>
  <c r="AH742" i="58"/>
  <c r="AI742" i="58"/>
  <c r="AJ742" i="58"/>
  <c r="AK742" i="58"/>
  <c r="AL742" i="58"/>
  <c r="AM742" i="58"/>
  <c r="AN742" i="58"/>
  <c r="AO742" i="58"/>
  <c r="AP742" i="58"/>
  <c r="AQ742" i="58"/>
  <c r="AR742" i="58"/>
  <c r="AS742" i="58"/>
  <c r="E743" i="58"/>
  <c r="F743" i="58"/>
  <c r="G743" i="58"/>
  <c r="H743" i="58"/>
  <c r="I743" i="58"/>
  <c r="J743" i="58"/>
  <c r="K743" i="58"/>
  <c r="L743" i="58"/>
  <c r="M743" i="58"/>
  <c r="N743" i="58"/>
  <c r="O743" i="58"/>
  <c r="P743" i="58"/>
  <c r="Q743" i="58"/>
  <c r="R743" i="58"/>
  <c r="S743" i="58"/>
  <c r="T743" i="58"/>
  <c r="U743" i="58"/>
  <c r="V743" i="58"/>
  <c r="W743" i="58"/>
  <c r="X743" i="58"/>
  <c r="Y743" i="58"/>
  <c r="Z743" i="58"/>
  <c r="AA743" i="58"/>
  <c r="AB743" i="58"/>
  <c r="AC743" i="58"/>
  <c r="AD743" i="58"/>
  <c r="AE743" i="58"/>
  <c r="AF743" i="58"/>
  <c r="AG743" i="58"/>
  <c r="AH743" i="58"/>
  <c r="AI743" i="58"/>
  <c r="AJ743" i="58"/>
  <c r="AK743" i="58"/>
  <c r="AL743" i="58"/>
  <c r="AM743" i="58"/>
  <c r="AN743" i="58"/>
  <c r="AO743" i="58"/>
  <c r="AP743" i="58"/>
  <c r="AQ743" i="58"/>
  <c r="AR743" i="58"/>
  <c r="AS743" i="58"/>
  <c r="E744" i="58"/>
  <c r="F744" i="58"/>
  <c r="G744" i="58"/>
  <c r="H744" i="58"/>
  <c r="I744" i="58"/>
  <c r="J744" i="58"/>
  <c r="K744" i="58"/>
  <c r="L744" i="58"/>
  <c r="M744" i="58"/>
  <c r="N744" i="58"/>
  <c r="O744" i="58"/>
  <c r="P744" i="58"/>
  <c r="Q744" i="58"/>
  <c r="R744" i="58"/>
  <c r="S744" i="58"/>
  <c r="T744" i="58"/>
  <c r="U744" i="58"/>
  <c r="V744" i="58"/>
  <c r="W744" i="58"/>
  <c r="X744" i="58"/>
  <c r="Y744" i="58"/>
  <c r="Z744" i="58"/>
  <c r="AA744" i="58"/>
  <c r="AB744" i="58"/>
  <c r="AC744" i="58"/>
  <c r="AD744" i="58"/>
  <c r="AE744" i="58"/>
  <c r="AF744" i="58"/>
  <c r="AG744" i="58"/>
  <c r="AH744" i="58"/>
  <c r="AI744" i="58"/>
  <c r="AJ744" i="58"/>
  <c r="AK744" i="58"/>
  <c r="AL744" i="58"/>
  <c r="AM744" i="58"/>
  <c r="AN744" i="58"/>
  <c r="AO744" i="58"/>
  <c r="AP744" i="58"/>
  <c r="AQ744" i="58"/>
  <c r="AR744" i="58"/>
  <c r="AS744" i="58"/>
  <c r="E745" i="58"/>
  <c r="F745" i="58"/>
  <c r="G745" i="58"/>
  <c r="H745" i="58"/>
  <c r="I745" i="58"/>
  <c r="J745" i="58"/>
  <c r="K745" i="58"/>
  <c r="L745" i="58"/>
  <c r="M745" i="58"/>
  <c r="N745" i="58"/>
  <c r="O745" i="58"/>
  <c r="P745" i="58"/>
  <c r="Q745" i="58"/>
  <c r="R745" i="58"/>
  <c r="S745" i="58"/>
  <c r="T745" i="58"/>
  <c r="U745" i="58"/>
  <c r="V745" i="58"/>
  <c r="W745" i="58"/>
  <c r="X745" i="58"/>
  <c r="Y745" i="58"/>
  <c r="Z745" i="58"/>
  <c r="AA745" i="58"/>
  <c r="AB745" i="58"/>
  <c r="AC745" i="58"/>
  <c r="AD745" i="58"/>
  <c r="AE745" i="58"/>
  <c r="AF745" i="58"/>
  <c r="AG745" i="58"/>
  <c r="AH745" i="58"/>
  <c r="AI745" i="58"/>
  <c r="AJ745" i="58"/>
  <c r="AK745" i="58"/>
  <c r="AL745" i="58"/>
  <c r="AM745" i="58"/>
  <c r="AN745" i="58"/>
  <c r="AO745" i="58"/>
  <c r="AP745" i="58"/>
  <c r="AQ745" i="58"/>
  <c r="AR745" i="58"/>
  <c r="AS745" i="58"/>
  <c r="E746" i="58"/>
  <c r="F746" i="58"/>
  <c r="G746" i="58"/>
  <c r="H746" i="58"/>
  <c r="I746" i="58"/>
  <c r="J746" i="58"/>
  <c r="K746" i="58"/>
  <c r="L746" i="58"/>
  <c r="M746" i="58"/>
  <c r="N746" i="58"/>
  <c r="O746" i="58"/>
  <c r="P746" i="58"/>
  <c r="Q746" i="58"/>
  <c r="R746" i="58"/>
  <c r="S746" i="58"/>
  <c r="T746" i="58"/>
  <c r="U746" i="58"/>
  <c r="V746" i="58"/>
  <c r="W746" i="58"/>
  <c r="X746" i="58"/>
  <c r="Y746" i="58"/>
  <c r="Z746" i="58"/>
  <c r="AA746" i="58"/>
  <c r="AB746" i="58"/>
  <c r="AC746" i="58"/>
  <c r="AD746" i="58"/>
  <c r="AE746" i="58"/>
  <c r="AF746" i="58"/>
  <c r="AG746" i="58"/>
  <c r="AH746" i="58"/>
  <c r="AI746" i="58"/>
  <c r="AJ746" i="58"/>
  <c r="AK746" i="58"/>
  <c r="AL746" i="58"/>
  <c r="AM746" i="58"/>
  <c r="AN746" i="58"/>
  <c r="AO746" i="58"/>
  <c r="AP746" i="58"/>
  <c r="AQ746" i="58"/>
  <c r="AR746" i="58"/>
  <c r="AS746" i="58"/>
  <c r="E747" i="58"/>
  <c r="F747" i="58"/>
  <c r="G747" i="58"/>
  <c r="H747" i="58"/>
  <c r="I747" i="58"/>
  <c r="J747" i="58"/>
  <c r="K747" i="58"/>
  <c r="L747" i="58"/>
  <c r="M747" i="58"/>
  <c r="N747" i="58"/>
  <c r="O747" i="58"/>
  <c r="P747" i="58"/>
  <c r="Q747" i="58"/>
  <c r="R747" i="58"/>
  <c r="S747" i="58"/>
  <c r="T747" i="58"/>
  <c r="U747" i="58"/>
  <c r="V747" i="58"/>
  <c r="W747" i="58"/>
  <c r="X747" i="58"/>
  <c r="Y747" i="58"/>
  <c r="Z747" i="58"/>
  <c r="AA747" i="58"/>
  <c r="AB747" i="58"/>
  <c r="AC747" i="58"/>
  <c r="AD747" i="58"/>
  <c r="AE747" i="58"/>
  <c r="AF747" i="58"/>
  <c r="AG747" i="58"/>
  <c r="AH747" i="58"/>
  <c r="AI747" i="58"/>
  <c r="AJ747" i="58"/>
  <c r="AK747" i="58"/>
  <c r="AL747" i="58"/>
  <c r="AM747" i="58"/>
  <c r="AN747" i="58"/>
  <c r="AO747" i="58"/>
  <c r="AP747" i="58"/>
  <c r="AQ747" i="58"/>
  <c r="AR747" i="58"/>
  <c r="AS747" i="58"/>
  <c r="E748" i="58"/>
  <c r="F748" i="58"/>
  <c r="G748" i="58"/>
  <c r="H748" i="58"/>
  <c r="I748" i="58"/>
  <c r="J748" i="58"/>
  <c r="K748" i="58"/>
  <c r="L748" i="58"/>
  <c r="M748" i="58"/>
  <c r="N748" i="58"/>
  <c r="O748" i="58"/>
  <c r="P748" i="58"/>
  <c r="Q748" i="58"/>
  <c r="R748" i="58"/>
  <c r="S748" i="58"/>
  <c r="T748" i="58"/>
  <c r="U748" i="58"/>
  <c r="V748" i="58"/>
  <c r="W748" i="58"/>
  <c r="X748" i="58"/>
  <c r="Y748" i="58"/>
  <c r="Z748" i="58"/>
  <c r="AA748" i="58"/>
  <c r="AB748" i="58"/>
  <c r="AC748" i="58"/>
  <c r="AD748" i="58"/>
  <c r="AE748" i="58"/>
  <c r="AF748" i="58"/>
  <c r="AG748" i="58"/>
  <c r="AH748" i="58"/>
  <c r="AI748" i="58"/>
  <c r="AJ748" i="58"/>
  <c r="AK748" i="58"/>
  <c r="AL748" i="58"/>
  <c r="AM748" i="58"/>
  <c r="AN748" i="58"/>
  <c r="AO748" i="58"/>
  <c r="AP748" i="58"/>
  <c r="AQ748" i="58"/>
  <c r="AR748" i="58"/>
  <c r="AS748" i="58"/>
  <c r="E749" i="58"/>
  <c r="F749" i="58"/>
  <c r="G749" i="58"/>
  <c r="H749" i="58"/>
  <c r="I749" i="58"/>
  <c r="J749" i="58"/>
  <c r="K749" i="58"/>
  <c r="L749" i="58"/>
  <c r="M749" i="58"/>
  <c r="N749" i="58"/>
  <c r="O749" i="58"/>
  <c r="P749" i="58"/>
  <c r="Q749" i="58"/>
  <c r="R749" i="58"/>
  <c r="S749" i="58"/>
  <c r="T749" i="58"/>
  <c r="U749" i="58"/>
  <c r="V749" i="58"/>
  <c r="W749" i="58"/>
  <c r="X749" i="58"/>
  <c r="Y749" i="58"/>
  <c r="Z749" i="58"/>
  <c r="AA749" i="58"/>
  <c r="AB749" i="58"/>
  <c r="AC749" i="58"/>
  <c r="AD749" i="58"/>
  <c r="AE749" i="58"/>
  <c r="AF749" i="58"/>
  <c r="AG749" i="58"/>
  <c r="AH749" i="58"/>
  <c r="AI749" i="58"/>
  <c r="AJ749" i="58"/>
  <c r="AK749" i="58"/>
  <c r="AL749" i="58"/>
  <c r="AM749" i="58"/>
  <c r="AN749" i="58"/>
  <c r="AO749" i="58"/>
  <c r="AP749" i="58"/>
  <c r="AQ749" i="58"/>
  <c r="AR749" i="58"/>
  <c r="AS749" i="58"/>
  <c r="E750" i="58"/>
  <c r="F750" i="58"/>
  <c r="G750" i="58"/>
  <c r="H750" i="58"/>
  <c r="I750" i="58"/>
  <c r="J750" i="58"/>
  <c r="K750" i="58"/>
  <c r="L750" i="58"/>
  <c r="M750" i="58"/>
  <c r="N750" i="58"/>
  <c r="O750" i="58"/>
  <c r="P750" i="58"/>
  <c r="Q750" i="58"/>
  <c r="R750" i="58"/>
  <c r="S750" i="58"/>
  <c r="T750" i="58"/>
  <c r="U750" i="58"/>
  <c r="V750" i="58"/>
  <c r="W750" i="58"/>
  <c r="X750" i="58"/>
  <c r="Y750" i="58"/>
  <c r="Z750" i="58"/>
  <c r="AA750" i="58"/>
  <c r="AB750" i="58"/>
  <c r="AC750" i="58"/>
  <c r="AD750" i="58"/>
  <c r="AE750" i="58"/>
  <c r="AF750" i="58"/>
  <c r="AG750" i="58"/>
  <c r="AH750" i="58"/>
  <c r="AI750" i="58"/>
  <c r="AJ750" i="58"/>
  <c r="AK750" i="58"/>
  <c r="AL750" i="58"/>
  <c r="AM750" i="58"/>
  <c r="AN750" i="58"/>
  <c r="AO750" i="58"/>
  <c r="AP750" i="58"/>
  <c r="AQ750" i="58"/>
  <c r="AR750" i="58"/>
  <c r="AS750" i="58"/>
  <c r="E751" i="58"/>
  <c r="F751" i="58"/>
  <c r="G751" i="58"/>
  <c r="H751" i="58"/>
  <c r="I751" i="58"/>
  <c r="J751" i="58"/>
  <c r="K751" i="58"/>
  <c r="L751" i="58"/>
  <c r="M751" i="58"/>
  <c r="N751" i="58"/>
  <c r="O751" i="58"/>
  <c r="P751" i="58"/>
  <c r="Q751" i="58"/>
  <c r="R751" i="58"/>
  <c r="S751" i="58"/>
  <c r="T751" i="58"/>
  <c r="U751" i="58"/>
  <c r="V751" i="58"/>
  <c r="W751" i="58"/>
  <c r="X751" i="58"/>
  <c r="Y751" i="58"/>
  <c r="Z751" i="58"/>
  <c r="AA751" i="58"/>
  <c r="AB751" i="58"/>
  <c r="AC751" i="58"/>
  <c r="AD751" i="58"/>
  <c r="AE751" i="58"/>
  <c r="AF751" i="58"/>
  <c r="AG751" i="58"/>
  <c r="AH751" i="58"/>
  <c r="AI751" i="58"/>
  <c r="AJ751" i="58"/>
  <c r="AK751" i="58"/>
  <c r="AL751" i="58"/>
  <c r="AM751" i="58"/>
  <c r="AN751" i="58"/>
  <c r="AO751" i="58"/>
  <c r="AP751" i="58"/>
  <c r="AQ751" i="58"/>
  <c r="AR751" i="58"/>
  <c r="AS751" i="58"/>
  <c r="E752" i="58"/>
  <c r="F752" i="58"/>
  <c r="G752" i="58"/>
  <c r="H752" i="58"/>
  <c r="I752" i="58"/>
  <c r="J752" i="58"/>
  <c r="K752" i="58"/>
  <c r="L752" i="58"/>
  <c r="M752" i="58"/>
  <c r="N752" i="58"/>
  <c r="O752" i="58"/>
  <c r="P752" i="58"/>
  <c r="Q752" i="58"/>
  <c r="R752" i="58"/>
  <c r="S752" i="58"/>
  <c r="T752" i="58"/>
  <c r="U752" i="58"/>
  <c r="V752" i="58"/>
  <c r="W752" i="58"/>
  <c r="X752" i="58"/>
  <c r="Y752" i="58"/>
  <c r="Z752" i="58"/>
  <c r="AA752" i="58"/>
  <c r="AB752" i="58"/>
  <c r="AC752" i="58"/>
  <c r="AD752" i="58"/>
  <c r="AE752" i="58"/>
  <c r="AF752" i="58"/>
  <c r="AG752" i="58"/>
  <c r="AH752" i="58"/>
  <c r="AI752" i="58"/>
  <c r="AJ752" i="58"/>
  <c r="AK752" i="58"/>
  <c r="AL752" i="58"/>
  <c r="AM752" i="58"/>
  <c r="AN752" i="58"/>
  <c r="AO752" i="58"/>
  <c r="AP752" i="58"/>
  <c r="AQ752" i="58"/>
  <c r="AR752" i="58"/>
  <c r="AS752" i="58"/>
  <c r="E753" i="58"/>
  <c r="F753" i="58"/>
  <c r="G753" i="58"/>
  <c r="H753" i="58"/>
  <c r="I753" i="58"/>
  <c r="J753" i="58"/>
  <c r="K753" i="58"/>
  <c r="L753" i="58"/>
  <c r="M753" i="58"/>
  <c r="N753" i="58"/>
  <c r="O753" i="58"/>
  <c r="P753" i="58"/>
  <c r="Q753" i="58"/>
  <c r="R753" i="58"/>
  <c r="S753" i="58"/>
  <c r="T753" i="58"/>
  <c r="U753" i="58"/>
  <c r="V753" i="58"/>
  <c r="W753" i="58"/>
  <c r="X753" i="58"/>
  <c r="Y753" i="58"/>
  <c r="Z753" i="58"/>
  <c r="AA753" i="58"/>
  <c r="AB753" i="58"/>
  <c r="AC753" i="58"/>
  <c r="AD753" i="58"/>
  <c r="AE753" i="58"/>
  <c r="AF753" i="58"/>
  <c r="AG753" i="58"/>
  <c r="AH753" i="58"/>
  <c r="AI753" i="58"/>
  <c r="AJ753" i="58"/>
  <c r="AK753" i="58"/>
  <c r="AL753" i="58"/>
  <c r="AM753" i="58"/>
  <c r="AN753" i="58"/>
  <c r="AO753" i="58"/>
  <c r="AP753" i="58"/>
  <c r="AQ753" i="58"/>
  <c r="AR753" i="58"/>
  <c r="AS753" i="58"/>
  <c r="E754" i="58"/>
  <c r="F754" i="58"/>
  <c r="G754" i="58"/>
  <c r="H754" i="58"/>
  <c r="I754" i="58"/>
  <c r="J754" i="58"/>
  <c r="K754" i="58"/>
  <c r="L754" i="58"/>
  <c r="M754" i="58"/>
  <c r="N754" i="58"/>
  <c r="O754" i="58"/>
  <c r="P754" i="58"/>
  <c r="Q754" i="58"/>
  <c r="R754" i="58"/>
  <c r="S754" i="58"/>
  <c r="T754" i="58"/>
  <c r="U754" i="58"/>
  <c r="V754" i="58"/>
  <c r="W754" i="58"/>
  <c r="X754" i="58"/>
  <c r="Y754" i="58"/>
  <c r="Z754" i="58"/>
  <c r="AA754" i="58"/>
  <c r="AB754" i="58"/>
  <c r="AC754" i="58"/>
  <c r="AD754" i="58"/>
  <c r="AE754" i="58"/>
  <c r="AF754" i="58"/>
  <c r="AG754" i="58"/>
  <c r="AH754" i="58"/>
  <c r="AI754" i="58"/>
  <c r="AJ754" i="58"/>
  <c r="AK754" i="58"/>
  <c r="AL754" i="58"/>
  <c r="AM754" i="58"/>
  <c r="AN754" i="58"/>
  <c r="AO754" i="58"/>
  <c r="AP754" i="58"/>
  <c r="AQ754" i="58"/>
  <c r="AR754" i="58"/>
  <c r="AS754" i="58"/>
  <c r="E755" i="58"/>
  <c r="F755" i="58"/>
  <c r="G755" i="58"/>
  <c r="H755" i="58"/>
  <c r="I755" i="58"/>
  <c r="J755" i="58"/>
  <c r="K755" i="58"/>
  <c r="L755" i="58"/>
  <c r="M755" i="58"/>
  <c r="N755" i="58"/>
  <c r="O755" i="58"/>
  <c r="P755" i="58"/>
  <c r="Q755" i="58"/>
  <c r="R755" i="58"/>
  <c r="S755" i="58"/>
  <c r="T755" i="58"/>
  <c r="U755" i="58"/>
  <c r="V755" i="58"/>
  <c r="W755" i="58"/>
  <c r="X755" i="58"/>
  <c r="Y755" i="58"/>
  <c r="Z755" i="58"/>
  <c r="AA755" i="58"/>
  <c r="AB755" i="58"/>
  <c r="AC755" i="58"/>
  <c r="AD755" i="58"/>
  <c r="AE755" i="58"/>
  <c r="AF755" i="58"/>
  <c r="AG755" i="58"/>
  <c r="AH755" i="58"/>
  <c r="AI755" i="58"/>
  <c r="AJ755" i="58"/>
  <c r="AK755" i="58"/>
  <c r="AL755" i="58"/>
  <c r="AM755" i="58"/>
  <c r="AN755" i="58"/>
  <c r="AO755" i="58"/>
  <c r="AP755" i="58"/>
  <c r="AQ755" i="58"/>
  <c r="AR755" i="58"/>
  <c r="AS755" i="58"/>
  <c r="E756" i="58"/>
  <c r="F756" i="58"/>
  <c r="G756" i="58"/>
  <c r="H756" i="58"/>
  <c r="I756" i="58"/>
  <c r="J756" i="58"/>
  <c r="K756" i="58"/>
  <c r="L756" i="58"/>
  <c r="M756" i="58"/>
  <c r="N756" i="58"/>
  <c r="O756" i="58"/>
  <c r="P756" i="58"/>
  <c r="Q756" i="58"/>
  <c r="R756" i="58"/>
  <c r="S756" i="58"/>
  <c r="T756" i="58"/>
  <c r="U756" i="58"/>
  <c r="V756" i="58"/>
  <c r="W756" i="58"/>
  <c r="X756" i="58"/>
  <c r="Y756" i="58"/>
  <c r="Z756" i="58"/>
  <c r="AA756" i="58"/>
  <c r="AB756" i="58"/>
  <c r="AC756" i="58"/>
  <c r="AD756" i="58"/>
  <c r="AE756" i="58"/>
  <c r="AF756" i="58"/>
  <c r="AG756" i="58"/>
  <c r="AH756" i="58"/>
  <c r="AI756" i="58"/>
  <c r="AJ756" i="58"/>
  <c r="AK756" i="58"/>
  <c r="AL756" i="58"/>
  <c r="AM756" i="58"/>
  <c r="AN756" i="58"/>
  <c r="AO756" i="58"/>
  <c r="AP756" i="58"/>
  <c r="AQ756" i="58"/>
  <c r="AR756" i="58"/>
  <c r="AS756" i="58"/>
  <c r="E758" i="58"/>
  <c r="F758" i="58"/>
  <c r="G758" i="58"/>
  <c r="H758" i="58"/>
  <c r="I758" i="58"/>
  <c r="J758" i="58"/>
  <c r="K758" i="58"/>
  <c r="L758" i="58"/>
  <c r="M758" i="58"/>
  <c r="N758" i="58"/>
  <c r="O758" i="58"/>
  <c r="P758" i="58"/>
  <c r="Q758" i="58"/>
  <c r="R758" i="58"/>
  <c r="S758" i="58"/>
  <c r="T758" i="58"/>
  <c r="U758" i="58"/>
  <c r="V758" i="58"/>
  <c r="W758" i="58"/>
  <c r="X758" i="58"/>
  <c r="Y758" i="58"/>
  <c r="Z758" i="58"/>
  <c r="AA758" i="58"/>
  <c r="AB758" i="58"/>
  <c r="AC758" i="58"/>
  <c r="AD758" i="58"/>
  <c r="AE758" i="58"/>
  <c r="AF758" i="58"/>
  <c r="AG758" i="58"/>
  <c r="AH758" i="58"/>
  <c r="AI758" i="58"/>
  <c r="AJ758" i="58"/>
  <c r="AK758" i="58"/>
  <c r="AL758" i="58"/>
  <c r="AM758" i="58"/>
  <c r="AN758" i="58"/>
  <c r="AO758" i="58"/>
  <c r="AP758" i="58"/>
  <c r="AQ758" i="58"/>
  <c r="AR758" i="58"/>
  <c r="AS758" i="58"/>
  <c r="D759" i="58"/>
  <c r="E759" i="58"/>
  <c r="F759" i="58"/>
  <c r="G759" i="58"/>
  <c r="H759" i="58"/>
  <c r="I759" i="58"/>
  <c r="J759" i="58"/>
  <c r="K759" i="58"/>
  <c r="L759" i="58"/>
  <c r="M759" i="58"/>
  <c r="N759" i="58"/>
  <c r="O759" i="58"/>
  <c r="P759" i="58"/>
  <c r="Q759" i="58"/>
  <c r="R759" i="58"/>
  <c r="S759" i="58"/>
  <c r="T759" i="58"/>
  <c r="U759" i="58"/>
  <c r="V759" i="58"/>
  <c r="W759" i="58"/>
  <c r="X759" i="58"/>
  <c r="Y759" i="58"/>
  <c r="Z759" i="58"/>
  <c r="AA759" i="58"/>
  <c r="AB759" i="58"/>
  <c r="AC759" i="58"/>
  <c r="AD759" i="58"/>
  <c r="AE759" i="58"/>
  <c r="AF759" i="58"/>
  <c r="AG759" i="58"/>
  <c r="AH759" i="58"/>
  <c r="AI759" i="58"/>
  <c r="AJ759" i="58"/>
  <c r="AK759" i="58"/>
  <c r="AL759" i="58"/>
  <c r="AM759" i="58"/>
  <c r="AN759" i="58"/>
  <c r="AO759" i="58"/>
  <c r="AP759" i="58"/>
  <c r="AQ759" i="58"/>
  <c r="AR759" i="58"/>
  <c r="AS759" i="58"/>
  <c r="D760" i="58"/>
  <c r="E760" i="58"/>
  <c r="F760" i="58"/>
  <c r="G760" i="58"/>
  <c r="H760" i="58"/>
  <c r="I760" i="58"/>
  <c r="J760" i="58"/>
  <c r="K760" i="58"/>
  <c r="L760" i="58"/>
  <c r="M760" i="58"/>
  <c r="N760" i="58"/>
  <c r="O760" i="58"/>
  <c r="P760" i="58"/>
  <c r="Q760" i="58"/>
  <c r="R760" i="58"/>
  <c r="S760" i="58"/>
  <c r="T760" i="58"/>
  <c r="U760" i="58"/>
  <c r="V760" i="58"/>
  <c r="W760" i="58"/>
  <c r="X760" i="58"/>
  <c r="Y760" i="58"/>
  <c r="Z760" i="58"/>
  <c r="AA760" i="58"/>
  <c r="AB760" i="58"/>
  <c r="AC760" i="58"/>
  <c r="AD760" i="58"/>
  <c r="AE760" i="58"/>
  <c r="AF760" i="58"/>
  <c r="AG760" i="58"/>
  <c r="AH760" i="58"/>
  <c r="AI760" i="58"/>
  <c r="AJ760" i="58"/>
  <c r="AK760" i="58"/>
  <c r="AL760" i="58"/>
  <c r="AM760" i="58"/>
  <c r="AN760" i="58"/>
  <c r="AO760" i="58"/>
  <c r="AP760" i="58"/>
  <c r="AQ760" i="58"/>
  <c r="AR760" i="58"/>
  <c r="AS760" i="58"/>
  <c r="E884" i="58"/>
  <c r="F884" i="58"/>
  <c r="G884" i="58"/>
  <c r="H884" i="58"/>
  <c r="I884" i="58"/>
  <c r="J884" i="58"/>
  <c r="K884" i="58"/>
  <c r="L884" i="58"/>
  <c r="M884" i="58"/>
  <c r="N884" i="58"/>
  <c r="O884" i="58"/>
  <c r="P884" i="58"/>
  <c r="Q884" i="58"/>
  <c r="R884" i="58"/>
  <c r="S884" i="58"/>
  <c r="T884" i="58"/>
  <c r="U884" i="58"/>
  <c r="V884" i="58"/>
  <c r="W884" i="58"/>
  <c r="X884" i="58"/>
  <c r="Y884" i="58"/>
  <c r="Z884" i="58"/>
  <c r="AA884" i="58"/>
  <c r="AB884" i="58"/>
  <c r="AC884" i="58"/>
  <c r="AD884" i="58"/>
  <c r="AE884" i="58"/>
  <c r="AF884" i="58"/>
  <c r="AG884" i="58"/>
  <c r="AH884" i="58"/>
  <c r="AI884" i="58"/>
  <c r="AJ884" i="58"/>
  <c r="AK884" i="58"/>
  <c r="AL884" i="58"/>
  <c r="AM884" i="58"/>
  <c r="AN884" i="58"/>
  <c r="AO884" i="58"/>
  <c r="AP884" i="58"/>
  <c r="AQ884" i="58"/>
  <c r="AR884" i="58"/>
  <c r="AS884" i="58"/>
  <c r="D885" i="58" a="1"/>
  <c r="D885" i="58"/>
  <c r="E885" i="58"/>
  <c r="F885" i="58"/>
  <c r="G885" i="58"/>
  <c r="H885" i="58"/>
  <c r="I885" i="58"/>
  <c r="J885" i="58"/>
  <c r="K885" i="58"/>
  <c r="L885" i="58"/>
  <c r="M885" i="58"/>
  <c r="N885" i="58"/>
  <c r="O885" i="58"/>
  <c r="P885" i="58"/>
  <c r="Q885" i="58"/>
  <c r="R885" i="58"/>
  <c r="S885" i="58"/>
  <c r="T885" i="58"/>
  <c r="U885" i="58"/>
  <c r="V885" i="58"/>
  <c r="W885" i="58"/>
  <c r="X885" i="58"/>
  <c r="Y885" i="58"/>
  <c r="Z885" i="58"/>
  <c r="AA885" i="58"/>
  <c r="AB885" i="58"/>
  <c r="AC885" i="58"/>
  <c r="AD885" i="58"/>
  <c r="AE885" i="58"/>
  <c r="AF885" i="58"/>
  <c r="AG885" i="58"/>
  <c r="AH885" i="58"/>
  <c r="AI885" i="58"/>
  <c r="AJ885" i="58"/>
  <c r="AK885" i="58"/>
  <c r="AL885" i="58"/>
  <c r="AM885" i="58"/>
  <c r="AN885" i="58"/>
  <c r="AO885" i="58"/>
  <c r="AP885" i="58"/>
  <c r="AQ885" i="58"/>
  <c r="AR885" i="58"/>
  <c r="AS885" i="58"/>
  <c r="E886" i="58"/>
  <c r="F886" i="58"/>
  <c r="G886" i="58"/>
  <c r="H886" i="58"/>
  <c r="I886" i="58"/>
  <c r="J886" i="58"/>
  <c r="K886" i="58"/>
  <c r="L886" i="58"/>
  <c r="M886" i="58"/>
  <c r="N886" i="58"/>
  <c r="O886" i="58"/>
  <c r="P886" i="58"/>
  <c r="Q886" i="58"/>
  <c r="R886" i="58"/>
  <c r="S886" i="58"/>
  <c r="T886" i="58"/>
  <c r="U886" i="58"/>
  <c r="V886" i="58"/>
  <c r="W886" i="58"/>
  <c r="X886" i="58"/>
  <c r="Y886" i="58"/>
  <c r="Z886" i="58"/>
  <c r="AA886" i="58"/>
  <c r="AB886" i="58"/>
  <c r="AC886" i="58"/>
  <c r="AD886" i="58"/>
  <c r="AE886" i="58"/>
  <c r="AF886" i="58"/>
  <c r="AG886" i="58"/>
  <c r="AH886" i="58"/>
  <c r="AI886" i="58"/>
  <c r="AJ886" i="58"/>
  <c r="AK886" i="58"/>
  <c r="AL886" i="58"/>
  <c r="AM886" i="58"/>
  <c r="AN886" i="58"/>
  <c r="AO886" i="58"/>
  <c r="AP886" i="58"/>
  <c r="AQ886" i="58"/>
  <c r="AR886" i="58"/>
  <c r="AS886" i="58"/>
  <c r="E887" i="58"/>
  <c r="F887" i="58"/>
  <c r="G887" i="58"/>
  <c r="H887" i="58"/>
  <c r="I887" i="58"/>
  <c r="J887" i="58"/>
  <c r="K887" i="58"/>
  <c r="L887" i="58"/>
  <c r="M887" i="58"/>
  <c r="N887" i="58"/>
  <c r="O887" i="58"/>
  <c r="P887" i="58"/>
  <c r="Q887" i="58"/>
  <c r="R887" i="58"/>
  <c r="S887" i="58"/>
  <c r="T887" i="58"/>
  <c r="U887" i="58"/>
  <c r="V887" i="58"/>
  <c r="W887" i="58"/>
  <c r="X887" i="58"/>
  <c r="Y887" i="58"/>
  <c r="Z887" i="58"/>
  <c r="AA887" i="58"/>
  <c r="AB887" i="58"/>
  <c r="AC887" i="58"/>
  <c r="AD887" i="58"/>
  <c r="AE887" i="58"/>
  <c r="AF887" i="58"/>
  <c r="AG887" i="58"/>
  <c r="AH887" i="58"/>
  <c r="AI887" i="58"/>
  <c r="AJ887" i="58"/>
  <c r="AK887" i="58"/>
  <c r="AL887" i="58"/>
  <c r="AM887" i="58"/>
  <c r="AN887" i="58"/>
  <c r="AO887" i="58"/>
  <c r="AP887" i="58"/>
  <c r="AQ887" i="58"/>
  <c r="AR887" i="58"/>
  <c r="AS887" i="58"/>
  <c r="E888" i="58"/>
  <c r="F888" i="58"/>
  <c r="G888" i="58"/>
  <c r="H888" i="58"/>
  <c r="I888" i="58"/>
  <c r="J888" i="58"/>
  <c r="K888" i="58"/>
  <c r="L888" i="58"/>
  <c r="M888" i="58"/>
  <c r="N888" i="58"/>
  <c r="O888" i="58"/>
  <c r="P888" i="58"/>
  <c r="Q888" i="58"/>
  <c r="R888" i="58"/>
  <c r="S888" i="58"/>
  <c r="T888" i="58"/>
  <c r="U888" i="58"/>
  <c r="V888" i="58"/>
  <c r="W888" i="58"/>
  <c r="X888" i="58"/>
  <c r="Y888" i="58"/>
  <c r="Z888" i="58"/>
  <c r="AA888" i="58"/>
  <c r="AB888" i="58"/>
  <c r="AC888" i="58"/>
  <c r="AD888" i="58"/>
  <c r="AE888" i="58"/>
  <c r="AF888" i="58"/>
  <c r="AG888" i="58"/>
  <c r="AH888" i="58"/>
  <c r="AI888" i="58"/>
  <c r="AJ888" i="58"/>
  <c r="AK888" i="58"/>
  <c r="AL888" i="58"/>
  <c r="AM888" i="58"/>
  <c r="AN888" i="58"/>
  <c r="AO888" i="58"/>
  <c r="AP888" i="58"/>
  <c r="AQ888" i="58"/>
  <c r="AR888" i="58"/>
  <c r="AS888" i="58"/>
  <c r="E889" i="58"/>
  <c r="F889" i="58"/>
  <c r="G889" i="58"/>
  <c r="H889" i="58"/>
  <c r="I889" i="58"/>
  <c r="J889" i="58"/>
  <c r="K889" i="58"/>
  <c r="L889" i="58"/>
  <c r="M889" i="58"/>
  <c r="N889" i="58"/>
  <c r="O889" i="58"/>
  <c r="P889" i="58"/>
  <c r="Q889" i="58"/>
  <c r="R889" i="58"/>
  <c r="S889" i="58"/>
  <c r="T889" i="58"/>
  <c r="U889" i="58"/>
  <c r="V889" i="58"/>
  <c r="W889" i="58"/>
  <c r="X889" i="58"/>
  <c r="Y889" i="58"/>
  <c r="Z889" i="58"/>
  <c r="AA889" i="58"/>
  <c r="AB889" i="58"/>
  <c r="AC889" i="58"/>
  <c r="AD889" i="58"/>
  <c r="AE889" i="58"/>
  <c r="AF889" i="58"/>
  <c r="AG889" i="58"/>
  <c r="AH889" i="58"/>
  <c r="AI889" i="58"/>
  <c r="AJ889" i="58"/>
  <c r="AK889" i="58"/>
  <c r="AL889" i="58"/>
  <c r="AM889" i="58"/>
  <c r="AN889" i="58"/>
  <c r="AO889" i="58"/>
  <c r="AP889" i="58"/>
  <c r="AQ889" i="58"/>
  <c r="AR889" i="58"/>
  <c r="AS889" i="58"/>
  <c r="E890" i="58"/>
  <c r="F890" i="58"/>
  <c r="G890" i="58"/>
  <c r="H890" i="58"/>
  <c r="I890" i="58"/>
  <c r="J890" i="58"/>
  <c r="K890" i="58"/>
  <c r="L890" i="58"/>
  <c r="M890" i="58"/>
  <c r="N890" i="58"/>
  <c r="O890" i="58"/>
  <c r="P890" i="58"/>
  <c r="Q890" i="58"/>
  <c r="R890" i="58"/>
  <c r="S890" i="58"/>
  <c r="T890" i="58"/>
  <c r="U890" i="58"/>
  <c r="V890" i="58"/>
  <c r="W890" i="58"/>
  <c r="X890" i="58"/>
  <c r="Y890" i="58"/>
  <c r="Z890" i="58"/>
  <c r="AA890" i="58"/>
  <c r="AB890" i="58"/>
  <c r="AC890" i="58"/>
  <c r="AD890" i="58"/>
  <c r="AE890" i="58"/>
  <c r="AF890" i="58"/>
  <c r="AG890" i="58"/>
  <c r="AH890" i="58"/>
  <c r="AI890" i="58"/>
  <c r="AJ890" i="58"/>
  <c r="AK890" i="58"/>
  <c r="AL890" i="58"/>
  <c r="AM890" i="58"/>
  <c r="AN890" i="58"/>
  <c r="AO890" i="58"/>
  <c r="AP890" i="58"/>
  <c r="AQ890" i="58"/>
  <c r="AR890" i="58"/>
  <c r="AS890" i="58"/>
  <c r="E891" i="58"/>
  <c r="F891" i="58"/>
  <c r="G891" i="58"/>
  <c r="H891" i="58"/>
  <c r="I891" i="58"/>
  <c r="J891" i="58"/>
  <c r="K891" i="58"/>
  <c r="L891" i="58"/>
  <c r="M891" i="58"/>
  <c r="N891" i="58"/>
  <c r="O891" i="58"/>
  <c r="P891" i="58"/>
  <c r="Q891" i="58"/>
  <c r="R891" i="58"/>
  <c r="S891" i="58"/>
  <c r="T891" i="58"/>
  <c r="U891" i="58"/>
  <c r="V891" i="58"/>
  <c r="W891" i="58"/>
  <c r="X891" i="58"/>
  <c r="Y891" i="58"/>
  <c r="Z891" i="58"/>
  <c r="AA891" i="58"/>
  <c r="AB891" i="58"/>
  <c r="AC891" i="58"/>
  <c r="AD891" i="58"/>
  <c r="AE891" i="58"/>
  <c r="AF891" i="58"/>
  <c r="AG891" i="58"/>
  <c r="AH891" i="58"/>
  <c r="AI891" i="58"/>
  <c r="AJ891" i="58"/>
  <c r="AK891" i="58"/>
  <c r="AL891" i="58"/>
  <c r="AM891" i="58"/>
  <c r="AN891" i="58"/>
  <c r="AO891" i="58"/>
  <c r="AP891" i="58"/>
  <c r="AQ891" i="58"/>
  <c r="AR891" i="58"/>
  <c r="AS891" i="58"/>
  <c r="E892" i="58"/>
  <c r="F892" i="58"/>
  <c r="G892" i="58"/>
  <c r="H892" i="58"/>
  <c r="I892" i="58"/>
  <c r="J892" i="58"/>
  <c r="K892" i="58"/>
  <c r="L892" i="58"/>
  <c r="M892" i="58"/>
  <c r="N892" i="58"/>
  <c r="O892" i="58"/>
  <c r="P892" i="58"/>
  <c r="Q892" i="58"/>
  <c r="R892" i="58"/>
  <c r="S892" i="58"/>
  <c r="T892" i="58"/>
  <c r="U892" i="58"/>
  <c r="V892" i="58"/>
  <c r="W892" i="58"/>
  <c r="X892" i="58"/>
  <c r="Y892" i="58"/>
  <c r="Z892" i="58"/>
  <c r="AA892" i="58"/>
  <c r="AB892" i="58"/>
  <c r="AC892" i="58"/>
  <c r="AD892" i="58"/>
  <c r="AE892" i="58"/>
  <c r="AF892" i="58"/>
  <c r="AG892" i="58"/>
  <c r="AH892" i="58"/>
  <c r="AI892" i="58"/>
  <c r="AJ892" i="58"/>
  <c r="AK892" i="58"/>
  <c r="AL892" i="58"/>
  <c r="AM892" i="58"/>
  <c r="AN892" i="58"/>
  <c r="AO892" i="58"/>
  <c r="AP892" i="58"/>
  <c r="AQ892" i="58"/>
  <c r="AR892" i="58"/>
  <c r="AS892" i="58"/>
  <c r="E893" i="58"/>
  <c r="F893" i="58"/>
  <c r="G893" i="58"/>
  <c r="H893" i="58"/>
  <c r="I893" i="58"/>
  <c r="J893" i="58"/>
  <c r="K893" i="58"/>
  <c r="L893" i="58"/>
  <c r="M893" i="58"/>
  <c r="N893" i="58"/>
  <c r="O893" i="58"/>
  <c r="P893" i="58"/>
  <c r="Q893" i="58"/>
  <c r="R893" i="58"/>
  <c r="S893" i="58"/>
  <c r="T893" i="58"/>
  <c r="U893" i="58"/>
  <c r="V893" i="58"/>
  <c r="W893" i="58"/>
  <c r="X893" i="58"/>
  <c r="Y893" i="58"/>
  <c r="Z893" i="58"/>
  <c r="AA893" i="58"/>
  <c r="AB893" i="58"/>
  <c r="AC893" i="58"/>
  <c r="AD893" i="58"/>
  <c r="AE893" i="58"/>
  <c r="AF893" i="58"/>
  <c r="AG893" i="58"/>
  <c r="AH893" i="58"/>
  <c r="AI893" i="58"/>
  <c r="AJ893" i="58"/>
  <c r="AK893" i="58"/>
  <c r="AL893" i="58"/>
  <c r="AM893" i="58"/>
  <c r="AN893" i="58"/>
  <c r="AO893" i="58"/>
  <c r="AP893" i="58"/>
  <c r="AQ893" i="58"/>
  <c r="AR893" i="58"/>
  <c r="AS893" i="58"/>
  <c r="E894" i="58"/>
  <c r="F894" i="58"/>
  <c r="G894" i="58"/>
  <c r="H894" i="58"/>
  <c r="I894" i="58"/>
  <c r="J894" i="58"/>
  <c r="K894" i="58"/>
  <c r="L894" i="58"/>
  <c r="M894" i="58"/>
  <c r="N894" i="58"/>
  <c r="O894" i="58"/>
  <c r="P894" i="58"/>
  <c r="Q894" i="58"/>
  <c r="R894" i="58"/>
  <c r="S894" i="58"/>
  <c r="T894" i="58"/>
  <c r="U894" i="58"/>
  <c r="V894" i="58"/>
  <c r="W894" i="58"/>
  <c r="X894" i="58"/>
  <c r="Y894" i="58"/>
  <c r="Z894" i="58"/>
  <c r="AA894" i="58"/>
  <c r="AB894" i="58"/>
  <c r="AC894" i="58"/>
  <c r="AD894" i="58"/>
  <c r="AE894" i="58"/>
  <c r="AF894" i="58"/>
  <c r="AG894" i="58"/>
  <c r="AH894" i="58"/>
  <c r="AI894" i="58"/>
  <c r="AJ894" i="58"/>
  <c r="AK894" i="58"/>
  <c r="AL894" i="58"/>
  <c r="AM894" i="58"/>
  <c r="AN894" i="58"/>
  <c r="AO894" i="58"/>
  <c r="AP894" i="58"/>
  <c r="AQ894" i="58"/>
  <c r="AR894" i="58"/>
  <c r="AS894" i="58"/>
  <c r="E895" i="58"/>
  <c r="F895" i="58"/>
  <c r="G895" i="58"/>
  <c r="H895" i="58"/>
  <c r="I895" i="58"/>
  <c r="J895" i="58"/>
  <c r="K895" i="58"/>
  <c r="L895" i="58"/>
  <c r="M895" i="58"/>
  <c r="N895" i="58"/>
  <c r="O895" i="58"/>
  <c r="P895" i="58"/>
  <c r="Q895" i="58"/>
  <c r="R895" i="58"/>
  <c r="S895" i="58"/>
  <c r="T895" i="58"/>
  <c r="U895" i="58"/>
  <c r="V895" i="58"/>
  <c r="W895" i="58"/>
  <c r="X895" i="58"/>
  <c r="Y895" i="58"/>
  <c r="Z895" i="58"/>
  <c r="AA895" i="58"/>
  <c r="AB895" i="58"/>
  <c r="AC895" i="58"/>
  <c r="AD895" i="58"/>
  <c r="AE895" i="58"/>
  <c r="AF895" i="58"/>
  <c r="AG895" i="58"/>
  <c r="AH895" i="58"/>
  <c r="AI895" i="58"/>
  <c r="AJ895" i="58"/>
  <c r="AK895" i="58"/>
  <c r="AL895" i="58"/>
  <c r="AM895" i="58"/>
  <c r="AN895" i="58"/>
  <c r="AO895" i="58"/>
  <c r="AP895" i="58"/>
  <c r="AQ895" i="58"/>
  <c r="AR895" i="58"/>
  <c r="AS895" i="58"/>
  <c r="E896" i="58"/>
  <c r="F896" i="58"/>
  <c r="G896" i="58"/>
  <c r="H896" i="58"/>
  <c r="I896" i="58"/>
  <c r="J896" i="58"/>
  <c r="K896" i="58"/>
  <c r="L896" i="58"/>
  <c r="M896" i="58"/>
  <c r="N896" i="58"/>
  <c r="O896" i="58"/>
  <c r="P896" i="58"/>
  <c r="Q896" i="58"/>
  <c r="R896" i="58"/>
  <c r="S896" i="58"/>
  <c r="T896" i="58"/>
  <c r="U896" i="58"/>
  <c r="V896" i="58"/>
  <c r="W896" i="58"/>
  <c r="X896" i="58"/>
  <c r="Y896" i="58"/>
  <c r="Z896" i="58"/>
  <c r="AA896" i="58"/>
  <c r="AB896" i="58"/>
  <c r="AC896" i="58"/>
  <c r="AD896" i="58"/>
  <c r="AE896" i="58"/>
  <c r="AF896" i="58"/>
  <c r="AG896" i="58"/>
  <c r="AH896" i="58"/>
  <c r="AI896" i="58"/>
  <c r="AJ896" i="58"/>
  <c r="AK896" i="58"/>
  <c r="AL896" i="58"/>
  <c r="AM896" i="58"/>
  <c r="AN896" i="58"/>
  <c r="AO896" i="58"/>
  <c r="AP896" i="58"/>
  <c r="AQ896" i="58"/>
  <c r="AR896" i="58"/>
  <c r="AS896" i="58"/>
  <c r="E897" i="58"/>
  <c r="F897" i="58"/>
  <c r="G897" i="58"/>
  <c r="H897" i="58"/>
  <c r="I897" i="58"/>
  <c r="J897" i="58"/>
  <c r="K897" i="58"/>
  <c r="L897" i="58"/>
  <c r="M897" i="58"/>
  <c r="N897" i="58"/>
  <c r="O897" i="58"/>
  <c r="P897" i="58"/>
  <c r="Q897" i="58"/>
  <c r="R897" i="58"/>
  <c r="S897" i="58"/>
  <c r="T897" i="58"/>
  <c r="U897" i="58"/>
  <c r="V897" i="58"/>
  <c r="W897" i="58"/>
  <c r="X897" i="58"/>
  <c r="Y897" i="58"/>
  <c r="Z897" i="58"/>
  <c r="AA897" i="58"/>
  <c r="AB897" i="58"/>
  <c r="AC897" i="58"/>
  <c r="AD897" i="58"/>
  <c r="AE897" i="58"/>
  <c r="AF897" i="58"/>
  <c r="AG897" i="58"/>
  <c r="AH897" i="58"/>
  <c r="AI897" i="58"/>
  <c r="AJ897" i="58"/>
  <c r="AK897" i="58"/>
  <c r="AL897" i="58"/>
  <c r="AM897" i="58"/>
  <c r="AN897" i="58"/>
  <c r="AO897" i="58"/>
  <c r="AP897" i="58"/>
  <c r="AQ897" i="58"/>
  <c r="AR897" i="58"/>
  <c r="AS897" i="58"/>
  <c r="E898" i="58"/>
  <c r="F898" i="58"/>
  <c r="G898" i="58"/>
  <c r="H898" i="58"/>
  <c r="I898" i="58"/>
  <c r="J898" i="58"/>
  <c r="K898" i="58"/>
  <c r="L898" i="58"/>
  <c r="M898" i="58"/>
  <c r="N898" i="58"/>
  <c r="O898" i="58"/>
  <c r="P898" i="58"/>
  <c r="Q898" i="58"/>
  <c r="R898" i="58"/>
  <c r="S898" i="58"/>
  <c r="T898" i="58"/>
  <c r="U898" i="58"/>
  <c r="V898" i="58"/>
  <c r="W898" i="58"/>
  <c r="X898" i="58"/>
  <c r="Y898" i="58"/>
  <c r="Z898" i="58"/>
  <c r="AA898" i="58"/>
  <c r="AB898" i="58"/>
  <c r="AC898" i="58"/>
  <c r="AD898" i="58"/>
  <c r="AE898" i="58"/>
  <c r="AF898" i="58"/>
  <c r="AG898" i="58"/>
  <c r="AH898" i="58"/>
  <c r="AI898" i="58"/>
  <c r="AJ898" i="58"/>
  <c r="AK898" i="58"/>
  <c r="AL898" i="58"/>
  <c r="AM898" i="58"/>
  <c r="AN898" i="58"/>
  <c r="AO898" i="58"/>
  <c r="AP898" i="58"/>
  <c r="AQ898" i="58"/>
  <c r="AR898" i="58"/>
  <c r="AS898" i="58"/>
  <c r="E899" i="58"/>
  <c r="F899" i="58"/>
  <c r="G899" i="58"/>
  <c r="H899" i="58"/>
  <c r="I899" i="58"/>
  <c r="J899" i="58"/>
  <c r="K899" i="58"/>
  <c r="L899" i="58"/>
  <c r="M899" i="58"/>
  <c r="N899" i="58"/>
  <c r="O899" i="58"/>
  <c r="P899" i="58"/>
  <c r="Q899" i="58"/>
  <c r="R899" i="58"/>
  <c r="S899" i="58"/>
  <c r="T899" i="58"/>
  <c r="U899" i="58"/>
  <c r="V899" i="58"/>
  <c r="W899" i="58"/>
  <c r="X899" i="58"/>
  <c r="Y899" i="58"/>
  <c r="Z899" i="58"/>
  <c r="AA899" i="58"/>
  <c r="AB899" i="58"/>
  <c r="AC899" i="58"/>
  <c r="AD899" i="58"/>
  <c r="AE899" i="58"/>
  <c r="AF899" i="58"/>
  <c r="AG899" i="58"/>
  <c r="AH899" i="58"/>
  <c r="AI899" i="58"/>
  <c r="AJ899" i="58"/>
  <c r="AK899" i="58"/>
  <c r="AL899" i="58"/>
  <c r="AM899" i="58"/>
  <c r="AN899" i="58"/>
  <c r="AO899" i="58"/>
  <c r="AP899" i="58"/>
  <c r="AQ899" i="58"/>
  <c r="AR899" i="58"/>
  <c r="AS899" i="58"/>
  <c r="E900" i="58"/>
  <c r="F900" i="58"/>
  <c r="G900" i="58"/>
  <c r="H900" i="58"/>
  <c r="I900" i="58"/>
  <c r="J900" i="58"/>
  <c r="K900" i="58"/>
  <c r="L900" i="58"/>
  <c r="M900" i="58"/>
  <c r="N900" i="58"/>
  <c r="O900" i="58"/>
  <c r="P900" i="58"/>
  <c r="Q900" i="58"/>
  <c r="R900" i="58"/>
  <c r="S900" i="58"/>
  <c r="T900" i="58"/>
  <c r="U900" i="58"/>
  <c r="V900" i="58"/>
  <c r="W900" i="58"/>
  <c r="X900" i="58"/>
  <c r="Y900" i="58"/>
  <c r="Z900" i="58"/>
  <c r="AA900" i="58"/>
  <c r="AB900" i="58"/>
  <c r="AC900" i="58"/>
  <c r="AD900" i="58"/>
  <c r="AE900" i="58"/>
  <c r="AF900" i="58"/>
  <c r="AG900" i="58"/>
  <c r="AH900" i="58"/>
  <c r="AI900" i="58"/>
  <c r="AJ900" i="58"/>
  <c r="AK900" i="58"/>
  <c r="AL900" i="58"/>
  <c r="AM900" i="58"/>
  <c r="AN900" i="58"/>
  <c r="AO900" i="58"/>
  <c r="AP900" i="58"/>
  <c r="AQ900" i="58"/>
  <c r="AR900" i="58"/>
  <c r="AS900" i="58"/>
  <c r="E901" i="58"/>
  <c r="F901" i="58"/>
  <c r="G901" i="58"/>
  <c r="H901" i="58"/>
  <c r="I901" i="58"/>
  <c r="J901" i="58"/>
  <c r="K901" i="58"/>
  <c r="L901" i="58"/>
  <c r="M901" i="58"/>
  <c r="N901" i="58"/>
  <c r="O901" i="58"/>
  <c r="P901" i="58"/>
  <c r="Q901" i="58"/>
  <c r="R901" i="58"/>
  <c r="S901" i="58"/>
  <c r="T901" i="58"/>
  <c r="U901" i="58"/>
  <c r="V901" i="58"/>
  <c r="W901" i="58"/>
  <c r="X901" i="58"/>
  <c r="Y901" i="58"/>
  <c r="Z901" i="58"/>
  <c r="AA901" i="58"/>
  <c r="AB901" i="58"/>
  <c r="AC901" i="58"/>
  <c r="AD901" i="58"/>
  <c r="AE901" i="58"/>
  <c r="AF901" i="58"/>
  <c r="AG901" i="58"/>
  <c r="AH901" i="58"/>
  <c r="AI901" i="58"/>
  <c r="AJ901" i="58"/>
  <c r="AK901" i="58"/>
  <c r="AL901" i="58"/>
  <c r="AM901" i="58"/>
  <c r="AN901" i="58"/>
  <c r="AO901" i="58"/>
  <c r="AP901" i="58"/>
  <c r="AQ901" i="58"/>
  <c r="AR901" i="58"/>
  <c r="AS901" i="58"/>
  <c r="E902" i="58"/>
  <c r="F902" i="58"/>
  <c r="G902" i="58"/>
  <c r="H902" i="58"/>
  <c r="I902" i="58"/>
  <c r="J902" i="58"/>
  <c r="K902" i="58"/>
  <c r="L902" i="58"/>
  <c r="M902" i="58"/>
  <c r="N902" i="58"/>
  <c r="O902" i="58"/>
  <c r="P902" i="58"/>
  <c r="Q902" i="58"/>
  <c r="R902" i="58"/>
  <c r="S902" i="58"/>
  <c r="T902" i="58"/>
  <c r="U902" i="58"/>
  <c r="V902" i="58"/>
  <c r="W902" i="58"/>
  <c r="X902" i="58"/>
  <c r="Y902" i="58"/>
  <c r="Z902" i="58"/>
  <c r="AA902" i="58"/>
  <c r="AB902" i="58"/>
  <c r="AC902" i="58"/>
  <c r="AD902" i="58"/>
  <c r="AE902" i="58"/>
  <c r="AF902" i="58"/>
  <c r="AG902" i="58"/>
  <c r="AH902" i="58"/>
  <c r="AI902" i="58"/>
  <c r="AJ902" i="58"/>
  <c r="AK902" i="58"/>
  <c r="AL902" i="58"/>
  <c r="AM902" i="58"/>
  <c r="AN902" i="58"/>
  <c r="AO902" i="58"/>
  <c r="AP902" i="58"/>
  <c r="AQ902" i="58"/>
  <c r="AR902" i="58"/>
  <c r="AS902" i="58"/>
  <c r="E903" i="58"/>
  <c r="F903" i="58"/>
  <c r="G903" i="58"/>
  <c r="H903" i="58"/>
  <c r="I903" i="58"/>
  <c r="J903" i="58"/>
  <c r="K903" i="58"/>
  <c r="L903" i="58"/>
  <c r="M903" i="58"/>
  <c r="N903" i="58"/>
  <c r="O903" i="58"/>
  <c r="P903" i="58"/>
  <c r="Q903" i="58"/>
  <c r="R903" i="58"/>
  <c r="S903" i="58"/>
  <c r="T903" i="58"/>
  <c r="U903" i="58"/>
  <c r="V903" i="58"/>
  <c r="W903" i="58"/>
  <c r="X903" i="58"/>
  <c r="Y903" i="58"/>
  <c r="Z903" i="58"/>
  <c r="AA903" i="58"/>
  <c r="AB903" i="58"/>
  <c r="AC903" i="58"/>
  <c r="AD903" i="58"/>
  <c r="AE903" i="58"/>
  <c r="AF903" i="58"/>
  <c r="AG903" i="58"/>
  <c r="AH903" i="58"/>
  <c r="AI903" i="58"/>
  <c r="AJ903" i="58"/>
  <c r="AK903" i="58"/>
  <c r="AL903" i="58"/>
  <c r="AM903" i="58"/>
  <c r="AN903" i="58"/>
  <c r="AO903" i="58"/>
  <c r="AP903" i="58"/>
  <c r="AQ903" i="58"/>
  <c r="AR903" i="58"/>
  <c r="AS903" i="58"/>
  <c r="E904" i="58"/>
  <c r="F904" i="58"/>
  <c r="G904" i="58"/>
  <c r="H904" i="58"/>
  <c r="I904" i="58"/>
  <c r="J904" i="58"/>
  <c r="K904" i="58"/>
  <c r="L904" i="58"/>
  <c r="M904" i="58"/>
  <c r="N904" i="58"/>
  <c r="O904" i="58"/>
  <c r="P904" i="58"/>
  <c r="Q904" i="58"/>
  <c r="R904" i="58"/>
  <c r="S904" i="58"/>
  <c r="T904" i="58"/>
  <c r="U904" i="58"/>
  <c r="V904" i="58"/>
  <c r="W904" i="58"/>
  <c r="X904" i="58"/>
  <c r="Y904" i="58"/>
  <c r="Z904" i="58"/>
  <c r="AA904" i="58"/>
  <c r="AB904" i="58"/>
  <c r="AC904" i="58"/>
  <c r="AD904" i="58"/>
  <c r="AE904" i="58"/>
  <c r="AF904" i="58"/>
  <c r="AG904" i="58"/>
  <c r="AH904" i="58"/>
  <c r="AI904" i="58"/>
  <c r="AJ904" i="58"/>
  <c r="AK904" i="58"/>
  <c r="AL904" i="58"/>
  <c r="AM904" i="58"/>
  <c r="AN904" i="58"/>
  <c r="AO904" i="58"/>
  <c r="AP904" i="58"/>
  <c r="AQ904" i="58"/>
  <c r="AR904" i="58"/>
  <c r="AS904" i="58"/>
  <c r="E905" i="58"/>
  <c r="F905" i="58"/>
  <c r="G905" i="58"/>
  <c r="H905" i="58"/>
  <c r="I905" i="58"/>
  <c r="J905" i="58"/>
  <c r="K905" i="58"/>
  <c r="L905" i="58"/>
  <c r="M905" i="58"/>
  <c r="N905" i="58"/>
  <c r="O905" i="58"/>
  <c r="P905" i="58"/>
  <c r="Q905" i="58"/>
  <c r="R905" i="58"/>
  <c r="S905" i="58"/>
  <c r="T905" i="58"/>
  <c r="U905" i="58"/>
  <c r="V905" i="58"/>
  <c r="W905" i="58"/>
  <c r="X905" i="58"/>
  <c r="Y905" i="58"/>
  <c r="Z905" i="58"/>
  <c r="AA905" i="58"/>
  <c r="AB905" i="58"/>
  <c r="AC905" i="58"/>
  <c r="AD905" i="58"/>
  <c r="AE905" i="58"/>
  <c r="AF905" i="58"/>
  <c r="AG905" i="58"/>
  <c r="AH905" i="58"/>
  <c r="AI905" i="58"/>
  <c r="AJ905" i="58"/>
  <c r="AK905" i="58"/>
  <c r="AL905" i="58"/>
  <c r="AM905" i="58"/>
  <c r="AN905" i="58"/>
  <c r="AO905" i="58"/>
  <c r="AP905" i="58"/>
  <c r="AQ905" i="58"/>
  <c r="AR905" i="58"/>
  <c r="AS905" i="58"/>
  <c r="E906" i="58"/>
  <c r="F906" i="58"/>
  <c r="G906" i="58"/>
  <c r="H906" i="58"/>
  <c r="I906" i="58"/>
  <c r="J906" i="58"/>
  <c r="K906" i="58"/>
  <c r="L906" i="58"/>
  <c r="M906" i="58"/>
  <c r="N906" i="58"/>
  <c r="O906" i="58"/>
  <c r="P906" i="58"/>
  <c r="Q906" i="58"/>
  <c r="R906" i="58"/>
  <c r="S906" i="58"/>
  <c r="T906" i="58"/>
  <c r="U906" i="58"/>
  <c r="V906" i="58"/>
  <c r="W906" i="58"/>
  <c r="X906" i="58"/>
  <c r="Y906" i="58"/>
  <c r="Z906" i="58"/>
  <c r="AA906" i="58"/>
  <c r="AB906" i="58"/>
  <c r="AC906" i="58"/>
  <c r="AD906" i="58"/>
  <c r="AE906" i="58"/>
  <c r="AF906" i="58"/>
  <c r="AG906" i="58"/>
  <c r="AH906" i="58"/>
  <c r="AI906" i="58"/>
  <c r="AJ906" i="58"/>
  <c r="AK906" i="58"/>
  <c r="AL906" i="58"/>
  <c r="AM906" i="58"/>
  <c r="AN906" i="58"/>
  <c r="AO906" i="58"/>
  <c r="AP906" i="58"/>
  <c r="AQ906" i="58"/>
  <c r="AR906" i="58"/>
  <c r="AS906" i="58"/>
  <c r="E907" i="58"/>
  <c r="F907" i="58"/>
  <c r="G907" i="58"/>
  <c r="H907" i="58"/>
  <c r="I907" i="58"/>
  <c r="J907" i="58"/>
  <c r="K907" i="58"/>
  <c r="L907" i="58"/>
  <c r="M907" i="58"/>
  <c r="N907" i="58"/>
  <c r="O907" i="58"/>
  <c r="P907" i="58"/>
  <c r="Q907" i="58"/>
  <c r="R907" i="58"/>
  <c r="S907" i="58"/>
  <c r="T907" i="58"/>
  <c r="U907" i="58"/>
  <c r="V907" i="58"/>
  <c r="W907" i="58"/>
  <c r="X907" i="58"/>
  <c r="Y907" i="58"/>
  <c r="Z907" i="58"/>
  <c r="AA907" i="58"/>
  <c r="AB907" i="58"/>
  <c r="AC907" i="58"/>
  <c r="AD907" i="58"/>
  <c r="AE907" i="58"/>
  <c r="AF907" i="58"/>
  <c r="AG907" i="58"/>
  <c r="AH907" i="58"/>
  <c r="AI907" i="58"/>
  <c r="AJ907" i="58"/>
  <c r="AK907" i="58"/>
  <c r="AL907" i="58"/>
  <c r="AM907" i="58"/>
  <c r="AN907" i="58"/>
  <c r="AO907" i="58"/>
  <c r="AP907" i="58"/>
  <c r="AQ907" i="58"/>
  <c r="AR907" i="58"/>
  <c r="AS907" i="58"/>
  <c r="E908" i="58"/>
  <c r="F908" i="58"/>
  <c r="G908" i="58"/>
  <c r="H908" i="58"/>
  <c r="I908" i="58"/>
  <c r="J908" i="58"/>
  <c r="K908" i="58"/>
  <c r="L908" i="58"/>
  <c r="M908" i="58"/>
  <c r="N908" i="58"/>
  <c r="O908" i="58"/>
  <c r="P908" i="58"/>
  <c r="Q908" i="58"/>
  <c r="R908" i="58"/>
  <c r="S908" i="58"/>
  <c r="T908" i="58"/>
  <c r="U908" i="58"/>
  <c r="V908" i="58"/>
  <c r="W908" i="58"/>
  <c r="X908" i="58"/>
  <c r="Y908" i="58"/>
  <c r="Z908" i="58"/>
  <c r="AA908" i="58"/>
  <c r="AB908" i="58"/>
  <c r="AC908" i="58"/>
  <c r="AD908" i="58"/>
  <c r="AE908" i="58"/>
  <c r="AF908" i="58"/>
  <c r="AG908" i="58"/>
  <c r="AH908" i="58"/>
  <c r="AI908" i="58"/>
  <c r="AJ908" i="58"/>
  <c r="AK908" i="58"/>
  <c r="AL908" i="58"/>
  <c r="AM908" i="58"/>
  <c r="AN908" i="58"/>
  <c r="AO908" i="58"/>
  <c r="AP908" i="58"/>
  <c r="AQ908" i="58"/>
  <c r="AR908" i="58"/>
  <c r="AS908" i="58"/>
  <c r="E909" i="58"/>
  <c r="F909" i="58"/>
  <c r="G909" i="58"/>
  <c r="H909" i="58"/>
  <c r="I909" i="58"/>
  <c r="J909" i="58"/>
  <c r="K909" i="58"/>
  <c r="L909" i="58"/>
  <c r="M909" i="58"/>
  <c r="N909" i="58"/>
  <c r="O909" i="58"/>
  <c r="P909" i="58"/>
  <c r="Q909" i="58"/>
  <c r="R909" i="58"/>
  <c r="S909" i="58"/>
  <c r="T909" i="58"/>
  <c r="U909" i="58"/>
  <c r="V909" i="58"/>
  <c r="W909" i="58"/>
  <c r="X909" i="58"/>
  <c r="Y909" i="58"/>
  <c r="Z909" i="58"/>
  <c r="AA909" i="58"/>
  <c r="AB909" i="58"/>
  <c r="AC909" i="58"/>
  <c r="AD909" i="58"/>
  <c r="AE909" i="58"/>
  <c r="AF909" i="58"/>
  <c r="AG909" i="58"/>
  <c r="AH909" i="58"/>
  <c r="AI909" i="58"/>
  <c r="AJ909" i="58"/>
  <c r="AK909" i="58"/>
  <c r="AL909" i="58"/>
  <c r="AM909" i="58"/>
  <c r="AN909" i="58"/>
  <c r="AO909" i="58"/>
  <c r="AP909" i="58"/>
  <c r="AQ909" i="58"/>
  <c r="AR909" i="58"/>
  <c r="AS909" i="58"/>
  <c r="E910" i="58"/>
  <c r="F910" i="58"/>
  <c r="G910" i="58"/>
  <c r="H910" i="58"/>
  <c r="I910" i="58"/>
  <c r="J910" i="58"/>
  <c r="K910" i="58"/>
  <c r="L910" i="58"/>
  <c r="M910" i="58"/>
  <c r="N910" i="58"/>
  <c r="O910" i="58"/>
  <c r="P910" i="58"/>
  <c r="Q910" i="58"/>
  <c r="R910" i="58"/>
  <c r="S910" i="58"/>
  <c r="T910" i="58"/>
  <c r="U910" i="58"/>
  <c r="V910" i="58"/>
  <c r="W910" i="58"/>
  <c r="X910" i="58"/>
  <c r="Y910" i="58"/>
  <c r="Z910" i="58"/>
  <c r="AA910" i="58"/>
  <c r="AB910" i="58"/>
  <c r="AC910" i="58"/>
  <c r="AD910" i="58"/>
  <c r="AE910" i="58"/>
  <c r="AF910" i="58"/>
  <c r="AG910" i="58"/>
  <c r="AH910" i="58"/>
  <c r="AI910" i="58"/>
  <c r="AJ910" i="58"/>
  <c r="AK910" i="58"/>
  <c r="AL910" i="58"/>
  <c r="AM910" i="58"/>
  <c r="AN910" i="58"/>
  <c r="AO910" i="58"/>
  <c r="AP910" i="58"/>
  <c r="AQ910" i="58"/>
  <c r="AR910" i="58"/>
  <c r="AS910" i="58"/>
  <c r="E911" i="58"/>
  <c r="F911" i="58"/>
  <c r="G911" i="58"/>
  <c r="H911" i="58"/>
  <c r="I911" i="58"/>
  <c r="J911" i="58"/>
  <c r="K911" i="58"/>
  <c r="L911" i="58"/>
  <c r="M911" i="58"/>
  <c r="N911" i="58"/>
  <c r="O911" i="58"/>
  <c r="P911" i="58"/>
  <c r="Q911" i="58"/>
  <c r="R911" i="58"/>
  <c r="S911" i="58"/>
  <c r="T911" i="58"/>
  <c r="U911" i="58"/>
  <c r="V911" i="58"/>
  <c r="W911" i="58"/>
  <c r="X911" i="58"/>
  <c r="Y911" i="58"/>
  <c r="Z911" i="58"/>
  <c r="AA911" i="58"/>
  <c r="AB911" i="58"/>
  <c r="AC911" i="58"/>
  <c r="AD911" i="58"/>
  <c r="AE911" i="58"/>
  <c r="AF911" i="58"/>
  <c r="AG911" i="58"/>
  <c r="AH911" i="58"/>
  <c r="AI911" i="58"/>
  <c r="AJ911" i="58"/>
  <c r="AK911" i="58"/>
  <c r="AL911" i="58"/>
  <c r="AM911" i="58"/>
  <c r="AN911" i="58"/>
  <c r="AO911" i="58"/>
  <c r="AP911" i="58"/>
  <c r="AQ911" i="58"/>
  <c r="AR911" i="58"/>
  <c r="AS911" i="58"/>
  <c r="E912" i="58"/>
  <c r="F912" i="58"/>
  <c r="G912" i="58"/>
  <c r="H912" i="58"/>
  <c r="I912" i="58"/>
  <c r="J912" i="58"/>
  <c r="K912" i="58"/>
  <c r="L912" i="58"/>
  <c r="M912" i="58"/>
  <c r="N912" i="58"/>
  <c r="O912" i="58"/>
  <c r="P912" i="58"/>
  <c r="Q912" i="58"/>
  <c r="R912" i="58"/>
  <c r="S912" i="58"/>
  <c r="T912" i="58"/>
  <c r="U912" i="58"/>
  <c r="V912" i="58"/>
  <c r="W912" i="58"/>
  <c r="X912" i="58"/>
  <c r="Y912" i="58"/>
  <c r="Z912" i="58"/>
  <c r="AA912" i="58"/>
  <c r="AB912" i="58"/>
  <c r="AC912" i="58"/>
  <c r="AD912" i="58"/>
  <c r="AE912" i="58"/>
  <c r="AF912" i="58"/>
  <c r="AG912" i="58"/>
  <c r="AH912" i="58"/>
  <c r="AI912" i="58"/>
  <c r="AJ912" i="58"/>
  <c r="AK912" i="58"/>
  <c r="AL912" i="58"/>
  <c r="AM912" i="58"/>
  <c r="AN912" i="58"/>
  <c r="AO912" i="58"/>
  <c r="AP912" i="58"/>
  <c r="AQ912" i="58"/>
  <c r="AR912" i="58"/>
  <c r="AS912" i="58"/>
  <c r="E913" i="58"/>
  <c r="F913" i="58"/>
  <c r="G913" i="58"/>
  <c r="H913" i="58"/>
  <c r="I913" i="58"/>
  <c r="J913" i="58"/>
  <c r="K913" i="58"/>
  <c r="L913" i="58"/>
  <c r="M913" i="58"/>
  <c r="N913" i="58"/>
  <c r="O913" i="58"/>
  <c r="P913" i="58"/>
  <c r="Q913" i="58"/>
  <c r="R913" i="58"/>
  <c r="S913" i="58"/>
  <c r="T913" i="58"/>
  <c r="U913" i="58"/>
  <c r="V913" i="58"/>
  <c r="W913" i="58"/>
  <c r="X913" i="58"/>
  <c r="Y913" i="58"/>
  <c r="Z913" i="58"/>
  <c r="AA913" i="58"/>
  <c r="AB913" i="58"/>
  <c r="AC913" i="58"/>
  <c r="AD913" i="58"/>
  <c r="AE913" i="58"/>
  <c r="AF913" i="58"/>
  <c r="AG913" i="58"/>
  <c r="AH913" i="58"/>
  <c r="AI913" i="58"/>
  <c r="AJ913" i="58"/>
  <c r="AK913" i="58"/>
  <c r="AL913" i="58"/>
  <c r="AM913" i="58"/>
  <c r="AN913" i="58"/>
  <c r="AO913" i="58"/>
  <c r="AP913" i="58"/>
  <c r="AQ913" i="58"/>
  <c r="AR913" i="58"/>
  <c r="AS913" i="58"/>
  <c r="E914" i="58"/>
  <c r="F914" i="58"/>
  <c r="G914" i="58"/>
  <c r="H914" i="58"/>
  <c r="I914" i="58"/>
  <c r="J914" i="58"/>
  <c r="K914" i="58"/>
  <c r="L914" i="58"/>
  <c r="M914" i="58"/>
  <c r="N914" i="58"/>
  <c r="O914" i="58"/>
  <c r="P914" i="58"/>
  <c r="Q914" i="58"/>
  <c r="R914" i="58"/>
  <c r="S914" i="58"/>
  <c r="T914" i="58"/>
  <c r="U914" i="58"/>
  <c r="V914" i="58"/>
  <c r="W914" i="58"/>
  <c r="X914" i="58"/>
  <c r="Y914" i="58"/>
  <c r="Z914" i="58"/>
  <c r="AA914" i="58"/>
  <c r="AB914" i="58"/>
  <c r="AC914" i="58"/>
  <c r="AD914" i="58"/>
  <c r="AE914" i="58"/>
  <c r="AF914" i="58"/>
  <c r="AG914" i="58"/>
  <c r="AH914" i="58"/>
  <c r="AI914" i="58"/>
  <c r="AJ914" i="58"/>
  <c r="AK914" i="58"/>
  <c r="AL914" i="58"/>
  <c r="AM914" i="58"/>
  <c r="AN914" i="58"/>
  <c r="AO914" i="58"/>
  <c r="AP914" i="58"/>
  <c r="AQ914" i="58"/>
  <c r="AR914" i="58"/>
  <c r="AS914" i="58"/>
  <c r="E915" i="58"/>
  <c r="F915" i="58"/>
  <c r="G915" i="58"/>
  <c r="H915" i="58"/>
  <c r="I915" i="58"/>
  <c r="J915" i="58"/>
  <c r="K915" i="58"/>
  <c r="L915" i="58"/>
  <c r="M915" i="58"/>
  <c r="N915" i="58"/>
  <c r="O915" i="58"/>
  <c r="P915" i="58"/>
  <c r="Q915" i="58"/>
  <c r="R915" i="58"/>
  <c r="S915" i="58"/>
  <c r="T915" i="58"/>
  <c r="U915" i="58"/>
  <c r="V915" i="58"/>
  <c r="W915" i="58"/>
  <c r="X915" i="58"/>
  <c r="Y915" i="58"/>
  <c r="Z915" i="58"/>
  <c r="AA915" i="58"/>
  <c r="AB915" i="58"/>
  <c r="AC915" i="58"/>
  <c r="AD915" i="58"/>
  <c r="AE915" i="58"/>
  <c r="AF915" i="58"/>
  <c r="AG915" i="58"/>
  <c r="AH915" i="58"/>
  <c r="AI915" i="58"/>
  <c r="AJ915" i="58"/>
  <c r="AK915" i="58"/>
  <c r="AL915" i="58"/>
  <c r="AM915" i="58"/>
  <c r="AN915" i="58"/>
  <c r="AO915" i="58"/>
  <c r="AP915" i="58"/>
  <c r="AQ915" i="58"/>
  <c r="AR915" i="58"/>
  <c r="AS915" i="58"/>
  <c r="E916" i="58"/>
  <c r="F916" i="58"/>
  <c r="G916" i="58"/>
  <c r="H916" i="58"/>
  <c r="I916" i="58"/>
  <c r="J916" i="58"/>
  <c r="K916" i="58"/>
  <c r="L916" i="58"/>
  <c r="M916" i="58"/>
  <c r="N916" i="58"/>
  <c r="O916" i="58"/>
  <c r="P916" i="58"/>
  <c r="Q916" i="58"/>
  <c r="R916" i="58"/>
  <c r="S916" i="58"/>
  <c r="T916" i="58"/>
  <c r="U916" i="58"/>
  <c r="V916" i="58"/>
  <c r="W916" i="58"/>
  <c r="X916" i="58"/>
  <c r="Y916" i="58"/>
  <c r="Z916" i="58"/>
  <c r="AA916" i="58"/>
  <c r="AB916" i="58"/>
  <c r="AC916" i="58"/>
  <c r="AD916" i="58"/>
  <c r="AE916" i="58"/>
  <c r="AF916" i="58"/>
  <c r="AG916" i="58"/>
  <c r="AH916" i="58"/>
  <c r="AI916" i="58"/>
  <c r="AJ916" i="58"/>
  <c r="AK916" i="58"/>
  <c r="AL916" i="58"/>
  <c r="AM916" i="58"/>
  <c r="AN916" i="58"/>
  <c r="AO916" i="58"/>
  <c r="AP916" i="58"/>
  <c r="AQ916" i="58"/>
  <c r="AR916" i="58"/>
  <c r="AS916" i="58"/>
  <c r="E917" i="58"/>
  <c r="F917" i="58"/>
  <c r="G917" i="58"/>
  <c r="H917" i="58"/>
  <c r="I917" i="58"/>
  <c r="J917" i="58"/>
  <c r="K917" i="58"/>
  <c r="L917" i="58"/>
  <c r="M917" i="58"/>
  <c r="N917" i="58"/>
  <c r="O917" i="58"/>
  <c r="P917" i="58"/>
  <c r="Q917" i="58"/>
  <c r="R917" i="58"/>
  <c r="S917" i="58"/>
  <c r="T917" i="58"/>
  <c r="U917" i="58"/>
  <c r="V917" i="58"/>
  <c r="W917" i="58"/>
  <c r="X917" i="58"/>
  <c r="Y917" i="58"/>
  <c r="Z917" i="58"/>
  <c r="AA917" i="58"/>
  <c r="AB917" i="58"/>
  <c r="AC917" i="58"/>
  <c r="AD917" i="58"/>
  <c r="AE917" i="58"/>
  <c r="AF917" i="58"/>
  <c r="AG917" i="58"/>
  <c r="AH917" i="58"/>
  <c r="AI917" i="58"/>
  <c r="AJ917" i="58"/>
  <c r="AK917" i="58"/>
  <c r="AL917" i="58"/>
  <c r="AM917" i="58"/>
  <c r="AN917" i="58"/>
  <c r="AO917" i="58"/>
  <c r="AP917" i="58"/>
  <c r="AQ917" i="58"/>
  <c r="AR917" i="58"/>
  <c r="AS917" i="58"/>
  <c r="E918" i="58"/>
  <c r="F918" i="58"/>
  <c r="G918" i="58"/>
  <c r="H918" i="58"/>
  <c r="I918" i="58"/>
  <c r="J918" i="58"/>
  <c r="K918" i="58"/>
  <c r="L918" i="58"/>
  <c r="M918" i="58"/>
  <c r="N918" i="58"/>
  <c r="O918" i="58"/>
  <c r="P918" i="58"/>
  <c r="Q918" i="58"/>
  <c r="R918" i="58"/>
  <c r="S918" i="58"/>
  <c r="T918" i="58"/>
  <c r="U918" i="58"/>
  <c r="V918" i="58"/>
  <c r="W918" i="58"/>
  <c r="X918" i="58"/>
  <c r="Y918" i="58"/>
  <c r="Z918" i="58"/>
  <c r="AA918" i="58"/>
  <c r="AB918" i="58"/>
  <c r="AC918" i="58"/>
  <c r="AD918" i="58"/>
  <c r="AE918" i="58"/>
  <c r="AF918" i="58"/>
  <c r="AG918" i="58"/>
  <c r="AH918" i="58"/>
  <c r="AI918" i="58"/>
  <c r="AJ918" i="58"/>
  <c r="AK918" i="58"/>
  <c r="AL918" i="58"/>
  <c r="AM918" i="58"/>
  <c r="AN918" i="58"/>
  <c r="AO918" i="58"/>
  <c r="AP918" i="58"/>
  <c r="AQ918" i="58"/>
  <c r="AR918" i="58"/>
  <c r="AS918" i="58"/>
  <c r="E919" i="58"/>
  <c r="F919" i="58"/>
  <c r="G919" i="58"/>
  <c r="H919" i="58"/>
  <c r="I919" i="58"/>
  <c r="J919" i="58"/>
  <c r="K919" i="58"/>
  <c r="L919" i="58"/>
  <c r="M919" i="58"/>
  <c r="N919" i="58"/>
  <c r="O919" i="58"/>
  <c r="P919" i="58"/>
  <c r="Q919" i="58"/>
  <c r="R919" i="58"/>
  <c r="S919" i="58"/>
  <c r="T919" i="58"/>
  <c r="U919" i="58"/>
  <c r="V919" i="58"/>
  <c r="W919" i="58"/>
  <c r="X919" i="58"/>
  <c r="Y919" i="58"/>
  <c r="Z919" i="58"/>
  <c r="AA919" i="58"/>
  <c r="AB919" i="58"/>
  <c r="AC919" i="58"/>
  <c r="AD919" i="58"/>
  <c r="AE919" i="58"/>
  <c r="AF919" i="58"/>
  <c r="AG919" i="58"/>
  <c r="AH919" i="58"/>
  <c r="AI919" i="58"/>
  <c r="AJ919" i="58"/>
  <c r="AK919" i="58"/>
  <c r="AL919" i="58"/>
  <c r="AM919" i="58"/>
  <c r="AN919" i="58"/>
  <c r="AO919" i="58"/>
  <c r="AP919" i="58"/>
  <c r="AQ919" i="58"/>
  <c r="AR919" i="58"/>
  <c r="AS919" i="58"/>
  <c r="E920" i="58"/>
  <c r="F920" i="58"/>
  <c r="G920" i="58"/>
  <c r="H920" i="58"/>
  <c r="I920" i="58"/>
  <c r="J920" i="58"/>
  <c r="K920" i="58"/>
  <c r="L920" i="58"/>
  <c r="M920" i="58"/>
  <c r="N920" i="58"/>
  <c r="O920" i="58"/>
  <c r="P920" i="58"/>
  <c r="Q920" i="58"/>
  <c r="R920" i="58"/>
  <c r="S920" i="58"/>
  <c r="T920" i="58"/>
  <c r="U920" i="58"/>
  <c r="V920" i="58"/>
  <c r="W920" i="58"/>
  <c r="X920" i="58"/>
  <c r="Y920" i="58"/>
  <c r="Z920" i="58"/>
  <c r="AA920" i="58"/>
  <c r="AB920" i="58"/>
  <c r="AC920" i="58"/>
  <c r="AD920" i="58"/>
  <c r="AE920" i="58"/>
  <c r="AF920" i="58"/>
  <c r="AG920" i="58"/>
  <c r="AH920" i="58"/>
  <c r="AI920" i="58"/>
  <c r="AJ920" i="58"/>
  <c r="AK920" i="58"/>
  <c r="AL920" i="58"/>
  <c r="AM920" i="58"/>
  <c r="AN920" i="58"/>
  <c r="AO920" i="58"/>
  <c r="AP920" i="58"/>
  <c r="AQ920" i="58"/>
  <c r="AR920" i="58"/>
  <c r="AS920" i="58"/>
  <c r="E921" i="58"/>
  <c r="F921" i="58"/>
  <c r="G921" i="58"/>
  <c r="H921" i="58"/>
  <c r="I921" i="58"/>
  <c r="J921" i="58"/>
  <c r="K921" i="58"/>
  <c r="L921" i="58"/>
  <c r="M921" i="58"/>
  <c r="N921" i="58"/>
  <c r="O921" i="58"/>
  <c r="P921" i="58"/>
  <c r="Q921" i="58"/>
  <c r="R921" i="58"/>
  <c r="S921" i="58"/>
  <c r="T921" i="58"/>
  <c r="U921" i="58"/>
  <c r="V921" i="58"/>
  <c r="W921" i="58"/>
  <c r="X921" i="58"/>
  <c r="Y921" i="58"/>
  <c r="Z921" i="58"/>
  <c r="AA921" i="58"/>
  <c r="AB921" i="58"/>
  <c r="AC921" i="58"/>
  <c r="AD921" i="58"/>
  <c r="AE921" i="58"/>
  <c r="AF921" i="58"/>
  <c r="AG921" i="58"/>
  <c r="AH921" i="58"/>
  <c r="AI921" i="58"/>
  <c r="AJ921" i="58"/>
  <c r="AK921" i="58"/>
  <c r="AL921" i="58"/>
  <c r="AM921" i="58"/>
  <c r="AN921" i="58"/>
  <c r="AO921" i="58"/>
  <c r="AP921" i="58"/>
  <c r="AQ921" i="58"/>
  <c r="AR921" i="58"/>
  <c r="AS921" i="58"/>
  <c r="E922" i="58"/>
  <c r="F922" i="58"/>
  <c r="G922" i="58"/>
  <c r="H922" i="58"/>
  <c r="I922" i="58"/>
  <c r="J922" i="58"/>
  <c r="K922" i="58"/>
  <c r="L922" i="58"/>
  <c r="M922" i="58"/>
  <c r="N922" i="58"/>
  <c r="O922" i="58"/>
  <c r="P922" i="58"/>
  <c r="Q922" i="58"/>
  <c r="R922" i="58"/>
  <c r="S922" i="58"/>
  <c r="T922" i="58"/>
  <c r="U922" i="58"/>
  <c r="V922" i="58"/>
  <c r="W922" i="58"/>
  <c r="X922" i="58"/>
  <c r="Y922" i="58"/>
  <c r="Z922" i="58"/>
  <c r="AA922" i="58"/>
  <c r="AB922" i="58"/>
  <c r="AC922" i="58"/>
  <c r="AD922" i="58"/>
  <c r="AE922" i="58"/>
  <c r="AF922" i="58"/>
  <c r="AG922" i="58"/>
  <c r="AH922" i="58"/>
  <c r="AI922" i="58"/>
  <c r="AJ922" i="58"/>
  <c r="AK922" i="58"/>
  <c r="AL922" i="58"/>
  <c r="AM922" i="58"/>
  <c r="AN922" i="58"/>
  <c r="AO922" i="58"/>
  <c r="AP922" i="58"/>
  <c r="AQ922" i="58"/>
  <c r="AR922" i="58"/>
  <c r="AS922" i="58"/>
  <c r="E923" i="58"/>
  <c r="F923" i="58"/>
  <c r="G923" i="58"/>
  <c r="H923" i="58"/>
  <c r="I923" i="58"/>
  <c r="J923" i="58"/>
  <c r="K923" i="58"/>
  <c r="L923" i="58"/>
  <c r="M923" i="58"/>
  <c r="N923" i="58"/>
  <c r="O923" i="58"/>
  <c r="P923" i="58"/>
  <c r="Q923" i="58"/>
  <c r="R923" i="58"/>
  <c r="S923" i="58"/>
  <c r="T923" i="58"/>
  <c r="U923" i="58"/>
  <c r="V923" i="58"/>
  <c r="W923" i="58"/>
  <c r="X923" i="58"/>
  <c r="Y923" i="58"/>
  <c r="Z923" i="58"/>
  <c r="AA923" i="58"/>
  <c r="AB923" i="58"/>
  <c r="AC923" i="58"/>
  <c r="AD923" i="58"/>
  <c r="AE923" i="58"/>
  <c r="AF923" i="58"/>
  <c r="AG923" i="58"/>
  <c r="AH923" i="58"/>
  <c r="AI923" i="58"/>
  <c r="AJ923" i="58"/>
  <c r="AK923" i="58"/>
  <c r="AL923" i="58"/>
  <c r="AM923" i="58"/>
  <c r="AN923" i="58"/>
  <c r="AO923" i="58"/>
  <c r="AP923" i="58"/>
  <c r="AQ923" i="58"/>
  <c r="AR923" i="58"/>
  <c r="AS923" i="58"/>
  <c r="E924" i="58"/>
  <c r="F924" i="58"/>
  <c r="G924" i="58"/>
  <c r="H924" i="58"/>
  <c r="I924" i="58"/>
  <c r="J924" i="58"/>
  <c r="K924" i="58"/>
  <c r="L924" i="58"/>
  <c r="M924" i="58"/>
  <c r="N924" i="58"/>
  <c r="O924" i="58"/>
  <c r="P924" i="58"/>
  <c r="Q924" i="58"/>
  <c r="R924" i="58"/>
  <c r="S924" i="58"/>
  <c r="T924" i="58"/>
  <c r="U924" i="58"/>
  <c r="V924" i="58"/>
  <c r="W924" i="58"/>
  <c r="X924" i="58"/>
  <c r="Y924" i="58"/>
  <c r="Z924" i="58"/>
  <c r="AA924" i="58"/>
  <c r="AB924" i="58"/>
  <c r="AC924" i="58"/>
  <c r="AD924" i="58"/>
  <c r="AE924" i="58"/>
  <c r="AF924" i="58"/>
  <c r="AG924" i="58"/>
  <c r="AH924" i="58"/>
  <c r="AI924" i="58"/>
  <c r="AJ924" i="58"/>
  <c r="AK924" i="58"/>
  <c r="AL924" i="58"/>
  <c r="AM924" i="58"/>
  <c r="AN924" i="58"/>
  <c r="AO924" i="58"/>
  <c r="AP924" i="58"/>
  <c r="AQ924" i="58"/>
  <c r="AR924" i="58"/>
  <c r="AS924" i="58"/>
  <c r="E926" i="58"/>
  <c r="F926" i="58"/>
  <c r="G926" i="58"/>
  <c r="H926" i="58"/>
  <c r="I926" i="58"/>
  <c r="J926" i="58"/>
  <c r="K926" i="58"/>
  <c r="L926" i="58"/>
  <c r="M926" i="58"/>
  <c r="N926" i="58"/>
  <c r="O926" i="58"/>
  <c r="P926" i="58"/>
  <c r="Q926" i="58"/>
  <c r="R926" i="58"/>
  <c r="S926" i="58"/>
  <c r="T926" i="58"/>
  <c r="U926" i="58"/>
  <c r="V926" i="58"/>
  <c r="W926" i="58"/>
  <c r="X926" i="58"/>
  <c r="Y926" i="58"/>
  <c r="Z926" i="58"/>
  <c r="AA926" i="58"/>
  <c r="AB926" i="58"/>
  <c r="AC926" i="58"/>
  <c r="AD926" i="58"/>
  <c r="AE926" i="58"/>
  <c r="AF926" i="58"/>
  <c r="AG926" i="58"/>
  <c r="AH926" i="58"/>
  <c r="AI926" i="58"/>
  <c r="AJ926" i="58"/>
  <c r="AK926" i="58"/>
  <c r="AL926" i="58"/>
  <c r="AM926" i="58"/>
  <c r="AN926" i="58"/>
  <c r="AO926" i="58"/>
  <c r="AP926" i="58"/>
  <c r="AQ926" i="58"/>
  <c r="AR926" i="58"/>
  <c r="AS926" i="58"/>
  <c r="D927" i="58" a="1"/>
  <c r="D927" i="58"/>
  <c r="E927" i="58"/>
  <c r="F927" i="58"/>
  <c r="G927" i="58"/>
  <c r="H927" i="58"/>
  <c r="I927" i="58"/>
  <c r="J927" i="58"/>
  <c r="K927" i="58"/>
  <c r="L927" i="58"/>
  <c r="M927" i="58"/>
  <c r="N927" i="58"/>
  <c r="O927" i="58"/>
  <c r="P927" i="58"/>
  <c r="Q927" i="58"/>
  <c r="R927" i="58"/>
  <c r="S927" i="58"/>
  <c r="T927" i="58"/>
  <c r="U927" i="58"/>
  <c r="V927" i="58"/>
  <c r="W927" i="58"/>
  <c r="X927" i="58"/>
  <c r="Y927" i="58"/>
  <c r="Z927" i="58"/>
  <c r="AA927" i="58"/>
  <c r="AB927" i="58"/>
  <c r="AC927" i="58"/>
  <c r="AD927" i="58"/>
  <c r="AE927" i="58"/>
  <c r="AF927" i="58"/>
  <c r="AG927" i="58"/>
  <c r="AH927" i="58"/>
  <c r="AI927" i="58"/>
  <c r="AJ927" i="58"/>
  <c r="AK927" i="58"/>
  <c r="AL927" i="58"/>
  <c r="AM927" i="58"/>
  <c r="AN927" i="58"/>
  <c r="AO927" i="58"/>
  <c r="AP927" i="58"/>
  <c r="AQ927" i="58"/>
  <c r="AR927" i="58"/>
  <c r="AS927" i="58"/>
  <c r="E928" i="58"/>
  <c r="F928" i="58"/>
  <c r="G928" i="58"/>
  <c r="H928" i="58"/>
  <c r="I928" i="58"/>
  <c r="J928" i="58"/>
  <c r="K928" i="58"/>
  <c r="L928" i="58"/>
  <c r="M928" i="58"/>
  <c r="N928" i="58"/>
  <c r="O928" i="58"/>
  <c r="P928" i="58"/>
  <c r="Q928" i="58"/>
  <c r="R928" i="58"/>
  <c r="S928" i="58"/>
  <c r="T928" i="58"/>
  <c r="U928" i="58"/>
  <c r="V928" i="58"/>
  <c r="W928" i="58"/>
  <c r="X928" i="58"/>
  <c r="Y928" i="58"/>
  <c r="Z928" i="58"/>
  <c r="AA928" i="58"/>
  <c r="AB928" i="58"/>
  <c r="AC928" i="58"/>
  <c r="AD928" i="58"/>
  <c r="AE928" i="58"/>
  <c r="AF928" i="58"/>
  <c r="AG928" i="58"/>
  <c r="AH928" i="58"/>
  <c r="AI928" i="58"/>
  <c r="AJ928" i="58"/>
  <c r="AK928" i="58"/>
  <c r="AL928" i="58"/>
  <c r="AM928" i="58"/>
  <c r="AN928" i="58"/>
  <c r="AO928" i="58"/>
  <c r="AP928" i="58"/>
  <c r="AQ928" i="58"/>
  <c r="AR928" i="58"/>
  <c r="AS928" i="58"/>
  <c r="E929" i="58"/>
  <c r="F929" i="58"/>
  <c r="G929" i="58"/>
  <c r="H929" i="58"/>
  <c r="I929" i="58"/>
  <c r="J929" i="58"/>
  <c r="K929" i="58"/>
  <c r="L929" i="58"/>
  <c r="M929" i="58"/>
  <c r="N929" i="58"/>
  <c r="O929" i="58"/>
  <c r="P929" i="58"/>
  <c r="Q929" i="58"/>
  <c r="R929" i="58"/>
  <c r="S929" i="58"/>
  <c r="T929" i="58"/>
  <c r="U929" i="58"/>
  <c r="V929" i="58"/>
  <c r="W929" i="58"/>
  <c r="X929" i="58"/>
  <c r="Y929" i="58"/>
  <c r="Z929" i="58"/>
  <c r="AA929" i="58"/>
  <c r="AB929" i="58"/>
  <c r="AC929" i="58"/>
  <c r="AD929" i="58"/>
  <c r="AE929" i="58"/>
  <c r="AF929" i="58"/>
  <c r="AG929" i="58"/>
  <c r="AH929" i="58"/>
  <c r="AI929" i="58"/>
  <c r="AJ929" i="58"/>
  <c r="AK929" i="58"/>
  <c r="AL929" i="58"/>
  <c r="AM929" i="58"/>
  <c r="AN929" i="58"/>
  <c r="AO929" i="58"/>
  <c r="AP929" i="58"/>
  <c r="AQ929" i="58"/>
  <c r="AR929" i="58"/>
  <c r="AS929" i="58"/>
  <c r="E930" i="58"/>
  <c r="F930" i="58"/>
  <c r="G930" i="58"/>
  <c r="H930" i="58"/>
  <c r="I930" i="58"/>
  <c r="J930" i="58"/>
  <c r="K930" i="58"/>
  <c r="L930" i="58"/>
  <c r="M930" i="58"/>
  <c r="N930" i="58"/>
  <c r="O930" i="58"/>
  <c r="P930" i="58"/>
  <c r="Q930" i="58"/>
  <c r="R930" i="58"/>
  <c r="S930" i="58"/>
  <c r="T930" i="58"/>
  <c r="U930" i="58"/>
  <c r="V930" i="58"/>
  <c r="W930" i="58"/>
  <c r="X930" i="58"/>
  <c r="Y930" i="58"/>
  <c r="Z930" i="58"/>
  <c r="AA930" i="58"/>
  <c r="AB930" i="58"/>
  <c r="AC930" i="58"/>
  <c r="AD930" i="58"/>
  <c r="AE930" i="58"/>
  <c r="AF930" i="58"/>
  <c r="AG930" i="58"/>
  <c r="AH930" i="58"/>
  <c r="AI930" i="58"/>
  <c r="AJ930" i="58"/>
  <c r="AK930" i="58"/>
  <c r="AL930" i="58"/>
  <c r="AM930" i="58"/>
  <c r="AN930" i="58"/>
  <c r="AO930" i="58"/>
  <c r="AP930" i="58"/>
  <c r="AQ930" i="58"/>
  <c r="AR930" i="58"/>
  <c r="AS930" i="58"/>
  <c r="E931" i="58"/>
  <c r="F931" i="58"/>
  <c r="G931" i="58"/>
  <c r="H931" i="58"/>
  <c r="I931" i="58"/>
  <c r="J931" i="58"/>
  <c r="K931" i="58"/>
  <c r="L931" i="58"/>
  <c r="M931" i="58"/>
  <c r="N931" i="58"/>
  <c r="O931" i="58"/>
  <c r="P931" i="58"/>
  <c r="Q931" i="58"/>
  <c r="R931" i="58"/>
  <c r="S931" i="58"/>
  <c r="T931" i="58"/>
  <c r="U931" i="58"/>
  <c r="V931" i="58"/>
  <c r="W931" i="58"/>
  <c r="X931" i="58"/>
  <c r="Y931" i="58"/>
  <c r="Z931" i="58"/>
  <c r="AA931" i="58"/>
  <c r="AB931" i="58"/>
  <c r="AC931" i="58"/>
  <c r="AD931" i="58"/>
  <c r="AE931" i="58"/>
  <c r="AF931" i="58"/>
  <c r="AG931" i="58"/>
  <c r="AH931" i="58"/>
  <c r="AI931" i="58"/>
  <c r="AJ931" i="58"/>
  <c r="AK931" i="58"/>
  <c r="AL931" i="58"/>
  <c r="AM931" i="58"/>
  <c r="AN931" i="58"/>
  <c r="AO931" i="58"/>
  <c r="AP931" i="58"/>
  <c r="AQ931" i="58"/>
  <c r="AR931" i="58"/>
  <c r="AS931" i="58"/>
  <c r="E932" i="58"/>
  <c r="F932" i="58"/>
  <c r="G932" i="58"/>
  <c r="H932" i="58"/>
  <c r="I932" i="58"/>
  <c r="J932" i="58"/>
  <c r="K932" i="58"/>
  <c r="L932" i="58"/>
  <c r="M932" i="58"/>
  <c r="N932" i="58"/>
  <c r="O932" i="58"/>
  <c r="P932" i="58"/>
  <c r="Q932" i="58"/>
  <c r="R932" i="58"/>
  <c r="S932" i="58"/>
  <c r="T932" i="58"/>
  <c r="U932" i="58"/>
  <c r="V932" i="58"/>
  <c r="W932" i="58"/>
  <c r="X932" i="58"/>
  <c r="Y932" i="58"/>
  <c r="Z932" i="58"/>
  <c r="AA932" i="58"/>
  <c r="AB932" i="58"/>
  <c r="AC932" i="58"/>
  <c r="AD932" i="58"/>
  <c r="AE932" i="58"/>
  <c r="AF932" i="58"/>
  <c r="AG932" i="58"/>
  <c r="AH932" i="58"/>
  <c r="AI932" i="58"/>
  <c r="AJ932" i="58"/>
  <c r="AK932" i="58"/>
  <c r="AL932" i="58"/>
  <c r="AM932" i="58"/>
  <c r="AN932" i="58"/>
  <c r="AO932" i="58"/>
  <c r="AP932" i="58"/>
  <c r="AQ932" i="58"/>
  <c r="AR932" i="58"/>
  <c r="AS932" i="58"/>
  <c r="E933" i="58"/>
  <c r="F933" i="58"/>
  <c r="G933" i="58"/>
  <c r="H933" i="58"/>
  <c r="I933" i="58"/>
  <c r="J933" i="58"/>
  <c r="K933" i="58"/>
  <c r="L933" i="58"/>
  <c r="M933" i="58"/>
  <c r="N933" i="58"/>
  <c r="O933" i="58"/>
  <c r="P933" i="58"/>
  <c r="Q933" i="58"/>
  <c r="R933" i="58"/>
  <c r="S933" i="58"/>
  <c r="T933" i="58"/>
  <c r="U933" i="58"/>
  <c r="V933" i="58"/>
  <c r="W933" i="58"/>
  <c r="X933" i="58"/>
  <c r="Y933" i="58"/>
  <c r="Z933" i="58"/>
  <c r="AA933" i="58"/>
  <c r="AB933" i="58"/>
  <c r="AC933" i="58"/>
  <c r="AD933" i="58"/>
  <c r="AE933" i="58"/>
  <c r="AF933" i="58"/>
  <c r="AG933" i="58"/>
  <c r="AH933" i="58"/>
  <c r="AI933" i="58"/>
  <c r="AJ933" i="58"/>
  <c r="AK933" i="58"/>
  <c r="AL933" i="58"/>
  <c r="AM933" i="58"/>
  <c r="AN933" i="58"/>
  <c r="AO933" i="58"/>
  <c r="AP933" i="58"/>
  <c r="AQ933" i="58"/>
  <c r="AR933" i="58"/>
  <c r="AS933" i="58"/>
  <c r="E934" i="58"/>
  <c r="F934" i="58"/>
  <c r="G934" i="58"/>
  <c r="H934" i="58"/>
  <c r="I934" i="58"/>
  <c r="J934" i="58"/>
  <c r="K934" i="58"/>
  <c r="L934" i="58"/>
  <c r="M934" i="58"/>
  <c r="N934" i="58"/>
  <c r="O934" i="58"/>
  <c r="P934" i="58"/>
  <c r="Q934" i="58"/>
  <c r="R934" i="58"/>
  <c r="S934" i="58"/>
  <c r="T934" i="58"/>
  <c r="U934" i="58"/>
  <c r="V934" i="58"/>
  <c r="W934" i="58"/>
  <c r="X934" i="58"/>
  <c r="Y934" i="58"/>
  <c r="Z934" i="58"/>
  <c r="AA934" i="58"/>
  <c r="AB934" i="58"/>
  <c r="AC934" i="58"/>
  <c r="AD934" i="58"/>
  <c r="AE934" i="58"/>
  <c r="AF934" i="58"/>
  <c r="AG934" i="58"/>
  <c r="AH934" i="58"/>
  <c r="AI934" i="58"/>
  <c r="AJ934" i="58"/>
  <c r="AK934" i="58"/>
  <c r="AL934" i="58"/>
  <c r="AM934" i="58"/>
  <c r="AN934" i="58"/>
  <c r="AO934" i="58"/>
  <c r="AP934" i="58"/>
  <c r="AQ934" i="58"/>
  <c r="AR934" i="58"/>
  <c r="AS934" i="58"/>
  <c r="E935" i="58"/>
  <c r="F935" i="58"/>
  <c r="G935" i="58"/>
  <c r="H935" i="58"/>
  <c r="I935" i="58"/>
  <c r="J935" i="58"/>
  <c r="K935" i="58"/>
  <c r="L935" i="58"/>
  <c r="M935" i="58"/>
  <c r="N935" i="58"/>
  <c r="O935" i="58"/>
  <c r="P935" i="58"/>
  <c r="Q935" i="58"/>
  <c r="R935" i="58"/>
  <c r="S935" i="58"/>
  <c r="T935" i="58"/>
  <c r="U935" i="58"/>
  <c r="V935" i="58"/>
  <c r="W935" i="58"/>
  <c r="X935" i="58"/>
  <c r="Y935" i="58"/>
  <c r="Z935" i="58"/>
  <c r="AA935" i="58"/>
  <c r="AB935" i="58"/>
  <c r="AC935" i="58"/>
  <c r="AD935" i="58"/>
  <c r="AE935" i="58"/>
  <c r="AF935" i="58"/>
  <c r="AG935" i="58"/>
  <c r="AH935" i="58"/>
  <c r="AI935" i="58"/>
  <c r="AJ935" i="58"/>
  <c r="AK935" i="58"/>
  <c r="AL935" i="58"/>
  <c r="AM935" i="58"/>
  <c r="AN935" i="58"/>
  <c r="AO935" i="58"/>
  <c r="AP935" i="58"/>
  <c r="AQ935" i="58"/>
  <c r="AR935" i="58"/>
  <c r="AS935" i="58"/>
  <c r="E936" i="58"/>
  <c r="F936" i="58"/>
  <c r="G936" i="58"/>
  <c r="H936" i="58"/>
  <c r="I936" i="58"/>
  <c r="J936" i="58"/>
  <c r="K936" i="58"/>
  <c r="L936" i="58"/>
  <c r="M936" i="58"/>
  <c r="N936" i="58"/>
  <c r="O936" i="58"/>
  <c r="P936" i="58"/>
  <c r="Q936" i="58"/>
  <c r="R936" i="58"/>
  <c r="S936" i="58"/>
  <c r="T936" i="58"/>
  <c r="U936" i="58"/>
  <c r="V936" i="58"/>
  <c r="W936" i="58"/>
  <c r="X936" i="58"/>
  <c r="Y936" i="58"/>
  <c r="Z936" i="58"/>
  <c r="AA936" i="58"/>
  <c r="AB936" i="58"/>
  <c r="AC936" i="58"/>
  <c r="AD936" i="58"/>
  <c r="AE936" i="58"/>
  <c r="AF936" i="58"/>
  <c r="AG936" i="58"/>
  <c r="AH936" i="58"/>
  <c r="AI936" i="58"/>
  <c r="AJ936" i="58"/>
  <c r="AK936" i="58"/>
  <c r="AL936" i="58"/>
  <c r="AM936" i="58"/>
  <c r="AN936" i="58"/>
  <c r="AO936" i="58"/>
  <c r="AP936" i="58"/>
  <c r="AQ936" i="58"/>
  <c r="AR936" i="58"/>
  <c r="AS936" i="58"/>
  <c r="E937" i="58"/>
  <c r="F937" i="58"/>
  <c r="G937" i="58"/>
  <c r="H937" i="58"/>
  <c r="I937" i="58"/>
  <c r="J937" i="58"/>
  <c r="K937" i="58"/>
  <c r="L937" i="58"/>
  <c r="M937" i="58"/>
  <c r="N937" i="58"/>
  <c r="O937" i="58"/>
  <c r="P937" i="58"/>
  <c r="Q937" i="58"/>
  <c r="R937" i="58"/>
  <c r="S937" i="58"/>
  <c r="T937" i="58"/>
  <c r="U937" i="58"/>
  <c r="V937" i="58"/>
  <c r="W937" i="58"/>
  <c r="X937" i="58"/>
  <c r="Y937" i="58"/>
  <c r="Z937" i="58"/>
  <c r="AA937" i="58"/>
  <c r="AB937" i="58"/>
  <c r="AC937" i="58"/>
  <c r="AD937" i="58"/>
  <c r="AE937" i="58"/>
  <c r="AF937" i="58"/>
  <c r="AG937" i="58"/>
  <c r="AH937" i="58"/>
  <c r="AI937" i="58"/>
  <c r="AJ937" i="58"/>
  <c r="AK937" i="58"/>
  <c r="AL937" i="58"/>
  <c r="AM937" i="58"/>
  <c r="AN937" i="58"/>
  <c r="AO937" i="58"/>
  <c r="AP937" i="58"/>
  <c r="AQ937" i="58"/>
  <c r="AR937" i="58"/>
  <c r="AS937" i="58"/>
  <c r="E938" i="58"/>
  <c r="F938" i="58"/>
  <c r="G938" i="58"/>
  <c r="H938" i="58"/>
  <c r="I938" i="58"/>
  <c r="J938" i="58"/>
  <c r="K938" i="58"/>
  <c r="L938" i="58"/>
  <c r="M938" i="58"/>
  <c r="N938" i="58"/>
  <c r="O938" i="58"/>
  <c r="P938" i="58"/>
  <c r="Q938" i="58"/>
  <c r="R938" i="58"/>
  <c r="S938" i="58"/>
  <c r="T938" i="58"/>
  <c r="U938" i="58"/>
  <c r="V938" i="58"/>
  <c r="W938" i="58"/>
  <c r="X938" i="58"/>
  <c r="Y938" i="58"/>
  <c r="Z938" i="58"/>
  <c r="AA938" i="58"/>
  <c r="AB938" i="58"/>
  <c r="AC938" i="58"/>
  <c r="AD938" i="58"/>
  <c r="AE938" i="58"/>
  <c r="AF938" i="58"/>
  <c r="AG938" i="58"/>
  <c r="AH938" i="58"/>
  <c r="AI938" i="58"/>
  <c r="AJ938" i="58"/>
  <c r="AK938" i="58"/>
  <c r="AL938" i="58"/>
  <c r="AM938" i="58"/>
  <c r="AN938" i="58"/>
  <c r="AO938" i="58"/>
  <c r="AP938" i="58"/>
  <c r="AQ938" i="58"/>
  <c r="AR938" i="58"/>
  <c r="AS938" i="58"/>
  <c r="E939" i="58"/>
  <c r="F939" i="58"/>
  <c r="G939" i="58"/>
  <c r="H939" i="58"/>
  <c r="I939" i="58"/>
  <c r="J939" i="58"/>
  <c r="K939" i="58"/>
  <c r="L939" i="58"/>
  <c r="M939" i="58"/>
  <c r="N939" i="58"/>
  <c r="O939" i="58"/>
  <c r="P939" i="58"/>
  <c r="Q939" i="58"/>
  <c r="R939" i="58"/>
  <c r="S939" i="58"/>
  <c r="T939" i="58"/>
  <c r="U939" i="58"/>
  <c r="V939" i="58"/>
  <c r="W939" i="58"/>
  <c r="X939" i="58"/>
  <c r="Y939" i="58"/>
  <c r="Z939" i="58"/>
  <c r="AA939" i="58"/>
  <c r="AB939" i="58"/>
  <c r="AC939" i="58"/>
  <c r="AD939" i="58"/>
  <c r="AE939" i="58"/>
  <c r="AF939" i="58"/>
  <c r="AG939" i="58"/>
  <c r="AH939" i="58"/>
  <c r="AI939" i="58"/>
  <c r="AJ939" i="58"/>
  <c r="AK939" i="58"/>
  <c r="AL939" i="58"/>
  <c r="AM939" i="58"/>
  <c r="AN939" i="58"/>
  <c r="AO939" i="58"/>
  <c r="AP939" i="58"/>
  <c r="AQ939" i="58"/>
  <c r="AR939" i="58"/>
  <c r="AS939" i="58"/>
  <c r="E940" i="58"/>
  <c r="F940" i="58"/>
  <c r="G940" i="58"/>
  <c r="H940" i="58"/>
  <c r="I940" i="58"/>
  <c r="J940" i="58"/>
  <c r="K940" i="58"/>
  <c r="L940" i="58"/>
  <c r="M940" i="58"/>
  <c r="N940" i="58"/>
  <c r="O940" i="58"/>
  <c r="P940" i="58"/>
  <c r="Q940" i="58"/>
  <c r="R940" i="58"/>
  <c r="S940" i="58"/>
  <c r="T940" i="58"/>
  <c r="U940" i="58"/>
  <c r="V940" i="58"/>
  <c r="W940" i="58"/>
  <c r="X940" i="58"/>
  <c r="Y940" i="58"/>
  <c r="Z940" i="58"/>
  <c r="AA940" i="58"/>
  <c r="AB940" i="58"/>
  <c r="AC940" i="58"/>
  <c r="AD940" i="58"/>
  <c r="AE940" i="58"/>
  <c r="AF940" i="58"/>
  <c r="AG940" i="58"/>
  <c r="AH940" i="58"/>
  <c r="AI940" i="58"/>
  <c r="AJ940" i="58"/>
  <c r="AK940" i="58"/>
  <c r="AL940" i="58"/>
  <c r="AM940" i="58"/>
  <c r="AN940" i="58"/>
  <c r="AO940" i="58"/>
  <c r="AP940" i="58"/>
  <c r="AQ940" i="58"/>
  <c r="AR940" i="58"/>
  <c r="AS940" i="58"/>
  <c r="E941" i="58"/>
  <c r="F941" i="58"/>
  <c r="G941" i="58"/>
  <c r="H941" i="58"/>
  <c r="I941" i="58"/>
  <c r="J941" i="58"/>
  <c r="K941" i="58"/>
  <c r="L941" i="58"/>
  <c r="M941" i="58"/>
  <c r="N941" i="58"/>
  <c r="O941" i="58"/>
  <c r="P941" i="58"/>
  <c r="Q941" i="58"/>
  <c r="R941" i="58"/>
  <c r="S941" i="58"/>
  <c r="T941" i="58"/>
  <c r="U941" i="58"/>
  <c r="V941" i="58"/>
  <c r="W941" i="58"/>
  <c r="X941" i="58"/>
  <c r="Y941" i="58"/>
  <c r="Z941" i="58"/>
  <c r="AA941" i="58"/>
  <c r="AB941" i="58"/>
  <c r="AC941" i="58"/>
  <c r="AD941" i="58"/>
  <c r="AE941" i="58"/>
  <c r="AF941" i="58"/>
  <c r="AG941" i="58"/>
  <c r="AH941" i="58"/>
  <c r="AI941" i="58"/>
  <c r="AJ941" i="58"/>
  <c r="AK941" i="58"/>
  <c r="AL941" i="58"/>
  <c r="AM941" i="58"/>
  <c r="AN941" i="58"/>
  <c r="AO941" i="58"/>
  <c r="AP941" i="58"/>
  <c r="AQ941" i="58"/>
  <c r="AR941" i="58"/>
  <c r="AS941" i="58"/>
  <c r="E942" i="58"/>
  <c r="F942" i="58"/>
  <c r="G942" i="58"/>
  <c r="H942" i="58"/>
  <c r="I942" i="58"/>
  <c r="J942" i="58"/>
  <c r="K942" i="58"/>
  <c r="L942" i="58"/>
  <c r="M942" i="58"/>
  <c r="N942" i="58"/>
  <c r="O942" i="58"/>
  <c r="P942" i="58"/>
  <c r="Q942" i="58"/>
  <c r="R942" i="58"/>
  <c r="S942" i="58"/>
  <c r="T942" i="58"/>
  <c r="U942" i="58"/>
  <c r="V942" i="58"/>
  <c r="W942" i="58"/>
  <c r="X942" i="58"/>
  <c r="Y942" i="58"/>
  <c r="Z942" i="58"/>
  <c r="AA942" i="58"/>
  <c r="AB942" i="58"/>
  <c r="AC942" i="58"/>
  <c r="AD942" i="58"/>
  <c r="AE942" i="58"/>
  <c r="AF942" i="58"/>
  <c r="AG942" i="58"/>
  <c r="AH942" i="58"/>
  <c r="AI942" i="58"/>
  <c r="AJ942" i="58"/>
  <c r="AK942" i="58"/>
  <c r="AL942" i="58"/>
  <c r="AM942" i="58"/>
  <c r="AN942" i="58"/>
  <c r="AO942" i="58"/>
  <c r="AP942" i="58"/>
  <c r="AQ942" i="58"/>
  <c r="AR942" i="58"/>
  <c r="AS942" i="58"/>
  <c r="E943" i="58"/>
  <c r="F943" i="58"/>
  <c r="G943" i="58"/>
  <c r="H943" i="58"/>
  <c r="I943" i="58"/>
  <c r="J943" i="58"/>
  <c r="K943" i="58"/>
  <c r="L943" i="58"/>
  <c r="M943" i="58"/>
  <c r="N943" i="58"/>
  <c r="O943" i="58"/>
  <c r="P943" i="58"/>
  <c r="Q943" i="58"/>
  <c r="R943" i="58"/>
  <c r="S943" i="58"/>
  <c r="T943" i="58"/>
  <c r="U943" i="58"/>
  <c r="V943" i="58"/>
  <c r="W943" i="58"/>
  <c r="X943" i="58"/>
  <c r="Y943" i="58"/>
  <c r="Z943" i="58"/>
  <c r="AA943" i="58"/>
  <c r="AB943" i="58"/>
  <c r="AC943" i="58"/>
  <c r="AD943" i="58"/>
  <c r="AE943" i="58"/>
  <c r="AF943" i="58"/>
  <c r="AG943" i="58"/>
  <c r="AH943" i="58"/>
  <c r="AI943" i="58"/>
  <c r="AJ943" i="58"/>
  <c r="AK943" i="58"/>
  <c r="AL943" i="58"/>
  <c r="AM943" i="58"/>
  <c r="AN943" i="58"/>
  <c r="AO943" i="58"/>
  <c r="AP943" i="58"/>
  <c r="AQ943" i="58"/>
  <c r="AR943" i="58"/>
  <c r="AS943" i="58"/>
  <c r="E944" i="58"/>
  <c r="F944" i="58"/>
  <c r="G944" i="58"/>
  <c r="H944" i="58"/>
  <c r="I944" i="58"/>
  <c r="J944" i="58"/>
  <c r="K944" i="58"/>
  <c r="L944" i="58"/>
  <c r="M944" i="58"/>
  <c r="N944" i="58"/>
  <c r="O944" i="58"/>
  <c r="P944" i="58"/>
  <c r="Q944" i="58"/>
  <c r="R944" i="58"/>
  <c r="S944" i="58"/>
  <c r="T944" i="58"/>
  <c r="U944" i="58"/>
  <c r="V944" i="58"/>
  <c r="W944" i="58"/>
  <c r="X944" i="58"/>
  <c r="Y944" i="58"/>
  <c r="Z944" i="58"/>
  <c r="AA944" i="58"/>
  <c r="AB944" i="58"/>
  <c r="AC944" i="58"/>
  <c r="AD944" i="58"/>
  <c r="AE944" i="58"/>
  <c r="AF944" i="58"/>
  <c r="AG944" i="58"/>
  <c r="AH944" i="58"/>
  <c r="AI944" i="58"/>
  <c r="AJ944" i="58"/>
  <c r="AK944" i="58"/>
  <c r="AL944" i="58"/>
  <c r="AM944" i="58"/>
  <c r="AN944" i="58"/>
  <c r="AO944" i="58"/>
  <c r="AP944" i="58"/>
  <c r="AQ944" i="58"/>
  <c r="AR944" i="58"/>
  <c r="AS944" i="58"/>
  <c r="E945" i="58"/>
  <c r="F945" i="58"/>
  <c r="G945" i="58"/>
  <c r="H945" i="58"/>
  <c r="I945" i="58"/>
  <c r="J945" i="58"/>
  <c r="K945" i="58"/>
  <c r="L945" i="58"/>
  <c r="M945" i="58"/>
  <c r="N945" i="58"/>
  <c r="O945" i="58"/>
  <c r="P945" i="58"/>
  <c r="Q945" i="58"/>
  <c r="R945" i="58"/>
  <c r="S945" i="58"/>
  <c r="T945" i="58"/>
  <c r="U945" i="58"/>
  <c r="V945" i="58"/>
  <c r="W945" i="58"/>
  <c r="X945" i="58"/>
  <c r="Y945" i="58"/>
  <c r="Z945" i="58"/>
  <c r="AA945" i="58"/>
  <c r="AB945" i="58"/>
  <c r="AC945" i="58"/>
  <c r="AD945" i="58"/>
  <c r="AE945" i="58"/>
  <c r="AF945" i="58"/>
  <c r="AG945" i="58"/>
  <c r="AH945" i="58"/>
  <c r="AI945" i="58"/>
  <c r="AJ945" i="58"/>
  <c r="AK945" i="58"/>
  <c r="AL945" i="58"/>
  <c r="AM945" i="58"/>
  <c r="AN945" i="58"/>
  <c r="AO945" i="58"/>
  <c r="AP945" i="58"/>
  <c r="AQ945" i="58"/>
  <c r="AR945" i="58"/>
  <c r="AS945" i="58"/>
  <c r="E946" i="58"/>
  <c r="F946" i="58"/>
  <c r="G946" i="58"/>
  <c r="H946" i="58"/>
  <c r="I946" i="58"/>
  <c r="J946" i="58"/>
  <c r="K946" i="58"/>
  <c r="L946" i="58"/>
  <c r="M946" i="58"/>
  <c r="N946" i="58"/>
  <c r="O946" i="58"/>
  <c r="P946" i="58"/>
  <c r="Q946" i="58"/>
  <c r="R946" i="58"/>
  <c r="S946" i="58"/>
  <c r="T946" i="58"/>
  <c r="U946" i="58"/>
  <c r="V946" i="58"/>
  <c r="W946" i="58"/>
  <c r="X946" i="58"/>
  <c r="Y946" i="58"/>
  <c r="Z946" i="58"/>
  <c r="AA946" i="58"/>
  <c r="AB946" i="58"/>
  <c r="AC946" i="58"/>
  <c r="AD946" i="58"/>
  <c r="AE946" i="58"/>
  <c r="AF946" i="58"/>
  <c r="AG946" i="58"/>
  <c r="AH946" i="58"/>
  <c r="AI946" i="58"/>
  <c r="AJ946" i="58"/>
  <c r="AK946" i="58"/>
  <c r="AL946" i="58"/>
  <c r="AM946" i="58"/>
  <c r="AN946" i="58"/>
  <c r="AO946" i="58"/>
  <c r="AP946" i="58"/>
  <c r="AQ946" i="58"/>
  <c r="AR946" i="58"/>
  <c r="AS946" i="58"/>
  <c r="E947" i="58"/>
  <c r="F947" i="58"/>
  <c r="G947" i="58"/>
  <c r="H947" i="58"/>
  <c r="I947" i="58"/>
  <c r="J947" i="58"/>
  <c r="K947" i="58"/>
  <c r="L947" i="58"/>
  <c r="M947" i="58"/>
  <c r="N947" i="58"/>
  <c r="O947" i="58"/>
  <c r="P947" i="58"/>
  <c r="Q947" i="58"/>
  <c r="R947" i="58"/>
  <c r="S947" i="58"/>
  <c r="T947" i="58"/>
  <c r="U947" i="58"/>
  <c r="V947" i="58"/>
  <c r="W947" i="58"/>
  <c r="X947" i="58"/>
  <c r="Y947" i="58"/>
  <c r="Z947" i="58"/>
  <c r="AA947" i="58"/>
  <c r="AB947" i="58"/>
  <c r="AC947" i="58"/>
  <c r="AD947" i="58"/>
  <c r="AE947" i="58"/>
  <c r="AF947" i="58"/>
  <c r="AG947" i="58"/>
  <c r="AH947" i="58"/>
  <c r="AI947" i="58"/>
  <c r="AJ947" i="58"/>
  <c r="AK947" i="58"/>
  <c r="AL947" i="58"/>
  <c r="AM947" i="58"/>
  <c r="AN947" i="58"/>
  <c r="AO947" i="58"/>
  <c r="AP947" i="58"/>
  <c r="AQ947" i="58"/>
  <c r="AR947" i="58"/>
  <c r="AS947" i="58"/>
  <c r="E948" i="58"/>
  <c r="F948" i="58"/>
  <c r="G948" i="58"/>
  <c r="H948" i="58"/>
  <c r="I948" i="58"/>
  <c r="J948" i="58"/>
  <c r="K948" i="58"/>
  <c r="L948" i="58"/>
  <c r="M948" i="58"/>
  <c r="N948" i="58"/>
  <c r="O948" i="58"/>
  <c r="P948" i="58"/>
  <c r="Q948" i="58"/>
  <c r="R948" i="58"/>
  <c r="S948" i="58"/>
  <c r="T948" i="58"/>
  <c r="U948" i="58"/>
  <c r="V948" i="58"/>
  <c r="W948" i="58"/>
  <c r="X948" i="58"/>
  <c r="Y948" i="58"/>
  <c r="Z948" i="58"/>
  <c r="AA948" i="58"/>
  <c r="AB948" i="58"/>
  <c r="AC948" i="58"/>
  <c r="AD948" i="58"/>
  <c r="AE948" i="58"/>
  <c r="AF948" i="58"/>
  <c r="AG948" i="58"/>
  <c r="AH948" i="58"/>
  <c r="AI948" i="58"/>
  <c r="AJ948" i="58"/>
  <c r="AK948" i="58"/>
  <c r="AL948" i="58"/>
  <c r="AM948" i="58"/>
  <c r="AN948" i="58"/>
  <c r="AO948" i="58"/>
  <c r="AP948" i="58"/>
  <c r="AQ948" i="58"/>
  <c r="AR948" i="58"/>
  <c r="AS948" i="58"/>
  <c r="E949" i="58"/>
  <c r="F949" i="58"/>
  <c r="G949" i="58"/>
  <c r="H949" i="58"/>
  <c r="I949" i="58"/>
  <c r="J949" i="58"/>
  <c r="K949" i="58"/>
  <c r="L949" i="58"/>
  <c r="M949" i="58"/>
  <c r="N949" i="58"/>
  <c r="O949" i="58"/>
  <c r="P949" i="58"/>
  <c r="Q949" i="58"/>
  <c r="R949" i="58"/>
  <c r="S949" i="58"/>
  <c r="T949" i="58"/>
  <c r="U949" i="58"/>
  <c r="V949" i="58"/>
  <c r="W949" i="58"/>
  <c r="X949" i="58"/>
  <c r="Y949" i="58"/>
  <c r="Z949" i="58"/>
  <c r="AA949" i="58"/>
  <c r="AB949" i="58"/>
  <c r="AC949" i="58"/>
  <c r="AD949" i="58"/>
  <c r="AE949" i="58"/>
  <c r="AF949" i="58"/>
  <c r="AG949" i="58"/>
  <c r="AH949" i="58"/>
  <c r="AI949" i="58"/>
  <c r="AJ949" i="58"/>
  <c r="AK949" i="58"/>
  <c r="AL949" i="58"/>
  <c r="AM949" i="58"/>
  <c r="AN949" i="58"/>
  <c r="AO949" i="58"/>
  <c r="AP949" i="58"/>
  <c r="AQ949" i="58"/>
  <c r="AR949" i="58"/>
  <c r="AS949" i="58"/>
  <c r="E950" i="58"/>
  <c r="F950" i="58"/>
  <c r="G950" i="58"/>
  <c r="H950" i="58"/>
  <c r="I950" i="58"/>
  <c r="J950" i="58"/>
  <c r="K950" i="58"/>
  <c r="L950" i="58"/>
  <c r="M950" i="58"/>
  <c r="N950" i="58"/>
  <c r="O950" i="58"/>
  <c r="P950" i="58"/>
  <c r="Q950" i="58"/>
  <c r="R950" i="58"/>
  <c r="S950" i="58"/>
  <c r="T950" i="58"/>
  <c r="U950" i="58"/>
  <c r="V950" i="58"/>
  <c r="W950" i="58"/>
  <c r="X950" i="58"/>
  <c r="Y950" i="58"/>
  <c r="Z950" i="58"/>
  <c r="AA950" i="58"/>
  <c r="AB950" i="58"/>
  <c r="AC950" i="58"/>
  <c r="AD950" i="58"/>
  <c r="AE950" i="58"/>
  <c r="AF950" i="58"/>
  <c r="AG950" i="58"/>
  <c r="AH950" i="58"/>
  <c r="AI950" i="58"/>
  <c r="AJ950" i="58"/>
  <c r="AK950" i="58"/>
  <c r="AL950" i="58"/>
  <c r="AM950" i="58"/>
  <c r="AN950" i="58"/>
  <c r="AO950" i="58"/>
  <c r="AP950" i="58"/>
  <c r="AQ950" i="58"/>
  <c r="AR950" i="58"/>
  <c r="AS950" i="58"/>
  <c r="E951" i="58"/>
  <c r="F951" i="58"/>
  <c r="G951" i="58"/>
  <c r="H951" i="58"/>
  <c r="I951" i="58"/>
  <c r="J951" i="58"/>
  <c r="K951" i="58"/>
  <c r="L951" i="58"/>
  <c r="M951" i="58"/>
  <c r="N951" i="58"/>
  <c r="O951" i="58"/>
  <c r="P951" i="58"/>
  <c r="Q951" i="58"/>
  <c r="R951" i="58"/>
  <c r="S951" i="58"/>
  <c r="T951" i="58"/>
  <c r="U951" i="58"/>
  <c r="V951" i="58"/>
  <c r="W951" i="58"/>
  <c r="X951" i="58"/>
  <c r="Y951" i="58"/>
  <c r="Z951" i="58"/>
  <c r="AA951" i="58"/>
  <c r="AB951" i="58"/>
  <c r="AC951" i="58"/>
  <c r="AD951" i="58"/>
  <c r="AE951" i="58"/>
  <c r="AF951" i="58"/>
  <c r="AG951" i="58"/>
  <c r="AH951" i="58"/>
  <c r="AI951" i="58"/>
  <c r="AJ951" i="58"/>
  <c r="AK951" i="58"/>
  <c r="AL951" i="58"/>
  <c r="AM951" i="58"/>
  <c r="AN951" i="58"/>
  <c r="AO951" i="58"/>
  <c r="AP951" i="58"/>
  <c r="AQ951" i="58"/>
  <c r="AR951" i="58"/>
  <c r="AS951" i="58"/>
  <c r="E952" i="58"/>
  <c r="F952" i="58"/>
  <c r="G952" i="58"/>
  <c r="H952" i="58"/>
  <c r="I952" i="58"/>
  <c r="J952" i="58"/>
  <c r="K952" i="58"/>
  <c r="L952" i="58"/>
  <c r="M952" i="58"/>
  <c r="N952" i="58"/>
  <c r="O952" i="58"/>
  <c r="P952" i="58"/>
  <c r="Q952" i="58"/>
  <c r="R952" i="58"/>
  <c r="S952" i="58"/>
  <c r="T952" i="58"/>
  <c r="U952" i="58"/>
  <c r="V952" i="58"/>
  <c r="W952" i="58"/>
  <c r="X952" i="58"/>
  <c r="Y952" i="58"/>
  <c r="Z952" i="58"/>
  <c r="AA952" i="58"/>
  <c r="AB952" i="58"/>
  <c r="AC952" i="58"/>
  <c r="AD952" i="58"/>
  <c r="AE952" i="58"/>
  <c r="AF952" i="58"/>
  <c r="AG952" i="58"/>
  <c r="AH952" i="58"/>
  <c r="AI952" i="58"/>
  <c r="AJ952" i="58"/>
  <c r="AK952" i="58"/>
  <c r="AL952" i="58"/>
  <c r="AM952" i="58"/>
  <c r="AN952" i="58"/>
  <c r="AO952" i="58"/>
  <c r="AP952" i="58"/>
  <c r="AQ952" i="58"/>
  <c r="AR952" i="58"/>
  <c r="AS952" i="58"/>
  <c r="E953" i="58"/>
  <c r="F953" i="58"/>
  <c r="G953" i="58"/>
  <c r="H953" i="58"/>
  <c r="I953" i="58"/>
  <c r="J953" i="58"/>
  <c r="K953" i="58"/>
  <c r="L953" i="58"/>
  <c r="M953" i="58"/>
  <c r="N953" i="58"/>
  <c r="O953" i="58"/>
  <c r="P953" i="58"/>
  <c r="Q953" i="58"/>
  <c r="R953" i="58"/>
  <c r="S953" i="58"/>
  <c r="T953" i="58"/>
  <c r="U953" i="58"/>
  <c r="V953" i="58"/>
  <c r="W953" i="58"/>
  <c r="X953" i="58"/>
  <c r="Y953" i="58"/>
  <c r="Z953" i="58"/>
  <c r="AA953" i="58"/>
  <c r="AB953" i="58"/>
  <c r="AC953" i="58"/>
  <c r="AD953" i="58"/>
  <c r="AE953" i="58"/>
  <c r="AF953" i="58"/>
  <c r="AG953" i="58"/>
  <c r="AH953" i="58"/>
  <c r="AI953" i="58"/>
  <c r="AJ953" i="58"/>
  <c r="AK953" i="58"/>
  <c r="AL953" i="58"/>
  <c r="AM953" i="58"/>
  <c r="AN953" i="58"/>
  <c r="AO953" i="58"/>
  <c r="AP953" i="58"/>
  <c r="AQ953" i="58"/>
  <c r="AR953" i="58"/>
  <c r="AS953" i="58"/>
  <c r="E954" i="58"/>
  <c r="F954" i="58"/>
  <c r="G954" i="58"/>
  <c r="H954" i="58"/>
  <c r="I954" i="58"/>
  <c r="J954" i="58"/>
  <c r="K954" i="58"/>
  <c r="L954" i="58"/>
  <c r="M954" i="58"/>
  <c r="N954" i="58"/>
  <c r="O954" i="58"/>
  <c r="P954" i="58"/>
  <c r="Q954" i="58"/>
  <c r="R954" i="58"/>
  <c r="S954" i="58"/>
  <c r="T954" i="58"/>
  <c r="U954" i="58"/>
  <c r="V954" i="58"/>
  <c r="W954" i="58"/>
  <c r="X954" i="58"/>
  <c r="Y954" i="58"/>
  <c r="Z954" i="58"/>
  <c r="AA954" i="58"/>
  <c r="AB954" i="58"/>
  <c r="AC954" i="58"/>
  <c r="AD954" i="58"/>
  <c r="AE954" i="58"/>
  <c r="AF954" i="58"/>
  <c r="AG954" i="58"/>
  <c r="AH954" i="58"/>
  <c r="AI954" i="58"/>
  <c r="AJ954" i="58"/>
  <c r="AK954" i="58"/>
  <c r="AL954" i="58"/>
  <c r="AM954" i="58"/>
  <c r="AN954" i="58"/>
  <c r="AO954" i="58"/>
  <c r="AP954" i="58"/>
  <c r="AQ954" i="58"/>
  <c r="AR954" i="58"/>
  <c r="AS954" i="58"/>
  <c r="E955" i="58"/>
  <c r="F955" i="58"/>
  <c r="G955" i="58"/>
  <c r="H955" i="58"/>
  <c r="I955" i="58"/>
  <c r="J955" i="58"/>
  <c r="K955" i="58"/>
  <c r="L955" i="58"/>
  <c r="M955" i="58"/>
  <c r="N955" i="58"/>
  <c r="O955" i="58"/>
  <c r="P955" i="58"/>
  <c r="Q955" i="58"/>
  <c r="R955" i="58"/>
  <c r="S955" i="58"/>
  <c r="T955" i="58"/>
  <c r="U955" i="58"/>
  <c r="V955" i="58"/>
  <c r="W955" i="58"/>
  <c r="X955" i="58"/>
  <c r="Y955" i="58"/>
  <c r="Z955" i="58"/>
  <c r="AA955" i="58"/>
  <c r="AB955" i="58"/>
  <c r="AC955" i="58"/>
  <c r="AD955" i="58"/>
  <c r="AE955" i="58"/>
  <c r="AF955" i="58"/>
  <c r="AG955" i="58"/>
  <c r="AH955" i="58"/>
  <c r="AI955" i="58"/>
  <c r="AJ955" i="58"/>
  <c r="AK955" i="58"/>
  <c r="AL955" i="58"/>
  <c r="AM955" i="58"/>
  <c r="AN955" i="58"/>
  <c r="AO955" i="58"/>
  <c r="AP955" i="58"/>
  <c r="AQ955" i="58"/>
  <c r="AR955" i="58"/>
  <c r="AS955" i="58"/>
  <c r="E956" i="58"/>
  <c r="F956" i="58"/>
  <c r="G956" i="58"/>
  <c r="H956" i="58"/>
  <c r="I956" i="58"/>
  <c r="J956" i="58"/>
  <c r="K956" i="58"/>
  <c r="L956" i="58"/>
  <c r="M956" i="58"/>
  <c r="N956" i="58"/>
  <c r="O956" i="58"/>
  <c r="P956" i="58"/>
  <c r="Q956" i="58"/>
  <c r="R956" i="58"/>
  <c r="S956" i="58"/>
  <c r="T956" i="58"/>
  <c r="U956" i="58"/>
  <c r="V956" i="58"/>
  <c r="W956" i="58"/>
  <c r="X956" i="58"/>
  <c r="Y956" i="58"/>
  <c r="Z956" i="58"/>
  <c r="AA956" i="58"/>
  <c r="AB956" i="58"/>
  <c r="AC956" i="58"/>
  <c r="AD956" i="58"/>
  <c r="AE956" i="58"/>
  <c r="AF956" i="58"/>
  <c r="AG956" i="58"/>
  <c r="AH956" i="58"/>
  <c r="AI956" i="58"/>
  <c r="AJ956" i="58"/>
  <c r="AK956" i="58"/>
  <c r="AL956" i="58"/>
  <c r="AM956" i="58"/>
  <c r="AN956" i="58"/>
  <c r="AO956" i="58"/>
  <c r="AP956" i="58"/>
  <c r="AQ956" i="58"/>
  <c r="AR956" i="58"/>
  <c r="AS956" i="58"/>
  <c r="E957" i="58"/>
  <c r="F957" i="58"/>
  <c r="G957" i="58"/>
  <c r="H957" i="58"/>
  <c r="I957" i="58"/>
  <c r="J957" i="58"/>
  <c r="K957" i="58"/>
  <c r="L957" i="58"/>
  <c r="M957" i="58"/>
  <c r="N957" i="58"/>
  <c r="O957" i="58"/>
  <c r="P957" i="58"/>
  <c r="Q957" i="58"/>
  <c r="R957" i="58"/>
  <c r="S957" i="58"/>
  <c r="T957" i="58"/>
  <c r="U957" i="58"/>
  <c r="V957" i="58"/>
  <c r="W957" i="58"/>
  <c r="X957" i="58"/>
  <c r="Y957" i="58"/>
  <c r="Z957" i="58"/>
  <c r="AA957" i="58"/>
  <c r="AB957" i="58"/>
  <c r="AC957" i="58"/>
  <c r="AD957" i="58"/>
  <c r="AE957" i="58"/>
  <c r="AF957" i="58"/>
  <c r="AG957" i="58"/>
  <c r="AH957" i="58"/>
  <c r="AI957" i="58"/>
  <c r="AJ957" i="58"/>
  <c r="AK957" i="58"/>
  <c r="AL957" i="58"/>
  <c r="AM957" i="58"/>
  <c r="AN957" i="58"/>
  <c r="AO957" i="58"/>
  <c r="AP957" i="58"/>
  <c r="AQ957" i="58"/>
  <c r="AR957" i="58"/>
  <c r="AS957" i="58"/>
  <c r="E958" i="58"/>
  <c r="F958" i="58"/>
  <c r="G958" i="58"/>
  <c r="H958" i="58"/>
  <c r="I958" i="58"/>
  <c r="J958" i="58"/>
  <c r="K958" i="58"/>
  <c r="L958" i="58"/>
  <c r="M958" i="58"/>
  <c r="N958" i="58"/>
  <c r="O958" i="58"/>
  <c r="P958" i="58"/>
  <c r="Q958" i="58"/>
  <c r="R958" i="58"/>
  <c r="S958" i="58"/>
  <c r="T958" i="58"/>
  <c r="U958" i="58"/>
  <c r="V958" i="58"/>
  <c r="W958" i="58"/>
  <c r="X958" i="58"/>
  <c r="Y958" i="58"/>
  <c r="Z958" i="58"/>
  <c r="AA958" i="58"/>
  <c r="AB958" i="58"/>
  <c r="AC958" i="58"/>
  <c r="AD958" i="58"/>
  <c r="AE958" i="58"/>
  <c r="AF958" i="58"/>
  <c r="AG958" i="58"/>
  <c r="AH958" i="58"/>
  <c r="AI958" i="58"/>
  <c r="AJ958" i="58"/>
  <c r="AK958" i="58"/>
  <c r="AL958" i="58"/>
  <c r="AM958" i="58"/>
  <c r="AN958" i="58"/>
  <c r="AO958" i="58"/>
  <c r="AP958" i="58"/>
  <c r="AQ958" i="58"/>
  <c r="AR958" i="58"/>
  <c r="AS958" i="58"/>
  <c r="E959" i="58"/>
  <c r="F959" i="58"/>
  <c r="G959" i="58"/>
  <c r="H959" i="58"/>
  <c r="I959" i="58"/>
  <c r="J959" i="58"/>
  <c r="K959" i="58"/>
  <c r="L959" i="58"/>
  <c r="M959" i="58"/>
  <c r="N959" i="58"/>
  <c r="O959" i="58"/>
  <c r="P959" i="58"/>
  <c r="Q959" i="58"/>
  <c r="R959" i="58"/>
  <c r="S959" i="58"/>
  <c r="T959" i="58"/>
  <c r="U959" i="58"/>
  <c r="V959" i="58"/>
  <c r="W959" i="58"/>
  <c r="X959" i="58"/>
  <c r="Y959" i="58"/>
  <c r="Z959" i="58"/>
  <c r="AA959" i="58"/>
  <c r="AB959" i="58"/>
  <c r="AC959" i="58"/>
  <c r="AD959" i="58"/>
  <c r="AE959" i="58"/>
  <c r="AF959" i="58"/>
  <c r="AG959" i="58"/>
  <c r="AH959" i="58"/>
  <c r="AI959" i="58"/>
  <c r="AJ959" i="58"/>
  <c r="AK959" i="58"/>
  <c r="AL959" i="58"/>
  <c r="AM959" i="58"/>
  <c r="AN959" i="58"/>
  <c r="AO959" i="58"/>
  <c r="AP959" i="58"/>
  <c r="AQ959" i="58"/>
  <c r="AR959" i="58"/>
  <c r="AS959" i="58"/>
  <c r="E960" i="58"/>
  <c r="F960" i="58"/>
  <c r="G960" i="58"/>
  <c r="H960" i="58"/>
  <c r="I960" i="58"/>
  <c r="J960" i="58"/>
  <c r="K960" i="58"/>
  <c r="L960" i="58"/>
  <c r="M960" i="58"/>
  <c r="N960" i="58"/>
  <c r="O960" i="58"/>
  <c r="P960" i="58"/>
  <c r="Q960" i="58"/>
  <c r="R960" i="58"/>
  <c r="S960" i="58"/>
  <c r="T960" i="58"/>
  <c r="U960" i="58"/>
  <c r="V960" i="58"/>
  <c r="W960" i="58"/>
  <c r="X960" i="58"/>
  <c r="Y960" i="58"/>
  <c r="Z960" i="58"/>
  <c r="AA960" i="58"/>
  <c r="AB960" i="58"/>
  <c r="AC960" i="58"/>
  <c r="AD960" i="58"/>
  <c r="AE960" i="58"/>
  <c r="AF960" i="58"/>
  <c r="AG960" i="58"/>
  <c r="AH960" i="58"/>
  <c r="AI960" i="58"/>
  <c r="AJ960" i="58"/>
  <c r="AK960" i="58"/>
  <c r="AL960" i="58"/>
  <c r="AM960" i="58"/>
  <c r="AN960" i="58"/>
  <c r="AO960" i="58"/>
  <c r="AP960" i="58"/>
  <c r="AQ960" i="58"/>
  <c r="AR960" i="58"/>
  <c r="AS960" i="58"/>
  <c r="E961" i="58"/>
  <c r="F961" i="58"/>
  <c r="G961" i="58"/>
  <c r="H961" i="58"/>
  <c r="I961" i="58"/>
  <c r="J961" i="58"/>
  <c r="K961" i="58"/>
  <c r="L961" i="58"/>
  <c r="M961" i="58"/>
  <c r="N961" i="58"/>
  <c r="O961" i="58"/>
  <c r="P961" i="58"/>
  <c r="Q961" i="58"/>
  <c r="R961" i="58"/>
  <c r="S961" i="58"/>
  <c r="T961" i="58"/>
  <c r="U961" i="58"/>
  <c r="V961" i="58"/>
  <c r="W961" i="58"/>
  <c r="X961" i="58"/>
  <c r="Y961" i="58"/>
  <c r="Z961" i="58"/>
  <c r="AA961" i="58"/>
  <c r="AB961" i="58"/>
  <c r="AC961" i="58"/>
  <c r="AD961" i="58"/>
  <c r="AE961" i="58"/>
  <c r="AF961" i="58"/>
  <c r="AG961" i="58"/>
  <c r="AH961" i="58"/>
  <c r="AI961" i="58"/>
  <c r="AJ961" i="58"/>
  <c r="AK961" i="58"/>
  <c r="AL961" i="58"/>
  <c r="AM961" i="58"/>
  <c r="AN961" i="58"/>
  <c r="AO961" i="58"/>
  <c r="AP961" i="58"/>
  <c r="AQ961" i="58"/>
  <c r="AR961" i="58"/>
  <c r="AS961" i="58"/>
  <c r="E962" i="58"/>
  <c r="F962" i="58"/>
  <c r="G962" i="58"/>
  <c r="H962" i="58"/>
  <c r="I962" i="58"/>
  <c r="J962" i="58"/>
  <c r="K962" i="58"/>
  <c r="L962" i="58"/>
  <c r="M962" i="58"/>
  <c r="N962" i="58"/>
  <c r="O962" i="58"/>
  <c r="P962" i="58"/>
  <c r="Q962" i="58"/>
  <c r="R962" i="58"/>
  <c r="S962" i="58"/>
  <c r="T962" i="58"/>
  <c r="U962" i="58"/>
  <c r="V962" i="58"/>
  <c r="W962" i="58"/>
  <c r="X962" i="58"/>
  <c r="Y962" i="58"/>
  <c r="Z962" i="58"/>
  <c r="AA962" i="58"/>
  <c r="AB962" i="58"/>
  <c r="AC962" i="58"/>
  <c r="AD962" i="58"/>
  <c r="AE962" i="58"/>
  <c r="AF962" i="58"/>
  <c r="AG962" i="58"/>
  <c r="AH962" i="58"/>
  <c r="AI962" i="58"/>
  <c r="AJ962" i="58"/>
  <c r="AK962" i="58"/>
  <c r="AL962" i="58"/>
  <c r="AM962" i="58"/>
  <c r="AN962" i="58"/>
  <c r="AO962" i="58"/>
  <c r="AP962" i="58"/>
  <c r="AQ962" i="58"/>
  <c r="AR962" i="58"/>
  <c r="AS962" i="58"/>
  <c r="E963" i="58"/>
  <c r="F963" i="58"/>
  <c r="G963" i="58"/>
  <c r="H963" i="58"/>
  <c r="I963" i="58"/>
  <c r="J963" i="58"/>
  <c r="K963" i="58"/>
  <c r="L963" i="58"/>
  <c r="M963" i="58"/>
  <c r="N963" i="58"/>
  <c r="O963" i="58"/>
  <c r="P963" i="58"/>
  <c r="Q963" i="58"/>
  <c r="R963" i="58"/>
  <c r="S963" i="58"/>
  <c r="T963" i="58"/>
  <c r="U963" i="58"/>
  <c r="V963" i="58"/>
  <c r="W963" i="58"/>
  <c r="X963" i="58"/>
  <c r="Y963" i="58"/>
  <c r="Z963" i="58"/>
  <c r="AA963" i="58"/>
  <c r="AB963" i="58"/>
  <c r="AC963" i="58"/>
  <c r="AD963" i="58"/>
  <c r="AE963" i="58"/>
  <c r="AF963" i="58"/>
  <c r="AG963" i="58"/>
  <c r="AH963" i="58"/>
  <c r="AI963" i="58"/>
  <c r="AJ963" i="58"/>
  <c r="AK963" i="58"/>
  <c r="AL963" i="58"/>
  <c r="AM963" i="58"/>
  <c r="AN963" i="58"/>
  <c r="AO963" i="58"/>
  <c r="AP963" i="58"/>
  <c r="AQ963" i="58"/>
  <c r="AR963" i="58"/>
  <c r="AS963" i="58"/>
  <c r="E964" i="58"/>
  <c r="F964" i="58"/>
  <c r="G964" i="58"/>
  <c r="H964" i="58"/>
  <c r="I964" i="58"/>
  <c r="J964" i="58"/>
  <c r="K964" i="58"/>
  <c r="L964" i="58"/>
  <c r="M964" i="58"/>
  <c r="N964" i="58"/>
  <c r="O964" i="58"/>
  <c r="P964" i="58"/>
  <c r="Q964" i="58"/>
  <c r="R964" i="58"/>
  <c r="S964" i="58"/>
  <c r="T964" i="58"/>
  <c r="U964" i="58"/>
  <c r="V964" i="58"/>
  <c r="W964" i="58"/>
  <c r="X964" i="58"/>
  <c r="Y964" i="58"/>
  <c r="Z964" i="58"/>
  <c r="AA964" i="58"/>
  <c r="AB964" i="58"/>
  <c r="AC964" i="58"/>
  <c r="AD964" i="58"/>
  <c r="AE964" i="58"/>
  <c r="AF964" i="58"/>
  <c r="AG964" i="58"/>
  <c r="AH964" i="58"/>
  <c r="AI964" i="58"/>
  <c r="AJ964" i="58"/>
  <c r="AK964" i="58"/>
  <c r="AL964" i="58"/>
  <c r="AM964" i="58"/>
  <c r="AN964" i="58"/>
  <c r="AO964" i="58"/>
  <c r="AP964" i="58"/>
  <c r="AQ964" i="58"/>
  <c r="AR964" i="58"/>
  <c r="AS964" i="58"/>
  <c r="E965" i="58"/>
  <c r="F965" i="58"/>
  <c r="G965" i="58"/>
  <c r="H965" i="58"/>
  <c r="I965" i="58"/>
  <c r="J965" i="58"/>
  <c r="K965" i="58"/>
  <c r="L965" i="58"/>
  <c r="M965" i="58"/>
  <c r="N965" i="58"/>
  <c r="O965" i="58"/>
  <c r="P965" i="58"/>
  <c r="Q965" i="58"/>
  <c r="R965" i="58"/>
  <c r="S965" i="58"/>
  <c r="T965" i="58"/>
  <c r="U965" i="58"/>
  <c r="V965" i="58"/>
  <c r="W965" i="58"/>
  <c r="X965" i="58"/>
  <c r="Y965" i="58"/>
  <c r="Z965" i="58"/>
  <c r="AA965" i="58"/>
  <c r="AB965" i="58"/>
  <c r="AC965" i="58"/>
  <c r="AD965" i="58"/>
  <c r="AE965" i="58"/>
  <c r="AF965" i="58"/>
  <c r="AG965" i="58"/>
  <c r="AH965" i="58"/>
  <c r="AI965" i="58"/>
  <c r="AJ965" i="58"/>
  <c r="AK965" i="58"/>
  <c r="AL965" i="58"/>
  <c r="AM965" i="58"/>
  <c r="AN965" i="58"/>
  <c r="AO965" i="58"/>
  <c r="AP965" i="58"/>
  <c r="AQ965" i="58"/>
  <c r="AR965" i="58"/>
  <c r="AS965" i="58"/>
  <c r="E966" i="58"/>
  <c r="F966" i="58"/>
  <c r="G966" i="58"/>
  <c r="H966" i="58"/>
  <c r="I966" i="58"/>
  <c r="J966" i="58"/>
  <c r="K966" i="58"/>
  <c r="L966" i="58"/>
  <c r="M966" i="58"/>
  <c r="N966" i="58"/>
  <c r="O966" i="58"/>
  <c r="P966" i="58"/>
  <c r="Q966" i="58"/>
  <c r="R966" i="58"/>
  <c r="S966" i="58"/>
  <c r="T966" i="58"/>
  <c r="U966" i="58"/>
  <c r="V966" i="58"/>
  <c r="W966" i="58"/>
  <c r="X966" i="58"/>
  <c r="Y966" i="58"/>
  <c r="Z966" i="58"/>
  <c r="AA966" i="58"/>
  <c r="AB966" i="58"/>
  <c r="AC966" i="58"/>
  <c r="AD966" i="58"/>
  <c r="AE966" i="58"/>
  <c r="AF966" i="58"/>
  <c r="AG966" i="58"/>
  <c r="AH966" i="58"/>
  <c r="AI966" i="58"/>
  <c r="AJ966" i="58"/>
  <c r="AK966" i="58"/>
  <c r="AL966" i="58"/>
  <c r="AM966" i="58"/>
  <c r="AN966" i="58"/>
  <c r="AO966" i="58"/>
  <c r="AP966" i="58"/>
  <c r="AQ966" i="58"/>
  <c r="AR966" i="58"/>
  <c r="AS966" i="58"/>
  <c r="E968" i="58"/>
  <c r="F968" i="58"/>
  <c r="G968" i="58"/>
  <c r="H968" i="58"/>
  <c r="I968" i="58"/>
  <c r="J968" i="58"/>
  <c r="K968" i="58"/>
  <c r="L968" i="58"/>
  <c r="M968" i="58"/>
  <c r="N968" i="58"/>
  <c r="O968" i="58"/>
  <c r="P968" i="58"/>
  <c r="Q968" i="58"/>
  <c r="R968" i="58"/>
  <c r="S968" i="58"/>
  <c r="T968" i="58"/>
  <c r="U968" i="58"/>
  <c r="V968" i="58"/>
  <c r="W968" i="58"/>
  <c r="X968" i="58"/>
  <c r="Y968" i="58"/>
  <c r="Z968" i="58"/>
  <c r="AA968" i="58"/>
  <c r="AB968" i="58"/>
  <c r="AC968" i="58"/>
  <c r="AD968" i="58"/>
  <c r="AE968" i="58"/>
  <c r="AF968" i="58"/>
  <c r="AG968" i="58"/>
  <c r="AH968" i="58"/>
  <c r="AI968" i="58"/>
  <c r="AJ968" i="58"/>
  <c r="AK968" i="58"/>
  <c r="AL968" i="58"/>
  <c r="AM968" i="58"/>
  <c r="AN968" i="58"/>
  <c r="AO968" i="58"/>
  <c r="AP968" i="58"/>
  <c r="AQ968" i="58"/>
  <c r="AR968" i="58"/>
  <c r="AS968" i="58"/>
  <c r="D969" i="58" a="1"/>
  <c r="D969" i="58"/>
  <c r="E969" i="58"/>
  <c r="F969" i="58"/>
  <c r="G969" i="58"/>
  <c r="H969" i="58"/>
  <c r="I969" i="58"/>
  <c r="J969" i="58"/>
  <c r="K969" i="58"/>
  <c r="L969" i="58"/>
  <c r="M969" i="58"/>
  <c r="N969" i="58"/>
  <c r="O969" i="58"/>
  <c r="P969" i="58"/>
  <c r="Q969" i="58"/>
  <c r="R969" i="58"/>
  <c r="S969" i="58"/>
  <c r="T969" i="58"/>
  <c r="U969" i="58"/>
  <c r="V969" i="58"/>
  <c r="W969" i="58"/>
  <c r="X969" i="58"/>
  <c r="Y969" i="58"/>
  <c r="Z969" i="58"/>
  <c r="AA969" i="58"/>
  <c r="AB969" i="58"/>
  <c r="AC969" i="58"/>
  <c r="AD969" i="58"/>
  <c r="AE969" i="58"/>
  <c r="AF969" i="58"/>
  <c r="AG969" i="58"/>
  <c r="AH969" i="58"/>
  <c r="AI969" i="58"/>
  <c r="AJ969" i="58"/>
  <c r="AK969" i="58"/>
  <c r="AL969" i="58"/>
  <c r="AM969" i="58"/>
  <c r="AN969" i="58"/>
  <c r="AO969" i="58"/>
  <c r="AP969" i="58"/>
  <c r="AQ969" i="58"/>
  <c r="AR969" i="58"/>
  <c r="AS969" i="58"/>
  <c r="E970" i="58"/>
  <c r="F970" i="58"/>
  <c r="G970" i="58"/>
  <c r="H970" i="58"/>
  <c r="I970" i="58"/>
  <c r="J970" i="58"/>
  <c r="K970" i="58"/>
  <c r="L970" i="58"/>
  <c r="M970" i="58"/>
  <c r="N970" i="58"/>
  <c r="O970" i="58"/>
  <c r="P970" i="58"/>
  <c r="Q970" i="58"/>
  <c r="R970" i="58"/>
  <c r="S970" i="58"/>
  <c r="T970" i="58"/>
  <c r="U970" i="58"/>
  <c r="V970" i="58"/>
  <c r="W970" i="58"/>
  <c r="X970" i="58"/>
  <c r="Y970" i="58"/>
  <c r="Z970" i="58"/>
  <c r="AA970" i="58"/>
  <c r="AB970" i="58"/>
  <c r="AC970" i="58"/>
  <c r="AD970" i="58"/>
  <c r="AE970" i="58"/>
  <c r="AF970" i="58"/>
  <c r="AG970" i="58"/>
  <c r="AH970" i="58"/>
  <c r="AI970" i="58"/>
  <c r="AJ970" i="58"/>
  <c r="AK970" i="58"/>
  <c r="AL970" i="58"/>
  <c r="AM970" i="58"/>
  <c r="AN970" i="58"/>
  <c r="AO970" i="58"/>
  <c r="AP970" i="58"/>
  <c r="AQ970" i="58"/>
  <c r="AR970" i="58"/>
  <c r="AS970" i="58"/>
  <c r="E971" i="58"/>
  <c r="F971" i="58"/>
  <c r="G971" i="58"/>
  <c r="H971" i="58"/>
  <c r="I971" i="58"/>
  <c r="J971" i="58"/>
  <c r="K971" i="58"/>
  <c r="L971" i="58"/>
  <c r="M971" i="58"/>
  <c r="N971" i="58"/>
  <c r="O971" i="58"/>
  <c r="P971" i="58"/>
  <c r="Q971" i="58"/>
  <c r="R971" i="58"/>
  <c r="S971" i="58"/>
  <c r="T971" i="58"/>
  <c r="U971" i="58"/>
  <c r="V971" i="58"/>
  <c r="W971" i="58"/>
  <c r="X971" i="58"/>
  <c r="Y971" i="58"/>
  <c r="Z971" i="58"/>
  <c r="AA971" i="58"/>
  <c r="AB971" i="58"/>
  <c r="AC971" i="58"/>
  <c r="AD971" i="58"/>
  <c r="AE971" i="58"/>
  <c r="AF971" i="58"/>
  <c r="AG971" i="58"/>
  <c r="AH971" i="58"/>
  <c r="AI971" i="58"/>
  <c r="AJ971" i="58"/>
  <c r="AK971" i="58"/>
  <c r="AL971" i="58"/>
  <c r="AM971" i="58"/>
  <c r="AN971" i="58"/>
  <c r="AO971" i="58"/>
  <c r="AP971" i="58"/>
  <c r="AQ971" i="58"/>
  <c r="AR971" i="58"/>
  <c r="AS971" i="58"/>
  <c r="E972" i="58"/>
  <c r="F972" i="58"/>
  <c r="G972" i="58"/>
  <c r="H972" i="58"/>
  <c r="I972" i="58"/>
  <c r="J972" i="58"/>
  <c r="K972" i="58"/>
  <c r="L972" i="58"/>
  <c r="M972" i="58"/>
  <c r="N972" i="58"/>
  <c r="O972" i="58"/>
  <c r="P972" i="58"/>
  <c r="Q972" i="58"/>
  <c r="R972" i="58"/>
  <c r="S972" i="58"/>
  <c r="T972" i="58"/>
  <c r="U972" i="58"/>
  <c r="V972" i="58"/>
  <c r="W972" i="58"/>
  <c r="X972" i="58"/>
  <c r="Y972" i="58"/>
  <c r="Z972" i="58"/>
  <c r="AA972" i="58"/>
  <c r="AB972" i="58"/>
  <c r="AC972" i="58"/>
  <c r="AD972" i="58"/>
  <c r="AE972" i="58"/>
  <c r="AF972" i="58"/>
  <c r="AG972" i="58"/>
  <c r="AH972" i="58"/>
  <c r="AI972" i="58"/>
  <c r="AJ972" i="58"/>
  <c r="AK972" i="58"/>
  <c r="AL972" i="58"/>
  <c r="AM972" i="58"/>
  <c r="AN972" i="58"/>
  <c r="AO972" i="58"/>
  <c r="AP972" i="58"/>
  <c r="AQ972" i="58"/>
  <c r="AR972" i="58"/>
  <c r="AS972" i="58"/>
  <c r="E973" i="58"/>
  <c r="F973" i="58"/>
  <c r="G973" i="58"/>
  <c r="H973" i="58"/>
  <c r="I973" i="58"/>
  <c r="J973" i="58"/>
  <c r="K973" i="58"/>
  <c r="L973" i="58"/>
  <c r="M973" i="58"/>
  <c r="N973" i="58"/>
  <c r="O973" i="58"/>
  <c r="P973" i="58"/>
  <c r="Q973" i="58"/>
  <c r="R973" i="58"/>
  <c r="S973" i="58"/>
  <c r="T973" i="58"/>
  <c r="U973" i="58"/>
  <c r="V973" i="58"/>
  <c r="W973" i="58"/>
  <c r="X973" i="58"/>
  <c r="Y973" i="58"/>
  <c r="Z973" i="58"/>
  <c r="AA973" i="58"/>
  <c r="AB973" i="58"/>
  <c r="AC973" i="58"/>
  <c r="AD973" i="58"/>
  <c r="AE973" i="58"/>
  <c r="AF973" i="58"/>
  <c r="AG973" i="58"/>
  <c r="AH973" i="58"/>
  <c r="AI973" i="58"/>
  <c r="AJ973" i="58"/>
  <c r="AK973" i="58"/>
  <c r="AL973" i="58"/>
  <c r="AM973" i="58"/>
  <c r="AN973" i="58"/>
  <c r="AO973" i="58"/>
  <c r="AP973" i="58"/>
  <c r="AQ973" i="58"/>
  <c r="AR973" i="58"/>
  <c r="AS973" i="58"/>
  <c r="E974" i="58"/>
  <c r="F974" i="58"/>
  <c r="G974" i="58"/>
  <c r="H974" i="58"/>
  <c r="I974" i="58"/>
  <c r="J974" i="58"/>
  <c r="K974" i="58"/>
  <c r="L974" i="58"/>
  <c r="M974" i="58"/>
  <c r="N974" i="58"/>
  <c r="O974" i="58"/>
  <c r="P974" i="58"/>
  <c r="Q974" i="58"/>
  <c r="R974" i="58"/>
  <c r="S974" i="58"/>
  <c r="T974" i="58"/>
  <c r="U974" i="58"/>
  <c r="V974" i="58"/>
  <c r="W974" i="58"/>
  <c r="X974" i="58"/>
  <c r="Y974" i="58"/>
  <c r="Z974" i="58"/>
  <c r="AA974" i="58"/>
  <c r="AB974" i="58"/>
  <c r="AC974" i="58"/>
  <c r="AD974" i="58"/>
  <c r="AE974" i="58"/>
  <c r="AF974" i="58"/>
  <c r="AG974" i="58"/>
  <c r="AH974" i="58"/>
  <c r="AI974" i="58"/>
  <c r="AJ974" i="58"/>
  <c r="AK974" i="58"/>
  <c r="AL974" i="58"/>
  <c r="AM974" i="58"/>
  <c r="AN974" i="58"/>
  <c r="AO974" i="58"/>
  <c r="AP974" i="58"/>
  <c r="AQ974" i="58"/>
  <c r="AR974" i="58"/>
  <c r="AS974" i="58"/>
  <c r="E975" i="58"/>
  <c r="F975" i="58"/>
  <c r="G975" i="58"/>
  <c r="H975" i="58"/>
  <c r="I975" i="58"/>
  <c r="J975" i="58"/>
  <c r="K975" i="58"/>
  <c r="L975" i="58"/>
  <c r="M975" i="58"/>
  <c r="N975" i="58"/>
  <c r="O975" i="58"/>
  <c r="P975" i="58"/>
  <c r="Q975" i="58"/>
  <c r="R975" i="58"/>
  <c r="S975" i="58"/>
  <c r="T975" i="58"/>
  <c r="U975" i="58"/>
  <c r="V975" i="58"/>
  <c r="W975" i="58"/>
  <c r="X975" i="58"/>
  <c r="Y975" i="58"/>
  <c r="Z975" i="58"/>
  <c r="AA975" i="58"/>
  <c r="AB975" i="58"/>
  <c r="AC975" i="58"/>
  <c r="AD975" i="58"/>
  <c r="AE975" i="58"/>
  <c r="AF975" i="58"/>
  <c r="AG975" i="58"/>
  <c r="AH975" i="58"/>
  <c r="AI975" i="58"/>
  <c r="AJ975" i="58"/>
  <c r="AK975" i="58"/>
  <c r="AL975" i="58"/>
  <c r="AM975" i="58"/>
  <c r="AN975" i="58"/>
  <c r="AO975" i="58"/>
  <c r="AP975" i="58"/>
  <c r="AQ975" i="58"/>
  <c r="AR975" i="58"/>
  <c r="AS975" i="58"/>
  <c r="E976" i="58"/>
  <c r="F976" i="58"/>
  <c r="G976" i="58"/>
  <c r="H976" i="58"/>
  <c r="I976" i="58"/>
  <c r="J976" i="58"/>
  <c r="K976" i="58"/>
  <c r="L976" i="58"/>
  <c r="M976" i="58"/>
  <c r="N976" i="58"/>
  <c r="O976" i="58"/>
  <c r="P976" i="58"/>
  <c r="Q976" i="58"/>
  <c r="R976" i="58"/>
  <c r="S976" i="58"/>
  <c r="T976" i="58"/>
  <c r="U976" i="58"/>
  <c r="V976" i="58"/>
  <c r="W976" i="58"/>
  <c r="X976" i="58"/>
  <c r="Y976" i="58"/>
  <c r="Z976" i="58"/>
  <c r="AA976" i="58"/>
  <c r="AB976" i="58"/>
  <c r="AC976" i="58"/>
  <c r="AD976" i="58"/>
  <c r="AE976" i="58"/>
  <c r="AF976" i="58"/>
  <c r="AG976" i="58"/>
  <c r="AH976" i="58"/>
  <c r="AI976" i="58"/>
  <c r="AJ976" i="58"/>
  <c r="AK976" i="58"/>
  <c r="AL976" i="58"/>
  <c r="AM976" i="58"/>
  <c r="AN976" i="58"/>
  <c r="AO976" i="58"/>
  <c r="AP976" i="58"/>
  <c r="AQ976" i="58"/>
  <c r="AR976" i="58"/>
  <c r="AS976" i="58"/>
  <c r="E977" i="58"/>
  <c r="F977" i="58"/>
  <c r="G977" i="58"/>
  <c r="H977" i="58"/>
  <c r="I977" i="58"/>
  <c r="J977" i="58"/>
  <c r="K977" i="58"/>
  <c r="L977" i="58"/>
  <c r="M977" i="58"/>
  <c r="N977" i="58"/>
  <c r="O977" i="58"/>
  <c r="P977" i="58"/>
  <c r="Q977" i="58"/>
  <c r="R977" i="58"/>
  <c r="S977" i="58"/>
  <c r="T977" i="58"/>
  <c r="U977" i="58"/>
  <c r="V977" i="58"/>
  <c r="W977" i="58"/>
  <c r="X977" i="58"/>
  <c r="Y977" i="58"/>
  <c r="Z977" i="58"/>
  <c r="AA977" i="58"/>
  <c r="AB977" i="58"/>
  <c r="AC977" i="58"/>
  <c r="AD977" i="58"/>
  <c r="AE977" i="58"/>
  <c r="AF977" i="58"/>
  <c r="AG977" i="58"/>
  <c r="AH977" i="58"/>
  <c r="AI977" i="58"/>
  <c r="AJ977" i="58"/>
  <c r="AK977" i="58"/>
  <c r="AL977" i="58"/>
  <c r="AM977" i="58"/>
  <c r="AN977" i="58"/>
  <c r="AO977" i="58"/>
  <c r="AP977" i="58"/>
  <c r="AQ977" i="58"/>
  <c r="AR977" i="58"/>
  <c r="AS977" i="58"/>
  <c r="E978" i="58"/>
  <c r="F978" i="58"/>
  <c r="G978" i="58"/>
  <c r="H978" i="58"/>
  <c r="I978" i="58"/>
  <c r="J978" i="58"/>
  <c r="K978" i="58"/>
  <c r="L978" i="58"/>
  <c r="M978" i="58"/>
  <c r="N978" i="58"/>
  <c r="O978" i="58"/>
  <c r="P978" i="58"/>
  <c r="Q978" i="58"/>
  <c r="R978" i="58"/>
  <c r="S978" i="58"/>
  <c r="T978" i="58"/>
  <c r="U978" i="58"/>
  <c r="V978" i="58"/>
  <c r="W978" i="58"/>
  <c r="X978" i="58"/>
  <c r="Y978" i="58"/>
  <c r="Z978" i="58"/>
  <c r="AA978" i="58"/>
  <c r="AB978" i="58"/>
  <c r="AC978" i="58"/>
  <c r="AD978" i="58"/>
  <c r="AE978" i="58"/>
  <c r="AF978" i="58"/>
  <c r="AG978" i="58"/>
  <c r="AH978" i="58"/>
  <c r="AI978" i="58"/>
  <c r="AJ978" i="58"/>
  <c r="AK978" i="58"/>
  <c r="AL978" i="58"/>
  <c r="AM978" i="58"/>
  <c r="AN978" i="58"/>
  <c r="AO978" i="58"/>
  <c r="AP978" i="58"/>
  <c r="AQ978" i="58"/>
  <c r="AR978" i="58"/>
  <c r="AS978" i="58"/>
  <c r="E979" i="58"/>
  <c r="F979" i="58"/>
  <c r="G979" i="58"/>
  <c r="H979" i="58"/>
  <c r="I979" i="58"/>
  <c r="J979" i="58"/>
  <c r="K979" i="58"/>
  <c r="L979" i="58"/>
  <c r="M979" i="58"/>
  <c r="N979" i="58"/>
  <c r="O979" i="58"/>
  <c r="P979" i="58"/>
  <c r="Q979" i="58"/>
  <c r="R979" i="58"/>
  <c r="S979" i="58"/>
  <c r="T979" i="58"/>
  <c r="U979" i="58"/>
  <c r="V979" i="58"/>
  <c r="W979" i="58"/>
  <c r="X979" i="58"/>
  <c r="Y979" i="58"/>
  <c r="Z979" i="58"/>
  <c r="AA979" i="58"/>
  <c r="AB979" i="58"/>
  <c r="AC979" i="58"/>
  <c r="AD979" i="58"/>
  <c r="AE979" i="58"/>
  <c r="AF979" i="58"/>
  <c r="AG979" i="58"/>
  <c r="AH979" i="58"/>
  <c r="AI979" i="58"/>
  <c r="AJ979" i="58"/>
  <c r="AK979" i="58"/>
  <c r="AL979" i="58"/>
  <c r="AM979" i="58"/>
  <c r="AN979" i="58"/>
  <c r="AO979" i="58"/>
  <c r="AP979" i="58"/>
  <c r="AQ979" i="58"/>
  <c r="AR979" i="58"/>
  <c r="AS979" i="58"/>
  <c r="E980" i="58"/>
  <c r="F980" i="58"/>
  <c r="G980" i="58"/>
  <c r="H980" i="58"/>
  <c r="I980" i="58"/>
  <c r="J980" i="58"/>
  <c r="K980" i="58"/>
  <c r="L980" i="58"/>
  <c r="M980" i="58"/>
  <c r="N980" i="58"/>
  <c r="O980" i="58"/>
  <c r="P980" i="58"/>
  <c r="Q980" i="58"/>
  <c r="R980" i="58"/>
  <c r="S980" i="58"/>
  <c r="T980" i="58"/>
  <c r="U980" i="58"/>
  <c r="V980" i="58"/>
  <c r="W980" i="58"/>
  <c r="X980" i="58"/>
  <c r="Y980" i="58"/>
  <c r="Z980" i="58"/>
  <c r="AA980" i="58"/>
  <c r="AB980" i="58"/>
  <c r="AC980" i="58"/>
  <c r="AD980" i="58"/>
  <c r="AE980" i="58"/>
  <c r="AF980" i="58"/>
  <c r="AG980" i="58"/>
  <c r="AH980" i="58"/>
  <c r="AI980" i="58"/>
  <c r="AJ980" i="58"/>
  <c r="AK980" i="58"/>
  <c r="AL980" i="58"/>
  <c r="AM980" i="58"/>
  <c r="AN980" i="58"/>
  <c r="AO980" i="58"/>
  <c r="AP980" i="58"/>
  <c r="AQ980" i="58"/>
  <c r="AR980" i="58"/>
  <c r="AS980" i="58"/>
  <c r="E981" i="58"/>
  <c r="F981" i="58"/>
  <c r="G981" i="58"/>
  <c r="H981" i="58"/>
  <c r="I981" i="58"/>
  <c r="J981" i="58"/>
  <c r="K981" i="58"/>
  <c r="L981" i="58"/>
  <c r="M981" i="58"/>
  <c r="N981" i="58"/>
  <c r="O981" i="58"/>
  <c r="P981" i="58"/>
  <c r="Q981" i="58"/>
  <c r="R981" i="58"/>
  <c r="S981" i="58"/>
  <c r="T981" i="58"/>
  <c r="U981" i="58"/>
  <c r="V981" i="58"/>
  <c r="W981" i="58"/>
  <c r="X981" i="58"/>
  <c r="Y981" i="58"/>
  <c r="Z981" i="58"/>
  <c r="AA981" i="58"/>
  <c r="AB981" i="58"/>
  <c r="AC981" i="58"/>
  <c r="AD981" i="58"/>
  <c r="AE981" i="58"/>
  <c r="AF981" i="58"/>
  <c r="AG981" i="58"/>
  <c r="AH981" i="58"/>
  <c r="AI981" i="58"/>
  <c r="AJ981" i="58"/>
  <c r="AK981" i="58"/>
  <c r="AL981" i="58"/>
  <c r="AM981" i="58"/>
  <c r="AN981" i="58"/>
  <c r="AO981" i="58"/>
  <c r="AP981" i="58"/>
  <c r="AQ981" i="58"/>
  <c r="AR981" i="58"/>
  <c r="AS981" i="58"/>
  <c r="E982" i="58"/>
  <c r="F982" i="58"/>
  <c r="G982" i="58"/>
  <c r="H982" i="58"/>
  <c r="I982" i="58"/>
  <c r="J982" i="58"/>
  <c r="K982" i="58"/>
  <c r="L982" i="58"/>
  <c r="M982" i="58"/>
  <c r="N982" i="58"/>
  <c r="O982" i="58"/>
  <c r="P982" i="58"/>
  <c r="Q982" i="58"/>
  <c r="R982" i="58"/>
  <c r="S982" i="58"/>
  <c r="T982" i="58"/>
  <c r="U982" i="58"/>
  <c r="V982" i="58"/>
  <c r="W982" i="58"/>
  <c r="X982" i="58"/>
  <c r="Y982" i="58"/>
  <c r="Z982" i="58"/>
  <c r="AA982" i="58"/>
  <c r="AB982" i="58"/>
  <c r="AC982" i="58"/>
  <c r="AD982" i="58"/>
  <c r="AE982" i="58"/>
  <c r="AF982" i="58"/>
  <c r="AG982" i="58"/>
  <c r="AH982" i="58"/>
  <c r="AI982" i="58"/>
  <c r="AJ982" i="58"/>
  <c r="AK982" i="58"/>
  <c r="AL982" i="58"/>
  <c r="AM982" i="58"/>
  <c r="AN982" i="58"/>
  <c r="AO982" i="58"/>
  <c r="AP982" i="58"/>
  <c r="AQ982" i="58"/>
  <c r="AR982" i="58"/>
  <c r="AS982" i="58"/>
  <c r="E983" i="58"/>
  <c r="F983" i="58"/>
  <c r="G983" i="58"/>
  <c r="H983" i="58"/>
  <c r="I983" i="58"/>
  <c r="J983" i="58"/>
  <c r="K983" i="58"/>
  <c r="L983" i="58"/>
  <c r="M983" i="58"/>
  <c r="N983" i="58"/>
  <c r="O983" i="58"/>
  <c r="P983" i="58"/>
  <c r="Q983" i="58"/>
  <c r="R983" i="58"/>
  <c r="S983" i="58"/>
  <c r="T983" i="58"/>
  <c r="U983" i="58"/>
  <c r="V983" i="58"/>
  <c r="W983" i="58"/>
  <c r="X983" i="58"/>
  <c r="Y983" i="58"/>
  <c r="Z983" i="58"/>
  <c r="AA983" i="58"/>
  <c r="AB983" i="58"/>
  <c r="AC983" i="58"/>
  <c r="AD983" i="58"/>
  <c r="AE983" i="58"/>
  <c r="AF983" i="58"/>
  <c r="AG983" i="58"/>
  <c r="AH983" i="58"/>
  <c r="AI983" i="58"/>
  <c r="AJ983" i="58"/>
  <c r="AK983" i="58"/>
  <c r="AL983" i="58"/>
  <c r="AM983" i="58"/>
  <c r="AN983" i="58"/>
  <c r="AO983" i="58"/>
  <c r="AP983" i="58"/>
  <c r="AQ983" i="58"/>
  <c r="AR983" i="58"/>
  <c r="AS983" i="58"/>
  <c r="E984" i="58"/>
  <c r="F984" i="58"/>
  <c r="G984" i="58"/>
  <c r="H984" i="58"/>
  <c r="I984" i="58"/>
  <c r="J984" i="58"/>
  <c r="K984" i="58"/>
  <c r="L984" i="58"/>
  <c r="M984" i="58"/>
  <c r="N984" i="58"/>
  <c r="O984" i="58"/>
  <c r="P984" i="58"/>
  <c r="Q984" i="58"/>
  <c r="R984" i="58"/>
  <c r="S984" i="58"/>
  <c r="T984" i="58"/>
  <c r="U984" i="58"/>
  <c r="V984" i="58"/>
  <c r="W984" i="58"/>
  <c r="X984" i="58"/>
  <c r="Y984" i="58"/>
  <c r="Z984" i="58"/>
  <c r="AA984" i="58"/>
  <c r="AB984" i="58"/>
  <c r="AC984" i="58"/>
  <c r="AD984" i="58"/>
  <c r="AE984" i="58"/>
  <c r="AF984" i="58"/>
  <c r="AG984" i="58"/>
  <c r="AH984" i="58"/>
  <c r="AI984" i="58"/>
  <c r="AJ984" i="58"/>
  <c r="AK984" i="58"/>
  <c r="AL984" i="58"/>
  <c r="AM984" i="58"/>
  <c r="AN984" i="58"/>
  <c r="AO984" i="58"/>
  <c r="AP984" i="58"/>
  <c r="AQ984" i="58"/>
  <c r="AR984" i="58"/>
  <c r="AS984" i="58"/>
  <c r="E985" i="58"/>
  <c r="F985" i="58"/>
  <c r="G985" i="58"/>
  <c r="H985" i="58"/>
  <c r="I985" i="58"/>
  <c r="J985" i="58"/>
  <c r="K985" i="58"/>
  <c r="L985" i="58"/>
  <c r="M985" i="58"/>
  <c r="N985" i="58"/>
  <c r="O985" i="58"/>
  <c r="P985" i="58"/>
  <c r="Q985" i="58"/>
  <c r="R985" i="58"/>
  <c r="S985" i="58"/>
  <c r="T985" i="58"/>
  <c r="U985" i="58"/>
  <c r="V985" i="58"/>
  <c r="W985" i="58"/>
  <c r="X985" i="58"/>
  <c r="Y985" i="58"/>
  <c r="Z985" i="58"/>
  <c r="AA985" i="58"/>
  <c r="AB985" i="58"/>
  <c r="AC985" i="58"/>
  <c r="AD985" i="58"/>
  <c r="AE985" i="58"/>
  <c r="AF985" i="58"/>
  <c r="AG985" i="58"/>
  <c r="AH985" i="58"/>
  <c r="AI985" i="58"/>
  <c r="AJ985" i="58"/>
  <c r="AK985" i="58"/>
  <c r="AL985" i="58"/>
  <c r="AM985" i="58"/>
  <c r="AN985" i="58"/>
  <c r="AO985" i="58"/>
  <c r="AP985" i="58"/>
  <c r="AQ985" i="58"/>
  <c r="AR985" i="58"/>
  <c r="AS985" i="58"/>
  <c r="E986" i="58"/>
  <c r="F986" i="58"/>
  <c r="G986" i="58"/>
  <c r="H986" i="58"/>
  <c r="I986" i="58"/>
  <c r="J986" i="58"/>
  <c r="K986" i="58"/>
  <c r="L986" i="58"/>
  <c r="M986" i="58"/>
  <c r="N986" i="58"/>
  <c r="O986" i="58"/>
  <c r="P986" i="58"/>
  <c r="Q986" i="58"/>
  <c r="R986" i="58"/>
  <c r="S986" i="58"/>
  <c r="T986" i="58"/>
  <c r="U986" i="58"/>
  <c r="V986" i="58"/>
  <c r="W986" i="58"/>
  <c r="X986" i="58"/>
  <c r="Y986" i="58"/>
  <c r="Z986" i="58"/>
  <c r="AA986" i="58"/>
  <c r="AB986" i="58"/>
  <c r="AC986" i="58"/>
  <c r="AD986" i="58"/>
  <c r="AE986" i="58"/>
  <c r="AF986" i="58"/>
  <c r="AG986" i="58"/>
  <c r="AH986" i="58"/>
  <c r="AI986" i="58"/>
  <c r="AJ986" i="58"/>
  <c r="AK986" i="58"/>
  <c r="AL986" i="58"/>
  <c r="AM986" i="58"/>
  <c r="AN986" i="58"/>
  <c r="AO986" i="58"/>
  <c r="AP986" i="58"/>
  <c r="AQ986" i="58"/>
  <c r="AR986" i="58"/>
  <c r="AS986" i="58"/>
  <c r="E987" i="58"/>
  <c r="F987" i="58"/>
  <c r="G987" i="58"/>
  <c r="H987" i="58"/>
  <c r="I987" i="58"/>
  <c r="J987" i="58"/>
  <c r="K987" i="58"/>
  <c r="L987" i="58"/>
  <c r="M987" i="58"/>
  <c r="N987" i="58"/>
  <c r="O987" i="58"/>
  <c r="P987" i="58"/>
  <c r="Q987" i="58"/>
  <c r="R987" i="58"/>
  <c r="S987" i="58"/>
  <c r="T987" i="58"/>
  <c r="U987" i="58"/>
  <c r="V987" i="58"/>
  <c r="W987" i="58"/>
  <c r="X987" i="58"/>
  <c r="Y987" i="58"/>
  <c r="Z987" i="58"/>
  <c r="AA987" i="58"/>
  <c r="AB987" i="58"/>
  <c r="AC987" i="58"/>
  <c r="AD987" i="58"/>
  <c r="AE987" i="58"/>
  <c r="AF987" i="58"/>
  <c r="AG987" i="58"/>
  <c r="AH987" i="58"/>
  <c r="AI987" i="58"/>
  <c r="AJ987" i="58"/>
  <c r="AK987" i="58"/>
  <c r="AL987" i="58"/>
  <c r="AM987" i="58"/>
  <c r="AN987" i="58"/>
  <c r="AO987" i="58"/>
  <c r="AP987" i="58"/>
  <c r="AQ987" i="58"/>
  <c r="AR987" i="58"/>
  <c r="AS987" i="58"/>
  <c r="E988" i="58"/>
  <c r="F988" i="58"/>
  <c r="G988" i="58"/>
  <c r="H988" i="58"/>
  <c r="I988" i="58"/>
  <c r="J988" i="58"/>
  <c r="K988" i="58"/>
  <c r="L988" i="58"/>
  <c r="M988" i="58"/>
  <c r="N988" i="58"/>
  <c r="O988" i="58"/>
  <c r="P988" i="58"/>
  <c r="Q988" i="58"/>
  <c r="R988" i="58"/>
  <c r="S988" i="58"/>
  <c r="T988" i="58"/>
  <c r="U988" i="58"/>
  <c r="V988" i="58"/>
  <c r="W988" i="58"/>
  <c r="X988" i="58"/>
  <c r="Y988" i="58"/>
  <c r="Z988" i="58"/>
  <c r="AA988" i="58"/>
  <c r="AB988" i="58"/>
  <c r="AC988" i="58"/>
  <c r="AD988" i="58"/>
  <c r="AE988" i="58"/>
  <c r="AF988" i="58"/>
  <c r="AG988" i="58"/>
  <c r="AH988" i="58"/>
  <c r="AI988" i="58"/>
  <c r="AJ988" i="58"/>
  <c r="AK988" i="58"/>
  <c r="AL988" i="58"/>
  <c r="AM988" i="58"/>
  <c r="AN988" i="58"/>
  <c r="AO988" i="58"/>
  <c r="AP988" i="58"/>
  <c r="AQ988" i="58"/>
  <c r="AR988" i="58"/>
  <c r="AS988" i="58"/>
  <c r="E989" i="58"/>
  <c r="F989" i="58"/>
  <c r="G989" i="58"/>
  <c r="H989" i="58"/>
  <c r="I989" i="58"/>
  <c r="J989" i="58"/>
  <c r="K989" i="58"/>
  <c r="L989" i="58"/>
  <c r="M989" i="58"/>
  <c r="N989" i="58"/>
  <c r="O989" i="58"/>
  <c r="P989" i="58"/>
  <c r="Q989" i="58"/>
  <c r="R989" i="58"/>
  <c r="S989" i="58"/>
  <c r="T989" i="58"/>
  <c r="U989" i="58"/>
  <c r="V989" i="58"/>
  <c r="W989" i="58"/>
  <c r="X989" i="58"/>
  <c r="Y989" i="58"/>
  <c r="Z989" i="58"/>
  <c r="AA989" i="58"/>
  <c r="AB989" i="58"/>
  <c r="AC989" i="58"/>
  <c r="AD989" i="58"/>
  <c r="AE989" i="58"/>
  <c r="AF989" i="58"/>
  <c r="AG989" i="58"/>
  <c r="AH989" i="58"/>
  <c r="AI989" i="58"/>
  <c r="AJ989" i="58"/>
  <c r="AK989" i="58"/>
  <c r="AL989" i="58"/>
  <c r="AM989" i="58"/>
  <c r="AN989" i="58"/>
  <c r="AO989" i="58"/>
  <c r="AP989" i="58"/>
  <c r="AQ989" i="58"/>
  <c r="AR989" i="58"/>
  <c r="AS989" i="58"/>
  <c r="E990" i="58"/>
  <c r="F990" i="58"/>
  <c r="G990" i="58"/>
  <c r="H990" i="58"/>
  <c r="I990" i="58"/>
  <c r="J990" i="58"/>
  <c r="K990" i="58"/>
  <c r="L990" i="58"/>
  <c r="M990" i="58"/>
  <c r="N990" i="58"/>
  <c r="O990" i="58"/>
  <c r="P990" i="58"/>
  <c r="Q990" i="58"/>
  <c r="R990" i="58"/>
  <c r="S990" i="58"/>
  <c r="T990" i="58"/>
  <c r="U990" i="58"/>
  <c r="V990" i="58"/>
  <c r="W990" i="58"/>
  <c r="X990" i="58"/>
  <c r="Y990" i="58"/>
  <c r="Z990" i="58"/>
  <c r="AA990" i="58"/>
  <c r="AB990" i="58"/>
  <c r="AC990" i="58"/>
  <c r="AD990" i="58"/>
  <c r="AE990" i="58"/>
  <c r="AF990" i="58"/>
  <c r="AG990" i="58"/>
  <c r="AH990" i="58"/>
  <c r="AI990" i="58"/>
  <c r="AJ990" i="58"/>
  <c r="AK990" i="58"/>
  <c r="AL990" i="58"/>
  <c r="AM990" i="58"/>
  <c r="AN990" i="58"/>
  <c r="AO990" i="58"/>
  <c r="AP990" i="58"/>
  <c r="AQ990" i="58"/>
  <c r="AR990" i="58"/>
  <c r="AS990" i="58"/>
  <c r="E991" i="58"/>
  <c r="F991" i="58"/>
  <c r="G991" i="58"/>
  <c r="H991" i="58"/>
  <c r="I991" i="58"/>
  <c r="J991" i="58"/>
  <c r="K991" i="58"/>
  <c r="L991" i="58"/>
  <c r="M991" i="58"/>
  <c r="N991" i="58"/>
  <c r="O991" i="58"/>
  <c r="P991" i="58"/>
  <c r="Q991" i="58"/>
  <c r="R991" i="58"/>
  <c r="S991" i="58"/>
  <c r="T991" i="58"/>
  <c r="U991" i="58"/>
  <c r="V991" i="58"/>
  <c r="W991" i="58"/>
  <c r="X991" i="58"/>
  <c r="Y991" i="58"/>
  <c r="Z991" i="58"/>
  <c r="AA991" i="58"/>
  <c r="AB991" i="58"/>
  <c r="AC991" i="58"/>
  <c r="AD991" i="58"/>
  <c r="AE991" i="58"/>
  <c r="AF991" i="58"/>
  <c r="AG991" i="58"/>
  <c r="AH991" i="58"/>
  <c r="AI991" i="58"/>
  <c r="AJ991" i="58"/>
  <c r="AK991" i="58"/>
  <c r="AL991" i="58"/>
  <c r="AM991" i="58"/>
  <c r="AN991" i="58"/>
  <c r="AO991" i="58"/>
  <c r="AP991" i="58"/>
  <c r="AQ991" i="58"/>
  <c r="AR991" i="58"/>
  <c r="AS991" i="58"/>
  <c r="E992" i="58"/>
  <c r="F992" i="58"/>
  <c r="G992" i="58"/>
  <c r="H992" i="58"/>
  <c r="I992" i="58"/>
  <c r="J992" i="58"/>
  <c r="K992" i="58"/>
  <c r="L992" i="58"/>
  <c r="M992" i="58"/>
  <c r="N992" i="58"/>
  <c r="O992" i="58"/>
  <c r="P992" i="58"/>
  <c r="Q992" i="58"/>
  <c r="R992" i="58"/>
  <c r="S992" i="58"/>
  <c r="T992" i="58"/>
  <c r="U992" i="58"/>
  <c r="V992" i="58"/>
  <c r="W992" i="58"/>
  <c r="X992" i="58"/>
  <c r="Y992" i="58"/>
  <c r="Z992" i="58"/>
  <c r="AA992" i="58"/>
  <c r="AB992" i="58"/>
  <c r="AC992" i="58"/>
  <c r="AD992" i="58"/>
  <c r="AE992" i="58"/>
  <c r="AF992" i="58"/>
  <c r="AG992" i="58"/>
  <c r="AH992" i="58"/>
  <c r="AI992" i="58"/>
  <c r="AJ992" i="58"/>
  <c r="AK992" i="58"/>
  <c r="AL992" i="58"/>
  <c r="AM992" i="58"/>
  <c r="AN992" i="58"/>
  <c r="AO992" i="58"/>
  <c r="AP992" i="58"/>
  <c r="AQ992" i="58"/>
  <c r="AR992" i="58"/>
  <c r="AS992" i="58"/>
  <c r="E993" i="58"/>
  <c r="F993" i="58"/>
  <c r="G993" i="58"/>
  <c r="H993" i="58"/>
  <c r="I993" i="58"/>
  <c r="J993" i="58"/>
  <c r="K993" i="58"/>
  <c r="L993" i="58"/>
  <c r="M993" i="58"/>
  <c r="N993" i="58"/>
  <c r="O993" i="58"/>
  <c r="P993" i="58"/>
  <c r="Q993" i="58"/>
  <c r="R993" i="58"/>
  <c r="S993" i="58"/>
  <c r="T993" i="58"/>
  <c r="U993" i="58"/>
  <c r="V993" i="58"/>
  <c r="W993" i="58"/>
  <c r="X993" i="58"/>
  <c r="Y993" i="58"/>
  <c r="Z993" i="58"/>
  <c r="AA993" i="58"/>
  <c r="AB993" i="58"/>
  <c r="AC993" i="58"/>
  <c r="AD993" i="58"/>
  <c r="AE993" i="58"/>
  <c r="AF993" i="58"/>
  <c r="AG993" i="58"/>
  <c r="AH993" i="58"/>
  <c r="AI993" i="58"/>
  <c r="AJ993" i="58"/>
  <c r="AK993" i="58"/>
  <c r="AL993" i="58"/>
  <c r="AM993" i="58"/>
  <c r="AN993" i="58"/>
  <c r="AO993" i="58"/>
  <c r="AP993" i="58"/>
  <c r="AQ993" i="58"/>
  <c r="AR993" i="58"/>
  <c r="AS993" i="58"/>
  <c r="E994" i="58"/>
  <c r="F994" i="58"/>
  <c r="G994" i="58"/>
  <c r="H994" i="58"/>
  <c r="I994" i="58"/>
  <c r="J994" i="58"/>
  <c r="K994" i="58"/>
  <c r="L994" i="58"/>
  <c r="M994" i="58"/>
  <c r="N994" i="58"/>
  <c r="O994" i="58"/>
  <c r="P994" i="58"/>
  <c r="Q994" i="58"/>
  <c r="R994" i="58"/>
  <c r="S994" i="58"/>
  <c r="T994" i="58"/>
  <c r="U994" i="58"/>
  <c r="V994" i="58"/>
  <c r="W994" i="58"/>
  <c r="X994" i="58"/>
  <c r="Y994" i="58"/>
  <c r="Z994" i="58"/>
  <c r="AA994" i="58"/>
  <c r="AB994" i="58"/>
  <c r="AC994" i="58"/>
  <c r="AD994" i="58"/>
  <c r="AE994" i="58"/>
  <c r="AF994" i="58"/>
  <c r="AG994" i="58"/>
  <c r="AH994" i="58"/>
  <c r="AI994" i="58"/>
  <c r="AJ994" i="58"/>
  <c r="AK994" i="58"/>
  <c r="AL994" i="58"/>
  <c r="AM994" i="58"/>
  <c r="AN994" i="58"/>
  <c r="AO994" i="58"/>
  <c r="AP994" i="58"/>
  <c r="AQ994" i="58"/>
  <c r="AR994" i="58"/>
  <c r="AS994" i="58"/>
  <c r="E995" i="58"/>
  <c r="F995" i="58"/>
  <c r="G995" i="58"/>
  <c r="H995" i="58"/>
  <c r="I995" i="58"/>
  <c r="J995" i="58"/>
  <c r="K995" i="58"/>
  <c r="L995" i="58"/>
  <c r="M995" i="58"/>
  <c r="N995" i="58"/>
  <c r="O995" i="58"/>
  <c r="P995" i="58"/>
  <c r="Q995" i="58"/>
  <c r="R995" i="58"/>
  <c r="S995" i="58"/>
  <c r="T995" i="58"/>
  <c r="U995" i="58"/>
  <c r="V995" i="58"/>
  <c r="W995" i="58"/>
  <c r="X995" i="58"/>
  <c r="Y995" i="58"/>
  <c r="Z995" i="58"/>
  <c r="AA995" i="58"/>
  <c r="AB995" i="58"/>
  <c r="AC995" i="58"/>
  <c r="AD995" i="58"/>
  <c r="AE995" i="58"/>
  <c r="AF995" i="58"/>
  <c r="AG995" i="58"/>
  <c r="AH995" i="58"/>
  <c r="AI995" i="58"/>
  <c r="AJ995" i="58"/>
  <c r="AK995" i="58"/>
  <c r="AL995" i="58"/>
  <c r="AM995" i="58"/>
  <c r="AN995" i="58"/>
  <c r="AO995" i="58"/>
  <c r="AP995" i="58"/>
  <c r="AQ995" i="58"/>
  <c r="AR995" i="58"/>
  <c r="AS995" i="58"/>
  <c r="E996" i="58"/>
  <c r="F996" i="58"/>
  <c r="G996" i="58"/>
  <c r="H996" i="58"/>
  <c r="I996" i="58"/>
  <c r="J996" i="58"/>
  <c r="K996" i="58"/>
  <c r="L996" i="58"/>
  <c r="M996" i="58"/>
  <c r="N996" i="58"/>
  <c r="O996" i="58"/>
  <c r="P996" i="58"/>
  <c r="Q996" i="58"/>
  <c r="R996" i="58"/>
  <c r="S996" i="58"/>
  <c r="T996" i="58"/>
  <c r="U996" i="58"/>
  <c r="V996" i="58"/>
  <c r="W996" i="58"/>
  <c r="X996" i="58"/>
  <c r="Y996" i="58"/>
  <c r="Z996" i="58"/>
  <c r="AA996" i="58"/>
  <c r="AB996" i="58"/>
  <c r="AC996" i="58"/>
  <c r="AD996" i="58"/>
  <c r="AE996" i="58"/>
  <c r="AF996" i="58"/>
  <c r="AG996" i="58"/>
  <c r="AH996" i="58"/>
  <c r="AI996" i="58"/>
  <c r="AJ996" i="58"/>
  <c r="AK996" i="58"/>
  <c r="AL996" i="58"/>
  <c r="AM996" i="58"/>
  <c r="AN996" i="58"/>
  <c r="AO996" i="58"/>
  <c r="AP996" i="58"/>
  <c r="AQ996" i="58"/>
  <c r="AR996" i="58"/>
  <c r="AS996" i="58"/>
  <c r="E997" i="58"/>
  <c r="F997" i="58"/>
  <c r="G997" i="58"/>
  <c r="H997" i="58"/>
  <c r="I997" i="58"/>
  <c r="J997" i="58"/>
  <c r="K997" i="58"/>
  <c r="L997" i="58"/>
  <c r="M997" i="58"/>
  <c r="N997" i="58"/>
  <c r="O997" i="58"/>
  <c r="P997" i="58"/>
  <c r="Q997" i="58"/>
  <c r="R997" i="58"/>
  <c r="S997" i="58"/>
  <c r="T997" i="58"/>
  <c r="U997" i="58"/>
  <c r="V997" i="58"/>
  <c r="W997" i="58"/>
  <c r="X997" i="58"/>
  <c r="Y997" i="58"/>
  <c r="Z997" i="58"/>
  <c r="AA997" i="58"/>
  <c r="AB997" i="58"/>
  <c r="AC997" i="58"/>
  <c r="AD997" i="58"/>
  <c r="AE997" i="58"/>
  <c r="AF997" i="58"/>
  <c r="AG997" i="58"/>
  <c r="AH997" i="58"/>
  <c r="AI997" i="58"/>
  <c r="AJ997" i="58"/>
  <c r="AK997" i="58"/>
  <c r="AL997" i="58"/>
  <c r="AM997" i="58"/>
  <c r="AN997" i="58"/>
  <c r="AO997" i="58"/>
  <c r="AP997" i="58"/>
  <c r="AQ997" i="58"/>
  <c r="AR997" i="58"/>
  <c r="AS997" i="58"/>
  <c r="E998" i="58"/>
  <c r="F998" i="58"/>
  <c r="G998" i="58"/>
  <c r="H998" i="58"/>
  <c r="I998" i="58"/>
  <c r="J998" i="58"/>
  <c r="K998" i="58"/>
  <c r="L998" i="58"/>
  <c r="M998" i="58"/>
  <c r="N998" i="58"/>
  <c r="O998" i="58"/>
  <c r="P998" i="58"/>
  <c r="Q998" i="58"/>
  <c r="R998" i="58"/>
  <c r="S998" i="58"/>
  <c r="T998" i="58"/>
  <c r="U998" i="58"/>
  <c r="V998" i="58"/>
  <c r="W998" i="58"/>
  <c r="X998" i="58"/>
  <c r="Y998" i="58"/>
  <c r="Z998" i="58"/>
  <c r="AA998" i="58"/>
  <c r="AB998" i="58"/>
  <c r="AC998" i="58"/>
  <c r="AD998" i="58"/>
  <c r="AE998" i="58"/>
  <c r="AF998" i="58"/>
  <c r="AG998" i="58"/>
  <c r="AH998" i="58"/>
  <c r="AI998" i="58"/>
  <c r="AJ998" i="58"/>
  <c r="AK998" i="58"/>
  <c r="AL998" i="58"/>
  <c r="AM998" i="58"/>
  <c r="AN998" i="58"/>
  <c r="AO998" i="58"/>
  <c r="AP998" i="58"/>
  <c r="AQ998" i="58"/>
  <c r="AR998" i="58"/>
  <c r="AS998" i="58"/>
  <c r="E999" i="58"/>
  <c r="F999" i="58"/>
  <c r="G999" i="58"/>
  <c r="H999" i="58"/>
  <c r="I999" i="58"/>
  <c r="J999" i="58"/>
  <c r="K999" i="58"/>
  <c r="L999" i="58"/>
  <c r="M999" i="58"/>
  <c r="N999" i="58"/>
  <c r="O999" i="58"/>
  <c r="P999" i="58"/>
  <c r="Q999" i="58"/>
  <c r="R999" i="58"/>
  <c r="S999" i="58"/>
  <c r="T999" i="58"/>
  <c r="U999" i="58"/>
  <c r="V999" i="58"/>
  <c r="W999" i="58"/>
  <c r="X999" i="58"/>
  <c r="Y999" i="58"/>
  <c r="Z999" i="58"/>
  <c r="AA999" i="58"/>
  <c r="AB999" i="58"/>
  <c r="AC999" i="58"/>
  <c r="AD999" i="58"/>
  <c r="AE999" i="58"/>
  <c r="AF999" i="58"/>
  <c r="AG999" i="58"/>
  <c r="AH999" i="58"/>
  <c r="AI999" i="58"/>
  <c r="AJ999" i="58"/>
  <c r="AK999" i="58"/>
  <c r="AL999" i="58"/>
  <c r="AM999" i="58"/>
  <c r="AN999" i="58"/>
  <c r="AO999" i="58"/>
  <c r="AP999" i="58"/>
  <c r="AQ999" i="58"/>
  <c r="AR999" i="58"/>
  <c r="AS999" i="58"/>
  <c r="E1000" i="58"/>
  <c r="F1000" i="58"/>
  <c r="G1000" i="58"/>
  <c r="H1000" i="58"/>
  <c r="I1000" i="58"/>
  <c r="J1000" i="58"/>
  <c r="K1000" i="58"/>
  <c r="L1000" i="58"/>
  <c r="M1000" i="58"/>
  <c r="N1000" i="58"/>
  <c r="O1000" i="58"/>
  <c r="P1000" i="58"/>
  <c r="Q1000" i="58"/>
  <c r="R1000" i="58"/>
  <c r="S1000" i="58"/>
  <c r="T1000" i="58"/>
  <c r="U1000" i="58"/>
  <c r="V1000" i="58"/>
  <c r="W1000" i="58"/>
  <c r="X1000" i="58"/>
  <c r="Y1000" i="58"/>
  <c r="Z1000" i="58"/>
  <c r="AA1000" i="58"/>
  <c r="AB1000" i="58"/>
  <c r="AC1000" i="58"/>
  <c r="AD1000" i="58"/>
  <c r="AE1000" i="58"/>
  <c r="AF1000" i="58"/>
  <c r="AG1000" i="58"/>
  <c r="AH1000" i="58"/>
  <c r="AI1000" i="58"/>
  <c r="AJ1000" i="58"/>
  <c r="AK1000" i="58"/>
  <c r="AL1000" i="58"/>
  <c r="AM1000" i="58"/>
  <c r="AN1000" i="58"/>
  <c r="AO1000" i="58"/>
  <c r="AP1000" i="58"/>
  <c r="AQ1000" i="58"/>
  <c r="AR1000" i="58"/>
  <c r="AS1000" i="58"/>
  <c r="E1001" i="58"/>
  <c r="F1001" i="58"/>
  <c r="G1001" i="58"/>
  <c r="H1001" i="58"/>
  <c r="I1001" i="58"/>
  <c r="J1001" i="58"/>
  <c r="K1001" i="58"/>
  <c r="L1001" i="58"/>
  <c r="M1001" i="58"/>
  <c r="N1001" i="58"/>
  <c r="O1001" i="58"/>
  <c r="P1001" i="58"/>
  <c r="Q1001" i="58"/>
  <c r="R1001" i="58"/>
  <c r="S1001" i="58"/>
  <c r="T1001" i="58"/>
  <c r="U1001" i="58"/>
  <c r="V1001" i="58"/>
  <c r="W1001" i="58"/>
  <c r="X1001" i="58"/>
  <c r="Y1001" i="58"/>
  <c r="Z1001" i="58"/>
  <c r="AA1001" i="58"/>
  <c r="AB1001" i="58"/>
  <c r="AC1001" i="58"/>
  <c r="AD1001" i="58"/>
  <c r="AE1001" i="58"/>
  <c r="AF1001" i="58"/>
  <c r="AG1001" i="58"/>
  <c r="AH1001" i="58"/>
  <c r="AI1001" i="58"/>
  <c r="AJ1001" i="58"/>
  <c r="AK1001" i="58"/>
  <c r="AL1001" i="58"/>
  <c r="AM1001" i="58"/>
  <c r="AN1001" i="58"/>
  <c r="AO1001" i="58"/>
  <c r="AP1001" i="58"/>
  <c r="AQ1001" i="58"/>
  <c r="AR1001" i="58"/>
  <c r="AS1001" i="58"/>
  <c r="E1002" i="58"/>
  <c r="F1002" i="58"/>
  <c r="G1002" i="58"/>
  <c r="H1002" i="58"/>
  <c r="I1002" i="58"/>
  <c r="J1002" i="58"/>
  <c r="K1002" i="58"/>
  <c r="L1002" i="58"/>
  <c r="M1002" i="58"/>
  <c r="N1002" i="58"/>
  <c r="O1002" i="58"/>
  <c r="P1002" i="58"/>
  <c r="Q1002" i="58"/>
  <c r="R1002" i="58"/>
  <c r="S1002" i="58"/>
  <c r="T1002" i="58"/>
  <c r="U1002" i="58"/>
  <c r="V1002" i="58"/>
  <c r="W1002" i="58"/>
  <c r="X1002" i="58"/>
  <c r="Y1002" i="58"/>
  <c r="Z1002" i="58"/>
  <c r="AA1002" i="58"/>
  <c r="AB1002" i="58"/>
  <c r="AC1002" i="58"/>
  <c r="AD1002" i="58"/>
  <c r="AE1002" i="58"/>
  <c r="AF1002" i="58"/>
  <c r="AG1002" i="58"/>
  <c r="AH1002" i="58"/>
  <c r="AI1002" i="58"/>
  <c r="AJ1002" i="58"/>
  <c r="AK1002" i="58"/>
  <c r="AL1002" i="58"/>
  <c r="AM1002" i="58"/>
  <c r="AN1002" i="58"/>
  <c r="AO1002" i="58"/>
  <c r="AP1002" i="58"/>
  <c r="AQ1002" i="58"/>
  <c r="AR1002" i="58"/>
  <c r="AS1002" i="58"/>
  <c r="E1003" i="58"/>
  <c r="F1003" i="58"/>
  <c r="G1003" i="58"/>
  <c r="H1003" i="58"/>
  <c r="I1003" i="58"/>
  <c r="J1003" i="58"/>
  <c r="K1003" i="58"/>
  <c r="L1003" i="58"/>
  <c r="M1003" i="58"/>
  <c r="N1003" i="58"/>
  <c r="O1003" i="58"/>
  <c r="P1003" i="58"/>
  <c r="Q1003" i="58"/>
  <c r="R1003" i="58"/>
  <c r="S1003" i="58"/>
  <c r="T1003" i="58"/>
  <c r="U1003" i="58"/>
  <c r="V1003" i="58"/>
  <c r="W1003" i="58"/>
  <c r="X1003" i="58"/>
  <c r="Y1003" i="58"/>
  <c r="Z1003" i="58"/>
  <c r="AA1003" i="58"/>
  <c r="AB1003" i="58"/>
  <c r="AC1003" i="58"/>
  <c r="AD1003" i="58"/>
  <c r="AE1003" i="58"/>
  <c r="AF1003" i="58"/>
  <c r="AG1003" i="58"/>
  <c r="AH1003" i="58"/>
  <c r="AI1003" i="58"/>
  <c r="AJ1003" i="58"/>
  <c r="AK1003" i="58"/>
  <c r="AL1003" i="58"/>
  <c r="AM1003" i="58"/>
  <c r="AN1003" i="58"/>
  <c r="AO1003" i="58"/>
  <c r="AP1003" i="58"/>
  <c r="AQ1003" i="58"/>
  <c r="AR1003" i="58"/>
  <c r="AS1003" i="58"/>
  <c r="E1004" i="58"/>
  <c r="F1004" i="58"/>
  <c r="G1004" i="58"/>
  <c r="H1004" i="58"/>
  <c r="I1004" i="58"/>
  <c r="J1004" i="58"/>
  <c r="K1004" i="58"/>
  <c r="L1004" i="58"/>
  <c r="M1004" i="58"/>
  <c r="N1004" i="58"/>
  <c r="O1004" i="58"/>
  <c r="P1004" i="58"/>
  <c r="Q1004" i="58"/>
  <c r="R1004" i="58"/>
  <c r="S1004" i="58"/>
  <c r="T1004" i="58"/>
  <c r="U1004" i="58"/>
  <c r="V1004" i="58"/>
  <c r="W1004" i="58"/>
  <c r="X1004" i="58"/>
  <c r="Y1004" i="58"/>
  <c r="Z1004" i="58"/>
  <c r="AA1004" i="58"/>
  <c r="AB1004" i="58"/>
  <c r="AC1004" i="58"/>
  <c r="AD1004" i="58"/>
  <c r="AE1004" i="58"/>
  <c r="AF1004" i="58"/>
  <c r="AG1004" i="58"/>
  <c r="AH1004" i="58"/>
  <c r="AI1004" i="58"/>
  <c r="AJ1004" i="58"/>
  <c r="AK1004" i="58"/>
  <c r="AL1004" i="58"/>
  <c r="AM1004" i="58"/>
  <c r="AN1004" i="58"/>
  <c r="AO1004" i="58"/>
  <c r="AP1004" i="58"/>
  <c r="AQ1004" i="58"/>
  <c r="AR1004" i="58"/>
  <c r="AS1004" i="58"/>
  <c r="E1005" i="58"/>
  <c r="F1005" i="58"/>
  <c r="G1005" i="58"/>
  <c r="H1005" i="58"/>
  <c r="I1005" i="58"/>
  <c r="J1005" i="58"/>
  <c r="K1005" i="58"/>
  <c r="L1005" i="58"/>
  <c r="M1005" i="58"/>
  <c r="N1005" i="58"/>
  <c r="O1005" i="58"/>
  <c r="P1005" i="58"/>
  <c r="Q1005" i="58"/>
  <c r="R1005" i="58"/>
  <c r="S1005" i="58"/>
  <c r="T1005" i="58"/>
  <c r="U1005" i="58"/>
  <c r="V1005" i="58"/>
  <c r="W1005" i="58"/>
  <c r="X1005" i="58"/>
  <c r="Y1005" i="58"/>
  <c r="Z1005" i="58"/>
  <c r="AA1005" i="58"/>
  <c r="AB1005" i="58"/>
  <c r="AC1005" i="58"/>
  <c r="AD1005" i="58"/>
  <c r="AE1005" i="58"/>
  <c r="AF1005" i="58"/>
  <c r="AG1005" i="58"/>
  <c r="AH1005" i="58"/>
  <c r="AI1005" i="58"/>
  <c r="AJ1005" i="58"/>
  <c r="AK1005" i="58"/>
  <c r="AL1005" i="58"/>
  <c r="AM1005" i="58"/>
  <c r="AN1005" i="58"/>
  <c r="AO1005" i="58"/>
  <c r="AP1005" i="58"/>
  <c r="AQ1005" i="58"/>
  <c r="AR1005" i="58"/>
  <c r="AS1005" i="58"/>
  <c r="E1006" i="58"/>
  <c r="F1006" i="58"/>
  <c r="G1006" i="58"/>
  <c r="H1006" i="58"/>
  <c r="I1006" i="58"/>
  <c r="J1006" i="58"/>
  <c r="K1006" i="58"/>
  <c r="L1006" i="58"/>
  <c r="M1006" i="58"/>
  <c r="N1006" i="58"/>
  <c r="O1006" i="58"/>
  <c r="P1006" i="58"/>
  <c r="Q1006" i="58"/>
  <c r="R1006" i="58"/>
  <c r="S1006" i="58"/>
  <c r="T1006" i="58"/>
  <c r="U1006" i="58"/>
  <c r="V1006" i="58"/>
  <c r="W1006" i="58"/>
  <c r="X1006" i="58"/>
  <c r="Y1006" i="58"/>
  <c r="Z1006" i="58"/>
  <c r="AA1006" i="58"/>
  <c r="AB1006" i="58"/>
  <c r="AC1006" i="58"/>
  <c r="AD1006" i="58"/>
  <c r="AE1006" i="58"/>
  <c r="AF1006" i="58"/>
  <c r="AG1006" i="58"/>
  <c r="AH1006" i="58"/>
  <c r="AI1006" i="58"/>
  <c r="AJ1006" i="58"/>
  <c r="AK1006" i="58"/>
  <c r="AL1006" i="58"/>
  <c r="AM1006" i="58"/>
  <c r="AN1006" i="58"/>
  <c r="AO1006" i="58"/>
  <c r="AP1006" i="58"/>
  <c r="AQ1006" i="58"/>
  <c r="AR1006" i="58"/>
  <c r="AS1006" i="58"/>
  <c r="E1007" i="58"/>
  <c r="F1007" i="58"/>
  <c r="G1007" i="58"/>
  <c r="H1007" i="58"/>
  <c r="I1007" i="58"/>
  <c r="J1007" i="58"/>
  <c r="K1007" i="58"/>
  <c r="L1007" i="58"/>
  <c r="M1007" i="58"/>
  <c r="N1007" i="58"/>
  <c r="O1007" i="58"/>
  <c r="P1007" i="58"/>
  <c r="Q1007" i="58"/>
  <c r="R1007" i="58"/>
  <c r="S1007" i="58"/>
  <c r="T1007" i="58"/>
  <c r="U1007" i="58"/>
  <c r="V1007" i="58"/>
  <c r="W1007" i="58"/>
  <c r="X1007" i="58"/>
  <c r="Y1007" i="58"/>
  <c r="Z1007" i="58"/>
  <c r="AA1007" i="58"/>
  <c r="AB1007" i="58"/>
  <c r="AC1007" i="58"/>
  <c r="AD1007" i="58"/>
  <c r="AE1007" i="58"/>
  <c r="AF1007" i="58"/>
  <c r="AG1007" i="58"/>
  <c r="AH1007" i="58"/>
  <c r="AI1007" i="58"/>
  <c r="AJ1007" i="58"/>
  <c r="AK1007" i="58"/>
  <c r="AL1007" i="58"/>
  <c r="AM1007" i="58"/>
  <c r="AN1007" i="58"/>
  <c r="AO1007" i="58"/>
  <c r="AP1007" i="58"/>
  <c r="AQ1007" i="58"/>
  <c r="AR1007" i="58"/>
  <c r="AS1007" i="58"/>
  <c r="E1008" i="58"/>
  <c r="F1008" i="58"/>
  <c r="G1008" i="58"/>
  <c r="H1008" i="58"/>
  <c r="I1008" i="58"/>
  <c r="J1008" i="58"/>
  <c r="K1008" i="58"/>
  <c r="L1008" i="58"/>
  <c r="M1008" i="58"/>
  <c r="N1008" i="58"/>
  <c r="O1008" i="58"/>
  <c r="P1008" i="58"/>
  <c r="Q1008" i="58"/>
  <c r="R1008" i="58"/>
  <c r="S1008" i="58"/>
  <c r="T1008" i="58"/>
  <c r="U1008" i="58"/>
  <c r="V1008" i="58"/>
  <c r="W1008" i="58"/>
  <c r="X1008" i="58"/>
  <c r="Y1008" i="58"/>
  <c r="Z1008" i="58"/>
  <c r="AA1008" i="58"/>
  <c r="AB1008" i="58"/>
  <c r="AC1008" i="58"/>
  <c r="AD1008" i="58"/>
  <c r="AE1008" i="58"/>
  <c r="AF1008" i="58"/>
  <c r="AG1008" i="58"/>
  <c r="AH1008" i="58"/>
  <c r="AI1008" i="58"/>
  <c r="AJ1008" i="58"/>
  <c r="AK1008" i="58"/>
  <c r="AL1008" i="58"/>
  <c r="AM1008" i="58"/>
  <c r="AN1008" i="58"/>
  <c r="AO1008" i="58"/>
  <c r="AP1008" i="58"/>
  <c r="AQ1008" i="58"/>
  <c r="AR1008" i="58"/>
  <c r="AS1008" i="58"/>
  <c r="E1010" i="58"/>
  <c r="F1010" i="58"/>
  <c r="G1010" i="58"/>
  <c r="H1010" i="58"/>
  <c r="I1010" i="58"/>
  <c r="J1010" i="58"/>
  <c r="K1010" i="58"/>
  <c r="L1010" i="58"/>
  <c r="M1010" i="58"/>
  <c r="N1010" i="58"/>
  <c r="O1010" i="58"/>
  <c r="P1010" i="58"/>
  <c r="Q1010" i="58"/>
  <c r="R1010" i="58"/>
  <c r="S1010" i="58"/>
  <c r="T1010" i="58"/>
  <c r="U1010" i="58"/>
  <c r="V1010" i="58"/>
  <c r="W1010" i="58"/>
  <c r="X1010" i="58"/>
  <c r="Y1010" i="58"/>
  <c r="Z1010" i="58"/>
  <c r="AA1010" i="58"/>
  <c r="AB1010" i="58"/>
  <c r="AC1010" i="58"/>
  <c r="AD1010" i="58"/>
  <c r="AE1010" i="58"/>
  <c r="AF1010" i="58"/>
  <c r="AG1010" i="58"/>
  <c r="AH1010" i="58"/>
  <c r="AI1010" i="58"/>
  <c r="AJ1010" i="58"/>
  <c r="AK1010" i="58"/>
  <c r="AL1010" i="58"/>
  <c r="AM1010" i="58"/>
  <c r="AN1010" i="58"/>
  <c r="AO1010" i="58"/>
  <c r="AP1010" i="58"/>
  <c r="AQ1010" i="58"/>
  <c r="AR1010" i="58"/>
  <c r="AS1010" i="58"/>
  <c r="D1011" i="58"/>
  <c r="E1011" i="58"/>
  <c r="F1011" i="58"/>
  <c r="G1011" i="58"/>
  <c r="H1011" i="58"/>
  <c r="I1011" i="58"/>
  <c r="J1011" i="58"/>
  <c r="K1011" i="58"/>
  <c r="L1011" i="58"/>
  <c r="M1011" i="58"/>
  <c r="N1011" i="58"/>
  <c r="O1011" i="58"/>
  <c r="P1011" i="58"/>
  <c r="Q1011" i="58"/>
  <c r="R1011" i="58"/>
  <c r="S1011" i="58"/>
  <c r="T1011" i="58"/>
  <c r="U1011" i="58"/>
  <c r="V1011" i="58"/>
  <c r="W1011" i="58"/>
  <c r="X1011" i="58"/>
  <c r="Y1011" i="58"/>
  <c r="Z1011" i="58"/>
  <c r="AA1011" i="58"/>
  <c r="AB1011" i="58"/>
  <c r="AC1011" i="58"/>
  <c r="AD1011" i="58"/>
  <c r="AE1011" i="58"/>
  <c r="AF1011" i="58"/>
  <c r="AG1011" i="58"/>
  <c r="AH1011" i="58"/>
  <c r="AI1011" i="58"/>
  <c r="AJ1011" i="58"/>
  <c r="AK1011" i="58"/>
  <c r="AL1011" i="58"/>
  <c r="AM1011" i="58"/>
  <c r="AN1011" i="58"/>
  <c r="AO1011" i="58"/>
  <c r="AP1011" i="58"/>
  <c r="AQ1011" i="58"/>
  <c r="AR1011" i="58"/>
  <c r="AS1011" i="58"/>
  <c r="D1012" i="58"/>
  <c r="E1012" i="58"/>
  <c r="F1012" i="58"/>
  <c r="G1012" i="58"/>
  <c r="H1012" i="58"/>
  <c r="I1012" i="58"/>
  <c r="J1012" i="58"/>
  <c r="K1012" i="58"/>
  <c r="L1012" i="58"/>
  <c r="M1012" i="58"/>
  <c r="N1012" i="58"/>
  <c r="O1012" i="58"/>
  <c r="P1012" i="58"/>
  <c r="Q1012" i="58"/>
  <c r="R1012" i="58"/>
  <c r="S1012" i="58"/>
  <c r="T1012" i="58"/>
  <c r="U1012" i="58"/>
  <c r="V1012" i="58"/>
  <c r="W1012" i="58"/>
  <c r="X1012" i="58"/>
  <c r="Y1012" i="58"/>
  <c r="Z1012" i="58"/>
  <c r="AA1012" i="58"/>
  <c r="AB1012" i="58"/>
  <c r="AC1012" i="58"/>
  <c r="AD1012" i="58"/>
  <c r="AE1012" i="58"/>
  <c r="AF1012" i="58"/>
  <c r="AG1012" i="58"/>
  <c r="AH1012" i="58"/>
  <c r="AI1012" i="58"/>
  <c r="AJ1012" i="58"/>
  <c r="AK1012" i="58"/>
  <c r="AL1012" i="58"/>
  <c r="AM1012" i="58"/>
  <c r="AN1012" i="58"/>
  <c r="AO1012" i="58"/>
  <c r="AP1012" i="58"/>
  <c r="AQ1012" i="58"/>
  <c r="AR1012" i="58"/>
  <c r="AS1012" i="58"/>
  <c r="D1013" i="58"/>
  <c r="E1013" i="58"/>
  <c r="F1013" i="58"/>
  <c r="G1013" i="58"/>
  <c r="H1013" i="58"/>
  <c r="I1013" i="58"/>
  <c r="J1013" i="58"/>
  <c r="K1013" i="58"/>
  <c r="L1013" i="58"/>
  <c r="M1013" i="58"/>
  <c r="N1013" i="58"/>
  <c r="O1013" i="58"/>
  <c r="P1013" i="58"/>
  <c r="Q1013" i="58"/>
  <c r="R1013" i="58"/>
  <c r="S1013" i="58"/>
  <c r="T1013" i="58"/>
  <c r="U1013" i="58"/>
  <c r="V1013" i="58"/>
  <c r="W1013" i="58"/>
  <c r="X1013" i="58"/>
  <c r="Y1013" i="58"/>
  <c r="Z1013" i="58"/>
  <c r="AA1013" i="58"/>
  <c r="AB1013" i="58"/>
  <c r="AC1013" i="58"/>
  <c r="AD1013" i="58"/>
  <c r="AE1013" i="58"/>
  <c r="AF1013" i="58"/>
  <c r="AG1013" i="58"/>
  <c r="AH1013" i="58"/>
  <c r="AI1013" i="58"/>
  <c r="AJ1013" i="58"/>
  <c r="AK1013" i="58"/>
  <c r="AL1013" i="58"/>
  <c r="AM1013" i="58"/>
  <c r="AN1013" i="58"/>
  <c r="AO1013" i="58"/>
  <c r="AP1013" i="58"/>
  <c r="AQ1013" i="58"/>
  <c r="AR1013" i="58"/>
  <c r="AS1013" i="58"/>
  <c r="D1014" i="58"/>
  <c r="E1014" i="58"/>
  <c r="F1014" i="58"/>
  <c r="G1014" i="58"/>
  <c r="H1014" i="58"/>
  <c r="I1014" i="58"/>
  <c r="J1014" i="58"/>
  <c r="K1014" i="58"/>
  <c r="L1014" i="58"/>
  <c r="M1014" i="58"/>
  <c r="N1014" i="58"/>
  <c r="O1014" i="58"/>
  <c r="P1014" i="58"/>
  <c r="Q1014" i="58"/>
  <c r="R1014" i="58"/>
  <c r="S1014" i="58"/>
  <c r="T1014" i="58"/>
  <c r="U1014" i="58"/>
  <c r="V1014" i="58"/>
  <c r="W1014" i="58"/>
  <c r="X1014" i="58"/>
  <c r="Y1014" i="58"/>
  <c r="Z1014" i="58"/>
  <c r="AA1014" i="58"/>
  <c r="AB1014" i="58"/>
  <c r="AC1014" i="58"/>
  <c r="AD1014" i="58"/>
  <c r="AE1014" i="58"/>
  <c r="AF1014" i="58"/>
  <c r="AG1014" i="58"/>
  <c r="AH1014" i="58"/>
  <c r="AI1014" i="58"/>
  <c r="AJ1014" i="58"/>
  <c r="AK1014" i="58"/>
  <c r="AL1014" i="58"/>
  <c r="AM1014" i="58"/>
  <c r="AN1014" i="58"/>
  <c r="AO1014" i="58"/>
  <c r="AP1014" i="58"/>
  <c r="AQ1014" i="58"/>
  <c r="AR1014" i="58"/>
  <c r="AS1014" i="58"/>
  <c r="D1015" i="58"/>
  <c r="E1015" i="58"/>
  <c r="F1015" i="58"/>
  <c r="G1015" i="58"/>
  <c r="H1015" i="58"/>
  <c r="I1015" i="58"/>
  <c r="J1015" i="58"/>
  <c r="K1015" i="58"/>
  <c r="L1015" i="58"/>
  <c r="M1015" i="58"/>
  <c r="N1015" i="58"/>
  <c r="O1015" i="58"/>
  <c r="P1015" i="58"/>
  <c r="Q1015" i="58"/>
  <c r="R1015" i="58"/>
  <c r="S1015" i="58"/>
  <c r="T1015" i="58"/>
  <c r="U1015" i="58"/>
  <c r="V1015" i="58"/>
  <c r="W1015" i="58"/>
  <c r="X1015" i="58"/>
  <c r="Y1015" i="58"/>
  <c r="Z1015" i="58"/>
  <c r="AA1015" i="58"/>
  <c r="AB1015" i="58"/>
  <c r="AC1015" i="58"/>
  <c r="AD1015" i="58"/>
  <c r="AE1015" i="58"/>
  <c r="AF1015" i="58"/>
  <c r="AG1015" i="58"/>
  <c r="AH1015" i="58"/>
  <c r="AI1015" i="58"/>
  <c r="AJ1015" i="58"/>
  <c r="AK1015" i="58"/>
  <c r="AL1015" i="58"/>
  <c r="AM1015" i="58"/>
  <c r="AN1015" i="58"/>
  <c r="AO1015" i="58"/>
  <c r="AP1015" i="58"/>
  <c r="AQ1015" i="58"/>
  <c r="AR1015" i="58"/>
  <c r="AS1015" i="58"/>
  <c r="D1016" i="58"/>
  <c r="E1016" i="58"/>
  <c r="F1016" i="58"/>
  <c r="G1016" i="58"/>
  <c r="H1016" i="58"/>
  <c r="I1016" i="58"/>
  <c r="J1016" i="58"/>
  <c r="K1016" i="58"/>
  <c r="L1016" i="58"/>
  <c r="M1016" i="58"/>
  <c r="N1016" i="58"/>
  <c r="O1016" i="58"/>
  <c r="P1016" i="58"/>
  <c r="Q1016" i="58"/>
  <c r="R1016" i="58"/>
  <c r="S1016" i="58"/>
  <c r="T1016" i="58"/>
  <c r="U1016" i="58"/>
  <c r="V1016" i="58"/>
  <c r="W1016" i="58"/>
  <c r="X1016" i="58"/>
  <c r="Y1016" i="58"/>
  <c r="Z1016" i="58"/>
  <c r="AA1016" i="58"/>
  <c r="AB1016" i="58"/>
  <c r="AC1016" i="58"/>
  <c r="AD1016" i="58"/>
  <c r="AE1016" i="58"/>
  <c r="AF1016" i="58"/>
  <c r="AG1016" i="58"/>
  <c r="AH1016" i="58"/>
  <c r="AI1016" i="58"/>
  <c r="AJ1016" i="58"/>
  <c r="AK1016" i="58"/>
  <c r="AL1016" i="58"/>
  <c r="AM1016" i="58"/>
  <c r="AN1016" i="58"/>
  <c r="AO1016" i="58"/>
  <c r="AP1016" i="58"/>
  <c r="AQ1016" i="58"/>
  <c r="AR1016" i="58"/>
  <c r="AS1016" i="58"/>
  <c r="D1017" i="58"/>
  <c r="E1017" i="58"/>
  <c r="F1017" i="58"/>
  <c r="G1017" i="58"/>
  <c r="H1017" i="58"/>
  <c r="I1017" i="58"/>
  <c r="J1017" i="58"/>
  <c r="K1017" i="58"/>
  <c r="L1017" i="58"/>
  <c r="M1017" i="58"/>
  <c r="N1017" i="58"/>
  <c r="O1017" i="58"/>
  <c r="P1017" i="58"/>
  <c r="Q1017" i="58"/>
  <c r="R1017" i="58"/>
  <c r="S1017" i="58"/>
  <c r="T1017" i="58"/>
  <c r="U1017" i="58"/>
  <c r="V1017" i="58"/>
  <c r="W1017" i="58"/>
  <c r="X1017" i="58"/>
  <c r="Y1017" i="58"/>
  <c r="Z1017" i="58"/>
  <c r="AA1017" i="58"/>
  <c r="AB1017" i="58"/>
  <c r="AC1017" i="58"/>
  <c r="AD1017" i="58"/>
  <c r="AE1017" i="58"/>
  <c r="AF1017" i="58"/>
  <c r="AG1017" i="58"/>
  <c r="AH1017" i="58"/>
  <c r="AI1017" i="58"/>
  <c r="AJ1017" i="58"/>
  <c r="AK1017" i="58"/>
  <c r="AL1017" i="58"/>
  <c r="AM1017" i="58"/>
  <c r="AN1017" i="58"/>
  <c r="AO1017" i="58"/>
  <c r="AP1017" i="58"/>
  <c r="AQ1017" i="58"/>
  <c r="AR1017" i="58"/>
  <c r="AS1017" i="58"/>
  <c r="D1018" i="58"/>
  <c r="E1018" i="58"/>
  <c r="F1018" i="58"/>
  <c r="G1018" i="58"/>
  <c r="H1018" i="58"/>
  <c r="I1018" i="58"/>
  <c r="J1018" i="58"/>
  <c r="K1018" i="58"/>
  <c r="L1018" i="58"/>
  <c r="M1018" i="58"/>
  <c r="N1018" i="58"/>
  <c r="O1018" i="58"/>
  <c r="P1018" i="58"/>
  <c r="Q1018" i="58"/>
  <c r="R1018" i="58"/>
  <c r="S1018" i="58"/>
  <c r="T1018" i="58"/>
  <c r="U1018" i="58"/>
  <c r="V1018" i="58"/>
  <c r="W1018" i="58"/>
  <c r="X1018" i="58"/>
  <c r="Y1018" i="58"/>
  <c r="Z1018" i="58"/>
  <c r="AA1018" i="58"/>
  <c r="AB1018" i="58"/>
  <c r="AC1018" i="58"/>
  <c r="AD1018" i="58"/>
  <c r="AE1018" i="58"/>
  <c r="AF1018" i="58"/>
  <c r="AG1018" i="58"/>
  <c r="AH1018" i="58"/>
  <c r="AI1018" i="58"/>
  <c r="AJ1018" i="58"/>
  <c r="AK1018" i="58"/>
  <c r="AL1018" i="58"/>
  <c r="AM1018" i="58"/>
  <c r="AN1018" i="58"/>
  <c r="AO1018" i="58"/>
  <c r="AP1018" i="58"/>
  <c r="AQ1018" i="58"/>
  <c r="AR1018" i="58"/>
  <c r="AS1018" i="58"/>
  <c r="D1019" i="58"/>
  <c r="E1019" i="58"/>
  <c r="F1019" i="58"/>
  <c r="G1019" i="58"/>
  <c r="H1019" i="58"/>
  <c r="I1019" i="58"/>
  <c r="J1019" i="58"/>
  <c r="K1019" i="58"/>
  <c r="L1019" i="58"/>
  <c r="M1019" i="58"/>
  <c r="N1019" i="58"/>
  <c r="O1019" i="58"/>
  <c r="P1019" i="58"/>
  <c r="Q1019" i="58"/>
  <c r="R1019" i="58"/>
  <c r="S1019" i="58"/>
  <c r="T1019" i="58"/>
  <c r="U1019" i="58"/>
  <c r="V1019" i="58"/>
  <c r="W1019" i="58"/>
  <c r="X1019" i="58"/>
  <c r="Y1019" i="58"/>
  <c r="Z1019" i="58"/>
  <c r="AA1019" i="58"/>
  <c r="AB1019" i="58"/>
  <c r="AC1019" i="58"/>
  <c r="AD1019" i="58"/>
  <c r="AE1019" i="58"/>
  <c r="AF1019" i="58"/>
  <c r="AG1019" i="58"/>
  <c r="AH1019" i="58"/>
  <c r="AI1019" i="58"/>
  <c r="AJ1019" i="58"/>
  <c r="AK1019" i="58"/>
  <c r="AL1019" i="58"/>
  <c r="AM1019" i="58"/>
  <c r="AN1019" i="58"/>
  <c r="AO1019" i="58"/>
  <c r="AP1019" i="58"/>
  <c r="AQ1019" i="58"/>
  <c r="AR1019" i="58"/>
  <c r="AS1019" i="58"/>
  <c r="D1020" i="58"/>
  <c r="E1020" i="58"/>
  <c r="F1020" i="58"/>
  <c r="G1020" i="58"/>
  <c r="H1020" i="58"/>
  <c r="I1020" i="58"/>
  <c r="J1020" i="58"/>
  <c r="K1020" i="58"/>
  <c r="L1020" i="58"/>
  <c r="M1020" i="58"/>
  <c r="N1020" i="58"/>
  <c r="O1020" i="58"/>
  <c r="P1020" i="58"/>
  <c r="Q1020" i="58"/>
  <c r="R1020" i="58"/>
  <c r="S1020" i="58"/>
  <c r="T1020" i="58"/>
  <c r="U1020" i="58"/>
  <c r="V1020" i="58"/>
  <c r="W1020" i="58"/>
  <c r="X1020" i="58"/>
  <c r="Y1020" i="58"/>
  <c r="Z1020" i="58"/>
  <c r="AA1020" i="58"/>
  <c r="AB1020" i="58"/>
  <c r="AC1020" i="58"/>
  <c r="AD1020" i="58"/>
  <c r="AE1020" i="58"/>
  <c r="AF1020" i="58"/>
  <c r="AG1020" i="58"/>
  <c r="AH1020" i="58"/>
  <c r="AI1020" i="58"/>
  <c r="AJ1020" i="58"/>
  <c r="AK1020" i="58"/>
  <c r="AL1020" i="58"/>
  <c r="AM1020" i="58"/>
  <c r="AN1020" i="58"/>
  <c r="AO1020" i="58"/>
  <c r="AP1020" i="58"/>
  <c r="AQ1020" i="58"/>
  <c r="AR1020" i="58"/>
  <c r="AS1020" i="58"/>
  <c r="D1021" i="58"/>
  <c r="E1021" i="58"/>
  <c r="F1021" i="58"/>
  <c r="G1021" i="58"/>
  <c r="H1021" i="58"/>
  <c r="I1021" i="58"/>
  <c r="J1021" i="58"/>
  <c r="K1021" i="58"/>
  <c r="L1021" i="58"/>
  <c r="M1021" i="58"/>
  <c r="N1021" i="58"/>
  <c r="O1021" i="58"/>
  <c r="P1021" i="58"/>
  <c r="Q1021" i="58"/>
  <c r="R1021" i="58"/>
  <c r="S1021" i="58"/>
  <c r="T1021" i="58"/>
  <c r="U1021" i="58"/>
  <c r="V1021" i="58"/>
  <c r="W1021" i="58"/>
  <c r="X1021" i="58"/>
  <c r="Y1021" i="58"/>
  <c r="Z1021" i="58"/>
  <c r="AA1021" i="58"/>
  <c r="AB1021" i="58"/>
  <c r="AC1021" i="58"/>
  <c r="AD1021" i="58"/>
  <c r="AE1021" i="58"/>
  <c r="AF1021" i="58"/>
  <c r="AG1021" i="58"/>
  <c r="AH1021" i="58"/>
  <c r="AI1021" i="58"/>
  <c r="AJ1021" i="58"/>
  <c r="AK1021" i="58"/>
  <c r="AL1021" i="58"/>
  <c r="AM1021" i="58"/>
  <c r="AN1021" i="58"/>
  <c r="AO1021" i="58"/>
  <c r="AP1021" i="58"/>
  <c r="AQ1021" i="58"/>
  <c r="AR1021" i="58"/>
  <c r="AS1021" i="58"/>
  <c r="D1022" i="58"/>
  <c r="E1022" i="58"/>
  <c r="F1022" i="58"/>
  <c r="G1022" i="58"/>
  <c r="H1022" i="58"/>
  <c r="I1022" i="58"/>
  <c r="J1022" i="58"/>
  <c r="K1022" i="58"/>
  <c r="L1022" i="58"/>
  <c r="M1022" i="58"/>
  <c r="N1022" i="58"/>
  <c r="O1022" i="58"/>
  <c r="P1022" i="58"/>
  <c r="Q1022" i="58"/>
  <c r="R1022" i="58"/>
  <c r="S1022" i="58"/>
  <c r="T1022" i="58"/>
  <c r="U1022" i="58"/>
  <c r="V1022" i="58"/>
  <c r="W1022" i="58"/>
  <c r="X1022" i="58"/>
  <c r="Y1022" i="58"/>
  <c r="Z1022" i="58"/>
  <c r="AA1022" i="58"/>
  <c r="AB1022" i="58"/>
  <c r="AC1022" i="58"/>
  <c r="AD1022" i="58"/>
  <c r="AE1022" i="58"/>
  <c r="AF1022" i="58"/>
  <c r="AG1022" i="58"/>
  <c r="AH1022" i="58"/>
  <c r="AI1022" i="58"/>
  <c r="AJ1022" i="58"/>
  <c r="AK1022" i="58"/>
  <c r="AL1022" i="58"/>
  <c r="AM1022" i="58"/>
  <c r="AN1022" i="58"/>
  <c r="AO1022" i="58"/>
  <c r="AP1022" i="58"/>
  <c r="AQ1022" i="58"/>
  <c r="AR1022" i="58"/>
  <c r="AS1022" i="58"/>
  <c r="D1023" i="58"/>
  <c r="E1023" i="58"/>
  <c r="F1023" i="58"/>
  <c r="G1023" i="58"/>
  <c r="H1023" i="58"/>
  <c r="I1023" i="58"/>
  <c r="J1023" i="58"/>
  <c r="K1023" i="58"/>
  <c r="L1023" i="58"/>
  <c r="M1023" i="58"/>
  <c r="N1023" i="58"/>
  <c r="O1023" i="58"/>
  <c r="P1023" i="58"/>
  <c r="Q1023" i="58"/>
  <c r="R1023" i="58"/>
  <c r="S1023" i="58"/>
  <c r="T1023" i="58"/>
  <c r="U1023" i="58"/>
  <c r="V1023" i="58"/>
  <c r="W1023" i="58"/>
  <c r="X1023" i="58"/>
  <c r="Y1023" i="58"/>
  <c r="Z1023" i="58"/>
  <c r="AA1023" i="58"/>
  <c r="AB1023" i="58"/>
  <c r="AC1023" i="58"/>
  <c r="AD1023" i="58"/>
  <c r="AE1023" i="58"/>
  <c r="AF1023" i="58"/>
  <c r="AG1023" i="58"/>
  <c r="AH1023" i="58"/>
  <c r="AI1023" i="58"/>
  <c r="AJ1023" i="58"/>
  <c r="AK1023" i="58"/>
  <c r="AL1023" i="58"/>
  <c r="AM1023" i="58"/>
  <c r="AN1023" i="58"/>
  <c r="AO1023" i="58"/>
  <c r="AP1023" i="58"/>
  <c r="AQ1023" i="58"/>
  <c r="AR1023" i="58"/>
  <c r="AS1023" i="58"/>
  <c r="D1024" i="58"/>
  <c r="E1024" i="58"/>
  <c r="F1024" i="58"/>
  <c r="G1024" i="58"/>
  <c r="H1024" i="58"/>
  <c r="I1024" i="58"/>
  <c r="J1024" i="58"/>
  <c r="K1024" i="58"/>
  <c r="L1024" i="58"/>
  <c r="M1024" i="58"/>
  <c r="N1024" i="58"/>
  <c r="O1024" i="58"/>
  <c r="P1024" i="58"/>
  <c r="Q1024" i="58"/>
  <c r="R1024" i="58"/>
  <c r="S1024" i="58"/>
  <c r="T1024" i="58"/>
  <c r="U1024" i="58"/>
  <c r="V1024" i="58"/>
  <c r="W1024" i="58"/>
  <c r="X1024" i="58"/>
  <c r="Y1024" i="58"/>
  <c r="Z1024" i="58"/>
  <c r="AA1024" i="58"/>
  <c r="AB1024" i="58"/>
  <c r="AC1024" i="58"/>
  <c r="AD1024" i="58"/>
  <c r="AE1024" i="58"/>
  <c r="AF1024" i="58"/>
  <c r="AG1024" i="58"/>
  <c r="AH1024" i="58"/>
  <c r="AI1024" i="58"/>
  <c r="AJ1024" i="58"/>
  <c r="AK1024" i="58"/>
  <c r="AL1024" i="58"/>
  <c r="AM1024" i="58"/>
  <c r="AN1024" i="58"/>
  <c r="AO1024" i="58"/>
  <c r="AP1024" i="58"/>
  <c r="AQ1024" i="58"/>
  <c r="AR1024" i="58"/>
  <c r="AS1024" i="58"/>
  <c r="D1025" i="58"/>
  <c r="E1025" i="58"/>
  <c r="F1025" i="58"/>
  <c r="G1025" i="58"/>
  <c r="H1025" i="58"/>
  <c r="I1025" i="58"/>
  <c r="J1025" i="58"/>
  <c r="K1025" i="58"/>
  <c r="L1025" i="58"/>
  <c r="M1025" i="58"/>
  <c r="N1025" i="58"/>
  <c r="O1025" i="58"/>
  <c r="P1025" i="58"/>
  <c r="Q1025" i="58"/>
  <c r="R1025" i="58"/>
  <c r="S1025" i="58"/>
  <c r="T1025" i="58"/>
  <c r="U1025" i="58"/>
  <c r="V1025" i="58"/>
  <c r="W1025" i="58"/>
  <c r="X1025" i="58"/>
  <c r="Y1025" i="58"/>
  <c r="Z1025" i="58"/>
  <c r="AA1025" i="58"/>
  <c r="AB1025" i="58"/>
  <c r="AC1025" i="58"/>
  <c r="AD1025" i="58"/>
  <c r="AE1025" i="58"/>
  <c r="AF1025" i="58"/>
  <c r="AG1025" i="58"/>
  <c r="AH1025" i="58"/>
  <c r="AI1025" i="58"/>
  <c r="AJ1025" i="58"/>
  <c r="AK1025" i="58"/>
  <c r="AL1025" i="58"/>
  <c r="AM1025" i="58"/>
  <c r="AN1025" i="58"/>
  <c r="AO1025" i="58"/>
  <c r="AP1025" i="58"/>
  <c r="AQ1025" i="58"/>
  <c r="AR1025" i="58"/>
  <c r="AS1025" i="58"/>
  <c r="D1026" i="58"/>
  <c r="E1026" i="58"/>
  <c r="F1026" i="58"/>
  <c r="G1026" i="58"/>
  <c r="H1026" i="58"/>
  <c r="I1026" i="58"/>
  <c r="J1026" i="58"/>
  <c r="K1026" i="58"/>
  <c r="L1026" i="58"/>
  <c r="M1026" i="58"/>
  <c r="N1026" i="58"/>
  <c r="O1026" i="58"/>
  <c r="P1026" i="58"/>
  <c r="Q1026" i="58"/>
  <c r="R1026" i="58"/>
  <c r="S1026" i="58"/>
  <c r="T1026" i="58"/>
  <c r="U1026" i="58"/>
  <c r="V1026" i="58"/>
  <c r="W1026" i="58"/>
  <c r="X1026" i="58"/>
  <c r="Y1026" i="58"/>
  <c r="Z1026" i="58"/>
  <c r="AA1026" i="58"/>
  <c r="AB1026" i="58"/>
  <c r="AC1026" i="58"/>
  <c r="AD1026" i="58"/>
  <c r="AE1026" i="58"/>
  <c r="AF1026" i="58"/>
  <c r="AG1026" i="58"/>
  <c r="AH1026" i="58"/>
  <c r="AI1026" i="58"/>
  <c r="AJ1026" i="58"/>
  <c r="AK1026" i="58"/>
  <c r="AL1026" i="58"/>
  <c r="AM1026" i="58"/>
  <c r="AN1026" i="58"/>
  <c r="AO1026" i="58"/>
  <c r="AP1026" i="58"/>
  <c r="AQ1026" i="58"/>
  <c r="AR1026" i="58"/>
  <c r="AS1026" i="58"/>
  <c r="D1027" i="58"/>
  <c r="E1027" i="58"/>
  <c r="F1027" i="58"/>
  <c r="G1027" i="58"/>
  <c r="H1027" i="58"/>
  <c r="I1027" i="58"/>
  <c r="J1027" i="58"/>
  <c r="K1027" i="58"/>
  <c r="L1027" i="58"/>
  <c r="M1027" i="58"/>
  <c r="N1027" i="58"/>
  <c r="O1027" i="58"/>
  <c r="P1027" i="58"/>
  <c r="Q1027" i="58"/>
  <c r="R1027" i="58"/>
  <c r="S1027" i="58"/>
  <c r="T1027" i="58"/>
  <c r="U1027" i="58"/>
  <c r="V1027" i="58"/>
  <c r="W1027" i="58"/>
  <c r="X1027" i="58"/>
  <c r="Y1027" i="58"/>
  <c r="Z1027" i="58"/>
  <c r="AA1027" i="58"/>
  <c r="AB1027" i="58"/>
  <c r="AC1027" i="58"/>
  <c r="AD1027" i="58"/>
  <c r="AE1027" i="58"/>
  <c r="AF1027" i="58"/>
  <c r="AG1027" i="58"/>
  <c r="AH1027" i="58"/>
  <c r="AI1027" i="58"/>
  <c r="AJ1027" i="58"/>
  <c r="AK1027" i="58"/>
  <c r="AL1027" i="58"/>
  <c r="AM1027" i="58"/>
  <c r="AN1027" i="58"/>
  <c r="AO1027" i="58"/>
  <c r="AP1027" i="58"/>
  <c r="AQ1027" i="58"/>
  <c r="AR1027" i="58"/>
  <c r="AS1027" i="58"/>
  <c r="D1028" i="58"/>
  <c r="E1028" i="58"/>
  <c r="F1028" i="58"/>
  <c r="G1028" i="58"/>
  <c r="H1028" i="58"/>
  <c r="I1028" i="58"/>
  <c r="J1028" i="58"/>
  <c r="K1028" i="58"/>
  <c r="L1028" i="58"/>
  <c r="M1028" i="58"/>
  <c r="N1028" i="58"/>
  <c r="O1028" i="58"/>
  <c r="P1028" i="58"/>
  <c r="Q1028" i="58"/>
  <c r="R1028" i="58"/>
  <c r="S1028" i="58"/>
  <c r="T1028" i="58"/>
  <c r="U1028" i="58"/>
  <c r="V1028" i="58"/>
  <c r="W1028" i="58"/>
  <c r="X1028" i="58"/>
  <c r="Y1028" i="58"/>
  <c r="Z1028" i="58"/>
  <c r="AA1028" i="58"/>
  <c r="AB1028" i="58"/>
  <c r="AC1028" i="58"/>
  <c r="AD1028" i="58"/>
  <c r="AE1028" i="58"/>
  <c r="AF1028" i="58"/>
  <c r="AG1028" i="58"/>
  <c r="AH1028" i="58"/>
  <c r="AI1028" i="58"/>
  <c r="AJ1028" i="58"/>
  <c r="AK1028" i="58"/>
  <c r="AL1028" i="58"/>
  <c r="AM1028" i="58"/>
  <c r="AN1028" i="58"/>
  <c r="AO1028" i="58"/>
  <c r="AP1028" i="58"/>
  <c r="AQ1028" i="58"/>
  <c r="AR1028" i="58"/>
  <c r="AS1028" i="58"/>
  <c r="D1029" i="58"/>
  <c r="E1029" i="58"/>
  <c r="F1029" i="58"/>
  <c r="G1029" i="58"/>
  <c r="H1029" i="58"/>
  <c r="I1029" i="58"/>
  <c r="J1029" i="58"/>
  <c r="K1029" i="58"/>
  <c r="L1029" i="58"/>
  <c r="M1029" i="58"/>
  <c r="N1029" i="58"/>
  <c r="O1029" i="58"/>
  <c r="P1029" i="58"/>
  <c r="Q1029" i="58"/>
  <c r="R1029" i="58"/>
  <c r="S1029" i="58"/>
  <c r="T1029" i="58"/>
  <c r="U1029" i="58"/>
  <c r="V1029" i="58"/>
  <c r="W1029" i="58"/>
  <c r="X1029" i="58"/>
  <c r="Y1029" i="58"/>
  <c r="Z1029" i="58"/>
  <c r="AA1029" i="58"/>
  <c r="AB1029" i="58"/>
  <c r="AC1029" i="58"/>
  <c r="AD1029" i="58"/>
  <c r="AE1029" i="58"/>
  <c r="AF1029" i="58"/>
  <c r="AG1029" i="58"/>
  <c r="AH1029" i="58"/>
  <c r="AI1029" i="58"/>
  <c r="AJ1029" i="58"/>
  <c r="AK1029" i="58"/>
  <c r="AL1029" i="58"/>
  <c r="AM1029" i="58"/>
  <c r="AN1029" i="58"/>
  <c r="AO1029" i="58"/>
  <c r="AP1029" i="58"/>
  <c r="AQ1029" i="58"/>
  <c r="AR1029" i="58"/>
  <c r="AS1029" i="58"/>
  <c r="D1030" i="58"/>
  <c r="E1030" i="58"/>
  <c r="F1030" i="58"/>
  <c r="G1030" i="58"/>
  <c r="H1030" i="58"/>
  <c r="I1030" i="58"/>
  <c r="J1030" i="58"/>
  <c r="K1030" i="58"/>
  <c r="L1030" i="58"/>
  <c r="M1030" i="58"/>
  <c r="N1030" i="58"/>
  <c r="O1030" i="58"/>
  <c r="P1030" i="58"/>
  <c r="Q1030" i="58"/>
  <c r="R1030" i="58"/>
  <c r="S1030" i="58"/>
  <c r="T1030" i="58"/>
  <c r="U1030" i="58"/>
  <c r="V1030" i="58"/>
  <c r="W1030" i="58"/>
  <c r="X1030" i="58"/>
  <c r="Y1030" i="58"/>
  <c r="Z1030" i="58"/>
  <c r="AA1030" i="58"/>
  <c r="AB1030" i="58"/>
  <c r="AC1030" i="58"/>
  <c r="AD1030" i="58"/>
  <c r="AE1030" i="58"/>
  <c r="AF1030" i="58"/>
  <c r="AG1030" i="58"/>
  <c r="AH1030" i="58"/>
  <c r="AI1030" i="58"/>
  <c r="AJ1030" i="58"/>
  <c r="AK1030" i="58"/>
  <c r="AL1030" i="58"/>
  <c r="AM1030" i="58"/>
  <c r="AN1030" i="58"/>
  <c r="AO1030" i="58"/>
  <c r="AP1030" i="58"/>
  <c r="AQ1030" i="58"/>
  <c r="AR1030" i="58"/>
  <c r="AS1030" i="58"/>
  <c r="D1031" i="58"/>
  <c r="E1031" i="58"/>
  <c r="F1031" i="58"/>
  <c r="G1031" i="58"/>
  <c r="H1031" i="58"/>
  <c r="I1031" i="58"/>
  <c r="J1031" i="58"/>
  <c r="K1031" i="58"/>
  <c r="L1031" i="58"/>
  <c r="M1031" i="58"/>
  <c r="N1031" i="58"/>
  <c r="O1031" i="58"/>
  <c r="P1031" i="58"/>
  <c r="Q1031" i="58"/>
  <c r="R1031" i="58"/>
  <c r="S1031" i="58"/>
  <c r="T1031" i="58"/>
  <c r="U1031" i="58"/>
  <c r="V1031" i="58"/>
  <c r="W1031" i="58"/>
  <c r="X1031" i="58"/>
  <c r="Y1031" i="58"/>
  <c r="Z1031" i="58"/>
  <c r="AA1031" i="58"/>
  <c r="AB1031" i="58"/>
  <c r="AC1031" i="58"/>
  <c r="AD1031" i="58"/>
  <c r="AE1031" i="58"/>
  <c r="AF1031" i="58"/>
  <c r="AG1031" i="58"/>
  <c r="AH1031" i="58"/>
  <c r="AI1031" i="58"/>
  <c r="AJ1031" i="58"/>
  <c r="AK1031" i="58"/>
  <c r="AL1031" i="58"/>
  <c r="AM1031" i="58"/>
  <c r="AN1031" i="58"/>
  <c r="AO1031" i="58"/>
  <c r="AP1031" i="58"/>
  <c r="AQ1031" i="58"/>
  <c r="AR1031" i="58"/>
  <c r="AS1031" i="58"/>
  <c r="D1032" i="58"/>
  <c r="E1032" i="58"/>
  <c r="F1032" i="58"/>
  <c r="G1032" i="58"/>
  <c r="H1032" i="58"/>
  <c r="I1032" i="58"/>
  <c r="J1032" i="58"/>
  <c r="K1032" i="58"/>
  <c r="L1032" i="58"/>
  <c r="M1032" i="58"/>
  <c r="N1032" i="58"/>
  <c r="O1032" i="58"/>
  <c r="P1032" i="58"/>
  <c r="Q1032" i="58"/>
  <c r="R1032" i="58"/>
  <c r="S1032" i="58"/>
  <c r="T1032" i="58"/>
  <c r="U1032" i="58"/>
  <c r="V1032" i="58"/>
  <c r="W1032" i="58"/>
  <c r="X1032" i="58"/>
  <c r="Y1032" i="58"/>
  <c r="Z1032" i="58"/>
  <c r="AA1032" i="58"/>
  <c r="AB1032" i="58"/>
  <c r="AC1032" i="58"/>
  <c r="AD1032" i="58"/>
  <c r="AE1032" i="58"/>
  <c r="AF1032" i="58"/>
  <c r="AG1032" i="58"/>
  <c r="AH1032" i="58"/>
  <c r="AI1032" i="58"/>
  <c r="AJ1032" i="58"/>
  <c r="AK1032" i="58"/>
  <c r="AL1032" i="58"/>
  <c r="AM1032" i="58"/>
  <c r="AN1032" i="58"/>
  <c r="AO1032" i="58"/>
  <c r="AP1032" i="58"/>
  <c r="AQ1032" i="58"/>
  <c r="AR1032" i="58"/>
  <c r="AS1032" i="58"/>
  <c r="D1033" i="58"/>
  <c r="E1033" i="58"/>
  <c r="F1033" i="58"/>
  <c r="G1033" i="58"/>
  <c r="H1033" i="58"/>
  <c r="I1033" i="58"/>
  <c r="J1033" i="58"/>
  <c r="K1033" i="58"/>
  <c r="L1033" i="58"/>
  <c r="M1033" i="58"/>
  <c r="N1033" i="58"/>
  <c r="O1033" i="58"/>
  <c r="P1033" i="58"/>
  <c r="Q1033" i="58"/>
  <c r="R1033" i="58"/>
  <c r="S1033" i="58"/>
  <c r="T1033" i="58"/>
  <c r="U1033" i="58"/>
  <c r="V1033" i="58"/>
  <c r="W1033" i="58"/>
  <c r="X1033" i="58"/>
  <c r="Y1033" i="58"/>
  <c r="Z1033" i="58"/>
  <c r="AA1033" i="58"/>
  <c r="AB1033" i="58"/>
  <c r="AC1033" i="58"/>
  <c r="AD1033" i="58"/>
  <c r="AE1033" i="58"/>
  <c r="AF1033" i="58"/>
  <c r="AG1033" i="58"/>
  <c r="AH1033" i="58"/>
  <c r="AI1033" i="58"/>
  <c r="AJ1033" i="58"/>
  <c r="AK1033" i="58"/>
  <c r="AL1033" i="58"/>
  <c r="AM1033" i="58"/>
  <c r="AN1033" i="58"/>
  <c r="AO1033" i="58"/>
  <c r="AP1033" i="58"/>
  <c r="AQ1033" i="58"/>
  <c r="AR1033" i="58"/>
  <c r="AS1033" i="58"/>
  <c r="D1034" i="58"/>
  <c r="E1034" i="58"/>
  <c r="F1034" i="58"/>
  <c r="G1034" i="58"/>
  <c r="H1034" i="58"/>
  <c r="I1034" i="58"/>
  <c r="J1034" i="58"/>
  <c r="K1034" i="58"/>
  <c r="L1034" i="58"/>
  <c r="M1034" i="58"/>
  <c r="N1034" i="58"/>
  <c r="O1034" i="58"/>
  <c r="P1034" i="58"/>
  <c r="Q1034" i="58"/>
  <c r="R1034" i="58"/>
  <c r="S1034" i="58"/>
  <c r="T1034" i="58"/>
  <c r="U1034" i="58"/>
  <c r="V1034" i="58"/>
  <c r="W1034" i="58"/>
  <c r="X1034" i="58"/>
  <c r="Y1034" i="58"/>
  <c r="Z1034" i="58"/>
  <c r="AA1034" i="58"/>
  <c r="AB1034" i="58"/>
  <c r="AC1034" i="58"/>
  <c r="AD1034" i="58"/>
  <c r="AE1034" i="58"/>
  <c r="AF1034" i="58"/>
  <c r="AG1034" i="58"/>
  <c r="AH1034" i="58"/>
  <c r="AI1034" i="58"/>
  <c r="AJ1034" i="58"/>
  <c r="AK1034" i="58"/>
  <c r="AL1034" i="58"/>
  <c r="AM1034" i="58"/>
  <c r="AN1034" i="58"/>
  <c r="AO1034" i="58"/>
  <c r="AP1034" i="58"/>
  <c r="AQ1034" i="58"/>
  <c r="AR1034" i="58"/>
  <c r="AS1034" i="58"/>
  <c r="D1035" i="58"/>
  <c r="E1035" i="58"/>
  <c r="F1035" i="58"/>
  <c r="G1035" i="58"/>
  <c r="H1035" i="58"/>
  <c r="I1035" i="58"/>
  <c r="J1035" i="58"/>
  <c r="K1035" i="58"/>
  <c r="L1035" i="58"/>
  <c r="M1035" i="58"/>
  <c r="N1035" i="58"/>
  <c r="O1035" i="58"/>
  <c r="P1035" i="58"/>
  <c r="Q1035" i="58"/>
  <c r="R1035" i="58"/>
  <c r="S1035" i="58"/>
  <c r="T1035" i="58"/>
  <c r="U1035" i="58"/>
  <c r="V1035" i="58"/>
  <c r="W1035" i="58"/>
  <c r="X1035" i="58"/>
  <c r="Y1035" i="58"/>
  <c r="Z1035" i="58"/>
  <c r="AA1035" i="58"/>
  <c r="AB1035" i="58"/>
  <c r="AC1035" i="58"/>
  <c r="AD1035" i="58"/>
  <c r="AE1035" i="58"/>
  <c r="AF1035" i="58"/>
  <c r="AG1035" i="58"/>
  <c r="AH1035" i="58"/>
  <c r="AI1035" i="58"/>
  <c r="AJ1035" i="58"/>
  <c r="AK1035" i="58"/>
  <c r="AL1035" i="58"/>
  <c r="AM1035" i="58"/>
  <c r="AN1035" i="58"/>
  <c r="AO1035" i="58"/>
  <c r="AP1035" i="58"/>
  <c r="AQ1035" i="58"/>
  <c r="AR1035" i="58"/>
  <c r="AS1035" i="58"/>
  <c r="D1036" i="58"/>
  <c r="E1036" i="58"/>
  <c r="F1036" i="58"/>
  <c r="G1036" i="58"/>
  <c r="H1036" i="58"/>
  <c r="I1036" i="58"/>
  <c r="J1036" i="58"/>
  <c r="K1036" i="58"/>
  <c r="L1036" i="58"/>
  <c r="M1036" i="58"/>
  <c r="N1036" i="58"/>
  <c r="O1036" i="58"/>
  <c r="P1036" i="58"/>
  <c r="Q1036" i="58"/>
  <c r="R1036" i="58"/>
  <c r="S1036" i="58"/>
  <c r="T1036" i="58"/>
  <c r="U1036" i="58"/>
  <c r="V1036" i="58"/>
  <c r="W1036" i="58"/>
  <c r="X1036" i="58"/>
  <c r="Y1036" i="58"/>
  <c r="Z1036" i="58"/>
  <c r="AA1036" i="58"/>
  <c r="AB1036" i="58"/>
  <c r="AC1036" i="58"/>
  <c r="AD1036" i="58"/>
  <c r="AE1036" i="58"/>
  <c r="AF1036" i="58"/>
  <c r="AG1036" i="58"/>
  <c r="AH1036" i="58"/>
  <c r="AI1036" i="58"/>
  <c r="AJ1036" i="58"/>
  <c r="AK1036" i="58"/>
  <c r="AL1036" i="58"/>
  <c r="AM1036" i="58"/>
  <c r="AN1036" i="58"/>
  <c r="AO1036" i="58"/>
  <c r="AP1036" i="58"/>
  <c r="AQ1036" i="58"/>
  <c r="AR1036" i="58"/>
  <c r="AS1036" i="58"/>
  <c r="D1037" i="58"/>
  <c r="E1037" i="58"/>
  <c r="F1037" i="58"/>
  <c r="G1037" i="58"/>
  <c r="H1037" i="58"/>
  <c r="I1037" i="58"/>
  <c r="J1037" i="58"/>
  <c r="K1037" i="58"/>
  <c r="L1037" i="58"/>
  <c r="M1037" i="58"/>
  <c r="N1037" i="58"/>
  <c r="O1037" i="58"/>
  <c r="P1037" i="58"/>
  <c r="Q1037" i="58"/>
  <c r="R1037" i="58"/>
  <c r="S1037" i="58"/>
  <c r="T1037" i="58"/>
  <c r="U1037" i="58"/>
  <c r="V1037" i="58"/>
  <c r="W1037" i="58"/>
  <c r="X1037" i="58"/>
  <c r="Y1037" i="58"/>
  <c r="Z1037" i="58"/>
  <c r="AA1037" i="58"/>
  <c r="AB1037" i="58"/>
  <c r="AC1037" i="58"/>
  <c r="AD1037" i="58"/>
  <c r="AE1037" i="58"/>
  <c r="AF1037" i="58"/>
  <c r="AG1037" i="58"/>
  <c r="AH1037" i="58"/>
  <c r="AI1037" i="58"/>
  <c r="AJ1037" i="58"/>
  <c r="AK1037" i="58"/>
  <c r="AL1037" i="58"/>
  <c r="AM1037" i="58"/>
  <c r="AN1037" i="58"/>
  <c r="AO1037" i="58"/>
  <c r="AP1037" i="58"/>
  <c r="AQ1037" i="58"/>
  <c r="AR1037" i="58"/>
  <c r="AS1037" i="58"/>
  <c r="D1038" i="58"/>
  <c r="E1038" i="58"/>
  <c r="F1038" i="58"/>
  <c r="G1038" i="58"/>
  <c r="H1038" i="58"/>
  <c r="I1038" i="58"/>
  <c r="J1038" i="58"/>
  <c r="K1038" i="58"/>
  <c r="L1038" i="58"/>
  <c r="M1038" i="58"/>
  <c r="N1038" i="58"/>
  <c r="O1038" i="58"/>
  <c r="P1038" i="58"/>
  <c r="Q1038" i="58"/>
  <c r="R1038" i="58"/>
  <c r="S1038" i="58"/>
  <c r="T1038" i="58"/>
  <c r="U1038" i="58"/>
  <c r="V1038" i="58"/>
  <c r="W1038" i="58"/>
  <c r="X1038" i="58"/>
  <c r="Y1038" i="58"/>
  <c r="Z1038" i="58"/>
  <c r="AA1038" i="58"/>
  <c r="AB1038" i="58"/>
  <c r="AC1038" i="58"/>
  <c r="AD1038" i="58"/>
  <c r="AE1038" i="58"/>
  <c r="AF1038" i="58"/>
  <c r="AG1038" i="58"/>
  <c r="AH1038" i="58"/>
  <c r="AI1038" i="58"/>
  <c r="AJ1038" i="58"/>
  <c r="AK1038" i="58"/>
  <c r="AL1038" i="58"/>
  <c r="AM1038" i="58"/>
  <c r="AN1038" i="58"/>
  <c r="AO1038" i="58"/>
  <c r="AP1038" i="58"/>
  <c r="AQ1038" i="58"/>
  <c r="AR1038" i="58"/>
  <c r="AS1038" i="58"/>
  <c r="D1039" i="58"/>
  <c r="E1039" i="58"/>
  <c r="F1039" i="58"/>
  <c r="G1039" i="58"/>
  <c r="H1039" i="58"/>
  <c r="I1039" i="58"/>
  <c r="J1039" i="58"/>
  <c r="K1039" i="58"/>
  <c r="L1039" i="58"/>
  <c r="M1039" i="58"/>
  <c r="N1039" i="58"/>
  <c r="O1039" i="58"/>
  <c r="P1039" i="58"/>
  <c r="Q1039" i="58"/>
  <c r="R1039" i="58"/>
  <c r="S1039" i="58"/>
  <c r="T1039" i="58"/>
  <c r="U1039" i="58"/>
  <c r="V1039" i="58"/>
  <c r="W1039" i="58"/>
  <c r="X1039" i="58"/>
  <c r="Y1039" i="58"/>
  <c r="Z1039" i="58"/>
  <c r="AA1039" i="58"/>
  <c r="AB1039" i="58"/>
  <c r="AC1039" i="58"/>
  <c r="AD1039" i="58"/>
  <c r="AE1039" i="58"/>
  <c r="AF1039" i="58"/>
  <c r="AG1039" i="58"/>
  <c r="AH1039" i="58"/>
  <c r="AI1039" i="58"/>
  <c r="AJ1039" i="58"/>
  <c r="AK1039" i="58"/>
  <c r="AL1039" i="58"/>
  <c r="AM1039" i="58"/>
  <c r="AN1039" i="58"/>
  <c r="AO1039" i="58"/>
  <c r="AP1039" i="58"/>
  <c r="AQ1039" i="58"/>
  <c r="AR1039" i="58"/>
  <c r="AS1039" i="58"/>
  <c r="D1040" i="58"/>
  <c r="E1040" i="58"/>
  <c r="F1040" i="58"/>
  <c r="G1040" i="58"/>
  <c r="H1040" i="58"/>
  <c r="I1040" i="58"/>
  <c r="J1040" i="58"/>
  <c r="K1040" i="58"/>
  <c r="L1040" i="58"/>
  <c r="M1040" i="58"/>
  <c r="N1040" i="58"/>
  <c r="O1040" i="58"/>
  <c r="P1040" i="58"/>
  <c r="Q1040" i="58"/>
  <c r="R1040" i="58"/>
  <c r="S1040" i="58"/>
  <c r="T1040" i="58"/>
  <c r="U1040" i="58"/>
  <c r="V1040" i="58"/>
  <c r="W1040" i="58"/>
  <c r="X1040" i="58"/>
  <c r="Y1040" i="58"/>
  <c r="Z1040" i="58"/>
  <c r="AA1040" i="58"/>
  <c r="AB1040" i="58"/>
  <c r="AC1040" i="58"/>
  <c r="AD1040" i="58"/>
  <c r="AE1040" i="58"/>
  <c r="AF1040" i="58"/>
  <c r="AG1040" i="58"/>
  <c r="AH1040" i="58"/>
  <c r="AI1040" i="58"/>
  <c r="AJ1040" i="58"/>
  <c r="AK1040" i="58"/>
  <c r="AL1040" i="58"/>
  <c r="AM1040" i="58"/>
  <c r="AN1040" i="58"/>
  <c r="AO1040" i="58"/>
  <c r="AP1040" i="58"/>
  <c r="AQ1040" i="58"/>
  <c r="AR1040" i="58"/>
  <c r="AS1040" i="58"/>
  <c r="D1041" i="58"/>
  <c r="E1041" i="58"/>
  <c r="F1041" i="58"/>
  <c r="G1041" i="58"/>
  <c r="H1041" i="58"/>
  <c r="I1041" i="58"/>
  <c r="J1041" i="58"/>
  <c r="K1041" i="58"/>
  <c r="L1041" i="58"/>
  <c r="M1041" i="58"/>
  <c r="N1041" i="58"/>
  <c r="O1041" i="58"/>
  <c r="P1041" i="58"/>
  <c r="Q1041" i="58"/>
  <c r="R1041" i="58"/>
  <c r="S1041" i="58"/>
  <c r="T1041" i="58"/>
  <c r="U1041" i="58"/>
  <c r="V1041" i="58"/>
  <c r="W1041" i="58"/>
  <c r="X1041" i="58"/>
  <c r="Y1041" i="58"/>
  <c r="Z1041" i="58"/>
  <c r="AA1041" i="58"/>
  <c r="AB1041" i="58"/>
  <c r="AC1041" i="58"/>
  <c r="AD1041" i="58"/>
  <c r="AE1041" i="58"/>
  <c r="AF1041" i="58"/>
  <c r="AG1041" i="58"/>
  <c r="AH1041" i="58"/>
  <c r="AI1041" i="58"/>
  <c r="AJ1041" i="58"/>
  <c r="AK1041" i="58"/>
  <c r="AL1041" i="58"/>
  <c r="AM1041" i="58"/>
  <c r="AN1041" i="58"/>
  <c r="AO1041" i="58"/>
  <c r="AP1041" i="58"/>
  <c r="AQ1041" i="58"/>
  <c r="AR1041" i="58"/>
  <c r="AS1041" i="58"/>
  <c r="D1042" i="58"/>
  <c r="E1042" i="58"/>
  <c r="F1042" i="58"/>
  <c r="G1042" i="58"/>
  <c r="H1042" i="58"/>
  <c r="I1042" i="58"/>
  <c r="J1042" i="58"/>
  <c r="K1042" i="58"/>
  <c r="L1042" i="58"/>
  <c r="M1042" i="58"/>
  <c r="N1042" i="58"/>
  <c r="O1042" i="58"/>
  <c r="P1042" i="58"/>
  <c r="Q1042" i="58"/>
  <c r="R1042" i="58"/>
  <c r="S1042" i="58"/>
  <c r="T1042" i="58"/>
  <c r="U1042" i="58"/>
  <c r="V1042" i="58"/>
  <c r="W1042" i="58"/>
  <c r="X1042" i="58"/>
  <c r="Y1042" i="58"/>
  <c r="Z1042" i="58"/>
  <c r="AA1042" i="58"/>
  <c r="AB1042" i="58"/>
  <c r="AC1042" i="58"/>
  <c r="AD1042" i="58"/>
  <c r="AE1042" i="58"/>
  <c r="AF1042" i="58"/>
  <c r="AG1042" i="58"/>
  <c r="AH1042" i="58"/>
  <c r="AI1042" i="58"/>
  <c r="AJ1042" i="58"/>
  <c r="AK1042" i="58"/>
  <c r="AL1042" i="58"/>
  <c r="AM1042" i="58"/>
  <c r="AN1042" i="58"/>
  <c r="AO1042" i="58"/>
  <c r="AP1042" i="58"/>
  <c r="AQ1042" i="58"/>
  <c r="AR1042" i="58"/>
  <c r="AS1042" i="58"/>
  <c r="D1043" i="58"/>
  <c r="E1043" i="58"/>
  <c r="F1043" i="58"/>
  <c r="G1043" i="58"/>
  <c r="H1043" i="58"/>
  <c r="I1043" i="58"/>
  <c r="J1043" i="58"/>
  <c r="K1043" i="58"/>
  <c r="L1043" i="58"/>
  <c r="M1043" i="58"/>
  <c r="N1043" i="58"/>
  <c r="O1043" i="58"/>
  <c r="P1043" i="58"/>
  <c r="Q1043" i="58"/>
  <c r="R1043" i="58"/>
  <c r="S1043" i="58"/>
  <c r="T1043" i="58"/>
  <c r="U1043" i="58"/>
  <c r="V1043" i="58"/>
  <c r="W1043" i="58"/>
  <c r="X1043" i="58"/>
  <c r="Y1043" i="58"/>
  <c r="Z1043" i="58"/>
  <c r="AA1043" i="58"/>
  <c r="AB1043" i="58"/>
  <c r="AC1043" i="58"/>
  <c r="AD1043" i="58"/>
  <c r="AE1043" i="58"/>
  <c r="AF1043" i="58"/>
  <c r="AG1043" i="58"/>
  <c r="AH1043" i="58"/>
  <c r="AI1043" i="58"/>
  <c r="AJ1043" i="58"/>
  <c r="AK1043" i="58"/>
  <c r="AL1043" i="58"/>
  <c r="AM1043" i="58"/>
  <c r="AN1043" i="58"/>
  <c r="AO1043" i="58"/>
  <c r="AP1043" i="58"/>
  <c r="AQ1043" i="58"/>
  <c r="AR1043" i="58"/>
  <c r="AS1043" i="58"/>
  <c r="D1044" i="58"/>
  <c r="E1044" i="58"/>
  <c r="F1044" i="58"/>
  <c r="G1044" i="58"/>
  <c r="H1044" i="58"/>
  <c r="I1044" i="58"/>
  <c r="J1044" i="58"/>
  <c r="K1044" i="58"/>
  <c r="L1044" i="58"/>
  <c r="M1044" i="58"/>
  <c r="N1044" i="58"/>
  <c r="O1044" i="58"/>
  <c r="P1044" i="58"/>
  <c r="Q1044" i="58"/>
  <c r="R1044" i="58"/>
  <c r="S1044" i="58"/>
  <c r="T1044" i="58"/>
  <c r="U1044" i="58"/>
  <c r="V1044" i="58"/>
  <c r="W1044" i="58"/>
  <c r="X1044" i="58"/>
  <c r="Y1044" i="58"/>
  <c r="Z1044" i="58"/>
  <c r="AA1044" i="58"/>
  <c r="AB1044" i="58"/>
  <c r="AC1044" i="58"/>
  <c r="AD1044" i="58"/>
  <c r="AE1044" i="58"/>
  <c r="AF1044" i="58"/>
  <c r="AG1044" i="58"/>
  <c r="AH1044" i="58"/>
  <c r="AI1044" i="58"/>
  <c r="AJ1044" i="58"/>
  <c r="AK1044" i="58"/>
  <c r="AL1044" i="58"/>
  <c r="AM1044" i="58"/>
  <c r="AN1044" i="58"/>
  <c r="AO1044" i="58"/>
  <c r="AP1044" i="58"/>
  <c r="AQ1044" i="58"/>
  <c r="AR1044" i="58"/>
  <c r="AS1044" i="58"/>
  <c r="D1045" i="58"/>
  <c r="E1045" i="58"/>
  <c r="F1045" i="58"/>
  <c r="G1045" i="58"/>
  <c r="H1045" i="58"/>
  <c r="I1045" i="58"/>
  <c r="J1045" i="58"/>
  <c r="K1045" i="58"/>
  <c r="L1045" i="58"/>
  <c r="M1045" i="58"/>
  <c r="N1045" i="58"/>
  <c r="O1045" i="58"/>
  <c r="P1045" i="58"/>
  <c r="Q1045" i="58"/>
  <c r="R1045" i="58"/>
  <c r="S1045" i="58"/>
  <c r="T1045" i="58"/>
  <c r="U1045" i="58"/>
  <c r="V1045" i="58"/>
  <c r="W1045" i="58"/>
  <c r="X1045" i="58"/>
  <c r="Y1045" i="58"/>
  <c r="Z1045" i="58"/>
  <c r="AA1045" i="58"/>
  <c r="AB1045" i="58"/>
  <c r="AC1045" i="58"/>
  <c r="AD1045" i="58"/>
  <c r="AE1045" i="58"/>
  <c r="AF1045" i="58"/>
  <c r="AG1045" i="58"/>
  <c r="AH1045" i="58"/>
  <c r="AI1045" i="58"/>
  <c r="AJ1045" i="58"/>
  <c r="AK1045" i="58"/>
  <c r="AL1045" i="58"/>
  <c r="AM1045" i="58"/>
  <c r="AN1045" i="58"/>
  <c r="AO1045" i="58"/>
  <c r="AP1045" i="58"/>
  <c r="AQ1045" i="58"/>
  <c r="AR1045" i="58"/>
  <c r="AS1045" i="58"/>
  <c r="D1046" i="58"/>
  <c r="E1046" i="58"/>
  <c r="F1046" i="58"/>
  <c r="G1046" i="58"/>
  <c r="H1046" i="58"/>
  <c r="I1046" i="58"/>
  <c r="J1046" i="58"/>
  <c r="K1046" i="58"/>
  <c r="L1046" i="58"/>
  <c r="M1046" i="58"/>
  <c r="N1046" i="58"/>
  <c r="O1046" i="58"/>
  <c r="P1046" i="58"/>
  <c r="Q1046" i="58"/>
  <c r="R1046" i="58"/>
  <c r="S1046" i="58"/>
  <c r="T1046" i="58"/>
  <c r="U1046" i="58"/>
  <c r="V1046" i="58"/>
  <c r="W1046" i="58"/>
  <c r="X1046" i="58"/>
  <c r="Y1046" i="58"/>
  <c r="Z1046" i="58"/>
  <c r="AA1046" i="58"/>
  <c r="AB1046" i="58"/>
  <c r="AC1046" i="58"/>
  <c r="AD1046" i="58"/>
  <c r="AE1046" i="58"/>
  <c r="AF1046" i="58"/>
  <c r="AG1046" i="58"/>
  <c r="AH1046" i="58"/>
  <c r="AI1046" i="58"/>
  <c r="AJ1046" i="58"/>
  <c r="AK1046" i="58"/>
  <c r="AL1046" i="58"/>
  <c r="AM1046" i="58"/>
  <c r="AN1046" i="58"/>
  <c r="AO1046" i="58"/>
  <c r="AP1046" i="58"/>
  <c r="AQ1046" i="58"/>
  <c r="AR1046" i="58"/>
  <c r="AS1046" i="58"/>
  <c r="D1047" i="58"/>
  <c r="E1047" i="58"/>
  <c r="F1047" i="58"/>
  <c r="G1047" i="58"/>
  <c r="H1047" i="58"/>
  <c r="I1047" i="58"/>
  <c r="J1047" i="58"/>
  <c r="K1047" i="58"/>
  <c r="L1047" i="58"/>
  <c r="M1047" i="58"/>
  <c r="N1047" i="58"/>
  <c r="O1047" i="58"/>
  <c r="P1047" i="58"/>
  <c r="Q1047" i="58"/>
  <c r="R1047" i="58"/>
  <c r="S1047" i="58"/>
  <c r="T1047" i="58"/>
  <c r="U1047" i="58"/>
  <c r="V1047" i="58"/>
  <c r="W1047" i="58"/>
  <c r="X1047" i="58"/>
  <c r="Y1047" i="58"/>
  <c r="Z1047" i="58"/>
  <c r="AA1047" i="58"/>
  <c r="AB1047" i="58"/>
  <c r="AC1047" i="58"/>
  <c r="AD1047" i="58"/>
  <c r="AE1047" i="58"/>
  <c r="AF1047" i="58"/>
  <c r="AG1047" i="58"/>
  <c r="AH1047" i="58"/>
  <c r="AI1047" i="58"/>
  <c r="AJ1047" i="58"/>
  <c r="AK1047" i="58"/>
  <c r="AL1047" i="58"/>
  <c r="AM1047" i="58"/>
  <c r="AN1047" i="58"/>
  <c r="AO1047" i="58"/>
  <c r="AP1047" i="58"/>
  <c r="AQ1047" i="58"/>
  <c r="AR1047" i="58"/>
  <c r="AS1047" i="58"/>
  <c r="D1048" i="58"/>
  <c r="E1048" i="58"/>
  <c r="F1048" i="58"/>
  <c r="G1048" i="58"/>
  <c r="H1048" i="58"/>
  <c r="I1048" i="58"/>
  <c r="J1048" i="58"/>
  <c r="K1048" i="58"/>
  <c r="L1048" i="58"/>
  <c r="M1048" i="58"/>
  <c r="N1048" i="58"/>
  <c r="O1048" i="58"/>
  <c r="P1048" i="58"/>
  <c r="Q1048" i="58"/>
  <c r="R1048" i="58"/>
  <c r="S1048" i="58"/>
  <c r="T1048" i="58"/>
  <c r="U1048" i="58"/>
  <c r="V1048" i="58"/>
  <c r="W1048" i="58"/>
  <c r="X1048" i="58"/>
  <c r="Y1048" i="58"/>
  <c r="Z1048" i="58"/>
  <c r="AA1048" i="58"/>
  <c r="AB1048" i="58"/>
  <c r="AC1048" i="58"/>
  <c r="AD1048" i="58"/>
  <c r="AE1048" i="58"/>
  <c r="AF1048" i="58"/>
  <c r="AG1048" i="58"/>
  <c r="AH1048" i="58"/>
  <c r="AI1048" i="58"/>
  <c r="AJ1048" i="58"/>
  <c r="AK1048" i="58"/>
  <c r="AL1048" i="58"/>
  <c r="AM1048" i="58"/>
  <c r="AN1048" i="58"/>
  <c r="AO1048" i="58"/>
  <c r="AP1048" i="58"/>
  <c r="AQ1048" i="58"/>
  <c r="AR1048" i="58"/>
  <c r="AS1048" i="58"/>
  <c r="D1049" i="58"/>
  <c r="E1049" i="58"/>
  <c r="F1049" i="58"/>
  <c r="G1049" i="58"/>
  <c r="H1049" i="58"/>
  <c r="I1049" i="58"/>
  <c r="J1049" i="58"/>
  <c r="K1049" i="58"/>
  <c r="L1049" i="58"/>
  <c r="M1049" i="58"/>
  <c r="N1049" i="58"/>
  <c r="O1049" i="58"/>
  <c r="P1049" i="58"/>
  <c r="Q1049" i="58"/>
  <c r="R1049" i="58"/>
  <c r="S1049" i="58"/>
  <c r="T1049" i="58"/>
  <c r="U1049" i="58"/>
  <c r="V1049" i="58"/>
  <c r="W1049" i="58"/>
  <c r="X1049" i="58"/>
  <c r="Y1049" i="58"/>
  <c r="Z1049" i="58"/>
  <c r="AA1049" i="58"/>
  <c r="AB1049" i="58"/>
  <c r="AC1049" i="58"/>
  <c r="AD1049" i="58"/>
  <c r="AE1049" i="58"/>
  <c r="AF1049" i="58"/>
  <c r="AG1049" i="58"/>
  <c r="AH1049" i="58"/>
  <c r="AI1049" i="58"/>
  <c r="AJ1049" i="58"/>
  <c r="AK1049" i="58"/>
  <c r="AL1049" i="58"/>
  <c r="AM1049" i="58"/>
  <c r="AN1049" i="58"/>
  <c r="AO1049" i="58"/>
  <c r="AP1049" i="58"/>
  <c r="AQ1049" i="58"/>
  <c r="AR1049" i="58"/>
  <c r="AS1049" i="58"/>
  <c r="D1050" i="58"/>
  <c r="E1050" i="58"/>
  <c r="F1050" i="58"/>
  <c r="G1050" i="58"/>
  <c r="H1050" i="58"/>
  <c r="I1050" i="58"/>
  <c r="J1050" i="58"/>
  <c r="K1050" i="58"/>
  <c r="L1050" i="58"/>
  <c r="M1050" i="58"/>
  <c r="N1050" i="58"/>
  <c r="O1050" i="58"/>
  <c r="P1050" i="58"/>
  <c r="Q1050" i="58"/>
  <c r="R1050" i="58"/>
  <c r="S1050" i="58"/>
  <c r="T1050" i="58"/>
  <c r="U1050" i="58"/>
  <c r="V1050" i="58"/>
  <c r="W1050" i="58"/>
  <c r="X1050" i="58"/>
  <c r="Y1050" i="58"/>
  <c r="Z1050" i="58"/>
  <c r="AA1050" i="58"/>
  <c r="AB1050" i="58"/>
  <c r="AC1050" i="58"/>
  <c r="AD1050" i="58"/>
  <c r="AE1050" i="58"/>
  <c r="AF1050" i="58"/>
  <c r="AG1050" i="58"/>
  <c r="AH1050" i="58"/>
  <c r="AI1050" i="58"/>
  <c r="AJ1050" i="58"/>
  <c r="AK1050" i="58"/>
  <c r="AL1050" i="58"/>
  <c r="AM1050" i="58"/>
  <c r="AN1050" i="58"/>
  <c r="AO1050" i="58"/>
  <c r="AP1050" i="58"/>
  <c r="AQ1050" i="58"/>
  <c r="AR1050" i="58"/>
  <c r="AS1050" i="58"/>
  <c r="E1052" i="58"/>
  <c r="F1052" i="58"/>
  <c r="G1052" i="58"/>
  <c r="H1052" i="58"/>
  <c r="I1052" i="58"/>
  <c r="J1052" i="58"/>
  <c r="K1052" i="58"/>
  <c r="L1052" i="58"/>
  <c r="M1052" i="58"/>
  <c r="N1052" i="58"/>
  <c r="O1052" i="58"/>
  <c r="P1052" i="58"/>
  <c r="Q1052" i="58"/>
  <c r="R1052" i="58"/>
  <c r="S1052" i="58"/>
  <c r="T1052" i="58"/>
  <c r="U1052" i="58"/>
  <c r="V1052" i="58"/>
  <c r="W1052" i="58"/>
  <c r="X1052" i="58"/>
  <c r="Y1052" i="58"/>
  <c r="Z1052" i="58"/>
  <c r="AA1052" i="58"/>
  <c r="AB1052" i="58"/>
  <c r="AC1052" i="58"/>
  <c r="AD1052" i="58"/>
  <c r="AE1052" i="58"/>
  <c r="AF1052" i="58"/>
  <c r="AG1052" i="58"/>
  <c r="AH1052" i="58"/>
  <c r="AI1052" i="58"/>
  <c r="AJ1052" i="58"/>
  <c r="AK1052" i="58"/>
  <c r="AL1052" i="58"/>
  <c r="AM1052" i="58"/>
  <c r="AN1052" i="58"/>
  <c r="AO1052" i="58"/>
  <c r="AP1052" i="58"/>
  <c r="AQ1052" i="58"/>
  <c r="AR1052" i="58"/>
  <c r="AS1052" i="58"/>
  <c r="D1053" i="58"/>
  <c r="E1053" i="58"/>
  <c r="F1053" i="58"/>
  <c r="G1053" i="58"/>
  <c r="H1053" i="58"/>
  <c r="I1053" i="58"/>
  <c r="J1053" i="58"/>
  <c r="K1053" i="58"/>
  <c r="L1053" i="58"/>
  <c r="M1053" i="58"/>
  <c r="N1053" i="58"/>
  <c r="O1053" i="58"/>
  <c r="P1053" i="58"/>
  <c r="Q1053" i="58"/>
  <c r="R1053" i="58"/>
  <c r="S1053" i="58"/>
  <c r="T1053" i="58"/>
  <c r="U1053" i="58"/>
  <c r="V1053" i="58"/>
  <c r="W1053" i="58"/>
  <c r="X1053" i="58"/>
  <c r="Y1053" i="58"/>
  <c r="Z1053" i="58"/>
  <c r="AA1053" i="58"/>
  <c r="AB1053" i="58"/>
  <c r="AC1053" i="58"/>
  <c r="AD1053" i="58"/>
  <c r="AE1053" i="58"/>
  <c r="AF1053" i="58"/>
  <c r="AG1053" i="58"/>
  <c r="AH1053" i="58"/>
  <c r="AI1053" i="58"/>
  <c r="AJ1053" i="58"/>
  <c r="AK1053" i="58"/>
  <c r="AL1053" i="58"/>
  <c r="AM1053" i="58"/>
  <c r="AN1053" i="58"/>
  <c r="AO1053" i="58"/>
  <c r="AP1053" i="58"/>
  <c r="AQ1053" i="58"/>
  <c r="AR1053" i="58"/>
  <c r="AS1053" i="58"/>
  <c r="D1054" i="58"/>
  <c r="E1054" i="58"/>
  <c r="F1054" i="58"/>
  <c r="G1054" i="58"/>
  <c r="H1054" i="58"/>
  <c r="I1054" i="58"/>
  <c r="J1054" i="58"/>
  <c r="K1054" i="58"/>
  <c r="L1054" i="58"/>
  <c r="M1054" i="58"/>
  <c r="N1054" i="58"/>
  <c r="O1054" i="58"/>
  <c r="P1054" i="58"/>
  <c r="Q1054" i="58"/>
  <c r="R1054" i="58"/>
  <c r="S1054" i="58"/>
  <c r="T1054" i="58"/>
  <c r="U1054" i="58"/>
  <c r="V1054" i="58"/>
  <c r="W1054" i="58"/>
  <c r="X1054" i="58"/>
  <c r="Y1054" i="58"/>
  <c r="Z1054" i="58"/>
  <c r="AA1054" i="58"/>
  <c r="AB1054" i="58"/>
  <c r="AC1054" i="58"/>
  <c r="AD1054" i="58"/>
  <c r="AE1054" i="58"/>
  <c r="AF1054" i="58"/>
  <c r="AG1054" i="58"/>
  <c r="AH1054" i="58"/>
  <c r="AI1054" i="58"/>
  <c r="AJ1054" i="58"/>
  <c r="AK1054" i="58"/>
  <c r="AL1054" i="58"/>
  <c r="AM1054" i="58"/>
  <c r="AN1054" i="58"/>
  <c r="AO1054" i="58"/>
  <c r="AP1054" i="58"/>
  <c r="AQ1054" i="58"/>
  <c r="AR1054" i="58"/>
  <c r="AS1054" i="58"/>
  <c r="D1055" i="58"/>
  <c r="E1055" i="58"/>
  <c r="F1055" i="58"/>
  <c r="G1055" i="58"/>
  <c r="H1055" i="58"/>
  <c r="I1055" i="58"/>
  <c r="J1055" i="58"/>
  <c r="K1055" i="58"/>
  <c r="L1055" i="58"/>
  <c r="M1055" i="58"/>
  <c r="N1055" i="58"/>
  <c r="O1055" i="58"/>
  <c r="P1055" i="58"/>
  <c r="Q1055" i="58"/>
  <c r="R1055" i="58"/>
  <c r="S1055" i="58"/>
  <c r="T1055" i="58"/>
  <c r="U1055" i="58"/>
  <c r="V1055" i="58"/>
  <c r="W1055" i="58"/>
  <c r="X1055" i="58"/>
  <c r="Y1055" i="58"/>
  <c r="Z1055" i="58"/>
  <c r="AA1055" i="58"/>
  <c r="AB1055" i="58"/>
  <c r="AC1055" i="58"/>
  <c r="AD1055" i="58"/>
  <c r="AE1055" i="58"/>
  <c r="AF1055" i="58"/>
  <c r="AG1055" i="58"/>
  <c r="AH1055" i="58"/>
  <c r="AI1055" i="58"/>
  <c r="AJ1055" i="58"/>
  <c r="AK1055" i="58"/>
  <c r="AL1055" i="58"/>
  <c r="AM1055" i="58"/>
  <c r="AN1055" i="58"/>
  <c r="AO1055" i="58"/>
  <c r="AP1055" i="58"/>
  <c r="AQ1055" i="58"/>
  <c r="AR1055" i="58"/>
  <c r="AS1055" i="58"/>
  <c r="D1056" i="58"/>
  <c r="E1056" i="58"/>
  <c r="F1056" i="58"/>
  <c r="G1056" i="58"/>
  <c r="H1056" i="58"/>
  <c r="I1056" i="58"/>
  <c r="J1056" i="58"/>
  <c r="K1056" i="58"/>
  <c r="L1056" i="58"/>
  <c r="M1056" i="58"/>
  <c r="N1056" i="58"/>
  <c r="O1056" i="58"/>
  <c r="P1056" i="58"/>
  <c r="Q1056" i="58"/>
  <c r="R1056" i="58"/>
  <c r="S1056" i="58"/>
  <c r="T1056" i="58"/>
  <c r="U1056" i="58"/>
  <c r="V1056" i="58"/>
  <c r="W1056" i="58"/>
  <c r="X1056" i="58"/>
  <c r="Y1056" i="58"/>
  <c r="Z1056" i="58"/>
  <c r="AA1056" i="58"/>
  <c r="AB1056" i="58"/>
  <c r="AC1056" i="58"/>
  <c r="AD1056" i="58"/>
  <c r="AE1056" i="58"/>
  <c r="AF1056" i="58"/>
  <c r="AG1056" i="58"/>
  <c r="AH1056" i="58"/>
  <c r="AI1056" i="58"/>
  <c r="AJ1056" i="58"/>
  <c r="AK1056" i="58"/>
  <c r="AL1056" i="58"/>
  <c r="AM1056" i="58"/>
  <c r="AN1056" i="58"/>
  <c r="AO1056" i="58"/>
  <c r="AP1056" i="58"/>
  <c r="AQ1056" i="58"/>
  <c r="AR1056" i="58"/>
  <c r="AS1056" i="58"/>
  <c r="D1057" i="58"/>
  <c r="E1057" i="58"/>
  <c r="F1057" i="58"/>
  <c r="G1057" i="58"/>
  <c r="H1057" i="58"/>
  <c r="I1057" i="58"/>
  <c r="J1057" i="58"/>
  <c r="K1057" i="58"/>
  <c r="L1057" i="58"/>
  <c r="M1057" i="58"/>
  <c r="N1057" i="58"/>
  <c r="O1057" i="58"/>
  <c r="P1057" i="58"/>
  <c r="Q1057" i="58"/>
  <c r="R1057" i="58"/>
  <c r="S1057" i="58"/>
  <c r="T1057" i="58"/>
  <c r="U1057" i="58"/>
  <c r="V1057" i="58"/>
  <c r="W1057" i="58"/>
  <c r="X1057" i="58"/>
  <c r="Y1057" i="58"/>
  <c r="Z1057" i="58"/>
  <c r="AA1057" i="58"/>
  <c r="AB1057" i="58"/>
  <c r="AC1057" i="58"/>
  <c r="AD1057" i="58"/>
  <c r="AE1057" i="58"/>
  <c r="AF1057" i="58"/>
  <c r="AG1057" i="58"/>
  <c r="AH1057" i="58"/>
  <c r="AI1057" i="58"/>
  <c r="AJ1057" i="58"/>
  <c r="AK1057" i="58"/>
  <c r="AL1057" i="58"/>
  <c r="AM1057" i="58"/>
  <c r="AN1057" i="58"/>
  <c r="AO1057" i="58"/>
  <c r="AP1057" i="58"/>
  <c r="AQ1057" i="58"/>
  <c r="AR1057" i="58"/>
  <c r="AS1057" i="58"/>
  <c r="D1058" i="58"/>
  <c r="E1058" i="58"/>
  <c r="F1058" i="58"/>
  <c r="G1058" i="58"/>
  <c r="H1058" i="58"/>
  <c r="I1058" i="58"/>
  <c r="J1058" i="58"/>
  <c r="K1058" i="58"/>
  <c r="L1058" i="58"/>
  <c r="M1058" i="58"/>
  <c r="N1058" i="58"/>
  <c r="O1058" i="58"/>
  <c r="P1058" i="58"/>
  <c r="Q1058" i="58"/>
  <c r="R1058" i="58"/>
  <c r="S1058" i="58"/>
  <c r="T1058" i="58"/>
  <c r="U1058" i="58"/>
  <c r="V1058" i="58"/>
  <c r="W1058" i="58"/>
  <c r="X1058" i="58"/>
  <c r="Y1058" i="58"/>
  <c r="Z1058" i="58"/>
  <c r="AA1058" i="58"/>
  <c r="AB1058" i="58"/>
  <c r="AC1058" i="58"/>
  <c r="AD1058" i="58"/>
  <c r="AE1058" i="58"/>
  <c r="AF1058" i="58"/>
  <c r="AG1058" i="58"/>
  <c r="AH1058" i="58"/>
  <c r="AI1058" i="58"/>
  <c r="AJ1058" i="58"/>
  <c r="AK1058" i="58"/>
  <c r="AL1058" i="58"/>
  <c r="AM1058" i="58"/>
  <c r="AN1058" i="58"/>
  <c r="AO1058" i="58"/>
  <c r="AP1058" i="58"/>
  <c r="AQ1058" i="58"/>
  <c r="AR1058" i="58"/>
  <c r="AS1058" i="58"/>
  <c r="D1059" i="58"/>
  <c r="E1059" i="58"/>
  <c r="F1059" i="58"/>
  <c r="G1059" i="58"/>
  <c r="H1059" i="58"/>
  <c r="I1059" i="58"/>
  <c r="J1059" i="58"/>
  <c r="K1059" i="58"/>
  <c r="L1059" i="58"/>
  <c r="M1059" i="58"/>
  <c r="N1059" i="58"/>
  <c r="O1059" i="58"/>
  <c r="P1059" i="58"/>
  <c r="Q1059" i="58"/>
  <c r="R1059" i="58"/>
  <c r="S1059" i="58"/>
  <c r="T1059" i="58"/>
  <c r="U1059" i="58"/>
  <c r="V1059" i="58"/>
  <c r="W1059" i="58"/>
  <c r="X1059" i="58"/>
  <c r="Y1059" i="58"/>
  <c r="Z1059" i="58"/>
  <c r="AA1059" i="58"/>
  <c r="AB1059" i="58"/>
  <c r="AC1059" i="58"/>
  <c r="AD1059" i="58"/>
  <c r="AE1059" i="58"/>
  <c r="AF1059" i="58"/>
  <c r="AG1059" i="58"/>
  <c r="AH1059" i="58"/>
  <c r="AI1059" i="58"/>
  <c r="AJ1059" i="58"/>
  <c r="AK1059" i="58"/>
  <c r="AL1059" i="58"/>
  <c r="AM1059" i="58"/>
  <c r="AN1059" i="58"/>
  <c r="AO1059" i="58"/>
  <c r="AP1059" i="58"/>
  <c r="AQ1059" i="58"/>
  <c r="AR1059" i="58"/>
  <c r="AS1059" i="58"/>
  <c r="D1060" i="58"/>
  <c r="E1060" i="58"/>
  <c r="F1060" i="58"/>
  <c r="G1060" i="58"/>
  <c r="H1060" i="58"/>
  <c r="I1060" i="58"/>
  <c r="J1060" i="58"/>
  <c r="K1060" i="58"/>
  <c r="L1060" i="58"/>
  <c r="M1060" i="58"/>
  <c r="N1060" i="58"/>
  <c r="O1060" i="58"/>
  <c r="P1060" i="58"/>
  <c r="Q1060" i="58"/>
  <c r="R1060" i="58"/>
  <c r="S1060" i="58"/>
  <c r="T1060" i="58"/>
  <c r="U1060" i="58"/>
  <c r="V1060" i="58"/>
  <c r="W1060" i="58"/>
  <c r="X1060" i="58"/>
  <c r="Y1060" i="58"/>
  <c r="Z1060" i="58"/>
  <c r="AA1060" i="58"/>
  <c r="AB1060" i="58"/>
  <c r="AC1060" i="58"/>
  <c r="AD1060" i="58"/>
  <c r="AE1060" i="58"/>
  <c r="AF1060" i="58"/>
  <c r="AG1060" i="58"/>
  <c r="AH1060" i="58"/>
  <c r="AI1060" i="58"/>
  <c r="AJ1060" i="58"/>
  <c r="AK1060" i="58"/>
  <c r="AL1060" i="58"/>
  <c r="AM1060" i="58"/>
  <c r="AN1060" i="58"/>
  <c r="AO1060" i="58"/>
  <c r="AP1060" i="58"/>
  <c r="AQ1060" i="58"/>
  <c r="AR1060" i="58"/>
  <c r="AS1060" i="58"/>
  <c r="D1061" i="58"/>
  <c r="E1061" i="58"/>
  <c r="F1061" i="58"/>
  <c r="G1061" i="58"/>
  <c r="H1061" i="58"/>
  <c r="I1061" i="58"/>
  <c r="J1061" i="58"/>
  <c r="K1061" i="58"/>
  <c r="L1061" i="58"/>
  <c r="M1061" i="58"/>
  <c r="N1061" i="58"/>
  <c r="O1061" i="58"/>
  <c r="P1061" i="58"/>
  <c r="Q1061" i="58"/>
  <c r="R1061" i="58"/>
  <c r="S1061" i="58"/>
  <c r="T1061" i="58"/>
  <c r="U1061" i="58"/>
  <c r="V1061" i="58"/>
  <c r="W1061" i="58"/>
  <c r="X1061" i="58"/>
  <c r="Y1061" i="58"/>
  <c r="Z1061" i="58"/>
  <c r="AA1061" i="58"/>
  <c r="AB1061" i="58"/>
  <c r="AC1061" i="58"/>
  <c r="AD1061" i="58"/>
  <c r="AE1061" i="58"/>
  <c r="AF1061" i="58"/>
  <c r="AG1061" i="58"/>
  <c r="AH1061" i="58"/>
  <c r="AI1061" i="58"/>
  <c r="AJ1061" i="58"/>
  <c r="AK1061" i="58"/>
  <c r="AL1061" i="58"/>
  <c r="AM1061" i="58"/>
  <c r="AN1061" i="58"/>
  <c r="AO1061" i="58"/>
  <c r="AP1061" i="58"/>
  <c r="AQ1061" i="58"/>
  <c r="AR1061" i="58"/>
  <c r="AS1061" i="58"/>
  <c r="D1062" i="58"/>
  <c r="E1062" i="58"/>
  <c r="F1062" i="58"/>
  <c r="G1062" i="58"/>
  <c r="H1062" i="58"/>
  <c r="I1062" i="58"/>
  <c r="J1062" i="58"/>
  <c r="K1062" i="58"/>
  <c r="L1062" i="58"/>
  <c r="M1062" i="58"/>
  <c r="N1062" i="58"/>
  <c r="O1062" i="58"/>
  <c r="P1062" i="58"/>
  <c r="Q1062" i="58"/>
  <c r="R1062" i="58"/>
  <c r="S1062" i="58"/>
  <c r="T1062" i="58"/>
  <c r="U1062" i="58"/>
  <c r="V1062" i="58"/>
  <c r="W1062" i="58"/>
  <c r="X1062" i="58"/>
  <c r="Y1062" i="58"/>
  <c r="Z1062" i="58"/>
  <c r="AA1062" i="58"/>
  <c r="AB1062" i="58"/>
  <c r="AC1062" i="58"/>
  <c r="AD1062" i="58"/>
  <c r="AE1062" i="58"/>
  <c r="AF1062" i="58"/>
  <c r="AG1062" i="58"/>
  <c r="AH1062" i="58"/>
  <c r="AI1062" i="58"/>
  <c r="AJ1062" i="58"/>
  <c r="AK1062" i="58"/>
  <c r="AL1062" i="58"/>
  <c r="AM1062" i="58"/>
  <c r="AN1062" i="58"/>
  <c r="AO1062" i="58"/>
  <c r="AP1062" i="58"/>
  <c r="AQ1062" i="58"/>
  <c r="AR1062" i="58"/>
  <c r="AS1062" i="58"/>
  <c r="D1063" i="58"/>
  <c r="E1063" i="58"/>
  <c r="F1063" i="58"/>
  <c r="G1063" i="58"/>
  <c r="H1063" i="58"/>
  <c r="I1063" i="58"/>
  <c r="J1063" i="58"/>
  <c r="K1063" i="58"/>
  <c r="L1063" i="58"/>
  <c r="M1063" i="58"/>
  <c r="N1063" i="58"/>
  <c r="O1063" i="58"/>
  <c r="P1063" i="58"/>
  <c r="Q1063" i="58"/>
  <c r="R1063" i="58"/>
  <c r="S1063" i="58"/>
  <c r="T1063" i="58"/>
  <c r="U1063" i="58"/>
  <c r="V1063" i="58"/>
  <c r="W1063" i="58"/>
  <c r="X1063" i="58"/>
  <c r="Y1063" i="58"/>
  <c r="Z1063" i="58"/>
  <c r="AA1063" i="58"/>
  <c r="AB1063" i="58"/>
  <c r="AC1063" i="58"/>
  <c r="AD1063" i="58"/>
  <c r="AE1063" i="58"/>
  <c r="AF1063" i="58"/>
  <c r="AG1063" i="58"/>
  <c r="AH1063" i="58"/>
  <c r="AI1063" i="58"/>
  <c r="AJ1063" i="58"/>
  <c r="AK1063" i="58"/>
  <c r="AL1063" i="58"/>
  <c r="AM1063" i="58"/>
  <c r="AN1063" i="58"/>
  <c r="AO1063" i="58"/>
  <c r="AP1063" i="58"/>
  <c r="AQ1063" i="58"/>
  <c r="AR1063" i="58"/>
  <c r="AS1063" i="58"/>
  <c r="D1064" i="58"/>
  <c r="E1064" i="58"/>
  <c r="F1064" i="58"/>
  <c r="G1064" i="58"/>
  <c r="H1064" i="58"/>
  <c r="I1064" i="58"/>
  <c r="J1064" i="58"/>
  <c r="K1064" i="58"/>
  <c r="L1064" i="58"/>
  <c r="M1064" i="58"/>
  <c r="N1064" i="58"/>
  <c r="O1064" i="58"/>
  <c r="P1064" i="58"/>
  <c r="Q1064" i="58"/>
  <c r="R1064" i="58"/>
  <c r="S1064" i="58"/>
  <c r="T1064" i="58"/>
  <c r="U1064" i="58"/>
  <c r="V1064" i="58"/>
  <c r="W1064" i="58"/>
  <c r="X1064" i="58"/>
  <c r="Y1064" i="58"/>
  <c r="Z1064" i="58"/>
  <c r="AA1064" i="58"/>
  <c r="AB1064" i="58"/>
  <c r="AC1064" i="58"/>
  <c r="AD1064" i="58"/>
  <c r="AE1064" i="58"/>
  <c r="AF1064" i="58"/>
  <c r="AG1064" i="58"/>
  <c r="AH1064" i="58"/>
  <c r="AI1064" i="58"/>
  <c r="AJ1064" i="58"/>
  <c r="AK1064" i="58"/>
  <c r="AL1064" i="58"/>
  <c r="AM1064" i="58"/>
  <c r="AN1064" i="58"/>
  <c r="AO1064" i="58"/>
  <c r="AP1064" i="58"/>
  <c r="AQ1064" i="58"/>
  <c r="AR1064" i="58"/>
  <c r="AS1064" i="58"/>
  <c r="D1065" i="58"/>
  <c r="E1065" i="58"/>
  <c r="F1065" i="58"/>
  <c r="G1065" i="58"/>
  <c r="H1065" i="58"/>
  <c r="I1065" i="58"/>
  <c r="J1065" i="58"/>
  <c r="K1065" i="58"/>
  <c r="L1065" i="58"/>
  <c r="M1065" i="58"/>
  <c r="N1065" i="58"/>
  <c r="O1065" i="58"/>
  <c r="P1065" i="58"/>
  <c r="Q1065" i="58"/>
  <c r="R1065" i="58"/>
  <c r="S1065" i="58"/>
  <c r="T1065" i="58"/>
  <c r="U1065" i="58"/>
  <c r="V1065" i="58"/>
  <c r="W1065" i="58"/>
  <c r="X1065" i="58"/>
  <c r="Y1065" i="58"/>
  <c r="Z1065" i="58"/>
  <c r="AA1065" i="58"/>
  <c r="AB1065" i="58"/>
  <c r="AC1065" i="58"/>
  <c r="AD1065" i="58"/>
  <c r="AE1065" i="58"/>
  <c r="AF1065" i="58"/>
  <c r="AG1065" i="58"/>
  <c r="AH1065" i="58"/>
  <c r="AI1065" i="58"/>
  <c r="AJ1065" i="58"/>
  <c r="AK1065" i="58"/>
  <c r="AL1065" i="58"/>
  <c r="AM1065" i="58"/>
  <c r="AN1065" i="58"/>
  <c r="AO1065" i="58"/>
  <c r="AP1065" i="58"/>
  <c r="AQ1065" i="58"/>
  <c r="AR1065" i="58"/>
  <c r="AS1065" i="58"/>
  <c r="D1066" i="58"/>
  <c r="E1066" i="58"/>
  <c r="F1066" i="58"/>
  <c r="G1066" i="58"/>
  <c r="H1066" i="58"/>
  <c r="I1066" i="58"/>
  <c r="J1066" i="58"/>
  <c r="K1066" i="58"/>
  <c r="L1066" i="58"/>
  <c r="M1066" i="58"/>
  <c r="N1066" i="58"/>
  <c r="O1066" i="58"/>
  <c r="P1066" i="58"/>
  <c r="Q1066" i="58"/>
  <c r="R1066" i="58"/>
  <c r="S1066" i="58"/>
  <c r="T1066" i="58"/>
  <c r="U1066" i="58"/>
  <c r="V1066" i="58"/>
  <c r="W1066" i="58"/>
  <c r="X1066" i="58"/>
  <c r="Y1066" i="58"/>
  <c r="Z1066" i="58"/>
  <c r="AA1066" i="58"/>
  <c r="AB1066" i="58"/>
  <c r="AC1066" i="58"/>
  <c r="AD1066" i="58"/>
  <c r="AE1066" i="58"/>
  <c r="AF1066" i="58"/>
  <c r="AG1066" i="58"/>
  <c r="AH1066" i="58"/>
  <c r="AI1066" i="58"/>
  <c r="AJ1066" i="58"/>
  <c r="AK1066" i="58"/>
  <c r="AL1066" i="58"/>
  <c r="AM1066" i="58"/>
  <c r="AN1066" i="58"/>
  <c r="AO1066" i="58"/>
  <c r="AP1066" i="58"/>
  <c r="AQ1066" i="58"/>
  <c r="AR1066" i="58"/>
  <c r="AS1066" i="58"/>
  <c r="D1067" i="58"/>
  <c r="E1067" i="58"/>
  <c r="F1067" i="58"/>
  <c r="G1067" i="58"/>
  <c r="H1067" i="58"/>
  <c r="I1067" i="58"/>
  <c r="J1067" i="58"/>
  <c r="K1067" i="58"/>
  <c r="L1067" i="58"/>
  <c r="M1067" i="58"/>
  <c r="N1067" i="58"/>
  <c r="O1067" i="58"/>
  <c r="P1067" i="58"/>
  <c r="Q1067" i="58"/>
  <c r="R1067" i="58"/>
  <c r="S1067" i="58"/>
  <c r="T1067" i="58"/>
  <c r="U1067" i="58"/>
  <c r="V1067" i="58"/>
  <c r="W1067" i="58"/>
  <c r="X1067" i="58"/>
  <c r="Y1067" i="58"/>
  <c r="Z1067" i="58"/>
  <c r="AA1067" i="58"/>
  <c r="AB1067" i="58"/>
  <c r="AC1067" i="58"/>
  <c r="AD1067" i="58"/>
  <c r="AE1067" i="58"/>
  <c r="AF1067" i="58"/>
  <c r="AG1067" i="58"/>
  <c r="AH1067" i="58"/>
  <c r="AI1067" i="58"/>
  <c r="AJ1067" i="58"/>
  <c r="AK1067" i="58"/>
  <c r="AL1067" i="58"/>
  <c r="AM1067" i="58"/>
  <c r="AN1067" i="58"/>
  <c r="AO1067" i="58"/>
  <c r="AP1067" i="58"/>
  <c r="AQ1067" i="58"/>
  <c r="AR1067" i="58"/>
  <c r="AS1067" i="58"/>
  <c r="D1068" i="58"/>
  <c r="E1068" i="58"/>
  <c r="F1068" i="58"/>
  <c r="G1068" i="58"/>
  <c r="H1068" i="58"/>
  <c r="I1068" i="58"/>
  <c r="J1068" i="58"/>
  <c r="K1068" i="58"/>
  <c r="L1068" i="58"/>
  <c r="M1068" i="58"/>
  <c r="N1068" i="58"/>
  <c r="O1068" i="58"/>
  <c r="P1068" i="58"/>
  <c r="Q1068" i="58"/>
  <c r="R1068" i="58"/>
  <c r="S1068" i="58"/>
  <c r="T1068" i="58"/>
  <c r="U1068" i="58"/>
  <c r="V1068" i="58"/>
  <c r="W1068" i="58"/>
  <c r="X1068" i="58"/>
  <c r="Y1068" i="58"/>
  <c r="Z1068" i="58"/>
  <c r="AA1068" i="58"/>
  <c r="AB1068" i="58"/>
  <c r="AC1068" i="58"/>
  <c r="AD1068" i="58"/>
  <c r="AE1068" i="58"/>
  <c r="AF1068" i="58"/>
  <c r="AG1068" i="58"/>
  <c r="AH1068" i="58"/>
  <c r="AI1068" i="58"/>
  <c r="AJ1068" i="58"/>
  <c r="AK1068" i="58"/>
  <c r="AL1068" i="58"/>
  <c r="AM1068" i="58"/>
  <c r="AN1068" i="58"/>
  <c r="AO1068" i="58"/>
  <c r="AP1068" i="58"/>
  <c r="AQ1068" i="58"/>
  <c r="AR1068" i="58"/>
  <c r="AS1068" i="58"/>
  <c r="D1069" i="58"/>
  <c r="E1069" i="58"/>
  <c r="F1069" i="58"/>
  <c r="G1069" i="58"/>
  <c r="H1069" i="58"/>
  <c r="I1069" i="58"/>
  <c r="J1069" i="58"/>
  <c r="K1069" i="58"/>
  <c r="L1069" i="58"/>
  <c r="M1069" i="58"/>
  <c r="N1069" i="58"/>
  <c r="O1069" i="58"/>
  <c r="P1069" i="58"/>
  <c r="Q1069" i="58"/>
  <c r="R1069" i="58"/>
  <c r="S1069" i="58"/>
  <c r="T1069" i="58"/>
  <c r="U1069" i="58"/>
  <c r="V1069" i="58"/>
  <c r="W1069" i="58"/>
  <c r="X1069" i="58"/>
  <c r="Y1069" i="58"/>
  <c r="Z1069" i="58"/>
  <c r="AA1069" i="58"/>
  <c r="AB1069" i="58"/>
  <c r="AC1069" i="58"/>
  <c r="AD1069" i="58"/>
  <c r="AE1069" i="58"/>
  <c r="AF1069" i="58"/>
  <c r="AG1069" i="58"/>
  <c r="AH1069" i="58"/>
  <c r="AI1069" i="58"/>
  <c r="AJ1069" i="58"/>
  <c r="AK1069" i="58"/>
  <c r="AL1069" i="58"/>
  <c r="AM1069" i="58"/>
  <c r="AN1069" i="58"/>
  <c r="AO1069" i="58"/>
  <c r="AP1069" i="58"/>
  <c r="AQ1069" i="58"/>
  <c r="AR1069" i="58"/>
  <c r="AS1069" i="58"/>
  <c r="D1070" i="58"/>
  <c r="E1070" i="58"/>
  <c r="F1070" i="58"/>
  <c r="G1070" i="58"/>
  <c r="H1070" i="58"/>
  <c r="I1070" i="58"/>
  <c r="J1070" i="58"/>
  <c r="K1070" i="58"/>
  <c r="L1070" i="58"/>
  <c r="M1070" i="58"/>
  <c r="N1070" i="58"/>
  <c r="O1070" i="58"/>
  <c r="P1070" i="58"/>
  <c r="Q1070" i="58"/>
  <c r="R1070" i="58"/>
  <c r="S1070" i="58"/>
  <c r="T1070" i="58"/>
  <c r="U1070" i="58"/>
  <c r="V1070" i="58"/>
  <c r="W1070" i="58"/>
  <c r="X1070" i="58"/>
  <c r="Y1070" i="58"/>
  <c r="Z1070" i="58"/>
  <c r="AA1070" i="58"/>
  <c r="AB1070" i="58"/>
  <c r="AC1070" i="58"/>
  <c r="AD1070" i="58"/>
  <c r="AE1070" i="58"/>
  <c r="AF1070" i="58"/>
  <c r="AG1070" i="58"/>
  <c r="AH1070" i="58"/>
  <c r="AI1070" i="58"/>
  <c r="AJ1070" i="58"/>
  <c r="AK1070" i="58"/>
  <c r="AL1070" i="58"/>
  <c r="AM1070" i="58"/>
  <c r="AN1070" i="58"/>
  <c r="AO1070" i="58"/>
  <c r="AP1070" i="58"/>
  <c r="AQ1070" i="58"/>
  <c r="AR1070" i="58"/>
  <c r="AS1070" i="58"/>
  <c r="D1071" i="58"/>
  <c r="E1071" i="58"/>
  <c r="F1071" i="58"/>
  <c r="G1071" i="58"/>
  <c r="H1071" i="58"/>
  <c r="I1071" i="58"/>
  <c r="J1071" i="58"/>
  <c r="K1071" i="58"/>
  <c r="L1071" i="58"/>
  <c r="M1071" i="58"/>
  <c r="N1071" i="58"/>
  <c r="O1071" i="58"/>
  <c r="P1071" i="58"/>
  <c r="Q1071" i="58"/>
  <c r="R1071" i="58"/>
  <c r="S1071" i="58"/>
  <c r="T1071" i="58"/>
  <c r="U1071" i="58"/>
  <c r="V1071" i="58"/>
  <c r="W1071" i="58"/>
  <c r="X1071" i="58"/>
  <c r="Y1071" i="58"/>
  <c r="Z1071" i="58"/>
  <c r="AA1071" i="58"/>
  <c r="AB1071" i="58"/>
  <c r="AC1071" i="58"/>
  <c r="AD1071" i="58"/>
  <c r="AE1071" i="58"/>
  <c r="AF1071" i="58"/>
  <c r="AG1071" i="58"/>
  <c r="AH1071" i="58"/>
  <c r="AI1071" i="58"/>
  <c r="AJ1071" i="58"/>
  <c r="AK1071" i="58"/>
  <c r="AL1071" i="58"/>
  <c r="AM1071" i="58"/>
  <c r="AN1071" i="58"/>
  <c r="AO1071" i="58"/>
  <c r="AP1071" i="58"/>
  <c r="AQ1071" i="58"/>
  <c r="AR1071" i="58"/>
  <c r="AS1071" i="58"/>
  <c r="D1072" i="58"/>
  <c r="E1072" i="58"/>
  <c r="F1072" i="58"/>
  <c r="G1072" i="58"/>
  <c r="H1072" i="58"/>
  <c r="I1072" i="58"/>
  <c r="J1072" i="58"/>
  <c r="K1072" i="58"/>
  <c r="L1072" i="58"/>
  <c r="M1072" i="58"/>
  <c r="N1072" i="58"/>
  <c r="O1072" i="58"/>
  <c r="P1072" i="58"/>
  <c r="Q1072" i="58"/>
  <c r="R1072" i="58"/>
  <c r="S1072" i="58"/>
  <c r="T1072" i="58"/>
  <c r="U1072" i="58"/>
  <c r="V1072" i="58"/>
  <c r="W1072" i="58"/>
  <c r="X1072" i="58"/>
  <c r="Y1072" i="58"/>
  <c r="Z1072" i="58"/>
  <c r="AA1072" i="58"/>
  <c r="AB1072" i="58"/>
  <c r="AC1072" i="58"/>
  <c r="AD1072" i="58"/>
  <c r="AE1072" i="58"/>
  <c r="AF1072" i="58"/>
  <c r="AG1072" i="58"/>
  <c r="AH1072" i="58"/>
  <c r="AI1072" i="58"/>
  <c r="AJ1072" i="58"/>
  <c r="AK1072" i="58"/>
  <c r="AL1072" i="58"/>
  <c r="AM1072" i="58"/>
  <c r="AN1072" i="58"/>
  <c r="AO1072" i="58"/>
  <c r="AP1072" i="58"/>
  <c r="AQ1072" i="58"/>
  <c r="AR1072" i="58"/>
  <c r="AS1072" i="58"/>
  <c r="D1073" i="58"/>
  <c r="E1073" i="58"/>
  <c r="F1073" i="58"/>
  <c r="G1073" i="58"/>
  <c r="H1073" i="58"/>
  <c r="I1073" i="58"/>
  <c r="J1073" i="58"/>
  <c r="K1073" i="58"/>
  <c r="L1073" i="58"/>
  <c r="M1073" i="58"/>
  <c r="N1073" i="58"/>
  <c r="O1073" i="58"/>
  <c r="P1073" i="58"/>
  <c r="Q1073" i="58"/>
  <c r="R1073" i="58"/>
  <c r="S1073" i="58"/>
  <c r="T1073" i="58"/>
  <c r="U1073" i="58"/>
  <c r="V1073" i="58"/>
  <c r="W1073" i="58"/>
  <c r="X1073" i="58"/>
  <c r="Y1073" i="58"/>
  <c r="Z1073" i="58"/>
  <c r="AA1073" i="58"/>
  <c r="AB1073" i="58"/>
  <c r="AC1073" i="58"/>
  <c r="AD1073" i="58"/>
  <c r="AE1073" i="58"/>
  <c r="AF1073" i="58"/>
  <c r="AG1073" i="58"/>
  <c r="AH1073" i="58"/>
  <c r="AI1073" i="58"/>
  <c r="AJ1073" i="58"/>
  <c r="AK1073" i="58"/>
  <c r="AL1073" i="58"/>
  <c r="AM1073" i="58"/>
  <c r="AN1073" i="58"/>
  <c r="AO1073" i="58"/>
  <c r="AP1073" i="58"/>
  <c r="AQ1073" i="58"/>
  <c r="AR1073" i="58"/>
  <c r="AS1073" i="58"/>
  <c r="D1074" i="58"/>
  <c r="E1074" i="58"/>
  <c r="F1074" i="58"/>
  <c r="G1074" i="58"/>
  <c r="H1074" i="58"/>
  <c r="I1074" i="58"/>
  <c r="J1074" i="58"/>
  <c r="K1074" i="58"/>
  <c r="L1074" i="58"/>
  <c r="M1074" i="58"/>
  <c r="N1074" i="58"/>
  <c r="O1074" i="58"/>
  <c r="P1074" i="58"/>
  <c r="Q1074" i="58"/>
  <c r="R1074" i="58"/>
  <c r="S1074" i="58"/>
  <c r="T1074" i="58"/>
  <c r="U1074" i="58"/>
  <c r="V1074" i="58"/>
  <c r="W1074" i="58"/>
  <c r="X1074" i="58"/>
  <c r="Y1074" i="58"/>
  <c r="Z1074" i="58"/>
  <c r="AA1074" i="58"/>
  <c r="AB1074" i="58"/>
  <c r="AC1074" i="58"/>
  <c r="AD1074" i="58"/>
  <c r="AE1074" i="58"/>
  <c r="AF1074" i="58"/>
  <c r="AG1074" i="58"/>
  <c r="AH1074" i="58"/>
  <c r="AI1074" i="58"/>
  <c r="AJ1074" i="58"/>
  <c r="AK1074" i="58"/>
  <c r="AL1074" i="58"/>
  <c r="AM1074" i="58"/>
  <c r="AN1074" i="58"/>
  <c r="AO1074" i="58"/>
  <c r="AP1074" i="58"/>
  <c r="AQ1074" i="58"/>
  <c r="AR1074" i="58"/>
  <c r="AS1074" i="58"/>
  <c r="D1075" i="58"/>
  <c r="E1075" i="58"/>
  <c r="F1075" i="58"/>
  <c r="G1075" i="58"/>
  <c r="H1075" i="58"/>
  <c r="I1075" i="58"/>
  <c r="J1075" i="58"/>
  <c r="K1075" i="58"/>
  <c r="L1075" i="58"/>
  <c r="M1075" i="58"/>
  <c r="N1075" i="58"/>
  <c r="O1075" i="58"/>
  <c r="P1075" i="58"/>
  <c r="Q1075" i="58"/>
  <c r="R1075" i="58"/>
  <c r="S1075" i="58"/>
  <c r="T1075" i="58"/>
  <c r="U1075" i="58"/>
  <c r="V1075" i="58"/>
  <c r="W1075" i="58"/>
  <c r="X1075" i="58"/>
  <c r="Y1075" i="58"/>
  <c r="Z1075" i="58"/>
  <c r="AA1075" i="58"/>
  <c r="AB1075" i="58"/>
  <c r="AC1075" i="58"/>
  <c r="AD1075" i="58"/>
  <c r="AE1075" i="58"/>
  <c r="AF1075" i="58"/>
  <c r="AG1075" i="58"/>
  <c r="AH1075" i="58"/>
  <c r="AI1075" i="58"/>
  <c r="AJ1075" i="58"/>
  <c r="AK1075" i="58"/>
  <c r="AL1075" i="58"/>
  <c r="AM1075" i="58"/>
  <c r="AN1075" i="58"/>
  <c r="AO1075" i="58"/>
  <c r="AP1075" i="58"/>
  <c r="AQ1075" i="58"/>
  <c r="AR1075" i="58"/>
  <c r="AS1075" i="58"/>
  <c r="D1076" i="58"/>
  <c r="E1076" i="58"/>
  <c r="F1076" i="58"/>
  <c r="G1076" i="58"/>
  <c r="H1076" i="58"/>
  <c r="I1076" i="58"/>
  <c r="J1076" i="58"/>
  <c r="K1076" i="58"/>
  <c r="L1076" i="58"/>
  <c r="M1076" i="58"/>
  <c r="N1076" i="58"/>
  <c r="O1076" i="58"/>
  <c r="P1076" i="58"/>
  <c r="Q1076" i="58"/>
  <c r="R1076" i="58"/>
  <c r="S1076" i="58"/>
  <c r="T1076" i="58"/>
  <c r="U1076" i="58"/>
  <c r="V1076" i="58"/>
  <c r="W1076" i="58"/>
  <c r="X1076" i="58"/>
  <c r="Y1076" i="58"/>
  <c r="Z1076" i="58"/>
  <c r="AA1076" i="58"/>
  <c r="AB1076" i="58"/>
  <c r="AC1076" i="58"/>
  <c r="AD1076" i="58"/>
  <c r="AE1076" i="58"/>
  <c r="AF1076" i="58"/>
  <c r="AG1076" i="58"/>
  <c r="AH1076" i="58"/>
  <c r="AI1076" i="58"/>
  <c r="AJ1076" i="58"/>
  <c r="AK1076" i="58"/>
  <c r="AL1076" i="58"/>
  <c r="AM1076" i="58"/>
  <c r="AN1076" i="58"/>
  <c r="AO1076" i="58"/>
  <c r="AP1076" i="58"/>
  <c r="AQ1076" i="58"/>
  <c r="AR1076" i="58"/>
  <c r="AS1076" i="58"/>
  <c r="D1077" i="58"/>
  <c r="E1077" i="58"/>
  <c r="F1077" i="58"/>
  <c r="G1077" i="58"/>
  <c r="H1077" i="58"/>
  <c r="I1077" i="58"/>
  <c r="J1077" i="58"/>
  <c r="K1077" i="58"/>
  <c r="L1077" i="58"/>
  <c r="M1077" i="58"/>
  <c r="N1077" i="58"/>
  <c r="O1077" i="58"/>
  <c r="P1077" i="58"/>
  <c r="Q1077" i="58"/>
  <c r="R1077" i="58"/>
  <c r="S1077" i="58"/>
  <c r="T1077" i="58"/>
  <c r="U1077" i="58"/>
  <c r="V1077" i="58"/>
  <c r="W1077" i="58"/>
  <c r="X1077" i="58"/>
  <c r="Y1077" i="58"/>
  <c r="Z1077" i="58"/>
  <c r="AA1077" i="58"/>
  <c r="AB1077" i="58"/>
  <c r="AC1077" i="58"/>
  <c r="AD1077" i="58"/>
  <c r="AE1077" i="58"/>
  <c r="AF1077" i="58"/>
  <c r="AG1077" i="58"/>
  <c r="AH1077" i="58"/>
  <c r="AI1077" i="58"/>
  <c r="AJ1077" i="58"/>
  <c r="AK1077" i="58"/>
  <c r="AL1077" i="58"/>
  <c r="AM1077" i="58"/>
  <c r="AN1077" i="58"/>
  <c r="AO1077" i="58"/>
  <c r="AP1077" i="58"/>
  <c r="AQ1077" i="58"/>
  <c r="AR1077" i="58"/>
  <c r="AS1077" i="58"/>
  <c r="D1078" i="58"/>
  <c r="E1078" i="58"/>
  <c r="F1078" i="58"/>
  <c r="G1078" i="58"/>
  <c r="H1078" i="58"/>
  <c r="I1078" i="58"/>
  <c r="J1078" i="58"/>
  <c r="K1078" i="58"/>
  <c r="L1078" i="58"/>
  <c r="M1078" i="58"/>
  <c r="N1078" i="58"/>
  <c r="O1078" i="58"/>
  <c r="P1078" i="58"/>
  <c r="Q1078" i="58"/>
  <c r="R1078" i="58"/>
  <c r="S1078" i="58"/>
  <c r="T1078" i="58"/>
  <c r="U1078" i="58"/>
  <c r="V1078" i="58"/>
  <c r="W1078" i="58"/>
  <c r="X1078" i="58"/>
  <c r="Y1078" i="58"/>
  <c r="Z1078" i="58"/>
  <c r="AA1078" i="58"/>
  <c r="AB1078" i="58"/>
  <c r="AC1078" i="58"/>
  <c r="AD1078" i="58"/>
  <c r="AE1078" i="58"/>
  <c r="AF1078" i="58"/>
  <c r="AG1078" i="58"/>
  <c r="AH1078" i="58"/>
  <c r="AI1078" i="58"/>
  <c r="AJ1078" i="58"/>
  <c r="AK1078" i="58"/>
  <c r="AL1078" i="58"/>
  <c r="AM1078" i="58"/>
  <c r="AN1078" i="58"/>
  <c r="AO1078" i="58"/>
  <c r="AP1078" i="58"/>
  <c r="AQ1078" i="58"/>
  <c r="AR1078" i="58"/>
  <c r="AS1078" i="58"/>
  <c r="D1079" i="58"/>
  <c r="E1079" i="58"/>
  <c r="F1079" i="58"/>
  <c r="G1079" i="58"/>
  <c r="H1079" i="58"/>
  <c r="I1079" i="58"/>
  <c r="J1079" i="58"/>
  <c r="K1079" i="58"/>
  <c r="L1079" i="58"/>
  <c r="M1079" i="58"/>
  <c r="N1079" i="58"/>
  <c r="O1079" i="58"/>
  <c r="P1079" i="58"/>
  <c r="Q1079" i="58"/>
  <c r="R1079" i="58"/>
  <c r="S1079" i="58"/>
  <c r="T1079" i="58"/>
  <c r="U1079" i="58"/>
  <c r="V1079" i="58"/>
  <c r="W1079" i="58"/>
  <c r="X1079" i="58"/>
  <c r="Y1079" i="58"/>
  <c r="Z1079" i="58"/>
  <c r="AA1079" i="58"/>
  <c r="AB1079" i="58"/>
  <c r="AC1079" i="58"/>
  <c r="AD1079" i="58"/>
  <c r="AE1079" i="58"/>
  <c r="AF1079" i="58"/>
  <c r="AG1079" i="58"/>
  <c r="AH1079" i="58"/>
  <c r="AI1079" i="58"/>
  <c r="AJ1079" i="58"/>
  <c r="AK1079" i="58"/>
  <c r="AL1079" i="58"/>
  <c r="AM1079" i="58"/>
  <c r="AN1079" i="58"/>
  <c r="AO1079" i="58"/>
  <c r="AP1079" i="58"/>
  <c r="AQ1079" i="58"/>
  <c r="AR1079" i="58"/>
  <c r="AS1079" i="58"/>
  <c r="D1080" i="58"/>
  <c r="E1080" i="58"/>
  <c r="F1080" i="58"/>
  <c r="G1080" i="58"/>
  <c r="H1080" i="58"/>
  <c r="I1080" i="58"/>
  <c r="J1080" i="58"/>
  <c r="K1080" i="58"/>
  <c r="L1080" i="58"/>
  <c r="M1080" i="58"/>
  <c r="N1080" i="58"/>
  <c r="O1080" i="58"/>
  <c r="P1080" i="58"/>
  <c r="Q1080" i="58"/>
  <c r="R1080" i="58"/>
  <c r="S1080" i="58"/>
  <c r="T1080" i="58"/>
  <c r="U1080" i="58"/>
  <c r="V1080" i="58"/>
  <c r="W1080" i="58"/>
  <c r="X1080" i="58"/>
  <c r="Y1080" i="58"/>
  <c r="Z1080" i="58"/>
  <c r="AA1080" i="58"/>
  <c r="AB1080" i="58"/>
  <c r="AC1080" i="58"/>
  <c r="AD1080" i="58"/>
  <c r="AE1080" i="58"/>
  <c r="AF1080" i="58"/>
  <c r="AG1080" i="58"/>
  <c r="AH1080" i="58"/>
  <c r="AI1080" i="58"/>
  <c r="AJ1080" i="58"/>
  <c r="AK1080" i="58"/>
  <c r="AL1080" i="58"/>
  <c r="AM1080" i="58"/>
  <c r="AN1080" i="58"/>
  <c r="AO1080" i="58"/>
  <c r="AP1080" i="58"/>
  <c r="AQ1080" i="58"/>
  <c r="AR1080" i="58"/>
  <c r="AS1080" i="58"/>
  <c r="D1081" i="58"/>
  <c r="E1081" i="58"/>
  <c r="F1081" i="58"/>
  <c r="G1081" i="58"/>
  <c r="H1081" i="58"/>
  <c r="I1081" i="58"/>
  <c r="J1081" i="58"/>
  <c r="K1081" i="58"/>
  <c r="L1081" i="58"/>
  <c r="M1081" i="58"/>
  <c r="N1081" i="58"/>
  <c r="O1081" i="58"/>
  <c r="P1081" i="58"/>
  <c r="Q1081" i="58"/>
  <c r="R1081" i="58"/>
  <c r="S1081" i="58"/>
  <c r="T1081" i="58"/>
  <c r="U1081" i="58"/>
  <c r="V1081" i="58"/>
  <c r="W1081" i="58"/>
  <c r="X1081" i="58"/>
  <c r="Y1081" i="58"/>
  <c r="Z1081" i="58"/>
  <c r="AA1081" i="58"/>
  <c r="AB1081" i="58"/>
  <c r="AC1081" i="58"/>
  <c r="AD1081" i="58"/>
  <c r="AE1081" i="58"/>
  <c r="AF1081" i="58"/>
  <c r="AG1081" i="58"/>
  <c r="AH1081" i="58"/>
  <c r="AI1081" i="58"/>
  <c r="AJ1081" i="58"/>
  <c r="AK1081" i="58"/>
  <c r="AL1081" i="58"/>
  <c r="AM1081" i="58"/>
  <c r="AN1081" i="58"/>
  <c r="AO1081" i="58"/>
  <c r="AP1081" i="58"/>
  <c r="AQ1081" i="58"/>
  <c r="AR1081" i="58"/>
  <c r="AS1081" i="58"/>
  <c r="D1082" i="58"/>
  <c r="E1082" i="58"/>
  <c r="F1082" i="58"/>
  <c r="G1082" i="58"/>
  <c r="H1082" i="58"/>
  <c r="I1082" i="58"/>
  <c r="J1082" i="58"/>
  <c r="K1082" i="58"/>
  <c r="L1082" i="58"/>
  <c r="M1082" i="58"/>
  <c r="N1082" i="58"/>
  <c r="O1082" i="58"/>
  <c r="P1082" i="58"/>
  <c r="Q1082" i="58"/>
  <c r="R1082" i="58"/>
  <c r="S1082" i="58"/>
  <c r="T1082" i="58"/>
  <c r="U1082" i="58"/>
  <c r="V1082" i="58"/>
  <c r="W1082" i="58"/>
  <c r="X1082" i="58"/>
  <c r="Y1082" i="58"/>
  <c r="Z1082" i="58"/>
  <c r="AA1082" i="58"/>
  <c r="AB1082" i="58"/>
  <c r="AC1082" i="58"/>
  <c r="AD1082" i="58"/>
  <c r="AE1082" i="58"/>
  <c r="AF1082" i="58"/>
  <c r="AG1082" i="58"/>
  <c r="AH1082" i="58"/>
  <c r="AI1082" i="58"/>
  <c r="AJ1082" i="58"/>
  <c r="AK1082" i="58"/>
  <c r="AL1082" i="58"/>
  <c r="AM1082" i="58"/>
  <c r="AN1082" i="58"/>
  <c r="AO1082" i="58"/>
  <c r="AP1082" i="58"/>
  <c r="AQ1082" i="58"/>
  <c r="AR1082" i="58"/>
  <c r="AS1082" i="58"/>
  <c r="D1083" i="58"/>
  <c r="E1083" i="58"/>
  <c r="F1083" i="58"/>
  <c r="G1083" i="58"/>
  <c r="H1083" i="58"/>
  <c r="I1083" i="58"/>
  <c r="J1083" i="58"/>
  <c r="K1083" i="58"/>
  <c r="L1083" i="58"/>
  <c r="M1083" i="58"/>
  <c r="N1083" i="58"/>
  <c r="O1083" i="58"/>
  <c r="P1083" i="58"/>
  <c r="Q1083" i="58"/>
  <c r="R1083" i="58"/>
  <c r="S1083" i="58"/>
  <c r="T1083" i="58"/>
  <c r="U1083" i="58"/>
  <c r="V1083" i="58"/>
  <c r="W1083" i="58"/>
  <c r="X1083" i="58"/>
  <c r="Y1083" i="58"/>
  <c r="Z1083" i="58"/>
  <c r="AA1083" i="58"/>
  <c r="AB1083" i="58"/>
  <c r="AC1083" i="58"/>
  <c r="AD1083" i="58"/>
  <c r="AE1083" i="58"/>
  <c r="AF1083" i="58"/>
  <c r="AG1083" i="58"/>
  <c r="AH1083" i="58"/>
  <c r="AI1083" i="58"/>
  <c r="AJ1083" i="58"/>
  <c r="AK1083" i="58"/>
  <c r="AL1083" i="58"/>
  <c r="AM1083" i="58"/>
  <c r="AN1083" i="58"/>
  <c r="AO1083" i="58"/>
  <c r="AP1083" i="58"/>
  <c r="AQ1083" i="58"/>
  <c r="AR1083" i="58"/>
  <c r="AS1083" i="58"/>
  <c r="D1084" i="58"/>
  <c r="E1084" i="58"/>
  <c r="F1084" i="58"/>
  <c r="G1084" i="58"/>
  <c r="H1084" i="58"/>
  <c r="I1084" i="58"/>
  <c r="J1084" i="58"/>
  <c r="K1084" i="58"/>
  <c r="L1084" i="58"/>
  <c r="M1084" i="58"/>
  <c r="N1084" i="58"/>
  <c r="O1084" i="58"/>
  <c r="P1084" i="58"/>
  <c r="Q1084" i="58"/>
  <c r="R1084" i="58"/>
  <c r="S1084" i="58"/>
  <c r="T1084" i="58"/>
  <c r="U1084" i="58"/>
  <c r="V1084" i="58"/>
  <c r="W1084" i="58"/>
  <c r="X1084" i="58"/>
  <c r="Y1084" i="58"/>
  <c r="Z1084" i="58"/>
  <c r="AA1084" i="58"/>
  <c r="AB1084" i="58"/>
  <c r="AC1084" i="58"/>
  <c r="AD1084" i="58"/>
  <c r="AE1084" i="58"/>
  <c r="AF1084" i="58"/>
  <c r="AG1084" i="58"/>
  <c r="AH1084" i="58"/>
  <c r="AI1084" i="58"/>
  <c r="AJ1084" i="58"/>
  <c r="AK1084" i="58"/>
  <c r="AL1084" i="58"/>
  <c r="AM1084" i="58"/>
  <c r="AN1084" i="58"/>
  <c r="AO1084" i="58"/>
  <c r="AP1084" i="58"/>
  <c r="AQ1084" i="58"/>
  <c r="AR1084" i="58"/>
  <c r="AS1084" i="58"/>
  <c r="D1085" i="58"/>
  <c r="E1085" i="58"/>
  <c r="F1085" i="58"/>
  <c r="G1085" i="58"/>
  <c r="H1085" i="58"/>
  <c r="I1085" i="58"/>
  <c r="J1085" i="58"/>
  <c r="K1085" i="58"/>
  <c r="L1085" i="58"/>
  <c r="M1085" i="58"/>
  <c r="N1085" i="58"/>
  <c r="O1085" i="58"/>
  <c r="P1085" i="58"/>
  <c r="Q1085" i="58"/>
  <c r="R1085" i="58"/>
  <c r="S1085" i="58"/>
  <c r="T1085" i="58"/>
  <c r="U1085" i="58"/>
  <c r="V1085" i="58"/>
  <c r="W1085" i="58"/>
  <c r="X1085" i="58"/>
  <c r="Y1085" i="58"/>
  <c r="Z1085" i="58"/>
  <c r="AA1085" i="58"/>
  <c r="AB1085" i="58"/>
  <c r="AC1085" i="58"/>
  <c r="AD1085" i="58"/>
  <c r="AE1085" i="58"/>
  <c r="AF1085" i="58"/>
  <c r="AG1085" i="58"/>
  <c r="AH1085" i="58"/>
  <c r="AI1085" i="58"/>
  <c r="AJ1085" i="58"/>
  <c r="AK1085" i="58"/>
  <c r="AL1085" i="58"/>
  <c r="AM1085" i="58"/>
  <c r="AN1085" i="58"/>
  <c r="AO1085" i="58"/>
  <c r="AP1085" i="58"/>
  <c r="AQ1085" i="58"/>
  <c r="AR1085" i="58"/>
  <c r="AS1085" i="58"/>
  <c r="D1086" i="58"/>
  <c r="E1086" i="58"/>
  <c r="F1086" i="58"/>
  <c r="G1086" i="58"/>
  <c r="H1086" i="58"/>
  <c r="I1086" i="58"/>
  <c r="J1086" i="58"/>
  <c r="K1086" i="58"/>
  <c r="L1086" i="58"/>
  <c r="M1086" i="58"/>
  <c r="N1086" i="58"/>
  <c r="O1086" i="58"/>
  <c r="P1086" i="58"/>
  <c r="Q1086" i="58"/>
  <c r="R1086" i="58"/>
  <c r="S1086" i="58"/>
  <c r="T1086" i="58"/>
  <c r="U1086" i="58"/>
  <c r="V1086" i="58"/>
  <c r="W1086" i="58"/>
  <c r="X1086" i="58"/>
  <c r="Y1086" i="58"/>
  <c r="Z1086" i="58"/>
  <c r="AA1086" i="58"/>
  <c r="AB1086" i="58"/>
  <c r="AC1086" i="58"/>
  <c r="AD1086" i="58"/>
  <c r="AE1086" i="58"/>
  <c r="AF1086" i="58"/>
  <c r="AG1086" i="58"/>
  <c r="AH1086" i="58"/>
  <c r="AI1086" i="58"/>
  <c r="AJ1086" i="58"/>
  <c r="AK1086" i="58"/>
  <c r="AL1086" i="58"/>
  <c r="AM1086" i="58"/>
  <c r="AN1086" i="58"/>
  <c r="AO1086" i="58"/>
  <c r="AP1086" i="58"/>
  <c r="AQ1086" i="58"/>
  <c r="AR1086" i="58"/>
  <c r="AS1086" i="58"/>
  <c r="D1087" i="58"/>
  <c r="E1087" i="58"/>
  <c r="F1087" i="58"/>
  <c r="G1087" i="58"/>
  <c r="H1087" i="58"/>
  <c r="I1087" i="58"/>
  <c r="J1087" i="58"/>
  <c r="K1087" i="58"/>
  <c r="L1087" i="58"/>
  <c r="M1087" i="58"/>
  <c r="N1087" i="58"/>
  <c r="O1087" i="58"/>
  <c r="P1087" i="58"/>
  <c r="Q1087" i="58"/>
  <c r="R1087" i="58"/>
  <c r="S1087" i="58"/>
  <c r="T1087" i="58"/>
  <c r="U1087" i="58"/>
  <c r="V1087" i="58"/>
  <c r="W1087" i="58"/>
  <c r="X1087" i="58"/>
  <c r="Y1087" i="58"/>
  <c r="Z1087" i="58"/>
  <c r="AA1087" i="58"/>
  <c r="AB1087" i="58"/>
  <c r="AC1087" i="58"/>
  <c r="AD1087" i="58"/>
  <c r="AE1087" i="58"/>
  <c r="AF1087" i="58"/>
  <c r="AG1087" i="58"/>
  <c r="AH1087" i="58"/>
  <c r="AI1087" i="58"/>
  <c r="AJ1087" i="58"/>
  <c r="AK1087" i="58"/>
  <c r="AL1087" i="58"/>
  <c r="AM1087" i="58"/>
  <c r="AN1087" i="58"/>
  <c r="AO1087" i="58"/>
  <c r="AP1087" i="58"/>
  <c r="AQ1087" i="58"/>
  <c r="AR1087" i="58"/>
  <c r="AS1087" i="58"/>
  <c r="D1088" i="58"/>
  <c r="E1088" i="58"/>
  <c r="F1088" i="58"/>
  <c r="G1088" i="58"/>
  <c r="H1088" i="58"/>
  <c r="I1088" i="58"/>
  <c r="J1088" i="58"/>
  <c r="K1088" i="58"/>
  <c r="L1088" i="58"/>
  <c r="M1088" i="58"/>
  <c r="N1088" i="58"/>
  <c r="O1088" i="58"/>
  <c r="P1088" i="58"/>
  <c r="Q1088" i="58"/>
  <c r="R1088" i="58"/>
  <c r="S1088" i="58"/>
  <c r="T1088" i="58"/>
  <c r="U1088" i="58"/>
  <c r="V1088" i="58"/>
  <c r="W1088" i="58"/>
  <c r="X1088" i="58"/>
  <c r="Y1088" i="58"/>
  <c r="Z1088" i="58"/>
  <c r="AA1088" i="58"/>
  <c r="AB1088" i="58"/>
  <c r="AC1088" i="58"/>
  <c r="AD1088" i="58"/>
  <c r="AE1088" i="58"/>
  <c r="AF1088" i="58"/>
  <c r="AG1088" i="58"/>
  <c r="AH1088" i="58"/>
  <c r="AI1088" i="58"/>
  <c r="AJ1088" i="58"/>
  <c r="AK1088" i="58"/>
  <c r="AL1088" i="58"/>
  <c r="AM1088" i="58"/>
  <c r="AN1088" i="58"/>
  <c r="AO1088" i="58"/>
  <c r="AP1088" i="58"/>
  <c r="AQ1088" i="58"/>
  <c r="AR1088" i="58"/>
  <c r="AS1088" i="58"/>
  <c r="D1089" i="58"/>
  <c r="E1089" i="58"/>
  <c r="F1089" i="58"/>
  <c r="G1089" i="58"/>
  <c r="H1089" i="58"/>
  <c r="I1089" i="58"/>
  <c r="J1089" i="58"/>
  <c r="K1089" i="58"/>
  <c r="L1089" i="58"/>
  <c r="M1089" i="58"/>
  <c r="N1089" i="58"/>
  <c r="O1089" i="58"/>
  <c r="P1089" i="58"/>
  <c r="Q1089" i="58"/>
  <c r="R1089" i="58"/>
  <c r="S1089" i="58"/>
  <c r="T1089" i="58"/>
  <c r="U1089" i="58"/>
  <c r="V1089" i="58"/>
  <c r="W1089" i="58"/>
  <c r="X1089" i="58"/>
  <c r="Y1089" i="58"/>
  <c r="Z1089" i="58"/>
  <c r="AA1089" i="58"/>
  <c r="AB1089" i="58"/>
  <c r="AC1089" i="58"/>
  <c r="AD1089" i="58"/>
  <c r="AE1089" i="58"/>
  <c r="AF1089" i="58"/>
  <c r="AG1089" i="58"/>
  <c r="AH1089" i="58"/>
  <c r="AI1089" i="58"/>
  <c r="AJ1089" i="58"/>
  <c r="AK1089" i="58"/>
  <c r="AL1089" i="58"/>
  <c r="AM1089" i="58"/>
  <c r="AN1089" i="58"/>
  <c r="AO1089" i="58"/>
  <c r="AP1089" i="58"/>
  <c r="AQ1089" i="58"/>
  <c r="AR1089" i="58"/>
  <c r="AS1089" i="58"/>
  <c r="D1090" i="58"/>
  <c r="E1090" i="58"/>
  <c r="F1090" i="58"/>
  <c r="G1090" i="58"/>
  <c r="H1090" i="58"/>
  <c r="I1090" i="58"/>
  <c r="J1090" i="58"/>
  <c r="K1090" i="58"/>
  <c r="L1090" i="58"/>
  <c r="M1090" i="58"/>
  <c r="N1090" i="58"/>
  <c r="O1090" i="58"/>
  <c r="P1090" i="58"/>
  <c r="Q1090" i="58"/>
  <c r="R1090" i="58"/>
  <c r="S1090" i="58"/>
  <c r="T1090" i="58"/>
  <c r="U1090" i="58"/>
  <c r="V1090" i="58"/>
  <c r="W1090" i="58"/>
  <c r="X1090" i="58"/>
  <c r="Y1090" i="58"/>
  <c r="Z1090" i="58"/>
  <c r="AA1090" i="58"/>
  <c r="AB1090" i="58"/>
  <c r="AC1090" i="58"/>
  <c r="AD1090" i="58"/>
  <c r="AE1090" i="58"/>
  <c r="AF1090" i="58"/>
  <c r="AG1090" i="58"/>
  <c r="AH1090" i="58"/>
  <c r="AI1090" i="58"/>
  <c r="AJ1090" i="58"/>
  <c r="AK1090" i="58"/>
  <c r="AL1090" i="58"/>
  <c r="AM1090" i="58"/>
  <c r="AN1090" i="58"/>
  <c r="AO1090" i="58"/>
  <c r="AP1090" i="58"/>
  <c r="AQ1090" i="58"/>
  <c r="AR1090" i="58"/>
  <c r="AS1090" i="58"/>
  <c r="D1091" i="58"/>
  <c r="E1091" i="58"/>
  <c r="F1091" i="58"/>
  <c r="G1091" i="58"/>
  <c r="H1091" i="58"/>
  <c r="I1091" i="58"/>
  <c r="J1091" i="58"/>
  <c r="K1091" i="58"/>
  <c r="L1091" i="58"/>
  <c r="M1091" i="58"/>
  <c r="N1091" i="58"/>
  <c r="O1091" i="58"/>
  <c r="P1091" i="58"/>
  <c r="Q1091" i="58"/>
  <c r="R1091" i="58"/>
  <c r="S1091" i="58"/>
  <c r="T1091" i="58"/>
  <c r="U1091" i="58"/>
  <c r="V1091" i="58"/>
  <c r="W1091" i="58"/>
  <c r="X1091" i="58"/>
  <c r="Y1091" i="58"/>
  <c r="Z1091" i="58"/>
  <c r="AA1091" i="58"/>
  <c r="AB1091" i="58"/>
  <c r="AC1091" i="58"/>
  <c r="AD1091" i="58"/>
  <c r="AE1091" i="58"/>
  <c r="AF1091" i="58"/>
  <c r="AG1091" i="58"/>
  <c r="AH1091" i="58"/>
  <c r="AI1091" i="58"/>
  <c r="AJ1091" i="58"/>
  <c r="AK1091" i="58"/>
  <c r="AL1091" i="58"/>
  <c r="AM1091" i="58"/>
  <c r="AN1091" i="58"/>
  <c r="AO1091" i="58"/>
  <c r="AP1091" i="58"/>
  <c r="AQ1091" i="58"/>
  <c r="AR1091" i="58"/>
  <c r="AS1091" i="58"/>
  <c r="D1092" i="58"/>
  <c r="E1092" i="58"/>
  <c r="F1092" i="58"/>
  <c r="G1092" i="58"/>
  <c r="H1092" i="58"/>
  <c r="I1092" i="58"/>
  <c r="J1092" i="58"/>
  <c r="K1092" i="58"/>
  <c r="L1092" i="58"/>
  <c r="M1092" i="58"/>
  <c r="N1092" i="58"/>
  <c r="O1092" i="58"/>
  <c r="P1092" i="58"/>
  <c r="Q1092" i="58"/>
  <c r="R1092" i="58"/>
  <c r="S1092" i="58"/>
  <c r="T1092" i="58"/>
  <c r="U1092" i="58"/>
  <c r="V1092" i="58"/>
  <c r="W1092" i="58"/>
  <c r="X1092" i="58"/>
  <c r="Y1092" i="58"/>
  <c r="Z1092" i="58"/>
  <c r="AA1092" i="58"/>
  <c r="AB1092" i="58"/>
  <c r="AC1092" i="58"/>
  <c r="AD1092" i="58"/>
  <c r="AE1092" i="58"/>
  <c r="AF1092" i="58"/>
  <c r="AG1092" i="58"/>
  <c r="AH1092" i="58"/>
  <c r="AI1092" i="58"/>
  <c r="AJ1092" i="58"/>
  <c r="AK1092" i="58"/>
  <c r="AL1092" i="58"/>
  <c r="AM1092" i="58"/>
  <c r="AN1092" i="58"/>
  <c r="AO1092" i="58"/>
  <c r="AP1092" i="58"/>
  <c r="AQ1092" i="58"/>
  <c r="AR1092" i="58"/>
  <c r="AS1092" i="58"/>
  <c r="E1094" i="58"/>
  <c r="F1094" i="58"/>
  <c r="G1094" i="58"/>
  <c r="H1094" i="58"/>
  <c r="I1094" i="58"/>
  <c r="J1094" i="58"/>
  <c r="K1094" i="58"/>
  <c r="L1094" i="58"/>
  <c r="M1094" i="58"/>
  <c r="N1094" i="58"/>
  <c r="O1094" i="58"/>
  <c r="P1094" i="58"/>
  <c r="Q1094" i="58"/>
  <c r="R1094" i="58"/>
  <c r="S1094" i="58"/>
  <c r="T1094" i="58"/>
  <c r="U1094" i="58"/>
  <c r="V1094" i="58"/>
  <c r="W1094" i="58"/>
  <c r="X1094" i="58"/>
  <c r="Y1094" i="58"/>
  <c r="Z1094" i="58"/>
  <c r="AA1094" i="58"/>
  <c r="AB1094" i="58"/>
  <c r="AC1094" i="58"/>
  <c r="AD1094" i="58"/>
  <c r="AE1094" i="58"/>
  <c r="AF1094" i="58"/>
  <c r="AG1094" i="58"/>
  <c r="AH1094" i="58"/>
  <c r="AI1094" i="58"/>
  <c r="AJ1094" i="58"/>
  <c r="AK1094" i="58"/>
  <c r="AL1094" i="58"/>
  <c r="AM1094" i="58"/>
  <c r="AN1094" i="58"/>
  <c r="AO1094" i="58"/>
  <c r="AP1094" i="58"/>
  <c r="AQ1094" i="58"/>
  <c r="AR1094" i="58"/>
  <c r="AS1094" i="58"/>
  <c r="D1095" i="58"/>
  <c r="E1095" i="58"/>
  <c r="F1095" i="58"/>
  <c r="G1095" i="58"/>
  <c r="H1095" i="58"/>
  <c r="I1095" i="58"/>
  <c r="J1095" i="58"/>
  <c r="K1095" i="58"/>
  <c r="L1095" i="58"/>
  <c r="M1095" i="58"/>
  <c r="N1095" i="58"/>
  <c r="O1095" i="58"/>
  <c r="P1095" i="58"/>
  <c r="Q1095" i="58"/>
  <c r="R1095" i="58"/>
  <c r="S1095" i="58"/>
  <c r="T1095" i="58"/>
  <c r="U1095" i="58"/>
  <c r="V1095" i="58"/>
  <c r="W1095" i="58"/>
  <c r="X1095" i="58"/>
  <c r="Y1095" i="58"/>
  <c r="Z1095" i="58"/>
  <c r="AA1095" i="58"/>
  <c r="AB1095" i="58"/>
  <c r="AC1095" i="58"/>
  <c r="AD1095" i="58"/>
  <c r="AE1095" i="58"/>
  <c r="AF1095" i="58"/>
  <c r="AG1095" i="58"/>
  <c r="AH1095" i="58"/>
  <c r="AI1095" i="58"/>
  <c r="AJ1095" i="58"/>
  <c r="AK1095" i="58"/>
  <c r="AL1095" i="58"/>
  <c r="AM1095" i="58"/>
  <c r="AN1095" i="58"/>
  <c r="AO1095" i="58"/>
  <c r="AP1095" i="58"/>
  <c r="AQ1095" i="58"/>
  <c r="AR1095" i="58"/>
  <c r="AS1095" i="58"/>
  <c r="D1096" i="58"/>
  <c r="E1096" i="58"/>
  <c r="F1096" i="58"/>
  <c r="G1096" i="58"/>
  <c r="H1096" i="58"/>
  <c r="I1096" i="58"/>
  <c r="J1096" i="58"/>
  <c r="K1096" i="58"/>
  <c r="L1096" i="58"/>
  <c r="M1096" i="58"/>
  <c r="N1096" i="58"/>
  <c r="O1096" i="58"/>
  <c r="P1096" i="58"/>
  <c r="Q1096" i="58"/>
  <c r="R1096" i="58"/>
  <c r="S1096" i="58"/>
  <c r="T1096" i="58"/>
  <c r="U1096" i="58"/>
  <c r="V1096" i="58"/>
  <c r="W1096" i="58"/>
  <c r="X1096" i="58"/>
  <c r="Y1096" i="58"/>
  <c r="Z1096" i="58"/>
  <c r="AA1096" i="58"/>
  <c r="AB1096" i="58"/>
  <c r="AC1096" i="58"/>
  <c r="AD1096" i="58"/>
  <c r="AE1096" i="58"/>
  <c r="AF1096" i="58"/>
  <c r="AG1096" i="58"/>
  <c r="AH1096" i="58"/>
  <c r="AI1096" i="58"/>
  <c r="AJ1096" i="58"/>
  <c r="AK1096" i="58"/>
  <c r="AL1096" i="58"/>
  <c r="AM1096" i="58"/>
  <c r="AN1096" i="58"/>
  <c r="AO1096" i="58"/>
  <c r="AP1096" i="58"/>
  <c r="AQ1096" i="58"/>
  <c r="AR1096" i="58"/>
  <c r="AS1096" i="58"/>
  <c r="D1097" i="58"/>
  <c r="E1097" i="58"/>
  <c r="F1097" i="58"/>
  <c r="G1097" i="58"/>
  <c r="H1097" i="58"/>
  <c r="I1097" i="58"/>
  <c r="J1097" i="58"/>
  <c r="K1097" i="58"/>
  <c r="L1097" i="58"/>
  <c r="M1097" i="58"/>
  <c r="N1097" i="58"/>
  <c r="O1097" i="58"/>
  <c r="P1097" i="58"/>
  <c r="Q1097" i="58"/>
  <c r="R1097" i="58"/>
  <c r="S1097" i="58"/>
  <c r="T1097" i="58"/>
  <c r="U1097" i="58"/>
  <c r="V1097" i="58"/>
  <c r="W1097" i="58"/>
  <c r="X1097" i="58"/>
  <c r="Y1097" i="58"/>
  <c r="Z1097" i="58"/>
  <c r="AA1097" i="58"/>
  <c r="AB1097" i="58"/>
  <c r="AC1097" i="58"/>
  <c r="AD1097" i="58"/>
  <c r="AE1097" i="58"/>
  <c r="AF1097" i="58"/>
  <c r="AG1097" i="58"/>
  <c r="AH1097" i="58"/>
  <c r="AI1097" i="58"/>
  <c r="AJ1097" i="58"/>
  <c r="AK1097" i="58"/>
  <c r="AL1097" i="58"/>
  <c r="AM1097" i="58"/>
  <c r="AN1097" i="58"/>
  <c r="AO1097" i="58"/>
  <c r="AP1097" i="58"/>
  <c r="AQ1097" i="58"/>
  <c r="AR1097" i="58"/>
  <c r="AS1097" i="58"/>
  <c r="D1098" i="58"/>
  <c r="E1098" i="58"/>
  <c r="F1098" i="58"/>
  <c r="G1098" i="58"/>
  <c r="H1098" i="58"/>
  <c r="I1098" i="58"/>
  <c r="J1098" i="58"/>
  <c r="K1098" i="58"/>
  <c r="L1098" i="58"/>
  <c r="M1098" i="58"/>
  <c r="N1098" i="58"/>
  <c r="O1098" i="58"/>
  <c r="P1098" i="58"/>
  <c r="Q1098" i="58"/>
  <c r="R1098" i="58"/>
  <c r="S1098" i="58"/>
  <c r="T1098" i="58"/>
  <c r="U1098" i="58"/>
  <c r="V1098" i="58"/>
  <c r="W1098" i="58"/>
  <c r="X1098" i="58"/>
  <c r="Y1098" i="58"/>
  <c r="Z1098" i="58"/>
  <c r="AA1098" i="58"/>
  <c r="AB1098" i="58"/>
  <c r="AC1098" i="58"/>
  <c r="AD1098" i="58"/>
  <c r="AE1098" i="58"/>
  <c r="AF1098" i="58"/>
  <c r="AG1098" i="58"/>
  <c r="AH1098" i="58"/>
  <c r="AI1098" i="58"/>
  <c r="AJ1098" i="58"/>
  <c r="AK1098" i="58"/>
  <c r="AL1098" i="58"/>
  <c r="AM1098" i="58"/>
  <c r="AN1098" i="58"/>
  <c r="AO1098" i="58"/>
  <c r="AP1098" i="58"/>
  <c r="AQ1098" i="58"/>
  <c r="AR1098" i="58"/>
  <c r="AS1098" i="58"/>
  <c r="D1099" i="58"/>
  <c r="E1099" i="58"/>
  <c r="F1099" i="58"/>
  <c r="G1099" i="58"/>
  <c r="H1099" i="58"/>
  <c r="I1099" i="58"/>
  <c r="J1099" i="58"/>
  <c r="K1099" i="58"/>
  <c r="L1099" i="58"/>
  <c r="M1099" i="58"/>
  <c r="N1099" i="58"/>
  <c r="O1099" i="58"/>
  <c r="P1099" i="58"/>
  <c r="Q1099" i="58"/>
  <c r="R1099" i="58"/>
  <c r="S1099" i="58"/>
  <c r="T1099" i="58"/>
  <c r="U1099" i="58"/>
  <c r="V1099" i="58"/>
  <c r="W1099" i="58"/>
  <c r="X1099" i="58"/>
  <c r="Y1099" i="58"/>
  <c r="Z1099" i="58"/>
  <c r="AA1099" i="58"/>
  <c r="AB1099" i="58"/>
  <c r="AC1099" i="58"/>
  <c r="AD1099" i="58"/>
  <c r="AE1099" i="58"/>
  <c r="AF1099" i="58"/>
  <c r="AG1099" i="58"/>
  <c r="AH1099" i="58"/>
  <c r="AI1099" i="58"/>
  <c r="AJ1099" i="58"/>
  <c r="AK1099" i="58"/>
  <c r="AL1099" i="58"/>
  <c r="AM1099" i="58"/>
  <c r="AN1099" i="58"/>
  <c r="AO1099" i="58"/>
  <c r="AP1099" i="58"/>
  <c r="AQ1099" i="58"/>
  <c r="AR1099" i="58"/>
  <c r="AS1099" i="58"/>
  <c r="D1100" i="58"/>
  <c r="E1100" i="58"/>
  <c r="F1100" i="58"/>
  <c r="G1100" i="58"/>
  <c r="H1100" i="58"/>
  <c r="I1100" i="58"/>
  <c r="J1100" i="58"/>
  <c r="K1100" i="58"/>
  <c r="L1100" i="58"/>
  <c r="M1100" i="58"/>
  <c r="N1100" i="58"/>
  <c r="O1100" i="58"/>
  <c r="P1100" i="58"/>
  <c r="Q1100" i="58"/>
  <c r="R1100" i="58"/>
  <c r="S1100" i="58"/>
  <c r="T1100" i="58"/>
  <c r="U1100" i="58"/>
  <c r="V1100" i="58"/>
  <c r="W1100" i="58"/>
  <c r="X1100" i="58"/>
  <c r="Y1100" i="58"/>
  <c r="Z1100" i="58"/>
  <c r="AA1100" i="58"/>
  <c r="AB1100" i="58"/>
  <c r="AC1100" i="58"/>
  <c r="AD1100" i="58"/>
  <c r="AE1100" i="58"/>
  <c r="AF1100" i="58"/>
  <c r="AG1100" i="58"/>
  <c r="AH1100" i="58"/>
  <c r="AI1100" i="58"/>
  <c r="AJ1100" i="58"/>
  <c r="AK1100" i="58"/>
  <c r="AL1100" i="58"/>
  <c r="AM1100" i="58"/>
  <c r="AN1100" i="58"/>
  <c r="AO1100" i="58"/>
  <c r="AP1100" i="58"/>
  <c r="AQ1100" i="58"/>
  <c r="AR1100" i="58"/>
  <c r="AS1100" i="58"/>
  <c r="D1101" i="58"/>
  <c r="E1101" i="58"/>
  <c r="F1101" i="58"/>
  <c r="G1101" i="58"/>
  <c r="H1101" i="58"/>
  <c r="I1101" i="58"/>
  <c r="J1101" i="58"/>
  <c r="K1101" i="58"/>
  <c r="L1101" i="58"/>
  <c r="M1101" i="58"/>
  <c r="N1101" i="58"/>
  <c r="O1101" i="58"/>
  <c r="P1101" i="58"/>
  <c r="Q1101" i="58"/>
  <c r="R1101" i="58"/>
  <c r="S1101" i="58"/>
  <c r="T1101" i="58"/>
  <c r="U1101" i="58"/>
  <c r="V1101" i="58"/>
  <c r="W1101" i="58"/>
  <c r="X1101" i="58"/>
  <c r="Y1101" i="58"/>
  <c r="Z1101" i="58"/>
  <c r="AA1101" i="58"/>
  <c r="AB1101" i="58"/>
  <c r="AC1101" i="58"/>
  <c r="AD1101" i="58"/>
  <c r="AE1101" i="58"/>
  <c r="AF1101" i="58"/>
  <c r="AG1101" i="58"/>
  <c r="AH1101" i="58"/>
  <c r="AI1101" i="58"/>
  <c r="AJ1101" i="58"/>
  <c r="AK1101" i="58"/>
  <c r="AL1101" i="58"/>
  <c r="AM1101" i="58"/>
  <c r="AN1101" i="58"/>
  <c r="AO1101" i="58"/>
  <c r="AP1101" i="58"/>
  <c r="AQ1101" i="58"/>
  <c r="AR1101" i="58"/>
  <c r="AS1101" i="58"/>
  <c r="D1102" i="58"/>
  <c r="E1102" i="58"/>
  <c r="F1102" i="58"/>
  <c r="G1102" i="58"/>
  <c r="H1102" i="58"/>
  <c r="I1102" i="58"/>
  <c r="J1102" i="58"/>
  <c r="K1102" i="58"/>
  <c r="L1102" i="58"/>
  <c r="M1102" i="58"/>
  <c r="N1102" i="58"/>
  <c r="O1102" i="58"/>
  <c r="P1102" i="58"/>
  <c r="Q1102" i="58"/>
  <c r="R1102" i="58"/>
  <c r="S1102" i="58"/>
  <c r="T1102" i="58"/>
  <c r="U1102" i="58"/>
  <c r="V1102" i="58"/>
  <c r="W1102" i="58"/>
  <c r="X1102" i="58"/>
  <c r="Y1102" i="58"/>
  <c r="Z1102" i="58"/>
  <c r="AA1102" i="58"/>
  <c r="AB1102" i="58"/>
  <c r="AC1102" i="58"/>
  <c r="AD1102" i="58"/>
  <c r="AE1102" i="58"/>
  <c r="AF1102" i="58"/>
  <c r="AG1102" i="58"/>
  <c r="AH1102" i="58"/>
  <c r="AI1102" i="58"/>
  <c r="AJ1102" i="58"/>
  <c r="AK1102" i="58"/>
  <c r="AL1102" i="58"/>
  <c r="AM1102" i="58"/>
  <c r="AN1102" i="58"/>
  <c r="AO1102" i="58"/>
  <c r="AP1102" i="58"/>
  <c r="AQ1102" i="58"/>
  <c r="AR1102" i="58"/>
  <c r="AS1102" i="58"/>
  <c r="D1103" i="58"/>
  <c r="E1103" i="58"/>
  <c r="F1103" i="58"/>
  <c r="G1103" i="58"/>
  <c r="H1103" i="58"/>
  <c r="I1103" i="58"/>
  <c r="J1103" i="58"/>
  <c r="K1103" i="58"/>
  <c r="L1103" i="58"/>
  <c r="M1103" i="58"/>
  <c r="N1103" i="58"/>
  <c r="O1103" i="58"/>
  <c r="P1103" i="58"/>
  <c r="Q1103" i="58"/>
  <c r="R1103" i="58"/>
  <c r="S1103" i="58"/>
  <c r="T1103" i="58"/>
  <c r="U1103" i="58"/>
  <c r="V1103" i="58"/>
  <c r="W1103" i="58"/>
  <c r="X1103" i="58"/>
  <c r="Y1103" i="58"/>
  <c r="Z1103" i="58"/>
  <c r="AA1103" i="58"/>
  <c r="AB1103" i="58"/>
  <c r="AC1103" i="58"/>
  <c r="AD1103" i="58"/>
  <c r="AE1103" i="58"/>
  <c r="AF1103" i="58"/>
  <c r="AG1103" i="58"/>
  <c r="AH1103" i="58"/>
  <c r="AI1103" i="58"/>
  <c r="AJ1103" i="58"/>
  <c r="AK1103" i="58"/>
  <c r="AL1103" i="58"/>
  <c r="AM1103" i="58"/>
  <c r="AN1103" i="58"/>
  <c r="AO1103" i="58"/>
  <c r="AP1103" i="58"/>
  <c r="AQ1103" i="58"/>
  <c r="AR1103" i="58"/>
  <c r="AS1103" i="58"/>
  <c r="D1104" i="58"/>
  <c r="E1104" i="58"/>
  <c r="F1104" i="58"/>
  <c r="G1104" i="58"/>
  <c r="H1104" i="58"/>
  <c r="I1104" i="58"/>
  <c r="J1104" i="58"/>
  <c r="K1104" i="58"/>
  <c r="L1104" i="58"/>
  <c r="M1104" i="58"/>
  <c r="N1104" i="58"/>
  <c r="O1104" i="58"/>
  <c r="P1104" i="58"/>
  <c r="Q1104" i="58"/>
  <c r="R1104" i="58"/>
  <c r="S1104" i="58"/>
  <c r="T1104" i="58"/>
  <c r="U1104" i="58"/>
  <c r="V1104" i="58"/>
  <c r="W1104" i="58"/>
  <c r="X1104" i="58"/>
  <c r="Y1104" i="58"/>
  <c r="Z1104" i="58"/>
  <c r="AA1104" i="58"/>
  <c r="AB1104" i="58"/>
  <c r="AC1104" i="58"/>
  <c r="AD1104" i="58"/>
  <c r="AE1104" i="58"/>
  <c r="AF1104" i="58"/>
  <c r="AG1104" i="58"/>
  <c r="AH1104" i="58"/>
  <c r="AI1104" i="58"/>
  <c r="AJ1104" i="58"/>
  <c r="AK1104" i="58"/>
  <c r="AL1104" i="58"/>
  <c r="AM1104" i="58"/>
  <c r="AN1104" i="58"/>
  <c r="AO1104" i="58"/>
  <c r="AP1104" i="58"/>
  <c r="AQ1104" i="58"/>
  <c r="AR1104" i="58"/>
  <c r="AS1104" i="58"/>
  <c r="D1105" i="58"/>
  <c r="E1105" i="58"/>
  <c r="F1105" i="58"/>
  <c r="G1105" i="58"/>
  <c r="H1105" i="58"/>
  <c r="I1105" i="58"/>
  <c r="J1105" i="58"/>
  <c r="K1105" i="58"/>
  <c r="L1105" i="58"/>
  <c r="M1105" i="58"/>
  <c r="N1105" i="58"/>
  <c r="O1105" i="58"/>
  <c r="P1105" i="58"/>
  <c r="Q1105" i="58"/>
  <c r="R1105" i="58"/>
  <c r="S1105" i="58"/>
  <c r="T1105" i="58"/>
  <c r="U1105" i="58"/>
  <c r="V1105" i="58"/>
  <c r="W1105" i="58"/>
  <c r="X1105" i="58"/>
  <c r="Y1105" i="58"/>
  <c r="Z1105" i="58"/>
  <c r="AA1105" i="58"/>
  <c r="AB1105" i="58"/>
  <c r="AC1105" i="58"/>
  <c r="AD1105" i="58"/>
  <c r="AE1105" i="58"/>
  <c r="AF1105" i="58"/>
  <c r="AG1105" i="58"/>
  <c r="AH1105" i="58"/>
  <c r="AI1105" i="58"/>
  <c r="AJ1105" i="58"/>
  <c r="AK1105" i="58"/>
  <c r="AL1105" i="58"/>
  <c r="AM1105" i="58"/>
  <c r="AN1105" i="58"/>
  <c r="AO1105" i="58"/>
  <c r="AP1105" i="58"/>
  <c r="AQ1105" i="58"/>
  <c r="AR1105" i="58"/>
  <c r="AS1105" i="58"/>
  <c r="D1106" i="58"/>
  <c r="E1106" i="58"/>
  <c r="F1106" i="58"/>
  <c r="G1106" i="58"/>
  <c r="H1106" i="58"/>
  <c r="I1106" i="58"/>
  <c r="J1106" i="58"/>
  <c r="K1106" i="58"/>
  <c r="L1106" i="58"/>
  <c r="M1106" i="58"/>
  <c r="N1106" i="58"/>
  <c r="O1106" i="58"/>
  <c r="P1106" i="58"/>
  <c r="Q1106" i="58"/>
  <c r="R1106" i="58"/>
  <c r="S1106" i="58"/>
  <c r="T1106" i="58"/>
  <c r="U1106" i="58"/>
  <c r="V1106" i="58"/>
  <c r="W1106" i="58"/>
  <c r="X1106" i="58"/>
  <c r="Y1106" i="58"/>
  <c r="Z1106" i="58"/>
  <c r="AA1106" i="58"/>
  <c r="AB1106" i="58"/>
  <c r="AC1106" i="58"/>
  <c r="AD1106" i="58"/>
  <c r="AE1106" i="58"/>
  <c r="AF1106" i="58"/>
  <c r="AG1106" i="58"/>
  <c r="AH1106" i="58"/>
  <c r="AI1106" i="58"/>
  <c r="AJ1106" i="58"/>
  <c r="AK1106" i="58"/>
  <c r="AL1106" i="58"/>
  <c r="AM1106" i="58"/>
  <c r="AN1106" i="58"/>
  <c r="AO1106" i="58"/>
  <c r="AP1106" i="58"/>
  <c r="AQ1106" i="58"/>
  <c r="AR1106" i="58"/>
  <c r="AS1106" i="58"/>
  <c r="D1107" i="58"/>
  <c r="E1107" i="58"/>
  <c r="F1107" i="58"/>
  <c r="G1107" i="58"/>
  <c r="H1107" i="58"/>
  <c r="I1107" i="58"/>
  <c r="J1107" i="58"/>
  <c r="K1107" i="58"/>
  <c r="L1107" i="58"/>
  <c r="M1107" i="58"/>
  <c r="N1107" i="58"/>
  <c r="O1107" i="58"/>
  <c r="P1107" i="58"/>
  <c r="Q1107" i="58"/>
  <c r="R1107" i="58"/>
  <c r="S1107" i="58"/>
  <c r="T1107" i="58"/>
  <c r="U1107" i="58"/>
  <c r="V1107" i="58"/>
  <c r="W1107" i="58"/>
  <c r="X1107" i="58"/>
  <c r="Y1107" i="58"/>
  <c r="Z1107" i="58"/>
  <c r="AA1107" i="58"/>
  <c r="AB1107" i="58"/>
  <c r="AC1107" i="58"/>
  <c r="AD1107" i="58"/>
  <c r="AE1107" i="58"/>
  <c r="AF1107" i="58"/>
  <c r="AG1107" i="58"/>
  <c r="AH1107" i="58"/>
  <c r="AI1107" i="58"/>
  <c r="AJ1107" i="58"/>
  <c r="AK1107" i="58"/>
  <c r="AL1107" i="58"/>
  <c r="AM1107" i="58"/>
  <c r="AN1107" i="58"/>
  <c r="AO1107" i="58"/>
  <c r="AP1107" i="58"/>
  <c r="AQ1107" i="58"/>
  <c r="AR1107" i="58"/>
  <c r="AS1107" i="58"/>
  <c r="D1108" i="58"/>
  <c r="E1108" i="58"/>
  <c r="F1108" i="58"/>
  <c r="G1108" i="58"/>
  <c r="H1108" i="58"/>
  <c r="I1108" i="58"/>
  <c r="J1108" i="58"/>
  <c r="K1108" i="58"/>
  <c r="L1108" i="58"/>
  <c r="M1108" i="58"/>
  <c r="N1108" i="58"/>
  <c r="O1108" i="58"/>
  <c r="P1108" i="58"/>
  <c r="Q1108" i="58"/>
  <c r="R1108" i="58"/>
  <c r="S1108" i="58"/>
  <c r="T1108" i="58"/>
  <c r="U1108" i="58"/>
  <c r="V1108" i="58"/>
  <c r="W1108" i="58"/>
  <c r="X1108" i="58"/>
  <c r="Y1108" i="58"/>
  <c r="Z1108" i="58"/>
  <c r="AA1108" i="58"/>
  <c r="AB1108" i="58"/>
  <c r="AC1108" i="58"/>
  <c r="AD1108" i="58"/>
  <c r="AE1108" i="58"/>
  <c r="AF1108" i="58"/>
  <c r="AG1108" i="58"/>
  <c r="AH1108" i="58"/>
  <c r="AI1108" i="58"/>
  <c r="AJ1108" i="58"/>
  <c r="AK1108" i="58"/>
  <c r="AL1108" i="58"/>
  <c r="AM1108" i="58"/>
  <c r="AN1108" i="58"/>
  <c r="AO1108" i="58"/>
  <c r="AP1108" i="58"/>
  <c r="AQ1108" i="58"/>
  <c r="AR1108" i="58"/>
  <c r="AS1108" i="58"/>
  <c r="D1109" i="58"/>
  <c r="E1109" i="58"/>
  <c r="F1109" i="58"/>
  <c r="G1109" i="58"/>
  <c r="H1109" i="58"/>
  <c r="I1109" i="58"/>
  <c r="J1109" i="58"/>
  <c r="K1109" i="58"/>
  <c r="L1109" i="58"/>
  <c r="M1109" i="58"/>
  <c r="N1109" i="58"/>
  <c r="O1109" i="58"/>
  <c r="P1109" i="58"/>
  <c r="Q1109" i="58"/>
  <c r="R1109" i="58"/>
  <c r="S1109" i="58"/>
  <c r="T1109" i="58"/>
  <c r="U1109" i="58"/>
  <c r="V1109" i="58"/>
  <c r="W1109" i="58"/>
  <c r="X1109" i="58"/>
  <c r="Y1109" i="58"/>
  <c r="Z1109" i="58"/>
  <c r="AA1109" i="58"/>
  <c r="AB1109" i="58"/>
  <c r="AC1109" i="58"/>
  <c r="AD1109" i="58"/>
  <c r="AE1109" i="58"/>
  <c r="AF1109" i="58"/>
  <c r="AG1109" i="58"/>
  <c r="AH1109" i="58"/>
  <c r="AI1109" i="58"/>
  <c r="AJ1109" i="58"/>
  <c r="AK1109" i="58"/>
  <c r="AL1109" i="58"/>
  <c r="AM1109" i="58"/>
  <c r="AN1109" i="58"/>
  <c r="AO1109" i="58"/>
  <c r="AP1109" i="58"/>
  <c r="AQ1109" i="58"/>
  <c r="AR1109" i="58"/>
  <c r="AS1109" i="58"/>
  <c r="D1110" i="58"/>
  <c r="E1110" i="58"/>
  <c r="F1110" i="58"/>
  <c r="G1110" i="58"/>
  <c r="H1110" i="58"/>
  <c r="I1110" i="58"/>
  <c r="J1110" i="58"/>
  <c r="K1110" i="58"/>
  <c r="L1110" i="58"/>
  <c r="M1110" i="58"/>
  <c r="N1110" i="58"/>
  <c r="O1110" i="58"/>
  <c r="P1110" i="58"/>
  <c r="Q1110" i="58"/>
  <c r="R1110" i="58"/>
  <c r="S1110" i="58"/>
  <c r="T1110" i="58"/>
  <c r="U1110" i="58"/>
  <c r="V1110" i="58"/>
  <c r="W1110" i="58"/>
  <c r="X1110" i="58"/>
  <c r="Y1110" i="58"/>
  <c r="Z1110" i="58"/>
  <c r="AA1110" i="58"/>
  <c r="AB1110" i="58"/>
  <c r="AC1110" i="58"/>
  <c r="AD1110" i="58"/>
  <c r="AE1110" i="58"/>
  <c r="AF1110" i="58"/>
  <c r="AG1110" i="58"/>
  <c r="AH1110" i="58"/>
  <c r="AI1110" i="58"/>
  <c r="AJ1110" i="58"/>
  <c r="AK1110" i="58"/>
  <c r="AL1110" i="58"/>
  <c r="AM1110" i="58"/>
  <c r="AN1110" i="58"/>
  <c r="AO1110" i="58"/>
  <c r="AP1110" i="58"/>
  <c r="AQ1110" i="58"/>
  <c r="AR1110" i="58"/>
  <c r="AS1110" i="58"/>
  <c r="D1111" i="58"/>
  <c r="E1111" i="58"/>
  <c r="F1111" i="58"/>
  <c r="G1111" i="58"/>
  <c r="H1111" i="58"/>
  <c r="I1111" i="58"/>
  <c r="J1111" i="58"/>
  <c r="K1111" i="58"/>
  <c r="L1111" i="58"/>
  <c r="M1111" i="58"/>
  <c r="N1111" i="58"/>
  <c r="O1111" i="58"/>
  <c r="P1111" i="58"/>
  <c r="Q1111" i="58"/>
  <c r="R1111" i="58"/>
  <c r="S1111" i="58"/>
  <c r="T1111" i="58"/>
  <c r="U1111" i="58"/>
  <c r="V1111" i="58"/>
  <c r="W1111" i="58"/>
  <c r="X1111" i="58"/>
  <c r="Y1111" i="58"/>
  <c r="Z1111" i="58"/>
  <c r="AA1111" i="58"/>
  <c r="AB1111" i="58"/>
  <c r="AC1111" i="58"/>
  <c r="AD1111" i="58"/>
  <c r="AE1111" i="58"/>
  <c r="AF1111" i="58"/>
  <c r="AG1111" i="58"/>
  <c r="AH1111" i="58"/>
  <c r="AI1111" i="58"/>
  <c r="AJ1111" i="58"/>
  <c r="AK1111" i="58"/>
  <c r="AL1111" i="58"/>
  <c r="AM1111" i="58"/>
  <c r="AN1111" i="58"/>
  <c r="AO1111" i="58"/>
  <c r="AP1111" i="58"/>
  <c r="AQ1111" i="58"/>
  <c r="AR1111" i="58"/>
  <c r="AS1111" i="58"/>
  <c r="D1112" i="58"/>
  <c r="E1112" i="58"/>
  <c r="F1112" i="58"/>
  <c r="G1112" i="58"/>
  <c r="H1112" i="58"/>
  <c r="I1112" i="58"/>
  <c r="J1112" i="58"/>
  <c r="K1112" i="58"/>
  <c r="L1112" i="58"/>
  <c r="M1112" i="58"/>
  <c r="N1112" i="58"/>
  <c r="O1112" i="58"/>
  <c r="P1112" i="58"/>
  <c r="Q1112" i="58"/>
  <c r="R1112" i="58"/>
  <c r="S1112" i="58"/>
  <c r="T1112" i="58"/>
  <c r="U1112" i="58"/>
  <c r="V1112" i="58"/>
  <c r="W1112" i="58"/>
  <c r="X1112" i="58"/>
  <c r="Y1112" i="58"/>
  <c r="Z1112" i="58"/>
  <c r="AA1112" i="58"/>
  <c r="AB1112" i="58"/>
  <c r="AC1112" i="58"/>
  <c r="AD1112" i="58"/>
  <c r="AE1112" i="58"/>
  <c r="AF1112" i="58"/>
  <c r="AG1112" i="58"/>
  <c r="AH1112" i="58"/>
  <c r="AI1112" i="58"/>
  <c r="AJ1112" i="58"/>
  <c r="AK1112" i="58"/>
  <c r="AL1112" i="58"/>
  <c r="AM1112" i="58"/>
  <c r="AN1112" i="58"/>
  <c r="AO1112" i="58"/>
  <c r="AP1112" i="58"/>
  <c r="AQ1112" i="58"/>
  <c r="AR1112" i="58"/>
  <c r="AS1112" i="58"/>
  <c r="D1113" i="58"/>
  <c r="E1113" i="58"/>
  <c r="F1113" i="58"/>
  <c r="G1113" i="58"/>
  <c r="H1113" i="58"/>
  <c r="I1113" i="58"/>
  <c r="J1113" i="58"/>
  <c r="K1113" i="58"/>
  <c r="L1113" i="58"/>
  <c r="M1113" i="58"/>
  <c r="N1113" i="58"/>
  <c r="O1113" i="58"/>
  <c r="P1113" i="58"/>
  <c r="Q1113" i="58"/>
  <c r="R1113" i="58"/>
  <c r="S1113" i="58"/>
  <c r="T1113" i="58"/>
  <c r="U1113" i="58"/>
  <c r="V1113" i="58"/>
  <c r="W1113" i="58"/>
  <c r="X1113" i="58"/>
  <c r="Y1113" i="58"/>
  <c r="Z1113" i="58"/>
  <c r="AA1113" i="58"/>
  <c r="AB1113" i="58"/>
  <c r="AC1113" i="58"/>
  <c r="AD1113" i="58"/>
  <c r="AE1113" i="58"/>
  <c r="AF1113" i="58"/>
  <c r="AG1113" i="58"/>
  <c r="AH1113" i="58"/>
  <c r="AI1113" i="58"/>
  <c r="AJ1113" i="58"/>
  <c r="AK1113" i="58"/>
  <c r="AL1113" i="58"/>
  <c r="AM1113" i="58"/>
  <c r="AN1113" i="58"/>
  <c r="AO1113" i="58"/>
  <c r="AP1113" i="58"/>
  <c r="AQ1113" i="58"/>
  <c r="AR1113" i="58"/>
  <c r="AS1113" i="58"/>
  <c r="D1114" i="58"/>
  <c r="E1114" i="58"/>
  <c r="F1114" i="58"/>
  <c r="G1114" i="58"/>
  <c r="H1114" i="58"/>
  <c r="I1114" i="58"/>
  <c r="J1114" i="58"/>
  <c r="K1114" i="58"/>
  <c r="L1114" i="58"/>
  <c r="M1114" i="58"/>
  <c r="N1114" i="58"/>
  <c r="O1114" i="58"/>
  <c r="P1114" i="58"/>
  <c r="Q1114" i="58"/>
  <c r="R1114" i="58"/>
  <c r="S1114" i="58"/>
  <c r="T1114" i="58"/>
  <c r="U1114" i="58"/>
  <c r="V1114" i="58"/>
  <c r="W1114" i="58"/>
  <c r="X1114" i="58"/>
  <c r="Y1114" i="58"/>
  <c r="Z1114" i="58"/>
  <c r="AA1114" i="58"/>
  <c r="AB1114" i="58"/>
  <c r="AC1114" i="58"/>
  <c r="AD1114" i="58"/>
  <c r="AE1114" i="58"/>
  <c r="AF1114" i="58"/>
  <c r="AG1114" i="58"/>
  <c r="AH1114" i="58"/>
  <c r="AI1114" i="58"/>
  <c r="AJ1114" i="58"/>
  <c r="AK1114" i="58"/>
  <c r="AL1114" i="58"/>
  <c r="AM1114" i="58"/>
  <c r="AN1114" i="58"/>
  <c r="AO1114" i="58"/>
  <c r="AP1114" i="58"/>
  <c r="AQ1114" i="58"/>
  <c r="AR1114" i="58"/>
  <c r="AS1114" i="58"/>
  <c r="D1115" i="58"/>
  <c r="E1115" i="58"/>
  <c r="F1115" i="58"/>
  <c r="G1115" i="58"/>
  <c r="H1115" i="58"/>
  <c r="I1115" i="58"/>
  <c r="J1115" i="58"/>
  <c r="K1115" i="58"/>
  <c r="L1115" i="58"/>
  <c r="M1115" i="58"/>
  <c r="N1115" i="58"/>
  <c r="O1115" i="58"/>
  <c r="P1115" i="58"/>
  <c r="Q1115" i="58"/>
  <c r="R1115" i="58"/>
  <c r="S1115" i="58"/>
  <c r="T1115" i="58"/>
  <c r="U1115" i="58"/>
  <c r="V1115" i="58"/>
  <c r="W1115" i="58"/>
  <c r="X1115" i="58"/>
  <c r="Y1115" i="58"/>
  <c r="Z1115" i="58"/>
  <c r="AA1115" i="58"/>
  <c r="AB1115" i="58"/>
  <c r="AC1115" i="58"/>
  <c r="AD1115" i="58"/>
  <c r="AE1115" i="58"/>
  <c r="AF1115" i="58"/>
  <c r="AG1115" i="58"/>
  <c r="AH1115" i="58"/>
  <c r="AI1115" i="58"/>
  <c r="AJ1115" i="58"/>
  <c r="AK1115" i="58"/>
  <c r="AL1115" i="58"/>
  <c r="AM1115" i="58"/>
  <c r="AN1115" i="58"/>
  <c r="AO1115" i="58"/>
  <c r="AP1115" i="58"/>
  <c r="AQ1115" i="58"/>
  <c r="AR1115" i="58"/>
  <c r="AS1115" i="58"/>
  <c r="D1116" i="58"/>
  <c r="E1116" i="58"/>
  <c r="F1116" i="58"/>
  <c r="G1116" i="58"/>
  <c r="H1116" i="58"/>
  <c r="I1116" i="58"/>
  <c r="J1116" i="58"/>
  <c r="K1116" i="58"/>
  <c r="L1116" i="58"/>
  <c r="M1116" i="58"/>
  <c r="N1116" i="58"/>
  <c r="O1116" i="58"/>
  <c r="P1116" i="58"/>
  <c r="Q1116" i="58"/>
  <c r="R1116" i="58"/>
  <c r="S1116" i="58"/>
  <c r="T1116" i="58"/>
  <c r="U1116" i="58"/>
  <c r="V1116" i="58"/>
  <c r="W1116" i="58"/>
  <c r="X1116" i="58"/>
  <c r="Y1116" i="58"/>
  <c r="Z1116" i="58"/>
  <c r="AA1116" i="58"/>
  <c r="AB1116" i="58"/>
  <c r="AC1116" i="58"/>
  <c r="AD1116" i="58"/>
  <c r="AE1116" i="58"/>
  <c r="AF1116" i="58"/>
  <c r="AG1116" i="58"/>
  <c r="AH1116" i="58"/>
  <c r="AI1116" i="58"/>
  <c r="AJ1116" i="58"/>
  <c r="AK1116" i="58"/>
  <c r="AL1116" i="58"/>
  <c r="AM1116" i="58"/>
  <c r="AN1116" i="58"/>
  <c r="AO1116" i="58"/>
  <c r="AP1116" i="58"/>
  <c r="AQ1116" i="58"/>
  <c r="AR1116" i="58"/>
  <c r="AS1116" i="58"/>
  <c r="D1117" i="58"/>
  <c r="E1117" i="58"/>
  <c r="F1117" i="58"/>
  <c r="G1117" i="58"/>
  <c r="H1117" i="58"/>
  <c r="I1117" i="58"/>
  <c r="J1117" i="58"/>
  <c r="K1117" i="58"/>
  <c r="L1117" i="58"/>
  <c r="M1117" i="58"/>
  <c r="N1117" i="58"/>
  <c r="O1117" i="58"/>
  <c r="P1117" i="58"/>
  <c r="Q1117" i="58"/>
  <c r="R1117" i="58"/>
  <c r="S1117" i="58"/>
  <c r="T1117" i="58"/>
  <c r="U1117" i="58"/>
  <c r="V1117" i="58"/>
  <c r="W1117" i="58"/>
  <c r="X1117" i="58"/>
  <c r="Y1117" i="58"/>
  <c r="Z1117" i="58"/>
  <c r="AA1117" i="58"/>
  <c r="AB1117" i="58"/>
  <c r="AC1117" i="58"/>
  <c r="AD1117" i="58"/>
  <c r="AE1117" i="58"/>
  <c r="AF1117" i="58"/>
  <c r="AG1117" i="58"/>
  <c r="AH1117" i="58"/>
  <c r="AI1117" i="58"/>
  <c r="AJ1117" i="58"/>
  <c r="AK1117" i="58"/>
  <c r="AL1117" i="58"/>
  <c r="AM1117" i="58"/>
  <c r="AN1117" i="58"/>
  <c r="AO1117" i="58"/>
  <c r="AP1117" i="58"/>
  <c r="AQ1117" i="58"/>
  <c r="AR1117" i="58"/>
  <c r="AS1117" i="58"/>
  <c r="D1118" i="58"/>
  <c r="E1118" i="58"/>
  <c r="F1118" i="58"/>
  <c r="G1118" i="58"/>
  <c r="H1118" i="58"/>
  <c r="I1118" i="58"/>
  <c r="J1118" i="58"/>
  <c r="K1118" i="58"/>
  <c r="L1118" i="58"/>
  <c r="M1118" i="58"/>
  <c r="N1118" i="58"/>
  <c r="O1118" i="58"/>
  <c r="P1118" i="58"/>
  <c r="Q1118" i="58"/>
  <c r="R1118" i="58"/>
  <c r="S1118" i="58"/>
  <c r="T1118" i="58"/>
  <c r="U1118" i="58"/>
  <c r="V1118" i="58"/>
  <c r="W1118" i="58"/>
  <c r="X1118" i="58"/>
  <c r="Y1118" i="58"/>
  <c r="Z1118" i="58"/>
  <c r="AA1118" i="58"/>
  <c r="AB1118" i="58"/>
  <c r="AC1118" i="58"/>
  <c r="AD1118" i="58"/>
  <c r="AE1118" i="58"/>
  <c r="AF1118" i="58"/>
  <c r="AG1118" i="58"/>
  <c r="AH1118" i="58"/>
  <c r="AI1118" i="58"/>
  <c r="AJ1118" i="58"/>
  <c r="AK1118" i="58"/>
  <c r="AL1118" i="58"/>
  <c r="AM1118" i="58"/>
  <c r="AN1118" i="58"/>
  <c r="AO1118" i="58"/>
  <c r="AP1118" i="58"/>
  <c r="AQ1118" i="58"/>
  <c r="AR1118" i="58"/>
  <c r="AS1118" i="58"/>
  <c r="D1119" i="58"/>
  <c r="E1119" i="58"/>
  <c r="F1119" i="58"/>
  <c r="G1119" i="58"/>
  <c r="H1119" i="58"/>
  <c r="I1119" i="58"/>
  <c r="J1119" i="58"/>
  <c r="K1119" i="58"/>
  <c r="L1119" i="58"/>
  <c r="M1119" i="58"/>
  <c r="N1119" i="58"/>
  <c r="O1119" i="58"/>
  <c r="P1119" i="58"/>
  <c r="Q1119" i="58"/>
  <c r="R1119" i="58"/>
  <c r="S1119" i="58"/>
  <c r="T1119" i="58"/>
  <c r="U1119" i="58"/>
  <c r="V1119" i="58"/>
  <c r="W1119" i="58"/>
  <c r="X1119" i="58"/>
  <c r="Y1119" i="58"/>
  <c r="Z1119" i="58"/>
  <c r="AA1119" i="58"/>
  <c r="AB1119" i="58"/>
  <c r="AC1119" i="58"/>
  <c r="AD1119" i="58"/>
  <c r="AE1119" i="58"/>
  <c r="AF1119" i="58"/>
  <c r="AG1119" i="58"/>
  <c r="AH1119" i="58"/>
  <c r="AI1119" i="58"/>
  <c r="AJ1119" i="58"/>
  <c r="AK1119" i="58"/>
  <c r="AL1119" i="58"/>
  <c r="AM1119" i="58"/>
  <c r="AN1119" i="58"/>
  <c r="AO1119" i="58"/>
  <c r="AP1119" i="58"/>
  <c r="AQ1119" i="58"/>
  <c r="AR1119" i="58"/>
  <c r="AS1119" i="58"/>
  <c r="D1120" i="58"/>
  <c r="E1120" i="58"/>
  <c r="F1120" i="58"/>
  <c r="G1120" i="58"/>
  <c r="H1120" i="58"/>
  <c r="I1120" i="58"/>
  <c r="J1120" i="58"/>
  <c r="K1120" i="58"/>
  <c r="L1120" i="58"/>
  <c r="M1120" i="58"/>
  <c r="N1120" i="58"/>
  <c r="O1120" i="58"/>
  <c r="P1120" i="58"/>
  <c r="Q1120" i="58"/>
  <c r="R1120" i="58"/>
  <c r="S1120" i="58"/>
  <c r="T1120" i="58"/>
  <c r="U1120" i="58"/>
  <c r="V1120" i="58"/>
  <c r="W1120" i="58"/>
  <c r="X1120" i="58"/>
  <c r="Y1120" i="58"/>
  <c r="Z1120" i="58"/>
  <c r="AA1120" i="58"/>
  <c r="AB1120" i="58"/>
  <c r="AC1120" i="58"/>
  <c r="AD1120" i="58"/>
  <c r="AE1120" i="58"/>
  <c r="AF1120" i="58"/>
  <c r="AG1120" i="58"/>
  <c r="AH1120" i="58"/>
  <c r="AI1120" i="58"/>
  <c r="AJ1120" i="58"/>
  <c r="AK1120" i="58"/>
  <c r="AL1120" i="58"/>
  <c r="AM1120" i="58"/>
  <c r="AN1120" i="58"/>
  <c r="AO1120" i="58"/>
  <c r="AP1120" i="58"/>
  <c r="AQ1120" i="58"/>
  <c r="AR1120" i="58"/>
  <c r="AS1120" i="58"/>
  <c r="D1121" i="58"/>
  <c r="E1121" i="58"/>
  <c r="F1121" i="58"/>
  <c r="G1121" i="58"/>
  <c r="H1121" i="58"/>
  <c r="I1121" i="58"/>
  <c r="J1121" i="58"/>
  <c r="K1121" i="58"/>
  <c r="L1121" i="58"/>
  <c r="M1121" i="58"/>
  <c r="N1121" i="58"/>
  <c r="O1121" i="58"/>
  <c r="P1121" i="58"/>
  <c r="Q1121" i="58"/>
  <c r="R1121" i="58"/>
  <c r="S1121" i="58"/>
  <c r="T1121" i="58"/>
  <c r="U1121" i="58"/>
  <c r="V1121" i="58"/>
  <c r="W1121" i="58"/>
  <c r="X1121" i="58"/>
  <c r="Y1121" i="58"/>
  <c r="Z1121" i="58"/>
  <c r="AA1121" i="58"/>
  <c r="AB1121" i="58"/>
  <c r="AC1121" i="58"/>
  <c r="AD1121" i="58"/>
  <c r="AE1121" i="58"/>
  <c r="AF1121" i="58"/>
  <c r="AG1121" i="58"/>
  <c r="AH1121" i="58"/>
  <c r="AI1121" i="58"/>
  <c r="AJ1121" i="58"/>
  <c r="AK1121" i="58"/>
  <c r="AL1121" i="58"/>
  <c r="AM1121" i="58"/>
  <c r="AN1121" i="58"/>
  <c r="AO1121" i="58"/>
  <c r="AP1121" i="58"/>
  <c r="AQ1121" i="58"/>
  <c r="AR1121" i="58"/>
  <c r="AS1121" i="58"/>
  <c r="D1122" i="58"/>
  <c r="E1122" i="58"/>
  <c r="F1122" i="58"/>
  <c r="G1122" i="58"/>
  <c r="H1122" i="58"/>
  <c r="I1122" i="58"/>
  <c r="J1122" i="58"/>
  <c r="K1122" i="58"/>
  <c r="L1122" i="58"/>
  <c r="M1122" i="58"/>
  <c r="N1122" i="58"/>
  <c r="O1122" i="58"/>
  <c r="P1122" i="58"/>
  <c r="Q1122" i="58"/>
  <c r="R1122" i="58"/>
  <c r="S1122" i="58"/>
  <c r="T1122" i="58"/>
  <c r="U1122" i="58"/>
  <c r="V1122" i="58"/>
  <c r="W1122" i="58"/>
  <c r="X1122" i="58"/>
  <c r="Y1122" i="58"/>
  <c r="Z1122" i="58"/>
  <c r="AA1122" i="58"/>
  <c r="AB1122" i="58"/>
  <c r="AC1122" i="58"/>
  <c r="AD1122" i="58"/>
  <c r="AE1122" i="58"/>
  <c r="AF1122" i="58"/>
  <c r="AG1122" i="58"/>
  <c r="AH1122" i="58"/>
  <c r="AI1122" i="58"/>
  <c r="AJ1122" i="58"/>
  <c r="AK1122" i="58"/>
  <c r="AL1122" i="58"/>
  <c r="AM1122" i="58"/>
  <c r="AN1122" i="58"/>
  <c r="AO1122" i="58"/>
  <c r="AP1122" i="58"/>
  <c r="AQ1122" i="58"/>
  <c r="AR1122" i="58"/>
  <c r="AS1122" i="58"/>
  <c r="D1123" i="58"/>
  <c r="E1123" i="58"/>
  <c r="F1123" i="58"/>
  <c r="G1123" i="58"/>
  <c r="H1123" i="58"/>
  <c r="I1123" i="58"/>
  <c r="J1123" i="58"/>
  <c r="K1123" i="58"/>
  <c r="L1123" i="58"/>
  <c r="M1123" i="58"/>
  <c r="N1123" i="58"/>
  <c r="O1123" i="58"/>
  <c r="P1123" i="58"/>
  <c r="Q1123" i="58"/>
  <c r="R1123" i="58"/>
  <c r="S1123" i="58"/>
  <c r="T1123" i="58"/>
  <c r="U1123" i="58"/>
  <c r="V1123" i="58"/>
  <c r="W1123" i="58"/>
  <c r="X1123" i="58"/>
  <c r="Y1123" i="58"/>
  <c r="Z1123" i="58"/>
  <c r="AA1123" i="58"/>
  <c r="AB1123" i="58"/>
  <c r="AC1123" i="58"/>
  <c r="AD1123" i="58"/>
  <c r="AE1123" i="58"/>
  <c r="AF1123" i="58"/>
  <c r="AG1123" i="58"/>
  <c r="AH1123" i="58"/>
  <c r="AI1123" i="58"/>
  <c r="AJ1123" i="58"/>
  <c r="AK1123" i="58"/>
  <c r="AL1123" i="58"/>
  <c r="AM1123" i="58"/>
  <c r="AN1123" i="58"/>
  <c r="AO1123" i="58"/>
  <c r="AP1123" i="58"/>
  <c r="AQ1123" i="58"/>
  <c r="AR1123" i="58"/>
  <c r="AS1123" i="58"/>
  <c r="D1124" i="58"/>
  <c r="E1124" i="58"/>
  <c r="F1124" i="58"/>
  <c r="G1124" i="58"/>
  <c r="H1124" i="58"/>
  <c r="I1124" i="58"/>
  <c r="J1124" i="58"/>
  <c r="K1124" i="58"/>
  <c r="L1124" i="58"/>
  <c r="M1124" i="58"/>
  <c r="N1124" i="58"/>
  <c r="O1124" i="58"/>
  <c r="P1124" i="58"/>
  <c r="Q1124" i="58"/>
  <c r="R1124" i="58"/>
  <c r="S1124" i="58"/>
  <c r="T1124" i="58"/>
  <c r="U1124" i="58"/>
  <c r="V1124" i="58"/>
  <c r="W1124" i="58"/>
  <c r="X1124" i="58"/>
  <c r="Y1124" i="58"/>
  <c r="Z1124" i="58"/>
  <c r="AA1124" i="58"/>
  <c r="AB1124" i="58"/>
  <c r="AC1124" i="58"/>
  <c r="AD1124" i="58"/>
  <c r="AE1124" i="58"/>
  <c r="AF1124" i="58"/>
  <c r="AG1124" i="58"/>
  <c r="AH1124" i="58"/>
  <c r="AI1124" i="58"/>
  <c r="AJ1124" i="58"/>
  <c r="AK1124" i="58"/>
  <c r="AL1124" i="58"/>
  <c r="AM1124" i="58"/>
  <c r="AN1124" i="58"/>
  <c r="AO1124" i="58"/>
  <c r="AP1124" i="58"/>
  <c r="AQ1124" i="58"/>
  <c r="AR1124" i="58"/>
  <c r="AS1124" i="58"/>
  <c r="D1125" i="58"/>
  <c r="E1125" i="58"/>
  <c r="F1125" i="58"/>
  <c r="G1125" i="58"/>
  <c r="H1125" i="58"/>
  <c r="I1125" i="58"/>
  <c r="J1125" i="58"/>
  <c r="K1125" i="58"/>
  <c r="L1125" i="58"/>
  <c r="M1125" i="58"/>
  <c r="N1125" i="58"/>
  <c r="O1125" i="58"/>
  <c r="P1125" i="58"/>
  <c r="Q1125" i="58"/>
  <c r="R1125" i="58"/>
  <c r="S1125" i="58"/>
  <c r="T1125" i="58"/>
  <c r="U1125" i="58"/>
  <c r="V1125" i="58"/>
  <c r="W1125" i="58"/>
  <c r="X1125" i="58"/>
  <c r="Y1125" i="58"/>
  <c r="Z1125" i="58"/>
  <c r="AA1125" i="58"/>
  <c r="AB1125" i="58"/>
  <c r="AC1125" i="58"/>
  <c r="AD1125" i="58"/>
  <c r="AE1125" i="58"/>
  <c r="AF1125" i="58"/>
  <c r="AG1125" i="58"/>
  <c r="AH1125" i="58"/>
  <c r="AI1125" i="58"/>
  <c r="AJ1125" i="58"/>
  <c r="AK1125" i="58"/>
  <c r="AL1125" i="58"/>
  <c r="AM1125" i="58"/>
  <c r="AN1125" i="58"/>
  <c r="AO1125" i="58"/>
  <c r="AP1125" i="58"/>
  <c r="AQ1125" i="58"/>
  <c r="AR1125" i="58"/>
  <c r="AS1125" i="58"/>
  <c r="D1126" i="58"/>
  <c r="E1126" i="58"/>
  <c r="F1126" i="58"/>
  <c r="G1126" i="58"/>
  <c r="H1126" i="58"/>
  <c r="I1126" i="58"/>
  <c r="J1126" i="58"/>
  <c r="K1126" i="58"/>
  <c r="L1126" i="58"/>
  <c r="M1126" i="58"/>
  <c r="N1126" i="58"/>
  <c r="O1126" i="58"/>
  <c r="P1126" i="58"/>
  <c r="Q1126" i="58"/>
  <c r="R1126" i="58"/>
  <c r="S1126" i="58"/>
  <c r="T1126" i="58"/>
  <c r="U1126" i="58"/>
  <c r="V1126" i="58"/>
  <c r="W1126" i="58"/>
  <c r="X1126" i="58"/>
  <c r="Y1126" i="58"/>
  <c r="Z1126" i="58"/>
  <c r="AA1126" i="58"/>
  <c r="AB1126" i="58"/>
  <c r="AC1126" i="58"/>
  <c r="AD1126" i="58"/>
  <c r="AE1126" i="58"/>
  <c r="AF1126" i="58"/>
  <c r="AG1126" i="58"/>
  <c r="AH1126" i="58"/>
  <c r="AI1126" i="58"/>
  <c r="AJ1126" i="58"/>
  <c r="AK1126" i="58"/>
  <c r="AL1126" i="58"/>
  <c r="AM1126" i="58"/>
  <c r="AN1126" i="58"/>
  <c r="AO1126" i="58"/>
  <c r="AP1126" i="58"/>
  <c r="AQ1126" i="58"/>
  <c r="AR1126" i="58"/>
  <c r="AS1126" i="58"/>
  <c r="D1127" i="58"/>
  <c r="E1127" i="58"/>
  <c r="F1127" i="58"/>
  <c r="G1127" i="58"/>
  <c r="H1127" i="58"/>
  <c r="I1127" i="58"/>
  <c r="J1127" i="58"/>
  <c r="K1127" i="58"/>
  <c r="L1127" i="58"/>
  <c r="M1127" i="58"/>
  <c r="N1127" i="58"/>
  <c r="O1127" i="58"/>
  <c r="P1127" i="58"/>
  <c r="Q1127" i="58"/>
  <c r="R1127" i="58"/>
  <c r="S1127" i="58"/>
  <c r="T1127" i="58"/>
  <c r="U1127" i="58"/>
  <c r="V1127" i="58"/>
  <c r="W1127" i="58"/>
  <c r="X1127" i="58"/>
  <c r="Y1127" i="58"/>
  <c r="Z1127" i="58"/>
  <c r="AA1127" i="58"/>
  <c r="AB1127" i="58"/>
  <c r="AC1127" i="58"/>
  <c r="AD1127" i="58"/>
  <c r="AE1127" i="58"/>
  <c r="AF1127" i="58"/>
  <c r="AG1127" i="58"/>
  <c r="AH1127" i="58"/>
  <c r="AI1127" i="58"/>
  <c r="AJ1127" i="58"/>
  <c r="AK1127" i="58"/>
  <c r="AL1127" i="58"/>
  <c r="AM1127" i="58"/>
  <c r="AN1127" i="58"/>
  <c r="AO1127" i="58"/>
  <c r="AP1127" i="58"/>
  <c r="AQ1127" i="58"/>
  <c r="AR1127" i="58"/>
  <c r="AS1127" i="58"/>
  <c r="D1128" i="58"/>
  <c r="E1128" i="58"/>
  <c r="F1128" i="58"/>
  <c r="G1128" i="58"/>
  <c r="H1128" i="58"/>
  <c r="I1128" i="58"/>
  <c r="J1128" i="58"/>
  <c r="K1128" i="58"/>
  <c r="L1128" i="58"/>
  <c r="M1128" i="58"/>
  <c r="N1128" i="58"/>
  <c r="O1128" i="58"/>
  <c r="P1128" i="58"/>
  <c r="Q1128" i="58"/>
  <c r="R1128" i="58"/>
  <c r="S1128" i="58"/>
  <c r="T1128" i="58"/>
  <c r="U1128" i="58"/>
  <c r="V1128" i="58"/>
  <c r="W1128" i="58"/>
  <c r="X1128" i="58"/>
  <c r="Y1128" i="58"/>
  <c r="Z1128" i="58"/>
  <c r="AA1128" i="58"/>
  <c r="AB1128" i="58"/>
  <c r="AC1128" i="58"/>
  <c r="AD1128" i="58"/>
  <c r="AE1128" i="58"/>
  <c r="AF1128" i="58"/>
  <c r="AG1128" i="58"/>
  <c r="AH1128" i="58"/>
  <c r="AI1128" i="58"/>
  <c r="AJ1128" i="58"/>
  <c r="AK1128" i="58"/>
  <c r="AL1128" i="58"/>
  <c r="AM1128" i="58"/>
  <c r="AN1128" i="58"/>
  <c r="AO1128" i="58"/>
  <c r="AP1128" i="58"/>
  <c r="AQ1128" i="58"/>
  <c r="AR1128" i="58"/>
  <c r="AS1128" i="58"/>
  <c r="D1129" i="58"/>
  <c r="E1129" i="58"/>
  <c r="F1129" i="58"/>
  <c r="G1129" i="58"/>
  <c r="H1129" i="58"/>
  <c r="I1129" i="58"/>
  <c r="J1129" i="58"/>
  <c r="K1129" i="58"/>
  <c r="L1129" i="58"/>
  <c r="M1129" i="58"/>
  <c r="N1129" i="58"/>
  <c r="O1129" i="58"/>
  <c r="P1129" i="58"/>
  <c r="Q1129" i="58"/>
  <c r="R1129" i="58"/>
  <c r="S1129" i="58"/>
  <c r="T1129" i="58"/>
  <c r="U1129" i="58"/>
  <c r="V1129" i="58"/>
  <c r="W1129" i="58"/>
  <c r="X1129" i="58"/>
  <c r="Y1129" i="58"/>
  <c r="Z1129" i="58"/>
  <c r="AA1129" i="58"/>
  <c r="AB1129" i="58"/>
  <c r="AC1129" i="58"/>
  <c r="AD1129" i="58"/>
  <c r="AE1129" i="58"/>
  <c r="AF1129" i="58"/>
  <c r="AG1129" i="58"/>
  <c r="AH1129" i="58"/>
  <c r="AI1129" i="58"/>
  <c r="AJ1129" i="58"/>
  <c r="AK1129" i="58"/>
  <c r="AL1129" i="58"/>
  <c r="AM1129" i="58"/>
  <c r="AN1129" i="58"/>
  <c r="AO1129" i="58"/>
  <c r="AP1129" i="58"/>
  <c r="AQ1129" i="58"/>
  <c r="AR1129" i="58"/>
  <c r="AS1129" i="58"/>
  <c r="D1130" i="58"/>
  <c r="E1130" i="58"/>
  <c r="F1130" i="58"/>
  <c r="G1130" i="58"/>
  <c r="H1130" i="58"/>
  <c r="I1130" i="58"/>
  <c r="J1130" i="58"/>
  <c r="K1130" i="58"/>
  <c r="L1130" i="58"/>
  <c r="M1130" i="58"/>
  <c r="N1130" i="58"/>
  <c r="O1130" i="58"/>
  <c r="P1130" i="58"/>
  <c r="Q1130" i="58"/>
  <c r="R1130" i="58"/>
  <c r="S1130" i="58"/>
  <c r="T1130" i="58"/>
  <c r="U1130" i="58"/>
  <c r="V1130" i="58"/>
  <c r="W1130" i="58"/>
  <c r="X1130" i="58"/>
  <c r="Y1130" i="58"/>
  <c r="Z1130" i="58"/>
  <c r="AA1130" i="58"/>
  <c r="AB1130" i="58"/>
  <c r="AC1130" i="58"/>
  <c r="AD1130" i="58"/>
  <c r="AE1130" i="58"/>
  <c r="AF1130" i="58"/>
  <c r="AG1130" i="58"/>
  <c r="AH1130" i="58"/>
  <c r="AI1130" i="58"/>
  <c r="AJ1130" i="58"/>
  <c r="AK1130" i="58"/>
  <c r="AL1130" i="58"/>
  <c r="AM1130" i="58"/>
  <c r="AN1130" i="58"/>
  <c r="AO1130" i="58"/>
  <c r="AP1130" i="58"/>
  <c r="AQ1130" i="58"/>
  <c r="AR1130" i="58"/>
  <c r="AS1130" i="58"/>
  <c r="D1131" i="58"/>
  <c r="E1131" i="58"/>
  <c r="F1131" i="58"/>
  <c r="G1131" i="58"/>
  <c r="H1131" i="58"/>
  <c r="I1131" i="58"/>
  <c r="J1131" i="58"/>
  <c r="K1131" i="58"/>
  <c r="L1131" i="58"/>
  <c r="M1131" i="58"/>
  <c r="N1131" i="58"/>
  <c r="O1131" i="58"/>
  <c r="P1131" i="58"/>
  <c r="Q1131" i="58"/>
  <c r="R1131" i="58"/>
  <c r="S1131" i="58"/>
  <c r="T1131" i="58"/>
  <c r="U1131" i="58"/>
  <c r="V1131" i="58"/>
  <c r="W1131" i="58"/>
  <c r="X1131" i="58"/>
  <c r="Y1131" i="58"/>
  <c r="Z1131" i="58"/>
  <c r="AA1131" i="58"/>
  <c r="AB1131" i="58"/>
  <c r="AC1131" i="58"/>
  <c r="AD1131" i="58"/>
  <c r="AE1131" i="58"/>
  <c r="AF1131" i="58"/>
  <c r="AG1131" i="58"/>
  <c r="AH1131" i="58"/>
  <c r="AI1131" i="58"/>
  <c r="AJ1131" i="58"/>
  <c r="AK1131" i="58"/>
  <c r="AL1131" i="58"/>
  <c r="AM1131" i="58"/>
  <c r="AN1131" i="58"/>
  <c r="AO1131" i="58"/>
  <c r="AP1131" i="58"/>
  <c r="AQ1131" i="58"/>
  <c r="AR1131" i="58"/>
  <c r="AS1131" i="58"/>
  <c r="D1132" i="58"/>
  <c r="E1132" i="58"/>
  <c r="F1132" i="58"/>
  <c r="G1132" i="58"/>
  <c r="H1132" i="58"/>
  <c r="I1132" i="58"/>
  <c r="J1132" i="58"/>
  <c r="K1132" i="58"/>
  <c r="L1132" i="58"/>
  <c r="M1132" i="58"/>
  <c r="N1132" i="58"/>
  <c r="O1132" i="58"/>
  <c r="P1132" i="58"/>
  <c r="Q1132" i="58"/>
  <c r="R1132" i="58"/>
  <c r="S1132" i="58"/>
  <c r="T1132" i="58"/>
  <c r="U1132" i="58"/>
  <c r="V1132" i="58"/>
  <c r="W1132" i="58"/>
  <c r="X1132" i="58"/>
  <c r="Y1132" i="58"/>
  <c r="Z1132" i="58"/>
  <c r="AA1132" i="58"/>
  <c r="AB1132" i="58"/>
  <c r="AC1132" i="58"/>
  <c r="AD1132" i="58"/>
  <c r="AE1132" i="58"/>
  <c r="AF1132" i="58"/>
  <c r="AG1132" i="58"/>
  <c r="AH1132" i="58"/>
  <c r="AI1132" i="58"/>
  <c r="AJ1132" i="58"/>
  <c r="AK1132" i="58"/>
  <c r="AL1132" i="58"/>
  <c r="AM1132" i="58"/>
  <c r="AN1132" i="58"/>
  <c r="AO1132" i="58"/>
  <c r="AP1132" i="58"/>
  <c r="AQ1132" i="58"/>
  <c r="AR1132" i="58"/>
  <c r="AS1132" i="58"/>
  <c r="D1133" i="58"/>
  <c r="E1133" i="58"/>
  <c r="F1133" i="58"/>
  <c r="G1133" i="58"/>
  <c r="H1133" i="58"/>
  <c r="I1133" i="58"/>
  <c r="J1133" i="58"/>
  <c r="K1133" i="58"/>
  <c r="L1133" i="58"/>
  <c r="M1133" i="58"/>
  <c r="N1133" i="58"/>
  <c r="O1133" i="58"/>
  <c r="P1133" i="58"/>
  <c r="Q1133" i="58"/>
  <c r="R1133" i="58"/>
  <c r="S1133" i="58"/>
  <c r="T1133" i="58"/>
  <c r="U1133" i="58"/>
  <c r="V1133" i="58"/>
  <c r="W1133" i="58"/>
  <c r="X1133" i="58"/>
  <c r="Y1133" i="58"/>
  <c r="Z1133" i="58"/>
  <c r="AA1133" i="58"/>
  <c r="AB1133" i="58"/>
  <c r="AC1133" i="58"/>
  <c r="AD1133" i="58"/>
  <c r="AE1133" i="58"/>
  <c r="AF1133" i="58"/>
  <c r="AG1133" i="58"/>
  <c r="AH1133" i="58"/>
  <c r="AI1133" i="58"/>
  <c r="AJ1133" i="58"/>
  <c r="AK1133" i="58"/>
  <c r="AL1133" i="58"/>
  <c r="AM1133" i="58"/>
  <c r="AN1133" i="58"/>
  <c r="AO1133" i="58"/>
  <c r="AP1133" i="58"/>
  <c r="AQ1133" i="58"/>
  <c r="AR1133" i="58"/>
  <c r="AS1133" i="58"/>
  <c r="D1134" i="58"/>
  <c r="E1134" i="58"/>
  <c r="F1134" i="58"/>
  <c r="G1134" i="58"/>
  <c r="H1134" i="58"/>
  <c r="I1134" i="58"/>
  <c r="J1134" i="58"/>
  <c r="K1134" i="58"/>
  <c r="L1134" i="58"/>
  <c r="M1134" i="58"/>
  <c r="N1134" i="58"/>
  <c r="O1134" i="58"/>
  <c r="P1134" i="58"/>
  <c r="Q1134" i="58"/>
  <c r="R1134" i="58"/>
  <c r="S1134" i="58"/>
  <c r="T1134" i="58"/>
  <c r="U1134" i="58"/>
  <c r="V1134" i="58"/>
  <c r="W1134" i="58"/>
  <c r="X1134" i="58"/>
  <c r="Y1134" i="58"/>
  <c r="Z1134" i="58"/>
  <c r="AA1134" i="58"/>
  <c r="AB1134" i="58"/>
  <c r="AC1134" i="58"/>
  <c r="AD1134" i="58"/>
  <c r="AE1134" i="58"/>
  <c r="AF1134" i="58"/>
  <c r="AG1134" i="58"/>
  <c r="AH1134" i="58"/>
  <c r="AI1134" i="58"/>
  <c r="AJ1134" i="58"/>
  <c r="AK1134" i="58"/>
  <c r="AL1134" i="58"/>
  <c r="AM1134" i="58"/>
  <c r="AN1134" i="58"/>
  <c r="AO1134" i="58"/>
  <c r="AP1134" i="58"/>
  <c r="AQ1134" i="58"/>
  <c r="AR1134" i="58"/>
  <c r="AS1134" i="58"/>
  <c r="E1136" i="58"/>
  <c r="F1136" i="58"/>
  <c r="G1136" i="58"/>
  <c r="H1136" i="58"/>
  <c r="I1136" i="58"/>
  <c r="J1136" i="58"/>
  <c r="K1136" i="58"/>
  <c r="L1136" i="58"/>
  <c r="M1136" i="58"/>
  <c r="N1136" i="58"/>
  <c r="O1136" i="58"/>
  <c r="P1136" i="58"/>
  <c r="Q1136" i="58"/>
  <c r="R1136" i="58"/>
  <c r="S1136" i="58"/>
  <c r="T1136" i="58"/>
  <c r="U1136" i="58"/>
  <c r="V1136" i="58"/>
  <c r="W1136" i="58"/>
  <c r="X1136" i="58"/>
  <c r="Y1136" i="58"/>
  <c r="Z1136" i="58"/>
  <c r="AA1136" i="58"/>
  <c r="AB1136" i="58"/>
  <c r="AC1136" i="58"/>
  <c r="AD1136" i="58"/>
  <c r="AE1136" i="58"/>
  <c r="AF1136" i="58"/>
  <c r="AG1136" i="58"/>
  <c r="AH1136" i="58"/>
  <c r="AI1136" i="58"/>
  <c r="AJ1136" i="58"/>
  <c r="AK1136" i="58"/>
  <c r="AL1136" i="58"/>
  <c r="AM1136" i="58"/>
  <c r="AN1136" i="58"/>
  <c r="AO1136" i="58"/>
  <c r="AP1136" i="58"/>
  <c r="AQ1136" i="58"/>
  <c r="AR1136" i="58"/>
  <c r="AS1136" i="58"/>
  <c r="D1137" i="58"/>
  <c r="E1137" i="58"/>
  <c r="F1137" i="58"/>
  <c r="G1137" i="58"/>
  <c r="H1137" i="58"/>
  <c r="I1137" i="58"/>
  <c r="J1137" i="58"/>
  <c r="K1137" i="58"/>
  <c r="L1137" i="58"/>
  <c r="M1137" i="58"/>
  <c r="N1137" i="58"/>
  <c r="O1137" i="58"/>
  <c r="P1137" i="58"/>
  <c r="Q1137" i="58"/>
  <c r="R1137" i="58"/>
  <c r="S1137" i="58"/>
  <c r="T1137" i="58"/>
  <c r="U1137" i="58"/>
  <c r="V1137" i="58"/>
  <c r="W1137" i="58"/>
  <c r="X1137" i="58"/>
  <c r="Y1137" i="58"/>
  <c r="Z1137" i="58"/>
  <c r="AA1137" i="58"/>
  <c r="AB1137" i="58"/>
  <c r="AC1137" i="58"/>
  <c r="AD1137" i="58"/>
  <c r="AE1137" i="58"/>
  <c r="AF1137" i="58"/>
  <c r="AG1137" i="58"/>
  <c r="AH1137" i="58"/>
  <c r="AI1137" i="58"/>
  <c r="AJ1137" i="58"/>
  <c r="AK1137" i="58"/>
  <c r="AL1137" i="58"/>
  <c r="AM1137" i="58"/>
  <c r="AN1137" i="58"/>
  <c r="AO1137" i="58"/>
  <c r="AP1137" i="58"/>
  <c r="AQ1137" i="58"/>
  <c r="AR1137" i="58"/>
  <c r="AS1137" i="58"/>
  <c r="D1138" i="58"/>
  <c r="E1138" i="58"/>
  <c r="F1138" i="58"/>
  <c r="G1138" i="58"/>
  <c r="H1138" i="58"/>
  <c r="I1138" i="58"/>
  <c r="J1138" i="58"/>
  <c r="K1138" i="58"/>
  <c r="L1138" i="58"/>
  <c r="M1138" i="58"/>
  <c r="N1138" i="58"/>
  <c r="O1138" i="58"/>
  <c r="P1138" i="58"/>
  <c r="Q1138" i="58"/>
  <c r="R1138" i="58"/>
  <c r="S1138" i="58"/>
  <c r="T1138" i="58"/>
  <c r="U1138" i="58"/>
  <c r="V1138" i="58"/>
  <c r="W1138" i="58"/>
  <c r="X1138" i="58"/>
  <c r="Y1138" i="58"/>
  <c r="Z1138" i="58"/>
  <c r="AA1138" i="58"/>
  <c r="AB1138" i="58"/>
  <c r="AC1138" i="58"/>
  <c r="AD1138" i="58"/>
  <c r="AE1138" i="58"/>
  <c r="AF1138" i="58"/>
  <c r="AG1138" i="58"/>
  <c r="AH1138" i="58"/>
  <c r="AI1138" i="58"/>
  <c r="AJ1138" i="58"/>
  <c r="AK1138" i="58"/>
  <c r="AL1138" i="58"/>
  <c r="AM1138" i="58"/>
  <c r="AN1138" i="58"/>
  <c r="AO1138" i="58"/>
  <c r="AP1138" i="58"/>
  <c r="AQ1138" i="58"/>
  <c r="AR1138" i="58"/>
  <c r="AS1138" i="58"/>
  <c r="D1139" i="58"/>
  <c r="E1139" i="58"/>
  <c r="F1139" i="58"/>
  <c r="G1139" i="58"/>
  <c r="H1139" i="58"/>
  <c r="I1139" i="58"/>
  <c r="J1139" i="58"/>
  <c r="K1139" i="58"/>
  <c r="L1139" i="58"/>
  <c r="M1139" i="58"/>
  <c r="N1139" i="58"/>
  <c r="O1139" i="58"/>
  <c r="P1139" i="58"/>
  <c r="Q1139" i="58"/>
  <c r="R1139" i="58"/>
  <c r="S1139" i="58"/>
  <c r="T1139" i="58"/>
  <c r="U1139" i="58"/>
  <c r="V1139" i="58"/>
  <c r="W1139" i="58"/>
  <c r="X1139" i="58"/>
  <c r="Y1139" i="58"/>
  <c r="Z1139" i="58"/>
  <c r="AA1139" i="58"/>
  <c r="AB1139" i="58"/>
  <c r="AC1139" i="58"/>
  <c r="AD1139" i="58"/>
  <c r="AE1139" i="58"/>
  <c r="AF1139" i="58"/>
  <c r="AG1139" i="58"/>
  <c r="AH1139" i="58"/>
  <c r="AI1139" i="58"/>
  <c r="AJ1139" i="58"/>
  <c r="AK1139" i="58"/>
  <c r="AL1139" i="58"/>
  <c r="AM1139" i="58"/>
  <c r="AN1139" i="58"/>
  <c r="AO1139" i="58"/>
  <c r="AP1139" i="58"/>
  <c r="AQ1139" i="58"/>
  <c r="AR1139" i="58"/>
  <c r="AS1139" i="58"/>
  <c r="D1140" i="58"/>
  <c r="E1140" i="58"/>
  <c r="F1140" i="58"/>
  <c r="G1140" i="58"/>
  <c r="H1140" i="58"/>
  <c r="I1140" i="58"/>
  <c r="J1140" i="58"/>
  <c r="K1140" i="58"/>
  <c r="L1140" i="58"/>
  <c r="M1140" i="58"/>
  <c r="N1140" i="58"/>
  <c r="O1140" i="58"/>
  <c r="P1140" i="58"/>
  <c r="Q1140" i="58"/>
  <c r="R1140" i="58"/>
  <c r="S1140" i="58"/>
  <c r="T1140" i="58"/>
  <c r="U1140" i="58"/>
  <c r="V1140" i="58"/>
  <c r="W1140" i="58"/>
  <c r="X1140" i="58"/>
  <c r="Y1140" i="58"/>
  <c r="Z1140" i="58"/>
  <c r="AA1140" i="58"/>
  <c r="AB1140" i="58"/>
  <c r="AC1140" i="58"/>
  <c r="AD1140" i="58"/>
  <c r="AE1140" i="58"/>
  <c r="AF1140" i="58"/>
  <c r="AG1140" i="58"/>
  <c r="AH1140" i="58"/>
  <c r="AI1140" i="58"/>
  <c r="AJ1140" i="58"/>
  <c r="AK1140" i="58"/>
  <c r="AL1140" i="58"/>
  <c r="AM1140" i="58"/>
  <c r="AN1140" i="58"/>
  <c r="AO1140" i="58"/>
  <c r="AP1140" i="58"/>
  <c r="AQ1140" i="58"/>
  <c r="AR1140" i="58"/>
  <c r="AS1140" i="58"/>
  <c r="D1141" i="58"/>
  <c r="E1141" i="58"/>
  <c r="F1141" i="58"/>
  <c r="G1141" i="58"/>
  <c r="H1141" i="58"/>
  <c r="I1141" i="58"/>
  <c r="J1141" i="58"/>
  <c r="K1141" i="58"/>
  <c r="L1141" i="58"/>
  <c r="M1141" i="58"/>
  <c r="N1141" i="58"/>
  <c r="O1141" i="58"/>
  <c r="P1141" i="58"/>
  <c r="Q1141" i="58"/>
  <c r="R1141" i="58"/>
  <c r="S1141" i="58"/>
  <c r="T1141" i="58"/>
  <c r="U1141" i="58"/>
  <c r="V1141" i="58"/>
  <c r="W1141" i="58"/>
  <c r="X1141" i="58"/>
  <c r="Y1141" i="58"/>
  <c r="Z1141" i="58"/>
  <c r="AA1141" i="58"/>
  <c r="AB1141" i="58"/>
  <c r="AC1141" i="58"/>
  <c r="AD1141" i="58"/>
  <c r="AE1141" i="58"/>
  <c r="AF1141" i="58"/>
  <c r="AG1141" i="58"/>
  <c r="AH1141" i="58"/>
  <c r="AI1141" i="58"/>
  <c r="AJ1141" i="58"/>
  <c r="AK1141" i="58"/>
  <c r="AL1141" i="58"/>
  <c r="AM1141" i="58"/>
  <c r="AN1141" i="58"/>
  <c r="AO1141" i="58"/>
  <c r="AP1141" i="58"/>
  <c r="AQ1141" i="58"/>
  <c r="AR1141" i="58"/>
  <c r="AS1141" i="58"/>
  <c r="D1142" i="58"/>
  <c r="E1142" i="58"/>
  <c r="F1142" i="58"/>
  <c r="G1142" i="58"/>
  <c r="H1142" i="58"/>
  <c r="I1142" i="58"/>
  <c r="J1142" i="58"/>
  <c r="K1142" i="58"/>
  <c r="L1142" i="58"/>
  <c r="M1142" i="58"/>
  <c r="N1142" i="58"/>
  <c r="O1142" i="58"/>
  <c r="P1142" i="58"/>
  <c r="Q1142" i="58"/>
  <c r="R1142" i="58"/>
  <c r="S1142" i="58"/>
  <c r="T1142" i="58"/>
  <c r="U1142" i="58"/>
  <c r="V1142" i="58"/>
  <c r="W1142" i="58"/>
  <c r="X1142" i="58"/>
  <c r="Y1142" i="58"/>
  <c r="Z1142" i="58"/>
  <c r="AA1142" i="58"/>
  <c r="AB1142" i="58"/>
  <c r="AC1142" i="58"/>
  <c r="AD1142" i="58"/>
  <c r="AE1142" i="58"/>
  <c r="AF1142" i="58"/>
  <c r="AG1142" i="58"/>
  <c r="AH1142" i="58"/>
  <c r="AI1142" i="58"/>
  <c r="AJ1142" i="58"/>
  <c r="AK1142" i="58"/>
  <c r="AL1142" i="58"/>
  <c r="AM1142" i="58"/>
  <c r="AN1142" i="58"/>
  <c r="AO1142" i="58"/>
  <c r="AP1142" i="58"/>
  <c r="AQ1142" i="58"/>
  <c r="AR1142" i="58"/>
  <c r="AS1142" i="58"/>
  <c r="D1143" i="58"/>
  <c r="E1143" i="58"/>
  <c r="F1143" i="58"/>
  <c r="G1143" i="58"/>
  <c r="H1143" i="58"/>
  <c r="I1143" i="58"/>
  <c r="J1143" i="58"/>
  <c r="K1143" i="58"/>
  <c r="L1143" i="58"/>
  <c r="M1143" i="58"/>
  <c r="N1143" i="58"/>
  <c r="O1143" i="58"/>
  <c r="P1143" i="58"/>
  <c r="Q1143" i="58"/>
  <c r="R1143" i="58"/>
  <c r="S1143" i="58"/>
  <c r="T1143" i="58"/>
  <c r="U1143" i="58"/>
  <c r="V1143" i="58"/>
  <c r="W1143" i="58"/>
  <c r="X1143" i="58"/>
  <c r="Y1143" i="58"/>
  <c r="Z1143" i="58"/>
  <c r="AA1143" i="58"/>
  <c r="AB1143" i="58"/>
  <c r="AC1143" i="58"/>
  <c r="AD1143" i="58"/>
  <c r="AE1143" i="58"/>
  <c r="AF1143" i="58"/>
  <c r="AG1143" i="58"/>
  <c r="AH1143" i="58"/>
  <c r="AI1143" i="58"/>
  <c r="AJ1143" i="58"/>
  <c r="AK1143" i="58"/>
  <c r="AL1143" i="58"/>
  <c r="AM1143" i="58"/>
  <c r="AN1143" i="58"/>
  <c r="AO1143" i="58"/>
  <c r="AP1143" i="58"/>
  <c r="AQ1143" i="58"/>
  <c r="AR1143" i="58"/>
  <c r="AS1143" i="58"/>
  <c r="D1144" i="58"/>
  <c r="E1144" i="58"/>
  <c r="F1144" i="58"/>
  <c r="G1144" i="58"/>
  <c r="H1144" i="58"/>
  <c r="I1144" i="58"/>
  <c r="J1144" i="58"/>
  <c r="K1144" i="58"/>
  <c r="L1144" i="58"/>
  <c r="M1144" i="58"/>
  <c r="N1144" i="58"/>
  <c r="O1144" i="58"/>
  <c r="P1144" i="58"/>
  <c r="Q1144" i="58"/>
  <c r="R1144" i="58"/>
  <c r="S1144" i="58"/>
  <c r="T1144" i="58"/>
  <c r="U1144" i="58"/>
  <c r="V1144" i="58"/>
  <c r="W1144" i="58"/>
  <c r="X1144" i="58"/>
  <c r="Y1144" i="58"/>
  <c r="Z1144" i="58"/>
  <c r="AA1144" i="58"/>
  <c r="AB1144" i="58"/>
  <c r="AC1144" i="58"/>
  <c r="AD1144" i="58"/>
  <c r="AE1144" i="58"/>
  <c r="AF1144" i="58"/>
  <c r="AG1144" i="58"/>
  <c r="AH1144" i="58"/>
  <c r="AI1144" i="58"/>
  <c r="AJ1144" i="58"/>
  <c r="AK1144" i="58"/>
  <c r="AL1144" i="58"/>
  <c r="AM1144" i="58"/>
  <c r="AN1144" i="58"/>
  <c r="AO1144" i="58"/>
  <c r="AP1144" i="58"/>
  <c r="AQ1144" i="58"/>
  <c r="AR1144" i="58"/>
  <c r="AS1144" i="58"/>
  <c r="D1145" i="58"/>
  <c r="E1145" i="58"/>
  <c r="F1145" i="58"/>
  <c r="G1145" i="58"/>
  <c r="H1145" i="58"/>
  <c r="I1145" i="58"/>
  <c r="J1145" i="58"/>
  <c r="K1145" i="58"/>
  <c r="L1145" i="58"/>
  <c r="M1145" i="58"/>
  <c r="N1145" i="58"/>
  <c r="O1145" i="58"/>
  <c r="P1145" i="58"/>
  <c r="Q1145" i="58"/>
  <c r="R1145" i="58"/>
  <c r="S1145" i="58"/>
  <c r="T1145" i="58"/>
  <c r="U1145" i="58"/>
  <c r="V1145" i="58"/>
  <c r="W1145" i="58"/>
  <c r="X1145" i="58"/>
  <c r="Y1145" i="58"/>
  <c r="Z1145" i="58"/>
  <c r="AA1145" i="58"/>
  <c r="AB1145" i="58"/>
  <c r="AC1145" i="58"/>
  <c r="AD1145" i="58"/>
  <c r="AE1145" i="58"/>
  <c r="AF1145" i="58"/>
  <c r="AG1145" i="58"/>
  <c r="AH1145" i="58"/>
  <c r="AI1145" i="58"/>
  <c r="AJ1145" i="58"/>
  <c r="AK1145" i="58"/>
  <c r="AL1145" i="58"/>
  <c r="AM1145" i="58"/>
  <c r="AN1145" i="58"/>
  <c r="AO1145" i="58"/>
  <c r="AP1145" i="58"/>
  <c r="AQ1145" i="58"/>
  <c r="AR1145" i="58"/>
  <c r="AS1145" i="58"/>
  <c r="D1146" i="58"/>
  <c r="E1146" i="58"/>
  <c r="F1146" i="58"/>
  <c r="G1146" i="58"/>
  <c r="H1146" i="58"/>
  <c r="I1146" i="58"/>
  <c r="J1146" i="58"/>
  <c r="K1146" i="58"/>
  <c r="L1146" i="58"/>
  <c r="M1146" i="58"/>
  <c r="N1146" i="58"/>
  <c r="O1146" i="58"/>
  <c r="P1146" i="58"/>
  <c r="Q1146" i="58"/>
  <c r="R1146" i="58"/>
  <c r="S1146" i="58"/>
  <c r="T1146" i="58"/>
  <c r="U1146" i="58"/>
  <c r="V1146" i="58"/>
  <c r="W1146" i="58"/>
  <c r="X1146" i="58"/>
  <c r="Y1146" i="58"/>
  <c r="Z1146" i="58"/>
  <c r="AA1146" i="58"/>
  <c r="AB1146" i="58"/>
  <c r="AC1146" i="58"/>
  <c r="AD1146" i="58"/>
  <c r="AE1146" i="58"/>
  <c r="AF1146" i="58"/>
  <c r="AG1146" i="58"/>
  <c r="AH1146" i="58"/>
  <c r="AI1146" i="58"/>
  <c r="AJ1146" i="58"/>
  <c r="AK1146" i="58"/>
  <c r="AL1146" i="58"/>
  <c r="AM1146" i="58"/>
  <c r="AN1146" i="58"/>
  <c r="AO1146" i="58"/>
  <c r="AP1146" i="58"/>
  <c r="AQ1146" i="58"/>
  <c r="AR1146" i="58"/>
  <c r="AS1146" i="58"/>
  <c r="D1147" i="58"/>
  <c r="E1147" i="58"/>
  <c r="F1147" i="58"/>
  <c r="G1147" i="58"/>
  <c r="H1147" i="58"/>
  <c r="I1147" i="58"/>
  <c r="J1147" i="58"/>
  <c r="K1147" i="58"/>
  <c r="L1147" i="58"/>
  <c r="M1147" i="58"/>
  <c r="N1147" i="58"/>
  <c r="O1147" i="58"/>
  <c r="P1147" i="58"/>
  <c r="Q1147" i="58"/>
  <c r="R1147" i="58"/>
  <c r="S1147" i="58"/>
  <c r="T1147" i="58"/>
  <c r="U1147" i="58"/>
  <c r="V1147" i="58"/>
  <c r="W1147" i="58"/>
  <c r="X1147" i="58"/>
  <c r="Y1147" i="58"/>
  <c r="Z1147" i="58"/>
  <c r="AA1147" i="58"/>
  <c r="AB1147" i="58"/>
  <c r="AC1147" i="58"/>
  <c r="AD1147" i="58"/>
  <c r="AE1147" i="58"/>
  <c r="AF1147" i="58"/>
  <c r="AG1147" i="58"/>
  <c r="AH1147" i="58"/>
  <c r="AI1147" i="58"/>
  <c r="AJ1147" i="58"/>
  <c r="AK1147" i="58"/>
  <c r="AL1147" i="58"/>
  <c r="AM1147" i="58"/>
  <c r="AN1147" i="58"/>
  <c r="AO1147" i="58"/>
  <c r="AP1147" i="58"/>
  <c r="AQ1147" i="58"/>
  <c r="AR1147" i="58"/>
  <c r="AS1147" i="58"/>
  <c r="D1148" i="58"/>
  <c r="E1148" i="58"/>
  <c r="F1148" i="58"/>
  <c r="G1148" i="58"/>
  <c r="H1148" i="58"/>
  <c r="I1148" i="58"/>
  <c r="J1148" i="58"/>
  <c r="K1148" i="58"/>
  <c r="L1148" i="58"/>
  <c r="M1148" i="58"/>
  <c r="N1148" i="58"/>
  <c r="O1148" i="58"/>
  <c r="P1148" i="58"/>
  <c r="Q1148" i="58"/>
  <c r="R1148" i="58"/>
  <c r="S1148" i="58"/>
  <c r="T1148" i="58"/>
  <c r="U1148" i="58"/>
  <c r="V1148" i="58"/>
  <c r="W1148" i="58"/>
  <c r="X1148" i="58"/>
  <c r="Y1148" i="58"/>
  <c r="Z1148" i="58"/>
  <c r="AA1148" i="58"/>
  <c r="AB1148" i="58"/>
  <c r="AC1148" i="58"/>
  <c r="AD1148" i="58"/>
  <c r="AE1148" i="58"/>
  <c r="AF1148" i="58"/>
  <c r="AG1148" i="58"/>
  <c r="AH1148" i="58"/>
  <c r="AI1148" i="58"/>
  <c r="AJ1148" i="58"/>
  <c r="AK1148" i="58"/>
  <c r="AL1148" i="58"/>
  <c r="AM1148" i="58"/>
  <c r="AN1148" i="58"/>
  <c r="AO1148" i="58"/>
  <c r="AP1148" i="58"/>
  <c r="AQ1148" i="58"/>
  <c r="AR1148" i="58"/>
  <c r="AS1148" i="58"/>
  <c r="D1149" i="58"/>
  <c r="E1149" i="58"/>
  <c r="F1149" i="58"/>
  <c r="G1149" i="58"/>
  <c r="H1149" i="58"/>
  <c r="I1149" i="58"/>
  <c r="J1149" i="58"/>
  <c r="K1149" i="58"/>
  <c r="L1149" i="58"/>
  <c r="M1149" i="58"/>
  <c r="N1149" i="58"/>
  <c r="O1149" i="58"/>
  <c r="P1149" i="58"/>
  <c r="Q1149" i="58"/>
  <c r="R1149" i="58"/>
  <c r="S1149" i="58"/>
  <c r="T1149" i="58"/>
  <c r="U1149" i="58"/>
  <c r="V1149" i="58"/>
  <c r="W1149" i="58"/>
  <c r="X1149" i="58"/>
  <c r="Y1149" i="58"/>
  <c r="Z1149" i="58"/>
  <c r="AA1149" i="58"/>
  <c r="AB1149" i="58"/>
  <c r="AC1149" i="58"/>
  <c r="AD1149" i="58"/>
  <c r="AE1149" i="58"/>
  <c r="AF1149" i="58"/>
  <c r="AG1149" i="58"/>
  <c r="AH1149" i="58"/>
  <c r="AI1149" i="58"/>
  <c r="AJ1149" i="58"/>
  <c r="AK1149" i="58"/>
  <c r="AL1149" i="58"/>
  <c r="AM1149" i="58"/>
  <c r="AN1149" i="58"/>
  <c r="AO1149" i="58"/>
  <c r="AP1149" i="58"/>
  <c r="AQ1149" i="58"/>
  <c r="AR1149" i="58"/>
  <c r="AS1149" i="58"/>
  <c r="D1150" i="58"/>
  <c r="E1150" i="58"/>
  <c r="F1150" i="58"/>
  <c r="G1150" i="58"/>
  <c r="H1150" i="58"/>
  <c r="I1150" i="58"/>
  <c r="J1150" i="58"/>
  <c r="K1150" i="58"/>
  <c r="L1150" i="58"/>
  <c r="M1150" i="58"/>
  <c r="N1150" i="58"/>
  <c r="O1150" i="58"/>
  <c r="P1150" i="58"/>
  <c r="Q1150" i="58"/>
  <c r="R1150" i="58"/>
  <c r="S1150" i="58"/>
  <c r="T1150" i="58"/>
  <c r="U1150" i="58"/>
  <c r="V1150" i="58"/>
  <c r="W1150" i="58"/>
  <c r="X1150" i="58"/>
  <c r="Y1150" i="58"/>
  <c r="Z1150" i="58"/>
  <c r="AA1150" i="58"/>
  <c r="AB1150" i="58"/>
  <c r="AC1150" i="58"/>
  <c r="AD1150" i="58"/>
  <c r="AE1150" i="58"/>
  <c r="AF1150" i="58"/>
  <c r="AG1150" i="58"/>
  <c r="AH1150" i="58"/>
  <c r="AI1150" i="58"/>
  <c r="AJ1150" i="58"/>
  <c r="AK1150" i="58"/>
  <c r="AL1150" i="58"/>
  <c r="AM1150" i="58"/>
  <c r="AN1150" i="58"/>
  <c r="AO1150" i="58"/>
  <c r="AP1150" i="58"/>
  <c r="AQ1150" i="58"/>
  <c r="AR1150" i="58"/>
  <c r="AS1150" i="58"/>
  <c r="D1151" i="58"/>
  <c r="E1151" i="58"/>
  <c r="F1151" i="58"/>
  <c r="G1151" i="58"/>
  <c r="H1151" i="58"/>
  <c r="I1151" i="58"/>
  <c r="J1151" i="58"/>
  <c r="K1151" i="58"/>
  <c r="L1151" i="58"/>
  <c r="M1151" i="58"/>
  <c r="N1151" i="58"/>
  <c r="O1151" i="58"/>
  <c r="P1151" i="58"/>
  <c r="Q1151" i="58"/>
  <c r="R1151" i="58"/>
  <c r="S1151" i="58"/>
  <c r="T1151" i="58"/>
  <c r="U1151" i="58"/>
  <c r="V1151" i="58"/>
  <c r="W1151" i="58"/>
  <c r="X1151" i="58"/>
  <c r="Y1151" i="58"/>
  <c r="Z1151" i="58"/>
  <c r="AA1151" i="58"/>
  <c r="AB1151" i="58"/>
  <c r="AC1151" i="58"/>
  <c r="AD1151" i="58"/>
  <c r="AE1151" i="58"/>
  <c r="AF1151" i="58"/>
  <c r="AG1151" i="58"/>
  <c r="AH1151" i="58"/>
  <c r="AI1151" i="58"/>
  <c r="AJ1151" i="58"/>
  <c r="AK1151" i="58"/>
  <c r="AL1151" i="58"/>
  <c r="AM1151" i="58"/>
  <c r="AN1151" i="58"/>
  <c r="AO1151" i="58"/>
  <c r="AP1151" i="58"/>
  <c r="AQ1151" i="58"/>
  <c r="AR1151" i="58"/>
  <c r="AS1151" i="58"/>
  <c r="D1152" i="58"/>
  <c r="E1152" i="58"/>
  <c r="F1152" i="58"/>
  <c r="G1152" i="58"/>
  <c r="H1152" i="58"/>
  <c r="I1152" i="58"/>
  <c r="J1152" i="58"/>
  <c r="K1152" i="58"/>
  <c r="L1152" i="58"/>
  <c r="M1152" i="58"/>
  <c r="N1152" i="58"/>
  <c r="O1152" i="58"/>
  <c r="P1152" i="58"/>
  <c r="Q1152" i="58"/>
  <c r="R1152" i="58"/>
  <c r="S1152" i="58"/>
  <c r="T1152" i="58"/>
  <c r="U1152" i="58"/>
  <c r="V1152" i="58"/>
  <c r="W1152" i="58"/>
  <c r="X1152" i="58"/>
  <c r="Y1152" i="58"/>
  <c r="Z1152" i="58"/>
  <c r="AA1152" i="58"/>
  <c r="AB1152" i="58"/>
  <c r="AC1152" i="58"/>
  <c r="AD1152" i="58"/>
  <c r="AE1152" i="58"/>
  <c r="AF1152" i="58"/>
  <c r="AG1152" i="58"/>
  <c r="AH1152" i="58"/>
  <c r="AI1152" i="58"/>
  <c r="AJ1152" i="58"/>
  <c r="AK1152" i="58"/>
  <c r="AL1152" i="58"/>
  <c r="AM1152" i="58"/>
  <c r="AN1152" i="58"/>
  <c r="AO1152" i="58"/>
  <c r="AP1152" i="58"/>
  <c r="AQ1152" i="58"/>
  <c r="AR1152" i="58"/>
  <c r="AS1152" i="58"/>
  <c r="D1153" i="58"/>
  <c r="E1153" i="58"/>
  <c r="F1153" i="58"/>
  <c r="G1153" i="58"/>
  <c r="H1153" i="58"/>
  <c r="I1153" i="58"/>
  <c r="J1153" i="58"/>
  <c r="K1153" i="58"/>
  <c r="L1153" i="58"/>
  <c r="M1153" i="58"/>
  <c r="N1153" i="58"/>
  <c r="O1153" i="58"/>
  <c r="P1153" i="58"/>
  <c r="Q1153" i="58"/>
  <c r="R1153" i="58"/>
  <c r="S1153" i="58"/>
  <c r="T1153" i="58"/>
  <c r="U1153" i="58"/>
  <c r="V1153" i="58"/>
  <c r="W1153" i="58"/>
  <c r="X1153" i="58"/>
  <c r="Y1153" i="58"/>
  <c r="Z1153" i="58"/>
  <c r="AA1153" i="58"/>
  <c r="AB1153" i="58"/>
  <c r="AC1153" i="58"/>
  <c r="AD1153" i="58"/>
  <c r="AE1153" i="58"/>
  <c r="AF1153" i="58"/>
  <c r="AG1153" i="58"/>
  <c r="AH1153" i="58"/>
  <c r="AI1153" i="58"/>
  <c r="AJ1153" i="58"/>
  <c r="AK1153" i="58"/>
  <c r="AL1153" i="58"/>
  <c r="AM1153" i="58"/>
  <c r="AN1153" i="58"/>
  <c r="AO1153" i="58"/>
  <c r="AP1153" i="58"/>
  <c r="AQ1153" i="58"/>
  <c r="AR1153" i="58"/>
  <c r="AS1153" i="58"/>
  <c r="D1154" i="58"/>
  <c r="E1154" i="58"/>
  <c r="F1154" i="58"/>
  <c r="G1154" i="58"/>
  <c r="H1154" i="58"/>
  <c r="I1154" i="58"/>
  <c r="J1154" i="58"/>
  <c r="K1154" i="58"/>
  <c r="L1154" i="58"/>
  <c r="M1154" i="58"/>
  <c r="N1154" i="58"/>
  <c r="O1154" i="58"/>
  <c r="P1154" i="58"/>
  <c r="Q1154" i="58"/>
  <c r="R1154" i="58"/>
  <c r="S1154" i="58"/>
  <c r="T1154" i="58"/>
  <c r="U1154" i="58"/>
  <c r="V1154" i="58"/>
  <c r="W1154" i="58"/>
  <c r="X1154" i="58"/>
  <c r="Y1154" i="58"/>
  <c r="Z1154" i="58"/>
  <c r="AA1154" i="58"/>
  <c r="AB1154" i="58"/>
  <c r="AC1154" i="58"/>
  <c r="AD1154" i="58"/>
  <c r="AE1154" i="58"/>
  <c r="AF1154" i="58"/>
  <c r="AG1154" i="58"/>
  <c r="AH1154" i="58"/>
  <c r="AI1154" i="58"/>
  <c r="AJ1154" i="58"/>
  <c r="AK1154" i="58"/>
  <c r="AL1154" i="58"/>
  <c r="AM1154" i="58"/>
  <c r="AN1154" i="58"/>
  <c r="AO1154" i="58"/>
  <c r="AP1154" i="58"/>
  <c r="AQ1154" i="58"/>
  <c r="AR1154" i="58"/>
  <c r="AS1154" i="58"/>
  <c r="D1155" i="58"/>
  <c r="E1155" i="58"/>
  <c r="F1155" i="58"/>
  <c r="G1155" i="58"/>
  <c r="H1155" i="58"/>
  <c r="I1155" i="58"/>
  <c r="J1155" i="58"/>
  <c r="K1155" i="58"/>
  <c r="L1155" i="58"/>
  <c r="M1155" i="58"/>
  <c r="N1155" i="58"/>
  <c r="O1155" i="58"/>
  <c r="P1155" i="58"/>
  <c r="Q1155" i="58"/>
  <c r="R1155" i="58"/>
  <c r="S1155" i="58"/>
  <c r="T1155" i="58"/>
  <c r="U1155" i="58"/>
  <c r="V1155" i="58"/>
  <c r="W1155" i="58"/>
  <c r="X1155" i="58"/>
  <c r="Y1155" i="58"/>
  <c r="Z1155" i="58"/>
  <c r="AA1155" i="58"/>
  <c r="AB1155" i="58"/>
  <c r="AC1155" i="58"/>
  <c r="AD1155" i="58"/>
  <c r="AE1155" i="58"/>
  <c r="AF1155" i="58"/>
  <c r="AG1155" i="58"/>
  <c r="AH1155" i="58"/>
  <c r="AI1155" i="58"/>
  <c r="AJ1155" i="58"/>
  <c r="AK1155" i="58"/>
  <c r="AL1155" i="58"/>
  <c r="AM1155" i="58"/>
  <c r="AN1155" i="58"/>
  <c r="AO1155" i="58"/>
  <c r="AP1155" i="58"/>
  <c r="AQ1155" i="58"/>
  <c r="AR1155" i="58"/>
  <c r="AS1155" i="58"/>
  <c r="D1156" i="58"/>
  <c r="E1156" i="58"/>
  <c r="F1156" i="58"/>
  <c r="G1156" i="58"/>
  <c r="H1156" i="58"/>
  <c r="I1156" i="58"/>
  <c r="J1156" i="58"/>
  <c r="K1156" i="58"/>
  <c r="L1156" i="58"/>
  <c r="M1156" i="58"/>
  <c r="N1156" i="58"/>
  <c r="O1156" i="58"/>
  <c r="P1156" i="58"/>
  <c r="Q1156" i="58"/>
  <c r="R1156" i="58"/>
  <c r="S1156" i="58"/>
  <c r="T1156" i="58"/>
  <c r="U1156" i="58"/>
  <c r="V1156" i="58"/>
  <c r="W1156" i="58"/>
  <c r="X1156" i="58"/>
  <c r="Y1156" i="58"/>
  <c r="Z1156" i="58"/>
  <c r="AA1156" i="58"/>
  <c r="AB1156" i="58"/>
  <c r="AC1156" i="58"/>
  <c r="AD1156" i="58"/>
  <c r="AE1156" i="58"/>
  <c r="AF1156" i="58"/>
  <c r="AG1156" i="58"/>
  <c r="AH1156" i="58"/>
  <c r="AI1156" i="58"/>
  <c r="AJ1156" i="58"/>
  <c r="AK1156" i="58"/>
  <c r="AL1156" i="58"/>
  <c r="AM1156" i="58"/>
  <c r="AN1156" i="58"/>
  <c r="AO1156" i="58"/>
  <c r="AP1156" i="58"/>
  <c r="AQ1156" i="58"/>
  <c r="AR1156" i="58"/>
  <c r="AS1156" i="58"/>
  <c r="D1157" i="58"/>
  <c r="E1157" i="58"/>
  <c r="F1157" i="58"/>
  <c r="G1157" i="58"/>
  <c r="H1157" i="58"/>
  <c r="I1157" i="58"/>
  <c r="J1157" i="58"/>
  <c r="K1157" i="58"/>
  <c r="L1157" i="58"/>
  <c r="M1157" i="58"/>
  <c r="N1157" i="58"/>
  <c r="O1157" i="58"/>
  <c r="P1157" i="58"/>
  <c r="Q1157" i="58"/>
  <c r="R1157" i="58"/>
  <c r="S1157" i="58"/>
  <c r="T1157" i="58"/>
  <c r="U1157" i="58"/>
  <c r="V1157" i="58"/>
  <c r="W1157" i="58"/>
  <c r="X1157" i="58"/>
  <c r="Y1157" i="58"/>
  <c r="Z1157" i="58"/>
  <c r="AA1157" i="58"/>
  <c r="AB1157" i="58"/>
  <c r="AC1157" i="58"/>
  <c r="AD1157" i="58"/>
  <c r="AE1157" i="58"/>
  <c r="AF1157" i="58"/>
  <c r="AG1157" i="58"/>
  <c r="AH1157" i="58"/>
  <c r="AI1157" i="58"/>
  <c r="AJ1157" i="58"/>
  <c r="AK1157" i="58"/>
  <c r="AL1157" i="58"/>
  <c r="AM1157" i="58"/>
  <c r="AN1157" i="58"/>
  <c r="AO1157" i="58"/>
  <c r="AP1157" i="58"/>
  <c r="AQ1157" i="58"/>
  <c r="AR1157" i="58"/>
  <c r="AS1157" i="58"/>
  <c r="D1158" i="58"/>
  <c r="E1158" i="58"/>
  <c r="F1158" i="58"/>
  <c r="G1158" i="58"/>
  <c r="H1158" i="58"/>
  <c r="I1158" i="58"/>
  <c r="J1158" i="58"/>
  <c r="K1158" i="58"/>
  <c r="L1158" i="58"/>
  <c r="M1158" i="58"/>
  <c r="N1158" i="58"/>
  <c r="O1158" i="58"/>
  <c r="P1158" i="58"/>
  <c r="Q1158" i="58"/>
  <c r="R1158" i="58"/>
  <c r="S1158" i="58"/>
  <c r="T1158" i="58"/>
  <c r="U1158" i="58"/>
  <c r="V1158" i="58"/>
  <c r="W1158" i="58"/>
  <c r="X1158" i="58"/>
  <c r="Y1158" i="58"/>
  <c r="Z1158" i="58"/>
  <c r="AA1158" i="58"/>
  <c r="AB1158" i="58"/>
  <c r="AC1158" i="58"/>
  <c r="AD1158" i="58"/>
  <c r="AE1158" i="58"/>
  <c r="AF1158" i="58"/>
  <c r="AG1158" i="58"/>
  <c r="AH1158" i="58"/>
  <c r="AI1158" i="58"/>
  <c r="AJ1158" i="58"/>
  <c r="AK1158" i="58"/>
  <c r="AL1158" i="58"/>
  <c r="AM1158" i="58"/>
  <c r="AN1158" i="58"/>
  <c r="AO1158" i="58"/>
  <c r="AP1158" i="58"/>
  <c r="AQ1158" i="58"/>
  <c r="AR1158" i="58"/>
  <c r="AS1158" i="58"/>
  <c r="D1159" i="58"/>
  <c r="E1159" i="58"/>
  <c r="F1159" i="58"/>
  <c r="G1159" i="58"/>
  <c r="H1159" i="58"/>
  <c r="I1159" i="58"/>
  <c r="J1159" i="58"/>
  <c r="K1159" i="58"/>
  <c r="L1159" i="58"/>
  <c r="M1159" i="58"/>
  <c r="N1159" i="58"/>
  <c r="O1159" i="58"/>
  <c r="P1159" i="58"/>
  <c r="Q1159" i="58"/>
  <c r="R1159" i="58"/>
  <c r="S1159" i="58"/>
  <c r="T1159" i="58"/>
  <c r="U1159" i="58"/>
  <c r="V1159" i="58"/>
  <c r="W1159" i="58"/>
  <c r="X1159" i="58"/>
  <c r="Y1159" i="58"/>
  <c r="Z1159" i="58"/>
  <c r="AA1159" i="58"/>
  <c r="AB1159" i="58"/>
  <c r="AC1159" i="58"/>
  <c r="AD1159" i="58"/>
  <c r="AE1159" i="58"/>
  <c r="AF1159" i="58"/>
  <c r="AG1159" i="58"/>
  <c r="AH1159" i="58"/>
  <c r="AI1159" i="58"/>
  <c r="AJ1159" i="58"/>
  <c r="AK1159" i="58"/>
  <c r="AL1159" i="58"/>
  <c r="AM1159" i="58"/>
  <c r="AN1159" i="58"/>
  <c r="AO1159" i="58"/>
  <c r="AP1159" i="58"/>
  <c r="AQ1159" i="58"/>
  <c r="AR1159" i="58"/>
  <c r="AS1159" i="58"/>
  <c r="D1160" i="58"/>
  <c r="E1160" i="58"/>
  <c r="F1160" i="58"/>
  <c r="G1160" i="58"/>
  <c r="H1160" i="58"/>
  <c r="I1160" i="58"/>
  <c r="J1160" i="58"/>
  <c r="K1160" i="58"/>
  <c r="L1160" i="58"/>
  <c r="M1160" i="58"/>
  <c r="N1160" i="58"/>
  <c r="O1160" i="58"/>
  <c r="P1160" i="58"/>
  <c r="Q1160" i="58"/>
  <c r="R1160" i="58"/>
  <c r="S1160" i="58"/>
  <c r="T1160" i="58"/>
  <c r="U1160" i="58"/>
  <c r="V1160" i="58"/>
  <c r="W1160" i="58"/>
  <c r="X1160" i="58"/>
  <c r="Y1160" i="58"/>
  <c r="Z1160" i="58"/>
  <c r="AA1160" i="58"/>
  <c r="AB1160" i="58"/>
  <c r="AC1160" i="58"/>
  <c r="AD1160" i="58"/>
  <c r="AE1160" i="58"/>
  <c r="AF1160" i="58"/>
  <c r="AG1160" i="58"/>
  <c r="AH1160" i="58"/>
  <c r="AI1160" i="58"/>
  <c r="AJ1160" i="58"/>
  <c r="AK1160" i="58"/>
  <c r="AL1160" i="58"/>
  <c r="AM1160" i="58"/>
  <c r="AN1160" i="58"/>
  <c r="AO1160" i="58"/>
  <c r="AP1160" i="58"/>
  <c r="AQ1160" i="58"/>
  <c r="AR1160" i="58"/>
  <c r="AS1160" i="58"/>
  <c r="D1161" i="58"/>
  <c r="E1161" i="58"/>
  <c r="F1161" i="58"/>
  <c r="G1161" i="58"/>
  <c r="H1161" i="58"/>
  <c r="I1161" i="58"/>
  <c r="J1161" i="58"/>
  <c r="K1161" i="58"/>
  <c r="L1161" i="58"/>
  <c r="M1161" i="58"/>
  <c r="N1161" i="58"/>
  <c r="O1161" i="58"/>
  <c r="P1161" i="58"/>
  <c r="Q1161" i="58"/>
  <c r="R1161" i="58"/>
  <c r="S1161" i="58"/>
  <c r="T1161" i="58"/>
  <c r="U1161" i="58"/>
  <c r="V1161" i="58"/>
  <c r="W1161" i="58"/>
  <c r="X1161" i="58"/>
  <c r="Y1161" i="58"/>
  <c r="Z1161" i="58"/>
  <c r="AA1161" i="58"/>
  <c r="AB1161" i="58"/>
  <c r="AC1161" i="58"/>
  <c r="AD1161" i="58"/>
  <c r="AE1161" i="58"/>
  <c r="AF1161" i="58"/>
  <c r="AG1161" i="58"/>
  <c r="AH1161" i="58"/>
  <c r="AI1161" i="58"/>
  <c r="AJ1161" i="58"/>
  <c r="AK1161" i="58"/>
  <c r="AL1161" i="58"/>
  <c r="AM1161" i="58"/>
  <c r="AN1161" i="58"/>
  <c r="AO1161" i="58"/>
  <c r="AP1161" i="58"/>
  <c r="AQ1161" i="58"/>
  <c r="AR1161" i="58"/>
  <c r="AS1161" i="58"/>
  <c r="D1162" i="58"/>
  <c r="E1162" i="58"/>
  <c r="F1162" i="58"/>
  <c r="G1162" i="58"/>
  <c r="H1162" i="58"/>
  <c r="I1162" i="58"/>
  <c r="J1162" i="58"/>
  <c r="K1162" i="58"/>
  <c r="L1162" i="58"/>
  <c r="M1162" i="58"/>
  <c r="N1162" i="58"/>
  <c r="O1162" i="58"/>
  <c r="P1162" i="58"/>
  <c r="Q1162" i="58"/>
  <c r="R1162" i="58"/>
  <c r="S1162" i="58"/>
  <c r="T1162" i="58"/>
  <c r="U1162" i="58"/>
  <c r="V1162" i="58"/>
  <c r="W1162" i="58"/>
  <c r="X1162" i="58"/>
  <c r="Y1162" i="58"/>
  <c r="Z1162" i="58"/>
  <c r="AA1162" i="58"/>
  <c r="AB1162" i="58"/>
  <c r="AC1162" i="58"/>
  <c r="AD1162" i="58"/>
  <c r="AE1162" i="58"/>
  <c r="AF1162" i="58"/>
  <c r="AG1162" i="58"/>
  <c r="AH1162" i="58"/>
  <c r="AI1162" i="58"/>
  <c r="AJ1162" i="58"/>
  <c r="AK1162" i="58"/>
  <c r="AL1162" i="58"/>
  <c r="AM1162" i="58"/>
  <c r="AN1162" i="58"/>
  <c r="AO1162" i="58"/>
  <c r="AP1162" i="58"/>
  <c r="AQ1162" i="58"/>
  <c r="AR1162" i="58"/>
  <c r="AS1162" i="58"/>
  <c r="D1163" i="58"/>
  <c r="E1163" i="58"/>
  <c r="F1163" i="58"/>
  <c r="G1163" i="58"/>
  <c r="H1163" i="58"/>
  <c r="I1163" i="58"/>
  <c r="J1163" i="58"/>
  <c r="K1163" i="58"/>
  <c r="L1163" i="58"/>
  <c r="M1163" i="58"/>
  <c r="N1163" i="58"/>
  <c r="O1163" i="58"/>
  <c r="P1163" i="58"/>
  <c r="Q1163" i="58"/>
  <c r="R1163" i="58"/>
  <c r="S1163" i="58"/>
  <c r="T1163" i="58"/>
  <c r="U1163" i="58"/>
  <c r="V1163" i="58"/>
  <c r="W1163" i="58"/>
  <c r="X1163" i="58"/>
  <c r="Y1163" i="58"/>
  <c r="Z1163" i="58"/>
  <c r="AA1163" i="58"/>
  <c r="AB1163" i="58"/>
  <c r="AC1163" i="58"/>
  <c r="AD1163" i="58"/>
  <c r="AE1163" i="58"/>
  <c r="AF1163" i="58"/>
  <c r="AG1163" i="58"/>
  <c r="AH1163" i="58"/>
  <c r="AI1163" i="58"/>
  <c r="AJ1163" i="58"/>
  <c r="AK1163" i="58"/>
  <c r="AL1163" i="58"/>
  <c r="AM1163" i="58"/>
  <c r="AN1163" i="58"/>
  <c r="AO1163" i="58"/>
  <c r="AP1163" i="58"/>
  <c r="AQ1163" i="58"/>
  <c r="AR1163" i="58"/>
  <c r="AS1163" i="58"/>
  <c r="D1164" i="58"/>
  <c r="E1164" i="58"/>
  <c r="F1164" i="58"/>
  <c r="G1164" i="58"/>
  <c r="H1164" i="58"/>
  <c r="I1164" i="58"/>
  <c r="J1164" i="58"/>
  <c r="K1164" i="58"/>
  <c r="L1164" i="58"/>
  <c r="M1164" i="58"/>
  <c r="N1164" i="58"/>
  <c r="O1164" i="58"/>
  <c r="P1164" i="58"/>
  <c r="Q1164" i="58"/>
  <c r="R1164" i="58"/>
  <c r="S1164" i="58"/>
  <c r="T1164" i="58"/>
  <c r="U1164" i="58"/>
  <c r="V1164" i="58"/>
  <c r="W1164" i="58"/>
  <c r="X1164" i="58"/>
  <c r="Y1164" i="58"/>
  <c r="Z1164" i="58"/>
  <c r="AA1164" i="58"/>
  <c r="AB1164" i="58"/>
  <c r="AC1164" i="58"/>
  <c r="AD1164" i="58"/>
  <c r="AE1164" i="58"/>
  <c r="AF1164" i="58"/>
  <c r="AG1164" i="58"/>
  <c r="AH1164" i="58"/>
  <c r="AI1164" i="58"/>
  <c r="AJ1164" i="58"/>
  <c r="AK1164" i="58"/>
  <c r="AL1164" i="58"/>
  <c r="AM1164" i="58"/>
  <c r="AN1164" i="58"/>
  <c r="AO1164" i="58"/>
  <c r="AP1164" i="58"/>
  <c r="AQ1164" i="58"/>
  <c r="AR1164" i="58"/>
  <c r="AS1164" i="58"/>
  <c r="D1165" i="58"/>
  <c r="E1165" i="58"/>
  <c r="F1165" i="58"/>
  <c r="G1165" i="58"/>
  <c r="H1165" i="58"/>
  <c r="I1165" i="58"/>
  <c r="J1165" i="58"/>
  <c r="K1165" i="58"/>
  <c r="L1165" i="58"/>
  <c r="M1165" i="58"/>
  <c r="N1165" i="58"/>
  <c r="O1165" i="58"/>
  <c r="P1165" i="58"/>
  <c r="Q1165" i="58"/>
  <c r="R1165" i="58"/>
  <c r="S1165" i="58"/>
  <c r="T1165" i="58"/>
  <c r="U1165" i="58"/>
  <c r="V1165" i="58"/>
  <c r="W1165" i="58"/>
  <c r="X1165" i="58"/>
  <c r="Y1165" i="58"/>
  <c r="Z1165" i="58"/>
  <c r="AA1165" i="58"/>
  <c r="AB1165" i="58"/>
  <c r="AC1165" i="58"/>
  <c r="AD1165" i="58"/>
  <c r="AE1165" i="58"/>
  <c r="AF1165" i="58"/>
  <c r="AG1165" i="58"/>
  <c r="AH1165" i="58"/>
  <c r="AI1165" i="58"/>
  <c r="AJ1165" i="58"/>
  <c r="AK1165" i="58"/>
  <c r="AL1165" i="58"/>
  <c r="AM1165" i="58"/>
  <c r="AN1165" i="58"/>
  <c r="AO1165" i="58"/>
  <c r="AP1165" i="58"/>
  <c r="AQ1165" i="58"/>
  <c r="AR1165" i="58"/>
  <c r="AS1165" i="58"/>
  <c r="D1166" i="58"/>
  <c r="E1166" i="58"/>
  <c r="F1166" i="58"/>
  <c r="G1166" i="58"/>
  <c r="H1166" i="58"/>
  <c r="I1166" i="58"/>
  <c r="J1166" i="58"/>
  <c r="K1166" i="58"/>
  <c r="L1166" i="58"/>
  <c r="M1166" i="58"/>
  <c r="N1166" i="58"/>
  <c r="O1166" i="58"/>
  <c r="P1166" i="58"/>
  <c r="Q1166" i="58"/>
  <c r="R1166" i="58"/>
  <c r="S1166" i="58"/>
  <c r="T1166" i="58"/>
  <c r="U1166" i="58"/>
  <c r="V1166" i="58"/>
  <c r="W1166" i="58"/>
  <c r="X1166" i="58"/>
  <c r="Y1166" i="58"/>
  <c r="Z1166" i="58"/>
  <c r="AA1166" i="58"/>
  <c r="AB1166" i="58"/>
  <c r="AC1166" i="58"/>
  <c r="AD1166" i="58"/>
  <c r="AE1166" i="58"/>
  <c r="AF1166" i="58"/>
  <c r="AG1166" i="58"/>
  <c r="AH1166" i="58"/>
  <c r="AI1166" i="58"/>
  <c r="AJ1166" i="58"/>
  <c r="AK1166" i="58"/>
  <c r="AL1166" i="58"/>
  <c r="AM1166" i="58"/>
  <c r="AN1166" i="58"/>
  <c r="AO1166" i="58"/>
  <c r="AP1166" i="58"/>
  <c r="AQ1166" i="58"/>
  <c r="AR1166" i="58"/>
  <c r="AS1166" i="58"/>
  <c r="D1167" i="58"/>
  <c r="E1167" i="58"/>
  <c r="F1167" i="58"/>
  <c r="G1167" i="58"/>
  <c r="H1167" i="58"/>
  <c r="I1167" i="58"/>
  <c r="J1167" i="58"/>
  <c r="K1167" i="58"/>
  <c r="L1167" i="58"/>
  <c r="M1167" i="58"/>
  <c r="N1167" i="58"/>
  <c r="O1167" i="58"/>
  <c r="P1167" i="58"/>
  <c r="Q1167" i="58"/>
  <c r="R1167" i="58"/>
  <c r="S1167" i="58"/>
  <c r="T1167" i="58"/>
  <c r="U1167" i="58"/>
  <c r="V1167" i="58"/>
  <c r="W1167" i="58"/>
  <c r="X1167" i="58"/>
  <c r="Y1167" i="58"/>
  <c r="Z1167" i="58"/>
  <c r="AA1167" i="58"/>
  <c r="AB1167" i="58"/>
  <c r="AC1167" i="58"/>
  <c r="AD1167" i="58"/>
  <c r="AE1167" i="58"/>
  <c r="AF1167" i="58"/>
  <c r="AG1167" i="58"/>
  <c r="AH1167" i="58"/>
  <c r="AI1167" i="58"/>
  <c r="AJ1167" i="58"/>
  <c r="AK1167" i="58"/>
  <c r="AL1167" i="58"/>
  <c r="AM1167" i="58"/>
  <c r="AN1167" i="58"/>
  <c r="AO1167" i="58"/>
  <c r="AP1167" i="58"/>
  <c r="AQ1167" i="58"/>
  <c r="AR1167" i="58"/>
  <c r="AS1167" i="58"/>
  <c r="D1168" i="58"/>
  <c r="E1168" i="58"/>
  <c r="F1168" i="58"/>
  <c r="G1168" i="58"/>
  <c r="H1168" i="58"/>
  <c r="I1168" i="58"/>
  <c r="J1168" i="58"/>
  <c r="K1168" i="58"/>
  <c r="L1168" i="58"/>
  <c r="M1168" i="58"/>
  <c r="N1168" i="58"/>
  <c r="O1168" i="58"/>
  <c r="P1168" i="58"/>
  <c r="Q1168" i="58"/>
  <c r="R1168" i="58"/>
  <c r="S1168" i="58"/>
  <c r="T1168" i="58"/>
  <c r="U1168" i="58"/>
  <c r="V1168" i="58"/>
  <c r="W1168" i="58"/>
  <c r="X1168" i="58"/>
  <c r="Y1168" i="58"/>
  <c r="Z1168" i="58"/>
  <c r="AA1168" i="58"/>
  <c r="AB1168" i="58"/>
  <c r="AC1168" i="58"/>
  <c r="AD1168" i="58"/>
  <c r="AE1168" i="58"/>
  <c r="AF1168" i="58"/>
  <c r="AG1168" i="58"/>
  <c r="AH1168" i="58"/>
  <c r="AI1168" i="58"/>
  <c r="AJ1168" i="58"/>
  <c r="AK1168" i="58"/>
  <c r="AL1168" i="58"/>
  <c r="AM1168" i="58"/>
  <c r="AN1168" i="58"/>
  <c r="AO1168" i="58"/>
  <c r="AP1168" i="58"/>
  <c r="AQ1168" i="58"/>
  <c r="AR1168" i="58"/>
  <c r="AS1168" i="58"/>
  <c r="D1169" i="58"/>
  <c r="E1169" i="58"/>
  <c r="F1169" i="58"/>
  <c r="G1169" i="58"/>
  <c r="H1169" i="58"/>
  <c r="I1169" i="58"/>
  <c r="J1169" i="58"/>
  <c r="K1169" i="58"/>
  <c r="L1169" i="58"/>
  <c r="M1169" i="58"/>
  <c r="N1169" i="58"/>
  <c r="O1169" i="58"/>
  <c r="P1169" i="58"/>
  <c r="Q1169" i="58"/>
  <c r="R1169" i="58"/>
  <c r="S1169" i="58"/>
  <c r="T1169" i="58"/>
  <c r="U1169" i="58"/>
  <c r="V1169" i="58"/>
  <c r="W1169" i="58"/>
  <c r="X1169" i="58"/>
  <c r="Y1169" i="58"/>
  <c r="Z1169" i="58"/>
  <c r="AA1169" i="58"/>
  <c r="AB1169" i="58"/>
  <c r="AC1169" i="58"/>
  <c r="AD1169" i="58"/>
  <c r="AE1169" i="58"/>
  <c r="AF1169" i="58"/>
  <c r="AG1169" i="58"/>
  <c r="AH1169" i="58"/>
  <c r="AI1169" i="58"/>
  <c r="AJ1169" i="58"/>
  <c r="AK1169" i="58"/>
  <c r="AL1169" i="58"/>
  <c r="AM1169" i="58"/>
  <c r="AN1169" i="58"/>
  <c r="AO1169" i="58"/>
  <c r="AP1169" i="58"/>
  <c r="AQ1169" i="58"/>
  <c r="AR1169" i="58"/>
  <c r="AS1169" i="58"/>
  <c r="D1170" i="58"/>
  <c r="E1170" i="58"/>
  <c r="F1170" i="58"/>
  <c r="G1170" i="58"/>
  <c r="H1170" i="58"/>
  <c r="I1170" i="58"/>
  <c r="J1170" i="58"/>
  <c r="K1170" i="58"/>
  <c r="L1170" i="58"/>
  <c r="M1170" i="58"/>
  <c r="N1170" i="58"/>
  <c r="O1170" i="58"/>
  <c r="P1170" i="58"/>
  <c r="Q1170" i="58"/>
  <c r="R1170" i="58"/>
  <c r="S1170" i="58"/>
  <c r="T1170" i="58"/>
  <c r="U1170" i="58"/>
  <c r="V1170" i="58"/>
  <c r="W1170" i="58"/>
  <c r="X1170" i="58"/>
  <c r="Y1170" i="58"/>
  <c r="Z1170" i="58"/>
  <c r="AA1170" i="58"/>
  <c r="AB1170" i="58"/>
  <c r="AC1170" i="58"/>
  <c r="AD1170" i="58"/>
  <c r="AE1170" i="58"/>
  <c r="AF1170" i="58"/>
  <c r="AG1170" i="58"/>
  <c r="AH1170" i="58"/>
  <c r="AI1170" i="58"/>
  <c r="AJ1170" i="58"/>
  <c r="AK1170" i="58"/>
  <c r="AL1170" i="58"/>
  <c r="AM1170" i="58"/>
  <c r="AN1170" i="58"/>
  <c r="AO1170" i="58"/>
  <c r="AP1170" i="58"/>
  <c r="AQ1170" i="58"/>
  <c r="AR1170" i="58"/>
  <c r="AS1170" i="58"/>
  <c r="D1171" i="58"/>
  <c r="E1171" i="58"/>
  <c r="F1171" i="58"/>
  <c r="G1171" i="58"/>
  <c r="H1171" i="58"/>
  <c r="I1171" i="58"/>
  <c r="J1171" i="58"/>
  <c r="K1171" i="58"/>
  <c r="L1171" i="58"/>
  <c r="M1171" i="58"/>
  <c r="N1171" i="58"/>
  <c r="O1171" i="58"/>
  <c r="P1171" i="58"/>
  <c r="Q1171" i="58"/>
  <c r="R1171" i="58"/>
  <c r="S1171" i="58"/>
  <c r="T1171" i="58"/>
  <c r="U1171" i="58"/>
  <c r="V1171" i="58"/>
  <c r="W1171" i="58"/>
  <c r="X1171" i="58"/>
  <c r="Y1171" i="58"/>
  <c r="Z1171" i="58"/>
  <c r="AA1171" i="58"/>
  <c r="AB1171" i="58"/>
  <c r="AC1171" i="58"/>
  <c r="AD1171" i="58"/>
  <c r="AE1171" i="58"/>
  <c r="AF1171" i="58"/>
  <c r="AG1171" i="58"/>
  <c r="AH1171" i="58"/>
  <c r="AI1171" i="58"/>
  <c r="AJ1171" i="58"/>
  <c r="AK1171" i="58"/>
  <c r="AL1171" i="58"/>
  <c r="AM1171" i="58"/>
  <c r="AN1171" i="58"/>
  <c r="AO1171" i="58"/>
  <c r="AP1171" i="58"/>
  <c r="AQ1171" i="58"/>
  <c r="AR1171" i="58"/>
  <c r="AS1171" i="58"/>
  <c r="D1172" i="58"/>
  <c r="E1172" i="58"/>
  <c r="F1172" i="58"/>
  <c r="G1172" i="58"/>
  <c r="H1172" i="58"/>
  <c r="I1172" i="58"/>
  <c r="J1172" i="58"/>
  <c r="K1172" i="58"/>
  <c r="L1172" i="58"/>
  <c r="M1172" i="58"/>
  <c r="N1172" i="58"/>
  <c r="O1172" i="58"/>
  <c r="P1172" i="58"/>
  <c r="Q1172" i="58"/>
  <c r="R1172" i="58"/>
  <c r="S1172" i="58"/>
  <c r="T1172" i="58"/>
  <c r="U1172" i="58"/>
  <c r="V1172" i="58"/>
  <c r="W1172" i="58"/>
  <c r="X1172" i="58"/>
  <c r="Y1172" i="58"/>
  <c r="Z1172" i="58"/>
  <c r="AA1172" i="58"/>
  <c r="AB1172" i="58"/>
  <c r="AC1172" i="58"/>
  <c r="AD1172" i="58"/>
  <c r="AE1172" i="58"/>
  <c r="AF1172" i="58"/>
  <c r="AG1172" i="58"/>
  <c r="AH1172" i="58"/>
  <c r="AI1172" i="58"/>
  <c r="AJ1172" i="58"/>
  <c r="AK1172" i="58"/>
  <c r="AL1172" i="58"/>
  <c r="AM1172" i="58"/>
  <c r="AN1172" i="58"/>
  <c r="AO1172" i="58"/>
  <c r="AP1172" i="58"/>
  <c r="AQ1172" i="58"/>
  <c r="AR1172" i="58"/>
  <c r="AS1172" i="58"/>
  <c r="D1173" i="58"/>
  <c r="E1173" i="58"/>
  <c r="F1173" i="58"/>
  <c r="G1173" i="58"/>
  <c r="H1173" i="58"/>
  <c r="I1173" i="58"/>
  <c r="J1173" i="58"/>
  <c r="K1173" i="58"/>
  <c r="L1173" i="58"/>
  <c r="M1173" i="58"/>
  <c r="N1173" i="58"/>
  <c r="O1173" i="58"/>
  <c r="P1173" i="58"/>
  <c r="Q1173" i="58"/>
  <c r="R1173" i="58"/>
  <c r="S1173" i="58"/>
  <c r="T1173" i="58"/>
  <c r="U1173" i="58"/>
  <c r="V1173" i="58"/>
  <c r="W1173" i="58"/>
  <c r="X1173" i="58"/>
  <c r="Y1173" i="58"/>
  <c r="Z1173" i="58"/>
  <c r="AA1173" i="58"/>
  <c r="AB1173" i="58"/>
  <c r="AC1173" i="58"/>
  <c r="AD1173" i="58"/>
  <c r="AE1173" i="58"/>
  <c r="AF1173" i="58"/>
  <c r="AG1173" i="58"/>
  <c r="AH1173" i="58"/>
  <c r="AI1173" i="58"/>
  <c r="AJ1173" i="58"/>
  <c r="AK1173" i="58"/>
  <c r="AL1173" i="58"/>
  <c r="AM1173" i="58"/>
  <c r="AN1173" i="58"/>
  <c r="AO1173" i="58"/>
  <c r="AP1173" i="58"/>
  <c r="AQ1173" i="58"/>
  <c r="AR1173" i="58"/>
  <c r="AS1173" i="58"/>
  <c r="D1174" i="58"/>
  <c r="E1174" i="58"/>
  <c r="F1174" i="58"/>
  <c r="G1174" i="58"/>
  <c r="H1174" i="58"/>
  <c r="I1174" i="58"/>
  <c r="J1174" i="58"/>
  <c r="K1174" i="58"/>
  <c r="L1174" i="58"/>
  <c r="M1174" i="58"/>
  <c r="N1174" i="58"/>
  <c r="O1174" i="58"/>
  <c r="P1174" i="58"/>
  <c r="Q1174" i="58"/>
  <c r="R1174" i="58"/>
  <c r="S1174" i="58"/>
  <c r="T1174" i="58"/>
  <c r="U1174" i="58"/>
  <c r="V1174" i="58"/>
  <c r="W1174" i="58"/>
  <c r="X1174" i="58"/>
  <c r="Y1174" i="58"/>
  <c r="Z1174" i="58"/>
  <c r="AA1174" i="58"/>
  <c r="AB1174" i="58"/>
  <c r="AC1174" i="58"/>
  <c r="AD1174" i="58"/>
  <c r="AE1174" i="58"/>
  <c r="AF1174" i="58"/>
  <c r="AG1174" i="58"/>
  <c r="AH1174" i="58"/>
  <c r="AI1174" i="58"/>
  <c r="AJ1174" i="58"/>
  <c r="AK1174" i="58"/>
  <c r="AL1174" i="58"/>
  <c r="AM1174" i="58"/>
  <c r="AN1174" i="58"/>
  <c r="AO1174" i="58"/>
  <c r="AP1174" i="58"/>
  <c r="AQ1174" i="58"/>
  <c r="AR1174" i="58"/>
  <c r="AS1174" i="58"/>
  <c r="D1175" i="58"/>
  <c r="E1175" i="58"/>
  <c r="F1175" i="58"/>
  <c r="G1175" i="58"/>
  <c r="H1175" i="58"/>
  <c r="I1175" i="58"/>
  <c r="J1175" i="58"/>
  <c r="K1175" i="58"/>
  <c r="L1175" i="58"/>
  <c r="M1175" i="58"/>
  <c r="N1175" i="58"/>
  <c r="O1175" i="58"/>
  <c r="P1175" i="58"/>
  <c r="Q1175" i="58"/>
  <c r="R1175" i="58"/>
  <c r="S1175" i="58"/>
  <c r="T1175" i="58"/>
  <c r="U1175" i="58"/>
  <c r="V1175" i="58"/>
  <c r="W1175" i="58"/>
  <c r="X1175" i="58"/>
  <c r="Y1175" i="58"/>
  <c r="Z1175" i="58"/>
  <c r="AA1175" i="58"/>
  <c r="AB1175" i="58"/>
  <c r="AC1175" i="58"/>
  <c r="AD1175" i="58"/>
  <c r="AE1175" i="58"/>
  <c r="AF1175" i="58"/>
  <c r="AG1175" i="58"/>
  <c r="AH1175" i="58"/>
  <c r="AI1175" i="58"/>
  <c r="AJ1175" i="58"/>
  <c r="AK1175" i="58"/>
  <c r="AL1175" i="58"/>
  <c r="AM1175" i="58"/>
  <c r="AN1175" i="58"/>
  <c r="AO1175" i="58"/>
  <c r="AP1175" i="58"/>
  <c r="AQ1175" i="58"/>
  <c r="AR1175" i="58"/>
  <c r="AS1175" i="58"/>
  <c r="D1176" i="58"/>
  <c r="E1176" i="58"/>
  <c r="F1176" i="58"/>
  <c r="G1176" i="58"/>
  <c r="H1176" i="58"/>
  <c r="I1176" i="58"/>
  <c r="J1176" i="58"/>
  <c r="K1176" i="58"/>
  <c r="L1176" i="58"/>
  <c r="M1176" i="58"/>
  <c r="N1176" i="58"/>
  <c r="O1176" i="58"/>
  <c r="P1176" i="58"/>
  <c r="Q1176" i="58"/>
  <c r="R1176" i="58"/>
  <c r="S1176" i="58"/>
  <c r="T1176" i="58"/>
  <c r="U1176" i="58"/>
  <c r="V1176" i="58"/>
  <c r="W1176" i="58"/>
  <c r="X1176" i="58"/>
  <c r="Y1176" i="58"/>
  <c r="Z1176" i="58"/>
  <c r="AA1176" i="58"/>
  <c r="AB1176" i="58"/>
  <c r="AC1176" i="58"/>
  <c r="AD1176" i="58"/>
  <c r="AE1176" i="58"/>
  <c r="AF1176" i="58"/>
  <c r="AG1176" i="58"/>
  <c r="AH1176" i="58"/>
  <c r="AI1176" i="58"/>
  <c r="AJ1176" i="58"/>
  <c r="AK1176" i="58"/>
  <c r="AL1176" i="58"/>
  <c r="AM1176" i="58"/>
  <c r="AN1176" i="58"/>
  <c r="AO1176" i="58"/>
  <c r="AP1176" i="58"/>
  <c r="AQ1176" i="58"/>
  <c r="AR1176" i="58"/>
  <c r="AS1176" i="58"/>
  <c r="E1178" i="58"/>
  <c r="F1178" i="58"/>
  <c r="G1178" i="58"/>
  <c r="H1178" i="58"/>
  <c r="I1178" i="58"/>
  <c r="J1178" i="58"/>
  <c r="K1178" i="58"/>
  <c r="L1178" i="58"/>
  <c r="M1178" i="58"/>
  <c r="N1178" i="58"/>
  <c r="O1178" i="58"/>
  <c r="P1178" i="58"/>
  <c r="Q1178" i="58"/>
  <c r="R1178" i="58"/>
  <c r="S1178" i="58"/>
  <c r="T1178" i="58"/>
  <c r="U1178" i="58"/>
  <c r="V1178" i="58"/>
  <c r="W1178" i="58"/>
  <c r="X1178" i="58"/>
  <c r="Y1178" i="58"/>
  <c r="Z1178" i="58"/>
  <c r="AA1178" i="58"/>
  <c r="AB1178" i="58"/>
  <c r="AC1178" i="58"/>
  <c r="AD1178" i="58"/>
  <c r="AE1178" i="58"/>
  <c r="AF1178" i="58"/>
  <c r="AG1178" i="58"/>
  <c r="AH1178" i="58"/>
  <c r="AI1178" i="58"/>
  <c r="AJ1178" i="58"/>
  <c r="AK1178" i="58"/>
  <c r="AL1178" i="58"/>
  <c r="AM1178" i="58"/>
  <c r="AN1178" i="58"/>
  <c r="AO1178" i="58"/>
  <c r="AP1178" i="58"/>
  <c r="AQ1178" i="58"/>
  <c r="AR1178" i="58"/>
  <c r="AS1178" i="58"/>
  <c r="D1179" i="58"/>
  <c r="E1179" i="58"/>
  <c r="F1179" i="58"/>
  <c r="G1179" i="58"/>
  <c r="H1179" i="58"/>
  <c r="I1179" i="58"/>
  <c r="J1179" i="58"/>
  <c r="K1179" i="58"/>
  <c r="L1179" i="58"/>
  <c r="M1179" i="58"/>
  <c r="N1179" i="58"/>
  <c r="O1179" i="58"/>
  <c r="P1179" i="58"/>
  <c r="Q1179" i="58"/>
  <c r="R1179" i="58"/>
  <c r="S1179" i="58"/>
  <c r="T1179" i="58"/>
  <c r="U1179" i="58"/>
  <c r="V1179" i="58"/>
  <c r="W1179" i="58"/>
  <c r="X1179" i="58"/>
  <c r="Y1179" i="58"/>
  <c r="Z1179" i="58"/>
  <c r="AA1179" i="58"/>
  <c r="AB1179" i="58"/>
  <c r="AC1179" i="58"/>
  <c r="AD1179" i="58"/>
  <c r="AE1179" i="58"/>
  <c r="AF1179" i="58"/>
  <c r="AG1179" i="58"/>
  <c r="AH1179" i="58"/>
  <c r="AI1179" i="58"/>
  <c r="AJ1179" i="58"/>
  <c r="AK1179" i="58"/>
  <c r="AL1179" i="58"/>
  <c r="AM1179" i="58"/>
  <c r="AN1179" i="58"/>
  <c r="AO1179" i="58"/>
  <c r="AP1179" i="58"/>
  <c r="AQ1179" i="58"/>
  <c r="AR1179" i="58"/>
  <c r="AS1179" i="58"/>
  <c r="D1180" i="58"/>
  <c r="E1180" i="58"/>
  <c r="F1180" i="58"/>
  <c r="G1180" i="58"/>
  <c r="H1180" i="58"/>
  <c r="I1180" i="58"/>
  <c r="J1180" i="58"/>
  <c r="K1180" i="58"/>
  <c r="L1180" i="58"/>
  <c r="M1180" i="58"/>
  <c r="N1180" i="58"/>
  <c r="O1180" i="58"/>
  <c r="P1180" i="58"/>
  <c r="Q1180" i="58"/>
  <c r="R1180" i="58"/>
  <c r="S1180" i="58"/>
  <c r="T1180" i="58"/>
  <c r="U1180" i="58"/>
  <c r="V1180" i="58"/>
  <c r="W1180" i="58"/>
  <c r="X1180" i="58"/>
  <c r="Y1180" i="58"/>
  <c r="Z1180" i="58"/>
  <c r="AA1180" i="58"/>
  <c r="AB1180" i="58"/>
  <c r="AC1180" i="58"/>
  <c r="AD1180" i="58"/>
  <c r="AE1180" i="58"/>
  <c r="AF1180" i="58"/>
  <c r="AG1180" i="58"/>
  <c r="AH1180" i="58"/>
  <c r="AI1180" i="58"/>
  <c r="AJ1180" i="58"/>
  <c r="AK1180" i="58"/>
  <c r="AL1180" i="58"/>
  <c r="AM1180" i="58"/>
  <c r="AN1180" i="58"/>
  <c r="AO1180" i="58"/>
  <c r="AP1180" i="58"/>
  <c r="AQ1180" i="58"/>
  <c r="AR1180" i="58"/>
  <c r="AS1180" i="58"/>
  <c r="D1181" i="58"/>
  <c r="E1181" i="58"/>
  <c r="F1181" i="58"/>
  <c r="G1181" i="58"/>
  <c r="H1181" i="58"/>
  <c r="I1181" i="58"/>
  <c r="J1181" i="58"/>
  <c r="K1181" i="58"/>
  <c r="L1181" i="58"/>
  <c r="M1181" i="58"/>
  <c r="N1181" i="58"/>
  <c r="O1181" i="58"/>
  <c r="P1181" i="58"/>
  <c r="Q1181" i="58"/>
  <c r="R1181" i="58"/>
  <c r="S1181" i="58"/>
  <c r="T1181" i="58"/>
  <c r="U1181" i="58"/>
  <c r="V1181" i="58"/>
  <c r="W1181" i="58"/>
  <c r="X1181" i="58"/>
  <c r="Y1181" i="58"/>
  <c r="Z1181" i="58"/>
  <c r="AA1181" i="58"/>
  <c r="AB1181" i="58"/>
  <c r="AC1181" i="58"/>
  <c r="AD1181" i="58"/>
  <c r="AE1181" i="58"/>
  <c r="AF1181" i="58"/>
  <c r="AG1181" i="58"/>
  <c r="AH1181" i="58"/>
  <c r="AI1181" i="58"/>
  <c r="AJ1181" i="58"/>
  <c r="AK1181" i="58"/>
  <c r="AL1181" i="58"/>
  <c r="AM1181" i="58"/>
  <c r="AN1181" i="58"/>
  <c r="AO1181" i="58"/>
  <c r="AP1181" i="58"/>
  <c r="AQ1181" i="58"/>
  <c r="AR1181" i="58"/>
  <c r="AS1181" i="58"/>
  <c r="D1182" i="58"/>
  <c r="E1182" i="58"/>
  <c r="F1182" i="58"/>
  <c r="G1182" i="58"/>
  <c r="H1182" i="58"/>
  <c r="I1182" i="58"/>
  <c r="J1182" i="58"/>
  <c r="K1182" i="58"/>
  <c r="L1182" i="58"/>
  <c r="M1182" i="58"/>
  <c r="N1182" i="58"/>
  <c r="O1182" i="58"/>
  <c r="P1182" i="58"/>
  <c r="Q1182" i="58"/>
  <c r="R1182" i="58"/>
  <c r="S1182" i="58"/>
  <c r="T1182" i="58"/>
  <c r="U1182" i="58"/>
  <c r="V1182" i="58"/>
  <c r="W1182" i="58"/>
  <c r="X1182" i="58"/>
  <c r="Y1182" i="58"/>
  <c r="Z1182" i="58"/>
  <c r="AA1182" i="58"/>
  <c r="AB1182" i="58"/>
  <c r="AC1182" i="58"/>
  <c r="AD1182" i="58"/>
  <c r="AE1182" i="58"/>
  <c r="AF1182" i="58"/>
  <c r="AG1182" i="58"/>
  <c r="AH1182" i="58"/>
  <c r="AI1182" i="58"/>
  <c r="AJ1182" i="58"/>
  <c r="AK1182" i="58"/>
  <c r="AL1182" i="58"/>
  <c r="AM1182" i="58"/>
  <c r="AN1182" i="58"/>
  <c r="AO1182" i="58"/>
  <c r="AP1182" i="58"/>
  <c r="AQ1182" i="58"/>
  <c r="AR1182" i="58"/>
  <c r="AS1182" i="58"/>
  <c r="D1183" i="58"/>
  <c r="E1183" i="58"/>
  <c r="F1183" i="58"/>
  <c r="G1183" i="58"/>
  <c r="H1183" i="58"/>
  <c r="I1183" i="58"/>
  <c r="J1183" i="58"/>
  <c r="K1183" i="58"/>
  <c r="L1183" i="58"/>
  <c r="M1183" i="58"/>
  <c r="N1183" i="58"/>
  <c r="O1183" i="58"/>
  <c r="P1183" i="58"/>
  <c r="Q1183" i="58"/>
  <c r="R1183" i="58"/>
  <c r="S1183" i="58"/>
  <c r="T1183" i="58"/>
  <c r="U1183" i="58"/>
  <c r="V1183" i="58"/>
  <c r="W1183" i="58"/>
  <c r="X1183" i="58"/>
  <c r="Y1183" i="58"/>
  <c r="Z1183" i="58"/>
  <c r="AA1183" i="58"/>
  <c r="AB1183" i="58"/>
  <c r="AC1183" i="58"/>
  <c r="AD1183" i="58"/>
  <c r="AE1183" i="58"/>
  <c r="AF1183" i="58"/>
  <c r="AG1183" i="58"/>
  <c r="AH1183" i="58"/>
  <c r="AI1183" i="58"/>
  <c r="AJ1183" i="58"/>
  <c r="AK1183" i="58"/>
  <c r="AL1183" i="58"/>
  <c r="AM1183" i="58"/>
  <c r="AN1183" i="58"/>
  <c r="AO1183" i="58"/>
  <c r="AP1183" i="58"/>
  <c r="AQ1183" i="58"/>
  <c r="AR1183" i="58"/>
  <c r="AS1183" i="58"/>
  <c r="D1184" i="58"/>
  <c r="E1184" i="58"/>
  <c r="F1184" i="58"/>
  <c r="G1184" i="58"/>
  <c r="H1184" i="58"/>
  <c r="I1184" i="58"/>
  <c r="J1184" i="58"/>
  <c r="K1184" i="58"/>
  <c r="L1184" i="58"/>
  <c r="M1184" i="58"/>
  <c r="N1184" i="58"/>
  <c r="O1184" i="58"/>
  <c r="P1184" i="58"/>
  <c r="Q1184" i="58"/>
  <c r="R1184" i="58"/>
  <c r="S1184" i="58"/>
  <c r="T1184" i="58"/>
  <c r="U1184" i="58"/>
  <c r="V1184" i="58"/>
  <c r="W1184" i="58"/>
  <c r="X1184" i="58"/>
  <c r="Y1184" i="58"/>
  <c r="Z1184" i="58"/>
  <c r="AA1184" i="58"/>
  <c r="AB1184" i="58"/>
  <c r="AC1184" i="58"/>
  <c r="AD1184" i="58"/>
  <c r="AE1184" i="58"/>
  <c r="AF1184" i="58"/>
  <c r="AG1184" i="58"/>
  <c r="AH1184" i="58"/>
  <c r="AI1184" i="58"/>
  <c r="AJ1184" i="58"/>
  <c r="AK1184" i="58"/>
  <c r="AL1184" i="58"/>
  <c r="AM1184" i="58"/>
  <c r="AN1184" i="58"/>
  <c r="AO1184" i="58"/>
  <c r="AP1184" i="58"/>
  <c r="AQ1184" i="58"/>
  <c r="AR1184" i="58"/>
  <c r="AS1184" i="58"/>
  <c r="D1185" i="58"/>
  <c r="E1185" i="58"/>
  <c r="F1185" i="58"/>
  <c r="G1185" i="58"/>
  <c r="H1185" i="58"/>
  <c r="I1185" i="58"/>
  <c r="J1185" i="58"/>
  <c r="K1185" i="58"/>
  <c r="L1185" i="58"/>
  <c r="M1185" i="58"/>
  <c r="N1185" i="58"/>
  <c r="O1185" i="58"/>
  <c r="P1185" i="58"/>
  <c r="Q1185" i="58"/>
  <c r="R1185" i="58"/>
  <c r="S1185" i="58"/>
  <c r="T1185" i="58"/>
  <c r="U1185" i="58"/>
  <c r="V1185" i="58"/>
  <c r="W1185" i="58"/>
  <c r="X1185" i="58"/>
  <c r="Y1185" i="58"/>
  <c r="Z1185" i="58"/>
  <c r="AA1185" i="58"/>
  <c r="AB1185" i="58"/>
  <c r="AC1185" i="58"/>
  <c r="AD1185" i="58"/>
  <c r="AE1185" i="58"/>
  <c r="AF1185" i="58"/>
  <c r="AG1185" i="58"/>
  <c r="AH1185" i="58"/>
  <c r="AI1185" i="58"/>
  <c r="AJ1185" i="58"/>
  <c r="AK1185" i="58"/>
  <c r="AL1185" i="58"/>
  <c r="AM1185" i="58"/>
  <c r="AN1185" i="58"/>
  <c r="AO1185" i="58"/>
  <c r="AP1185" i="58"/>
  <c r="AQ1185" i="58"/>
  <c r="AR1185" i="58"/>
  <c r="AS1185" i="58"/>
  <c r="D1186" i="58"/>
  <c r="E1186" i="58"/>
  <c r="F1186" i="58"/>
  <c r="G1186" i="58"/>
  <c r="H1186" i="58"/>
  <c r="I1186" i="58"/>
  <c r="J1186" i="58"/>
  <c r="K1186" i="58"/>
  <c r="L1186" i="58"/>
  <c r="M1186" i="58"/>
  <c r="N1186" i="58"/>
  <c r="O1186" i="58"/>
  <c r="P1186" i="58"/>
  <c r="Q1186" i="58"/>
  <c r="R1186" i="58"/>
  <c r="S1186" i="58"/>
  <c r="T1186" i="58"/>
  <c r="U1186" i="58"/>
  <c r="V1186" i="58"/>
  <c r="W1186" i="58"/>
  <c r="X1186" i="58"/>
  <c r="Y1186" i="58"/>
  <c r="Z1186" i="58"/>
  <c r="AA1186" i="58"/>
  <c r="AB1186" i="58"/>
  <c r="AC1186" i="58"/>
  <c r="AD1186" i="58"/>
  <c r="AE1186" i="58"/>
  <c r="AF1186" i="58"/>
  <c r="AG1186" i="58"/>
  <c r="AH1186" i="58"/>
  <c r="AI1186" i="58"/>
  <c r="AJ1186" i="58"/>
  <c r="AK1186" i="58"/>
  <c r="AL1186" i="58"/>
  <c r="AM1186" i="58"/>
  <c r="AN1186" i="58"/>
  <c r="AO1186" i="58"/>
  <c r="AP1186" i="58"/>
  <c r="AQ1186" i="58"/>
  <c r="AR1186" i="58"/>
  <c r="AS1186" i="58"/>
  <c r="D1187" i="58"/>
  <c r="E1187" i="58"/>
  <c r="F1187" i="58"/>
  <c r="G1187" i="58"/>
  <c r="H1187" i="58"/>
  <c r="I1187" i="58"/>
  <c r="J1187" i="58"/>
  <c r="K1187" i="58"/>
  <c r="L1187" i="58"/>
  <c r="M1187" i="58"/>
  <c r="N1187" i="58"/>
  <c r="O1187" i="58"/>
  <c r="P1187" i="58"/>
  <c r="Q1187" i="58"/>
  <c r="R1187" i="58"/>
  <c r="S1187" i="58"/>
  <c r="T1187" i="58"/>
  <c r="U1187" i="58"/>
  <c r="V1187" i="58"/>
  <c r="W1187" i="58"/>
  <c r="X1187" i="58"/>
  <c r="Y1187" i="58"/>
  <c r="Z1187" i="58"/>
  <c r="AA1187" i="58"/>
  <c r="AB1187" i="58"/>
  <c r="AC1187" i="58"/>
  <c r="AD1187" i="58"/>
  <c r="AE1187" i="58"/>
  <c r="AF1187" i="58"/>
  <c r="AG1187" i="58"/>
  <c r="AH1187" i="58"/>
  <c r="AI1187" i="58"/>
  <c r="AJ1187" i="58"/>
  <c r="AK1187" i="58"/>
  <c r="AL1187" i="58"/>
  <c r="AM1187" i="58"/>
  <c r="AN1187" i="58"/>
  <c r="AO1187" i="58"/>
  <c r="AP1187" i="58"/>
  <c r="AQ1187" i="58"/>
  <c r="AR1187" i="58"/>
  <c r="AS1187" i="58"/>
  <c r="D1188" i="58"/>
  <c r="E1188" i="58"/>
  <c r="F1188" i="58"/>
  <c r="G1188" i="58"/>
  <c r="H1188" i="58"/>
  <c r="I1188" i="58"/>
  <c r="J1188" i="58"/>
  <c r="K1188" i="58"/>
  <c r="L1188" i="58"/>
  <c r="M1188" i="58"/>
  <c r="N1188" i="58"/>
  <c r="O1188" i="58"/>
  <c r="P1188" i="58"/>
  <c r="Q1188" i="58"/>
  <c r="R1188" i="58"/>
  <c r="S1188" i="58"/>
  <c r="T1188" i="58"/>
  <c r="U1188" i="58"/>
  <c r="V1188" i="58"/>
  <c r="W1188" i="58"/>
  <c r="X1188" i="58"/>
  <c r="Y1188" i="58"/>
  <c r="Z1188" i="58"/>
  <c r="AA1188" i="58"/>
  <c r="AB1188" i="58"/>
  <c r="AC1188" i="58"/>
  <c r="AD1188" i="58"/>
  <c r="AE1188" i="58"/>
  <c r="AF1188" i="58"/>
  <c r="AG1188" i="58"/>
  <c r="AH1188" i="58"/>
  <c r="AI1188" i="58"/>
  <c r="AJ1188" i="58"/>
  <c r="AK1188" i="58"/>
  <c r="AL1188" i="58"/>
  <c r="AM1188" i="58"/>
  <c r="AN1188" i="58"/>
  <c r="AO1188" i="58"/>
  <c r="AP1188" i="58"/>
  <c r="AQ1188" i="58"/>
  <c r="AR1188" i="58"/>
  <c r="AS1188" i="58"/>
  <c r="D1189" i="58"/>
  <c r="E1189" i="58"/>
  <c r="F1189" i="58"/>
  <c r="G1189" i="58"/>
  <c r="H1189" i="58"/>
  <c r="I1189" i="58"/>
  <c r="J1189" i="58"/>
  <c r="K1189" i="58"/>
  <c r="L1189" i="58"/>
  <c r="M1189" i="58"/>
  <c r="N1189" i="58"/>
  <c r="O1189" i="58"/>
  <c r="P1189" i="58"/>
  <c r="Q1189" i="58"/>
  <c r="R1189" i="58"/>
  <c r="S1189" i="58"/>
  <c r="T1189" i="58"/>
  <c r="U1189" i="58"/>
  <c r="V1189" i="58"/>
  <c r="W1189" i="58"/>
  <c r="X1189" i="58"/>
  <c r="Y1189" i="58"/>
  <c r="Z1189" i="58"/>
  <c r="AA1189" i="58"/>
  <c r="AB1189" i="58"/>
  <c r="AC1189" i="58"/>
  <c r="AD1189" i="58"/>
  <c r="AE1189" i="58"/>
  <c r="AF1189" i="58"/>
  <c r="AG1189" i="58"/>
  <c r="AH1189" i="58"/>
  <c r="AI1189" i="58"/>
  <c r="AJ1189" i="58"/>
  <c r="AK1189" i="58"/>
  <c r="AL1189" i="58"/>
  <c r="AM1189" i="58"/>
  <c r="AN1189" i="58"/>
  <c r="AO1189" i="58"/>
  <c r="AP1189" i="58"/>
  <c r="AQ1189" i="58"/>
  <c r="AR1189" i="58"/>
  <c r="AS1189" i="58"/>
  <c r="D1190" i="58"/>
  <c r="E1190" i="58"/>
  <c r="F1190" i="58"/>
  <c r="G1190" i="58"/>
  <c r="H1190" i="58"/>
  <c r="I1190" i="58"/>
  <c r="J1190" i="58"/>
  <c r="K1190" i="58"/>
  <c r="L1190" i="58"/>
  <c r="M1190" i="58"/>
  <c r="N1190" i="58"/>
  <c r="O1190" i="58"/>
  <c r="P1190" i="58"/>
  <c r="Q1190" i="58"/>
  <c r="R1190" i="58"/>
  <c r="S1190" i="58"/>
  <c r="T1190" i="58"/>
  <c r="U1190" i="58"/>
  <c r="V1190" i="58"/>
  <c r="W1190" i="58"/>
  <c r="X1190" i="58"/>
  <c r="Y1190" i="58"/>
  <c r="Z1190" i="58"/>
  <c r="AA1190" i="58"/>
  <c r="AB1190" i="58"/>
  <c r="AC1190" i="58"/>
  <c r="AD1190" i="58"/>
  <c r="AE1190" i="58"/>
  <c r="AF1190" i="58"/>
  <c r="AG1190" i="58"/>
  <c r="AH1190" i="58"/>
  <c r="AI1190" i="58"/>
  <c r="AJ1190" i="58"/>
  <c r="AK1190" i="58"/>
  <c r="AL1190" i="58"/>
  <c r="AM1190" i="58"/>
  <c r="AN1190" i="58"/>
  <c r="AO1190" i="58"/>
  <c r="AP1190" i="58"/>
  <c r="AQ1190" i="58"/>
  <c r="AR1190" i="58"/>
  <c r="AS1190" i="58"/>
  <c r="D1191" i="58"/>
  <c r="E1191" i="58"/>
  <c r="F1191" i="58"/>
  <c r="G1191" i="58"/>
  <c r="H1191" i="58"/>
  <c r="I1191" i="58"/>
  <c r="J1191" i="58"/>
  <c r="K1191" i="58"/>
  <c r="L1191" i="58"/>
  <c r="M1191" i="58"/>
  <c r="N1191" i="58"/>
  <c r="O1191" i="58"/>
  <c r="P1191" i="58"/>
  <c r="Q1191" i="58"/>
  <c r="R1191" i="58"/>
  <c r="S1191" i="58"/>
  <c r="T1191" i="58"/>
  <c r="U1191" i="58"/>
  <c r="V1191" i="58"/>
  <c r="W1191" i="58"/>
  <c r="X1191" i="58"/>
  <c r="Y1191" i="58"/>
  <c r="Z1191" i="58"/>
  <c r="AA1191" i="58"/>
  <c r="AB1191" i="58"/>
  <c r="AC1191" i="58"/>
  <c r="AD1191" i="58"/>
  <c r="AE1191" i="58"/>
  <c r="AF1191" i="58"/>
  <c r="AG1191" i="58"/>
  <c r="AH1191" i="58"/>
  <c r="AI1191" i="58"/>
  <c r="AJ1191" i="58"/>
  <c r="AK1191" i="58"/>
  <c r="AL1191" i="58"/>
  <c r="AM1191" i="58"/>
  <c r="AN1191" i="58"/>
  <c r="AO1191" i="58"/>
  <c r="AP1191" i="58"/>
  <c r="AQ1191" i="58"/>
  <c r="AR1191" i="58"/>
  <c r="AS1191" i="58"/>
  <c r="D1192" i="58"/>
  <c r="E1192" i="58"/>
  <c r="F1192" i="58"/>
  <c r="G1192" i="58"/>
  <c r="H1192" i="58"/>
  <c r="I1192" i="58"/>
  <c r="J1192" i="58"/>
  <c r="K1192" i="58"/>
  <c r="L1192" i="58"/>
  <c r="M1192" i="58"/>
  <c r="N1192" i="58"/>
  <c r="O1192" i="58"/>
  <c r="P1192" i="58"/>
  <c r="Q1192" i="58"/>
  <c r="R1192" i="58"/>
  <c r="S1192" i="58"/>
  <c r="T1192" i="58"/>
  <c r="U1192" i="58"/>
  <c r="V1192" i="58"/>
  <c r="W1192" i="58"/>
  <c r="X1192" i="58"/>
  <c r="Y1192" i="58"/>
  <c r="Z1192" i="58"/>
  <c r="AA1192" i="58"/>
  <c r="AB1192" i="58"/>
  <c r="AC1192" i="58"/>
  <c r="AD1192" i="58"/>
  <c r="AE1192" i="58"/>
  <c r="AF1192" i="58"/>
  <c r="AG1192" i="58"/>
  <c r="AH1192" i="58"/>
  <c r="AI1192" i="58"/>
  <c r="AJ1192" i="58"/>
  <c r="AK1192" i="58"/>
  <c r="AL1192" i="58"/>
  <c r="AM1192" i="58"/>
  <c r="AN1192" i="58"/>
  <c r="AO1192" i="58"/>
  <c r="AP1192" i="58"/>
  <c r="AQ1192" i="58"/>
  <c r="AR1192" i="58"/>
  <c r="AS1192" i="58"/>
  <c r="D1193" i="58"/>
  <c r="E1193" i="58"/>
  <c r="F1193" i="58"/>
  <c r="G1193" i="58"/>
  <c r="H1193" i="58"/>
  <c r="I1193" i="58"/>
  <c r="J1193" i="58"/>
  <c r="K1193" i="58"/>
  <c r="L1193" i="58"/>
  <c r="M1193" i="58"/>
  <c r="N1193" i="58"/>
  <c r="O1193" i="58"/>
  <c r="P1193" i="58"/>
  <c r="Q1193" i="58"/>
  <c r="R1193" i="58"/>
  <c r="S1193" i="58"/>
  <c r="T1193" i="58"/>
  <c r="U1193" i="58"/>
  <c r="V1193" i="58"/>
  <c r="W1193" i="58"/>
  <c r="X1193" i="58"/>
  <c r="Y1193" i="58"/>
  <c r="Z1193" i="58"/>
  <c r="AA1193" i="58"/>
  <c r="AB1193" i="58"/>
  <c r="AC1193" i="58"/>
  <c r="AD1193" i="58"/>
  <c r="AE1193" i="58"/>
  <c r="AF1193" i="58"/>
  <c r="AG1193" i="58"/>
  <c r="AH1193" i="58"/>
  <c r="AI1193" i="58"/>
  <c r="AJ1193" i="58"/>
  <c r="AK1193" i="58"/>
  <c r="AL1193" i="58"/>
  <c r="AM1193" i="58"/>
  <c r="AN1193" i="58"/>
  <c r="AO1193" i="58"/>
  <c r="AP1193" i="58"/>
  <c r="AQ1193" i="58"/>
  <c r="AR1193" i="58"/>
  <c r="AS1193" i="58"/>
  <c r="D1194" i="58"/>
  <c r="E1194" i="58"/>
  <c r="F1194" i="58"/>
  <c r="G1194" i="58"/>
  <c r="H1194" i="58"/>
  <c r="I1194" i="58"/>
  <c r="J1194" i="58"/>
  <c r="K1194" i="58"/>
  <c r="L1194" i="58"/>
  <c r="M1194" i="58"/>
  <c r="N1194" i="58"/>
  <c r="O1194" i="58"/>
  <c r="P1194" i="58"/>
  <c r="Q1194" i="58"/>
  <c r="R1194" i="58"/>
  <c r="S1194" i="58"/>
  <c r="T1194" i="58"/>
  <c r="U1194" i="58"/>
  <c r="V1194" i="58"/>
  <c r="W1194" i="58"/>
  <c r="X1194" i="58"/>
  <c r="Y1194" i="58"/>
  <c r="Z1194" i="58"/>
  <c r="AA1194" i="58"/>
  <c r="AB1194" i="58"/>
  <c r="AC1194" i="58"/>
  <c r="AD1194" i="58"/>
  <c r="AE1194" i="58"/>
  <c r="AF1194" i="58"/>
  <c r="AG1194" i="58"/>
  <c r="AH1194" i="58"/>
  <c r="AI1194" i="58"/>
  <c r="AJ1194" i="58"/>
  <c r="AK1194" i="58"/>
  <c r="AL1194" i="58"/>
  <c r="AM1194" i="58"/>
  <c r="AN1194" i="58"/>
  <c r="AO1194" i="58"/>
  <c r="AP1194" i="58"/>
  <c r="AQ1194" i="58"/>
  <c r="AR1194" i="58"/>
  <c r="AS1194" i="58"/>
  <c r="D1195" i="58"/>
  <c r="E1195" i="58"/>
  <c r="F1195" i="58"/>
  <c r="G1195" i="58"/>
  <c r="H1195" i="58"/>
  <c r="I1195" i="58"/>
  <c r="J1195" i="58"/>
  <c r="K1195" i="58"/>
  <c r="L1195" i="58"/>
  <c r="M1195" i="58"/>
  <c r="N1195" i="58"/>
  <c r="O1195" i="58"/>
  <c r="P1195" i="58"/>
  <c r="Q1195" i="58"/>
  <c r="R1195" i="58"/>
  <c r="S1195" i="58"/>
  <c r="T1195" i="58"/>
  <c r="U1195" i="58"/>
  <c r="V1195" i="58"/>
  <c r="W1195" i="58"/>
  <c r="X1195" i="58"/>
  <c r="Y1195" i="58"/>
  <c r="Z1195" i="58"/>
  <c r="AA1195" i="58"/>
  <c r="AB1195" i="58"/>
  <c r="AC1195" i="58"/>
  <c r="AD1195" i="58"/>
  <c r="AE1195" i="58"/>
  <c r="AF1195" i="58"/>
  <c r="AG1195" i="58"/>
  <c r="AH1195" i="58"/>
  <c r="AI1195" i="58"/>
  <c r="AJ1195" i="58"/>
  <c r="AK1195" i="58"/>
  <c r="AL1195" i="58"/>
  <c r="AM1195" i="58"/>
  <c r="AN1195" i="58"/>
  <c r="AO1195" i="58"/>
  <c r="AP1195" i="58"/>
  <c r="AQ1195" i="58"/>
  <c r="AR1195" i="58"/>
  <c r="AS1195" i="58"/>
  <c r="D1196" i="58"/>
  <c r="E1196" i="58"/>
  <c r="F1196" i="58"/>
  <c r="G1196" i="58"/>
  <c r="H1196" i="58"/>
  <c r="I1196" i="58"/>
  <c r="J1196" i="58"/>
  <c r="K1196" i="58"/>
  <c r="L1196" i="58"/>
  <c r="M1196" i="58"/>
  <c r="N1196" i="58"/>
  <c r="O1196" i="58"/>
  <c r="P1196" i="58"/>
  <c r="Q1196" i="58"/>
  <c r="R1196" i="58"/>
  <c r="S1196" i="58"/>
  <c r="T1196" i="58"/>
  <c r="U1196" i="58"/>
  <c r="V1196" i="58"/>
  <c r="W1196" i="58"/>
  <c r="X1196" i="58"/>
  <c r="Y1196" i="58"/>
  <c r="Z1196" i="58"/>
  <c r="AA1196" i="58"/>
  <c r="AB1196" i="58"/>
  <c r="AC1196" i="58"/>
  <c r="AD1196" i="58"/>
  <c r="AE1196" i="58"/>
  <c r="AF1196" i="58"/>
  <c r="AG1196" i="58"/>
  <c r="AH1196" i="58"/>
  <c r="AI1196" i="58"/>
  <c r="AJ1196" i="58"/>
  <c r="AK1196" i="58"/>
  <c r="AL1196" i="58"/>
  <c r="AM1196" i="58"/>
  <c r="AN1196" i="58"/>
  <c r="AO1196" i="58"/>
  <c r="AP1196" i="58"/>
  <c r="AQ1196" i="58"/>
  <c r="AR1196" i="58"/>
  <c r="AS1196" i="58"/>
  <c r="D1197" i="58"/>
  <c r="E1197" i="58"/>
  <c r="F1197" i="58"/>
  <c r="G1197" i="58"/>
  <c r="H1197" i="58"/>
  <c r="I1197" i="58"/>
  <c r="J1197" i="58"/>
  <c r="K1197" i="58"/>
  <c r="L1197" i="58"/>
  <c r="M1197" i="58"/>
  <c r="N1197" i="58"/>
  <c r="O1197" i="58"/>
  <c r="P1197" i="58"/>
  <c r="Q1197" i="58"/>
  <c r="R1197" i="58"/>
  <c r="S1197" i="58"/>
  <c r="T1197" i="58"/>
  <c r="U1197" i="58"/>
  <c r="V1197" i="58"/>
  <c r="W1197" i="58"/>
  <c r="X1197" i="58"/>
  <c r="Y1197" i="58"/>
  <c r="Z1197" i="58"/>
  <c r="AA1197" i="58"/>
  <c r="AB1197" i="58"/>
  <c r="AC1197" i="58"/>
  <c r="AD1197" i="58"/>
  <c r="AE1197" i="58"/>
  <c r="AF1197" i="58"/>
  <c r="AG1197" i="58"/>
  <c r="AH1197" i="58"/>
  <c r="AI1197" i="58"/>
  <c r="AJ1197" i="58"/>
  <c r="AK1197" i="58"/>
  <c r="AL1197" i="58"/>
  <c r="AM1197" i="58"/>
  <c r="AN1197" i="58"/>
  <c r="AO1197" i="58"/>
  <c r="AP1197" i="58"/>
  <c r="AQ1197" i="58"/>
  <c r="AR1197" i="58"/>
  <c r="AS1197" i="58"/>
  <c r="D1198" i="58"/>
  <c r="E1198" i="58"/>
  <c r="F1198" i="58"/>
  <c r="G1198" i="58"/>
  <c r="H1198" i="58"/>
  <c r="I1198" i="58"/>
  <c r="J1198" i="58"/>
  <c r="K1198" i="58"/>
  <c r="L1198" i="58"/>
  <c r="M1198" i="58"/>
  <c r="N1198" i="58"/>
  <c r="O1198" i="58"/>
  <c r="P1198" i="58"/>
  <c r="Q1198" i="58"/>
  <c r="R1198" i="58"/>
  <c r="S1198" i="58"/>
  <c r="T1198" i="58"/>
  <c r="U1198" i="58"/>
  <c r="V1198" i="58"/>
  <c r="W1198" i="58"/>
  <c r="X1198" i="58"/>
  <c r="Y1198" i="58"/>
  <c r="Z1198" i="58"/>
  <c r="AA1198" i="58"/>
  <c r="AB1198" i="58"/>
  <c r="AC1198" i="58"/>
  <c r="AD1198" i="58"/>
  <c r="AE1198" i="58"/>
  <c r="AF1198" i="58"/>
  <c r="AG1198" i="58"/>
  <c r="AH1198" i="58"/>
  <c r="AI1198" i="58"/>
  <c r="AJ1198" i="58"/>
  <c r="AK1198" i="58"/>
  <c r="AL1198" i="58"/>
  <c r="AM1198" i="58"/>
  <c r="AN1198" i="58"/>
  <c r="AO1198" i="58"/>
  <c r="AP1198" i="58"/>
  <c r="AQ1198" i="58"/>
  <c r="AR1198" i="58"/>
  <c r="AS1198" i="58"/>
  <c r="D1199" i="58"/>
  <c r="E1199" i="58"/>
  <c r="F1199" i="58"/>
  <c r="G1199" i="58"/>
  <c r="H1199" i="58"/>
  <c r="I1199" i="58"/>
  <c r="J1199" i="58"/>
  <c r="K1199" i="58"/>
  <c r="L1199" i="58"/>
  <c r="M1199" i="58"/>
  <c r="N1199" i="58"/>
  <c r="O1199" i="58"/>
  <c r="P1199" i="58"/>
  <c r="Q1199" i="58"/>
  <c r="R1199" i="58"/>
  <c r="S1199" i="58"/>
  <c r="T1199" i="58"/>
  <c r="U1199" i="58"/>
  <c r="V1199" i="58"/>
  <c r="W1199" i="58"/>
  <c r="X1199" i="58"/>
  <c r="Y1199" i="58"/>
  <c r="Z1199" i="58"/>
  <c r="AA1199" i="58"/>
  <c r="AB1199" i="58"/>
  <c r="AC1199" i="58"/>
  <c r="AD1199" i="58"/>
  <c r="AE1199" i="58"/>
  <c r="AF1199" i="58"/>
  <c r="AG1199" i="58"/>
  <c r="AH1199" i="58"/>
  <c r="AI1199" i="58"/>
  <c r="AJ1199" i="58"/>
  <c r="AK1199" i="58"/>
  <c r="AL1199" i="58"/>
  <c r="AM1199" i="58"/>
  <c r="AN1199" i="58"/>
  <c r="AO1199" i="58"/>
  <c r="AP1199" i="58"/>
  <c r="AQ1199" i="58"/>
  <c r="AR1199" i="58"/>
  <c r="AS1199" i="58"/>
  <c r="D1200" i="58"/>
  <c r="E1200" i="58"/>
  <c r="F1200" i="58"/>
  <c r="G1200" i="58"/>
  <c r="H1200" i="58"/>
  <c r="I1200" i="58"/>
  <c r="J1200" i="58"/>
  <c r="K1200" i="58"/>
  <c r="L1200" i="58"/>
  <c r="M1200" i="58"/>
  <c r="N1200" i="58"/>
  <c r="O1200" i="58"/>
  <c r="P1200" i="58"/>
  <c r="Q1200" i="58"/>
  <c r="R1200" i="58"/>
  <c r="S1200" i="58"/>
  <c r="T1200" i="58"/>
  <c r="U1200" i="58"/>
  <c r="V1200" i="58"/>
  <c r="W1200" i="58"/>
  <c r="X1200" i="58"/>
  <c r="Y1200" i="58"/>
  <c r="Z1200" i="58"/>
  <c r="AA1200" i="58"/>
  <c r="AB1200" i="58"/>
  <c r="AC1200" i="58"/>
  <c r="AD1200" i="58"/>
  <c r="AE1200" i="58"/>
  <c r="AF1200" i="58"/>
  <c r="AG1200" i="58"/>
  <c r="AH1200" i="58"/>
  <c r="AI1200" i="58"/>
  <c r="AJ1200" i="58"/>
  <c r="AK1200" i="58"/>
  <c r="AL1200" i="58"/>
  <c r="AM1200" i="58"/>
  <c r="AN1200" i="58"/>
  <c r="AO1200" i="58"/>
  <c r="AP1200" i="58"/>
  <c r="AQ1200" i="58"/>
  <c r="AR1200" i="58"/>
  <c r="AS1200" i="58"/>
  <c r="D1201" i="58"/>
  <c r="E1201" i="58"/>
  <c r="F1201" i="58"/>
  <c r="G1201" i="58"/>
  <c r="H1201" i="58"/>
  <c r="I1201" i="58"/>
  <c r="J1201" i="58"/>
  <c r="K1201" i="58"/>
  <c r="L1201" i="58"/>
  <c r="M1201" i="58"/>
  <c r="N1201" i="58"/>
  <c r="O1201" i="58"/>
  <c r="P1201" i="58"/>
  <c r="Q1201" i="58"/>
  <c r="R1201" i="58"/>
  <c r="S1201" i="58"/>
  <c r="T1201" i="58"/>
  <c r="U1201" i="58"/>
  <c r="V1201" i="58"/>
  <c r="W1201" i="58"/>
  <c r="X1201" i="58"/>
  <c r="Y1201" i="58"/>
  <c r="Z1201" i="58"/>
  <c r="AA1201" i="58"/>
  <c r="AB1201" i="58"/>
  <c r="AC1201" i="58"/>
  <c r="AD1201" i="58"/>
  <c r="AE1201" i="58"/>
  <c r="AF1201" i="58"/>
  <c r="AG1201" i="58"/>
  <c r="AH1201" i="58"/>
  <c r="AI1201" i="58"/>
  <c r="AJ1201" i="58"/>
  <c r="AK1201" i="58"/>
  <c r="AL1201" i="58"/>
  <c r="AM1201" i="58"/>
  <c r="AN1201" i="58"/>
  <c r="AO1201" i="58"/>
  <c r="AP1201" i="58"/>
  <c r="AQ1201" i="58"/>
  <c r="AR1201" i="58"/>
  <c r="AS1201" i="58"/>
  <c r="D1202" i="58"/>
  <c r="E1202" i="58"/>
  <c r="F1202" i="58"/>
  <c r="G1202" i="58"/>
  <c r="H1202" i="58"/>
  <c r="I1202" i="58"/>
  <c r="J1202" i="58"/>
  <c r="K1202" i="58"/>
  <c r="L1202" i="58"/>
  <c r="M1202" i="58"/>
  <c r="N1202" i="58"/>
  <c r="O1202" i="58"/>
  <c r="P1202" i="58"/>
  <c r="Q1202" i="58"/>
  <c r="R1202" i="58"/>
  <c r="S1202" i="58"/>
  <c r="T1202" i="58"/>
  <c r="U1202" i="58"/>
  <c r="V1202" i="58"/>
  <c r="W1202" i="58"/>
  <c r="X1202" i="58"/>
  <c r="Y1202" i="58"/>
  <c r="Z1202" i="58"/>
  <c r="AA1202" i="58"/>
  <c r="AB1202" i="58"/>
  <c r="AC1202" i="58"/>
  <c r="AD1202" i="58"/>
  <c r="AE1202" i="58"/>
  <c r="AF1202" i="58"/>
  <c r="AG1202" i="58"/>
  <c r="AH1202" i="58"/>
  <c r="AI1202" i="58"/>
  <c r="AJ1202" i="58"/>
  <c r="AK1202" i="58"/>
  <c r="AL1202" i="58"/>
  <c r="AM1202" i="58"/>
  <c r="AN1202" i="58"/>
  <c r="AO1202" i="58"/>
  <c r="AP1202" i="58"/>
  <c r="AQ1202" i="58"/>
  <c r="AR1202" i="58"/>
  <c r="AS1202" i="58"/>
  <c r="D1203" i="58"/>
  <c r="E1203" i="58"/>
  <c r="F1203" i="58"/>
  <c r="G1203" i="58"/>
  <c r="H1203" i="58"/>
  <c r="I1203" i="58"/>
  <c r="J1203" i="58"/>
  <c r="K1203" i="58"/>
  <c r="L1203" i="58"/>
  <c r="M1203" i="58"/>
  <c r="N1203" i="58"/>
  <c r="O1203" i="58"/>
  <c r="P1203" i="58"/>
  <c r="Q1203" i="58"/>
  <c r="R1203" i="58"/>
  <c r="S1203" i="58"/>
  <c r="T1203" i="58"/>
  <c r="U1203" i="58"/>
  <c r="V1203" i="58"/>
  <c r="W1203" i="58"/>
  <c r="X1203" i="58"/>
  <c r="Y1203" i="58"/>
  <c r="Z1203" i="58"/>
  <c r="AA1203" i="58"/>
  <c r="AB1203" i="58"/>
  <c r="AC1203" i="58"/>
  <c r="AD1203" i="58"/>
  <c r="AE1203" i="58"/>
  <c r="AF1203" i="58"/>
  <c r="AG1203" i="58"/>
  <c r="AH1203" i="58"/>
  <c r="AI1203" i="58"/>
  <c r="AJ1203" i="58"/>
  <c r="AK1203" i="58"/>
  <c r="AL1203" i="58"/>
  <c r="AM1203" i="58"/>
  <c r="AN1203" i="58"/>
  <c r="AO1203" i="58"/>
  <c r="AP1203" i="58"/>
  <c r="AQ1203" i="58"/>
  <c r="AR1203" i="58"/>
  <c r="AS1203" i="58"/>
  <c r="D1204" i="58"/>
  <c r="E1204" i="58"/>
  <c r="F1204" i="58"/>
  <c r="G1204" i="58"/>
  <c r="H1204" i="58"/>
  <c r="I1204" i="58"/>
  <c r="J1204" i="58"/>
  <c r="K1204" i="58"/>
  <c r="L1204" i="58"/>
  <c r="M1204" i="58"/>
  <c r="N1204" i="58"/>
  <c r="O1204" i="58"/>
  <c r="P1204" i="58"/>
  <c r="Q1204" i="58"/>
  <c r="R1204" i="58"/>
  <c r="S1204" i="58"/>
  <c r="T1204" i="58"/>
  <c r="U1204" i="58"/>
  <c r="V1204" i="58"/>
  <c r="W1204" i="58"/>
  <c r="X1204" i="58"/>
  <c r="Y1204" i="58"/>
  <c r="Z1204" i="58"/>
  <c r="AA1204" i="58"/>
  <c r="AB1204" i="58"/>
  <c r="AC1204" i="58"/>
  <c r="AD1204" i="58"/>
  <c r="AE1204" i="58"/>
  <c r="AF1204" i="58"/>
  <c r="AG1204" i="58"/>
  <c r="AH1204" i="58"/>
  <c r="AI1204" i="58"/>
  <c r="AJ1204" i="58"/>
  <c r="AK1204" i="58"/>
  <c r="AL1204" i="58"/>
  <c r="AM1204" i="58"/>
  <c r="AN1204" i="58"/>
  <c r="AO1204" i="58"/>
  <c r="AP1204" i="58"/>
  <c r="AQ1204" i="58"/>
  <c r="AR1204" i="58"/>
  <c r="AS1204" i="58"/>
  <c r="D1205" i="58"/>
  <c r="E1205" i="58"/>
  <c r="F1205" i="58"/>
  <c r="G1205" i="58"/>
  <c r="H1205" i="58"/>
  <c r="I1205" i="58"/>
  <c r="J1205" i="58"/>
  <c r="K1205" i="58"/>
  <c r="L1205" i="58"/>
  <c r="M1205" i="58"/>
  <c r="N1205" i="58"/>
  <c r="O1205" i="58"/>
  <c r="P1205" i="58"/>
  <c r="Q1205" i="58"/>
  <c r="R1205" i="58"/>
  <c r="S1205" i="58"/>
  <c r="T1205" i="58"/>
  <c r="U1205" i="58"/>
  <c r="V1205" i="58"/>
  <c r="W1205" i="58"/>
  <c r="X1205" i="58"/>
  <c r="Y1205" i="58"/>
  <c r="Z1205" i="58"/>
  <c r="AA1205" i="58"/>
  <c r="AB1205" i="58"/>
  <c r="AC1205" i="58"/>
  <c r="AD1205" i="58"/>
  <c r="AE1205" i="58"/>
  <c r="AF1205" i="58"/>
  <c r="AG1205" i="58"/>
  <c r="AH1205" i="58"/>
  <c r="AI1205" i="58"/>
  <c r="AJ1205" i="58"/>
  <c r="AK1205" i="58"/>
  <c r="AL1205" i="58"/>
  <c r="AM1205" i="58"/>
  <c r="AN1205" i="58"/>
  <c r="AO1205" i="58"/>
  <c r="AP1205" i="58"/>
  <c r="AQ1205" i="58"/>
  <c r="AR1205" i="58"/>
  <c r="AS1205" i="58"/>
  <c r="D1206" i="58"/>
  <c r="E1206" i="58"/>
  <c r="F1206" i="58"/>
  <c r="G1206" i="58"/>
  <c r="H1206" i="58"/>
  <c r="I1206" i="58"/>
  <c r="J1206" i="58"/>
  <c r="K1206" i="58"/>
  <c r="L1206" i="58"/>
  <c r="M1206" i="58"/>
  <c r="N1206" i="58"/>
  <c r="O1206" i="58"/>
  <c r="P1206" i="58"/>
  <c r="Q1206" i="58"/>
  <c r="R1206" i="58"/>
  <c r="S1206" i="58"/>
  <c r="T1206" i="58"/>
  <c r="U1206" i="58"/>
  <c r="V1206" i="58"/>
  <c r="W1206" i="58"/>
  <c r="X1206" i="58"/>
  <c r="Y1206" i="58"/>
  <c r="Z1206" i="58"/>
  <c r="AA1206" i="58"/>
  <c r="AB1206" i="58"/>
  <c r="AC1206" i="58"/>
  <c r="AD1206" i="58"/>
  <c r="AE1206" i="58"/>
  <c r="AF1206" i="58"/>
  <c r="AG1206" i="58"/>
  <c r="AH1206" i="58"/>
  <c r="AI1206" i="58"/>
  <c r="AJ1206" i="58"/>
  <c r="AK1206" i="58"/>
  <c r="AL1206" i="58"/>
  <c r="AM1206" i="58"/>
  <c r="AN1206" i="58"/>
  <c r="AO1206" i="58"/>
  <c r="AP1206" i="58"/>
  <c r="AQ1206" i="58"/>
  <c r="AR1206" i="58"/>
  <c r="AS1206" i="58"/>
  <c r="D1207" i="58"/>
  <c r="E1207" i="58"/>
  <c r="F1207" i="58"/>
  <c r="G1207" i="58"/>
  <c r="H1207" i="58"/>
  <c r="I1207" i="58"/>
  <c r="J1207" i="58"/>
  <c r="K1207" i="58"/>
  <c r="L1207" i="58"/>
  <c r="M1207" i="58"/>
  <c r="N1207" i="58"/>
  <c r="O1207" i="58"/>
  <c r="P1207" i="58"/>
  <c r="Q1207" i="58"/>
  <c r="R1207" i="58"/>
  <c r="S1207" i="58"/>
  <c r="T1207" i="58"/>
  <c r="U1207" i="58"/>
  <c r="V1207" i="58"/>
  <c r="W1207" i="58"/>
  <c r="X1207" i="58"/>
  <c r="Y1207" i="58"/>
  <c r="Z1207" i="58"/>
  <c r="AA1207" i="58"/>
  <c r="AB1207" i="58"/>
  <c r="AC1207" i="58"/>
  <c r="AD1207" i="58"/>
  <c r="AE1207" i="58"/>
  <c r="AF1207" i="58"/>
  <c r="AG1207" i="58"/>
  <c r="AH1207" i="58"/>
  <c r="AI1207" i="58"/>
  <c r="AJ1207" i="58"/>
  <c r="AK1207" i="58"/>
  <c r="AL1207" i="58"/>
  <c r="AM1207" i="58"/>
  <c r="AN1207" i="58"/>
  <c r="AO1207" i="58"/>
  <c r="AP1207" i="58"/>
  <c r="AQ1207" i="58"/>
  <c r="AR1207" i="58"/>
  <c r="AS1207" i="58"/>
  <c r="D1208" i="58"/>
  <c r="E1208" i="58"/>
  <c r="F1208" i="58"/>
  <c r="G1208" i="58"/>
  <c r="H1208" i="58"/>
  <c r="I1208" i="58"/>
  <c r="J1208" i="58"/>
  <c r="K1208" i="58"/>
  <c r="L1208" i="58"/>
  <c r="M1208" i="58"/>
  <c r="N1208" i="58"/>
  <c r="O1208" i="58"/>
  <c r="P1208" i="58"/>
  <c r="Q1208" i="58"/>
  <c r="R1208" i="58"/>
  <c r="S1208" i="58"/>
  <c r="T1208" i="58"/>
  <c r="U1208" i="58"/>
  <c r="V1208" i="58"/>
  <c r="W1208" i="58"/>
  <c r="X1208" i="58"/>
  <c r="Y1208" i="58"/>
  <c r="Z1208" i="58"/>
  <c r="AA1208" i="58"/>
  <c r="AB1208" i="58"/>
  <c r="AC1208" i="58"/>
  <c r="AD1208" i="58"/>
  <c r="AE1208" i="58"/>
  <c r="AF1208" i="58"/>
  <c r="AG1208" i="58"/>
  <c r="AH1208" i="58"/>
  <c r="AI1208" i="58"/>
  <c r="AJ1208" i="58"/>
  <c r="AK1208" i="58"/>
  <c r="AL1208" i="58"/>
  <c r="AM1208" i="58"/>
  <c r="AN1208" i="58"/>
  <c r="AO1208" i="58"/>
  <c r="AP1208" i="58"/>
  <c r="AQ1208" i="58"/>
  <c r="AR1208" i="58"/>
  <c r="AS1208" i="58"/>
  <c r="D1209" i="58"/>
  <c r="E1209" i="58"/>
  <c r="F1209" i="58"/>
  <c r="G1209" i="58"/>
  <c r="H1209" i="58"/>
  <c r="I1209" i="58"/>
  <c r="J1209" i="58"/>
  <c r="K1209" i="58"/>
  <c r="L1209" i="58"/>
  <c r="M1209" i="58"/>
  <c r="N1209" i="58"/>
  <c r="O1209" i="58"/>
  <c r="P1209" i="58"/>
  <c r="Q1209" i="58"/>
  <c r="R1209" i="58"/>
  <c r="S1209" i="58"/>
  <c r="T1209" i="58"/>
  <c r="U1209" i="58"/>
  <c r="V1209" i="58"/>
  <c r="W1209" i="58"/>
  <c r="X1209" i="58"/>
  <c r="Y1209" i="58"/>
  <c r="Z1209" i="58"/>
  <c r="AA1209" i="58"/>
  <c r="AB1209" i="58"/>
  <c r="AC1209" i="58"/>
  <c r="AD1209" i="58"/>
  <c r="AE1209" i="58"/>
  <c r="AF1209" i="58"/>
  <c r="AG1209" i="58"/>
  <c r="AH1209" i="58"/>
  <c r="AI1209" i="58"/>
  <c r="AJ1209" i="58"/>
  <c r="AK1209" i="58"/>
  <c r="AL1209" i="58"/>
  <c r="AM1209" i="58"/>
  <c r="AN1209" i="58"/>
  <c r="AO1209" i="58"/>
  <c r="AP1209" i="58"/>
  <c r="AQ1209" i="58"/>
  <c r="AR1209" i="58"/>
  <c r="AS1209" i="58"/>
  <c r="D1210" i="58"/>
  <c r="E1210" i="58"/>
  <c r="F1210" i="58"/>
  <c r="G1210" i="58"/>
  <c r="H1210" i="58"/>
  <c r="I1210" i="58"/>
  <c r="J1210" i="58"/>
  <c r="K1210" i="58"/>
  <c r="L1210" i="58"/>
  <c r="M1210" i="58"/>
  <c r="N1210" i="58"/>
  <c r="O1210" i="58"/>
  <c r="P1210" i="58"/>
  <c r="Q1210" i="58"/>
  <c r="R1210" i="58"/>
  <c r="S1210" i="58"/>
  <c r="T1210" i="58"/>
  <c r="U1210" i="58"/>
  <c r="V1210" i="58"/>
  <c r="W1210" i="58"/>
  <c r="X1210" i="58"/>
  <c r="Y1210" i="58"/>
  <c r="Z1210" i="58"/>
  <c r="AA1210" i="58"/>
  <c r="AB1210" i="58"/>
  <c r="AC1210" i="58"/>
  <c r="AD1210" i="58"/>
  <c r="AE1210" i="58"/>
  <c r="AF1210" i="58"/>
  <c r="AG1210" i="58"/>
  <c r="AH1210" i="58"/>
  <c r="AI1210" i="58"/>
  <c r="AJ1210" i="58"/>
  <c r="AK1210" i="58"/>
  <c r="AL1210" i="58"/>
  <c r="AM1210" i="58"/>
  <c r="AN1210" i="58"/>
  <c r="AO1210" i="58"/>
  <c r="AP1210" i="58"/>
  <c r="AQ1210" i="58"/>
  <c r="AR1210" i="58"/>
  <c r="AS1210" i="58"/>
  <c r="D1211" i="58"/>
  <c r="E1211" i="58"/>
  <c r="F1211" i="58"/>
  <c r="G1211" i="58"/>
  <c r="H1211" i="58"/>
  <c r="I1211" i="58"/>
  <c r="J1211" i="58"/>
  <c r="K1211" i="58"/>
  <c r="L1211" i="58"/>
  <c r="M1211" i="58"/>
  <c r="N1211" i="58"/>
  <c r="O1211" i="58"/>
  <c r="P1211" i="58"/>
  <c r="Q1211" i="58"/>
  <c r="R1211" i="58"/>
  <c r="S1211" i="58"/>
  <c r="T1211" i="58"/>
  <c r="U1211" i="58"/>
  <c r="V1211" i="58"/>
  <c r="W1211" i="58"/>
  <c r="X1211" i="58"/>
  <c r="Y1211" i="58"/>
  <c r="Z1211" i="58"/>
  <c r="AA1211" i="58"/>
  <c r="AB1211" i="58"/>
  <c r="AC1211" i="58"/>
  <c r="AD1211" i="58"/>
  <c r="AE1211" i="58"/>
  <c r="AF1211" i="58"/>
  <c r="AG1211" i="58"/>
  <c r="AH1211" i="58"/>
  <c r="AI1211" i="58"/>
  <c r="AJ1211" i="58"/>
  <c r="AK1211" i="58"/>
  <c r="AL1211" i="58"/>
  <c r="AM1211" i="58"/>
  <c r="AN1211" i="58"/>
  <c r="AO1211" i="58"/>
  <c r="AP1211" i="58"/>
  <c r="AQ1211" i="58"/>
  <c r="AR1211" i="58"/>
  <c r="AS1211" i="58"/>
  <c r="D1212" i="58"/>
  <c r="E1212" i="58"/>
  <c r="F1212" i="58"/>
  <c r="G1212" i="58"/>
  <c r="H1212" i="58"/>
  <c r="I1212" i="58"/>
  <c r="J1212" i="58"/>
  <c r="K1212" i="58"/>
  <c r="L1212" i="58"/>
  <c r="M1212" i="58"/>
  <c r="N1212" i="58"/>
  <c r="O1212" i="58"/>
  <c r="P1212" i="58"/>
  <c r="Q1212" i="58"/>
  <c r="R1212" i="58"/>
  <c r="S1212" i="58"/>
  <c r="T1212" i="58"/>
  <c r="U1212" i="58"/>
  <c r="V1212" i="58"/>
  <c r="W1212" i="58"/>
  <c r="X1212" i="58"/>
  <c r="Y1212" i="58"/>
  <c r="Z1212" i="58"/>
  <c r="AA1212" i="58"/>
  <c r="AB1212" i="58"/>
  <c r="AC1212" i="58"/>
  <c r="AD1212" i="58"/>
  <c r="AE1212" i="58"/>
  <c r="AF1212" i="58"/>
  <c r="AG1212" i="58"/>
  <c r="AH1212" i="58"/>
  <c r="AI1212" i="58"/>
  <c r="AJ1212" i="58"/>
  <c r="AK1212" i="58"/>
  <c r="AL1212" i="58"/>
  <c r="AM1212" i="58"/>
  <c r="AN1212" i="58"/>
  <c r="AO1212" i="58"/>
  <c r="AP1212" i="58"/>
  <c r="AQ1212" i="58"/>
  <c r="AR1212" i="58"/>
  <c r="AS1212" i="58"/>
  <c r="D1213" i="58"/>
  <c r="E1213" i="58"/>
  <c r="F1213" i="58"/>
  <c r="G1213" i="58"/>
  <c r="H1213" i="58"/>
  <c r="I1213" i="58"/>
  <c r="J1213" i="58"/>
  <c r="K1213" i="58"/>
  <c r="L1213" i="58"/>
  <c r="M1213" i="58"/>
  <c r="N1213" i="58"/>
  <c r="O1213" i="58"/>
  <c r="P1213" i="58"/>
  <c r="Q1213" i="58"/>
  <c r="R1213" i="58"/>
  <c r="S1213" i="58"/>
  <c r="T1213" i="58"/>
  <c r="U1213" i="58"/>
  <c r="V1213" i="58"/>
  <c r="W1213" i="58"/>
  <c r="X1213" i="58"/>
  <c r="Y1213" i="58"/>
  <c r="Z1213" i="58"/>
  <c r="AA1213" i="58"/>
  <c r="AB1213" i="58"/>
  <c r="AC1213" i="58"/>
  <c r="AD1213" i="58"/>
  <c r="AE1213" i="58"/>
  <c r="AF1213" i="58"/>
  <c r="AG1213" i="58"/>
  <c r="AH1213" i="58"/>
  <c r="AI1213" i="58"/>
  <c r="AJ1213" i="58"/>
  <c r="AK1213" i="58"/>
  <c r="AL1213" i="58"/>
  <c r="AM1213" i="58"/>
  <c r="AN1213" i="58"/>
  <c r="AO1213" i="58"/>
  <c r="AP1213" i="58"/>
  <c r="AQ1213" i="58"/>
  <c r="AR1213" i="58"/>
  <c r="AS1213" i="58"/>
  <c r="D1214" i="58"/>
  <c r="E1214" i="58"/>
  <c r="F1214" i="58"/>
  <c r="G1214" i="58"/>
  <c r="H1214" i="58"/>
  <c r="I1214" i="58"/>
  <c r="J1214" i="58"/>
  <c r="K1214" i="58"/>
  <c r="L1214" i="58"/>
  <c r="M1214" i="58"/>
  <c r="N1214" i="58"/>
  <c r="O1214" i="58"/>
  <c r="P1214" i="58"/>
  <c r="Q1214" i="58"/>
  <c r="R1214" i="58"/>
  <c r="S1214" i="58"/>
  <c r="T1214" i="58"/>
  <c r="U1214" i="58"/>
  <c r="V1214" i="58"/>
  <c r="W1214" i="58"/>
  <c r="X1214" i="58"/>
  <c r="Y1214" i="58"/>
  <c r="Z1214" i="58"/>
  <c r="AA1214" i="58"/>
  <c r="AB1214" i="58"/>
  <c r="AC1214" i="58"/>
  <c r="AD1214" i="58"/>
  <c r="AE1214" i="58"/>
  <c r="AF1214" i="58"/>
  <c r="AG1214" i="58"/>
  <c r="AH1214" i="58"/>
  <c r="AI1214" i="58"/>
  <c r="AJ1214" i="58"/>
  <c r="AK1214" i="58"/>
  <c r="AL1214" i="58"/>
  <c r="AM1214" i="58"/>
  <c r="AN1214" i="58"/>
  <c r="AO1214" i="58"/>
  <c r="AP1214" i="58"/>
  <c r="AQ1214" i="58"/>
  <c r="AR1214" i="58"/>
  <c r="AS1214" i="58"/>
  <c r="D1215" i="58"/>
  <c r="E1215" i="58"/>
  <c r="F1215" i="58"/>
  <c r="G1215" i="58"/>
  <c r="H1215" i="58"/>
  <c r="I1215" i="58"/>
  <c r="J1215" i="58"/>
  <c r="K1215" i="58"/>
  <c r="L1215" i="58"/>
  <c r="M1215" i="58"/>
  <c r="N1215" i="58"/>
  <c r="O1215" i="58"/>
  <c r="P1215" i="58"/>
  <c r="Q1215" i="58"/>
  <c r="R1215" i="58"/>
  <c r="S1215" i="58"/>
  <c r="T1215" i="58"/>
  <c r="U1215" i="58"/>
  <c r="V1215" i="58"/>
  <c r="W1215" i="58"/>
  <c r="X1215" i="58"/>
  <c r="Y1215" i="58"/>
  <c r="Z1215" i="58"/>
  <c r="AA1215" i="58"/>
  <c r="AB1215" i="58"/>
  <c r="AC1215" i="58"/>
  <c r="AD1215" i="58"/>
  <c r="AE1215" i="58"/>
  <c r="AF1215" i="58"/>
  <c r="AG1215" i="58"/>
  <c r="AH1215" i="58"/>
  <c r="AI1215" i="58"/>
  <c r="AJ1215" i="58"/>
  <c r="AK1215" i="58"/>
  <c r="AL1215" i="58"/>
  <c r="AM1215" i="58"/>
  <c r="AN1215" i="58"/>
  <c r="AO1215" i="58"/>
  <c r="AP1215" i="58"/>
  <c r="AQ1215" i="58"/>
  <c r="AR1215" i="58"/>
  <c r="AS1215" i="58"/>
  <c r="D1216" i="58"/>
  <c r="E1216" i="58"/>
  <c r="F1216" i="58"/>
  <c r="G1216" i="58"/>
  <c r="H1216" i="58"/>
  <c r="I1216" i="58"/>
  <c r="J1216" i="58"/>
  <c r="K1216" i="58"/>
  <c r="L1216" i="58"/>
  <c r="M1216" i="58"/>
  <c r="N1216" i="58"/>
  <c r="O1216" i="58"/>
  <c r="P1216" i="58"/>
  <c r="Q1216" i="58"/>
  <c r="R1216" i="58"/>
  <c r="S1216" i="58"/>
  <c r="T1216" i="58"/>
  <c r="U1216" i="58"/>
  <c r="V1216" i="58"/>
  <c r="W1216" i="58"/>
  <c r="X1216" i="58"/>
  <c r="Y1216" i="58"/>
  <c r="Z1216" i="58"/>
  <c r="AA1216" i="58"/>
  <c r="AB1216" i="58"/>
  <c r="AC1216" i="58"/>
  <c r="AD1216" i="58"/>
  <c r="AE1216" i="58"/>
  <c r="AF1216" i="58"/>
  <c r="AG1216" i="58"/>
  <c r="AH1216" i="58"/>
  <c r="AI1216" i="58"/>
  <c r="AJ1216" i="58"/>
  <c r="AK1216" i="58"/>
  <c r="AL1216" i="58"/>
  <c r="AM1216" i="58"/>
  <c r="AN1216" i="58"/>
  <c r="AO1216" i="58"/>
  <c r="AP1216" i="58"/>
  <c r="AQ1216" i="58"/>
  <c r="AR1216" i="58"/>
  <c r="AS1216" i="58"/>
  <c r="D1217" i="58"/>
  <c r="E1217" i="58"/>
  <c r="F1217" i="58"/>
  <c r="G1217" i="58"/>
  <c r="H1217" i="58"/>
  <c r="I1217" i="58"/>
  <c r="J1217" i="58"/>
  <c r="K1217" i="58"/>
  <c r="L1217" i="58"/>
  <c r="M1217" i="58"/>
  <c r="N1217" i="58"/>
  <c r="O1217" i="58"/>
  <c r="P1217" i="58"/>
  <c r="Q1217" i="58"/>
  <c r="R1217" i="58"/>
  <c r="S1217" i="58"/>
  <c r="T1217" i="58"/>
  <c r="U1217" i="58"/>
  <c r="V1217" i="58"/>
  <c r="W1217" i="58"/>
  <c r="X1217" i="58"/>
  <c r="Y1217" i="58"/>
  <c r="Z1217" i="58"/>
  <c r="AA1217" i="58"/>
  <c r="AB1217" i="58"/>
  <c r="AC1217" i="58"/>
  <c r="AD1217" i="58"/>
  <c r="AE1217" i="58"/>
  <c r="AF1217" i="58"/>
  <c r="AG1217" i="58"/>
  <c r="AH1217" i="58"/>
  <c r="AI1217" i="58"/>
  <c r="AJ1217" i="58"/>
  <c r="AK1217" i="58"/>
  <c r="AL1217" i="58"/>
  <c r="AM1217" i="58"/>
  <c r="AN1217" i="58"/>
  <c r="AO1217" i="58"/>
  <c r="AP1217" i="58"/>
  <c r="AQ1217" i="58"/>
  <c r="AR1217" i="58"/>
  <c r="AS1217" i="58"/>
  <c r="D1218" i="58"/>
  <c r="E1218" i="58"/>
  <c r="F1218" i="58"/>
  <c r="G1218" i="58"/>
  <c r="H1218" i="58"/>
  <c r="I1218" i="58"/>
  <c r="J1218" i="58"/>
  <c r="K1218" i="58"/>
  <c r="L1218" i="58"/>
  <c r="M1218" i="58"/>
  <c r="N1218" i="58"/>
  <c r="O1218" i="58"/>
  <c r="P1218" i="58"/>
  <c r="Q1218" i="58"/>
  <c r="R1218" i="58"/>
  <c r="S1218" i="58"/>
  <c r="T1218" i="58"/>
  <c r="U1218" i="58"/>
  <c r="V1218" i="58"/>
  <c r="W1218" i="58"/>
  <c r="X1218" i="58"/>
  <c r="Y1218" i="58"/>
  <c r="Z1218" i="58"/>
  <c r="AA1218" i="58"/>
  <c r="AB1218" i="58"/>
  <c r="AC1218" i="58"/>
  <c r="AD1218" i="58"/>
  <c r="AE1218" i="58"/>
  <c r="AF1218" i="58"/>
  <c r="AG1218" i="58"/>
  <c r="AH1218" i="58"/>
  <c r="AI1218" i="58"/>
  <c r="AJ1218" i="58"/>
  <c r="AK1218" i="58"/>
  <c r="AL1218" i="58"/>
  <c r="AM1218" i="58"/>
  <c r="AN1218" i="58"/>
  <c r="AO1218" i="58"/>
  <c r="AP1218" i="58"/>
  <c r="AQ1218" i="58"/>
  <c r="AR1218" i="58"/>
  <c r="AS1218" i="58"/>
  <c r="E1220" i="58"/>
  <c r="F1220" i="58"/>
  <c r="G1220" i="58"/>
  <c r="H1220" i="58"/>
  <c r="I1220" i="58"/>
  <c r="J1220" i="58"/>
  <c r="K1220" i="58"/>
  <c r="L1220" i="58"/>
  <c r="M1220" i="58"/>
  <c r="N1220" i="58"/>
  <c r="O1220" i="58"/>
  <c r="P1220" i="58"/>
  <c r="Q1220" i="58"/>
  <c r="R1220" i="58"/>
  <c r="S1220" i="58"/>
  <c r="T1220" i="58"/>
  <c r="U1220" i="58"/>
  <c r="V1220" i="58"/>
  <c r="W1220" i="58"/>
  <c r="X1220" i="58"/>
  <c r="Y1220" i="58"/>
  <c r="Z1220" i="58"/>
  <c r="AA1220" i="58"/>
  <c r="AB1220" i="58"/>
  <c r="AC1220" i="58"/>
  <c r="AD1220" i="58"/>
  <c r="AE1220" i="58"/>
  <c r="AF1220" i="58"/>
  <c r="AG1220" i="58"/>
  <c r="AH1220" i="58"/>
  <c r="AI1220" i="58"/>
  <c r="AJ1220" i="58"/>
  <c r="AK1220" i="58"/>
  <c r="AL1220" i="58"/>
  <c r="AM1220" i="58"/>
  <c r="AN1220" i="58"/>
  <c r="AO1220" i="58"/>
  <c r="AP1220" i="58"/>
  <c r="AQ1220" i="58"/>
  <c r="AR1220" i="58"/>
  <c r="AS1220" i="58"/>
  <c r="D1221" i="58"/>
  <c r="E1221" i="58"/>
  <c r="F1221" i="58"/>
  <c r="G1221" i="58"/>
  <c r="H1221" i="58"/>
  <c r="I1221" i="58"/>
  <c r="J1221" i="58"/>
  <c r="K1221" i="58"/>
  <c r="L1221" i="58"/>
  <c r="M1221" i="58"/>
  <c r="N1221" i="58"/>
  <c r="O1221" i="58"/>
  <c r="P1221" i="58"/>
  <c r="Q1221" i="58"/>
  <c r="R1221" i="58"/>
  <c r="S1221" i="58"/>
  <c r="T1221" i="58"/>
  <c r="U1221" i="58"/>
  <c r="V1221" i="58"/>
  <c r="W1221" i="58"/>
  <c r="X1221" i="58"/>
  <c r="Y1221" i="58"/>
  <c r="Z1221" i="58"/>
  <c r="AA1221" i="58"/>
  <c r="AB1221" i="58"/>
  <c r="AC1221" i="58"/>
  <c r="AD1221" i="58"/>
  <c r="AE1221" i="58"/>
  <c r="AF1221" i="58"/>
  <c r="AG1221" i="58"/>
  <c r="AH1221" i="58"/>
  <c r="AI1221" i="58"/>
  <c r="AJ1221" i="58"/>
  <c r="AK1221" i="58"/>
  <c r="AL1221" i="58"/>
  <c r="AM1221" i="58"/>
  <c r="AN1221" i="58"/>
  <c r="AO1221" i="58"/>
  <c r="AP1221" i="58"/>
  <c r="AQ1221" i="58"/>
  <c r="AR1221" i="58"/>
  <c r="AS1221" i="58"/>
  <c r="D1222" i="58"/>
  <c r="E1222" i="58"/>
  <c r="F1222" i="58"/>
  <c r="G1222" i="58"/>
  <c r="H1222" i="58"/>
  <c r="I1222" i="58"/>
  <c r="J1222" i="58"/>
  <c r="K1222" i="58"/>
  <c r="L1222" i="58"/>
  <c r="M1222" i="58"/>
  <c r="N1222" i="58"/>
  <c r="O1222" i="58"/>
  <c r="P1222" i="58"/>
  <c r="Q1222" i="58"/>
  <c r="R1222" i="58"/>
  <c r="S1222" i="58"/>
  <c r="T1222" i="58"/>
  <c r="U1222" i="58"/>
  <c r="V1222" i="58"/>
  <c r="W1222" i="58"/>
  <c r="X1222" i="58"/>
  <c r="Y1222" i="58"/>
  <c r="Z1222" i="58"/>
  <c r="AA1222" i="58"/>
  <c r="AB1222" i="58"/>
  <c r="AC1222" i="58"/>
  <c r="AD1222" i="58"/>
  <c r="AE1222" i="58"/>
  <c r="AF1222" i="58"/>
  <c r="AG1222" i="58"/>
  <c r="AH1222" i="58"/>
  <c r="AI1222" i="58"/>
  <c r="AJ1222" i="58"/>
  <c r="AK1222" i="58"/>
  <c r="AL1222" i="58"/>
  <c r="AM1222" i="58"/>
  <c r="AN1222" i="58"/>
  <c r="AO1222" i="58"/>
  <c r="AP1222" i="58"/>
  <c r="AQ1222" i="58"/>
  <c r="AR1222" i="58"/>
  <c r="AS1222" i="58"/>
  <c r="D1223" i="58"/>
  <c r="E1223" i="58"/>
  <c r="F1223" i="58"/>
  <c r="G1223" i="58"/>
  <c r="H1223" i="58"/>
  <c r="I1223" i="58"/>
  <c r="J1223" i="58"/>
  <c r="K1223" i="58"/>
  <c r="L1223" i="58"/>
  <c r="M1223" i="58"/>
  <c r="N1223" i="58"/>
  <c r="O1223" i="58"/>
  <c r="P1223" i="58"/>
  <c r="Q1223" i="58"/>
  <c r="R1223" i="58"/>
  <c r="S1223" i="58"/>
  <c r="T1223" i="58"/>
  <c r="U1223" i="58"/>
  <c r="V1223" i="58"/>
  <c r="W1223" i="58"/>
  <c r="X1223" i="58"/>
  <c r="Y1223" i="58"/>
  <c r="Z1223" i="58"/>
  <c r="AA1223" i="58"/>
  <c r="AB1223" i="58"/>
  <c r="AC1223" i="58"/>
  <c r="AD1223" i="58"/>
  <c r="AE1223" i="58"/>
  <c r="AF1223" i="58"/>
  <c r="AG1223" i="58"/>
  <c r="AH1223" i="58"/>
  <c r="AI1223" i="58"/>
  <c r="AJ1223" i="58"/>
  <c r="AK1223" i="58"/>
  <c r="AL1223" i="58"/>
  <c r="AM1223" i="58"/>
  <c r="AN1223" i="58"/>
  <c r="AO1223" i="58"/>
  <c r="AP1223" i="58"/>
  <c r="AQ1223" i="58"/>
  <c r="AR1223" i="58"/>
  <c r="AS1223" i="58"/>
  <c r="D1224" i="58"/>
  <c r="E1224" i="58"/>
  <c r="F1224" i="58"/>
  <c r="G1224" i="58"/>
  <c r="H1224" i="58"/>
  <c r="I1224" i="58"/>
  <c r="J1224" i="58"/>
  <c r="K1224" i="58"/>
  <c r="L1224" i="58"/>
  <c r="M1224" i="58"/>
  <c r="N1224" i="58"/>
  <c r="O1224" i="58"/>
  <c r="P1224" i="58"/>
  <c r="Q1224" i="58"/>
  <c r="R1224" i="58"/>
  <c r="S1224" i="58"/>
  <c r="T1224" i="58"/>
  <c r="U1224" i="58"/>
  <c r="V1224" i="58"/>
  <c r="W1224" i="58"/>
  <c r="X1224" i="58"/>
  <c r="Y1224" i="58"/>
  <c r="Z1224" i="58"/>
  <c r="AA1224" i="58"/>
  <c r="AB1224" i="58"/>
  <c r="AC1224" i="58"/>
  <c r="AD1224" i="58"/>
  <c r="AE1224" i="58"/>
  <c r="AF1224" i="58"/>
  <c r="AG1224" i="58"/>
  <c r="AH1224" i="58"/>
  <c r="AI1224" i="58"/>
  <c r="AJ1224" i="58"/>
  <c r="AK1224" i="58"/>
  <c r="AL1224" i="58"/>
  <c r="AM1224" i="58"/>
  <c r="AN1224" i="58"/>
  <c r="AO1224" i="58"/>
  <c r="AP1224" i="58"/>
  <c r="AQ1224" i="58"/>
  <c r="AR1224" i="58"/>
  <c r="AS1224" i="58"/>
  <c r="D1225" i="58"/>
  <c r="E1225" i="58"/>
  <c r="F1225" i="58"/>
  <c r="G1225" i="58"/>
  <c r="H1225" i="58"/>
  <c r="I1225" i="58"/>
  <c r="J1225" i="58"/>
  <c r="K1225" i="58"/>
  <c r="L1225" i="58"/>
  <c r="M1225" i="58"/>
  <c r="N1225" i="58"/>
  <c r="O1225" i="58"/>
  <c r="P1225" i="58"/>
  <c r="Q1225" i="58"/>
  <c r="R1225" i="58"/>
  <c r="S1225" i="58"/>
  <c r="T1225" i="58"/>
  <c r="U1225" i="58"/>
  <c r="V1225" i="58"/>
  <c r="W1225" i="58"/>
  <c r="X1225" i="58"/>
  <c r="Y1225" i="58"/>
  <c r="Z1225" i="58"/>
  <c r="AA1225" i="58"/>
  <c r="AB1225" i="58"/>
  <c r="AC1225" i="58"/>
  <c r="AD1225" i="58"/>
  <c r="AE1225" i="58"/>
  <c r="AF1225" i="58"/>
  <c r="AG1225" i="58"/>
  <c r="AH1225" i="58"/>
  <c r="AI1225" i="58"/>
  <c r="AJ1225" i="58"/>
  <c r="AK1225" i="58"/>
  <c r="AL1225" i="58"/>
  <c r="AM1225" i="58"/>
  <c r="AN1225" i="58"/>
  <c r="AO1225" i="58"/>
  <c r="AP1225" i="58"/>
  <c r="AQ1225" i="58"/>
  <c r="AR1225" i="58"/>
  <c r="AS1225" i="58"/>
  <c r="D1226" i="58"/>
  <c r="E1226" i="58"/>
  <c r="F1226" i="58"/>
  <c r="G1226" i="58"/>
  <c r="H1226" i="58"/>
  <c r="I1226" i="58"/>
  <c r="J1226" i="58"/>
  <c r="K1226" i="58"/>
  <c r="L1226" i="58"/>
  <c r="M1226" i="58"/>
  <c r="N1226" i="58"/>
  <c r="O1226" i="58"/>
  <c r="P1226" i="58"/>
  <c r="Q1226" i="58"/>
  <c r="R1226" i="58"/>
  <c r="S1226" i="58"/>
  <c r="T1226" i="58"/>
  <c r="U1226" i="58"/>
  <c r="V1226" i="58"/>
  <c r="W1226" i="58"/>
  <c r="X1226" i="58"/>
  <c r="Y1226" i="58"/>
  <c r="Z1226" i="58"/>
  <c r="AA1226" i="58"/>
  <c r="AB1226" i="58"/>
  <c r="AC1226" i="58"/>
  <c r="AD1226" i="58"/>
  <c r="AE1226" i="58"/>
  <c r="AF1226" i="58"/>
  <c r="AG1226" i="58"/>
  <c r="AH1226" i="58"/>
  <c r="AI1226" i="58"/>
  <c r="AJ1226" i="58"/>
  <c r="AK1226" i="58"/>
  <c r="AL1226" i="58"/>
  <c r="AM1226" i="58"/>
  <c r="AN1226" i="58"/>
  <c r="AO1226" i="58"/>
  <c r="AP1226" i="58"/>
  <c r="AQ1226" i="58"/>
  <c r="AR1226" i="58"/>
  <c r="AS1226" i="58"/>
  <c r="D1227" i="58"/>
  <c r="E1227" i="58"/>
  <c r="F1227" i="58"/>
  <c r="G1227" i="58"/>
  <c r="H1227" i="58"/>
  <c r="I1227" i="58"/>
  <c r="J1227" i="58"/>
  <c r="K1227" i="58"/>
  <c r="L1227" i="58"/>
  <c r="M1227" i="58"/>
  <c r="N1227" i="58"/>
  <c r="O1227" i="58"/>
  <c r="P1227" i="58"/>
  <c r="Q1227" i="58"/>
  <c r="R1227" i="58"/>
  <c r="S1227" i="58"/>
  <c r="T1227" i="58"/>
  <c r="U1227" i="58"/>
  <c r="V1227" i="58"/>
  <c r="W1227" i="58"/>
  <c r="X1227" i="58"/>
  <c r="Y1227" i="58"/>
  <c r="Z1227" i="58"/>
  <c r="AA1227" i="58"/>
  <c r="AB1227" i="58"/>
  <c r="AC1227" i="58"/>
  <c r="AD1227" i="58"/>
  <c r="AE1227" i="58"/>
  <c r="AF1227" i="58"/>
  <c r="AG1227" i="58"/>
  <c r="AH1227" i="58"/>
  <c r="AI1227" i="58"/>
  <c r="AJ1227" i="58"/>
  <c r="AK1227" i="58"/>
  <c r="AL1227" i="58"/>
  <c r="AM1227" i="58"/>
  <c r="AN1227" i="58"/>
  <c r="AO1227" i="58"/>
  <c r="AP1227" i="58"/>
  <c r="AQ1227" i="58"/>
  <c r="AR1227" i="58"/>
  <c r="AS1227" i="58"/>
  <c r="D1228" i="58"/>
  <c r="E1228" i="58"/>
  <c r="F1228" i="58"/>
  <c r="G1228" i="58"/>
  <c r="H1228" i="58"/>
  <c r="I1228" i="58"/>
  <c r="J1228" i="58"/>
  <c r="K1228" i="58"/>
  <c r="L1228" i="58"/>
  <c r="M1228" i="58"/>
  <c r="N1228" i="58"/>
  <c r="O1228" i="58"/>
  <c r="P1228" i="58"/>
  <c r="Q1228" i="58"/>
  <c r="R1228" i="58"/>
  <c r="S1228" i="58"/>
  <c r="T1228" i="58"/>
  <c r="U1228" i="58"/>
  <c r="V1228" i="58"/>
  <c r="W1228" i="58"/>
  <c r="X1228" i="58"/>
  <c r="Y1228" i="58"/>
  <c r="Z1228" i="58"/>
  <c r="AA1228" i="58"/>
  <c r="AB1228" i="58"/>
  <c r="AC1228" i="58"/>
  <c r="AD1228" i="58"/>
  <c r="AE1228" i="58"/>
  <c r="AF1228" i="58"/>
  <c r="AG1228" i="58"/>
  <c r="AH1228" i="58"/>
  <c r="AI1228" i="58"/>
  <c r="AJ1228" i="58"/>
  <c r="AK1228" i="58"/>
  <c r="AL1228" i="58"/>
  <c r="AM1228" i="58"/>
  <c r="AN1228" i="58"/>
  <c r="AO1228" i="58"/>
  <c r="AP1228" i="58"/>
  <c r="AQ1228" i="58"/>
  <c r="AR1228" i="58"/>
  <c r="AS1228" i="58"/>
  <c r="D1229" i="58"/>
  <c r="E1229" i="58"/>
  <c r="F1229" i="58"/>
  <c r="G1229" i="58"/>
  <c r="H1229" i="58"/>
  <c r="I1229" i="58"/>
  <c r="J1229" i="58"/>
  <c r="K1229" i="58"/>
  <c r="L1229" i="58"/>
  <c r="M1229" i="58"/>
  <c r="N1229" i="58"/>
  <c r="O1229" i="58"/>
  <c r="P1229" i="58"/>
  <c r="Q1229" i="58"/>
  <c r="R1229" i="58"/>
  <c r="S1229" i="58"/>
  <c r="T1229" i="58"/>
  <c r="U1229" i="58"/>
  <c r="V1229" i="58"/>
  <c r="W1229" i="58"/>
  <c r="X1229" i="58"/>
  <c r="Y1229" i="58"/>
  <c r="Z1229" i="58"/>
  <c r="AA1229" i="58"/>
  <c r="AB1229" i="58"/>
  <c r="AC1229" i="58"/>
  <c r="AD1229" i="58"/>
  <c r="AE1229" i="58"/>
  <c r="AF1229" i="58"/>
  <c r="AG1229" i="58"/>
  <c r="AH1229" i="58"/>
  <c r="AI1229" i="58"/>
  <c r="AJ1229" i="58"/>
  <c r="AK1229" i="58"/>
  <c r="AL1229" i="58"/>
  <c r="AM1229" i="58"/>
  <c r="AN1229" i="58"/>
  <c r="AO1229" i="58"/>
  <c r="AP1229" i="58"/>
  <c r="AQ1229" i="58"/>
  <c r="AR1229" i="58"/>
  <c r="AS1229" i="58"/>
  <c r="D1230" i="58"/>
  <c r="E1230" i="58"/>
  <c r="F1230" i="58"/>
  <c r="G1230" i="58"/>
  <c r="H1230" i="58"/>
  <c r="I1230" i="58"/>
  <c r="J1230" i="58"/>
  <c r="K1230" i="58"/>
  <c r="L1230" i="58"/>
  <c r="M1230" i="58"/>
  <c r="N1230" i="58"/>
  <c r="O1230" i="58"/>
  <c r="P1230" i="58"/>
  <c r="Q1230" i="58"/>
  <c r="R1230" i="58"/>
  <c r="S1230" i="58"/>
  <c r="T1230" i="58"/>
  <c r="U1230" i="58"/>
  <c r="V1230" i="58"/>
  <c r="W1230" i="58"/>
  <c r="X1230" i="58"/>
  <c r="Y1230" i="58"/>
  <c r="Z1230" i="58"/>
  <c r="AA1230" i="58"/>
  <c r="AB1230" i="58"/>
  <c r="AC1230" i="58"/>
  <c r="AD1230" i="58"/>
  <c r="AE1230" i="58"/>
  <c r="AF1230" i="58"/>
  <c r="AG1230" i="58"/>
  <c r="AH1230" i="58"/>
  <c r="AI1230" i="58"/>
  <c r="AJ1230" i="58"/>
  <c r="AK1230" i="58"/>
  <c r="AL1230" i="58"/>
  <c r="AM1230" i="58"/>
  <c r="AN1230" i="58"/>
  <c r="AO1230" i="58"/>
  <c r="AP1230" i="58"/>
  <c r="AQ1230" i="58"/>
  <c r="AR1230" i="58"/>
  <c r="AS1230" i="58"/>
  <c r="D1231" i="58"/>
  <c r="E1231" i="58"/>
  <c r="F1231" i="58"/>
  <c r="G1231" i="58"/>
  <c r="H1231" i="58"/>
  <c r="I1231" i="58"/>
  <c r="J1231" i="58"/>
  <c r="K1231" i="58"/>
  <c r="L1231" i="58"/>
  <c r="M1231" i="58"/>
  <c r="N1231" i="58"/>
  <c r="O1231" i="58"/>
  <c r="P1231" i="58"/>
  <c r="Q1231" i="58"/>
  <c r="R1231" i="58"/>
  <c r="S1231" i="58"/>
  <c r="T1231" i="58"/>
  <c r="U1231" i="58"/>
  <c r="V1231" i="58"/>
  <c r="W1231" i="58"/>
  <c r="X1231" i="58"/>
  <c r="Y1231" i="58"/>
  <c r="Z1231" i="58"/>
  <c r="AA1231" i="58"/>
  <c r="AB1231" i="58"/>
  <c r="AC1231" i="58"/>
  <c r="AD1231" i="58"/>
  <c r="AE1231" i="58"/>
  <c r="AF1231" i="58"/>
  <c r="AG1231" i="58"/>
  <c r="AH1231" i="58"/>
  <c r="AI1231" i="58"/>
  <c r="AJ1231" i="58"/>
  <c r="AK1231" i="58"/>
  <c r="AL1231" i="58"/>
  <c r="AM1231" i="58"/>
  <c r="AN1231" i="58"/>
  <c r="AO1231" i="58"/>
  <c r="AP1231" i="58"/>
  <c r="AQ1231" i="58"/>
  <c r="AR1231" i="58"/>
  <c r="AS1231" i="58"/>
  <c r="D1232" i="58"/>
  <c r="E1232" i="58"/>
  <c r="F1232" i="58"/>
  <c r="G1232" i="58"/>
  <c r="H1232" i="58"/>
  <c r="I1232" i="58"/>
  <c r="J1232" i="58"/>
  <c r="K1232" i="58"/>
  <c r="L1232" i="58"/>
  <c r="M1232" i="58"/>
  <c r="N1232" i="58"/>
  <c r="O1232" i="58"/>
  <c r="P1232" i="58"/>
  <c r="Q1232" i="58"/>
  <c r="R1232" i="58"/>
  <c r="S1232" i="58"/>
  <c r="T1232" i="58"/>
  <c r="U1232" i="58"/>
  <c r="V1232" i="58"/>
  <c r="W1232" i="58"/>
  <c r="X1232" i="58"/>
  <c r="Y1232" i="58"/>
  <c r="Z1232" i="58"/>
  <c r="AA1232" i="58"/>
  <c r="AB1232" i="58"/>
  <c r="AC1232" i="58"/>
  <c r="AD1232" i="58"/>
  <c r="AE1232" i="58"/>
  <c r="AF1232" i="58"/>
  <c r="AG1232" i="58"/>
  <c r="AH1232" i="58"/>
  <c r="AI1232" i="58"/>
  <c r="AJ1232" i="58"/>
  <c r="AK1232" i="58"/>
  <c r="AL1232" i="58"/>
  <c r="AM1232" i="58"/>
  <c r="AN1232" i="58"/>
  <c r="AO1232" i="58"/>
  <c r="AP1232" i="58"/>
  <c r="AQ1232" i="58"/>
  <c r="AR1232" i="58"/>
  <c r="AS1232" i="58"/>
  <c r="D1233" i="58"/>
  <c r="E1233" i="58"/>
  <c r="F1233" i="58"/>
  <c r="G1233" i="58"/>
  <c r="H1233" i="58"/>
  <c r="I1233" i="58"/>
  <c r="J1233" i="58"/>
  <c r="K1233" i="58"/>
  <c r="L1233" i="58"/>
  <c r="M1233" i="58"/>
  <c r="N1233" i="58"/>
  <c r="O1233" i="58"/>
  <c r="P1233" i="58"/>
  <c r="Q1233" i="58"/>
  <c r="R1233" i="58"/>
  <c r="S1233" i="58"/>
  <c r="T1233" i="58"/>
  <c r="U1233" i="58"/>
  <c r="V1233" i="58"/>
  <c r="W1233" i="58"/>
  <c r="X1233" i="58"/>
  <c r="Y1233" i="58"/>
  <c r="Z1233" i="58"/>
  <c r="AA1233" i="58"/>
  <c r="AB1233" i="58"/>
  <c r="AC1233" i="58"/>
  <c r="AD1233" i="58"/>
  <c r="AE1233" i="58"/>
  <c r="AF1233" i="58"/>
  <c r="AG1233" i="58"/>
  <c r="AH1233" i="58"/>
  <c r="AI1233" i="58"/>
  <c r="AJ1233" i="58"/>
  <c r="AK1233" i="58"/>
  <c r="AL1233" i="58"/>
  <c r="AM1233" i="58"/>
  <c r="AN1233" i="58"/>
  <c r="AO1233" i="58"/>
  <c r="AP1233" i="58"/>
  <c r="AQ1233" i="58"/>
  <c r="AR1233" i="58"/>
  <c r="AS1233" i="58"/>
  <c r="D1234" i="58"/>
  <c r="E1234" i="58"/>
  <c r="F1234" i="58"/>
  <c r="G1234" i="58"/>
  <c r="H1234" i="58"/>
  <c r="I1234" i="58"/>
  <c r="J1234" i="58"/>
  <c r="K1234" i="58"/>
  <c r="L1234" i="58"/>
  <c r="M1234" i="58"/>
  <c r="N1234" i="58"/>
  <c r="O1234" i="58"/>
  <c r="P1234" i="58"/>
  <c r="Q1234" i="58"/>
  <c r="R1234" i="58"/>
  <c r="S1234" i="58"/>
  <c r="T1234" i="58"/>
  <c r="U1234" i="58"/>
  <c r="V1234" i="58"/>
  <c r="W1234" i="58"/>
  <c r="X1234" i="58"/>
  <c r="Y1234" i="58"/>
  <c r="Z1234" i="58"/>
  <c r="AA1234" i="58"/>
  <c r="AB1234" i="58"/>
  <c r="AC1234" i="58"/>
  <c r="AD1234" i="58"/>
  <c r="AE1234" i="58"/>
  <c r="AF1234" i="58"/>
  <c r="AG1234" i="58"/>
  <c r="AH1234" i="58"/>
  <c r="AI1234" i="58"/>
  <c r="AJ1234" i="58"/>
  <c r="AK1234" i="58"/>
  <c r="AL1234" i="58"/>
  <c r="AM1234" i="58"/>
  <c r="AN1234" i="58"/>
  <c r="AO1234" i="58"/>
  <c r="AP1234" i="58"/>
  <c r="AQ1234" i="58"/>
  <c r="AR1234" i="58"/>
  <c r="AS1234" i="58"/>
  <c r="D1235" i="58"/>
  <c r="E1235" i="58"/>
  <c r="F1235" i="58"/>
  <c r="G1235" i="58"/>
  <c r="H1235" i="58"/>
  <c r="I1235" i="58"/>
  <c r="J1235" i="58"/>
  <c r="K1235" i="58"/>
  <c r="L1235" i="58"/>
  <c r="M1235" i="58"/>
  <c r="N1235" i="58"/>
  <c r="O1235" i="58"/>
  <c r="P1235" i="58"/>
  <c r="Q1235" i="58"/>
  <c r="R1235" i="58"/>
  <c r="S1235" i="58"/>
  <c r="T1235" i="58"/>
  <c r="U1235" i="58"/>
  <c r="V1235" i="58"/>
  <c r="W1235" i="58"/>
  <c r="X1235" i="58"/>
  <c r="Y1235" i="58"/>
  <c r="Z1235" i="58"/>
  <c r="AA1235" i="58"/>
  <c r="AB1235" i="58"/>
  <c r="AC1235" i="58"/>
  <c r="AD1235" i="58"/>
  <c r="AE1235" i="58"/>
  <c r="AF1235" i="58"/>
  <c r="AG1235" i="58"/>
  <c r="AH1235" i="58"/>
  <c r="AI1235" i="58"/>
  <c r="AJ1235" i="58"/>
  <c r="AK1235" i="58"/>
  <c r="AL1235" i="58"/>
  <c r="AM1235" i="58"/>
  <c r="AN1235" i="58"/>
  <c r="AO1235" i="58"/>
  <c r="AP1235" i="58"/>
  <c r="AQ1235" i="58"/>
  <c r="AR1235" i="58"/>
  <c r="AS1235" i="58"/>
  <c r="D1236" i="58"/>
  <c r="E1236" i="58"/>
  <c r="F1236" i="58"/>
  <c r="G1236" i="58"/>
  <c r="H1236" i="58"/>
  <c r="I1236" i="58"/>
  <c r="J1236" i="58"/>
  <c r="K1236" i="58"/>
  <c r="L1236" i="58"/>
  <c r="M1236" i="58"/>
  <c r="N1236" i="58"/>
  <c r="O1236" i="58"/>
  <c r="P1236" i="58"/>
  <c r="Q1236" i="58"/>
  <c r="R1236" i="58"/>
  <c r="S1236" i="58"/>
  <c r="T1236" i="58"/>
  <c r="U1236" i="58"/>
  <c r="V1236" i="58"/>
  <c r="W1236" i="58"/>
  <c r="X1236" i="58"/>
  <c r="Y1236" i="58"/>
  <c r="Z1236" i="58"/>
  <c r="AA1236" i="58"/>
  <c r="AB1236" i="58"/>
  <c r="AC1236" i="58"/>
  <c r="AD1236" i="58"/>
  <c r="AE1236" i="58"/>
  <c r="AF1236" i="58"/>
  <c r="AG1236" i="58"/>
  <c r="AH1236" i="58"/>
  <c r="AI1236" i="58"/>
  <c r="AJ1236" i="58"/>
  <c r="AK1236" i="58"/>
  <c r="AL1236" i="58"/>
  <c r="AM1236" i="58"/>
  <c r="AN1236" i="58"/>
  <c r="AO1236" i="58"/>
  <c r="AP1236" i="58"/>
  <c r="AQ1236" i="58"/>
  <c r="AR1236" i="58"/>
  <c r="AS1236" i="58"/>
  <c r="D1237" i="58"/>
  <c r="E1237" i="58"/>
  <c r="F1237" i="58"/>
  <c r="G1237" i="58"/>
  <c r="H1237" i="58"/>
  <c r="I1237" i="58"/>
  <c r="J1237" i="58"/>
  <c r="K1237" i="58"/>
  <c r="L1237" i="58"/>
  <c r="M1237" i="58"/>
  <c r="N1237" i="58"/>
  <c r="O1237" i="58"/>
  <c r="P1237" i="58"/>
  <c r="Q1237" i="58"/>
  <c r="R1237" i="58"/>
  <c r="S1237" i="58"/>
  <c r="T1237" i="58"/>
  <c r="U1237" i="58"/>
  <c r="V1237" i="58"/>
  <c r="W1237" i="58"/>
  <c r="X1237" i="58"/>
  <c r="Y1237" i="58"/>
  <c r="Z1237" i="58"/>
  <c r="AA1237" i="58"/>
  <c r="AB1237" i="58"/>
  <c r="AC1237" i="58"/>
  <c r="AD1237" i="58"/>
  <c r="AE1237" i="58"/>
  <c r="AF1237" i="58"/>
  <c r="AG1237" i="58"/>
  <c r="AH1237" i="58"/>
  <c r="AI1237" i="58"/>
  <c r="AJ1237" i="58"/>
  <c r="AK1237" i="58"/>
  <c r="AL1237" i="58"/>
  <c r="AM1237" i="58"/>
  <c r="AN1237" i="58"/>
  <c r="AO1237" i="58"/>
  <c r="AP1237" i="58"/>
  <c r="AQ1237" i="58"/>
  <c r="AR1237" i="58"/>
  <c r="AS1237" i="58"/>
  <c r="D1238" i="58"/>
  <c r="E1238" i="58"/>
  <c r="F1238" i="58"/>
  <c r="G1238" i="58"/>
  <c r="H1238" i="58"/>
  <c r="I1238" i="58"/>
  <c r="J1238" i="58"/>
  <c r="K1238" i="58"/>
  <c r="L1238" i="58"/>
  <c r="M1238" i="58"/>
  <c r="N1238" i="58"/>
  <c r="O1238" i="58"/>
  <c r="P1238" i="58"/>
  <c r="Q1238" i="58"/>
  <c r="R1238" i="58"/>
  <c r="S1238" i="58"/>
  <c r="T1238" i="58"/>
  <c r="U1238" i="58"/>
  <c r="V1238" i="58"/>
  <c r="W1238" i="58"/>
  <c r="X1238" i="58"/>
  <c r="Y1238" i="58"/>
  <c r="Z1238" i="58"/>
  <c r="AA1238" i="58"/>
  <c r="AB1238" i="58"/>
  <c r="AC1238" i="58"/>
  <c r="AD1238" i="58"/>
  <c r="AE1238" i="58"/>
  <c r="AF1238" i="58"/>
  <c r="AG1238" i="58"/>
  <c r="AH1238" i="58"/>
  <c r="AI1238" i="58"/>
  <c r="AJ1238" i="58"/>
  <c r="AK1238" i="58"/>
  <c r="AL1238" i="58"/>
  <c r="AM1238" i="58"/>
  <c r="AN1238" i="58"/>
  <c r="AO1238" i="58"/>
  <c r="AP1238" i="58"/>
  <c r="AQ1238" i="58"/>
  <c r="AR1238" i="58"/>
  <c r="AS1238" i="58"/>
  <c r="D1239" i="58"/>
  <c r="E1239" i="58"/>
  <c r="F1239" i="58"/>
  <c r="G1239" i="58"/>
  <c r="H1239" i="58"/>
  <c r="I1239" i="58"/>
  <c r="J1239" i="58"/>
  <c r="K1239" i="58"/>
  <c r="L1239" i="58"/>
  <c r="M1239" i="58"/>
  <c r="N1239" i="58"/>
  <c r="O1239" i="58"/>
  <c r="P1239" i="58"/>
  <c r="Q1239" i="58"/>
  <c r="R1239" i="58"/>
  <c r="S1239" i="58"/>
  <c r="T1239" i="58"/>
  <c r="U1239" i="58"/>
  <c r="V1239" i="58"/>
  <c r="W1239" i="58"/>
  <c r="X1239" i="58"/>
  <c r="Y1239" i="58"/>
  <c r="Z1239" i="58"/>
  <c r="AA1239" i="58"/>
  <c r="AB1239" i="58"/>
  <c r="AC1239" i="58"/>
  <c r="AD1239" i="58"/>
  <c r="AE1239" i="58"/>
  <c r="AF1239" i="58"/>
  <c r="AG1239" i="58"/>
  <c r="AH1239" i="58"/>
  <c r="AI1239" i="58"/>
  <c r="AJ1239" i="58"/>
  <c r="AK1239" i="58"/>
  <c r="AL1239" i="58"/>
  <c r="AM1239" i="58"/>
  <c r="AN1239" i="58"/>
  <c r="AO1239" i="58"/>
  <c r="AP1239" i="58"/>
  <c r="AQ1239" i="58"/>
  <c r="AR1239" i="58"/>
  <c r="AS1239" i="58"/>
  <c r="D1240" i="58"/>
  <c r="E1240" i="58"/>
  <c r="F1240" i="58"/>
  <c r="G1240" i="58"/>
  <c r="H1240" i="58"/>
  <c r="I1240" i="58"/>
  <c r="J1240" i="58"/>
  <c r="K1240" i="58"/>
  <c r="L1240" i="58"/>
  <c r="M1240" i="58"/>
  <c r="N1240" i="58"/>
  <c r="O1240" i="58"/>
  <c r="P1240" i="58"/>
  <c r="Q1240" i="58"/>
  <c r="R1240" i="58"/>
  <c r="S1240" i="58"/>
  <c r="T1240" i="58"/>
  <c r="U1240" i="58"/>
  <c r="V1240" i="58"/>
  <c r="W1240" i="58"/>
  <c r="X1240" i="58"/>
  <c r="Y1240" i="58"/>
  <c r="Z1240" i="58"/>
  <c r="AA1240" i="58"/>
  <c r="AB1240" i="58"/>
  <c r="AC1240" i="58"/>
  <c r="AD1240" i="58"/>
  <c r="AE1240" i="58"/>
  <c r="AF1240" i="58"/>
  <c r="AG1240" i="58"/>
  <c r="AH1240" i="58"/>
  <c r="AI1240" i="58"/>
  <c r="AJ1240" i="58"/>
  <c r="AK1240" i="58"/>
  <c r="AL1240" i="58"/>
  <c r="AM1240" i="58"/>
  <c r="AN1240" i="58"/>
  <c r="AO1240" i="58"/>
  <c r="AP1240" i="58"/>
  <c r="AQ1240" i="58"/>
  <c r="AR1240" i="58"/>
  <c r="AS1240" i="58"/>
  <c r="D1241" i="58"/>
  <c r="E1241" i="58"/>
  <c r="F1241" i="58"/>
  <c r="G1241" i="58"/>
  <c r="H1241" i="58"/>
  <c r="I1241" i="58"/>
  <c r="J1241" i="58"/>
  <c r="K1241" i="58"/>
  <c r="L1241" i="58"/>
  <c r="M1241" i="58"/>
  <c r="N1241" i="58"/>
  <c r="O1241" i="58"/>
  <c r="P1241" i="58"/>
  <c r="Q1241" i="58"/>
  <c r="R1241" i="58"/>
  <c r="S1241" i="58"/>
  <c r="T1241" i="58"/>
  <c r="U1241" i="58"/>
  <c r="V1241" i="58"/>
  <c r="W1241" i="58"/>
  <c r="X1241" i="58"/>
  <c r="Y1241" i="58"/>
  <c r="Z1241" i="58"/>
  <c r="AA1241" i="58"/>
  <c r="AB1241" i="58"/>
  <c r="AC1241" i="58"/>
  <c r="AD1241" i="58"/>
  <c r="AE1241" i="58"/>
  <c r="AF1241" i="58"/>
  <c r="AG1241" i="58"/>
  <c r="AH1241" i="58"/>
  <c r="AI1241" i="58"/>
  <c r="AJ1241" i="58"/>
  <c r="AK1241" i="58"/>
  <c r="AL1241" i="58"/>
  <c r="AM1241" i="58"/>
  <c r="AN1241" i="58"/>
  <c r="AO1241" i="58"/>
  <c r="AP1241" i="58"/>
  <c r="AQ1241" i="58"/>
  <c r="AR1241" i="58"/>
  <c r="AS1241" i="58"/>
  <c r="D1242" i="58"/>
  <c r="E1242" i="58"/>
  <c r="F1242" i="58"/>
  <c r="G1242" i="58"/>
  <c r="H1242" i="58"/>
  <c r="I1242" i="58"/>
  <c r="J1242" i="58"/>
  <c r="K1242" i="58"/>
  <c r="L1242" i="58"/>
  <c r="M1242" i="58"/>
  <c r="N1242" i="58"/>
  <c r="O1242" i="58"/>
  <c r="P1242" i="58"/>
  <c r="Q1242" i="58"/>
  <c r="R1242" i="58"/>
  <c r="S1242" i="58"/>
  <c r="T1242" i="58"/>
  <c r="U1242" i="58"/>
  <c r="V1242" i="58"/>
  <c r="W1242" i="58"/>
  <c r="X1242" i="58"/>
  <c r="Y1242" i="58"/>
  <c r="Z1242" i="58"/>
  <c r="AA1242" i="58"/>
  <c r="AB1242" i="58"/>
  <c r="AC1242" i="58"/>
  <c r="AD1242" i="58"/>
  <c r="AE1242" i="58"/>
  <c r="AF1242" i="58"/>
  <c r="AG1242" i="58"/>
  <c r="AH1242" i="58"/>
  <c r="AI1242" i="58"/>
  <c r="AJ1242" i="58"/>
  <c r="AK1242" i="58"/>
  <c r="AL1242" i="58"/>
  <c r="AM1242" i="58"/>
  <c r="AN1242" i="58"/>
  <c r="AO1242" i="58"/>
  <c r="AP1242" i="58"/>
  <c r="AQ1242" i="58"/>
  <c r="AR1242" i="58"/>
  <c r="AS1242" i="58"/>
  <c r="D1243" i="58"/>
  <c r="E1243" i="58"/>
  <c r="F1243" i="58"/>
  <c r="G1243" i="58"/>
  <c r="H1243" i="58"/>
  <c r="I1243" i="58"/>
  <c r="J1243" i="58"/>
  <c r="K1243" i="58"/>
  <c r="L1243" i="58"/>
  <c r="M1243" i="58"/>
  <c r="N1243" i="58"/>
  <c r="O1243" i="58"/>
  <c r="P1243" i="58"/>
  <c r="Q1243" i="58"/>
  <c r="R1243" i="58"/>
  <c r="S1243" i="58"/>
  <c r="T1243" i="58"/>
  <c r="U1243" i="58"/>
  <c r="V1243" i="58"/>
  <c r="W1243" i="58"/>
  <c r="X1243" i="58"/>
  <c r="Y1243" i="58"/>
  <c r="Z1243" i="58"/>
  <c r="AA1243" i="58"/>
  <c r="AB1243" i="58"/>
  <c r="AC1243" i="58"/>
  <c r="AD1243" i="58"/>
  <c r="AE1243" i="58"/>
  <c r="AF1243" i="58"/>
  <c r="AG1243" i="58"/>
  <c r="AH1243" i="58"/>
  <c r="AI1243" i="58"/>
  <c r="AJ1243" i="58"/>
  <c r="AK1243" i="58"/>
  <c r="AL1243" i="58"/>
  <c r="AM1243" i="58"/>
  <c r="AN1243" i="58"/>
  <c r="AO1243" i="58"/>
  <c r="AP1243" i="58"/>
  <c r="AQ1243" i="58"/>
  <c r="AR1243" i="58"/>
  <c r="AS1243" i="58"/>
  <c r="D1244" i="58"/>
  <c r="E1244" i="58"/>
  <c r="F1244" i="58"/>
  <c r="G1244" i="58"/>
  <c r="H1244" i="58"/>
  <c r="I1244" i="58"/>
  <c r="J1244" i="58"/>
  <c r="K1244" i="58"/>
  <c r="L1244" i="58"/>
  <c r="M1244" i="58"/>
  <c r="N1244" i="58"/>
  <c r="O1244" i="58"/>
  <c r="P1244" i="58"/>
  <c r="Q1244" i="58"/>
  <c r="R1244" i="58"/>
  <c r="S1244" i="58"/>
  <c r="T1244" i="58"/>
  <c r="U1244" i="58"/>
  <c r="V1244" i="58"/>
  <c r="W1244" i="58"/>
  <c r="X1244" i="58"/>
  <c r="Y1244" i="58"/>
  <c r="Z1244" i="58"/>
  <c r="AA1244" i="58"/>
  <c r="AB1244" i="58"/>
  <c r="AC1244" i="58"/>
  <c r="AD1244" i="58"/>
  <c r="AE1244" i="58"/>
  <c r="AF1244" i="58"/>
  <c r="AG1244" i="58"/>
  <c r="AH1244" i="58"/>
  <c r="AI1244" i="58"/>
  <c r="AJ1244" i="58"/>
  <c r="AK1244" i="58"/>
  <c r="AL1244" i="58"/>
  <c r="AM1244" i="58"/>
  <c r="AN1244" i="58"/>
  <c r="AO1244" i="58"/>
  <c r="AP1244" i="58"/>
  <c r="AQ1244" i="58"/>
  <c r="AR1244" i="58"/>
  <c r="AS1244" i="58"/>
  <c r="D1245" i="58"/>
  <c r="E1245" i="58"/>
  <c r="F1245" i="58"/>
  <c r="G1245" i="58"/>
  <c r="H1245" i="58"/>
  <c r="I1245" i="58"/>
  <c r="J1245" i="58"/>
  <c r="K1245" i="58"/>
  <c r="L1245" i="58"/>
  <c r="M1245" i="58"/>
  <c r="N1245" i="58"/>
  <c r="O1245" i="58"/>
  <c r="P1245" i="58"/>
  <c r="Q1245" i="58"/>
  <c r="R1245" i="58"/>
  <c r="S1245" i="58"/>
  <c r="T1245" i="58"/>
  <c r="U1245" i="58"/>
  <c r="V1245" i="58"/>
  <c r="W1245" i="58"/>
  <c r="X1245" i="58"/>
  <c r="Y1245" i="58"/>
  <c r="Z1245" i="58"/>
  <c r="AA1245" i="58"/>
  <c r="AB1245" i="58"/>
  <c r="AC1245" i="58"/>
  <c r="AD1245" i="58"/>
  <c r="AE1245" i="58"/>
  <c r="AF1245" i="58"/>
  <c r="AG1245" i="58"/>
  <c r="AH1245" i="58"/>
  <c r="AI1245" i="58"/>
  <c r="AJ1245" i="58"/>
  <c r="AK1245" i="58"/>
  <c r="AL1245" i="58"/>
  <c r="AM1245" i="58"/>
  <c r="AN1245" i="58"/>
  <c r="AO1245" i="58"/>
  <c r="AP1245" i="58"/>
  <c r="AQ1245" i="58"/>
  <c r="AR1245" i="58"/>
  <c r="AS1245" i="58"/>
  <c r="D1246" i="58"/>
  <c r="E1246" i="58"/>
  <c r="F1246" i="58"/>
  <c r="G1246" i="58"/>
  <c r="H1246" i="58"/>
  <c r="I1246" i="58"/>
  <c r="J1246" i="58"/>
  <c r="K1246" i="58"/>
  <c r="L1246" i="58"/>
  <c r="M1246" i="58"/>
  <c r="N1246" i="58"/>
  <c r="O1246" i="58"/>
  <c r="P1246" i="58"/>
  <c r="Q1246" i="58"/>
  <c r="R1246" i="58"/>
  <c r="S1246" i="58"/>
  <c r="T1246" i="58"/>
  <c r="U1246" i="58"/>
  <c r="V1246" i="58"/>
  <c r="W1246" i="58"/>
  <c r="X1246" i="58"/>
  <c r="Y1246" i="58"/>
  <c r="Z1246" i="58"/>
  <c r="AA1246" i="58"/>
  <c r="AB1246" i="58"/>
  <c r="AC1246" i="58"/>
  <c r="AD1246" i="58"/>
  <c r="AE1246" i="58"/>
  <c r="AF1246" i="58"/>
  <c r="AG1246" i="58"/>
  <c r="AH1246" i="58"/>
  <c r="AI1246" i="58"/>
  <c r="AJ1246" i="58"/>
  <c r="AK1246" i="58"/>
  <c r="AL1246" i="58"/>
  <c r="AM1246" i="58"/>
  <c r="AN1246" i="58"/>
  <c r="AO1246" i="58"/>
  <c r="AP1246" i="58"/>
  <c r="AQ1246" i="58"/>
  <c r="AR1246" i="58"/>
  <c r="AS1246" i="58"/>
  <c r="D1247" i="58"/>
  <c r="E1247" i="58"/>
  <c r="F1247" i="58"/>
  <c r="G1247" i="58"/>
  <c r="H1247" i="58"/>
  <c r="I1247" i="58"/>
  <c r="J1247" i="58"/>
  <c r="K1247" i="58"/>
  <c r="L1247" i="58"/>
  <c r="M1247" i="58"/>
  <c r="N1247" i="58"/>
  <c r="O1247" i="58"/>
  <c r="P1247" i="58"/>
  <c r="Q1247" i="58"/>
  <c r="R1247" i="58"/>
  <c r="S1247" i="58"/>
  <c r="T1247" i="58"/>
  <c r="U1247" i="58"/>
  <c r="V1247" i="58"/>
  <c r="W1247" i="58"/>
  <c r="X1247" i="58"/>
  <c r="Y1247" i="58"/>
  <c r="Z1247" i="58"/>
  <c r="AA1247" i="58"/>
  <c r="AB1247" i="58"/>
  <c r="AC1247" i="58"/>
  <c r="AD1247" i="58"/>
  <c r="AE1247" i="58"/>
  <c r="AF1247" i="58"/>
  <c r="AG1247" i="58"/>
  <c r="AH1247" i="58"/>
  <c r="AI1247" i="58"/>
  <c r="AJ1247" i="58"/>
  <c r="AK1247" i="58"/>
  <c r="AL1247" i="58"/>
  <c r="AM1247" i="58"/>
  <c r="AN1247" i="58"/>
  <c r="AO1247" i="58"/>
  <c r="AP1247" i="58"/>
  <c r="AQ1247" i="58"/>
  <c r="AR1247" i="58"/>
  <c r="AS1247" i="58"/>
  <c r="D1248" i="58"/>
  <c r="E1248" i="58"/>
  <c r="F1248" i="58"/>
  <c r="G1248" i="58"/>
  <c r="H1248" i="58"/>
  <c r="I1248" i="58"/>
  <c r="J1248" i="58"/>
  <c r="K1248" i="58"/>
  <c r="L1248" i="58"/>
  <c r="M1248" i="58"/>
  <c r="N1248" i="58"/>
  <c r="O1248" i="58"/>
  <c r="P1248" i="58"/>
  <c r="Q1248" i="58"/>
  <c r="R1248" i="58"/>
  <c r="S1248" i="58"/>
  <c r="T1248" i="58"/>
  <c r="U1248" i="58"/>
  <c r="V1248" i="58"/>
  <c r="W1248" i="58"/>
  <c r="X1248" i="58"/>
  <c r="Y1248" i="58"/>
  <c r="Z1248" i="58"/>
  <c r="AA1248" i="58"/>
  <c r="AB1248" i="58"/>
  <c r="AC1248" i="58"/>
  <c r="AD1248" i="58"/>
  <c r="AE1248" i="58"/>
  <c r="AF1248" i="58"/>
  <c r="AG1248" i="58"/>
  <c r="AH1248" i="58"/>
  <c r="AI1248" i="58"/>
  <c r="AJ1248" i="58"/>
  <c r="AK1248" i="58"/>
  <c r="AL1248" i="58"/>
  <c r="AM1248" i="58"/>
  <c r="AN1248" i="58"/>
  <c r="AO1248" i="58"/>
  <c r="AP1248" i="58"/>
  <c r="AQ1248" i="58"/>
  <c r="AR1248" i="58"/>
  <c r="AS1248" i="58"/>
  <c r="D1249" i="58"/>
  <c r="E1249" i="58"/>
  <c r="F1249" i="58"/>
  <c r="G1249" i="58"/>
  <c r="H1249" i="58"/>
  <c r="I1249" i="58"/>
  <c r="J1249" i="58"/>
  <c r="K1249" i="58"/>
  <c r="L1249" i="58"/>
  <c r="M1249" i="58"/>
  <c r="N1249" i="58"/>
  <c r="O1249" i="58"/>
  <c r="P1249" i="58"/>
  <c r="Q1249" i="58"/>
  <c r="R1249" i="58"/>
  <c r="S1249" i="58"/>
  <c r="T1249" i="58"/>
  <c r="U1249" i="58"/>
  <c r="V1249" i="58"/>
  <c r="W1249" i="58"/>
  <c r="X1249" i="58"/>
  <c r="Y1249" i="58"/>
  <c r="Z1249" i="58"/>
  <c r="AA1249" i="58"/>
  <c r="AB1249" i="58"/>
  <c r="AC1249" i="58"/>
  <c r="AD1249" i="58"/>
  <c r="AE1249" i="58"/>
  <c r="AF1249" i="58"/>
  <c r="AG1249" i="58"/>
  <c r="AH1249" i="58"/>
  <c r="AI1249" i="58"/>
  <c r="AJ1249" i="58"/>
  <c r="AK1249" i="58"/>
  <c r="AL1249" i="58"/>
  <c r="AM1249" i="58"/>
  <c r="AN1249" i="58"/>
  <c r="AO1249" i="58"/>
  <c r="AP1249" i="58"/>
  <c r="AQ1249" i="58"/>
  <c r="AR1249" i="58"/>
  <c r="AS1249" i="58"/>
  <c r="D1250" i="58"/>
  <c r="E1250" i="58"/>
  <c r="F1250" i="58"/>
  <c r="G1250" i="58"/>
  <c r="H1250" i="58"/>
  <c r="I1250" i="58"/>
  <c r="J1250" i="58"/>
  <c r="K1250" i="58"/>
  <c r="L1250" i="58"/>
  <c r="M1250" i="58"/>
  <c r="N1250" i="58"/>
  <c r="O1250" i="58"/>
  <c r="P1250" i="58"/>
  <c r="Q1250" i="58"/>
  <c r="R1250" i="58"/>
  <c r="S1250" i="58"/>
  <c r="T1250" i="58"/>
  <c r="U1250" i="58"/>
  <c r="V1250" i="58"/>
  <c r="W1250" i="58"/>
  <c r="X1250" i="58"/>
  <c r="Y1250" i="58"/>
  <c r="Z1250" i="58"/>
  <c r="AA1250" i="58"/>
  <c r="AB1250" i="58"/>
  <c r="AC1250" i="58"/>
  <c r="AD1250" i="58"/>
  <c r="AE1250" i="58"/>
  <c r="AF1250" i="58"/>
  <c r="AG1250" i="58"/>
  <c r="AH1250" i="58"/>
  <c r="AI1250" i="58"/>
  <c r="AJ1250" i="58"/>
  <c r="AK1250" i="58"/>
  <c r="AL1250" i="58"/>
  <c r="AM1250" i="58"/>
  <c r="AN1250" i="58"/>
  <c r="AO1250" i="58"/>
  <c r="AP1250" i="58"/>
  <c r="AQ1250" i="58"/>
  <c r="AR1250" i="58"/>
  <c r="AS1250" i="58"/>
  <c r="D1251" i="58"/>
  <c r="E1251" i="58"/>
  <c r="F1251" i="58"/>
  <c r="G1251" i="58"/>
  <c r="H1251" i="58"/>
  <c r="I1251" i="58"/>
  <c r="J1251" i="58"/>
  <c r="K1251" i="58"/>
  <c r="L1251" i="58"/>
  <c r="M1251" i="58"/>
  <c r="N1251" i="58"/>
  <c r="O1251" i="58"/>
  <c r="P1251" i="58"/>
  <c r="Q1251" i="58"/>
  <c r="R1251" i="58"/>
  <c r="S1251" i="58"/>
  <c r="T1251" i="58"/>
  <c r="U1251" i="58"/>
  <c r="V1251" i="58"/>
  <c r="W1251" i="58"/>
  <c r="X1251" i="58"/>
  <c r="Y1251" i="58"/>
  <c r="Z1251" i="58"/>
  <c r="AA1251" i="58"/>
  <c r="AB1251" i="58"/>
  <c r="AC1251" i="58"/>
  <c r="AD1251" i="58"/>
  <c r="AE1251" i="58"/>
  <c r="AF1251" i="58"/>
  <c r="AG1251" i="58"/>
  <c r="AH1251" i="58"/>
  <c r="AI1251" i="58"/>
  <c r="AJ1251" i="58"/>
  <c r="AK1251" i="58"/>
  <c r="AL1251" i="58"/>
  <c r="AM1251" i="58"/>
  <c r="AN1251" i="58"/>
  <c r="AO1251" i="58"/>
  <c r="AP1251" i="58"/>
  <c r="AQ1251" i="58"/>
  <c r="AR1251" i="58"/>
  <c r="AS1251" i="58"/>
  <c r="D1252" i="58"/>
  <c r="E1252" i="58"/>
  <c r="F1252" i="58"/>
  <c r="G1252" i="58"/>
  <c r="H1252" i="58"/>
  <c r="I1252" i="58"/>
  <c r="J1252" i="58"/>
  <c r="K1252" i="58"/>
  <c r="L1252" i="58"/>
  <c r="M1252" i="58"/>
  <c r="N1252" i="58"/>
  <c r="O1252" i="58"/>
  <c r="P1252" i="58"/>
  <c r="Q1252" i="58"/>
  <c r="R1252" i="58"/>
  <c r="S1252" i="58"/>
  <c r="T1252" i="58"/>
  <c r="U1252" i="58"/>
  <c r="V1252" i="58"/>
  <c r="W1252" i="58"/>
  <c r="X1252" i="58"/>
  <c r="Y1252" i="58"/>
  <c r="Z1252" i="58"/>
  <c r="AA1252" i="58"/>
  <c r="AB1252" i="58"/>
  <c r="AC1252" i="58"/>
  <c r="AD1252" i="58"/>
  <c r="AE1252" i="58"/>
  <c r="AF1252" i="58"/>
  <c r="AG1252" i="58"/>
  <c r="AH1252" i="58"/>
  <c r="AI1252" i="58"/>
  <c r="AJ1252" i="58"/>
  <c r="AK1252" i="58"/>
  <c r="AL1252" i="58"/>
  <c r="AM1252" i="58"/>
  <c r="AN1252" i="58"/>
  <c r="AO1252" i="58"/>
  <c r="AP1252" i="58"/>
  <c r="AQ1252" i="58"/>
  <c r="AR1252" i="58"/>
  <c r="AS1252" i="58"/>
  <c r="D1253" i="58"/>
  <c r="E1253" i="58"/>
  <c r="F1253" i="58"/>
  <c r="G1253" i="58"/>
  <c r="H1253" i="58"/>
  <c r="I1253" i="58"/>
  <c r="J1253" i="58"/>
  <c r="K1253" i="58"/>
  <c r="L1253" i="58"/>
  <c r="M1253" i="58"/>
  <c r="N1253" i="58"/>
  <c r="O1253" i="58"/>
  <c r="P1253" i="58"/>
  <c r="Q1253" i="58"/>
  <c r="R1253" i="58"/>
  <c r="S1253" i="58"/>
  <c r="T1253" i="58"/>
  <c r="U1253" i="58"/>
  <c r="V1253" i="58"/>
  <c r="W1253" i="58"/>
  <c r="X1253" i="58"/>
  <c r="Y1253" i="58"/>
  <c r="Z1253" i="58"/>
  <c r="AA1253" i="58"/>
  <c r="AB1253" i="58"/>
  <c r="AC1253" i="58"/>
  <c r="AD1253" i="58"/>
  <c r="AE1253" i="58"/>
  <c r="AF1253" i="58"/>
  <c r="AG1253" i="58"/>
  <c r="AH1253" i="58"/>
  <c r="AI1253" i="58"/>
  <c r="AJ1253" i="58"/>
  <c r="AK1253" i="58"/>
  <c r="AL1253" i="58"/>
  <c r="AM1253" i="58"/>
  <c r="AN1253" i="58"/>
  <c r="AO1253" i="58"/>
  <c r="AP1253" i="58"/>
  <c r="AQ1253" i="58"/>
  <c r="AR1253" i="58"/>
  <c r="AS1253" i="58"/>
  <c r="D1254" i="58"/>
  <c r="E1254" i="58"/>
  <c r="F1254" i="58"/>
  <c r="G1254" i="58"/>
  <c r="H1254" i="58"/>
  <c r="I1254" i="58"/>
  <c r="J1254" i="58"/>
  <c r="K1254" i="58"/>
  <c r="L1254" i="58"/>
  <c r="M1254" i="58"/>
  <c r="N1254" i="58"/>
  <c r="O1254" i="58"/>
  <c r="P1254" i="58"/>
  <c r="Q1254" i="58"/>
  <c r="R1254" i="58"/>
  <c r="S1254" i="58"/>
  <c r="T1254" i="58"/>
  <c r="U1254" i="58"/>
  <c r="V1254" i="58"/>
  <c r="W1254" i="58"/>
  <c r="X1254" i="58"/>
  <c r="Y1254" i="58"/>
  <c r="Z1254" i="58"/>
  <c r="AA1254" i="58"/>
  <c r="AB1254" i="58"/>
  <c r="AC1254" i="58"/>
  <c r="AD1254" i="58"/>
  <c r="AE1254" i="58"/>
  <c r="AF1254" i="58"/>
  <c r="AG1254" i="58"/>
  <c r="AH1254" i="58"/>
  <c r="AI1254" i="58"/>
  <c r="AJ1254" i="58"/>
  <c r="AK1254" i="58"/>
  <c r="AL1254" i="58"/>
  <c r="AM1254" i="58"/>
  <c r="AN1254" i="58"/>
  <c r="AO1254" i="58"/>
  <c r="AP1254" i="58"/>
  <c r="AQ1254" i="58"/>
  <c r="AR1254" i="58"/>
  <c r="AS1254" i="58"/>
  <c r="D1255" i="58"/>
  <c r="E1255" i="58"/>
  <c r="F1255" i="58"/>
  <c r="G1255" i="58"/>
  <c r="H1255" i="58"/>
  <c r="I1255" i="58"/>
  <c r="J1255" i="58"/>
  <c r="K1255" i="58"/>
  <c r="L1255" i="58"/>
  <c r="M1255" i="58"/>
  <c r="N1255" i="58"/>
  <c r="O1255" i="58"/>
  <c r="P1255" i="58"/>
  <c r="Q1255" i="58"/>
  <c r="R1255" i="58"/>
  <c r="S1255" i="58"/>
  <c r="T1255" i="58"/>
  <c r="U1255" i="58"/>
  <c r="V1255" i="58"/>
  <c r="W1255" i="58"/>
  <c r="X1255" i="58"/>
  <c r="Y1255" i="58"/>
  <c r="Z1255" i="58"/>
  <c r="AA1255" i="58"/>
  <c r="AB1255" i="58"/>
  <c r="AC1255" i="58"/>
  <c r="AD1255" i="58"/>
  <c r="AE1255" i="58"/>
  <c r="AF1255" i="58"/>
  <c r="AG1255" i="58"/>
  <c r="AH1255" i="58"/>
  <c r="AI1255" i="58"/>
  <c r="AJ1255" i="58"/>
  <c r="AK1255" i="58"/>
  <c r="AL1255" i="58"/>
  <c r="AM1255" i="58"/>
  <c r="AN1255" i="58"/>
  <c r="AO1255" i="58"/>
  <c r="AP1255" i="58"/>
  <c r="AQ1255" i="58"/>
  <c r="AR1255" i="58"/>
  <c r="AS1255" i="58"/>
  <c r="D1256" i="58"/>
  <c r="E1256" i="58"/>
  <c r="F1256" i="58"/>
  <c r="G1256" i="58"/>
  <c r="H1256" i="58"/>
  <c r="I1256" i="58"/>
  <c r="J1256" i="58"/>
  <c r="K1256" i="58"/>
  <c r="L1256" i="58"/>
  <c r="M1256" i="58"/>
  <c r="N1256" i="58"/>
  <c r="O1256" i="58"/>
  <c r="P1256" i="58"/>
  <c r="Q1256" i="58"/>
  <c r="R1256" i="58"/>
  <c r="S1256" i="58"/>
  <c r="T1256" i="58"/>
  <c r="U1256" i="58"/>
  <c r="V1256" i="58"/>
  <c r="W1256" i="58"/>
  <c r="X1256" i="58"/>
  <c r="Y1256" i="58"/>
  <c r="Z1256" i="58"/>
  <c r="AA1256" i="58"/>
  <c r="AB1256" i="58"/>
  <c r="AC1256" i="58"/>
  <c r="AD1256" i="58"/>
  <c r="AE1256" i="58"/>
  <c r="AF1256" i="58"/>
  <c r="AG1256" i="58"/>
  <c r="AH1256" i="58"/>
  <c r="AI1256" i="58"/>
  <c r="AJ1256" i="58"/>
  <c r="AK1256" i="58"/>
  <c r="AL1256" i="58"/>
  <c r="AM1256" i="58"/>
  <c r="AN1256" i="58"/>
  <c r="AO1256" i="58"/>
  <c r="AP1256" i="58"/>
  <c r="AQ1256" i="58"/>
  <c r="AR1256" i="58"/>
  <c r="AS1256" i="58"/>
  <c r="D1257" i="58"/>
  <c r="E1257" i="58"/>
  <c r="F1257" i="58"/>
  <c r="G1257" i="58"/>
  <c r="H1257" i="58"/>
  <c r="I1257" i="58"/>
  <c r="J1257" i="58"/>
  <c r="K1257" i="58"/>
  <c r="L1257" i="58"/>
  <c r="M1257" i="58"/>
  <c r="N1257" i="58"/>
  <c r="O1257" i="58"/>
  <c r="P1257" i="58"/>
  <c r="Q1257" i="58"/>
  <c r="R1257" i="58"/>
  <c r="S1257" i="58"/>
  <c r="T1257" i="58"/>
  <c r="U1257" i="58"/>
  <c r="V1257" i="58"/>
  <c r="W1257" i="58"/>
  <c r="X1257" i="58"/>
  <c r="Y1257" i="58"/>
  <c r="Z1257" i="58"/>
  <c r="AA1257" i="58"/>
  <c r="AB1257" i="58"/>
  <c r="AC1257" i="58"/>
  <c r="AD1257" i="58"/>
  <c r="AE1257" i="58"/>
  <c r="AF1257" i="58"/>
  <c r="AG1257" i="58"/>
  <c r="AH1257" i="58"/>
  <c r="AI1257" i="58"/>
  <c r="AJ1257" i="58"/>
  <c r="AK1257" i="58"/>
  <c r="AL1257" i="58"/>
  <c r="AM1257" i="58"/>
  <c r="AN1257" i="58"/>
  <c r="AO1257" i="58"/>
  <c r="AP1257" i="58"/>
  <c r="AQ1257" i="58"/>
  <c r="AR1257" i="58"/>
  <c r="AS1257" i="58"/>
  <c r="D1258" i="58"/>
  <c r="E1258" i="58"/>
  <c r="F1258" i="58"/>
  <c r="G1258" i="58"/>
  <c r="H1258" i="58"/>
  <c r="I1258" i="58"/>
  <c r="J1258" i="58"/>
  <c r="K1258" i="58"/>
  <c r="L1258" i="58"/>
  <c r="M1258" i="58"/>
  <c r="N1258" i="58"/>
  <c r="O1258" i="58"/>
  <c r="P1258" i="58"/>
  <c r="Q1258" i="58"/>
  <c r="R1258" i="58"/>
  <c r="S1258" i="58"/>
  <c r="T1258" i="58"/>
  <c r="U1258" i="58"/>
  <c r="V1258" i="58"/>
  <c r="W1258" i="58"/>
  <c r="X1258" i="58"/>
  <c r="Y1258" i="58"/>
  <c r="Z1258" i="58"/>
  <c r="AA1258" i="58"/>
  <c r="AB1258" i="58"/>
  <c r="AC1258" i="58"/>
  <c r="AD1258" i="58"/>
  <c r="AE1258" i="58"/>
  <c r="AF1258" i="58"/>
  <c r="AG1258" i="58"/>
  <c r="AH1258" i="58"/>
  <c r="AI1258" i="58"/>
  <c r="AJ1258" i="58"/>
  <c r="AK1258" i="58"/>
  <c r="AL1258" i="58"/>
  <c r="AM1258" i="58"/>
  <c r="AN1258" i="58"/>
  <c r="AO1258" i="58"/>
  <c r="AP1258" i="58"/>
  <c r="AQ1258" i="58"/>
  <c r="AR1258" i="58"/>
  <c r="AS1258" i="58"/>
  <c r="D1259" i="58"/>
  <c r="E1259" i="58"/>
  <c r="F1259" i="58"/>
  <c r="G1259" i="58"/>
  <c r="H1259" i="58"/>
  <c r="I1259" i="58"/>
  <c r="J1259" i="58"/>
  <c r="K1259" i="58"/>
  <c r="L1259" i="58"/>
  <c r="M1259" i="58"/>
  <c r="N1259" i="58"/>
  <c r="O1259" i="58"/>
  <c r="P1259" i="58"/>
  <c r="Q1259" i="58"/>
  <c r="R1259" i="58"/>
  <c r="S1259" i="58"/>
  <c r="T1259" i="58"/>
  <c r="U1259" i="58"/>
  <c r="V1259" i="58"/>
  <c r="W1259" i="58"/>
  <c r="X1259" i="58"/>
  <c r="Y1259" i="58"/>
  <c r="Z1259" i="58"/>
  <c r="AA1259" i="58"/>
  <c r="AB1259" i="58"/>
  <c r="AC1259" i="58"/>
  <c r="AD1259" i="58"/>
  <c r="AE1259" i="58"/>
  <c r="AF1259" i="58"/>
  <c r="AG1259" i="58"/>
  <c r="AH1259" i="58"/>
  <c r="AI1259" i="58"/>
  <c r="AJ1259" i="58"/>
  <c r="AK1259" i="58"/>
  <c r="AL1259" i="58"/>
  <c r="AM1259" i="58"/>
  <c r="AN1259" i="58"/>
  <c r="AO1259" i="58"/>
  <c r="AP1259" i="58"/>
  <c r="AQ1259" i="58"/>
  <c r="AR1259" i="58"/>
  <c r="AS1259" i="58"/>
  <c r="D1260" i="58"/>
  <c r="E1260" i="58"/>
  <c r="F1260" i="58"/>
  <c r="G1260" i="58"/>
  <c r="H1260" i="58"/>
  <c r="I1260" i="58"/>
  <c r="J1260" i="58"/>
  <c r="K1260" i="58"/>
  <c r="L1260" i="58"/>
  <c r="M1260" i="58"/>
  <c r="N1260" i="58"/>
  <c r="O1260" i="58"/>
  <c r="P1260" i="58"/>
  <c r="Q1260" i="58"/>
  <c r="R1260" i="58"/>
  <c r="S1260" i="58"/>
  <c r="T1260" i="58"/>
  <c r="U1260" i="58"/>
  <c r="V1260" i="58"/>
  <c r="W1260" i="58"/>
  <c r="X1260" i="58"/>
  <c r="Y1260" i="58"/>
  <c r="Z1260" i="58"/>
  <c r="AA1260" i="58"/>
  <c r="AB1260" i="58"/>
  <c r="AC1260" i="58"/>
  <c r="AD1260" i="58"/>
  <c r="AE1260" i="58"/>
  <c r="AF1260" i="58"/>
  <c r="AG1260" i="58"/>
  <c r="AH1260" i="58"/>
  <c r="AI1260" i="58"/>
  <c r="AJ1260" i="58"/>
  <c r="AK1260" i="58"/>
  <c r="AL1260" i="58"/>
  <c r="AM1260" i="58"/>
  <c r="AN1260" i="58"/>
  <c r="AO1260" i="58"/>
  <c r="AP1260" i="58"/>
  <c r="AQ1260" i="58"/>
  <c r="AR1260" i="58"/>
  <c r="AS1260" i="58"/>
  <c r="E1262" i="58"/>
  <c r="F1262" i="58"/>
  <c r="G1262" i="58"/>
  <c r="H1262" i="58"/>
  <c r="I1262" i="58"/>
  <c r="J1262" i="58"/>
  <c r="K1262" i="58"/>
  <c r="L1262" i="58"/>
  <c r="M1262" i="58"/>
  <c r="N1262" i="58"/>
  <c r="O1262" i="58"/>
  <c r="P1262" i="58"/>
  <c r="Q1262" i="58"/>
  <c r="R1262" i="58"/>
  <c r="S1262" i="58"/>
  <c r="T1262" i="58"/>
  <c r="U1262" i="58"/>
  <c r="V1262" i="58"/>
  <c r="W1262" i="58"/>
  <c r="X1262" i="58"/>
  <c r="Y1262" i="58"/>
  <c r="Z1262" i="58"/>
  <c r="AA1262" i="58"/>
  <c r="AB1262" i="58"/>
  <c r="AC1262" i="58"/>
  <c r="AD1262" i="58"/>
  <c r="AE1262" i="58"/>
  <c r="AF1262" i="58"/>
  <c r="AG1262" i="58"/>
  <c r="AH1262" i="58"/>
  <c r="AI1262" i="58"/>
  <c r="AJ1262" i="58"/>
  <c r="AK1262" i="58"/>
  <c r="AL1262" i="58"/>
  <c r="AM1262" i="58"/>
  <c r="AN1262" i="58"/>
  <c r="AO1262" i="58"/>
  <c r="AP1262" i="58"/>
  <c r="AQ1262" i="58"/>
  <c r="AR1262" i="58"/>
  <c r="AS1262" i="58"/>
  <c r="D1263" i="58" a="1"/>
  <c r="D1263" i="58"/>
  <c r="E1263" i="58"/>
  <c r="F1263" i="58"/>
  <c r="G1263" i="58"/>
  <c r="H1263" i="58"/>
  <c r="I1263" i="58"/>
  <c r="J1263" i="58"/>
  <c r="K1263" i="58"/>
  <c r="L1263" i="58"/>
  <c r="M1263" i="58"/>
  <c r="N1263" i="58"/>
  <c r="O1263" i="58"/>
  <c r="P1263" i="58"/>
  <c r="Q1263" i="58"/>
  <c r="R1263" i="58"/>
  <c r="S1263" i="58"/>
  <c r="T1263" i="58"/>
  <c r="U1263" i="58"/>
  <c r="V1263" i="58"/>
  <c r="W1263" i="58"/>
  <c r="X1263" i="58"/>
  <c r="Y1263" i="58"/>
  <c r="Z1263" i="58"/>
  <c r="AA1263" i="58"/>
  <c r="AB1263" i="58"/>
  <c r="AC1263" i="58"/>
  <c r="AD1263" i="58"/>
  <c r="AE1263" i="58"/>
  <c r="AF1263" i="58"/>
  <c r="AG1263" i="58"/>
  <c r="AH1263" i="58"/>
  <c r="AI1263" i="58"/>
  <c r="AJ1263" i="58"/>
  <c r="AK1263" i="58"/>
  <c r="AL1263" i="58"/>
  <c r="AM1263" i="58"/>
  <c r="AN1263" i="58"/>
  <c r="AO1263" i="58"/>
  <c r="AP1263" i="58"/>
  <c r="AQ1263" i="58"/>
  <c r="AR1263" i="58"/>
  <c r="AS1263" i="58"/>
  <c r="E1264" i="58"/>
  <c r="F1264" i="58"/>
  <c r="G1264" i="58"/>
  <c r="H1264" i="58"/>
  <c r="I1264" i="58"/>
  <c r="J1264" i="58"/>
  <c r="K1264" i="58"/>
  <c r="L1264" i="58"/>
  <c r="M1264" i="58"/>
  <c r="N1264" i="58"/>
  <c r="O1264" i="58"/>
  <c r="P1264" i="58"/>
  <c r="Q1264" i="58"/>
  <c r="R1264" i="58"/>
  <c r="S1264" i="58"/>
  <c r="T1264" i="58"/>
  <c r="U1264" i="58"/>
  <c r="V1264" i="58"/>
  <c r="W1264" i="58"/>
  <c r="X1264" i="58"/>
  <c r="Y1264" i="58"/>
  <c r="Z1264" i="58"/>
  <c r="AA1264" i="58"/>
  <c r="AB1264" i="58"/>
  <c r="AC1264" i="58"/>
  <c r="AD1264" i="58"/>
  <c r="AE1264" i="58"/>
  <c r="AF1264" i="58"/>
  <c r="AG1264" i="58"/>
  <c r="AH1264" i="58"/>
  <c r="AI1264" i="58"/>
  <c r="AJ1264" i="58"/>
  <c r="AK1264" i="58"/>
  <c r="AL1264" i="58"/>
  <c r="AM1264" i="58"/>
  <c r="AN1264" i="58"/>
  <c r="AO1264" i="58"/>
  <c r="AP1264" i="58"/>
  <c r="AQ1264" i="58"/>
  <c r="AR1264" i="58"/>
  <c r="AS1264" i="58"/>
  <c r="E1265" i="58"/>
  <c r="F1265" i="58"/>
  <c r="G1265" i="58"/>
  <c r="H1265" i="58"/>
  <c r="I1265" i="58"/>
  <c r="J1265" i="58"/>
  <c r="K1265" i="58"/>
  <c r="L1265" i="58"/>
  <c r="M1265" i="58"/>
  <c r="N1265" i="58"/>
  <c r="O1265" i="58"/>
  <c r="P1265" i="58"/>
  <c r="Q1265" i="58"/>
  <c r="R1265" i="58"/>
  <c r="S1265" i="58"/>
  <c r="T1265" i="58"/>
  <c r="U1265" i="58"/>
  <c r="V1265" i="58"/>
  <c r="W1265" i="58"/>
  <c r="X1265" i="58"/>
  <c r="Y1265" i="58"/>
  <c r="Z1265" i="58"/>
  <c r="AA1265" i="58"/>
  <c r="AB1265" i="58"/>
  <c r="AC1265" i="58"/>
  <c r="AD1265" i="58"/>
  <c r="AE1265" i="58"/>
  <c r="AF1265" i="58"/>
  <c r="AG1265" i="58"/>
  <c r="AH1265" i="58"/>
  <c r="AI1265" i="58"/>
  <c r="AJ1265" i="58"/>
  <c r="AK1265" i="58"/>
  <c r="AL1265" i="58"/>
  <c r="AM1265" i="58"/>
  <c r="AN1265" i="58"/>
  <c r="AO1265" i="58"/>
  <c r="AP1265" i="58"/>
  <c r="AQ1265" i="58"/>
  <c r="AR1265" i="58"/>
  <c r="AS1265" i="58"/>
  <c r="E1266" i="58"/>
  <c r="F1266" i="58"/>
  <c r="G1266" i="58"/>
  <c r="H1266" i="58"/>
  <c r="I1266" i="58"/>
  <c r="J1266" i="58"/>
  <c r="K1266" i="58"/>
  <c r="L1266" i="58"/>
  <c r="M1266" i="58"/>
  <c r="N1266" i="58"/>
  <c r="O1266" i="58"/>
  <c r="P1266" i="58"/>
  <c r="Q1266" i="58"/>
  <c r="R1266" i="58"/>
  <c r="S1266" i="58"/>
  <c r="T1266" i="58"/>
  <c r="U1266" i="58"/>
  <c r="V1266" i="58"/>
  <c r="W1266" i="58"/>
  <c r="X1266" i="58"/>
  <c r="Y1266" i="58"/>
  <c r="Z1266" i="58"/>
  <c r="AA1266" i="58"/>
  <c r="AB1266" i="58"/>
  <c r="AC1266" i="58"/>
  <c r="AD1266" i="58"/>
  <c r="AE1266" i="58"/>
  <c r="AF1266" i="58"/>
  <c r="AG1266" i="58"/>
  <c r="AH1266" i="58"/>
  <c r="AI1266" i="58"/>
  <c r="AJ1266" i="58"/>
  <c r="AK1266" i="58"/>
  <c r="AL1266" i="58"/>
  <c r="AM1266" i="58"/>
  <c r="AN1266" i="58"/>
  <c r="AO1266" i="58"/>
  <c r="AP1266" i="58"/>
  <c r="AQ1266" i="58"/>
  <c r="AR1266" i="58"/>
  <c r="AS1266" i="58"/>
  <c r="E1267" i="58"/>
  <c r="F1267" i="58"/>
  <c r="G1267" i="58"/>
  <c r="H1267" i="58"/>
  <c r="I1267" i="58"/>
  <c r="J1267" i="58"/>
  <c r="K1267" i="58"/>
  <c r="L1267" i="58"/>
  <c r="M1267" i="58"/>
  <c r="N1267" i="58"/>
  <c r="O1267" i="58"/>
  <c r="P1267" i="58"/>
  <c r="Q1267" i="58"/>
  <c r="R1267" i="58"/>
  <c r="S1267" i="58"/>
  <c r="T1267" i="58"/>
  <c r="U1267" i="58"/>
  <c r="V1267" i="58"/>
  <c r="W1267" i="58"/>
  <c r="X1267" i="58"/>
  <c r="Y1267" i="58"/>
  <c r="Z1267" i="58"/>
  <c r="AA1267" i="58"/>
  <c r="AB1267" i="58"/>
  <c r="AC1267" i="58"/>
  <c r="AD1267" i="58"/>
  <c r="AE1267" i="58"/>
  <c r="AF1267" i="58"/>
  <c r="AG1267" i="58"/>
  <c r="AH1267" i="58"/>
  <c r="AI1267" i="58"/>
  <c r="AJ1267" i="58"/>
  <c r="AK1267" i="58"/>
  <c r="AL1267" i="58"/>
  <c r="AM1267" i="58"/>
  <c r="AN1267" i="58"/>
  <c r="AO1267" i="58"/>
  <c r="AP1267" i="58"/>
  <c r="AQ1267" i="58"/>
  <c r="AR1267" i="58"/>
  <c r="AS1267" i="58"/>
  <c r="E1268" i="58"/>
  <c r="F1268" i="58"/>
  <c r="G1268" i="58"/>
  <c r="H1268" i="58"/>
  <c r="I1268" i="58"/>
  <c r="J1268" i="58"/>
  <c r="K1268" i="58"/>
  <c r="L1268" i="58"/>
  <c r="M1268" i="58"/>
  <c r="N1268" i="58"/>
  <c r="O1268" i="58"/>
  <c r="P1268" i="58"/>
  <c r="Q1268" i="58"/>
  <c r="R1268" i="58"/>
  <c r="S1268" i="58"/>
  <c r="T1268" i="58"/>
  <c r="U1268" i="58"/>
  <c r="V1268" i="58"/>
  <c r="W1268" i="58"/>
  <c r="X1268" i="58"/>
  <c r="Y1268" i="58"/>
  <c r="Z1268" i="58"/>
  <c r="AA1268" i="58"/>
  <c r="AB1268" i="58"/>
  <c r="AC1268" i="58"/>
  <c r="AD1268" i="58"/>
  <c r="AE1268" i="58"/>
  <c r="AF1268" i="58"/>
  <c r="AG1268" i="58"/>
  <c r="AH1268" i="58"/>
  <c r="AI1268" i="58"/>
  <c r="AJ1268" i="58"/>
  <c r="AK1268" i="58"/>
  <c r="AL1268" i="58"/>
  <c r="AM1268" i="58"/>
  <c r="AN1268" i="58"/>
  <c r="AO1268" i="58"/>
  <c r="AP1268" i="58"/>
  <c r="AQ1268" i="58"/>
  <c r="AR1268" i="58"/>
  <c r="AS1268" i="58"/>
  <c r="E1269" i="58"/>
  <c r="F1269" i="58"/>
  <c r="G1269" i="58"/>
  <c r="H1269" i="58"/>
  <c r="I1269" i="58"/>
  <c r="J1269" i="58"/>
  <c r="K1269" i="58"/>
  <c r="L1269" i="58"/>
  <c r="M1269" i="58"/>
  <c r="N1269" i="58"/>
  <c r="O1269" i="58"/>
  <c r="P1269" i="58"/>
  <c r="Q1269" i="58"/>
  <c r="R1269" i="58"/>
  <c r="S1269" i="58"/>
  <c r="T1269" i="58"/>
  <c r="U1269" i="58"/>
  <c r="V1269" i="58"/>
  <c r="W1269" i="58"/>
  <c r="X1269" i="58"/>
  <c r="Y1269" i="58"/>
  <c r="Z1269" i="58"/>
  <c r="AA1269" i="58"/>
  <c r="AB1269" i="58"/>
  <c r="AC1269" i="58"/>
  <c r="AD1269" i="58"/>
  <c r="AE1269" i="58"/>
  <c r="AF1269" i="58"/>
  <c r="AG1269" i="58"/>
  <c r="AH1269" i="58"/>
  <c r="AI1269" i="58"/>
  <c r="AJ1269" i="58"/>
  <c r="AK1269" i="58"/>
  <c r="AL1269" i="58"/>
  <c r="AM1269" i="58"/>
  <c r="AN1269" i="58"/>
  <c r="AO1269" i="58"/>
  <c r="AP1269" i="58"/>
  <c r="AQ1269" i="58"/>
  <c r="AR1269" i="58"/>
  <c r="AS1269" i="58"/>
  <c r="E1270" i="58"/>
  <c r="F1270" i="58"/>
  <c r="G1270" i="58"/>
  <c r="H1270" i="58"/>
  <c r="I1270" i="58"/>
  <c r="J1270" i="58"/>
  <c r="K1270" i="58"/>
  <c r="L1270" i="58"/>
  <c r="M1270" i="58"/>
  <c r="N1270" i="58"/>
  <c r="O1270" i="58"/>
  <c r="P1270" i="58"/>
  <c r="Q1270" i="58"/>
  <c r="R1270" i="58"/>
  <c r="S1270" i="58"/>
  <c r="T1270" i="58"/>
  <c r="U1270" i="58"/>
  <c r="V1270" i="58"/>
  <c r="W1270" i="58"/>
  <c r="X1270" i="58"/>
  <c r="Y1270" i="58"/>
  <c r="Z1270" i="58"/>
  <c r="AA1270" i="58"/>
  <c r="AB1270" i="58"/>
  <c r="AC1270" i="58"/>
  <c r="AD1270" i="58"/>
  <c r="AE1270" i="58"/>
  <c r="AF1270" i="58"/>
  <c r="AG1270" i="58"/>
  <c r="AH1270" i="58"/>
  <c r="AI1270" i="58"/>
  <c r="AJ1270" i="58"/>
  <c r="AK1270" i="58"/>
  <c r="AL1270" i="58"/>
  <c r="AM1270" i="58"/>
  <c r="AN1270" i="58"/>
  <c r="AO1270" i="58"/>
  <c r="AP1270" i="58"/>
  <c r="AQ1270" i="58"/>
  <c r="AR1270" i="58"/>
  <c r="AS1270" i="58"/>
  <c r="E1271" i="58"/>
  <c r="F1271" i="58"/>
  <c r="G1271" i="58"/>
  <c r="H1271" i="58"/>
  <c r="I1271" i="58"/>
  <c r="J1271" i="58"/>
  <c r="K1271" i="58"/>
  <c r="L1271" i="58"/>
  <c r="M1271" i="58"/>
  <c r="N1271" i="58"/>
  <c r="O1271" i="58"/>
  <c r="P1271" i="58"/>
  <c r="Q1271" i="58"/>
  <c r="R1271" i="58"/>
  <c r="S1271" i="58"/>
  <c r="T1271" i="58"/>
  <c r="U1271" i="58"/>
  <c r="V1271" i="58"/>
  <c r="W1271" i="58"/>
  <c r="X1271" i="58"/>
  <c r="Y1271" i="58"/>
  <c r="Z1271" i="58"/>
  <c r="AA1271" i="58"/>
  <c r="AB1271" i="58"/>
  <c r="AC1271" i="58"/>
  <c r="AD1271" i="58"/>
  <c r="AE1271" i="58"/>
  <c r="AF1271" i="58"/>
  <c r="AG1271" i="58"/>
  <c r="AH1271" i="58"/>
  <c r="AI1271" i="58"/>
  <c r="AJ1271" i="58"/>
  <c r="AK1271" i="58"/>
  <c r="AL1271" i="58"/>
  <c r="AM1271" i="58"/>
  <c r="AN1271" i="58"/>
  <c r="AO1271" i="58"/>
  <c r="AP1271" i="58"/>
  <c r="AQ1271" i="58"/>
  <c r="AR1271" i="58"/>
  <c r="AS1271" i="58"/>
  <c r="E1272" i="58"/>
  <c r="F1272" i="58"/>
  <c r="G1272" i="58"/>
  <c r="H1272" i="58"/>
  <c r="I1272" i="58"/>
  <c r="J1272" i="58"/>
  <c r="K1272" i="58"/>
  <c r="L1272" i="58"/>
  <c r="M1272" i="58"/>
  <c r="N1272" i="58"/>
  <c r="O1272" i="58"/>
  <c r="P1272" i="58"/>
  <c r="Q1272" i="58"/>
  <c r="R1272" i="58"/>
  <c r="S1272" i="58"/>
  <c r="T1272" i="58"/>
  <c r="U1272" i="58"/>
  <c r="V1272" i="58"/>
  <c r="W1272" i="58"/>
  <c r="X1272" i="58"/>
  <c r="Y1272" i="58"/>
  <c r="Z1272" i="58"/>
  <c r="AA1272" i="58"/>
  <c r="AB1272" i="58"/>
  <c r="AC1272" i="58"/>
  <c r="AD1272" i="58"/>
  <c r="AE1272" i="58"/>
  <c r="AF1272" i="58"/>
  <c r="AG1272" i="58"/>
  <c r="AH1272" i="58"/>
  <c r="AI1272" i="58"/>
  <c r="AJ1272" i="58"/>
  <c r="AK1272" i="58"/>
  <c r="AL1272" i="58"/>
  <c r="AM1272" i="58"/>
  <c r="AN1272" i="58"/>
  <c r="AO1272" i="58"/>
  <c r="AP1272" i="58"/>
  <c r="AQ1272" i="58"/>
  <c r="AR1272" i="58"/>
  <c r="AS1272" i="58"/>
  <c r="E1273" i="58"/>
  <c r="F1273" i="58"/>
  <c r="G1273" i="58"/>
  <c r="H1273" i="58"/>
  <c r="I1273" i="58"/>
  <c r="J1273" i="58"/>
  <c r="K1273" i="58"/>
  <c r="L1273" i="58"/>
  <c r="M1273" i="58"/>
  <c r="N1273" i="58"/>
  <c r="O1273" i="58"/>
  <c r="P1273" i="58"/>
  <c r="Q1273" i="58"/>
  <c r="R1273" i="58"/>
  <c r="S1273" i="58"/>
  <c r="T1273" i="58"/>
  <c r="U1273" i="58"/>
  <c r="V1273" i="58"/>
  <c r="W1273" i="58"/>
  <c r="X1273" i="58"/>
  <c r="Y1273" i="58"/>
  <c r="Z1273" i="58"/>
  <c r="AA1273" i="58"/>
  <c r="AB1273" i="58"/>
  <c r="AC1273" i="58"/>
  <c r="AD1273" i="58"/>
  <c r="AE1273" i="58"/>
  <c r="AF1273" i="58"/>
  <c r="AG1273" i="58"/>
  <c r="AH1273" i="58"/>
  <c r="AI1273" i="58"/>
  <c r="AJ1273" i="58"/>
  <c r="AK1273" i="58"/>
  <c r="AL1273" i="58"/>
  <c r="AM1273" i="58"/>
  <c r="AN1273" i="58"/>
  <c r="AO1273" i="58"/>
  <c r="AP1273" i="58"/>
  <c r="AQ1273" i="58"/>
  <c r="AR1273" i="58"/>
  <c r="AS1273" i="58"/>
  <c r="E1274" i="58"/>
  <c r="F1274" i="58"/>
  <c r="G1274" i="58"/>
  <c r="H1274" i="58"/>
  <c r="I1274" i="58"/>
  <c r="J1274" i="58"/>
  <c r="K1274" i="58"/>
  <c r="L1274" i="58"/>
  <c r="M1274" i="58"/>
  <c r="N1274" i="58"/>
  <c r="O1274" i="58"/>
  <c r="P1274" i="58"/>
  <c r="Q1274" i="58"/>
  <c r="R1274" i="58"/>
  <c r="S1274" i="58"/>
  <c r="T1274" i="58"/>
  <c r="U1274" i="58"/>
  <c r="V1274" i="58"/>
  <c r="W1274" i="58"/>
  <c r="X1274" i="58"/>
  <c r="Y1274" i="58"/>
  <c r="Z1274" i="58"/>
  <c r="AA1274" i="58"/>
  <c r="AB1274" i="58"/>
  <c r="AC1274" i="58"/>
  <c r="AD1274" i="58"/>
  <c r="AE1274" i="58"/>
  <c r="AF1274" i="58"/>
  <c r="AG1274" i="58"/>
  <c r="AH1274" i="58"/>
  <c r="AI1274" i="58"/>
  <c r="AJ1274" i="58"/>
  <c r="AK1274" i="58"/>
  <c r="AL1274" i="58"/>
  <c r="AM1274" i="58"/>
  <c r="AN1274" i="58"/>
  <c r="AO1274" i="58"/>
  <c r="AP1274" i="58"/>
  <c r="AQ1274" i="58"/>
  <c r="AR1274" i="58"/>
  <c r="AS1274" i="58"/>
  <c r="E1275" i="58"/>
  <c r="F1275" i="58"/>
  <c r="G1275" i="58"/>
  <c r="H1275" i="58"/>
  <c r="I1275" i="58"/>
  <c r="J1275" i="58"/>
  <c r="K1275" i="58"/>
  <c r="L1275" i="58"/>
  <c r="M1275" i="58"/>
  <c r="N1275" i="58"/>
  <c r="O1275" i="58"/>
  <c r="P1275" i="58"/>
  <c r="Q1275" i="58"/>
  <c r="R1275" i="58"/>
  <c r="S1275" i="58"/>
  <c r="T1275" i="58"/>
  <c r="U1275" i="58"/>
  <c r="V1275" i="58"/>
  <c r="W1275" i="58"/>
  <c r="X1275" i="58"/>
  <c r="Y1275" i="58"/>
  <c r="Z1275" i="58"/>
  <c r="AA1275" i="58"/>
  <c r="AB1275" i="58"/>
  <c r="AC1275" i="58"/>
  <c r="AD1275" i="58"/>
  <c r="AE1275" i="58"/>
  <c r="AF1275" i="58"/>
  <c r="AG1275" i="58"/>
  <c r="AH1275" i="58"/>
  <c r="AI1275" i="58"/>
  <c r="AJ1275" i="58"/>
  <c r="AK1275" i="58"/>
  <c r="AL1275" i="58"/>
  <c r="AM1275" i="58"/>
  <c r="AN1275" i="58"/>
  <c r="AO1275" i="58"/>
  <c r="AP1275" i="58"/>
  <c r="AQ1275" i="58"/>
  <c r="AR1275" i="58"/>
  <c r="AS1275" i="58"/>
  <c r="E1276" i="58"/>
  <c r="F1276" i="58"/>
  <c r="G1276" i="58"/>
  <c r="H1276" i="58"/>
  <c r="I1276" i="58"/>
  <c r="J1276" i="58"/>
  <c r="K1276" i="58"/>
  <c r="L1276" i="58"/>
  <c r="M1276" i="58"/>
  <c r="N1276" i="58"/>
  <c r="O1276" i="58"/>
  <c r="P1276" i="58"/>
  <c r="Q1276" i="58"/>
  <c r="R1276" i="58"/>
  <c r="S1276" i="58"/>
  <c r="T1276" i="58"/>
  <c r="U1276" i="58"/>
  <c r="V1276" i="58"/>
  <c r="W1276" i="58"/>
  <c r="X1276" i="58"/>
  <c r="Y1276" i="58"/>
  <c r="Z1276" i="58"/>
  <c r="AA1276" i="58"/>
  <c r="AB1276" i="58"/>
  <c r="AC1276" i="58"/>
  <c r="AD1276" i="58"/>
  <c r="AE1276" i="58"/>
  <c r="AF1276" i="58"/>
  <c r="AG1276" i="58"/>
  <c r="AH1276" i="58"/>
  <c r="AI1276" i="58"/>
  <c r="AJ1276" i="58"/>
  <c r="AK1276" i="58"/>
  <c r="AL1276" i="58"/>
  <c r="AM1276" i="58"/>
  <c r="AN1276" i="58"/>
  <c r="AO1276" i="58"/>
  <c r="AP1276" i="58"/>
  <c r="AQ1276" i="58"/>
  <c r="AR1276" i="58"/>
  <c r="AS1276" i="58"/>
  <c r="E1277" i="58"/>
  <c r="F1277" i="58"/>
  <c r="G1277" i="58"/>
  <c r="H1277" i="58"/>
  <c r="I1277" i="58"/>
  <c r="J1277" i="58"/>
  <c r="K1277" i="58"/>
  <c r="L1277" i="58"/>
  <c r="M1277" i="58"/>
  <c r="N1277" i="58"/>
  <c r="O1277" i="58"/>
  <c r="P1277" i="58"/>
  <c r="Q1277" i="58"/>
  <c r="R1277" i="58"/>
  <c r="S1277" i="58"/>
  <c r="T1277" i="58"/>
  <c r="U1277" i="58"/>
  <c r="V1277" i="58"/>
  <c r="W1277" i="58"/>
  <c r="X1277" i="58"/>
  <c r="Y1277" i="58"/>
  <c r="Z1277" i="58"/>
  <c r="AA1277" i="58"/>
  <c r="AB1277" i="58"/>
  <c r="AC1277" i="58"/>
  <c r="AD1277" i="58"/>
  <c r="AE1277" i="58"/>
  <c r="AF1277" i="58"/>
  <c r="AG1277" i="58"/>
  <c r="AH1277" i="58"/>
  <c r="AI1277" i="58"/>
  <c r="AJ1277" i="58"/>
  <c r="AK1277" i="58"/>
  <c r="AL1277" i="58"/>
  <c r="AM1277" i="58"/>
  <c r="AN1277" i="58"/>
  <c r="AO1277" i="58"/>
  <c r="AP1277" i="58"/>
  <c r="AQ1277" i="58"/>
  <c r="AR1277" i="58"/>
  <c r="AS1277" i="58"/>
  <c r="E1278" i="58"/>
  <c r="F1278" i="58"/>
  <c r="G1278" i="58"/>
  <c r="H1278" i="58"/>
  <c r="I1278" i="58"/>
  <c r="J1278" i="58"/>
  <c r="K1278" i="58"/>
  <c r="L1278" i="58"/>
  <c r="M1278" i="58"/>
  <c r="N1278" i="58"/>
  <c r="O1278" i="58"/>
  <c r="P1278" i="58"/>
  <c r="Q1278" i="58"/>
  <c r="R1278" i="58"/>
  <c r="S1278" i="58"/>
  <c r="T1278" i="58"/>
  <c r="U1278" i="58"/>
  <c r="V1278" i="58"/>
  <c r="W1278" i="58"/>
  <c r="X1278" i="58"/>
  <c r="Y1278" i="58"/>
  <c r="Z1278" i="58"/>
  <c r="AA1278" i="58"/>
  <c r="AB1278" i="58"/>
  <c r="AC1278" i="58"/>
  <c r="AD1278" i="58"/>
  <c r="AE1278" i="58"/>
  <c r="AF1278" i="58"/>
  <c r="AG1278" i="58"/>
  <c r="AH1278" i="58"/>
  <c r="AI1278" i="58"/>
  <c r="AJ1278" i="58"/>
  <c r="AK1278" i="58"/>
  <c r="AL1278" i="58"/>
  <c r="AM1278" i="58"/>
  <c r="AN1278" i="58"/>
  <c r="AO1278" i="58"/>
  <c r="AP1278" i="58"/>
  <c r="AQ1278" i="58"/>
  <c r="AR1278" i="58"/>
  <c r="AS1278" i="58"/>
  <c r="E1279" i="58"/>
  <c r="F1279" i="58"/>
  <c r="G1279" i="58"/>
  <c r="H1279" i="58"/>
  <c r="I1279" i="58"/>
  <c r="J1279" i="58"/>
  <c r="K1279" i="58"/>
  <c r="L1279" i="58"/>
  <c r="M1279" i="58"/>
  <c r="N1279" i="58"/>
  <c r="O1279" i="58"/>
  <c r="P1279" i="58"/>
  <c r="Q1279" i="58"/>
  <c r="R1279" i="58"/>
  <c r="S1279" i="58"/>
  <c r="T1279" i="58"/>
  <c r="U1279" i="58"/>
  <c r="V1279" i="58"/>
  <c r="W1279" i="58"/>
  <c r="X1279" i="58"/>
  <c r="Y1279" i="58"/>
  <c r="Z1279" i="58"/>
  <c r="AA1279" i="58"/>
  <c r="AB1279" i="58"/>
  <c r="AC1279" i="58"/>
  <c r="AD1279" i="58"/>
  <c r="AE1279" i="58"/>
  <c r="AF1279" i="58"/>
  <c r="AG1279" i="58"/>
  <c r="AH1279" i="58"/>
  <c r="AI1279" i="58"/>
  <c r="AJ1279" i="58"/>
  <c r="AK1279" i="58"/>
  <c r="AL1279" i="58"/>
  <c r="AM1279" i="58"/>
  <c r="AN1279" i="58"/>
  <c r="AO1279" i="58"/>
  <c r="AP1279" i="58"/>
  <c r="AQ1279" i="58"/>
  <c r="AR1279" i="58"/>
  <c r="AS1279" i="58"/>
  <c r="E1280" i="58"/>
  <c r="F1280" i="58"/>
  <c r="G1280" i="58"/>
  <c r="H1280" i="58"/>
  <c r="I1280" i="58"/>
  <c r="J1280" i="58"/>
  <c r="K1280" i="58"/>
  <c r="L1280" i="58"/>
  <c r="M1280" i="58"/>
  <c r="N1280" i="58"/>
  <c r="O1280" i="58"/>
  <c r="P1280" i="58"/>
  <c r="Q1280" i="58"/>
  <c r="R1280" i="58"/>
  <c r="S1280" i="58"/>
  <c r="T1280" i="58"/>
  <c r="U1280" i="58"/>
  <c r="V1280" i="58"/>
  <c r="W1280" i="58"/>
  <c r="X1280" i="58"/>
  <c r="Y1280" i="58"/>
  <c r="Z1280" i="58"/>
  <c r="AA1280" i="58"/>
  <c r="AB1280" i="58"/>
  <c r="AC1280" i="58"/>
  <c r="AD1280" i="58"/>
  <c r="AE1280" i="58"/>
  <c r="AF1280" i="58"/>
  <c r="AG1280" i="58"/>
  <c r="AH1280" i="58"/>
  <c r="AI1280" i="58"/>
  <c r="AJ1280" i="58"/>
  <c r="AK1280" i="58"/>
  <c r="AL1280" i="58"/>
  <c r="AM1280" i="58"/>
  <c r="AN1280" i="58"/>
  <c r="AO1280" i="58"/>
  <c r="AP1280" i="58"/>
  <c r="AQ1280" i="58"/>
  <c r="AR1280" i="58"/>
  <c r="AS1280" i="58"/>
  <c r="E1281" i="58"/>
  <c r="F1281" i="58"/>
  <c r="G1281" i="58"/>
  <c r="H1281" i="58"/>
  <c r="I1281" i="58"/>
  <c r="J1281" i="58"/>
  <c r="K1281" i="58"/>
  <c r="L1281" i="58"/>
  <c r="M1281" i="58"/>
  <c r="N1281" i="58"/>
  <c r="O1281" i="58"/>
  <c r="P1281" i="58"/>
  <c r="Q1281" i="58"/>
  <c r="R1281" i="58"/>
  <c r="S1281" i="58"/>
  <c r="T1281" i="58"/>
  <c r="U1281" i="58"/>
  <c r="V1281" i="58"/>
  <c r="W1281" i="58"/>
  <c r="X1281" i="58"/>
  <c r="Y1281" i="58"/>
  <c r="Z1281" i="58"/>
  <c r="AA1281" i="58"/>
  <c r="AB1281" i="58"/>
  <c r="AC1281" i="58"/>
  <c r="AD1281" i="58"/>
  <c r="AE1281" i="58"/>
  <c r="AF1281" i="58"/>
  <c r="AG1281" i="58"/>
  <c r="AH1281" i="58"/>
  <c r="AI1281" i="58"/>
  <c r="AJ1281" i="58"/>
  <c r="AK1281" i="58"/>
  <c r="AL1281" i="58"/>
  <c r="AM1281" i="58"/>
  <c r="AN1281" i="58"/>
  <c r="AO1281" i="58"/>
  <c r="AP1281" i="58"/>
  <c r="AQ1281" i="58"/>
  <c r="AR1281" i="58"/>
  <c r="AS1281" i="58"/>
  <c r="E1282" i="58"/>
  <c r="F1282" i="58"/>
  <c r="G1282" i="58"/>
  <c r="H1282" i="58"/>
  <c r="I1282" i="58"/>
  <c r="J1282" i="58"/>
  <c r="K1282" i="58"/>
  <c r="L1282" i="58"/>
  <c r="M1282" i="58"/>
  <c r="N1282" i="58"/>
  <c r="O1282" i="58"/>
  <c r="P1282" i="58"/>
  <c r="Q1282" i="58"/>
  <c r="R1282" i="58"/>
  <c r="S1282" i="58"/>
  <c r="T1282" i="58"/>
  <c r="U1282" i="58"/>
  <c r="V1282" i="58"/>
  <c r="W1282" i="58"/>
  <c r="X1282" i="58"/>
  <c r="Y1282" i="58"/>
  <c r="Z1282" i="58"/>
  <c r="AA1282" i="58"/>
  <c r="AB1282" i="58"/>
  <c r="AC1282" i="58"/>
  <c r="AD1282" i="58"/>
  <c r="AE1282" i="58"/>
  <c r="AF1282" i="58"/>
  <c r="AG1282" i="58"/>
  <c r="AH1282" i="58"/>
  <c r="AI1282" i="58"/>
  <c r="AJ1282" i="58"/>
  <c r="AK1282" i="58"/>
  <c r="AL1282" i="58"/>
  <c r="AM1282" i="58"/>
  <c r="AN1282" i="58"/>
  <c r="AO1282" i="58"/>
  <c r="AP1282" i="58"/>
  <c r="AQ1282" i="58"/>
  <c r="AR1282" i="58"/>
  <c r="AS1282" i="58"/>
  <c r="E1283" i="58"/>
  <c r="F1283" i="58"/>
  <c r="G1283" i="58"/>
  <c r="H1283" i="58"/>
  <c r="I1283" i="58"/>
  <c r="J1283" i="58"/>
  <c r="K1283" i="58"/>
  <c r="L1283" i="58"/>
  <c r="M1283" i="58"/>
  <c r="N1283" i="58"/>
  <c r="O1283" i="58"/>
  <c r="P1283" i="58"/>
  <c r="Q1283" i="58"/>
  <c r="R1283" i="58"/>
  <c r="S1283" i="58"/>
  <c r="T1283" i="58"/>
  <c r="U1283" i="58"/>
  <c r="V1283" i="58"/>
  <c r="W1283" i="58"/>
  <c r="X1283" i="58"/>
  <c r="Y1283" i="58"/>
  <c r="Z1283" i="58"/>
  <c r="AA1283" i="58"/>
  <c r="AB1283" i="58"/>
  <c r="AC1283" i="58"/>
  <c r="AD1283" i="58"/>
  <c r="AE1283" i="58"/>
  <c r="AF1283" i="58"/>
  <c r="AG1283" i="58"/>
  <c r="AH1283" i="58"/>
  <c r="AI1283" i="58"/>
  <c r="AJ1283" i="58"/>
  <c r="AK1283" i="58"/>
  <c r="AL1283" i="58"/>
  <c r="AM1283" i="58"/>
  <c r="AN1283" i="58"/>
  <c r="AO1283" i="58"/>
  <c r="AP1283" i="58"/>
  <c r="AQ1283" i="58"/>
  <c r="AR1283" i="58"/>
  <c r="AS1283" i="58"/>
  <c r="E1284" i="58"/>
  <c r="F1284" i="58"/>
  <c r="G1284" i="58"/>
  <c r="H1284" i="58"/>
  <c r="I1284" i="58"/>
  <c r="J1284" i="58"/>
  <c r="K1284" i="58"/>
  <c r="L1284" i="58"/>
  <c r="M1284" i="58"/>
  <c r="N1284" i="58"/>
  <c r="O1284" i="58"/>
  <c r="P1284" i="58"/>
  <c r="Q1284" i="58"/>
  <c r="R1284" i="58"/>
  <c r="S1284" i="58"/>
  <c r="T1284" i="58"/>
  <c r="U1284" i="58"/>
  <c r="V1284" i="58"/>
  <c r="W1284" i="58"/>
  <c r="X1284" i="58"/>
  <c r="Y1284" i="58"/>
  <c r="Z1284" i="58"/>
  <c r="AA1284" i="58"/>
  <c r="AB1284" i="58"/>
  <c r="AC1284" i="58"/>
  <c r="AD1284" i="58"/>
  <c r="AE1284" i="58"/>
  <c r="AF1284" i="58"/>
  <c r="AG1284" i="58"/>
  <c r="AH1284" i="58"/>
  <c r="AI1284" i="58"/>
  <c r="AJ1284" i="58"/>
  <c r="AK1284" i="58"/>
  <c r="AL1284" i="58"/>
  <c r="AM1284" i="58"/>
  <c r="AN1284" i="58"/>
  <c r="AO1284" i="58"/>
  <c r="AP1284" i="58"/>
  <c r="AQ1284" i="58"/>
  <c r="AR1284" i="58"/>
  <c r="AS1284" i="58"/>
  <c r="E1285" i="58"/>
  <c r="F1285" i="58"/>
  <c r="G1285" i="58"/>
  <c r="H1285" i="58"/>
  <c r="I1285" i="58"/>
  <c r="J1285" i="58"/>
  <c r="K1285" i="58"/>
  <c r="L1285" i="58"/>
  <c r="M1285" i="58"/>
  <c r="N1285" i="58"/>
  <c r="O1285" i="58"/>
  <c r="P1285" i="58"/>
  <c r="Q1285" i="58"/>
  <c r="R1285" i="58"/>
  <c r="S1285" i="58"/>
  <c r="T1285" i="58"/>
  <c r="U1285" i="58"/>
  <c r="V1285" i="58"/>
  <c r="W1285" i="58"/>
  <c r="X1285" i="58"/>
  <c r="Y1285" i="58"/>
  <c r="Z1285" i="58"/>
  <c r="AA1285" i="58"/>
  <c r="AB1285" i="58"/>
  <c r="AC1285" i="58"/>
  <c r="AD1285" i="58"/>
  <c r="AE1285" i="58"/>
  <c r="AF1285" i="58"/>
  <c r="AG1285" i="58"/>
  <c r="AH1285" i="58"/>
  <c r="AI1285" i="58"/>
  <c r="AJ1285" i="58"/>
  <c r="AK1285" i="58"/>
  <c r="AL1285" i="58"/>
  <c r="AM1285" i="58"/>
  <c r="AN1285" i="58"/>
  <c r="AO1285" i="58"/>
  <c r="AP1285" i="58"/>
  <c r="AQ1285" i="58"/>
  <c r="AR1285" i="58"/>
  <c r="AS1285" i="58"/>
  <c r="E1286" i="58"/>
  <c r="F1286" i="58"/>
  <c r="G1286" i="58"/>
  <c r="H1286" i="58"/>
  <c r="I1286" i="58"/>
  <c r="J1286" i="58"/>
  <c r="K1286" i="58"/>
  <c r="L1286" i="58"/>
  <c r="M1286" i="58"/>
  <c r="N1286" i="58"/>
  <c r="O1286" i="58"/>
  <c r="P1286" i="58"/>
  <c r="Q1286" i="58"/>
  <c r="R1286" i="58"/>
  <c r="S1286" i="58"/>
  <c r="T1286" i="58"/>
  <c r="U1286" i="58"/>
  <c r="V1286" i="58"/>
  <c r="W1286" i="58"/>
  <c r="X1286" i="58"/>
  <c r="Y1286" i="58"/>
  <c r="Z1286" i="58"/>
  <c r="AA1286" i="58"/>
  <c r="AB1286" i="58"/>
  <c r="AC1286" i="58"/>
  <c r="AD1286" i="58"/>
  <c r="AE1286" i="58"/>
  <c r="AF1286" i="58"/>
  <c r="AG1286" i="58"/>
  <c r="AH1286" i="58"/>
  <c r="AI1286" i="58"/>
  <c r="AJ1286" i="58"/>
  <c r="AK1286" i="58"/>
  <c r="AL1286" i="58"/>
  <c r="AM1286" i="58"/>
  <c r="AN1286" i="58"/>
  <c r="AO1286" i="58"/>
  <c r="AP1286" i="58"/>
  <c r="AQ1286" i="58"/>
  <c r="AR1286" i="58"/>
  <c r="AS1286" i="58"/>
  <c r="E1287" i="58"/>
  <c r="F1287" i="58"/>
  <c r="G1287" i="58"/>
  <c r="H1287" i="58"/>
  <c r="I1287" i="58"/>
  <c r="J1287" i="58"/>
  <c r="K1287" i="58"/>
  <c r="L1287" i="58"/>
  <c r="M1287" i="58"/>
  <c r="N1287" i="58"/>
  <c r="O1287" i="58"/>
  <c r="P1287" i="58"/>
  <c r="Q1287" i="58"/>
  <c r="R1287" i="58"/>
  <c r="S1287" i="58"/>
  <c r="T1287" i="58"/>
  <c r="U1287" i="58"/>
  <c r="V1287" i="58"/>
  <c r="W1287" i="58"/>
  <c r="X1287" i="58"/>
  <c r="Y1287" i="58"/>
  <c r="Z1287" i="58"/>
  <c r="AA1287" i="58"/>
  <c r="AB1287" i="58"/>
  <c r="AC1287" i="58"/>
  <c r="AD1287" i="58"/>
  <c r="AE1287" i="58"/>
  <c r="AF1287" i="58"/>
  <c r="AG1287" i="58"/>
  <c r="AH1287" i="58"/>
  <c r="AI1287" i="58"/>
  <c r="AJ1287" i="58"/>
  <c r="AK1287" i="58"/>
  <c r="AL1287" i="58"/>
  <c r="AM1287" i="58"/>
  <c r="AN1287" i="58"/>
  <c r="AO1287" i="58"/>
  <c r="AP1287" i="58"/>
  <c r="AQ1287" i="58"/>
  <c r="AR1287" i="58"/>
  <c r="AS1287" i="58"/>
  <c r="E1288" i="58"/>
  <c r="F1288" i="58"/>
  <c r="G1288" i="58"/>
  <c r="H1288" i="58"/>
  <c r="I1288" i="58"/>
  <c r="J1288" i="58"/>
  <c r="K1288" i="58"/>
  <c r="L1288" i="58"/>
  <c r="M1288" i="58"/>
  <c r="N1288" i="58"/>
  <c r="O1288" i="58"/>
  <c r="P1288" i="58"/>
  <c r="Q1288" i="58"/>
  <c r="R1288" i="58"/>
  <c r="S1288" i="58"/>
  <c r="T1288" i="58"/>
  <c r="U1288" i="58"/>
  <c r="V1288" i="58"/>
  <c r="W1288" i="58"/>
  <c r="X1288" i="58"/>
  <c r="Y1288" i="58"/>
  <c r="Z1288" i="58"/>
  <c r="AA1288" i="58"/>
  <c r="AB1288" i="58"/>
  <c r="AC1288" i="58"/>
  <c r="AD1288" i="58"/>
  <c r="AE1288" i="58"/>
  <c r="AF1288" i="58"/>
  <c r="AG1288" i="58"/>
  <c r="AH1288" i="58"/>
  <c r="AI1288" i="58"/>
  <c r="AJ1288" i="58"/>
  <c r="AK1288" i="58"/>
  <c r="AL1288" i="58"/>
  <c r="AM1288" i="58"/>
  <c r="AN1288" i="58"/>
  <c r="AO1288" i="58"/>
  <c r="AP1288" i="58"/>
  <c r="AQ1288" i="58"/>
  <c r="AR1288" i="58"/>
  <c r="AS1288" i="58"/>
  <c r="E1289" i="58"/>
  <c r="F1289" i="58"/>
  <c r="G1289" i="58"/>
  <c r="H1289" i="58"/>
  <c r="I1289" i="58"/>
  <c r="J1289" i="58"/>
  <c r="K1289" i="58"/>
  <c r="L1289" i="58"/>
  <c r="M1289" i="58"/>
  <c r="N1289" i="58"/>
  <c r="O1289" i="58"/>
  <c r="P1289" i="58"/>
  <c r="Q1289" i="58"/>
  <c r="R1289" i="58"/>
  <c r="S1289" i="58"/>
  <c r="T1289" i="58"/>
  <c r="U1289" i="58"/>
  <c r="V1289" i="58"/>
  <c r="W1289" i="58"/>
  <c r="X1289" i="58"/>
  <c r="Y1289" i="58"/>
  <c r="Z1289" i="58"/>
  <c r="AA1289" i="58"/>
  <c r="AB1289" i="58"/>
  <c r="AC1289" i="58"/>
  <c r="AD1289" i="58"/>
  <c r="AE1289" i="58"/>
  <c r="AF1289" i="58"/>
  <c r="AG1289" i="58"/>
  <c r="AH1289" i="58"/>
  <c r="AI1289" i="58"/>
  <c r="AJ1289" i="58"/>
  <c r="AK1289" i="58"/>
  <c r="AL1289" i="58"/>
  <c r="AM1289" i="58"/>
  <c r="AN1289" i="58"/>
  <c r="AO1289" i="58"/>
  <c r="AP1289" i="58"/>
  <c r="AQ1289" i="58"/>
  <c r="AR1289" i="58"/>
  <c r="AS1289" i="58"/>
  <c r="E1290" i="58"/>
  <c r="F1290" i="58"/>
  <c r="G1290" i="58"/>
  <c r="H1290" i="58"/>
  <c r="I1290" i="58"/>
  <c r="J1290" i="58"/>
  <c r="K1290" i="58"/>
  <c r="L1290" i="58"/>
  <c r="M1290" i="58"/>
  <c r="N1290" i="58"/>
  <c r="O1290" i="58"/>
  <c r="P1290" i="58"/>
  <c r="Q1290" i="58"/>
  <c r="R1290" i="58"/>
  <c r="S1290" i="58"/>
  <c r="T1290" i="58"/>
  <c r="U1290" i="58"/>
  <c r="V1290" i="58"/>
  <c r="W1290" i="58"/>
  <c r="X1290" i="58"/>
  <c r="Y1290" i="58"/>
  <c r="Z1290" i="58"/>
  <c r="AA1290" i="58"/>
  <c r="AB1290" i="58"/>
  <c r="AC1290" i="58"/>
  <c r="AD1290" i="58"/>
  <c r="AE1290" i="58"/>
  <c r="AF1290" i="58"/>
  <c r="AG1290" i="58"/>
  <c r="AH1290" i="58"/>
  <c r="AI1290" i="58"/>
  <c r="AJ1290" i="58"/>
  <c r="AK1290" i="58"/>
  <c r="AL1290" i="58"/>
  <c r="AM1290" i="58"/>
  <c r="AN1290" i="58"/>
  <c r="AO1290" i="58"/>
  <c r="AP1290" i="58"/>
  <c r="AQ1290" i="58"/>
  <c r="AR1290" i="58"/>
  <c r="AS1290" i="58"/>
  <c r="E1291" i="58"/>
  <c r="F1291" i="58"/>
  <c r="G1291" i="58"/>
  <c r="H1291" i="58"/>
  <c r="I1291" i="58"/>
  <c r="J1291" i="58"/>
  <c r="K1291" i="58"/>
  <c r="L1291" i="58"/>
  <c r="M1291" i="58"/>
  <c r="N1291" i="58"/>
  <c r="O1291" i="58"/>
  <c r="P1291" i="58"/>
  <c r="Q1291" i="58"/>
  <c r="R1291" i="58"/>
  <c r="S1291" i="58"/>
  <c r="T1291" i="58"/>
  <c r="U1291" i="58"/>
  <c r="V1291" i="58"/>
  <c r="W1291" i="58"/>
  <c r="X1291" i="58"/>
  <c r="Y1291" i="58"/>
  <c r="Z1291" i="58"/>
  <c r="AA1291" i="58"/>
  <c r="AB1291" i="58"/>
  <c r="AC1291" i="58"/>
  <c r="AD1291" i="58"/>
  <c r="AE1291" i="58"/>
  <c r="AF1291" i="58"/>
  <c r="AG1291" i="58"/>
  <c r="AH1291" i="58"/>
  <c r="AI1291" i="58"/>
  <c r="AJ1291" i="58"/>
  <c r="AK1291" i="58"/>
  <c r="AL1291" i="58"/>
  <c r="AM1291" i="58"/>
  <c r="AN1291" i="58"/>
  <c r="AO1291" i="58"/>
  <c r="AP1291" i="58"/>
  <c r="AQ1291" i="58"/>
  <c r="AR1291" i="58"/>
  <c r="AS1291" i="58"/>
  <c r="E1292" i="58"/>
  <c r="F1292" i="58"/>
  <c r="G1292" i="58"/>
  <c r="H1292" i="58"/>
  <c r="I1292" i="58"/>
  <c r="J1292" i="58"/>
  <c r="K1292" i="58"/>
  <c r="L1292" i="58"/>
  <c r="M1292" i="58"/>
  <c r="N1292" i="58"/>
  <c r="O1292" i="58"/>
  <c r="P1292" i="58"/>
  <c r="Q1292" i="58"/>
  <c r="R1292" i="58"/>
  <c r="S1292" i="58"/>
  <c r="T1292" i="58"/>
  <c r="U1292" i="58"/>
  <c r="V1292" i="58"/>
  <c r="W1292" i="58"/>
  <c r="X1292" i="58"/>
  <c r="Y1292" i="58"/>
  <c r="Z1292" i="58"/>
  <c r="AA1292" i="58"/>
  <c r="AB1292" i="58"/>
  <c r="AC1292" i="58"/>
  <c r="AD1292" i="58"/>
  <c r="AE1292" i="58"/>
  <c r="AF1292" i="58"/>
  <c r="AG1292" i="58"/>
  <c r="AH1292" i="58"/>
  <c r="AI1292" i="58"/>
  <c r="AJ1292" i="58"/>
  <c r="AK1292" i="58"/>
  <c r="AL1292" i="58"/>
  <c r="AM1292" i="58"/>
  <c r="AN1292" i="58"/>
  <c r="AO1292" i="58"/>
  <c r="AP1292" i="58"/>
  <c r="AQ1292" i="58"/>
  <c r="AR1292" i="58"/>
  <c r="AS1292" i="58"/>
  <c r="E1293" i="58"/>
  <c r="F1293" i="58"/>
  <c r="G1293" i="58"/>
  <c r="H1293" i="58"/>
  <c r="I1293" i="58"/>
  <c r="J1293" i="58"/>
  <c r="K1293" i="58"/>
  <c r="L1293" i="58"/>
  <c r="M1293" i="58"/>
  <c r="N1293" i="58"/>
  <c r="O1293" i="58"/>
  <c r="P1293" i="58"/>
  <c r="Q1293" i="58"/>
  <c r="R1293" i="58"/>
  <c r="S1293" i="58"/>
  <c r="T1293" i="58"/>
  <c r="U1293" i="58"/>
  <c r="V1293" i="58"/>
  <c r="W1293" i="58"/>
  <c r="X1293" i="58"/>
  <c r="Y1293" i="58"/>
  <c r="Z1293" i="58"/>
  <c r="AA1293" i="58"/>
  <c r="AB1293" i="58"/>
  <c r="AC1293" i="58"/>
  <c r="AD1293" i="58"/>
  <c r="AE1293" i="58"/>
  <c r="AF1293" i="58"/>
  <c r="AG1293" i="58"/>
  <c r="AH1293" i="58"/>
  <c r="AI1293" i="58"/>
  <c r="AJ1293" i="58"/>
  <c r="AK1293" i="58"/>
  <c r="AL1293" i="58"/>
  <c r="AM1293" i="58"/>
  <c r="AN1293" i="58"/>
  <c r="AO1293" i="58"/>
  <c r="AP1293" i="58"/>
  <c r="AQ1293" i="58"/>
  <c r="AR1293" i="58"/>
  <c r="AS1293" i="58"/>
  <c r="E1294" i="58"/>
  <c r="F1294" i="58"/>
  <c r="G1294" i="58"/>
  <c r="H1294" i="58"/>
  <c r="I1294" i="58"/>
  <c r="J1294" i="58"/>
  <c r="K1294" i="58"/>
  <c r="L1294" i="58"/>
  <c r="M1294" i="58"/>
  <c r="N1294" i="58"/>
  <c r="O1294" i="58"/>
  <c r="P1294" i="58"/>
  <c r="Q1294" i="58"/>
  <c r="R1294" i="58"/>
  <c r="S1294" i="58"/>
  <c r="T1294" i="58"/>
  <c r="U1294" i="58"/>
  <c r="V1294" i="58"/>
  <c r="W1294" i="58"/>
  <c r="X1294" i="58"/>
  <c r="Y1294" i="58"/>
  <c r="Z1294" i="58"/>
  <c r="AA1294" i="58"/>
  <c r="AB1294" i="58"/>
  <c r="AC1294" i="58"/>
  <c r="AD1294" i="58"/>
  <c r="AE1294" i="58"/>
  <c r="AF1294" i="58"/>
  <c r="AG1294" i="58"/>
  <c r="AH1294" i="58"/>
  <c r="AI1294" i="58"/>
  <c r="AJ1294" i="58"/>
  <c r="AK1294" i="58"/>
  <c r="AL1294" i="58"/>
  <c r="AM1294" i="58"/>
  <c r="AN1294" i="58"/>
  <c r="AO1294" i="58"/>
  <c r="AP1294" i="58"/>
  <c r="AQ1294" i="58"/>
  <c r="AR1294" i="58"/>
  <c r="AS1294" i="58"/>
  <c r="E1295" i="58"/>
  <c r="F1295" i="58"/>
  <c r="G1295" i="58"/>
  <c r="H1295" i="58"/>
  <c r="I1295" i="58"/>
  <c r="J1295" i="58"/>
  <c r="K1295" i="58"/>
  <c r="L1295" i="58"/>
  <c r="M1295" i="58"/>
  <c r="N1295" i="58"/>
  <c r="O1295" i="58"/>
  <c r="P1295" i="58"/>
  <c r="Q1295" i="58"/>
  <c r="R1295" i="58"/>
  <c r="S1295" i="58"/>
  <c r="T1295" i="58"/>
  <c r="U1295" i="58"/>
  <c r="V1295" i="58"/>
  <c r="W1295" i="58"/>
  <c r="X1295" i="58"/>
  <c r="Y1295" i="58"/>
  <c r="Z1295" i="58"/>
  <c r="AA1295" i="58"/>
  <c r="AB1295" i="58"/>
  <c r="AC1295" i="58"/>
  <c r="AD1295" i="58"/>
  <c r="AE1295" i="58"/>
  <c r="AF1295" i="58"/>
  <c r="AG1295" i="58"/>
  <c r="AH1295" i="58"/>
  <c r="AI1295" i="58"/>
  <c r="AJ1295" i="58"/>
  <c r="AK1295" i="58"/>
  <c r="AL1295" i="58"/>
  <c r="AM1295" i="58"/>
  <c r="AN1295" i="58"/>
  <c r="AO1295" i="58"/>
  <c r="AP1295" i="58"/>
  <c r="AQ1295" i="58"/>
  <c r="AR1295" i="58"/>
  <c r="AS1295" i="58"/>
  <c r="E1296" i="58"/>
  <c r="F1296" i="58"/>
  <c r="G1296" i="58"/>
  <c r="H1296" i="58"/>
  <c r="I1296" i="58"/>
  <c r="J1296" i="58"/>
  <c r="K1296" i="58"/>
  <c r="L1296" i="58"/>
  <c r="M1296" i="58"/>
  <c r="N1296" i="58"/>
  <c r="O1296" i="58"/>
  <c r="P1296" i="58"/>
  <c r="Q1296" i="58"/>
  <c r="R1296" i="58"/>
  <c r="S1296" i="58"/>
  <c r="T1296" i="58"/>
  <c r="U1296" i="58"/>
  <c r="V1296" i="58"/>
  <c r="W1296" i="58"/>
  <c r="X1296" i="58"/>
  <c r="Y1296" i="58"/>
  <c r="Z1296" i="58"/>
  <c r="AA1296" i="58"/>
  <c r="AB1296" i="58"/>
  <c r="AC1296" i="58"/>
  <c r="AD1296" i="58"/>
  <c r="AE1296" i="58"/>
  <c r="AF1296" i="58"/>
  <c r="AG1296" i="58"/>
  <c r="AH1296" i="58"/>
  <c r="AI1296" i="58"/>
  <c r="AJ1296" i="58"/>
  <c r="AK1296" i="58"/>
  <c r="AL1296" i="58"/>
  <c r="AM1296" i="58"/>
  <c r="AN1296" i="58"/>
  <c r="AO1296" i="58"/>
  <c r="AP1296" i="58"/>
  <c r="AQ1296" i="58"/>
  <c r="AR1296" i="58"/>
  <c r="AS1296" i="58"/>
  <c r="E1297" i="58"/>
  <c r="F1297" i="58"/>
  <c r="G1297" i="58"/>
  <c r="H1297" i="58"/>
  <c r="I1297" i="58"/>
  <c r="J1297" i="58"/>
  <c r="K1297" i="58"/>
  <c r="L1297" i="58"/>
  <c r="M1297" i="58"/>
  <c r="N1297" i="58"/>
  <c r="O1297" i="58"/>
  <c r="P1297" i="58"/>
  <c r="Q1297" i="58"/>
  <c r="R1297" i="58"/>
  <c r="S1297" i="58"/>
  <c r="T1297" i="58"/>
  <c r="U1297" i="58"/>
  <c r="V1297" i="58"/>
  <c r="W1297" i="58"/>
  <c r="X1297" i="58"/>
  <c r="Y1297" i="58"/>
  <c r="Z1297" i="58"/>
  <c r="AA1297" i="58"/>
  <c r="AB1297" i="58"/>
  <c r="AC1297" i="58"/>
  <c r="AD1297" i="58"/>
  <c r="AE1297" i="58"/>
  <c r="AF1297" i="58"/>
  <c r="AG1297" i="58"/>
  <c r="AH1297" i="58"/>
  <c r="AI1297" i="58"/>
  <c r="AJ1297" i="58"/>
  <c r="AK1297" i="58"/>
  <c r="AL1297" i="58"/>
  <c r="AM1297" i="58"/>
  <c r="AN1297" i="58"/>
  <c r="AO1297" i="58"/>
  <c r="AP1297" i="58"/>
  <c r="AQ1297" i="58"/>
  <c r="AR1297" i="58"/>
  <c r="AS1297" i="58"/>
  <c r="E1298" i="58"/>
  <c r="F1298" i="58"/>
  <c r="G1298" i="58"/>
  <c r="H1298" i="58"/>
  <c r="I1298" i="58"/>
  <c r="J1298" i="58"/>
  <c r="K1298" i="58"/>
  <c r="L1298" i="58"/>
  <c r="M1298" i="58"/>
  <c r="N1298" i="58"/>
  <c r="O1298" i="58"/>
  <c r="P1298" i="58"/>
  <c r="Q1298" i="58"/>
  <c r="R1298" i="58"/>
  <c r="S1298" i="58"/>
  <c r="T1298" i="58"/>
  <c r="U1298" i="58"/>
  <c r="V1298" i="58"/>
  <c r="W1298" i="58"/>
  <c r="X1298" i="58"/>
  <c r="Y1298" i="58"/>
  <c r="Z1298" i="58"/>
  <c r="AA1298" i="58"/>
  <c r="AB1298" i="58"/>
  <c r="AC1298" i="58"/>
  <c r="AD1298" i="58"/>
  <c r="AE1298" i="58"/>
  <c r="AF1298" i="58"/>
  <c r="AG1298" i="58"/>
  <c r="AH1298" i="58"/>
  <c r="AI1298" i="58"/>
  <c r="AJ1298" i="58"/>
  <c r="AK1298" i="58"/>
  <c r="AL1298" i="58"/>
  <c r="AM1298" i="58"/>
  <c r="AN1298" i="58"/>
  <c r="AO1298" i="58"/>
  <c r="AP1298" i="58"/>
  <c r="AQ1298" i="58"/>
  <c r="AR1298" i="58"/>
  <c r="AS1298" i="58"/>
  <c r="E1299" i="58"/>
  <c r="F1299" i="58"/>
  <c r="G1299" i="58"/>
  <c r="H1299" i="58"/>
  <c r="I1299" i="58"/>
  <c r="J1299" i="58"/>
  <c r="K1299" i="58"/>
  <c r="L1299" i="58"/>
  <c r="M1299" i="58"/>
  <c r="N1299" i="58"/>
  <c r="O1299" i="58"/>
  <c r="P1299" i="58"/>
  <c r="Q1299" i="58"/>
  <c r="R1299" i="58"/>
  <c r="S1299" i="58"/>
  <c r="T1299" i="58"/>
  <c r="U1299" i="58"/>
  <c r="V1299" i="58"/>
  <c r="W1299" i="58"/>
  <c r="X1299" i="58"/>
  <c r="Y1299" i="58"/>
  <c r="Z1299" i="58"/>
  <c r="AA1299" i="58"/>
  <c r="AB1299" i="58"/>
  <c r="AC1299" i="58"/>
  <c r="AD1299" i="58"/>
  <c r="AE1299" i="58"/>
  <c r="AF1299" i="58"/>
  <c r="AG1299" i="58"/>
  <c r="AH1299" i="58"/>
  <c r="AI1299" i="58"/>
  <c r="AJ1299" i="58"/>
  <c r="AK1299" i="58"/>
  <c r="AL1299" i="58"/>
  <c r="AM1299" i="58"/>
  <c r="AN1299" i="58"/>
  <c r="AO1299" i="58"/>
  <c r="AP1299" i="58"/>
  <c r="AQ1299" i="58"/>
  <c r="AR1299" i="58"/>
  <c r="AS1299" i="58"/>
  <c r="E1300" i="58"/>
  <c r="F1300" i="58"/>
  <c r="G1300" i="58"/>
  <c r="H1300" i="58"/>
  <c r="I1300" i="58"/>
  <c r="J1300" i="58"/>
  <c r="K1300" i="58"/>
  <c r="L1300" i="58"/>
  <c r="M1300" i="58"/>
  <c r="N1300" i="58"/>
  <c r="O1300" i="58"/>
  <c r="P1300" i="58"/>
  <c r="Q1300" i="58"/>
  <c r="R1300" i="58"/>
  <c r="S1300" i="58"/>
  <c r="T1300" i="58"/>
  <c r="U1300" i="58"/>
  <c r="V1300" i="58"/>
  <c r="W1300" i="58"/>
  <c r="X1300" i="58"/>
  <c r="Y1300" i="58"/>
  <c r="Z1300" i="58"/>
  <c r="AA1300" i="58"/>
  <c r="AB1300" i="58"/>
  <c r="AC1300" i="58"/>
  <c r="AD1300" i="58"/>
  <c r="AE1300" i="58"/>
  <c r="AF1300" i="58"/>
  <c r="AG1300" i="58"/>
  <c r="AH1300" i="58"/>
  <c r="AI1300" i="58"/>
  <c r="AJ1300" i="58"/>
  <c r="AK1300" i="58"/>
  <c r="AL1300" i="58"/>
  <c r="AM1300" i="58"/>
  <c r="AN1300" i="58"/>
  <c r="AO1300" i="58"/>
  <c r="AP1300" i="58"/>
  <c r="AQ1300" i="58"/>
  <c r="AR1300" i="58"/>
  <c r="AS1300" i="58"/>
  <c r="E1301" i="58"/>
  <c r="F1301" i="58"/>
  <c r="G1301" i="58"/>
  <c r="H1301" i="58"/>
  <c r="I1301" i="58"/>
  <c r="J1301" i="58"/>
  <c r="K1301" i="58"/>
  <c r="L1301" i="58"/>
  <c r="M1301" i="58"/>
  <c r="N1301" i="58"/>
  <c r="O1301" i="58"/>
  <c r="P1301" i="58"/>
  <c r="Q1301" i="58"/>
  <c r="R1301" i="58"/>
  <c r="S1301" i="58"/>
  <c r="T1301" i="58"/>
  <c r="U1301" i="58"/>
  <c r="V1301" i="58"/>
  <c r="W1301" i="58"/>
  <c r="X1301" i="58"/>
  <c r="Y1301" i="58"/>
  <c r="Z1301" i="58"/>
  <c r="AA1301" i="58"/>
  <c r="AB1301" i="58"/>
  <c r="AC1301" i="58"/>
  <c r="AD1301" i="58"/>
  <c r="AE1301" i="58"/>
  <c r="AF1301" i="58"/>
  <c r="AG1301" i="58"/>
  <c r="AH1301" i="58"/>
  <c r="AI1301" i="58"/>
  <c r="AJ1301" i="58"/>
  <c r="AK1301" i="58"/>
  <c r="AL1301" i="58"/>
  <c r="AM1301" i="58"/>
  <c r="AN1301" i="58"/>
  <c r="AO1301" i="58"/>
  <c r="AP1301" i="58"/>
  <c r="AQ1301" i="58"/>
  <c r="AR1301" i="58"/>
  <c r="AS1301" i="58"/>
  <c r="E1302" i="58"/>
  <c r="F1302" i="58"/>
  <c r="G1302" i="58"/>
  <c r="H1302" i="58"/>
  <c r="I1302" i="58"/>
  <c r="J1302" i="58"/>
  <c r="K1302" i="58"/>
  <c r="L1302" i="58"/>
  <c r="M1302" i="58"/>
  <c r="N1302" i="58"/>
  <c r="O1302" i="58"/>
  <c r="P1302" i="58"/>
  <c r="Q1302" i="58"/>
  <c r="R1302" i="58"/>
  <c r="S1302" i="58"/>
  <c r="T1302" i="58"/>
  <c r="U1302" i="58"/>
  <c r="V1302" i="58"/>
  <c r="W1302" i="58"/>
  <c r="X1302" i="58"/>
  <c r="Y1302" i="58"/>
  <c r="Z1302" i="58"/>
  <c r="AA1302" i="58"/>
  <c r="AB1302" i="58"/>
  <c r="AC1302" i="58"/>
  <c r="AD1302" i="58"/>
  <c r="AE1302" i="58"/>
  <c r="AF1302" i="58"/>
  <c r="AG1302" i="58"/>
  <c r="AH1302" i="58"/>
  <c r="AI1302" i="58"/>
  <c r="AJ1302" i="58"/>
  <c r="AK1302" i="58"/>
  <c r="AL1302" i="58"/>
  <c r="AM1302" i="58"/>
  <c r="AN1302" i="58"/>
  <c r="AO1302" i="58"/>
  <c r="AP1302" i="58"/>
  <c r="AQ1302" i="58"/>
  <c r="AR1302" i="58"/>
  <c r="AS1302" i="58"/>
  <c r="E1304" i="58"/>
  <c r="F1304" i="58"/>
  <c r="G1304" i="58"/>
  <c r="H1304" i="58"/>
  <c r="I1304" i="58"/>
  <c r="J1304" i="58"/>
  <c r="K1304" i="58"/>
  <c r="L1304" i="58"/>
  <c r="M1304" i="58"/>
  <c r="N1304" i="58"/>
  <c r="O1304" i="58"/>
  <c r="P1304" i="58"/>
  <c r="Q1304" i="58"/>
  <c r="R1304" i="58"/>
  <c r="S1304" i="58"/>
  <c r="T1304" i="58"/>
  <c r="U1304" i="58"/>
  <c r="V1304" i="58"/>
  <c r="W1304" i="58"/>
  <c r="X1304" i="58"/>
  <c r="Y1304" i="58"/>
  <c r="Z1304" i="58"/>
  <c r="AA1304" i="58"/>
  <c r="AB1304" i="58"/>
  <c r="AC1304" i="58"/>
  <c r="AD1304" i="58"/>
  <c r="AE1304" i="58"/>
  <c r="AF1304" i="58"/>
  <c r="AG1304" i="58"/>
  <c r="AH1304" i="58"/>
  <c r="AI1304" i="58"/>
  <c r="AJ1304" i="58"/>
  <c r="AK1304" i="58"/>
  <c r="AL1304" i="58"/>
  <c r="AM1304" i="58"/>
  <c r="AN1304" i="58"/>
  <c r="AO1304" i="58"/>
  <c r="AP1304" i="58"/>
  <c r="AQ1304" i="58"/>
  <c r="AR1304" i="58"/>
  <c r="AS1304" i="58"/>
  <c r="D1305" i="58" a="1"/>
  <c r="D1305" i="58"/>
  <c r="E1305" i="58"/>
  <c r="F1305" i="58"/>
  <c r="G1305" i="58"/>
  <c r="H1305" i="58"/>
  <c r="I1305" i="58"/>
  <c r="J1305" i="58"/>
  <c r="K1305" i="58"/>
  <c r="L1305" i="58"/>
  <c r="M1305" i="58"/>
  <c r="N1305" i="58"/>
  <c r="O1305" i="58"/>
  <c r="P1305" i="58"/>
  <c r="Q1305" i="58"/>
  <c r="R1305" i="58"/>
  <c r="S1305" i="58"/>
  <c r="T1305" i="58"/>
  <c r="U1305" i="58"/>
  <c r="V1305" i="58"/>
  <c r="W1305" i="58"/>
  <c r="X1305" i="58"/>
  <c r="Y1305" i="58"/>
  <c r="Z1305" i="58"/>
  <c r="AA1305" i="58"/>
  <c r="AB1305" i="58"/>
  <c r="AC1305" i="58"/>
  <c r="AD1305" i="58"/>
  <c r="AE1305" i="58"/>
  <c r="AF1305" i="58"/>
  <c r="AG1305" i="58"/>
  <c r="AH1305" i="58"/>
  <c r="AI1305" i="58"/>
  <c r="AJ1305" i="58"/>
  <c r="AK1305" i="58"/>
  <c r="AL1305" i="58"/>
  <c r="AM1305" i="58"/>
  <c r="AN1305" i="58"/>
  <c r="AO1305" i="58"/>
  <c r="AP1305" i="58"/>
  <c r="AQ1305" i="58"/>
  <c r="AR1305" i="58"/>
  <c r="AS1305" i="58"/>
  <c r="E1306" i="58"/>
  <c r="F1306" i="58"/>
  <c r="G1306" i="58"/>
  <c r="H1306" i="58"/>
  <c r="I1306" i="58"/>
  <c r="J1306" i="58"/>
  <c r="K1306" i="58"/>
  <c r="L1306" i="58"/>
  <c r="M1306" i="58"/>
  <c r="N1306" i="58"/>
  <c r="O1306" i="58"/>
  <c r="P1306" i="58"/>
  <c r="Q1306" i="58"/>
  <c r="R1306" i="58"/>
  <c r="S1306" i="58"/>
  <c r="T1306" i="58"/>
  <c r="U1306" i="58"/>
  <c r="V1306" i="58"/>
  <c r="W1306" i="58"/>
  <c r="X1306" i="58"/>
  <c r="Y1306" i="58"/>
  <c r="Z1306" i="58"/>
  <c r="AA1306" i="58"/>
  <c r="AB1306" i="58"/>
  <c r="AC1306" i="58"/>
  <c r="AD1306" i="58"/>
  <c r="AE1306" i="58"/>
  <c r="AF1306" i="58"/>
  <c r="AG1306" i="58"/>
  <c r="AH1306" i="58"/>
  <c r="AI1306" i="58"/>
  <c r="AJ1306" i="58"/>
  <c r="AK1306" i="58"/>
  <c r="AL1306" i="58"/>
  <c r="AM1306" i="58"/>
  <c r="AN1306" i="58"/>
  <c r="AO1306" i="58"/>
  <c r="AP1306" i="58"/>
  <c r="AQ1306" i="58"/>
  <c r="AR1306" i="58"/>
  <c r="AS1306" i="58"/>
  <c r="E1307" i="58"/>
  <c r="F1307" i="58"/>
  <c r="G1307" i="58"/>
  <c r="H1307" i="58"/>
  <c r="I1307" i="58"/>
  <c r="J1307" i="58"/>
  <c r="K1307" i="58"/>
  <c r="L1307" i="58"/>
  <c r="M1307" i="58"/>
  <c r="N1307" i="58"/>
  <c r="O1307" i="58"/>
  <c r="P1307" i="58"/>
  <c r="Q1307" i="58"/>
  <c r="R1307" i="58"/>
  <c r="S1307" i="58"/>
  <c r="T1307" i="58"/>
  <c r="U1307" i="58"/>
  <c r="V1307" i="58"/>
  <c r="W1307" i="58"/>
  <c r="X1307" i="58"/>
  <c r="Y1307" i="58"/>
  <c r="Z1307" i="58"/>
  <c r="AA1307" i="58"/>
  <c r="AB1307" i="58"/>
  <c r="AC1307" i="58"/>
  <c r="AD1307" i="58"/>
  <c r="AE1307" i="58"/>
  <c r="AF1307" i="58"/>
  <c r="AG1307" i="58"/>
  <c r="AH1307" i="58"/>
  <c r="AI1307" i="58"/>
  <c r="AJ1307" i="58"/>
  <c r="AK1307" i="58"/>
  <c r="AL1307" i="58"/>
  <c r="AM1307" i="58"/>
  <c r="AN1307" i="58"/>
  <c r="AO1307" i="58"/>
  <c r="AP1307" i="58"/>
  <c r="AQ1307" i="58"/>
  <c r="AR1307" i="58"/>
  <c r="AS1307" i="58"/>
  <c r="E1308" i="58"/>
  <c r="F1308" i="58"/>
  <c r="G1308" i="58"/>
  <c r="H1308" i="58"/>
  <c r="I1308" i="58"/>
  <c r="J1308" i="58"/>
  <c r="K1308" i="58"/>
  <c r="L1308" i="58"/>
  <c r="M1308" i="58"/>
  <c r="N1308" i="58"/>
  <c r="O1308" i="58"/>
  <c r="P1308" i="58"/>
  <c r="Q1308" i="58"/>
  <c r="R1308" i="58"/>
  <c r="S1308" i="58"/>
  <c r="T1308" i="58"/>
  <c r="U1308" i="58"/>
  <c r="V1308" i="58"/>
  <c r="W1308" i="58"/>
  <c r="X1308" i="58"/>
  <c r="Y1308" i="58"/>
  <c r="Z1308" i="58"/>
  <c r="AA1308" i="58"/>
  <c r="AB1308" i="58"/>
  <c r="AC1308" i="58"/>
  <c r="AD1308" i="58"/>
  <c r="AE1308" i="58"/>
  <c r="AF1308" i="58"/>
  <c r="AG1308" i="58"/>
  <c r="AH1308" i="58"/>
  <c r="AI1308" i="58"/>
  <c r="AJ1308" i="58"/>
  <c r="AK1308" i="58"/>
  <c r="AL1308" i="58"/>
  <c r="AM1308" i="58"/>
  <c r="AN1308" i="58"/>
  <c r="AO1308" i="58"/>
  <c r="AP1308" i="58"/>
  <c r="AQ1308" i="58"/>
  <c r="AR1308" i="58"/>
  <c r="AS1308" i="58"/>
  <c r="E1309" i="58"/>
  <c r="F1309" i="58"/>
  <c r="G1309" i="58"/>
  <c r="H1309" i="58"/>
  <c r="I1309" i="58"/>
  <c r="J1309" i="58"/>
  <c r="K1309" i="58"/>
  <c r="L1309" i="58"/>
  <c r="M1309" i="58"/>
  <c r="N1309" i="58"/>
  <c r="O1309" i="58"/>
  <c r="P1309" i="58"/>
  <c r="Q1309" i="58"/>
  <c r="R1309" i="58"/>
  <c r="S1309" i="58"/>
  <c r="T1309" i="58"/>
  <c r="U1309" i="58"/>
  <c r="V1309" i="58"/>
  <c r="W1309" i="58"/>
  <c r="X1309" i="58"/>
  <c r="Y1309" i="58"/>
  <c r="Z1309" i="58"/>
  <c r="AA1309" i="58"/>
  <c r="AB1309" i="58"/>
  <c r="AC1309" i="58"/>
  <c r="AD1309" i="58"/>
  <c r="AE1309" i="58"/>
  <c r="AF1309" i="58"/>
  <c r="AG1309" i="58"/>
  <c r="AH1309" i="58"/>
  <c r="AI1309" i="58"/>
  <c r="AJ1309" i="58"/>
  <c r="AK1309" i="58"/>
  <c r="AL1309" i="58"/>
  <c r="AM1309" i="58"/>
  <c r="AN1309" i="58"/>
  <c r="AO1309" i="58"/>
  <c r="AP1309" i="58"/>
  <c r="AQ1309" i="58"/>
  <c r="AR1309" i="58"/>
  <c r="AS1309" i="58"/>
  <c r="E1310" i="58"/>
  <c r="F1310" i="58"/>
  <c r="G1310" i="58"/>
  <c r="H1310" i="58"/>
  <c r="I1310" i="58"/>
  <c r="J1310" i="58"/>
  <c r="K1310" i="58"/>
  <c r="L1310" i="58"/>
  <c r="M1310" i="58"/>
  <c r="N1310" i="58"/>
  <c r="O1310" i="58"/>
  <c r="P1310" i="58"/>
  <c r="Q1310" i="58"/>
  <c r="R1310" i="58"/>
  <c r="S1310" i="58"/>
  <c r="T1310" i="58"/>
  <c r="U1310" i="58"/>
  <c r="V1310" i="58"/>
  <c r="W1310" i="58"/>
  <c r="X1310" i="58"/>
  <c r="Y1310" i="58"/>
  <c r="Z1310" i="58"/>
  <c r="AA1310" i="58"/>
  <c r="AB1310" i="58"/>
  <c r="AC1310" i="58"/>
  <c r="AD1310" i="58"/>
  <c r="AE1310" i="58"/>
  <c r="AF1310" i="58"/>
  <c r="AG1310" i="58"/>
  <c r="AH1310" i="58"/>
  <c r="AI1310" i="58"/>
  <c r="AJ1310" i="58"/>
  <c r="AK1310" i="58"/>
  <c r="AL1310" i="58"/>
  <c r="AM1310" i="58"/>
  <c r="AN1310" i="58"/>
  <c r="AO1310" i="58"/>
  <c r="AP1310" i="58"/>
  <c r="AQ1310" i="58"/>
  <c r="AR1310" i="58"/>
  <c r="AS1310" i="58"/>
  <c r="E1311" i="58"/>
  <c r="F1311" i="58"/>
  <c r="G1311" i="58"/>
  <c r="H1311" i="58"/>
  <c r="I1311" i="58"/>
  <c r="J1311" i="58"/>
  <c r="K1311" i="58"/>
  <c r="L1311" i="58"/>
  <c r="M1311" i="58"/>
  <c r="N1311" i="58"/>
  <c r="O1311" i="58"/>
  <c r="P1311" i="58"/>
  <c r="Q1311" i="58"/>
  <c r="R1311" i="58"/>
  <c r="S1311" i="58"/>
  <c r="T1311" i="58"/>
  <c r="U1311" i="58"/>
  <c r="V1311" i="58"/>
  <c r="W1311" i="58"/>
  <c r="X1311" i="58"/>
  <c r="Y1311" i="58"/>
  <c r="Z1311" i="58"/>
  <c r="AA1311" i="58"/>
  <c r="AB1311" i="58"/>
  <c r="AC1311" i="58"/>
  <c r="AD1311" i="58"/>
  <c r="AE1311" i="58"/>
  <c r="AF1311" i="58"/>
  <c r="AG1311" i="58"/>
  <c r="AH1311" i="58"/>
  <c r="AI1311" i="58"/>
  <c r="AJ1311" i="58"/>
  <c r="AK1311" i="58"/>
  <c r="AL1311" i="58"/>
  <c r="AM1311" i="58"/>
  <c r="AN1311" i="58"/>
  <c r="AO1311" i="58"/>
  <c r="AP1311" i="58"/>
  <c r="AQ1311" i="58"/>
  <c r="AR1311" i="58"/>
  <c r="AS1311" i="58"/>
  <c r="E1312" i="58"/>
  <c r="F1312" i="58"/>
  <c r="G1312" i="58"/>
  <c r="H1312" i="58"/>
  <c r="I1312" i="58"/>
  <c r="J1312" i="58"/>
  <c r="K1312" i="58"/>
  <c r="L1312" i="58"/>
  <c r="M1312" i="58"/>
  <c r="N1312" i="58"/>
  <c r="O1312" i="58"/>
  <c r="P1312" i="58"/>
  <c r="Q1312" i="58"/>
  <c r="R1312" i="58"/>
  <c r="S1312" i="58"/>
  <c r="T1312" i="58"/>
  <c r="U1312" i="58"/>
  <c r="V1312" i="58"/>
  <c r="W1312" i="58"/>
  <c r="X1312" i="58"/>
  <c r="Y1312" i="58"/>
  <c r="Z1312" i="58"/>
  <c r="AA1312" i="58"/>
  <c r="AB1312" i="58"/>
  <c r="AC1312" i="58"/>
  <c r="AD1312" i="58"/>
  <c r="AE1312" i="58"/>
  <c r="AF1312" i="58"/>
  <c r="AG1312" i="58"/>
  <c r="AH1312" i="58"/>
  <c r="AI1312" i="58"/>
  <c r="AJ1312" i="58"/>
  <c r="AK1312" i="58"/>
  <c r="AL1312" i="58"/>
  <c r="AM1312" i="58"/>
  <c r="AN1312" i="58"/>
  <c r="AO1312" i="58"/>
  <c r="AP1312" i="58"/>
  <c r="AQ1312" i="58"/>
  <c r="AR1312" i="58"/>
  <c r="AS1312" i="58"/>
  <c r="E1313" i="58"/>
  <c r="F1313" i="58"/>
  <c r="G1313" i="58"/>
  <c r="H1313" i="58"/>
  <c r="I1313" i="58"/>
  <c r="J1313" i="58"/>
  <c r="K1313" i="58"/>
  <c r="L1313" i="58"/>
  <c r="M1313" i="58"/>
  <c r="N1313" i="58"/>
  <c r="O1313" i="58"/>
  <c r="P1313" i="58"/>
  <c r="Q1313" i="58"/>
  <c r="R1313" i="58"/>
  <c r="S1313" i="58"/>
  <c r="T1313" i="58"/>
  <c r="U1313" i="58"/>
  <c r="V1313" i="58"/>
  <c r="W1313" i="58"/>
  <c r="X1313" i="58"/>
  <c r="Y1313" i="58"/>
  <c r="Z1313" i="58"/>
  <c r="AA1313" i="58"/>
  <c r="AB1313" i="58"/>
  <c r="AC1313" i="58"/>
  <c r="AD1313" i="58"/>
  <c r="AE1313" i="58"/>
  <c r="AF1313" i="58"/>
  <c r="AG1313" i="58"/>
  <c r="AH1313" i="58"/>
  <c r="AI1313" i="58"/>
  <c r="AJ1313" i="58"/>
  <c r="AK1313" i="58"/>
  <c r="AL1313" i="58"/>
  <c r="AM1313" i="58"/>
  <c r="AN1313" i="58"/>
  <c r="AO1313" i="58"/>
  <c r="AP1313" i="58"/>
  <c r="AQ1313" i="58"/>
  <c r="AR1313" i="58"/>
  <c r="AS1313" i="58"/>
  <c r="E1314" i="58"/>
  <c r="F1314" i="58"/>
  <c r="G1314" i="58"/>
  <c r="H1314" i="58"/>
  <c r="I1314" i="58"/>
  <c r="J1314" i="58"/>
  <c r="K1314" i="58"/>
  <c r="L1314" i="58"/>
  <c r="M1314" i="58"/>
  <c r="N1314" i="58"/>
  <c r="O1314" i="58"/>
  <c r="P1314" i="58"/>
  <c r="Q1314" i="58"/>
  <c r="R1314" i="58"/>
  <c r="S1314" i="58"/>
  <c r="T1314" i="58"/>
  <c r="U1314" i="58"/>
  <c r="V1314" i="58"/>
  <c r="W1314" i="58"/>
  <c r="X1314" i="58"/>
  <c r="Y1314" i="58"/>
  <c r="Z1314" i="58"/>
  <c r="AA1314" i="58"/>
  <c r="AB1314" i="58"/>
  <c r="AC1314" i="58"/>
  <c r="AD1314" i="58"/>
  <c r="AE1314" i="58"/>
  <c r="AF1314" i="58"/>
  <c r="AG1314" i="58"/>
  <c r="AH1314" i="58"/>
  <c r="AI1314" i="58"/>
  <c r="AJ1314" i="58"/>
  <c r="AK1314" i="58"/>
  <c r="AL1314" i="58"/>
  <c r="AM1314" i="58"/>
  <c r="AN1314" i="58"/>
  <c r="AO1314" i="58"/>
  <c r="AP1314" i="58"/>
  <c r="AQ1314" i="58"/>
  <c r="AR1314" i="58"/>
  <c r="AS1314" i="58"/>
  <c r="E1315" i="58"/>
  <c r="F1315" i="58"/>
  <c r="G1315" i="58"/>
  <c r="H1315" i="58"/>
  <c r="I1315" i="58"/>
  <c r="J1315" i="58"/>
  <c r="K1315" i="58"/>
  <c r="L1315" i="58"/>
  <c r="M1315" i="58"/>
  <c r="N1315" i="58"/>
  <c r="O1315" i="58"/>
  <c r="P1315" i="58"/>
  <c r="Q1315" i="58"/>
  <c r="R1315" i="58"/>
  <c r="S1315" i="58"/>
  <c r="T1315" i="58"/>
  <c r="U1315" i="58"/>
  <c r="V1315" i="58"/>
  <c r="W1315" i="58"/>
  <c r="X1315" i="58"/>
  <c r="Y1315" i="58"/>
  <c r="Z1315" i="58"/>
  <c r="AA1315" i="58"/>
  <c r="AB1315" i="58"/>
  <c r="AC1315" i="58"/>
  <c r="AD1315" i="58"/>
  <c r="AE1315" i="58"/>
  <c r="AF1315" i="58"/>
  <c r="AG1315" i="58"/>
  <c r="AH1315" i="58"/>
  <c r="AI1315" i="58"/>
  <c r="AJ1315" i="58"/>
  <c r="AK1315" i="58"/>
  <c r="AL1315" i="58"/>
  <c r="AM1315" i="58"/>
  <c r="AN1315" i="58"/>
  <c r="AO1315" i="58"/>
  <c r="AP1315" i="58"/>
  <c r="AQ1315" i="58"/>
  <c r="AR1315" i="58"/>
  <c r="AS1315" i="58"/>
  <c r="E1316" i="58"/>
  <c r="F1316" i="58"/>
  <c r="G1316" i="58"/>
  <c r="H1316" i="58"/>
  <c r="I1316" i="58"/>
  <c r="J1316" i="58"/>
  <c r="K1316" i="58"/>
  <c r="L1316" i="58"/>
  <c r="M1316" i="58"/>
  <c r="N1316" i="58"/>
  <c r="O1316" i="58"/>
  <c r="P1316" i="58"/>
  <c r="Q1316" i="58"/>
  <c r="R1316" i="58"/>
  <c r="S1316" i="58"/>
  <c r="T1316" i="58"/>
  <c r="U1316" i="58"/>
  <c r="V1316" i="58"/>
  <c r="W1316" i="58"/>
  <c r="X1316" i="58"/>
  <c r="Y1316" i="58"/>
  <c r="Z1316" i="58"/>
  <c r="AA1316" i="58"/>
  <c r="AB1316" i="58"/>
  <c r="AC1316" i="58"/>
  <c r="AD1316" i="58"/>
  <c r="AE1316" i="58"/>
  <c r="AF1316" i="58"/>
  <c r="AG1316" i="58"/>
  <c r="AH1316" i="58"/>
  <c r="AI1316" i="58"/>
  <c r="AJ1316" i="58"/>
  <c r="AK1316" i="58"/>
  <c r="AL1316" i="58"/>
  <c r="AM1316" i="58"/>
  <c r="AN1316" i="58"/>
  <c r="AO1316" i="58"/>
  <c r="AP1316" i="58"/>
  <c r="AQ1316" i="58"/>
  <c r="AR1316" i="58"/>
  <c r="AS1316" i="58"/>
  <c r="E1317" i="58"/>
  <c r="F1317" i="58"/>
  <c r="G1317" i="58"/>
  <c r="H1317" i="58"/>
  <c r="I1317" i="58"/>
  <c r="J1317" i="58"/>
  <c r="K1317" i="58"/>
  <c r="L1317" i="58"/>
  <c r="M1317" i="58"/>
  <c r="N1317" i="58"/>
  <c r="O1317" i="58"/>
  <c r="P1317" i="58"/>
  <c r="Q1317" i="58"/>
  <c r="R1317" i="58"/>
  <c r="S1317" i="58"/>
  <c r="T1317" i="58"/>
  <c r="U1317" i="58"/>
  <c r="V1317" i="58"/>
  <c r="W1317" i="58"/>
  <c r="X1317" i="58"/>
  <c r="Y1317" i="58"/>
  <c r="Z1317" i="58"/>
  <c r="AA1317" i="58"/>
  <c r="AB1317" i="58"/>
  <c r="AC1317" i="58"/>
  <c r="AD1317" i="58"/>
  <c r="AE1317" i="58"/>
  <c r="AF1317" i="58"/>
  <c r="AG1317" i="58"/>
  <c r="AH1317" i="58"/>
  <c r="AI1317" i="58"/>
  <c r="AJ1317" i="58"/>
  <c r="AK1317" i="58"/>
  <c r="AL1317" i="58"/>
  <c r="AM1317" i="58"/>
  <c r="AN1317" i="58"/>
  <c r="AO1317" i="58"/>
  <c r="AP1317" i="58"/>
  <c r="AQ1317" i="58"/>
  <c r="AR1317" i="58"/>
  <c r="AS1317" i="58"/>
  <c r="E1318" i="58"/>
  <c r="F1318" i="58"/>
  <c r="G1318" i="58"/>
  <c r="H1318" i="58"/>
  <c r="I1318" i="58"/>
  <c r="J1318" i="58"/>
  <c r="K1318" i="58"/>
  <c r="L1318" i="58"/>
  <c r="M1318" i="58"/>
  <c r="N1318" i="58"/>
  <c r="O1318" i="58"/>
  <c r="P1318" i="58"/>
  <c r="Q1318" i="58"/>
  <c r="R1318" i="58"/>
  <c r="S1318" i="58"/>
  <c r="T1318" i="58"/>
  <c r="U1318" i="58"/>
  <c r="V1318" i="58"/>
  <c r="W1318" i="58"/>
  <c r="X1318" i="58"/>
  <c r="Y1318" i="58"/>
  <c r="Z1318" i="58"/>
  <c r="AA1318" i="58"/>
  <c r="AB1318" i="58"/>
  <c r="AC1318" i="58"/>
  <c r="AD1318" i="58"/>
  <c r="AE1318" i="58"/>
  <c r="AF1318" i="58"/>
  <c r="AG1318" i="58"/>
  <c r="AH1318" i="58"/>
  <c r="AI1318" i="58"/>
  <c r="AJ1318" i="58"/>
  <c r="AK1318" i="58"/>
  <c r="AL1318" i="58"/>
  <c r="AM1318" i="58"/>
  <c r="AN1318" i="58"/>
  <c r="AO1318" i="58"/>
  <c r="AP1318" i="58"/>
  <c r="AQ1318" i="58"/>
  <c r="AR1318" i="58"/>
  <c r="AS1318" i="58"/>
  <c r="E1319" i="58"/>
  <c r="F1319" i="58"/>
  <c r="G1319" i="58"/>
  <c r="H1319" i="58"/>
  <c r="I1319" i="58"/>
  <c r="J1319" i="58"/>
  <c r="K1319" i="58"/>
  <c r="L1319" i="58"/>
  <c r="M1319" i="58"/>
  <c r="N1319" i="58"/>
  <c r="O1319" i="58"/>
  <c r="P1319" i="58"/>
  <c r="Q1319" i="58"/>
  <c r="R1319" i="58"/>
  <c r="S1319" i="58"/>
  <c r="T1319" i="58"/>
  <c r="U1319" i="58"/>
  <c r="V1319" i="58"/>
  <c r="W1319" i="58"/>
  <c r="X1319" i="58"/>
  <c r="Y1319" i="58"/>
  <c r="Z1319" i="58"/>
  <c r="AA1319" i="58"/>
  <c r="AB1319" i="58"/>
  <c r="AC1319" i="58"/>
  <c r="AD1319" i="58"/>
  <c r="AE1319" i="58"/>
  <c r="AF1319" i="58"/>
  <c r="AG1319" i="58"/>
  <c r="AH1319" i="58"/>
  <c r="AI1319" i="58"/>
  <c r="AJ1319" i="58"/>
  <c r="AK1319" i="58"/>
  <c r="AL1319" i="58"/>
  <c r="AM1319" i="58"/>
  <c r="AN1319" i="58"/>
  <c r="AO1319" i="58"/>
  <c r="AP1319" i="58"/>
  <c r="AQ1319" i="58"/>
  <c r="AR1319" i="58"/>
  <c r="AS1319" i="58"/>
  <c r="E1320" i="58"/>
  <c r="F1320" i="58"/>
  <c r="G1320" i="58"/>
  <c r="H1320" i="58"/>
  <c r="I1320" i="58"/>
  <c r="J1320" i="58"/>
  <c r="K1320" i="58"/>
  <c r="L1320" i="58"/>
  <c r="M1320" i="58"/>
  <c r="N1320" i="58"/>
  <c r="O1320" i="58"/>
  <c r="P1320" i="58"/>
  <c r="Q1320" i="58"/>
  <c r="R1320" i="58"/>
  <c r="S1320" i="58"/>
  <c r="T1320" i="58"/>
  <c r="U1320" i="58"/>
  <c r="V1320" i="58"/>
  <c r="W1320" i="58"/>
  <c r="X1320" i="58"/>
  <c r="Y1320" i="58"/>
  <c r="Z1320" i="58"/>
  <c r="AA1320" i="58"/>
  <c r="AB1320" i="58"/>
  <c r="AC1320" i="58"/>
  <c r="AD1320" i="58"/>
  <c r="AE1320" i="58"/>
  <c r="AF1320" i="58"/>
  <c r="AG1320" i="58"/>
  <c r="AH1320" i="58"/>
  <c r="AI1320" i="58"/>
  <c r="AJ1320" i="58"/>
  <c r="AK1320" i="58"/>
  <c r="AL1320" i="58"/>
  <c r="AM1320" i="58"/>
  <c r="AN1320" i="58"/>
  <c r="AO1320" i="58"/>
  <c r="AP1320" i="58"/>
  <c r="AQ1320" i="58"/>
  <c r="AR1320" i="58"/>
  <c r="AS1320" i="58"/>
  <c r="E1321" i="58"/>
  <c r="F1321" i="58"/>
  <c r="G1321" i="58"/>
  <c r="H1321" i="58"/>
  <c r="I1321" i="58"/>
  <c r="J1321" i="58"/>
  <c r="K1321" i="58"/>
  <c r="L1321" i="58"/>
  <c r="M1321" i="58"/>
  <c r="N1321" i="58"/>
  <c r="O1321" i="58"/>
  <c r="P1321" i="58"/>
  <c r="Q1321" i="58"/>
  <c r="R1321" i="58"/>
  <c r="S1321" i="58"/>
  <c r="T1321" i="58"/>
  <c r="U1321" i="58"/>
  <c r="V1321" i="58"/>
  <c r="W1321" i="58"/>
  <c r="X1321" i="58"/>
  <c r="Y1321" i="58"/>
  <c r="Z1321" i="58"/>
  <c r="AA1321" i="58"/>
  <c r="AB1321" i="58"/>
  <c r="AC1321" i="58"/>
  <c r="AD1321" i="58"/>
  <c r="AE1321" i="58"/>
  <c r="AF1321" i="58"/>
  <c r="AG1321" i="58"/>
  <c r="AH1321" i="58"/>
  <c r="AI1321" i="58"/>
  <c r="AJ1321" i="58"/>
  <c r="AK1321" i="58"/>
  <c r="AL1321" i="58"/>
  <c r="AM1321" i="58"/>
  <c r="AN1321" i="58"/>
  <c r="AO1321" i="58"/>
  <c r="AP1321" i="58"/>
  <c r="AQ1321" i="58"/>
  <c r="AR1321" i="58"/>
  <c r="AS1321" i="58"/>
  <c r="E1322" i="58"/>
  <c r="F1322" i="58"/>
  <c r="G1322" i="58"/>
  <c r="H1322" i="58"/>
  <c r="I1322" i="58"/>
  <c r="J1322" i="58"/>
  <c r="K1322" i="58"/>
  <c r="L1322" i="58"/>
  <c r="M1322" i="58"/>
  <c r="N1322" i="58"/>
  <c r="O1322" i="58"/>
  <c r="P1322" i="58"/>
  <c r="Q1322" i="58"/>
  <c r="R1322" i="58"/>
  <c r="S1322" i="58"/>
  <c r="T1322" i="58"/>
  <c r="U1322" i="58"/>
  <c r="V1322" i="58"/>
  <c r="W1322" i="58"/>
  <c r="X1322" i="58"/>
  <c r="Y1322" i="58"/>
  <c r="Z1322" i="58"/>
  <c r="AA1322" i="58"/>
  <c r="AB1322" i="58"/>
  <c r="AC1322" i="58"/>
  <c r="AD1322" i="58"/>
  <c r="AE1322" i="58"/>
  <c r="AF1322" i="58"/>
  <c r="AG1322" i="58"/>
  <c r="AH1322" i="58"/>
  <c r="AI1322" i="58"/>
  <c r="AJ1322" i="58"/>
  <c r="AK1322" i="58"/>
  <c r="AL1322" i="58"/>
  <c r="AM1322" i="58"/>
  <c r="AN1322" i="58"/>
  <c r="AO1322" i="58"/>
  <c r="AP1322" i="58"/>
  <c r="AQ1322" i="58"/>
  <c r="AR1322" i="58"/>
  <c r="AS1322" i="58"/>
  <c r="E1323" i="58"/>
  <c r="F1323" i="58"/>
  <c r="G1323" i="58"/>
  <c r="H1323" i="58"/>
  <c r="I1323" i="58"/>
  <c r="J1323" i="58"/>
  <c r="K1323" i="58"/>
  <c r="L1323" i="58"/>
  <c r="M1323" i="58"/>
  <c r="N1323" i="58"/>
  <c r="O1323" i="58"/>
  <c r="P1323" i="58"/>
  <c r="Q1323" i="58"/>
  <c r="R1323" i="58"/>
  <c r="S1323" i="58"/>
  <c r="T1323" i="58"/>
  <c r="U1323" i="58"/>
  <c r="V1323" i="58"/>
  <c r="W1323" i="58"/>
  <c r="X1323" i="58"/>
  <c r="Y1323" i="58"/>
  <c r="Z1323" i="58"/>
  <c r="AA1323" i="58"/>
  <c r="AB1323" i="58"/>
  <c r="AC1323" i="58"/>
  <c r="AD1323" i="58"/>
  <c r="AE1323" i="58"/>
  <c r="AF1323" i="58"/>
  <c r="AG1323" i="58"/>
  <c r="AH1323" i="58"/>
  <c r="AI1323" i="58"/>
  <c r="AJ1323" i="58"/>
  <c r="AK1323" i="58"/>
  <c r="AL1323" i="58"/>
  <c r="AM1323" i="58"/>
  <c r="AN1323" i="58"/>
  <c r="AO1323" i="58"/>
  <c r="AP1323" i="58"/>
  <c r="AQ1323" i="58"/>
  <c r="AR1323" i="58"/>
  <c r="AS1323" i="58"/>
  <c r="E1324" i="58"/>
  <c r="F1324" i="58"/>
  <c r="G1324" i="58"/>
  <c r="H1324" i="58"/>
  <c r="I1324" i="58"/>
  <c r="J1324" i="58"/>
  <c r="K1324" i="58"/>
  <c r="L1324" i="58"/>
  <c r="M1324" i="58"/>
  <c r="N1324" i="58"/>
  <c r="O1324" i="58"/>
  <c r="P1324" i="58"/>
  <c r="Q1324" i="58"/>
  <c r="R1324" i="58"/>
  <c r="S1324" i="58"/>
  <c r="T1324" i="58"/>
  <c r="U1324" i="58"/>
  <c r="V1324" i="58"/>
  <c r="W1324" i="58"/>
  <c r="X1324" i="58"/>
  <c r="Y1324" i="58"/>
  <c r="Z1324" i="58"/>
  <c r="AA1324" i="58"/>
  <c r="AB1324" i="58"/>
  <c r="AC1324" i="58"/>
  <c r="AD1324" i="58"/>
  <c r="AE1324" i="58"/>
  <c r="AF1324" i="58"/>
  <c r="AG1324" i="58"/>
  <c r="AH1324" i="58"/>
  <c r="AI1324" i="58"/>
  <c r="AJ1324" i="58"/>
  <c r="AK1324" i="58"/>
  <c r="AL1324" i="58"/>
  <c r="AM1324" i="58"/>
  <c r="AN1324" i="58"/>
  <c r="AO1324" i="58"/>
  <c r="AP1324" i="58"/>
  <c r="AQ1324" i="58"/>
  <c r="AR1324" i="58"/>
  <c r="AS1324" i="58"/>
  <c r="E1325" i="58"/>
  <c r="F1325" i="58"/>
  <c r="G1325" i="58"/>
  <c r="H1325" i="58"/>
  <c r="I1325" i="58"/>
  <c r="J1325" i="58"/>
  <c r="K1325" i="58"/>
  <c r="L1325" i="58"/>
  <c r="M1325" i="58"/>
  <c r="N1325" i="58"/>
  <c r="O1325" i="58"/>
  <c r="P1325" i="58"/>
  <c r="Q1325" i="58"/>
  <c r="R1325" i="58"/>
  <c r="S1325" i="58"/>
  <c r="T1325" i="58"/>
  <c r="U1325" i="58"/>
  <c r="V1325" i="58"/>
  <c r="W1325" i="58"/>
  <c r="X1325" i="58"/>
  <c r="Y1325" i="58"/>
  <c r="Z1325" i="58"/>
  <c r="AA1325" i="58"/>
  <c r="AB1325" i="58"/>
  <c r="AC1325" i="58"/>
  <c r="AD1325" i="58"/>
  <c r="AE1325" i="58"/>
  <c r="AF1325" i="58"/>
  <c r="AG1325" i="58"/>
  <c r="AH1325" i="58"/>
  <c r="AI1325" i="58"/>
  <c r="AJ1325" i="58"/>
  <c r="AK1325" i="58"/>
  <c r="AL1325" i="58"/>
  <c r="AM1325" i="58"/>
  <c r="AN1325" i="58"/>
  <c r="AO1325" i="58"/>
  <c r="AP1325" i="58"/>
  <c r="AQ1325" i="58"/>
  <c r="AR1325" i="58"/>
  <c r="AS1325" i="58"/>
  <c r="E1326" i="58"/>
  <c r="F1326" i="58"/>
  <c r="G1326" i="58"/>
  <c r="H1326" i="58"/>
  <c r="I1326" i="58"/>
  <c r="J1326" i="58"/>
  <c r="K1326" i="58"/>
  <c r="L1326" i="58"/>
  <c r="M1326" i="58"/>
  <c r="N1326" i="58"/>
  <c r="O1326" i="58"/>
  <c r="P1326" i="58"/>
  <c r="Q1326" i="58"/>
  <c r="R1326" i="58"/>
  <c r="S1326" i="58"/>
  <c r="T1326" i="58"/>
  <c r="U1326" i="58"/>
  <c r="V1326" i="58"/>
  <c r="W1326" i="58"/>
  <c r="X1326" i="58"/>
  <c r="Y1326" i="58"/>
  <c r="Z1326" i="58"/>
  <c r="AA1326" i="58"/>
  <c r="AB1326" i="58"/>
  <c r="AC1326" i="58"/>
  <c r="AD1326" i="58"/>
  <c r="AE1326" i="58"/>
  <c r="AF1326" i="58"/>
  <c r="AG1326" i="58"/>
  <c r="AH1326" i="58"/>
  <c r="AI1326" i="58"/>
  <c r="AJ1326" i="58"/>
  <c r="AK1326" i="58"/>
  <c r="AL1326" i="58"/>
  <c r="AM1326" i="58"/>
  <c r="AN1326" i="58"/>
  <c r="AO1326" i="58"/>
  <c r="AP1326" i="58"/>
  <c r="AQ1326" i="58"/>
  <c r="AR1326" i="58"/>
  <c r="AS1326" i="58"/>
  <c r="E1327" i="58"/>
  <c r="F1327" i="58"/>
  <c r="G1327" i="58"/>
  <c r="H1327" i="58"/>
  <c r="I1327" i="58"/>
  <c r="J1327" i="58"/>
  <c r="K1327" i="58"/>
  <c r="L1327" i="58"/>
  <c r="M1327" i="58"/>
  <c r="N1327" i="58"/>
  <c r="O1327" i="58"/>
  <c r="P1327" i="58"/>
  <c r="Q1327" i="58"/>
  <c r="R1327" i="58"/>
  <c r="S1327" i="58"/>
  <c r="T1327" i="58"/>
  <c r="U1327" i="58"/>
  <c r="V1327" i="58"/>
  <c r="W1327" i="58"/>
  <c r="X1327" i="58"/>
  <c r="Y1327" i="58"/>
  <c r="Z1327" i="58"/>
  <c r="AA1327" i="58"/>
  <c r="AB1327" i="58"/>
  <c r="AC1327" i="58"/>
  <c r="AD1327" i="58"/>
  <c r="AE1327" i="58"/>
  <c r="AF1327" i="58"/>
  <c r="AG1327" i="58"/>
  <c r="AH1327" i="58"/>
  <c r="AI1327" i="58"/>
  <c r="AJ1327" i="58"/>
  <c r="AK1327" i="58"/>
  <c r="AL1327" i="58"/>
  <c r="AM1327" i="58"/>
  <c r="AN1327" i="58"/>
  <c r="AO1327" i="58"/>
  <c r="AP1327" i="58"/>
  <c r="AQ1327" i="58"/>
  <c r="AR1327" i="58"/>
  <c r="AS1327" i="58"/>
  <c r="E1328" i="58"/>
  <c r="F1328" i="58"/>
  <c r="G1328" i="58"/>
  <c r="H1328" i="58"/>
  <c r="I1328" i="58"/>
  <c r="J1328" i="58"/>
  <c r="K1328" i="58"/>
  <c r="L1328" i="58"/>
  <c r="M1328" i="58"/>
  <c r="N1328" i="58"/>
  <c r="O1328" i="58"/>
  <c r="P1328" i="58"/>
  <c r="Q1328" i="58"/>
  <c r="R1328" i="58"/>
  <c r="S1328" i="58"/>
  <c r="T1328" i="58"/>
  <c r="U1328" i="58"/>
  <c r="V1328" i="58"/>
  <c r="W1328" i="58"/>
  <c r="X1328" i="58"/>
  <c r="Y1328" i="58"/>
  <c r="Z1328" i="58"/>
  <c r="AA1328" i="58"/>
  <c r="AB1328" i="58"/>
  <c r="AC1328" i="58"/>
  <c r="AD1328" i="58"/>
  <c r="AE1328" i="58"/>
  <c r="AF1328" i="58"/>
  <c r="AG1328" i="58"/>
  <c r="AH1328" i="58"/>
  <c r="AI1328" i="58"/>
  <c r="AJ1328" i="58"/>
  <c r="AK1328" i="58"/>
  <c r="AL1328" i="58"/>
  <c r="AM1328" i="58"/>
  <c r="AN1328" i="58"/>
  <c r="AO1328" i="58"/>
  <c r="AP1328" i="58"/>
  <c r="AQ1328" i="58"/>
  <c r="AR1328" i="58"/>
  <c r="AS1328" i="58"/>
  <c r="E1329" i="58"/>
  <c r="F1329" i="58"/>
  <c r="G1329" i="58"/>
  <c r="H1329" i="58"/>
  <c r="I1329" i="58"/>
  <c r="J1329" i="58"/>
  <c r="K1329" i="58"/>
  <c r="L1329" i="58"/>
  <c r="M1329" i="58"/>
  <c r="N1329" i="58"/>
  <c r="O1329" i="58"/>
  <c r="P1329" i="58"/>
  <c r="Q1329" i="58"/>
  <c r="R1329" i="58"/>
  <c r="S1329" i="58"/>
  <c r="T1329" i="58"/>
  <c r="U1329" i="58"/>
  <c r="V1329" i="58"/>
  <c r="W1329" i="58"/>
  <c r="X1329" i="58"/>
  <c r="Y1329" i="58"/>
  <c r="Z1329" i="58"/>
  <c r="AA1329" i="58"/>
  <c r="AB1329" i="58"/>
  <c r="AC1329" i="58"/>
  <c r="AD1329" i="58"/>
  <c r="AE1329" i="58"/>
  <c r="AF1329" i="58"/>
  <c r="AG1329" i="58"/>
  <c r="AH1329" i="58"/>
  <c r="AI1329" i="58"/>
  <c r="AJ1329" i="58"/>
  <c r="AK1329" i="58"/>
  <c r="AL1329" i="58"/>
  <c r="AM1329" i="58"/>
  <c r="AN1329" i="58"/>
  <c r="AO1329" i="58"/>
  <c r="AP1329" i="58"/>
  <c r="AQ1329" i="58"/>
  <c r="AR1329" i="58"/>
  <c r="AS1329" i="58"/>
  <c r="E1330" i="58"/>
  <c r="F1330" i="58"/>
  <c r="G1330" i="58"/>
  <c r="H1330" i="58"/>
  <c r="I1330" i="58"/>
  <c r="J1330" i="58"/>
  <c r="K1330" i="58"/>
  <c r="L1330" i="58"/>
  <c r="M1330" i="58"/>
  <c r="N1330" i="58"/>
  <c r="O1330" i="58"/>
  <c r="P1330" i="58"/>
  <c r="Q1330" i="58"/>
  <c r="R1330" i="58"/>
  <c r="S1330" i="58"/>
  <c r="T1330" i="58"/>
  <c r="U1330" i="58"/>
  <c r="V1330" i="58"/>
  <c r="W1330" i="58"/>
  <c r="X1330" i="58"/>
  <c r="Y1330" i="58"/>
  <c r="Z1330" i="58"/>
  <c r="AA1330" i="58"/>
  <c r="AB1330" i="58"/>
  <c r="AC1330" i="58"/>
  <c r="AD1330" i="58"/>
  <c r="AE1330" i="58"/>
  <c r="AF1330" i="58"/>
  <c r="AG1330" i="58"/>
  <c r="AH1330" i="58"/>
  <c r="AI1330" i="58"/>
  <c r="AJ1330" i="58"/>
  <c r="AK1330" i="58"/>
  <c r="AL1330" i="58"/>
  <c r="AM1330" i="58"/>
  <c r="AN1330" i="58"/>
  <c r="AO1330" i="58"/>
  <c r="AP1330" i="58"/>
  <c r="AQ1330" i="58"/>
  <c r="AR1330" i="58"/>
  <c r="AS1330" i="58"/>
  <c r="E1331" i="58"/>
  <c r="F1331" i="58"/>
  <c r="G1331" i="58"/>
  <c r="H1331" i="58"/>
  <c r="I1331" i="58"/>
  <c r="J1331" i="58"/>
  <c r="K1331" i="58"/>
  <c r="L1331" i="58"/>
  <c r="M1331" i="58"/>
  <c r="N1331" i="58"/>
  <c r="O1331" i="58"/>
  <c r="P1331" i="58"/>
  <c r="Q1331" i="58"/>
  <c r="R1331" i="58"/>
  <c r="S1331" i="58"/>
  <c r="T1331" i="58"/>
  <c r="U1331" i="58"/>
  <c r="V1331" i="58"/>
  <c r="W1331" i="58"/>
  <c r="X1331" i="58"/>
  <c r="Y1331" i="58"/>
  <c r="Z1331" i="58"/>
  <c r="AA1331" i="58"/>
  <c r="AB1331" i="58"/>
  <c r="AC1331" i="58"/>
  <c r="AD1331" i="58"/>
  <c r="AE1331" i="58"/>
  <c r="AF1331" i="58"/>
  <c r="AG1331" i="58"/>
  <c r="AH1331" i="58"/>
  <c r="AI1331" i="58"/>
  <c r="AJ1331" i="58"/>
  <c r="AK1331" i="58"/>
  <c r="AL1331" i="58"/>
  <c r="AM1331" i="58"/>
  <c r="AN1331" i="58"/>
  <c r="AO1331" i="58"/>
  <c r="AP1331" i="58"/>
  <c r="AQ1331" i="58"/>
  <c r="AR1331" i="58"/>
  <c r="AS1331" i="58"/>
  <c r="E1332" i="58"/>
  <c r="F1332" i="58"/>
  <c r="G1332" i="58"/>
  <c r="H1332" i="58"/>
  <c r="I1332" i="58"/>
  <c r="J1332" i="58"/>
  <c r="K1332" i="58"/>
  <c r="L1332" i="58"/>
  <c r="M1332" i="58"/>
  <c r="N1332" i="58"/>
  <c r="O1332" i="58"/>
  <c r="P1332" i="58"/>
  <c r="Q1332" i="58"/>
  <c r="R1332" i="58"/>
  <c r="S1332" i="58"/>
  <c r="T1332" i="58"/>
  <c r="U1332" i="58"/>
  <c r="V1332" i="58"/>
  <c r="W1332" i="58"/>
  <c r="X1332" i="58"/>
  <c r="Y1332" i="58"/>
  <c r="Z1332" i="58"/>
  <c r="AA1332" i="58"/>
  <c r="AB1332" i="58"/>
  <c r="AC1332" i="58"/>
  <c r="AD1332" i="58"/>
  <c r="AE1332" i="58"/>
  <c r="AF1332" i="58"/>
  <c r="AG1332" i="58"/>
  <c r="AH1332" i="58"/>
  <c r="AI1332" i="58"/>
  <c r="AJ1332" i="58"/>
  <c r="AK1332" i="58"/>
  <c r="AL1332" i="58"/>
  <c r="AM1332" i="58"/>
  <c r="AN1332" i="58"/>
  <c r="AO1332" i="58"/>
  <c r="AP1332" i="58"/>
  <c r="AQ1332" i="58"/>
  <c r="AR1332" i="58"/>
  <c r="AS1332" i="58"/>
  <c r="E1333" i="58"/>
  <c r="F1333" i="58"/>
  <c r="G1333" i="58"/>
  <c r="H1333" i="58"/>
  <c r="I1333" i="58"/>
  <c r="J1333" i="58"/>
  <c r="K1333" i="58"/>
  <c r="L1333" i="58"/>
  <c r="M1333" i="58"/>
  <c r="N1333" i="58"/>
  <c r="O1333" i="58"/>
  <c r="P1333" i="58"/>
  <c r="Q1333" i="58"/>
  <c r="R1333" i="58"/>
  <c r="S1333" i="58"/>
  <c r="T1333" i="58"/>
  <c r="U1333" i="58"/>
  <c r="V1333" i="58"/>
  <c r="W1333" i="58"/>
  <c r="X1333" i="58"/>
  <c r="Y1333" i="58"/>
  <c r="Z1333" i="58"/>
  <c r="AA1333" i="58"/>
  <c r="AB1333" i="58"/>
  <c r="AC1333" i="58"/>
  <c r="AD1333" i="58"/>
  <c r="AE1333" i="58"/>
  <c r="AF1333" i="58"/>
  <c r="AG1333" i="58"/>
  <c r="AH1333" i="58"/>
  <c r="AI1333" i="58"/>
  <c r="AJ1333" i="58"/>
  <c r="AK1333" i="58"/>
  <c r="AL1333" i="58"/>
  <c r="AM1333" i="58"/>
  <c r="AN1333" i="58"/>
  <c r="AO1333" i="58"/>
  <c r="AP1333" i="58"/>
  <c r="AQ1333" i="58"/>
  <c r="AR1333" i="58"/>
  <c r="AS1333" i="58"/>
  <c r="E1334" i="58"/>
  <c r="F1334" i="58"/>
  <c r="G1334" i="58"/>
  <c r="H1334" i="58"/>
  <c r="I1334" i="58"/>
  <c r="J1334" i="58"/>
  <c r="K1334" i="58"/>
  <c r="L1334" i="58"/>
  <c r="M1334" i="58"/>
  <c r="N1334" i="58"/>
  <c r="O1334" i="58"/>
  <c r="P1334" i="58"/>
  <c r="Q1334" i="58"/>
  <c r="R1334" i="58"/>
  <c r="S1334" i="58"/>
  <c r="T1334" i="58"/>
  <c r="U1334" i="58"/>
  <c r="V1334" i="58"/>
  <c r="W1334" i="58"/>
  <c r="X1334" i="58"/>
  <c r="Y1334" i="58"/>
  <c r="Z1334" i="58"/>
  <c r="AA1334" i="58"/>
  <c r="AB1334" i="58"/>
  <c r="AC1334" i="58"/>
  <c r="AD1334" i="58"/>
  <c r="AE1334" i="58"/>
  <c r="AF1334" i="58"/>
  <c r="AG1334" i="58"/>
  <c r="AH1334" i="58"/>
  <c r="AI1334" i="58"/>
  <c r="AJ1334" i="58"/>
  <c r="AK1334" i="58"/>
  <c r="AL1334" i="58"/>
  <c r="AM1334" i="58"/>
  <c r="AN1334" i="58"/>
  <c r="AO1334" i="58"/>
  <c r="AP1334" i="58"/>
  <c r="AQ1334" i="58"/>
  <c r="AR1334" i="58"/>
  <c r="AS1334" i="58"/>
  <c r="E1335" i="58"/>
  <c r="F1335" i="58"/>
  <c r="G1335" i="58"/>
  <c r="H1335" i="58"/>
  <c r="I1335" i="58"/>
  <c r="J1335" i="58"/>
  <c r="K1335" i="58"/>
  <c r="L1335" i="58"/>
  <c r="M1335" i="58"/>
  <c r="N1335" i="58"/>
  <c r="O1335" i="58"/>
  <c r="P1335" i="58"/>
  <c r="Q1335" i="58"/>
  <c r="R1335" i="58"/>
  <c r="S1335" i="58"/>
  <c r="T1335" i="58"/>
  <c r="U1335" i="58"/>
  <c r="V1335" i="58"/>
  <c r="W1335" i="58"/>
  <c r="X1335" i="58"/>
  <c r="Y1335" i="58"/>
  <c r="Z1335" i="58"/>
  <c r="AA1335" i="58"/>
  <c r="AB1335" i="58"/>
  <c r="AC1335" i="58"/>
  <c r="AD1335" i="58"/>
  <c r="AE1335" i="58"/>
  <c r="AF1335" i="58"/>
  <c r="AG1335" i="58"/>
  <c r="AH1335" i="58"/>
  <c r="AI1335" i="58"/>
  <c r="AJ1335" i="58"/>
  <c r="AK1335" i="58"/>
  <c r="AL1335" i="58"/>
  <c r="AM1335" i="58"/>
  <c r="AN1335" i="58"/>
  <c r="AO1335" i="58"/>
  <c r="AP1335" i="58"/>
  <c r="AQ1335" i="58"/>
  <c r="AR1335" i="58"/>
  <c r="AS1335" i="58"/>
  <c r="E1336" i="58"/>
  <c r="F1336" i="58"/>
  <c r="G1336" i="58"/>
  <c r="H1336" i="58"/>
  <c r="I1336" i="58"/>
  <c r="J1336" i="58"/>
  <c r="K1336" i="58"/>
  <c r="L1336" i="58"/>
  <c r="M1336" i="58"/>
  <c r="N1336" i="58"/>
  <c r="O1336" i="58"/>
  <c r="P1336" i="58"/>
  <c r="Q1336" i="58"/>
  <c r="R1336" i="58"/>
  <c r="S1336" i="58"/>
  <c r="T1336" i="58"/>
  <c r="U1336" i="58"/>
  <c r="V1336" i="58"/>
  <c r="W1336" i="58"/>
  <c r="X1336" i="58"/>
  <c r="Y1336" i="58"/>
  <c r="Z1336" i="58"/>
  <c r="AA1336" i="58"/>
  <c r="AB1336" i="58"/>
  <c r="AC1336" i="58"/>
  <c r="AD1336" i="58"/>
  <c r="AE1336" i="58"/>
  <c r="AF1336" i="58"/>
  <c r="AG1336" i="58"/>
  <c r="AH1336" i="58"/>
  <c r="AI1336" i="58"/>
  <c r="AJ1336" i="58"/>
  <c r="AK1336" i="58"/>
  <c r="AL1336" i="58"/>
  <c r="AM1336" i="58"/>
  <c r="AN1336" i="58"/>
  <c r="AO1336" i="58"/>
  <c r="AP1336" i="58"/>
  <c r="AQ1336" i="58"/>
  <c r="AR1336" i="58"/>
  <c r="AS1336" i="58"/>
  <c r="E1337" i="58"/>
  <c r="F1337" i="58"/>
  <c r="G1337" i="58"/>
  <c r="H1337" i="58"/>
  <c r="I1337" i="58"/>
  <c r="J1337" i="58"/>
  <c r="K1337" i="58"/>
  <c r="L1337" i="58"/>
  <c r="M1337" i="58"/>
  <c r="N1337" i="58"/>
  <c r="O1337" i="58"/>
  <c r="P1337" i="58"/>
  <c r="Q1337" i="58"/>
  <c r="R1337" i="58"/>
  <c r="S1337" i="58"/>
  <c r="T1337" i="58"/>
  <c r="U1337" i="58"/>
  <c r="V1337" i="58"/>
  <c r="W1337" i="58"/>
  <c r="X1337" i="58"/>
  <c r="Y1337" i="58"/>
  <c r="Z1337" i="58"/>
  <c r="AA1337" i="58"/>
  <c r="AB1337" i="58"/>
  <c r="AC1337" i="58"/>
  <c r="AD1337" i="58"/>
  <c r="AE1337" i="58"/>
  <c r="AF1337" i="58"/>
  <c r="AG1337" i="58"/>
  <c r="AH1337" i="58"/>
  <c r="AI1337" i="58"/>
  <c r="AJ1337" i="58"/>
  <c r="AK1337" i="58"/>
  <c r="AL1337" i="58"/>
  <c r="AM1337" i="58"/>
  <c r="AN1337" i="58"/>
  <c r="AO1337" i="58"/>
  <c r="AP1337" i="58"/>
  <c r="AQ1337" i="58"/>
  <c r="AR1337" i="58"/>
  <c r="AS1337" i="58"/>
  <c r="E1338" i="58"/>
  <c r="F1338" i="58"/>
  <c r="G1338" i="58"/>
  <c r="H1338" i="58"/>
  <c r="I1338" i="58"/>
  <c r="J1338" i="58"/>
  <c r="K1338" i="58"/>
  <c r="L1338" i="58"/>
  <c r="M1338" i="58"/>
  <c r="N1338" i="58"/>
  <c r="O1338" i="58"/>
  <c r="P1338" i="58"/>
  <c r="Q1338" i="58"/>
  <c r="R1338" i="58"/>
  <c r="S1338" i="58"/>
  <c r="T1338" i="58"/>
  <c r="U1338" i="58"/>
  <c r="V1338" i="58"/>
  <c r="W1338" i="58"/>
  <c r="X1338" i="58"/>
  <c r="Y1338" i="58"/>
  <c r="Z1338" i="58"/>
  <c r="AA1338" i="58"/>
  <c r="AB1338" i="58"/>
  <c r="AC1338" i="58"/>
  <c r="AD1338" i="58"/>
  <c r="AE1338" i="58"/>
  <c r="AF1338" i="58"/>
  <c r="AG1338" i="58"/>
  <c r="AH1338" i="58"/>
  <c r="AI1338" i="58"/>
  <c r="AJ1338" i="58"/>
  <c r="AK1338" i="58"/>
  <c r="AL1338" i="58"/>
  <c r="AM1338" i="58"/>
  <c r="AN1338" i="58"/>
  <c r="AO1338" i="58"/>
  <c r="AP1338" i="58"/>
  <c r="AQ1338" i="58"/>
  <c r="AR1338" i="58"/>
  <c r="AS1338" i="58"/>
  <c r="E1339" i="58"/>
  <c r="F1339" i="58"/>
  <c r="G1339" i="58"/>
  <c r="H1339" i="58"/>
  <c r="I1339" i="58"/>
  <c r="J1339" i="58"/>
  <c r="K1339" i="58"/>
  <c r="L1339" i="58"/>
  <c r="M1339" i="58"/>
  <c r="N1339" i="58"/>
  <c r="O1339" i="58"/>
  <c r="P1339" i="58"/>
  <c r="Q1339" i="58"/>
  <c r="R1339" i="58"/>
  <c r="S1339" i="58"/>
  <c r="T1339" i="58"/>
  <c r="U1339" i="58"/>
  <c r="V1339" i="58"/>
  <c r="W1339" i="58"/>
  <c r="X1339" i="58"/>
  <c r="Y1339" i="58"/>
  <c r="Z1339" i="58"/>
  <c r="AA1339" i="58"/>
  <c r="AB1339" i="58"/>
  <c r="AC1339" i="58"/>
  <c r="AD1339" i="58"/>
  <c r="AE1339" i="58"/>
  <c r="AF1339" i="58"/>
  <c r="AG1339" i="58"/>
  <c r="AH1339" i="58"/>
  <c r="AI1339" i="58"/>
  <c r="AJ1339" i="58"/>
  <c r="AK1339" i="58"/>
  <c r="AL1339" i="58"/>
  <c r="AM1339" i="58"/>
  <c r="AN1339" i="58"/>
  <c r="AO1339" i="58"/>
  <c r="AP1339" i="58"/>
  <c r="AQ1339" i="58"/>
  <c r="AR1339" i="58"/>
  <c r="AS1339" i="58"/>
  <c r="E1340" i="58"/>
  <c r="F1340" i="58"/>
  <c r="G1340" i="58"/>
  <c r="H1340" i="58"/>
  <c r="I1340" i="58"/>
  <c r="J1340" i="58"/>
  <c r="K1340" i="58"/>
  <c r="L1340" i="58"/>
  <c r="M1340" i="58"/>
  <c r="N1340" i="58"/>
  <c r="O1340" i="58"/>
  <c r="P1340" i="58"/>
  <c r="Q1340" i="58"/>
  <c r="R1340" i="58"/>
  <c r="S1340" i="58"/>
  <c r="T1340" i="58"/>
  <c r="U1340" i="58"/>
  <c r="V1340" i="58"/>
  <c r="W1340" i="58"/>
  <c r="X1340" i="58"/>
  <c r="Y1340" i="58"/>
  <c r="Z1340" i="58"/>
  <c r="AA1340" i="58"/>
  <c r="AB1340" i="58"/>
  <c r="AC1340" i="58"/>
  <c r="AD1340" i="58"/>
  <c r="AE1340" i="58"/>
  <c r="AF1340" i="58"/>
  <c r="AG1340" i="58"/>
  <c r="AH1340" i="58"/>
  <c r="AI1340" i="58"/>
  <c r="AJ1340" i="58"/>
  <c r="AK1340" i="58"/>
  <c r="AL1340" i="58"/>
  <c r="AM1340" i="58"/>
  <c r="AN1340" i="58"/>
  <c r="AO1340" i="58"/>
  <c r="AP1340" i="58"/>
  <c r="AQ1340" i="58"/>
  <c r="AR1340" i="58"/>
  <c r="AS1340" i="58"/>
  <c r="E1341" i="58"/>
  <c r="F1341" i="58"/>
  <c r="G1341" i="58"/>
  <c r="H1341" i="58"/>
  <c r="I1341" i="58"/>
  <c r="J1341" i="58"/>
  <c r="K1341" i="58"/>
  <c r="L1341" i="58"/>
  <c r="M1341" i="58"/>
  <c r="N1341" i="58"/>
  <c r="O1341" i="58"/>
  <c r="P1341" i="58"/>
  <c r="Q1341" i="58"/>
  <c r="R1341" i="58"/>
  <c r="S1341" i="58"/>
  <c r="T1341" i="58"/>
  <c r="U1341" i="58"/>
  <c r="V1341" i="58"/>
  <c r="W1341" i="58"/>
  <c r="X1341" i="58"/>
  <c r="Y1341" i="58"/>
  <c r="Z1341" i="58"/>
  <c r="AA1341" i="58"/>
  <c r="AB1341" i="58"/>
  <c r="AC1341" i="58"/>
  <c r="AD1341" i="58"/>
  <c r="AE1341" i="58"/>
  <c r="AF1341" i="58"/>
  <c r="AG1341" i="58"/>
  <c r="AH1341" i="58"/>
  <c r="AI1341" i="58"/>
  <c r="AJ1341" i="58"/>
  <c r="AK1341" i="58"/>
  <c r="AL1341" i="58"/>
  <c r="AM1341" i="58"/>
  <c r="AN1341" i="58"/>
  <c r="AO1341" i="58"/>
  <c r="AP1341" i="58"/>
  <c r="AQ1341" i="58"/>
  <c r="AR1341" i="58"/>
  <c r="AS1341" i="58"/>
  <c r="E1342" i="58"/>
  <c r="F1342" i="58"/>
  <c r="G1342" i="58"/>
  <c r="H1342" i="58"/>
  <c r="I1342" i="58"/>
  <c r="J1342" i="58"/>
  <c r="K1342" i="58"/>
  <c r="L1342" i="58"/>
  <c r="M1342" i="58"/>
  <c r="N1342" i="58"/>
  <c r="O1342" i="58"/>
  <c r="P1342" i="58"/>
  <c r="Q1342" i="58"/>
  <c r="R1342" i="58"/>
  <c r="S1342" i="58"/>
  <c r="T1342" i="58"/>
  <c r="U1342" i="58"/>
  <c r="V1342" i="58"/>
  <c r="W1342" i="58"/>
  <c r="X1342" i="58"/>
  <c r="Y1342" i="58"/>
  <c r="Z1342" i="58"/>
  <c r="AA1342" i="58"/>
  <c r="AB1342" i="58"/>
  <c r="AC1342" i="58"/>
  <c r="AD1342" i="58"/>
  <c r="AE1342" i="58"/>
  <c r="AF1342" i="58"/>
  <c r="AG1342" i="58"/>
  <c r="AH1342" i="58"/>
  <c r="AI1342" i="58"/>
  <c r="AJ1342" i="58"/>
  <c r="AK1342" i="58"/>
  <c r="AL1342" i="58"/>
  <c r="AM1342" i="58"/>
  <c r="AN1342" i="58"/>
  <c r="AO1342" i="58"/>
  <c r="AP1342" i="58"/>
  <c r="AQ1342" i="58"/>
  <c r="AR1342" i="58"/>
  <c r="AS1342" i="58"/>
  <c r="E1343" i="58"/>
  <c r="F1343" i="58"/>
  <c r="G1343" i="58"/>
  <c r="H1343" i="58"/>
  <c r="I1343" i="58"/>
  <c r="J1343" i="58"/>
  <c r="K1343" i="58"/>
  <c r="L1343" i="58"/>
  <c r="M1343" i="58"/>
  <c r="N1343" i="58"/>
  <c r="O1343" i="58"/>
  <c r="P1343" i="58"/>
  <c r="Q1343" i="58"/>
  <c r="R1343" i="58"/>
  <c r="S1343" i="58"/>
  <c r="T1343" i="58"/>
  <c r="U1343" i="58"/>
  <c r="V1343" i="58"/>
  <c r="W1343" i="58"/>
  <c r="X1343" i="58"/>
  <c r="Y1343" i="58"/>
  <c r="Z1343" i="58"/>
  <c r="AA1343" i="58"/>
  <c r="AB1343" i="58"/>
  <c r="AC1343" i="58"/>
  <c r="AD1343" i="58"/>
  <c r="AE1343" i="58"/>
  <c r="AF1343" i="58"/>
  <c r="AG1343" i="58"/>
  <c r="AH1343" i="58"/>
  <c r="AI1343" i="58"/>
  <c r="AJ1343" i="58"/>
  <c r="AK1343" i="58"/>
  <c r="AL1343" i="58"/>
  <c r="AM1343" i="58"/>
  <c r="AN1343" i="58"/>
  <c r="AO1343" i="58"/>
  <c r="AP1343" i="58"/>
  <c r="AQ1343" i="58"/>
  <c r="AR1343" i="58"/>
  <c r="AS1343" i="58"/>
  <c r="E1344" i="58"/>
  <c r="F1344" i="58"/>
  <c r="G1344" i="58"/>
  <c r="H1344" i="58"/>
  <c r="I1344" i="58"/>
  <c r="J1344" i="58"/>
  <c r="K1344" i="58"/>
  <c r="L1344" i="58"/>
  <c r="M1344" i="58"/>
  <c r="N1344" i="58"/>
  <c r="O1344" i="58"/>
  <c r="P1344" i="58"/>
  <c r="Q1344" i="58"/>
  <c r="R1344" i="58"/>
  <c r="S1344" i="58"/>
  <c r="T1344" i="58"/>
  <c r="U1344" i="58"/>
  <c r="V1344" i="58"/>
  <c r="W1344" i="58"/>
  <c r="X1344" i="58"/>
  <c r="Y1344" i="58"/>
  <c r="Z1344" i="58"/>
  <c r="AA1344" i="58"/>
  <c r="AB1344" i="58"/>
  <c r="AC1344" i="58"/>
  <c r="AD1344" i="58"/>
  <c r="AE1344" i="58"/>
  <c r="AF1344" i="58"/>
  <c r="AG1344" i="58"/>
  <c r="AH1344" i="58"/>
  <c r="AI1344" i="58"/>
  <c r="AJ1344" i="58"/>
  <c r="AK1344" i="58"/>
  <c r="AL1344" i="58"/>
  <c r="AM1344" i="58"/>
  <c r="AN1344" i="58"/>
  <c r="AO1344" i="58"/>
  <c r="AP1344" i="58"/>
  <c r="AQ1344" i="58"/>
  <c r="AR1344" i="58"/>
  <c r="AS1344" i="58"/>
  <c r="E1346" i="58"/>
  <c r="F1346" i="58"/>
  <c r="G1346" i="58"/>
  <c r="H1346" i="58"/>
  <c r="I1346" i="58"/>
  <c r="J1346" i="58"/>
  <c r="K1346" i="58"/>
  <c r="L1346" i="58"/>
  <c r="M1346" i="58"/>
  <c r="N1346" i="58"/>
  <c r="O1346" i="58"/>
  <c r="P1346" i="58"/>
  <c r="Q1346" i="58"/>
  <c r="R1346" i="58"/>
  <c r="S1346" i="58"/>
  <c r="T1346" i="58"/>
  <c r="U1346" i="58"/>
  <c r="V1346" i="58"/>
  <c r="W1346" i="58"/>
  <c r="X1346" i="58"/>
  <c r="Y1346" i="58"/>
  <c r="Z1346" i="58"/>
  <c r="AA1346" i="58"/>
  <c r="AB1346" i="58"/>
  <c r="AC1346" i="58"/>
  <c r="AD1346" i="58"/>
  <c r="AE1346" i="58"/>
  <c r="AF1346" i="58"/>
  <c r="AG1346" i="58"/>
  <c r="AH1346" i="58"/>
  <c r="AI1346" i="58"/>
  <c r="AJ1346" i="58"/>
  <c r="AK1346" i="58"/>
  <c r="AL1346" i="58"/>
  <c r="AM1346" i="58"/>
  <c r="AN1346" i="58"/>
  <c r="AO1346" i="58"/>
  <c r="AP1346" i="58"/>
  <c r="AQ1346" i="58"/>
  <c r="AR1346" i="58"/>
  <c r="AS1346" i="58"/>
  <c r="D1347" i="58"/>
  <c r="E1347" i="58"/>
  <c r="F1347" i="58"/>
  <c r="G1347" i="58"/>
  <c r="H1347" i="58"/>
  <c r="I1347" i="58"/>
  <c r="J1347" i="58"/>
  <c r="K1347" i="58"/>
  <c r="L1347" i="58"/>
  <c r="M1347" i="58"/>
  <c r="N1347" i="58"/>
  <c r="O1347" i="58"/>
  <c r="P1347" i="58"/>
  <c r="Q1347" i="58"/>
  <c r="R1347" i="58"/>
  <c r="S1347" i="58"/>
  <c r="T1347" i="58"/>
  <c r="U1347" i="58"/>
  <c r="V1347" i="58"/>
  <c r="W1347" i="58"/>
  <c r="X1347" i="58"/>
  <c r="Y1347" i="58"/>
  <c r="Z1347" i="58"/>
  <c r="AA1347" i="58"/>
  <c r="AB1347" i="58"/>
  <c r="AC1347" i="58"/>
  <c r="AD1347" i="58"/>
  <c r="AE1347" i="58"/>
  <c r="AF1347" i="58"/>
  <c r="AG1347" i="58"/>
  <c r="AH1347" i="58"/>
  <c r="AI1347" i="58"/>
  <c r="AJ1347" i="58"/>
  <c r="AK1347" i="58"/>
  <c r="AL1347" i="58"/>
  <c r="AM1347" i="58"/>
  <c r="AN1347" i="58"/>
  <c r="AO1347" i="58"/>
  <c r="AP1347" i="58"/>
  <c r="AQ1347" i="58"/>
  <c r="AR1347" i="58"/>
  <c r="AS1347" i="58"/>
  <c r="D1348" i="58"/>
  <c r="E1348" i="58"/>
  <c r="F1348" i="58"/>
  <c r="G1348" i="58"/>
  <c r="H1348" i="58"/>
  <c r="I1348" i="58"/>
  <c r="J1348" i="58"/>
  <c r="K1348" i="58"/>
  <c r="L1348" i="58"/>
  <c r="M1348" i="58"/>
  <c r="N1348" i="58"/>
  <c r="O1348" i="58"/>
  <c r="P1348" i="58"/>
  <c r="Q1348" i="58"/>
  <c r="R1348" i="58"/>
  <c r="S1348" i="58"/>
  <c r="T1348" i="58"/>
  <c r="U1348" i="58"/>
  <c r="V1348" i="58"/>
  <c r="W1348" i="58"/>
  <c r="X1348" i="58"/>
  <c r="Y1348" i="58"/>
  <c r="Z1348" i="58"/>
  <c r="AA1348" i="58"/>
  <c r="AB1348" i="58"/>
  <c r="AC1348" i="58"/>
  <c r="AD1348" i="58"/>
  <c r="AE1348" i="58"/>
  <c r="AF1348" i="58"/>
  <c r="AG1348" i="58"/>
  <c r="AH1348" i="58"/>
  <c r="AI1348" i="58"/>
  <c r="AJ1348" i="58"/>
  <c r="AK1348" i="58"/>
  <c r="AL1348" i="58"/>
  <c r="AM1348" i="58"/>
  <c r="AN1348" i="58"/>
  <c r="AO1348" i="58"/>
  <c r="AP1348" i="58"/>
  <c r="AQ1348" i="58"/>
  <c r="AR1348" i="58"/>
  <c r="AS1348" i="58"/>
  <c r="D1349" i="58"/>
  <c r="E1349" i="58"/>
  <c r="F1349" i="58"/>
  <c r="G1349" i="58"/>
  <c r="H1349" i="58"/>
  <c r="I1349" i="58"/>
  <c r="J1349" i="58"/>
  <c r="K1349" i="58"/>
  <c r="L1349" i="58"/>
  <c r="M1349" i="58"/>
  <c r="N1349" i="58"/>
  <c r="O1349" i="58"/>
  <c r="P1349" i="58"/>
  <c r="Q1349" i="58"/>
  <c r="R1349" i="58"/>
  <c r="S1349" i="58"/>
  <c r="T1349" i="58"/>
  <c r="U1349" i="58"/>
  <c r="V1349" i="58"/>
  <c r="W1349" i="58"/>
  <c r="X1349" i="58"/>
  <c r="Y1349" i="58"/>
  <c r="Z1349" i="58"/>
  <c r="AA1349" i="58"/>
  <c r="AB1349" i="58"/>
  <c r="AC1349" i="58"/>
  <c r="AD1349" i="58"/>
  <c r="AE1349" i="58"/>
  <c r="AF1349" i="58"/>
  <c r="AG1349" i="58"/>
  <c r="AH1349" i="58"/>
  <c r="AI1349" i="58"/>
  <c r="AJ1349" i="58"/>
  <c r="AK1349" i="58"/>
  <c r="AL1349" i="58"/>
  <c r="AM1349" i="58"/>
  <c r="AN1349" i="58"/>
  <c r="AO1349" i="58"/>
  <c r="AP1349" i="58"/>
  <c r="AQ1349" i="58"/>
  <c r="AR1349" i="58"/>
  <c r="AS1349" i="58"/>
  <c r="D1350" i="58"/>
  <c r="E1350" i="58"/>
  <c r="F1350" i="58"/>
  <c r="G1350" i="58"/>
  <c r="H1350" i="58"/>
  <c r="I1350" i="58"/>
  <c r="J1350" i="58"/>
  <c r="K1350" i="58"/>
  <c r="L1350" i="58"/>
  <c r="M1350" i="58"/>
  <c r="N1350" i="58"/>
  <c r="O1350" i="58"/>
  <c r="P1350" i="58"/>
  <c r="Q1350" i="58"/>
  <c r="R1350" i="58"/>
  <c r="S1350" i="58"/>
  <c r="T1350" i="58"/>
  <c r="U1350" i="58"/>
  <c r="V1350" i="58"/>
  <c r="W1350" i="58"/>
  <c r="X1350" i="58"/>
  <c r="Y1350" i="58"/>
  <c r="Z1350" i="58"/>
  <c r="AA1350" i="58"/>
  <c r="AB1350" i="58"/>
  <c r="AC1350" i="58"/>
  <c r="AD1350" i="58"/>
  <c r="AE1350" i="58"/>
  <c r="AF1350" i="58"/>
  <c r="AG1350" i="58"/>
  <c r="AH1350" i="58"/>
  <c r="AI1350" i="58"/>
  <c r="AJ1350" i="58"/>
  <c r="AK1350" i="58"/>
  <c r="AL1350" i="58"/>
  <c r="AM1350" i="58"/>
  <c r="AN1350" i="58"/>
  <c r="AO1350" i="58"/>
  <c r="AP1350" i="58"/>
  <c r="AQ1350" i="58"/>
  <c r="AR1350" i="58"/>
  <c r="AS1350" i="58"/>
  <c r="D1351" i="58"/>
  <c r="E1351" i="58"/>
  <c r="F1351" i="58"/>
  <c r="G1351" i="58"/>
  <c r="H1351" i="58"/>
  <c r="I1351" i="58"/>
  <c r="J1351" i="58"/>
  <c r="K1351" i="58"/>
  <c r="L1351" i="58"/>
  <c r="M1351" i="58"/>
  <c r="N1351" i="58"/>
  <c r="O1351" i="58"/>
  <c r="P1351" i="58"/>
  <c r="Q1351" i="58"/>
  <c r="R1351" i="58"/>
  <c r="S1351" i="58"/>
  <c r="T1351" i="58"/>
  <c r="U1351" i="58"/>
  <c r="V1351" i="58"/>
  <c r="W1351" i="58"/>
  <c r="X1351" i="58"/>
  <c r="Y1351" i="58"/>
  <c r="Z1351" i="58"/>
  <c r="AA1351" i="58"/>
  <c r="AB1351" i="58"/>
  <c r="AC1351" i="58"/>
  <c r="AD1351" i="58"/>
  <c r="AE1351" i="58"/>
  <c r="AF1351" i="58"/>
  <c r="AG1351" i="58"/>
  <c r="AH1351" i="58"/>
  <c r="AI1351" i="58"/>
  <c r="AJ1351" i="58"/>
  <c r="AK1351" i="58"/>
  <c r="AL1351" i="58"/>
  <c r="AM1351" i="58"/>
  <c r="AN1351" i="58"/>
  <c r="AO1351" i="58"/>
  <c r="AP1351" i="58"/>
  <c r="AQ1351" i="58"/>
  <c r="AR1351" i="58"/>
  <c r="AS1351" i="58"/>
  <c r="D1352" i="58"/>
  <c r="E1352" i="58"/>
  <c r="F1352" i="58"/>
  <c r="G1352" i="58"/>
  <c r="H1352" i="58"/>
  <c r="I1352" i="58"/>
  <c r="J1352" i="58"/>
  <c r="K1352" i="58"/>
  <c r="L1352" i="58"/>
  <c r="M1352" i="58"/>
  <c r="N1352" i="58"/>
  <c r="O1352" i="58"/>
  <c r="P1352" i="58"/>
  <c r="Q1352" i="58"/>
  <c r="R1352" i="58"/>
  <c r="S1352" i="58"/>
  <c r="T1352" i="58"/>
  <c r="U1352" i="58"/>
  <c r="V1352" i="58"/>
  <c r="W1352" i="58"/>
  <c r="X1352" i="58"/>
  <c r="Y1352" i="58"/>
  <c r="Z1352" i="58"/>
  <c r="AA1352" i="58"/>
  <c r="AB1352" i="58"/>
  <c r="AC1352" i="58"/>
  <c r="AD1352" i="58"/>
  <c r="AE1352" i="58"/>
  <c r="AF1352" i="58"/>
  <c r="AG1352" i="58"/>
  <c r="AH1352" i="58"/>
  <c r="AI1352" i="58"/>
  <c r="AJ1352" i="58"/>
  <c r="AK1352" i="58"/>
  <c r="AL1352" i="58"/>
  <c r="AM1352" i="58"/>
  <c r="AN1352" i="58"/>
  <c r="AO1352" i="58"/>
  <c r="AP1352" i="58"/>
  <c r="AQ1352" i="58"/>
  <c r="AR1352" i="58"/>
  <c r="AS1352" i="58"/>
  <c r="D1353" i="58"/>
  <c r="E1353" i="58"/>
  <c r="F1353" i="58"/>
  <c r="G1353" i="58"/>
  <c r="H1353" i="58"/>
  <c r="I1353" i="58"/>
  <c r="J1353" i="58"/>
  <c r="K1353" i="58"/>
  <c r="L1353" i="58"/>
  <c r="M1353" i="58"/>
  <c r="N1353" i="58"/>
  <c r="O1353" i="58"/>
  <c r="P1353" i="58"/>
  <c r="Q1353" i="58"/>
  <c r="R1353" i="58"/>
  <c r="S1353" i="58"/>
  <c r="T1353" i="58"/>
  <c r="U1353" i="58"/>
  <c r="V1353" i="58"/>
  <c r="W1353" i="58"/>
  <c r="X1353" i="58"/>
  <c r="Y1353" i="58"/>
  <c r="Z1353" i="58"/>
  <c r="AA1353" i="58"/>
  <c r="AB1353" i="58"/>
  <c r="AC1353" i="58"/>
  <c r="AD1353" i="58"/>
  <c r="AE1353" i="58"/>
  <c r="AF1353" i="58"/>
  <c r="AG1353" i="58"/>
  <c r="AH1353" i="58"/>
  <c r="AI1353" i="58"/>
  <c r="AJ1353" i="58"/>
  <c r="AK1353" i="58"/>
  <c r="AL1353" i="58"/>
  <c r="AM1353" i="58"/>
  <c r="AN1353" i="58"/>
  <c r="AO1353" i="58"/>
  <c r="AP1353" i="58"/>
  <c r="AQ1353" i="58"/>
  <c r="AR1353" i="58"/>
  <c r="AS1353" i="58"/>
  <c r="D1354" i="58"/>
  <c r="E1354" i="58"/>
  <c r="F1354" i="58"/>
  <c r="G1354" i="58"/>
  <c r="H1354" i="58"/>
  <c r="I1354" i="58"/>
  <c r="J1354" i="58"/>
  <c r="K1354" i="58"/>
  <c r="L1354" i="58"/>
  <c r="M1354" i="58"/>
  <c r="N1354" i="58"/>
  <c r="O1354" i="58"/>
  <c r="P1354" i="58"/>
  <c r="Q1354" i="58"/>
  <c r="R1354" i="58"/>
  <c r="S1354" i="58"/>
  <c r="T1354" i="58"/>
  <c r="U1354" i="58"/>
  <c r="V1354" i="58"/>
  <c r="W1354" i="58"/>
  <c r="X1354" i="58"/>
  <c r="Y1354" i="58"/>
  <c r="Z1354" i="58"/>
  <c r="AA1354" i="58"/>
  <c r="AB1354" i="58"/>
  <c r="AC1354" i="58"/>
  <c r="AD1354" i="58"/>
  <c r="AE1354" i="58"/>
  <c r="AF1354" i="58"/>
  <c r="AG1354" i="58"/>
  <c r="AH1354" i="58"/>
  <c r="AI1354" i="58"/>
  <c r="AJ1354" i="58"/>
  <c r="AK1354" i="58"/>
  <c r="AL1354" i="58"/>
  <c r="AM1354" i="58"/>
  <c r="AN1354" i="58"/>
  <c r="AO1354" i="58"/>
  <c r="AP1354" i="58"/>
  <c r="AQ1354" i="58"/>
  <c r="AR1354" i="58"/>
  <c r="AS1354" i="58"/>
  <c r="D1355" i="58"/>
  <c r="E1355" i="58"/>
  <c r="F1355" i="58"/>
  <c r="G1355" i="58"/>
  <c r="H1355" i="58"/>
  <c r="I1355" i="58"/>
  <c r="J1355" i="58"/>
  <c r="K1355" i="58"/>
  <c r="L1355" i="58"/>
  <c r="M1355" i="58"/>
  <c r="N1355" i="58"/>
  <c r="O1355" i="58"/>
  <c r="P1355" i="58"/>
  <c r="Q1355" i="58"/>
  <c r="R1355" i="58"/>
  <c r="S1355" i="58"/>
  <c r="T1355" i="58"/>
  <c r="U1355" i="58"/>
  <c r="V1355" i="58"/>
  <c r="W1355" i="58"/>
  <c r="X1355" i="58"/>
  <c r="Y1355" i="58"/>
  <c r="Z1355" i="58"/>
  <c r="AA1355" i="58"/>
  <c r="AB1355" i="58"/>
  <c r="AC1355" i="58"/>
  <c r="AD1355" i="58"/>
  <c r="AE1355" i="58"/>
  <c r="AF1355" i="58"/>
  <c r="AG1355" i="58"/>
  <c r="AH1355" i="58"/>
  <c r="AI1355" i="58"/>
  <c r="AJ1355" i="58"/>
  <c r="AK1355" i="58"/>
  <c r="AL1355" i="58"/>
  <c r="AM1355" i="58"/>
  <c r="AN1355" i="58"/>
  <c r="AO1355" i="58"/>
  <c r="AP1355" i="58"/>
  <c r="AQ1355" i="58"/>
  <c r="AR1355" i="58"/>
  <c r="AS1355" i="58"/>
  <c r="D1356" i="58"/>
  <c r="E1356" i="58"/>
  <c r="F1356" i="58"/>
  <c r="G1356" i="58"/>
  <c r="H1356" i="58"/>
  <c r="I1356" i="58"/>
  <c r="J1356" i="58"/>
  <c r="K1356" i="58"/>
  <c r="L1356" i="58"/>
  <c r="M1356" i="58"/>
  <c r="N1356" i="58"/>
  <c r="O1356" i="58"/>
  <c r="P1356" i="58"/>
  <c r="Q1356" i="58"/>
  <c r="R1356" i="58"/>
  <c r="S1356" i="58"/>
  <c r="T1356" i="58"/>
  <c r="U1356" i="58"/>
  <c r="V1356" i="58"/>
  <c r="W1356" i="58"/>
  <c r="X1356" i="58"/>
  <c r="Y1356" i="58"/>
  <c r="Z1356" i="58"/>
  <c r="AA1356" i="58"/>
  <c r="AB1356" i="58"/>
  <c r="AC1356" i="58"/>
  <c r="AD1356" i="58"/>
  <c r="AE1356" i="58"/>
  <c r="AF1356" i="58"/>
  <c r="AG1356" i="58"/>
  <c r="AH1356" i="58"/>
  <c r="AI1356" i="58"/>
  <c r="AJ1356" i="58"/>
  <c r="AK1356" i="58"/>
  <c r="AL1356" i="58"/>
  <c r="AM1356" i="58"/>
  <c r="AN1356" i="58"/>
  <c r="AO1356" i="58"/>
  <c r="AP1356" i="58"/>
  <c r="AQ1356" i="58"/>
  <c r="AR1356" i="58"/>
  <c r="AS1356" i="58"/>
  <c r="D1357" i="58"/>
  <c r="E1357" i="58"/>
  <c r="F1357" i="58"/>
  <c r="G1357" i="58"/>
  <c r="H1357" i="58"/>
  <c r="I1357" i="58"/>
  <c r="J1357" i="58"/>
  <c r="K1357" i="58"/>
  <c r="L1357" i="58"/>
  <c r="M1357" i="58"/>
  <c r="N1357" i="58"/>
  <c r="O1357" i="58"/>
  <c r="P1357" i="58"/>
  <c r="Q1357" i="58"/>
  <c r="R1357" i="58"/>
  <c r="S1357" i="58"/>
  <c r="T1357" i="58"/>
  <c r="U1357" i="58"/>
  <c r="V1357" i="58"/>
  <c r="W1357" i="58"/>
  <c r="X1357" i="58"/>
  <c r="Y1357" i="58"/>
  <c r="Z1357" i="58"/>
  <c r="AA1357" i="58"/>
  <c r="AB1357" i="58"/>
  <c r="AC1357" i="58"/>
  <c r="AD1357" i="58"/>
  <c r="AE1357" i="58"/>
  <c r="AF1357" i="58"/>
  <c r="AG1357" i="58"/>
  <c r="AH1357" i="58"/>
  <c r="AI1357" i="58"/>
  <c r="AJ1357" i="58"/>
  <c r="AK1357" i="58"/>
  <c r="AL1357" i="58"/>
  <c r="AM1357" i="58"/>
  <c r="AN1357" i="58"/>
  <c r="AO1357" i="58"/>
  <c r="AP1357" i="58"/>
  <c r="AQ1357" i="58"/>
  <c r="AR1357" i="58"/>
  <c r="AS1357" i="58"/>
  <c r="D1358" i="58"/>
  <c r="E1358" i="58"/>
  <c r="F1358" i="58"/>
  <c r="G1358" i="58"/>
  <c r="H1358" i="58"/>
  <c r="I1358" i="58"/>
  <c r="J1358" i="58"/>
  <c r="K1358" i="58"/>
  <c r="L1358" i="58"/>
  <c r="M1358" i="58"/>
  <c r="N1358" i="58"/>
  <c r="O1358" i="58"/>
  <c r="P1358" i="58"/>
  <c r="Q1358" i="58"/>
  <c r="R1358" i="58"/>
  <c r="S1358" i="58"/>
  <c r="T1358" i="58"/>
  <c r="U1358" i="58"/>
  <c r="V1358" i="58"/>
  <c r="W1358" i="58"/>
  <c r="X1358" i="58"/>
  <c r="Y1358" i="58"/>
  <c r="Z1358" i="58"/>
  <c r="AA1358" i="58"/>
  <c r="AB1358" i="58"/>
  <c r="AC1358" i="58"/>
  <c r="AD1358" i="58"/>
  <c r="AE1358" i="58"/>
  <c r="AF1358" i="58"/>
  <c r="AG1358" i="58"/>
  <c r="AH1358" i="58"/>
  <c r="AI1358" i="58"/>
  <c r="AJ1358" i="58"/>
  <c r="AK1358" i="58"/>
  <c r="AL1358" i="58"/>
  <c r="AM1358" i="58"/>
  <c r="AN1358" i="58"/>
  <c r="AO1358" i="58"/>
  <c r="AP1358" i="58"/>
  <c r="AQ1358" i="58"/>
  <c r="AR1358" i="58"/>
  <c r="AS1358" i="58"/>
  <c r="D1359" i="58"/>
  <c r="E1359" i="58"/>
  <c r="F1359" i="58"/>
  <c r="G1359" i="58"/>
  <c r="H1359" i="58"/>
  <c r="I1359" i="58"/>
  <c r="J1359" i="58"/>
  <c r="K1359" i="58"/>
  <c r="L1359" i="58"/>
  <c r="M1359" i="58"/>
  <c r="N1359" i="58"/>
  <c r="O1359" i="58"/>
  <c r="P1359" i="58"/>
  <c r="Q1359" i="58"/>
  <c r="R1359" i="58"/>
  <c r="S1359" i="58"/>
  <c r="T1359" i="58"/>
  <c r="U1359" i="58"/>
  <c r="V1359" i="58"/>
  <c r="W1359" i="58"/>
  <c r="X1359" i="58"/>
  <c r="Y1359" i="58"/>
  <c r="Z1359" i="58"/>
  <c r="AA1359" i="58"/>
  <c r="AB1359" i="58"/>
  <c r="AC1359" i="58"/>
  <c r="AD1359" i="58"/>
  <c r="AE1359" i="58"/>
  <c r="AF1359" i="58"/>
  <c r="AG1359" i="58"/>
  <c r="AH1359" i="58"/>
  <c r="AI1359" i="58"/>
  <c r="AJ1359" i="58"/>
  <c r="AK1359" i="58"/>
  <c r="AL1359" i="58"/>
  <c r="AM1359" i="58"/>
  <c r="AN1359" i="58"/>
  <c r="AO1359" i="58"/>
  <c r="AP1359" i="58"/>
  <c r="AQ1359" i="58"/>
  <c r="AR1359" i="58"/>
  <c r="AS1359" i="58"/>
  <c r="D1360" i="58"/>
  <c r="E1360" i="58"/>
  <c r="F1360" i="58"/>
  <c r="G1360" i="58"/>
  <c r="H1360" i="58"/>
  <c r="I1360" i="58"/>
  <c r="J1360" i="58"/>
  <c r="K1360" i="58"/>
  <c r="L1360" i="58"/>
  <c r="M1360" i="58"/>
  <c r="N1360" i="58"/>
  <c r="O1360" i="58"/>
  <c r="P1360" i="58"/>
  <c r="Q1360" i="58"/>
  <c r="R1360" i="58"/>
  <c r="S1360" i="58"/>
  <c r="T1360" i="58"/>
  <c r="U1360" i="58"/>
  <c r="V1360" i="58"/>
  <c r="W1360" i="58"/>
  <c r="X1360" i="58"/>
  <c r="Y1360" i="58"/>
  <c r="Z1360" i="58"/>
  <c r="AA1360" i="58"/>
  <c r="AB1360" i="58"/>
  <c r="AC1360" i="58"/>
  <c r="AD1360" i="58"/>
  <c r="AE1360" i="58"/>
  <c r="AF1360" i="58"/>
  <c r="AG1360" i="58"/>
  <c r="AH1360" i="58"/>
  <c r="AI1360" i="58"/>
  <c r="AJ1360" i="58"/>
  <c r="AK1360" i="58"/>
  <c r="AL1360" i="58"/>
  <c r="AM1360" i="58"/>
  <c r="AN1360" i="58"/>
  <c r="AO1360" i="58"/>
  <c r="AP1360" i="58"/>
  <c r="AQ1360" i="58"/>
  <c r="AR1360" i="58"/>
  <c r="AS1360" i="58"/>
  <c r="D1361" i="58"/>
  <c r="E1361" i="58"/>
  <c r="F1361" i="58"/>
  <c r="G1361" i="58"/>
  <c r="H1361" i="58"/>
  <c r="I1361" i="58"/>
  <c r="J1361" i="58"/>
  <c r="K1361" i="58"/>
  <c r="L1361" i="58"/>
  <c r="M1361" i="58"/>
  <c r="N1361" i="58"/>
  <c r="O1361" i="58"/>
  <c r="P1361" i="58"/>
  <c r="Q1361" i="58"/>
  <c r="R1361" i="58"/>
  <c r="S1361" i="58"/>
  <c r="T1361" i="58"/>
  <c r="U1361" i="58"/>
  <c r="V1361" i="58"/>
  <c r="W1361" i="58"/>
  <c r="X1361" i="58"/>
  <c r="Y1361" i="58"/>
  <c r="Z1361" i="58"/>
  <c r="AA1361" i="58"/>
  <c r="AB1361" i="58"/>
  <c r="AC1361" i="58"/>
  <c r="AD1361" i="58"/>
  <c r="AE1361" i="58"/>
  <c r="AF1361" i="58"/>
  <c r="AG1361" i="58"/>
  <c r="AH1361" i="58"/>
  <c r="AI1361" i="58"/>
  <c r="AJ1361" i="58"/>
  <c r="AK1361" i="58"/>
  <c r="AL1361" i="58"/>
  <c r="AM1361" i="58"/>
  <c r="AN1361" i="58"/>
  <c r="AO1361" i="58"/>
  <c r="AP1361" i="58"/>
  <c r="AQ1361" i="58"/>
  <c r="AR1361" i="58"/>
  <c r="AS1361" i="58"/>
  <c r="D1362" i="58"/>
  <c r="E1362" i="58"/>
  <c r="F1362" i="58"/>
  <c r="G1362" i="58"/>
  <c r="H1362" i="58"/>
  <c r="I1362" i="58"/>
  <c r="J1362" i="58"/>
  <c r="K1362" i="58"/>
  <c r="L1362" i="58"/>
  <c r="M1362" i="58"/>
  <c r="N1362" i="58"/>
  <c r="O1362" i="58"/>
  <c r="P1362" i="58"/>
  <c r="Q1362" i="58"/>
  <c r="R1362" i="58"/>
  <c r="S1362" i="58"/>
  <c r="T1362" i="58"/>
  <c r="U1362" i="58"/>
  <c r="V1362" i="58"/>
  <c r="W1362" i="58"/>
  <c r="X1362" i="58"/>
  <c r="Y1362" i="58"/>
  <c r="Z1362" i="58"/>
  <c r="AA1362" i="58"/>
  <c r="AB1362" i="58"/>
  <c r="AC1362" i="58"/>
  <c r="AD1362" i="58"/>
  <c r="AE1362" i="58"/>
  <c r="AF1362" i="58"/>
  <c r="AG1362" i="58"/>
  <c r="AH1362" i="58"/>
  <c r="AI1362" i="58"/>
  <c r="AJ1362" i="58"/>
  <c r="AK1362" i="58"/>
  <c r="AL1362" i="58"/>
  <c r="AM1362" i="58"/>
  <c r="AN1362" i="58"/>
  <c r="AO1362" i="58"/>
  <c r="AP1362" i="58"/>
  <c r="AQ1362" i="58"/>
  <c r="AR1362" i="58"/>
  <c r="AS1362" i="58"/>
  <c r="D1363" i="58"/>
  <c r="E1363" i="58"/>
  <c r="F1363" i="58"/>
  <c r="G1363" i="58"/>
  <c r="H1363" i="58"/>
  <c r="I1363" i="58"/>
  <c r="J1363" i="58"/>
  <c r="K1363" i="58"/>
  <c r="L1363" i="58"/>
  <c r="M1363" i="58"/>
  <c r="N1363" i="58"/>
  <c r="O1363" i="58"/>
  <c r="P1363" i="58"/>
  <c r="Q1363" i="58"/>
  <c r="R1363" i="58"/>
  <c r="S1363" i="58"/>
  <c r="T1363" i="58"/>
  <c r="U1363" i="58"/>
  <c r="V1363" i="58"/>
  <c r="W1363" i="58"/>
  <c r="X1363" i="58"/>
  <c r="Y1363" i="58"/>
  <c r="Z1363" i="58"/>
  <c r="AA1363" i="58"/>
  <c r="AB1363" i="58"/>
  <c r="AC1363" i="58"/>
  <c r="AD1363" i="58"/>
  <c r="AE1363" i="58"/>
  <c r="AF1363" i="58"/>
  <c r="AG1363" i="58"/>
  <c r="AH1363" i="58"/>
  <c r="AI1363" i="58"/>
  <c r="AJ1363" i="58"/>
  <c r="AK1363" i="58"/>
  <c r="AL1363" i="58"/>
  <c r="AM1363" i="58"/>
  <c r="AN1363" i="58"/>
  <c r="AO1363" i="58"/>
  <c r="AP1363" i="58"/>
  <c r="AQ1363" i="58"/>
  <c r="AR1363" i="58"/>
  <c r="AS1363" i="58"/>
  <c r="D1364" i="58"/>
  <c r="E1364" i="58"/>
  <c r="F1364" i="58"/>
  <c r="G1364" i="58"/>
  <c r="H1364" i="58"/>
  <c r="I1364" i="58"/>
  <c r="J1364" i="58"/>
  <c r="K1364" i="58"/>
  <c r="L1364" i="58"/>
  <c r="M1364" i="58"/>
  <c r="N1364" i="58"/>
  <c r="O1364" i="58"/>
  <c r="P1364" i="58"/>
  <c r="Q1364" i="58"/>
  <c r="R1364" i="58"/>
  <c r="S1364" i="58"/>
  <c r="T1364" i="58"/>
  <c r="U1364" i="58"/>
  <c r="V1364" i="58"/>
  <c r="W1364" i="58"/>
  <c r="X1364" i="58"/>
  <c r="Y1364" i="58"/>
  <c r="Z1364" i="58"/>
  <c r="AA1364" i="58"/>
  <c r="AB1364" i="58"/>
  <c r="AC1364" i="58"/>
  <c r="AD1364" i="58"/>
  <c r="AE1364" i="58"/>
  <c r="AF1364" i="58"/>
  <c r="AG1364" i="58"/>
  <c r="AH1364" i="58"/>
  <c r="AI1364" i="58"/>
  <c r="AJ1364" i="58"/>
  <c r="AK1364" i="58"/>
  <c r="AL1364" i="58"/>
  <c r="AM1364" i="58"/>
  <c r="AN1364" i="58"/>
  <c r="AO1364" i="58"/>
  <c r="AP1364" i="58"/>
  <c r="AQ1364" i="58"/>
  <c r="AR1364" i="58"/>
  <c r="AS1364" i="58"/>
  <c r="D1365" i="58"/>
  <c r="E1365" i="58"/>
  <c r="F1365" i="58"/>
  <c r="G1365" i="58"/>
  <c r="H1365" i="58"/>
  <c r="I1365" i="58"/>
  <c r="J1365" i="58"/>
  <c r="K1365" i="58"/>
  <c r="L1365" i="58"/>
  <c r="M1365" i="58"/>
  <c r="N1365" i="58"/>
  <c r="O1365" i="58"/>
  <c r="P1365" i="58"/>
  <c r="Q1365" i="58"/>
  <c r="R1365" i="58"/>
  <c r="S1365" i="58"/>
  <c r="T1365" i="58"/>
  <c r="U1365" i="58"/>
  <c r="V1365" i="58"/>
  <c r="W1365" i="58"/>
  <c r="X1365" i="58"/>
  <c r="Y1365" i="58"/>
  <c r="Z1365" i="58"/>
  <c r="AA1365" i="58"/>
  <c r="AB1365" i="58"/>
  <c r="AC1365" i="58"/>
  <c r="AD1365" i="58"/>
  <c r="AE1365" i="58"/>
  <c r="AF1365" i="58"/>
  <c r="AG1365" i="58"/>
  <c r="AH1365" i="58"/>
  <c r="AI1365" i="58"/>
  <c r="AJ1365" i="58"/>
  <c r="AK1365" i="58"/>
  <c r="AL1365" i="58"/>
  <c r="AM1365" i="58"/>
  <c r="AN1365" i="58"/>
  <c r="AO1365" i="58"/>
  <c r="AP1365" i="58"/>
  <c r="AQ1365" i="58"/>
  <c r="AR1365" i="58"/>
  <c r="AS1365" i="58"/>
  <c r="D1366" i="58"/>
  <c r="E1366" i="58"/>
  <c r="F1366" i="58"/>
  <c r="G1366" i="58"/>
  <c r="H1366" i="58"/>
  <c r="I1366" i="58"/>
  <c r="J1366" i="58"/>
  <c r="K1366" i="58"/>
  <c r="L1366" i="58"/>
  <c r="M1366" i="58"/>
  <c r="N1366" i="58"/>
  <c r="O1366" i="58"/>
  <c r="P1366" i="58"/>
  <c r="Q1366" i="58"/>
  <c r="R1366" i="58"/>
  <c r="S1366" i="58"/>
  <c r="T1366" i="58"/>
  <c r="U1366" i="58"/>
  <c r="V1366" i="58"/>
  <c r="W1366" i="58"/>
  <c r="X1366" i="58"/>
  <c r="Y1366" i="58"/>
  <c r="Z1366" i="58"/>
  <c r="AA1366" i="58"/>
  <c r="AB1366" i="58"/>
  <c r="AC1366" i="58"/>
  <c r="AD1366" i="58"/>
  <c r="AE1366" i="58"/>
  <c r="AF1366" i="58"/>
  <c r="AG1366" i="58"/>
  <c r="AH1366" i="58"/>
  <c r="AI1366" i="58"/>
  <c r="AJ1366" i="58"/>
  <c r="AK1366" i="58"/>
  <c r="AL1366" i="58"/>
  <c r="AM1366" i="58"/>
  <c r="AN1366" i="58"/>
  <c r="AO1366" i="58"/>
  <c r="AP1366" i="58"/>
  <c r="AQ1366" i="58"/>
  <c r="AR1366" i="58"/>
  <c r="AS1366" i="58"/>
  <c r="D1367" i="58"/>
  <c r="E1367" i="58"/>
  <c r="F1367" i="58"/>
  <c r="G1367" i="58"/>
  <c r="H1367" i="58"/>
  <c r="I1367" i="58"/>
  <c r="J1367" i="58"/>
  <c r="K1367" i="58"/>
  <c r="L1367" i="58"/>
  <c r="M1367" i="58"/>
  <c r="N1367" i="58"/>
  <c r="O1367" i="58"/>
  <c r="P1367" i="58"/>
  <c r="Q1367" i="58"/>
  <c r="R1367" i="58"/>
  <c r="S1367" i="58"/>
  <c r="T1367" i="58"/>
  <c r="U1367" i="58"/>
  <c r="V1367" i="58"/>
  <c r="W1367" i="58"/>
  <c r="X1367" i="58"/>
  <c r="Y1367" i="58"/>
  <c r="Z1367" i="58"/>
  <c r="AA1367" i="58"/>
  <c r="AB1367" i="58"/>
  <c r="AC1367" i="58"/>
  <c r="AD1367" i="58"/>
  <c r="AE1367" i="58"/>
  <c r="AF1367" i="58"/>
  <c r="AG1367" i="58"/>
  <c r="AH1367" i="58"/>
  <c r="AI1367" i="58"/>
  <c r="AJ1367" i="58"/>
  <c r="AK1367" i="58"/>
  <c r="AL1367" i="58"/>
  <c r="AM1367" i="58"/>
  <c r="AN1367" i="58"/>
  <c r="AO1367" i="58"/>
  <c r="AP1367" i="58"/>
  <c r="AQ1367" i="58"/>
  <c r="AR1367" i="58"/>
  <c r="AS1367" i="58"/>
  <c r="D1368" i="58"/>
  <c r="E1368" i="58"/>
  <c r="F1368" i="58"/>
  <c r="G1368" i="58"/>
  <c r="H1368" i="58"/>
  <c r="I1368" i="58"/>
  <c r="J1368" i="58"/>
  <c r="K1368" i="58"/>
  <c r="L1368" i="58"/>
  <c r="M1368" i="58"/>
  <c r="N1368" i="58"/>
  <c r="O1368" i="58"/>
  <c r="P1368" i="58"/>
  <c r="Q1368" i="58"/>
  <c r="R1368" i="58"/>
  <c r="S1368" i="58"/>
  <c r="T1368" i="58"/>
  <c r="U1368" i="58"/>
  <c r="V1368" i="58"/>
  <c r="W1368" i="58"/>
  <c r="X1368" i="58"/>
  <c r="Y1368" i="58"/>
  <c r="Z1368" i="58"/>
  <c r="AA1368" i="58"/>
  <c r="AB1368" i="58"/>
  <c r="AC1368" i="58"/>
  <c r="AD1368" i="58"/>
  <c r="AE1368" i="58"/>
  <c r="AF1368" i="58"/>
  <c r="AG1368" i="58"/>
  <c r="AH1368" i="58"/>
  <c r="AI1368" i="58"/>
  <c r="AJ1368" i="58"/>
  <c r="AK1368" i="58"/>
  <c r="AL1368" i="58"/>
  <c r="AM1368" i="58"/>
  <c r="AN1368" i="58"/>
  <c r="AO1368" i="58"/>
  <c r="AP1368" i="58"/>
  <c r="AQ1368" i="58"/>
  <c r="AR1368" i="58"/>
  <c r="AS1368" i="58"/>
  <c r="D1369" i="58"/>
  <c r="E1369" i="58"/>
  <c r="F1369" i="58"/>
  <c r="G1369" i="58"/>
  <c r="H1369" i="58"/>
  <c r="I1369" i="58"/>
  <c r="J1369" i="58"/>
  <c r="K1369" i="58"/>
  <c r="L1369" i="58"/>
  <c r="M1369" i="58"/>
  <c r="N1369" i="58"/>
  <c r="O1369" i="58"/>
  <c r="P1369" i="58"/>
  <c r="Q1369" i="58"/>
  <c r="R1369" i="58"/>
  <c r="S1369" i="58"/>
  <c r="T1369" i="58"/>
  <c r="U1369" i="58"/>
  <c r="V1369" i="58"/>
  <c r="W1369" i="58"/>
  <c r="X1369" i="58"/>
  <c r="Y1369" i="58"/>
  <c r="Z1369" i="58"/>
  <c r="AA1369" i="58"/>
  <c r="AB1369" i="58"/>
  <c r="AC1369" i="58"/>
  <c r="AD1369" i="58"/>
  <c r="AE1369" i="58"/>
  <c r="AF1369" i="58"/>
  <c r="AG1369" i="58"/>
  <c r="AH1369" i="58"/>
  <c r="AI1369" i="58"/>
  <c r="AJ1369" i="58"/>
  <c r="AK1369" i="58"/>
  <c r="AL1369" i="58"/>
  <c r="AM1369" i="58"/>
  <c r="AN1369" i="58"/>
  <c r="AO1369" i="58"/>
  <c r="AP1369" i="58"/>
  <c r="AQ1369" i="58"/>
  <c r="AR1369" i="58"/>
  <c r="AS1369" i="58"/>
  <c r="D1370" i="58"/>
  <c r="E1370" i="58"/>
  <c r="F1370" i="58"/>
  <c r="G1370" i="58"/>
  <c r="H1370" i="58"/>
  <c r="I1370" i="58"/>
  <c r="J1370" i="58"/>
  <c r="K1370" i="58"/>
  <c r="L1370" i="58"/>
  <c r="M1370" i="58"/>
  <c r="N1370" i="58"/>
  <c r="O1370" i="58"/>
  <c r="P1370" i="58"/>
  <c r="Q1370" i="58"/>
  <c r="R1370" i="58"/>
  <c r="S1370" i="58"/>
  <c r="T1370" i="58"/>
  <c r="U1370" i="58"/>
  <c r="V1370" i="58"/>
  <c r="W1370" i="58"/>
  <c r="X1370" i="58"/>
  <c r="Y1370" i="58"/>
  <c r="Z1370" i="58"/>
  <c r="AA1370" i="58"/>
  <c r="AB1370" i="58"/>
  <c r="AC1370" i="58"/>
  <c r="AD1370" i="58"/>
  <c r="AE1370" i="58"/>
  <c r="AF1370" i="58"/>
  <c r="AG1370" i="58"/>
  <c r="AH1370" i="58"/>
  <c r="AI1370" i="58"/>
  <c r="AJ1370" i="58"/>
  <c r="AK1370" i="58"/>
  <c r="AL1370" i="58"/>
  <c r="AM1370" i="58"/>
  <c r="AN1370" i="58"/>
  <c r="AO1370" i="58"/>
  <c r="AP1370" i="58"/>
  <c r="AQ1370" i="58"/>
  <c r="AR1370" i="58"/>
  <c r="AS1370" i="58"/>
  <c r="D1371" i="58"/>
  <c r="E1371" i="58"/>
  <c r="F1371" i="58"/>
  <c r="G1371" i="58"/>
  <c r="H1371" i="58"/>
  <c r="I1371" i="58"/>
  <c r="J1371" i="58"/>
  <c r="K1371" i="58"/>
  <c r="L1371" i="58"/>
  <c r="M1371" i="58"/>
  <c r="N1371" i="58"/>
  <c r="O1371" i="58"/>
  <c r="P1371" i="58"/>
  <c r="Q1371" i="58"/>
  <c r="R1371" i="58"/>
  <c r="S1371" i="58"/>
  <c r="T1371" i="58"/>
  <c r="U1371" i="58"/>
  <c r="V1371" i="58"/>
  <c r="W1371" i="58"/>
  <c r="X1371" i="58"/>
  <c r="Y1371" i="58"/>
  <c r="Z1371" i="58"/>
  <c r="AA1371" i="58"/>
  <c r="AB1371" i="58"/>
  <c r="AC1371" i="58"/>
  <c r="AD1371" i="58"/>
  <c r="AE1371" i="58"/>
  <c r="AF1371" i="58"/>
  <c r="AG1371" i="58"/>
  <c r="AH1371" i="58"/>
  <c r="AI1371" i="58"/>
  <c r="AJ1371" i="58"/>
  <c r="AK1371" i="58"/>
  <c r="AL1371" i="58"/>
  <c r="AM1371" i="58"/>
  <c r="AN1371" i="58"/>
  <c r="AO1371" i="58"/>
  <c r="AP1371" i="58"/>
  <c r="AQ1371" i="58"/>
  <c r="AR1371" i="58"/>
  <c r="AS1371" i="58"/>
  <c r="D1372" i="58"/>
  <c r="E1372" i="58"/>
  <c r="F1372" i="58"/>
  <c r="G1372" i="58"/>
  <c r="H1372" i="58"/>
  <c r="I1372" i="58"/>
  <c r="J1372" i="58"/>
  <c r="K1372" i="58"/>
  <c r="L1372" i="58"/>
  <c r="M1372" i="58"/>
  <c r="N1372" i="58"/>
  <c r="O1372" i="58"/>
  <c r="P1372" i="58"/>
  <c r="Q1372" i="58"/>
  <c r="R1372" i="58"/>
  <c r="S1372" i="58"/>
  <c r="T1372" i="58"/>
  <c r="U1372" i="58"/>
  <c r="V1372" i="58"/>
  <c r="W1372" i="58"/>
  <c r="X1372" i="58"/>
  <c r="Y1372" i="58"/>
  <c r="Z1372" i="58"/>
  <c r="AA1372" i="58"/>
  <c r="AB1372" i="58"/>
  <c r="AC1372" i="58"/>
  <c r="AD1372" i="58"/>
  <c r="AE1372" i="58"/>
  <c r="AF1372" i="58"/>
  <c r="AG1372" i="58"/>
  <c r="AH1372" i="58"/>
  <c r="AI1372" i="58"/>
  <c r="AJ1372" i="58"/>
  <c r="AK1372" i="58"/>
  <c r="AL1372" i="58"/>
  <c r="AM1372" i="58"/>
  <c r="AN1372" i="58"/>
  <c r="AO1372" i="58"/>
  <c r="AP1372" i="58"/>
  <c r="AQ1372" i="58"/>
  <c r="AR1372" i="58"/>
  <c r="AS1372" i="58"/>
  <c r="D1373" i="58"/>
  <c r="E1373" i="58"/>
  <c r="F1373" i="58"/>
  <c r="G1373" i="58"/>
  <c r="H1373" i="58"/>
  <c r="I1373" i="58"/>
  <c r="J1373" i="58"/>
  <c r="K1373" i="58"/>
  <c r="L1373" i="58"/>
  <c r="M1373" i="58"/>
  <c r="N1373" i="58"/>
  <c r="O1373" i="58"/>
  <c r="P1373" i="58"/>
  <c r="Q1373" i="58"/>
  <c r="R1373" i="58"/>
  <c r="S1373" i="58"/>
  <c r="T1373" i="58"/>
  <c r="U1373" i="58"/>
  <c r="V1373" i="58"/>
  <c r="W1373" i="58"/>
  <c r="X1373" i="58"/>
  <c r="Y1373" i="58"/>
  <c r="Z1373" i="58"/>
  <c r="AA1373" i="58"/>
  <c r="AB1373" i="58"/>
  <c r="AC1373" i="58"/>
  <c r="AD1373" i="58"/>
  <c r="AE1373" i="58"/>
  <c r="AF1373" i="58"/>
  <c r="AG1373" i="58"/>
  <c r="AH1373" i="58"/>
  <c r="AI1373" i="58"/>
  <c r="AJ1373" i="58"/>
  <c r="AK1373" i="58"/>
  <c r="AL1373" i="58"/>
  <c r="AM1373" i="58"/>
  <c r="AN1373" i="58"/>
  <c r="AO1373" i="58"/>
  <c r="AP1373" i="58"/>
  <c r="AQ1373" i="58"/>
  <c r="AR1373" i="58"/>
  <c r="AS1373" i="58"/>
  <c r="D1374" i="58"/>
  <c r="E1374" i="58"/>
  <c r="F1374" i="58"/>
  <c r="G1374" i="58"/>
  <c r="H1374" i="58"/>
  <c r="I1374" i="58"/>
  <c r="J1374" i="58"/>
  <c r="K1374" i="58"/>
  <c r="L1374" i="58"/>
  <c r="M1374" i="58"/>
  <c r="N1374" i="58"/>
  <c r="O1374" i="58"/>
  <c r="P1374" i="58"/>
  <c r="Q1374" i="58"/>
  <c r="R1374" i="58"/>
  <c r="S1374" i="58"/>
  <c r="T1374" i="58"/>
  <c r="U1374" i="58"/>
  <c r="V1374" i="58"/>
  <c r="W1374" i="58"/>
  <c r="X1374" i="58"/>
  <c r="Y1374" i="58"/>
  <c r="Z1374" i="58"/>
  <c r="AA1374" i="58"/>
  <c r="AB1374" i="58"/>
  <c r="AC1374" i="58"/>
  <c r="AD1374" i="58"/>
  <c r="AE1374" i="58"/>
  <c r="AF1374" i="58"/>
  <c r="AG1374" i="58"/>
  <c r="AH1374" i="58"/>
  <c r="AI1374" i="58"/>
  <c r="AJ1374" i="58"/>
  <c r="AK1374" i="58"/>
  <c r="AL1374" i="58"/>
  <c r="AM1374" i="58"/>
  <c r="AN1374" i="58"/>
  <c r="AO1374" i="58"/>
  <c r="AP1374" i="58"/>
  <c r="AQ1374" i="58"/>
  <c r="AR1374" i="58"/>
  <c r="AS1374" i="58"/>
  <c r="D1375" i="58"/>
  <c r="E1375" i="58"/>
  <c r="F1375" i="58"/>
  <c r="G1375" i="58"/>
  <c r="H1375" i="58"/>
  <c r="I1375" i="58"/>
  <c r="J1375" i="58"/>
  <c r="K1375" i="58"/>
  <c r="L1375" i="58"/>
  <c r="M1375" i="58"/>
  <c r="N1375" i="58"/>
  <c r="O1375" i="58"/>
  <c r="P1375" i="58"/>
  <c r="Q1375" i="58"/>
  <c r="R1375" i="58"/>
  <c r="S1375" i="58"/>
  <c r="T1375" i="58"/>
  <c r="U1375" i="58"/>
  <c r="V1375" i="58"/>
  <c r="W1375" i="58"/>
  <c r="X1375" i="58"/>
  <c r="Y1375" i="58"/>
  <c r="Z1375" i="58"/>
  <c r="AA1375" i="58"/>
  <c r="AB1375" i="58"/>
  <c r="AC1375" i="58"/>
  <c r="AD1375" i="58"/>
  <c r="AE1375" i="58"/>
  <c r="AF1375" i="58"/>
  <c r="AG1375" i="58"/>
  <c r="AH1375" i="58"/>
  <c r="AI1375" i="58"/>
  <c r="AJ1375" i="58"/>
  <c r="AK1375" i="58"/>
  <c r="AL1375" i="58"/>
  <c r="AM1375" i="58"/>
  <c r="AN1375" i="58"/>
  <c r="AO1375" i="58"/>
  <c r="AP1375" i="58"/>
  <c r="AQ1375" i="58"/>
  <c r="AR1375" i="58"/>
  <c r="AS1375" i="58"/>
  <c r="D1376" i="58"/>
  <c r="E1376" i="58"/>
  <c r="F1376" i="58"/>
  <c r="G1376" i="58"/>
  <c r="H1376" i="58"/>
  <c r="I1376" i="58"/>
  <c r="J1376" i="58"/>
  <c r="K1376" i="58"/>
  <c r="L1376" i="58"/>
  <c r="M1376" i="58"/>
  <c r="N1376" i="58"/>
  <c r="O1376" i="58"/>
  <c r="P1376" i="58"/>
  <c r="Q1376" i="58"/>
  <c r="R1376" i="58"/>
  <c r="S1376" i="58"/>
  <c r="T1376" i="58"/>
  <c r="U1376" i="58"/>
  <c r="V1376" i="58"/>
  <c r="W1376" i="58"/>
  <c r="X1376" i="58"/>
  <c r="Y1376" i="58"/>
  <c r="Z1376" i="58"/>
  <c r="AA1376" i="58"/>
  <c r="AB1376" i="58"/>
  <c r="AC1376" i="58"/>
  <c r="AD1376" i="58"/>
  <c r="AE1376" i="58"/>
  <c r="AF1376" i="58"/>
  <c r="AG1376" i="58"/>
  <c r="AH1376" i="58"/>
  <c r="AI1376" i="58"/>
  <c r="AJ1376" i="58"/>
  <c r="AK1376" i="58"/>
  <c r="AL1376" i="58"/>
  <c r="AM1376" i="58"/>
  <c r="AN1376" i="58"/>
  <c r="AO1376" i="58"/>
  <c r="AP1376" i="58"/>
  <c r="AQ1376" i="58"/>
  <c r="AR1376" i="58"/>
  <c r="AS1376" i="58"/>
  <c r="D1377" i="58"/>
  <c r="E1377" i="58"/>
  <c r="F1377" i="58"/>
  <c r="G1377" i="58"/>
  <c r="H1377" i="58"/>
  <c r="I1377" i="58"/>
  <c r="J1377" i="58"/>
  <c r="K1377" i="58"/>
  <c r="L1377" i="58"/>
  <c r="M1377" i="58"/>
  <c r="N1377" i="58"/>
  <c r="O1377" i="58"/>
  <c r="P1377" i="58"/>
  <c r="Q1377" i="58"/>
  <c r="R1377" i="58"/>
  <c r="S1377" i="58"/>
  <c r="T1377" i="58"/>
  <c r="U1377" i="58"/>
  <c r="V1377" i="58"/>
  <c r="W1377" i="58"/>
  <c r="X1377" i="58"/>
  <c r="Y1377" i="58"/>
  <c r="Z1377" i="58"/>
  <c r="AA1377" i="58"/>
  <c r="AB1377" i="58"/>
  <c r="AC1377" i="58"/>
  <c r="AD1377" i="58"/>
  <c r="AE1377" i="58"/>
  <c r="AF1377" i="58"/>
  <c r="AG1377" i="58"/>
  <c r="AH1377" i="58"/>
  <c r="AI1377" i="58"/>
  <c r="AJ1377" i="58"/>
  <c r="AK1377" i="58"/>
  <c r="AL1377" i="58"/>
  <c r="AM1377" i="58"/>
  <c r="AN1377" i="58"/>
  <c r="AO1377" i="58"/>
  <c r="AP1377" i="58"/>
  <c r="AQ1377" i="58"/>
  <c r="AR1377" i="58"/>
  <c r="AS1377" i="58"/>
  <c r="D1378" i="58"/>
  <c r="E1378" i="58"/>
  <c r="F1378" i="58"/>
  <c r="G1378" i="58"/>
  <c r="H1378" i="58"/>
  <c r="I1378" i="58"/>
  <c r="J1378" i="58"/>
  <c r="K1378" i="58"/>
  <c r="L1378" i="58"/>
  <c r="M1378" i="58"/>
  <c r="N1378" i="58"/>
  <c r="O1378" i="58"/>
  <c r="P1378" i="58"/>
  <c r="Q1378" i="58"/>
  <c r="R1378" i="58"/>
  <c r="S1378" i="58"/>
  <c r="T1378" i="58"/>
  <c r="U1378" i="58"/>
  <c r="V1378" i="58"/>
  <c r="W1378" i="58"/>
  <c r="X1378" i="58"/>
  <c r="Y1378" i="58"/>
  <c r="Z1378" i="58"/>
  <c r="AA1378" i="58"/>
  <c r="AB1378" i="58"/>
  <c r="AC1378" i="58"/>
  <c r="AD1378" i="58"/>
  <c r="AE1378" i="58"/>
  <c r="AF1378" i="58"/>
  <c r="AG1378" i="58"/>
  <c r="AH1378" i="58"/>
  <c r="AI1378" i="58"/>
  <c r="AJ1378" i="58"/>
  <c r="AK1378" i="58"/>
  <c r="AL1378" i="58"/>
  <c r="AM1378" i="58"/>
  <c r="AN1378" i="58"/>
  <c r="AO1378" i="58"/>
  <c r="AP1378" i="58"/>
  <c r="AQ1378" i="58"/>
  <c r="AR1378" i="58"/>
  <c r="AS1378" i="58"/>
  <c r="D1379" i="58"/>
  <c r="E1379" i="58"/>
  <c r="F1379" i="58"/>
  <c r="G1379" i="58"/>
  <c r="H1379" i="58"/>
  <c r="I1379" i="58"/>
  <c r="J1379" i="58"/>
  <c r="K1379" i="58"/>
  <c r="L1379" i="58"/>
  <c r="M1379" i="58"/>
  <c r="N1379" i="58"/>
  <c r="O1379" i="58"/>
  <c r="P1379" i="58"/>
  <c r="Q1379" i="58"/>
  <c r="R1379" i="58"/>
  <c r="S1379" i="58"/>
  <c r="T1379" i="58"/>
  <c r="U1379" i="58"/>
  <c r="V1379" i="58"/>
  <c r="W1379" i="58"/>
  <c r="X1379" i="58"/>
  <c r="Y1379" i="58"/>
  <c r="Z1379" i="58"/>
  <c r="AA1379" i="58"/>
  <c r="AB1379" i="58"/>
  <c r="AC1379" i="58"/>
  <c r="AD1379" i="58"/>
  <c r="AE1379" i="58"/>
  <c r="AF1379" i="58"/>
  <c r="AG1379" i="58"/>
  <c r="AH1379" i="58"/>
  <c r="AI1379" i="58"/>
  <c r="AJ1379" i="58"/>
  <c r="AK1379" i="58"/>
  <c r="AL1379" i="58"/>
  <c r="AM1379" i="58"/>
  <c r="AN1379" i="58"/>
  <c r="AO1379" i="58"/>
  <c r="AP1379" i="58"/>
  <c r="AQ1379" i="58"/>
  <c r="AR1379" i="58"/>
  <c r="AS1379" i="58"/>
  <c r="D1380" i="58"/>
  <c r="E1380" i="58"/>
  <c r="F1380" i="58"/>
  <c r="G1380" i="58"/>
  <c r="H1380" i="58"/>
  <c r="I1380" i="58"/>
  <c r="J1380" i="58"/>
  <c r="K1380" i="58"/>
  <c r="L1380" i="58"/>
  <c r="M1380" i="58"/>
  <c r="N1380" i="58"/>
  <c r="O1380" i="58"/>
  <c r="P1380" i="58"/>
  <c r="Q1380" i="58"/>
  <c r="R1380" i="58"/>
  <c r="S1380" i="58"/>
  <c r="T1380" i="58"/>
  <c r="U1380" i="58"/>
  <c r="V1380" i="58"/>
  <c r="W1380" i="58"/>
  <c r="X1380" i="58"/>
  <c r="Y1380" i="58"/>
  <c r="Z1380" i="58"/>
  <c r="AA1380" i="58"/>
  <c r="AB1380" i="58"/>
  <c r="AC1380" i="58"/>
  <c r="AD1380" i="58"/>
  <c r="AE1380" i="58"/>
  <c r="AF1380" i="58"/>
  <c r="AG1380" i="58"/>
  <c r="AH1380" i="58"/>
  <c r="AI1380" i="58"/>
  <c r="AJ1380" i="58"/>
  <c r="AK1380" i="58"/>
  <c r="AL1380" i="58"/>
  <c r="AM1380" i="58"/>
  <c r="AN1380" i="58"/>
  <c r="AO1380" i="58"/>
  <c r="AP1380" i="58"/>
  <c r="AQ1380" i="58"/>
  <c r="AR1380" i="58"/>
  <c r="AS1380" i="58"/>
  <c r="D1381" i="58"/>
  <c r="E1381" i="58"/>
  <c r="F1381" i="58"/>
  <c r="G1381" i="58"/>
  <c r="H1381" i="58"/>
  <c r="I1381" i="58"/>
  <c r="J1381" i="58"/>
  <c r="K1381" i="58"/>
  <c r="L1381" i="58"/>
  <c r="M1381" i="58"/>
  <c r="N1381" i="58"/>
  <c r="O1381" i="58"/>
  <c r="P1381" i="58"/>
  <c r="Q1381" i="58"/>
  <c r="R1381" i="58"/>
  <c r="S1381" i="58"/>
  <c r="T1381" i="58"/>
  <c r="U1381" i="58"/>
  <c r="V1381" i="58"/>
  <c r="W1381" i="58"/>
  <c r="X1381" i="58"/>
  <c r="Y1381" i="58"/>
  <c r="Z1381" i="58"/>
  <c r="AA1381" i="58"/>
  <c r="AB1381" i="58"/>
  <c r="AC1381" i="58"/>
  <c r="AD1381" i="58"/>
  <c r="AE1381" i="58"/>
  <c r="AF1381" i="58"/>
  <c r="AG1381" i="58"/>
  <c r="AH1381" i="58"/>
  <c r="AI1381" i="58"/>
  <c r="AJ1381" i="58"/>
  <c r="AK1381" i="58"/>
  <c r="AL1381" i="58"/>
  <c r="AM1381" i="58"/>
  <c r="AN1381" i="58"/>
  <c r="AO1381" i="58"/>
  <c r="AP1381" i="58"/>
  <c r="AQ1381" i="58"/>
  <c r="AR1381" i="58"/>
  <c r="AS1381" i="58"/>
  <c r="D1382" i="58"/>
  <c r="E1382" i="58"/>
  <c r="F1382" i="58"/>
  <c r="G1382" i="58"/>
  <c r="H1382" i="58"/>
  <c r="I1382" i="58"/>
  <c r="J1382" i="58"/>
  <c r="K1382" i="58"/>
  <c r="L1382" i="58"/>
  <c r="M1382" i="58"/>
  <c r="N1382" i="58"/>
  <c r="O1382" i="58"/>
  <c r="P1382" i="58"/>
  <c r="Q1382" i="58"/>
  <c r="R1382" i="58"/>
  <c r="S1382" i="58"/>
  <c r="T1382" i="58"/>
  <c r="U1382" i="58"/>
  <c r="V1382" i="58"/>
  <c r="W1382" i="58"/>
  <c r="X1382" i="58"/>
  <c r="Y1382" i="58"/>
  <c r="Z1382" i="58"/>
  <c r="AA1382" i="58"/>
  <c r="AB1382" i="58"/>
  <c r="AC1382" i="58"/>
  <c r="AD1382" i="58"/>
  <c r="AE1382" i="58"/>
  <c r="AF1382" i="58"/>
  <c r="AG1382" i="58"/>
  <c r="AH1382" i="58"/>
  <c r="AI1382" i="58"/>
  <c r="AJ1382" i="58"/>
  <c r="AK1382" i="58"/>
  <c r="AL1382" i="58"/>
  <c r="AM1382" i="58"/>
  <c r="AN1382" i="58"/>
  <c r="AO1382" i="58"/>
  <c r="AP1382" i="58"/>
  <c r="AQ1382" i="58"/>
  <c r="AR1382" i="58"/>
  <c r="AS1382" i="58"/>
  <c r="D1383" i="58"/>
  <c r="E1383" i="58"/>
  <c r="F1383" i="58"/>
  <c r="G1383" i="58"/>
  <c r="H1383" i="58"/>
  <c r="I1383" i="58"/>
  <c r="J1383" i="58"/>
  <c r="K1383" i="58"/>
  <c r="L1383" i="58"/>
  <c r="M1383" i="58"/>
  <c r="N1383" i="58"/>
  <c r="O1383" i="58"/>
  <c r="P1383" i="58"/>
  <c r="Q1383" i="58"/>
  <c r="R1383" i="58"/>
  <c r="S1383" i="58"/>
  <c r="T1383" i="58"/>
  <c r="U1383" i="58"/>
  <c r="V1383" i="58"/>
  <c r="W1383" i="58"/>
  <c r="X1383" i="58"/>
  <c r="Y1383" i="58"/>
  <c r="Z1383" i="58"/>
  <c r="AA1383" i="58"/>
  <c r="AB1383" i="58"/>
  <c r="AC1383" i="58"/>
  <c r="AD1383" i="58"/>
  <c r="AE1383" i="58"/>
  <c r="AF1383" i="58"/>
  <c r="AG1383" i="58"/>
  <c r="AH1383" i="58"/>
  <c r="AI1383" i="58"/>
  <c r="AJ1383" i="58"/>
  <c r="AK1383" i="58"/>
  <c r="AL1383" i="58"/>
  <c r="AM1383" i="58"/>
  <c r="AN1383" i="58"/>
  <c r="AO1383" i="58"/>
  <c r="AP1383" i="58"/>
  <c r="AQ1383" i="58"/>
  <c r="AR1383" i="58"/>
  <c r="AS1383" i="58"/>
  <c r="D1384" i="58"/>
  <c r="E1384" i="58"/>
  <c r="F1384" i="58"/>
  <c r="G1384" i="58"/>
  <c r="H1384" i="58"/>
  <c r="I1384" i="58"/>
  <c r="J1384" i="58"/>
  <c r="K1384" i="58"/>
  <c r="L1384" i="58"/>
  <c r="M1384" i="58"/>
  <c r="N1384" i="58"/>
  <c r="O1384" i="58"/>
  <c r="P1384" i="58"/>
  <c r="Q1384" i="58"/>
  <c r="R1384" i="58"/>
  <c r="S1384" i="58"/>
  <c r="T1384" i="58"/>
  <c r="U1384" i="58"/>
  <c r="V1384" i="58"/>
  <c r="W1384" i="58"/>
  <c r="X1384" i="58"/>
  <c r="Y1384" i="58"/>
  <c r="Z1384" i="58"/>
  <c r="AA1384" i="58"/>
  <c r="AB1384" i="58"/>
  <c r="AC1384" i="58"/>
  <c r="AD1384" i="58"/>
  <c r="AE1384" i="58"/>
  <c r="AF1384" i="58"/>
  <c r="AG1384" i="58"/>
  <c r="AH1384" i="58"/>
  <c r="AI1384" i="58"/>
  <c r="AJ1384" i="58"/>
  <c r="AK1384" i="58"/>
  <c r="AL1384" i="58"/>
  <c r="AM1384" i="58"/>
  <c r="AN1384" i="58"/>
  <c r="AO1384" i="58"/>
  <c r="AP1384" i="58"/>
  <c r="AQ1384" i="58"/>
  <c r="AR1384" i="58"/>
  <c r="AS1384" i="58"/>
  <c r="D1385" i="58"/>
  <c r="E1385" i="58"/>
  <c r="F1385" i="58"/>
  <c r="G1385" i="58"/>
  <c r="H1385" i="58"/>
  <c r="I1385" i="58"/>
  <c r="J1385" i="58"/>
  <c r="K1385" i="58"/>
  <c r="L1385" i="58"/>
  <c r="M1385" i="58"/>
  <c r="N1385" i="58"/>
  <c r="O1385" i="58"/>
  <c r="P1385" i="58"/>
  <c r="Q1385" i="58"/>
  <c r="R1385" i="58"/>
  <c r="S1385" i="58"/>
  <c r="T1385" i="58"/>
  <c r="U1385" i="58"/>
  <c r="V1385" i="58"/>
  <c r="W1385" i="58"/>
  <c r="X1385" i="58"/>
  <c r="Y1385" i="58"/>
  <c r="Z1385" i="58"/>
  <c r="AA1385" i="58"/>
  <c r="AB1385" i="58"/>
  <c r="AC1385" i="58"/>
  <c r="AD1385" i="58"/>
  <c r="AE1385" i="58"/>
  <c r="AF1385" i="58"/>
  <c r="AG1385" i="58"/>
  <c r="AH1385" i="58"/>
  <c r="AI1385" i="58"/>
  <c r="AJ1385" i="58"/>
  <c r="AK1385" i="58"/>
  <c r="AL1385" i="58"/>
  <c r="AM1385" i="58"/>
  <c r="AN1385" i="58"/>
  <c r="AO1385" i="58"/>
  <c r="AP1385" i="58"/>
  <c r="AQ1385" i="58"/>
  <c r="AR1385" i="58"/>
  <c r="AS1385" i="58"/>
  <c r="D1386" i="58"/>
  <c r="E1386" i="58"/>
  <c r="F1386" i="58"/>
  <c r="G1386" i="58"/>
  <c r="H1386" i="58"/>
  <c r="I1386" i="58"/>
  <c r="J1386" i="58"/>
  <c r="K1386" i="58"/>
  <c r="L1386" i="58"/>
  <c r="M1386" i="58"/>
  <c r="N1386" i="58"/>
  <c r="O1386" i="58"/>
  <c r="P1386" i="58"/>
  <c r="Q1386" i="58"/>
  <c r="R1386" i="58"/>
  <c r="S1386" i="58"/>
  <c r="T1386" i="58"/>
  <c r="U1386" i="58"/>
  <c r="V1386" i="58"/>
  <c r="W1386" i="58"/>
  <c r="X1386" i="58"/>
  <c r="Y1386" i="58"/>
  <c r="Z1386" i="58"/>
  <c r="AA1386" i="58"/>
  <c r="AB1386" i="58"/>
  <c r="AC1386" i="58"/>
  <c r="AD1386" i="58"/>
  <c r="AE1386" i="58"/>
  <c r="AF1386" i="58"/>
  <c r="AG1386" i="58"/>
  <c r="AH1386" i="58"/>
  <c r="AI1386" i="58"/>
  <c r="AJ1386" i="58"/>
  <c r="AK1386" i="58"/>
  <c r="AL1386" i="58"/>
  <c r="AM1386" i="58"/>
  <c r="AN1386" i="58"/>
  <c r="AO1386" i="58"/>
  <c r="AP1386" i="58"/>
  <c r="AQ1386" i="58"/>
  <c r="AR1386" i="58"/>
  <c r="AS1386" i="58"/>
  <c r="E1388" i="58"/>
  <c r="F1388" i="58"/>
  <c r="G1388" i="58"/>
  <c r="H1388" i="58"/>
  <c r="I1388" i="58"/>
  <c r="J1388" i="58"/>
  <c r="K1388" i="58"/>
  <c r="L1388" i="58"/>
  <c r="M1388" i="58"/>
  <c r="N1388" i="58"/>
  <c r="O1388" i="58"/>
  <c r="P1388" i="58"/>
  <c r="Q1388" i="58"/>
  <c r="R1388" i="58"/>
  <c r="S1388" i="58"/>
  <c r="T1388" i="58"/>
  <c r="U1388" i="58"/>
  <c r="V1388" i="58"/>
  <c r="W1388" i="58"/>
  <c r="X1388" i="58"/>
  <c r="Y1388" i="58"/>
  <c r="Z1388" i="58"/>
  <c r="AA1388" i="58"/>
  <c r="AB1388" i="58"/>
  <c r="AC1388" i="58"/>
  <c r="AD1388" i="58"/>
  <c r="AE1388" i="58"/>
  <c r="AF1388" i="58"/>
  <c r="AG1388" i="58"/>
  <c r="AH1388" i="58"/>
  <c r="AI1388" i="58"/>
  <c r="AJ1388" i="58"/>
  <c r="AK1388" i="58"/>
  <c r="AL1388" i="58"/>
  <c r="AM1388" i="58"/>
  <c r="AN1388" i="58"/>
  <c r="AO1388" i="58"/>
  <c r="AP1388" i="58"/>
  <c r="AQ1388" i="58"/>
  <c r="AR1388" i="58"/>
  <c r="AS1388" i="58"/>
  <c r="D1389" i="58"/>
  <c r="E1389" i="58"/>
  <c r="F1389" i="58"/>
  <c r="G1389" i="58"/>
  <c r="H1389" i="58"/>
  <c r="I1389" i="58"/>
  <c r="J1389" i="58"/>
  <c r="K1389" i="58"/>
  <c r="L1389" i="58"/>
  <c r="M1389" i="58"/>
  <c r="N1389" i="58"/>
  <c r="O1389" i="58"/>
  <c r="P1389" i="58"/>
  <c r="Q1389" i="58"/>
  <c r="R1389" i="58"/>
  <c r="S1389" i="58"/>
  <c r="T1389" i="58"/>
  <c r="U1389" i="58"/>
  <c r="V1389" i="58"/>
  <c r="W1389" i="58"/>
  <c r="X1389" i="58"/>
  <c r="Y1389" i="58"/>
  <c r="Z1389" i="58"/>
  <c r="AA1389" i="58"/>
  <c r="AB1389" i="58"/>
  <c r="AC1389" i="58"/>
  <c r="AD1389" i="58"/>
  <c r="AE1389" i="58"/>
  <c r="AF1389" i="58"/>
  <c r="AG1389" i="58"/>
  <c r="AH1389" i="58"/>
  <c r="AI1389" i="58"/>
  <c r="AJ1389" i="58"/>
  <c r="AK1389" i="58"/>
  <c r="AL1389" i="58"/>
  <c r="AM1389" i="58"/>
  <c r="AN1389" i="58"/>
  <c r="AO1389" i="58"/>
  <c r="AP1389" i="58"/>
  <c r="AQ1389" i="58"/>
  <c r="AR1389" i="58"/>
  <c r="AS1389" i="58"/>
  <c r="D1390" i="58"/>
  <c r="E1390" i="58"/>
  <c r="F1390" i="58"/>
  <c r="G1390" i="58"/>
  <c r="H1390" i="58"/>
  <c r="I1390" i="58"/>
  <c r="J1390" i="58"/>
  <c r="K1390" i="58"/>
  <c r="L1390" i="58"/>
  <c r="M1390" i="58"/>
  <c r="N1390" i="58"/>
  <c r="O1390" i="58"/>
  <c r="P1390" i="58"/>
  <c r="Q1390" i="58"/>
  <c r="R1390" i="58"/>
  <c r="S1390" i="58"/>
  <c r="T1390" i="58"/>
  <c r="U1390" i="58"/>
  <c r="V1390" i="58"/>
  <c r="W1390" i="58"/>
  <c r="X1390" i="58"/>
  <c r="Y1390" i="58"/>
  <c r="Z1390" i="58"/>
  <c r="AA1390" i="58"/>
  <c r="AB1390" i="58"/>
  <c r="AC1390" i="58"/>
  <c r="AD1390" i="58"/>
  <c r="AE1390" i="58"/>
  <c r="AF1390" i="58"/>
  <c r="AG1390" i="58"/>
  <c r="AH1390" i="58"/>
  <c r="AI1390" i="58"/>
  <c r="AJ1390" i="58"/>
  <c r="AK1390" i="58"/>
  <c r="AL1390" i="58"/>
  <c r="AM1390" i="58"/>
  <c r="AN1390" i="58"/>
  <c r="AO1390" i="58"/>
  <c r="AP1390" i="58"/>
  <c r="AQ1390" i="58"/>
  <c r="AR1390" i="58"/>
  <c r="AS1390" i="58"/>
  <c r="D1391" i="58"/>
  <c r="E1391" i="58"/>
  <c r="F1391" i="58"/>
  <c r="G1391" i="58"/>
  <c r="H1391" i="58"/>
  <c r="I1391" i="58"/>
  <c r="J1391" i="58"/>
  <c r="K1391" i="58"/>
  <c r="L1391" i="58"/>
  <c r="M1391" i="58"/>
  <c r="N1391" i="58"/>
  <c r="O1391" i="58"/>
  <c r="P1391" i="58"/>
  <c r="Q1391" i="58"/>
  <c r="R1391" i="58"/>
  <c r="S1391" i="58"/>
  <c r="T1391" i="58"/>
  <c r="U1391" i="58"/>
  <c r="V1391" i="58"/>
  <c r="W1391" i="58"/>
  <c r="X1391" i="58"/>
  <c r="Y1391" i="58"/>
  <c r="Z1391" i="58"/>
  <c r="AA1391" i="58"/>
  <c r="AB1391" i="58"/>
  <c r="AC1391" i="58"/>
  <c r="AD1391" i="58"/>
  <c r="AE1391" i="58"/>
  <c r="AF1391" i="58"/>
  <c r="AG1391" i="58"/>
  <c r="AH1391" i="58"/>
  <c r="AI1391" i="58"/>
  <c r="AJ1391" i="58"/>
  <c r="AK1391" i="58"/>
  <c r="AL1391" i="58"/>
  <c r="AM1391" i="58"/>
  <c r="AN1391" i="58"/>
  <c r="AO1391" i="58"/>
  <c r="AP1391" i="58"/>
  <c r="AQ1391" i="58"/>
  <c r="AR1391" i="58"/>
  <c r="AS1391" i="58"/>
  <c r="D1392" i="58"/>
  <c r="E1392" i="58"/>
  <c r="F1392" i="58"/>
  <c r="G1392" i="58"/>
  <c r="H1392" i="58"/>
  <c r="I1392" i="58"/>
  <c r="J1392" i="58"/>
  <c r="K1392" i="58"/>
  <c r="L1392" i="58"/>
  <c r="M1392" i="58"/>
  <c r="N1392" i="58"/>
  <c r="O1392" i="58"/>
  <c r="P1392" i="58"/>
  <c r="Q1392" i="58"/>
  <c r="R1392" i="58"/>
  <c r="S1392" i="58"/>
  <c r="T1392" i="58"/>
  <c r="U1392" i="58"/>
  <c r="V1392" i="58"/>
  <c r="W1392" i="58"/>
  <c r="X1392" i="58"/>
  <c r="Y1392" i="58"/>
  <c r="Z1392" i="58"/>
  <c r="AA1392" i="58"/>
  <c r="AB1392" i="58"/>
  <c r="AC1392" i="58"/>
  <c r="AD1392" i="58"/>
  <c r="AE1392" i="58"/>
  <c r="AF1392" i="58"/>
  <c r="AG1392" i="58"/>
  <c r="AH1392" i="58"/>
  <c r="AI1392" i="58"/>
  <c r="AJ1392" i="58"/>
  <c r="AK1392" i="58"/>
  <c r="AL1392" i="58"/>
  <c r="AM1392" i="58"/>
  <c r="AN1392" i="58"/>
  <c r="AO1392" i="58"/>
  <c r="AP1392" i="58"/>
  <c r="AQ1392" i="58"/>
  <c r="AR1392" i="58"/>
  <c r="AS1392" i="58"/>
  <c r="D1393" i="58"/>
  <c r="E1393" i="58"/>
  <c r="F1393" i="58"/>
  <c r="G1393" i="58"/>
  <c r="H1393" i="58"/>
  <c r="I1393" i="58"/>
  <c r="J1393" i="58"/>
  <c r="K1393" i="58"/>
  <c r="L1393" i="58"/>
  <c r="M1393" i="58"/>
  <c r="N1393" i="58"/>
  <c r="O1393" i="58"/>
  <c r="P1393" i="58"/>
  <c r="Q1393" i="58"/>
  <c r="R1393" i="58"/>
  <c r="S1393" i="58"/>
  <c r="T1393" i="58"/>
  <c r="U1393" i="58"/>
  <c r="V1393" i="58"/>
  <c r="W1393" i="58"/>
  <c r="X1393" i="58"/>
  <c r="Y1393" i="58"/>
  <c r="Z1393" i="58"/>
  <c r="AA1393" i="58"/>
  <c r="AB1393" i="58"/>
  <c r="AC1393" i="58"/>
  <c r="AD1393" i="58"/>
  <c r="AE1393" i="58"/>
  <c r="AF1393" i="58"/>
  <c r="AG1393" i="58"/>
  <c r="AH1393" i="58"/>
  <c r="AI1393" i="58"/>
  <c r="AJ1393" i="58"/>
  <c r="AK1393" i="58"/>
  <c r="AL1393" i="58"/>
  <c r="AM1393" i="58"/>
  <c r="AN1393" i="58"/>
  <c r="AO1393" i="58"/>
  <c r="AP1393" i="58"/>
  <c r="AQ1393" i="58"/>
  <c r="AR1393" i="58"/>
  <c r="AS1393" i="58"/>
  <c r="D1394" i="58"/>
  <c r="E1394" i="58"/>
  <c r="F1394" i="58"/>
  <c r="G1394" i="58"/>
  <c r="H1394" i="58"/>
  <c r="I1394" i="58"/>
  <c r="J1394" i="58"/>
  <c r="K1394" i="58"/>
  <c r="L1394" i="58"/>
  <c r="M1394" i="58"/>
  <c r="N1394" i="58"/>
  <c r="O1394" i="58"/>
  <c r="P1394" i="58"/>
  <c r="Q1394" i="58"/>
  <c r="R1394" i="58"/>
  <c r="S1394" i="58"/>
  <c r="T1394" i="58"/>
  <c r="U1394" i="58"/>
  <c r="V1394" i="58"/>
  <c r="W1394" i="58"/>
  <c r="X1394" i="58"/>
  <c r="Y1394" i="58"/>
  <c r="Z1394" i="58"/>
  <c r="AA1394" i="58"/>
  <c r="AB1394" i="58"/>
  <c r="AC1394" i="58"/>
  <c r="AD1394" i="58"/>
  <c r="AE1394" i="58"/>
  <c r="AF1394" i="58"/>
  <c r="AG1394" i="58"/>
  <c r="AH1394" i="58"/>
  <c r="AI1394" i="58"/>
  <c r="AJ1394" i="58"/>
  <c r="AK1394" i="58"/>
  <c r="AL1394" i="58"/>
  <c r="AM1394" i="58"/>
  <c r="AN1394" i="58"/>
  <c r="AO1394" i="58"/>
  <c r="AP1394" i="58"/>
  <c r="AQ1394" i="58"/>
  <c r="AR1394" i="58"/>
  <c r="AS1394" i="58"/>
  <c r="D1395" i="58"/>
  <c r="E1395" i="58"/>
  <c r="F1395" i="58"/>
  <c r="G1395" i="58"/>
  <c r="H1395" i="58"/>
  <c r="I1395" i="58"/>
  <c r="J1395" i="58"/>
  <c r="K1395" i="58"/>
  <c r="L1395" i="58"/>
  <c r="M1395" i="58"/>
  <c r="N1395" i="58"/>
  <c r="O1395" i="58"/>
  <c r="P1395" i="58"/>
  <c r="Q1395" i="58"/>
  <c r="R1395" i="58"/>
  <c r="S1395" i="58"/>
  <c r="T1395" i="58"/>
  <c r="U1395" i="58"/>
  <c r="V1395" i="58"/>
  <c r="W1395" i="58"/>
  <c r="X1395" i="58"/>
  <c r="Y1395" i="58"/>
  <c r="Z1395" i="58"/>
  <c r="AA1395" i="58"/>
  <c r="AB1395" i="58"/>
  <c r="AC1395" i="58"/>
  <c r="AD1395" i="58"/>
  <c r="AE1395" i="58"/>
  <c r="AF1395" i="58"/>
  <c r="AG1395" i="58"/>
  <c r="AH1395" i="58"/>
  <c r="AI1395" i="58"/>
  <c r="AJ1395" i="58"/>
  <c r="AK1395" i="58"/>
  <c r="AL1395" i="58"/>
  <c r="AM1395" i="58"/>
  <c r="AN1395" i="58"/>
  <c r="AO1395" i="58"/>
  <c r="AP1395" i="58"/>
  <c r="AQ1395" i="58"/>
  <c r="AR1395" i="58"/>
  <c r="AS1395" i="58"/>
  <c r="D1396" i="58"/>
  <c r="E1396" i="58"/>
  <c r="F1396" i="58"/>
  <c r="G1396" i="58"/>
  <c r="H1396" i="58"/>
  <c r="I1396" i="58"/>
  <c r="J1396" i="58"/>
  <c r="K1396" i="58"/>
  <c r="L1396" i="58"/>
  <c r="M1396" i="58"/>
  <c r="N1396" i="58"/>
  <c r="O1396" i="58"/>
  <c r="P1396" i="58"/>
  <c r="Q1396" i="58"/>
  <c r="R1396" i="58"/>
  <c r="S1396" i="58"/>
  <c r="T1396" i="58"/>
  <c r="U1396" i="58"/>
  <c r="V1396" i="58"/>
  <c r="W1396" i="58"/>
  <c r="X1396" i="58"/>
  <c r="Y1396" i="58"/>
  <c r="Z1396" i="58"/>
  <c r="AA1396" i="58"/>
  <c r="AB1396" i="58"/>
  <c r="AC1396" i="58"/>
  <c r="AD1396" i="58"/>
  <c r="AE1396" i="58"/>
  <c r="AF1396" i="58"/>
  <c r="AG1396" i="58"/>
  <c r="AH1396" i="58"/>
  <c r="AI1396" i="58"/>
  <c r="AJ1396" i="58"/>
  <c r="AK1396" i="58"/>
  <c r="AL1396" i="58"/>
  <c r="AM1396" i="58"/>
  <c r="AN1396" i="58"/>
  <c r="AO1396" i="58"/>
  <c r="AP1396" i="58"/>
  <c r="AQ1396" i="58"/>
  <c r="AR1396" i="58"/>
  <c r="AS1396" i="58"/>
  <c r="D1397" i="58"/>
  <c r="E1397" i="58"/>
  <c r="F1397" i="58"/>
  <c r="G1397" i="58"/>
  <c r="H1397" i="58"/>
  <c r="I1397" i="58"/>
  <c r="J1397" i="58"/>
  <c r="K1397" i="58"/>
  <c r="L1397" i="58"/>
  <c r="M1397" i="58"/>
  <c r="N1397" i="58"/>
  <c r="O1397" i="58"/>
  <c r="P1397" i="58"/>
  <c r="Q1397" i="58"/>
  <c r="R1397" i="58"/>
  <c r="S1397" i="58"/>
  <c r="T1397" i="58"/>
  <c r="U1397" i="58"/>
  <c r="V1397" i="58"/>
  <c r="W1397" i="58"/>
  <c r="X1397" i="58"/>
  <c r="Y1397" i="58"/>
  <c r="Z1397" i="58"/>
  <c r="AA1397" i="58"/>
  <c r="AB1397" i="58"/>
  <c r="AC1397" i="58"/>
  <c r="AD1397" i="58"/>
  <c r="AE1397" i="58"/>
  <c r="AF1397" i="58"/>
  <c r="AG1397" i="58"/>
  <c r="AH1397" i="58"/>
  <c r="AI1397" i="58"/>
  <c r="AJ1397" i="58"/>
  <c r="AK1397" i="58"/>
  <c r="AL1397" i="58"/>
  <c r="AM1397" i="58"/>
  <c r="AN1397" i="58"/>
  <c r="AO1397" i="58"/>
  <c r="AP1397" i="58"/>
  <c r="AQ1397" i="58"/>
  <c r="AR1397" i="58"/>
  <c r="AS1397" i="58"/>
  <c r="D1398" i="58"/>
  <c r="E1398" i="58"/>
  <c r="F1398" i="58"/>
  <c r="G1398" i="58"/>
  <c r="H1398" i="58"/>
  <c r="I1398" i="58"/>
  <c r="J1398" i="58"/>
  <c r="K1398" i="58"/>
  <c r="L1398" i="58"/>
  <c r="M1398" i="58"/>
  <c r="N1398" i="58"/>
  <c r="O1398" i="58"/>
  <c r="P1398" i="58"/>
  <c r="Q1398" i="58"/>
  <c r="R1398" i="58"/>
  <c r="S1398" i="58"/>
  <c r="T1398" i="58"/>
  <c r="U1398" i="58"/>
  <c r="V1398" i="58"/>
  <c r="W1398" i="58"/>
  <c r="X1398" i="58"/>
  <c r="Y1398" i="58"/>
  <c r="Z1398" i="58"/>
  <c r="AA1398" i="58"/>
  <c r="AB1398" i="58"/>
  <c r="AC1398" i="58"/>
  <c r="AD1398" i="58"/>
  <c r="AE1398" i="58"/>
  <c r="AF1398" i="58"/>
  <c r="AG1398" i="58"/>
  <c r="AH1398" i="58"/>
  <c r="AI1398" i="58"/>
  <c r="AJ1398" i="58"/>
  <c r="AK1398" i="58"/>
  <c r="AL1398" i="58"/>
  <c r="AM1398" i="58"/>
  <c r="AN1398" i="58"/>
  <c r="AO1398" i="58"/>
  <c r="AP1398" i="58"/>
  <c r="AQ1398" i="58"/>
  <c r="AR1398" i="58"/>
  <c r="AS1398" i="58"/>
  <c r="D1399" i="58"/>
  <c r="E1399" i="58"/>
  <c r="F1399" i="58"/>
  <c r="G1399" i="58"/>
  <c r="H1399" i="58"/>
  <c r="I1399" i="58"/>
  <c r="J1399" i="58"/>
  <c r="K1399" i="58"/>
  <c r="L1399" i="58"/>
  <c r="M1399" i="58"/>
  <c r="N1399" i="58"/>
  <c r="O1399" i="58"/>
  <c r="P1399" i="58"/>
  <c r="Q1399" i="58"/>
  <c r="R1399" i="58"/>
  <c r="S1399" i="58"/>
  <c r="T1399" i="58"/>
  <c r="U1399" i="58"/>
  <c r="V1399" i="58"/>
  <c r="W1399" i="58"/>
  <c r="X1399" i="58"/>
  <c r="Y1399" i="58"/>
  <c r="Z1399" i="58"/>
  <c r="AA1399" i="58"/>
  <c r="AB1399" i="58"/>
  <c r="AC1399" i="58"/>
  <c r="AD1399" i="58"/>
  <c r="AE1399" i="58"/>
  <c r="AF1399" i="58"/>
  <c r="AG1399" i="58"/>
  <c r="AH1399" i="58"/>
  <c r="AI1399" i="58"/>
  <c r="AJ1399" i="58"/>
  <c r="AK1399" i="58"/>
  <c r="AL1399" i="58"/>
  <c r="AM1399" i="58"/>
  <c r="AN1399" i="58"/>
  <c r="AO1399" i="58"/>
  <c r="AP1399" i="58"/>
  <c r="AQ1399" i="58"/>
  <c r="AR1399" i="58"/>
  <c r="AS1399" i="58"/>
  <c r="D1400" i="58"/>
  <c r="E1400" i="58"/>
  <c r="F1400" i="58"/>
  <c r="G1400" i="58"/>
  <c r="H1400" i="58"/>
  <c r="I1400" i="58"/>
  <c r="J1400" i="58"/>
  <c r="K1400" i="58"/>
  <c r="L1400" i="58"/>
  <c r="M1400" i="58"/>
  <c r="N1400" i="58"/>
  <c r="O1400" i="58"/>
  <c r="P1400" i="58"/>
  <c r="Q1400" i="58"/>
  <c r="R1400" i="58"/>
  <c r="S1400" i="58"/>
  <c r="T1400" i="58"/>
  <c r="U1400" i="58"/>
  <c r="V1400" i="58"/>
  <c r="W1400" i="58"/>
  <c r="X1400" i="58"/>
  <c r="Y1400" i="58"/>
  <c r="Z1400" i="58"/>
  <c r="AA1400" i="58"/>
  <c r="AB1400" i="58"/>
  <c r="AC1400" i="58"/>
  <c r="AD1400" i="58"/>
  <c r="AE1400" i="58"/>
  <c r="AF1400" i="58"/>
  <c r="AG1400" i="58"/>
  <c r="AH1400" i="58"/>
  <c r="AI1400" i="58"/>
  <c r="AJ1400" i="58"/>
  <c r="AK1400" i="58"/>
  <c r="AL1400" i="58"/>
  <c r="AM1400" i="58"/>
  <c r="AN1400" i="58"/>
  <c r="AO1400" i="58"/>
  <c r="AP1400" i="58"/>
  <c r="AQ1400" i="58"/>
  <c r="AR1400" i="58"/>
  <c r="AS1400" i="58"/>
  <c r="D1401" i="58"/>
  <c r="E1401" i="58"/>
  <c r="F1401" i="58"/>
  <c r="G1401" i="58"/>
  <c r="H1401" i="58"/>
  <c r="I1401" i="58"/>
  <c r="J1401" i="58"/>
  <c r="K1401" i="58"/>
  <c r="L1401" i="58"/>
  <c r="M1401" i="58"/>
  <c r="N1401" i="58"/>
  <c r="O1401" i="58"/>
  <c r="P1401" i="58"/>
  <c r="Q1401" i="58"/>
  <c r="R1401" i="58"/>
  <c r="S1401" i="58"/>
  <c r="T1401" i="58"/>
  <c r="U1401" i="58"/>
  <c r="V1401" i="58"/>
  <c r="W1401" i="58"/>
  <c r="X1401" i="58"/>
  <c r="Y1401" i="58"/>
  <c r="Z1401" i="58"/>
  <c r="AA1401" i="58"/>
  <c r="AB1401" i="58"/>
  <c r="AC1401" i="58"/>
  <c r="AD1401" i="58"/>
  <c r="AE1401" i="58"/>
  <c r="AF1401" i="58"/>
  <c r="AG1401" i="58"/>
  <c r="AH1401" i="58"/>
  <c r="AI1401" i="58"/>
  <c r="AJ1401" i="58"/>
  <c r="AK1401" i="58"/>
  <c r="AL1401" i="58"/>
  <c r="AM1401" i="58"/>
  <c r="AN1401" i="58"/>
  <c r="AO1401" i="58"/>
  <c r="AP1401" i="58"/>
  <c r="AQ1401" i="58"/>
  <c r="AR1401" i="58"/>
  <c r="AS1401" i="58"/>
  <c r="D1402" i="58"/>
  <c r="E1402" i="58"/>
  <c r="F1402" i="58"/>
  <c r="G1402" i="58"/>
  <c r="H1402" i="58"/>
  <c r="I1402" i="58"/>
  <c r="J1402" i="58"/>
  <c r="K1402" i="58"/>
  <c r="L1402" i="58"/>
  <c r="M1402" i="58"/>
  <c r="N1402" i="58"/>
  <c r="O1402" i="58"/>
  <c r="P1402" i="58"/>
  <c r="Q1402" i="58"/>
  <c r="R1402" i="58"/>
  <c r="S1402" i="58"/>
  <c r="T1402" i="58"/>
  <c r="U1402" i="58"/>
  <c r="V1402" i="58"/>
  <c r="W1402" i="58"/>
  <c r="X1402" i="58"/>
  <c r="Y1402" i="58"/>
  <c r="Z1402" i="58"/>
  <c r="AA1402" i="58"/>
  <c r="AB1402" i="58"/>
  <c r="AC1402" i="58"/>
  <c r="AD1402" i="58"/>
  <c r="AE1402" i="58"/>
  <c r="AF1402" i="58"/>
  <c r="AG1402" i="58"/>
  <c r="AH1402" i="58"/>
  <c r="AI1402" i="58"/>
  <c r="AJ1402" i="58"/>
  <c r="AK1402" i="58"/>
  <c r="AL1402" i="58"/>
  <c r="AM1402" i="58"/>
  <c r="AN1402" i="58"/>
  <c r="AO1402" i="58"/>
  <c r="AP1402" i="58"/>
  <c r="AQ1402" i="58"/>
  <c r="AR1402" i="58"/>
  <c r="AS1402" i="58"/>
  <c r="D1403" i="58"/>
  <c r="E1403" i="58"/>
  <c r="F1403" i="58"/>
  <c r="G1403" i="58"/>
  <c r="H1403" i="58"/>
  <c r="I1403" i="58"/>
  <c r="J1403" i="58"/>
  <c r="K1403" i="58"/>
  <c r="L1403" i="58"/>
  <c r="M1403" i="58"/>
  <c r="N1403" i="58"/>
  <c r="O1403" i="58"/>
  <c r="P1403" i="58"/>
  <c r="Q1403" i="58"/>
  <c r="R1403" i="58"/>
  <c r="S1403" i="58"/>
  <c r="T1403" i="58"/>
  <c r="U1403" i="58"/>
  <c r="V1403" i="58"/>
  <c r="W1403" i="58"/>
  <c r="X1403" i="58"/>
  <c r="Y1403" i="58"/>
  <c r="Z1403" i="58"/>
  <c r="AA1403" i="58"/>
  <c r="AB1403" i="58"/>
  <c r="AC1403" i="58"/>
  <c r="AD1403" i="58"/>
  <c r="AE1403" i="58"/>
  <c r="AF1403" i="58"/>
  <c r="AG1403" i="58"/>
  <c r="AH1403" i="58"/>
  <c r="AI1403" i="58"/>
  <c r="AJ1403" i="58"/>
  <c r="AK1403" i="58"/>
  <c r="AL1403" i="58"/>
  <c r="AM1403" i="58"/>
  <c r="AN1403" i="58"/>
  <c r="AO1403" i="58"/>
  <c r="AP1403" i="58"/>
  <c r="AQ1403" i="58"/>
  <c r="AR1403" i="58"/>
  <c r="AS1403" i="58"/>
  <c r="D1404" i="58"/>
  <c r="E1404" i="58"/>
  <c r="F1404" i="58"/>
  <c r="G1404" i="58"/>
  <c r="H1404" i="58"/>
  <c r="I1404" i="58"/>
  <c r="J1404" i="58"/>
  <c r="K1404" i="58"/>
  <c r="L1404" i="58"/>
  <c r="M1404" i="58"/>
  <c r="N1404" i="58"/>
  <c r="O1404" i="58"/>
  <c r="P1404" i="58"/>
  <c r="Q1404" i="58"/>
  <c r="R1404" i="58"/>
  <c r="S1404" i="58"/>
  <c r="T1404" i="58"/>
  <c r="U1404" i="58"/>
  <c r="V1404" i="58"/>
  <c r="W1404" i="58"/>
  <c r="X1404" i="58"/>
  <c r="Y1404" i="58"/>
  <c r="Z1404" i="58"/>
  <c r="AA1404" i="58"/>
  <c r="AB1404" i="58"/>
  <c r="AC1404" i="58"/>
  <c r="AD1404" i="58"/>
  <c r="AE1404" i="58"/>
  <c r="AF1404" i="58"/>
  <c r="AG1404" i="58"/>
  <c r="AH1404" i="58"/>
  <c r="AI1404" i="58"/>
  <c r="AJ1404" i="58"/>
  <c r="AK1404" i="58"/>
  <c r="AL1404" i="58"/>
  <c r="AM1404" i="58"/>
  <c r="AN1404" i="58"/>
  <c r="AO1404" i="58"/>
  <c r="AP1404" i="58"/>
  <c r="AQ1404" i="58"/>
  <c r="AR1404" i="58"/>
  <c r="AS1404" i="58"/>
  <c r="D1405" i="58"/>
  <c r="E1405" i="58"/>
  <c r="F1405" i="58"/>
  <c r="G1405" i="58"/>
  <c r="H1405" i="58"/>
  <c r="I1405" i="58"/>
  <c r="J1405" i="58"/>
  <c r="K1405" i="58"/>
  <c r="L1405" i="58"/>
  <c r="M1405" i="58"/>
  <c r="N1405" i="58"/>
  <c r="O1405" i="58"/>
  <c r="P1405" i="58"/>
  <c r="Q1405" i="58"/>
  <c r="R1405" i="58"/>
  <c r="S1405" i="58"/>
  <c r="T1405" i="58"/>
  <c r="U1405" i="58"/>
  <c r="V1405" i="58"/>
  <c r="W1405" i="58"/>
  <c r="X1405" i="58"/>
  <c r="Y1405" i="58"/>
  <c r="Z1405" i="58"/>
  <c r="AA1405" i="58"/>
  <c r="AB1405" i="58"/>
  <c r="AC1405" i="58"/>
  <c r="AD1405" i="58"/>
  <c r="AE1405" i="58"/>
  <c r="AF1405" i="58"/>
  <c r="AG1405" i="58"/>
  <c r="AH1405" i="58"/>
  <c r="AI1405" i="58"/>
  <c r="AJ1405" i="58"/>
  <c r="AK1405" i="58"/>
  <c r="AL1405" i="58"/>
  <c r="AM1405" i="58"/>
  <c r="AN1405" i="58"/>
  <c r="AO1405" i="58"/>
  <c r="AP1405" i="58"/>
  <c r="AQ1405" i="58"/>
  <c r="AR1405" i="58"/>
  <c r="AS1405" i="58"/>
  <c r="D1406" i="58"/>
  <c r="E1406" i="58"/>
  <c r="F1406" i="58"/>
  <c r="G1406" i="58"/>
  <c r="H1406" i="58"/>
  <c r="I1406" i="58"/>
  <c r="J1406" i="58"/>
  <c r="K1406" i="58"/>
  <c r="L1406" i="58"/>
  <c r="M1406" i="58"/>
  <c r="N1406" i="58"/>
  <c r="O1406" i="58"/>
  <c r="P1406" i="58"/>
  <c r="Q1406" i="58"/>
  <c r="R1406" i="58"/>
  <c r="S1406" i="58"/>
  <c r="T1406" i="58"/>
  <c r="U1406" i="58"/>
  <c r="V1406" i="58"/>
  <c r="W1406" i="58"/>
  <c r="X1406" i="58"/>
  <c r="Y1406" i="58"/>
  <c r="Z1406" i="58"/>
  <c r="AA1406" i="58"/>
  <c r="AB1406" i="58"/>
  <c r="AC1406" i="58"/>
  <c r="AD1406" i="58"/>
  <c r="AE1406" i="58"/>
  <c r="AF1406" i="58"/>
  <c r="AG1406" i="58"/>
  <c r="AH1406" i="58"/>
  <c r="AI1406" i="58"/>
  <c r="AJ1406" i="58"/>
  <c r="AK1406" i="58"/>
  <c r="AL1406" i="58"/>
  <c r="AM1406" i="58"/>
  <c r="AN1406" i="58"/>
  <c r="AO1406" i="58"/>
  <c r="AP1406" i="58"/>
  <c r="AQ1406" i="58"/>
  <c r="AR1406" i="58"/>
  <c r="AS1406" i="58"/>
  <c r="D1407" i="58"/>
  <c r="E1407" i="58"/>
  <c r="F1407" i="58"/>
  <c r="G1407" i="58"/>
  <c r="H1407" i="58"/>
  <c r="I1407" i="58"/>
  <c r="J1407" i="58"/>
  <c r="K1407" i="58"/>
  <c r="L1407" i="58"/>
  <c r="M1407" i="58"/>
  <c r="N1407" i="58"/>
  <c r="O1407" i="58"/>
  <c r="P1407" i="58"/>
  <c r="Q1407" i="58"/>
  <c r="R1407" i="58"/>
  <c r="S1407" i="58"/>
  <c r="T1407" i="58"/>
  <c r="U1407" i="58"/>
  <c r="V1407" i="58"/>
  <c r="W1407" i="58"/>
  <c r="X1407" i="58"/>
  <c r="Y1407" i="58"/>
  <c r="Z1407" i="58"/>
  <c r="AA1407" i="58"/>
  <c r="AB1407" i="58"/>
  <c r="AC1407" i="58"/>
  <c r="AD1407" i="58"/>
  <c r="AE1407" i="58"/>
  <c r="AF1407" i="58"/>
  <c r="AG1407" i="58"/>
  <c r="AH1407" i="58"/>
  <c r="AI1407" i="58"/>
  <c r="AJ1407" i="58"/>
  <c r="AK1407" i="58"/>
  <c r="AL1407" i="58"/>
  <c r="AM1407" i="58"/>
  <c r="AN1407" i="58"/>
  <c r="AO1407" i="58"/>
  <c r="AP1407" i="58"/>
  <c r="AQ1407" i="58"/>
  <c r="AR1407" i="58"/>
  <c r="AS1407" i="58"/>
  <c r="D1408" i="58"/>
  <c r="E1408" i="58"/>
  <c r="F1408" i="58"/>
  <c r="G1408" i="58"/>
  <c r="H1408" i="58"/>
  <c r="I1408" i="58"/>
  <c r="J1408" i="58"/>
  <c r="K1408" i="58"/>
  <c r="L1408" i="58"/>
  <c r="M1408" i="58"/>
  <c r="N1408" i="58"/>
  <c r="O1408" i="58"/>
  <c r="P1408" i="58"/>
  <c r="Q1408" i="58"/>
  <c r="R1408" i="58"/>
  <c r="S1408" i="58"/>
  <c r="T1408" i="58"/>
  <c r="U1408" i="58"/>
  <c r="V1408" i="58"/>
  <c r="W1408" i="58"/>
  <c r="X1408" i="58"/>
  <c r="Y1408" i="58"/>
  <c r="Z1408" i="58"/>
  <c r="AA1408" i="58"/>
  <c r="AB1408" i="58"/>
  <c r="AC1408" i="58"/>
  <c r="AD1408" i="58"/>
  <c r="AE1408" i="58"/>
  <c r="AF1408" i="58"/>
  <c r="AG1408" i="58"/>
  <c r="AH1408" i="58"/>
  <c r="AI1408" i="58"/>
  <c r="AJ1408" i="58"/>
  <c r="AK1408" i="58"/>
  <c r="AL1408" i="58"/>
  <c r="AM1408" i="58"/>
  <c r="AN1408" i="58"/>
  <c r="AO1408" i="58"/>
  <c r="AP1408" i="58"/>
  <c r="AQ1408" i="58"/>
  <c r="AR1408" i="58"/>
  <c r="AS1408" i="58"/>
  <c r="D1409" i="58"/>
  <c r="E1409" i="58"/>
  <c r="F1409" i="58"/>
  <c r="G1409" i="58"/>
  <c r="H1409" i="58"/>
  <c r="I1409" i="58"/>
  <c r="J1409" i="58"/>
  <c r="K1409" i="58"/>
  <c r="L1409" i="58"/>
  <c r="M1409" i="58"/>
  <c r="N1409" i="58"/>
  <c r="O1409" i="58"/>
  <c r="P1409" i="58"/>
  <c r="Q1409" i="58"/>
  <c r="R1409" i="58"/>
  <c r="S1409" i="58"/>
  <c r="T1409" i="58"/>
  <c r="U1409" i="58"/>
  <c r="V1409" i="58"/>
  <c r="W1409" i="58"/>
  <c r="X1409" i="58"/>
  <c r="Y1409" i="58"/>
  <c r="Z1409" i="58"/>
  <c r="AA1409" i="58"/>
  <c r="AB1409" i="58"/>
  <c r="AC1409" i="58"/>
  <c r="AD1409" i="58"/>
  <c r="AE1409" i="58"/>
  <c r="AF1409" i="58"/>
  <c r="AG1409" i="58"/>
  <c r="AH1409" i="58"/>
  <c r="AI1409" i="58"/>
  <c r="AJ1409" i="58"/>
  <c r="AK1409" i="58"/>
  <c r="AL1409" i="58"/>
  <c r="AM1409" i="58"/>
  <c r="AN1409" i="58"/>
  <c r="AO1409" i="58"/>
  <c r="AP1409" i="58"/>
  <c r="AQ1409" i="58"/>
  <c r="AR1409" i="58"/>
  <c r="AS1409" i="58"/>
  <c r="D1410" i="58"/>
  <c r="E1410" i="58"/>
  <c r="F1410" i="58"/>
  <c r="G1410" i="58"/>
  <c r="H1410" i="58"/>
  <c r="I1410" i="58"/>
  <c r="J1410" i="58"/>
  <c r="K1410" i="58"/>
  <c r="L1410" i="58"/>
  <c r="M1410" i="58"/>
  <c r="N1410" i="58"/>
  <c r="O1410" i="58"/>
  <c r="P1410" i="58"/>
  <c r="Q1410" i="58"/>
  <c r="R1410" i="58"/>
  <c r="S1410" i="58"/>
  <c r="T1410" i="58"/>
  <c r="U1410" i="58"/>
  <c r="V1410" i="58"/>
  <c r="W1410" i="58"/>
  <c r="X1410" i="58"/>
  <c r="Y1410" i="58"/>
  <c r="Z1410" i="58"/>
  <c r="AA1410" i="58"/>
  <c r="AB1410" i="58"/>
  <c r="AC1410" i="58"/>
  <c r="AD1410" i="58"/>
  <c r="AE1410" i="58"/>
  <c r="AF1410" i="58"/>
  <c r="AG1410" i="58"/>
  <c r="AH1410" i="58"/>
  <c r="AI1410" i="58"/>
  <c r="AJ1410" i="58"/>
  <c r="AK1410" i="58"/>
  <c r="AL1410" i="58"/>
  <c r="AM1410" i="58"/>
  <c r="AN1410" i="58"/>
  <c r="AO1410" i="58"/>
  <c r="AP1410" i="58"/>
  <c r="AQ1410" i="58"/>
  <c r="AR1410" i="58"/>
  <c r="AS1410" i="58"/>
  <c r="D1411" i="58"/>
  <c r="E1411" i="58"/>
  <c r="F1411" i="58"/>
  <c r="G1411" i="58"/>
  <c r="H1411" i="58"/>
  <c r="I1411" i="58"/>
  <c r="J1411" i="58"/>
  <c r="K1411" i="58"/>
  <c r="L1411" i="58"/>
  <c r="M1411" i="58"/>
  <c r="N1411" i="58"/>
  <c r="O1411" i="58"/>
  <c r="P1411" i="58"/>
  <c r="Q1411" i="58"/>
  <c r="R1411" i="58"/>
  <c r="S1411" i="58"/>
  <c r="T1411" i="58"/>
  <c r="U1411" i="58"/>
  <c r="V1411" i="58"/>
  <c r="W1411" i="58"/>
  <c r="X1411" i="58"/>
  <c r="Y1411" i="58"/>
  <c r="Z1411" i="58"/>
  <c r="AA1411" i="58"/>
  <c r="AB1411" i="58"/>
  <c r="AC1411" i="58"/>
  <c r="AD1411" i="58"/>
  <c r="AE1411" i="58"/>
  <c r="AF1411" i="58"/>
  <c r="AG1411" i="58"/>
  <c r="AH1411" i="58"/>
  <c r="AI1411" i="58"/>
  <c r="AJ1411" i="58"/>
  <c r="AK1411" i="58"/>
  <c r="AL1411" i="58"/>
  <c r="AM1411" i="58"/>
  <c r="AN1411" i="58"/>
  <c r="AO1411" i="58"/>
  <c r="AP1411" i="58"/>
  <c r="AQ1411" i="58"/>
  <c r="AR1411" i="58"/>
  <c r="AS1411" i="58"/>
  <c r="D1412" i="58"/>
  <c r="E1412" i="58"/>
  <c r="F1412" i="58"/>
  <c r="G1412" i="58"/>
  <c r="H1412" i="58"/>
  <c r="I1412" i="58"/>
  <c r="J1412" i="58"/>
  <c r="K1412" i="58"/>
  <c r="L1412" i="58"/>
  <c r="M1412" i="58"/>
  <c r="N1412" i="58"/>
  <c r="O1412" i="58"/>
  <c r="P1412" i="58"/>
  <c r="Q1412" i="58"/>
  <c r="R1412" i="58"/>
  <c r="S1412" i="58"/>
  <c r="T1412" i="58"/>
  <c r="U1412" i="58"/>
  <c r="V1412" i="58"/>
  <c r="W1412" i="58"/>
  <c r="X1412" i="58"/>
  <c r="Y1412" i="58"/>
  <c r="Z1412" i="58"/>
  <c r="AA1412" i="58"/>
  <c r="AB1412" i="58"/>
  <c r="AC1412" i="58"/>
  <c r="AD1412" i="58"/>
  <c r="AE1412" i="58"/>
  <c r="AF1412" i="58"/>
  <c r="AG1412" i="58"/>
  <c r="AH1412" i="58"/>
  <c r="AI1412" i="58"/>
  <c r="AJ1412" i="58"/>
  <c r="AK1412" i="58"/>
  <c r="AL1412" i="58"/>
  <c r="AM1412" i="58"/>
  <c r="AN1412" i="58"/>
  <c r="AO1412" i="58"/>
  <c r="AP1412" i="58"/>
  <c r="AQ1412" i="58"/>
  <c r="AR1412" i="58"/>
  <c r="AS1412" i="58"/>
  <c r="D1413" i="58"/>
  <c r="E1413" i="58"/>
  <c r="F1413" i="58"/>
  <c r="G1413" i="58"/>
  <c r="H1413" i="58"/>
  <c r="I1413" i="58"/>
  <c r="J1413" i="58"/>
  <c r="K1413" i="58"/>
  <c r="L1413" i="58"/>
  <c r="M1413" i="58"/>
  <c r="N1413" i="58"/>
  <c r="O1413" i="58"/>
  <c r="P1413" i="58"/>
  <c r="Q1413" i="58"/>
  <c r="R1413" i="58"/>
  <c r="S1413" i="58"/>
  <c r="T1413" i="58"/>
  <c r="U1413" i="58"/>
  <c r="V1413" i="58"/>
  <c r="W1413" i="58"/>
  <c r="X1413" i="58"/>
  <c r="Y1413" i="58"/>
  <c r="Z1413" i="58"/>
  <c r="AA1413" i="58"/>
  <c r="AB1413" i="58"/>
  <c r="AC1413" i="58"/>
  <c r="AD1413" i="58"/>
  <c r="AE1413" i="58"/>
  <c r="AF1413" i="58"/>
  <c r="AG1413" i="58"/>
  <c r="AH1413" i="58"/>
  <c r="AI1413" i="58"/>
  <c r="AJ1413" i="58"/>
  <c r="AK1413" i="58"/>
  <c r="AL1413" i="58"/>
  <c r="AM1413" i="58"/>
  <c r="AN1413" i="58"/>
  <c r="AO1413" i="58"/>
  <c r="AP1413" i="58"/>
  <c r="AQ1413" i="58"/>
  <c r="AR1413" i="58"/>
  <c r="AS1413" i="58"/>
  <c r="D1414" i="58"/>
  <c r="E1414" i="58"/>
  <c r="F1414" i="58"/>
  <c r="G1414" i="58"/>
  <c r="H1414" i="58"/>
  <c r="I1414" i="58"/>
  <c r="J1414" i="58"/>
  <c r="K1414" i="58"/>
  <c r="L1414" i="58"/>
  <c r="M1414" i="58"/>
  <c r="N1414" i="58"/>
  <c r="O1414" i="58"/>
  <c r="P1414" i="58"/>
  <c r="Q1414" i="58"/>
  <c r="R1414" i="58"/>
  <c r="S1414" i="58"/>
  <c r="T1414" i="58"/>
  <c r="U1414" i="58"/>
  <c r="V1414" i="58"/>
  <c r="W1414" i="58"/>
  <c r="X1414" i="58"/>
  <c r="Y1414" i="58"/>
  <c r="Z1414" i="58"/>
  <c r="AA1414" i="58"/>
  <c r="AB1414" i="58"/>
  <c r="AC1414" i="58"/>
  <c r="AD1414" i="58"/>
  <c r="AE1414" i="58"/>
  <c r="AF1414" i="58"/>
  <c r="AG1414" i="58"/>
  <c r="AH1414" i="58"/>
  <c r="AI1414" i="58"/>
  <c r="AJ1414" i="58"/>
  <c r="AK1414" i="58"/>
  <c r="AL1414" i="58"/>
  <c r="AM1414" i="58"/>
  <c r="AN1414" i="58"/>
  <c r="AO1414" i="58"/>
  <c r="AP1414" i="58"/>
  <c r="AQ1414" i="58"/>
  <c r="AR1414" i="58"/>
  <c r="AS1414" i="58"/>
  <c r="D1415" i="58"/>
  <c r="E1415" i="58"/>
  <c r="F1415" i="58"/>
  <c r="G1415" i="58"/>
  <c r="H1415" i="58"/>
  <c r="I1415" i="58"/>
  <c r="J1415" i="58"/>
  <c r="K1415" i="58"/>
  <c r="L1415" i="58"/>
  <c r="M1415" i="58"/>
  <c r="N1415" i="58"/>
  <c r="O1415" i="58"/>
  <c r="P1415" i="58"/>
  <c r="Q1415" i="58"/>
  <c r="R1415" i="58"/>
  <c r="S1415" i="58"/>
  <c r="T1415" i="58"/>
  <c r="U1415" i="58"/>
  <c r="V1415" i="58"/>
  <c r="W1415" i="58"/>
  <c r="X1415" i="58"/>
  <c r="Y1415" i="58"/>
  <c r="Z1415" i="58"/>
  <c r="AA1415" i="58"/>
  <c r="AB1415" i="58"/>
  <c r="AC1415" i="58"/>
  <c r="AD1415" i="58"/>
  <c r="AE1415" i="58"/>
  <c r="AF1415" i="58"/>
  <c r="AG1415" i="58"/>
  <c r="AH1415" i="58"/>
  <c r="AI1415" i="58"/>
  <c r="AJ1415" i="58"/>
  <c r="AK1415" i="58"/>
  <c r="AL1415" i="58"/>
  <c r="AM1415" i="58"/>
  <c r="AN1415" i="58"/>
  <c r="AO1415" i="58"/>
  <c r="AP1415" i="58"/>
  <c r="AQ1415" i="58"/>
  <c r="AR1415" i="58"/>
  <c r="AS1415" i="58"/>
  <c r="D1416" i="58"/>
  <c r="E1416" i="58"/>
  <c r="F1416" i="58"/>
  <c r="G1416" i="58"/>
  <c r="H1416" i="58"/>
  <c r="I1416" i="58"/>
  <c r="J1416" i="58"/>
  <c r="K1416" i="58"/>
  <c r="L1416" i="58"/>
  <c r="M1416" i="58"/>
  <c r="N1416" i="58"/>
  <c r="O1416" i="58"/>
  <c r="P1416" i="58"/>
  <c r="Q1416" i="58"/>
  <c r="R1416" i="58"/>
  <c r="S1416" i="58"/>
  <c r="T1416" i="58"/>
  <c r="U1416" i="58"/>
  <c r="V1416" i="58"/>
  <c r="W1416" i="58"/>
  <c r="X1416" i="58"/>
  <c r="Y1416" i="58"/>
  <c r="Z1416" i="58"/>
  <c r="AA1416" i="58"/>
  <c r="AB1416" i="58"/>
  <c r="AC1416" i="58"/>
  <c r="AD1416" i="58"/>
  <c r="AE1416" i="58"/>
  <c r="AF1416" i="58"/>
  <c r="AG1416" i="58"/>
  <c r="AH1416" i="58"/>
  <c r="AI1416" i="58"/>
  <c r="AJ1416" i="58"/>
  <c r="AK1416" i="58"/>
  <c r="AL1416" i="58"/>
  <c r="AM1416" i="58"/>
  <c r="AN1416" i="58"/>
  <c r="AO1416" i="58"/>
  <c r="AP1416" i="58"/>
  <c r="AQ1416" i="58"/>
  <c r="AR1416" i="58"/>
  <c r="AS1416" i="58"/>
  <c r="D1417" i="58"/>
  <c r="E1417" i="58"/>
  <c r="F1417" i="58"/>
  <c r="G1417" i="58"/>
  <c r="H1417" i="58"/>
  <c r="I1417" i="58"/>
  <c r="J1417" i="58"/>
  <c r="K1417" i="58"/>
  <c r="L1417" i="58"/>
  <c r="M1417" i="58"/>
  <c r="N1417" i="58"/>
  <c r="O1417" i="58"/>
  <c r="P1417" i="58"/>
  <c r="Q1417" i="58"/>
  <c r="R1417" i="58"/>
  <c r="S1417" i="58"/>
  <c r="T1417" i="58"/>
  <c r="U1417" i="58"/>
  <c r="V1417" i="58"/>
  <c r="W1417" i="58"/>
  <c r="X1417" i="58"/>
  <c r="Y1417" i="58"/>
  <c r="Z1417" i="58"/>
  <c r="AA1417" i="58"/>
  <c r="AB1417" i="58"/>
  <c r="AC1417" i="58"/>
  <c r="AD1417" i="58"/>
  <c r="AE1417" i="58"/>
  <c r="AF1417" i="58"/>
  <c r="AG1417" i="58"/>
  <c r="AH1417" i="58"/>
  <c r="AI1417" i="58"/>
  <c r="AJ1417" i="58"/>
  <c r="AK1417" i="58"/>
  <c r="AL1417" i="58"/>
  <c r="AM1417" i="58"/>
  <c r="AN1417" i="58"/>
  <c r="AO1417" i="58"/>
  <c r="AP1417" i="58"/>
  <c r="AQ1417" i="58"/>
  <c r="AR1417" i="58"/>
  <c r="AS1417" i="58"/>
  <c r="D1418" i="58"/>
  <c r="E1418" i="58"/>
  <c r="F1418" i="58"/>
  <c r="G1418" i="58"/>
  <c r="H1418" i="58"/>
  <c r="I1418" i="58"/>
  <c r="J1418" i="58"/>
  <c r="K1418" i="58"/>
  <c r="L1418" i="58"/>
  <c r="M1418" i="58"/>
  <c r="N1418" i="58"/>
  <c r="O1418" i="58"/>
  <c r="P1418" i="58"/>
  <c r="Q1418" i="58"/>
  <c r="R1418" i="58"/>
  <c r="S1418" i="58"/>
  <c r="T1418" i="58"/>
  <c r="U1418" i="58"/>
  <c r="V1418" i="58"/>
  <c r="W1418" i="58"/>
  <c r="X1418" i="58"/>
  <c r="Y1418" i="58"/>
  <c r="Z1418" i="58"/>
  <c r="AA1418" i="58"/>
  <c r="AB1418" i="58"/>
  <c r="AC1418" i="58"/>
  <c r="AD1418" i="58"/>
  <c r="AE1418" i="58"/>
  <c r="AF1418" i="58"/>
  <c r="AG1418" i="58"/>
  <c r="AH1418" i="58"/>
  <c r="AI1418" i="58"/>
  <c r="AJ1418" i="58"/>
  <c r="AK1418" i="58"/>
  <c r="AL1418" i="58"/>
  <c r="AM1418" i="58"/>
  <c r="AN1418" i="58"/>
  <c r="AO1418" i="58"/>
  <c r="AP1418" i="58"/>
  <c r="AQ1418" i="58"/>
  <c r="AR1418" i="58"/>
  <c r="AS1418" i="58"/>
  <c r="D1419" i="58"/>
  <c r="E1419" i="58"/>
  <c r="F1419" i="58"/>
  <c r="G1419" i="58"/>
  <c r="H1419" i="58"/>
  <c r="I1419" i="58"/>
  <c r="J1419" i="58"/>
  <c r="K1419" i="58"/>
  <c r="L1419" i="58"/>
  <c r="M1419" i="58"/>
  <c r="N1419" i="58"/>
  <c r="O1419" i="58"/>
  <c r="P1419" i="58"/>
  <c r="Q1419" i="58"/>
  <c r="R1419" i="58"/>
  <c r="S1419" i="58"/>
  <c r="T1419" i="58"/>
  <c r="U1419" i="58"/>
  <c r="V1419" i="58"/>
  <c r="W1419" i="58"/>
  <c r="X1419" i="58"/>
  <c r="Y1419" i="58"/>
  <c r="Z1419" i="58"/>
  <c r="AA1419" i="58"/>
  <c r="AB1419" i="58"/>
  <c r="AC1419" i="58"/>
  <c r="AD1419" i="58"/>
  <c r="AE1419" i="58"/>
  <c r="AF1419" i="58"/>
  <c r="AG1419" i="58"/>
  <c r="AH1419" i="58"/>
  <c r="AI1419" i="58"/>
  <c r="AJ1419" i="58"/>
  <c r="AK1419" i="58"/>
  <c r="AL1419" i="58"/>
  <c r="AM1419" i="58"/>
  <c r="AN1419" i="58"/>
  <c r="AO1419" i="58"/>
  <c r="AP1419" i="58"/>
  <c r="AQ1419" i="58"/>
  <c r="AR1419" i="58"/>
  <c r="AS1419" i="58"/>
  <c r="D1420" i="58"/>
  <c r="E1420" i="58"/>
  <c r="F1420" i="58"/>
  <c r="G1420" i="58"/>
  <c r="H1420" i="58"/>
  <c r="I1420" i="58"/>
  <c r="J1420" i="58"/>
  <c r="K1420" i="58"/>
  <c r="L1420" i="58"/>
  <c r="M1420" i="58"/>
  <c r="N1420" i="58"/>
  <c r="O1420" i="58"/>
  <c r="P1420" i="58"/>
  <c r="Q1420" i="58"/>
  <c r="R1420" i="58"/>
  <c r="S1420" i="58"/>
  <c r="T1420" i="58"/>
  <c r="U1420" i="58"/>
  <c r="V1420" i="58"/>
  <c r="W1420" i="58"/>
  <c r="X1420" i="58"/>
  <c r="Y1420" i="58"/>
  <c r="Z1420" i="58"/>
  <c r="AA1420" i="58"/>
  <c r="AB1420" i="58"/>
  <c r="AC1420" i="58"/>
  <c r="AD1420" i="58"/>
  <c r="AE1420" i="58"/>
  <c r="AF1420" i="58"/>
  <c r="AG1420" i="58"/>
  <c r="AH1420" i="58"/>
  <c r="AI1420" i="58"/>
  <c r="AJ1420" i="58"/>
  <c r="AK1420" i="58"/>
  <c r="AL1420" i="58"/>
  <c r="AM1420" i="58"/>
  <c r="AN1420" i="58"/>
  <c r="AO1420" i="58"/>
  <c r="AP1420" i="58"/>
  <c r="AQ1420" i="58"/>
  <c r="AR1420" i="58"/>
  <c r="AS1420" i="58"/>
  <c r="D1421" i="58"/>
  <c r="E1421" i="58"/>
  <c r="F1421" i="58"/>
  <c r="G1421" i="58"/>
  <c r="H1421" i="58"/>
  <c r="I1421" i="58"/>
  <c r="J1421" i="58"/>
  <c r="K1421" i="58"/>
  <c r="L1421" i="58"/>
  <c r="M1421" i="58"/>
  <c r="N1421" i="58"/>
  <c r="O1421" i="58"/>
  <c r="P1421" i="58"/>
  <c r="Q1421" i="58"/>
  <c r="R1421" i="58"/>
  <c r="S1421" i="58"/>
  <c r="T1421" i="58"/>
  <c r="U1421" i="58"/>
  <c r="V1421" i="58"/>
  <c r="W1421" i="58"/>
  <c r="X1421" i="58"/>
  <c r="Y1421" i="58"/>
  <c r="Z1421" i="58"/>
  <c r="AA1421" i="58"/>
  <c r="AB1421" i="58"/>
  <c r="AC1421" i="58"/>
  <c r="AD1421" i="58"/>
  <c r="AE1421" i="58"/>
  <c r="AF1421" i="58"/>
  <c r="AG1421" i="58"/>
  <c r="AH1421" i="58"/>
  <c r="AI1421" i="58"/>
  <c r="AJ1421" i="58"/>
  <c r="AK1421" i="58"/>
  <c r="AL1421" i="58"/>
  <c r="AM1421" i="58"/>
  <c r="AN1421" i="58"/>
  <c r="AO1421" i="58"/>
  <c r="AP1421" i="58"/>
  <c r="AQ1421" i="58"/>
  <c r="AR1421" i="58"/>
  <c r="AS1421" i="58"/>
  <c r="D1422" i="58"/>
  <c r="E1422" i="58"/>
  <c r="F1422" i="58"/>
  <c r="G1422" i="58"/>
  <c r="H1422" i="58"/>
  <c r="I1422" i="58"/>
  <c r="J1422" i="58"/>
  <c r="K1422" i="58"/>
  <c r="L1422" i="58"/>
  <c r="M1422" i="58"/>
  <c r="N1422" i="58"/>
  <c r="O1422" i="58"/>
  <c r="P1422" i="58"/>
  <c r="Q1422" i="58"/>
  <c r="R1422" i="58"/>
  <c r="S1422" i="58"/>
  <c r="T1422" i="58"/>
  <c r="U1422" i="58"/>
  <c r="V1422" i="58"/>
  <c r="W1422" i="58"/>
  <c r="X1422" i="58"/>
  <c r="Y1422" i="58"/>
  <c r="Z1422" i="58"/>
  <c r="AA1422" i="58"/>
  <c r="AB1422" i="58"/>
  <c r="AC1422" i="58"/>
  <c r="AD1422" i="58"/>
  <c r="AE1422" i="58"/>
  <c r="AF1422" i="58"/>
  <c r="AG1422" i="58"/>
  <c r="AH1422" i="58"/>
  <c r="AI1422" i="58"/>
  <c r="AJ1422" i="58"/>
  <c r="AK1422" i="58"/>
  <c r="AL1422" i="58"/>
  <c r="AM1422" i="58"/>
  <c r="AN1422" i="58"/>
  <c r="AO1422" i="58"/>
  <c r="AP1422" i="58"/>
  <c r="AQ1422" i="58"/>
  <c r="AR1422" i="58"/>
  <c r="AS1422" i="58"/>
  <c r="D1423" i="58"/>
  <c r="E1423" i="58"/>
  <c r="F1423" i="58"/>
  <c r="G1423" i="58"/>
  <c r="H1423" i="58"/>
  <c r="I1423" i="58"/>
  <c r="J1423" i="58"/>
  <c r="K1423" i="58"/>
  <c r="L1423" i="58"/>
  <c r="M1423" i="58"/>
  <c r="N1423" i="58"/>
  <c r="O1423" i="58"/>
  <c r="P1423" i="58"/>
  <c r="Q1423" i="58"/>
  <c r="R1423" i="58"/>
  <c r="S1423" i="58"/>
  <c r="T1423" i="58"/>
  <c r="U1423" i="58"/>
  <c r="V1423" i="58"/>
  <c r="W1423" i="58"/>
  <c r="X1423" i="58"/>
  <c r="Y1423" i="58"/>
  <c r="Z1423" i="58"/>
  <c r="AA1423" i="58"/>
  <c r="AB1423" i="58"/>
  <c r="AC1423" i="58"/>
  <c r="AD1423" i="58"/>
  <c r="AE1423" i="58"/>
  <c r="AF1423" i="58"/>
  <c r="AG1423" i="58"/>
  <c r="AH1423" i="58"/>
  <c r="AI1423" i="58"/>
  <c r="AJ1423" i="58"/>
  <c r="AK1423" i="58"/>
  <c r="AL1423" i="58"/>
  <c r="AM1423" i="58"/>
  <c r="AN1423" i="58"/>
  <c r="AO1423" i="58"/>
  <c r="AP1423" i="58"/>
  <c r="AQ1423" i="58"/>
  <c r="AR1423" i="58"/>
  <c r="AS1423" i="58"/>
  <c r="D1424" i="58"/>
  <c r="E1424" i="58"/>
  <c r="F1424" i="58"/>
  <c r="G1424" i="58"/>
  <c r="H1424" i="58"/>
  <c r="I1424" i="58"/>
  <c r="J1424" i="58"/>
  <c r="K1424" i="58"/>
  <c r="L1424" i="58"/>
  <c r="M1424" i="58"/>
  <c r="N1424" i="58"/>
  <c r="O1424" i="58"/>
  <c r="P1424" i="58"/>
  <c r="Q1424" i="58"/>
  <c r="R1424" i="58"/>
  <c r="S1424" i="58"/>
  <c r="T1424" i="58"/>
  <c r="U1424" i="58"/>
  <c r="V1424" i="58"/>
  <c r="W1424" i="58"/>
  <c r="X1424" i="58"/>
  <c r="Y1424" i="58"/>
  <c r="Z1424" i="58"/>
  <c r="AA1424" i="58"/>
  <c r="AB1424" i="58"/>
  <c r="AC1424" i="58"/>
  <c r="AD1424" i="58"/>
  <c r="AE1424" i="58"/>
  <c r="AF1424" i="58"/>
  <c r="AG1424" i="58"/>
  <c r="AH1424" i="58"/>
  <c r="AI1424" i="58"/>
  <c r="AJ1424" i="58"/>
  <c r="AK1424" i="58"/>
  <c r="AL1424" i="58"/>
  <c r="AM1424" i="58"/>
  <c r="AN1424" i="58"/>
  <c r="AO1424" i="58"/>
  <c r="AP1424" i="58"/>
  <c r="AQ1424" i="58"/>
  <c r="AR1424" i="58"/>
  <c r="AS1424" i="58"/>
  <c r="D1425" i="58"/>
  <c r="E1425" i="58"/>
  <c r="F1425" i="58"/>
  <c r="G1425" i="58"/>
  <c r="H1425" i="58"/>
  <c r="I1425" i="58"/>
  <c r="J1425" i="58"/>
  <c r="K1425" i="58"/>
  <c r="L1425" i="58"/>
  <c r="M1425" i="58"/>
  <c r="N1425" i="58"/>
  <c r="O1425" i="58"/>
  <c r="P1425" i="58"/>
  <c r="Q1425" i="58"/>
  <c r="R1425" i="58"/>
  <c r="S1425" i="58"/>
  <c r="T1425" i="58"/>
  <c r="U1425" i="58"/>
  <c r="V1425" i="58"/>
  <c r="W1425" i="58"/>
  <c r="X1425" i="58"/>
  <c r="Y1425" i="58"/>
  <c r="Z1425" i="58"/>
  <c r="AA1425" i="58"/>
  <c r="AB1425" i="58"/>
  <c r="AC1425" i="58"/>
  <c r="AD1425" i="58"/>
  <c r="AE1425" i="58"/>
  <c r="AF1425" i="58"/>
  <c r="AG1425" i="58"/>
  <c r="AH1425" i="58"/>
  <c r="AI1425" i="58"/>
  <c r="AJ1425" i="58"/>
  <c r="AK1425" i="58"/>
  <c r="AL1425" i="58"/>
  <c r="AM1425" i="58"/>
  <c r="AN1425" i="58"/>
  <c r="AO1425" i="58"/>
  <c r="AP1425" i="58"/>
  <c r="AQ1425" i="58"/>
  <c r="AR1425" i="58"/>
  <c r="AS1425" i="58"/>
  <c r="D1426" i="58"/>
  <c r="E1426" i="58"/>
  <c r="F1426" i="58"/>
  <c r="G1426" i="58"/>
  <c r="H1426" i="58"/>
  <c r="I1426" i="58"/>
  <c r="J1426" i="58"/>
  <c r="K1426" i="58"/>
  <c r="L1426" i="58"/>
  <c r="M1426" i="58"/>
  <c r="N1426" i="58"/>
  <c r="O1426" i="58"/>
  <c r="P1426" i="58"/>
  <c r="Q1426" i="58"/>
  <c r="R1426" i="58"/>
  <c r="S1426" i="58"/>
  <c r="T1426" i="58"/>
  <c r="U1426" i="58"/>
  <c r="V1426" i="58"/>
  <c r="W1426" i="58"/>
  <c r="X1426" i="58"/>
  <c r="Y1426" i="58"/>
  <c r="Z1426" i="58"/>
  <c r="AA1426" i="58"/>
  <c r="AB1426" i="58"/>
  <c r="AC1426" i="58"/>
  <c r="AD1426" i="58"/>
  <c r="AE1426" i="58"/>
  <c r="AF1426" i="58"/>
  <c r="AG1426" i="58"/>
  <c r="AH1426" i="58"/>
  <c r="AI1426" i="58"/>
  <c r="AJ1426" i="58"/>
  <c r="AK1426" i="58"/>
  <c r="AL1426" i="58"/>
  <c r="AM1426" i="58"/>
  <c r="AN1426" i="58"/>
  <c r="AO1426" i="58"/>
  <c r="AP1426" i="58"/>
  <c r="AQ1426" i="58"/>
  <c r="AR1426" i="58"/>
  <c r="AS1426" i="58"/>
  <c r="D1427" i="58"/>
  <c r="E1427" i="58"/>
  <c r="F1427" i="58"/>
  <c r="G1427" i="58"/>
  <c r="H1427" i="58"/>
  <c r="I1427" i="58"/>
  <c r="J1427" i="58"/>
  <c r="K1427" i="58"/>
  <c r="L1427" i="58"/>
  <c r="M1427" i="58"/>
  <c r="N1427" i="58"/>
  <c r="O1427" i="58"/>
  <c r="P1427" i="58"/>
  <c r="Q1427" i="58"/>
  <c r="R1427" i="58"/>
  <c r="S1427" i="58"/>
  <c r="T1427" i="58"/>
  <c r="U1427" i="58"/>
  <c r="V1427" i="58"/>
  <c r="W1427" i="58"/>
  <c r="X1427" i="58"/>
  <c r="Y1427" i="58"/>
  <c r="Z1427" i="58"/>
  <c r="AA1427" i="58"/>
  <c r="AB1427" i="58"/>
  <c r="AC1427" i="58"/>
  <c r="AD1427" i="58"/>
  <c r="AE1427" i="58"/>
  <c r="AF1427" i="58"/>
  <c r="AG1427" i="58"/>
  <c r="AH1427" i="58"/>
  <c r="AI1427" i="58"/>
  <c r="AJ1427" i="58"/>
  <c r="AK1427" i="58"/>
  <c r="AL1427" i="58"/>
  <c r="AM1427" i="58"/>
  <c r="AN1427" i="58"/>
  <c r="AO1427" i="58"/>
  <c r="AP1427" i="58"/>
  <c r="AQ1427" i="58"/>
  <c r="AR1427" i="58"/>
  <c r="AS1427" i="58"/>
  <c r="D1428" i="58"/>
  <c r="E1428" i="58"/>
  <c r="F1428" i="58"/>
  <c r="G1428" i="58"/>
  <c r="H1428" i="58"/>
  <c r="I1428" i="58"/>
  <c r="J1428" i="58"/>
  <c r="K1428" i="58"/>
  <c r="L1428" i="58"/>
  <c r="M1428" i="58"/>
  <c r="N1428" i="58"/>
  <c r="O1428" i="58"/>
  <c r="P1428" i="58"/>
  <c r="Q1428" i="58"/>
  <c r="R1428" i="58"/>
  <c r="S1428" i="58"/>
  <c r="T1428" i="58"/>
  <c r="U1428" i="58"/>
  <c r="V1428" i="58"/>
  <c r="W1428" i="58"/>
  <c r="X1428" i="58"/>
  <c r="Y1428" i="58"/>
  <c r="Z1428" i="58"/>
  <c r="AA1428" i="58"/>
  <c r="AB1428" i="58"/>
  <c r="AC1428" i="58"/>
  <c r="AD1428" i="58"/>
  <c r="AE1428" i="58"/>
  <c r="AF1428" i="58"/>
  <c r="AG1428" i="58"/>
  <c r="AH1428" i="58"/>
  <c r="AI1428" i="58"/>
  <c r="AJ1428" i="58"/>
  <c r="AK1428" i="58"/>
  <c r="AL1428" i="58"/>
  <c r="AM1428" i="58"/>
  <c r="AN1428" i="58"/>
  <c r="AO1428" i="58"/>
  <c r="AP1428" i="58"/>
  <c r="AQ1428" i="58"/>
  <c r="AR1428" i="58"/>
  <c r="AS1428" i="58"/>
  <c r="E1430" i="58"/>
  <c r="F1430" i="58"/>
  <c r="G1430" i="58"/>
  <c r="H1430" i="58"/>
  <c r="I1430" i="58"/>
  <c r="J1430" i="58"/>
  <c r="K1430" i="58"/>
  <c r="L1430" i="58"/>
  <c r="M1430" i="58"/>
  <c r="N1430" i="58"/>
  <c r="O1430" i="58"/>
  <c r="P1430" i="58"/>
  <c r="Q1430" i="58"/>
  <c r="R1430" i="58"/>
  <c r="S1430" i="58"/>
  <c r="T1430" i="58"/>
  <c r="U1430" i="58"/>
  <c r="V1430" i="58"/>
  <c r="W1430" i="58"/>
  <c r="X1430" i="58"/>
  <c r="Y1430" i="58"/>
  <c r="Z1430" i="58"/>
  <c r="AA1430" i="58"/>
  <c r="AB1430" i="58"/>
  <c r="AC1430" i="58"/>
  <c r="AD1430" i="58"/>
  <c r="AE1430" i="58"/>
  <c r="AF1430" i="58"/>
  <c r="AG1430" i="58"/>
  <c r="AH1430" i="58"/>
  <c r="AI1430" i="58"/>
  <c r="AJ1430" i="58"/>
  <c r="AK1430" i="58"/>
  <c r="AL1430" i="58"/>
  <c r="AM1430" i="58"/>
  <c r="AN1430" i="58"/>
  <c r="AO1430" i="58"/>
  <c r="AP1430" i="58"/>
  <c r="AQ1430" i="58"/>
  <c r="AR1430" i="58"/>
  <c r="AS1430" i="58"/>
  <c r="D1431" i="58"/>
  <c r="E1431" i="58"/>
  <c r="F1431" i="58"/>
  <c r="G1431" i="58"/>
  <c r="H1431" i="58"/>
  <c r="I1431" i="58"/>
  <c r="J1431" i="58"/>
  <c r="K1431" i="58"/>
  <c r="L1431" i="58"/>
  <c r="M1431" i="58"/>
  <c r="N1431" i="58"/>
  <c r="O1431" i="58"/>
  <c r="P1431" i="58"/>
  <c r="Q1431" i="58"/>
  <c r="R1431" i="58"/>
  <c r="S1431" i="58"/>
  <c r="T1431" i="58"/>
  <c r="U1431" i="58"/>
  <c r="V1431" i="58"/>
  <c r="W1431" i="58"/>
  <c r="X1431" i="58"/>
  <c r="Y1431" i="58"/>
  <c r="Z1431" i="58"/>
  <c r="AA1431" i="58"/>
  <c r="AB1431" i="58"/>
  <c r="AC1431" i="58"/>
  <c r="AD1431" i="58"/>
  <c r="AE1431" i="58"/>
  <c r="AF1431" i="58"/>
  <c r="AG1431" i="58"/>
  <c r="AH1431" i="58"/>
  <c r="AI1431" i="58"/>
  <c r="AJ1431" i="58"/>
  <c r="AK1431" i="58"/>
  <c r="AL1431" i="58"/>
  <c r="AM1431" i="58"/>
  <c r="AN1431" i="58"/>
  <c r="AO1431" i="58"/>
  <c r="AP1431" i="58"/>
  <c r="AQ1431" i="58"/>
  <c r="AR1431" i="58"/>
  <c r="AS1431" i="58"/>
  <c r="AT1431" i="58"/>
  <c r="D1432" i="58"/>
  <c r="E1432" i="58"/>
  <c r="F1432" i="58"/>
  <c r="G1432" i="58"/>
  <c r="H1432" i="58"/>
  <c r="I1432" i="58"/>
  <c r="J1432" i="58"/>
  <c r="K1432" i="58"/>
  <c r="L1432" i="58"/>
  <c r="M1432" i="58"/>
  <c r="N1432" i="58"/>
  <c r="O1432" i="58"/>
  <c r="P1432" i="58"/>
  <c r="Q1432" i="58"/>
  <c r="R1432" i="58"/>
  <c r="S1432" i="58"/>
  <c r="T1432" i="58"/>
  <c r="U1432" i="58"/>
  <c r="V1432" i="58"/>
  <c r="W1432" i="58"/>
  <c r="X1432" i="58"/>
  <c r="Y1432" i="58"/>
  <c r="Z1432" i="58"/>
  <c r="AA1432" i="58"/>
  <c r="AB1432" i="58"/>
  <c r="AC1432" i="58"/>
  <c r="AD1432" i="58"/>
  <c r="AE1432" i="58"/>
  <c r="AF1432" i="58"/>
  <c r="AG1432" i="58"/>
  <c r="AH1432" i="58"/>
  <c r="AI1432" i="58"/>
  <c r="AJ1432" i="58"/>
  <c r="AK1432" i="58"/>
  <c r="AL1432" i="58"/>
  <c r="AM1432" i="58"/>
  <c r="AN1432" i="58"/>
  <c r="AO1432" i="58"/>
  <c r="AP1432" i="58"/>
  <c r="AQ1432" i="58"/>
  <c r="AR1432" i="58"/>
  <c r="AS1432" i="58"/>
  <c r="AT1432" i="58"/>
  <c r="D1433" i="58"/>
  <c r="E1433" i="58"/>
  <c r="F1433" i="58"/>
  <c r="G1433" i="58"/>
  <c r="H1433" i="58"/>
  <c r="I1433" i="58"/>
  <c r="J1433" i="58"/>
  <c r="K1433" i="58"/>
  <c r="L1433" i="58"/>
  <c r="M1433" i="58"/>
  <c r="N1433" i="58"/>
  <c r="O1433" i="58"/>
  <c r="P1433" i="58"/>
  <c r="Q1433" i="58"/>
  <c r="R1433" i="58"/>
  <c r="S1433" i="58"/>
  <c r="T1433" i="58"/>
  <c r="U1433" i="58"/>
  <c r="V1433" i="58"/>
  <c r="W1433" i="58"/>
  <c r="X1433" i="58"/>
  <c r="Y1433" i="58"/>
  <c r="Z1433" i="58"/>
  <c r="AA1433" i="58"/>
  <c r="AB1433" i="58"/>
  <c r="AC1433" i="58"/>
  <c r="AD1433" i="58"/>
  <c r="AE1433" i="58"/>
  <c r="AF1433" i="58"/>
  <c r="AG1433" i="58"/>
  <c r="AH1433" i="58"/>
  <c r="AI1433" i="58"/>
  <c r="AJ1433" i="58"/>
  <c r="AK1433" i="58"/>
  <c r="AL1433" i="58"/>
  <c r="AM1433" i="58"/>
  <c r="AN1433" i="58"/>
  <c r="AO1433" i="58"/>
  <c r="AP1433" i="58"/>
  <c r="AQ1433" i="58"/>
  <c r="AR1433" i="58"/>
  <c r="AS1433" i="58"/>
  <c r="AT1433" i="58"/>
  <c r="D1434" i="58"/>
  <c r="E1434" i="58"/>
  <c r="F1434" i="58"/>
  <c r="G1434" i="58"/>
  <c r="H1434" i="58"/>
  <c r="I1434" i="58"/>
  <c r="J1434" i="58"/>
  <c r="K1434" i="58"/>
  <c r="L1434" i="58"/>
  <c r="M1434" i="58"/>
  <c r="N1434" i="58"/>
  <c r="O1434" i="58"/>
  <c r="P1434" i="58"/>
  <c r="Q1434" i="58"/>
  <c r="R1434" i="58"/>
  <c r="S1434" i="58"/>
  <c r="T1434" i="58"/>
  <c r="U1434" i="58"/>
  <c r="V1434" i="58"/>
  <c r="W1434" i="58"/>
  <c r="X1434" i="58"/>
  <c r="Y1434" i="58"/>
  <c r="Z1434" i="58"/>
  <c r="AA1434" i="58"/>
  <c r="AB1434" i="58"/>
  <c r="AC1434" i="58"/>
  <c r="AD1434" i="58"/>
  <c r="AE1434" i="58"/>
  <c r="AF1434" i="58"/>
  <c r="AG1434" i="58"/>
  <c r="AH1434" i="58"/>
  <c r="AI1434" i="58"/>
  <c r="AJ1434" i="58"/>
  <c r="AK1434" i="58"/>
  <c r="AL1434" i="58"/>
  <c r="AM1434" i="58"/>
  <c r="AN1434" i="58"/>
  <c r="AO1434" i="58"/>
  <c r="AP1434" i="58"/>
  <c r="AQ1434" i="58"/>
  <c r="AR1434" i="58"/>
  <c r="AS1434" i="58"/>
  <c r="AT1434" i="58"/>
  <c r="D1435" i="58"/>
  <c r="E1435" i="58"/>
  <c r="F1435" i="58"/>
  <c r="G1435" i="58"/>
  <c r="H1435" i="58"/>
  <c r="I1435" i="58"/>
  <c r="J1435" i="58"/>
  <c r="K1435" i="58"/>
  <c r="L1435" i="58"/>
  <c r="M1435" i="58"/>
  <c r="N1435" i="58"/>
  <c r="O1435" i="58"/>
  <c r="P1435" i="58"/>
  <c r="Q1435" i="58"/>
  <c r="R1435" i="58"/>
  <c r="S1435" i="58"/>
  <c r="T1435" i="58"/>
  <c r="U1435" i="58"/>
  <c r="V1435" i="58"/>
  <c r="W1435" i="58"/>
  <c r="X1435" i="58"/>
  <c r="Y1435" i="58"/>
  <c r="Z1435" i="58"/>
  <c r="AA1435" i="58"/>
  <c r="AB1435" i="58"/>
  <c r="AC1435" i="58"/>
  <c r="AD1435" i="58"/>
  <c r="AE1435" i="58"/>
  <c r="AF1435" i="58"/>
  <c r="AG1435" i="58"/>
  <c r="AH1435" i="58"/>
  <c r="AI1435" i="58"/>
  <c r="AJ1435" i="58"/>
  <c r="AK1435" i="58"/>
  <c r="AL1435" i="58"/>
  <c r="AM1435" i="58"/>
  <c r="AN1435" i="58"/>
  <c r="AO1435" i="58"/>
  <c r="AP1435" i="58"/>
  <c r="AQ1435" i="58"/>
  <c r="AR1435" i="58"/>
  <c r="AS1435" i="58"/>
  <c r="AT1435" i="58"/>
  <c r="D1436" i="58"/>
  <c r="E1436" i="58"/>
  <c r="F1436" i="58"/>
  <c r="G1436" i="58"/>
  <c r="H1436" i="58"/>
  <c r="I1436" i="58"/>
  <c r="J1436" i="58"/>
  <c r="K1436" i="58"/>
  <c r="L1436" i="58"/>
  <c r="M1436" i="58"/>
  <c r="N1436" i="58"/>
  <c r="O1436" i="58"/>
  <c r="P1436" i="58"/>
  <c r="Q1436" i="58"/>
  <c r="R1436" i="58"/>
  <c r="S1436" i="58"/>
  <c r="T1436" i="58"/>
  <c r="U1436" i="58"/>
  <c r="V1436" i="58"/>
  <c r="W1436" i="58"/>
  <c r="X1436" i="58"/>
  <c r="Y1436" i="58"/>
  <c r="Z1436" i="58"/>
  <c r="AA1436" i="58"/>
  <c r="AB1436" i="58"/>
  <c r="AC1436" i="58"/>
  <c r="AD1436" i="58"/>
  <c r="AE1436" i="58"/>
  <c r="AF1436" i="58"/>
  <c r="AG1436" i="58"/>
  <c r="AH1436" i="58"/>
  <c r="AI1436" i="58"/>
  <c r="AJ1436" i="58"/>
  <c r="AK1436" i="58"/>
  <c r="AL1436" i="58"/>
  <c r="AM1436" i="58"/>
  <c r="AN1436" i="58"/>
  <c r="AO1436" i="58"/>
  <c r="AP1436" i="58"/>
  <c r="AQ1436" i="58"/>
  <c r="AR1436" i="58"/>
  <c r="AS1436" i="58"/>
  <c r="AT1436" i="58"/>
  <c r="D1437" i="58"/>
  <c r="E1437" i="58"/>
  <c r="F1437" i="58"/>
  <c r="G1437" i="58"/>
  <c r="H1437" i="58"/>
  <c r="I1437" i="58"/>
  <c r="J1437" i="58"/>
  <c r="K1437" i="58"/>
  <c r="L1437" i="58"/>
  <c r="M1437" i="58"/>
  <c r="N1437" i="58"/>
  <c r="O1437" i="58"/>
  <c r="P1437" i="58"/>
  <c r="Q1437" i="58"/>
  <c r="R1437" i="58"/>
  <c r="S1437" i="58"/>
  <c r="T1437" i="58"/>
  <c r="U1437" i="58"/>
  <c r="V1437" i="58"/>
  <c r="W1437" i="58"/>
  <c r="X1437" i="58"/>
  <c r="Y1437" i="58"/>
  <c r="Z1437" i="58"/>
  <c r="AA1437" i="58"/>
  <c r="AB1437" i="58"/>
  <c r="AC1437" i="58"/>
  <c r="AD1437" i="58"/>
  <c r="AE1437" i="58"/>
  <c r="AF1437" i="58"/>
  <c r="AG1437" i="58"/>
  <c r="AH1437" i="58"/>
  <c r="AI1437" i="58"/>
  <c r="AJ1437" i="58"/>
  <c r="AK1437" i="58"/>
  <c r="AL1437" i="58"/>
  <c r="AM1437" i="58"/>
  <c r="AN1437" i="58"/>
  <c r="AO1437" i="58"/>
  <c r="AP1437" i="58"/>
  <c r="AQ1437" i="58"/>
  <c r="AR1437" i="58"/>
  <c r="AS1437" i="58"/>
  <c r="AT1437" i="58"/>
  <c r="D1438" i="58"/>
  <c r="E1438" i="58"/>
  <c r="F1438" i="58"/>
  <c r="G1438" i="58"/>
  <c r="H1438" i="58"/>
  <c r="I1438" i="58"/>
  <c r="J1438" i="58"/>
  <c r="K1438" i="58"/>
  <c r="L1438" i="58"/>
  <c r="M1438" i="58"/>
  <c r="N1438" i="58"/>
  <c r="O1438" i="58"/>
  <c r="P1438" i="58"/>
  <c r="Q1438" i="58"/>
  <c r="R1438" i="58"/>
  <c r="S1438" i="58"/>
  <c r="T1438" i="58"/>
  <c r="U1438" i="58"/>
  <c r="V1438" i="58"/>
  <c r="W1438" i="58"/>
  <c r="X1438" i="58"/>
  <c r="Y1438" i="58"/>
  <c r="Z1438" i="58"/>
  <c r="AA1438" i="58"/>
  <c r="AB1438" i="58"/>
  <c r="AC1438" i="58"/>
  <c r="AD1438" i="58"/>
  <c r="AE1438" i="58"/>
  <c r="AF1438" i="58"/>
  <c r="AG1438" i="58"/>
  <c r="AH1438" i="58"/>
  <c r="AI1438" i="58"/>
  <c r="AJ1438" i="58"/>
  <c r="AK1438" i="58"/>
  <c r="AL1438" i="58"/>
  <c r="AM1438" i="58"/>
  <c r="AN1438" i="58"/>
  <c r="AO1438" i="58"/>
  <c r="AP1438" i="58"/>
  <c r="AQ1438" i="58"/>
  <c r="AR1438" i="58"/>
  <c r="AS1438" i="58"/>
  <c r="AT1438" i="58"/>
  <c r="D1439" i="58"/>
  <c r="E1439" i="58"/>
  <c r="F1439" i="58"/>
  <c r="G1439" i="58"/>
  <c r="H1439" i="58"/>
  <c r="I1439" i="58"/>
  <c r="J1439" i="58"/>
  <c r="K1439" i="58"/>
  <c r="L1439" i="58"/>
  <c r="M1439" i="58"/>
  <c r="N1439" i="58"/>
  <c r="O1439" i="58"/>
  <c r="P1439" i="58"/>
  <c r="Q1439" i="58"/>
  <c r="R1439" i="58"/>
  <c r="S1439" i="58"/>
  <c r="T1439" i="58"/>
  <c r="U1439" i="58"/>
  <c r="V1439" i="58"/>
  <c r="W1439" i="58"/>
  <c r="X1439" i="58"/>
  <c r="Y1439" i="58"/>
  <c r="Z1439" i="58"/>
  <c r="AA1439" i="58"/>
  <c r="AB1439" i="58"/>
  <c r="AC1439" i="58"/>
  <c r="AD1439" i="58"/>
  <c r="AE1439" i="58"/>
  <c r="AF1439" i="58"/>
  <c r="AG1439" i="58"/>
  <c r="AH1439" i="58"/>
  <c r="AI1439" i="58"/>
  <c r="AJ1439" i="58"/>
  <c r="AK1439" i="58"/>
  <c r="AL1439" i="58"/>
  <c r="AM1439" i="58"/>
  <c r="AN1439" i="58"/>
  <c r="AO1439" i="58"/>
  <c r="AP1439" i="58"/>
  <c r="AQ1439" i="58"/>
  <c r="AR1439" i="58"/>
  <c r="AS1439" i="58"/>
  <c r="AT1439" i="58"/>
  <c r="D1440" i="58"/>
  <c r="E1440" i="58"/>
  <c r="F1440" i="58"/>
  <c r="G1440" i="58"/>
  <c r="H1440" i="58"/>
  <c r="I1440" i="58"/>
  <c r="J1440" i="58"/>
  <c r="K1440" i="58"/>
  <c r="L1440" i="58"/>
  <c r="M1440" i="58"/>
  <c r="N1440" i="58"/>
  <c r="O1440" i="58"/>
  <c r="P1440" i="58"/>
  <c r="Q1440" i="58"/>
  <c r="R1440" i="58"/>
  <c r="S1440" i="58"/>
  <c r="T1440" i="58"/>
  <c r="U1440" i="58"/>
  <c r="V1440" i="58"/>
  <c r="W1440" i="58"/>
  <c r="X1440" i="58"/>
  <c r="Y1440" i="58"/>
  <c r="Z1440" i="58"/>
  <c r="AA1440" i="58"/>
  <c r="AB1440" i="58"/>
  <c r="AC1440" i="58"/>
  <c r="AD1440" i="58"/>
  <c r="AE1440" i="58"/>
  <c r="AF1440" i="58"/>
  <c r="AG1440" i="58"/>
  <c r="AH1440" i="58"/>
  <c r="AI1440" i="58"/>
  <c r="AJ1440" i="58"/>
  <c r="AK1440" i="58"/>
  <c r="AL1440" i="58"/>
  <c r="AM1440" i="58"/>
  <c r="AN1440" i="58"/>
  <c r="AO1440" i="58"/>
  <c r="AP1440" i="58"/>
  <c r="AQ1440" i="58"/>
  <c r="AR1440" i="58"/>
  <c r="AS1440" i="58"/>
  <c r="AT1440" i="58"/>
  <c r="D1441" i="58"/>
  <c r="E1441" i="58"/>
  <c r="F1441" i="58"/>
  <c r="G1441" i="58"/>
  <c r="H1441" i="58"/>
  <c r="I1441" i="58"/>
  <c r="J1441" i="58"/>
  <c r="K1441" i="58"/>
  <c r="L1441" i="58"/>
  <c r="M1441" i="58"/>
  <c r="N1441" i="58"/>
  <c r="O1441" i="58"/>
  <c r="P1441" i="58"/>
  <c r="Q1441" i="58"/>
  <c r="R1441" i="58"/>
  <c r="S1441" i="58"/>
  <c r="T1441" i="58"/>
  <c r="U1441" i="58"/>
  <c r="V1441" i="58"/>
  <c r="W1441" i="58"/>
  <c r="X1441" i="58"/>
  <c r="Y1441" i="58"/>
  <c r="Z1441" i="58"/>
  <c r="AA1441" i="58"/>
  <c r="AB1441" i="58"/>
  <c r="AC1441" i="58"/>
  <c r="AD1441" i="58"/>
  <c r="AE1441" i="58"/>
  <c r="AF1441" i="58"/>
  <c r="AG1441" i="58"/>
  <c r="AH1441" i="58"/>
  <c r="AI1441" i="58"/>
  <c r="AJ1441" i="58"/>
  <c r="AK1441" i="58"/>
  <c r="AL1441" i="58"/>
  <c r="AM1441" i="58"/>
  <c r="AN1441" i="58"/>
  <c r="AO1441" i="58"/>
  <c r="AP1441" i="58"/>
  <c r="AQ1441" i="58"/>
  <c r="AR1441" i="58"/>
  <c r="AS1441" i="58"/>
  <c r="AT1441" i="58"/>
  <c r="D1442" i="58"/>
  <c r="E1442" i="58"/>
  <c r="F1442" i="58"/>
  <c r="G1442" i="58"/>
  <c r="H1442" i="58"/>
  <c r="I1442" i="58"/>
  <c r="J1442" i="58"/>
  <c r="K1442" i="58"/>
  <c r="L1442" i="58"/>
  <c r="M1442" i="58"/>
  <c r="N1442" i="58"/>
  <c r="O1442" i="58"/>
  <c r="P1442" i="58"/>
  <c r="Q1442" i="58"/>
  <c r="R1442" i="58"/>
  <c r="S1442" i="58"/>
  <c r="T1442" i="58"/>
  <c r="U1442" i="58"/>
  <c r="V1442" i="58"/>
  <c r="W1442" i="58"/>
  <c r="X1442" i="58"/>
  <c r="Y1442" i="58"/>
  <c r="Z1442" i="58"/>
  <c r="AA1442" i="58"/>
  <c r="AB1442" i="58"/>
  <c r="AC1442" i="58"/>
  <c r="AD1442" i="58"/>
  <c r="AE1442" i="58"/>
  <c r="AF1442" i="58"/>
  <c r="AG1442" i="58"/>
  <c r="AH1442" i="58"/>
  <c r="AI1442" i="58"/>
  <c r="AJ1442" i="58"/>
  <c r="AK1442" i="58"/>
  <c r="AL1442" i="58"/>
  <c r="AM1442" i="58"/>
  <c r="AN1442" i="58"/>
  <c r="AO1442" i="58"/>
  <c r="AP1442" i="58"/>
  <c r="AQ1442" i="58"/>
  <c r="AR1442" i="58"/>
  <c r="AS1442" i="58"/>
  <c r="AT1442" i="58"/>
  <c r="D1443" i="58"/>
  <c r="E1443" i="58"/>
  <c r="F1443" i="58"/>
  <c r="G1443" i="58"/>
  <c r="H1443" i="58"/>
  <c r="I1443" i="58"/>
  <c r="J1443" i="58"/>
  <c r="K1443" i="58"/>
  <c r="L1443" i="58"/>
  <c r="M1443" i="58"/>
  <c r="N1443" i="58"/>
  <c r="O1443" i="58"/>
  <c r="P1443" i="58"/>
  <c r="Q1443" i="58"/>
  <c r="R1443" i="58"/>
  <c r="S1443" i="58"/>
  <c r="T1443" i="58"/>
  <c r="U1443" i="58"/>
  <c r="V1443" i="58"/>
  <c r="W1443" i="58"/>
  <c r="X1443" i="58"/>
  <c r="Y1443" i="58"/>
  <c r="Z1443" i="58"/>
  <c r="AA1443" i="58"/>
  <c r="AB1443" i="58"/>
  <c r="AC1443" i="58"/>
  <c r="AD1443" i="58"/>
  <c r="AE1443" i="58"/>
  <c r="AF1443" i="58"/>
  <c r="AG1443" i="58"/>
  <c r="AH1443" i="58"/>
  <c r="AI1443" i="58"/>
  <c r="AJ1443" i="58"/>
  <c r="AK1443" i="58"/>
  <c r="AL1443" i="58"/>
  <c r="AM1443" i="58"/>
  <c r="AN1443" i="58"/>
  <c r="AO1443" i="58"/>
  <c r="AP1443" i="58"/>
  <c r="AQ1443" i="58"/>
  <c r="AR1443" i="58"/>
  <c r="AS1443" i="58"/>
  <c r="AT1443" i="58"/>
  <c r="D1444" i="58"/>
  <c r="E1444" i="58"/>
  <c r="F1444" i="58"/>
  <c r="G1444" i="58"/>
  <c r="H1444" i="58"/>
  <c r="I1444" i="58"/>
  <c r="J1444" i="58"/>
  <c r="K1444" i="58"/>
  <c r="L1444" i="58"/>
  <c r="M1444" i="58"/>
  <c r="N1444" i="58"/>
  <c r="O1444" i="58"/>
  <c r="P1444" i="58"/>
  <c r="Q1444" i="58"/>
  <c r="R1444" i="58"/>
  <c r="S1444" i="58"/>
  <c r="T1444" i="58"/>
  <c r="U1444" i="58"/>
  <c r="V1444" i="58"/>
  <c r="W1444" i="58"/>
  <c r="X1444" i="58"/>
  <c r="Y1444" i="58"/>
  <c r="Z1444" i="58"/>
  <c r="AA1444" i="58"/>
  <c r="AB1444" i="58"/>
  <c r="AC1444" i="58"/>
  <c r="AD1444" i="58"/>
  <c r="AE1444" i="58"/>
  <c r="AF1444" i="58"/>
  <c r="AG1444" i="58"/>
  <c r="AH1444" i="58"/>
  <c r="AI1444" i="58"/>
  <c r="AJ1444" i="58"/>
  <c r="AK1444" i="58"/>
  <c r="AL1444" i="58"/>
  <c r="AM1444" i="58"/>
  <c r="AN1444" i="58"/>
  <c r="AO1444" i="58"/>
  <c r="AP1444" i="58"/>
  <c r="AQ1444" i="58"/>
  <c r="AR1444" i="58"/>
  <c r="AS1444" i="58"/>
  <c r="AT1444" i="58"/>
  <c r="D1445" i="58"/>
  <c r="E1445" i="58"/>
  <c r="F1445" i="58"/>
  <c r="G1445" i="58"/>
  <c r="H1445" i="58"/>
  <c r="I1445" i="58"/>
  <c r="J1445" i="58"/>
  <c r="K1445" i="58"/>
  <c r="L1445" i="58"/>
  <c r="M1445" i="58"/>
  <c r="N1445" i="58"/>
  <c r="O1445" i="58"/>
  <c r="P1445" i="58"/>
  <c r="Q1445" i="58"/>
  <c r="R1445" i="58"/>
  <c r="S1445" i="58"/>
  <c r="T1445" i="58"/>
  <c r="U1445" i="58"/>
  <c r="V1445" i="58"/>
  <c r="W1445" i="58"/>
  <c r="X1445" i="58"/>
  <c r="Y1445" i="58"/>
  <c r="Z1445" i="58"/>
  <c r="AA1445" i="58"/>
  <c r="AB1445" i="58"/>
  <c r="AC1445" i="58"/>
  <c r="AD1445" i="58"/>
  <c r="AE1445" i="58"/>
  <c r="AF1445" i="58"/>
  <c r="AG1445" i="58"/>
  <c r="AH1445" i="58"/>
  <c r="AI1445" i="58"/>
  <c r="AJ1445" i="58"/>
  <c r="AK1445" i="58"/>
  <c r="AL1445" i="58"/>
  <c r="AM1445" i="58"/>
  <c r="AN1445" i="58"/>
  <c r="AO1445" i="58"/>
  <c r="AP1445" i="58"/>
  <c r="AQ1445" i="58"/>
  <c r="AR1445" i="58"/>
  <c r="AS1445" i="58"/>
  <c r="AT1445" i="58"/>
  <c r="D1446" i="58"/>
  <c r="E1446" i="58"/>
  <c r="F1446" i="58"/>
  <c r="G1446" i="58"/>
  <c r="H1446" i="58"/>
  <c r="I1446" i="58"/>
  <c r="J1446" i="58"/>
  <c r="K1446" i="58"/>
  <c r="L1446" i="58"/>
  <c r="M1446" i="58"/>
  <c r="N1446" i="58"/>
  <c r="O1446" i="58"/>
  <c r="P1446" i="58"/>
  <c r="Q1446" i="58"/>
  <c r="R1446" i="58"/>
  <c r="S1446" i="58"/>
  <c r="T1446" i="58"/>
  <c r="U1446" i="58"/>
  <c r="V1446" i="58"/>
  <c r="W1446" i="58"/>
  <c r="X1446" i="58"/>
  <c r="Y1446" i="58"/>
  <c r="Z1446" i="58"/>
  <c r="AA1446" i="58"/>
  <c r="AB1446" i="58"/>
  <c r="AC1446" i="58"/>
  <c r="AD1446" i="58"/>
  <c r="AE1446" i="58"/>
  <c r="AF1446" i="58"/>
  <c r="AG1446" i="58"/>
  <c r="AH1446" i="58"/>
  <c r="AI1446" i="58"/>
  <c r="AJ1446" i="58"/>
  <c r="AK1446" i="58"/>
  <c r="AL1446" i="58"/>
  <c r="AM1446" i="58"/>
  <c r="AN1446" i="58"/>
  <c r="AO1446" i="58"/>
  <c r="AP1446" i="58"/>
  <c r="AQ1446" i="58"/>
  <c r="AR1446" i="58"/>
  <c r="AS1446" i="58"/>
  <c r="AT1446" i="58"/>
  <c r="D1447" i="58"/>
  <c r="E1447" i="58"/>
  <c r="F1447" i="58"/>
  <c r="G1447" i="58"/>
  <c r="H1447" i="58"/>
  <c r="I1447" i="58"/>
  <c r="J1447" i="58"/>
  <c r="K1447" i="58"/>
  <c r="L1447" i="58"/>
  <c r="M1447" i="58"/>
  <c r="N1447" i="58"/>
  <c r="O1447" i="58"/>
  <c r="P1447" i="58"/>
  <c r="Q1447" i="58"/>
  <c r="R1447" i="58"/>
  <c r="S1447" i="58"/>
  <c r="T1447" i="58"/>
  <c r="U1447" i="58"/>
  <c r="V1447" i="58"/>
  <c r="W1447" i="58"/>
  <c r="X1447" i="58"/>
  <c r="Y1447" i="58"/>
  <c r="Z1447" i="58"/>
  <c r="AA1447" i="58"/>
  <c r="AB1447" i="58"/>
  <c r="AC1447" i="58"/>
  <c r="AD1447" i="58"/>
  <c r="AE1447" i="58"/>
  <c r="AF1447" i="58"/>
  <c r="AG1447" i="58"/>
  <c r="AH1447" i="58"/>
  <c r="AI1447" i="58"/>
  <c r="AJ1447" i="58"/>
  <c r="AK1447" i="58"/>
  <c r="AL1447" i="58"/>
  <c r="AM1447" i="58"/>
  <c r="AN1447" i="58"/>
  <c r="AO1447" i="58"/>
  <c r="AP1447" i="58"/>
  <c r="AQ1447" i="58"/>
  <c r="AR1447" i="58"/>
  <c r="AS1447" i="58"/>
  <c r="AT1447" i="58"/>
  <c r="D1448" i="58"/>
  <c r="E1448" i="58"/>
  <c r="F1448" i="58"/>
  <c r="G1448" i="58"/>
  <c r="H1448" i="58"/>
  <c r="I1448" i="58"/>
  <c r="J1448" i="58"/>
  <c r="K1448" i="58"/>
  <c r="L1448" i="58"/>
  <c r="M1448" i="58"/>
  <c r="N1448" i="58"/>
  <c r="O1448" i="58"/>
  <c r="P1448" i="58"/>
  <c r="Q1448" i="58"/>
  <c r="R1448" i="58"/>
  <c r="S1448" i="58"/>
  <c r="T1448" i="58"/>
  <c r="U1448" i="58"/>
  <c r="V1448" i="58"/>
  <c r="W1448" i="58"/>
  <c r="X1448" i="58"/>
  <c r="Y1448" i="58"/>
  <c r="Z1448" i="58"/>
  <c r="AA1448" i="58"/>
  <c r="AB1448" i="58"/>
  <c r="AC1448" i="58"/>
  <c r="AD1448" i="58"/>
  <c r="AE1448" i="58"/>
  <c r="AF1448" i="58"/>
  <c r="AG1448" i="58"/>
  <c r="AH1448" i="58"/>
  <c r="AI1448" i="58"/>
  <c r="AJ1448" i="58"/>
  <c r="AK1448" i="58"/>
  <c r="AL1448" i="58"/>
  <c r="AM1448" i="58"/>
  <c r="AN1448" i="58"/>
  <c r="AO1448" i="58"/>
  <c r="AP1448" i="58"/>
  <c r="AQ1448" i="58"/>
  <c r="AR1448" i="58"/>
  <c r="AS1448" i="58"/>
  <c r="AT1448" i="58"/>
  <c r="D1449" i="58"/>
  <c r="E1449" i="58"/>
  <c r="F1449" i="58"/>
  <c r="G1449" i="58"/>
  <c r="H1449" i="58"/>
  <c r="I1449" i="58"/>
  <c r="J1449" i="58"/>
  <c r="K1449" i="58"/>
  <c r="L1449" i="58"/>
  <c r="M1449" i="58"/>
  <c r="N1449" i="58"/>
  <c r="O1449" i="58"/>
  <c r="P1449" i="58"/>
  <c r="Q1449" i="58"/>
  <c r="R1449" i="58"/>
  <c r="S1449" i="58"/>
  <c r="T1449" i="58"/>
  <c r="U1449" i="58"/>
  <c r="V1449" i="58"/>
  <c r="W1449" i="58"/>
  <c r="X1449" i="58"/>
  <c r="Y1449" i="58"/>
  <c r="Z1449" i="58"/>
  <c r="AA1449" i="58"/>
  <c r="AB1449" i="58"/>
  <c r="AC1449" i="58"/>
  <c r="AD1449" i="58"/>
  <c r="AE1449" i="58"/>
  <c r="AF1449" i="58"/>
  <c r="AG1449" i="58"/>
  <c r="AH1449" i="58"/>
  <c r="AI1449" i="58"/>
  <c r="AJ1449" i="58"/>
  <c r="AK1449" i="58"/>
  <c r="AL1449" i="58"/>
  <c r="AM1449" i="58"/>
  <c r="AN1449" i="58"/>
  <c r="AO1449" i="58"/>
  <c r="AP1449" i="58"/>
  <c r="AQ1449" i="58"/>
  <c r="AR1449" i="58"/>
  <c r="AS1449" i="58"/>
  <c r="AT1449" i="58"/>
  <c r="D1450" i="58"/>
  <c r="E1450" i="58"/>
  <c r="F1450" i="58"/>
  <c r="G1450" i="58"/>
  <c r="H1450" i="58"/>
  <c r="I1450" i="58"/>
  <c r="J1450" i="58"/>
  <c r="K1450" i="58"/>
  <c r="L1450" i="58"/>
  <c r="M1450" i="58"/>
  <c r="N1450" i="58"/>
  <c r="O1450" i="58"/>
  <c r="P1450" i="58"/>
  <c r="Q1450" i="58"/>
  <c r="R1450" i="58"/>
  <c r="S1450" i="58"/>
  <c r="T1450" i="58"/>
  <c r="U1450" i="58"/>
  <c r="V1450" i="58"/>
  <c r="W1450" i="58"/>
  <c r="X1450" i="58"/>
  <c r="Y1450" i="58"/>
  <c r="Z1450" i="58"/>
  <c r="AA1450" i="58"/>
  <c r="AB1450" i="58"/>
  <c r="AC1450" i="58"/>
  <c r="AD1450" i="58"/>
  <c r="AE1450" i="58"/>
  <c r="AF1450" i="58"/>
  <c r="AG1450" i="58"/>
  <c r="AH1450" i="58"/>
  <c r="AI1450" i="58"/>
  <c r="AJ1450" i="58"/>
  <c r="AK1450" i="58"/>
  <c r="AL1450" i="58"/>
  <c r="AM1450" i="58"/>
  <c r="AN1450" i="58"/>
  <c r="AO1450" i="58"/>
  <c r="AP1450" i="58"/>
  <c r="AQ1450" i="58"/>
  <c r="AR1450" i="58"/>
  <c r="AS1450" i="58"/>
  <c r="AT1450" i="58"/>
  <c r="D1451" i="58"/>
  <c r="E1451" i="58"/>
  <c r="F1451" i="58"/>
  <c r="G1451" i="58"/>
  <c r="H1451" i="58"/>
  <c r="I1451" i="58"/>
  <c r="J1451" i="58"/>
  <c r="K1451" i="58"/>
  <c r="L1451" i="58"/>
  <c r="M1451" i="58"/>
  <c r="N1451" i="58"/>
  <c r="O1451" i="58"/>
  <c r="P1451" i="58"/>
  <c r="Q1451" i="58"/>
  <c r="R1451" i="58"/>
  <c r="S1451" i="58"/>
  <c r="T1451" i="58"/>
  <c r="U1451" i="58"/>
  <c r="V1451" i="58"/>
  <c r="W1451" i="58"/>
  <c r="X1451" i="58"/>
  <c r="Y1451" i="58"/>
  <c r="Z1451" i="58"/>
  <c r="AA1451" i="58"/>
  <c r="AB1451" i="58"/>
  <c r="AC1451" i="58"/>
  <c r="AD1451" i="58"/>
  <c r="AE1451" i="58"/>
  <c r="AF1451" i="58"/>
  <c r="AG1451" i="58"/>
  <c r="AH1451" i="58"/>
  <c r="AI1451" i="58"/>
  <c r="AJ1451" i="58"/>
  <c r="AK1451" i="58"/>
  <c r="AL1451" i="58"/>
  <c r="AM1451" i="58"/>
  <c r="AN1451" i="58"/>
  <c r="AO1451" i="58"/>
  <c r="AP1451" i="58"/>
  <c r="AQ1451" i="58"/>
  <c r="AR1451" i="58"/>
  <c r="AS1451" i="58"/>
  <c r="AT1451" i="58"/>
  <c r="D1452" i="58"/>
  <c r="E1452" i="58"/>
  <c r="F1452" i="58"/>
  <c r="G1452" i="58"/>
  <c r="H1452" i="58"/>
  <c r="I1452" i="58"/>
  <c r="J1452" i="58"/>
  <c r="K1452" i="58"/>
  <c r="L1452" i="58"/>
  <c r="M1452" i="58"/>
  <c r="N1452" i="58"/>
  <c r="O1452" i="58"/>
  <c r="P1452" i="58"/>
  <c r="Q1452" i="58"/>
  <c r="R1452" i="58"/>
  <c r="S1452" i="58"/>
  <c r="T1452" i="58"/>
  <c r="U1452" i="58"/>
  <c r="V1452" i="58"/>
  <c r="W1452" i="58"/>
  <c r="X1452" i="58"/>
  <c r="Y1452" i="58"/>
  <c r="Z1452" i="58"/>
  <c r="AA1452" i="58"/>
  <c r="AB1452" i="58"/>
  <c r="AC1452" i="58"/>
  <c r="AD1452" i="58"/>
  <c r="AE1452" i="58"/>
  <c r="AF1452" i="58"/>
  <c r="AG1452" i="58"/>
  <c r="AH1452" i="58"/>
  <c r="AI1452" i="58"/>
  <c r="AJ1452" i="58"/>
  <c r="AK1452" i="58"/>
  <c r="AL1452" i="58"/>
  <c r="AM1452" i="58"/>
  <c r="AN1452" i="58"/>
  <c r="AO1452" i="58"/>
  <c r="AP1452" i="58"/>
  <c r="AQ1452" i="58"/>
  <c r="AR1452" i="58"/>
  <c r="AS1452" i="58"/>
  <c r="AT1452" i="58"/>
  <c r="D1453" i="58"/>
  <c r="E1453" i="58"/>
  <c r="F1453" i="58"/>
  <c r="G1453" i="58"/>
  <c r="H1453" i="58"/>
  <c r="I1453" i="58"/>
  <c r="J1453" i="58"/>
  <c r="K1453" i="58"/>
  <c r="L1453" i="58"/>
  <c r="M1453" i="58"/>
  <c r="N1453" i="58"/>
  <c r="O1453" i="58"/>
  <c r="P1453" i="58"/>
  <c r="Q1453" i="58"/>
  <c r="R1453" i="58"/>
  <c r="S1453" i="58"/>
  <c r="T1453" i="58"/>
  <c r="U1453" i="58"/>
  <c r="V1453" i="58"/>
  <c r="W1453" i="58"/>
  <c r="X1453" i="58"/>
  <c r="Y1453" i="58"/>
  <c r="Z1453" i="58"/>
  <c r="AA1453" i="58"/>
  <c r="AB1453" i="58"/>
  <c r="AC1453" i="58"/>
  <c r="AD1453" i="58"/>
  <c r="AE1453" i="58"/>
  <c r="AF1453" i="58"/>
  <c r="AG1453" i="58"/>
  <c r="AH1453" i="58"/>
  <c r="AI1453" i="58"/>
  <c r="AJ1453" i="58"/>
  <c r="AK1453" i="58"/>
  <c r="AL1453" i="58"/>
  <c r="AM1453" i="58"/>
  <c r="AN1453" i="58"/>
  <c r="AO1453" i="58"/>
  <c r="AP1453" i="58"/>
  <c r="AQ1453" i="58"/>
  <c r="AR1453" i="58"/>
  <c r="AS1453" i="58"/>
  <c r="AT1453" i="58"/>
  <c r="D1454" i="58"/>
  <c r="E1454" i="58"/>
  <c r="F1454" i="58"/>
  <c r="G1454" i="58"/>
  <c r="H1454" i="58"/>
  <c r="I1454" i="58"/>
  <c r="J1454" i="58"/>
  <c r="K1454" i="58"/>
  <c r="L1454" i="58"/>
  <c r="M1454" i="58"/>
  <c r="N1454" i="58"/>
  <c r="O1454" i="58"/>
  <c r="P1454" i="58"/>
  <c r="Q1454" i="58"/>
  <c r="R1454" i="58"/>
  <c r="S1454" i="58"/>
  <c r="T1454" i="58"/>
  <c r="U1454" i="58"/>
  <c r="V1454" i="58"/>
  <c r="W1454" i="58"/>
  <c r="X1454" i="58"/>
  <c r="Y1454" i="58"/>
  <c r="Z1454" i="58"/>
  <c r="AA1454" i="58"/>
  <c r="AB1454" i="58"/>
  <c r="AC1454" i="58"/>
  <c r="AD1454" i="58"/>
  <c r="AE1454" i="58"/>
  <c r="AF1454" i="58"/>
  <c r="AG1454" i="58"/>
  <c r="AH1454" i="58"/>
  <c r="AI1454" i="58"/>
  <c r="AJ1454" i="58"/>
  <c r="AK1454" i="58"/>
  <c r="AL1454" i="58"/>
  <c r="AM1454" i="58"/>
  <c r="AN1454" i="58"/>
  <c r="AO1454" i="58"/>
  <c r="AP1454" i="58"/>
  <c r="AQ1454" i="58"/>
  <c r="AR1454" i="58"/>
  <c r="AS1454" i="58"/>
  <c r="AT1454" i="58"/>
  <c r="D1455" i="58"/>
  <c r="E1455" i="58"/>
  <c r="F1455" i="58"/>
  <c r="G1455" i="58"/>
  <c r="H1455" i="58"/>
  <c r="I1455" i="58"/>
  <c r="J1455" i="58"/>
  <c r="K1455" i="58"/>
  <c r="L1455" i="58"/>
  <c r="M1455" i="58"/>
  <c r="N1455" i="58"/>
  <c r="O1455" i="58"/>
  <c r="P1455" i="58"/>
  <c r="Q1455" i="58"/>
  <c r="R1455" i="58"/>
  <c r="S1455" i="58"/>
  <c r="T1455" i="58"/>
  <c r="U1455" i="58"/>
  <c r="V1455" i="58"/>
  <c r="W1455" i="58"/>
  <c r="X1455" i="58"/>
  <c r="Y1455" i="58"/>
  <c r="Z1455" i="58"/>
  <c r="AA1455" i="58"/>
  <c r="AB1455" i="58"/>
  <c r="AC1455" i="58"/>
  <c r="AD1455" i="58"/>
  <c r="AE1455" i="58"/>
  <c r="AF1455" i="58"/>
  <c r="AG1455" i="58"/>
  <c r="AH1455" i="58"/>
  <c r="AI1455" i="58"/>
  <c r="AJ1455" i="58"/>
  <c r="AK1455" i="58"/>
  <c r="AL1455" i="58"/>
  <c r="AM1455" i="58"/>
  <c r="AN1455" i="58"/>
  <c r="AO1455" i="58"/>
  <c r="AP1455" i="58"/>
  <c r="AQ1455" i="58"/>
  <c r="AR1455" i="58"/>
  <c r="AS1455" i="58"/>
  <c r="AT1455" i="58"/>
  <c r="D1456" i="58"/>
  <c r="E1456" i="58"/>
  <c r="F1456" i="58"/>
  <c r="G1456" i="58"/>
  <c r="H1456" i="58"/>
  <c r="I1456" i="58"/>
  <c r="J1456" i="58"/>
  <c r="K1456" i="58"/>
  <c r="L1456" i="58"/>
  <c r="M1456" i="58"/>
  <c r="N1456" i="58"/>
  <c r="O1456" i="58"/>
  <c r="P1456" i="58"/>
  <c r="Q1456" i="58"/>
  <c r="R1456" i="58"/>
  <c r="S1456" i="58"/>
  <c r="T1456" i="58"/>
  <c r="U1456" i="58"/>
  <c r="V1456" i="58"/>
  <c r="W1456" i="58"/>
  <c r="X1456" i="58"/>
  <c r="Y1456" i="58"/>
  <c r="Z1456" i="58"/>
  <c r="AA1456" i="58"/>
  <c r="AB1456" i="58"/>
  <c r="AC1456" i="58"/>
  <c r="AD1456" i="58"/>
  <c r="AE1456" i="58"/>
  <c r="AF1456" i="58"/>
  <c r="AG1456" i="58"/>
  <c r="AH1456" i="58"/>
  <c r="AI1456" i="58"/>
  <c r="AJ1456" i="58"/>
  <c r="AK1456" i="58"/>
  <c r="AL1456" i="58"/>
  <c r="AM1456" i="58"/>
  <c r="AN1456" i="58"/>
  <c r="AO1456" i="58"/>
  <c r="AP1456" i="58"/>
  <c r="AQ1456" i="58"/>
  <c r="AR1456" i="58"/>
  <c r="AS1456" i="58"/>
  <c r="AT1456" i="58"/>
  <c r="D1457" i="58"/>
  <c r="E1457" i="58"/>
  <c r="F1457" i="58"/>
  <c r="G1457" i="58"/>
  <c r="H1457" i="58"/>
  <c r="I1457" i="58"/>
  <c r="J1457" i="58"/>
  <c r="K1457" i="58"/>
  <c r="L1457" i="58"/>
  <c r="M1457" i="58"/>
  <c r="N1457" i="58"/>
  <c r="O1457" i="58"/>
  <c r="P1457" i="58"/>
  <c r="Q1457" i="58"/>
  <c r="R1457" i="58"/>
  <c r="S1457" i="58"/>
  <c r="T1457" i="58"/>
  <c r="U1457" i="58"/>
  <c r="V1457" i="58"/>
  <c r="W1457" i="58"/>
  <c r="X1457" i="58"/>
  <c r="Y1457" i="58"/>
  <c r="Z1457" i="58"/>
  <c r="AA1457" i="58"/>
  <c r="AB1457" i="58"/>
  <c r="AC1457" i="58"/>
  <c r="AD1457" i="58"/>
  <c r="AE1457" i="58"/>
  <c r="AF1457" i="58"/>
  <c r="AG1457" i="58"/>
  <c r="AH1457" i="58"/>
  <c r="AI1457" i="58"/>
  <c r="AJ1457" i="58"/>
  <c r="AK1457" i="58"/>
  <c r="AL1457" i="58"/>
  <c r="AM1457" i="58"/>
  <c r="AN1457" i="58"/>
  <c r="AO1457" i="58"/>
  <c r="AP1457" i="58"/>
  <c r="AQ1457" i="58"/>
  <c r="AR1457" i="58"/>
  <c r="AS1457" i="58"/>
  <c r="AT1457" i="58"/>
  <c r="D1458" i="58"/>
  <c r="E1458" i="58"/>
  <c r="F1458" i="58"/>
  <c r="G1458" i="58"/>
  <c r="H1458" i="58"/>
  <c r="I1458" i="58"/>
  <c r="J1458" i="58"/>
  <c r="K1458" i="58"/>
  <c r="L1458" i="58"/>
  <c r="M1458" i="58"/>
  <c r="N1458" i="58"/>
  <c r="O1458" i="58"/>
  <c r="P1458" i="58"/>
  <c r="Q1458" i="58"/>
  <c r="R1458" i="58"/>
  <c r="S1458" i="58"/>
  <c r="T1458" i="58"/>
  <c r="U1458" i="58"/>
  <c r="V1458" i="58"/>
  <c r="W1458" i="58"/>
  <c r="X1458" i="58"/>
  <c r="Y1458" i="58"/>
  <c r="Z1458" i="58"/>
  <c r="AA1458" i="58"/>
  <c r="AB1458" i="58"/>
  <c r="AC1458" i="58"/>
  <c r="AD1458" i="58"/>
  <c r="AE1458" i="58"/>
  <c r="AF1458" i="58"/>
  <c r="AG1458" i="58"/>
  <c r="AH1458" i="58"/>
  <c r="AI1458" i="58"/>
  <c r="AJ1458" i="58"/>
  <c r="AK1458" i="58"/>
  <c r="AL1458" i="58"/>
  <c r="AM1458" i="58"/>
  <c r="AN1458" i="58"/>
  <c r="AO1458" i="58"/>
  <c r="AP1458" i="58"/>
  <c r="AQ1458" i="58"/>
  <c r="AR1458" i="58"/>
  <c r="AS1458" i="58"/>
  <c r="AT1458" i="58"/>
  <c r="D1459" i="58"/>
  <c r="E1459" i="58"/>
  <c r="F1459" i="58"/>
  <c r="G1459" i="58"/>
  <c r="H1459" i="58"/>
  <c r="I1459" i="58"/>
  <c r="J1459" i="58"/>
  <c r="K1459" i="58"/>
  <c r="L1459" i="58"/>
  <c r="M1459" i="58"/>
  <c r="N1459" i="58"/>
  <c r="O1459" i="58"/>
  <c r="P1459" i="58"/>
  <c r="Q1459" i="58"/>
  <c r="R1459" i="58"/>
  <c r="S1459" i="58"/>
  <c r="T1459" i="58"/>
  <c r="U1459" i="58"/>
  <c r="V1459" i="58"/>
  <c r="W1459" i="58"/>
  <c r="X1459" i="58"/>
  <c r="Y1459" i="58"/>
  <c r="Z1459" i="58"/>
  <c r="AA1459" i="58"/>
  <c r="AB1459" i="58"/>
  <c r="AC1459" i="58"/>
  <c r="AD1459" i="58"/>
  <c r="AE1459" i="58"/>
  <c r="AF1459" i="58"/>
  <c r="AG1459" i="58"/>
  <c r="AH1459" i="58"/>
  <c r="AI1459" i="58"/>
  <c r="AJ1459" i="58"/>
  <c r="AK1459" i="58"/>
  <c r="AL1459" i="58"/>
  <c r="AM1459" i="58"/>
  <c r="AN1459" i="58"/>
  <c r="AO1459" i="58"/>
  <c r="AP1459" i="58"/>
  <c r="AQ1459" i="58"/>
  <c r="AR1459" i="58"/>
  <c r="AS1459" i="58"/>
  <c r="AT1459" i="58"/>
  <c r="D1460" i="58"/>
  <c r="E1460" i="58"/>
  <c r="F1460" i="58"/>
  <c r="G1460" i="58"/>
  <c r="H1460" i="58"/>
  <c r="I1460" i="58"/>
  <c r="J1460" i="58"/>
  <c r="K1460" i="58"/>
  <c r="L1460" i="58"/>
  <c r="M1460" i="58"/>
  <c r="N1460" i="58"/>
  <c r="O1460" i="58"/>
  <c r="P1460" i="58"/>
  <c r="Q1460" i="58"/>
  <c r="R1460" i="58"/>
  <c r="S1460" i="58"/>
  <c r="T1460" i="58"/>
  <c r="U1460" i="58"/>
  <c r="V1460" i="58"/>
  <c r="W1460" i="58"/>
  <c r="X1460" i="58"/>
  <c r="Y1460" i="58"/>
  <c r="Z1460" i="58"/>
  <c r="AA1460" i="58"/>
  <c r="AB1460" i="58"/>
  <c r="AC1460" i="58"/>
  <c r="AD1460" i="58"/>
  <c r="AE1460" i="58"/>
  <c r="AF1460" i="58"/>
  <c r="AG1460" i="58"/>
  <c r="AH1460" i="58"/>
  <c r="AI1460" i="58"/>
  <c r="AJ1460" i="58"/>
  <c r="AK1460" i="58"/>
  <c r="AL1460" i="58"/>
  <c r="AM1460" i="58"/>
  <c r="AN1460" i="58"/>
  <c r="AO1460" i="58"/>
  <c r="AP1460" i="58"/>
  <c r="AQ1460" i="58"/>
  <c r="AR1460" i="58"/>
  <c r="AS1460" i="58"/>
  <c r="AT1460" i="58"/>
  <c r="D1461" i="58"/>
  <c r="E1461" i="58"/>
  <c r="F1461" i="58"/>
  <c r="G1461" i="58"/>
  <c r="H1461" i="58"/>
  <c r="I1461" i="58"/>
  <c r="J1461" i="58"/>
  <c r="K1461" i="58"/>
  <c r="L1461" i="58"/>
  <c r="M1461" i="58"/>
  <c r="N1461" i="58"/>
  <c r="O1461" i="58"/>
  <c r="P1461" i="58"/>
  <c r="Q1461" i="58"/>
  <c r="R1461" i="58"/>
  <c r="S1461" i="58"/>
  <c r="T1461" i="58"/>
  <c r="U1461" i="58"/>
  <c r="V1461" i="58"/>
  <c r="W1461" i="58"/>
  <c r="X1461" i="58"/>
  <c r="Y1461" i="58"/>
  <c r="Z1461" i="58"/>
  <c r="AA1461" i="58"/>
  <c r="AB1461" i="58"/>
  <c r="AC1461" i="58"/>
  <c r="AD1461" i="58"/>
  <c r="AE1461" i="58"/>
  <c r="AF1461" i="58"/>
  <c r="AG1461" i="58"/>
  <c r="AH1461" i="58"/>
  <c r="AI1461" i="58"/>
  <c r="AJ1461" i="58"/>
  <c r="AK1461" i="58"/>
  <c r="AL1461" i="58"/>
  <c r="AM1461" i="58"/>
  <c r="AN1461" i="58"/>
  <c r="AO1461" i="58"/>
  <c r="AP1461" i="58"/>
  <c r="AQ1461" i="58"/>
  <c r="AR1461" i="58"/>
  <c r="AS1461" i="58"/>
  <c r="AT1461" i="58"/>
  <c r="D1462" i="58"/>
  <c r="E1462" i="58"/>
  <c r="F1462" i="58"/>
  <c r="G1462" i="58"/>
  <c r="H1462" i="58"/>
  <c r="I1462" i="58"/>
  <c r="J1462" i="58"/>
  <c r="K1462" i="58"/>
  <c r="L1462" i="58"/>
  <c r="M1462" i="58"/>
  <c r="N1462" i="58"/>
  <c r="O1462" i="58"/>
  <c r="P1462" i="58"/>
  <c r="Q1462" i="58"/>
  <c r="R1462" i="58"/>
  <c r="S1462" i="58"/>
  <c r="T1462" i="58"/>
  <c r="U1462" i="58"/>
  <c r="V1462" i="58"/>
  <c r="W1462" i="58"/>
  <c r="X1462" i="58"/>
  <c r="Y1462" i="58"/>
  <c r="Z1462" i="58"/>
  <c r="AA1462" i="58"/>
  <c r="AB1462" i="58"/>
  <c r="AC1462" i="58"/>
  <c r="AD1462" i="58"/>
  <c r="AE1462" i="58"/>
  <c r="AF1462" i="58"/>
  <c r="AG1462" i="58"/>
  <c r="AH1462" i="58"/>
  <c r="AI1462" i="58"/>
  <c r="AJ1462" i="58"/>
  <c r="AK1462" i="58"/>
  <c r="AL1462" i="58"/>
  <c r="AM1462" i="58"/>
  <c r="AN1462" i="58"/>
  <c r="AO1462" i="58"/>
  <c r="AP1462" i="58"/>
  <c r="AQ1462" i="58"/>
  <c r="AR1462" i="58"/>
  <c r="AS1462" i="58"/>
  <c r="AT1462" i="58"/>
  <c r="D1463" i="58"/>
  <c r="E1463" i="58"/>
  <c r="F1463" i="58"/>
  <c r="G1463" i="58"/>
  <c r="H1463" i="58"/>
  <c r="I1463" i="58"/>
  <c r="J1463" i="58"/>
  <c r="K1463" i="58"/>
  <c r="L1463" i="58"/>
  <c r="M1463" i="58"/>
  <c r="N1463" i="58"/>
  <c r="O1463" i="58"/>
  <c r="P1463" i="58"/>
  <c r="Q1463" i="58"/>
  <c r="R1463" i="58"/>
  <c r="S1463" i="58"/>
  <c r="T1463" i="58"/>
  <c r="U1463" i="58"/>
  <c r="V1463" i="58"/>
  <c r="W1463" i="58"/>
  <c r="X1463" i="58"/>
  <c r="Y1463" i="58"/>
  <c r="Z1463" i="58"/>
  <c r="AA1463" i="58"/>
  <c r="AB1463" i="58"/>
  <c r="AC1463" i="58"/>
  <c r="AD1463" i="58"/>
  <c r="AE1463" i="58"/>
  <c r="AF1463" i="58"/>
  <c r="AG1463" i="58"/>
  <c r="AH1463" i="58"/>
  <c r="AI1463" i="58"/>
  <c r="AJ1463" i="58"/>
  <c r="AK1463" i="58"/>
  <c r="AL1463" i="58"/>
  <c r="AM1463" i="58"/>
  <c r="AN1463" i="58"/>
  <c r="AO1463" i="58"/>
  <c r="AP1463" i="58"/>
  <c r="AQ1463" i="58"/>
  <c r="AR1463" i="58"/>
  <c r="AS1463" i="58"/>
  <c r="AT1463" i="58"/>
  <c r="D1464" i="58"/>
  <c r="E1464" i="58"/>
  <c r="F1464" i="58"/>
  <c r="G1464" i="58"/>
  <c r="H1464" i="58"/>
  <c r="I1464" i="58"/>
  <c r="J1464" i="58"/>
  <c r="K1464" i="58"/>
  <c r="L1464" i="58"/>
  <c r="M1464" i="58"/>
  <c r="N1464" i="58"/>
  <c r="O1464" i="58"/>
  <c r="P1464" i="58"/>
  <c r="Q1464" i="58"/>
  <c r="R1464" i="58"/>
  <c r="S1464" i="58"/>
  <c r="T1464" i="58"/>
  <c r="U1464" i="58"/>
  <c r="V1464" i="58"/>
  <c r="W1464" i="58"/>
  <c r="X1464" i="58"/>
  <c r="Y1464" i="58"/>
  <c r="Z1464" i="58"/>
  <c r="AA1464" i="58"/>
  <c r="AB1464" i="58"/>
  <c r="AC1464" i="58"/>
  <c r="AD1464" i="58"/>
  <c r="AE1464" i="58"/>
  <c r="AF1464" i="58"/>
  <c r="AG1464" i="58"/>
  <c r="AH1464" i="58"/>
  <c r="AI1464" i="58"/>
  <c r="AJ1464" i="58"/>
  <c r="AK1464" i="58"/>
  <c r="AL1464" i="58"/>
  <c r="AM1464" i="58"/>
  <c r="AN1464" i="58"/>
  <c r="AO1464" i="58"/>
  <c r="AP1464" i="58"/>
  <c r="AQ1464" i="58"/>
  <c r="AR1464" i="58"/>
  <c r="AS1464" i="58"/>
  <c r="AT1464" i="58"/>
  <c r="D1465" i="58"/>
  <c r="E1465" i="58"/>
  <c r="F1465" i="58"/>
  <c r="G1465" i="58"/>
  <c r="H1465" i="58"/>
  <c r="I1465" i="58"/>
  <c r="J1465" i="58"/>
  <c r="K1465" i="58"/>
  <c r="L1465" i="58"/>
  <c r="M1465" i="58"/>
  <c r="N1465" i="58"/>
  <c r="O1465" i="58"/>
  <c r="P1465" i="58"/>
  <c r="Q1465" i="58"/>
  <c r="R1465" i="58"/>
  <c r="S1465" i="58"/>
  <c r="T1465" i="58"/>
  <c r="U1465" i="58"/>
  <c r="V1465" i="58"/>
  <c r="W1465" i="58"/>
  <c r="X1465" i="58"/>
  <c r="Y1465" i="58"/>
  <c r="Z1465" i="58"/>
  <c r="AA1465" i="58"/>
  <c r="AB1465" i="58"/>
  <c r="AC1465" i="58"/>
  <c r="AD1465" i="58"/>
  <c r="AE1465" i="58"/>
  <c r="AF1465" i="58"/>
  <c r="AG1465" i="58"/>
  <c r="AH1465" i="58"/>
  <c r="AI1465" i="58"/>
  <c r="AJ1465" i="58"/>
  <c r="AK1465" i="58"/>
  <c r="AL1465" i="58"/>
  <c r="AM1465" i="58"/>
  <c r="AN1465" i="58"/>
  <c r="AO1465" i="58"/>
  <c r="AP1465" i="58"/>
  <c r="AQ1465" i="58"/>
  <c r="AR1465" i="58"/>
  <c r="AS1465" i="58"/>
  <c r="AT1465" i="58"/>
  <c r="D1466" i="58"/>
  <c r="E1466" i="58"/>
  <c r="F1466" i="58"/>
  <c r="G1466" i="58"/>
  <c r="H1466" i="58"/>
  <c r="I1466" i="58"/>
  <c r="J1466" i="58"/>
  <c r="K1466" i="58"/>
  <c r="L1466" i="58"/>
  <c r="M1466" i="58"/>
  <c r="N1466" i="58"/>
  <c r="O1466" i="58"/>
  <c r="P1466" i="58"/>
  <c r="Q1466" i="58"/>
  <c r="R1466" i="58"/>
  <c r="S1466" i="58"/>
  <c r="T1466" i="58"/>
  <c r="U1466" i="58"/>
  <c r="V1466" i="58"/>
  <c r="W1466" i="58"/>
  <c r="X1466" i="58"/>
  <c r="Y1466" i="58"/>
  <c r="Z1466" i="58"/>
  <c r="AA1466" i="58"/>
  <c r="AB1466" i="58"/>
  <c r="AC1466" i="58"/>
  <c r="AD1466" i="58"/>
  <c r="AE1466" i="58"/>
  <c r="AF1466" i="58"/>
  <c r="AG1466" i="58"/>
  <c r="AH1466" i="58"/>
  <c r="AI1466" i="58"/>
  <c r="AJ1466" i="58"/>
  <c r="AK1466" i="58"/>
  <c r="AL1466" i="58"/>
  <c r="AM1466" i="58"/>
  <c r="AN1466" i="58"/>
  <c r="AO1466" i="58"/>
  <c r="AP1466" i="58"/>
  <c r="AQ1466" i="58"/>
  <c r="AR1466" i="58"/>
  <c r="AS1466" i="58"/>
  <c r="AT1466" i="58"/>
  <c r="D1467" i="58"/>
  <c r="E1467" i="58"/>
  <c r="F1467" i="58"/>
  <c r="G1467" i="58"/>
  <c r="H1467" i="58"/>
  <c r="I1467" i="58"/>
  <c r="J1467" i="58"/>
  <c r="K1467" i="58"/>
  <c r="L1467" i="58"/>
  <c r="M1467" i="58"/>
  <c r="N1467" i="58"/>
  <c r="O1467" i="58"/>
  <c r="P1467" i="58"/>
  <c r="Q1467" i="58"/>
  <c r="R1467" i="58"/>
  <c r="S1467" i="58"/>
  <c r="T1467" i="58"/>
  <c r="U1467" i="58"/>
  <c r="V1467" i="58"/>
  <c r="W1467" i="58"/>
  <c r="X1467" i="58"/>
  <c r="Y1467" i="58"/>
  <c r="Z1467" i="58"/>
  <c r="AA1467" i="58"/>
  <c r="AB1467" i="58"/>
  <c r="AC1467" i="58"/>
  <c r="AD1467" i="58"/>
  <c r="AE1467" i="58"/>
  <c r="AF1467" i="58"/>
  <c r="AG1467" i="58"/>
  <c r="AH1467" i="58"/>
  <c r="AI1467" i="58"/>
  <c r="AJ1467" i="58"/>
  <c r="AK1467" i="58"/>
  <c r="AL1467" i="58"/>
  <c r="AM1467" i="58"/>
  <c r="AN1467" i="58"/>
  <c r="AO1467" i="58"/>
  <c r="AP1467" i="58"/>
  <c r="AQ1467" i="58"/>
  <c r="AR1467" i="58"/>
  <c r="AS1467" i="58"/>
  <c r="AT1467" i="58"/>
  <c r="D1468" i="58"/>
  <c r="E1468" i="58"/>
  <c r="F1468" i="58"/>
  <c r="G1468" i="58"/>
  <c r="H1468" i="58"/>
  <c r="I1468" i="58"/>
  <c r="J1468" i="58"/>
  <c r="K1468" i="58"/>
  <c r="L1468" i="58"/>
  <c r="M1468" i="58"/>
  <c r="N1468" i="58"/>
  <c r="O1468" i="58"/>
  <c r="P1468" i="58"/>
  <c r="Q1468" i="58"/>
  <c r="R1468" i="58"/>
  <c r="S1468" i="58"/>
  <c r="T1468" i="58"/>
  <c r="U1468" i="58"/>
  <c r="V1468" i="58"/>
  <c r="W1468" i="58"/>
  <c r="X1468" i="58"/>
  <c r="Y1468" i="58"/>
  <c r="Z1468" i="58"/>
  <c r="AA1468" i="58"/>
  <c r="AB1468" i="58"/>
  <c r="AC1468" i="58"/>
  <c r="AD1468" i="58"/>
  <c r="AE1468" i="58"/>
  <c r="AF1468" i="58"/>
  <c r="AG1468" i="58"/>
  <c r="AH1468" i="58"/>
  <c r="AI1468" i="58"/>
  <c r="AJ1468" i="58"/>
  <c r="AK1468" i="58"/>
  <c r="AL1468" i="58"/>
  <c r="AM1468" i="58"/>
  <c r="AN1468" i="58"/>
  <c r="AO1468" i="58"/>
  <c r="AP1468" i="58"/>
  <c r="AQ1468" i="58"/>
  <c r="AR1468" i="58"/>
  <c r="AS1468" i="58"/>
  <c r="AT1468" i="58"/>
  <c r="D1469" i="58"/>
  <c r="E1469" i="58"/>
  <c r="F1469" i="58"/>
  <c r="G1469" i="58"/>
  <c r="H1469" i="58"/>
  <c r="I1469" i="58"/>
  <c r="J1469" i="58"/>
  <c r="K1469" i="58"/>
  <c r="L1469" i="58"/>
  <c r="M1469" i="58"/>
  <c r="N1469" i="58"/>
  <c r="O1469" i="58"/>
  <c r="P1469" i="58"/>
  <c r="Q1469" i="58"/>
  <c r="R1469" i="58"/>
  <c r="S1469" i="58"/>
  <c r="T1469" i="58"/>
  <c r="U1469" i="58"/>
  <c r="V1469" i="58"/>
  <c r="W1469" i="58"/>
  <c r="X1469" i="58"/>
  <c r="Y1469" i="58"/>
  <c r="Z1469" i="58"/>
  <c r="AA1469" i="58"/>
  <c r="AB1469" i="58"/>
  <c r="AC1469" i="58"/>
  <c r="AD1469" i="58"/>
  <c r="AE1469" i="58"/>
  <c r="AF1469" i="58"/>
  <c r="AG1469" i="58"/>
  <c r="AH1469" i="58"/>
  <c r="AI1469" i="58"/>
  <c r="AJ1469" i="58"/>
  <c r="AK1469" i="58"/>
  <c r="AL1469" i="58"/>
  <c r="AM1469" i="58"/>
  <c r="AN1469" i="58"/>
  <c r="AO1469" i="58"/>
  <c r="AP1469" i="58"/>
  <c r="AQ1469" i="58"/>
  <c r="AR1469" i="58"/>
  <c r="AS1469" i="58"/>
  <c r="AT1469" i="58"/>
  <c r="D1470" i="58"/>
  <c r="E1470" i="58"/>
  <c r="F1470" i="58"/>
  <c r="G1470" i="58"/>
  <c r="H1470" i="58"/>
  <c r="I1470" i="58"/>
  <c r="J1470" i="58"/>
  <c r="K1470" i="58"/>
  <c r="L1470" i="58"/>
  <c r="M1470" i="58"/>
  <c r="N1470" i="58"/>
  <c r="O1470" i="58"/>
  <c r="P1470" i="58"/>
  <c r="Q1470" i="58"/>
  <c r="R1470" i="58"/>
  <c r="S1470" i="58"/>
  <c r="T1470" i="58"/>
  <c r="U1470" i="58"/>
  <c r="V1470" i="58"/>
  <c r="W1470" i="58"/>
  <c r="X1470" i="58"/>
  <c r="Y1470" i="58"/>
  <c r="Z1470" i="58"/>
  <c r="AA1470" i="58"/>
  <c r="AB1470" i="58"/>
  <c r="AC1470" i="58"/>
  <c r="AD1470" i="58"/>
  <c r="AE1470" i="58"/>
  <c r="AF1470" i="58"/>
  <c r="AG1470" i="58"/>
  <c r="AH1470" i="58"/>
  <c r="AI1470" i="58"/>
  <c r="AJ1470" i="58"/>
  <c r="AK1470" i="58"/>
  <c r="AL1470" i="58"/>
  <c r="AM1470" i="58"/>
  <c r="AN1470" i="58"/>
  <c r="AO1470" i="58"/>
  <c r="AP1470" i="58"/>
  <c r="AQ1470" i="58"/>
  <c r="AR1470" i="58"/>
  <c r="AS1470" i="58"/>
  <c r="AT1470" i="58"/>
  <c r="J1477" i="58" a="1"/>
  <c r="J1477" i="58"/>
  <c r="K1477" i="58" a="1"/>
  <c r="K1477" i="58"/>
  <c r="L1477" i="58" a="1"/>
  <c r="L1477" i="58"/>
  <c r="M1477" i="58"/>
  <c r="P1477" i="58" a="1"/>
  <c r="P1477" i="58"/>
  <c r="Q1477" i="58" a="1"/>
  <c r="Q1477" i="58"/>
  <c r="T1477" i="58"/>
  <c r="V1477" i="58" a="1"/>
  <c r="V1477" i="58"/>
  <c r="W1477" i="58" a="1"/>
  <c r="W1477" i="58"/>
  <c r="X1477" i="58"/>
  <c r="M1478" i="58"/>
  <c r="T1478" i="58"/>
  <c r="X1478" i="58"/>
  <c r="M1479" i="58"/>
  <c r="T1479" i="58"/>
  <c r="X1479" i="58"/>
  <c r="M1480" i="58"/>
  <c r="T1480" i="58"/>
  <c r="X1480" i="58"/>
  <c r="M1481" i="58"/>
  <c r="T1481" i="58"/>
  <c r="X1481" i="58"/>
  <c r="M1482" i="58"/>
  <c r="T1482" i="58"/>
  <c r="X1482" i="58"/>
  <c r="M1483" i="58"/>
  <c r="T1483" i="58"/>
  <c r="X1483" i="58"/>
  <c r="M1484" i="58"/>
  <c r="T1484" i="58"/>
  <c r="X1484" i="58"/>
  <c r="M1485" i="58"/>
  <c r="T1485" i="58"/>
  <c r="X1485" i="58"/>
  <c r="M1486" i="58"/>
  <c r="T1486" i="58"/>
  <c r="X1486" i="58"/>
  <c r="M1487" i="58"/>
  <c r="T1487" i="58"/>
  <c r="X1487" i="58"/>
  <c r="M1488" i="58"/>
  <c r="T1488" i="58"/>
  <c r="X1488" i="58"/>
  <c r="M1489" i="58"/>
  <c r="T1489" i="58"/>
  <c r="X1489" i="58"/>
  <c r="M1490" i="58"/>
  <c r="T1490" i="58"/>
  <c r="X1490" i="58"/>
  <c r="M1491" i="58"/>
  <c r="T1491" i="58"/>
  <c r="X1491" i="58"/>
  <c r="M1492" i="58"/>
  <c r="T1492" i="58"/>
  <c r="X1492" i="58"/>
  <c r="M1493" i="58"/>
  <c r="T1493" i="58"/>
  <c r="X1493" i="58"/>
  <c r="M1494" i="58"/>
  <c r="T1494" i="58"/>
  <c r="X1494" i="58"/>
  <c r="M1495" i="58"/>
  <c r="T1495" i="58"/>
  <c r="X1495" i="58"/>
  <c r="M1496" i="58"/>
  <c r="T1496" i="58"/>
  <c r="X1496" i="58"/>
  <c r="M1497" i="58"/>
  <c r="T1497" i="58"/>
  <c r="X1497" i="58"/>
  <c r="M1498" i="58"/>
  <c r="T1498" i="58"/>
  <c r="X1498" i="58"/>
  <c r="M1499" i="58"/>
  <c r="T1499" i="58"/>
  <c r="X1499" i="58"/>
  <c r="M1500" i="58"/>
  <c r="T1500" i="58"/>
  <c r="X1500" i="58"/>
  <c r="M1501" i="58"/>
  <c r="T1501" i="58"/>
  <c r="X1501" i="58"/>
  <c r="M1502" i="58"/>
  <c r="T1502" i="58"/>
  <c r="X1502" i="58"/>
  <c r="M1503" i="58"/>
  <c r="T1503" i="58"/>
  <c r="X1503" i="58"/>
  <c r="M1504" i="58"/>
  <c r="T1504" i="58"/>
  <c r="X1504" i="58"/>
  <c r="M1505" i="58"/>
  <c r="T1505" i="58"/>
  <c r="X1505" i="58"/>
  <c r="M1506" i="58"/>
  <c r="T1506" i="58"/>
  <c r="X1506" i="58"/>
  <c r="M1507" i="58"/>
  <c r="T1507" i="58"/>
  <c r="X1507" i="58"/>
  <c r="M1508" i="58"/>
  <c r="T1508" i="58"/>
  <c r="X1508" i="58"/>
  <c r="M1509" i="58"/>
  <c r="T1509" i="58"/>
  <c r="X1509" i="58"/>
  <c r="M1510" i="58"/>
  <c r="T1510" i="58"/>
  <c r="X1510" i="58"/>
  <c r="M1511" i="58"/>
  <c r="T1511" i="58"/>
  <c r="X1511" i="58"/>
  <c r="M1512" i="58"/>
  <c r="T1512" i="58"/>
  <c r="X1512" i="58"/>
  <c r="M1513" i="58"/>
  <c r="T1513" i="58"/>
  <c r="X1513" i="58"/>
  <c r="M1514" i="58"/>
  <c r="T1514" i="58"/>
  <c r="X1514" i="58"/>
  <c r="M1515" i="58"/>
  <c r="T1515" i="58"/>
  <c r="X1515" i="58"/>
  <c r="M1516" i="58"/>
  <c r="T1516" i="58"/>
  <c r="X1516" i="58"/>
  <c r="J1517" i="58"/>
  <c r="K1517" i="58"/>
  <c r="L1517" i="58"/>
  <c r="M1517" i="58"/>
  <c r="P1517" i="58"/>
  <c r="Q1517" i="58"/>
  <c r="T1517" i="58"/>
  <c r="V1517" i="58"/>
  <c r="W1517" i="58"/>
  <c r="X1517" i="58"/>
  <c r="J1523" i="58" a="1"/>
  <c r="J1523" i="58"/>
  <c r="K1523" i="58" a="1"/>
  <c r="K1523" i="58"/>
  <c r="L1523" i="58"/>
  <c r="L1524" i="58"/>
  <c r="L1525" i="58"/>
  <c r="L1526" i="58"/>
  <c r="L1527" i="58"/>
  <c r="L1528" i="58"/>
  <c r="L1529" i="58"/>
  <c r="L1530" i="58"/>
  <c r="L1531" i="58"/>
  <c r="L1532" i="58"/>
  <c r="L1533" i="58"/>
  <c r="L1534" i="58"/>
  <c r="L1535" i="58"/>
  <c r="L1536" i="58"/>
  <c r="L1537" i="58"/>
  <c r="L1538" i="58"/>
  <c r="L1539" i="58"/>
  <c r="L1540" i="58"/>
  <c r="L1541" i="58"/>
  <c r="L1542" i="58"/>
  <c r="L1543" i="58"/>
  <c r="L1544" i="58"/>
  <c r="L1545" i="58"/>
  <c r="L1546" i="58"/>
  <c r="L1547" i="58"/>
  <c r="L1548" i="58"/>
  <c r="L1549" i="58"/>
  <c r="L1550" i="58"/>
  <c r="L1551" i="58"/>
  <c r="L1552" i="58"/>
  <c r="L1553" i="58"/>
  <c r="L1554" i="58"/>
  <c r="L1555" i="58"/>
  <c r="L1556" i="58"/>
  <c r="L1557" i="58"/>
  <c r="L1558" i="58"/>
  <c r="L1559" i="58"/>
  <c r="L1560" i="58"/>
  <c r="L1561" i="58"/>
  <c r="L1562" i="58"/>
  <c r="J1563" i="58"/>
  <c r="K1563" i="58"/>
  <c r="L1563" i="58"/>
  <c r="D15" i="59"/>
  <c r="E4" i="36"/>
  <c r="F4" i="36"/>
  <c r="G4" i="36"/>
  <c r="H4" i="36"/>
  <c r="I4" i="36"/>
  <c r="J4" i="36"/>
  <c r="K4" i="36"/>
  <c r="L4" i="36"/>
  <c r="M4" i="36"/>
  <c r="N4" i="36"/>
  <c r="O4" i="36"/>
  <c r="P4" i="36"/>
  <c r="Q4" i="36"/>
  <c r="R4" i="36"/>
  <c r="S4" i="36"/>
  <c r="T4" i="36"/>
  <c r="U4" i="36"/>
  <c r="V4" i="36"/>
  <c r="W4" i="36"/>
  <c r="X4" i="36"/>
  <c r="Y4" i="36"/>
  <c r="Z4" i="36"/>
  <c r="AA4" i="36"/>
  <c r="AB4" i="36"/>
  <c r="AC4" i="36"/>
  <c r="AD4" i="36"/>
  <c r="AE4" i="36"/>
  <c r="AF4" i="36"/>
  <c r="AG4" i="36"/>
  <c r="AH4" i="36"/>
  <c r="AI4" i="36"/>
  <c r="AJ4" i="36"/>
  <c r="AK4" i="36"/>
  <c r="AL4" i="36"/>
  <c r="AM4" i="36"/>
  <c r="AN4" i="36"/>
  <c r="AO4" i="36"/>
  <c r="AP4" i="36"/>
  <c r="AQ4" i="36"/>
  <c r="AR4" i="36"/>
  <c r="AS4" i="36"/>
  <c r="E5" i="36"/>
  <c r="F5" i="36"/>
  <c r="G5" i="36"/>
  <c r="H5" i="36"/>
  <c r="I5" i="36"/>
  <c r="J5" i="36"/>
  <c r="K5" i="36"/>
  <c r="L5" i="36"/>
  <c r="M5" i="36"/>
  <c r="N5" i="36"/>
  <c r="O5" i="36"/>
  <c r="P5" i="36"/>
  <c r="Q5" i="36"/>
  <c r="R5" i="36"/>
  <c r="S5" i="36"/>
  <c r="T5" i="36"/>
  <c r="U5" i="36"/>
  <c r="V5" i="36"/>
  <c r="W5" i="36"/>
  <c r="X5" i="36"/>
  <c r="Y5" i="36"/>
  <c r="Z5" i="36"/>
  <c r="AA5" i="36"/>
  <c r="AB5" i="36"/>
  <c r="AC5" i="36"/>
  <c r="AD5" i="36"/>
  <c r="AE5" i="36"/>
  <c r="AF5" i="36"/>
  <c r="AG5" i="36"/>
  <c r="AH5" i="36"/>
  <c r="AI5" i="36"/>
  <c r="AJ5" i="36"/>
  <c r="AK5" i="36"/>
  <c r="AL5" i="36"/>
  <c r="AM5" i="36"/>
  <c r="AN5" i="36"/>
  <c r="AO5" i="36"/>
  <c r="AP5" i="36"/>
  <c r="AQ5" i="36"/>
  <c r="AR5" i="36"/>
  <c r="AS5" i="36"/>
  <c r="E6" i="36"/>
  <c r="F6" i="36"/>
  <c r="G6" i="36"/>
  <c r="H6" i="36"/>
  <c r="I6" i="36"/>
  <c r="J6" i="36"/>
  <c r="K6" i="36"/>
  <c r="L6" i="36"/>
  <c r="M6" i="36"/>
  <c r="N6" i="36"/>
  <c r="O6" i="36"/>
  <c r="P6" i="36"/>
  <c r="Q6" i="36"/>
  <c r="R6" i="36"/>
  <c r="S6" i="36"/>
  <c r="T6" i="36"/>
  <c r="U6" i="36"/>
  <c r="V6" i="36"/>
  <c r="W6" i="36"/>
  <c r="X6" i="36"/>
  <c r="Y6" i="36"/>
  <c r="Z6" i="36"/>
  <c r="AA6" i="36"/>
  <c r="AB6" i="36"/>
  <c r="AC6" i="36"/>
  <c r="AD6" i="36"/>
  <c r="AE6" i="36"/>
  <c r="AF6" i="36"/>
  <c r="AG6" i="36"/>
  <c r="AH6" i="36"/>
  <c r="AI6" i="36"/>
  <c r="AJ6" i="36"/>
  <c r="AK6" i="36"/>
  <c r="AL6" i="36"/>
  <c r="AM6" i="36"/>
  <c r="AN6" i="36"/>
  <c r="AO6" i="36"/>
  <c r="AP6" i="36"/>
  <c r="AQ6" i="36"/>
  <c r="AR6" i="36"/>
  <c r="AS6" i="36"/>
  <c r="E7" i="36"/>
  <c r="F7" i="36"/>
  <c r="G7" i="36"/>
  <c r="H7" i="36"/>
  <c r="I7" i="36"/>
  <c r="J7" i="36"/>
  <c r="K7" i="36"/>
  <c r="L7" i="36"/>
  <c r="M7" i="36"/>
  <c r="N7" i="36"/>
  <c r="O7" i="36"/>
  <c r="P7" i="36"/>
  <c r="Q7" i="36"/>
  <c r="R7" i="36"/>
  <c r="S7" i="36"/>
  <c r="T7" i="36"/>
  <c r="U7" i="36"/>
  <c r="V7" i="36"/>
  <c r="W7" i="36"/>
  <c r="X7" i="36"/>
  <c r="Y7" i="36"/>
  <c r="Z7" i="36"/>
  <c r="AA7" i="36"/>
  <c r="AB7" i="36"/>
  <c r="AC7" i="36"/>
  <c r="AD7" i="36"/>
  <c r="AE7" i="36"/>
  <c r="AF7" i="36"/>
  <c r="AG7" i="36"/>
  <c r="AH7" i="36"/>
  <c r="AI7" i="36"/>
  <c r="AJ7" i="36"/>
  <c r="AK7" i="36"/>
  <c r="AL7" i="36"/>
  <c r="AM7" i="36"/>
  <c r="AN7" i="36"/>
  <c r="AO7" i="36"/>
  <c r="AP7" i="36"/>
  <c r="AQ7" i="36"/>
  <c r="AR7" i="36"/>
  <c r="AS7" i="36"/>
  <c r="E9" i="36"/>
  <c r="F9" i="36"/>
  <c r="G9" i="36"/>
  <c r="H9" i="36"/>
  <c r="I9" i="36"/>
  <c r="J9" i="36"/>
  <c r="K9" i="36"/>
  <c r="L9" i="36"/>
  <c r="M9" i="36"/>
  <c r="N9" i="36"/>
  <c r="O9" i="36"/>
  <c r="P9" i="36"/>
  <c r="Q9" i="36"/>
  <c r="R9" i="36"/>
  <c r="S9" i="36"/>
  <c r="T9" i="36"/>
  <c r="U9" i="36"/>
  <c r="V9" i="36"/>
  <c r="W9" i="36"/>
  <c r="X9" i="36"/>
  <c r="Y9" i="36"/>
  <c r="Z9" i="36"/>
  <c r="AA9" i="36"/>
  <c r="AB9" i="36"/>
  <c r="AC9" i="36"/>
  <c r="AD9" i="36"/>
  <c r="AE9" i="36"/>
  <c r="AF9" i="36"/>
  <c r="AG9" i="36"/>
  <c r="AH9" i="36"/>
  <c r="AI9" i="36"/>
  <c r="AJ9" i="36"/>
  <c r="AK9" i="36"/>
  <c r="AL9" i="36"/>
  <c r="AM9" i="36"/>
  <c r="AN9" i="36"/>
  <c r="AO9" i="36"/>
  <c r="AP9" i="36"/>
  <c r="AQ9" i="36"/>
  <c r="AR9" i="36"/>
  <c r="AS9" i="36"/>
  <c r="E10" i="36"/>
  <c r="F10" i="36"/>
  <c r="G10" i="36"/>
  <c r="H10" i="36"/>
  <c r="I10" i="36"/>
  <c r="J10" i="36"/>
  <c r="K10" i="36"/>
  <c r="L10" i="36"/>
  <c r="M10" i="36"/>
  <c r="N10" i="36"/>
  <c r="O10" i="36"/>
  <c r="P10" i="36"/>
  <c r="Q10" i="36"/>
  <c r="R10" i="36"/>
  <c r="S10" i="36"/>
  <c r="T10" i="36"/>
  <c r="U10" i="36"/>
  <c r="V10" i="36"/>
  <c r="W10" i="36"/>
  <c r="X10" i="36"/>
  <c r="Y10" i="36"/>
  <c r="Z10" i="36"/>
  <c r="AA10" i="36"/>
  <c r="AB10" i="36"/>
  <c r="AC10" i="36"/>
  <c r="AD10" i="36"/>
  <c r="AE10" i="36"/>
  <c r="AF10" i="36"/>
  <c r="AG10" i="36"/>
  <c r="AH10" i="36"/>
  <c r="AI10" i="36"/>
  <c r="AJ10" i="36"/>
  <c r="AK10" i="36"/>
  <c r="AL10" i="36"/>
  <c r="AM10" i="36"/>
  <c r="AN10" i="36"/>
  <c r="AO10" i="36"/>
  <c r="AP10" i="36"/>
  <c r="AQ10" i="36"/>
  <c r="AR10" i="36"/>
  <c r="AS10" i="36"/>
  <c r="E11" i="36"/>
  <c r="F11" i="36"/>
  <c r="G11" i="36"/>
  <c r="H11" i="36"/>
  <c r="I11" i="36"/>
  <c r="J11" i="36"/>
  <c r="K11" i="36"/>
  <c r="L11" i="36"/>
  <c r="M11" i="36"/>
  <c r="N11" i="36"/>
  <c r="O11" i="36"/>
  <c r="P11" i="36"/>
  <c r="Q11" i="36"/>
  <c r="R11" i="36"/>
  <c r="S11" i="36"/>
  <c r="T11" i="36"/>
  <c r="U11" i="36"/>
  <c r="V11" i="36"/>
  <c r="W11" i="36"/>
  <c r="X11" i="36"/>
  <c r="Y11" i="36"/>
  <c r="Z11" i="36"/>
  <c r="AA11" i="36"/>
  <c r="AB11" i="36"/>
  <c r="AC11" i="36"/>
  <c r="AD11" i="36"/>
  <c r="AE11" i="36"/>
  <c r="AF11" i="36"/>
  <c r="AG11" i="36"/>
  <c r="AH11" i="36"/>
  <c r="AI11" i="36"/>
  <c r="AJ11" i="36"/>
  <c r="AK11" i="36"/>
  <c r="AL11" i="36"/>
  <c r="AM11" i="36"/>
  <c r="AN11" i="36"/>
  <c r="AO11" i="36"/>
  <c r="AP11" i="36"/>
  <c r="AQ11" i="36"/>
  <c r="AR11" i="36"/>
  <c r="AS11" i="36"/>
  <c r="F12" i="36"/>
  <c r="G12" i="36"/>
  <c r="H12" i="36"/>
  <c r="I12" i="36"/>
  <c r="J12" i="36"/>
  <c r="K12" i="36"/>
  <c r="L12" i="36"/>
  <c r="M12" i="36"/>
  <c r="N12" i="36"/>
  <c r="O12" i="36"/>
  <c r="P12" i="36"/>
  <c r="Q12" i="36"/>
  <c r="R12" i="36"/>
  <c r="S12" i="36"/>
  <c r="T12" i="36"/>
  <c r="U12" i="36"/>
  <c r="V12" i="36"/>
  <c r="W12" i="36"/>
  <c r="X12" i="36"/>
  <c r="Y12" i="36"/>
  <c r="Z12" i="36"/>
  <c r="AA12" i="36"/>
  <c r="AB12" i="36"/>
  <c r="AC12" i="36"/>
  <c r="AD12" i="36"/>
  <c r="AE12" i="36"/>
  <c r="AF12" i="36"/>
  <c r="AG12" i="36"/>
  <c r="AH12" i="36"/>
  <c r="AI12" i="36"/>
  <c r="AJ12" i="36"/>
  <c r="AK12" i="36"/>
  <c r="AL12" i="36"/>
  <c r="AM12" i="36"/>
  <c r="AS12" i="36"/>
  <c r="E14" i="36"/>
  <c r="F14" i="36"/>
  <c r="G14" i="36"/>
  <c r="H14" i="36"/>
  <c r="I14" i="36"/>
  <c r="J14" i="36"/>
  <c r="K14" i="36"/>
  <c r="L14" i="36"/>
  <c r="M14" i="36"/>
  <c r="N14" i="36"/>
  <c r="O14" i="36"/>
  <c r="P14" i="36"/>
  <c r="Q14" i="36"/>
  <c r="R14" i="36"/>
  <c r="S14" i="36"/>
  <c r="T14" i="36"/>
  <c r="U14" i="36"/>
  <c r="V14" i="36"/>
  <c r="W14" i="36"/>
  <c r="X14" i="36"/>
  <c r="Y14" i="36"/>
  <c r="Z14" i="36"/>
  <c r="AA14" i="36"/>
  <c r="AB14" i="36"/>
  <c r="AC14" i="36"/>
  <c r="AD14" i="36"/>
  <c r="AE14" i="36"/>
  <c r="AF14" i="36"/>
  <c r="AG14" i="36"/>
  <c r="AH14" i="36"/>
  <c r="AI14" i="36"/>
  <c r="AJ14" i="36"/>
  <c r="AK14" i="36"/>
  <c r="AL14" i="36"/>
  <c r="AM14" i="36"/>
  <c r="AN14" i="36"/>
  <c r="AO14" i="36"/>
  <c r="AP14" i="36"/>
  <c r="AQ14" i="36"/>
  <c r="AR14" i="36"/>
  <c r="AS14" i="36"/>
  <c r="E16" i="36"/>
  <c r="F16" i="36"/>
  <c r="G16" i="36"/>
  <c r="H16" i="36"/>
  <c r="I16" i="36"/>
  <c r="J16" i="36"/>
  <c r="K16" i="36"/>
  <c r="L16" i="36"/>
  <c r="M16" i="36"/>
  <c r="N16" i="36"/>
  <c r="O16" i="36"/>
  <c r="P16" i="36"/>
  <c r="Q16" i="36"/>
  <c r="R16" i="36"/>
  <c r="S16" i="36"/>
  <c r="T16" i="36"/>
  <c r="U16" i="36"/>
  <c r="V16" i="36"/>
  <c r="W16" i="36"/>
  <c r="X16" i="36"/>
  <c r="Y16" i="36"/>
  <c r="Z16" i="36"/>
  <c r="AA16" i="36"/>
  <c r="AB16" i="36"/>
  <c r="AC16" i="36"/>
  <c r="AD16" i="36"/>
  <c r="AE16" i="36"/>
  <c r="AF16" i="36"/>
  <c r="AG16" i="36"/>
  <c r="AH16" i="36"/>
  <c r="AI16" i="36"/>
  <c r="AJ16" i="36"/>
  <c r="AK16" i="36"/>
  <c r="AL16" i="36"/>
  <c r="AM16" i="36"/>
  <c r="AN16" i="36"/>
  <c r="AO16" i="36"/>
  <c r="AP16" i="36"/>
  <c r="AQ16" i="36"/>
  <c r="AR16" i="36"/>
  <c r="AS16" i="36"/>
  <c r="E18"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E19"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E20"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E2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E22" i="36"/>
  <c r="F22" i="36"/>
  <c r="G22" i="36"/>
  <c r="H22" i="36"/>
  <c r="I22" i="36"/>
  <c r="J22" i="36"/>
  <c r="K22" i="36"/>
  <c r="L22" i="36"/>
  <c r="M22" i="36"/>
  <c r="N22" i="36"/>
  <c r="O22" i="36"/>
  <c r="P22" i="36"/>
  <c r="Q22" i="36"/>
  <c r="R22" i="36"/>
  <c r="S22" i="36"/>
  <c r="T22" i="36"/>
  <c r="U22" i="36"/>
  <c r="V22" i="36"/>
  <c r="W22" i="36"/>
  <c r="X22" i="36"/>
  <c r="Y22" i="36"/>
  <c r="Z22" i="36"/>
  <c r="AA22" i="36"/>
  <c r="AB22" i="36"/>
  <c r="AC22" i="36"/>
  <c r="AD22" i="36"/>
  <c r="AE22" i="36"/>
  <c r="AF22" i="36"/>
  <c r="AG22" i="36"/>
  <c r="AH22" i="36"/>
  <c r="AI22" i="36"/>
  <c r="AJ22" i="36"/>
  <c r="AK22" i="36"/>
  <c r="AL22" i="36"/>
  <c r="AM22" i="36"/>
  <c r="AN22" i="36"/>
  <c r="AO22" i="36"/>
  <c r="AP22" i="36"/>
  <c r="AQ22" i="36"/>
  <c r="AR22" i="36"/>
  <c r="AS22" i="36"/>
  <c r="E23" i="36"/>
  <c r="F23" i="36"/>
  <c r="G23" i="36"/>
  <c r="H23" i="36"/>
  <c r="I23" i="36"/>
  <c r="J23" i="36"/>
  <c r="K23" i="36"/>
  <c r="L23" i="36"/>
  <c r="M23" i="36"/>
  <c r="N23" i="36"/>
  <c r="O23" i="36"/>
  <c r="P23" i="36"/>
  <c r="Q23" i="36"/>
  <c r="R23" i="36"/>
  <c r="S23" i="36"/>
  <c r="T23" i="36"/>
  <c r="U23" i="36"/>
  <c r="V23" i="36"/>
  <c r="W23" i="36"/>
  <c r="X23" i="36"/>
  <c r="Y23" i="36"/>
  <c r="Z23" i="36"/>
  <c r="AA23" i="36"/>
  <c r="AB23" i="36"/>
  <c r="AC23" i="36"/>
  <c r="AD23" i="36"/>
  <c r="AE23" i="36"/>
  <c r="AF23" i="36"/>
  <c r="AG23" i="36"/>
  <c r="AH23" i="36"/>
  <c r="AI23" i="36"/>
  <c r="AJ23" i="36"/>
  <c r="AK23" i="36"/>
  <c r="AL23" i="36"/>
  <c r="AM23" i="36"/>
  <c r="AN23" i="36"/>
  <c r="AO23" i="36"/>
  <c r="AP23" i="36"/>
  <c r="AQ23" i="36"/>
  <c r="AR23" i="36"/>
  <c r="AS23" i="36"/>
  <c r="E24" i="36"/>
  <c r="F24" i="36"/>
  <c r="G24" i="36"/>
  <c r="H24" i="36"/>
  <c r="I24" i="36"/>
  <c r="J24" i="36"/>
  <c r="K24" i="36"/>
  <c r="L24" i="36"/>
  <c r="M24" i="36"/>
  <c r="N24" i="36"/>
  <c r="O24" i="36"/>
  <c r="P24" i="36"/>
  <c r="Q24" i="36"/>
  <c r="R24" i="36"/>
  <c r="S24" i="36"/>
  <c r="T24" i="36"/>
  <c r="U24" i="36"/>
  <c r="V24" i="36"/>
  <c r="W24" i="36"/>
  <c r="X24" i="36"/>
  <c r="Y24" i="36"/>
  <c r="Z24" i="36"/>
  <c r="AA24" i="36"/>
  <c r="AB24" i="36"/>
  <c r="AC24" i="36"/>
  <c r="AD24" i="36"/>
  <c r="AE24" i="36"/>
  <c r="AF24" i="36"/>
  <c r="AG24" i="36"/>
  <c r="AH24" i="36"/>
  <c r="AI24" i="36"/>
  <c r="AJ24" i="36"/>
  <c r="AK24" i="36"/>
  <c r="AL24" i="36"/>
  <c r="AM24" i="36"/>
  <c r="AN24" i="36"/>
  <c r="AO24" i="36"/>
  <c r="AP24" i="36"/>
  <c r="AQ24" i="36"/>
  <c r="AR24" i="36"/>
  <c r="AS24" i="36"/>
  <c r="E27" i="36"/>
  <c r="F27" i="36"/>
  <c r="G27" i="36"/>
  <c r="H27" i="36"/>
  <c r="I27" i="36"/>
  <c r="J27" i="36"/>
  <c r="K27" i="36"/>
  <c r="L27" i="36"/>
  <c r="M27" i="36"/>
  <c r="N27" i="36"/>
  <c r="O27" i="36"/>
  <c r="P27" i="36"/>
  <c r="Q27" i="36"/>
  <c r="R27" i="36"/>
  <c r="S27" i="36"/>
  <c r="T27" i="36"/>
  <c r="U27" i="36"/>
  <c r="V27" i="36"/>
  <c r="W27" i="36"/>
  <c r="X27" i="36"/>
  <c r="Y27" i="36"/>
  <c r="Z27" i="36"/>
  <c r="AA27" i="36"/>
  <c r="AB27" i="36"/>
  <c r="AC27" i="36"/>
  <c r="AD27" i="36"/>
  <c r="AE27" i="36"/>
  <c r="AF27" i="36"/>
  <c r="AG27" i="36"/>
  <c r="AH27" i="36"/>
  <c r="AI27" i="36"/>
  <c r="AJ27" i="36"/>
  <c r="AK27" i="36"/>
  <c r="AL27" i="36"/>
  <c r="AM27" i="36"/>
  <c r="AN27" i="36"/>
  <c r="AO27" i="36"/>
  <c r="AP27" i="36"/>
  <c r="AQ27" i="36"/>
  <c r="AR27" i="36"/>
  <c r="AS27" i="36"/>
  <c r="F28" i="36"/>
  <c r="G28" i="36"/>
  <c r="H28" i="36"/>
  <c r="I28" i="36"/>
  <c r="J28" i="36"/>
  <c r="K28" i="36"/>
  <c r="L28" i="36"/>
  <c r="M28" i="36"/>
  <c r="N28" i="36"/>
  <c r="O28" i="36"/>
  <c r="P28" i="36"/>
  <c r="Q28" i="36"/>
  <c r="R28" i="36"/>
  <c r="S28" i="36"/>
  <c r="T28" i="36"/>
  <c r="U28" i="36"/>
  <c r="V28" i="36"/>
  <c r="W28" i="36"/>
  <c r="X28" i="36"/>
  <c r="Y28" i="36"/>
  <c r="Z28" i="36"/>
  <c r="AA28" i="36"/>
  <c r="AB28" i="36"/>
  <c r="AC28" i="36"/>
  <c r="AD28" i="36"/>
  <c r="AE28" i="36"/>
  <c r="AF28" i="36"/>
  <c r="AG28" i="36"/>
  <c r="AH28" i="36"/>
  <c r="AI28" i="36"/>
  <c r="AJ28" i="36"/>
  <c r="AK28" i="36"/>
  <c r="AL28" i="36"/>
  <c r="AM28" i="36"/>
  <c r="AN28" i="36"/>
  <c r="AO28" i="36"/>
  <c r="AP28" i="36"/>
  <c r="AQ28" i="36"/>
  <c r="AR28" i="36"/>
  <c r="AS28" i="36"/>
  <c r="F29" i="36"/>
  <c r="G29" i="36"/>
  <c r="H29" i="36"/>
  <c r="I29" i="36"/>
  <c r="J29" i="36"/>
  <c r="K29" i="36"/>
  <c r="L29" i="36"/>
  <c r="M29" i="36"/>
  <c r="N29" i="36"/>
  <c r="O29" i="36"/>
  <c r="P29" i="36"/>
  <c r="Q29" i="36"/>
  <c r="R29" i="36"/>
  <c r="S29" i="36"/>
  <c r="T29" i="36"/>
  <c r="U29" i="36"/>
  <c r="V29" i="36"/>
  <c r="W29" i="36"/>
  <c r="X29" i="36"/>
  <c r="Y29" i="36"/>
  <c r="Z29" i="36"/>
  <c r="AA29" i="36"/>
  <c r="AB29" i="36"/>
  <c r="AC29" i="36"/>
  <c r="AD29" i="36"/>
  <c r="AE29" i="36"/>
  <c r="AF29" i="36"/>
  <c r="AG29" i="36"/>
  <c r="AH29" i="36"/>
  <c r="AI29" i="36"/>
  <c r="AJ29" i="36"/>
  <c r="AK29" i="36"/>
  <c r="AL29" i="36"/>
  <c r="AM29" i="36"/>
  <c r="AN29" i="36"/>
  <c r="AO29" i="36"/>
  <c r="AP29" i="36"/>
  <c r="AQ29" i="36"/>
  <c r="AR29" i="36"/>
  <c r="AS29" i="36"/>
  <c r="E30" i="36"/>
  <c r="F30" i="36"/>
  <c r="G30" i="36"/>
  <c r="H30" i="36"/>
  <c r="I30" i="36"/>
  <c r="J30" i="36"/>
  <c r="K30" i="36"/>
  <c r="L30" i="36"/>
  <c r="M30" i="36"/>
  <c r="N30" i="36"/>
  <c r="O30" i="36"/>
  <c r="P30" i="36"/>
  <c r="Q30" i="36"/>
  <c r="R30" i="36"/>
  <c r="S30" i="36"/>
  <c r="T30" i="36"/>
  <c r="U30" i="36"/>
  <c r="V30" i="36"/>
  <c r="W30" i="36"/>
  <c r="X30" i="36"/>
  <c r="Y30" i="36"/>
  <c r="Z30" i="36"/>
  <c r="AA30" i="36"/>
  <c r="AB30" i="36"/>
  <c r="AC30" i="36"/>
  <c r="AD30" i="36"/>
  <c r="AE30" i="36"/>
  <c r="AF30" i="36"/>
  <c r="AG30" i="36"/>
  <c r="AH30" i="36"/>
  <c r="AI30" i="36"/>
  <c r="AJ30" i="36"/>
  <c r="AK30" i="36"/>
  <c r="AL30" i="36"/>
  <c r="AM30" i="36"/>
  <c r="AS30" i="36"/>
  <c r="E32"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E34" i="36"/>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E36" i="36"/>
  <c r="F36" i="36"/>
  <c r="G36" i="36"/>
  <c r="H36" i="36"/>
  <c r="I36" i="36"/>
  <c r="J36" i="36"/>
  <c r="K36" i="36"/>
  <c r="L36" i="36"/>
  <c r="M36" i="36"/>
  <c r="N36" i="36"/>
  <c r="O36" i="36"/>
  <c r="P36" i="36"/>
  <c r="Q36" i="36"/>
  <c r="R36" i="36"/>
  <c r="S36" i="36"/>
  <c r="T36" i="36"/>
  <c r="U36" i="36"/>
  <c r="V36" i="36"/>
  <c r="W36" i="36"/>
  <c r="X36" i="36"/>
  <c r="Y36" i="36"/>
  <c r="Z36" i="36"/>
  <c r="AA36" i="36"/>
  <c r="AB36" i="36"/>
  <c r="AC36" i="36"/>
  <c r="AD36" i="36"/>
  <c r="AE36" i="36"/>
  <c r="AF36" i="36"/>
  <c r="AG36" i="36"/>
  <c r="AH36" i="36"/>
  <c r="AI36" i="36"/>
  <c r="AJ36" i="36"/>
  <c r="AK36" i="36"/>
  <c r="AL36" i="36"/>
  <c r="AM36" i="36"/>
  <c r="AN36" i="36"/>
  <c r="AO36" i="36"/>
  <c r="AP36" i="36"/>
  <c r="AQ36" i="36"/>
  <c r="AR36" i="36"/>
  <c r="AS36"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Juliano Almeida</author>
  </authors>
  <commentList>
    <comment ref="G13" authorId="0" shapeId="0" xr:uid="{EC5AA484-36A4-3E47-90EA-EC1A473B4335}">
      <text>
        <r>
          <rPr>
            <sz val="12"/>
            <color rgb="FF000000"/>
            <rFont val="Arial"/>
            <family val="34"/>
          </rPr>
          <t xml:space="preserve">Caso realize alguma alteração na planilha, para se calcular o valor da outorga variável que zere o VPL, é preciso fazer o seguinte procedimento: 
</t>
        </r>
        <r>
          <rPr>
            <sz val="12"/>
            <color rgb="FF000000"/>
            <rFont val="Arial"/>
            <family val="34"/>
          </rPr>
          <t xml:space="preserve">- Na guia </t>
        </r>
        <r>
          <rPr>
            <b/>
            <sz val="12"/>
            <color rgb="FF000000"/>
            <rFont val="Arial"/>
            <family val="34"/>
          </rPr>
          <t>Dados</t>
        </r>
        <r>
          <rPr>
            <sz val="12"/>
            <color rgb="FF000000"/>
            <rFont val="Arial"/>
            <family val="34"/>
          </rPr>
          <t xml:space="preserve">, no grupo </t>
        </r>
        <r>
          <rPr>
            <b/>
            <sz val="12"/>
            <color rgb="FF000000"/>
            <rFont val="Arial"/>
            <family val="34"/>
          </rPr>
          <t>Análise</t>
        </r>
        <r>
          <rPr>
            <sz val="12"/>
            <color rgb="FF000000"/>
            <rFont val="Arial"/>
            <family val="34"/>
          </rPr>
          <t>, clique em </t>
        </r>
        <r>
          <rPr>
            <b/>
            <sz val="12"/>
            <color rgb="FF000000"/>
            <rFont val="Arial"/>
            <family val="34"/>
          </rPr>
          <t>Solver</t>
        </r>
        <r>
          <rPr>
            <sz val="12"/>
            <color rgb="FF000000"/>
            <rFont val="Arial"/>
            <family val="34"/>
          </rPr>
          <t xml:space="preserve">;
</t>
        </r>
        <r>
          <rPr>
            <sz val="12"/>
            <color rgb="FF000000"/>
            <rFont val="Arial"/>
            <family val="34"/>
          </rPr>
          <t xml:space="preserve">- Na caixa Definir Objetivo, insira uma referência à célula “G26”;
</t>
        </r>
        <r>
          <rPr>
            <sz val="12"/>
            <color rgb="FF000000"/>
            <rFont val="Arial"/>
            <family val="34"/>
          </rPr>
          <t xml:space="preserve">- Como o objetivo é que o resultado de “G26” seja igual a 0 (zero), clique em Valor de e digite “0” na caixa;
</t>
        </r>
        <r>
          <rPr>
            <sz val="12"/>
            <color rgb="FF000000"/>
            <rFont val="Arial"/>
            <family val="34"/>
          </rPr>
          <t xml:space="preserve">- Na caixa </t>
        </r>
        <r>
          <rPr>
            <b/>
            <sz val="12"/>
            <color rgb="FF000000"/>
            <rFont val="Arial"/>
            <family val="34"/>
          </rPr>
          <t>Alterando Células Variáveis</t>
        </r>
        <r>
          <rPr>
            <sz val="12"/>
            <color rgb="FF000000"/>
            <rFont val="Arial"/>
            <family val="34"/>
          </rPr>
          <t xml:space="preserve">, digite “G13”;
</t>
        </r>
        <r>
          <rPr>
            <sz val="12"/>
            <color rgb="FF000000"/>
            <rFont val="Arial"/>
            <family val="34"/>
          </rPr>
          <t xml:space="preserve">- Por fim, clique em </t>
        </r>
        <r>
          <rPr>
            <b/>
            <sz val="12"/>
            <color rgb="FF000000"/>
            <rFont val="Arial"/>
            <family val="34"/>
          </rPr>
          <t>Resolver</t>
        </r>
        <r>
          <rPr>
            <sz val="12"/>
            <color rgb="FF000000"/>
            <rFont val="Arial"/>
            <family val="34"/>
          </rPr>
          <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JRA</author>
    <author>Juliano Almeida</author>
  </authors>
  <commentList>
    <comment ref="B6" authorId="0" shapeId="0" xr:uid="{00000000-0006-0000-0300-000001000000}">
      <text>
        <r>
          <rPr>
            <sz val="10"/>
            <color rgb="FF000000"/>
            <rFont val="Arial"/>
            <family val="2"/>
          </rPr>
          <t xml:space="preserve">Fonte: https://www.bndes.gov.br/wps/portal/site/home/financiamento/guia/custos-financeiros/tlp-taxa-de-longo-prazo
</t>
        </r>
        <r>
          <rPr>
            <sz val="10"/>
            <color rgb="FF000000"/>
            <rFont val="Arial"/>
            <family val="2"/>
          </rPr>
          <t xml:space="preserve">
</t>
        </r>
        <r>
          <rPr>
            <sz val="10"/>
            <color rgb="FF000000"/>
            <rFont val="Arial"/>
            <family val="2"/>
          </rPr>
          <t>Consulta em Dez/21</t>
        </r>
      </text>
    </comment>
    <comment ref="B8" authorId="0" shapeId="0" xr:uid="{A1CEE924-EDEA-D54F-8A91-E3DEA29997C5}">
      <text>
        <r>
          <rPr>
            <sz val="10"/>
            <color rgb="FF000000"/>
            <rFont val="Arial"/>
            <family val="2"/>
          </rPr>
          <t xml:space="preserve">Fonte: https://www.bcb.gov.br/publicacoes/focus/cronologicos
</t>
        </r>
        <r>
          <rPr>
            <sz val="10"/>
            <color rgb="FF000000"/>
            <rFont val="Arial"/>
            <family val="2"/>
          </rPr>
          <t xml:space="preserve">
</t>
        </r>
        <r>
          <rPr>
            <sz val="10"/>
            <color rgb="FF000000"/>
            <rFont val="Arial"/>
            <family val="2"/>
          </rPr>
          <t xml:space="preserve">IPCA - variação % - mediana anual - Consulta em 07/01/22 para 2022 a 2024. Para 2021, considerou-se a inflação realizada. </t>
        </r>
      </text>
    </comment>
    <comment ref="B10" authorId="0" shapeId="0" xr:uid="{00000000-0006-0000-0300-000003000000}">
      <text>
        <r>
          <rPr>
            <sz val="10"/>
            <color rgb="FF000000"/>
            <rFont val="Arial"/>
            <family val="2"/>
          </rPr>
          <t xml:space="preserve">Fonte: https://www3.bcb.gov.br/expectativas/publico/consulta/serieestatisticas
</t>
        </r>
        <r>
          <rPr>
            <sz val="10"/>
            <color rgb="FF000000"/>
            <rFont val="Arial"/>
            <family val="2"/>
          </rPr>
          <t xml:space="preserve">
</t>
        </r>
        <r>
          <rPr>
            <sz val="10"/>
            <color rgb="FF000000"/>
            <rFont val="Arial"/>
            <family val="2"/>
          </rPr>
          <t xml:space="preserve">Meta para Taxa Over-selic - % a.a. - Médiana  - Fim do ano 
</t>
        </r>
        <r>
          <rPr>
            <sz val="10"/>
            <color rgb="FF000000"/>
            <rFont val="Arial"/>
            <family val="2"/>
          </rPr>
          <t>Consulta em 07/01/22 para 2021 a 2024</t>
        </r>
      </text>
    </comment>
    <comment ref="B11" authorId="0" shapeId="0" xr:uid="{CF6FC7CE-3851-2544-9F02-FAA3B5017621}">
      <text>
        <r>
          <rPr>
            <sz val="10"/>
            <color rgb="FF000000"/>
            <rFont val="Arial"/>
            <family val="2"/>
          </rPr>
          <t xml:space="preserve">Fonte: https://www3.bcb.gov.br/expectativas/publico/consulta/serieestatisticas
</t>
        </r>
        <r>
          <rPr>
            <sz val="10"/>
            <color rgb="FF000000"/>
            <rFont val="Arial"/>
            <family val="2"/>
          </rPr>
          <t xml:space="preserve">
</t>
        </r>
        <r>
          <rPr>
            <sz val="10"/>
            <color rgb="FF000000"/>
            <rFont val="Arial"/>
            <family val="2"/>
          </rPr>
          <t xml:space="preserve">PIB Total - variação % - Média - Anual 
</t>
        </r>
        <r>
          <rPr>
            <sz val="10"/>
            <color rgb="FF000000"/>
            <rFont val="Arial"/>
            <family val="2"/>
          </rPr>
          <t>Consulta em 07/01/22 para 2021 a 2024</t>
        </r>
      </text>
    </comment>
    <comment ref="B12" authorId="1" shapeId="0" xr:uid="{00000000-0006-0000-0300-000005000000}">
      <text>
        <r>
          <rPr>
            <sz val="10"/>
            <color rgb="FF000000"/>
            <rFont val="Tahoma"/>
            <family val="2"/>
          </rPr>
          <t xml:space="preserve">Fonte: Federal Reserve
</t>
        </r>
        <r>
          <rPr>
            <sz val="10"/>
            <color rgb="FF000000"/>
            <rFont val="Tahoma"/>
            <family val="2"/>
          </rPr>
          <t xml:space="preserve">10 Year TIPS/Treasury
</t>
        </r>
        <r>
          <rPr>
            <sz val="10"/>
            <color rgb="FF000000"/>
            <rFont val="Tahoma"/>
            <family val="2"/>
          </rPr>
          <t xml:space="preserve">
</t>
        </r>
        <r>
          <rPr>
            <sz val="10"/>
            <color rgb="FF000000"/>
            <rFont val="Tahoma"/>
            <family val="2"/>
          </rPr>
          <t>Valor indicado corresponde à média de jan/21 a dez/21</t>
        </r>
      </text>
    </comment>
    <comment ref="B27" authorId="0" shapeId="0" xr:uid="{77A548E1-3EFB-584C-ADCC-C806EFE8948E}">
      <text>
        <r>
          <rPr>
            <sz val="10"/>
            <color rgb="FF000000"/>
            <rFont val="Tahoma"/>
            <family val="2"/>
          </rPr>
          <t xml:space="preserve">Fonte: Federal Reserve, disponível em: https://www.federalreserve.gov/datadownload/Choose.aspx?rel=H15
</t>
        </r>
        <r>
          <rPr>
            <sz val="10"/>
            <color rgb="FF000000"/>
            <rFont val="Tahoma"/>
            <family val="2"/>
          </rPr>
          <t>Rendimento médio do US Treasury 10y year - últimos 25 anos (1997 a 2021)</t>
        </r>
      </text>
    </comment>
    <comment ref="B28" authorId="0" shapeId="0" xr:uid="{00000000-0006-0000-0300-000007000000}">
      <text>
        <r>
          <rPr>
            <sz val="10"/>
            <color rgb="FF000000"/>
            <rFont val="Tahoma"/>
            <family val="2"/>
          </rPr>
          <t xml:space="preserve">Fonte: Damodaran, disponivel em: http://pages.stern.nyu.edu/~adamodar/New_Home_Page/datafile/histretSP.html
</t>
        </r>
        <r>
          <rPr>
            <sz val="10"/>
            <color rgb="FF000000"/>
            <rFont val="Tahoma"/>
            <family val="2"/>
          </rPr>
          <t>Média do retorno do mercado (S&amp;P500) - média do retorno do T-Bond, de 1997 a 2021</t>
        </r>
      </text>
    </comment>
    <comment ref="B29" authorId="1" shapeId="0" xr:uid="{00000000-0006-0000-0300-000008000000}">
      <text>
        <r>
          <rPr>
            <sz val="10"/>
            <color rgb="FF000000"/>
            <rFont val="Tahoma"/>
            <family val="2"/>
          </rPr>
          <t xml:space="preserve">Fonte: https://br.investing.com/rates-bonds/brazil-cds-10-years-usd-historical-data
</t>
        </r>
        <r>
          <rPr>
            <sz val="10"/>
            <color rgb="FF000000"/>
            <rFont val="Tahoma"/>
            <family val="2"/>
          </rPr>
          <t>Média do CDS 10 anos, nos últimos 10 anos (jan/2012 a dez/2021)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Edgar Antonio Perlotti</author>
  </authors>
  <commentList>
    <comment ref="B3" authorId="0" shapeId="0" xr:uid="{00000000-0006-0000-0600-000001000000}">
      <text>
        <r>
          <rPr>
            <b/>
            <sz val="9"/>
            <color rgb="FF000000"/>
            <rFont val="Segoe UI"/>
            <family val="2"/>
            <charset val="1"/>
          </rPr>
          <t>Yields on Treasury nominal securities at “constant maturity” are interpolated by the U.S. Treasury from the daily yield curve for non-inflation-indexed Treasury securities. This curve, which relates the yield on a security to its time to maturity, is based on the closing market bid yields on actively traded Treasury securities in the over-the-counter market. These market yields are calculated from composites of quotations obtained by the Federal Reserve Bank of New York. The constant maturity yield values are read from the yield curve at fixed maturities, currently 1, 3, and 6 months and 1, 2, 3, 5, 7, 10, 20, and 30 years. This method provides a yield for a 10-year maturity, for example, even if no outstanding security has exactly 10 years remaining to maturity. Similarly, yields on inflation-indexed securities at “constant maturity” are interpolated from the daily yield curve for Treasury inflation protected securities in the over-the-counter market. The inflation-indexed constant maturity yields are read from this yield curve at fixed maturities, currently 5, 7, 10, 20, and 30 years.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STCP</author>
  </authors>
  <commentList>
    <comment ref="E5" authorId="0" shapeId="0" xr:uid="{9A0A47FA-F595-DA43-A052-D4679AC440FB}">
      <text>
        <r>
          <rPr>
            <b/>
            <sz val="9"/>
            <color rgb="FF000000"/>
            <rFont val="Tahoma"/>
            <family val="2"/>
          </rPr>
          <t>STCP:</t>
        </r>
        <r>
          <rPr>
            <sz val="9"/>
            <color rgb="FF000000"/>
            <rFont val="Tahoma"/>
            <family val="2"/>
          </rPr>
          <t xml:space="preserve">
</t>
        </r>
        <r>
          <rPr>
            <sz val="9"/>
            <color rgb="FF000000"/>
            <rFont val="Tahoma"/>
            <family val="2"/>
          </rPr>
          <t>Encargos incluem beneficios, alimentação, etc</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JRA</author>
  </authors>
  <commentList>
    <comment ref="C46" authorId="0" shapeId="0" xr:uid="{00000000-0006-0000-1900-000001000000}">
      <text>
        <r>
          <rPr>
            <sz val="10"/>
            <color rgb="FF000000"/>
            <rFont val="Arial"/>
            <family val="2"/>
          </rPr>
          <t xml:space="preserve">1 = base de cálculo é a receita bruta; 
</t>
        </r>
        <r>
          <rPr>
            <sz val="10"/>
            <color rgb="FF000000"/>
            <rFont val="Arial"/>
            <family val="2"/>
          </rPr>
          <t>2 = base de cálculo é o saldo de caixa do ano anterior.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JRA</author>
  </authors>
  <commentList>
    <comment ref="B22" authorId="0" shapeId="0" xr:uid="{00000000-0006-0000-2300-000001000000}">
      <text>
        <r>
          <rPr>
            <sz val="10"/>
            <color rgb="FF000000"/>
            <rFont val="Arial"/>
            <family val="2"/>
          </rPr>
          <t>Para utilizar, copiar os valores desta linha e colar na linha 10, ano a ano</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<sst xmlns="http://schemas.openxmlformats.org/spreadsheetml/2006/main" count="2960" uniqueCount="1341">
  <si>
    <t>ANO 20</t>
  </si>
  <si>
    <t>ANO 19</t>
  </si>
  <si>
    <t>ANO 18</t>
  </si>
  <si>
    <t>ANO 17</t>
  </si>
  <si>
    <t>ANO 16</t>
  </si>
  <si>
    <t>ANO 15</t>
  </si>
  <si>
    <t>ANO 14</t>
  </si>
  <si>
    <t>ANO 13</t>
  </si>
  <si>
    <t>ANO 12</t>
  </si>
  <si>
    <t>ANO 11</t>
  </si>
  <si>
    <t>ANO 10</t>
  </si>
  <si>
    <t>ANO 9</t>
  </si>
  <si>
    <t>ANO 8</t>
  </si>
  <si>
    <t>ANO 7</t>
  </si>
  <si>
    <t>ANO 6</t>
  </si>
  <si>
    <t>ANO 5</t>
  </si>
  <si>
    <t>ANO 4</t>
  </si>
  <si>
    <t>ANO 3</t>
  </si>
  <si>
    <t>ANO 2</t>
  </si>
  <si>
    <t>ANO 1</t>
  </si>
  <si>
    <t>TOTAL</t>
  </si>
  <si>
    <t>IR - Alíquota principal</t>
  </si>
  <si>
    <t>IR - Alíquota Adicional</t>
  </si>
  <si>
    <t>IR - Limite para Cálculo do Adic.</t>
  </si>
  <si>
    <t>(+) Financiamento</t>
  </si>
  <si>
    <t>(-)  Amortização</t>
  </si>
  <si>
    <t>(+)  Juros</t>
  </si>
  <si>
    <t>(-)   Pagamento dos encargos financ</t>
  </si>
  <si>
    <t>(=)  Saldo Final</t>
  </si>
  <si>
    <t>(+)  Saldo Inicial</t>
  </si>
  <si>
    <t>(-)  Amortização CP</t>
  </si>
  <si>
    <t>(+) Financiamento CP</t>
  </si>
  <si>
    <t>RESUMO DOS FINANCIAMENTOS LP</t>
  </si>
  <si>
    <t>1.1.1 - Disponibilidades</t>
  </si>
  <si>
    <t>2.2.1 - Empréstimos / Financiamentos</t>
  </si>
  <si>
    <t>s/ 1.1</t>
  </si>
  <si>
    <t>Limite a Compensação</t>
  </si>
  <si>
    <t>BALANÇO PATRIMONIAL</t>
  </si>
  <si>
    <t>LUCRO LÍQUIDO ANTES DO IR</t>
  </si>
  <si>
    <t>Prejuízos a Compensar</t>
  </si>
  <si>
    <t>Compensação de Prejuízos</t>
  </si>
  <si>
    <t>BASE DE CÁLCULO / LUCRO REAL (ANTES DOS IMPOSTOS)</t>
  </si>
  <si>
    <t>2.3.3 - Lucros ou Prejuízos Acumulados</t>
  </si>
  <si>
    <t>ANO 21</t>
  </si>
  <si>
    <t>ANO 22</t>
  </si>
  <si>
    <t>ANO 23</t>
  </si>
  <si>
    <t>ANO 24</t>
  </si>
  <si>
    <t>ANO 25</t>
  </si>
  <si>
    <t>ANO 26</t>
  </si>
  <si>
    <t>ANO 27</t>
  </si>
  <si>
    <t>ANO 28</t>
  </si>
  <si>
    <t>ANO 29</t>
  </si>
  <si>
    <t>ANO 30</t>
  </si>
  <si>
    <t>ANO 31</t>
  </si>
  <si>
    <t>ANO 32</t>
  </si>
  <si>
    <t>ANO 33</t>
  </si>
  <si>
    <t>ANO 34</t>
  </si>
  <si>
    <t>ANO 35</t>
  </si>
  <si>
    <t>ANO 36</t>
  </si>
  <si>
    <t>ANO 37</t>
  </si>
  <si>
    <t>ANO 38</t>
  </si>
  <si>
    <t>ANO 39</t>
  </si>
  <si>
    <t>ANO 40</t>
  </si>
  <si>
    <t>anos de concessão =</t>
  </si>
  <si>
    <t>Vida útil</t>
  </si>
  <si>
    <t>1 - TOTAL DO ATIVO</t>
  </si>
  <si>
    <t>2 - TOTAL DO PASSIVO</t>
  </si>
  <si>
    <t>ano da liberação</t>
  </si>
  <si>
    <t>valor do financiamento</t>
  </si>
  <si>
    <t>DEMONOSTRATIVOS DOS FINANCIAMENTOS DE LONGO PRAZO</t>
  </si>
  <si>
    <t>prazo de amortização (anos)</t>
  </si>
  <si>
    <t>RESULTADOS:</t>
  </si>
  <si>
    <t>Payback</t>
  </si>
  <si>
    <t>Payback descontado</t>
  </si>
  <si>
    <t>PREMISSAS E DADOS TÉCNICOS</t>
  </si>
  <si>
    <t>TLP-Pré</t>
  </si>
  <si>
    <t>Premissas macroeconômicas</t>
  </si>
  <si>
    <t>TLP (anual)</t>
  </si>
  <si>
    <t>IPCA (anual)</t>
  </si>
  <si>
    <t>IPCA (acum)</t>
  </si>
  <si>
    <t>SELIC (anual)</t>
  </si>
  <si>
    <t>Fluxo de caixa do acionista descontado</t>
  </si>
  <si>
    <t>Prazo da concessão</t>
  </si>
  <si>
    <t>%</t>
  </si>
  <si>
    <t>Premissas para projeção</t>
  </si>
  <si>
    <t>R$/ano</t>
  </si>
  <si>
    <t>MEMÓRIA DE CÁLCULO DE IR E CSLL (LUCRO REAL)</t>
  </si>
  <si>
    <t>MEMÓRIA DE CÁLCULO DE IR E CSLL (LUCRO PRESUMIDO)</t>
  </si>
  <si>
    <t>CSLL - alíquota</t>
  </si>
  <si>
    <t>BASE DE CÁLCULO PARA IR</t>
  </si>
  <si>
    <t>BASE DE CÁLCULO PARA CSLL</t>
  </si>
  <si>
    <t>Valor da CSLL</t>
  </si>
  <si>
    <t>Valor do IRPJ</t>
  </si>
  <si>
    <t>Fluxo de caixa do acionista descontado acumulado</t>
  </si>
  <si>
    <t>Fluxo de caixa do acionista descontado acumulado &gt; 0</t>
  </si>
  <si>
    <t>Período de payback descontado</t>
  </si>
  <si>
    <t>Receita Operacional</t>
  </si>
  <si>
    <t>Prazo médio recebimento</t>
  </si>
  <si>
    <t>Prazo médio pagamento</t>
  </si>
  <si>
    <t>2.1.3 - Empréstimos / Financiamentos</t>
  </si>
  <si>
    <t>2.1.1 - Fornecedores</t>
  </si>
  <si>
    <t>2.1.2 - Folha de pagamento e obrigações trabalhistas</t>
  </si>
  <si>
    <t>Variação Capital de Giro</t>
  </si>
  <si>
    <t>Variação do Ativo Circulante</t>
  </si>
  <si>
    <t>Variação do Passivo Circulante</t>
  </si>
  <si>
    <t>Capex</t>
  </si>
  <si>
    <t xml:space="preserve">Beta não alavancado </t>
  </si>
  <si>
    <t>% Capital Terceiros</t>
  </si>
  <si>
    <t>% Capital Próprio</t>
  </si>
  <si>
    <t>Alíquota IR + CSLL</t>
  </si>
  <si>
    <t>Spread sobre TLP (anual)</t>
  </si>
  <si>
    <t>Cálculo do WACC</t>
  </si>
  <si>
    <t>Taxa de desconto por período</t>
  </si>
  <si>
    <t xml:space="preserve">Fluxo de caixa do acionista </t>
  </si>
  <si>
    <t>Fluxo de caixa do acionista acumulado</t>
  </si>
  <si>
    <t>Fluxo de caixa do acionista acumulado &gt; 0</t>
  </si>
  <si>
    <t xml:space="preserve">Período de payback </t>
  </si>
  <si>
    <t xml:space="preserve">Fluxo de caixa do projeto </t>
  </si>
  <si>
    <t>Fluxo de caixa do projeto acumulado</t>
  </si>
  <si>
    <t>Fluxo de caixa do projeto acumulado &gt; 0</t>
  </si>
  <si>
    <t>Fluxo de caixa do projeto descontado</t>
  </si>
  <si>
    <t>Fluxo de caixa do projeto descontado acumulado</t>
  </si>
  <si>
    <t>Fluxo de caixa do projeto descontado acumulado &gt; 0</t>
  </si>
  <si>
    <t>prazo de carência - principal e juros (anos)</t>
  </si>
  <si>
    <t>TIR do Projeto</t>
  </si>
  <si>
    <t>TIR do Acionista</t>
  </si>
  <si>
    <t>Reserva Legal (5%)</t>
  </si>
  <si>
    <t>Base de cálculo para dividendos</t>
  </si>
  <si>
    <t>Capital Social Integralizado</t>
  </si>
  <si>
    <t>Limite Reserva Legal</t>
  </si>
  <si>
    <t>Constit. reserva retenção lucro</t>
  </si>
  <si>
    <t>Fundo Reserva Legal</t>
  </si>
  <si>
    <t>Dividendos a pagar</t>
  </si>
  <si>
    <t>2.3.1 - Capital Social</t>
  </si>
  <si>
    <t>2.3.3 - Reserva Legal</t>
  </si>
  <si>
    <t>2.3.2 - Reservas de Lucro</t>
  </si>
  <si>
    <t>Receita bruta</t>
  </si>
  <si>
    <t>Saldo de caixa</t>
  </si>
  <si>
    <t>MEMÓRIA DE CÁLCULO DA RECEITA FINANCEIRA</t>
  </si>
  <si>
    <t>Valor da captação de capital de terceiros</t>
  </si>
  <si>
    <t>% de capital de terceiros</t>
  </si>
  <si>
    <t>Cálculo da necessidade de empréstimos</t>
  </si>
  <si>
    <t>Desembolsos - (receitas + capital próprio + financ longo prazo)</t>
  </si>
  <si>
    <t>Saldo de Caixa</t>
  </si>
  <si>
    <t>Caixa mínimo</t>
  </si>
  <si>
    <t>Saldo dos Empréstimos de Curto Prazo (Aut)</t>
  </si>
  <si>
    <t>Taxa Selic (anual)</t>
  </si>
  <si>
    <t>Taxa de juros aplicável os empréstimos de curto prazo (anual)</t>
  </si>
  <si>
    <t>Patrimônio Líquido / Passivo Total</t>
  </si>
  <si>
    <t>Check &gt;&gt;&gt;&gt;&gt;&gt;</t>
  </si>
  <si>
    <t xml:space="preserve">Saldo de caixa mínimo </t>
  </si>
  <si>
    <t>Saldo máximo dos empréstimos de curto prazo</t>
  </si>
  <si>
    <t>EBITDA</t>
  </si>
  <si>
    <t>ICSD</t>
  </si>
  <si>
    <t>Valor da captação (amortização) de financiamentos de curto prazo</t>
  </si>
  <si>
    <t>DEMONOSTRATIVOS DOS EMPRÉSTIMOS DE CURTO PRAZO</t>
  </si>
  <si>
    <t>Taxa de desconto por período - WACC</t>
  </si>
  <si>
    <t>5 - EBITDA</t>
  </si>
  <si>
    <t>1 - Receita Operacional Bruta</t>
  </si>
  <si>
    <t>2 - Tributos sobre Receita</t>
  </si>
  <si>
    <t>3 - Receita Líquida</t>
  </si>
  <si>
    <t>4 - Custos / Despesas Operacionais</t>
  </si>
  <si>
    <t>6 - Depreciação e Amortização</t>
  </si>
  <si>
    <t>7 - Resultado Financeiro</t>
  </si>
  <si>
    <t xml:space="preserve">7.1 - Receitas </t>
  </si>
  <si>
    <t xml:space="preserve">7.2 - Despesas </t>
  </si>
  <si>
    <t>8 - Resultado Operacional</t>
  </si>
  <si>
    <t>9 - Contribuição Social</t>
  </si>
  <si>
    <t>10 - Imposto de Renda</t>
  </si>
  <si>
    <t>11 - Resultado Líquido do Exercício</t>
  </si>
  <si>
    <t>1 - Fluxo de caixa operacional</t>
  </si>
  <si>
    <t>1.1 - Resultado líquido do exercício</t>
  </si>
  <si>
    <t>1.2 - Depreciação e amortização</t>
  </si>
  <si>
    <t>2 - Fluxo de caixa dos investimentos</t>
  </si>
  <si>
    <t xml:space="preserve">2.2 - Distribuição de dividendos </t>
  </si>
  <si>
    <t xml:space="preserve">3 - Fluxo de caixa do financiamento </t>
  </si>
  <si>
    <t>3.1 - Aumento (redução) de capital</t>
  </si>
  <si>
    <t>3.2 - Aumento (redução) de empréstimos curto prazo</t>
  </si>
  <si>
    <t>3.3 - Aumento (redução) de financiamento longo prazo</t>
  </si>
  <si>
    <t xml:space="preserve">4 - Fluxo de caixa do período </t>
  </si>
  <si>
    <t>Saldo inicial de caixa</t>
  </si>
  <si>
    <t>5 - Saldo final de caixa</t>
  </si>
  <si>
    <t>1) Dividendos a distribuir</t>
  </si>
  <si>
    <t xml:space="preserve">2) Caixa disponível para pagamento de dividendos </t>
  </si>
  <si>
    <t>3) Mínimo entre (1) e (2)</t>
  </si>
  <si>
    <t>(-) Depreciação e amortização</t>
  </si>
  <si>
    <t>(=) EBIT</t>
  </si>
  <si>
    <t>(-) IR/CSLL</t>
  </si>
  <si>
    <t>(=) NOPAT</t>
  </si>
  <si>
    <t>(+) Depreciação e amortização</t>
  </si>
  <si>
    <t>(=) Geração de caixa operacional</t>
  </si>
  <si>
    <t>(-) Capex</t>
  </si>
  <si>
    <t>(+/-) Capital de giro</t>
  </si>
  <si>
    <t>(+) Receita financeira</t>
  </si>
  <si>
    <t>Fluxo de caixa livre projeto</t>
  </si>
  <si>
    <t>(+) Captação de financiamentos / empréstimos</t>
  </si>
  <si>
    <t>(-) Amortização de financiamentos / empréstimos</t>
  </si>
  <si>
    <t xml:space="preserve">(-) Pagamento de juros </t>
  </si>
  <si>
    <t>(+) Benefício fiscal pelo endividamento</t>
  </si>
  <si>
    <t>DEMONSTRATIVO DE FLUXO DE CAIXA</t>
  </si>
  <si>
    <t>DEMONSTRATIVO DE RESULTADOS</t>
  </si>
  <si>
    <t>DEMONSTRATIVO DE RESULTADOS - SEM FINANCIAMENTOS</t>
  </si>
  <si>
    <t>FLUXO DE CAIXA DO ACIONISTA</t>
  </si>
  <si>
    <t>FLUXO DE CAIXA DO PROJETO</t>
  </si>
  <si>
    <t>1.1 - Circulante</t>
  </si>
  <si>
    <t>2.1 - Circulante</t>
  </si>
  <si>
    <t>2.3 - Patrimônio Líquido</t>
  </si>
  <si>
    <t>Patrimônio líquido / Passivo oneroso</t>
  </si>
  <si>
    <t>Fluxo de dividendos</t>
  </si>
  <si>
    <t>Taxa de desconto</t>
  </si>
  <si>
    <t>VP do fluxo de dividendos</t>
  </si>
  <si>
    <t>TIR do acionista</t>
  </si>
  <si>
    <t>TIR do projeto</t>
  </si>
  <si>
    <t>Saldo máximo dos empréstimos de longo prazo</t>
  </si>
  <si>
    <t>Fluxo de caixa do projeto (total)</t>
  </si>
  <si>
    <t>Fluxo de caixa do acionista (total)</t>
  </si>
  <si>
    <t>ind.</t>
  </si>
  <si>
    <t>anos</t>
  </si>
  <si>
    <t>S/N</t>
  </si>
  <si>
    <t>PRINCIPAIS RESULTADOS DO PROJETO</t>
  </si>
  <si>
    <t>Tributação pelo Lucro Presumido</t>
  </si>
  <si>
    <t>2.2 - Não Circulante</t>
  </si>
  <si>
    <t>1.2 - Não Circulante</t>
  </si>
  <si>
    <t>2.2.2 - Indenizações a Pagar</t>
  </si>
  <si>
    <t>PROJEÇÃO DAS RECEITAS</t>
  </si>
  <si>
    <t>Receita Operacional Bruta</t>
  </si>
  <si>
    <t>Receita acessórias</t>
  </si>
  <si>
    <t>Tributos sobre Receita</t>
  </si>
  <si>
    <t>Cofins</t>
  </si>
  <si>
    <t>Pis</t>
  </si>
  <si>
    <t>Receita Líquida</t>
  </si>
  <si>
    <t>Premissas gerais para projeção</t>
  </si>
  <si>
    <t>Período de concessão (1 = sim; 0 = não)</t>
  </si>
  <si>
    <t xml:space="preserve">Anos em operação </t>
  </si>
  <si>
    <t>Período de concessão (1=sim; 0=não)</t>
  </si>
  <si>
    <t>Receitas acessórias</t>
  </si>
  <si>
    <t>R$1.000/ano</t>
  </si>
  <si>
    <t>PIB - Brasil</t>
  </si>
  <si>
    <t>Custos e Despesas Operacionais</t>
  </si>
  <si>
    <t>Custo de Capital (WACC) - real (%)</t>
  </si>
  <si>
    <t>Custo de capital próprio (%) - real</t>
  </si>
  <si>
    <t>TLP (anual) - real</t>
  </si>
  <si>
    <t>Total</t>
  </si>
  <si>
    <t>4 - Outros Investimentos</t>
  </si>
  <si>
    <t xml:space="preserve">4.4 - </t>
  </si>
  <si>
    <t xml:space="preserve">4.5 - </t>
  </si>
  <si>
    <t>Indicadores de endividamento</t>
  </si>
  <si>
    <t>EBITDA / dívida líquida</t>
  </si>
  <si>
    <t>Indicadores de rentabilidade</t>
  </si>
  <si>
    <t>Margem EBITDA</t>
  </si>
  <si>
    <t>Margem líquida</t>
  </si>
  <si>
    <t>ROE</t>
  </si>
  <si>
    <t>Patrimônio Líquido / Ativo</t>
  </si>
  <si>
    <t>Dívida bruta / Patrimônio líquido</t>
  </si>
  <si>
    <t>Giro ativo</t>
  </si>
  <si>
    <t>QUADRO DE USOS E FONTES</t>
  </si>
  <si>
    <t>Fontes operacionais</t>
  </si>
  <si>
    <t>Desinvestimento capital de giro</t>
  </si>
  <si>
    <t>Fontes de financiamento</t>
  </si>
  <si>
    <t>Empréstimos e financiamentos</t>
  </si>
  <si>
    <t>Aportes de capital próprio</t>
  </si>
  <si>
    <t>Receita de juros e capital</t>
  </si>
  <si>
    <t>Redução de caixa</t>
  </si>
  <si>
    <t>FONTES</t>
  </si>
  <si>
    <t>Usos operacionais</t>
  </si>
  <si>
    <t>Impostos, taxas e contribuições</t>
  </si>
  <si>
    <t>Investimento capital de giro</t>
  </si>
  <si>
    <t>Investimento ativo imobilizado/intangível</t>
  </si>
  <si>
    <t>Usos de financiamento</t>
  </si>
  <si>
    <t>Amortização de empréstimos e financiamentos</t>
  </si>
  <si>
    <t>Dividendos distribuídos</t>
  </si>
  <si>
    <t>Aumento de caixa</t>
  </si>
  <si>
    <t>USOS</t>
  </si>
  <si>
    <t>Outorgas da concessão</t>
  </si>
  <si>
    <t>Pagamento dos encargos financ</t>
  </si>
  <si>
    <t>(=) Fluxo de caixa livre do projeto</t>
  </si>
  <si>
    <t>(=) Fluxo de caixa do acionista</t>
  </si>
  <si>
    <t>Amortização da Outorga Fixa</t>
  </si>
  <si>
    <t>Total dos Investimentos (Capex)</t>
  </si>
  <si>
    <t>DEMONSTRATIVO DOS INVESTIMENTOS (CAPEX)</t>
  </si>
  <si>
    <t>Total da Depreciação</t>
  </si>
  <si>
    <t>PROJEÇÃO DOS CUSTOS E DESPESAS OPERACIONAIS (OPEX)</t>
  </si>
  <si>
    <t>PAINEL DE CONTROLE</t>
  </si>
  <si>
    <t>Contas a Receber</t>
  </si>
  <si>
    <t>dias</t>
  </si>
  <si>
    <t>Contas a Pagar</t>
  </si>
  <si>
    <t>Tributos a Recolher</t>
  </si>
  <si>
    <t>Capital de giro</t>
  </si>
  <si>
    <t>PRINCIPAIS RESULTADOS PARA ACIONISTA</t>
  </si>
  <si>
    <t>Tributos (sobre a receita e sobre a renda)</t>
  </si>
  <si>
    <t>Tributos a Pagar</t>
  </si>
  <si>
    <t>Contas a receber</t>
  </si>
  <si>
    <t>Fornecedores (inclusive mão de obra)</t>
  </si>
  <si>
    <t>2.1.4 - Tributos a Pagar</t>
  </si>
  <si>
    <t>1.1.2 - Contas a receber</t>
  </si>
  <si>
    <t>1.2.2 - Intangível</t>
  </si>
  <si>
    <t>Tributos sobre receitas</t>
  </si>
  <si>
    <t>Aporte público</t>
  </si>
  <si>
    <t>Saldo inicial</t>
  </si>
  <si>
    <t>Saldo final</t>
  </si>
  <si>
    <t>Exposição máxima</t>
  </si>
  <si>
    <t>Necessidade de capital</t>
  </si>
  <si>
    <t>% a.a.</t>
  </si>
  <si>
    <t>1.2.1 - Direito da concessão</t>
  </si>
  <si>
    <t>Necessidade de financiamento capex</t>
  </si>
  <si>
    <t>% de capital próprio</t>
  </si>
  <si>
    <t>Valor do aporte de capital próprio</t>
  </si>
  <si>
    <t>Ano de captação</t>
  </si>
  <si>
    <t>Valor da captação</t>
  </si>
  <si>
    <t>Equity / (Equity+Debt)</t>
  </si>
  <si>
    <t>Debt / (Equity+Debt)</t>
  </si>
  <si>
    <t>Aporte de capital</t>
  </si>
  <si>
    <t>FCX Dividendos</t>
  </si>
  <si>
    <t>Premissas para financiamentos de longo prazo</t>
  </si>
  <si>
    <t># Financiamento</t>
  </si>
  <si>
    <t>Valor do principal</t>
  </si>
  <si>
    <t>Ano</t>
  </si>
  <si>
    <t>Ativo Intangível</t>
  </si>
  <si>
    <t>Inclusão</t>
  </si>
  <si>
    <t>Amortizável</t>
  </si>
  <si>
    <t>% depreciação dos investimentos - pela curva da receita</t>
  </si>
  <si>
    <t>Taxa de Depreciação/Amortização</t>
  </si>
  <si>
    <t>1.1.4 - Outros créditos circulantes</t>
  </si>
  <si>
    <t>1.2.3 - Ativo financeiro</t>
  </si>
  <si>
    <t>1.2.4 - Imobilizado</t>
  </si>
  <si>
    <t>Serviço da dívida</t>
  </si>
  <si>
    <t>(+) EBITDA</t>
  </si>
  <si>
    <t>(-) IR e CSLL</t>
  </si>
  <si>
    <t>(+/-) Variação de capital de giro</t>
  </si>
  <si>
    <t>(=) Geração de caixa</t>
  </si>
  <si>
    <t>Investimentos</t>
  </si>
  <si>
    <t>4.4.3 - Seguros</t>
  </si>
  <si>
    <t>4.4.4 - Garantias</t>
  </si>
  <si>
    <t>Garantias</t>
  </si>
  <si>
    <t>Garantia de proposta (bid bond)</t>
  </si>
  <si>
    <t>Garantia de performance</t>
  </si>
  <si>
    <t>Seguros</t>
  </si>
  <si>
    <t>Base de cálculo anual (Capex)</t>
  </si>
  <si>
    <t>Custo anual da garantia</t>
  </si>
  <si>
    <t>4.1 - Custo de Construção</t>
  </si>
  <si>
    <t>Valor da garantia (prêmio)</t>
  </si>
  <si>
    <t>Custo anual do seguro</t>
  </si>
  <si>
    <t>Valor do seguro (prêmio)</t>
  </si>
  <si>
    <t>IOF</t>
  </si>
  <si>
    <t>Risco de engenharia</t>
  </si>
  <si>
    <t>Margem EBIT</t>
  </si>
  <si>
    <t>Indicadores de rentabilidade do projeto</t>
  </si>
  <si>
    <t>EBIT</t>
  </si>
  <si>
    <t>DEMONSTRATIVO DE CÁLCULO DA DEPRECIAÇÃO / AMORTIZAÇÃO</t>
  </si>
  <si>
    <t>Flona Três Barras</t>
  </si>
  <si>
    <t>Flona Irati</t>
  </si>
  <si>
    <t>Flona Chapecó</t>
  </si>
  <si>
    <t xml:space="preserve">5.1- </t>
  </si>
  <si>
    <t xml:space="preserve">5.2- </t>
  </si>
  <si>
    <t xml:space="preserve">5.3- </t>
  </si>
  <si>
    <t xml:space="preserve">5.4- </t>
  </si>
  <si>
    <t xml:space="preserve">5.5- </t>
  </si>
  <si>
    <t xml:space="preserve">5.6- </t>
  </si>
  <si>
    <t xml:space="preserve">5.7- </t>
  </si>
  <si>
    <t xml:space="preserve">5.8- </t>
  </si>
  <si>
    <t xml:space="preserve">1.7 - </t>
  </si>
  <si>
    <t xml:space="preserve">1.8 - </t>
  </si>
  <si>
    <t xml:space="preserve">1.9 - </t>
  </si>
  <si>
    <t xml:space="preserve">1.10 - </t>
  </si>
  <si>
    <t xml:space="preserve">1.11 - </t>
  </si>
  <si>
    <t xml:space="preserve">2.13 - </t>
  </si>
  <si>
    <t xml:space="preserve">3.2 - </t>
  </si>
  <si>
    <t xml:space="preserve">3.3 - </t>
  </si>
  <si>
    <t xml:space="preserve">3.4 - </t>
  </si>
  <si>
    <t xml:space="preserve">3.5 - </t>
  </si>
  <si>
    <t xml:space="preserve">3.6 - </t>
  </si>
  <si>
    <t xml:space="preserve">3.7 - </t>
  </si>
  <si>
    <t xml:space="preserve">3.8 - </t>
  </si>
  <si>
    <t xml:space="preserve">3.9 - </t>
  </si>
  <si>
    <t xml:space="preserve">3.10 - </t>
  </si>
  <si>
    <t xml:space="preserve">3.11 - </t>
  </si>
  <si>
    <t xml:space="preserve">4.1 - </t>
  </si>
  <si>
    <t xml:space="preserve">4.2 - </t>
  </si>
  <si>
    <t xml:space="preserve">4.3 - </t>
  </si>
  <si>
    <t>5 - Outros Investimentos 2</t>
  </si>
  <si>
    <t>Custos e Despesas Variáveis</t>
  </si>
  <si>
    <t>Outras despesas operacionais</t>
  </si>
  <si>
    <t>Outros custos e despesas variáveis</t>
  </si>
  <si>
    <t>Custos e despesas variáveis</t>
  </si>
  <si>
    <t>Custos e despesas fixas</t>
  </si>
  <si>
    <t>Prod. Florestais Madeireiros</t>
  </si>
  <si>
    <t>Prod. Florestais Não Madeireiros</t>
  </si>
  <si>
    <t>Receita de exploração de produtos e serviços florestais</t>
  </si>
  <si>
    <t>Beta alavancado (Flonas)</t>
  </si>
  <si>
    <t>Taxa livre de riscos</t>
  </si>
  <si>
    <t>Prêmio de risco de mercado</t>
  </si>
  <si>
    <t>Custo de Capital Próprio - real</t>
  </si>
  <si>
    <t>Araucaria angustifolia</t>
  </si>
  <si>
    <t>Eucalyptus sp.</t>
  </si>
  <si>
    <t>Pinus elliottii</t>
  </si>
  <si>
    <t>Pinus sp.</t>
  </si>
  <si>
    <t>Pinus taeda</t>
  </si>
  <si>
    <t>Tributos sobre Receita Prod. Florestais Madeireiros</t>
  </si>
  <si>
    <t>Resina (Pinus elliottii)</t>
  </si>
  <si>
    <t>Erva Mate (Ilex paraguariensis)</t>
  </si>
  <si>
    <t>DEMONSTRATIVO DO VOLUME DE PRODUTOS FLORESTAIS MADEIREIROS E NÃO MADEIREIROS</t>
  </si>
  <si>
    <t>ha.</t>
  </si>
  <si>
    <t>Variação real dos preços de PFNM</t>
  </si>
  <si>
    <t>DEMONSTRATIVO DOS PREÇOS DE PFM E PFNM</t>
  </si>
  <si>
    <r>
      <t>R$/m</t>
    </r>
    <r>
      <rPr>
        <vertAlign val="superscript"/>
        <sz val="10"/>
        <rFont val="Times New Roman"/>
        <family val="1"/>
      </rPr>
      <t>3</t>
    </r>
  </si>
  <si>
    <t>R$/Kg</t>
  </si>
  <si>
    <t>Outras informações</t>
  </si>
  <si>
    <t>DEMONSTRATIVO DE CÁLCULO DA RECEITA DE PFM e PFNM</t>
  </si>
  <si>
    <t>10 ˧ 18</t>
  </si>
  <si>
    <t>18 ˧ 25</t>
  </si>
  <si>
    <t>25 ˧ 35</t>
  </si>
  <si>
    <t>35 ≤</t>
  </si>
  <si>
    <t>Período de corte Araucaria</t>
  </si>
  <si>
    <t>Período de corte Eucalipto</t>
  </si>
  <si>
    <t>m3</t>
  </si>
  <si>
    <t>Período de corte Pinus Taeda</t>
  </si>
  <si>
    <t>Período de corte Pinus elliottii</t>
  </si>
  <si>
    <t>Período de resinagem</t>
  </si>
  <si>
    <t>ano</t>
  </si>
  <si>
    <t>Volume destinado à resinagem</t>
  </si>
  <si>
    <t>Volume destinado ao manejo</t>
  </si>
  <si>
    <t>Total (m³)</t>
  </si>
  <si>
    <t>Três Barras</t>
  </si>
  <si>
    <t>1 ha</t>
  </si>
  <si>
    <r>
      <t>V (m³.ha</t>
    </r>
    <r>
      <rPr>
        <vertAlign val="superscript"/>
        <sz val="8"/>
        <color rgb="FF1A171B"/>
        <rFont val="Arial"/>
        <family val="2"/>
      </rPr>
      <t>-1</t>
    </r>
    <r>
      <rPr>
        <sz val="8"/>
        <color rgb="FF1A171B"/>
        <rFont val="Arial"/>
        <family val="2"/>
      </rPr>
      <t>)</t>
    </r>
  </si>
  <si>
    <t>Área</t>
  </si>
  <si>
    <t>Espécie</t>
  </si>
  <si>
    <t>Flona</t>
  </si>
  <si>
    <t>Irati</t>
  </si>
  <si>
    <t>Araucaria Angustifolia</t>
  </si>
  <si>
    <t>Período de corte</t>
  </si>
  <si>
    <t>Resinagem (Pinus elliottii)</t>
  </si>
  <si>
    <t>Volume destinado ao manejo após resinagem</t>
  </si>
  <si>
    <t>xxx</t>
  </si>
  <si>
    <t>un.</t>
  </si>
  <si>
    <t>Custo Médio Ponderado de Capital (WACC)- real</t>
  </si>
  <si>
    <t>Período de corte Pinus sp</t>
  </si>
  <si>
    <t>R$ / mst.</t>
  </si>
  <si>
    <t>Fator de conversão</t>
  </si>
  <si>
    <t>R$ / m3</t>
  </si>
  <si>
    <t>Colheita florestal (corte, arraste, traçamento, empilhamento e carregamento de madeira)</t>
  </si>
  <si>
    <t>Estoque final por sortimento, destinado ao manejo</t>
  </si>
  <si>
    <t>Estoque final por sortimento</t>
  </si>
  <si>
    <t>PFNM</t>
  </si>
  <si>
    <t>kg/árvore.ano</t>
  </si>
  <si>
    <t>Kg/ano</t>
  </si>
  <si>
    <t>&gt;&gt;</t>
  </si>
  <si>
    <t>Pinhão: estimativa de produção média</t>
  </si>
  <si>
    <t>Erva-mate: estimativa de produtividade média</t>
  </si>
  <si>
    <t>Número de árvores</t>
  </si>
  <si>
    <t>Estimativa de produtividade média</t>
  </si>
  <si>
    <t>árvore/ha.</t>
  </si>
  <si>
    <t>Pinus elliottii / Pinus taeda / Pinus sp.</t>
  </si>
  <si>
    <t>Resina: estimativa de produtividade média</t>
  </si>
  <si>
    <t>Volume inicial destinado ao manejo</t>
  </si>
  <si>
    <t>Pinus elliottii (destinado à resinagem)</t>
  </si>
  <si>
    <t>2o. Período de corte Pinus elliottii após resinagem</t>
  </si>
  <si>
    <t>2o. Período de Corte Pinus elliottii após Resinagem - Estoque final por sortimento, destinado ao manejo</t>
  </si>
  <si>
    <t>Volume anual de corte por sortimento</t>
  </si>
  <si>
    <t>2o. Período de Corte Pinus elliottii após Resinagem - Volume anual de corte por sortimento</t>
  </si>
  <si>
    <t>Número médio de árvores</t>
  </si>
  <si>
    <t>Premissas e outras informações para projeção</t>
  </si>
  <si>
    <t>Mês</t>
  </si>
  <si>
    <t>Resina Elliotti</t>
  </si>
  <si>
    <t>IPCA</t>
  </si>
  <si>
    <t>Preços correntes</t>
  </si>
  <si>
    <t>Toras em Pé no Produtor para Serraria, Laminação, Processo e outros fins</t>
  </si>
  <si>
    <t xml:space="preserve">TORAS DE ARAUCÁRIA EM PÉ - DIÂMETRO &lt; 35 cm </t>
  </si>
  <si>
    <t>R$/m³</t>
  </si>
  <si>
    <t xml:space="preserve">TORAS DE ARAUCÁRIA EM PÉ - DIÂMETRO &gt; 35 cm </t>
  </si>
  <si>
    <t xml:space="preserve">TORAS DE EUCALIPTO EM PÉ - DIÂMETRO &lt; 14 cm </t>
  </si>
  <si>
    <t xml:space="preserve">TORAS DE EUCALIPTO EM PÉ - DIÂMETRO 14 - 18 cm </t>
  </si>
  <si>
    <t xml:space="preserve">TORAS DE EUCALIPTO EM PÉ - DIÂMETRO 18 - 25 cm </t>
  </si>
  <si>
    <t xml:space="preserve">TORAS DE EUCALIPTO EM PÉ - DIÂMETRO 25 – 35  cm </t>
  </si>
  <si>
    <t xml:space="preserve">TORAS DE EUCALIPTO EM PÉ - DIÂMETRO &gt; 35 cm </t>
  </si>
  <si>
    <t xml:space="preserve">TORAS DE PINUS EM PÉ - DIÂMETRO &lt; 14 cm </t>
  </si>
  <si>
    <t xml:space="preserve">TORAS DE PINUS EM PÉ - DIÂMETRO 14 – 18 cm </t>
  </si>
  <si>
    <t>TORAS DE PINUS EM PÉ - DIÂMETRO 08 – 18 cm</t>
  </si>
  <si>
    <t xml:space="preserve">TORAS DE PINUS EM PÉ - DIÂMETRO 18 – 25  cm </t>
  </si>
  <si>
    <t xml:space="preserve">TORAS DE PINUS EM PÉ - DIÂMETRO 25 - 35 cm </t>
  </si>
  <si>
    <t xml:space="preserve">TORAS DE PINUS EM PÉ - DIÂMETRO &gt; 35 cm </t>
  </si>
  <si>
    <t>Não madeiráveis (Erva-mate, sementes e outros)</t>
  </si>
  <si>
    <t>FOLHA DE ERVA-MATE NO PÉ</t>
  </si>
  <si>
    <t>R$/arroba</t>
  </si>
  <si>
    <t>FOLHA DE ERVA-MATE NO BARRANCO</t>
  </si>
  <si>
    <t>FOLHA DE ERVA-MATE NA INDÚSTRIA</t>
  </si>
  <si>
    <t>ERVA-MATE CANCHEADA</t>
  </si>
  <si>
    <t>R$/kg</t>
  </si>
  <si>
    <t>PINHÃO</t>
  </si>
  <si>
    <t>Indice</t>
  </si>
  <si>
    <t>Indices- mai/16</t>
  </si>
  <si>
    <t>Fonte: SEAB/PR-Deral</t>
  </si>
  <si>
    <t>Fonte: Aresb.</t>
  </si>
  <si>
    <t>Preços em US$</t>
  </si>
  <si>
    <t>BRL/USD (taxa compra, fim do período)</t>
  </si>
  <si>
    <t>Talhão</t>
  </si>
  <si>
    <t>Área (ha)</t>
  </si>
  <si>
    <t>N/ha</t>
  </si>
  <si>
    <t>N (total)</t>
  </si>
  <si>
    <t>V (m3/ha)</t>
  </si>
  <si>
    <t>V total(m3)</t>
  </si>
  <si>
    <t>N/ha (meta)</t>
  </si>
  <si>
    <t>N/ha (corte)</t>
  </si>
  <si>
    <t>% (corte)</t>
  </si>
  <si>
    <t>V corte (m3)</t>
  </si>
  <si>
    <t>Araucaria</t>
  </si>
  <si>
    <t>P3</t>
  </si>
  <si>
    <t>Densidade média de floresta de araucaria nativa</t>
  </si>
  <si>
    <t>% de corte &gt;&gt;</t>
  </si>
  <si>
    <t>Receita operacional bruta</t>
  </si>
  <si>
    <t>Estimativa Despesas Atividades Proteção/Combate a incêndios</t>
  </si>
  <si>
    <t>Qtd.</t>
  </si>
  <si>
    <t>Valor unitário (R$/un.)</t>
  </si>
  <si>
    <t>Valor Total (R$)</t>
  </si>
  <si>
    <t>Vida útil (anos)</t>
  </si>
  <si>
    <t>Depreciação Anual</t>
  </si>
  <si>
    <t>Drone</t>
  </si>
  <si>
    <t>Conjunto Pulverizador para Pick-ups e Caminhonetes 700 L</t>
  </si>
  <si>
    <t>MotoSerra</t>
  </si>
  <si>
    <t>Roçadeira Lateral 1,7HP</t>
  </si>
  <si>
    <t>Soprador/Varredor</t>
  </si>
  <si>
    <t>Motobomba VMBE 40D 406cc com 9HP</t>
  </si>
  <si>
    <t>Gerador de Energia a Diesel Monofásico 7.5KVA</t>
  </si>
  <si>
    <t>Queimador Pinga Fogo</t>
  </si>
  <si>
    <t>Pulverizador Costal</t>
  </si>
  <si>
    <t>Abafador de Fogo/Incêndio</t>
  </si>
  <si>
    <t>Enxada +Rastelo</t>
  </si>
  <si>
    <t>Machado+Picareta</t>
  </si>
  <si>
    <t>Rastelo</t>
  </si>
  <si>
    <t>Ferramenta Halligan</t>
  </si>
  <si>
    <t>facão</t>
  </si>
  <si>
    <t>Foice para combate incêndio</t>
  </si>
  <si>
    <t>Pá com cabo de Madeira</t>
  </si>
  <si>
    <t>Brigadista</t>
  </si>
  <si>
    <t>EPI/Materiais/Insumos/Etc</t>
  </si>
  <si>
    <t>PROJEÇÃO DAS DESPESAS COM PESSOAL</t>
  </si>
  <si>
    <t>Preço florestal mínimo de edital</t>
  </si>
  <si>
    <t>R$/m3</t>
  </si>
  <si>
    <t>Pagamento decorrente do volume/produção</t>
  </si>
  <si>
    <t>Valor médio de venda (PFM)</t>
  </si>
  <si>
    <t>Pagamento sobre receita operacional bruta</t>
  </si>
  <si>
    <t>% receita PFM</t>
  </si>
  <si>
    <t>% da receita com PFM</t>
  </si>
  <si>
    <t>% da receita com PFNM</t>
  </si>
  <si>
    <t>Pagamentos pelo direito de exploração</t>
  </si>
  <si>
    <t>Volume anual de corte</t>
  </si>
  <si>
    <t>4.5 - Direito de exploração / Pagamentos ao SFB</t>
  </si>
  <si>
    <t>PROJEÇÃO DOS PAGAMENTOS PELO DIREITO DE EXPLORAÇÃO DA CONCESSÃO</t>
  </si>
  <si>
    <t>Dea Serviços Florestais</t>
  </si>
  <si>
    <t>Fonte</t>
  </si>
  <si>
    <t>Orçamento</t>
  </si>
  <si>
    <t>Atividade</t>
  </si>
  <si>
    <t>unidade de medida</t>
  </si>
  <si>
    <t>Fgv Agroflorestal</t>
  </si>
  <si>
    <t>Custo para fins de avaliação econ-financeira</t>
  </si>
  <si>
    <t>35 - 55</t>
  </si>
  <si>
    <t xml:space="preserve"> -</t>
  </si>
  <si>
    <t>SEAB-PR/Deral</t>
  </si>
  <si>
    <t>Custo médio de corte, baldeio e carregamento Estado</t>
  </si>
  <si>
    <t>Transporte na Flona</t>
  </si>
  <si>
    <t>Impostos</t>
  </si>
  <si>
    <t>Total antes dos impostos</t>
  </si>
  <si>
    <t>Unid.</t>
  </si>
  <si>
    <t>Espécie florestal</t>
  </si>
  <si>
    <t>Margem de lucro</t>
  </si>
  <si>
    <t>Total dos custos</t>
  </si>
  <si>
    <t xml:space="preserve">Distância média </t>
  </si>
  <si>
    <t>km</t>
  </si>
  <si>
    <t>Custo unit. de transporte (até 50km)</t>
  </si>
  <si>
    <t>R$/m³.km</t>
  </si>
  <si>
    <t>Colheita florestal - PFM</t>
  </si>
  <si>
    <t>Transporte - PFM</t>
  </si>
  <si>
    <t xml:space="preserve">Ressarcimento dos custos de realização do edital </t>
  </si>
  <si>
    <t>R$/ha</t>
  </si>
  <si>
    <t xml:space="preserve">Ressarcimento dos Custos de Realização do Edital </t>
  </si>
  <si>
    <t>Outros Pagamentos ao SFB</t>
  </si>
  <si>
    <t>2 - Proteção/Combate a Incêndios</t>
  </si>
  <si>
    <t>PFM - Opex</t>
  </si>
  <si>
    <t>Inventário florestal pré-corte</t>
  </si>
  <si>
    <t>Inventário Florestal Pré-Corte</t>
  </si>
  <si>
    <t>Área de corte</t>
  </si>
  <si>
    <t>ha</t>
  </si>
  <si>
    <t>Custo unitário</t>
  </si>
  <si>
    <t>Manutenção de estradas</t>
  </si>
  <si>
    <t>R$/km.ano</t>
  </si>
  <si>
    <t>Custo unitário de manutenção de estradas</t>
  </si>
  <si>
    <t>05BND0120 - ESTIMATIVAS DE CAPEX E CUSTOS MANUTENÇÃO - FLONAS SUL</t>
  </si>
  <si>
    <t>#</t>
  </si>
  <si>
    <t>Tipo</t>
  </si>
  <si>
    <t>Material Principal</t>
  </si>
  <si>
    <t>Área (m²)</t>
  </si>
  <si>
    <t>Tipo Intervenção</t>
  </si>
  <si>
    <t>Estimativa Manutenção (%)</t>
  </si>
  <si>
    <t>Estimativa Custo de Manutenção (R$)</t>
  </si>
  <si>
    <t>Periodicidade Manutenção (cada X Anos)</t>
  </si>
  <si>
    <t>Vida Útil / Necessidade de Re-Investimento (anos)</t>
  </si>
  <si>
    <t>Madeira</t>
  </si>
  <si>
    <t>Construção</t>
  </si>
  <si>
    <t>2</t>
  </si>
  <si>
    <t>30</t>
  </si>
  <si>
    <t>Reforma</t>
  </si>
  <si>
    <t>-</t>
  </si>
  <si>
    <t>1</t>
  </si>
  <si>
    <t>Estacionamento 2</t>
  </si>
  <si>
    <t>Provisão Contingências/Projetos</t>
  </si>
  <si>
    <t>∑</t>
  </si>
  <si>
    <t>R$ 1.000/ano</t>
  </si>
  <si>
    <t>Redução de preço da madeira após resinagem</t>
  </si>
  <si>
    <t xml:space="preserve">Pinus </t>
  </si>
  <si>
    <t>Diretor Executivo</t>
  </si>
  <si>
    <t>Assistente Comercial</t>
  </si>
  <si>
    <t>Auxiliar de Serviços Gerais</t>
  </si>
  <si>
    <t>Quadro de pessoal, por função</t>
  </si>
  <si>
    <t>Salário mensal, por função</t>
  </si>
  <si>
    <t>Despesas com pessoal, por função</t>
  </si>
  <si>
    <t>Encargos sociais (inclusive benefícios)</t>
  </si>
  <si>
    <t>R$/mês</t>
  </si>
  <si>
    <t>Coordenador Comercial</t>
  </si>
  <si>
    <t>Supervisor de RH</t>
  </si>
  <si>
    <t>Supervisor Operacional</t>
  </si>
  <si>
    <t>Analista Administrativo</t>
  </si>
  <si>
    <t>Assistente Administrativo</t>
  </si>
  <si>
    <t>Operador de Pátio</t>
  </si>
  <si>
    <t>Prod. Florestais Madeireiros - preços de madeira posta no pátio, por sortimento</t>
  </si>
  <si>
    <t>Base de cálculo (valor do contrato)</t>
  </si>
  <si>
    <t>Base de cálculo anual (valor do contrato)</t>
  </si>
  <si>
    <t>R$/ton</t>
  </si>
  <si>
    <t>Colheita - PFNM (resina)</t>
  </si>
  <si>
    <t>Colheita resina</t>
  </si>
  <si>
    <t>Colheita erva mate</t>
  </si>
  <si>
    <t>Colheita - PFNM (erva mate)</t>
  </si>
  <si>
    <t>Estimativa do Custo de Manutenção Anual (R$)</t>
  </si>
  <si>
    <t xml:space="preserve">Outros Custos e Despesas </t>
  </si>
  <si>
    <t>4.4 - Despesas Operacionais</t>
  </si>
  <si>
    <t>Colheita florestal (corte, arraste, traçamento, e empilhamento  de madeira)</t>
  </si>
  <si>
    <t>Período de corte (anos)</t>
  </si>
  <si>
    <t>Resinagem (anos)</t>
  </si>
  <si>
    <t>Volume inicial destinado à resinagem</t>
  </si>
  <si>
    <t>SFB</t>
  </si>
  <si>
    <t>Colheita florestal - referiencia de mercado</t>
  </si>
  <si>
    <t>Preço de referência de venda de madeira no pátio da Flona</t>
  </si>
  <si>
    <t>Autor</t>
  </si>
  <si>
    <t>Densidade (N/ha)</t>
  </si>
  <si>
    <t>Local</t>
  </si>
  <si>
    <t>FIGUEIREDO FILHO et al. (2010)</t>
  </si>
  <si>
    <t>2001/2002</t>
  </si>
  <si>
    <t>FLONA Irati</t>
  </si>
  <si>
    <t>BECKERT et al. (2014)</t>
  </si>
  <si>
    <t>Caçador - SC</t>
  </si>
  <si>
    <t>SANQUETTA et al. (2003)</t>
  </si>
  <si>
    <t>General Carneiro e Coronel Domingos Soares</t>
  </si>
  <si>
    <t>São João do Triunfo</t>
  </si>
  <si>
    <t>HESS et al. (2012)</t>
  </si>
  <si>
    <t>Painel - SC</t>
  </si>
  <si>
    <t>Exceto árv 10-15 cm</t>
  </si>
  <si>
    <t>HESS et al. (2010)</t>
  </si>
  <si>
    <t>Lages - SC</t>
  </si>
  <si>
    <t>HESS et al (2014)</t>
  </si>
  <si>
    <t>BRENA (2002)</t>
  </si>
  <si>
    <t>Floresta Ombrófila Mista</t>
  </si>
  <si>
    <t>Médias de Preços de Tora de Pinus (2016-2021)</t>
  </si>
  <si>
    <t>Banco de Dados | STCP</t>
  </si>
  <si>
    <t>UNIDADE</t>
  </si>
  <si>
    <t>2021*</t>
  </si>
  <si>
    <t>TORA DE PINUS ENERGIA (&lt; 8 cm)</t>
  </si>
  <si>
    <t>TORA DE PINUS LAMINAÇÃO (25-35 cm)</t>
  </si>
  <si>
    <t>TORA DE PINUS LAMINAÇÃO ESPECIAL (&gt; 35 cm)</t>
  </si>
  <si>
    <t>m³  ESTALEIRO</t>
  </si>
  <si>
    <t>TORA DE PINUS - PARANÁ</t>
  </si>
  <si>
    <t>II BI/2021</t>
  </si>
  <si>
    <t>Médias de Preços de Tora de Eucalipto (2016-2021)</t>
  </si>
  <si>
    <t>TORAS DE EUCALIPTO ENERGIA (&lt; 8 cm)</t>
  </si>
  <si>
    <t>TORA DE EUCALIPTO LAMINAÇÃO (&gt; 25 cm)</t>
  </si>
  <si>
    <t>TORA DE EUCALIPTO - PARANÁ</t>
  </si>
  <si>
    <t>Construção / recuperação da infraestrutura</t>
  </si>
  <si>
    <t>2.1 - Aquisição de Capex</t>
  </si>
  <si>
    <t>Equipamentos / outros investimentos</t>
  </si>
  <si>
    <t>Área a recuperar</t>
  </si>
  <si>
    <t xml:space="preserve">Custo de restauração florestal  </t>
  </si>
  <si>
    <t>Saldos dos financiamentos de longo prazo</t>
  </si>
  <si>
    <t>Saldos dos empréstimos de curto prazo</t>
  </si>
  <si>
    <t>Fluxo de caixa do projeto</t>
  </si>
  <si>
    <t>Fluxo de caixa do acionista</t>
  </si>
  <si>
    <t>Área destinada à silvicultura de nativas</t>
  </si>
  <si>
    <t>Área disponível</t>
  </si>
  <si>
    <t>Limite para início da silvicultura de nativas</t>
  </si>
  <si>
    <t>Custo de silvicultura de nativas</t>
  </si>
  <si>
    <t>Bracatinga</t>
  </si>
  <si>
    <t xml:space="preserve">Tempo até produção </t>
  </si>
  <si>
    <t>m3/ha</t>
  </si>
  <si>
    <t>m3/ha.ano</t>
  </si>
  <si>
    <t>Erva-mate</t>
  </si>
  <si>
    <t>Kg/ha</t>
  </si>
  <si>
    <t>Kg</t>
  </si>
  <si>
    <t>Receita com silvicultura de nativas</t>
  </si>
  <si>
    <t>Bragatinga</t>
  </si>
  <si>
    <t>Custos variáveis da silvicultura de nativas</t>
  </si>
  <si>
    <t>PROJEÇÃO DOS CUSTOS E RECEITAS COM SILVICULTURAS DE NATIVAS / RESTAURAÇÃO FLORESTAL</t>
  </si>
  <si>
    <t>Restauração ambiental e SILVICULTURA de nativas</t>
  </si>
  <si>
    <t>Ano de início da silvicultura de nativas</t>
  </si>
  <si>
    <t>Volume com silvicultura de nativas - ARAUCARIA (m3/ha)</t>
  </si>
  <si>
    <t>Volume com silvicultura de nativas - BRACATINGA (m3/ha)</t>
  </si>
  <si>
    <t>Volume com silvicultura de nativas - ERVA-MATE (Kg/ha)</t>
  </si>
  <si>
    <t>Custo de implantação da silvicultura (R$/ha)</t>
  </si>
  <si>
    <t>Transporte</t>
  </si>
  <si>
    <r>
      <t xml:space="preserve">Valor da outorga fixa </t>
    </r>
    <r>
      <rPr>
        <i/>
        <sz val="9"/>
        <rFont val="Arial"/>
        <family val="2"/>
      </rPr>
      <t>upfront</t>
    </r>
  </si>
  <si>
    <t>Taxa Interna de Retorno (TIR)</t>
  </si>
  <si>
    <t>Valor Presente Líquido (VPL)</t>
  </si>
  <si>
    <t>Payback simples</t>
  </si>
  <si>
    <t>Direito de exploração / Pagamentos ao SFB</t>
  </si>
  <si>
    <t>Indicadores de volume</t>
  </si>
  <si>
    <t>Indicadores de viabilidade</t>
  </si>
  <si>
    <t>Análise de sensibilidade do VPL do projeto a variações no Opex e Preços</t>
  </si>
  <si>
    <t>Silvicultura de nativas</t>
  </si>
  <si>
    <t>Incremento médio anual (IMA)</t>
  </si>
  <si>
    <t>Investimentos (Capex)</t>
  </si>
  <si>
    <t>Volumes de PFM (em m3/ano)</t>
  </si>
  <si>
    <t>Volumes de PFNM (em Kg/ano)</t>
  </si>
  <si>
    <t>Lucro Líquido</t>
  </si>
  <si>
    <t>Margem Líquida</t>
  </si>
  <si>
    <t>Ano de concessão</t>
  </si>
  <si>
    <t>Custo anual de restauração florestal - Floresta</t>
  </si>
  <si>
    <t>Custo anual de restauração florestal - Total</t>
  </si>
  <si>
    <t xml:space="preserve">Total </t>
  </si>
  <si>
    <t>2.2 - Cofins</t>
  </si>
  <si>
    <t>2.3 - Pis</t>
  </si>
  <si>
    <t>Potencial de receita com PFM - Bracatinga</t>
  </si>
  <si>
    <t>Potencial de receita com PFNM - Erva-mate</t>
  </si>
  <si>
    <t>Potencial de receita com PFM - Araucária</t>
  </si>
  <si>
    <t>Potencial de receita total com PFM  e PFNM</t>
  </si>
  <si>
    <t>Custo anual de silvicultura de nativas</t>
  </si>
  <si>
    <t>Área destinada à silvicultura de nativas (em ha)</t>
  </si>
  <si>
    <t>Área destinada a recuperação florestal (em ha)</t>
  </si>
  <si>
    <t>Área total disponível (em ha)</t>
  </si>
  <si>
    <t>Manejo (desbaste) da araucária</t>
  </si>
  <si>
    <t>III BI/2021</t>
  </si>
  <si>
    <t>*Os valores médios de 2021 consideram apenas os 6 primeiros meses do ano.</t>
  </si>
  <si>
    <t>TORA DE PINUS CELULOSE (8-18 cm)</t>
  </si>
  <si>
    <t>TORA DE PINUS SERRARIA (18-25 cm)</t>
  </si>
  <si>
    <t>TORA DE EUCALIPTO CELULOSE (8-18 cm)</t>
  </si>
  <si>
    <t>TORA DE EUCALIPTO SERRARIA (18-25 cm)</t>
  </si>
  <si>
    <t>Preços constantes - jun/21</t>
  </si>
  <si>
    <t>TORA DE PINUS LAMINAÇÃO ESPECIAL (&gt; 35 cm) - PR</t>
  </si>
  <si>
    <t>TORA DE EUCALIPTO LAMINAÇÃO (&gt; 25 cm) - PR</t>
  </si>
  <si>
    <t>Carregamento</t>
  </si>
  <si>
    <t>REFERÊNCIA: PARANÁ</t>
  </si>
  <si>
    <t>Valor das toras no estaleiro - preço médio de mercado**</t>
  </si>
  <si>
    <t>(**) Fonte: STCP.</t>
  </si>
  <si>
    <t>(*) Fonte: SEAB/PR-Deral.</t>
  </si>
  <si>
    <t>Valor das toras em pé - preço médio de mercado*</t>
  </si>
  <si>
    <t>Colheita florestal - referiencia de mercado*</t>
  </si>
  <si>
    <t>&lt; 8</t>
  </si>
  <si>
    <t>8 ˧ 18</t>
  </si>
  <si>
    <t>Análise de sensibilidade</t>
  </si>
  <si>
    <t>Opex</t>
  </si>
  <si>
    <t>Preços PFM</t>
  </si>
  <si>
    <t>Variação real dos preços de PFM</t>
  </si>
  <si>
    <t>% Estimado Intervenção</t>
  </si>
  <si>
    <t>Limpar e Sinalizar</t>
  </si>
  <si>
    <t>Trilha Cicloturismo</t>
  </si>
  <si>
    <t>Sinalização*</t>
  </si>
  <si>
    <t>Barracão</t>
  </si>
  <si>
    <t>Estacionamento + Bicicletário</t>
  </si>
  <si>
    <t>Campo de Futebol</t>
  </si>
  <si>
    <t>Existente</t>
  </si>
  <si>
    <t>Almoxarifado</t>
  </si>
  <si>
    <t>Apenas aplicável no 1o ano</t>
  </si>
  <si>
    <t>Custo Demolição (R$/m2)</t>
  </si>
  <si>
    <t>Chefe de Esquadrão</t>
  </si>
  <si>
    <t>ÁREAS COM RECUPERAÇÃO E SILVICULTURA DE NATIVAS - FLONAS SUL</t>
  </si>
  <si>
    <t>FLONA IRATI</t>
  </si>
  <si>
    <t>ZONAS</t>
  </si>
  <si>
    <t>Grupo Spp</t>
  </si>
  <si>
    <t>RECUPERAÇÃO</t>
  </si>
  <si>
    <t>SILVICULTURA DE NATIVAS</t>
  </si>
  <si>
    <t>Restauração</t>
  </si>
  <si>
    <t>Adensamento</t>
  </si>
  <si>
    <t>Zona MANEJO</t>
  </si>
  <si>
    <t>Pinus</t>
  </si>
  <si>
    <t>Eucalipto</t>
  </si>
  <si>
    <t>Araucária</t>
  </si>
  <si>
    <t>Zona RECUPERAÇÃO</t>
  </si>
  <si>
    <t>Consultoria</t>
  </si>
  <si>
    <t>BNDES</t>
  </si>
  <si>
    <t>Valor líquido apurado a título de outorga</t>
  </si>
  <si>
    <t>Média em USD (jul/20 a jun/21)</t>
  </si>
  <si>
    <t>Média em USD (jul/18 a jun/21)</t>
  </si>
  <si>
    <t>Início do período de corte</t>
  </si>
  <si>
    <t>Porteiro Pátio</t>
  </si>
  <si>
    <t>Coord. Operacional</t>
  </si>
  <si>
    <t>Período de corte das expécies exóticas</t>
  </si>
  <si>
    <t>--</t>
  </si>
  <si>
    <t xml:space="preserve">Manutenção Infraestrutura </t>
  </si>
  <si>
    <t>T</t>
  </si>
  <si>
    <t>Depreciação / Amortização</t>
  </si>
  <si>
    <t>Depreciação / amortização pela curva da receita</t>
  </si>
  <si>
    <t>Date updated:</t>
  </si>
  <si>
    <t>Created by:</t>
  </si>
  <si>
    <t>Aswath Damodaran, adamodar@stern.nyu.edu</t>
  </si>
  <si>
    <t>What is this data?</t>
  </si>
  <si>
    <t>Global</t>
  </si>
  <si>
    <t>Home Page:</t>
  </si>
  <si>
    <t>http://www.damodaran.com</t>
  </si>
  <si>
    <t>Data website:</t>
  </si>
  <si>
    <t>Companies in each industry:</t>
  </si>
  <si>
    <t>Variable definitions:</t>
  </si>
  <si>
    <t>Industry Name</t>
  </si>
  <si>
    <t>Number of firms</t>
  </si>
  <si>
    <t>Advertising</t>
  </si>
  <si>
    <t>Aerospace/Defense</t>
  </si>
  <si>
    <t>Air Transport</t>
  </si>
  <si>
    <t>Apparel</t>
  </si>
  <si>
    <t>Auto &amp; Truck</t>
  </si>
  <si>
    <t>Auto Parts</t>
  </si>
  <si>
    <t>Bank (Money Center)</t>
  </si>
  <si>
    <t>Banks (Regional)</t>
  </si>
  <si>
    <t>Beverage (Alcoholic)</t>
  </si>
  <si>
    <t>Beverage (Soft)</t>
  </si>
  <si>
    <t>Broadcasting</t>
  </si>
  <si>
    <t>Brokerage &amp; Investment Banking</t>
  </si>
  <si>
    <t>Building Materials</t>
  </si>
  <si>
    <t>Business &amp; Consumer Services</t>
  </si>
  <si>
    <t>Cable TV</t>
  </si>
  <si>
    <t>Chemical (Basic)</t>
  </si>
  <si>
    <t>Chemical (Diversified)</t>
  </si>
  <si>
    <t>Chemical (Specialty)</t>
  </si>
  <si>
    <t>Coal &amp; Related Energy</t>
  </si>
  <si>
    <t>Computer Services</t>
  </si>
  <si>
    <t>Computers/Peripherals</t>
  </si>
  <si>
    <t>Construction Supplies</t>
  </si>
  <si>
    <t>Diversified</t>
  </si>
  <si>
    <t>Drugs (Biotechnology)</t>
  </si>
  <si>
    <t>Drugs (Pharmaceutical)</t>
  </si>
  <si>
    <t>Education</t>
  </si>
  <si>
    <t>Electrical Equipment</t>
  </si>
  <si>
    <t>Electronics (Consumer &amp; Office)</t>
  </si>
  <si>
    <t>Electronics (General)</t>
  </si>
  <si>
    <t>Engineering/Construction</t>
  </si>
  <si>
    <t>Entertainment</t>
  </si>
  <si>
    <t>Environmental &amp; Waste Services</t>
  </si>
  <si>
    <t>Farming/Agriculture</t>
  </si>
  <si>
    <t>Financial Svcs. (Non-bank &amp; Insurance)</t>
  </si>
  <si>
    <t>Food Processing</t>
  </si>
  <si>
    <t>Food Wholesalers</t>
  </si>
  <si>
    <t>Furn/Home Furnishings</t>
  </si>
  <si>
    <t>Green &amp; Renewable Energy</t>
  </si>
  <si>
    <t>Healthcare Products</t>
  </si>
  <si>
    <t>Healthcare Support Services</t>
  </si>
  <si>
    <t>Heathcare Information and Technology</t>
  </si>
  <si>
    <t>Homebuilding</t>
  </si>
  <si>
    <t>Hospitals/Healthcare Facilities</t>
  </si>
  <si>
    <t>Hotel/Gaming</t>
  </si>
  <si>
    <t>Household Products</t>
  </si>
  <si>
    <t>Information Services</t>
  </si>
  <si>
    <t>Insurance (General)</t>
  </si>
  <si>
    <t>Insurance (Life)</t>
  </si>
  <si>
    <t>Insurance (Prop/Cas.)</t>
  </si>
  <si>
    <t>Investments &amp; Asset Management</t>
  </si>
  <si>
    <t>Machinery</t>
  </si>
  <si>
    <t>Metals &amp; Mining</t>
  </si>
  <si>
    <t>Office Equipment &amp; Services</t>
  </si>
  <si>
    <t>Oil/Gas (Integrated)</t>
  </si>
  <si>
    <t>Oil/Gas (Production and Exploration)</t>
  </si>
  <si>
    <t>Oil/Gas Distribution</t>
  </si>
  <si>
    <t>Oilfield Svcs/Equip.</t>
  </si>
  <si>
    <t>Packaging &amp; Container</t>
  </si>
  <si>
    <t>Paper/Forest Products</t>
  </si>
  <si>
    <t>Power</t>
  </si>
  <si>
    <t>Precious Metals</t>
  </si>
  <si>
    <t>Publishing &amp; Newspapers</t>
  </si>
  <si>
    <t>R.E.I.T.</t>
  </si>
  <si>
    <t>Real Estate (Development)</t>
  </si>
  <si>
    <t>Real Estate (General/Diversified)</t>
  </si>
  <si>
    <t>Real Estate (Operations &amp; Services)</t>
  </si>
  <si>
    <t>Recreation</t>
  </si>
  <si>
    <t>Reinsurance</t>
  </si>
  <si>
    <t>Restaurant/Dining</t>
  </si>
  <si>
    <t>Retail (Automotive)</t>
  </si>
  <si>
    <t>Retail (Building Supply)</t>
  </si>
  <si>
    <t>Retail (Distributors)</t>
  </si>
  <si>
    <t>Retail (General)</t>
  </si>
  <si>
    <t>Retail (Grocery and Food)</t>
  </si>
  <si>
    <t>Retail (Online)</t>
  </si>
  <si>
    <t>Retail (Special Lines)</t>
  </si>
  <si>
    <t>Rubber&amp; Tires</t>
  </si>
  <si>
    <t>Semiconductor</t>
  </si>
  <si>
    <t>Semiconductor Equip</t>
  </si>
  <si>
    <t>Shipbuilding &amp; Marine</t>
  </si>
  <si>
    <t>Shoe</t>
  </si>
  <si>
    <t>Software (Entertainment)</t>
  </si>
  <si>
    <t>Software (Internet)</t>
  </si>
  <si>
    <t>Software (System &amp; Application)</t>
  </si>
  <si>
    <t>Steel</t>
  </si>
  <si>
    <t>Telecom (Wireless)</t>
  </si>
  <si>
    <t>Telecom. Equipment</t>
  </si>
  <si>
    <t>Telecom. Services</t>
  </si>
  <si>
    <t>Tobacco</t>
  </si>
  <si>
    <t>Transportation</t>
  </si>
  <si>
    <t>Transportation (Railroads)</t>
  </si>
  <si>
    <t>Trucking</t>
  </si>
  <si>
    <t>Utility (General)</t>
  </si>
  <si>
    <t>Utility (Water)</t>
  </si>
  <si>
    <t>Total Market</t>
  </si>
  <si>
    <t>Total Market (without financials)</t>
  </si>
  <si>
    <t>Risco país</t>
  </si>
  <si>
    <t>Data</t>
  </si>
  <si>
    <t>Média (10A)</t>
  </si>
  <si>
    <t>Year</t>
  </si>
  <si>
    <t>S&amp;P 500 (includes dividends)</t>
  </si>
  <si>
    <t>Período (anos)</t>
  </si>
  <si>
    <t>Rm</t>
  </si>
  <si>
    <t>Rf</t>
  </si>
  <si>
    <t>Rm - Rf</t>
  </si>
  <si>
    <t>Média (20A)</t>
  </si>
  <si>
    <t>Média (25A)</t>
  </si>
  <si>
    <t>Média (30A)</t>
  </si>
  <si>
    <t>Fonte: https://www.federalreserve.gov/datadownload/Choose.aspx?rel=H15</t>
  </si>
  <si>
    <t>US Treasury 10y year bond yield (% a.a.)</t>
  </si>
  <si>
    <t>Fonte: Federal Reserve</t>
  </si>
  <si>
    <t>Inflação - EUA (anual)</t>
  </si>
  <si>
    <t>Custo de Capital Próprio (%) - nominal</t>
  </si>
  <si>
    <t>Custo de Capital de Terceiros - nominal</t>
  </si>
  <si>
    <t>Custo Médio Ponderado de Capital (WACC)- nominal</t>
  </si>
  <si>
    <t>Obrigações acessórias (macrotemas)</t>
  </si>
  <si>
    <t>Opex (outros)</t>
  </si>
  <si>
    <t>1 - Infraestrutura</t>
  </si>
  <si>
    <t xml:space="preserve">Outorga Fixa </t>
  </si>
  <si>
    <t>% receita</t>
  </si>
  <si>
    <t>Outorga fixa</t>
  </si>
  <si>
    <t>VMA</t>
  </si>
  <si>
    <t>Sortimentos</t>
  </si>
  <si>
    <t>Energia</t>
  </si>
  <si>
    <t>&lt;8</t>
  </si>
  <si>
    <t>Celulose</t>
  </si>
  <si>
    <t>8-18</t>
  </si>
  <si>
    <t>Serraria</t>
  </si>
  <si>
    <t>18-25</t>
  </si>
  <si>
    <t>Laminação</t>
  </si>
  <si>
    <t>25-35</t>
  </si>
  <si>
    <t>IMA</t>
  </si>
  <si>
    <t xml:space="preserve">1.3 - Pagamento da outorga fixa </t>
  </si>
  <si>
    <t xml:space="preserve">(-) Outorga fixa </t>
  </si>
  <si>
    <t>TRANSFERIDOR DE ANGULO COM RELOGIO 0 A 360 GRAUS REGUAS DE 150 E 300MM</t>
  </si>
  <si>
    <t>DRONE DJI MAVIC 2 ZOOM COMBO RFB</t>
  </si>
  <si>
    <t>Torre de Vigilância florestal</t>
  </si>
  <si>
    <t>Caminhonete (S10) 4X4 - 2.8 Diesel LS</t>
  </si>
  <si>
    <t>Link</t>
  </si>
  <si>
    <t>Data da Consulta</t>
  </si>
  <si>
    <t>Abafador de Fogo/Incêndio 5mm com Cabo de Madeira e Lona de 12 Furos - Guarany (0467.08.00) - Canal Agrícola (canalagricola.com.br)</t>
  </si>
  <si>
    <t>Queimador Pinga Fogo para Incêndios Florestais Controlados 5 litros Guarany - Canal Agrícola (canalagricola.com.br)</t>
  </si>
  <si>
    <t>Motosserra Profissional a Gasolina VS620 – 62 CC Vulcan (56051) - Canal Agrícola (canalagricola.com.br)</t>
  </si>
  <si>
    <t>Roçadeira Lateral Motorizada SBC 243D 1,7 HP Guarany - Canal Agrícola (canalagricola.com.br)</t>
  </si>
  <si>
    <t>Bomba Costal Anti-incêndio Guarany S-4 - 20 Litros Jato 12 metros (0431.30.00) - Canal Agrícola (canalagricola.com.br)</t>
  </si>
  <si>
    <t>Soprador/Varredor 2 Tempos 64,7CC Costal Motorizado Guarany (408.00.20) - Canal Agrícola (canalagricola.com.br)</t>
  </si>
  <si>
    <t>Mc Leod (Enxada + Rastelo) com Cabo em Fibra Guarany (U7126.00.00) - Canal Agrícola (canalagricola.com.br)</t>
  </si>
  <si>
    <t>Pulaski com Cabo em Fibra (Machado+Picareta) Guarany (U7191.00.00) - Canal Agrícola (canalagricola.com.br)</t>
  </si>
  <si>
    <t>Rastelo com Cabo em Fibra Guarany (U7308.00.00) - Canal Agrícola (canalagricola.com.br)</t>
  </si>
  <si>
    <t>Ferramenta Halligan com Cabo em Fibra (U10741.00.00) - Canal Agrícola (canalagricola.com.br)</t>
  </si>
  <si>
    <t>Conjunto Pulverizador para Pick-ups e Caminhonetes 700 L Guarany (U4926.00.00) - Canal Agrícola (canalagricola.com.br)</t>
  </si>
  <si>
    <t>Motobomba VMBE 40D 406cc com 9HP e Partida Elétrica Diesel Vulcan (56990) - Canal Agrícola (canalagricola.com.br)</t>
  </si>
  <si>
    <t>Facão Vonder 18' - Unnion Multivendas</t>
  </si>
  <si>
    <t>Foice para Combate a Fogo/Incêndio Guarany - Unnion Multivendas</t>
  </si>
  <si>
    <t>Pá com Cabo em Madeira Guarany - Unnion Multivendas</t>
  </si>
  <si>
    <t>Gerador de Energia a Diesel Monofásico 7.5KVA – VGE 6000D - Bivolt - Vulcan (56969) - Canal Agrícola (canalagricola.com.br)</t>
  </si>
  <si>
    <t>TRANSFERIDOR DE ANGULO COM RELOGIO 0 A 360 GRAUS REGUAS DE 150 E 300MM - 2373-360 INSIZE - WORLD TOOLS</t>
  </si>
  <si>
    <t>Drone DJI Mavic 2 Zoom Combo RFB - Super Importadora - A Super loja de Drones do Brasil!</t>
  </si>
  <si>
    <t>Torre de Vigilancia Florestal em Curitiba PR à venda. Compre 409149 (mfrural.com.br)</t>
  </si>
  <si>
    <t>Carro 0 Km: 2022 S10 Cabine Dupla Preço | Chevrolet</t>
  </si>
  <si>
    <t>Valor</t>
  </si>
  <si>
    <t>Item</t>
  </si>
  <si>
    <t>Tributos sobre Receita Prod. Florestais Não Madeireiros</t>
  </si>
  <si>
    <t>Recuperação florestal e silvicultura de nativas</t>
  </si>
  <si>
    <t xml:space="preserve">1.2 - </t>
  </si>
  <si>
    <t xml:space="preserve">1.3 - </t>
  </si>
  <si>
    <t xml:space="preserve">1.4 - </t>
  </si>
  <si>
    <t xml:space="preserve">1.5 - </t>
  </si>
  <si>
    <t xml:space="preserve">1.6 - </t>
  </si>
  <si>
    <t>Centro de Visitantes</t>
  </si>
  <si>
    <t>Centro de Capacitação</t>
  </si>
  <si>
    <t>Portal</t>
  </si>
  <si>
    <t>Churrasqueira + I.S.</t>
  </si>
  <si>
    <t>Área Piquenique</t>
  </si>
  <si>
    <t>Trilha 2 - Euca M. Assomb.</t>
  </si>
  <si>
    <t>Trilha 1 - Araucárias</t>
  </si>
  <si>
    <t>Trilha 3 - Águas</t>
  </si>
  <si>
    <t>Trilha 4 - Angicos</t>
  </si>
  <si>
    <t>Ponte Elevada</t>
  </si>
  <si>
    <t>Chaminé</t>
  </si>
  <si>
    <t>Ex-Residência Funcional 3</t>
  </si>
  <si>
    <t>Ex-Residência Funcional 4</t>
  </si>
  <si>
    <t>Ex-Residência Funcional 5</t>
  </si>
  <si>
    <t>Moradia 06 (alvenaria)</t>
  </si>
  <si>
    <t>Demolir</t>
  </si>
  <si>
    <t>Garagens</t>
  </si>
  <si>
    <t>Clube social</t>
  </si>
  <si>
    <t>Auditório</t>
  </si>
  <si>
    <t>PR</t>
  </si>
  <si>
    <t xml:space="preserve"> - IRATI</t>
  </si>
  <si>
    <t>855,64 ha</t>
  </si>
  <si>
    <t>Considerar volume de Pinus Elliotti na zona de recuperação de Irati</t>
  </si>
  <si>
    <t>IRATI</t>
  </si>
  <si>
    <t>1.1- Irati</t>
  </si>
  <si>
    <t>Preço florestal</t>
  </si>
  <si>
    <t>Outorga</t>
  </si>
  <si>
    <t>Incidência do VMA</t>
  </si>
  <si>
    <t>Auditoria Florestal Independente</t>
  </si>
  <si>
    <t>Natureza</t>
  </si>
  <si>
    <t>Destinação</t>
  </si>
  <si>
    <t>Valor médio anual</t>
  </si>
  <si>
    <t>Indicador classificatório</t>
  </si>
  <si>
    <t>Outras obrigações (indicadores classificatórios)</t>
  </si>
  <si>
    <t>Obrigações da concessão</t>
  </si>
  <si>
    <t>Média (jan/17 a jun/21)</t>
  </si>
  <si>
    <t>Estacionamento</t>
  </si>
  <si>
    <t>Fundações/Coberturas</t>
  </si>
  <si>
    <t>Manejo e Sinalização</t>
  </si>
  <si>
    <t>Social Alvenaria</t>
  </si>
  <si>
    <t>Roçada/Placa/Corrimão</t>
  </si>
  <si>
    <t>Estacionamento/Parquinho</t>
  </si>
  <si>
    <t>Demolição</t>
  </si>
  <si>
    <t>Galpão</t>
  </si>
  <si>
    <t xml:space="preserve">Demolição </t>
  </si>
  <si>
    <t>Alvenaria</t>
  </si>
  <si>
    <t>Apoio às ações de monitoramento da biodiversidade</t>
  </si>
  <si>
    <t>Apoio e participação em projetos de pesquisa</t>
  </si>
  <si>
    <t xml:space="preserve">Apoio à capacitação em atividades produtivas florestais e afins para comunidades do entorno </t>
  </si>
  <si>
    <t>Apoio a projetos de integração com o entorno</t>
  </si>
  <si>
    <t>1.1</t>
  </si>
  <si>
    <t>1.2</t>
  </si>
  <si>
    <t>1.3</t>
  </si>
  <si>
    <t>2.1</t>
  </si>
  <si>
    <t>2.2</t>
  </si>
  <si>
    <t>Valor total (35 anos)</t>
  </si>
  <si>
    <t>Turismo</t>
  </si>
  <si>
    <t>Aplicavel no 1o. Ano</t>
  </si>
  <si>
    <t>Custo de enriquecimento florestal - ARAUCARIA</t>
  </si>
  <si>
    <t>Custo anual de enriquecimento florestal - Araucária</t>
  </si>
  <si>
    <t>UMF</t>
  </si>
  <si>
    <t>Custo anual de condução de regeneração natural  - Zona de recuperação</t>
  </si>
  <si>
    <t>Considerar volume / receira de silvicultura de nativas como rec. acessória</t>
  </si>
  <si>
    <t>Chapecó</t>
  </si>
  <si>
    <t>Ano 1</t>
  </si>
  <si>
    <t>Ano 2</t>
  </si>
  <si>
    <t>Ano 3</t>
  </si>
  <si>
    <t>Ano 4</t>
  </si>
  <si>
    <t>Ano 5</t>
  </si>
  <si>
    <t>Ano 6</t>
  </si>
  <si>
    <t>Ano 7</t>
  </si>
  <si>
    <t>Ano 8</t>
  </si>
  <si>
    <t>Ano 9</t>
  </si>
  <si>
    <t>Ano 10</t>
  </si>
  <si>
    <t>Ano 11</t>
  </si>
  <si>
    <t>Ano 12</t>
  </si>
  <si>
    <t>Ano 13</t>
  </si>
  <si>
    <t>Ano 14</t>
  </si>
  <si>
    <t>Ano 15</t>
  </si>
  <si>
    <t>Ano 16</t>
  </si>
  <si>
    <t>Ano 17</t>
  </si>
  <si>
    <t>Ano 18</t>
  </si>
  <si>
    <t>Ano 19</t>
  </si>
  <si>
    <t>Ano 20</t>
  </si>
  <si>
    <t>Ano 21</t>
  </si>
  <si>
    <t>Ano 22</t>
  </si>
  <si>
    <t>Ano 23</t>
  </si>
  <si>
    <t>Ano 24</t>
  </si>
  <si>
    <t>Ano 25</t>
  </si>
  <si>
    <t>Ano 26</t>
  </si>
  <si>
    <t>Ano 27</t>
  </si>
  <si>
    <t>Ano 28</t>
  </si>
  <si>
    <t>Ano 29</t>
  </si>
  <si>
    <t>Ano 30</t>
  </si>
  <si>
    <t>Ano 31</t>
  </si>
  <si>
    <t>Ano 32</t>
  </si>
  <si>
    <t>Ano 33</t>
  </si>
  <si>
    <t>Ano 34</t>
  </si>
  <si>
    <t>Ano 35</t>
  </si>
  <si>
    <t>Periodo</t>
  </si>
  <si>
    <t>% da receita oper. bruta com PFM</t>
  </si>
  <si>
    <t>% da receita oper. bruta com PFNM</t>
  </si>
  <si>
    <t>Responsabilidade Civil e Danos Ambientais</t>
  </si>
  <si>
    <t>Outras obrigações da concessionária</t>
  </si>
  <si>
    <t>1.3 - Receita de construção</t>
  </si>
  <si>
    <t>1.1.3 - Conta reserva</t>
  </si>
  <si>
    <t>Média</t>
  </si>
  <si>
    <t>4.4.6 - Outras despesas gerais e administrativas</t>
  </si>
  <si>
    <t>3 - Desapropriação</t>
  </si>
  <si>
    <t>Desapropriação</t>
  </si>
  <si>
    <t>EMBI+Br</t>
  </si>
  <si>
    <t>Média (15A)</t>
  </si>
  <si>
    <t>Fonte: IPEADATA calculado pelo JP Morgan</t>
  </si>
  <si>
    <t>Comentário: O EMBI+ é um índice baseado nos bônus (títulos de dívida) emitidos pelos países emergentes. Mostra os retornos financeiros obtidos a cada dia por uma carteira selecionada de títulos desses países. A unidade de medida é o ponto-base.</t>
  </si>
  <si>
    <t xml:space="preserve"> Dez pontos-base equivalem a um décimo de 1%.Os pontos mostram a diferença entre a taxa de retorno dos títulos de países emergentes e a oferecida por títulos emitidos pelo Tesouro americano. Essa diferença é o spread, ou o spread soberano. </t>
  </si>
  <si>
    <t>O EMBI+ foi criado para classificar somente países que apresentassem alto nível de risco segundo as agências de rating e que tivessem emitido títulos de valor mínimo de US$ 500 milhões, com prazo de ao menos 2,5 anos.</t>
  </si>
  <si>
    <t>http://www.ipeadata.gov.br/ExibeSerie.aspx?serid=40940&amp;module=M</t>
  </si>
  <si>
    <t>4.4.5 - Auditoria Contábil</t>
  </si>
  <si>
    <t>Inserir a cada</t>
  </si>
  <si>
    <t>Auditoria Contábil</t>
  </si>
  <si>
    <t>Consultorias Técnicas</t>
  </si>
  <si>
    <t>Plano de manejo de Pinus e Eucalipto</t>
  </si>
  <si>
    <t>Plano de recuperação ambiental</t>
  </si>
  <si>
    <t>Plano de silvicultura de nativas</t>
  </si>
  <si>
    <t>Plano de proteção florestal</t>
  </si>
  <si>
    <t>Plano de erradicação de especíes invasoras</t>
  </si>
  <si>
    <t>área da UMF</t>
  </si>
  <si>
    <t>Custo de restauração florestal</t>
  </si>
  <si>
    <t xml:space="preserve">Custo de restauração florestal </t>
  </si>
  <si>
    <t>Custo de regeneração natural</t>
  </si>
  <si>
    <t>Erradicação de espécies invasoras</t>
  </si>
  <si>
    <t>ESTIMATIVA CUSTO ERRADICAÇÃO</t>
  </si>
  <si>
    <t>Qtd</t>
  </si>
  <si>
    <t>Descrição</t>
  </si>
  <si>
    <t>Custo Unitário (R$/un.)</t>
  </si>
  <si>
    <t>Custo Total (R$)</t>
  </si>
  <si>
    <t>Vida útil (h)</t>
  </si>
  <si>
    <t>R$/h</t>
  </si>
  <si>
    <t>Rendim. (ha/h)</t>
  </si>
  <si>
    <t>Equipe de campo (2 pessoas)</t>
  </si>
  <si>
    <t>h</t>
  </si>
  <si>
    <t>Enxadas</t>
  </si>
  <si>
    <t>un</t>
  </si>
  <si>
    <t>Facões</t>
  </si>
  <si>
    <t>Motosserra</t>
  </si>
  <si>
    <t>Contingências</t>
  </si>
  <si>
    <t>Rendimento mês (ha/mês)</t>
  </si>
  <si>
    <t>Custo módulo mês (R$/mês)</t>
  </si>
  <si>
    <t>Atuação cada 5 anos (ha/ano)</t>
  </si>
  <si>
    <t>Meses de trabalho por ano (mês/ano)</t>
  </si>
  <si>
    <t>Custo Erradicação (R$/ano)</t>
  </si>
  <si>
    <t>Tres Barras</t>
  </si>
  <si>
    <t>Plano operacional anual (POA/Sul)</t>
  </si>
  <si>
    <t>1.4 - Variação de capital de giro operacional</t>
  </si>
  <si>
    <t>1.4.1 - Variações no ativo circulante</t>
  </si>
  <si>
    <t>1.4.2 - Variações no passivo circulante</t>
  </si>
  <si>
    <t>ANO 0</t>
  </si>
  <si>
    <t>CRONOGRAMA FÍSICO-FINANCEIRO</t>
  </si>
  <si>
    <t>Meses</t>
  </si>
  <si>
    <t>Percentual Execução</t>
  </si>
  <si>
    <t>Execução em m²</t>
  </si>
  <si>
    <t>Valor (R$ 1.000)</t>
  </si>
  <si>
    <t>Acum. (R$ 1.000)</t>
  </si>
  <si>
    <t>Fase 1</t>
  </si>
  <si>
    <t>Fase 2</t>
  </si>
  <si>
    <t>% receita PFNM</t>
  </si>
  <si>
    <t>Estimativa Capex - Investimento 
(R$ de Nov/21)</t>
  </si>
  <si>
    <t>Valor da garantia</t>
  </si>
  <si>
    <t>Outorga fixa + variável</t>
  </si>
  <si>
    <t>Diferença</t>
  </si>
  <si>
    <t xml:space="preserve">Faixas de valores da outorga variável </t>
  </si>
  <si>
    <t>Não APP</t>
  </si>
  <si>
    <t>APP</t>
  </si>
  <si>
    <t>Total Geral</t>
  </si>
  <si>
    <t>Zoneamento</t>
  </si>
  <si>
    <t>Não Várzea</t>
  </si>
  <si>
    <t>Várzea</t>
  </si>
  <si>
    <t>Zona de Recuperação</t>
  </si>
  <si>
    <t>Subtotal ZR (Pinus)</t>
  </si>
  <si>
    <t>Zona de Uso Especial</t>
  </si>
  <si>
    <t>Zona de Uso Público</t>
  </si>
  <si>
    <t>Pinus elliottii - proporção de cada classe</t>
  </si>
  <si>
    <t>Pinus taeda - proporção de cada classe</t>
  </si>
  <si>
    <t>Proporção média de cada classe</t>
  </si>
  <si>
    <t>Pinus elliottii - extrapolação</t>
  </si>
  <si>
    <t>Pinus sp. - extrapolação</t>
  </si>
  <si>
    <t>Pinus elliottii + Pinus Sp.</t>
  </si>
  <si>
    <t>Pinus elliotti na zona de manejo</t>
  </si>
  <si>
    <t>Pinus elliotti na zona de recuperação, zona de uso públco e zona de uso especial</t>
  </si>
  <si>
    <t>ICMBio</t>
  </si>
  <si>
    <t>Estados</t>
  </si>
  <si>
    <t>Municípios</t>
  </si>
  <si>
    <t>FNDF</t>
  </si>
  <si>
    <t>Expectativa de arrecadação de órgãos e entes da federação</t>
  </si>
  <si>
    <t>Ajuste inflação</t>
  </si>
  <si>
    <t>2.1 - Caminhonete (S10) 4X4 - 2.8 Diesel LS</t>
  </si>
  <si>
    <t>Sistema de radiocomunicação</t>
  </si>
  <si>
    <t>Kit composto por 8 (oito) rádios VHF e acessorios</t>
  </si>
  <si>
    <t>2.3 - Kit composto por 8 (oito) rádios VHF e acessorios</t>
  </si>
  <si>
    <t>Despesas com pessoal administrativo</t>
  </si>
  <si>
    <t>Despesas com pessoal da brigada de incêndio</t>
  </si>
  <si>
    <t>4.4.1 - Despesas com pessoal administrativo</t>
  </si>
  <si>
    <t>4.4.2 - Despesa com pessoal da brigada de incêndio</t>
  </si>
  <si>
    <t>Custo de silvicultura de nativas (plantio misto)</t>
  </si>
  <si>
    <t>Custo de silvicultura de nativas (plantio homogêneo - Araucária)</t>
  </si>
  <si>
    <t>Volume com silvicultura de nativas (plantio misto)- BRACATINGA</t>
  </si>
  <si>
    <t>Volume com silvicultura de nativas (plantio misto) - ERVA-MATE</t>
  </si>
  <si>
    <t>Volume com silvicultura de nativas (plantio homogêneo) - ARAUCÁRIA (8 ˧ 18)</t>
  </si>
  <si>
    <t>Volume com silvicultura de nativas (plantio homogêneo) - ARAUCÁRIA (18 ˧ 25)</t>
  </si>
  <si>
    <t>Volume com silvicultura de nativas (plantio homogêneo) - ARAUCÁRIA (25 ˧ 35)</t>
  </si>
  <si>
    <t>Volume com silvicultura de nativas (plantio homogêneo) - ARAUCÁRIA (35 ≤)</t>
  </si>
  <si>
    <t>Volume com silvicultura de nativas (plantio homogêneo) - ARAUCÁRIA (&lt; 8)</t>
  </si>
  <si>
    <t>Volume com silvicultura de nativas (plantio misto) - ARAUCÁRIA (8 ˧ 18)</t>
  </si>
  <si>
    <t>Volume com silvicultura de nativas (plantio misto) - ARAUCÁRIA (18 ˧ 25)</t>
  </si>
  <si>
    <t>Volume com silvicultura de nativas (plantio misto) - ARAUCÁRIA (25 ˧ 35)</t>
  </si>
  <si>
    <t>Volume com silvicultura de nativas (plantio misto) - ARAUCÁRIA (35 ≤)</t>
  </si>
  <si>
    <t>Volume com silvicultura de nativas (plantio misto) - ARAUCÁRIA (&lt; 8)</t>
  </si>
  <si>
    <t>Campo de Várzea</t>
  </si>
  <si>
    <t>ok</t>
  </si>
  <si>
    <t>Funrural</t>
  </si>
  <si>
    <t>área de manejo</t>
  </si>
  <si>
    <t>Outorga variável</t>
  </si>
  <si>
    <t>VMA Fase 1</t>
  </si>
  <si>
    <t>VMA total</t>
  </si>
  <si>
    <t>Oferta &gt;&gt;</t>
  </si>
  <si>
    <t>Reconstrução da estrada principal / Rota alternativa</t>
  </si>
  <si>
    <t>Valor da reconstrução</t>
  </si>
  <si>
    <t>Valor da recuperação</t>
  </si>
  <si>
    <t>Custo de reconstrução</t>
  </si>
  <si>
    <t>Prazo para execução da reconstrução</t>
  </si>
  <si>
    <t>Ano(s)</t>
  </si>
  <si>
    <t>Recuperação das estradas de colheita florestal</t>
  </si>
  <si>
    <t>Custo de recuperação das estradas</t>
  </si>
  <si>
    <t>Prazo para execução da recuperação</t>
  </si>
  <si>
    <t>Valor anual Fase 1</t>
  </si>
  <si>
    <t>Valor anual Fase 2</t>
  </si>
  <si>
    <t>Limite inferior</t>
  </si>
  <si>
    <t>Limite superior</t>
  </si>
  <si>
    <t>% das estradas com manutenção anual</t>
  </si>
  <si>
    <t>Distância das estradas internas (ZM1 + ZM2)</t>
  </si>
  <si>
    <t>Início dos serviços de manutenção</t>
  </si>
  <si>
    <t>Variação total</t>
  </si>
  <si>
    <t>Incremento</t>
  </si>
  <si>
    <t>Incremento % anual</t>
  </si>
  <si>
    <t xml:space="preserve">3.1 - </t>
  </si>
  <si>
    <t>Ágio</t>
  </si>
  <si>
    <t>Incremento no VMA</t>
  </si>
  <si>
    <t>Incremento no VMA na Fase 1</t>
  </si>
  <si>
    <t>Incremento no VMA na Fase 2</t>
  </si>
  <si>
    <t>VMA Final</t>
  </si>
  <si>
    <t xml:space="preserve">Valor total do contrato </t>
  </si>
  <si>
    <t>1) Encargos Trabalhistas</t>
  </si>
  <si>
    <t>13º Salário</t>
  </si>
  <si>
    <t>Férias</t>
  </si>
  <si>
    <t>2) Encargos Sociais</t>
  </si>
  <si>
    <t>INSS</t>
  </si>
  <si>
    <t>SAT/RAT</t>
  </si>
  <si>
    <t>Salário Educação</t>
  </si>
  <si>
    <t>INCRA/SEST/SEBRAE/SENAT</t>
  </si>
  <si>
    <t>FGTS</t>
  </si>
  <si>
    <r>
      <t>FGTS/Provisão de Multa para Rescisão</t>
    </r>
    <r>
      <rPr>
        <i/>
        <sz val="9"/>
        <color rgb="FF000000"/>
        <rFont val="Arial"/>
        <family val="2"/>
      </rPr>
      <t> </t>
    </r>
  </si>
  <si>
    <t>3) Incidência de 2 sobre 1</t>
  </si>
  <si>
    <t xml:space="preserve">4) Total </t>
  </si>
  <si>
    <t>Incidência do Valor mínimo anual - VMA</t>
  </si>
  <si>
    <t>Debt to capital &amp; debt to equity ratios, with key drivers.</t>
  </si>
  <si>
    <t>https://www.stern.nyu.edu/~adamodar/New_Home_Page/data.html</t>
  </si>
  <si>
    <t>https://www.stern.nyu.edu/~adamodar/pc/datasets/indname.xls</t>
  </si>
  <si>
    <t>https://www.stern.nyu.edu/~adamodar/New_Home_Page/datafile/variable.htm</t>
  </si>
  <si>
    <t>Book Debt to Capital</t>
  </si>
  <si>
    <t>Market Debt to Capital (Unadjusted)</t>
  </si>
  <si>
    <t>Market D/E (unadjusted)</t>
  </si>
  <si>
    <t>Market Debt to Capital (adjusted for leases)</t>
  </si>
  <si>
    <t>Market D/E (adjusted for leases)</t>
  </si>
  <si>
    <t>Effective tax rate</t>
  </si>
  <si>
    <t>Institutional Holdings</t>
  </si>
  <si>
    <t>Std dev in Stock Prices</t>
  </si>
  <si>
    <t>EBITDA/EV</t>
  </si>
  <si>
    <t>Net PP&amp;E/Total Assets</t>
  </si>
  <si>
    <t>Capital Spending/Total Assets</t>
  </si>
  <si>
    <t>Total Beta (beta for completely undiversified investor)</t>
  </si>
  <si>
    <t>Average Unlevered Beta</t>
  </si>
  <si>
    <t>Average Levered Beta</t>
  </si>
  <si>
    <t>Average correlation with the market</t>
  </si>
  <si>
    <t>Total Unlevered Beta</t>
  </si>
  <si>
    <t>Total Levered Beta</t>
  </si>
  <si>
    <t>2021.06</t>
  </si>
  <si>
    <t>2021.07</t>
  </si>
  <si>
    <t>2021.08</t>
  </si>
  <si>
    <t>2021.09</t>
  </si>
  <si>
    <t>2021.10</t>
  </si>
  <si>
    <t>2021.11</t>
  </si>
  <si>
    <t>2021.12</t>
  </si>
  <si>
    <t>2022.01</t>
  </si>
  <si>
    <t>2022.02</t>
  </si>
  <si>
    <t>2022.03</t>
  </si>
  <si>
    <t>2022.04</t>
  </si>
  <si>
    <t>2022.05</t>
  </si>
  <si>
    <t>2022.06</t>
  </si>
  <si>
    <t>2022.07</t>
  </si>
  <si>
    <t>Valores em Dez/21</t>
  </si>
  <si>
    <t>Valores em Jun/21</t>
  </si>
  <si>
    <t>IPCA dez/12 &gt;&gt;&gt;&gt;</t>
  </si>
  <si>
    <t>Preços de dez/21</t>
  </si>
  <si>
    <t>Preços constantes - dez/21</t>
  </si>
  <si>
    <t>Estimativa Capex - Investimento 
(R$ de Dez/21)</t>
  </si>
  <si>
    <t>Opex total</t>
  </si>
  <si>
    <t>% ROB</t>
  </si>
  <si>
    <t>Obrigação acessória (macrotema)</t>
  </si>
  <si>
    <t>Apoio à ações de aprimoramento da infraestrutura da Flona (uso público)</t>
  </si>
  <si>
    <t>Receitas com PFM e PFNM</t>
  </si>
  <si>
    <t>Tributos s/ receitas</t>
  </si>
  <si>
    <t>Custos e despesas operacionais</t>
  </si>
  <si>
    <t>Pagamentos ao SFB</t>
  </si>
  <si>
    <t>IR e CSLL</t>
  </si>
  <si>
    <t>VPL total projeto</t>
  </si>
  <si>
    <t>2.2 - Sistema de radiocomunicação</t>
  </si>
  <si>
    <t>2.4 - Drone</t>
  </si>
  <si>
    <t>2.5 - Conjunto Pulverizador para Pick-ups e Caminhonetes 700 L</t>
  </si>
  <si>
    <t>2.6 - MotoSerra</t>
  </si>
  <si>
    <t>2.7 - Motobomba VMBE 40D 406cc com 9HP</t>
  </si>
  <si>
    <t>2.8 - Gerador de Energia a Diesel Monofásico 7.5KVA</t>
  </si>
  <si>
    <t>2.9 - Queimador Pinga Fogo</t>
  </si>
  <si>
    <t>2.10 - Pulverizador Costal</t>
  </si>
  <si>
    <t>2.11 - Abafador de Fogo/Incêndio</t>
  </si>
  <si>
    <t>2.12 - Outros equipamentos</t>
  </si>
  <si>
    <t>Guarita</t>
  </si>
  <si>
    <t>Ecomuseu</t>
  </si>
  <si>
    <t>Instalações Sanitárias 1</t>
  </si>
  <si>
    <t>Instalações Sanitárias 2</t>
  </si>
  <si>
    <t>Parquinho</t>
  </si>
  <si>
    <t xml:space="preserve">Capela </t>
  </si>
  <si>
    <t>Administração/Escritório</t>
  </si>
  <si>
    <t>Moradia/Chefia</t>
  </si>
  <si>
    <t>Escritório Concessionária</t>
  </si>
  <si>
    <t>Escritório Brigada de Incêndio</t>
  </si>
  <si>
    <t>Mínima</t>
  </si>
  <si>
    <t>Máxima</t>
  </si>
  <si>
    <t>Sortimento* (m³)</t>
  </si>
  <si>
    <t>˧ 8</t>
  </si>
  <si>
    <t>V (m³.ha-1)</t>
  </si>
  <si>
    <t>Diferença entre o Volume Original vs Volume Após Tempestade</t>
  </si>
  <si>
    <t>Perda de volume após tempestade</t>
  </si>
  <si>
    <t>Custos Operacionais - (Flona Irati)</t>
  </si>
  <si>
    <t>% da receita operacional bruta (PFM e PFNM)</t>
  </si>
  <si>
    <t>Análise de sensibilidade do VPL do projeto a variações no prazo da concessão e % de outorga variável</t>
  </si>
  <si>
    <t>Outorga variável (% da receita operacional bruta)</t>
  </si>
  <si>
    <t xml:space="preserve">Ressarcimento dos custos de realização do Edital </t>
  </si>
  <si>
    <t>Incidência do valor mínimo anual (VMA)</t>
  </si>
  <si>
    <t>2.1.5 - Dividendos a Distribuir</t>
  </si>
  <si>
    <t>Capital social a integralizar</t>
  </si>
  <si>
    <t>Capital social a integralizar (mínimo)</t>
  </si>
  <si>
    <t>Exigência de PL mínimo da licitante</t>
  </si>
  <si>
    <t>% mínimo do capital social a integralizar</t>
  </si>
  <si>
    <t>Investimentos em infraestrutura</t>
  </si>
  <si>
    <t>Valores em moeda constante (R$ 1.000/Dez21)</t>
  </si>
  <si>
    <t>R$/ha/ano</t>
  </si>
  <si>
    <t>Custo de Capital de Terceiros - real</t>
  </si>
  <si>
    <t>Custo anual de silvicultura de nativas (plantio homogêneo)</t>
  </si>
  <si>
    <t>Custo anual de silvicultura de nativas (plantio misto)</t>
  </si>
  <si>
    <t>Custo anual de silvicultura de nativas (total)</t>
  </si>
  <si>
    <t>Casa de Hóspedes (+ Refeitório)</t>
  </si>
  <si>
    <t>Moradia 1</t>
  </si>
  <si>
    <t>Moradia 2</t>
  </si>
  <si>
    <t>Área dos talhões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</si>
</sst>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6" formatCode="&quot;R$&quot;\ #,##0;[Red]\-&quot;R$&quot;\ #,##0"/>
    <numFmt numFmtId="8" formatCode="&quot;R$&quot;\ #,##0.00;[Red]\-&quot;R$&quot;\ #,##0.00"/>
    <numFmt numFmtId="43" formatCode="_-* #,##0.00_-;\-* #,##0.00_-;_-* &quot;-&quot;??_-;_-@_-"/>
    <numFmt numFmtId="164" formatCode="&quot;R$ &quot;#,##0_);[Red]\(&quot;R$ &quot;#,##0\)"/>
    <numFmt numFmtId="165" formatCode="_(* #,##0.00_);_(* \(#,##0.00\);_(* &quot;-&quot;??_);_(@_)"/>
    <numFmt numFmtId="166" formatCode="0.0%"/>
    <numFmt numFmtId="167" formatCode="_(* #,##0_);_(* \(#,##0\);_(* &quot;-&quot;??_);_(@_)"/>
    <numFmt numFmtId="168" formatCode="_(* #,##0.000_);_(* \(#,##0.000\);_(* &quot;-&quot;??_);_(@_)"/>
    <numFmt numFmtId="169" formatCode="0.000%"/>
    <numFmt numFmtId="170" formatCode="&quot;ANO&quot;\ #"/>
    <numFmt numFmtId="171" formatCode="_(* #,##0.000000_);_(* \(#,##0.000000\);_(* &quot;-&quot;??_);_(@_)"/>
    <numFmt numFmtId="172" formatCode="_(* #,##0.00000000_);_(* \(#,##0.00000000\);_(* &quot;-&quot;??_);_(@_)"/>
    <numFmt numFmtId="173" formatCode="_([$€]* #,##0.00_);_([$€]* \(#,##0.00\);_([$€]* &quot;-&quot;??_);_(@_)"/>
    <numFmt numFmtId="174" formatCode="#,##0.0000"/>
    <numFmt numFmtId="175" formatCode="yyyy"/>
    <numFmt numFmtId="176" formatCode="_(* #,##0.0_);_(* \(#,##0.0\);_(* &quot;-&quot;??_);_(@_)"/>
    <numFmt numFmtId="177" formatCode="#,##0.0"/>
    <numFmt numFmtId="178" formatCode="&quot;Ano&quot;\ #"/>
    <numFmt numFmtId="179" formatCode="0.000"/>
    <numFmt numFmtId="180" formatCode="dd/mm/yy;@"/>
    <numFmt numFmtId="181" formatCode="_-* #,##0.0000_-;\-* #,##0.0000_-;_-* &quot;-&quot;??_-;_-@_-"/>
    <numFmt numFmtId="182" formatCode="_-* #,##0_-;\-* #,##0_-;_-* &quot;-&quot;??_-;_-@_-"/>
    <numFmt numFmtId="183" formatCode="#,##0.0;\(#,##0.0\);\-"/>
    <numFmt numFmtId="184" formatCode="#,##0.00;\(#,##0.00\);\-"/>
    <numFmt numFmtId="185" formatCode="0%;\(0%\);\-"/>
    <numFmt numFmtId="186" formatCode="0.0"/>
    <numFmt numFmtId="187" formatCode="#&quot; anos&quot;"/>
    <numFmt numFmtId="188" formatCode="#,##0;\(#,##0\);\-"/>
    <numFmt numFmtId="189" formatCode="mmm/yyyy"/>
    <numFmt numFmtId="190" formatCode="#\ &quot;anos&quot;\ "/>
    <numFmt numFmtId="191" formatCode="_-* #,##0.0_-;\-* #,##0.0_-;_-* &quot;-&quot;?_-;_-@_-"/>
    <numFmt numFmtId="192" formatCode="&quot;R$&quot;\ #,##0"/>
    <numFmt numFmtId="193" formatCode="_-* #,##0.000_-;\-* #,##0.000_-;_-* &quot;-&quot;??_-;_-@_-"/>
    <numFmt numFmtId="194" formatCode="_-* #,##0.00_-;\-* #,##0.00_-;_-* &quot;-&quot;????_-;_-@_-"/>
    <numFmt numFmtId="195" formatCode="_-* #,##0.0000000_-;\-* #,##0.0000000_-;_-* &quot;-&quot;??_-;_-@_-"/>
  </numFmts>
  <fonts count="112">
    <font>
      <sz val="10"/>
      <name val="Arial"/>
    </font>
    <font>
      <sz val="12"/>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0"/>
      <name val="Arial"/>
      <family val="2"/>
    </font>
    <font>
      <sz val="10"/>
      <name val="Times New Roman"/>
      <family val="1"/>
    </font>
    <font>
      <sz val="10"/>
      <color theme="0"/>
      <name val="Times New Roman"/>
      <family val="1"/>
    </font>
    <font>
      <b/>
      <sz val="10"/>
      <color theme="0"/>
      <name val="Times New Roman"/>
      <family val="1"/>
    </font>
    <font>
      <b/>
      <sz val="10"/>
      <name val="Times New Roman"/>
      <family val="1"/>
    </font>
    <font>
      <sz val="10"/>
      <color indexed="9"/>
      <name val="Times New Roman"/>
      <family val="1"/>
    </font>
    <font>
      <b/>
      <sz val="10"/>
      <color indexed="10"/>
      <name val="Times New Roman"/>
      <family val="1"/>
    </font>
    <font>
      <b/>
      <sz val="11"/>
      <color theme="0"/>
      <name val="Times New Roman"/>
      <family val="1"/>
    </font>
    <font>
      <sz val="10"/>
      <color rgb="FF00B0F0"/>
      <name val="Times New Roman"/>
      <family val="1"/>
    </font>
    <font>
      <sz val="10"/>
      <color theme="1"/>
      <name val="Times New Roman"/>
      <family val="1"/>
    </font>
    <font>
      <b/>
      <sz val="10"/>
      <color theme="4" tint="-0.249977111117893"/>
      <name val="Times New Roman"/>
      <family val="1"/>
    </font>
    <font>
      <sz val="11"/>
      <color theme="1"/>
      <name val="Calibri"/>
      <family val="2"/>
      <scheme val="minor"/>
    </font>
    <font>
      <sz val="8"/>
      <name val="Times New Roman"/>
      <family val="1"/>
    </font>
    <font>
      <sz val="11"/>
      <color indexed="62"/>
      <name val="Calibri"/>
      <family val="2"/>
    </font>
    <font>
      <sz val="8"/>
      <color theme="0"/>
      <name val="Times New Roman"/>
      <family val="1"/>
    </font>
    <font>
      <sz val="9"/>
      <color theme="1"/>
      <name val="Arial"/>
      <family val="2"/>
    </font>
    <font>
      <sz val="9"/>
      <color theme="1"/>
      <name val="Times New Roman"/>
      <family val="1"/>
    </font>
    <font>
      <sz val="9"/>
      <name val="Arial"/>
      <family val="2"/>
    </font>
    <font>
      <sz val="9"/>
      <color theme="0"/>
      <name val="Times New Roman"/>
      <family val="1"/>
    </font>
    <font>
      <b/>
      <sz val="10"/>
      <color theme="0" tint="-0.249977111117893"/>
      <name val="Times New Roman"/>
      <family val="1"/>
    </font>
    <font>
      <u/>
      <sz val="12"/>
      <color theme="10"/>
      <name val="Calibri"/>
      <family val="2"/>
      <scheme val="minor"/>
    </font>
    <font>
      <sz val="10"/>
      <color theme="0" tint="-0.499984740745262"/>
      <name val="Times New Roman"/>
      <family val="1"/>
    </font>
    <font>
      <b/>
      <sz val="10"/>
      <color rgb="FF00B0F0"/>
      <name val="Times New Roman"/>
      <family val="1"/>
    </font>
    <font>
      <sz val="10"/>
      <color rgb="FFFF0000"/>
      <name val="Times New Roman"/>
      <family val="1"/>
    </font>
    <font>
      <sz val="10"/>
      <color theme="1"/>
      <name val="Arial"/>
      <family val="2"/>
    </font>
    <font>
      <b/>
      <sz val="9"/>
      <color theme="0"/>
      <name val="Times New Roman"/>
      <family val="1"/>
    </font>
    <font>
      <sz val="10"/>
      <color theme="0" tint="-0.14999847407452621"/>
      <name val="Times New Roman"/>
      <family val="1"/>
    </font>
    <font>
      <b/>
      <sz val="10"/>
      <color theme="4"/>
      <name val="Times New Roman"/>
      <family val="1"/>
    </font>
    <font>
      <sz val="10"/>
      <color theme="1"/>
      <name val="Verdana"/>
      <family val="2"/>
    </font>
    <font>
      <b/>
      <sz val="10"/>
      <color theme="1"/>
      <name val="Times New Roman"/>
      <family val="1"/>
    </font>
    <font>
      <i/>
      <sz val="10"/>
      <name val="Times New Roman"/>
      <family val="1"/>
    </font>
    <font>
      <sz val="8"/>
      <name val="Arial"/>
      <family val="2"/>
    </font>
    <font>
      <sz val="10"/>
      <color indexed="8"/>
      <name val="Times New Roman"/>
      <family val="1"/>
    </font>
    <font>
      <sz val="11"/>
      <name val="Times New Roman"/>
      <family val="1"/>
    </font>
    <font>
      <sz val="7"/>
      <name val="Times New Roman"/>
      <family val="1"/>
    </font>
    <font>
      <sz val="10"/>
      <color theme="0" tint="-4.9989318521683403E-2"/>
      <name val="Times New Roman"/>
      <family val="1"/>
    </font>
    <font>
      <sz val="10"/>
      <color rgb="FF000000"/>
      <name val="Arial"/>
      <family val="2"/>
    </font>
    <font>
      <sz val="10"/>
      <color rgb="FF000000"/>
      <name val="Tahoma"/>
      <family val="2"/>
    </font>
    <font>
      <sz val="10"/>
      <name val="Arial"/>
      <family val="2"/>
    </font>
    <font>
      <b/>
      <u val="singleAccounting"/>
      <sz val="8"/>
      <color indexed="8"/>
      <name val="Arial"/>
      <family val="2"/>
    </font>
    <font>
      <b/>
      <sz val="10"/>
      <color indexed="8"/>
      <name val="Times New Roman"/>
      <family val="1"/>
    </font>
    <font>
      <sz val="8"/>
      <color indexed="8"/>
      <name val="Arial"/>
      <family val="2"/>
    </font>
    <font>
      <vertAlign val="superscript"/>
      <sz val="10"/>
      <name val="Times New Roman"/>
      <family val="1"/>
    </font>
    <font>
      <sz val="8"/>
      <color rgb="FF1A171B"/>
      <name val="Arial"/>
      <family val="2"/>
    </font>
    <font>
      <b/>
      <sz val="8"/>
      <color rgb="FF000000"/>
      <name val="Arial"/>
      <family val="2"/>
    </font>
    <font>
      <i/>
      <sz val="8"/>
      <color rgb="FF1A171B"/>
      <name val="Arial"/>
      <family val="2"/>
    </font>
    <font>
      <sz val="8"/>
      <color rgb="FF000000"/>
      <name val="Arial"/>
      <family val="2"/>
    </font>
    <font>
      <vertAlign val="superscript"/>
      <sz val="8"/>
      <color rgb="FF1A171B"/>
      <name val="Arial"/>
      <family val="2"/>
    </font>
    <font>
      <b/>
      <sz val="9"/>
      <color rgb="FFFFFFFF"/>
      <name val="Arial"/>
      <family val="2"/>
    </font>
    <font>
      <sz val="12"/>
      <name val="Arial"/>
      <family val="2"/>
    </font>
    <font>
      <b/>
      <sz val="13.5"/>
      <name val="Arial"/>
      <family val="2"/>
    </font>
    <font>
      <sz val="10"/>
      <color rgb="FF000000"/>
      <name val="Times New Roman"/>
      <family val="1"/>
    </font>
    <font>
      <b/>
      <sz val="11"/>
      <color theme="1"/>
      <name val="Calibri"/>
      <family val="2"/>
      <scheme val="minor"/>
    </font>
    <font>
      <sz val="11"/>
      <color rgb="FF0000CC"/>
      <name val="Calibri"/>
      <family val="2"/>
      <scheme val="minor"/>
    </font>
    <font>
      <u/>
      <sz val="11"/>
      <color theme="10"/>
      <name val="Calibri"/>
      <family val="2"/>
      <scheme val="minor"/>
    </font>
    <font>
      <b/>
      <sz val="12"/>
      <color theme="1"/>
      <name val="Calibri"/>
      <family val="2"/>
      <scheme val="minor"/>
    </font>
    <font>
      <b/>
      <sz val="13"/>
      <color theme="0"/>
      <name val="Calibri"/>
      <family val="2"/>
      <scheme val="minor"/>
    </font>
    <font>
      <sz val="11"/>
      <color theme="0"/>
      <name val="Calibri"/>
      <family val="2"/>
      <scheme val="minor"/>
    </font>
    <font>
      <b/>
      <sz val="11"/>
      <color theme="1"/>
      <name val="Calibri"/>
      <family val="2"/>
    </font>
    <font>
      <sz val="10"/>
      <color theme="0"/>
      <name val="Arial"/>
      <family val="2"/>
    </font>
    <font>
      <b/>
      <sz val="11"/>
      <name val="Times New Roman"/>
      <family val="1"/>
    </font>
    <font>
      <b/>
      <sz val="14"/>
      <color theme="1"/>
      <name val="Calibri"/>
      <family val="2"/>
      <scheme val="minor"/>
    </font>
    <font>
      <b/>
      <sz val="10"/>
      <name val="Arial"/>
      <family val="2"/>
    </font>
    <font>
      <b/>
      <sz val="11"/>
      <color theme="0"/>
      <name val="Arial"/>
      <family val="2"/>
    </font>
    <font>
      <b/>
      <sz val="10"/>
      <color theme="0"/>
      <name val="Arial"/>
      <family val="2"/>
    </font>
    <font>
      <b/>
      <sz val="10"/>
      <color indexed="8"/>
      <name val="Arial"/>
      <family val="2"/>
    </font>
    <font>
      <b/>
      <sz val="10"/>
      <color indexed="12"/>
      <name val="Arial"/>
      <family val="2"/>
    </font>
    <font>
      <b/>
      <sz val="8"/>
      <name val="Arial"/>
      <family val="2"/>
    </font>
    <font>
      <sz val="9"/>
      <name val="Times New Roman"/>
      <family val="1"/>
    </font>
    <font>
      <i/>
      <sz val="9"/>
      <name val="Arial"/>
      <family val="2"/>
    </font>
    <font>
      <b/>
      <sz val="9"/>
      <name val="Arial"/>
      <family val="2"/>
    </font>
    <font>
      <sz val="10"/>
      <color theme="1"/>
      <name val="Calibri"/>
      <family val="2"/>
      <scheme val="minor"/>
    </font>
    <font>
      <b/>
      <sz val="9"/>
      <color rgb="FF000000"/>
      <name val="Segoe UI"/>
      <family val="2"/>
      <charset val="1"/>
    </font>
    <font>
      <b/>
      <sz val="12"/>
      <color rgb="FF000000"/>
      <name val="Calibri"/>
      <family val="2"/>
      <scheme val="minor"/>
    </font>
    <font>
      <i/>
      <sz val="12"/>
      <color rgb="FF000000"/>
      <name val="Calibri"/>
      <family val="2"/>
      <scheme val="minor"/>
    </font>
    <font>
      <sz val="12"/>
      <name val="Calibri"/>
      <family val="2"/>
      <scheme val="minor"/>
    </font>
    <font>
      <i/>
      <sz val="10"/>
      <name val="Verdana"/>
      <family val="2"/>
    </font>
    <font>
      <sz val="11"/>
      <color theme="1"/>
      <name val="Times New Roman"/>
      <family val="1"/>
    </font>
    <font>
      <b/>
      <sz val="10"/>
      <color rgb="FF000000"/>
      <name val="Times New Roman"/>
      <family val="1"/>
    </font>
    <font>
      <sz val="11"/>
      <color theme="0"/>
      <name val="Times New Roman"/>
      <family val="1"/>
    </font>
    <font>
      <sz val="8"/>
      <name val="Arial"/>
      <family val="2"/>
    </font>
    <font>
      <b/>
      <sz val="10"/>
      <color rgb="FF0070C0"/>
      <name val="Times New Roman"/>
      <family val="1"/>
    </font>
    <font>
      <sz val="11"/>
      <color rgb="FF000000"/>
      <name val="Verdana"/>
      <family val="2"/>
    </font>
    <font>
      <b/>
      <sz val="9"/>
      <color rgb="FF000000"/>
      <name val="Tahoma"/>
      <family val="2"/>
    </font>
    <font>
      <sz val="9"/>
      <color rgb="FF000000"/>
      <name val="Tahoma"/>
      <family val="2"/>
    </font>
    <font>
      <sz val="11"/>
      <name val="Calibri"/>
      <family val="2"/>
      <scheme val="minor"/>
    </font>
    <font>
      <u/>
      <sz val="10"/>
      <color theme="10"/>
      <name val="Arial"/>
      <family val="2"/>
    </font>
    <font>
      <sz val="12"/>
      <color rgb="FF000000"/>
      <name val="Arial"/>
      <family val="34"/>
    </font>
    <font>
      <b/>
      <sz val="12"/>
      <color rgb="FF000000"/>
      <name val="Arial"/>
      <family val="34"/>
    </font>
    <font>
      <b/>
      <sz val="9"/>
      <color rgb="FF000000"/>
      <name val="Arial"/>
      <family val="2"/>
    </font>
    <font>
      <sz val="9"/>
      <color rgb="FF000000"/>
      <name val="Arial"/>
      <family val="2"/>
    </font>
    <font>
      <i/>
      <sz val="9"/>
      <color rgb="FF000000"/>
      <name val="Arial"/>
      <family val="2"/>
    </font>
    <font>
      <sz val="12"/>
      <color rgb="FF000000"/>
      <name val="Calibri"/>
      <family val="2"/>
      <scheme val="minor"/>
    </font>
    <font>
      <i/>
      <sz val="9"/>
      <name val="Geneva"/>
      <family val="2"/>
      <charset val="1"/>
    </font>
    <font>
      <sz val="10"/>
      <color rgb="FFFF0000"/>
      <name val="Calibri"/>
      <family val="2"/>
      <scheme val="minor"/>
    </font>
    <font>
      <sz val="11"/>
      <color rgb="FFFF0000"/>
      <name val="Calibri"/>
      <family val="2"/>
      <scheme val="minor"/>
    </font>
    <font>
      <i/>
      <sz val="11"/>
      <color theme="1"/>
      <name val="Calibri"/>
      <family val="2"/>
      <scheme val="minor"/>
    </font>
    <font>
      <b/>
      <sz val="16"/>
      <color theme="1"/>
      <name val="Times New Roman"/>
      <family val="1"/>
    </font>
    <font>
      <b/>
      <sz val="12"/>
      <color theme="1"/>
      <name val="Times New Roman"/>
      <family val="1"/>
    </font>
    <font>
      <sz val="12"/>
      <color theme="1"/>
      <name val="Times New Roman"/>
      <family val="1"/>
    </font>
    <font>
      <b/>
      <sz val="11"/>
      <color theme="1"/>
      <name val="Times New Roman"/>
      <family val="1"/>
    </font>
  </fonts>
  <fills count="31">
    <fill>
      <patternFill patternType="none"/>
    </fill>
    <fill>
      <patternFill patternType="gray125"/>
    </fill>
    <fill>
      <patternFill patternType="solid">
        <fgColor indexed="22"/>
        <bgColor indexed="64"/>
      </patternFill>
    </fill>
    <fill>
      <patternFill patternType="mediumGray">
        <fgColor indexed="22"/>
      </patternFill>
    </fill>
    <fill>
      <patternFill patternType="solid">
        <fgColor theme="4"/>
        <bgColor indexed="64"/>
      </patternFill>
    </fill>
    <fill>
      <patternFill patternType="solid">
        <fgColor rgb="FF00B0F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24994659260841701"/>
        <bgColor indexed="64"/>
      </patternFill>
    </fill>
    <fill>
      <patternFill patternType="solid">
        <fgColor theme="0"/>
        <bgColor indexed="64"/>
      </patternFill>
    </fill>
    <fill>
      <patternFill patternType="solid">
        <fgColor indexed="60"/>
        <bgColor indexed="64"/>
      </patternFill>
    </fill>
    <fill>
      <patternFill patternType="solid">
        <fgColor theme="8" tint="0.39997558519241921"/>
        <bgColor indexed="64"/>
      </patternFill>
    </fill>
    <fill>
      <patternFill patternType="solid">
        <fgColor rgb="FF003D7D"/>
        <bgColor indexed="64"/>
      </patternFill>
    </fill>
    <fill>
      <patternFill patternType="solid">
        <fgColor theme="8" tint="0.79998168889431442"/>
        <bgColor indexed="64"/>
      </patternFill>
    </fill>
    <fill>
      <patternFill patternType="solid">
        <fgColor indexed="22"/>
        <bgColor indexed="31"/>
      </patternFill>
    </fill>
    <fill>
      <patternFill patternType="solid">
        <fgColor theme="9" tint="0.59999389629810485"/>
        <bgColor indexed="64"/>
      </patternFill>
    </fill>
    <fill>
      <patternFill patternType="solid">
        <fgColor theme="3"/>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70C0"/>
        <bgColor indexed="64"/>
      </patternFill>
    </fill>
    <fill>
      <patternFill patternType="solid">
        <fgColor theme="2"/>
        <bgColor indexed="64"/>
      </patternFill>
    </fill>
    <fill>
      <patternFill patternType="solid">
        <fgColor theme="3" tint="0.79998168889431442"/>
        <bgColor indexed="64"/>
      </patternFill>
    </fill>
    <fill>
      <patternFill patternType="solid">
        <fgColor theme="3"/>
        <bgColor indexed="38"/>
      </patternFill>
    </fill>
    <fill>
      <patternFill patternType="solid">
        <fgColor theme="0"/>
        <bgColor indexed="26"/>
      </patternFill>
    </fill>
    <fill>
      <patternFill patternType="solid">
        <fgColor theme="0" tint="-0.14999847407452621"/>
        <bgColor rgb="FF000000"/>
      </patternFill>
    </fill>
    <fill>
      <patternFill patternType="solid">
        <fgColor theme="4" tint="0.79998168889431442"/>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rgb="FFD9D9D9"/>
        <bgColor indexed="64"/>
      </patternFill>
    </fill>
  </fills>
  <borders count="59">
    <border>
      <left/>
      <right/>
      <top/>
      <bottom/>
      <diagonal/>
    </border>
    <border>
      <left style="thin">
        <color indexed="9"/>
      </left>
      <right/>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theme="1"/>
      </left>
      <right style="thin">
        <color theme="1"/>
      </right>
      <top style="thin">
        <color theme="1"/>
      </top>
      <bottom style="double">
        <color rgb="FFFF8001"/>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top/>
      <bottom/>
      <diagonal/>
    </border>
    <border>
      <left style="thin">
        <color indexed="9"/>
      </left>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bottom style="medium">
        <color rgb="FF000000"/>
      </bottom>
      <diagonal/>
    </border>
    <border>
      <left/>
      <right/>
      <top style="medium">
        <color indexed="64"/>
      </top>
      <bottom/>
      <diagonal/>
    </border>
    <border>
      <left/>
      <right/>
      <top style="medium">
        <color rgb="FF000000"/>
      </top>
      <bottom/>
      <diagonal/>
    </border>
    <border>
      <left/>
      <right/>
      <top style="medium">
        <color indexed="64"/>
      </top>
      <bottom style="medium">
        <color indexed="64"/>
      </bottom>
      <diagonal/>
    </border>
    <border>
      <left/>
      <right/>
      <top style="thin">
        <color theme="0" tint="-0.24994659260841701"/>
      </top>
      <bottom style="thin">
        <color theme="0" tint="-0.24994659260841701"/>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thin">
        <color indexed="64"/>
      </bottom>
      <diagonal/>
    </border>
    <border>
      <left/>
      <right style="medium">
        <color rgb="FF000000"/>
      </right>
      <top style="thin">
        <color indexed="64"/>
      </top>
      <bottom style="thin">
        <color indexed="64"/>
      </bottom>
      <diagonal/>
    </border>
    <border>
      <left style="medium">
        <color indexed="64"/>
      </left>
      <right style="thin">
        <color indexed="64"/>
      </right>
      <top/>
      <bottom/>
      <diagonal/>
    </border>
    <border>
      <left/>
      <right style="medium">
        <color rgb="FF000000"/>
      </right>
      <top style="thin">
        <color indexed="64"/>
      </top>
      <bottom/>
      <diagonal/>
    </border>
    <border>
      <left/>
      <right/>
      <top style="thin">
        <color theme="0" tint="-0.24994659260841701"/>
      </top>
      <bottom/>
      <diagonal/>
    </border>
    <border>
      <left style="thin">
        <color indexed="64"/>
      </left>
      <right style="thin">
        <color indexed="64"/>
      </right>
      <top style="thin">
        <color indexed="64"/>
      </top>
      <bottom/>
      <diagonal/>
    </border>
    <border>
      <left/>
      <right/>
      <top/>
      <bottom style="thin">
        <color theme="4" tint="0.39997558519241921"/>
      </bottom>
      <diagonal/>
    </border>
    <border>
      <left/>
      <right/>
      <top style="thin">
        <color theme="4"/>
      </top>
      <bottom style="thin">
        <color theme="4"/>
      </bottom>
      <diagonal/>
    </border>
    <border>
      <left/>
      <right style="medium">
        <color rgb="FF000000"/>
      </right>
      <top style="thin">
        <color indexed="64"/>
      </top>
      <bottom style="medium">
        <color indexed="64"/>
      </bottom>
      <diagonal/>
    </border>
  </borders>
  <cellStyleXfs count="48">
    <xf numFmtId="0" fontId="0" fillId="0" borderId="0"/>
    <xf numFmtId="9" fontId="11" fillId="0" borderId="0" applyFont="0" applyFill="0" applyBorder="0" applyAlignment="0" applyProtection="0"/>
    <xf numFmtId="165" fontId="11" fillId="0" borderId="0" applyFont="0" applyFill="0" applyBorder="0" applyAlignment="0" applyProtection="0"/>
    <xf numFmtId="0" fontId="22" fillId="0" borderId="0"/>
    <xf numFmtId="9" fontId="22" fillId="0" borderId="0" applyFont="0" applyFill="0" applyBorder="0" applyAlignment="0" applyProtection="0"/>
    <xf numFmtId="43" fontId="22" fillId="0" borderId="0" applyFont="0" applyFill="0" applyBorder="0" applyAlignment="0" applyProtection="0"/>
    <xf numFmtId="173" fontId="24" fillId="9" borderId="13" applyNumberFormat="0" applyAlignment="0" applyProtection="0"/>
    <xf numFmtId="0" fontId="22" fillId="10" borderId="14" applyNumberFormat="0" applyAlignment="0">
      <alignment horizontal="left" vertical="center"/>
    </xf>
    <xf numFmtId="0" fontId="11" fillId="0" borderId="0"/>
    <xf numFmtId="0" fontId="10" fillId="0" borderId="0"/>
    <xf numFmtId="165" fontId="11" fillId="0" borderId="0" applyFont="0" applyFill="0" applyBorder="0" applyAlignment="0" applyProtection="0"/>
    <xf numFmtId="0" fontId="9" fillId="0" borderId="0"/>
    <xf numFmtId="0" fontId="31" fillId="0" borderId="0" applyNumberFormat="0" applyFill="0" applyBorder="0" applyAlignment="0" applyProtection="0"/>
    <xf numFmtId="9" fontId="9" fillId="0" borderId="0" applyFont="0" applyFill="0" applyBorder="0" applyAlignment="0" applyProtection="0"/>
    <xf numFmtId="0" fontId="10" fillId="0" borderId="0"/>
    <xf numFmtId="0" fontId="8" fillId="0" borderId="0"/>
    <xf numFmtId="9" fontId="8" fillId="0" borderId="0" applyFont="0" applyFill="0" applyBorder="0" applyAlignment="0" applyProtection="0"/>
    <xf numFmtId="0" fontId="7" fillId="0" borderId="0"/>
    <xf numFmtId="43" fontId="7" fillId="0" borderId="0" applyFont="0" applyFill="0" applyBorder="0" applyAlignment="0" applyProtection="0"/>
    <xf numFmtId="0" fontId="39" fillId="0" borderId="0"/>
    <xf numFmtId="0" fontId="6" fillId="0" borderId="0"/>
    <xf numFmtId="0" fontId="5" fillId="0" borderId="0"/>
    <xf numFmtId="9" fontId="5" fillId="0" borderId="0" applyFont="0" applyFill="0" applyBorder="0" applyAlignment="0" applyProtection="0"/>
    <xf numFmtId="43" fontId="6" fillId="0" borderId="0" applyFont="0" applyFill="0" applyBorder="0" applyAlignment="0" applyProtection="0"/>
    <xf numFmtId="165" fontId="11" fillId="0" borderId="0" applyFont="0" applyFill="0" applyBorder="0" applyAlignment="0" applyProtection="0"/>
    <xf numFmtId="0" fontId="12" fillId="0" borderId="0"/>
    <xf numFmtId="165" fontId="6" fillId="0" borderId="0" applyFont="0" applyFill="0" applyBorder="0" applyAlignment="0" applyProtection="0"/>
    <xf numFmtId="43" fontId="49" fillId="0" borderId="0" applyFont="0" applyFill="0" applyBorder="0" applyAlignment="0" applyProtection="0"/>
    <xf numFmtId="0" fontId="50" fillId="12" borderId="0" applyAlignment="0"/>
    <xf numFmtId="0" fontId="52" fillId="0" borderId="0" applyAlignment="0"/>
    <xf numFmtId="43" fontId="11"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65" fillId="0" borderId="0" applyNumberFormat="0" applyFill="0" applyBorder="0" applyAlignment="0" applyProtection="0"/>
    <xf numFmtId="9" fontId="6" fillId="0" borderId="0" applyFont="0" applyFill="0" applyBorder="0" applyAlignment="0" applyProtection="0"/>
    <xf numFmtId="0" fontId="11" fillId="0" borderId="0"/>
    <xf numFmtId="0" fontId="6" fillId="0" borderId="0"/>
    <xf numFmtId="0" fontId="35" fillId="0" borderId="0"/>
    <xf numFmtId="9" fontId="35" fillId="0" borderId="0" applyFont="0" applyFill="0" applyBorder="0" applyAlignment="0" applyProtection="0"/>
    <xf numFmtId="0" fontId="3" fillId="0" borderId="0"/>
    <xf numFmtId="9" fontId="3" fillId="0" borderId="0" applyFont="0" applyFill="0" applyBorder="0" applyAlignment="0" applyProtection="0"/>
    <xf numFmtId="0" fontId="6" fillId="0" borderId="0"/>
    <xf numFmtId="9" fontId="6" fillId="0" borderId="0" applyFont="0" applyFill="0" applyBorder="0" applyAlignment="0" applyProtection="0"/>
    <xf numFmtId="0" fontId="97" fillId="0" borderId="0" applyNumberFormat="0" applyFill="0" applyBorder="0" applyAlignment="0" applyProtection="0"/>
    <xf numFmtId="0" fontId="1" fillId="0" borderId="0"/>
    <xf numFmtId="0" fontId="31" fillId="0" borderId="0" applyNumberFormat="0" applyFill="0" applyBorder="0" applyAlignment="0" applyProtection="0"/>
    <xf numFmtId="9" fontId="1" fillId="0" borderId="0" applyFont="0" applyFill="0" applyBorder="0" applyAlignment="0" applyProtection="0"/>
  </cellStyleXfs>
  <cellXfs count="1229">
    <xf numFmtId="0" fontId="0" fillId="0" borderId="0" xfId="0"/>
    <xf numFmtId="0" fontId="12" fillId="0" borderId="0" xfId="0" applyFont="1"/>
    <xf numFmtId="0" fontId="13" fillId="4" borderId="0" xfId="0" applyFont="1" applyFill="1"/>
    <xf numFmtId="0" fontId="15" fillId="0" borderId="0" xfId="0" applyFont="1"/>
    <xf numFmtId="0" fontId="14" fillId="4" borderId="0" xfId="0" applyFont="1" applyFill="1" applyAlignment="1">
      <alignment horizontal="center" vertical="center"/>
    </xf>
    <xf numFmtId="166" fontId="15" fillId="0" borderId="0" xfId="1" applyNumberFormat="1" applyFont="1" applyBorder="1" applyAlignment="1">
      <alignment horizontal="center"/>
    </xf>
    <xf numFmtId="0" fontId="14" fillId="4" borderId="0" xfId="0" applyFont="1" applyFill="1" applyAlignment="1">
      <alignment horizontal="left" vertical="center"/>
    </xf>
    <xf numFmtId="170" fontId="18" fillId="4" borderId="0" xfId="0" applyNumberFormat="1" applyFont="1" applyFill="1" applyAlignment="1">
      <alignment horizontal="center" vertical="center"/>
    </xf>
    <xf numFmtId="0" fontId="12" fillId="0" borderId="0" xfId="0" applyFont="1" applyAlignment="1">
      <alignment horizontal="center" vertical="center"/>
    </xf>
    <xf numFmtId="0" fontId="13" fillId="4" borderId="0" xfId="0" applyFont="1" applyFill="1" applyAlignment="1">
      <alignment horizontal="center" vertical="center"/>
    </xf>
    <xf numFmtId="3" fontId="12" fillId="0" borderId="0" xfId="0" applyNumberFormat="1" applyFont="1"/>
    <xf numFmtId="0" fontId="12" fillId="0" borderId="0" xfId="8" applyFont="1"/>
    <xf numFmtId="0" fontId="13" fillId="0" borderId="0" xfId="0" applyFont="1"/>
    <xf numFmtId="170" fontId="18" fillId="0" borderId="0" xfId="0" applyNumberFormat="1" applyFont="1" applyAlignment="1">
      <alignment horizontal="center" vertical="center"/>
    </xf>
    <xf numFmtId="0" fontId="13" fillId="4" borderId="0" xfId="0" applyFont="1" applyFill="1" applyAlignment="1">
      <alignment vertical="center"/>
    </xf>
    <xf numFmtId="0" fontId="14" fillId="4" borderId="0" xfId="0" applyFont="1" applyFill="1" applyAlignment="1">
      <alignment horizontal="right" vertical="center"/>
    </xf>
    <xf numFmtId="167" fontId="23" fillId="0" borderId="0" xfId="2" applyNumberFormat="1" applyFont="1"/>
    <xf numFmtId="1" fontId="12" fillId="0" borderId="0" xfId="2" applyNumberFormat="1" applyFont="1" applyFill="1" applyBorder="1" applyAlignment="1">
      <alignment horizontal="center" vertical="center"/>
    </xf>
    <xf numFmtId="0" fontId="15" fillId="9" borderId="0" xfId="0" applyFont="1" applyFill="1" applyAlignment="1">
      <alignment horizontal="center" vertical="center"/>
    </xf>
    <xf numFmtId="166" fontId="14" fillId="4" borderId="0" xfId="1" applyNumberFormat="1" applyFont="1" applyFill="1" applyBorder="1" applyAlignment="1">
      <alignment horizontal="center" vertical="center" wrapText="1"/>
    </xf>
    <xf numFmtId="0" fontId="12" fillId="9" borderId="0" xfId="0" applyFont="1" applyFill="1" applyAlignment="1">
      <alignment horizontal="center" vertical="center"/>
    </xf>
    <xf numFmtId="166" fontId="14" fillId="4" borderId="0" xfId="1" applyNumberFormat="1" applyFont="1" applyFill="1" applyBorder="1" applyAlignment="1">
      <alignment horizontal="centerContinuous" vertical="center" wrapText="1"/>
    </xf>
    <xf numFmtId="0" fontId="12" fillId="9" borderId="0" xfId="0" applyFont="1" applyFill="1"/>
    <xf numFmtId="166" fontId="36" fillId="4" borderId="0" xfId="1" applyNumberFormat="1" applyFont="1" applyFill="1" applyBorder="1" applyAlignment="1">
      <alignment horizontal="center" vertical="center" wrapText="1"/>
    </xf>
    <xf numFmtId="0" fontId="12" fillId="0" borderId="0" xfId="0" applyFont="1" applyAlignment="1">
      <alignment horizontal="left" vertical="center" indent="2"/>
    </xf>
    <xf numFmtId="4" fontId="12" fillId="9" borderId="0" xfId="0" applyNumberFormat="1" applyFont="1" applyFill="1"/>
    <xf numFmtId="0" fontId="12" fillId="9" borderId="0" xfId="0" applyFont="1" applyFill="1" applyAlignment="1">
      <alignment horizontal="left" vertical="center" indent="2"/>
    </xf>
    <xf numFmtId="0" fontId="13" fillId="4" borderId="0" xfId="0" applyFont="1" applyFill="1" applyAlignment="1">
      <alignment horizontal="left" indent="1"/>
    </xf>
    <xf numFmtId="4" fontId="12" fillId="9" borderId="0" xfId="0" applyNumberFormat="1" applyFont="1" applyFill="1" applyAlignment="1">
      <alignment horizontal="center" vertical="center"/>
    </xf>
    <xf numFmtId="0" fontId="12" fillId="11" borderId="0" xfId="0" applyFont="1" applyFill="1"/>
    <xf numFmtId="0" fontId="15" fillId="9" borderId="0" xfId="0" applyFont="1" applyFill="1" applyAlignment="1">
      <alignment horizontal="left" vertical="center" indent="2"/>
    </xf>
    <xf numFmtId="4" fontId="15" fillId="9" borderId="0" xfId="0" applyNumberFormat="1" applyFont="1" applyFill="1"/>
    <xf numFmtId="3" fontId="12" fillId="0" borderId="0" xfId="1" applyNumberFormat="1" applyFont="1" applyFill="1" applyBorder="1" applyAlignment="1">
      <alignment vertical="center"/>
    </xf>
    <xf numFmtId="3" fontId="12" fillId="0" borderId="0" xfId="0" applyNumberFormat="1" applyFont="1" applyAlignment="1">
      <alignment horizontal="left" vertical="center" indent="1"/>
    </xf>
    <xf numFmtId="0" fontId="11" fillId="0" borderId="0" xfId="0" applyFont="1"/>
    <xf numFmtId="0" fontId="35" fillId="0" borderId="0" xfId="0" applyFont="1" applyAlignment="1">
      <alignment horizontal="left" indent="1"/>
    </xf>
    <xf numFmtId="3" fontId="12" fillId="9" borderId="0" xfId="0" applyNumberFormat="1" applyFont="1" applyFill="1" applyAlignment="1">
      <alignment horizontal="left" vertical="center" indent="1"/>
    </xf>
    <xf numFmtId="0" fontId="11" fillId="9" borderId="0" xfId="0" applyFont="1" applyFill="1"/>
    <xf numFmtId="0" fontId="35" fillId="9" borderId="0" xfId="0" applyFont="1" applyFill="1" applyAlignment="1">
      <alignment horizontal="left" indent="1"/>
    </xf>
    <xf numFmtId="3" fontId="12" fillId="0" borderId="0" xfId="0" applyNumberFormat="1" applyFont="1" applyAlignment="1">
      <alignment horizontal="left" vertical="center" indent="2"/>
    </xf>
    <xf numFmtId="3" fontId="12" fillId="9" borderId="0" xfId="0" applyNumberFormat="1" applyFont="1" applyFill="1" applyAlignment="1">
      <alignment horizontal="left" vertical="center" indent="2"/>
    </xf>
    <xf numFmtId="0" fontId="15" fillId="9" borderId="0" xfId="0" applyFont="1" applyFill="1" applyAlignment="1">
      <alignment horizontal="left" vertical="center" indent="3"/>
    </xf>
    <xf numFmtId="6" fontId="12" fillId="0" borderId="0" xfId="0" applyNumberFormat="1" applyFont="1" applyAlignment="1">
      <alignment horizontal="center" vertical="center"/>
    </xf>
    <xf numFmtId="6" fontId="12" fillId="9" borderId="0" xfId="0" applyNumberFormat="1" applyFont="1" applyFill="1" applyAlignment="1">
      <alignment horizontal="center" vertical="center"/>
    </xf>
    <xf numFmtId="0" fontId="11" fillId="0" borderId="0" xfId="0" applyFont="1" applyAlignment="1">
      <alignment horizontal="center" vertical="center"/>
    </xf>
    <xf numFmtId="2" fontId="12" fillId="0" borderId="0" xfId="0" applyNumberFormat="1" applyFont="1"/>
    <xf numFmtId="3" fontId="13" fillId="0" borderId="5" xfId="0" applyNumberFormat="1" applyFont="1" applyBorder="1"/>
    <xf numFmtId="10" fontId="12" fillId="0" borderId="11" xfId="0" applyNumberFormat="1" applyFont="1" applyBorder="1" applyAlignment="1">
      <alignment horizontal="right" vertical="center"/>
    </xf>
    <xf numFmtId="10" fontId="12" fillId="0" borderId="11" xfId="0" applyNumberFormat="1" applyFont="1" applyBorder="1"/>
    <xf numFmtId="3" fontId="13" fillId="0" borderId="5" xfId="0" applyNumberFormat="1" applyFont="1" applyBorder="1" applyAlignment="1">
      <alignment horizontal="center" vertical="center"/>
    </xf>
    <xf numFmtId="9" fontId="12" fillId="0" borderId="9" xfId="0" applyNumberFormat="1" applyFont="1" applyBorder="1" applyAlignment="1">
      <alignment horizontal="center" vertical="center"/>
    </xf>
    <xf numFmtId="0" fontId="12" fillId="0" borderId="9" xfId="0" applyFont="1" applyBorder="1" applyAlignment="1">
      <alignment horizontal="center" vertical="center"/>
    </xf>
    <xf numFmtId="9" fontId="13" fillId="0" borderId="0" xfId="0" applyNumberFormat="1" applyFont="1"/>
    <xf numFmtId="3" fontId="12" fillId="0" borderId="25" xfId="0" applyNumberFormat="1" applyFont="1" applyBorder="1"/>
    <xf numFmtId="3" fontId="12" fillId="0" borderId="25" xfId="1" applyNumberFormat="1" applyFont="1" applyFill="1" applyBorder="1" applyAlignment="1">
      <alignment vertical="center"/>
    </xf>
    <xf numFmtId="0" fontId="12" fillId="9" borderId="0" xfId="0" applyFont="1" applyFill="1" applyAlignment="1" applyProtection="1">
      <alignment vertical="center"/>
      <protection locked="0"/>
    </xf>
    <xf numFmtId="0" fontId="12" fillId="0" borderId="0" xfId="0" applyFont="1" applyAlignment="1" applyProtection="1">
      <alignment vertical="center"/>
      <protection locked="0"/>
    </xf>
    <xf numFmtId="10" fontId="12" fillId="9" borderId="0" xfId="1" applyNumberFormat="1" applyFont="1" applyFill="1" applyBorder="1" applyAlignment="1" applyProtection="1">
      <alignment horizontal="right" vertical="center"/>
      <protection locked="0"/>
    </xf>
    <xf numFmtId="10" fontId="12" fillId="0" borderId="0" xfId="1" applyNumberFormat="1" applyFont="1" applyBorder="1" applyAlignment="1" applyProtection="1">
      <alignment horizontal="right" vertical="center"/>
      <protection locked="0"/>
    </xf>
    <xf numFmtId="10" fontId="12" fillId="11" borderId="0" xfId="1" applyNumberFormat="1" applyFont="1" applyFill="1" applyBorder="1" applyProtection="1">
      <protection locked="0"/>
    </xf>
    <xf numFmtId="0" fontId="12" fillId="0" borderId="0" xfId="0" applyFont="1" applyAlignment="1" applyProtection="1">
      <alignment horizontal="right" vertical="center"/>
      <protection locked="0"/>
    </xf>
    <xf numFmtId="10" fontId="15" fillId="9" borderId="0" xfId="1" applyNumberFormat="1" applyFont="1" applyFill="1" applyBorder="1" applyAlignment="1" applyProtection="1">
      <alignment horizontal="right" vertical="center"/>
      <protection hidden="1"/>
    </xf>
    <xf numFmtId="3" fontId="12" fillId="0" borderId="0" xfId="1" applyNumberFormat="1" applyFont="1" applyFill="1" applyBorder="1" applyAlignment="1" applyProtection="1">
      <alignment vertical="center"/>
      <protection hidden="1"/>
    </xf>
    <xf numFmtId="3" fontId="15" fillId="9" borderId="0" xfId="1" applyNumberFormat="1" applyFont="1" applyFill="1" applyBorder="1" applyAlignment="1" applyProtection="1">
      <alignment vertical="center"/>
      <protection hidden="1"/>
    </xf>
    <xf numFmtId="3" fontId="20" fillId="9" borderId="0" xfId="0" applyNumberFormat="1" applyFont="1" applyFill="1" applyAlignment="1" applyProtection="1">
      <alignment horizontal="right" vertical="center"/>
      <protection hidden="1"/>
    </xf>
    <xf numFmtId="177" fontId="20" fillId="0" borderId="0" xfId="0" applyNumberFormat="1" applyFont="1" applyAlignment="1" applyProtection="1">
      <alignment horizontal="right" vertical="center"/>
      <protection hidden="1"/>
    </xf>
    <xf numFmtId="0" fontId="12" fillId="0" borderId="0" xfId="0" applyFont="1" applyProtection="1">
      <protection hidden="1"/>
    </xf>
    <xf numFmtId="0" fontId="13" fillId="4" borderId="0" xfId="0" applyFont="1" applyFill="1" applyProtection="1">
      <protection hidden="1"/>
    </xf>
    <xf numFmtId="0" fontId="13" fillId="4" borderId="0" xfId="0" applyFont="1" applyFill="1" applyAlignment="1" applyProtection="1">
      <alignment horizontal="center" vertical="center"/>
      <protection hidden="1"/>
    </xf>
    <xf numFmtId="0" fontId="14" fillId="4" borderId="0" xfId="0" applyFont="1" applyFill="1" applyAlignment="1" applyProtection="1">
      <alignment horizontal="left" vertical="center"/>
      <protection hidden="1"/>
    </xf>
    <xf numFmtId="0" fontId="15" fillId="0" borderId="0" xfId="0" applyFont="1" applyProtection="1">
      <protection hidden="1"/>
    </xf>
    <xf numFmtId="0" fontId="14" fillId="4" borderId="0" xfId="0" applyFont="1" applyFill="1" applyAlignment="1" applyProtection="1">
      <alignment horizontal="center" vertical="center"/>
      <protection hidden="1"/>
    </xf>
    <xf numFmtId="170" fontId="18" fillId="4" borderId="0" xfId="0" applyNumberFormat="1" applyFont="1" applyFill="1" applyAlignment="1" applyProtection="1">
      <alignment horizontal="center" vertical="center"/>
      <protection hidden="1"/>
    </xf>
    <xf numFmtId="0" fontId="15" fillId="0" borderId="0" xfId="0" quotePrefix="1" applyFont="1" applyAlignment="1" applyProtection="1">
      <alignment horizontal="center"/>
      <protection hidden="1"/>
    </xf>
    <xf numFmtId="0" fontId="15" fillId="0" borderId="0" xfId="0" applyFont="1" applyAlignment="1" applyProtection="1">
      <alignment horizontal="center" vertical="center"/>
      <protection hidden="1"/>
    </xf>
    <xf numFmtId="0" fontId="25" fillId="0" borderId="0" xfId="0" applyFont="1" applyAlignment="1" applyProtection="1">
      <alignment horizontal="center" vertical="center"/>
      <protection hidden="1"/>
    </xf>
    <xf numFmtId="0" fontId="23" fillId="0" borderId="0" xfId="0" applyFont="1" applyAlignment="1" applyProtection="1">
      <alignment horizontal="center" vertical="center"/>
      <protection hidden="1"/>
    </xf>
    <xf numFmtId="165" fontId="15" fillId="0" borderId="0" xfId="2" applyFont="1" applyBorder="1" applyAlignment="1" applyProtection="1">
      <alignment horizontal="center"/>
      <protection hidden="1"/>
    </xf>
    <xf numFmtId="166" fontId="15" fillId="0" borderId="0" xfId="1" applyNumberFormat="1" applyFont="1" applyBorder="1" applyAlignment="1" applyProtection="1">
      <alignment horizontal="center"/>
      <protection hidden="1"/>
    </xf>
    <xf numFmtId="167" fontId="16" fillId="0" borderId="0" xfId="2" applyNumberFormat="1" applyFont="1" applyBorder="1" applyAlignment="1" applyProtection="1">
      <alignment horizontal="center"/>
      <protection hidden="1"/>
    </xf>
    <xf numFmtId="171" fontId="16" fillId="0" borderId="0" xfId="2" applyNumberFormat="1" applyFont="1" applyBorder="1" applyAlignment="1" applyProtection="1">
      <alignment horizontal="center"/>
      <protection hidden="1"/>
    </xf>
    <xf numFmtId="0" fontId="12" fillId="0" borderId="0" xfId="0" applyFont="1" applyAlignment="1" applyProtection="1">
      <alignment horizontal="center" vertical="center"/>
      <protection hidden="1"/>
    </xf>
    <xf numFmtId="0" fontId="15" fillId="5" borderId="0" xfId="0" quotePrefix="1" applyFont="1" applyFill="1" applyAlignment="1" applyProtection="1">
      <alignment horizontal="left" vertical="center"/>
      <protection hidden="1"/>
    </xf>
    <xf numFmtId="0" fontId="15" fillId="5" borderId="0" xfId="0" quotePrefix="1" applyFont="1" applyFill="1" applyAlignment="1" applyProtection="1">
      <alignment horizontal="center" vertical="center"/>
      <protection hidden="1"/>
    </xf>
    <xf numFmtId="167" fontId="15" fillId="5" borderId="0" xfId="2" applyNumberFormat="1" applyFont="1" applyFill="1" applyBorder="1" applyAlignment="1" applyProtection="1">
      <alignment horizontal="center" vertical="center"/>
      <protection hidden="1"/>
    </xf>
    <xf numFmtId="167" fontId="15" fillId="5" borderId="0" xfId="2" applyNumberFormat="1" applyFont="1" applyFill="1" applyBorder="1" applyAlignment="1" applyProtection="1">
      <alignment vertical="center"/>
      <protection hidden="1"/>
    </xf>
    <xf numFmtId="167" fontId="15" fillId="0" borderId="0" xfId="2" applyNumberFormat="1" applyFont="1" applyFill="1" applyBorder="1" applyAlignment="1" applyProtection="1">
      <alignment vertical="center"/>
      <protection hidden="1"/>
    </xf>
    <xf numFmtId="0" fontId="12" fillId="0" borderId="23" xfId="0" applyFont="1" applyBorder="1" applyAlignment="1" applyProtection="1">
      <alignment horizontal="left" vertical="center" indent="1"/>
      <protection hidden="1"/>
    </xf>
    <xf numFmtId="4" fontId="13" fillId="0" borderId="0" xfId="0" applyNumberFormat="1" applyFont="1" applyAlignment="1" applyProtection="1">
      <alignment horizontal="right" vertical="center"/>
      <protection hidden="1"/>
    </xf>
    <xf numFmtId="4" fontId="12" fillId="0" borderId="0" xfId="0" applyNumberFormat="1" applyFont="1" applyProtection="1">
      <protection hidden="1"/>
    </xf>
    <xf numFmtId="0" fontId="12" fillId="7" borderId="1" xfId="0" applyFont="1" applyFill="1" applyBorder="1" applyAlignment="1" applyProtection="1">
      <alignment horizontal="left" vertical="center" indent="1"/>
      <protection hidden="1"/>
    </xf>
    <xf numFmtId="4" fontId="34" fillId="7" borderId="0" xfId="0" applyNumberFormat="1" applyFont="1" applyFill="1" applyProtection="1">
      <protection hidden="1"/>
    </xf>
    <xf numFmtId="4" fontId="12" fillId="7" borderId="0" xfId="0" applyNumberFormat="1" applyFont="1" applyFill="1" applyProtection="1">
      <protection hidden="1"/>
    </xf>
    <xf numFmtId="4" fontId="34" fillId="0" borderId="0" xfId="0" applyNumberFormat="1" applyFont="1" applyProtection="1">
      <protection hidden="1"/>
    </xf>
    <xf numFmtId="0" fontId="34" fillId="0" borderId="0" xfId="0" applyFont="1" applyAlignment="1" applyProtection="1">
      <alignment horizontal="center" vertical="center"/>
      <protection hidden="1"/>
    </xf>
    <xf numFmtId="4" fontId="13" fillId="0" borderId="0" xfId="0" applyNumberFormat="1" applyFont="1" applyProtection="1">
      <protection hidden="1"/>
    </xf>
    <xf numFmtId="4" fontId="37" fillId="7" borderId="0" xfId="0" applyNumberFormat="1" applyFont="1" applyFill="1" applyProtection="1">
      <protection hidden="1"/>
    </xf>
    <xf numFmtId="0" fontId="12" fillId="0" borderId="1" xfId="0" applyFont="1" applyBorder="1" applyAlignment="1" applyProtection="1">
      <alignment horizontal="left" vertical="center" indent="1"/>
      <protection hidden="1"/>
    </xf>
    <xf numFmtId="10" fontId="12" fillId="0" borderId="0" xfId="1" applyNumberFormat="1" applyFont="1" applyBorder="1" applyProtection="1">
      <protection hidden="1"/>
    </xf>
    <xf numFmtId="0" fontId="12" fillId="0" borderId="0" xfId="0" applyFont="1" applyAlignment="1" applyProtection="1">
      <alignment horizontal="left" vertical="top" wrapText="1"/>
      <protection hidden="1"/>
    </xf>
    <xf numFmtId="0" fontId="12" fillId="0" borderId="0" xfId="0" applyFont="1" applyAlignment="1" applyProtection="1">
      <alignment horizontal="left" indent="1"/>
      <protection hidden="1"/>
    </xf>
    <xf numFmtId="0" fontId="12" fillId="0" borderId="0" xfId="0" applyFont="1" applyAlignment="1" applyProtection="1">
      <alignment horizontal="right" vertical="center"/>
      <protection hidden="1"/>
    </xf>
    <xf numFmtId="0" fontId="12" fillId="7" borderId="0" xfId="0" applyFont="1" applyFill="1" applyAlignment="1" applyProtection="1">
      <alignment horizontal="left" indent="1"/>
      <protection hidden="1"/>
    </xf>
    <xf numFmtId="0" fontId="12" fillId="7" borderId="0" xfId="0" applyFont="1" applyFill="1" applyProtection="1">
      <protection hidden="1"/>
    </xf>
    <xf numFmtId="0" fontId="21" fillId="7" borderId="0" xfId="0" applyFont="1" applyFill="1" applyProtection="1">
      <protection hidden="1"/>
    </xf>
    <xf numFmtId="0" fontId="12" fillId="7" borderId="0" xfId="0" applyFont="1" applyFill="1" applyAlignment="1" applyProtection="1">
      <alignment horizontal="right" vertical="center"/>
      <protection hidden="1"/>
    </xf>
    <xf numFmtId="0" fontId="12" fillId="0" borderId="0" xfId="0" applyFont="1" applyAlignment="1" applyProtection="1">
      <alignment horizontal="right"/>
      <protection hidden="1"/>
    </xf>
    <xf numFmtId="9" fontId="12" fillId="0" borderId="0" xfId="0" applyNumberFormat="1" applyFont="1" applyAlignment="1" applyProtection="1">
      <alignment horizontal="right" vertical="center"/>
      <protection hidden="1"/>
    </xf>
    <xf numFmtId="0" fontId="12" fillId="7" borderId="0" xfId="0" applyFont="1" applyFill="1" applyAlignment="1" applyProtection="1">
      <alignment horizontal="center" vertical="center"/>
      <protection hidden="1"/>
    </xf>
    <xf numFmtId="9" fontId="37" fillId="7" borderId="0" xfId="1" applyFont="1" applyFill="1" applyBorder="1" applyAlignment="1" applyProtection="1">
      <alignment horizontal="right" vertical="center"/>
      <protection hidden="1"/>
    </xf>
    <xf numFmtId="9" fontId="12" fillId="7" borderId="0" xfId="1" applyFont="1" applyFill="1" applyBorder="1" applyAlignment="1" applyProtection="1">
      <alignment horizontal="right" vertical="center"/>
      <protection hidden="1"/>
    </xf>
    <xf numFmtId="0" fontId="12" fillId="0" borderId="0" xfId="0" applyFont="1" applyAlignment="1" applyProtection="1">
      <alignment horizontal="left" vertical="center" indent="1"/>
      <protection hidden="1"/>
    </xf>
    <xf numFmtId="174" fontId="12" fillId="0" borderId="0" xfId="0" applyNumberFormat="1" applyFont="1" applyProtection="1">
      <protection hidden="1"/>
    </xf>
    <xf numFmtId="10" fontId="12" fillId="0" borderId="0" xfId="1" applyNumberFormat="1" applyFont="1" applyFill="1" applyBorder="1" applyAlignment="1" applyProtection="1">
      <alignment horizontal="right" vertical="center"/>
      <protection hidden="1"/>
    </xf>
    <xf numFmtId="3" fontId="12" fillId="0" borderId="0" xfId="0" applyNumberFormat="1" applyFont="1" applyProtection="1">
      <protection hidden="1"/>
    </xf>
    <xf numFmtId="0" fontId="12" fillId="7" borderId="0" xfId="0" applyFont="1" applyFill="1" applyAlignment="1" applyProtection="1">
      <alignment horizontal="left" vertical="center" indent="1"/>
      <protection hidden="1"/>
    </xf>
    <xf numFmtId="3" fontId="12" fillId="7" borderId="0" xfId="0" applyNumberFormat="1" applyFont="1" applyFill="1" applyProtection="1">
      <protection hidden="1"/>
    </xf>
    <xf numFmtId="9" fontId="12" fillId="7" borderId="0" xfId="0" applyNumberFormat="1" applyFont="1" applyFill="1" applyProtection="1">
      <protection hidden="1"/>
    </xf>
    <xf numFmtId="9" fontId="12" fillId="0" borderId="0" xfId="0" applyNumberFormat="1" applyFont="1" applyProtection="1">
      <protection hidden="1"/>
    </xf>
    <xf numFmtId="166" fontId="12" fillId="0" borderId="0" xfId="1" applyNumberFormat="1" applyFont="1" applyFill="1" applyBorder="1" applyProtection="1">
      <protection hidden="1"/>
    </xf>
    <xf numFmtId="0" fontId="12" fillId="0" borderId="15" xfId="0" applyFont="1" applyBorder="1" applyAlignment="1" applyProtection="1">
      <alignment horizontal="center" vertical="center"/>
      <protection hidden="1"/>
    </xf>
    <xf numFmtId="10" fontId="12" fillId="0" borderId="16" xfId="1" applyNumberFormat="1" applyFont="1" applyBorder="1" applyAlignment="1" applyProtection="1">
      <alignment horizontal="center" vertical="center"/>
      <protection hidden="1"/>
    </xf>
    <xf numFmtId="8" fontId="12" fillId="0" borderId="17" xfId="0" applyNumberFormat="1" applyFont="1" applyBorder="1" applyProtection="1">
      <protection hidden="1"/>
    </xf>
    <xf numFmtId="0" fontId="12" fillId="0" borderId="24" xfId="0" applyFont="1" applyBorder="1" applyProtection="1">
      <protection hidden="1"/>
    </xf>
    <xf numFmtId="3" fontId="12" fillId="0" borderId="9" xfId="0" applyNumberFormat="1" applyFont="1" applyBorder="1" applyProtection="1">
      <protection hidden="1"/>
    </xf>
    <xf numFmtId="0" fontId="12" fillId="0" borderId="10" xfId="0" applyFont="1" applyBorder="1" applyProtection="1">
      <protection hidden="1"/>
    </xf>
    <xf numFmtId="0" fontId="12" fillId="0" borderId="11" xfId="0" applyFont="1" applyBorder="1" applyAlignment="1" applyProtection="1">
      <alignment horizontal="center" vertical="center"/>
      <protection hidden="1"/>
    </xf>
    <xf numFmtId="3" fontId="12" fillId="0" borderId="5" xfId="0" applyNumberFormat="1" applyFont="1" applyBorder="1" applyProtection="1">
      <protection hidden="1"/>
    </xf>
    <xf numFmtId="0" fontId="12" fillId="0" borderId="16" xfId="0" applyFont="1" applyBorder="1" applyProtection="1">
      <protection hidden="1"/>
    </xf>
    <xf numFmtId="0" fontId="12" fillId="0" borderId="17" xfId="0" applyFont="1" applyBorder="1" applyProtection="1">
      <protection hidden="1"/>
    </xf>
    <xf numFmtId="0" fontId="12" fillId="0" borderId="24" xfId="0" applyFont="1" applyBorder="1" applyAlignment="1" applyProtection="1">
      <alignment horizontal="center" vertical="center"/>
      <protection hidden="1"/>
    </xf>
    <xf numFmtId="3" fontId="12" fillId="0" borderId="9" xfId="0" applyNumberFormat="1" applyFont="1" applyBorder="1" applyAlignment="1" applyProtection="1">
      <alignment horizontal="right" vertical="center"/>
      <protection hidden="1"/>
    </xf>
    <xf numFmtId="0" fontId="12" fillId="0" borderId="10" xfId="0" applyFont="1" applyBorder="1" applyAlignment="1" applyProtection="1">
      <alignment horizontal="center" vertical="center"/>
      <protection hidden="1"/>
    </xf>
    <xf numFmtId="3" fontId="12" fillId="0" borderId="5" xfId="0" applyNumberFormat="1" applyFont="1" applyBorder="1" applyAlignment="1" applyProtection="1">
      <alignment horizontal="right" vertical="center"/>
      <protection hidden="1"/>
    </xf>
    <xf numFmtId="0" fontId="12" fillId="4" borderId="0" xfId="0" applyFont="1" applyFill="1" applyAlignment="1" applyProtection="1">
      <alignment horizontal="center" vertical="center"/>
      <protection hidden="1"/>
    </xf>
    <xf numFmtId="0" fontId="13" fillId="4" borderId="0" xfId="0" applyFont="1" applyFill="1" applyAlignment="1" applyProtection="1">
      <alignment vertical="center"/>
      <protection hidden="1"/>
    </xf>
    <xf numFmtId="0" fontId="15" fillId="4" borderId="0" xfId="0" applyFont="1" applyFill="1" applyAlignment="1" applyProtection="1">
      <alignment horizontal="center" vertical="center"/>
      <protection hidden="1"/>
    </xf>
    <xf numFmtId="10" fontId="12" fillId="0" borderId="0" xfId="1" applyNumberFormat="1" applyFont="1" applyProtection="1">
      <protection hidden="1"/>
    </xf>
    <xf numFmtId="9" fontId="12" fillId="0" borderId="0" xfId="1" applyFont="1" applyProtection="1">
      <protection hidden="1"/>
    </xf>
    <xf numFmtId="0" fontId="12" fillId="0" borderId="22" xfId="0" applyFont="1" applyBorder="1" applyAlignment="1" applyProtection="1">
      <alignment horizontal="left" vertical="center" indent="1"/>
      <protection hidden="1"/>
    </xf>
    <xf numFmtId="2" fontId="20" fillId="0" borderId="0" xfId="0" applyNumberFormat="1" applyFont="1" applyProtection="1">
      <protection hidden="1"/>
    </xf>
    <xf numFmtId="0" fontId="12" fillId="0" borderId="24" xfId="0" applyFont="1" applyBorder="1" applyAlignment="1" applyProtection="1">
      <alignment horizontal="left" vertical="center" indent="1"/>
      <protection hidden="1"/>
    </xf>
    <xf numFmtId="0" fontId="20" fillId="0" borderId="0" xfId="0" applyFont="1" applyProtection="1">
      <protection hidden="1"/>
    </xf>
    <xf numFmtId="2" fontId="12" fillId="0" borderId="0" xfId="0" applyNumberFormat="1" applyFont="1" applyProtection="1">
      <protection hidden="1"/>
    </xf>
    <xf numFmtId="0" fontId="12" fillId="0" borderId="0" xfId="0" applyFont="1" applyAlignment="1" applyProtection="1">
      <alignment horizontal="left" indent="2"/>
      <protection hidden="1"/>
    </xf>
    <xf numFmtId="0" fontId="0" fillId="0" borderId="0" xfId="0" applyProtection="1">
      <protection hidden="1"/>
    </xf>
    <xf numFmtId="166" fontId="12" fillId="0" borderId="0" xfId="0" applyNumberFormat="1" applyFont="1" applyProtection="1">
      <protection hidden="1"/>
    </xf>
    <xf numFmtId="0" fontId="12" fillId="0" borderId="10" xfId="0" applyFont="1" applyBorder="1" applyAlignment="1" applyProtection="1">
      <alignment horizontal="left" indent="1"/>
      <protection hidden="1"/>
    </xf>
    <xf numFmtId="0" fontId="12" fillId="0" borderId="11" xfId="0" applyFont="1" applyBorder="1" applyProtection="1">
      <protection hidden="1"/>
    </xf>
    <xf numFmtId="0" fontId="12" fillId="0" borderId="10" xfId="0" applyFont="1" applyBorder="1" applyAlignment="1" applyProtection="1">
      <alignment horizontal="left" vertical="center" indent="1"/>
      <protection hidden="1"/>
    </xf>
    <xf numFmtId="0" fontId="20" fillId="4" borderId="0" xfId="0" applyFont="1" applyFill="1" applyAlignment="1" applyProtection="1">
      <alignment horizontal="center" vertical="center"/>
      <protection hidden="1"/>
    </xf>
    <xf numFmtId="0" fontId="40" fillId="4" borderId="0" xfId="0" applyFont="1" applyFill="1" applyAlignment="1" applyProtection="1">
      <alignment horizontal="center" vertical="center"/>
      <protection hidden="1"/>
    </xf>
    <xf numFmtId="0" fontId="45" fillId="0" borderId="0" xfId="0" applyFont="1" applyAlignment="1" applyProtection="1">
      <alignment horizontal="center" vertical="center"/>
      <protection hidden="1"/>
    </xf>
    <xf numFmtId="167" fontId="40" fillId="5" borderId="0" xfId="2" applyNumberFormat="1" applyFont="1" applyFill="1" applyBorder="1" applyAlignment="1" applyProtection="1">
      <alignment horizontal="center" vertical="center"/>
      <protection hidden="1"/>
    </xf>
    <xf numFmtId="0" fontId="20" fillId="0" borderId="0" xfId="0" applyFont="1" applyAlignment="1" applyProtection="1">
      <alignment horizontal="center" vertical="center"/>
      <protection hidden="1"/>
    </xf>
    <xf numFmtId="0" fontId="40" fillId="0" borderId="0" xfId="0" applyFont="1" applyProtection="1">
      <protection hidden="1"/>
    </xf>
    <xf numFmtId="0" fontId="12" fillId="0" borderId="9" xfId="0" applyFont="1" applyBorder="1" applyProtection="1">
      <protection hidden="1"/>
    </xf>
    <xf numFmtId="0" fontId="12" fillId="0" borderId="5" xfId="0" applyFont="1" applyBorder="1" applyProtection="1">
      <protection hidden="1"/>
    </xf>
    <xf numFmtId="0" fontId="13" fillId="0" borderId="0" xfId="0" applyFont="1" applyProtection="1">
      <protection hidden="1"/>
    </xf>
    <xf numFmtId="3" fontId="12" fillId="0" borderId="11" xfId="0" applyNumberFormat="1" applyFont="1" applyBorder="1" applyProtection="1">
      <protection hidden="1"/>
    </xf>
    <xf numFmtId="0" fontId="20" fillId="0" borderId="0" xfId="0" applyFont="1" applyAlignment="1" applyProtection="1">
      <alignment horizontal="right" vertical="center"/>
      <protection hidden="1"/>
    </xf>
    <xf numFmtId="0" fontId="12" fillId="0" borderId="24" xfId="0" applyFont="1" applyBorder="1" applyAlignment="1" applyProtection="1">
      <alignment horizontal="left" indent="1"/>
      <protection hidden="1"/>
    </xf>
    <xf numFmtId="167" fontId="12" fillId="0" borderId="0" xfId="0" applyNumberFormat="1" applyFont="1" applyProtection="1">
      <protection hidden="1"/>
    </xf>
    <xf numFmtId="167" fontId="12" fillId="0" borderId="16" xfId="2" applyNumberFormat="1" applyFont="1" applyBorder="1" applyProtection="1">
      <protection hidden="1"/>
    </xf>
    <xf numFmtId="167" fontId="12" fillId="0" borderId="17" xfId="2" applyNumberFormat="1" applyFont="1" applyBorder="1" applyProtection="1">
      <protection hidden="1"/>
    </xf>
    <xf numFmtId="167" fontId="12" fillId="0" borderId="0" xfId="2" applyNumberFormat="1" applyFont="1" applyBorder="1" applyProtection="1">
      <protection hidden="1"/>
    </xf>
    <xf numFmtId="167" fontId="12" fillId="0" borderId="9" xfId="2" applyNumberFormat="1" applyFont="1" applyBorder="1" applyProtection="1">
      <protection hidden="1"/>
    </xf>
    <xf numFmtId="167" fontId="12" fillId="0" borderId="11" xfId="2" applyNumberFormat="1" applyFont="1" applyBorder="1" applyProtection="1">
      <protection hidden="1"/>
    </xf>
    <xf numFmtId="167" fontId="12" fillId="0" borderId="5" xfId="2" applyNumberFormat="1" applyFont="1" applyBorder="1" applyProtection="1">
      <protection hidden="1"/>
    </xf>
    <xf numFmtId="167" fontId="12" fillId="0" borderId="0" xfId="2" applyNumberFormat="1" applyFont="1" applyProtection="1">
      <protection hidden="1"/>
    </xf>
    <xf numFmtId="166" fontId="12" fillId="0" borderId="0" xfId="1" applyNumberFormat="1" applyFont="1" applyProtection="1">
      <protection hidden="1"/>
    </xf>
    <xf numFmtId="167" fontId="12" fillId="0" borderId="11" xfId="0" applyNumberFormat="1" applyFont="1" applyBorder="1" applyProtection="1">
      <protection hidden="1"/>
    </xf>
    <xf numFmtId="164" fontId="14" fillId="4" borderId="0" xfId="0" applyNumberFormat="1" applyFont="1" applyFill="1" applyProtection="1">
      <protection hidden="1"/>
    </xf>
    <xf numFmtId="169" fontId="15" fillId="0" borderId="0" xfId="1" applyNumberFormat="1" applyFont="1" applyBorder="1" applyAlignment="1" applyProtection="1">
      <alignment horizontal="center"/>
      <protection hidden="1"/>
    </xf>
    <xf numFmtId="0" fontId="20" fillId="0" borderId="0" xfId="11" applyFont="1" applyProtection="1">
      <protection hidden="1"/>
    </xf>
    <xf numFmtId="0" fontId="20" fillId="0" borderId="0" xfId="11" applyFont="1" applyAlignment="1" applyProtection="1">
      <alignment horizontal="left" indent="1"/>
      <protection hidden="1"/>
    </xf>
    <xf numFmtId="0" fontId="20" fillId="0" borderId="0" xfId="11" applyFont="1" applyAlignment="1" applyProtection="1">
      <alignment horizontal="center" vertical="top"/>
      <protection hidden="1"/>
    </xf>
    <xf numFmtId="3" fontId="20" fillId="0" borderId="0" xfId="11" applyNumberFormat="1" applyFont="1" applyProtection="1">
      <protection hidden="1"/>
    </xf>
    <xf numFmtId="0" fontId="20" fillId="9" borderId="0" xfId="11" applyFont="1" applyFill="1" applyAlignment="1" applyProtection="1">
      <alignment horizontal="left" indent="1"/>
      <protection hidden="1"/>
    </xf>
    <xf numFmtId="0" fontId="20" fillId="9" borderId="0" xfId="11" applyFont="1" applyFill="1" applyAlignment="1" applyProtection="1">
      <alignment horizontal="center" vertical="top"/>
      <protection hidden="1"/>
    </xf>
    <xf numFmtId="3" fontId="20" fillId="9" borderId="0" xfId="11" applyNumberFormat="1" applyFont="1" applyFill="1" applyProtection="1">
      <protection hidden="1"/>
    </xf>
    <xf numFmtId="0" fontId="20" fillId="0" borderId="0" xfId="19" applyFont="1" applyProtection="1">
      <protection hidden="1"/>
    </xf>
    <xf numFmtId="0" fontId="20" fillId="0" borderId="0" xfId="19" applyFont="1" applyAlignment="1" applyProtection="1">
      <alignment horizontal="right" vertical="top"/>
      <protection hidden="1"/>
    </xf>
    <xf numFmtId="0" fontId="20" fillId="0" borderId="0" xfId="11" applyFont="1" applyAlignment="1" applyProtection="1">
      <alignment horizontal="right" vertical="top"/>
      <protection hidden="1"/>
    </xf>
    <xf numFmtId="165" fontId="20" fillId="0" borderId="0" xfId="11" applyNumberFormat="1" applyFont="1" applyProtection="1">
      <protection hidden="1"/>
    </xf>
    <xf numFmtId="167" fontId="32" fillId="0" borderId="0" xfId="11" applyNumberFormat="1" applyFont="1" applyProtection="1">
      <protection hidden="1"/>
    </xf>
    <xf numFmtId="167" fontId="20" fillId="0" borderId="0" xfId="11" applyNumberFormat="1" applyFont="1" applyProtection="1">
      <protection hidden="1"/>
    </xf>
    <xf numFmtId="0" fontId="15" fillId="2" borderId="0" xfId="0" quotePrefix="1" applyFont="1" applyFill="1" applyAlignment="1" applyProtection="1">
      <alignment horizontal="left" vertical="center" indent="1"/>
      <protection hidden="1"/>
    </xf>
    <xf numFmtId="0" fontId="15" fillId="2" borderId="0" xfId="0" quotePrefix="1" applyFont="1" applyFill="1" applyAlignment="1" applyProtection="1">
      <alignment horizontal="center" vertical="center"/>
      <protection hidden="1"/>
    </xf>
    <xf numFmtId="167" fontId="15" fillId="2" borderId="0" xfId="2" applyNumberFormat="1" applyFont="1" applyFill="1" applyBorder="1" applyAlignment="1" applyProtection="1">
      <alignment horizontal="center" vertical="center"/>
      <protection hidden="1"/>
    </xf>
    <xf numFmtId="167" fontId="15" fillId="2" borderId="0" xfId="2" applyNumberFormat="1" applyFont="1" applyFill="1" applyBorder="1" applyAlignment="1" applyProtection="1">
      <alignment vertical="center"/>
      <protection hidden="1"/>
    </xf>
    <xf numFmtId="167" fontId="12" fillId="0" borderId="0" xfId="2" applyNumberFormat="1" applyFont="1" applyFill="1" applyBorder="1" applyProtection="1">
      <protection hidden="1"/>
    </xf>
    <xf numFmtId="10" fontId="12" fillId="0" borderId="0" xfId="0" applyNumberFormat="1" applyFont="1" applyAlignment="1" applyProtection="1">
      <alignment horizontal="center" vertical="center"/>
      <protection hidden="1"/>
    </xf>
    <xf numFmtId="10" fontId="20" fillId="0" borderId="0" xfId="0" applyNumberFormat="1" applyFont="1" applyAlignment="1" applyProtection="1">
      <alignment horizontal="center" vertical="center"/>
      <protection hidden="1"/>
    </xf>
    <xf numFmtId="0" fontId="16" fillId="0" borderId="0" xfId="0" applyFont="1" applyAlignment="1" applyProtection="1">
      <alignment horizontal="center" vertical="center"/>
      <protection hidden="1"/>
    </xf>
    <xf numFmtId="38" fontId="12" fillId="0" borderId="0" xfId="2" applyNumberFormat="1" applyFont="1" applyFill="1" applyBorder="1" applyProtection="1">
      <protection hidden="1"/>
    </xf>
    <xf numFmtId="169" fontId="12" fillId="0" borderId="0" xfId="1" applyNumberFormat="1" applyFont="1" applyBorder="1" applyProtection="1">
      <protection hidden="1"/>
    </xf>
    <xf numFmtId="168" fontId="12" fillId="0" borderId="0" xfId="2" applyNumberFormat="1" applyFont="1" applyBorder="1" applyProtection="1">
      <protection hidden="1"/>
    </xf>
    <xf numFmtId="0" fontId="15" fillId="7" borderId="15" xfId="0" applyFont="1" applyFill="1" applyBorder="1" applyAlignment="1" applyProtection="1">
      <alignment horizontal="left" indent="1"/>
      <protection hidden="1"/>
    </xf>
    <xf numFmtId="0" fontId="15" fillId="7" borderId="16" xfId="0" applyFont="1" applyFill="1" applyBorder="1" applyAlignment="1" applyProtection="1">
      <alignment horizontal="center" vertical="center"/>
      <protection hidden="1"/>
    </xf>
    <xf numFmtId="167" fontId="15" fillId="7" borderId="16" xfId="2" applyNumberFormat="1" applyFont="1" applyFill="1" applyBorder="1" applyProtection="1">
      <protection hidden="1"/>
    </xf>
    <xf numFmtId="167" fontId="15" fillId="7" borderId="17" xfId="2" applyNumberFormat="1" applyFont="1" applyFill="1" applyBorder="1" applyProtection="1">
      <protection hidden="1"/>
    </xf>
    <xf numFmtId="0" fontId="12" fillId="9" borderId="22" xfId="0" applyFont="1" applyFill="1" applyBorder="1" applyAlignment="1" applyProtection="1">
      <alignment horizontal="left" indent="2"/>
      <protection hidden="1"/>
    </xf>
    <xf numFmtId="0" fontId="12" fillId="9" borderId="0" xfId="0" applyFont="1" applyFill="1" applyAlignment="1" applyProtection="1">
      <alignment horizontal="center" vertical="center"/>
      <protection hidden="1"/>
    </xf>
    <xf numFmtId="167" fontId="12" fillId="9" borderId="0" xfId="2" applyNumberFormat="1" applyFont="1" applyFill="1" applyBorder="1" applyProtection="1">
      <protection hidden="1"/>
    </xf>
    <xf numFmtId="0" fontId="12" fillId="0" borderId="22" xfId="0" applyFont="1" applyBorder="1" applyAlignment="1" applyProtection="1">
      <alignment horizontal="left" vertical="center" indent="3"/>
      <protection hidden="1"/>
    </xf>
    <xf numFmtId="10" fontId="12" fillId="0" borderId="0" xfId="1" applyNumberFormat="1" applyFont="1" applyFill="1" applyBorder="1" applyAlignment="1" applyProtection="1">
      <alignment horizontal="center" vertical="center"/>
      <protection hidden="1"/>
    </xf>
    <xf numFmtId="167" fontId="12" fillId="0" borderId="0" xfId="2" applyNumberFormat="1" applyFont="1" applyFill="1" applyBorder="1" applyAlignment="1" applyProtection="1">
      <alignment vertical="center"/>
      <protection hidden="1"/>
    </xf>
    <xf numFmtId="0" fontId="15" fillId="0" borderId="22" xfId="0" applyFont="1" applyBorder="1" applyAlignment="1" applyProtection="1">
      <alignment horizontal="left" indent="1"/>
      <protection hidden="1"/>
    </xf>
    <xf numFmtId="167" fontId="15" fillId="0" borderId="9" xfId="2" applyNumberFormat="1" applyFont="1" applyFill="1" applyBorder="1" applyProtection="1">
      <protection hidden="1"/>
    </xf>
    <xf numFmtId="0" fontId="12" fillId="0" borderId="22" xfId="0" applyFont="1" applyBorder="1" applyAlignment="1" applyProtection="1">
      <alignment horizontal="left" indent="2"/>
      <protection hidden="1"/>
    </xf>
    <xf numFmtId="0" fontId="12" fillId="0" borderId="10" xfId="0" applyFont="1" applyBorder="1" applyAlignment="1" applyProtection="1">
      <alignment horizontal="left" indent="2"/>
      <protection hidden="1"/>
    </xf>
    <xf numFmtId="10" fontId="12" fillId="0" borderId="11" xfId="1" applyNumberFormat="1" applyFont="1" applyFill="1" applyBorder="1" applyAlignment="1" applyProtection="1">
      <alignment horizontal="center" vertical="center"/>
      <protection hidden="1"/>
    </xf>
    <xf numFmtId="167" fontId="12" fillId="0" borderId="11" xfId="2" applyNumberFormat="1" applyFont="1" applyFill="1" applyBorder="1" applyAlignment="1" applyProtection="1">
      <alignment vertical="center"/>
      <protection hidden="1"/>
    </xf>
    <xf numFmtId="10" fontId="12" fillId="7" borderId="16" xfId="0" applyNumberFormat="1" applyFont="1" applyFill="1" applyBorder="1" applyAlignment="1" applyProtection="1">
      <alignment horizontal="center" vertical="center"/>
      <protection hidden="1"/>
    </xf>
    <xf numFmtId="43" fontId="20" fillId="0" borderId="0" xfId="19" applyNumberFormat="1" applyFont="1" applyProtection="1">
      <protection hidden="1"/>
    </xf>
    <xf numFmtId="0" fontId="12" fillId="0" borderId="0" xfId="0" applyFont="1" applyAlignment="1" applyProtection="1">
      <alignment horizontal="left" indent="3"/>
      <protection hidden="1"/>
    </xf>
    <xf numFmtId="167" fontId="13" fillId="0" borderId="0" xfId="2" applyNumberFormat="1" applyFont="1" applyFill="1" applyBorder="1" applyProtection="1">
      <protection hidden="1"/>
    </xf>
    <xf numFmtId="0" fontId="13" fillId="0" borderId="0" xfId="0" applyFont="1" applyAlignment="1" applyProtection="1">
      <alignment horizontal="center" vertical="center"/>
      <protection hidden="1"/>
    </xf>
    <xf numFmtId="167" fontId="12" fillId="9" borderId="0" xfId="0" applyNumberFormat="1" applyFont="1" applyFill="1" applyProtection="1">
      <protection hidden="1"/>
    </xf>
    <xf numFmtId="0" fontId="14" fillId="4" borderId="0" xfId="0" applyFont="1" applyFill="1" applyAlignment="1" applyProtection="1">
      <alignment vertical="center"/>
      <protection hidden="1"/>
    </xf>
    <xf numFmtId="38" fontId="12" fillId="0" borderId="0" xfId="2" applyNumberFormat="1" applyFont="1" applyBorder="1" applyProtection="1">
      <protection hidden="1"/>
    </xf>
    <xf numFmtId="38" fontId="12" fillId="0" borderId="0" xfId="0" applyNumberFormat="1" applyFont="1" applyProtection="1">
      <protection hidden="1"/>
    </xf>
    <xf numFmtId="166" fontId="13" fillId="0" borderId="0" xfId="1" applyNumberFormat="1" applyFont="1" applyBorder="1" applyAlignment="1" applyProtection="1">
      <alignment horizontal="center" vertical="center"/>
      <protection hidden="1"/>
    </xf>
    <xf numFmtId="168" fontId="12" fillId="0" borderId="0" xfId="2" applyNumberFormat="1" applyFont="1" applyFill="1" applyBorder="1" applyAlignment="1" applyProtection="1">
      <alignment horizontal="right"/>
      <protection hidden="1"/>
    </xf>
    <xf numFmtId="10" fontId="17" fillId="0" borderId="0" xfId="1" applyNumberFormat="1" applyFont="1" applyFill="1" applyBorder="1" applyProtection="1">
      <protection hidden="1"/>
    </xf>
    <xf numFmtId="168" fontId="12" fillId="0" borderId="0" xfId="2" applyNumberFormat="1" applyFont="1" applyBorder="1" applyAlignment="1" applyProtection="1">
      <alignment horizontal="right"/>
      <protection hidden="1"/>
    </xf>
    <xf numFmtId="0" fontId="15" fillId="3" borderId="3" xfId="0" applyFont="1" applyFill="1" applyBorder="1" applyAlignment="1" applyProtection="1">
      <alignment horizontal="left"/>
      <protection hidden="1"/>
    </xf>
    <xf numFmtId="0" fontId="15" fillId="3" borderId="2" xfId="0" applyFont="1" applyFill="1" applyBorder="1" applyAlignment="1" applyProtection="1">
      <alignment horizontal="center" vertical="center"/>
      <protection hidden="1"/>
    </xf>
    <xf numFmtId="167" fontId="15" fillId="3" borderId="2" xfId="2" applyNumberFormat="1" applyFont="1" applyFill="1" applyBorder="1" applyProtection="1">
      <protection hidden="1"/>
    </xf>
    <xf numFmtId="167" fontId="15" fillId="3" borderId="7" xfId="2" applyNumberFormat="1" applyFont="1" applyFill="1" applyBorder="1" applyProtection="1">
      <protection hidden="1"/>
    </xf>
    <xf numFmtId="0" fontId="12" fillId="0" borderId="8" xfId="0" applyFont="1" applyBorder="1" applyAlignment="1" applyProtection="1">
      <alignment horizontal="left" indent="1"/>
      <protection hidden="1"/>
    </xf>
    <xf numFmtId="9" fontId="12" fillId="0" borderId="0" xfId="1" applyFont="1" applyBorder="1" applyAlignment="1" applyProtection="1">
      <alignment horizontal="right" vertical="center"/>
      <protection hidden="1"/>
    </xf>
    <xf numFmtId="167" fontId="12" fillId="0" borderId="0" xfId="0" applyNumberFormat="1" applyFont="1" applyAlignment="1" applyProtection="1">
      <alignment horizontal="right" vertical="center"/>
      <protection hidden="1"/>
    </xf>
    <xf numFmtId="0" fontId="12" fillId="0" borderId="8" xfId="0" quotePrefix="1" applyFont="1" applyBorder="1" applyAlignment="1" applyProtection="1">
      <alignment horizontal="left" indent="1"/>
      <protection hidden="1"/>
    </xf>
    <xf numFmtId="167" fontId="15" fillId="0" borderId="0" xfId="2" applyNumberFormat="1" applyFont="1" applyBorder="1" applyProtection="1">
      <protection hidden="1"/>
    </xf>
    <xf numFmtId="0" fontId="12" fillId="0" borderId="8" xfId="0" applyFont="1" applyBorder="1" applyAlignment="1" applyProtection="1">
      <alignment horizontal="left"/>
      <protection hidden="1"/>
    </xf>
    <xf numFmtId="0" fontId="12" fillId="0" borderId="10" xfId="0" applyFont="1" applyBorder="1" applyAlignment="1" applyProtection="1">
      <alignment horizontal="left"/>
      <protection hidden="1"/>
    </xf>
    <xf numFmtId="0" fontId="12" fillId="0" borderId="3" xfId="0" applyFont="1" applyBorder="1" applyAlignment="1" applyProtection="1">
      <alignment horizontal="left" indent="1"/>
      <protection hidden="1"/>
    </xf>
    <xf numFmtId="0" fontId="12" fillId="0" borderId="2" xfId="0" applyFont="1" applyBorder="1" applyAlignment="1" applyProtection="1">
      <alignment horizontal="center" vertical="center"/>
      <protection hidden="1"/>
    </xf>
    <xf numFmtId="3" fontId="12" fillId="0" borderId="2" xfId="2" applyNumberFormat="1" applyFont="1" applyBorder="1" applyProtection="1">
      <protection hidden="1"/>
    </xf>
    <xf numFmtId="3" fontId="12" fillId="0" borderId="7" xfId="2" applyNumberFormat="1" applyFont="1" applyBorder="1" applyProtection="1">
      <protection hidden="1"/>
    </xf>
    <xf numFmtId="3" fontId="12" fillId="0" borderId="0" xfId="2" applyNumberFormat="1" applyFont="1" applyBorder="1" applyProtection="1">
      <protection hidden="1"/>
    </xf>
    <xf numFmtId="3" fontId="12" fillId="0" borderId="9" xfId="2" applyNumberFormat="1" applyFont="1" applyBorder="1" applyProtection="1">
      <protection hidden="1"/>
    </xf>
    <xf numFmtId="9" fontId="12" fillId="0" borderId="0" xfId="0" applyNumberFormat="1" applyFont="1" applyAlignment="1" applyProtection="1">
      <alignment horizontal="center" vertical="center"/>
      <protection hidden="1"/>
    </xf>
    <xf numFmtId="3" fontId="12" fillId="0" borderId="11" xfId="2" applyNumberFormat="1" applyFont="1" applyBorder="1" applyProtection="1">
      <protection hidden="1"/>
    </xf>
    <xf numFmtId="3" fontId="12" fillId="0" borderId="5" xfId="2" applyNumberFormat="1" applyFont="1" applyBorder="1" applyProtection="1">
      <protection hidden="1"/>
    </xf>
    <xf numFmtId="167" fontId="12" fillId="0" borderId="11" xfId="2" applyNumberFormat="1" applyFont="1" applyFill="1" applyBorder="1" applyProtection="1">
      <protection hidden="1"/>
    </xf>
    <xf numFmtId="0" fontId="15" fillId="3" borderId="15" xfId="0" applyFont="1" applyFill="1" applyBorder="1" applyAlignment="1" applyProtection="1">
      <alignment horizontal="left"/>
      <protection hidden="1"/>
    </xf>
    <xf numFmtId="0" fontId="15" fillId="3" borderId="16" xfId="0" applyFont="1" applyFill="1" applyBorder="1" applyAlignment="1" applyProtection="1">
      <alignment horizontal="center" vertical="center"/>
      <protection hidden="1"/>
    </xf>
    <xf numFmtId="167" fontId="15" fillId="3" borderId="16" xfId="2" applyNumberFormat="1" applyFont="1" applyFill="1" applyBorder="1" applyProtection="1">
      <protection hidden="1"/>
    </xf>
    <xf numFmtId="167" fontId="15" fillId="3" borderId="17" xfId="2" applyNumberFormat="1" applyFont="1" applyFill="1" applyBorder="1" applyProtection="1">
      <protection hidden="1"/>
    </xf>
    <xf numFmtId="166" fontId="12" fillId="0" borderId="9" xfId="1" applyNumberFormat="1" applyFont="1" applyFill="1" applyBorder="1" applyProtection="1">
      <protection hidden="1"/>
    </xf>
    <xf numFmtId="166" fontId="12" fillId="0" borderId="0" xfId="0" applyNumberFormat="1" applyFont="1" applyAlignment="1" applyProtection="1">
      <alignment horizontal="right" vertical="center"/>
      <protection hidden="1"/>
    </xf>
    <xf numFmtId="166" fontId="12" fillId="0" borderId="11" xfId="1" applyNumberFormat="1" applyFont="1" applyFill="1" applyBorder="1" applyProtection="1">
      <protection hidden="1"/>
    </xf>
    <xf numFmtId="166" fontId="12" fillId="0" borderId="5" xfId="1" applyNumberFormat="1" applyFont="1" applyFill="1" applyBorder="1" applyProtection="1">
      <protection hidden="1"/>
    </xf>
    <xf numFmtId="0" fontId="15" fillId="0" borderId="0" xfId="0" applyFont="1" applyAlignment="1" applyProtection="1">
      <alignment horizontal="center"/>
      <protection hidden="1"/>
    </xf>
    <xf numFmtId="10" fontId="16" fillId="0" borderId="0" xfId="0" applyNumberFormat="1" applyFont="1" applyAlignment="1" applyProtection="1">
      <alignment horizontal="center" vertical="center"/>
      <protection hidden="1"/>
    </xf>
    <xf numFmtId="172" fontId="12" fillId="0" borderId="0" xfId="2" applyNumberFormat="1" applyFont="1" applyBorder="1" applyProtection="1">
      <protection hidden="1"/>
    </xf>
    <xf numFmtId="3" fontId="15" fillId="3" borderId="2" xfId="2" applyNumberFormat="1" applyFont="1" applyFill="1" applyBorder="1" applyProtection="1">
      <protection hidden="1"/>
    </xf>
    <xf numFmtId="3" fontId="15" fillId="3" borderId="7" xfId="2" applyNumberFormat="1" applyFont="1" applyFill="1" applyBorder="1" applyProtection="1">
      <protection hidden="1"/>
    </xf>
    <xf numFmtId="0" fontId="15" fillId="9" borderId="24" xfId="0" applyFont="1" applyFill="1" applyBorder="1" applyAlignment="1" applyProtection="1">
      <alignment horizontal="left" vertical="center" indent="1"/>
      <protection hidden="1"/>
    </xf>
    <xf numFmtId="0" fontId="15" fillId="9" borderId="0" xfId="0" applyFont="1" applyFill="1" applyAlignment="1" applyProtection="1">
      <alignment horizontal="center" vertical="center"/>
      <protection hidden="1"/>
    </xf>
    <xf numFmtId="3" fontId="15" fillId="9" borderId="0" xfId="0" applyNumberFormat="1" applyFont="1" applyFill="1" applyProtection="1">
      <protection hidden="1"/>
    </xf>
    <xf numFmtId="3" fontId="15" fillId="9" borderId="9" xfId="0" applyNumberFormat="1" applyFont="1" applyFill="1" applyBorder="1" applyProtection="1">
      <protection hidden="1"/>
    </xf>
    <xf numFmtId="0" fontId="12" fillId="0" borderId="24" xfId="0" applyFont="1" applyBorder="1" applyAlignment="1" applyProtection="1">
      <alignment horizontal="left" vertical="center" indent="2"/>
      <protection hidden="1"/>
    </xf>
    <xf numFmtId="9" fontId="12" fillId="0" borderId="9" xfId="0" applyNumberFormat="1" applyFont="1" applyBorder="1" applyProtection="1">
      <protection hidden="1"/>
    </xf>
    <xf numFmtId="0" fontId="12" fillId="0" borderId="10" xfId="0" applyFont="1" applyBorder="1" applyAlignment="1" applyProtection="1">
      <alignment horizontal="left" vertical="center" indent="2"/>
      <protection hidden="1"/>
    </xf>
    <xf numFmtId="3" fontId="15" fillId="3" borderId="16" xfId="2" applyNumberFormat="1" applyFont="1" applyFill="1" applyBorder="1" applyProtection="1">
      <protection hidden="1"/>
    </xf>
    <xf numFmtId="10" fontId="12" fillId="0" borderId="9" xfId="1" applyNumberFormat="1" applyFont="1" applyBorder="1" applyProtection="1">
      <protection hidden="1"/>
    </xf>
    <xf numFmtId="10" fontId="12" fillId="0" borderId="11" xfId="1" applyNumberFormat="1" applyFont="1" applyBorder="1" applyProtection="1">
      <protection hidden="1"/>
    </xf>
    <xf numFmtId="10" fontId="12" fillId="0" borderId="5" xfId="1" applyNumberFormat="1" applyFont="1" applyBorder="1" applyProtection="1">
      <protection hidden="1"/>
    </xf>
    <xf numFmtId="0" fontId="12" fillId="0" borderId="15" xfId="0" applyFont="1" applyBorder="1" applyAlignment="1" applyProtection="1">
      <alignment horizontal="left" indent="1"/>
      <protection hidden="1"/>
    </xf>
    <xf numFmtId="0" fontId="12" fillId="0" borderId="16" xfId="0" applyFont="1" applyBorder="1" applyAlignment="1" applyProtection="1">
      <alignment horizontal="center" vertical="center"/>
      <protection hidden="1"/>
    </xf>
    <xf numFmtId="3" fontId="12" fillId="0" borderId="16" xfId="0" applyNumberFormat="1" applyFont="1" applyBorder="1" applyProtection="1">
      <protection hidden="1"/>
    </xf>
    <xf numFmtId="3" fontId="12" fillId="0" borderId="17" xfId="0" applyNumberFormat="1" applyFont="1" applyBorder="1" applyProtection="1">
      <protection hidden="1"/>
    </xf>
    <xf numFmtId="0" fontId="12" fillId="0" borderId="21" xfId="0" applyFont="1" applyBorder="1" applyAlignment="1" applyProtection="1">
      <alignment horizontal="left" indent="1"/>
      <protection hidden="1"/>
    </xf>
    <xf numFmtId="167" fontId="12" fillId="0" borderId="16" xfId="0" applyNumberFormat="1" applyFont="1" applyBorder="1" applyProtection="1">
      <protection hidden="1"/>
    </xf>
    <xf numFmtId="167" fontId="12" fillId="0" borderId="17" xfId="0" applyNumberFormat="1" applyFont="1" applyBorder="1" applyProtection="1">
      <protection hidden="1"/>
    </xf>
    <xf numFmtId="167" fontId="12" fillId="0" borderId="9" xfId="0" applyNumberFormat="1" applyFont="1" applyBorder="1" applyProtection="1">
      <protection hidden="1"/>
    </xf>
    <xf numFmtId="167" fontId="12" fillId="0" borderId="5" xfId="0" applyNumberFormat="1" applyFont="1" applyBorder="1" applyProtection="1">
      <protection hidden="1"/>
    </xf>
    <xf numFmtId="171" fontId="12" fillId="0" borderId="16" xfId="0" applyNumberFormat="1" applyFont="1" applyBorder="1" applyProtection="1">
      <protection hidden="1"/>
    </xf>
    <xf numFmtId="0" fontId="12" fillId="0" borderId="22" xfId="0" applyFont="1" applyBorder="1" applyAlignment="1" applyProtection="1">
      <alignment horizontal="left" indent="1"/>
      <protection hidden="1"/>
    </xf>
    <xf numFmtId="0" fontId="12" fillId="7" borderId="16" xfId="0" applyFont="1" applyFill="1" applyBorder="1" applyAlignment="1" applyProtection="1">
      <alignment horizontal="center" vertical="center"/>
      <protection hidden="1"/>
    </xf>
    <xf numFmtId="0" fontId="12" fillId="7" borderId="16" xfId="0" applyFont="1" applyFill="1" applyBorder="1" applyProtection="1">
      <protection hidden="1"/>
    </xf>
    <xf numFmtId="0" fontId="12" fillId="7" borderId="17" xfId="0" applyFont="1" applyFill="1" applyBorder="1" applyProtection="1">
      <protection hidden="1"/>
    </xf>
    <xf numFmtId="176" fontId="12" fillId="0" borderId="0" xfId="0" applyNumberFormat="1" applyFont="1" applyProtection="1">
      <protection hidden="1"/>
    </xf>
    <xf numFmtId="176" fontId="12" fillId="0" borderId="9" xfId="0" applyNumberFormat="1" applyFont="1" applyBorder="1" applyProtection="1">
      <protection hidden="1"/>
    </xf>
    <xf numFmtId="166" fontId="20" fillId="9" borderId="0" xfId="1" applyNumberFormat="1" applyFont="1" applyFill="1" applyBorder="1" applyAlignment="1" applyProtection="1">
      <alignment vertical="center"/>
      <protection hidden="1"/>
    </xf>
    <xf numFmtId="166" fontId="20" fillId="9" borderId="9" xfId="1" applyNumberFormat="1" applyFont="1" applyFill="1" applyBorder="1" applyAlignment="1" applyProtection="1">
      <alignment vertical="center"/>
      <protection hidden="1"/>
    </xf>
    <xf numFmtId="166" fontId="20" fillId="0" borderId="0" xfId="1" applyNumberFormat="1" applyFont="1" applyFill="1" applyBorder="1" applyAlignment="1" applyProtection="1">
      <alignment vertical="center"/>
      <protection hidden="1"/>
    </xf>
    <xf numFmtId="166" fontId="20" fillId="0" borderId="9" xfId="1" applyNumberFormat="1" applyFont="1" applyFill="1" applyBorder="1" applyAlignment="1" applyProtection="1">
      <alignment vertical="center"/>
      <protection hidden="1"/>
    </xf>
    <xf numFmtId="176" fontId="12" fillId="9" borderId="0" xfId="0" applyNumberFormat="1" applyFont="1" applyFill="1" applyProtection="1">
      <protection hidden="1"/>
    </xf>
    <xf numFmtId="176" fontId="12" fillId="9" borderId="9" xfId="0" applyNumberFormat="1" applyFont="1" applyFill="1" applyBorder="1" applyProtection="1">
      <protection hidden="1"/>
    </xf>
    <xf numFmtId="176" fontId="12" fillId="0" borderId="11" xfId="0" applyNumberFormat="1" applyFont="1" applyBorder="1" applyProtection="1">
      <protection hidden="1"/>
    </xf>
    <xf numFmtId="176" fontId="12" fillId="0" borderId="5" xfId="0" applyNumberFormat="1" applyFont="1" applyBorder="1" applyProtection="1">
      <protection hidden="1"/>
    </xf>
    <xf numFmtId="0" fontId="12" fillId="9" borderId="10" xfId="0" applyFont="1" applyFill="1" applyBorder="1" applyAlignment="1" applyProtection="1">
      <alignment horizontal="left" indent="2"/>
      <protection hidden="1"/>
    </xf>
    <xf numFmtId="0" fontId="12" fillId="9" borderId="11" xfId="0" applyFont="1" applyFill="1" applyBorder="1" applyAlignment="1" applyProtection="1">
      <alignment horizontal="center" vertical="center"/>
      <protection hidden="1"/>
    </xf>
    <xf numFmtId="176" fontId="12" fillId="9" borderId="11" xfId="0" applyNumberFormat="1" applyFont="1" applyFill="1" applyBorder="1" applyProtection="1">
      <protection hidden="1"/>
    </xf>
    <xf numFmtId="176" fontId="12" fillId="9" borderId="5" xfId="0" applyNumberFormat="1" applyFont="1" applyFill="1" applyBorder="1" applyProtection="1">
      <protection hidden="1"/>
    </xf>
    <xf numFmtId="0" fontId="20" fillId="0" borderId="0" xfId="0" applyFont="1" applyAlignment="1" applyProtection="1">
      <alignment horizontal="left" indent="1"/>
      <protection hidden="1"/>
    </xf>
    <xf numFmtId="3" fontId="15" fillId="0" borderId="3" xfId="0" applyNumberFormat="1" applyFont="1" applyBorder="1" applyAlignment="1" applyProtection="1">
      <alignment horizontal="left" vertical="center"/>
      <protection hidden="1"/>
    </xf>
    <xf numFmtId="3" fontId="15" fillId="0" borderId="2" xfId="0" applyNumberFormat="1" applyFont="1" applyBorder="1" applyAlignment="1" applyProtection="1">
      <alignment horizontal="right" vertical="center"/>
      <protection hidden="1"/>
    </xf>
    <xf numFmtId="10" fontId="15" fillId="0" borderId="7" xfId="1" applyNumberFormat="1" applyFont="1" applyFill="1" applyBorder="1" applyAlignment="1" applyProtection="1">
      <alignment horizontal="right" vertical="center"/>
      <protection hidden="1"/>
    </xf>
    <xf numFmtId="3" fontId="12" fillId="0" borderId="8" xfId="0" applyNumberFormat="1" applyFont="1" applyBorder="1" applyAlignment="1" applyProtection="1">
      <alignment horizontal="left" vertical="center" indent="1"/>
      <protection hidden="1"/>
    </xf>
    <xf numFmtId="3" fontId="12" fillId="0" borderId="0" xfId="0" applyNumberFormat="1" applyFont="1" applyAlignment="1" applyProtection="1">
      <alignment horizontal="right" vertical="center"/>
      <protection hidden="1"/>
    </xf>
    <xf numFmtId="10" fontId="12" fillId="0" borderId="9" xfId="1" applyNumberFormat="1" applyFont="1" applyFill="1" applyBorder="1" applyAlignment="1" applyProtection="1">
      <alignment horizontal="right" vertical="center"/>
      <protection hidden="1"/>
    </xf>
    <xf numFmtId="10" fontId="12" fillId="0" borderId="0" xfId="1" applyNumberFormat="1" applyFont="1" applyBorder="1" applyAlignment="1" applyProtection="1">
      <alignment horizontal="right" vertical="center"/>
      <protection hidden="1"/>
    </xf>
    <xf numFmtId="3" fontId="15" fillId="0" borderId="8" xfId="0" applyNumberFormat="1" applyFont="1" applyBorder="1" applyAlignment="1" applyProtection="1">
      <alignment horizontal="left" vertical="center" indent="1"/>
      <protection hidden="1"/>
    </xf>
    <xf numFmtId="9" fontId="33" fillId="0" borderId="0" xfId="1" applyFont="1" applyFill="1" applyBorder="1" applyAlignment="1" applyProtection="1">
      <alignment horizontal="center" vertical="center"/>
      <protection hidden="1"/>
    </xf>
    <xf numFmtId="3" fontId="15" fillId="0" borderId="9" xfId="0" applyNumberFormat="1" applyFont="1" applyBorder="1" applyAlignment="1" applyProtection="1">
      <alignment horizontal="right" vertical="center"/>
      <protection hidden="1"/>
    </xf>
    <xf numFmtId="167" fontId="12" fillId="0" borderId="0" xfId="2" applyNumberFormat="1" applyFont="1" applyBorder="1" applyAlignment="1" applyProtection="1">
      <alignment horizontal="right" vertical="center"/>
      <protection hidden="1"/>
    </xf>
    <xf numFmtId="3" fontId="12" fillId="0" borderId="10" xfId="0" applyNumberFormat="1" applyFont="1" applyBorder="1" applyAlignment="1" applyProtection="1">
      <alignment horizontal="left" vertical="center" indent="1"/>
      <protection hidden="1"/>
    </xf>
    <xf numFmtId="3" fontId="12" fillId="0" borderId="11" xfId="0" applyNumberFormat="1" applyFont="1" applyBorder="1" applyAlignment="1" applyProtection="1">
      <alignment horizontal="right" vertical="center"/>
      <protection hidden="1"/>
    </xf>
    <xf numFmtId="10" fontId="12" fillId="0" borderId="0" xfId="0" applyNumberFormat="1" applyFont="1" applyAlignment="1" applyProtection="1">
      <alignment horizontal="right" vertical="center"/>
      <protection hidden="1"/>
    </xf>
    <xf numFmtId="10" fontId="12" fillId="0" borderId="16" xfId="0" applyNumberFormat="1" applyFont="1" applyBorder="1" applyProtection="1">
      <protection hidden="1"/>
    </xf>
    <xf numFmtId="10" fontId="12" fillId="0" borderId="16" xfId="1" applyNumberFormat="1" applyFont="1" applyFill="1" applyBorder="1" applyProtection="1">
      <protection hidden="1"/>
    </xf>
    <xf numFmtId="10" fontId="12" fillId="0" borderId="17" xfId="1" applyNumberFormat="1" applyFont="1" applyFill="1" applyBorder="1" applyProtection="1">
      <protection hidden="1"/>
    </xf>
    <xf numFmtId="165" fontId="12" fillId="0" borderId="0" xfId="2" applyFont="1" applyBorder="1" applyProtection="1">
      <protection hidden="1"/>
    </xf>
    <xf numFmtId="168" fontId="12" fillId="0" borderId="11" xfId="2" applyNumberFormat="1" applyFont="1" applyFill="1" applyBorder="1" applyProtection="1">
      <protection hidden="1"/>
    </xf>
    <xf numFmtId="165" fontId="12" fillId="0" borderId="11" xfId="2" applyFont="1" applyFill="1" applyBorder="1" applyProtection="1">
      <protection hidden="1"/>
    </xf>
    <xf numFmtId="165" fontId="12" fillId="0" borderId="5" xfId="2" applyFont="1" applyFill="1" applyBorder="1" applyProtection="1">
      <protection hidden="1"/>
    </xf>
    <xf numFmtId="167" fontId="12" fillId="0" borderId="2" xfId="0" applyNumberFormat="1" applyFont="1" applyBorder="1" applyProtection="1">
      <protection hidden="1"/>
    </xf>
    <xf numFmtId="167" fontId="12" fillId="0" borderId="7" xfId="0" applyNumberFormat="1" applyFont="1" applyBorder="1" applyProtection="1">
      <protection hidden="1"/>
    </xf>
    <xf numFmtId="9" fontId="19" fillId="0" borderId="0" xfId="1" applyFont="1" applyFill="1" applyBorder="1" applyAlignment="1" applyProtection="1">
      <alignment horizontal="center" vertical="center"/>
      <protection hidden="1"/>
    </xf>
    <xf numFmtId="10" fontId="12" fillId="0" borderId="2" xfId="1" applyNumberFormat="1" applyFont="1" applyBorder="1" applyProtection="1">
      <protection hidden="1"/>
    </xf>
    <xf numFmtId="10" fontId="12" fillId="0" borderId="2" xfId="0" applyNumberFormat="1" applyFont="1" applyBorder="1" applyProtection="1">
      <protection hidden="1"/>
    </xf>
    <xf numFmtId="10" fontId="12" fillId="0" borderId="7" xfId="1" applyNumberFormat="1" applyFont="1" applyBorder="1" applyProtection="1">
      <protection hidden="1"/>
    </xf>
    <xf numFmtId="168" fontId="12" fillId="0" borderId="11" xfId="2" applyNumberFormat="1" applyFont="1" applyBorder="1" applyProtection="1">
      <protection hidden="1"/>
    </xf>
    <xf numFmtId="165" fontId="12" fillId="0" borderId="11" xfId="2" applyFont="1" applyBorder="1" applyProtection="1">
      <protection hidden="1"/>
    </xf>
    <xf numFmtId="165" fontId="12" fillId="0" borderId="5" xfId="2" applyFont="1" applyBorder="1" applyProtection="1">
      <protection hidden="1"/>
    </xf>
    <xf numFmtId="168" fontId="12" fillId="0" borderId="0" xfId="0" applyNumberFormat="1" applyFont="1" applyProtection="1">
      <protection hidden="1"/>
    </xf>
    <xf numFmtId="168" fontId="12" fillId="0" borderId="9" xfId="0" applyNumberFormat="1" applyFont="1" applyBorder="1" applyProtection="1">
      <protection hidden="1"/>
    </xf>
    <xf numFmtId="178" fontId="44" fillId="0" borderId="16" xfId="0" applyNumberFormat="1" applyFont="1" applyBorder="1" applyAlignment="1" applyProtection="1">
      <alignment horizontal="center" vertical="center"/>
      <protection hidden="1"/>
    </xf>
    <xf numFmtId="0" fontId="12" fillId="0" borderId="17" xfId="0" applyFont="1" applyBorder="1" applyAlignment="1" applyProtection="1">
      <alignment horizontal="center" vertical="center"/>
      <protection hidden="1"/>
    </xf>
    <xf numFmtId="167" fontId="12" fillId="2" borderId="0" xfId="2" applyNumberFormat="1" applyFont="1" applyFill="1" applyBorder="1" applyAlignment="1" applyProtection="1">
      <alignment vertical="center"/>
      <protection hidden="1"/>
    </xf>
    <xf numFmtId="167" fontId="12" fillId="2" borderId="9" xfId="2" applyNumberFormat="1" applyFont="1" applyFill="1" applyBorder="1" applyAlignment="1" applyProtection="1">
      <alignment vertical="center"/>
      <protection hidden="1"/>
    </xf>
    <xf numFmtId="0" fontId="12" fillId="0" borderId="24" xfId="0" applyFont="1" applyBorder="1" applyAlignment="1" applyProtection="1">
      <alignment vertical="center"/>
      <protection hidden="1"/>
    </xf>
    <xf numFmtId="167" fontId="12" fillId="0" borderId="0" xfId="2" applyNumberFormat="1" applyFont="1" applyFill="1" applyBorder="1" applyAlignment="1" applyProtection="1">
      <alignment horizontal="center" vertical="center"/>
      <protection hidden="1"/>
    </xf>
    <xf numFmtId="167" fontId="12" fillId="0" borderId="9" xfId="2" applyNumberFormat="1" applyFont="1" applyBorder="1" applyAlignment="1" applyProtection="1">
      <alignment vertical="center"/>
      <protection hidden="1"/>
    </xf>
    <xf numFmtId="167" fontId="12" fillId="0" borderId="11" xfId="2" applyNumberFormat="1" applyFont="1" applyFill="1" applyBorder="1" applyAlignment="1" applyProtection="1">
      <alignment horizontal="center" vertical="center"/>
      <protection hidden="1"/>
    </xf>
    <xf numFmtId="167" fontId="12" fillId="0" borderId="5" xfId="2" applyNumberFormat="1" applyFont="1" applyBorder="1" applyAlignment="1" applyProtection="1">
      <alignment vertical="center"/>
      <protection hidden="1"/>
    </xf>
    <xf numFmtId="10" fontId="15" fillId="0" borderId="0" xfId="0" applyNumberFormat="1" applyFont="1" applyProtection="1">
      <protection hidden="1"/>
    </xf>
    <xf numFmtId="10" fontId="12" fillId="0" borderId="0" xfId="0" applyNumberFormat="1" applyFont="1" applyProtection="1">
      <protection hidden="1"/>
    </xf>
    <xf numFmtId="167" fontId="30" fillId="2" borderId="0" xfId="2" applyNumberFormat="1" applyFont="1" applyFill="1" applyBorder="1" applyAlignment="1" applyProtection="1">
      <alignment vertical="center"/>
      <protection hidden="1"/>
    </xf>
    <xf numFmtId="0" fontId="15" fillId="0" borderId="0" xfId="0" quotePrefix="1" applyFont="1" applyAlignment="1" applyProtection="1">
      <alignment horizontal="center" vertical="center"/>
      <protection hidden="1"/>
    </xf>
    <xf numFmtId="167" fontId="15" fillId="0" borderId="0" xfId="2" applyNumberFormat="1" applyFont="1" applyFill="1" applyBorder="1" applyAlignment="1" applyProtection="1">
      <alignment horizontal="center" vertical="center"/>
      <protection hidden="1"/>
    </xf>
    <xf numFmtId="167" fontId="33" fillId="5" borderId="0" xfId="2" applyNumberFormat="1" applyFont="1" applyFill="1" applyBorder="1" applyAlignment="1" applyProtection="1">
      <alignment vertical="center"/>
      <protection hidden="1"/>
    </xf>
    <xf numFmtId="0" fontId="15" fillId="0" borderId="0" xfId="0" quotePrefix="1" applyFont="1" applyAlignment="1" applyProtection="1">
      <alignment horizontal="left" vertical="center" indent="1"/>
      <protection hidden="1"/>
    </xf>
    <xf numFmtId="0" fontId="27" fillId="0" borderId="18" xfId="9" applyFont="1" applyBorder="1" applyAlignment="1" applyProtection="1">
      <alignment horizontal="left" vertical="center" indent="1"/>
      <protection hidden="1"/>
    </xf>
    <xf numFmtId="0" fontId="27" fillId="0" borderId="19" xfId="9" applyFont="1" applyBorder="1" applyAlignment="1" applyProtection="1">
      <alignment vertical="center"/>
      <protection hidden="1"/>
    </xf>
    <xf numFmtId="3" fontId="29" fillId="0" borderId="19" xfId="9" applyNumberFormat="1" applyFont="1" applyBorder="1" applyAlignment="1" applyProtection="1">
      <alignment vertical="center"/>
      <protection hidden="1"/>
    </xf>
    <xf numFmtId="3" fontId="27" fillId="0" borderId="19" xfId="9" applyNumberFormat="1" applyFont="1" applyBorder="1" applyAlignment="1" applyProtection="1">
      <alignment vertical="center"/>
      <protection hidden="1"/>
    </xf>
    <xf numFmtId="3" fontId="27" fillId="0" borderId="20" xfId="9" applyNumberFormat="1" applyFont="1" applyBorder="1" applyAlignment="1" applyProtection="1">
      <alignment vertical="center"/>
      <protection hidden="1"/>
    </xf>
    <xf numFmtId="166" fontId="13" fillId="0" borderId="0" xfId="1" applyNumberFormat="1" applyFont="1" applyFill="1" applyBorder="1" applyAlignment="1" applyProtection="1">
      <alignment horizontal="center" vertical="center"/>
      <protection hidden="1"/>
    </xf>
    <xf numFmtId="17" fontId="12" fillId="0" borderId="0" xfId="0" applyNumberFormat="1" applyFont="1" applyAlignment="1" applyProtection="1">
      <alignment horizontal="center"/>
      <protection hidden="1"/>
    </xf>
    <xf numFmtId="17" fontId="12" fillId="0" borderId="0" xfId="0" applyNumberFormat="1" applyFont="1" applyProtection="1">
      <protection hidden="1"/>
    </xf>
    <xf numFmtId="0" fontId="12" fillId="0" borderId="0" xfId="0" quotePrefix="1" applyFont="1" applyAlignment="1" applyProtection="1">
      <alignment horizontal="center" vertical="center"/>
      <protection hidden="1"/>
    </xf>
    <xf numFmtId="10" fontId="12" fillId="0" borderId="0" xfId="1" quotePrefix="1" applyNumberFormat="1" applyFont="1" applyBorder="1" applyAlignment="1" applyProtection="1">
      <alignment horizontal="center" vertical="center"/>
      <protection hidden="1"/>
    </xf>
    <xf numFmtId="167" fontId="13" fillId="0" borderId="0" xfId="0" applyNumberFormat="1" applyFont="1" applyAlignment="1" applyProtection="1">
      <alignment horizontal="center" vertical="center"/>
      <protection hidden="1"/>
    </xf>
    <xf numFmtId="0" fontId="20" fillId="0" borderId="0" xfId="9" applyFont="1" applyProtection="1">
      <protection hidden="1"/>
    </xf>
    <xf numFmtId="0" fontId="20" fillId="0" borderId="18" xfId="9" applyFont="1" applyBorder="1" applyAlignment="1" applyProtection="1">
      <alignment horizontal="left" vertical="center" indent="1"/>
      <protection hidden="1"/>
    </xf>
    <xf numFmtId="0" fontId="20" fillId="0" borderId="19" xfId="9" applyFont="1" applyBorder="1" applyAlignment="1" applyProtection="1">
      <alignment vertical="center"/>
      <protection hidden="1"/>
    </xf>
    <xf numFmtId="3" fontId="13" fillId="0" borderId="19" xfId="9" applyNumberFormat="1" applyFont="1" applyBorder="1" applyAlignment="1" applyProtection="1">
      <alignment vertical="center"/>
      <protection hidden="1"/>
    </xf>
    <xf numFmtId="3" fontId="20" fillId="0" borderId="19" xfId="9" applyNumberFormat="1" applyFont="1" applyBorder="1" applyAlignment="1" applyProtection="1">
      <alignment vertical="center"/>
      <protection hidden="1"/>
    </xf>
    <xf numFmtId="3" fontId="20" fillId="0" borderId="20" xfId="9" applyNumberFormat="1" applyFont="1" applyBorder="1" applyAlignment="1" applyProtection="1">
      <alignment vertical="center"/>
      <protection hidden="1"/>
    </xf>
    <xf numFmtId="3" fontId="20" fillId="0" borderId="15" xfId="9" applyNumberFormat="1" applyFont="1" applyBorder="1" applyAlignment="1" applyProtection="1">
      <alignment horizontal="left" vertical="center" indent="1"/>
      <protection hidden="1"/>
    </xf>
    <xf numFmtId="0" fontId="20" fillId="0" borderId="16" xfId="9" applyFont="1" applyBorder="1" applyProtection="1">
      <protection hidden="1"/>
    </xf>
    <xf numFmtId="9" fontId="13" fillId="0" borderId="16" xfId="1" applyFont="1" applyFill="1" applyBorder="1" applyAlignment="1" applyProtection="1">
      <alignment vertical="center"/>
      <protection hidden="1"/>
    </xf>
    <xf numFmtId="9" fontId="20" fillId="0" borderId="16" xfId="1" applyFont="1" applyFill="1" applyBorder="1" applyAlignment="1" applyProtection="1">
      <alignment vertical="center"/>
      <protection hidden="1"/>
    </xf>
    <xf numFmtId="9" fontId="20" fillId="0" borderId="17" xfId="1" applyFont="1" applyFill="1" applyBorder="1" applyAlignment="1" applyProtection="1">
      <alignment vertical="center"/>
      <protection hidden="1"/>
    </xf>
    <xf numFmtId="3" fontId="20" fillId="0" borderId="10" xfId="9" applyNumberFormat="1" applyFont="1" applyBorder="1" applyAlignment="1" applyProtection="1">
      <alignment horizontal="left" vertical="center" indent="1"/>
      <protection hidden="1"/>
    </xf>
    <xf numFmtId="9" fontId="20" fillId="0" borderId="11" xfId="1" applyFont="1" applyFill="1" applyBorder="1" applyAlignment="1" applyProtection="1">
      <alignment vertical="center"/>
      <protection hidden="1"/>
    </xf>
    <xf numFmtId="9" fontId="20" fillId="0" borderId="5" xfId="1" applyFont="1" applyFill="1" applyBorder="1" applyAlignment="1" applyProtection="1">
      <alignment vertical="center"/>
      <protection hidden="1"/>
    </xf>
    <xf numFmtId="0" fontId="15" fillId="0" borderId="15" xfId="0" applyFont="1" applyBorder="1" applyProtection="1">
      <protection hidden="1"/>
    </xf>
    <xf numFmtId="0" fontId="38" fillId="4" borderId="0" xfId="0" applyFont="1" applyFill="1" applyAlignment="1" applyProtection="1">
      <alignment horizontal="center" vertical="center"/>
      <protection hidden="1"/>
    </xf>
    <xf numFmtId="0" fontId="15" fillId="2" borderId="0" xfId="0" quotePrefix="1" applyFont="1" applyFill="1" applyAlignment="1" applyProtection="1">
      <alignment horizontal="left" vertical="center"/>
      <protection hidden="1"/>
    </xf>
    <xf numFmtId="0" fontId="12" fillId="0" borderId="0" xfId="0" applyFont="1" applyAlignment="1" applyProtection="1">
      <alignment vertical="center"/>
      <protection hidden="1"/>
    </xf>
    <xf numFmtId="0" fontId="12" fillId="0" borderId="0" xfId="0" quotePrefix="1" applyFont="1" applyAlignment="1" applyProtection="1">
      <alignment horizontal="left" vertical="center" indent="1"/>
      <protection hidden="1"/>
    </xf>
    <xf numFmtId="1" fontId="12" fillId="0" borderId="0" xfId="0" applyNumberFormat="1" applyFont="1" applyAlignment="1" applyProtection="1">
      <alignment horizontal="center" vertical="center"/>
      <protection hidden="1"/>
    </xf>
    <xf numFmtId="4" fontId="12" fillId="0" borderId="0" xfId="0" applyNumberFormat="1" applyFont="1" applyAlignment="1" applyProtection="1">
      <alignment horizontal="center" vertical="center"/>
      <protection hidden="1"/>
    </xf>
    <xf numFmtId="0" fontId="12" fillId="2" borderId="0" xfId="0" quotePrefix="1" applyFont="1" applyFill="1" applyAlignment="1" applyProtection="1">
      <alignment horizontal="center" vertical="center"/>
      <protection hidden="1"/>
    </xf>
    <xf numFmtId="43" fontId="12" fillId="0" borderId="0" xfId="0" applyNumberFormat="1" applyFont="1" applyProtection="1">
      <protection hidden="1"/>
    </xf>
    <xf numFmtId="3" fontId="15" fillId="7" borderId="16" xfId="0" applyNumberFormat="1" applyFont="1" applyFill="1" applyBorder="1" applyProtection="1">
      <protection hidden="1"/>
    </xf>
    <xf numFmtId="0" fontId="14" fillId="4" borderId="0" xfId="0" applyFont="1" applyFill="1" applyProtection="1">
      <protection hidden="1"/>
    </xf>
    <xf numFmtId="0" fontId="13" fillId="0" borderId="0" xfId="0" applyFont="1" applyAlignment="1" applyProtection="1">
      <alignment horizontal="right"/>
      <protection hidden="1"/>
    </xf>
    <xf numFmtId="1" fontId="13" fillId="0" borderId="0" xfId="0" applyNumberFormat="1" applyFont="1" applyAlignment="1" applyProtection="1">
      <alignment horizontal="center" vertical="center"/>
      <protection hidden="1"/>
    </xf>
    <xf numFmtId="167" fontId="12" fillId="0" borderId="0" xfId="2" applyNumberFormat="1" applyFont="1" applyBorder="1" applyAlignment="1" applyProtection="1">
      <alignment vertical="center"/>
      <protection hidden="1"/>
    </xf>
    <xf numFmtId="167" fontId="12" fillId="0" borderId="0" xfId="2" applyNumberFormat="1" applyFont="1" applyBorder="1" applyAlignment="1" applyProtection="1">
      <alignment horizontal="center" vertical="center"/>
      <protection hidden="1"/>
    </xf>
    <xf numFmtId="0" fontId="15" fillId="7" borderId="15" xfId="0" applyFont="1" applyFill="1" applyBorder="1" applyProtection="1">
      <protection hidden="1"/>
    </xf>
    <xf numFmtId="167" fontId="12" fillId="7" borderId="16" xfId="2" applyNumberFormat="1" applyFont="1" applyFill="1" applyBorder="1" applyAlignment="1" applyProtection="1">
      <alignment horizontal="center" vertical="center"/>
      <protection hidden="1"/>
    </xf>
    <xf numFmtId="3" fontId="15" fillId="7" borderId="16" xfId="2" applyNumberFormat="1" applyFont="1" applyFill="1" applyBorder="1" applyProtection="1">
      <protection hidden="1"/>
    </xf>
    <xf numFmtId="3" fontId="12" fillId="0" borderId="0" xfId="2" applyNumberFormat="1" applyFont="1" applyFill="1" applyBorder="1" applyProtection="1">
      <protection hidden="1"/>
    </xf>
    <xf numFmtId="3" fontId="12" fillId="0" borderId="9" xfId="2" applyNumberFormat="1" applyFont="1" applyFill="1" applyBorder="1" applyProtection="1">
      <protection hidden="1"/>
    </xf>
    <xf numFmtId="3" fontId="12" fillId="0" borderId="11" xfId="2" applyNumberFormat="1" applyFont="1" applyFill="1" applyBorder="1" applyProtection="1">
      <protection hidden="1"/>
    </xf>
    <xf numFmtId="167" fontId="15" fillId="7" borderId="16" xfId="2" applyNumberFormat="1" applyFont="1" applyFill="1" applyBorder="1" applyAlignment="1" applyProtection="1">
      <alignment horizontal="center" vertical="center"/>
      <protection hidden="1"/>
    </xf>
    <xf numFmtId="3" fontId="12" fillId="0" borderId="0" xfId="0" applyNumberFormat="1" applyFont="1" applyAlignment="1" applyProtection="1">
      <alignment horizontal="right" vertical="center"/>
      <protection locked="0"/>
    </xf>
    <xf numFmtId="175" fontId="25" fillId="0" borderId="0" xfId="0" applyNumberFormat="1" applyFont="1" applyAlignment="1" applyProtection="1">
      <alignment horizontal="center" vertical="center"/>
      <protection hidden="1"/>
    </xf>
    <xf numFmtId="165" fontId="12" fillId="0" borderId="0" xfId="2" applyFont="1" applyBorder="1" applyAlignment="1" applyProtection="1">
      <alignment horizontal="center" vertical="center"/>
      <protection hidden="1"/>
    </xf>
    <xf numFmtId="0" fontId="15" fillId="5" borderId="0" xfId="0" applyFont="1" applyFill="1" applyProtection="1">
      <protection hidden="1"/>
    </xf>
    <xf numFmtId="0" fontId="12" fillId="5" borderId="0" xfId="0" applyFont="1" applyFill="1" applyAlignment="1" applyProtection="1">
      <alignment horizontal="center" vertical="center"/>
      <protection hidden="1"/>
    </xf>
    <xf numFmtId="165" fontId="12" fillId="5" borderId="0" xfId="2" applyFont="1" applyFill="1" applyBorder="1" applyAlignment="1" applyProtection="1">
      <alignment horizontal="center" vertical="center"/>
      <protection hidden="1"/>
    </xf>
    <xf numFmtId="0" fontId="12" fillId="5" borderId="0" xfId="0" applyFont="1" applyFill="1" applyProtection="1">
      <protection hidden="1"/>
    </xf>
    <xf numFmtId="0" fontId="15" fillId="2" borderId="0" xfId="0" applyFont="1" applyFill="1" applyProtection="1">
      <protection hidden="1"/>
    </xf>
    <xf numFmtId="0" fontId="15" fillId="2" borderId="0" xfId="0" applyFont="1" applyFill="1" applyAlignment="1" applyProtection="1">
      <alignment horizontal="center" vertical="center"/>
      <protection hidden="1"/>
    </xf>
    <xf numFmtId="167" fontId="15" fillId="2" borderId="0" xfId="2" applyNumberFormat="1" applyFont="1" applyFill="1" applyBorder="1" applyProtection="1">
      <protection hidden="1"/>
    </xf>
    <xf numFmtId="10" fontId="12" fillId="0" borderId="3" xfId="1" applyNumberFormat="1" applyFont="1" applyBorder="1" applyAlignment="1" applyProtection="1">
      <alignment horizontal="left" indent="1"/>
      <protection hidden="1"/>
    </xf>
    <xf numFmtId="165" fontId="12" fillId="0" borderId="2" xfId="2" applyFont="1" applyBorder="1" applyAlignment="1" applyProtection="1">
      <alignment horizontal="center" vertical="center"/>
      <protection hidden="1"/>
    </xf>
    <xf numFmtId="10" fontId="12" fillId="0" borderId="10" xfId="1" applyNumberFormat="1" applyFont="1" applyBorder="1" applyAlignment="1" applyProtection="1">
      <alignment horizontal="left" indent="1"/>
      <protection hidden="1"/>
    </xf>
    <xf numFmtId="166" fontId="12" fillId="0" borderId="0" xfId="0" applyNumberFormat="1" applyFont="1" applyAlignment="1" applyProtection="1">
      <alignment horizontal="center" vertical="center"/>
      <protection hidden="1"/>
    </xf>
    <xf numFmtId="0" fontId="15" fillId="0" borderId="16" xfId="0" applyFont="1" applyBorder="1" applyAlignment="1" applyProtection="1">
      <alignment horizontal="center" vertical="center"/>
      <protection hidden="1"/>
    </xf>
    <xf numFmtId="10" fontId="12" fillId="0" borderId="16" xfId="1" applyNumberFormat="1" applyFont="1" applyBorder="1" applyProtection="1">
      <protection hidden="1"/>
    </xf>
    <xf numFmtId="10" fontId="12" fillId="0" borderId="17" xfId="1" applyNumberFormat="1" applyFont="1" applyBorder="1" applyProtection="1">
      <protection hidden="1"/>
    </xf>
    <xf numFmtId="167" fontId="28" fillId="0" borderId="0" xfId="10" applyNumberFormat="1" applyFont="1" applyFill="1" applyBorder="1" applyAlignment="1" applyProtection="1">
      <alignment vertical="center"/>
      <protection hidden="1"/>
    </xf>
    <xf numFmtId="0" fontId="26" fillId="0" borderId="15" xfId="0" applyFont="1" applyBorder="1" applyAlignment="1" applyProtection="1">
      <alignment horizontal="left" vertical="center" indent="2"/>
      <protection hidden="1"/>
    </xf>
    <xf numFmtId="0" fontId="26" fillId="0" borderId="8" xfId="0" applyFont="1" applyBorder="1" applyAlignment="1" applyProtection="1">
      <alignment horizontal="left" vertical="center" indent="2"/>
      <protection hidden="1"/>
    </xf>
    <xf numFmtId="0" fontId="26" fillId="0" borderId="10" xfId="0" applyFont="1" applyBorder="1" applyAlignment="1" applyProtection="1">
      <alignment horizontal="left" vertical="center" indent="2"/>
      <protection hidden="1"/>
    </xf>
    <xf numFmtId="0" fontId="12" fillId="7" borderId="10" xfId="0" applyFont="1" applyFill="1" applyBorder="1" applyAlignment="1" applyProtection="1">
      <alignment horizontal="left" indent="1"/>
      <protection hidden="1"/>
    </xf>
    <xf numFmtId="0" fontId="12" fillId="7" borderId="11" xfId="0" applyFont="1" applyFill="1" applyBorder="1" applyAlignment="1" applyProtection="1">
      <alignment horizontal="center" vertical="center"/>
      <protection hidden="1"/>
    </xf>
    <xf numFmtId="167" fontId="12" fillId="7" borderId="11" xfId="0" applyNumberFormat="1" applyFont="1" applyFill="1" applyBorder="1" applyProtection="1">
      <protection hidden="1"/>
    </xf>
    <xf numFmtId="167" fontId="12" fillId="7" borderId="5" xfId="0" applyNumberFormat="1" applyFont="1" applyFill="1" applyBorder="1" applyProtection="1">
      <protection hidden="1"/>
    </xf>
    <xf numFmtId="0" fontId="26" fillId="0" borderId="0" xfId="0" applyFont="1" applyProtection="1">
      <protection hidden="1"/>
    </xf>
    <xf numFmtId="0" fontId="26" fillId="0" borderId="0" xfId="0" applyFont="1" applyAlignment="1" applyProtection="1">
      <alignment horizontal="right"/>
      <protection hidden="1"/>
    </xf>
    <xf numFmtId="3" fontId="26" fillId="0" borderId="0" xfId="0" applyNumberFormat="1" applyFont="1" applyProtection="1">
      <protection hidden="1"/>
    </xf>
    <xf numFmtId="0" fontId="20" fillId="0" borderId="16" xfId="0" applyFont="1" applyBorder="1" applyAlignment="1" applyProtection="1">
      <alignment horizontal="center" vertical="center"/>
      <protection hidden="1"/>
    </xf>
    <xf numFmtId="0" fontId="12" fillId="0" borderId="16" xfId="0" applyFont="1" applyBorder="1" applyAlignment="1" applyProtection="1">
      <alignment horizontal="right" vertical="center"/>
      <protection hidden="1"/>
    </xf>
    <xf numFmtId="0" fontId="12" fillId="0" borderId="17" xfId="0" applyFont="1" applyBorder="1" applyAlignment="1" applyProtection="1">
      <alignment horizontal="right" vertical="center"/>
      <protection hidden="1"/>
    </xf>
    <xf numFmtId="9" fontId="12" fillId="0" borderId="0" xfId="0" applyNumberFormat="1" applyFont="1"/>
    <xf numFmtId="0" fontId="12" fillId="8" borderId="0" xfId="0" applyFont="1" applyFill="1" applyProtection="1">
      <protection hidden="1"/>
    </xf>
    <xf numFmtId="3" fontId="15" fillId="7" borderId="17" xfId="2" applyNumberFormat="1" applyFont="1" applyFill="1" applyBorder="1" applyProtection="1">
      <protection hidden="1"/>
    </xf>
    <xf numFmtId="0" fontId="40" fillId="0" borderId="11" xfId="0" applyFont="1" applyBorder="1" applyProtection="1">
      <protection hidden="1"/>
    </xf>
    <xf numFmtId="0" fontId="12" fillId="0" borderId="11" xfId="0" applyFont="1" applyBorder="1" applyAlignment="1" applyProtection="1">
      <alignment horizontal="right" vertical="center"/>
      <protection hidden="1"/>
    </xf>
    <xf numFmtId="0" fontId="12" fillId="0" borderId="5" xfId="0" applyFont="1" applyBorder="1" applyAlignment="1" applyProtection="1">
      <alignment horizontal="right" vertical="center"/>
      <protection hidden="1"/>
    </xf>
    <xf numFmtId="10" fontId="12" fillId="0" borderId="0" xfId="1" applyNumberFormat="1" applyFont="1" applyFill="1" applyBorder="1" applyAlignment="1" applyProtection="1">
      <alignment horizontal="right" vertical="center"/>
      <protection locked="0"/>
    </xf>
    <xf numFmtId="174" fontId="12" fillId="0" borderId="0" xfId="0" applyNumberFormat="1" applyFont="1" applyProtection="1">
      <protection locked="0"/>
    </xf>
    <xf numFmtId="0" fontId="15" fillId="7" borderId="0" xfId="0" applyFont="1" applyFill="1" applyAlignment="1" applyProtection="1">
      <alignment horizontal="left" indent="1"/>
      <protection hidden="1"/>
    </xf>
    <xf numFmtId="0" fontId="15" fillId="7" borderId="0" xfId="0" applyFont="1" applyFill="1" applyAlignment="1" applyProtection="1">
      <alignment horizontal="center" vertical="center"/>
      <protection hidden="1"/>
    </xf>
    <xf numFmtId="10" fontId="15" fillId="7" borderId="0" xfId="1" applyNumberFormat="1" applyFont="1" applyFill="1" applyBorder="1" applyAlignment="1" applyProtection="1">
      <alignment horizontal="right" vertical="center"/>
      <protection hidden="1"/>
    </xf>
    <xf numFmtId="0" fontId="15" fillId="0" borderId="0" xfId="0" applyFont="1" applyAlignment="1" applyProtection="1">
      <alignment horizontal="left" indent="1"/>
      <protection hidden="1"/>
    </xf>
    <xf numFmtId="10" fontId="15" fillId="0" borderId="0" xfId="1" applyNumberFormat="1" applyFont="1" applyFill="1" applyBorder="1" applyAlignment="1" applyProtection="1">
      <alignment horizontal="right" vertical="center"/>
      <protection hidden="1"/>
    </xf>
    <xf numFmtId="3" fontId="46" fillId="0" borderId="0" xfId="0" applyNumberFormat="1" applyFont="1" applyAlignment="1" applyProtection="1">
      <alignment horizontal="right"/>
      <protection hidden="1"/>
    </xf>
    <xf numFmtId="0" fontId="12" fillId="0" borderId="0" xfId="0" applyFont="1" applyAlignment="1" applyProtection="1">
      <alignment horizontal="left" vertical="center" indent="3"/>
      <protection hidden="1"/>
    </xf>
    <xf numFmtId="0" fontId="15" fillId="7" borderId="0" xfId="0" applyFont="1" applyFill="1" applyAlignment="1" applyProtection="1">
      <alignment horizontal="left" vertical="center" indent="1"/>
      <protection hidden="1"/>
    </xf>
    <xf numFmtId="0" fontId="15" fillId="7" borderId="0" xfId="0" applyFont="1" applyFill="1" applyProtection="1">
      <protection hidden="1"/>
    </xf>
    <xf numFmtId="3" fontId="15" fillId="7" borderId="0" xfId="0" applyNumberFormat="1" applyFont="1" applyFill="1" applyProtection="1">
      <protection hidden="1"/>
    </xf>
    <xf numFmtId="10" fontId="15" fillId="7" borderId="0" xfId="1" applyNumberFormat="1" applyFont="1" applyFill="1" applyBorder="1" applyAlignment="1" applyProtection="1">
      <alignment horizontal="center" vertical="center"/>
      <protection hidden="1"/>
    </xf>
    <xf numFmtId="0" fontId="12" fillId="13" borderId="0" xfId="0" applyFont="1" applyFill="1" applyProtection="1">
      <protection hidden="1"/>
    </xf>
    <xf numFmtId="3" fontId="12" fillId="13" borderId="0" xfId="0" applyNumberFormat="1" applyFont="1" applyFill="1" applyAlignment="1" applyProtection="1">
      <alignment horizontal="right" vertical="center"/>
      <protection hidden="1"/>
    </xf>
    <xf numFmtId="3" fontId="12" fillId="13" borderId="0" xfId="0" applyNumberFormat="1" applyFont="1" applyFill="1" applyProtection="1">
      <protection hidden="1"/>
    </xf>
    <xf numFmtId="0" fontId="15" fillId="13" borderId="0" xfId="0" applyFont="1" applyFill="1" applyProtection="1">
      <protection hidden="1"/>
    </xf>
    <xf numFmtId="0" fontId="41" fillId="0" borderId="0" xfId="0" applyFont="1" applyAlignment="1" applyProtection="1">
      <alignment horizontal="left" vertical="center" indent="3"/>
      <protection hidden="1"/>
    </xf>
    <xf numFmtId="10" fontId="41" fillId="0" borderId="0" xfId="1" applyNumberFormat="1" applyFont="1" applyFill="1" applyBorder="1" applyAlignment="1" applyProtection="1">
      <alignment horizontal="center" vertical="center"/>
      <protection hidden="1"/>
    </xf>
    <xf numFmtId="9" fontId="41" fillId="0" borderId="0" xfId="0" applyNumberFormat="1" applyFont="1" applyAlignment="1" applyProtection="1">
      <alignment horizontal="right" vertical="center"/>
      <protection hidden="1"/>
    </xf>
    <xf numFmtId="0" fontId="13" fillId="0" borderId="0" xfId="0" applyFont="1" applyAlignment="1">
      <alignment horizontal="center" vertical="center"/>
    </xf>
    <xf numFmtId="0" fontId="6" fillId="0" borderId="0" xfId="20"/>
    <xf numFmtId="4" fontId="54" fillId="0" borderId="26" xfId="20" applyNumberFormat="1" applyFont="1" applyBorder="1" applyAlignment="1">
      <alignment horizontal="right" vertical="center"/>
    </xf>
    <xf numFmtId="0" fontId="54" fillId="0" borderId="26" xfId="20" applyFont="1" applyBorder="1" applyAlignment="1">
      <alignment horizontal="center" vertical="center"/>
    </xf>
    <xf numFmtId="0" fontId="56" fillId="0" borderId="27" xfId="20" applyFont="1" applyBorder="1" applyAlignment="1">
      <alignment vertical="center" wrapText="1"/>
    </xf>
    <xf numFmtId="0" fontId="54" fillId="0" borderId="0" xfId="20" applyFont="1" applyAlignment="1">
      <alignment horizontal="center" vertical="center"/>
    </xf>
    <xf numFmtId="0" fontId="59" fillId="14" borderId="26" xfId="20" applyFont="1" applyFill="1" applyBorder="1" applyAlignment="1">
      <alignment horizontal="center" vertical="center"/>
    </xf>
    <xf numFmtId="0" fontId="59" fillId="14" borderId="28" xfId="20" applyFont="1" applyFill="1" applyBorder="1" applyAlignment="1">
      <alignment horizontal="center" vertical="center"/>
    </xf>
    <xf numFmtId="0" fontId="15" fillId="8" borderId="0" xfId="0" applyFont="1" applyFill="1"/>
    <xf numFmtId="0" fontId="12" fillId="8" borderId="0" xfId="0" applyFont="1" applyFill="1" applyAlignment="1">
      <alignment horizontal="center" vertical="center"/>
    </xf>
    <xf numFmtId="4" fontId="15" fillId="8" borderId="0" xfId="0" applyNumberFormat="1" applyFont="1" applyFill="1"/>
    <xf numFmtId="0" fontId="12" fillId="8" borderId="0" xfId="0" applyFont="1" applyFill="1"/>
    <xf numFmtId="0" fontId="12" fillId="9" borderId="0" xfId="0" applyFont="1" applyFill="1" applyAlignment="1" applyProtection="1">
      <alignment horizontal="left" vertical="center" indent="1"/>
      <protection hidden="1"/>
    </xf>
    <xf numFmtId="10" fontId="12" fillId="9" borderId="0" xfId="1" applyNumberFormat="1" applyFont="1" applyFill="1" applyBorder="1" applyAlignment="1" applyProtection="1">
      <alignment horizontal="center" vertical="center"/>
      <protection hidden="1"/>
    </xf>
    <xf numFmtId="0" fontId="12" fillId="9" borderId="0" xfId="0" applyFont="1" applyFill="1" applyProtection="1">
      <protection hidden="1"/>
    </xf>
    <xf numFmtId="2" fontId="20" fillId="8" borderId="0" xfId="0" applyNumberFormat="1" applyFont="1" applyFill="1" applyProtection="1">
      <protection hidden="1"/>
    </xf>
    <xf numFmtId="4" fontId="12" fillId="8" borderId="0" xfId="0" applyNumberFormat="1" applyFont="1" applyFill="1" applyProtection="1">
      <protection hidden="1"/>
    </xf>
    <xf numFmtId="0" fontId="15" fillId="8" borderId="0" xfId="0" applyFont="1" applyFill="1" applyAlignment="1" applyProtection="1">
      <alignment horizontal="left" vertical="center" indent="1"/>
      <protection hidden="1"/>
    </xf>
    <xf numFmtId="0" fontId="15" fillId="15" borderId="0" xfId="0" quotePrefix="1" applyFont="1" applyFill="1" applyAlignment="1" applyProtection="1">
      <alignment horizontal="left" vertical="center"/>
      <protection hidden="1"/>
    </xf>
    <xf numFmtId="167" fontId="40" fillId="15" borderId="0" xfId="2" applyNumberFormat="1" applyFont="1" applyFill="1" applyBorder="1" applyAlignment="1" applyProtection="1">
      <alignment horizontal="center" vertical="center"/>
      <protection hidden="1"/>
    </xf>
    <xf numFmtId="3" fontId="15" fillId="15" borderId="0" xfId="0" applyNumberFormat="1" applyFont="1" applyFill="1" applyProtection="1">
      <protection hidden="1"/>
    </xf>
    <xf numFmtId="3" fontId="15" fillId="13" borderId="0" xfId="0" applyNumberFormat="1" applyFont="1" applyFill="1" applyProtection="1">
      <protection hidden="1"/>
    </xf>
    <xf numFmtId="3" fontId="12" fillId="13" borderId="0" xfId="0" applyNumberFormat="1" applyFont="1" applyFill="1" applyAlignment="1" applyProtection="1">
      <alignment horizontal="center" vertical="center"/>
      <protection hidden="1"/>
    </xf>
    <xf numFmtId="10" fontId="12" fillId="7" borderId="0" xfId="1" applyNumberFormat="1" applyFont="1" applyFill="1" applyBorder="1" applyAlignment="1" applyProtection="1">
      <alignment horizontal="center" vertical="center"/>
      <protection hidden="1"/>
    </xf>
    <xf numFmtId="2" fontId="12" fillId="0" borderId="0" xfId="0" applyNumberFormat="1" applyFont="1" applyAlignment="1" applyProtection="1">
      <alignment horizontal="right" vertical="center"/>
      <protection hidden="1"/>
    </xf>
    <xf numFmtId="6" fontId="15" fillId="7" borderId="0" xfId="1" applyNumberFormat="1" applyFont="1" applyFill="1" applyBorder="1" applyAlignment="1" applyProtection="1">
      <alignment horizontal="center" vertical="center"/>
      <protection hidden="1"/>
    </xf>
    <xf numFmtId="6" fontId="15" fillId="15" borderId="0" xfId="1" applyNumberFormat="1" applyFont="1" applyFill="1" applyBorder="1" applyAlignment="1" applyProtection="1">
      <alignment horizontal="center" vertical="center"/>
      <protection hidden="1"/>
    </xf>
    <xf numFmtId="6" fontId="12" fillId="0" borderId="0" xfId="1" applyNumberFormat="1" applyFont="1" applyFill="1" applyBorder="1" applyAlignment="1" applyProtection="1">
      <alignment horizontal="center" vertical="center"/>
      <protection hidden="1"/>
    </xf>
    <xf numFmtId="179" fontId="12" fillId="0" borderId="0" xfId="0" applyNumberFormat="1" applyFont="1"/>
    <xf numFmtId="0" fontId="15" fillId="0" borderId="0" xfId="0" applyFont="1" applyAlignment="1" applyProtection="1">
      <alignment horizontal="left" vertical="center" indent="3"/>
      <protection hidden="1"/>
    </xf>
    <xf numFmtId="0" fontId="12" fillId="6" borderId="0" xfId="0" applyFont="1" applyFill="1" applyAlignment="1" applyProtection="1">
      <alignment horizontal="center" vertical="center"/>
      <protection hidden="1"/>
    </xf>
    <xf numFmtId="3" fontId="12" fillId="9" borderId="0" xfId="0" applyNumberFormat="1" applyFont="1" applyFill="1" applyProtection="1">
      <protection hidden="1"/>
    </xf>
    <xf numFmtId="0" fontId="20" fillId="9" borderId="0" xfId="0" applyFont="1" applyFill="1" applyAlignment="1" applyProtection="1">
      <alignment horizontal="left" vertical="center" indent="2"/>
      <protection hidden="1"/>
    </xf>
    <xf numFmtId="0" fontId="12" fillId="0" borderId="0" xfId="0" applyFont="1" applyAlignment="1" applyProtection="1">
      <alignment horizontal="left" vertical="center" indent="5"/>
      <protection hidden="1"/>
    </xf>
    <xf numFmtId="3" fontId="15" fillId="0" borderId="0" xfId="0" applyNumberFormat="1" applyFont="1" applyProtection="1">
      <protection hidden="1"/>
    </xf>
    <xf numFmtId="166" fontId="36" fillId="4" borderId="0" xfId="1" applyNumberFormat="1" applyFont="1" applyFill="1" applyBorder="1" applyAlignment="1">
      <alignment horizontal="left" vertical="center" wrapText="1"/>
    </xf>
    <xf numFmtId="0" fontId="60" fillId="0" borderId="0" xfId="0" applyFont="1"/>
    <xf numFmtId="0" fontId="61" fillId="0" borderId="0" xfId="0" applyFont="1"/>
    <xf numFmtId="43" fontId="12" fillId="0" borderId="0" xfId="27" applyFont="1"/>
    <xf numFmtId="17" fontId="62" fillId="0" borderId="0" xfId="0" applyNumberFormat="1" applyFont="1" applyAlignment="1">
      <alignment horizontal="center" vertical="center"/>
    </xf>
    <xf numFmtId="0" fontId="12" fillId="0" borderId="11" xfId="0" applyFont="1" applyBorder="1" applyAlignment="1">
      <alignment horizontal="center" vertical="center"/>
    </xf>
    <xf numFmtId="43" fontId="12" fillId="6" borderId="0" xfId="0" applyNumberFormat="1" applyFont="1" applyFill="1" applyProtection="1">
      <protection hidden="1"/>
    </xf>
    <xf numFmtId="17" fontId="62" fillId="0" borderId="11" xfId="0" applyNumberFormat="1" applyFont="1" applyBorder="1" applyAlignment="1">
      <alignment horizontal="center" vertical="center"/>
    </xf>
    <xf numFmtId="43" fontId="12" fillId="0" borderId="11" xfId="27" applyFont="1" applyBorder="1"/>
    <xf numFmtId="9" fontId="12" fillId="0" borderId="0" xfId="1" applyFont="1" applyBorder="1" applyProtection="1">
      <protection hidden="1"/>
    </xf>
    <xf numFmtId="49" fontId="12" fillId="9" borderId="0" xfId="0" applyNumberFormat="1" applyFont="1" applyFill="1" applyAlignment="1">
      <alignment horizontal="center" vertical="center"/>
    </xf>
    <xf numFmtId="14" fontId="12" fillId="0" borderId="0" xfId="8" applyNumberFormat="1" applyFont="1"/>
    <xf numFmtId="0" fontId="51" fillId="16" borderId="0" xfId="8" applyFont="1" applyFill="1" applyAlignment="1">
      <alignment horizontal="left"/>
    </xf>
    <xf numFmtId="14" fontId="12" fillId="8" borderId="0" xfId="8" applyNumberFormat="1" applyFont="1" applyFill="1"/>
    <xf numFmtId="180" fontId="12" fillId="0" borderId="0" xfId="8" applyNumberFormat="1" applyFont="1" applyAlignment="1">
      <alignment horizontal="right" vertical="center"/>
    </xf>
    <xf numFmtId="2" fontId="43" fillId="0" borderId="0" xfId="8" applyNumberFormat="1" applyFont="1" applyAlignment="1">
      <alignment horizontal="left" wrapText="1" shrinkToFit="1"/>
    </xf>
    <xf numFmtId="2" fontId="43" fillId="0" borderId="0" xfId="8" applyNumberFormat="1" applyFont="1" applyAlignment="1">
      <alignment horizontal="center" shrinkToFit="1"/>
    </xf>
    <xf numFmtId="43" fontId="12" fillId="0" borderId="0" xfId="30" applyFont="1" applyBorder="1"/>
    <xf numFmtId="0" fontId="43" fillId="0" borderId="0" xfId="8" applyFont="1" applyAlignment="1">
      <alignment horizontal="left" shrinkToFit="1"/>
    </xf>
    <xf numFmtId="2" fontId="62" fillId="0" borderId="0" xfId="8" applyNumberFormat="1" applyFont="1" applyAlignment="1">
      <alignment horizontal="left" wrapText="1" shrinkToFit="1"/>
    </xf>
    <xf numFmtId="2" fontId="12" fillId="0" borderId="0" xfId="8" applyNumberFormat="1" applyFont="1"/>
    <xf numFmtId="2" fontId="43" fillId="0" borderId="0" xfId="8" applyNumberFormat="1" applyFont="1" applyAlignment="1">
      <alignment horizontal="center" vertical="center" wrapText="1" shrinkToFit="1"/>
    </xf>
    <xf numFmtId="2" fontId="43" fillId="6" borderId="0" xfId="8" applyNumberFormat="1" applyFont="1" applyFill="1" applyAlignment="1">
      <alignment horizontal="left" wrapText="1" shrinkToFit="1"/>
    </xf>
    <xf numFmtId="2" fontId="43" fillId="6" borderId="0" xfId="8" applyNumberFormat="1" applyFont="1" applyFill="1" applyAlignment="1">
      <alignment horizontal="center" shrinkToFit="1"/>
    </xf>
    <xf numFmtId="43" fontId="12" fillId="6" borderId="0" xfId="30" applyFont="1" applyFill="1" applyBorder="1"/>
    <xf numFmtId="43" fontId="12" fillId="8" borderId="0" xfId="30" applyFont="1" applyFill="1" applyBorder="1"/>
    <xf numFmtId="0" fontId="12" fillId="8" borderId="0" xfId="8" applyFont="1" applyFill="1"/>
    <xf numFmtId="0" fontId="12" fillId="0" borderId="15" xfId="8" applyFont="1" applyBorder="1"/>
    <xf numFmtId="0" fontId="12" fillId="0" borderId="17" xfId="8" applyFont="1" applyBorder="1"/>
    <xf numFmtId="0" fontId="12" fillId="0" borderId="10" xfId="8" applyFont="1" applyBorder="1"/>
    <xf numFmtId="181" fontId="12" fillId="0" borderId="11" xfId="30" applyNumberFormat="1" applyFont="1" applyBorder="1"/>
    <xf numFmtId="0" fontId="12" fillId="0" borderId="5" xfId="8" applyFont="1" applyBorder="1"/>
    <xf numFmtId="181" fontId="12" fillId="0" borderId="0" xfId="0" applyNumberFormat="1" applyFont="1" applyProtection="1">
      <protection hidden="1"/>
    </xf>
    <xf numFmtId="0" fontId="35" fillId="0" borderId="19" xfId="31" applyFont="1" applyBorder="1"/>
    <xf numFmtId="0" fontId="35" fillId="0" borderId="19" xfId="31" applyFont="1" applyBorder="1" applyAlignment="1">
      <alignment horizontal="center" vertical="center"/>
    </xf>
    <xf numFmtId="0" fontId="35" fillId="0" borderId="0" xfId="31" applyFont="1"/>
    <xf numFmtId="0" fontId="35" fillId="7" borderId="0" xfId="31" applyFont="1" applyFill="1" applyAlignment="1">
      <alignment horizontal="center" vertical="center"/>
    </xf>
    <xf numFmtId="0" fontId="35" fillId="7" borderId="0" xfId="31" applyFont="1" applyFill="1"/>
    <xf numFmtId="43" fontId="35" fillId="0" borderId="0" xfId="32" applyFont="1"/>
    <xf numFmtId="0" fontId="35" fillId="15" borderId="0" xfId="31" applyFont="1" applyFill="1"/>
    <xf numFmtId="166" fontId="35" fillId="0" borderId="0" xfId="33" applyNumberFormat="1" applyFont="1"/>
    <xf numFmtId="0" fontId="35" fillId="0" borderId="11" xfId="31" applyFont="1" applyBorder="1"/>
    <xf numFmtId="0" fontId="35" fillId="7" borderId="11" xfId="31" applyFont="1" applyFill="1" applyBorder="1" applyAlignment="1">
      <alignment horizontal="center" vertical="center"/>
    </xf>
    <xf numFmtId="0" fontId="35" fillId="7" borderId="11" xfId="31" applyFont="1" applyFill="1" applyBorder="1"/>
    <xf numFmtId="43" fontId="35" fillId="0" borderId="11" xfId="32" applyFont="1" applyBorder="1"/>
    <xf numFmtId="0" fontId="35" fillId="15" borderId="11" xfId="31" applyFont="1" applyFill="1" applyBorder="1"/>
    <xf numFmtId="166" fontId="35" fillId="0" borderId="11" xfId="33" applyNumberFormat="1" applyFont="1" applyBorder="1"/>
    <xf numFmtId="182" fontId="35" fillId="0" borderId="0" xfId="32" applyNumberFormat="1" applyFont="1"/>
    <xf numFmtId="43" fontId="35" fillId="0" borderId="0" xfId="31" applyNumberFormat="1" applyFont="1"/>
    <xf numFmtId="0" fontId="35" fillId="6" borderId="0" xfId="31" applyFont="1" applyFill="1"/>
    <xf numFmtId="166" fontId="35" fillId="6" borderId="0" xfId="33" applyNumberFormat="1" applyFont="1" applyFill="1"/>
    <xf numFmtId="2" fontId="35" fillId="7" borderId="0" xfId="31" applyNumberFormat="1" applyFont="1" applyFill="1"/>
    <xf numFmtId="2" fontId="35" fillId="0" borderId="0" xfId="31" applyNumberFormat="1" applyFont="1"/>
    <xf numFmtId="2" fontId="35" fillId="7" borderId="11" xfId="31" applyNumberFormat="1" applyFont="1" applyFill="1" applyBorder="1"/>
    <xf numFmtId="0" fontId="63" fillId="0" borderId="0" xfId="20" applyFont="1"/>
    <xf numFmtId="0" fontId="63" fillId="0" borderId="19" xfId="20" applyFont="1" applyBorder="1" applyAlignment="1">
      <alignment horizontal="center" vertical="center"/>
    </xf>
    <xf numFmtId="0" fontId="63" fillId="0" borderId="19" xfId="20" applyFont="1" applyBorder="1" applyAlignment="1">
      <alignment horizontal="center" vertical="center" wrapText="1"/>
    </xf>
    <xf numFmtId="0" fontId="64" fillId="0" borderId="0" xfId="20" applyFont="1" applyAlignment="1">
      <alignment horizontal="center"/>
    </xf>
    <xf numFmtId="0" fontId="65" fillId="0" borderId="0" xfId="34"/>
    <xf numFmtId="0" fontId="63" fillId="0" borderId="19" xfId="20" applyFont="1" applyBorder="1"/>
    <xf numFmtId="0" fontId="6" fillId="0" borderId="19" xfId="20" applyBorder="1"/>
    <xf numFmtId="0" fontId="63" fillId="0" borderId="19" xfId="20" applyFont="1" applyBorder="1" applyAlignment="1">
      <alignment horizontal="center"/>
    </xf>
    <xf numFmtId="6" fontId="12" fillId="0" borderId="0" xfId="0" applyNumberFormat="1" applyFont="1" applyAlignment="1" applyProtection="1">
      <alignment horizontal="center" vertical="center"/>
      <protection hidden="1"/>
    </xf>
    <xf numFmtId="165" fontId="12" fillId="0" borderId="0" xfId="0" applyNumberFormat="1" applyFont="1" applyProtection="1">
      <protection hidden="1"/>
    </xf>
    <xf numFmtId="0" fontId="40" fillId="0" borderId="0" xfId="11" applyFont="1" applyAlignment="1" applyProtection="1">
      <alignment horizontal="left" indent="1"/>
      <protection hidden="1"/>
    </xf>
    <xf numFmtId="6" fontId="15" fillId="0" borderId="0" xfId="0" applyNumberFormat="1" applyFont="1" applyAlignment="1" applyProtection="1">
      <alignment horizontal="center" vertical="center"/>
      <protection hidden="1"/>
    </xf>
    <xf numFmtId="167" fontId="15" fillId="0" borderId="0" xfId="0" applyNumberFormat="1" applyFont="1" applyProtection="1">
      <protection hidden="1"/>
    </xf>
    <xf numFmtId="0" fontId="12" fillId="0" borderId="0" xfId="0" applyFont="1" applyAlignment="1">
      <alignment horizontal="left" vertical="center" indent="3"/>
    </xf>
    <xf numFmtId="4" fontId="12" fillId="0" borderId="0" xfId="1" applyNumberFormat="1" applyFont="1" applyFill="1" applyBorder="1" applyAlignment="1" applyProtection="1">
      <alignment vertical="center"/>
      <protection hidden="1"/>
    </xf>
    <xf numFmtId="0" fontId="15" fillId="8" borderId="0" xfId="0" quotePrefix="1" applyFont="1" applyFill="1" applyAlignment="1" applyProtection="1">
      <alignment horizontal="left" vertical="center"/>
      <protection hidden="1"/>
    </xf>
    <xf numFmtId="167" fontId="15" fillId="8" borderId="0" xfId="2" applyNumberFormat="1" applyFont="1" applyFill="1" applyBorder="1" applyAlignment="1" applyProtection="1">
      <alignment vertical="center"/>
      <protection hidden="1"/>
    </xf>
    <xf numFmtId="4" fontId="12" fillId="0" borderId="0" xfId="0" applyNumberFormat="1" applyFont="1" applyAlignment="1" applyProtection="1">
      <alignment horizontal="right" vertical="center"/>
      <protection hidden="1"/>
    </xf>
    <xf numFmtId="4" fontId="12" fillId="0" borderId="0" xfId="0" applyNumberFormat="1" applyFont="1"/>
    <xf numFmtId="0" fontId="0" fillId="8" borderId="0" xfId="0" applyFill="1"/>
    <xf numFmtId="182" fontId="35" fillId="0" borderId="11" xfId="32" applyNumberFormat="1" applyFont="1" applyBorder="1"/>
    <xf numFmtId="2" fontId="12" fillId="0" borderId="0" xfId="0" applyNumberFormat="1" applyFont="1" applyAlignment="1">
      <alignment horizontal="right"/>
    </xf>
    <xf numFmtId="4" fontId="0" fillId="0" borderId="0" xfId="0" applyNumberFormat="1"/>
    <xf numFmtId="10" fontId="0" fillId="0" borderId="0" xfId="1" applyNumberFormat="1" applyFont="1"/>
    <xf numFmtId="165" fontId="12" fillId="0" borderId="0" xfId="2" applyFont="1" applyFill="1" applyBorder="1" applyProtection="1">
      <protection hidden="1"/>
    </xf>
    <xf numFmtId="182" fontId="12" fillId="0" borderId="0" xfId="27" applyNumberFormat="1" applyFont="1"/>
    <xf numFmtId="6" fontId="15" fillId="5" borderId="0" xfId="0" applyNumberFormat="1" applyFont="1" applyFill="1" applyAlignment="1" applyProtection="1">
      <alignment horizontal="center" vertical="center"/>
      <protection hidden="1"/>
    </xf>
    <xf numFmtId="6" fontId="15" fillId="8" borderId="0" xfId="0" applyNumberFormat="1" applyFont="1" applyFill="1" applyAlignment="1" applyProtection="1">
      <alignment horizontal="center" vertical="center"/>
      <protection hidden="1"/>
    </xf>
    <xf numFmtId="0" fontId="12" fillId="0" borderId="0" xfId="0" applyFont="1" applyAlignment="1" applyProtection="1">
      <alignment horizontal="left" indent="4"/>
      <protection hidden="1"/>
    </xf>
    <xf numFmtId="0" fontId="12" fillId="0" borderId="0" xfId="0" applyFont="1" applyAlignment="1" applyProtection="1">
      <alignment horizontal="left" indent="6"/>
      <protection hidden="1"/>
    </xf>
    <xf numFmtId="167" fontId="34" fillId="0" borderId="0" xfId="2" applyNumberFormat="1" applyFont="1" applyFill="1" applyBorder="1" applyProtection="1">
      <protection hidden="1"/>
    </xf>
    <xf numFmtId="0" fontId="12" fillId="9" borderId="0" xfId="0" applyFont="1" applyFill="1" applyAlignment="1" applyProtection="1">
      <alignment horizontal="left" indent="2"/>
      <protection hidden="1"/>
    </xf>
    <xf numFmtId="167" fontId="13" fillId="9" borderId="0" xfId="2" applyNumberFormat="1" applyFont="1" applyFill="1" applyBorder="1" applyProtection="1">
      <protection hidden="1"/>
    </xf>
    <xf numFmtId="6" fontId="12" fillId="9" borderId="0" xfId="0" applyNumberFormat="1" applyFont="1" applyFill="1" applyAlignment="1" applyProtection="1">
      <alignment horizontal="center" vertical="center"/>
      <protection hidden="1"/>
    </xf>
    <xf numFmtId="9" fontId="12" fillId="0" borderId="0" xfId="1" applyFont="1" applyFill="1" applyBorder="1" applyProtection="1">
      <protection hidden="1"/>
    </xf>
    <xf numFmtId="0" fontId="67" fillId="18" borderId="0" xfId="20" applyFont="1" applyFill="1"/>
    <xf numFmtId="0" fontId="68" fillId="18" borderId="0" xfId="20" applyFont="1" applyFill="1"/>
    <xf numFmtId="0" fontId="66" fillId="19" borderId="11" xfId="20" applyFont="1" applyFill="1" applyBorder="1"/>
    <xf numFmtId="0" fontId="6" fillId="19" borderId="11" xfId="20" applyFill="1" applyBorder="1"/>
    <xf numFmtId="0" fontId="63" fillId="20" borderId="19" xfId="20" applyFont="1" applyFill="1" applyBorder="1" applyAlignment="1">
      <alignment horizontal="center" vertical="center" wrapText="1"/>
    </xf>
    <xf numFmtId="0" fontId="69" fillId="0" borderId="19" xfId="20" applyFont="1" applyBorder="1" applyAlignment="1">
      <alignment horizontal="center" vertical="center"/>
    </xf>
    <xf numFmtId="184" fontId="63" fillId="0" borderId="19" xfId="20" applyNumberFormat="1" applyFont="1" applyBorder="1" applyAlignment="1">
      <alignment horizontal="center"/>
    </xf>
    <xf numFmtId="185" fontId="6" fillId="0" borderId="19" xfId="20" applyNumberFormat="1" applyBorder="1" applyAlignment="1">
      <alignment horizontal="center"/>
    </xf>
    <xf numFmtId="4" fontId="6" fillId="0" borderId="0" xfId="20" applyNumberFormat="1"/>
    <xf numFmtId="184" fontId="6" fillId="0" borderId="31" xfId="20" applyNumberFormat="1" applyBorder="1" applyAlignment="1">
      <alignment horizontal="center" vertical="center"/>
    </xf>
    <xf numFmtId="165" fontId="20" fillId="0" borderId="0" xfId="2" applyFont="1" applyFill="1" applyBorder="1" applyProtection="1">
      <protection hidden="1"/>
    </xf>
    <xf numFmtId="0" fontId="15" fillId="8" borderId="0" xfId="0" applyFont="1" applyFill="1" applyAlignment="1" applyProtection="1">
      <alignment horizontal="center" vertical="center"/>
      <protection hidden="1"/>
    </xf>
    <xf numFmtId="9" fontId="20" fillId="0" borderId="0" xfId="19" applyNumberFormat="1" applyFont="1" applyProtection="1">
      <protection hidden="1"/>
    </xf>
    <xf numFmtId="9" fontId="13" fillId="0" borderId="0" xfId="0" applyNumberFormat="1" applyFont="1" applyAlignment="1" applyProtection="1">
      <alignment horizontal="center" vertical="center"/>
      <protection hidden="1"/>
    </xf>
    <xf numFmtId="165" fontId="13" fillId="0" borderId="0" xfId="2" applyFont="1" applyFill="1" applyBorder="1" applyProtection="1">
      <protection hidden="1"/>
    </xf>
    <xf numFmtId="43" fontId="6" fillId="0" borderId="0" xfId="27" applyFont="1"/>
    <xf numFmtId="43" fontId="12" fillId="0" borderId="0" xfId="8" applyNumberFormat="1" applyFont="1"/>
    <xf numFmtId="0" fontId="12" fillId="0" borderId="11" xfId="0" applyFont="1" applyBorder="1"/>
    <xf numFmtId="0" fontId="12" fillId="0" borderId="19" xfId="0" applyFont="1" applyBorder="1"/>
    <xf numFmtId="0" fontId="12" fillId="0" borderId="19" xfId="0" applyFont="1" applyBorder="1" applyAlignment="1">
      <alignment horizontal="center" vertical="center"/>
    </xf>
    <xf numFmtId="166" fontId="12" fillId="0" borderId="0" xfId="1" applyNumberFormat="1" applyFont="1"/>
    <xf numFmtId="0" fontId="12" fillId="0" borderId="0" xfId="0" applyFont="1" applyAlignment="1">
      <alignment horizontal="right" vertical="center"/>
    </xf>
    <xf numFmtId="166" fontId="12" fillId="0" borderId="0" xfId="1" applyNumberFormat="1" applyFont="1" applyAlignment="1">
      <alignment horizontal="right" vertical="center"/>
    </xf>
    <xf numFmtId="0" fontId="12" fillId="0" borderId="11" xfId="0" applyFont="1" applyBorder="1" applyAlignment="1">
      <alignment horizontal="right" vertical="center"/>
    </xf>
    <xf numFmtId="9" fontId="12" fillId="0" borderId="11" xfId="1" applyFont="1" applyBorder="1" applyAlignment="1">
      <alignment horizontal="right" vertical="center"/>
    </xf>
    <xf numFmtId="0" fontId="12" fillId="0" borderId="11" xfId="0" applyFont="1" applyBorder="1" applyAlignment="1" applyProtection="1">
      <alignment horizontal="left" vertical="center" indent="3"/>
      <protection hidden="1"/>
    </xf>
    <xf numFmtId="4" fontId="12" fillId="0" borderId="11" xfId="0" applyNumberFormat="1" applyFont="1" applyBorder="1" applyProtection="1">
      <protection hidden="1"/>
    </xf>
    <xf numFmtId="4" fontId="12" fillId="0" borderId="11" xfId="0" applyNumberFormat="1" applyFont="1" applyBorder="1"/>
    <xf numFmtId="9" fontId="70" fillId="0" borderId="0" xfId="0" applyNumberFormat="1" applyFont="1"/>
    <xf numFmtId="0" fontId="14" fillId="21" borderId="0" xfId="0" applyFont="1" applyFill="1" applyAlignment="1">
      <alignment horizontal="center" vertical="center" wrapText="1"/>
    </xf>
    <xf numFmtId="170" fontId="71" fillId="5" borderId="0" xfId="0" applyNumberFormat="1" applyFont="1" applyFill="1" applyAlignment="1" applyProtection="1">
      <alignment horizontal="center" vertical="center"/>
      <protection hidden="1"/>
    </xf>
    <xf numFmtId="1" fontId="13" fillId="0" borderId="0" xfId="0" applyNumberFormat="1" applyFont="1" applyAlignment="1" applyProtection="1">
      <alignment horizontal="center" vertical="center"/>
      <protection locked="0"/>
    </xf>
    <xf numFmtId="0" fontId="0" fillId="0" borderId="19" xfId="0" applyBorder="1" applyAlignment="1">
      <alignment horizontal="center" vertical="center"/>
    </xf>
    <xf numFmtId="0" fontId="0" fillId="0" borderId="0" xfId="0" applyAlignment="1">
      <alignment horizontal="center" vertical="center"/>
    </xf>
    <xf numFmtId="0" fontId="0" fillId="0" borderId="16" xfId="0" applyBorder="1" applyAlignment="1">
      <alignment horizontal="left" vertical="center"/>
    </xf>
    <xf numFmtId="0" fontId="0" fillId="0" borderId="16" xfId="0" applyBorder="1" applyAlignment="1">
      <alignment horizontal="center" vertical="center"/>
    </xf>
    <xf numFmtId="0" fontId="0" fillId="6" borderId="16" xfId="0" applyFill="1" applyBorder="1" applyAlignment="1">
      <alignment horizontal="center" vertical="center"/>
    </xf>
    <xf numFmtId="0" fontId="0" fillId="22" borderId="0" xfId="0" applyFill="1" applyAlignment="1">
      <alignment horizontal="left" vertical="center"/>
    </xf>
    <xf numFmtId="0" fontId="0" fillId="22" borderId="0" xfId="0" applyFill="1" applyAlignment="1">
      <alignment horizontal="center" vertical="center"/>
    </xf>
    <xf numFmtId="186" fontId="63" fillId="23" borderId="0" xfId="0" applyNumberFormat="1" applyFont="1" applyFill="1" applyAlignment="1">
      <alignment horizontal="center" vertical="center"/>
    </xf>
    <xf numFmtId="0" fontId="0" fillId="0" borderId="0" xfId="0" applyAlignment="1">
      <alignment horizontal="left" vertical="center"/>
    </xf>
    <xf numFmtId="0" fontId="0" fillId="23" borderId="0" xfId="0" applyFill="1" applyAlignment="1">
      <alignment horizontal="center" vertical="center"/>
    </xf>
    <xf numFmtId="0" fontId="0" fillId="6" borderId="0" xfId="0" applyFill="1" applyAlignment="1">
      <alignment horizontal="center" vertical="center"/>
    </xf>
    <xf numFmtId="0" fontId="0" fillId="17" borderId="0" xfId="0" applyFill="1" applyAlignment="1">
      <alignment horizontal="center" vertical="center"/>
    </xf>
    <xf numFmtId="0" fontId="0" fillId="0" borderId="0" xfId="0" applyAlignment="1">
      <alignment vertical="center"/>
    </xf>
    <xf numFmtId="0" fontId="0" fillId="0" borderId="11" xfId="0" applyBorder="1" applyAlignment="1">
      <alignment horizontal="left" vertical="center"/>
    </xf>
    <xf numFmtId="0" fontId="0" fillId="0" borderId="11" xfId="0" applyBorder="1" applyAlignment="1">
      <alignment horizontal="center" vertical="center"/>
    </xf>
    <xf numFmtId="0" fontId="0" fillId="23" borderId="11" xfId="0" applyFill="1" applyBorder="1" applyAlignment="1">
      <alignment horizontal="center" vertical="center"/>
    </xf>
    <xf numFmtId="186" fontId="72" fillId="17" borderId="25" xfId="0" applyNumberFormat="1" applyFont="1" applyFill="1" applyBorder="1" applyAlignment="1">
      <alignment horizontal="center" vertical="center"/>
    </xf>
    <xf numFmtId="186" fontId="63" fillId="23" borderId="25" xfId="0" applyNumberFormat="1" applyFont="1" applyFill="1" applyBorder="1" applyAlignment="1">
      <alignment horizontal="center" vertical="center"/>
    </xf>
    <xf numFmtId="186" fontId="63" fillId="19" borderId="25" xfId="0" applyNumberFormat="1" applyFont="1" applyFill="1" applyBorder="1" applyAlignment="1">
      <alignment horizontal="center" vertical="center"/>
    </xf>
    <xf numFmtId="186" fontId="35" fillId="15" borderId="0" xfId="31" applyNumberFormat="1" applyFont="1" applyFill="1"/>
    <xf numFmtId="184" fontId="0" fillId="0" borderId="31" xfId="0" applyNumberFormat="1" applyBorder="1" applyAlignment="1">
      <alignment horizontal="center"/>
    </xf>
    <xf numFmtId="0" fontId="0" fillId="0" borderId="31" xfId="0" applyBorder="1" applyAlignment="1">
      <alignment horizontal="center" vertical="center" wrapText="1"/>
    </xf>
    <xf numFmtId="183" fontId="0" fillId="0" borderId="31" xfId="0" applyNumberFormat="1" applyBorder="1" applyAlignment="1">
      <alignment horizontal="center" vertical="center"/>
    </xf>
    <xf numFmtId="0" fontId="0" fillId="0" borderId="31" xfId="0" applyBorder="1" applyAlignment="1">
      <alignment horizontal="center" vertical="center"/>
    </xf>
    <xf numFmtId="184" fontId="0" fillId="0" borderId="31" xfId="0" applyNumberFormat="1" applyBorder="1" applyAlignment="1">
      <alignment horizontal="center" vertical="center"/>
    </xf>
    <xf numFmtId="184" fontId="0" fillId="0" borderId="11" xfId="0" applyNumberFormat="1" applyBorder="1" applyAlignment="1">
      <alignment horizontal="center"/>
    </xf>
    <xf numFmtId="2" fontId="73" fillId="11" borderId="0" xfId="36" applyNumberFormat="1" applyFont="1" applyFill="1" applyAlignment="1">
      <alignment vertical="center"/>
    </xf>
    <xf numFmtId="2" fontId="74" fillId="24" borderId="4" xfId="36" applyNumberFormat="1" applyFont="1" applyFill="1" applyBorder="1" applyAlignment="1">
      <alignment horizontal="center" vertical="center"/>
    </xf>
    <xf numFmtId="2" fontId="75" fillId="24" borderId="18" xfId="36" applyNumberFormat="1" applyFont="1" applyFill="1" applyBorder="1" applyAlignment="1">
      <alignment horizontal="center" vertical="center"/>
    </xf>
    <xf numFmtId="1" fontId="75" fillId="24" borderId="18" xfId="36" applyNumberFormat="1" applyFont="1" applyFill="1" applyBorder="1" applyAlignment="1">
      <alignment horizontal="center" vertical="center"/>
    </xf>
    <xf numFmtId="1" fontId="75" fillId="24" borderId="24" xfId="36" applyNumberFormat="1" applyFont="1" applyFill="1" applyBorder="1" applyAlignment="1">
      <alignment horizontal="center" vertical="center"/>
    </xf>
    <xf numFmtId="2" fontId="76" fillId="11" borderId="4" xfId="36" applyNumberFormat="1" applyFont="1" applyFill="1" applyBorder="1" applyAlignment="1">
      <alignment vertical="center"/>
    </xf>
    <xf numFmtId="2" fontId="73" fillId="25" borderId="18" xfId="36" applyNumberFormat="1" applyFont="1" applyFill="1" applyBorder="1" applyAlignment="1">
      <alignment vertical="center"/>
    </xf>
    <xf numFmtId="4" fontId="77" fillId="11" borderId="4" xfId="36" applyNumberFormat="1" applyFont="1" applyFill="1" applyBorder="1" applyAlignment="1">
      <alignment horizontal="center" vertical="center"/>
    </xf>
    <xf numFmtId="4" fontId="77" fillId="11" borderId="4" xfId="36" quotePrefix="1" applyNumberFormat="1" applyFont="1" applyFill="1" applyBorder="1" applyAlignment="1">
      <alignment horizontal="center" vertical="center"/>
    </xf>
    <xf numFmtId="2" fontId="73" fillId="11" borderId="4" xfId="36" applyNumberFormat="1" applyFont="1" applyFill="1" applyBorder="1" applyAlignment="1">
      <alignment vertical="center"/>
    </xf>
    <xf numFmtId="4" fontId="77" fillId="11" borderId="6" xfId="36" applyNumberFormat="1" applyFont="1" applyFill="1" applyBorder="1" applyAlignment="1">
      <alignment horizontal="center" vertical="center"/>
    </xf>
    <xf numFmtId="4" fontId="77" fillId="11" borderId="6" xfId="36" quotePrefix="1" applyNumberFormat="1" applyFont="1" applyFill="1" applyBorder="1" applyAlignment="1">
      <alignment horizontal="center" vertical="center"/>
    </xf>
    <xf numFmtId="2" fontId="78" fillId="11" borderId="0" xfId="36" applyNumberFormat="1" applyFont="1" applyFill="1" applyAlignment="1">
      <alignment vertical="center"/>
    </xf>
    <xf numFmtId="166" fontId="12" fillId="0" borderId="24" xfId="1" applyNumberFormat="1" applyFont="1" applyBorder="1" applyProtection="1">
      <protection hidden="1"/>
    </xf>
    <xf numFmtId="4" fontId="12" fillId="0" borderId="9" xfId="0" applyNumberFormat="1" applyFont="1" applyBorder="1" applyProtection="1">
      <protection hidden="1"/>
    </xf>
    <xf numFmtId="166" fontId="12" fillId="0" borderId="10" xfId="1" applyNumberFormat="1" applyFont="1" applyBorder="1" applyProtection="1">
      <protection hidden="1"/>
    </xf>
    <xf numFmtId="4" fontId="12" fillId="0" borderId="5" xfId="0" applyNumberFormat="1" applyFont="1" applyBorder="1" applyProtection="1">
      <protection hidden="1"/>
    </xf>
    <xf numFmtId="43" fontId="12" fillId="0" borderId="9" xfId="0" applyNumberFormat="1" applyFont="1" applyBorder="1" applyProtection="1">
      <protection hidden="1"/>
    </xf>
    <xf numFmtId="43" fontId="12" fillId="0" borderId="11" xfId="0" applyNumberFormat="1" applyFont="1" applyBorder="1" applyProtection="1">
      <protection hidden="1"/>
    </xf>
    <xf numFmtId="43" fontId="12" fillId="0" borderId="5" xfId="0" applyNumberFormat="1" applyFont="1" applyBorder="1" applyProtection="1">
      <protection hidden="1"/>
    </xf>
    <xf numFmtId="0" fontId="15" fillId="9" borderId="0" xfId="0" applyFont="1" applyFill="1" applyProtection="1">
      <protection hidden="1"/>
    </xf>
    <xf numFmtId="0" fontId="14" fillId="4" borderId="0" xfId="0" applyFont="1" applyFill="1" applyAlignment="1">
      <alignment horizontal="left" indent="1"/>
    </xf>
    <xf numFmtId="0" fontId="40" fillId="7" borderId="15" xfId="11" applyFont="1" applyFill="1" applyBorder="1" applyAlignment="1" applyProtection="1">
      <alignment horizontal="left" indent="1"/>
      <protection hidden="1"/>
    </xf>
    <xf numFmtId="167" fontId="15" fillId="7" borderId="16" xfId="0" applyNumberFormat="1" applyFont="1" applyFill="1" applyBorder="1" applyAlignment="1" applyProtection="1">
      <alignment horizontal="center" vertical="center"/>
      <protection hidden="1"/>
    </xf>
    <xf numFmtId="4" fontId="12" fillId="7" borderId="16" xfId="0" applyNumberFormat="1" applyFont="1" applyFill="1" applyBorder="1" applyProtection="1">
      <protection hidden="1"/>
    </xf>
    <xf numFmtId="43" fontId="15" fillId="8" borderId="0" xfId="0" applyNumberFormat="1" applyFont="1" applyFill="1" applyProtection="1">
      <protection hidden="1"/>
    </xf>
    <xf numFmtId="0" fontId="15" fillId="9" borderId="16" xfId="0" applyFont="1" applyFill="1" applyBorder="1" applyAlignment="1" applyProtection="1">
      <alignment horizontal="center" vertical="center"/>
      <protection hidden="1"/>
    </xf>
    <xf numFmtId="43" fontId="15" fillId="9" borderId="16" xfId="0" applyNumberFormat="1" applyFont="1" applyFill="1" applyBorder="1" applyProtection="1">
      <protection hidden="1"/>
    </xf>
    <xf numFmtId="43" fontId="15" fillId="9" borderId="17" xfId="0" applyNumberFormat="1" applyFont="1" applyFill="1" applyBorder="1" applyProtection="1">
      <protection hidden="1"/>
    </xf>
    <xf numFmtId="0" fontId="36" fillId="4" borderId="18" xfId="0" applyFont="1" applyFill="1" applyBorder="1"/>
    <xf numFmtId="0" fontId="29" fillId="4" borderId="19" xfId="0" applyFont="1" applyFill="1" applyBorder="1" applyAlignment="1">
      <alignment horizontal="center" vertical="center"/>
    </xf>
    <xf numFmtId="170" fontId="36" fillId="4" borderId="19" xfId="0" applyNumberFormat="1" applyFont="1" applyFill="1" applyBorder="1" applyAlignment="1">
      <alignment horizontal="center" vertical="center"/>
    </xf>
    <xf numFmtId="0" fontId="79" fillId="0" borderId="15" xfId="0" applyFont="1" applyBorder="1" applyAlignment="1">
      <alignment horizontal="left" indent="1"/>
    </xf>
    <xf numFmtId="0" fontId="79" fillId="0" borderId="16" xfId="0" applyFont="1" applyBorder="1"/>
    <xf numFmtId="167" fontId="79" fillId="0" borderId="16" xfId="2" applyNumberFormat="1" applyFont="1" applyFill="1" applyBorder="1"/>
    <xf numFmtId="0" fontId="79" fillId="0" borderId="22" xfId="0" applyFont="1" applyBorder="1" applyAlignment="1">
      <alignment horizontal="left" indent="1"/>
    </xf>
    <xf numFmtId="0" fontId="79" fillId="0" borderId="0" xfId="0" applyFont="1"/>
    <xf numFmtId="167" fontId="79" fillId="0" borderId="0" xfId="2" applyNumberFormat="1" applyFont="1" applyFill="1" applyBorder="1"/>
    <xf numFmtId="0" fontId="79" fillId="0" borderId="10" xfId="0" applyFont="1" applyBorder="1" applyAlignment="1">
      <alignment horizontal="left" indent="1"/>
    </xf>
    <xf numFmtId="0" fontId="79" fillId="0" borderId="11" xfId="0" applyFont="1" applyBorder="1"/>
    <xf numFmtId="167" fontId="79" fillId="0" borderId="11" xfId="2" applyNumberFormat="1" applyFont="1" applyFill="1" applyBorder="1"/>
    <xf numFmtId="167" fontId="79" fillId="0" borderId="17" xfId="2" applyNumberFormat="1" applyFont="1" applyFill="1" applyBorder="1"/>
    <xf numFmtId="167" fontId="79" fillId="0" borderId="9" xfId="2" applyNumberFormat="1" applyFont="1" applyFill="1" applyBorder="1"/>
    <xf numFmtId="167" fontId="79" fillId="0" borderId="5" xfId="2" applyNumberFormat="1" applyFont="1" applyFill="1" applyBorder="1"/>
    <xf numFmtId="0" fontId="15" fillId="9" borderId="0" xfId="0" applyFont="1" applyFill="1" applyAlignment="1" applyProtection="1">
      <alignment horizontal="left" indent="1"/>
      <protection hidden="1"/>
    </xf>
    <xf numFmtId="176" fontId="15" fillId="9" borderId="0" xfId="2" applyNumberFormat="1" applyFont="1" applyFill="1" applyBorder="1" applyProtection="1">
      <protection hidden="1"/>
    </xf>
    <xf numFmtId="3" fontId="15" fillId="9" borderId="0" xfId="2" applyNumberFormat="1" applyFont="1" applyFill="1" applyBorder="1" applyProtection="1">
      <protection hidden="1"/>
    </xf>
    <xf numFmtId="4" fontId="15" fillId="9" borderId="0" xfId="0" applyNumberFormat="1" applyFont="1" applyFill="1" applyProtection="1">
      <protection hidden="1"/>
    </xf>
    <xf numFmtId="182" fontId="12" fillId="0" borderId="0" xfId="0" applyNumberFormat="1" applyFont="1" applyProtection="1">
      <protection hidden="1"/>
    </xf>
    <xf numFmtId="182" fontId="12" fillId="0" borderId="9" xfId="0" applyNumberFormat="1" applyFont="1" applyBorder="1" applyProtection="1">
      <protection hidden="1"/>
    </xf>
    <xf numFmtId="182" fontId="12" fillId="0" borderId="11" xfId="0" applyNumberFormat="1" applyFont="1" applyBorder="1" applyProtection="1">
      <protection hidden="1"/>
    </xf>
    <xf numFmtId="182" fontId="12" fillId="0" borderId="5" xfId="0" applyNumberFormat="1" applyFont="1" applyBorder="1" applyProtection="1">
      <protection hidden="1"/>
    </xf>
    <xf numFmtId="182" fontId="15" fillId="9" borderId="16" xfId="0" applyNumberFormat="1" applyFont="1" applyFill="1" applyBorder="1" applyProtection="1">
      <protection hidden="1"/>
    </xf>
    <xf numFmtId="182" fontId="15" fillId="9" borderId="17" xfId="0" applyNumberFormat="1" applyFont="1" applyFill="1" applyBorder="1" applyProtection="1">
      <protection hidden="1"/>
    </xf>
    <xf numFmtId="6" fontId="15" fillId="9" borderId="16" xfId="0" applyNumberFormat="1" applyFont="1" applyFill="1" applyBorder="1" applyAlignment="1" applyProtection="1">
      <alignment horizontal="center" vertical="center"/>
      <protection hidden="1"/>
    </xf>
    <xf numFmtId="0" fontId="15" fillId="8" borderId="0" xfId="0" applyFont="1" applyFill="1" applyAlignment="1" applyProtection="1">
      <alignment horizontal="left" indent="1"/>
      <protection hidden="1"/>
    </xf>
    <xf numFmtId="0" fontId="15" fillId="9" borderId="15" xfId="0" applyFont="1" applyFill="1" applyBorder="1" applyAlignment="1" applyProtection="1">
      <alignment horizontal="left" indent="1"/>
      <protection hidden="1"/>
    </xf>
    <xf numFmtId="166" fontId="12" fillId="0" borderId="0" xfId="1" applyNumberFormat="1" applyFont="1" applyBorder="1" applyProtection="1">
      <protection hidden="1"/>
    </xf>
    <xf numFmtId="182" fontId="20" fillId="0" borderId="0" xfId="27" applyNumberFormat="1" applyFont="1" applyProtection="1">
      <protection hidden="1"/>
    </xf>
    <xf numFmtId="167" fontId="20" fillId="0" borderId="0" xfId="19" applyNumberFormat="1" applyFont="1" applyProtection="1">
      <protection hidden="1"/>
    </xf>
    <xf numFmtId="0" fontId="15" fillId="0" borderId="19" xfId="0" applyFont="1" applyBorder="1" applyAlignment="1" applyProtection="1">
      <alignment horizontal="center" vertical="center" wrapText="1"/>
      <protection hidden="1"/>
    </xf>
    <xf numFmtId="3" fontId="15" fillId="13" borderId="0" xfId="0" applyNumberFormat="1" applyFont="1" applyFill="1" applyAlignment="1" applyProtection="1">
      <alignment horizontal="center" vertical="center"/>
      <protection hidden="1"/>
    </xf>
    <xf numFmtId="187" fontId="12" fillId="0" borderId="9" xfId="0" applyNumberFormat="1" applyFont="1" applyBorder="1" applyAlignment="1" applyProtection="1">
      <alignment horizontal="right" vertical="center"/>
      <protection hidden="1"/>
    </xf>
    <xf numFmtId="187" fontId="12" fillId="0" borderId="5" xfId="0" applyNumberFormat="1" applyFont="1" applyBorder="1" applyAlignment="1" applyProtection="1">
      <alignment horizontal="right" vertical="center"/>
      <protection hidden="1"/>
    </xf>
    <xf numFmtId="187" fontId="20" fillId="0" borderId="0" xfId="0" applyNumberFormat="1" applyFont="1" applyAlignment="1" applyProtection="1">
      <alignment horizontal="right" vertical="center"/>
      <protection hidden="1"/>
    </xf>
    <xf numFmtId="187" fontId="20" fillId="9" borderId="0" xfId="0" applyNumberFormat="1" applyFont="1" applyFill="1" applyAlignment="1" applyProtection="1">
      <alignment horizontal="right" vertical="center"/>
      <protection hidden="1"/>
    </xf>
    <xf numFmtId="3" fontId="28" fillId="0" borderId="0" xfId="1" applyNumberFormat="1" applyFont="1" applyFill="1" applyBorder="1" applyAlignment="1" applyProtection="1">
      <alignment horizontal="right" vertical="center"/>
      <protection hidden="1"/>
    </xf>
    <xf numFmtId="1" fontId="28" fillId="0" borderId="0" xfId="1" applyNumberFormat="1" applyFont="1" applyFill="1" applyBorder="1" applyAlignment="1" applyProtection="1">
      <alignment horizontal="right" vertical="center"/>
      <protection hidden="1"/>
    </xf>
    <xf numFmtId="0" fontId="12" fillId="0" borderId="16" xfId="0" applyFont="1" applyBorder="1"/>
    <xf numFmtId="0" fontId="12" fillId="0" borderId="17" xfId="0" applyFont="1" applyBorder="1"/>
    <xf numFmtId="166" fontId="15" fillId="0" borderId="24" xfId="1" applyNumberFormat="1" applyFont="1" applyBorder="1" applyAlignment="1">
      <alignment horizontal="center"/>
    </xf>
    <xf numFmtId="0" fontId="81" fillId="0" borderId="0" xfId="0" applyFont="1"/>
    <xf numFmtId="0" fontId="12" fillId="0" borderId="9" xfId="0" applyFont="1" applyBorder="1"/>
    <xf numFmtId="0" fontId="28" fillId="0" borderId="0" xfId="0" applyFont="1" applyAlignment="1">
      <alignment horizontal="left" vertical="center" indent="1"/>
    </xf>
    <xf numFmtId="10" fontId="28" fillId="0" borderId="0" xfId="1" applyNumberFormat="1" applyFont="1" applyBorder="1" applyAlignment="1">
      <alignment horizontal="right" vertical="center"/>
    </xf>
    <xf numFmtId="0" fontId="12" fillId="0" borderId="24" xfId="0" applyFont="1" applyBorder="1"/>
    <xf numFmtId="0" fontId="28" fillId="0" borderId="0" xfId="0" applyFont="1" applyAlignment="1">
      <alignment horizontal="right" vertical="center"/>
    </xf>
    <xf numFmtId="0" fontId="28" fillId="0" borderId="0" xfId="0" applyFont="1"/>
    <xf numFmtId="10" fontId="28" fillId="0" borderId="0" xfId="0" applyNumberFormat="1" applyFont="1" applyAlignment="1">
      <alignment horizontal="right" vertical="center"/>
    </xf>
    <xf numFmtId="3" fontId="28" fillId="0" borderId="0" xfId="0" applyNumberFormat="1" applyFont="1" applyAlignment="1">
      <alignment horizontal="right" vertical="center"/>
    </xf>
    <xf numFmtId="0" fontId="12" fillId="0" borderId="10" xfId="0" applyFont="1" applyBorder="1"/>
    <xf numFmtId="0" fontId="12" fillId="0" borderId="5" xfId="0" applyFont="1" applyBorder="1"/>
    <xf numFmtId="0" fontId="12" fillId="0" borderId="0" xfId="0" applyFont="1" applyAlignment="1" applyProtection="1">
      <alignment horizontal="left" vertical="center"/>
      <protection hidden="1"/>
    </xf>
    <xf numFmtId="1" fontId="12" fillId="0" borderId="0" xfId="0" applyNumberFormat="1" applyFont="1" applyProtection="1">
      <protection hidden="1"/>
    </xf>
    <xf numFmtId="186" fontId="12" fillId="0" borderId="0" xfId="0" applyNumberFormat="1" applyFont="1"/>
    <xf numFmtId="186" fontId="12" fillId="0" borderId="0" xfId="0" applyNumberFormat="1" applyFont="1" applyProtection="1">
      <protection hidden="1"/>
    </xf>
    <xf numFmtId="4" fontId="12" fillId="0" borderId="16" xfId="8" applyNumberFormat="1" applyFont="1" applyBorder="1"/>
    <xf numFmtId="0" fontId="79" fillId="0" borderId="15" xfId="0" applyFont="1" applyBorder="1" applyAlignment="1">
      <alignment horizontal="left"/>
    </xf>
    <xf numFmtId="0" fontId="79" fillId="0" borderId="24" xfId="0" applyFont="1" applyBorder="1" applyAlignment="1">
      <alignment horizontal="left" indent="1"/>
    </xf>
    <xf numFmtId="0" fontId="14" fillId="21" borderId="0" xfId="0" applyFont="1" applyFill="1" applyAlignment="1">
      <alignment horizontal="left" vertical="center" wrapText="1"/>
    </xf>
    <xf numFmtId="166" fontId="79" fillId="0" borderId="0" xfId="1" applyNumberFormat="1" applyFont="1" applyFill="1" applyBorder="1"/>
    <xf numFmtId="166" fontId="79" fillId="0" borderId="11" xfId="1" applyNumberFormat="1" applyFont="1" applyFill="1" applyBorder="1"/>
    <xf numFmtId="166" fontId="79" fillId="0" borderId="9" xfId="1" applyNumberFormat="1" applyFont="1" applyFill="1" applyBorder="1"/>
    <xf numFmtId="166" fontId="79" fillId="0" borderId="5" xfId="1" applyNumberFormat="1" applyFont="1" applyFill="1" applyBorder="1"/>
    <xf numFmtId="0" fontId="15" fillId="0" borderId="19" xfId="0" applyFont="1" applyBorder="1" applyAlignment="1" applyProtection="1">
      <alignment horizontal="center" vertical="center"/>
      <protection hidden="1"/>
    </xf>
    <xf numFmtId="4" fontId="15" fillId="0" borderId="11" xfId="0" applyNumberFormat="1" applyFont="1" applyBorder="1" applyProtection="1">
      <protection hidden="1"/>
    </xf>
    <xf numFmtId="9" fontId="6" fillId="0" borderId="0" xfId="1" applyFont="1"/>
    <xf numFmtId="4" fontId="15" fillId="0" borderId="19" xfId="0" applyNumberFormat="1" applyFont="1" applyBorder="1" applyProtection="1">
      <protection hidden="1"/>
    </xf>
    <xf numFmtId="166" fontId="20" fillId="0" borderId="0" xfId="0" applyNumberFormat="1" applyFont="1" applyAlignment="1" applyProtection="1">
      <alignment horizontal="right" vertical="center"/>
      <protection hidden="1"/>
    </xf>
    <xf numFmtId="14" fontId="82" fillId="0" borderId="0" xfId="20" applyNumberFormat="1" applyFont="1" applyAlignment="1">
      <alignment horizontal="center" vertical="center"/>
    </xf>
    <xf numFmtId="179" fontId="6" fillId="0" borderId="0" xfId="20" applyNumberFormat="1"/>
    <xf numFmtId="0" fontId="73" fillId="0" borderId="0" xfId="0" applyFont="1"/>
    <xf numFmtId="9" fontId="0" fillId="0" borderId="0" xfId="1" applyFont="1"/>
    <xf numFmtId="0" fontId="59" fillId="14" borderId="30" xfId="20" applyFont="1" applyFill="1" applyBorder="1" applyAlignment="1">
      <alignment horizontal="center" vertical="center"/>
    </xf>
    <xf numFmtId="166" fontId="12" fillId="9" borderId="0" xfId="1" applyNumberFormat="1" applyFont="1" applyFill="1" applyBorder="1" applyAlignment="1" applyProtection="1">
      <alignment horizontal="right" vertical="center"/>
      <protection locked="0"/>
    </xf>
    <xf numFmtId="3" fontId="20" fillId="0" borderId="0" xfId="0" applyNumberFormat="1" applyFont="1" applyAlignment="1" applyProtection="1">
      <alignment horizontal="right" vertical="center"/>
      <protection hidden="1"/>
    </xf>
    <xf numFmtId="166" fontId="12" fillId="0" borderId="0" xfId="1" applyNumberFormat="1" applyFont="1" applyFill="1" applyBorder="1" applyAlignment="1" applyProtection="1">
      <alignment vertical="center"/>
      <protection locked="0"/>
    </xf>
    <xf numFmtId="9" fontId="0" fillId="0" borderId="31" xfId="35" applyFont="1" applyFill="1" applyBorder="1" applyAlignment="1">
      <alignment horizontal="center" vertical="center"/>
    </xf>
    <xf numFmtId="185" fontId="0" fillId="0" borderId="31" xfId="35" applyNumberFormat="1" applyFont="1" applyFill="1" applyBorder="1" applyAlignment="1">
      <alignment horizontal="center" vertical="center"/>
    </xf>
    <xf numFmtId="9" fontId="0" fillId="0" borderId="0" xfId="35" applyFont="1" applyFill="1" applyAlignment="1">
      <alignment horizontal="center" vertical="center"/>
    </xf>
    <xf numFmtId="188" fontId="0" fillId="0" borderId="31" xfId="0" applyNumberFormat="1" applyBorder="1" applyAlignment="1">
      <alignment horizontal="center" vertical="center"/>
    </xf>
    <xf numFmtId="0" fontId="63" fillId="6" borderId="4" xfId="0" applyFont="1" applyFill="1" applyBorder="1" applyAlignment="1">
      <alignment horizontal="center"/>
    </xf>
    <xf numFmtId="182" fontId="12" fillId="0" borderId="0" xfId="0" applyNumberFormat="1" applyFont="1"/>
    <xf numFmtId="43" fontId="12" fillId="0" borderId="0" xfId="0" applyNumberFormat="1" applyFont="1"/>
    <xf numFmtId="181" fontId="12" fillId="0" borderId="11" xfId="0" applyNumberFormat="1" applyFont="1" applyBorder="1" applyProtection="1">
      <protection hidden="1"/>
    </xf>
    <xf numFmtId="9" fontId="23" fillId="0" borderId="0" xfId="1" applyFont="1" applyProtection="1">
      <protection hidden="1"/>
    </xf>
    <xf numFmtId="9" fontId="0" fillId="0" borderId="11" xfId="35" applyFont="1" applyFill="1" applyBorder="1" applyAlignment="1">
      <alignment horizontal="center" vertical="center"/>
    </xf>
    <xf numFmtId="166" fontId="15" fillId="0" borderId="0" xfId="1" applyNumberFormat="1" applyFont="1" applyBorder="1" applyProtection="1">
      <protection hidden="1"/>
    </xf>
    <xf numFmtId="3" fontId="15" fillId="0" borderId="0" xfId="2" applyNumberFormat="1" applyFont="1" applyFill="1" applyBorder="1" applyProtection="1">
      <protection hidden="1"/>
    </xf>
    <xf numFmtId="3" fontId="15" fillId="0" borderId="9" xfId="2" applyNumberFormat="1" applyFont="1" applyFill="1" applyBorder="1" applyProtection="1">
      <protection hidden="1"/>
    </xf>
    <xf numFmtId="0" fontId="15" fillId="0" borderId="24" xfId="0" applyFont="1" applyBorder="1" applyAlignment="1" applyProtection="1">
      <alignment horizontal="left" indent="1"/>
      <protection hidden="1"/>
    </xf>
    <xf numFmtId="0" fontId="15" fillId="0" borderId="24" xfId="0" applyFont="1" applyBorder="1" applyAlignment="1" applyProtection="1">
      <alignment horizontal="left" vertical="center" indent="1"/>
      <protection hidden="1"/>
    </xf>
    <xf numFmtId="0" fontId="12" fillId="0" borderId="44" xfId="0" applyFont="1" applyBorder="1" applyAlignment="1" applyProtection="1">
      <alignment horizontal="left" vertical="center" indent="1"/>
      <protection hidden="1"/>
    </xf>
    <xf numFmtId="0" fontId="12" fillId="0" borderId="45" xfId="0" applyFont="1" applyBorder="1" applyAlignment="1" applyProtection="1">
      <alignment horizontal="center" vertical="center"/>
      <protection hidden="1"/>
    </xf>
    <xf numFmtId="0" fontId="12" fillId="0" borderId="45" xfId="0" applyFont="1" applyBorder="1" applyProtection="1">
      <protection hidden="1"/>
    </xf>
    <xf numFmtId="0" fontId="12" fillId="0" borderId="46" xfId="0" applyFont="1" applyBorder="1" applyProtection="1">
      <protection hidden="1"/>
    </xf>
    <xf numFmtId="0" fontId="14" fillId="18" borderId="0" xfId="37" applyFont="1" applyFill="1" applyAlignment="1">
      <alignment horizontal="center"/>
    </xf>
    <xf numFmtId="0" fontId="13" fillId="0" borderId="0" xfId="37" applyFont="1" applyAlignment="1">
      <alignment horizontal="center" vertical="center"/>
    </xf>
    <xf numFmtId="0" fontId="88" fillId="0" borderId="4" xfId="37" applyFont="1" applyBorder="1" applyAlignment="1">
      <alignment horizontal="center" vertical="center"/>
    </xf>
    <xf numFmtId="165" fontId="88" fillId="0" borderId="4" xfId="10" applyFont="1" applyBorder="1"/>
    <xf numFmtId="0" fontId="88" fillId="0" borderId="4" xfId="37" applyFont="1" applyBorder="1"/>
    <xf numFmtId="165" fontId="18" fillId="18" borderId="4" xfId="10" applyFont="1" applyFill="1" applyBorder="1"/>
    <xf numFmtId="0" fontId="89" fillId="0" borderId="0" xfId="8" applyFont="1"/>
    <xf numFmtId="0" fontId="90" fillId="18" borderId="4" xfId="37" applyFont="1" applyFill="1" applyBorder="1" applyAlignment="1">
      <alignment horizontal="center" vertical="center"/>
    </xf>
    <xf numFmtId="0" fontId="90" fillId="18" borderId="4" xfId="37" applyFont="1" applyFill="1" applyBorder="1" applyAlignment="1">
      <alignment horizontal="center" vertical="center" wrapText="1"/>
    </xf>
    <xf numFmtId="0" fontId="62" fillId="0" borderId="32" xfId="8" applyFont="1" applyBorder="1" applyAlignment="1">
      <alignment horizontal="center" vertical="center"/>
    </xf>
    <xf numFmtId="10" fontId="62" fillId="0" borderId="32" xfId="8" applyNumberFormat="1" applyFont="1" applyBorder="1" applyAlignment="1">
      <alignment horizontal="right" vertical="center"/>
    </xf>
    <xf numFmtId="0" fontId="12" fillId="0" borderId="4" xfId="8" applyFont="1" applyBorder="1" applyAlignment="1">
      <alignment horizontal="center" vertical="center"/>
    </xf>
    <xf numFmtId="10" fontId="12" fillId="0" borderId="4" xfId="8" applyNumberFormat="1" applyFont="1" applyBorder="1"/>
    <xf numFmtId="10" fontId="12" fillId="0" borderId="4" xfId="1" applyNumberFormat="1" applyFont="1" applyBorder="1"/>
    <xf numFmtId="0" fontId="62" fillId="0" borderId="12" xfId="8" applyFont="1" applyBorder="1" applyAlignment="1">
      <alignment horizontal="center" vertical="center"/>
    </xf>
    <xf numFmtId="10" fontId="62" fillId="0" borderId="12" xfId="8" applyNumberFormat="1" applyFont="1" applyBorder="1" applyAlignment="1">
      <alignment horizontal="right" vertical="center"/>
    </xf>
    <xf numFmtId="10" fontId="12" fillId="0" borderId="0" xfId="8" applyNumberFormat="1" applyFont="1"/>
    <xf numFmtId="0" fontId="62" fillId="0" borderId="6" xfId="8" applyFont="1" applyBorder="1" applyAlignment="1">
      <alignment horizontal="center" vertical="center"/>
    </xf>
    <xf numFmtId="10" fontId="62" fillId="0" borderId="6" xfId="8" applyNumberFormat="1" applyFont="1" applyBorder="1" applyAlignment="1">
      <alignment horizontal="right" vertical="center"/>
    </xf>
    <xf numFmtId="0" fontId="88" fillId="0" borderId="0" xfId="37" applyFont="1"/>
    <xf numFmtId="189" fontId="88" fillId="0" borderId="4" xfId="37" applyNumberFormat="1" applyFont="1" applyBorder="1" applyAlignment="1">
      <alignment horizontal="center" vertical="center"/>
    </xf>
    <xf numFmtId="10" fontId="88" fillId="0" borderId="4" xfId="37" applyNumberFormat="1" applyFont="1" applyBorder="1"/>
    <xf numFmtId="10" fontId="88" fillId="0" borderId="4" xfId="43" applyNumberFormat="1" applyFont="1" applyBorder="1"/>
    <xf numFmtId="10" fontId="88" fillId="0" borderId="0" xfId="37" applyNumberFormat="1" applyFont="1"/>
    <xf numFmtId="10" fontId="88" fillId="0" borderId="0" xfId="1" applyNumberFormat="1" applyFont="1"/>
    <xf numFmtId="10" fontId="18" fillId="18" borderId="4" xfId="37" applyNumberFormat="1" applyFont="1" applyFill="1" applyBorder="1"/>
    <xf numFmtId="166" fontId="12" fillId="0" borderId="0" xfId="1" applyNumberFormat="1" applyFont="1" applyFill="1" applyBorder="1" applyAlignment="1" applyProtection="1">
      <alignment horizontal="right" vertical="center"/>
      <protection hidden="1"/>
    </xf>
    <xf numFmtId="10" fontId="12" fillId="0" borderId="0" xfId="1" applyNumberFormat="1" applyFont="1" applyFill="1" applyBorder="1" applyProtection="1">
      <protection hidden="1"/>
    </xf>
    <xf numFmtId="0" fontId="12" fillId="0" borderId="1" xfId="0" applyFont="1" applyBorder="1" applyAlignment="1" applyProtection="1">
      <alignment horizontal="left" vertical="center" indent="3"/>
      <protection hidden="1"/>
    </xf>
    <xf numFmtId="9" fontId="13" fillId="0" borderId="0" xfId="1" applyFont="1" applyFill="1" applyBorder="1" applyAlignment="1" applyProtection="1">
      <alignment horizontal="right" vertical="center"/>
      <protection hidden="1"/>
    </xf>
    <xf numFmtId="9" fontId="12" fillId="0" borderId="0" xfId="0" applyNumberFormat="1" applyFont="1" applyAlignment="1" applyProtection="1">
      <alignment horizontal="right" vertical="center"/>
      <protection locked="0"/>
    </xf>
    <xf numFmtId="43" fontId="12" fillId="0" borderId="0" xfId="27" applyFont="1" applyFill="1" applyBorder="1" applyProtection="1">
      <protection hidden="1"/>
    </xf>
    <xf numFmtId="9" fontId="12" fillId="0" borderId="0" xfId="1" applyFont="1" applyFill="1" applyBorder="1" applyAlignment="1" applyProtection="1">
      <alignment horizontal="right" vertical="center"/>
      <protection hidden="1"/>
    </xf>
    <xf numFmtId="167" fontId="15" fillId="0" borderId="19" xfId="0" applyNumberFormat="1" applyFont="1" applyBorder="1" applyProtection="1">
      <protection hidden="1"/>
    </xf>
    <xf numFmtId="0" fontId="20" fillId="0" borderId="0" xfId="11" applyFont="1" applyAlignment="1" applyProtection="1">
      <alignment horizontal="left" indent="2"/>
      <protection hidden="1"/>
    </xf>
    <xf numFmtId="0" fontId="12" fillId="0" borderId="15" xfId="0" applyFont="1" applyBorder="1"/>
    <xf numFmtId="0" fontId="12" fillId="0" borderId="5" xfId="0" applyFont="1" applyBorder="1" applyAlignment="1">
      <alignment horizontal="center" vertical="center"/>
    </xf>
    <xf numFmtId="190" fontId="12" fillId="0" borderId="16" xfId="0" applyNumberFormat="1" applyFont="1" applyBorder="1" applyAlignment="1">
      <alignment horizontal="center" vertical="center"/>
    </xf>
    <xf numFmtId="190" fontId="12" fillId="0" borderId="17" xfId="0" applyNumberFormat="1" applyFont="1" applyBorder="1" applyAlignment="1">
      <alignment horizontal="center" vertical="center"/>
    </xf>
    <xf numFmtId="2" fontId="12" fillId="0" borderId="0" xfId="0" applyNumberFormat="1" applyFont="1" applyAlignment="1">
      <alignment horizontal="center" vertical="center"/>
    </xf>
    <xf numFmtId="43" fontId="63" fillId="6" borderId="0" xfId="20" applyNumberFormat="1" applyFont="1" applyFill="1"/>
    <xf numFmtId="10" fontId="20" fillId="0" borderId="0" xfId="19" applyNumberFormat="1" applyFont="1" applyProtection="1">
      <protection hidden="1"/>
    </xf>
    <xf numFmtId="0" fontId="64" fillId="0" borderId="0" xfId="20" applyFont="1"/>
    <xf numFmtId="0" fontId="63" fillId="0" borderId="0" xfId="0" applyFont="1"/>
    <xf numFmtId="0" fontId="63" fillId="0" borderId="0" xfId="0" applyFont="1" applyAlignment="1">
      <alignment horizontal="center"/>
    </xf>
    <xf numFmtId="14" fontId="0" fillId="0" borderId="0" xfId="0" applyNumberFormat="1" applyAlignment="1">
      <alignment horizontal="center"/>
    </xf>
    <xf numFmtId="43" fontId="6" fillId="0" borderId="0" xfId="27" applyFont="1" applyFill="1" applyAlignment="1">
      <alignment horizontal="center"/>
    </xf>
    <xf numFmtId="43" fontId="6" fillId="0" borderId="0" xfId="27" applyFont="1" applyAlignment="1">
      <alignment horizontal="center"/>
    </xf>
    <xf numFmtId="43" fontId="63" fillId="0" borderId="19" xfId="27" applyFont="1" applyBorder="1" applyAlignment="1">
      <alignment horizontal="center"/>
    </xf>
    <xf numFmtId="43" fontId="6" fillId="0" borderId="0" xfId="27" applyFont="1" applyFill="1"/>
    <xf numFmtId="0" fontId="6" fillId="0" borderId="0" xfId="20" applyAlignment="1">
      <alignment horizontal="left" indent="1"/>
    </xf>
    <xf numFmtId="4" fontId="6" fillId="0" borderId="0" xfId="20" applyNumberFormat="1" applyAlignment="1">
      <alignment horizontal="right" vertical="center"/>
    </xf>
    <xf numFmtId="0" fontId="0" fillId="0" borderId="31" xfId="0" applyBorder="1" applyAlignment="1">
      <alignment horizontal="center"/>
    </xf>
    <xf numFmtId="183" fontId="0" fillId="0" borderId="31" xfId="0" applyNumberFormat="1" applyBorder="1" applyAlignment="1">
      <alignment horizontal="center"/>
    </xf>
    <xf numFmtId="185" fontId="0" fillId="0" borderId="31" xfId="35" applyNumberFormat="1" applyFont="1" applyFill="1" applyBorder="1" applyAlignment="1">
      <alignment horizontal="center"/>
    </xf>
    <xf numFmtId="184" fontId="6" fillId="0" borderId="0" xfId="20" applyNumberFormat="1" applyAlignment="1">
      <alignment horizontal="center" vertical="center"/>
    </xf>
    <xf numFmtId="0" fontId="0" fillId="0" borderId="0" xfId="0" applyAlignment="1">
      <alignment horizontal="center"/>
    </xf>
    <xf numFmtId="183" fontId="0" fillId="0" borderId="0" xfId="0" applyNumberFormat="1" applyAlignment="1">
      <alignment horizontal="center"/>
    </xf>
    <xf numFmtId="4" fontId="0" fillId="0" borderId="0" xfId="0" applyNumberFormat="1" applyAlignment="1">
      <alignment horizontal="center"/>
    </xf>
    <xf numFmtId="185" fontId="0" fillId="0" borderId="0" xfId="35" applyNumberFormat="1" applyFont="1" applyFill="1" applyAlignment="1">
      <alignment horizontal="center"/>
    </xf>
    <xf numFmtId="184" fontId="0" fillId="0" borderId="0" xfId="0" applyNumberFormat="1" applyAlignment="1">
      <alignment horizontal="center"/>
    </xf>
    <xf numFmtId="0" fontId="0" fillId="0" borderId="54" xfId="0" applyBorder="1" applyAlignment="1">
      <alignment horizontal="center" vertical="center"/>
    </xf>
    <xf numFmtId="0" fontId="0" fillId="0" borderId="11" xfId="0" quotePrefix="1" applyBorder="1" applyAlignment="1">
      <alignment horizontal="center"/>
    </xf>
    <xf numFmtId="0" fontId="0" fillId="0" borderId="11" xfId="0" applyBorder="1" applyAlignment="1">
      <alignment horizontal="center"/>
    </xf>
    <xf numFmtId="183" fontId="0" fillId="0" borderId="11" xfId="0" applyNumberFormat="1" applyBorder="1" applyAlignment="1">
      <alignment horizontal="center"/>
    </xf>
    <xf numFmtId="185" fontId="0" fillId="0" borderId="11" xfId="0" applyNumberFormat="1" applyBorder="1" applyAlignment="1">
      <alignment horizontal="center"/>
    </xf>
    <xf numFmtId="4" fontId="54" fillId="0" borderId="28" xfId="20" applyNumberFormat="1" applyFont="1" applyBorder="1" applyAlignment="1">
      <alignment horizontal="right" vertical="center"/>
    </xf>
    <xf numFmtId="4" fontId="57" fillId="0" borderId="28" xfId="20" applyNumberFormat="1" applyFont="1" applyBorder="1" applyAlignment="1">
      <alignment horizontal="right" vertical="center"/>
    </xf>
    <xf numFmtId="4" fontId="57" fillId="0" borderId="26" xfId="20" applyNumberFormat="1" applyFont="1" applyBorder="1" applyAlignment="1">
      <alignment horizontal="right" vertical="center"/>
    </xf>
    <xf numFmtId="4" fontId="55" fillId="0" borderId="26" xfId="20" applyNumberFormat="1" applyFont="1" applyBorder="1" applyAlignment="1">
      <alignment horizontal="right" vertical="center"/>
    </xf>
    <xf numFmtId="4" fontId="54" fillId="6" borderId="28" xfId="20" applyNumberFormat="1" applyFont="1" applyFill="1" applyBorder="1" applyAlignment="1">
      <alignment horizontal="center" vertical="center"/>
    </xf>
    <xf numFmtId="4" fontId="57" fillId="6" borderId="28" xfId="20" applyNumberFormat="1" applyFont="1" applyFill="1" applyBorder="1" applyAlignment="1">
      <alignment horizontal="center" vertical="center"/>
    </xf>
    <xf numFmtId="0" fontId="54" fillId="6" borderId="26" xfId="20" applyFont="1" applyFill="1" applyBorder="1" applyAlignment="1">
      <alignment horizontal="center" vertical="center"/>
    </xf>
    <xf numFmtId="4" fontId="57" fillId="6" borderId="26" xfId="20" applyNumberFormat="1" applyFont="1" applyFill="1" applyBorder="1" applyAlignment="1">
      <alignment horizontal="center" vertical="center"/>
    </xf>
    <xf numFmtId="43" fontId="6" fillId="0" borderId="0" xfId="30" applyFont="1"/>
    <xf numFmtId="4" fontId="54" fillId="6" borderId="28" xfId="20" applyNumberFormat="1" applyFont="1" applyFill="1" applyBorder="1" applyAlignment="1">
      <alignment horizontal="right" vertical="center"/>
    </xf>
    <xf numFmtId="4" fontId="55" fillId="6" borderId="26" xfId="20" applyNumberFormat="1" applyFont="1" applyFill="1" applyBorder="1" applyAlignment="1">
      <alignment horizontal="right" vertical="center"/>
    </xf>
    <xf numFmtId="0" fontId="12" fillId="0" borderId="45" xfId="0" applyFont="1" applyBorder="1" applyAlignment="1">
      <alignment horizontal="center" vertical="center"/>
    </xf>
    <xf numFmtId="166" fontId="12" fillId="0" borderId="0" xfId="0" applyNumberFormat="1" applyFont="1"/>
    <xf numFmtId="177" fontId="12" fillId="0" borderId="0" xfId="1" applyNumberFormat="1" applyFont="1" applyFill="1" applyBorder="1" applyAlignment="1" applyProtection="1">
      <alignment vertical="center"/>
      <protection hidden="1"/>
    </xf>
    <xf numFmtId="0" fontId="15" fillId="0" borderId="45" xfId="0" applyFont="1" applyBorder="1"/>
    <xf numFmtId="166" fontId="15" fillId="0" borderId="45" xfId="0" applyNumberFormat="1" applyFont="1" applyBorder="1"/>
    <xf numFmtId="177" fontId="15" fillId="0" borderId="45" xfId="0" applyNumberFormat="1" applyFont="1" applyBorder="1"/>
    <xf numFmtId="0" fontId="12" fillId="0" borderId="45" xfId="0" applyFont="1" applyBorder="1"/>
    <xf numFmtId="4" fontId="12" fillId="0" borderId="45" xfId="0" applyNumberFormat="1" applyFont="1" applyBorder="1"/>
    <xf numFmtId="0" fontId="12" fillId="0" borderId="0" xfId="0" applyFont="1" applyAlignment="1">
      <alignment horizontal="centerContinuous"/>
    </xf>
    <xf numFmtId="176" fontId="12" fillId="0" borderId="0" xfId="2" applyNumberFormat="1" applyFont="1" applyFill="1" applyBorder="1" applyProtection="1">
      <protection hidden="1"/>
    </xf>
    <xf numFmtId="0" fontId="28" fillId="0" borderId="0" xfId="0" applyFont="1" applyAlignment="1" applyProtection="1">
      <alignment horizontal="center"/>
      <protection hidden="1"/>
    </xf>
    <xf numFmtId="0" fontId="28" fillId="0" borderId="11" xfId="0" applyFont="1" applyBorder="1" applyAlignment="1" applyProtection="1">
      <alignment horizontal="center"/>
      <protection hidden="1"/>
    </xf>
    <xf numFmtId="0" fontId="81" fillId="0" borderId="45" xfId="0" applyFont="1" applyBorder="1" applyAlignment="1" applyProtection="1">
      <alignment horizontal="center"/>
      <protection hidden="1"/>
    </xf>
    <xf numFmtId="3" fontId="81" fillId="0" borderId="45" xfId="0" applyNumberFormat="1" applyFont="1" applyBorder="1" applyProtection="1">
      <protection hidden="1"/>
    </xf>
    <xf numFmtId="10" fontId="12" fillId="0" borderId="0" xfId="1" applyNumberFormat="1" applyFont="1" applyFill="1" applyAlignment="1">
      <alignment horizontal="right" vertical="center"/>
    </xf>
    <xf numFmtId="9" fontId="92" fillId="5" borderId="0" xfId="1" applyFont="1" applyFill="1" applyBorder="1" applyAlignment="1" applyProtection="1">
      <alignment vertical="center"/>
      <protection hidden="1"/>
    </xf>
    <xf numFmtId="166" fontId="15" fillId="0" borderId="3" xfId="1" applyNumberFormat="1" applyFont="1" applyBorder="1" applyAlignment="1">
      <alignment horizontal="center"/>
    </xf>
    <xf numFmtId="0" fontId="12" fillId="0" borderId="7" xfId="0" applyFont="1" applyBorder="1"/>
    <xf numFmtId="10" fontId="12" fillId="0" borderId="0" xfId="0" applyNumberFormat="1" applyFont="1"/>
    <xf numFmtId="176" fontId="20" fillId="0" borderId="0" xfId="2" applyNumberFormat="1" applyFont="1" applyFill="1" applyBorder="1" applyProtection="1">
      <protection hidden="1"/>
    </xf>
    <xf numFmtId="43" fontId="12" fillId="0" borderId="0" xfId="27" applyFont="1" applyBorder="1" applyProtection="1">
      <protection hidden="1"/>
    </xf>
    <xf numFmtId="0" fontId="12" fillId="2" borderId="24" xfId="0" quotePrefix="1" applyFont="1" applyFill="1" applyBorder="1" applyAlignment="1" applyProtection="1">
      <alignment horizontal="left" vertical="center" indent="1"/>
      <protection hidden="1"/>
    </xf>
    <xf numFmtId="0" fontId="15" fillId="7" borderId="3" xfId="0" applyFont="1" applyFill="1" applyBorder="1" applyAlignment="1" applyProtection="1">
      <alignment horizontal="left" indent="1"/>
      <protection hidden="1"/>
    </xf>
    <xf numFmtId="3" fontId="15" fillId="7" borderId="7" xfId="0" applyNumberFormat="1" applyFont="1" applyFill="1" applyBorder="1" applyProtection="1">
      <protection hidden="1"/>
    </xf>
    <xf numFmtId="0" fontId="20" fillId="0" borderId="0" xfId="37" applyFont="1"/>
    <xf numFmtId="0" fontId="12" fillId="0" borderId="0" xfId="37" applyFont="1"/>
    <xf numFmtId="0" fontId="40" fillId="0" borderId="0" xfId="37" applyFont="1" applyAlignment="1">
      <alignment horizontal="left"/>
    </xf>
    <xf numFmtId="14" fontId="12" fillId="0" borderId="0" xfId="37" applyNumberFormat="1" applyFont="1" applyAlignment="1">
      <alignment horizontal="center" vertical="center" wrapText="1"/>
    </xf>
    <xf numFmtId="3" fontId="12" fillId="0" borderId="0" xfId="37" applyNumberFormat="1" applyFont="1" applyAlignment="1">
      <alignment horizontal="center" vertical="center" wrapText="1"/>
    </xf>
    <xf numFmtId="0" fontId="93" fillId="0" borderId="0" xfId="8" applyFont="1"/>
    <xf numFmtId="14" fontId="93" fillId="0" borderId="0" xfId="8" applyNumberFormat="1" applyFont="1"/>
    <xf numFmtId="167" fontId="88" fillId="0" borderId="0" xfId="10" applyNumberFormat="1" applyFont="1"/>
    <xf numFmtId="49" fontId="20" fillId="0" borderId="0" xfId="37" applyNumberFormat="1" applyFont="1"/>
    <xf numFmtId="2" fontId="20" fillId="0" borderId="0" xfId="37" applyNumberFormat="1" applyFont="1"/>
    <xf numFmtId="0" fontId="12" fillId="0" borderId="0" xfId="37" applyFont="1" applyAlignment="1">
      <alignment horizontal="center" vertical="center" wrapText="1"/>
    </xf>
    <xf numFmtId="0" fontId="12" fillId="0" borderId="0" xfId="37" applyFont="1" applyAlignment="1">
      <alignment horizontal="center"/>
    </xf>
    <xf numFmtId="3" fontId="93" fillId="0" borderId="0" xfId="8" applyNumberFormat="1" applyFont="1"/>
    <xf numFmtId="0" fontId="12" fillId="6" borderId="0" xfId="0" applyFont="1" applyFill="1" applyAlignment="1">
      <alignment horizontal="center" vertical="center"/>
    </xf>
    <xf numFmtId="3" fontId="13" fillId="0" borderId="0" xfId="2" applyNumberFormat="1" applyFont="1" applyFill="1" applyBorder="1" applyAlignment="1" applyProtection="1">
      <alignment horizontal="center" vertical="center"/>
      <protection hidden="1"/>
    </xf>
    <xf numFmtId="0" fontId="40" fillId="7" borderId="3" xfId="11" applyFont="1" applyFill="1" applyBorder="1" applyAlignment="1" applyProtection="1">
      <alignment horizontal="left" indent="1"/>
      <protection hidden="1"/>
    </xf>
    <xf numFmtId="0" fontId="15" fillId="9" borderId="3" xfId="0" applyFont="1" applyFill="1" applyBorder="1" applyAlignment="1" applyProtection="1">
      <alignment horizontal="left" indent="1"/>
      <protection hidden="1"/>
    </xf>
    <xf numFmtId="191" fontId="12" fillId="0" borderId="0" xfId="0" applyNumberFormat="1" applyFont="1" applyProtection="1">
      <protection hidden="1"/>
    </xf>
    <xf numFmtId="0" fontId="63" fillId="0" borderId="0" xfId="37" applyFont="1"/>
    <xf numFmtId="0" fontId="6" fillId="0" borderId="0" xfId="37"/>
    <xf numFmtId="0" fontId="63" fillId="27" borderId="45" xfId="37" applyFont="1" applyFill="1" applyBorder="1" applyAlignment="1">
      <alignment horizontal="center" vertical="center"/>
    </xf>
    <xf numFmtId="0" fontId="63" fillId="27" borderId="45" xfId="37" applyFont="1" applyFill="1" applyBorder="1" applyAlignment="1">
      <alignment horizontal="center" vertical="center" wrapText="1"/>
    </xf>
    <xf numFmtId="0" fontId="6" fillId="0" borderId="16" xfId="37" applyBorder="1" applyAlignment="1">
      <alignment horizontal="center"/>
    </xf>
    <xf numFmtId="2" fontId="6" fillId="0" borderId="16" xfId="37" applyNumberFormat="1" applyBorder="1" applyAlignment="1">
      <alignment horizontal="center"/>
    </xf>
    <xf numFmtId="2" fontId="63" fillId="0" borderId="16" xfId="37" applyNumberFormat="1" applyFont="1" applyBorder="1" applyAlignment="1">
      <alignment horizontal="center"/>
    </xf>
    <xf numFmtId="186" fontId="6" fillId="0" borderId="16" xfId="37" applyNumberFormat="1" applyBorder="1" applyAlignment="1">
      <alignment horizontal="center"/>
    </xf>
    <xf numFmtId="0" fontId="6" fillId="0" borderId="0" xfId="37" applyAlignment="1">
      <alignment horizontal="center"/>
    </xf>
    <xf numFmtId="2" fontId="63" fillId="0" borderId="0" xfId="37" applyNumberFormat="1" applyFont="1" applyAlignment="1">
      <alignment horizontal="center"/>
    </xf>
    <xf numFmtId="3" fontId="6" fillId="0" borderId="0" xfId="37" applyNumberFormat="1" applyAlignment="1">
      <alignment horizontal="center"/>
    </xf>
    <xf numFmtId="4" fontId="6" fillId="0" borderId="0" xfId="37" applyNumberFormat="1" applyAlignment="1">
      <alignment horizontal="center"/>
    </xf>
    <xf numFmtId="186" fontId="6" fillId="0" borderId="0" xfId="37" applyNumberFormat="1" applyAlignment="1">
      <alignment horizontal="center"/>
    </xf>
    <xf numFmtId="2" fontId="6" fillId="0" borderId="0" xfId="37" applyNumberFormat="1" applyAlignment="1">
      <alignment horizontal="center"/>
    </xf>
    <xf numFmtId="0" fontId="6" fillId="0" borderId="11" xfId="37" applyBorder="1" applyAlignment="1">
      <alignment horizontal="center"/>
    </xf>
    <xf numFmtId="2" fontId="63" fillId="0" borderId="11" xfId="37" applyNumberFormat="1" applyFont="1" applyBorder="1" applyAlignment="1">
      <alignment horizontal="center"/>
    </xf>
    <xf numFmtId="3" fontId="6" fillId="0" borderId="11" xfId="37" applyNumberFormat="1" applyBorder="1" applyAlignment="1">
      <alignment horizontal="center"/>
    </xf>
    <xf numFmtId="4" fontId="6" fillId="0" borderId="11" xfId="37" applyNumberFormat="1" applyBorder="1" applyAlignment="1">
      <alignment horizontal="center"/>
    </xf>
    <xf numFmtId="186" fontId="6" fillId="0" borderId="11" xfId="37" applyNumberFormat="1" applyBorder="1" applyAlignment="1">
      <alignment horizontal="center"/>
    </xf>
    <xf numFmtId="2" fontId="6" fillId="0" borderId="11" xfId="37" applyNumberFormat="1" applyBorder="1" applyAlignment="1">
      <alignment horizontal="center"/>
    </xf>
    <xf numFmtId="0" fontId="63" fillId="0" borderId="45" xfId="37" applyFont="1" applyBorder="1" applyAlignment="1">
      <alignment horizontal="center"/>
    </xf>
    <xf numFmtId="0" fontId="63" fillId="0" borderId="45" xfId="37" applyFont="1" applyBorder="1"/>
    <xf numFmtId="2" fontId="63" fillId="0" borderId="45" xfId="37" applyNumberFormat="1" applyFont="1" applyBorder="1" applyAlignment="1">
      <alignment horizontal="center"/>
    </xf>
    <xf numFmtId="0" fontId="12" fillId="0" borderId="45" xfId="37" applyFont="1" applyBorder="1"/>
    <xf numFmtId="0" fontId="12" fillId="0" borderId="45" xfId="37" applyFont="1" applyBorder="1" applyAlignment="1">
      <alignment horizontal="center" vertical="center"/>
    </xf>
    <xf numFmtId="4" fontId="12" fillId="0" borderId="0" xfId="37" applyNumberFormat="1" applyFont="1"/>
    <xf numFmtId="0" fontId="12" fillId="0" borderId="11" xfId="37" applyFont="1" applyBorder="1"/>
    <xf numFmtId="4" fontId="12" fillId="0" borderId="11" xfId="37" applyNumberFormat="1" applyFont="1" applyBorder="1"/>
    <xf numFmtId="4" fontId="12" fillId="0" borderId="45" xfId="37" applyNumberFormat="1" applyFont="1" applyBorder="1"/>
    <xf numFmtId="182" fontId="12" fillId="0" borderId="9" xfId="27" applyNumberFormat="1" applyFont="1" applyBorder="1"/>
    <xf numFmtId="182" fontId="12" fillId="0" borderId="0" xfId="27" applyNumberFormat="1" applyFont="1" applyBorder="1" applyAlignment="1" applyProtection="1">
      <alignment horizontal="center"/>
      <protection hidden="1"/>
    </xf>
    <xf numFmtId="0" fontId="63" fillId="27" borderId="44" xfId="37" applyFont="1" applyFill="1" applyBorder="1" applyAlignment="1">
      <alignment horizontal="center" vertical="center"/>
    </xf>
    <xf numFmtId="0" fontId="63" fillId="27" borderId="46" xfId="37" applyFont="1" applyFill="1" applyBorder="1" applyAlignment="1">
      <alignment horizontal="center" vertical="center" wrapText="1"/>
    </xf>
    <xf numFmtId="0" fontId="6" fillId="0" borderId="24" xfId="37" applyBorder="1" applyAlignment="1">
      <alignment horizontal="left"/>
    </xf>
    <xf numFmtId="3" fontId="63" fillId="0" borderId="9" xfId="37" applyNumberFormat="1" applyFont="1" applyBorder="1" applyAlignment="1">
      <alignment horizontal="center"/>
    </xf>
    <xf numFmtId="0" fontId="6" fillId="0" borderId="10" xfId="37" applyBorder="1" applyAlignment="1">
      <alignment horizontal="left"/>
    </xf>
    <xf numFmtId="3" fontId="63" fillId="0" borderId="5" xfId="37" applyNumberFormat="1" applyFont="1" applyBorder="1" applyAlignment="1">
      <alignment horizontal="center"/>
    </xf>
    <xf numFmtId="0" fontId="6" fillId="0" borderId="3" xfId="37" applyBorder="1"/>
    <xf numFmtId="0" fontId="6" fillId="0" borderId="16" xfId="37" applyBorder="1"/>
    <xf numFmtId="0" fontId="6" fillId="0" borderId="7" xfId="37" applyBorder="1" applyAlignment="1">
      <alignment horizontal="center"/>
    </xf>
    <xf numFmtId="0" fontId="63" fillId="0" borderId="10" xfId="37" applyFont="1" applyBorder="1"/>
    <xf numFmtId="0" fontId="63" fillId="0" borderId="11" xfId="37" applyFont="1" applyBorder="1"/>
    <xf numFmtId="3" fontId="96" fillId="0" borderId="0" xfId="37" applyNumberFormat="1" applyFont="1" applyAlignment="1">
      <alignment horizontal="center"/>
    </xf>
    <xf numFmtId="3" fontId="96" fillId="0" borderId="11" xfId="37" applyNumberFormat="1" applyFont="1" applyBorder="1" applyAlignment="1">
      <alignment horizontal="center"/>
    </xf>
    <xf numFmtId="0" fontId="96" fillId="0" borderId="0" xfId="37" applyFont="1" applyAlignment="1">
      <alignment horizontal="center"/>
    </xf>
    <xf numFmtId="0" fontId="96" fillId="0" borderId="11" xfId="37" applyFont="1" applyBorder="1" applyAlignment="1">
      <alignment horizontal="center"/>
    </xf>
    <xf numFmtId="9" fontId="96" fillId="0" borderId="0" xfId="37" applyNumberFormat="1" applyFont="1" applyAlignment="1">
      <alignment horizontal="center"/>
    </xf>
    <xf numFmtId="0" fontId="96" fillId="0" borderId="0" xfId="37" applyFont="1"/>
    <xf numFmtId="0" fontId="96" fillId="0" borderId="16" xfId="37" applyFont="1" applyBorder="1" applyAlignment="1">
      <alignment horizontal="center"/>
    </xf>
    <xf numFmtId="3" fontId="13" fillId="0" borderId="0" xfId="0" applyNumberFormat="1" applyFont="1" applyProtection="1">
      <protection hidden="1"/>
    </xf>
    <xf numFmtId="43" fontId="12" fillId="0" borderId="11" xfId="0" applyNumberFormat="1" applyFont="1" applyBorder="1"/>
    <xf numFmtId="0" fontId="2" fillId="0" borderId="0" xfId="20" applyFont="1"/>
    <xf numFmtId="184" fontId="0" fillId="28" borderId="31" xfId="0" applyNumberFormat="1" applyFill="1" applyBorder="1" applyAlignment="1">
      <alignment horizontal="center" vertical="center"/>
    </xf>
    <xf numFmtId="184" fontId="0" fillId="6" borderId="31" xfId="0" applyNumberFormat="1" applyFill="1" applyBorder="1" applyAlignment="1">
      <alignment horizontal="center" vertical="center"/>
    </xf>
    <xf numFmtId="43" fontId="12" fillId="0" borderId="0" xfId="1" applyNumberFormat="1" applyFont="1" applyBorder="1" applyProtection="1">
      <protection hidden="1"/>
    </xf>
    <xf numFmtId="9" fontId="15" fillId="0" borderId="0" xfId="1" applyFont="1" applyFill="1" applyBorder="1" applyProtection="1">
      <protection hidden="1"/>
    </xf>
    <xf numFmtId="43" fontId="64" fillId="0" borderId="0" xfId="30" applyFont="1" applyFill="1" applyAlignment="1">
      <alignment horizontal="center"/>
    </xf>
    <xf numFmtId="43" fontId="2" fillId="0" borderId="0" xfId="30" applyFont="1" applyFill="1" applyAlignment="1">
      <alignment horizontal="center"/>
    </xf>
    <xf numFmtId="43" fontId="2" fillId="0" borderId="0" xfId="30" applyFont="1" applyFill="1"/>
    <xf numFmtId="0" fontId="97" fillId="0" borderId="0" xfId="44"/>
    <xf numFmtId="182" fontId="12" fillId="0" borderId="0" xfId="27" applyNumberFormat="1" applyFont="1" applyBorder="1" applyProtection="1">
      <protection hidden="1"/>
    </xf>
    <xf numFmtId="0" fontId="66" fillId="19" borderId="11" xfId="0" applyFont="1" applyFill="1" applyBorder="1"/>
    <xf numFmtId="0" fontId="0" fillId="19" borderId="11" xfId="0" applyFill="1" applyBorder="1"/>
    <xf numFmtId="0" fontId="63" fillId="20" borderId="45" xfId="0" applyFont="1" applyFill="1" applyBorder="1" applyAlignment="1">
      <alignment horizontal="right" vertical="center" wrapText="1"/>
    </xf>
    <xf numFmtId="0" fontId="63" fillId="20" borderId="45" xfId="0" applyFont="1" applyFill="1" applyBorder="1" applyAlignment="1">
      <alignment horizontal="center" vertical="center" wrapText="1"/>
    </xf>
    <xf numFmtId="0" fontId="63" fillId="20" borderId="45" xfId="0" applyFont="1" applyFill="1" applyBorder="1" applyAlignment="1">
      <alignment vertical="center" wrapText="1"/>
    </xf>
    <xf numFmtId="0" fontId="0" fillId="0" borderId="31" xfId="0" applyBorder="1" applyAlignment="1">
      <alignment horizontal="right"/>
    </xf>
    <xf numFmtId="9" fontId="0" fillId="0" borderId="0" xfId="0" applyNumberFormat="1" applyAlignment="1">
      <alignment horizontal="center"/>
    </xf>
    <xf numFmtId="9" fontId="0" fillId="0" borderId="0" xfId="0" applyNumberFormat="1"/>
    <xf numFmtId="9" fontId="0" fillId="0" borderId="0" xfId="1" applyFont="1" applyAlignment="1"/>
    <xf numFmtId="1" fontId="0" fillId="0" borderId="0" xfId="0" applyNumberFormat="1"/>
    <xf numFmtId="188" fontId="0" fillId="0" borderId="54" xfId="0" applyNumberFormat="1" applyBorder="1" applyAlignment="1">
      <alignment horizontal="center"/>
    </xf>
    <xf numFmtId="188" fontId="0" fillId="0" borderId="54" xfId="0" applyNumberFormat="1" applyBorder="1"/>
    <xf numFmtId="0" fontId="63" fillId="0" borderId="45" xfId="0" applyFont="1" applyBorder="1" applyAlignment="1">
      <alignment horizontal="right"/>
    </xf>
    <xf numFmtId="188" fontId="63" fillId="0" borderId="45" xfId="0" applyNumberFormat="1" applyFont="1" applyBorder="1" applyAlignment="1">
      <alignment horizontal="center"/>
    </xf>
    <xf numFmtId="188" fontId="63" fillId="0" borderId="45" xfId="0" applyNumberFormat="1" applyFont="1" applyBorder="1"/>
    <xf numFmtId="0" fontId="14" fillId="0" borderId="3" xfId="0" applyFont="1" applyBorder="1" applyAlignment="1" applyProtection="1">
      <alignment horizontal="right"/>
      <protection hidden="1"/>
    </xf>
    <xf numFmtId="167" fontId="14" fillId="0" borderId="16" xfId="2" applyNumberFormat="1" applyFont="1" applyFill="1" applyBorder="1" applyAlignment="1" applyProtection="1">
      <alignment horizontal="center" vertical="center"/>
      <protection hidden="1"/>
    </xf>
    <xf numFmtId="0" fontId="2" fillId="0" borderId="3" xfId="20" applyFont="1" applyBorder="1"/>
    <xf numFmtId="9" fontId="6" fillId="0" borderId="16" xfId="20" applyNumberFormat="1" applyBorder="1"/>
    <xf numFmtId="182" fontId="6" fillId="0" borderId="7" xfId="27" applyNumberFormat="1" applyFont="1" applyBorder="1"/>
    <xf numFmtId="0" fontId="2" fillId="0" borderId="10" xfId="20" applyFont="1" applyBorder="1"/>
    <xf numFmtId="9" fontId="6" fillId="0" borderId="11" xfId="20" applyNumberFormat="1" applyBorder="1"/>
    <xf numFmtId="182" fontId="6" fillId="0" borderId="5" xfId="27" applyNumberFormat="1" applyFont="1" applyBorder="1"/>
    <xf numFmtId="17" fontId="6" fillId="0" borderId="3" xfId="20" applyNumberFormat="1" applyBorder="1"/>
    <xf numFmtId="17" fontId="6" fillId="0" borderId="10" xfId="20" applyNumberFormat="1" applyBorder="1"/>
    <xf numFmtId="4" fontId="6" fillId="0" borderId="5" xfId="20" applyNumberFormat="1" applyBorder="1"/>
    <xf numFmtId="166" fontId="2" fillId="0" borderId="0" xfId="1" applyNumberFormat="1" applyFont="1"/>
    <xf numFmtId="0" fontId="63" fillId="20" borderId="45" xfId="20" applyFont="1" applyFill="1" applyBorder="1" applyAlignment="1">
      <alignment horizontal="center" vertical="center" wrapText="1"/>
    </xf>
    <xf numFmtId="0" fontId="2" fillId="0" borderId="16" xfId="20" applyFont="1" applyBorder="1"/>
    <xf numFmtId="0" fontId="2" fillId="0" borderId="11" xfId="20" applyFont="1" applyBorder="1"/>
    <xf numFmtId="183" fontId="0" fillId="0" borderId="11" xfId="0" applyNumberFormat="1" applyBorder="1" applyAlignment="1">
      <alignment horizontal="center" vertical="center"/>
    </xf>
    <xf numFmtId="9" fontId="0" fillId="0" borderId="31" xfId="43" applyFont="1" applyFill="1" applyBorder="1" applyAlignment="1">
      <alignment horizontal="center" vertical="center"/>
    </xf>
    <xf numFmtId="0" fontId="11" fillId="0" borderId="31" xfId="0" applyFont="1" applyBorder="1" applyAlignment="1">
      <alignment horizontal="center" vertical="center" wrapText="1"/>
    </xf>
    <xf numFmtId="6" fontId="12" fillId="0" borderId="16" xfId="0" applyNumberFormat="1" applyFont="1" applyBorder="1" applyAlignment="1" applyProtection="1">
      <alignment horizontal="center" vertical="center"/>
      <protection hidden="1"/>
    </xf>
    <xf numFmtId="0" fontId="12" fillId="0" borderId="3" xfId="0" applyFont="1" applyBorder="1" applyAlignment="1" applyProtection="1">
      <alignment horizontal="left" vertical="center" indent="1"/>
      <protection hidden="1"/>
    </xf>
    <xf numFmtId="182" fontId="28" fillId="0" borderId="0" xfId="27" applyNumberFormat="1" applyFont="1" applyFill="1" applyBorder="1" applyProtection="1">
      <protection hidden="1"/>
    </xf>
    <xf numFmtId="43" fontId="15" fillId="0" borderId="0" xfId="27" applyFont="1" applyFill="1" applyBorder="1" applyProtection="1">
      <protection hidden="1"/>
    </xf>
    <xf numFmtId="166" fontId="15" fillId="0" borderId="0" xfId="1" applyNumberFormat="1" applyFont="1" applyBorder="1" applyAlignment="1" applyProtection="1">
      <alignment horizontal="right" vertical="center"/>
      <protection hidden="1"/>
    </xf>
    <xf numFmtId="10" fontId="6" fillId="0" borderId="0" xfId="1" applyNumberFormat="1" applyFont="1"/>
    <xf numFmtId="0" fontId="63" fillId="29" borderId="0" xfId="0" applyFont="1" applyFill="1"/>
    <xf numFmtId="0" fontId="63" fillId="29" borderId="0" xfId="0" applyFont="1" applyFill="1" applyAlignment="1">
      <alignment horizontal="center"/>
    </xf>
    <xf numFmtId="0" fontId="63" fillId="29" borderId="56" xfId="0" applyFont="1" applyFill="1" applyBorder="1"/>
    <xf numFmtId="0" fontId="63" fillId="29" borderId="56" xfId="0" applyFont="1" applyFill="1" applyBorder="1" applyAlignment="1">
      <alignment horizontal="center"/>
    </xf>
    <xf numFmtId="0" fontId="72" fillId="0" borderId="0" xfId="0" applyFont="1"/>
    <xf numFmtId="0" fontId="72" fillId="0" borderId="57" xfId="0" applyFont="1" applyBorder="1" applyAlignment="1">
      <alignment horizontal="center"/>
    </xf>
    <xf numFmtId="0" fontId="63" fillId="0" borderId="57" xfId="0" applyFont="1" applyBorder="1" applyAlignment="1">
      <alignment horizontal="center"/>
    </xf>
    <xf numFmtId="4" fontId="63" fillId="0" borderId="57" xfId="0" applyNumberFormat="1" applyFont="1" applyBorder="1" applyAlignment="1">
      <alignment horizontal="center"/>
    </xf>
    <xf numFmtId="43" fontId="6" fillId="0" borderId="0" xfId="20" applyNumberFormat="1"/>
    <xf numFmtId="0" fontId="11" fillId="0" borderId="0" xfId="0" applyFont="1" applyAlignment="1">
      <alignment horizontal="right"/>
    </xf>
    <xf numFmtId="0" fontId="11" fillId="0" borderId="0" xfId="0" applyFont="1" applyAlignment="1">
      <alignment horizontal="right" vertical="center"/>
    </xf>
    <xf numFmtId="0" fontId="11" fillId="0" borderId="45" xfId="0" applyFont="1" applyBorder="1" applyAlignment="1">
      <alignment horizontal="right" vertical="center"/>
    </xf>
    <xf numFmtId="10" fontId="63" fillId="0" borderId="45" xfId="20" applyNumberFormat="1" applyFont="1" applyBorder="1"/>
    <xf numFmtId="0" fontId="15" fillId="0" borderId="0" xfId="0" applyFont="1" applyAlignment="1" applyProtection="1">
      <alignment horizontal="left" vertical="center" indent="5"/>
      <protection hidden="1"/>
    </xf>
    <xf numFmtId="9" fontId="12" fillId="0" borderId="11" xfId="0" applyNumberFormat="1" applyFont="1" applyBorder="1" applyAlignment="1" applyProtection="1">
      <alignment horizontal="center" vertical="center"/>
      <protection hidden="1"/>
    </xf>
    <xf numFmtId="0" fontId="15" fillId="0" borderId="3" xfId="0" applyFont="1" applyBorder="1" applyProtection="1">
      <protection hidden="1"/>
    </xf>
    <xf numFmtId="167" fontId="15" fillId="0" borderId="16" xfId="0" applyNumberFormat="1" applyFont="1" applyBorder="1" applyProtection="1">
      <protection hidden="1"/>
    </xf>
    <xf numFmtId="167" fontId="15" fillId="0" borderId="7" xfId="0" applyNumberFormat="1" applyFont="1" applyBorder="1" applyProtection="1">
      <protection hidden="1"/>
    </xf>
    <xf numFmtId="4" fontId="12" fillId="0" borderId="45" xfId="0" applyNumberFormat="1" applyFont="1" applyBorder="1" applyProtection="1">
      <protection hidden="1"/>
    </xf>
    <xf numFmtId="4" fontId="12" fillId="0" borderId="46" xfId="0" applyNumberFormat="1" applyFont="1" applyBorder="1" applyProtection="1">
      <protection hidden="1"/>
    </xf>
    <xf numFmtId="43" fontId="2" fillId="0" borderId="0" xfId="30" applyFont="1" applyAlignment="1">
      <alignment horizontal="center"/>
    </xf>
    <xf numFmtId="4" fontId="12" fillId="9" borderId="0" xfId="0" applyNumberFormat="1" applyFont="1" applyFill="1" applyProtection="1">
      <protection hidden="1"/>
    </xf>
    <xf numFmtId="0" fontId="15" fillId="8" borderId="0" xfId="0" applyFont="1" applyFill="1" applyProtection="1">
      <protection hidden="1"/>
    </xf>
    <xf numFmtId="4" fontId="15" fillId="8" borderId="0" xfId="0" applyNumberFormat="1" applyFont="1" applyFill="1" applyProtection="1">
      <protection hidden="1"/>
    </xf>
    <xf numFmtId="192" fontId="12" fillId="0" borderId="0" xfId="0" applyNumberFormat="1" applyFont="1" applyAlignment="1" applyProtection="1">
      <alignment horizontal="center" vertical="center"/>
      <protection hidden="1"/>
    </xf>
    <xf numFmtId="192" fontId="12" fillId="9" borderId="0" xfId="0" applyNumberFormat="1" applyFont="1" applyFill="1" applyAlignment="1" applyProtection="1">
      <alignment horizontal="center" vertical="center"/>
      <protection hidden="1"/>
    </xf>
    <xf numFmtId="9" fontId="12" fillId="0" borderId="0" xfId="1" applyFont="1" applyAlignment="1" applyProtection="1">
      <alignment horizontal="center" vertical="center"/>
      <protection hidden="1"/>
    </xf>
    <xf numFmtId="10" fontId="12" fillId="9" borderId="0" xfId="1" applyNumberFormat="1" applyFont="1" applyFill="1" applyAlignment="1">
      <alignment horizontal="right" vertical="center"/>
    </xf>
    <xf numFmtId="0" fontId="12" fillId="7" borderId="7" xfId="0" applyFont="1" applyFill="1" applyBorder="1" applyProtection="1">
      <protection hidden="1"/>
    </xf>
    <xf numFmtId="43" fontId="15" fillId="9" borderId="7" xfId="0" applyNumberFormat="1" applyFont="1" applyFill="1" applyBorder="1" applyProtection="1">
      <protection hidden="1"/>
    </xf>
    <xf numFmtId="182" fontId="15" fillId="9" borderId="7" xfId="0" applyNumberFormat="1" applyFont="1" applyFill="1" applyBorder="1" applyProtection="1">
      <protection hidden="1"/>
    </xf>
    <xf numFmtId="166" fontId="12" fillId="6" borderId="0" xfId="1" applyNumberFormat="1" applyFont="1" applyFill="1" applyBorder="1" applyProtection="1">
      <protection hidden="1"/>
    </xf>
    <xf numFmtId="4" fontId="15" fillId="8" borderId="0" xfId="3" applyNumberFormat="1" applyFont="1" applyFill="1"/>
    <xf numFmtId="4" fontId="12" fillId="0" borderId="0" xfId="3" applyNumberFormat="1" applyFont="1"/>
    <xf numFmtId="182" fontId="12" fillId="0" borderId="0" xfId="30" applyNumberFormat="1" applyFont="1" applyBorder="1" applyProtection="1">
      <protection hidden="1"/>
    </xf>
    <xf numFmtId="182" fontId="15" fillId="0" borderId="0" xfId="0" applyNumberFormat="1" applyFont="1" applyProtection="1">
      <protection hidden="1"/>
    </xf>
    <xf numFmtId="17" fontId="12" fillId="0" borderId="0" xfId="0" applyNumberFormat="1" applyFont="1" applyAlignment="1">
      <alignment horizontal="center" vertical="center"/>
    </xf>
    <xf numFmtId="0" fontId="12" fillId="0" borderId="0" xfId="0" applyFont="1" applyAlignment="1">
      <alignment horizontal="center"/>
    </xf>
    <xf numFmtId="1" fontId="12" fillId="0" borderId="0" xfId="0" applyNumberFormat="1" applyFont="1"/>
    <xf numFmtId="0" fontId="12" fillId="0" borderId="55" xfId="0" applyFont="1" applyBorder="1" applyAlignment="1" applyProtection="1">
      <alignment horizontal="center" vertical="center"/>
      <protection hidden="1"/>
    </xf>
    <xf numFmtId="182" fontId="12" fillId="0" borderId="3" xfId="0" applyNumberFormat="1" applyFont="1" applyBorder="1" applyProtection="1">
      <protection hidden="1"/>
    </xf>
    <xf numFmtId="182" fontId="12" fillId="0" borderId="24" xfId="0" applyNumberFormat="1" applyFont="1" applyBorder="1" applyProtection="1">
      <protection hidden="1"/>
    </xf>
    <xf numFmtId="182" fontId="12" fillId="0" borderId="10" xfId="0" applyNumberFormat="1" applyFont="1" applyBorder="1" applyProtection="1">
      <protection hidden="1"/>
    </xf>
    <xf numFmtId="10" fontId="12" fillId="0" borderId="55" xfId="0" applyNumberFormat="1" applyFont="1" applyBorder="1" applyAlignment="1" applyProtection="1">
      <alignment horizontal="right" vertical="center"/>
      <protection hidden="1"/>
    </xf>
    <xf numFmtId="43" fontId="12" fillId="0" borderId="16" xfId="0" applyNumberFormat="1" applyFont="1" applyBorder="1" applyAlignment="1" applyProtection="1">
      <alignment horizontal="right" vertical="center"/>
      <protection hidden="1"/>
    </xf>
    <xf numFmtId="43" fontId="12" fillId="0" borderId="55" xfId="0" applyNumberFormat="1" applyFont="1" applyBorder="1" applyAlignment="1" applyProtection="1">
      <alignment horizontal="right" vertical="center"/>
      <protection hidden="1"/>
    </xf>
    <xf numFmtId="10" fontId="12" fillId="0" borderId="12" xfId="0" applyNumberFormat="1" applyFont="1" applyBorder="1" applyAlignment="1" applyProtection="1">
      <alignment horizontal="right" vertical="center"/>
      <protection hidden="1"/>
    </xf>
    <xf numFmtId="43" fontId="12" fillId="0" borderId="0" xfId="0" applyNumberFormat="1" applyFont="1" applyAlignment="1" applyProtection="1">
      <alignment horizontal="right" vertical="center"/>
      <protection hidden="1"/>
    </xf>
    <xf numFmtId="43" fontId="12" fillId="0" borderId="12" xfId="0" applyNumberFormat="1" applyFont="1" applyBorder="1" applyAlignment="1" applyProtection="1">
      <alignment horizontal="right" vertical="center"/>
      <protection hidden="1"/>
    </xf>
    <xf numFmtId="4" fontId="12" fillId="0" borderId="12" xfId="0" applyNumberFormat="1" applyFont="1" applyBorder="1" applyAlignment="1" applyProtection="1">
      <alignment horizontal="right" vertical="center"/>
      <protection hidden="1"/>
    </xf>
    <xf numFmtId="43" fontId="12" fillId="0" borderId="0" xfId="30" applyFont="1" applyBorder="1" applyAlignment="1" applyProtection="1">
      <alignment horizontal="right" vertical="center"/>
      <protection hidden="1"/>
    </xf>
    <xf numFmtId="43" fontId="12" fillId="0" borderId="12" xfId="30" applyFont="1" applyBorder="1" applyAlignment="1" applyProtection="1">
      <alignment horizontal="right" vertical="center"/>
      <protection hidden="1"/>
    </xf>
    <xf numFmtId="0" fontId="12" fillId="0" borderId="6" xfId="0" applyFont="1" applyBorder="1" applyAlignment="1" applyProtection="1">
      <alignment horizontal="right" vertical="center"/>
      <protection hidden="1"/>
    </xf>
    <xf numFmtId="182" fontId="12" fillId="0" borderId="6" xfId="0" applyNumberFormat="1" applyFont="1" applyBorder="1" applyAlignment="1" applyProtection="1">
      <alignment horizontal="right" vertical="center"/>
      <protection hidden="1"/>
    </xf>
    <xf numFmtId="10" fontId="12" fillId="0" borderId="11" xfId="1" applyNumberFormat="1" applyFont="1" applyBorder="1" applyAlignment="1" applyProtection="1">
      <alignment horizontal="right" vertical="center"/>
      <protection hidden="1"/>
    </xf>
    <xf numFmtId="10" fontId="12" fillId="0" borderId="6" xfId="1" applyNumberFormat="1" applyFont="1" applyBorder="1" applyAlignment="1" applyProtection="1">
      <alignment horizontal="right" vertical="center"/>
      <protection hidden="1"/>
    </xf>
    <xf numFmtId="3" fontId="28" fillId="0" borderId="0" xfId="0" applyNumberFormat="1" applyFont="1" applyProtection="1">
      <protection hidden="1"/>
    </xf>
    <xf numFmtId="10" fontId="15" fillId="0" borderId="0" xfId="1" applyNumberFormat="1" applyFont="1" applyBorder="1" applyAlignment="1" applyProtection="1">
      <alignment horizontal="left" vertical="center"/>
      <protection hidden="1"/>
    </xf>
    <xf numFmtId="182" fontId="15" fillId="0" borderId="0" xfId="27" applyNumberFormat="1" applyFont="1" applyBorder="1" applyProtection="1">
      <protection hidden="1"/>
    </xf>
    <xf numFmtId="0" fontId="15" fillId="0" borderId="44" xfId="0" applyFont="1" applyBorder="1" applyProtection="1">
      <protection hidden="1"/>
    </xf>
    <xf numFmtId="0" fontId="15" fillId="0" borderId="45" xfId="0" applyFont="1" applyBorder="1" applyProtection="1">
      <protection hidden="1"/>
    </xf>
    <xf numFmtId="182" fontId="15" fillId="0" borderId="45" xfId="0" applyNumberFormat="1" applyFont="1" applyBorder="1" applyProtection="1">
      <protection hidden="1"/>
    </xf>
    <xf numFmtId="182" fontId="15" fillId="0" borderId="46" xfId="0" applyNumberFormat="1" applyFont="1" applyBorder="1" applyProtection="1">
      <protection hidden="1"/>
    </xf>
    <xf numFmtId="10" fontId="12" fillId="0" borderId="11" xfId="1" applyNumberFormat="1" applyFont="1" applyFill="1" applyBorder="1" applyProtection="1">
      <protection hidden="1"/>
    </xf>
    <xf numFmtId="43" fontId="12" fillId="0" borderId="0" xfId="30" applyFont="1" applyProtection="1">
      <protection hidden="1"/>
    </xf>
    <xf numFmtId="193" fontId="12" fillId="0" borderId="0" xfId="27" applyNumberFormat="1" applyFont="1"/>
    <xf numFmtId="0" fontId="100" fillId="30" borderId="0" xfId="0" applyFont="1" applyFill="1" applyAlignment="1">
      <alignment vertical="center"/>
    </xf>
    <xf numFmtId="0" fontId="101" fillId="30" borderId="0" xfId="0" applyFont="1" applyFill="1" applyAlignment="1">
      <alignment vertical="center"/>
    </xf>
    <xf numFmtId="10" fontId="100" fillId="30" borderId="0" xfId="0" applyNumberFormat="1" applyFont="1" applyFill="1" applyAlignment="1">
      <alignment horizontal="right" vertical="center"/>
    </xf>
    <xf numFmtId="0" fontId="101" fillId="0" borderId="0" xfId="0" applyFont="1" applyAlignment="1">
      <alignment horizontal="left" vertical="center" indent="2"/>
    </xf>
    <xf numFmtId="10" fontId="101" fillId="0" borderId="0" xfId="0" applyNumberFormat="1" applyFont="1" applyAlignment="1">
      <alignment horizontal="right" vertical="center"/>
    </xf>
    <xf numFmtId="10" fontId="100" fillId="0" borderId="0" xfId="0" applyNumberFormat="1" applyFont="1" applyAlignment="1">
      <alignment horizontal="right" vertical="center"/>
    </xf>
    <xf numFmtId="177" fontId="13" fillId="0" borderId="0" xfId="0" applyNumberFormat="1" applyFont="1" applyProtection="1">
      <protection hidden="1"/>
    </xf>
    <xf numFmtId="10" fontId="81" fillId="0" borderId="45" xfId="1" applyNumberFormat="1" applyFont="1" applyBorder="1" applyAlignment="1" applyProtection="1">
      <alignment horizontal="center"/>
      <protection hidden="1"/>
    </xf>
    <xf numFmtId="10" fontId="88" fillId="0" borderId="4" xfId="8" applyNumberFormat="1" applyFont="1" applyBorder="1"/>
    <xf numFmtId="0" fontId="84" fillId="26" borderId="34" xfId="45" applyFont="1" applyFill="1" applyBorder="1" applyAlignment="1">
      <alignment horizontal="left"/>
    </xf>
    <xf numFmtId="0" fontId="1" fillId="0" borderId="0" xfId="45"/>
    <xf numFmtId="0" fontId="84" fillId="26" borderId="50" xfId="45" applyFont="1" applyFill="1" applyBorder="1" applyAlignment="1">
      <alignment horizontal="left"/>
    </xf>
    <xf numFmtId="0" fontId="103" fillId="0" borderId="0" xfId="45" applyFont="1"/>
    <xf numFmtId="0" fontId="66" fillId="0" borderId="0" xfId="45" applyFont="1"/>
    <xf numFmtId="0" fontId="84" fillId="26" borderId="52" xfId="45" applyFont="1" applyFill="1" applyBorder="1" applyAlignment="1">
      <alignment horizontal="left"/>
    </xf>
    <xf numFmtId="0" fontId="87" fillId="0" borderId="7" xfId="45" applyFont="1" applyBorder="1" applyAlignment="1">
      <alignment wrapText="1"/>
    </xf>
    <xf numFmtId="0" fontId="87" fillId="0" borderId="55" xfId="45" applyFont="1" applyBorder="1" applyAlignment="1">
      <alignment horizontal="center" wrapText="1"/>
    </xf>
    <xf numFmtId="0" fontId="87" fillId="0" borderId="0" xfId="45" applyFont="1" applyAlignment="1">
      <alignment horizontal="center" wrapText="1"/>
    </xf>
    <xf numFmtId="0" fontId="87" fillId="0" borderId="0" xfId="45" applyFont="1" applyAlignment="1">
      <alignment wrapText="1"/>
    </xf>
    <xf numFmtId="0" fontId="104" fillId="0" borderId="46" xfId="45" applyFont="1" applyBorder="1" applyAlignment="1">
      <alignment wrapText="1"/>
    </xf>
    <xf numFmtId="0" fontId="104" fillId="0" borderId="46" xfId="45" applyFont="1" applyBorder="1" applyAlignment="1">
      <alignment horizontal="center" wrapText="1"/>
    </xf>
    <xf numFmtId="0" fontId="1" fillId="0" borderId="0" xfId="45" applyAlignment="1">
      <alignment wrapText="1"/>
    </xf>
    <xf numFmtId="0" fontId="1" fillId="0" borderId="46" xfId="45" applyBorder="1"/>
    <xf numFmtId="0" fontId="1" fillId="0" borderId="4" xfId="45" applyBorder="1" applyAlignment="1">
      <alignment horizontal="center"/>
    </xf>
    <xf numFmtId="10" fontId="1" fillId="0" borderId="4" xfId="47" applyNumberFormat="1" applyFont="1" applyBorder="1" applyAlignment="1">
      <alignment horizontal="center"/>
    </xf>
    <xf numFmtId="10" fontId="1" fillId="0" borderId="4" xfId="45" applyNumberFormat="1" applyBorder="1" applyAlignment="1">
      <alignment horizontal="center"/>
    </xf>
    <xf numFmtId="10" fontId="1" fillId="0" borderId="0" xfId="47" applyNumberFormat="1" applyFont="1" applyAlignment="1">
      <alignment horizontal="center"/>
    </xf>
    <xf numFmtId="10" fontId="1" fillId="0" borderId="0" xfId="47" applyNumberFormat="1" applyFont="1"/>
    <xf numFmtId="10" fontId="1" fillId="0" borderId="4" xfId="47" applyNumberFormat="1" applyFont="1" applyBorder="1"/>
    <xf numFmtId="0" fontId="1" fillId="0" borderId="7" xfId="45" applyBorder="1"/>
    <xf numFmtId="0" fontId="1" fillId="0" borderId="55" xfId="45" applyBorder="1" applyAlignment="1">
      <alignment horizontal="center"/>
    </xf>
    <xf numFmtId="10" fontId="1" fillId="0" borderId="55" xfId="47" applyNumberFormat="1" applyFont="1" applyBorder="1" applyAlignment="1">
      <alignment horizontal="center"/>
    </xf>
    <xf numFmtId="10" fontId="1" fillId="0" borderId="55" xfId="45" applyNumberFormat="1" applyBorder="1" applyAlignment="1">
      <alignment horizontal="center"/>
    </xf>
    <xf numFmtId="10" fontId="1" fillId="0" borderId="55" xfId="47" applyNumberFormat="1" applyFont="1" applyBorder="1"/>
    <xf numFmtId="0" fontId="1" fillId="0" borderId="0" xfId="45" applyAlignment="1">
      <alignment horizontal="left"/>
    </xf>
    <xf numFmtId="10" fontId="1" fillId="0" borderId="0" xfId="45" applyNumberFormat="1"/>
    <xf numFmtId="0" fontId="1" fillId="6" borderId="46" xfId="45" applyFill="1" applyBorder="1"/>
    <xf numFmtId="0" fontId="1" fillId="6" borderId="4" xfId="45" applyFill="1" applyBorder="1" applyAlignment="1">
      <alignment horizontal="center"/>
    </xf>
    <xf numFmtId="10" fontId="1" fillId="6" borderId="4" xfId="47" applyNumberFormat="1" applyFont="1" applyFill="1" applyBorder="1" applyAlignment="1">
      <alignment horizontal="center"/>
    </xf>
    <xf numFmtId="10" fontId="1" fillId="6" borderId="4" xfId="45" applyNumberFormat="1" applyFill="1" applyBorder="1" applyAlignment="1">
      <alignment horizontal="center"/>
    </xf>
    <xf numFmtId="10" fontId="1" fillId="6" borderId="4" xfId="47" applyNumberFormat="1" applyFont="1" applyFill="1" applyBorder="1"/>
    <xf numFmtId="14" fontId="20" fillId="0" borderId="0" xfId="8" applyNumberFormat="1" applyFont="1" applyAlignment="1">
      <alignment horizontal="center"/>
    </xf>
    <xf numFmtId="0" fontId="20" fillId="0" borderId="0" xfId="8" applyFont="1" applyAlignment="1">
      <alignment horizontal="center"/>
    </xf>
    <xf numFmtId="14" fontId="12" fillId="0" borderId="0" xfId="8" applyNumberFormat="1" applyFont="1" applyAlignment="1">
      <alignment horizontal="center" vertical="center" wrapText="1"/>
    </xf>
    <xf numFmtId="3" fontId="12" fillId="0" borderId="0" xfId="8" applyNumberFormat="1" applyFont="1" applyAlignment="1">
      <alignment horizontal="center" vertical="center" wrapText="1"/>
    </xf>
    <xf numFmtId="0" fontId="87" fillId="0" borderId="5" xfId="45" applyFont="1" applyBorder="1"/>
    <xf numFmtId="0" fontId="87" fillId="0" borderId="6" xfId="45" applyFont="1" applyBorder="1" applyAlignment="1">
      <alignment horizontal="center"/>
    </xf>
    <xf numFmtId="0" fontId="87" fillId="0" borderId="6" xfId="45" applyFont="1" applyBorder="1" applyAlignment="1">
      <alignment horizontal="center" wrapText="1"/>
    </xf>
    <xf numFmtId="0" fontId="87" fillId="0" borderId="10" xfId="45" applyFont="1" applyBorder="1" applyAlignment="1">
      <alignment horizontal="center" wrapText="1"/>
    </xf>
    <xf numFmtId="2" fontId="1" fillId="0" borderId="4" xfId="45" applyNumberFormat="1" applyBorder="1" applyAlignment="1">
      <alignment horizontal="center"/>
    </xf>
    <xf numFmtId="2" fontId="1" fillId="0" borderId="44" xfId="45" applyNumberFormat="1" applyBorder="1" applyAlignment="1">
      <alignment horizontal="center"/>
    </xf>
    <xf numFmtId="2" fontId="1" fillId="0" borderId="55" xfId="45" applyNumberFormat="1" applyBorder="1" applyAlignment="1">
      <alignment horizontal="center"/>
    </xf>
    <xf numFmtId="2" fontId="1" fillId="0" borderId="3" xfId="45" applyNumberFormat="1" applyBorder="1" applyAlignment="1">
      <alignment horizontal="center"/>
    </xf>
    <xf numFmtId="2" fontId="1" fillId="6" borderId="4" xfId="45" applyNumberFormat="1" applyFill="1" applyBorder="1" applyAlignment="1">
      <alignment horizontal="center"/>
    </xf>
    <xf numFmtId="2" fontId="1" fillId="6" borderId="44" xfId="45" applyNumberFormat="1" applyFill="1" applyBorder="1" applyAlignment="1">
      <alignment horizontal="center"/>
    </xf>
    <xf numFmtId="0" fontId="12" fillId="7" borderId="23" xfId="0" applyFont="1" applyFill="1" applyBorder="1" applyAlignment="1" applyProtection="1">
      <alignment horizontal="left" vertical="center" indent="1"/>
      <protection hidden="1"/>
    </xf>
    <xf numFmtId="0" fontId="28" fillId="0" borderId="46" xfId="0" applyFont="1" applyBorder="1" applyAlignment="1">
      <alignment horizontal="center" vertical="center"/>
    </xf>
    <xf numFmtId="0" fontId="28" fillId="0" borderId="44" xfId="0" applyFont="1" applyBorder="1" applyAlignment="1">
      <alignment horizontal="center" vertical="center"/>
    </xf>
    <xf numFmtId="0" fontId="101" fillId="0" borderId="0" xfId="0" applyFont="1" applyAlignment="1">
      <alignment horizontal="center" vertical="center"/>
    </xf>
    <xf numFmtId="4" fontId="101" fillId="0" borderId="24" xfId="0" applyNumberFormat="1" applyFont="1" applyBorder="1" applyAlignment="1">
      <alignment horizontal="center" vertical="center"/>
    </xf>
    <xf numFmtId="0" fontId="6" fillId="6" borderId="0" xfId="37" applyFill="1"/>
    <xf numFmtId="0" fontId="101" fillId="0" borderId="5" xfId="0" applyFont="1" applyBorder="1" applyAlignment="1">
      <alignment horizontal="center" vertical="center"/>
    </xf>
    <xf numFmtId="4" fontId="101" fillId="0" borderId="10" xfId="0" applyNumberFormat="1" applyFont="1" applyBorder="1" applyAlignment="1">
      <alignment horizontal="center" vertical="center"/>
    </xf>
    <xf numFmtId="3" fontId="34" fillId="9" borderId="0" xfId="0" applyNumberFormat="1" applyFont="1" applyFill="1" applyProtection="1">
      <protection locked="0"/>
    </xf>
    <xf numFmtId="0" fontId="34" fillId="0" borderId="0" xfId="0" applyFont="1"/>
    <xf numFmtId="181" fontId="34" fillId="0" borderId="0" xfId="30" applyNumberFormat="1" applyFont="1"/>
    <xf numFmtId="0" fontId="34" fillId="0" borderId="45" xfId="0" applyFont="1" applyBorder="1"/>
    <xf numFmtId="0" fontId="34" fillId="0" borderId="0" xfId="0" applyFont="1" applyAlignment="1">
      <alignment horizontal="left" indent="1"/>
    </xf>
    <xf numFmtId="2" fontId="34" fillId="0" borderId="0" xfId="0" applyNumberFormat="1" applyFont="1"/>
    <xf numFmtId="0" fontId="34" fillId="0" borderId="0" xfId="0" applyFont="1" applyAlignment="1">
      <alignment horizontal="center" vertical="center"/>
    </xf>
    <xf numFmtId="2" fontId="34" fillId="0" borderId="0" xfId="0" applyNumberFormat="1" applyFont="1" applyAlignment="1" applyProtection="1">
      <alignment horizontal="right" vertical="center"/>
      <protection hidden="1"/>
    </xf>
    <xf numFmtId="2" fontId="34" fillId="0" borderId="0" xfId="0" applyNumberFormat="1" applyFont="1" applyAlignment="1">
      <alignment horizontal="right"/>
    </xf>
    <xf numFmtId="194" fontId="13" fillId="0" borderId="0" xfId="0" applyNumberFormat="1" applyFont="1"/>
    <xf numFmtId="179" fontId="34" fillId="0" borderId="0" xfId="0" applyNumberFormat="1" applyFont="1" applyAlignment="1" applyProtection="1">
      <alignment horizontal="right" vertical="center"/>
      <protection hidden="1"/>
    </xf>
    <xf numFmtId="4" fontId="34" fillId="0" borderId="0" xfId="0" applyNumberFormat="1" applyFont="1"/>
    <xf numFmtId="165" fontId="34" fillId="0" borderId="0" xfId="2" applyFont="1" applyFill="1" applyBorder="1" applyProtection="1">
      <protection hidden="1"/>
    </xf>
    <xf numFmtId="43" fontId="34" fillId="0" borderId="0" xfId="30" applyFont="1"/>
    <xf numFmtId="14" fontId="34" fillId="0" borderId="0" xfId="8" applyNumberFormat="1" applyFont="1"/>
    <xf numFmtId="4" fontId="34" fillId="0" borderId="16" xfId="8" applyNumberFormat="1" applyFont="1" applyBorder="1"/>
    <xf numFmtId="17" fontId="105" fillId="0" borderId="0" xfId="20" applyNumberFormat="1" applyFont="1" applyAlignment="1">
      <alignment horizontal="center" vertical="center"/>
    </xf>
    <xf numFmtId="181" fontId="34" fillId="0" borderId="11" xfId="30" applyNumberFormat="1" applyFont="1" applyBorder="1"/>
    <xf numFmtId="0" fontId="34" fillId="0" borderId="0" xfId="0" applyFont="1" applyProtection="1">
      <protection hidden="1"/>
    </xf>
    <xf numFmtId="0" fontId="34" fillId="0" borderId="11" xfId="0" applyFont="1" applyBorder="1" applyAlignment="1" applyProtection="1">
      <alignment horizontal="center" vertical="center"/>
      <protection hidden="1"/>
    </xf>
    <xf numFmtId="2" fontId="106" fillId="0" borderId="16" xfId="37" applyNumberFormat="1" applyFont="1" applyBorder="1" applyAlignment="1">
      <alignment horizontal="center"/>
    </xf>
    <xf numFmtId="2" fontId="106" fillId="0" borderId="0" xfId="37" applyNumberFormat="1" applyFont="1" applyAlignment="1">
      <alignment horizontal="center"/>
    </xf>
    <xf numFmtId="2" fontId="106" fillId="0" borderId="11" xfId="37" applyNumberFormat="1" applyFont="1" applyBorder="1" applyAlignment="1">
      <alignment horizontal="center"/>
    </xf>
    <xf numFmtId="4" fontId="34" fillId="9" borderId="0" xfId="0" applyNumberFormat="1" applyFont="1" applyFill="1" applyProtection="1">
      <protection hidden="1"/>
    </xf>
    <xf numFmtId="43" fontId="106" fillId="0" borderId="0" xfId="30" applyFont="1" applyFill="1" applyAlignment="1">
      <alignment horizontal="center"/>
    </xf>
    <xf numFmtId="4" fontId="106" fillId="0" borderId="7" xfId="20" applyNumberFormat="1" applyFont="1" applyBorder="1"/>
    <xf numFmtId="0" fontId="12" fillId="0" borderId="0" xfId="0" applyFont="1" applyAlignment="1">
      <alignment horizontal="left" indent="1"/>
    </xf>
    <xf numFmtId="0" fontId="15" fillId="0" borderId="0" xfId="0" applyFont="1" applyAlignment="1" applyProtection="1">
      <alignment horizontal="left" vertical="center" indent="1"/>
      <protection hidden="1"/>
    </xf>
    <xf numFmtId="167" fontId="15" fillId="0" borderId="0" xfId="2" applyNumberFormat="1" applyFont="1" applyFill="1" applyBorder="1" applyProtection="1">
      <protection hidden="1"/>
    </xf>
    <xf numFmtId="0" fontId="11" fillId="0" borderId="31" xfId="0" applyFont="1" applyBorder="1" applyAlignment="1">
      <alignment horizontal="center"/>
    </xf>
    <xf numFmtId="167" fontId="34" fillId="0" borderId="0" xfId="0" applyNumberFormat="1" applyFont="1" applyProtection="1">
      <protection hidden="1"/>
    </xf>
    <xf numFmtId="0" fontId="15" fillId="0" borderId="0" xfId="0" applyFont="1" applyAlignment="1" applyProtection="1">
      <alignment horizontal="right" vertical="center"/>
      <protection hidden="1"/>
    </xf>
    <xf numFmtId="186" fontId="0" fillId="0" borderId="0" xfId="0" applyNumberFormat="1" applyAlignment="1">
      <alignment horizontal="center" vertical="center"/>
    </xf>
    <xf numFmtId="0" fontId="0" fillId="6" borderId="26" xfId="0" applyFill="1" applyBorder="1" applyAlignment="1">
      <alignment vertical="center"/>
    </xf>
    <xf numFmtId="186" fontId="0" fillId="6" borderId="26" xfId="0" applyNumberFormat="1" applyFill="1" applyBorder="1" applyAlignment="1">
      <alignment horizontal="center" vertical="center"/>
    </xf>
    <xf numFmtId="4" fontId="0" fillId="6" borderId="26" xfId="0" applyNumberFormat="1" applyFill="1" applyBorder="1" applyAlignment="1">
      <alignment horizontal="center" vertical="center"/>
    </xf>
    <xf numFmtId="0" fontId="0" fillId="0" borderId="26" xfId="0" applyBorder="1" applyAlignment="1">
      <alignment vertical="center"/>
    </xf>
    <xf numFmtId="186" fontId="0" fillId="0" borderId="26" xfId="0" applyNumberFormat="1" applyBorder="1" applyAlignment="1">
      <alignment horizontal="center" vertical="center"/>
    </xf>
    <xf numFmtId="4" fontId="0" fillId="0" borderId="26" xfId="0" applyNumberFormat="1" applyBorder="1" applyAlignment="1">
      <alignment horizontal="center" vertical="center"/>
    </xf>
    <xf numFmtId="0" fontId="0" fillId="0" borderId="28" xfId="0" applyBorder="1" applyAlignment="1">
      <alignment vertical="center"/>
    </xf>
    <xf numFmtId="186" fontId="0" fillId="0" borderId="28" xfId="0" applyNumberFormat="1" applyBorder="1" applyAlignment="1">
      <alignment horizontal="center" vertical="center"/>
    </xf>
    <xf numFmtId="0" fontId="0" fillId="0" borderId="28" xfId="0" applyBorder="1" applyAlignment="1">
      <alignment horizontal="center" vertical="center"/>
    </xf>
    <xf numFmtId="0" fontId="56" fillId="0" borderId="30" xfId="20" applyFont="1" applyBorder="1" applyAlignment="1">
      <alignment vertical="center" wrapText="1"/>
    </xf>
    <xf numFmtId="0" fontId="0" fillId="0" borderId="30" xfId="0" applyBorder="1" applyAlignment="1">
      <alignment horizontal="center" vertical="center"/>
    </xf>
    <xf numFmtId="186" fontId="0" fillId="0" borderId="30" xfId="0" applyNumberFormat="1" applyBorder="1" applyAlignment="1">
      <alignment horizontal="center" vertical="center"/>
    </xf>
    <xf numFmtId="0" fontId="68" fillId="0" borderId="0" xfId="20" applyFont="1"/>
    <xf numFmtId="3" fontId="34" fillId="0" borderId="0" xfId="0" applyNumberFormat="1" applyFont="1" applyProtection="1">
      <protection hidden="1"/>
    </xf>
    <xf numFmtId="43" fontId="12" fillId="0" borderId="0" xfId="30" applyFont="1"/>
    <xf numFmtId="43" fontId="12" fillId="0" borderId="0" xfId="27" applyFont="1" applyFill="1"/>
    <xf numFmtId="170" fontId="36" fillId="4" borderId="45" xfId="0" applyNumberFormat="1" applyFont="1" applyFill="1" applyBorder="1" applyAlignment="1">
      <alignment horizontal="center" vertical="center"/>
    </xf>
    <xf numFmtId="0" fontId="79" fillId="0" borderId="3" xfId="0" applyFont="1" applyBorder="1" applyAlignment="1">
      <alignment horizontal="left"/>
    </xf>
    <xf numFmtId="0" fontId="79" fillId="0" borderId="24" xfId="0" applyFont="1" applyBorder="1" applyAlignment="1">
      <alignment horizontal="left"/>
    </xf>
    <xf numFmtId="43" fontId="15" fillId="0" borderId="0" xfId="0" applyNumberFormat="1" applyFont="1"/>
    <xf numFmtId="0" fontId="108" fillId="0" borderId="0" xfId="37" applyFont="1" applyAlignment="1">
      <alignment vertical="center"/>
    </xf>
    <xf numFmtId="0" fontId="109" fillId="0" borderId="0" xfId="37" applyFont="1" applyAlignment="1">
      <alignment vertical="center" wrapText="1"/>
    </xf>
    <xf numFmtId="0" fontId="109" fillId="0" borderId="0" xfId="37" applyFont="1" applyAlignment="1">
      <alignment horizontal="center" vertical="center" wrapText="1"/>
    </xf>
    <xf numFmtId="0" fontId="20" fillId="0" borderId="0" xfId="38" applyFont="1"/>
    <xf numFmtId="0" fontId="110" fillId="0" borderId="0" xfId="37" applyFont="1" applyAlignment="1">
      <alignment vertical="center" wrapText="1"/>
    </xf>
    <xf numFmtId="0" fontId="110" fillId="0" borderId="0" xfId="38" applyFont="1" applyAlignment="1">
      <alignment vertical="center" wrapText="1"/>
    </xf>
    <xf numFmtId="0" fontId="18" fillId="18" borderId="4" xfId="37" applyFont="1" applyFill="1" applyBorder="1" applyAlignment="1">
      <alignment horizontal="center" vertical="center" wrapText="1"/>
    </xf>
    <xf numFmtId="0" fontId="111" fillId="0" borderId="35" xfId="37" applyFont="1" applyBorder="1" applyAlignment="1">
      <alignment vertical="center" wrapText="1"/>
    </xf>
    <xf numFmtId="177" fontId="88" fillId="0" borderId="35" xfId="37" applyNumberFormat="1" applyFont="1" applyBorder="1" applyAlignment="1">
      <alignment horizontal="center" vertical="center" wrapText="1"/>
    </xf>
    <xf numFmtId="4" fontId="88" fillId="0" borderId="35" xfId="37" applyNumberFormat="1" applyFont="1" applyBorder="1" applyAlignment="1">
      <alignment horizontal="center" vertical="center" wrapText="1"/>
    </xf>
    <xf numFmtId="177" fontId="111" fillId="20" borderId="36" xfId="37" applyNumberFormat="1" applyFont="1" applyFill="1" applyBorder="1" applyAlignment="1">
      <alignment horizontal="center" vertical="center" wrapText="1"/>
    </xf>
    <xf numFmtId="0" fontId="111" fillId="0" borderId="4" xfId="37" applyFont="1" applyBorder="1" applyAlignment="1">
      <alignment vertical="center" wrapText="1"/>
    </xf>
    <xf numFmtId="177" fontId="88" fillId="0" borderId="4" xfId="37" applyNumberFormat="1" applyFont="1" applyBorder="1" applyAlignment="1">
      <alignment horizontal="center" vertical="center" wrapText="1"/>
    </xf>
    <xf numFmtId="177" fontId="111" fillId="20" borderId="38" xfId="37" applyNumberFormat="1" applyFont="1" applyFill="1" applyBorder="1" applyAlignment="1">
      <alignment horizontal="center" vertical="center" wrapText="1"/>
    </xf>
    <xf numFmtId="0" fontId="111" fillId="0" borderId="40" xfId="37" applyFont="1" applyBorder="1" applyAlignment="1">
      <alignment vertical="center" wrapText="1"/>
    </xf>
    <xf numFmtId="177" fontId="88" fillId="0" borderId="40" xfId="37" applyNumberFormat="1" applyFont="1" applyBorder="1" applyAlignment="1">
      <alignment horizontal="center" vertical="center" wrapText="1"/>
    </xf>
    <xf numFmtId="177" fontId="111" fillId="20" borderId="41" xfId="37" applyNumberFormat="1" applyFont="1" applyFill="1" applyBorder="1" applyAlignment="1">
      <alignment horizontal="center" vertical="center" wrapText="1"/>
    </xf>
    <xf numFmtId="0" fontId="111" fillId="20" borderId="42" xfId="37" applyFont="1" applyFill="1" applyBorder="1" applyAlignment="1">
      <alignment horizontal="center" vertical="center" wrapText="1"/>
    </xf>
    <xf numFmtId="0" fontId="111" fillId="20" borderId="43" xfId="37" applyFont="1" applyFill="1" applyBorder="1" applyAlignment="1">
      <alignment horizontal="center" vertical="center" wrapText="1"/>
    </xf>
    <xf numFmtId="177" fontId="111" fillId="20" borderId="43" xfId="37" applyNumberFormat="1" applyFont="1" applyFill="1" applyBorder="1" applyAlignment="1">
      <alignment horizontal="center" vertical="center" wrapText="1"/>
    </xf>
    <xf numFmtId="0" fontId="88" fillId="0" borderId="0" xfId="37" applyFont="1" applyAlignment="1">
      <alignment vertical="center" wrapText="1"/>
    </xf>
    <xf numFmtId="10" fontId="110" fillId="6" borderId="0" xfId="39" applyNumberFormat="1" applyFont="1" applyFill="1" applyAlignment="1">
      <alignment vertical="center" wrapText="1"/>
    </xf>
    <xf numFmtId="177" fontId="88" fillId="0" borderId="0" xfId="37" applyNumberFormat="1" applyFont="1" applyAlignment="1">
      <alignment vertical="center" wrapText="1"/>
    </xf>
    <xf numFmtId="177" fontId="88" fillId="0" borderId="0" xfId="37" applyNumberFormat="1" applyFont="1" applyAlignment="1">
      <alignment horizontal="center" vertical="center" wrapText="1"/>
    </xf>
    <xf numFmtId="10" fontId="88" fillId="0" borderId="0" xfId="1" applyNumberFormat="1" applyFont="1" applyAlignment="1">
      <alignment vertical="center" wrapText="1"/>
    </xf>
    <xf numFmtId="0" fontId="15" fillId="0" borderId="45" xfId="0" applyFont="1" applyBorder="1" applyAlignment="1" applyProtection="1">
      <alignment horizontal="center" vertical="center" wrapText="1"/>
      <protection hidden="1"/>
    </xf>
    <xf numFmtId="195" fontId="12" fillId="0" borderId="0" xfId="27" applyNumberFormat="1" applyFont="1" applyBorder="1" applyProtection="1">
      <protection hidden="1"/>
    </xf>
    <xf numFmtId="0" fontId="31" fillId="26" borderId="44" xfId="46" applyFill="1" applyBorder="1" applyAlignment="1">
      <alignment horizontal="left"/>
    </xf>
    <xf numFmtId="0" fontId="31" fillId="26" borderId="45" xfId="46" applyFill="1" applyBorder="1" applyAlignment="1">
      <alignment horizontal="left"/>
    </xf>
    <xf numFmtId="0" fontId="31" fillId="26" borderId="51" xfId="46" applyFill="1" applyBorder="1" applyAlignment="1">
      <alignment horizontal="left"/>
    </xf>
    <xf numFmtId="0" fontId="31" fillId="26" borderId="3" xfId="46" applyFill="1" applyBorder="1" applyAlignment="1">
      <alignment horizontal="left"/>
    </xf>
    <xf numFmtId="0" fontId="31" fillId="26" borderId="16" xfId="46" applyFill="1" applyBorder="1" applyAlignment="1">
      <alignment horizontal="left"/>
    </xf>
    <xf numFmtId="0" fontId="31" fillId="26" borderId="53" xfId="46" applyFill="1" applyBorder="1" applyAlignment="1">
      <alignment horizontal="left"/>
    </xf>
    <xf numFmtId="15" fontId="85" fillId="26" borderId="47" xfId="45" applyNumberFormat="1" applyFont="1" applyFill="1" applyBorder="1" applyAlignment="1">
      <alignment horizontal="left"/>
    </xf>
    <xf numFmtId="15" fontId="85" fillId="26" borderId="48" xfId="45" applyNumberFormat="1" applyFont="1" applyFill="1" applyBorder="1" applyAlignment="1">
      <alignment horizontal="left"/>
    </xf>
    <xf numFmtId="15" fontId="85" fillId="26" borderId="49" xfId="45" applyNumberFormat="1" applyFont="1" applyFill="1" applyBorder="1" applyAlignment="1">
      <alignment horizontal="left"/>
    </xf>
    <xf numFmtId="0" fontId="86" fillId="26" borderId="44" xfId="45" applyFont="1" applyFill="1" applyBorder="1" applyAlignment="1">
      <alignment horizontal="left"/>
    </xf>
    <xf numFmtId="0" fontId="86" fillId="26" borderId="45" xfId="45" applyFont="1" applyFill="1" applyBorder="1" applyAlignment="1">
      <alignment horizontal="left"/>
    </xf>
    <xf numFmtId="0" fontId="86" fillId="26" borderId="46" xfId="45" applyFont="1" applyFill="1" applyBorder="1" applyAlignment="1">
      <alignment horizontal="left"/>
    </xf>
    <xf numFmtId="0" fontId="86" fillId="26" borderId="51" xfId="45" applyFont="1" applyFill="1" applyBorder="1" applyAlignment="1">
      <alignment horizontal="left"/>
    </xf>
    <xf numFmtId="15" fontId="31" fillId="26" borderId="44" xfId="46" applyNumberFormat="1" applyFill="1" applyBorder="1" applyAlignment="1">
      <alignment horizontal="left"/>
    </xf>
    <xf numFmtId="15" fontId="31" fillId="26" borderId="45" xfId="46" applyNumberFormat="1" applyFill="1" applyBorder="1" applyAlignment="1">
      <alignment horizontal="left"/>
    </xf>
    <xf numFmtId="15" fontId="31" fillId="26" borderId="51" xfId="46" applyNumberFormat="1" applyFill="1" applyBorder="1" applyAlignment="1">
      <alignment horizontal="left"/>
    </xf>
    <xf numFmtId="0" fontId="31" fillId="26" borderId="44" xfId="46" applyFill="1" applyBorder="1" applyAlignment="1"/>
    <xf numFmtId="0" fontId="31" fillId="26" borderId="45" xfId="46" applyFill="1" applyBorder="1" applyAlignment="1"/>
    <xf numFmtId="0" fontId="31" fillId="26" borderId="51" xfId="46" applyFill="1" applyBorder="1" applyAlignment="1"/>
    <xf numFmtId="0" fontId="31" fillId="26" borderId="58" xfId="46" applyFill="1" applyBorder="1" applyAlignment="1">
      <alignment horizontal="left"/>
    </xf>
    <xf numFmtId="0" fontId="59" fillId="14" borderId="28" xfId="20" applyFont="1" applyFill="1" applyBorder="1" applyAlignment="1">
      <alignment horizontal="center" vertical="center"/>
    </xf>
    <xf numFmtId="0" fontId="59" fillId="14" borderId="27" xfId="20" applyFont="1" applyFill="1" applyBorder="1" applyAlignment="1">
      <alignment horizontal="center" vertical="center"/>
    </xf>
    <xf numFmtId="0" fontId="56" fillId="0" borderId="29" xfId="20" applyFont="1" applyBorder="1" applyAlignment="1">
      <alignment horizontal="center" vertical="center"/>
    </xf>
    <xf numFmtId="0" fontId="56" fillId="0" borderId="27" xfId="20" applyFont="1" applyBorder="1" applyAlignment="1">
      <alignment horizontal="center" vertical="center"/>
    </xf>
    <xf numFmtId="0" fontId="59" fillId="14" borderId="30" xfId="20" applyFont="1" applyFill="1" applyBorder="1" applyAlignment="1">
      <alignment horizontal="center" vertical="center"/>
    </xf>
    <xf numFmtId="0" fontId="107" fillId="0" borderId="0" xfId="0" applyFont="1" applyAlignment="1">
      <alignment horizontal="center" vertical="center"/>
    </xf>
    <xf numFmtId="0" fontId="107" fillId="0" borderId="26" xfId="0" applyFont="1" applyBorder="1" applyAlignment="1">
      <alignment horizontal="center" vertical="center"/>
    </xf>
    <xf numFmtId="0" fontId="56" fillId="6" borderId="29" xfId="20" applyFont="1" applyFill="1" applyBorder="1" applyAlignment="1">
      <alignment horizontal="center" vertical="center"/>
    </xf>
    <xf numFmtId="0" fontId="56" fillId="6" borderId="27" xfId="20" applyFont="1" applyFill="1" applyBorder="1" applyAlignment="1">
      <alignment horizontal="center" vertical="center"/>
    </xf>
    <xf numFmtId="0" fontId="107" fillId="0" borderId="28" xfId="0" applyFont="1" applyBorder="1" applyAlignment="1">
      <alignment horizontal="center" vertical="center"/>
    </xf>
    <xf numFmtId="0" fontId="0" fillId="0" borderId="30" xfId="0" applyBorder="1" applyAlignment="1">
      <alignment horizontal="center" vertical="center"/>
    </xf>
    <xf numFmtId="0" fontId="56" fillId="0" borderId="26" xfId="20" applyFont="1" applyBorder="1" applyAlignment="1">
      <alignment horizontal="center" vertical="center"/>
    </xf>
    <xf numFmtId="0" fontId="56" fillId="0" borderId="0" xfId="20" applyFont="1" applyAlignment="1">
      <alignment horizontal="center" vertical="center"/>
    </xf>
    <xf numFmtId="0" fontId="56" fillId="0" borderId="28" xfId="20" applyFont="1" applyBorder="1" applyAlignment="1">
      <alignment horizontal="center" vertical="center"/>
    </xf>
    <xf numFmtId="0" fontId="18" fillId="18" borderId="32" xfId="37" applyFont="1" applyFill="1" applyBorder="1" applyAlignment="1">
      <alignment horizontal="center" vertical="center" wrapText="1"/>
    </xf>
    <xf numFmtId="0" fontId="18" fillId="18" borderId="33" xfId="37" applyFont="1" applyFill="1" applyBorder="1" applyAlignment="1">
      <alignment horizontal="center" vertical="center" wrapText="1"/>
    </xf>
    <xf numFmtId="0" fontId="111" fillId="0" borderId="34" xfId="37" applyFont="1" applyBorder="1" applyAlignment="1">
      <alignment horizontal="center" vertical="center" wrapText="1"/>
    </xf>
    <xf numFmtId="0" fontId="111" fillId="0" borderId="37" xfId="37" applyFont="1" applyBorder="1" applyAlignment="1">
      <alignment horizontal="center" vertical="center" wrapText="1"/>
    </xf>
    <xf numFmtId="0" fontId="111" fillId="0" borderId="39" xfId="37" applyFont="1" applyBorder="1" applyAlignment="1">
      <alignment horizontal="center" vertical="center" wrapText="1"/>
    </xf>
    <xf numFmtId="0" fontId="18" fillId="18" borderId="4" xfId="37" applyFont="1" applyFill="1" applyBorder="1" applyAlignment="1">
      <alignment horizontal="center" vertical="center" wrapText="1"/>
    </xf>
  </cellXfs>
  <cellStyles count="48">
    <cellStyle name="Cél Vinc Texto" xfId="7" xr:uid="{00000000-0005-0000-0000-000000000000}"/>
    <cellStyle name="ColumnHeaderNormal" xfId="28" xr:uid="{00000000-0005-0000-0000-000001000000}"/>
    <cellStyle name="Comma" xfId="2" xr:uid="{00000000-0005-0000-0000-000002000000}"/>
    <cellStyle name="Comma 7 2" xfId="26" xr:uid="{00000000-0005-0000-0000-000003000000}"/>
    <cellStyle name="Entrada 2" xfId="6" xr:uid="{00000000-0005-0000-0000-000004000000}"/>
    <cellStyle name="Hiperlink" xfId="44" builtinId="8"/>
    <cellStyle name="Hiperlink 2" xfId="12" xr:uid="{00000000-0005-0000-0000-000005000000}"/>
    <cellStyle name="Hiperlink 3" xfId="34" xr:uid="{00000000-0005-0000-0000-000006000000}"/>
    <cellStyle name="Hiperlink 3 2" xfId="46" xr:uid="{F1137C36-4A9F-1D4D-8171-5037DD111140}"/>
    <cellStyle name="Normal" xfId="0" builtinId="0"/>
    <cellStyle name="Normal 16" xfId="9" xr:uid="{00000000-0005-0000-0000-000008000000}"/>
    <cellStyle name="Normal 17" xfId="19" xr:uid="{00000000-0005-0000-0000-000009000000}"/>
    <cellStyle name="Normal 2" xfId="3" xr:uid="{00000000-0005-0000-0000-00000A000000}"/>
    <cellStyle name="Normal 2 2" xfId="14" xr:uid="{00000000-0005-0000-0000-00000B000000}"/>
    <cellStyle name="Normal 2 2 2" xfId="8" xr:uid="{00000000-0005-0000-0000-00000C000000}"/>
    <cellStyle name="Normal 2 2 3" xfId="37" xr:uid="{00000000-0005-0000-0000-00000D000000}"/>
    <cellStyle name="Normal 261" xfId="25" xr:uid="{00000000-0005-0000-0000-00000E000000}"/>
    <cellStyle name="Normal 3" xfId="11" xr:uid="{00000000-0005-0000-0000-00000F000000}"/>
    <cellStyle name="Normal 4" xfId="15" xr:uid="{00000000-0005-0000-0000-000010000000}"/>
    <cellStyle name="Normal 4 2" xfId="45" xr:uid="{54E838C4-E4CA-A54A-B704-4030FC1C2834}"/>
    <cellStyle name="Normal 5" xfId="17" xr:uid="{00000000-0005-0000-0000-000011000000}"/>
    <cellStyle name="Normal 5 2" xfId="42" xr:uid="{00000000-0005-0000-0000-000012000000}"/>
    <cellStyle name="Normal 6" xfId="20" xr:uid="{00000000-0005-0000-0000-000013000000}"/>
    <cellStyle name="Normal 7" xfId="21" xr:uid="{00000000-0005-0000-0000-000014000000}"/>
    <cellStyle name="Normal 8" xfId="31" xr:uid="{00000000-0005-0000-0000-000015000000}"/>
    <cellStyle name="Normal 8 2" xfId="40" xr:uid="{00000000-0005-0000-0000-000016000000}"/>
    <cellStyle name="Normal 9" xfId="38" xr:uid="{00000000-0005-0000-0000-000017000000}"/>
    <cellStyle name="Normal_6.__BANCO DE DADOS 2011__nov dez_FINAL 2" xfId="36" xr:uid="{00000000-0005-0000-0000-000018000000}"/>
    <cellStyle name="Porcentagem" xfId="1" builtinId="5"/>
    <cellStyle name="Porcentagem 2" xfId="4" xr:uid="{00000000-0005-0000-0000-00001A000000}"/>
    <cellStyle name="Porcentagem 2 2" xfId="43" xr:uid="{00000000-0005-0000-0000-00001B000000}"/>
    <cellStyle name="Porcentagem 3" xfId="13" xr:uid="{00000000-0005-0000-0000-00001C000000}"/>
    <cellStyle name="Porcentagem 4" xfId="16" xr:uid="{00000000-0005-0000-0000-00001D000000}"/>
    <cellStyle name="Porcentagem 4 2" xfId="47" xr:uid="{C2F57F33-3F82-8741-B8C6-F50639B5D5C9}"/>
    <cellStyle name="Porcentagem 5" xfId="22" xr:uid="{00000000-0005-0000-0000-00001E000000}"/>
    <cellStyle name="Porcentagem 6" xfId="33" xr:uid="{00000000-0005-0000-0000-00001F000000}"/>
    <cellStyle name="Porcentagem 7" xfId="35" xr:uid="{00000000-0005-0000-0000-000020000000}"/>
    <cellStyle name="Porcentagem 7 2" xfId="41" xr:uid="{00000000-0005-0000-0000-000021000000}"/>
    <cellStyle name="Porcentagem 8" xfId="39" xr:uid="{00000000-0005-0000-0000-000022000000}"/>
    <cellStyle name="Separador de milhares 12" xfId="24" xr:uid="{00000000-0005-0000-0000-000023000000}"/>
    <cellStyle name="TextNormal" xfId="29" xr:uid="{00000000-0005-0000-0000-000024000000}"/>
    <cellStyle name="Vírgula" xfId="27" builtinId="3"/>
    <cellStyle name="Vírgula 2" xfId="5" xr:uid="{00000000-0005-0000-0000-000026000000}"/>
    <cellStyle name="Vírgula 3" xfId="10" xr:uid="{00000000-0005-0000-0000-000027000000}"/>
    <cellStyle name="Vírgula 4" xfId="18" xr:uid="{00000000-0005-0000-0000-000028000000}"/>
    <cellStyle name="Vírgula 5" xfId="23" xr:uid="{00000000-0005-0000-0000-000029000000}"/>
    <cellStyle name="Vírgula 6" xfId="30" xr:uid="{00000000-0005-0000-0000-00002A000000}"/>
    <cellStyle name="Vírgula 7" xfId="32" xr:uid="{00000000-0005-0000-0000-00002B000000}"/>
  </cellStyles>
  <dxfs count="32">
    <dxf>
      <font>
        <color rgb="FF0070C0"/>
      </font>
    </dxf>
    <dxf>
      <font>
        <color rgb="FF0070C0"/>
      </font>
    </dxf>
    <dxf>
      <font>
        <color rgb="FF0070C0"/>
      </font>
    </dxf>
    <dxf>
      <font>
        <color rgb="FF0070C0"/>
      </font>
    </dxf>
    <dxf>
      <font>
        <color rgb="FF0070C0"/>
      </font>
    </dxf>
    <dxf>
      <font>
        <color rgb="FF0070C0"/>
      </font>
    </dxf>
    <dxf>
      <font>
        <b val="0"/>
        <i val="0"/>
        <strike val="0"/>
        <condense val="0"/>
        <extend val="0"/>
        <outline val="0"/>
        <shadow val="0"/>
        <u val="none"/>
        <vertAlign val="baseline"/>
        <sz val="10"/>
        <color auto="1"/>
        <name val="Verdana"/>
        <family val="2"/>
        <scheme val="none"/>
      </font>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Verdana"/>
        <family val="2"/>
        <scheme val="none"/>
      </font>
      <numFmt numFmtId="14" formatCode="0.0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Verdana"/>
        <family val="2"/>
        <scheme val="none"/>
      </font>
      <numFmt numFmtId="14" formatCode="0.0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Verdana"/>
        <family val="2"/>
        <scheme val="none"/>
      </font>
      <numFmt numFmtId="14" formatCode="0.0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Verdana"/>
        <family val="2"/>
        <scheme val="none"/>
      </font>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Verdana"/>
        <family val="2"/>
        <scheme val="none"/>
      </font>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Verdana"/>
        <family val="2"/>
        <scheme val="none"/>
      </font>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Verdana"/>
        <family val="2"/>
        <scheme val="none"/>
      </font>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Verdana"/>
        <family val="2"/>
        <scheme val="none"/>
      </font>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Verdana"/>
        <family val="2"/>
        <scheme val="none"/>
      </font>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Verdana"/>
        <family val="2"/>
        <scheme val="none"/>
      </font>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Verdana"/>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Verdana"/>
        <family val="2"/>
        <scheme val="none"/>
      </font>
      <border diagonalUp="0" diagonalDown="0">
        <left/>
        <right style="thin">
          <color indexed="64"/>
        </right>
        <top style="thin">
          <color indexed="64"/>
        </top>
        <bottom style="thin">
          <color indexed="64"/>
        </bottom>
      </border>
    </dxf>
    <dxf>
      <border outline="0">
        <left style="thin">
          <color indexed="64"/>
        </left>
        <bottom style="thin">
          <color indexed="64"/>
        </bottom>
      </border>
    </dxf>
    <dxf>
      <font>
        <b val="0"/>
        <i val="0"/>
        <strike val="0"/>
        <condense val="0"/>
        <extend val="0"/>
        <outline val="0"/>
        <shadow val="0"/>
        <u val="none"/>
        <vertAlign val="baseline"/>
        <sz val="10"/>
        <color auto="1"/>
        <name val="Verdana"/>
        <family val="2"/>
        <scheme val="none"/>
      </font>
    </dxf>
    <dxf>
      <font>
        <b val="0"/>
        <i val="0"/>
        <strike val="0"/>
        <condense val="0"/>
        <extend val="0"/>
        <outline val="0"/>
        <shadow val="0"/>
        <u val="none"/>
        <vertAlign val="baseline"/>
        <sz val="10"/>
        <color auto="1"/>
        <name val="Verdana"/>
        <family val="2"/>
        <scheme val="none"/>
      </font>
      <numFmt numFmtId="2"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0"/>
        <color auto="1"/>
        <name val="Verdana"/>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Verdana"/>
        <family val="2"/>
        <scheme val="none"/>
      </font>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Verdana"/>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Verdana"/>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Verdana"/>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Verdana"/>
        <family val="2"/>
        <scheme val="none"/>
      </font>
      <border diagonalUp="0" diagonalDown="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Verdana"/>
        <family val="2"/>
        <scheme val="none"/>
      </font>
      <alignment horizontal="center" vertical="bottom" textRotation="0" wrapText="0" indent="0" justifyLastLine="0" shrinkToFit="0" readingOrder="0"/>
    </dxf>
    <dxf>
      <border outline="0">
        <bottom style="thin">
          <color indexed="64"/>
        </bottom>
      </border>
    </dxf>
    <dxf>
      <font>
        <b val="0"/>
        <i/>
        <strike val="0"/>
        <condense val="0"/>
        <extend val="0"/>
        <outline val="0"/>
        <shadow val="0"/>
        <u val="none"/>
        <vertAlign val="baseline"/>
        <sz val="10"/>
        <color auto="1"/>
        <name val="Verdana"/>
        <family val="2"/>
        <scheme val="none"/>
      </font>
      <alignment horizontal="center"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50" Type="http://schemas.openxmlformats.org/officeDocument/2006/relationships/externalLink" Target="externalLinks/externalLink16.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externalLink" Target="externalLinks/externalLink1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Times New Roman" panose="02020603050405020304" pitchFamily="18" charset="0"/>
                <a:ea typeface="+mn-ea"/>
                <a:cs typeface="Times New Roman" panose="02020603050405020304" pitchFamily="18" charset="0"/>
              </a:defRPr>
            </a:pPr>
            <a:r>
              <a:rPr lang="pt-BR" sz="1050" b="1">
                <a:solidFill>
                  <a:schemeClr val="tx1"/>
                </a:solidFill>
              </a:rPr>
              <a:t>Fluxo de caixa do projeto e fluxo de caixa do acionista (em R$ 1.000)</a:t>
            </a:r>
          </a:p>
        </c:rich>
      </c:tx>
      <c:layout>
        <c:manualLayout>
          <c:xMode val="edge"/>
          <c:yMode val="edge"/>
          <c:x val="0.26072142058989073"/>
          <c:y val="2.1061359867330015E-2"/>
        </c:manualLayout>
      </c:layout>
      <c:overlay val="1"/>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Times New Roman" panose="02020603050405020304" pitchFamily="18" charset="0"/>
              <a:ea typeface="+mn-ea"/>
              <a:cs typeface="Times New Roman" panose="02020603050405020304" pitchFamily="18" charset="0"/>
            </a:defRPr>
          </a:pPr>
          <a:endParaRPr lang="pt-BR"/>
        </a:p>
      </c:txPr>
    </c:title>
    <c:autoTitleDeleted val="0"/>
    <c:plotArea>
      <c:layout>
        <c:manualLayout>
          <c:layoutTarget val="inner"/>
          <c:xMode val="edge"/>
          <c:yMode val="edge"/>
          <c:x val="0.10524969152428386"/>
          <c:y val="3.0128431715765198E-2"/>
          <c:w val="0.87010131162194404"/>
          <c:h val="0.81790975268192145"/>
        </c:manualLayout>
      </c:layout>
      <c:lineChart>
        <c:grouping val="standard"/>
        <c:varyColors val="0"/>
        <c:ser>
          <c:idx val="1"/>
          <c:order val="0"/>
          <c:tx>
            <c:strRef>
              <c:f>Controle!$B$109</c:f>
              <c:strCache>
                <c:ptCount val="1"/>
                <c:pt idx="0">
                  <c:v>Fluxo de caixa do projeto</c:v>
                </c:pt>
              </c:strCache>
            </c:strRef>
          </c:tx>
          <c:spPr>
            <a:ln w="41275" cap="rnd">
              <a:solidFill>
                <a:schemeClr val="tx2"/>
              </a:solidFill>
              <a:round/>
            </a:ln>
            <a:effectLst/>
          </c:spPr>
          <c:marker>
            <c:symbol val="none"/>
          </c:marker>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[0]!FC_Projeto</c:f>
              <c:numCache>
                <c:formatCode>_(* #,##0_);_(* \(#,##0\);_(* "-"??_);_(@_)</c:formatCode>
                <c:ptCount val="35"/>
                <c:pt idx="0">
                  <c:v>2313.7586459462382</c:v>
                </c:pt>
                <c:pt idx="1">
                  <c:v>1383.9439655003334</c:v>
                </c:pt>
                <c:pt idx="2">
                  <c:v>2076.0481400943731</c:v>
                </c:pt>
                <c:pt idx="3">
                  <c:v>2131.7720606674911</c:v>
                </c:pt>
                <c:pt idx="4">
                  <c:v>983.70057609330343</c:v>
                </c:pt>
                <c:pt idx="5">
                  <c:v>1014.3395247094868</c:v>
                </c:pt>
                <c:pt idx="6">
                  <c:v>2630.1582198487404</c:v>
                </c:pt>
                <c:pt idx="7">
                  <c:v>-4665.4106652588325</c:v>
                </c:pt>
                <c:pt idx="8">
                  <c:v>-3099.2295080244303</c:v>
                </c:pt>
                <c:pt idx="9">
                  <c:v>-1851.2250663707175</c:v>
                </c:pt>
                <c:pt idx="10">
                  <c:v>-1707.7536201513913</c:v>
                </c:pt>
                <c:pt idx="11">
                  <c:v>-1490.2746337555357</c:v>
                </c:pt>
                <c:pt idx="12">
                  <c:v>-1377.116472570322</c:v>
                </c:pt>
                <c:pt idx="13">
                  <c:v>-1254.741723596361</c:v>
                </c:pt>
                <c:pt idx="14">
                  <c:v>-1184.9012987450626</c:v>
                </c:pt>
                <c:pt idx="15">
                  <c:v>-1108.3998501943051</c:v>
                </c:pt>
                <c:pt idx="16">
                  <c:v>-1196.9358983454299</c:v>
                </c:pt>
                <c:pt idx="17">
                  <c:v>-933.86492259088402</c:v>
                </c:pt>
                <c:pt idx="18">
                  <c:v>-566.48485037725391</c:v>
                </c:pt>
                <c:pt idx="19">
                  <c:v>-201.73393308217643</c:v>
                </c:pt>
                <c:pt idx="20">
                  <c:v>923.69080592491923</c:v>
                </c:pt>
                <c:pt idx="21">
                  <c:v>1081.6104819837074</c:v>
                </c:pt>
                <c:pt idx="22">
                  <c:v>1081.6103174457778</c:v>
                </c:pt>
                <c:pt idx="23">
                  <c:v>1081.6103133915183</c:v>
                </c:pt>
                <c:pt idx="24">
                  <c:v>853.47097779590092</c:v>
                </c:pt>
                <c:pt idx="25">
                  <c:v>-288.96162814783202</c:v>
                </c:pt>
                <c:pt idx="26">
                  <c:v>898.57107675764257</c:v>
                </c:pt>
                <c:pt idx="27">
                  <c:v>3831.4478931576105</c:v>
                </c:pt>
                <c:pt idx="28">
                  <c:v>3911.6799598987568</c:v>
                </c:pt>
                <c:pt idx="29">
                  <c:v>3911.6795737187417</c:v>
                </c:pt>
                <c:pt idx="30">
                  <c:v>3784.7995464502246</c:v>
                </c:pt>
                <c:pt idx="31">
                  <c:v>3911.6795630368329</c:v>
                </c:pt>
                <c:pt idx="32">
                  <c:v>-1206.9550238236473</c:v>
                </c:pt>
                <c:pt idx="33">
                  <c:v>-1118.4568920416707</c:v>
                </c:pt>
                <c:pt idx="34">
                  <c:v>-1118.4568920416716</c:v>
                </c:pt>
              </c:numCache>
            </c:numRef>
          </c:val>
          <c:smooth val="1"/>
          <c:extLst>
            <c:ext xmlns:c16="http://schemas.microsoft.com/office/drawing/2014/chart" uri="{C3380CC4-5D6E-409C-BE32-E72D297353CC}">
              <c16:uniqueId val="{00000000-0BA8-FE4E-AF82-C7EBEC4179EB}"/>
            </c:ext>
          </c:extLst>
        </c:ser>
        <c:ser>
          <c:idx val="0"/>
          <c:order val="1"/>
          <c:tx>
            <c:strRef>
              <c:f>Controle!$B$110</c:f>
              <c:strCache>
                <c:ptCount val="1"/>
                <c:pt idx="0">
                  <c:v>Fluxo de caixa do acionista</c:v>
                </c:pt>
              </c:strCache>
            </c:strRef>
          </c:tx>
          <c:spPr>
            <a:ln w="41275" cap="rnd">
              <a:solidFill>
                <a:schemeClr val="accent2"/>
              </a:solidFill>
              <a:round/>
            </a:ln>
            <a:effectLst/>
          </c:spPr>
          <c:marker>
            <c:symbol val="none"/>
          </c:marker>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[0]!FC_Acionista</c:f>
              <c:numCache>
                <c:formatCode>_(* #,##0_);_(* \(#,##0\);_(* "-"??_);_(@_)</c:formatCode>
                <c:ptCount val="35"/>
                <c:pt idx="0">
                  <c:v>4164.7655627032291</c:v>
                </c:pt>
                <c:pt idx="1">
                  <c:v>917.29621296368646</c:v>
                </c:pt>
                <c:pt idx="2">
                  <c:v>1387.2882904678677</c:v>
                </c:pt>
                <c:pt idx="3">
                  <c:v>1466.2658071533638</c:v>
                </c:pt>
                <c:pt idx="4">
                  <c:v>983.70057609330343</c:v>
                </c:pt>
                <c:pt idx="5">
                  <c:v>1014.3395247094868</c:v>
                </c:pt>
                <c:pt idx="6">
                  <c:v>2630.1582198487404</c:v>
                </c:pt>
                <c:pt idx="7">
                  <c:v>-4665.4106652588325</c:v>
                </c:pt>
                <c:pt idx="8">
                  <c:v>-3099.2295080244303</c:v>
                </c:pt>
                <c:pt idx="9">
                  <c:v>-1851.2250663707175</c:v>
                </c:pt>
                <c:pt idx="10">
                  <c:v>-1707.7536201513913</c:v>
                </c:pt>
                <c:pt idx="11">
                  <c:v>-1490.2746337555357</c:v>
                </c:pt>
                <c:pt idx="12">
                  <c:v>-1377.116472570322</c:v>
                </c:pt>
                <c:pt idx="13">
                  <c:v>-1254.741723596361</c:v>
                </c:pt>
                <c:pt idx="14">
                  <c:v>-1184.9012987450626</c:v>
                </c:pt>
                <c:pt idx="15">
                  <c:v>-1108.3998501943051</c:v>
                </c:pt>
                <c:pt idx="16">
                  <c:v>-1196.9358983454299</c:v>
                </c:pt>
                <c:pt idx="17">
                  <c:v>-933.86492259088402</c:v>
                </c:pt>
                <c:pt idx="18">
                  <c:v>-566.48485037725391</c:v>
                </c:pt>
                <c:pt idx="19">
                  <c:v>-201.73393308217643</c:v>
                </c:pt>
                <c:pt idx="20">
                  <c:v>923.69080592491923</c:v>
                </c:pt>
                <c:pt idx="21">
                  <c:v>1081.6104819837074</c:v>
                </c:pt>
                <c:pt idx="22">
                  <c:v>1081.6103174457778</c:v>
                </c:pt>
                <c:pt idx="23">
                  <c:v>1081.6103133915183</c:v>
                </c:pt>
                <c:pt idx="24">
                  <c:v>853.47097779590092</c:v>
                </c:pt>
                <c:pt idx="25">
                  <c:v>-288.96162814783202</c:v>
                </c:pt>
                <c:pt idx="26">
                  <c:v>898.57107675764257</c:v>
                </c:pt>
                <c:pt idx="27">
                  <c:v>3831.4478931576105</c:v>
                </c:pt>
                <c:pt idx="28">
                  <c:v>3911.6799598987568</c:v>
                </c:pt>
                <c:pt idx="29">
                  <c:v>3911.6795737187417</c:v>
                </c:pt>
                <c:pt idx="30">
                  <c:v>3784.7995464502246</c:v>
                </c:pt>
                <c:pt idx="31">
                  <c:v>3911.6795630368329</c:v>
                </c:pt>
                <c:pt idx="32">
                  <c:v>-1206.9550238236473</c:v>
                </c:pt>
                <c:pt idx="33">
                  <c:v>-1118.4568920416707</c:v>
                </c:pt>
                <c:pt idx="34">
                  <c:v>-1118.4568920416716</c:v>
                </c:pt>
              </c:numCache>
            </c:numRef>
          </c:val>
          <c:smooth val="1"/>
          <c:extLst>
            <c:ext xmlns:c16="http://schemas.microsoft.com/office/drawing/2014/chart" uri="{C3380CC4-5D6E-409C-BE32-E72D297353CC}">
              <c16:uniqueId val="{00000001-0BA8-FE4E-AF82-C7EBEC4179EB}"/>
            </c:ext>
          </c:extLst>
        </c:ser>
        <c:dLbls>
          <c:showLegendKey val="0"/>
          <c:showVal val="0"/>
          <c:showCatName val="0"/>
          <c:showSerName val="0"/>
          <c:showPercent val="0"/>
          <c:showBubbleSize val="0"/>
        </c:dLbls>
        <c:smooth val="0"/>
        <c:axId val="209656432"/>
        <c:axId val="209654472"/>
      </c:lineChart>
      <c:catAx>
        <c:axId val="209656432"/>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pt-BR"/>
          </a:p>
        </c:txPr>
        <c:crossAx val="209654472"/>
        <c:crosses val="autoZero"/>
        <c:auto val="1"/>
        <c:lblAlgn val="ctr"/>
        <c:lblOffset val="100"/>
        <c:noMultiLvlLbl val="0"/>
      </c:catAx>
      <c:valAx>
        <c:axId val="209654472"/>
        <c:scaling>
          <c:orientation val="minMax"/>
        </c:scaling>
        <c:delete val="0"/>
        <c:axPos val="l"/>
        <c:numFmt formatCode="_(* #,##0_);_(* \(#,##0\);_(* &quot;-&quot;??_);_(@_)"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pt-BR"/>
          </a:p>
        </c:txPr>
        <c:crossAx val="209656432"/>
        <c:crosses val="autoZero"/>
        <c:crossBetween val="between"/>
      </c:valAx>
      <c:spPr>
        <a:noFill/>
        <a:ln>
          <a:noFill/>
        </a:ln>
        <a:effectLst/>
      </c:spPr>
    </c:plotArea>
    <c:legend>
      <c:legendPos val="b"/>
      <c:layout>
        <c:manualLayout>
          <c:xMode val="edge"/>
          <c:yMode val="edge"/>
          <c:x val="0.17964562684413241"/>
          <c:y val="0.92232378024083017"/>
          <c:w val="0.76610296198409478"/>
          <c:h val="5.63613436539851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pt-BR"/>
        </a:p>
      </c:txPr>
    </c:legend>
    <c:plotVisOnly val="1"/>
    <c:dispBlanksAs val="gap"/>
    <c:showDLblsOverMax val="0"/>
  </c:chart>
  <c:spPr>
    <a:noFill/>
    <a:ln w="9525" cap="flat" cmpd="sng" algn="ctr">
      <a:noFill/>
      <a:round/>
    </a:ln>
    <a:effectLst/>
  </c:spPr>
  <c:txPr>
    <a:bodyPr/>
    <a:lstStyle/>
    <a:p>
      <a:pPr>
        <a:defRPr>
          <a:latin typeface="Times New Roman" panose="02020603050405020304" pitchFamily="18" charset="0"/>
          <a:cs typeface="Times New Roman" panose="02020603050405020304" pitchFamily="18" charset="0"/>
        </a:defRPr>
      </a:pPr>
      <a:endParaRPr lang="pt-BR"/>
    </a:p>
  </c:txPr>
  <c:printSettings>
    <c:headerFooter/>
    <c:pageMargins b="0.75" l="0.7" r="0.7" t="0.75" header="0.3" footer="0.3"/>
    <c:pageSetup paperSize="9" orientation="portrait" horizontalDpi="0"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pt-BR" sz="1400" b="1" i="0" baseline="0">
                <a:effectLst/>
              </a:rPr>
              <a:t>Preços da madeira em tora no estaleiro (base dez/21) - R$/m3</a:t>
            </a:r>
            <a:endParaRPr lang="pt-BR" sz="1400">
              <a:effectLst/>
            </a:endParaRPr>
          </a:p>
        </c:rich>
      </c:tx>
      <c:overlay val="0"/>
      <c:spPr>
        <a:noFill/>
        <a:ln>
          <a:noFill/>
        </a:ln>
        <a:effectLst/>
      </c:spPr>
    </c:title>
    <c:autoTitleDeleted val="0"/>
    <c:plotArea>
      <c:layout>
        <c:manualLayout>
          <c:layoutTarget val="inner"/>
          <c:xMode val="edge"/>
          <c:yMode val="edge"/>
          <c:x val="7.8507838470116581E-2"/>
          <c:y val="6.7471775674951093E-2"/>
          <c:w val="0.89670501252221213"/>
          <c:h val="0.73636295935895779"/>
        </c:manualLayout>
      </c:layout>
      <c:lineChart>
        <c:grouping val="standard"/>
        <c:varyColors val="0"/>
        <c:ser>
          <c:idx val="1"/>
          <c:order val="0"/>
          <c:tx>
            <c:v>Tora de Pinus (&gt; 35 cm) - PR</c:v>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Stcp_Pinus!$C$23:$H$23</c:f>
              <c:numCache>
                <c:formatCode>#,##0.00</c:formatCode>
                <c:ptCount val="6"/>
                <c:pt idx="0">
                  <c:v>218.55096067644442</c:v>
                </c:pt>
                <c:pt idx="1">
                  <c:v>219.08231935163664</c:v>
                </c:pt>
                <c:pt idx="2">
                  <c:v>215.91474979152048</c:v>
                </c:pt>
                <c:pt idx="3">
                  <c:v>212.32410979868706</c:v>
                </c:pt>
                <c:pt idx="4">
                  <c:v>206.31659635036218</c:v>
                </c:pt>
                <c:pt idx="5">
                  <c:v>246.86014675960752</c:v>
                </c:pt>
              </c:numCache>
            </c:numRef>
          </c:val>
          <c:smooth val="0"/>
          <c:extLst>
            <c:ext xmlns:c15="http://schemas.microsoft.com/office/drawing/2012/chart" uri="{02D57815-91ED-43cb-92C2-25804820EDAC}">
              <c15:filteredCategoryTitle>
                <c15:cat>
                  <c:multiLvlStrRef>
                    <c:extLst xmlns:c16="http://schemas.microsoft.com/office/drawing/2014/chart">
                      <c:ext uri="{02D57815-91ED-43cb-92C2-25804820EDAC}">
                        <c15:formulaRef>
                          <c15:sqref>Stcp_Pinus!#REF!</c15:sqref>
                        </c15:formulaRef>
                      </c:ext>
                    </c:extLst>
                  </c:multiLvlStrRef>
                </c15:cat>
              </c15:filteredCategoryTitle>
            </c:ext>
            <c:ext xmlns:c16="http://schemas.microsoft.com/office/drawing/2014/chart" uri="{C3380CC4-5D6E-409C-BE32-E72D297353CC}">
              <c16:uniqueId val="{0000000A-D4F7-BC40-B027-A2D56456EDA9}"/>
            </c:ext>
          </c:extLst>
        </c:ser>
        <c:ser>
          <c:idx val="2"/>
          <c:order val="1"/>
          <c:tx>
            <c:v>Tora de Eucalipto (&gt; 25 cm) - PR</c:v>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Stcp_Eucalipto!$C$27:$H$27</c:f>
              <c:numCache>
                <c:formatCode>#,##0.00</c:formatCode>
                <c:ptCount val="6"/>
                <c:pt idx="0">
                  <c:v>197.2489600327394</c:v>
                </c:pt>
                <c:pt idx="1">
                  <c:v>188.62103261338186</c:v>
                </c:pt>
                <c:pt idx="2">
                  <c:v>177.91871994227333</c:v>
                </c:pt>
                <c:pt idx="3">
                  <c:v>168.2767357399342</c:v>
                </c:pt>
                <c:pt idx="4">
                  <c:v>164.54111515875309</c:v>
                </c:pt>
                <c:pt idx="5">
                  <c:v>166.33414202475572</c:v>
                </c:pt>
              </c:numCache>
            </c:numRef>
          </c:val>
          <c:smooth val="0"/>
          <c:extLst>
            <c:ext xmlns:c15="http://schemas.microsoft.com/office/drawing/2012/chart" uri="{02D57815-91ED-43cb-92C2-25804820EDAC}">
              <c15:filteredCategoryTitle>
                <c15:cat>
                  <c:multiLvlStrRef>
                    <c:extLst xmlns:c16="http://schemas.microsoft.com/office/drawing/2014/chart">
                      <c:ext uri="{02D57815-91ED-43cb-92C2-25804820EDAC}">
                        <c15:formulaRef>
                          <c15:sqref>Stcp_Pinus!#REF!</c15:sqref>
                        </c15:formulaRef>
                      </c:ext>
                    </c:extLst>
                  </c:multiLvlStrRef>
                </c15:cat>
              </c15:filteredCategoryTitle>
            </c:ext>
            <c:ext xmlns:c16="http://schemas.microsoft.com/office/drawing/2014/chart" uri="{C3380CC4-5D6E-409C-BE32-E72D297353CC}">
              <c16:uniqueId val="{0000000B-D4F7-BC40-B027-A2D56456EDA9}"/>
            </c:ext>
          </c:extLst>
        </c:ser>
        <c:dLbls>
          <c:showLegendKey val="0"/>
          <c:showVal val="0"/>
          <c:showCatName val="0"/>
          <c:showSerName val="0"/>
          <c:showPercent val="0"/>
          <c:showBubbleSize val="0"/>
        </c:dLbls>
        <c:smooth val="0"/>
        <c:axId val="213843840"/>
        <c:axId val="213844624"/>
      </c:lineChart>
      <c:catAx>
        <c:axId val="213843840"/>
        <c:scaling>
          <c:orientation val="minMax"/>
        </c:scaling>
        <c:delete val="0"/>
        <c:axPos val="b"/>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844624"/>
        <c:crosses val="autoZero"/>
        <c:auto val="1"/>
        <c:lblAlgn val="ctr"/>
        <c:lblOffset val="100"/>
        <c:noMultiLvlLbl val="0"/>
      </c:catAx>
      <c:valAx>
        <c:axId val="213844624"/>
        <c:scaling>
          <c:orientation val="minMax"/>
          <c:min val="50"/>
        </c:scaling>
        <c:delete val="0"/>
        <c:axPos val="l"/>
        <c:numFmt formatCode="#,##0.0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843840"/>
        <c:crosses val="autoZero"/>
        <c:crossBetween val="between"/>
        <c:majorUnit val="50"/>
      </c:valAx>
    </c:plotArea>
    <c:legend>
      <c:legendPos val="b"/>
      <c:layout>
        <c:manualLayout>
          <c:xMode val="edge"/>
          <c:yMode val="edge"/>
          <c:x val="7.2924253701883105E-4"/>
          <c:y val="0.93589394685039373"/>
          <c:w val="0.99927079767203009"/>
          <c:h val="6.410605314960629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pt-BR"/>
              <a:t>Evolução dos preços da madeira em tora no estaleiro</a:t>
            </a:r>
            <a:r>
              <a:rPr lang="pt-BR" baseline="0"/>
              <a:t> (base jun/21)</a:t>
            </a:r>
            <a:endParaRPr lang="pt-BR"/>
          </a:p>
        </c:rich>
      </c:tx>
      <c:overlay val="0"/>
      <c:spPr>
        <a:noFill/>
        <a:ln>
          <a:noFill/>
        </a:ln>
        <a:effectLst/>
      </c:spPr>
    </c:title>
    <c:autoTitleDeleted val="0"/>
    <c:plotArea>
      <c:layout>
        <c:manualLayout>
          <c:layoutTarget val="inner"/>
          <c:xMode val="edge"/>
          <c:yMode val="edge"/>
          <c:x val="7.8507838470116581E-2"/>
          <c:y val="9.3511355326882928E-2"/>
          <c:w val="0.89670501252221213"/>
          <c:h val="0.69050720106823793"/>
        </c:manualLayout>
      </c:layout>
      <c:lineChart>
        <c:grouping val="standard"/>
        <c:varyColors val="0"/>
        <c:ser>
          <c:idx val="0"/>
          <c:order val="0"/>
          <c:tx>
            <c:v>Tora de Pinus (&gt; 35 cm) - PR</c:v>
          </c:tx>
          <c:spPr>
            <a:ln w="28575" cap="rnd">
              <a:solidFill>
                <a:schemeClr val="accent1"/>
              </a:solidFill>
              <a:round/>
            </a:ln>
            <a:effectLst/>
          </c:spPr>
          <c:marker>
            <c:symbol val="none"/>
          </c:marker>
          <c:cat>
            <c:numRef>
              <c:f>Stcp_Pinus!$C$18:$H$18</c:f>
              <c:numCache>
                <c:formatCode>0</c:formatCode>
                <c:ptCount val="6"/>
                <c:pt idx="0">
                  <c:v>2016</c:v>
                </c:pt>
                <c:pt idx="1">
                  <c:v>2017</c:v>
                </c:pt>
                <c:pt idx="2">
                  <c:v>2018</c:v>
                </c:pt>
                <c:pt idx="3">
                  <c:v>2019</c:v>
                </c:pt>
                <c:pt idx="4">
                  <c:v>2020</c:v>
                </c:pt>
                <c:pt idx="5">
                  <c:v>2021</c:v>
                </c:pt>
              </c:numCache>
            </c:numRef>
          </c:cat>
          <c:val>
            <c:numRef>
              <c:f>Stcp_Pinus!$C$27:$H$27</c:f>
              <c:numCache>
                <c:formatCode>0.000</c:formatCode>
                <c:ptCount val="6"/>
                <c:pt idx="0">
                  <c:v>1</c:v>
                </c:pt>
                <c:pt idx="1">
                  <c:v>1.032489753690661</c:v>
                </c:pt>
                <c:pt idx="2">
                  <c:v>1.0622438422665235</c:v>
                </c:pt>
                <c:pt idx="3">
                  <c:v>1.0797421511280889</c:v>
                </c:pt>
                <c:pt idx="4">
                  <c:v>1.0715649994031275</c:v>
                </c:pt>
                <c:pt idx="5">
                  <c:v>1.3891607974215114</c:v>
                </c:pt>
              </c:numCache>
            </c:numRef>
          </c:val>
          <c:smooth val="0"/>
          <c:extLst>
            <c:ext xmlns:c16="http://schemas.microsoft.com/office/drawing/2014/chart" uri="{C3380CC4-5D6E-409C-BE32-E72D297353CC}">
              <c16:uniqueId val="{00000004-498A-6C4B-8914-3B0554185399}"/>
            </c:ext>
          </c:extLst>
        </c:ser>
        <c:ser>
          <c:idx val="2"/>
          <c:order val="1"/>
          <c:tx>
            <c:v>Tora de Eucalipto (&gt; 25 cm) - PR</c:v>
          </c:tx>
          <c:spPr>
            <a:ln w="28575"/>
          </c:spPr>
          <c:marker>
            <c:symbol val="none"/>
          </c:marker>
          <c:cat>
            <c:numRef>
              <c:f>Stcp_Pinus!$C$18:$H$18</c:f>
              <c:numCache>
                <c:formatCode>0</c:formatCode>
                <c:ptCount val="6"/>
                <c:pt idx="0">
                  <c:v>2016</c:v>
                </c:pt>
                <c:pt idx="1">
                  <c:v>2017</c:v>
                </c:pt>
                <c:pt idx="2">
                  <c:v>2018</c:v>
                </c:pt>
                <c:pt idx="3">
                  <c:v>2019</c:v>
                </c:pt>
                <c:pt idx="4">
                  <c:v>2020</c:v>
                </c:pt>
                <c:pt idx="5">
                  <c:v>2021</c:v>
                </c:pt>
              </c:numCache>
            </c:numRef>
          </c:cat>
          <c:val>
            <c:numRef>
              <c:f>Stcp_Pinus!$C$28:$H$28</c:f>
              <c:numCache>
                <c:formatCode>0.000</c:formatCode>
                <c:ptCount val="6"/>
                <c:pt idx="0">
                  <c:v>1</c:v>
                </c:pt>
                <c:pt idx="1">
                  <c:v>0.98493265436589328</c:v>
                </c:pt>
                <c:pt idx="2">
                  <c:v>0.96984326433436963</c:v>
                </c:pt>
                <c:pt idx="3">
                  <c:v>0.94816259947534354</c:v>
                </c:pt>
                <c:pt idx="4">
                  <c:v>0.94688402442519237</c:v>
                </c:pt>
                <c:pt idx="5">
                  <c:v>1.0371007208517957</c:v>
                </c:pt>
              </c:numCache>
            </c:numRef>
          </c:val>
          <c:smooth val="0"/>
          <c:extLst>
            <c:ext xmlns:c16="http://schemas.microsoft.com/office/drawing/2014/chart" uri="{C3380CC4-5D6E-409C-BE32-E72D297353CC}">
              <c16:uniqueId val="{0000000B-498A-6C4B-8914-3B0554185399}"/>
            </c:ext>
          </c:extLst>
        </c:ser>
        <c:ser>
          <c:idx val="3"/>
          <c:order val="2"/>
          <c:tx>
            <c:v>IPCA</c:v>
          </c:tx>
          <c:spPr>
            <a:ln w="28575"/>
          </c:spPr>
          <c:marker>
            <c:symbol val="none"/>
          </c:marker>
          <c:cat>
            <c:numRef>
              <c:f>Stcp_Pinus!$C$18:$H$18</c:f>
              <c:numCache>
                <c:formatCode>0</c:formatCode>
                <c:ptCount val="6"/>
                <c:pt idx="0">
                  <c:v>2016</c:v>
                </c:pt>
                <c:pt idx="1">
                  <c:v>2017</c:v>
                </c:pt>
                <c:pt idx="2">
                  <c:v>2018</c:v>
                </c:pt>
                <c:pt idx="3">
                  <c:v>2019</c:v>
                </c:pt>
                <c:pt idx="4">
                  <c:v>2020</c:v>
                </c:pt>
                <c:pt idx="5">
                  <c:v>2021</c:v>
                </c:pt>
              </c:numCache>
            </c:numRef>
          </c:cat>
          <c:val>
            <c:numRef>
              <c:f>Stcp_Pinus!$C$15:$H$15</c:f>
              <c:numCache>
                <c:formatCode>_-* #,##0.0000_-;\-* #,##0.0000_-;_-* "-"??_-;_-@_-</c:formatCode>
                <c:ptCount val="6"/>
                <c:pt idx="0">
                  <c:v>1</c:v>
                </c:pt>
                <c:pt idx="1">
                  <c:v>1.0299855699240557</c:v>
                </c:pt>
                <c:pt idx="2">
                  <c:v>1.0752133072156773</c:v>
                </c:pt>
                <c:pt idx="3">
                  <c:v>1.1114078595955743</c:v>
                </c:pt>
                <c:pt idx="4">
                  <c:v>1.1351077140159307</c:v>
                </c:pt>
                <c:pt idx="5">
                  <c:v>1.2298559763321175</c:v>
                </c:pt>
              </c:numCache>
            </c:numRef>
          </c:val>
          <c:smooth val="0"/>
          <c:extLst>
            <c:ext xmlns:c16="http://schemas.microsoft.com/office/drawing/2014/chart" uri="{C3380CC4-5D6E-409C-BE32-E72D297353CC}">
              <c16:uniqueId val="{0000000C-498A-6C4B-8914-3B0554185399}"/>
            </c:ext>
          </c:extLst>
        </c:ser>
        <c:dLbls>
          <c:showLegendKey val="0"/>
          <c:showVal val="0"/>
          <c:showCatName val="0"/>
          <c:showSerName val="0"/>
          <c:showPercent val="0"/>
          <c:showBubbleSize val="0"/>
        </c:dLbls>
        <c:smooth val="0"/>
        <c:axId val="213845800"/>
        <c:axId val="213842272"/>
      </c:lineChart>
      <c:catAx>
        <c:axId val="213845800"/>
        <c:scaling>
          <c:orientation val="minMax"/>
        </c:scaling>
        <c:delete val="0"/>
        <c:axPos val="b"/>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842272"/>
        <c:crosses val="autoZero"/>
        <c:auto val="1"/>
        <c:lblAlgn val="ctr"/>
        <c:lblOffset val="100"/>
        <c:noMultiLvlLbl val="0"/>
      </c:catAx>
      <c:valAx>
        <c:axId val="213842272"/>
        <c:scaling>
          <c:orientation val="minMax"/>
          <c:min val="0.5"/>
        </c:scaling>
        <c:delete val="0"/>
        <c:axPos val="l"/>
        <c:numFmt formatCode="0.00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845800"/>
        <c:crosses val="autoZero"/>
        <c:crossBetween val="between"/>
      </c:valAx>
    </c:plotArea>
    <c:legend>
      <c:legendPos val="b"/>
      <c:layout>
        <c:manualLayout>
          <c:xMode val="edge"/>
          <c:yMode val="edge"/>
          <c:x val="0.12333945320425969"/>
          <c:y val="0.90151898727161217"/>
          <c:w val="0.76958718688842198"/>
          <c:h val="9.714076790199341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pt-BR" sz="1400" b="0" i="0" baseline="0">
                <a:effectLst/>
              </a:rPr>
              <a:t>Resina Elliotti, em R$ / ton (Jun/21)</a:t>
            </a:r>
            <a:endParaRPr lang="pt-BR"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pt-BR"/>
        </a:p>
      </c:txPr>
    </c:title>
    <c:autoTitleDeleted val="0"/>
    <c:plotArea>
      <c:layout/>
      <c:lineChart>
        <c:grouping val="standard"/>
        <c:varyColors val="0"/>
        <c:ser>
          <c:idx val="0"/>
          <c:order val="0"/>
          <c:tx>
            <c:v>Resina</c:v>
          </c:tx>
          <c:spPr>
            <a:ln w="28575" cap="rnd">
              <a:solidFill>
                <a:schemeClr val="accent1"/>
              </a:solidFill>
              <a:round/>
            </a:ln>
            <a:effectLst/>
          </c:spPr>
          <c:marker>
            <c:symbol val="none"/>
          </c:marker>
          <c:cat>
            <c:numRef>
              <c:f>Preços!$D$55:$D$120</c:f>
              <c:numCache>
                <c:formatCode>mmm\-yy</c:formatCode>
                <c:ptCount val="6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numCache>
            </c:numRef>
          </c:cat>
          <c:val>
            <c:numRef>
              <c:f>Preços!$G$55:$G$120</c:f>
              <c:numCache>
                <c:formatCode>_(* #,##0.00_);_(* \(#,##0.00\);_(* "-"??_);_(@_)</c:formatCode>
                <c:ptCount val="66"/>
                <c:pt idx="0">
                  <c:v>4095.5120510391785</c:v>
                </c:pt>
                <c:pt idx="1">
                  <c:v>3953.6761006974239</c:v>
                </c:pt>
                <c:pt idx="2">
                  <c:v>3932.1043305891235</c:v>
                </c:pt>
                <c:pt idx="3">
                  <c:v>3668.6599271833675</c:v>
                </c:pt>
                <c:pt idx="4">
                  <c:v>3538.5835836953479</c:v>
                </c:pt>
                <c:pt idx="5">
                  <c:v>3533.6666579134148</c:v>
                </c:pt>
                <c:pt idx="6">
                  <c:v>3273.8649808841842</c:v>
                </c:pt>
                <c:pt idx="7">
                  <c:v>2996.5810179152754</c:v>
                </c:pt>
                <c:pt idx="8">
                  <c:v>2581.4902519338557</c:v>
                </c:pt>
                <c:pt idx="9">
                  <c:v>2768.9972809634623</c:v>
                </c:pt>
                <c:pt idx="10">
                  <c:v>2823.6204055932894</c:v>
                </c:pt>
                <c:pt idx="11">
                  <c:v>3361.3637623803838</c:v>
                </c:pt>
                <c:pt idx="12">
                  <c:v>3140.5443224130913</c:v>
                </c:pt>
                <c:pt idx="13">
                  <c:v>3168.3877688074235</c:v>
                </c:pt>
                <c:pt idx="14">
                  <c:v>3109.7183767517199</c:v>
                </c:pt>
                <c:pt idx="15">
                  <c:v>3137.0585530730427</c:v>
                </c:pt>
                <c:pt idx="16">
                  <c:v>3121.0446359073462</c:v>
                </c:pt>
                <c:pt idx="17">
                  <c:v>3097.8438373683589</c:v>
                </c:pt>
                <c:pt idx="18">
                  <c:v>3052.5213599869526</c:v>
                </c:pt>
                <c:pt idx="19">
                  <c:v>3089.6109060862509</c:v>
                </c:pt>
                <c:pt idx="20">
                  <c:v>3152.6673757362423</c:v>
                </c:pt>
                <c:pt idx="21">
                  <c:v>3197.1527784891164</c:v>
                </c:pt>
                <c:pt idx="22">
                  <c:v>3296.9988232698388</c:v>
                </c:pt>
                <c:pt idx="23">
                  <c:v>3454.3372670580052</c:v>
                </c:pt>
                <c:pt idx="24">
                  <c:v>3599.4978421001397</c:v>
                </c:pt>
                <c:pt idx="25">
                  <c:v>3701.8416415647425</c:v>
                </c:pt>
                <c:pt idx="26">
                  <c:v>3846.8504993991055</c:v>
                </c:pt>
                <c:pt idx="27">
                  <c:v>3791.5376070167522</c:v>
                </c:pt>
                <c:pt idx="28">
                  <c:v>3599.5249001844759</c:v>
                </c:pt>
                <c:pt idx="29">
                  <c:v>3542.6025382300586</c:v>
                </c:pt>
                <c:pt idx="30">
                  <c:v>3605.9202981164212</c:v>
                </c:pt>
                <c:pt idx="31">
                  <c:v>3643.0538547945634</c:v>
                </c:pt>
                <c:pt idx="32">
                  <c:v>3679.8558896873151</c:v>
                </c:pt>
                <c:pt idx="33">
                  <c:v>3887.612625374974</c:v>
                </c:pt>
                <c:pt idx="34">
                  <c:v>4025.575253732105</c:v>
                </c:pt>
                <c:pt idx="35">
                  <c:v>4109.5353300879706</c:v>
                </c:pt>
                <c:pt idx="36">
                  <c:v>4096.4283271414697</c:v>
                </c:pt>
                <c:pt idx="37">
                  <c:v>4061.0275679956717</c:v>
                </c:pt>
                <c:pt idx="38">
                  <c:v>4009.5211908519027</c:v>
                </c:pt>
                <c:pt idx="39">
                  <c:v>4017.3568402413689</c:v>
                </c:pt>
                <c:pt idx="40">
                  <c:v>4043.8336705825941</c:v>
                </c:pt>
                <c:pt idx="41">
                  <c:v>3987.0923216480924</c:v>
                </c:pt>
                <c:pt idx="42">
                  <c:v>3871.752542982822</c:v>
                </c:pt>
                <c:pt idx="43">
                  <c:v>3457.927390997585</c:v>
                </c:pt>
                <c:pt idx="44">
                  <c:v>3072.99094846055</c:v>
                </c:pt>
                <c:pt idx="45">
                  <c:v>2602.1224634870164</c:v>
                </c:pt>
                <c:pt idx="46">
                  <c:v>2559.8293458256649</c:v>
                </c:pt>
                <c:pt idx="47">
                  <c:v>2482.4108491142333</c:v>
                </c:pt>
                <c:pt idx="48">
                  <c:v>2590.8538963353103</c:v>
                </c:pt>
                <c:pt idx="49">
                  <c:v>2584.3922129192197</c:v>
                </c:pt>
                <c:pt idx="50">
                  <c:v>2582.5850436291366</c:v>
                </c:pt>
                <c:pt idx="51">
                  <c:v>2533.2251069504173</c:v>
                </c:pt>
                <c:pt idx="52">
                  <c:v>2542.8874794084704</c:v>
                </c:pt>
                <c:pt idx="53">
                  <c:v>2551.2329075798148</c:v>
                </c:pt>
                <c:pt idx="54">
                  <c:v>2656.5904094390066</c:v>
                </c:pt>
                <c:pt idx="55">
                  <c:v>2778.170491240252</c:v>
                </c:pt>
                <c:pt idx="56">
                  <c:v>2959.1402197802199</c:v>
                </c:pt>
                <c:pt idx="57">
                  <c:v>3292.9095054908685</c:v>
                </c:pt>
                <c:pt idx="58">
                  <c:v>4597.9609807309544</c:v>
                </c:pt>
                <c:pt idx="59">
                  <c:v>5137.646674183854</c:v>
                </c:pt>
                <c:pt idx="60">
                  <c:v>4624.2092962764309</c:v>
                </c:pt>
                <c:pt idx="61">
                  <c:v>5370.6808906469269</c:v>
                </c:pt>
                <c:pt idx="62">
                  <c:v>5548.7505639044739</c:v>
                </c:pt>
                <c:pt idx="63">
                  <c:v>5499.349929993271</c:v>
                </c:pt>
                <c:pt idx="64">
                  <c:v>6393.4796116775497</c:v>
                </c:pt>
                <c:pt idx="65">
                  <c:v>7055.571436989384</c:v>
                </c:pt>
              </c:numCache>
            </c:numRef>
          </c:val>
          <c:smooth val="0"/>
          <c:extLst>
            <c:ext xmlns:c16="http://schemas.microsoft.com/office/drawing/2014/chart" uri="{C3380CC4-5D6E-409C-BE32-E72D297353CC}">
              <c16:uniqueId val="{00000000-78BA-344C-8335-55B8F77B2298}"/>
            </c:ext>
          </c:extLst>
        </c:ser>
        <c:ser>
          <c:idx val="1"/>
          <c:order val="1"/>
          <c:tx>
            <c:strRef>
              <c:f>Preços!$H$54</c:f>
              <c:strCache>
                <c:ptCount val="1"/>
                <c:pt idx="0">
                  <c:v>Média (jan/17 a jun/21)</c:v>
                </c:pt>
              </c:strCache>
            </c:strRef>
          </c:tx>
          <c:spPr>
            <a:ln w="28575" cap="rnd">
              <a:solidFill>
                <a:schemeClr val="accent2"/>
              </a:solidFill>
              <a:round/>
            </a:ln>
            <a:effectLst/>
          </c:spPr>
          <c:marker>
            <c:symbol val="none"/>
          </c:marker>
          <c:val>
            <c:numRef>
              <c:f>Preços!$H$55:$H$120</c:f>
              <c:numCache>
                <c:formatCode>#,##0.00</c:formatCode>
                <c:ptCount val="66"/>
                <c:pt idx="0">
                  <c:v>3640.9856370692687</c:v>
                </c:pt>
                <c:pt idx="1">
                  <c:v>3640.9856370692687</c:v>
                </c:pt>
                <c:pt idx="2">
                  <c:v>3640.9856370692687</c:v>
                </c:pt>
                <c:pt idx="3">
                  <c:v>3640.9856370692687</c:v>
                </c:pt>
                <c:pt idx="4">
                  <c:v>3640.9856370692687</c:v>
                </c:pt>
                <c:pt idx="5">
                  <c:v>3640.9856370692687</c:v>
                </c:pt>
                <c:pt idx="6">
                  <c:v>3640.9856370692687</c:v>
                </c:pt>
                <c:pt idx="7">
                  <c:v>3640.9856370692687</c:v>
                </c:pt>
                <c:pt idx="8">
                  <c:v>3640.9856370692687</c:v>
                </c:pt>
                <c:pt idx="9">
                  <c:v>3640.9856370692687</c:v>
                </c:pt>
                <c:pt idx="10">
                  <c:v>3640.9856370692687</c:v>
                </c:pt>
                <c:pt idx="11">
                  <c:v>3640.9856370692687</c:v>
                </c:pt>
                <c:pt idx="12">
                  <c:v>3640.9856370692687</c:v>
                </c:pt>
                <c:pt idx="13">
                  <c:v>3640.9856370692687</c:v>
                </c:pt>
                <c:pt idx="14">
                  <c:v>3640.9856370692687</c:v>
                </c:pt>
                <c:pt idx="15">
                  <c:v>3640.9856370692687</c:v>
                </c:pt>
                <c:pt idx="16">
                  <c:v>3640.9856370692687</c:v>
                </c:pt>
                <c:pt idx="17">
                  <c:v>3640.9856370692687</c:v>
                </c:pt>
                <c:pt idx="18">
                  <c:v>3640.9856370692687</c:v>
                </c:pt>
                <c:pt idx="19">
                  <c:v>3640.9856370692687</c:v>
                </c:pt>
                <c:pt idx="20">
                  <c:v>3640.9856370692687</c:v>
                </c:pt>
                <c:pt idx="21">
                  <c:v>3640.9856370692687</c:v>
                </c:pt>
                <c:pt idx="22">
                  <c:v>3640.9856370692687</c:v>
                </c:pt>
                <c:pt idx="23">
                  <c:v>3640.9856370692687</c:v>
                </c:pt>
                <c:pt idx="24">
                  <c:v>3640.9856370692687</c:v>
                </c:pt>
                <c:pt idx="25">
                  <c:v>3640.9856370692687</c:v>
                </c:pt>
                <c:pt idx="26">
                  <c:v>3640.9856370692687</c:v>
                </c:pt>
                <c:pt idx="27">
                  <c:v>3640.9856370692687</c:v>
                </c:pt>
                <c:pt idx="28">
                  <c:v>3640.9856370692687</c:v>
                </c:pt>
                <c:pt idx="29">
                  <c:v>3640.9856370692687</c:v>
                </c:pt>
                <c:pt idx="30">
                  <c:v>3640.9856370692687</c:v>
                </c:pt>
                <c:pt idx="31">
                  <c:v>3640.9856370692687</c:v>
                </c:pt>
                <c:pt idx="32">
                  <c:v>3640.9856370692687</c:v>
                </c:pt>
                <c:pt idx="33">
                  <c:v>3640.9856370692687</c:v>
                </c:pt>
                <c:pt idx="34">
                  <c:v>3640.9856370692687</c:v>
                </c:pt>
                <c:pt idx="35">
                  <c:v>3640.9856370692687</c:v>
                </c:pt>
                <c:pt idx="36">
                  <c:v>3640.9856370692687</c:v>
                </c:pt>
                <c:pt idx="37">
                  <c:v>3640.9856370692687</c:v>
                </c:pt>
                <c:pt idx="38">
                  <c:v>3640.9856370692687</c:v>
                </c:pt>
                <c:pt idx="39">
                  <c:v>3640.9856370692687</c:v>
                </c:pt>
                <c:pt idx="40">
                  <c:v>3640.9856370692687</c:v>
                </c:pt>
                <c:pt idx="41">
                  <c:v>3640.9856370692687</c:v>
                </c:pt>
                <c:pt idx="42">
                  <c:v>3640.9856370692687</c:v>
                </c:pt>
                <c:pt idx="43">
                  <c:v>3640.9856370692687</c:v>
                </c:pt>
                <c:pt idx="44">
                  <c:v>3640.9856370692687</c:v>
                </c:pt>
                <c:pt idx="45">
                  <c:v>3640.9856370692687</c:v>
                </c:pt>
                <c:pt idx="46">
                  <c:v>3640.9856370692687</c:v>
                </c:pt>
                <c:pt idx="47">
                  <c:v>3640.9856370692687</c:v>
                </c:pt>
                <c:pt idx="48">
                  <c:v>3640.9856370692687</c:v>
                </c:pt>
                <c:pt idx="49">
                  <c:v>3640.9856370692687</c:v>
                </c:pt>
                <c:pt idx="50">
                  <c:v>3640.9856370692687</c:v>
                </c:pt>
                <c:pt idx="51">
                  <c:v>3640.9856370692687</c:v>
                </c:pt>
                <c:pt idx="52">
                  <c:v>3640.9856370692687</c:v>
                </c:pt>
                <c:pt idx="53">
                  <c:v>3640.9856370692687</c:v>
                </c:pt>
                <c:pt idx="54">
                  <c:v>3640.9856370692687</c:v>
                </c:pt>
                <c:pt idx="55">
                  <c:v>3640.9856370692687</c:v>
                </c:pt>
                <c:pt idx="56">
                  <c:v>3640.9856370692687</c:v>
                </c:pt>
                <c:pt idx="57">
                  <c:v>3640.9856370692687</c:v>
                </c:pt>
                <c:pt idx="58">
                  <c:v>3640.9856370692687</c:v>
                </c:pt>
                <c:pt idx="59">
                  <c:v>3640.9856370692687</c:v>
                </c:pt>
                <c:pt idx="60">
                  <c:v>3640.9856370692687</c:v>
                </c:pt>
                <c:pt idx="61">
                  <c:v>3640.9856370692687</c:v>
                </c:pt>
                <c:pt idx="62">
                  <c:v>3640.9856370692687</c:v>
                </c:pt>
                <c:pt idx="63">
                  <c:v>3640.9856370692687</c:v>
                </c:pt>
                <c:pt idx="64">
                  <c:v>3640.9856370692687</c:v>
                </c:pt>
                <c:pt idx="65">
                  <c:v>3640.9856370692687</c:v>
                </c:pt>
              </c:numCache>
            </c:numRef>
          </c:val>
          <c:smooth val="0"/>
          <c:extLst>
            <c:ext xmlns:c16="http://schemas.microsoft.com/office/drawing/2014/chart" uri="{C3380CC4-5D6E-409C-BE32-E72D297353CC}">
              <c16:uniqueId val="{00000002-78BA-344C-8335-55B8F77B2298}"/>
            </c:ext>
          </c:extLst>
        </c:ser>
        <c:dLbls>
          <c:showLegendKey val="0"/>
          <c:showVal val="0"/>
          <c:showCatName val="0"/>
          <c:showSerName val="0"/>
          <c:showPercent val="0"/>
          <c:showBubbleSize val="0"/>
        </c:dLbls>
        <c:smooth val="0"/>
        <c:axId val="213846192"/>
        <c:axId val="213845016"/>
      </c:lineChart>
      <c:dateAx>
        <c:axId val="213846192"/>
        <c:scaling>
          <c:orientation val="minMax"/>
        </c:scaling>
        <c:delete val="0"/>
        <c:axPos val="b"/>
        <c:numFmt formatCode="mmm\-yy"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845016"/>
        <c:crosses val="autoZero"/>
        <c:auto val="1"/>
        <c:lblOffset val="100"/>
        <c:baseTimeUnit val="months"/>
      </c:dateAx>
      <c:valAx>
        <c:axId val="213845016"/>
        <c:scaling>
          <c:orientation val="minMax"/>
        </c:scaling>
        <c:delete val="0"/>
        <c:axPos val="l"/>
        <c:numFmt formatCode="_(* #,##0_);_(* \(#,##0\);_(* &quot;-&quot;_);_(@_)"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846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pt-BR"/>
              <a:t>Resina Elliotti,</a:t>
            </a:r>
            <a:r>
              <a:rPr lang="pt-BR" baseline="0"/>
              <a:t> em USD / ton</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pt-BR"/>
        </a:p>
      </c:txPr>
    </c:title>
    <c:autoTitleDeleted val="0"/>
    <c:plotArea>
      <c:layout>
        <c:manualLayout>
          <c:layoutTarget val="inner"/>
          <c:xMode val="edge"/>
          <c:yMode val="edge"/>
          <c:x val="8.4914714386428114E-2"/>
          <c:y val="7.4695767922772729E-2"/>
          <c:w val="0.88219736483506006"/>
          <c:h val="0.67508511733655341"/>
        </c:manualLayout>
      </c:layout>
      <c:lineChart>
        <c:grouping val="standard"/>
        <c:varyColors val="0"/>
        <c:ser>
          <c:idx val="0"/>
          <c:order val="0"/>
          <c:tx>
            <c:strRef>
              <c:f>Preços!$J$54</c:f>
              <c:strCache>
                <c:ptCount val="1"/>
                <c:pt idx="0">
                  <c:v>Preços em US$</c:v>
                </c:pt>
              </c:strCache>
            </c:strRef>
          </c:tx>
          <c:spPr>
            <a:ln w="28575" cap="rnd">
              <a:solidFill>
                <a:schemeClr val="accent1"/>
              </a:solidFill>
              <a:round/>
            </a:ln>
            <a:effectLst/>
          </c:spPr>
          <c:marker>
            <c:symbol val="none"/>
          </c:marker>
          <c:cat>
            <c:numRef>
              <c:f>Preços!$D$55:$D$120</c:f>
              <c:numCache>
                <c:formatCode>mmm\-yy</c:formatCode>
                <c:ptCount val="6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numCache>
            </c:numRef>
          </c:cat>
          <c:val>
            <c:numRef>
              <c:f>Preços!$J$55:$J$120</c:f>
              <c:numCache>
                <c:formatCode>_(* #,##0.00_);_(* \(#,##0.00\);_(* "-"??_);_(@_)</c:formatCode>
                <c:ptCount val="66"/>
                <c:pt idx="0">
                  <c:v>753.3026569689772</c:v>
                </c:pt>
                <c:pt idx="1">
                  <c:v>745.41342045740134</c:v>
                </c:pt>
                <c:pt idx="2">
                  <c:v>832.56049236995193</c:v>
                </c:pt>
                <c:pt idx="3">
                  <c:v>806.00544895948065</c:v>
                </c:pt>
                <c:pt idx="4">
                  <c:v>752.03783558213934</c:v>
                </c:pt>
                <c:pt idx="5">
                  <c:v>844.10133366571108</c:v>
                </c:pt>
                <c:pt idx="6">
                  <c:v>779.02050395256924</c:v>
                </c:pt>
                <c:pt idx="7">
                  <c:v>715.89036021853872</c:v>
                </c:pt>
                <c:pt idx="8">
                  <c:v>616.0956371703229</c:v>
                </c:pt>
                <c:pt idx="9">
                  <c:v>676.12639522087727</c:v>
                </c:pt>
                <c:pt idx="10">
                  <c:v>646.85668855451843</c:v>
                </c:pt>
                <c:pt idx="11">
                  <c:v>804.97161270523247</c:v>
                </c:pt>
                <c:pt idx="12">
                  <c:v>786.84749232343916</c:v>
                </c:pt>
                <c:pt idx="13">
                  <c:v>803.56278439345533</c:v>
                </c:pt>
                <c:pt idx="14">
                  <c:v>773.40741208409622</c:v>
                </c:pt>
                <c:pt idx="15">
                  <c:v>773.96960410282065</c:v>
                </c:pt>
                <c:pt idx="16">
                  <c:v>761.61697141623756</c:v>
                </c:pt>
                <c:pt idx="17">
                  <c:v>739.50900955375505</c:v>
                </c:pt>
                <c:pt idx="18">
                  <c:v>771.86032395131144</c:v>
                </c:pt>
                <c:pt idx="19">
                  <c:v>778.64293659621796</c:v>
                </c:pt>
                <c:pt idx="20">
                  <c:v>790.55376649617983</c:v>
                </c:pt>
                <c:pt idx="21">
                  <c:v>778.31700393736833</c:v>
                </c:pt>
                <c:pt idx="22">
                  <c:v>808.64765409383619</c:v>
                </c:pt>
                <c:pt idx="23">
                  <c:v>839.02763500030233</c:v>
                </c:pt>
                <c:pt idx="24">
                  <c:v>917.19906382440388</c:v>
                </c:pt>
                <c:pt idx="25">
                  <c:v>922.23283913324906</c:v>
                </c:pt>
                <c:pt idx="26">
                  <c:v>936.44679826673087</c:v>
                </c:pt>
                <c:pt idx="27">
                  <c:v>883.2064358569171</c:v>
                </c:pt>
                <c:pt idx="28">
                  <c:v>784.17728294615131</c:v>
                </c:pt>
                <c:pt idx="29">
                  <c:v>757.41855156671511</c:v>
                </c:pt>
                <c:pt idx="30">
                  <c:v>794.28921503342826</c:v>
                </c:pt>
                <c:pt idx="31">
                  <c:v>727.9851017002444</c:v>
                </c:pt>
                <c:pt idx="32">
                  <c:v>763.12042564883961</c:v>
                </c:pt>
                <c:pt idx="33">
                  <c:v>872.18530574910551</c:v>
                </c:pt>
                <c:pt idx="34">
                  <c:v>867.26900872446743</c:v>
                </c:pt>
                <c:pt idx="35">
                  <c:v>884.053482009189</c:v>
                </c:pt>
                <c:pt idx="36">
                  <c:v>938.02207432969078</c:v>
                </c:pt>
                <c:pt idx="37">
                  <c:v>912.27694694882155</c:v>
                </c:pt>
                <c:pt idx="38">
                  <c:v>870.61420394753725</c:v>
                </c:pt>
                <c:pt idx="39">
                  <c:v>866.47907318680757</c:v>
                </c:pt>
                <c:pt idx="40">
                  <c:v>874.34329077942186</c:v>
                </c:pt>
                <c:pt idx="41">
                  <c:v>886.57479903956573</c:v>
                </c:pt>
                <c:pt idx="42">
                  <c:v>877.98528278830065</c:v>
                </c:pt>
                <c:pt idx="43">
                  <c:v>714.13035597766986</c:v>
                </c:pt>
                <c:pt idx="44">
                  <c:v>630.43373841202742</c:v>
                </c:pt>
                <c:pt idx="45">
                  <c:v>555.76370675658802</c:v>
                </c:pt>
                <c:pt idx="46">
                  <c:v>520.90732585120998</c:v>
                </c:pt>
                <c:pt idx="47">
                  <c:v>535.47058385647995</c:v>
                </c:pt>
                <c:pt idx="48">
                  <c:v>528.7076296001311</c:v>
                </c:pt>
                <c:pt idx="49">
                  <c:v>501.76741290767211</c:v>
                </c:pt>
                <c:pt idx="50">
                  <c:v>434.19711048267635</c:v>
                </c:pt>
                <c:pt idx="51">
                  <c:v>406.71531770602979</c:v>
                </c:pt>
                <c:pt idx="52">
                  <c:v>406.76779033120152</c:v>
                </c:pt>
                <c:pt idx="53">
                  <c:v>405.4498301493955</c:v>
                </c:pt>
                <c:pt idx="54">
                  <c:v>445.92230957003096</c:v>
                </c:pt>
                <c:pt idx="55">
                  <c:v>444.55005757946884</c:v>
                </c:pt>
                <c:pt idx="56">
                  <c:v>462.22584705944928</c:v>
                </c:pt>
                <c:pt idx="57">
                  <c:v>507.00027723870249</c:v>
                </c:pt>
                <c:pt idx="58">
                  <c:v>773.19877698786365</c:v>
                </c:pt>
                <c:pt idx="59">
                  <c:v>898.36608225399812</c:v>
                </c:pt>
                <c:pt idx="60">
                  <c:v>769.2729165525177</c:v>
                </c:pt>
                <c:pt idx="61">
                  <c:v>892.28877314814815</c:v>
                </c:pt>
                <c:pt idx="62">
                  <c:v>903.15445784401493</c:v>
                </c:pt>
                <c:pt idx="63">
                  <c:v>946.69627984453086</c:v>
                </c:pt>
                <c:pt idx="64">
                  <c:v>1146.1120880801284</c:v>
                </c:pt>
                <c:pt idx="65">
                  <c:v>1329.9744081893793</c:v>
                </c:pt>
              </c:numCache>
            </c:numRef>
          </c:val>
          <c:smooth val="0"/>
          <c:extLst>
            <c:ext xmlns:c16="http://schemas.microsoft.com/office/drawing/2014/chart" uri="{C3380CC4-5D6E-409C-BE32-E72D297353CC}">
              <c16:uniqueId val="{00000000-1A3D-7E49-B2B8-79CE75DB7C76}"/>
            </c:ext>
          </c:extLst>
        </c:ser>
        <c:ser>
          <c:idx val="1"/>
          <c:order val="1"/>
          <c:tx>
            <c:strRef>
              <c:f>Preços!$K$54</c:f>
              <c:strCache>
                <c:ptCount val="1"/>
                <c:pt idx="0">
                  <c:v>Média em USD (jul/20 a jun/21)</c:v>
                </c:pt>
              </c:strCache>
            </c:strRef>
          </c:tx>
          <c:spPr>
            <a:ln w="28575" cap="rnd">
              <a:solidFill>
                <a:schemeClr val="accent2"/>
              </a:solidFill>
              <a:round/>
            </a:ln>
            <a:effectLst/>
          </c:spPr>
          <c:marker>
            <c:symbol val="none"/>
          </c:marker>
          <c:val>
            <c:numRef>
              <c:f>Preços!$K$55:$K$120</c:f>
              <c:numCache>
                <c:formatCode>_(* #,##0.00_);_(* \(#,##0.00\);_(* "-"??_);_(@_)</c:formatCode>
                <c:ptCount val="66"/>
                <c:pt idx="0">
                  <c:v>793.23018952901941</c:v>
                </c:pt>
                <c:pt idx="1">
                  <c:v>793.23018952901941</c:v>
                </c:pt>
                <c:pt idx="2">
                  <c:v>793.23018952901941</c:v>
                </c:pt>
                <c:pt idx="3">
                  <c:v>793.23018952901941</c:v>
                </c:pt>
                <c:pt idx="4">
                  <c:v>793.23018952901941</c:v>
                </c:pt>
                <c:pt idx="5">
                  <c:v>793.23018952901941</c:v>
                </c:pt>
                <c:pt idx="6">
                  <c:v>793.23018952901941</c:v>
                </c:pt>
                <c:pt idx="7">
                  <c:v>793.23018952901941</c:v>
                </c:pt>
                <c:pt idx="8">
                  <c:v>793.23018952901941</c:v>
                </c:pt>
                <c:pt idx="9">
                  <c:v>793.23018952901941</c:v>
                </c:pt>
                <c:pt idx="10">
                  <c:v>793.23018952901941</c:v>
                </c:pt>
                <c:pt idx="11">
                  <c:v>793.23018952901941</c:v>
                </c:pt>
                <c:pt idx="12">
                  <c:v>793.23018952901941</c:v>
                </c:pt>
                <c:pt idx="13">
                  <c:v>793.23018952901941</c:v>
                </c:pt>
                <c:pt idx="14">
                  <c:v>793.23018952901941</c:v>
                </c:pt>
                <c:pt idx="15">
                  <c:v>793.23018952901941</c:v>
                </c:pt>
                <c:pt idx="16">
                  <c:v>793.23018952901941</c:v>
                </c:pt>
                <c:pt idx="17">
                  <c:v>793.23018952901941</c:v>
                </c:pt>
                <c:pt idx="18">
                  <c:v>793.23018952901941</c:v>
                </c:pt>
                <c:pt idx="19">
                  <c:v>793.23018952901941</c:v>
                </c:pt>
                <c:pt idx="20">
                  <c:v>793.23018952901941</c:v>
                </c:pt>
                <c:pt idx="21">
                  <c:v>793.23018952901941</c:v>
                </c:pt>
                <c:pt idx="22">
                  <c:v>793.23018952901941</c:v>
                </c:pt>
                <c:pt idx="23">
                  <c:v>793.23018952901941</c:v>
                </c:pt>
                <c:pt idx="24">
                  <c:v>793.23018952901941</c:v>
                </c:pt>
                <c:pt idx="25">
                  <c:v>793.23018952901941</c:v>
                </c:pt>
                <c:pt idx="26">
                  <c:v>793.23018952901941</c:v>
                </c:pt>
                <c:pt idx="27">
                  <c:v>793.23018952901941</c:v>
                </c:pt>
                <c:pt idx="28">
                  <c:v>793.23018952901941</c:v>
                </c:pt>
                <c:pt idx="29">
                  <c:v>793.23018952901941</c:v>
                </c:pt>
                <c:pt idx="30">
                  <c:v>793.23018952901941</c:v>
                </c:pt>
                <c:pt idx="31">
                  <c:v>793.23018952901941</c:v>
                </c:pt>
                <c:pt idx="32">
                  <c:v>793.23018952901941</c:v>
                </c:pt>
                <c:pt idx="33">
                  <c:v>793.23018952901941</c:v>
                </c:pt>
                <c:pt idx="34">
                  <c:v>793.23018952901941</c:v>
                </c:pt>
                <c:pt idx="35">
                  <c:v>793.23018952901941</c:v>
                </c:pt>
                <c:pt idx="36">
                  <c:v>793.23018952901941</c:v>
                </c:pt>
                <c:pt idx="37">
                  <c:v>793.23018952901941</c:v>
                </c:pt>
                <c:pt idx="38">
                  <c:v>793.23018952901941</c:v>
                </c:pt>
                <c:pt idx="39">
                  <c:v>793.23018952901941</c:v>
                </c:pt>
                <c:pt idx="40">
                  <c:v>793.23018952901941</c:v>
                </c:pt>
                <c:pt idx="41">
                  <c:v>793.23018952901941</c:v>
                </c:pt>
                <c:pt idx="42">
                  <c:v>793.23018952901941</c:v>
                </c:pt>
                <c:pt idx="43">
                  <c:v>793.23018952901941</c:v>
                </c:pt>
                <c:pt idx="44">
                  <c:v>793.23018952901941</c:v>
                </c:pt>
                <c:pt idx="45">
                  <c:v>793.23018952901941</c:v>
                </c:pt>
                <c:pt idx="46">
                  <c:v>793.23018952901941</c:v>
                </c:pt>
                <c:pt idx="47">
                  <c:v>793.23018952901941</c:v>
                </c:pt>
                <c:pt idx="48">
                  <c:v>793.23018952901941</c:v>
                </c:pt>
                <c:pt idx="49">
                  <c:v>793.23018952901941</c:v>
                </c:pt>
                <c:pt idx="50">
                  <c:v>793.23018952901941</c:v>
                </c:pt>
                <c:pt idx="51">
                  <c:v>793.23018952901941</c:v>
                </c:pt>
                <c:pt idx="52">
                  <c:v>793.23018952901941</c:v>
                </c:pt>
                <c:pt idx="53">
                  <c:v>793.23018952901941</c:v>
                </c:pt>
                <c:pt idx="54">
                  <c:v>793.23018952901941</c:v>
                </c:pt>
                <c:pt idx="55">
                  <c:v>793.23018952901941</c:v>
                </c:pt>
                <c:pt idx="56">
                  <c:v>793.23018952901941</c:v>
                </c:pt>
                <c:pt idx="57">
                  <c:v>793.23018952901941</c:v>
                </c:pt>
                <c:pt idx="58">
                  <c:v>793.23018952901941</c:v>
                </c:pt>
                <c:pt idx="59">
                  <c:v>793.23018952901941</c:v>
                </c:pt>
                <c:pt idx="60">
                  <c:v>793.23018952901941</c:v>
                </c:pt>
                <c:pt idx="61">
                  <c:v>793.23018952901941</c:v>
                </c:pt>
                <c:pt idx="62">
                  <c:v>793.23018952901941</c:v>
                </c:pt>
                <c:pt idx="63">
                  <c:v>793.23018952901941</c:v>
                </c:pt>
                <c:pt idx="64">
                  <c:v>793.23018952901941</c:v>
                </c:pt>
                <c:pt idx="65">
                  <c:v>793.23018952901941</c:v>
                </c:pt>
              </c:numCache>
            </c:numRef>
          </c:val>
          <c:smooth val="0"/>
          <c:extLst>
            <c:ext xmlns:c16="http://schemas.microsoft.com/office/drawing/2014/chart" uri="{C3380CC4-5D6E-409C-BE32-E72D297353CC}">
              <c16:uniqueId val="{00000001-3074-B44E-972E-DC8572049B87}"/>
            </c:ext>
          </c:extLst>
        </c:ser>
        <c:dLbls>
          <c:showLegendKey val="0"/>
          <c:showVal val="0"/>
          <c:showCatName val="0"/>
          <c:showSerName val="0"/>
          <c:showPercent val="0"/>
          <c:showBubbleSize val="0"/>
        </c:dLbls>
        <c:smooth val="0"/>
        <c:axId val="213840312"/>
        <c:axId val="213840704"/>
      </c:lineChart>
      <c:dateAx>
        <c:axId val="213840312"/>
        <c:scaling>
          <c:orientation val="minMax"/>
        </c:scaling>
        <c:delete val="0"/>
        <c:axPos val="b"/>
        <c:numFmt formatCode="mmm\-yy"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pt-BR"/>
          </a:p>
        </c:txPr>
        <c:crossAx val="213840704"/>
        <c:crosses val="autoZero"/>
        <c:auto val="1"/>
        <c:lblOffset val="100"/>
        <c:baseTimeUnit val="months"/>
      </c:dateAx>
      <c:valAx>
        <c:axId val="213840704"/>
        <c:scaling>
          <c:orientation val="minMax"/>
        </c:scaling>
        <c:delete val="0"/>
        <c:axPos val="l"/>
        <c:numFmt formatCode="_(* #,##0_);_(* \(#,##0\);_(* &quot;-&quot;_);_(@_)"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pt-BR"/>
          </a:p>
        </c:txPr>
        <c:crossAx val="213840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a:t>Volume anual de corte,</a:t>
            </a:r>
            <a:r>
              <a:rPr lang="pt-BR" sz="1200" baseline="0"/>
              <a:t> por espécie, em m3</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0"/>
          <c:order val="0"/>
          <c:tx>
            <c:strRef>
              <c:f>Volume!$B$185</c:f>
              <c:strCache>
                <c:ptCount val="1"/>
                <c:pt idx="0">
                  <c:v>Araucaria angustifolia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Volume!$E$2:$S$2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Volume!$E$185:$S$185</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9217-754A-9539-257D7BAF4DD0}"/>
            </c:ext>
          </c:extLst>
        </c:ser>
        <c:ser>
          <c:idx val="1"/>
          <c:order val="1"/>
          <c:tx>
            <c:strRef>
              <c:f>Volume!$B$191</c:f>
              <c:strCache>
                <c:ptCount val="1"/>
                <c:pt idx="0">
                  <c:v>Eucalyptus sp.</c:v>
                </c:pt>
              </c:strCache>
            </c:strRef>
          </c:tx>
          <c:spPr>
            <a:solidFill>
              <a:schemeClr val="accent2"/>
            </a:solidFill>
            <a:ln>
              <a:noFill/>
            </a:ln>
            <a:effectLst/>
          </c:spPr>
          <c:invertIfNegative val="0"/>
          <c:val>
            <c:numRef>
              <c:f>Volume!$E$191:$S$191</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9217-754A-9539-257D7BAF4DD0}"/>
            </c:ext>
          </c:extLst>
        </c:ser>
        <c:ser>
          <c:idx val="2"/>
          <c:order val="2"/>
          <c:tx>
            <c:strRef>
              <c:f>Volume!$B$197</c:f>
              <c:strCache>
                <c:ptCount val="1"/>
                <c:pt idx="0">
                  <c:v>Pinus elliottii</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Volume!$E$197:$S$197</c:f>
              <c:numCache>
                <c:formatCode>#,##0</c:formatCode>
                <c:ptCount val="15"/>
                <c:pt idx="0">
                  <c:v>71287.875257142849</c:v>
                </c:pt>
                <c:pt idx="1">
                  <c:v>71287.875257142849</c:v>
                </c:pt>
                <c:pt idx="2">
                  <c:v>71287.875257142849</c:v>
                </c:pt>
                <c:pt idx="3">
                  <c:v>71287.875257142849</c:v>
                </c:pt>
                <c:pt idx="4">
                  <c:v>71287.86820724787</c:v>
                </c:pt>
                <c:pt idx="5">
                  <c:v>71287.86820724787</c:v>
                </c:pt>
                <c:pt idx="6">
                  <c:v>71287.86820724787</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9217-754A-9539-257D7BAF4DD0}"/>
            </c:ext>
          </c:extLst>
        </c:ser>
        <c:ser>
          <c:idx val="3"/>
          <c:order val="3"/>
          <c:tx>
            <c:strRef>
              <c:f>Volume!$B$203</c:f>
              <c:strCache>
                <c:ptCount val="1"/>
                <c:pt idx="0">
                  <c:v>Pinus sp.</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Volume!$E$203:$S$203</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9217-754A-9539-257D7BAF4DD0}"/>
            </c:ext>
          </c:extLst>
        </c:ser>
        <c:ser>
          <c:idx val="4"/>
          <c:order val="4"/>
          <c:tx>
            <c:strRef>
              <c:f>Volume!$B$209</c:f>
              <c:strCache>
                <c:ptCount val="1"/>
                <c:pt idx="0">
                  <c:v>Pinus taeda</c:v>
                </c:pt>
              </c:strCache>
            </c:strRef>
          </c:tx>
          <c:spPr>
            <a:solidFill>
              <a:schemeClr val="accent4"/>
            </a:solidFill>
            <a:ln>
              <a:noFill/>
            </a:ln>
            <a:effectLst/>
          </c:spPr>
          <c:invertIfNegative val="0"/>
          <c:dLbls>
            <c:dLbl>
              <c:idx val="7"/>
              <c:delete val="1"/>
              <c:extLst>
                <c:ext xmlns:c15="http://schemas.microsoft.com/office/drawing/2012/chart" uri="{CE6537A1-D6FC-4f65-9D91-7224C49458BB}"/>
                <c:ext xmlns:c16="http://schemas.microsoft.com/office/drawing/2014/chart" uri="{C3380CC4-5D6E-409C-BE32-E72D297353CC}">
                  <c16:uniqueId val="{00000003-C30D-A748-A808-1FC56908835C}"/>
                </c:ext>
              </c:extLst>
            </c:dLbl>
            <c:dLbl>
              <c:idx val="8"/>
              <c:delete val="1"/>
              <c:extLst>
                <c:ext xmlns:c15="http://schemas.microsoft.com/office/drawing/2012/chart" uri="{CE6537A1-D6FC-4f65-9D91-7224C49458BB}"/>
                <c:ext xmlns:c16="http://schemas.microsoft.com/office/drawing/2014/chart" uri="{C3380CC4-5D6E-409C-BE32-E72D297353CC}">
                  <c16:uniqueId val="{00000004-C30D-A748-A808-1FC56908835C}"/>
                </c:ext>
              </c:extLst>
            </c:dLbl>
            <c:dLbl>
              <c:idx val="9"/>
              <c:delete val="1"/>
              <c:extLst>
                <c:ext xmlns:c15="http://schemas.microsoft.com/office/drawing/2012/chart" uri="{CE6537A1-D6FC-4f65-9D91-7224C49458BB}"/>
                <c:ext xmlns:c16="http://schemas.microsoft.com/office/drawing/2014/chart" uri="{C3380CC4-5D6E-409C-BE32-E72D297353CC}">
                  <c16:uniqueId val="{00000005-C30D-A748-A808-1FC56908835C}"/>
                </c:ext>
              </c:extLst>
            </c:dLbl>
            <c:dLbl>
              <c:idx val="10"/>
              <c:delete val="1"/>
              <c:extLst>
                <c:ext xmlns:c15="http://schemas.microsoft.com/office/drawing/2012/chart" uri="{CE6537A1-D6FC-4f65-9D91-7224C49458BB}"/>
                <c:ext xmlns:c16="http://schemas.microsoft.com/office/drawing/2014/chart" uri="{C3380CC4-5D6E-409C-BE32-E72D297353CC}">
                  <c16:uniqueId val="{00000006-C30D-A748-A808-1FC56908835C}"/>
                </c:ext>
              </c:extLst>
            </c:dLbl>
            <c:dLbl>
              <c:idx val="11"/>
              <c:delete val="1"/>
              <c:extLst>
                <c:ext xmlns:c15="http://schemas.microsoft.com/office/drawing/2012/chart" uri="{CE6537A1-D6FC-4f65-9D91-7224C49458BB}"/>
                <c:ext xmlns:c16="http://schemas.microsoft.com/office/drawing/2014/chart" uri="{C3380CC4-5D6E-409C-BE32-E72D297353CC}">
                  <c16:uniqueId val="{00000007-C30D-A748-A808-1FC56908835C}"/>
                </c:ext>
              </c:extLst>
            </c:dLbl>
            <c:dLbl>
              <c:idx val="12"/>
              <c:delete val="1"/>
              <c:extLst>
                <c:ext xmlns:c15="http://schemas.microsoft.com/office/drawing/2012/chart" uri="{CE6537A1-D6FC-4f65-9D91-7224C49458BB}"/>
                <c:ext xmlns:c16="http://schemas.microsoft.com/office/drawing/2014/chart" uri="{C3380CC4-5D6E-409C-BE32-E72D297353CC}">
                  <c16:uniqueId val="{00000008-C30D-A748-A808-1FC56908835C}"/>
                </c:ext>
              </c:extLst>
            </c:dLbl>
            <c:dLbl>
              <c:idx val="13"/>
              <c:delete val="1"/>
              <c:extLst>
                <c:ext xmlns:c15="http://schemas.microsoft.com/office/drawing/2012/chart" uri="{CE6537A1-D6FC-4f65-9D91-7224C49458BB}"/>
                <c:ext xmlns:c16="http://schemas.microsoft.com/office/drawing/2014/chart" uri="{C3380CC4-5D6E-409C-BE32-E72D297353CC}">
                  <c16:uniqueId val="{00000009-C30D-A748-A808-1FC56908835C}"/>
                </c:ext>
              </c:extLst>
            </c:dLbl>
            <c:dLbl>
              <c:idx val="14"/>
              <c:delete val="1"/>
              <c:extLst>
                <c:ext xmlns:c15="http://schemas.microsoft.com/office/drawing/2012/chart" uri="{CE6537A1-D6FC-4f65-9D91-7224C49458BB}"/>
                <c:ext xmlns:c16="http://schemas.microsoft.com/office/drawing/2014/chart" uri="{C3380CC4-5D6E-409C-BE32-E72D297353CC}">
                  <c16:uniqueId val="{0000000A-C30D-A748-A808-1FC56908835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Volume!$E$209:$S$209</c:f>
              <c:numCache>
                <c:formatCode>#,##0</c:formatCode>
                <c:ptCount val="15"/>
                <c:pt idx="0">
                  <c:v>12324.79805714286</c:v>
                </c:pt>
                <c:pt idx="1">
                  <c:v>12324.798057142858</c:v>
                </c:pt>
                <c:pt idx="2">
                  <c:v>12324.798057142858</c:v>
                </c:pt>
                <c:pt idx="3">
                  <c:v>12324.798057142858</c:v>
                </c:pt>
                <c:pt idx="4">
                  <c:v>12324.798057142856</c:v>
                </c:pt>
                <c:pt idx="5">
                  <c:v>12324.798057142858</c:v>
                </c:pt>
                <c:pt idx="6">
                  <c:v>12324.798057142858</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9217-754A-9539-257D7BAF4DD0}"/>
            </c:ext>
          </c:extLst>
        </c:ser>
        <c:dLbls>
          <c:showLegendKey val="0"/>
          <c:showVal val="0"/>
          <c:showCatName val="0"/>
          <c:showSerName val="0"/>
          <c:showPercent val="0"/>
          <c:showBubbleSize val="0"/>
        </c:dLbls>
        <c:gapWidth val="150"/>
        <c:overlap val="100"/>
        <c:axId val="213958200"/>
        <c:axId val="213957024"/>
      </c:barChart>
      <c:catAx>
        <c:axId val="213958200"/>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957024"/>
        <c:crosses val="autoZero"/>
        <c:auto val="1"/>
        <c:lblAlgn val="ctr"/>
        <c:lblOffset val="100"/>
        <c:noMultiLvlLbl val="0"/>
      </c:catAx>
      <c:valAx>
        <c:axId val="213957024"/>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958200"/>
        <c:crosses val="autoZero"/>
        <c:crossBetween val="between"/>
      </c:valAx>
      <c:spPr>
        <a:noFill/>
        <a:ln w="25400">
          <a:noFill/>
        </a:ln>
        <a:effectLst/>
      </c:spPr>
    </c:plotArea>
    <c:legend>
      <c:legendPos val="b"/>
      <c:layout>
        <c:manualLayout>
          <c:xMode val="edge"/>
          <c:yMode val="edge"/>
          <c:x val="0"/>
          <c:y val="0.94713773929917522"/>
          <c:w val="0.99940239746151116"/>
          <c:h val="4.99710788521103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b="0" i="0" u="none" strike="noStrike" baseline="0">
                <a:effectLst/>
              </a:rPr>
              <a:t>Araucária</a:t>
            </a:r>
            <a:r>
              <a:rPr lang="pt-BR" sz="1200" b="0" i="0" u="none" strike="noStrike" baseline="0"/>
              <a:t> - </a:t>
            </a:r>
            <a:r>
              <a:rPr lang="pt-BR" sz="1200"/>
              <a:t>volume anual de corte,</a:t>
            </a:r>
            <a:r>
              <a:rPr lang="pt-BR" sz="1200" baseline="0"/>
              <a:t> por sortimento, em m3</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3"/>
          <c:order val="0"/>
          <c:tx>
            <c:strRef>
              <c:f>Volume!$B$186</c:f>
              <c:strCache>
                <c:ptCount val="1"/>
                <c:pt idx="0">
                  <c:v>&lt; 8</c:v>
                </c:pt>
              </c:strCache>
            </c:strRef>
          </c:tx>
          <c:spPr>
            <a:solidFill>
              <a:schemeClr val="accent4"/>
            </a:solidFill>
            <a:ln>
              <a:noFill/>
            </a:ln>
            <a:effectLst/>
          </c:spPr>
          <c:invertIfNegative val="0"/>
          <c:val>
            <c:numRef>
              <c:f>Volume!$E$186:$S$186</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2D41-C642-B4C3-A258D5A5C242}"/>
            </c:ext>
          </c:extLst>
        </c:ser>
        <c:ser>
          <c:idx val="4"/>
          <c:order val="1"/>
          <c:tx>
            <c:strRef>
              <c:f>Volume!$B$187</c:f>
              <c:strCache>
                <c:ptCount val="1"/>
                <c:pt idx="0">
                  <c:v>8 ˧ 18</c:v>
                </c:pt>
              </c:strCache>
            </c:strRef>
          </c:tx>
          <c:spPr>
            <a:solidFill>
              <a:schemeClr val="accent4"/>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4-5B0B-D84C-A7AC-D1CDA8CBCB3A}"/>
                </c:ext>
              </c:extLst>
            </c:dLbl>
            <c:dLbl>
              <c:idx val="6"/>
              <c:delete val="1"/>
              <c:extLst>
                <c:ext xmlns:c15="http://schemas.microsoft.com/office/drawing/2012/chart" uri="{CE6537A1-D6FC-4f65-9D91-7224C49458BB}"/>
                <c:ext xmlns:c16="http://schemas.microsoft.com/office/drawing/2014/chart" uri="{C3380CC4-5D6E-409C-BE32-E72D297353CC}">
                  <c16:uniqueId val="{00000005-5B0B-D84C-A7AC-D1CDA8CBCB3A}"/>
                </c:ext>
              </c:extLst>
            </c:dLbl>
            <c:dLbl>
              <c:idx val="7"/>
              <c:delete val="1"/>
              <c:extLst>
                <c:ext xmlns:c15="http://schemas.microsoft.com/office/drawing/2012/chart" uri="{CE6537A1-D6FC-4f65-9D91-7224C49458BB}"/>
                <c:ext xmlns:c16="http://schemas.microsoft.com/office/drawing/2014/chart" uri="{C3380CC4-5D6E-409C-BE32-E72D297353CC}">
                  <c16:uniqueId val="{00000006-5B0B-D84C-A7AC-D1CDA8CBCB3A}"/>
                </c:ext>
              </c:extLst>
            </c:dLbl>
            <c:dLbl>
              <c:idx val="8"/>
              <c:delete val="1"/>
              <c:extLst>
                <c:ext xmlns:c15="http://schemas.microsoft.com/office/drawing/2012/chart" uri="{CE6537A1-D6FC-4f65-9D91-7224C49458BB}"/>
                <c:ext xmlns:c16="http://schemas.microsoft.com/office/drawing/2014/chart" uri="{C3380CC4-5D6E-409C-BE32-E72D297353CC}">
                  <c16:uniqueId val="{00000007-5B0B-D84C-A7AC-D1CDA8CBCB3A}"/>
                </c:ext>
              </c:extLst>
            </c:dLbl>
            <c:dLbl>
              <c:idx val="9"/>
              <c:delete val="1"/>
              <c:extLst>
                <c:ext xmlns:c15="http://schemas.microsoft.com/office/drawing/2012/chart" uri="{CE6537A1-D6FC-4f65-9D91-7224C49458BB}"/>
                <c:ext xmlns:c16="http://schemas.microsoft.com/office/drawing/2014/chart" uri="{C3380CC4-5D6E-409C-BE32-E72D297353CC}">
                  <c16:uniqueId val="{00000008-5B0B-D84C-A7AC-D1CDA8CBCB3A}"/>
                </c:ext>
              </c:extLst>
            </c:dLbl>
            <c:dLbl>
              <c:idx val="10"/>
              <c:delete val="1"/>
              <c:extLst>
                <c:ext xmlns:c15="http://schemas.microsoft.com/office/drawing/2012/chart" uri="{CE6537A1-D6FC-4f65-9D91-7224C49458BB}"/>
                <c:ext xmlns:c16="http://schemas.microsoft.com/office/drawing/2014/chart" uri="{C3380CC4-5D6E-409C-BE32-E72D297353CC}">
                  <c16:uniqueId val="{00000009-5B0B-D84C-A7AC-D1CDA8CBCB3A}"/>
                </c:ext>
              </c:extLst>
            </c:dLbl>
            <c:dLbl>
              <c:idx val="11"/>
              <c:delete val="1"/>
              <c:extLst>
                <c:ext xmlns:c15="http://schemas.microsoft.com/office/drawing/2012/chart" uri="{CE6537A1-D6FC-4f65-9D91-7224C49458BB}"/>
                <c:ext xmlns:c16="http://schemas.microsoft.com/office/drawing/2014/chart" uri="{C3380CC4-5D6E-409C-BE32-E72D297353CC}">
                  <c16:uniqueId val="{0000000A-5B0B-D84C-A7AC-D1CDA8CBCB3A}"/>
                </c:ext>
              </c:extLst>
            </c:dLbl>
            <c:dLbl>
              <c:idx val="12"/>
              <c:delete val="1"/>
              <c:extLst>
                <c:ext xmlns:c15="http://schemas.microsoft.com/office/drawing/2012/chart" uri="{CE6537A1-D6FC-4f65-9D91-7224C49458BB}"/>
                <c:ext xmlns:c16="http://schemas.microsoft.com/office/drawing/2014/chart" uri="{C3380CC4-5D6E-409C-BE32-E72D297353CC}">
                  <c16:uniqueId val="{0000000B-5B0B-D84C-A7AC-D1CDA8CBCB3A}"/>
                </c:ext>
              </c:extLst>
            </c:dLbl>
            <c:dLbl>
              <c:idx val="13"/>
              <c:delete val="1"/>
              <c:extLst>
                <c:ext xmlns:c15="http://schemas.microsoft.com/office/drawing/2012/chart" uri="{CE6537A1-D6FC-4f65-9D91-7224C49458BB}"/>
                <c:ext xmlns:c16="http://schemas.microsoft.com/office/drawing/2014/chart" uri="{C3380CC4-5D6E-409C-BE32-E72D297353CC}">
                  <c16:uniqueId val="{0000000C-5B0B-D84C-A7AC-D1CDA8CBCB3A}"/>
                </c:ext>
              </c:extLst>
            </c:dLbl>
            <c:dLbl>
              <c:idx val="14"/>
              <c:delete val="1"/>
              <c:extLst>
                <c:ext xmlns:c15="http://schemas.microsoft.com/office/drawing/2012/chart" uri="{CE6537A1-D6FC-4f65-9D91-7224C49458BB}"/>
                <c:ext xmlns:c16="http://schemas.microsoft.com/office/drawing/2014/chart" uri="{C3380CC4-5D6E-409C-BE32-E72D297353CC}">
                  <c16:uniqueId val="{0000000D-5B0B-D84C-A7AC-D1CDA8CBCB3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Volume!$E$187:$S$187</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E-5B0B-D84C-A7AC-D1CDA8CBCB3A}"/>
            </c:ext>
          </c:extLst>
        </c:ser>
        <c:ser>
          <c:idx val="2"/>
          <c:order val="2"/>
          <c:tx>
            <c:strRef>
              <c:f>Volume!$B$188</c:f>
              <c:strCache>
                <c:ptCount val="1"/>
                <c:pt idx="0">
                  <c:v>18 ˧ 25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Volume!$E$188:$S$188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5B0B-D84C-A7AC-D1CDA8CBCB3A}"/>
            </c:ext>
          </c:extLst>
        </c:ser>
        <c:ser>
          <c:idx val="0"/>
          <c:order val="3"/>
          <c:tx>
            <c:strRef>
              <c:f>Volume!$B$189</c:f>
              <c:strCache>
                <c:ptCount val="1"/>
                <c:pt idx="0">
                  <c:v>25 ˧ 35</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Volume!$E$2:$S$2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Volume!$E$189:$S$189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5B0B-D84C-A7AC-D1CDA8CBCB3A}"/>
            </c:ext>
          </c:extLst>
        </c:ser>
        <c:ser>
          <c:idx val="1"/>
          <c:order val="4"/>
          <c:tx>
            <c:strRef>
              <c:f>Volume!$B$190</c:f>
              <c:strCache>
                <c:ptCount val="1"/>
                <c:pt idx="0">
                  <c:v>35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Volume!$E$190:$S$190</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5B0B-D84C-A7AC-D1CDA8CBCB3A}"/>
            </c:ext>
          </c:extLst>
        </c:ser>
        <c:dLbls>
          <c:showLegendKey val="0"/>
          <c:showVal val="0"/>
          <c:showCatName val="0"/>
          <c:showSerName val="0"/>
          <c:showPercent val="0"/>
          <c:showBubbleSize val="0"/>
        </c:dLbls>
        <c:gapWidth val="150"/>
        <c:overlap val="100"/>
        <c:axId val="213957416"/>
        <c:axId val="213959768"/>
      </c:barChart>
      <c:catAx>
        <c:axId val="213957416"/>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959768"/>
        <c:crosses val="autoZero"/>
        <c:auto val="1"/>
        <c:lblAlgn val="ctr"/>
        <c:lblOffset val="100"/>
        <c:noMultiLvlLbl val="0"/>
      </c:catAx>
      <c:valAx>
        <c:axId val="213959768"/>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957416"/>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pt-BR"/>
              </a:p>
            </c:txPr>
          </c:dispUnitsLbl>
        </c:dispUnits>
      </c:valAx>
      <c:spPr>
        <a:noFill/>
        <a:ln w="25400">
          <a:noFill/>
        </a:ln>
        <a:effectLst/>
      </c:spPr>
    </c:plotArea>
    <c:legend>
      <c:legendPos val="b"/>
      <c:layout>
        <c:manualLayout>
          <c:xMode val="edge"/>
          <c:yMode val="edge"/>
          <c:x val="0"/>
          <c:y val="0.94713773929917522"/>
          <c:w val="1"/>
          <c:h val="4.96696909449695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b="0" i="0" u="none" strike="noStrike" baseline="0">
                <a:effectLst/>
              </a:rPr>
              <a:t>Eucalyptus sp.</a:t>
            </a:r>
            <a:r>
              <a:rPr lang="pt-BR" sz="1200" b="0" i="0" u="none" strike="noStrike" baseline="0"/>
              <a:t>- </a:t>
            </a:r>
            <a:r>
              <a:rPr lang="pt-BR" sz="1200"/>
              <a:t>volume anual de corte,</a:t>
            </a:r>
            <a:r>
              <a:rPr lang="pt-BR" sz="1200" baseline="0"/>
              <a:t> por sortimento, em m3</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3"/>
          <c:order val="0"/>
          <c:tx>
            <c:strRef>
              <c:f>Volume!$B$192</c:f>
              <c:strCache>
                <c:ptCount val="1"/>
                <c:pt idx="0">
                  <c:v>&lt; 8</c:v>
                </c:pt>
              </c:strCache>
            </c:strRef>
          </c:tx>
          <c:spPr>
            <a:solidFill>
              <a:schemeClr val="accent4"/>
            </a:solidFill>
            <a:ln>
              <a:noFill/>
            </a:ln>
            <a:effectLst/>
          </c:spPr>
          <c:invertIfNegative val="0"/>
          <c:val>
            <c:numRef>
              <c:f>Volume!$E$192:$S$192</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F05-CC43-BEF9-FB52DD0F7585}"/>
            </c:ext>
          </c:extLst>
        </c:ser>
        <c:ser>
          <c:idx val="4"/>
          <c:order val="1"/>
          <c:tx>
            <c:strRef>
              <c:f>Volume!$B$187</c:f>
              <c:strCache>
                <c:ptCount val="1"/>
                <c:pt idx="0">
                  <c:v>8 ˧ 18</c:v>
                </c:pt>
              </c:strCache>
            </c:strRef>
          </c:tx>
          <c:spPr>
            <a:solidFill>
              <a:schemeClr val="accent4"/>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0-370B-DD4D-9DFB-07E1B0F8A2C9}"/>
                </c:ext>
              </c:extLst>
            </c:dLbl>
            <c:dLbl>
              <c:idx val="6"/>
              <c:delete val="1"/>
              <c:extLst>
                <c:ext xmlns:c15="http://schemas.microsoft.com/office/drawing/2012/chart" uri="{CE6537A1-D6FC-4f65-9D91-7224C49458BB}"/>
                <c:ext xmlns:c16="http://schemas.microsoft.com/office/drawing/2014/chart" uri="{C3380CC4-5D6E-409C-BE32-E72D297353CC}">
                  <c16:uniqueId val="{00000001-370B-DD4D-9DFB-07E1B0F8A2C9}"/>
                </c:ext>
              </c:extLst>
            </c:dLbl>
            <c:dLbl>
              <c:idx val="7"/>
              <c:delete val="1"/>
              <c:extLst>
                <c:ext xmlns:c15="http://schemas.microsoft.com/office/drawing/2012/chart" uri="{CE6537A1-D6FC-4f65-9D91-7224C49458BB}"/>
                <c:ext xmlns:c16="http://schemas.microsoft.com/office/drawing/2014/chart" uri="{C3380CC4-5D6E-409C-BE32-E72D297353CC}">
                  <c16:uniqueId val="{00000002-370B-DD4D-9DFB-07E1B0F8A2C9}"/>
                </c:ext>
              </c:extLst>
            </c:dLbl>
            <c:dLbl>
              <c:idx val="8"/>
              <c:delete val="1"/>
              <c:extLst>
                <c:ext xmlns:c15="http://schemas.microsoft.com/office/drawing/2012/chart" uri="{CE6537A1-D6FC-4f65-9D91-7224C49458BB}"/>
                <c:ext xmlns:c16="http://schemas.microsoft.com/office/drawing/2014/chart" uri="{C3380CC4-5D6E-409C-BE32-E72D297353CC}">
                  <c16:uniqueId val="{00000003-370B-DD4D-9DFB-07E1B0F8A2C9}"/>
                </c:ext>
              </c:extLst>
            </c:dLbl>
            <c:dLbl>
              <c:idx val="9"/>
              <c:delete val="1"/>
              <c:extLst>
                <c:ext xmlns:c15="http://schemas.microsoft.com/office/drawing/2012/chart" uri="{CE6537A1-D6FC-4f65-9D91-7224C49458BB}"/>
                <c:ext xmlns:c16="http://schemas.microsoft.com/office/drawing/2014/chart" uri="{C3380CC4-5D6E-409C-BE32-E72D297353CC}">
                  <c16:uniqueId val="{00000004-370B-DD4D-9DFB-07E1B0F8A2C9}"/>
                </c:ext>
              </c:extLst>
            </c:dLbl>
            <c:dLbl>
              <c:idx val="10"/>
              <c:delete val="1"/>
              <c:extLst>
                <c:ext xmlns:c15="http://schemas.microsoft.com/office/drawing/2012/chart" uri="{CE6537A1-D6FC-4f65-9D91-7224C49458BB}"/>
                <c:ext xmlns:c16="http://schemas.microsoft.com/office/drawing/2014/chart" uri="{C3380CC4-5D6E-409C-BE32-E72D297353CC}">
                  <c16:uniqueId val="{00000005-370B-DD4D-9DFB-07E1B0F8A2C9}"/>
                </c:ext>
              </c:extLst>
            </c:dLbl>
            <c:dLbl>
              <c:idx val="11"/>
              <c:delete val="1"/>
              <c:extLst>
                <c:ext xmlns:c15="http://schemas.microsoft.com/office/drawing/2012/chart" uri="{CE6537A1-D6FC-4f65-9D91-7224C49458BB}"/>
                <c:ext xmlns:c16="http://schemas.microsoft.com/office/drawing/2014/chart" uri="{C3380CC4-5D6E-409C-BE32-E72D297353CC}">
                  <c16:uniqueId val="{00000006-370B-DD4D-9DFB-07E1B0F8A2C9}"/>
                </c:ext>
              </c:extLst>
            </c:dLbl>
            <c:dLbl>
              <c:idx val="12"/>
              <c:delete val="1"/>
              <c:extLst>
                <c:ext xmlns:c15="http://schemas.microsoft.com/office/drawing/2012/chart" uri="{CE6537A1-D6FC-4f65-9D91-7224C49458BB}"/>
                <c:ext xmlns:c16="http://schemas.microsoft.com/office/drawing/2014/chart" uri="{C3380CC4-5D6E-409C-BE32-E72D297353CC}">
                  <c16:uniqueId val="{00000007-370B-DD4D-9DFB-07E1B0F8A2C9}"/>
                </c:ext>
              </c:extLst>
            </c:dLbl>
            <c:dLbl>
              <c:idx val="13"/>
              <c:delete val="1"/>
              <c:extLst>
                <c:ext xmlns:c15="http://schemas.microsoft.com/office/drawing/2012/chart" uri="{CE6537A1-D6FC-4f65-9D91-7224C49458BB}"/>
                <c:ext xmlns:c16="http://schemas.microsoft.com/office/drawing/2014/chart" uri="{C3380CC4-5D6E-409C-BE32-E72D297353CC}">
                  <c16:uniqueId val="{00000008-370B-DD4D-9DFB-07E1B0F8A2C9}"/>
                </c:ext>
              </c:extLst>
            </c:dLbl>
            <c:dLbl>
              <c:idx val="14"/>
              <c:delete val="1"/>
              <c:extLst>
                <c:ext xmlns:c15="http://schemas.microsoft.com/office/drawing/2012/chart" uri="{CE6537A1-D6FC-4f65-9D91-7224C49458BB}"/>
                <c:ext xmlns:c16="http://schemas.microsoft.com/office/drawing/2014/chart" uri="{C3380CC4-5D6E-409C-BE32-E72D297353CC}">
                  <c16:uniqueId val="{00000009-370B-DD4D-9DFB-07E1B0F8A2C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Volume!$E$193:$S$193</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A-370B-DD4D-9DFB-07E1B0F8A2C9}"/>
            </c:ext>
          </c:extLst>
        </c:ser>
        <c:ser>
          <c:idx val="2"/>
          <c:order val="2"/>
          <c:tx>
            <c:strRef>
              <c:f>Volume!$B$188</c:f>
              <c:strCache>
                <c:ptCount val="1"/>
                <c:pt idx="0">
                  <c:v>18 ˧ 25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Volume!$E$194:$S$194</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B-370B-DD4D-9DFB-07E1B0F8A2C9}"/>
            </c:ext>
          </c:extLst>
        </c:ser>
        <c:ser>
          <c:idx val="0"/>
          <c:order val="3"/>
          <c:tx>
            <c:strRef>
              <c:f>Volume!$B$189</c:f>
              <c:strCache>
                <c:ptCount val="1"/>
                <c:pt idx="0">
                  <c:v>25 ˧ 35</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Volume!$E$2:$S$2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Volume!$E$195:$S$195</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C-370B-DD4D-9DFB-07E1B0F8A2C9}"/>
            </c:ext>
          </c:extLst>
        </c:ser>
        <c:ser>
          <c:idx val="1"/>
          <c:order val="4"/>
          <c:tx>
            <c:strRef>
              <c:f>Volume!$B$190</c:f>
              <c:strCache>
                <c:ptCount val="1"/>
                <c:pt idx="0">
                  <c:v>35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Volume!$E$196:$S$196</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D-370B-DD4D-9DFB-07E1B0F8A2C9}"/>
            </c:ext>
          </c:extLst>
        </c:ser>
        <c:dLbls>
          <c:showLegendKey val="0"/>
          <c:showVal val="0"/>
          <c:showCatName val="0"/>
          <c:showSerName val="0"/>
          <c:showPercent val="0"/>
          <c:showBubbleSize val="0"/>
        </c:dLbls>
        <c:gapWidth val="150"/>
        <c:overlap val="100"/>
        <c:axId val="213956240"/>
        <c:axId val="213958592"/>
      </c:barChart>
      <c:catAx>
        <c:axId val="213956240"/>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958592"/>
        <c:crosses val="autoZero"/>
        <c:auto val="1"/>
        <c:lblAlgn val="ctr"/>
        <c:lblOffset val="100"/>
        <c:noMultiLvlLbl val="0"/>
      </c:catAx>
      <c:valAx>
        <c:axId val="213958592"/>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956240"/>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pt-BR"/>
              </a:p>
            </c:txPr>
          </c:dispUnitsLbl>
        </c:dispUnits>
      </c:valAx>
      <c:spPr>
        <a:noFill/>
        <a:ln w="25400">
          <a:noFill/>
        </a:ln>
        <a:effectLst/>
      </c:spPr>
    </c:plotArea>
    <c:legend>
      <c:legendPos val="b"/>
      <c:layout>
        <c:manualLayout>
          <c:xMode val="edge"/>
          <c:yMode val="edge"/>
          <c:x val="0"/>
          <c:y val="0.94713773929917522"/>
          <c:w val="0.9901355502137732"/>
          <c:h val="5.070280411695826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b="0" i="0" u="none" strike="noStrike" baseline="0">
                <a:effectLst/>
              </a:rPr>
              <a:t>Pinus Elliotti.</a:t>
            </a:r>
            <a:r>
              <a:rPr lang="pt-BR" sz="1200" b="0" i="0" u="none" strike="noStrike" baseline="0"/>
              <a:t>- </a:t>
            </a:r>
            <a:r>
              <a:rPr lang="pt-BR" sz="1200"/>
              <a:t>volume anual de corte,</a:t>
            </a:r>
            <a:r>
              <a:rPr lang="pt-BR" sz="1200" baseline="0"/>
              <a:t> por sortimento, em m3</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3"/>
          <c:order val="0"/>
          <c:tx>
            <c:strRef>
              <c:f>Volume!$B$198</c:f>
              <c:strCache>
                <c:ptCount val="1"/>
                <c:pt idx="0">
                  <c:v>&lt; 8</c:v>
                </c:pt>
              </c:strCache>
            </c:strRef>
          </c:tx>
          <c:spPr>
            <a:solidFill>
              <a:schemeClr val="accent4"/>
            </a:solidFill>
            <a:ln>
              <a:noFill/>
            </a:ln>
            <a:effectLst/>
          </c:spPr>
          <c:invertIfNegative val="0"/>
          <c:val>
            <c:numRef>
              <c:f>Volume!$E$198:$S$198</c:f>
              <c:numCache>
                <c:formatCode>#,##0</c:formatCode>
                <c:ptCount val="15"/>
                <c:pt idx="0">
                  <c:v>402.22031772732402</c:v>
                </c:pt>
                <c:pt idx="1">
                  <c:v>402.22031772732402</c:v>
                </c:pt>
                <c:pt idx="2">
                  <c:v>402.22031772732396</c:v>
                </c:pt>
                <c:pt idx="3">
                  <c:v>402.22031772732396</c:v>
                </c:pt>
                <c:pt idx="4">
                  <c:v>402.22027794170913</c:v>
                </c:pt>
                <c:pt idx="5">
                  <c:v>402.22027794170924</c:v>
                </c:pt>
                <c:pt idx="6">
                  <c:v>402.22027794170924</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821F-694A-8FB1-E3E5E82199E6}"/>
            </c:ext>
          </c:extLst>
        </c:ser>
        <c:ser>
          <c:idx val="4"/>
          <c:order val="1"/>
          <c:tx>
            <c:strRef>
              <c:f>Volume!$B$187</c:f>
              <c:strCache>
                <c:ptCount val="1"/>
                <c:pt idx="0">
                  <c:v>8 ˧ 18</c:v>
                </c:pt>
              </c:strCache>
            </c:strRef>
          </c:tx>
          <c:spPr>
            <a:solidFill>
              <a:schemeClr val="accent4"/>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0-7710-7747-A8AC-4A29572732F5}"/>
                </c:ext>
              </c:extLst>
            </c:dLbl>
            <c:dLbl>
              <c:idx val="6"/>
              <c:delete val="1"/>
              <c:extLst>
                <c:ext xmlns:c15="http://schemas.microsoft.com/office/drawing/2012/chart" uri="{CE6537A1-D6FC-4f65-9D91-7224C49458BB}"/>
                <c:ext xmlns:c16="http://schemas.microsoft.com/office/drawing/2014/chart" uri="{C3380CC4-5D6E-409C-BE32-E72D297353CC}">
                  <c16:uniqueId val="{00000001-7710-7747-A8AC-4A29572732F5}"/>
                </c:ext>
              </c:extLst>
            </c:dLbl>
            <c:dLbl>
              <c:idx val="7"/>
              <c:delete val="1"/>
              <c:extLst>
                <c:ext xmlns:c15="http://schemas.microsoft.com/office/drawing/2012/chart" uri="{CE6537A1-D6FC-4f65-9D91-7224C49458BB}"/>
                <c:ext xmlns:c16="http://schemas.microsoft.com/office/drawing/2014/chart" uri="{C3380CC4-5D6E-409C-BE32-E72D297353CC}">
                  <c16:uniqueId val="{00000002-7710-7747-A8AC-4A29572732F5}"/>
                </c:ext>
              </c:extLst>
            </c:dLbl>
            <c:dLbl>
              <c:idx val="8"/>
              <c:delete val="1"/>
              <c:extLst>
                <c:ext xmlns:c15="http://schemas.microsoft.com/office/drawing/2012/chart" uri="{CE6537A1-D6FC-4f65-9D91-7224C49458BB}"/>
                <c:ext xmlns:c16="http://schemas.microsoft.com/office/drawing/2014/chart" uri="{C3380CC4-5D6E-409C-BE32-E72D297353CC}">
                  <c16:uniqueId val="{00000003-7710-7747-A8AC-4A29572732F5}"/>
                </c:ext>
              </c:extLst>
            </c:dLbl>
            <c:dLbl>
              <c:idx val="9"/>
              <c:delete val="1"/>
              <c:extLst>
                <c:ext xmlns:c15="http://schemas.microsoft.com/office/drawing/2012/chart" uri="{CE6537A1-D6FC-4f65-9D91-7224C49458BB}"/>
                <c:ext xmlns:c16="http://schemas.microsoft.com/office/drawing/2014/chart" uri="{C3380CC4-5D6E-409C-BE32-E72D297353CC}">
                  <c16:uniqueId val="{00000004-7710-7747-A8AC-4A29572732F5}"/>
                </c:ext>
              </c:extLst>
            </c:dLbl>
            <c:dLbl>
              <c:idx val="10"/>
              <c:delete val="1"/>
              <c:extLst>
                <c:ext xmlns:c15="http://schemas.microsoft.com/office/drawing/2012/chart" uri="{CE6537A1-D6FC-4f65-9D91-7224C49458BB}"/>
                <c:ext xmlns:c16="http://schemas.microsoft.com/office/drawing/2014/chart" uri="{C3380CC4-5D6E-409C-BE32-E72D297353CC}">
                  <c16:uniqueId val="{00000005-7710-7747-A8AC-4A29572732F5}"/>
                </c:ext>
              </c:extLst>
            </c:dLbl>
            <c:dLbl>
              <c:idx val="11"/>
              <c:delete val="1"/>
              <c:extLst>
                <c:ext xmlns:c15="http://schemas.microsoft.com/office/drawing/2012/chart" uri="{CE6537A1-D6FC-4f65-9D91-7224C49458BB}"/>
                <c:ext xmlns:c16="http://schemas.microsoft.com/office/drawing/2014/chart" uri="{C3380CC4-5D6E-409C-BE32-E72D297353CC}">
                  <c16:uniqueId val="{00000006-7710-7747-A8AC-4A29572732F5}"/>
                </c:ext>
              </c:extLst>
            </c:dLbl>
            <c:dLbl>
              <c:idx val="12"/>
              <c:delete val="1"/>
              <c:extLst>
                <c:ext xmlns:c15="http://schemas.microsoft.com/office/drawing/2012/chart" uri="{CE6537A1-D6FC-4f65-9D91-7224C49458BB}"/>
                <c:ext xmlns:c16="http://schemas.microsoft.com/office/drawing/2014/chart" uri="{C3380CC4-5D6E-409C-BE32-E72D297353CC}">
                  <c16:uniqueId val="{00000007-7710-7747-A8AC-4A29572732F5}"/>
                </c:ext>
              </c:extLst>
            </c:dLbl>
            <c:dLbl>
              <c:idx val="13"/>
              <c:delete val="1"/>
              <c:extLst>
                <c:ext xmlns:c15="http://schemas.microsoft.com/office/drawing/2012/chart" uri="{CE6537A1-D6FC-4f65-9D91-7224C49458BB}"/>
                <c:ext xmlns:c16="http://schemas.microsoft.com/office/drawing/2014/chart" uri="{C3380CC4-5D6E-409C-BE32-E72D297353CC}">
                  <c16:uniqueId val="{00000008-7710-7747-A8AC-4A29572732F5}"/>
                </c:ext>
              </c:extLst>
            </c:dLbl>
            <c:dLbl>
              <c:idx val="14"/>
              <c:delete val="1"/>
              <c:extLst>
                <c:ext xmlns:c15="http://schemas.microsoft.com/office/drawing/2012/chart" uri="{CE6537A1-D6FC-4f65-9D91-7224C49458BB}"/>
                <c:ext xmlns:c16="http://schemas.microsoft.com/office/drawing/2014/chart" uri="{C3380CC4-5D6E-409C-BE32-E72D297353CC}">
                  <c16:uniqueId val="{00000009-7710-7747-A8AC-4A29572732F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Volume!$E$199:$S$199</c:f>
              <c:numCache>
                <c:formatCode>#,##0</c:formatCode>
                <c:ptCount val="15"/>
                <c:pt idx="0">
                  <c:v>2407.8032400863858</c:v>
                </c:pt>
                <c:pt idx="1">
                  <c:v>2407.8032400863858</c:v>
                </c:pt>
                <c:pt idx="2">
                  <c:v>2407.8032400863858</c:v>
                </c:pt>
                <c:pt idx="3">
                  <c:v>2407.8032400863858</c:v>
                </c:pt>
                <c:pt idx="4">
                  <c:v>2407.8030021726563</c:v>
                </c:pt>
                <c:pt idx="5">
                  <c:v>2407.8030021726563</c:v>
                </c:pt>
                <c:pt idx="6">
                  <c:v>2407.8030021726563</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A-7710-7747-A8AC-4A29572732F5}"/>
            </c:ext>
          </c:extLst>
        </c:ser>
        <c:ser>
          <c:idx val="2"/>
          <c:order val="2"/>
          <c:tx>
            <c:strRef>
              <c:f>Volume!$B$188</c:f>
              <c:strCache>
                <c:ptCount val="1"/>
                <c:pt idx="0">
                  <c:v>18 ˧ 25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Volume!$E$200:$S$200</c:f>
              <c:numCache>
                <c:formatCode>#,##0</c:formatCode>
                <c:ptCount val="15"/>
                <c:pt idx="0">
                  <c:v>5060.3106245991294</c:v>
                </c:pt>
                <c:pt idx="1">
                  <c:v>5060.3106245991294</c:v>
                </c:pt>
                <c:pt idx="2">
                  <c:v>5060.3106245991285</c:v>
                </c:pt>
                <c:pt idx="3">
                  <c:v>5060.3106245991285</c:v>
                </c:pt>
                <c:pt idx="4">
                  <c:v>5060.310124724524</c:v>
                </c:pt>
                <c:pt idx="5">
                  <c:v>5060.310124724524</c:v>
                </c:pt>
                <c:pt idx="6">
                  <c:v>5060.3101247245231</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B-7710-7747-A8AC-4A29572732F5}"/>
            </c:ext>
          </c:extLst>
        </c:ser>
        <c:ser>
          <c:idx val="0"/>
          <c:order val="3"/>
          <c:tx>
            <c:strRef>
              <c:f>Volume!$B$189</c:f>
              <c:strCache>
                <c:ptCount val="1"/>
                <c:pt idx="0">
                  <c:v>25 ˧ 35</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Volume!$E$2:$S$2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Volume!$E$201:$S$201</c:f>
              <c:numCache>
                <c:formatCode>#,##0</c:formatCode>
                <c:ptCount val="15"/>
                <c:pt idx="0">
                  <c:v>19068.960295707908</c:v>
                </c:pt>
                <c:pt idx="1">
                  <c:v>19068.960295707908</c:v>
                </c:pt>
                <c:pt idx="2">
                  <c:v>19068.960295707908</c:v>
                </c:pt>
                <c:pt idx="3">
                  <c:v>19068.960295707908</c:v>
                </c:pt>
                <c:pt idx="4">
                  <c:v>19068.958409045419</c:v>
                </c:pt>
                <c:pt idx="5">
                  <c:v>19068.958409045415</c:v>
                </c:pt>
                <c:pt idx="6">
                  <c:v>19068.958409045415</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C-7710-7747-A8AC-4A29572732F5}"/>
            </c:ext>
          </c:extLst>
        </c:ser>
        <c:ser>
          <c:idx val="1"/>
          <c:order val="4"/>
          <c:tx>
            <c:strRef>
              <c:f>Volume!$B$190</c:f>
              <c:strCache>
                <c:ptCount val="1"/>
                <c:pt idx="0">
                  <c:v>35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Volume!$E$202:$S$202</c:f>
              <c:numCache>
                <c:formatCode>#,##0</c:formatCode>
                <c:ptCount val="15"/>
                <c:pt idx="0">
                  <c:v>44348.580779022108</c:v>
                </c:pt>
                <c:pt idx="1">
                  <c:v>44348.580779022108</c:v>
                </c:pt>
                <c:pt idx="2">
                  <c:v>44348.580779022101</c:v>
                </c:pt>
                <c:pt idx="3">
                  <c:v>44348.580779022101</c:v>
                </c:pt>
                <c:pt idx="4">
                  <c:v>44348.576393363568</c:v>
                </c:pt>
                <c:pt idx="5">
                  <c:v>44348.576393363561</c:v>
                </c:pt>
                <c:pt idx="6">
                  <c:v>44348.576393363561</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D-7710-7747-A8AC-4A29572732F5}"/>
            </c:ext>
          </c:extLst>
        </c:ser>
        <c:dLbls>
          <c:showLegendKey val="0"/>
          <c:showVal val="0"/>
          <c:showCatName val="0"/>
          <c:showSerName val="0"/>
          <c:showPercent val="0"/>
          <c:showBubbleSize val="0"/>
        </c:dLbls>
        <c:gapWidth val="150"/>
        <c:overlap val="100"/>
        <c:axId val="213955064"/>
        <c:axId val="213952712"/>
      </c:barChart>
      <c:catAx>
        <c:axId val="213955064"/>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952712"/>
        <c:crosses val="autoZero"/>
        <c:auto val="1"/>
        <c:lblAlgn val="ctr"/>
        <c:lblOffset val="100"/>
        <c:noMultiLvlLbl val="0"/>
      </c:catAx>
      <c:valAx>
        <c:axId val="213952712"/>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955064"/>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pt-BR"/>
              </a:p>
            </c:txPr>
          </c:dispUnitsLbl>
        </c:dispUnits>
      </c:valAx>
      <c:spPr>
        <a:noFill/>
        <a:ln w="25400">
          <a:noFill/>
        </a:ln>
        <a:effectLst/>
      </c:spPr>
    </c:plotArea>
    <c:legend>
      <c:legendPos val="b"/>
      <c:layout>
        <c:manualLayout>
          <c:xMode val="edge"/>
          <c:yMode val="edge"/>
          <c:x val="0"/>
          <c:y val="0.94713773929917522"/>
          <c:w val="1"/>
          <c:h val="5.070279211812634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b="0" i="0" u="none" strike="noStrike" baseline="0">
                <a:effectLst/>
              </a:rPr>
              <a:t>Pinus sp..</a:t>
            </a:r>
            <a:r>
              <a:rPr lang="pt-BR" sz="1200" b="0" i="0" u="none" strike="noStrike" baseline="0"/>
              <a:t>- </a:t>
            </a:r>
            <a:r>
              <a:rPr lang="pt-BR" sz="1200"/>
              <a:t>volume anual de corte,</a:t>
            </a:r>
            <a:r>
              <a:rPr lang="pt-BR" sz="1200" baseline="0"/>
              <a:t> por sortimento, em m3</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4"/>
          <c:order val="0"/>
          <c:tx>
            <c:strRef>
              <c:f>Volume!$B$205</c:f>
              <c:strCache>
                <c:ptCount val="1"/>
                <c:pt idx="0">
                  <c:v>8 ˧ 18</c:v>
                </c:pt>
              </c:strCache>
            </c:strRef>
          </c:tx>
          <c:spPr>
            <a:solidFill>
              <a:schemeClr val="accent4"/>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0-2530-7442-B258-A83DF8DDF2D9}"/>
                </c:ext>
              </c:extLst>
            </c:dLbl>
            <c:dLbl>
              <c:idx val="6"/>
              <c:delete val="1"/>
              <c:extLst>
                <c:ext xmlns:c15="http://schemas.microsoft.com/office/drawing/2012/chart" uri="{CE6537A1-D6FC-4f65-9D91-7224C49458BB}"/>
                <c:ext xmlns:c16="http://schemas.microsoft.com/office/drawing/2014/chart" uri="{C3380CC4-5D6E-409C-BE32-E72D297353CC}">
                  <c16:uniqueId val="{00000001-2530-7442-B258-A83DF8DDF2D9}"/>
                </c:ext>
              </c:extLst>
            </c:dLbl>
            <c:dLbl>
              <c:idx val="7"/>
              <c:delete val="1"/>
              <c:extLst>
                <c:ext xmlns:c15="http://schemas.microsoft.com/office/drawing/2012/chart" uri="{CE6537A1-D6FC-4f65-9D91-7224C49458BB}"/>
                <c:ext xmlns:c16="http://schemas.microsoft.com/office/drawing/2014/chart" uri="{C3380CC4-5D6E-409C-BE32-E72D297353CC}">
                  <c16:uniqueId val="{00000002-2530-7442-B258-A83DF8DDF2D9}"/>
                </c:ext>
              </c:extLst>
            </c:dLbl>
            <c:dLbl>
              <c:idx val="8"/>
              <c:delete val="1"/>
              <c:extLst>
                <c:ext xmlns:c15="http://schemas.microsoft.com/office/drawing/2012/chart" uri="{CE6537A1-D6FC-4f65-9D91-7224C49458BB}"/>
                <c:ext xmlns:c16="http://schemas.microsoft.com/office/drawing/2014/chart" uri="{C3380CC4-5D6E-409C-BE32-E72D297353CC}">
                  <c16:uniqueId val="{00000003-2530-7442-B258-A83DF8DDF2D9}"/>
                </c:ext>
              </c:extLst>
            </c:dLbl>
            <c:dLbl>
              <c:idx val="9"/>
              <c:delete val="1"/>
              <c:extLst>
                <c:ext xmlns:c15="http://schemas.microsoft.com/office/drawing/2012/chart" uri="{CE6537A1-D6FC-4f65-9D91-7224C49458BB}"/>
                <c:ext xmlns:c16="http://schemas.microsoft.com/office/drawing/2014/chart" uri="{C3380CC4-5D6E-409C-BE32-E72D297353CC}">
                  <c16:uniqueId val="{00000004-2530-7442-B258-A83DF8DDF2D9}"/>
                </c:ext>
              </c:extLst>
            </c:dLbl>
            <c:dLbl>
              <c:idx val="10"/>
              <c:delete val="1"/>
              <c:extLst>
                <c:ext xmlns:c15="http://schemas.microsoft.com/office/drawing/2012/chart" uri="{CE6537A1-D6FC-4f65-9D91-7224C49458BB}"/>
                <c:ext xmlns:c16="http://schemas.microsoft.com/office/drawing/2014/chart" uri="{C3380CC4-5D6E-409C-BE32-E72D297353CC}">
                  <c16:uniqueId val="{00000005-2530-7442-B258-A83DF8DDF2D9}"/>
                </c:ext>
              </c:extLst>
            </c:dLbl>
            <c:dLbl>
              <c:idx val="11"/>
              <c:delete val="1"/>
              <c:extLst>
                <c:ext xmlns:c15="http://schemas.microsoft.com/office/drawing/2012/chart" uri="{CE6537A1-D6FC-4f65-9D91-7224C49458BB}"/>
                <c:ext xmlns:c16="http://schemas.microsoft.com/office/drawing/2014/chart" uri="{C3380CC4-5D6E-409C-BE32-E72D297353CC}">
                  <c16:uniqueId val="{00000006-2530-7442-B258-A83DF8DDF2D9}"/>
                </c:ext>
              </c:extLst>
            </c:dLbl>
            <c:dLbl>
              <c:idx val="12"/>
              <c:delete val="1"/>
              <c:extLst>
                <c:ext xmlns:c15="http://schemas.microsoft.com/office/drawing/2012/chart" uri="{CE6537A1-D6FC-4f65-9D91-7224C49458BB}"/>
                <c:ext xmlns:c16="http://schemas.microsoft.com/office/drawing/2014/chart" uri="{C3380CC4-5D6E-409C-BE32-E72D297353CC}">
                  <c16:uniqueId val="{00000007-2530-7442-B258-A83DF8DDF2D9}"/>
                </c:ext>
              </c:extLst>
            </c:dLbl>
            <c:dLbl>
              <c:idx val="13"/>
              <c:delete val="1"/>
              <c:extLst>
                <c:ext xmlns:c15="http://schemas.microsoft.com/office/drawing/2012/chart" uri="{CE6537A1-D6FC-4f65-9D91-7224C49458BB}"/>
                <c:ext xmlns:c16="http://schemas.microsoft.com/office/drawing/2014/chart" uri="{C3380CC4-5D6E-409C-BE32-E72D297353CC}">
                  <c16:uniqueId val="{00000008-2530-7442-B258-A83DF8DDF2D9}"/>
                </c:ext>
              </c:extLst>
            </c:dLbl>
            <c:dLbl>
              <c:idx val="14"/>
              <c:delete val="1"/>
              <c:extLst>
                <c:ext xmlns:c15="http://schemas.microsoft.com/office/drawing/2012/chart" uri="{CE6537A1-D6FC-4f65-9D91-7224C49458BB}"/>
                <c:ext xmlns:c16="http://schemas.microsoft.com/office/drawing/2014/chart" uri="{C3380CC4-5D6E-409C-BE32-E72D297353CC}">
                  <c16:uniqueId val="{00000009-2530-7442-B258-A83DF8DDF2D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Volume!$E$205:$S$205</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A-2530-7442-B258-A83DF8DDF2D9}"/>
            </c:ext>
          </c:extLst>
        </c:ser>
        <c:ser>
          <c:idx val="2"/>
          <c:order val="1"/>
          <c:tx>
            <c:strRef>
              <c:f>Volume!$B$206</c:f>
              <c:strCache>
                <c:ptCount val="1"/>
                <c:pt idx="0">
                  <c:v>18 ˧ 25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Volume!$E$206:$S$206</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B-2530-7442-B258-A83DF8DDF2D9}"/>
            </c:ext>
          </c:extLst>
        </c:ser>
        <c:ser>
          <c:idx val="0"/>
          <c:order val="2"/>
          <c:tx>
            <c:strRef>
              <c:f>Volume!$B$207</c:f>
              <c:strCache>
                <c:ptCount val="1"/>
                <c:pt idx="0">
                  <c:v>25 ˧ 35</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Volume!$E$2:$S$2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Volume!$E$207:$S$207</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C-2530-7442-B258-A83DF8DDF2D9}"/>
            </c:ext>
          </c:extLst>
        </c:ser>
        <c:ser>
          <c:idx val="1"/>
          <c:order val="3"/>
          <c:tx>
            <c:strRef>
              <c:f>Volume!$B$208</c:f>
              <c:strCache>
                <c:ptCount val="1"/>
                <c:pt idx="0">
                  <c:v>35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Volume!$E$208:$S$208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D-2530-7442-B258-A83DF8DDF2D9}"/>
            </c:ext>
          </c:extLst>
        </c:ser>
        <c:ser>
          <c:idx val="3"/>
          <c:order val="4"/>
          <c:tx>
            <c:strRef>
              <c:f>Volume!$B$204</c:f>
              <c:strCache>
                <c:ptCount val="1"/>
                <c:pt idx="0">
                  <c:v>&lt; 8</c:v>
                </c:pt>
              </c:strCache>
            </c:strRef>
          </c:tx>
          <c:spPr>
            <a:solidFill>
              <a:schemeClr val="accent4"/>
            </a:solidFill>
            <a:ln>
              <a:noFill/>
            </a:ln>
            <a:effectLst/>
          </c:spPr>
          <c:invertIfNegative val="0"/>
          <c:val>
            <c:numRef>
              <c:f>Volume!$E$204:$S$204</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F6A6-AB45-ABA8-964FC7A1C804}"/>
            </c:ext>
          </c:extLst>
        </c:ser>
        <c:dLbls>
          <c:showLegendKey val="0"/>
          <c:showVal val="0"/>
          <c:showCatName val="0"/>
          <c:showSerName val="0"/>
          <c:showPercent val="0"/>
          <c:showBubbleSize val="0"/>
        </c:dLbls>
        <c:gapWidth val="150"/>
        <c:overlap val="100"/>
        <c:axId val="213953496"/>
        <c:axId val="213958984"/>
      </c:barChart>
      <c:catAx>
        <c:axId val="213953496"/>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958984"/>
        <c:crosses val="autoZero"/>
        <c:auto val="1"/>
        <c:lblAlgn val="ctr"/>
        <c:lblOffset val="100"/>
        <c:noMultiLvlLbl val="0"/>
      </c:catAx>
      <c:valAx>
        <c:axId val="213958984"/>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953496"/>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pt-BR"/>
              </a:p>
            </c:txPr>
          </c:dispUnitsLbl>
        </c:dispUnits>
      </c:valAx>
      <c:spPr>
        <a:noFill/>
        <a:ln w="25400">
          <a:noFill/>
        </a:ln>
        <a:effectLst/>
      </c:spPr>
    </c:plotArea>
    <c:legend>
      <c:legendPos val="b"/>
      <c:layout>
        <c:manualLayout>
          <c:xMode val="edge"/>
          <c:yMode val="edge"/>
          <c:x val="0"/>
          <c:y val="0.94713773929917522"/>
          <c:w val="1"/>
          <c:h val="5.070279211812634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b="0" i="0" u="none" strike="noStrike" baseline="0">
                <a:effectLst/>
              </a:rPr>
              <a:t>Pinus taeda.</a:t>
            </a:r>
            <a:r>
              <a:rPr lang="pt-BR" sz="1200" b="0" i="0" u="none" strike="noStrike" baseline="0"/>
              <a:t>- </a:t>
            </a:r>
            <a:r>
              <a:rPr lang="pt-BR" sz="1200"/>
              <a:t>volume anual de corte,</a:t>
            </a:r>
            <a:r>
              <a:rPr lang="pt-BR" sz="1200" baseline="0"/>
              <a:t> por sortimento, em m3</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3"/>
          <c:order val="0"/>
          <c:tx>
            <c:strRef>
              <c:f>Volume!$B$210</c:f>
              <c:strCache>
                <c:ptCount val="1"/>
                <c:pt idx="0">
                  <c:v>&lt; 8</c:v>
                </c:pt>
              </c:strCache>
            </c:strRef>
          </c:tx>
          <c:spPr>
            <a:solidFill>
              <a:schemeClr val="accent4"/>
            </a:solidFill>
            <a:ln>
              <a:noFill/>
            </a:ln>
            <a:effectLst/>
          </c:spPr>
          <c:invertIfNegative val="0"/>
          <c:val>
            <c:numRef>
              <c:f>Volume!$E$210:$S$210</c:f>
              <c:numCache>
                <c:formatCode>#,##0</c:formatCode>
                <c:ptCount val="15"/>
                <c:pt idx="0">
                  <c:v>70.776342857142865</c:v>
                </c:pt>
                <c:pt idx="1">
                  <c:v>70.776342857142865</c:v>
                </c:pt>
                <c:pt idx="2">
                  <c:v>70.776342857142879</c:v>
                </c:pt>
                <c:pt idx="3">
                  <c:v>70.776342857142879</c:v>
                </c:pt>
                <c:pt idx="4">
                  <c:v>70.776342857142879</c:v>
                </c:pt>
                <c:pt idx="5">
                  <c:v>70.776342857142879</c:v>
                </c:pt>
                <c:pt idx="6">
                  <c:v>70.776342857142879</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2125-744A-A3E4-CF395C543320}"/>
            </c:ext>
          </c:extLst>
        </c:ser>
        <c:ser>
          <c:idx val="4"/>
          <c:order val="1"/>
          <c:tx>
            <c:strRef>
              <c:f>Volume!$B$205</c:f>
              <c:strCache>
                <c:ptCount val="1"/>
                <c:pt idx="0">
                  <c:v>8 ˧ 18</c:v>
                </c:pt>
              </c:strCache>
            </c:strRef>
          </c:tx>
          <c:spPr>
            <a:solidFill>
              <a:schemeClr val="accent4"/>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0-8DB6-F842-BE6D-2203CD6E3F50}"/>
                </c:ext>
              </c:extLst>
            </c:dLbl>
            <c:dLbl>
              <c:idx val="6"/>
              <c:delete val="1"/>
              <c:extLst>
                <c:ext xmlns:c15="http://schemas.microsoft.com/office/drawing/2012/chart" uri="{CE6537A1-D6FC-4f65-9D91-7224C49458BB}"/>
                <c:ext xmlns:c16="http://schemas.microsoft.com/office/drawing/2014/chart" uri="{C3380CC4-5D6E-409C-BE32-E72D297353CC}">
                  <c16:uniqueId val="{00000001-8DB6-F842-BE6D-2203CD6E3F50}"/>
                </c:ext>
              </c:extLst>
            </c:dLbl>
            <c:dLbl>
              <c:idx val="7"/>
              <c:delete val="1"/>
              <c:extLst>
                <c:ext xmlns:c15="http://schemas.microsoft.com/office/drawing/2012/chart" uri="{CE6537A1-D6FC-4f65-9D91-7224C49458BB}"/>
                <c:ext xmlns:c16="http://schemas.microsoft.com/office/drawing/2014/chart" uri="{C3380CC4-5D6E-409C-BE32-E72D297353CC}">
                  <c16:uniqueId val="{00000002-8DB6-F842-BE6D-2203CD6E3F50}"/>
                </c:ext>
              </c:extLst>
            </c:dLbl>
            <c:dLbl>
              <c:idx val="8"/>
              <c:delete val="1"/>
              <c:extLst>
                <c:ext xmlns:c15="http://schemas.microsoft.com/office/drawing/2012/chart" uri="{CE6537A1-D6FC-4f65-9D91-7224C49458BB}"/>
                <c:ext xmlns:c16="http://schemas.microsoft.com/office/drawing/2014/chart" uri="{C3380CC4-5D6E-409C-BE32-E72D297353CC}">
                  <c16:uniqueId val="{00000003-8DB6-F842-BE6D-2203CD6E3F50}"/>
                </c:ext>
              </c:extLst>
            </c:dLbl>
            <c:dLbl>
              <c:idx val="9"/>
              <c:delete val="1"/>
              <c:extLst>
                <c:ext xmlns:c15="http://schemas.microsoft.com/office/drawing/2012/chart" uri="{CE6537A1-D6FC-4f65-9D91-7224C49458BB}"/>
                <c:ext xmlns:c16="http://schemas.microsoft.com/office/drawing/2014/chart" uri="{C3380CC4-5D6E-409C-BE32-E72D297353CC}">
                  <c16:uniqueId val="{00000004-8DB6-F842-BE6D-2203CD6E3F50}"/>
                </c:ext>
              </c:extLst>
            </c:dLbl>
            <c:dLbl>
              <c:idx val="10"/>
              <c:delete val="1"/>
              <c:extLst>
                <c:ext xmlns:c15="http://schemas.microsoft.com/office/drawing/2012/chart" uri="{CE6537A1-D6FC-4f65-9D91-7224C49458BB}"/>
                <c:ext xmlns:c16="http://schemas.microsoft.com/office/drawing/2014/chart" uri="{C3380CC4-5D6E-409C-BE32-E72D297353CC}">
                  <c16:uniqueId val="{00000005-8DB6-F842-BE6D-2203CD6E3F50}"/>
                </c:ext>
              </c:extLst>
            </c:dLbl>
            <c:dLbl>
              <c:idx val="11"/>
              <c:delete val="1"/>
              <c:extLst>
                <c:ext xmlns:c15="http://schemas.microsoft.com/office/drawing/2012/chart" uri="{CE6537A1-D6FC-4f65-9D91-7224C49458BB}"/>
                <c:ext xmlns:c16="http://schemas.microsoft.com/office/drawing/2014/chart" uri="{C3380CC4-5D6E-409C-BE32-E72D297353CC}">
                  <c16:uniqueId val="{00000006-8DB6-F842-BE6D-2203CD6E3F50}"/>
                </c:ext>
              </c:extLst>
            </c:dLbl>
            <c:dLbl>
              <c:idx val="12"/>
              <c:delete val="1"/>
              <c:extLst>
                <c:ext xmlns:c15="http://schemas.microsoft.com/office/drawing/2012/chart" uri="{CE6537A1-D6FC-4f65-9D91-7224C49458BB}"/>
                <c:ext xmlns:c16="http://schemas.microsoft.com/office/drawing/2014/chart" uri="{C3380CC4-5D6E-409C-BE32-E72D297353CC}">
                  <c16:uniqueId val="{00000007-8DB6-F842-BE6D-2203CD6E3F50}"/>
                </c:ext>
              </c:extLst>
            </c:dLbl>
            <c:dLbl>
              <c:idx val="13"/>
              <c:delete val="1"/>
              <c:extLst>
                <c:ext xmlns:c15="http://schemas.microsoft.com/office/drawing/2012/chart" uri="{CE6537A1-D6FC-4f65-9D91-7224C49458BB}"/>
                <c:ext xmlns:c16="http://schemas.microsoft.com/office/drawing/2014/chart" uri="{C3380CC4-5D6E-409C-BE32-E72D297353CC}">
                  <c16:uniqueId val="{00000008-8DB6-F842-BE6D-2203CD6E3F50}"/>
                </c:ext>
              </c:extLst>
            </c:dLbl>
            <c:dLbl>
              <c:idx val="14"/>
              <c:delete val="1"/>
              <c:extLst>
                <c:ext xmlns:c15="http://schemas.microsoft.com/office/drawing/2012/chart" uri="{CE6537A1-D6FC-4f65-9D91-7224C49458BB}"/>
                <c:ext xmlns:c16="http://schemas.microsoft.com/office/drawing/2014/chart" uri="{C3380CC4-5D6E-409C-BE32-E72D297353CC}">
                  <c16:uniqueId val="{00000009-8DB6-F842-BE6D-2203CD6E3F5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Volume!$E$211:$S$211</c:f>
              <c:numCache>
                <c:formatCode>#,##0</c:formatCode>
                <c:ptCount val="15"/>
                <c:pt idx="0">
                  <c:v>442.52561428571431</c:v>
                </c:pt>
                <c:pt idx="1">
                  <c:v>442.52561428571425</c:v>
                </c:pt>
                <c:pt idx="2">
                  <c:v>442.52561428571425</c:v>
                </c:pt>
                <c:pt idx="3">
                  <c:v>442.52561428571425</c:v>
                </c:pt>
                <c:pt idx="4">
                  <c:v>442.52561428571425</c:v>
                </c:pt>
                <c:pt idx="5">
                  <c:v>442.52561428571431</c:v>
                </c:pt>
                <c:pt idx="6">
                  <c:v>442.52561428571431</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A-8DB6-F842-BE6D-2203CD6E3F50}"/>
            </c:ext>
          </c:extLst>
        </c:ser>
        <c:ser>
          <c:idx val="2"/>
          <c:order val="2"/>
          <c:tx>
            <c:strRef>
              <c:f>Volume!$B$206</c:f>
              <c:strCache>
                <c:ptCount val="1"/>
                <c:pt idx="0">
                  <c:v>18 ˧ 25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Volume!$E$212:$S$212</c:f>
              <c:numCache>
                <c:formatCode>#,##0</c:formatCode>
                <c:ptCount val="15"/>
                <c:pt idx="0">
                  <c:v>944.55192857142856</c:v>
                </c:pt>
                <c:pt idx="1">
                  <c:v>944.55192857142856</c:v>
                </c:pt>
                <c:pt idx="2">
                  <c:v>944.55192857142868</c:v>
                </c:pt>
                <c:pt idx="3">
                  <c:v>944.55192857142868</c:v>
                </c:pt>
                <c:pt idx="4">
                  <c:v>944.55192857142879</c:v>
                </c:pt>
                <c:pt idx="5">
                  <c:v>944.55192857142868</c:v>
                </c:pt>
                <c:pt idx="6">
                  <c:v>944.55192857142868</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B-8DB6-F842-BE6D-2203CD6E3F50}"/>
            </c:ext>
          </c:extLst>
        </c:ser>
        <c:ser>
          <c:idx val="0"/>
          <c:order val="3"/>
          <c:tx>
            <c:strRef>
              <c:f>Volume!$B$213</c:f>
              <c:strCache>
                <c:ptCount val="1"/>
                <c:pt idx="0">
                  <c:v>25 ˧ 35</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Volume!$E$2:$S$2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Volume!$E$213:$S$213</c:f>
              <c:numCache>
                <c:formatCode>#,##0</c:formatCode>
                <c:ptCount val="15"/>
                <c:pt idx="0">
                  <c:v>3182.3333571428575</c:v>
                </c:pt>
                <c:pt idx="1">
                  <c:v>3182.333357142857</c:v>
                </c:pt>
                <c:pt idx="2">
                  <c:v>3182.3333571428575</c:v>
                </c:pt>
                <c:pt idx="3">
                  <c:v>3182.3333571428575</c:v>
                </c:pt>
                <c:pt idx="4">
                  <c:v>3182.333357142857</c:v>
                </c:pt>
                <c:pt idx="5">
                  <c:v>3182.3333571428575</c:v>
                </c:pt>
                <c:pt idx="6">
                  <c:v>3182.3333571428575</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C-8DB6-F842-BE6D-2203CD6E3F50}"/>
            </c:ext>
          </c:extLst>
        </c:ser>
        <c:ser>
          <c:idx val="1"/>
          <c:order val="4"/>
          <c:tx>
            <c:strRef>
              <c:f>Volume!$B$214</c:f>
              <c:strCache>
                <c:ptCount val="1"/>
                <c:pt idx="0">
                  <c:v>35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Volume!$E$214:$S$214</c:f>
              <c:numCache>
                <c:formatCode>#,##0</c:formatCode>
                <c:ptCount val="15"/>
                <c:pt idx="0">
                  <c:v>7684.6108142857156</c:v>
                </c:pt>
                <c:pt idx="1">
                  <c:v>7684.6108142857156</c:v>
                </c:pt>
                <c:pt idx="2">
                  <c:v>7684.6108142857147</c:v>
                </c:pt>
                <c:pt idx="3">
                  <c:v>7684.6108142857147</c:v>
                </c:pt>
                <c:pt idx="4">
                  <c:v>7684.6108142857138</c:v>
                </c:pt>
                <c:pt idx="5">
                  <c:v>7684.6108142857147</c:v>
                </c:pt>
                <c:pt idx="6">
                  <c:v>7684.6108142857147</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D-8DB6-F842-BE6D-2203CD6E3F50}"/>
            </c:ext>
          </c:extLst>
        </c:ser>
        <c:dLbls>
          <c:showLegendKey val="0"/>
          <c:showVal val="0"/>
          <c:showCatName val="0"/>
          <c:showSerName val="0"/>
          <c:showPercent val="0"/>
          <c:showBubbleSize val="0"/>
        </c:dLbls>
        <c:gapWidth val="150"/>
        <c:overlap val="100"/>
        <c:axId val="213959376"/>
        <c:axId val="213953888"/>
      </c:barChart>
      <c:catAx>
        <c:axId val="213959376"/>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953888"/>
        <c:crosses val="autoZero"/>
        <c:auto val="1"/>
        <c:lblAlgn val="ctr"/>
        <c:lblOffset val="100"/>
        <c:noMultiLvlLbl val="0"/>
      </c:catAx>
      <c:valAx>
        <c:axId val="213953888"/>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959376"/>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pt-BR"/>
              </a:p>
            </c:txPr>
          </c:dispUnitsLbl>
        </c:dispUnits>
      </c:valAx>
      <c:spPr>
        <a:noFill/>
        <a:ln w="25400">
          <a:noFill/>
        </a:ln>
        <a:effectLst/>
      </c:spPr>
    </c:plotArea>
    <c:legend>
      <c:legendPos val="b"/>
      <c:layout>
        <c:manualLayout>
          <c:xMode val="edge"/>
          <c:yMode val="edge"/>
          <c:x val="0"/>
          <c:y val="0.94713773929917522"/>
          <c:w val="1"/>
          <c:h val="5.070280411695826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r>
              <a:rPr lang="pt-BR" sz="1050" b="1">
                <a:solidFill>
                  <a:schemeClr val="tx1"/>
                </a:solidFill>
              </a:rPr>
              <a:t>Receitas da concessão (em R$.1000)</a:t>
            </a:r>
          </a:p>
        </c:rich>
      </c:tx>
      <c:overlay val="1"/>
      <c:spPr>
        <a:noFill/>
        <a:ln>
          <a:noFill/>
        </a:ln>
        <a:effectLst/>
      </c:spPr>
      <c:txPr>
        <a:bodyPr rot="0" spcFirstLastPara="1" vertOverflow="ellipsis" vert="horz" wrap="square" anchor="ctr" anchorCtr="1"/>
        <a:lstStyle/>
        <a:p>
          <a:pPr>
            <a:defRPr sz="105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endParaRPr lang="pt-BR"/>
        </a:p>
      </c:txPr>
    </c:title>
    <c:autoTitleDeleted val="0"/>
    <c:plotArea>
      <c:layout/>
      <c:barChart>
        <c:barDir val="col"/>
        <c:grouping val="stacked"/>
        <c:varyColors val="0"/>
        <c:ser>
          <c:idx val="0"/>
          <c:order val="0"/>
          <c:tx>
            <c:strRef>
              <c:f>Controle!$B$103</c:f>
              <c:strCache>
                <c:ptCount val="1"/>
                <c:pt idx="0">
                  <c:v>Prod. Florestais Madeireiros</c:v>
                </c:pt>
              </c:strCache>
            </c:strRef>
          </c:tx>
          <c:spPr>
            <a:solidFill>
              <a:srgbClr val="002060"/>
            </a:solidFill>
            <a:ln>
              <a:noFill/>
            </a:ln>
            <a:effectLst/>
          </c:spPr>
          <c:invertIfNegative val="0"/>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[0]!Receita_PFM</c:f>
              <c:numCache>
                <c:formatCode>_(* #,##0_);_(* \(#,##0\);_(* "-"??_);_(@_)</c:formatCode>
                <c:ptCount val="35"/>
                <c:pt idx="0">
                  <c:v>17723.886458778445</c:v>
                </c:pt>
                <c:pt idx="1">
                  <c:v>17723.886458778445</c:v>
                </c:pt>
                <c:pt idx="2">
                  <c:v>17723.886458778441</c:v>
                </c:pt>
                <c:pt idx="3">
                  <c:v>17723.886458778441</c:v>
                </c:pt>
                <c:pt idx="4">
                  <c:v>16527.858728168165</c:v>
                </c:pt>
                <c:pt idx="5">
                  <c:v>16527.858728168161</c:v>
                </c:pt>
                <c:pt idx="6">
                  <c:v>16527.858728168161</c:v>
                </c:pt>
                <c:pt idx="7">
                  <c:v>0</c:v>
                </c:pt>
                <c:pt idx="8">
                  <c:v>19.695894496369341</c:v>
                </c:pt>
                <c:pt idx="9">
                  <c:v>49.597432839765482</c:v>
                </c:pt>
                <c:pt idx="10">
                  <c:v>125.82733433237306</c:v>
                </c:pt>
                <c:pt idx="11">
                  <c:v>125.82733433237306</c:v>
                </c:pt>
                <c:pt idx="12">
                  <c:v>188.22708908523217</c:v>
                </c:pt>
                <c:pt idx="13">
                  <c:v>282.9599768541969</c:v>
                </c:pt>
                <c:pt idx="14">
                  <c:v>524.46857817782484</c:v>
                </c:pt>
                <c:pt idx="15">
                  <c:v>398.64125399452143</c:v>
                </c:pt>
                <c:pt idx="16">
                  <c:v>398.64122184063473</c:v>
                </c:pt>
                <c:pt idx="17">
                  <c:v>398.64122184063467</c:v>
                </c:pt>
                <c:pt idx="18">
                  <c:v>953.99400322511451</c:v>
                </c:pt>
                <c:pt idx="19">
                  <c:v>1398.4677000666843</c:v>
                </c:pt>
                <c:pt idx="20">
                  <c:v>3547.8744115206009</c:v>
                </c:pt>
                <c:pt idx="21">
                  <c:v>3547.8744115206009</c:v>
                </c:pt>
                <c:pt idx="22">
                  <c:v>3547.8741253536509</c:v>
                </c:pt>
                <c:pt idx="23">
                  <c:v>3547.87412535365</c:v>
                </c:pt>
                <c:pt idx="24">
                  <c:v>3547.87412535365</c:v>
                </c:pt>
                <c:pt idx="25">
                  <c:v>1188.2826294193264</c:v>
                </c:pt>
                <c:pt idx="26">
                  <c:v>2992.2869417354432</c:v>
                </c:pt>
                <c:pt idx="27">
                  <c:v>7591.3503558245857</c:v>
                </c:pt>
                <c:pt idx="28">
                  <c:v>7591.3503558245857</c:v>
                </c:pt>
                <c:pt idx="29">
                  <c:v>7591.3497435161098</c:v>
                </c:pt>
                <c:pt idx="30">
                  <c:v>7591.3497435161071</c:v>
                </c:pt>
                <c:pt idx="31">
                  <c:v>7591.3497435161071</c:v>
                </c:pt>
                <c:pt idx="32">
                  <c:v>0</c:v>
                </c:pt>
                <c:pt idx="33">
                  <c:v>0</c:v>
                </c:pt>
                <c:pt idx="34">
                  <c:v>0</c:v>
                </c:pt>
              </c:numCache>
            </c:numRef>
          </c:val>
          <c:extLst>
            <c:ext xmlns:c16="http://schemas.microsoft.com/office/drawing/2014/chart" uri="{C3380CC4-5D6E-409C-BE32-E72D297353CC}">
              <c16:uniqueId val="{00000000-C39F-4D45-B293-0A7992BBF42E}"/>
            </c:ext>
          </c:extLst>
        </c:ser>
        <c:ser>
          <c:idx val="1"/>
          <c:order val="1"/>
          <c:tx>
            <c:strRef>
              <c:f>Controle!$B$104</c:f>
              <c:strCache>
                <c:ptCount val="1"/>
                <c:pt idx="0">
                  <c:v>Prod. Florestais Não Madeireiros</c:v>
                </c:pt>
              </c:strCache>
            </c:strRef>
          </c:tx>
          <c:spPr>
            <a:solidFill>
              <a:srgbClr val="FF0000"/>
            </a:solidFill>
            <a:ln>
              <a:noFill/>
            </a:ln>
            <a:effectLst/>
          </c:spPr>
          <c:invertIfNegative val="0"/>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[0]!Receita_PFNM</c:f>
              <c:numCache>
                <c:formatCode>_(* #,##0_);_(* \(#,##0\);_(* "-"??_);_(@_)</c:formatCode>
                <c:ptCount val="35"/>
                <c:pt idx="0">
                  <c:v>1421.5680587175168</c:v>
                </c:pt>
                <c:pt idx="1">
                  <c:v>1421.5680587175168</c:v>
                </c:pt>
                <c:pt idx="2">
                  <c:v>1421.5680587175168</c:v>
                </c:pt>
                <c:pt idx="3">
                  <c:v>1421.5680587175168</c:v>
                </c:pt>
                <c:pt idx="4">
                  <c:v>0</c:v>
                </c:pt>
                <c:pt idx="5">
                  <c:v>0</c:v>
                </c:pt>
                <c:pt idx="6">
                  <c:v>0</c:v>
                </c:pt>
                <c:pt idx="7">
                  <c:v>0</c:v>
                </c:pt>
                <c:pt idx="8">
                  <c:v>0</c:v>
                </c:pt>
                <c:pt idx="9">
                  <c:v>0</c:v>
                </c:pt>
                <c:pt idx="10">
                  <c:v>28.58109632877456</c:v>
                </c:pt>
                <c:pt idx="11">
                  <c:v>100.55289765592772</c:v>
                </c:pt>
                <c:pt idx="12">
                  <c:v>283.14339457443015</c:v>
                </c:pt>
                <c:pt idx="13">
                  <c:v>465.73389149293257</c:v>
                </c:pt>
                <c:pt idx="14">
                  <c:v>648.32437368392232</c:v>
                </c:pt>
                <c:pt idx="15">
                  <c:v>830.91485587491206</c:v>
                </c:pt>
                <c:pt idx="16">
                  <c:v>1013.5053380659017</c:v>
                </c:pt>
                <c:pt idx="17">
                  <c:v>1013.5053380659017</c:v>
                </c:pt>
                <c:pt idx="18">
                  <c:v>1013.5053380659017</c:v>
                </c:pt>
                <c:pt idx="19">
                  <c:v>1013.5053380659017</c:v>
                </c:pt>
                <c:pt idx="20">
                  <c:v>1013.5053380659017</c:v>
                </c:pt>
                <c:pt idx="21">
                  <c:v>1013.5053380659017</c:v>
                </c:pt>
                <c:pt idx="22">
                  <c:v>1013.5053380659017</c:v>
                </c:pt>
                <c:pt idx="23">
                  <c:v>1013.5053380659017</c:v>
                </c:pt>
                <c:pt idx="24">
                  <c:v>1013.5053380659017</c:v>
                </c:pt>
                <c:pt idx="25">
                  <c:v>1013.5053380659017</c:v>
                </c:pt>
                <c:pt idx="26">
                  <c:v>1013.5053380659017</c:v>
                </c:pt>
                <c:pt idx="27">
                  <c:v>1013.5053380659017</c:v>
                </c:pt>
                <c:pt idx="28">
                  <c:v>1013.5053380659017</c:v>
                </c:pt>
                <c:pt idx="29">
                  <c:v>1013.5053380659017</c:v>
                </c:pt>
                <c:pt idx="30">
                  <c:v>1013.5053380659017</c:v>
                </c:pt>
                <c:pt idx="31">
                  <c:v>1013.5053380659017</c:v>
                </c:pt>
                <c:pt idx="32">
                  <c:v>1013.5053380659017</c:v>
                </c:pt>
                <c:pt idx="33">
                  <c:v>1013.5053380659017</c:v>
                </c:pt>
                <c:pt idx="34">
                  <c:v>1013.5053380659017</c:v>
                </c:pt>
              </c:numCache>
            </c:numRef>
          </c:val>
          <c:extLst>
            <c:ext xmlns:c16="http://schemas.microsoft.com/office/drawing/2014/chart" uri="{C3380CC4-5D6E-409C-BE32-E72D297353CC}">
              <c16:uniqueId val="{00000003-C39F-4D45-B293-0A7992BBF42E}"/>
            </c:ext>
          </c:extLst>
        </c:ser>
        <c:dLbls>
          <c:showLegendKey val="0"/>
          <c:showVal val="0"/>
          <c:showCatName val="0"/>
          <c:showSerName val="0"/>
          <c:showPercent val="0"/>
          <c:showBubbleSize val="0"/>
        </c:dLbls>
        <c:gapWidth val="150"/>
        <c:overlap val="100"/>
        <c:axId val="209659176"/>
        <c:axId val="209657216"/>
      </c:barChart>
      <c:catAx>
        <c:axId val="209659176"/>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crossAx val="209657216"/>
        <c:crosses val="autoZero"/>
        <c:auto val="1"/>
        <c:lblAlgn val="ctr"/>
        <c:lblOffset val="100"/>
        <c:noMultiLvlLbl val="0"/>
      </c:catAx>
      <c:valAx>
        <c:axId val="209657216"/>
        <c:scaling>
          <c:orientation val="minMax"/>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crossAx val="209659176"/>
        <c:crosses val="autoZero"/>
        <c:crossBetween val="between"/>
      </c:valAx>
      <c:spPr>
        <a:noFill/>
        <a:ln>
          <a:noFill/>
        </a:ln>
        <a:effectLst/>
      </c:spPr>
    </c:plotArea>
    <c:legend>
      <c:legendPos val="b"/>
      <c:layout>
        <c:manualLayout>
          <c:xMode val="edge"/>
          <c:yMode val="edge"/>
          <c:x val="0"/>
          <c:y val="0.9442929974343095"/>
          <c:w val="0.99781508581300149"/>
          <c:h val="5.570700256569052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chemeClr val="tx1"/>
          </a:solidFill>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a:t>Volume anual de produção de folhas de Erva-Mate, em kg</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0"/>
          <c:order val="0"/>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Volume!$E$217:$S$217</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83EC-F146-853B-10D575364804}"/>
            </c:ext>
          </c:extLst>
        </c:ser>
        <c:dLbls>
          <c:showLegendKey val="0"/>
          <c:showVal val="0"/>
          <c:showCatName val="0"/>
          <c:showSerName val="0"/>
          <c:showPercent val="0"/>
          <c:showBubbleSize val="0"/>
        </c:dLbls>
        <c:gapWidth val="150"/>
        <c:overlap val="100"/>
        <c:axId val="213955848"/>
        <c:axId val="215671064"/>
      </c:barChart>
      <c:catAx>
        <c:axId val="213955848"/>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5671064"/>
        <c:crosses val="autoZero"/>
        <c:auto val="1"/>
        <c:lblAlgn val="ctr"/>
        <c:lblOffset val="100"/>
        <c:noMultiLvlLbl val="0"/>
      </c:catAx>
      <c:valAx>
        <c:axId val="215671064"/>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955848"/>
        <c:crosses val="autoZero"/>
        <c:crossBetween val="between"/>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a:t>Receita com PFM,</a:t>
            </a:r>
            <a:r>
              <a:rPr lang="pt-BR" sz="1200" baseline="0"/>
              <a:t> por espécie, em R$1.000</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0"/>
          <c:order val="0"/>
          <c:tx>
            <c:strRef>
              <c:f>'Receita PFM e PFNM'!$B$43</c:f>
              <c:strCache>
                <c:ptCount val="1"/>
                <c:pt idx="0">
                  <c:v>Araucaria angustifolia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Volume!$E$2:$S$2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'Receita PFM e PFNM'!$E$43:$S$43</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E5AC-2F46-9106-742A11C8FE3D}"/>
            </c:ext>
          </c:extLst>
        </c:ser>
        <c:ser>
          <c:idx val="1"/>
          <c:order val="1"/>
          <c:tx>
            <c:strRef>
              <c:f>'Receita PFM e PFNM'!$B$49</c:f>
              <c:strCache>
                <c:ptCount val="1"/>
                <c:pt idx="0">
                  <c:v>Eucalyptus sp.</c:v>
                </c:pt>
              </c:strCache>
            </c:strRef>
          </c:tx>
          <c:spPr>
            <a:solidFill>
              <a:schemeClr val="accent2"/>
            </a:solidFill>
            <a:ln>
              <a:noFill/>
            </a:ln>
            <a:effectLst/>
          </c:spPr>
          <c:invertIfNegative val="0"/>
          <c:val>
            <c:numRef>
              <c:f>'Receita PFM e PFNM'!$E$49:$S$49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5AC-2F46-9106-742A11C8FE3D}"/>
            </c:ext>
          </c:extLst>
        </c:ser>
        <c:ser>
          <c:idx val="2"/>
          <c:order val="2"/>
          <c:tx>
            <c:strRef>
              <c:f>'Receita PFM e PFNM'!$B$55</c:f>
              <c:strCache>
                <c:ptCount val="1"/>
                <c:pt idx="0">
                  <c:v>Pinus elliottii</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'Receita PFM e PFNM'!$E$55:$S$55</c:f>
              <c:numCache>
                <c:formatCode>#,##0</c:formatCode>
                <c:ptCount val="15"/>
                <c:pt idx="0">
                  <c:v>15116.390171579547</c:v>
                </c:pt>
                <c:pt idx="1">
                  <c:v>15116.390171579547</c:v>
                </c:pt>
                <c:pt idx="2">
                  <c:v>15116.390171579544</c:v>
                </c:pt>
                <c:pt idx="3">
                  <c:v>15116.390171579544</c:v>
                </c:pt>
                <c:pt idx="4">
                  <c:v>13920.362440969267</c:v>
                </c:pt>
                <c:pt idx="5">
                  <c:v>13920.362440969266</c:v>
                </c:pt>
                <c:pt idx="6">
                  <c:v>13920.362440969266</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E5AC-2F46-9106-742A11C8FE3D}"/>
            </c:ext>
          </c:extLst>
        </c:ser>
        <c:ser>
          <c:idx val="3"/>
          <c:order val="3"/>
          <c:tx>
            <c:strRef>
              <c:f>'Receita PFM e PFNM'!$B$61</c:f>
              <c:strCache>
                <c:ptCount val="1"/>
                <c:pt idx="0">
                  <c:v>Pinus sp.</c:v>
                </c:pt>
              </c:strCache>
            </c:strRef>
          </c:tx>
          <c:spPr>
            <a:solidFill>
              <a:schemeClr val="accent5"/>
            </a:solidFill>
            <a:ln>
              <a:solidFill>
                <a:schemeClr val="accent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'Receita PFM e PFNM'!$E$61:$S$61</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E5AC-2F46-9106-742A11C8FE3D}"/>
            </c:ext>
          </c:extLst>
        </c:ser>
        <c:ser>
          <c:idx val="4"/>
          <c:order val="4"/>
          <c:tx>
            <c:strRef>
              <c:f>'Receita PFM e PFNM'!$B$67</c:f>
              <c:strCache>
                <c:ptCount val="1"/>
                <c:pt idx="0">
                  <c:v>Pinus taeda</c:v>
                </c:pt>
              </c:strCache>
            </c:strRef>
          </c:tx>
          <c:spPr>
            <a:solidFill>
              <a:schemeClr val="accent4"/>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4-E5AC-2F46-9106-742A11C8FE3D}"/>
                </c:ext>
              </c:extLst>
            </c:dLbl>
            <c:dLbl>
              <c:idx val="6"/>
              <c:delete val="1"/>
              <c:extLst>
                <c:ext xmlns:c15="http://schemas.microsoft.com/office/drawing/2012/chart" uri="{CE6537A1-D6FC-4f65-9D91-7224C49458BB}"/>
                <c:ext xmlns:c16="http://schemas.microsoft.com/office/drawing/2014/chart" uri="{C3380CC4-5D6E-409C-BE32-E72D297353CC}">
                  <c16:uniqueId val="{00000005-E5AC-2F46-9106-742A11C8FE3D}"/>
                </c:ext>
              </c:extLst>
            </c:dLbl>
            <c:dLbl>
              <c:idx val="7"/>
              <c:delete val="1"/>
              <c:extLst>
                <c:ext xmlns:c15="http://schemas.microsoft.com/office/drawing/2012/chart" uri="{CE6537A1-D6FC-4f65-9D91-7224C49458BB}"/>
                <c:ext xmlns:c16="http://schemas.microsoft.com/office/drawing/2014/chart" uri="{C3380CC4-5D6E-409C-BE32-E72D297353CC}">
                  <c16:uniqueId val="{00000006-E5AC-2F46-9106-742A11C8FE3D}"/>
                </c:ext>
              </c:extLst>
            </c:dLbl>
            <c:dLbl>
              <c:idx val="8"/>
              <c:delete val="1"/>
              <c:extLst>
                <c:ext xmlns:c15="http://schemas.microsoft.com/office/drawing/2012/chart" uri="{CE6537A1-D6FC-4f65-9D91-7224C49458BB}"/>
                <c:ext xmlns:c16="http://schemas.microsoft.com/office/drawing/2014/chart" uri="{C3380CC4-5D6E-409C-BE32-E72D297353CC}">
                  <c16:uniqueId val="{00000007-E5AC-2F46-9106-742A11C8FE3D}"/>
                </c:ext>
              </c:extLst>
            </c:dLbl>
            <c:dLbl>
              <c:idx val="9"/>
              <c:delete val="1"/>
              <c:extLst>
                <c:ext xmlns:c15="http://schemas.microsoft.com/office/drawing/2012/chart" uri="{CE6537A1-D6FC-4f65-9D91-7224C49458BB}"/>
                <c:ext xmlns:c16="http://schemas.microsoft.com/office/drawing/2014/chart" uri="{C3380CC4-5D6E-409C-BE32-E72D297353CC}">
                  <c16:uniqueId val="{00000008-E5AC-2F46-9106-742A11C8FE3D}"/>
                </c:ext>
              </c:extLst>
            </c:dLbl>
            <c:dLbl>
              <c:idx val="10"/>
              <c:delete val="1"/>
              <c:extLst>
                <c:ext xmlns:c15="http://schemas.microsoft.com/office/drawing/2012/chart" uri="{CE6537A1-D6FC-4f65-9D91-7224C49458BB}"/>
                <c:ext xmlns:c16="http://schemas.microsoft.com/office/drawing/2014/chart" uri="{C3380CC4-5D6E-409C-BE32-E72D297353CC}">
                  <c16:uniqueId val="{00000009-E5AC-2F46-9106-742A11C8FE3D}"/>
                </c:ext>
              </c:extLst>
            </c:dLbl>
            <c:dLbl>
              <c:idx val="11"/>
              <c:delete val="1"/>
              <c:extLst>
                <c:ext xmlns:c15="http://schemas.microsoft.com/office/drawing/2012/chart" uri="{CE6537A1-D6FC-4f65-9D91-7224C49458BB}"/>
                <c:ext xmlns:c16="http://schemas.microsoft.com/office/drawing/2014/chart" uri="{C3380CC4-5D6E-409C-BE32-E72D297353CC}">
                  <c16:uniqueId val="{0000000A-E5AC-2F46-9106-742A11C8FE3D}"/>
                </c:ext>
              </c:extLst>
            </c:dLbl>
            <c:dLbl>
              <c:idx val="12"/>
              <c:delete val="1"/>
              <c:extLst>
                <c:ext xmlns:c15="http://schemas.microsoft.com/office/drawing/2012/chart" uri="{CE6537A1-D6FC-4f65-9D91-7224C49458BB}"/>
                <c:ext xmlns:c16="http://schemas.microsoft.com/office/drawing/2014/chart" uri="{C3380CC4-5D6E-409C-BE32-E72D297353CC}">
                  <c16:uniqueId val="{0000000B-E5AC-2F46-9106-742A11C8FE3D}"/>
                </c:ext>
              </c:extLst>
            </c:dLbl>
            <c:dLbl>
              <c:idx val="13"/>
              <c:delete val="1"/>
              <c:extLst>
                <c:ext xmlns:c15="http://schemas.microsoft.com/office/drawing/2012/chart" uri="{CE6537A1-D6FC-4f65-9D91-7224C49458BB}"/>
                <c:ext xmlns:c16="http://schemas.microsoft.com/office/drawing/2014/chart" uri="{C3380CC4-5D6E-409C-BE32-E72D297353CC}">
                  <c16:uniqueId val="{0000000C-E5AC-2F46-9106-742A11C8FE3D}"/>
                </c:ext>
              </c:extLst>
            </c:dLbl>
            <c:dLbl>
              <c:idx val="14"/>
              <c:delete val="1"/>
              <c:extLst>
                <c:ext xmlns:c15="http://schemas.microsoft.com/office/drawing/2012/chart" uri="{CE6537A1-D6FC-4f65-9D91-7224C49458BB}"/>
                <c:ext xmlns:c16="http://schemas.microsoft.com/office/drawing/2014/chart" uri="{C3380CC4-5D6E-409C-BE32-E72D297353CC}">
                  <c16:uniqueId val="{0000000D-E5AC-2F46-9106-742A11C8FE3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'Receita PFM e PFNM'!$E$67:$S$67</c:f>
              <c:numCache>
                <c:formatCode>#,##0</c:formatCode>
                <c:ptCount val="15"/>
                <c:pt idx="0">
                  <c:v>2607.4962871988964</c:v>
                </c:pt>
                <c:pt idx="1">
                  <c:v>2607.496287198896</c:v>
                </c:pt>
                <c:pt idx="2">
                  <c:v>2607.496287198896</c:v>
                </c:pt>
                <c:pt idx="3">
                  <c:v>2607.496287198896</c:v>
                </c:pt>
                <c:pt idx="4">
                  <c:v>2607.496287198896</c:v>
                </c:pt>
                <c:pt idx="5">
                  <c:v>2607.496287198896</c:v>
                </c:pt>
                <c:pt idx="6">
                  <c:v>2607.496287198896</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E-E5AC-2F46-9106-742A11C8FE3D}"/>
            </c:ext>
          </c:extLst>
        </c:ser>
        <c:dLbls>
          <c:showLegendKey val="0"/>
          <c:showVal val="0"/>
          <c:showCatName val="0"/>
          <c:showSerName val="0"/>
          <c:showPercent val="0"/>
          <c:showBubbleSize val="0"/>
        </c:dLbls>
        <c:gapWidth val="150"/>
        <c:overlap val="100"/>
        <c:axId val="215670672"/>
        <c:axId val="215666752"/>
      </c:barChart>
      <c:catAx>
        <c:axId val="215670672"/>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5666752"/>
        <c:crosses val="autoZero"/>
        <c:auto val="1"/>
        <c:lblAlgn val="ctr"/>
        <c:lblOffset val="100"/>
        <c:noMultiLvlLbl val="0"/>
      </c:catAx>
      <c:valAx>
        <c:axId val="215666752"/>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5670672"/>
        <c:crosses val="autoZero"/>
        <c:crossBetween val="between"/>
      </c:valAx>
      <c:spPr>
        <a:noFill/>
        <a:ln w="25400">
          <a:noFill/>
        </a:ln>
        <a:effectLst/>
      </c:spPr>
    </c:plotArea>
    <c:legend>
      <c:legendPos val="b"/>
      <c:layout>
        <c:manualLayout>
          <c:xMode val="edge"/>
          <c:yMode val="edge"/>
          <c:x val="0"/>
          <c:y val="0.94713773929917522"/>
          <c:w val="0.99940239746151116"/>
          <c:h val="4.99710788521103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a:t>Receitas, em R$1.000</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0"/>
          <c:order val="0"/>
          <c:tx>
            <c:strRef>
              <c:f>'Cálculo Receitas'!$B$10</c:f>
              <c:strCache>
                <c:ptCount val="1"/>
                <c:pt idx="0">
                  <c:v>Prod. Florestais Madeireiros</c:v>
                </c:pt>
              </c:strCache>
            </c:strRef>
          </c:tx>
          <c:spPr>
            <a:solidFill>
              <a:schemeClr val="accent1"/>
            </a:solidFill>
            <a:ln>
              <a:noFill/>
            </a:ln>
            <a:effectLst/>
          </c:spPr>
          <c:invertIfNegative val="0"/>
          <c:cat>
            <c:numRef>
              <c:f>'Cálculo Receitas'!$E$2:$S$2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'Cálculo Receitas'!$E$10:$S$10</c:f>
              <c:numCache>
                <c:formatCode>_(* #,##0_);_(* \(#,##0\);_(* "-"??_);_(@_)</c:formatCode>
                <c:ptCount val="15"/>
                <c:pt idx="0">
                  <c:v>17723.886458778445</c:v>
                </c:pt>
                <c:pt idx="1">
                  <c:v>17723.886458778445</c:v>
                </c:pt>
                <c:pt idx="2">
                  <c:v>17723.886458778441</c:v>
                </c:pt>
                <c:pt idx="3">
                  <c:v>17723.886458778441</c:v>
                </c:pt>
                <c:pt idx="4">
                  <c:v>16527.858728168165</c:v>
                </c:pt>
                <c:pt idx="5">
                  <c:v>16527.858728168161</c:v>
                </c:pt>
                <c:pt idx="6">
                  <c:v>16527.858728168161</c:v>
                </c:pt>
                <c:pt idx="7">
                  <c:v>0</c:v>
                </c:pt>
                <c:pt idx="8">
                  <c:v>19.695894496369341</c:v>
                </c:pt>
                <c:pt idx="9">
                  <c:v>49.597432839765482</c:v>
                </c:pt>
                <c:pt idx="10">
                  <c:v>125.82733433237306</c:v>
                </c:pt>
                <c:pt idx="11">
                  <c:v>125.82733433237306</c:v>
                </c:pt>
                <c:pt idx="12">
                  <c:v>188.22708908523217</c:v>
                </c:pt>
                <c:pt idx="13">
                  <c:v>282.9599768541969</c:v>
                </c:pt>
                <c:pt idx="14">
                  <c:v>524.46857817782484</c:v>
                </c:pt>
              </c:numCache>
            </c:numRef>
          </c:val>
          <c:extLst>
            <c:ext xmlns:c16="http://schemas.microsoft.com/office/drawing/2014/chart" uri="{C3380CC4-5D6E-409C-BE32-E72D297353CC}">
              <c16:uniqueId val="{00000000-008B-954F-856D-008CB41C6BAE}"/>
            </c:ext>
          </c:extLst>
        </c:ser>
        <c:ser>
          <c:idx val="1"/>
          <c:order val="1"/>
          <c:tx>
            <c:strRef>
              <c:f>'Cálculo Receitas'!$B$11</c:f>
              <c:strCache>
                <c:ptCount val="1"/>
                <c:pt idx="0">
                  <c:v>Prod. Florestais Não Madeireiros</c:v>
                </c:pt>
              </c:strCache>
            </c:strRef>
          </c:tx>
          <c:spPr>
            <a:solidFill>
              <a:schemeClr val="accent2"/>
            </a:solidFill>
            <a:ln>
              <a:noFill/>
            </a:ln>
            <a:effectLst/>
          </c:spPr>
          <c:invertIfNegative val="0"/>
          <c:cat>
            <c:numRef>
              <c:f>'Cálculo Receitas'!$E$2:$S$2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'Cálculo Receitas'!$E$11:$S$11</c:f>
              <c:numCache>
                <c:formatCode>_(* #,##0_);_(* \(#,##0\);_(* "-"??_);_(@_)</c:formatCode>
                <c:ptCount val="15"/>
                <c:pt idx="0">
                  <c:v>1421.5680587175168</c:v>
                </c:pt>
                <c:pt idx="1">
                  <c:v>1421.5680587175168</c:v>
                </c:pt>
                <c:pt idx="2">
                  <c:v>1421.5680587175168</c:v>
                </c:pt>
                <c:pt idx="3">
                  <c:v>1421.5680587175168</c:v>
                </c:pt>
                <c:pt idx="4">
                  <c:v>0</c:v>
                </c:pt>
                <c:pt idx="5">
                  <c:v>0</c:v>
                </c:pt>
                <c:pt idx="6">
                  <c:v>0</c:v>
                </c:pt>
                <c:pt idx="7">
                  <c:v>0</c:v>
                </c:pt>
                <c:pt idx="8">
                  <c:v>0</c:v>
                </c:pt>
                <c:pt idx="9">
                  <c:v>0</c:v>
                </c:pt>
                <c:pt idx="10">
                  <c:v>28.58109632877456</c:v>
                </c:pt>
                <c:pt idx="11">
                  <c:v>100.55289765592772</c:v>
                </c:pt>
                <c:pt idx="12">
                  <c:v>283.14339457443015</c:v>
                </c:pt>
                <c:pt idx="13">
                  <c:v>465.73389149293257</c:v>
                </c:pt>
                <c:pt idx="14">
                  <c:v>648.32437368392232</c:v>
                </c:pt>
              </c:numCache>
            </c:numRef>
          </c:val>
          <c:extLst>
            <c:ext xmlns:c16="http://schemas.microsoft.com/office/drawing/2014/chart" uri="{C3380CC4-5D6E-409C-BE32-E72D297353CC}">
              <c16:uniqueId val="{00000001-008B-954F-856D-008CB41C6BAE}"/>
            </c:ext>
          </c:extLst>
        </c:ser>
        <c:dLbls>
          <c:showLegendKey val="0"/>
          <c:showVal val="0"/>
          <c:showCatName val="0"/>
          <c:showSerName val="0"/>
          <c:showPercent val="0"/>
          <c:showBubbleSize val="0"/>
        </c:dLbls>
        <c:gapWidth val="150"/>
        <c:overlap val="100"/>
        <c:axId val="215672240"/>
        <c:axId val="215667144"/>
      </c:barChart>
      <c:catAx>
        <c:axId val="215672240"/>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5667144"/>
        <c:crosses val="autoZero"/>
        <c:auto val="1"/>
        <c:lblAlgn val="ctr"/>
        <c:lblOffset val="100"/>
        <c:noMultiLvlLbl val="0"/>
      </c:catAx>
      <c:valAx>
        <c:axId val="215667144"/>
        <c:scaling>
          <c:orientation val="minMax"/>
        </c:scaling>
        <c:delete val="0"/>
        <c:axPos val="l"/>
        <c:numFmt formatCode="_(* #,##0_);_(* \(#,##0\);_(* &quot;-&quot;??_);_(@_)"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5672240"/>
        <c:crosses val="autoZero"/>
        <c:crossBetween val="between"/>
      </c:valAx>
      <c:spPr>
        <a:noFill/>
        <a:ln>
          <a:noFill/>
        </a:ln>
        <a:effectLst/>
      </c:spPr>
    </c:plotArea>
    <c:legend>
      <c:legendPos val="b"/>
      <c:layout>
        <c:manualLayout>
          <c:xMode val="edge"/>
          <c:yMode val="edge"/>
          <c:x val="6.3213720436536905E-3"/>
          <c:y val="0.92146662401820434"/>
          <c:w val="0.99128366996665795"/>
          <c:h val="5.79301670184804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49811721923179E-2"/>
          <c:y val="1.7000832936696811E-2"/>
          <c:w val="0.90701642115004977"/>
          <c:h val="0.71612488393505036"/>
        </c:manualLayout>
      </c:layout>
      <c:barChart>
        <c:barDir val="col"/>
        <c:grouping val="stacked"/>
        <c:varyColors val="0"/>
        <c:ser>
          <c:idx val="0"/>
          <c:order val="0"/>
          <c:tx>
            <c:strRef>
              <c:f>'Silvicultura e restauração'!$P$1476</c:f>
              <c:strCache>
                <c:ptCount val="1"/>
                <c:pt idx="0">
                  <c:v>Custo anual de silvicultura de nativas</c:v>
                </c:pt>
              </c:strCache>
            </c:strRef>
          </c:tx>
          <c:spPr>
            <a:solidFill>
              <a:schemeClr val="accent1"/>
            </a:solidFill>
            <a:ln>
              <a:noFill/>
            </a:ln>
            <a:effectLst/>
          </c:spPr>
          <c:invertIfNegative val="0"/>
          <c:cat>
            <c:numRef>
              <c:f>'Silvicultura e restauração'!$E$2:$AM$2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'Silvicultura e restauração'!$P$1477:$P$1511</c:f>
              <c:numCache>
                <c:formatCode>#,##0.00</c:formatCode>
                <c:ptCount val="35"/>
                <c:pt idx="0">
                  <c:v>0</c:v>
                </c:pt>
                <c:pt idx="1">
                  <c:v>103.21386460593926</c:v>
                </c:pt>
                <c:pt idx="2">
                  <c:v>293.47608117035423</c:v>
                </c:pt>
                <c:pt idx="3">
                  <c:v>751.62445607029008</c:v>
                </c:pt>
                <c:pt idx="4">
                  <c:v>896.11916919890882</c:v>
                </c:pt>
                <c:pt idx="5">
                  <c:v>933.19691668028975</c:v>
                </c:pt>
                <c:pt idx="6">
                  <c:v>949.96743624956332</c:v>
                </c:pt>
                <c:pt idx="7">
                  <c:v>964.39905930805139</c:v>
                </c:pt>
                <c:pt idx="8">
                  <c:v>313.48564307974129</c:v>
                </c:pt>
                <c:pt idx="9">
                  <c:v>107.51186706716594</c:v>
                </c:pt>
                <c:pt idx="10">
                  <c:v>66.692830226459392</c:v>
                </c:pt>
                <c:pt idx="11">
                  <c:v>55.993988782947284</c:v>
                </c:pt>
                <c:pt idx="12">
                  <c:v>43.994721405643304</c:v>
                </c:pt>
                <c:pt idx="13">
                  <c:v>38.522456839634515</c:v>
                </c:pt>
                <c:pt idx="14">
                  <c:v>33.050192273625726</c:v>
                </c:pt>
                <c:pt idx="15">
                  <c:v>27.577928149002702</c:v>
                </c:pt>
                <c:pt idx="16">
                  <c:v>22.105664024379678</c:v>
                </c:pt>
                <c:pt idx="17">
                  <c:v>16.633399899756657</c:v>
                </c:pt>
                <c:pt idx="18">
                  <c:v>16.633399899756657</c:v>
                </c:pt>
                <c:pt idx="19">
                  <c:v>16.633399899756657</c:v>
                </c:pt>
                <c:pt idx="20">
                  <c:v>16.633399899756657</c:v>
                </c:pt>
                <c:pt idx="21">
                  <c:v>16.633399899756657</c:v>
                </c:pt>
                <c:pt idx="22">
                  <c:v>16.633399899756657</c:v>
                </c:pt>
                <c:pt idx="23">
                  <c:v>16.633399899756657</c:v>
                </c:pt>
                <c:pt idx="24">
                  <c:v>16.633399899756657</c:v>
                </c:pt>
                <c:pt idx="25">
                  <c:v>16.633399899756657</c:v>
                </c:pt>
                <c:pt idx="26">
                  <c:v>16.633399899756657</c:v>
                </c:pt>
                <c:pt idx="27">
                  <c:v>16.633399899756657</c:v>
                </c:pt>
                <c:pt idx="28">
                  <c:v>16.633399899756657</c:v>
                </c:pt>
                <c:pt idx="29">
                  <c:v>16.633399899756657</c:v>
                </c:pt>
                <c:pt idx="30">
                  <c:v>16.633399899756657</c:v>
                </c:pt>
                <c:pt idx="31">
                  <c:v>16.633399899756657</c:v>
                </c:pt>
                <c:pt idx="32">
                  <c:v>16.633399899756657</c:v>
                </c:pt>
                <c:pt idx="33">
                  <c:v>16.633399899756657</c:v>
                </c:pt>
                <c:pt idx="34">
                  <c:v>16.633399899756657</c:v>
                </c:pt>
              </c:numCache>
            </c:numRef>
          </c:val>
          <c:extLst>
            <c:ext xmlns:c16="http://schemas.microsoft.com/office/drawing/2014/chart" uri="{C3380CC4-5D6E-409C-BE32-E72D297353CC}">
              <c16:uniqueId val="{00000000-6627-FE44-8A3B-3CEA1F98E9A6}"/>
            </c:ext>
          </c:extLst>
        </c:ser>
        <c:ser>
          <c:idx val="1"/>
          <c:order val="1"/>
          <c:tx>
            <c:strRef>
              <c:f>'Silvicultura e restauração'!$Q$1476</c:f>
              <c:strCache>
                <c:ptCount val="1"/>
                <c:pt idx="0">
                  <c:v>Custo anual de restauração florestal - Floresta</c:v>
                </c:pt>
              </c:strCache>
            </c:strRef>
          </c:tx>
          <c:spPr>
            <a:solidFill>
              <a:schemeClr val="accent2"/>
            </a:solidFill>
            <a:ln>
              <a:noFill/>
            </a:ln>
            <a:effectLst/>
          </c:spPr>
          <c:invertIfNegative val="0"/>
          <c:cat>
            <c:numRef>
              <c:f>'Silvicultura e restauração'!$E$2:$AM$2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'Silvicultura e restauração'!$Q$1477:$Q$1511</c:f>
              <c:numCache>
                <c:formatCode>#,##0.00</c:formatCode>
                <c:ptCount val="35"/>
                <c:pt idx="0">
                  <c:v>0</c:v>
                </c:pt>
                <c:pt idx="1">
                  <c:v>1469.1163661704957</c:v>
                </c:pt>
                <c:pt idx="2">
                  <c:v>1595.4123165335097</c:v>
                </c:pt>
                <c:pt idx="3">
                  <c:v>509.0464238222844</c:v>
                </c:pt>
                <c:pt idx="4">
                  <c:v>180.66834903102603</c:v>
                </c:pt>
                <c:pt idx="5">
                  <c:v>180.66834903102603</c:v>
                </c:pt>
                <c:pt idx="6">
                  <c:v>87.400597285036994</c:v>
                </c:pt>
                <c:pt idx="7">
                  <c:v>23.188459976080352</c:v>
                </c:pt>
                <c:pt idx="8">
                  <c:v>23.188459976080352</c:v>
                </c:pt>
                <c:pt idx="9">
                  <c:v>23.188459976080352</c:v>
                </c:pt>
                <c:pt idx="10">
                  <c:v>23.188459976080352</c:v>
                </c:pt>
                <c:pt idx="11">
                  <c:v>9.455052228591569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6627-FE44-8A3B-3CEA1F98E9A6}"/>
            </c:ext>
          </c:extLst>
        </c:ser>
        <c:ser>
          <c:idx val="2"/>
          <c:order val="2"/>
          <c:tx>
            <c:strRef>
              <c:f>'Silvicultura e restauração'!$R$1476</c:f>
              <c:strCache>
                <c:ptCount val="1"/>
                <c:pt idx="0">
                  <c:v>Custo anual de enriquecimento florestal - Araucária</c:v>
                </c:pt>
              </c:strCache>
            </c:strRef>
          </c:tx>
          <c:spPr>
            <a:solidFill>
              <a:schemeClr val="accent3"/>
            </a:solidFill>
            <a:ln>
              <a:noFill/>
            </a:ln>
            <a:effectLst/>
          </c:spPr>
          <c:invertIfNegative val="0"/>
          <c:cat>
            <c:numRef>
              <c:f>'Silvicultura e restauração'!$E$2:$AM$2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'Silvicultura e restauração'!$R$1477:$R$1511</c:f>
              <c:numCache>
                <c:formatCode>#,##0.00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2-6627-FE44-8A3B-3CEA1F98E9A6}"/>
            </c:ext>
          </c:extLst>
        </c:ser>
        <c:ser>
          <c:idx val="3"/>
          <c:order val="3"/>
          <c:tx>
            <c:strRef>
              <c:f>'Silvicultura e restauração'!$S$1476</c:f>
              <c:strCache>
                <c:ptCount val="1"/>
                <c:pt idx="0">
                  <c:v>Custo anual de condução de regeneração natural  - Zona de recuperação</c:v>
                </c:pt>
              </c:strCache>
            </c:strRef>
          </c:tx>
          <c:spPr>
            <a:solidFill>
              <a:schemeClr val="accent4"/>
            </a:solidFill>
            <a:ln>
              <a:noFill/>
            </a:ln>
            <a:effectLst/>
          </c:spPr>
          <c:invertIfNegative val="0"/>
          <c:val>
            <c:numRef>
              <c:f>'Silvicultura e restauração'!$S$1477:$S$1511</c:f>
              <c:numCache>
                <c:formatCode>#,##0.00</c:formatCode>
                <c:ptCount val="35"/>
                <c:pt idx="0">
                  <c:v>0</c:v>
                </c:pt>
                <c:pt idx="1">
                  <c:v>41.44122221044708</c:v>
                </c:pt>
                <c:pt idx="2">
                  <c:v>51.477242788033784</c:v>
                </c:pt>
                <c:pt idx="3">
                  <c:v>57.108362595369968</c:v>
                </c:pt>
                <c:pt idx="4">
                  <c:v>62.739477281041381</c:v>
                </c:pt>
                <c:pt idx="5">
                  <c:v>68.370596467529651</c:v>
                </c:pt>
                <c:pt idx="6">
                  <c:v>68.978212990895983</c:v>
                </c:pt>
                <c:pt idx="7">
                  <c:v>22.524477366800987</c:v>
                </c:pt>
                <c:pt idx="8">
                  <c:v>16.8933575594648</c:v>
                </c:pt>
                <c:pt idx="9">
                  <c:v>11.262238372976533</c:v>
                </c:pt>
                <c:pt idx="10">
                  <c:v>5.6311191864882666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4910-EC45-896E-2A887CE657BC}"/>
            </c:ext>
          </c:extLst>
        </c:ser>
        <c:dLbls>
          <c:showLegendKey val="0"/>
          <c:showVal val="0"/>
          <c:showCatName val="0"/>
          <c:showSerName val="0"/>
          <c:showPercent val="0"/>
          <c:showBubbleSize val="0"/>
        </c:dLbls>
        <c:gapWidth val="150"/>
        <c:overlap val="100"/>
        <c:axId val="215673808"/>
        <c:axId val="215674200"/>
      </c:barChart>
      <c:catAx>
        <c:axId val="215673808"/>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5674200"/>
        <c:crosses val="autoZero"/>
        <c:auto val="1"/>
        <c:lblAlgn val="ctr"/>
        <c:lblOffset val="100"/>
        <c:noMultiLvlLbl val="0"/>
      </c:catAx>
      <c:valAx>
        <c:axId val="215674200"/>
        <c:scaling>
          <c:orientation val="minMax"/>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5673808"/>
        <c:crosses val="autoZero"/>
        <c:crossBetween val="between"/>
      </c:valAx>
      <c:spPr>
        <a:noFill/>
        <a:ln>
          <a:noFill/>
        </a:ln>
        <a:effectLst/>
      </c:spPr>
    </c:plotArea>
    <c:legend>
      <c:legendPos val="b"/>
      <c:layout>
        <c:manualLayout>
          <c:xMode val="edge"/>
          <c:yMode val="edge"/>
          <c:x val="6.4135600106355623E-3"/>
          <c:y val="0.87915830081908286"/>
          <c:w val="0.99358640144386356"/>
          <c:h val="0.1208416991809172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709181851631098E-2"/>
          <c:y val="1.7730858428578071E-2"/>
          <c:w val="0.95258163629673775"/>
          <c:h val="0.82430250180119746"/>
        </c:manualLayout>
      </c:layout>
      <c:barChart>
        <c:barDir val="col"/>
        <c:grouping val="stacked"/>
        <c:varyColors val="0"/>
        <c:ser>
          <c:idx val="0"/>
          <c:order val="0"/>
          <c:tx>
            <c:strRef>
              <c:f>'Silvicultura e restauração'!$J$1522</c:f>
              <c:strCache>
                <c:ptCount val="1"/>
                <c:pt idx="0">
                  <c:v>Área destinada à silvicultura de nativas (em ha)</c:v>
                </c:pt>
              </c:strCache>
            </c:strRef>
          </c:tx>
          <c:spPr>
            <a:solidFill>
              <a:schemeClr val="accent1">
                <a:lumMod val="60000"/>
                <a:lumOff val="40000"/>
              </a:schemeClr>
            </a:solidFill>
            <a:ln>
              <a:noFill/>
            </a:ln>
            <a:effectLst/>
          </c:spPr>
          <c:invertIfNegative val="0"/>
          <c:dLbls>
            <c:dLbl>
              <c:idx val="8"/>
              <c:delete val="1"/>
              <c:extLst>
                <c:ext xmlns:c15="http://schemas.microsoft.com/office/drawing/2012/chart" uri="{CE6537A1-D6FC-4f65-9D91-7224C49458BB}"/>
                <c:ext xmlns:c16="http://schemas.microsoft.com/office/drawing/2014/chart" uri="{C3380CC4-5D6E-409C-BE32-E72D297353CC}">
                  <c16:uniqueId val="{0000000B-5BAC-F543-A459-C0841697C19F}"/>
                </c:ext>
              </c:extLst>
            </c:dLbl>
            <c:dLbl>
              <c:idx val="9"/>
              <c:delete val="1"/>
              <c:extLst>
                <c:ext xmlns:c15="http://schemas.microsoft.com/office/drawing/2012/chart" uri="{CE6537A1-D6FC-4f65-9D91-7224C49458BB}"/>
                <c:ext xmlns:c16="http://schemas.microsoft.com/office/drawing/2014/chart" uri="{C3380CC4-5D6E-409C-BE32-E72D297353CC}">
                  <c16:uniqueId val="{00000008-5BAC-F543-A459-C0841697C19F}"/>
                </c:ext>
              </c:extLst>
            </c:dLbl>
            <c:dLbl>
              <c:idx val="10"/>
              <c:delete val="1"/>
              <c:extLst>
                <c:ext xmlns:c15="http://schemas.microsoft.com/office/drawing/2012/chart" uri="{CE6537A1-D6FC-4f65-9D91-7224C49458BB}"/>
                <c:ext xmlns:c16="http://schemas.microsoft.com/office/drawing/2014/chart" uri="{C3380CC4-5D6E-409C-BE32-E72D297353CC}">
                  <c16:uniqueId val="{00000005-B838-0845-9AD4-0278013C70EA}"/>
                </c:ext>
              </c:extLst>
            </c:dLbl>
            <c:dLbl>
              <c:idx val="11"/>
              <c:delete val="1"/>
              <c:extLst>
                <c:ext xmlns:c15="http://schemas.microsoft.com/office/drawing/2012/chart" uri="{CE6537A1-D6FC-4f65-9D91-7224C49458BB}"/>
                <c:ext xmlns:c16="http://schemas.microsoft.com/office/drawing/2014/chart" uri="{C3380CC4-5D6E-409C-BE32-E72D297353CC}">
                  <c16:uniqueId val="{00000006-B838-0845-9AD4-0278013C70EA}"/>
                </c:ext>
              </c:extLst>
            </c:dLbl>
            <c:dLbl>
              <c:idx val="12"/>
              <c:delete val="1"/>
              <c:extLst>
                <c:ext xmlns:c15="http://schemas.microsoft.com/office/drawing/2012/chart" uri="{CE6537A1-D6FC-4f65-9D91-7224C49458BB}"/>
                <c:ext xmlns:c16="http://schemas.microsoft.com/office/drawing/2014/chart" uri="{C3380CC4-5D6E-409C-BE32-E72D297353CC}">
                  <c16:uniqueId val="{00000007-B838-0845-9AD4-0278013C70EA}"/>
                </c:ext>
              </c:extLst>
            </c:dLbl>
            <c:dLbl>
              <c:idx val="13"/>
              <c:delete val="1"/>
              <c:extLst>
                <c:ext xmlns:c15="http://schemas.microsoft.com/office/drawing/2012/chart" uri="{CE6537A1-D6FC-4f65-9D91-7224C49458BB}"/>
                <c:ext xmlns:c16="http://schemas.microsoft.com/office/drawing/2014/chart" uri="{C3380CC4-5D6E-409C-BE32-E72D297353CC}">
                  <c16:uniqueId val="{00000008-B838-0845-9AD4-0278013C70EA}"/>
                </c:ext>
              </c:extLst>
            </c:dLbl>
            <c:dLbl>
              <c:idx val="14"/>
              <c:delete val="1"/>
              <c:extLst>
                <c:ext xmlns:c15="http://schemas.microsoft.com/office/drawing/2012/chart" uri="{CE6537A1-D6FC-4f65-9D91-7224C49458BB}"/>
                <c:ext xmlns:c16="http://schemas.microsoft.com/office/drawing/2014/chart" uri="{C3380CC4-5D6E-409C-BE32-E72D297353CC}">
                  <c16:uniqueId val="{00000003-5BAC-F543-A459-C0841697C1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'Silvicultura e restauração'!$E$2:$S$2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'Silvicultura e restauração'!$J$1523:$J$1537</c:f>
              <c:numCache>
                <c:formatCode>#,##0.00</c:formatCode>
                <c:ptCount val="15"/>
                <c:pt idx="0">
                  <c:v>17.433042857142858</c:v>
                </c:pt>
                <c:pt idx="1">
                  <c:v>43.899208155246733</c:v>
                </c:pt>
                <c:pt idx="2">
                  <c:v>111.371093728221</c:v>
                </c:pt>
                <c:pt idx="3">
                  <c:v>111.371093728221</c:v>
                </c:pt>
                <c:pt idx="4">
                  <c:v>111.37108474517299</c:v>
                </c:pt>
                <c:pt idx="5">
                  <c:v>111.37108474517296</c:v>
                </c:pt>
                <c:pt idx="6">
                  <c:v>111.37108474517296</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A-B838-0845-9AD4-0278013C70EA}"/>
            </c:ext>
          </c:extLst>
        </c:ser>
        <c:ser>
          <c:idx val="1"/>
          <c:order val="1"/>
          <c:tx>
            <c:strRef>
              <c:f>'Silvicultura e restauração'!$K$1522</c:f>
              <c:strCache>
                <c:ptCount val="1"/>
                <c:pt idx="0">
                  <c:v>Área destinada a recuperação florestal (em ha)</c:v>
                </c:pt>
              </c:strCache>
            </c:strRef>
          </c:tx>
          <c:spPr>
            <a:solidFill>
              <a:schemeClr val="accent5">
                <a:lumMod val="20000"/>
                <a:lumOff val="80000"/>
              </a:schemeClr>
            </a:solidFill>
            <a:ln>
              <a:noFill/>
            </a:ln>
            <a:effectLst/>
          </c:spPr>
          <c:invertIfNegative val="0"/>
          <c:dLbls>
            <c:dLbl>
              <c:idx val="8"/>
              <c:delete val="1"/>
              <c:extLst>
                <c:ext xmlns:c15="http://schemas.microsoft.com/office/drawing/2012/chart" uri="{CE6537A1-D6FC-4f65-9D91-7224C49458BB}"/>
                <c:ext xmlns:c16="http://schemas.microsoft.com/office/drawing/2014/chart" uri="{C3380CC4-5D6E-409C-BE32-E72D297353CC}">
                  <c16:uniqueId val="{0000000A-5BAC-F543-A459-C0841697C19F}"/>
                </c:ext>
              </c:extLst>
            </c:dLbl>
            <c:dLbl>
              <c:idx val="9"/>
              <c:delete val="1"/>
              <c:extLst>
                <c:ext xmlns:c15="http://schemas.microsoft.com/office/drawing/2012/chart" uri="{CE6537A1-D6FC-4f65-9D91-7224C49458BB}"/>
                <c:ext xmlns:c16="http://schemas.microsoft.com/office/drawing/2014/chart" uri="{C3380CC4-5D6E-409C-BE32-E72D297353CC}">
                  <c16:uniqueId val="{00000007-5BAC-F543-A459-C0841697C19F}"/>
                </c:ext>
              </c:extLst>
            </c:dLbl>
            <c:dLbl>
              <c:idx val="10"/>
              <c:delete val="1"/>
              <c:extLst>
                <c:ext xmlns:c15="http://schemas.microsoft.com/office/drawing/2012/chart" uri="{CE6537A1-D6FC-4f65-9D91-7224C49458BB}"/>
                <c:ext xmlns:c16="http://schemas.microsoft.com/office/drawing/2014/chart" uri="{C3380CC4-5D6E-409C-BE32-E72D297353CC}">
                  <c16:uniqueId val="{00000009-5BAC-F543-A459-C0841697C19F}"/>
                </c:ext>
              </c:extLst>
            </c:dLbl>
            <c:dLbl>
              <c:idx val="11"/>
              <c:delete val="1"/>
              <c:extLst>
                <c:ext xmlns:c15="http://schemas.microsoft.com/office/drawing/2012/chart" uri="{CE6537A1-D6FC-4f65-9D91-7224C49458BB}"/>
                <c:ext xmlns:c16="http://schemas.microsoft.com/office/drawing/2014/chart" uri="{C3380CC4-5D6E-409C-BE32-E72D297353CC}">
                  <c16:uniqueId val="{00000006-5BAC-F543-A459-C0841697C19F}"/>
                </c:ext>
              </c:extLst>
            </c:dLbl>
            <c:dLbl>
              <c:idx val="12"/>
              <c:delete val="1"/>
              <c:extLst>
                <c:ext xmlns:c15="http://schemas.microsoft.com/office/drawing/2012/chart" uri="{CE6537A1-D6FC-4f65-9D91-7224C49458BB}"/>
                <c:ext xmlns:c16="http://schemas.microsoft.com/office/drawing/2014/chart" uri="{C3380CC4-5D6E-409C-BE32-E72D297353CC}">
                  <c16:uniqueId val="{00000005-5BAC-F543-A459-C0841697C19F}"/>
                </c:ext>
              </c:extLst>
            </c:dLbl>
            <c:dLbl>
              <c:idx val="13"/>
              <c:delete val="1"/>
              <c:extLst>
                <c:ext xmlns:c15="http://schemas.microsoft.com/office/drawing/2012/chart" uri="{CE6537A1-D6FC-4f65-9D91-7224C49458BB}"/>
                <c:ext xmlns:c16="http://schemas.microsoft.com/office/drawing/2014/chart" uri="{C3380CC4-5D6E-409C-BE32-E72D297353CC}">
                  <c16:uniqueId val="{00000004-5BAC-F543-A459-C0841697C19F}"/>
                </c:ext>
              </c:extLst>
            </c:dLbl>
            <c:dLbl>
              <c:idx val="14"/>
              <c:delete val="1"/>
              <c:extLst>
                <c:ext xmlns:c15="http://schemas.microsoft.com/office/drawing/2012/chart" uri="{CE6537A1-D6FC-4f65-9D91-7224C49458BB}"/>
                <c:ext xmlns:c16="http://schemas.microsoft.com/office/drawing/2014/chart" uri="{C3380CC4-5D6E-409C-BE32-E72D297353CC}">
                  <c16:uniqueId val="{00000005-03F7-0146-93BD-1B25AE5CD17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'Silvicultura e restauração'!$E$2:$S$2</c:f>
              <c:numCache>
                <c:formatCode>"ANO"\ #</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'Silvicultura e restauração'!$K$1523:$K$1537</c:f>
              <c:numCache>
                <c:formatCode>#,##0.00</c:formatCode>
                <c:ptCount val="15"/>
                <c:pt idx="0">
                  <c:v>98.757932649051938</c:v>
                </c:pt>
                <c:pt idx="1">
                  <c:v>72.291767350948064</c:v>
                </c:pt>
                <c:pt idx="2">
                  <c:v>4.8198817779737766</c:v>
                </c:pt>
                <c:pt idx="3">
                  <c:v>4.8198817779737766</c:v>
                </c:pt>
                <c:pt idx="4">
                  <c:v>4.8198812465672916</c:v>
                </c:pt>
                <c:pt idx="5">
                  <c:v>4.8198812465672916</c:v>
                </c:pt>
                <c:pt idx="6">
                  <c:v>4.8198812465672916</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B-B838-0845-9AD4-0278013C70EA}"/>
            </c:ext>
          </c:extLst>
        </c:ser>
        <c:dLbls>
          <c:showLegendKey val="0"/>
          <c:showVal val="0"/>
          <c:showCatName val="0"/>
          <c:showSerName val="0"/>
          <c:showPercent val="0"/>
          <c:showBubbleSize val="0"/>
        </c:dLbls>
        <c:gapWidth val="150"/>
        <c:overlap val="100"/>
        <c:axId val="215671848"/>
        <c:axId val="215668320"/>
      </c:barChart>
      <c:catAx>
        <c:axId val="215671848"/>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5668320"/>
        <c:crosses val="autoZero"/>
        <c:auto val="1"/>
        <c:lblAlgn val="ctr"/>
        <c:lblOffset val="100"/>
        <c:noMultiLvlLbl val="0"/>
      </c:catAx>
      <c:valAx>
        <c:axId val="215668320"/>
        <c:scaling>
          <c:orientation val="minMax"/>
        </c:scaling>
        <c:delete val="1"/>
        <c:axPos val="l"/>
        <c:numFmt formatCode="#,##0.00" sourceLinked="1"/>
        <c:majorTickMark val="none"/>
        <c:minorTickMark val="none"/>
        <c:tickLblPos val="nextTo"/>
        <c:crossAx val="215671848"/>
        <c:crosses val="autoZero"/>
        <c:crossBetween val="between"/>
      </c:valAx>
      <c:spPr>
        <a:noFill/>
        <a:ln>
          <a:noFill/>
        </a:ln>
        <a:effectLst/>
      </c:spPr>
    </c:plotArea>
    <c:legend>
      <c:legendPos val="b"/>
      <c:layout>
        <c:manualLayout>
          <c:xMode val="edge"/>
          <c:yMode val="edge"/>
          <c:x val="4.9100694882977932E-3"/>
          <c:y val="0.91422563342290308"/>
          <c:w val="0.97845756623432678"/>
          <c:h val="6.616167855782398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pt-BR" sz="1200" b="0" i="0" baseline="0">
                <a:effectLst/>
              </a:rPr>
              <a:t>Pagamentos pelo direito de exploração da concessão</a:t>
            </a:r>
            <a:endParaRPr lang="pt-BR" sz="1200">
              <a:effectLst/>
            </a:endParaRPr>
          </a:p>
        </c:rich>
      </c:tx>
      <c:layout>
        <c:manualLayout>
          <c:xMode val="edge"/>
          <c:yMode val="edge"/>
          <c:x val="0.3185205081558406"/>
          <c:y val="2.315036587011331E-2"/>
        </c:manualLayout>
      </c:layout>
      <c:overlay val="0"/>
      <c:spPr>
        <a:noFill/>
        <a:ln>
          <a:noFill/>
        </a:ln>
        <a:effectLst/>
      </c:spPr>
    </c:title>
    <c:autoTitleDeleted val="0"/>
    <c:plotArea>
      <c:layout>
        <c:manualLayout>
          <c:layoutTarget val="inner"/>
          <c:xMode val="edge"/>
          <c:yMode val="edge"/>
          <c:x val="8.3429282112070624E-2"/>
          <c:y val="6.2277168043356451E-2"/>
          <c:w val="0.89329307205939346"/>
          <c:h val="0.70120411009511618"/>
        </c:manualLayout>
      </c:layout>
      <c:barChart>
        <c:barDir val="col"/>
        <c:grouping val="stacked"/>
        <c:varyColors val="0"/>
        <c:ser>
          <c:idx val="0"/>
          <c:order val="0"/>
          <c:tx>
            <c:strRef>
              <c:f>SFB!$B$35</c:f>
              <c:strCache>
                <c:ptCount val="1"/>
                <c:pt idx="0">
                  <c:v>Preço florestal</c:v>
                </c:pt>
              </c:strCache>
            </c:strRef>
          </c:tx>
          <c:spPr>
            <a:solidFill>
              <a:schemeClr val="accent1"/>
            </a:solidFill>
            <a:ln>
              <a:noFill/>
            </a:ln>
            <a:effectLst/>
          </c:spPr>
          <c:invertIfNegative val="0"/>
          <c:val>
            <c:numRef>
              <c:f>SFB!$E$35:$AH$35</c:f>
              <c:numCache>
                <c:formatCode>_(* #,##0_);_(* \(#,##0\);_(* "-"??_);_(@_)</c:formatCode>
                <c:ptCount val="30"/>
                <c:pt idx="0">
                  <c:v>3074.827976110902</c:v>
                </c:pt>
                <c:pt idx="1">
                  <c:v>3074.827976110902</c:v>
                </c:pt>
                <c:pt idx="2">
                  <c:v>3074.8279761109015</c:v>
                </c:pt>
                <c:pt idx="3">
                  <c:v>3074.8279761109015</c:v>
                </c:pt>
                <c:pt idx="4">
                  <c:v>2654.4327979332315</c:v>
                </c:pt>
                <c:pt idx="5">
                  <c:v>2654.4327979332306</c:v>
                </c:pt>
                <c:pt idx="6">
                  <c:v>2654.4327979332306</c:v>
                </c:pt>
                <c:pt idx="7">
                  <c:v>0</c:v>
                </c:pt>
                <c:pt idx="8">
                  <c:v>3.1632305911892269</c:v>
                </c:pt>
                <c:pt idx="9">
                  <c:v>3.9827619109180197</c:v>
                </c:pt>
                <c:pt idx="10">
                  <c:v>12.399271114467478</c:v>
                </c:pt>
                <c:pt idx="11">
                  <c:v>18.178734537746141</c:v>
                </c:pt>
                <c:pt idx="12">
                  <c:v>37.851886695746664</c:v>
                </c:pt>
                <c:pt idx="13">
                  <c:v>60.12144683827384</c:v>
                </c:pt>
                <c:pt idx="14">
                  <c:v>94.177356178061487</c:v>
                </c:pt>
                <c:pt idx="15">
                  <c:v>98.735538541790135</c:v>
                </c:pt>
                <c:pt idx="16">
                  <c:v>113.39787584570999</c:v>
                </c:pt>
                <c:pt idx="17">
                  <c:v>113.39787584570998</c:v>
                </c:pt>
                <c:pt idx="18">
                  <c:v>157.99369014856467</c:v>
                </c:pt>
                <c:pt idx="19">
                  <c:v>193.68571711102101</c:v>
                </c:pt>
                <c:pt idx="20">
                  <c:v>366.28689203688629</c:v>
                </c:pt>
                <c:pt idx="21">
                  <c:v>366.28689203688629</c:v>
                </c:pt>
                <c:pt idx="22">
                  <c:v>366.28686905717217</c:v>
                </c:pt>
                <c:pt idx="23">
                  <c:v>366.28686905717211</c:v>
                </c:pt>
                <c:pt idx="24">
                  <c:v>366.28686905717211</c:v>
                </c:pt>
                <c:pt idx="25">
                  <c:v>176.80748278138572</c:v>
                </c:pt>
                <c:pt idx="26">
                  <c:v>321.67223183879798</c:v>
                </c:pt>
                <c:pt idx="27">
                  <c:v>690.98518903776255</c:v>
                </c:pt>
                <c:pt idx="28">
                  <c:v>690.98518903776255</c:v>
                </c:pt>
                <c:pt idx="29">
                  <c:v>690.98513986830483</c:v>
                </c:pt>
              </c:numCache>
            </c:numRef>
          </c:val>
          <c:extLst>
            <c:ext xmlns:c16="http://schemas.microsoft.com/office/drawing/2014/chart" uri="{C3380CC4-5D6E-409C-BE32-E72D297353CC}">
              <c16:uniqueId val="{00000005-7DE6-5E4F-ABA0-62A904990247}"/>
            </c:ext>
          </c:extLst>
        </c:ser>
        <c:ser>
          <c:idx val="1"/>
          <c:order val="1"/>
          <c:tx>
            <c:strRef>
              <c:f>SFB!$B$36</c:f>
              <c:strCache>
                <c:ptCount val="1"/>
                <c:pt idx="0">
                  <c:v>Outorga</c:v>
                </c:pt>
              </c:strCache>
            </c:strRef>
          </c:tx>
          <c:spPr>
            <a:solidFill>
              <a:schemeClr val="accent2"/>
            </a:solidFill>
            <a:ln>
              <a:noFill/>
            </a:ln>
            <a:effectLst/>
          </c:spPr>
          <c:invertIfNegative val="0"/>
          <c:val>
            <c:numRef>
              <c:f>SFB!$E$36:$AH$36</c:f>
              <c:numCache>
                <c:formatCode>_(* #,##0_);_(* \(#,##0\);_(* "-"??_);_(@_)</c:formatCode>
                <c:ptCount val="30"/>
                <c:pt idx="0">
                  <c:v>1500</c:v>
                </c:pt>
                <c:pt idx="1">
                  <c:v>1500</c:v>
                </c:pt>
                <c:pt idx="2">
                  <c:v>1500</c:v>
                </c:pt>
                <c:pt idx="3">
                  <c:v>1500</c:v>
                </c:pt>
                <c:pt idx="4">
                  <c:v>1500</c:v>
                </c:pt>
                <c:pt idx="5">
                  <c:v>1500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7-7DE6-5E4F-ABA0-62A904990247}"/>
            </c:ext>
          </c:extLst>
        </c:ser>
        <c:ser>
          <c:idx val="2"/>
          <c:order val="2"/>
          <c:tx>
            <c:strRef>
              <c:f>SFB!$B$37</c:f>
              <c:strCache>
                <c:ptCount val="1"/>
                <c:pt idx="0">
                  <c:v>VMA</c:v>
                </c:pt>
              </c:strCache>
            </c:strRef>
          </c:tx>
          <c:spPr>
            <a:solidFill>
              <a:schemeClr val="accent3"/>
            </a:solidFill>
            <a:ln>
              <a:noFill/>
            </a:ln>
            <a:effectLst/>
          </c:spPr>
          <c:invertIfNegative val="0"/>
          <c:val>
            <c:numRef>
              <c:f>SFB!$E$37:$AH$37</c:f>
              <c:numCache>
                <c:formatCode>#,##0</c:formatCode>
                <c:ptCount val="30"/>
                <c:pt idx="0">
                  <c:v>0</c:v>
                </c:pt>
                <c:pt idx="1">
                  <c:v>0</c:v>
                </c:pt>
                <c:pt idx="2">
                  <c:v>0</c:v>
                </c:pt>
                <c:pt idx="3">
                  <c:v>0</c:v>
                </c:pt>
                <c:pt idx="4">
                  <c:v>0</c:v>
                </c:pt>
                <c:pt idx="5">
                  <c:v>0</c:v>
                </c:pt>
                <c:pt idx="6">
                  <c:v>0</c:v>
                </c:pt>
                <c:pt idx="7">
                  <c:v>750</c:v>
                </c:pt>
                <c:pt idx="8">
                  <c:v>746.83676940881082</c:v>
                </c:pt>
                <c:pt idx="9">
                  <c:v>171.38678910217752</c:v>
                </c:pt>
                <c:pt idx="10">
                  <c:v>162.97027989862804</c:v>
                </c:pt>
                <c:pt idx="11">
                  <c:v>157.19081647534935</c:v>
                </c:pt>
                <c:pt idx="12">
                  <c:v>137.51766431734885</c:v>
                </c:pt>
                <c:pt idx="13">
                  <c:v>115.24810417482166</c:v>
                </c:pt>
                <c:pt idx="14">
                  <c:v>81.192194835034016</c:v>
                </c:pt>
                <c:pt idx="15">
                  <c:v>76.634012471305368</c:v>
                </c:pt>
                <c:pt idx="16">
                  <c:v>61.971675167385513</c:v>
                </c:pt>
                <c:pt idx="17">
                  <c:v>61.971675167385499</c:v>
                </c:pt>
                <c:pt idx="18">
                  <c:v>17.375860864530864</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9-7DE6-5E4F-ABA0-62A904990247}"/>
            </c:ext>
          </c:extLst>
        </c:ser>
        <c:dLbls>
          <c:showLegendKey val="0"/>
          <c:showVal val="0"/>
          <c:showCatName val="0"/>
          <c:showSerName val="0"/>
          <c:showPercent val="0"/>
          <c:showBubbleSize val="0"/>
        </c:dLbls>
        <c:gapWidth val="150"/>
        <c:overlap val="100"/>
        <c:axId val="212563848"/>
        <c:axId val="212562672"/>
      </c:barChart>
      <c:catAx>
        <c:axId val="212563848"/>
        <c:scaling>
          <c:orientation val="minMax"/>
        </c:scaling>
        <c:delete val="0"/>
        <c:axPos val="b"/>
        <c:numFmt formatCode="&quot;ANO&quot;\ #"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2562672"/>
        <c:crosses val="autoZero"/>
        <c:auto val="1"/>
        <c:lblAlgn val="ctr"/>
        <c:lblOffset val="100"/>
        <c:noMultiLvlLbl val="0"/>
      </c:catAx>
      <c:valAx>
        <c:axId val="21256267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2563848"/>
        <c:crosses val="autoZero"/>
        <c:crossBetween val="between"/>
      </c:valAx>
    </c:plotArea>
    <c:legend>
      <c:legendPos val="b"/>
      <c:layout>
        <c:manualLayout>
          <c:xMode val="edge"/>
          <c:yMode val="edge"/>
          <c:x val="7.9549132245584631E-2"/>
          <c:y val="0.9209198016052258"/>
          <c:w val="0.85394291073609163"/>
          <c:h val="5.833353072616876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SFB!$B$40</c:f>
          <c:strCache>
            <c:ptCount val="1"/>
            <c:pt idx="0">
              <c:v>Expectativa de arrecadação de órgãos e entes da federação</c:v>
            </c:pt>
          </c:strCache>
        </c:strRef>
      </c:tx>
      <c:layout>
        <c:manualLayout>
          <c:xMode val="edge"/>
          <c:yMode val="edge"/>
          <c:x val="0.44970242497657914"/>
          <c:y val="1.222968904274137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pt-BR"/>
        </a:p>
      </c:txPr>
    </c:title>
    <c:autoTitleDeleted val="0"/>
    <c:plotArea>
      <c:layout>
        <c:manualLayout>
          <c:layoutTarget val="inner"/>
          <c:xMode val="edge"/>
          <c:yMode val="edge"/>
          <c:x val="8.340529504970022E-2"/>
          <c:y val="5.0209382931586159E-2"/>
          <c:w val="0.89332375176406154"/>
          <c:h val="0.69878340919308923"/>
        </c:manualLayout>
      </c:layout>
      <c:barChart>
        <c:barDir val="col"/>
        <c:grouping val="stacked"/>
        <c:varyColors val="0"/>
        <c:ser>
          <c:idx val="0"/>
          <c:order val="0"/>
          <c:tx>
            <c:strRef>
              <c:f>SFB!$B$41</c:f>
              <c:strCache>
                <c:ptCount val="1"/>
                <c:pt idx="0">
                  <c:v>SFB</c:v>
                </c:pt>
              </c:strCache>
            </c:strRef>
          </c:tx>
          <c:spPr>
            <a:solidFill>
              <a:schemeClr val="accent1"/>
            </a:solidFill>
            <a:ln>
              <a:noFill/>
            </a:ln>
            <a:effectLst/>
          </c:spPr>
          <c:invertIfNegative val="0"/>
          <c:val>
            <c:numRef>
              <c:f>SFB!$E$41:$AM$41</c:f>
              <c:numCache>
                <c:formatCode>_(* #,##0_);_(* \(#,##0\);_(* "-"??_);_(@_)</c:formatCode>
                <c:ptCount val="35"/>
                <c:pt idx="0">
                  <c:v>750</c:v>
                </c:pt>
                <c:pt idx="1">
                  <c:v>750</c:v>
                </c:pt>
                <c:pt idx="2">
                  <c:v>750</c:v>
                </c:pt>
                <c:pt idx="3">
                  <c:v>750</c:v>
                </c:pt>
                <c:pt idx="4">
                  <c:v>750</c:v>
                </c:pt>
                <c:pt idx="5">
                  <c:v>750</c:v>
                </c:pt>
                <c:pt idx="6">
                  <c:v>750</c:v>
                </c:pt>
                <c:pt idx="7">
                  <c:v>750</c:v>
                </c:pt>
                <c:pt idx="8">
                  <c:v>750</c:v>
                </c:pt>
                <c:pt idx="9">
                  <c:v>175.36955101309553</c:v>
                </c:pt>
                <c:pt idx="10">
                  <c:v>175.3695510130955</c:v>
                </c:pt>
                <c:pt idx="11">
                  <c:v>175.3695510130955</c:v>
                </c:pt>
                <c:pt idx="12">
                  <c:v>175.3695510130955</c:v>
                </c:pt>
                <c:pt idx="13">
                  <c:v>175.3695510130955</c:v>
                </c:pt>
                <c:pt idx="14">
                  <c:v>175.3695510130955</c:v>
                </c:pt>
                <c:pt idx="15">
                  <c:v>175.3695510130955</c:v>
                </c:pt>
                <c:pt idx="16">
                  <c:v>175.3695510130955</c:v>
                </c:pt>
                <c:pt idx="17">
                  <c:v>175.36955101309547</c:v>
                </c:pt>
                <c:pt idx="18">
                  <c:v>175.36955101309553</c:v>
                </c:pt>
                <c:pt idx="19">
                  <c:v>175.36955101309559</c:v>
                </c:pt>
                <c:pt idx="20">
                  <c:v>175.36955101309553</c:v>
                </c:pt>
                <c:pt idx="21">
                  <c:v>175.36955101309559</c:v>
                </c:pt>
                <c:pt idx="22">
                  <c:v>175.36955101309564</c:v>
                </c:pt>
                <c:pt idx="23">
                  <c:v>175.36955101309559</c:v>
                </c:pt>
                <c:pt idx="24">
                  <c:v>175.3695510130955</c:v>
                </c:pt>
                <c:pt idx="25">
                  <c:v>175.36955101309559</c:v>
                </c:pt>
                <c:pt idx="26">
                  <c:v>175.3695510130957</c:v>
                </c:pt>
                <c:pt idx="27">
                  <c:v>175.36955101309559</c:v>
                </c:pt>
                <c:pt idx="28">
                  <c:v>175.36955101309545</c:v>
                </c:pt>
                <c:pt idx="29">
                  <c:v>175.36955101309559</c:v>
                </c:pt>
                <c:pt idx="30">
                  <c:v>175.36955101309576</c:v>
                </c:pt>
                <c:pt idx="31">
                  <c:v>175.36955101309559</c:v>
                </c:pt>
                <c:pt idx="32">
                  <c:v>175.36955101309528</c:v>
                </c:pt>
                <c:pt idx="33">
                  <c:v>175.36955101309559</c:v>
                </c:pt>
                <c:pt idx="34">
                  <c:v>175.3695510130965</c:v>
                </c:pt>
              </c:numCache>
            </c:numRef>
          </c:val>
          <c:extLst>
            <c:ext xmlns:c16="http://schemas.microsoft.com/office/drawing/2014/chart" uri="{C3380CC4-5D6E-409C-BE32-E72D297353CC}">
              <c16:uniqueId val="{00000007-8037-8E45-83F5-082A2D7E6076}"/>
            </c:ext>
          </c:extLst>
        </c:ser>
        <c:ser>
          <c:idx val="1"/>
          <c:order val="1"/>
          <c:tx>
            <c:strRef>
              <c:f>SFB!$B$42</c:f>
              <c:strCache>
                <c:ptCount val="1"/>
                <c:pt idx="0">
                  <c:v>ICMBio</c:v>
                </c:pt>
              </c:strCache>
            </c:strRef>
          </c:tx>
          <c:spPr>
            <a:solidFill>
              <a:schemeClr val="accent2"/>
            </a:solidFill>
            <a:ln>
              <a:noFill/>
            </a:ln>
            <a:effectLst/>
          </c:spPr>
          <c:invertIfNegative val="0"/>
          <c:val>
            <c:numRef>
              <c:f>SFB!$E$42:$AM$42</c:f>
              <c:numCache>
                <c:formatCode>_(* #,##0_);_(* \(#,##0\);_(* "-"??_);_(@_)</c:formatCode>
                <c:ptCount val="35"/>
                <c:pt idx="0">
                  <c:v>1529.9311904443612</c:v>
                </c:pt>
                <c:pt idx="1">
                  <c:v>1529.9311904443612</c:v>
                </c:pt>
                <c:pt idx="2">
                  <c:v>1529.9311904443607</c:v>
                </c:pt>
                <c:pt idx="3">
                  <c:v>1529.9311904443607</c:v>
                </c:pt>
                <c:pt idx="4">
                  <c:v>1361.7731191732928</c:v>
                </c:pt>
                <c:pt idx="5">
                  <c:v>1361.7731191732921</c:v>
                </c:pt>
                <c:pt idx="6">
                  <c:v>761.77311917329234</c:v>
                </c:pt>
                <c:pt idx="7">
                  <c:v>0</c:v>
                </c:pt>
                <c:pt idx="8">
                  <c:v>0</c:v>
                </c:pt>
                <c:pt idx="9">
                  <c:v>0</c:v>
                </c:pt>
                <c:pt idx="10">
                  <c:v>0</c:v>
                </c:pt>
                <c:pt idx="11">
                  <c:v>0</c:v>
                </c:pt>
                <c:pt idx="12">
                  <c:v>0</c:v>
                </c:pt>
                <c:pt idx="13">
                  <c:v>0</c:v>
                </c:pt>
                <c:pt idx="14">
                  <c:v>0</c:v>
                </c:pt>
                <c:pt idx="15">
                  <c:v>0</c:v>
                </c:pt>
                <c:pt idx="16">
                  <c:v>0</c:v>
                </c:pt>
                <c:pt idx="17">
                  <c:v>0</c:v>
                </c:pt>
                <c:pt idx="18">
                  <c:v>0</c:v>
                </c:pt>
                <c:pt idx="19">
                  <c:v>7.3264664391701677</c:v>
                </c:pt>
                <c:pt idx="20">
                  <c:v>76.366936409516299</c:v>
                </c:pt>
                <c:pt idx="21">
                  <c:v>76.366936409516285</c:v>
                </c:pt>
                <c:pt idx="22">
                  <c:v>76.366927217630618</c:v>
                </c:pt>
                <c:pt idx="23">
                  <c:v>76.366927217630618</c:v>
                </c:pt>
                <c:pt idx="24">
                  <c:v>76.366927217630646</c:v>
                </c:pt>
                <c:pt idx="25">
                  <c:v>0.57517270731605097</c:v>
                </c:pt>
                <c:pt idx="26">
                  <c:v>58.521072330280916</c:v>
                </c:pt>
                <c:pt idx="27">
                  <c:v>206.2462552098668</c:v>
                </c:pt>
                <c:pt idx="28">
                  <c:v>206.24625520986683</c:v>
                </c:pt>
                <c:pt idx="29">
                  <c:v>206.2462355420837</c:v>
                </c:pt>
                <c:pt idx="30">
                  <c:v>206.24623554208358</c:v>
                </c:pt>
                <c:pt idx="31">
                  <c:v>206.24623554208361</c:v>
                </c:pt>
                <c:pt idx="32">
                  <c:v>0</c:v>
                </c:pt>
                <c:pt idx="33">
                  <c:v>0</c:v>
                </c:pt>
                <c:pt idx="34">
                  <c:v>0</c:v>
                </c:pt>
              </c:numCache>
            </c:numRef>
          </c:val>
          <c:extLst>
            <c:ext xmlns:c16="http://schemas.microsoft.com/office/drawing/2014/chart" uri="{C3380CC4-5D6E-409C-BE32-E72D297353CC}">
              <c16:uniqueId val="{00000009-8037-8E45-83F5-082A2D7E6076}"/>
            </c:ext>
          </c:extLst>
        </c:ser>
        <c:ser>
          <c:idx val="2"/>
          <c:order val="2"/>
          <c:tx>
            <c:strRef>
              <c:f>SFB!$B$43</c:f>
              <c:strCache>
                <c:ptCount val="1"/>
                <c:pt idx="0">
                  <c:v>Estados</c:v>
                </c:pt>
              </c:strCache>
            </c:strRef>
          </c:tx>
          <c:spPr>
            <a:solidFill>
              <a:schemeClr val="accent3"/>
            </a:solidFill>
            <a:ln>
              <a:noFill/>
            </a:ln>
            <a:effectLst/>
          </c:spPr>
          <c:invertIfNegative val="0"/>
          <c:val>
            <c:numRef>
              <c:f>SFB!$E$43:$AM$43</c:f>
              <c:numCache>
                <c:formatCode>_(* #,##0_);_(* \(#,##0\);_(* "-"??_);_(@_)</c:formatCode>
                <c:ptCount val="35"/>
                <c:pt idx="0">
                  <c:v>764.96559522218058</c:v>
                </c:pt>
                <c:pt idx="1">
                  <c:v>764.96559522218058</c:v>
                </c:pt>
                <c:pt idx="2">
                  <c:v>764.96559522218035</c:v>
                </c:pt>
                <c:pt idx="3">
                  <c:v>764.96559522218035</c:v>
                </c:pt>
                <c:pt idx="4">
                  <c:v>680.8865595866464</c:v>
                </c:pt>
                <c:pt idx="5">
                  <c:v>680.88655958664606</c:v>
                </c:pt>
                <c:pt idx="6">
                  <c:v>380.88655958664617</c:v>
                </c:pt>
                <c:pt idx="7">
                  <c:v>0</c:v>
                </c:pt>
                <c:pt idx="8">
                  <c:v>0</c:v>
                </c:pt>
                <c:pt idx="9">
                  <c:v>0</c:v>
                </c:pt>
                <c:pt idx="10">
                  <c:v>0</c:v>
                </c:pt>
                <c:pt idx="11">
                  <c:v>0</c:v>
                </c:pt>
                <c:pt idx="12">
                  <c:v>0</c:v>
                </c:pt>
                <c:pt idx="13">
                  <c:v>0</c:v>
                </c:pt>
                <c:pt idx="14">
                  <c:v>0</c:v>
                </c:pt>
                <c:pt idx="15">
                  <c:v>0</c:v>
                </c:pt>
                <c:pt idx="16">
                  <c:v>0</c:v>
                </c:pt>
                <c:pt idx="17">
                  <c:v>0</c:v>
                </c:pt>
                <c:pt idx="18">
                  <c:v>0</c:v>
                </c:pt>
                <c:pt idx="19">
                  <c:v>3.6632332195850839</c:v>
                </c:pt>
                <c:pt idx="20">
                  <c:v>38.18346820475815</c:v>
                </c:pt>
                <c:pt idx="21">
                  <c:v>38.183468204758142</c:v>
                </c:pt>
                <c:pt idx="22">
                  <c:v>38.183463608815309</c:v>
                </c:pt>
                <c:pt idx="23">
                  <c:v>38.183463608815309</c:v>
                </c:pt>
                <c:pt idx="24">
                  <c:v>38.183463608815323</c:v>
                </c:pt>
                <c:pt idx="25">
                  <c:v>0.28758635365802548</c:v>
                </c:pt>
                <c:pt idx="26">
                  <c:v>29.260536165140458</c:v>
                </c:pt>
                <c:pt idx="27">
                  <c:v>103.1231276049334</c:v>
                </c:pt>
                <c:pt idx="28">
                  <c:v>103.12312760493342</c:v>
                </c:pt>
                <c:pt idx="29">
                  <c:v>103.12311777104185</c:v>
                </c:pt>
                <c:pt idx="30">
                  <c:v>103.12311777104179</c:v>
                </c:pt>
                <c:pt idx="31">
                  <c:v>103.12311777104181</c:v>
                </c:pt>
                <c:pt idx="32">
                  <c:v>0</c:v>
                </c:pt>
                <c:pt idx="33">
                  <c:v>0</c:v>
                </c:pt>
                <c:pt idx="34">
                  <c:v>0</c:v>
                </c:pt>
              </c:numCache>
            </c:numRef>
          </c:val>
          <c:extLst>
            <c:ext xmlns:c16="http://schemas.microsoft.com/office/drawing/2014/chart" uri="{C3380CC4-5D6E-409C-BE32-E72D297353CC}">
              <c16:uniqueId val="{0000000B-8037-8E45-83F5-082A2D7E6076}"/>
            </c:ext>
          </c:extLst>
        </c:ser>
        <c:ser>
          <c:idx val="3"/>
          <c:order val="3"/>
          <c:tx>
            <c:strRef>
              <c:f>SFB!$B$44</c:f>
              <c:strCache>
                <c:ptCount val="1"/>
                <c:pt idx="0">
                  <c:v>Municípios</c:v>
                </c:pt>
              </c:strCache>
            </c:strRef>
          </c:tx>
          <c:invertIfNegative val="0"/>
          <c:val>
            <c:numRef>
              <c:f>SFB!$E$44:$AM$44</c:f>
              <c:numCache>
                <c:formatCode>_(* #,##0_);_(* \(#,##0\);_(* "-"??_);_(@_)</c:formatCode>
                <c:ptCount val="35"/>
                <c:pt idx="0">
                  <c:v>764.96559522218058</c:v>
                </c:pt>
                <c:pt idx="1">
                  <c:v>764.96559522218058</c:v>
                </c:pt>
                <c:pt idx="2">
                  <c:v>764.96559522218035</c:v>
                </c:pt>
                <c:pt idx="3">
                  <c:v>764.96559522218035</c:v>
                </c:pt>
                <c:pt idx="4">
                  <c:v>680.8865595866464</c:v>
                </c:pt>
                <c:pt idx="5">
                  <c:v>680.88655958664606</c:v>
                </c:pt>
                <c:pt idx="6">
                  <c:v>380.88655958664617</c:v>
                </c:pt>
                <c:pt idx="7">
                  <c:v>0</c:v>
                </c:pt>
                <c:pt idx="8">
                  <c:v>0</c:v>
                </c:pt>
                <c:pt idx="9">
                  <c:v>0</c:v>
                </c:pt>
                <c:pt idx="10">
                  <c:v>0</c:v>
                </c:pt>
                <c:pt idx="11">
                  <c:v>0</c:v>
                </c:pt>
                <c:pt idx="12">
                  <c:v>0</c:v>
                </c:pt>
                <c:pt idx="13">
                  <c:v>0</c:v>
                </c:pt>
                <c:pt idx="14">
                  <c:v>0</c:v>
                </c:pt>
                <c:pt idx="15">
                  <c:v>0</c:v>
                </c:pt>
                <c:pt idx="16">
                  <c:v>0</c:v>
                </c:pt>
                <c:pt idx="17">
                  <c:v>0</c:v>
                </c:pt>
                <c:pt idx="18">
                  <c:v>0</c:v>
                </c:pt>
                <c:pt idx="19">
                  <c:v>3.6632332195850839</c:v>
                </c:pt>
                <c:pt idx="20">
                  <c:v>38.18346820475815</c:v>
                </c:pt>
                <c:pt idx="21">
                  <c:v>38.183468204758142</c:v>
                </c:pt>
                <c:pt idx="22">
                  <c:v>38.183463608815309</c:v>
                </c:pt>
                <c:pt idx="23">
                  <c:v>38.183463608815309</c:v>
                </c:pt>
                <c:pt idx="24">
                  <c:v>38.183463608815323</c:v>
                </c:pt>
                <c:pt idx="25">
                  <c:v>0.28758635365802548</c:v>
                </c:pt>
                <c:pt idx="26">
                  <c:v>29.260536165140458</c:v>
                </c:pt>
                <c:pt idx="27">
                  <c:v>103.1231276049334</c:v>
                </c:pt>
                <c:pt idx="28">
                  <c:v>103.12312760493342</c:v>
                </c:pt>
                <c:pt idx="29">
                  <c:v>103.12311777104185</c:v>
                </c:pt>
                <c:pt idx="30">
                  <c:v>103.12311777104179</c:v>
                </c:pt>
                <c:pt idx="31">
                  <c:v>103.12311777104181</c:v>
                </c:pt>
                <c:pt idx="32">
                  <c:v>0</c:v>
                </c:pt>
                <c:pt idx="33">
                  <c:v>0</c:v>
                </c:pt>
                <c:pt idx="34">
                  <c:v>0</c:v>
                </c:pt>
              </c:numCache>
            </c:numRef>
          </c:val>
          <c:extLst>
            <c:ext xmlns:c16="http://schemas.microsoft.com/office/drawing/2014/chart" uri="{C3380CC4-5D6E-409C-BE32-E72D297353CC}">
              <c16:uniqueId val="{0000000C-8037-8E45-83F5-082A2D7E6076}"/>
            </c:ext>
          </c:extLst>
        </c:ser>
        <c:ser>
          <c:idx val="4"/>
          <c:order val="4"/>
          <c:tx>
            <c:strRef>
              <c:f>SFB!$B$45</c:f>
              <c:strCache>
                <c:ptCount val="1"/>
                <c:pt idx="0">
                  <c:v>FNDF</c:v>
                </c:pt>
              </c:strCache>
            </c:strRef>
          </c:tx>
          <c:invertIfNegative val="0"/>
          <c:val>
            <c:numRef>
              <c:f>SFB!$E$45:$AM$45</c:f>
              <c:numCache>
                <c:formatCode>_(* #,##0_);_(* \(#,##0\);_(* "-"??_);_(@_)</c:formatCode>
                <c:ptCount val="35"/>
                <c:pt idx="0">
                  <c:v>764.96559522218058</c:v>
                </c:pt>
                <c:pt idx="1">
                  <c:v>764.96559522218058</c:v>
                </c:pt>
                <c:pt idx="2">
                  <c:v>764.96559522218035</c:v>
                </c:pt>
                <c:pt idx="3">
                  <c:v>764.96559522218035</c:v>
                </c:pt>
                <c:pt idx="4">
                  <c:v>680.8865595866464</c:v>
                </c:pt>
                <c:pt idx="5">
                  <c:v>680.88655958664606</c:v>
                </c:pt>
                <c:pt idx="6">
                  <c:v>380.88655958664617</c:v>
                </c:pt>
                <c:pt idx="7">
                  <c:v>0</c:v>
                </c:pt>
                <c:pt idx="8">
                  <c:v>0</c:v>
                </c:pt>
                <c:pt idx="9">
                  <c:v>0</c:v>
                </c:pt>
                <c:pt idx="10">
                  <c:v>0</c:v>
                </c:pt>
                <c:pt idx="11">
                  <c:v>0</c:v>
                </c:pt>
                <c:pt idx="12">
                  <c:v>0</c:v>
                </c:pt>
                <c:pt idx="13">
                  <c:v>0</c:v>
                </c:pt>
                <c:pt idx="14">
                  <c:v>0</c:v>
                </c:pt>
                <c:pt idx="15">
                  <c:v>0</c:v>
                </c:pt>
                <c:pt idx="16">
                  <c:v>0</c:v>
                </c:pt>
                <c:pt idx="17">
                  <c:v>0</c:v>
                </c:pt>
                <c:pt idx="18">
                  <c:v>0</c:v>
                </c:pt>
                <c:pt idx="19">
                  <c:v>3.6632332195850839</c:v>
                </c:pt>
                <c:pt idx="20">
                  <c:v>38.18346820475815</c:v>
                </c:pt>
                <c:pt idx="21">
                  <c:v>38.183468204758142</c:v>
                </c:pt>
                <c:pt idx="22">
                  <c:v>38.183463608815309</c:v>
                </c:pt>
                <c:pt idx="23">
                  <c:v>38.183463608815309</c:v>
                </c:pt>
                <c:pt idx="24">
                  <c:v>38.183463608815323</c:v>
                </c:pt>
                <c:pt idx="25">
                  <c:v>0.28758635365802548</c:v>
                </c:pt>
                <c:pt idx="26">
                  <c:v>29.260536165140458</c:v>
                </c:pt>
                <c:pt idx="27">
                  <c:v>103.1231276049334</c:v>
                </c:pt>
                <c:pt idx="28">
                  <c:v>103.12312760493342</c:v>
                </c:pt>
                <c:pt idx="29">
                  <c:v>103.12311777104185</c:v>
                </c:pt>
                <c:pt idx="30">
                  <c:v>103.12311777104179</c:v>
                </c:pt>
                <c:pt idx="31">
                  <c:v>103.12311777104181</c:v>
                </c:pt>
                <c:pt idx="32">
                  <c:v>0</c:v>
                </c:pt>
                <c:pt idx="33">
                  <c:v>0</c:v>
                </c:pt>
                <c:pt idx="34">
                  <c:v>0</c:v>
                </c:pt>
              </c:numCache>
            </c:numRef>
          </c:val>
          <c:extLst>
            <c:ext xmlns:c16="http://schemas.microsoft.com/office/drawing/2014/chart" uri="{C3380CC4-5D6E-409C-BE32-E72D297353CC}">
              <c16:uniqueId val="{0000000D-8037-8E45-83F5-082A2D7E6076}"/>
            </c:ext>
          </c:extLst>
        </c:ser>
        <c:dLbls>
          <c:showLegendKey val="0"/>
          <c:showVal val="0"/>
          <c:showCatName val="0"/>
          <c:showSerName val="0"/>
          <c:showPercent val="0"/>
          <c:showBubbleSize val="0"/>
        </c:dLbls>
        <c:gapWidth val="150"/>
        <c:overlap val="100"/>
        <c:axId val="212563848"/>
        <c:axId val="212562672"/>
      </c:barChart>
      <c:catAx>
        <c:axId val="212563848"/>
        <c:scaling>
          <c:orientation val="minMax"/>
        </c:scaling>
        <c:delete val="0"/>
        <c:axPos val="b"/>
        <c:numFmt formatCode="&quot;ANO&quot;\ #"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2562672"/>
        <c:crosses val="autoZero"/>
        <c:auto val="1"/>
        <c:lblAlgn val="ctr"/>
        <c:lblOffset val="100"/>
        <c:noMultiLvlLbl val="0"/>
      </c:catAx>
      <c:valAx>
        <c:axId val="21256267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2563848"/>
        <c:crosses val="autoZero"/>
        <c:crossBetween val="between"/>
      </c:valAx>
    </c:plotArea>
    <c:legend>
      <c:legendPos val="b"/>
      <c:layout>
        <c:manualLayout>
          <c:xMode val="edge"/>
          <c:yMode val="edge"/>
          <c:x val="7.9549132245584631E-2"/>
          <c:y val="0.9209198016052258"/>
          <c:w val="0.85394291073609163"/>
          <c:h val="5.833353072616876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Opex!$B$53</c:f>
              <c:strCache>
                <c:ptCount val="1"/>
                <c:pt idx="0">
                  <c:v>Custos e Despesas Variáveis</c:v>
                </c:pt>
              </c:strCache>
            </c:strRef>
          </c:tx>
          <c:spPr>
            <a:solidFill>
              <a:schemeClr val="accent1"/>
            </a:solidFill>
            <a:ln>
              <a:noFill/>
            </a:ln>
            <a:effectLst/>
          </c:spPr>
          <c:invertIfNegative val="0"/>
          <c:cat>
            <c:numRef>
              <c:f>Opex!$E$2:$AM$2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Opex!$E$53:$AM$53</c:f>
              <c:numCache>
                <c:formatCode>_(* #,##0_);_(* \(#,##0\);_(* "-"??_);_(@_)</c:formatCode>
                <c:ptCount val="35"/>
                <c:pt idx="0">
                  <c:v>5596.4998577101032</c:v>
                </c:pt>
                <c:pt idx="1">
                  <c:v>5596.4998577101032</c:v>
                </c:pt>
                <c:pt idx="2">
                  <c:v>5596.4998577101014</c:v>
                </c:pt>
                <c:pt idx="3">
                  <c:v>5596.4998577101014</c:v>
                </c:pt>
                <c:pt idx="4">
                  <c:v>4768.254814353947</c:v>
                </c:pt>
                <c:pt idx="5">
                  <c:v>4768.254814353947</c:v>
                </c:pt>
                <c:pt idx="6">
                  <c:v>4768.254814353947</c:v>
                </c:pt>
                <c:pt idx="7">
                  <c:v>0</c:v>
                </c:pt>
                <c:pt idx="8">
                  <c:v>13.663130999107059</c:v>
                </c:pt>
                <c:pt idx="9">
                  <c:v>34.405963244474449</c:v>
                </c:pt>
                <c:pt idx="10">
                  <c:v>105.25994236825559</c:v>
                </c:pt>
                <c:pt idx="11">
                  <c:v>150.51872877684627</c:v>
                </c:pt>
                <c:pt idx="12">
                  <c:v>292.94931391947131</c:v>
                </c:pt>
                <c:pt idx="13">
                  <c:v>449.68647849361861</c:v>
                </c:pt>
                <c:pt idx="14">
                  <c:v>671.36809895624276</c:v>
                </c:pt>
                <c:pt idx="15">
                  <c:v>698.90141308939769</c:v>
                </c:pt>
                <c:pt idx="16">
                  <c:v>813.7216962750008</c:v>
                </c:pt>
                <c:pt idx="17">
                  <c:v>813.7216962750008</c:v>
                </c:pt>
                <c:pt idx="18">
                  <c:v>943.26270506332253</c:v>
                </c:pt>
                <c:pt idx="19">
                  <c:v>963.53835671605384</c:v>
                </c:pt>
                <c:pt idx="20">
                  <c:v>1464.9067175694831</c:v>
                </c:pt>
                <c:pt idx="21">
                  <c:v>1464.9067175694831</c:v>
                </c:pt>
                <c:pt idx="22">
                  <c:v>1464.9066508184796</c:v>
                </c:pt>
                <c:pt idx="23">
                  <c:v>1464.9066508184794</c:v>
                </c:pt>
                <c:pt idx="24">
                  <c:v>1464.9066508184794</c:v>
                </c:pt>
                <c:pt idx="25">
                  <c:v>844.4006702707926</c:v>
                </c:pt>
                <c:pt idx="26">
                  <c:v>1158.762355450621</c:v>
                </c:pt>
                <c:pt idx="27">
                  <c:v>1960.184677576764</c:v>
                </c:pt>
                <c:pt idx="28">
                  <c:v>1960.184677576764</c:v>
                </c:pt>
                <c:pt idx="29">
                  <c:v>1960.184570877283</c:v>
                </c:pt>
                <c:pt idx="30">
                  <c:v>1960.1845708772826</c:v>
                </c:pt>
                <c:pt idx="31">
                  <c:v>1960.1845708772826</c:v>
                </c:pt>
                <c:pt idx="32">
                  <c:v>637.33324404353232</c:v>
                </c:pt>
                <c:pt idx="33">
                  <c:v>637.33324404353232</c:v>
                </c:pt>
                <c:pt idx="34">
                  <c:v>637.33324404353232</c:v>
                </c:pt>
              </c:numCache>
            </c:numRef>
          </c:val>
          <c:extLst>
            <c:ext xmlns:c16="http://schemas.microsoft.com/office/drawing/2014/chart" uri="{C3380CC4-5D6E-409C-BE32-E72D297353CC}">
              <c16:uniqueId val="{00000000-3665-5345-A7F7-6221161DA178}"/>
            </c:ext>
          </c:extLst>
        </c:ser>
        <c:ser>
          <c:idx val="1"/>
          <c:order val="1"/>
          <c:tx>
            <c:strRef>
              <c:f>Opex!$B$61</c:f>
              <c:strCache>
                <c:ptCount val="1"/>
                <c:pt idx="0">
                  <c:v>Outros Custos e Despesas </c:v>
                </c:pt>
              </c:strCache>
            </c:strRef>
          </c:tx>
          <c:spPr>
            <a:solidFill>
              <a:schemeClr val="accent2"/>
            </a:solidFill>
            <a:ln>
              <a:noFill/>
            </a:ln>
            <a:effectLst/>
          </c:spPr>
          <c:invertIfNegative val="0"/>
          <c:cat>
            <c:numRef>
              <c:f>Opex!$E$2:$AM$2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Opex!$E$61:$AM$61</c:f>
              <c:numCache>
                <c:formatCode>_(* #,##0_);_(* \(#,##0\);_(* "-"??_);_(@_)</c:formatCode>
                <c:ptCount val="35"/>
                <c:pt idx="0">
                  <c:v>2083.3888220295553</c:v>
                </c:pt>
                <c:pt idx="1">
                  <c:v>3815.3609473964507</c:v>
                </c:pt>
                <c:pt idx="2">
                  <c:v>4362.2978567613591</c:v>
                </c:pt>
                <c:pt idx="3">
                  <c:v>4271.1232991330644</c:v>
                </c:pt>
                <c:pt idx="4">
                  <c:v>4014.505711762421</c:v>
                </c:pt>
                <c:pt idx="5">
                  <c:v>4119.1802443249981</c:v>
                </c:pt>
                <c:pt idx="6">
                  <c:v>4083.0010677256605</c:v>
                </c:pt>
                <c:pt idx="7">
                  <c:v>2330.6530509418726</c:v>
                </c:pt>
                <c:pt idx="8">
                  <c:v>943.13600004035823</c:v>
                </c:pt>
                <c:pt idx="9">
                  <c:v>481.41760483844917</c:v>
                </c:pt>
                <c:pt idx="10">
                  <c:v>389.09163084612652</c:v>
                </c:pt>
                <c:pt idx="11">
                  <c:v>328.28431548511401</c:v>
                </c:pt>
                <c:pt idx="12">
                  <c:v>304.69753693355318</c:v>
                </c:pt>
                <c:pt idx="13">
                  <c:v>286.44748141512559</c:v>
                </c:pt>
                <c:pt idx="14">
                  <c:v>293.69818680201053</c:v>
                </c:pt>
                <c:pt idx="15">
                  <c:v>262.50207717666257</c:v>
                </c:pt>
                <c:pt idx="16">
                  <c:v>262.50752655315262</c:v>
                </c:pt>
                <c:pt idx="17">
                  <c:v>225.38902368896549</c:v>
                </c:pt>
                <c:pt idx="18">
                  <c:v>242.04960713049988</c:v>
                </c:pt>
                <c:pt idx="19">
                  <c:v>255.38381803574697</c:v>
                </c:pt>
                <c:pt idx="20">
                  <c:v>319.8660193793645</c:v>
                </c:pt>
                <c:pt idx="21">
                  <c:v>319.8660193793645</c:v>
                </c:pt>
                <c:pt idx="22">
                  <c:v>319.86601079435599</c:v>
                </c:pt>
                <c:pt idx="23">
                  <c:v>319.86601079435593</c:v>
                </c:pt>
                <c:pt idx="24">
                  <c:v>319.86601079435593</c:v>
                </c:pt>
                <c:pt idx="25">
                  <c:v>249.07826591632625</c:v>
                </c:pt>
                <c:pt idx="26">
                  <c:v>303.19839528580974</c:v>
                </c:pt>
                <c:pt idx="27">
                  <c:v>441.17029770848404</c:v>
                </c:pt>
                <c:pt idx="28">
                  <c:v>441.17029770848404</c:v>
                </c:pt>
                <c:pt idx="29">
                  <c:v>441.17027933922969</c:v>
                </c:pt>
                <c:pt idx="30">
                  <c:v>441.17027933922964</c:v>
                </c:pt>
                <c:pt idx="31">
                  <c:v>441.17027933922964</c:v>
                </c:pt>
                <c:pt idx="32">
                  <c:v>213.42978703374644</c:v>
                </c:pt>
                <c:pt idx="33">
                  <c:v>213.42978703374644</c:v>
                </c:pt>
                <c:pt idx="34">
                  <c:v>213.42978703374644</c:v>
                </c:pt>
              </c:numCache>
            </c:numRef>
          </c:val>
          <c:extLst>
            <c:ext xmlns:c16="http://schemas.microsoft.com/office/drawing/2014/chart" uri="{C3380CC4-5D6E-409C-BE32-E72D297353CC}">
              <c16:uniqueId val="{00000003-3665-5345-A7F7-6221161DA178}"/>
            </c:ext>
          </c:extLst>
        </c:ser>
        <c:dLbls>
          <c:showLegendKey val="0"/>
          <c:showVal val="0"/>
          <c:showCatName val="0"/>
          <c:showSerName val="0"/>
          <c:showPercent val="0"/>
          <c:showBubbleSize val="0"/>
        </c:dLbls>
        <c:gapWidth val="150"/>
        <c:overlap val="100"/>
        <c:axId val="215668712"/>
        <c:axId val="215670280"/>
      </c:barChart>
      <c:catAx>
        <c:axId val="215668712"/>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5670280"/>
        <c:crosses val="autoZero"/>
        <c:auto val="1"/>
        <c:lblAlgn val="ctr"/>
        <c:lblOffset val="100"/>
        <c:noMultiLvlLbl val="0"/>
      </c:catAx>
      <c:valAx>
        <c:axId val="215670280"/>
        <c:scaling>
          <c:orientation val="minMax"/>
        </c:scaling>
        <c:delete val="0"/>
        <c:axPos val="l"/>
        <c:numFmt formatCode="_(* #,##0_);_(* \(#,##0\);_(* &quot;-&quot;??_);_(@_)"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5668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r>
              <a:rPr lang="pt-BR" b="1"/>
              <a:t>Capex</a:t>
            </a:r>
            <a:r>
              <a:rPr lang="pt-BR" b="1" baseline="0"/>
              <a:t> (valores em R$ 1.000)</a:t>
            </a:r>
            <a:endParaRPr lang="pt-BR" b="1"/>
          </a:p>
        </c:rich>
      </c:tx>
      <c:overlay val="1"/>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pt-BR"/>
        </a:p>
      </c:txPr>
    </c:title>
    <c:autoTitleDeleted val="0"/>
    <c:plotArea>
      <c:layout>
        <c:manualLayout>
          <c:layoutTarget val="inner"/>
          <c:xMode val="edge"/>
          <c:yMode val="edge"/>
          <c:x val="7.3887481152621878E-2"/>
          <c:y val="2.6199770378874856E-2"/>
          <c:w val="0.91148485927291001"/>
          <c:h val="0.77706446567887399"/>
        </c:manualLayout>
      </c:layout>
      <c:barChart>
        <c:barDir val="col"/>
        <c:grouping val="stacked"/>
        <c:varyColors val="0"/>
        <c:ser>
          <c:idx val="0"/>
          <c:order val="0"/>
          <c:tx>
            <c:strRef>
              <c:f>INV!$D$69</c:f>
              <c:strCache>
                <c:ptCount val="1"/>
                <c:pt idx="0">
                  <c:v> 1 - Infraestrutura </c:v>
                </c:pt>
              </c:strCache>
            </c:strRef>
          </c:tx>
          <c:spPr>
            <a:solidFill>
              <a:srgbClr val="002060"/>
            </a:solidFill>
            <a:ln w="44450">
              <a:solidFill>
                <a:srgbClr val="002060"/>
              </a:solidFill>
            </a:ln>
            <a:effectLst/>
          </c:spPr>
          <c:invertIfNegative val="0"/>
          <c:cat>
            <c:numRef>
              <c:f>INV!$E$2:$AM$2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INV!$E$65:$AM$65</c:f>
              <c:numCache>
                <c:formatCode>#,##0</c:formatCode>
                <c:ptCount val="35"/>
                <c:pt idx="0">
                  <c:v>923.14847178467392</c:v>
                </c:pt>
                <c:pt idx="1">
                  <c:v>1274.8240800835977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926F-E84D-A69C-B3699666598D}"/>
            </c:ext>
          </c:extLst>
        </c:ser>
        <c:ser>
          <c:idx val="1"/>
          <c:order val="1"/>
          <c:tx>
            <c:strRef>
              <c:f>INV!$D$70</c:f>
              <c:strCache>
                <c:ptCount val="1"/>
                <c:pt idx="0">
                  <c:v>  Proteção/Combate a Incêndios </c:v>
                </c:pt>
              </c:strCache>
            </c:strRef>
          </c:tx>
          <c:spPr>
            <a:solidFill>
              <a:srgbClr val="FF0000"/>
            </a:solidFill>
            <a:ln w="47625">
              <a:solidFill>
                <a:srgbClr val="FF0000"/>
              </a:solidFill>
            </a:ln>
            <a:effectLst/>
          </c:spPr>
          <c:invertIfNegative val="0"/>
          <c:cat>
            <c:numRef>
              <c:f>INV!$E$2:$AM$2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INV!$E$66:$AM$66</c:f>
              <c:numCache>
                <c:formatCode>#,##0</c:formatCode>
                <c:ptCount val="35"/>
                <c:pt idx="0">
                  <c:v>606.90919223019841</c:v>
                </c:pt>
                <c:pt idx="1">
                  <c:v>0</c:v>
                </c:pt>
                <c:pt idx="2">
                  <c:v>0</c:v>
                </c:pt>
                <c:pt idx="3">
                  <c:v>0</c:v>
                </c:pt>
                <c:pt idx="4">
                  <c:v>0</c:v>
                </c:pt>
                <c:pt idx="5">
                  <c:v>74.500990087383329</c:v>
                </c:pt>
                <c:pt idx="6">
                  <c:v>0</c:v>
                </c:pt>
                <c:pt idx="7">
                  <c:v>0</c:v>
                </c:pt>
                <c:pt idx="8">
                  <c:v>228.13933559561735</c:v>
                </c:pt>
                <c:pt idx="9">
                  <c:v>0</c:v>
                </c:pt>
                <c:pt idx="10">
                  <c:v>126.88001658660863</c:v>
                </c:pt>
                <c:pt idx="11">
                  <c:v>0</c:v>
                </c:pt>
                <c:pt idx="12">
                  <c:v>0</c:v>
                </c:pt>
                <c:pt idx="13">
                  <c:v>0</c:v>
                </c:pt>
                <c:pt idx="14">
                  <c:v>0</c:v>
                </c:pt>
                <c:pt idx="15">
                  <c:v>74.500990087383329</c:v>
                </c:pt>
                <c:pt idx="16">
                  <c:v>228.13933559561735</c:v>
                </c:pt>
                <c:pt idx="17">
                  <c:v>0</c:v>
                </c:pt>
                <c:pt idx="18">
                  <c:v>0</c:v>
                </c:pt>
                <c:pt idx="19">
                  <c:v>0</c:v>
                </c:pt>
                <c:pt idx="20">
                  <c:v>126.88001658660863</c:v>
                </c:pt>
                <c:pt idx="21">
                  <c:v>0</c:v>
                </c:pt>
                <c:pt idx="22">
                  <c:v>0</c:v>
                </c:pt>
                <c:pt idx="23">
                  <c:v>0</c:v>
                </c:pt>
                <c:pt idx="24">
                  <c:v>228.13933559561735</c:v>
                </c:pt>
                <c:pt idx="25">
                  <c:v>74.500990087383329</c:v>
                </c:pt>
                <c:pt idx="26">
                  <c:v>0</c:v>
                </c:pt>
                <c:pt idx="27">
                  <c:v>0</c:v>
                </c:pt>
                <c:pt idx="28">
                  <c:v>0</c:v>
                </c:pt>
                <c:pt idx="29">
                  <c:v>0</c:v>
                </c:pt>
                <c:pt idx="30">
                  <c:v>126.88001658660863</c:v>
                </c:pt>
                <c:pt idx="31">
                  <c:v>0</c:v>
                </c:pt>
                <c:pt idx="32">
                  <c:v>228.13933559561735</c:v>
                </c:pt>
                <c:pt idx="33">
                  <c:v>0</c:v>
                </c:pt>
                <c:pt idx="34">
                  <c:v>0</c:v>
                </c:pt>
              </c:numCache>
            </c:numRef>
          </c:val>
          <c:extLst>
            <c:ext xmlns:c16="http://schemas.microsoft.com/office/drawing/2014/chart" uri="{C3380CC4-5D6E-409C-BE32-E72D297353CC}">
              <c16:uniqueId val="{00000001-926F-E84D-A69C-B3699666598D}"/>
            </c:ext>
          </c:extLst>
        </c:ser>
        <c:ser>
          <c:idx val="2"/>
          <c:order val="2"/>
          <c:tx>
            <c:strRef>
              <c:f>INV!$D$71</c:f>
              <c:strCache>
                <c:ptCount val="1"/>
                <c:pt idx="0">
                  <c:v>  Desapropriação </c:v>
                </c:pt>
              </c:strCache>
            </c:strRef>
          </c:tx>
          <c:spPr>
            <a:solidFill>
              <a:schemeClr val="accent3"/>
            </a:solidFill>
            <a:ln>
              <a:noFill/>
            </a:ln>
            <a:effectLst/>
          </c:spPr>
          <c:invertIfNegative val="0"/>
          <c:val>
            <c:numRef>
              <c:f>INV!$E$71:$AM$71</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8DAE-684F-869B-B632907BA374}"/>
            </c:ext>
          </c:extLst>
        </c:ser>
        <c:dLbls>
          <c:showLegendKey val="0"/>
          <c:showVal val="0"/>
          <c:showCatName val="0"/>
          <c:showSerName val="0"/>
          <c:showPercent val="0"/>
          <c:showBubbleSize val="0"/>
        </c:dLbls>
        <c:gapWidth val="150"/>
        <c:overlap val="100"/>
        <c:axId val="216161784"/>
        <c:axId val="216164920"/>
      </c:barChart>
      <c:catAx>
        <c:axId val="216161784"/>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crossAx val="216164920"/>
        <c:crosses val="autoZero"/>
        <c:auto val="1"/>
        <c:lblAlgn val="ctr"/>
        <c:lblOffset val="100"/>
        <c:noMultiLvlLbl val="0"/>
      </c:catAx>
      <c:valAx>
        <c:axId val="216164920"/>
        <c:scaling>
          <c:orientation val="minMax"/>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crossAx val="216161784"/>
        <c:crosses val="autoZero"/>
        <c:crossBetween val="between"/>
      </c:valAx>
      <c:spPr>
        <a:noFill/>
        <a:ln>
          <a:noFill/>
        </a:ln>
        <a:effectLst/>
      </c:spPr>
    </c:plotArea>
    <c:legend>
      <c:legendPos val="b"/>
      <c:layout>
        <c:manualLayout>
          <c:xMode val="edge"/>
          <c:yMode val="edge"/>
          <c:x val="0"/>
          <c:y val="0.94330256651328459"/>
          <c:w val="0.53143861746210985"/>
          <c:h val="4.003316407070494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numRef>
              <c:f>DEPR!$E$2:$AM$2</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DEPR!$E$1981:$AM$1981</c:f>
              <c:numCache>
                <c:formatCode>#,##0</c:formatCode>
                <c:ptCount val="35"/>
                <c:pt idx="0">
                  <c:v>0</c:v>
                </c:pt>
                <c:pt idx="1">
                  <c:v>153.16313188449965</c:v>
                </c:pt>
                <c:pt idx="2">
                  <c:v>204.15609508784354</c:v>
                </c:pt>
                <c:pt idx="3">
                  <c:v>204.15609508784354</c:v>
                </c:pt>
                <c:pt idx="4">
                  <c:v>204.15609508784354</c:v>
                </c:pt>
                <c:pt idx="5">
                  <c:v>204.15609508784354</c:v>
                </c:pt>
                <c:pt idx="6">
                  <c:v>102.81910009220752</c:v>
                </c:pt>
                <c:pt idx="7">
                  <c:v>102.81910009220752</c:v>
                </c:pt>
                <c:pt idx="8">
                  <c:v>102.81910009220752</c:v>
                </c:pt>
                <c:pt idx="9">
                  <c:v>148.44696721133099</c:v>
                </c:pt>
                <c:pt idx="10">
                  <c:v>148.44696721133099</c:v>
                </c:pt>
                <c:pt idx="11">
                  <c:v>158.92277251117605</c:v>
                </c:pt>
                <c:pt idx="12">
                  <c:v>158.92277251117605</c:v>
                </c:pt>
                <c:pt idx="13">
                  <c:v>158.92277251117605</c:v>
                </c:pt>
                <c:pt idx="14">
                  <c:v>113.29490539205258</c:v>
                </c:pt>
                <c:pt idx="15">
                  <c:v>113.29490539205258</c:v>
                </c:pt>
                <c:pt idx="16">
                  <c:v>102.81910009220752</c:v>
                </c:pt>
                <c:pt idx="17">
                  <c:v>148.44696721133099</c:v>
                </c:pt>
                <c:pt idx="18">
                  <c:v>148.44696721133099</c:v>
                </c:pt>
                <c:pt idx="19">
                  <c:v>148.44696721133099</c:v>
                </c:pt>
                <c:pt idx="20">
                  <c:v>148.44696721133099</c:v>
                </c:pt>
                <c:pt idx="21">
                  <c:v>158.92277251117605</c:v>
                </c:pt>
                <c:pt idx="22">
                  <c:v>113.29490539205258</c:v>
                </c:pt>
                <c:pt idx="23">
                  <c:v>113.29490539205258</c:v>
                </c:pt>
                <c:pt idx="24">
                  <c:v>113.29490539205258</c:v>
                </c:pt>
                <c:pt idx="25">
                  <c:v>158.92277251117605</c:v>
                </c:pt>
                <c:pt idx="26">
                  <c:v>112.09265561026928</c:v>
                </c:pt>
                <c:pt idx="27">
                  <c:v>61.099692406925364</c:v>
                </c:pt>
                <c:pt idx="28">
                  <c:v>61.099692406925364</c:v>
                </c:pt>
                <c:pt idx="29">
                  <c:v>61.099692406925364</c:v>
                </c:pt>
                <c:pt idx="30">
                  <c:v>15.471825287801884</c:v>
                </c:pt>
                <c:pt idx="31">
                  <c:v>37.436276849904353</c:v>
                </c:pt>
                <c:pt idx="32">
                  <c:v>37.436276849904353</c:v>
                </c:pt>
                <c:pt idx="33">
                  <c:v>151.50594464771308</c:v>
                </c:pt>
                <c:pt idx="34">
                  <c:v>151.50594464771308</c:v>
                </c:pt>
              </c:numCache>
            </c:numRef>
          </c:val>
          <c:extLst>
            <c:ext xmlns:c16="http://schemas.microsoft.com/office/drawing/2014/chart" uri="{C3380CC4-5D6E-409C-BE32-E72D297353CC}">
              <c16:uniqueId val="{00000000-3FF8-4448-AA43-D13BE97C22B5}"/>
            </c:ext>
          </c:extLst>
        </c:ser>
        <c:dLbls>
          <c:showLegendKey val="0"/>
          <c:showVal val="0"/>
          <c:showCatName val="0"/>
          <c:showSerName val="0"/>
          <c:showPercent val="0"/>
          <c:showBubbleSize val="0"/>
        </c:dLbls>
        <c:gapWidth val="219"/>
        <c:overlap val="-27"/>
        <c:axId val="216163744"/>
        <c:axId val="216162568"/>
      </c:barChart>
      <c:catAx>
        <c:axId val="216163744"/>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6162568"/>
        <c:crosses val="autoZero"/>
        <c:auto val="1"/>
        <c:lblAlgn val="ctr"/>
        <c:lblOffset val="100"/>
        <c:noMultiLvlLbl val="0"/>
      </c:catAx>
      <c:valAx>
        <c:axId val="216162568"/>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61637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Times New Roman" panose="02020603050405020304" pitchFamily="18" charset="0"/>
                <a:ea typeface="+mn-ea"/>
                <a:cs typeface="Times New Roman" panose="02020603050405020304" pitchFamily="18" charset="0"/>
              </a:defRPr>
            </a:pPr>
            <a:r>
              <a:rPr lang="pt-BR" sz="1050" b="1"/>
              <a:t>FC Projeto e FC Acionista Acumulados (em R$ 1.000)</a:t>
            </a:r>
          </a:p>
        </c:rich>
      </c:tx>
      <c:overlay val="1"/>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Times New Roman" panose="02020603050405020304" pitchFamily="18" charset="0"/>
              <a:ea typeface="+mn-ea"/>
              <a:cs typeface="Times New Roman" panose="02020603050405020304" pitchFamily="18" charset="0"/>
            </a:defRPr>
          </a:pPr>
          <a:endParaRPr lang="pt-BR"/>
        </a:p>
      </c:txPr>
    </c:title>
    <c:autoTitleDeleted val="0"/>
    <c:plotArea>
      <c:layout/>
      <c:barChart>
        <c:barDir val="col"/>
        <c:grouping val="clustered"/>
        <c:varyColors val="0"/>
        <c:ser>
          <c:idx val="0"/>
          <c:order val="0"/>
          <c:tx>
            <c:strRef>
              <c:f>Controle!$B$111</c:f>
              <c:strCache>
                <c:ptCount val="1"/>
                <c:pt idx="0">
                  <c:v>Fluxo de caixa do projeto acumulado</c:v>
                </c:pt>
              </c:strCache>
            </c:strRef>
          </c:tx>
          <c:spPr>
            <a:solidFill>
              <a:schemeClr val="tx2"/>
            </a:solidFill>
            <a:ln>
              <a:noFill/>
            </a:ln>
            <a:effectLst/>
          </c:spPr>
          <c:invertIfNegative val="0"/>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[0]!FC_Projeto_Acum</c:f>
              <c:numCache>
                <c:formatCode>_(* #,##0_);_(* \(#,##0\);_(* "-"??_);_(@_)</c:formatCode>
                <c:ptCount val="35"/>
                <c:pt idx="0">
                  <c:v>-1104.1373565003169</c:v>
                </c:pt>
                <c:pt idx="1">
                  <c:v>279.80660900001658</c:v>
                </c:pt>
                <c:pt idx="2">
                  <c:v>2355.8547490943897</c:v>
                </c:pt>
                <c:pt idx="3">
                  <c:v>4487.6268097618813</c:v>
                </c:pt>
                <c:pt idx="4">
                  <c:v>5471.3273858551847</c:v>
                </c:pt>
                <c:pt idx="5">
                  <c:v>6485.6669105646715</c:v>
                </c:pt>
                <c:pt idx="6">
                  <c:v>9115.8251304134119</c:v>
                </c:pt>
                <c:pt idx="7">
                  <c:v>4450.4144651545794</c:v>
                </c:pt>
                <c:pt idx="8">
                  <c:v>1351.1849571301491</c:v>
                </c:pt>
                <c:pt idx="9">
                  <c:v>-500.04010924056843</c:v>
                </c:pt>
                <c:pt idx="10">
                  <c:v>-2207.7937293919595</c:v>
                </c:pt>
                <c:pt idx="11">
                  <c:v>-3698.0683631474949</c:v>
                </c:pt>
                <c:pt idx="12">
                  <c:v>-5075.1848357178169</c:v>
                </c:pt>
                <c:pt idx="13">
                  <c:v>-6329.9265593141781</c:v>
                </c:pt>
                <c:pt idx="14">
                  <c:v>-7514.8278580592405</c:v>
                </c:pt>
                <c:pt idx="15">
                  <c:v>-8623.2277082535456</c:v>
                </c:pt>
                <c:pt idx="16">
                  <c:v>-9820.1636065989751</c:v>
                </c:pt>
                <c:pt idx="17">
                  <c:v>-10754.02852918986</c:v>
                </c:pt>
                <c:pt idx="18">
                  <c:v>-11320.513379567114</c:v>
                </c:pt>
                <c:pt idx="19">
                  <c:v>-11522.24731264929</c:v>
                </c:pt>
                <c:pt idx="20">
                  <c:v>-10598.55650672437</c:v>
                </c:pt>
                <c:pt idx="21">
                  <c:v>-9516.9460247406623</c:v>
                </c:pt>
                <c:pt idx="22">
                  <c:v>-8435.3357072948838</c:v>
                </c:pt>
                <c:pt idx="23">
                  <c:v>-7353.7253939033653</c:v>
                </c:pt>
                <c:pt idx="24">
                  <c:v>-6500.2544161074647</c:v>
                </c:pt>
                <c:pt idx="25">
                  <c:v>-6789.2160442552968</c:v>
                </c:pt>
                <c:pt idx="26">
                  <c:v>-5890.6449674976539</c:v>
                </c:pt>
                <c:pt idx="27">
                  <c:v>-2059.1970743400434</c:v>
                </c:pt>
                <c:pt idx="28">
                  <c:v>1852.4828855587134</c:v>
                </c:pt>
                <c:pt idx="29">
                  <c:v>5764.1624592774551</c:v>
                </c:pt>
                <c:pt idx="30">
                  <c:v>9548.9620057276807</c:v>
                </c:pt>
                <c:pt idx="31">
                  <c:v>13460.641568764513</c:v>
                </c:pt>
                <c:pt idx="32">
                  <c:v>12253.686544940865</c:v>
                </c:pt>
                <c:pt idx="33">
                  <c:v>11135.229652899194</c:v>
                </c:pt>
                <c:pt idx="34">
                  <c:v>10016.772760857522</c:v>
                </c:pt>
              </c:numCache>
            </c:numRef>
          </c:val>
          <c:extLst>
            <c:ext xmlns:c16="http://schemas.microsoft.com/office/drawing/2014/chart" uri="{C3380CC4-5D6E-409C-BE32-E72D297353CC}">
              <c16:uniqueId val="{00000000-3248-0C44-A9C3-EDDC3D9E827F}"/>
            </c:ext>
          </c:extLst>
        </c:ser>
        <c:ser>
          <c:idx val="1"/>
          <c:order val="1"/>
          <c:tx>
            <c:strRef>
              <c:f>Controle!$B$112</c:f>
              <c:strCache>
                <c:ptCount val="1"/>
                <c:pt idx="0">
                  <c:v>Fluxo de caixa do acionista acumulado</c:v>
                </c:pt>
              </c:strCache>
            </c:strRef>
          </c:tx>
          <c:spPr>
            <a:solidFill>
              <a:schemeClr val="accent2"/>
            </a:solidFill>
            <a:ln>
              <a:noFill/>
            </a:ln>
            <a:effectLst/>
          </c:spPr>
          <c:invertIfNegative val="0"/>
          <c:cat>
            <c:numRef>
              <c:f>[0]!Anos</c:f>
              <c:numCache>
                <c:formatCode>"ANO"\ #</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[0]!FC_Acionista_Acum</c:f>
              <c:numCache>
                <c:formatCode>_(* #,##0_);_(* \(#,##0\);_(* "-"??_);_(@_)</c:formatCode>
                <c:ptCount val="35"/>
                <c:pt idx="0">
                  <c:v>746.86956025667405</c:v>
                </c:pt>
                <c:pt idx="1">
                  <c:v>1664.1657732203605</c:v>
                </c:pt>
                <c:pt idx="2">
                  <c:v>3051.4540636882284</c:v>
                </c:pt>
                <c:pt idx="3">
                  <c:v>4517.7198708415926</c:v>
                </c:pt>
                <c:pt idx="4">
                  <c:v>5501.4204469348961</c:v>
                </c:pt>
                <c:pt idx="5">
                  <c:v>6515.7599716443829</c:v>
                </c:pt>
                <c:pt idx="6">
                  <c:v>9145.9181914931232</c:v>
                </c:pt>
                <c:pt idx="7">
                  <c:v>4480.5075262342907</c:v>
                </c:pt>
                <c:pt idx="8">
                  <c:v>1381.2780182098604</c:v>
                </c:pt>
                <c:pt idx="9">
                  <c:v>-469.94704816085709</c:v>
                </c:pt>
                <c:pt idx="10">
                  <c:v>-2177.7006683122481</c:v>
                </c:pt>
                <c:pt idx="11">
                  <c:v>-3667.9753020677836</c:v>
                </c:pt>
                <c:pt idx="12">
                  <c:v>-5045.0917746381056</c:v>
                </c:pt>
                <c:pt idx="13">
                  <c:v>-6299.8334982344668</c:v>
                </c:pt>
                <c:pt idx="14">
                  <c:v>-7484.7347969795292</c:v>
                </c:pt>
                <c:pt idx="15">
                  <c:v>-8593.1346471738343</c:v>
                </c:pt>
                <c:pt idx="16">
                  <c:v>-9790.0705455192638</c:v>
                </c:pt>
                <c:pt idx="17">
                  <c:v>-10723.935468110149</c:v>
                </c:pt>
                <c:pt idx="18">
                  <c:v>-11290.420318487402</c:v>
                </c:pt>
                <c:pt idx="19">
                  <c:v>-11492.154251569578</c:v>
                </c:pt>
                <c:pt idx="20">
                  <c:v>-10568.463445644658</c:v>
                </c:pt>
                <c:pt idx="21">
                  <c:v>-9486.852963660951</c:v>
                </c:pt>
                <c:pt idx="22">
                  <c:v>-8405.2426462151725</c:v>
                </c:pt>
                <c:pt idx="23">
                  <c:v>-7323.632332823654</c:v>
                </c:pt>
                <c:pt idx="24">
                  <c:v>-6470.1613550277534</c:v>
                </c:pt>
                <c:pt idx="25">
                  <c:v>-6759.1229831755854</c:v>
                </c:pt>
                <c:pt idx="26">
                  <c:v>-5860.5519064179425</c:v>
                </c:pt>
                <c:pt idx="27">
                  <c:v>-2029.1040132603321</c:v>
                </c:pt>
                <c:pt idx="28">
                  <c:v>1882.5759466384247</c:v>
                </c:pt>
                <c:pt idx="29">
                  <c:v>5794.2555203571665</c:v>
                </c:pt>
                <c:pt idx="30">
                  <c:v>9579.055066807392</c:v>
                </c:pt>
                <c:pt idx="31">
                  <c:v>13490.734629844224</c:v>
                </c:pt>
                <c:pt idx="32">
                  <c:v>12283.779606020576</c:v>
                </c:pt>
                <c:pt idx="33">
                  <c:v>11165.322713978905</c:v>
                </c:pt>
                <c:pt idx="34">
                  <c:v>10046.865821937234</c:v>
                </c:pt>
              </c:numCache>
            </c:numRef>
          </c:val>
          <c:extLst>
            <c:ext xmlns:c16="http://schemas.microsoft.com/office/drawing/2014/chart" uri="{C3380CC4-5D6E-409C-BE32-E72D297353CC}">
              <c16:uniqueId val="{00000002-3248-0C44-A9C3-EDDC3D9E827F}"/>
            </c:ext>
          </c:extLst>
        </c:ser>
        <c:dLbls>
          <c:showLegendKey val="0"/>
          <c:showVal val="0"/>
          <c:showCatName val="0"/>
          <c:showSerName val="0"/>
          <c:showPercent val="0"/>
          <c:showBubbleSize val="0"/>
        </c:dLbls>
        <c:gapWidth val="219"/>
        <c:overlap val="-27"/>
        <c:axId val="209658784"/>
        <c:axId val="209659568"/>
      </c:barChart>
      <c:catAx>
        <c:axId val="209658784"/>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crossAx val="209659568"/>
        <c:crosses val="autoZero"/>
        <c:auto val="1"/>
        <c:lblAlgn val="ctr"/>
        <c:lblOffset val="100"/>
        <c:noMultiLvlLbl val="0"/>
      </c:catAx>
      <c:valAx>
        <c:axId val="209659568"/>
        <c:scaling>
          <c:orientation val="minMax"/>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crossAx val="209658784"/>
        <c:crosses val="autoZero"/>
        <c:crossBetween val="between"/>
      </c:valAx>
      <c:spPr>
        <a:noFill/>
        <a:ln>
          <a:noFill/>
        </a:ln>
        <a:effectLst/>
      </c:spPr>
    </c:plotArea>
    <c:legend>
      <c:legendPos val="b"/>
      <c:layout>
        <c:manualLayout>
          <c:xMode val="edge"/>
          <c:yMode val="edge"/>
          <c:x val="1.4881295144148314E-2"/>
          <c:y val="0.9232255817039724"/>
          <c:w val="0.97222453463189917"/>
          <c:h val="5.570700256569052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numRef>
              <c:f>BP!$E$2:$AH$2</c:f>
              <c:numCache>
                <c:formatCode>"ANO"\ #</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BP!$E$43:$AH$43</c:f>
              <c:numCache>
                <c:formatCode>#,##0</c:formatCode>
                <c:ptCount val="30"/>
                <c:pt idx="0">
                  <c:v>0</c:v>
                </c:pt>
                <c:pt idx="1">
                  <c:v>145.82798427544478</c:v>
                </c:pt>
                <c:pt idx="2">
                  <c:v>188.06002270013698</c:v>
                </c:pt>
                <c:pt idx="3">
                  <c:v>182.58254631081263</c:v>
                </c:pt>
                <c:pt idx="4">
                  <c:v>177.26460806875011</c:v>
                </c:pt>
                <c:pt idx="5">
                  <c:v>172.10156123179624</c:v>
                </c:pt>
                <c:pt idx="6">
                  <c:v>84.150951996791633</c:v>
                </c:pt>
                <c:pt idx="7">
                  <c:v>81.699953394943336</c:v>
                </c:pt>
                <c:pt idx="8">
                  <c:v>79.320343101886735</c:v>
                </c:pt>
                <c:pt idx="9">
                  <c:v>111.18466458739046</c:v>
                </c:pt>
                <c:pt idx="10">
                  <c:v>107.94627629843734</c:v>
                </c:pt>
                <c:pt idx="11">
                  <c:v>112.19803335252023</c:v>
                </c:pt>
                <c:pt idx="12">
                  <c:v>108.93012946846625</c:v>
                </c:pt>
                <c:pt idx="13">
                  <c:v>105.75740725093809</c:v>
                </c:pt>
                <c:pt idx="14">
                  <c:v>73.197764639072645</c:v>
                </c:pt>
                <c:pt idx="15">
                  <c:v>71.06579091172101</c:v>
                </c:pt>
                <c:pt idx="16">
                  <c:v>62.616211313579065</c:v>
                </c:pt>
                <c:pt idx="17">
                  <c:v>87.770200939383642</c:v>
                </c:pt>
                <c:pt idx="18">
                  <c:v>85.213787319789944</c:v>
                </c:pt>
                <c:pt idx="19">
                  <c:v>82.731832349310622</c:v>
                </c:pt>
                <c:pt idx="20">
                  <c:v>80.322167329427785</c:v>
                </c:pt>
                <c:pt idx="21">
                  <c:v>83.485873880990084</c:v>
                </c:pt>
                <c:pt idx="22">
                  <c:v>57.782991337222001</c:v>
                </c:pt>
                <c:pt idx="23">
                  <c:v>56.099991589535918</c:v>
                </c:pt>
                <c:pt idx="24">
                  <c:v>54.466011251976624</c:v>
                </c:pt>
                <c:pt idx="25">
                  <c:v>74.176117627182393</c:v>
                </c:pt>
                <c:pt idx="26">
                  <c:v>50.794641464094433</c:v>
                </c:pt>
                <c:pt idx="27">
                  <c:v>26.880821694429876</c:v>
                </c:pt>
                <c:pt idx="28">
                  <c:v>26.09788514022318</c:v>
                </c:pt>
                <c:pt idx="29">
                  <c:v>25.337752563323473</c:v>
                </c:pt>
              </c:numCache>
            </c:numRef>
          </c:val>
          <c:extLst>
            <c:ext xmlns:c16="http://schemas.microsoft.com/office/drawing/2014/chart" uri="{C3380CC4-5D6E-409C-BE32-E72D297353CC}">
              <c16:uniqueId val="{00000000-8365-6642-BFB7-3004727B335C}"/>
            </c:ext>
          </c:extLst>
        </c:ser>
        <c:dLbls>
          <c:showLegendKey val="0"/>
          <c:showVal val="0"/>
          <c:showCatName val="0"/>
          <c:showSerName val="0"/>
          <c:showPercent val="0"/>
          <c:showBubbleSize val="0"/>
        </c:dLbls>
        <c:gapWidth val="150"/>
        <c:axId val="216161000"/>
        <c:axId val="216164136"/>
      </c:barChart>
      <c:catAx>
        <c:axId val="216161000"/>
        <c:scaling>
          <c:orientation val="minMax"/>
        </c:scaling>
        <c:delete val="0"/>
        <c:axPos val="b"/>
        <c:numFmt formatCode="&quot;ANO&quot;\ #"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6164136"/>
        <c:crosses val="autoZero"/>
        <c:auto val="1"/>
        <c:lblAlgn val="ctr"/>
        <c:lblOffset val="100"/>
        <c:noMultiLvlLbl val="0"/>
      </c:catAx>
      <c:valAx>
        <c:axId val="216164136"/>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61610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7771958737715902"/>
          <c:y val="4.17972831765935E-3"/>
        </c:manualLayout>
      </c:layout>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pt-BR"/>
        </a:p>
      </c:txPr>
    </c:title>
    <c:autoTitleDeleted val="0"/>
    <c:plotArea>
      <c:layout>
        <c:manualLayout>
          <c:layoutTarget val="inner"/>
          <c:xMode val="edge"/>
          <c:yMode val="edge"/>
          <c:x val="0.100353822051313"/>
          <c:y val="8.7774294670846395E-2"/>
          <c:w val="0.87380638466703298"/>
          <c:h val="0.76100905882062531"/>
        </c:manualLayout>
      </c:layout>
      <c:barChart>
        <c:barDir val="col"/>
        <c:grouping val="clustered"/>
        <c:varyColors val="0"/>
        <c:ser>
          <c:idx val="0"/>
          <c:order val="0"/>
          <c:tx>
            <c:v>Saldo dos Empréstimos de Curto Prazo (Aut)</c:v>
          </c:tx>
          <c:spPr>
            <a:solidFill>
              <a:srgbClr val="FF0000"/>
            </a:solidFill>
            <a:ln>
              <a:noFill/>
            </a:ln>
            <a:effectLst/>
          </c:spPr>
          <c:invertIfNegative val="0"/>
          <c:cat>
            <c:numRef>
              <c:f>'FIN CP'!$E$2:$AR$2</c:f>
              <c:numCache>
                <c:formatCode>"ANO"\ #</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cat>
          <c:val>
            <c:numRef>
              <c:f>'FIN CP'!$E$21:$AR$21</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9FAD-47FB-B57C-898CAF3CB97D}"/>
            </c:ext>
          </c:extLst>
        </c:ser>
        <c:dLbls>
          <c:showLegendKey val="0"/>
          <c:showVal val="0"/>
          <c:showCatName val="0"/>
          <c:showSerName val="0"/>
          <c:showPercent val="0"/>
          <c:showBubbleSize val="0"/>
        </c:dLbls>
        <c:gapWidth val="75"/>
        <c:overlap val="-25"/>
        <c:axId val="517352256"/>
        <c:axId val="517351080"/>
      </c:barChart>
      <c:catAx>
        <c:axId val="517352256"/>
        <c:scaling>
          <c:orientation val="minMax"/>
        </c:scaling>
        <c:delete val="0"/>
        <c:axPos val="b"/>
        <c:numFmt formatCode="General" sourceLinked="0"/>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crossAx val="517351080"/>
        <c:crosses val="autoZero"/>
        <c:auto val="1"/>
        <c:lblAlgn val="ctr"/>
        <c:lblOffset val="100"/>
        <c:noMultiLvlLbl val="0"/>
      </c:catAx>
      <c:valAx>
        <c:axId val="517351080"/>
        <c:scaling>
          <c:orientation val="minMax"/>
        </c:scaling>
        <c:delete val="0"/>
        <c:axPos val="l"/>
        <c:majorGridlines>
          <c:spPr>
            <a:ln w="6350" cap="flat" cmpd="sng" algn="ctr">
              <a:solidFill>
                <a:schemeClr val="bg1">
                  <a:lumMod val="50000"/>
                </a:schemeClr>
              </a:solidFill>
              <a:prstDash val="dash"/>
              <a:round/>
            </a:ln>
            <a:effectLst/>
          </c:spPr>
        </c:majorGridlines>
        <c:numFmt formatCode="#,##0_ ;\-#,##0\ "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crossAx val="517352256"/>
        <c:crosses val="autoZero"/>
        <c:crossBetween val="between"/>
      </c:valAx>
      <c:spPr>
        <a:noFill/>
        <a:ln>
          <a:noFill/>
        </a:ln>
        <a:effectLst/>
      </c:spPr>
    </c:plotArea>
    <c:legend>
      <c:legendPos val="b"/>
      <c:layout>
        <c:manualLayout>
          <c:xMode val="edge"/>
          <c:yMode val="edge"/>
          <c:x val="5.8472844740561402E-3"/>
          <c:y val="0.95195474404606495"/>
          <c:w val="0.99104047378693005"/>
          <c:h val="3.5443286672971003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legend>
    <c:plotVisOnly val="1"/>
    <c:dispBlanksAs val="gap"/>
    <c:showDLblsOverMax val="0"/>
  </c:chart>
  <c:spPr>
    <a:solidFill>
      <a:schemeClr val="bg1">
        <a:lumMod val="85000"/>
      </a:schemeClr>
    </a:solidFill>
    <a:ln w="9525" cap="flat" cmpd="sng" algn="ctr">
      <a:solidFill>
        <a:schemeClr val="tx1"/>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Embi!$B$3:$B$4915</c:f>
              <c:numCache>
                <c:formatCode>m/d/yyyy</c:formatCode>
                <c:ptCount val="4913"/>
                <c:pt idx="0">
                  <c:v>44561</c:v>
                </c:pt>
                <c:pt idx="1">
                  <c:v>44560</c:v>
                </c:pt>
                <c:pt idx="2">
                  <c:v>44559</c:v>
                </c:pt>
                <c:pt idx="3">
                  <c:v>44558</c:v>
                </c:pt>
                <c:pt idx="4">
                  <c:v>44557</c:v>
                </c:pt>
                <c:pt idx="5">
                  <c:v>44554</c:v>
                </c:pt>
                <c:pt idx="6">
                  <c:v>44553</c:v>
                </c:pt>
                <c:pt idx="7">
                  <c:v>44552</c:v>
                </c:pt>
                <c:pt idx="8">
                  <c:v>44551</c:v>
                </c:pt>
                <c:pt idx="9">
                  <c:v>44550</c:v>
                </c:pt>
                <c:pt idx="10">
                  <c:v>44547</c:v>
                </c:pt>
                <c:pt idx="11">
                  <c:v>44546</c:v>
                </c:pt>
                <c:pt idx="12">
                  <c:v>44545</c:v>
                </c:pt>
                <c:pt idx="13">
                  <c:v>44544</c:v>
                </c:pt>
                <c:pt idx="14">
                  <c:v>44543</c:v>
                </c:pt>
                <c:pt idx="15">
                  <c:v>44540</c:v>
                </c:pt>
                <c:pt idx="16">
                  <c:v>44539</c:v>
                </c:pt>
                <c:pt idx="17">
                  <c:v>44538</c:v>
                </c:pt>
                <c:pt idx="18">
                  <c:v>44537</c:v>
                </c:pt>
                <c:pt idx="19">
                  <c:v>44536</c:v>
                </c:pt>
                <c:pt idx="20">
                  <c:v>44533</c:v>
                </c:pt>
                <c:pt idx="21">
                  <c:v>44532</c:v>
                </c:pt>
                <c:pt idx="22">
                  <c:v>44531</c:v>
                </c:pt>
                <c:pt idx="23">
                  <c:v>44530</c:v>
                </c:pt>
                <c:pt idx="24">
                  <c:v>44529</c:v>
                </c:pt>
                <c:pt idx="25">
                  <c:v>44526</c:v>
                </c:pt>
                <c:pt idx="26">
                  <c:v>44525</c:v>
                </c:pt>
                <c:pt idx="27">
                  <c:v>44524</c:v>
                </c:pt>
                <c:pt idx="28">
                  <c:v>44523</c:v>
                </c:pt>
                <c:pt idx="29">
                  <c:v>44522</c:v>
                </c:pt>
                <c:pt idx="30">
                  <c:v>44519</c:v>
                </c:pt>
                <c:pt idx="31">
                  <c:v>44518</c:v>
                </c:pt>
                <c:pt idx="32">
                  <c:v>44517</c:v>
                </c:pt>
                <c:pt idx="33">
                  <c:v>44516</c:v>
                </c:pt>
                <c:pt idx="34">
                  <c:v>44515</c:v>
                </c:pt>
                <c:pt idx="35">
                  <c:v>44512</c:v>
                </c:pt>
                <c:pt idx="36">
                  <c:v>44511</c:v>
                </c:pt>
                <c:pt idx="37">
                  <c:v>44510</c:v>
                </c:pt>
                <c:pt idx="38">
                  <c:v>44509</c:v>
                </c:pt>
                <c:pt idx="39">
                  <c:v>44508</c:v>
                </c:pt>
                <c:pt idx="40">
                  <c:v>44505</c:v>
                </c:pt>
                <c:pt idx="41">
                  <c:v>44504</c:v>
                </c:pt>
                <c:pt idx="42">
                  <c:v>44503</c:v>
                </c:pt>
                <c:pt idx="43">
                  <c:v>44502</c:v>
                </c:pt>
                <c:pt idx="44">
                  <c:v>44501</c:v>
                </c:pt>
                <c:pt idx="45">
                  <c:v>44498</c:v>
                </c:pt>
                <c:pt idx="46">
                  <c:v>44497</c:v>
                </c:pt>
                <c:pt idx="47">
                  <c:v>44496</c:v>
                </c:pt>
                <c:pt idx="48">
                  <c:v>44495</c:v>
                </c:pt>
                <c:pt idx="49">
                  <c:v>44494</c:v>
                </c:pt>
                <c:pt idx="50">
                  <c:v>44491</c:v>
                </c:pt>
                <c:pt idx="51">
                  <c:v>44490</c:v>
                </c:pt>
                <c:pt idx="52">
                  <c:v>44489</c:v>
                </c:pt>
                <c:pt idx="53">
                  <c:v>44488</c:v>
                </c:pt>
                <c:pt idx="54">
                  <c:v>44487</c:v>
                </c:pt>
                <c:pt idx="55">
                  <c:v>44484</c:v>
                </c:pt>
                <c:pt idx="56">
                  <c:v>44483</c:v>
                </c:pt>
                <c:pt idx="57">
                  <c:v>44482</c:v>
                </c:pt>
                <c:pt idx="58">
                  <c:v>44481</c:v>
                </c:pt>
                <c:pt idx="59">
                  <c:v>44480</c:v>
                </c:pt>
                <c:pt idx="60">
                  <c:v>44477</c:v>
                </c:pt>
                <c:pt idx="61">
                  <c:v>44476</c:v>
                </c:pt>
                <c:pt idx="62">
                  <c:v>44475</c:v>
                </c:pt>
                <c:pt idx="63">
                  <c:v>44474</c:v>
                </c:pt>
                <c:pt idx="64">
                  <c:v>44473</c:v>
                </c:pt>
                <c:pt idx="65">
                  <c:v>44470</c:v>
                </c:pt>
                <c:pt idx="66">
                  <c:v>44469</c:v>
                </c:pt>
                <c:pt idx="67">
                  <c:v>44468</c:v>
                </c:pt>
                <c:pt idx="68">
                  <c:v>44467</c:v>
                </c:pt>
                <c:pt idx="69">
                  <c:v>44466</c:v>
                </c:pt>
                <c:pt idx="70">
                  <c:v>44463</c:v>
                </c:pt>
                <c:pt idx="71">
                  <c:v>44462</c:v>
                </c:pt>
                <c:pt idx="72">
                  <c:v>44461</c:v>
                </c:pt>
                <c:pt idx="73">
                  <c:v>44460</c:v>
                </c:pt>
                <c:pt idx="74">
                  <c:v>44459</c:v>
                </c:pt>
                <c:pt idx="75">
                  <c:v>44456</c:v>
                </c:pt>
                <c:pt idx="76">
                  <c:v>44455</c:v>
                </c:pt>
                <c:pt idx="77">
                  <c:v>44454</c:v>
                </c:pt>
                <c:pt idx="78">
                  <c:v>44453</c:v>
                </c:pt>
                <c:pt idx="79">
                  <c:v>44452</c:v>
                </c:pt>
                <c:pt idx="80">
                  <c:v>44449</c:v>
                </c:pt>
                <c:pt idx="81">
                  <c:v>44448</c:v>
                </c:pt>
                <c:pt idx="82">
                  <c:v>44447</c:v>
                </c:pt>
                <c:pt idx="83">
                  <c:v>44446</c:v>
                </c:pt>
                <c:pt idx="84">
                  <c:v>44445</c:v>
                </c:pt>
                <c:pt idx="85">
                  <c:v>44442</c:v>
                </c:pt>
                <c:pt idx="86">
                  <c:v>44441</c:v>
                </c:pt>
                <c:pt idx="87">
                  <c:v>44440</c:v>
                </c:pt>
                <c:pt idx="88">
                  <c:v>44439</c:v>
                </c:pt>
                <c:pt idx="89">
                  <c:v>44438</c:v>
                </c:pt>
                <c:pt idx="90">
                  <c:v>44435</c:v>
                </c:pt>
                <c:pt idx="91">
                  <c:v>44434</c:v>
                </c:pt>
                <c:pt idx="92">
                  <c:v>44433</c:v>
                </c:pt>
                <c:pt idx="93">
                  <c:v>44432</c:v>
                </c:pt>
                <c:pt idx="94">
                  <c:v>44431</c:v>
                </c:pt>
                <c:pt idx="95">
                  <c:v>44428</c:v>
                </c:pt>
                <c:pt idx="96">
                  <c:v>44427</c:v>
                </c:pt>
                <c:pt idx="97">
                  <c:v>44426</c:v>
                </c:pt>
                <c:pt idx="98">
                  <c:v>44425</c:v>
                </c:pt>
                <c:pt idx="99">
                  <c:v>44424</c:v>
                </c:pt>
                <c:pt idx="100">
                  <c:v>44421</c:v>
                </c:pt>
                <c:pt idx="101">
                  <c:v>44420</c:v>
                </c:pt>
                <c:pt idx="102">
                  <c:v>44419</c:v>
                </c:pt>
                <c:pt idx="103">
                  <c:v>44418</c:v>
                </c:pt>
                <c:pt idx="104">
                  <c:v>44417</c:v>
                </c:pt>
                <c:pt idx="105">
                  <c:v>44414</c:v>
                </c:pt>
                <c:pt idx="106">
                  <c:v>44413</c:v>
                </c:pt>
                <c:pt idx="107">
                  <c:v>44412</c:v>
                </c:pt>
                <c:pt idx="108">
                  <c:v>44411</c:v>
                </c:pt>
                <c:pt idx="109">
                  <c:v>44410</c:v>
                </c:pt>
                <c:pt idx="110">
                  <c:v>44407</c:v>
                </c:pt>
                <c:pt idx="111">
                  <c:v>44406</c:v>
                </c:pt>
                <c:pt idx="112">
                  <c:v>44405</c:v>
                </c:pt>
                <c:pt idx="113">
                  <c:v>44404</c:v>
                </c:pt>
                <c:pt idx="114">
                  <c:v>44403</c:v>
                </c:pt>
                <c:pt idx="115">
                  <c:v>44400</c:v>
                </c:pt>
                <c:pt idx="116">
                  <c:v>44399</c:v>
                </c:pt>
                <c:pt idx="117">
                  <c:v>44398</c:v>
                </c:pt>
                <c:pt idx="118">
                  <c:v>44397</c:v>
                </c:pt>
                <c:pt idx="119">
                  <c:v>44396</c:v>
                </c:pt>
                <c:pt idx="120">
                  <c:v>44393</c:v>
                </c:pt>
                <c:pt idx="121">
                  <c:v>44392</c:v>
                </c:pt>
                <c:pt idx="122">
                  <c:v>44391</c:v>
                </c:pt>
                <c:pt idx="123">
                  <c:v>44390</c:v>
                </c:pt>
                <c:pt idx="124">
                  <c:v>44389</c:v>
                </c:pt>
                <c:pt idx="125">
                  <c:v>44386</c:v>
                </c:pt>
                <c:pt idx="126">
                  <c:v>44385</c:v>
                </c:pt>
                <c:pt idx="127">
                  <c:v>44384</c:v>
                </c:pt>
                <c:pt idx="128">
                  <c:v>44383</c:v>
                </c:pt>
                <c:pt idx="129">
                  <c:v>44382</c:v>
                </c:pt>
                <c:pt idx="130">
                  <c:v>44379</c:v>
                </c:pt>
                <c:pt idx="131">
                  <c:v>44378</c:v>
                </c:pt>
                <c:pt idx="132">
                  <c:v>44377</c:v>
                </c:pt>
                <c:pt idx="133">
                  <c:v>44376</c:v>
                </c:pt>
                <c:pt idx="134">
                  <c:v>44375</c:v>
                </c:pt>
                <c:pt idx="135">
                  <c:v>44372</c:v>
                </c:pt>
                <c:pt idx="136">
                  <c:v>44371</c:v>
                </c:pt>
                <c:pt idx="137">
                  <c:v>44370</c:v>
                </c:pt>
                <c:pt idx="138">
                  <c:v>44369</c:v>
                </c:pt>
                <c:pt idx="139">
                  <c:v>44368</c:v>
                </c:pt>
                <c:pt idx="140">
                  <c:v>44365</c:v>
                </c:pt>
                <c:pt idx="141">
                  <c:v>44364</c:v>
                </c:pt>
                <c:pt idx="142">
                  <c:v>44363</c:v>
                </c:pt>
                <c:pt idx="143">
                  <c:v>44362</c:v>
                </c:pt>
                <c:pt idx="144">
                  <c:v>44361</c:v>
                </c:pt>
                <c:pt idx="145">
                  <c:v>44358</c:v>
                </c:pt>
                <c:pt idx="146">
                  <c:v>44357</c:v>
                </c:pt>
                <c:pt idx="147">
                  <c:v>44356</c:v>
                </c:pt>
                <c:pt idx="148">
                  <c:v>44355</c:v>
                </c:pt>
                <c:pt idx="149">
                  <c:v>44354</c:v>
                </c:pt>
                <c:pt idx="150">
                  <c:v>44351</c:v>
                </c:pt>
                <c:pt idx="151">
                  <c:v>44350</c:v>
                </c:pt>
                <c:pt idx="152">
                  <c:v>44349</c:v>
                </c:pt>
                <c:pt idx="153">
                  <c:v>44348</c:v>
                </c:pt>
                <c:pt idx="154">
                  <c:v>44347</c:v>
                </c:pt>
                <c:pt idx="155">
                  <c:v>44344</c:v>
                </c:pt>
                <c:pt idx="156">
                  <c:v>44343</c:v>
                </c:pt>
                <c:pt idx="157">
                  <c:v>44342</c:v>
                </c:pt>
                <c:pt idx="158">
                  <c:v>44341</c:v>
                </c:pt>
                <c:pt idx="159">
                  <c:v>44340</c:v>
                </c:pt>
                <c:pt idx="160">
                  <c:v>44337</c:v>
                </c:pt>
                <c:pt idx="161">
                  <c:v>44336</c:v>
                </c:pt>
                <c:pt idx="162">
                  <c:v>44335</c:v>
                </c:pt>
                <c:pt idx="163">
                  <c:v>44334</c:v>
                </c:pt>
                <c:pt idx="164">
                  <c:v>44333</c:v>
                </c:pt>
                <c:pt idx="165">
                  <c:v>44330</c:v>
                </c:pt>
                <c:pt idx="166">
                  <c:v>44329</c:v>
                </c:pt>
                <c:pt idx="167">
                  <c:v>44328</c:v>
                </c:pt>
                <c:pt idx="168">
                  <c:v>44327</c:v>
                </c:pt>
                <c:pt idx="169">
                  <c:v>44326</c:v>
                </c:pt>
                <c:pt idx="170">
                  <c:v>44323</c:v>
                </c:pt>
                <c:pt idx="171">
                  <c:v>44322</c:v>
                </c:pt>
                <c:pt idx="172">
                  <c:v>44321</c:v>
                </c:pt>
                <c:pt idx="173">
                  <c:v>44320</c:v>
                </c:pt>
                <c:pt idx="174">
                  <c:v>44319</c:v>
                </c:pt>
                <c:pt idx="175">
                  <c:v>44316</c:v>
                </c:pt>
                <c:pt idx="176">
                  <c:v>44315</c:v>
                </c:pt>
                <c:pt idx="177">
                  <c:v>44314</c:v>
                </c:pt>
                <c:pt idx="178">
                  <c:v>44313</c:v>
                </c:pt>
                <c:pt idx="179">
                  <c:v>44312</c:v>
                </c:pt>
                <c:pt idx="180">
                  <c:v>44309</c:v>
                </c:pt>
                <c:pt idx="181">
                  <c:v>44308</c:v>
                </c:pt>
                <c:pt idx="182">
                  <c:v>44307</c:v>
                </c:pt>
                <c:pt idx="183">
                  <c:v>44306</c:v>
                </c:pt>
                <c:pt idx="184">
                  <c:v>44305</c:v>
                </c:pt>
                <c:pt idx="185">
                  <c:v>44302</c:v>
                </c:pt>
                <c:pt idx="186">
                  <c:v>44301</c:v>
                </c:pt>
                <c:pt idx="187">
                  <c:v>44300</c:v>
                </c:pt>
                <c:pt idx="188">
                  <c:v>44299</c:v>
                </c:pt>
                <c:pt idx="189">
                  <c:v>44298</c:v>
                </c:pt>
                <c:pt idx="190">
                  <c:v>44295</c:v>
                </c:pt>
                <c:pt idx="191">
                  <c:v>44294</c:v>
                </c:pt>
                <c:pt idx="192">
                  <c:v>44293</c:v>
                </c:pt>
                <c:pt idx="193">
                  <c:v>44292</c:v>
                </c:pt>
                <c:pt idx="194">
                  <c:v>44291</c:v>
                </c:pt>
                <c:pt idx="195">
                  <c:v>44287</c:v>
                </c:pt>
                <c:pt idx="196">
                  <c:v>44286</c:v>
                </c:pt>
                <c:pt idx="197">
                  <c:v>44285</c:v>
                </c:pt>
                <c:pt idx="198">
                  <c:v>44284</c:v>
                </c:pt>
                <c:pt idx="199">
                  <c:v>44281</c:v>
                </c:pt>
                <c:pt idx="200">
                  <c:v>44280</c:v>
                </c:pt>
                <c:pt idx="201">
                  <c:v>44279</c:v>
                </c:pt>
                <c:pt idx="202">
                  <c:v>44278</c:v>
                </c:pt>
                <c:pt idx="203">
                  <c:v>44277</c:v>
                </c:pt>
                <c:pt idx="204">
                  <c:v>44274</c:v>
                </c:pt>
                <c:pt idx="205">
                  <c:v>44273</c:v>
                </c:pt>
                <c:pt idx="206">
                  <c:v>44272</c:v>
                </c:pt>
                <c:pt idx="207">
                  <c:v>44271</c:v>
                </c:pt>
                <c:pt idx="208">
                  <c:v>44270</c:v>
                </c:pt>
                <c:pt idx="209">
                  <c:v>44267</c:v>
                </c:pt>
                <c:pt idx="210">
                  <c:v>44266</c:v>
                </c:pt>
                <c:pt idx="211">
                  <c:v>44265</c:v>
                </c:pt>
                <c:pt idx="212">
                  <c:v>44264</c:v>
                </c:pt>
                <c:pt idx="213">
                  <c:v>44263</c:v>
                </c:pt>
                <c:pt idx="214">
                  <c:v>44260</c:v>
                </c:pt>
                <c:pt idx="215">
                  <c:v>44259</c:v>
                </c:pt>
                <c:pt idx="216">
                  <c:v>44258</c:v>
                </c:pt>
                <c:pt idx="217">
                  <c:v>44257</c:v>
                </c:pt>
                <c:pt idx="218">
                  <c:v>44256</c:v>
                </c:pt>
                <c:pt idx="219">
                  <c:v>44253</c:v>
                </c:pt>
                <c:pt idx="220">
                  <c:v>44252</c:v>
                </c:pt>
                <c:pt idx="221">
                  <c:v>44251</c:v>
                </c:pt>
                <c:pt idx="222">
                  <c:v>44250</c:v>
                </c:pt>
                <c:pt idx="223">
                  <c:v>44249</c:v>
                </c:pt>
                <c:pt idx="224">
                  <c:v>44246</c:v>
                </c:pt>
                <c:pt idx="225">
                  <c:v>44245</c:v>
                </c:pt>
                <c:pt idx="226">
                  <c:v>44244</c:v>
                </c:pt>
                <c:pt idx="227">
                  <c:v>44243</c:v>
                </c:pt>
                <c:pt idx="228">
                  <c:v>44242</c:v>
                </c:pt>
                <c:pt idx="229">
                  <c:v>44239</c:v>
                </c:pt>
                <c:pt idx="230">
                  <c:v>44238</c:v>
                </c:pt>
                <c:pt idx="231">
                  <c:v>44237</c:v>
                </c:pt>
                <c:pt idx="232">
                  <c:v>44236</c:v>
                </c:pt>
                <c:pt idx="233">
                  <c:v>44235</c:v>
                </c:pt>
                <c:pt idx="234">
                  <c:v>44232</c:v>
                </c:pt>
                <c:pt idx="235">
                  <c:v>44231</c:v>
                </c:pt>
                <c:pt idx="236">
                  <c:v>44230</c:v>
                </c:pt>
                <c:pt idx="237">
                  <c:v>44229</c:v>
                </c:pt>
                <c:pt idx="238">
                  <c:v>44228</c:v>
                </c:pt>
                <c:pt idx="239">
                  <c:v>44225</c:v>
                </c:pt>
                <c:pt idx="240">
                  <c:v>44224</c:v>
                </c:pt>
                <c:pt idx="241">
                  <c:v>44223</c:v>
                </c:pt>
                <c:pt idx="242">
                  <c:v>44222</c:v>
                </c:pt>
                <c:pt idx="243">
                  <c:v>44221</c:v>
                </c:pt>
                <c:pt idx="244">
                  <c:v>44218</c:v>
                </c:pt>
                <c:pt idx="245">
                  <c:v>44217</c:v>
                </c:pt>
                <c:pt idx="246">
                  <c:v>44216</c:v>
                </c:pt>
                <c:pt idx="247">
                  <c:v>44215</c:v>
                </c:pt>
                <c:pt idx="248">
                  <c:v>44214</c:v>
                </c:pt>
                <c:pt idx="249">
                  <c:v>44211</c:v>
                </c:pt>
                <c:pt idx="250">
                  <c:v>44210</c:v>
                </c:pt>
                <c:pt idx="251">
                  <c:v>44209</c:v>
                </c:pt>
                <c:pt idx="252">
                  <c:v>44208</c:v>
                </c:pt>
                <c:pt idx="253">
                  <c:v>44207</c:v>
                </c:pt>
                <c:pt idx="254">
                  <c:v>44204</c:v>
                </c:pt>
                <c:pt idx="255">
                  <c:v>44203</c:v>
                </c:pt>
                <c:pt idx="256">
                  <c:v>44202</c:v>
                </c:pt>
                <c:pt idx="257">
                  <c:v>44201</c:v>
                </c:pt>
                <c:pt idx="258">
                  <c:v>44200</c:v>
                </c:pt>
                <c:pt idx="259">
                  <c:v>44196</c:v>
                </c:pt>
                <c:pt idx="260">
                  <c:v>44195</c:v>
                </c:pt>
                <c:pt idx="261">
                  <c:v>44194</c:v>
                </c:pt>
                <c:pt idx="262">
                  <c:v>44193</c:v>
                </c:pt>
                <c:pt idx="263">
                  <c:v>44189</c:v>
                </c:pt>
                <c:pt idx="264">
                  <c:v>44188</c:v>
                </c:pt>
                <c:pt idx="265">
                  <c:v>44187</c:v>
                </c:pt>
                <c:pt idx="266">
                  <c:v>44186</c:v>
                </c:pt>
                <c:pt idx="267">
                  <c:v>44183</c:v>
                </c:pt>
                <c:pt idx="268">
                  <c:v>44182</c:v>
                </c:pt>
                <c:pt idx="269">
                  <c:v>44181</c:v>
                </c:pt>
                <c:pt idx="270">
                  <c:v>44180</c:v>
                </c:pt>
                <c:pt idx="271">
                  <c:v>44179</c:v>
                </c:pt>
                <c:pt idx="272">
                  <c:v>44176</c:v>
                </c:pt>
                <c:pt idx="273">
                  <c:v>44175</c:v>
                </c:pt>
                <c:pt idx="274">
                  <c:v>44174</c:v>
                </c:pt>
                <c:pt idx="275">
                  <c:v>44173</c:v>
                </c:pt>
                <c:pt idx="276">
                  <c:v>44172</c:v>
                </c:pt>
                <c:pt idx="277">
                  <c:v>44169</c:v>
                </c:pt>
                <c:pt idx="278">
                  <c:v>44168</c:v>
                </c:pt>
                <c:pt idx="279">
                  <c:v>44167</c:v>
                </c:pt>
                <c:pt idx="280">
                  <c:v>44166</c:v>
                </c:pt>
                <c:pt idx="281">
                  <c:v>44165</c:v>
                </c:pt>
                <c:pt idx="282">
                  <c:v>44164</c:v>
                </c:pt>
                <c:pt idx="283">
                  <c:v>44163</c:v>
                </c:pt>
                <c:pt idx="284">
                  <c:v>44162</c:v>
                </c:pt>
                <c:pt idx="285">
                  <c:v>44161</c:v>
                </c:pt>
                <c:pt idx="286">
                  <c:v>44160</c:v>
                </c:pt>
                <c:pt idx="287">
                  <c:v>44159</c:v>
                </c:pt>
                <c:pt idx="288">
                  <c:v>44158</c:v>
                </c:pt>
                <c:pt idx="289">
                  <c:v>44157</c:v>
                </c:pt>
                <c:pt idx="290">
                  <c:v>44156</c:v>
                </c:pt>
                <c:pt idx="291">
                  <c:v>44155</c:v>
                </c:pt>
                <c:pt idx="292">
                  <c:v>44154</c:v>
                </c:pt>
                <c:pt idx="293">
                  <c:v>44153</c:v>
                </c:pt>
                <c:pt idx="294">
                  <c:v>44152</c:v>
                </c:pt>
                <c:pt idx="295">
                  <c:v>44151</c:v>
                </c:pt>
                <c:pt idx="296">
                  <c:v>44148</c:v>
                </c:pt>
                <c:pt idx="297">
                  <c:v>44147</c:v>
                </c:pt>
                <c:pt idx="298">
                  <c:v>44146</c:v>
                </c:pt>
                <c:pt idx="299">
                  <c:v>44145</c:v>
                </c:pt>
                <c:pt idx="300">
                  <c:v>44144</c:v>
                </c:pt>
                <c:pt idx="301">
                  <c:v>44141</c:v>
                </c:pt>
                <c:pt idx="302">
                  <c:v>44140</c:v>
                </c:pt>
                <c:pt idx="303">
                  <c:v>44139</c:v>
                </c:pt>
                <c:pt idx="304">
                  <c:v>44138</c:v>
                </c:pt>
                <c:pt idx="305">
                  <c:v>44137</c:v>
                </c:pt>
                <c:pt idx="306">
                  <c:v>44134</c:v>
                </c:pt>
                <c:pt idx="307">
                  <c:v>44133</c:v>
                </c:pt>
                <c:pt idx="308">
                  <c:v>44132</c:v>
                </c:pt>
                <c:pt idx="309">
                  <c:v>44131</c:v>
                </c:pt>
                <c:pt idx="310">
                  <c:v>44130</c:v>
                </c:pt>
                <c:pt idx="311">
                  <c:v>44127</c:v>
                </c:pt>
                <c:pt idx="312">
                  <c:v>44126</c:v>
                </c:pt>
                <c:pt idx="313">
                  <c:v>44125</c:v>
                </c:pt>
                <c:pt idx="314">
                  <c:v>44124</c:v>
                </c:pt>
                <c:pt idx="315">
                  <c:v>44123</c:v>
                </c:pt>
                <c:pt idx="316">
                  <c:v>44120</c:v>
                </c:pt>
                <c:pt idx="317">
                  <c:v>44119</c:v>
                </c:pt>
                <c:pt idx="318">
                  <c:v>44118</c:v>
                </c:pt>
                <c:pt idx="319">
                  <c:v>44117</c:v>
                </c:pt>
                <c:pt idx="320">
                  <c:v>44116</c:v>
                </c:pt>
                <c:pt idx="321">
                  <c:v>44113</c:v>
                </c:pt>
                <c:pt idx="322">
                  <c:v>44112</c:v>
                </c:pt>
                <c:pt idx="323">
                  <c:v>44111</c:v>
                </c:pt>
                <c:pt idx="324">
                  <c:v>44110</c:v>
                </c:pt>
                <c:pt idx="325">
                  <c:v>44109</c:v>
                </c:pt>
                <c:pt idx="326">
                  <c:v>44106</c:v>
                </c:pt>
                <c:pt idx="327">
                  <c:v>44105</c:v>
                </c:pt>
                <c:pt idx="328">
                  <c:v>44104</c:v>
                </c:pt>
                <c:pt idx="329">
                  <c:v>44103</c:v>
                </c:pt>
                <c:pt idx="330">
                  <c:v>44102</c:v>
                </c:pt>
                <c:pt idx="331">
                  <c:v>44099</c:v>
                </c:pt>
                <c:pt idx="332">
                  <c:v>44098</c:v>
                </c:pt>
                <c:pt idx="333">
                  <c:v>44097</c:v>
                </c:pt>
                <c:pt idx="334">
                  <c:v>44096</c:v>
                </c:pt>
                <c:pt idx="335">
                  <c:v>44095</c:v>
                </c:pt>
                <c:pt idx="336">
                  <c:v>44092</c:v>
                </c:pt>
                <c:pt idx="337">
                  <c:v>44091</c:v>
                </c:pt>
                <c:pt idx="338">
                  <c:v>44090</c:v>
                </c:pt>
                <c:pt idx="339">
                  <c:v>44089</c:v>
                </c:pt>
                <c:pt idx="340">
                  <c:v>44088</c:v>
                </c:pt>
                <c:pt idx="341">
                  <c:v>44085</c:v>
                </c:pt>
                <c:pt idx="342">
                  <c:v>44084</c:v>
                </c:pt>
                <c:pt idx="343">
                  <c:v>44083</c:v>
                </c:pt>
                <c:pt idx="344">
                  <c:v>44082</c:v>
                </c:pt>
                <c:pt idx="345">
                  <c:v>44081</c:v>
                </c:pt>
                <c:pt idx="346">
                  <c:v>44078</c:v>
                </c:pt>
                <c:pt idx="347">
                  <c:v>44077</c:v>
                </c:pt>
                <c:pt idx="348">
                  <c:v>44076</c:v>
                </c:pt>
                <c:pt idx="349">
                  <c:v>44075</c:v>
                </c:pt>
                <c:pt idx="350">
                  <c:v>44074</c:v>
                </c:pt>
                <c:pt idx="351">
                  <c:v>44071</c:v>
                </c:pt>
                <c:pt idx="352">
                  <c:v>44070</c:v>
                </c:pt>
                <c:pt idx="353">
                  <c:v>44069</c:v>
                </c:pt>
                <c:pt idx="354">
                  <c:v>44068</c:v>
                </c:pt>
                <c:pt idx="355">
                  <c:v>44067</c:v>
                </c:pt>
                <c:pt idx="356">
                  <c:v>44064</c:v>
                </c:pt>
                <c:pt idx="357">
                  <c:v>44063</c:v>
                </c:pt>
                <c:pt idx="358">
                  <c:v>44062</c:v>
                </c:pt>
                <c:pt idx="359">
                  <c:v>44061</c:v>
                </c:pt>
                <c:pt idx="360">
                  <c:v>44060</c:v>
                </c:pt>
                <c:pt idx="361">
                  <c:v>44057</c:v>
                </c:pt>
                <c:pt idx="362">
                  <c:v>44056</c:v>
                </c:pt>
                <c:pt idx="363">
                  <c:v>44055</c:v>
                </c:pt>
                <c:pt idx="364">
                  <c:v>44054</c:v>
                </c:pt>
                <c:pt idx="365">
                  <c:v>44053</c:v>
                </c:pt>
                <c:pt idx="366">
                  <c:v>44050</c:v>
                </c:pt>
                <c:pt idx="367">
                  <c:v>44049</c:v>
                </c:pt>
                <c:pt idx="368">
                  <c:v>44048</c:v>
                </c:pt>
                <c:pt idx="369">
                  <c:v>44047</c:v>
                </c:pt>
                <c:pt idx="370">
                  <c:v>44046</c:v>
                </c:pt>
                <c:pt idx="371">
                  <c:v>44043</c:v>
                </c:pt>
                <c:pt idx="372">
                  <c:v>44042</c:v>
                </c:pt>
                <c:pt idx="373">
                  <c:v>44041</c:v>
                </c:pt>
                <c:pt idx="374">
                  <c:v>44040</c:v>
                </c:pt>
                <c:pt idx="375">
                  <c:v>44039</c:v>
                </c:pt>
                <c:pt idx="376">
                  <c:v>44036</c:v>
                </c:pt>
                <c:pt idx="377">
                  <c:v>44035</c:v>
                </c:pt>
                <c:pt idx="378">
                  <c:v>44034</c:v>
                </c:pt>
                <c:pt idx="379">
                  <c:v>44033</c:v>
                </c:pt>
                <c:pt idx="380">
                  <c:v>44032</c:v>
                </c:pt>
                <c:pt idx="381">
                  <c:v>44029</c:v>
                </c:pt>
                <c:pt idx="382">
                  <c:v>44028</c:v>
                </c:pt>
                <c:pt idx="383">
                  <c:v>44027</c:v>
                </c:pt>
                <c:pt idx="384">
                  <c:v>44026</c:v>
                </c:pt>
                <c:pt idx="385">
                  <c:v>44025</c:v>
                </c:pt>
                <c:pt idx="386">
                  <c:v>44022</c:v>
                </c:pt>
                <c:pt idx="387">
                  <c:v>44021</c:v>
                </c:pt>
                <c:pt idx="388">
                  <c:v>44020</c:v>
                </c:pt>
                <c:pt idx="389">
                  <c:v>44019</c:v>
                </c:pt>
                <c:pt idx="390">
                  <c:v>44018</c:v>
                </c:pt>
                <c:pt idx="391">
                  <c:v>44015</c:v>
                </c:pt>
                <c:pt idx="392">
                  <c:v>44014</c:v>
                </c:pt>
                <c:pt idx="393">
                  <c:v>44013</c:v>
                </c:pt>
                <c:pt idx="394">
                  <c:v>44012</c:v>
                </c:pt>
                <c:pt idx="395">
                  <c:v>44011</c:v>
                </c:pt>
                <c:pt idx="396">
                  <c:v>44008</c:v>
                </c:pt>
                <c:pt idx="397">
                  <c:v>44007</c:v>
                </c:pt>
                <c:pt idx="398">
                  <c:v>44006</c:v>
                </c:pt>
                <c:pt idx="399">
                  <c:v>44005</c:v>
                </c:pt>
                <c:pt idx="400">
                  <c:v>44004</c:v>
                </c:pt>
                <c:pt idx="401">
                  <c:v>44001</c:v>
                </c:pt>
                <c:pt idx="402">
                  <c:v>44000</c:v>
                </c:pt>
                <c:pt idx="403">
                  <c:v>43999</c:v>
                </c:pt>
                <c:pt idx="404">
                  <c:v>43998</c:v>
                </c:pt>
                <c:pt idx="405">
                  <c:v>43997</c:v>
                </c:pt>
                <c:pt idx="406">
                  <c:v>43994</c:v>
                </c:pt>
                <c:pt idx="407">
                  <c:v>43993</c:v>
                </c:pt>
                <c:pt idx="408">
                  <c:v>43992</c:v>
                </c:pt>
                <c:pt idx="409">
                  <c:v>43991</c:v>
                </c:pt>
                <c:pt idx="410">
                  <c:v>43990</c:v>
                </c:pt>
                <c:pt idx="411">
                  <c:v>43987</c:v>
                </c:pt>
                <c:pt idx="412">
                  <c:v>43986</c:v>
                </c:pt>
                <c:pt idx="413">
                  <c:v>43985</c:v>
                </c:pt>
                <c:pt idx="414">
                  <c:v>43984</c:v>
                </c:pt>
                <c:pt idx="415">
                  <c:v>43983</c:v>
                </c:pt>
                <c:pt idx="416">
                  <c:v>43980</c:v>
                </c:pt>
                <c:pt idx="417">
                  <c:v>43979</c:v>
                </c:pt>
                <c:pt idx="418">
                  <c:v>43978</c:v>
                </c:pt>
                <c:pt idx="419">
                  <c:v>43977</c:v>
                </c:pt>
                <c:pt idx="420">
                  <c:v>43976</c:v>
                </c:pt>
                <c:pt idx="421">
                  <c:v>43973</c:v>
                </c:pt>
                <c:pt idx="422">
                  <c:v>43972</c:v>
                </c:pt>
                <c:pt idx="423">
                  <c:v>43971</c:v>
                </c:pt>
                <c:pt idx="424">
                  <c:v>43970</c:v>
                </c:pt>
                <c:pt idx="425">
                  <c:v>43969</c:v>
                </c:pt>
                <c:pt idx="426">
                  <c:v>43966</c:v>
                </c:pt>
                <c:pt idx="427">
                  <c:v>43965</c:v>
                </c:pt>
                <c:pt idx="428">
                  <c:v>43964</c:v>
                </c:pt>
                <c:pt idx="429">
                  <c:v>43963</c:v>
                </c:pt>
                <c:pt idx="430">
                  <c:v>43962</c:v>
                </c:pt>
                <c:pt idx="431">
                  <c:v>43959</c:v>
                </c:pt>
                <c:pt idx="432">
                  <c:v>43958</c:v>
                </c:pt>
                <c:pt idx="433">
                  <c:v>43957</c:v>
                </c:pt>
                <c:pt idx="434">
                  <c:v>43956</c:v>
                </c:pt>
                <c:pt idx="435">
                  <c:v>43955</c:v>
                </c:pt>
                <c:pt idx="436">
                  <c:v>43952</c:v>
                </c:pt>
                <c:pt idx="437">
                  <c:v>43951</c:v>
                </c:pt>
                <c:pt idx="438">
                  <c:v>43950</c:v>
                </c:pt>
                <c:pt idx="439">
                  <c:v>43949</c:v>
                </c:pt>
                <c:pt idx="440">
                  <c:v>43948</c:v>
                </c:pt>
                <c:pt idx="441">
                  <c:v>43945</c:v>
                </c:pt>
                <c:pt idx="442">
                  <c:v>43944</c:v>
                </c:pt>
                <c:pt idx="443">
                  <c:v>43943</c:v>
                </c:pt>
                <c:pt idx="444">
                  <c:v>43942</c:v>
                </c:pt>
                <c:pt idx="445">
                  <c:v>43941</c:v>
                </c:pt>
                <c:pt idx="446">
                  <c:v>43938</c:v>
                </c:pt>
                <c:pt idx="447">
                  <c:v>43937</c:v>
                </c:pt>
                <c:pt idx="448">
                  <c:v>43936</c:v>
                </c:pt>
                <c:pt idx="449">
                  <c:v>43935</c:v>
                </c:pt>
                <c:pt idx="450">
                  <c:v>43934</c:v>
                </c:pt>
                <c:pt idx="451">
                  <c:v>43930</c:v>
                </c:pt>
                <c:pt idx="452">
                  <c:v>43929</c:v>
                </c:pt>
                <c:pt idx="453">
                  <c:v>43928</c:v>
                </c:pt>
                <c:pt idx="454">
                  <c:v>43927</c:v>
                </c:pt>
                <c:pt idx="455">
                  <c:v>43924</c:v>
                </c:pt>
                <c:pt idx="456">
                  <c:v>43923</c:v>
                </c:pt>
                <c:pt idx="457">
                  <c:v>43922</c:v>
                </c:pt>
                <c:pt idx="458">
                  <c:v>43921</c:v>
                </c:pt>
                <c:pt idx="459">
                  <c:v>43920</c:v>
                </c:pt>
                <c:pt idx="460">
                  <c:v>43917</c:v>
                </c:pt>
                <c:pt idx="461">
                  <c:v>43916</c:v>
                </c:pt>
                <c:pt idx="462">
                  <c:v>43915</c:v>
                </c:pt>
                <c:pt idx="463">
                  <c:v>43914</c:v>
                </c:pt>
                <c:pt idx="464">
                  <c:v>43913</c:v>
                </c:pt>
                <c:pt idx="465">
                  <c:v>43910</c:v>
                </c:pt>
                <c:pt idx="466">
                  <c:v>43909</c:v>
                </c:pt>
                <c:pt idx="467">
                  <c:v>43908</c:v>
                </c:pt>
                <c:pt idx="468">
                  <c:v>43907</c:v>
                </c:pt>
                <c:pt idx="469">
                  <c:v>43906</c:v>
                </c:pt>
                <c:pt idx="470">
                  <c:v>43903</c:v>
                </c:pt>
                <c:pt idx="471">
                  <c:v>43902</c:v>
                </c:pt>
                <c:pt idx="472">
                  <c:v>43901</c:v>
                </c:pt>
                <c:pt idx="473">
                  <c:v>43900</c:v>
                </c:pt>
                <c:pt idx="474">
                  <c:v>43899</c:v>
                </c:pt>
                <c:pt idx="475">
                  <c:v>43896</c:v>
                </c:pt>
                <c:pt idx="476">
                  <c:v>43895</c:v>
                </c:pt>
                <c:pt idx="477">
                  <c:v>43894</c:v>
                </c:pt>
                <c:pt idx="478">
                  <c:v>43893</c:v>
                </c:pt>
                <c:pt idx="479">
                  <c:v>43892</c:v>
                </c:pt>
                <c:pt idx="480">
                  <c:v>43889</c:v>
                </c:pt>
                <c:pt idx="481">
                  <c:v>43888</c:v>
                </c:pt>
                <c:pt idx="482">
                  <c:v>43887</c:v>
                </c:pt>
                <c:pt idx="483">
                  <c:v>43886</c:v>
                </c:pt>
                <c:pt idx="484">
                  <c:v>43885</c:v>
                </c:pt>
                <c:pt idx="485">
                  <c:v>43882</c:v>
                </c:pt>
                <c:pt idx="486">
                  <c:v>43881</c:v>
                </c:pt>
                <c:pt idx="487">
                  <c:v>43880</c:v>
                </c:pt>
                <c:pt idx="488">
                  <c:v>43879</c:v>
                </c:pt>
                <c:pt idx="489">
                  <c:v>43878</c:v>
                </c:pt>
                <c:pt idx="490">
                  <c:v>43875</c:v>
                </c:pt>
                <c:pt idx="491">
                  <c:v>43874</c:v>
                </c:pt>
                <c:pt idx="492">
                  <c:v>43873</c:v>
                </c:pt>
                <c:pt idx="493">
                  <c:v>43872</c:v>
                </c:pt>
                <c:pt idx="494">
                  <c:v>43871</c:v>
                </c:pt>
                <c:pt idx="495">
                  <c:v>43868</c:v>
                </c:pt>
                <c:pt idx="496">
                  <c:v>43867</c:v>
                </c:pt>
                <c:pt idx="497">
                  <c:v>43866</c:v>
                </c:pt>
                <c:pt idx="498">
                  <c:v>43865</c:v>
                </c:pt>
                <c:pt idx="499">
                  <c:v>43864</c:v>
                </c:pt>
                <c:pt idx="500">
                  <c:v>43861</c:v>
                </c:pt>
                <c:pt idx="501">
                  <c:v>43860</c:v>
                </c:pt>
                <c:pt idx="502">
                  <c:v>43859</c:v>
                </c:pt>
                <c:pt idx="503">
                  <c:v>43858</c:v>
                </c:pt>
                <c:pt idx="504">
                  <c:v>43857</c:v>
                </c:pt>
                <c:pt idx="505">
                  <c:v>43854</c:v>
                </c:pt>
                <c:pt idx="506">
                  <c:v>43853</c:v>
                </c:pt>
                <c:pt idx="507">
                  <c:v>43852</c:v>
                </c:pt>
                <c:pt idx="508">
                  <c:v>43851</c:v>
                </c:pt>
                <c:pt idx="509">
                  <c:v>43850</c:v>
                </c:pt>
                <c:pt idx="510">
                  <c:v>43847</c:v>
                </c:pt>
                <c:pt idx="511">
                  <c:v>43846</c:v>
                </c:pt>
                <c:pt idx="512">
                  <c:v>43845</c:v>
                </c:pt>
                <c:pt idx="513">
                  <c:v>43844</c:v>
                </c:pt>
                <c:pt idx="514">
                  <c:v>43843</c:v>
                </c:pt>
                <c:pt idx="515">
                  <c:v>43840</c:v>
                </c:pt>
                <c:pt idx="516">
                  <c:v>43839</c:v>
                </c:pt>
                <c:pt idx="517">
                  <c:v>43838</c:v>
                </c:pt>
                <c:pt idx="518">
                  <c:v>43837</c:v>
                </c:pt>
                <c:pt idx="519">
                  <c:v>43836</c:v>
                </c:pt>
                <c:pt idx="520">
                  <c:v>43833</c:v>
                </c:pt>
                <c:pt idx="521">
                  <c:v>43832</c:v>
                </c:pt>
                <c:pt idx="522">
                  <c:v>43830</c:v>
                </c:pt>
                <c:pt idx="523">
                  <c:v>43829</c:v>
                </c:pt>
                <c:pt idx="524">
                  <c:v>43826</c:v>
                </c:pt>
                <c:pt idx="525">
                  <c:v>43825</c:v>
                </c:pt>
                <c:pt idx="526">
                  <c:v>43823</c:v>
                </c:pt>
                <c:pt idx="527">
                  <c:v>43822</c:v>
                </c:pt>
                <c:pt idx="528">
                  <c:v>43819</c:v>
                </c:pt>
                <c:pt idx="529">
                  <c:v>43818</c:v>
                </c:pt>
                <c:pt idx="530">
                  <c:v>43817</c:v>
                </c:pt>
                <c:pt idx="531">
                  <c:v>43816</c:v>
                </c:pt>
                <c:pt idx="532">
                  <c:v>43815</c:v>
                </c:pt>
                <c:pt idx="533">
                  <c:v>43812</c:v>
                </c:pt>
                <c:pt idx="534">
                  <c:v>43811</c:v>
                </c:pt>
                <c:pt idx="535">
                  <c:v>43810</c:v>
                </c:pt>
                <c:pt idx="536">
                  <c:v>43809</c:v>
                </c:pt>
                <c:pt idx="537">
                  <c:v>43808</c:v>
                </c:pt>
                <c:pt idx="538">
                  <c:v>43805</c:v>
                </c:pt>
                <c:pt idx="539">
                  <c:v>43804</c:v>
                </c:pt>
                <c:pt idx="540">
                  <c:v>43803</c:v>
                </c:pt>
                <c:pt idx="541">
                  <c:v>43802</c:v>
                </c:pt>
                <c:pt idx="542">
                  <c:v>43801</c:v>
                </c:pt>
                <c:pt idx="543">
                  <c:v>43798</c:v>
                </c:pt>
                <c:pt idx="544">
                  <c:v>43797</c:v>
                </c:pt>
                <c:pt idx="545">
                  <c:v>43796</c:v>
                </c:pt>
                <c:pt idx="546">
                  <c:v>43795</c:v>
                </c:pt>
                <c:pt idx="547">
                  <c:v>43794</c:v>
                </c:pt>
                <c:pt idx="548">
                  <c:v>43791</c:v>
                </c:pt>
                <c:pt idx="549">
                  <c:v>43790</c:v>
                </c:pt>
                <c:pt idx="550">
                  <c:v>43789</c:v>
                </c:pt>
                <c:pt idx="551">
                  <c:v>43788</c:v>
                </c:pt>
                <c:pt idx="552">
                  <c:v>43787</c:v>
                </c:pt>
                <c:pt idx="553">
                  <c:v>43784</c:v>
                </c:pt>
                <c:pt idx="554">
                  <c:v>43783</c:v>
                </c:pt>
                <c:pt idx="555">
                  <c:v>43782</c:v>
                </c:pt>
                <c:pt idx="556">
                  <c:v>43781</c:v>
                </c:pt>
                <c:pt idx="557">
                  <c:v>43780</c:v>
                </c:pt>
                <c:pt idx="558">
                  <c:v>43777</c:v>
                </c:pt>
                <c:pt idx="559">
                  <c:v>43776</c:v>
                </c:pt>
                <c:pt idx="560">
                  <c:v>43775</c:v>
                </c:pt>
                <c:pt idx="561">
                  <c:v>43774</c:v>
                </c:pt>
                <c:pt idx="562">
                  <c:v>43773</c:v>
                </c:pt>
                <c:pt idx="563">
                  <c:v>43770</c:v>
                </c:pt>
                <c:pt idx="564">
                  <c:v>43769</c:v>
                </c:pt>
                <c:pt idx="565">
                  <c:v>43768</c:v>
                </c:pt>
                <c:pt idx="566">
                  <c:v>43767</c:v>
                </c:pt>
                <c:pt idx="567">
                  <c:v>43766</c:v>
                </c:pt>
                <c:pt idx="568">
                  <c:v>43763</c:v>
                </c:pt>
                <c:pt idx="569">
                  <c:v>43762</c:v>
                </c:pt>
                <c:pt idx="570">
                  <c:v>43761</c:v>
                </c:pt>
                <c:pt idx="571">
                  <c:v>43760</c:v>
                </c:pt>
                <c:pt idx="572">
                  <c:v>43759</c:v>
                </c:pt>
                <c:pt idx="573">
                  <c:v>43756</c:v>
                </c:pt>
                <c:pt idx="574">
                  <c:v>43755</c:v>
                </c:pt>
                <c:pt idx="575">
                  <c:v>43754</c:v>
                </c:pt>
                <c:pt idx="576">
                  <c:v>43753</c:v>
                </c:pt>
                <c:pt idx="577">
                  <c:v>43752</c:v>
                </c:pt>
                <c:pt idx="578">
                  <c:v>43749</c:v>
                </c:pt>
                <c:pt idx="579">
                  <c:v>43748</c:v>
                </c:pt>
                <c:pt idx="580">
                  <c:v>43747</c:v>
                </c:pt>
                <c:pt idx="581">
                  <c:v>43746</c:v>
                </c:pt>
                <c:pt idx="582">
                  <c:v>43745</c:v>
                </c:pt>
                <c:pt idx="583">
                  <c:v>43742</c:v>
                </c:pt>
                <c:pt idx="584">
                  <c:v>43741</c:v>
                </c:pt>
                <c:pt idx="585">
                  <c:v>43740</c:v>
                </c:pt>
                <c:pt idx="586">
                  <c:v>43739</c:v>
                </c:pt>
                <c:pt idx="587">
                  <c:v>43738</c:v>
                </c:pt>
                <c:pt idx="588">
                  <c:v>43735</c:v>
                </c:pt>
                <c:pt idx="589">
                  <c:v>43734</c:v>
                </c:pt>
                <c:pt idx="590">
                  <c:v>43733</c:v>
                </c:pt>
                <c:pt idx="591">
                  <c:v>43732</c:v>
                </c:pt>
                <c:pt idx="592">
                  <c:v>43731</c:v>
                </c:pt>
                <c:pt idx="593">
                  <c:v>43728</c:v>
                </c:pt>
                <c:pt idx="594">
                  <c:v>43727</c:v>
                </c:pt>
                <c:pt idx="595">
                  <c:v>43726</c:v>
                </c:pt>
                <c:pt idx="596">
                  <c:v>43725</c:v>
                </c:pt>
                <c:pt idx="597">
                  <c:v>43724</c:v>
                </c:pt>
                <c:pt idx="598">
                  <c:v>43721</c:v>
                </c:pt>
                <c:pt idx="599">
                  <c:v>43720</c:v>
                </c:pt>
                <c:pt idx="600">
                  <c:v>43719</c:v>
                </c:pt>
                <c:pt idx="601">
                  <c:v>43718</c:v>
                </c:pt>
                <c:pt idx="602">
                  <c:v>43717</c:v>
                </c:pt>
                <c:pt idx="603">
                  <c:v>43714</c:v>
                </c:pt>
                <c:pt idx="604">
                  <c:v>43713</c:v>
                </c:pt>
                <c:pt idx="605">
                  <c:v>43712</c:v>
                </c:pt>
                <c:pt idx="606">
                  <c:v>43711</c:v>
                </c:pt>
                <c:pt idx="607">
                  <c:v>43710</c:v>
                </c:pt>
                <c:pt idx="608">
                  <c:v>43707</c:v>
                </c:pt>
                <c:pt idx="609">
                  <c:v>43706</c:v>
                </c:pt>
                <c:pt idx="610">
                  <c:v>43705</c:v>
                </c:pt>
                <c:pt idx="611">
                  <c:v>43704</c:v>
                </c:pt>
                <c:pt idx="612">
                  <c:v>43703</c:v>
                </c:pt>
                <c:pt idx="613">
                  <c:v>43700</c:v>
                </c:pt>
                <c:pt idx="614">
                  <c:v>43699</c:v>
                </c:pt>
                <c:pt idx="615">
                  <c:v>43698</c:v>
                </c:pt>
                <c:pt idx="616">
                  <c:v>43697</c:v>
                </c:pt>
                <c:pt idx="617">
                  <c:v>43696</c:v>
                </c:pt>
                <c:pt idx="618">
                  <c:v>43693</c:v>
                </c:pt>
                <c:pt idx="619">
                  <c:v>43692</c:v>
                </c:pt>
                <c:pt idx="620">
                  <c:v>43691</c:v>
                </c:pt>
                <c:pt idx="621">
                  <c:v>43690</c:v>
                </c:pt>
                <c:pt idx="622">
                  <c:v>43689</c:v>
                </c:pt>
                <c:pt idx="623">
                  <c:v>43686</c:v>
                </c:pt>
                <c:pt idx="624">
                  <c:v>43685</c:v>
                </c:pt>
                <c:pt idx="625">
                  <c:v>43684</c:v>
                </c:pt>
                <c:pt idx="626">
                  <c:v>43683</c:v>
                </c:pt>
                <c:pt idx="627">
                  <c:v>43682</c:v>
                </c:pt>
                <c:pt idx="628">
                  <c:v>43679</c:v>
                </c:pt>
                <c:pt idx="629">
                  <c:v>43678</c:v>
                </c:pt>
                <c:pt idx="630">
                  <c:v>43677</c:v>
                </c:pt>
                <c:pt idx="631">
                  <c:v>43676</c:v>
                </c:pt>
                <c:pt idx="632">
                  <c:v>43675</c:v>
                </c:pt>
                <c:pt idx="633">
                  <c:v>43672</c:v>
                </c:pt>
                <c:pt idx="634">
                  <c:v>43671</c:v>
                </c:pt>
                <c:pt idx="635">
                  <c:v>43670</c:v>
                </c:pt>
                <c:pt idx="636">
                  <c:v>43669</c:v>
                </c:pt>
                <c:pt idx="637">
                  <c:v>43668</c:v>
                </c:pt>
                <c:pt idx="638">
                  <c:v>43665</c:v>
                </c:pt>
                <c:pt idx="639">
                  <c:v>43664</c:v>
                </c:pt>
                <c:pt idx="640">
                  <c:v>43663</c:v>
                </c:pt>
                <c:pt idx="641">
                  <c:v>43662</c:v>
                </c:pt>
                <c:pt idx="642">
                  <c:v>43661</c:v>
                </c:pt>
                <c:pt idx="643">
                  <c:v>43658</c:v>
                </c:pt>
                <c:pt idx="644">
                  <c:v>43657</c:v>
                </c:pt>
                <c:pt idx="645">
                  <c:v>43656</c:v>
                </c:pt>
                <c:pt idx="646">
                  <c:v>43655</c:v>
                </c:pt>
                <c:pt idx="647">
                  <c:v>43654</c:v>
                </c:pt>
                <c:pt idx="648">
                  <c:v>43651</c:v>
                </c:pt>
                <c:pt idx="649">
                  <c:v>43650</c:v>
                </c:pt>
                <c:pt idx="650">
                  <c:v>43649</c:v>
                </c:pt>
                <c:pt idx="651">
                  <c:v>43648</c:v>
                </c:pt>
                <c:pt idx="652">
                  <c:v>43647</c:v>
                </c:pt>
                <c:pt idx="653">
                  <c:v>43644</c:v>
                </c:pt>
                <c:pt idx="654">
                  <c:v>43643</c:v>
                </c:pt>
                <c:pt idx="655">
                  <c:v>43642</c:v>
                </c:pt>
                <c:pt idx="656">
                  <c:v>43641</c:v>
                </c:pt>
                <c:pt idx="657">
                  <c:v>43640</c:v>
                </c:pt>
                <c:pt idx="658">
                  <c:v>43637</c:v>
                </c:pt>
                <c:pt idx="659">
                  <c:v>43636</c:v>
                </c:pt>
                <c:pt idx="660">
                  <c:v>43635</c:v>
                </c:pt>
                <c:pt idx="661">
                  <c:v>43634</c:v>
                </c:pt>
                <c:pt idx="662">
                  <c:v>43633</c:v>
                </c:pt>
                <c:pt idx="663">
                  <c:v>43630</c:v>
                </c:pt>
                <c:pt idx="664">
                  <c:v>43629</c:v>
                </c:pt>
                <c:pt idx="665">
                  <c:v>43628</c:v>
                </c:pt>
                <c:pt idx="666">
                  <c:v>43627</c:v>
                </c:pt>
                <c:pt idx="667">
                  <c:v>43626</c:v>
                </c:pt>
                <c:pt idx="668">
                  <c:v>43623</c:v>
                </c:pt>
                <c:pt idx="669">
                  <c:v>43622</c:v>
                </c:pt>
                <c:pt idx="670">
                  <c:v>43621</c:v>
                </c:pt>
                <c:pt idx="671">
                  <c:v>43620</c:v>
                </c:pt>
                <c:pt idx="672">
                  <c:v>43619</c:v>
                </c:pt>
                <c:pt idx="673">
                  <c:v>43616</c:v>
                </c:pt>
                <c:pt idx="674">
                  <c:v>43615</c:v>
                </c:pt>
                <c:pt idx="675">
                  <c:v>43614</c:v>
                </c:pt>
                <c:pt idx="676">
                  <c:v>43613</c:v>
                </c:pt>
                <c:pt idx="677">
                  <c:v>43612</c:v>
                </c:pt>
                <c:pt idx="678">
                  <c:v>43609</c:v>
                </c:pt>
                <c:pt idx="679">
                  <c:v>43608</c:v>
                </c:pt>
                <c:pt idx="680">
                  <c:v>43607</c:v>
                </c:pt>
                <c:pt idx="681">
                  <c:v>43606</c:v>
                </c:pt>
                <c:pt idx="682">
                  <c:v>43605</c:v>
                </c:pt>
                <c:pt idx="683">
                  <c:v>43602</c:v>
                </c:pt>
                <c:pt idx="684">
                  <c:v>43601</c:v>
                </c:pt>
                <c:pt idx="685">
                  <c:v>43600</c:v>
                </c:pt>
                <c:pt idx="686">
                  <c:v>43599</c:v>
                </c:pt>
                <c:pt idx="687">
                  <c:v>43598</c:v>
                </c:pt>
                <c:pt idx="688">
                  <c:v>43595</c:v>
                </c:pt>
                <c:pt idx="689">
                  <c:v>43594</c:v>
                </c:pt>
                <c:pt idx="690">
                  <c:v>43593</c:v>
                </c:pt>
                <c:pt idx="691">
                  <c:v>43592</c:v>
                </c:pt>
                <c:pt idx="692">
                  <c:v>43591</c:v>
                </c:pt>
                <c:pt idx="693">
                  <c:v>43588</c:v>
                </c:pt>
                <c:pt idx="694">
                  <c:v>43587</c:v>
                </c:pt>
                <c:pt idx="695">
                  <c:v>43586</c:v>
                </c:pt>
                <c:pt idx="696">
                  <c:v>43585</c:v>
                </c:pt>
                <c:pt idx="697">
                  <c:v>43584</c:v>
                </c:pt>
                <c:pt idx="698">
                  <c:v>43581</c:v>
                </c:pt>
                <c:pt idx="699">
                  <c:v>43580</c:v>
                </c:pt>
                <c:pt idx="700">
                  <c:v>43579</c:v>
                </c:pt>
                <c:pt idx="701">
                  <c:v>43578</c:v>
                </c:pt>
                <c:pt idx="702">
                  <c:v>43577</c:v>
                </c:pt>
                <c:pt idx="703">
                  <c:v>43574</c:v>
                </c:pt>
                <c:pt idx="704">
                  <c:v>43573</c:v>
                </c:pt>
                <c:pt idx="705">
                  <c:v>43572</c:v>
                </c:pt>
                <c:pt idx="706">
                  <c:v>43571</c:v>
                </c:pt>
                <c:pt idx="707">
                  <c:v>43570</c:v>
                </c:pt>
                <c:pt idx="708">
                  <c:v>43567</c:v>
                </c:pt>
                <c:pt idx="709">
                  <c:v>43566</c:v>
                </c:pt>
                <c:pt idx="710">
                  <c:v>43565</c:v>
                </c:pt>
                <c:pt idx="711">
                  <c:v>43564</c:v>
                </c:pt>
                <c:pt idx="712">
                  <c:v>43563</c:v>
                </c:pt>
                <c:pt idx="713">
                  <c:v>43560</c:v>
                </c:pt>
                <c:pt idx="714">
                  <c:v>43559</c:v>
                </c:pt>
                <c:pt idx="715">
                  <c:v>43558</c:v>
                </c:pt>
                <c:pt idx="716">
                  <c:v>43557</c:v>
                </c:pt>
                <c:pt idx="717">
                  <c:v>43556</c:v>
                </c:pt>
                <c:pt idx="718">
                  <c:v>43553</c:v>
                </c:pt>
                <c:pt idx="719">
                  <c:v>43552</c:v>
                </c:pt>
                <c:pt idx="720">
                  <c:v>43551</c:v>
                </c:pt>
                <c:pt idx="721">
                  <c:v>43550</c:v>
                </c:pt>
                <c:pt idx="722">
                  <c:v>43549</c:v>
                </c:pt>
                <c:pt idx="723">
                  <c:v>43546</c:v>
                </c:pt>
                <c:pt idx="724">
                  <c:v>43545</c:v>
                </c:pt>
                <c:pt idx="725">
                  <c:v>43544</c:v>
                </c:pt>
                <c:pt idx="726">
                  <c:v>43543</c:v>
                </c:pt>
                <c:pt idx="727">
                  <c:v>43542</c:v>
                </c:pt>
                <c:pt idx="728">
                  <c:v>43539</c:v>
                </c:pt>
                <c:pt idx="729">
                  <c:v>43538</c:v>
                </c:pt>
                <c:pt idx="730">
                  <c:v>43537</c:v>
                </c:pt>
                <c:pt idx="731">
                  <c:v>43536</c:v>
                </c:pt>
                <c:pt idx="732">
                  <c:v>43535</c:v>
                </c:pt>
                <c:pt idx="733">
                  <c:v>43532</c:v>
                </c:pt>
                <c:pt idx="734">
                  <c:v>43531</c:v>
                </c:pt>
                <c:pt idx="735">
                  <c:v>43530</c:v>
                </c:pt>
                <c:pt idx="736">
                  <c:v>43529</c:v>
                </c:pt>
                <c:pt idx="737">
                  <c:v>43528</c:v>
                </c:pt>
                <c:pt idx="738">
                  <c:v>43525</c:v>
                </c:pt>
                <c:pt idx="739">
                  <c:v>43524</c:v>
                </c:pt>
                <c:pt idx="740">
                  <c:v>43523</c:v>
                </c:pt>
                <c:pt idx="741">
                  <c:v>43522</c:v>
                </c:pt>
                <c:pt idx="742">
                  <c:v>43521</c:v>
                </c:pt>
                <c:pt idx="743">
                  <c:v>43518</c:v>
                </c:pt>
                <c:pt idx="744">
                  <c:v>43517</c:v>
                </c:pt>
                <c:pt idx="745">
                  <c:v>43516</c:v>
                </c:pt>
                <c:pt idx="746">
                  <c:v>43515</c:v>
                </c:pt>
                <c:pt idx="747">
                  <c:v>43514</c:v>
                </c:pt>
                <c:pt idx="748">
                  <c:v>43511</c:v>
                </c:pt>
                <c:pt idx="749">
                  <c:v>43510</c:v>
                </c:pt>
                <c:pt idx="750">
                  <c:v>43509</c:v>
                </c:pt>
                <c:pt idx="751">
                  <c:v>43508</c:v>
                </c:pt>
                <c:pt idx="752">
                  <c:v>43507</c:v>
                </c:pt>
                <c:pt idx="753">
                  <c:v>43504</c:v>
                </c:pt>
                <c:pt idx="754">
                  <c:v>43503</c:v>
                </c:pt>
                <c:pt idx="755">
                  <c:v>43502</c:v>
                </c:pt>
                <c:pt idx="756">
                  <c:v>43501</c:v>
                </c:pt>
                <c:pt idx="757">
                  <c:v>43500</c:v>
                </c:pt>
                <c:pt idx="758">
                  <c:v>43497</c:v>
                </c:pt>
                <c:pt idx="759">
                  <c:v>43496</c:v>
                </c:pt>
                <c:pt idx="760">
                  <c:v>43495</c:v>
                </c:pt>
                <c:pt idx="761">
                  <c:v>43494</c:v>
                </c:pt>
                <c:pt idx="762">
                  <c:v>43493</c:v>
                </c:pt>
                <c:pt idx="763">
                  <c:v>43490</c:v>
                </c:pt>
                <c:pt idx="764">
                  <c:v>43489</c:v>
                </c:pt>
                <c:pt idx="765">
                  <c:v>43488</c:v>
                </c:pt>
                <c:pt idx="766">
                  <c:v>43487</c:v>
                </c:pt>
                <c:pt idx="767">
                  <c:v>43486</c:v>
                </c:pt>
                <c:pt idx="768">
                  <c:v>43483</c:v>
                </c:pt>
                <c:pt idx="769">
                  <c:v>43482</c:v>
                </c:pt>
                <c:pt idx="770">
                  <c:v>43481</c:v>
                </c:pt>
                <c:pt idx="771">
                  <c:v>43480</c:v>
                </c:pt>
                <c:pt idx="772">
                  <c:v>43479</c:v>
                </c:pt>
                <c:pt idx="773">
                  <c:v>43476</c:v>
                </c:pt>
                <c:pt idx="774">
                  <c:v>43475</c:v>
                </c:pt>
                <c:pt idx="775">
                  <c:v>43474</c:v>
                </c:pt>
                <c:pt idx="776">
                  <c:v>43473</c:v>
                </c:pt>
                <c:pt idx="777">
                  <c:v>43472</c:v>
                </c:pt>
                <c:pt idx="778">
                  <c:v>43469</c:v>
                </c:pt>
                <c:pt idx="779">
                  <c:v>43468</c:v>
                </c:pt>
                <c:pt idx="780">
                  <c:v>43467</c:v>
                </c:pt>
                <c:pt idx="781">
                  <c:v>43465</c:v>
                </c:pt>
                <c:pt idx="782">
                  <c:v>43462</c:v>
                </c:pt>
                <c:pt idx="783">
                  <c:v>43461</c:v>
                </c:pt>
                <c:pt idx="784">
                  <c:v>43460</c:v>
                </c:pt>
                <c:pt idx="785">
                  <c:v>43458</c:v>
                </c:pt>
                <c:pt idx="786">
                  <c:v>43455</c:v>
                </c:pt>
                <c:pt idx="787">
                  <c:v>43454</c:v>
                </c:pt>
                <c:pt idx="788">
                  <c:v>43453</c:v>
                </c:pt>
                <c:pt idx="789">
                  <c:v>43452</c:v>
                </c:pt>
                <c:pt idx="790">
                  <c:v>43451</c:v>
                </c:pt>
                <c:pt idx="791">
                  <c:v>43448</c:v>
                </c:pt>
                <c:pt idx="792">
                  <c:v>43447</c:v>
                </c:pt>
                <c:pt idx="793">
                  <c:v>43446</c:v>
                </c:pt>
                <c:pt idx="794">
                  <c:v>43445</c:v>
                </c:pt>
                <c:pt idx="795">
                  <c:v>43444</c:v>
                </c:pt>
                <c:pt idx="796">
                  <c:v>43441</c:v>
                </c:pt>
                <c:pt idx="797">
                  <c:v>43440</c:v>
                </c:pt>
                <c:pt idx="798">
                  <c:v>43439</c:v>
                </c:pt>
                <c:pt idx="799">
                  <c:v>43438</c:v>
                </c:pt>
                <c:pt idx="800">
                  <c:v>43437</c:v>
                </c:pt>
                <c:pt idx="801">
                  <c:v>43434</c:v>
                </c:pt>
                <c:pt idx="802">
                  <c:v>43433</c:v>
                </c:pt>
                <c:pt idx="803">
                  <c:v>43432</c:v>
                </c:pt>
                <c:pt idx="804">
                  <c:v>43431</c:v>
                </c:pt>
                <c:pt idx="805">
                  <c:v>43430</c:v>
                </c:pt>
                <c:pt idx="806">
                  <c:v>43427</c:v>
                </c:pt>
                <c:pt idx="807">
                  <c:v>43426</c:v>
                </c:pt>
                <c:pt idx="808">
                  <c:v>43425</c:v>
                </c:pt>
                <c:pt idx="809">
                  <c:v>43424</c:v>
                </c:pt>
                <c:pt idx="810">
                  <c:v>43423</c:v>
                </c:pt>
                <c:pt idx="811">
                  <c:v>43420</c:v>
                </c:pt>
                <c:pt idx="812">
                  <c:v>43419</c:v>
                </c:pt>
                <c:pt idx="813">
                  <c:v>43418</c:v>
                </c:pt>
                <c:pt idx="814">
                  <c:v>43417</c:v>
                </c:pt>
                <c:pt idx="815">
                  <c:v>43416</c:v>
                </c:pt>
                <c:pt idx="816">
                  <c:v>43413</c:v>
                </c:pt>
                <c:pt idx="817">
                  <c:v>43412</c:v>
                </c:pt>
                <c:pt idx="818">
                  <c:v>43411</c:v>
                </c:pt>
                <c:pt idx="819">
                  <c:v>43410</c:v>
                </c:pt>
                <c:pt idx="820">
                  <c:v>43409</c:v>
                </c:pt>
                <c:pt idx="821">
                  <c:v>43406</c:v>
                </c:pt>
                <c:pt idx="822">
                  <c:v>43405</c:v>
                </c:pt>
                <c:pt idx="823">
                  <c:v>43404</c:v>
                </c:pt>
                <c:pt idx="824">
                  <c:v>43403</c:v>
                </c:pt>
                <c:pt idx="825">
                  <c:v>43402</c:v>
                </c:pt>
                <c:pt idx="826">
                  <c:v>43399</c:v>
                </c:pt>
                <c:pt idx="827">
                  <c:v>43398</c:v>
                </c:pt>
                <c:pt idx="828">
                  <c:v>43397</c:v>
                </c:pt>
                <c:pt idx="829">
                  <c:v>43396</c:v>
                </c:pt>
                <c:pt idx="830">
                  <c:v>43395</c:v>
                </c:pt>
                <c:pt idx="831">
                  <c:v>43392</c:v>
                </c:pt>
                <c:pt idx="832">
                  <c:v>43391</c:v>
                </c:pt>
                <c:pt idx="833">
                  <c:v>43390</c:v>
                </c:pt>
                <c:pt idx="834">
                  <c:v>43389</c:v>
                </c:pt>
                <c:pt idx="835">
                  <c:v>43388</c:v>
                </c:pt>
                <c:pt idx="836">
                  <c:v>43385</c:v>
                </c:pt>
                <c:pt idx="837">
                  <c:v>43384</c:v>
                </c:pt>
                <c:pt idx="838">
                  <c:v>43383</c:v>
                </c:pt>
                <c:pt idx="839">
                  <c:v>43382</c:v>
                </c:pt>
                <c:pt idx="840">
                  <c:v>43381</c:v>
                </c:pt>
                <c:pt idx="841">
                  <c:v>43378</c:v>
                </c:pt>
                <c:pt idx="842">
                  <c:v>43377</c:v>
                </c:pt>
                <c:pt idx="843">
                  <c:v>43376</c:v>
                </c:pt>
                <c:pt idx="844">
                  <c:v>43375</c:v>
                </c:pt>
                <c:pt idx="845">
                  <c:v>43374</c:v>
                </c:pt>
                <c:pt idx="846">
                  <c:v>43371</c:v>
                </c:pt>
                <c:pt idx="847">
                  <c:v>43370</c:v>
                </c:pt>
                <c:pt idx="848">
                  <c:v>43369</c:v>
                </c:pt>
                <c:pt idx="849">
                  <c:v>43368</c:v>
                </c:pt>
                <c:pt idx="850">
                  <c:v>43367</c:v>
                </c:pt>
                <c:pt idx="851">
                  <c:v>43364</c:v>
                </c:pt>
                <c:pt idx="852">
                  <c:v>43363</c:v>
                </c:pt>
                <c:pt idx="853">
                  <c:v>43362</c:v>
                </c:pt>
                <c:pt idx="854">
                  <c:v>43361</c:v>
                </c:pt>
                <c:pt idx="855">
                  <c:v>43360</c:v>
                </c:pt>
                <c:pt idx="856">
                  <c:v>43357</c:v>
                </c:pt>
                <c:pt idx="857">
                  <c:v>43356</c:v>
                </c:pt>
                <c:pt idx="858">
                  <c:v>43355</c:v>
                </c:pt>
                <c:pt idx="859">
                  <c:v>43354</c:v>
                </c:pt>
                <c:pt idx="860">
                  <c:v>43353</c:v>
                </c:pt>
                <c:pt idx="861">
                  <c:v>43350</c:v>
                </c:pt>
                <c:pt idx="862">
                  <c:v>43349</c:v>
                </c:pt>
                <c:pt idx="863">
                  <c:v>43348</c:v>
                </c:pt>
                <c:pt idx="864">
                  <c:v>43347</c:v>
                </c:pt>
                <c:pt idx="865">
                  <c:v>43346</c:v>
                </c:pt>
                <c:pt idx="866">
                  <c:v>43343</c:v>
                </c:pt>
                <c:pt idx="867">
                  <c:v>43342</c:v>
                </c:pt>
                <c:pt idx="868">
                  <c:v>43341</c:v>
                </c:pt>
                <c:pt idx="869">
                  <c:v>43340</c:v>
                </c:pt>
                <c:pt idx="870">
                  <c:v>43339</c:v>
                </c:pt>
                <c:pt idx="871">
                  <c:v>43336</c:v>
                </c:pt>
                <c:pt idx="872">
                  <c:v>43335</c:v>
                </c:pt>
                <c:pt idx="873">
                  <c:v>43334</c:v>
                </c:pt>
                <c:pt idx="874">
                  <c:v>43333</c:v>
                </c:pt>
                <c:pt idx="875">
                  <c:v>43332</c:v>
                </c:pt>
                <c:pt idx="876">
                  <c:v>43329</c:v>
                </c:pt>
                <c:pt idx="877">
                  <c:v>43328</c:v>
                </c:pt>
                <c:pt idx="878">
                  <c:v>43327</c:v>
                </c:pt>
                <c:pt idx="879">
                  <c:v>43326</c:v>
                </c:pt>
                <c:pt idx="880">
                  <c:v>43325</c:v>
                </c:pt>
                <c:pt idx="881">
                  <c:v>43322</c:v>
                </c:pt>
                <c:pt idx="882">
                  <c:v>43321</c:v>
                </c:pt>
                <c:pt idx="883">
                  <c:v>43320</c:v>
                </c:pt>
                <c:pt idx="884">
                  <c:v>43319</c:v>
                </c:pt>
                <c:pt idx="885">
                  <c:v>43318</c:v>
                </c:pt>
                <c:pt idx="886">
                  <c:v>43315</c:v>
                </c:pt>
                <c:pt idx="887">
                  <c:v>43314</c:v>
                </c:pt>
                <c:pt idx="888">
                  <c:v>43313</c:v>
                </c:pt>
                <c:pt idx="889">
                  <c:v>43312</c:v>
                </c:pt>
                <c:pt idx="890">
                  <c:v>43311</c:v>
                </c:pt>
                <c:pt idx="891">
                  <c:v>43308</c:v>
                </c:pt>
                <c:pt idx="892">
                  <c:v>43307</c:v>
                </c:pt>
                <c:pt idx="893">
                  <c:v>43306</c:v>
                </c:pt>
                <c:pt idx="894">
                  <c:v>43305</c:v>
                </c:pt>
                <c:pt idx="895">
                  <c:v>43304</c:v>
                </c:pt>
                <c:pt idx="896">
                  <c:v>43301</c:v>
                </c:pt>
                <c:pt idx="897">
                  <c:v>43300</c:v>
                </c:pt>
                <c:pt idx="898">
                  <c:v>43299</c:v>
                </c:pt>
                <c:pt idx="899">
                  <c:v>43298</c:v>
                </c:pt>
                <c:pt idx="900">
                  <c:v>43297</c:v>
                </c:pt>
                <c:pt idx="901">
                  <c:v>43294</c:v>
                </c:pt>
                <c:pt idx="902">
                  <c:v>43293</c:v>
                </c:pt>
                <c:pt idx="903">
                  <c:v>43292</c:v>
                </c:pt>
                <c:pt idx="904">
                  <c:v>43291</c:v>
                </c:pt>
                <c:pt idx="905">
                  <c:v>43290</c:v>
                </c:pt>
                <c:pt idx="906">
                  <c:v>43287</c:v>
                </c:pt>
                <c:pt idx="907">
                  <c:v>43286</c:v>
                </c:pt>
                <c:pt idx="908">
                  <c:v>43285</c:v>
                </c:pt>
                <c:pt idx="909">
                  <c:v>43284</c:v>
                </c:pt>
                <c:pt idx="910">
                  <c:v>43283</c:v>
                </c:pt>
                <c:pt idx="911">
                  <c:v>43280</c:v>
                </c:pt>
                <c:pt idx="912">
                  <c:v>43279</c:v>
                </c:pt>
                <c:pt idx="913">
                  <c:v>43278</c:v>
                </c:pt>
                <c:pt idx="914">
                  <c:v>43277</c:v>
                </c:pt>
                <c:pt idx="915">
                  <c:v>43276</c:v>
                </c:pt>
                <c:pt idx="916">
                  <c:v>43273</c:v>
                </c:pt>
                <c:pt idx="917">
                  <c:v>43272</c:v>
                </c:pt>
                <c:pt idx="918">
                  <c:v>43271</c:v>
                </c:pt>
                <c:pt idx="919">
                  <c:v>43270</c:v>
                </c:pt>
                <c:pt idx="920">
                  <c:v>43269</c:v>
                </c:pt>
                <c:pt idx="921">
                  <c:v>43266</c:v>
                </c:pt>
                <c:pt idx="922">
                  <c:v>43265</c:v>
                </c:pt>
                <c:pt idx="923">
                  <c:v>43264</c:v>
                </c:pt>
                <c:pt idx="924">
                  <c:v>43263</c:v>
                </c:pt>
                <c:pt idx="925">
                  <c:v>43262</c:v>
                </c:pt>
                <c:pt idx="926">
                  <c:v>43259</c:v>
                </c:pt>
                <c:pt idx="927">
                  <c:v>43258</c:v>
                </c:pt>
                <c:pt idx="928">
                  <c:v>43257</c:v>
                </c:pt>
                <c:pt idx="929">
                  <c:v>43256</c:v>
                </c:pt>
                <c:pt idx="930">
                  <c:v>43255</c:v>
                </c:pt>
                <c:pt idx="931">
                  <c:v>43252</c:v>
                </c:pt>
                <c:pt idx="932">
                  <c:v>43251</c:v>
                </c:pt>
                <c:pt idx="933">
                  <c:v>43250</c:v>
                </c:pt>
                <c:pt idx="934">
                  <c:v>43249</c:v>
                </c:pt>
                <c:pt idx="935">
                  <c:v>43248</c:v>
                </c:pt>
                <c:pt idx="936">
                  <c:v>43245</c:v>
                </c:pt>
                <c:pt idx="937">
                  <c:v>43244</c:v>
                </c:pt>
                <c:pt idx="938">
                  <c:v>43243</c:v>
                </c:pt>
                <c:pt idx="939">
                  <c:v>43242</c:v>
                </c:pt>
                <c:pt idx="940">
                  <c:v>43241</c:v>
                </c:pt>
                <c:pt idx="941">
                  <c:v>43238</c:v>
                </c:pt>
                <c:pt idx="942">
                  <c:v>43237</c:v>
                </c:pt>
                <c:pt idx="943">
                  <c:v>43236</c:v>
                </c:pt>
                <c:pt idx="944">
                  <c:v>43235</c:v>
                </c:pt>
                <c:pt idx="945">
                  <c:v>43234</c:v>
                </c:pt>
                <c:pt idx="946">
                  <c:v>43231</c:v>
                </c:pt>
                <c:pt idx="947">
                  <c:v>43230</c:v>
                </c:pt>
                <c:pt idx="948">
                  <c:v>43229</c:v>
                </c:pt>
                <c:pt idx="949">
                  <c:v>43228</c:v>
                </c:pt>
                <c:pt idx="950">
                  <c:v>43227</c:v>
                </c:pt>
                <c:pt idx="951">
                  <c:v>43224</c:v>
                </c:pt>
                <c:pt idx="952">
                  <c:v>43223</c:v>
                </c:pt>
                <c:pt idx="953">
                  <c:v>43222</c:v>
                </c:pt>
                <c:pt idx="954">
                  <c:v>43221</c:v>
                </c:pt>
                <c:pt idx="955">
                  <c:v>43220</c:v>
                </c:pt>
                <c:pt idx="956">
                  <c:v>43217</c:v>
                </c:pt>
                <c:pt idx="957">
                  <c:v>43216</c:v>
                </c:pt>
                <c:pt idx="958">
                  <c:v>43215</c:v>
                </c:pt>
                <c:pt idx="959">
                  <c:v>43214</c:v>
                </c:pt>
                <c:pt idx="960">
                  <c:v>43213</c:v>
                </c:pt>
                <c:pt idx="961">
                  <c:v>43210</c:v>
                </c:pt>
                <c:pt idx="962">
                  <c:v>43209</c:v>
                </c:pt>
                <c:pt idx="963">
                  <c:v>43208</c:v>
                </c:pt>
                <c:pt idx="964">
                  <c:v>43207</c:v>
                </c:pt>
                <c:pt idx="965">
                  <c:v>43206</c:v>
                </c:pt>
                <c:pt idx="966">
                  <c:v>43203</c:v>
                </c:pt>
                <c:pt idx="967">
                  <c:v>43202</c:v>
                </c:pt>
                <c:pt idx="968">
                  <c:v>43201</c:v>
                </c:pt>
                <c:pt idx="969">
                  <c:v>43200</c:v>
                </c:pt>
                <c:pt idx="970">
                  <c:v>43199</c:v>
                </c:pt>
                <c:pt idx="971">
                  <c:v>43196</c:v>
                </c:pt>
                <c:pt idx="972">
                  <c:v>43195</c:v>
                </c:pt>
                <c:pt idx="973">
                  <c:v>43194</c:v>
                </c:pt>
                <c:pt idx="974">
                  <c:v>43193</c:v>
                </c:pt>
                <c:pt idx="975">
                  <c:v>43192</c:v>
                </c:pt>
                <c:pt idx="976">
                  <c:v>43188</c:v>
                </c:pt>
                <c:pt idx="977">
                  <c:v>43187</c:v>
                </c:pt>
                <c:pt idx="978">
                  <c:v>43186</c:v>
                </c:pt>
                <c:pt idx="979">
                  <c:v>43185</c:v>
                </c:pt>
                <c:pt idx="980">
                  <c:v>43182</c:v>
                </c:pt>
                <c:pt idx="981">
                  <c:v>43181</c:v>
                </c:pt>
                <c:pt idx="982">
                  <c:v>43180</c:v>
                </c:pt>
                <c:pt idx="983">
                  <c:v>43179</c:v>
                </c:pt>
                <c:pt idx="984">
                  <c:v>43178</c:v>
                </c:pt>
                <c:pt idx="985">
                  <c:v>43175</c:v>
                </c:pt>
                <c:pt idx="986">
                  <c:v>43174</c:v>
                </c:pt>
                <c:pt idx="987">
                  <c:v>43173</c:v>
                </c:pt>
                <c:pt idx="988">
                  <c:v>43172</c:v>
                </c:pt>
                <c:pt idx="989">
                  <c:v>43171</c:v>
                </c:pt>
                <c:pt idx="990">
                  <c:v>43168</c:v>
                </c:pt>
                <c:pt idx="991">
                  <c:v>43167</c:v>
                </c:pt>
                <c:pt idx="992">
                  <c:v>43166</c:v>
                </c:pt>
                <c:pt idx="993">
                  <c:v>43165</c:v>
                </c:pt>
                <c:pt idx="994">
                  <c:v>43164</c:v>
                </c:pt>
                <c:pt idx="995">
                  <c:v>43161</c:v>
                </c:pt>
                <c:pt idx="996">
                  <c:v>43160</c:v>
                </c:pt>
                <c:pt idx="997">
                  <c:v>43159</c:v>
                </c:pt>
                <c:pt idx="998">
                  <c:v>43158</c:v>
                </c:pt>
                <c:pt idx="999">
                  <c:v>43157</c:v>
                </c:pt>
                <c:pt idx="1000">
                  <c:v>43154</c:v>
                </c:pt>
                <c:pt idx="1001">
                  <c:v>43153</c:v>
                </c:pt>
                <c:pt idx="1002">
                  <c:v>43152</c:v>
                </c:pt>
                <c:pt idx="1003">
                  <c:v>43151</c:v>
                </c:pt>
                <c:pt idx="1004">
                  <c:v>43147</c:v>
                </c:pt>
                <c:pt idx="1005">
                  <c:v>43146</c:v>
                </c:pt>
                <c:pt idx="1006">
                  <c:v>43145</c:v>
                </c:pt>
                <c:pt idx="1007">
                  <c:v>43144</c:v>
                </c:pt>
                <c:pt idx="1008">
                  <c:v>43143</c:v>
                </c:pt>
                <c:pt idx="1009">
                  <c:v>43140</c:v>
                </c:pt>
                <c:pt idx="1010">
                  <c:v>43139</c:v>
                </c:pt>
                <c:pt idx="1011">
                  <c:v>43138</c:v>
                </c:pt>
                <c:pt idx="1012">
                  <c:v>43137</c:v>
                </c:pt>
                <c:pt idx="1013">
                  <c:v>43136</c:v>
                </c:pt>
                <c:pt idx="1014">
                  <c:v>43133</c:v>
                </c:pt>
                <c:pt idx="1015">
                  <c:v>43132</c:v>
                </c:pt>
                <c:pt idx="1016">
                  <c:v>43131</c:v>
                </c:pt>
                <c:pt idx="1017">
                  <c:v>43130</c:v>
                </c:pt>
                <c:pt idx="1018">
                  <c:v>43129</c:v>
                </c:pt>
                <c:pt idx="1019">
                  <c:v>43126</c:v>
                </c:pt>
                <c:pt idx="1020">
                  <c:v>43125</c:v>
                </c:pt>
                <c:pt idx="1021">
                  <c:v>43124</c:v>
                </c:pt>
                <c:pt idx="1022">
                  <c:v>43123</c:v>
                </c:pt>
                <c:pt idx="1023">
                  <c:v>43122</c:v>
                </c:pt>
                <c:pt idx="1024">
                  <c:v>43119</c:v>
                </c:pt>
                <c:pt idx="1025">
                  <c:v>43118</c:v>
                </c:pt>
                <c:pt idx="1026">
                  <c:v>43117</c:v>
                </c:pt>
                <c:pt idx="1027">
                  <c:v>43116</c:v>
                </c:pt>
                <c:pt idx="1028">
                  <c:v>43115</c:v>
                </c:pt>
                <c:pt idx="1029">
                  <c:v>43112</c:v>
                </c:pt>
                <c:pt idx="1030">
                  <c:v>43111</c:v>
                </c:pt>
                <c:pt idx="1031">
                  <c:v>43110</c:v>
                </c:pt>
                <c:pt idx="1032">
                  <c:v>43109</c:v>
                </c:pt>
                <c:pt idx="1033">
                  <c:v>43108</c:v>
                </c:pt>
                <c:pt idx="1034">
                  <c:v>43105</c:v>
                </c:pt>
                <c:pt idx="1035">
                  <c:v>43104</c:v>
                </c:pt>
                <c:pt idx="1036">
                  <c:v>43103</c:v>
                </c:pt>
                <c:pt idx="1037">
                  <c:v>43102</c:v>
                </c:pt>
                <c:pt idx="1038">
                  <c:v>43098</c:v>
                </c:pt>
                <c:pt idx="1039">
                  <c:v>43097</c:v>
                </c:pt>
                <c:pt idx="1040">
                  <c:v>43096</c:v>
                </c:pt>
                <c:pt idx="1041">
                  <c:v>43095</c:v>
                </c:pt>
                <c:pt idx="1042">
                  <c:v>43091</c:v>
                </c:pt>
                <c:pt idx="1043">
                  <c:v>43090</c:v>
                </c:pt>
                <c:pt idx="1044">
                  <c:v>43089</c:v>
                </c:pt>
                <c:pt idx="1045">
                  <c:v>43088</c:v>
                </c:pt>
                <c:pt idx="1046">
                  <c:v>43087</c:v>
                </c:pt>
                <c:pt idx="1047">
                  <c:v>43084</c:v>
                </c:pt>
                <c:pt idx="1048">
                  <c:v>43083</c:v>
                </c:pt>
                <c:pt idx="1049">
                  <c:v>43082</c:v>
                </c:pt>
                <c:pt idx="1050">
                  <c:v>43081</c:v>
                </c:pt>
                <c:pt idx="1051">
                  <c:v>43080</c:v>
                </c:pt>
                <c:pt idx="1052">
                  <c:v>43077</c:v>
                </c:pt>
                <c:pt idx="1053">
                  <c:v>43076</c:v>
                </c:pt>
                <c:pt idx="1054">
                  <c:v>43075</c:v>
                </c:pt>
                <c:pt idx="1055">
                  <c:v>43074</c:v>
                </c:pt>
                <c:pt idx="1056">
                  <c:v>43073</c:v>
                </c:pt>
                <c:pt idx="1057">
                  <c:v>43070</c:v>
                </c:pt>
                <c:pt idx="1058">
                  <c:v>43069</c:v>
                </c:pt>
                <c:pt idx="1059">
                  <c:v>43068</c:v>
                </c:pt>
                <c:pt idx="1060">
                  <c:v>43067</c:v>
                </c:pt>
                <c:pt idx="1061">
                  <c:v>43066</c:v>
                </c:pt>
                <c:pt idx="1062">
                  <c:v>43063</c:v>
                </c:pt>
                <c:pt idx="1063">
                  <c:v>43062</c:v>
                </c:pt>
                <c:pt idx="1064">
                  <c:v>43061</c:v>
                </c:pt>
                <c:pt idx="1065">
                  <c:v>43060</c:v>
                </c:pt>
                <c:pt idx="1066">
                  <c:v>43059</c:v>
                </c:pt>
                <c:pt idx="1067">
                  <c:v>43056</c:v>
                </c:pt>
                <c:pt idx="1068">
                  <c:v>43055</c:v>
                </c:pt>
                <c:pt idx="1069">
                  <c:v>43054</c:v>
                </c:pt>
                <c:pt idx="1070">
                  <c:v>43053</c:v>
                </c:pt>
                <c:pt idx="1071">
                  <c:v>43052</c:v>
                </c:pt>
                <c:pt idx="1072">
                  <c:v>43049</c:v>
                </c:pt>
                <c:pt idx="1073">
                  <c:v>43048</c:v>
                </c:pt>
                <c:pt idx="1074">
                  <c:v>43047</c:v>
                </c:pt>
                <c:pt idx="1075">
                  <c:v>43046</c:v>
                </c:pt>
                <c:pt idx="1076">
                  <c:v>43045</c:v>
                </c:pt>
                <c:pt idx="1077">
                  <c:v>43042</c:v>
                </c:pt>
                <c:pt idx="1078">
                  <c:v>43041</c:v>
                </c:pt>
                <c:pt idx="1079">
                  <c:v>43040</c:v>
                </c:pt>
                <c:pt idx="1080">
                  <c:v>43039</c:v>
                </c:pt>
                <c:pt idx="1081">
                  <c:v>43038</c:v>
                </c:pt>
                <c:pt idx="1082">
                  <c:v>43035</c:v>
                </c:pt>
                <c:pt idx="1083">
                  <c:v>43034</c:v>
                </c:pt>
                <c:pt idx="1084">
                  <c:v>43033</c:v>
                </c:pt>
                <c:pt idx="1085">
                  <c:v>43032</c:v>
                </c:pt>
                <c:pt idx="1086">
                  <c:v>43031</c:v>
                </c:pt>
                <c:pt idx="1087">
                  <c:v>43028</c:v>
                </c:pt>
                <c:pt idx="1088">
                  <c:v>43027</c:v>
                </c:pt>
                <c:pt idx="1089">
                  <c:v>43026</c:v>
                </c:pt>
                <c:pt idx="1090">
                  <c:v>43025</c:v>
                </c:pt>
                <c:pt idx="1091">
                  <c:v>43024</c:v>
                </c:pt>
                <c:pt idx="1092">
                  <c:v>43021</c:v>
                </c:pt>
                <c:pt idx="1093">
                  <c:v>43020</c:v>
                </c:pt>
                <c:pt idx="1094">
                  <c:v>43019</c:v>
                </c:pt>
                <c:pt idx="1095">
                  <c:v>43018</c:v>
                </c:pt>
                <c:pt idx="1096">
                  <c:v>43017</c:v>
                </c:pt>
                <c:pt idx="1097">
                  <c:v>43014</c:v>
                </c:pt>
                <c:pt idx="1098">
                  <c:v>43013</c:v>
                </c:pt>
                <c:pt idx="1099">
                  <c:v>43012</c:v>
                </c:pt>
                <c:pt idx="1100">
                  <c:v>43011</c:v>
                </c:pt>
                <c:pt idx="1101">
                  <c:v>43010</c:v>
                </c:pt>
                <c:pt idx="1102">
                  <c:v>43007</c:v>
                </c:pt>
                <c:pt idx="1103">
                  <c:v>43006</c:v>
                </c:pt>
                <c:pt idx="1104">
                  <c:v>43005</c:v>
                </c:pt>
                <c:pt idx="1105">
                  <c:v>43004</c:v>
                </c:pt>
                <c:pt idx="1106">
                  <c:v>43003</c:v>
                </c:pt>
                <c:pt idx="1107">
                  <c:v>43000</c:v>
                </c:pt>
                <c:pt idx="1108">
                  <c:v>42999</c:v>
                </c:pt>
                <c:pt idx="1109">
                  <c:v>42998</c:v>
                </c:pt>
                <c:pt idx="1110">
                  <c:v>42997</c:v>
                </c:pt>
                <c:pt idx="1111">
                  <c:v>42996</c:v>
                </c:pt>
                <c:pt idx="1112">
                  <c:v>42993</c:v>
                </c:pt>
                <c:pt idx="1113">
                  <c:v>42992</c:v>
                </c:pt>
                <c:pt idx="1114">
                  <c:v>42991</c:v>
                </c:pt>
                <c:pt idx="1115">
                  <c:v>42990</c:v>
                </c:pt>
                <c:pt idx="1116">
                  <c:v>42989</c:v>
                </c:pt>
                <c:pt idx="1117">
                  <c:v>42986</c:v>
                </c:pt>
                <c:pt idx="1118">
                  <c:v>42985</c:v>
                </c:pt>
                <c:pt idx="1119">
                  <c:v>42984</c:v>
                </c:pt>
                <c:pt idx="1120">
                  <c:v>42983</c:v>
                </c:pt>
                <c:pt idx="1121">
                  <c:v>42982</c:v>
                </c:pt>
                <c:pt idx="1122">
                  <c:v>42979</c:v>
                </c:pt>
                <c:pt idx="1123">
                  <c:v>42978</c:v>
                </c:pt>
                <c:pt idx="1124">
                  <c:v>42977</c:v>
                </c:pt>
                <c:pt idx="1125">
                  <c:v>42976</c:v>
                </c:pt>
                <c:pt idx="1126">
                  <c:v>42975</c:v>
                </c:pt>
                <c:pt idx="1127">
                  <c:v>42972</c:v>
                </c:pt>
                <c:pt idx="1128">
                  <c:v>42971</c:v>
                </c:pt>
                <c:pt idx="1129">
                  <c:v>42970</c:v>
                </c:pt>
                <c:pt idx="1130">
                  <c:v>42969</c:v>
                </c:pt>
                <c:pt idx="1131">
                  <c:v>42968</c:v>
                </c:pt>
                <c:pt idx="1132">
                  <c:v>42965</c:v>
                </c:pt>
                <c:pt idx="1133">
                  <c:v>42964</c:v>
                </c:pt>
                <c:pt idx="1134">
                  <c:v>42963</c:v>
                </c:pt>
                <c:pt idx="1135">
                  <c:v>42962</c:v>
                </c:pt>
                <c:pt idx="1136">
                  <c:v>42961</c:v>
                </c:pt>
                <c:pt idx="1137">
                  <c:v>42958</c:v>
                </c:pt>
                <c:pt idx="1138">
                  <c:v>42957</c:v>
                </c:pt>
                <c:pt idx="1139">
                  <c:v>42956</c:v>
                </c:pt>
                <c:pt idx="1140">
                  <c:v>42955</c:v>
                </c:pt>
                <c:pt idx="1141">
                  <c:v>42954</c:v>
                </c:pt>
                <c:pt idx="1142">
                  <c:v>42951</c:v>
                </c:pt>
                <c:pt idx="1143">
                  <c:v>42950</c:v>
                </c:pt>
                <c:pt idx="1144">
                  <c:v>42949</c:v>
                </c:pt>
                <c:pt idx="1145">
                  <c:v>42948</c:v>
                </c:pt>
                <c:pt idx="1146">
                  <c:v>42947</c:v>
                </c:pt>
                <c:pt idx="1147">
                  <c:v>42944</c:v>
                </c:pt>
                <c:pt idx="1148">
                  <c:v>42943</c:v>
                </c:pt>
                <c:pt idx="1149">
                  <c:v>42942</c:v>
                </c:pt>
                <c:pt idx="1150">
                  <c:v>42941</c:v>
                </c:pt>
                <c:pt idx="1151">
                  <c:v>42940</c:v>
                </c:pt>
                <c:pt idx="1152">
                  <c:v>42937</c:v>
                </c:pt>
                <c:pt idx="1153">
                  <c:v>42936</c:v>
                </c:pt>
                <c:pt idx="1154">
                  <c:v>42935</c:v>
                </c:pt>
                <c:pt idx="1155">
                  <c:v>42934</c:v>
                </c:pt>
                <c:pt idx="1156">
                  <c:v>42933</c:v>
                </c:pt>
                <c:pt idx="1157">
                  <c:v>42930</c:v>
                </c:pt>
                <c:pt idx="1158">
                  <c:v>42929</c:v>
                </c:pt>
                <c:pt idx="1159">
                  <c:v>42928</c:v>
                </c:pt>
                <c:pt idx="1160">
                  <c:v>42927</c:v>
                </c:pt>
                <c:pt idx="1161">
                  <c:v>42926</c:v>
                </c:pt>
                <c:pt idx="1162">
                  <c:v>42923</c:v>
                </c:pt>
                <c:pt idx="1163">
                  <c:v>42922</c:v>
                </c:pt>
                <c:pt idx="1164">
                  <c:v>42921</c:v>
                </c:pt>
                <c:pt idx="1165">
                  <c:v>42919</c:v>
                </c:pt>
                <c:pt idx="1166">
                  <c:v>42916</c:v>
                </c:pt>
                <c:pt idx="1167">
                  <c:v>42915</c:v>
                </c:pt>
                <c:pt idx="1168">
                  <c:v>42914</c:v>
                </c:pt>
                <c:pt idx="1169">
                  <c:v>42913</c:v>
                </c:pt>
                <c:pt idx="1170">
                  <c:v>42912</c:v>
                </c:pt>
                <c:pt idx="1171">
                  <c:v>42909</c:v>
                </c:pt>
                <c:pt idx="1172">
                  <c:v>42908</c:v>
                </c:pt>
                <c:pt idx="1173">
                  <c:v>42907</c:v>
                </c:pt>
                <c:pt idx="1174">
                  <c:v>42906</c:v>
                </c:pt>
                <c:pt idx="1175">
                  <c:v>42905</c:v>
                </c:pt>
                <c:pt idx="1176">
                  <c:v>42902</c:v>
                </c:pt>
                <c:pt idx="1177">
                  <c:v>42901</c:v>
                </c:pt>
                <c:pt idx="1178">
                  <c:v>42900</c:v>
                </c:pt>
                <c:pt idx="1179">
                  <c:v>42899</c:v>
                </c:pt>
                <c:pt idx="1180">
                  <c:v>42898</c:v>
                </c:pt>
                <c:pt idx="1181">
                  <c:v>42895</c:v>
                </c:pt>
                <c:pt idx="1182">
                  <c:v>42894</c:v>
                </c:pt>
                <c:pt idx="1183">
                  <c:v>42893</c:v>
                </c:pt>
                <c:pt idx="1184">
                  <c:v>42892</c:v>
                </c:pt>
                <c:pt idx="1185">
                  <c:v>42891</c:v>
                </c:pt>
                <c:pt idx="1186">
                  <c:v>42888</c:v>
                </c:pt>
                <c:pt idx="1187">
                  <c:v>42887</c:v>
                </c:pt>
                <c:pt idx="1188">
                  <c:v>42886</c:v>
                </c:pt>
                <c:pt idx="1189">
                  <c:v>42885</c:v>
                </c:pt>
                <c:pt idx="1190">
                  <c:v>42884</c:v>
                </c:pt>
                <c:pt idx="1191">
                  <c:v>42881</c:v>
                </c:pt>
                <c:pt idx="1192">
                  <c:v>42880</c:v>
                </c:pt>
                <c:pt idx="1193">
                  <c:v>42879</c:v>
                </c:pt>
                <c:pt idx="1194">
                  <c:v>42878</c:v>
                </c:pt>
                <c:pt idx="1195">
                  <c:v>42877</c:v>
                </c:pt>
                <c:pt idx="1196">
                  <c:v>42874</c:v>
                </c:pt>
                <c:pt idx="1197">
                  <c:v>42873</c:v>
                </c:pt>
                <c:pt idx="1198">
                  <c:v>42872</c:v>
                </c:pt>
                <c:pt idx="1199">
                  <c:v>42871</c:v>
                </c:pt>
                <c:pt idx="1200">
                  <c:v>42870</c:v>
                </c:pt>
                <c:pt idx="1201">
                  <c:v>42867</c:v>
                </c:pt>
                <c:pt idx="1202">
                  <c:v>42866</c:v>
                </c:pt>
                <c:pt idx="1203">
                  <c:v>42865</c:v>
                </c:pt>
                <c:pt idx="1204">
                  <c:v>42864</c:v>
                </c:pt>
                <c:pt idx="1205">
                  <c:v>42863</c:v>
                </c:pt>
                <c:pt idx="1206">
                  <c:v>42860</c:v>
                </c:pt>
                <c:pt idx="1207">
                  <c:v>42859</c:v>
                </c:pt>
                <c:pt idx="1208">
                  <c:v>42858</c:v>
                </c:pt>
                <c:pt idx="1209">
                  <c:v>42857</c:v>
                </c:pt>
                <c:pt idx="1210">
                  <c:v>42856</c:v>
                </c:pt>
                <c:pt idx="1211">
                  <c:v>42853</c:v>
                </c:pt>
                <c:pt idx="1212">
                  <c:v>42852</c:v>
                </c:pt>
                <c:pt idx="1213">
                  <c:v>42851</c:v>
                </c:pt>
                <c:pt idx="1214">
                  <c:v>42850</c:v>
                </c:pt>
                <c:pt idx="1215">
                  <c:v>42849</c:v>
                </c:pt>
                <c:pt idx="1216">
                  <c:v>42846</c:v>
                </c:pt>
                <c:pt idx="1217">
                  <c:v>42845</c:v>
                </c:pt>
                <c:pt idx="1218">
                  <c:v>42844</c:v>
                </c:pt>
                <c:pt idx="1219">
                  <c:v>42843</c:v>
                </c:pt>
                <c:pt idx="1220">
                  <c:v>42842</c:v>
                </c:pt>
                <c:pt idx="1221">
                  <c:v>42838</c:v>
                </c:pt>
                <c:pt idx="1222">
                  <c:v>42837</c:v>
                </c:pt>
                <c:pt idx="1223">
                  <c:v>42836</c:v>
                </c:pt>
                <c:pt idx="1224">
                  <c:v>42835</c:v>
                </c:pt>
                <c:pt idx="1225">
                  <c:v>42832</c:v>
                </c:pt>
                <c:pt idx="1226">
                  <c:v>42831</c:v>
                </c:pt>
                <c:pt idx="1227">
                  <c:v>42830</c:v>
                </c:pt>
                <c:pt idx="1228">
                  <c:v>42829</c:v>
                </c:pt>
                <c:pt idx="1229">
                  <c:v>42828</c:v>
                </c:pt>
                <c:pt idx="1230">
                  <c:v>42825</c:v>
                </c:pt>
                <c:pt idx="1231">
                  <c:v>42824</c:v>
                </c:pt>
                <c:pt idx="1232">
                  <c:v>42823</c:v>
                </c:pt>
                <c:pt idx="1233">
                  <c:v>42822</c:v>
                </c:pt>
                <c:pt idx="1234">
                  <c:v>42821</c:v>
                </c:pt>
                <c:pt idx="1235">
                  <c:v>42818</c:v>
                </c:pt>
                <c:pt idx="1236">
                  <c:v>42817</c:v>
                </c:pt>
                <c:pt idx="1237">
                  <c:v>42816</c:v>
                </c:pt>
                <c:pt idx="1238">
                  <c:v>42815</c:v>
                </c:pt>
                <c:pt idx="1239">
                  <c:v>42814</c:v>
                </c:pt>
                <c:pt idx="1240">
                  <c:v>42811</c:v>
                </c:pt>
                <c:pt idx="1241">
                  <c:v>42810</c:v>
                </c:pt>
                <c:pt idx="1242">
                  <c:v>42809</c:v>
                </c:pt>
                <c:pt idx="1243">
                  <c:v>42808</c:v>
                </c:pt>
                <c:pt idx="1244">
                  <c:v>42807</c:v>
                </c:pt>
                <c:pt idx="1245">
                  <c:v>42804</c:v>
                </c:pt>
                <c:pt idx="1246">
                  <c:v>42803</c:v>
                </c:pt>
                <c:pt idx="1247">
                  <c:v>42802</c:v>
                </c:pt>
                <c:pt idx="1248">
                  <c:v>42801</c:v>
                </c:pt>
                <c:pt idx="1249">
                  <c:v>42800</c:v>
                </c:pt>
                <c:pt idx="1250">
                  <c:v>42797</c:v>
                </c:pt>
                <c:pt idx="1251">
                  <c:v>42796</c:v>
                </c:pt>
                <c:pt idx="1252">
                  <c:v>42795</c:v>
                </c:pt>
                <c:pt idx="1253">
                  <c:v>42794</c:v>
                </c:pt>
                <c:pt idx="1254">
                  <c:v>42793</c:v>
                </c:pt>
                <c:pt idx="1255">
                  <c:v>42790</c:v>
                </c:pt>
                <c:pt idx="1256">
                  <c:v>42789</c:v>
                </c:pt>
                <c:pt idx="1257">
                  <c:v>42788</c:v>
                </c:pt>
                <c:pt idx="1258">
                  <c:v>42787</c:v>
                </c:pt>
                <c:pt idx="1259">
                  <c:v>42786</c:v>
                </c:pt>
                <c:pt idx="1260">
                  <c:v>42783</c:v>
                </c:pt>
                <c:pt idx="1261">
                  <c:v>42782</c:v>
                </c:pt>
                <c:pt idx="1262">
                  <c:v>42781</c:v>
                </c:pt>
                <c:pt idx="1263">
                  <c:v>42780</c:v>
                </c:pt>
                <c:pt idx="1264">
                  <c:v>42779</c:v>
                </c:pt>
                <c:pt idx="1265">
                  <c:v>42776</c:v>
                </c:pt>
                <c:pt idx="1266">
                  <c:v>42775</c:v>
                </c:pt>
                <c:pt idx="1267">
                  <c:v>42774</c:v>
                </c:pt>
                <c:pt idx="1268">
                  <c:v>42773</c:v>
                </c:pt>
                <c:pt idx="1269">
                  <c:v>42772</c:v>
                </c:pt>
                <c:pt idx="1270">
                  <c:v>42769</c:v>
                </c:pt>
                <c:pt idx="1271">
                  <c:v>42768</c:v>
                </c:pt>
                <c:pt idx="1272">
                  <c:v>42767</c:v>
                </c:pt>
                <c:pt idx="1273">
                  <c:v>42766</c:v>
                </c:pt>
                <c:pt idx="1274">
                  <c:v>42765</c:v>
                </c:pt>
                <c:pt idx="1275">
                  <c:v>42762</c:v>
                </c:pt>
                <c:pt idx="1276">
                  <c:v>42761</c:v>
                </c:pt>
                <c:pt idx="1277">
                  <c:v>42760</c:v>
                </c:pt>
                <c:pt idx="1278">
                  <c:v>42759</c:v>
                </c:pt>
                <c:pt idx="1279">
                  <c:v>42758</c:v>
                </c:pt>
                <c:pt idx="1280">
                  <c:v>42755</c:v>
                </c:pt>
                <c:pt idx="1281">
                  <c:v>42754</c:v>
                </c:pt>
                <c:pt idx="1282">
                  <c:v>42753</c:v>
                </c:pt>
                <c:pt idx="1283">
                  <c:v>42752</c:v>
                </c:pt>
                <c:pt idx="1284">
                  <c:v>42751</c:v>
                </c:pt>
                <c:pt idx="1285">
                  <c:v>42748</c:v>
                </c:pt>
                <c:pt idx="1286">
                  <c:v>42747</c:v>
                </c:pt>
                <c:pt idx="1287">
                  <c:v>42746</c:v>
                </c:pt>
                <c:pt idx="1288">
                  <c:v>42745</c:v>
                </c:pt>
                <c:pt idx="1289">
                  <c:v>42744</c:v>
                </c:pt>
                <c:pt idx="1290">
                  <c:v>42741</c:v>
                </c:pt>
                <c:pt idx="1291">
                  <c:v>42740</c:v>
                </c:pt>
                <c:pt idx="1292">
                  <c:v>42739</c:v>
                </c:pt>
                <c:pt idx="1293">
                  <c:v>42738</c:v>
                </c:pt>
                <c:pt idx="1294">
                  <c:v>42737</c:v>
                </c:pt>
                <c:pt idx="1295">
                  <c:v>42734</c:v>
                </c:pt>
                <c:pt idx="1296">
                  <c:v>42733</c:v>
                </c:pt>
                <c:pt idx="1297">
                  <c:v>42732</c:v>
                </c:pt>
                <c:pt idx="1298">
                  <c:v>42731</c:v>
                </c:pt>
                <c:pt idx="1299">
                  <c:v>42730</c:v>
                </c:pt>
                <c:pt idx="1300">
                  <c:v>42727</c:v>
                </c:pt>
                <c:pt idx="1301">
                  <c:v>42726</c:v>
                </c:pt>
                <c:pt idx="1302">
                  <c:v>42725</c:v>
                </c:pt>
                <c:pt idx="1303">
                  <c:v>42724</c:v>
                </c:pt>
                <c:pt idx="1304">
                  <c:v>42723</c:v>
                </c:pt>
                <c:pt idx="1305">
                  <c:v>42720</c:v>
                </c:pt>
                <c:pt idx="1306">
                  <c:v>42719</c:v>
                </c:pt>
                <c:pt idx="1307">
                  <c:v>42718</c:v>
                </c:pt>
                <c:pt idx="1308">
                  <c:v>42717</c:v>
                </c:pt>
                <c:pt idx="1309">
                  <c:v>42716</c:v>
                </c:pt>
                <c:pt idx="1310">
                  <c:v>42713</c:v>
                </c:pt>
                <c:pt idx="1311">
                  <c:v>42712</c:v>
                </c:pt>
                <c:pt idx="1312">
                  <c:v>42711</c:v>
                </c:pt>
                <c:pt idx="1313">
                  <c:v>42710</c:v>
                </c:pt>
                <c:pt idx="1314">
                  <c:v>42709</c:v>
                </c:pt>
                <c:pt idx="1315">
                  <c:v>42706</c:v>
                </c:pt>
                <c:pt idx="1316">
                  <c:v>42705</c:v>
                </c:pt>
                <c:pt idx="1317">
                  <c:v>42704</c:v>
                </c:pt>
                <c:pt idx="1318">
                  <c:v>42703</c:v>
                </c:pt>
                <c:pt idx="1319">
                  <c:v>42702</c:v>
                </c:pt>
                <c:pt idx="1320">
                  <c:v>42699</c:v>
                </c:pt>
                <c:pt idx="1321">
                  <c:v>42698</c:v>
                </c:pt>
                <c:pt idx="1322">
                  <c:v>42697</c:v>
                </c:pt>
                <c:pt idx="1323">
                  <c:v>42696</c:v>
                </c:pt>
                <c:pt idx="1324">
                  <c:v>42695</c:v>
                </c:pt>
                <c:pt idx="1325">
                  <c:v>42692</c:v>
                </c:pt>
                <c:pt idx="1326">
                  <c:v>42691</c:v>
                </c:pt>
                <c:pt idx="1327">
                  <c:v>42690</c:v>
                </c:pt>
                <c:pt idx="1328">
                  <c:v>42689</c:v>
                </c:pt>
                <c:pt idx="1329">
                  <c:v>42688</c:v>
                </c:pt>
                <c:pt idx="1330">
                  <c:v>42685</c:v>
                </c:pt>
                <c:pt idx="1331">
                  <c:v>42684</c:v>
                </c:pt>
                <c:pt idx="1332">
                  <c:v>42683</c:v>
                </c:pt>
                <c:pt idx="1333">
                  <c:v>42682</c:v>
                </c:pt>
                <c:pt idx="1334">
                  <c:v>42681</c:v>
                </c:pt>
                <c:pt idx="1335">
                  <c:v>42678</c:v>
                </c:pt>
                <c:pt idx="1336">
                  <c:v>42677</c:v>
                </c:pt>
                <c:pt idx="1337">
                  <c:v>42676</c:v>
                </c:pt>
                <c:pt idx="1338">
                  <c:v>42675</c:v>
                </c:pt>
                <c:pt idx="1339">
                  <c:v>42674</c:v>
                </c:pt>
                <c:pt idx="1340">
                  <c:v>42671</c:v>
                </c:pt>
                <c:pt idx="1341">
                  <c:v>42670</c:v>
                </c:pt>
                <c:pt idx="1342">
                  <c:v>42669</c:v>
                </c:pt>
                <c:pt idx="1343">
                  <c:v>42668</c:v>
                </c:pt>
                <c:pt idx="1344">
                  <c:v>42667</c:v>
                </c:pt>
                <c:pt idx="1345">
                  <c:v>42664</c:v>
                </c:pt>
                <c:pt idx="1346">
                  <c:v>42663</c:v>
                </c:pt>
                <c:pt idx="1347">
                  <c:v>42662</c:v>
                </c:pt>
                <c:pt idx="1348">
                  <c:v>42661</c:v>
                </c:pt>
                <c:pt idx="1349">
                  <c:v>42660</c:v>
                </c:pt>
                <c:pt idx="1350">
                  <c:v>42657</c:v>
                </c:pt>
                <c:pt idx="1351">
                  <c:v>42656</c:v>
                </c:pt>
                <c:pt idx="1352">
                  <c:v>42655</c:v>
                </c:pt>
                <c:pt idx="1353">
                  <c:v>42654</c:v>
                </c:pt>
                <c:pt idx="1354">
                  <c:v>42653</c:v>
                </c:pt>
                <c:pt idx="1355">
                  <c:v>42650</c:v>
                </c:pt>
                <c:pt idx="1356">
                  <c:v>42649</c:v>
                </c:pt>
                <c:pt idx="1357">
                  <c:v>42648</c:v>
                </c:pt>
                <c:pt idx="1358">
                  <c:v>42647</c:v>
                </c:pt>
                <c:pt idx="1359">
                  <c:v>42646</c:v>
                </c:pt>
                <c:pt idx="1360">
                  <c:v>42643</c:v>
                </c:pt>
                <c:pt idx="1361">
                  <c:v>42642</c:v>
                </c:pt>
                <c:pt idx="1362">
                  <c:v>42641</c:v>
                </c:pt>
                <c:pt idx="1363">
                  <c:v>42640</c:v>
                </c:pt>
                <c:pt idx="1364">
                  <c:v>42639</c:v>
                </c:pt>
                <c:pt idx="1365">
                  <c:v>42636</c:v>
                </c:pt>
                <c:pt idx="1366">
                  <c:v>42635</c:v>
                </c:pt>
                <c:pt idx="1367">
                  <c:v>42634</c:v>
                </c:pt>
                <c:pt idx="1368">
                  <c:v>42633</c:v>
                </c:pt>
                <c:pt idx="1369">
                  <c:v>42632</c:v>
                </c:pt>
                <c:pt idx="1370">
                  <c:v>42629</c:v>
                </c:pt>
                <c:pt idx="1371">
                  <c:v>42628</c:v>
                </c:pt>
                <c:pt idx="1372">
                  <c:v>42627</c:v>
                </c:pt>
                <c:pt idx="1373">
                  <c:v>42626</c:v>
                </c:pt>
                <c:pt idx="1374">
                  <c:v>42625</c:v>
                </c:pt>
                <c:pt idx="1375">
                  <c:v>42622</c:v>
                </c:pt>
                <c:pt idx="1376">
                  <c:v>42621</c:v>
                </c:pt>
                <c:pt idx="1377">
                  <c:v>42620</c:v>
                </c:pt>
                <c:pt idx="1378">
                  <c:v>42619</c:v>
                </c:pt>
                <c:pt idx="1379">
                  <c:v>42618</c:v>
                </c:pt>
                <c:pt idx="1380">
                  <c:v>42615</c:v>
                </c:pt>
                <c:pt idx="1381">
                  <c:v>42614</c:v>
                </c:pt>
                <c:pt idx="1382">
                  <c:v>42613</c:v>
                </c:pt>
                <c:pt idx="1383">
                  <c:v>42612</c:v>
                </c:pt>
                <c:pt idx="1384">
                  <c:v>42611</c:v>
                </c:pt>
                <c:pt idx="1385">
                  <c:v>42608</c:v>
                </c:pt>
                <c:pt idx="1386">
                  <c:v>42607</c:v>
                </c:pt>
                <c:pt idx="1387">
                  <c:v>42606</c:v>
                </c:pt>
                <c:pt idx="1388">
                  <c:v>42605</c:v>
                </c:pt>
                <c:pt idx="1389">
                  <c:v>42604</c:v>
                </c:pt>
                <c:pt idx="1390">
                  <c:v>42601</c:v>
                </c:pt>
                <c:pt idx="1391">
                  <c:v>42600</c:v>
                </c:pt>
                <c:pt idx="1392">
                  <c:v>42599</c:v>
                </c:pt>
                <c:pt idx="1393">
                  <c:v>42598</c:v>
                </c:pt>
                <c:pt idx="1394">
                  <c:v>42597</c:v>
                </c:pt>
                <c:pt idx="1395">
                  <c:v>42594</c:v>
                </c:pt>
                <c:pt idx="1396">
                  <c:v>42593</c:v>
                </c:pt>
                <c:pt idx="1397">
                  <c:v>42592</c:v>
                </c:pt>
                <c:pt idx="1398">
                  <c:v>42591</c:v>
                </c:pt>
                <c:pt idx="1399">
                  <c:v>42590</c:v>
                </c:pt>
                <c:pt idx="1400">
                  <c:v>42587</c:v>
                </c:pt>
                <c:pt idx="1401">
                  <c:v>42586</c:v>
                </c:pt>
                <c:pt idx="1402">
                  <c:v>42585</c:v>
                </c:pt>
                <c:pt idx="1403">
                  <c:v>42584</c:v>
                </c:pt>
                <c:pt idx="1404">
                  <c:v>42583</c:v>
                </c:pt>
                <c:pt idx="1405">
                  <c:v>42580</c:v>
                </c:pt>
                <c:pt idx="1406">
                  <c:v>42579</c:v>
                </c:pt>
                <c:pt idx="1407">
                  <c:v>42578</c:v>
                </c:pt>
                <c:pt idx="1408">
                  <c:v>42577</c:v>
                </c:pt>
                <c:pt idx="1409">
                  <c:v>42576</c:v>
                </c:pt>
                <c:pt idx="1410">
                  <c:v>42573</c:v>
                </c:pt>
                <c:pt idx="1411">
                  <c:v>42572</c:v>
                </c:pt>
                <c:pt idx="1412">
                  <c:v>42571</c:v>
                </c:pt>
                <c:pt idx="1413">
                  <c:v>42570</c:v>
                </c:pt>
                <c:pt idx="1414">
                  <c:v>42569</c:v>
                </c:pt>
                <c:pt idx="1415">
                  <c:v>42566</c:v>
                </c:pt>
                <c:pt idx="1416">
                  <c:v>42565</c:v>
                </c:pt>
                <c:pt idx="1417">
                  <c:v>42564</c:v>
                </c:pt>
                <c:pt idx="1418">
                  <c:v>42563</c:v>
                </c:pt>
                <c:pt idx="1419">
                  <c:v>42562</c:v>
                </c:pt>
                <c:pt idx="1420">
                  <c:v>42559</c:v>
                </c:pt>
                <c:pt idx="1421">
                  <c:v>42558</c:v>
                </c:pt>
                <c:pt idx="1422">
                  <c:v>42557</c:v>
                </c:pt>
                <c:pt idx="1423">
                  <c:v>42556</c:v>
                </c:pt>
                <c:pt idx="1424">
                  <c:v>42555</c:v>
                </c:pt>
                <c:pt idx="1425">
                  <c:v>42552</c:v>
                </c:pt>
                <c:pt idx="1426">
                  <c:v>42551</c:v>
                </c:pt>
                <c:pt idx="1427">
                  <c:v>42550</c:v>
                </c:pt>
                <c:pt idx="1428">
                  <c:v>42549</c:v>
                </c:pt>
                <c:pt idx="1429">
                  <c:v>42548</c:v>
                </c:pt>
                <c:pt idx="1430">
                  <c:v>42545</c:v>
                </c:pt>
                <c:pt idx="1431">
                  <c:v>42544</c:v>
                </c:pt>
                <c:pt idx="1432">
                  <c:v>42543</c:v>
                </c:pt>
                <c:pt idx="1433">
                  <c:v>42542</c:v>
                </c:pt>
                <c:pt idx="1434">
                  <c:v>42541</c:v>
                </c:pt>
                <c:pt idx="1435">
                  <c:v>42538</c:v>
                </c:pt>
                <c:pt idx="1436">
                  <c:v>42537</c:v>
                </c:pt>
                <c:pt idx="1437">
                  <c:v>42536</c:v>
                </c:pt>
                <c:pt idx="1438">
                  <c:v>42535</c:v>
                </c:pt>
                <c:pt idx="1439">
                  <c:v>42534</c:v>
                </c:pt>
                <c:pt idx="1440">
                  <c:v>42531</c:v>
                </c:pt>
                <c:pt idx="1441">
                  <c:v>42530</c:v>
                </c:pt>
                <c:pt idx="1442">
                  <c:v>42529</c:v>
                </c:pt>
                <c:pt idx="1443">
                  <c:v>42528</c:v>
                </c:pt>
                <c:pt idx="1444">
                  <c:v>42527</c:v>
                </c:pt>
                <c:pt idx="1445">
                  <c:v>42524</c:v>
                </c:pt>
                <c:pt idx="1446">
                  <c:v>42523</c:v>
                </c:pt>
                <c:pt idx="1447">
                  <c:v>42522</c:v>
                </c:pt>
                <c:pt idx="1448">
                  <c:v>42521</c:v>
                </c:pt>
                <c:pt idx="1449">
                  <c:v>42520</c:v>
                </c:pt>
                <c:pt idx="1450">
                  <c:v>42517</c:v>
                </c:pt>
                <c:pt idx="1451">
                  <c:v>42516</c:v>
                </c:pt>
                <c:pt idx="1452">
                  <c:v>42515</c:v>
                </c:pt>
                <c:pt idx="1453">
                  <c:v>42514</c:v>
                </c:pt>
                <c:pt idx="1454">
                  <c:v>42513</c:v>
                </c:pt>
                <c:pt idx="1455">
                  <c:v>42510</c:v>
                </c:pt>
                <c:pt idx="1456">
                  <c:v>42509</c:v>
                </c:pt>
                <c:pt idx="1457">
                  <c:v>42508</c:v>
                </c:pt>
                <c:pt idx="1458">
                  <c:v>42507</c:v>
                </c:pt>
                <c:pt idx="1459">
                  <c:v>42506</c:v>
                </c:pt>
                <c:pt idx="1460">
                  <c:v>42503</c:v>
                </c:pt>
                <c:pt idx="1461">
                  <c:v>42502</c:v>
                </c:pt>
                <c:pt idx="1462">
                  <c:v>42501</c:v>
                </c:pt>
                <c:pt idx="1463">
                  <c:v>42500</c:v>
                </c:pt>
                <c:pt idx="1464">
                  <c:v>42499</c:v>
                </c:pt>
                <c:pt idx="1465">
                  <c:v>42496</c:v>
                </c:pt>
                <c:pt idx="1466">
                  <c:v>42495</c:v>
                </c:pt>
                <c:pt idx="1467">
                  <c:v>42494</c:v>
                </c:pt>
                <c:pt idx="1468">
                  <c:v>42493</c:v>
                </c:pt>
                <c:pt idx="1469">
                  <c:v>42492</c:v>
                </c:pt>
                <c:pt idx="1470">
                  <c:v>42489</c:v>
                </c:pt>
                <c:pt idx="1471">
                  <c:v>42488</c:v>
                </c:pt>
                <c:pt idx="1472">
                  <c:v>42487</c:v>
                </c:pt>
                <c:pt idx="1473">
                  <c:v>42486</c:v>
                </c:pt>
                <c:pt idx="1474">
                  <c:v>42485</c:v>
                </c:pt>
                <c:pt idx="1475">
                  <c:v>42482</c:v>
                </c:pt>
                <c:pt idx="1476">
                  <c:v>42481</c:v>
                </c:pt>
                <c:pt idx="1477">
                  <c:v>42480</c:v>
                </c:pt>
                <c:pt idx="1478">
                  <c:v>42479</c:v>
                </c:pt>
                <c:pt idx="1479">
                  <c:v>42478</c:v>
                </c:pt>
                <c:pt idx="1480">
                  <c:v>42475</c:v>
                </c:pt>
                <c:pt idx="1481">
                  <c:v>42474</c:v>
                </c:pt>
                <c:pt idx="1482">
                  <c:v>42473</c:v>
                </c:pt>
                <c:pt idx="1483">
                  <c:v>42472</c:v>
                </c:pt>
                <c:pt idx="1484">
                  <c:v>42471</c:v>
                </c:pt>
                <c:pt idx="1485">
                  <c:v>42468</c:v>
                </c:pt>
                <c:pt idx="1486">
                  <c:v>42467</c:v>
                </c:pt>
                <c:pt idx="1487">
                  <c:v>42466</c:v>
                </c:pt>
                <c:pt idx="1488">
                  <c:v>42465</c:v>
                </c:pt>
                <c:pt idx="1489">
                  <c:v>42464</c:v>
                </c:pt>
                <c:pt idx="1490">
                  <c:v>42461</c:v>
                </c:pt>
                <c:pt idx="1491">
                  <c:v>42460</c:v>
                </c:pt>
                <c:pt idx="1492">
                  <c:v>42459</c:v>
                </c:pt>
                <c:pt idx="1493">
                  <c:v>42458</c:v>
                </c:pt>
                <c:pt idx="1494">
                  <c:v>42457</c:v>
                </c:pt>
                <c:pt idx="1495">
                  <c:v>42453</c:v>
                </c:pt>
                <c:pt idx="1496">
                  <c:v>42452</c:v>
                </c:pt>
                <c:pt idx="1497">
                  <c:v>42451</c:v>
                </c:pt>
                <c:pt idx="1498">
                  <c:v>42450</c:v>
                </c:pt>
                <c:pt idx="1499">
                  <c:v>42447</c:v>
                </c:pt>
                <c:pt idx="1500">
                  <c:v>42446</c:v>
                </c:pt>
                <c:pt idx="1501">
                  <c:v>42445</c:v>
                </c:pt>
                <c:pt idx="1502">
                  <c:v>42444</c:v>
                </c:pt>
                <c:pt idx="1503">
                  <c:v>42443</c:v>
                </c:pt>
                <c:pt idx="1504">
                  <c:v>42440</c:v>
                </c:pt>
                <c:pt idx="1505">
                  <c:v>42439</c:v>
                </c:pt>
                <c:pt idx="1506">
                  <c:v>42438</c:v>
                </c:pt>
                <c:pt idx="1507">
                  <c:v>42437</c:v>
                </c:pt>
                <c:pt idx="1508">
                  <c:v>42436</c:v>
                </c:pt>
                <c:pt idx="1509">
                  <c:v>42433</c:v>
                </c:pt>
                <c:pt idx="1510">
                  <c:v>42432</c:v>
                </c:pt>
                <c:pt idx="1511">
                  <c:v>42431</c:v>
                </c:pt>
                <c:pt idx="1512">
                  <c:v>42430</c:v>
                </c:pt>
                <c:pt idx="1513">
                  <c:v>42429</c:v>
                </c:pt>
                <c:pt idx="1514">
                  <c:v>42426</c:v>
                </c:pt>
                <c:pt idx="1515">
                  <c:v>42425</c:v>
                </c:pt>
                <c:pt idx="1516">
                  <c:v>42424</c:v>
                </c:pt>
                <c:pt idx="1517">
                  <c:v>42423</c:v>
                </c:pt>
                <c:pt idx="1518">
                  <c:v>42422</c:v>
                </c:pt>
                <c:pt idx="1519">
                  <c:v>42419</c:v>
                </c:pt>
                <c:pt idx="1520">
                  <c:v>42418</c:v>
                </c:pt>
                <c:pt idx="1521">
                  <c:v>42417</c:v>
                </c:pt>
                <c:pt idx="1522">
                  <c:v>42416</c:v>
                </c:pt>
                <c:pt idx="1523">
                  <c:v>42415</c:v>
                </c:pt>
                <c:pt idx="1524">
                  <c:v>42412</c:v>
                </c:pt>
                <c:pt idx="1525">
                  <c:v>42411</c:v>
                </c:pt>
                <c:pt idx="1526">
                  <c:v>42410</c:v>
                </c:pt>
                <c:pt idx="1527">
                  <c:v>42409</c:v>
                </c:pt>
                <c:pt idx="1528">
                  <c:v>42408</c:v>
                </c:pt>
                <c:pt idx="1529">
                  <c:v>42405</c:v>
                </c:pt>
                <c:pt idx="1530">
                  <c:v>42404</c:v>
                </c:pt>
                <c:pt idx="1531">
                  <c:v>42403</c:v>
                </c:pt>
                <c:pt idx="1532">
                  <c:v>42402</c:v>
                </c:pt>
                <c:pt idx="1533">
                  <c:v>42401</c:v>
                </c:pt>
                <c:pt idx="1534">
                  <c:v>42398</c:v>
                </c:pt>
                <c:pt idx="1535">
                  <c:v>42397</c:v>
                </c:pt>
                <c:pt idx="1536">
                  <c:v>42396</c:v>
                </c:pt>
                <c:pt idx="1537">
                  <c:v>42395</c:v>
                </c:pt>
                <c:pt idx="1538">
                  <c:v>42394</c:v>
                </c:pt>
                <c:pt idx="1539">
                  <c:v>42391</c:v>
                </c:pt>
                <c:pt idx="1540">
                  <c:v>42390</c:v>
                </c:pt>
                <c:pt idx="1541">
                  <c:v>42389</c:v>
                </c:pt>
                <c:pt idx="1542">
                  <c:v>42388</c:v>
                </c:pt>
                <c:pt idx="1543">
                  <c:v>42387</c:v>
                </c:pt>
                <c:pt idx="1544">
                  <c:v>42384</c:v>
                </c:pt>
                <c:pt idx="1545">
                  <c:v>42383</c:v>
                </c:pt>
                <c:pt idx="1546">
                  <c:v>42382</c:v>
                </c:pt>
                <c:pt idx="1547">
                  <c:v>42381</c:v>
                </c:pt>
                <c:pt idx="1548">
                  <c:v>42380</c:v>
                </c:pt>
                <c:pt idx="1549">
                  <c:v>42377</c:v>
                </c:pt>
                <c:pt idx="1550">
                  <c:v>42376</c:v>
                </c:pt>
                <c:pt idx="1551">
                  <c:v>42375</c:v>
                </c:pt>
                <c:pt idx="1552">
                  <c:v>42374</c:v>
                </c:pt>
                <c:pt idx="1553">
                  <c:v>42373</c:v>
                </c:pt>
                <c:pt idx="1554">
                  <c:v>42369</c:v>
                </c:pt>
                <c:pt idx="1555">
                  <c:v>42368</c:v>
                </c:pt>
                <c:pt idx="1556">
                  <c:v>42367</c:v>
                </c:pt>
                <c:pt idx="1557">
                  <c:v>42366</c:v>
                </c:pt>
                <c:pt idx="1558">
                  <c:v>42362</c:v>
                </c:pt>
                <c:pt idx="1559">
                  <c:v>42361</c:v>
                </c:pt>
                <c:pt idx="1560">
                  <c:v>42360</c:v>
                </c:pt>
                <c:pt idx="1561">
                  <c:v>42359</c:v>
                </c:pt>
                <c:pt idx="1562">
                  <c:v>42356</c:v>
                </c:pt>
                <c:pt idx="1563">
                  <c:v>42355</c:v>
                </c:pt>
                <c:pt idx="1564">
                  <c:v>42354</c:v>
                </c:pt>
                <c:pt idx="1565">
                  <c:v>42353</c:v>
                </c:pt>
                <c:pt idx="1566">
                  <c:v>42352</c:v>
                </c:pt>
                <c:pt idx="1567">
                  <c:v>42349</c:v>
                </c:pt>
                <c:pt idx="1568">
                  <c:v>42348</c:v>
                </c:pt>
                <c:pt idx="1569">
                  <c:v>42347</c:v>
                </c:pt>
                <c:pt idx="1570">
                  <c:v>42346</c:v>
                </c:pt>
                <c:pt idx="1571">
                  <c:v>42345</c:v>
                </c:pt>
                <c:pt idx="1572">
                  <c:v>42342</c:v>
                </c:pt>
                <c:pt idx="1573">
                  <c:v>42341</c:v>
                </c:pt>
                <c:pt idx="1574">
                  <c:v>42340</c:v>
                </c:pt>
                <c:pt idx="1575">
                  <c:v>42339</c:v>
                </c:pt>
                <c:pt idx="1576">
                  <c:v>42338</c:v>
                </c:pt>
                <c:pt idx="1577">
                  <c:v>42335</c:v>
                </c:pt>
                <c:pt idx="1578">
                  <c:v>42334</c:v>
                </c:pt>
                <c:pt idx="1579">
                  <c:v>42333</c:v>
                </c:pt>
                <c:pt idx="1580">
                  <c:v>42332</c:v>
                </c:pt>
                <c:pt idx="1581">
                  <c:v>42331</c:v>
                </c:pt>
                <c:pt idx="1582">
                  <c:v>42328</c:v>
                </c:pt>
                <c:pt idx="1583">
                  <c:v>42327</c:v>
                </c:pt>
                <c:pt idx="1584">
                  <c:v>42326</c:v>
                </c:pt>
                <c:pt idx="1585">
                  <c:v>42325</c:v>
                </c:pt>
                <c:pt idx="1586">
                  <c:v>42324</c:v>
                </c:pt>
                <c:pt idx="1587">
                  <c:v>42321</c:v>
                </c:pt>
                <c:pt idx="1588">
                  <c:v>42320</c:v>
                </c:pt>
                <c:pt idx="1589">
                  <c:v>42319</c:v>
                </c:pt>
                <c:pt idx="1590">
                  <c:v>42318</c:v>
                </c:pt>
                <c:pt idx="1591">
                  <c:v>42317</c:v>
                </c:pt>
                <c:pt idx="1592">
                  <c:v>42314</c:v>
                </c:pt>
                <c:pt idx="1593">
                  <c:v>42313</c:v>
                </c:pt>
                <c:pt idx="1594">
                  <c:v>42312</c:v>
                </c:pt>
                <c:pt idx="1595">
                  <c:v>42311</c:v>
                </c:pt>
                <c:pt idx="1596">
                  <c:v>42310</c:v>
                </c:pt>
                <c:pt idx="1597">
                  <c:v>42307</c:v>
                </c:pt>
                <c:pt idx="1598">
                  <c:v>42306</c:v>
                </c:pt>
                <c:pt idx="1599">
                  <c:v>42305</c:v>
                </c:pt>
                <c:pt idx="1600">
                  <c:v>42304</c:v>
                </c:pt>
                <c:pt idx="1601">
                  <c:v>42303</c:v>
                </c:pt>
                <c:pt idx="1602">
                  <c:v>42300</c:v>
                </c:pt>
                <c:pt idx="1603">
                  <c:v>42299</c:v>
                </c:pt>
                <c:pt idx="1604">
                  <c:v>42298</c:v>
                </c:pt>
                <c:pt idx="1605">
                  <c:v>42297</c:v>
                </c:pt>
                <c:pt idx="1606">
                  <c:v>42296</c:v>
                </c:pt>
                <c:pt idx="1607">
                  <c:v>42293</c:v>
                </c:pt>
                <c:pt idx="1608">
                  <c:v>42292</c:v>
                </c:pt>
                <c:pt idx="1609">
                  <c:v>42291</c:v>
                </c:pt>
                <c:pt idx="1610">
                  <c:v>42290</c:v>
                </c:pt>
                <c:pt idx="1611">
                  <c:v>42289</c:v>
                </c:pt>
                <c:pt idx="1612">
                  <c:v>42286</c:v>
                </c:pt>
                <c:pt idx="1613">
                  <c:v>42285</c:v>
                </c:pt>
                <c:pt idx="1614">
                  <c:v>42284</c:v>
                </c:pt>
                <c:pt idx="1615">
                  <c:v>42283</c:v>
                </c:pt>
                <c:pt idx="1616">
                  <c:v>42282</c:v>
                </c:pt>
                <c:pt idx="1617">
                  <c:v>42279</c:v>
                </c:pt>
                <c:pt idx="1618">
                  <c:v>42278</c:v>
                </c:pt>
                <c:pt idx="1619">
                  <c:v>42277</c:v>
                </c:pt>
                <c:pt idx="1620">
                  <c:v>42276</c:v>
                </c:pt>
                <c:pt idx="1621">
                  <c:v>42275</c:v>
                </c:pt>
                <c:pt idx="1622">
                  <c:v>42272</c:v>
                </c:pt>
                <c:pt idx="1623">
                  <c:v>42271</c:v>
                </c:pt>
                <c:pt idx="1624">
                  <c:v>42270</c:v>
                </c:pt>
                <c:pt idx="1625">
                  <c:v>42269</c:v>
                </c:pt>
                <c:pt idx="1626">
                  <c:v>42268</c:v>
                </c:pt>
                <c:pt idx="1627">
                  <c:v>42265</c:v>
                </c:pt>
                <c:pt idx="1628">
                  <c:v>42264</c:v>
                </c:pt>
                <c:pt idx="1629">
                  <c:v>42263</c:v>
                </c:pt>
                <c:pt idx="1630">
                  <c:v>42262</c:v>
                </c:pt>
                <c:pt idx="1631">
                  <c:v>42261</c:v>
                </c:pt>
                <c:pt idx="1632">
                  <c:v>42258</c:v>
                </c:pt>
                <c:pt idx="1633">
                  <c:v>42257</c:v>
                </c:pt>
                <c:pt idx="1634">
                  <c:v>42256</c:v>
                </c:pt>
                <c:pt idx="1635">
                  <c:v>42255</c:v>
                </c:pt>
                <c:pt idx="1636">
                  <c:v>42254</c:v>
                </c:pt>
                <c:pt idx="1637">
                  <c:v>42251</c:v>
                </c:pt>
                <c:pt idx="1638">
                  <c:v>42250</c:v>
                </c:pt>
                <c:pt idx="1639">
                  <c:v>42249</c:v>
                </c:pt>
                <c:pt idx="1640">
                  <c:v>42248</c:v>
                </c:pt>
                <c:pt idx="1641">
                  <c:v>42247</c:v>
                </c:pt>
                <c:pt idx="1642">
                  <c:v>42244</c:v>
                </c:pt>
                <c:pt idx="1643">
                  <c:v>42243</c:v>
                </c:pt>
                <c:pt idx="1644">
                  <c:v>42242</c:v>
                </c:pt>
                <c:pt idx="1645">
                  <c:v>42241</c:v>
                </c:pt>
                <c:pt idx="1646">
                  <c:v>42240</c:v>
                </c:pt>
                <c:pt idx="1647">
                  <c:v>42237</c:v>
                </c:pt>
                <c:pt idx="1648">
                  <c:v>42236</c:v>
                </c:pt>
                <c:pt idx="1649">
                  <c:v>42235</c:v>
                </c:pt>
                <c:pt idx="1650">
                  <c:v>42234</c:v>
                </c:pt>
                <c:pt idx="1651">
                  <c:v>42233</c:v>
                </c:pt>
                <c:pt idx="1652">
                  <c:v>42230</c:v>
                </c:pt>
                <c:pt idx="1653">
                  <c:v>42229</c:v>
                </c:pt>
                <c:pt idx="1654">
                  <c:v>42228</c:v>
                </c:pt>
                <c:pt idx="1655">
                  <c:v>42227</c:v>
                </c:pt>
                <c:pt idx="1656">
                  <c:v>42226</c:v>
                </c:pt>
                <c:pt idx="1657">
                  <c:v>42223</c:v>
                </c:pt>
                <c:pt idx="1658">
                  <c:v>42222</c:v>
                </c:pt>
                <c:pt idx="1659">
                  <c:v>42221</c:v>
                </c:pt>
                <c:pt idx="1660">
                  <c:v>42220</c:v>
                </c:pt>
                <c:pt idx="1661">
                  <c:v>42219</c:v>
                </c:pt>
                <c:pt idx="1662">
                  <c:v>42216</c:v>
                </c:pt>
                <c:pt idx="1663">
                  <c:v>42215</c:v>
                </c:pt>
                <c:pt idx="1664">
                  <c:v>42214</c:v>
                </c:pt>
                <c:pt idx="1665">
                  <c:v>42213</c:v>
                </c:pt>
                <c:pt idx="1666">
                  <c:v>42212</c:v>
                </c:pt>
                <c:pt idx="1667">
                  <c:v>42209</c:v>
                </c:pt>
                <c:pt idx="1668">
                  <c:v>42208</c:v>
                </c:pt>
                <c:pt idx="1669">
                  <c:v>42207</c:v>
                </c:pt>
                <c:pt idx="1670">
                  <c:v>42206</c:v>
                </c:pt>
                <c:pt idx="1671">
                  <c:v>42205</c:v>
                </c:pt>
                <c:pt idx="1672">
                  <c:v>42202</c:v>
                </c:pt>
                <c:pt idx="1673">
                  <c:v>42201</c:v>
                </c:pt>
                <c:pt idx="1674">
                  <c:v>42200</c:v>
                </c:pt>
                <c:pt idx="1675">
                  <c:v>42199</c:v>
                </c:pt>
                <c:pt idx="1676">
                  <c:v>42198</c:v>
                </c:pt>
                <c:pt idx="1677">
                  <c:v>42195</c:v>
                </c:pt>
                <c:pt idx="1678">
                  <c:v>42194</c:v>
                </c:pt>
                <c:pt idx="1679">
                  <c:v>42193</c:v>
                </c:pt>
                <c:pt idx="1680">
                  <c:v>42192</c:v>
                </c:pt>
                <c:pt idx="1681">
                  <c:v>42191</c:v>
                </c:pt>
                <c:pt idx="1682">
                  <c:v>42188</c:v>
                </c:pt>
                <c:pt idx="1683">
                  <c:v>42187</c:v>
                </c:pt>
                <c:pt idx="1684">
                  <c:v>42186</c:v>
                </c:pt>
                <c:pt idx="1685">
                  <c:v>42185</c:v>
                </c:pt>
                <c:pt idx="1686">
                  <c:v>42184</c:v>
                </c:pt>
                <c:pt idx="1687">
                  <c:v>42181</c:v>
                </c:pt>
                <c:pt idx="1688">
                  <c:v>42180</c:v>
                </c:pt>
                <c:pt idx="1689">
                  <c:v>42179</c:v>
                </c:pt>
                <c:pt idx="1690">
                  <c:v>42178</c:v>
                </c:pt>
                <c:pt idx="1691">
                  <c:v>42177</c:v>
                </c:pt>
                <c:pt idx="1692">
                  <c:v>42174</c:v>
                </c:pt>
                <c:pt idx="1693">
                  <c:v>42173</c:v>
                </c:pt>
                <c:pt idx="1694">
                  <c:v>42172</c:v>
                </c:pt>
                <c:pt idx="1695">
                  <c:v>42171</c:v>
                </c:pt>
                <c:pt idx="1696">
                  <c:v>42170</c:v>
                </c:pt>
                <c:pt idx="1697">
                  <c:v>42167</c:v>
                </c:pt>
                <c:pt idx="1698">
                  <c:v>42166</c:v>
                </c:pt>
                <c:pt idx="1699">
                  <c:v>42165</c:v>
                </c:pt>
                <c:pt idx="1700">
                  <c:v>42164</c:v>
                </c:pt>
                <c:pt idx="1701">
                  <c:v>42163</c:v>
                </c:pt>
                <c:pt idx="1702">
                  <c:v>42160</c:v>
                </c:pt>
                <c:pt idx="1703">
                  <c:v>42159</c:v>
                </c:pt>
                <c:pt idx="1704">
                  <c:v>42158</c:v>
                </c:pt>
                <c:pt idx="1705">
                  <c:v>42157</c:v>
                </c:pt>
                <c:pt idx="1706">
                  <c:v>42156</c:v>
                </c:pt>
                <c:pt idx="1707">
                  <c:v>42153</c:v>
                </c:pt>
                <c:pt idx="1708">
                  <c:v>42152</c:v>
                </c:pt>
                <c:pt idx="1709">
                  <c:v>42151</c:v>
                </c:pt>
                <c:pt idx="1710">
                  <c:v>42150</c:v>
                </c:pt>
                <c:pt idx="1711">
                  <c:v>42149</c:v>
                </c:pt>
                <c:pt idx="1712">
                  <c:v>42146</c:v>
                </c:pt>
                <c:pt idx="1713">
                  <c:v>42145</c:v>
                </c:pt>
                <c:pt idx="1714">
                  <c:v>42144</c:v>
                </c:pt>
                <c:pt idx="1715">
                  <c:v>42143</c:v>
                </c:pt>
                <c:pt idx="1716">
                  <c:v>42142</c:v>
                </c:pt>
                <c:pt idx="1717">
                  <c:v>42139</c:v>
                </c:pt>
                <c:pt idx="1718">
                  <c:v>42138</c:v>
                </c:pt>
                <c:pt idx="1719">
                  <c:v>42137</c:v>
                </c:pt>
                <c:pt idx="1720">
                  <c:v>42136</c:v>
                </c:pt>
                <c:pt idx="1721">
                  <c:v>42135</c:v>
                </c:pt>
                <c:pt idx="1722">
                  <c:v>42132</c:v>
                </c:pt>
                <c:pt idx="1723">
                  <c:v>42131</c:v>
                </c:pt>
                <c:pt idx="1724">
                  <c:v>42130</c:v>
                </c:pt>
                <c:pt idx="1725">
                  <c:v>42129</c:v>
                </c:pt>
                <c:pt idx="1726">
                  <c:v>42128</c:v>
                </c:pt>
                <c:pt idx="1727">
                  <c:v>42125</c:v>
                </c:pt>
                <c:pt idx="1728">
                  <c:v>42124</c:v>
                </c:pt>
                <c:pt idx="1729">
                  <c:v>42123</c:v>
                </c:pt>
                <c:pt idx="1730">
                  <c:v>42122</c:v>
                </c:pt>
                <c:pt idx="1731">
                  <c:v>42121</c:v>
                </c:pt>
                <c:pt idx="1732">
                  <c:v>42118</c:v>
                </c:pt>
                <c:pt idx="1733">
                  <c:v>42117</c:v>
                </c:pt>
                <c:pt idx="1734">
                  <c:v>42116</c:v>
                </c:pt>
                <c:pt idx="1735">
                  <c:v>42115</c:v>
                </c:pt>
                <c:pt idx="1736">
                  <c:v>42114</c:v>
                </c:pt>
                <c:pt idx="1737">
                  <c:v>42111</c:v>
                </c:pt>
                <c:pt idx="1738">
                  <c:v>42110</c:v>
                </c:pt>
                <c:pt idx="1739">
                  <c:v>42109</c:v>
                </c:pt>
                <c:pt idx="1740">
                  <c:v>42108</c:v>
                </c:pt>
                <c:pt idx="1741">
                  <c:v>42107</c:v>
                </c:pt>
                <c:pt idx="1742">
                  <c:v>42104</c:v>
                </c:pt>
                <c:pt idx="1743">
                  <c:v>42103</c:v>
                </c:pt>
                <c:pt idx="1744">
                  <c:v>42102</c:v>
                </c:pt>
                <c:pt idx="1745">
                  <c:v>42101</c:v>
                </c:pt>
                <c:pt idx="1746">
                  <c:v>42100</c:v>
                </c:pt>
                <c:pt idx="1747">
                  <c:v>42097</c:v>
                </c:pt>
                <c:pt idx="1748">
                  <c:v>42096</c:v>
                </c:pt>
                <c:pt idx="1749">
                  <c:v>42095</c:v>
                </c:pt>
                <c:pt idx="1750">
                  <c:v>42094</c:v>
                </c:pt>
                <c:pt idx="1751">
                  <c:v>42093</c:v>
                </c:pt>
                <c:pt idx="1752">
                  <c:v>42090</c:v>
                </c:pt>
                <c:pt idx="1753">
                  <c:v>42089</c:v>
                </c:pt>
                <c:pt idx="1754">
                  <c:v>42088</c:v>
                </c:pt>
                <c:pt idx="1755">
                  <c:v>42087</c:v>
                </c:pt>
                <c:pt idx="1756">
                  <c:v>42086</c:v>
                </c:pt>
                <c:pt idx="1757">
                  <c:v>42083</c:v>
                </c:pt>
                <c:pt idx="1758">
                  <c:v>42082</c:v>
                </c:pt>
                <c:pt idx="1759">
                  <c:v>42081</c:v>
                </c:pt>
                <c:pt idx="1760">
                  <c:v>42080</c:v>
                </c:pt>
                <c:pt idx="1761">
                  <c:v>42079</c:v>
                </c:pt>
                <c:pt idx="1762">
                  <c:v>42076</c:v>
                </c:pt>
                <c:pt idx="1763">
                  <c:v>42075</c:v>
                </c:pt>
                <c:pt idx="1764">
                  <c:v>42074</c:v>
                </c:pt>
                <c:pt idx="1765">
                  <c:v>42073</c:v>
                </c:pt>
                <c:pt idx="1766">
                  <c:v>42072</c:v>
                </c:pt>
                <c:pt idx="1767">
                  <c:v>42069</c:v>
                </c:pt>
                <c:pt idx="1768">
                  <c:v>42068</c:v>
                </c:pt>
                <c:pt idx="1769">
                  <c:v>42067</c:v>
                </c:pt>
                <c:pt idx="1770">
                  <c:v>42066</c:v>
                </c:pt>
                <c:pt idx="1771">
                  <c:v>42065</c:v>
                </c:pt>
                <c:pt idx="1772">
                  <c:v>42062</c:v>
                </c:pt>
                <c:pt idx="1773">
                  <c:v>42061</c:v>
                </c:pt>
                <c:pt idx="1774">
                  <c:v>42060</c:v>
                </c:pt>
                <c:pt idx="1775">
                  <c:v>42059</c:v>
                </c:pt>
                <c:pt idx="1776">
                  <c:v>42058</c:v>
                </c:pt>
                <c:pt idx="1777">
                  <c:v>42055</c:v>
                </c:pt>
                <c:pt idx="1778">
                  <c:v>42054</c:v>
                </c:pt>
                <c:pt idx="1779">
                  <c:v>42053</c:v>
                </c:pt>
                <c:pt idx="1780">
                  <c:v>42052</c:v>
                </c:pt>
                <c:pt idx="1781">
                  <c:v>42051</c:v>
                </c:pt>
                <c:pt idx="1782">
                  <c:v>42048</c:v>
                </c:pt>
                <c:pt idx="1783">
                  <c:v>42047</c:v>
                </c:pt>
                <c:pt idx="1784">
                  <c:v>42046</c:v>
                </c:pt>
                <c:pt idx="1785">
                  <c:v>42045</c:v>
                </c:pt>
                <c:pt idx="1786">
                  <c:v>42044</c:v>
                </c:pt>
                <c:pt idx="1787">
                  <c:v>42041</c:v>
                </c:pt>
                <c:pt idx="1788">
                  <c:v>42040</c:v>
                </c:pt>
                <c:pt idx="1789">
                  <c:v>42039</c:v>
                </c:pt>
                <c:pt idx="1790">
                  <c:v>42038</c:v>
                </c:pt>
                <c:pt idx="1791">
                  <c:v>42037</c:v>
                </c:pt>
                <c:pt idx="1792">
                  <c:v>42034</c:v>
                </c:pt>
                <c:pt idx="1793">
                  <c:v>42033</c:v>
                </c:pt>
                <c:pt idx="1794">
                  <c:v>42032</c:v>
                </c:pt>
                <c:pt idx="1795">
                  <c:v>42031</c:v>
                </c:pt>
                <c:pt idx="1796">
                  <c:v>42030</c:v>
                </c:pt>
                <c:pt idx="1797">
                  <c:v>42027</c:v>
                </c:pt>
                <c:pt idx="1798">
                  <c:v>42026</c:v>
                </c:pt>
                <c:pt idx="1799">
                  <c:v>42025</c:v>
                </c:pt>
                <c:pt idx="1800">
                  <c:v>42024</c:v>
                </c:pt>
                <c:pt idx="1801">
                  <c:v>42023</c:v>
                </c:pt>
                <c:pt idx="1802">
                  <c:v>42020</c:v>
                </c:pt>
                <c:pt idx="1803">
                  <c:v>42019</c:v>
                </c:pt>
                <c:pt idx="1804">
                  <c:v>42018</c:v>
                </c:pt>
                <c:pt idx="1805">
                  <c:v>42017</c:v>
                </c:pt>
                <c:pt idx="1806">
                  <c:v>42016</c:v>
                </c:pt>
                <c:pt idx="1807">
                  <c:v>42013</c:v>
                </c:pt>
                <c:pt idx="1808">
                  <c:v>42012</c:v>
                </c:pt>
                <c:pt idx="1809">
                  <c:v>42011</c:v>
                </c:pt>
                <c:pt idx="1810">
                  <c:v>42010</c:v>
                </c:pt>
                <c:pt idx="1811">
                  <c:v>42009</c:v>
                </c:pt>
                <c:pt idx="1812">
                  <c:v>42006</c:v>
                </c:pt>
                <c:pt idx="1813">
                  <c:v>42004</c:v>
                </c:pt>
                <c:pt idx="1814">
                  <c:v>42003</c:v>
                </c:pt>
                <c:pt idx="1815">
                  <c:v>42002</c:v>
                </c:pt>
                <c:pt idx="1816">
                  <c:v>41999</c:v>
                </c:pt>
                <c:pt idx="1817">
                  <c:v>41997</c:v>
                </c:pt>
                <c:pt idx="1818">
                  <c:v>41996</c:v>
                </c:pt>
                <c:pt idx="1819">
                  <c:v>41995</c:v>
                </c:pt>
                <c:pt idx="1820">
                  <c:v>41992</c:v>
                </c:pt>
                <c:pt idx="1821">
                  <c:v>41991</c:v>
                </c:pt>
                <c:pt idx="1822">
                  <c:v>41990</c:v>
                </c:pt>
                <c:pt idx="1823">
                  <c:v>41989</c:v>
                </c:pt>
                <c:pt idx="1824">
                  <c:v>41988</c:v>
                </c:pt>
                <c:pt idx="1825">
                  <c:v>41985</c:v>
                </c:pt>
                <c:pt idx="1826">
                  <c:v>41984</c:v>
                </c:pt>
                <c:pt idx="1827">
                  <c:v>41983</c:v>
                </c:pt>
                <c:pt idx="1828">
                  <c:v>41982</c:v>
                </c:pt>
                <c:pt idx="1829">
                  <c:v>41981</c:v>
                </c:pt>
                <c:pt idx="1830">
                  <c:v>41978</c:v>
                </c:pt>
                <c:pt idx="1831">
                  <c:v>41977</c:v>
                </c:pt>
                <c:pt idx="1832">
                  <c:v>41976</c:v>
                </c:pt>
                <c:pt idx="1833">
                  <c:v>41975</c:v>
                </c:pt>
                <c:pt idx="1834">
                  <c:v>41974</c:v>
                </c:pt>
                <c:pt idx="1835">
                  <c:v>41971</c:v>
                </c:pt>
                <c:pt idx="1836">
                  <c:v>41970</c:v>
                </c:pt>
                <c:pt idx="1837">
                  <c:v>41969</c:v>
                </c:pt>
                <c:pt idx="1838">
                  <c:v>41968</c:v>
                </c:pt>
                <c:pt idx="1839">
                  <c:v>41967</c:v>
                </c:pt>
                <c:pt idx="1840">
                  <c:v>41964</c:v>
                </c:pt>
                <c:pt idx="1841">
                  <c:v>41963</c:v>
                </c:pt>
                <c:pt idx="1842">
                  <c:v>41962</c:v>
                </c:pt>
                <c:pt idx="1843">
                  <c:v>41961</c:v>
                </c:pt>
                <c:pt idx="1844">
                  <c:v>41960</c:v>
                </c:pt>
                <c:pt idx="1845">
                  <c:v>41957</c:v>
                </c:pt>
                <c:pt idx="1846">
                  <c:v>41956</c:v>
                </c:pt>
                <c:pt idx="1847">
                  <c:v>41955</c:v>
                </c:pt>
                <c:pt idx="1848">
                  <c:v>41954</c:v>
                </c:pt>
                <c:pt idx="1849">
                  <c:v>41953</c:v>
                </c:pt>
                <c:pt idx="1850">
                  <c:v>41950</c:v>
                </c:pt>
                <c:pt idx="1851">
                  <c:v>41949</c:v>
                </c:pt>
                <c:pt idx="1852">
                  <c:v>41948</c:v>
                </c:pt>
                <c:pt idx="1853">
                  <c:v>41947</c:v>
                </c:pt>
                <c:pt idx="1854">
                  <c:v>41946</c:v>
                </c:pt>
                <c:pt idx="1855">
                  <c:v>41943</c:v>
                </c:pt>
                <c:pt idx="1856">
                  <c:v>41942</c:v>
                </c:pt>
                <c:pt idx="1857">
                  <c:v>41941</c:v>
                </c:pt>
                <c:pt idx="1858">
                  <c:v>41940</c:v>
                </c:pt>
                <c:pt idx="1859">
                  <c:v>41939</c:v>
                </c:pt>
                <c:pt idx="1860">
                  <c:v>41936</c:v>
                </c:pt>
                <c:pt idx="1861">
                  <c:v>41935</c:v>
                </c:pt>
                <c:pt idx="1862">
                  <c:v>41934</c:v>
                </c:pt>
                <c:pt idx="1863">
                  <c:v>41933</c:v>
                </c:pt>
                <c:pt idx="1864">
                  <c:v>41932</c:v>
                </c:pt>
                <c:pt idx="1865">
                  <c:v>41929</c:v>
                </c:pt>
                <c:pt idx="1866">
                  <c:v>41928</c:v>
                </c:pt>
                <c:pt idx="1867">
                  <c:v>41927</c:v>
                </c:pt>
                <c:pt idx="1868">
                  <c:v>41926</c:v>
                </c:pt>
                <c:pt idx="1869">
                  <c:v>41925</c:v>
                </c:pt>
                <c:pt idx="1870">
                  <c:v>41922</c:v>
                </c:pt>
                <c:pt idx="1871">
                  <c:v>41921</c:v>
                </c:pt>
                <c:pt idx="1872">
                  <c:v>41920</c:v>
                </c:pt>
                <c:pt idx="1873">
                  <c:v>41919</c:v>
                </c:pt>
                <c:pt idx="1874">
                  <c:v>41918</c:v>
                </c:pt>
                <c:pt idx="1875">
                  <c:v>41915</c:v>
                </c:pt>
                <c:pt idx="1876">
                  <c:v>41914</c:v>
                </c:pt>
                <c:pt idx="1877">
                  <c:v>41913</c:v>
                </c:pt>
                <c:pt idx="1878">
                  <c:v>41912</c:v>
                </c:pt>
                <c:pt idx="1879">
                  <c:v>41911</c:v>
                </c:pt>
                <c:pt idx="1880">
                  <c:v>41908</c:v>
                </c:pt>
                <c:pt idx="1881">
                  <c:v>41907</c:v>
                </c:pt>
                <c:pt idx="1882">
                  <c:v>41906</c:v>
                </c:pt>
                <c:pt idx="1883">
                  <c:v>41905</c:v>
                </c:pt>
                <c:pt idx="1884">
                  <c:v>41904</c:v>
                </c:pt>
                <c:pt idx="1885">
                  <c:v>41901</c:v>
                </c:pt>
                <c:pt idx="1886">
                  <c:v>41900</c:v>
                </c:pt>
                <c:pt idx="1887">
                  <c:v>41899</c:v>
                </c:pt>
                <c:pt idx="1888">
                  <c:v>41898</c:v>
                </c:pt>
                <c:pt idx="1889">
                  <c:v>41897</c:v>
                </c:pt>
                <c:pt idx="1890">
                  <c:v>41894</c:v>
                </c:pt>
                <c:pt idx="1891">
                  <c:v>41893</c:v>
                </c:pt>
                <c:pt idx="1892">
                  <c:v>41892</c:v>
                </c:pt>
                <c:pt idx="1893">
                  <c:v>41891</c:v>
                </c:pt>
                <c:pt idx="1894">
                  <c:v>41890</c:v>
                </c:pt>
                <c:pt idx="1895">
                  <c:v>41887</c:v>
                </c:pt>
                <c:pt idx="1896">
                  <c:v>41886</c:v>
                </c:pt>
                <c:pt idx="1897">
                  <c:v>41885</c:v>
                </c:pt>
                <c:pt idx="1898">
                  <c:v>41884</c:v>
                </c:pt>
                <c:pt idx="1899">
                  <c:v>41883</c:v>
                </c:pt>
                <c:pt idx="1900">
                  <c:v>41880</c:v>
                </c:pt>
                <c:pt idx="1901">
                  <c:v>41879</c:v>
                </c:pt>
                <c:pt idx="1902">
                  <c:v>41878</c:v>
                </c:pt>
                <c:pt idx="1903">
                  <c:v>41877</c:v>
                </c:pt>
                <c:pt idx="1904">
                  <c:v>41876</c:v>
                </c:pt>
                <c:pt idx="1905">
                  <c:v>41873</c:v>
                </c:pt>
                <c:pt idx="1906">
                  <c:v>41872</c:v>
                </c:pt>
                <c:pt idx="1907">
                  <c:v>41871</c:v>
                </c:pt>
                <c:pt idx="1908">
                  <c:v>41870</c:v>
                </c:pt>
                <c:pt idx="1909">
                  <c:v>41869</c:v>
                </c:pt>
                <c:pt idx="1910">
                  <c:v>41866</c:v>
                </c:pt>
                <c:pt idx="1911">
                  <c:v>41865</c:v>
                </c:pt>
                <c:pt idx="1912">
                  <c:v>41864</c:v>
                </c:pt>
                <c:pt idx="1913">
                  <c:v>41863</c:v>
                </c:pt>
                <c:pt idx="1914">
                  <c:v>41862</c:v>
                </c:pt>
                <c:pt idx="1915">
                  <c:v>41859</c:v>
                </c:pt>
                <c:pt idx="1916">
                  <c:v>41858</c:v>
                </c:pt>
                <c:pt idx="1917">
                  <c:v>41857</c:v>
                </c:pt>
                <c:pt idx="1918">
                  <c:v>41856</c:v>
                </c:pt>
                <c:pt idx="1919">
                  <c:v>41855</c:v>
                </c:pt>
                <c:pt idx="1920">
                  <c:v>41852</c:v>
                </c:pt>
                <c:pt idx="1921">
                  <c:v>41851</c:v>
                </c:pt>
                <c:pt idx="1922">
                  <c:v>41850</c:v>
                </c:pt>
                <c:pt idx="1923">
                  <c:v>41849</c:v>
                </c:pt>
                <c:pt idx="1924">
                  <c:v>41848</c:v>
                </c:pt>
                <c:pt idx="1925">
                  <c:v>41845</c:v>
                </c:pt>
                <c:pt idx="1926">
                  <c:v>41844</c:v>
                </c:pt>
                <c:pt idx="1927">
                  <c:v>41843</c:v>
                </c:pt>
                <c:pt idx="1928">
                  <c:v>41842</c:v>
                </c:pt>
                <c:pt idx="1929">
                  <c:v>41841</c:v>
                </c:pt>
                <c:pt idx="1930">
                  <c:v>41838</c:v>
                </c:pt>
                <c:pt idx="1931">
                  <c:v>41837</c:v>
                </c:pt>
                <c:pt idx="1932">
                  <c:v>41836</c:v>
                </c:pt>
                <c:pt idx="1933">
                  <c:v>41835</c:v>
                </c:pt>
                <c:pt idx="1934">
                  <c:v>41834</c:v>
                </c:pt>
                <c:pt idx="1935">
                  <c:v>41831</c:v>
                </c:pt>
                <c:pt idx="1936">
                  <c:v>41830</c:v>
                </c:pt>
                <c:pt idx="1937">
                  <c:v>41829</c:v>
                </c:pt>
                <c:pt idx="1938">
                  <c:v>41828</c:v>
                </c:pt>
                <c:pt idx="1939">
                  <c:v>41827</c:v>
                </c:pt>
                <c:pt idx="1940">
                  <c:v>41824</c:v>
                </c:pt>
                <c:pt idx="1941">
                  <c:v>41823</c:v>
                </c:pt>
                <c:pt idx="1942">
                  <c:v>41822</c:v>
                </c:pt>
                <c:pt idx="1943">
                  <c:v>41821</c:v>
                </c:pt>
                <c:pt idx="1944">
                  <c:v>41820</c:v>
                </c:pt>
                <c:pt idx="1945">
                  <c:v>41817</c:v>
                </c:pt>
                <c:pt idx="1946">
                  <c:v>41816</c:v>
                </c:pt>
                <c:pt idx="1947">
                  <c:v>41815</c:v>
                </c:pt>
                <c:pt idx="1948">
                  <c:v>41814</c:v>
                </c:pt>
                <c:pt idx="1949">
                  <c:v>41813</c:v>
                </c:pt>
                <c:pt idx="1950">
                  <c:v>41810</c:v>
                </c:pt>
                <c:pt idx="1951">
                  <c:v>41809</c:v>
                </c:pt>
                <c:pt idx="1952">
                  <c:v>41808</c:v>
                </c:pt>
                <c:pt idx="1953">
                  <c:v>41807</c:v>
                </c:pt>
                <c:pt idx="1954">
                  <c:v>41806</c:v>
                </c:pt>
                <c:pt idx="1955">
                  <c:v>41803</c:v>
                </c:pt>
                <c:pt idx="1956">
                  <c:v>41802</c:v>
                </c:pt>
                <c:pt idx="1957">
                  <c:v>41801</c:v>
                </c:pt>
                <c:pt idx="1958">
                  <c:v>41800</c:v>
                </c:pt>
                <c:pt idx="1959">
                  <c:v>41799</c:v>
                </c:pt>
                <c:pt idx="1960">
                  <c:v>41796</c:v>
                </c:pt>
                <c:pt idx="1961">
                  <c:v>41795</c:v>
                </c:pt>
                <c:pt idx="1962">
                  <c:v>41794</c:v>
                </c:pt>
                <c:pt idx="1963">
                  <c:v>41793</c:v>
                </c:pt>
                <c:pt idx="1964">
                  <c:v>41792</c:v>
                </c:pt>
                <c:pt idx="1965">
                  <c:v>41789</c:v>
                </c:pt>
                <c:pt idx="1966">
                  <c:v>41788</c:v>
                </c:pt>
                <c:pt idx="1967">
                  <c:v>41787</c:v>
                </c:pt>
                <c:pt idx="1968">
                  <c:v>41786</c:v>
                </c:pt>
                <c:pt idx="1969">
                  <c:v>41785</c:v>
                </c:pt>
                <c:pt idx="1970">
                  <c:v>41782</c:v>
                </c:pt>
                <c:pt idx="1971">
                  <c:v>41781</c:v>
                </c:pt>
                <c:pt idx="1972">
                  <c:v>41780</c:v>
                </c:pt>
                <c:pt idx="1973">
                  <c:v>41779</c:v>
                </c:pt>
                <c:pt idx="1974">
                  <c:v>41778</c:v>
                </c:pt>
                <c:pt idx="1975">
                  <c:v>41775</c:v>
                </c:pt>
                <c:pt idx="1976">
                  <c:v>41774</c:v>
                </c:pt>
                <c:pt idx="1977">
                  <c:v>41773</c:v>
                </c:pt>
                <c:pt idx="1978">
                  <c:v>41772</c:v>
                </c:pt>
                <c:pt idx="1979">
                  <c:v>41771</c:v>
                </c:pt>
                <c:pt idx="1980">
                  <c:v>41768</c:v>
                </c:pt>
                <c:pt idx="1981">
                  <c:v>41767</c:v>
                </c:pt>
                <c:pt idx="1982">
                  <c:v>41766</c:v>
                </c:pt>
                <c:pt idx="1983">
                  <c:v>41765</c:v>
                </c:pt>
                <c:pt idx="1984">
                  <c:v>41764</c:v>
                </c:pt>
                <c:pt idx="1985">
                  <c:v>41761</c:v>
                </c:pt>
                <c:pt idx="1986">
                  <c:v>41760</c:v>
                </c:pt>
                <c:pt idx="1987">
                  <c:v>41759</c:v>
                </c:pt>
                <c:pt idx="1988">
                  <c:v>41758</c:v>
                </c:pt>
                <c:pt idx="1989">
                  <c:v>41757</c:v>
                </c:pt>
                <c:pt idx="1990">
                  <c:v>41754</c:v>
                </c:pt>
                <c:pt idx="1991">
                  <c:v>41753</c:v>
                </c:pt>
                <c:pt idx="1992">
                  <c:v>41752</c:v>
                </c:pt>
                <c:pt idx="1993">
                  <c:v>41751</c:v>
                </c:pt>
                <c:pt idx="1994">
                  <c:v>41750</c:v>
                </c:pt>
                <c:pt idx="1995">
                  <c:v>41746</c:v>
                </c:pt>
                <c:pt idx="1996">
                  <c:v>41745</c:v>
                </c:pt>
                <c:pt idx="1997">
                  <c:v>41744</c:v>
                </c:pt>
                <c:pt idx="1998">
                  <c:v>41743</c:v>
                </c:pt>
                <c:pt idx="1999">
                  <c:v>41740</c:v>
                </c:pt>
                <c:pt idx="2000">
                  <c:v>41739</c:v>
                </c:pt>
                <c:pt idx="2001">
                  <c:v>41738</c:v>
                </c:pt>
                <c:pt idx="2002">
                  <c:v>41737</c:v>
                </c:pt>
                <c:pt idx="2003">
                  <c:v>41736</c:v>
                </c:pt>
                <c:pt idx="2004">
                  <c:v>41733</c:v>
                </c:pt>
                <c:pt idx="2005">
                  <c:v>41732</c:v>
                </c:pt>
                <c:pt idx="2006">
                  <c:v>41731</c:v>
                </c:pt>
                <c:pt idx="2007">
                  <c:v>41730</c:v>
                </c:pt>
                <c:pt idx="2008">
                  <c:v>41729</c:v>
                </c:pt>
                <c:pt idx="2009">
                  <c:v>41726</c:v>
                </c:pt>
                <c:pt idx="2010">
                  <c:v>41725</c:v>
                </c:pt>
                <c:pt idx="2011">
                  <c:v>41724</c:v>
                </c:pt>
                <c:pt idx="2012">
                  <c:v>41723</c:v>
                </c:pt>
                <c:pt idx="2013">
                  <c:v>41722</c:v>
                </c:pt>
                <c:pt idx="2014">
                  <c:v>41719</c:v>
                </c:pt>
                <c:pt idx="2015">
                  <c:v>41718</c:v>
                </c:pt>
                <c:pt idx="2016">
                  <c:v>41717</c:v>
                </c:pt>
                <c:pt idx="2017">
                  <c:v>41716</c:v>
                </c:pt>
                <c:pt idx="2018">
                  <c:v>41715</c:v>
                </c:pt>
                <c:pt idx="2019">
                  <c:v>41712</c:v>
                </c:pt>
                <c:pt idx="2020">
                  <c:v>41711</c:v>
                </c:pt>
                <c:pt idx="2021">
                  <c:v>41710</c:v>
                </c:pt>
                <c:pt idx="2022">
                  <c:v>41709</c:v>
                </c:pt>
                <c:pt idx="2023">
                  <c:v>41708</c:v>
                </c:pt>
                <c:pt idx="2024">
                  <c:v>41705</c:v>
                </c:pt>
                <c:pt idx="2025">
                  <c:v>41704</c:v>
                </c:pt>
                <c:pt idx="2026">
                  <c:v>41703</c:v>
                </c:pt>
                <c:pt idx="2027">
                  <c:v>41702</c:v>
                </c:pt>
                <c:pt idx="2028">
                  <c:v>41701</c:v>
                </c:pt>
                <c:pt idx="2029">
                  <c:v>41698</c:v>
                </c:pt>
                <c:pt idx="2030">
                  <c:v>41697</c:v>
                </c:pt>
                <c:pt idx="2031">
                  <c:v>41696</c:v>
                </c:pt>
                <c:pt idx="2032">
                  <c:v>41695</c:v>
                </c:pt>
                <c:pt idx="2033">
                  <c:v>41694</c:v>
                </c:pt>
                <c:pt idx="2034">
                  <c:v>41691</c:v>
                </c:pt>
                <c:pt idx="2035">
                  <c:v>41690</c:v>
                </c:pt>
                <c:pt idx="2036">
                  <c:v>41689</c:v>
                </c:pt>
                <c:pt idx="2037">
                  <c:v>41688</c:v>
                </c:pt>
                <c:pt idx="2038">
                  <c:v>41687</c:v>
                </c:pt>
                <c:pt idx="2039">
                  <c:v>41684</c:v>
                </c:pt>
                <c:pt idx="2040">
                  <c:v>41683</c:v>
                </c:pt>
                <c:pt idx="2041">
                  <c:v>41682</c:v>
                </c:pt>
                <c:pt idx="2042">
                  <c:v>41681</c:v>
                </c:pt>
                <c:pt idx="2043">
                  <c:v>41680</c:v>
                </c:pt>
                <c:pt idx="2044">
                  <c:v>41677</c:v>
                </c:pt>
                <c:pt idx="2045">
                  <c:v>41676</c:v>
                </c:pt>
                <c:pt idx="2046">
                  <c:v>41675</c:v>
                </c:pt>
                <c:pt idx="2047">
                  <c:v>41674</c:v>
                </c:pt>
                <c:pt idx="2048">
                  <c:v>41673</c:v>
                </c:pt>
                <c:pt idx="2049">
                  <c:v>41670</c:v>
                </c:pt>
                <c:pt idx="2050">
                  <c:v>41669</c:v>
                </c:pt>
                <c:pt idx="2051">
                  <c:v>41668</c:v>
                </c:pt>
                <c:pt idx="2052">
                  <c:v>41667</c:v>
                </c:pt>
                <c:pt idx="2053">
                  <c:v>41666</c:v>
                </c:pt>
                <c:pt idx="2054">
                  <c:v>41663</c:v>
                </c:pt>
                <c:pt idx="2055">
                  <c:v>41662</c:v>
                </c:pt>
                <c:pt idx="2056">
                  <c:v>41661</c:v>
                </c:pt>
                <c:pt idx="2057">
                  <c:v>41660</c:v>
                </c:pt>
                <c:pt idx="2058">
                  <c:v>41659</c:v>
                </c:pt>
                <c:pt idx="2059">
                  <c:v>41656</c:v>
                </c:pt>
                <c:pt idx="2060">
                  <c:v>41655</c:v>
                </c:pt>
                <c:pt idx="2061">
                  <c:v>41654</c:v>
                </c:pt>
                <c:pt idx="2062">
                  <c:v>41653</c:v>
                </c:pt>
                <c:pt idx="2063">
                  <c:v>41652</c:v>
                </c:pt>
                <c:pt idx="2064">
                  <c:v>41649</c:v>
                </c:pt>
                <c:pt idx="2065">
                  <c:v>41648</c:v>
                </c:pt>
                <c:pt idx="2066">
                  <c:v>41647</c:v>
                </c:pt>
                <c:pt idx="2067">
                  <c:v>41646</c:v>
                </c:pt>
                <c:pt idx="2068">
                  <c:v>41645</c:v>
                </c:pt>
                <c:pt idx="2069">
                  <c:v>41642</c:v>
                </c:pt>
                <c:pt idx="2070">
                  <c:v>41641</c:v>
                </c:pt>
                <c:pt idx="2071">
                  <c:v>41639</c:v>
                </c:pt>
                <c:pt idx="2072">
                  <c:v>41638</c:v>
                </c:pt>
                <c:pt idx="2073">
                  <c:v>41635</c:v>
                </c:pt>
                <c:pt idx="2074">
                  <c:v>41634</c:v>
                </c:pt>
                <c:pt idx="2075">
                  <c:v>41632</c:v>
                </c:pt>
                <c:pt idx="2076">
                  <c:v>41631</c:v>
                </c:pt>
                <c:pt idx="2077">
                  <c:v>41628</c:v>
                </c:pt>
                <c:pt idx="2078">
                  <c:v>41627</c:v>
                </c:pt>
                <c:pt idx="2079">
                  <c:v>41626</c:v>
                </c:pt>
                <c:pt idx="2080">
                  <c:v>41625</c:v>
                </c:pt>
                <c:pt idx="2081">
                  <c:v>41624</c:v>
                </c:pt>
                <c:pt idx="2082">
                  <c:v>41621</c:v>
                </c:pt>
                <c:pt idx="2083">
                  <c:v>41620</c:v>
                </c:pt>
                <c:pt idx="2084">
                  <c:v>41619</c:v>
                </c:pt>
                <c:pt idx="2085">
                  <c:v>41618</c:v>
                </c:pt>
                <c:pt idx="2086">
                  <c:v>41617</c:v>
                </c:pt>
                <c:pt idx="2087">
                  <c:v>41614</c:v>
                </c:pt>
                <c:pt idx="2088">
                  <c:v>41613</c:v>
                </c:pt>
                <c:pt idx="2089">
                  <c:v>41612</c:v>
                </c:pt>
                <c:pt idx="2090">
                  <c:v>41611</c:v>
                </c:pt>
                <c:pt idx="2091">
                  <c:v>41610</c:v>
                </c:pt>
                <c:pt idx="2092">
                  <c:v>41607</c:v>
                </c:pt>
                <c:pt idx="2093">
                  <c:v>41606</c:v>
                </c:pt>
                <c:pt idx="2094">
                  <c:v>41605</c:v>
                </c:pt>
                <c:pt idx="2095">
                  <c:v>41604</c:v>
                </c:pt>
                <c:pt idx="2096">
                  <c:v>41603</c:v>
                </c:pt>
                <c:pt idx="2097">
                  <c:v>41600</c:v>
                </c:pt>
                <c:pt idx="2098">
                  <c:v>41599</c:v>
                </c:pt>
                <c:pt idx="2099">
                  <c:v>41598</c:v>
                </c:pt>
                <c:pt idx="2100">
                  <c:v>41597</c:v>
                </c:pt>
                <c:pt idx="2101">
                  <c:v>41596</c:v>
                </c:pt>
                <c:pt idx="2102">
                  <c:v>41593</c:v>
                </c:pt>
                <c:pt idx="2103">
                  <c:v>41592</c:v>
                </c:pt>
                <c:pt idx="2104">
                  <c:v>41591</c:v>
                </c:pt>
                <c:pt idx="2105">
                  <c:v>41590</c:v>
                </c:pt>
                <c:pt idx="2106">
                  <c:v>41589</c:v>
                </c:pt>
                <c:pt idx="2107">
                  <c:v>41586</c:v>
                </c:pt>
                <c:pt idx="2108">
                  <c:v>41585</c:v>
                </c:pt>
                <c:pt idx="2109">
                  <c:v>41584</c:v>
                </c:pt>
                <c:pt idx="2110">
                  <c:v>41583</c:v>
                </c:pt>
                <c:pt idx="2111">
                  <c:v>41582</c:v>
                </c:pt>
                <c:pt idx="2112">
                  <c:v>41579</c:v>
                </c:pt>
                <c:pt idx="2113">
                  <c:v>41578</c:v>
                </c:pt>
                <c:pt idx="2114">
                  <c:v>41577</c:v>
                </c:pt>
                <c:pt idx="2115">
                  <c:v>41576</c:v>
                </c:pt>
                <c:pt idx="2116">
                  <c:v>41575</c:v>
                </c:pt>
                <c:pt idx="2117">
                  <c:v>41572</c:v>
                </c:pt>
                <c:pt idx="2118">
                  <c:v>41571</c:v>
                </c:pt>
                <c:pt idx="2119">
                  <c:v>41570</c:v>
                </c:pt>
                <c:pt idx="2120">
                  <c:v>41569</c:v>
                </c:pt>
                <c:pt idx="2121">
                  <c:v>41568</c:v>
                </c:pt>
                <c:pt idx="2122">
                  <c:v>41565</c:v>
                </c:pt>
                <c:pt idx="2123">
                  <c:v>41564</c:v>
                </c:pt>
                <c:pt idx="2124">
                  <c:v>41563</c:v>
                </c:pt>
                <c:pt idx="2125">
                  <c:v>41562</c:v>
                </c:pt>
                <c:pt idx="2126">
                  <c:v>41561</c:v>
                </c:pt>
                <c:pt idx="2127">
                  <c:v>41558</c:v>
                </c:pt>
                <c:pt idx="2128">
                  <c:v>41557</c:v>
                </c:pt>
                <c:pt idx="2129">
                  <c:v>41556</c:v>
                </c:pt>
                <c:pt idx="2130">
                  <c:v>41555</c:v>
                </c:pt>
                <c:pt idx="2131">
                  <c:v>41554</c:v>
                </c:pt>
                <c:pt idx="2132">
                  <c:v>41551</c:v>
                </c:pt>
                <c:pt idx="2133">
                  <c:v>41550</c:v>
                </c:pt>
                <c:pt idx="2134">
                  <c:v>41549</c:v>
                </c:pt>
                <c:pt idx="2135">
                  <c:v>41548</c:v>
                </c:pt>
                <c:pt idx="2136">
                  <c:v>41547</c:v>
                </c:pt>
                <c:pt idx="2137">
                  <c:v>41544</c:v>
                </c:pt>
                <c:pt idx="2138">
                  <c:v>41543</c:v>
                </c:pt>
                <c:pt idx="2139">
                  <c:v>41542</c:v>
                </c:pt>
                <c:pt idx="2140">
                  <c:v>41541</c:v>
                </c:pt>
                <c:pt idx="2141">
                  <c:v>41540</c:v>
                </c:pt>
                <c:pt idx="2142">
                  <c:v>41537</c:v>
                </c:pt>
                <c:pt idx="2143">
                  <c:v>41536</c:v>
                </c:pt>
                <c:pt idx="2144">
                  <c:v>41535</c:v>
                </c:pt>
                <c:pt idx="2145">
                  <c:v>41534</c:v>
                </c:pt>
                <c:pt idx="2146">
                  <c:v>41533</c:v>
                </c:pt>
                <c:pt idx="2147">
                  <c:v>41530</c:v>
                </c:pt>
                <c:pt idx="2148">
                  <c:v>41529</c:v>
                </c:pt>
                <c:pt idx="2149">
                  <c:v>41528</c:v>
                </c:pt>
                <c:pt idx="2150">
                  <c:v>41527</c:v>
                </c:pt>
                <c:pt idx="2151">
                  <c:v>41526</c:v>
                </c:pt>
                <c:pt idx="2152">
                  <c:v>41523</c:v>
                </c:pt>
                <c:pt idx="2153">
                  <c:v>41522</c:v>
                </c:pt>
                <c:pt idx="2154">
                  <c:v>41521</c:v>
                </c:pt>
                <c:pt idx="2155">
                  <c:v>41520</c:v>
                </c:pt>
                <c:pt idx="2156">
                  <c:v>41519</c:v>
                </c:pt>
                <c:pt idx="2157">
                  <c:v>41516</c:v>
                </c:pt>
                <c:pt idx="2158">
                  <c:v>41515</c:v>
                </c:pt>
                <c:pt idx="2159">
                  <c:v>41514</c:v>
                </c:pt>
                <c:pt idx="2160">
                  <c:v>41513</c:v>
                </c:pt>
                <c:pt idx="2161">
                  <c:v>41512</c:v>
                </c:pt>
                <c:pt idx="2162">
                  <c:v>41509</c:v>
                </c:pt>
                <c:pt idx="2163">
                  <c:v>41508</c:v>
                </c:pt>
                <c:pt idx="2164">
                  <c:v>41507</c:v>
                </c:pt>
                <c:pt idx="2165">
                  <c:v>41506</c:v>
                </c:pt>
                <c:pt idx="2166">
                  <c:v>41505</c:v>
                </c:pt>
                <c:pt idx="2167">
                  <c:v>41502</c:v>
                </c:pt>
                <c:pt idx="2168">
                  <c:v>41501</c:v>
                </c:pt>
                <c:pt idx="2169">
                  <c:v>41500</c:v>
                </c:pt>
                <c:pt idx="2170">
                  <c:v>41499</c:v>
                </c:pt>
                <c:pt idx="2171">
                  <c:v>41498</c:v>
                </c:pt>
                <c:pt idx="2172">
                  <c:v>41495</c:v>
                </c:pt>
                <c:pt idx="2173">
                  <c:v>41494</c:v>
                </c:pt>
                <c:pt idx="2174">
                  <c:v>41493</c:v>
                </c:pt>
                <c:pt idx="2175">
                  <c:v>41492</c:v>
                </c:pt>
                <c:pt idx="2176">
                  <c:v>41491</c:v>
                </c:pt>
                <c:pt idx="2177">
                  <c:v>41488</c:v>
                </c:pt>
                <c:pt idx="2178">
                  <c:v>41487</c:v>
                </c:pt>
                <c:pt idx="2179">
                  <c:v>41486</c:v>
                </c:pt>
                <c:pt idx="2180">
                  <c:v>41485</c:v>
                </c:pt>
                <c:pt idx="2181">
                  <c:v>41484</c:v>
                </c:pt>
                <c:pt idx="2182">
                  <c:v>41481</c:v>
                </c:pt>
                <c:pt idx="2183">
                  <c:v>41480</c:v>
                </c:pt>
                <c:pt idx="2184">
                  <c:v>41479</c:v>
                </c:pt>
                <c:pt idx="2185">
                  <c:v>41478</c:v>
                </c:pt>
                <c:pt idx="2186">
                  <c:v>41477</c:v>
                </c:pt>
                <c:pt idx="2187">
                  <c:v>41474</c:v>
                </c:pt>
                <c:pt idx="2188">
                  <c:v>41473</c:v>
                </c:pt>
                <c:pt idx="2189">
                  <c:v>41472</c:v>
                </c:pt>
                <c:pt idx="2190">
                  <c:v>41471</c:v>
                </c:pt>
                <c:pt idx="2191">
                  <c:v>41470</c:v>
                </c:pt>
                <c:pt idx="2192">
                  <c:v>41467</c:v>
                </c:pt>
                <c:pt idx="2193">
                  <c:v>41466</c:v>
                </c:pt>
                <c:pt idx="2194">
                  <c:v>41465</c:v>
                </c:pt>
                <c:pt idx="2195">
                  <c:v>41464</c:v>
                </c:pt>
                <c:pt idx="2196">
                  <c:v>41463</c:v>
                </c:pt>
                <c:pt idx="2197">
                  <c:v>41460</c:v>
                </c:pt>
                <c:pt idx="2198">
                  <c:v>41459</c:v>
                </c:pt>
                <c:pt idx="2199">
                  <c:v>41458</c:v>
                </c:pt>
                <c:pt idx="2200">
                  <c:v>41457</c:v>
                </c:pt>
                <c:pt idx="2201">
                  <c:v>41456</c:v>
                </c:pt>
                <c:pt idx="2202">
                  <c:v>41453</c:v>
                </c:pt>
                <c:pt idx="2203">
                  <c:v>41452</c:v>
                </c:pt>
                <c:pt idx="2204">
                  <c:v>41451</c:v>
                </c:pt>
                <c:pt idx="2205">
                  <c:v>41450</c:v>
                </c:pt>
                <c:pt idx="2206">
                  <c:v>41449</c:v>
                </c:pt>
                <c:pt idx="2207">
                  <c:v>41446</c:v>
                </c:pt>
                <c:pt idx="2208">
                  <c:v>41445</c:v>
                </c:pt>
                <c:pt idx="2209">
                  <c:v>41444</c:v>
                </c:pt>
                <c:pt idx="2210">
                  <c:v>41443</c:v>
                </c:pt>
                <c:pt idx="2211">
                  <c:v>41442</c:v>
                </c:pt>
                <c:pt idx="2212">
                  <c:v>41439</c:v>
                </c:pt>
                <c:pt idx="2213">
                  <c:v>41438</c:v>
                </c:pt>
                <c:pt idx="2214">
                  <c:v>41437</c:v>
                </c:pt>
                <c:pt idx="2215">
                  <c:v>41436</c:v>
                </c:pt>
                <c:pt idx="2216">
                  <c:v>41435</c:v>
                </c:pt>
                <c:pt idx="2217">
                  <c:v>41432</c:v>
                </c:pt>
                <c:pt idx="2218">
                  <c:v>41431</c:v>
                </c:pt>
                <c:pt idx="2219">
                  <c:v>41430</c:v>
                </c:pt>
                <c:pt idx="2220">
                  <c:v>41429</c:v>
                </c:pt>
                <c:pt idx="2221">
                  <c:v>41428</c:v>
                </c:pt>
                <c:pt idx="2222">
                  <c:v>41425</c:v>
                </c:pt>
                <c:pt idx="2223">
                  <c:v>41424</c:v>
                </c:pt>
                <c:pt idx="2224">
                  <c:v>41423</c:v>
                </c:pt>
                <c:pt idx="2225">
                  <c:v>41422</c:v>
                </c:pt>
                <c:pt idx="2226">
                  <c:v>41421</c:v>
                </c:pt>
                <c:pt idx="2227">
                  <c:v>41418</c:v>
                </c:pt>
                <c:pt idx="2228">
                  <c:v>41417</c:v>
                </c:pt>
                <c:pt idx="2229">
                  <c:v>41416</c:v>
                </c:pt>
                <c:pt idx="2230">
                  <c:v>41415</c:v>
                </c:pt>
                <c:pt idx="2231">
                  <c:v>41414</c:v>
                </c:pt>
                <c:pt idx="2232">
                  <c:v>41411</c:v>
                </c:pt>
                <c:pt idx="2233">
                  <c:v>41410</c:v>
                </c:pt>
                <c:pt idx="2234">
                  <c:v>41409</c:v>
                </c:pt>
                <c:pt idx="2235">
                  <c:v>41408</c:v>
                </c:pt>
                <c:pt idx="2236">
                  <c:v>41407</c:v>
                </c:pt>
                <c:pt idx="2237">
                  <c:v>41404</c:v>
                </c:pt>
                <c:pt idx="2238">
                  <c:v>41403</c:v>
                </c:pt>
                <c:pt idx="2239">
                  <c:v>41402</c:v>
                </c:pt>
                <c:pt idx="2240">
                  <c:v>41401</c:v>
                </c:pt>
                <c:pt idx="2241">
                  <c:v>41400</c:v>
                </c:pt>
                <c:pt idx="2242">
                  <c:v>41397</c:v>
                </c:pt>
                <c:pt idx="2243">
                  <c:v>41396</c:v>
                </c:pt>
                <c:pt idx="2244">
                  <c:v>41395</c:v>
                </c:pt>
                <c:pt idx="2245">
                  <c:v>41394</c:v>
                </c:pt>
                <c:pt idx="2246">
                  <c:v>41393</c:v>
                </c:pt>
                <c:pt idx="2247">
                  <c:v>41390</c:v>
                </c:pt>
                <c:pt idx="2248">
                  <c:v>41389</c:v>
                </c:pt>
                <c:pt idx="2249">
                  <c:v>41388</c:v>
                </c:pt>
                <c:pt idx="2250">
                  <c:v>41387</c:v>
                </c:pt>
                <c:pt idx="2251">
                  <c:v>41386</c:v>
                </c:pt>
                <c:pt idx="2252">
                  <c:v>41383</c:v>
                </c:pt>
                <c:pt idx="2253">
                  <c:v>41382</c:v>
                </c:pt>
                <c:pt idx="2254">
                  <c:v>41381</c:v>
                </c:pt>
                <c:pt idx="2255">
                  <c:v>41380</c:v>
                </c:pt>
                <c:pt idx="2256">
                  <c:v>41379</c:v>
                </c:pt>
                <c:pt idx="2257">
                  <c:v>41376</c:v>
                </c:pt>
                <c:pt idx="2258">
                  <c:v>41375</c:v>
                </c:pt>
                <c:pt idx="2259">
                  <c:v>41374</c:v>
                </c:pt>
                <c:pt idx="2260">
                  <c:v>41373</c:v>
                </c:pt>
                <c:pt idx="2261">
                  <c:v>41372</c:v>
                </c:pt>
                <c:pt idx="2262">
                  <c:v>41369</c:v>
                </c:pt>
                <c:pt idx="2263">
                  <c:v>41368</c:v>
                </c:pt>
                <c:pt idx="2264">
                  <c:v>41367</c:v>
                </c:pt>
                <c:pt idx="2265">
                  <c:v>41366</c:v>
                </c:pt>
                <c:pt idx="2266">
                  <c:v>41365</c:v>
                </c:pt>
                <c:pt idx="2267">
                  <c:v>41361</c:v>
                </c:pt>
                <c:pt idx="2268">
                  <c:v>41360</c:v>
                </c:pt>
                <c:pt idx="2269">
                  <c:v>41359</c:v>
                </c:pt>
                <c:pt idx="2270">
                  <c:v>41358</c:v>
                </c:pt>
                <c:pt idx="2271">
                  <c:v>41355</c:v>
                </c:pt>
                <c:pt idx="2272">
                  <c:v>41354</c:v>
                </c:pt>
                <c:pt idx="2273">
                  <c:v>41353</c:v>
                </c:pt>
                <c:pt idx="2274">
                  <c:v>41352</c:v>
                </c:pt>
                <c:pt idx="2275">
                  <c:v>41351</c:v>
                </c:pt>
                <c:pt idx="2276">
                  <c:v>41348</c:v>
                </c:pt>
                <c:pt idx="2277">
                  <c:v>41347</c:v>
                </c:pt>
                <c:pt idx="2278">
                  <c:v>41346</c:v>
                </c:pt>
                <c:pt idx="2279">
                  <c:v>41345</c:v>
                </c:pt>
                <c:pt idx="2280">
                  <c:v>41344</c:v>
                </c:pt>
                <c:pt idx="2281">
                  <c:v>41341</c:v>
                </c:pt>
                <c:pt idx="2282">
                  <c:v>41340</c:v>
                </c:pt>
                <c:pt idx="2283">
                  <c:v>41339</c:v>
                </c:pt>
                <c:pt idx="2284">
                  <c:v>41338</c:v>
                </c:pt>
                <c:pt idx="2285">
                  <c:v>41337</c:v>
                </c:pt>
                <c:pt idx="2286">
                  <c:v>41334</c:v>
                </c:pt>
                <c:pt idx="2287">
                  <c:v>41333</c:v>
                </c:pt>
                <c:pt idx="2288">
                  <c:v>41332</c:v>
                </c:pt>
                <c:pt idx="2289">
                  <c:v>41331</c:v>
                </c:pt>
                <c:pt idx="2290">
                  <c:v>41330</c:v>
                </c:pt>
                <c:pt idx="2291">
                  <c:v>41327</c:v>
                </c:pt>
                <c:pt idx="2292">
                  <c:v>41326</c:v>
                </c:pt>
                <c:pt idx="2293">
                  <c:v>41325</c:v>
                </c:pt>
                <c:pt idx="2294">
                  <c:v>41324</c:v>
                </c:pt>
                <c:pt idx="2295">
                  <c:v>41323</c:v>
                </c:pt>
                <c:pt idx="2296">
                  <c:v>41320</c:v>
                </c:pt>
                <c:pt idx="2297">
                  <c:v>41319</c:v>
                </c:pt>
                <c:pt idx="2298">
                  <c:v>41318</c:v>
                </c:pt>
                <c:pt idx="2299">
                  <c:v>41317</c:v>
                </c:pt>
                <c:pt idx="2300">
                  <c:v>41316</c:v>
                </c:pt>
                <c:pt idx="2301">
                  <c:v>41313</c:v>
                </c:pt>
                <c:pt idx="2302">
                  <c:v>41312</c:v>
                </c:pt>
                <c:pt idx="2303">
                  <c:v>41311</c:v>
                </c:pt>
                <c:pt idx="2304">
                  <c:v>41310</c:v>
                </c:pt>
                <c:pt idx="2305">
                  <c:v>41309</c:v>
                </c:pt>
                <c:pt idx="2306">
                  <c:v>41306</c:v>
                </c:pt>
                <c:pt idx="2307">
                  <c:v>41305</c:v>
                </c:pt>
                <c:pt idx="2308">
                  <c:v>41304</c:v>
                </c:pt>
                <c:pt idx="2309">
                  <c:v>41303</c:v>
                </c:pt>
                <c:pt idx="2310">
                  <c:v>41302</c:v>
                </c:pt>
                <c:pt idx="2311">
                  <c:v>41299</c:v>
                </c:pt>
                <c:pt idx="2312">
                  <c:v>41298</c:v>
                </c:pt>
                <c:pt idx="2313">
                  <c:v>41297</c:v>
                </c:pt>
                <c:pt idx="2314">
                  <c:v>41296</c:v>
                </c:pt>
                <c:pt idx="2315">
                  <c:v>41295</c:v>
                </c:pt>
                <c:pt idx="2316">
                  <c:v>41292</c:v>
                </c:pt>
                <c:pt idx="2317">
                  <c:v>41291</c:v>
                </c:pt>
                <c:pt idx="2318">
                  <c:v>41290</c:v>
                </c:pt>
                <c:pt idx="2319">
                  <c:v>41289</c:v>
                </c:pt>
                <c:pt idx="2320">
                  <c:v>41288</c:v>
                </c:pt>
                <c:pt idx="2321">
                  <c:v>41285</c:v>
                </c:pt>
                <c:pt idx="2322">
                  <c:v>41284</c:v>
                </c:pt>
                <c:pt idx="2323">
                  <c:v>41283</c:v>
                </c:pt>
                <c:pt idx="2324">
                  <c:v>41282</c:v>
                </c:pt>
                <c:pt idx="2325">
                  <c:v>41281</c:v>
                </c:pt>
                <c:pt idx="2326">
                  <c:v>41278</c:v>
                </c:pt>
                <c:pt idx="2327">
                  <c:v>41277</c:v>
                </c:pt>
                <c:pt idx="2328">
                  <c:v>41276</c:v>
                </c:pt>
                <c:pt idx="2329">
                  <c:v>41274</c:v>
                </c:pt>
                <c:pt idx="2330">
                  <c:v>41271</c:v>
                </c:pt>
                <c:pt idx="2331">
                  <c:v>41270</c:v>
                </c:pt>
                <c:pt idx="2332">
                  <c:v>41269</c:v>
                </c:pt>
                <c:pt idx="2333">
                  <c:v>41267</c:v>
                </c:pt>
                <c:pt idx="2334">
                  <c:v>41264</c:v>
                </c:pt>
                <c:pt idx="2335">
                  <c:v>41263</c:v>
                </c:pt>
                <c:pt idx="2336">
                  <c:v>41262</c:v>
                </c:pt>
                <c:pt idx="2337">
                  <c:v>41261</c:v>
                </c:pt>
                <c:pt idx="2338">
                  <c:v>41260</c:v>
                </c:pt>
                <c:pt idx="2339">
                  <c:v>41257</c:v>
                </c:pt>
                <c:pt idx="2340">
                  <c:v>41256</c:v>
                </c:pt>
                <c:pt idx="2341">
                  <c:v>41255</c:v>
                </c:pt>
                <c:pt idx="2342">
                  <c:v>41254</c:v>
                </c:pt>
                <c:pt idx="2343">
                  <c:v>41253</c:v>
                </c:pt>
                <c:pt idx="2344">
                  <c:v>41250</c:v>
                </c:pt>
                <c:pt idx="2345">
                  <c:v>41249</c:v>
                </c:pt>
                <c:pt idx="2346">
                  <c:v>41248</c:v>
                </c:pt>
                <c:pt idx="2347">
                  <c:v>41247</c:v>
                </c:pt>
                <c:pt idx="2348">
                  <c:v>41246</c:v>
                </c:pt>
                <c:pt idx="2349">
                  <c:v>41243</c:v>
                </c:pt>
                <c:pt idx="2350">
                  <c:v>41242</c:v>
                </c:pt>
                <c:pt idx="2351">
                  <c:v>41241</c:v>
                </c:pt>
                <c:pt idx="2352">
                  <c:v>41240</c:v>
                </c:pt>
                <c:pt idx="2353">
                  <c:v>41239</c:v>
                </c:pt>
                <c:pt idx="2354">
                  <c:v>41236</c:v>
                </c:pt>
                <c:pt idx="2355">
                  <c:v>41235</c:v>
                </c:pt>
                <c:pt idx="2356">
                  <c:v>41234</c:v>
                </c:pt>
                <c:pt idx="2357">
                  <c:v>41233</c:v>
                </c:pt>
                <c:pt idx="2358">
                  <c:v>41232</c:v>
                </c:pt>
                <c:pt idx="2359">
                  <c:v>41229</c:v>
                </c:pt>
                <c:pt idx="2360">
                  <c:v>41228</c:v>
                </c:pt>
                <c:pt idx="2361">
                  <c:v>41227</c:v>
                </c:pt>
                <c:pt idx="2362">
                  <c:v>41226</c:v>
                </c:pt>
                <c:pt idx="2363">
                  <c:v>41225</c:v>
                </c:pt>
                <c:pt idx="2364">
                  <c:v>41222</c:v>
                </c:pt>
                <c:pt idx="2365">
                  <c:v>41221</c:v>
                </c:pt>
                <c:pt idx="2366">
                  <c:v>41220</c:v>
                </c:pt>
                <c:pt idx="2367">
                  <c:v>41219</c:v>
                </c:pt>
                <c:pt idx="2368">
                  <c:v>41218</c:v>
                </c:pt>
                <c:pt idx="2369">
                  <c:v>41215</c:v>
                </c:pt>
                <c:pt idx="2370">
                  <c:v>41214</c:v>
                </c:pt>
                <c:pt idx="2371">
                  <c:v>41213</c:v>
                </c:pt>
                <c:pt idx="2372">
                  <c:v>41212</c:v>
                </c:pt>
                <c:pt idx="2373">
                  <c:v>41211</c:v>
                </c:pt>
                <c:pt idx="2374">
                  <c:v>41208</c:v>
                </c:pt>
                <c:pt idx="2375">
                  <c:v>41207</c:v>
                </c:pt>
                <c:pt idx="2376">
                  <c:v>41206</c:v>
                </c:pt>
                <c:pt idx="2377">
                  <c:v>41205</c:v>
                </c:pt>
                <c:pt idx="2378">
                  <c:v>41204</c:v>
                </c:pt>
                <c:pt idx="2379">
                  <c:v>41201</c:v>
                </c:pt>
                <c:pt idx="2380">
                  <c:v>41200</c:v>
                </c:pt>
                <c:pt idx="2381">
                  <c:v>41199</c:v>
                </c:pt>
                <c:pt idx="2382">
                  <c:v>41198</c:v>
                </c:pt>
                <c:pt idx="2383">
                  <c:v>41197</c:v>
                </c:pt>
                <c:pt idx="2384">
                  <c:v>41194</c:v>
                </c:pt>
                <c:pt idx="2385">
                  <c:v>41193</c:v>
                </c:pt>
                <c:pt idx="2386">
                  <c:v>41192</c:v>
                </c:pt>
                <c:pt idx="2387">
                  <c:v>41191</c:v>
                </c:pt>
                <c:pt idx="2388">
                  <c:v>41190</c:v>
                </c:pt>
                <c:pt idx="2389">
                  <c:v>41187</c:v>
                </c:pt>
                <c:pt idx="2390">
                  <c:v>41186</c:v>
                </c:pt>
                <c:pt idx="2391">
                  <c:v>41185</c:v>
                </c:pt>
                <c:pt idx="2392">
                  <c:v>41184</c:v>
                </c:pt>
                <c:pt idx="2393">
                  <c:v>41183</c:v>
                </c:pt>
                <c:pt idx="2394">
                  <c:v>41180</c:v>
                </c:pt>
                <c:pt idx="2395">
                  <c:v>41179</c:v>
                </c:pt>
                <c:pt idx="2396">
                  <c:v>41178</c:v>
                </c:pt>
                <c:pt idx="2397">
                  <c:v>41177</c:v>
                </c:pt>
                <c:pt idx="2398">
                  <c:v>41176</c:v>
                </c:pt>
                <c:pt idx="2399">
                  <c:v>41173</c:v>
                </c:pt>
                <c:pt idx="2400">
                  <c:v>41172</c:v>
                </c:pt>
                <c:pt idx="2401">
                  <c:v>41171</c:v>
                </c:pt>
                <c:pt idx="2402">
                  <c:v>41170</c:v>
                </c:pt>
                <c:pt idx="2403">
                  <c:v>41169</c:v>
                </c:pt>
                <c:pt idx="2404">
                  <c:v>41166</c:v>
                </c:pt>
                <c:pt idx="2405">
                  <c:v>41165</c:v>
                </c:pt>
                <c:pt idx="2406">
                  <c:v>41164</c:v>
                </c:pt>
                <c:pt idx="2407">
                  <c:v>41163</c:v>
                </c:pt>
                <c:pt idx="2408">
                  <c:v>41162</c:v>
                </c:pt>
                <c:pt idx="2409">
                  <c:v>41159</c:v>
                </c:pt>
                <c:pt idx="2410">
                  <c:v>41158</c:v>
                </c:pt>
                <c:pt idx="2411">
                  <c:v>41157</c:v>
                </c:pt>
                <c:pt idx="2412">
                  <c:v>41156</c:v>
                </c:pt>
                <c:pt idx="2413">
                  <c:v>41155</c:v>
                </c:pt>
                <c:pt idx="2414">
                  <c:v>41152</c:v>
                </c:pt>
                <c:pt idx="2415">
                  <c:v>41151</c:v>
                </c:pt>
                <c:pt idx="2416">
                  <c:v>41150</c:v>
                </c:pt>
                <c:pt idx="2417">
                  <c:v>41149</c:v>
                </c:pt>
                <c:pt idx="2418">
                  <c:v>41148</c:v>
                </c:pt>
                <c:pt idx="2419">
                  <c:v>41145</c:v>
                </c:pt>
                <c:pt idx="2420">
                  <c:v>41144</c:v>
                </c:pt>
                <c:pt idx="2421">
                  <c:v>41143</c:v>
                </c:pt>
                <c:pt idx="2422">
                  <c:v>41142</c:v>
                </c:pt>
                <c:pt idx="2423">
                  <c:v>41141</c:v>
                </c:pt>
                <c:pt idx="2424">
                  <c:v>41138</c:v>
                </c:pt>
                <c:pt idx="2425">
                  <c:v>41137</c:v>
                </c:pt>
                <c:pt idx="2426">
                  <c:v>41136</c:v>
                </c:pt>
                <c:pt idx="2427">
                  <c:v>41135</c:v>
                </c:pt>
                <c:pt idx="2428">
                  <c:v>41134</c:v>
                </c:pt>
                <c:pt idx="2429">
                  <c:v>41131</c:v>
                </c:pt>
                <c:pt idx="2430">
                  <c:v>41130</c:v>
                </c:pt>
                <c:pt idx="2431">
                  <c:v>41129</c:v>
                </c:pt>
                <c:pt idx="2432">
                  <c:v>41128</c:v>
                </c:pt>
                <c:pt idx="2433">
                  <c:v>41127</c:v>
                </c:pt>
                <c:pt idx="2434">
                  <c:v>41124</c:v>
                </c:pt>
                <c:pt idx="2435">
                  <c:v>41123</c:v>
                </c:pt>
                <c:pt idx="2436">
                  <c:v>41122</c:v>
                </c:pt>
                <c:pt idx="2437">
                  <c:v>41121</c:v>
                </c:pt>
                <c:pt idx="2438">
                  <c:v>41120</c:v>
                </c:pt>
                <c:pt idx="2439">
                  <c:v>41117</c:v>
                </c:pt>
                <c:pt idx="2440">
                  <c:v>41116</c:v>
                </c:pt>
                <c:pt idx="2441">
                  <c:v>41115</c:v>
                </c:pt>
                <c:pt idx="2442">
                  <c:v>41114</c:v>
                </c:pt>
                <c:pt idx="2443">
                  <c:v>41113</c:v>
                </c:pt>
                <c:pt idx="2444">
                  <c:v>41110</c:v>
                </c:pt>
                <c:pt idx="2445">
                  <c:v>41109</c:v>
                </c:pt>
                <c:pt idx="2446">
                  <c:v>41108</c:v>
                </c:pt>
                <c:pt idx="2447">
                  <c:v>41107</c:v>
                </c:pt>
                <c:pt idx="2448">
                  <c:v>41106</c:v>
                </c:pt>
                <c:pt idx="2449">
                  <c:v>41103</c:v>
                </c:pt>
                <c:pt idx="2450">
                  <c:v>41102</c:v>
                </c:pt>
                <c:pt idx="2451">
                  <c:v>41101</c:v>
                </c:pt>
                <c:pt idx="2452">
                  <c:v>41100</c:v>
                </c:pt>
                <c:pt idx="2453">
                  <c:v>41099</c:v>
                </c:pt>
                <c:pt idx="2454">
                  <c:v>41096</c:v>
                </c:pt>
                <c:pt idx="2455">
                  <c:v>41095</c:v>
                </c:pt>
                <c:pt idx="2456">
                  <c:v>41094</c:v>
                </c:pt>
                <c:pt idx="2457">
                  <c:v>41093</c:v>
                </c:pt>
                <c:pt idx="2458">
                  <c:v>41092</c:v>
                </c:pt>
                <c:pt idx="2459">
                  <c:v>41089</c:v>
                </c:pt>
                <c:pt idx="2460">
                  <c:v>41088</c:v>
                </c:pt>
                <c:pt idx="2461">
                  <c:v>41087</c:v>
                </c:pt>
                <c:pt idx="2462">
                  <c:v>41086</c:v>
                </c:pt>
                <c:pt idx="2463">
                  <c:v>41085</c:v>
                </c:pt>
                <c:pt idx="2464">
                  <c:v>41082</c:v>
                </c:pt>
                <c:pt idx="2465">
                  <c:v>41081</c:v>
                </c:pt>
                <c:pt idx="2466">
                  <c:v>41080</c:v>
                </c:pt>
                <c:pt idx="2467">
                  <c:v>41079</c:v>
                </c:pt>
                <c:pt idx="2468">
                  <c:v>41078</c:v>
                </c:pt>
                <c:pt idx="2469">
                  <c:v>41075</c:v>
                </c:pt>
                <c:pt idx="2470">
                  <c:v>41074</c:v>
                </c:pt>
                <c:pt idx="2471">
                  <c:v>41073</c:v>
                </c:pt>
                <c:pt idx="2472">
                  <c:v>41072</c:v>
                </c:pt>
                <c:pt idx="2473">
                  <c:v>41071</c:v>
                </c:pt>
                <c:pt idx="2474">
                  <c:v>41068</c:v>
                </c:pt>
                <c:pt idx="2475">
                  <c:v>41067</c:v>
                </c:pt>
                <c:pt idx="2476">
                  <c:v>41066</c:v>
                </c:pt>
                <c:pt idx="2477">
                  <c:v>41065</c:v>
                </c:pt>
                <c:pt idx="2478">
                  <c:v>41064</c:v>
                </c:pt>
                <c:pt idx="2479">
                  <c:v>41061</c:v>
                </c:pt>
                <c:pt idx="2480">
                  <c:v>41060</c:v>
                </c:pt>
                <c:pt idx="2481">
                  <c:v>41059</c:v>
                </c:pt>
                <c:pt idx="2482">
                  <c:v>41058</c:v>
                </c:pt>
                <c:pt idx="2483">
                  <c:v>41057</c:v>
                </c:pt>
                <c:pt idx="2484">
                  <c:v>41054</c:v>
                </c:pt>
                <c:pt idx="2485">
                  <c:v>41053</c:v>
                </c:pt>
                <c:pt idx="2486">
                  <c:v>41052</c:v>
                </c:pt>
                <c:pt idx="2487">
                  <c:v>41051</c:v>
                </c:pt>
                <c:pt idx="2488">
                  <c:v>41050</c:v>
                </c:pt>
                <c:pt idx="2489">
                  <c:v>41047</c:v>
                </c:pt>
                <c:pt idx="2490">
                  <c:v>41046</c:v>
                </c:pt>
                <c:pt idx="2491">
                  <c:v>41045</c:v>
                </c:pt>
                <c:pt idx="2492">
                  <c:v>41044</c:v>
                </c:pt>
                <c:pt idx="2493">
                  <c:v>41043</c:v>
                </c:pt>
                <c:pt idx="2494">
                  <c:v>41040</c:v>
                </c:pt>
                <c:pt idx="2495">
                  <c:v>41039</c:v>
                </c:pt>
                <c:pt idx="2496">
                  <c:v>41038</c:v>
                </c:pt>
                <c:pt idx="2497">
                  <c:v>41037</c:v>
                </c:pt>
                <c:pt idx="2498">
                  <c:v>41036</c:v>
                </c:pt>
                <c:pt idx="2499">
                  <c:v>41033</c:v>
                </c:pt>
                <c:pt idx="2500">
                  <c:v>41032</c:v>
                </c:pt>
                <c:pt idx="2501">
                  <c:v>41031</c:v>
                </c:pt>
                <c:pt idx="2502">
                  <c:v>41030</c:v>
                </c:pt>
                <c:pt idx="2503">
                  <c:v>41029</c:v>
                </c:pt>
                <c:pt idx="2504">
                  <c:v>41026</c:v>
                </c:pt>
                <c:pt idx="2505">
                  <c:v>41025</c:v>
                </c:pt>
                <c:pt idx="2506">
                  <c:v>41024</c:v>
                </c:pt>
                <c:pt idx="2507">
                  <c:v>41023</c:v>
                </c:pt>
                <c:pt idx="2508">
                  <c:v>41022</c:v>
                </c:pt>
                <c:pt idx="2509">
                  <c:v>41019</c:v>
                </c:pt>
                <c:pt idx="2510">
                  <c:v>41018</c:v>
                </c:pt>
                <c:pt idx="2511">
                  <c:v>41017</c:v>
                </c:pt>
                <c:pt idx="2512">
                  <c:v>41016</c:v>
                </c:pt>
                <c:pt idx="2513">
                  <c:v>41015</c:v>
                </c:pt>
                <c:pt idx="2514">
                  <c:v>41012</c:v>
                </c:pt>
                <c:pt idx="2515">
                  <c:v>41011</c:v>
                </c:pt>
                <c:pt idx="2516">
                  <c:v>41010</c:v>
                </c:pt>
                <c:pt idx="2517">
                  <c:v>41009</c:v>
                </c:pt>
                <c:pt idx="2518">
                  <c:v>41008</c:v>
                </c:pt>
                <c:pt idx="2519">
                  <c:v>41004</c:v>
                </c:pt>
                <c:pt idx="2520">
                  <c:v>41003</c:v>
                </c:pt>
                <c:pt idx="2521">
                  <c:v>41002</c:v>
                </c:pt>
                <c:pt idx="2522">
                  <c:v>41001</c:v>
                </c:pt>
                <c:pt idx="2523">
                  <c:v>40998</c:v>
                </c:pt>
                <c:pt idx="2524">
                  <c:v>40997</c:v>
                </c:pt>
                <c:pt idx="2525">
                  <c:v>40996</c:v>
                </c:pt>
                <c:pt idx="2526">
                  <c:v>40995</c:v>
                </c:pt>
                <c:pt idx="2527">
                  <c:v>40994</c:v>
                </c:pt>
                <c:pt idx="2528">
                  <c:v>40991</c:v>
                </c:pt>
                <c:pt idx="2529">
                  <c:v>40990</c:v>
                </c:pt>
                <c:pt idx="2530">
                  <c:v>40989</c:v>
                </c:pt>
                <c:pt idx="2531">
                  <c:v>40988</c:v>
                </c:pt>
                <c:pt idx="2532">
                  <c:v>40987</c:v>
                </c:pt>
                <c:pt idx="2533">
                  <c:v>40984</c:v>
                </c:pt>
                <c:pt idx="2534">
                  <c:v>40983</c:v>
                </c:pt>
                <c:pt idx="2535">
                  <c:v>40982</c:v>
                </c:pt>
                <c:pt idx="2536">
                  <c:v>40981</c:v>
                </c:pt>
                <c:pt idx="2537">
                  <c:v>40980</c:v>
                </c:pt>
                <c:pt idx="2538">
                  <c:v>40977</c:v>
                </c:pt>
                <c:pt idx="2539">
                  <c:v>40976</c:v>
                </c:pt>
                <c:pt idx="2540">
                  <c:v>40975</c:v>
                </c:pt>
                <c:pt idx="2541">
                  <c:v>40974</c:v>
                </c:pt>
                <c:pt idx="2542">
                  <c:v>40973</c:v>
                </c:pt>
                <c:pt idx="2543">
                  <c:v>40970</c:v>
                </c:pt>
                <c:pt idx="2544">
                  <c:v>40969</c:v>
                </c:pt>
                <c:pt idx="2545">
                  <c:v>40968</c:v>
                </c:pt>
                <c:pt idx="2546">
                  <c:v>40967</c:v>
                </c:pt>
                <c:pt idx="2547">
                  <c:v>40966</c:v>
                </c:pt>
                <c:pt idx="2548">
                  <c:v>40963</c:v>
                </c:pt>
                <c:pt idx="2549">
                  <c:v>40962</c:v>
                </c:pt>
                <c:pt idx="2550">
                  <c:v>40961</c:v>
                </c:pt>
                <c:pt idx="2551">
                  <c:v>40960</c:v>
                </c:pt>
                <c:pt idx="2552">
                  <c:v>40959</c:v>
                </c:pt>
                <c:pt idx="2553">
                  <c:v>40956</c:v>
                </c:pt>
                <c:pt idx="2554">
                  <c:v>40955</c:v>
                </c:pt>
                <c:pt idx="2555">
                  <c:v>40954</c:v>
                </c:pt>
                <c:pt idx="2556">
                  <c:v>40953</c:v>
                </c:pt>
                <c:pt idx="2557">
                  <c:v>40952</c:v>
                </c:pt>
                <c:pt idx="2558">
                  <c:v>40949</c:v>
                </c:pt>
                <c:pt idx="2559">
                  <c:v>40948</c:v>
                </c:pt>
                <c:pt idx="2560">
                  <c:v>40947</c:v>
                </c:pt>
                <c:pt idx="2561">
                  <c:v>40946</c:v>
                </c:pt>
                <c:pt idx="2562">
                  <c:v>40945</c:v>
                </c:pt>
                <c:pt idx="2563">
                  <c:v>40942</c:v>
                </c:pt>
                <c:pt idx="2564">
                  <c:v>40941</c:v>
                </c:pt>
                <c:pt idx="2565">
                  <c:v>40940</c:v>
                </c:pt>
                <c:pt idx="2566">
                  <c:v>40939</c:v>
                </c:pt>
                <c:pt idx="2567">
                  <c:v>40938</c:v>
                </c:pt>
                <c:pt idx="2568">
                  <c:v>40935</c:v>
                </c:pt>
                <c:pt idx="2569">
                  <c:v>40934</c:v>
                </c:pt>
                <c:pt idx="2570">
                  <c:v>40933</c:v>
                </c:pt>
                <c:pt idx="2571">
                  <c:v>40932</c:v>
                </c:pt>
                <c:pt idx="2572">
                  <c:v>40931</c:v>
                </c:pt>
                <c:pt idx="2573">
                  <c:v>40928</c:v>
                </c:pt>
                <c:pt idx="2574">
                  <c:v>40927</c:v>
                </c:pt>
                <c:pt idx="2575">
                  <c:v>40926</c:v>
                </c:pt>
                <c:pt idx="2576">
                  <c:v>40925</c:v>
                </c:pt>
                <c:pt idx="2577">
                  <c:v>40924</c:v>
                </c:pt>
                <c:pt idx="2578">
                  <c:v>40921</c:v>
                </c:pt>
                <c:pt idx="2579">
                  <c:v>40920</c:v>
                </c:pt>
                <c:pt idx="2580">
                  <c:v>40919</c:v>
                </c:pt>
                <c:pt idx="2581">
                  <c:v>40918</c:v>
                </c:pt>
                <c:pt idx="2582">
                  <c:v>40917</c:v>
                </c:pt>
                <c:pt idx="2583">
                  <c:v>40914</c:v>
                </c:pt>
                <c:pt idx="2584">
                  <c:v>40913</c:v>
                </c:pt>
                <c:pt idx="2585">
                  <c:v>40912</c:v>
                </c:pt>
                <c:pt idx="2586">
                  <c:v>40911</c:v>
                </c:pt>
                <c:pt idx="2587">
                  <c:v>40910</c:v>
                </c:pt>
                <c:pt idx="2588">
                  <c:v>40907</c:v>
                </c:pt>
                <c:pt idx="2589">
                  <c:v>40906</c:v>
                </c:pt>
                <c:pt idx="2590">
                  <c:v>40905</c:v>
                </c:pt>
                <c:pt idx="2591">
                  <c:v>40904</c:v>
                </c:pt>
                <c:pt idx="2592">
                  <c:v>40903</c:v>
                </c:pt>
                <c:pt idx="2593">
                  <c:v>40900</c:v>
                </c:pt>
                <c:pt idx="2594">
                  <c:v>40899</c:v>
                </c:pt>
                <c:pt idx="2595">
                  <c:v>40898</c:v>
                </c:pt>
                <c:pt idx="2596">
                  <c:v>40897</c:v>
                </c:pt>
                <c:pt idx="2597">
                  <c:v>40896</c:v>
                </c:pt>
                <c:pt idx="2598">
                  <c:v>40893</c:v>
                </c:pt>
                <c:pt idx="2599">
                  <c:v>40892</c:v>
                </c:pt>
                <c:pt idx="2600">
                  <c:v>40891</c:v>
                </c:pt>
                <c:pt idx="2601">
                  <c:v>40890</c:v>
                </c:pt>
                <c:pt idx="2602">
                  <c:v>40889</c:v>
                </c:pt>
                <c:pt idx="2603">
                  <c:v>40886</c:v>
                </c:pt>
                <c:pt idx="2604">
                  <c:v>40885</c:v>
                </c:pt>
                <c:pt idx="2605">
                  <c:v>40884</c:v>
                </c:pt>
                <c:pt idx="2606">
                  <c:v>40883</c:v>
                </c:pt>
                <c:pt idx="2607">
                  <c:v>40882</c:v>
                </c:pt>
                <c:pt idx="2608">
                  <c:v>40879</c:v>
                </c:pt>
                <c:pt idx="2609">
                  <c:v>40878</c:v>
                </c:pt>
                <c:pt idx="2610">
                  <c:v>40877</c:v>
                </c:pt>
                <c:pt idx="2611">
                  <c:v>40876</c:v>
                </c:pt>
                <c:pt idx="2612">
                  <c:v>40875</c:v>
                </c:pt>
                <c:pt idx="2613">
                  <c:v>40872</c:v>
                </c:pt>
                <c:pt idx="2614">
                  <c:v>40871</c:v>
                </c:pt>
                <c:pt idx="2615">
                  <c:v>40870</c:v>
                </c:pt>
                <c:pt idx="2616">
                  <c:v>40869</c:v>
                </c:pt>
                <c:pt idx="2617">
                  <c:v>40868</c:v>
                </c:pt>
                <c:pt idx="2618">
                  <c:v>40865</c:v>
                </c:pt>
                <c:pt idx="2619">
                  <c:v>40864</c:v>
                </c:pt>
                <c:pt idx="2620">
                  <c:v>40863</c:v>
                </c:pt>
                <c:pt idx="2621">
                  <c:v>40862</c:v>
                </c:pt>
                <c:pt idx="2622">
                  <c:v>40861</c:v>
                </c:pt>
                <c:pt idx="2623">
                  <c:v>40858</c:v>
                </c:pt>
                <c:pt idx="2624">
                  <c:v>40857</c:v>
                </c:pt>
                <c:pt idx="2625">
                  <c:v>40856</c:v>
                </c:pt>
                <c:pt idx="2626">
                  <c:v>40855</c:v>
                </c:pt>
                <c:pt idx="2627">
                  <c:v>40854</c:v>
                </c:pt>
                <c:pt idx="2628">
                  <c:v>40851</c:v>
                </c:pt>
                <c:pt idx="2629">
                  <c:v>40850</c:v>
                </c:pt>
                <c:pt idx="2630">
                  <c:v>40849</c:v>
                </c:pt>
                <c:pt idx="2631">
                  <c:v>40848</c:v>
                </c:pt>
                <c:pt idx="2632">
                  <c:v>40847</c:v>
                </c:pt>
                <c:pt idx="2633">
                  <c:v>40844</c:v>
                </c:pt>
                <c:pt idx="2634">
                  <c:v>40843</c:v>
                </c:pt>
                <c:pt idx="2635">
                  <c:v>40842</c:v>
                </c:pt>
                <c:pt idx="2636">
                  <c:v>40841</c:v>
                </c:pt>
                <c:pt idx="2637">
                  <c:v>40840</c:v>
                </c:pt>
                <c:pt idx="2638">
                  <c:v>40837</c:v>
                </c:pt>
                <c:pt idx="2639">
                  <c:v>40836</c:v>
                </c:pt>
                <c:pt idx="2640">
                  <c:v>40835</c:v>
                </c:pt>
                <c:pt idx="2641">
                  <c:v>40834</c:v>
                </c:pt>
                <c:pt idx="2642">
                  <c:v>40833</c:v>
                </c:pt>
                <c:pt idx="2643">
                  <c:v>40830</c:v>
                </c:pt>
                <c:pt idx="2644">
                  <c:v>40829</c:v>
                </c:pt>
                <c:pt idx="2645">
                  <c:v>40828</c:v>
                </c:pt>
                <c:pt idx="2646">
                  <c:v>40827</c:v>
                </c:pt>
                <c:pt idx="2647">
                  <c:v>40826</c:v>
                </c:pt>
                <c:pt idx="2648">
                  <c:v>40823</c:v>
                </c:pt>
                <c:pt idx="2649">
                  <c:v>40822</c:v>
                </c:pt>
                <c:pt idx="2650">
                  <c:v>40821</c:v>
                </c:pt>
                <c:pt idx="2651">
                  <c:v>40820</c:v>
                </c:pt>
                <c:pt idx="2652">
                  <c:v>40819</c:v>
                </c:pt>
                <c:pt idx="2653">
                  <c:v>40816</c:v>
                </c:pt>
                <c:pt idx="2654">
                  <c:v>40815</c:v>
                </c:pt>
                <c:pt idx="2655">
                  <c:v>40814</c:v>
                </c:pt>
                <c:pt idx="2656">
                  <c:v>40813</c:v>
                </c:pt>
                <c:pt idx="2657">
                  <c:v>40812</c:v>
                </c:pt>
                <c:pt idx="2658">
                  <c:v>40809</c:v>
                </c:pt>
                <c:pt idx="2659">
                  <c:v>40808</c:v>
                </c:pt>
                <c:pt idx="2660">
                  <c:v>40807</c:v>
                </c:pt>
                <c:pt idx="2661">
                  <c:v>40806</c:v>
                </c:pt>
                <c:pt idx="2662">
                  <c:v>40805</c:v>
                </c:pt>
                <c:pt idx="2663">
                  <c:v>40802</c:v>
                </c:pt>
                <c:pt idx="2664">
                  <c:v>40801</c:v>
                </c:pt>
                <c:pt idx="2665">
                  <c:v>40800</c:v>
                </c:pt>
                <c:pt idx="2666">
                  <c:v>40799</c:v>
                </c:pt>
                <c:pt idx="2667">
                  <c:v>40798</c:v>
                </c:pt>
                <c:pt idx="2668">
                  <c:v>40795</c:v>
                </c:pt>
                <c:pt idx="2669">
                  <c:v>40794</c:v>
                </c:pt>
                <c:pt idx="2670">
                  <c:v>40793</c:v>
                </c:pt>
                <c:pt idx="2671">
                  <c:v>40792</c:v>
                </c:pt>
                <c:pt idx="2672">
                  <c:v>40791</c:v>
                </c:pt>
                <c:pt idx="2673">
                  <c:v>40788</c:v>
                </c:pt>
                <c:pt idx="2674">
                  <c:v>40787</c:v>
                </c:pt>
                <c:pt idx="2675">
                  <c:v>40786</c:v>
                </c:pt>
                <c:pt idx="2676">
                  <c:v>40785</c:v>
                </c:pt>
                <c:pt idx="2677">
                  <c:v>40784</c:v>
                </c:pt>
                <c:pt idx="2678">
                  <c:v>40781</c:v>
                </c:pt>
                <c:pt idx="2679">
                  <c:v>40780</c:v>
                </c:pt>
                <c:pt idx="2680">
                  <c:v>40779</c:v>
                </c:pt>
                <c:pt idx="2681">
                  <c:v>40778</c:v>
                </c:pt>
                <c:pt idx="2682">
                  <c:v>40777</c:v>
                </c:pt>
                <c:pt idx="2683">
                  <c:v>40774</c:v>
                </c:pt>
                <c:pt idx="2684">
                  <c:v>40773</c:v>
                </c:pt>
                <c:pt idx="2685">
                  <c:v>40772</c:v>
                </c:pt>
                <c:pt idx="2686">
                  <c:v>40771</c:v>
                </c:pt>
                <c:pt idx="2687">
                  <c:v>40770</c:v>
                </c:pt>
                <c:pt idx="2688">
                  <c:v>40767</c:v>
                </c:pt>
                <c:pt idx="2689">
                  <c:v>40766</c:v>
                </c:pt>
                <c:pt idx="2690">
                  <c:v>40765</c:v>
                </c:pt>
                <c:pt idx="2691">
                  <c:v>40764</c:v>
                </c:pt>
                <c:pt idx="2692">
                  <c:v>40763</c:v>
                </c:pt>
                <c:pt idx="2693">
                  <c:v>40760</c:v>
                </c:pt>
                <c:pt idx="2694">
                  <c:v>40759</c:v>
                </c:pt>
                <c:pt idx="2695">
                  <c:v>40758</c:v>
                </c:pt>
                <c:pt idx="2696">
                  <c:v>40757</c:v>
                </c:pt>
                <c:pt idx="2697">
                  <c:v>40756</c:v>
                </c:pt>
                <c:pt idx="2698">
                  <c:v>40753</c:v>
                </c:pt>
                <c:pt idx="2699">
                  <c:v>40752</c:v>
                </c:pt>
                <c:pt idx="2700">
                  <c:v>40751</c:v>
                </c:pt>
                <c:pt idx="2701">
                  <c:v>40750</c:v>
                </c:pt>
                <c:pt idx="2702">
                  <c:v>40749</c:v>
                </c:pt>
                <c:pt idx="2703">
                  <c:v>40746</c:v>
                </c:pt>
                <c:pt idx="2704">
                  <c:v>40745</c:v>
                </c:pt>
                <c:pt idx="2705">
                  <c:v>40744</c:v>
                </c:pt>
                <c:pt idx="2706">
                  <c:v>40743</c:v>
                </c:pt>
                <c:pt idx="2707">
                  <c:v>40742</c:v>
                </c:pt>
                <c:pt idx="2708">
                  <c:v>40739</c:v>
                </c:pt>
                <c:pt idx="2709">
                  <c:v>40738</c:v>
                </c:pt>
                <c:pt idx="2710">
                  <c:v>40737</c:v>
                </c:pt>
                <c:pt idx="2711">
                  <c:v>40736</c:v>
                </c:pt>
                <c:pt idx="2712">
                  <c:v>40735</c:v>
                </c:pt>
                <c:pt idx="2713">
                  <c:v>40732</c:v>
                </c:pt>
                <c:pt idx="2714">
                  <c:v>40731</c:v>
                </c:pt>
                <c:pt idx="2715">
                  <c:v>40730</c:v>
                </c:pt>
                <c:pt idx="2716">
                  <c:v>40729</c:v>
                </c:pt>
                <c:pt idx="2717">
                  <c:v>40728</c:v>
                </c:pt>
                <c:pt idx="2718">
                  <c:v>40725</c:v>
                </c:pt>
                <c:pt idx="2719">
                  <c:v>40724</c:v>
                </c:pt>
                <c:pt idx="2720">
                  <c:v>40723</c:v>
                </c:pt>
                <c:pt idx="2721">
                  <c:v>40722</c:v>
                </c:pt>
                <c:pt idx="2722">
                  <c:v>40721</c:v>
                </c:pt>
                <c:pt idx="2723">
                  <c:v>40718</c:v>
                </c:pt>
                <c:pt idx="2724">
                  <c:v>40717</c:v>
                </c:pt>
                <c:pt idx="2725">
                  <c:v>40716</c:v>
                </c:pt>
                <c:pt idx="2726">
                  <c:v>40715</c:v>
                </c:pt>
                <c:pt idx="2727">
                  <c:v>40714</c:v>
                </c:pt>
                <c:pt idx="2728">
                  <c:v>40711</c:v>
                </c:pt>
                <c:pt idx="2729">
                  <c:v>40710</c:v>
                </c:pt>
                <c:pt idx="2730">
                  <c:v>40709</c:v>
                </c:pt>
                <c:pt idx="2731">
                  <c:v>40708</c:v>
                </c:pt>
                <c:pt idx="2732">
                  <c:v>40707</c:v>
                </c:pt>
                <c:pt idx="2733">
                  <c:v>40704</c:v>
                </c:pt>
                <c:pt idx="2734">
                  <c:v>40703</c:v>
                </c:pt>
                <c:pt idx="2735">
                  <c:v>40702</c:v>
                </c:pt>
                <c:pt idx="2736">
                  <c:v>40701</c:v>
                </c:pt>
                <c:pt idx="2737">
                  <c:v>40700</c:v>
                </c:pt>
                <c:pt idx="2738">
                  <c:v>40697</c:v>
                </c:pt>
                <c:pt idx="2739">
                  <c:v>40696</c:v>
                </c:pt>
                <c:pt idx="2740">
                  <c:v>40695</c:v>
                </c:pt>
                <c:pt idx="2741">
                  <c:v>40694</c:v>
                </c:pt>
                <c:pt idx="2742">
                  <c:v>40693</c:v>
                </c:pt>
                <c:pt idx="2743">
                  <c:v>40690</c:v>
                </c:pt>
                <c:pt idx="2744">
                  <c:v>40689</c:v>
                </c:pt>
                <c:pt idx="2745">
                  <c:v>40688</c:v>
                </c:pt>
                <c:pt idx="2746">
                  <c:v>40687</c:v>
                </c:pt>
                <c:pt idx="2747">
                  <c:v>40686</c:v>
                </c:pt>
                <c:pt idx="2748">
                  <c:v>40683</c:v>
                </c:pt>
                <c:pt idx="2749">
                  <c:v>40682</c:v>
                </c:pt>
                <c:pt idx="2750">
                  <c:v>40681</c:v>
                </c:pt>
                <c:pt idx="2751">
                  <c:v>40680</c:v>
                </c:pt>
                <c:pt idx="2752">
                  <c:v>40679</c:v>
                </c:pt>
                <c:pt idx="2753">
                  <c:v>40676</c:v>
                </c:pt>
                <c:pt idx="2754">
                  <c:v>40675</c:v>
                </c:pt>
                <c:pt idx="2755">
                  <c:v>40674</c:v>
                </c:pt>
                <c:pt idx="2756">
                  <c:v>40673</c:v>
                </c:pt>
                <c:pt idx="2757">
                  <c:v>40672</c:v>
                </c:pt>
                <c:pt idx="2758">
                  <c:v>40669</c:v>
                </c:pt>
                <c:pt idx="2759">
                  <c:v>40668</c:v>
                </c:pt>
                <c:pt idx="2760">
                  <c:v>40667</c:v>
                </c:pt>
                <c:pt idx="2761">
                  <c:v>40666</c:v>
                </c:pt>
                <c:pt idx="2762">
                  <c:v>40665</c:v>
                </c:pt>
                <c:pt idx="2763">
                  <c:v>40662</c:v>
                </c:pt>
                <c:pt idx="2764">
                  <c:v>40661</c:v>
                </c:pt>
                <c:pt idx="2765">
                  <c:v>40660</c:v>
                </c:pt>
                <c:pt idx="2766">
                  <c:v>40659</c:v>
                </c:pt>
                <c:pt idx="2767">
                  <c:v>40658</c:v>
                </c:pt>
                <c:pt idx="2768">
                  <c:v>40654</c:v>
                </c:pt>
                <c:pt idx="2769">
                  <c:v>40653</c:v>
                </c:pt>
                <c:pt idx="2770">
                  <c:v>40652</c:v>
                </c:pt>
                <c:pt idx="2771">
                  <c:v>40651</c:v>
                </c:pt>
                <c:pt idx="2772">
                  <c:v>40648</c:v>
                </c:pt>
                <c:pt idx="2773">
                  <c:v>40647</c:v>
                </c:pt>
                <c:pt idx="2774">
                  <c:v>40646</c:v>
                </c:pt>
                <c:pt idx="2775">
                  <c:v>40645</c:v>
                </c:pt>
                <c:pt idx="2776">
                  <c:v>40644</c:v>
                </c:pt>
                <c:pt idx="2777">
                  <c:v>40641</c:v>
                </c:pt>
                <c:pt idx="2778">
                  <c:v>40640</c:v>
                </c:pt>
                <c:pt idx="2779">
                  <c:v>40639</c:v>
                </c:pt>
                <c:pt idx="2780">
                  <c:v>40638</c:v>
                </c:pt>
                <c:pt idx="2781">
                  <c:v>40637</c:v>
                </c:pt>
                <c:pt idx="2782">
                  <c:v>40634</c:v>
                </c:pt>
                <c:pt idx="2783">
                  <c:v>40633</c:v>
                </c:pt>
                <c:pt idx="2784">
                  <c:v>40632</c:v>
                </c:pt>
                <c:pt idx="2785">
                  <c:v>40631</c:v>
                </c:pt>
                <c:pt idx="2786">
                  <c:v>40630</c:v>
                </c:pt>
                <c:pt idx="2787">
                  <c:v>40627</c:v>
                </c:pt>
                <c:pt idx="2788">
                  <c:v>40626</c:v>
                </c:pt>
                <c:pt idx="2789">
                  <c:v>40625</c:v>
                </c:pt>
                <c:pt idx="2790">
                  <c:v>40624</c:v>
                </c:pt>
                <c:pt idx="2791">
                  <c:v>40623</c:v>
                </c:pt>
                <c:pt idx="2792">
                  <c:v>40620</c:v>
                </c:pt>
                <c:pt idx="2793">
                  <c:v>40619</c:v>
                </c:pt>
                <c:pt idx="2794">
                  <c:v>40618</c:v>
                </c:pt>
                <c:pt idx="2795">
                  <c:v>40617</c:v>
                </c:pt>
                <c:pt idx="2796">
                  <c:v>40616</c:v>
                </c:pt>
                <c:pt idx="2797">
                  <c:v>40613</c:v>
                </c:pt>
                <c:pt idx="2798">
                  <c:v>40612</c:v>
                </c:pt>
                <c:pt idx="2799">
                  <c:v>40611</c:v>
                </c:pt>
                <c:pt idx="2800">
                  <c:v>40610</c:v>
                </c:pt>
                <c:pt idx="2801">
                  <c:v>40609</c:v>
                </c:pt>
                <c:pt idx="2802">
                  <c:v>40606</c:v>
                </c:pt>
                <c:pt idx="2803">
                  <c:v>40605</c:v>
                </c:pt>
                <c:pt idx="2804">
                  <c:v>40604</c:v>
                </c:pt>
                <c:pt idx="2805">
                  <c:v>40603</c:v>
                </c:pt>
                <c:pt idx="2806">
                  <c:v>40602</c:v>
                </c:pt>
                <c:pt idx="2807">
                  <c:v>40599</c:v>
                </c:pt>
                <c:pt idx="2808">
                  <c:v>40598</c:v>
                </c:pt>
                <c:pt idx="2809">
                  <c:v>40597</c:v>
                </c:pt>
                <c:pt idx="2810">
                  <c:v>40596</c:v>
                </c:pt>
                <c:pt idx="2811">
                  <c:v>40595</c:v>
                </c:pt>
                <c:pt idx="2812">
                  <c:v>40592</c:v>
                </c:pt>
                <c:pt idx="2813">
                  <c:v>40591</c:v>
                </c:pt>
                <c:pt idx="2814">
                  <c:v>40590</c:v>
                </c:pt>
                <c:pt idx="2815">
                  <c:v>40589</c:v>
                </c:pt>
                <c:pt idx="2816">
                  <c:v>40588</c:v>
                </c:pt>
                <c:pt idx="2817">
                  <c:v>40585</c:v>
                </c:pt>
                <c:pt idx="2818">
                  <c:v>40584</c:v>
                </c:pt>
                <c:pt idx="2819">
                  <c:v>40583</c:v>
                </c:pt>
                <c:pt idx="2820">
                  <c:v>40582</c:v>
                </c:pt>
                <c:pt idx="2821">
                  <c:v>40581</c:v>
                </c:pt>
                <c:pt idx="2822">
                  <c:v>40578</c:v>
                </c:pt>
                <c:pt idx="2823">
                  <c:v>40577</c:v>
                </c:pt>
                <c:pt idx="2824">
                  <c:v>40576</c:v>
                </c:pt>
                <c:pt idx="2825">
                  <c:v>40575</c:v>
                </c:pt>
                <c:pt idx="2826">
                  <c:v>40574</c:v>
                </c:pt>
                <c:pt idx="2827">
                  <c:v>40571</c:v>
                </c:pt>
                <c:pt idx="2828">
                  <c:v>40570</c:v>
                </c:pt>
                <c:pt idx="2829">
                  <c:v>40569</c:v>
                </c:pt>
                <c:pt idx="2830">
                  <c:v>40568</c:v>
                </c:pt>
                <c:pt idx="2831">
                  <c:v>40567</c:v>
                </c:pt>
                <c:pt idx="2832">
                  <c:v>40564</c:v>
                </c:pt>
                <c:pt idx="2833">
                  <c:v>40563</c:v>
                </c:pt>
                <c:pt idx="2834">
                  <c:v>40562</c:v>
                </c:pt>
                <c:pt idx="2835">
                  <c:v>40561</c:v>
                </c:pt>
                <c:pt idx="2836">
                  <c:v>40560</c:v>
                </c:pt>
                <c:pt idx="2837">
                  <c:v>40557</c:v>
                </c:pt>
                <c:pt idx="2838">
                  <c:v>40556</c:v>
                </c:pt>
                <c:pt idx="2839">
                  <c:v>40555</c:v>
                </c:pt>
                <c:pt idx="2840">
                  <c:v>40554</c:v>
                </c:pt>
                <c:pt idx="2841">
                  <c:v>40553</c:v>
                </c:pt>
                <c:pt idx="2842">
                  <c:v>40550</c:v>
                </c:pt>
                <c:pt idx="2843">
                  <c:v>40549</c:v>
                </c:pt>
                <c:pt idx="2844">
                  <c:v>40548</c:v>
                </c:pt>
                <c:pt idx="2845">
                  <c:v>40547</c:v>
                </c:pt>
                <c:pt idx="2846">
                  <c:v>40546</c:v>
                </c:pt>
                <c:pt idx="2847">
                  <c:v>40543</c:v>
                </c:pt>
                <c:pt idx="2848">
                  <c:v>40542</c:v>
                </c:pt>
                <c:pt idx="2849">
                  <c:v>40541</c:v>
                </c:pt>
                <c:pt idx="2850">
                  <c:v>40540</c:v>
                </c:pt>
                <c:pt idx="2851">
                  <c:v>40539</c:v>
                </c:pt>
                <c:pt idx="2852">
                  <c:v>40536</c:v>
                </c:pt>
                <c:pt idx="2853">
                  <c:v>40535</c:v>
                </c:pt>
                <c:pt idx="2854">
                  <c:v>40534</c:v>
                </c:pt>
                <c:pt idx="2855">
                  <c:v>40533</c:v>
                </c:pt>
                <c:pt idx="2856">
                  <c:v>40532</c:v>
                </c:pt>
                <c:pt idx="2857">
                  <c:v>40529</c:v>
                </c:pt>
                <c:pt idx="2858">
                  <c:v>40528</c:v>
                </c:pt>
                <c:pt idx="2859">
                  <c:v>40527</c:v>
                </c:pt>
                <c:pt idx="2860">
                  <c:v>40526</c:v>
                </c:pt>
                <c:pt idx="2861">
                  <c:v>40525</c:v>
                </c:pt>
                <c:pt idx="2862">
                  <c:v>40522</c:v>
                </c:pt>
                <c:pt idx="2863">
                  <c:v>40521</c:v>
                </c:pt>
                <c:pt idx="2864">
                  <c:v>40520</c:v>
                </c:pt>
                <c:pt idx="2865">
                  <c:v>40519</c:v>
                </c:pt>
                <c:pt idx="2866">
                  <c:v>40518</c:v>
                </c:pt>
                <c:pt idx="2867">
                  <c:v>40515</c:v>
                </c:pt>
                <c:pt idx="2868">
                  <c:v>40514</c:v>
                </c:pt>
                <c:pt idx="2869">
                  <c:v>40513</c:v>
                </c:pt>
                <c:pt idx="2870">
                  <c:v>40512</c:v>
                </c:pt>
                <c:pt idx="2871">
                  <c:v>40511</c:v>
                </c:pt>
                <c:pt idx="2872">
                  <c:v>40508</c:v>
                </c:pt>
                <c:pt idx="2873">
                  <c:v>40507</c:v>
                </c:pt>
                <c:pt idx="2874">
                  <c:v>40506</c:v>
                </c:pt>
                <c:pt idx="2875">
                  <c:v>40505</c:v>
                </c:pt>
                <c:pt idx="2876">
                  <c:v>40504</c:v>
                </c:pt>
                <c:pt idx="2877">
                  <c:v>40501</c:v>
                </c:pt>
                <c:pt idx="2878">
                  <c:v>40500</c:v>
                </c:pt>
                <c:pt idx="2879">
                  <c:v>40499</c:v>
                </c:pt>
                <c:pt idx="2880">
                  <c:v>40498</c:v>
                </c:pt>
                <c:pt idx="2881">
                  <c:v>40497</c:v>
                </c:pt>
                <c:pt idx="2882">
                  <c:v>40494</c:v>
                </c:pt>
                <c:pt idx="2883">
                  <c:v>40493</c:v>
                </c:pt>
                <c:pt idx="2884">
                  <c:v>40492</c:v>
                </c:pt>
                <c:pt idx="2885">
                  <c:v>40491</c:v>
                </c:pt>
                <c:pt idx="2886">
                  <c:v>40490</c:v>
                </c:pt>
                <c:pt idx="2887">
                  <c:v>40487</c:v>
                </c:pt>
                <c:pt idx="2888">
                  <c:v>40486</c:v>
                </c:pt>
                <c:pt idx="2889">
                  <c:v>40485</c:v>
                </c:pt>
                <c:pt idx="2890">
                  <c:v>40484</c:v>
                </c:pt>
                <c:pt idx="2891">
                  <c:v>40483</c:v>
                </c:pt>
                <c:pt idx="2892">
                  <c:v>40480</c:v>
                </c:pt>
                <c:pt idx="2893">
                  <c:v>40479</c:v>
                </c:pt>
                <c:pt idx="2894">
                  <c:v>40478</c:v>
                </c:pt>
                <c:pt idx="2895">
                  <c:v>40477</c:v>
                </c:pt>
                <c:pt idx="2896">
                  <c:v>40476</c:v>
                </c:pt>
                <c:pt idx="2897">
                  <c:v>40473</c:v>
                </c:pt>
                <c:pt idx="2898">
                  <c:v>40472</c:v>
                </c:pt>
                <c:pt idx="2899">
                  <c:v>40471</c:v>
                </c:pt>
                <c:pt idx="2900">
                  <c:v>40470</c:v>
                </c:pt>
                <c:pt idx="2901">
                  <c:v>40469</c:v>
                </c:pt>
                <c:pt idx="2902">
                  <c:v>40466</c:v>
                </c:pt>
                <c:pt idx="2903">
                  <c:v>40465</c:v>
                </c:pt>
                <c:pt idx="2904">
                  <c:v>40464</c:v>
                </c:pt>
                <c:pt idx="2905">
                  <c:v>40463</c:v>
                </c:pt>
                <c:pt idx="2906">
                  <c:v>40462</c:v>
                </c:pt>
                <c:pt idx="2907">
                  <c:v>40459</c:v>
                </c:pt>
                <c:pt idx="2908">
                  <c:v>40458</c:v>
                </c:pt>
                <c:pt idx="2909">
                  <c:v>40457</c:v>
                </c:pt>
                <c:pt idx="2910">
                  <c:v>40456</c:v>
                </c:pt>
                <c:pt idx="2911">
                  <c:v>40455</c:v>
                </c:pt>
                <c:pt idx="2912">
                  <c:v>40452</c:v>
                </c:pt>
                <c:pt idx="2913">
                  <c:v>40451</c:v>
                </c:pt>
                <c:pt idx="2914">
                  <c:v>40450</c:v>
                </c:pt>
                <c:pt idx="2915">
                  <c:v>40449</c:v>
                </c:pt>
                <c:pt idx="2916">
                  <c:v>40448</c:v>
                </c:pt>
                <c:pt idx="2917">
                  <c:v>40445</c:v>
                </c:pt>
                <c:pt idx="2918">
                  <c:v>40444</c:v>
                </c:pt>
                <c:pt idx="2919">
                  <c:v>40443</c:v>
                </c:pt>
                <c:pt idx="2920">
                  <c:v>40442</c:v>
                </c:pt>
                <c:pt idx="2921">
                  <c:v>40441</c:v>
                </c:pt>
                <c:pt idx="2922">
                  <c:v>40438</c:v>
                </c:pt>
                <c:pt idx="2923">
                  <c:v>40437</c:v>
                </c:pt>
                <c:pt idx="2924">
                  <c:v>40436</c:v>
                </c:pt>
                <c:pt idx="2925">
                  <c:v>40435</c:v>
                </c:pt>
                <c:pt idx="2926">
                  <c:v>40434</c:v>
                </c:pt>
                <c:pt idx="2927">
                  <c:v>40431</c:v>
                </c:pt>
                <c:pt idx="2928">
                  <c:v>40430</c:v>
                </c:pt>
                <c:pt idx="2929">
                  <c:v>40429</c:v>
                </c:pt>
                <c:pt idx="2930">
                  <c:v>40428</c:v>
                </c:pt>
                <c:pt idx="2931">
                  <c:v>40427</c:v>
                </c:pt>
                <c:pt idx="2932">
                  <c:v>40424</c:v>
                </c:pt>
                <c:pt idx="2933">
                  <c:v>40423</c:v>
                </c:pt>
                <c:pt idx="2934">
                  <c:v>40422</c:v>
                </c:pt>
                <c:pt idx="2935">
                  <c:v>40421</c:v>
                </c:pt>
                <c:pt idx="2936">
                  <c:v>40420</c:v>
                </c:pt>
                <c:pt idx="2937">
                  <c:v>40417</c:v>
                </c:pt>
                <c:pt idx="2938">
                  <c:v>40416</c:v>
                </c:pt>
                <c:pt idx="2939">
                  <c:v>40415</c:v>
                </c:pt>
                <c:pt idx="2940">
                  <c:v>40414</c:v>
                </c:pt>
                <c:pt idx="2941">
                  <c:v>40413</c:v>
                </c:pt>
                <c:pt idx="2942">
                  <c:v>40410</c:v>
                </c:pt>
                <c:pt idx="2943">
                  <c:v>40409</c:v>
                </c:pt>
                <c:pt idx="2944">
                  <c:v>40408</c:v>
                </c:pt>
                <c:pt idx="2945">
                  <c:v>40407</c:v>
                </c:pt>
                <c:pt idx="2946">
                  <c:v>40406</c:v>
                </c:pt>
                <c:pt idx="2947">
                  <c:v>40403</c:v>
                </c:pt>
                <c:pt idx="2948">
                  <c:v>40402</c:v>
                </c:pt>
                <c:pt idx="2949">
                  <c:v>40401</c:v>
                </c:pt>
                <c:pt idx="2950">
                  <c:v>40400</c:v>
                </c:pt>
                <c:pt idx="2951">
                  <c:v>40399</c:v>
                </c:pt>
                <c:pt idx="2952">
                  <c:v>40396</c:v>
                </c:pt>
                <c:pt idx="2953">
                  <c:v>40395</c:v>
                </c:pt>
                <c:pt idx="2954">
                  <c:v>40394</c:v>
                </c:pt>
                <c:pt idx="2955">
                  <c:v>40393</c:v>
                </c:pt>
                <c:pt idx="2956">
                  <c:v>40392</c:v>
                </c:pt>
                <c:pt idx="2957">
                  <c:v>40389</c:v>
                </c:pt>
                <c:pt idx="2958">
                  <c:v>40388</c:v>
                </c:pt>
                <c:pt idx="2959">
                  <c:v>40387</c:v>
                </c:pt>
                <c:pt idx="2960">
                  <c:v>40386</c:v>
                </c:pt>
                <c:pt idx="2961">
                  <c:v>40385</c:v>
                </c:pt>
                <c:pt idx="2962">
                  <c:v>40382</c:v>
                </c:pt>
                <c:pt idx="2963">
                  <c:v>40381</c:v>
                </c:pt>
                <c:pt idx="2964">
                  <c:v>40380</c:v>
                </c:pt>
                <c:pt idx="2965">
                  <c:v>40379</c:v>
                </c:pt>
                <c:pt idx="2966">
                  <c:v>40378</c:v>
                </c:pt>
                <c:pt idx="2967">
                  <c:v>40375</c:v>
                </c:pt>
                <c:pt idx="2968">
                  <c:v>40374</c:v>
                </c:pt>
                <c:pt idx="2969">
                  <c:v>40373</c:v>
                </c:pt>
                <c:pt idx="2970">
                  <c:v>40372</c:v>
                </c:pt>
                <c:pt idx="2971">
                  <c:v>40371</c:v>
                </c:pt>
                <c:pt idx="2972">
                  <c:v>40368</c:v>
                </c:pt>
                <c:pt idx="2973">
                  <c:v>40367</c:v>
                </c:pt>
                <c:pt idx="2974">
                  <c:v>40366</c:v>
                </c:pt>
                <c:pt idx="2975">
                  <c:v>40365</c:v>
                </c:pt>
                <c:pt idx="2976">
                  <c:v>40364</c:v>
                </c:pt>
                <c:pt idx="2977">
                  <c:v>40361</c:v>
                </c:pt>
                <c:pt idx="2978">
                  <c:v>40360</c:v>
                </c:pt>
                <c:pt idx="2979">
                  <c:v>40359</c:v>
                </c:pt>
                <c:pt idx="2980">
                  <c:v>40358</c:v>
                </c:pt>
                <c:pt idx="2981">
                  <c:v>40357</c:v>
                </c:pt>
                <c:pt idx="2982">
                  <c:v>40354</c:v>
                </c:pt>
                <c:pt idx="2983">
                  <c:v>40353</c:v>
                </c:pt>
                <c:pt idx="2984">
                  <c:v>40352</c:v>
                </c:pt>
                <c:pt idx="2985">
                  <c:v>40351</c:v>
                </c:pt>
                <c:pt idx="2986">
                  <c:v>40350</c:v>
                </c:pt>
                <c:pt idx="2987">
                  <c:v>40347</c:v>
                </c:pt>
                <c:pt idx="2988">
                  <c:v>40346</c:v>
                </c:pt>
                <c:pt idx="2989">
                  <c:v>40345</c:v>
                </c:pt>
                <c:pt idx="2990">
                  <c:v>40344</c:v>
                </c:pt>
                <c:pt idx="2991">
                  <c:v>40343</c:v>
                </c:pt>
                <c:pt idx="2992">
                  <c:v>40340</c:v>
                </c:pt>
                <c:pt idx="2993">
                  <c:v>40339</c:v>
                </c:pt>
                <c:pt idx="2994">
                  <c:v>40338</c:v>
                </c:pt>
                <c:pt idx="2995">
                  <c:v>40337</c:v>
                </c:pt>
                <c:pt idx="2996">
                  <c:v>40336</c:v>
                </c:pt>
                <c:pt idx="2997">
                  <c:v>40333</c:v>
                </c:pt>
                <c:pt idx="2998">
                  <c:v>40332</c:v>
                </c:pt>
                <c:pt idx="2999">
                  <c:v>40331</c:v>
                </c:pt>
                <c:pt idx="3000">
                  <c:v>40330</c:v>
                </c:pt>
                <c:pt idx="3001">
                  <c:v>40329</c:v>
                </c:pt>
                <c:pt idx="3002">
                  <c:v>40326</c:v>
                </c:pt>
                <c:pt idx="3003">
                  <c:v>40325</c:v>
                </c:pt>
                <c:pt idx="3004">
                  <c:v>40324</c:v>
                </c:pt>
                <c:pt idx="3005">
                  <c:v>40323</c:v>
                </c:pt>
                <c:pt idx="3006">
                  <c:v>40322</c:v>
                </c:pt>
                <c:pt idx="3007">
                  <c:v>40319</c:v>
                </c:pt>
                <c:pt idx="3008">
                  <c:v>40318</c:v>
                </c:pt>
                <c:pt idx="3009">
                  <c:v>40317</c:v>
                </c:pt>
                <c:pt idx="3010">
                  <c:v>40316</c:v>
                </c:pt>
                <c:pt idx="3011">
                  <c:v>40315</c:v>
                </c:pt>
                <c:pt idx="3012">
                  <c:v>40312</c:v>
                </c:pt>
                <c:pt idx="3013">
                  <c:v>40311</c:v>
                </c:pt>
                <c:pt idx="3014">
                  <c:v>40310</c:v>
                </c:pt>
                <c:pt idx="3015">
                  <c:v>40309</c:v>
                </c:pt>
                <c:pt idx="3016">
                  <c:v>40308</c:v>
                </c:pt>
                <c:pt idx="3017">
                  <c:v>40305</c:v>
                </c:pt>
                <c:pt idx="3018">
                  <c:v>40304</c:v>
                </c:pt>
                <c:pt idx="3019">
                  <c:v>40303</c:v>
                </c:pt>
                <c:pt idx="3020">
                  <c:v>40302</c:v>
                </c:pt>
                <c:pt idx="3021">
                  <c:v>40301</c:v>
                </c:pt>
                <c:pt idx="3022">
                  <c:v>40298</c:v>
                </c:pt>
                <c:pt idx="3023">
                  <c:v>40297</c:v>
                </c:pt>
                <c:pt idx="3024">
                  <c:v>40296</c:v>
                </c:pt>
                <c:pt idx="3025">
                  <c:v>40295</c:v>
                </c:pt>
                <c:pt idx="3026">
                  <c:v>40294</c:v>
                </c:pt>
                <c:pt idx="3027">
                  <c:v>40291</c:v>
                </c:pt>
                <c:pt idx="3028">
                  <c:v>40290</c:v>
                </c:pt>
                <c:pt idx="3029">
                  <c:v>40289</c:v>
                </c:pt>
                <c:pt idx="3030">
                  <c:v>40288</c:v>
                </c:pt>
                <c:pt idx="3031">
                  <c:v>40287</c:v>
                </c:pt>
                <c:pt idx="3032">
                  <c:v>40284</c:v>
                </c:pt>
                <c:pt idx="3033">
                  <c:v>40283</c:v>
                </c:pt>
                <c:pt idx="3034">
                  <c:v>40282</c:v>
                </c:pt>
                <c:pt idx="3035">
                  <c:v>40281</c:v>
                </c:pt>
                <c:pt idx="3036">
                  <c:v>40280</c:v>
                </c:pt>
                <c:pt idx="3037">
                  <c:v>40277</c:v>
                </c:pt>
                <c:pt idx="3038">
                  <c:v>40276</c:v>
                </c:pt>
                <c:pt idx="3039">
                  <c:v>40275</c:v>
                </c:pt>
                <c:pt idx="3040">
                  <c:v>40274</c:v>
                </c:pt>
                <c:pt idx="3041">
                  <c:v>40273</c:v>
                </c:pt>
                <c:pt idx="3042">
                  <c:v>40269</c:v>
                </c:pt>
                <c:pt idx="3043">
                  <c:v>40268</c:v>
                </c:pt>
                <c:pt idx="3044">
                  <c:v>40267</c:v>
                </c:pt>
                <c:pt idx="3045">
                  <c:v>40266</c:v>
                </c:pt>
                <c:pt idx="3046">
                  <c:v>40263</c:v>
                </c:pt>
                <c:pt idx="3047">
                  <c:v>40262</c:v>
                </c:pt>
                <c:pt idx="3048">
                  <c:v>40261</c:v>
                </c:pt>
                <c:pt idx="3049">
                  <c:v>40260</c:v>
                </c:pt>
                <c:pt idx="3050">
                  <c:v>40259</c:v>
                </c:pt>
                <c:pt idx="3051">
                  <c:v>40256</c:v>
                </c:pt>
                <c:pt idx="3052">
                  <c:v>40255</c:v>
                </c:pt>
                <c:pt idx="3053">
                  <c:v>40254</c:v>
                </c:pt>
                <c:pt idx="3054">
                  <c:v>40253</c:v>
                </c:pt>
                <c:pt idx="3055">
                  <c:v>40252</c:v>
                </c:pt>
                <c:pt idx="3056">
                  <c:v>40249</c:v>
                </c:pt>
                <c:pt idx="3057">
                  <c:v>40248</c:v>
                </c:pt>
                <c:pt idx="3058">
                  <c:v>40247</c:v>
                </c:pt>
                <c:pt idx="3059">
                  <c:v>40246</c:v>
                </c:pt>
                <c:pt idx="3060">
                  <c:v>40245</c:v>
                </c:pt>
                <c:pt idx="3061">
                  <c:v>40242</c:v>
                </c:pt>
                <c:pt idx="3062">
                  <c:v>40241</c:v>
                </c:pt>
                <c:pt idx="3063">
                  <c:v>40240</c:v>
                </c:pt>
                <c:pt idx="3064">
                  <c:v>40239</c:v>
                </c:pt>
                <c:pt idx="3065">
                  <c:v>40238</c:v>
                </c:pt>
                <c:pt idx="3066">
                  <c:v>40235</c:v>
                </c:pt>
                <c:pt idx="3067">
                  <c:v>40234</c:v>
                </c:pt>
                <c:pt idx="3068">
                  <c:v>40233</c:v>
                </c:pt>
                <c:pt idx="3069">
                  <c:v>40232</c:v>
                </c:pt>
                <c:pt idx="3070">
                  <c:v>40231</c:v>
                </c:pt>
                <c:pt idx="3071">
                  <c:v>40228</c:v>
                </c:pt>
                <c:pt idx="3072">
                  <c:v>40227</c:v>
                </c:pt>
                <c:pt idx="3073">
                  <c:v>40226</c:v>
                </c:pt>
                <c:pt idx="3074">
                  <c:v>40225</c:v>
                </c:pt>
                <c:pt idx="3075">
                  <c:v>40224</c:v>
                </c:pt>
                <c:pt idx="3076">
                  <c:v>40221</c:v>
                </c:pt>
                <c:pt idx="3077">
                  <c:v>40220</c:v>
                </c:pt>
                <c:pt idx="3078">
                  <c:v>40219</c:v>
                </c:pt>
                <c:pt idx="3079">
                  <c:v>40218</c:v>
                </c:pt>
                <c:pt idx="3080">
                  <c:v>40217</c:v>
                </c:pt>
                <c:pt idx="3081">
                  <c:v>40214</c:v>
                </c:pt>
                <c:pt idx="3082">
                  <c:v>40213</c:v>
                </c:pt>
                <c:pt idx="3083">
                  <c:v>40212</c:v>
                </c:pt>
                <c:pt idx="3084">
                  <c:v>40211</c:v>
                </c:pt>
                <c:pt idx="3085">
                  <c:v>40210</c:v>
                </c:pt>
                <c:pt idx="3086">
                  <c:v>40207</c:v>
                </c:pt>
                <c:pt idx="3087">
                  <c:v>40206</c:v>
                </c:pt>
                <c:pt idx="3088">
                  <c:v>40205</c:v>
                </c:pt>
                <c:pt idx="3089">
                  <c:v>40204</c:v>
                </c:pt>
                <c:pt idx="3090">
                  <c:v>40203</c:v>
                </c:pt>
                <c:pt idx="3091">
                  <c:v>40200</c:v>
                </c:pt>
                <c:pt idx="3092">
                  <c:v>40199</c:v>
                </c:pt>
                <c:pt idx="3093">
                  <c:v>40198</c:v>
                </c:pt>
                <c:pt idx="3094">
                  <c:v>40197</c:v>
                </c:pt>
                <c:pt idx="3095">
                  <c:v>40193</c:v>
                </c:pt>
                <c:pt idx="3096">
                  <c:v>40192</c:v>
                </c:pt>
                <c:pt idx="3097">
                  <c:v>40191</c:v>
                </c:pt>
                <c:pt idx="3098">
                  <c:v>40190</c:v>
                </c:pt>
                <c:pt idx="3099">
                  <c:v>40189</c:v>
                </c:pt>
                <c:pt idx="3100">
                  <c:v>40186</c:v>
                </c:pt>
                <c:pt idx="3101">
                  <c:v>40185</c:v>
                </c:pt>
                <c:pt idx="3102">
                  <c:v>40184</c:v>
                </c:pt>
                <c:pt idx="3103">
                  <c:v>40183</c:v>
                </c:pt>
                <c:pt idx="3104">
                  <c:v>40182</c:v>
                </c:pt>
                <c:pt idx="3105">
                  <c:v>40178</c:v>
                </c:pt>
                <c:pt idx="3106">
                  <c:v>40177</c:v>
                </c:pt>
                <c:pt idx="3107">
                  <c:v>40176</c:v>
                </c:pt>
                <c:pt idx="3108">
                  <c:v>40175</c:v>
                </c:pt>
                <c:pt idx="3109">
                  <c:v>40171</c:v>
                </c:pt>
                <c:pt idx="3110">
                  <c:v>40170</c:v>
                </c:pt>
                <c:pt idx="3111">
                  <c:v>40169</c:v>
                </c:pt>
                <c:pt idx="3112">
                  <c:v>40168</c:v>
                </c:pt>
                <c:pt idx="3113">
                  <c:v>40165</c:v>
                </c:pt>
                <c:pt idx="3114">
                  <c:v>40164</c:v>
                </c:pt>
                <c:pt idx="3115">
                  <c:v>40163</c:v>
                </c:pt>
                <c:pt idx="3116">
                  <c:v>40162</c:v>
                </c:pt>
                <c:pt idx="3117">
                  <c:v>40161</c:v>
                </c:pt>
                <c:pt idx="3118">
                  <c:v>40158</c:v>
                </c:pt>
                <c:pt idx="3119">
                  <c:v>40157</c:v>
                </c:pt>
                <c:pt idx="3120">
                  <c:v>40156</c:v>
                </c:pt>
                <c:pt idx="3121">
                  <c:v>40155</c:v>
                </c:pt>
                <c:pt idx="3122">
                  <c:v>40154</c:v>
                </c:pt>
                <c:pt idx="3123">
                  <c:v>40151</c:v>
                </c:pt>
                <c:pt idx="3124">
                  <c:v>40150</c:v>
                </c:pt>
                <c:pt idx="3125">
                  <c:v>40149</c:v>
                </c:pt>
                <c:pt idx="3126">
                  <c:v>40148</c:v>
                </c:pt>
                <c:pt idx="3127">
                  <c:v>40147</c:v>
                </c:pt>
                <c:pt idx="3128">
                  <c:v>40144</c:v>
                </c:pt>
                <c:pt idx="3129">
                  <c:v>40143</c:v>
                </c:pt>
                <c:pt idx="3130">
                  <c:v>40142</c:v>
                </c:pt>
                <c:pt idx="3131">
                  <c:v>40141</c:v>
                </c:pt>
                <c:pt idx="3132">
                  <c:v>40140</c:v>
                </c:pt>
                <c:pt idx="3133">
                  <c:v>40137</c:v>
                </c:pt>
                <c:pt idx="3134">
                  <c:v>40136</c:v>
                </c:pt>
                <c:pt idx="3135">
                  <c:v>40135</c:v>
                </c:pt>
                <c:pt idx="3136">
                  <c:v>40134</c:v>
                </c:pt>
                <c:pt idx="3137">
                  <c:v>40133</c:v>
                </c:pt>
                <c:pt idx="3138">
                  <c:v>40130</c:v>
                </c:pt>
                <c:pt idx="3139">
                  <c:v>40129</c:v>
                </c:pt>
                <c:pt idx="3140">
                  <c:v>40128</c:v>
                </c:pt>
                <c:pt idx="3141">
                  <c:v>40127</c:v>
                </c:pt>
                <c:pt idx="3142">
                  <c:v>40126</c:v>
                </c:pt>
                <c:pt idx="3143">
                  <c:v>40123</c:v>
                </c:pt>
                <c:pt idx="3144">
                  <c:v>40122</c:v>
                </c:pt>
                <c:pt idx="3145">
                  <c:v>40121</c:v>
                </c:pt>
                <c:pt idx="3146">
                  <c:v>40120</c:v>
                </c:pt>
                <c:pt idx="3147">
                  <c:v>40119</c:v>
                </c:pt>
                <c:pt idx="3148">
                  <c:v>40116</c:v>
                </c:pt>
                <c:pt idx="3149">
                  <c:v>40115</c:v>
                </c:pt>
                <c:pt idx="3150">
                  <c:v>40114</c:v>
                </c:pt>
                <c:pt idx="3151">
                  <c:v>40113</c:v>
                </c:pt>
                <c:pt idx="3152">
                  <c:v>40112</c:v>
                </c:pt>
                <c:pt idx="3153">
                  <c:v>40109</c:v>
                </c:pt>
                <c:pt idx="3154">
                  <c:v>40108</c:v>
                </c:pt>
                <c:pt idx="3155">
                  <c:v>40107</c:v>
                </c:pt>
                <c:pt idx="3156">
                  <c:v>40106</c:v>
                </c:pt>
                <c:pt idx="3157">
                  <c:v>40105</c:v>
                </c:pt>
                <c:pt idx="3158">
                  <c:v>40102</c:v>
                </c:pt>
                <c:pt idx="3159">
                  <c:v>40101</c:v>
                </c:pt>
                <c:pt idx="3160">
                  <c:v>40100</c:v>
                </c:pt>
                <c:pt idx="3161">
                  <c:v>40099</c:v>
                </c:pt>
                <c:pt idx="3162">
                  <c:v>40098</c:v>
                </c:pt>
                <c:pt idx="3163">
                  <c:v>40095</c:v>
                </c:pt>
                <c:pt idx="3164">
                  <c:v>40094</c:v>
                </c:pt>
                <c:pt idx="3165">
                  <c:v>40093</c:v>
                </c:pt>
                <c:pt idx="3166">
                  <c:v>40092</c:v>
                </c:pt>
                <c:pt idx="3167">
                  <c:v>40091</c:v>
                </c:pt>
                <c:pt idx="3168">
                  <c:v>40088</c:v>
                </c:pt>
                <c:pt idx="3169">
                  <c:v>40087</c:v>
                </c:pt>
                <c:pt idx="3170">
                  <c:v>40086</c:v>
                </c:pt>
                <c:pt idx="3171">
                  <c:v>40085</c:v>
                </c:pt>
                <c:pt idx="3172">
                  <c:v>40084</c:v>
                </c:pt>
                <c:pt idx="3173">
                  <c:v>40081</c:v>
                </c:pt>
                <c:pt idx="3174">
                  <c:v>40080</c:v>
                </c:pt>
                <c:pt idx="3175">
                  <c:v>40079</c:v>
                </c:pt>
                <c:pt idx="3176">
                  <c:v>40078</c:v>
                </c:pt>
                <c:pt idx="3177">
                  <c:v>40077</c:v>
                </c:pt>
                <c:pt idx="3178">
                  <c:v>40074</c:v>
                </c:pt>
                <c:pt idx="3179">
                  <c:v>40073</c:v>
                </c:pt>
                <c:pt idx="3180">
                  <c:v>40072</c:v>
                </c:pt>
                <c:pt idx="3181">
                  <c:v>40071</c:v>
                </c:pt>
                <c:pt idx="3182">
                  <c:v>40070</c:v>
                </c:pt>
                <c:pt idx="3183">
                  <c:v>40067</c:v>
                </c:pt>
                <c:pt idx="3184">
                  <c:v>40066</c:v>
                </c:pt>
                <c:pt idx="3185">
                  <c:v>40065</c:v>
                </c:pt>
                <c:pt idx="3186">
                  <c:v>40064</c:v>
                </c:pt>
                <c:pt idx="3187">
                  <c:v>40063</c:v>
                </c:pt>
                <c:pt idx="3188">
                  <c:v>40060</c:v>
                </c:pt>
                <c:pt idx="3189">
                  <c:v>40059</c:v>
                </c:pt>
                <c:pt idx="3190">
                  <c:v>40058</c:v>
                </c:pt>
                <c:pt idx="3191">
                  <c:v>40057</c:v>
                </c:pt>
                <c:pt idx="3192">
                  <c:v>40056</c:v>
                </c:pt>
                <c:pt idx="3193">
                  <c:v>40053</c:v>
                </c:pt>
                <c:pt idx="3194">
                  <c:v>40052</c:v>
                </c:pt>
                <c:pt idx="3195">
                  <c:v>40051</c:v>
                </c:pt>
                <c:pt idx="3196">
                  <c:v>40050</c:v>
                </c:pt>
                <c:pt idx="3197">
                  <c:v>40049</c:v>
                </c:pt>
                <c:pt idx="3198">
                  <c:v>40046</c:v>
                </c:pt>
                <c:pt idx="3199">
                  <c:v>40045</c:v>
                </c:pt>
                <c:pt idx="3200">
                  <c:v>40044</c:v>
                </c:pt>
                <c:pt idx="3201">
                  <c:v>40043</c:v>
                </c:pt>
                <c:pt idx="3202">
                  <c:v>40042</c:v>
                </c:pt>
                <c:pt idx="3203">
                  <c:v>40039</c:v>
                </c:pt>
                <c:pt idx="3204">
                  <c:v>40038</c:v>
                </c:pt>
                <c:pt idx="3205">
                  <c:v>40037</c:v>
                </c:pt>
                <c:pt idx="3206">
                  <c:v>40036</c:v>
                </c:pt>
                <c:pt idx="3207">
                  <c:v>40035</c:v>
                </c:pt>
                <c:pt idx="3208">
                  <c:v>40032</c:v>
                </c:pt>
                <c:pt idx="3209">
                  <c:v>40031</c:v>
                </c:pt>
                <c:pt idx="3210">
                  <c:v>40030</c:v>
                </c:pt>
                <c:pt idx="3211">
                  <c:v>40029</c:v>
                </c:pt>
                <c:pt idx="3212">
                  <c:v>40028</c:v>
                </c:pt>
                <c:pt idx="3213">
                  <c:v>40025</c:v>
                </c:pt>
                <c:pt idx="3214">
                  <c:v>40024</c:v>
                </c:pt>
                <c:pt idx="3215">
                  <c:v>40023</c:v>
                </c:pt>
                <c:pt idx="3216">
                  <c:v>40022</c:v>
                </c:pt>
                <c:pt idx="3217">
                  <c:v>40021</c:v>
                </c:pt>
                <c:pt idx="3218">
                  <c:v>40018</c:v>
                </c:pt>
                <c:pt idx="3219">
                  <c:v>40017</c:v>
                </c:pt>
                <c:pt idx="3220">
                  <c:v>40016</c:v>
                </c:pt>
                <c:pt idx="3221">
                  <c:v>40015</c:v>
                </c:pt>
                <c:pt idx="3222">
                  <c:v>40014</c:v>
                </c:pt>
                <c:pt idx="3223">
                  <c:v>40011</c:v>
                </c:pt>
                <c:pt idx="3224">
                  <c:v>40010</c:v>
                </c:pt>
                <c:pt idx="3225">
                  <c:v>40009</c:v>
                </c:pt>
                <c:pt idx="3226">
                  <c:v>40008</c:v>
                </c:pt>
                <c:pt idx="3227">
                  <c:v>40007</c:v>
                </c:pt>
                <c:pt idx="3228">
                  <c:v>40004</c:v>
                </c:pt>
                <c:pt idx="3229">
                  <c:v>40003</c:v>
                </c:pt>
                <c:pt idx="3230">
                  <c:v>40002</c:v>
                </c:pt>
                <c:pt idx="3231">
                  <c:v>40001</c:v>
                </c:pt>
                <c:pt idx="3232">
                  <c:v>40000</c:v>
                </c:pt>
                <c:pt idx="3233">
                  <c:v>39997</c:v>
                </c:pt>
                <c:pt idx="3234">
                  <c:v>39996</c:v>
                </c:pt>
                <c:pt idx="3235">
                  <c:v>39995</c:v>
                </c:pt>
                <c:pt idx="3236">
                  <c:v>39994</c:v>
                </c:pt>
                <c:pt idx="3237">
                  <c:v>39993</c:v>
                </c:pt>
                <c:pt idx="3238">
                  <c:v>39990</c:v>
                </c:pt>
                <c:pt idx="3239">
                  <c:v>39989</c:v>
                </c:pt>
                <c:pt idx="3240">
                  <c:v>39988</c:v>
                </c:pt>
                <c:pt idx="3241">
                  <c:v>39987</c:v>
                </c:pt>
                <c:pt idx="3242">
                  <c:v>39986</c:v>
                </c:pt>
                <c:pt idx="3243">
                  <c:v>39983</c:v>
                </c:pt>
                <c:pt idx="3244">
                  <c:v>39982</c:v>
                </c:pt>
                <c:pt idx="3245">
                  <c:v>39981</c:v>
                </c:pt>
                <c:pt idx="3246">
                  <c:v>39980</c:v>
                </c:pt>
                <c:pt idx="3247">
                  <c:v>39979</c:v>
                </c:pt>
                <c:pt idx="3248">
                  <c:v>39976</c:v>
                </c:pt>
                <c:pt idx="3249">
                  <c:v>39975</c:v>
                </c:pt>
                <c:pt idx="3250">
                  <c:v>39974</c:v>
                </c:pt>
                <c:pt idx="3251">
                  <c:v>39973</c:v>
                </c:pt>
                <c:pt idx="3252">
                  <c:v>39972</c:v>
                </c:pt>
                <c:pt idx="3253">
                  <c:v>39969</c:v>
                </c:pt>
                <c:pt idx="3254">
                  <c:v>39968</c:v>
                </c:pt>
                <c:pt idx="3255">
                  <c:v>39967</c:v>
                </c:pt>
                <c:pt idx="3256">
                  <c:v>39966</c:v>
                </c:pt>
                <c:pt idx="3257">
                  <c:v>39965</c:v>
                </c:pt>
                <c:pt idx="3258">
                  <c:v>39962</c:v>
                </c:pt>
                <c:pt idx="3259">
                  <c:v>39961</c:v>
                </c:pt>
                <c:pt idx="3260">
                  <c:v>39960</c:v>
                </c:pt>
                <c:pt idx="3261">
                  <c:v>39959</c:v>
                </c:pt>
                <c:pt idx="3262">
                  <c:v>39958</c:v>
                </c:pt>
                <c:pt idx="3263">
                  <c:v>39955</c:v>
                </c:pt>
                <c:pt idx="3264">
                  <c:v>39954</c:v>
                </c:pt>
                <c:pt idx="3265">
                  <c:v>39953</c:v>
                </c:pt>
                <c:pt idx="3266">
                  <c:v>39952</c:v>
                </c:pt>
                <c:pt idx="3267">
                  <c:v>39951</c:v>
                </c:pt>
                <c:pt idx="3268">
                  <c:v>39948</c:v>
                </c:pt>
                <c:pt idx="3269">
                  <c:v>39947</c:v>
                </c:pt>
                <c:pt idx="3270">
                  <c:v>39946</c:v>
                </c:pt>
                <c:pt idx="3271">
                  <c:v>39945</c:v>
                </c:pt>
                <c:pt idx="3272">
                  <c:v>39944</c:v>
                </c:pt>
                <c:pt idx="3273">
                  <c:v>39941</c:v>
                </c:pt>
                <c:pt idx="3274">
                  <c:v>39940</c:v>
                </c:pt>
                <c:pt idx="3275">
                  <c:v>39939</c:v>
                </c:pt>
                <c:pt idx="3276">
                  <c:v>39938</c:v>
                </c:pt>
                <c:pt idx="3277">
                  <c:v>39937</c:v>
                </c:pt>
                <c:pt idx="3278">
                  <c:v>39934</c:v>
                </c:pt>
                <c:pt idx="3279">
                  <c:v>39933</c:v>
                </c:pt>
                <c:pt idx="3280">
                  <c:v>39932</c:v>
                </c:pt>
                <c:pt idx="3281">
                  <c:v>39931</c:v>
                </c:pt>
                <c:pt idx="3282">
                  <c:v>39930</c:v>
                </c:pt>
                <c:pt idx="3283">
                  <c:v>39927</c:v>
                </c:pt>
                <c:pt idx="3284">
                  <c:v>39926</c:v>
                </c:pt>
                <c:pt idx="3285">
                  <c:v>39925</c:v>
                </c:pt>
                <c:pt idx="3286">
                  <c:v>39924</c:v>
                </c:pt>
                <c:pt idx="3287">
                  <c:v>39923</c:v>
                </c:pt>
                <c:pt idx="3288">
                  <c:v>39920</c:v>
                </c:pt>
                <c:pt idx="3289">
                  <c:v>39919</c:v>
                </c:pt>
                <c:pt idx="3290">
                  <c:v>39918</c:v>
                </c:pt>
                <c:pt idx="3291">
                  <c:v>39917</c:v>
                </c:pt>
                <c:pt idx="3292">
                  <c:v>39916</c:v>
                </c:pt>
                <c:pt idx="3293">
                  <c:v>39912</c:v>
                </c:pt>
                <c:pt idx="3294">
                  <c:v>39911</c:v>
                </c:pt>
                <c:pt idx="3295">
                  <c:v>39910</c:v>
                </c:pt>
                <c:pt idx="3296">
                  <c:v>39909</c:v>
                </c:pt>
                <c:pt idx="3297">
                  <c:v>39906</c:v>
                </c:pt>
                <c:pt idx="3298">
                  <c:v>39905</c:v>
                </c:pt>
                <c:pt idx="3299">
                  <c:v>39904</c:v>
                </c:pt>
                <c:pt idx="3300">
                  <c:v>39903</c:v>
                </c:pt>
                <c:pt idx="3301">
                  <c:v>39902</c:v>
                </c:pt>
                <c:pt idx="3302">
                  <c:v>39899</c:v>
                </c:pt>
                <c:pt idx="3303">
                  <c:v>39898</c:v>
                </c:pt>
                <c:pt idx="3304">
                  <c:v>39897</c:v>
                </c:pt>
                <c:pt idx="3305">
                  <c:v>39896</c:v>
                </c:pt>
                <c:pt idx="3306">
                  <c:v>39895</c:v>
                </c:pt>
                <c:pt idx="3307">
                  <c:v>39892</c:v>
                </c:pt>
                <c:pt idx="3308">
                  <c:v>39891</c:v>
                </c:pt>
                <c:pt idx="3309">
                  <c:v>39890</c:v>
                </c:pt>
                <c:pt idx="3310">
                  <c:v>39889</c:v>
                </c:pt>
                <c:pt idx="3311">
                  <c:v>39888</c:v>
                </c:pt>
                <c:pt idx="3312">
                  <c:v>39885</c:v>
                </c:pt>
                <c:pt idx="3313">
                  <c:v>39884</c:v>
                </c:pt>
                <c:pt idx="3314">
                  <c:v>39883</c:v>
                </c:pt>
                <c:pt idx="3315">
                  <c:v>39882</c:v>
                </c:pt>
                <c:pt idx="3316">
                  <c:v>39881</c:v>
                </c:pt>
                <c:pt idx="3317">
                  <c:v>39878</c:v>
                </c:pt>
                <c:pt idx="3318">
                  <c:v>39877</c:v>
                </c:pt>
                <c:pt idx="3319">
                  <c:v>39876</c:v>
                </c:pt>
                <c:pt idx="3320">
                  <c:v>39875</c:v>
                </c:pt>
                <c:pt idx="3321">
                  <c:v>39874</c:v>
                </c:pt>
                <c:pt idx="3322">
                  <c:v>39871</c:v>
                </c:pt>
                <c:pt idx="3323">
                  <c:v>39870</c:v>
                </c:pt>
                <c:pt idx="3324">
                  <c:v>39869</c:v>
                </c:pt>
                <c:pt idx="3325">
                  <c:v>39868</c:v>
                </c:pt>
                <c:pt idx="3326">
                  <c:v>39867</c:v>
                </c:pt>
                <c:pt idx="3327">
                  <c:v>39864</c:v>
                </c:pt>
                <c:pt idx="3328">
                  <c:v>39863</c:v>
                </c:pt>
                <c:pt idx="3329">
                  <c:v>39862</c:v>
                </c:pt>
                <c:pt idx="3330">
                  <c:v>39861</c:v>
                </c:pt>
                <c:pt idx="3331">
                  <c:v>39860</c:v>
                </c:pt>
                <c:pt idx="3332">
                  <c:v>39857</c:v>
                </c:pt>
                <c:pt idx="3333">
                  <c:v>39856</c:v>
                </c:pt>
                <c:pt idx="3334">
                  <c:v>39855</c:v>
                </c:pt>
                <c:pt idx="3335">
                  <c:v>39854</c:v>
                </c:pt>
                <c:pt idx="3336">
                  <c:v>39853</c:v>
                </c:pt>
                <c:pt idx="3337">
                  <c:v>39850</c:v>
                </c:pt>
                <c:pt idx="3338">
                  <c:v>39849</c:v>
                </c:pt>
                <c:pt idx="3339">
                  <c:v>39848</c:v>
                </c:pt>
                <c:pt idx="3340">
                  <c:v>39847</c:v>
                </c:pt>
                <c:pt idx="3341">
                  <c:v>39846</c:v>
                </c:pt>
                <c:pt idx="3342">
                  <c:v>39843</c:v>
                </c:pt>
                <c:pt idx="3343">
                  <c:v>39842</c:v>
                </c:pt>
                <c:pt idx="3344">
                  <c:v>39841</c:v>
                </c:pt>
                <c:pt idx="3345">
                  <c:v>39840</c:v>
                </c:pt>
                <c:pt idx="3346">
                  <c:v>39839</c:v>
                </c:pt>
                <c:pt idx="3347">
                  <c:v>39836</c:v>
                </c:pt>
                <c:pt idx="3348">
                  <c:v>39835</c:v>
                </c:pt>
                <c:pt idx="3349">
                  <c:v>39834</c:v>
                </c:pt>
                <c:pt idx="3350">
                  <c:v>39833</c:v>
                </c:pt>
                <c:pt idx="3351">
                  <c:v>39832</c:v>
                </c:pt>
                <c:pt idx="3352">
                  <c:v>39829</c:v>
                </c:pt>
                <c:pt idx="3353">
                  <c:v>39828</c:v>
                </c:pt>
                <c:pt idx="3354">
                  <c:v>39827</c:v>
                </c:pt>
                <c:pt idx="3355">
                  <c:v>39826</c:v>
                </c:pt>
                <c:pt idx="3356">
                  <c:v>39825</c:v>
                </c:pt>
                <c:pt idx="3357">
                  <c:v>39822</c:v>
                </c:pt>
                <c:pt idx="3358">
                  <c:v>39821</c:v>
                </c:pt>
                <c:pt idx="3359">
                  <c:v>39820</c:v>
                </c:pt>
                <c:pt idx="3360">
                  <c:v>39819</c:v>
                </c:pt>
                <c:pt idx="3361">
                  <c:v>39818</c:v>
                </c:pt>
                <c:pt idx="3362">
                  <c:v>39815</c:v>
                </c:pt>
                <c:pt idx="3363">
                  <c:v>39813</c:v>
                </c:pt>
                <c:pt idx="3364">
                  <c:v>39812</c:v>
                </c:pt>
                <c:pt idx="3365">
                  <c:v>39811</c:v>
                </c:pt>
                <c:pt idx="3366">
                  <c:v>39808</c:v>
                </c:pt>
                <c:pt idx="3367">
                  <c:v>39806</c:v>
                </c:pt>
                <c:pt idx="3368">
                  <c:v>39805</c:v>
                </c:pt>
                <c:pt idx="3369">
                  <c:v>39804</c:v>
                </c:pt>
                <c:pt idx="3370">
                  <c:v>39801</c:v>
                </c:pt>
                <c:pt idx="3371">
                  <c:v>39800</c:v>
                </c:pt>
                <c:pt idx="3372">
                  <c:v>39799</c:v>
                </c:pt>
                <c:pt idx="3373">
                  <c:v>39798</c:v>
                </c:pt>
                <c:pt idx="3374">
                  <c:v>39797</c:v>
                </c:pt>
                <c:pt idx="3375">
                  <c:v>39794</c:v>
                </c:pt>
                <c:pt idx="3376">
                  <c:v>39793</c:v>
                </c:pt>
                <c:pt idx="3377">
                  <c:v>39792</c:v>
                </c:pt>
                <c:pt idx="3378">
                  <c:v>39791</c:v>
                </c:pt>
                <c:pt idx="3379">
                  <c:v>39790</c:v>
                </c:pt>
                <c:pt idx="3380">
                  <c:v>39787</c:v>
                </c:pt>
                <c:pt idx="3381">
                  <c:v>39786</c:v>
                </c:pt>
                <c:pt idx="3382">
                  <c:v>39785</c:v>
                </c:pt>
                <c:pt idx="3383">
                  <c:v>39784</c:v>
                </c:pt>
                <c:pt idx="3384">
                  <c:v>39783</c:v>
                </c:pt>
                <c:pt idx="3385">
                  <c:v>39780</c:v>
                </c:pt>
                <c:pt idx="3386">
                  <c:v>39778</c:v>
                </c:pt>
                <c:pt idx="3387">
                  <c:v>39777</c:v>
                </c:pt>
                <c:pt idx="3388">
                  <c:v>39776</c:v>
                </c:pt>
                <c:pt idx="3389">
                  <c:v>39773</c:v>
                </c:pt>
                <c:pt idx="3390">
                  <c:v>39772</c:v>
                </c:pt>
                <c:pt idx="3391">
                  <c:v>39771</c:v>
                </c:pt>
                <c:pt idx="3392">
                  <c:v>39770</c:v>
                </c:pt>
                <c:pt idx="3393">
                  <c:v>39769</c:v>
                </c:pt>
                <c:pt idx="3394">
                  <c:v>39766</c:v>
                </c:pt>
                <c:pt idx="3395">
                  <c:v>39765</c:v>
                </c:pt>
                <c:pt idx="3396">
                  <c:v>39764</c:v>
                </c:pt>
                <c:pt idx="3397">
                  <c:v>39763</c:v>
                </c:pt>
                <c:pt idx="3398">
                  <c:v>39762</c:v>
                </c:pt>
                <c:pt idx="3399">
                  <c:v>39759</c:v>
                </c:pt>
                <c:pt idx="3400">
                  <c:v>39758</c:v>
                </c:pt>
                <c:pt idx="3401">
                  <c:v>39757</c:v>
                </c:pt>
                <c:pt idx="3402">
                  <c:v>39756</c:v>
                </c:pt>
                <c:pt idx="3403">
                  <c:v>39755</c:v>
                </c:pt>
                <c:pt idx="3404">
                  <c:v>39752</c:v>
                </c:pt>
                <c:pt idx="3405">
                  <c:v>39751</c:v>
                </c:pt>
                <c:pt idx="3406">
                  <c:v>39750</c:v>
                </c:pt>
                <c:pt idx="3407">
                  <c:v>39749</c:v>
                </c:pt>
                <c:pt idx="3408">
                  <c:v>39748</c:v>
                </c:pt>
                <c:pt idx="3409">
                  <c:v>39745</c:v>
                </c:pt>
                <c:pt idx="3410">
                  <c:v>39744</c:v>
                </c:pt>
                <c:pt idx="3411">
                  <c:v>39743</c:v>
                </c:pt>
                <c:pt idx="3412">
                  <c:v>39742</c:v>
                </c:pt>
                <c:pt idx="3413">
                  <c:v>39741</c:v>
                </c:pt>
                <c:pt idx="3414">
                  <c:v>39738</c:v>
                </c:pt>
                <c:pt idx="3415">
                  <c:v>39737</c:v>
                </c:pt>
                <c:pt idx="3416">
                  <c:v>39736</c:v>
                </c:pt>
                <c:pt idx="3417">
                  <c:v>39735</c:v>
                </c:pt>
                <c:pt idx="3418">
                  <c:v>39731</c:v>
                </c:pt>
                <c:pt idx="3419">
                  <c:v>39730</c:v>
                </c:pt>
                <c:pt idx="3420">
                  <c:v>39729</c:v>
                </c:pt>
                <c:pt idx="3421">
                  <c:v>39728</c:v>
                </c:pt>
                <c:pt idx="3422">
                  <c:v>39727</c:v>
                </c:pt>
                <c:pt idx="3423">
                  <c:v>39724</c:v>
                </c:pt>
                <c:pt idx="3424">
                  <c:v>39723</c:v>
                </c:pt>
                <c:pt idx="3425">
                  <c:v>39722</c:v>
                </c:pt>
                <c:pt idx="3426">
                  <c:v>39721</c:v>
                </c:pt>
                <c:pt idx="3427">
                  <c:v>39720</c:v>
                </c:pt>
                <c:pt idx="3428">
                  <c:v>39717</c:v>
                </c:pt>
                <c:pt idx="3429">
                  <c:v>39716</c:v>
                </c:pt>
                <c:pt idx="3430">
                  <c:v>39715</c:v>
                </c:pt>
                <c:pt idx="3431">
                  <c:v>39714</c:v>
                </c:pt>
                <c:pt idx="3432">
                  <c:v>39713</c:v>
                </c:pt>
                <c:pt idx="3433">
                  <c:v>39710</c:v>
                </c:pt>
                <c:pt idx="3434">
                  <c:v>39709</c:v>
                </c:pt>
                <c:pt idx="3435">
                  <c:v>39708</c:v>
                </c:pt>
                <c:pt idx="3436">
                  <c:v>39707</c:v>
                </c:pt>
                <c:pt idx="3437">
                  <c:v>39706</c:v>
                </c:pt>
                <c:pt idx="3438">
                  <c:v>39703</c:v>
                </c:pt>
                <c:pt idx="3439">
                  <c:v>39702</c:v>
                </c:pt>
                <c:pt idx="3440">
                  <c:v>39701</c:v>
                </c:pt>
                <c:pt idx="3441">
                  <c:v>39700</c:v>
                </c:pt>
                <c:pt idx="3442">
                  <c:v>39699</c:v>
                </c:pt>
                <c:pt idx="3443">
                  <c:v>39696</c:v>
                </c:pt>
                <c:pt idx="3444">
                  <c:v>39695</c:v>
                </c:pt>
                <c:pt idx="3445">
                  <c:v>39694</c:v>
                </c:pt>
                <c:pt idx="3446">
                  <c:v>39693</c:v>
                </c:pt>
                <c:pt idx="3447">
                  <c:v>39692</c:v>
                </c:pt>
                <c:pt idx="3448">
                  <c:v>39689</c:v>
                </c:pt>
                <c:pt idx="3449">
                  <c:v>39688</c:v>
                </c:pt>
                <c:pt idx="3450">
                  <c:v>39687</c:v>
                </c:pt>
                <c:pt idx="3451">
                  <c:v>39686</c:v>
                </c:pt>
                <c:pt idx="3452">
                  <c:v>39685</c:v>
                </c:pt>
                <c:pt idx="3453">
                  <c:v>39682</c:v>
                </c:pt>
                <c:pt idx="3454">
                  <c:v>39681</c:v>
                </c:pt>
                <c:pt idx="3455">
                  <c:v>39680</c:v>
                </c:pt>
                <c:pt idx="3456">
                  <c:v>39679</c:v>
                </c:pt>
                <c:pt idx="3457">
                  <c:v>39678</c:v>
                </c:pt>
                <c:pt idx="3458">
                  <c:v>39675</c:v>
                </c:pt>
                <c:pt idx="3459">
                  <c:v>39674</c:v>
                </c:pt>
                <c:pt idx="3460">
                  <c:v>39673</c:v>
                </c:pt>
                <c:pt idx="3461">
                  <c:v>39672</c:v>
                </c:pt>
                <c:pt idx="3462">
                  <c:v>39671</c:v>
                </c:pt>
                <c:pt idx="3463">
                  <c:v>39668</c:v>
                </c:pt>
                <c:pt idx="3464">
                  <c:v>39667</c:v>
                </c:pt>
                <c:pt idx="3465">
                  <c:v>39666</c:v>
                </c:pt>
                <c:pt idx="3466">
                  <c:v>39665</c:v>
                </c:pt>
                <c:pt idx="3467">
                  <c:v>39664</c:v>
                </c:pt>
                <c:pt idx="3468">
                  <c:v>39661</c:v>
                </c:pt>
                <c:pt idx="3469">
                  <c:v>39660</c:v>
                </c:pt>
                <c:pt idx="3470">
                  <c:v>39659</c:v>
                </c:pt>
                <c:pt idx="3471">
                  <c:v>39658</c:v>
                </c:pt>
                <c:pt idx="3472">
                  <c:v>39657</c:v>
                </c:pt>
                <c:pt idx="3473">
                  <c:v>39654</c:v>
                </c:pt>
                <c:pt idx="3474">
                  <c:v>39653</c:v>
                </c:pt>
                <c:pt idx="3475">
                  <c:v>39652</c:v>
                </c:pt>
                <c:pt idx="3476">
                  <c:v>39651</c:v>
                </c:pt>
                <c:pt idx="3477">
                  <c:v>39650</c:v>
                </c:pt>
                <c:pt idx="3478">
                  <c:v>39647</c:v>
                </c:pt>
                <c:pt idx="3479">
                  <c:v>39646</c:v>
                </c:pt>
                <c:pt idx="3480">
                  <c:v>39645</c:v>
                </c:pt>
                <c:pt idx="3481">
                  <c:v>39644</c:v>
                </c:pt>
                <c:pt idx="3482">
                  <c:v>39643</c:v>
                </c:pt>
                <c:pt idx="3483">
                  <c:v>39640</c:v>
                </c:pt>
                <c:pt idx="3484">
                  <c:v>39639</c:v>
                </c:pt>
                <c:pt idx="3485">
                  <c:v>39638</c:v>
                </c:pt>
                <c:pt idx="3486">
                  <c:v>39637</c:v>
                </c:pt>
                <c:pt idx="3487">
                  <c:v>39636</c:v>
                </c:pt>
                <c:pt idx="3488">
                  <c:v>39633</c:v>
                </c:pt>
                <c:pt idx="3489">
                  <c:v>39632</c:v>
                </c:pt>
                <c:pt idx="3490">
                  <c:v>39631</c:v>
                </c:pt>
                <c:pt idx="3491">
                  <c:v>39630</c:v>
                </c:pt>
                <c:pt idx="3492">
                  <c:v>39629</c:v>
                </c:pt>
                <c:pt idx="3493">
                  <c:v>39626</c:v>
                </c:pt>
                <c:pt idx="3494">
                  <c:v>39625</c:v>
                </c:pt>
                <c:pt idx="3495">
                  <c:v>39624</c:v>
                </c:pt>
                <c:pt idx="3496">
                  <c:v>39623</c:v>
                </c:pt>
                <c:pt idx="3497">
                  <c:v>39622</c:v>
                </c:pt>
                <c:pt idx="3498">
                  <c:v>39619</c:v>
                </c:pt>
                <c:pt idx="3499">
                  <c:v>39618</c:v>
                </c:pt>
                <c:pt idx="3500">
                  <c:v>39617</c:v>
                </c:pt>
                <c:pt idx="3501">
                  <c:v>39616</c:v>
                </c:pt>
                <c:pt idx="3502">
                  <c:v>39615</c:v>
                </c:pt>
                <c:pt idx="3503">
                  <c:v>39612</c:v>
                </c:pt>
                <c:pt idx="3504">
                  <c:v>39611</c:v>
                </c:pt>
                <c:pt idx="3505">
                  <c:v>39610</c:v>
                </c:pt>
                <c:pt idx="3506">
                  <c:v>39609</c:v>
                </c:pt>
                <c:pt idx="3507">
                  <c:v>39608</c:v>
                </c:pt>
                <c:pt idx="3508">
                  <c:v>39605</c:v>
                </c:pt>
                <c:pt idx="3509">
                  <c:v>39604</c:v>
                </c:pt>
                <c:pt idx="3510">
                  <c:v>39603</c:v>
                </c:pt>
                <c:pt idx="3511">
                  <c:v>39602</c:v>
                </c:pt>
                <c:pt idx="3512">
                  <c:v>39601</c:v>
                </c:pt>
                <c:pt idx="3513">
                  <c:v>39598</c:v>
                </c:pt>
                <c:pt idx="3514">
                  <c:v>39597</c:v>
                </c:pt>
                <c:pt idx="3515">
                  <c:v>39596</c:v>
                </c:pt>
                <c:pt idx="3516">
                  <c:v>39595</c:v>
                </c:pt>
                <c:pt idx="3517">
                  <c:v>39594</c:v>
                </c:pt>
                <c:pt idx="3518">
                  <c:v>39591</c:v>
                </c:pt>
                <c:pt idx="3519">
                  <c:v>39590</c:v>
                </c:pt>
                <c:pt idx="3520">
                  <c:v>39589</c:v>
                </c:pt>
                <c:pt idx="3521">
                  <c:v>39588</c:v>
                </c:pt>
                <c:pt idx="3522">
                  <c:v>39587</c:v>
                </c:pt>
                <c:pt idx="3523">
                  <c:v>39584</c:v>
                </c:pt>
                <c:pt idx="3524">
                  <c:v>39583</c:v>
                </c:pt>
                <c:pt idx="3525">
                  <c:v>39582</c:v>
                </c:pt>
                <c:pt idx="3526">
                  <c:v>39581</c:v>
                </c:pt>
                <c:pt idx="3527">
                  <c:v>39580</c:v>
                </c:pt>
                <c:pt idx="3528">
                  <c:v>39577</c:v>
                </c:pt>
                <c:pt idx="3529">
                  <c:v>39576</c:v>
                </c:pt>
                <c:pt idx="3530">
                  <c:v>39575</c:v>
                </c:pt>
                <c:pt idx="3531">
                  <c:v>39574</c:v>
                </c:pt>
                <c:pt idx="3532">
                  <c:v>39573</c:v>
                </c:pt>
                <c:pt idx="3533">
                  <c:v>39570</c:v>
                </c:pt>
                <c:pt idx="3534">
                  <c:v>39569</c:v>
                </c:pt>
                <c:pt idx="3535">
                  <c:v>39568</c:v>
                </c:pt>
                <c:pt idx="3536">
                  <c:v>39567</c:v>
                </c:pt>
                <c:pt idx="3537">
                  <c:v>39566</c:v>
                </c:pt>
                <c:pt idx="3538">
                  <c:v>39563</c:v>
                </c:pt>
                <c:pt idx="3539">
                  <c:v>39562</c:v>
                </c:pt>
                <c:pt idx="3540">
                  <c:v>39561</c:v>
                </c:pt>
                <c:pt idx="3541">
                  <c:v>39560</c:v>
                </c:pt>
                <c:pt idx="3542">
                  <c:v>39559</c:v>
                </c:pt>
                <c:pt idx="3543">
                  <c:v>39556</c:v>
                </c:pt>
                <c:pt idx="3544">
                  <c:v>39555</c:v>
                </c:pt>
                <c:pt idx="3545">
                  <c:v>39554</c:v>
                </c:pt>
                <c:pt idx="3546">
                  <c:v>39553</c:v>
                </c:pt>
                <c:pt idx="3547">
                  <c:v>39552</c:v>
                </c:pt>
                <c:pt idx="3548">
                  <c:v>39549</c:v>
                </c:pt>
                <c:pt idx="3549">
                  <c:v>39548</c:v>
                </c:pt>
                <c:pt idx="3550">
                  <c:v>39547</c:v>
                </c:pt>
                <c:pt idx="3551">
                  <c:v>39546</c:v>
                </c:pt>
                <c:pt idx="3552">
                  <c:v>39545</c:v>
                </c:pt>
                <c:pt idx="3553">
                  <c:v>39542</c:v>
                </c:pt>
                <c:pt idx="3554">
                  <c:v>39541</c:v>
                </c:pt>
                <c:pt idx="3555">
                  <c:v>39540</c:v>
                </c:pt>
                <c:pt idx="3556">
                  <c:v>39539</c:v>
                </c:pt>
                <c:pt idx="3557">
                  <c:v>39538</c:v>
                </c:pt>
                <c:pt idx="3558">
                  <c:v>39535</c:v>
                </c:pt>
                <c:pt idx="3559">
                  <c:v>39534</c:v>
                </c:pt>
                <c:pt idx="3560">
                  <c:v>39533</c:v>
                </c:pt>
                <c:pt idx="3561">
                  <c:v>39532</c:v>
                </c:pt>
                <c:pt idx="3562">
                  <c:v>39531</c:v>
                </c:pt>
                <c:pt idx="3563">
                  <c:v>39527</c:v>
                </c:pt>
                <c:pt idx="3564">
                  <c:v>39526</c:v>
                </c:pt>
                <c:pt idx="3565">
                  <c:v>39525</c:v>
                </c:pt>
                <c:pt idx="3566">
                  <c:v>39524</c:v>
                </c:pt>
                <c:pt idx="3567">
                  <c:v>39521</c:v>
                </c:pt>
                <c:pt idx="3568">
                  <c:v>39520</c:v>
                </c:pt>
                <c:pt idx="3569">
                  <c:v>39519</c:v>
                </c:pt>
                <c:pt idx="3570">
                  <c:v>39518</c:v>
                </c:pt>
                <c:pt idx="3571">
                  <c:v>39517</c:v>
                </c:pt>
                <c:pt idx="3572">
                  <c:v>39514</c:v>
                </c:pt>
                <c:pt idx="3573">
                  <c:v>39513</c:v>
                </c:pt>
                <c:pt idx="3574">
                  <c:v>39512</c:v>
                </c:pt>
                <c:pt idx="3575">
                  <c:v>39511</c:v>
                </c:pt>
                <c:pt idx="3576">
                  <c:v>39510</c:v>
                </c:pt>
                <c:pt idx="3577">
                  <c:v>39507</c:v>
                </c:pt>
                <c:pt idx="3578">
                  <c:v>39506</c:v>
                </c:pt>
                <c:pt idx="3579">
                  <c:v>39505</c:v>
                </c:pt>
                <c:pt idx="3580">
                  <c:v>39504</c:v>
                </c:pt>
                <c:pt idx="3581">
                  <c:v>39503</c:v>
                </c:pt>
                <c:pt idx="3582">
                  <c:v>39500</c:v>
                </c:pt>
                <c:pt idx="3583">
                  <c:v>39499</c:v>
                </c:pt>
                <c:pt idx="3584">
                  <c:v>39498</c:v>
                </c:pt>
                <c:pt idx="3585">
                  <c:v>39497</c:v>
                </c:pt>
                <c:pt idx="3586">
                  <c:v>39496</c:v>
                </c:pt>
                <c:pt idx="3587">
                  <c:v>39493</c:v>
                </c:pt>
                <c:pt idx="3588">
                  <c:v>39492</c:v>
                </c:pt>
                <c:pt idx="3589">
                  <c:v>39491</c:v>
                </c:pt>
                <c:pt idx="3590">
                  <c:v>39490</c:v>
                </c:pt>
                <c:pt idx="3591">
                  <c:v>39489</c:v>
                </c:pt>
                <c:pt idx="3592">
                  <c:v>39486</c:v>
                </c:pt>
                <c:pt idx="3593">
                  <c:v>39485</c:v>
                </c:pt>
                <c:pt idx="3594">
                  <c:v>39484</c:v>
                </c:pt>
                <c:pt idx="3595">
                  <c:v>39483</c:v>
                </c:pt>
                <c:pt idx="3596">
                  <c:v>39482</c:v>
                </c:pt>
                <c:pt idx="3597">
                  <c:v>39479</c:v>
                </c:pt>
                <c:pt idx="3598">
                  <c:v>39478</c:v>
                </c:pt>
                <c:pt idx="3599">
                  <c:v>39477</c:v>
                </c:pt>
                <c:pt idx="3600">
                  <c:v>39476</c:v>
                </c:pt>
                <c:pt idx="3601">
                  <c:v>39475</c:v>
                </c:pt>
                <c:pt idx="3602">
                  <c:v>39472</c:v>
                </c:pt>
                <c:pt idx="3603">
                  <c:v>39471</c:v>
                </c:pt>
                <c:pt idx="3604">
                  <c:v>39470</c:v>
                </c:pt>
                <c:pt idx="3605">
                  <c:v>39469</c:v>
                </c:pt>
                <c:pt idx="3606">
                  <c:v>39468</c:v>
                </c:pt>
                <c:pt idx="3607">
                  <c:v>39465</c:v>
                </c:pt>
                <c:pt idx="3608">
                  <c:v>39464</c:v>
                </c:pt>
                <c:pt idx="3609">
                  <c:v>39463</c:v>
                </c:pt>
                <c:pt idx="3610">
                  <c:v>39462</c:v>
                </c:pt>
                <c:pt idx="3611">
                  <c:v>39461</c:v>
                </c:pt>
                <c:pt idx="3612">
                  <c:v>39458</c:v>
                </c:pt>
                <c:pt idx="3613">
                  <c:v>39457</c:v>
                </c:pt>
                <c:pt idx="3614">
                  <c:v>39456</c:v>
                </c:pt>
                <c:pt idx="3615">
                  <c:v>39455</c:v>
                </c:pt>
                <c:pt idx="3616">
                  <c:v>39454</c:v>
                </c:pt>
                <c:pt idx="3617">
                  <c:v>39451</c:v>
                </c:pt>
                <c:pt idx="3618">
                  <c:v>39450</c:v>
                </c:pt>
                <c:pt idx="3619">
                  <c:v>39449</c:v>
                </c:pt>
                <c:pt idx="3620">
                  <c:v>39447</c:v>
                </c:pt>
                <c:pt idx="3621">
                  <c:v>39444</c:v>
                </c:pt>
                <c:pt idx="3622">
                  <c:v>39443</c:v>
                </c:pt>
                <c:pt idx="3623">
                  <c:v>39442</c:v>
                </c:pt>
                <c:pt idx="3624">
                  <c:v>39440</c:v>
                </c:pt>
                <c:pt idx="3625">
                  <c:v>39437</c:v>
                </c:pt>
                <c:pt idx="3626">
                  <c:v>39436</c:v>
                </c:pt>
                <c:pt idx="3627">
                  <c:v>39435</c:v>
                </c:pt>
                <c:pt idx="3628">
                  <c:v>39434</c:v>
                </c:pt>
                <c:pt idx="3629">
                  <c:v>39433</c:v>
                </c:pt>
                <c:pt idx="3630">
                  <c:v>39430</c:v>
                </c:pt>
                <c:pt idx="3631">
                  <c:v>39429</c:v>
                </c:pt>
                <c:pt idx="3632">
                  <c:v>39428</c:v>
                </c:pt>
                <c:pt idx="3633">
                  <c:v>39427</c:v>
                </c:pt>
                <c:pt idx="3634">
                  <c:v>39426</c:v>
                </c:pt>
                <c:pt idx="3635">
                  <c:v>39423</c:v>
                </c:pt>
                <c:pt idx="3636">
                  <c:v>39422</c:v>
                </c:pt>
                <c:pt idx="3637">
                  <c:v>39421</c:v>
                </c:pt>
                <c:pt idx="3638">
                  <c:v>39420</c:v>
                </c:pt>
                <c:pt idx="3639">
                  <c:v>39419</c:v>
                </c:pt>
                <c:pt idx="3640">
                  <c:v>39416</c:v>
                </c:pt>
                <c:pt idx="3641">
                  <c:v>39415</c:v>
                </c:pt>
                <c:pt idx="3642">
                  <c:v>39414</c:v>
                </c:pt>
                <c:pt idx="3643">
                  <c:v>39413</c:v>
                </c:pt>
                <c:pt idx="3644">
                  <c:v>39412</c:v>
                </c:pt>
                <c:pt idx="3645">
                  <c:v>39409</c:v>
                </c:pt>
                <c:pt idx="3646">
                  <c:v>39408</c:v>
                </c:pt>
                <c:pt idx="3647">
                  <c:v>39407</c:v>
                </c:pt>
                <c:pt idx="3648">
                  <c:v>39406</c:v>
                </c:pt>
                <c:pt idx="3649">
                  <c:v>39405</c:v>
                </c:pt>
                <c:pt idx="3650">
                  <c:v>39402</c:v>
                </c:pt>
                <c:pt idx="3651">
                  <c:v>39401</c:v>
                </c:pt>
                <c:pt idx="3652">
                  <c:v>39400</c:v>
                </c:pt>
                <c:pt idx="3653">
                  <c:v>39399</c:v>
                </c:pt>
                <c:pt idx="3654">
                  <c:v>39398</c:v>
                </c:pt>
                <c:pt idx="3655">
                  <c:v>39395</c:v>
                </c:pt>
                <c:pt idx="3656">
                  <c:v>39394</c:v>
                </c:pt>
                <c:pt idx="3657">
                  <c:v>39393</c:v>
                </c:pt>
                <c:pt idx="3658">
                  <c:v>39392</c:v>
                </c:pt>
                <c:pt idx="3659">
                  <c:v>39391</c:v>
                </c:pt>
                <c:pt idx="3660">
                  <c:v>39388</c:v>
                </c:pt>
                <c:pt idx="3661">
                  <c:v>39387</c:v>
                </c:pt>
                <c:pt idx="3662">
                  <c:v>39386</c:v>
                </c:pt>
                <c:pt idx="3663">
                  <c:v>39385</c:v>
                </c:pt>
                <c:pt idx="3664">
                  <c:v>39384</c:v>
                </c:pt>
                <c:pt idx="3665">
                  <c:v>39381</c:v>
                </c:pt>
                <c:pt idx="3666">
                  <c:v>39380</c:v>
                </c:pt>
                <c:pt idx="3667">
                  <c:v>39379</c:v>
                </c:pt>
                <c:pt idx="3668">
                  <c:v>39378</c:v>
                </c:pt>
                <c:pt idx="3669">
                  <c:v>39377</c:v>
                </c:pt>
                <c:pt idx="3670">
                  <c:v>39374</c:v>
                </c:pt>
                <c:pt idx="3671">
                  <c:v>39373</c:v>
                </c:pt>
                <c:pt idx="3672">
                  <c:v>39372</c:v>
                </c:pt>
                <c:pt idx="3673">
                  <c:v>39371</c:v>
                </c:pt>
                <c:pt idx="3674">
                  <c:v>39370</c:v>
                </c:pt>
                <c:pt idx="3675">
                  <c:v>39367</c:v>
                </c:pt>
                <c:pt idx="3676">
                  <c:v>39366</c:v>
                </c:pt>
                <c:pt idx="3677">
                  <c:v>39365</c:v>
                </c:pt>
                <c:pt idx="3678">
                  <c:v>39364</c:v>
                </c:pt>
                <c:pt idx="3679">
                  <c:v>39363</c:v>
                </c:pt>
                <c:pt idx="3680">
                  <c:v>39360</c:v>
                </c:pt>
                <c:pt idx="3681">
                  <c:v>39359</c:v>
                </c:pt>
                <c:pt idx="3682">
                  <c:v>39358</c:v>
                </c:pt>
                <c:pt idx="3683">
                  <c:v>39357</c:v>
                </c:pt>
                <c:pt idx="3684">
                  <c:v>39356</c:v>
                </c:pt>
                <c:pt idx="3685">
                  <c:v>39353</c:v>
                </c:pt>
                <c:pt idx="3686">
                  <c:v>39352</c:v>
                </c:pt>
                <c:pt idx="3687">
                  <c:v>39351</c:v>
                </c:pt>
                <c:pt idx="3688">
                  <c:v>39350</c:v>
                </c:pt>
                <c:pt idx="3689">
                  <c:v>39349</c:v>
                </c:pt>
                <c:pt idx="3690">
                  <c:v>39346</c:v>
                </c:pt>
                <c:pt idx="3691">
                  <c:v>39345</c:v>
                </c:pt>
                <c:pt idx="3692">
                  <c:v>39344</c:v>
                </c:pt>
                <c:pt idx="3693">
                  <c:v>39343</c:v>
                </c:pt>
                <c:pt idx="3694">
                  <c:v>39342</c:v>
                </c:pt>
                <c:pt idx="3695">
                  <c:v>39339</c:v>
                </c:pt>
                <c:pt idx="3696">
                  <c:v>39338</c:v>
                </c:pt>
                <c:pt idx="3697">
                  <c:v>39337</c:v>
                </c:pt>
                <c:pt idx="3698">
                  <c:v>39336</c:v>
                </c:pt>
                <c:pt idx="3699">
                  <c:v>39335</c:v>
                </c:pt>
                <c:pt idx="3700">
                  <c:v>39332</c:v>
                </c:pt>
                <c:pt idx="3701">
                  <c:v>39331</c:v>
                </c:pt>
                <c:pt idx="3702">
                  <c:v>39330</c:v>
                </c:pt>
                <c:pt idx="3703">
                  <c:v>39329</c:v>
                </c:pt>
                <c:pt idx="3704">
                  <c:v>39328</c:v>
                </c:pt>
                <c:pt idx="3705">
                  <c:v>39325</c:v>
                </c:pt>
                <c:pt idx="3706">
                  <c:v>39324</c:v>
                </c:pt>
                <c:pt idx="3707">
                  <c:v>39323</c:v>
                </c:pt>
                <c:pt idx="3708">
                  <c:v>39322</c:v>
                </c:pt>
                <c:pt idx="3709">
                  <c:v>39321</c:v>
                </c:pt>
                <c:pt idx="3710">
                  <c:v>39318</c:v>
                </c:pt>
                <c:pt idx="3711">
                  <c:v>39317</c:v>
                </c:pt>
                <c:pt idx="3712">
                  <c:v>39316</c:v>
                </c:pt>
                <c:pt idx="3713">
                  <c:v>39315</c:v>
                </c:pt>
                <c:pt idx="3714">
                  <c:v>39314</c:v>
                </c:pt>
                <c:pt idx="3715">
                  <c:v>39311</c:v>
                </c:pt>
                <c:pt idx="3716">
                  <c:v>39310</c:v>
                </c:pt>
                <c:pt idx="3717">
                  <c:v>39309</c:v>
                </c:pt>
                <c:pt idx="3718">
                  <c:v>39308</c:v>
                </c:pt>
                <c:pt idx="3719">
                  <c:v>39307</c:v>
                </c:pt>
                <c:pt idx="3720">
                  <c:v>39304</c:v>
                </c:pt>
                <c:pt idx="3721">
                  <c:v>39303</c:v>
                </c:pt>
                <c:pt idx="3722">
                  <c:v>39302</c:v>
                </c:pt>
                <c:pt idx="3723">
                  <c:v>39301</c:v>
                </c:pt>
                <c:pt idx="3724">
                  <c:v>39300</c:v>
                </c:pt>
                <c:pt idx="3725">
                  <c:v>39297</c:v>
                </c:pt>
                <c:pt idx="3726">
                  <c:v>39296</c:v>
                </c:pt>
                <c:pt idx="3727">
                  <c:v>39295</c:v>
                </c:pt>
                <c:pt idx="3728">
                  <c:v>39294</c:v>
                </c:pt>
                <c:pt idx="3729">
                  <c:v>39293</c:v>
                </c:pt>
                <c:pt idx="3730">
                  <c:v>39290</c:v>
                </c:pt>
                <c:pt idx="3731">
                  <c:v>39289</c:v>
                </c:pt>
                <c:pt idx="3732">
                  <c:v>39288</c:v>
                </c:pt>
                <c:pt idx="3733">
                  <c:v>39287</c:v>
                </c:pt>
                <c:pt idx="3734">
                  <c:v>39286</c:v>
                </c:pt>
                <c:pt idx="3735">
                  <c:v>39283</c:v>
                </c:pt>
                <c:pt idx="3736">
                  <c:v>39282</c:v>
                </c:pt>
                <c:pt idx="3737">
                  <c:v>39281</c:v>
                </c:pt>
                <c:pt idx="3738">
                  <c:v>39280</c:v>
                </c:pt>
                <c:pt idx="3739">
                  <c:v>39279</c:v>
                </c:pt>
                <c:pt idx="3740">
                  <c:v>39276</c:v>
                </c:pt>
                <c:pt idx="3741">
                  <c:v>39275</c:v>
                </c:pt>
                <c:pt idx="3742">
                  <c:v>39274</c:v>
                </c:pt>
                <c:pt idx="3743">
                  <c:v>39273</c:v>
                </c:pt>
                <c:pt idx="3744">
                  <c:v>39272</c:v>
                </c:pt>
                <c:pt idx="3745">
                  <c:v>39269</c:v>
                </c:pt>
                <c:pt idx="3746">
                  <c:v>39268</c:v>
                </c:pt>
                <c:pt idx="3747">
                  <c:v>39267</c:v>
                </c:pt>
                <c:pt idx="3748">
                  <c:v>39266</c:v>
                </c:pt>
                <c:pt idx="3749">
                  <c:v>39265</c:v>
                </c:pt>
                <c:pt idx="3750">
                  <c:v>39262</c:v>
                </c:pt>
                <c:pt idx="3751">
                  <c:v>39261</c:v>
                </c:pt>
                <c:pt idx="3752">
                  <c:v>39260</c:v>
                </c:pt>
                <c:pt idx="3753">
                  <c:v>39259</c:v>
                </c:pt>
                <c:pt idx="3754">
                  <c:v>39258</c:v>
                </c:pt>
                <c:pt idx="3755">
                  <c:v>39255</c:v>
                </c:pt>
                <c:pt idx="3756">
                  <c:v>39254</c:v>
                </c:pt>
                <c:pt idx="3757">
                  <c:v>39253</c:v>
                </c:pt>
                <c:pt idx="3758">
                  <c:v>39252</c:v>
                </c:pt>
                <c:pt idx="3759">
                  <c:v>39251</c:v>
                </c:pt>
                <c:pt idx="3760">
                  <c:v>39248</c:v>
                </c:pt>
                <c:pt idx="3761">
                  <c:v>39247</c:v>
                </c:pt>
                <c:pt idx="3762">
                  <c:v>39246</c:v>
                </c:pt>
                <c:pt idx="3763">
                  <c:v>39245</c:v>
                </c:pt>
                <c:pt idx="3764">
                  <c:v>39244</c:v>
                </c:pt>
                <c:pt idx="3765">
                  <c:v>39241</c:v>
                </c:pt>
                <c:pt idx="3766">
                  <c:v>39240</c:v>
                </c:pt>
                <c:pt idx="3767">
                  <c:v>39239</c:v>
                </c:pt>
                <c:pt idx="3768">
                  <c:v>39238</c:v>
                </c:pt>
                <c:pt idx="3769">
                  <c:v>39237</c:v>
                </c:pt>
                <c:pt idx="3770">
                  <c:v>39234</c:v>
                </c:pt>
                <c:pt idx="3771">
                  <c:v>39233</c:v>
                </c:pt>
                <c:pt idx="3772">
                  <c:v>39232</c:v>
                </c:pt>
                <c:pt idx="3773">
                  <c:v>39231</c:v>
                </c:pt>
                <c:pt idx="3774">
                  <c:v>39230</c:v>
                </c:pt>
                <c:pt idx="3775">
                  <c:v>39227</c:v>
                </c:pt>
                <c:pt idx="3776">
                  <c:v>39226</c:v>
                </c:pt>
                <c:pt idx="3777">
                  <c:v>39225</c:v>
                </c:pt>
                <c:pt idx="3778">
                  <c:v>39224</c:v>
                </c:pt>
                <c:pt idx="3779">
                  <c:v>39223</c:v>
                </c:pt>
                <c:pt idx="3780">
                  <c:v>39220</c:v>
                </c:pt>
                <c:pt idx="3781">
                  <c:v>39219</c:v>
                </c:pt>
                <c:pt idx="3782">
                  <c:v>39218</c:v>
                </c:pt>
                <c:pt idx="3783">
                  <c:v>39217</c:v>
                </c:pt>
                <c:pt idx="3784">
                  <c:v>39216</c:v>
                </c:pt>
                <c:pt idx="3785">
                  <c:v>39213</c:v>
                </c:pt>
                <c:pt idx="3786">
                  <c:v>39212</c:v>
                </c:pt>
                <c:pt idx="3787">
                  <c:v>39211</c:v>
                </c:pt>
                <c:pt idx="3788">
                  <c:v>39210</c:v>
                </c:pt>
                <c:pt idx="3789">
                  <c:v>39209</c:v>
                </c:pt>
                <c:pt idx="3790">
                  <c:v>39206</c:v>
                </c:pt>
                <c:pt idx="3791">
                  <c:v>39205</c:v>
                </c:pt>
                <c:pt idx="3792">
                  <c:v>39204</c:v>
                </c:pt>
                <c:pt idx="3793">
                  <c:v>39203</c:v>
                </c:pt>
                <c:pt idx="3794">
                  <c:v>39202</c:v>
                </c:pt>
                <c:pt idx="3795">
                  <c:v>39199</c:v>
                </c:pt>
                <c:pt idx="3796">
                  <c:v>39198</c:v>
                </c:pt>
                <c:pt idx="3797">
                  <c:v>39197</c:v>
                </c:pt>
                <c:pt idx="3798">
                  <c:v>39196</c:v>
                </c:pt>
                <c:pt idx="3799">
                  <c:v>39195</c:v>
                </c:pt>
                <c:pt idx="3800">
                  <c:v>39192</c:v>
                </c:pt>
                <c:pt idx="3801">
                  <c:v>39191</c:v>
                </c:pt>
                <c:pt idx="3802">
                  <c:v>39190</c:v>
                </c:pt>
                <c:pt idx="3803">
                  <c:v>39189</c:v>
                </c:pt>
                <c:pt idx="3804">
                  <c:v>39188</c:v>
                </c:pt>
                <c:pt idx="3805">
                  <c:v>39185</c:v>
                </c:pt>
                <c:pt idx="3806">
                  <c:v>39184</c:v>
                </c:pt>
                <c:pt idx="3807">
                  <c:v>39183</c:v>
                </c:pt>
                <c:pt idx="3808">
                  <c:v>39182</c:v>
                </c:pt>
                <c:pt idx="3809">
                  <c:v>39181</c:v>
                </c:pt>
                <c:pt idx="3810">
                  <c:v>39177</c:v>
                </c:pt>
                <c:pt idx="3811">
                  <c:v>39176</c:v>
                </c:pt>
                <c:pt idx="3812">
                  <c:v>39175</c:v>
                </c:pt>
                <c:pt idx="3813">
                  <c:v>39174</c:v>
                </c:pt>
                <c:pt idx="3814">
                  <c:v>39171</c:v>
                </c:pt>
                <c:pt idx="3815">
                  <c:v>39170</c:v>
                </c:pt>
                <c:pt idx="3816">
                  <c:v>39169</c:v>
                </c:pt>
                <c:pt idx="3817">
                  <c:v>39168</c:v>
                </c:pt>
                <c:pt idx="3818">
                  <c:v>39167</c:v>
                </c:pt>
                <c:pt idx="3819">
                  <c:v>39164</c:v>
                </c:pt>
                <c:pt idx="3820">
                  <c:v>39163</c:v>
                </c:pt>
                <c:pt idx="3821">
                  <c:v>39162</c:v>
                </c:pt>
                <c:pt idx="3822">
                  <c:v>39161</c:v>
                </c:pt>
                <c:pt idx="3823">
                  <c:v>39160</c:v>
                </c:pt>
                <c:pt idx="3824">
                  <c:v>39157</c:v>
                </c:pt>
                <c:pt idx="3825">
                  <c:v>39156</c:v>
                </c:pt>
                <c:pt idx="3826">
                  <c:v>39155</c:v>
                </c:pt>
                <c:pt idx="3827">
                  <c:v>39154</c:v>
                </c:pt>
                <c:pt idx="3828">
                  <c:v>39153</c:v>
                </c:pt>
                <c:pt idx="3829">
                  <c:v>39150</c:v>
                </c:pt>
                <c:pt idx="3830">
                  <c:v>39149</c:v>
                </c:pt>
                <c:pt idx="3831">
                  <c:v>39148</c:v>
                </c:pt>
                <c:pt idx="3832">
                  <c:v>39147</c:v>
                </c:pt>
                <c:pt idx="3833">
                  <c:v>39146</c:v>
                </c:pt>
                <c:pt idx="3834">
                  <c:v>39143</c:v>
                </c:pt>
                <c:pt idx="3835">
                  <c:v>39142</c:v>
                </c:pt>
                <c:pt idx="3836">
                  <c:v>39141</c:v>
                </c:pt>
                <c:pt idx="3837">
                  <c:v>39140</c:v>
                </c:pt>
                <c:pt idx="3838">
                  <c:v>39139</c:v>
                </c:pt>
                <c:pt idx="3839">
                  <c:v>39136</c:v>
                </c:pt>
                <c:pt idx="3840">
                  <c:v>39135</c:v>
                </c:pt>
                <c:pt idx="3841">
                  <c:v>39134</c:v>
                </c:pt>
                <c:pt idx="3842">
                  <c:v>39133</c:v>
                </c:pt>
                <c:pt idx="3843">
                  <c:v>39132</c:v>
                </c:pt>
                <c:pt idx="3844">
                  <c:v>39129</c:v>
                </c:pt>
                <c:pt idx="3845">
                  <c:v>39128</c:v>
                </c:pt>
                <c:pt idx="3846">
                  <c:v>39127</c:v>
                </c:pt>
                <c:pt idx="3847">
                  <c:v>39126</c:v>
                </c:pt>
                <c:pt idx="3848">
                  <c:v>39125</c:v>
                </c:pt>
                <c:pt idx="3849">
                  <c:v>39122</c:v>
                </c:pt>
                <c:pt idx="3850">
                  <c:v>39121</c:v>
                </c:pt>
                <c:pt idx="3851">
                  <c:v>39120</c:v>
                </c:pt>
                <c:pt idx="3852">
                  <c:v>39119</c:v>
                </c:pt>
                <c:pt idx="3853">
                  <c:v>39118</c:v>
                </c:pt>
                <c:pt idx="3854">
                  <c:v>39115</c:v>
                </c:pt>
                <c:pt idx="3855">
                  <c:v>39114</c:v>
                </c:pt>
                <c:pt idx="3856">
                  <c:v>39113</c:v>
                </c:pt>
                <c:pt idx="3857">
                  <c:v>39112</c:v>
                </c:pt>
                <c:pt idx="3858">
                  <c:v>39111</c:v>
                </c:pt>
                <c:pt idx="3859">
                  <c:v>39108</c:v>
                </c:pt>
                <c:pt idx="3860">
                  <c:v>39107</c:v>
                </c:pt>
                <c:pt idx="3861">
                  <c:v>39106</c:v>
                </c:pt>
                <c:pt idx="3862">
                  <c:v>39105</c:v>
                </c:pt>
                <c:pt idx="3863">
                  <c:v>39104</c:v>
                </c:pt>
                <c:pt idx="3864">
                  <c:v>39101</c:v>
                </c:pt>
                <c:pt idx="3865">
                  <c:v>39100</c:v>
                </c:pt>
                <c:pt idx="3866">
                  <c:v>39099</c:v>
                </c:pt>
                <c:pt idx="3867">
                  <c:v>39098</c:v>
                </c:pt>
                <c:pt idx="3868">
                  <c:v>39097</c:v>
                </c:pt>
                <c:pt idx="3869">
                  <c:v>39094</c:v>
                </c:pt>
                <c:pt idx="3870">
                  <c:v>39093</c:v>
                </c:pt>
                <c:pt idx="3871">
                  <c:v>39092</c:v>
                </c:pt>
                <c:pt idx="3872">
                  <c:v>39091</c:v>
                </c:pt>
                <c:pt idx="3873">
                  <c:v>39090</c:v>
                </c:pt>
                <c:pt idx="3874">
                  <c:v>39087</c:v>
                </c:pt>
                <c:pt idx="3875">
                  <c:v>39086</c:v>
                </c:pt>
                <c:pt idx="3876">
                  <c:v>39085</c:v>
                </c:pt>
                <c:pt idx="3877">
                  <c:v>39084</c:v>
                </c:pt>
                <c:pt idx="3878">
                  <c:v>39080</c:v>
                </c:pt>
                <c:pt idx="3879">
                  <c:v>39079</c:v>
                </c:pt>
                <c:pt idx="3880">
                  <c:v>39078</c:v>
                </c:pt>
                <c:pt idx="3881">
                  <c:v>39077</c:v>
                </c:pt>
                <c:pt idx="3882">
                  <c:v>39073</c:v>
                </c:pt>
                <c:pt idx="3883">
                  <c:v>39072</c:v>
                </c:pt>
                <c:pt idx="3884">
                  <c:v>39071</c:v>
                </c:pt>
                <c:pt idx="3885">
                  <c:v>39070</c:v>
                </c:pt>
                <c:pt idx="3886">
                  <c:v>39069</c:v>
                </c:pt>
                <c:pt idx="3887">
                  <c:v>39066</c:v>
                </c:pt>
                <c:pt idx="3888">
                  <c:v>39065</c:v>
                </c:pt>
                <c:pt idx="3889">
                  <c:v>39064</c:v>
                </c:pt>
                <c:pt idx="3890">
                  <c:v>39063</c:v>
                </c:pt>
                <c:pt idx="3891">
                  <c:v>39062</c:v>
                </c:pt>
                <c:pt idx="3892">
                  <c:v>39059</c:v>
                </c:pt>
                <c:pt idx="3893">
                  <c:v>39058</c:v>
                </c:pt>
                <c:pt idx="3894">
                  <c:v>39057</c:v>
                </c:pt>
                <c:pt idx="3895">
                  <c:v>39056</c:v>
                </c:pt>
                <c:pt idx="3896">
                  <c:v>39055</c:v>
                </c:pt>
                <c:pt idx="3897">
                  <c:v>39052</c:v>
                </c:pt>
                <c:pt idx="3898">
                  <c:v>39051</c:v>
                </c:pt>
                <c:pt idx="3899">
                  <c:v>39050</c:v>
                </c:pt>
                <c:pt idx="3900">
                  <c:v>39049</c:v>
                </c:pt>
                <c:pt idx="3901">
                  <c:v>39048</c:v>
                </c:pt>
                <c:pt idx="3902">
                  <c:v>39045</c:v>
                </c:pt>
                <c:pt idx="3903">
                  <c:v>39044</c:v>
                </c:pt>
                <c:pt idx="3904">
                  <c:v>39043</c:v>
                </c:pt>
                <c:pt idx="3905">
                  <c:v>39042</c:v>
                </c:pt>
                <c:pt idx="3906">
                  <c:v>39041</c:v>
                </c:pt>
                <c:pt idx="3907">
                  <c:v>39038</c:v>
                </c:pt>
                <c:pt idx="3908">
                  <c:v>39037</c:v>
                </c:pt>
                <c:pt idx="3909">
                  <c:v>39036</c:v>
                </c:pt>
                <c:pt idx="3910">
                  <c:v>39035</c:v>
                </c:pt>
                <c:pt idx="3911">
                  <c:v>39034</c:v>
                </c:pt>
                <c:pt idx="3912">
                  <c:v>39031</c:v>
                </c:pt>
                <c:pt idx="3913">
                  <c:v>39030</c:v>
                </c:pt>
                <c:pt idx="3914">
                  <c:v>39029</c:v>
                </c:pt>
                <c:pt idx="3915">
                  <c:v>39028</c:v>
                </c:pt>
                <c:pt idx="3916">
                  <c:v>39027</c:v>
                </c:pt>
                <c:pt idx="3917">
                  <c:v>39024</c:v>
                </c:pt>
                <c:pt idx="3918">
                  <c:v>39023</c:v>
                </c:pt>
                <c:pt idx="3919">
                  <c:v>39022</c:v>
                </c:pt>
                <c:pt idx="3920">
                  <c:v>39021</c:v>
                </c:pt>
                <c:pt idx="3921">
                  <c:v>39020</c:v>
                </c:pt>
                <c:pt idx="3922">
                  <c:v>39017</c:v>
                </c:pt>
                <c:pt idx="3923">
                  <c:v>39016</c:v>
                </c:pt>
                <c:pt idx="3924">
                  <c:v>39015</c:v>
                </c:pt>
                <c:pt idx="3925">
                  <c:v>39014</c:v>
                </c:pt>
                <c:pt idx="3926">
                  <c:v>39013</c:v>
                </c:pt>
                <c:pt idx="3927">
                  <c:v>39010</c:v>
                </c:pt>
                <c:pt idx="3928">
                  <c:v>39009</c:v>
                </c:pt>
                <c:pt idx="3929">
                  <c:v>39008</c:v>
                </c:pt>
                <c:pt idx="3930">
                  <c:v>39007</c:v>
                </c:pt>
                <c:pt idx="3931">
                  <c:v>39006</c:v>
                </c:pt>
                <c:pt idx="3932">
                  <c:v>39003</c:v>
                </c:pt>
                <c:pt idx="3933">
                  <c:v>39002</c:v>
                </c:pt>
                <c:pt idx="3934">
                  <c:v>39001</c:v>
                </c:pt>
                <c:pt idx="3935">
                  <c:v>39000</c:v>
                </c:pt>
                <c:pt idx="3936">
                  <c:v>38999</c:v>
                </c:pt>
                <c:pt idx="3937">
                  <c:v>38996</c:v>
                </c:pt>
                <c:pt idx="3938">
                  <c:v>38995</c:v>
                </c:pt>
                <c:pt idx="3939">
                  <c:v>38994</c:v>
                </c:pt>
                <c:pt idx="3940">
                  <c:v>38993</c:v>
                </c:pt>
                <c:pt idx="3941">
                  <c:v>38992</c:v>
                </c:pt>
                <c:pt idx="3942">
                  <c:v>38989</c:v>
                </c:pt>
                <c:pt idx="3943">
                  <c:v>38988</c:v>
                </c:pt>
                <c:pt idx="3944">
                  <c:v>38987</c:v>
                </c:pt>
                <c:pt idx="3945">
                  <c:v>38986</c:v>
                </c:pt>
                <c:pt idx="3946">
                  <c:v>38985</c:v>
                </c:pt>
                <c:pt idx="3947">
                  <c:v>38982</c:v>
                </c:pt>
                <c:pt idx="3948">
                  <c:v>38981</c:v>
                </c:pt>
                <c:pt idx="3949">
                  <c:v>38980</c:v>
                </c:pt>
                <c:pt idx="3950">
                  <c:v>38979</c:v>
                </c:pt>
                <c:pt idx="3951">
                  <c:v>38978</c:v>
                </c:pt>
                <c:pt idx="3952">
                  <c:v>38975</c:v>
                </c:pt>
                <c:pt idx="3953">
                  <c:v>38974</c:v>
                </c:pt>
                <c:pt idx="3954">
                  <c:v>38973</c:v>
                </c:pt>
                <c:pt idx="3955">
                  <c:v>38972</c:v>
                </c:pt>
                <c:pt idx="3956">
                  <c:v>38971</c:v>
                </c:pt>
                <c:pt idx="3957">
                  <c:v>38968</c:v>
                </c:pt>
                <c:pt idx="3958">
                  <c:v>38967</c:v>
                </c:pt>
                <c:pt idx="3959">
                  <c:v>38966</c:v>
                </c:pt>
                <c:pt idx="3960">
                  <c:v>38965</c:v>
                </c:pt>
                <c:pt idx="3961">
                  <c:v>38964</c:v>
                </c:pt>
                <c:pt idx="3962">
                  <c:v>38961</c:v>
                </c:pt>
                <c:pt idx="3963">
                  <c:v>38960</c:v>
                </c:pt>
                <c:pt idx="3964">
                  <c:v>38959</c:v>
                </c:pt>
                <c:pt idx="3965">
                  <c:v>38958</c:v>
                </c:pt>
                <c:pt idx="3966">
                  <c:v>38957</c:v>
                </c:pt>
                <c:pt idx="3967">
                  <c:v>38954</c:v>
                </c:pt>
                <c:pt idx="3968">
                  <c:v>38953</c:v>
                </c:pt>
                <c:pt idx="3969">
                  <c:v>38952</c:v>
                </c:pt>
                <c:pt idx="3970">
                  <c:v>38951</c:v>
                </c:pt>
                <c:pt idx="3971">
                  <c:v>38950</c:v>
                </c:pt>
                <c:pt idx="3972">
                  <c:v>38947</c:v>
                </c:pt>
                <c:pt idx="3973">
                  <c:v>38946</c:v>
                </c:pt>
                <c:pt idx="3974">
                  <c:v>38945</c:v>
                </c:pt>
                <c:pt idx="3975">
                  <c:v>38944</c:v>
                </c:pt>
                <c:pt idx="3976">
                  <c:v>38943</c:v>
                </c:pt>
                <c:pt idx="3977">
                  <c:v>38940</c:v>
                </c:pt>
                <c:pt idx="3978">
                  <c:v>38939</c:v>
                </c:pt>
                <c:pt idx="3979">
                  <c:v>38938</c:v>
                </c:pt>
                <c:pt idx="3980">
                  <c:v>38937</c:v>
                </c:pt>
                <c:pt idx="3981">
                  <c:v>38936</c:v>
                </c:pt>
                <c:pt idx="3982">
                  <c:v>38933</c:v>
                </c:pt>
                <c:pt idx="3983">
                  <c:v>38932</c:v>
                </c:pt>
                <c:pt idx="3984">
                  <c:v>38931</c:v>
                </c:pt>
                <c:pt idx="3985">
                  <c:v>38930</c:v>
                </c:pt>
                <c:pt idx="3986">
                  <c:v>38929</c:v>
                </c:pt>
                <c:pt idx="3987">
                  <c:v>38926</c:v>
                </c:pt>
                <c:pt idx="3988">
                  <c:v>38925</c:v>
                </c:pt>
                <c:pt idx="3989">
                  <c:v>38924</c:v>
                </c:pt>
                <c:pt idx="3990">
                  <c:v>38923</c:v>
                </c:pt>
                <c:pt idx="3991">
                  <c:v>38922</c:v>
                </c:pt>
                <c:pt idx="3992">
                  <c:v>38919</c:v>
                </c:pt>
                <c:pt idx="3993">
                  <c:v>38918</c:v>
                </c:pt>
                <c:pt idx="3994">
                  <c:v>38917</c:v>
                </c:pt>
                <c:pt idx="3995">
                  <c:v>38916</c:v>
                </c:pt>
                <c:pt idx="3996">
                  <c:v>38915</c:v>
                </c:pt>
                <c:pt idx="3997">
                  <c:v>38912</c:v>
                </c:pt>
                <c:pt idx="3998">
                  <c:v>38911</c:v>
                </c:pt>
                <c:pt idx="3999">
                  <c:v>38910</c:v>
                </c:pt>
                <c:pt idx="4000">
                  <c:v>38909</c:v>
                </c:pt>
                <c:pt idx="4001">
                  <c:v>38908</c:v>
                </c:pt>
                <c:pt idx="4002">
                  <c:v>38905</c:v>
                </c:pt>
                <c:pt idx="4003">
                  <c:v>38904</c:v>
                </c:pt>
                <c:pt idx="4004">
                  <c:v>38903</c:v>
                </c:pt>
                <c:pt idx="4005">
                  <c:v>38902</c:v>
                </c:pt>
                <c:pt idx="4006">
                  <c:v>38901</c:v>
                </c:pt>
                <c:pt idx="4007">
                  <c:v>38898</c:v>
                </c:pt>
                <c:pt idx="4008">
                  <c:v>38897</c:v>
                </c:pt>
                <c:pt idx="4009">
                  <c:v>38896</c:v>
                </c:pt>
                <c:pt idx="4010">
                  <c:v>38895</c:v>
                </c:pt>
                <c:pt idx="4011">
                  <c:v>38894</c:v>
                </c:pt>
                <c:pt idx="4012">
                  <c:v>38891</c:v>
                </c:pt>
                <c:pt idx="4013">
                  <c:v>38890</c:v>
                </c:pt>
                <c:pt idx="4014">
                  <c:v>38889</c:v>
                </c:pt>
                <c:pt idx="4015">
                  <c:v>38888</c:v>
                </c:pt>
                <c:pt idx="4016">
                  <c:v>38887</c:v>
                </c:pt>
                <c:pt idx="4017">
                  <c:v>38884</c:v>
                </c:pt>
                <c:pt idx="4018">
                  <c:v>38883</c:v>
                </c:pt>
                <c:pt idx="4019">
                  <c:v>38882</c:v>
                </c:pt>
                <c:pt idx="4020">
                  <c:v>38881</c:v>
                </c:pt>
                <c:pt idx="4021">
                  <c:v>38880</c:v>
                </c:pt>
                <c:pt idx="4022">
                  <c:v>38877</c:v>
                </c:pt>
                <c:pt idx="4023">
                  <c:v>38876</c:v>
                </c:pt>
                <c:pt idx="4024">
                  <c:v>38875</c:v>
                </c:pt>
                <c:pt idx="4025">
                  <c:v>38874</c:v>
                </c:pt>
                <c:pt idx="4026">
                  <c:v>38873</c:v>
                </c:pt>
                <c:pt idx="4027">
                  <c:v>38870</c:v>
                </c:pt>
                <c:pt idx="4028">
                  <c:v>38869</c:v>
                </c:pt>
                <c:pt idx="4029">
                  <c:v>38868</c:v>
                </c:pt>
                <c:pt idx="4030">
                  <c:v>38867</c:v>
                </c:pt>
                <c:pt idx="4031">
                  <c:v>38866</c:v>
                </c:pt>
                <c:pt idx="4032">
                  <c:v>38863</c:v>
                </c:pt>
                <c:pt idx="4033">
                  <c:v>38862</c:v>
                </c:pt>
                <c:pt idx="4034">
                  <c:v>38861</c:v>
                </c:pt>
                <c:pt idx="4035">
                  <c:v>38860</c:v>
                </c:pt>
                <c:pt idx="4036">
                  <c:v>38859</c:v>
                </c:pt>
                <c:pt idx="4037">
                  <c:v>38856</c:v>
                </c:pt>
                <c:pt idx="4038">
                  <c:v>38855</c:v>
                </c:pt>
                <c:pt idx="4039">
                  <c:v>38854</c:v>
                </c:pt>
                <c:pt idx="4040">
                  <c:v>38853</c:v>
                </c:pt>
                <c:pt idx="4041">
                  <c:v>38852</c:v>
                </c:pt>
                <c:pt idx="4042">
                  <c:v>38849</c:v>
                </c:pt>
                <c:pt idx="4043">
                  <c:v>38848</c:v>
                </c:pt>
                <c:pt idx="4044">
                  <c:v>38847</c:v>
                </c:pt>
                <c:pt idx="4045">
                  <c:v>38846</c:v>
                </c:pt>
                <c:pt idx="4046">
                  <c:v>38845</c:v>
                </c:pt>
                <c:pt idx="4047">
                  <c:v>38842</c:v>
                </c:pt>
                <c:pt idx="4048">
                  <c:v>38841</c:v>
                </c:pt>
                <c:pt idx="4049">
                  <c:v>38840</c:v>
                </c:pt>
                <c:pt idx="4050">
                  <c:v>38839</c:v>
                </c:pt>
                <c:pt idx="4051">
                  <c:v>38838</c:v>
                </c:pt>
                <c:pt idx="4052">
                  <c:v>38835</c:v>
                </c:pt>
                <c:pt idx="4053">
                  <c:v>38834</c:v>
                </c:pt>
                <c:pt idx="4054">
                  <c:v>38833</c:v>
                </c:pt>
                <c:pt idx="4055">
                  <c:v>38832</c:v>
                </c:pt>
                <c:pt idx="4056">
                  <c:v>38831</c:v>
                </c:pt>
                <c:pt idx="4057">
                  <c:v>38828</c:v>
                </c:pt>
                <c:pt idx="4058">
                  <c:v>38827</c:v>
                </c:pt>
                <c:pt idx="4059">
                  <c:v>38826</c:v>
                </c:pt>
                <c:pt idx="4060">
                  <c:v>38825</c:v>
                </c:pt>
                <c:pt idx="4061">
                  <c:v>38824</c:v>
                </c:pt>
                <c:pt idx="4062">
                  <c:v>38820</c:v>
                </c:pt>
                <c:pt idx="4063">
                  <c:v>38819</c:v>
                </c:pt>
                <c:pt idx="4064">
                  <c:v>38818</c:v>
                </c:pt>
                <c:pt idx="4065">
                  <c:v>38817</c:v>
                </c:pt>
                <c:pt idx="4066">
                  <c:v>38814</c:v>
                </c:pt>
                <c:pt idx="4067">
                  <c:v>38813</c:v>
                </c:pt>
                <c:pt idx="4068">
                  <c:v>38812</c:v>
                </c:pt>
                <c:pt idx="4069">
                  <c:v>38811</c:v>
                </c:pt>
                <c:pt idx="4070">
                  <c:v>38810</c:v>
                </c:pt>
                <c:pt idx="4071">
                  <c:v>38807</c:v>
                </c:pt>
                <c:pt idx="4072">
                  <c:v>38806</c:v>
                </c:pt>
                <c:pt idx="4073">
                  <c:v>38805</c:v>
                </c:pt>
                <c:pt idx="4074">
                  <c:v>38804</c:v>
                </c:pt>
                <c:pt idx="4075">
                  <c:v>38803</c:v>
                </c:pt>
                <c:pt idx="4076">
                  <c:v>38800</c:v>
                </c:pt>
                <c:pt idx="4077">
                  <c:v>38799</c:v>
                </c:pt>
                <c:pt idx="4078">
                  <c:v>38798</c:v>
                </c:pt>
                <c:pt idx="4079">
                  <c:v>38797</c:v>
                </c:pt>
                <c:pt idx="4080">
                  <c:v>38796</c:v>
                </c:pt>
                <c:pt idx="4081">
                  <c:v>38793</c:v>
                </c:pt>
                <c:pt idx="4082">
                  <c:v>38792</c:v>
                </c:pt>
                <c:pt idx="4083">
                  <c:v>38791</c:v>
                </c:pt>
                <c:pt idx="4084">
                  <c:v>38790</c:v>
                </c:pt>
                <c:pt idx="4085">
                  <c:v>38789</c:v>
                </c:pt>
                <c:pt idx="4086">
                  <c:v>38786</c:v>
                </c:pt>
                <c:pt idx="4087">
                  <c:v>38785</c:v>
                </c:pt>
                <c:pt idx="4088">
                  <c:v>38784</c:v>
                </c:pt>
                <c:pt idx="4089">
                  <c:v>38783</c:v>
                </c:pt>
                <c:pt idx="4090">
                  <c:v>38782</c:v>
                </c:pt>
                <c:pt idx="4091">
                  <c:v>38779</c:v>
                </c:pt>
                <c:pt idx="4092">
                  <c:v>38778</c:v>
                </c:pt>
                <c:pt idx="4093">
                  <c:v>38777</c:v>
                </c:pt>
                <c:pt idx="4094">
                  <c:v>38776</c:v>
                </c:pt>
                <c:pt idx="4095">
                  <c:v>38775</c:v>
                </c:pt>
                <c:pt idx="4096">
                  <c:v>38772</c:v>
                </c:pt>
                <c:pt idx="4097">
                  <c:v>38771</c:v>
                </c:pt>
                <c:pt idx="4098">
                  <c:v>38770</c:v>
                </c:pt>
                <c:pt idx="4099">
                  <c:v>38769</c:v>
                </c:pt>
                <c:pt idx="4100">
                  <c:v>38768</c:v>
                </c:pt>
                <c:pt idx="4101">
                  <c:v>38765</c:v>
                </c:pt>
                <c:pt idx="4102">
                  <c:v>38764</c:v>
                </c:pt>
                <c:pt idx="4103">
                  <c:v>38763</c:v>
                </c:pt>
                <c:pt idx="4104">
                  <c:v>38762</c:v>
                </c:pt>
                <c:pt idx="4105">
                  <c:v>38761</c:v>
                </c:pt>
                <c:pt idx="4106">
                  <c:v>38758</c:v>
                </c:pt>
                <c:pt idx="4107">
                  <c:v>38757</c:v>
                </c:pt>
                <c:pt idx="4108">
                  <c:v>38756</c:v>
                </c:pt>
                <c:pt idx="4109">
                  <c:v>38755</c:v>
                </c:pt>
                <c:pt idx="4110">
                  <c:v>38754</c:v>
                </c:pt>
                <c:pt idx="4111">
                  <c:v>38751</c:v>
                </c:pt>
                <c:pt idx="4112">
                  <c:v>38750</c:v>
                </c:pt>
                <c:pt idx="4113">
                  <c:v>38749</c:v>
                </c:pt>
                <c:pt idx="4114">
                  <c:v>38748</c:v>
                </c:pt>
                <c:pt idx="4115">
                  <c:v>38747</c:v>
                </c:pt>
                <c:pt idx="4116">
                  <c:v>38744</c:v>
                </c:pt>
                <c:pt idx="4117">
                  <c:v>38743</c:v>
                </c:pt>
                <c:pt idx="4118">
                  <c:v>38742</c:v>
                </c:pt>
                <c:pt idx="4119">
                  <c:v>38741</c:v>
                </c:pt>
                <c:pt idx="4120">
                  <c:v>38740</c:v>
                </c:pt>
                <c:pt idx="4121">
                  <c:v>38737</c:v>
                </c:pt>
                <c:pt idx="4122">
                  <c:v>38736</c:v>
                </c:pt>
                <c:pt idx="4123">
                  <c:v>38735</c:v>
                </c:pt>
                <c:pt idx="4124">
                  <c:v>38734</c:v>
                </c:pt>
                <c:pt idx="4125">
                  <c:v>38733</c:v>
                </c:pt>
                <c:pt idx="4126">
                  <c:v>38730</c:v>
                </c:pt>
                <c:pt idx="4127">
                  <c:v>38729</c:v>
                </c:pt>
                <c:pt idx="4128">
                  <c:v>38728</c:v>
                </c:pt>
                <c:pt idx="4129">
                  <c:v>38727</c:v>
                </c:pt>
                <c:pt idx="4130">
                  <c:v>38726</c:v>
                </c:pt>
                <c:pt idx="4131">
                  <c:v>38723</c:v>
                </c:pt>
                <c:pt idx="4132">
                  <c:v>38722</c:v>
                </c:pt>
                <c:pt idx="4133">
                  <c:v>38721</c:v>
                </c:pt>
                <c:pt idx="4134">
                  <c:v>38720</c:v>
                </c:pt>
                <c:pt idx="4135">
                  <c:v>38719</c:v>
                </c:pt>
                <c:pt idx="4136">
                  <c:v>38716</c:v>
                </c:pt>
                <c:pt idx="4137">
                  <c:v>38715</c:v>
                </c:pt>
                <c:pt idx="4138">
                  <c:v>38714</c:v>
                </c:pt>
                <c:pt idx="4139">
                  <c:v>38713</c:v>
                </c:pt>
                <c:pt idx="4140">
                  <c:v>38712</c:v>
                </c:pt>
                <c:pt idx="4141">
                  <c:v>38709</c:v>
                </c:pt>
                <c:pt idx="4142">
                  <c:v>38708</c:v>
                </c:pt>
                <c:pt idx="4143">
                  <c:v>38707</c:v>
                </c:pt>
                <c:pt idx="4144">
                  <c:v>38706</c:v>
                </c:pt>
                <c:pt idx="4145">
                  <c:v>38705</c:v>
                </c:pt>
                <c:pt idx="4146">
                  <c:v>38702</c:v>
                </c:pt>
                <c:pt idx="4147">
                  <c:v>38701</c:v>
                </c:pt>
                <c:pt idx="4148">
                  <c:v>38700</c:v>
                </c:pt>
                <c:pt idx="4149">
                  <c:v>38699</c:v>
                </c:pt>
                <c:pt idx="4150">
                  <c:v>38698</c:v>
                </c:pt>
                <c:pt idx="4151">
                  <c:v>38695</c:v>
                </c:pt>
                <c:pt idx="4152">
                  <c:v>38694</c:v>
                </c:pt>
                <c:pt idx="4153">
                  <c:v>38693</c:v>
                </c:pt>
                <c:pt idx="4154">
                  <c:v>38692</c:v>
                </c:pt>
                <c:pt idx="4155">
                  <c:v>38691</c:v>
                </c:pt>
                <c:pt idx="4156">
                  <c:v>38688</c:v>
                </c:pt>
                <c:pt idx="4157">
                  <c:v>38687</c:v>
                </c:pt>
                <c:pt idx="4158">
                  <c:v>38686</c:v>
                </c:pt>
                <c:pt idx="4159">
                  <c:v>38685</c:v>
                </c:pt>
                <c:pt idx="4160">
                  <c:v>38684</c:v>
                </c:pt>
                <c:pt idx="4161">
                  <c:v>38681</c:v>
                </c:pt>
                <c:pt idx="4162">
                  <c:v>38680</c:v>
                </c:pt>
                <c:pt idx="4163">
                  <c:v>38679</c:v>
                </c:pt>
                <c:pt idx="4164">
                  <c:v>38678</c:v>
                </c:pt>
                <c:pt idx="4165">
                  <c:v>38677</c:v>
                </c:pt>
                <c:pt idx="4166">
                  <c:v>38674</c:v>
                </c:pt>
                <c:pt idx="4167">
                  <c:v>38673</c:v>
                </c:pt>
                <c:pt idx="4168">
                  <c:v>38672</c:v>
                </c:pt>
                <c:pt idx="4169">
                  <c:v>38671</c:v>
                </c:pt>
                <c:pt idx="4170">
                  <c:v>38670</c:v>
                </c:pt>
                <c:pt idx="4171">
                  <c:v>38667</c:v>
                </c:pt>
                <c:pt idx="4172">
                  <c:v>38666</c:v>
                </c:pt>
                <c:pt idx="4173">
                  <c:v>38665</c:v>
                </c:pt>
                <c:pt idx="4174">
                  <c:v>38664</c:v>
                </c:pt>
                <c:pt idx="4175">
                  <c:v>38663</c:v>
                </c:pt>
                <c:pt idx="4176">
                  <c:v>38660</c:v>
                </c:pt>
                <c:pt idx="4177">
                  <c:v>38659</c:v>
                </c:pt>
                <c:pt idx="4178">
                  <c:v>38658</c:v>
                </c:pt>
                <c:pt idx="4179">
                  <c:v>38657</c:v>
                </c:pt>
                <c:pt idx="4180">
                  <c:v>38656</c:v>
                </c:pt>
                <c:pt idx="4181">
                  <c:v>38653</c:v>
                </c:pt>
                <c:pt idx="4182">
                  <c:v>38652</c:v>
                </c:pt>
                <c:pt idx="4183">
                  <c:v>38651</c:v>
                </c:pt>
                <c:pt idx="4184">
                  <c:v>38650</c:v>
                </c:pt>
                <c:pt idx="4185">
                  <c:v>38649</c:v>
                </c:pt>
                <c:pt idx="4186">
                  <c:v>38646</c:v>
                </c:pt>
                <c:pt idx="4187">
                  <c:v>38645</c:v>
                </c:pt>
                <c:pt idx="4188">
                  <c:v>38644</c:v>
                </c:pt>
                <c:pt idx="4189">
                  <c:v>38643</c:v>
                </c:pt>
                <c:pt idx="4190">
                  <c:v>38642</c:v>
                </c:pt>
                <c:pt idx="4191">
                  <c:v>38639</c:v>
                </c:pt>
                <c:pt idx="4192">
                  <c:v>38638</c:v>
                </c:pt>
                <c:pt idx="4193">
                  <c:v>38637</c:v>
                </c:pt>
                <c:pt idx="4194">
                  <c:v>38636</c:v>
                </c:pt>
                <c:pt idx="4195">
                  <c:v>38635</c:v>
                </c:pt>
                <c:pt idx="4196">
                  <c:v>38632</c:v>
                </c:pt>
                <c:pt idx="4197">
                  <c:v>38631</c:v>
                </c:pt>
                <c:pt idx="4198">
                  <c:v>38630</c:v>
                </c:pt>
                <c:pt idx="4199">
                  <c:v>38629</c:v>
                </c:pt>
                <c:pt idx="4200">
                  <c:v>38628</c:v>
                </c:pt>
                <c:pt idx="4201">
                  <c:v>38625</c:v>
                </c:pt>
                <c:pt idx="4202">
                  <c:v>38624</c:v>
                </c:pt>
                <c:pt idx="4203">
                  <c:v>38623</c:v>
                </c:pt>
                <c:pt idx="4204">
                  <c:v>38622</c:v>
                </c:pt>
                <c:pt idx="4205">
                  <c:v>38621</c:v>
                </c:pt>
                <c:pt idx="4206">
                  <c:v>38618</c:v>
                </c:pt>
                <c:pt idx="4207">
                  <c:v>38617</c:v>
                </c:pt>
                <c:pt idx="4208">
                  <c:v>38616</c:v>
                </c:pt>
                <c:pt idx="4209">
                  <c:v>38615</c:v>
                </c:pt>
                <c:pt idx="4210">
                  <c:v>38614</c:v>
                </c:pt>
                <c:pt idx="4211">
                  <c:v>38611</c:v>
                </c:pt>
                <c:pt idx="4212">
                  <c:v>38610</c:v>
                </c:pt>
                <c:pt idx="4213">
                  <c:v>38609</c:v>
                </c:pt>
                <c:pt idx="4214">
                  <c:v>38608</c:v>
                </c:pt>
                <c:pt idx="4215">
                  <c:v>38607</c:v>
                </c:pt>
                <c:pt idx="4216">
                  <c:v>38604</c:v>
                </c:pt>
                <c:pt idx="4217">
                  <c:v>38603</c:v>
                </c:pt>
                <c:pt idx="4218">
                  <c:v>38602</c:v>
                </c:pt>
                <c:pt idx="4219">
                  <c:v>38601</c:v>
                </c:pt>
                <c:pt idx="4220">
                  <c:v>38600</c:v>
                </c:pt>
                <c:pt idx="4221">
                  <c:v>38597</c:v>
                </c:pt>
                <c:pt idx="4222">
                  <c:v>38596</c:v>
                </c:pt>
                <c:pt idx="4223">
                  <c:v>38595</c:v>
                </c:pt>
                <c:pt idx="4224">
                  <c:v>38594</c:v>
                </c:pt>
                <c:pt idx="4225">
                  <c:v>38593</c:v>
                </c:pt>
                <c:pt idx="4226">
                  <c:v>38590</c:v>
                </c:pt>
                <c:pt idx="4227">
                  <c:v>38589</c:v>
                </c:pt>
                <c:pt idx="4228">
                  <c:v>38588</c:v>
                </c:pt>
                <c:pt idx="4229">
                  <c:v>38587</c:v>
                </c:pt>
                <c:pt idx="4230">
                  <c:v>38586</c:v>
                </c:pt>
                <c:pt idx="4231">
                  <c:v>38583</c:v>
                </c:pt>
                <c:pt idx="4232">
                  <c:v>38582</c:v>
                </c:pt>
                <c:pt idx="4233">
                  <c:v>38581</c:v>
                </c:pt>
                <c:pt idx="4234">
                  <c:v>38580</c:v>
                </c:pt>
                <c:pt idx="4235">
                  <c:v>38579</c:v>
                </c:pt>
                <c:pt idx="4236">
                  <c:v>38576</c:v>
                </c:pt>
                <c:pt idx="4237">
                  <c:v>38575</c:v>
                </c:pt>
                <c:pt idx="4238">
                  <c:v>38574</c:v>
                </c:pt>
                <c:pt idx="4239">
                  <c:v>38573</c:v>
                </c:pt>
                <c:pt idx="4240">
                  <c:v>38572</c:v>
                </c:pt>
                <c:pt idx="4241">
                  <c:v>38569</c:v>
                </c:pt>
                <c:pt idx="4242">
                  <c:v>38568</c:v>
                </c:pt>
                <c:pt idx="4243">
                  <c:v>38567</c:v>
                </c:pt>
                <c:pt idx="4244">
                  <c:v>38566</c:v>
                </c:pt>
                <c:pt idx="4245">
                  <c:v>38565</c:v>
                </c:pt>
                <c:pt idx="4246">
                  <c:v>38562</c:v>
                </c:pt>
                <c:pt idx="4247">
                  <c:v>38561</c:v>
                </c:pt>
                <c:pt idx="4248">
                  <c:v>38560</c:v>
                </c:pt>
                <c:pt idx="4249">
                  <c:v>38559</c:v>
                </c:pt>
                <c:pt idx="4250">
                  <c:v>38558</c:v>
                </c:pt>
                <c:pt idx="4251">
                  <c:v>38555</c:v>
                </c:pt>
                <c:pt idx="4252">
                  <c:v>38554</c:v>
                </c:pt>
                <c:pt idx="4253">
                  <c:v>38553</c:v>
                </c:pt>
                <c:pt idx="4254">
                  <c:v>38552</c:v>
                </c:pt>
                <c:pt idx="4255">
                  <c:v>38551</c:v>
                </c:pt>
                <c:pt idx="4256">
                  <c:v>38548</c:v>
                </c:pt>
                <c:pt idx="4257">
                  <c:v>38547</c:v>
                </c:pt>
                <c:pt idx="4258">
                  <c:v>38546</c:v>
                </c:pt>
                <c:pt idx="4259">
                  <c:v>38545</c:v>
                </c:pt>
                <c:pt idx="4260">
                  <c:v>38544</c:v>
                </c:pt>
                <c:pt idx="4261">
                  <c:v>38541</c:v>
                </c:pt>
                <c:pt idx="4262">
                  <c:v>38540</c:v>
                </c:pt>
                <c:pt idx="4263">
                  <c:v>38539</c:v>
                </c:pt>
                <c:pt idx="4264">
                  <c:v>38538</c:v>
                </c:pt>
                <c:pt idx="4265">
                  <c:v>38537</c:v>
                </c:pt>
                <c:pt idx="4266">
                  <c:v>38534</c:v>
                </c:pt>
                <c:pt idx="4267">
                  <c:v>38533</c:v>
                </c:pt>
                <c:pt idx="4268">
                  <c:v>38532</c:v>
                </c:pt>
                <c:pt idx="4269">
                  <c:v>38531</c:v>
                </c:pt>
                <c:pt idx="4270">
                  <c:v>38530</c:v>
                </c:pt>
                <c:pt idx="4271">
                  <c:v>38527</c:v>
                </c:pt>
                <c:pt idx="4272">
                  <c:v>38526</c:v>
                </c:pt>
                <c:pt idx="4273">
                  <c:v>38525</c:v>
                </c:pt>
                <c:pt idx="4274">
                  <c:v>38524</c:v>
                </c:pt>
                <c:pt idx="4275">
                  <c:v>38523</c:v>
                </c:pt>
                <c:pt idx="4276">
                  <c:v>38520</c:v>
                </c:pt>
                <c:pt idx="4277">
                  <c:v>38519</c:v>
                </c:pt>
                <c:pt idx="4278">
                  <c:v>38518</c:v>
                </c:pt>
                <c:pt idx="4279">
                  <c:v>38517</c:v>
                </c:pt>
                <c:pt idx="4280">
                  <c:v>38516</c:v>
                </c:pt>
                <c:pt idx="4281">
                  <c:v>38513</c:v>
                </c:pt>
                <c:pt idx="4282">
                  <c:v>38512</c:v>
                </c:pt>
                <c:pt idx="4283">
                  <c:v>38511</c:v>
                </c:pt>
                <c:pt idx="4284">
                  <c:v>38510</c:v>
                </c:pt>
                <c:pt idx="4285">
                  <c:v>38509</c:v>
                </c:pt>
                <c:pt idx="4286">
                  <c:v>38506</c:v>
                </c:pt>
                <c:pt idx="4287">
                  <c:v>38505</c:v>
                </c:pt>
                <c:pt idx="4288">
                  <c:v>38504</c:v>
                </c:pt>
                <c:pt idx="4289">
                  <c:v>38503</c:v>
                </c:pt>
                <c:pt idx="4290">
                  <c:v>38502</c:v>
                </c:pt>
                <c:pt idx="4291">
                  <c:v>38499</c:v>
                </c:pt>
                <c:pt idx="4292">
                  <c:v>38498</c:v>
                </c:pt>
                <c:pt idx="4293">
                  <c:v>38497</c:v>
                </c:pt>
                <c:pt idx="4294">
                  <c:v>38496</c:v>
                </c:pt>
                <c:pt idx="4295">
                  <c:v>38495</c:v>
                </c:pt>
                <c:pt idx="4296">
                  <c:v>38492</c:v>
                </c:pt>
                <c:pt idx="4297">
                  <c:v>38491</c:v>
                </c:pt>
                <c:pt idx="4298">
                  <c:v>38490</c:v>
                </c:pt>
                <c:pt idx="4299">
                  <c:v>38489</c:v>
                </c:pt>
                <c:pt idx="4300">
                  <c:v>38488</c:v>
                </c:pt>
                <c:pt idx="4301">
                  <c:v>38485</c:v>
                </c:pt>
                <c:pt idx="4302">
                  <c:v>38484</c:v>
                </c:pt>
                <c:pt idx="4303">
                  <c:v>38483</c:v>
                </c:pt>
                <c:pt idx="4304">
                  <c:v>38482</c:v>
                </c:pt>
                <c:pt idx="4305">
                  <c:v>38481</c:v>
                </c:pt>
                <c:pt idx="4306">
                  <c:v>38478</c:v>
                </c:pt>
                <c:pt idx="4307">
                  <c:v>38477</c:v>
                </c:pt>
                <c:pt idx="4308">
                  <c:v>38476</c:v>
                </c:pt>
                <c:pt idx="4309">
                  <c:v>38475</c:v>
                </c:pt>
                <c:pt idx="4310">
                  <c:v>38474</c:v>
                </c:pt>
                <c:pt idx="4311">
                  <c:v>38471</c:v>
                </c:pt>
                <c:pt idx="4312">
                  <c:v>38470</c:v>
                </c:pt>
                <c:pt idx="4313">
                  <c:v>38469</c:v>
                </c:pt>
                <c:pt idx="4314">
                  <c:v>38468</c:v>
                </c:pt>
                <c:pt idx="4315">
                  <c:v>38467</c:v>
                </c:pt>
                <c:pt idx="4316">
                  <c:v>38464</c:v>
                </c:pt>
                <c:pt idx="4317">
                  <c:v>38463</c:v>
                </c:pt>
                <c:pt idx="4318">
                  <c:v>38462</c:v>
                </c:pt>
                <c:pt idx="4319">
                  <c:v>38461</c:v>
                </c:pt>
                <c:pt idx="4320">
                  <c:v>38460</c:v>
                </c:pt>
                <c:pt idx="4321">
                  <c:v>38457</c:v>
                </c:pt>
                <c:pt idx="4322">
                  <c:v>38456</c:v>
                </c:pt>
                <c:pt idx="4323">
                  <c:v>38455</c:v>
                </c:pt>
                <c:pt idx="4324">
                  <c:v>38454</c:v>
                </c:pt>
                <c:pt idx="4325">
                  <c:v>38453</c:v>
                </c:pt>
                <c:pt idx="4326">
                  <c:v>38450</c:v>
                </c:pt>
                <c:pt idx="4327">
                  <c:v>38449</c:v>
                </c:pt>
                <c:pt idx="4328">
                  <c:v>38448</c:v>
                </c:pt>
                <c:pt idx="4329">
                  <c:v>38447</c:v>
                </c:pt>
                <c:pt idx="4330">
                  <c:v>38446</c:v>
                </c:pt>
                <c:pt idx="4331">
                  <c:v>38443</c:v>
                </c:pt>
                <c:pt idx="4332">
                  <c:v>38442</c:v>
                </c:pt>
                <c:pt idx="4333">
                  <c:v>38441</c:v>
                </c:pt>
                <c:pt idx="4334">
                  <c:v>38440</c:v>
                </c:pt>
                <c:pt idx="4335">
                  <c:v>38439</c:v>
                </c:pt>
                <c:pt idx="4336">
                  <c:v>38435</c:v>
                </c:pt>
                <c:pt idx="4337">
                  <c:v>38434</c:v>
                </c:pt>
                <c:pt idx="4338">
                  <c:v>38433</c:v>
                </c:pt>
                <c:pt idx="4339">
                  <c:v>38432</c:v>
                </c:pt>
                <c:pt idx="4340">
                  <c:v>38429</c:v>
                </c:pt>
                <c:pt idx="4341">
                  <c:v>38428</c:v>
                </c:pt>
                <c:pt idx="4342">
                  <c:v>38427</c:v>
                </c:pt>
                <c:pt idx="4343">
                  <c:v>38426</c:v>
                </c:pt>
                <c:pt idx="4344">
                  <c:v>38425</c:v>
                </c:pt>
                <c:pt idx="4345">
                  <c:v>38422</c:v>
                </c:pt>
                <c:pt idx="4346">
                  <c:v>38421</c:v>
                </c:pt>
                <c:pt idx="4347">
                  <c:v>38420</c:v>
                </c:pt>
                <c:pt idx="4348">
                  <c:v>38419</c:v>
                </c:pt>
                <c:pt idx="4349">
                  <c:v>38418</c:v>
                </c:pt>
                <c:pt idx="4350">
                  <c:v>38415</c:v>
                </c:pt>
                <c:pt idx="4351">
                  <c:v>38414</c:v>
                </c:pt>
                <c:pt idx="4352">
                  <c:v>38413</c:v>
                </c:pt>
                <c:pt idx="4353">
                  <c:v>38412</c:v>
                </c:pt>
                <c:pt idx="4354">
                  <c:v>38411</c:v>
                </c:pt>
                <c:pt idx="4355">
                  <c:v>38408</c:v>
                </c:pt>
                <c:pt idx="4356">
                  <c:v>38407</c:v>
                </c:pt>
                <c:pt idx="4357">
                  <c:v>38406</c:v>
                </c:pt>
                <c:pt idx="4358">
                  <c:v>38405</c:v>
                </c:pt>
                <c:pt idx="4359">
                  <c:v>38404</c:v>
                </c:pt>
                <c:pt idx="4360">
                  <c:v>38401</c:v>
                </c:pt>
                <c:pt idx="4361">
                  <c:v>38400</c:v>
                </c:pt>
                <c:pt idx="4362">
                  <c:v>38399</c:v>
                </c:pt>
                <c:pt idx="4363">
                  <c:v>38398</c:v>
                </c:pt>
                <c:pt idx="4364">
                  <c:v>38397</c:v>
                </c:pt>
                <c:pt idx="4365">
                  <c:v>38394</c:v>
                </c:pt>
                <c:pt idx="4366">
                  <c:v>38393</c:v>
                </c:pt>
                <c:pt idx="4367">
                  <c:v>38392</c:v>
                </c:pt>
                <c:pt idx="4368">
                  <c:v>38391</c:v>
                </c:pt>
                <c:pt idx="4369">
                  <c:v>38390</c:v>
                </c:pt>
                <c:pt idx="4370">
                  <c:v>38387</c:v>
                </c:pt>
                <c:pt idx="4371">
                  <c:v>38386</c:v>
                </c:pt>
                <c:pt idx="4372">
                  <c:v>38385</c:v>
                </c:pt>
                <c:pt idx="4373">
                  <c:v>38384</c:v>
                </c:pt>
                <c:pt idx="4374">
                  <c:v>38383</c:v>
                </c:pt>
                <c:pt idx="4375">
                  <c:v>38380</c:v>
                </c:pt>
                <c:pt idx="4376">
                  <c:v>38379</c:v>
                </c:pt>
                <c:pt idx="4377">
                  <c:v>38378</c:v>
                </c:pt>
                <c:pt idx="4378">
                  <c:v>38377</c:v>
                </c:pt>
                <c:pt idx="4379">
                  <c:v>38376</c:v>
                </c:pt>
                <c:pt idx="4380">
                  <c:v>38373</c:v>
                </c:pt>
                <c:pt idx="4381">
                  <c:v>38372</c:v>
                </c:pt>
                <c:pt idx="4382">
                  <c:v>38371</c:v>
                </c:pt>
                <c:pt idx="4383">
                  <c:v>38370</c:v>
                </c:pt>
                <c:pt idx="4384">
                  <c:v>38369</c:v>
                </c:pt>
                <c:pt idx="4385">
                  <c:v>38366</c:v>
                </c:pt>
                <c:pt idx="4386">
                  <c:v>38365</c:v>
                </c:pt>
                <c:pt idx="4387">
                  <c:v>38364</c:v>
                </c:pt>
                <c:pt idx="4388">
                  <c:v>38363</c:v>
                </c:pt>
                <c:pt idx="4389">
                  <c:v>38362</c:v>
                </c:pt>
                <c:pt idx="4390">
                  <c:v>38359</c:v>
                </c:pt>
                <c:pt idx="4391">
                  <c:v>38358</c:v>
                </c:pt>
                <c:pt idx="4392">
                  <c:v>38357</c:v>
                </c:pt>
                <c:pt idx="4393">
                  <c:v>38356</c:v>
                </c:pt>
                <c:pt idx="4394">
                  <c:v>38355</c:v>
                </c:pt>
                <c:pt idx="4395">
                  <c:v>38352</c:v>
                </c:pt>
                <c:pt idx="4396">
                  <c:v>38351</c:v>
                </c:pt>
                <c:pt idx="4397">
                  <c:v>38350</c:v>
                </c:pt>
                <c:pt idx="4398">
                  <c:v>38349</c:v>
                </c:pt>
                <c:pt idx="4399">
                  <c:v>38348</c:v>
                </c:pt>
                <c:pt idx="4400">
                  <c:v>38345</c:v>
                </c:pt>
                <c:pt idx="4401">
                  <c:v>38344</c:v>
                </c:pt>
                <c:pt idx="4402">
                  <c:v>38343</c:v>
                </c:pt>
                <c:pt idx="4403">
                  <c:v>38342</c:v>
                </c:pt>
                <c:pt idx="4404">
                  <c:v>38341</c:v>
                </c:pt>
                <c:pt idx="4405">
                  <c:v>38338</c:v>
                </c:pt>
                <c:pt idx="4406">
                  <c:v>38337</c:v>
                </c:pt>
                <c:pt idx="4407">
                  <c:v>38336</c:v>
                </c:pt>
                <c:pt idx="4408">
                  <c:v>38335</c:v>
                </c:pt>
                <c:pt idx="4409">
                  <c:v>38334</c:v>
                </c:pt>
                <c:pt idx="4410">
                  <c:v>38331</c:v>
                </c:pt>
                <c:pt idx="4411">
                  <c:v>38330</c:v>
                </c:pt>
                <c:pt idx="4412">
                  <c:v>38329</c:v>
                </c:pt>
                <c:pt idx="4413">
                  <c:v>38328</c:v>
                </c:pt>
                <c:pt idx="4414">
                  <c:v>38327</c:v>
                </c:pt>
                <c:pt idx="4415">
                  <c:v>38324</c:v>
                </c:pt>
                <c:pt idx="4416">
                  <c:v>38323</c:v>
                </c:pt>
                <c:pt idx="4417">
                  <c:v>38322</c:v>
                </c:pt>
                <c:pt idx="4418">
                  <c:v>38321</c:v>
                </c:pt>
                <c:pt idx="4419">
                  <c:v>38320</c:v>
                </c:pt>
                <c:pt idx="4420">
                  <c:v>38317</c:v>
                </c:pt>
                <c:pt idx="4421">
                  <c:v>38316</c:v>
                </c:pt>
                <c:pt idx="4422">
                  <c:v>38315</c:v>
                </c:pt>
                <c:pt idx="4423">
                  <c:v>38314</c:v>
                </c:pt>
                <c:pt idx="4424">
                  <c:v>38313</c:v>
                </c:pt>
                <c:pt idx="4425">
                  <c:v>38310</c:v>
                </c:pt>
                <c:pt idx="4426">
                  <c:v>38309</c:v>
                </c:pt>
                <c:pt idx="4427">
                  <c:v>38308</c:v>
                </c:pt>
                <c:pt idx="4428">
                  <c:v>38307</c:v>
                </c:pt>
                <c:pt idx="4429">
                  <c:v>38306</c:v>
                </c:pt>
                <c:pt idx="4430">
                  <c:v>38303</c:v>
                </c:pt>
                <c:pt idx="4431">
                  <c:v>38302</c:v>
                </c:pt>
                <c:pt idx="4432">
                  <c:v>38301</c:v>
                </c:pt>
                <c:pt idx="4433">
                  <c:v>38300</c:v>
                </c:pt>
                <c:pt idx="4434">
                  <c:v>38299</c:v>
                </c:pt>
                <c:pt idx="4435">
                  <c:v>38296</c:v>
                </c:pt>
                <c:pt idx="4436">
                  <c:v>38295</c:v>
                </c:pt>
                <c:pt idx="4437">
                  <c:v>38294</c:v>
                </c:pt>
                <c:pt idx="4438">
                  <c:v>38293</c:v>
                </c:pt>
                <c:pt idx="4439">
                  <c:v>38292</c:v>
                </c:pt>
                <c:pt idx="4440">
                  <c:v>38289</c:v>
                </c:pt>
                <c:pt idx="4441">
                  <c:v>38288</c:v>
                </c:pt>
                <c:pt idx="4442">
                  <c:v>38287</c:v>
                </c:pt>
                <c:pt idx="4443">
                  <c:v>38286</c:v>
                </c:pt>
                <c:pt idx="4444">
                  <c:v>38285</c:v>
                </c:pt>
                <c:pt idx="4445">
                  <c:v>38282</c:v>
                </c:pt>
                <c:pt idx="4446">
                  <c:v>38281</c:v>
                </c:pt>
                <c:pt idx="4447">
                  <c:v>38280</c:v>
                </c:pt>
                <c:pt idx="4448">
                  <c:v>38279</c:v>
                </c:pt>
                <c:pt idx="4449">
                  <c:v>38278</c:v>
                </c:pt>
                <c:pt idx="4450">
                  <c:v>38275</c:v>
                </c:pt>
                <c:pt idx="4451">
                  <c:v>38274</c:v>
                </c:pt>
                <c:pt idx="4452">
                  <c:v>38273</c:v>
                </c:pt>
                <c:pt idx="4453">
                  <c:v>38272</c:v>
                </c:pt>
                <c:pt idx="4454">
                  <c:v>38271</c:v>
                </c:pt>
                <c:pt idx="4455">
                  <c:v>38268</c:v>
                </c:pt>
                <c:pt idx="4456">
                  <c:v>38267</c:v>
                </c:pt>
                <c:pt idx="4457">
                  <c:v>38266</c:v>
                </c:pt>
                <c:pt idx="4458">
                  <c:v>38265</c:v>
                </c:pt>
                <c:pt idx="4459">
                  <c:v>38264</c:v>
                </c:pt>
                <c:pt idx="4460">
                  <c:v>38261</c:v>
                </c:pt>
                <c:pt idx="4461">
                  <c:v>38260</c:v>
                </c:pt>
                <c:pt idx="4462">
                  <c:v>38259</c:v>
                </c:pt>
                <c:pt idx="4463">
                  <c:v>38258</c:v>
                </c:pt>
                <c:pt idx="4464">
                  <c:v>38257</c:v>
                </c:pt>
                <c:pt idx="4465">
                  <c:v>38254</c:v>
                </c:pt>
                <c:pt idx="4466">
                  <c:v>38253</c:v>
                </c:pt>
                <c:pt idx="4467">
                  <c:v>38252</c:v>
                </c:pt>
                <c:pt idx="4468">
                  <c:v>38251</c:v>
                </c:pt>
                <c:pt idx="4469">
                  <c:v>38250</c:v>
                </c:pt>
                <c:pt idx="4470">
                  <c:v>38247</c:v>
                </c:pt>
                <c:pt idx="4471">
                  <c:v>38246</c:v>
                </c:pt>
                <c:pt idx="4472">
                  <c:v>38245</c:v>
                </c:pt>
                <c:pt idx="4473">
                  <c:v>38244</c:v>
                </c:pt>
                <c:pt idx="4474">
                  <c:v>38243</c:v>
                </c:pt>
                <c:pt idx="4475">
                  <c:v>38240</c:v>
                </c:pt>
                <c:pt idx="4476">
                  <c:v>38239</c:v>
                </c:pt>
                <c:pt idx="4477">
                  <c:v>38238</c:v>
                </c:pt>
                <c:pt idx="4478">
                  <c:v>38237</c:v>
                </c:pt>
                <c:pt idx="4479">
                  <c:v>38236</c:v>
                </c:pt>
                <c:pt idx="4480">
                  <c:v>38233</c:v>
                </c:pt>
                <c:pt idx="4481">
                  <c:v>38232</c:v>
                </c:pt>
                <c:pt idx="4482">
                  <c:v>38231</c:v>
                </c:pt>
                <c:pt idx="4483">
                  <c:v>38230</c:v>
                </c:pt>
                <c:pt idx="4484">
                  <c:v>38229</c:v>
                </c:pt>
                <c:pt idx="4485">
                  <c:v>38226</c:v>
                </c:pt>
                <c:pt idx="4486">
                  <c:v>38225</c:v>
                </c:pt>
                <c:pt idx="4487">
                  <c:v>38224</c:v>
                </c:pt>
                <c:pt idx="4488">
                  <c:v>38223</c:v>
                </c:pt>
                <c:pt idx="4489">
                  <c:v>38222</c:v>
                </c:pt>
                <c:pt idx="4490">
                  <c:v>38219</c:v>
                </c:pt>
                <c:pt idx="4491">
                  <c:v>38218</c:v>
                </c:pt>
                <c:pt idx="4492">
                  <c:v>38217</c:v>
                </c:pt>
                <c:pt idx="4493">
                  <c:v>38216</c:v>
                </c:pt>
                <c:pt idx="4494">
                  <c:v>38215</c:v>
                </c:pt>
                <c:pt idx="4495">
                  <c:v>38212</c:v>
                </c:pt>
                <c:pt idx="4496">
                  <c:v>38211</c:v>
                </c:pt>
                <c:pt idx="4497">
                  <c:v>38210</c:v>
                </c:pt>
                <c:pt idx="4498">
                  <c:v>38209</c:v>
                </c:pt>
                <c:pt idx="4499">
                  <c:v>38208</c:v>
                </c:pt>
                <c:pt idx="4500">
                  <c:v>38205</c:v>
                </c:pt>
                <c:pt idx="4501">
                  <c:v>38204</c:v>
                </c:pt>
                <c:pt idx="4502">
                  <c:v>38203</c:v>
                </c:pt>
                <c:pt idx="4503">
                  <c:v>38202</c:v>
                </c:pt>
                <c:pt idx="4504">
                  <c:v>38201</c:v>
                </c:pt>
                <c:pt idx="4505">
                  <c:v>38198</c:v>
                </c:pt>
                <c:pt idx="4506">
                  <c:v>38197</c:v>
                </c:pt>
                <c:pt idx="4507">
                  <c:v>38196</c:v>
                </c:pt>
                <c:pt idx="4508">
                  <c:v>38195</c:v>
                </c:pt>
                <c:pt idx="4509">
                  <c:v>38194</c:v>
                </c:pt>
                <c:pt idx="4510">
                  <c:v>38191</c:v>
                </c:pt>
                <c:pt idx="4511">
                  <c:v>38190</c:v>
                </c:pt>
                <c:pt idx="4512">
                  <c:v>38189</c:v>
                </c:pt>
                <c:pt idx="4513">
                  <c:v>38188</c:v>
                </c:pt>
                <c:pt idx="4514">
                  <c:v>38187</c:v>
                </c:pt>
                <c:pt idx="4515">
                  <c:v>38184</c:v>
                </c:pt>
                <c:pt idx="4516">
                  <c:v>38183</c:v>
                </c:pt>
                <c:pt idx="4517">
                  <c:v>38182</c:v>
                </c:pt>
                <c:pt idx="4518">
                  <c:v>38181</c:v>
                </c:pt>
                <c:pt idx="4519">
                  <c:v>38180</c:v>
                </c:pt>
                <c:pt idx="4520">
                  <c:v>38177</c:v>
                </c:pt>
                <c:pt idx="4521">
                  <c:v>38176</c:v>
                </c:pt>
                <c:pt idx="4522">
                  <c:v>38175</c:v>
                </c:pt>
                <c:pt idx="4523">
                  <c:v>38174</c:v>
                </c:pt>
                <c:pt idx="4524">
                  <c:v>38173</c:v>
                </c:pt>
                <c:pt idx="4525">
                  <c:v>38170</c:v>
                </c:pt>
                <c:pt idx="4526">
                  <c:v>38169</c:v>
                </c:pt>
                <c:pt idx="4527">
                  <c:v>38168</c:v>
                </c:pt>
                <c:pt idx="4528">
                  <c:v>38167</c:v>
                </c:pt>
                <c:pt idx="4529">
                  <c:v>38166</c:v>
                </c:pt>
                <c:pt idx="4530">
                  <c:v>38163</c:v>
                </c:pt>
                <c:pt idx="4531">
                  <c:v>38162</c:v>
                </c:pt>
                <c:pt idx="4532">
                  <c:v>38161</c:v>
                </c:pt>
                <c:pt idx="4533">
                  <c:v>38160</c:v>
                </c:pt>
                <c:pt idx="4534">
                  <c:v>38159</c:v>
                </c:pt>
                <c:pt idx="4535">
                  <c:v>38156</c:v>
                </c:pt>
                <c:pt idx="4536">
                  <c:v>38155</c:v>
                </c:pt>
                <c:pt idx="4537">
                  <c:v>38154</c:v>
                </c:pt>
                <c:pt idx="4538">
                  <c:v>38153</c:v>
                </c:pt>
                <c:pt idx="4539">
                  <c:v>38152</c:v>
                </c:pt>
                <c:pt idx="4540">
                  <c:v>38149</c:v>
                </c:pt>
                <c:pt idx="4541">
                  <c:v>38148</c:v>
                </c:pt>
                <c:pt idx="4542">
                  <c:v>38147</c:v>
                </c:pt>
                <c:pt idx="4543">
                  <c:v>38146</c:v>
                </c:pt>
                <c:pt idx="4544">
                  <c:v>38145</c:v>
                </c:pt>
                <c:pt idx="4545">
                  <c:v>38142</c:v>
                </c:pt>
                <c:pt idx="4546">
                  <c:v>38141</c:v>
                </c:pt>
                <c:pt idx="4547">
                  <c:v>38140</c:v>
                </c:pt>
                <c:pt idx="4548">
                  <c:v>38139</c:v>
                </c:pt>
                <c:pt idx="4549">
                  <c:v>38138</c:v>
                </c:pt>
                <c:pt idx="4550">
                  <c:v>38135</c:v>
                </c:pt>
                <c:pt idx="4551">
                  <c:v>38134</c:v>
                </c:pt>
                <c:pt idx="4552">
                  <c:v>38133</c:v>
                </c:pt>
                <c:pt idx="4553">
                  <c:v>38132</c:v>
                </c:pt>
                <c:pt idx="4554">
                  <c:v>38131</c:v>
                </c:pt>
                <c:pt idx="4555">
                  <c:v>38128</c:v>
                </c:pt>
                <c:pt idx="4556">
                  <c:v>38127</c:v>
                </c:pt>
                <c:pt idx="4557">
                  <c:v>38126</c:v>
                </c:pt>
                <c:pt idx="4558">
                  <c:v>38125</c:v>
                </c:pt>
                <c:pt idx="4559">
                  <c:v>38124</c:v>
                </c:pt>
                <c:pt idx="4560">
                  <c:v>38121</c:v>
                </c:pt>
                <c:pt idx="4561">
                  <c:v>38120</c:v>
                </c:pt>
                <c:pt idx="4562">
                  <c:v>38119</c:v>
                </c:pt>
                <c:pt idx="4563">
                  <c:v>38118</c:v>
                </c:pt>
                <c:pt idx="4564">
                  <c:v>38117</c:v>
                </c:pt>
                <c:pt idx="4565">
                  <c:v>38114</c:v>
                </c:pt>
                <c:pt idx="4566">
                  <c:v>38113</c:v>
                </c:pt>
                <c:pt idx="4567">
                  <c:v>38112</c:v>
                </c:pt>
                <c:pt idx="4568">
                  <c:v>38111</c:v>
                </c:pt>
                <c:pt idx="4569">
                  <c:v>38110</c:v>
                </c:pt>
                <c:pt idx="4570">
                  <c:v>38107</c:v>
                </c:pt>
                <c:pt idx="4571">
                  <c:v>38106</c:v>
                </c:pt>
                <c:pt idx="4572">
                  <c:v>38105</c:v>
                </c:pt>
                <c:pt idx="4573">
                  <c:v>38104</c:v>
                </c:pt>
                <c:pt idx="4574">
                  <c:v>38103</c:v>
                </c:pt>
                <c:pt idx="4575">
                  <c:v>38100</c:v>
                </c:pt>
                <c:pt idx="4576">
                  <c:v>38099</c:v>
                </c:pt>
                <c:pt idx="4577">
                  <c:v>38098</c:v>
                </c:pt>
                <c:pt idx="4578">
                  <c:v>38097</c:v>
                </c:pt>
                <c:pt idx="4579">
                  <c:v>38096</c:v>
                </c:pt>
                <c:pt idx="4580">
                  <c:v>38093</c:v>
                </c:pt>
                <c:pt idx="4581">
                  <c:v>38092</c:v>
                </c:pt>
                <c:pt idx="4582">
                  <c:v>38091</c:v>
                </c:pt>
                <c:pt idx="4583">
                  <c:v>38090</c:v>
                </c:pt>
                <c:pt idx="4584">
                  <c:v>38089</c:v>
                </c:pt>
                <c:pt idx="4585">
                  <c:v>38085</c:v>
                </c:pt>
                <c:pt idx="4586">
                  <c:v>38084</c:v>
                </c:pt>
                <c:pt idx="4587">
                  <c:v>38083</c:v>
                </c:pt>
                <c:pt idx="4588">
                  <c:v>38082</c:v>
                </c:pt>
                <c:pt idx="4589">
                  <c:v>38079</c:v>
                </c:pt>
                <c:pt idx="4590">
                  <c:v>38078</c:v>
                </c:pt>
                <c:pt idx="4591">
                  <c:v>38077</c:v>
                </c:pt>
                <c:pt idx="4592">
                  <c:v>38076</c:v>
                </c:pt>
                <c:pt idx="4593">
                  <c:v>38075</c:v>
                </c:pt>
                <c:pt idx="4594">
                  <c:v>38072</c:v>
                </c:pt>
                <c:pt idx="4595">
                  <c:v>38071</c:v>
                </c:pt>
                <c:pt idx="4596">
                  <c:v>38070</c:v>
                </c:pt>
                <c:pt idx="4597">
                  <c:v>38069</c:v>
                </c:pt>
                <c:pt idx="4598">
                  <c:v>38068</c:v>
                </c:pt>
                <c:pt idx="4599">
                  <c:v>38065</c:v>
                </c:pt>
                <c:pt idx="4600">
                  <c:v>38064</c:v>
                </c:pt>
                <c:pt idx="4601">
                  <c:v>38063</c:v>
                </c:pt>
                <c:pt idx="4602">
                  <c:v>38062</c:v>
                </c:pt>
                <c:pt idx="4603">
                  <c:v>38061</c:v>
                </c:pt>
                <c:pt idx="4604">
                  <c:v>38058</c:v>
                </c:pt>
                <c:pt idx="4605">
                  <c:v>38057</c:v>
                </c:pt>
                <c:pt idx="4606">
                  <c:v>38056</c:v>
                </c:pt>
                <c:pt idx="4607">
                  <c:v>38055</c:v>
                </c:pt>
                <c:pt idx="4608">
                  <c:v>38054</c:v>
                </c:pt>
                <c:pt idx="4609">
                  <c:v>38051</c:v>
                </c:pt>
                <c:pt idx="4610">
                  <c:v>38050</c:v>
                </c:pt>
                <c:pt idx="4611">
                  <c:v>38049</c:v>
                </c:pt>
                <c:pt idx="4612">
                  <c:v>38048</c:v>
                </c:pt>
                <c:pt idx="4613">
                  <c:v>38047</c:v>
                </c:pt>
                <c:pt idx="4614">
                  <c:v>38044</c:v>
                </c:pt>
                <c:pt idx="4615">
                  <c:v>38043</c:v>
                </c:pt>
                <c:pt idx="4616">
                  <c:v>38042</c:v>
                </c:pt>
                <c:pt idx="4617">
                  <c:v>38041</c:v>
                </c:pt>
                <c:pt idx="4618">
                  <c:v>38040</c:v>
                </c:pt>
                <c:pt idx="4619">
                  <c:v>38037</c:v>
                </c:pt>
                <c:pt idx="4620">
                  <c:v>38036</c:v>
                </c:pt>
                <c:pt idx="4621">
                  <c:v>38035</c:v>
                </c:pt>
                <c:pt idx="4622">
                  <c:v>38034</c:v>
                </c:pt>
                <c:pt idx="4623">
                  <c:v>38033</c:v>
                </c:pt>
                <c:pt idx="4624">
                  <c:v>38030</c:v>
                </c:pt>
                <c:pt idx="4625">
                  <c:v>38029</c:v>
                </c:pt>
                <c:pt idx="4626">
                  <c:v>38028</c:v>
                </c:pt>
                <c:pt idx="4627">
                  <c:v>38027</c:v>
                </c:pt>
                <c:pt idx="4628">
                  <c:v>38026</c:v>
                </c:pt>
                <c:pt idx="4629">
                  <c:v>38023</c:v>
                </c:pt>
                <c:pt idx="4630">
                  <c:v>38022</c:v>
                </c:pt>
                <c:pt idx="4631">
                  <c:v>38021</c:v>
                </c:pt>
                <c:pt idx="4632">
                  <c:v>38020</c:v>
                </c:pt>
                <c:pt idx="4633">
                  <c:v>38019</c:v>
                </c:pt>
                <c:pt idx="4634">
                  <c:v>38016</c:v>
                </c:pt>
                <c:pt idx="4635">
                  <c:v>38015</c:v>
                </c:pt>
                <c:pt idx="4636">
                  <c:v>38014</c:v>
                </c:pt>
                <c:pt idx="4637">
                  <c:v>38013</c:v>
                </c:pt>
                <c:pt idx="4638">
                  <c:v>38012</c:v>
                </c:pt>
                <c:pt idx="4639">
                  <c:v>38009</c:v>
                </c:pt>
                <c:pt idx="4640">
                  <c:v>38008</c:v>
                </c:pt>
                <c:pt idx="4641">
                  <c:v>38007</c:v>
                </c:pt>
                <c:pt idx="4642">
                  <c:v>38006</c:v>
                </c:pt>
                <c:pt idx="4643">
                  <c:v>38005</c:v>
                </c:pt>
                <c:pt idx="4644">
                  <c:v>38002</c:v>
                </c:pt>
                <c:pt idx="4645">
                  <c:v>38001</c:v>
                </c:pt>
                <c:pt idx="4646">
                  <c:v>38000</c:v>
                </c:pt>
                <c:pt idx="4647">
                  <c:v>37999</c:v>
                </c:pt>
                <c:pt idx="4648">
                  <c:v>37998</c:v>
                </c:pt>
                <c:pt idx="4649">
                  <c:v>37995</c:v>
                </c:pt>
                <c:pt idx="4650">
                  <c:v>37994</c:v>
                </c:pt>
                <c:pt idx="4651">
                  <c:v>37993</c:v>
                </c:pt>
                <c:pt idx="4652">
                  <c:v>37992</c:v>
                </c:pt>
                <c:pt idx="4653">
                  <c:v>37991</c:v>
                </c:pt>
                <c:pt idx="4654">
                  <c:v>37988</c:v>
                </c:pt>
                <c:pt idx="4655">
                  <c:v>37986</c:v>
                </c:pt>
                <c:pt idx="4656">
                  <c:v>37985</c:v>
                </c:pt>
                <c:pt idx="4657">
                  <c:v>37984</c:v>
                </c:pt>
                <c:pt idx="4658">
                  <c:v>37981</c:v>
                </c:pt>
                <c:pt idx="4659">
                  <c:v>37979</c:v>
                </c:pt>
                <c:pt idx="4660">
                  <c:v>37978</c:v>
                </c:pt>
                <c:pt idx="4661">
                  <c:v>37977</c:v>
                </c:pt>
                <c:pt idx="4662">
                  <c:v>37974</c:v>
                </c:pt>
                <c:pt idx="4663">
                  <c:v>37973</c:v>
                </c:pt>
                <c:pt idx="4664">
                  <c:v>37972</c:v>
                </c:pt>
                <c:pt idx="4665">
                  <c:v>37971</c:v>
                </c:pt>
                <c:pt idx="4666">
                  <c:v>37970</c:v>
                </c:pt>
                <c:pt idx="4667">
                  <c:v>37967</c:v>
                </c:pt>
                <c:pt idx="4668">
                  <c:v>37966</c:v>
                </c:pt>
                <c:pt idx="4669">
                  <c:v>37965</c:v>
                </c:pt>
                <c:pt idx="4670">
                  <c:v>37964</c:v>
                </c:pt>
                <c:pt idx="4671">
                  <c:v>37963</c:v>
                </c:pt>
                <c:pt idx="4672">
                  <c:v>37960</c:v>
                </c:pt>
                <c:pt idx="4673">
                  <c:v>37959</c:v>
                </c:pt>
                <c:pt idx="4674">
                  <c:v>37958</c:v>
                </c:pt>
                <c:pt idx="4675">
                  <c:v>37957</c:v>
                </c:pt>
                <c:pt idx="4676">
                  <c:v>37956</c:v>
                </c:pt>
                <c:pt idx="4677">
                  <c:v>37953</c:v>
                </c:pt>
                <c:pt idx="4678">
                  <c:v>37952</c:v>
                </c:pt>
                <c:pt idx="4679">
                  <c:v>37951</c:v>
                </c:pt>
                <c:pt idx="4680">
                  <c:v>37950</c:v>
                </c:pt>
                <c:pt idx="4681">
                  <c:v>37949</c:v>
                </c:pt>
                <c:pt idx="4682">
                  <c:v>37946</c:v>
                </c:pt>
                <c:pt idx="4683">
                  <c:v>37945</c:v>
                </c:pt>
                <c:pt idx="4684">
                  <c:v>37944</c:v>
                </c:pt>
                <c:pt idx="4685">
                  <c:v>37943</c:v>
                </c:pt>
                <c:pt idx="4686">
                  <c:v>37942</c:v>
                </c:pt>
                <c:pt idx="4687">
                  <c:v>37939</c:v>
                </c:pt>
                <c:pt idx="4688">
                  <c:v>37938</c:v>
                </c:pt>
                <c:pt idx="4689">
                  <c:v>37937</c:v>
                </c:pt>
                <c:pt idx="4690">
                  <c:v>37936</c:v>
                </c:pt>
                <c:pt idx="4691">
                  <c:v>37935</c:v>
                </c:pt>
                <c:pt idx="4692">
                  <c:v>37932</c:v>
                </c:pt>
                <c:pt idx="4693">
                  <c:v>37931</c:v>
                </c:pt>
                <c:pt idx="4694">
                  <c:v>37930</c:v>
                </c:pt>
                <c:pt idx="4695">
                  <c:v>37929</c:v>
                </c:pt>
                <c:pt idx="4696">
                  <c:v>37928</c:v>
                </c:pt>
                <c:pt idx="4697">
                  <c:v>37925</c:v>
                </c:pt>
                <c:pt idx="4698">
                  <c:v>37924</c:v>
                </c:pt>
                <c:pt idx="4699">
                  <c:v>37923</c:v>
                </c:pt>
                <c:pt idx="4700">
                  <c:v>37922</c:v>
                </c:pt>
                <c:pt idx="4701">
                  <c:v>37921</c:v>
                </c:pt>
                <c:pt idx="4702">
                  <c:v>37918</c:v>
                </c:pt>
                <c:pt idx="4703">
                  <c:v>37917</c:v>
                </c:pt>
                <c:pt idx="4704">
                  <c:v>37916</c:v>
                </c:pt>
                <c:pt idx="4705">
                  <c:v>37915</c:v>
                </c:pt>
                <c:pt idx="4706">
                  <c:v>37914</c:v>
                </c:pt>
                <c:pt idx="4707">
                  <c:v>37911</c:v>
                </c:pt>
                <c:pt idx="4708">
                  <c:v>37910</c:v>
                </c:pt>
                <c:pt idx="4709">
                  <c:v>37909</c:v>
                </c:pt>
                <c:pt idx="4710">
                  <c:v>37908</c:v>
                </c:pt>
                <c:pt idx="4711">
                  <c:v>37907</c:v>
                </c:pt>
                <c:pt idx="4712">
                  <c:v>37904</c:v>
                </c:pt>
                <c:pt idx="4713">
                  <c:v>37903</c:v>
                </c:pt>
                <c:pt idx="4714">
                  <c:v>37902</c:v>
                </c:pt>
                <c:pt idx="4715">
                  <c:v>37901</c:v>
                </c:pt>
                <c:pt idx="4716">
                  <c:v>37900</c:v>
                </c:pt>
                <c:pt idx="4717">
                  <c:v>37897</c:v>
                </c:pt>
                <c:pt idx="4718">
                  <c:v>37896</c:v>
                </c:pt>
                <c:pt idx="4719">
                  <c:v>37895</c:v>
                </c:pt>
                <c:pt idx="4720">
                  <c:v>37894</c:v>
                </c:pt>
                <c:pt idx="4721">
                  <c:v>37893</c:v>
                </c:pt>
                <c:pt idx="4722">
                  <c:v>37890</c:v>
                </c:pt>
                <c:pt idx="4723">
                  <c:v>37889</c:v>
                </c:pt>
                <c:pt idx="4724">
                  <c:v>37888</c:v>
                </c:pt>
                <c:pt idx="4725">
                  <c:v>37887</c:v>
                </c:pt>
                <c:pt idx="4726">
                  <c:v>37886</c:v>
                </c:pt>
                <c:pt idx="4727">
                  <c:v>37883</c:v>
                </c:pt>
                <c:pt idx="4728">
                  <c:v>37882</c:v>
                </c:pt>
                <c:pt idx="4729">
                  <c:v>37881</c:v>
                </c:pt>
                <c:pt idx="4730">
                  <c:v>37880</c:v>
                </c:pt>
                <c:pt idx="4731">
                  <c:v>37879</c:v>
                </c:pt>
                <c:pt idx="4732">
                  <c:v>37876</c:v>
                </c:pt>
                <c:pt idx="4733">
                  <c:v>37875</c:v>
                </c:pt>
                <c:pt idx="4734">
                  <c:v>37874</c:v>
                </c:pt>
                <c:pt idx="4735">
                  <c:v>37873</c:v>
                </c:pt>
                <c:pt idx="4736">
                  <c:v>37872</c:v>
                </c:pt>
                <c:pt idx="4737">
                  <c:v>37869</c:v>
                </c:pt>
                <c:pt idx="4738">
                  <c:v>37868</c:v>
                </c:pt>
                <c:pt idx="4739">
                  <c:v>37867</c:v>
                </c:pt>
                <c:pt idx="4740">
                  <c:v>37866</c:v>
                </c:pt>
                <c:pt idx="4741">
                  <c:v>37865</c:v>
                </c:pt>
                <c:pt idx="4742">
                  <c:v>37862</c:v>
                </c:pt>
                <c:pt idx="4743">
                  <c:v>37861</c:v>
                </c:pt>
                <c:pt idx="4744">
                  <c:v>37860</c:v>
                </c:pt>
                <c:pt idx="4745">
                  <c:v>37859</c:v>
                </c:pt>
                <c:pt idx="4746">
                  <c:v>37858</c:v>
                </c:pt>
                <c:pt idx="4747">
                  <c:v>37855</c:v>
                </c:pt>
                <c:pt idx="4748">
                  <c:v>37854</c:v>
                </c:pt>
                <c:pt idx="4749">
                  <c:v>37853</c:v>
                </c:pt>
                <c:pt idx="4750">
                  <c:v>37852</c:v>
                </c:pt>
                <c:pt idx="4751">
                  <c:v>37851</c:v>
                </c:pt>
                <c:pt idx="4752">
                  <c:v>37848</c:v>
                </c:pt>
                <c:pt idx="4753">
                  <c:v>37847</c:v>
                </c:pt>
                <c:pt idx="4754">
                  <c:v>37846</c:v>
                </c:pt>
                <c:pt idx="4755">
                  <c:v>37845</c:v>
                </c:pt>
                <c:pt idx="4756">
                  <c:v>37844</c:v>
                </c:pt>
                <c:pt idx="4757">
                  <c:v>37841</c:v>
                </c:pt>
                <c:pt idx="4758">
                  <c:v>37840</c:v>
                </c:pt>
                <c:pt idx="4759">
                  <c:v>37839</c:v>
                </c:pt>
                <c:pt idx="4760">
                  <c:v>37838</c:v>
                </c:pt>
                <c:pt idx="4761">
                  <c:v>37837</c:v>
                </c:pt>
                <c:pt idx="4762">
                  <c:v>37834</c:v>
                </c:pt>
                <c:pt idx="4763">
                  <c:v>37833</c:v>
                </c:pt>
                <c:pt idx="4764">
                  <c:v>37832</c:v>
                </c:pt>
                <c:pt idx="4765">
                  <c:v>37831</c:v>
                </c:pt>
                <c:pt idx="4766">
                  <c:v>37830</c:v>
                </c:pt>
                <c:pt idx="4767">
                  <c:v>37827</c:v>
                </c:pt>
                <c:pt idx="4768">
                  <c:v>37826</c:v>
                </c:pt>
                <c:pt idx="4769">
                  <c:v>37825</c:v>
                </c:pt>
                <c:pt idx="4770">
                  <c:v>37824</c:v>
                </c:pt>
                <c:pt idx="4771">
                  <c:v>37823</c:v>
                </c:pt>
                <c:pt idx="4772">
                  <c:v>37820</c:v>
                </c:pt>
                <c:pt idx="4773">
                  <c:v>37819</c:v>
                </c:pt>
                <c:pt idx="4774">
                  <c:v>37818</c:v>
                </c:pt>
                <c:pt idx="4775">
                  <c:v>37817</c:v>
                </c:pt>
                <c:pt idx="4776">
                  <c:v>37816</c:v>
                </c:pt>
                <c:pt idx="4777">
                  <c:v>37813</c:v>
                </c:pt>
                <c:pt idx="4778">
                  <c:v>37812</c:v>
                </c:pt>
                <c:pt idx="4779">
                  <c:v>37811</c:v>
                </c:pt>
                <c:pt idx="4780">
                  <c:v>37810</c:v>
                </c:pt>
                <c:pt idx="4781">
                  <c:v>37809</c:v>
                </c:pt>
                <c:pt idx="4782">
                  <c:v>37806</c:v>
                </c:pt>
                <c:pt idx="4783">
                  <c:v>37805</c:v>
                </c:pt>
                <c:pt idx="4784">
                  <c:v>37804</c:v>
                </c:pt>
                <c:pt idx="4785">
                  <c:v>37803</c:v>
                </c:pt>
                <c:pt idx="4786">
                  <c:v>37802</c:v>
                </c:pt>
                <c:pt idx="4787">
                  <c:v>37799</c:v>
                </c:pt>
                <c:pt idx="4788">
                  <c:v>37798</c:v>
                </c:pt>
                <c:pt idx="4789">
                  <c:v>37797</c:v>
                </c:pt>
                <c:pt idx="4790">
                  <c:v>37796</c:v>
                </c:pt>
                <c:pt idx="4791">
                  <c:v>37795</c:v>
                </c:pt>
                <c:pt idx="4792">
                  <c:v>37792</c:v>
                </c:pt>
                <c:pt idx="4793">
                  <c:v>37791</c:v>
                </c:pt>
                <c:pt idx="4794">
                  <c:v>37790</c:v>
                </c:pt>
                <c:pt idx="4795">
                  <c:v>37789</c:v>
                </c:pt>
                <c:pt idx="4796">
                  <c:v>37788</c:v>
                </c:pt>
                <c:pt idx="4797">
                  <c:v>37785</c:v>
                </c:pt>
                <c:pt idx="4798">
                  <c:v>37784</c:v>
                </c:pt>
                <c:pt idx="4799">
                  <c:v>37783</c:v>
                </c:pt>
                <c:pt idx="4800">
                  <c:v>37782</c:v>
                </c:pt>
                <c:pt idx="4801">
                  <c:v>37781</c:v>
                </c:pt>
                <c:pt idx="4802">
                  <c:v>37778</c:v>
                </c:pt>
                <c:pt idx="4803">
                  <c:v>37777</c:v>
                </c:pt>
                <c:pt idx="4804">
                  <c:v>37776</c:v>
                </c:pt>
                <c:pt idx="4805">
                  <c:v>37775</c:v>
                </c:pt>
                <c:pt idx="4806">
                  <c:v>37774</c:v>
                </c:pt>
                <c:pt idx="4807">
                  <c:v>37771</c:v>
                </c:pt>
                <c:pt idx="4808">
                  <c:v>37770</c:v>
                </c:pt>
                <c:pt idx="4809">
                  <c:v>37769</c:v>
                </c:pt>
                <c:pt idx="4810">
                  <c:v>37768</c:v>
                </c:pt>
                <c:pt idx="4811">
                  <c:v>37767</c:v>
                </c:pt>
                <c:pt idx="4812">
                  <c:v>37764</c:v>
                </c:pt>
                <c:pt idx="4813">
                  <c:v>37763</c:v>
                </c:pt>
                <c:pt idx="4814">
                  <c:v>37762</c:v>
                </c:pt>
                <c:pt idx="4815">
                  <c:v>37761</c:v>
                </c:pt>
                <c:pt idx="4816">
                  <c:v>37760</c:v>
                </c:pt>
                <c:pt idx="4817">
                  <c:v>37757</c:v>
                </c:pt>
                <c:pt idx="4818">
                  <c:v>37756</c:v>
                </c:pt>
                <c:pt idx="4819">
                  <c:v>37755</c:v>
                </c:pt>
                <c:pt idx="4820">
                  <c:v>37754</c:v>
                </c:pt>
                <c:pt idx="4821">
                  <c:v>37753</c:v>
                </c:pt>
                <c:pt idx="4822">
                  <c:v>37750</c:v>
                </c:pt>
                <c:pt idx="4823">
                  <c:v>37749</c:v>
                </c:pt>
                <c:pt idx="4824">
                  <c:v>37748</c:v>
                </c:pt>
                <c:pt idx="4825">
                  <c:v>37747</c:v>
                </c:pt>
                <c:pt idx="4826">
                  <c:v>37746</c:v>
                </c:pt>
                <c:pt idx="4827">
                  <c:v>37743</c:v>
                </c:pt>
                <c:pt idx="4828">
                  <c:v>37742</c:v>
                </c:pt>
                <c:pt idx="4829">
                  <c:v>37741</c:v>
                </c:pt>
                <c:pt idx="4830">
                  <c:v>37740</c:v>
                </c:pt>
                <c:pt idx="4831">
                  <c:v>37739</c:v>
                </c:pt>
                <c:pt idx="4832">
                  <c:v>37736</c:v>
                </c:pt>
                <c:pt idx="4833">
                  <c:v>37735</c:v>
                </c:pt>
                <c:pt idx="4834">
                  <c:v>37734</c:v>
                </c:pt>
                <c:pt idx="4835">
                  <c:v>37733</c:v>
                </c:pt>
                <c:pt idx="4836">
                  <c:v>37732</c:v>
                </c:pt>
                <c:pt idx="4837">
                  <c:v>37728</c:v>
                </c:pt>
                <c:pt idx="4838">
                  <c:v>37727</c:v>
                </c:pt>
                <c:pt idx="4839">
                  <c:v>37726</c:v>
                </c:pt>
                <c:pt idx="4840">
                  <c:v>37725</c:v>
                </c:pt>
                <c:pt idx="4841">
                  <c:v>37722</c:v>
                </c:pt>
                <c:pt idx="4842">
                  <c:v>37721</c:v>
                </c:pt>
                <c:pt idx="4843">
                  <c:v>37720</c:v>
                </c:pt>
                <c:pt idx="4844">
                  <c:v>37719</c:v>
                </c:pt>
                <c:pt idx="4845">
                  <c:v>37718</c:v>
                </c:pt>
                <c:pt idx="4846">
                  <c:v>37715</c:v>
                </c:pt>
                <c:pt idx="4847">
                  <c:v>37714</c:v>
                </c:pt>
                <c:pt idx="4848">
                  <c:v>37713</c:v>
                </c:pt>
                <c:pt idx="4849">
                  <c:v>37712</c:v>
                </c:pt>
                <c:pt idx="4850">
                  <c:v>37711</c:v>
                </c:pt>
                <c:pt idx="4851">
                  <c:v>37708</c:v>
                </c:pt>
                <c:pt idx="4852">
                  <c:v>37707</c:v>
                </c:pt>
                <c:pt idx="4853">
                  <c:v>37706</c:v>
                </c:pt>
                <c:pt idx="4854">
                  <c:v>37705</c:v>
                </c:pt>
                <c:pt idx="4855">
                  <c:v>37704</c:v>
                </c:pt>
                <c:pt idx="4856">
                  <c:v>37701</c:v>
                </c:pt>
                <c:pt idx="4857">
                  <c:v>37700</c:v>
                </c:pt>
                <c:pt idx="4858">
                  <c:v>37699</c:v>
                </c:pt>
                <c:pt idx="4859">
                  <c:v>37698</c:v>
                </c:pt>
                <c:pt idx="4860">
                  <c:v>37697</c:v>
                </c:pt>
                <c:pt idx="4861">
                  <c:v>37694</c:v>
                </c:pt>
                <c:pt idx="4862">
                  <c:v>37693</c:v>
                </c:pt>
                <c:pt idx="4863">
                  <c:v>37692</c:v>
                </c:pt>
                <c:pt idx="4864">
                  <c:v>37691</c:v>
                </c:pt>
                <c:pt idx="4865">
                  <c:v>37690</c:v>
                </c:pt>
                <c:pt idx="4866">
                  <c:v>37687</c:v>
                </c:pt>
                <c:pt idx="4867">
                  <c:v>37686</c:v>
                </c:pt>
                <c:pt idx="4868">
                  <c:v>37685</c:v>
                </c:pt>
                <c:pt idx="4869">
                  <c:v>37684</c:v>
                </c:pt>
                <c:pt idx="4870">
                  <c:v>37683</c:v>
                </c:pt>
                <c:pt idx="4871">
                  <c:v>37680</c:v>
                </c:pt>
                <c:pt idx="4872">
                  <c:v>37679</c:v>
                </c:pt>
                <c:pt idx="4873">
                  <c:v>37678</c:v>
                </c:pt>
                <c:pt idx="4874">
                  <c:v>37677</c:v>
                </c:pt>
                <c:pt idx="4875">
                  <c:v>37676</c:v>
                </c:pt>
                <c:pt idx="4876">
                  <c:v>37673</c:v>
                </c:pt>
                <c:pt idx="4877">
                  <c:v>37672</c:v>
                </c:pt>
                <c:pt idx="4878">
                  <c:v>37671</c:v>
                </c:pt>
                <c:pt idx="4879">
                  <c:v>37670</c:v>
                </c:pt>
                <c:pt idx="4880">
                  <c:v>37669</c:v>
                </c:pt>
                <c:pt idx="4881">
                  <c:v>37666</c:v>
                </c:pt>
                <c:pt idx="4882">
                  <c:v>37665</c:v>
                </c:pt>
                <c:pt idx="4883">
                  <c:v>37664</c:v>
                </c:pt>
                <c:pt idx="4884">
                  <c:v>37663</c:v>
                </c:pt>
                <c:pt idx="4885">
                  <c:v>37662</c:v>
                </c:pt>
                <c:pt idx="4886">
                  <c:v>37659</c:v>
                </c:pt>
                <c:pt idx="4887">
                  <c:v>37658</c:v>
                </c:pt>
                <c:pt idx="4888">
                  <c:v>37657</c:v>
                </c:pt>
                <c:pt idx="4889">
                  <c:v>37656</c:v>
                </c:pt>
                <c:pt idx="4890">
                  <c:v>37655</c:v>
                </c:pt>
                <c:pt idx="4891">
                  <c:v>37652</c:v>
                </c:pt>
                <c:pt idx="4892">
                  <c:v>37651</c:v>
                </c:pt>
                <c:pt idx="4893">
                  <c:v>37650</c:v>
                </c:pt>
                <c:pt idx="4894">
                  <c:v>37649</c:v>
                </c:pt>
                <c:pt idx="4895">
                  <c:v>37648</c:v>
                </c:pt>
                <c:pt idx="4896">
                  <c:v>37645</c:v>
                </c:pt>
                <c:pt idx="4897">
                  <c:v>37644</c:v>
                </c:pt>
                <c:pt idx="4898">
                  <c:v>37643</c:v>
                </c:pt>
                <c:pt idx="4899">
                  <c:v>37642</c:v>
                </c:pt>
                <c:pt idx="4900">
                  <c:v>37641</c:v>
                </c:pt>
                <c:pt idx="4901">
                  <c:v>37638</c:v>
                </c:pt>
                <c:pt idx="4902">
                  <c:v>37637</c:v>
                </c:pt>
                <c:pt idx="4903">
                  <c:v>37636</c:v>
                </c:pt>
                <c:pt idx="4904">
                  <c:v>37635</c:v>
                </c:pt>
                <c:pt idx="4905">
                  <c:v>37634</c:v>
                </c:pt>
                <c:pt idx="4906">
                  <c:v>37631</c:v>
                </c:pt>
                <c:pt idx="4907">
                  <c:v>37630</c:v>
                </c:pt>
                <c:pt idx="4908">
                  <c:v>37629</c:v>
                </c:pt>
                <c:pt idx="4909">
                  <c:v>37628</c:v>
                </c:pt>
                <c:pt idx="4910">
                  <c:v>37627</c:v>
                </c:pt>
                <c:pt idx="4911">
                  <c:v>37624</c:v>
                </c:pt>
                <c:pt idx="4912">
                  <c:v>37623</c:v>
                </c:pt>
              </c:numCache>
            </c:numRef>
          </c:cat>
          <c:val>
            <c:numRef>
              <c:f>Embi!$C$3:$C$4915</c:f>
              <c:numCache>
                <c:formatCode>General</c:formatCode>
                <c:ptCount val="4913"/>
                <c:pt idx="0">
                  <c:v>326</c:v>
                </c:pt>
                <c:pt idx="1">
                  <c:v>326</c:v>
                </c:pt>
                <c:pt idx="2">
                  <c:v>325</c:v>
                </c:pt>
                <c:pt idx="3">
                  <c:v>331</c:v>
                </c:pt>
                <c:pt idx="4">
                  <c:v>334</c:v>
                </c:pt>
                <c:pt idx="5">
                  <c:v>335</c:v>
                </c:pt>
                <c:pt idx="6">
                  <c:v>335</c:v>
                </c:pt>
                <c:pt idx="7">
                  <c:v>342</c:v>
                </c:pt>
                <c:pt idx="8">
                  <c:v>341</c:v>
                </c:pt>
                <c:pt idx="9">
                  <c:v>345</c:v>
                </c:pt>
                <c:pt idx="10">
                  <c:v>343</c:v>
                </c:pt>
                <c:pt idx="11">
                  <c:v>342</c:v>
                </c:pt>
                <c:pt idx="12">
                  <c:v>339</c:v>
                </c:pt>
                <c:pt idx="13">
                  <c:v>338</c:v>
                </c:pt>
                <c:pt idx="14">
                  <c:v>337</c:v>
                </c:pt>
                <c:pt idx="15">
                  <c:v>333</c:v>
                </c:pt>
                <c:pt idx="16">
                  <c:v>333</c:v>
                </c:pt>
                <c:pt idx="17">
                  <c:v>327</c:v>
                </c:pt>
                <c:pt idx="18">
                  <c:v>330</c:v>
                </c:pt>
                <c:pt idx="19">
                  <c:v>343</c:v>
                </c:pt>
                <c:pt idx="20">
                  <c:v>349</c:v>
                </c:pt>
                <c:pt idx="21">
                  <c:v>345</c:v>
                </c:pt>
                <c:pt idx="22">
                  <c:v>355</c:v>
                </c:pt>
                <c:pt idx="23">
                  <c:v>366</c:v>
                </c:pt>
                <c:pt idx="24">
                  <c:v>366</c:v>
                </c:pt>
                <c:pt idx="25">
                  <c:v>375</c:v>
                </c:pt>
                <c:pt idx="26">
                  <c:v>349</c:v>
                </c:pt>
                <c:pt idx="27">
                  <c:v>349</c:v>
                </c:pt>
                <c:pt idx="28">
                  <c:v>345</c:v>
                </c:pt>
                <c:pt idx="29">
                  <c:v>339</c:v>
                </c:pt>
                <c:pt idx="30">
                  <c:v>341</c:v>
                </c:pt>
                <c:pt idx="31">
                  <c:v>340</c:v>
                </c:pt>
                <c:pt idx="32">
                  <c:v>338</c:v>
                </c:pt>
                <c:pt idx="33">
                  <c:v>336</c:v>
                </c:pt>
                <c:pt idx="34">
                  <c:v>336</c:v>
                </c:pt>
                <c:pt idx="35">
                  <c:v>339</c:v>
                </c:pt>
                <c:pt idx="36">
                  <c:v>338</c:v>
                </c:pt>
                <c:pt idx="37">
                  <c:v>341</c:v>
                </c:pt>
                <c:pt idx="38">
                  <c:v>346</c:v>
                </c:pt>
                <c:pt idx="39">
                  <c:v>343</c:v>
                </c:pt>
                <c:pt idx="40">
                  <c:v>355</c:v>
                </c:pt>
                <c:pt idx="41">
                  <c:v>356</c:v>
                </c:pt>
                <c:pt idx="42">
                  <c:v>361</c:v>
                </c:pt>
                <c:pt idx="43">
                  <c:v>370</c:v>
                </c:pt>
                <c:pt idx="44">
                  <c:v>366</c:v>
                </c:pt>
                <c:pt idx="45">
                  <c:v>362</c:v>
                </c:pt>
                <c:pt idx="46">
                  <c:v>347</c:v>
                </c:pt>
                <c:pt idx="47">
                  <c:v>346</c:v>
                </c:pt>
                <c:pt idx="48">
                  <c:v>346</c:v>
                </c:pt>
                <c:pt idx="49">
                  <c:v>348</c:v>
                </c:pt>
                <c:pt idx="50">
                  <c:v>353</c:v>
                </c:pt>
                <c:pt idx="51">
                  <c:v>350</c:v>
                </c:pt>
                <c:pt idx="52">
                  <c:v>336</c:v>
                </c:pt>
                <c:pt idx="53">
                  <c:v>329</c:v>
                </c:pt>
                <c:pt idx="54">
                  <c:v>327</c:v>
                </c:pt>
                <c:pt idx="55">
                  <c:v>324</c:v>
                </c:pt>
                <c:pt idx="56">
                  <c:v>328</c:v>
                </c:pt>
                <c:pt idx="57">
                  <c:v>330</c:v>
                </c:pt>
                <c:pt idx="58">
                  <c:v>332</c:v>
                </c:pt>
                <c:pt idx="59">
                  <c:v>327</c:v>
                </c:pt>
                <c:pt idx="60">
                  <c:v>326</c:v>
                </c:pt>
                <c:pt idx="61">
                  <c:v>326</c:v>
                </c:pt>
                <c:pt idx="62">
                  <c:v>334</c:v>
                </c:pt>
                <c:pt idx="63">
                  <c:v>332</c:v>
                </c:pt>
                <c:pt idx="64">
                  <c:v>334</c:v>
                </c:pt>
                <c:pt idx="65">
                  <c:v>333</c:v>
                </c:pt>
                <c:pt idx="66">
                  <c:v>327</c:v>
                </c:pt>
                <c:pt idx="67">
                  <c:v>320</c:v>
                </c:pt>
                <c:pt idx="68">
                  <c:v>325</c:v>
                </c:pt>
                <c:pt idx="69">
                  <c:v>322</c:v>
                </c:pt>
                <c:pt idx="70">
                  <c:v>320</c:v>
                </c:pt>
                <c:pt idx="71">
                  <c:v>317</c:v>
                </c:pt>
                <c:pt idx="72">
                  <c:v>318</c:v>
                </c:pt>
                <c:pt idx="73">
                  <c:v>318</c:v>
                </c:pt>
                <c:pt idx="74">
                  <c:v>322</c:v>
                </c:pt>
                <c:pt idx="75">
                  <c:v>311</c:v>
                </c:pt>
                <c:pt idx="76">
                  <c:v>312</c:v>
                </c:pt>
                <c:pt idx="77">
                  <c:v>314</c:v>
                </c:pt>
                <c:pt idx="78">
                  <c:v>318</c:v>
                </c:pt>
                <c:pt idx="79">
                  <c:v>314</c:v>
                </c:pt>
                <c:pt idx="80">
                  <c:v>310</c:v>
                </c:pt>
                <c:pt idx="81">
                  <c:v>317</c:v>
                </c:pt>
                <c:pt idx="82">
                  <c:v>312</c:v>
                </c:pt>
                <c:pt idx="83">
                  <c:v>304</c:v>
                </c:pt>
                <c:pt idx="84">
                  <c:v>304</c:v>
                </c:pt>
                <c:pt idx="85">
                  <c:v>304</c:v>
                </c:pt>
                <c:pt idx="86">
                  <c:v>305</c:v>
                </c:pt>
                <c:pt idx="87">
                  <c:v>304</c:v>
                </c:pt>
                <c:pt idx="88">
                  <c:v>304</c:v>
                </c:pt>
                <c:pt idx="89">
                  <c:v>304</c:v>
                </c:pt>
                <c:pt idx="90">
                  <c:v>309</c:v>
                </c:pt>
                <c:pt idx="91">
                  <c:v>311</c:v>
                </c:pt>
                <c:pt idx="92">
                  <c:v>310</c:v>
                </c:pt>
                <c:pt idx="93">
                  <c:v>315</c:v>
                </c:pt>
                <c:pt idx="94">
                  <c:v>318</c:v>
                </c:pt>
                <c:pt idx="95">
                  <c:v>320</c:v>
                </c:pt>
                <c:pt idx="96">
                  <c:v>321</c:v>
                </c:pt>
                <c:pt idx="97">
                  <c:v>313</c:v>
                </c:pt>
                <c:pt idx="98">
                  <c:v>309</c:v>
                </c:pt>
                <c:pt idx="99">
                  <c:v>307</c:v>
                </c:pt>
                <c:pt idx="100">
                  <c:v>304</c:v>
                </c:pt>
                <c:pt idx="101">
                  <c:v>300</c:v>
                </c:pt>
                <c:pt idx="102" formatCode="#,##0">
                  <c:v>301</c:v>
                </c:pt>
                <c:pt idx="103" formatCode="#,##0">
                  <c:v>301</c:v>
                </c:pt>
                <c:pt idx="104" formatCode="#,##0">
                  <c:v>301</c:v>
                </c:pt>
                <c:pt idx="105" formatCode="#,##0">
                  <c:v>301</c:v>
                </c:pt>
                <c:pt idx="106" formatCode="#,##0">
                  <c:v>301</c:v>
                </c:pt>
                <c:pt idx="107" formatCode="#,##0">
                  <c:v>305</c:v>
                </c:pt>
                <c:pt idx="108" formatCode="#,##0">
                  <c:v>304</c:v>
                </c:pt>
                <c:pt idx="109" formatCode="#,##0">
                  <c:v>302</c:v>
                </c:pt>
                <c:pt idx="110" formatCode="#,##0">
                  <c:v>300</c:v>
                </c:pt>
                <c:pt idx="111" formatCode="#,##0">
                  <c:v>298</c:v>
                </c:pt>
                <c:pt idx="112" formatCode="#,##0">
                  <c:v>300</c:v>
                </c:pt>
                <c:pt idx="113" formatCode="#,##0">
                  <c:v>300</c:v>
                </c:pt>
                <c:pt idx="114" formatCode="#,##0">
                  <c:v>294</c:v>
                </c:pt>
                <c:pt idx="115" formatCode="#,##0">
                  <c:v>294</c:v>
                </c:pt>
                <c:pt idx="116" formatCode="#,##0">
                  <c:v>296</c:v>
                </c:pt>
                <c:pt idx="117" formatCode="#,##0">
                  <c:v>296</c:v>
                </c:pt>
                <c:pt idx="118" formatCode="#,##0">
                  <c:v>299</c:v>
                </c:pt>
                <c:pt idx="119" formatCode="#,##0">
                  <c:v>303</c:v>
                </c:pt>
                <c:pt idx="120" formatCode="#,##0">
                  <c:v>291</c:v>
                </c:pt>
                <c:pt idx="121" formatCode="#,##0">
                  <c:v>292</c:v>
                </c:pt>
                <c:pt idx="122" formatCode="#,##0">
                  <c:v>289</c:v>
                </c:pt>
                <c:pt idx="123" formatCode="#,##0">
                  <c:v>285</c:v>
                </c:pt>
                <c:pt idx="124" formatCode="#,##0">
                  <c:v>288</c:v>
                </c:pt>
                <c:pt idx="125" formatCode="#,##0">
                  <c:v>289</c:v>
                </c:pt>
                <c:pt idx="126" formatCode="#,##0">
                  <c:v>294</c:v>
                </c:pt>
                <c:pt idx="127" formatCode="#,##0">
                  <c:v>291</c:v>
                </c:pt>
                <c:pt idx="128" formatCode="#,##0">
                  <c:v>287</c:v>
                </c:pt>
                <c:pt idx="129" formatCode="#,##0">
                  <c:v>279</c:v>
                </c:pt>
                <c:pt idx="130" formatCode="#,##0">
                  <c:v>279</c:v>
                </c:pt>
                <c:pt idx="131" formatCode="#,##0">
                  <c:v>276</c:v>
                </c:pt>
                <c:pt idx="132" formatCode="#,##0">
                  <c:v>275</c:v>
                </c:pt>
                <c:pt idx="133" formatCode="#,##0">
                  <c:v>270</c:v>
                </c:pt>
                <c:pt idx="134" formatCode="#,##0">
                  <c:v>266</c:v>
                </c:pt>
                <c:pt idx="135" formatCode="#,##0">
                  <c:v>262</c:v>
                </c:pt>
                <c:pt idx="136" formatCode="#,##0">
                  <c:v>265</c:v>
                </c:pt>
                <c:pt idx="137" formatCode="#,##0">
                  <c:v>264</c:v>
                </c:pt>
                <c:pt idx="138" formatCode="#,##0">
                  <c:v>267</c:v>
                </c:pt>
                <c:pt idx="139" formatCode="#,##0">
                  <c:v>263</c:v>
                </c:pt>
                <c:pt idx="140" formatCode="#,##0">
                  <c:v>267</c:v>
                </c:pt>
                <c:pt idx="141" formatCode="#,##0">
                  <c:v>263</c:v>
                </c:pt>
                <c:pt idx="142" formatCode="#,##0">
                  <c:v>266</c:v>
                </c:pt>
                <c:pt idx="143" formatCode="#,##0">
                  <c:v>266</c:v>
                </c:pt>
                <c:pt idx="144" formatCode="#,##0">
                  <c:v>263</c:v>
                </c:pt>
                <c:pt idx="145" formatCode="#,##0">
                  <c:v>262</c:v>
                </c:pt>
                <c:pt idx="146" formatCode="#,##0">
                  <c:v>266</c:v>
                </c:pt>
                <c:pt idx="147" formatCode="#,##0">
                  <c:v>264</c:v>
                </c:pt>
                <c:pt idx="148" formatCode="#,##0">
                  <c:v>263</c:v>
                </c:pt>
                <c:pt idx="149" formatCode="#,##0">
                  <c:v>261</c:v>
                </c:pt>
                <c:pt idx="150" formatCode="#,##0">
                  <c:v>263</c:v>
                </c:pt>
                <c:pt idx="151" formatCode="#,##0">
                  <c:v>260</c:v>
                </c:pt>
                <c:pt idx="152" formatCode="#,##0">
                  <c:v>258</c:v>
                </c:pt>
                <c:pt idx="153" formatCode="#,##0">
                  <c:v>260</c:v>
                </c:pt>
                <c:pt idx="154" formatCode="#,##0">
                  <c:v>262</c:v>
                </c:pt>
                <c:pt idx="155" formatCode="#,##0">
                  <c:v>261</c:v>
                </c:pt>
                <c:pt idx="156" formatCode="#,##0">
                  <c:v>264</c:v>
                </c:pt>
                <c:pt idx="157" formatCode="#,##0">
                  <c:v>265</c:v>
                </c:pt>
                <c:pt idx="158" formatCode="#,##0">
                  <c:v>271</c:v>
                </c:pt>
                <c:pt idx="159" formatCode="#,##0">
                  <c:v>268</c:v>
                </c:pt>
                <c:pt idx="160" formatCode="#,##0">
                  <c:v>266</c:v>
                </c:pt>
                <c:pt idx="161" formatCode="#,##0">
                  <c:v>266</c:v>
                </c:pt>
                <c:pt idx="162" formatCode="#,##0">
                  <c:v>262</c:v>
                </c:pt>
                <c:pt idx="163" formatCode="#,##0">
                  <c:v>260</c:v>
                </c:pt>
                <c:pt idx="164" formatCode="#,##0">
                  <c:v>260</c:v>
                </c:pt>
                <c:pt idx="165" formatCode="#,##0">
                  <c:v>258</c:v>
                </c:pt>
                <c:pt idx="166" formatCode="#,##0">
                  <c:v>257</c:v>
                </c:pt>
                <c:pt idx="167" formatCode="#,##0">
                  <c:v>256</c:v>
                </c:pt>
                <c:pt idx="168" formatCode="#,##0">
                  <c:v>256</c:v>
                </c:pt>
                <c:pt idx="169" formatCode="#,##0">
                  <c:v>254</c:v>
                </c:pt>
                <c:pt idx="170" formatCode="#,##0">
                  <c:v>261</c:v>
                </c:pt>
                <c:pt idx="171" formatCode="#,##0">
                  <c:v>272</c:v>
                </c:pt>
                <c:pt idx="172" formatCode="#,##0">
                  <c:v>276</c:v>
                </c:pt>
                <c:pt idx="173" formatCode="#,##0">
                  <c:v>277</c:v>
                </c:pt>
                <c:pt idx="174" formatCode="#,##0">
                  <c:v>277</c:v>
                </c:pt>
                <c:pt idx="175" formatCode="#,##0">
                  <c:v>277</c:v>
                </c:pt>
                <c:pt idx="176" formatCode="#,##0">
                  <c:v>277</c:v>
                </c:pt>
                <c:pt idx="177" formatCode="#,##0">
                  <c:v>281</c:v>
                </c:pt>
                <c:pt idx="178" formatCode="#,##0">
                  <c:v>282</c:v>
                </c:pt>
                <c:pt idx="179" formatCode="#,##0">
                  <c:v>283</c:v>
                </c:pt>
                <c:pt idx="180" formatCode="#,##0">
                  <c:v>283</c:v>
                </c:pt>
                <c:pt idx="181" formatCode="#,##0">
                  <c:v>287</c:v>
                </c:pt>
                <c:pt idx="182" formatCode="#,##0">
                  <c:v>286</c:v>
                </c:pt>
                <c:pt idx="183" formatCode="#,##0">
                  <c:v>286</c:v>
                </c:pt>
                <c:pt idx="184" formatCode="#,##0">
                  <c:v>281</c:v>
                </c:pt>
                <c:pt idx="185" formatCode="#,##0">
                  <c:v>285</c:v>
                </c:pt>
                <c:pt idx="186" formatCode="#,##0">
                  <c:v>290</c:v>
                </c:pt>
                <c:pt idx="187" formatCode="#,##0">
                  <c:v>291</c:v>
                </c:pt>
                <c:pt idx="188" formatCode="#,##0">
                  <c:v>296</c:v>
                </c:pt>
                <c:pt idx="189" formatCode="#,##0">
                  <c:v>292</c:v>
                </c:pt>
                <c:pt idx="190" formatCode="#,##0">
                  <c:v>289</c:v>
                </c:pt>
                <c:pt idx="191" formatCode="#,##0">
                  <c:v>289</c:v>
                </c:pt>
                <c:pt idx="192" formatCode="#,##0">
                  <c:v>286</c:v>
                </c:pt>
                <c:pt idx="193" formatCode="#,##0">
                  <c:v>288</c:v>
                </c:pt>
                <c:pt idx="194" formatCode="#,##0">
                  <c:v>289</c:v>
                </c:pt>
                <c:pt idx="195" formatCode="#,##0">
                  <c:v>292</c:v>
                </c:pt>
                <c:pt idx="196" formatCode="#,##0">
                  <c:v>290</c:v>
                </c:pt>
                <c:pt idx="197" formatCode="#,##0">
                  <c:v>299</c:v>
                </c:pt>
                <c:pt idx="198" formatCode="#,##0">
                  <c:v>295</c:v>
                </c:pt>
                <c:pt idx="199" formatCode="#,##0">
                  <c:v>299</c:v>
                </c:pt>
                <c:pt idx="200" formatCode="#,##0">
                  <c:v>301</c:v>
                </c:pt>
                <c:pt idx="201" formatCode="#,##0">
                  <c:v>294</c:v>
                </c:pt>
                <c:pt idx="202" formatCode="#,##0">
                  <c:v>289</c:v>
                </c:pt>
                <c:pt idx="203" formatCode="#,##0">
                  <c:v>289</c:v>
                </c:pt>
                <c:pt idx="204" formatCode="#,##0">
                  <c:v>288</c:v>
                </c:pt>
                <c:pt idx="205" formatCode="#,##0">
                  <c:v>289</c:v>
                </c:pt>
                <c:pt idx="206" formatCode="#,##0">
                  <c:v>294</c:v>
                </c:pt>
                <c:pt idx="207" formatCode="#,##0">
                  <c:v>295</c:v>
                </c:pt>
                <c:pt idx="208" formatCode="#,##0">
                  <c:v>302</c:v>
                </c:pt>
                <c:pt idx="209" formatCode="#,##0">
                  <c:v>302</c:v>
                </c:pt>
                <c:pt idx="210" formatCode="#,##0">
                  <c:v>310</c:v>
                </c:pt>
                <c:pt idx="211" formatCode="#,##0">
                  <c:v>320</c:v>
                </c:pt>
                <c:pt idx="212" formatCode="#,##0">
                  <c:v>324</c:v>
                </c:pt>
                <c:pt idx="213" formatCode="#,##0">
                  <c:v>323</c:v>
                </c:pt>
                <c:pt idx="214" formatCode="#,##0">
                  <c:v>306</c:v>
                </c:pt>
                <c:pt idx="215" formatCode="#,##0">
                  <c:v>299</c:v>
                </c:pt>
                <c:pt idx="216" formatCode="#,##0">
                  <c:v>304</c:v>
                </c:pt>
                <c:pt idx="217" formatCode="#,##0">
                  <c:v>303</c:v>
                </c:pt>
                <c:pt idx="218" formatCode="#,##0">
                  <c:v>296</c:v>
                </c:pt>
                <c:pt idx="219" formatCode="#,##0">
                  <c:v>299</c:v>
                </c:pt>
                <c:pt idx="220" formatCode="#,##0">
                  <c:v>285</c:v>
                </c:pt>
                <c:pt idx="221" formatCode="#,##0">
                  <c:v>280</c:v>
                </c:pt>
                <c:pt idx="222" formatCode="#,##0">
                  <c:v>288</c:v>
                </c:pt>
                <c:pt idx="223" formatCode="#,##0">
                  <c:v>292</c:v>
                </c:pt>
                <c:pt idx="224" formatCode="#,##0">
                  <c:v>274</c:v>
                </c:pt>
                <c:pt idx="225" formatCode="#,##0">
                  <c:v>279</c:v>
                </c:pt>
                <c:pt idx="226" formatCode="#,##0">
                  <c:v>271</c:v>
                </c:pt>
                <c:pt idx="227" formatCode="#,##0">
                  <c:v>270</c:v>
                </c:pt>
                <c:pt idx="228" formatCode="#,##0">
                  <c:v>269</c:v>
                </c:pt>
                <c:pt idx="229" formatCode="#,##0">
                  <c:v>269</c:v>
                </c:pt>
                <c:pt idx="230" formatCode="#,##0">
                  <c:v>271</c:v>
                </c:pt>
                <c:pt idx="231" formatCode="#,##0">
                  <c:v>273</c:v>
                </c:pt>
                <c:pt idx="232" formatCode="#,##0">
                  <c:v>270</c:v>
                </c:pt>
                <c:pt idx="233" formatCode="#,##0">
                  <c:v>268</c:v>
                </c:pt>
                <c:pt idx="234" formatCode="#,##0">
                  <c:v>266</c:v>
                </c:pt>
                <c:pt idx="235" formatCode="#,##0">
                  <c:v>270</c:v>
                </c:pt>
                <c:pt idx="236" formatCode="#,##0">
                  <c:v>276</c:v>
                </c:pt>
                <c:pt idx="237" formatCode="#,##0">
                  <c:v>276</c:v>
                </c:pt>
                <c:pt idx="238" formatCode="#,##0">
                  <c:v>283</c:v>
                </c:pt>
                <c:pt idx="239" formatCode="#,##0">
                  <c:v>288</c:v>
                </c:pt>
                <c:pt idx="240" formatCode="#,##0">
                  <c:v>287</c:v>
                </c:pt>
                <c:pt idx="241" formatCode="#,##0">
                  <c:v>294</c:v>
                </c:pt>
                <c:pt idx="242" formatCode="#,##0">
                  <c:v>290</c:v>
                </c:pt>
                <c:pt idx="243" formatCode="#,##0">
                  <c:v>291</c:v>
                </c:pt>
                <c:pt idx="244" formatCode="#,##0">
                  <c:v>287</c:v>
                </c:pt>
                <c:pt idx="245" formatCode="#,##0">
                  <c:v>283</c:v>
                </c:pt>
                <c:pt idx="246" formatCode="#,##0">
                  <c:v>283</c:v>
                </c:pt>
                <c:pt idx="247" formatCode="#,##0">
                  <c:v>283</c:v>
                </c:pt>
                <c:pt idx="248" formatCode="#,##0">
                  <c:v>280</c:v>
                </c:pt>
                <c:pt idx="249" formatCode="#,##0">
                  <c:v>280</c:v>
                </c:pt>
                <c:pt idx="250" formatCode="#,##0">
                  <c:v>272</c:v>
                </c:pt>
                <c:pt idx="251" formatCode="#,##0">
                  <c:v>273</c:v>
                </c:pt>
                <c:pt idx="252" formatCode="#,##0">
                  <c:v>273</c:v>
                </c:pt>
                <c:pt idx="253" formatCode="#,##0">
                  <c:v>270</c:v>
                </c:pt>
                <c:pt idx="254" formatCode="#,##0">
                  <c:v>265</c:v>
                </c:pt>
                <c:pt idx="255" formatCode="#,##0">
                  <c:v>268</c:v>
                </c:pt>
                <c:pt idx="256" formatCode="#,##0">
                  <c:v>266</c:v>
                </c:pt>
                <c:pt idx="257" formatCode="#,##0">
                  <c:v>264</c:v>
                </c:pt>
                <c:pt idx="258" formatCode="#,##0">
                  <c:v>261</c:v>
                </c:pt>
                <c:pt idx="259" formatCode="#,##0">
                  <c:v>260</c:v>
                </c:pt>
                <c:pt idx="260" formatCode="#,##0">
                  <c:v>259</c:v>
                </c:pt>
                <c:pt idx="261" formatCode="#,##0">
                  <c:v>259</c:v>
                </c:pt>
                <c:pt idx="262" formatCode="#,##0">
                  <c:v>261</c:v>
                </c:pt>
                <c:pt idx="263" formatCode="#,##0">
                  <c:v>261</c:v>
                </c:pt>
                <c:pt idx="264" formatCode="#,##0">
                  <c:v>259</c:v>
                </c:pt>
                <c:pt idx="265" formatCode="#,##0">
                  <c:v>263</c:v>
                </c:pt>
                <c:pt idx="266" formatCode="#,##0">
                  <c:v>261</c:v>
                </c:pt>
                <c:pt idx="267" formatCode="#,##0">
                  <c:v>256</c:v>
                </c:pt>
                <c:pt idx="268" formatCode="#,##0">
                  <c:v>258</c:v>
                </c:pt>
                <c:pt idx="269" formatCode="#,##0">
                  <c:v>260</c:v>
                </c:pt>
                <c:pt idx="270" formatCode="#,##0">
                  <c:v>263</c:v>
                </c:pt>
                <c:pt idx="271" formatCode="#,##0">
                  <c:v>268</c:v>
                </c:pt>
                <c:pt idx="272" formatCode="#,##0">
                  <c:v>269</c:v>
                </c:pt>
                <c:pt idx="273" formatCode="#,##0">
                  <c:v>268</c:v>
                </c:pt>
                <c:pt idx="274" formatCode="#,##0">
                  <c:v>267</c:v>
                </c:pt>
                <c:pt idx="275" formatCode="#,##0">
                  <c:v>270</c:v>
                </c:pt>
                <c:pt idx="276" formatCode="#,##0">
                  <c:v>266</c:v>
                </c:pt>
                <c:pt idx="277" formatCode="#,##0">
                  <c:v>262</c:v>
                </c:pt>
                <c:pt idx="278" formatCode="#,##0">
                  <c:v>267</c:v>
                </c:pt>
                <c:pt idx="279" formatCode="#,##0">
                  <c:v>266</c:v>
                </c:pt>
                <c:pt idx="280" formatCode="#,##0">
                  <c:v>264</c:v>
                </c:pt>
                <c:pt idx="281" formatCode="#,##0">
                  <c:v>275</c:v>
                </c:pt>
                <c:pt idx="282" formatCode="#,##0">
                  <c:v>259</c:v>
                </c:pt>
                <c:pt idx="283" formatCode="#,##0">
                  <c:v>261</c:v>
                </c:pt>
                <c:pt idx="284" formatCode="#,##0">
                  <c:v>275</c:v>
                </c:pt>
                <c:pt idx="285" formatCode="#,##0">
                  <c:v>271</c:v>
                </c:pt>
                <c:pt idx="286" formatCode="#,##0">
                  <c:v>271</c:v>
                </c:pt>
                <c:pt idx="287" formatCode="#,##0">
                  <c:v>272</c:v>
                </c:pt>
                <c:pt idx="288" formatCode="#,##0">
                  <c:v>275</c:v>
                </c:pt>
                <c:pt idx="289" formatCode="#,##0">
                  <c:v>263</c:v>
                </c:pt>
                <c:pt idx="290" formatCode="#,##0">
                  <c:v>261</c:v>
                </c:pt>
                <c:pt idx="291" formatCode="#,##0">
                  <c:v>276</c:v>
                </c:pt>
                <c:pt idx="292" formatCode="#,##0">
                  <c:v>277</c:v>
                </c:pt>
                <c:pt idx="293" formatCode="#,##0">
                  <c:v>275</c:v>
                </c:pt>
                <c:pt idx="294" formatCode="#,##0">
                  <c:v>279</c:v>
                </c:pt>
                <c:pt idx="295" formatCode="#,##0">
                  <c:v>276</c:v>
                </c:pt>
                <c:pt idx="296" formatCode="#,##0">
                  <c:v>279</c:v>
                </c:pt>
                <c:pt idx="297" formatCode="#,##0">
                  <c:v>279</c:v>
                </c:pt>
                <c:pt idx="298" formatCode="#,##0">
                  <c:v>273</c:v>
                </c:pt>
                <c:pt idx="299" formatCode="#,##0">
                  <c:v>273</c:v>
                </c:pt>
                <c:pt idx="300" formatCode="#,##0">
                  <c:v>271</c:v>
                </c:pt>
                <c:pt idx="301" formatCode="#,##0">
                  <c:v>289</c:v>
                </c:pt>
                <c:pt idx="302" formatCode="#,##0">
                  <c:v>290</c:v>
                </c:pt>
                <c:pt idx="303" formatCode="#,##0">
                  <c:v>296</c:v>
                </c:pt>
                <c:pt idx="304" formatCode="#,##0">
                  <c:v>307</c:v>
                </c:pt>
                <c:pt idx="305" formatCode="#,##0">
                  <c:v>317</c:v>
                </c:pt>
                <c:pt idx="306" formatCode="#,##0">
                  <c:v>318</c:v>
                </c:pt>
                <c:pt idx="307" formatCode="#,##0">
                  <c:v>319</c:v>
                </c:pt>
                <c:pt idx="308" formatCode="#,##0">
                  <c:v>321</c:v>
                </c:pt>
                <c:pt idx="309" formatCode="#,##0">
                  <c:v>315</c:v>
                </c:pt>
                <c:pt idx="310" formatCode="#,##0">
                  <c:v>317</c:v>
                </c:pt>
                <c:pt idx="311" formatCode="#,##0">
                  <c:v>310</c:v>
                </c:pt>
                <c:pt idx="312" formatCode="#,##0">
                  <c:v>306</c:v>
                </c:pt>
                <c:pt idx="313" formatCode="#,##0">
                  <c:v>306</c:v>
                </c:pt>
                <c:pt idx="314" formatCode="#,##0">
                  <c:v>305</c:v>
                </c:pt>
                <c:pt idx="315" formatCode="#,##0">
                  <c:v>306</c:v>
                </c:pt>
                <c:pt idx="316" formatCode="#,##0">
                  <c:v>307</c:v>
                </c:pt>
                <c:pt idx="317" formatCode="#,##0">
                  <c:v>310</c:v>
                </c:pt>
                <c:pt idx="318" formatCode="#,##0">
                  <c:v>309</c:v>
                </c:pt>
                <c:pt idx="319" formatCode="#,##0">
                  <c:v>311</c:v>
                </c:pt>
                <c:pt idx="320" formatCode="#,##0">
                  <c:v>308</c:v>
                </c:pt>
                <c:pt idx="321" formatCode="#,##0">
                  <c:v>309</c:v>
                </c:pt>
                <c:pt idx="322" formatCode="#,##0">
                  <c:v>315</c:v>
                </c:pt>
                <c:pt idx="323" formatCode="#,##0">
                  <c:v>320</c:v>
                </c:pt>
                <c:pt idx="324" formatCode="#,##0">
                  <c:v>328</c:v>
                </c:pt>
                <c:pt idx="325" formatCode="#,##0">
                  <c:v>331</c:v>
                </c:pt>
                <c:pt idx="326" formatCode="#,##0">
                  <c:v>341</c:v>
                </c:pt>
                <c:pt idx="327" formatCode="#,##0">
                  <c:v>343</c:v>
                </c:pt>
                <c:pt idx="328" formatCode="#,##0">
                  <c:v>343</c:v>
                </c:pt>
                <c:pt idx="329" formatCode="#,##0">
                  <c:v>353</c:v>
                </c:pt>
                <c:pt idx="330" formatCode="#,##0">
                  <c:v>347</c:v>
                </c:pt>
                <c:pt idx="331" formatCode="#,##0">
                  <c:v>346</c:v>
                </c:pt>
                <c:pt idx="332" formatCode="#,##0">
                  <c:v>348</c:v>
                </c:pt>
                <c:pt idx="333" formatCode="#,##0">
                  <c:v>348</c:v>
                </c:pt>
                <c:pt idx="334" formatCode="#,##0">
                  <c:v>332</c:v>
                </c:pt>
                <c:pt idx="335" formatCode="#,##0">
                  <c:v>327</c:v>
                </c:pt>
                <c:pt idx="336" formatCode="#,##0">
                  <c:v>313</c:v>
                </c:pt>
                <c:pt idx="337" formatCode="#,##0">
                  <c:v>310</c:v>
                </c:pt>
                <c:pt idx="338" formatCode="#,##0">
                  <c:v>306</c:v>
                </c:pt>
                <c:pt idx="339" formatCode="#,##0">
                  <c:v>307</c:v>
                </c:pt>
                <c:pt idx="340" formatCode="#,##0">
                  <c:v>310</c:v>
                </c:pt>
                <c:pt idx="341" formatCode="#,##0">
                  <c:v>311</c:v>
                </c:pt>
                <c:pt idx="342" formatCode="#,##0">
                  <c:v>308</c:v>
                </c:pt>
                <c:pt idx="343" formatCode="#,##0">
                  <c:v>311</c:v>
                </c:pt>
                <c:pt idx="344" formatCode="#,##0">
                  <c:v>317</c:v>
                </c:pt>
                <c:pt idx="345" formatCode="#,##0">
                  <c:v>312</c:v>
                </c:pt>
                <c:pt idx="346" formatCode="#,##0">
                  <c:v>312</c:v>
                </c:pt>
                <c:pt idx="347" formatCode="#,##0">
                  <c:v>318</c:v>
                </c:pt>
                <c:pt idx="348" formatCode="#,##0">
                  <c:v>312</c:v>
                </c:pt>
                <c:pt idx="349" formatCode="#,##0">
                  <c:v>314</c:v>
                </c:pt>
                <c:pt idx="350" formatCode="#,##0">
                  <c:v>319</c:v>
                </c:pt>
                <c:pt idx="351" formatCode="#,##0">
                  <c:v>320</c:v>
                </c:pt>
                <c:pt idx="352" formatCode="#,##0">
                  <c:v>327</c:v>
                </c:pt>
                <c:pt idx="353" formatCode="#,##0">
                  <c:v>334</c:v>
                </c:pt>
                <c:pt idx="354" formatCode="#,##0">
                  <c:v>334</c:v>
                </c:pt>
                <c:pt idx="355" formatCode="#,##0">
                  <c:v>329</c:v>
                </c:pt>
                <c:pt idx="356" formatCode="#,##0">
                  <c:v>333</c:v>
                </c:pt>
                <c:pt idx="357" formatCode="#,##0">
                  <c:v>338</c:v>
                </c:pt>
                <c:pt idx="358" formatCode="#,##0">
                  <c:v>327</c:v>
                </c:pt>
                <c:pt idx="359" formatCode="#,##0">
                  <c:v>325</c:v>
                </c:pt>
                <c:pt idx="360" formatCode="#,##0">
                  <c:v>321</c:v>
                </c:pt>
                <c:pt idx="361" formatCode="#,##0">
                  <c:v>317</c:v>
                </c:pt>
                <c:pt idx="362" formatCode="#,##0">
                  <c:v>307</c:v>
                </c:pt>
                <c:pt idx="363" formatCode="#,##0">
                  <c:v>307</c:v>
                </c:pt>
                <c:pt idx="364" formatCode="#,##0">
                  <c:v>298</c:v>
                </c:pt>
                <c:pt idx="365" formatCode="#,##0">
                  <c:v>309</c:v>
                </c:pt>
                <c:pt idx="366" formatCode="#,##0">
                  <c:v>317</c:v>
                </c:pt>
                <c:pt idx="367" formatCode="#,##0">
                  <c:v>323</c:v>
                </c:pt>
                <c:pt idx="368" formatCode="#,##0">
                  <c:v>323</c:v>
                </c:pt>
                <c:pt idx="369" formatCode="#,##0">
                  <c:v>333</c:v>
                </c:pt>
                <c:pt idx="370" formatCode="#,##0">
                  <c:v>329</c:v>
                </c:pt>
                <c:pt idx="371" formatCode="#,##0">
                  <c:v>334</c:v>
                </c:pt>
                <c:pt idx="372" formatCode="#,##0">
                  <c:v>342</c:v>
                </c:pt>
                <c:pt idx="373" formatCode="#,##0">
                  <c:v>340</c:v>
                </c:pt>
                <c:pt idx="374" formatCode="#,##0">
                  <c:v>349</c:v>
                </c:pt>
                <c:pt idx="375" formatCode="#,##0">
                  <c:v>346</c:v>
                </c:pt>
                <c:pt idx="376" formatCode="#,##0">
                  <c:v>352</c:v>
                </c:pt>
                <c:pt idx="377" formatCode="#,##0">
                  <c:v>351</c:v>
                </c:pt>
                <c:pt idx="378" formatCode="#,##0">
                  <c:v>342</c:v>
                </c:pt>
                <c:pt idx="379" formatCode="#,##0">
                  <c:v>346</c:v>
                </c:pt>
                <c:pt idx="380" formatCode="#,##0">
                  <c:v>355</c:v>
                </c:pt>
                <c:pt idx="381" formatCode="#,##0">
                  <c:v>364</c:v>
                </c:pt>
                <c:pt idx="382" formatCode="#,##0">
                  <c:v>375</c:v>
                </c:pt>
                <c:pt idx="383" formatCode="#,##0">
                  <c:v>376</c:v>
                </c:pt>
                <c:pt idx="384" formatCode="#,##0">
                  <c:v>685</c:v>
                </c:pt>
                <c:pt idx="385" formatCode="#,##0">
                  <c:v>377</c:v>
                </c:pt>
                <c:pt idx="386" formatCode="#,##0">
                  <c:v>382</c:v>
                </c:pt>
                <c:pt idx="387" formatCode="#,##0">
                  <c:v>382</c:v>
                </c:pt>
                <c:pt idx="388" formatCode="#,##0">
                  <c:v>374</c:v>
                </c:pt>
                <c:pt idx="389" formatCode="#,##0">
                  <c:v>375</c:v>
                </c:pt>
                <c:pt idx="390" formatCode="#,##0">
                  <c:v>362</c:v>
                </c:pt>
                <c:pt idx="391" formatCode="#,##0">
                  <c:v>366</c:v>
                </c:pt>
                <c:pt idx="392" formatCode="#,##0">
                  <c:v>366</c:v>
                </c:pt>
                <c:pt idx="393" formatCode="#,##0">
                  <c:v>372</c:v>
                </c:pt>
                <c:pt idx="394" formatCode="#,##0">
                  <c:v>380</c:v>
                </c:pt>
                <c:pt idx="395" formatCode="#,##0">
                  <c:v>384</c:v>
                </c:pt>
                <c:pt idx="396" formatCode="#,##0">
                  <c:v>384</c:v>
                </c:pt>
                <c:pt idx="397" formatCode="#,##0">
                  <c:v>377</c:v>
                </c:pt>
                <c:pt idx="398" formatCode="#,##0">
                  <c:v>376</c:v>
                </c:pt>
                <c:pt idx="399" formatCode="#,##0">
                  <c:v>375</c:v>
                </c:pt>
                <c:pt idx="400" formatCode="#,##0">
                  <c:v>375</c:v>
                </c:pt>
                <c:pt idx="401" formatCode="#,##0">
                  <c:v>377</c:v>
                </c:pt>
                <c:pt idx="402" formatCode="#,##0">
                  <c:v>380</c:v>
                </c:pt>
                <c:pt idx="403" formatCode="#,##0">
                  <c:v>374</c:v>
                </c:pt>
                <c:pt idx="404" formatCode="#,##0">
                  <c:v>367</c:v>
                </c:pt>
                <c:pt idx="405" formatCode="#,##0">
                  <c:v>387</c:v>
                </c:pt>
                <c:pt idx="406" formatCode="#,##0">
                  <c:v>384</c:v>
                </c:pt>
                <c:pt idx="407" formatCode="#,##0">
                  <c:v>389</c:v>
                </c:pt>
                <c:pt idx="408" formatCode="#,##0">
                  <c:v>355</c:v>
                </c:pt>
                <c:pt idx="409" formatCode="#,##0">
                  <c:v>344</c:v>
                </c:pt>
                <c:pt idx="410" formatCode="#,##0">
                  <c:v>332</c:v>
                </c:pt>
                <c:pt idx="411" formatCode="#,##0">
                  <c:v>334</c:v>
                </c:pt>
                <c:pt idx="412" formatCode="#,##0">
                  <c:v>348</c:v>
                </c:pt>
                <c:pt idx="413" formatCode="#,##0">
                  <c:v>351</c:v>
                </c:pt>
                <c:pt idx="414" formatCode="#,##0">
                  <c:v>375</c:v>
                </c:pt>
                <c:pt idx="415" formatCode="#,##0">
                  <c:v>386</c:v>
                </c:pt>
                <c:pt idx="416" formatCode="#,##0">
                  <c:v>392</c:v>
                </c:pt>
                <c:pt idx="417" formatCode="#,##0">
                  <c:v>379</c:v>
                </c:pt>
                <c:pt idx="418" formatCode="#,##0">
                  <c:v>384</c:v>
                </c:pt>
                <c:pt idx="419" formatCode="#,##0">
                  <c:v>387</c:v>
                </c:pt>
                <c:pt idx="420" formatCode="#,##0">
                  <c:v>405</c:v>
                </c:pt>
                <c:pt idx="421" formatCode="#,##0">
                  <c:v>405</c:v>
                </c:pt>
                <c:pt idx="422" formatCode="#,##0">
                  <c:v>405</c:v>
                </c:pt>
                <c:pt idx="423" formatCode="#,##0">
                  <c:v>420</c:v>
                </c:pt>
                <c:pt idx="424" formatCode="#,##0">
                  <c:v>429</c:v>
                </c:pt>
                <c:pt idx="425" formatCode="#,##0">
                  <c:v>427</c:v>
                </c:pt>
                <c:pt idx="426" formatCode="#,##0">
                  <c:v>451</c:v>
                </c:pt>
                <c:pt idx="427" formatCode="#,##0">
                  <c:v>450</c:v>
                </c:pt>
                <c:pt idx="428" formatCode="#,##0">
                  <c:v>438</c:v>
                </c:pt>
                <c:pt idx="429" formatCode="#,##0">
                  <c:v>420</c:v>
                </c:pt>
                <c:pt idx="430" formatCode="#,##0">
                  <c:v>414</c:v>
                </c:pt>
                <c:pt idx="431" formatCode="#,##0">
                  <c:v>419</c:v>
                </c:pt>
                <c:pt idx="432" formatCode="#,##0">
                  <c:v>432</c:v>
                </c:pt>
                <c:pt idx="433" formatCode="#,##0">
                  <c:v>429</c:v>
                </c:pt>
                <c:pt idx="434" formatCode="#,##0">
                  <c:v>423</c:v>
                </c:pt>
                <c:pt idx="435" formatCode="#,##0">
                  <c:v>426</c:v>
                </c:pt>
                <c:pt idx="436" formatCode="#,##0">
                  <c:v>422</c:v>
                </c:pt>
                <c:pt idx="437" formatCode="#,##0">
                  <c:v>422</c:v>
                </c:pt>
                <c:pt idx="438" formatCode="#,##0">
                  <c:v>446</c:v>
                </c:pt>
                <c:pt idx="439" formatCode="#,##0">
                  <c:v>470</c:v>
                </c:pt>
                <c:pt idx="440" formatCode="#,##0">
                  <c:v>475</c:v>
                </c:pt>
                <c:pt idx="441" formatCode="#,##0">
                  <c:v>473</c:v>
                </c:pt>
                <c:pt idx="442" formatCode="#,##0">
                  <c:v>442</c:v>
                </c:pt>
                <c:pt idx="443" formatCode="#,##0">
                  <c:v>426</c:v>
                </c:pt>
                <c:pt idx="444" formatCode="#,##0">
                  <c:v>421</c:v>
                </c:pt>
                <c:pt idx="445" formatCode="#,##0">
                  <c:v>403</c:v>
                </c:pt>
                <c:pt idx="446" formatCode="#,##0">
                  <c:v>397</c:v>
                </c:pt>
                <c:pt idx="447" formatCode="#,##0">
                  <c:v>400</c:v>
                </c:pt>
                <c:pt idx="448" formatCode="#,##0">
                  <c:v>394</c:v>
                </c:pt>
                <c:pt idx="449" formatCode="#,##0">
                  <c:v>366</c:v>
                </c:pt>
                <c:pt idx="450" formatCode="#,##0">
                  <c:v>374</c:v>
                </c:pt>
                <c:pt idx="451" formatCode="#,##0">
                  <c:v>390</c:v>
                </c:pt>
                <c:pt idx="452" formatCode="#,##0">
                  <c:v>415</c:v>
                </c:pt>
                <c:pt idx="453" formatCode="#,##0">
                  <c:v>418</c:v>
                </c:pt>
                <c:pt idx="454" formatCode="#,##0">
                  <c:v>437</c:v>
                </c:pt>
                <c:pt idx="455" formatCode="#,##0">
                  <c:v>445</c:v>
                </c:pt>
                <c:pt idx="456" formatCode="#,##0">
                  <c:v>427</c:v>
                </c:pt>
                <c:pt idx="457" formatCode="#,##0">
                  <c:v>414</c:v>
                </c:pt>
                <c:pt idx="458" formatCode="#,##0">
                  <c:v>389</c:v>
                </c:pt>
                <c:pt idx="459" formatCode="#,##0">
                  <c:v>393</c:v>
                </c:pt>
                <c:pt idx="460" formatCode="#,##0">
                  <c:v>375</c:v>
                </c:pt>
                <c:pt idx="461" formatCode="#,##0">
                  <c:v>343</c:v>
                </c:pt>
                <c:pt idx="462" formatCode="#,##0">
                  <c:v>370</c:v>
                </c:pt>
                <c:pt idx="463" formatCode="#,##0">
                  <c:v>427</c:v>
                </c:pt>
                <c:pt idx="464" formatCode="#,##0">
                  <c:v>476</c:v>
                </c:pt>
                <c:pt idx="465" formatCode="#,##0">
                  <c:v>453</c:v>
                </c:pt>
                <c:pt idx="466" formatCode="#,##0">
                  <c:v>465</c:v>
                </c:pt>
                <c:pt idx="467" formatCode="#,##0">
                  <c:v>441</c:v>
                </c:pt>
                <c:pt idx="468" formatCode="#,##0">
                  <c:v>374</c:v>
                </c:pt>
                <c:pt idx="469" formatCode="#,##0">
                  <c:v>395</c:v>
                </c:pt>
                <c:pt idx="470" formatCode="#,##0">
                  <c:v>335</c:v>
                </c:pt>
                <c:pt idx="471" formatCode="#,##0">
                  <c:v>367</c:v>
                </c:pt>
                <c:pt idx="472" formatCode="#,##0">
                  <c:v>302</c:v>
                </c:pt>
                <c:pt idx="473" formatCode="#,##0">
                  <c:v>284</c:v>
                </c:pt>
                <c:pt idx="474" formatCode="#,##0">
                  <c:v>312</c:v>
                </c:pt>
                <c:pt idx="475" formatCode="#,##0">
                  <c:v>262</c:v>
                </c:pt>
                <c:pt idx="476" formatCode="#,##0">
                  <c:v>239</c:v>
                </c:pt>
                <c:pt idx="477" formatCode="#,##0">
                  <c:v>223</c:v>
                </c:pt>
                <c:pt idx="478" formatCode="#,##0">
                  <c:v>240</c:v>
                </c:pt>
                <c:pt idx="479" formatCode="#,##0">
                  <c:v>247</c:v>
                </c:pt>
                <c:pt idx="480" formatCode="#,##0">
                  <c:v>252</c:v>
                </c:pt>
                <c:pt idx="481" formatCode="#,##0">
                  <c:v>233</c:v>
                </c:pt>
                <c:pt idx="482" formatCode="#,##0">
                  <c:v>218</c:v>
                </c:pt>
                <c:pt idx="483" formatCode="#,##0">
                  <c:v>214</c:v>
                </c:pt>
                <c:pt idx="484" formatCode="#,##0">
                  <c:v>208</c:v>
                </c:pt>
                <c:pt idx="485" formatCode="#,##0">
                  <c:v>202</c:v>
                </c:pt>
                <c:pt idx="486" formatCode="#,##0">
                  <c:v>193</c:v>
                </c:pt>
                <c:pt idx="487" formatCode="#,##0">
                  <c:v>189</c:v>
                </c:pt>
                <c:pt idx="488" formatCode="#,##0">
                  <c:v>198</c:v>
                </c:pt>
                <c:pt idx="489" formatCode="#,##0">
                  <c:v>196</c:v>
                </c:pt>
                <c:pt idx="490" formatCode="#,##0">
                  <c:v>196</c:v>
                </c:pt>
                <c:pt idx="491" formatCode="#,##0">
                  <c:v>203</c:v>
                </c:pt>
                <c:pt idx="492" formatCode="#,##0">
                  <c:v>203</c:v>
                </c:pt>
                <c:pt idx="493" formatCode="#,##0">
                  <c:v>209</c:v>
                </c:pt>
                <c:pt idx="494" formatCode="#,##0">
                  <c:v>216</c:v>
                </c:pt>
                <c:pt idx="495" formatCode="#,##0">
                  <c:v>217</c:v>
                </c:pt>
                <c:pt idx="496" formatCode="#,##0">
                  <c:v>213</c:v>
                </c:pt>
                <c:pt idx="497" formatCode="#,##0">
                  <c:v>214</c:v>
                </c:pt>
                <c:pt idx="498" formatCode="#,##0">
                  <c:v>219</c:v>
                </c:pt>
                <c:pt idx="499" formatCode="#,##0">
                  <c:v>226</c:v>
                </c:pt>
                <c:pt idx="500" formatCode="#,##0">
                  <c:v>225</c:v>
                </c:pt>
                <c:pt idx="501" formatCode="#,##0">
                  <c:v>224</c:v>
                </c:pt>
                <c:pt idx="502" formatCode="#,##0">
                  <c:v>225</c:v>
                </c:pt>
                <c:pt idx="503" formatCode="#,##0">
                  <c:v>227</c:v>
                </c:pt>
                <c:pt idx="504" formatCode="#,##0">
                  <c:v>232</c:v>
                </c:pt>
                <c:pt idx="505" formatCode="#,##0">
                  <c:v>225</c:v>
                </c:pt>
                <c:pt idx="506" formatCode="#,##0">
                  <c:v>220</c:v>
                </c:pt>
                <c:pt idx="507" formatCode="#,##0">
                  <c:v>216</c:v>
                </c:pt>
                <c:pt idx="508" formatCode="#,##0">
                  <c:v>214</c:v>
                </c:pt>
                <c:pt idx="509" formatCode="#,##0">
                  <c:v>209</c:v>
                </c:pt>
                <c:pt idx="510" formatCode="#,##0">
                  <c:v>209</c:v>
                </c:pt>
                <c:pt idx="511" formatCode="#,##0">
                  <c:v>211</c:v>
                </c:pt>
                <c:pt idx="512" formatCode="#,##0">
                  <c:v>217</c:v>
                </c:pt>
                <c:pt idx="513" formatCode="#,##0">
                  <c:v>215</c:v>
                </c:pt>
                <c:pt idx="514" formatCode="#,##0">
                  <c:v>213</c:v>
                </c:pt>
                <c:pt idx="515" formatCode="#,##0">
                  <c:v>213</c:v>
                </c:pt>
                <c:pt idx="516" formatCode="#,##0">
                  <c:v>215</c:v>
                </c:pt>
                <c:pt idx="517" formatCode="#,##0">
                  <c:v>215</c:v>
                </c:pt>
                <c:pt idx="518" formatCode="#,##0">
                  <c:v>220</c:v>
                </c:pt>
                <c:pt idx="519" formatCode="#,##0">
                  <c:v>222</c:v>
                </c:pt>
                <c:pt idx="520" formatCode="#,##0">
                  <c:v>225</c:v>
                </c:pt>
                <c:pt idx="521" formatCode="#,##0">
                  <c:v>218</c:v>
                </c:pt>
                <c:pt idx="522" formatCode="#,##0">
                  <c:v>214</c:v>
                </c:pt>
                <c:pt idx="523" formatCode="#,##0">
                  <c:v>215</c:v>
                </c:pt>
                <c:pt idx="524" formatCode="#,##0">
                  <c:v>215</c:v>
                </c:pt>
                <c:pt idx="525" formatCode="#,##0">
                  <c:v>214</c:v>
                </c:pt>
                <c:pt idx="526" formatCode="#,##0">
                  <c:v>215</c:v>
                </c:pt>
                <c:pt idx="527" formatCode="#,##0">
                  <c:v>212</c:v>
                </c:pt>
                <c:pt idx="528" formatCode="#,##0">
                  <c:v>214</c:v>
                </c:pt>
                <c:pt idx="529" formatCode="#,##0">
                  <c:v>213</c:v>
                </c:pt>
                <c:pt idx="530" formatCode="#,##0">
                  <c:v>208</c:v>
                </c:pt>
                <c:pt idx="531" formatCode="#,##0">
                  <c:v>211</c:v>
                </c:pt>
                <c:pt idx="532" formatCode="#,##0">
                  <c:v>212</c:v>
                </c:pt>
                <c:pt idx="533" formatCode="#,##0">
                  <c:v>218</c:v>
                </c:pt>
                <c:pt idx="534" formatCode="#,##0">
                  <c:v>215</c:v>
                </c:pt>
                <c:pt idx="535" formatCode="#,##0">
                  <c:v>230</c:v>
                </c:pt>
                <c:pt idx="536" formatCode="#,##0">
                  <c:v>228</c:v>
                </c:pt>
                <c:pt idx="537" formatCode="#,##0">
                  <c:v>231</c:v>
                </c:pt>
                <c:pt idx="538" formatCode="#,##0">
                  <c:v>231</c:v>
                </c:pt>
                <c:pt idx="539" formatCode="#,##0">
                  <c:v>238</c:v>
                </c:pt>
                <c:pt idx="540" formatCode="#,##0">
                  <c:v>240</c:v>
                </c:pt>
                <c:pt idx="541" formatCode="#,##0">
                  <c:v>250</c:v>
                </c:pt>
                <c:pt idx="542" formatCode="#,##0">
                  <c:v>240</c:v>
                </c:pt>
                <c:pt idx="543" formatCode="#,##0">
                  <c:v>239</c:v>
                </c:pt>
                <c:pt idx="544" formatCode="#,##0">
                  <c:v>244</c:v>
                </c:pt>
                <c:pt idx="545" formatCode="#,##0">
                  <c:v>244</c:v>
                </c:pt>
                <c:pt idx="546" formatCode="#,##0">
                  <c:v>246</c:v>
                </c:pt>
                <c:pt idx="547" formatCode="#,##0">
                  <c:v>242</c:v>
                </c:pt>
                <c:pt idx="548" formatCode="#,##0">
                  <c:v>241</c:v>
                </c:pt>
                <c:pt idx="549" formatCode="#,##0">
                  <c:v>245</c:v>
                </c:pt>
                <c:pt idx="550" formatCode="#,##0">
                  <c:v>249</c:v>
                </c:pt>
                <c:pt idx="551" formatCode="#,##0">
                  <c:v>246</c:v>
                </c:pt>
                <c:pt idx="552" formatCode="#,##0">
                  <c:v>240</c:v>
                </c:pt>
                <c:pt idx="553" formatCode="#,##0">
                  <c:v>238</c:v>
                </c:pt>
                <c:pt idx="554" formatCode="#,##0">
                  <c:v>238</c:v>
                </c:pt>
                <c:pt idx="555" formatCode="#,##0">
                  <c:v>235</c:v>
                </c:pt>
                <c:pt idx="556" formatCode="#,##0">
                  <c:v>232</c:v>
                </c:pt>
                <c:pt idx="557" formatCode="#,##0">
                  <c:v>229</c:v>
                </c:pt>
                <c:pt idx="558" formatCode="#,##0">
                  <c:v>229</c:v>
                </c:pt>
                <c:pt idx="559" formatCode="#,##0">
                  <c:v>230</c:v>
                </c:pt>
                <c:pt idx="560" formatCode="#,##0">
                  <c:v>235</c:v>
                </c:pt>
                <c:pt idx="561" formatCode="#,##0">
                  <c:v>231</c:v>
                </c:pt>
                <c:pt idx="562" formatCode="#,##0">
                  <c:v>229</c:v>
                </c:pt>
                <c:pt idx="563" formatCode="#,##0">
                  <c:v>231</c:v>
                </c:pt>
                <c:pt idx="564" formatCode="#,##0">
                  <c:v>240</c:v>
                </c:pt>
                <c:pt idx="565" formatCode="#,##0">
                  <c:v>237</c:v>
                </c:pt>
                <c:pt idx="566" formatCode="#,##0">
                  <c:v>228</c:v>
                </c:pt>
                <c:pt idx="567" formatCode="#,##0">
                  <c:v>227</c:v>
                </c:pt>
                <c:pt idx="568" formatCode="#,##0">
                  <c:v>231</c:v>
                </c:pt>
                <c:pt idx="569" formatCode="#,##0">
                  <c:v>235</c:v>
                </c:pt>
                <c:pt idx="570" formatCode="#,##0">
                  <c:v>237</c:v>
                </c:pt>
                <c:pt idx="571" formatCode="#,##0">
                  <c:v>237</c:v>
                </c:pt>
                <c:pt idx="572" formatCode="#,##0">
                  <c:v>235</c:v>
                </c:pt>
                <c:pt idx="573" formatCode="#,##0">
                  <c:v>238</c:v>
                </c:pt>
                <c:pt idx="574" formatCode="#,##0">
                  <c:v>238</c:v>
                </c:pt>
                <c:pt idx="575" formatCode="#,##0">
                  <c:v>239</c:v>
                </c:pt>
                <c:pt idx="576" formatCode="#,##0">
                  <c:v>237</c:v>
                </c:pt>
                <c:pt idx="577" formatCode="#,##0">
                  <c:v>240</c:v>
                </c:pt>
                <c:pt idx="578" formatCode="#,##0">
                  <c:v>240</c:v>
                </c:pt>
                <c:pt idx="579" formatCode="#,##0">
                  <c:v>247</c:v>
                </c:pt>
                <c:pt idx="580" formatCode="#,##0">
                  <c:v>255</c:v>
                </c:pt>
                <c:pt idx="581" formatCode="#,##0">
                  <c:v>262</c:v>
                </c:pt>
                <c:pt idx="582" formatCode="#,##0">
                  <c:v>259</c:v>
                </c:pt>
                <c:pt idx="583" formatCode="#,##0">
                  <c:v>264</c:v>
                </c:pt>
                <c:pt idx="584" formatCode="#,##0">
                  <c:v>264</c:v>
                </c:pt>
                <c:pt idx="585" formatCode="#,##0">
                  <c:v>259</c:v>
                </c:pt>
                <c:pt idx="586" formatCode="#,##0">
                  <c:v>252</c:v>
                </c:pt>
                <c:pt idx="587" formatCode="#,##0">
                  <c:v>247</c:v>
                </c:pt>
                <c:pt idx="588" formatCode="#,##0">
                  <c:v>246</c:v>
                </c:pt>
                <c:pt idx="589" formatCode="#,##0">
                  <c:v>243</c:v>
                </c:pt>
                <c:pt idx="590" formatCode="#,##0">
                  <c:v>240</c:v>
                </c:pt>
                <c:pt idx="591" formatCode="#,##0">
                  <c:v>243</c:v>
                </c:pt>
                <c:pt idx="592" formatCode="#,##0">
                  <c:v>234</c:v>
                </c:pt>
                <c:pt idx="593" formatCode="#,##0">
                  <c:v>232</c:v>
                </c:pt>
                <c:pt idx="594" formatCode="#,##0">
                  <c:v>227</c:v>
                </c:pt>
                <c:pt idx="595" formatCode="#,##0">
                  <c:v>225</c:v>
                </c:pt>
                <c:pt idx="596" formatCode="#,##0">
                  <c:v>227</c:v>
                </c:pt>
                <c:pt idx="597" formatCode="#,##0">
                  <c:v>224</c:v>
                </c:pt>
                <c:pt idx="598" formatCode="#,##0">
                  <c:v>219</c:v>
                </c:pt>
                <c:pt idx="599" formatCode="#,##0">
                  <c:v>222</c:v>
                </c:pt>
                <c:pt idx="600" formatCode="#,##0">
                  <c:v>228</c:v>
                </c:pt>
                <c:pt idx="601" formatCode="#,##0">
                  <c:v>229</c:v>
                </c:pt>
                <c:pt idx="602" formatCode="#,##0">
                  <c:v>234</c:v>
                </c:pt>
                <c:pt idx="603" formatCode="#,##0">
                  <c:v>240</c:v>
                </c:pt>
                <c:pt idx="604" formatCode="#,##0">
                  <c:v>238</c:v>
                </c:pt>
                <c:pt idx="605" formatCode="#,##0">
                  <c:v>247</c:v>
                </c:pt>
                <c:pt idx="606" formatCode="#,##0">
                  <c:v>249</c:v>
                </c:pt>
                <c:pt idx="607" formatCode="#,##0">
                  <c:v>248</c:v>
                </c:pt>
                <c:pt idx="608" formatCode="#,##0">
                  <c:v>248</c:v>
                </c:pt>
                <c:pt idx="609" formatCode="#,##0">
                  <c:v>247</c:v>
                </c:pt>
                <c:pt idx="610" formatCode="#,##0">
                  <c:v>252</c:v>
                </c:pt>
                <c:pt idx="611" formatCode="#,##0">
                  <c:v>250</c:v>
                </c:pt>
                <c:pt idx="612" formatCode="#,##0">
                  <c:v>245</c:v>
                </c:pt>
                <c:pt idx="613" formatCode="#,##0">
                  <c:v>246</c:v>
                </c:pt>
                <c:pt idx="614" formatCode="#,##0">
                  <c:v>240</c:v>
                </c:pt>
                <c:pt idx="615" formatCode="#,##0">
                  <c:v>244</c:v>
                </c:pt>
                <c:pt idx="616" formatCode="#,##0">
                  <c:v>247</c:v>
                </c:pt>
                <c:pt idx="617" formatCode="#,##0">
                  <c:v>243</c:v>
                </c:pt>
                <c:pt idx="618" formatCode="#,##0">
                  <c:v>248</c:v>
                </c:pt>
                <c:pt idx="619" formatCode="#,##0">
                  <c:v>251</c:v>
                </c:pt>
                <c:pt idx="620" formatCode="#,##0">
                  <c:v>244</c:v>
                </c:pt>
                <c:pt idx="621" formatCode="#,##0">
                  <c:v>236</c:v>
                </c:pt>
                <c:pt idx="622" formatCode="#,##0">
                  <c:v>239</c:v>
                </c:pt>
                <c:pt idx="623" formatCode="#,##0">
                  <c:v>226</c:v>
                </c:pt>
                <c:pt idx="624" formatCode="#,##0">
                  <c:v>229</c:v>
                </c:pt>
                <c:pt idx="625" formatCode="#,##0">
                  <c:v>232</c:v>
                </c:pt>
                <c:pt idx="626" formatCode="#,##0">
                  <c:v>233</c:v>
                </c:pt>
                <c:pt idx="627" formatCode="#,##0">
                  <c:v>235</c:v>
                </c:pt>
                <c:pt idx="628" formatCode="#,##0">
                  <c:v>222</c:v>
                </c:pt>
                <c:pt idx="629" formatCode="#,##0">
                  <c:v>221</c:v>
                </c:pt>
                <c:pt idx="630" formatCode="#,##0">
                  <c:v>212</c:v>
                </c:pt>
                <c:pt idx="631" formatCode="#,##0">
                  <c:v>209</c:v>
                </c:pt>
                <c:pt idx="632" formatCode="#,##0">
                  <c:v>207</c:v>
                </c:pt>
                <c:pt idx="633" formatCode="#,##0">
                  <c:v>207</c:v>
                </c:pt>
                <c:pt idx="634" formatCode="#,##0">
                  <c:v>208</c:v>
                </c:pt>
                <c:pt idx="635" formatCode="#,##0">
                  <c:v>213</c:v>
                </c:pt>
                <c:pt idx="636" formatCode="#,##0">
                  <c:v>213</c:v>
                </c:pt>
                <c:pt idx="637" formatCode="#,##0">
                  <c:v>216</c:v>
                </c:pt>
                <c:pt idx="638" formatCode="#,##0">
                  <c:v>220</c:v>
                </c:pt>
                <c:pt idx="639" formatCode="#,##0">
                  <c:v>222</c:v>
                </c:pt>
                <c:pt idx="640" formatCode="#,##0">
                  <c:v>221</c:v>
                </c:pt>
                <c:pt idx="641" formatCode="#,##0">
                  <c:v>215</c:v>
                </c:pt>
                <c:pt idx="642" formatCode="#,##0">
                  <c:v>217</c:v>
                </c:pt>
                <c:pt idx="643" formatCode="#,##0">
                  <c:v>217</c:v>
                </c:pt>
                <c:pt idx="644" formatCode="#,##0">
                  <c:v>218</c:v>
                </c:pt>
                <c:pt idx="645" formatCode="#,##0">
                  <c:v>224</c:v>
                </c:pt>
                <c:pt idx="646" formatCode="#,##0">
                  <c:v>228</c:v>
                </c:pt>
                <c:pt idx="647" formatCode="#,##0">
                  <c:v>232</c:v>
                </c:pt>
                <c:pt idx="648" formatCode="#,##0">
                  <c:v>233</c:v>
                </c:pt>
                <c:pt idx="649" formatCode="#,##0">
                  <c:v>238</c:v>
                </c:pt>
                <c:pt idx="650" formatCode="#,##0">
                  <c:v>238</c:v>
                </c:pt>
                <c:pt idx="651" formatCode="#,##0">
                  <c:v>238</c:v>
                </c:pt>
                <c:pt idx="652" formatCode="#,##0">
                  <c:v>234</c:v>
                </c:pt>
                <c:pt idx="653" formatCode="#,##0">
                  <c:v>239</c:v>
                </c:pt>
                <c:pt idx="654" formatCode="#,##0">
                  <c:v>242</c:v>
                </c:pt>
                <c:pt idx="655" formatCode="#,##0">
                  <c:v>240</c:v>
                </c:pt>
                <c:pt idx="656" formatCode="#,##0">
                  <c:v>243</c:v>
                </c:pt>
                <c:pt idx="657" formatCode="#,##0">
                  <c:v>239</c:v>
                </c:pt>
                <c:pt idx="658" formatCode="#,##0">
                  <c:v>236</c:v>
                </c:pt>
                <c:pt idx="659" formatCode="#,##0">
                  <c:v>237</c:v>
                </c:pt>
                <c:pt idx="660" formatCode="#,##0">
                  <c:v>246</c:v>
                </c:pt>
                <c:pt idx="661" formatCode="#,##0">
                  <c:v>247</c:v>
                </c:pt>
                <c:pt idx="662" formatCode="#,##0">
                  <c:v>252</c:v>
                </c:pt>
                <c:pt idx="663" formatCode="#,##0">
                  <c:v>250</c:v>
                </c:pt>
                <c:pt idx="664" formatCode="#,##0">
                  <c:v>248</c:v>
                </c:pt>
                <c:pt idx="665" formatCode="#,##0">
                  <c:v>247</c:v>
                </c:pt>
                <c:pt idx="666" formatCode="#,##0">
                  <c:v>248</c:v>
                </c:pt>
                <c:pt idx="667" formatCode="#,##0">
                  <c:v>250</c:v>
                </c:pt>
                <c:pt idx="668" formatCode="#,##0">
                  <c:v>254</c:v>
                </c:pt>
                <c:pt idx="669" formatCode="#,##0">
                  <c:v>255</c:v>
                </c:pt>
                <c:pt idx="670" formatCode="#,##0">
                  <c:v>256</c:v>
                </c:pt>
                <c:pt idx="671" formatCode="#,##0">
                  <c:v>261</c:v>
                </c:pt>
                <c:pt idx="672" formatCode="#,##0">
                  <c:v>276</c:v>
                </c:pt>
                <c:pt idx="673" formatCode="#,##0">
                  <c:v>274</c:v>
                </c:pt>
                <c:pt idx="674" formatCode="#,##0">
                  <c:v>270</c:v>
                </c:pt>
                <c:pt idx="675" formatCode="#,##0">
                  <c:v>269</c:v>
                </c:pt>
                <c:pt idx="676" formatCode="#,##0">
                  <c:v>267</c:v>
                </c:pt>
                <c:pt idx="677" formatCode="#,##0">
                  <c:v>265</c:v>
                </c:pt>
                <c:pt idx="678" formatCode="#,##0">
                  <c:v>265</c:v>
                </c:pt>
                <c:pt idx="679" formatCode="#,##0">
                  <c:v>266</c:v>
                </c:pt>
                <c:pt idx="680" formatCode="#,##0">
                  <c:v>258</c:v>
                </c:pt>
                <c:pt idx="681" formatCode="#,##0">
                  <c:v>257</c:v>
                </c:pt>
                <c:pt idx="682" formatCode="#,##0">
                  <c:v>260</c:v>
                </c:pt>
                <c:pt idx="683" formatCode="#,##0">
                  <c:v>263</c:v>
                </c:pt>
                <c:pt idx="684" formatCode="#,##0">
                  <c:v>261</c:v>
                </c:pt>
                <c:pt idx="685" formatCode="#,##0">
                  <c:v>260</c:v>
                </c:pt>
                <c:pt idx="686" formatCode="#,##0">
                  <c:v>256</c:v>
                </c:pt>
                <c:pt idx="687" formatCode="#,##0">
                  <c:v>260</c:v>
                </c:pt>
                <c:pt idx="688" formatCode="#,##0">
                  <c:v>252</c:v>
                </c:pt>
                <c:pt idx="689" formatCode="#,##0">
                  <c:v>253</c:v>
                </c:pt>
                <c:pt idx="690" formatCode="#,##0">
                  <c:v>250</c:v>
                </c:pt>
                <c:pt idx="691" formatCode="#,##0">
                  <c:v>255</c:v>
                </c:pt>
                <c:pt idx="692" formatCode="#,##0">
                  <c:v>250</c:v>
                </c:pt>
                <c:pt idx="693" formatCode="#,##0">
                  <c:v>248</c:v>
                </c:pt>
                <c:pt idx="694" formatCode="#,##0">
                  <c:v>250</c:v>
                </c:pt>
                <c:pt idx="695" formatCode="#,##0">
                  <c:v>250</c:v>
                </c:pt>
                <c:pt idx="696" formatCode="#,##0">
                  <c:v>252</c:v>
                </c:pt>
                <c:pt idx="697" formatCode="#,##0">
                  <c:v>248</c:v>
                </c:pt>
                <c:pt idx="698" formatCode="#,##0">
                  <c:v>252</c:v>
                </c:pt>
                <c:pt idx="699" formatCode="#,##0">
                  <c:v>252</c:v>
                </c:pt>
                <c:pt idx="700" formatCode="#,##0">
                  <c:v>251</c:v>
                </c:pt>
                <c:pt idx="701" formatCode="#,##0">
                  <c:v>247</c:v>
                </c:pt>
                <c:pt idx="702" formatCode="#,##0">
                  <c:v>250</c:v>
                </c:pt>
                <c:pt idx="703" formatCode="#,##0">
                  <c:v>253</c:v>
                </c:pt>
                <c:pt idx="704" formatCode="#,##0">
                  <c:v>253</c:v>
                </c:pt>
                <c:pt idx="705" formatCode="#,##0">
                  <c:v>249</c:v>
                </c:pt>
                <c:pt idx="706" formatCode="#,##0">
                  <c:v>248</c:v>
                </c:pt>
                <c:pt idx="707" formatCode="#,##0">
                  <c:v>254</c:v>
                </c:pt>
                <c:pt idx="708" formatCode="#,##0">
                  <c:v>252</c:v>
                </c:pt>
                <c:pt idx="709" formatCode="#,##0">
                  <c:v>253</c:v>
                </c:pt>
                <c:pt idx="710" formatCode="#,##0">
                  <c:v>253</c:v>
                </c:pt>
                <c:pt idx="711" formatCode="#,##0">
                  <c:v>251</c:v>
                </c:pt>
                <c:pt idx="712" formatCode="#,##0">
                  <c:v>250</c:v>
                </c:pt>
                <c:pt idx="713" formatCode="#,##0">
                  <c:v>250</c:v>
                </c:pt>
                <c:pt idx="714" formatCode="#,##0">
                  <c:v>250</c:v>
                </c:pt>
                <c:pt idx="715" formatCode="#,##0">
                  <c:v>249</c:v>
                </c:pt>
                <c:pt idx="716" formatCode="#,##0">
                  <c:v>253</c:v>
                </c:pt>
                <c:pt idx="717" formatCode="#,##0">
                  <c:v>248</c:v>
                </c:pt>
                <c:pt idx="718" formatCode="#,##0">
                  <c:v>253</c:v>
                </c:pt>
                <c:pt idx="719" formatCode="#,##0">
                  <c:v>258</c:v>
                </c:pt>
                <c:pt idx="720" formatCode="#,##0">
                  <c:v>262</c:v>
                </c:pt>
                <c:pt idx="721" formatCode="#,##0">
                  <c:v>255</c:v>
                </c:pt>
                <c:pt idx="722" formatCode="#,##0">
                  <c:v>255</c:v>
                </c:pt>
                <c:pt idx="723" formatCode="#,##0">
                  <c:v>255</c:v>
                </c:pt>
                <c:pt idx="724" formatCode="#,##0">
                  <c:v>239</c:v>
                </c:pt>
                <c:pt idx="725" formatCode="#,##0">
                  <c:v>240</c:v>
                </c:pt>
                <c:pt idx="726" formatCode="#,##0">
                  <c:v>240</c:v>
                </c:pt>
                <c:pt idx="727" formatCode="#,##0">
                  <c:v>242</c:v>
                </c:pt>
                <c:pt idx="728" formatCode="#,##0">
                  <c:v>246</c:v>
                </c:pt>
                <c:pt idx="729" formatCode="#,##0">
                  <c:v>245</c:v>
                </c:pt>
                <c:pt idx="730" formatCode="#,##0">
                  <c:v>249</c:v>
                </c:pt>
                <c:pt idx="731" formatCode="#,##0">
                  <c:v>245</c:v>
                </c:pt>
                <c:pt idx="732" formatCode="#,##0">
                  <c:v>243</c:v>
                </c:pt>
                <c:pt idx="733" formatCode="#,##0">
                  <c:v>251</c:v>
                </c:pt>
                <c:pt idx="734" formatCode="#,##0">
                  <c:v>249</c:v>
                </c:pt>
                <c:pt idx="735" formatCode="#,##0">
                  <c:v>245</c:v>
                </c:pt>
                <c:pt idx="736" formatCode="#,##0">
                  <c:v>242</c:v>
                </c:pt>
                <c:pt idx="737" formatCode="#,##0">
                  <c:v>240</c:v>
                </c:pt>
                <c:pt idx="738" formatCode="#,##0">
                  <c:v>236</c:v>
                </c:pt>
                <c:pt idx="739" formatCode="#,##0">
                  <c:v>235</c:v>
                </c:pt>
                <c:pt idx="740" formatCode="#,##0">
                  <c:v>236</c:v>
                </c:pt>
                <c:pt idx="741" formatCode="#,##0">
                  <c:v>239</c:v>
                </c:pt>
                <c:pt idx="742" formatCode="#,##0">
                  <c:v>240</c:v>
                </c:pt>
                <c:pt idx="743" formatCode="#,##0">
                  <c:v>241</c:v>
                </c:pt>
                <c:pt idx="744" formatCode="#,##0">
                  <c:v>242</c:v>
                </c:pt>
                <c:pt idx="745" formatCode="#,##0">
                  <c:v>241</c:v>
                </c:pt>
                <c:pt idx="746" formatCode="#,##0">
                  <c:v>241</c:v>
                </c:pt>
                <c:pt idx="747" formatCode="#,##0">
                  <c:v>241</c:v>
                </c:pt>
                <c:pt idx="748" formatCode="#,##0">
                  <c:v>241</c:v>
                </c:pt>
                <c:pt idx="749" formatCode="#,##0">
                  <c:v>240</c:v>
                </c:pt>
                <c:pt idx="750" formatCode="#,##0">
                  <c:v>242</c:v>
                </c:pt>
                <c:pt idx="751" formatCode="#,##0">
                  <c:v>244</c:v>
                </c:pt>
                <c:pt idx="752" formatCode="#,##0">
                  <c:v>250</c:v>
                </c:pt>
                <c:pt idx="753" formatCode="#,##0">
                  <c:v>249</c:v>
                </c:pt>
                <c:pt idx="754" formatCode="#,##0">
                  <c:v>245</c:v>
                </c:pt>
                <c:pt idx="755" formatCode="#,##0">
                  <c:v>239</c:v>
                </c:pt>
                <c:pt idx="756" formatCode="#,##0">
                  <c:v>232</c:v>
                </c:pt>
                <c:pt idx="757" formatCode="#,##0">
                  <c:v>234</c:v>
                </c:pt>
                <c:pt idx="758" formatCode="#,##0">
                  <c:v>237</c:v>
                </c:pt>
                <c:pt idx="759" formatCode="#,##0">
                  <c:v>238</c:v>
                </c:pt>
                <c:pt idx="760" formatCode="#,##0">
                  <c:v>240</c:v>
                </c:pt>
                <c:pt idx="761" formatCode="#,##0">
                  <c:v>244</c:v>
                </c:pt>
                <c:pt idx="762" formatCode="#,##0">
                  <c:v>240</c:v>
                </c:pt>
                <c:pt idx="763" formatCode="#,##0">
                  <c:v>239</c:v>
                </c:pt>
                <c:pt idx="764" formatCode="#,##0">
                  <c:v>246</c:v>
                </c:pt>
                <c:pt idx="765" formatCode="#,##0">
                  <c:v>247</c:v>
                </c:pt>
                <c:pt idx="766" formatCode="#,##0">
                  <c:v>252</c:v>
                </c:pt>
                <c:pt idx="767" formatCode="#,##0">
                  <c:v>245</c:v>
                </c:pt>
                <c:pt idx="768" formatCode="#,##0">
                  <c:v>245</c:v>
                </c:pt>
                <c:pt idx="769" formatCode="#,##0">
                  <c:v>255</c:v>
                </c:pt>
                <c:pt idx="770" formatCode="#,##0">
                  <c:v>255</c:v>
                </c:pt>
                <c:pt idx="771" formatCode="#,##0">
                  <c:v>255</c:v>
                </c:pt>
                <c:pt idx="772" formatCode="#,##0">
                  <c:v>258</c:v>
                </c:pt>
                <c:pt idx="773" formatCode="#,##0">
                  <c:v>258</c:v>
                </c:pt>
                <c:pt idx="774" formatCode="#,##0">
                  <c:v>254</c:v>
                </c:pt>
                <c:pt idx="775" formatCode="#,##0">
                  <c:v>250</c:v>
                </c:pt>
                <c:pt idx="776" formatCode="#,##0">
                  <c:v>254</c:v>
                </c:pt>
                <c:pt idx="777" formatCode="#,##0">
                  <c:v>256</c:v>
                </c:pt>
                <c:pt idx="778" formatCode="#,##0">
                  <c:v>264</c:v>
                </c:pt>
                <c:pt idx="779" formatCode="#,##0">
                  <c:v>278</c:v>
                </c:pt>
                <c:pt idx="780" formatCode="#,##0">
                  <c:v>275</c:v>
                </c:pt>
                <c:pt idx="781" formatCode="#,##0">
                  <c:v>276</c:v>
                </c:pt>
                <c:pt idx="782" formatCode="#,##0">
                  <c:v>272</c:v>
                </c:pt>
                <c:pt idx="783" formatCode="#,##0">
                  <c:v>274</c:v>
                </c:pt>
                <c:pt idx="784" formatCode="#,##0">
                  <c:v>273</c:v>
                </c:pt>
                <c:pt idx="785" formatCode="#,##0">
                  <c:v>276</c:v>
                </c:pt>
                <c:pt idx="786" formatCode="#,##0">
                  <c:v>273</c:v>
                </c:pt>
                <c:pt idx="787" formatCode="#,##0">
                  <c:v>268</c:v>
                </c:pt>
                <c:pt idx="788" formatCode="#,##0">
                  <c:v>270</c:v>
                </c:pt>
                <c:pt idx="789" formatCode="#,##0">
                  <c:v>265</c:v>
                </c:pt>
                <c:pt idx="790" formatCode="#,##0">
                  <c:v>260</c:v>
                </c:pt>
                <c:pt idx="791" formatCode="#,##0">
                  <c:v>261</c:v>
                </c:pt>
                <c:pt idx="792" formatCode="#,##0">
                  <c:v>258</c:v>
                </c:pt>
                <c:pt idx="793" formatCode="#,##0">
                  <c:v>261</c:v>
                </c:pt>
                <c:pt idx="794" formatCode="#,##0">
                  <c:v>270</c:v>
                </c:pt>
                <c:pt idx="795" formatCode="#,##0">
                  <c:v>276</c:v>
                </c:pt>
                <c:pt idx="796" formatCode="#,##0">
                  <c:v>274</c:v>
                </c:pt>
                <c:pt idx="797" formatCode="#,##0">
                  <c:v>277</c:v>
                </c:pt>
                <c:pt idx="798" formatCode="#,##0">
                  <c:v>274</c:v>
                </c:pt>
                <c:pt idx="799" formatCode="#,##0">
                  <c:v>274</c:v>
                </c:pt>
                <c:pt idx="800" formatCode="#,##0">
                  <c:v>267</c:v>
                </c:pt>
                <c:pt idx="801" formatCode="#,##0">
                  <c:v>270</c:v>
                </c:pt>
                <c:pt idx="802" formatCode="#,##0">
                  <c:v>272</c:v>
                </c:pt>
                <c:pt idx="803" formatCode="#,##0">
                  <c:v>272</c:v>
                </c:pt>
                <c:pt idx="804" formatCode="#,##0">
                  <c:v>280</c:v>
                </c:pt>
                <c:pt idx="805" formatCode="#,##0">
                  <c:v>276</c:v>
                </c:pt>
                <c:pt idx="806" formatCode="#,##0">
                  <c:v>274</c:v>
                </c:pt>
                <c:pt idx="807" formatCode="#,##0">
                  <c:v>271</c:v>
                </c:pt>
                <c:pt idx="808" formatCode="#,##0">
                  <c:v>271</c:v>
                </c:pt>
                <c:pt idx="809" formatCode="#,##0">
                  <c:v>273</c:v>
                </c:pt>
                <c:pt idx="810" formatCode="#,##0">
                  <c:v>267</c:v>
                </c:pt>
                <c:pt idx="811" formatCode="#,##0">
                  <c:v>263</c:v>
                </c:pt>
                <c:pt idx="812" formatCode="#,##0">
                  <c:v>261</c:v>
                </c:pt>
                <c:pt idx="813" formatCode="#,##0">
                  <c:v>263</c:v>
                </c:pt>
                <c:pt idx="814" formatCode="#,##0">
                  <c:v>262</c:v>
                </c:pt>
                <c:pt idx="815" formatCode="#,##0">
                  <c:v>254</c:v>
                </c:pt>
                <c:pt idx="816" formatCode="#,##0">
                  <c:v>254</c:v>
                </c:pt>
                <c:pt idx="817" formatCode="#,##0">
                  <c:v>251</c:v>
                </c:pt>
                <c:pt idx="818" formatCode="#,##0">
                  <c:v>247</c:v>
                </c:pt>
                <c:pt idx="819" formatCode="#,##0">
                  <c:v>249</c:v>
                </c:pt>
                <c:pt idx="820" formatCode="#,##0">
                  <c:v>247</c:v>
                </c:pt>
                <c:pt idx="821" formatCode="#,##0">
                  <c:v>248</c:v>
                </c:pt>
                <c:pt idx="822" formatCode="#,##0">
                  <c:v>254</c:v>
                </c:pt>
                <c:pt idx="823" formatCode="#,##0">
                  <c:v>260</c:v>
                </c:pt>
                <c:pt idx="824" formatCode="#,##0">
                  <c:v>263</c:v>
                </c:pt>
                <c:pt idx="825" formatCode="#,##0">
                  <c:v>267</c:v>
                </c:pt>
                <c:pt idx="826" formatCode="#,##0">
                  <c:v>266</c:v>
                </c:pt>
                <c:pt idx="827" formatCode="#,##0">
                  <c:v>264</c:v>
                </c:pt>
                <c:pt idx="828" formatCode="#,##0">
                  <c:v>269</c:v>
                </c:pt>
                <c:pt idx="829" formatCode="#,##0">
                  <c:v>260</c:v>
                </c:pt>
                <c:pt idx="830" formatCode="#,##0">
                  <c:v>260</c:v>
                </c:pt>
                <c:pt idx="831" formatCode="#,##0">
                  <c:v>262</c:v>
                </c:pt>
                <c:pt idx="832" formatCode="#,##0">
                  <c:v>264</c:v>
                </c:pt>
                <c:pt idx="833" formatCode="#,##0">
                  <c:v>255</c:v>
                </c:pt>
                <c:pt idx="834" formatCode="#,##0">
                  <c:v>256</c:v>
                </c:pt>
                <c:pt idx="835" formatCode="#,##0">
                  <c:v>261</c:v>
                </c:pt>
                <c:pt idx="836" formatCode="#,##0">
                  <c:v>266</c:v>
                </c:pt>
                <c:pt idx="837" formatCode="#,##0">
                  <c:v>272</c:v>
                </c:pt>
                <c:pt idx="838" formatCode="#,##0">
                  <c:v>268</c:v>
                </c:pt>
                <c:pt idx="839" formatCode="#,##0">
                  <c:v>260</c:v>
                </c:pt>
                <c:pt idx="840" formatCode="#,##0">
                  <c:v>272</c:v>
                </c:pt>
                <c:pt idx="841" formatCode="#,##0">
                  <c:v>272</c:v>
                </c:pt>
                <c:pt idx="842" formatCode="#,##0">
                  <c:v>278</c:v>
                </c:pt>
                <c:pt idx="843" formatCode="#,##0">
                  <c:v>273</c:v>
                </c:pt>
                <c:pt idx="844" formatCode="#,##0">
                  <c:v>285</c:v>
                </c:pt>
                <c:pt idx="845" formatCode="#,##0">
                  <c:v>296</c:v>
                </c:pt>
                <c:pt idx="846" formatCode="#,##0">
                  <c:v>293</c:v>
                </c:pt>
                <c:pt idx="847" formatCode="#,##0">
                  <c:v>291</c:v>
                </c:pt>
                <c:pt idx="848" formatCode="#,##0">
                  <c:v>294</c:v>
                </c:pt>
                <c:pt idx="849" formatCode="#,##0">
                  <c:v>295</c:v>
                </c:pt>
                <c:pt idx="850" formatCode="#,##0">
                  <c:v>293</c:v>
                </c:pt>
                <c:pt idx="851" formatCode="#,##0">
                  <c:v>287</c:v>
                </c:pt>
                <c:pt idx="852" formatCode="#,##0">
                  <c:v>309</c:v>
                </c:pt>
                <c:pt idx="853" formatCode="#,##0">
                  <c:v>328</c:v>
                </c:pt>
                <c:pt idx="854" formatCode="#,##0">
                  <c:v>335</c:v>
                </c:pt>
                <c:pt idx="855" formatCode="#,##0">
                  <c:v>337</c:v>
                </c:pt>
                <c:pt idx="856" formatCode="#,##0">
                  <c:v>334</c:v>
                </c:pt>
                <c:pt idx="857" formatCode="#,##0">
                  <c:v>334</c:v>
                </c:pt>
                <c:pt idx="858" formatCode="#,##0">
                  <c:v>332</c:v>
                </c:pt>
                <c:pt idx="859" formatCode="#,##0">
                  <c:v>336</c:v>
                </c:pt>
                <c:pt idx="860" formatCode="#,##0">
                  <c:v>329</c:v>
                </c:pt>
                <c:pt idx="861" formatCode="#,##0">
                  <c:v>323</c:v>
                </c:pt>
                <c:pt idx="862" formatCode="#,##0">
                  <c:v>332</c:v>
                </c:pt>
                <c:pt idx="863" formatCode="#,##0">
                  <c:v>338</c:v>
                </c:pt>
                <c:pt idx="864" formatCode="#,##0">
                  <c:v>349</c:v>
                </c:pt>
                <c:pt idx="865" formatCode="#,##0">
                  <c:v>345</c:v>
                </c:pt>
                <c:pt idx="866" formatCode="#,##0">
                  <c:v>345</c:v>
                </c:pt>
                <c:pt idx="867" formatCode="#,##0">
                  <c:v>343</c:v>
                </c:pt>
                <c:pt idx="868" formatCode="#,##0">
                  <c:v>335</c:v>
                </c:pt>
                <c:pt idx="869" formatCode="#,##0">
                  <c:v>330</c:v>
                </c:pt>
                <c:pt idx="870" formatCode="#,##0">
                  <c:v>329</c:v>
                </c:pt>
                <c:pt idx="871" formatCode="#,##0">
                  <c:v>332</c:v>
                </c:pt>
                <c:pt idx="872" formatCode="#,##0">
                  <c:v>332</c:v>
                </c:pt>
                <c:pt idx="873" formatCode="#,##0">
                  <c:v>323</c:v>
                </c:pt>
                <c:pt idx="874" formatCode="#,##0">
                  <c:v>311</c:v>
                </c:pt>
                <c:pt idx="875" formatCode="#,##0">
                  <c:v>308</c:v>
                </c:pt>
                <c:pt idx="876" formatCode="#,##0">
                  <c:v>305</c:v>
                </c:pt>
                <c:pt idx="877" formatCode="#,##0">
                  <c:v>302</c:v>
                </c:pt>
                <c:pt idx="878" formatCode="#,##0">
                  <c:v>306</c:v>
                </c:pt>
                <c:pt idx="879" formatCode="#,##0">
                  <c:v>300</c:v>
                </c:pt>
                <c:pt idx="880" formatCode="#,##0">
                  <c:v>306</c:v>
                </c:pt>
                <c:pt idx="881" formatCode="#,##0">
                  <c:v>301</c:v>
                </c:pt>
                <c:pt idx="882" formatCode="#,##0">
                  <c:v>285</c:v>
                </c:pt>
                <c:pt idx="883" formatCode="#,##0">
                  <c:v>277</c:v>
                </c:pt>
                <c:pt idx="884" formatCode="#,##0">
                  <c:v>275</c:v>
                </c:pt>
                <c:pt idx="885" formatCode="#,##0">
                  <c:v>272</c:v>
                </c:pt>
                <c:pt idx="886" formatCode="#,##0">
                  <c:v>270</c:v>
                </c:pt>
                <c:pt idx="887" formatCode="#,##0">
                  <c:v>273</c:v>
                </c:pt>
                <c:pt idx="888" formatCode="#,##0">
                  <c:v>271</c:v>
                </c:pt>
                <c:pt idx="889" formatCode="#,##0">
                  <c:v>267</c:v>
                </c:pt>
                <c:pt idx="890" formatCode="#,##0">
                  <c:v>266</c:v>
                </c:pt>
                <c:pt idx="891" formatCode="#,##0">
                  <c:v>264</c:v>
                </c:pt>
                <c:pt idx="892" formatCode="#,##0">
                  <c:v>267</c:v>
                </c:pt>
                <c:pt idx="893" formatCode="#,##0">
                  <c:v>271</c:v>
                </c:pt>
                <c:pt idx="894" formatCode="#,##0">
                  <c:v>276</c:v>
                </c:pt>
                <c:pt idx="895" formatCode="#,##0">
                  <c:v>277</c:v>
                </c:pt>
                <c:pt idx="896" formatCode="#,##0">
                  <c:v>280</c:v>
                </c:pt>
                <c:pt idx="897" formatCode="#,##0">
                  <c:v>297</c:v>
                </c:pt>
                <c:pt idx="898" formatCode="#,##0">
                  <c:v>292</c:v>
                </c:pt>
                <c:pt idx="899" formatCode="#,##0">
                  <c:v>295</c:v>
                </c:pt>
                <c:pt idx="900" formatCode="#,##0">
                  <c:v>295</c:v>
                </c:pt>
                <c:pt idx="901" formatCode="#,##0">
                  <c:v>298</c:v>
                </c:pt>
                <c:pt idx="902" formatCode="#,##0">
                  <c:v>299</c:v>
                </c:pt>
                <c:pt idx="903" formatCode="#,##0">
                  <c:v>301</c:v>
                </c:pt>
                <c:pt idx="904" formatCode="#,##0">
                  <c:v>296</c:v>
                </c:pt>
                <c:pt idx="905" formatCode="#,##0">
                  <c:v>303</c:v>
                </c:pt>
                <c:pt idx="906" formatCode="#,##0">
                  <c:v>312</c:v>
                </c:pt>
                <c:pt idx="907" formatCode="#,##0">
                  <c:v>319</c:v>
                </c:pt>
                <c:pt idx="908" formatCode="#,##0">
                  <c:v>327</c:v>
                </c:pt>
                <c:pt idx="909" formatCode="#,##0">
                  <c:v>327</c:v>
                </c:pt>
                <c:pt idx="910" formatCode="#,##0">
                  <c:v>331</c:v>
                </c:pt>
                <c:pt idx="911" formatCode="#,##0">
                  <c:v>332</c:v>
                </c:pt>
                <c:pt idx="912" formatCode="#,##0">
                  <c:v>332</c:v>
                </c:pt>
                <c:pt idx="913" formatCode="#,##0">
                  <c:v>332</c:v>
                </c:pt>
                <c:pt idx="914" formatCode="#,##0">
                  <c:v>320</c:v>
                </c:pt>
                <c:pt idx="915" formatCode="#,##0">
                  <c:v>323</c:v>
                </c:pt>
                <c:pt idx="916" formatCode="#,##0">
                  <c:v>318</c:v>
                </c:pt>
                <c:pt idx="917" formatCode="#,##0">
                  <c:v>325</c:v>
                </c:pt>
                <c:pt idx="918" formatCode="#,##0">
                  <c:v>333</c:v>
                </c:pt>
                <c:pt idx="919" formatCode="#,##0">
                  <c:v>345</c:v>
                </c:pt>
                <c:pt idx="920" formatCode="#,##0">
                  <c:v>343</c:v>
                </c:pt>
                <c:pt idx="921" formatCode="#,##0">
                  <c:v>333</c:v>
                </c:pt>
                <c:pt idx="922" formatCode="#,##0">
                  <c:v>334</c:v>
                </c:pt>
                <c:pt idx="923" formatCode="#,##0">
                  <c:v>330</c:v>
                </c:pt>
                <c:pt idx="924" formatCode="#,##0">
                  <c:v>332</c:v>
                </c:pt>
                <c:pt idx="925" formatCode="#,##0">
                  <c:v>330</c:v>
                </c:pt>
                <c:pt idx="926" formatCode="#,##0">
                  <c:v>325</c:v>
                </c:pt>
                <c:pt idx="927" formatCode="#,##0">
                  <c:v>330</c:v>
                </c:pt>
                <c:pt idx="928" formatCode="#,##0">
                  <c:v>311</c:v>
                </c:pt>
                <c:pt idx="929" formatCode="#,##0">
                  <c:v>304</c:v>
                </c:pt>
                <c:pt idx="930" formatCode="#,##0">
                  <c:v>300</c:v>
                </c:pt>
                <c:pt idx="931" formatCode="#,##0">
                  <c:v>309</c:v>
                </c:pt>
                <c:pt idx="932" formatCode="#,##0">
                  <c:v>307</c:v>
                </c:pt>
                <c:pt idx="933" formatCode="#,##0">
                  <c:v>295</c:v>
                </c:pt>
                <c:pt idx="934" formatCode="#,##0">
                  <c:v>297</c:v>
                </c:pt>
                <c:pt idx="935" formatCode="#,##0">
                  <c:v>271</c:v>
                </c:pt>
                <c:pt idx="936" formatCode="#,##0">
                  <c:v>271</c:v>
                </c:pt>
                <c:pt idx="937" formatCode="#,##0">
                  <c:v>268</c:v>
                </c:pt>
                <c:pt idx="938" formatCode="#,##0">
                  <c:v>265</c:v>
                </c:pt>
                <c:pt idx="939" formatCode="#,##0">
                  <c:v>265</c:v>
                </c:pt>
                <c:pt idx="940" formatCode="#,##0">
                  <c:v>270</c:v>
                </c:pt>
                <c:pt idx="941" formatCode="#,##0">
                  <c:v>274</c:v>
                </c:pt>
                <c:pt idx="942" formatCode="#,##0">
                  <c:v>261</c:v>
                </c:pt>
                <c:pt idx="943" formatCode="#,##0">
                  <c:v>257</c:v>
                </c:pt>
                <c:pt idx="944" formatCode="#,##0">
                  <c:v>260</c:v>
                </c:pt>
                <c:pt idx="945" formatCode="#,##0">
                  <c:v>255</c:v>
                </c:pt>
                <c:pt idx="946" formatCode="#,##0">
                  <c:v>254</c:v>
                </c:pt>
                <c:pt idx="947" formatCode="#,##0">
                  <c:v>252</c:v>
                </c:pt>
                <c:pt idx="948" formatCode="#,##0">
                  <c:v>264</c:v>
                </c:pt>
                <c:pt idx="949" formatCode="#,##0">
                  <c:v>269</c:v>
                </c:pt>
                <c:pt idx="950" formatCode="#,##0">
                  <c:v>262</c:v>
                </c:pt>
                <c:pt idx="951" formatCode="#,##0">
                  <c:v>261</c:v>
                </c:pt>
                <c:pt idx="952" formatCode="#,##0">
                  <c:v>263</c:v>
                </c:pt>
                <c:pt idx="953" formatCode="#,##0">
                  <c:v>256</c:v>
                </c:pt>
                <c:pt idx="954" formatCode="#,##0">
                  <c:v>250</c:v>
                </c:pt>
                <c:pt idx="955" formatCode="#,##0">
                  <c:v>250</c:v>
                </c:pt>
                <c:pt idx="956" formatCode="#,##0">
                  <c:v>249</c:v>
                </c:pt>
                <c:pt idx="957" formatCode="#,##0">
                  <c:v>244</c:v>
                </c:pt>
                <c:pt idx="958" formatCode="#,##0">
                  <c:v>243</c:v>
                </c:pt>
                <c:pt idx="959" formatCode="#,##0">
                  <c:v>242</c:v>
                </c:pt>
                <c:pt idx="960" formatCode="#,##0">
                  <c:v>243</c:v>
                </c:pt>
                <c:pt idx="961" formatCode="#,##0">
                  <c:v>243</c:v>
                </c:pt>
                <c:pt idx="962" formatCode="#,##0">
                  <c:v>245</c:v>
                </c:pt>
                <c:pt idx="963" formatCode="#,##0">
                  <c:v>244</c:v>
                </c:pt>
                <c:pt idx="964" formatCode="#,##0">
                  <c:v>247</c:v>
                </c:pt>
                <c:pt idx="965" formatCode="#,##0">
                  <c:v>248</c:v>
                </c:pt>
                <c:pt idx="966" formatCode="#,##0">
                  <c:v>245</c:v>
                </c:pt>
                <c:pt idx="967" formatCode="#,##0">
                  <c:v>244</c:v>
                </c:pt>
                <c:pt idx="968" formatCode="#,##0">
                  <c:v>246</c:v>
                </c:pt>
                <c:pt idx="969" formatCode="#,##0">
                  <c:v>246</c:v>
                </c:pt>
                <c:pt idx="970" formatCode="#,##0">
                  <c:v>247</c:v>
                </c:pt>
                <c:pt idx="971" formatCode="#,##0">
                  <c:v>247</c:v>
                </c:pt>
                <c:pt idx="972" formatCode="#,##0">
                  <c:v>239</c:v>
                </c:pt>
                <c:pt idx="973" formatCode="#,##0">
                  <c:v>244</c:v>
                </c:pt>
                <c:pt idx="974" formatCode="#,##0">
                  <c:v>243</c:v>
                </c:pt>
                <c:pt idx="975" formatCode="#,##0">
                  <c:v>251</c:v>
                </c:pt>
                <c:pt idx="976" formatCode="#,##0">
                  <c:v>248</c:v>
                </c:pt>
                <c:pt idx="977" formatCode="#,##0">
                  <c:v>250</c:v>
                </c:pt>
                <c:pt idx="978" formatCode="#,##0">
                  <c:v>251</c:v>
                </c:pt>
                <c:pt idx="979" formatCode="#,##0">
                  <c:v>248</c:v>
                </c:pt>
                <c:pt idx="980" formatCode="#,##0">
                  <c:v>252</c:v>
                </c:pt>
                <c:pt idx="981" formatCode="#,##0">
                  <c:v>250</c:v>
                </c:pt>
                <c:pt idx="982" formatCode="#,##0">
                  <c:v>246</c:v>
                </c:pt>
                <c:pt idx="983" formatCode="#,##0">
                  <c:v>246</c:v>
                </c:pt>
                <c:pt idx="984" formatCode="#,##0">
                  <c:v>249</c:v>
                </c:pt>
                <c:pt idx="985" formatCode="#,##0">
                  <c:v>244</c:v>
                </c:pt>
                <c:pt idx="986" formatCode="#,##0">
                  <c:v>247</c:v>
                </c:pt>
                <c:pt idx="987" formatCode="#,##0">
                  <c:v>245</c:v>
                </c:pt>
                <c:pt idx="988" formatCode="#,##0">
                  <c:v>243</c:v>
                </c:pt>
                <c:pt idx="989" formatCode="#,##0">
                  <c:v>235</c:v>
                </c:pt>
                <c:pt idx="990" formatCode="#,##0">
                  <c:v>233</c:v>
                </c:pt>
                <c:pt idx="991" formatCode="#,##0">
                  <c:v>242</c:v>
                </c:pt>
                <c:pt idx="992" formatCode="#,##0">
                  <c:v>239</c:v>
                </c:pt>
                <c:pt idx="993" formatCode="#,##0">
                  <c:v>235</c:v>
                </c:pt>
                <c:pt idx="994" formatCode="#,##0">
                  <c:v>237</c:v>
                </c:pt>
                <c:pt idx="995" formatCode="#,##0">
                  <c:v>240</c:v>
                </c:pt>
                <c:pt idx="996" formatCode="#,##0">
                  <c:v>243</c:v>
                </c:pt>
                <c:pt idx="997" formatCode="#,##0">
                  <c:v>236</c:v>
                </c:pt>
                <c:pt idx="998" formatCode="#,##0">
                  <c:v>229</c:v>
                </c:pt>
                <c:pt idx="999" formatCode="#,##0">
                  <c:v>231</c:v>
                </c:pt>
                <c:pt idx="1000" formatCode="#,##0">
                  <c:v>236</c:v>
                </c:pt>
                <c:pt idx="1001" formatCode="#,##0">
                  <c:v>238</c:v>
                </c:pt>
                <c:pt idx="1002" formatCode="#,##0">
                  <c:v>233</c:v>
                </c:pt>
                <c:pt idx="1003" formatCode="#,##0">
                  <c:v>235</c:v>
                </c:pt>
                <c:pt idx="1004" formatCode="#,##0">
                  <c:v>228</c:v>
                </c:pt>
                <c:pt idx="1005" formatCode="#,##0">
                  <c:v>233</c:v>
                </c:pt>
                <c:pt idx="1006" formatCode="#,##0">
                  <c:v>249</c:v>
                </c:pt>
                <c:pt idx="1007" formatCode="#,##0">
                  <c:v>255</c:v>
                </c:pt>
                <c:pt idx="1008" formatCode="#,##0">
                  <c:v>245</c:v>
                </c:pt>
                <c:pt idx="1009" formatCode="#,##0">
                  <c:v>256</c:v>
                </c:pt>
                <c:pt idx="1010" formatCode="#,##0">
                  <c:v>241</c:v>
                </c:pt>
                <c:pt idx="1011" formatCode="#,##0">
                  <c:v>226</c:v>
                </c:pt>
                <c:pt idx="1012" formatCode="#,##0">
                  <c:v>235</c:v>
                </c:pt>
                <c:pt idx="1013" formatCode="#,##0">
                  <c:v>243</c:v>
                </c:pt>
                <c:pt idx="1014" formatCode="#,##0">
                  <c:v>229</c:v>
                </c:pt>
                <c:pt idx="1015" formatCode="#,##0">
                  <c:v>227</c:v>
                </c:pt>
                <c:pt idx="1016" formatCode="#,##0">
                  <c:v>227</c:v>
                </c:pt>
                <c:pt idx="1017" formatCode="#,##0">
                  <c:v>224</c:v>
                </c:pt>
                <c:pt idx="1018" formatCode="#,##0">
                  <c:v>224</c:v>
                </c:pt>
                <c:pt idx="1019" formatCode="#,##0">
                  <c:v>222</c:v>
                </c:pt>
                <c:pt idx="1020" formatCode="#,##0">
                  <c:v>225</c:v>
                </c:pt>
                <c:pt idx="1021" formatCode="#,##0">
                  <c:v>226</c:v>
                </c:pt>
                <c:pt idx="1022" formatCode="#,##0">
                  <c:v>233</c:v>
                </c:pt>
                <c:pt idx="1023" formatCode="#,##0">
                  <c:v>231</c:v>
                </c:pt>
                <c:pt idx="1024" formatCode="#,##0">
                  <c:v>231</c:v>
                </c:pt>
                <c:pt idx="1025" formatCode="#,##0">
                  <c:v>231</c:v>
                </c:pt>
                <c:pt idx="1026" formatCode="#,##0">
                  <c:v>228</c:v>
                </c:pt>
                <c:pt idx="1027" formatCode="#,##0">
                  <c:v>226</c:v>
                </c:pt>
                <c:pt idx="1028" formatCode="#,##0">
                  <c:v>225</c:v>
                </c:pt>
                <c:pt idx="1029" formatCode="#,##0">
                  <c:v>225</c:v>
                </c:pt>
                <c:pt idx="1030" formatCode="#,##0">
                  <c:v>223</c:v>
                </c:pt>
                <c:pt idx="1031" formatCode="#,##0">
                  <c:v>222</c:v>
                </c:pt>
                <c:pt idx="1032" formatCode="#,##0">
                  <c:v>218</c:v>
                </c:pt>
                <c:pt idx="1033" formatCode="#,##0">
                  <c:v>222</c:v>
                </c:pt>
                <c:pt idx="1034" formatCode="#,##0">
                  <c:v>221</c:v>
                </c:pt>
                <c:pt idx="1035" formatCode="#,##0">
                  <c:v>225</c:v>
                </c:pt>
                <c:pt idx="1036" formatCode="#,##0">
                  <c:v>228</c:v>
                </c:pt>
                <c:pt idx="1037" formatCode="#,##0">
                  <c:v>234</c:v>
                </c:pt>
                <c:pt idx="1038" formatCode="#,##0">
                  <c:v>240</c:v>
                </c:pt>
                <c:pt idx="1039" formatCode="#,##0">
                  <c:v>239</c:v>
                </c:pt>
                <c:pt idx="1040" formatCode="#,##0">
                  <c:v>240</c:v>
                </c:pt>
                <c:pt idx="1041" formatCode="#,##0">
                  <c:v>237</c:v>
                </c:pt>
                <c:pt idx="1042" formatCode="#,##0">
                  <c:v>235</c:v>
                </c:pt>
                <c:pt idx="1043" formatCode="#,##0">
                  <c:v>233</c:v>
                </c:pt>
                <c:pt idx="1044" formatCode="#,##0">
                  <c:v>231</c:v>
                </c:pt>
                <c:pt idx="1045" formatCode="#,##0">
                  <c:v>234</c:v>
                </c:pt>
                <c:pt idx="1046" formatCode="#,##0">
                  <c:v>238</c:v>
                </c:pt>
                <c:pt idx="1047" formatCode="#,##0">
                  <c:v>244</c:v>
                </c:pt>
                <c:pt idx="1048" formatCode="#,##0">
                  <c:v>245</c:v>
                </c:pt>
                <c:pt idx="1049" formatCode="#,##0">
                  <c:v>243</c:v>
                </c:pt>
                <c:pt idx="1050" formatCode="#,##0">
                  <c:v>239</c:v>
                </c:pt>
                <c:pt idx="1051" formatCode="#,##0">
                  <c:v>239</c:v>
                </c:pt>
                <c:pt idx="1052" formatCode="#,##0">
                  <c:v>240</c:v>
                </c:pt>
                <c:pt idx="1053" formatCode="#,##0">
                  <c:v>242</c:v>
                </c:pt>
                <c:pt idx="1054" formatCode="#,##0">
                  <c:v>238</c:v>
                </c:pt>
                <c:pt idx="1055" formatCode="#,##0">
                  <c:v>236</c:v>
                </c:pt>
                <c:pt idx="1056" formatCode="#,##0">
                  <c:v>242</c:v>
                </c:pt>
                <c:pt idx="1057" formatCode="#,##0">
                  <c:v>244</c:v>
                </c:pt>
                <c:pt idx="1058" formatCode="#,##0">
                  <c:v>241</c:v>
                </c:pt>
                <c:pt idx="1059" formatCode="#,##0">
                  <c:v>240</c:v>
                </c:pt>
                <c:pt idx="1060" formatCode="#,##0">
                  <c:v>239</c:v>
                </c:pt>
                <c:pt idx="1061" formatCode="#,##0">
                  <c:v>242</c:v>
                </c:pt>
                <c:pt idx="1062" formatCode="#,##0">
                  <c:v>243</c:v>
                </c:pt>
                <c:pt idx="1063" formatCode="#,##0">
                  <c:v>246</c:v>
                </c:pt>
                <c:pt idx="1064" formatCode="#,##0">
                  <c:v>246</c:v>
                </c:pt>
                <c:pt idx="1065" formatCode="#,##0">
                  <c:v>247</c:v>
                </c:pt>
                <c:pt idx="1066" formatCode="#,##0">
                  <c:v>248</c:v>
                </c:pt>
                <c:pt idx="1067" formatCode="#,##0">
                  <c:v>246</c:v>
                </c:pt>
                <c:pt idx="1068" formatCode="#,##0">
                  <c:v>251</c:v>
                </c:pt>
                <c:pt idx="1069" formatCode="#,##0">
                  <c:v>259</c:v>
                </c:pt>
                <c:pt idx="1070" formatCode="#,##0">
                  <c:v>256</c:v>
                </c:pt>
                <c:pt idx="1071" formatCode="#,##0">
                  <c:v>251</c:v>
                </c:pt>
                <c:pt idx="1072" formatCode="#,##0">
                  <c:v>253</c:v>
                </c:pt>
                <c:pt idx="1073" formatCode="#,##0">
                  <c:v>255</c:v>
                </c:pt>
                <c:pt idx="1074" formatCode="#,##0">
                  <c:v>253</c:v>
                </c:pt>
                <c:pt idx="1075" formatCode="#,##0">
                  <c:v>253</c:v>
                </c:pt>
                <c:pt idx="1076" formatCode="#,##0">
                  <c:v>247</c:v>
                </c:pt>
                <c:pt idx="1077" formatCode="#,##0">
                  <c:v>249</c:v>
                </c:pt>
                <c:pt idx="1078" formatCode="#,##0">
                  <c:v>245</c:v>
                </c:pt>
                <c:pt idx="1079" formatCode="#,##0">
                  <c:v>244</c:v>
                </c:pt>
                <c:pt idx="1080" formatCode="#,##0">
                  <c:v>243</c:v>
                </c:pt>
                <c:pt idx="1081" formatCode="#,##0">
                  <c:v>239</c:v>
                </c:pt>
                <c:pt idx="1082" formatCode="#,##0">
                  <c:v>238</c:v>
                </c:pt>
                <c:pt idx="1083" formatCode="#,##0">
                  <c:v>242</c:v>
                </c:pt>
                <c:pt idx="1084" formatCode="#,##0">
                  <c:v>234</c:v>
                </c:pt>
                <c:pt idx="1085" formatCode="#,##0">
                  <c:v>234</c:v>
                </c:pt>
                <c:pt idx="1086" formatCode="#,##0">
                  <c:v>233</c:v>
                </c:pt>
                <c:pt idx="1087" formatCode="#,##0">
                  <c:v>233</c:v>
                </c:pt>
                <c:pt idx="1088" formatCode="#,##0">
                  <c:v>236</c:v>
                </c:pt>
                <c:pt idx="1089" formatCode="#,##0">
                  <c:v>236</c:v>
                </c:pt>
                <c:pt idx="1090" formatCode="#,##0">
                  <c:v>240</c:v>
                </c:pt>
                <c:pt idx="1091" formatCode="#,##0">
                  <c:v>242</c:v>
                </c:pt>
                <c:pt idx="1092" formatCode="#,##0">
                  <c:v>244</c:v>
                </c:pt>
                <c:pt idx="1093" formatCode="#,##0">
                  <c:v>245</c:v>
                </c:pt>
                <c:pt idx="1094" formatCode="#,##0">
                  <c:v>247</c:v>
                </c:pt>
                <c:pt idx="1095" formatCode="#,##0">
                  <c:v>248</c:v>
                </c:pt>
                <c:pt idx="1096" formatCode="#,##0">
                  <c:v>244</c:v>
                </c:pt>
                <c:pt idx="1097" formatCode="#,##0">
                  <c:v>244</c:v>
                </c:pt>
                <c:pt idx="1098" formatCode="#,##0">
                  <c:v>241</c:v>
                </c:pt>
                <c:pt idx="1099" formatCode="#,##0">
                  <c:v>245</c:v>
                </c:pt>
                <c:pt idx="1100" formatCode="#,##0">
                  <c:v>245</c:v>
                </c:pt>
                <c:pt idx="1101" formatCode="#,##0">
                  <c:v>246</c:v>
                </c:pt>
                <c:pt idx="1102" formatCode="#,##0">
                  <c:v>246</c:v>
                </c:pt>
                <c:pt idx="1103" formatCode="#,##0">
                  <c:v>253</c:v>
                </c:pt>
                <c:pt idx="1104" formatCode="#,##0">
                  <c:v>256</c:v>
                </c:pt>
                <c:pt idx="1105" formatCode="#,##0">
                  <c:v>256</c:v>
                </c:pt>
                <c:pt idx="1106" formatCode="#,##0">
                  <c:v>257</c:v>
                </c:pt>
                <c:pt idx="1107" formatCode="#,##0">
                  <c:v>253</c:v>
                </c:pt>
                <c:pt idx="1108" formatCode="#,##0">
                  <c:v>255</c:v>
                </c:pt>
                <c:pt idx="1109" formatCode="#,##0">
                  <c:v>254</c:v>
                </c:pt>
                <c:pt idx="1110" formatCode="#,##0">
                  <c:v>252</c:v>
                </c:pt>
                <c:pt idx="1111" formatCode="#,##0">
                  <c:v>252</c:v>
                </c:pt>
                <c:pt idx="1112" formatCode="#,##0">
                  <c:v>255</c:v>
                </c:pt>
                <c:pt idx="1113" formatCode="#,##0">
                  <c:v>256</c:v>
                </c:pt>
                <c:pt idx="1114" formatCode="#,##0">
                  <c:v>257</c:v>
                </c:pt>
                <c:pt idx="1115" formatCode="#,##0">
                  <c:v>260</c:v>
                </c:pt>
                <c:pt idx="1116" formatCode="#,##0">
                  <c:v>259</c:v>
                </c:pt>
                <c:pt idx="1117" formatCode="#,##0">
                  <c:v>264</c:v>
                </c:pt>
                <c:pt idx="1118" formatCode="#,##0">
                  <c:v>265</c:v>
                </c:pt>
                <c:pt idx="1119" formatCode="#,##0">
                  <c:v>267</c:v>
                </c:pt>
                <c:pt idx="1120" formatCode="#,##0">
                  <c:v>268</c:v>
                </c:pt>
                <c:pt idx="1121" formatCode="#,##0">
                  <c:v>265</c:v>
                </c:pt>
                <c:pt idx="1122" formatCode="#,##0">
                  <c:v>265</c:v>
                </c:pt>
                <c:pt idx="1123" formatCode="#,##0">
                  <c:v>272</c:v>
                </c:pt>
                <c:pt idx="1124" formatCode="#,##0">
                  <c:v>272</c:v>
                </c:pt>
                <c:pt idx="1125" formatCode="#,##0">
                  <c:v>274</c:v>
                </c:pt>
                <c:pt idx="1126" formatCode="#,##0">
                  <c:v>273</c:v>
                </c:pt>
                <c:pt idx="1127" formatCode="#,##0">
                  <c:v>270</c:v>
                </c:pt>
                <c:pt idx="1128" formatCode="#,##0">
                  <c:v>269</c:v>
                </c:pt>
                <c:pt idx="1129" formatCode="#,##0">
                  <c:v>274</c:v>
                </c:pt>
                <c:pt idx="1130" formatCode="#,##0">
                  <c:v>276</c:v>
                </c:pt>
                <c:pt idx="1131" formatCode="#,##0">
                  <c:v>279</c:v>
                </c:pt>
                <c:pt idx="1132" formatCode="#,##0">
                  <c:v>277</c:v>
                </c:pt>
                <c:pt idx="1133" formatCode="#,##0">
                  <c:v>279</c:v>
                </c:pt>
                <c:pt idx="1134" formatCode="#,##0">
                  <c:v>271</c:v>
                </c:pt>
                <c:pt idx="1135" formatCode="#,##0">
                  <c:v>269</c:v>
                </c:pt>
                <c:pt idx="1136" formatCode="#,##0">
                  <c:v>276</c:v>
                </c:pt>
                <c:pt idx="1137" formatCode="#,##0">
                  <c:v>281</c:v>
                </c:pt>
                <c:pt idx="1138" formatCode="#,##0">
                  <c:v>281</c:v>
                </c:pt>
                <c:pt idx="1139" formatCode="#,##0">
                  <c:v>269</c:v>
                </c:pt>
                <c:pt idx="1140" formatCode="#,##0">
                  <c:v>262</c:v>
                </c:pt>
                <c:pt idx="1141" formatCode="#,##0">
                  <c:v>263</c:v>
                </c:pt>
                <c:pt idx="1142" formatCode="#,##0">
                  <c:v>262</c:v>
                </c:pt>
                <c:pt idx="1143" formatCode="#,##0">
                  <c:v>264</c:v>
                </c:pt>
                <c:pt idx="1144" formatCode="#,##0">
                  <c:v>268</c:v>
                </c:pt>
                <c:pt idx="1145" formatCode="#,##0">
                  <c:v>267</c:v>
                </c:pt>
                <c:pt idx="1146" formatCode="#,##0">
                  <c:v>267</c:v>
                </c:pt>
                <c:pt idx="1147" formatCode="#,##0">
                  <c:v>271</c:v>
                </c:pt>
                <c:pt idx="1148" formatCode="#,##0">
                  <c:v>268</c:v>
                </c:pt>
                <c:pt idx="1149" formatCode="#,##0">
                  <c:v>269</c:v>
                </c:pt>
                <c:pt idx="1150" formatCode="#,##0">
                  <c:v>272</c:v>
                </c:pt>
                <c:pt idx="1151" formatCode="#,##0">
                  <c:v>270</c:v>
                </c:pt>
                <c:pt idx="1152" formatCode="#,##0">
                  <c:v>264</c:v>
                </c:pt>
                <c:pt idx="1153" formatCode="#,##0">
                  <c:v>266</c:v>
                </c:pt>
                <c:pt idx="1154" formatCode="#,##0">
                  <c:v>271</c:v>
                </c:pt>
                <c:pt idx="1155" formatCode="#,##0">
                  <c:v>273</c:v>
                </c:pt>
                <c:pt idx="1156" formatCode="#,##0">
                  <c:v>273</c:v>
                </c:pt>
                <c:pt idx="1157" formatCode="#,##0">
                  <c:v>274</c:v>
                </c:pt>
                <c:pt idx="1158" formatCode="#,##0">
                  <c:v>277</c:v>
                </c:pt>
                <c:pt idx="1159" formatCode="#,##0">
                  <c:v>277</c:v>
                </c:pt>
                <c:pt idx="1160" formatCode="#,##0">
                  <c:v>282</c:v>
                </c:pt>
                <c:pt idx="1161" formatCode="#,##0">
                  <c:v>286</c:v>
                </c:pt>
                <c:pt idx="1162" formatCode="#,##0">
                  <c:v>293</c:v>
                </c:pt>
                <c:pt idx="1163" formatCode="#,##0">
                  <c:v>297</c:v>
                </c:pt>
                <c:pt idx="1164" formatCode="#,##0">
                  <c:v>291</c:v>
                </c:pt>
                <c:pt idx="1165" formatCode="#,##0">
                  <c:v>286</c:v>
                </c:pt>
                <c:pt idx="1166" formatCode="#,##0">
                  <c:v>289</c:v>
                </c:pt>
                <c:pt idx="1167" formatCode="#,##0">
                  <c:v>294</c:v>
                </c:pt>
                <c:pt idx="1168" formatCode="#,##0">
                  <c:v>290</c:v>
                </c:pt>
                <c:pt idx="1169" formatCode="#,##0">
                  <c:v>298</c:v>
                </c:pt>
                <c:pt idx="1170" formatCode="#,##0">
                  <c:v>290</c:v>
                </c:pt>
                <c:pt idx="1171" formatCode="#,##0">
                  <c:v>294</c:v>
                </c:pt>
                <c:pt idx="1172" formatCode="#,##0">
                  <c:v>298</c:v>
                </c:pt>
                <c:pt idx="1173" formatCode="#,##0">
                  <c:v>302</c:v>
                </c:pt>
                <c:pt idx="1174" formatCode="#,##0">
                  <c:v>299</c:v>
                </c:pt>
                <c:pt idx="1175" formatCode="#,##0">
                  <c:v>289</c:v>
                </c:pt>
                <c:pt idx="1176" formatCode="#,##0">
                  <c:v>286</c:v>
                </c:pt>
                <c:pt idx="1177" formatCode="#,##0">
                  <c:v>286</c:v>
                </c:pt>
                <c:pt idx="1178" formatCode="#,##0">
                  <c:v>281</c:v>
                </c:pt>
                <c:pt idx="1179" formatCode="#,##0">
                  <c:v>282</c:v>
                </c:pt>
                <c:pt idx="1180" formatCode="#,##0">
                  <c:v>286</c:v>
                </c:pt>
                <c:pt idx="1181" formatCode="#,##0">
                  <c:v>285</c:v>
                </c:pt>
                <c:pt idx="1182" formatCode="#,##0">
                  <c:v>285</c:v>
                </c:pt>
                <c:pt idx="1183" formatCode="#,##0">
                  <c:v>288</c:v>
                </c:pt>
                <c:pt idx="1184" formatCode="#,##0">
                  <c:v>285</c:v>
                </c:pt>
                <c:pt idx="1185" formatCode="#,##0">
                  <c:v>283</c:v>
                </c:pt>
                <c:pt idx="1186" formatCode="#,##0">
                  <c:v>283</c:v>
                </c:pt>
                <c:pt idx="1187" formatCode="#,##0">
                  <c:v>284</c:v>
                </c:pt>
                <c:pt idx="1188" formatCode="#,##0">
                  <c:v>284</c:v>
                </c:pt>
                <c:pt idx="1189" formatCode="#,##0">
                  <c:v>284</c:v>
                </c:pt>
                <c:pt idx="1190" formatCode="#,##0">
                  <c:v>286</c:v>
                </c:pt>
                <c:pt idx="1191" formatCode="#,##0">
                  <c:v>283</c:v>
                </c:pt>
                <c:pt idx="1192" formatCode="#,##0">
                  <c:v>286</c:v>
                </c:pt>
                <c:pt idx="1193" formatCode="#,##0">
                  <c:v>281</c:v>
                </c:pt>
                <c:pt idx="1194" formatCode="#,##0">
                  <c:v>280</c:v>
                </c:pt>
                <c:pt idx="1195" formatCode="#,##0">
                  <c:v>288</c:v>
                </c:pt>
                <c:pt idx="1196" formatCode="#,##0">
                  <c:v>282</c:v>
                </c:pt>
                <c:pt idx="1197" formatCode="#,##0">
                  <c:v>300</c:v>
                </c:pt>
                <c:pt idx="1198" formatCode="#,##0">
                  <c:v>258</c:v>
                </c:pt>
                <c:pt idx="1199" formatCode="#,##0">
                  <c:v>250</c:v>
                </c:pt>
                <c:pt idx="1200" formatCode="#,##0">
                  <c:v>251</c:v>
                </c:pt>
                <c:pt idx="1201" formatCode="#,##0">
                  <c:v>255</c:v>
                </c:pt>
                <c:pt idx="1202" formatCode="#,##0">
                  <c:v>255</c:v>
                </c:pt>
                <c:pt idx="1203" formatCode="#,##0">
                  <c:v>257</c:v>
                </c:pt>
                <c:pt idx="1204" formatCode="#,##0">
                  <c:v>264</c:v>
                </c:pt>
                <c:pt idx="1205" formatCode="#,##0">
                  <c:v>262</c:v>
                </c:pt>
                <c:pt idx="1206" formatCode="#,##0">
                  <c:v>262</c:v>
                </c:pt>
                <c:pt idx="1207" formatCode="#,##0">
                  <c:v>264</c:v>
                </c:pt>
                <c:pt idx="1208" formatCode="#,##0">
                  <c:v>256</c:v>
                </c:pt>
                <c:pt idx="1209" formatCode="#,##0">
                  <c:v>258</c:v>
                </c:pt>
                <c:pt idx="1210" formatCode="#,##0">
                  <c:v>260</c:v>
                </c:pt>
                <c:pt idx="1211" formatCode="#,##0">
                  <c:v>263</c:v>
                </c:pt>
                <c:pt idx="1212" formatCode="#,##0">
                  <c:v>264</c:v>
                </c:pt>
                <c:pt idx="1213" formatCode="#,##0">
                  <c:v>268</c:v>
                </c:pt>
                <c:pt idx="1214" formatCode="#,##0">
                  <c:v>263</c:v>
                </c:pt>
                <c:pt idx="1215" formatCode="#,##0">
                  <c:v>263</c:v>
                </c:pt>
                <c:pt idx="1216" formatCode="#,##0">
                  <c:v>272</c:v>
                </c:pt>
                <c:pt idx="1217" formatCode="#,##0">
                  <c:v>275</c:v>
                </c:pt>
                <c:pt idx="1218" formatCode="#,##0">
                  <c:v>273</c:v>
                </c:pt>
                <c:pt idx="1219" formatCode="#,##0">
                  <c:v>275</c:v>
                </c:pt>
                <c:pt idx="1220" formatCode="#,##0">
                  <c:v>270</c:v>
                </c:pt>
                <c:pt idx="1221" formatCode="#,##0">
                  <c:v>271</c:v>
                </c:pt>
                <c:pt idx="1222" formatCode="#,##0">
                  <c:v>271</c:v>
                </c:pt>
                <c:pt idx="1223" formatCode="#,##0">
                  <c:v>272</c:v>
                </c:pt>
                <c:pt idx="1224" formatCode="#,##0">
                  <c:v>267</c:v>
                </c:pt>
                <c:pt idx="1225" formatCode="#,##0">
                  <c:v>271</c:v>
                </c:pt>
                <c:pt idx="1226" formatCode="#,##0">
                  <c:v>269</c:v>
                </c:pt>
                <c:pt idx="1227" formatCode="#,##0">
                  <c:v>263</c:v>
                </c:pt>
                <c:pt idx="1228" formatCode="#,##0">
                  <c:v>265</c:v>
                </c:pt>
                <c:pt idx="1229" formatCode="#,##0">
                  <c:v>270</c:v>
                </c:pt>
                <c:pt idx="1230" formatCode="#,##0">
                  <c:v>270</c:v>
                </c:pt>
                <c:pt idx="1231" formatCode="#,##0">
                  <c:v>274</c:v>
                </c:pt>
                <c:pt idx="1232" formatCode="#,##0">
                  <c:v>275</c:v>
                </c:pt>
                <c:pt idx="1233" formatCode="#,##0">
                  <c:v>278</c:v>
                </c:pt>
                <c:pt idx="1234" formatCode="#,##0">
                  <c:v>279</c:v>
                </c:pt>
                <c:pt idx="1235" formatCode="#,##0">
                  <c:v>278</c:v>
                </c:pt>
                <c:pt idx="1236" formatCode="#,##0">
                  <c:v>280</c:v>
                </c:pt>
                <c:pt idx="1237" formatCode="#,##0">
                  <c:v>280</c:v>
                </c:pt>
                <c:pt idx="1238" formatCode="#,##0">
                  <c:v>277</c:v>
                </c:pt>
                <c:pt idx="1239" formatCode="#,##0">
                  <c:v>269</c:v>
                </c:pt>
                <c:pt idx="1240" formatCode="#,##0">
                  <c:v>272</c:v>
                </c:pt>
                <c:pt idx="1241" formatCode="#,##0">
                  <c:v>274</c:v>
                </c:pt>
                <c:pt idx="1242" formatCode="#,##0">
                  <c:v>282</c:v>
                </c:pt>
                <c:pt idx="1243" formatCode="#,##0">
                  <c:v>291</c:v>
                </c:pt>
                <c:pt idx="1244" formatCode="#,##0">
                  <c:v>286</c:v>
                </c:pt>
                <c:pt idx="1245" formatCode="#,##0">
                  <c:v>280</c:v>
                </c:pt>
                <c:pt idx="1246" formatCode="#,##0">
                  <c:v>290</c:v>
                </c:pt>
                <c:pt idx="1247" formatCode="#,##0">
                  <c:v>287</c:v>
                </c:pt>
                <c:pt idx="1248" formatCode="#,##0">
                  <c:v>274</c:v>
                </c:pt>
                <c:pt idx="1249" formatCode="#,##0">
                  <c:v>272</c:v>
                </c:pt>
                <c:pt idx="1250" formatCode="#,##0">
                  <c:v>273</c:v>
                </c:pt>
                <c:pt idx="1251" formatCode="#,##0">
                  <c:v>280</c:v>
                </c:pt>
                <c:pt idx="1252" formatCode="#,##0">
                  <c:v>275</c:v>
                </c:pt>
                <c:pt idx="1253" formatCode="#,##0">
                  <c:v>286</c:v>
                </c:pt>
                <c:pt idx="1254" formatCode="#,##0">
                  <c:v>277</c:v>
                </c:pt>
                <c:pt idx="1255" formatCode="#,##0">
                  <c:v>277</c:v>
                </c:pt>
                <c:pt idx="1256" formatCode="#,##0">
                  <c:v>272</c:v>
                </c:pt>
                <c:pt idx="1257" formatCode="#,##0">
                  <c:v>277</c:v>
                </c:pt>
                <c:pt idx="1258" formatCode="#,##0">
                  <c:v>279</c:v>
                </c:pt>
                <c:pt idx="1259" formatCode="#,##0">
                  <c:v>282</c:v>
                </c:pt>
                <c:pt idx="1260" formatCode="#,##0">
                  <c:v>282</c:v>
                </c:pt>
                <c:pt idx="1261" formatCode="#,##0">
                  <c:v>280</c:v>
                </c:pt>
                <c:pt idx="1262" formatCode="#,##0">
                  <c:v>271</c:v>
                </c:pt>
                <c:pt idx="1263" formatCode="#,##0">
                  <c:v>266</c:v>
                </c:pt>
                <c:pt idx="1264" formatCode="#,##0">
                  <c:v>268</c:v>
                </c:pt>
                <c:pt idx="1265" formatCode="#,##0">
                  <c:v>272</c:v>
                </c:pt>
                <c:pt idx="1266" formatCode="#,##0">
                  <c:v>280</c:v>
                </c:pt>
                <c:pt idx="1267" formatCode="#,##0">
                  <c:v>284</c:v>
                </c:pt>
                <c:pt idx="1268" formatCode="#,##0">
                  <c:v>287</c:v>
                </c:pt>
                <c:pt idx="1269" formatCode="#,##0">
                  <c:v>277</c:v>
                </c:pt>
                <c:pt idx="1270" formatCode="#,##0">
                  <c:v>276</c:v>
                </c:pt>
                <c:pt idx="1271" formatCode="#,##0">
                  <c:v>281</c:v>
                </c:pt>
                <c:pt idx="1272" formatCode="#,##0">
                  <c:v>285</c:v>
                </c:pt>
                <c:pt idx="1273" formatCode="#,##0">
                  <c:v>289</c:v>
                </c:pt>
                <c:pt idx="1274" formatCode="#,##0">
                  <c:v>291</c:v>
                </c:pt>
                <c:pt idx="1275" formatCode="#,##0">
                  <c:v>284</c:v>
                </c:pt>
                <c:pt idx="1276" formatCode="#,##0">
                  <c:v>296</c:v>
                </c:pt>
                <c:pt idx="1277" formatCode="#,##0">
                  <c:v>296</c:v>
                </c:pt>
                <c:pt idx="1278" formatCode="#,##0">
                  <c:v>293</c:v>
                </c:pt>
                <c:pt idx="1279" formatCode="#,##0">
                  <c:v>295</c:v>
                </c:pt>
                <c:pt idx="1280" formatCode="#,##0">
                  <c:v>294</c:v>
                </c:pt>
                <c:pt idx="1281" formatCode="#,##0">
                  <c:v>296</c:v>
                </c:pt>
                <c:pt idx="1282" formatCode="#,##0">
                  <c:v>291</c:v>
                </c:pt>
                <c:pt idx="1283" formatCode="#,##0">
                  <c:v>282</c:v>
                </c:pt>
                <c:pt idx="1284" formatCode="#,##0">
                  <c:v>288</c:v>
                </c:pt>
                <c:pt idx="1285" formatCode="#,##0">
                  <c:v>288</c:v>
                </c:pt>
                <c:pt idx="1286" formatCode="#,##0">
                  <c:v>298</c:v>
                </c:pt>
                <c:pt idx="1287" formatCode="#,##0">
                  <c:v>305</c:v>
                </c:pt>
                <c:pt idx="1288" formatCode="#,##0">
                  <c:v>305</c:v>
                </c:pt>
                <c:pt idx="1289" formatCode="#,##0">
                  <c:v>302</c:v>
                </c:pt>
                <c:pt idx="1290" formatCode="#,##0">
                  <c:v>301</c:v>
                </c:pt>
                <c:pt idx="1291" formatCode="#,##0">
                  <c:v>302</c:v>
                </c:pt>
                <c:pt idx="1292" formatCode="#,##0">
                  <c:v>311</c:v>
                </c:pt>
                <c:pt idx="1293" formatCode="#,##0">
                  <c:v>325</c:v>
                </c:pt>
                <c:pt idx="1294" formatCode="#,##0">
                  <c:v>328</c:v>
                </c:pt>
                <c:pt idx="1295" formatCode="#,##0">
                  <c:v>328</c:v>
                </c:pt>
                <c:pt idx="1296" formatCode="#,##0">
                  <c:v>325</c:v>
                </c:pt>
                <c:pt idx="1297" formatCode="#,##0">
                  <c:v>325</c:v>
                </c:pt>
                <c:pt idx="1298" formatCode="#,##0">
                  <c:v>322</c:v>
                </c:pt>
                <c:pt idx="1299" formatCode="#,##0">
                  <c:v>325</c:v>
                </c:pt>
                <c:pt idx="1300" formatCode="#,##0">
                  <c:v>325</c:v>
                </c:pt>
                <c:pt idx="1301" formatCode="#,##0">
                  <c:v>326</c:v>
                </c:pt>
                <c:pt idx="1302" formatCode="#,##0">
                  <c:v>323</c:v>
                </c:pt>
                <c:pt idx="1303" formatCode="#,##0">
                  <c:v>324</c:v>
                </c:pt>
                <c:pt idx="1304" formatCode="#,##0">
                  <c:v>327</c:v>
                </c:pt>
                <c:pt idx="1305" formatCode="#,##0">
                  <c:v>328</c:v>
                </c:pt>
                <c:pt idx="1306" formatCode="#,##0">
                  <c:v>332</c:v>
                </c:pt>
                <c:pt idx="1307" formatCode="#,##0">
                  <c:v>332</c:v>
                </c:pt>
                <c:pt idx="1308" formatCode="#,##0">
                  <c:v>324</c:v>
                </c:pt>
                <c:pt idx="1309" formatCode="#,##0">
                  <c:v>330</c:v>
                </c:pt>
                <c:pt idx="1310" formatCode="#,##0">
                  <c:v>328</c:v>
                </c:pt>
                <c:pt idx="1311" formatCode="#,##0">
                  <c:v>334</c:v>
                </c:pt>
                <c:pt idx="1312" formatCode="#,##0">
                  <c:v>336</c:v>
                </c:pt>
                <c:pt idx="1313" formatCode="#,##0">
                  <c:v>341</c:v>
                </c:pt>
                <c:pt idx="1314" formatCode="#,##0">
                  <c:v>342</c:v>
                </c:pt>
                <c:pt idx="1315" formatCode="#,##0">
                  <c:v>350</c:v>
                </c:pt>
                <c:pt idx="1316" formatCode="#,##0">
                  <c:v>348</c:v>
                </c:pt>
                <c:pt idx="1317" formatCode="#,##0">
                  <c:v>337</c:v>
                </c:pt>
                <c:pt idx="1318" formatCode="#,##0">
                  <c:v>337</c:v>
                </c:pt>
                <c:pt idx="1319" formatCode="#,##0">
                  <c:v>334</c:v>
                </c:pt>
                <c:pt idx="1320" formatCode="#,##0">
                  <c:v>337</c:v>
                </c:pt>
                <c:pt idx="1321" formatCode="#,##0">
                  <c:v>337</c:v>
                </c:pt>
                <c:pt idx="1322" formatCode="#,##0">
                  <c:v>336</c:v>
                </c:pt>
                <c:pt idx="1323" formatCode="#,##0">
                  <c:v>332</c:v>
                </c:pt>
                <c:pt idx="1324" formatCode="#,##0">
                  <c:v>333</c:v>
                </c:pt>
                <c:pt idx="1325" formatCode="#,##0">
                  <c:v>334</c:v>
                </c:pt>
                <c:pt idx="1326" formatCode="#,##0">
                  <c:v>331</c:v>
                </c:pt>
                <c:pt idx="1327" formatCode="#,##0">
                  <c:v>329</c:v>
                </c:pt>
                <c:pt idx="1328" formatCode="#,##0">
                  <c:v>330</c:v>
                </c:pt>
                <c:pt idx="1329" formatCode="#,##0">
                  <c:v>357</c:v>
                </c:pt>
                <c:pt idx="1330" formatCode="#,##0">
                  <c:v>341</c:v>
                </c:pt>
                <c:pt idx="1331" formatCode="#,##0">
                  <c:v>341</c:v>
                </c:pt>
                <c:pt idx="1332" formatCode="#,##0">
                  <c:v>306</c:v>
                </c:pt>
                <c:pt idx="1333" formatCode="#,##0">
                  <c:v>303</c:v>
                </c:pt>
                <c:pt idx="1334" formatCode="#,##0">
                  <c:v>314</c:v>
                </c:pt>
                <c:pt idx="1335" formatCode="#,##0">
                  <c:v>328</c:v>
                </c:pt>
                <c:pt idx="1336" formatCode="#,##0">
                  <c:v>327</c:v>
                </c:pt>
                <c:pt idx="1337" formatCode="#,##0">
                  <c:v>328</c:v>
                </c:pt>
                <c:pt idx="1338" formatCode="#,##0">
                  <c:v>323</c:v>
                </c:pt>
                <c:pt idx="1339" formatCode="#,##0">
                  <c:v>313</c:v>
                </c:pt>
                <c:pt idx="1340" formatCode="#,##0">
                  <c:v>308</c:v>
                </c:pt>
                <c:pt idx="1341" formatCode="#,##0">
                  <c:v>313</c:v>
                </c:pt>
                <c:pt idx="1342" formatCode="#,##0">
                  <c:v>309</c:v>
                </c:pt>
                <c:pt idx="1343" formatCode="#,##0">
                  <c:v>307</c:v>
                </c:pt>
                <c:pt idx="1344" formatCode="#,##0">
                  <c:v>305</c:v>
                </c:pt>
                <c:pt idx="1345" formatCode="#,##0">
                  <c:v>308</c:v>
                </c:pt>
                <c:pt idx="1346" formatCode="#,##0">
                  <c:v>308</c:v>
                </c:pt>
                <c:pt idx="1347" formatCode="#,##0">
                  <c:v>311</c:v>
                </c:pt>
                <c:pt idx="1348" formatCode="#,##0">
                  <c:v>314</c:v>
                </c:pt>
                <c:pt idx="1349" formatCode="#,##0">
                  <c:v>314</c:v>
                </c:pt>
                <c:pt idx="1350" formatCode="#,##0">
                  <c:v>309</c:v>
                </c:pt>
                <c:pt idx="1351" formatCode="#,##0">
                  <c:v>313</c:v>
                </c:pt>
                <c:pt idx="1352" formatCode="#,##0">
                  <c:v>314</c:v>
                </c:pt>
                <c:pt idx="1353" formatCode="#,##0">
                  <c:v>314</c:v>
                </c:pt>
                <c:pt idx="1354" formatCode="#,##0">
                  <c:v>317</c:v>
                </c:pt>
                <c:pt idx="1355" formatCode="#,##0">
                  <c:v>317</c:v>
                </c:pt>
                <c:pt idx="1356" formatCode="#,##0">
                  <c:v>317</c:v>
                </c:pt>
                <c:pt idx="1357" formatCode="#,##0">
                  <c:v>319</c:v>
                </c:pt>
                <c:pt idx="1358" formatCode="#,##0">
                  <c:v>318</c:v>
                </c:pt>
                <c:pt idx="1359" formatCode="#,##0">
                  <c:v>315</c:v>
                </c:pt>
                <c:pt idx="1360" formatCode="#,##0">
                  <c:v>319</c:v>
                </c:pt>
                <c:pt idx="1361" formatCode="#,##0">
                  <c:v>318</c:v>
                </c:pt>
                <c:pt idx="1362" formatCode="#,##0">
                  <c:v>311</c:v>
                </c:pt>
                <c:pt idx="1363" formatCode="#,##0">
                  <c:v>322</c:v>
                </c:pt>
                <c:pt idx="1364" formatCode="#,##0">
                  <c:v>320</c:v>
                </c:pt>
                <c:pt idx="1365" formatCode="#,##0">
                  <c:v>315</c:v>
                </c:pt>
                <c:pt idx="1366" formatCode="#,##0">
                  <c:v>306</c:v>
                </c:pt>
                <c:pt idx="1367" formatCode="#,##0">
                  <c:v>312</c:v>
                </c:pt>
                <c:pt idx="1368" formatCode="#,##0">
                  <c:v>328</c:v>
                </c:pt>
                <c:pt idx="1369" formatCode="#,##0">
                  <c:v>334</c:v>
                </c:pt>
                <c:pt idx="1370" formatCode="#,##0">
                  <c:v>340</c:v>
                </c:pt>
                <c:pt idx="1371" formatCode="#,##0">
                  <c:v>331</c:v>
                </c:pt>
                <c:pt idx="1372" formatCode="#,##0">
                  <c:v>333</c:v>
                </c:pt>
                <c:pt idx="1373" formatCode="#,##0">
                  <c:v>325</c:v>
                </c:pt>
                <c:pt idx="1374" formatCode="#,##0">
                  <c:v>313</c:v>
                </c:pt>
                <c:pt idx="1375" formatCode="#,##0">
                  <c:v>314</c:v>
                </c:pt>
                <c:pt idx="1376" formatCode="#,##0">
                  <c:v>303</c:v>
                </c:pt>
                <c:pt idx="1377" formatCode="#,##0">
                  <c:v>303</c:v>
                </c:pt>
                <c:pt idx="1378" formatCode="#,##0">
                  <c:v>309</c:v>
                </c:pt>
                <c:pt idx="1379" formatCode="#,##0">
                  <c:v>309</c:v>
                </c:pt>
                <c:pt idx="1380" formatCode="#,##0">
                  <c:v>309</c:v>
                </c:pt>
                <c:pt idx="1381" formatCode="#,##0">
                  <c:v>315</c:v>
                </c:pt>
                <c:pt idx="1382" formatCode="#,##0">
                  <c:v>309</c:v>
                </c:pt>
                <c:pt idx="1383" formatCode="#,##0">
                  <c:v>306</c:v>
                </c:pt>
                <c:pt idx="1384" formatCode="#,##0">
                  <c:v>304</c:v>
                </c:pt>
                <c:pt idx="1385" formatCode="#,##0">
                  <c:v>299</c:v>
                </c:pt>
                <c:pt idx="1386" formatCode="#,##0">
                  <c:v>306</c:v>
                </c:pt>
                <c:pt idx="1387" formatCode="#,##0">
                  <c:v>305</c:v>
                </c:pt>
                <c:pt idx="1388" formatCode="#,##0">
                  <c:v>302</c:v>
                </c:pt>
                <c:pt idx="1389" formatCode="#,##0">
                  <c:v>303</c:v>
                </c:pt>
                <c:pt idx="1390" formatCode="#,##0">
                  <c:v>296</c:v>
                </c:pt>
                <c:pt idx="1391" formatCode="#,##0">
                  <c:v>297</c:v>
                </c:pt>
                <c:pt idx="1392" formatCode="#,##0">
                  <c:v>298</c:v>
                </c:pt>
                <c:pt idx="1393" formatCode="#,##0">
                  <c:v>292</c:v>
                </c:pt>
                <c:pt idx="1394" formatCode="#,##0">
                  <c:v>299</c:v>
                </c:pt>
                <c:pt idx="1395" formatCode="#,##0">
                  <c:v>306</c:v>
                </c:pt>
                <c:pt idx="1396" formatCode="#,##0">
                  <c:v>309</c:v>
                </c:pt>
                <c:pt idx="1397" formatCode="#,##0">
                  <c:v>316</c:v>
                </c:pt>
                <c:pt idx="1398" formatCode="#,##0">
                  <c:v>320</c:v>
                </c:pt>
                <c:pt idx="1399" formatCode="#,##0">
                  <c:v>317</c:v>
                </c:pt>
                <c:pt idx="1400" formatCode="#,##0">
                  <c:v>319</c:v>
                </c:pt>
                <c:pt idx="1401" formatCode="#,##0">
                  <c:v>325</c:v>
                </c:pt>
                <c:pt idx="1402" formatCode="#,##0">
                  <c:v>327</c:v>
                </c:pt>
                <c:pt idx="1403" formatCode="#,##0">
                  <c:v>331</c:v>
                </c:pt>
                <c:pt idx="1404" formatCode="#,##0">
                  <c:v>336</c:v>
                </c:pt>
                <c:pt idx="1405" formatCode="#,##0">
                  <c:v>339</c:v>
                </c:pt>
                <c:pt idx="1406" formatCode="#,##0">
                  <c:v>340</c:v>
                </c:pt>
                <c:pt idx="1407" formatCode="#,##0">
                  <c:v>344</c:v>
                </c:pt>
                <c:pt idx="1408" formatCode="#,##0">
                  <c:v>343</c:v>
                </c:pt>
                <c:pt idx="1409" formatCode="#,##0">
                  <c:v>341</c:v>
                </c:pt>
                <c:pt idx="1410" formatCode="#,##0">
                  <c:v>338</c:v>
                </c:pt>
                <c:pt idx="1411" formatCode="#,##0">
                  <c:v>337</c:v>
                </c:pt>
                <c:pt idx="1412" formatCode="#,##0">
                  <c:v>330</c:v>
                </c:pt>
                <c:pt idx="1413" formatCode="#,##0">
                  <c:v>332</c:v>
                </c:pt>
                <c:pt idx="1414" formatCode="#,##0">
                  <c:v>332</c:v>
                </c:pt>
                <c:pt idx="1415" formatCode="#,##0">
                  <c:v>331</c:v>
                </c:pt>
                <c:pt idx="1416" formatCode="#,##0">
                  <c:v>331</c:v>
                </c:pt>
                <c:pt idx="1417" formatCode="#,##0">
                  <c:v>334</c:v>
                </c:pt>
                <c:pt idx="1418" formatCode="#,##0">
                  <c:v>331</c:v>
                </c:pt>
                <c:pt idx="1419" formatCode="#,##0">
                  <c:v>340</c:v>
                </c:pt>
                <c:pt idx="1420" formatCode="#,##0">
                  <c:v>345</c:v>
                </c:pt>
                <c:pt idx="1421" formatCode="#,##0">
                  <c:v>355</c:v>
                </c:pt>
                <c:pt idx="1422" formatCode="#,##0">
                  <c:v>355</c:v>
                </c:pt>
                <c:pt idx="1423" formatCode="#,##0">
                  <c:v>352</c:v>
                </c:pt>
                <c:pt idx="1424" formatCode="#,##0">
                  <c:v>347</c:v>
                </c:pt>
                <c:pt idx="1425" formatCode="#,##0">
                  <c:v>347</c:v>
                </c:pt>
                <c:pt idx="1426" formatCode="#,##0">
                  <c:v>350</c:v>
                </c:pt>
                <c:pt idx="1427" formatCode="#,##0">
                  <c:v>354</c:v>
                </c:pt>
                <c:pt idx="1428" formatCode="#,##0">
                  <c:v>376</c:v>
                </c:pt>
                <c:pt idx="1429" formatCode="#,##0">
                  <c:v>393</c:v>
                </c:pt>
                <c:pt idx="1430" formatCode="#,##0">
                  <c:v>384</c:v>
                </c:pt>
                <c:pt idx="1431" formatCode="#,##0">
                  <c:v>365</c:v>
                </c:pt>
                <c:pt idx="1432" formatCode="#,##0">
                  <c:v>376</c:v>
                </c:pt>
                <c:pt idx="1433" formatCode="#,##0">
                  <c:v>378</c:v>
                </c:pt>
                <c:pt idx="1434" formatCode="#,##0">
                  <c:v>380</c:v>
                </c:pt>
                <c:pt idx="1435" formatCode="#,##0">
                  <c:v>392</c:v>
                </c:pt>
                <c:pt idx="1436" formatCode="#,##0">
                  <c:v>399</c:v>
                </c:pt>
                <c:pt idx="1437" formatCode="#,##0">
                  <c:v>395</c:v>
                </c:pt>
                <c:pt idx="1438" formatCode="#,##0">
                  <c:v>401</c:v>
                </c:pt>
                <c:pt idx="1439" formatCode="#,##0">
                  <c:v>389</c:v>
                </c:pt>
                <c:pt idx="1440" formatCode="#,##0">
                  <c:v>383</c:v>
                </c:pt>
                <c:pt idx="1441" formatCode="#,##0">
                  <c:v>375</c:v>
                </c:pt>
                <c:pt idx="1442" formatCode="#,##0">
                  <c:v>371</c:v>
                </c:pt>
                <c:pt idx="1443" formatCode="#,##0">
                  <c:v>377</c:v>
                </c:pt>
                <c:pt idx="1444" formatCode="#,##0">
                  <c:v>385</c:v>
                </c:pt>
                <c:pt idx="1445" formatCode="#,##0">
                  <c:v>391</c:v>
                </c:pt>
                <c:pt idx="1446" formatCode="#,##0">
                  <c:v>392</c:v>
                </c:pt>
                <c:pt idx="1447" formatCode="#,##0">
                  <c:v>401</c:v>
                </c:pt>
                <c:pt idx="1448" formatCode="#,##0">
                  <c:v>403</c:v>
                </c:pt>
                <c:pt idx="1449" formatCode="#,##0">
                  <c:v>393</c:v>
                </c:pt>
                <c:pt idx="1450" formatCode="#,##0">
                  <c:v>393</c:v>
                </c:pt>
                <c:pt idx="1451" formatCode="#,##0">
                  <c:v>395</c:v>
                </c:pt>
                <c:pt idx="1452" formatCode="#,##0">
                  <c:v>391</c:v>
                </c:pt>
                <c:pt idx="1453" formatCode="#,##0">
                  <c:v>398</c:v>
                </c:pt>
                <c:pt idx="1454" formatCode="#,##0">
                  <c:v>397</c:v>
                </c:pt>
                <c:pt idx="1455" formatCode="#,##0">
                  <c:v>392</c:v>
                </c:pt>
                <c:pt idx="1456" formatCode="#,##0">
                  <c:v>394</c:v>
                </c:pt>
                <c:pt idx="1457" formatCode="#,##0">
                  <c:v>377</c:v>
                </c:pt>
                <c:pt idx="1458" formatCode="#,##0">
                  <c:v>374</c:v>
                </c:pt>
                <c:pt idx="1459" formatCode="#,##0">
                  <c:v>375</c:v>
                </c:pt>
                <c:pt idx="1460" formatCode="#,##0">
                  <c:v>382</c:v>
                </c:pt>
                <c:pt idx="1461" formatCode="#,##0">
                  <c:v>376</c:v>
                </c:pt>
                <c:pt idx="1462" formatCode="#,##0">
                  <c:v>379</c:v>
                </c:pt>
                <c:pt idx="1463" formatCode="#,##0">
                  <c:v>387</c:v>
                </c:pt>
                <c:pt idx="1464" formatCode="#,##0">
                  <c:v>394</c:v>
                </c:pt>
                <c:pt idx="1465" formatCode="#,##0">
                  <c:v>390</c:v>
                </c:pt>
                <c:pt idx="1466" formatCode="#,##0">
                  <c:v>397</c:v>
                </c:pt>
                <c:pt idx="1467" formatCode="#,##0">
                  <c:v>395</c:v>
                </c:pt>
                <c:pt idx="1468" formatCode="#,##0">
                  <c:v>392</c:v>
                </c:pt>
                <c:pt idx="1469" formatCode="#,##0">
                  <c:v>382</c:v>
                </c:pt>
                <c:pt idx="1470" formatCode="#,##0">
                  <c:v>385</c:v>
                </c:pt>
                <c:pt idx="1471" formatCode="#,##0">
                  <c:v>385</c:v>
                </c:pt>
                <c:pt idx="1472" formatCode="#,##0">
                  <c:v>382</c:v>
                </c:pt>
                <c:pt idx="1473" formatCode="#,##0">
                  <c:v>397</c:v>
                </c:pt>
                <c:pt idx="1474" formatCode="#,##0">
                  <c:v>403</c:v>
                </c:pt>
                <c:pt idx="1475" formatCode="#,##0">
                  <c:v>406</c:v>
                </c:pt>
                <c:pt idx="1476" formatCode="#,##0">
                  <c:v>400</c:v>
                </c:pt>
                <c:pt idx="1477" formatCode="#,##0">
                  <c:v>385</c:v>
                </c:pt>
                <c:pt idx="1478" formatCode="#,##0">
                  <c:v>390</c:v>
                </c:pt>
                <c:pt idx="1479" formatCode="#,##0">
                  <c:v>394</c:v>
                </c:pt>
                <c:pt idx="1480" formatCode="#,##0">
                  <c:v>387</c:v>
                </c:pt>
                <c:pt idx="1481" formatCode="#,##0">
                  <c:v>382</c:v>
                </c:pt>
                <c:pt idx="1482" formatCode="#,##0">
                  <c:v>387</c:v>
                </c:pt>
                <c:pt idx="1483" formatCode="#,##0">
                  <c:v>397</c:v>
                </c:pt>
                <c:pt idx="1484" formatCode="#,##0">
                  <c:v>416</c:v>
                </c:pt>
                <c:pt idx="1485" formatCode="#,##0">
                  <c:v>440</c:v>
                </c:pt>
                <c:pt idx="1486" formatCode="#,##0">
                  <c:v>449</c:v>
                </c:pt>
                <c:pt idx="1487" formatCode="#,##0">
                  <c:v>430</c:v>
                </c:pt>
                <c:pt idx="1488" formatCode="#,##0">
                  <c:v>432</c:v>
                </c:pt>
                <c:pt idx="1489" formatCode="#,##0">
                  <c:v>413</c:v>
                </c:pt>
                <c:pt idx="1490" formatCode="#,##0">
                  <c:v>404</c:v>
                </c:pt>
                <c:pt idx="1491" formatCode="#,##0">
                  <c:v>409</c:v>
                </c:pt>
                <c:pt idx="1492" formatCode="#,##0">
                  <c:v>404</c:v>
                </c:pt>
                <c:pt idx="1493" formatCode="#,##0">
                  <c:v>416</c:v>
                </c:pt>
                <c:pt idx="1494" formatCode="#,##0">
                  <c:v>419</c:v>
                </c:pt>
                <c:pt idx="1495" formatCode="#,##0">
                  <c:v>427</c:v>
                </c:pt>
                <c:pt idx="1496" formatCode="#,##0">
                  <c:v>419</c:v>
                </c:pt>
                <c:pt idx="1497" formatCode="#,##0">
                  <c:v>391</c:v>
                </c:pt>
                <c:pt idx="1498" formatCode="#,##0">
                  <c:v>392</c:v>
                </c:pt>
                <c:pt idx="1499" formatCode="#,##0">
                  <c:v>409</c:v>
                </c:pt>
                <c:pt idx="1500" formatCode="#,##0">
                  <c:v>435</c:v>
                </c:pt>
                <c:pt idx="1501" formatCode="#,##0">
                  <c:v>457</c:v>
                </c:pt>
                <c:pt idx="1502" formatCode="#,##0">
                  <c:v>459</c:v>
                </c:pt>
                <c:pt idx="1503" formatCode="#,##0">
                  <c:v>437</c:v>
                </c:pt>
                <c:pt idx="1504" formatCode="#,##0">
                  <c:v>427</c:v>
                </c:pt>
                <c:pt idx="1505" formatCode="#,##0">
                  <c:v>434</c:v>
                </c:pt>
                <c:pt idx="1506" formatCode="#,##0">
                  <c:v>440</c:v>
                </c:pt>
                <c:pt idx="1507" formatCode="#,##0">
                  <c:v>460</c:v>
                </c:pt>
                <c:pt idx="1508" formatCode="#,##0">
                  <c:v>452</c:v>
                </c:pt>
                <c:pt idx="1509" formatCode="#,##0">
                  <c:v>447</c:v>
                </c:pt>
                <c:pt idx="1510" formatCode="#,##0">
                  <c:v>462</c:v>
                </c:pt>
                <c:pt idx="1511" formatCode="#,##0">
                  <c:v>485</c:v>
                </c:pt>
                <c:pt idx="1512" formatCode="#,##0">
                  <c:v>489</c:v>
                </c:pt>
                <c:pt idx="1513" formatCode="#,##0">
                  <c:v>502</c:v>
                </c:pt>
                <c:pt idx="1514" formatCode="#,##0">
                  <c:v>506</c:v>
                </c:pt>
                <c:pt idx="1515" formatCode="#,##0">
                  <c:v>513</c:v>
                </c:pt>
                <c:pt idx="1516" formatCode="#,##0">
                  <c:v>506</c:v>
                </c:pt>
                <c:pt idx="1517" formatCode="#,##0">
                  <c:v>519</c:v>
                </c:pt>
                <c:pt idx="1518" formatCode="#,##0">
                  <c:v>521</c:v>
                </c:pt>
                <c:pt idx="1519" formatCode="#,##0">
                  <c:v>529</c:v>
                </c:pt>
                <c:pt idx="1520" formatCode="#,##0">
                  <c:v>539</c:v>
                </c:pt>
                <c:pt idx="1521" formatCode="#,##0">
                  <c:v>535</c:v>
                </c:pt>
                <c:pt idx="1522" formatCode="#,##0">
                  <c:v>549</c:v>
                </c:pt>
                <c:pt idx="1523" formatCode="#,##0">
                  <c:v>554</c:v>
                </c:pt>
                <c:pt idx="1524" formatCode="#,##0">
                  <c:v>554</c:v>
                </c:pt>
                <c:pt idx="1525" formatCode="#,##0">
                  <c:v>569</c:v>
                </c:pt>
                <c:pt idx="1526" formatCode="#,##0">
                  <c:v>554</c:v>
                </c:pt>
                <c:pt idx="1527" formatCode="#,##0">
                  <c:v>547</c:v>
                </c:pt>
                <c:pt idx="1528" formatCode="#,##0">
                  <c:v>548</c:v>
                </c:pt>
                <c:pt idx="1529" formatCode="#,##0">
                  <c:v>521</c:v>
                </c:pt>
                <c:pt idx="1530" formatCode="#,##0">
                  <c:v>523</c:v>
                </c:pt>
                <c:pt idx="1531" formatCode="#,##0">
                  <c:v>525</c:v>
                </c:pt>
                <c:pt idx="1532" formatCode="#,##0">
                  <c:v>530</c:v>
                </c:pt>
                <c:pt idx="1533" formatCode="#,##0">
                  <c:v>513</c:v>
                </c:pt>
                <c:pt idx="1534" formatCode="#,##0">
                  <c:v>512</c:v>
                </c:pt>
                <c:pt idx="1535" formatCode="#,##0">
                  <c:v>499</c:v>
                </c:pt>
                <c:pt idx="1536" formatCode="#,##0">
                  <c:v>503</c:v>
                </c:pt>
                <c:pt idx="1537" formatCode="#,##0">
                  <c:v>511</c:v>
                </c:pt>
                <c:pt idx="1538" formatCode="#,##0">
                  <c:v>523</c:v>
                </c:pt>
                <c:pt idx="1539" formatCode="#,##0">
                  <c:v>514</c:v>
                </c:pt>
                <c:pt idx="1540" formatCode="#,##0">
                  <c:v>534</c:v>
                </c:pt>
                <c:pt idx="1541" formatCode="#,##0">
                  <c:v>544</c:v>
                </c:pt>
                <c:pt idx="1542" formatCode="#,##0">
                  <c:v>533</c:v>
                </c:pt>
                <c:pt idx="1543" formatCode="#,##0">
                  <c:v>533</c:v>
                </c:pt>
                <c:pt idx="1544" formatCode="#,##0">
                  <c:v>533</c:v>
                </c:pt>
                <c:pt idx="1545" formatCode="#,##0">
                  <c:v>512</c:v>
                </c:pt>
                <c:pt idx="1546" formatCode="#,##0">
                  <c:v>521</c:v>
                </c:pt>
                <c:pt idx="1547" formatCode="#,##0">
                  <c:v>506</c:v>
                </c:pt>
                <c:pt idx="1548" formatCode="#,##0">
                  <c:v>506</c:v>
                </c:pt>
                <c:pt idx="1549" formatCode="#,##0">
                  <c:v>512</c:v>
                </c:pt>
                <c:pt idx="1550" formatCode="#,##0">
                  <c:v>506</c:v>
                </c:pt>
                <c:pt idx="1551" formatCode="#,##0">
                  <c:v>505</c:v>
                </c:pt>
                <c:pt idx="1552" formatCode="#,##0">
                  <c:v>497</c:v>
                </c:pt>
                <c:pt idx="1553" formatCode="#,##0">
                  <c:v>532</c:v>
                </c:pt>
                <c:pt idx="1554" formatCode="#,##0">
                  <c:v>523</c:v>
                </c:pt>
                <c:pt idx="1555" formatCode="#,##0">
                  <c:v>516</c:v>
                </c:pt>
                <c:pt idx="1556" formatCode="#,##0">
                  <c:v>506</c:v>
                </c:pt>
                <c:pt idx="1557" formatCode="#,##0">
                  <c:v>520</c:v>
                </c:pt>
                <c:pt idx="1558" formatCode="#,##0">
                  <c:v>518</c:v>
                </c:pt>
                <c:pt idx="1559" formatCode="#,##0">
                  <c:v>516</c:v>
                </c:pt>
                <c:pt idx="1560" formatCode="#,##0">
                  <c:v>521</c:v>
                </c:pt>
                <c:pt idx="1561" formatCode="#,##0">
                  <c:v>545</c:v>
                </c:pt>
                <c:pt idx="1562" formatCode="#,##0">
                  <c:v>524</c:v>
                </c:pt>
                <c:pt idx="1563" formatCode="#,##0">
                  <c:v>498</c:v>
                </c:pt>
                <c:pt idx="1564" formatCode="#,##0">
                  <c:v>499</c:v>
                </c:pt>
                <c:pt idx="1565" formatCode="#,##0">
                  <c:v>465</c:v>
                </c:pt>
                <c:pt idx="1566" formatCode="#,##0">
                  <c:v>484</c:v>
                </c:pt>
                <c:pt idx="1567" formatCode="#,##0">
                  <c:v>501</c:v>
                </c:pt>
                <c:pt idx="1568" formatCode="#,##0">
                  <c:v>473</c:v>
                </c:pt>
                <c:pt idx="1569" formatCode="#,##0">
                  <c:v>458</c:v>
                </c:pt>
                <c:pt idx="1570" formatCode="#,##0">
                  <c:v>453</c:v>
                </c:pt>
                <c:pt idx="1571" formatCode="#,##0">
                  <c:v>444</c:v>
                </c:pt>
                <c:pt idx="1572" formatCode="#,##0">
                  <c:v>435</c:v>
                </c:pt>
                <c:pt idx="1573" formatCode="#,##0">
                  <c:v>438</c:v>
                </c:pt>
                <c:pt idx="1574" formatCode="#,##0">
                  <c:v>440</c:v>
                </c:pt>
                <c:pt idx="1575" formatCode="#,##0">
                  <c:v>436</c:v>
                </c:pt>
                <c:pt idx="1576" formatCode="#,##0">
                  <c:v>432</c:v>
                </c:pt>
                <c:pt idx="1577" formatCode="#,##0">
                  <c:v>409</c:v>
                </c:pt>
                <c:pt idx="1578" formatCode="#,##0">
                  <c:v>411</c:v>
                </c:pt>
                <c:pt idx="1579" formatCode="#,##0">
                  <c:v>411</c:v>
                </c:pt>
                <c:pt idx="1580" formatCode="#,##0">
                  <c:v>393</c:v>
                </c:pt>
                <c:pt idx="1581" formatCode="#,##0">
                  <c:v>397</c:v>
                </c:pt>
                <c:pt idx="1582" formatCode="#,##0">
                  <c:v>386</c:v>
                </c:pt>
                <c:pt idx="1583" formatCode="#,##0">
                  <c:v>381</c:v>
                </c:pt>
                <c:pt idx="1584" formatCode="#,##0">
                  <c:v>395</c:v>
                </c:pt>
                <c:pt idx="1585" formatCode="#,##0">
                  <c:v>399</c:v>
                </c:pt>
                <c:pt idx="1586" formatCode="#,##0">
                  <c:v>410</c:v>
                </c:pt>
                <c:pt idx="1587" formatCode="#,##0">
                  <c:v>415</c:v>
                </c:pt>
                <c:pt idx="1588" formatCode="#,##0">
                  <c:v>398</c:v>
                </c:pt>
                <c:pt idx="1589" formatCode="#,##0">
                  <c:v>396</c:v>
                </c:pt>
                <c:pt idx="1590" formatCode="#,##0">
                  <c:v>396</c:v>
                </c:pt>
                <c:pt idx="1591" formatCode="#,##0">
                  <c:v>403</c:v>
                </c:pt>
                <c:pt idx="1592" formatCode="#,##0">
                  <c:v>393</c:v>
                </c:pt>
                <c:pt idx="1593" formatCode="#,##0">
                  <c:v>387</c:v>
                </c:pt>
                <c:pt idx="1594" formatCode="#,##0">
                  <c:v>378</c:v>
                </c:pt>
                <c:pt idx="1595" formatCode="#,##0">
                  <c:v>376</c:v>
                </c:pt>
                <c:pt idx="1596" formatCode="#,##0">
                  <c:v>394</c:v>
                </c:pt>
                <c:pt idx="1597" formatCode="#,##0">
                  <c:v>410</c:v>
                </c:pt>
                <c:pt idx="1598" formatCode="#,##0">
                  <c:v>410</c:v>
                </c:pt>
                <c:pt idx="1599" formatCode="#,##0">
                  <c:v>414</c:v>
                </c:pt>
                <c:pt idx="1600" formatCode="#,##0">
                  <c:v>422</c:v>
                </c:pt>
                <c:pt idx="1601" formatCode="#,##0">
                  <c:v>418</c:v>
                </c:pt>
                <c:pt idx="1602" formatCode="#,##0">
                  <c:v>423</c:v>
                </c:pt>
                <c:pt idx="1603" formatCode="#,##0">
                  <c:v>437</c:v>
                </c:pt>
                <c:pt idx="1604" formatCode="#,##0">
                  <c:v>450</c:v>
                </c:pt>
                <c:pt idx="1605" formatCode="#,##0">
                  <c:v>454</c:v>
                </c:pt>
                <c:pt idx="1606" formatCode="#,##0">
                  <c:v>438</c:v>
                </c:pt>
                <c:pt idx="1607" formatCode="#,##0">
                  <c:v>419</c:v>
                </c:pt>
                <c:pt idx="1608" formatCode="#,##0">
                  <c:v>408</c:v>
                </c:pt>
                <c:pt idx="1609" formatCode="#,##0">
                  <c:v>411</c:v>
                </c:pt>
                <c:pt idx="1610" formatCode="#,##0">
                  <c:v>408</c:v>
                </c:pt>
                <c:pt idx="1611" formatCode="#,##0">
                  <c:v>383</c:v>
                </c:pt>
                <c:pt idx="1612" formatCode="#,##0">
                  <c:v>383</c:v>
                </c:pt>
                <c:pt idx="1613" formatCode="#,##0">
                  <c:v>389</c:v>
                </c:pt>
                <c:pt idx="1614" formatCode="#,##0">
                  <c:v>405</c:v>
                </c:pt>
                <c:pt idx="1615" formatCode="#,##0">
                  <c:v>386</c:v>
                </c:pt>
                <c:pt idx="1616" formatCode="#,##0">
                  <c:v>388</c:v>
                </c:pt>
                <c:pt idx="1617" formatCode="#,##0">
                  <c:v>406</c:v>
                </c:pt>
                <c:pt idx="1618" formatCode="#,##0">
                  <c:v>421</c:v>
                </c:pt>
                <c:pt idx="1619" formatCode="#,##0">
                  <c:v>442</c:v>
                </c:pt>
                <c:pt idx="1620" formatCode="#,##0">
                  <c:v>485</c:v>
                </c:pt>
                <c:pt idx="1621" formatCode="#,##0">
                  <c:v>489</c:v>
                </c:pt>
                <c:pt idx="1622" formatCode="#,##0">
                  <c:v>453</c:v>
                </c:pt>
                <c:pt idx="1623" formatCode="#,##0">
                  <c:v>450</c:v>
                </c:pt>
                <c:pt idx="1624" formatCode="#,##0">
                  <c:v>454</c:v>
                </c:pt>
                <c:pt idx="1625" formatCode="#,##0">
                  <c:v>443</c:v>
                </c:pt>
                <c:pt idx="1626" formatCode="#,##0">
                  <c:v>422</c:v>
                </c:pt>
                <c:pt idx="1627" formatCode="#,##0">
                  <c:v>397</c:v>
                </c:pt>
                <c:pt idx="1628" formatCode="#,##0">
                  <c:v>376</c:v>
                </c:pt>
                <c:pt idx="1629" formatCode="#,##0">
                  <c:v>374</c:v>
                </c:pt>
                <c:pt idx="1630" formatCode="#,##0">
                  <c:v>377</c:v>
                </c:pt>
                <c:pt idx="1631" formatCode="#,##0">
                  <c:v>389</c:v>
                </c:pt>
                <c:pt idx="1632" formatCode="#,##0">
                  <c:v>390</c:v>
                </c:pt>
                <c:pt idx="1633" formatCode="#,##0">
                  <c:v>388</c:v>
                </c:pt>
                <c:pt idx="1634" formatCode="#,##0">
                  <c:v>363</c:v>
                </c:pt>
                <c:pt idx="1635" formatCode="#,##0">
                  <c:v>372</c:v>
                </c:pt>
                <c:pt idx="1636" formatCode="#,##0">
                  <c:v>381</c:v>
                </c:pt>
                <c:pt idx="1637" formatCode="#,##0">
                  <c:v>381</c:v>
                </c:pt>
                <c:pt idx="1638" formatCode="#,##0">
                  <c:v>365</c:v>
                </c:pt>
                <c:pt idx="1639" formatCode="#,##0">
                  <c:v>367</c:v>
                </c:pt>
                <c:pt idx="1640" formatCode="#,##0">
                  <c:v>361</c:v>
                </c:pt>
                <c:pt idx="1641" formatCode="#,##0">
                  <c:v>340</c:v>
                </c:pt>
                <c:pt idx="1642" formatCode="#,##0">
                  <c:v>334</c:v>
                </c:pt>
                <c:pt idx="1643" formatCode="#,##0">
                  <c:v>338</c:v>
                </c:pt>
                <c:pt idx="1644" formatCode="#,##0">
                  <c:v>358</c:v>
                </c:pt>
                <c:pt idx="1645" formatCode="#,##0">
                  <c:v>352</c:v>
                </c:pt>
                <c:pt idx="1646" formatCode="#,##0">
                  <c:v>369</c:v>
                </c:pt>
                <c:pt idx="1647" formatCode="#,##0">
                  <c:v>351</c:v>
                </c:pt>
                <c:pt idx="1648" formatCode="#,##0">
                  <c:v>338</c:v>
                </c:pt>
                <c:pt idx="1649" formatCode="#,##0">
                  <c:v>329</c:v>
                </c:pt>
                <c:pt idx="1650" formatCode="#,##0">
                  <c:v>316</c:v>
                </c:pt>
                <c:pt idx="1651" formatCode="#,##0">
                  <c:v>316</c:v>
                </c:pt>
                <c:pt idx="1652" formatCode="#,##0">
                  <c:v>318</c:v>
                </c:pt>
                <c:pt idx="1653" formatCode="#,##0">
                  <c:v>322</c:v>
                </c:pt>
                <c:pt idx="1654" formatCode="#,##0">
                  <c:v>323</c:v>
                </c:pt>
                <c:pt idx="1655" formatCode="#,##0">
                  <c:v>342</c:v>
                </c:pt>
                <c:pt idx="1656" formatCode="#,##0">
                  <c:v>335</c:v>
                </c:pt>
                <c:pt idx="1657" formatCode="#,##0">
                  <c:v>343</c:v>
                </c:pt>
                <c:pt idx="1658" formatCode="#,##0">
                  <c:v>341</c:v>
                </c:pt>
                <c:pt idx="1659" formatCode="#,##0">
                  <c:v>317</c:v>
                </c:pt>
                <c:pt idx="1660" formatCode="#,##0">
                  <c:v>322</c:v>
                </c:pt>
                <c:pt idx="1661" formatCode="#,##0">
                  <c:v>323</c:v>
                </c:pt>
                <c:pt idx="1662" formatCode="#,##0">
                  <c:v>315</c:v>
                </c:pt>
                <c:pt idx="1663" formatCode="#,##0">
                  <c:v>339</c:v>
                </c:pt>
                <c:pt idx="1664" formatCode="#,##0">
                  <c:v>340</c:v>
                </c:pt>
                <c:pt idx="1665" formatCode="#,##0">
                  <c:v>350</c:v>
                </c:pt>
                <c:pt idx="1666" formatCode="#,##0">
                  <c:v>360</c:v>
                </c:pt>
                <c:pt idx="1667" formatCode="#,##0">
                  <c:v>353</c:v>
                </c:pt>
                <c:pt idx="1668" formatCode="#,##0">
                  <c:v>344</c:v>
                </c:pt>
                <c:pt idx="1669" formatCode="#,##0">
                  <c:v>328</c:v>
                </c:pt>
                <c:pt idx="1670" formatCode="#,##0">
                  <c:v>320</c:v>
                </c:pt>
                <c:pt idx="1671" formatCode="#,##0">
                  <c:v>318</c:v>
                </c:pt>
                <c:pt idx="1672" formatCode="#,##0">
                  <c:v>311</c:v>
                </c:pt>
                <c:pt idx="1673" formatCode="#,##0">
                  <c:v>306</c:v>
                </c:pt>
                <c:pt idx="1674" formatCode="#,##0">
                  <c:v>306</c:v>
                </c:pt>
                <c:pt idx="1675" formatCode="#,##0">
                  <c:v>297</c:v>
                </c:pt>
                <c:pt idx="1676" formatCode="#,##0">
                  <c:v>296</c:v>
                </c:pt>
                <c:pt idx="1677" formatCode="#,##0">
                  <c:v>297</c:v>
                </c:pt>
                <c:pt idx="1678" formatCode="#,##0">
                  <c:v>307</c:v>
                </c:pt>
                <c:pt idx="1679" formatCode="#,##0">
                  <c:v>312</c:v>
                </c:pt>
                <c:pt idx="1680" formatCode="#,##0">
                  <c:v>309</c:v>
                </c:pt>
                <c:pt idx="1681" formatCode="#,##0">
                  <c:v>304</c:v>
                </c:pt>
                <c:pt idx="1682" formatCode="#,##0">
                  <c:v>295</c:v>
                </c:pt>
                <c:pt idx="1683" formatCode="#,##0">
                  <c:v>295</c:v>
                </c:pt>
                <c:pt idx="1684" formatCode="#,##0">
                  <c:v>299</c:v>
                </c:pt>
                <c:pt idx="1685" formatCode="#,##0">
                  <c:v>304</c:v>
                </c:pt>
                <c:pt idx="1686" formatCode="#,##0">
                  <c:v>310</c:v>
                </c:pt>
                <c:pt idx="1687" formatCode="#,##0">
                  <c:v>296</c:v>
                </c:pt>
                <c:pt idx="1688" formatCode="#,##0">
                  <c:v>298</c:v>
                </c:pt>
                <c:pt idx="1689" formatCode="#,##0">
                  <c:v>292</c:v>
                </c:pt>
                <c:pt idx="1690" formatCode="#,##0">
                  <c:v>288</c:v>
                </c:pt>
                <c:pt idx="1691" formatCode="#,##0">
                  <c:v>292</c:v>
                </c:pt>
                <c:pt idx="1692" formatCode="#,##0">
                  <c:v>292</c:v>
                </c:pt>
                <c:pt idx="1693" formatCode="#,##0">
                  <c:v>283</c:v>
                </c:pt>
                <c:pt idx="1694" formatCode="#,##0">
                  <c:v>298</c:v>
                </c:pt>
                <c:pt idx="1695" formatCode="#,##0">
                  <c:v>297</c:v>
                </c:pt>
                <c:pt idx="1696" formatCode="#,##0">
                  <c:v>292</c:v>
                </c:pt>
                <c:pt idx="1697" formatCode="#,##0">
                  <c:v>287</c:v>
                </c:pt>
                <c:pt idx="1698" formatCode="#,##0">
                  <c:v>288</c:v>
                </c:pt>
                <c:pt idx="1699" formatCode="#,##0">
                  <c:v>291</c:v>
                </c:pt>
                <c:pt idx="1700" formatCode="#,##0">
                  <c:v>290</c:v>
                </c:pt>
                <c:pt idx="1701" formatCode="#,##0">
                  <c:v>288</c:v>
                </c:pt>
                <c:pt idx="1702" formatCode="#,##0">
                  <c:v>287</c:v>
                </c:pt>
                <c:pt idx="1703" formatCode="#,##0">
                  <c:v>288</c:v>
                </c:pt>
                <c:pt idx="1704" formatCode="#,##0">
                  <c:v>283</c:v>
                </c:pt>
                <c:pt idx="1705" formatCode="#,##0">
                  <c:v>284</c:v>
                </c:pt>
                <c:pt idx="1706" formatCode="#,##0">
                  <c:v>292</c:v>
                </c:pt>
                <c:pt idx="1707" formatCode="#,##0">
                  <c:v>294</c:v>
                </c:pt>
                <c:pt idx="1708" formatCode="#,##0">
                  <c:v>287</c:v>
                </c:pt>
                <c:pt idx="1709" formatCode="#,##0">
                  <c:v>285</c:v>
                </c:pt>
                <c:pt idx="1710" formatCode="#,##0">
                  <c:v>281</c:v>
                </c:pt>
                <c:pt idx="1711" formatCode="#,##0">
                  <c:v>268</c:v>
                </c:pt>
                <c:pt idx="1712" formatCode="#,##0">
                  <c:v>268</c:v>
                </c:pt>
                <c:pt idx="1713" formatCode="#,##0">
                  <c:v>269</c:v>
                </c:pt>
                <c:pt idx="1714" formatCode="#,##0">
                  <c:v>270</c:v>
                </c:pt>
                <c:pt idx="1715" formatCode="#,##0">
                  <c:v>274</c:v>
                </c:pt>
                <c:pt idx="1716" formatCode="#,##0">
                  <c:v>275</c:v>
                </c:pt>
                <c:pt idx="1717" formatCode="#,##0">
                  <c:v>285</c:v>
                </c:pt>
                <c:pt idx="1718" formatCode="#,##0">
                  <c:v>282</c:v>
                </c:pt>
                <c:pt idx="1719" formatCode="#,##0">
                  <c:v>279</c:v>
                </c:pt>
                <c:pt idx="1720" formatCode="#,##0">
                  <c:v>283</c:v>
                </c:pt>
                <c:pt idx="1721" formatCode="#,##0">
                  <c:v>275</c:v>
                </c:pt>
                <c:pt idx="1722" formatCode="#,##0">
                  <c:v>274</c:v>
                </c:pt>
                <c:pt idx="1723" formatCode="#,##0">
                  <c:v>281</c:v>
                </c:pt>
                <c:pt idx="1724" formatCode="#,##0">
                  <c:v>277</c:v>
                </c:pt>
                <c:pt idx="1725" formatCode="#,##0">
                  <c:v>284</c:v>
                </c:pt>
                <c:pt idx="1726" formatCode="#,##0">
                  <c:v>292</c:v>
                </c:pt>
                <c:pt idx="1727" formatCode="#,##0">
                  <c:v>296</c:v>
                </c:pt>
                <c:pt idx="1728" formatCode="#,##0">
                  <c:v>295</c:v>
                </c:pt>
                <c:pt idx="1729" formatCode="#,##0">
                  <c:v>282</c:v>
                </c:pt>
                <c:pt idx="1730" formatCode="#,##0">
                  <c:v>281</c:v>
                </c:pt>
                <c:pt idx="1731" formatCode="#,##0">
                  <c:v>283</c:v>
                </c:pt>
                <c:pt idx="1732" formatCode="#,##0">
                  <c:v>280</c:v>
                </c:pt>
                <c:pt idx="1733" formatCode="#,##0">
                  <c:v>276</c:v>
                </c:pt>
                <c:pt idx="1734" formatCode="#,##0">
                  <c:v>278</c:v>
                </c:pt>
                <c:pt idx="1735" formatCode="#,##0">
                  <c:v>288</c:v>
                </c:pt>
                <c:pt idx="1736" formatCode="#,##0">
                  <c:v>296</c:v>
                </c:pt>
                <c:pt idx="1737" formatCode="#,##0">
                  <c:v>310</c:v>
                </c:pt>
                <c:pt idx="1738" formatCode="#,##0">
                  <c:v>300</c:v>
                </c:pt>
                <c:pt idx="1739" formatCode="#,##0">
                  <c:v>293</c:v>
                </c:pt>
                <c:pt idx="1740" formatCode="#,##0">
                  <c:v>289</c:v>
                </c:pt>
                <c:pt idx="1741" formatCode="#,##0">
                  <c:v>291</c:v>
                </c:pt>
                <c:pt idx="1742" formatCode="#,##0">
                  <c:v>287</c:v>
                </c:pt>
                <c:pt idx="1743" formatCode="#,##0">
                  <c:v>283</c:v>
                </c:pt>
                <c:pt idx="1744" formatCode="#,##0">
                  <c:v>287</c:v>
                </c:pt>
                <c:pt idx="1745" formatCode="#,##0">
                  <c:v>301</c:v>
                </c:pt>
                <c:pt idx="1746" formatCode="#,##0">
                  <c:v>302</c:v>
                </c:pt>
                <c:pt idx="1747" formatCode="#,##0">
                  <c:v>312</c:v>
                </c:pt>
                <c:pt idx="1748" formatCode="#,##0">
                  <c:v>309</c:v>
                </c:pt>
                <c:pt idx="1749" formatCode="#,##0">
                  <c:v>317</c:v>
                </c:pt>
                <c:pt idx="1750" formatCode="#,##0">
                  <c:v>322</c:v>
                </c:pt>
                <c:pt idx="1751" formatCode="#,##0">
                  <c:v>318</c:v>
                </c:pt>
                <c:pt idx="1752" formatCode="#,##0">
                  <c:v>324</c:v>
                </c:pt>
                <c:pt idx="1753" formatCode="#,##0">
                  <c:v>319</c:v>
                </c:pt>
                <c:pt idx="1754" formatCode="#,##0">
                  <c:v>324</c:v>
                </c:pt>
                <c:pt idx="1755" formatCode="#,##0">
                  <c:v>328</c:v>
                </c:pt>
                <c:pt idx="1756" formatCode="#,##0">
                  <c:v>333</c:v>
                </c:pt>
                <c:pt idx="1757" formatCode="#,##0">
                  <c:v>344</c:v>
                </c:pt>
                <c:pt idx="1758" formatCode="#,##0">
                  <c:v>351</c:v>
                </c:pt>
                <c:pt idx="1759" formatCode="#,##0">
                  <c:v>360</c:v>
                </c:pt>
                <c:pt idx="1760" formatCode="#,##0">
                  <c:v>361</c:v>
                </c:pt>
                <c:pt idx="1761" formatCode="#,##0">
                  <c:v>344</c:v>
                </c:pt>
                <c:pt idx="1762" formatCode="#,##0">
                  <c:v>344</c:v>
                </c:pt>
                <c:pt idx="1763" formatCode="#,##0">
                  <c:v>324</c:v>
                </c:pt>
                <c:pt idx="1764" formatCode="#,##0">
                  <c:v>333</c:v>
                </c:pt>
                <c:pt idx="1765" formatCode="#,##0">
                  <c:v>328</c:v>
                </c:pt>
                <c:pt idx="1766" formatCode="#,##0">
                  <c:v>327</c:v>
                </c:pt>
                <c:pt idx="1767" formatCode="#,##0">
                  <c:v>308</c:v>
                </c:pt>
                <c:pt idx="1768" formatCode="#,##0">
                  <c:v>307</c:v>
                </c:pt>
                <c:pt idx="1769" formatCode="#,##0">
                  <c:v>307</c:v>
                </c:pt>
                <c:pt idx="1770" formatCode="#,##0">
                  <c:v>303</c:v>
                </c:pt>
                <c:pt idx="1771" formatCode="#,##0">
                  <c:v>310</c:v>
                </c:pt>
                <c:pt idx="1772" formatCode="#,##0">
                  <c:v>322</c:v>
                </c:pt>
                <c:pt idx="1773" formatCode="#,##0">
                  <c:v>329</c:v>
                </c:pt>
                <c:pt idx="1774" formatCode="#,##0">
                  <c:v>322</c:v>
                </c:pt>
                <c:pt idx="1775" formatCode="#,##0">
                  <c:v>314</c:v>
                </c:pt>
                <c:pt idx="1776" formatCode="#,##0">
                  <c:v>314</c:v>
                </c:pt>
                <c:pt idx="1777" formatCode="#,##0">
                  <c:v>306</c:v>
                </c:pt>
                <c:pt idx="1778" formatCode="#,##0">
                  <c:v>297</c:v>
                </c:pt>
                <c:pt idx="1779" formatCode="#,##0">
                  <c:v>304</c:v>
                </c:pt>
                <c:pt idx="1780" formatCode="#,##0">
                  <c:v>301</c:v>
                </c:pt>
                <c:pt idx="1781" formatCode="#,##0">
                  <c:v>305</c:v>
                </c:pt>
                <c:pt idx="1782" formatCode="#,##0">
                  <c:v>305</c:v>
                </c:pt>
                <c:pt idx="1783" formatCode="#,##0">
                  <c:v>313</c:v>
                </c:pt>
                <c:pt idx="1784" formatCode="#,##0">
                  <c:v>312</c:v>
                </c:pt>
                <c:pt idx="1785" formatCode="#,##0">
                  <c:v>300</c:v>
                </c:pt>
                <c:pt idx="1786" formatCode="#,##0">
                  <c:v>296</c:v>
                </c:pt>
                <c:pt idx="1787" formatCode="#,##0">
                  <c:v>297</c:v>
                </c:pt>
                <c:pt idx="1788" formatCode="#,##0">
                  <c:v>300</c:v>
                </c:pt>
                <c:pt idx="1789" formatCode="#,##0">
                  <c:v>307</c:v>
                </c:pt>
                <c:pt idx="1790" formatCode="#,##0">
                  <c:v>311</c:v>
                </c:pt>
                <c:pt idx="1791" formatCode="#,##0">
                  <c:v>324</c:v>
                </c:pt>
                <c:pt idx="1792" formatCode="#,##0">
                  <c:v>324</c:v>
                </c:pt>
                <c:pt idx="1793" formatCode="#,##0">
                  <c:v>294</c:v>
                </c:pt>
                <c:pt idx="1794" formatCode="#,##0">
                  <c:v>297</c:v>
                </c:pt>
                <c:pt idx="1795" formatCode="#,##0">
                  <c:v>284</c:v>
                </c:pt>
                <c:pt idx="1796" formatCode="#,##0">
                  <c:v>286</c:v>
                </c:pt>
                <c:pt idx="1797" formatCode="#,##0">
                  <c:v>283</c:v>
                </c:pt>
                <c:pt idx="1798" formatCode="#,##0">
                  <c:v>286</c:v>
                </c:pt>
                <c:pt idx="1799" formatCode="#,##0">
                  <c:v>288</c:v>
                </c:pt>
                <c:pt idx="1800" formatCode="#,##0">
                  <c:v>290</c:v>
                </c:pt>
                <c:pt idx="1801" formatCode="#,##0">
                  <c:v>294</c:v>
                </c:pt>
                <c:pt idx="1802" formatCode="#,##0">
                  <c:v>294</c:v>
                </c:pt>
                <c:pt idx="1803" formatCode="#,##0">
                  <c:v>294</c:v>
                </c:pt>
                <c:pt idx="1804" formatCode="#,##0">
                  <c:v>289</c:v>
                </c:pt>
                <c:pt idx="1805" formatCode="#,##0">
                  <c:v>292</c:v>
                </c:pt>
                <c:pt idx="1806" formatCode="#,##0">
                  <c:v>293</c:v>
                </c:pt>
                <c:pt idx="1807" formatCode="#,##0">
                  <c:v>281</c:v>
                </c:pt>
                <c:pt idx="1808" formatCode="#,##0">
                  <c:v>278</c:v>
                </c:pt>
                <c:pt idx="1809" formatCode="#,##0">
                  <c:v>284</c:v>
                </c:pt>
                <c:pt idx="1810" formatCode="#,##0">
                  <c:v>287</c:v>
                </c:pt>
                <c:pt idx="1811" formatCode="#,##0">
                  <c:v>281</c:v>
                </c:pt>
                <c:pt idx="1812" formatCode="#,##0">
                  <c:v>264</c:v>
                </c:pt>
                <c:pt idx="1813" formatCode="#,##0">
                  <c:v>259</c:v>
                </c:pt>
                <c:pt idx="1814" formatCode="#,##0">
                  <c:v>261</c:v>
                </c:pt>
                <c:pt idx="1815" formatCode="#,##0">
                  <c:v>257</c:v>
                </c:pt>
                <c:pt idx="1816" formatCode="#,##0">
                  <c:v>256</c:v>
                </c:pt>
                <c:pt idx="1817" formatCode="#,##0">
                  <c:v>254</c:v>
                </c:pt>
                <c:pt idx="1818" formatCode="#,##0">
                  <c:v>250</c:v>
                </c:pt>
                <c:pt idx="1819" formatCode="#,##0">
                  <c:v>263</c:v>
                </c:pt>
                <c:pt idx="1820" formatCode="#,##0">
                  <c:v>266</c:v>
                </c:pt>
                <c:pt idx="1821" formatCode="#,##0">
                  <c:v>283</c:v>
                </c:pt>
                <c:pt idx="1822" formatCode="#,##0">
                  <c:v>284</c:v>
                </c:pt>
                <c:pt idx="1823" formatCode="#,##0">
                  <c:v>318</c:v>
                </c:pt>
                <c:pt idx="1824" formatCode="#,##0">
                  <c:v>312</c:v>
                </c:pt>
                <c:pt idx="1825" formatCode="#,##0">
                  <c:v>301</c:v>
                </c:pt>
                <c:pt idx="1826" formatCode="#,##0">
                  <c:v>273</c:v>
                </c:pt>
                <c:pt idx="1827" formatCode="#,##0">
                  <c:v>280</c:v>
                </c:pt>
                <c:pt idx="1828" formatCode="#,##0">
                  <c:v>266</c:v>
                </c:pt>
                <c:pt idx="1829" formatCode="#,##0">
                  <c:v>255</c:v>
                </c:pt>
                <c:pt idx="1830" formatCode="#,##0">
                  <c:v>243</c:v>
                </c:pt>
                <c:pt idx="1831" formatCode="#,##0">
                  <c:v>238</c:v>
                </c:pt>
                <c:pt idx="1832" formatCode="#,##0">
                  <c:v>233</c:v>
                </c:pt>
                <c:pt idx="1833" formatCode="#,##0">
                  <c:v>238</c:v>
                </c:pt>
                <c:pt idx="1834" formatCode="#,##0">
                  <c:v>244</c:v>
                </c:pt>
                <c:pt idx="1835" formatCode="#,##0">
                  <c:v>238</c:v>
                </c:pt>
                <c:pt idx="1836" formatCode="#,##0">
                  <c:v>238</c:v>
                </c:pt>
                <c:pt idx="1837" formatCode="#,##0">
                  <c:v>238</c:v>
                </c:pt>
                <c:pt idx="1838" formatCode="#,##0">
                  <c:v>245</c:v>
                </c:pt>
                <c:pt idx="1839" formatCode="#,##0">
                  <c:v>241</c:v>
                </c:pt>
                <c:pt idx="1840" formatCode="#,##0">
                  <c:v>237</c:v>
                </c:pt>
                <c:pt idx="1841" formatCode="#,##0">
                  <c:v>252</c:v>
                </c:pt>
                <c:pt idx="1842" formatCode="#,##0">
                  <c:v>255</c:v>
                </c:pt>
                <c:pt idx="1843" formatCode="#,##0">
                  <c:v>264</c:v>
                </c:pt>
                <c:pt idx="1844" formatCode="#,##0">
                  <c:v>264</c:v>
                </c:pt>
                <c:pt idx="1845" formatCode="#,##0">
                  <c:v>263</c:v>
                </c:pt>
                <c:pt idx="1846" formatCode="#,##0">
                  <c:v>250</c:v>
                </c:pt>
                <c:pt idx="1847" formatCode="#,##0">
                  <c:v>249</c:v>
                </c:pt>
                <c:pt idx="1848" formatCode="#,##0">
                  <c:v>249</c:v>
                </c:pt>
                <c:pt idx="1849" formatCode="#,##0">
                  <c:v>249</c:v>
                </c:pt>
                <c:pt idx="1850" formatCode="#,##0">
                  <c:v>252</c:v>
                </c:pt>
                <c:pt idx="1851" formatCode="#,##0">
                  <c:v>243</c:v>
                </c:pt>
                <c:pt idx="1852" formatCode="#,##0">
                  <c:v>242</c:v>
                </c:pt>
                <c:pt idx="1853" formatCode="#,##0">
                  <c:v>244</c:v>
                </c:pt>
                <c:pt idx="1854" formatCode="#,##0">
                  <c:v>237</c:v>
                </c:pt>
                <c:pt idx="1855" formatCode="#,##0">
                  <c:v>233</c:v>
                </c:pt>
                <c:pt idx="1856" formatCode="#,##0">
                  <c:v>233</c:v>
                </c:pt>
                <c:pt idx="1857" formatCode="#,##0">
                  <c:v>236</c:v>
                </c:pt>
                <c:pt idx="1858" formatCode="#,##0">
                  <c:v>239</c:v>
                </c:pt>
                <c:pt idx="1859" formatCode="#,##0">
                  <c:v>245</c:v>
                </c:pt>
                <c:pt idx="1860" formatCode="#,##0">
                  <c:v>243</c:v>
                </c:pt>
                <c:pt idx="1861" formatCode="#,##0">
                  <c:v>243</c:v>
                </c:pt>
                <c:pt idx="1862" formatCode="#,##0">
                  <c:v>243</c:v>
                </c:pt>
                <c:pt idx="1863" formatCode="#,##0">
                  <c:v>244</c:v>
                </c:pt>
                <c:pt idx="1864" formatCode="#,##0">
                  <c:v>241</c:v>
                </c:pt>
                <c:pt idx="1865" formatCode="#,##0">
                  <c:v>239</c:v>
                </c:pt>
                <c:pt idx="1866" formatCode="#,##0">
                  <c:v>245</c:v>
                </c:pt>
                <c:pt idx="1867" formatCode="#,##0">
                  <c:v>244</c:v>
                </c:pt>
                <c:pt idx="1868" formatCode="#,##0">
                  <c:v>245</c:v>
                </c:pt>
                <c:pt idx="1869" formatCode="#,##0">
                  <c:v>236</c:v>
                </c:pt>
                <c:pt idx="1870" formatCode="#,##0">
                  <c:v>236</c:v>
                </c:pt>
                <c:pt idx="1871" formatCode="#,##0">
                  <c:v>232</c:v>
                </c:pt>
                <c:pt idx="1872" formatCode="#,##0">
                  <c:v>239</c:v>
                </c:pt>
                <c:pt idx="1873" formatCode="#,##0">
                  <c:v>240</c:v>
                </c:pt>
                <c:pt idx="1874" formatCode="#,##0">
                  <c:v>237</c:v>
                </c:pt>
                <c:pt idx="1875" formatCode="#,##0">
                  <c:v>239</c:v>
                </c:pt>
                <c:pt idx="1876" formatCode="#,##0">
                  <c:v>240</c:v>
                </c:pt>
                <c:pt idx="1877" formatCode="#,##0">
                  <c:v>246</c:v>
                </c:pt>
                <c:pt idx="1878" formatCode="#,##0">
                  <c:v>239</c:v>
                </c:pt>
                <c:pt idx="1879" formatCode="#,##0">
                  <c:v>243</c:v>
                </c:pt>
                <c:pt idx="1880" formatCode="#,##0">
                  <c:v>230</c:v>
                </c:pt>
                <c:pt idx="1881" formatCode="#,##0">
                  <c:v>228</c:v>
                </c:pt>
                <c:pt idx="1882" formatCode="#,##0">
                  <c:v>218</c:v>
                </c:pt>
                <c:pt idx="1883" formatCode="#,##0">
                  <c:v>220</c:v>
                </c:pt>
                <c:pt idx="1884" formatCode="#,##0">
                  <c:v>219</c:v>
                </c:pt>
                <c:pt idx="1885" formatCode="#,##0">
                  <c:v>212</c:v>
                </c:pt>
                <c:pt idx="1886" formatCode="#,##0">
                  <c:v>210</c:v>
                </c:pt>
                <c:pt idx="1887" formatCode="#,##0">
                  <c:v>209</c:v>
                </c:pt>
                <c:pt idx="1888" formatCode="#,##0">
                  <c:v>218</c:v>
                </c:pt>
                <c:pt idx="1889" formatCode="#,##0">
                  <c:v>219</c:v>
                </c:pt>
                <c:pt idx="1890" formatCode="#,##0">
                  <c:v>214</c:v>
                </c:pt>
                <c:pt idx="1891" formatCode="#,##0">
                  <c:v>209</c:v>
                </c:pt>
                <c:pt idx="1892" formatCode="#,##0">
                  <c:v>208</c:v>
                </c:pt>
                <c:pt idx="1893" formatCode="#,##0">
                  <c:v>210</c:v>
                </c:pt>
                <c:pt idx="1894" formatCode="#,##0">
                  <c:v>200</c:v>
                </c:pt>
                <c:pt idx="1895" formatCode="#,##0">
                  <c:v>200</c:v>
                </c:pt>
                <c:pt idx="1896" formatCode="#,##0">
                  <c:v>203</c:v>
                </c:pt>
                <c:pt idx="1897" formatCode="#,##0">
                  <c:v>201</c:v>
                </c:pt>
                <c:pt idx="1898" formatCode="#,##0">
                  <c:v>203</c:v>
                </c:pt>
                <c:pt idx="1899" formatCode="#,##0">
                  <c:v>205</c:v>
                </c:pt>
                <c:pt idx="1900" formatCode="#,##0">
                  <c:v>205</c:v>
                </c:pt>
                <c:pt idx="1901" formatCode="#,##0">
                  <c:v>204</c:v>
                </c:pt>
                <c:pt idx="1902" formatCode="#,##0">
                  <c:v>205</c:v>
                </c:pt>
                <c:pt idx="1903" formatCode="#,##0">
                  <c:v>209</c:v>
                </c:pt>
                <c:pt idx="1904" formatCode="#,##0">
                  <c:v>212</c:v>
                </c:pt>
                <c:pt idx="1905" formatCode="#,##0">
                  <c:v>212</c:v>
                </c:pt>
                <c:pt idx="1906" formatCode="#,##0">
                  <c:v>211</c:v>
                </c:pt>
                <c:pt idx="1907" formatCode="#,##0">
                  <c:v>213</c:v>
                </c:pt>
                <c:pt idx="1908" formatCode="#,##0">
                  <c:v>215</c:v>
                </c:pt>
                <c:pt idx="1909" formatCode="#,##0">
                  <c:v>218</c:v>
                </c:pt>
                <c:pt idx="1910" formatCode="#,##0">
                  <c:v>222</c:v>
                </c:pt>
                <c:pt idx="1911" formatCode="#,##0">
                  <c:v>221</c:v>
                </c:pt>
                <c:pt idx="1912" formatCode="#,##0">
                  <c:v>227</c:v>
                </c:pt>
                <c:pt idx="1913" formatCode="#,##0">
                  <c:v>228</c:v>
                </c:pt>
                <c:pt idx="1914" formatCode="#,##0">
                  <c:v>231</c:v>
                </c:pt>
                <c:pt idx="1915" formatCode="#,##0">
                  <c:v>233</c:v>
                </c:pt>
                <c:pt idx="1916" formatCode="#,##0">
                  <c:v>234</c:v>
                </c:pt>
                <c:pt idx="1917" formatCode="#,##0">
                  <c:v>230</c:v>
                </c:pt>
                <c:pt idx="1918" formatCode="#,##0">
                  <c:v>231</c:v>
                </c:pt>
                <c:pt idx="1919" formatCode="#,##0">
                  <c:v>224</c:v>
                </c:pt>
                <c:pt idx="1920" formatCode="#,##0">
                  <c:v>225</c:v>
                </c:pt>
                <c:pt idx="1921" formatCode="#,##0">
                  <c:v>212</c:v>
                </c:pt>
                <c:pt idx="1922" formatCode="#,##0">
                  <c:v>206</c:v>
                </c:pt>
                <c:pt idx="1923" formatCode="#,##0">
                  <c:v>215</c:v>
                </c:pt>
                <c:pt idx="1924" formatCode="#,##0">
                  <c:v>210</c:v>
                </c:pt>
                <c:pt idx="1925" formatCode="#,##0">
                  <c:v>209</c:v>
                </c:pt>
                <c:pt idx="1926" formatCode="#,##0">
                  <c:v>203</c:v>
                </c:pt>
                <c:pt idx="1927" formatCode="#,##0">
                  <c:v>203</c:v>
                </c:pt>
                <c:pt idx="1928" formatCode="#,##0">
                  <c:v>207</c:v>
                </c:pt>
                <c:pt idx="1929" formatCode="#,##0">
                  <c:v>208</c:v>
                </c:pt>
                <c:pt idx="1930" formatCode="#,##0">
                  <c:v>209</c:v>
                </c:pt>
                <c:pt idx="1931" formatCode="#,##0">
                  <c:v>219</c:v>
                </c:pt>
                <c:pt idx="1932" formatCode="#,##0">
                  <c:v>214</c:v>
                </c:pt>
                <c:pt idx="1933" formatCode="#,##0">
                  <c:v>214</c:v>
                </c:pt>
                <c:pt idx="1934" formatCode="#,##0">
                  <c:v>213</c:v>
                </c:pt>
                <c:pt idx="1935" formatCode="#,##0">
                  <c:v>215</c:v>
                </c:pt>
                <c:pt idx="1936" formatCode="#,##0">
                  <c:v>214</c:v>
                </c:pt>
                <c:pt idx="1937" formatCode="#,##0">
                  <c:v>212</c:v>
                </c:pt>
                <c:pt idx="1938" formatCode="#,##0">
                  <c:v>208</c:v>
                </c:pt>
                <c:pt idx="1939" formatCode="#,##0">
                  <c:v>206</c:v>
                </c:pt>
                <c:pt idx="1940" formatCode="#,##0">
                  <c:v>206</c:v>
                </c:pt>
                <c:pt idx="1941" formatCode="#,##0">
                  <c:v>206</c:v>
                </c:pt>
                <c:pt idx="1942" formatCode="#,##0">
                  <c:v>207</c:v>
                </c:pt>
                <c:pt idx="1943" formatCode="#,##0">
                  <c:v>206</c:v>
                </c:pt>
                <c:pt idx="1944" formatCode="#,##0">
                  <c:v>208</c:v>
                </c:pt>
                <c:pt idx="1945" formatCode="#,##0">
                  <c:v>205</c:v>
                </c:pt>
                <c:pt idx="1946" formatCode="#,##0">
                  <c:v>203</c:v>
                </c:pt>
                <c:pt idx="1947" formatCode="#,##0">
                  <c:v>203</c:v>
                </c:pt>
                <c:pt idx="1948" formatCode="#,##0">
                  <c:v>207</c:v>
                </c:pt>
                <c:pt idx="1949" formatCode="#,##0">
                  <c:v>208</c:v>
                </c:pt>
                <c:pt idx="1950" formatCode="#,##0">
                  <c:v>209</c:v>
                </c:pt>
                <c:pt idx="1951" formatCode="#,##0">
                  <c:v>208</c:v>
                </c:pt>
                <c:pt idx="1952" formatCode="#,##0">
                  <c:v>206</c:v>
                </c:pt>
                <c:pt idx="1953" formatCode="#,##0">
                  <c:v>207</c:v>
                </c:pt>
                <c:pt idx="1954" formatCode="#,##0">
                  <c:v>208</c:v>
                </c:pt>
                <c:pt idx="1955" formatCode="#,##0">
                  <c:v>204</c:v>
                </c:pt>
                <c:pt idx="1956" formatCode="#,##0">
                  <c:v>211</c:v>
                </c:pt>
                <c:pt idx="1957" formatCode="#,##0">
                  <c:v>212</c:v>
                </c:pt>
                <c:pt idx="1958" formatCode="#,##0">
                  <c:v>201</c:v>
                </c:pt>
                <c:pt idx="1959" formatCode="#,##0">
                  <c:v>197</c:v>
                </c:pt>
                <c:pt idx="1960" formatCode="#,##0">
                  <c:v>198</c:v>
                </c:pt>
                <c:pt idx="1961" formatCode="#,##0">
                  <c:v>207</c:v>
                </c:pt>
                <c:pt idx="1962" formatCode="#,##0">
                  <c:v>210</c:v>
                </c:pt>
                <c:pt idx="1963" formatCode="#,##0">
                  <c:v>207</c:v>
                </c:pt>
                <c:pt idx="1964" formatCode="#,##0">
                  <c:v>208</c:v>
                </c:pt>
                <c:pt idx="1965" formatCode="#,##0">
                  <c:v>208</c:v>
                </c:pt>
                <c:pt idx="1966" formatCode="#,##0">
                  <c:v>206</c:v>
                </c:pt>
                <c:pt idx="1967" formatCode="#,##0">
                  <c:v>212</c:v>
                </c:pt>
                <c:pt idx="1968" formatCode="#,##0">
                  <c:v>216</c:v>
                </c:pt>
                <c:pt idx="1969" formatCode="#,##0">
                  <c:v>214</c:v>
                </c:pt>
                <c:pt idx="1970" formatCode="#,##0">
                  <c:v>214</c:v>
                </c:pt>
                <c:pt idx="1971" formatCode="#,##0">
                  <c:v>215</c:v>
                </c:pt>
                <c:pt idx="1972" formatCode="#,##0">
                  <c:v>212</c:v>
                </c:pt>
                <c:pt idx="1973" formatCode="#,##0">
                  <c:v>216</c:v>
                </c:pt>
                <c:pt idx="1974" formatCode="#,##0">
                  <c:v>210</c:v>
                </c:pt>
                <c:pt idx="1975" formatCode="#,##0">
                  <c:v>212</c:v>
                </c:pt>
                <c:pt idx="1976" formatCode="#,##0">
                  <c:v>214</c:v>
                </c:pt>
                <c:pt idx="1977" formatCode="#,##0">
                  <c:v>207</c:v>
                </c:pt>
                <c:pt idx="1978" formatCode="#,##0">
                  <c:v>205</c:v>
                </c:pt>
                <c:pt idx="1979" formatCode="#,##0">
                  <c:v>205</c:v>
                </c:pt>
                <c:pt idx="1980" formatCode="#,##0">
                  <c:v>205</c:v>
                </c:pt>
                <c:pt idx="1981" formatCode="#,##0">
                  <c:v>202</c:v>
                </c:pt>
                <c:pt idx="1982" formatCode="#,##0">
                  <c:v>204</c:v>
                </c:pt>
                <c:pt idx="1983" formatCode="#,##0">
                  <c:v>204</c:v>
                </c:pt>
                <c:pt idx="1984" formatCode="#,##0">
                  <c:v>207</c:v>
                </c:pt>
                <c:pt idx="1985" formatCode="#,##0">
                  <c:v>207</c:v>
                </c:pt>
                <c:pt idx="1986" formatCode="#,##0">
                  <c:v>209</c:v>
                </c:pt>
                <c:pt idx="1987" formatCode="#,##0">
                  <c:v>211</c:v>
                </c:pt>
                <c:pt idx="1988" formatCode="#,##0">
                  <c:v>214</c:v>
                </c:pt>
                <c:pt idx="1989" formatCode="#,##0">
                  <c:v>219</c:v>
                </c:pt>
                <c:pt idx="1990" formatCode="#,##0">
                  <c:v>222</c:v>
                </c:pt>
                <c:pt idx="1991" formatCode="#,##0">
                  <c:v>220</c:v>
                </c:pt>
                <c:pt idx="1992" formatCode="#,##0">
                  <c:v>219</c:v>
                </c:pt>
                <c:pt idx="1993" formatCode="#,##0">
                  <c:v>215</c:v>
                </c:pt>
                <c:pt idx="1994" formatCode="#,##0">
                  <c:v>213</c:v>
                </c:pt>
                <c:pt idx="1995" formatCode="#,##0">
                  <c:v>212</c:v>
                </c:pt>
                <c:pt idx="1996" formatCode="#,##0">
                  <c:v>221</c:v>
                </c:pt>
                <c:pt idx="1997" formatCode="#,##0">
                  <c:v>224</c:v>
                </c:pt>
                <c:pt idx="1998" formatCode="#,##0">
                  <c:v>223</c:v>
                </c:pt>
                <c:pt idx="1999" formatCode="#,##0">
                  <c:v>222</c:v>
                </c:pt>
                <c:pt idx="2000" formatCode="#,##0">
                  <c:v>220</c:v>
                </c:pt>
                <c:pt idx="2001" formatCode="#,##0">
                  <c:v>222</c:v>
                </c:pt>
                <c:pt idx="2002" formatCode="#,##0">
                  <c:v>221</c:v>
                </c:pt>
                <c:pt idx="2003" formatCode="#,##0">
                  <c:v>222</c:v>
                </c:pt>
                <c:pt idx="2004" formatCode="#,##0">
                  <c:v>221</c:v>
                </c:pt>
                <c:pt idx="2005" formatCode="#,##0">
                  <c:v>223</c:v>
                </c:pt>
                <c:pt idx="2006" formatCode="#,##0">
                  <c:v>223</c:v>
                </c:pt>
                <c:pt idx="2007" formatCode="#,##0">
                  <c:v>222</c:v>
                </c:pt>
                <c:pt idx="2008" formatCode="#,##0">
                  <c:v>228</c:v>
                </c:pt>
                <c:pt idx="2009" formatCode="#,##0">
                  <c:v>227</c:v>
                </c:pt>
                <c:pt idx="2010" formatCode="#,##0">
                  <c:v>224</c:v>
                </c:pt>
                <c:pt idx="2011" formatCode="#,##0">
                  <c:v>223</c:v>
                </c:pt>
                <c:pt idx="2012" formatCode="#,##0">
                  <c:v>230</c:v>
                </c:pt>
                <c:pt idx="2013" formatCode="#,##0">
                  <c:v>237</c:v>
                </c:pt>
                <c:pt idx="2014" formatCode="#,##0">
                  <c:v>234</c:v>
                </c:pt>
                <c:pt idx="2015" formatCode="#,##0">
                  <c:v>236</c:v>
                </c:pt>
                <c:pt idx="2016" formatCode="#,##0">
                  <c:v>232</c:v>
                </c:pt>
                <c:pt idx="2017" formatCode="#,##0">
                  <c:v>234</c:v>
                </c:pt>
                <c:pt idx="2018" formatCode="#,##0">
                  <c:v>240</c:v>
                </c:pt>
                <c:pt idx="2019" formatCode="#,##0">
                  <c:v>245</c:v>
                </c:pt>
                <c:pt idx="2020" formatCode="#,##0">
                  <c:v>245</c:v>
                </c:pt>
                <c:pt idx="2021" formatCode="#,##0">
                  <c:v>238</c:v>
                </c:pt>
                <c:pt idx="2022" formatCode="#,##0">
                  <c:v>237</c:v>
                </c:pt>
                <c:pt idx="2023" formatCode="#,##0">
                  <c:v>232</c:v>
                </c:pt>
                <c:pt idx="2024" formatCode="#,##0">
                  <c:v>230</c:v>
                </c:pt>
                <c:pt idx="2025" formatCode="#,##0">
                  <c:v>226</c:v>
                </c:pt>
                <c:pt idx="2026" formatCode="#,##0">
                  <c:v>229</c:v>
                </c:pt>
                <c:pt idx="2027" formatCode="#,##0">
                  <c:v>238</c:v>
                </c:pt>
                <c:pt idx="2028" formatCode="#,##0">
                  <c:v>251</c:v>
                </c:pt>
                <c:pt idx="2029" formatCode="#,##0">
                  <c:v>245</c:v>
                </c:pt>
                <c:pt idx="2030" formatCode="#,##0">
                  <c:v>247</c:v>
                </c:pt>
                <c:pt idx="2031" formatCode="#,##0">
                  <c:v>249</c:v>
                </c:pt>
                <c:pt idx="2032" formatCode="#,##0">
                  <c:v>244</c:v>
                </c:pt>
                <c:pt idx="2033" formatCode="#,##0">
                  <c:v>239</c:v>
                </c:pt>
                <c:pt idx="2034" formatCode="#,##0">
                  <c:v>246</c:v>
                </c:pt>
                <c:pt idx="2035" formatCode="#,##0">
                  <c:v>249</c:v>
                </c:pt>
                <c:pt idx="2036" formatCode="#,##0">
                  <c:v>251</c:v>
                </c:pt>
                <c:pt idx="2037" formatCode="#,##0">
                  <c:v>259</c:v>
                </c:pt>
                <c:pt idx="2038" formatCode="#,##0">
                  <c:v>256</c:v>
                </c:pt>
                <c:pt idx="2039" formatCode="#,##0">
                  <c:v>256</c:v>
                </c:pt>
                <c:pt idx="2040" formatCode="#,##0">
                  <c:v>257</c:v>
                </c:pt>
                <c:pt idx="2041" formatCode="#,##0">
                  <c:v>255</c:v>
                </c:pt>
                <c:pt idx="2042" formatCode="#,##0">
                  <c:v>255</c:v>
                </c:pt>
                <c:pt idx="2043" formatCode="#,##0">
                  <c:v>256</c:v>
                </c:pt>
                <c:pt idx="2044" formatCode="#,##0">
                  <c:v>252</c:v>
                </c:pt>
                <c:pt idx="2045" formatCode="#,##0">
                  <c:v>254</c:v>
                </c:pt>
                <c:pt idx="2046" formatCode="#,##0">
                  <c:v>260</c:v>
                </c:pt>
                <c:pt idx="2047" formatCode="#,##0">
                  <c:v>268</c:v>
                </c:pt>
                <c:pt idx="2048" formatCode="#,##0">
                  <c:v>278</c:v>
                </c:pt>
                <c:pt idx="2049" formatCode="#,##0">
                  <c:v>272</c:v>
                </c:pt>
                <c:pt idx="2050" formatCode="#,##0">
                  <c:v>273</c:v>
                </c:pt>
                <c:pt idx="2051" formatCode="#,##0">
                  <c:v>273</c:v>
                </c:pt>
                <c:pt idx="2052" formatCode="#,##0">
                  <c:v>264</c:v>
                </c:pt>
                <c:pt idx="2053" formatCode="#,##0">
                  <c:v>264</c:v>
                </c:pt>
                <c:pt idx="2054" formatCode="#,##0">
                  <c:v>264</c:v>
                </c:pt>
                <c:pt idx="2055" formatCode="#,##0">
                  <c:v>261</c:v>
                </c:pt>
                <c:pt idx="2056" formatCode="#,##0">
                  <c:v>252</c:v>
                </c:pt>
                <c:pt idx="2057" formatCode="#,##0">
                  <c:v>248</c:v>
                </c:pt>
                <c:pt idx="2058" formatCode="#,##0">
                  <c:v>248</c:v>
                </c:pt>
                <c:pt idx="2059" formatCode="#,##0">
                  <c:v>248</c:v>
                </c:pt>
                <c:pt idx="2060" formatCode="#,##0">
                  <c:v>246</c:v>
                </c:pt>
                <c:pt idx="2061" formatCode="#,##0">
                  <c:v>243</c:v>
                </c:pt>
                <c:pt idx="2062" formatCode="#,##0">
                  <c:v>248</c:v>
                </c:pt>
                <c:pt idx="2063" formatCode="#,##0">
                  <c:v>251</c:v>
                </c:pt>
                <c:pt idx="2064" formatCode="#,##0">
                  <c:v>249</c:v>
                </c:pt>
                <c:pt idx="2065" formatCode="#,##0">
                  <c:v>245</c:v>
                </c:pt>
                <c:pt idx="2066" formatCode="#,##0">
                  <c:v>248</c:v>
                </c:pt>
                <c:pt idx="2067" formatCode="#,##0">
                  <c:v>245</c:v>
                </c:pt>
                <c:pt idx="2068" formatCode="#,##0">
                  <c:v>236</c:v>
                </c:pt>
                <c:pt idx="2069" formatCode="#,##0">
                  <c:v>229</c:v>
                </c:pt>
                <c:pt idx="2070" formatCode="#,##0">
                  <c:v>230</c:v>
                </c:pt>
                <c:pt idx="2071" formatCode="#,##0">
                  <c:v>224</c:v>
                </c:pt>
                <c:pt idx="2072" formatCode="#,##0">
                  <c:v>228</c:v>
                </c:pt>
                <c:pt idx="2073" formatCode="#,##0">
                  <c:v>226</c:v>
                </c:pt>
                <c:pt idx="2074" formatCode="#,##0">
                  <c:v>222</c:v>
                </c:pt>
                <c:pt idx="2075" formatCode="#,##0">
                  <c:v>223</c:v>
                </c:pt>
                <c:pt idx="2076" formatCode="#,##0">
                  <c:v>229</c:v>
                </c:pt>
                <c:pt idx="2077" formatCode="#,##0">
                  <c:v>232</c:v>
                </c:pt>
                <c:pt idx="2078" formatCode="#,##0">
                  <c:v>230</c:v>
                </c:pt>
                <c:pt idx="2079" formatCode="#,##0">
                  <c:v>235</c:v>
                </c:pt>
                <c:pt idx="2080" formatCode="#,##0">
                  <c:v>238</c:v>
                </c:pt>
                <c:pt idx="2081" formatCode="#,##0">
                  <c:v>232</c:v>
                </c:pt>
                <c:pt idx="2082" formatCode="#,##0">
                  <c:v>234</c:v>
                </c:pt>
                <c:pt idx="2083" formatCode="#,##0">
                  <c:v>235</c:v>
                </c:pt>
                <c:pt idx="2084" formatCode="#,##0">
                  <c:v>243</c:v>
                </c:pt>
                <c:pt idx="2085" formatCode="#,##0">
                  <c:v>247</c:v>
                </c:pt>
                <c:pt idx="2086" formatCode="#,##0">
                  <c:v>246</c:v>
                </c:pt>
                <c:pt idx="2087" formatCode="#,##0">
                  <c:v>246</c:v>
                </c:pt>
                <c:pt idx="2088" formatCode="#,##0">
                  <c:v>255</c:v>
                </c:pt>
                <c:pt idx="2089" formatCode="#,##0">
                  <c:v>257</c:v>
                </c:pt>
                <c:pt idx="2090" formatCode="#,##0">
                  <c:v>259</c:v>
                </c:pt>
                <c:pt idx="2091" formatCode="#,##0">
                  <c:v>255</c:v>
                </c:pt>
                <c:pt idx="2092" formatCode="#,##0">
                  <c:v>247</c:v>
                </c:pt>
                <c:pt idx="2093" formatCode="#,##0">
                  <c:v>247</c:v>
                </c:pt>
                <c:pt idx="2094" formatCode="#,##0">
                  <c:v>247</c:v>
                </c:pt>
                <c:pt idx="2095" formatCode="#,##0">
                  <c:v>243</c:v>
                </c:pt>
                <c:pt idx="2096" formatCode="#,##0">
                  <c:v>242</c:v>
                </c:pt>
                <c:pt idx="2097" formatCode="#,##0">
                  <c:v>237</c:v>
                </c:pt>
                <c:pt idx="2098" formatCode="#,##0">
                  <c:v>236</c:v>
                </c:pt>
                <c:pt idx="2099" formatCode="#,##0">
                  <c:v>235</c:v>
                </c:pt>
                <c:pt idx="2100" formatCode="#,##0">
                  <c:v>236</c:v>
                </c:pt>
                <c:pt idx="2101" formatCode="#,##0">
                  <c:v>232</c:v>
                </c:pt>
                <c:pt idx="2102" formatCode="#,##0">
                  <c:v>233</c:v>
                </c:pt>
                <c:pt idx="2103" formatCode="#,##0">
                  <c:v>235</c:v>
                </c:pt>
                <c:pt idx="2104" formatCode="#,##0">
                  <c:v>241</c:v>
                </c:pt>
                <c:pt idx="2105" formatCode="#,##0">
                  <c:v>242</c:v>
                </c:pt>
                <c:pt idx="2106" formatCode="#,##0">
                  <c:v>237</c:v>
                </c:pt>
                <c:pt idx="2107" formatCode="#,##0">
                  <c:v>237</c:v>
                </c:pt>
                <c:pt idx="2108" formatCode="#,##0">
                  <c:v>233</c:v>
                </c:pt>
                <c:pt idx="2109" formatCode="#,##0">
                  <c:v>226</c:v>
                </c:pt>
                <c:pt idx="2110" formatCode="#,##0">
                  <c:v>224</c:v>
                </c:pt>
                <c:pt idx="2111" formatCode="#,##0">
                  <c:v>223</c:v>
                </c:pt>
                <c:pt idx="2112" formatCode="#,##0">
                  <c:v>224</c:v>
                </c:pt>
                <c:pt idx="2113" formatCode="#,##0">
                  <c:v>220</c:v>
                </c:pt>
                <c:pt idx="2114" formatCode="#,##0">
                  <c:v>216</c:v>
                </c:pt>
                <c:pt idx="2115" formatCode="#,##0">
                  <c:v>219</c:v>
                </c:pt>
                <c:pt idx="2116" formatCode="#,##0">
                  <c:v>219</c:v>
                </c:pt>
                <c:pt idx="2117" formatCode="#,##0">
                  <c:v>219</c:v>
                </c:pt>
                <c:pt idx="2118" formatCode="#,##0">
                  <c:v>215</c:v>
                </c:pt>
                <c:pt idx="2119" formatCode="#,##0">
                  <c:v>213</c:v>
                </c:pt>
                <c:pt idx="2120" formatCode="#,##0">
                  <c:v>213</c:v>
                </c:pt>
                <c:pt idx="2121" formatCode="#,##0">
                  <c:v>211</c:v>
                </c:pt>
                <c:pt idx="2122" formatCode="#,##0">
                  <c:v>206</c:v>
                </c:pt>
                <c:pt idx="2123" formatCode="#,##0">
                  <c:v>214</c:v>
                </c:pt>
                <c:pt idx="2124" formatCode="#,##0">
                  <c:v>211</c:v>
                </c:pt>
                <c:pt idx="2125" formatCode="#,##0">
                  <c:v>207</c:v>
                </c:pt>
                <c:pt idx="2126" formatCode="#,##0">
                  <c:v>213</c:v>
                </c:pt>
                <c:pt idx="2127" formatCode="#,##0">
                  <c:v>213</c:v>
                </c:pt>
                <c:pt idx="2128" formatCode="#,##0">
                  <c:v>219</c:v>
                </c:pt>
                <c:pt idx="2129" formatCode="#,##0">
                  <c:v>222</c:v>
                </c:pt>
                <c:pt idx="2130" formatCode="#,##0">
                  <c:v>225</c:v>
                </c:pt>
                <c:pt idx="2131" formatCode="#,##0">
                  <c:v>228</c:v>
                </c:pt>
                <c:pt idx="2132" formatCode="#,##0">
                  <c:v>230</c:v>
                </c:pt>
                <c:pt idx="2133" formatCode="#,##0">
                  <c:v>234</c:v>
                </c:pt>
                <c:pt idx="2134" formatCode="#,##0">
                  <c:v>234</c:v>
                </c:pt>
                <c:pt idx="2135" formatCode="#,##0">
                  <c:v>234</c:v>
                </c:pt>
                <c:pt idx="2136" formatCode="#,##0">
                  <c:v>236</c:v>
                </c:pt>
                <c:pt idx="2137" formatCode="#,##0">
                  <c:v>231</c:v>
                </c:pt>
                <c:pt idx="2138" formatCode="#,##0">
                  <c:v>228</c:v>
                </c:pt>
                <c:pt idx="2139" formatCode="#,##0">
                  <c:v>221</c:v>
                </c:pt>
                <c:pt idx="2140" formatCode="#,##0">
                  <c:v>221</c:v>
                </c:pt>
                <c:pt idx="2141" formatCode="#,##0">
                  <c:v>213</c:v>
                </c:pt>
                <c:pt idx="2142" formatCode="#,##0">
                  <c:v>213</c:v>
                </c:pt>
                <c:pt idx="2143" formatCode="#,##0">
                  <c:v>208</c:v>
                </c:pt>
                <c:pt idx="2144" formatCode="#,##0">
                  <c:v>211</c:v>
                </c:pt>
                <c:pt idx="2145" formatCode="#,##0">
                  <c:v>217</c:v>
                </c:pt>
                <c:pt idx="2146" formatCode="#,##0">
                  <c:v>222</c:v>
                </c:pt>
                <c:pt idx="2147" formatCode="#,##0">
                  <c:v>229</c:v>
                </c:pt>
                <c:pt idx="2148" formatCode="#,##0">
                  <c:v>231</c:v>
                </c:pt>
                <c:pt idx="2149" formatCode="#,##0">
                  <c:v>230</c:v>
                </c:pt>
                <c:pt idx="2150" formatCode="#,##0">
                  <c:v>235</c:v>
                </c:pt>
                <c:pt idx="2151" formatCode="#,##0">
                  <c:v>230</c:v>
                </c:pt>
                <c:pt idx="2152" formatCode="#,##0">
                  <c:v>237</c:v>
                </c:pt>
                <c:pt idx="2153" formatCode="#,##0">
                  <c:v>243</c:v>
                </c:pt>
                <c:pt idx="2154" formatCode="#,##0">
                  <c:v>250</c:v>
                </c:pt>
                <c:pt idx="2155" formatCode="#,##0">
                  <c:v>248</c:v>
                </c:pt>
                <c:pt idx="2156" formatCode="#,##0">
                  <c:v>251</c:v>
                </c:pt>
                <c:pt idx="2157" formatCode="#,##0">
                  <c:v>251</c:v>
                </c:pt>
                <c:pt idx="2158" formatCode="#,##0">
                  <c:v>251</c:v>
                </c:pt>
                <c:pt idx="2159" formatCode="#,##0">
                  <c:v>248</c:v>
                </c:pt>
                <c:pt idx="2160" formatCode="#,##0">
                  <c:v>249</c:v>
                </c:pt>
                <c:pt idx="2161" formatCode="#,##0">
                  <c:v>242</c:v>
                </c:pt>
                <c:pt idx="2162" formatCode="#,##0">
                  <c:v>242</c:v>
                </c:pt>
                <c:pt idx="2163" formatCode="#,##0">
                  <c:v>238</c:v>
                </c:pt>
                <c:pt idx="2164" formatCode="#,##0">
                  <c:v>246</c:v>
                </c:pt>
                <c:pt idx="2165" formatCode="#,##0">
                  <c:v>241</c:v>
                </c:pt>
                <c:pt idx="2166" formatCode="#,##0">
                  <c:v>240</c:v>
                </c:pt>
                <c:pt idx="2167" formatCode="#,##0">
                  <c:v>232</c:v>
                </c:pt>
                <c:pt idx="2168" formatCode="#,##0">
                  <c:v>228</c:v>
                </c:pt>
                <c:pt idx="2169" formatCode="#,##0">
                  <c:v>226</c:v>
                </c:pt>
                <c:pt idx="2170" formatCode="#,##0">
                  <c:v>222</c:v>
                </c:pt>
                <c:pt idx="2171" formatCode="#,##0">
                  <c:v>230</c:v>
                </c:pt>
                <c:pt idx="2172" formatCode="#,##0">
                  <c:v>236</c:v>
                </c:pt>
                <c:pt idx="2173" formatCode="#,##0">
                  <c:v>234</c:v>
                </c:pt>
                <c:pt idx="2174" formatCode="#,##0">
                  <c:v>237</c:v>
                </c:pt>
                <c:pt idx="2175" formatCode="#,##0">
                  <c:v>232</c:v>
                </c:pt>
                <c:pt idx="2176" formatCode="#,##0">
                  <c:v>233</c:v>
                </c:pt>
                <c:pt idx="2177" formatCode="#,##0">
                  <c:v>236</c:v>
                </c:pt>
                <c:pt idx="2178" formatCode="#,##0">
                  <c:v>233</c:v>
                </c:pt>
                <c:pt idx="2179" formatCode="#,##0">
                  <c:v>235</c:v>
                </c:pt>
                <c:pt idx="2180" formatCode="#,##0">
                  <c:v>236</c:v>
                </c:pt>
                <c:pt idx="2181" formatCode="#,##0">
                  <c:v>233</c:v>
                </c:pt>
                <c:pt idx="2182" formatCode="#,##0">
                  <c:v>230</c:v>
                </c:pt>
                <c:pt idx="2183" formatCode="#,##0">
                  <c:v>217</c:v>
                </c:pt>
                <c:pt idx="2184" formatCode="#,##0">
                  <c:v>211</c:v>
                </c:pt>
                <c:pt idx="2185" formatCode="#,##0">
                  <c:v>208</c:v>
                </c:pt>
                <c:pt idx="2186" formatCode="#,##0">
                  <c:v>207</c:v>
                </c:pt>
                <c:pt idx="2187" formatCode="#,##0">
                  <c:v>207</c:v>
                </c:pt>
                <c:pt idx="2188" formatCode="#,##0">
                  <c:v>203</c:v>
                </c:pt>
                <c:pt idx="2189" formatCode="#,##0">
                  <c:v>211</c:v>
                </c:pt>
                <c:pt idx="2190" formatCode="#,##0">
                  <c:v>221</c:v>
                </c:pt>
                <c:pt idx="2191" formatCode="#,##0">
                  <c:v>224</c:v>
                </c:pt>
                <c:pt idx="2192" formatCode="#,##0">
                  <c:v>234</c:v>
                </c:pt>
                <c:pt idx="2193" formatCode="#,##0">
                  <c:v>239</c:v>
                </c:pt>
                <c:pt idx="2194" formatCode="#,##0">
                  <c:v>238</c:v>
                </c:pt>
                <c:pt idx="2195" formatCode="#,##0">
                  <c:v>243</c:v>
                </c:pt>
                <c:pt idx="2196" formatCode="#,##0">
                  <c:v>241</c:v>
                </c:pt>
                <c:pt idx="2197" formatCode="#,##0">
                  <c:v>236</c:v>
                </c:pt>
                <c:pt idx="2198" formatCode="#,##0">
                  <c:v>239</c:v>
                </c:pt>
                <c:pt idx="2199" formatCode="#,##0">
                  <c:v>239</c:v>
                </c:pt>
                <c:pt idx="2200" formatCode="#,##0">
                  <c:v>236</c:v>
                </c:pt>
                <c:pt idx="2201" formatCode="#,##0">
                  <c:v>232</c:v>
                </c:pt>
                <c:pt idx="2202" formatCode="#,##0">
                  <c:v>237</c:v>
                </c:pt>
                <c:pt idx="2203" formatCode="#,##0">
                  <c:v>244</c:v>
                </c:pt>
                <c:pt idx="2204" formatCode="#,##0">
                  <c:v>248</c:v>
                </c:pt>
                <c:pt idx="2205" formatCode="#,##0">
                  <c:v>252</c:v>
                </c:pt>
                <c:pt idx="2206" formatCode="#,##0">
                  <c:v>263</c:v>
                </c:pt>
                <c:pt idx="2207" formatCode="#,##0">
                  <c:v>253</c:v>
                </c:pt>
                <c:pt idx="2208" formatCode="#,##0">
                  <c:v>249</c:v>
                </c:pt>
                <c:pt idx="2209" formatCode="#,##0">
                  <c:v>233</c:v>
                </c:pt>
                <c:pt idx="2210" formatCode="#,##0">
                  <c:v>224</c:v>
                </c:pt>
                <c:pt idx="2211" formatCode="#,##0">
                  <c:v>216</c:v>
                </c:pt>
                <c:pt idx="2212" formatCode="#,##0">
                  <c:v>216</c:v>
                </c:pt>
                <c:pt idx="2213" formatCode="#,##0">
                  <c:v>212</c:v>
                </c:pt>
                <c:pt idx="2214" formatCode="#,##0">
                  <c:v>226</c:v>
                </c:pt>
                <c:pt idx="2215" formatCode="#,##0">
                  <c:v>236</c:v>
                </c:pt>
                <c:pt idx="2216" formatCode="#,##0">
                  <c:v>222</c:v>
                </c:pt>
                <c:pt idx="2217" formatCode="#,##0">
                  <c:v>213</c:v>
                </c:pt>
                <c:pt idx="2218" formatCode="#,##0">
                  <c:v>218</c:v>
                </c:pt>
                <c:pt idx="2219" formatCode="#,##0">
                  <c:v>210</c:v>
                </c:pt>
                <c:pt idx="2220" formatCode="#,##0">
                  <c:v>206</c:v>
                </c:pt>
                <c:pt idx="2221" formatCode="#,##0">
                  <c:v>207</c:v>
                </c:pt>
                <c:pt idx="2222" formatCode="#,##0">
                  <c:v>206</c:v>
                </c:pt>
                <c:pt idx="2223" formatCode="#,##0">
                  <c:v>198</c:v>
                </c:pt>
                <c:pt idx="2224" formatCode="#,##0">
                  <c:v>203</c:v>
                </c:pt>
                <c:pt idx="2225" formatCode="#,##0">
                  <c:v>197</c:v>
                </c:pt>
                <c:pt idx="2226" formatCode="#,##0">
                  <c:v>191</c:v>
                </c:pt>
                <c:pt idx="2227" formatCode="#,##0">
                  <c:v>191</c:v>
                </c:pt>
                <c:pt idx="2228" formatCode="#,##0">
                  <c:v>189</c:v>
                </c:pt>
                <c:pt idx="2229" formatCode="#,##0">
                  <c:v>178</c:v>
                </c:pt>
                <c:pt idx="2230" formatCode="#,##0">
                  <c:v>181</c:v>
                </c:pt>
                <c:pt idx="2231" formatCode="#,##0">
                  <c:v>176</c:v>
                </c:pt>
                <c:pt idx="2232" formatCode="#,##0">
                  <c:v>175</c:v>
                </c:pt>
                <c:pt idx="2233" formatCode="#,##0">
                  <c:v>177</c:v>
                </c:pt>
                <c:pt idx="2234" formatCode="#,##0">
                  <c:v>168</c:v>
                </c:pt>
                <c:pt idx="2235" formatCode="#,##0">
                  <c:v>162</c:v>
                </c:pt>
                <c:pt idx="2236" formatCode="#,##0">
                  <c:v>165</c:v>
                </c:pt>
                <c:pt idx="2237" formatCode="#,##0">
                  <c:v>161</c:v>
                </c:pt>
                <c:pt idx="2238" formatCode="#,##0">
                  <c:v>161</c:v>
                </c:pt>
                <c:pt idx="2239" formatCode="#,##0">
                  <c:v>164</c:v>
                </c:pt>
                <c:pt idx="2240" formatCode="#,##0">
                  <c:v>161</c:v>
                </c:pt>
                <c:pt idx="2241" formatCode="#,##0">
                  <c:v>162</c:v>
                </c:pt>
                <c:pt idx="2242" formatCode="#,##0">
                  <c:v>165</c:v>
                </c:pt>
                <c:pt idx="2243" formatCode="#,##0">
                  <c:v>169</c:v>
                </c:pt>
                <c:pt idx="2244" formatCode="#,##0">
                  <c:v>170</c:v>
                </c:pt>
                <c:pt idx="2245" formatCode="#,##0">
                  <c:v>171</c:v>
                </c:pt>
                <c:pt idx="2246" formatCode="#,##0">
                  <c:v>173</c:v>
                </c:pt>
                <c:pt idx="2247" formatCode="#,##0">
                  <c:v>175</c:v>
                </c:pt>
                <c:pt idx="2248" formatCode="#,##0">
                  <c:v>174</c:v>
                </c:pt>
                <c:pt idx="2249" formatCode="#,##0">
                  <c:v>176</c:v>
                </c:pt>
                <c:pt idx="2250" formatCode="#,##0">
                  <c:v>174</c:v>
                </c:pt>
                <c:pt idx="2251" formatCode="#,##0">
                  <c:v>174</c:v>
                </c:pt>
                <c:pt idx="2252" formatCode="#,##0">
                  <c:v>176</c:v>
                </c:pt>
                <c:pt idx="2253" formatCode="#,##0">
                  <c:v>178</c:v>
                </c:pt>
                <c:pt idx="2254" formatCode="#,##0">
                  <c:v>173</c:v>
                </c:pt>
                <c:pt idx="2255" formatCode="#,##0">
                  <c:v>172</c:v>
                </c:pt>
                <c:pt idx="2256" formatCode="#,##0">
                  <c:v>174</c:v>
                </c:pt>
                <c:pt idx="2257" formatCode="#,##0">
                  <c:v>168</c:v>
                </c:pt>
                <c:pt idx="2258" formatCode="#,##0">
                  <c:v>165</c:v>
                </c:pt>
                <c:pt idx="2259" formatCode="#,##0">
                  <c:v>169</c:v>
                </c:pt>
                <c:pt idx="2260" formatCode="#,##0">
                  <c:v>174</c:v>
                </c:pt>
                <c:pt idx="2261" formatCode="#,##0">
                  <c:v>178</c:v>
                </c:pt>
                <c:pt idx="2262" formatCode="#,##0">
                  <c:v>181</c:v>
                </c:pt>
                <c:pt idx="2263" formatCode="#,##0">
                  <c:v>181</c:v>
                </c:pt>
                <c:pt idx="2264" formatCode="#,##0">
                  <c:v>185</c:v>
                </c:pt>
                <c:pt idx="2265" formatCode="#,##0">
                  <c:v>188</c:v>
                </c:pt>
                <c:pt idx="2266" formatCode="#,##0">
                  <c:v>191</c:v>
                </c:pt>
                <c:pt idx="2267" formatCode="#,##0">
                  <c:v>189</c:v>
                </c:pt>
                <c:pt idx="2268" formatCode="#,##0">
                  <c:v>191</c:v>
                </c:pt>
                <c:pt idx="2269" formatCode="#,##0">
                  <c:v>191</c:v>
                </c:pt>
                <c:pt idx="2270" formatCode="#,##0">
                  <c:v>191</c:v>
                </c:pt>
                <c:pt idx="2271" formatCode="#,##0">
                  <c:v>194</c:v>
                </c:pt>
                <c:pt idx="2272" formatCode="#,##0">
                  <c:v>189</c:v>
                </c:pt>
                <c:pt idx="2273" formatCode="#,##0">
                  <c:v>187</c:v>
                </c:pt>
                <c:pt idx="2274" formatCode="#,##0">
                  <c:v>188</c:v>
                </c:pt>
                <c:pt idx="2275" formatCode="#,##0">
                  <c:v>179</c:v>
                </c:pt>
                <c:pt idx="2276" formatCode="#,##0">
                  <c:v>179</c:v>
                </c:pt>
                <c:pt idx="2277" formatCode="#,##0">
                  <c:v>174</c:v>
                </c:pt>
                <c:pt idx="2278" formatCode="#,##0">
                  <c:v>177</c:v>
                </c:pt>
                <c:pt idx="2279" formatCode="#,##0">
                  <c:v>169</c:v>
                </c:pt>
                <c:pt idx="2280" formatCode="#,##0">
                  <c:v>170</c:v>
                </c:pt>
                <c:pt idx="2281" formatCode="#,##0">
                  <c:v>167</c:v>
                </c:pt>
                <c:pt idx="2282" formatCode="#,##0">
                  <c:v>166</c:v>
                </c:pt>
                <c:pt idx="2283" formatCode="#,##0">
                  <c:v>167</c:v>
                </c:pt>
                <c:pt idx="2284" formatCode="#,##0">
                  <c:v>171</c:v>
                </c:pt>
                <c:pt idx="2285" formatCode="#,##0">
                  <c:v>178</c:v>
                </c:pt>
                <c:pt idx="2286" formatCode="#,##0">
                  <c:v>182</c:v>
                </c:pt>
                <c:pt idx="2287" formatCode="#,##0">
                  <c:v>178</c:v>
                </c:pt>
                <c:pt idx="2288" formatCode="#,##0">
                  <c:v>173</c:v>
                </c:pt>
                <c:pt idx="2289" formatCode="#,##0">
                  <c:v>176</c:v>
                </c:pt>
                <c:pt idx="2290" formatCode="#,##0">
                  <c:v>173</c:v>
                </c:pt>
                <c:pt idx="2291" formatCode="#,##0">
                  <c:v>171</c:v>
                </c:pt>
                <c:pt idx="2292" formatCode="#,##0">
                  <c:v>171</c:v>
                </c:pt>
                <c:pt idx="2293" formatCode="#,##0">
                  <c:v>169</c:v>
                </c:pt>
                <c:pt idx="2294" formatCode="#,##0">
                  <c:v>158</c:v>
                </c:pt>
                <c:pt idx="2295" formatCode="#,##0">
                  <c:v>158</c:v>
                </c:pt>
                <c:pt idx="2296" formatCode="#,##0">
                  <c:v>158</c:v>
                </c:pt>
                <c:pt idx="2297" formatCode="#,##0">
                  <c:v>156</c:v>
                </c:pt>
                <c:pt idx="2298" formatCode="#,##0">
                  <c:v>154</c:v>
                </c:pt>
                <c:pt idx="2299" formatCode="#,##0">
                  <c:v>156</c:v>
                </c:pt>
                <c:pt idx="2300" formatCode="#,##0">
                  <c:v>156</c:v>
                </c:pt>
                <c:pt idx="2301" formatCode="#,##0">
                  <c:v>155</c:v>
                </c:pt>
                <c:pt idx="2302" formatCode="#,##0">
                  <c:v>156</c:v>
                </c:pt>
                <c:pt idx="2303" formatCode="#,##0">
                  <c:v>156</c:v>
                </c:pt>
                <c:pt idx="2304" formatCode="#,##0">
                  <c:v>153</c:v>
                </c:pt>
                <c:pt idx="2305" formatCode="#,##0">
                  <c:v>155</c:v>
                </c:pt>
                <c:pt idx="2306" formatCode="#,##0">
                  <c:v>151</c:v>
                </c:pt>
                <c:pt idx="2307" formatCode="#,##0">
                  <c:v>155</c:v>
                </c:pt>
                <c:pt idx="2308" formatCode="#,##0">
                  <c:v>153</c:v>
                </c:pt>
                <c:pt idx="2309" formatCode="#,##0">
                  <c:v>150</c:v>
                </c:pt>
                <c:pt idx="2310" formatCode="#,##0">
                  <c:v>148</c:v>
                </c:pt>
                <c:pt idx="2311" formatCode="#,##0">
                  <c:v>147</c:v>
                </c:pt>
                <c:pt idx="2312" formatCode="#,##0">
                  <c:v>151</c:v>
                </c:pt>
                <c:pt idx="2313" formatCode="#,##0">
                  <c:v>149</c:v>
                </c:pt>
                <c:pt idx="2314" formatCode="#,##0">
                  <c:v>148</c:v>
                </c:pt>
                <c:pt idx="2315" formatCode="#,##0">
                  <c:v>147</c:v>
                </c:pt>
                <c:pt idx="2316" formatCode="#,##0">
                  <c:v>147</c:v>
                </c:pt>
                <c:pt idx="2317" formatCode="#,##0">
                  <c:v>146</c:v>
                </c:pt>
                <c:pt idx="2318" formatCode="#,##0">
                  <c:v>148</c:v>
                </c:pt>
                <c:pt idx="2319" formatCode="#,##0">
                  <c:v>147</c:v>
                </c:pt>
                <c:pt idx="2320" formatCode="#,##0">
                  <c:v>143</c:v>
                </c:pt>
                <c:pt idx="2321" formatCode="#,##0">
                  <c:v>147</c:v>
                </c:pt>
                <c:pt idx="2322" formatCode="#,##0">
                  <c:v>146</c:v>
                </c:pt>
                <c:pt idx="2323" formatCode="#,##0">
                  <c:v>148</c:v>
                </c:pt>
                <c:pt idx="2324" formatCode="#,##0">
                  <c:v>146</c:v>
                </c:pt>
                <c:pt idx="2325" formatCode="#,##0">
                  <c:v>142</c:v>
                </c:pt>
                <c:pt idx="2326" formatCode="#,##0">
                  <c:v>137</c:v>
                </c:pt>
                <c:pt idx="2327" formatCode="#,##0">
                  <c:v>137</c:v>
                </c:pt>
                <c:pt idx="2328" formatCode="#,##0">
                  <c:v>136</c:v>
                </c:pt>
                <c:pt idx="2329" formatCode="#,##0">
                  <c:v>142</c:v>
                </c:pt>
                <c:pt idx="2330" formatCode="#,##0">
                  <c:v>148</c:v>
                </c:pt>
                <c:pt idx="2331" formatCode="#,##0">
                  <c:v>146</c:v>
                </c:pt>
                <c:pt idx="2332" formatCode="#,##0">
                  <c:v>142</c:v>
                </c:pt>
                <c:pt idx="2333" formatCode="#,##0">
                  <c:v>141</c:v>
                </c:pt>
                <c:pt idx="2334" formatCode="#,##0">
                  <c:v>143</c:v>
                </c:pt>
                <c:pt idx="2335" formatCode="#,##0">
                  <c:v>138</c:v>
                </c:pt>
                <c:pt idx="2336" formatCode="#,##0">
                  <c:v>137</c:v>
                </c:pt>
                <c:pt idx="2337" formatCode="#,##0">
                  <c:v>138</c:v>
                </c:pt>
                <c:pt idx="2338" formatCode="#,##0">
                  <c:v>140</c:v>
                </c:pt>
                <c:pt idx="2339" formatCode="#,##0">
                  <c:v>146</c:v>
                </c:pt>
                <c:pt idx="2340" formatCode="#,##0">
                  <c:v>147</c:v>
                </c:pt>
                <c:pt idx="2341" formatCode="#,##0">
                  <c:v>148</c:v>
                </c:pt>
                <c:pt idx="2342" formatCode="#,##0">
                  <c:v>153</c:v>
                </c:pt>
                <c:pt idx="2343" formatCode="#,##0">
                  <c:v>155</c:v>
                </c:pt>
                <c:pt idx="2344" formatCode="#,##0">
                  <c:v>154</c:v>
                </c:pt>
                <c:pt idx="2345" formatCode="#,##0">
                  <c:v>158</c:v>
                </c:pt>
                <c:pt idx="2346" formatCode="#,##0">
                  <c:v>156</c:v>
                </c:pt>
                <c:pt idx="2347" formatCode="#,##0">
                  <c:v>156</c:v>
                </c:pt>
                <c:pt idx="2348" formatCode="#,##0">
                  <c:v>155</c:v>
                </c:pt>
                <c:pt idx="2349" formatCode="#,##0">
                  <c:v>153</c:v>
                </c:pt>
                <c:pt idx="2350" formatCode="#,##0">
                  <c:v>152</c:v>
                </c:pt>
                <c:pt idx="2351" formatCode="#,##0">
                  <c:v>155</c:v>
                </c:pt>
                <c:pt idx="2352" formatCode="#,##0">
                  <c:v>154</c:v>
                </c:pt>
                <c:pt idx="2353" formatCode="#,##0">
                  <c:v>155</c:v>
                </c:pt>
                <c:pt idx="2354" formatCode="#,##0">
                  <c:v>154</c:v>
                </c:pt>
                <c:pt idx="2355" formatCode="#,##0">
                  <c:v>154</c:v>
                </c:pt>
                <c:pt idx="2356" formatCode="#,##0">
                  <c:v>154</c:v>
                </c:pt>
                <c:pt idx="2357" formatCode="#,##0">
                  <c:v>158</c:v>
                </c:pt>
                <c:pt idx="2358" formatCode="#,##0">
                  <c:v>162</c:v>
                </c:pt>
                <c:pt idx="2359" formatCode="#,##0">
                  <c:v>165</c:v>
                </c:pt>
                <c:pt idx="2360" formatCode="#,##0">
                  <c:v>166</c:v>
                </c:pt>
                <c:pt idx="2361" formatCode="#,##0">
                  <c:v>164</c:v>
                </c:pt>
                <c:pt idx="2362" formatCode="#,##0">
                  <c:v>160</c:v>
                </c:pt>
                <c:pt idx="2363" formatCode="#,##0">
                  <c:v>154</c:v>
                </c:pt>
                <c:pt idx="2364" formatCode="#,##0">
                  <c:v>154</c:v>
                </c:pt>
                <c:pt idx="2365" formatCode="#,##0">
                  <c:v>152</c:v>
                </c:pt>
                <c:pt idx="2366" formatCode="#,##0">
                  <c:v>147</c:v>
                </c:pt>
                <c:pt idx="2367" formatCode="#,##0">
                  <c:v>143</c:v>
                </c:pt>
                <c:pt idx="2368" formatCode="#,##0">
                  <c:v>147</c:v>
                </c:pt>
                <c:pt idx="2369" formatCode="#,##0">
                  <c:v>153</c:v>
                </c:pt>
                <c:pt idx="2370" formatCode="#,##0">
                  <c:v>152</c:v>
                </c:pt>
                <c:pt idx="2371" formatCode="#,##0">
                  <c:v>158</c:v>
                </c:pt>
                <c:pt idx="2372" formatCode="#,##0">
                  <c:v>157</c:v>
                </c:pt>
                <c:pt idx="2373" formatCode="#,##0">
                  <c:v>157</c:v>
                </c:pt>
                <c:pt idx="2374" formatCode="#,##0">
                  <c:v>154</c:v>
                </c:pt>
                <c:pt idx="2375" formatCode="#,##0">
                  <c:v>144</c:v>
                </c:pt>
                <c:pt idx="2376" formatCode="#,##0">
                  <c:v>145</c:v>
                </c:pt>
                <c:pt idx="2377" formatCode="#,##0">
                  <c:v>146</c:v>
                </c:pt>
                <c:pt idx="2378" formatCode="#,##0">
                  <c:v>145</c:v>
                </c:pt>
                <c:pt idx="2379" formatCode="#,##0">
                  <c:v>145</c:v>
                </c:pt>
                <c:pt idx="2380" formatCode="#,##0">
                  <c:v>137</c:v>
                </c:pt>
                <c:pt idx="2381" formatCode="#,##0">
                  <c:v>140</c:v>
                </c:pt>
                <c:pt idx="2382" formatCode="#,##0">
                  <c:v>146</c:v>
                </c:pt>
                <c:pt idx="2383" formatCode="#,##0">
                  <c:v>151</c:v>
                </c:pt>
                <c:pt idx="2384" formatCode="#,##0">
                  <c:v>152</c:v>
                </c:pt>
                <c:pt idx="2385" formatCode="#,##0">
                  <c:v>155</c:v>
                </c:pt>
                <c:pt idx="2386" formatCode="#,##0">
                  <c:v>153</c:v>
                </c:pt>
                <c:pt idx="2387" formatCode="#,##0">
                  <c:v>149</c:v>
                </c:pt>
                <c:pt idx="2388" formatCode="#,##0">
                  <c:v>146</c:v>
                </c:pt>
                <c:pt idx="2389" formatCode="#,##0">
                  <c:v>146</c:v>
                </c:pt>
                <c:pt idx="2390" formatCode="#,##0">
                  <c:v>153</c:v>
                </c:pt>
                <c:pt idx="2391" formatCode="#,##0">
                  <c:v>157</c:v>
                </c:pt>
                <c:pt idx="2392" formatCode="#,##0">
                  <c:v>159</c:v>
                </c:pt>
                <c:pt idx="2393" formatCode="#,##0">
                  <c:v>162</c:v>
                </c:pt>
                <c:pt idx="2394" formatCode="#,##0">
                  <c:v>166</c:v>
                </c:pt>
                <c:pt idx="2395" formatCode="#,##0">
                  <c:v>166</c:v>
                </c:pt>
                <c:pt idx="2396" formatCode="#,##0">
                  <c:v>168</c:v>
                </c:pt>
                <c:pt idx="2397" formatCode="#,##0">
                  <c:v>164</c:v>
                </c:pt>
                <c:pt idx="2398" formatCode="#,##0">
                  <c:v>157</c:v>
                </c:pt>
                <c:pt idx="2399" formatCode="#,##0">
                  <c:v>154</c:v>
                </c:pt>
                <c:pt idx="2400" formatCode="#,##0">
                  <c:v>156</c:v>
                </c:pt>
                <c:pt idx="2401" formatCode="#,##0">
                  <c:v>156</c:v>
                </c:pt>
                <c:pt idx="2402" formatCode="#,##0">
                  <c:v>155</c:v>
                </c:pt>
                <c:pt idx="2403" formatCode="#,##0">
                  <c:v>153</c:v>
                </c:pt>
                <c:pt idx="2404" formatCode="#,##0">
                  <c:v>149</c:v>
                </c:pt>
                <c:pt idx="2405" formatCode="#,##0">
                  <c:v>157</c:v>
                </c:pt>
                <c:pt idx="2406" formatCode="#,##0">
                  <c:v>157</c:v>
                </c:pt>
                <c:pt idx="2407" formatCode="#,##0">
                  <c:v>163</c:v>
                </c:pt>
                <c:pt idx="2408" formatCode="#,##0">
                  <c:v>165</c:v>
                </c:pt>
                <c:pt idx="2409" formatCode="#,##0">
                  <c:v>166</c:v>
                </c:pt>
                <c:pt idx="2410" formatCode="#,##0">
                  <c:v>165</c:v>
                </c:pt>
                <c:pt idx="2411" formatCode="#,##0">
                  <c:v>176</c:v>
                </c:pt>
                <c:pt idx="2412" formatCode="#,##0">
                  <c:v>176</c:v>
                </c:pt>
                <c:pt idx="2413" formatCode="#,##0">
                  <c:v>181</c:v>
                </c:pt>
                <c:pt idx="2414" formatCode="#,##0">
                  <c:v>181</c:v>
                </c:pt>
                <c:pt idx="2415" formatCode="#,##0">
                  <c:v>175</c:v>
                </c:pt>
                <c:pt idx="2416" formatCode="#,##0">
                  <c:v>173</c:v>
                </c:pt>
                <c:pt idx="2417" formatCode="#,##0">
                  <c:v>173</c:v>
                </c:pt>
                <c:pt idx="2418" formatCode="#,##0">
                  <c:v>177</c:v>
                </c:pt>
                <c:pt idx="2419" formatCode="#,##0">
                  <c:v>174</c:v>
                </c:pt>
                <c:pt idx="2420" formatCode="#,##0">
                  <c:v>172</c:v>
                </c:pt>
                <c:pt idx="2421" formatCode="#,##0">
                  <c:v>169</c:v>
                </c:pt>
                <c:pt idx="2422" formatCode="#,##0">
                  <c:v>167</c:v>
                </c:pt>
                <c:pt idx="2423" formatCode="#,##0">
                  <c:v>168</c:v>
                </c:pt>
                <c:pt idx="2424" formatCode="#,##0">
                  <c:v>167</c:v>
                </c:pt>
                <c:pt idx="2425" formatCode="#,##0">
                  <c:v>166</c:v>
                </c:pt>
                <c:pt idx="2426" formatCode="#,##0">
                  <c:v>163</c:v>
                </c:pt>
                <c:pt idx="2427" formatCode="#,##0">
                  <c:v>166</c:v>
                </c:pt>
                <c:pt idx="2428" formatCode="#,##0">
                  <c:v>169</c:v>
                </c:pt>
                <c:pt idx="2429" formatCode="#,##0">
                  <c:v>169</c:v>
                </c:pt>
                <c:pt idx="2430" formatCode="#,##0">
                  <c:v>165</c:v>
                </c:pt>
                <c:pt idx="2431" formatCode="#,##0">
                  <c:v>164</c:v>
                </c:pt>
                <c:pt idx="2432" formatCode="#,##0">
                  <c:v>169</c:v>
                </c:pt>
                <c:pt idx="2433" formatCode="#,##0">
                  <c:v>173</c:v>
                </c:pt>
                <c:pt idx="2434" formatCode="#,##0">
                  <c:v>174</c:v>
                </c:pt>
                <c:pt idx="2435" formatCode="#,##0">
                  <c:v>182</c:v>
                </c:pt>
                <c:pt idx="2436" formatCode="#,##0">
                  <c:v>175</c:v>
                </c:pt>
                <c:pt idx="2437" formatCode="#,##0">
                  <c:v>183</c:v>
                </c:pt>
                <c:pt idx="2438" formatCode="#,##0">
                  <c:v>182</c:v>
                </c:pt>
                <c:pt idx="2439" formatCode="#,##0">
                  <c:v>190</c:v>
                </c:pt>
                <c:pt idx="2440" formatCode="#,##0">
                  <c:v>207</c:v>
                </c:pt>
                <c:pt idx="2441" formatCode="#,##0">
                  <c:v>210</c:v>
                </c:pt>
                <c:pt idx="2442" formatCode="#,##0">
                  <c:v>211</c:v>
                </c:pt>
                <c:pt idx="2443" formatCode="#,##0">
                  <c:v>205</c:v>
                </c:pt>
                <c:pt idx="2444" formatCode="#,##0">
                  <c:v>198</c:v>
                </c:pt>
                <c:pt idx="2445" formatCode="#,##0">
                  <c:v>197</c:v>
                </c:pt>
                <c:pt idx="2446" formatCode="#,##0">
                  <c:v>199</c:v>
                </c:pt>
                <c:pt idx="2447" formatCode="#,##0">
                  <c:v>195</c:v>
                </c:pt>
                <c:pt idx="2448" formatCode="#,##0">
                  <c:v>200</c:v>
                </c:pt>
                <c:pt idx="2449" formatCode="#,##0">
                  <c:v>203</c:v>
                </c:pt>
                <c:pt idx="2450" formatCode="#,##0">
                  <c:v>206</c:v>
                </c:pt>
                <c:pt idx="2451" formatCode="#,##0">
                  <c:v>208</c:v>
                </c:pt>
                <c:pt idx="2452" formatCode="#,##0">
                  <c:v>211</c:v>
                </c:pt>
                <c:pt idx="2453" formatCode="#,##0">
                  <c:v>208</c:v>
                </c:pt>
                <c:pt idx="2454" formatCode="#,##0">
                  <c:v>208</c:v>
                </c:pt>
                <c:pt idx="2455" formatCode="#,##0">
                  <c:v>205</c:v>
                </c:pt>
                <c:pt idx="2456" formatCode="#,##0">
                  <c:v>205</c:v>
                </c:pt>
                <c:pt idx="2457" formatCode="#,##0">
                  <c:v>205</c:v>
                </c:pt>
                <c:pt idx="2458" formatCode="#,##0">
                  <c:v>213</c:v>
                </c:pt>
                <c:pt idx="2459" formatCode="#,##0">
                  <c:v>208</c:v>
                </c:pt>
                <c:pt idx="2460" formatCode="#,##0">
                  <c:v>219</c:v>
                </c:pt>
                <c:pt idx="2461" formatCode="#,##0">
                  <c:v>213</c:v>
                </c:pt>
                <c:pt idx="2462" formatCode="#,##0">
                  <c:v>213</c:v>
                </c:pt>
                <c:pt idx="2463" formatCode="#,##0">
                  <c:v>214</c:v>
                </c:pt>
                <c:pt idx="2464" formatCode="#,##0">
                  <c:v>208</c:v>
                </c:pt>
                <c:pt idx="2465" formatCode="#,##0">
                  <c:v>212</c:v>
                </c:pt>
                <c:pt idx="2466" formatCode="#,##0">
                  <c:v>211</c:v>
                </c:pt>
                <c:pt idx="2467" formatCode="#,##0">
                  <c:v>211</c:v>
                </c:pt>
                <c:pt idx="2468" formatCode="#,##0">
                  <c:v>211</c:v>
                </c:pt>
                <c:pt idx="2469" formatCode="#,##0">
                  <c:v>203</c:v>
                </c:pt>
                <c:pt idx="2470" formatCode="#,##0">
                  <c:v>213</c:v>
                </c:pt>
                <c:pt idx="2471" formatCode="#,##0">
                  <c:v>214</c:v>
                </c:pt>
                <c:pt idx="2472" formatCode="#,##0">
                  <c:v>216</c:v>
                </c:pt>
                <c:pt idx="2473" formatCode="#,##0">
                  <c:v>226</c:v>
                </c:pt>
                <c:pt idx="2474" formatCode="#,##0">
                  <c:v>222</c:v>
                </c:pt>
                <c:pt idx="2475" formatCode="#,##0">
                  <c:v>222</c:v>
                </c:pt>
                <c:pt idx="2476" formatCode="#,##0">
                  <c:v>221</c:v>
                </c:pt>
                <c:pt idx="2477" formatCode="#,##0">
                  <c:v>234</c:v>
                </c:pt>
                <c:pt idx="2478" formatCode="#,##0">
                  <c:v>244</c:v>
                </c:pt>
                <c:pt idx="2479" formatCode="#,##0">
                  <c:v>251</c:v>
                </c:pt>
                <c:pt idx="2480" formatCode="#,##0">
                  <c:v>244</c:v>
                </c:pt>
                <c:pt idx="2481" formatCode="#,##0">
                  <c:v>237</c:v>
                </c:pt>
                <c:pt idx="2482" formatCode="#,##0">
                  <c:v>229</c:v>
                </c:pt>
                <c:pt idx="2483" formatCode="#,##0">
                  <c:v>229</c:v>
                </c:pt>
                <c:pt idx="2484" formatCode="#,##0">
                  <c:v>229</c:v>
                </c:pt>
                <c:pt idx="2485" formatCode="#,##0">
                  <c:v>229</c:v>
                </c:pt>
                <c:pt idx="2486" formatCode="#,##0">
                  <c:v>234</c:v>
                </c:pt>
                <c:pt idx="2487" formatCode="#,##0">
                  <c:v>223</c:v>
                </c:pt>
                <c:pt idx="2488" formatCode="#,##0">
                  <c:v>226</c:v>
                </c:pt>
                <c:pt idx="2489" formatCode="#,##0">
                  <c:v>228</c:v>
                </c:pt>
                <c:pt idx="2490" formatCode="#,##0">
                  <c:v>227</c:v>
                </c:pt>
                <c:pt idx="2491" formatCode="#,##0">
                  <c:v>216</c:v>
                </c:pt>
                <c:pt idx="2492" formatCode="#,##0">
                  <c:v>212</c:v>
                </c:pt>
                <c:pt idx="2493" formatCode="#,##0">
                  <c:v>208</c:v>
                </c:pt>
                <c:pt idx="2494" formatCode="#,##0">
                  <c:v>201</c:v>
                </c:pt>
                <c:pt idx="2495" formatCode="#,##0">
                  <c:v>195</c:v>
                </c:pt>
                <c:pt idx="2496" formatCode="#,##0">
                  <c:v>196</c:v>
                </c:pt>
                <c:pt idx="2497" formatCode="#,##0">
                  <c:v>193</c:v>
                </c:pt>
                <c:pt idx="2498" formatCode="#,##0">
                  <c:v>188</c:v>
                </c:pt>
                <c:pt idx="2499" formatCode="#,##0">
                  <c:v>187</c:v>
                </c:pt>
                <c:pt idx="2500" formatCode="#,##0">
                  <c:v>182</c:v>
                </c:pt>
                <c:pt idx="2501" formatCode="#,##0">
                  <c:v>183</c:v>
                </c:pt>
                <c:pt idx="2502" formatCode="#,##0">
                  <c:v>184</c:v>
                </c:pt>
                <c:pt idx="2503" formatCode="#,##0">
                  <c:v>188</c:v>
                </c:pt>
                <c:pt idx="2504" formatCode="#,##0">
                  <c:v>188</c:v>
                </c:pt>
                <c:pt idx="2505" formatCode="#,##0">
                  <c:v>186</c:v>
                </c:pt>
                <c:pt idx="2506" formatCode="#,##0">
                  <c:v>185</c:v>
                </c:pt>
                <c:pt idx="2507" formatCode="#,##0">
                  <c:v>185</c:v>
                </c:pt>
                <c:pt idx="2508" formatCode="#,##0">
                  <c:v>188</c:v>
                </c:pt>
                <c:pt idx="2509" formatCode="#,##0">
                  <c:v>183</c:v>
                </c:pt>
                <c:pt idx="2510" formatCode="#,##0">
                  <c:v>181</c:v>
                </c:pt>
                <c:pt idx="2511" formatCode="#,##0">
                  <c:v>184</c:v>
                </c:pt>
                <c:pt idx="2512" formatCode="#,##0">
                  <c:v>183</c:v>
                </c:pt>
                <c:pt idx="2513" formatCode="#,##0">
                  <c:v>190</c:v>
                </c:pt>
                <c:pt idx="2514" formatCode="#,##0">
                  <c:v>188</c:v>
                </c:pt>
                <c:pt idx="2515" formatCode="#,##0">
                  <c:v>181</c:v>
                </c:pt>
                <c:pt idx="2516" formatCode="#,##0">
                  <c:v>188</c:v>
                </c:pt>
                <c:pt idx="2517" formatCode="#,##0">
                  <c:v>194</c:v>
                </c:pt>
                <c:pt idx="2518" formatCode="#,##0">
                  <c:v>196</c:v>
                </c:pt>
                <c:pt idx="2519" formatCode="#,##0">
                  <c:v>185</c:v>
                </c:pt>
                <c:pt idx="2520" formatCode="#,##0">
                  <c:v>178</c:v>
                </c:pt>
                <c:pt idx="2521" formatCode="#,##0">
                  <c:v>167</c:v>
                </c:pt>
                <c:pt idx="2522" formatCode="#,##0">
                  <c:v>178</c:v>
                </c:pt>
                <c:pt idx="2523" formatCode="#,##0">
                  <c:v>177</c:v>
                </c:pt>
                <c:pt idx="2524" formatCode="#,##0">
                  <c:v>183</c:v>
                </c:pt>
                <c:pt idx="2525" formatCode="#,##0">
                  <c:v>179</c:v>
                </c:pt>
                <c:pt idx="2526" formatCode="#,##0">
                  <c:v>177</c:v>
                </c:pt>
                <c:pt idx="2527" formatCode="#,##0">
                  <c:v>173</c:v>
                </c:pt>
                <c:pt idx="2528" formatCode="#,##0">
                  <c:v>174</c:v>
                </c:pt>
                <c:pt idx="2529" formatCode="#,##0">
                  <c:v>171</c:v>
                </c:pt>
                <c:pt idx="2530" formatCode="#,##0">
                  <c:v>167</c:v>
                </c:pt>
                <c:pt idx="2531" formatCode="#,##0">
                  <c:v>165</c:v>
                </c:pt>
                <c:pt idx="2532" formatCode="#,##0">
                  <c:v>166</c:v>
                </c:pt>
                <c:pt idx="2533" formatCode="#,##0">
                  <c:v>171</c:v>
                </c:pt>
                <c:pt idx="2534" formatCode="#,##0">
                  <c:v>169</c:v>
                </c:pt>
                <c:pt idx="2535" formatCode="#,##0">
                  <c:v>166</c:v>
                </c:pt>
                <c:pt idx="2536" formatCode="#,##0">
                  <c:v>172</c:v>
                </c:pt>
                <c:pt idx="2537" formatCode="#,##0">
                  <c:v>176</c:v>
                </c:pt>
                <c:pt idx="2538" formatCode="#,##0">
                  <c:v>182</c:v>
                </c:pt>
                <c:pt idx="2539" formatCode="#,##0">
                  <c:v>186</c:v>
                </c:pt>
                <c:pt idx="2540" formatCode="#,##0">
                  <c:v>195</c:v>
                </c:pt>
                <c:pt idx="2541" formatCode="#,##0">
                  <c:v>200</c:v>
                </c:pt>
                <c:pt idx="2542" formatCode="#,##0">
                  <c:v>191</c:v>
                </c:pt>
                <c:pt idx="2543" formatCode="#,##0">
                  <c:v>190</c:v>
                </c:pt>
                <c:pt idx="2544" formatCode="#,##0">
                  <c:v>193</c:v>
                </c:pt>
                <c:pt idx="2545" formatCode="#,##0">
                  <c:v>196</c:v>
                </c:pt>
                <c:pt idx="2546" formatCode="#,##0">
                  <c:v>202</c:v>
                </c:pt>
                <c:pt idx="2547" formatCode="#,##0">
                  <c:v>206</c:v>
                </c:pt>
                <c:pt idx="2548" formatCode="#,##0">
                  <c:v>201</c:v>
                </c:pt>
                <c:pt idx="2549" formatCode="#,##0">
                  <c:v>201</c:v>
                </c:pt>
                <c:pt idx="2550" formatCode="#,##0">
                  <c:v>197</c:v>
                </c:pt>
                <c:pt idx="2551" formatCode="#,##0">
                  <c:v>194</c:v>
                </c:pt>
                <c:pt idx="2552" formatCode="#,##0">
                  <c:v>198</c:v>
                </c:pt>
                <c:pt idx="2553" formatCode="#,##0">
                  <c:v>198</c:v>
                </c:pt>
                <c:pt idx="2554" formatCode="#,##0">
                  <c:v>202</c:v>
                </c:pt>
                <c:pt idx="2555" formatCode="#,##0">
                  <c:v>205</c:v>
                </c:pt>
                <c:pt idx="2556" formatCode="#,##0">
                  <c:v>203</c:v>
                </c:pt>
                <c:pt idx="2557" formatCode="#,##0">
                  <c:v>196</c:v>
                </c:pt>
                <c:pt idx="2558" formatCode="#,##0">
                  <c:v>201</c:v>
                </c:pt>
                <c:pt idx="2559" formatCode="#,##0">
                  <c:v>196</c:v>
                </c:pt>
                <c:pt idx="2560" formatCode="#,##0">
                  <c:v>203</c:v>
                </c:pt>
                <c:pt idx="2561" formatCode="#,##0">
                  <c:v>203</c:v>
                </c:pt>
                <c:pt idx="2562" formatCode="#,##0">
                  <c:v>210</c:v>
                </c:pt>
                <c:pt idx="2563" formatCode="#,##0">
                  <c:v>207</c:v>
                </c:pt>
                <c:pt idx="2564" formatCode="#,##0">
                  <c:v>218</c:v>
                </c:pt>
                <c:pt idx="2565" formatCode="#,##0">
                  <c:v>216</c:v>
                </c:pt>
                <c:pt idx="2566" formatCode="#,##0">
                  <c:v>224</c:v>
                </c:pt>
                <c:pt idx="2567" formatCode="#,##0">
                  <c:v>224</c:v>
                </c:pt>
                <c:pt idx="2568" formatCode="#,##0">
                  <c:v>218</c:v>
                </c:pt>
                <c:pt idx="2569" formatCode="#,##0">
                  <c:v>218</c:v>
                </c:pt>
                <c:pt idx="2570" formatCode="#,##0">
                  <c:v>210</c:v>
                </c:pt>
                <c:pt idx="2571" formatCode="#,##0">
                  <c:v>212</c:v>
                </c:pt>
                <c:pt idx="2572" formatCode="#,##0">
                  <c:v>209</c:v>
                </c:pt>
                <c:pt idx="2573" formatCode="#,##0">
                  <c:v>213</c:v>
                </c:pt>
                <c:pt idx="2574" formatCode="#,##0">
                  <c:v>218</c:v>
                </c:pt>
                <c:pt idx="2575" formatCode="#,##0">
                  <c:v>230</c:v>
                </c:pt>
                <c:pt idx="2576" formatCode="#,##0">
                  <c:v>234</c:v>
                </c:pt>
                <c:pt idx="2577" formatCode="#,##0">
                  <c:v>237</c:v>
                </c:pt>
                <c:pt idx="2578" formatCode="#,##0">
                  <c:v>237</c:v>
                </c:pt>
                <c:pt idx="2579" formatCode="#,##0">
                  <c:v>229</c:v>
                </c:pt>
                <c:pt idx="2580" formatCode="#,##0">
                  <c:v>233</c:v>
                </c:pt>
                <c:pt idx="2581" formatCode="#,##0">
                  <c:v>224</c:v>
                </c:pt>
                <c:pt idx="2582" formatCode="#,##0">
                  <c:v>220</c:v>
                </c:pt>
                <c:pt idx="2583" formatCode="#,##0">
                  <c:v>219</c:v>
                </c:pt>
                <c:pt idx="2584" formatCode="#,##0">
                  <c:v>214</c:v>
                </c:pt>
                <c:pt idx="2585" formatCode="#,##0">
                  <c:v>216</c:v>
                </c:pt>
                <c:pt idx="2586" formatCode="#,##0">
                  <c:v>217</c:v>
                </c:pt>
                <c:pt idx="2587" formatCode="#,##0">
                  <c:v>223</c:v>
                </c:pt>
                <c:pt idx="2588" formatCode="#,##0">
                  <c:v>223</c:v>
                </c:pt>
                <c:pt idx="2589" formatCode="#,##0">
                  <c:v>223</c:v>
                </c:pt>
                <c:pt idx="2590" formatCode="#,##0">
                  <c:v>220</c:v>
                </c:pt>
                <c:pt idx="2591" formatCode="#,##0">
                  <c:v>211</c:v>
                </c:pt>
                <c:pt idx="2592" formatCode="#,##0">
                  <c:v>210</c:v>
                </c:pt>
                <c:pt idx="2593" formatCode="#,##0">
                  <c:v>210</c:v>
                </c:pt>
                <c:pt idx="2594" formatCode="#,##0">
                  <c:v>219</c:v>
                </c:pt>
                <c:pt idx="2595" formatCode="#,##0">
                  <c:v>217</c:v>
                </c:pt>
                <c:pt idx="2596" formatCode="#,##0">
                  <c:v>223</c:v>
                </c:pt>
                <c:pt idx="2597" formatCode="#,##0">
                  <c:v>235</c:v>
                </c:pt>
                <c:pt idx="2598" formatCode="#,##0">
                  <c:v>231</c:v>
                </c:pt>
                <c:pt idx="2599" formatCode="#,##0">
                  <c:v>221</c:v>
                </c:pt>
                <c:pt idx="2600" formatCode="#,##0">
                  <c:v>222</c:v>
                </c:pt>
                <c:pt idx="2601" formatCode="#,##0">
                  <c:v>213</c:v>
                </c:pt>
                <c:pt idx="2602" formatCode="#,##0">
                  <c:v>211</c:v>
                </c:pt>
                <c:pt idx="2603" formatCode="#,##0">
                  <c:v>208</c:v>
                </c:pt>
                <c:pt idx="2604" formatCode="#,##0">
                  <c:v>221</c:v>
                </c:pt>
                <c:pt idx="2605" formatCode="#,##0">
                  <c:v>221</c:v>
                </c:pt>
                <c:pt idx="2606" formatCode="#,##0">
                  <c:v>214</c:v>
                </c:pt>
                <c:pt idx="2607" formatCode="#,##0">
                  <c:v>220</c:v>
                </c:pt>
                <c:pt idx="2608" formatCode="#,##0">
                  <c:v>224</c:v>
                </c:pt>
                <c:pt idx="2609" formatCode="#,##0">
                  <c:v>219</c:v>
                </c:pt>
                <c:pt idx="2610" formatCode="#,##0">
                  <c:v>228</c:v>
                </c:pt>
                <c:pt idx="2611" formatCode="#,##0">
                  <c:v>237</c:v>
                </c:pt>
                <c:pt idx="2612" formatCode="#,##0">
                  <c:v>241</c:v>
                </c:pt>
                <c:pt idx="2613" formatCode="#,##0">
                  <c:v>241</c:v>
                </c:pt>
                <c:pt idx="2614" formatCode="#,##0">
                  <c:v>248</c:v>
                </c:pt>
                <c:pt idx="2615" formatCode="#,##0">
                  <c:v>248</c:v>
                </c:pt>
                <c:pt idx="2616" formatCode="#,##0">
                  <c:v>239</c:v>
                </c:pt>
                <c:pt idx="2617" formatCode="#,##0">
                  <c:v>241</c:v>
                </c:pt>
                <c:pt idx="2618" formatCode="#,##0">
                  <c:v>232</c:v>
                </c:pt>
                <c:pt idx="2619" formatCode="#,##0">
                  <c:v>236</c:v>
                </c:pt>
                <c:pt idx="2620" formatCode="#,##0">
                  <c:v>225</c:v>
                </c:pt>
                <c:pt idx="2621" formatCode="#,##0">
                  <c:v>219</c:v>
                </c:pt>
                <c:pt idx="2622" formatCode="#,##0">
                  <c:v>220</c:v>
                </c:pt>
                <c:pt idx="2623" formatCode="#,##0">
                  <c:v>220</c:v>
                </c:pt>
                <c:pt idx="2624" formatCode="#,##0">
                  <c:v>220</c:v>
                </c:pt>
                <c:pt idx="2625" formatCode="#,##0">
                  <c:v>230</c:v>
                </c:pt>
                <c:pt idx="2626" formatCode="#,##0">
                  <c:v>213</c:v>
                </c:pt>
                <c:pt idx="2627" formatCode="#,##0">
                  <c:v>223</c:v>
                </c:pt>
                <c:pt idx="2628" formatCode="#,##0">
                  <c:v>219</c:v>
                </c:pt>
                <c:pt idx="2629" formatCode="#,##0">
                  <c:v>215</c:v>
                </c:pt>
                <c:pt idx="2630" formatCode="#,##0">
                  <c:v>225</c:v>
                </c:pt>
                <c:pt idx="2631" formatCode="#,##0">
                  <c:v>229</c:v>
                </c:pt>
                <c:pt idx="2632" formatCode="#,##0">
                  <c:v>222</c:v>
                </c:pt>
                <c:pt idx="2633" formatCode="#,##0">
                  <c:v>212</c:v>
                </c:pt>
                <c:pt idx="2634" formatCode="#,##0">
                  <c:v>197</c:v>
                </c:pt>
                <c:pt idx="2635" formatCode="#,##0">
                  <c:v>224</c:v>
                </c:pt>
                <c:pt idx="2636" formatCode="#,##0">
                  <c:v>233</c:v>
                </c:pt>
                <c:pt idx="2637" formatCode="#,##0">
                  <c:v>226</c:v>
                </c:pt>
                <c:pt idx="2638" formatCode="#,##0">
                  <c:v>231</c:v>
                </c:pt>
                <c:pt idx="2639" formatCode="#,##0">
                  <c:v>237</c:v>
                </c:pt>
                <c:pt idx="2640" formatCode="#,##0">
                  <c:v>235</c:v>
                </c:pt>
                <c:pt idx="2641" formatCode="#,##0">
                  <c:v>232</c:v>
                </c:pt>
                <c:pt idx="2642" formatCode="#,##0">
                  <c:v>232</c:v>
                </c:pt>
                <c:pt idx="2643" formatCode="#,##0">
                  <c:v>225</c:v>
                </c:pt>
                <c:pt idx="2644" formatCode="#,##0">
                  <c:v>233</c:v>
                </c:pt>
                <c:pt idx="2645" formatCode="#,##0">
                  <c:v>223</c:v>
                </c:pt>
                <c:pt idx="2646" formatCode="#,##0">
                  <c:v>239</c:v>
                </c:pt>
                <c:pt idx="2647" formatCode="#,##0">
                  <c:v>257</c:v>
                </c:pt>
                <c:pt idx="2648" formatCode="#,##0">
                  <c:v>257</c:v>
                </c:pt>
                <c:pt idx="2649" formatCode="#,##0">
                  <c:v>262</c:v>
                </c:pt>
                <c:pt idx="2650" formatCode="#,##0">
                  <c:v>279</c:v>
                </c:pt>
                <c:pt idx="2651" formatCode="#,##0">
                  <c:v>289</c:v>
                </c:pt>
                <c:pt idx="2652" formatCode="#,##0">
                  <c:v>288</c:v>
                </c:pt>
                <c:pt idx="2653" formatCode="#,##0">
                  <c:v>275</c:v>
                </c:pt>
                <c:pt idx="2654" formatCode="#,##0">
                  <c:v>270</c:v>
                </c:pt>
                <c:pt idx="2655" formatCode="#,##0">
                  <c:v>265</c:v>
                </c:pt>
                <c:pt idx="2656" formatCode="#,##0">
                  <c:v>264</c:v>
                </c:pt>
                <c:pt idx="2657" formatCode="#,##0">
                  <c:v>282</c:v>
                </c:pt>
                <c:pt idx="2658" formatCode="#,##0">
                  <c:v>278</c:v>
                </c:pt>
                <c:pt idx="2659" formatCode="#,##0">
                  <c:v>282</c:v>
                </c:pt>
                <c:pt idx="2660" formatCode="#,##0">
                  <c:v>254</c:v>
                </c:pt>
                <c:pt idx="2661" formatCode="#,##0">
                  <c:v>244</c:v>
                </c:pt>
                <c:pt idx="2662" formatCode="#,##0">
                  <c:v>251</c:v>
                </c:pt>
                <c:pt idx="2663" formatCode="#,##0">
                  <c:v>231</c:v>
                </c:pt>
                <c:pt idx="2664" formatCode="#,##0">
                  <c:v>228</c:v>
                </c:pt>
                <c:pt idx="2665" formatCode="#,##0">
                  <c:v>233</c:v>
                </c:pt>
                <c:pt idx="2666" formatCode="#,##0">
                  <c:v>228</c:v>
                </c:pt>
                <c:pt idx="2667" formatCode="#,##0">
                  <c:v>232</c:v>
                </c:pt>
                <c:pt idx="2668" formatCode="#,##0">
                  <c:v>228</c:v>
                </c:pt>
                <c:pt idx="2669" formatCode="#,##0">
                  <c:v>217</c:v>
                </c:pt>
                <c:pt idx="2670" formatCode="#,##0">
                  <c:v>211</c:v>
                </c:pt>
                <c:pt idx="2671" formatCode="#,##0">
                  <c:v>217</c:v>
                </c:pt>
                <c:pt idx="2672" formatCode="#,##0">
                  <c:v>214</c:v>
                </c:pt>
                <c:pt idx="2673" formatCode="#,##0">
                  <c:v>214</c:v>
                </c:pt>
                <c:pt idx="2674" formatCode="#,##0">
                  <c:v>203</c:v>
                </c:pt>
                <c:pt idx="2675" formatCode="#,##0">
                  <c:v>194</c:v>
                </c:pt>
                <c:pt idx="2676" formatCode="#,##0">
                  <c:v>207</c:v>
                </c:pt>
                <c:pt idx="2677" formatCode="#,##0">
                  <c:v>200</c:v>
                </c:pt>
                <c:pt idx="2678" formatCode="#,##0">
                  <c:v>210</c:v>
                </c:pt>
                <c:pt idx="2679" formatCode="#,##0">
                  <c:v>204</c:v>
                </c:pt>
                <c:pt idx="2680" formatCode="#,##0">
                  <c:v>201</c:v>
                </c:pt>
                <c:pt idx="2681" formatCode="#,##0">
                  <c:v>213</c:v>
                </c:pt>
                <c:pt idx="2682" formatCode="#,##0">
                  <c:v>214</c:v>
                </c:pt>
                <c:pt idx="2683" formatCode="#,##0">
                  <c:v>215</c:v>
                </c:pt>
                <c:pt idx="2684" formatCode="#,##0">
                  <c:v>213</c:v>
                </c:pt>
                <c:pt idx="2685" formatCode="#,##0">
                  <c:v>206</c:v>
                </c:pt>
                <c:pt idx="2686" formatCode="#,##0">
                  <c:v>206</c:v>
                </c:pt>
                <c:pt idx="2687" formatCode="#,##0">
                  <c:v>199</c:v>
                </c:pt>
                <c:pt idx="2688" formatCode="#,##0">
                  <c:v>214</c:v>
                </c:pt>
                <c:pt idx="2689" formatCode="#,##0">
                  <c:v>215</c:v>
                </c:pt>
                <c:pt idx="2690" formatCode="#,##0">
                  <c:v>221</c:v>
                </c:pt>
                <c:pt idx="2691" formatCode="#,##0">
                  <c:v>217</c:v>
                </c:pt>
                <c:pt idx="2692" formatCode="#,##0">
                  <c:v>212</c:v>
                </c:pt>
                <c:pt idx="2693" formatCode="#,##0">
                  <c:v>179</c:v>
                </c:pt>
                <c:pt idx="2694" formatCode="#,##0">
                  <c:v>186</c:v>
                </c:pt>
                <c:pt idx="2695" formatCode="#,##0">
                  <c:v>166</c:v>
                </c:pt>
                <c:pt idx="2696" formatCode="#,##0">
                  <c:v>162</c:v>
                </c:pt>
                <c:pt idx="2697" formatCode="#,##0">
                  <c:v>157</c:v>
                </c:pt>
                <c:pt idx="2698" formatCode="#,##0">
                  <c:v>157</c:v>
                </c:pt>
                <c:pt idx="2699" formatCode="#,##0">
                  <c:v>153</c:v>
                </c:pt>
                <c:pt idx="2700" formatCode="#,##0">
                  <c:v>156</c:v>
                </c:pt>
                <c:pt idx="2701" formatCode="#,##0">
                  <c:v>159</c:v>
                </c:pt>
                <c:pt idx="2702" formatCode="#,##0">
                  <c:v>159</c:v>
                </c:pt>
                <c:pt idx="2703" formatCode="#,##0">
                  <c:v>163</c:v>
                </c:pt>
                <c:pt idx="2704" formatCode="#,##0">
                  <c:v>161</c:v>
                </c:pt>
                <c:pt idx="2705" formatCode="#,##0">
                  <c:v>166</c:v>
                </c:pt>
                <c:pt idx="2706" formatCode="#,##0">
                  <c:v>171</c:v>
                </c:pt>
                <c:pt idx="2707" formatCode="#,##0">
                  <c:v>170</c:v>
                </c:pt>
                <c:pt idx="2708" formatCode="#,##0">
                  <c:v>173</c:v>
                </c:pt>
                <c:pt idx="2709" formatCode="#,##0">
                  <c:v>172</c:v>
                </c:pt>
                <c:pt idx="2710" formatCode="#,##0">
                  <c:v>176</c:v>
                </c:pt>
                <c:pt idx="2711" formatCode="#,##0">
                  <c:v>173</c:v>
                </c:pt>
                <c:pt idx="2712" formatCode="#,##0">
                  <c:v>173</c:v>
                </c:pt>
                <c:pt idx="2713" formatCode="#,##0">
                  <c:v>163</c:v>
                </c:pt>
                <c:pt idx="2714" formatCode="#,##0">
                  <c:v>153</c:v>
                </c:pt>
                <c:pt idx="2715" formatCode="#,##0">
                  <c:v>159</c:v>
                </c:pt>
                <c:pt idx="2716" formatCode="#,##0">
                  <c:v>154</c:v>
                </c:pt>
                <c:pt idx="2717" formatCode="#,##0">
                  <c:v>147</c:v>
                </c:pt>
                <c:pt idx="2718" formatCode="#,##0">
                  <c:v>147</c:v>
                </c:pt>
                <c:pt idx="2719" formatCode="#,##0">
                  <c:v>148</c:v>
                </c:pt>
                <c:pt idx="2720" formatCode="#,##0">
                  <c:v>154</c:v>
                </c:pt>
                <c:pt idx="2721" formatCode="#,##0">
                  <c:v>160</c:v>
                </c:pt>
                <c:pt idx="2722" formatCode="#,##0">
                  <c:v>168</c:v>
                </c:pt>
                <c:pt idx="2723" formatCode="#,##0">
                  <c:v>175</c:v>
                </c:pt>
                <c:pt idx="2724" formatCode="#,##0">
                  <c:v>172</c:v>
                </c:pt>
                <c:pt idx="2725" formatCode="#,##0">
                  <c:v>166</c:v>
                </c:pt>
                <c:pt idx="2726" formatCode="#,##0">
                  <c:v>167</c:v>
                </c:pt>
                <c:pt idx="2727" formatCode="#,##0">
                  <c:v>172</c:v>
                </c:pt>
                <c:pt idx="2728" formatCode="#,##0">
                  <c:v>179</c:v>
                </c:pt>
                <c:pt idx="2729" formatCode="#,##0">
                  <c:v>179</c:v>
                </c:pt>
                <c:pt idx="2730" formatCode="#,##0">
                  <c:v>174</c:v>
                </c:pt>
                <c:pt idx="2731" formatCode="#,##0">
                  <c:v>161</c:v>
                </c:pt>
                <c:pt idx="2732" formatCode="#,##0">
                  <c:v>176</c:v>
                </c:pt>
                <c:pt idx="2733" formatCode="#,##0">
                  <c:v>177</c:v>
                </c:pt>
                <c:pt idx="2734" formatCode="#,##0">
                  <c:v>176</c:v>
                </c:pt>
                <c:pt idx="2735" formatCode="#,##0">
                  <c:v>179</c:v>
                </c:pt>
                <c:pt idx="2736" formatCode="#,##0">
                  <c:v>175</c:v>
                </c:pt>
                <c:pt idx="2737" formatCode="#,##0">
                  <c:v>177</c:v>
                </c:pt>
                <c:pt idx="2738" formatCode="#,##0">
                  <c:v>175</c:v>
                </c:pt>
                <c:pt idx="2739" formatCode="#,##0">
                  <c:v>174</c:v>
                </c:pt>
                <c:pt idx="2740" formatCode="#,##0">
                  <c:v>183</c:v>
                </c:pt>
                <c:pt idx="2741" formatCode="#,##0">
                  <c:v>175</c:v>
                </c:pt>
                <c:pt idx="2742" formatCode="#,##0">
                  <c:v>175</c:v>
                </c:pt>
                <c:pt idx="2743" formatCode="#,##0">
                  <c:v>175</c:v>
                </c:pt>
                <c:pt idx="2744" formatCode="#,##0">
                  <c:v>174</c:v>
                </c:pt>
                <c:pt idx="2745" formatCode="#,##0">
                  <c:v>166</c:v>
                </c:pt>
                <c:pt idx="2746" formatCode="#,##0">
                  <c:v>165</c:v>
                </c:pt>
                <c:pt idx="2747" formatCode="#,##0">
                  <c:v>165</c:v>
                </c:pt>
                <c:pt idx="2748" formatCode="#,##0">
                  <c:v>162</c:v>
                </c:pt>
                <c:pt idx="2749" formatCode="#,##0">
                  <c:v>163</c:v>
                </c:pt>
                <c:pt idx="2750" formatCode="#,##0">
                  <c:v>166</c:v>
                </c:pt>
                <c:pt idx="2751" formatCode="#,##0">
                  <c:v>169</c:v>
                </c:pt>
                <c:pt idx="2752" formatCode="#,##0">
                  <c:v>169</c:v>
                </c:pt>
                <c:pt idx="2753" formatCode="#,##0">
                  <c:v>168</c:v>
                </c:pt>
                <c:pt idx="2754" formatCode="#,##0">
                  <c:v>167</c:v>
                </c:pt>
                <c:pt idx="2755" formatCode="#,##0">
                  <c:v>171</c:v>
                </c:pt>
                <c:pt idx="2756" formatCode="#,##0">
                  <c:v>166</c:v>
                </c:pt>
                <c:pt idx="2757" formatCode="#,##0">
                  <c:v>168</c:v>
                </c:pt>
                <c:pt idx="2758" formatCode="#,##0">
                  <c:v>171</c:v>
                </c:pt>
                <c:pt idx="2759" formatCode="#,##0">
                  <c:v>171</c:v>
                </c:pt>
                <c:pt idx="2760" formatCode="#,##0">
                  <c:v>173</c:v>
                </c:pt>
                <c:pt idx="2761" formatCode="#,##0">
                  <c:v>169</c:v>
                </c:pt>
                <c:pt idx="2762" formatCode="#,##0">
                  <c:v>165</c:v>
                </c:pt>
                <c:pt idx="2763" formatCode="#,##0">
                  <c:v>169</c:v>
                </c:pt>
                <c:pt idx="2764" formatCode="#,##0">
                  <c:v>176</c:v>
                </c:pt>
                <c:pt idx="2765" formatCode="#,##0">
                  <c:v>176</c:v>
                </c:pt>
                <c:pt idx="2766" formatCode="#,##0">
                  <c:v>179</c:v>
                </c:pt>
                <c:pt idx="2767" formatCode="#,##0">
                  <c:v>179</c:v>
                </c:pt>
                <c:pt idx="2768" formatCode="#,##0">
                  <c:v>176</c:v>
                </c:pt>
                <c:pt idx="2769" formatCode="#,##0">
                  <c:v>176</c:v>
                </c:pt>
                <c:pt idx="2770" formatCode="#,##0">
                  <c:v>181</c:v>
                </c:pt>
                <c:pt idx="2771" formatCode="#,##0">
                  <c:v>178</c:v>
                </c:pt>
                <c:pt idx="2772" formatCode="#,##0">
                  <c:v>175</c:v>
                </c:pt>
                <c:pt idx="2773" formatCode="#,##0">
                  <c:v>171</c:v>
                </c:pt>
                <c:pt idx="2774" formatCode="#,##0">
                  <c:v>171</c:v>
                </c:pt>
                <c:pt idx="2775" formatCode="#,##0">
                  <c:v>170</c:v>
                </c:pt>
                <c:pt idx="2776" formatCode="#,##0">
                  <c:v>164</c:v>
                </c:pt>
                <c:pt idx="2777" formatCode="#,##0">
                  <c:v>164</c:v>
                </c:pt>
                <c:pt idx="2778" formatCode="#,##0">
                  <c:v>164</c:v>
                </c:pt>
                <c:pt idx="2779" formatCode="#,##0">
                  <c:v>163</c:v>
                </c:pt>
                <c:pt idx="2780" formatCode="#,##0">
                  <c:v>168</c:v>
                </c:pt>
                <c:pt idx="2781" formatCode="#,##0">
                  <c:v>169</c:v>
                </c:pt>
                <c:pt idx="2782" formatCode="#,##0">
                  <c:v>171</c:v>
                </c:pt>
                <c:pt idx="2783" formatCode="#,##0">
                  <c:v>173</c:v>
                </c:pt>
                <c:pt idx="2784" formatCode="#,##0">
                  <c:v>170</c:v>
                </c:pt>
                <c:pt idx="2785" formatCode="#,##0">
                  <c:v>173</c:v>
                </c:pt>
                <c:pt idx="2786" formatCode="#,##0">
                  <c:v>170</c:v>
                </c:pt>
                <c:pt idx="2787" formatCode="#,##0">
                  <c:v>171</c:v>
                </c:pt>
                <c:pt idx="2788" formatCode="#,##0">
                  <c:v>173</c:v>
                </c:pt>
                <c:pt idx="2789" formatCode="#,##0">
                  <c:v>176</c:v>
                </c:pt>
                <c:pt idx="2790" formatCode="#,##0">
                  <c:v>178</c:v>
                </c:pt>
                <c:pt idx="2791" formatCode="#,##0">
                  <c:v>177</c:v>
                </c:pt>
                <c:pt idx="2792" formatCode="#,##0">
                  <c:v>184</c:v>
                </c:pt>
                <c:pt idx="2793" formatCode="#,##0">
                  <c:v>187</c:v>
                </c:pt>
                <c:pt idx="2794" formatCode="#,##0">
                  <c:v>191</c:v>
                </c:pt>
                <c:pt idx="2795" formatCode="#,##0">
                  <c:v>180</c:v>
                </c:pt>
                <c:pt idx="2796" formatCode="#,##0">
                  <c:v>174</c:v>
                </c:pt>
                <c:pt idx="2797" formatCode="#,##0">
                  <c:v>171</c:v>
                </c:pt>
                <c:pt idx="2798" formatCode="#,##0">
                  <c:v>173</c:v>
                </c:pt>
                <c:pt idx="2799" formatCode="#,##0">
                  <c:v>161</c:v>
                </c:pt>
                <c:pt idx="2800" formatCode="#,##0">
                  <c:v>156</c:v>
                </c:pt>
                <c:pt idx="2801" formatCode="#,##0">
                  <c:v>165</c:v>
                </c:pt>
                <c:pt idx="2802" formatCode="#,##0">
                  <c:v>166</c:v>
                </c:pt>
                <c:pt idx="2803" formatCode="#,##0">
                  <c:v>162</c:v>
                </c:pt>
                <c:pt idx="2804" formatCode="#,##0">
                  <c:v>168</c:v>
                </c:pt>
                <c:pt idx="2805" formatCode="#,##0">
                  <c:v>174</c:v>
                </c:pt>
                <c:pt idx="2806" formatCode="#,##0">
                  <c:v>177</c:v>
                </c:pt>
                <c:pt idx="2807" formatCode="#,##0">
                  <c:v>186</c:v>
                </c:pt>
                <c:pt idx="2808" formatCode="#,##0">
                  <c:v>188</c:v>
                </c:pt>
                <c:pt idx="2809" formatCode="#,##0">
                  <c:v>184</c:v>
                </c:pt>
                <c:pt idx="2810" formatCode="#,##0">
                  <c:v>183</c:v>
                </c:pt>
                <c:pt idx="2811" formatCode="#,##0">
                  <c:v>176</c:v>
                </c:pt>
                <c:pt idx="2812" formatCode="#,##0">
                  <c:v>176</c:v>
                </c:pt>
                <c:pt idx="2813" formatCode="#,##0">
                  <c:v>175</c:v>
                </c:pt>
                <c:pt idx="2814" formatCode="#,##0">
                  <c:v>175</c:v>
                </c:pt>
                <c:pt idx="2815" formatCode="#,##0">
                  <c:v>180</c:v>
                </c:pt>
                <c:pt idx="2816" formatCode="#,##0">
                  <c:v>181</c:v>
                </c:pt>
                <c:pt idx="2817" formatCode="#,##0">
                  <c:v>176</c:v>
                </c:pt>
                <c:pt idx="2818" formatCode="#,##0">
                  <c:v>171</c:v>
                </c:pt>
                <c:pt idx="2819" formatCode="#,##0">
                  <c:v>173</c:v>
                </c:pt>
                <c:pt idx="2820" formatCode="#,##0">
                  <c:v>162</c:v>
                </c:pt>
                <c:pt idx="2821" formatCode="#,##0">
                  <c:v>163</c:v>
                </c:pt>
                <c:pt idx="2822" formatCode="#,##0">
                  <c:v>160</c:v>
                </c:pt>
                <c:pt idx="2823" formatCode="#,##0">
                  <c:v>165</c:v>
                </c:pt>
                <c:pt idx="2824" formatCode="#,##0">
                  <c:v>165</c:v>
                </c:pt>
                <c:pt idx="2825" formatCode="#,##0">
                  <c:v>169</c:v>
                </c:pt>
                <c:pt idx="2826" formatCode="#,##0">
                  <c:v>179</c:v>
                </c:pt>
                <c:pt idx="2827" formatCode="#,##0">
                  <c:v>186</c:v>
                </c:pt>
                <c:pt idx="2828" formatCode="#,##0">
                  <c:v>174</c:v>
                </c:pt>
                <c:pt idx="2829" formatCode="#,##0">
                  <c:v>166</c:v>
                </c:pt>
                <c:pt idx="2830" formatCode="#,##0">
                  <c:v>173</c:v>
                </c:pt>
                <c:pt idx="2831" formatCode="#,##0">
                  <c:v>165</c:v>
                </c:pt>
                <c:pt idx="2832" formatCode="#,##0">
                  <c:v>169</c:v>
                </c:pt>
                <c:pt idx="2833" formatCode="#,##0">
                  <c:v>168</c:v>
                </c:pt>
                <c:pt idx="2834" formatCode="#,##0">
                  <c:v>175</c:v>
                </c:pt>
                <c:pt idx="2835" formatCode="#,##0">
                  <c:v>167</c:v>
                </c:pt>
                <c:pt idx="2836" formatCode="#,##0">
                  <c:v>169</c:v>
                </c:pt>
                <c:pt idx="2837" formatCode="#,##0">
                  <c:v>169</c:v>
                </c:pt>
                <c:pt idx="2838" formatCode="#,##0">
                  <c:v>168</c:v>
                </c:pt>
                <c:pt idx="2839" formatCode="#,##0">
                  <c:v>166</c:v>
                </c:pt>
                <c:pt idx="2840" formatCode="#,##0">
                  <c:v>168</c:v>
                </c:pt>
                <c:pt idx="2841" formatCode="#,##0">
                  <c:v>173</c:v>
                </c:pt>
                <c:pt idx="2842" formatCode="#,##0">
                  <c:v>169</c:v>
                </c:pt>
                <c:pt idx="2843" formatCode="#,##0">
                  <c:v>165</c:v>
                </c:pt>
                <c:pt idx="2844" formatCode="#,##0">
                  <c:v>164</c:v>
                </c:pt>
                <c:pt idx="2845" formatCode="#,##0">
                  <c:v>167</c:v>
                </c:pt>
                <c:pt idx="2846" formatCode="#,##0">
                  <c:v>181</c:v>
                </c:pt>
                <c:pt idx="2847" formatCode="#,##0">
                  <c:v>189</c:v>
                </c:pt>
                <c:pt idx="2848" formatCode="#,##0">
                  <c:v>180</c:v>
                </c:pt>
                <c:pt idx="2849" formatCode="#,##0">
                  <c:v>184</c:v>
                </c:pt>
                <c:pt idx="2850" formatCode="#,##0">
                  <c:v>178</c:v>
                </c:pt>
                <c:pt idx="2851" formatCode="#,##0">
                  <c:v>178</c:v>
                </c:pt>
                <c:pt idx="2852" formatCode="#,##0">
                  <c:v>179</c:v>
                </c:pt>
                <c:pt idx="2853" formatCode="#,##0">
                  <c:v>179</c:v>
                </c:pt>
                <c:pt idx="2854" formatCode="#,##0">
                  <c:v>181</c:v>
                </c:pt>
                <c:pt idx="2855" formatCode="#,##0">
                  <c:v>186</c:v>
                </c:pt>
                <c:pt idx="2856" formatCode="#,##0">
                  <c:v>183</c:v>
                </c:pt>
                <c:pt idx="2857" formatCode="#,##0">
                  <c:v>199</c:v>
                </c:pt>
                <c:pt idx="2858" formatCode="#,##0">
                  <c:v>184</c:v>
                </c:pt>
                <c:pt idx="2859" formatCode="#,##0">
                  <c:v>175</c:v>
                </c:pt>
                <c:pt idx="2860" formatCode="#,##0">
                  <c:v>166</c:v>
                </c:pt>
                <c:pt idx="2861" formatCode="#,##0">
                  <c:v>172</c:v>
                </c:pt>
                <c:pt idx="2862" formatCode="#,##0">
                  <c:v>167</c:v>
                </c:pt>
                <c:pt idx="2863" formatCode="#,##0">
                  <c:v>168</c:v>
                </c:pt>
                <c:pt idx="2864" formatCode="#,##0">
                  <c:v>168</c:v>
                </c:pt>
                <c:pt idx="2865" formatCode="#,##0">
                  <c:v>162</c:v>
                </c:pt>
                <c:pt idx="2866" formatCode="#,##0">
                  <c:v>176</c:v>
                </c:pt>
                <c:pt idx="2867" formatCode="#,##0">
                  <c:v>171</c:v>
                </c:pt>
                <c:pt idx="2868" formatCode="#,##0">
                  <c:v>178</c:v>
                </c:pt>
                <c:pt idx="2869" formatCode="#,##0">
                  <c:v>183</c:v>
                </c:pt>
                <c:pt idx="2870" formatCode="#,##0">
                  <c:v>198</c:v>
                </c:pt>
                <c:pt idx="2871" formatCode="#,##0">
                  <c:v>192</c:v>
                </c:pt>
                <c:pt idx="2872" formatCode="#,##0">
                  <c:v>177</c:v>
                </c:pt>
                <c:pt idx="2873" formatCode="#,##0">
                  <c:v>177</c:v>
                </c:pt>
                <c:pt idx="2874" formatCode="#,##0">
                  <c:v>177</c:v>
                </c:pt>
                <c:pt idx="2875" formatCode="#,##0">
                  <c:v>189</c:v>
                </c:pt>
                <c:pt idx="2876" formatCode="#,##0">
                  <c:v>183</c:v>
                </c:pt>
                <c:pt idx="2877" formatCode="#,##0">
                  <c:v>177</c:v>
                </c:pt>
                <c:pt idx="2878" formatCode="#,##0">
                  <c:v>175</c:v>
                </c:pt>
                <c:pt idx="2879" formatCode="#,##0">
                  <c:v>175</c:v>
                </c:pt>
                <c:pt idx="2880" formatCode="#,##0">
                  <c:v>187</c:v>
                </c:pt>
                <c:pt idx="2881" formatCode="#,##0">
                  <c:v>171</c:v>
                </c:pt>
                <c:pt idx="2882" formatCode="#,##0">
                  <c:v>176</c:v>
                </c:pt>
                <c:pt idx="2883" formatCode="#,##0">
                  <c:v>175</c:v>
                </c:pt>
                <c:pt idx="2884" formatCode="#,##0">
                  <c:v>175</c:v>
                </c:pt>
                <c:pt idx="2885" formatCode="#,##0">
                  <c:v>174</c:v>
                </c:pt>
                <c:pt idx="2886" formatCode="#,##0">
                  <c:v>180</c:v>
                </c:pt>
                <c:pt idx="2887" formatCode="#,##0">
                  <c:v>174</c:v>
                </c:pt>
                <c:pt idx="2888" formatCode="#,##0">
                  <c:v>176</c:v>
                </c:pt>
                <c:pt idx="2889" formatCode="#,##0">
                  <c:v>172</c:v>
                </c:pt>
                <c:pt idx="2890" formatCode="#,##0">
                  <c:v>175</c:v>
                </c:pt>
                <c:pt idx="2891" formatCode="#,##0">
                  <c:v>171</c:v>
                </c:pt>
                <c:pt idx="2892" formatCode="#,##0">
                  <c:v>175</c:v>
                </c:pt>
                <c:pt idx="2893" formatCode="#,##0">
                  <c:v>173</c:v>
                </c:pt>
                <c:pt idx="2894" formatCode="#,##0">
                  <c:v>171</c:v>
                </c:pt>
                <c:pt idx="2895" formatCode="#,##0">
                  <c:v>174</c:v>
                </c:pt>
                <c:pt idx="2896" formatCode="#,##0">
                  <c:v>178</c:v>
                </c:pt>
                <c:pt idx="2897" formatCode="#,##0">
                  <c:v>183</c:v>
                </c:pt>
                <c:pt idx="2898" formatCode="#,##0">
                  <c:v>186</c:v>
                </c:pt>
                <c:pt idx="2899" formatCode="#,##0">
                  <c:v>187</c:v>
                </c:pt>
                <c:pt idx="2900" formatCode="#,##0">
                  <c:v>191</c:v>
                </c:pt>
                <c:pt idx="2901" formatCode="#,##0">
                  <c:v>181</c:v>
                </c:pt>
                <c:pt idx="2902" formatCode="#,##0">
                  <c:v>172</c:v>
                </c:pt>
                <c:pt idx="2903" formatCode="#,##0">
                  <c:v>176</c:v>
                </c:pt>
                <c:pt idx="2904" formatCode="#,##0">
                  <c:v>180</c:v>
                </c:pt>
                <c:pt idx="2905" formatCode="#,##0">
                  <c:v>185</c:v>
                </c:pt>
                <c:pt idx="2906" formatCode="#,##0">
                  <c:v>197</c:v>
                </c:pt>
                <c:pt idx="2907" formatCode="#,##0">
                  <c:v>197</c:v>
                </c:pt>
                <c:pt idx="2908" formatCode="#,##0">
                  <c:v>201</c:v>
                </c:pt>
                <c:pt idx="2909" formatCode="#,##0">
                  <c:v>202</c:v>
                </c:pt>
                <c:pt idx="2910" formatCode="#,##0">
                  <c:v>204</c:v>
                </c:pt>
                <c:pt idx="2911" formatCode="#,##0">
                  <c:v>206</c:v>
                </c:pt>
                <c:pt idx="2912" formatCode="#,##0">
                  <c:v>203</c:v>
                </c:pt>
                <c:pt idx="2913" formatCode="#,##0">
                  <c:v>206</c:v>
                </c:pt>
                <c:pt idx="2914" formatCode="#,##0">
                  <c:v>207</c:v>
                </c:pt>
                <c:pt idx="2915" formatCode="#,##0">
                  <c:v>215</c:v>
                </c:pt>
                <c:pt idx="2916" formatCode="#,##0">
                  <c:v>209</c:v>
                </c:pt>
                <c:pt idx="2917" formatCode="#,##0">
                  <c:v>205</c:v>
                </c:pt>
                <c:pt idx="2918" formatCode="#,##0">
                  <c:v>214</c:v>
                </c:pt>
                <c:pt idx="2919" formatCode="#,##0">
                  <c:v>213</c:v>
                </c:pt>
                <c:pt idx="2920" formatCode="#,##0">
                  <c:v>213</c:v>
                </c:pt>
                <c:pt idx="2921" formatCode="#,##0">
                  <c:v>201</c:v>
                </c:pt>
                <c:pt idx="2922" formatCode="#,##0">
                  <c:v>199</c:v>
                </c:pt>
                <c:pt idx="2923" formatCode="#,##0">
                  <c:v>195</c:v>
                </c:pt>
                <c:pt idx="2924" formatCode="#,##0">
                  <c:v>206</c:v>
                </c:pt>
                <c:pt idx="2925" formatCode="#,##0">
                  <c:v>215</c:v>
                </c:pt>
                <c:pt idx="2926" formatCode="#,##0">
                  <c:v>213</c:v>
                </c:pt>
                <c:pt idx="2927" formatCode="#,##0">
                  <c:v>212</c:v>
                </c:pt>
                <c:pt idx="2928" formatCode="#,##0">
                  <c:v>216</c:v>
                </c:pt>
                <c:pt idx="2929" formatCode="#,##0">
                  <c:v>224</c:v>
                </c:pt>
                <c:pt idx="2930" formatCode="#,##0">
                  <c:v>226</c:v>
                </c:pt>
                <c:pt idx="2931" formatCode="#,##0">
                  <c:v>213</c:v>
                </c:pt>
                <c:pt idx="2932" formatCode="#,##0">
                  <c:v>213</c:v>
                </c:pt>
                <c:pt idx="2933" formatCode="#,##0">
                  <c:v>220</c:v>
                </c:pt>
                <c:pt idx="2934" formatCode="#,##0">
                  <c:v>222</c:v>
                </c:pt>
                <c:pt idx="2935" formatCode="#,##0">
                  <c:v>233</c:v>
                </c:pt>
                <c:pt idx="2936" formatCode="#,##0">
                  <c:v>229</c:v>
                </c:pt>
                <c:pt idx="2937" formatCode="#,##0">
                  <c:v>216</c:v>
                </c:pt>
                <c:pt idx="2938" formatCode="#,##0">
                  <c:v>222</c:v>
                </c:pt>
                <c:pt idx="2939" formatCode="#,##0">
                  <c:v>212</c:v>
                </c:pt>
                <c:pt idx="2940" formatCode="#,##0">
                  <c:v>215</c:v>
                </c:pt>
                <c:pt idx="2941" formatCode="#,##0">
                  <c:v>202</c:v>
                </c:pt>
                <c:pt idx="2942" formatCode="#,##0">
                  <c:v>204</c:v>
                </c:pt>
                <c:pt idx="2943" formatCode="#,##0">
                  <c:v>202</c:v>
                </c:pt>
                <c:pt idx="2944" formatCode="#,##0">
                  <c:v>197</c:v>
                </c:pt>
                <c:pt idx="2945" formatCode="#,##0">
                  <c:v>199</c:v>
                </c:pt>
                <c:pt idx="2946" formatCode="#,##0">
                  <c:v>208</c:v>
                </c:pt>
                <c:pt idx="2947" formatCode="#,##0">
                  <c:v>200</c:v>
                </c:pt>
                <c:pt idx="2948" formatCode="#,##0">
                  <c:v>195</c:v>
                </c:pt>
                <c:pt idx="2949" formatCode="#,##0">
                  <c:v>195</c:v>
                </c:pt>
                <c:pt idx="2950" formatCode="#,##0">
                  <c:v>195</c:v>
                </c:pt>
                <c:pt idx="2951" formatCode="#,##0">
                  <c:v>194</c:v>
                </c:pt>
                <c:pt idx="2952" formatCode="#,##0">
                  <c:v>208</c:v>
                </c:pt>
                <c:pt idx="2953" formatCode="#,##0">
                  <c:v>205</c:v>
                </c:pt>
                <c:pt idx="2954" formatCode="#,##0">
                  <c:v>200</c:v>
                </c:pt>
                <c:pt idx="2955" formatCode="#,##0">
                  <c:v>205</c:v>
                </c:pt>
                <c:pt idx="2956" formatCode="#,##0">
                  <c:v>204</c:v>
                </c:pt>
                <c:pt idx="2957" formatCode="#,##0">
                  <c:v>214</c:v>
                </c:pt>
                <c:pt idx="2958" formatCode="#,##0">
                  <c:v>204</c:v>
                </c:pt>
                <c:pt idx="2959" formatCode="#,##0">
                  <c:v>207</c:v>
                </c:pt>
                <c:pt idx="2960" formatCode="#,##0">
                  <c:v>202</c:v>
                </c:pt>
                <c:pt idx="2961" formatCode="#,##0">
                  <c:v>204</c:v>
                </c:pt>
                <c:pt idx="2962" formatCode="#,##0">
                  <c:v>210</c:v>
                </c:pt>
                <c:pt idx="2963" formatCode="#,##0">
                  <c:v>218</c:v>
                </c:pt>
                <c:pt idx="2964" formatCode="#,##0">
                  <c:v>226</c:v>
                </c:pt>
                <c:pt idx="2965" formatCode="#,##0">
                  <c:v>220</c:v>
                </c:pt>
                <c:pt idx="2966" formatCode="#,##0">
                  <c:v>221</c:v>
                </c:pt>
                <c:pt idx="2967" formatCode="#,##0">
                  <c:v>228</c:v>
                </c:pt>
                <c:pt idx="2968" formatCode="#,##0">
                  <c:v>227</c:v>
                </c:pt>
                <c:pt idx="2969" formatCode="#,##0">
                  <c:v>221</c:v>
                </c:pt>
                <c:pt idx="2970" formatCode="#,##0">
                  <c:v>212</c:v>
                </c:pt>
                <c:pt idx="2971" formatCode="#,##0">
                  <c:v>223</c:v>
                </c:pt>
                <c:pt idx="2972" formatCode="#,##0">
                  <c:v>229</c:v>
                </c:pt>
                <c:pt idx="2973" formatCode="#,##0">
                  <c:v>233</c:v>
                </c:pt>
                <c:pt idx="2974" formatCode="#,##0">
                  <c:v>236</c:v>
                </c:pt>
                <c:pt idx="2975" formatCode="#,##0">
                  <c:v>244</c:v>
                </c:pt>
                <c:pt idx="2976" formatCode="#,##0">
                  <c:v>247</c:v>
                </c:pt>
                <c:pt idx="2977" formatCode="#,##0">
                  <c:v>247</c:v>
                </c:pt>
                <c:pt idx="2978" formatCode="#,##0">
                  <c:v>250</c:v>
                </c:pt>
                <c:pt idx="2979" formatCode="#,##0">
                  <c:v>248</c:v>
                </c:pt>
                <c:pt idx="2980" formatCode="#,##0">
                  <c:v>248</c:v>
                </c:pt>
                <c:pt idx="2981" formatCode="#,##0">
                  <c:v>238</c:v>
                </c:pt>
                <c:pt idx="2982" formatCode="#,##0">
                  <c:v>237</c:v>
                </c:pt>
                <c:pt idx="2983" formatCode="#,##0">
                  <c:v>236</c:v>
                </c:pt>
                <c:pt idx="2984" formatCode="#,##0">
                  <c:v>238</c:v>
                </c:pt>
                <c:pt idx="2985" formatCode="#,##0">
                  <c:v>233</c:v>
                </c:pt>
                <c:pt idx="2986" formatCode="#,##0">
                  <c:v>222</c:v>
                </c:pt>
                <c:pt idx="2987" formatCode="#,##0">
                  <c:v>223</c:v>
                </c:pt>
                <c:pt idx="2988" formatCode="#,##0">
                  <c:v>229</c:v>
                </c:pt>
                <c:pt idx="2989" formatCode="#,##0">
                  <c:v>224</c:v>
                </c:pt>
                <c:pt idx="2990" formatCode="#,##0">
                  <c:v>223</c:v>
                </c:pt>
                <c:pt idx="2991" formatCode="#,##0">
                  <c:v>234</c:v>
                </c:pt>
                <c:pt idx="2992" formatCode="#,##0">
                  <c:v>242</c:v>
                </c:pt>
                <c:pt idx="2993" formatCode="#,##0">
                  <c:v>234</c:v>
                </c:pt>
                <c:pt idx="2994" formatCode="#,##0">
                  <c:v>247</c:v>
                </c:pt>
                <c:pt idx="2995" formatCode="#,##0">
                  <c:v>251</c:v>
                </c:pt>
                <c:pt idx="2996" formatCode="#,##0">
                  <c:v>244</c:v>
                </c:pt>
                <c:pt idx="2997" formatCode="#,##0">
                  <c:v>245</c:v>
                </c:pt>
                <c:pt idx="2998" formatCode="#,##0">
                  <c:v>223</c:v>
                </c:pt>
                <c:pt idx="2999" formatCode="#,##0">
                  <c:v>230</c:v>
                </c:pt>
                <c:pt idx="3000" formatCode="#,##0">
                  <c:v>235</c:v>
                </c:pt>
                <c:pt idx="3001" formatCode="#,##0">
                  <c:v>235</c:v>
                </c:pt>
                <c:pt idx="3002" formatCode="#,##0">
                  <c:v>235</c:v>
                </c:pt>
                <c:pt idx="3003" formatCode="#,##0">
                  <c:v>227</c:v>
                </c:pt>
                <c:pt idx="3004" formatCode="#,##0">
                  <c:v>239</c:v>
                </c:pt>
                <c:pt idx="3005" formatCode="#,##0">
                  <c:v>249</c:v>
                </c:pt>
                <c:pt idx="3006" formatCode="#,##0">
                  <c:v>241</c:v>
                </c:pt>
                <c:pt idx="3007" formatCode="#,##0">
                  <c:v>246</c:v>
                </c:pt>
                <c:pt idx="3008" formatCode="#,##0">
                  <c:v>243</c:v>
                </c:pt>
                <c:pt idx="3009" formatCode="#,##0">
                  <c:v>230</c:v>
                </c:pt>
                <c:pt idx="3010" formatCode="#,##0">
                  <c:v>225</c:v>
                </c:pt>
                <c:pt idx="3011" formatCode="#,##0">
                  <c:v>210</c:v>
                </c:pt>
                <c:pt idx="3012" formatCode="#,##0">
                  <c:v>212</c:v>
                </c:pt>
                <c:pt idx="3013" formatCode="#,##0">
                  <c:v>197</c:v>
                </c:pt>
                <c:pt idx="3014" formatCode="#,##0">
                  <c:v>196</c:v>
                </c:pt>
                <c:pt idx="3015" formatCode="#,##0">
                  <c:v>210</c:v>
                </c:pt>
                <c:pt idx="3016" formatCode="#,##0">
                  <c:v>214</c:v>
                </c:pt>
                <c:pt idx="3017" formatCode="#,##0">
                  <c:v>240</c:v>
                </c:pt>
                <c:pt idx="3018" formatCode="#,##0">
                  <c:v>248</c:v>
                </c:pt>
                <c:pt idx="3019" formatCode="#,##0">
                  <c:v>218</c:v>
                </c:pt>
                <c:pt idx="3020" formatCode="#,##0">
                  <c:v>205</c:v>
                </c:pt>
                <c:pt idx="3021" formatCode="#,##0">
                  <c:v>190</c:v>
                </c:pt>
                <c:pt idx="3022" formatCode="#,##0">
                  <c:v>196</c:v>
                </c:pt>
                <c:pt idx="3023" formatCode="#,##0">
                  <c:v>190</c:v>
                </c:pt>
                <c:pt idx="3024" formatCode="#,##0">
                  <c:v>186</c:v>
                </c:pt>
                <c:pt idx="3025" formatCode="#,##0">
                  <c:v>194</c:v>
                </c:pt>
                <c:pt idx="3026" formatCode="#,##0">
                  <c:v>176</c:v>
                </c:pt>
                <c:pt idx="3027" formatCode="#,##0">
                  <c:v>178</c:v>
                </c:pt>
                <c:pt idx="3028" formatCode="#,##0">
                  <c:v>180</c:v>
                </c:pt>
                <c:pt idx="3029" formatCode="#,##0">
                  <c:v>179</c:v>
                </c:pt>
                <c:pt idx="3030" formatCode="#,##0">
                  <c:v>175</c:v>
                </c:pt>
                <c:pt idx="3031" formatCode="#,##0">
                  <c:v>175</c:v>
                </c:pt>
                <c:pt idx="3032" formatCode="#,##0">
                  <c:v>177</c:v>
                </c:pt>
                <c:pt idx="3033" formatCode="#,##0">
                  <c:v>167</c:v>
                </c:pt>
                <c:pt idx="3034" formatCode="#,##0">
                  <c:v>170</c:v>
                </c:pt>
                <c:pt idx="3035" formatCode="#,##0">
                  <c:v>179</c:v>
                </c:pt>
                <c:pt idx="3036" formatCode="#,##0">
                  <c:v>180</c:v>
                </c:pt>
                <c:pt idx="3037" formatCode="#,##0">
                  <c:v>176</c:v>
                </c:pt>
                <c:pt idx="3038" formatCode="#,##0">
                  <c:v>175</c:v>
                </c:pt>
                <c:pt idx="3039" formatCode="#,##0">
                  <c:v>182</c:v>
                </c:pt>
                <c:pt idx="3040" formatCode="#,##0">
                  <c:v>173</c:v>
                </c:pt>
                <c:pt idx="3041" formatCode="#,##0">
                  <c:v>172</c:v>
                </c:pt>
                <c:pt idx="3042" formatCode="#,##0">
                  <c:v>184</c:v>
                </c:pt>
                <c:pt idx="3043" formatCode="#,##0">
                  <c:v>185</c:v>
                </c:pt>
                <c:pt idx="3044" formatCode="#,##0">
                  <c:v>182</c:v>
                </c:pt>
                <c:pt idx="3045" formatCode="#,##0">
                  <c:v>182</c:v>
                </c:pt>
                <c:pt idx="3046" formatCode="#,##0">
                  <c:v>184</c:v>
                </c:pt>
                <c:pt idx="3047" formatCode="#,##0">
                  <c:v>181</c:v>
                </c:pt>
                <c:pt idx="3048" formatCode="#,##0">
                  <c:v>182</c:v>
                </c:pt>
                <c:pt idx="3049" formatCode="#,##0">
                  <c:v>192</c:v>
                </c:pt>
                <c:pt idx="3050" formatCode="#,##0">
                  <c:v>197</c:v>
                </c:pt>
                <c:pt idx="3051" formatCode="#,##0">
                  <c:v>194</c:v>
                </c:pt>
                <c:pt idx="3052" formatCode="#,##0">
                  <c:v>193</c:v>
                </c:pt>
                <c:pt idx="3053" formatCode="#,##0">
                  <c:v>192</c:v>
                </c:pt>
                <c:pt idx="3054" formatCode="#,##0">
                  <c:v>191</c:v>
                </c:pt>
                <c:pt idx="3055" formatCode="#,##0">
                  <c:v>189</c:v>
                </c:pt>
                <c:pt idx="3056" formatCode="#,##0">
                  <c:v>189</c:v>
                </c:pt>
                <c:pt idx="3057" formatCode="#,##0">
                  <c:v>186</c:v>
                </c:pt>
                <c:pt idx="3058" formatCode="#,##0">
                  <c:v>185</c:v>
                </c:pt>
                <c:pt idx="3059" formatCode="#,##0">
                  <c:v>183</c:v>
                </c:pt>
                <c:pt idx="3060" formatCode="#,##0">
                  <c:v>183</c:v>
                </c:pt>
                <c:pt idx="3061" formatCode="#,##0">
                  <c:v>189</c:v>
                </c:pt>
                <c:pt idx="3062" formatCode="#,##0">
                  <c:v>198</c:v>
                </c:pt>
                <c:pt idx="3063" formatCode="#,##0">
                  <c:v>203</c:v>
                </c:pt>
                <c:pt idx="3064" formatCode="#,##0">
                  <c:v>200</c:v>
                </c:pt>
                <c:pt idx="3065" formatCode="#,##0">
                  <c:v>201</c:v>
                </c:pt>
                <c:pt idx="3066" formatCode="#,##0">
                  <c:v>215</c:v>
                </c:pt>
                <c:pt idx="3067" formatCode="#,##0">
                  <c:v>215</c:v>
                </c:pt>
                <c:pt idx="3068" formatCode="#,##0">
                  <c:v>218</c:v>
                </c:pt>
                <c:pt idx="3069" formatCode="#,##0">
                  <c:v>221</c:v>
                </c:pt>
                <c:pt idx="3070" formatCode="#,##0">
                  <c:v>208</c:v>
                </c:pt>
                <c:pt idx="3071" formatCode="#,##0">
                  <c:v>209</c:v>
                </c:pt>
                <c:pt idx="3072" formatCode="#,##0">
                  <c:v>206</c:v>
                </c:pt>
                <c:pt idx="3073" formatCode="#,##0">
                  <c:v>211</c:v>
                </c:pt>
                <c:pt idx="3074" formatCode="#,##0">
                  <c:v>219</c:v>
                </c:pt>
                <c:pt idx="3075" formatCode="#,##0">
                  <c:v>222</c:v>
                </c:pt>
                <c:pt idx="3076" formatCode="#,##0">
                  <c:v>222</c:v>
                </c:pt>
                <c:pt idx="3077" formatCode="#,##0">
                  <c:v>216</c:v>
                </c:pt>
                <c:pt idx="3078" formatCode="#,##0">
                  <c:v>224</c:v>
                </c:pt>
                <c:pt idx="3079" formatCode="#,##0">
                  <c:v>234</c:v>
                </c:pt>
                <c:pt idx="3080" formatCode="#,##0">
                  <c:v>243</c:v>
                </c:pt>
                <c:pt idx="3081" formatCode="#,##0">
                  <c:v>249</c:v>
                </c:pt>
                <c:pt idx="3082" formatCode="#,##0">
                  <c:v>240</c:v>
                </c:pt>
                <c:pt idx="3083" formatCode="#,##0">
                  <c:v>225</c:v>
                </c:pt>
                <c:pt idx="3084" formatCode="#,##0">
                  <c:v>230</c:v>
                </c:pt>
                <c:pt idx="3085" formatCode="#,##0">
                  <c:v>230</c:v>
                </c:pt>
                <c:pt idx="3086" formatCode="#,##0">
                  <c:v>234</c:v>
                </c:pt>
                <c:pt idx="3087" formatCode="#,##0">
                  <c:v>228</c:v>
                </c:pt>
                <c:pt idx="3088" formatCode="#,##0">
                  <c:v>224</c:v>
                </c:pt>
                <c:pt idx="3089" formatCode="#,##0">
                  <c:v>219</c:v>
                </c:pt>
                <c:pt idx="3090" formatCode="#,##0">
                  <c:v>217</c:v>
                </c:pt>
                <c:pt idx="3091" formatCode="#,##0">
                  <c:v>223</c:v>
                </c:pt>
                <c:pt idx="3092" formatCode="#,##0">
                  <c:v>223</c:v>
                </c:pt>
                <c:pt idx="3093" formatCode="#,##0">
                  <c:v>214</c:v>
                </c:pt>
                <c:pt idx="3094" formatCode="#,##0">
                  <c:v>207</c:v>
                </c:pt>
                <c:pt idx="3095" formatCode="#,##0">
                  <c:v>210</c:v>
                </c:pt>
                <c:pt idx="3096" formatCode="#,##0">
                  <c:v>204</c:v>
                </c:pt>
                <c:pt idx="3097" formatCode="#,##0">
                  <c:v>195</c:v>
                </c:pt>
                <c:pt idx="3098" formatCode="#,##0">
                  <c:v>201</c:v>
                </c:pt>
                <c:pt idx="3099" formatCode="#,##0">
                  <c:v>190</c:v>
                </c:pt>
                <c:pt idx="3100" formatCode="#,##0">
                  <c:v>195</c:v>
                </c:pt>
                <c:pt idx="3101" formatCode="#,##0">
                  <c:v>193</c:v>
                </c:pt>
                <c:pt idx="3102" formatCode="#,##0">
                  <c:v>191</c:v>
                </c:pt>
                <c:pt idx="3103" formatCode="#,##0">
                  <c:v>197</c:v>
                </c:pt>
                <c:pt idx="3104" formatCode="#,##0">
                  <c:v>191</c:v>
                </c:pt>
                <c:pt idx="3105">
                  <c:v>192</c:v>
                </c:pt>
                <c:pt idx="3106">
                  <c:v>197</c:v>
                </c:pt>
                <c:pt idx="3107">
                  <c:v>197</c:v>
                </c:pt>
                <c:pt idx="3108">
                  <c:v>194</c:v>
                </c:pt>
                <c:pt idx="3109">
                  <c:v>201</c:v>
                </c:pt>
                <c:pt idx="3110">
                  <c:v>207</c:v>
                </c:pt>
                <c:pt idx="3111">
                  <c:v>206</c:v>
                </c:pt>
                <c:pt idx="3112">
                  <c:v>204</c:v>
                </c:pt>
                <c:pt idx="3113">
                  <c:v>213</c:v>
                </c:pt>
                <c:pt idx="3114">
                  <c:v>217</c:v>
                </c:pt>
                <c:pt idx="3115">
                  <c:v>201</c:v>
                </c:pt>
                <c:pt idx="3116">
                  <c:v>196</c:v>
                </c:pt>
                <c:pt idx="3117">
                  <c:v>199</c:v>
                </c:pt>
                <c:pt idx="3118">
                  <c:v>201</c:v>
                </c:pt>
                <c:pt idx="3119">
                  <c:v>204</c:v>
                </c:pt>
                <c:pt idx="3120">
                  <c:v>209</c:v>
                </c:pt>
                <c:pt idx="3121">
                  <c:v>213</c:v>
                </c:pt>
                <c:pt idx="3122">
                  <c:v>207</c:v>
                </c:pt>
                <c:pt idx="3123">
                  <c:v>206</c:v>
                </c:pt>
                <c:pt idx="3124">
                  <c:v>212</c:v>
                </c:pt>
                <c:pt idx="3125">
                  <c:v>218</c:v>
                </c:pt>
                <c:pt idx="3126">
                  <c:v>219</c:v>
                </c:pt>
                <c:pt idx="3127">
                  <c:v>231</c:v>
                </c:pt>
                <c:pt idx="3128">
                  <c:v>227</c:v>
                </c:pt>
                <c:pt idx="3129">
                  <c:v>216</c:v>
                </c:pt>
                <c:pt idx="3130">
                  <c:v>216</c:v>
                </c:pt>
                <c:pt idx="3131">
                  <c:v>216</c:v>
                </c:pt>
                <c:pt idx="3132">
                  <c:v>213</c:v>
                </c:pt>
                <c:pt idx="3133">
                  <c:v>217</c:v>
                </c:pt>
                <c:pt idx="3134">
                  <c:v>219</c:v>
                </c:pt>
                <c:pt idx="3135">
                  <c:v>216</c:v>
                </c:pt>
                <c:pt idx="3136">
                  <c:v>220</c:v>
                </c:pt>
                <c:pt idx="3137">
                  <c:v>220</c:v>
                </c:pt>
                <c:pt idx="3138">
                  <c:v>219</c:v>
                </c:pt>
                <c:pt idx="3139">
                  <c:v>216</c:v>
                </c:pt>
                <c:pt idx="3140">
                  <c:v>209</c:v>
                </c:pt>
                <c:pt idx="3141">
                  <c:v>212</c:v>
                </c:pt>
                <c:pt idx="3142">
                  <c:v>217</c:v>
                </c:pt>
                <c:pt idx="3143">
                  <c:v>228</c:v>
                </c:pt>
                <c:pt idx="3144">
                  <c:v>228</c:v>
                </c:pt>
                <c:pt idx="3145">
                  <c:v>225</c:v>
                </c:pt>
                <c:pt idx="3146">
                  <c:v>236</c:v>
                </c:pt>
                <c:pt idx="3147">
                  <c:v>238</c:v>
                </c:pt>
                <c:pt idx="3148">
                  <c:v>240</c:v>
                </c:pt>
                <c:pt idx="3149">
                  <c:v>231</c:v>
                </c:pt>
                <c:pt idx="3150">
                  <c:v>247</c:v>
                </c:pt>
                <c:pt idx="3151">
                  <c:v>239</c:v>
                </c:pt>
                <c:pt idx="3152">
                  <c:v>221</c:v>
                </c:pt>
                <c:pt idx="3153">
                  <c:v>224</c:v>
                </c:pt>
                <c:pt idx="3154">
                  <c:v>222</c:v>
                </c:pt>
                <c:pt idx="3155">
                  <c:v>221</c:v>
                </c:pt>
                <c:pt idx="3156">
                  <c:v>224</c:v>
                </c:pt>
                <c:pt idx="3157">
                  <c:v>218</c:v>
                </c:pt>
                <c:pt idx="3158">
                  <c:v>216</c:v>
                </c:pt>
                <c:pt idx="3159">
                  <c:v>207</c:v>
                </c:pt>
                <c:pt idx="3160">
                  <c:v>206</c:v>
                </c:pt>
                <c:pt idx="3161">
                  <c:v>218</c:v>
                </c:pt>
                <c:pt idx="3162">
                  <c:v>212</c:v>
                </c:pt>
                <c:pt idx="3163">
                  <c:v>213</c:v>
                </c:pt>
                <c:pt idx="3164">
                  <c:v>220</c:v>
                </c:pt>
                <c:pt idx="3165">
                  <c:v>238</c:v>
                </c:pt>
                <c:pt idx="3166">
                  <c:v>233</c:v>
                </c:pt>
                <c:pt idx="3167">
                  <c:v>238</c:v>
                </c:pt>
                <c:pt idx="3168">
                  <c:v>249</c:v>
                </c:pt>
                <c:pt idx="3169">
                  <c:v>251</c:v>
                </c:pt>
                <c:pt idx="3170">
                  <c:v>234</c:v>
                </c:pt>
                <c:pt idx="3171">
                  <c:v>240</c:v>
                </c:pt>
                <c:pt idx="3172">
                  <c:v>240</c:v>
                </c:pt>
                <c:pt idx="3173">
                  <c:v>240</c:v>
                </c:pt>
                <c:pt idx="3174">
                  <c:v>234</c:v>
                </c:pt>
                <c:pt idx="3175">
                  <c:v>228</c:v>
                </c:pt>
                <c:pt idx="3176">
                  <c:v>224</c:v>
                </c:pt>
                <c:pt idx="3177">
                  <c:v>224</c:v>
                </c:pt>
                <c:pt idx="3178">
                  <c:v>222</c:v>
                </c:pt>
                <c:pt idx="3179">
                  <c:v>228</c:v>
                </c:pt>
                <c:pt idx="3180">
                  <c:v>216</c:v>
                </c:pt>
                <c:pt idx="3181">
                  <c:v>226</c:v>
                </c:pt>
                <c:pt idx="3182">
                  <c:v>234</c:v>
                </c:pt>
                <c:pt idx="3183">
                  <c:v>243</c:v>
                </c:pt>
                <c:pt idx="3184">
                  <c:v>249</c:v>
                </c:pt>
                <c:pt idx="3185">
                  <c:v>239</c:v>
                </c:pt>
                <c:pt idx="3186">
                  <c:v>241</c:v>
                </c:pt>
                <c:pt idx="3187">
                  <c:v>260</c:v>
                </c:pt>
                <c:pt idx="3188">
                  <c:v>260</c:v>
                </c:pt>
                <c:pt idx="3189">
                  <c:v>265</c:v>
                </c:pt>
                <c:pt idx="3190">
                  <c:v>276</c:v>
                </c:pt>
                <c:pt idx="3191">
                  <c:v>272</c:v>
                </c:pt>
                <c:pt idx="3192">
                  <c:v>271</c:v>
                </c:pt>
                <c:pt idx="3193">
                  <c:v>267</c:v>
                </c:pt>
                <c:pt idx="3194">
                  <c:v>263</c:v>
                </c:pt>
                <c:pt idx="3195">
                  <c:v>266</c:v>
                </c:pt>
                <c:pt idx="3196">
                  <c:v>262</c:v>
                </c:pt>
                <c:pt idx="3197">
                  <c:v>254</c:v>
                </c:pt>
                <c:pt idx="3198">
                  <c:v>253</c:v>
                </c:pt>
                <c:pt idx="3199">
                  <c:v>266</c:v>
                </c:pt>
                <c:pt idx="3200">
                  <c:v>264</c:v>
                </c:pt>
                <c:pt idx="3201">
                  <c:v>255</c:v>
                </c:pt>
                <c:pt idx="3202">
                  <c:v>261</c:v>
                </c:pt>
                <c:pt idx="3203">
                  <c:v>256</c:v>
                </c:pt>
                <c:pt idx="3204">
                  <c:v>254</c:v>
                </c:pt>
                <c:pt idx="3205">
                  <c:v>246</c:v>
                </c:pt>
                <c:pt idx="3206">
                  <c:v>248</c:v>
                </c:pt>
                <c:pt idx="3207">
                  <c:v>238</c:v>
                </c:pt>
                <c:pt idx="3208">
                  <c:v>228</c:v>
                </c:pt>
                <c:pt idx="3209">
                  <c:v>238</c:v>
                </c:pt>
                <c:pt idx="3210">
                  <c:v>230</c:v>
                </c:pt>
                <c:pt idx="3211">
                  <c:v>238</c:v>
                </c:pt>
                <c:pt idx="3212">
                  <c:v>243</c:v>
                </c:pt>
                <c:pt idx="3213">
                  <c:v>265</c:v>
                </c:pt>
                <c:pt idx="3214">
                  <c:v>254</c:v>
                </c:pt>
                <c:pt idx="3215">
                  <c:v>253</c:v>
                </c:pt>
                <c:pt idx="3216">
                  <c:v>248</c:v>
                </c:pt>
                <c:pt idx="3217">
                  <c:v>244</c:v>
                </c:pt>
                <c:pt idx="3218">
                  <c:v>249</c:v>
                </c:pt>
                <c:pt idx="3219">
                  <c:v>244</c:v>
                </c:pt>
                <c:pt idx="3220">
                  <c:v>263</c:v>
                </c:pt>
                <c:pt idx="3221">
                  <c:v>269</c:v>
                </c:pt>
                <c:pt idx="3222">
                  <c:v>257</c:v>
                </c:pt>
                <c:pt idx="3223">
                  <c:v>250</c:v>
                </c:pt>
                <c:pt idx="3224">
                  <c:v>263</c:v>
                </c:pt>
                <c:pt idx="3225">
                  <c:v>261</c:v>
                </c:pt>
                <c:pt idx="3226">
                  <c:v>278</c:v>
                </c:pt>
                <c:pt idx="3227">
                  <c:v>293</c:v>
                </c:pt>
                <c:pt idx="3228">
                  <c:v>303</c:v>
                </c:pt>
                <c:pt idx="3229">
                  <c:v>290</c:v>
                </c:pt>
                <c:pt idx="3230">
                  <c:v>306</c:v>
                </c:pt>
                <c:pt idx="3231">
                  <c:v>286</c:v>
                </c:pt>
                <c:pt idx="3232">
                  <c:v>286</c:v>
                </c:pt>
                <c:pt idx="3233">
                  <c:v>288</c:v>
                </c:pt>
                <c:pt idx="3234">
                  <c:v>288</c:v>
                </c:pt>
                <c:pt idx="3235">
                  <c:v>277</c:v>
                </c:pt>
                <c:pt idx="3236">
                  <c:v>284</c:v>
                </c:pt>
                <c:pt idx="3237">
                  <c:v>279</c:v>
                </c:pt>
                <c:pt idx="3238">
                  <c:v>290</c:v>
                </c:pt>
                <c:pt idx="3239">
                  <c:v>295</c:v>
                </c:pt>
                <c:pt idx="3240">
                  <c:v>294</c:v>
                </c:pt>
                <c:pt idx="3241">
                  <c:v>309</c:v>
                </c:pt>
                <c:pt idx="3242">
                  <c:v>309</c:v>
                </c:pt>
                <c:pt idx="3243">
                  <c:v>291</c:v>
                </c:pt>
                <c:pt idx="3244">
                  <c:v>285</c:v>
                </c:pt>
                <c:pt idx="3245">
                  <c:v>294</c:v>
                </c:pt>
                <c:pt idx="3246">
                  <c:v>281</c:v>
                </c:pt>
                <c:pt idx="3247">
                  <c:v>274</c:v>
                </c:pt>
                <c:pt idx="3248">
                  <c:v>265</c:v>
                </c:pt>
                <c:pt idx="3249">
                  <c:v>260</c:v>
                </c:pt>
                <c:pt idx="3250">
                  <c:v>260</c:v>
                </c:pt>
                <c:pt idx="3251">
                  <c:v>264</c:v>
                </c:pt>
                <c:pt idx="3252">
                  <c:v>266</c:v>
                </c:pt>
                <c:pt idx="3253">
                  <c:v>269</c:v>
                </c:pt>
                <c:pt idx="3254">
                  <c:v>278</c:v>
                </c:pt>
                <c:pt idx="3255">
                  <c:v>291</c:v>
                </c:pt>
                <c:pt idx="3256">
                  <c:v>280</c:v>
                </c:pt>
                <c:pt idx="3257">
                  <c:v>266</c:v>
                </c:pt>
                <c:pt idx="3258">
                  <c:v>294</c:v>
                </c:pt>
                <c:pt idx="3259">
                  <c:v>282</c:v>
                </c:pt>
                <c:pt idx="3260">
                  <c:v>278</c:v>
                </c:pt>
                <c:pt idx="3261">
                  <c:v>291</c:v>
                </c:pt>
                <c:pt idx="3262">
                  <c:v>300</c:v>
                </c:pt>
                <c:pt idx="3263">
                  <c:v>300</c:v>
                </c:pt>
                <c:pt idx="3264">
                  <c:v>306</c:v>
                </c:pt>
                <c:pt idx="3265">
                  <c:v>310</c:v>
                </c:pt>
                <c:pt idx="3266">
                  <c:v>309</c:v>
                </c:pt>
                <c:pt idx="3267">
                  <c:v>316</c:v>
                </c:pt>
                <c:pt idx="3268">
                  <c:v>330</c:v>
                </c:pt>
                <c:pt idx="3269">
                  <c:v>333</c:v>
                </c:pt>
                <c:pt idx="3270">
                  <c:v>337</c:v>
                </c:pt>
                <c:pt idx="3271">
                  <c:v>326</c:v>
                </c:pt>
                <c:pt idx="3272">
                  <c:v>324</c:v>
                </c:pt>
                <c:pt idx="3273">
                  <c:v>310</c:v>
                </c:pt>
                <c:pt idx="3274">
                  <c:v>305</c:v>
                </c:pt>
                <c:pt idx="3275">
                  <c:v>314</c:v>
                </c:pt>
                <c:pt idx="3276">
                  <c:v>330</c:v>
                </c:pt>
                <c:pt idx="3277">
                  <c:v>331</c:v>
                </c:pt>
                <c:pt idx="3278">
                  <c:v>351</c:v>
                </c:pt>
                <c:pt idx="3279">
                  <c:v>355</c:v>
                </c:pt>
                <c:pt idx="3280">
                  <c:v>359</c:v>
                </c:pt>
                <c:pt idx="3281">
                  <c:v>370</c:v>
                </c:pt>
                <c:pt idx="3282">
                  <c:v>384</c:v>
                </c:pt>
                <c:pt idx="3283">
                  <c:v>376</c:v>
                </c:pt>
                <c:pt idx="3284">
                  <c:v>389</c:v>
                </c:pt>
                <c:pt idx="3285">
                  <c:v>386</c:v>
                </c:pt>
                <c:pt idx="3286">
                  <c:v>391</c:v>
                </c:pt>
                <c:pt idx="3287">
                  <c:v>399</c:v>
                </c:pt>
                <c:pt idx="3288">
                  <c:v>381</c:v>
                </c:pt>
                <c:pt idx="3289">
                  <c:v>388</c:v>
                </c:pt>
                <c:pt idx="3290">
                  <c:v>388</c:v>
                </c:pt>
                <c:pt idx="3291">
                  <c:v>380</c:v>
                </c:pt>
                <c:pt idx="3292">
                  <c:v>368</c:v>
                </c:pt>
                <c:pt idx="3293">
                  <c:v>368</c:v>
                </c:pt>
                <c:pt idx="3294">
                  <c:v>376</c:v>
                </c:pt>
                <c:pt idx="3295">
                  <c:v>383</c:v>
                </c:pt>
                <c:pt idx="3296">
                  <c:v>378</c:v>
                </c:pt>
                <c:pt idx="3297">
                  <c:v>384</c:v>
                </c:pt>
                <c:pt idx="3298">
                  <c:v>412</c:v>
                </c:pt>
                <c:pt idx="3299">
                  <c:v>427</c:v>
                </c:pt>
                <c:pt idx="3300">
                  <c:v>425</c:v>
                </c:pt>
                <c:pt idx="3301">
                  <c:v>427</c:v>
                </c:pt>
                <c:pt idx="3302">
                  <c:v>414</c:v>
                </c:pt>
                <c:pt idx="3303">
                  <c:v>411</c:v>
                </c:pt>
                <c:pt idx="3304">
                  <c:v>417</c:v>
                </c:pt>
                <c:pt idx="3305">
                  <c:v>421</c:v>
                </c:pt>
                <c:pt idx="3306">
                  <c:v>419</c:v>
                </c:pt>
                <c:pt idx="3307">
                  <c:v>426</c:v>
                </c:pt>
                <c:pt idx="3308">
                  <c:v>423</c:v>
                </c:pt>
                <c:pt idx="3309">
                  <c:v>438</c:v>
                </c:pt>
                <c:pt idx="3310">
                  <c:v>428</c:v>
                </c:pt>
                <c:pt idx="3311">
                  <c:v>431</c:v>
                </c:pt>
                <c:pt idx="3312">
                  <c:v>442</c:v>
                </c:pt>
                <c:pt idx="3313">
                  <c:v>446</c:v>
                </c:pt>
                <c:pt idx="3314">
                  <c:v>446</c:v>
                </c:pt>
                <c:pt idx="3315">
                  <c:v>442</c:v>
                </c:pt>
                <c:pt idx="3316">
                  <c:v>453</c:v>
                </c:pt>
                <c:pt idx="3317">
                  <c:v>457</c:v>
                </c:pt>
                <c:pt idx="3318">
                  <c:v>458</c:v>
                </c:pt>
                <c:pt idx="3319">
                  <c:v>434</c:v>
                </c:pt>
                <c:pt idx="3320">
                  <c:v>441</c:v>
                </c:pt>
                <c:pt idx="3321">
                  <c:v>442</c:v>
                </c:pt>
                <c:pt idx="3322">
                  <c:v>421</c:v>
                </c:pt>
                <c:pt idx="3323">
                  <c:v>419</c:v>
                </c:pt>
                <c:pt idx="3324">
                  <c:v>420</c:v>
                </c:pt>
                <c:pt idx="3325">
                  <c:v>431</c:v>
                </c:pt>
                <c:pt idx="3326">
                  <c:v>439</c:v>
                </c:pt>
                <c:pt idx="3327">
                  <c:v>426</c:v>
                </c:pt>
                <c:pt idx="3328">
                  <c:v>417</c:v>
                </c:pt>
                <c:pt idx="3329">
                  <c:v>487</c:v>
                </c:pt>
                <c:pt idx="3330">
                  <c:v>451</c:v>
                </c:pt>
                <c:pt idx="3331">
                  <c:v>424</c:v>
                </c:pt>
                <c:pt idx="3332">
                  <c:v>426</c:v>
                </c:pt>
                <c:pt idx="3333">
                  <c:v>451</c:v>
                </c:pt>
                <c:pt idx="3334">
                  <c:v>439</c:v>
                </c:pt>
                <c:pt idx="3335">
                  <c:v>426</c:v>
                </c:pt>
                <c:pt idx="3336">
                  <c:v>408</c:v>
                </c:pt>
                <c:pt idx="3337">
                  <c:v>413</c:v>
                </c:pt>
                <c:pt idx="3338">
                  <c:v>429</c:v>
                </c:pt>
                <c:pt idx="3339">
                  <c:v>418</c:v>
                </c:pt>
                <c:pt idx="3340">
                  <c:v>413</c:v>
                </c:pt>
                <c:pt idx="3341">
                  <c:v>426</c:v>
                </c:pt>
                <c:pt idx="3342">
                  <c:v>409</c:v>
                </c:pt>
                <c:pt idx="3343">
                  <c:v>412</c:v>
                </c:pt>
                <c:pt idx="3344">
                  <c:v>413</c:v>
                </c:pt>
                <c:pt idx="3345">
                  <c:v>429</c:v>
                </c:pt>
                <c:pt idx="3346">
                  <c:v>423</c:v>
                </c:pt>
                <c:pt idx="3347">
                  <c:v>432</c:v>
                </c:pt>
                <c:pt idx="3348">
                  <c:v>438</c:v>
                </c:pt>
                <c:pt idx="3349">
                  <c:v>448</c:v>
                </c:pt>
                <c:pt idx="3350">
                  <c:v>460</c:v>
                </c:pt>
                <c:pt idx="3351">
                  <c:v>450</c:v>
                </c:pt>
                <c:pt idx="3352">
                  <c:v>450</c:v>
                </c:pt>
                <c:pt idx="3353">
                  <c:v>465</c:v>
                </c:pt>
                <c:pt idx="3354">
                  <c:v>459</c:v>
                </c:pt>
                <c:pt idx="3355">
                  <c:v>446</c:v>
                </c:pt>
                <c:pt idx="3356">
                  <c:v>445</c:v>
                </c:pt>
                <c:pt idx="3357">
                  <c:v>423</c:v>
                </c:pt>
                <c:pt idx="3358">
                  <c:v>426</c:v>
                </c:pt>
                <c:pt idx="3359">
                  <c:v>402</c:v>
                </c:pt>
                <c:pt idx="3360">
                  <c:v>388</c:v>
                </c:pt>
                <c:pt idx="3361">
                  <c:v>393</c:v>
                </c:pt>
                <c:pt idx="3362">
                  <c:v>405</c:v>
                </c:pt>
                <c:pt idx="3363">
                  <c:v>428</c:v>
                </c:pt>
                <c:pt idx="3364">
                  <c:v>430</c:v>
                </c:pt>
                <c:pt idx="3365">
                  <c:v>439</c:v>
                </c:pt>
                <c:pt idx="3366">
                  <c:v>437</c:v>
                </c:pt>
                <c:pt idx="3367">
                  <c:v>436</c:v>
                </c:pt>
                <c:pt idx="3368">
                  <c:v>437</c:v>
                </c:pt>
                <c:pt idx="3369">
                  <c:v>445</c:v>
                </c:pt>
                <c:pt idx="3370">
                  <c:v>448</c:v>
                </c:pt>
                <c:pt idx="3371">
                  <c:v>453</c:v>
                </c:pt>
                <c:pt idx="3372">
                  <c:v>463</c:v>
                </c:pt>
                <c:pt idx="3373">
                  <c:v>503</c:v>
                </c:pt>
                <c:pt idx="3374">
                  <c:v>506</c:v>
                </c:pt>
                <c:pt idx="3375">
                  <c:v>495</c:v>
                </c:pt>
                <c:pt idx="3376">
                  <c:v>489</c:v>
                </c:pt>
                <c:pt idx="3377">
                  <c:v>489</c:v>
                </c:pt>
                <c:pt idx="3378">
                  <c:v>498</c:v>
                </c:pt>
                <c:pt idx="3379">
                  <c:v>499</c:v>
                </c:pt>
                <c:pt idx="3380">
                  <c:v>523</c:v>
                </c:pt>
                <c:pt idx="3381">
                  <c:v>530</c:v>
                </c:pt>
                <c:pt idx="3382">
                  <c:v>524</c:v>
                </c:pt>
                <c:pt idx="3383">
                  <c:v>526</c:v>
                </c:pt>
                <c:pt idx="3384">
                  <c:v>530</c:v>
                </c:pt>
                <c:pt idx="3385">
                  <c:v>489</c:v>
                </c:pt>
                <c:pt idx="3386">
                  <c:v>488</c:v>
                </c:pt>
                <c:pt idx="3387">
                  <c:v>483</c:v>
                </c:pt>
                <c:pt idx="3388">
                  <c:v>499</c:v>
                </c:pt>
                <c:pt idx="3389">
                  <c:v>539</c:v>
                </c:pt>
                <c:pt idx="3390">
                  <c:v>534</c:v>
                </c:pt>
                <c:pt idx="3391">
                  <c:v>495</c:v>
                </c:pt>
                <c:pt idx="3392">
                  <c:v>465</c:v>
                </c:pt>
                <c:pt idx="3393">
                  <c:v>451</c:v>
                </c:pt>
                <c:pt idx="3394">
                  <c:v>460</c:v>
                </c:pt>
                <c:pt idx="3395">
                  <c:v>460</c:v>
                </c:pt>
                <c:pt idx="3396">
                  <c:v>461</c:v>
                </c:pt>
                <c:pt idx="3397">
                  <c:v>438</c:v>
                </c:pt>
                <c:pt idx="3398">
                  <c:v>434</c:v>
                </c:pt>
                <c:pt idx="3399">
                  <c:v>440</c:v>
                </c:pt>
                <c:pt idx="3400">
                  <c:v>451</c:v>
                </c:pt>
                <c:pt idx="3401">
                  <c:v>443</c:v>
                </c:pt>
                <c:pt idx="3402">
                  <c:v>418</c:v>
                </c:pt>
                <c:pt idx="3403">
                  <c:v>439</c:v>
                </c:pt>
                <c:pt idx="3404">
                  <c:v>449</c:v>
                </c:pt>
                <c:pt idx="3405">
                  <c:v>488</c:v>
                </c:pt>
                <c:pt idx="3406">
                  <c:v>515</c:v>
                </c:pt>
                <c:pt idx="3407">
                  <c:v>560</c:v>
                </c:pt>
                <c:pt idx="3408">
                  <c:v>613</c:v>
                </c:pt>
                <c:pt idx="3409">
                  <c:v>668</c:v>
                </c:pt>
                <c:pt idx="3410">
                  <c:v>688</c:v>
                </c:pt>
                <c:pt idx="3411">
                  <c:v>671</c:v>
                </c:pt>
                <c:pt idx="3412">
                  <c:v>530</c:v>
                </c:pt>
                <c:pt idx="3413">
                  <c:v>489</c:v>
                </c:pt>
                <c:pt idx="3414">
                  <c:v>482</c:v>
                </c:pt>
                <c:pt idx="3415">
                  <c:v>493</c:v>
                </c:pt>
                <c:pt idx="3416">
                  <c:v>467</c:v>
                </c:pt>
                <c:pt idx="3417">
                  <c:v>437</c:v>
                </c:pt>
                <c:pt idx="3418">
                  <c:v>520</c:v>
                </c:pt>
                <c:pt idx="3419">
                  <c:v>440</c:v>
                </c:pt>
                <c:pt idx="3420">
                  <c:v>438</c:v>
                </c:pt>
                <c:pt idx="3421">
                  <c:v>404</c:v>
                </c:pt>
                <c:pt idx="3422">
                  <c:v>409</c:v>
                </c:pt>
                <c:pt idx="3423">
                  <c:v>349</c:v>
                </c:pt>
                <c:pt idx="3424">
                  <c:v>356</c:v>
                </c:pt>
                <c:pt idx="3425">
                  <c:v>337</c:v>
                </c:pt>
                <c:pt idx="3426">
                  <c:v>331</c:v>
                </c:pt>
                <c:pt idx="3427">
                  <c:v>337</c:v>
                </c:pt>
                <c:pt idx="3428">
                  <c:v>296</c:v>
                </c:pt>
                <c:pt idx="3429">
                  <c:v>285</c:v>
                </c:pt>
                <c:pt idx="3430">
                  <c:v>296</c:v>
                </c:pt>
                <c:pt idx="3431">
                  <c:v>289</c:v>
                </c:pt>
                <c:pt idx="3432">
                  <c:v>278</c:v>
                </c:pt>
                <c:pt idx="3433">
                  <c:v>285</c:v>
                </c:pt>
                <c:pt idx="3434">
                  <c:v>339</c:v>
                </c:pt>
                <c:pt idx="3435">
                  <c:v>373</c:v>
                </c:pt>
                <c:pt idx="3436">
                  <c:v>350</c:v>
                </c:pt>
                <c:pt idx="3437">
                  <c:v>310</c:v>
                </c:pt>
                <c:pt idx="3438">
                  <c:v>268</c:v>
                </c:pt>
                <c:pt idx="3439">
                  <c:v>272</c:v>
                </c:pt>
                <c:pt idx="3440">
                  <c:v>268</c:v>
                </c:pt>
                <c:pt idx="3441">
                  <c:v>268</c:v>
                </c:pt>
                <c:pt idx="3442">
                  <c:v>254</c:v>
                </c:pt>
                <c:pt idx="3443">
                  <c:v>262</c:v>
                </c:pt>
                <c:pt idx="3444">
                  <c:v>259</c:v>
                </c:pt>
                <c:pt idx="3445">
                  <c:v>252</c:v>
                </c:pt>
                <c:pt idx="3446">
                  <c:v>246</c:v>
                </c:pt>
                <c:pt idx="3447">
                  <c:v>240</c:v>
                </c:pt>
                <c:pt idx="3448">
                  <c:v>240</c:v>
                </c:pt>
                <c:pt idx="3449">
                  <c:v>244</c:v>
                </c:pt>
                <c:pt idx="3450">
                  <c:v>248</c:v>
                </c:pt>
                <c:pt idx="3451">
                  <c:v>247</c:v>
                </c:pt>
                <c:pt idx="3452">
                  <c:v>247</c:v>
                </c:pt>
                <c:pt idx="3453">
                  <c:v>240</c:v>
                </c:pt>
                <c:pt idx="3454">
                  <c:v>241</c:v>
                </c:pt>
                <c:pt idx="3455">
                  <c:v>245</c:v>
                </c:pt>
                <c:pt idx="3456">
                  <c:v>241</c:v>
                </c:pt>
                <c:pt idx="3457">
                  <c:v>244</c:v>
                </c:pt>
                <c:pt idx="3458">
                  <c:v>239</c:v>
                </c:pt>
                <c:pt idx="3459">
                  <c:v>235</c:v>
                </c:pt>
                <c:pt idx="3460">
                  <c:v>231</c:v>
                </c:pt>
                <c:pt idx="3461">
                  <c:v>231</c:v>
                </c:pt>
                <c:pt idx="3462">
                  <c:v>225</c:v>
                </c:pt>
                <c:pt idx="3463">
                  <c:v>230</c:v>
                </c:pt>
                <c:pt idx="3464">
                  <c:v>229</c:v>
                </c:pt>
                <c:pt idx="3465">
                  <c:v>220</c:v>
                </c:pt>
                <c:pt idx="3466">
                  <c:v>224</c:v>
                </c:pt>
                <c:pt idx="3467">
                  <c:v>227</c:v>
                </c:pt>
                <c:pt idx="3468">
                  <c:v>228</c:v>
                </c:pt>
                <c:pt idx="3469">
                  <c:v>226</c:v>
                </c:pt>
                <c:pt idx="3470">
                  <c:v>221</c:v>
                </c:pt>
                <c:pt idx="3471">
                  <c:v>220</c:v>
                </c:pt>
                <c:pt idx="3472">
                  <c:v>222</c:v>
                </c:pt>
                <c:pt idx="3473">
                  <c:v>217</c:v>
                </c:pt>
                <c:pt idx="3474">
                  <c:v>225</c:v>
                </c:pt>
                <c:pt idx="3475">
                  <c:v>217</c:v>
                </c:pt>
                <c:pt idx="3476">
                  <c:v>223</c:v>
                </c:pt>
                <c:pt idx="3477">
                  <c:v>226</c:v>
                </c:pt>
                <c:pt idx="3478">
                  <c:v>226</c:v>
                </c:pt>
                <c:pt idx="3479">
                  <c:v>228</c:v>
                </c:pt>
                <c:pt idx="3480">
                  <c:v>239</c:v>
                </c:pt>
                <c:pt idx="3481">
                  <c:v>248</c:v>
                </c:pt>
                <c:pt idx="3482">
                  <c:v>249</c:v>
                </c:pt>
                <c:pt idx="3483">
                  <c:v>241</c:v>
                </c:pt>
                <c:pt idx="3484">
                  <c:v>249</c:v>
                </c:pt>
                <c:pt idx="3485">
                  <c:v>247</c:v>
                </c:pt>
                <c:pt idx="3486">
                  <c:v>244</c:v>
                </c:pt>
                <c:pt idx="3487">
                  <c:v>238</c:v>
                </c:pt>
                <c:pt idx="3488">
                  <c:v>235</c:v>
                </c:pt>
                <c:pt idx="3489">
                  <c:v>235</c:v>
                </c:pt>
                <c:pt idx="3490">
                  <c:v>235</c:v>
                </c:pt>
                <c:pt idx="3491">
                  <c:v>232</c:v>
                </c:pt>
                <c:pt idx="3492">
                  <c:v>228</c:v>
                </c:pt>
                <c:pt idx="3493">
                  <c:v>229</c:v>
                </c:pt>
                <c:pt idx="3494">
                  <c:v>221</c:v>
                </c:pt>
                <c:pt idx="3495">
                  <c:v>209</c:v>
                </c:pt>
                <c:pt idx="3496">
                  <c:v>206</c:v>
                </c:pt>
                <c:pt idx="3497">
                  <c:v>199</c:v>
                </c:pt>
                <c:pt idx="3498">
                  <c:v>197</c:v>
                </c:pt>
                <c:pt idx="3499">
                  <c:v>190</c:v>
                </c:pt>
                <c:pt idx="3500">
                  <c:v>194</c:v>
                </c:pt>
                <c:pt idx="3501">
                  <c:v>187</c:v>
                </c:pt>
                <c:pt idx="3502">
                  <c:v>188</c:v>
                </c:pt>
                <c:pt idx="3503">
                  <c:v>183</c:v>
                </c:pt>
                <c:pt idx="3504">
                  <c:v>186</c:v>
                </c:pt>
                <c:pt idx="3505">
                  <c:v>192</c:v>
                </c:pt>
                <c:pt idx="3506">
                  <c:v>184</c:v>
                </c:pt>
                <c:pt idx="3507">
                  <c:v>195</c:v>
                </c:pt>
                <c:pt idx="3508">
                  <c:v>190</c:v>
                </c:pt>
                <c:pt idx="3509">
                  <c:v>179</c:v>
                </c:pt>
                <c:pt idx="3510">
                  <c:v>180</c:v>
                </c:pt>
                <c:pt idx="3511">
                  <c:v>184</c:v>
                </c:pt>
                <c:pt idx="3512">
                  <c:v>179</c:v>
                </c:pt>
                <c:pt idx="3513">
                  <c:v>181</c:v>
                </c:pt>
                <c:pt idx="3514">
                  <c:v>191</c:v>
                </c:pt>
                <c:pt idx="3515">
                  <c:v>207</c:v>
                </c:pt>
                <c:pt idx="3516">
                  <c:v>208</c:v>
                </c:pt>
                <c:pt idx="3517">
                  <c:v>210</c:v>
                </c:pt>
                <c:pt idx="3518">
                  <c:v>210</c:v>
                </c:pt>
                <c:pt idx="3519">
                  <c:v>202</c:v>
                </c:pt>
                <c:pt idx="3520">
                  <c:v>208</c:v>
                </c:pt>
                <c:pt idx="3521">
                  <c:v>210</c:v>
                </c:pt>
                <c:pt idx="3522">
                  <c:v>206</c:v>
                </c:pt>
                <c:pt idx="3523">
                  <c:v>205</c:v>
                </c:pt>
                <c:pt idx="3524">
                  <c:v>210</c:v>
                </c:pt>
                <c:pt idx="3525">
                  <c:v>205</c:v>
                </c:pt>
                <c:pt idx="3526">
                  <c:v>205</c:v>
                </c:pt>
                <c:pt idx="3527">
                  <c:v>216</c:v>
                </c:pt>
                <c:pt idx="3528">
                  <c:v>216</c:v>
                </c:pt>
                <c:pt idx="3529">
                  <c:v>211</c:v>
                </c:pt>
                <c:pt idx="3530">
                  <c:v>204</c:v>
                </c:pt>
                <c:pt idx="3531">
                  <c:v>198</c:v>
                </c:pt>
                <c:pt idx="3532">
                  <c:v>201</c:v>
                </c:pt>
                <c:pt idx="3533">
                  <c:v>201</c:v>
                </c:pt>
                <c:pt idx="3534">
                  <c:v>207</c:v>
                </c:pt>
                <c:pt idx="3535">
                  <c:v>218</c:v>
                </c:pt>
                <c:pt idx="3536">
                  <c:v>225</c:v>
                </c:pt>
                <c:pt idx="3537">
                  <c:v>228</c:v>
                </c:pt>
                <c:pt idx="3538">
                  <c:v>225</c:v>
                </c:pt>
                <c:pt idx="3539">
                  <c:v>228</c:v>
                </c:pt>
                <c:pt idx="3540">
                  <c:v>233</c:v>
                </c:pt>
                <c:pt idx="3541">
                  <c:v>234</c:v>
                </c:pt>
                <c:pt idx="3542">
                  <c:v>235</c:v>
                </c:pt>
                <c:pt idx="3543">
                  <c:v>229</c:v>
                </c:pt>
                <c:pt idx="3544">
                  <c:v>230</c:v>
                </c:pt>
                <c:pt idx="3545">
                  <c:v>228</c:v>
                </c:pt>
                <c:pt idx="3546">
                  <c:v>245</c:v>
                </c:pt>
                <c:pt idx="3547">
                  <c:v>252</c:v>
                </c:pt>
                <c:pt idx="3548">
                  <c:v>256</c:v>
                </c:pt>
                <c:pt idx="3549">
                  <c:v>256</c:v>
                </c:pt>
                <c:pt idx="3550">
                  <c:v>264</c:v>
                </c:pt>
                <c:pt idx="3551">
                  <c:v>256</c:v>
                </c:pt>
                <c:pt idx="3552">
                  <c:v>258</c:v>
                </c:pt>
                <c:pt idx="3553">
                  <c:v>265</c:v>
                </c:pt>
                <c:pt idx="3554">
                  <c:v>263</c:v>
                </c:pt>
                <c:pt idx="3555">
                  <c:v>268</c:v>
                </c:pt>
                <c:pt idx="3556">
                  <c:v>273</c:v>
                </c:pt>
                <c:pt idx="3557">
                  <c:v>284</c:v>
                </c:pt>
                <c:pt idx="3558">
                  <c:v>278</c:v>
                </c:pt>
                <c:pt idx="3559">
                  <c:v>273</c:v>
                </c:pt>
                <c:pt idx="3560">
                  <c:v>277</c:v>
                </c:pt>
                <c:pt idx="3561">
                  <c:v>275</c:v>
                </c:pt>
                <c:pt idx="3562">
                  <c:v>273</c:v>
                </c:pt>
                <c:pt idx="3563">
                  <c:v>291</c:v>
                </c:pt>
                <c:pt idx="3564">
                  <c:v>290</c:v>
                </c:pt>
                <c:pt idx="3565">
                  <c:v>285</c:v>
                </c:pt>
                <c:pt idx="3566">
                  <c:v>305</c:v>
                </c:pt>
                <c:pt idx="3567">
                  <c:v>289</c:v>
                </c:pt>
                <c:pt idx="3568">
                  <c:v>277</c:v>
                </c:pt>
                <c:pt idx="3569">
                  <c:v>272</c:v>
                </c:pt>
                <c:pt idx="3570">
                  <c:v>265</c:v>
                </c:pt>
                <c:pt idx="3571">
                  <c:v>284</c:v>
                </c:pt>
                <c:pt idx="3572">
                  <c:v>273</c:v>
                </c:pt>
                <c:pt idx="3573">
                  <c:v>257</c:v>
                </c:pt>
                <c:pt idx="3574">
                  <c:v>252</c:v>
                </c:pt>
                <c:pt idx="3575">
                  <c:v>258</c:v>
                </c:pt>
                <c:pt idx="3576">
                  <c:v>267</c:v>
                </c:pt>
                <c:pt idx="3577">
                  <c:v>265</c:v>
                </c:pt>
                <c:pt idx="3578">
                  <c:v>255</c:v>
                </c:pt>
                <c:pt idx="3579">
                  <c:v>240</c:v>
                </c:pt>
                <c:pt idx="3580">
                  <c:v>238</c:v>
                </c:pt>
                <c:pt idx="3581">
                  <c:v>239</c:v>
                </c:pt>
                <c:pt idx="3582">
                  <c:v>248</c:v>
                </c:pt>
                <c:pt idx="3583">
                  <c:v>255</c:v>
                </c:pt>
                <c:pt idx="3584">
                  <c:v>252</c:v>
                </c:pt>
                <c:pt idx="3585">
                  <c:v>261</c:v>
                </c:pt>
                <c:pt idx="3586">
                  <c:v>261</c:v>
                </c:pt>
                <c:pt idx="3587">
                  <c:v>261</c:v>
                </c:pt>
                <c:pt idx="3588">
                  <c:v>252</c:v>
                </c:pt>
                <c:pt idx="3589">
                  <c:v>258</c:v>
                </c:pt>
                <c:pt idx="3590">
                  <c:v>263</c:v>
                </c:pt>
                <c:pt idx="3591">
                  <c:v>273</c:v>
                </c:pt>
                <c:pt idx="3592">
                  <c:v>273</c:v>
                </c:pt>
                <c:pt idx="3593">
                  <c:v>257</c:v>
                </c:pt>
                <c:pt idx="3594">
                  <c:v>265</c:v>
                </c:pt>
                <c:pt idx="3595">
                  <c:v>265</c:v>
                </c:pt>
                <c:pt idx="3596">
                  <c:v>253</c:v>
                </c:pt>
                <c:pt idx="3597">
                  <c:v>259</c:v>
                </c:pt>
                <c:pt idx="3598">
                  <c:v>255</c:v>
                </c:pt>
                <c:pt idx="3599">
                  <c:v>244</c:v>
                </c:pt>
                <c:pt idx="3600">
                  <c:v>253</c:v>
                </c:pt>
                <c:pt idx="3601">
                  <c:v>259</c:v>
                </c:pt>
                <c:pt idx="3602">
                  <c:v>258</c:v>
                </c:pt>
                <c:pt idx="3603">
                  <c:v>252</c:v>
                </c:pt>
                <c:pt idx="3604">
                  <c:v>275</c:v>
                </c:pt>
                <c:pt idx="3605">
                  <c:v>269</c:v>
                </c:pt>
                <c:pt idx="3606">
                  <c:v>252</c:v>
                </c:pt>
                <c:pt idx="3607">
                  <c:v>252</c:v>
                </c:pt>
                <c:pt idx="3608">
                  <c:v>248</c:v>
                </c:pt>
                <c:pt idx="3609">
                  <c:v>236</c:v>
                </c:pt>
                <c:pt idx="3610">
                  <c:v>238</c:v>
                </c:pt>
                <c:pt idx="3611">
                  <c:v>231</c:v>
                </c:pt>
                <c:pt idx="3612">
                  <c:v>231</c:v>
                </c:pt>
                <c:pt idx="3613">
                  <c:v>226</c:v>
                </c:pt>
                <c:pt idx="3614">
                  <c:v>238</c:v>
                </c:pt>
                <c:pt idx="3615">
                  <c:v>225</c:v>
                </c:pt>
                <c:pt idx="3616">
                  <c:v>229</c:v>
                </c:pt>
                <c:pt idx="3617">
                  <c:v>231</c:v>
                </c:pt>
                <c:pt idx="3618">
                  <c:v>226</c:v>
                </c:pt>
                <c:pt idx="3619">
                  <c:v>227</c:v>
                </c:pt>
                <c:pt idx="3620">
                  <c:v>221</c:v>
                </c:pt>
                <c:pt idx="3621">
                  <c:v>213</c:v>
                </c:pt>
                <c:pt idx="3622">
                  <c:v>205</c:v>
                </c:pt>
                <c:pt idx="3623">
                  <c:v>203</c:v>
                </c:pt>
                <c:pt idx="3624">
                  <c:v>207</c:v>
                </c:pt>
                <c:pt idx="3625">
                  <c:v>214</c:v>
                </c:pt>
                <c:pt idx="3626">
                  <c:v>228</c:v>
                </c:pt>
                <c:pt idx="3627">
                  <c:v>223</c:v>
                </c:pt>
                <c:pt idx="3628">
                  <c:v>217</c:v>
                </c:pt>
                <c:pt idx="3629">
                  <c:v>212</c:v>
                </c:pt>
                <c:pt idx="3630">
                  <c:v>202</c:v>
                </c:pt>
                <c:pt idx="3631">
                  <c:v>205</c:v>
                </c:pt>
                <c:pt idx="3632">
                  <c:v>214</c:v>
                </c:pt>
                <c:pt idx="3633">
                  <c:v>216</c:v>
                </c:pt>
                <c:pt idx="3634">
                  <c:v>205</c:v>
                </c:pt>
                <c:pt idx="3635">
                  <c:v>211</c:v>
                </c:pt>
                <c:pt idx="3636">
                  <c:v>218</c:v>
                </c:pt>
                <c:pt idx="3637">
                  <c:v>227</c:v>
                </c:pt>
                <c:pt idx="3638">
                  <c:v>231</c:v>
                </c:pt>
                <c:pt idx="3639">
                  <c:v>230</c:v>
                </c:pt>
                <c:pt idx="3640">
                  <c:v>213</c:v>
                </c:pt>
                <c:pt idx="3641">
                  <c:v>233</c:v>
                </c:pt>
                <c:pt idx="3642">
                  <c:v>229</c:v>
                </c:pt>
                <c:pt idx="3643">
                  <c:v>246</c:v>
                </c:pt>
                <c:pt idx="3644">
                  <c:v>254</c:v>
                </c:pt>
                <c:pt idx="3645">
                  <c:v>233</c:v>
                </c:pt>
                <c:pt idx="3646">
                  <c:v>234</c:v>
                </c:pt>
                <c:pt idx="3647">
                  <c:v>234</c:v>
                </c:pt>
                <c:pt idx="3648">
                  <c:v>221</c:v>
                </c:pt>
                <c:pt idx="3649">
                  <c:v>220</c:v>
                </c:pt>
                <c:pt idx="3650">
                  <c:v>210</c:v>
                </c:pt>
                <c:pt idx="3651">
                  <c:v>202</c:v>
                </c:pt>
                <c:pt idx="3652">
                  <c:v>197</c:v>
                </c:pt>
                <c:pt idx="3653">
                  <c:v>202</c:v>
                </c:pt>
                <c:pt idx="3654">
                  <c:v>202</c:v>
                </c:pt>
                <c:pt idx="3655">
                  <c:v>202</c:v>
                </c:pt>
                <c:pt idx="3656">
                  <c:v>200</c:v>
                </c:pt>
                <c:pt idx="3657">
                  <c:v>191</c:v>
                </c:pt>
                <c:pt idx="3658">
                  <c:v>184</c:v>
                </c:pt>
                <c:pt idx="3659">
                  <c:v>186</c:v>
                </c:pt>
                <c:pt idx="3660">
                  <c:v>187</c:v>
                </c:pt>
                <c:pt idx="3661">
                  <c:v>179</c:v>
                </c:pt>
                <c:pt idx="3662">
                  <c:v>167</c:v>
                </c:pt>
                <c:pt idx="3663">
                  <c:v>175</c:v>
                </c:pt>
                <c:pt idx="3664">
                  <c:v>176</c:v>
                </c:pt>
                <c:pt idx="3665">
                  <c:v>177</c:v>
                </c:pt>
                <c:pt idx="3666">
                  <c:v>180</c:v>
                </c:pt>
                <c:pt idx="3667">
                  <c:v>183</c:v>
                </c:pt>
                <c:pt idx="3668">
                  <c:v>177</c:v>
                </c:pt>
                <c:pt idx="3669">
                  <c:v>179</c:v>
                </c:pt>
                <c:pt idx="3670">
                  <c:v>177</c:v>
                </c:pt>
                <c:pt idx="3671">
                  <c:v>167</c:v>
                </c:pt>
                <c:pt idx="3672">
                  <c:v>170</c:v>
                </c:pt>
                <c:pt idx="3673">
                  <c:v>161</c:v>
                </c:pt>
                <c:pt idx="3674">
                  <c:v>160</c:v>
                </c:pt>
                <c:pt idx="3675">
                  <c:v>158</c:v>
                </c:pt>
                <c:pt idx="3676">
                  <c:v>161</c:v>
                </c:pt>
                <c:pt idx="3677">
                  <c:v>162</c:v>
                </c:pt>
                <c:pt idx="3678">
                  <c:v>161</c:v>
                </c:pt>
                <c:pt idx="3679">
                  <c:v>165</c:v>
                </c:pt>
                <c:pt idx="3680">
                  <c:v>165</c:v>
                </c:pt>
                <c:pt idx="3681">
                  <c:v>171</c:v>
                </c:pt>
                <c:pt idx="3682">
                  <c:v>170</c:v>
                </c:pt>
                <c:pt idx="3683">
                  <c:v>173</c:v>
                </c:pt>
                <c:pt idx="3684">
                  <c:v>173</c:v>
                </c:pt>
                <c:pt idx="3685">
                  <c:v>173</c:v>
                </c:pt>
                <c:pt idx="3686">
                  <c:v>176</c:v>
                </c:pt>
                <c:pt idx="3687">
                  <c:v>172</c:v>
                </c:pt>
                <c:pt idx="3688">
                  <c:v>173</c:v>
                </c:pt>
                <c:pt idx="3689">
                  <c:v>174</c:v>
                </c:pt>
                <c:pt idx="3690">
                  <c:v>172</c:v>
                </c:pt>
                <c:pt idx="3691">
                  <c:v>172</c:v>
                </c:pt>
                <c:pt idx="3692">
                  <c:v>177</c:v>
                </c:pt>
                <c:pt idx="3693">
                  <c:v>188</c:v>
                </c:pt>
                <c:pt idx="3694">
                  <c:v>199</c:v>
                </c:pt>
                <c:pt idx="3695">
                  <c:v>198</c:v>
                </c:pt>
                <c:pt idx="3696">
                  <c:v>199</c:v>
                </c:pt>
                <c:pt idx="3697">
                  <c:v>207</c:v>
                </c:pt>
                <c:pt idx="3698">
                  <c:v>210</c:v>
                </c:pt>
                <c:pt idx="3699">
                  <c:v>219</c:v>
                </c:pt>
                <c:pt idx="3700">
                  <c:v>212</c:v>
                </c:pt>
                <c:pt idx="3701">
                  <c:v>204</c:v>
                </c:pt>
                <c:pt idx="3702">
                  <c:v>206</c:v>
                </c:pt>
                <c:pt idx="3703">
                  <c:v>196</c:v>
                </c:pt>
                <c:pt idx="3704">
                  <c:v>195</c:v>
                </c:pt>
                <c:pt idx="3705">
                  <c:v>195</c:v>
                </c:pt>
                <c:pt idx="3706">
                  <c:v>206</c:v>
                </c:pt>
                <c:pt idx="3707">
                  <c:v>200</c:v>
                </c:pt>
                <c:pt idx="3708">
                  <c:v>207</c:v>
                </c:pt>
                <c:pt idx="3709">
                  <c:v>200</c:v>
                </c:pt>
                <c:pt idx="3710">
                  <c:v>200</c:v>
                </c:pt>
                <c:pt idx="3711">
                  <c:v>207</c:v>
                </c:pt>
                <c:pt idx="3712">
                  <c:v>210</c:v>
                </c:pt>
                <c:pt idx="3713">
                  <c:v>217</c:v>
                </c:pt>
                <c:pt idx="3714">
                  <c:v>216</c:v>
                </c:pt>
                <c:pt idx="3715">
                  <c:v>208</c:v>
                </c:pt>
                <c:pt idx="3716">
                  <c:v>229</c:v>
                </c:pt>
                <c:pt idx="3717">
                  <c:v>200</c:v>
                </c:pt>
                <c:pt idx="3718">
                  <c:v>197</c:v>
                </c:pt>
                <c:pt idx="3719">
                  <c:v>189</c:v>
                </c:pt>
                <c:pt idx="3720">
                  <c:v>190</c:v>
                </c:pt>
                <c:pt idx="3721">
                  <c:v>184</c:v>
                </c:pt>
                <c:pt idx="3722">
                  <c:v>175</c:v>
                </c:pt>
                <c:pt idx="3723">
                  <c:v>194</c:v>
                </c:pt>
                <c:pt idx="3724">
                  <c:v>200</c:v>
                </c:pt>
                <c:pt idx="3725">
                  <c:v>201</c:v>
                </c:pt>
                <c:pt idx="3726">
                  <c:v>201</c:v>
                </c:pt>
                <c:pt idx="3727">
                  <c:v>206</c:v>
                </c:pt>
                <c:pt idx="3728">
                  <c:v>208</c:v>
                </c:pt>
                <c:pt idx="3729">
                  <c:v>207</c:v>
                </c:pt>
                <c:pt idx="3730">
                  <c:v>212</c:v>
                </c:pt>
                <c:pt idx="3731">
                  <c:v>222</c:v>
                </c:pt>
                <c:pt idx="3732">
                  <c:v>183</c:v>
                </c:pt>
                <c:pt idx="3733">
                  <c:v>176</c:v>
                </c:pt>
                <c:pt idx="3734">
                  <c:v>169</c:v>
                </c:pt>
                <c:pt idx="3735">
                  <c:v>167</c:v>
                </c:pt>
                <c:pt idx="3736">
                  <c:v>160</c:v>
                </c:pt>
                <c:pt idx="3737">
                  <c:v>162</c:v>
                </c:pt>
                <c:pt idx="3738">
                  <c:v>155</c:v>
                </c:pt>
                <c:pt idx="3739">
                  <c:v>158</c:v>
                </c:pt>
                <c:pt idx="3740">
                  <c:v>154</c:v>
                </c:pt>
                <c:pt idx="3741">
                  <c:v>151</c:v>
                </c:pt>
                <c:pt idx="3742">
                  <c:v>154</c:v>
                </c:pt>
                <c:pt idx="3743">
                  <c:v>158</c:v>
                </c:pt>
                <c:pt idx="3744">
                  <c:v>148</c:v>
                </c:pt>
                <c:pt idx="3745">
                  <c:v>147</c:v>
                </c:pt>
                <c:pt idx="3746">
                  <c:v>153</c:v>
                </c:pt>
                <c:pt idx="3747">
                  <c:v>157</c:v>
                </c:pt>
                <c:pt idx="3748">
                  <c:v>157</c:v>
                </c:pt>
                <c:pt idx="3749">
                  <c:v>157</c:v>
                </c:pt>
                <c:pt idx="3750">
                  <c:v>160</c:v>
                </c:pt>
                <c:pt idx="3751">
                  <c:v>151</c:v>
                </c:pt>
                <c:pt idx="3752">
                  <c:v>158</c:v>
                </c:pt>
                <c:pt idx="3753">
                  <c:v>157</c:v>
                </c:pt>
                <c:pt idx="3754">
                  <c:v>154</c:v>
                </c:pt>
                <c:pt idx="3755">
                  <c:v>147</c:v>
                </c:pt>
                <c:pt idx="3756">
                  <c:v>145</c:v>
                </c:pt>
                <c:pt idx="3757">
                  <c:v>142</c:v>
                </c:pt>
                <c:pt idx="3758">
                  <c:v>143</c:v>
                </c:pt>
                <c:pt idx="3759">
                  <c:v>138</c:v>
                </c:pt>
                <c:pt idx="3760">
                  <c:v>141</c:v>
                </c:pt>
                <c:pt idx="3761">
                  <c:v>148</c:v>
                </c:pt>
                <c:pt idx="3762">
                  <c:v>151</c:v>
                </c:pt>
                <c:pt idx="3763">
                  <c:v>143</c:v>
                </c:pt>
                <c:pt idx="3764">
                  <c:v>146</c:v>
                </c:pt>
                <c:pt idx="3765">
                  <c:v>146</c:v>
                </c:pt>
                <c:pt idx="3766">
                  <c:v>146</c:v>
                </c:pt>
                <c:pt idx="3767">
                  <c:v>146</c:v>
                </c:pt>
                <c:pt idx="3768">
                  <c:v>144</c:v>
                </c:pt>
                <c:pt idx="3769">
                  <c:v>144</c:v>
                </c:pt>
                <c:pt idx="3770">
                  <c:v>139</c:v>
                </c:pt>
                <c:pt idx="3771">
                  <c:v>145</c:v>
                </c:pt>
                <c:pt idx="3772">
                  <c:v>146</c:v>
                </c:pt>
                <c:pt idx="3773">
                  <c:v>142</c:v>
                </c:pt>
                <c:pt idx="3774">
                  <c:v>140</c:v>
                </c:pt>
                <c:pt idx="3775">
                  <c:v>140</c:v>
                </c:pt>
                <c:pt idx="3776">
                  <c:v>143</c:v>
                </c:pt>
                <c:pt idx="3777">
                  <c:v>139</c:v>
                </c:pt>
                <c:pt idx="3778">
                  <c:v>139</c:v>
                </c:pt>
                <c:pt idx="3779">
                  <c:v>143</c:v>
                </c:pt>
                <c:pt idx="3780">
                  <c:v>141</c:v>
                </c:pt>
                <c:pt idx="3781">
                  <c:v>145</c:v>
                </c:pt>
                <c:pt idx="3782">
                  <c:v>148</c:v>
                </c:pt>
                <c:pt idx="3783">
                  <c:v>150</c:v>
                </c:pt>
                <c:pt idx="3784">
                  <c:v>152</c:v>
                </c:pt>
                <c:pt idx="3785">
                  <c:v>152</c:v>
                </c:pt>
                <c:pt idx="3786">
                  <c:v>154</c:v>
                </c:pt>
                <c:pt idx="3787">
                  <c:v>152</c:v>
                </c:pt>
                <c:pt idx="3788">
                  <c:v>155</c:v>
                </c:pt>
                <c:pt idx="3789">
                  <c:v>156</c:v>
                </c:pt>
                <c:pt idx="3790">
                  <c:v>157</c:v>
                </c:pt>
                <c:pt idx="3791">
                  <c:v>152</c:v>
                </c:pt>
                <c:pt idx="3792">
                  <c:v>153</c:v>
                </c:pt>
                <c:pt idx="3793">
                  <c:v>152</c:v>
                </c:pt>
                <c:pt idx="3794">
                  <c:v>156</c:v>
                </c:pt>
                <c:pt idx="3795">
                  <c:v>148</c:v>
                </c:pt>
                <c:pt idx="3796">
                  <c:v>148</c:v>
                </c:pt>
                <c:pt idx="3797">
                  <c:v>148</c:v>
                </c:pt>
                <c:pt idx="3798">
                  <c:v>149</c:v>
                </c:pt>
                <c:pt idx="3799">
                  <c:v>148</c:v>
                </c:pt>
                <c:pt idx="3800">
                  <c:v>146</c:v>
                </c:pt>
                <c:pt idx="3801">
                  <c:v>148</c:v>
                </c:pt>
                <c:pt idx="3802">
                  <c:v>153</c:v>
                </c:pt>
                <c:pt idx="3803">
                  <c:v>155</c:v>
                </c:pt>
                <c:pt idx="3804">
                  <c:v>154</c:v>
                </c:pt>
                <c:pt idx="3805">
                  <c:v>154</c:v>
                </c:pt>
                <c:pt idx="3806">
                  <c:v>157</c:v>
                </c:pt>
                <c:pt idx="3807">
                  <c:v>156</c:v>
                </c:pt>
                <c:pt idx="3808">
                  <c:v>158</c:v>
                </c:pt>
                <c:pt idx="3809">
                  <c:v>156</c:v>
                </c:pt>
                <c:pt idx="3810">
                  <c:v>164</c:v>
                </c:pt>
                <c:pt idx="3811">
                  <c:v>165</c:v>
                </c:pt>
                <c:pt idx="3812">
                  <c:v>164</c:v>
                </c:pt>
                <c:pt idx="3813">
                  <c:v>167</c:v>
                </c:pt>
                <c:pt idx="3814">
                  <c:v>167</c:v>
                </c:pt>
                <c:pt idx="3815">
                  <c:v>170</c:v>
                </c:pt>
                <c:pt idx="3816">
                  <c:v>172</c:v>
                </c:pt>
                <c:pt idx="3817">
                  <c:v>173</c:v>
                </c:pt>
                <c:pt idx="3818">
                  <c:v>174</c:v>
                </c:pt>
                <c:pt idx="3819">
                  <c:v>175</c:v>
                </c:pt>
                <c:pt idx="3820">
                  <c:v>175</c:v>
                </c:pt>
                <c:pt idx="3821">
                  <c:v>181</c:v>
                </c:pt>
                <c:pt idx="3822">
                  <c:v>186</c:v>
                </c:pt>
                <c:pt idx="3823">
                  <c:v>186</c:v>
                </c:pt>
                <c:pt idx="3824">
                  <c:v>191</c:v>
                </c:pt>
                <c:pt idx="3825">
                  <c:v>193</c:v>
                </c:pt>
                <c:pt idx="3826">
                  <c:v>194</c:v>
                </c:pt>
                <c:pt idx="3827">
                  <c:v>198</c:v>
                </c:pt>
                <c:pt idx="3828">
                  <c:v>191</c:v>
                </c:pt>
                <c:pt idx="3829">
                  <c:v>190</c:v>
                </c:pt>
                <c:pt idx="3830">
                  <c:v>197</c:v>
                </c:pt>
                <c:pt idx="3831">
                  <c:v>199</c:v>
                </c:pt>
                <c:pt idx="3832">
                  <c:v>197</c:v>
                </c:pt>
                <c:pt idx="3833">
                  <c:v>201</c:v>
                </c:pt>
                <c:pt idx="3834">
                  <c:v>201</c:v>
                </c:pt>
                <c:pt idx="3835">
                  <c:v>195</c:v>
                </c:pt>
                <c:pt idx="3836">
                  <c:v>195</c:v>
                </c:pt>
                <c:pt idx="3837">
                  <c:v>204</c:v>
                </c:pt>
                <c:pt idx="3838">
                  <c:v>182</c:v>
                </c:pt>
                <c:pt idx="3839">
                  <c:v>179</c:v>
                </c:pt>
                <c:pt idx="3840">
                  <c:v>176</c:v>
                </c:pt>
                <c:pt idx="3841">
                  <c:v>179</c:v>
                </c:pt>
                <c:pt idx="3842">
                  <c:v>181</c:v>
                </c:pt>
                <c:pt idx="3843">
                  <c:v>182</c:v>
                </c:pt>
                <c:pt idx="3844">
                  <c:v>182</c:v>
                </c:pt>
                <c:pt idx="3845">
                  <c:v>180</c:v>
                </c:pt>
                <c:pt idx="3846">
                  <c:v>181</c:v>
                </c:pt>
                <c:pt idx="3847">
                  <c:v>177</c:v>
                </c:pt>
                <c:pt idx="3848">
                  <c:v>182</c:v>
                </c:pt>
                <c:pt idx="3849">
                  <c:v>184</c:v>
                </c:pt>
                <c:pt idx="3850">
                  <c:v>186</c:v>
                </c:pt>
                <c:pt idx="3851">
                  <c:v>186</c:v>
                </c:pt>
                <c:pt idx="3852">
                  <c:v>181</c:v>
                </c:pt>
                <c:pt idx="3853">
                  <c:v>182</c:v>
                </c:pt>
                <c:pt idx="3854">
                  <c:v>182</c:v>
                </c:pt>
                <c:pt idx="3855">
                  <c:v>182</c:v>
                </c:pt>
                <c:pt idx="3856">
                  <c:v>190</c:v>
                </c:pt>
                <c:pt idx="3857">
                  <c:v>190</c:v>
                </c:pt>
                <c:pt idx="3858">
                  <c:v>190</c:v>
                </c:pt>
                <c:pt idx="3859">
                  <c:v>186</c:v>
                </c:pt>
                <c:pt idx="3860">
                  <c:v>184</c:v>
                </c:pt>
                <c:pt idx="3861">
                  <c:v>185</c:v>
                </c:pt>
                <c:pt idx="3862">
                  <c:v>185</c:v>
                </c:pt>
                <c:pt idx="3863">
                  <c:v>188</c:v>
                </c:pt>
                <c:pt idx="3864">
                  <c:v>187</c:v>
                </c:pt>
                <c:pt idx="3865">
                  <c:v>190</c:v>
                </c:pt>
                <c:pt idx="3866">
                  <c:v>186</c:v>
                </c:pt>
                <c:pt idx="3867">
                  <c:v>192</c:v>
                </c:pt>
                <c:pt idx="3868">
                  <c:v>193</c:v>
                </c:pt>
                <c:pt idx="3869">
                  <c:v>193</c:v>
                </c:pt>
                <c:pt idx="3870">
                  <c:v>196</c:v>
                </c:pt>
                <c:pt idx="3871">
                  <c:v>199</c:v>
                </c:pt>
                <c:pt idx="3872">
                  <c:v>200</c:v>
                </c:pt>
                <c:pt idx="3873">
                  <c:v>197</c:v>
                </c:pt>
                <c:pt idx="3874">
                  <c:v>198</c:v>
                </c:pt>
                <c:pt idx="3875">
                  <c:v>199</c:v>
                </c:pt>
                <c:pt idx="3876">
                  <c:v>194</c:v>
                </c:pt>
                <c:pt idx="3877">
                  <c:v>194</c:v>
                </c:pt>
                <c:pt idx="3878">
                  <c:v>192</c:v>
                </c:pt>
                <c:pt idx="3879">
                  <c:v>192</c:v>
                </c:pt>
                <c:pt idx="3880">
                  <c:v>196</c:v>
                </c:pt>
                <c:pt idx="3881">
                  <c:v>200</c:v>
                </c:pt>
                <c:pt idx="3882">
                  <c:v>198</c:v>
                </c:pt>
                <c:pt idx="3883">
                  <c:v>201</c:v>
                </c:pt>
                <c:pt idx="3884">
                  <c:v>201</c:v>
                </c:pt>
                <c:pt idx="3885">
                  <c:v>200</c:v>
                </c:pt>
                <c:pt idx="3886">
                  <c:v>203</c:v>
                </c:pt>
                <c:pt idx="3887">
                  <c:v>202</c:v>
                </c:pt>
                <c:pt idx="3888">
                  <c:v>203</c:v>
                </c:pt>
                <c:pt idx="3889">
                  <c:v>206</c:v>
                </c:pt>
                <c:pt idx="3890">
                  <c:v>213</c:v>
                </c:pt>
                <c:pt idx="3891">
                  <c:v>210</c:v>
                </c:pt>
                <c:pt idx="3892">
                  <c:v>210</c:v>
                </c:pt>
                <c:pt idx="3893">
                  <c:v>216</c:v>
                </c:pt>
                <c:pt idx="3894">
                  <c:v>216</c:v>
                </c:pt>
                <c:pt idx="3895">
                  <c:v>218</c:v>
                </c:pt>
                <c:pt idx="3896">
                  <c:v>224</c:v>
                </c:pt>
                <c:pt idx="3897">
                  <c:v>229</c:v>
                </c:pt>
                <c:pt idx="3898">
                  <c:v>223</c:v>
                </c:pt>
                <c:pt idx="3899">
                  <c:v>222</c:v>
                </c:pt>
                <c:pt idx="3900">
                  <c:v>230</c:v>
                </c:pt>
                <c:pt idx="3901">
                  <c:v>229</c:v>
                </c:pt>
                <c:pt idx="3902">
                  <c:v>223</c:v>
                </c:pt>
                <c:pt idx="3903">
                  <c:v>221</c:v>
                </c:pt>
                <c:pt idx="3904">
                  <c:v>221</c:v>
                </c:pt>
                <c:pt idx="3905">
                  <c:v>220</c:v>
                </c:pt>
                <c:pt idx="3906">
                  <c:v>219</c:v>
                </c:pt>
                <c:pt idx="3907">
                  <c:v>219</c:v>
                </c:pt>
                <c:pt idx="3908">
                  <c:v>214</c:v>
                </c:pt>
                <c:pt idx="3909">
                  <c:v>216</c:v>
                </c:pt>
                <c:pt idx="3910">
                  <c:v>218</c:v>
                </c:pt>
                <c:pt idx="3911">
                  <c:v>220</c:v>
                </c:pt>
                <c:pt idx="3912">
                  <c:v>221</c:v>
                </c:pt>
                <c:pt idx="3913">
                  <c:v>219</c:v>
                </c:pt>
                <c:pt idx="3914">
                  <c:v>217</c:v>
                </c:pt>
                <c:pt idx="3915">
                  <c:v>216</c:v>
                </c:pt>
                <c:pt idx="3916">
                  <c:v>212</c:v>
                </c:pt>
                <c:pt idx="3917">
                  <c:v>213</c:v>
                </c:pt>
                <c:pt idx="3918">
                  <c:v>221</c:v>
                </c:pt>
                <c:pt idx="3919">
                  <c:v>224</c:v>
                </c:pt>
                <c:pt idx="3920">
                  <c:v>223</c:v>
                </c:pt>
                <c:pt idx="3921">
                  <c:v>218</c:v>
                </c:pt>
                <c:pt idx="3922">
                  <c:v>215</c:v>
                </c:pt>
                <c:pt idx="3923">
                  <c:v>213</c:v>
                </c:pt>
                <c:pt idx="3924">
                  <c:v>212</c:v>
                </c:pt>
                <c:pt idx="3925">
                  <c:v>212</c:v>
                </c:pt>
                <c:pt idx="3926">
                  <c:v>211</c:v>
                </c:pt>
                <c:pt idx="3927">
                  <c:v>212</c:v>
                </c:pt>
                <c:pt idx="3928">
                  <c:v>210</c:v>
                </c:pt>
                <c:pt idx="3929">
                  <c:v>211</c:v>
                </c:pt>
                <c:pt idx="3930">
                  <c:v>213</c:v>
                </c:pt>
                <c:pt idx="3931">
                  <c:v>210</c:v>
                </c:pt>
                <c:pt idx="3932">
                  <c:v>210</c:v>
                </c:pt>
                <c:pt idx="3933">
                  <c:v>212</c:v>
                </c:pt>
                <c:pt idx="3934">
                  <c:v>216</c:v>
                </c:pt>
                <c:pt idx="3935">
                  <c:v>217</c:v>
                </c:pt>
                <c:pt idx="3936">
                  <c:v>223</c:v>
                </c:pt>
                <c:pt idx="3937">
                  <c:v>223</c:v>
                </c:pt>
                <c:pt idx="3938">
                  <c:v>228</c:v>
                </c:pt>
                <c:pt idx="3939">
                  <c:v>234</c:v>
                </c:pt>
                <c:pt idx="3940">
                  <c:v>236</c:v>
                </c:pt>
                <c:pt idx="3941">
                  <c:v>231</c:v>
                </c:pt>
                <c:pt idx="3942">
                  <c:v>233</c:v>
                </c:pt>
                <c:pt idx="3943">
                  <c:v>233</c:v>
                </c:pt>
                <c:pt idx="3944">
                  <c:v>240</c:v>
                </c:pt>
                <c:pt idx="3945">
                  <c:v>244</c:v>
                </c:pt>
                <c:pt idx="3946">
                  <c:v>250</c:v>
                </c:pt>
                <c:pt idx="3947">
                  <c:v>252</c:v>
                </c:pt>
                <c:pt idx="3948">
                  <c:v>244</c:v>
                </c:pt>
                <c:pt idx="3949">
                  <c:v>230</c:v>
                </c:pt>
                <c:pt idx="3950">
                  <c:v>226</c:v>
                </c:pt>
                <c:pt idx="3951">
                  <c:v>218</c:v>
                </c:pt>
                <c:pt idx="3952">
                  <c:v>220</c:v>
                </c:pt>
                <c:pt idx="3953">
                  <c:v>223</c:v>
                </c:pt>
                <c:pt idx="3954">
                  <c:v>225</c:v>
                </c:pt>
                <c:pt idx="3955">
                  <c:v>225</c:v>
                </c:pt>
                <c:pt idx="3956">
                  <c:v>224</c:v>
                </c:pt>
                <c:pt idx="3957">
                  <c:v>223</c:v>
                </c:pt>
                <c:pt idx="3958">
                  <c:v>221</c:v>
                </c:pt>
                <c:pt idx="3959">
                  <c:v>218</c:v>
                </c:pt>
                <c:pt idx="3960">
                  <c:v>214</c:v>
                </c:pt>
                <c:pt idx="3961">
                  <c:v>223</c:v>
                </c:pt>
                <c:pt idx="3962">
                  <c:v>223</c:v>
                </c:pt>
                <c:pt idx="3963">
                  <c:v>223</c:v>
                </c:pt>
                <c:pt idx="3964">
                  <c:v>225</c:v>
                </c:pt>
                <c:pt idx="3965">
                  <c:v>229</c:v>
                </c:pt>
                <c:pt idx="3966">
                  <c:v>227</c:v>
                </c:pt>
                <c:pt idx="3967">
                  <c:v>230</c:v>
                </c:pt>
                <c:pt idx="3968">
                  <c:v>226</c:v>
                </c:pt>
                <c:pt idx="3969">
                  <c:v>223</c:v>
                </c:pt>
                <c:pt idx="3970">
                  <c:v>219</c:v>
                </c:pt>
                <c:pt idx="3971">
                  <c:v>217</c:v>
                </c:pt>
                <c:pt idx="3972">
                  <c:v>216</c:v>
                </c:pt>
                <c:pt idx="3973">
                  <c:v>210</c:v>
                </c:pt>
                <c:pt idx="3974">
                  <c:v>210</c:v>
                </c:pt>
                <c:pt idx="3975">
                  <c:v>210</c:v>
                </c:pt>
                <c:pt idx="3976">
                  <c:v>206</c:v>
                </c:pt>
                <c:pt idx="3977">
                  <c:v>209</c:v>
                </c:pt>
                <c:pt idx="3978">
                  <c:v>210</c:v>
                </c:pt>
                <c:pt idx="3979">
                  <c:v>208</c:v>
                </c:pt>
                <c:pt idx="3980">
                  <c:v>216</c:v>
                </c:pt>
                <c:pt idx="3981">
                  <c:v>218</c:v>
                </c:pt>
                <c:pt idx="3982">
                  <c:v>220</c:v>
                </c:pt>
                <c:pt idx="3983">
                  <c:v>221</c:v>
                </c:pt>
                <c:pt idx="3984">
                  <c:v>221</c:v>
                </c:pt>
                <c:pt idx="3985">
                  <c:v>224</c:v>
                </c:pt>
                <c:pt idx="3986">
                  <c:v>223</c:v>
                </c:pt>
                <c:pt idx="3987">
                  <c:v>222</c:v>
                </c:pt>
                <c:pt idx="3988">
                  <c:v>222</c:v>
                </c:pt>
                <c:pt idx="3989">
                  <c:v>227</c:v>
                </c:pt>
                <c:pt idx="3990">
                  <c:v>229</c:v>
                </c:pt>
                <c:pt idx="3991">
                  <c:v>231</c:v>
                </c:pt>
                <c:pt idx="3992">
                  <c:v>236</c:v>
                </c:pt>
                <c:pt idx="3993">
                  <c:v>237</c:v>
                </c:pt>
                <c:pt idx="3994">
                  <c:v>236</c:v>
                </c:pt>
                <c:pt idx="3995">
                  <c:v>242</c:v>
                </c:pt>
                <c:pt idx="3996">
                  <c:v>251</c:v>
                </c:pt>
                <c:pt idx="3997">
                  <c:v>255</c:v>
                </c:pt>
                <c:pt idx="3998">
                  <c:v>254</c:v>
                </c:pt>
                <c:pt idx="3999">
                  <c:v>248</c:v>
                </c:pt>
                <c:pt idx="4000">
                  <c:v>245</c:v>
                </c:pt>
                <c:pt idx="4001">
                  <c:v>243</c:v>
                </c:pt>
                <c:pt idx="4002">
                  <c:v>245</c:v>
                </c:pt>
                <c:pt idx="4003">
                  <c:v>243</c:v>
                </c:pt>
                <c:pt idx="4004">
                  <c:v>248</c:v>
                </c:pt>
                <c:pt idx="4005">
                  <c:v>247</c:v>
                </c:pt>
                <c:pt idx="4006">
                  <c:v>247</c:v>
                </c:pt>
                <c:pt idx="4007">
                  <c:v>254</c:v>
                </c:pt>
                <c:pt idx="4008">
                  <c:v>254</c:v>
                </c:pt>
                <c:pt idx="4009">
                  <c:v>260</c:v>
                </c:pt>
                <c:pt idx="4010">
                  <c:v>269</c:v>
                </c:pt>
                <c:pt idx="4011">
                  <c:v>261</c:v>
                </c:pt>
                <c:pt idx="4012">
                  <c:v>258</c:v>
                </c:pt>
                <c:pt idx="4013">
                  <c:v>258</c:v>
                </c:pt>
                <c:pt idx="4014">
                  <c:v>257</c:v>
                </c:pt>
                <c:pt idx="4015">
                  <c:v>254</c:v>
                </c:pt>
                <c:pt idx="4016">
                  <c:v>257</c:v>
                </c:pt>
                <c:pt idx="4017">
                  <c:v>255</c:v>
                </c:pt>
                <c:pt idx="4018">
                  <c:v>253</c:v>
                </c:pt>
                <c:pt idx="4019">
                  <c:v>265</c:v>
                </c:pt>
                <c:pt idx="4020">
                  <c:v>276</c:v>
                </c:pt>
                <c:pt idx="4021">
                  <c:v>267</c:v>
                </c:pt>
                <c:pt idx="4022">
                  <c:v>263</c:v>
                </c:pt>
                <c:pt idx="4023">
                  <c:v>270</c:v>
                </c:pt>
                <c:pt idx="4024">
                  <c:v>262</c:v>
                </c:pt>
                <c:pt idx="4025">
                  <c:v>269</c:v>
                </c:pt>
                <c:pt idx="4026">
                  <c:v>264</c:v>
                </c:pt>
                <c:pt idx="4027">
                  <c:v>275</c:v>
                </c:pt>
                <c:pt idx="4028">
                  <c:v>266</c:v>
                </c:pt>
                <c:pt idx="4029">
                  <c:v>273</c:v>
                </c:pt>
                <c:pt idx="4030">
                  <c:v>278</c:v>
                </c:pt>
                <c:pt idx="4031">
                  <c:v>269</c:v>
                </c:pt>
                <c:pt idx="4032">
                  <c:v>269</c:v>
                </c:pt>
                <c:pt idx="4033">
                  <c:v>270</c:v>
                </c:pt>
                <c:pt idx="4034">
                  <c:v>289</c:v>
                </c:pt>
                <c:pt idx="4035">
                  <c:v>276</c:v>
                </c:pt>
                <c:pt idx="4036">
                  <c:v>279</c:v>
                </c:pt>
                <c:pt idx="4037">
                  <c:v>265</c:v>
                </c:pt>
                <c:pt idx="4038">
                  <c:v>260</c:v>
                </c:pt>
                <c:pt idx="4039">
                  <c:v>255</c:v>
                </c:pt>
                <c:pt idx="4040">
                  <c:v>242</c:v>
                </c:pt>
                <c:pt idx="4041">
                  <c:v>251</c:v>
                </c:pt>
                <c:pt idx="4042">
                  <c:v>234</c:v>
                </c:pt>
                <c:pt idx="4043">
                  <c:v>222</c:v>
                </c:pt>
                <c:pt idx="4044">
                  <c:v>218</c:v>
                </c:pt>
                <c:pt idx="4045">
                  <c:v>219</c:v>
                </c:pt>
                <c:pt idx="4046">
                  <c:v>217</c:v>
                </c:pt>
                <c:pt idx="4047">
                  <c:v>216</c:v>
                </c:pt>
                <c:pt idx="4048">
                  <c:v>215</c:v>
                </c:pt>
                <c:pt idx="4049">
                  <c:v>215</c:v>
                </c:pt>
                <c:pt idx="4050">
                  <c:v>214</c:v>
                </c:pt>
                <c:pt idx="4051">
                  <c:v>214</c:v>
                </c:pt>
                <c:pt idx="4052">
                  <c:v>218</c:v>
                </c:pt>
                <c:pt idx="4053">
                  <c:v>222</c:v>
                </c:pt>
                <c:pt idx="4054">
                  <c:v>226</c:v>
                </c:pt>
                <c:pt idx="4055">
                  <c:v>228</c:v>
                </c:pt>
                <c:pt idx="4056">
                  <c:v>231</c:v>
                </c:pt>
                <c:pt idx="4057">
                  <c:v>228</c:v>
                </c:pt>
                <c:pt idx="4058">
                  <c:v>228</c:v>
                </c:pt>
                <c:pt idx="4059">
                  <c:v>226</c:v>
                </c:pt>
                <c:pt idx="4060">
                  <c:v>234</c:v>
                </c:pt>
                <c:pt idx="4061">
                  <c:v>241</c:v>
                </c:pt>
                <c:pt idx="4062">
                  <c:v>238</c:v>
                </c:pt>
                <c:pt idx="4063">
                  <c:v>241</c:v>
                </c:pt>
                <c:pt idx="4064">
                  <c:v>247</c:v>
                </c:pt>
                <c:pt idx="4065">
                  <c:v>245</c:v>
                </c:pt>
                <c:pt idx="4066">
                  <c:v>244</c:v>
                </c:pt>
                <c:pt idx="4067">
                  <c:v>239</c:v>
                </c:pt>
                <c:pt idx="4068">
                  <c:v>239</c:v>
                </c:pt>
                <c:pt idx="4069">
                  <c:v>235</c:v>
                </c:pt>
                <c:pt idx="4070">
                  <c:v>236</c:v>
                </c:pt>
                <c:pt idx="4071">
                  <c:v>235</c:v>
                </c:pt>
                <c:pt idx="4072">
                  <c:v>234</c:v>
                </c:pt>
                <c:pt idx="4073">
                  <c:v>235</c:v>
                </c:pt>
                <c:pt idx="4074">
                  <c:v>237</c:v>
                </c:pt>
                <c:pt idx="4075">
                  <c:v>236</c:v>
                </c:pt>
                <c:pt idx="4076">
                  <c:v>234</c:v>
                </c:pt>
                <c:pt idx="4077">
                  <c:v>230</c:v>
                </c:pt>
                <c:pt idx="4078">
                  <c:v>229</c:v>
                </c:pt>
                <c:pt idx="4079">
                  <c:v>231</c:v>
                </c:pt>
                <c:pt idx="4080">
                  <c:v>228</c:v>
                </c:pt>
                <c:pt idx="4081">
                  <c:v>225</c:v>
                </c:pt>
                <c:pt idx="4082">
                  <c:v>224</c:v>
                </c:pt>
                <c:pt idx="4083">
                  <c:v>225</c:v>
                </c:pt>
                <c:pt idx="4084">
                  <c:v>232</c:v>
                </c:pt>
                <c:pt idx="4085">
                  <c:v>229</c:v>
                </c:pt>
                <c:pt idx="4086">
                  <c:v>230</c:v>
                </c:pt>
                <c:pt idx="4087">
                  <c:v>236</c:v>
                </c:pt>
                <c:pt idx="4088">
                  <c:v>237</c:v>
                </c:pt>
                <c:pt idx="4089">
                  <c:v>235</c:v>
                </c:pt>
                <c:pt idx="4090">
                  <c:v>223</c:v>
                </c:pt>
                <c:pt idx="4091">
                  <c:v>218</c:v>
                </c:pt>
                <c:pt idx="4092">
                  <c:v>217</c:v>
                </c:pt>
                <c:pt idx="4093">
                  <c:v>216</c:v>
                </c:pt>
                <c:pt idx="4094">
                  <c:v>221</c:v>
                </c:pt>
                <c:pt idx="4095">
                  <c:v>215</c:v>
                </c:pt>
                <c:pt idx="4096">
                  <c:v>222</c:v>
                </c:pt>
                <c:pt idx="4097">
                  <c:v>224</c:v>
                </c:pt>
                <c:pt idx="4098">
                  <c:v>232</c:v>
                </c:pt>
                <c:pt idx="4099">
                  <c:v>230</c:v>
                </c:pt>
                <c:pt idx="4100">
                  <c:v>229</c:v>
                </c:pt>
                <c:pt idx="4101">
                  <c:v>229</c:v>
                </c:pt>
                <c:pt idx="4102">
                  <c:v>229</c:v>
                </c:pt>
                <c:pt idx="4103">
                  <c:v>231</c:v>
                </c:pt>
                <c:pt idx="4104">
                  <c:v>228</c:v>
                </c:pt>
                <c:pt idx="4105">
                  <c:v>231</c:v>
                </c:pt>
                <c:pt idx="4106">
                  <c:v>230</c:v>
                </c:pt>
                <c:pt idx="4107">
                  <c:v>256</c:v>
                </c:pt>
                <c:pt idx="4108">
                  <c:v>258</c:v>
                </c:pt>
                <c:pt idx="4109">
                  <c:v>261</c:v>
                </c:pt>
                <c:pt idx="4110">
                  <c:v>259</c:v>
                </c:pt>
                <c:pt idx="4111">
                  <c:v>262</c:v>
                </c:pt>
                <c:pt idx="4112">
                  <c:v>264</c:v>
                </c:pt>
                <c:pt idx="4113">
                  <c:v>262</c:v>
                </c:pt>
                <c:pt idx="4114">
                  <c:v>266</c:v>
                </c:pt>
                <c:pt idx="4115">
                  <c:v>261</c:v>
                </c:pt>
                <c:pt idx="4116">
                  <c:v>260</c:v>
                </c:pt>
                <c:pt idx="4117">
                  <c:v>265</c:v>
                </c:pt>
                <c:pt idx="4118">
                  <c:v>270</c:v>
                </c:pt>
                <c:pt idx="4119">
                  <c:v>273</c:v>
                </c:pt>
                <c:pt idx="4120">
                  <c:v>278</c:v>
                </c:pt>
                <c:pt idx="4121">
                  <c:v>279</c:v>
                </c:pt>
                <c:pt idx="4122">
                  <c:v>282</c:v>
                </c:pt>
                <c:pt idx="4123">
                  <c:v>291</c:v>
                </c:pt>
                <c:pt idx="4124">
                  <c:v>292</c:v>
                </c:pt>
                <c:pt idx="4125">
                  <c:v>289</c:v>
                </c:pt>
                <c:pt idx="4126">
                  <c:v>289</c:v>
                </c:pt>
                <c:pt idx="4127">
                  <c:v>289</c:v>
                </c:pt>
                <c:pt idx="4128">
                  <c:v>279</c:v>
                </c:pt>
                <c:pt idx="4129">
                  <c:v>285</c:v>
                </c:pt>
                <c:pt idx="4130">
                  <c:v>283</c:v>
                </c:pt>
                <c:pt idx="4131">
                  <c:v>285</c:v>
                </c:pt>
                <c:pt idx="4132">
                  <c:v>296</c:v>
                </c:pt>
                <c:pt idx="4133">
                  <c:v>294</c:v>
                </c:pt>
                <c:pt idx="4134">
                  <c:v>302</c:v>
                </c:pt>
                <c:pt idx="4135">
                  <c:v>311</c:v>
                </c:pt>
                <c:pt idx="4136">
                  <c:v>311</c:v>
                </c:pt>
                <c:pt idx="4137">
                  <c:v>306</c:v>
                </c:pt>
                <c:pt idx="4138">
                  <c:v>307</c:v>
                </c:pt>
                <c:pt idx="4139">
                  <c:v>304</c:v>
                </c:pt>
                <c:pt idx="4140">
                  <c:v>306</c:v>
                </c:pt>
                <c:pt idx="4141">
                  <c:v>306</c:v>
                </c:pt>
                <c:pt idx="4142">
                  <c:v>303</c:v>
                </c:pt>
                <c:pt idx="4143">
                  <c:v>306</c:v>
                </c:pt>
                <c:pt idx="4144">
                  <c:v>314</c:v>
                </c:pt>
                <c:pt idx="4145">
                  <c:v>317</c:v>
                </c:pt>
                <c:pt idx="4146">
                  <c:v>317</c:v>
                </c:pt>
                <c:pt idx="4147">
                  <c:v>313</c:v>
                </c:pt>
                <c:pt idx="4148">
                  <c:v>311</c:v>
                </c:pt>
                <c:pt idx="4149">
                  <c:v>311</c:v>
                </c:pt>
                <c:pt idx="4150">
                  <c:v>316</c:v>
                </c:pt>
                <c:pt idx="4151">
                  <c:v>317</c:v>
                </c:pt>
                <c:pt idx="4152">
                  <c:v>324</c:v>
                </c:pt>
                <c:pt idx="4153">
                  <c:v>317</c:v>
                </c:pt>
                <c:pt idx="4154">
                  <c:v>316</c:v>
                </c:pt>
                <c:pt idx="4155">
                  <c:v>323</c:v>
                </c:pt>
                <c:pt idx="4156">
                  <c:v>326</c:v>
                </c:pt>
                <c:pt idx="4157">
                  <c:v>330</c:v>
                </c:pt>
                <c:pt idx="4158">
                  <c:v>340</c:v>
                </c:pt>
                <c:pt idx="4159">
                  <c:v>344</c:v>
                </c:pt>
                <c:pt idx="4160">
                  <c:v>346</c:v>
                </c:pt>
                <c:pt idx="4161">
                  <c:v>341</c:v>
                </c:pt>
                <c:pt idx="4162">
                  <c:v>341</c:v>
                </c:pt>
                <c:pt idx="4163">
                  <c:v>341</c:v>
                </c:pt>
                <c:pt idx="4164">
                  <c:v>349</c:v>
                </c:pt>
                <c:pt idx="4165">
                  <c:v>347</c:v>
                </c:pt>
                <c:pt idx="4166">
                  <c:v>349</c:v>
                </c:pt>
                <c:pt idx="4167">
                  <c:v>349</c:v>
                </c:pt>
                <c:pt idx="4168">
                  <c:v>354</c:v>
                </c:pt>
                <c:pt idx="4169">
                  <c:v>353</c:v>
                </c:pt>
                <c:pt idx="4170">
                  <c:v>355</c:v>
                </c:pt>
                <c:pt idx="4171">
                  <c:v>349</c:v>
                </c:pt>
                <c:pt idx="4172">
                  <c:v>349</c:v>
                </c:pt>
                <c:pt idx="4173">
                  <c:v>346</c:v>
                </c:pt>
                <c:pt idx="4174">
                  <c:v>354</c:v>
                </c:pt>
                <c:pt idx="4175">
                  <c:v>353</c:v>
                </c:pt>
                <c:pt idx="4176">
                  <c:v>356</c:v>
                </c:pt>
                <c:pt idx="4177">
                  <c:v>355</c:v>
                </c:pt>
                <c:pt idx="4178">
                  <c:v>352</c:v>
                </c:pt>
                <c:pt idx="4179">
                  <c:v>354</c:v>
                </c:pt>
                <c:pt idx="4180">
                  <c:v>357</c:v>
                </c:pt>
                <c:pt idx="4181">
                  <c:v>362</c:v>
                </c:pt>
                <c:pt idx="4182">
                  <c:v>371</c:v>
                </c:pt>
                <c:pt idx="4183">
                  <c:v>362</c:v>
                </c:pt>
                <c:pt idx="4184">
                  <c:v>366</c:v>
                </c:pt>
                <c:pt idx="4185">
                  <c:v>376</c:v>
                </c:pt>
                <c:pt idx="4186">
                  <c:v>383</c:v>
                </c:pt>
                <c:pt idx="4187">
                  <c:v>377</c:v>
                </c:pt>
                <c:pt idx="4188">
                  <c:v>372</c:v>
                </c:pt>
                <c:pt idx="4189">
                  <c:v>373</c:v>
                </c:pt>
                <c:pt idx="4190">
                  <c:v>376</c:v>
                </c:pt>
                <c:pt idx="4191">
                  <c:v>388</c:v>
                </c:pt>
                <c:pt idx="4192">
                  <c:v>391</c:v>
                </c:pt>
                <c:pt idx="4193">
                  <c:v>390</c:v>
                </c:pt>
                <c:pt idx="4194">
                  <c:v>373</c:v>
                </c:pt>
                <c:pt idx="4195">
                  <c:v>374</c:v>
                </c:pt>
                <c:pt idx="4196">
                  <c:v>374</c:v>
                </c:pt>
                <c:pt idx="4197">
                  <c:v>384</c:v>
                </c:pt>
                <c:pt idx="4198">
                  <c:v>365</c:v>
                </c:pt>
                <c:pt idx="4199">
                  <c:v>353</c:v>
                </c:pt>
                <c:pt idx="4200">
                  <c:v>341</c:v>
                </c:pt>
                <c:pt idx="4201">
                  <c:v>345</c:v>
                </c:pt>
                <c:pt idx="4202">
                  <c:v>348</c:v>
                </c:pt>
                <c:pt idx="4203">
                  <c:v>356</c:v>
                </c:pt>
                <c:pt idx="4204">
                  <c:v>356</c:v>
                </c:pt>
                <c:pt idx="4205">
                  <c:v>353</c:v>
                </c:pt>
                <c:pt idx="4206">
                  <c:v>359</c:v>
                </c:pt>
                <c:pt idx="4207">
                  <c:v>364</c:v>
                </c:pt>
                <c:pt idx="4208">
                  <c:v>364</c:v>
                </c:pt>
                <c:pt idx="4209">
                  <c:v>367</c:v>
                </c:pt>
                <c:pt idx="4210">
                  <c:v>364</c:v>
                </c:pt>
                <c:pt idx="4211">
                  <c:v>368</c:v>
                </c:pt>
                <c:pt idx="4212">
                  <c:v>372</c:v>
                </c:pt>
                <c:pt idx="4213">
                  <c:v>384</c:v>
                </c:pt>
                <c:pt idx="4214">
                  <c:v>389</c:v>
                </c:pt>
                <c:pt idx="4215">
                  <c:v>384</c:v>
                </c:pt>
                <c:pt idx="4216">
                  <c:v>386</c:v>
                </c:pt>
                <c:pt idx="4217">
                  <c:v>390</c:v>
                </c:pt>
                <c:pt idx="4218">
                  <c:v>389</c:v>
                </c:pt>
                <c:pt idx="4219">
                  <c:v>400</c:v>
                </c:pt>
                <c:pt idx="4220">
                  <c:v>407</c:v>
                </c:pt>
                <c:pt idx="4221">
                  <c:v>407</c:v>
                </c:pt>
                <c:pt idx="4222">
                  <c:v>412</c:v>
                </c:pt>
                <c:pt idx="4223">
                  <c:v>413</c:v>
                </c:pt>
                <c:pt idx="4224">
                  <c:v>416</c:v>
                </c:pt>
                <c:pt idx="4225">
                  <c:v>412</c:v>
                </c:pt>
                <c:pt idx="4226">
                  <c:v>416</c:v>
                </c:pt>
                <c:pt idx="4227">
                  <c:v>414</c:v>
                </c:pt>
                <c:pt idx="4228">
                  <c:v>420</c:v>
                </c:pt>
                <c:pt idx="4229">
                  <c:v>416</c:v>
                </c:pt>
                <c:pt idx="4230">
                  <c:v>410</c:v>
                </c:pt>
                <c:pt idx="4231">
                  <c:v>419</c:v>
                </c:pt>
                <c:pt idx="4232">
                  <c:v>406</c:v>
                </c:pt>
                <c:pt idx="4233">
                  <c:v>400</c:v>
                </c:pt>
                <c:pt idx="4234">
                  <c:v>402</c:v>
                </c:pt>
                <c:pt idx="4235">
                  <c:v>396</c:v>
                </c:pt>
                <c:pt idx="4236">
                  <c:v>405</c:v>
                </c:pt>
                <c:pt idx="4237">
                  <c:v>392</c:v>
                </c:pt>
                <c:pt idx="4238">
                  <c:v>377</c:v>
                </c:pt>
                <c:pt idx="4239">
                  <c:v>382</c:v>
                </c:pt>
                <c:pt idx="4240">
                  <c:v>387</c:v>
                </c:pt>
                <c:pt idx="4241">
                  <c:v>380</c:v>
                </c:pt>
                <c:pt idx="4242">
                  <c:v>387</c:v>
                </c:pt>
                <c:pt idx="4243">
                  <c:v>389</c:v>
                </c:pt>
                <c:pt idx="4244">
                  <c:v>392</c:v>
                </c:pt>
                <c:pt idx="4245">
                  <c:v>400</c:v>
                </c:pt>
                <c:pt idx="4246">
                  <c:v>402</c:v>
                </c:pt>
                <c:pt idx="4247">
                  <c:v>410</c:v>
                </c:pt>
                <c:pt idx="4248">
                  <c:v>416</c:v>
                </c:pt>
                <c:pt idx="4249">
                  <c:v>422</c:v>
                </c:pt>
                <c:pt idx="4250">
                  <c:v>420</c:v>
                </c:pt>
                <c:pt idx="4251">
                  <c:v>416</c:v>
                </c:pt>
                <c:pt idx="4252">
                  <c:v>404</c:v>
                </c:pt>
                <c:pt idx="4253">
                  <c:v>407</c:v>
                </c:pt>
                <c:pt idx="4254">
                  <c:v>408</c:v>
                </c:pt>
                <c:pt idx="4255">
                  <c:v>402</c:v>
                </c:pt>
                <c:pt idx="4256">
                  <c:v>402</c:v>
                </c:pt>
                <c:pt idx="4257">
                  <c:v>398</c:v>
                </c:pt>
                <c:pt idx="4258">
                  <c:v>401</c:v>
                </c:pt>
                <c:pt idx="4259">
                  <c:v>401</c:v>
                </c:pt>
                <c:pt idx="4260">
                  <c:v>412</c:v>
                </c:pt>
                <c:pt idx="4261">
                  <c:v>409</c:v>
                </c:pt>
                <c:pt idx="4262">
                  <c:v>415</c:v>
                </c:pt>
                <c:pt idx="4263">
                  <c:v>416</c:v>
                </c:pt>
                <c:pt idx="4264">
                  <c:v>410</c:v>
                </c:pt>
                <c:pt idx="4265">
                  <c:v>407</c:v>
                </c:pt>
                <c:pt idx="4266">
                  <c:v>407</c:v>
                </c:pt>
                <c:pt idx="4267">
                  <c:v>414</c:v>
                </c:pt>
                <c:pt idx="4268">
                  <c:v>415</c:v>
                </c:pt>
                <c:pt idx="4269">
                  <c:v>420</c:v>
                </c:pt>
                <c:pt idx="4270">
                  <c:v>428</c:v>
                </c:pt>
                <c:pt idx="4271">
                  <c:v>424</c:v>
                </c:pt>
                <c:pt idx="4272">
                  <c:v>424</c:v>
                </c:pt>
                <c:pt idx="4273">
                  <c:v>415</c:v>
                </c:pt>
                <c:pt idx="4274">
                  <c:v>411</c:v>
                </c:pt>
                <c:pt idx="4275">
                  <c:v>409</c:v>
                </c:pt>
                <c:pt idx="4276">
                  <c:v>409</c:v>
                </c:pt>
                <c:pt idx="4277">
                  <c:v>413</c:v>
                </c:pt>
                <c:pt idx="4278">
                  <c:v>419</c:v>
                </c:pt>
                <c:pt idx="4279">
                  <c:v>418</c:v>
                </c:pt>
                <c:pt idx="4280">
                  <c:v>423</c:v>
                </c:pt>
                <c:pt idx="4281">
                  <c:v>429</c:v>
                </c:pt>
                <c:pt idx="4282">
                  <c:v>448</c:v>
                </c:pt>
                <c:pt idx="4283">
                  <c:v>443</c:v>
                </c:pt>
                <c:pt idx="4284">
                  <c:v>444</c:v>
                </c:pt>
                <c:pt idx="4285">
                  <c:v>431</c:v>
                </c:pt>
                <c:pt idx="4286">
                  <c:v>416</c:v>
                </c:pt>
                <c:pt idx="4287">
                  <c:v>418</c:v>
                </c:pt>
                <c:pt idx="4288">
                  <c:v>427</c:v>
                </c:pt>
                <c:pt idx="4289">
                  <c:v>420</c:v>
                </c:pt>
                <c:pt idx="4290">
                  <c:v>417</c:v>
                </c:pt>
                <c:pt idx="4291">
                  <c:v>417</c:v>
                </c:pt>
                <c:pt idx="4292">
                  <c:v>421</c:v>
                </c:pt>
                <c:pt idx="4293">
                  <c:v>429</c:v>
                </c:pt>
                <c:pt idx="4294">
                  <c:v>441</c:v>
                </c:pt>
                <c:pt idx="4295">
                  <c:v>435</c:v>
                </c:pt>
                <c:pt idx="4296">
                  <c:v>437</c:v>
                </c:pt>
                <c:pt idx="4297">
                  <c:v>440</c:v>
                </c:pt>
                <c:pt idx="4298">
                  <c:v>447</c:v>
                </c:pt>
                <c:pt idx="4299">
                  <c:v>458</c:v>
                </c:pt>
                <c:pt idx="4300">
                  <c:v>449</c:v>
                </c:pt>
                <c:pt idx="4301">
                  <c:v>449</c:v>
                </c:pt>
                <c:pt idx="4302">
                  <c:v>445</c:v>
                </c:pt>
                <c:pt idx="4303">
                  <c:v>444</c:v>
                </c:pt>
                <c:pt idx="4304">
                  <c:v>441</c:v>
                </c:pt>
                <c:pt idx="4305">
                  <c:v>423</c:v>
                </c:pt>
                <c:pt idx="4306">
                  <c:v>425</c:v>
                </c:pt>
                <c:pt idx="4307">
                  <c:v>430</c:v>
                </c:pt>
                <c:pt idx="4308">
                  <c:v>427</c:v>
                </c:pt>
                <c:pt idx="4309">
                  <c:v>444</c:v>
                </c:pt>
                <c:pt idx="4310">
                  <c:v>456</c:v>
                </c:pt>
                <c:pt idx="4311">
                  <c:v>457</c:v>
                </c:pt>
                <c:pt idx="4312">
                  <c:v>462</c:v>
                </c:pt>
                <c:pt idx="4313">
                  <c:v>447</c:v>
                </c:pt>
                <c:pt idx="4314">
                  <c:v>446</c:v>
                </c:pt>
                <c:pt idx="4315">
                  <c:v>448</c:v>
                </c:pt>
                <c:pt idx="4316">
                  <c:v>450</c:v>
                </c:pt>
                <c:pt idx="4317">
                  <c:v>441</c:v>
                </c:pt>
                <c:pt idx="4318">
                  <c:v>464</c:v>
                </c:pt>
                <c:pt idx="4319">
                  <c:v>462</c:v>
                </c:pt>
                <c:pt idx="4320">
                  <c:v>479</c:v>
                </c:pt>
                <c:pt idx="4321">
                  <c:v>486</c:v>
                </c:pt>
                <c:pt idx="4322">
                  <c:v>456</c:v>
                </c:pt>
                <c:pt idx="4323">
                  <c:v>432</c:v>
                </c:pt>
                <c:pt idx="4324">
                  <c:v>441</c:v>
                </c:pt>
                <c:pt idx="4325">
                  <c:v>446</c:v>
                </c:pt>
                <c:pt idx="4326">
                  <c:v>446</c:v>
                </c:pt>
                <c:pt idx="4327">
                  <c:v>450</c:v>
                </c:pt>
                <c:pt idx="4328">
                  <c:v>448</c:v>
                </c:pt>
                <c:pt idx="4329">
                  <c:v>463</c:v>
                </c:pt>
                <c:pt idx="4330">
                  <c:v>474</c:v>
                </c:pt>
                <c:pt idx="4331">
                  <c:v>459</c:v>
                </c:pt>
                <c:pt idx="4332">
                  <c:v>458</c:v>
                </c:pt>
                <c:pt idx="4333">
                  <c:v>462</c:v>
                </c:pt>
                <c:pt idx="4334">
                  <c:v>472</c:v>
                </c:pt>
                <c:pt idx="4335">
                  <c:v>478</c:v>
                </c:pt>
                <c:pt idx="4336">
                  <c:v>474</c:v>
                </c:pt>
                <c:pt idx="4337">
                  <c:v>463</c:v>
                </c:pt>
                <c:pt idx="4338">
                  <c:v>445</c:v>
                </c:pt>
                <c:pt idx="4339">
                  <c:v>436</c:v>
                </c:pt>
                <c:pt idx="4340">
                  <c:v>425</c:v>
                </c:pt>
                <c:pt idx="4341">
                  <c:v>427</c:v>
                </c:pt>
                <c:pt idx="4342">
                  <c:v>431</c:v>
                </c:pt>
                <c:pt idx="4343">
                  <c:v>419</c:v>
                </c:pt>
                <c:pt idx="4344">
                  <c:v>411</c:v>
                </c:pt>
                <c:pt idx="4345">
                  <c:v>399</c:v>
                </c:pt>
                <c:pt idx="4346">
                  <c:v>392</c:v>
                </c:pt>
                <c:pt idx="4347">
                  <c:v>386</c:v>
                </c:pt>
                <c:pt idx="4348">
                  <c:v>376</c:v>
                </c:pt>
                <c:pt idx="4349">
                  <c:v>377</c:v>
                </c:pt>
                <c:pt idx="4350">
                  <c:v>384</c:v>
                </c:pt>
                <c:pt idx="4351">
                  <c:v>389</c:v>
                </c:pt>
                <c:pt idx="4352">
                  <c:v>392</c:v>
                </c:pt>
                <c:pt idx="4353">
                  <c:v>395</c:v>
                </c:pt>
                <c:pt idx="4354">
                  <c:v>393</c:v>
                </c:pt>
                <c:pt idx="4355">
                  <c:v>391</c:v>
                </c:pt>
                <c:pt idx="4356">
                  <c:v>392</c:v>
                </c:pt>
                <c:pt idx="4357">
                  <c:v>400</c:v>
                </c:pt>
                <c:pt idx="4358">
                  <c:v>403</c:v>
                </c:pt>
                <c:pt idx="4359">
                  <c:v>396</c:v>
                </c:pt>
                <c:pt idx="4360">
                  <c:v>396</c:v>
                </c:pt>
                <c:pt idx="4361">
                  <c:v>393</c:v>
                </c:pt>
                <c:pt idx="4362">
                  <c:v>404</c:v>
                </c:pt>
                <c:pt idx="4363">
                  <c:v>406</c:v>
                </c:pt>
                <c:pt idx="4364">
                  <c:v>405</c:v>
                </c:pt>
                <c:pt idx="4365">
                  <c:v>404</c:v>
                </c:pt>
                <c:pt idx="4366">
                  <c:v>409</c:v>
                </c:pt>
                <c:pt idx="4367">
                  <c:v>413</c:v>
                </c:pt>
                <c:pt idx="4368">
                  <c:v>413</c:v>
                </c:pt>
                <c:pt idx="4369">
                  <c:v>405</c:v>
                </c:pt>
                <c:pt idx="4370">
                  <c:v>411</c:v>
                </c:pt>
                <c:pt idx="4371">
                  <c:v>423</c:v>
                </c:pt>
                <c:pt idx="4372">
                  <c:v>425</c:v>
                </c:pt>
                <c:pt idx="4373">
                  <c:v>421</c:v>
                </c:pt>
                <c:pt idx="4374">
                  <c:v>418</c:v>
                </c:pt>
                <c:pt idx="4375">
                  <c:v>419</c:v>
                </c:pt>
                <c:pt idx="4376">
                  <c:v>414</c:v>
                </c:pt>
                <c:pt idx="4377">
                  <c:v>412</c:v>
                </c:pt>
                <c:pt idx="4378">
                  <c:v>419</c:v>
                </c:pt>
                <c:pt idx="4379">
                  <c:v>428</c:v>
                </c:pt>
                <c:pt idx="4380">
                  <c:v>431</c:v>
                </c:pt>
                <c:pt idx="4381">
                  <c:v>436</c:v>
                </c:pt>
                <c:pt idx="4382">
                  <c:v>439</c:v>
                </c:pt>
                <c:pt idx="4383">
                  <c:v>440</c:v>
                </c:pt>
                <c:pt idx="4384">
                  <c:v>433</c:v>
                </c:pt>
                <c:pt idx="4385">
                  <c:v>434</c:v>
                </c:pt>
                <c:pt idx="4386">
                  <c:v>424</c:v>
                </c:pt>
                <c:pt idx="4387">
                  <c:v>420</c:v>
                </c:pt>
                <c:pt idx="4388">
                  <c:v>433</c:v>
                </c:pt>
                <c:pt idx="4389">
                  <c:v>433</c:v>
                </c:pt>
                <c:pt idx="4390">
                  <c:v>417</c:v>
                </c:pt>
                <c:pt idx="4391">
                  <c:v>422</c:v>
                </c:pt>
                <c:pt idx="4392">
                  <c:v>416</c:v>
                </c:pt>
                <c:pt idx="4393">
                  <c:v>395</c:v>
                </c:pt>
                <c:pt idx="4394">
                  <c:v>385</c:v>
                </c:pt>
                <c:pt idx="4395">
                  <c:v>382</c:v>
                </c:pt>
                <c:pt idx="4396">
                  <c:v>379</c:v>
                </c:pt>
                <c:pt idx="4397">
                  <c:v>378</c:v>
                </c:pt>
                <c:pt idx="4398">
                  <c:v>381</c:v>
                </c:pt>
                <c:pt idx="4399">
                  <c:v>377</c:v>
                </c:pt>
                <c:pt idx="4400">
                  <c:v>386</c:v>
                </c:pt>
                <c:pt idx="4401">
                  <c:v>386</c:v>
                </c:pt>
                <c:pt idx="4402">
                  <c:v>386</c:v>
                </c:pt>
                <c:pt idx="4403">
                  <c:v>389</c:v>
                </c:pt>
                <c:pt idx="4404">
                  <c:v>388</c:v>
                </c:pt>
                <c:pt idx="4405">
                  <c:v>396</c:v>
                </c:pt>
                <c:pt idx="4406">
                  <c:v>402</c:v>
                </c:pt>
                <c:pt idx="4407">
                  <c:v>407</c:v>
                </c:pt>
                <c:pt idx="4408">
                  <c:v>411</c:v>
                </c:pt>
                <c:pt idx="4409">
                  <c:v>410</c:v>
                </c:pt>
                <c:pt idx="4410">
                  <c:v>412</c:v>
                </c:pt>
                <c:pt idx="4411">
                  <c:v>419</c:v>
                </c:pt>
                <c:pt idx="4412">
                  <c:v>415</c:v>
                </c:pt>
                <c:pt idx="4413">
                  <c:v>407</c:v>
                </c:pt>
                <c:pt idx="4414">
                  <c:v>412</c:v>
                </c:pt>
                <c:pt idx="4415">
                  <c:v>413</c:v>
                </c:pt>
                <c:pt idx="4416">
                  <c:v>412</c:v>
                </c:pt>
                <c:pt idx="4417">
                  <c:v>405</c:v>
                </c:pt>
                <c:pt idx="4418">
                  <c:v>414</c:v>
                </c:pt>
                <c:pt idx="4419">
                  <c:v>418</c:v>
                </c:pt>
                <c:pt idx="4420">
                  <c:v>412</c:v>
                </c:pt>
                <c:pt idx="4421">
                  <c:v>416</c:v>
                </c:pt>
                <c:pt idx="4422">
                  <c:v>416</c:v>
                </c:pt>
                <c:pt idx="4423">
                  <c:v>426</c:v>
                </c:pt>
                <c:pt idx="4424">
                  <c:v>433</c:v>
                </c:pt>
                <c:pt idx="4425">
                  <c:v>433</c:v>
                </c:pt>
                <c:pt idx="4426">
                  <c:v>431</c:v>
                </c:pt>
                <c:pt idx="4427">
                  <c:v>430</c:v>
                </c:pt>
                <c:pt idx="4428">
                  <c:v>438</c:v>
                </c:pt>
                <c:pt idx="4429">
                  <c:v>436</c:v>
                </c:pt>
                <c:pt idx="4430">
                  <c:v>441</c:v>
                </c:pt>
                <c:pt idx="4431">
                  <c:v>456</c:v>
                </c:pt>
                <c:pt idx="4432">
                  <c:v>456</c:v>
                </c:pt>
                <c:pt idx="4433">
                  <c:v>462</c:v>
                </c:pt>
                <c:pt idx="4434">
                  <c:v>459</c:v>
                </c:pt>
                <c:pt idx="4435">
                  <c:v>455</c:v>
                </c:pt>
                <c:pt idx="4436">
                  <c:v>448</c:v>
                </c:pt>
                <c:pt idx="4437">
                  <c:v>457</c:v>
                </c:pt>
                <c:pt idx="4438">
                  <c:v>453</c:v>
                </c:pt>
                <c:pt idx="4439">
                  <c:v>462</c:v>
                </c:pt>
                <c:pt idx="4440">
                  <c:v>473</c:v>
                </c:pt>
                <c:pt idx="4441">
                  <c:v>483</c:v>
                </c:pt>
                <c:pt idx="4442">
                  <c:v>481</c:v>
                </c:pt>
                <c:pt idx="4443">
                  <c:v>504</c:v>
                </c:pt>
                <c:pt idx="4444">
                  <c:v>510</c:v>
                </c:pt>
                <c:pt idx="4445">
                  <c:v>490</c:v>
                </c:pt>
                <c:pt idx="4446">
                  <c:v>486</c:v>
                </c:pt>
                <c:pt idx="4447">
                  <c:v>489</c:v>
                </c:pt>
                <c:pt idx="4448">
                  <c:v>484</c:v>
                </c:pt>
                <c:pt idx="4449">
                  <c:v>465</c:v>
                </c:pt>
                <c:pt idx="4450">
                  <c:v>464</c:v>
                </c:pt>
                <c:pt idx="4451">
                  <c:v>481</c:v>
                </c:pt>
                <c:pt idx="4452">
                  <c:v>452</c:v>
                </c:pt>
                <c:pt idx="4453">
                  <c:v>437</c:v>
                </c:pt>
                <c:pt idx="4454">
                  <c:v>445</c:v>
                </c:pt>
                <c:pt idx="4455">
                  <c:v>443</c:v>
                </c:pt>
                <c:pt idx="4456">
                  <c:v>440</c:v>
                </c:pt>
                <c:pt idx="4457">
                  <c:v>451</c:v>
                </c:pt>
                <c:pt idx="4458">
                  <c:v>445</c:v>
                </c:pt>
                <c:pt idx="4459">
                  <c:v>445</c:v>
                </c:pt>
                <c:pt idx="4460">
                  <c:v>464</c:v>
                </c:pt>
                <c:pt idx="4461">
                  <c:v>469</c:v>
                </c:pt>
                <c:pt idx="4462">
                  <c:v>475</c:v>
                </c:pt>
                <c:pt idx="4463">
                  <c:v>483</c:v>
                </c:pt>
                <c:pt idx="4464">
                  <c:v>486</c:v>
                </c:pt>
                <c:pt idx="4465">
                  <c:v>477</c:v>
                </c:pt>
                <c:pt idx="4466">
                  <c:v>472</c:v>
                </c:pt>
                <c:pt idx="4467">
                  <c:v>461</c:v>
                </c:pt>
                <c:pt idx="4468">
                  <c:v>463</c:v>
                </c:pt>
                <c:pt idx="4469">
                  <c:v>458</c:v>
                </c:pt>
                <c:pt idx="4470">
                  <c:v>466</c:v>
                </c:pt>
                <c:pt idx="4471">
                  <c:v>484</c:v>
                </c:pt>
                <c:pt idx="4472">
                  <c:v>494</c:v>
                </c:pt>
                <c:pt idx="4473">
                  <c:v>502</c:v>
                </c:pt>
                <c:pt idx="4474">
                  <c:v>508</c:v>
                </c:pt>
                <c:pt idx="4475">
                  <c:v>501</c:v>
                </c:pt>
                <c:pt idx="4476">
                  <c:v>499</c:v>
                </c:pt>
                <c:pt idx="4477">
                  <c:v>496</c:v>
                </c:pt>
                <c:pt idx="4478">
                  <c:v>496</c:v>
                </c:pt>
                <c:pt idx="4479">
                  <c:v>511</c:v>
                </c:pt>
                <c:pt idx="4480">
                  <c:v>511</c:v>
                </c:pt>
                <c:pt idx="4481">
                  <c:v>522</c:v>
                </c:pt>
                <c:pt idx="4482">
                  <c:v>521</c:v>
                </c:pt>
                <c:pt idx="4483">
                  <c:v>521</c:v>
                </c:pt>
                <c:pt idx="4484">
                  <c:v>509</c:v>
                </c:pt>
                <c:pt idx="4485">
                  <c:v>525</c:v>
                </c:pt>
                <c:pt idx="4486">
                  <c:v>534</c:v>
                </c:pt>
                <c:pt idx="4487">
                  <c:v>522</c:v>
                </c:pt>
                <c:pt idx="4488">
                  <c:v>516</c:v>
                </c:pt>
                <c:pt idx="4489">
                  <c:v>523</c:v>
                </c:pt>
                <c:pt idx="4490">
                  <c:v>527</c:v>
                </c:pt>
                <c:pt idx="4491">
                  <c:v>549</c:v>
                </c:pt>
                <c:pt idx="4492">
                  <c:v>550</c:v>
                </c:pt>
                <c:pt idx="4493">
                  <c:v>554</c:v>
                </c:pt>
                <c:pt idx="4494">
                  <c:v>561</c:v>
                </c:pt>
                <c:pt idx="4495">
                  <c:v>563</c:v>
                </c:pt>
                <c:pt idx="4496">
                  <c:v>579</c:v>
                </c:pt>
                <c:pt idx="4497">
                  <c:v>585</c:v>
                </c:pt>
                <c:pt idx="4498">
                  <c:v>582</c:v>
                </c:pt>
                <c:pt idx="4499">
                  <c:v>590</c:v>
                </c:pt>
                <c:pt idx="4500">
                  <c:v>595</c:v>
                </c:pt>
                <c:pt idx="4501">
                  <c:v>606</c:v>
                </c:pt>
                <c:pt idx="4502">
                  <c:v>598</c:v>
                </c:pt>
                <c:pt idx="4503">
                  <c:v>598</c:v>
                </c:pt>
                <c:pt idx="4504">
                  <c:v>596</c:v>
                </c:pt>
                <c:pt idx="4505">
                  <c:v>593</c:v>
                </c:pt>
                <c:pt idx="4506">
                  <c:v>592</c:v>
                </c:pt>
                <c:pt idx="4507">
                  <c:v>611</c:v>
                </c:pt>
                <c:pt idx="4508">
                  <c:v>628</c:v>
                </c:pt>
                <c:pt idx="4509">
                  <c:v>627</c:v>
                </c:pt>
                <c:pt idx="4510">
                  <c:v>613</c:v>
                </c:pt>
                <c:pt idx="4511">
                  <c:v>606</c:v>
                </c:pt>
                <c:pt idx="4512">
                  <c:v>607</c:v>
                </c:pt>
                <c:pt idx="4513">
                  <c:v>589</c:v>
                </c:pt>
                <c:pt idx="4514">
                  <c:v>587</c:v>
                </c:pt>
                <c:pt idx="4515">
                  <c:v>583</c:v>
                </c:pt>
                <c:pt idx="4516">
                  <c:v>607</c:v>
                </c:pt>
                <c:pt idx="4517">
                  <c:v>615</c:v>
                </c:pt>
                <c:pt idx="4518">
                  <c:v>621</c:v>
                </c:pt>
                <c:pt idx="4519">
                  <c:v>625</c:v>
                </c:pt>
                <c:pt idx="4520">
                  <c:v>633</c:v>
                </c:pt>
                <c:pt idx="4521">
                  <c:v>648</c:v>
                </c:pt>
                <c:pt idx="4522">
                  <c:v>632</c:v>
                </c:pt>
                <c:pt idx="4523">
                  <c:v>622</c:v>
                </c:pt>
                <c:pt idx="4524">
                  <c:v>623</c:v>
                </c:pt>
                <c:pt idx="4525">
                  <c:v>623</c:v>
                </c:pt>
                <c:pt idx="4526">
                  <c:v>646</c:v>
                </c:pt>
                <c:pt idx="4527">
                  <c:v>650</c:v>
                </c:pt>
                <c:pt idx="4528">
                  <c:v>655</c:v>
                </c:pt>
                <c:pt idx="4529">
                  <c:v>666</c:v>
                </c:pt>
                <c:pt idx="4530">
                  <c:v>660</c:v>
                </c:pt>
                <c:pt idx="4531">
                  <c:v>642</c:v>
                </c:pt>
                <c:pt idx="4532">
                  <c:v>646</c:v>
                </c:pt>
                <c:pt idx="4533">
                  <c:v>655</c:v>
                </c:pt>
                <c:pt idx="4534">
                  <c:v>651</c:v>
                </c:pt>
                <c:pt idx="4535">
                  <c:v>663</c:v>
                </c:pt>
                <c:pt idx="4536">
                  <c:v>651</c:v>
                </c:pt>
                <c:pt idx="4537">
                  <c:v>674</c:v>
                </c:pt>
                <c:pt idx="4538">
                  <c:v>680</c:v>
                </c:pt>
                <c:pt idx="4539">
                  <c:v>705</c:v>
                </c:pt>
                <c:pt idx="4540">
                  <c:v>683</c:v>
                </c:pt>
                <c:pt idx="4541">
                  <c:v>683</c:v>
                </c:pt>
                <c:pt idx="4542">
                  <c:v>668</c:v>
                </c:pt>
                <c:pt idx="4543">
                  <c:v>654</c:v>
                </c:pt>
                <c:pt idx="4544">
                  <c:v>642</c:v>
                </c:pt>
                <c:pt idx="4545">
                  <c:v>672</c:v>
                </c:pt>
                <c:pt idx="4546">
                  <c:v>705</c:v>
                </c:pt>
                <c:pt idx="4547">
                  <c:v>691</c:v>
                </c:pt>
                <c:pt idx="4548">
                  <c:v>712</c:v>
                </c:pt>
                <c:pt idx="4549">
                  <c:v>698</c:v>
                </c:pt>
                <c:pt idx="4550">
                  <c:v>696</c:v>
                </c:pt>
                <c:pt idx="4551">
                  <c:v>712</c:v>
                </c:pt>
                <c:pt idx="4552">
                  <c:v>720</c:v>
                </c:pt>
                <c:pt idx="4553">
                  <c:v>699</c:v>
                </c:pt>
                <c:pt idx="4554">
                  <c:v>729</c:v>
                </c:pt>
                <c:pt idx="4555">
                  <c:v>749</c:v>
                </c:pt>
                <c:pt idx="4556">
                  <c:v>758</c:v>
                </c:pt>
                <c:pt idx="4557">
                  <c:v>697</c:v>
                </c:pt>
                <c:pt idx="4558">
                  <c:v>712</c:v>
                </c:pt>
                <c:pt idx="4559">
                  <c:v>728</c:v>
                </c:pt>
                <c:pt idx="4560">
                  <c:v>710</c:v>
                </c:pt>
                <c:pt idx="4561">
                  <c:v>763</c:v>
                </c:pt>
                <c:pt idx="4562">
                  <c:v>777</c:v>
                </c:pt>
                <c:pt idx="4563">
                  <c:v>758</c:v>
                </c:pt>
                <c:pt idx="4564">
                  <c:v>808</c:v>
                </c:pt>
                <c:pt idx="4565">
                  <c:v>761</c:v>
                </c:pt>
                <c:pt idx="4566">
                  <c:v>722</c:v>
                </c:pt>
                <c:pt idx="4567">
                  <c:v>669</c:v>
                </c:pt>
                <c:pt idx="4568">
                  <c:v>675</c:v>
                </c:pt>
                <c:pt idx="4569">
                  <c:v>701</c:v>
                </c:pt>
                <c:pt idx="4570">
                  <c:v>663</c:v>
                </c:pt>
                <c:pt idx="4571">
                  <c:v>679</c:v>
                </c:pt>
                <c:pt idx="4572">
                  <c:v>672</c:v>
                </c:pt>
                <c:pt idx="4573">
                  <c:v>630</c:v>
                </c:pt>
                <c:pt idx="4574">
                  <c:v>602</c:v>
                </c:pt>
                <c:pt idx="4575">
                  <c:v>606</c:v>
                </c:pt>
                <c:pt idx="4576">
                  <c:v>616</c:v>
                </c:pt>
                <c:pt idx="4577">
                  <c:v>638</c:v>
                </c:pt>
                <c:pt idx="4578">
                  <c:v>612</c:v>
                </c:pt>
                <c:pt idx="4579">
                  <c:v>604</c:v>
                </c:pt>
                <c:pt idx="4580">
                  <c:v>596</c:v>
                </c:pt>
                <c:pt idx="4581">
                  <c:v>618</c:v>
                </c:pt>
                <c:pt idx="4582">
                  <c:v>557</c:v>
                </c:pt>
                <c:pt idx="4583">
                  <c:v>541</c:v>
                </c:pt>
                <c:pt idx="4584">
                  <c:v>543</c:v>
                </c:pt>
                <c:pt idx="4585">
                  <c:v>549</c:v>
                </c:pt>
                <c:pt idx="4586">
                  <c:v>549</c:v>
                </c:pt>
                <c:pt idx="4587">
                  <c:v>536</c:v>
                </c:pt>
                <c:pt idx="4588">
                  <c:v>563</c:v>
                </c:pt>
                <c:pt idx="4589">
                  <c:v>564</c:v>
                </c:pt>
                <c:pt idx="4590">
                  <c:v>543</c:v>
                </c:pt>
                <c:pt idx="4591">
                  <c:v>559</c:v>
                </c:pt>
                <c:pt idx="4592">
                  <c:v>556</c:v>
                </c:pt>
                <c:pt idx="4593">
                  <c:v>577</c:v>
                </c:pt>
                <c:pt idx="4594">
                  <c:v>568</c:v>
                </c:pt>
                <c:pt idx="4595">
                  <c:v>573</c:v>
                </c:pt>
                <c:pt idx="4596">
                  <c:v>579</c:v>
                </c:pt>
                <c:pt idx="4597">
                  <c:v>556</c:v>
                </c:pt>
                <c:pt idx="4598">
                  <c:v>554</c:v>
                </c:pt>
                <c:pt idx="4599">
                  <c:v>529</c:v>
                </c:pt>
                <c:pt idx="4600">
                  <c:v>550</c:v>
                </c:pt>
                <c:pt idx="4601">
                  <c:v>561</c:v>
                </c:pt>
                <c:pt idx="4602">
                  <c:v>567</c:v>
                </c:pt>
                <c:pt idx="4603">
                  <c:v>562</c:v>
                </c:pt>
                <c:pt idx="4604">
                  <c:v>567</c:v>
                </c:pt>
                <c:pt idx="4605">
                  <c:v>565</c:v>
                </c:pt>
                <c:pt idx="4606">
                  <c:v>550</c:v>
                </c:pt>
                <c:pt idx="4607">
                  <c:v>533</c:v>
                </c:pt>
                <c:pt idx="4608">
                  <c:v>522</c:v>
                </c:pt>
                <c:pt idx="4609">
                  <c:v>540</c:v>
                </c:pt>
                <c:pt idx="4610">
                  <c:v>549</c:v>
                </c:pt>
                <c:pt idx="4611">
                  <c:v>547</c:v>
                </c:pt>
                <c:pt idx="4612">
                  <c:v>563</c:v>
                </c:pt>
                <c:pt idx="4613">
                  <c:v>552</c:v>
                </c:pt>
                <c:pt idx="4614">
                  <c:v>579</c:v>
                </c:pt>
                <c:pt idx="4615">
                  <c:v>571</c:v>
                </c:pt>
                <c:pt idx="4616">
                  <c:v>587</c:v>
                </c:pt>
                <c:pt idx="4617">
                  <c:v>570</c:v>
                </c:pt>
                <c:pt idx="4618">
                  <c:v>575</c:v>
                </c:pt>
                <c:pt idx="4619">
                  <c:v>586</c:v>
                </c:pt>
                <c:pt idx="4620">
                  <c:v>587</c:v>
                </c:pt>
                <c:pt idx="4621">
                  <c:v>557</c:v>
                </c:pt>
                <c:pt idx="4622">
                  <c:v>539</c:v>
                </c:pt>
                <c:pt idx="4623">
                  <c:v>522</c:v>
                </c:pt>
                <c:pt idx="4624">
                  <c:v>522</c:v>
                </c:pt>
                <c:pt idx="4625">
                  <c:v>506</c:v>
                </c:pt>
                <c:pt idx="4626">
                  <c:v>508</c:v>
                </c:pt>
                <c:pt idx="4627">
                  <c:v>527</c:v>
                </c:pt>
                <c:pt idx="4628">
                  <c:v>522</c:v>
                </c:pt>
                <c:pt idx="4629">
                  <c:v>546</c:v>
                </c:pt>
                <c:pt idx="4630">
                  <c:v>548</c:v>
                </c:pt>
                <c:pt idx="4631">
                  <c:v>523</c:v>
                </c:pt>
                <c:pt idx="4632">
                  <c:v>512</c:v>
                </c:pt>
                <c:pt idx="4633">
                  <c:v>525</c:v>
                </c:pt>
                <c:pt idx="4634">
                  <c:v>493</c:v>
                </c:pt>
                <c:pt idx="4635">
                  <c:v>483</c:v>
                </c:pt>
                <c:pt idx="4636">
                  <c:v>443</c:v>
                </c:pt>
                <c:pt idx="4637">
                  <c:v>428</c:v>
                </c:pt>
                <c:pt idx="4638">
                  <c:v>427</c:v>
                </c:pt>
                <c:pt idx="4639">
                  <c:v>430</c:v>
                </c:pt>
                <c:pt idx="4640">
                  <c:v>435</c:v>
                </c:pt>
                <c:pt idx="4641">
                  <c:v>429</c:v>
                </c:pt>
                <c:pt idx="4642">
                  <c:v>441</c:v>
                </c:pt>
                <c:pt idx="4643">
                  <c:v>439</c:v>
                </c:pt>
                <c:pt idx="4644">
                  <c:v>439</c:v>
                </c:pt>
                <c:pt idx="4645">
                  <c:v>429</c:v>
                </c:pt>
                <c:pt idx="4646">
                  <c:v>440</c:v>
                </c:pt>
                <c:pt idx="4647">
                  <c:v>427</c:v>
                </c:pt>
                <c:pt idx="4648">
                  <c:v>410</c:v>
                </c:pt>
                <c:pt idx="4649">
                  <c:v>410</c:v>
                </c:pt>
                <c:pt idx="4650">
                  <c:v>412</c:v>
                </c:pt>
                <c:pt idx="4651">
                  <c:v>423</c:v>
                </c:pt>
                <c:pt idx="4652">
                  <c:v>432</c:v>
                </c:pt>
                <c:pt idx="4653">
                  <c:v>428</c:v>
                </c:pt>
                <c:pt idx="4654">
                  <c:v>450</c:v>
                </c:pt>
                <c:pt idx="4655">
                  <c:v>463</c:v>
                </c:pt>
                <c:pt idx="4656">
                  <c:v>471</c:v>
                </c:pt>
                <c:pt idx="4657">
                  <c:v>480</c:v>
                </c:pt>
                <c:pt idx="4658">
                  <c:v>486</c:v>
                </c:pt>
                <c:pt idx="4659">
                  <c:v>480</c:v>
                </c:pt>
                <c:pt idx="4660">
                  <c:v>482</c:v>
                </c:pt>
                <c:pt idx="4661">
                  <c:v>478</c:v>
                </c:pt>
                <c:pt idx="4662">
                  <c:v>481</c:v>
                </c:pt>
                <c:pt idx="4663">
                  <c:v>480</c:v>
                </c:pt>
                <c:pt idx="4664">
                  <c:v>488</c:v>
                </c:pt>
                <c:pt idx="4665">
                  <c:v>489</c:v>
                </c:pt>
                <c:pt idx="4666">
                  <c:v>494</c:v>
                </c:pt>
                <c:pt idx="4667">
                  <c:v>507</c:v>
                </c:pt>
                <c:pt idx="4668">
                  <c:v>514</c:v>
                </c:pt>
                <c:pt idx="4669">
                  <c:v>500</c:v>
                </c:pt>
                <c:pt idx="4670">
                  <c:v>479</c:v>
                </c:pt>
                <c:pt idx="4671">
                  <c:v>484</c:v>
                </c:pt>
                <c:pt idx="4672">
                  <c:v>501</c:v>
                </c:pt>
                <c:pt idx="4673">
                  <c:v>494</c:v>
                </c:pt>
                <c:pt idx="4674">
                  <c:v>502</c:v>
                </c:pt>
                <c:pt idx="4675">
                  <c:v>508</c:v>
                </c:pt>
                <c:pt idx="4676">
                  <c:v>501</c:v>
                </c:pt>
                <c:pt idx="4677">
                  <c:v>533</c:v>
                </c:pt>
                <c:pt idx="4678">
                  <c:v>542</c:v>
                </c:pt>
                <c:pt idx="4679">
                  <c:v>542</c:v>
                </c:pt>
                <c:pt idx="4680">
                  <c:v>545</c:v>
                </c:pt>
                <c:pt idx="4681">
                  <c:v>545</c:v>
                </c:pt>
                <c:pt idx="4682">
                  <c:v>559</c:v>
                </c:pt>
                <c:pt idx="4683">
                  <c:v>563</c:v>
                </c:pt>
                <c:pt idx="4684">
                  <c:v>577</c:v>
                </c:pt>
                <c:pt idx="4685">
                  <c:v>575</c:v>
                </c:pt>
                <c:pt idx="4686">
                  <c:v>584</c:v>
                </c:pt>
                <c:pt idx="4687">
                  <c:v>581</c:v>
                </c:pt>
                <c:pt idx="4688">
                  <c:v>582</c:v>
                </c:pt>
                <c:pt idx="4689">
                  <c:v>568</c:v>
                </c:pt>
                <c:pt idx="4690">
                  <c:v>573</c:v>
                </c:pt>
                <c:pt idx="4691">
                  <c:v>573</c:v>
                </c:pt>
                <c:pt idx="4692">
                  <c:v>572</c:v>
                </c:pt>
                <c:pt idx="4693">
                  <c:v>580</c:v>
                </c:pt>
                <c:pt idx="4694">
                  <c:v>589</c:v>
                </c:pt>
                <c:pt idx="4695">
                  <c:v>581</c:v>
                </c:pt>
                <c:pt idx="4696">
                  <c:v>589</c:v>
                </c:pt>
                <c:pt idx="4697">
                  <c:v>603</c:v>
                </c:pt>
                <c:pt idx="4698">
                  <c:v>616</c:v>
                </c:pt>
                <c:pt idx="4699">
                  <c:v>631</c:v>
                </c:pt>
                <c:pt idx="4700">
                  <c:v>646</c:v>
                </c:pt>
                <c:pt idx="4701">
                  <c:v>653</c:v>
                </c:pt>
                <c:pt idx="4702">
                  <c:v>649</c:v>
                </c:pt>
                <c:pt idx="4703">
                  <c:v>638</c:v>
                </c:pt>
                <c:pt idx="4704">
                  <c:v>625</c:v>
                </c:pt>
                <c:pt idx="4705">
                  <c:v>606</c:v>
                </c:pt>
                <c:pt idx="4706">
                  <c:v>607</c:v>
                </c:pt>
                <c:pt idx="4707">
                  <c:v>608</c:v>
                </c:pt>
                <c:pt idx="4708">
                  <c:v>591</c:v>
                </c:pt>
                <c:pt idx="4709">
                  <c:v>579</c:v>
                </c:pt>
                <c:pt idx="4710">
                  <c:v>582</c:v>
                </c:pt>
                <c:pt idx="4711">
                  <c:v>602</c:v>
                </c:pt>
                <c:pt idx="4712">
                  <c:v>607</c:v>
                </c:pt>
                <c:pt idx="4713">
                  <c:v>609</c:v>
                </c:pt>
                <c:pt idx="4714">
                  <c:v>616</c:v>
                </c:pt>
                <c:pt idx="4715">
                  <c:v>636</c:v>
                </c:pt>
                <c:pt idx="4716">
                  <c:v>656</c:v>
                </c:pt>
                <c:pt idx="4717">
                  <c:v>667</c:v>
                </c:pt>
                <c:pt idx="4718">
                  <c:v>689</c:v>
                </c:pt>
                <c:pt idx="4719">
                  <c:v>704</c:v>
                </c:pt>
                <c:pt idx="4720">
                  <c:v>698</c:v>
                </c:pt>
                <c:pt idx="4721">
                  <c:v>692</c:v>
                </c:pt>
                <c:pt idx="4722">
                  <c:v>699</c:v>
                </c:pt>
                <c:pt idx="4723">
                  <c:v>681</c:v>
                </c:pt>
                <c:pt idx="4724">
                  <c:v>662</c:v>
                </c:pt>
                <c:pt idx="4725">
                  <c:v>675</c:v>
                </c:pt>
                <c:pt idx="4726">
                  <c:v>653</c:v>
                </c:pt>
                <c:pt idx="4727">
                  <c:v>643</c:v>
                </c:pt>
                <c:pt idx="4728">
                  <c:v>648</c:v>
                </c:pt>
                <c:pt idx="4729">
                  <c:v>660</c:v>
                </c:pt>
                <c:pt idx="4730">
                  <c:v>665</c:v>
                </c:pt>
                <c:pt idx="4731">
                  <c:v>661</c:v>
                </c:pt>
                <c:pt idx="4732">
                  <c:v>675</c:v>
                </c:pt>
                <c:pt idx="4733">
                  <c:v>662</c:v>
                </c:pt>
                <c:pt idx="4734">
                  <c:v>668</c:v>
                </c:pt>
                <c:pt idx="4735">
                  <c:v>681</c:v>
                </c:pt>
                <c:pt idx="4736">
                  <c:v>671</c:v>
                </c:pt>
                <c:pt idx="4737">
                  <c:v>662</c:v>
                </c:pt>
                <c:pt idx="4738">
                  <c:v>665</c:v>
                </c:pt>
                <c:pt idx="4739">
                  <c:v>682</c:v>
                </c:pt>
                <c:pt idx="4740">
                  <c:v>685</c:v>
                </c:pt>
                <c:pt idx="4741">
                  <c:v>703</c:v>
                </c:pt>
                <c:pt idx="4742">
                  <c:v>703</c:v>
                </c:pt>
                <c:pt idx="4743">
                  <c:v>698</c:v>
                </c:pt>
                <c:pt idx="4744">
                  <c:v>687</c:v>
                </c:pt>
                <c:pt idx="4745">
                  <c:v>705</c:v>
                </c:pt>
                <c:pt idx="4746">
                  <c:v>722</c:v>
                </c:pt>
                <c:pt idx="4747">
                  <c:v>720</c:v>
                </c:pt>
                <c:pt idx="4748">
                  <c:v>736</c:v>
                </c:pt>
                <c:pt idx="4749">
                  <c:v>741</c:v>
                </c:pt>
                <c:pt idx="4750">
                  <c:v>750</c:v>
                </c:pt>
                <c:pt idx="4751">
                  <c:v>770</c:v>
                </c:pt>
                <c:pt idx="4752">
                  <c:v>790</c:v>
                </c:pt>
                <c:pt idx="4753">
                  <c:v>790</c:v>
                </c:pt>
                <c:pt idx="4754">
                  <c:v>807</c:v>
                </c:pt>
                <c:pt idx="4755">
                  <c:v>804</c:v>
                </c:pt>
                <c:pt idx="4756">
                  <c:v>807</c:v>
                </c:pt>
                <c:pt idx="4757">
                  <c:v>810</c:v>
                </c:pt>
                <c:pt idx="4758">
                  <c:v>844</c:v>
                </c:pt>
                <c:pt idx="4759">
                  <c:v>898</c:v>
                </c:pt>
                <c:pt idx="4760">
                  <c:v>856</c:v>
                </c:pt>
                <c:pt idx="4761">
                  <c:v>895</c:v>
                </c:pt>
                <c:pt idx="4762">
                  <c:v>853</c:v>
                </c:pt>
                <c:pt idx="4763">
                  <c:v>801</c:v>
                </c:pt>
                <c:pt idx="4764">
                  <c:v>800</c:v>
                </c:pt>
                <c:pt idx="4765">
                  <c:v>776</c:v>
                </c:pt>
                <c:pt idx="4766">
                  <c:v>748</c:v>
                </c:pt>
                <c:pt idx="4767">
                  <c:v>743</c:v>
                </c:pt>
                <c:pt idx="4768">
                  <c:v>738</c:v>
                </c:pt>
                <c:pt idx="4769">
                  <c:v>729</c:v>
                </c:pt>
                <c:pt idx="4770">
                  <c:v>710</c:v>
                </c:pt>
                <c:pt idx="4771">
                  <c:v>729</c:v>
                </c:pt>
                <c:pt idx="4772">
                  <c:v>746</c:v>
                </c:pt>
                <c:pt idx="4773">
                  <c:v>769</c:v>
                </c:pt>
                <c:pt idx="4774">
                  <c:v>800</c:v>
                </c:pt>
                <c:pt idx="4775">
                  <c:v>809</c:v>
                </c:pt>
                <c:pt idx="4776">
                  <c:v>802</c:v>
                </c:pt>
                <c:pt idx="4777">
                  <c:v>832</c:v>
                </c:pt>
                <c:pt idx="4778">
                  <c:v>814</c:v>
                </c:pt>
                <c:pt idx="4779">
                  <c:v>806</c:v>
                </c:pt>
                <c:pt idx="4780">
                  <c:v>823</c:v>
                </c:pt>
                <c:pt idx="4781">
                  <c:v>841</c:v>
                </c:pt>
                <c:pt idx="4782">
                  <c:v>799</c:v>
                </c:pt>
                <c:pt idx="4783">
                  <c:v>797</c:v>
                </c:pt>
                <c:pt idx="4784">
                  <c:v>780</c:v>
                </c:pt>
                <c:pt idx="4785">
                  <c:v>780</c:v>
                </c:pt>
                <c:pt idx="4786">
                  <c:v>801</c:v>
                </c:pt>
                <c:pt idx="4787">
                  <c:v>819</c:v>
                </c:pt>
                <c:pt idx="4788">
                  <c:v>795</c:v>
                </c:pt>
                <c:pt idx="4789">
                  <c:v>752</c:v>
                </c:pt>
                <c:pt idx="4790">
                  <c:v>755</c:v>
                </c:pt>
                <c:pt idx="4791">
                  <c:v>770</c:v>
                </c:pt>
                <c:pt idx="4792">
                  <c:v>771</c:v>
                </c:pt>
                <c:pt idx="4793">
                  <c:v>741</c:v>
                </c:pt>
                <c:pt idx="4794">
                  <c:v>722</c:v>
                </c:pt>
                <c:pt idx="4795">
                  <c:v>685</c:v>
                </c:pt>
                <c:pt idx="4796">
                  <c:v>696</c:v>
                </c:pt>
                <c:pt idx="4797">
                  <c:v>726</c:v>
                </c:pt>
                <c:pt idx="4798">
                  <c:v>739</c:v>
                </c:pt>
                <c:pt idx="4799">
                  <c:v>750</c:v>
                </c:pt>
                <c:pt idx="4800">
                  <c:v>744</c:v>
                </c:pt>
                <c:pt idx="4801">
                  <c:v>738</c:v>
                </c:pt>
                <c:pt idx="4802">
                  <c:v>730</c:v>
                </c:pt>
                <c:pt idx="4803">
                  <c:v>743</c:v>
                </c:pt>
                <c:pt idx="4804">
                  <c:v>774</c:v>
                </c:pt>
                <c:pt idx="4805">
                  <c:v>802</c:v>
                </c:pt>
                <c:pt idx="4806">
                  <c:v>802</c:v>
                </c:pt>
                <c:pt idx="4807">
                  <c:v>794</c:v>
                </c:pt>
                <c:pt idx="4808">
                  <c:v>786</c:v>
                </c:pt>
                <c:pt idx="4809">
                  <c:v>792</c:v>
                </c:pt>
                <c:pt idx="4810">
                  <c:v>791</c:v>
                </c:pt>
                <c:pt idx="4811">
                  <c:v>783</c:v>
                </c:pt>
                <c:pt idx="4812">
                  <c:v>783</c:v>
                </c:pt>
                <c:pt idx="4813">
                  <c:v>796</c:v>
                </c:pt>
                <c:pt idx="4814">
                  <c:v>814</c:v>
                </c:pt>
                <c:pt idx="4815">
                  <c:v>852</c:v>
                </c:pt>
                <c:pt idx="4816">
                  <c:v>829</c:v>
                </c:pt>
                <c:pt idx="4817">
                  <c:v>802</c:v>
                </c:pt>
                <c:pt idx="4818">
                  <c:v>813</c:v>
                </c:pt>
                <c:pt idx="4819">
                  <c:v>753</c:v>
                </c:pt>
                <c:pt idx="4820">
                  <c:v>711</c:v>
                </c:pt>
                <c:pt idx="4821">
                  <c:v>720</c:v>
                </c:pt>
                <c:pt idx="4822">
                  <c:v>732</c:v>
                </c:pt>
                <c:pt idx="4823">
                  <c:v>753</c:v>
                </c:pt>
                <c:pt idx="4824">
                  <c:v>763</c:v>
                </c:pt>
                <c:pt idx="4825">
                  <c:v>796</c:v>
                </c:pt>
                <c:pt idx="4826">
                  <c:v>784</c:v>
                </c:pt>
                <c:pt idx="4827">
                  <c:v>777</c:v>
                </c:pt>
                <c:pt idx="4828">
                  <c:v>821</c:v>
                </c:pt>
                <c:pt idx="4829">
                  <c:v>821</c:v>
                </c:pt>
                <c:pt idx="4830">
                  <c:v>839</c:v>
                </c:pt>
                <c:pt idx="4831">
                  <c:v>850</c:v>
                </c:pt>
                <c:pt idx="4832">
                  <c:v>870</c:v>
                </c:pt>
                <c:pt idx="4833">
                  <c:v>878</c:v>
                </c:pt>
                <c:pt idx="4834">
                  <c:v>848</c:v>
                </c:pt>
                <c:pt idx="4835">
                  <c:v>860</c:v>
                </c:pt>
                <c:pt idx="4836">
                  <c:v>868</c:v>
                </c:pt>
                <c:pt idx="4837">
                  <c:v>868</c:v>
                </c:pt>
                <c:pt idx="4838">
                  <c:v>900</c:v>
                </c:pt>
                <c:pt idx="4839">
                  <c:v>883</c:v>
                </c:pt>
                <c:pt idx="4840">
                  <c:v>877</c:v>
                </c:pt>
                <c:pt idx="4841">
                  <c:v>918</c:v>
                </c:pt>
                <c:pt idx="4842">
                  <c:v>961</c:v>
                </c:pt>
                <c:pt idx="4843">
                  <c:v>966</c:v>
                </c:pt>
                <c:pt idx="4844">
                  <c:v>939</c:v>
                </c:pt>
                <c:pt idx="4845">
                  <c:v>903</c:v>
                </c:pt>
                <c:pt idx="4846">
                  <c:v>939</c:v>
                </c:pt>
                <c:pt idx="4847">
                  <c:v>935</c:v>
                </c:pt>
                <c:pt idx="4848">
                  <c:v>965</c:v>
                </c:pt>
                <c:pt idx="4849">
                  <c:v>993</c:v>
                </c:pt>
                <c:pt idx="4850" formatCode="#,##0">
                  <c:v>1045</c:v>
                </c:pt>
                <c:pt idx="4851" formatCode="#,##0">
                  <c:v>1030</c:v>
                </c:pt>
                <c:pt idx="4852" formatCode="#,##0">
                  <c:v>1045</c:v>
                </c:pt>
                <c:pt idx="4853" formatCode="#,##0">
                  <c:v>1021</c:v>
                </c:pt>
                <c:pt idx="4854" formatCode="#,##0">
                  <c:v>1045</c:v>
                </c:pt>
                <c:pt idx="4855" formatCode="#,##0">
                  <c:v>1066</c:v>
                </c:pt>
                <c:pt idx="4856" formatCode="#,##0">
                  <c:v>1032</c:v>
                </c:pt>
                <c:pt idx="4857" formatCode="#,##0">
                  <c:v>1077</c:v>
                </c:pt>
                <c:pt idx="4858" formatCode="#,##0">
                  <c:v>1075</c:v>
                </c:pt>
                <c:pt idx="4859" formatCode="#,##0">
                  <c:v>1040</c:v>
                </c:pt>
                <c:pt idx="4860" formatCode="#,##0">
                  <c:v>1059</c:v>
                </c:pt>
                <c:pt idx="4861" formatCode="#,##0">
                  <c:v>1083</c:v>
                </c:pt>
                <c:pt idx="4862" formatCode="#,##0">
                  <c:v>1081</c:v>
                </c:pt>
                <c:pt idx="4863" formatCode="#,##0">
                  <c:v>1117</c:v>
                </c:pt>
                <c:pt idx="4864" formatCode="#,##0">
                  <c:v>1134</c:v>
                </c:pt>
                <c:pt idx="4865" formatCode="#,##0">
                  <c:v>1146</c:v>
                </c:pt>
                <c:pt idx="4866" formatCode="#,##0">
                  <c:v>1116</c:v>
                </c:pt>
                <c:pt idx="4867" formatCode="#,##0">
                  <c:v>1111</c:v>
                </c:pt>
                <c:pt idx="4868" formatCode="#,##0">
                  <c:v>1164</c:v>
                </c:pt>
                <c:pt idx="4869" formatCode="#,##0">
                  <c:v>1205</c:v>
                </c:pt>
                <c:pt idx="4870" formatCode="#,##0">
                  <c:v>1205</c:v>
                </c:pt>
                <c:pt idx="4871" formatCode="#,##0">
                  <c:v>1205</c:v>
                </c:pt>
                <c:pt idx="4872" formatCode="#,##0">
                  <c:v>1205</c:v>
                </c:pt>
                <c:pt idx="4873" formatCode="#,##0">
                  <c:v>1213</c:v>
                </c:pt>
                <c:pt idx="4874" formatCode="#,##0">
                  <c:v>1238</c:v>
                </c:pt>
                <c:pt idx="4875" formatCode="#,##0">
                  <c:v>1238</c:v>
                </c:pt>
                <c:pt idx="4876" formatCode="#,##0">
                  <c:v>1286</c:v>
                </c:pt>
                <c:pt idx="4877" formatCode="#,##0">
                  <c:v>1305</c:v>
                </c:pt>
                <c:pt idx="4878" formatCode="#,##0">
                  <c:v>1312</c:v>
                </c:pt>
                <c:pt idx="4879" formatCode="#,##0">
                  <c:v>1308</c:v>
                </c:pt>
                <c:pt idx="4880" formatCode="#,##0">
                  <c:v>1339</c:v>
                </c:pt>
                <c:pt idx="4881" formatCode="#,##0">
                  <c:v>1339</c:v>
                </c:pt>
                <c:pt idx="4882" formatCode="#,##0">
                  <c:v>1351</c:v>
                </c:pt>
                <c:pt idx="4883" formatCode="#,##0">
                  <c:v>1322</c:v>
                </c:pt>
                <c:pt idx="4884" formatCode="#,##0">
                  <c:v>1302</c:v>
                </c:pt>
                <c:pt idx="4885" formatCode="#,##0">
                  <c:v>1316</c:v>
                </c:pt>
                <c:pt idx="4886" formatCode="#,##0">
                  <c:v>1311</c:v>
                </c:pt>
                <c:pt idx="4887" formatCode="#,##0">
                  <c:v>1326</c:v>
                </c:pt>
                <c:pt idx="4888" formatCode="#,##0">
                  <c:v>1314</c:v>
                </c:pt>
                <c:pt idx="4889" formatCode="#,##0">
                  <c:v>1334</c:v>
                </c:pt>
                <c:pt idx="4890" formatCode="#,##0">
                  <c:v>1299</c:v>
                </c:pt>
                <c:pt idx="4891" formatCode="#,##0">
                  <c:v>1323</c:v>
                </c:pt>
                <c:pt idx="4892" formatCode="#,##0">
                  <c:v>1362</c:v>
                </c:pt>
                <c:pt idx="4893" formatCode="#,##0">
                  <c:v>1353</c:v>
                </c:pt>
                <c:pt idx="4894" formatCode="#,##0">
                  <c:v>1399</c:v>
                </c:pt>
                <c:pt idx="4895" formatCode="#,##0">
                  <c:v>1413</c:v>
                </c:pt>
                <c:pt idx="4896" formatCode="#,##0">
                  <c:v>1427</c:v>
                </c:pt>
                <c:pt idx="4897" formatCode="#,##0">
                  <c:v>1369</c:v>
                </c:pt>
                <c:pt idx="4898" formatCode="#,##0">
                  <c:v>1398</c:v>
                </c:pt>
                <c:pt idx="4899" formatCode="#,##0">
                  <c:v>1360</c:v>
                </c:pt>
                <c:pt idx="4900" formatCode="#,##0">
                  <c:v>1287</c:v>
                </c:pt>
                <c:pt idx="4901" formatCode="#,##0">
                  <c:v>1287</c:v>
                </c:pt>
                <c:pt idx="4902" formatCode="#,##0">
                  <c:v>1263</c:v>
                </c:pt>
                <c:pt idx="4903" formatCode="#,##0">
                  <c:v>1274</c:v>
                </c:pt>
                <c:pt idx="4904" formatCode="#,##0">
                  <c:v>1222</c:v>
                </c:pt>
                <c:pt idx="4905" formatCode="#,##0">
                  <c:v>1223</c:v>
                </c:pt>
                <c:pt idx="4906" formatCode="#,##0">
                  <c:v>1229</c:v>
                </c:pt>
                <c:pt idx="4907" formatCode="#,##0">
                  <c:v>1258</c:v>
                </c:pt>
                <c:pt idx="4908" formatCode="#,##0">
                  <c:v>1267</c:v>
                </c:pt>
                <c:pt idx="4909" formatCode="#,##0">
                  <c:v>1246</c:v>
                </c:pt>
                <c:pt idx="4910" formatCode="#,##0">
                  <c:v>1268</c:v>
                </c:pt>
                <c:pt idx="4911" formatCode="#,##0">
                  <c:v>1374</c:v>
                </c:pt>
                <c:pt idx="4912" formatCode="#,##0">
                  <c:v>1374</c:v>
                </c:pt>
              </c:numCache>
            </c:numRef>
          </c:val>
          <c:smooth val="0"/>
          <c:extLst>
            <c:ext xmlns:c16="http://schemas.microsoft.com/office/drawing/2014/chart" uri="{C3380CC4-5D6E-409C-BE32-E72D297353CC}">
              <c16:uniqueId val="{00000000-BA9D-8F40-830F-FF18E09780FD}"/>
            </c:ext>
          </c:extLst>
        </c:ser>
        <c:dLbls>
          <c:showLegendKey val="0"/>
          <c:showVal val="0"/>
          <c:showCatName val="0"/>
          <c:showSerName val="0"/>
          <c:showPercent val="0"/>
          <c:showBubbleSize val="0"/>
        </c:dLbls>
        <c:smooth val="0"/>
        <c:axId val="211068160"/>
        <c:axId val="211070120"/>
      </c:lineChart>
      <c:dateAx>
        <c:axId val="211068160"/>
        <c:scaling>
          <c:orientation val="minMax"/>
        </c:scaling>
        <c:delete val="0"/>
        <c:axPos val="b"/>
        <c:numFmt formatCode="m/d/yyyy"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pt-BR"/>
          </a:p>
        </c:txPr>
        <c:crossAx val="211070120"/>
        <c:crosses val="autoZero"/>
        <c:auto val="1"/>
        <c:lblOffset val="100"/>
        <c:baseTimeUnit val="days"/>
      </c:dateAx>
      <c:valAx>
        <c:axId val="211070120"/>
        <c:scaling>
          <c:orientation val="minMax"/>
        </c:scaling>
        <c:delete val="0"/>
        <c:axPos val="l"/>
        <c:majorGridlines>
          <c:spPr>
            <a:ln w="9525" cap="flat" cmpd="sng" algn="ctr">
              <a:solidFill>
                <a:schemeClr val="bg1">
                  <a:lumMod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pt-BR"/>
          </a:p>
        </c:txPr>
        <c:crossAx val="21106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952380952380951E-2"/>
          <c:y val="5.9792313793951057E-2"/>
          <c:w val="0.95809523809523811"/>
          <c:h val="0.86659969244760804"/>
        </c:manualLayout>
      </c:layout>
      <c:barChart>
        <c:barDir val="col"/>
        <c:grouping val="clustered"/>
        <c:varyColors val="0"/>
        <c:ser>
          <c:idx val="0"/>
          <c:order val="0"/>
          <c:spPr>
            <a:solidFill>
              <a:srgbClr val="002060"/>
            </a:solidFill>
            <a:ln w="28575" cap="rnd">
              <a:solidFill>
                <a:srgbClr val="002060"/>
              </a:solidFill>
              <a:round/>
            </a:ln>
            <a:effectLst/>
          </c:spPr>
          <c:invertIfNegative val="0"/>
          <c:dLbls>
            <c:dLbl>
              <c:idx val="2"/>
              <c:layout>
                <c:manualLayout>
                  <c:x val="-1.7279096651789622E-17"/>
                  <c:y val="-1.8921103597438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89-AE49-A837-2D5DEF1BBDF6}"/>
                </c:ext>
              </c:extLst>
            </c:dLbl>
            <c:dLbl>
              <c:idx val="10"/>
              <c:layout>
                <c:manualLayout>
                  <c:x val="0"/>
                  <c:y val="-1.48175738242166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89-AE49-A837-2D5DEF1BBDF6}"/>
                </c:ext>
              </c:extLst>
            </c:dLbl>
            <c:dLbl>
              <c:idx val="15"/>
              <c:layout>
                <c:manualLayout>
                  <c:x val="-1.4005488890929595E-16"/>
                  <c:y val="-1.6050172586747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89-AE49-A837-2D5DEF1BBDF6}"/>
                </c:ext>
              </c:extLst>
            </c:dLbl>
            <c:numFmt formatCode="#,##0.0" sourceLinked="0"/>
            <c:spPr>
              <a:noFill/>
              <a:ln>
                <a:noFill/>
              </a:ln>
              <a:effectLst/>
            </c:spPr>
            <c:txPr>
              <a:bodyPr/>
              <a:lstStyle/>
              <a:p>
                <a:pPr>
                  <a:defRPr sz="9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Embi!$F$129:$F$138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Embi!$G$129:$G$138</c:f>
              <c:numCache>
                <c:formatCode>_(* #,##0.00_);_(* \(#,##0.00\);_(* "-"??_);_(@_)</c:formatCode>
                <c:ptCount val="10"/>
                <c:pt idx="0">
                  <c:v>183.996138996139</c:v>
                </c:pt>
                <c:pt idx="1">
                  <c:v>204.7093023255814</c:v>
                </c:pt>
                <c:pt idx="2">
                  <c:v>230.70155038759691</c:v>
                </c:pt>
                <c:pt idx="3">
                  <c:v>345.95752895752895</c:v>
                </c:pt>
                <c:pt idx="4">
                  <c:v>381.6911196911197</c:v>
                </c:pt>
                <c:pt idx="5">
                  <c:v>268.11284046692606</c:v>
                </c:pt>
                <c:pt idx="6">
                  <c:v>272.25291828793775</c:v>
                </c:pt>
                <c:pt idx="7">
                  <c:v>241.4980694980695</c:v>
                </c:pt>
                <c:pt idx="8">
                  <c:v>321.88973384030419</c:v>
                </c:pt>
                <c:pt idx="9">
                  <c:v>301.11583011583014</c:v>
                </c:pt>
              </c:numCache>
            </c:numRef>
          </c:val>
          <c:extLst>
            <c:ext xmlns:c16="http://schemas.microsoft.com/office/drawing/2014/chart" uri="{C3380CC4-5D6E-409C-BE32-E72D297353CC}">
              <c16:uniqueId val="{00000003-9089-AE49-A837-2D5DEF1BBDF6}"/>
            </c:ext>
          </c:extLst>
        </c:ser>
        <c:dLbls>
          <c:showLegendKey val="0"/>
          <c:showVal val="0"/>
          <c:showCatName val="0"/>
          <c:showSerName val="0"/>
          <c:showPercent val="0"/>
          <c:showBubbleSize val="0"/>
        </c:dLbls>
        <c:gapWidth val="150"/>
        <c:axId val="211064240"/>
        <c:axId val="211065416"/>
      </c:barChart>
      <c:lineChart>
        <c:grouping val="standard"/>
        <c:varyColors val="0"/>
        <c:ser>
          <c:idx val="1"/>
          <c:order val="1"/>
          <c:spPr>
            <a:ln w="38100">
              <a:solidFill>
                <a:srgbClr val="FF0000"/>
              </a:solidFill>
            </a:ln>
          </c:spPr>
          <c:marker>
            <c:symbol val="none"/>
          </c:marker>
          <c:cat>
            <c:numRef>
              <c:f>Embi!$F$129:$F$138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Embi!$H$129:$H$138</c:f>
              <c:numCache>
                <c:formatCode>_(* #,##0_);_(* \(#,##0\);_(* "-"??_);_(@_)</c:formatCode>
                <c:ptCount val="10"/>
                <c:pt idx="0">
                  <c:v>275.19250325670339</c:v>
                </c:pt>
                <c:pt idx="1">
                  <c:v>275.19250325670339</c:v>
                </c:pt>
                <c:pt idx="2">
                  <c:v>275.19250325670339</c:v>
                </c:pt>
                <c:pt idx="3">
                  <c:v>275.19250325670339</c:v>
                </c:pt>
                <c:pt idx="4">
                  <c:v>275.19250325670339</c:v>
                </c:pt>
                <c:pt idx="5">
                  <c:v>275.19250325670339</c:v>
                </c:pt>
                <c:pt idx="6">
                  <c:v>275.19250325670339</c:v>
                </c:pt>
                <c:pt idx="7">
                  <c:v>275.19250325670339</c:v>
                </c:pt>
                <c:pt idx="8">
                  <c:v>275.19250325670339</c:v>
                </c:pt>
                <c:pt idx="9">
                  <c:v>275.19250325670339</c:v>
                </c:pt>
              </c:numCache>
            </c:numRef>
          </c:val>
          <c:smooth val="0"/>
          <c:extLst>
            <c:ext xmlns:c16="http://schemas.microsoft.com/office/drawing/2014/chart" uri="{C3380CC4-5D6E-409C-BE32-E72D297353CC}">
              <c16:uniqueId val="{00000004-9089-AE49-A837-2D5DEF1BBDF6}"/>
            </c:ext>
          </c:extLst>
        </c:ser>
        <c:dLbls>
          <c:showLegendKey val="0"/>
          <c:showVal val="0"/>
          <c:showCatName val="0"/>
          <c:showSerName val="0"/>
          <c:showPercent val="0"/>
          <c:showBubbleSize val="0"/>
        </c:dLbls>
        <c:marker val="1"/>
        <c:smooth val="0"/>
        <c:axId val="211064240"/>
        <c:axId val="211065416"/>
      </c:lineChart>
      <c:catAx>
        <c:axId val="2110642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vert="horz"/>
          <a:lstStyle/>
          <a:p>
            <a:pPr>
              <a:defRPr/>
            </a:pPr>
            <a:endParaRPr lang="pt-BR"/>
          </a:p>
        </c:txPr>
        <c:crossAx val="211065416"/>
        <c:crosses val="autoZero"/>
        <c:auto val="1"/>
        <c:lblAlgn val="ctr"/>
        <c:lblOffset val="100"/>
        <c:noMultiLvlLbl val="0"/>
      </c:catAx>
      <c:valAx>
        <c:axId val="211065416"/>
        <c:scaling>
          <c:orientation val="minMax"/>
          <c:max val="550"/>
        </c:scaling>
        <c:delete val="1"/>
        <c:axPos val="l"/>
        <c:numFmt formatCode="_(* #,##0.00_);_(* \(#,##0.00\);_(* &quot;-&quot;??_);_(@_)" sourceLinked="1"/>
        <c:majorTickMark val="none"/>
        <c:minorTickMark val="none"/>
        <c:tickLblPos val="nextTo"/>
        <c:crossAx val="211064240"/>
        <c:crosses val="autoZero"/>
        <c:crossBetween val="between"/>
      </c:valAx>
    </c:plotArea>
    <c:plotVisOnly val="0"/>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22657688208507E-2"/>
          <c:y val="3.7460615405242342E-2"/>
          <c:w val="0.97203406998969444"/>
          <c:h val="0.84410699202252459"/>
        </c:manualLayout>
      </c:layout>
      <c:barChart>
        <c:barDir val="col"/>
        <c:grouping val="clustered"/>
        <c:varyColors val="0"/>
        <c:ser>
          <c:idx val="0"/>
          <c:order val="0"/>
          <c:spPr>
            <a:solidFill>
              <a:schemeClr val="tx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rf!$E$8:$E$37</c:f>
              <c:numCache>
                <c:formatCode>General</c:formatCode>
                <c:ptCount val="30"/>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numCache>
            </c:numRef>
          </c:cat>
          <c:val>
            <c:numRef>
              <c:f>rf!$F$8:$F$37</c:f>
              <c:numCache>
                <c:formatCode>0.00%</c:formatCode>
                <c:ptCount val="30"/>
                <c:pt idx="0">
                  <c:v>7.0103788448393725E-2</c:v>
                </c:pt>
                <c:pt idx="1">
                  <c:v>5.8730810099193974E-2</c:v>
                </c:pt>
                <c:pt idx="2">
                  <c:v>7.0805923467265011E-2</c:v>
                </c:pt>
                <c:pt idx="3">
                  <c:v>6.5806496606304957E-2</c:v>
                </c:pt>
                <c:pt idx="4">
                  <c:v>6.4382704013822428E-2</c:v>
                </c:pt>
                <c:pt idx="5">
                  <c:v>6.3520014145211509E-2</c:v>
                </c:pt>
                <c:pt idx="6">
                  <c:v>5.2637746449456978E-2</c:v>
                </c:pt>
                <c:pt idx="7">
                  <c:v>5.6370783790008622E-2</c:v>
                </c:pt>
                <c:pt idx="8">
                  <c:v>6.0283813808236018E-2</c:v>
                </c:pt>
                <c:pt idx="9">
                  <c:v>5.0172567797662014E-2</c:v>
                </c:pt>
                <c:pt idx="10">
                  <c:v>4.611284451659451E-2</c:v>
                </c:pt>
                <c:pt idx="11">
                  <c:v>4.0144508999772156E-2</c:v>
                </c:pt>
                <c:pt idx="12">
                  <c:v>4.2737702573297537E-2</c:v>
                </c:pt>
                <c:pt idx="13">
                  <c:v>4.289392459657048E-2</c:v>
                </c:pt>
                <c:pt idx="14">
                  <c:v>4.7906298181223807E-2</c:v>
                </c:pt>
                <c:pt idx="15">
                  <c:v>4.630342140760333E-2</c:v>
                </c:pt>
                <c:pt idx="16">
                  <c:v>3.6652552308802315E-2</c:v>
                </c:pt>
                <c:pt idx="17">
                  <c:v>3.2567147888661045E-2</c:v>
                </c:pt>
                <c:pt idx="18">
                  <c:v>3.2145086662638149E-2</c:v>
                </c:pt>
                <c:pt idx="19">
                  <c:v>2.7862820485832499E-2</c:v>
                </c:pt>
                <c:pt idx="20">
                  <c:v>1.8027019244421991E-2</c:v>
                </c:pt>
                <c:pt idx="21">
                  <c:v>2.3507521265284423E-2</c:v>
                </c:pt>
                <c:pt idx="22">
                  <c:v>2.5406030859978227E-2</c:v>
                </c:pt>
                <c:pt idx="23">
                  <c:v>2.1363381180223285E-2</c:v>
                </c:pt>
                <c:pt idx="24">
                  <c:v>1.84156468658471E-2</c:v>
                </c:pt>
                <c:pt idx="25">
                  <c:v>2.3304977694565795E-2</c:v>
                </c:pt>
                <c:pt idx="26">
                  <c:v>2.9100000000000001E-2</c:v>
                </c:pt>
                <c:pt idx="27">
                  <c:v>2.1441666666666664E-2</c:v>
                </c:pt>
                <c:pt idx="28">
                  <c:v>8.9465000000000013E-3</c:v>
                </c:pt>
                <c:pt idx="29">
                  <c:v>3.2913333333333336E-3</c:v>
                </c:pt>
              </c:numCache>
            </c:numRef>
          </c:val>
          <c:extLst>
            <c:ext xmlns:c16="http://schemas.microsoft.com/office/drawing/2014/chart" uri="{C3380CC4-5D6E-409C-BE32-E72D297353CC}">
              <c16:uniqueId val="{00000000-B79E-1A48-B58D-9FBD2FC179E2}"/>
            </c:ext>
          </c:extLst>
        </c:ser>
        <c:dLbls>
          <c:showLegendKey val="0"/>
          <c:showVal val="0"/>
          <c:showCatName val="0"/>
          <c:showSerName val="0"/>
          <c:showPercent val="0"/>
          <c:showBubbleSize val="0"/>
        </c:dLbls>
        <c:gapWidth val="150"/>
        <c:axId val="211070904"/>
        <c:axId val="211063456"/>
      </c:barChart>
      <c:lineChart>
        <c:grouping val="standard"/>
        <c:varyColors val="0"/>
        <c:ser>
          <c:idx val="1"/>
          <c:order val="1"/>
          <c:spPr>
            <a:ln w="28575" cap="rnd">
              <a:solidFill>
                <a:srgbClr val="FF0000"/>
              </a:solidFill>
              <a:round/>
            </a:ln>
            <a:effectLst/>
          </c:spPr>
          <c:marker>
            <c:symbol val="none"/>
          </c:marker>
          <c:dLbls>
            <c:dLbl>
              <c:idx val="28"/>
              <c:layout>
                <c:manualLayout>
                  <c:x val="-1.8038588775357741E-2"/>
                  <c:y val="-3.1470346863193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9E-1A48-B58D-9FBD2FC179E2}"/>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rf!$E$8:$E$37</c:f>
              <c:numCache>
                <c:formatCode>General</c:formatCode>
                <c:ptCount val="30"/>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numCache>
            </c:numRef>
          </c:cat>
          <c:val>
            <c:numRef>
              <c:f>rf!$G$8:$G$37</c:f>
              <c:numCache>
                <c:formatCode>0.00%</c:formatCode>
                <c:ptCount val="30"/>
                <c:pt idx="0">
                  <c:v>3.4844612428875668E-2</c:v>
                </c:pt>
                <c:pt idx="1">
                  <c:v>3.4844612428875668E-2</c:v>
                </c:pt>
                <c:pt idx="2">
                  <c:v>3.4844612428875668E-2</c:v>
                </c:pt>
                <c:pt idx="3">
                  <c:v>3.4844612428875668E-2</c:v>
                </c:pt>
                <c:pt idx="4">
                  <c:v>3.4844612428875668E-2</c:v>
                </c:pt>
                <c:pt idx="5">
                  <c:v>3.4844612428875668E-2</c:v>
                </c:pt>
                <c:pt idx="6">
                  <c:v>3.4844612428875668E-2</c:v>
                </c:pt>
                <c:pt idx="7">
                  <c:v>3.4844612428875668E-2</c:v>
                </c:pt>
                <c:pt idx="8">
                  <c:v>3.4844612428875668E-2</c:v>
                </c:pt>
                <c:pt idx="9">
                  <c:v>3.4844612428875668E-2</c:v>
                </c:pt>
                <c:pt idx="10">
                  <c:v>3.4844612428875668E-2</c:v>
                </c:pt>
                <c:pt idx="11">
                  <c:v>3.4844612428875668E-2</c:v>
                </c:pt>
                <c:pt idx="12">
                  <c:v>3.4844612428875668E-2</c:v>
                </c:pt>
                <c:pt idx="13">
                  <c:v>3.4844612428875668E-2</c:v>
                </c:pt>
                <c:pt idx="14">
                  <c:v>3.4844612428875668E-2</c:v>
                </c:pt>
                <c:pt idx="15">
                  <c:v>3.4844612428875668E-2</c:v>
                </c:pt>
                <c:pt idx="16">
                  <c:v>3.4844612428875668E-2</c:v>
                </c:pt>
                <c:pt idx="17">
                  <c:v>3.4844612428875668E-2</c:v>
                </c:pt>
                <c:pt idx="18">
                  <c:v>3.4844612428875668E-2</c:v>
                </c:pt>
                <c:pt idx="19">
                  <c:v>3.4844612428875668E-2</c:v>
                </c:pt>
                <c:pt idx="20">
                  <c:v>3.4844612428875668E-2</c:v>
                </c:pt>
                <c:pt idx="21">
                  <c:v>3.4844612428875668E-2</c:v>
                </c:pt>
                <c:pt idx="22">
                  <c:v>3.4844612428875668E-2</c:v>
                </c:pt>
                <c:pt idx="23">
                  <c:v>3.4844612428875668E-2</c:v>
                </c:pt>
                <c:pt idx="24">
                  <c:v>3.4844612428875668E-2</c:v>
                </c:pt>
                <c:pt idx="25">
                  <c:v>3.4844612428875668E-2</c:v>
                </c:pt>
                <c:pt idx="26">
                  <c:v>3.4844612428875668E-2</c:v>
                </c:pt>
                <c:pt idx="27">
                  <c:v>3.4844612428875668E-2</c:v>
                </c:pt>
                <c:pt idx="28">
                  <c:v>3.4844612428875668E-2</c:v>
                </c:pt>
                <c:pt idx="29">
                  <c:v>3.4844612428875668E-2</c:v>
                </c:pt>
              </c:numCache>
            </c:numRef>
          </c:val>
          <c:smooth val="0"/>
          <c:extLst>
            <c:ext xmlns:c16="http://schemas.microsoft.com/office/drawing/2014/chart" uri="{C3380CC4-5D6E-409C-BE32-E72D297353CC}">
              <c16:uniqueId val="{00000002-B79E-1A48-B58D-9FBD2FC179E2}"/>
            </c:ext>
          </c:extLst>
        </c:ser>
        <c:dLbls>
          <c:showLegendKey val="0"/>
          <c:showVal val="0"/>
          <c:showCatName val="0"/>
          <c:showSerName val="0"/>
          <c:showPercent val="0"/>
          <c:showBubbleSize val="0"/>
        </c:dLbls>
        <c:marker val="1"/>
        <c:smooth val="0"/>
        <c:axId val="211070904"/>
        <c:axId val="211063456"/>
      </c:lineChart>
      <c:catAx>
        <c:axId val="21107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211063456"/>
        <c:crosses val="autoZero"/>
        <c:auto val="1"/>
        <c:lblAlgn val="ctr"/>
        <c:lblOffset val="100"/>
        <c:noMultiLvlLbl val="0"/>
      </c:catAx>
      <c:valAx>
        <c:axId val="211063456"/>
        <c:scaling>
          <c:orientation val="minMax"/>
        </c:scaling>
        <c:delete val="1"/>
        <c:axPos val="l"/>
        <c:numFmt formatCode="0.00%" sourceLinked="1"/>
        <c:majorTickMark val="none"/>
        <c:minorTickMark val="none"/>
        <c:tickLblPos val="nextTo"/>
        <c:crossAx val="211070904"/>
        <c:crosses val="autoZero"/>
        <c:crossBetween val="between"/>
      </c:valAx>
    </c:plotArea>
    <c:plotVisOnly val="0"/>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pt-BR"/>
              <a:t>Rendimento do índice S&amp;P500, incluindo dividendos (% a.a.) </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Rm!$K$12:$K$36</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Rm!$L$12:$L$36</c:f>
              <c:numCache>
                <c:formatCode>0.00%</c:formatCode>
                <c:ptCount val="25"/>
                <c:pt idx="0">
                  <c:v>0.33100000000000002</c:v>
                </c:pt>
                <c:pt idx="1">
                  <c:v>0.28339999999999999</c:v>
                </c:pt>
                <c:pt idx="2">
                  <c:v>0.2089</c:v>
                </c:pt>
                <c:pt idx="3">
                  <c:v>-9.0300000000000005E-2</c:v>
                </c:pt>
                <c:pt idx="4">
                  <c:v>-0.11849999999999999</c:v>
                </c:pt>
                <c:pt idx="5">
                  <c:v>-0.21970000000000001</c:v>
                </c:pt>
                <c:pt idx="6">
                  <c:v>0.28360000000000002</c:v>
                </c:pt>
                <c:pt idx="7">
                  <c:v>0.1074</c:v>
                </c:pt>
                <c:pt idx="8">
                  <c:v>4.8300000000000003E-2</c:v>
                </c:pt>
                <c:pt idx="9">
                  <c:v>0.15609999999999999</c:v>
                </c:pt>
                <c:pt idx="10">
                  <c:v>5.4800000000000001E-2</c:v>
                </c:pt>
                <c:pt idx="11">
                  <c:v>-0.36549999999999999</c:v>
                </c:pt>
                <c:pt idx="12">
                  <c:v>0.25940000000000002</c:v>
                </c:pt>
                <c:pt idx="13">
                  <c:v>0.1482</c:v>
                </c:pt>
                <c:pt idx="14">
                  <c:v>2.1000000000000001E-2</c:v>
                </c:pt>
                <c:pt idx="15">
                  <c:v>0.15890000000000001</c:v>
                </c:pt>
                <c:pt idx="16">
                  <c:v>0.32150000000000001</c:v>
                </c:pt>
                <c:pt idx="17">
                  <c:v>0.13519999999999999</c:v>
                </c:pt>
                <c:pt idx="18">
                  <c:v>1.38E-2</c:v>
                </c:pt>
                <c:pt idx="19">
                  <c:v>0.1177</c:v>
                </c:pt>
                <c:pt idx="20">
                  <c:v>0.2160548143449928</c:v>
                </c:pt>
                <c:pt idx="21">
                  <c:v>-4.2268692890885438E-2</c:v>
                </c:pt>
                <c:pt idx="22">
                  <c:v>0.31211679996808755</c:v>
                </c:pt>
                <c:pt idx="23">
                  <c:v>0.18013916144089043</c:v>
                </c:pt>
                <c:pt idx="24">
                  <c:v>0.28470000000000001</c:v>
                </c:pt>
              </c:numCache>
            </c:numRef>
          </c:val>
          <c:smooth val="0"/>
          <c:extLst>
            <c:ext xmlns:c16="http://schemas.microsoft.com/office/drawing/2014/chart" uri="{C3380CC4-5D6E-409C-BE32-E72D297353CC}">
              <c16:uniqueId val="{00000000-3C06-5E49-91E4-447B4B76DFB1}"/>
            </c:ext>
          </c:extLst>
        </c:ser>
        <c:ser>
          <c:idx val="1"/>
          <c:order val="1"/>
          <c:spPr>
            <a:ln w="28575" cap="rnd">
              <a:solidFill>
                <a:schemeClr val="accent2"/>
              </a:solidFill>
              <a:round/>
            </a:ln>
            <a:effectLst/>
          </c:spPr>
          <c:marker>
            <c:symbol val="none"/>
          </c:marker>
          <c:dLbls>
            <c:dLbl>
              <c:idx val="28"/>
              <c:layout>
                <c:manualLayout>
                  <c:x val="-1.9325477281563199E-3"/>
                  <c:y val="2.8579286927305235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3C06-5E49-91E4-447B4B76DFB1}"/>
                </c:ext>
              </c:extLst>
            </c:dLbl>
            <c:spPr>
              <a:noFill/>
              <a:ln>
                <a:noFill/>
              </a:ln>
              <a:effectLst/>
            </c:spPr>
            <c:txPr>
              <a:bodyPr rot="0" vert="horz"/>
              <a:lstStyle/>
              <a:p>
                <a:pPr>
                  <a:defRPr/>
                </a:pPr>
                <a:endParaRPr lang="pt-BR"/>
              </a:p>
            </c:txPr>
            <c:showLegendKey val="0"/>
            <c:showVal val="0"/>
            <c:showCatName val="0"/>
            <c:showSerName val="0"/>
            <c:showPercent val="0"/>
            <c:showBubbleSize val="0"/>
            <c:separator>, </c:separator>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Rm!$K$12:$K$36</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Rm!$M$12:$M$36</c:f>
              <c:numCache>
                <c:formatCode>0.00%</c:formatCode>
                <c:ptCount val="25"/>
                <c:pt idx="0">
                  <c:v>0.11223768331452341</c:v>
                </c:pt>
                <c:pt idx="1">
                  <c:v>0.11223768331452341</c:v>
                </c:pt>
                <c:pt idx="2">
                  <c:v>0.11223768331452341</c:v>
                </c:pt>
                <c:pt idx="3">
                  <c:v>0.11223768331452341</c:v>
                </c:pt>
                <c:pt idx="4">
                  <c:v>0.11223768331452341</c:v>
                </c:pt>
                <c:pt idx="5">
                  <c:v>0.11223768331452341</c:v>
                </c:pt>
                <c:pt idx="6">
                  <c:v>0.11223768331452341</c:v>
                </c:pt>
                <c:pt idx="7">
                  <c:v>0.11223768331452341</c:v>
                </c:pt>
                <c:pt idx="8">
                  <c:v>0.11223768331452341</c:v>
                </c:pt>
                <c:pt idx="9">
                  <c:v>0.11223768331452341</c:v>
                </c:pt>
                <c:pt idx="10">
                  <c:v>0.11223768331452341</c:v>
                </c:pt>
                <c:pt idx="11">
                  <c:v>0.11223768331452341</c:v>
                </c:pt>
                <c:pt idx="12">
                  <c:v>0.11223768331452341</c:v>
                </c:pt>
                <c:pt idx="13">
                  <c:v>0.11223768331452341</c:v>
                </c:pt>
                <c:pt idx="14">
                  <c:v>0.11223768331452341</c:v>
                </c:pt>
                <c:pt idx="15">
                  <c:v>0.11223768331452341</c:v>
                </c:pt>
                <c:pt idx="16">
                  <c:v>0.11223768331452341</c:v>
                </c:pt>
                <c:pt idx="17">
                  <c:v>0.11223768331452341</c:v>
                </c:pt>
                <c:pt idx="18">
                  <c:v>0.11223768331452341</c:v>
                </c:pt>
                <c:pt idx="19">
                  <c:v>0.11223768331452341</c:v>
                </c:pt>
                <c:pt idx="20">
                  <c:v>0.11223768331452341</c:v>
                </c:pt>
                <c:pt idx="21">
                  <c:v>0.11223768331452341</c:v>
                </c:pt>
                <c:pt idx="22">
                  <c:v>0.11223768331452341</c:v>
                </c:pt>
                <c:pt idx="23">
                  <c:v>0.11223768331452341</c:v>
                </c:pt>
                <c:pt idx="24">
                  <c:v>0.11223768331452341</c:v>
                </c:pt>
              </c:numCache>
            </c:numRef>
          </c:val>
          <c:smooth val="0"/>
          <c:extLst>
            <c:ext xmlns:c16="http://schemas.microsoft.com/office/drawing/2014/chart" uri="{C3380CC4-5D6E-409C-BE32-E72D297353CC}">
              <c16:uniqueId val="{00000002-3C06-5E49-91E4-447B4B76DFB1}"/>
            </c:ext>
          </c:extLst>
        </c:ser>
        <c:dLbls>
          <c:showLegendKey val="0"/>
          <c:showVal val="0"/>
          <c:showCatName val="0"/>
          <c:showSerName val="0"/>
          <c:showPercent val="0"/>
          <c:showBubbleSize val="0"/>
        </c:dLbls>
        <c:smooth val="0"/>
        <c:axId val="211064632"/>
        <c:axId val="211065024"/>
      </c:lineChart>
      <c:catAx>
        <c:axId val="21106463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a:lstStyle/>
          <a:p>
            <a:pPr>
              <a:defRPr/>
            </a:pPr>
            <a:endParaRPr lang="pt-BR"/>
          </a:p>
        </c:txPr>
        <c:crossAx val="211065024"/>
        <c:crosses val="autoZero"/>
        <c:auto val="1"/>
        <c:lblAlgn val="ctr"/>
        <c:lblOffset val="100"/>
        <c:noMultiLvlLbl val="0"/>
      </c:catAx>
      <c:valAx>
        <c:axId val="211065024"/>
        <c:scaling>
          <c:orientation val="minMax"/>
        </c:scaling>
        <c:delete val="0"/>
        <c:axPos val="l"/>
        <c:majorGridlines>
          <c:spPr>
            <a:ln w="9525" cap="flat" cmpd="sng" algn="ctr">
              <a:solidFill>
                <a:schemeClr val="bg1">
                  <a:lumMod val="95000"/>
                </a:schemeClr>
              </a:solidFill>
              <a:round/>
            </a:ln>
            <a:effectLst/>
          </c:spPr>
        </c:majorGridlines>
        <c:numFmt formatCode="0.00%" sourceLinked="1"/>
        <c:majorTickMark val="none"/>
        <c:minorTickMark val="none"/>
        <c:tickLblPos val="nextTo"/>
        <c:spPr>
          <a:noFill/>
          <a:ln>
            <a:solidFill>
              <a:schemeClr val="tx1"/>
            </a:solidFill>
          </a:ln>
          <a:effectLst/>
        </c:spPr>
        <c:txPr>
          <a:bodyPr rot="-60000000" vert="horz"/>
          <a:lstStyle/>
          <a:p>
            <a:pPr>
              <a:defRPr/>
            </a:pPr>
            <a:endParaRPr lang="pt-BR"/>
          </a:p>
        </c:txPr>
        <c:crossAx val="211064632"/>
        <c:crosses val="autoZero"/>
        <c:crossBetween val="between"/>
      </c:valAx>
    </c:plotArea>
    <c:plotVisOnly val="0"/>
    <c:dispBlanksAs val="gap"/>
    <c:showDLblsOverMax val="0"/>
  </c:chart>
  <c:spPr>
    <a:ln>
      <a:noFill/>
    </a:ln>
  </c:spPr>
  <c:txPr>
    <a:bodyPr/>
    <a:lstStyle/>
    <a:p>
      <a:pPr>
        <a:defRPr sz="1000">
          <a:solidFill>
            <a:schemeClr val="tx1"/>
          </a:solidFill>
          <a:latin typeface="Times New Roman" panose="02020603050405020304" pitchFamily="18" charset="0"/>
          <a:cs typeface="Times New Roman" panose="02020603050405020304" pitchFamily="18" charset="0"/>
        </a:defRPr>
      </a:pPr>
      <a:endParaRPr lang="pt-BR"/>
    </a:p>
  </c:txPr>
  <c:printSettings>
    <c:headerFooter/>
    <c:pageMargins b="0.78740157499999996" l="0.511811024" r="0.511811024" t="0.78740157499999996" header="0.31496062000000002" footer="0.3149606200000000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pt-BR"/>
              <a:t>Evolução dos preços da toras em pé</a:t>
            </a:r>
            <a:r>
              <a:rPr lang="pt-BR" baseline="0"/>
              <a:t> (base mai/16)</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pt-BR"/>
        </a:p>
      </c:txPr>
    </c:title>
    <c:autoTitleDeleted val="0"/>
    <c:plotArea>
      <c:layout>
        <c:manualLayout>
          <c:layoutTarget val="inner"/>
          <c:xMode val="edge"/>
          <c:yMode val="edge"/>
          <c:x val="7.8507838470116581E-2"/>
          <c:y val="0.13052354913866041"/>
          <c:w val="0.89670501252221213"/>
          <c:h val="0.60302389624627695"/>
        </c:manualLayout>
      </c:layout>
      <c:lineChart>
        <c:grouping val="standard"/>
        <c:varyColors val="0"/>
        <c:ser>
          <c:idx val="0"/>
          <c:order val="0"/>
          <c:tx>
            <c:strRef>
              <c:f>Seab!$B$56</c:f>
              <c:strCache>
                <c:ptCount val="1"/>
                <c:pt idx="0">
                  <c:v>TORAS DE ARAUCÁRIA EM PÉ - DIÂMETRO &gt; 35 cm </c:v>
                </c:pt>
              </c:strCache>
            </c:strRef>
          </c:tx>
          <c:spPr>
            <a:ln w="28575" cap="rnd">
              <a:solidFill>
                <a:schemeClr val="accent1"/>
              </a:solidFill>
              <a:round/>
            </a:ln>
            <a:effectLst/>
          </c:spPr>
          <c:marker>
            <c:symbol val="none"/>
          </c:marker>
          <c:cat>
            <c:numRef>
              <c:f>Seab!$D$4:$N$4</c:f>
              <c:numCache>
                <c:formatCode>m/d/yyyy</c:formatCode>
                <c:ptCount val="11"/>
                <c:pt idx="0">
                  <c:v>44347</c:v>
                </c:pt>
                <c:pt idx="1">
                  <c:v>44135</c:v>
                </c:pt>
                <c:pt idx="2">
                  <c:v>43982</c:v>
                </c:pt>
                <c:pt idx="3">
                  <c:v>43769</c:v>
                </c:pt>
                <c:pt idx="4">
                  <c:v>43616</c:v>
                </c:pt>
                <c:pt idx="5">
                  <c:v>43404</c:v>
                </c:pt>
                <c:pt idx="6">
                  <c:v>43251</c:v>
                </c:pt>
                <c:pt idx="7">
                  <c:v>43039</c:v>
                </c:pt>
                <c:pt idx="8">
                  <c:v>42886</c:v>
                </c:pt>
                <c:pt idx="9">
                  <c:v>42674</c:v>
                </c:pt>
                <c:pt idx="10">
                  <c:v>42521</c:v>
                </c:pt>
              </c:numCache>
            </c:numRef>
          </c:cat>
          <c:val>
            <c:numRef>
              <c:f>Seab!$D$56:$N$56</c:f>
              <c:numCache>
                <c:formatCode>_(* #,##0.00_);_(* \(#,##0.00\);_(* "-"??_);_(@_)</c:formatCode>
                <c:ptCount val="11"/>
                <c:pt idx="0">
                  <c:v>1.2680197268588773</c:v>
                </c:pt>
                <c:pt idx="1">
                  <c:v>1.1684370257966616</c:v>
                </c:pt>
                <c:pt idx="2">
                  <c:v>0.97840003793626718</c:v>
                </c:pt>
                <c:pt idx="3">
                  <c:v>0.96860773899848263</c:v>
                </c:pt>
                <c:pt idx="4">
                  <c:v>1.0261760242792111</c:v>
                </c:pt>
                <c:pt idx="5">
                  <c:v>0.97840003793626718</c:v>
                </c:pt>
                <c:pt idx="6">
                  <c:v>0.99810318664643594</c:v>
                </c:pt>
                <c:pt idx="7">
                  <c:v>0.94653357359635826</c:v>
                </c:pt>
                <c:pt idx="8">
                  <c:v>0.99283952959028843</c:v>
                </c:pt>
                <c:pt idx="9">
                  <c:v>0.97101266122913499</c:v>
                </c:pt>
                <c:pt idx="10">
                  <c:v>1</c:v>
                </c:pt>
              </c:numCache>
            </c:numRef>
          </c:val>
          <c:smooth val="0"/>
          <c:extLst>
            <c:ext xmlns:c16="http://schemas.microsoft.com/office/drawing/2014/chart" uri="{C3380CC4-5D6E-409C-BE32-E72D297353CC}">
              <c16:uniqueId val="{00000000-035F-A145-BB0F-D9B9B14476AC}"/>
            </c:ext>
          </c:extLst>
        </c:ser>
        <c:ser>
          <c:idx val="1"/>
          <c:order val="1"/>
          <c:tx>
            <c:strRef>
              <c:f>Seab!$B$61</c:f>
              <c:strCache>
                <c:ptCount val="1"/>
                <c:pt idx="0">
                  <c:v>TORAS DE EUCALIPTO EM PÉ - DIÂMETRO &gt; 35 cm </c:v>
                </c:pt>
              </c:strCache>
            </c:strRef>
          </c:tx>
          <c:spPr>
            <a:ln w="28575" cap="rnd">
              <a:solidFill>
                <a:schemeClr val="accent2"/>
              </a:solidFill>
              <a:round/>
            </a:ln>
            <a:effectLst/>
          </c:spPr>
          <c:marker>
            <c:symbol val="none"/>
          </c:marker>
          <c:cat>
            <c:numRef>
              <c:f>Seab!$D$4:$N$4</c:f>
              <c:numCache>
                <c:formatCode>m/d/yyyy</c:formatCode>
                <c:ptCount val="11"/>
                <c:pt idx="0">
                  <c:v>44347</c:v>
                </c:pt>
                <c:pt idx="1">
                  <c:v>44135</c:v>
                </c:pt>
                <c:pt idx="2">
                  <c:v>43982</c:v>
                </c:pt>
                <c:pt idx="3">
                  <c:v>43769</c:v>
                </c:pt>
                <c:pt idx="4">
                  <c:v>43616</c:v>
                </c:pt>
                <c:pt idx="5">
                  <c:v>43404</c:v>
                </c:pt>
                <c:pt idx="6">
                  <c:v>43251</c:v>
                </c:pt>
                <c:pt idx="7">
                  <c:v>43039</c:v>
                </c:pt>
                <c:pt idx="8">
                  <c:v>42886</c:v>
                </c:pt>
                <c:pt idx="9">
                  <c:v>42674</c:v>
                </c:pt>
                <c:pt idx="10">
                  <c:v>42521</c:v>
                </c:pt>
              </c:numCache>
            </c:numRef>
          </c:cat>
          <c:val>
            <c:numRef>
              <c:f>Seab!$D$61:$N$61</c:f>
              <c:numCache>
                <c:formatCode>_(* #,##0.00_);_(* \(#,##0.00\);_(* "-"??_);_(@_)</c:formatCode>
                <c:ptCount val="11"/>
                <c:pt idx="0">
                  <c:v>1.2435609197805688</c:v>
                </c:pt>
                <c:pt idx="1">
                  <c:v>1.1698103092562437</c:v>
                </c:pt>
                <c:pt idx="2">
                  <c:v>1.1997812735701028</c:v>
                </c:pt>
                <c:pt idx="3">
                  <c:v>1.1585077941909661</c:v>
                </c:pt>
                <c:pt idx="4">
                  <c:v>1.1327431073751304</c:v>
                </c:pt>
                <c:pt idx="5">
                  <c:v>1.1681739848334829</c:v>
                </c:pt>
                <c:pt idx="6">
                  <c:v>1.1675966526278765</c:v>
                </c:pt>
                <c:pt idx="7">
                  <c:v>1.137674349171343</c:v>
                </c:pt>
                <c:pt idx="8">
                  <c:v>1.1269842186241599</c:v>
                </c:pt>
                <c:pt idx="9">
                  <c:v>0.99769666655046074</c:v>
                </c:pt>
                <c:pt idx="10">
                  <c:v>1</c:v>
                </c:pt>
              </c:numCache>
            </c:numRef>
          </c:val>
          <c:smooth val="0"/>
          <c:extLst>
            <c:ext xmlns:c16="http://schemas.microsoft.com/office/drawing/2014/chart" uri="{C3380CC4-5D6E-409C-BE32-E72D297353CC}">
              <c16:uniqueId val="{00000001-035F-A145-BB0F-D9B9B14476AC}"/>
            </c:ext>
          </c:extLst>
        </c:ser>
        <c:ser>
          <c:idx val="2"/>
          <c:order val="2"/>
          <c:tx>
            <c:strRef>
              <c:f>Seab!$B$67</c:f>
              <c:strCache>
                <c:ptCount val="1"/>
                <c:pt idx="0">
                  <c:v>TORAS DE PINUS EM PÉ - DIÂMETRO &gt; 35 cm </c:v>
                </c:pt>
              </c:strCache>
            </c:strRef>
          </c:tx>
          <c:spPr>
            <a:ln w="28575" cap="rnd">
              <a:solidFill>
                <a:schemeClr val="accent3"/>
              </a:solidFill>
              <a:round/>
            </a:ln>
            <a:effectLst/>
          </c:spPr>
          <c:marker>
            <c:symbol val="none"/>
          </c:marker>
          <c:cat>
            <c:numRef>
              <c:f>Seab!$D$4:$N$4</c:f>
              <c:numCache>
                <c:formatCode>m/d/yyyy</c:formatCode>
                <c:ptCount val="11"/>
                <c:pt idx="0">
                  <c:v>44347</c:v>
                </c:pt>
                <c:pt idx="1">
                  <c:v>44135</c:v>
                </c:pt>
                <c:pt idx="2">
                  <c:v>43982</c:v>
                </c:pt>
                <c:pt idx="3">
                  <c:v>43769</c:v>
                </c:pt>
                <c:pt idx="4">
                  <c:v>43616</c:v>
                </c:pt>
                <c:pt idx="5">
                  <c:v>43404</c:v>
                </c:pt>
                <c:pt idx="6">
                  <c:v>43251</c:v>
                </c:pt>
                <c:pt idx="7">
                  <c:v>43039</c:v>
                </c:pt>
                <c:pt idx="8">
                  <c:v>42886</c:v>
                </c:pt>
                <c:pt idx="9">
                  <c:v>42674</c:v>
                </c:pt>
                <c:pt idx="10">
                  <c:v>42521</c:v>
                </c:pt>
              </c:numCache>
            </c:numRef>
          </c:cat>
          <c:val>
            <c:numRef>
              <c:f>Seab!$D$67:$N$67</c:f>
              <c:numCache>
                <c:formatCode>_(* #,##0.00_);_(* \(#,##0.00\);_(* "-"??_);_(@_)</c:formatCode>
                <c:ptCount val="11"/>
                <c:pt idx="0">
                  <c:v>1.6039821300905248</c:v>
                </c:pt>
                <c:pt idx="1">
                  <c:v>1.270794142593318</c:v>
                </c:pt>
                <c:pt idx="2">
                  <c:v>1.2073459962206017</c:v>
                </c:pt>
                <c:pt idx="3">
                  <c:v>1.2023723613856905</c:v>
                </c:pt>
                <c:pt idx="4">
                  <c:v>1.0832306809294774</c:v>
                </c:pt>
                <c:pt idx="5">
                  <c:v>1.1106486624979164</c:v>
                </c:pt>
                <c:pt idx="6">
                  <c:v>1.0225454887205456</c:v>
                </c:pt>
                <c:pt idx="7">
                  <c:v>0.9663684246053994</c:v>
                </c:pt>
                <c:pt idx="8">
                  <c:v>0.96090138693560334</c:v>
                </c:pt>
                <c:pt idx="9">
                  <c:v>0.97767902262231499</c:v>
                </c:pt>
                <c:pt idx="10">
                  <c:v>1</c:v>
                </c:pt>
              </c:numCache>
            </c:numRef>
          </c:val>
          <c:smooth val="0"/>
          <c:extLst>
            <c:ext xmlns:c16="http://schemas.microsoft.com/office/drawing/2014/chart" uri="{C3380CC4-5D6E-409C-BE32-E72D297353CC}">
              <c16:uniqueId val="{00000002-035F-A145-BB0F-D9B9B14476AC}"/>
            </c:ext>
          </c:extLst>
        </c:ser>
        <c:ser>
          <c:idx val="3"/>
          <c:order val="3"/>
          <c:tx>
            <c:strRef>
              <c:f>Seab!$B$50</c:f>
              <c:strCache>
                <c:ptCount val="1"/>
                <c:pt idx="0">
                  <c:v>IPCA</c:v>
                </c:pt>
              </c:strCache>
            </c:strRef>
          </c:tx>
          <c:spPr>
            <a:ln w="28575" cap="rnd">
              <a:solidFill>
                <a:schemeClr val="accent4"/>
              </a:solidFill>
              <a:round/>
            </a:ln>
            <a:effectLst/>
          </c:spPr>
          <c:marker>
            <c:symbol val="none"/>
          </c:marker>
          <c:cat>
            <c:numRef>
              <c:f>Seab!$D$4:$N$4</c:f>
              <c:numCache>
                <c:formatCode>m/d/yyyy</c:formatCode>
                <c:ptCount val="11"/>
                <c:pt idx="0">
                  <c:v>44347</c:v>
                </c:pt>
                <c:pt idx="1">
                  <c:v>44135</c:v>
                </c:pt>
                <c:pt idx="2">
                  <c:v>43982</c:v>
                </c:pt>
                <c:pt idx="3">
                  <c:v>43769</c:v>
                </c:pt>
                <c:pt idx="4">
                  <c:v>43616</c:v>
                </c:pt>
                <c:pt idx="5">
                  <c:v>43404</c:v>
                </c:pt>
                <c:pt idx="6">
                  <c:v>43251</c:v>
                </c:pt>
                <c:pt idx="7">
                  <c:v>43039</c:v>
                </c:pt>
                <c:pt idx="8">
                  <c:v>42886</c:v>
                </c:pt>
                <c:pt idx="9">
                  <c:v>42674</c:v>
                </c:pt>
                <c:pt idx="10">
                  <c:v>42521</c:v>
                </c:pt>
              </c:numCache>
            </c:numRef>
          </c:cat>
          <c:val>
            <c:numRef>
              <c:f>Seab!$D$51:$N$51</c:f>
              <c:numCache>
                <c:formatCode>_-* #,##0.0000_-;\-* #,##0.0000_-;_-* "-"??_-;_-@_-</c:formatCode>
                <c:ptCount val="11"/>
                <c:pt idx="0">
                  <c:v>1.2276529710837758</c:v>
                </c:pt>
                <c:pt idx="1">
                  <c:v>1.1631769987786698</c:v>
                </c:pt>
                <c:pt idx="2">
                  <c:v>1.1361259232166119</c:v>
                </c:pt>
                <c:pt idx="3">
                  <c:v>1.1193181939712058</c:v>
                </c:pt>
                <c:pt idx="4">
                  <c:v>1.115185776956428</c:v>
                </c:pt>
                <c:pt idx="5">
                  <c:v>1.0916446891382885</c:v>
                </c:pt>
                <c:pt idx="6">
                  <c:v>1.0655497162706433</c:v>
                </c:pt>
                <c:pt idx="7">
                  <c:v>1.0440662812310839</c:v>
                </c:pt>
                <c:pt idx="8">
                  <c:v>1.0359725617777094</c:v>
                </c:pt>
                <c:pt idx="9">
                  <c:v>1.0166045306861908</c:v>
                </c:pt>
                <c:pt idx="10">
                  <c:v>1</c:v>
                </c:pt>
              </c:numCache>
            </c:numRef>
          </c:val>
          <c:smooth val="0"/>
          <c:extLst>
            <c:ext xmlns:c16="http://schemas.microsoft.com/office/drawing/2014/chart" uri="{C3380CC4-5D6E-409C-BE32-E72D297353CC}">
              <c16:uniqueId val="{00000003-035F-A145-BB0F-D9B9B14476AC}"/>
            </c:ext>
          </c:extLst>
        </c:ser>
        <c:dLbls>
          <c:showLegendKey val="0"/>
          <c:showVal val="0"/>
          <c:showCatName val="0"/>
          <c:showSerName val="0"/>
          <c:showPercent val="0"/>
          <c:showBubbleSize val="0"/>
        </c:dLbls>
        <c:smooth val="0"/>
        <c:axId val="213844232"/>
        <c:axId val="213846584"/>
      </c:lineChart>
      <c:dateAx>
        <c:axId val="213844232"/>
        <c:scaling>
          <c:orientation val="minMax"/>
        </c:scaling>
        <c:delete val="0"/>
        <c:axPos val="b"/>
        <c:numFmt formatCode="[$-416]mmm\-yy;@"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846584"/>
        <c:crosses val="autoZero"/>
        <c:auto val="1"/>
        <c:lblOffset val="100"/>
        <c:baseTimeUnit val="months"/>
      </c:dateAx>
      <c:valAx>
        <c:axId val="213846584"/>
        <c:scaling>
          <c:orientation val="minMax"/>
          <c:min val="0.5"/>
        </c:scaling>
        <c:delete val="0"/>
        <c:axPos val="l"/>
        <c:numFmt formatCode="_(* #,##0.00_);_(* \(#,##0.00\);_(* &quot;-&quot;??_);_(@_)"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844232"/>
        <c:crosses val="autoZero"/>
        <c:crossBetween val="between"/>
      </c:valAx>
      <c:spPr>
        <a:noFill/>
        <a:ln>
          <a:noFill/>
        </a:ln>
        <a:effectLst/>
      </c:spPr>
    </c:plotArea>
    <c:legend>
      <c:legendPos val="b"/>
      <c:layout>
        <c:manualLayout>
          <c:xMode val="edge"/>
          <c:yMode val="edge"/>
          <c:x val="7.2924253701883105E-4"/>
          <c:y val="0.90151898727161217"/>
          <c:w val="0.99854151492596233"/>
          <c:h val="7.736356730742315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pt-BR"/>
              <a:t>Preços de toras em pé (em R$ de dez/21 / m3)</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pt-BR"/>
        </a:p>
      </c:txPr>
    </c:title>
    <c:autoTitleDeleted val="0"/>
    <c:plotArea>
      <c:layout>
        <c:manualLayout>
          <c:layoutTarget val="inner"/>
          <c:xMode val="edge"/>
          <c:yMode val="edge"/>
          <c:x val="2.3783783783783784E-2"/>
          <c:y val="0.12392051700466919"/>
          <c:w val="0.95243243243243247"/>
          <c:h val="0.6293558858956676"/>
        </c:manualLayout>
      </c:layout>
      <c:lineChart>
        <c:grouping val="standard"/>
        <c:varyColors val="0"/>
        <c:ser>
          <c:idx val="0"/>
          <c:order val="0"/>
          <c:tx>
            <c:strRef>
              <c:f>Seab!$B$30</c:f>
              <c:strCache>
                <c:ptCount val="1"/>
                <c:pt idx="0">
                  <c:v>TORAS DE ARAUCÁRIA EM PÉ - DIÂMETRO &gt; 35 cm </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Seab!$D$4:$N$4</c:f>
              <c:numCache>
                <c:formatCode>m/d/yyyy</c:formatCode>
                <c:ptCount val="11"/>
                <c:pt idx="0">
                  <c:v>44347</c:v>
                </c:pt>
                <c:pt idx="1">
                  <c:v>44135</c:v>
                </c:pt>
                <c:pt idx="2">
                  <c:v>43982</c:v>
                </c:pt>
                <c:pt idx="3">
                  <c:v>43769</c:v>
                </c:pt>
                <c:pt idx="4">
                  <c:v>43616</c:v>
                </c:pt>
                <c:pt idx="5">
                  <c:v>43404</c:v>
                </c:pt>
                <c:pt idx="6">
                  <c:v>43251</c:v>
                </c:pt>
                <c:pt idx="7">
                  <c:v>43039</c:v>
                </c:pt>
                <c:pt idx="8">
                  <c:v>42886</c:v>
                </c:pt>
                <c:pt idx="9">
                  <c:v>42674</c:v>
                </c:pt>
                <c:pt idx="10">
                  <c:v>42521</c:v>
                </c:pt>
              </c:numCache>
            </c:numRef>
          </c:cat>
          <c:val>
            <c:numRef>
              <c:f>Seab!$D$30:$N$30</c:f>
              <c:numCache>
                <c:formatCode>_(* #,##0.00_);_(* \(#,##0.00\);_(* "-"??_);_(@_)</c:formatCode>
                <c:ptCount val="11"/>
                <c:pt idx="0">
                  <c:v>339.43590333289194</c:v>
                </c:pt>
                <c:pt idx="1">
                  <c:v>330.11624115196673</c:v>
                </c:pt>
                <c:pt idx="2">
                  <c:v>283.00713055265317</c:v>
                </c:pt>
                <c:pt idx="3">
                  <c:v>284.38177335037881</c:v>
                </c:pt>
                <c:pt idx="4">
                  <c:v>302.40016805379543</c:v>
                </c:pt>
                <c:pt idx="5">
                  <c:v>294.53881897215547</c:v>
                </c:pt>
                <c:pt idx="6">
                  <c:v>307.82870184902885</c:v>
                </c:pt>
                <c:pt idx="7">
                  <c:v>297.93075646606911</c:v>
                </c:pt>
                <c:pt idx="8">
                  <c:v>314.94752044530611</c:v>
                </c:pt>
                <c:pt idx="9">
                  <c:v>313.89199362418975</c:v>
                </c:pt>
                <c:pt idx="10">
                  <c:v>328.63013594543804</c:v>
                </c:pt>
              </c:numCache>
            </c:numRef>
          </c:val>
          <c:smooth val="0"/>
          <c:extLst>
            <c:ext xmlns:c16="http://schemas.microsoft.com/office/drawing/2014/chart" uri="{C3380CC4-5D6E-409C-BE32-E72D297353CC}">
              <c16:uniqueId val="{00000000-956B-BD4D-B887-C43D55A0B2D3}"/>
            </c:ext>
          </c:extLst>
        </c:ser>
        <c:ser>
          <c:idx val="1"/>
          <c:order val="1"/>
          <c:tx>
            <c:strRef>
              <c:f>Seab!$B$35</c:f>
              <c:strCache>
                <c:ptCount val="1"/>
                <c:pt idx="0">
                  <c:v>TORAS DE EUCALIPTO EM PÉ - DIÂMETRO &gt; 35 cm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Seab!$D$4:$N$4</c:f>
              <c:numCache>
                <c:formatCode>m/d/yyyy</c:formatCode>
                <c:ptCount val="11"/>
                <c:pt idx="0">
                  <c:v>44347</c:v>
                </c:pt>
                <c:pt idx="1">
                  <c:v>44135</c:v>
                </c:pt>
                <c:pt idx="2">
                  <c:v>43982</c:v>
                </c:pt>
                <c:pt idx="3">
                  <c:v>43769</c:v>
                </c:pt>
                <c:pt idx="4">
                  <c:v>43616</c:v>
                </c:pt>
                <c:pt idx="5">
                  <c:v>43404</c:v>
                </c:pt>
                <c:pt idx="6">
                  <c:v>43251</c:v>
                </c:pt>
                <c:pt idx="7">
                  <c:v>43039</c:v>
                </c:pt>
                <c:pt idx="8">
                  <c:v>42886</c:v>
                </c:pt>
                <c:pt idx="9">
                  <c:v>42674</c:v>
                </c:pt>
                <c:pt idx="10">
                  <c:v>42521</c:v>
                </c:pt>
              </c:numCache>
            </c:numRef>
          </c:cat>
          <c:val>
            <c:numRef>
              <c:f>Seab!$D$35:$N$35</c:f>
              <c:numCache>
                <c:formatCode>_(* #,##0.00_);_(* \(#,##0.00\);_(* "-"??_);_(@_)</c:formatCode>
                <c:ptCount val="11"/>
                <c:pt idx="0">
                  <c:v>127.59816713880305</c:v>
                </c:pt>
                <c:pt idx="1">
                  <c:v>126.68425115402277</c:v>
                </c:pt>
                <c:pt idx="2">
                  <c:v>133.02357020439797</c:v>
                </c:pt>
                <c:pt idx="3">
                  <c:v>130.3762204231023</c:v>
                </c:pt>
                <c:pt idx="4">
                  <c:v>127.94908848077998</c:v>
                </c:pt>
                <c:pt idx="5">
                  <c:v>134.7966856224505</c:v>
                </c:pt>
                <c:pt idx="6">
                  <c:v>138.02956310453379</c:v>
                </c:pt>
                <c:pt idx="7">
                  <c:v>137.25964963112008</c:v>
                </c:pt>
                <c:pt idx="8">
                  <c:v>137.03218143828423</c:v>
                </c:pt>
                <c:pt idx="9">
                  <c:v>123.62305454518781</c:v>
                </c:pt>
                <c:pt idx="10">
                  <c:v>125.96589881614855</c:v>
                </c:pt>
              </c:numCache>
            </c:numRef>
          </c:val>
          <c:smooth val="1"/>
          <c:extLst>
            <c:ext xmlns:c16="http://schemas.microsoft.com/office/drawing/2014/chart" uri="{C3380CC4-5D6E-409C-BE32-E72D297353CC}">
              <c16:uniqueId val="{00000001-956B-BD4D-B887-C43D55A0B2D3}"/>
            </c:ext>
          </c:extLst>
        </c:ser>
        <c:ser>
          <c:idx val="2"/>
          <c:order val="2"/>
          <c:tx>
            <c:strRef>
              <c:f>Seab!$B$41</c:f>
              <c:strCache>
                <c:ptCount val="1"/>
                <c:pt idx="0">
                  <c:v>TORAS DE PINUS EM PÉ - DIÂMETRO &gt; 35 cm </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Seab!$D$4:$N$4</c:f>
              <c:numCache>
                <c:formatCode>m/d/yyyy</c:formatCode>
                <c:ptCount val="11"/>
                <c:pt idx="0">
                  <c:v>44347</c:v>
                </c:pt>
                <c:pt idx="1">
                  <c:v>44135</c:v>
                </c:pt>
                <c:pt idx="2">
                  <c:v>43982</c:v>
                </c:pt>
                <c:pt idx="3">
                  <c:v>43769</c:v>
                </c:pt>
                <c:pt idx="4">
                  <c:v>43616</c:v>
                </c:pt>
                <c:pt idx="5">
                  <c:v>43404</c:v>
                </c:pt>
                <c:pt idx="6">
                  <c:v>43251</c:v>
                </c:pt>
                <c:pt idx="7">
                  <c:v>43039</c:v>
                </c:pt>
                <c:pt idx="8">
                  <c:v>42886</c:v>
                </c:pt>
                <c:pt idx="9">
                  <c:v>42674</c:v>
                </c:pt>
                <c:pt idx="10">
                  <c:v>42521</c:v>
                </c:pt>
              </c:numCache>
            </c:numRef>
          </c:cat>
          <c:val>
            <c:numRef>
              <c:f>Seab!$D$41:$N$41</c:f>
              <c:numCache>
                <c:formatCode>_(* #,##0.00_);_(* \(#,##0.00\);_(* "-"??_);_(@_)</c:formatCode>
                <c:ptCount val="11"/>
                <c:pt idx="0">
                  <c:v>212.31449180773438</c:v>
                </c:pt>
                <c:pt idx="1">
                  <c:v>177.53546866872517</c:v>
                </c:pt>
                <c:pt idx="2">
                  <c:v>172.68754249558359</c:v>
                </c:pt>
                <c:pt idx="3">
                  <c:v>174.5585613034032</c:v>
                </c:pt>
                <c:pt idx="4">
                  <c:v>157.84450324622392</c:v>
                </c:pt>
                <c:pt idx="5">
                  <c:v>165.32979372658693</c:v>
                </c:pt>
                <c:pt idx="6">
                  <c:v>155.94255713757153</c:v>
                </c:pt>
                <c:pt idx="7">
                  <c:v>150.40781190306825</c:v>
                </c:pt>
                <c:pt idx="8">
                  <c:v>150.72534943463083</c:v>
                </c:pt>
                <c:pt idx="9">
                  <c:v>156.27877138147306</c:v>
                </c:pt>
                <c:pt idx="10">
                  <c:v>162.5008856284432</c:v>
                </c:pt>
              </c:numCache>
            </c:numRef>
          </c:val>
          <c:smooth val="0"/>
          <c:extLst>
            <c:ext xmlns:c16="http://schemas.microsoft.com/office/drawing/2014/chart" uri="{C3380CC4-5D6E-409C-BE32-E72D297353CC}">
              <c16:uniqueId val="{00000002-956B-BD4D-B887-C43D55A0B2D3}"/>
            </c:ext>
          </c:extLst>
        </c:ser>
        <c:dLbls>
          <c:showLegendKey val="0"/>
          <c:showVal val="0"/>
          <c:showCatName val="0"/>
          <c:showSerName val="0"/>
          <c:showPercent val="0"/>
          <c:showBubbleSize val="0"/>
        </c:dLbls>
        <c:smooth val="0"/>
        <c:axId val="213843056"/>
        <c:axId val="213843448"/>
      </c:lineChart>
      <c:dateAx>
        <c:axId val="213843056"/>
        <c:scaling>
          <c:orientation val="minMax"/>
        </c:scaling>
        <c:delete val="0"/>
        <c:axPos val="b"/>
        <c:numFmt formatCode="[$-416]mmm\-yy;@"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213843448"/>
        <c:crosses val="autoZero"/>
        <c:auto val="1"/>
        <c:lblOffset val="100"/>
        <c:baseTimeUnit val="months"/>
      </c:dateAx>
      <c:valAx>
        <c:axId val="213843448"/>
        <c:scaling>
          <c:orientation val="minMax"/>
        </c:scaling>
        <c:delete val="1"/>
        <c:axPos val="l"/>
        <c:numFmt formatCode="_(* #,##0.00_);_(* \(#,##0.00\);_(* &quot;-&quot;??_);_(@_)" sourceLinked="1"/>
        <c:majorTickMark val="none"/>
        <c:minorTickMark val="none"/>
        <c:tickLblPos val="nextTo"/>
        <c:crossAx val="213843056"/>
        <c:crosses val="autoZero"/>
        <c:crossBetween val="between"/>
      </c:valAx>
      <c:spPr>
        <a:noFill/>
        <a:ln>
          <a:noFill/>
        </a:ln>
        <a:effectLst/>
      </c:spPr>
    </c:plotArea>
    <c:legend>
      <c:legendPos val="b"/>
      <c:layout>
        <c:manualLayout>
          <c:xMode val="edge"/>
          <c:yMode val="edge"/>
          <c:x val="0"/>
          <c:y val="0.89270132413774228"/>
          <c:w val="1"/>
          <c:h val="8.72495370543342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rich>
          <a:bodyPr spcFirstLastPara="1" vertOverflow="ellipsis" horzOverflow="overflow" wrap="square" lIns="0" tIns="0" rIns="0" bIns="0" anchor="ctr" anchorCtr="1"/>
          <a:lstStyle/>
          <a:p>
            <a:pPr rtl="0">
              <a:defRPr sz="1000">
                <a:latin typeface="Times New Roman" panose="02020603050405020304" pitchFamily="18" charset="0"/>
                <a:ea typeface="Times New Roman" panose="02020603050405020304" pitchFamily="18" charset="0"/>
                <a:cs typeface="Times New Roman" panose="02020603050405020304" pitchFamily="18" charset="0"/>
              </a:defRPr>
            </a:pPr>
            <a:r>
              <a:rPr lang="pt-BR" sz="1000" b="1" i="0" baseline="0">
                <a:effectLst/>
                <a:latin typeface="Times New Roman" panose="02020603050405020304" pitchFamily="18" charset="0"/>
                <a:cs typeface="Times New Roman" panose="02020603050405020304" pitchFamily="18" charset="0"/>
              </a:rPr>
              <a:t>Decomposição do VPL do Projeto (em R$ 1.000)</a:t>
            </a:r>
            <a:endParaRPr lang="pt-BR" sz="1000">
              <a:effectLst/>
              <a:latin typeface="Times New Roman" panose="02020603050405020304" pitchFamily="18" charset="0"/>
              <a:cs typeface="Times New Roman" panose="02020603050405020304" pitchFamily="18" charset="0"/>
            </a:endParaRPr>
          </a:p>
        </cx:rich>
      </cx:tx>
    </cx:title>
    <cx:plotArea>
      <cx:plotAreaRegion>
        <cx:series layoutId="waterfall" uniqueId="{8C3EEE29-15B0-324A-BB05-5BEE6691DCB0}">
          <cx:spPr>
            <a:solidFill>
              <a:srgbClr val="FF0000"/>
            </a:solidFill>
            <a:ln>
              <a:noFill/>
            </a:ln>
          </cx:spPr>
          <cx:dataPt idx="0">
            <cx:spPr>
              <a:solidFill>
                <a:srgbClr val="002060"/>
              </a:solidFill>
              <a:ln>
                <a:noFill/>
              </a:ln>
            </cx:spPr>
          </cx:dataPt>
          <cx:dataLabels pos="ctr">
            <cx:txPr>
              <a:bodyPr vertOverflow="overflow" horzOverflow="overflow" wrap="square" lIns="0" tIns="0" rIns="0" bIns="0"/>
              <a:lstStyle/>
              <a:p>
                <a:pPr algn="ctr" rtl="0">
                  <a:defRPr sz="1000" b="0" i="0">
                    <a:solidFill>
                      <a:srgbClr val="595959"/>
                    </a:solidFill>
                    <a:latin typeface="Times New Roman" panose="02020603050405020304" pitchFamily="18" charset="0"/>
                    <a:ea typeface="Times New Roman" panose="02020603050405020304" pitchFamily="18" charset="0"/>
                    <a:cs typeface="Times New Roman" panose="02020603050405020304" pitchFamily="18" charset="0"/>
                  </a:defRPr>
                </a:pPr>
                <a:endParaRPr lang="pt-BR" sz="1000">
                  <a:latin typeface="Times New Roman" panose="02020603050405020304" pitchFamily="18" charset="0"/>
                  <a:cs typeface="Times New Roman" panose="02020603050405020304" pitchFamily="18" charset="0"/>
                </a:endParaRPr>
              </a:p>
            </cx:txPr>
            <cx:visibility seriesName="0" categoryName="0" value="1"/>
          </cx:dataLabels>
          <cx:dataId val="0"/>
          <cx:layoutPr>
            <cx:subtotals/>
          </cx:layoutPr>
        </cx:series>
      </cx:plotAreaRegion>
      <cx:axis id="0">
        <cx:catScaling gapWidth="0.5"/>
        <cx:tickLabels/>
        <cx:spPr>
          <a:ln>
            <a:solidFill>
              <a:schemeClr val="tx1"/>
            </a:solidFill>
          </a:ln>
        </cx:spPr>
        <cx:txPr>
          <a:bodyPr vertOverflow="overflow" horzOverflow="overflow" wrap="square" lIns="0" tIns="0" rIns="0" bIns="0"/>
          <a:lstStyle/>
          <a:p>
            <a:pPr algn="ctr" rtl="0">
              <a:defRPr sz="1000" b="0" i="0">
                <a:solidFill>
                  <a:srgbClr val="595959"/>
                </a:solidFill>
                <a:latin typeface="Times New Roman" panose="02020603050405020304" pitchFamily="18" charset="0"/>
                <a:ea typeface="Times New Roman" panose="02020603050405020304" pitchFamily="18" charset="0"/>
                <a:cs typeface="Times New Roman" panose="02020603050405020304" pitchFamily="18" charset="0"/>
              </a:defRPr>
            </a:pPr>
            <a:endParaRPr lang="pt-BR" sz="1000">
              <a:latin typeface="Times New Roman" panose="02020603050405020304" pitchFamily="18" charset="0"/>
              <a:cs typeface="Times New Roman" panose="02020603050405020304" pitchFamily="18" charset="0"/>
            </a:endParaRPr>
          </a:p>
        </cx:txPr>
      </cx:axis>
      <cx:axis id="1">
        <cx:valScaling/>
        <cx:tickLabels/>
        <cx:spPr>
          <a:ln>
            <a:solidFill>
              <a:schemeClr val="tx1"/>
            </a:solidFill>
          </a:ln>
        </cx:spPr>
        <cx:txPr>
          <a:bodyPr vertOverflow="overflow" horzOverflow="overflow" wrap="square" lIns="0" tIns="0" rIns="0" bIns="0"/>
          <a:lstStyle/>
          <a:p>
            <a:pPr algn="ctr" rtl="0">
              <a:defRPr sz="1000" b="0" i="0">
                <a:solidFill>
                  <a:srgbClr val="595959"/>
                </a:solidFill>
                <a:latin typeface="Times New Roman" panose="02020603050405020304" pitchFamily="18" charset="0"/>
                <a:ea typeface="Times New Roman" panose="02020603050405020304" pitchFamily="18" charset="0"/>
                <a:cs typeface="Times New Roman" panose="02020603050405020304" pitchFamily="18" charset="0"/>
              </a:defRPr>
            </a:pPr>
            <a:endParaRPr lang="pt-BR" sz="1000">
              <a:latin typeface="Times New Roman" panose="02020603050405020304" pitchFamily="18" charset="0"/>
              <a:cs typeface="Times New Roman" panose="02020603050405020304" pitchFamily="18" charset="0"/>
            </a:endParaRPr>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microsoft.com/office/2014/relationships/chartEx" Target="../charts/chartEx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6.xml"/><Relationship Id="rId7" Type="http://schemas.openxmlformats.org/officeDocument/2006/relationships/chart" Target="../charts/chart20.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7</xdr:col>
      <xdr:colOff>508000</xdr:colOff>
      <xdr:row>32</xdr:row>
      <xdr:rowOff>162559</xdr:rowOff>
    </xdr:from>
    <xdr:to>
      <xdr:col>14</xdr:col>
      <xdr:colOff>71121</xdr:colOff>
      <xdr:row>56</xdr:row>
      <xdr:rowOff>51839</xdr:rowOff>
    </xdr:to>
    <xdr:graphicFrame macro="">
      <xdr:nvGraphicFramePr>
        <xdr:cNvPr id="5" name="Gráfico 4">
          <a:extLst>
            <a:ext uri="{FF2B5EF4-FFF2-40B4-BE49-F238E27FC236}">
              <a16:creationId xmlns:a16="http://schemas.microsoft.com/office/drawing/2014/main" id="{EC35593D-E7B2-C049-9176-F54181864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345440</xdr:colOff>
      <xdr:row>57</xdr:row>
      <xdr:rowOff>111760</xdr:rowOff>
    </xdr:from>
    <xdr:to>
      <xdr:col>7</xdr:col>
      <xdr:colOff>528320</xdr:colOff>
      <xdr:row>81</xdr:row>
      <xdr:rowOff>50800</xdr:rowOff>
    </xdr:to>
    <xdr:graphicFrame macro="">
      <xdr:nvGraphicFramePr>
        <xdr:cNvPr id="4" name="Gráfico 3">
          <a:extLst>
            <a:ext uri="{FF2B5EF4-FFF2-40B4-BE49-F238E27FC236}">
              <a16:creationId xmlns:a16="http://schemas.microsoft.com/office/drawing/2014/main" id="{FA5DC15F-79EC-4340-848D-4B58B18C86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477520</xdr:colOff>
      <xdr:row>57</xdr:row>
      <xdr:rowOff>20320</xdr:rowOff>
    </xdr:from>
    <xdr:to>
      <xdr:col>14</xdr:col>
      <xdr:colOff>40640</xdr:colOff>
      <xdr:row>80</xdr:row>
      <xdr:rowOff>111760</xdr:rowOff>
    </xdr:to>
    <xdr:graphicFrame macro="">
      <xdr:nvGraphicFramePr>
        <xdr:cNvPr id="6" name="Gráfico 5">
          <a:extLst>
            <a:ext uri="{FF2B5EF4-FFF2-40B4-BE49-F238E27FC236}">
              <a16:creationId xmlns:a16="http://schemas.microsoft.com/office/drawing/2014/main" id="{B20F3888-58F3-6945-84C4-34E4C697FD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33</xdr:row>
      <xdr:rowOff>0</xdr:rowOff>
    </xdr:from>
    <xdr:to>
      <xdr:col>7</xdr:col>
      <xdr:colOff>539496</xdr:colOff>
      <xdr:row>57</xdr:row>
      <xdr:rowOff>3048</xdr:rowOff>
    </xdr:to>
    <mc:AlternateContent xmlns:mc="http://schemas.openxmlformats.org/markup-compatibility/2006">
      <mc:Choice xmlns:cx1="http://schemas.microsoft.com/office/drawing/2015/9/8/chartex" Requires="cx1">
        <xdr:graphicFrame macro="">
          <xdr:nvGraphicFramePr>
            <xdr:cNvPr id="3" name="Gráfico 2">
              <a:extLst>
                <a:ext uri="{FF2B5EF4-FFF2-40B4-BE49-F238E27FC236}">
                  <a16:creationId xmlns:a16="http://schemas.microsoft.com/office/drawing/2014/main" id="{2933F01D-FA61-9641-AAFA-03C2A174F46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330200" y="5461000"/>
              <a:ext cx="5911596" cy="3736848"/>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85</xdr:row>
      <xdr:rowOff>0</xdr:rowOff>
    </xdr:from>
    <xdr:to>
      <xdr:col>11</xdr:col>
      <xdr:colOff>458542</xdr:colOff>
      <xdr:row>112</xdr:row>
      <xdr:rowOff>55395</xdr:rowOff>
    </xdr:to>
    <xdr:graphicFrame macro="">
      <xdr:nvGraphicFramePr>
        <xdr:cNvPr id="3" name="Gráfico 2">
          <a:extLst>
            <a:ext uri="{FF2B5EF4-FFF2-40B4-BE49-F238E27FC236}">
              <a16:creationId xmlns:a16="http://schemas.microsoft.com/office/drawing/2014/main" id="{48F99545-006B-4248-877D-4215349AFB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257553</xdr:colOff>
      <xdr:row>49</xdr:row>
      <xdr:rowOff>17762</xdr:rowOff>
    </xdr:from>
    <xdr:to>
      <xdr:col>10</xdr:col>
      <xdr:colOff>39077</xdr:colOff>
      <xdr:row>71</xdr:row>
      <xdr:rowOff>3907</xdr:rowOff>
    </xdr:to>
    <xdr:graphicFrame macro="">
      <xdr:nvGraphicFramePr>
        <xdr:cNvPr id="5" name="Gráfico 4">
          <a:extLst>
            <a:ext uri="{FF2B5EF4-FFF2-40B4-BE49-F238E27FC236}">
              <a16:creationId xmlns:a16="http://schemas.microsoft.com/office/drawing/2014/main" id="{DE0D6592-1A38-CF4C-BC17-C8E59E7CA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59709</xdr:colOff>
      <xdr:row>1520</xdr:row>
      <xdr:rowOff>2654</xdr:rowOff>
    </xdr:from>
    <xdr:to>
      <xdr:col>20</xdr:col>
      <xdr:colOff>720298</xdr:colOff>
      <xdr:row>1545</xdr:row>
      <xdr:rowOff>75821</xdr:rowOff>
    </xdr:to>
    <xdr:graphicFrame macro="">
      <xdr:nvGraphicFramePr>
        <xdr:cNvPr id="2" name="Gráfico 1">
          <a:extLst>
            <a:ext uri="{FF2B5EF4-FFF2-40B4-BE49-F238E27FC236}">
              <a16:creationId xmlns:a16="http://schemas.microsoft.com/office/drawing/2014/main" id="{3FEC6119-0E35-E64A-B400-08907DBC7C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978369</xdr:colOff>
      <xdr:row>1546</xdr:row>
      <xdr:rowOff>169333</xdr:rowOff>
    </xdr:from>
    <xdr:to>
      <xdr:col>20</xdr:col>
      <xdr:colOff>630296</xdr:colOff>
      <xdr:row>1569</xdr:row>
      <xdr:rowOff>159906</xdr:rowOff>
    </xdr:to>
    <xdr:graphicFrame macro="">
      <xdr:nvGraphicFramePr>
        <xdr:cNvPr id="4" name="Gráfico 3">
          <a:extLst>
            <a:ext uri="{FF2B5EF4-FFF2-40B4-BE49-F238E27FC236}">
              <a16:creationId xmlns:a16="http://schemas.microsoft.com/office/drawing/2014/main" id="{38BEC58F-5671-5741-972C-8C180BFE41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513533</xdr:colOff>
      <xdr:row>50</xdr:row>
      <xdr:rowOff>114306</xdr:rowOff>
    </xdr:from>
    <xdr:to>
      <xdr:col>9</xdr:col>
      <xdr:colOff>799999</xdr:colOff>
      <xdr:row>71</xdr:row>
      <xdr:rowOff>21064</xdr:rowOff>
    </xdr:to>
    <xdr:graphicFrame macro="">
      <xdr:nvGraphicFramePr>
        <xdr:cNvPr id="3" name="Gráfico 2">
          <a:extLst>
            <a:ext uri="{FF2B5EF4-FFF2-40B4-BE49-F238E27FC236}">
              <a16:creationId xmlns:a16="http://schemas.microsoft.com/office/drawing/2014/main" id="{073B8D31-6BC6-0A42-8949-5E56623E9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581269</xdr:colOff>
      <xdr:row>71</xdr:row>
      <xdr:rowOff>146539</xdr:rowOff>
    </xdr:from>
    <xdr:to>
      <xdr:col>9</xdr:col>
      <xdr:colOff>869461</xdr:colOff>
      <xdr:row>91</xdr:row>
      <xdr:rowOff>23447</xdr:rowOff>
    </xdr:to>
    <xdr:graphicFrame macro="">
      <xdr:nvGraphicFramePr>
        <xdr:cNvPr id="2" name="Gráfico 1">
          <a:extLst>
            <a:ext uri="{FF2B5EF4-FFF2-40B4-BE49-F238E27FC236}">
              <a16:creationId xmlns:a16="http://schemas.microsoft.com/office/drawing/2014/main" id="{2DA0207A-57B7-2F4F-8866-EDABDD66F6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280642</xdr:colOff>
      <xdr:row>76</xdr:row>
      <xdr:rowOff>164834</xdr:rowOff>
    </xdr:from>
    <xdr:to>
      <xdr:col>9</xdr:col>
      <xdr:colOff>337482</xdr:colOff>
      <xdr:row>98</xdr:row>
      <xdr:rowOff>159860</xdr:rowOff>
    </xdr:to>
    <xdr:graphicFrame macro="">
      <xdr:nvGraphicFramePr>
        <xdr:cNvPr id="3" name="Gráfico 2">
          <a:extLst>
            <a:ext uri="{FF2B5EF4-FFF2-40B4-BE49-F238E27FC236}">
              <a16:creationId xmlns:a16="http://schemas.microsoft.com/office/drawing/2014/main" id="{41E5CE16-DDCC-A446-869E-36FE0AE952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75</xdr:row>
      <xdr:rowOff>158750</xdr:rowOff>
    </xdr:from>
    <xdr:to>
      <xdr:col>12</xdr:col>
      <xdr:colOff>965200</xdr:colOff>
      <xdr:row>109</xdr:row>
      <xdr:rowOff>76200</xdr:rowOff>
    </xdr:to>
    <xdr:graphicFrame macro="">
      <xdr:nvGraphicFramePr>
        <xdr:cNvPr id="3" name="Gráfico 2">
          <a:extLst>
            <a:ext uri="{FF2B5EF4-FFF2-40B4-BE49-F238E27FC236}">
              <a16:creationId xmlns:a16="http://schemas.microsoft.com/office/drawing/2014/main" id="{6979E3B5-DE5B-0540-8349-13C45B6679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0</xdr:colOff>
      <xdr:row>1992</xdr:row>
      <xdr:rowOff>0</xdr:rowOff>
    </xdr:from>
    <xdr:to>
      <xdr:col>10</xdr:col>
      <xdr:colOff>894080</xdr:colOff>
      <xdr:row>2015</xdr:row>
      <xdr:rowOff>50800</xdr:rowOff>
    </xdr:to>
    <xdr:graphicFrame macro="">
      <xdr:nvGraphicFramePr>
        <xdr:cNvPr id="3" name="Gráfico 2">
          <a:extLst>
            <a:ext uri="{FF2B5EF4-FFF2-40B4-BE49-F238E27FC236}">
              <a16:creationId xmlns:a16="http://schemas.microsoft.com/office/drawing/2014/main" id="{ABE39EF1-DF59-5C43-84DB-6FB6E54D38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3</xdr:col>
      <xdr:colOff>855293</xdr:colOff>
      <xdr:row>49</xdr:row>
      <xdr:rowOff>163118</xdr:rowOff>
    </xdr:from>
    <xdr:to>
      <xdr:col>11</xdr:col>
      <xdr:colOff>37688</xdr:colOff>
      <xdr:row>76</xdr:row>
      <xdr:rowOff>11651</xdr:rowOff>
    </xdr:to>
    <xdr:graphicFrame macro="">
      <xdr:nvGraphicFramePr>
        <xdr:cNvPr id="4" name="Gráfico 3">
          <a:extLst>
            <a:ext uri="{FF2B5EF4-FFF2-40B4-BE49-F238E27FC236}">
              <a16:creationId xmlns:a16="http://schemas.microsoft.com/office/drawing/2014/main" id="{68D898CB-C68D-5044-9DCB-A69C5478E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0</xdr:colOff>
      <xdr:row>33</xdr:row>
      <xdr:rowOff>0</xdr:rowOff>
    </xdr:from>
    <xdr:to>
      <xdr:col>9</xdr:col>
      <xdr:colOff>600635</xdr:colOff>
      <xdr:row>52</xdr:row>
      <xdr:rowOff>57710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23738</xdr:colOff>
      <xdr:row>101</xdr:row>
      <xdr:rowOff>59345</xdr:rowOff>
    </xdr:from>
    <xdr:to>
      <xdr:col>18</xdr:col>
      <xdr:colOff>629743</xdr:colOff>
      <xdr:row>121</xdr:row>
      <xdr:rowOff>167670</xdr:rowOff>
    </xdr:to>
    <xdr:graphicFrame macro="">
      <xdr:nvGraphicFramePr>
        <xdr:cNvPr id="2" name="Gráfico 1">
          <a:extLst>
            <a:ext uri="{FF2B5EF4-FFF2-40B4-BE49-F238E27FC236}">
              <a16:creationId xmlns:a16="http://schemas.microsoft.com/office/drawing/2014/main" id="{3E187EBF-58E9-3A49-AB36-B76F18DCF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124</xdr:row>
      <xdr:rowOff>0</xdr:rowOff>
    </xdr:from>
    <xdr:to>
      <xdr:col>18</xdr:col>
      <xdr:colOff>599655</xdr:colOff>
      <xdr:row>142</xdr:row>
      <xdr:rowOff>15576</xdr:rowOff>
    </xdr:to>
    <xdr:graphicFrame macro="">
      <xdr:nvGraphicFramePr>
        <xdr:cNvPr id="3" name="Gráfico 2">
          <a:extLst>
            <a:ext uri="{FF2B5EF4-FFF2-40B4-BE49-F238E27FC236}">
              <a16:creationId xmlns:a16="http://schemas.microsoft.com/office/drawing/2014/main" id="{C86D5004-6851-A34A-822C-F33DC1F7D2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746688</xdr:colOff>
      <xdr:row>4</xdr:row>
      <xdr:rowOff>103498</xdr:rowOff>
    </xdr:from>
    <xdr:to>
      <xdr:col>20</xdr:col>
      <xdr:colOff>12700</xdr:colOff>
      <xdr:row>39</xdr:row>
      <xdr:rowOff>103499</xdr:rowOff>
    </xdr:to>
    <xdr:graphicFrame macro="">
      <xdr:nvGraphicFramePr>
        <xdr:cNvPr id="2" name="Gráfico 1">
          <a:extLst>
            <a:ext uri="{FF2B5EF4-FFF2-40B4-BE49-F238E27FC236}">
              <a16:creationId xmlns:a16="http://schemas.microsoft.com/office/drawing/2014/main" id="{8B9759EC-AF7F-774C-9EF4-D2AD8C6753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13</xdr:col>
      <xdr:colOff>508000</xdr:colOff>
      <xdr:row>1</xdr:row>
      <xdr:rowOff>190500</xdr:rowOff>
    </xdr:from>
    <xdr:to>
      <xdr:col>21</xdr:col>
      <xdr:colOff>266700</xdr:colOff>
      <xdr:row>24</xdr:row>
      <xdr:rowOff>127000</xdr:rowOff>
    </xdr:to>
    <xdr:graphicFrame macro="">
      <xdr:nvGraphicFramePr>
        <xdr:cNvPr id="2" name="Gráfico 1">
          <a:extLst>
            <a:ext uri="{FF2B5EF4-FFF2-40B4-BE49-F238E27FC236}">
              <a16:creationId xmlns:a16="http://schemas.microsoft.com/office/drawing/2014/main" id="{8DC98E8C-8A53-3F4B-B061-564E5A464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0.90655</cdr:x>
      <cdr:y>0.31834</cdr:y>
    </cdr:from>
    <cdr:to>
      <cdr:x>1</cdr:x>
      <cdr:y>0.38199</cdr:y>
    </cdr:to>
    <cdr:sp macro="" textlink="">
      <cdr:nvSpPr>
        <cdr:cNvPr id="2" name="CaixaDeTexto 1">
          <a:extLst xmlns:a="http://schemas.openxmlformats.org/drawingml/2006/main">
            <a:ext uri="{FF2B5EF4-FFF2-40B4-BE49-F238E27FC236}">
              <a16:creationId xmlns:a16="http://schemas.microsoft.com/office/drawing/2014/main" id="{C0CDD5CD-61CC-ED43-AE5F-85B5961989CD}"/>
            </a:ext>
          </a:extLst>
        </cdr:cNvPr>
        <cdr:cNvSpPr txBox="1"/>
      </cdr:nvSpPr>
      <cdr:spPr>
        <a:xfrm xmlns:a="http://schemas.openxmlformats.org/drawingml/2006/main">
          <a:off x="5736962" y="1432807"/>
          <a:ext cx="591362" cy="28646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pt-BR" sz="1000"/>
            <a:t>11,22%</a:t>
          </a: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3402948</xdr:colOff>
      <xdr:row>73</xdr:row>
      <xdr:rowOff>162820</xdr:rowOff>
    </xdr:from>
    <xdr:to>
      <xdr:col>9</xdr:col>
      <xdr:colOff>765256</xdr:colOff>
      <xdr:row>95</xdr:row>
      <xdr:rowOff>73269</xdr:rowOff>
    </xdr:to>
    <xdr:graphicFrame macro="">
      <xdr:nvGraphicFramePr>
        <xdr:cNvPr id="2" name="Gráfico 1">
          <a:extLst>
            <a:ext uri="{FF2B5EF4-FFF2-40B4-BE49-F238E27FC236}">
              <a16:creationId xmlns:a16="http://schemas.microsoft.com/office/drawing/2014/main" id="{EFC42D40-747E-3443-A624-C4CDE8AA4B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73</xdr:row>
      <xdr:rowOff>74706</xdr:rowOff>
    </xdr:from>
    <xdr:to>
      <xdr:col>17</xdr:col>
      <xdr:colOff>121397</xdr:colOff>
      <xdr:row>96</xdr:row>
      <xdr:rowOff>9338</xdr:rowOff>
    </xdr:to>
    <xdr:graphicFrame macro="">
      <xdr:nvGraphicFramePr>
        <xdr:cNvPr id="3" name="Gráfico 2">
          <a:extLst>
            <a:ext uri="{FF2B5EF4-FFF2-40B4-BE49-F238E27FC236}">
              <a16:creationId xmlns:a16="http://schemas.microsoft.com/office/drawing/2014/main" id="{D8264513-9537-4543-AB6E-C0761C205B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482600</xdr:colOff>
      <xdr:row>27</xdr:row>
      <xdr:rowOff>73660</xdr:rowOff>
    </xdr:from>
    <xdr:to>
      <xdr:col>17</xdr:col>
      <xdr:colOff>63500</xdr:colOff>
      <xdr:row>48</xdr:row>
      <xdr:rowOff>48260</xdr:rowOff>
    </xdr:to>
    <xdr:graphicFrame macro="">
      <xdr:nvGraphicFramePr>
        <xdr:cNvPr id="2" name="Gráfico 1">
          <a:extLst>
            <a:ext uri="{FF2B5EF4-FFF2-40B4-BE49-F238E27FC236}">
              <a16:creationId xmlns:a16="http://schemas.microsoft.com/office/drawing/2014/main" id="{F88AE53E-A661-C74A-9602-ECDCDAA434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3058160</xdr:colOff>
      <xdr:row>31</xdr:row>
      <xdr:rowOff>147320</xdr:rowOff>
    </xdr:from>
    <xdr:to>
      <xdr:col>8</xdr:col>
      <xdr:colOff>198120</xdr:colOff>
      <xdr:row>51</xdr:row>
      <xdr:rowOff>60960</xdr:rowOff>
    </xdr:to>
    <xdr:graphicFrame macro="">
      <xdr:nvGraphicFramePr>
        <xdr:cNvPr id="3" name="Gráfico 2">
          <a:extLst>
            <a:ext uri="{FF2B5EF4-FFF2-40B4-BE49-F238E27FC236}">
              <a16:creationId xmlns:a16="http://schemas.microsoft.com/office/drawing/2014/main" id="{EDFA77AD-738B-7149-A82A-1AAD15D8E5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806829</xdr:colOff>
      <xdr:row>123</xdr:row>
      <xdr:rowOff>58754</xdr:rowOff>
    </xdr:from>
    <xdr:to>
      <xdr:col>10</xdr:col>
      <xdr:colOff>36890</xdr:colOff>
      <xdr:row>144</xdr:row>
      <xdr:rowOff>54494</xdr:rowOff>
    </xdr:to>
    <xdr:graphicFrame macro="">
      <xdr:nvGraphicFramePr>
        <xdr:cNvPr id="3" name="Gráfico 2">
          <a:extLst>
            <a:ext uri="{FF2B5EF4-FFF2-40B4-BE49-F238E27FC236}">
              <a16:creationId xmlns:a16="http://schemas.microsoft.com/office/drawing/2014/main" id="{F806C9D1-3B3E-5C43-96A0-DBDC692358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1964</xdr:colOff>
      <xdr:row>145</xdr:row>
      <xdr:rowOff>0</xdr:rowOff>
    </xdr:from>
    <xdr:to>
      <xdr:col>11</xdr:col>
      <xdr:colOff>22678</xdr:colOff>
      <xdr:row>169</xdr:row>
      <xdr:rowOff>0</xdr:rowOff>
    </xdr:to>
    <xdr:graphicFrame macro="">
      <xdr:nvGraphicFramePr>
        <xdr:cNvPr id="4" name="Gráfico 3">
          <a:extLst>
            <a:ext uri="{FF2B5EF4-FFF2-40B4-BE49-F238E27FC236}">
              <a16:creationId xmlns:a16="http://schemas.microsoft.com/office/drawing/2014/main" id="{7CD2F326-4C68-BD42-AEFA-69CD3EAF5A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40640</xdr:colOff>
      <xdr:row>224</xdr:row>
      <xdr:rowOff>71120</xdr:rowOff>
    </xdr:from>
    <xdr:to>
      <xdr:col>11</xdr:col>
      <xdr:colOff>518160</xdr:colOff>
      <xdr:row>250</xdr:row>
      <xdr:rowOff>132080</xdr:rowOff>
    </xdr:to>
    <xdr:graphicFrame macro="">
      <xdr:nvGraphicFramePr>
        <xdr:cNvPr id="2" name="Gráfico 1">
          <a:extLst>
            <a:ext uri="{FF2B5EF4-FFF2-40B4-BE49-F238E27FC236}">
              <a16:creationId xmlns:a16="http://schemas.microsoft.com/office/drawing/2014/main" id="{A6DDD235-4A42-444B-8AC4-10C2BACC50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254</xdr:row>
      <xdr:rowOff>0</xdr:rowOff>
    </xdr:from>
    <xdr:to>
      <xdr:col>11</xdr:col>
      <xdr:colOff>477520</xdr:colOff>
      <xdr:row>280</xdr:row>
      <xdr:rowOff>60960</xdr:rowOff>
    </xdr:to>
    <xdr:graphicFrame macro="">
      <xdr:nvGraphicFramePr>
        <xdr:cNvPr id="3" name="Gráfico 2">
          <a:extLst>
            <a:ext uri="{FF2B5EF4-FFF2-40B4-BE49-F238E27FC236}">
              <a16:creationId xmlns:a16="http://schemas.microsoft.com/office/drawing/2014/main" id="{9EB8EA70-4798-7749-863B-D998628336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254</xdr:row>
      <xdr:rowOff>0</xdr:rowOff>
    </xdr:from>
    <xdr:to>
      <xdr:col>19</xdr:col>
      <xdr:colOff>477520</xdr:colOff>
      <xdr:row>280</xdr:row>
      <xdr:rowOff>60960</xdr:rowOff>
    </xdr:to>
    <xdr:graphicFrame macro="">
      <xdr:nvGraphicFramePr>
        <xdr:cNvPr id="4" name="Gráfico 3">
          <a:extLst>
            <a:ext uri="{FF2B5EF4-FFF2-40B4-BE49-F238E27FC236}">
              <a16:creationId xmlns:a16="http://schemas.microsoft.com/office/drawing/2014/main" id="{C8B8B673-298D-4B46-83F3-2289CACFED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282</xdr:row>
      <xdr:rowOff>0</xdr:rowOff>
    </xdr:from>
    <xdr:to>
      <xdr:col>11</xdr:col>
      <xdr:colOff>477520</xdr:colOff>
      <xdr:row>308</xdr:row>
      <xdr:rowOff>60961</xdr:rowOff>
    </xdr:to>
    <xdr:graphicFrame macro="">
      <xdr:nvGraphicFramePr>
        <xdr:cNvPr id="5" name="Gráfico 4">
          <a:extLst>
            <a:ext uri="{FF2B5EF4-FFF2-40B4-BE49-F238E27FC236}">
              <a16:creationId xmlns:a16="http://schemas.microsoft.com/office/drawing/2014/main" id="{9530C10F-437A-EE4F-BE65-C551BA4814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282</xdr:row>
      <xdr:rowOff>0</xdr:rowOff>
    </xdr:from>
    <xdr:to>
      <xdr:col>19</xdr:col>
      <xdr:colOff>477520</xdr:colOff>
      <xdr:row>308</xdr:row>
      <xdr:rowOff>60961</xdr:rowOff>
    </xdr:to>
    <xdr:graphicFrame macro="">
      <xdr:nvGraphicFramePr>
        <xdr:cNvPr id="6" name="Gráfico 5">
          <a:extLst>
            <a:ext uri="{FF2B5EF4-FFF2-40B4-BE49-F238E27FC236}">
              <a16:creationId xmlns:a16="http://schemas.microsoft.com/office/drawing/2014/main" id="{4BB44901-2845-7A42-B61D-CD0120D5AC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310</xdr:row>
      <xdr:rowOff>0</xdr:rowOff>
    </xdr:from>
    <xdr:to>
      <xdr:col>11</xdr:col>
      <xdr:colOff>477520</xdr:colOff>
      <xdr:row>336</xdr:row>
      <xdr:rowOff>60960</xdr:rowOff>
    </xdr:to>
    <xdr:graphicFrame macro="">
      <xdr:nvGraphicFramePr>
        <xdr:cNvPr id="7" name="Gráfico 6">
          <a:extLst>
            <a:ext uri="{FF2B5EF4-FFF2-40B4-BE49-F238E27FC236}">
              <a16:creationId xmlns:a16="http://schemas.microsoft.com/office/drawing/2014/main" id="{EF665573-0AD0-A444-8749-507F086E72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859047</xdr:colOff>
      <xdr:row>224</xdr:row>
      <xdr:rowOff>42173</xdr:rowOff>
    </xdr:from>
    <xdr:to>
      <xdr:col>19</xdr:col>
      <xdr:colOff>682924</xdr:colOff>
      <xdr:row>250</xdr:row>
      <xdr:rowOff>47924</xdr:rowOff>
    </xdr:to>
    <xdr:graphicFrame macro="">
      <xdr:nvGraphicFramePr>
        <xdr:cNvPr id="9" name="Gráfico 8">
          <a:extLst>
            <a:ext uri="{FF2B5EF4-FFF2-40B4-BE49-F238E27FC236}">
              <a16:creationId xmlns:a16="http://schemas.microsoft.com/office/drawing/2014/main" id="{737D4ABF-79C1-5B40-BB0B-01BF2C8AB5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C:/C:/C:/C:/C:/C:/C:/C:/C:/C:/C:/C:/C:/C:/C:/C:/C:/C:/C:/C:/C:/C:/C:/C:/C:/C:/Users/fredericovalladares/Dropbox/Pessoal/A:/EXCEL/&#49688;&#51452;/&#49324;&#50629;&#49457;~1/96/&#49552;&#51061;&#44592;01.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https://d.docs.live.net/bndes.net/bndes/Users/julianoalmeida/Library/Group%20Containers/UBF8T346G9.Office/User%20Content.localized/Startup.localized/Excel/Middle%20Office/Geral/Indicadores%20Financeiros/Indicadores%20Economicos.xls?0B1C1CC9" TargetMode="External"/><Relationship Id="rId1" Type="http://schemas.openxmlformats.org/officeDocument/2006/relationships/externalLinkPath" Target="file:///\\0B1C1CC9\Indicadores%20Economico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Users/julianoalmeida/Library/Group%20Containers/UBF8T346G9.Office/User%20Content.localized/Startup.localized/Excel/Front%20Office/Caixa/Benchmark/Benchmark%20BLP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bndes.net/bndes/Users/julianoalmeida/Library/Group%20Containers/UBF8T346G9.Office/User%20Content.localized/Startup.localized/Excel/Front%20Office/Caixa/Benchmark/Benchmark%20BLPV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W2219395/divida/DIVIDA/Indicadores/Quadros%20indicador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GINFO/10%20-%20ROTINAS/BOLETINS/DESEMPENHO%20BNDES%20-%20R$/%23Boletim%20Desempenho%20BNDES.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https://d.docs.live.net/C:/C:/C:/C:/C:/C:/C:/C:/C:/C:/C:/C:/C:/C:/C:/C:/C:/C:/C:/C:/C:/C:/C:/C:/C:/C:/Users/fredericovalladares/Dropbox/Pessoal/Q:/ADM/Material%20de%20Trabalho/2012_09/Documentos%20de%20Trabalho/Bd%20Forn_2004%20em%20Constru&#231;&#227;o.xls?3663DE8D" TargetMode="External"/><Relationship Id="rId1" Type="http://schemas.openxmlformats.org/officeDocument/2006/relationships/externalLinkPath" Target="file:///\\3663DE8D\Bd%20Forn_2004%20em%20Constru&#231;&#227;o.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Cad_siag_2005%20em%20Constru&#231;&#227;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C:/C:/C:/C:/C:/C:/C:/C:/C:/C:/C:/C:/C:/C:/C:/C:/C:/C:/C:/C:/C:/C:/C:/C:/C:/C:/Users/fredericovalladares/Dropbox/Pessoal/D:/Profissional/Construcap/EVA/marcel/binv20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bndes.net/bndes/C:/C:/C:/C:/C:/C:/C:/C:/C:/C:/C:/C:/C:/C:/C:/C:/C:/C:/C:/C:/C:/C:/C:/C:/C:/C:/Users/fredericovalladares/Dropbox/Pessoal/D:/Profissional/Construcap/EVA/marcel/binv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bndes.net/bndes/C:/C:/C:/C:/C:/C:/C:/C:/C:/C:/C:/C:/C:/C:/C:/C:/C:/C:/C:/C:/C:/C:/C:/C:/C:/C:/Users/fredericovalladares/Dropbox/Pessoal/A:/EXCEL/&#49688;&#51452;/&#49324;&#50629;&#49457;~1/96/&#49552;&#51061;&#44592;01.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d.docs.live.net/Users/juliano.almeida/Dropbox/# Energia\Novo Pinheiros - EMAE\1 - Recebidos EMAE\3 - Material Recebido\Edgard de Souza\Teste recuperab Edg Souza -  (Valores nominais BNDES - PLD exced) #1 e depois a #2.xlsx?03390886" TargetMode="External"/><Relationship Id="rId1" Type="http://schemas.openxmlformats.org/officeDocument/2006/relationships/externalLinkPath" Target="file:///\\03390886\Teste%20recuperab%20Edg%20Souza%20-%20%20(Valores%20nominais%20BNDES%20-%20PLD%20exced)%20%231%20e%20depois%20a%20%23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uliano.almeida\Dropbox\# Energia\Novo Pinheiros - EMAE\1 - Recebidos EMAE\3 - Material Recebido\Edgard de Souza\Teste recuperab Edg Souza -  (Valores nominais BNDES - PLD exced) #1 e depois a #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INFO/10%20-%20ROTINAS/INTERNAS/ESTAT&#205;STICAS%20PARA%20A%20SUPERINTEND&#202;NCIA/20170609_NOTAS_PARA_IMPRENSA_NOVO_Vteste.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INFO/10%20-%20ROTINAS/BOLETINS/DESEMPENHO%20BNDES%20-%20R$/%23Boletim%20Desempenho%20BNDES.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C:/C:/C:/C:/C:/C:/C:/C:/C:/C:/C:/C:/C:/C:/C:/C:/C:/C:/C:/C:/C:/C:/C:/C:/C:/C:/Users/fredericovalladares/Dropbox/Pessoal/ACSNA1/PROJETOS/MESA/Caixa/offshore/Curve%20Comparison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bndes.net/bndes/C:/C:/C:/C:/C:/C:/C:/C:/C:/C:/C:/C:/C:/C:/C:/C:/C:/C:/C:/C:/C:/C:/C:/C:/C:/C:/Users/fredericovalladares/Dropbox/Pessoal/ACSNA1/PROJETOS/MESA/Caixa/offshore/Curve%20Comparison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docs.live.net/Users/julianoalmeida/Library/Group%20Containers/UBF8T346G9.Office/User%20Content.localized/Startup.localized/Excel/Middle%20Office/Geral/Indicadores%20Financeiros/Indicadores%20Economic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은행"/>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dores Econômicos"/>
      <sheetName val="Datas de Divulgação"/>
      <sheetName val="Indicadores Bloomberg"/>
      <sheetName val="BLP"/>
      <sheetName val="Estimativa  IP"/>
      <sheetName val="Tx Juros Efetivas"/>
      <sheetName val="Valor de Mercado"/>
      <sheetName val="Pop. Eco. At."/>
    </sheetNames>
    <sheetDataSet>
      <sheetData sheetId="0" refreshError="1"/>
      <sheetData sheetId="1" refreshError="1"/>
      <sheetData sheetId="2" refreshError="1"/>
      <sheetData sheetId="3" refreshError="1">
        <row r="5">
          <cell r="A5" t="e">
            <v>#NAME?</v>
          </cell>
          <cell r="C5" t="e">
            <v>#NAME?</v>
          </cell>
          <cell r="E5" t="e">
            <v>#NAME?</v>
          </cell>
          <cell r="G5" t="e">
            <v>#NAME?</v>
          </cell>
          <cell r="I5" t="e">
            <v>#NAME?</v>
          </cell>
          <cell r="K5" t="e">
            <v>#NAME?</v>
          </cell>
          <cell r="M5" t="e">
            <v>#NAME?</v>
          </cell>
          <cell r="O5" t="e">
            <v>#NAME?</v>
          </cell>
          <cell r="Q5" t="e">
            <v>#NAME?</v>
          </cell>
        </row>
      </sheetData>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nchmark"/>
      <sheetName val="Cálculos"/>
      <sheetName val="Dados BLP"/>
      <sheetName val="CDI Acumulado"/>
      <sheetName val="Bloomberg"/>
      <sheetName val="Holiday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nchmark"/>
      <sheetName val="Cálculos"/>
      <sheetName val="Dados BLP"/>
      <sheetName val="CDI Acumulado"/>
      <sheetName val="Bloomberg"/>
      <sheetName val="Holiday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E0-04"/>
      <sheetName val="III.16"/>
      <sheetName val="III.17"/>
      <sheetName val="III.18"/>
      <sheetName val="III.19"/>
      <sheetName val="III.20"/>
      <sheetName val="III.21"/>
      <sheetName val="III.22"/>
      <sheetName val="III.23"/>
      <sheetName val="III.24"/>
      <sheetName val="HIGHLIGH"/>
    </sheetNames>
    <sheetDataSet>
      <sheetData sheetId="0" refreshError="1">
        <row r="4">
          <cell r="A4" t="str">
            <v>Discriminação</v>
          </cell>
          <cell r="C4" t="str">
            <v>Saldos  em R$ bilhões1/</v>
          </cell>
          <cell r="F4" t="str">
            <v>Variações percentuais reais - fev-992/</v>
          </cell>
        </row>
        <row r="6">
          <cell r="C6" t="str">
            <v>dez-98</v>
          </cell>
          <cell r="D6" t="str">
            <v>jan-98</v>
          </cell>
          <cell r="E6" t="str">
            <v>fev-99</v>
          </cell>
          <cell r="F6" t="str">
            <v>Mês</v>
          </cell>
          <cell r="G6" t="str">
            <v>Ano</v>
          </cell>
          <cell r="H6" t="str">
            <v>12 meses</v>
          </cell>
        </row>
        <row r="8">
          <cell r="A8" t="str">
            <v xml:space="preserve"> 4.2. Dívida mobiliária</v>
          </cell>
        </row>
        <row r="9">
          <cell r="A9" t="str">
            <v xml:space="preserve">        fora do BCB</v>
          </cell>
          <cell r="C9">
            <v>351.80024356687386</v>
          </cell>
          <cell r="D9">
            <v>385.20689720711613</v>
          </cell>
          <cell r="E9">
            <v>387.29393986474633</v>
          </cell>
          <cell r="F9">
            <v>0.54179784234444917</v>
          </cell>
          <cell r="G9">
            <v>10.089161945428128</v>
          </cell>
          <cell r="H9">
            <v>29.699875480749039</v>
          </cell>
        </row>
        <row r="11">
          <cell r="A11" t="str">
            <v xml:space="preserve"> 4.3. Títulos públicos estaduais e municipais</v>
          </cell>
        </row>
        <row r="12">
          <cell r="A12" t="str">
            <v xml:space="preserve">        Títulos emitidos</v>
          </cell>
          <cell r="C12">
            <v>24.50396148387005</v>
          </cell>
          <cell r="D12">
            <v>24.365614493067667</v>
          </cell>
          <cell r="E12">
            <v>23.404098000000001</v>
          </cell>
          <cell r="F12">
            <v>-3.9462025197075645</v>
          </cell>
          <cell r="G12">
            <v>-4.4885129475658374</v>
          </cell>
          <cell r="H12">
            <v>-48.22274490286047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DJ2">
            <v>4540455916813.8369</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cipal"/>
      <sheetName val="Boletim"/>
      <sheetName val="Desempenho setorial ostensivo"/>
      <sheetName val="Desempenho setorial"/>
      <sheetName val="1. Evolução dos desembolsos"/>
      <sheetName val="2.Fases da operação"/>
      <sheetName val="3.Ramo BNDES"/>
      <sheetName val="4.Regiões"/>
      <sheetName val="5.Porte"/>
      <sheetName val="6.Exportação"/>
      <sheetName val="7.Operações automáticas"/>
      <sheetName val="8.Outros Destaques"/>
      <sheetName val="9.Desempenho setorial"/>
      <sheetName val="Premissas e conferência"/>
      <sheetName val="Mercado Secundário"/>
      <sheetName val="Plan1"/>
      <sheetName val="Plan2"/>
      <sheetName val="Plan3"/>
    </sheetNames>
    <sheetDataSet>
      <sheetData sheetId="0"/>
      <sheetData sheetId="1"/>
      <sheetData sheetId="2"/>
      <sheetData sheetId="3"/>
      <sheetData sheetId="4"/>
      <sheetData sheetId="5"/>
      <sheetData sheetId="6"/>
      <sheetData sheetId="7"/>
      <sheetData sheetId="8">
        <row r="71">
          <cell r="A71" t="str">
            <v>Desembolso</v>
          </cell>
        </row>
      </sheetData>
      <sheetData sheetId="9"/>
      <sheetData sheetId="10"/>
      <sheetData sheetId="11"/>
      <sheetData sheetId="12"/>
      <sheetData sheetId="13">
        <row r="4">
          <cell r="B4" t="str">
            <v>jan-jul</v>
          </cell>
        </row>
        <row r="5">
          <cell r="B5" t="str">
            <v>jul/16</v>
          </cell>
        </row>
      </sheetData>
      <sheetData sheetId="14"/>
      <sheetData sheetId="15"/>
      <sheetData sheetId="16"/>
      <sheetData sheetId="1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X-ANIDRO"/>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RESUMO_ÁREA TOTAL"/>
      <sheetName val="CENSO VARIETAL"/>
      <sheetName val="CENSO VARIETAL (2)"/>
      <sheetName val="MARÇO"/>
      <sheetName val="MATURAÇÃO"/>
      <sheetName val="ESTÁGIO"/>
      <sheetName val="MATURADOR 2"/>
      <sheetName val="MATURADOR"/>
      <sheetName val="METRAGEM"/>
      <sheetName val="Tratos  - Culturias-Herb."/>
      <sheetName val="DISTÂNCIA"/>
      <sheetName val="ESTIM.REALIZADA"/>
      <sheetName val="BCO DE DADOS SAFRA 2005"/>
      <sheetName val="BCO DE DADOS SAFRA 2005 (2)"/>
      <sheetName val="Plan1"/>
      <sheetName val="PRODUTIVIDADE"/>
      <sheetName val="POL"/>
      <sheetName val="FIBRA"/>
      <sheetName val="PUREZA"/>
      <sheetName val="AR"/>
      <sheetName val="ATR"/>
      <sheetName val="Comportamente por frente"/>
      <sheetName val="Plan1 (2)"/>
      <sheetName val="PLANJ. IVAICANA"/>
      <sheetName val="PLANEJ. CONSOLIDADO"/>
      <sheetName val="TRANSPORTE IVAICANA"/>
      <sheetName val="FORNECEDOR"/>
      <sheetName val="TRANSPORTE CONSOLIDADO"/>
      <sheetName val="MIX-ANIDRO"/>
      <sheetName val="COTA FORNECEDOR"/>
      <sheetName val="BD-TRATOS CULTURA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9">
          <cell r="R9">
            <v>0</v>
          </cell>
          <cell r="T9">
            <v>3458.308</v>
          </cell>
          <cell r="Z9">
            <v>1</v>
          </cell>
        </row>
      </sheetData>
      <sheetData sheetId="30"/>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은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RISKFitInformation"/>
      <sheetName val="rsklibSimData"/>
      <sheetName val="RiskSwappedFuncs"/>
      <sheetName val="Premissa e dados técnicos"/>
      <sheetName val="RiskSerializationData"/>
      <sheetName val="Edgard Souza sem revers"/>
      <sheetName val="Edgard Souza revers 10"/>
      <sheetName val="Edgar Souza rever 50"/>
      <sheetName val="Custos Usinas"/>
      <sheetName val="BNDES"/>
      <sheetName val="% Participação"/>
      <sheetName val="Orçamento #1 e #2"/>
      <sheetName val="Grafico (reversao x energia)"/>
      <sheetName val="Reversão x energia"/>
      <sheetName val="Inv 2 UG's"/>
      <sheetName val="cronogr fis-financ"/>
      <sheetName val="Bens uso futuro Barr Ed Souza"/>
      <sheetName val="PLD &amp; GSF"/>
      <sheetName val="Histórico PLD"/>
      <sheetName val="PLD x GSF (Correlação)"/>
      <sheetName val="WACC"/>
      <sheetName val="Damodaran (Betas)"/>
      <sheetName val="Damod1"/>
      <sheetName val="Focus - US Treas"/>
      <sheetName val="Preço Leilões"/>
      <sheetName val="IPCA"/>
      <sheetName val="은행"/>
    </sheetNames>
    <sheetDataSet>
      <sheetData sheetId="0"/>
      <sheetData sheetId="1"/>
      <sheetData sheetId="2"/>
      <sheetData sheetId="3">
        <row r="43">
          <cell r="J43">
            <v>1</v>
          </cell>
          <cell r="K43">
            <v>0</v>
          </cell>
        </row>
        <row r="44">
          <cell r="J44">
            <v>-0.81820000000000004</v>
          </cell>
          <cell r="K44">
            <v>1</v>
          </cell>
        </row>
      </sheetData>
      <sheetData sheetId="4"/>
      <sheetData sheetId="5"/>
      <sheetData sheetId="6"/>
      <sheetData sheetId="7"/>
      <sheetData sheetId="8"/>
      <sheetData sheetId="9"/>
      <sheetData sheetId="10"/>
      <sheetData sheetId="11"/>
      <sheetData sheetId="12"/>
      <sheetData sheetId="13"/>
      <sheetData sheetId="14"/>
      <sheetData sheetId="15">
        <row r="33">
          <cell r="I33">
            <v>1909907.8970427068</v>
          </cell>
        </row>
      </sheetData>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RISKFitInformation"/>
      <sheetName val="rsklibSimData"/>
      <sheetName val="RiskSwappedFuncs"/>
      <sheetName val="Premissa e dados técnicos"/>
      <sheetName val="RiskSerializationData"/>
      <sheetName val="Edgard Souza sem revers"/>
      <sheetName val="Edgard Souza revers 10"/>
      <sheetName val="Edgar Souza rever 50"/>
      <sheetName val="Custos Usinas"/>
      <sheetName val="BNDES"/>
      <sheetName val="% Participação"/>
      <sheetName val="Orçamento #1 e #2"/>
      <sheetName val="Grafico (reversao x energia)"/>
      <sheetName val="Reversão x energia"/>
      <sheetName val="Inv 2 UG's"/>
      <sheetName val="cronogr fis-financ"/>
      <sheetName val="Bens uso futuro Barr Ed Souza"/>
      <sheetName val="PLD &amp; GSF"/>
      <sheetName val="Histórico PLD"/>
      <sheetName val="PLD x GSF (Correlação)"/>
      <sheetName val="WACC"/>
      <sheetName val="Damodaran (Betas)"/>
      <sheetName val="Damod1"/>
      <sheetName val="Focus - US Treas"/>
      <sheetName val="Preço Leilões"/>
      <sheetName val="IPCA"/>
      <sheetName val="은행"/>
    </sheetNames>
    <sheetDataSet>
      <sheetData sheetId="0"/>
      <sheetData sheetId="1"/>
      <sheetData sheetId="2"/>
      <sheetData sheetId="3">
        <row r="43">
          <cell r="J43">
            <v>1</v>
          </cell>
        </row>
      </sheetData>
      <sheetData sheetId="4"/>
      <sheetData sheetId="5"/>
      <sheetData sheetId="6"/>
      <sheetData sheetId="7"/>
      <sheetData sheetId="8"/>
      <sheetData sheetId="9"/>
      <sheetData sheetId="10"/>
      <sheetData sheetId="11"/>
      <sheetData sheetId="12"/>
      <sheetData sheetId="13"/>
      <sheetData sheetId="14"/>
      <sheetData sheetId="15">
        <row r="33">
          <cell r="I33">
            <v>1909907.8970427068</v>
          </cell>
        </row>
      </sheetData>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cipal"/>
      <sheetName val="Capa"/>
      <sheetName val="Boletim"/>
      <sheetName val="Desempenho setorial"/>
      <sheetName val="Índice"/>
      <sheetName val="Índice Gerencial"/>
      <sheetName val="Tabela I.A"/>
      <sheetName val="Tabela I.B"/>
      <sheetName val="Tabela I.C"/>
      <sheetName val="Tabela I.D"/>
      <sheetName val="Tabela II.A"/>
      <sheetName val="Tabela II.B"/>
      <sheetName val="Tabela II.C"/>
      <sheetName val="Tabela II.D"/>
      <sheetName val="Tabela III.A"/>
      <sheetName val="Tabela III.B"/>
      <sheetName val="Tabela III.C"/>
      <sheetName val="Tabela III.D"/>
      <sheetName val="Tabela IV.A"/>
      <sheetName val="Tabela IV.B"/>
      <sheetName val="Tabela V.A"/>
      <sheetName val="Tabela V.B"/>
      <sheetName val="Tabela V.C"/>
      <sheetName val="Tabela V.D"/>
      <sheetName val="Tabela V.E"/>
      <sheetName val="Tabela V.F"/>
      <sheetName val="Tabela V.G"/>
      <sheetName val="Tabela VI.A"/>
      <sheetName val="Tabela VI.B"/>
      <sheetName val="Tabela VI.C"/>
      <sheetName val="Tabela VI.D"/>
      <sheetName val="Tabela VI.E"/>
      <sheetName val="Tabela VI.F"/>
      <sheetName val="Tabela VI.G"/>
      <sheetName val="Tabela VII.A"/>
      <sheetName val="Tabela VII.B"/>
      <sheetName val="Tabela VII.C"/>
      <sheetName val="Tabela VII.D"/>
      <sheetName val="Tabela VII.E"/>
      <sheetName val="Tabela VII.F"/>
      <sheetName val="Tabela VII.G"/>
      <sheetName val="Tabela VIII.A"/>
      <sheetName val="Tabela VIII.B"/>
      <sheetName val="Tabela VIII.C"/>
      <sheetName val="Tabela VIII.D"/>
      <sheetName val="Tabela VIII.E"/>
      <sheetName val="Tabela VIII.F"/>
      <sheetName val="Tabela VIII.G"/>
      <sheetName val="Tabela IX.A"/>
      <sheetName val="Tabela IX.B"/>
      <sheetName val="Tabela X.A"/>
      <sheetName val="Tabela X.B"/>
      <sheetName val="Tabela XI.A"/>
      <sheetName val="Tabela XII.A"/>
      <sheetName val="Tabela XII.B"/>
      <sheetName val="Tabela XII.C"/>
      <sheetName val="Tabela XII.D"/>
      <sheetName val="Tabela XII.E"/>
      <sheetName val="Tabela XII.F"/>
      <sheetName val="Tabela XIII.A"/>
      <sheetName val="Tabela XIII.B"/>
      <sheetName val="Tabela XIII.C"/>
      <sheetName val="Tabela XIII.D"/>
      <sheetName val="Nota Explicativa"/>
      <sheetName val="1. BASE_DESEMBOLSOS"/>
      <sheetName val="1.1 BASE_DESEMBOLSOS_MENSAL"/>
      <sheetName val="2. BASE_FASES"/>
      <sheetName val="2.1 BASE_FASES_MENSAL"/>
      <sheetName val="3.Tabela IPCA"/>
      <sheetName val="4.PIB"/>
      <sheetName val="4.1Valores Correntes"/>
      <sheetName val="4.2Tx. Acum ao Longo do Ano"/>
      <sheetName val="5.Premissas"/>
      <sheetName val="Plan1"/>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ow r="2">
          <cell r="B2">
            <v>42886</v>
          </cell>
        </row>
        <row r="5">
          <cell r="B5" t="str">
            <v>mai/2017</v>
          </cell>
        </row>
        <row r="7">
          <cell r="B7">
            <v>2017</v>
          </cell>
        </row>
        <row r="8">
          <cell r="B8">
            <v>2016</v>
          </cell>
        </row>
        <row r="9">
          <cell r="B9">
            <v>2015</v>
          </cell>
        </row>
      </sheetData>
      <sheetData sheetId="73" refreshError="1"/>
      <sheetData sheetId="7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cipal"/>
      <sheetName val="Boletim"/>
      <sheetName val="Desempenho setorial ostensivo"/>
      <sheetName val="Desempenho setorial"/>
      <sheetName val="Gráficos pág 1"/>
      <sheetName val="Gráficos pág 2"/>
      <sheetName val="1. Evolução dos desembolsos"/>
      <sheetName val="2.Fases da operação"/>
      <sheetName val="3.Ramo BNDES"/>
      <sheetName val="4.Regiões"/>
      <sheetName val="5.Porte"/>
      <sheetName val="6.Exportação"/>
      <sheetName val="7.Operações automáticas"/>
      <sheetName val="8.Outros Destaques"/>
      <sheetName val="9.Desempenho setorial"/>
      <sheetName val="Premissas e conferência"/>
      <sheetName val="Mercado Secundário"/>
      <sheetName val="Plan1"/>
      <sheetName val="Plan2"/>
      <sheetName val="Plan3"/>
    </sheetNames>
    <sheetDataSet>
      <sheetData sheetId="0"/>
      <sheetData sheetId="1"/>
      <sheetData sheetId="2"/>
      <sheetData sheetId="3"/>
      <sheetData sheetId="4"/>
      <sheetData sheetId="5"/>
      <sheetData sheetId="6">
        <row r="52">
          <cell r="B52" t="str">
            <v>Desembolso</v>
          </cell>
        </row>
      </sheetData>
      <sheetData sheetId="7">
        <row r="52">
          <cell r="B52">
            <v>6355.518795539966</v>
          </cell>
        </row>
      </sheetData>
      <sheetData sheetId="8">
        <row r="53">
          <cell r="B53">
            <v>5497.0113702899853</v>
          </cell>
        </row>
      </sheetData>
      <sheetData sheetId="9">
        <row r="53">
          <cell r="B53">
            <v>1766.0772168199996</v>
          </cell>
        </row>
      </sheetData>
      <sheetData sheetId="10">
        <row r="53">
          <cell r="E53">
            <v>38.1</v>
          </cell>
        </row>
        <row r="71">
          <cell r="A71" t="str">
            <v>Desembolso</v>
          </cell>
          <cell r="B71" t="str">
            <v>ano</v>
          </cell>
          <cell r="G71" t="str">
            <v>12 meses</v>
          </cell>
        </row>
        <row r="72">
          <cell r="A72" t="str">
            <v>Pessoa Física</v>
          </cell>
          <cell r="B72">
            <v>4935.7603856000042</v>
          </cell>
          <cell r="G72">
            <v>12103.743261189938</v>
          </cell>
        </row>
      </sheetData>
      <sheetData sheetId="11">
        <row r="53">
          <cell r="B53">
            <v>0</v>
          </cell>
        </row>
      </sheetData>
      <sheetData sheetId="12">
        <row r="53">
          <cell r="B53">
            <v>6950.8526253899463</v>
          </cell>
        </row>
      </sheetData>
      <sheetData sheetId="13">
        <row r="82">
          <cell r="B82">
            <v>5371.2599608599921</v>
          </cell>
        </row>
      </sheetData>
      <sheetData sheetId="14">
        <row r="53">
          <cell r="B53">
            <v>5497.011370290008</v>
          </cell>
        </row>
      </sheetData>
      <sheetData sheetId="15">
        <row r="3">
          <cell r="B3">
            <v>42886</v>
          </cell>
        </row>
        <row r="4">
          <cell r="B4" t="str">
            <v>jan-mai</v>
          </cell>
        </row>
        <row r="6">
          <cell r="B6" t="str">
            <v>mai</v>
          </cell>
        </row>
        <row r="8">
          <cell r="B8" t="str">
            <v>2017/2016</v>
          </cell>
        </row>
      </sheetData>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azil Sovereign"/>
      <sheetName val="PLD x GSF (Correlação)"/>
    </sheet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azil Sovereign"/>
      <sheetName val="PLD x GSF (Correlação)"/>
    </sheet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dores Econômicos"/>
      <sheetName val="Datas de Divulgação"/>
      <sheetName val="Indicadores Bloomberg"/>
      <sheetName val="BLP"/>
      <sheetName val="Estimativa  IP"/>
      <sheetName val="Tx Juros Efetivas"/>
      <sheetName val="Valor de Mercado"/>
      <sheetName val="Pop. Eco. At."/>
    </sheetNames>
    <sheetDataSet>
      <sheetData sheetId="0" refreshError="1"/>
      <sheetData sheetId="1" refreshError="1"/>
      <sheetData sheetId="2" refreshError="1"/>
      <sheetData sheetId="3" refreshError="1">
        <row r="5">
          <cell r="A5" t="e">
            <v>#NAME?</v>
          </cell>
          <cell r="C5" t="e">
            <v>#NAME?</v>
          </cell>
          <cell r="E5" t="e">
            <v>#NAME?</v>
          </cell>
          <cell r="G5" t="e">
            <v>#NAME?</v>
          </cell>
          <cell r="I5" t="e">
            <v>#NAME?</v>
          </cell>
          <cell r="K5" t="e">
            <v>#NAME?</v>
          </cell>
          <cell r="M5" t="e">
            <v>#NAME?</v>
          </cell>
          <cell r="O5" t="e">
            <v>#NAME?</v>
          </cell>
          <cell r="Q5" t="e">
            <v>#NAME?</v>
          </cell>
        </row>
      </sheetData>
      <sheetData sheetId="4" refreshError="1"/>
      <sheetData sheetId="5" refreshError="1"/>
      <sheetData sheetId="6" refreshError="1"/>
      <sheetData sheetId="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AE62476-BB42-0042-B84B-CF34CC58E390}" name="Table1" displayName="Table1" ref="A8:G104" totalsRowShown="0" headerRowDxfId="31" dataDxfId="29" headerRowBorderDxfId="30" tableBorderDxfId="28">
  <autoFilter ref="A8:G104" xr:uid="{DC741C94-CDBB-A544-A847-04A45288157F}"/>
  <tableColumns count="7">
    <tableColumn id="1" xr3:uid="{08BA3E6A-ECEE-0846-909B-303BF359B2F3}" name="Industry Name" dataDxfId="27"/>
    <tableColumn id="2" xr3:uid="{3C09E2E2-FA3B-F54F-B2A3-FEECA3F49408}" name="Number of firms" dataDxfId="26"/>
    <tableColumn id="3" xr3:uid="{2E472D3E-6BCD-CA4C-A239-DBB45923B017}" name="Average Unlevered Beta" dataDxfId="25"/>
    <tableColumn id="4" xr3:uid="{5529F69D-29FD-D64B-BE1B-5FA25A2CFFDD}" name="Average Levered Beta" dataDxfId="24"/>
    <tableColumn id="5" xr3:uid="{E69BE2C8-6FC9-9147-8029-3A4B0053BC73}" name="Average correlation with the market" dataDxfId="23"/>
    <tableColumn id="6" xr3:uid="{F0733A04-E981-DB4C-A0A4-DB50CF58B4E3}" name="Total Unlevered Beta" dataDxfId="22"/>
    <tableColumn id="7" xr3:uid="{8946C6AA-9F14-E041-BA94-5C1B860D40E0}" name="Total Levered Beta" dataDxfId="21"/>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B3A76E4-E933-8E43-8C07-97A677552241}" name="Table145" displayName="Table145" ref="A8:M104" totalsRowShown="0" dataDxfId="20" tableBorderDxfId="19">
  <autoFilter ref="A8:M104" xr:uid="{7AB3CC9D-22E8-5240-A313-17562A8B70B9}"/>
  <tableColumns count="13">
    <tableColumn id="1" xr3:uid="{81DF6D89-2B71-0E47-B8D7-6474B470CD4D}" name="Industry Name" dataDxfId="18"/>
    <tableColumn id="2" xr3:uid="{707F4DEE-F32C-8741-A7A0-10AA48457E77}" name="Number of firms" dataDxfId="17"/>
    <tableColumn id="3" xr3:uid="{F30FBFC2-A98F-724E-A828-82C2368AAAC1}" name="Book Debt to Capital" dataDxfId="16"/>
    <tableColumn id="4" xr3:uid="{11183305-B795-BC43-B203-34D4AE594C31}" name="Market Debt to Capital (Unadjusted)" dataDxfId="15"/>
    <tableColumn id="5" xr3:uid="{49D3D1BD-CC7F-E54A-9060-E2D669B7AF71}" name="Market D/E (unadjusted)" dataDxfId="14"/>
    <tableColumn id="6" xr3:uid="{2BF4480D-1F83-6249-BC45-4456A830A6BB}" name="Market Debt to Capital (adjusted for leases)" dataDxfId="13"/>
    <tableColumn id="7" xr3:uid="{900DF558-9EB2-E346-820D-9618A8A102CA}" name="Market D/E (adjusted for leases)" dataDxfId="12"/>
    <tableColumn id="8" xr3:uid="{977C59D3-215E-704C-A7B6-63761B5ED9DD}" name="Effective tax rate" dataDxfId="11"/>
    <tableColumn id="9" xr3:uid="{2FD2DA6C-85F4-C54E-AFB0-8F775A41AA2F}" name="Institutional Holdings" dataDxfId="10"/>
    <tableColumn id="10" xr3:uid="{C3B04A9C-527A-DE42-B877-056DD88E131A}" name="Std dev in Stock Prices" dataDxfId="9"/>
    <tableColumn id="11" xr3:uid="{BEA29F31-54F9-4146-AE04-C7F6BF5265EF}" name="EBITDA/EV" dataDxfId="8"/>
    <tableColumn id="12" xr3:uid="{BDE2A319-E748-F049-AA2F-61C0C7B0FCB9}" name="Net PP&amp;E/Total Assets" dataDxfId="7"/>
    <tableColumn id="13" xr3:uid="{99BA95F2-1628-EF46-B30D-18F657621BA8}" name="Capital Spending/Total Assets" dataDxfId="6"/>
  </tableColumns>
  <tableStyleInfo name="TableStyleLight1"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8" Type="http://schemas.openxmlformats.org/officeDocument/2006/relationships/hyperlink" Target="https://www.canalagricola.com.br/rastelo-ferramenta-combate-incendio-fogo-cabo-fibra-guarany" TargetMode="External"/><Relationship Id="rId13" Type="http://schemas.openxmlformats.org/officeDocument/2006/relationships/hyperlink" Target="https://www.canalagricola.com.br/gerador-diesel-vge6000d" TargetMode="External"/><Relationship Id="rId18" Type="http://schemas.openxmlformats.org/officeDocument/2006/relationships/hyperlink" Target="https://www.dutramaquinas.com.br/p/foice-rocadeira-com-cabo-de-madeira-de-100-cm-77600-615?gclid=CjwKCAiAiKuOBhBQEiwAId_sK0l8ayX2UCAK5zKTlXTfQpe4be_-_mAE-QrcVduHVRUWSjKUYd6qPhoChN8QAvD_BwE" TargetMode="External"/><Relationship Id="rId3" Type="http://schemas.openxmlformats.org/officeDocument/2006/relationships/hyperlink" Target="https://www.canalagricola.com.br/motosserra-62-0cc-vulcan-56051-a" TargetMode="External"/><Relationship Id="rId7" Type="http://schemas.openxmlformats.org/officeDocument/2006/relationships/hyperlink" Target="https://www.canalagricola.com.br/mcleod-ferramenta-enxada-rastelo-cabo-fibra-guarany-u7126-00-00" TargetMode="External"/><Relationship Id="rId12" Type="http://schemas.openxmlformats.org/officeDocument/2006/relationships/hyperlink" Target="https://unnion.com.br/produto/facao-vonder-14/" TargetMode="External"/><Relationship Id="rId17" Type="http://schemas.openxmlformats.org/officeDocument/2006/relationships/hyperlink" Target="https://www.chevrolet.com.br/byo-vc/client/pt/BR/chevrolet/s10/2022/double/config" TargetMode="External"/><Relationship Id="rId2" Type="http://schemas.openxmlformats.org/officeDocument/2006/relationships/hyperlink" Target="https://www.canalagricola.com.br/queimador-pinga-fogo-incendio-controlado-guarany-5-litros?gclid=Cj0KCQjw8vqGBhC_ARIsADMSd1BCRkDyR9g1NZDmfbV3VL1TDXU0REZrVD2BQ8rq1YZ8vyUXi2R3u_saAuxLEALw_wcB" TargetMode="External"/><Relationship Id="rId16" Type="http://schemas.openxmlformats.org/officeDocument/2006/relationships/hyperlink" Target="https://www.mfrural.com.br/detalhe/409149/torre-de-vigilancia-florestal" TargetMode="External"/><Relationship Id="rId20" Type="http://schemas.openxmlformats.org/officeDocument/2006/relationships/printerSettings" Target="../printerSettings/printerSettings14.bin"/><Relationship Id="rId1" Type="http://schemas.openxmlformats.org/officeDocument/2006/relationships/hyperlink" Target="https://www.canalagricola.com.br/abafador-fogo-incendio-5mm-cabo-madeira-lona-12-furos-guarany?gclid=Cj0KCQjw8vqGBhC_ARIsADMSd1CZgN3BcM5wJAeyWcnTonggX1yjJqPABfkbB0Xxwy-Lb0cJvDYMqVMaAtfiEALw_wcB" TargetMode="External"/><Relationship Id="rId6" Type="http://schemas.openxmlformats.org/officeDocument/2006/relationships/hyperlink" Target="https://www.canalagricola.com.br/pulaski-machado-picareta-cabo-madeira-guarany-7191" TargetMode="External"/><Relationship Id="rId11" Type="http://schemas.openxmlformats.org/officeDocument/2006/relationships/hyperlink" Target="https://www.canalagricola.com.br/motobomba-vmbe-40-diesel-9hp" TargetMode="External"/><Relationship Id="rId5" Type="http://schemas.openxmlformats.org/officeDocument/2006/relationships/hyperlink" Target="https://www.canalagricola.com.br/soprador-varredor-guarany-408-00-00" TargetMode="External"/><Relationship Id="rId15" Type="http://schemas.openxmlformats.org/officeDocument/2006/relationships/hyperlink" Target="https://www.superimportadora.com.br/drone-dji-mavic-2-zoom-combo-rfb" TargetMode="External"/><Relationship Id="rId10" Type="http://schemas.openxmlformats.org/officeDocument/2006/relationships/hyperlink" Target="https://www.canalagricola.com.br/conjunto-pulverizador-pick-up-700l-guarany" TargetMode="External"/><Relationship Id="rId19" Type="http://schemas.openxmlformats.org/officeDocument/2006/relationships/hyperlink" Target="https://www.dutramaquinas.com.br/p/pa-de-bico-com-cabo-de-120-cm-77460-534?gclid=CjwKCAiAiKuOBhBQEiwAId_sK3XGWlpS0Y5ew-FsZJi0Zyfr3nyd6Nzkb9bPcVlaw8C1pm6nUP7iBhoCUa0QAvD_BwE" TargetMode="External"/><Relationship Id="rId4" Type="http://schemas.openxmlformats.org/officeDocument/2006/relationships/hyperlink" Target="https://www.canalagricola.com.br/rocadeira-lateral-motorizada-sbc243d-1-7hp-guarany" TargetMode="External"/><Relationship Id="rId9" Type="http://schemas.openxmlformats.org/officeDocument/2006/relationships/hyperlink" Target="https://www.canalagricola.com.br/ferramenta-halligan-arrombamento-combate-incendio-resgate-cabo-fibra" TargetMode="External"/><Relationship Id="rId14" Type="http://schemas.openxmlformats.org/officeDocument/2006/relationships/hyperlink" Target="https://www.worldtools.com.br/produto/transferidor-de-angulo-com-relogio-0-a-360-graus-reguas-de-150-e-300mm-2373-360-insize-97478?atributo=0%20A%20360%C2%B0%20-%20R%C3%89GUAS%20150%20E%20300,0MM%20-%20COM%20REL%C3%93GIO:356"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8.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hyperlink" Target="http://www.stern.nyu.edu/~adamodar/New_Home_Page/data.html" TargetMode="External"/><Relationship Id="rId2" Type="http://schemas.openxmlformats.org/officeDocument/2006/relationships/hyperlink" Target="http://www.damodaran.com/" TargetMode="External"/><Relationship Id="rId1" Type="http://schemas.openxmlformats.org/officeDocument/2006/relationships/hyperlink" Target="mailto:adamodar@stern.nyu.edu?subject=Data%20on%20website" TargetMode="External"/><Relationship Id="rId6" Type="http://schemas.openxmlformats.org/officeDocument/2006/relationships/table" Target="../tables/table1.xml"/><Relationship Id="rId5" Type="http://schemas.openxmlformats.org/officeDocument/2006/relationships/hyperlink" Target="http://www.stern.nyu.edu/~adamodar/New_Home_Page/datafile/variable.htm" TargetMode="External"/><Relationship Id="rId4" Type="http://schemas.openxmlformats.org/officeDocument/2006/relationships/hyperlink" Target="http://www.stern.nyu.edu/~adamodar/pc/datasets/indname.xl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stern.nyu.edu/~adamodar/New_Home_Page/data.html" TargetMode="External"/><Relationship Id="rId2" Type="http://schemas.openxmlformats.org/officeDocument/2006/relationships/hyperlink" Target="http://www.damodaran.com/" TargetMode="External"/><Relationship Id="rId1" Type="http://schemas.openxmlformats.org/officeDocument/2006/relationships/hyperlink" Target="mailto:adamodar@stern.nyu.edu?subject=Data%20on%20website" TargetMode="External"/><Relationship Id="rId6" Type="http://schemas.openxmlformats.org/officeDocument/2006/relationships/table" Target="../tables/table2.xml"/><Relationship Id="rId5" Type="http://schemas.openxmlformats.org/officeDocument/2006/relationships/hyperlink" Target="http://www.stern.nyu.edu/~adamodar/New_Home_Page/datafile/variable.htm" TargetMode="External"/><Relationship Id="rId4" Type="http://schemas.openxmlformats.org/officeDocument/2006/relationships/hyperlink" Target="http://www.stern.nyu.edu/~adamodar/pc/datasets/indname.xls" TargetMode="Externa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theme="9"/>
  </sheetPr>
  <dimension ref="A1:AX134"/>
  <sheetViews>
    <sheetView showGridLines="0" zoomScaleNormal="100" workbookViewId="0">
      <pane xSplit="6" ySplit="3" topLeftCell="G4" activePane="bottomRight" state="frozen"/>
      <selection pane="topRight" activeCell="G1" sqref="G1"/>
      <selection pane="bottomLeft" activeCell="A6" sqref="A6"/>
      <selection pane="bottomRight" activeCell="G13" sqref="G13"/>
    </sheetView>
  </sheetViews>
  <sheetFormatPr defaultColWidth="10.81640625" defaultRowHeight="13"/>
  <cols>
    <col min="1" max="1" width="4.7265625" style="1" customWidth="1"/>
    <col min="2" max="14" width="12.81640625" style="1" customWidth="1"/>
    <col min="15" max="21" width="12.7265625" style="1" customWidth="1"/>
    <col min="22" max="25" width="12.81640625" style="1" customWidth="1"/>
    <col min="26" max="16384" width="10.81640625" style="1"/>
  </cols>
  <sheetData>
    <row r="1" spans="1:50">
      <c r="B1" s="2"/>
      <c r="C1" s="2"/>
      <c r="D1" s="2"/>
      <c r="E1" s="2"/>
      <c r="F1" s="9"/>
      <c r="G1" s="9"/>
      <c r="H1" s="2"/>
      <c r="I1" s="14"/>
      <c r="J1" s="14"/>
      <c r="K1" s="2"/>
      <c r="L1" s="6"/>
      <c r="M1" s="2"/>
      <c r="N1" s="15" t="str">
        <f>'Premissas macro'!L1</f>
        <v>Valores em moeda constante (R$ 1.000/Dez21)</v>
      </c>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row>
    <row r="2" spans="1:50" s="3" customFormat="1" ht="14">
      <c r="B2" s="6" t="s">
        <v>282</v>
      </c>
      <c r="C2" s="6"/>
      <c r="D2" s="6"/>
      <c r="E2" s="6"/>
      <c r="F2" s="4"/>
      <c r="G2" s="4"/>
      <c r="H2" s="7"/>
      <c r="I2" s="7"/>
      <c r="J2" s="7"/>
      <c r="K2" s="7"/>
      <c r="L2" s="7"/>
      <c r="M2" s="7"/>
      <c r="N2" s="7" t="s">
        <v>350</v>
      </c>
      <c r="O2" s="1"/>
      <c r="P2" s="1"/>
      <c r="Q2" s="13"/>
      <c r="R2" s="13"/>
      <c r="S2" s="13"/>
      <c r="T2" s="13"/>
      <c r="U2" s="13"/>
      <c r="V2" s="13"/>
      <c r="W2" s="12"/>
      <c r="X2" s="12"/>
      <c r="Y2" s="12"/>
      <c r="Z2" s="13"/>
      <c r="AA2" s="13"/>
      <c r="AB2" s="13"/>
      <c r="AC2" s="13"/>
      <c r="AD2" s="13"/>
      <c r="AE2" s="13"/>
      <c r="AF2" s="13"/>
      <c r="AG2" s="13"/>
      <c r="AH2" s="13"/>
      <c r="AI2" s="13"/>
      <c r="AJ2" s="13"/>
      <c r="AK2" s="13"/>
      <c r="AL2" s="13"/>
      <c r="AM2" s="13"/>
      <c r="AN2" s="13"/>
      <c r="AO2" s="13"/>
      <c r="AP2" s="13"/>
      <c r="AQ2" s="13"/>
      <c r="AR2" s="13"/>
      <c r="AS2" s="13"/>
      <c r="AT2" s="13"/>
      <c r="AU2" s="13"/>
    </row>
    <row r="3" spans="1:50">
      <c r="B3" s="19"/>
      <c r="C3" s="19"/>
      <c r="D3" s="19"/>
      <c r="E3" s="19"/>
      <c r="F3" s="19"/>
      <c r="G3" s="19"/>
      <c r="H3" s="19"/>
      <c r="I3" s="21"/>
      <c r="J3" s="21"/>
      <c r="K3" s="21"/>
      <c r="L3" s="21"/>
      <c r="M3" s="21"/>
      <c r="N3" s="21"/>
      <c r="W3" s="12"/>
      <c r="X3" s="12"/>
      <c r="Y3" s="12"/>
    </row>
    <row r="4" spans="1:50">
      <c r="J4" s="17"/>
      <c r="K4" s="17"/>
      <c r="L4" s="17"/>
      <c r="M4" s="17"/>
      <c r="N4" s="5"/>
      <c r="O4" s="5"/>
      <c r="P4" s="5"/>
      <c r="Q4" s="29"/>
      <c r="R4" s="29"/>
      <c r="S4" s="29"/>
      <c r="T4" s="29"/>
      <c r="U4" s="29"/>
      <c r="W4" s="12"/>
      <c r="X4" s="12"/>
      <c r="Y4" s="12"/>
    </row>
    <row r="5" spans="1:50" s="29" customFormat="1">
      <c r="B5" s="27" t="s">
        <v>296</v>
      </c>
      <c r="C5" s="2"/>
      <c r="D5" s="2"/>
      <c r="E5" s="9" t="s">
        <v>1196</v>
      </c>
      <c r="F5" s="9" t="s">
        <v>228</v>
      </c>
      <c r="G5" s="9" t="s">
        <v>229</v>
      </c>
      <c r="I5" s="27" t="s">
        <v>287</v>
      </c>
      <c r="J5" s="2"/>
      <c r="K5" s="2"/>
      <c r="L5" s="2"/>
      <c r="M5" s="2"/>
      <c r="N5" s="2"/>
      <c r="P5" s="5"/>
      <c r="Q5" s="1"/>
      <c r="R5" s="1"/>
      <c r="S5" s="1"/>
      <c r="T5" s="1"/>
      <c r="U5" s="1"/>
      <c r="V5" s="1"/>
      <c r="W5" s="12"/>
      <c r="X5" s="12"/>
      <c r="Y5" s="12"/>
      <c r="Z5" s="1"/>
      <c r="AA5" s="1"/>
      <c r="AB5" s="1"/>
      <c r="AC5" s="1"/>
      <c r="AD5" s="1"/>
      <c r="AE5" s="1"/>
      <c r="AF5" s="1"/>
      <c r="AG5" s="1"/>
      <c r="AH5" s="1"/>
      <c r="AI5" s="1"/>
      <c r="AJ5" s="1"/>
      <c r="AK5" s="1"/>
      <c r="AL5" s="1"/>
      <c r="AM5" s="1"/>
      <c r="AN5" s="1"/>
      <c r="AO5" s="1"/>
      <c r="AP5" s="1"/>
      <c r="AQ5" s="1"/>
      <c r="AR5" s="1"/>
      <c r="AS5" s="1"/>
      <c r="AT5" s="1"/>
      <c r="AU5" s="1"/>
      <c r="AV5" s="1"/>
      <c r="AW5" s="1"/>
      <c r="AX5" s="1"/>
    </row>
    <row r="6" spans="1:50" s="29" customFormat="1">
      <c r="B6" s="26" t="s">
        <v>385</v>
      </c>
      <c r="C6" s="20"/>
      <c r="D6" s="20"/>
      <c r="E6" s="57">
        <v>0</v>
      </c>
      <c r="F6" s="57">
        <v>0.03</v>
      </c>
      <c r="G6" s="57">
        <v>6.4999999999999997E-3</v>
      </c>
      <c r="I6" s="26" t="s">
        <v>283</v>
      </c>
      <c r="J6" s="20"/>
      <c r="K6" s="25"/>
      <c r="L6" s="22"/>
      <c r="M6" s="28" t="s">
        <v>284</v>
      </c>
      <c r="N6" s="55">
        <v>15</v>
      </c>
      <c r="P6" s="5"/>
      <c r="Q6" s="1"/>
      <c r="R6" s="1"/>
      <c r="S6" s="1"/>
      <c r="T6" s="1"/>
      <c r="U6" s="1"/>
      <c r="V6" s="1"/>
      <c r="W6" s="12"/>
      <c r="X6" s="12"/>
      <c r="Y6" s="12"/>
      <c r="Z6" s="1"/>
      <c r="AA6" s="1"/>
      <c r="AB6" s="1"/>
      <c r="AC6" s="1"/>
      <c r="AD6" s="1"/>
      <c r="AE6" s="1"/>
      <c r="AF6" s="1"/>
      <c r="AG6" s="1"/>
      <c r="AH6" s="1"/>
      <c r="AI6" s="1"/>
      <c r="AJ6" s="1"/>
      <c r="AK6" s="1"/>
      <c r="AL6" s="1"/>
      <c r="AM6" s="1"/>
      <c r="AN6" s="1"/>
      <c r="AO6" s="1"/>
      <c r="AP6" s="1"/>
      <c r="AQ6" s="1"/>
      <c r="AR6" s="1"/>
      <c r="AS6" s="1"/>
      <c r="AT6" s="1"/>
      <c r="AU6" s="1"/>
      <c r="AV6" s="1"/>
      <c r="AW6" s="1"/>
      <c r="AX6" s="1"/>
    </row>
    <row r="7" spans="1:50" s="29" customFormat="1">
      <c r="B7" s="24" t="s">
        <v>386</v>
      </c>
      <c r="C7" s="8"/>
      <c r="D7" s="8"/>
      <c r="E7" s="433">
        <f>E6</f>
        <v>0</v>
      </c>
      <c r="F7" s="433">
        <v>0.03</v>
      </c>
      <c r="G7" s="433">
        <v>6.4999999999999997E-3</v>
      </c>
      <c r="I7" s="24" t="s">
        <v>285</v>
      </c>
      <c r="J7" s="24"/>
      <c r="K7" s="24"/>
      <c r="L7" s="24"/>
      <c r="M7" s="8" t="s">
        <v>284</v>
      </c>
      <c r="N7" s="56">
        <v>20</v>
      </c>
      <c r="P7" s="5"/>
      <c r="Q7" s="1"/>
      <c r="R7" s="1"/>
      <c r="S7" s="1"/>
      <c r="T7" s="1"/>
      <c r="U7" s="1"/>
      <c r="V7" s="1"/>
      <c r="W7" s="12"/>
      <c r="X7" s="12"/>
      <c r="Y7" s="12"/>
      <c r="Z7" s="1"/>
      <c r="AA7" s="1"/>
      <c r="AB7" s="1"/>
      <c r="AC7" s="1"/>
      <c r="AD7" s="1"/>
      <c r="AE7" s="1"/>
      <c r="AF7" s="1"/>
      <c r="AG7" s="1"/>
      <c r="AH7" s="1"/>
      <c r="AI7" s="1"/>
      <c r="AJ7" s="1"/>
      <c r="AK7" s="1"/>
      <c r="AL7" s="1"/>
      <c r="AM7" s="1"/>
      <c r="AN7" s="1"/>
      <c r="AO7" s="1"/>
      <c r="AP7" s="1"/>
      <c r="AQ7" s="1"/>
      <c r="AR7" s="1"/>
      <c r="AS7" s="1"/>
      <c r="AT7" s="1"/>
      <c r="AU7" s="1"/>
      <c r="AV7" s="1"/>
      <c r="AW7" s="1"/>
      <c r="AX7" s="1"/>
    </row>
    <row r="8" spans="1:50">
      <c r="I8" s="26" t="s">
        <v>286</v>
      </c>
      <c r="J8" s="20"/>
      <c r="K8" s="25"/>
      <c r="L8" s="22"/>
      <c r="M8" s="28" t="s">
        <v>284</v>
      </c>
      <c r="N8" s="55">
        <v>45</v>
      </c>
      <c r="P8" s="5"/>
      <c r="W8" s="12"/>
      <c r="X8" s="12"/>
      <c r="Y8" s="12"/>
    </row>
    <row r="9" spans="1:50">
      <c r="P9" s="5"/>
    </row>
    <row r="10" spans="1:50">
      <c r="A10" s="453">
        <v>0</v>
      </c>
      <c r="B10" s="27" t="s">
        <v>544</v>
      </c>
      <c r="C10" s="2"/>
      <c r="D10" s="2"/>
      <c r="E10" s="2"/>
      <c r="F10" s="2"/>
      <c r="G10" s="9"/>
      <c r="I10" s="27" t="s">
        <v>406</v>
      </c>
      <c r="J10" s="2"/>
      <c r="K10" s="2"/>
      <c r="L10" s="2"/>
      <c r="M10" s="2"/>
      <c r="N10" s="2"/>
      <c r="P10" s="5"/>
    </row>
    <row r="11" spans="1:50">
      <c r="A11" s="453">
        <v>1</v>
      </c>
      <c r="B11" s="26" t="s">
        <v>385</v>
      </c>
      <c r="C11" s="22"/>
      <c r="D11" s="22"/>
      <c r="E11" s="22"/>
      <c r="F11" s="22"/>
      <c r="G11" s="22"/>
      <c r="I11" s="26" t="s">
        <v>82</v>
      </c>
      <c r="J11" s="20"/>
      <c r="K11" s="25"/>
      <c r="L11" s="25"/>
      <c r="M11" s="28" t="s">
        <v>217</v>
      </c>
      <c r="N11" s="55">
        <v>35</v>
      </c>
      <c r="O11" s="5"/>
      <c r="P11" s="5"/>
    </row>
    <row r="12" spans="1:50">
      <c r="B12" s="555" t="s">
        <v>536</v>
      </c>
      <c r="D12" s="8" t="s">
        <v>537</v>
      </c>
      <c r="E12" s="8"/>
      <c r="F12" s="8"/>
      <c r="G12" s="556">
        <v>0</v>
      </c>
      <c r="I12" s="24" t="s">
        <v>220</v>
      </c>
      <c r="J12" s="24"/>
      <c r="K12" s="24"/>
      <c r="L12" s="24"/>
      <c r="M12" s="8" t="s">
        <v>218</v>
      </c>
      <c r="N12" s="56">
        <v>1</v>
      </c>
      <c r="O12" s="5"/>
      <c r="P12" s="838" t="s">
        <v>587</v>
      </c>
      <c r="Q12" s="838" t="s">
        <v>1006</v>
      </c>
      <c r="R12" s="838" t="s">
        <v>1007</v>
      </c>
      <c r="S12" s="838" t="s">
        <v>1283</v>
      </c>
      <c r="T12" s="838" t="s">
        <v>1008</v>
      </c>
      <c r="U12" s="838" t="s">
        <v>1032</v>
      </c>
    </row>
    <row r="13" spans="1:50">
      <c r="B13" s="555" t="s">
        <v>1077</v>
      </c>
      <c r="D13" s="8" t="s">
        <v>83</v>
      </c>
      <c r="E13" s="8"/>
      <c r="F13" s="8"/>
      <c r="G13" s="59">
        <v>0.16060355074364982</v>
      </c>
      <c r="H13" s="59"/>
      <c r="I13" s="26" t="s">
        <v>734</v>
      </c>
      <c r="J13" s="22"/>
      <c r="K13" s="22"/>
      <c r="L13" s="22"/>
      <c r="M13" s="20" t="s">
        <v>218</v>
      </c>
      <c r="N13" s="55">
        <v>0</v>
      </c>
      <c r="P13" s="1135" t="s">
        <v>1027</v>
      </c>
      <c r="Q13" s="1" t="s">
        <v>1284</v>
      </c>
      <c r="R13" s="1" t="s">
        <v>1023</v>
      </c>
      <c r="S13" s="839">
        <f>G19/3</f>
        <v>0.02</v>
      </c>
      <c r="T13" s="840">
        <f ca="1">U13/N$11</f>
        <v>96.773147454250349</v>
      </c>
      <c r="U13" s="840">
        <f ca="1">DRE!AS32/3</f>
        <v>3387.0601608987622</v>
      </c>
    </row>
    <row r="14" spans="1:50">
      <c r="B14" s="26" t="s">
        <v>386</v>
      </c>
      <c r="C14" s="22"/>
      <c r="D14" s="22"/>
      <c r="E14" s="22"/>
      <c r="F14" s="22"/>
      <c r="G14" s="22"/>
      <c r="H14" s="59"/>
      <c r="I14" s="24" t="s">
        <v>999</v>
      </c>
      <c r="M14" s="8" t="s">
        <v>218</v>
      </c>
      <c r="N14" s="56">
        <v>1</v>
      </c>
      <c r="P14" s="1135" t="s">
        <v>1028</v>
      </c>
      <c r="Q14" s="1" t="s">
        <v>1284</v>
      </c>
      <c r="R14" s="1" t="s">
        <v>1285</v>
      </c>
      <c r="S14" s="839">
        <f>S13</f>
        <v>0.02</v>
      </c>
      <c r="T14" s="840">
        <f t="shared" ref="T14:T17" ca="1" si="0">U14/N$11</f>
        <v>96.773147454250349</v>
      </c>
      <c r="U14" s="840">
        <f ca="1">U13</f>
        <v>3387.0601608987622</v>
      </c>
    </row>
    <row r="15" spans="1:50">
      <c r="B15" s="555" t="s">
        <v>1078</v>
      </c>
      <c r="D15" s="8" t="s">
        <v>83</v>
      </c>
      <c r="E15" s="8"/>
      <c r="F15" s="8"/>
      <c r="G15" s="59">
        <f>G13</f>
        <v>0.16060355074364982</v>
      </c>
      <c r="I15" s="26" t="s">
        <v>698</v>
      </c>
      <c r="J15" s="22"/>
      <c r="K15" s="22"/>
      <c r="L15" s="22"/>
      <c r="M15" s="20" t="s">
        <v>218</v>
      </c>
      <c r="N15" s="55">
        <v>1</v>
      </c>
      <c r="P15" s="1135" t="s">
        <v>1029</v>
      </c>
      <c r="Q15" s="1" t="s">
        <v>1284</v>
      </c>
      <c r="R15" s="1" t="s">
        <v>1026</v>
      </c>
      <c r="S15" s="839">
        <f>S13</f>
        <v>0.02</v>
      </c>
      <c r="T15" s="840">
        <f t="shared" ca="1" si="0"/>
        <v>96.773147454250349</v>
      </c>
      <c r="U15" s="840">
        <f ca="1">U13</f>
        <v>3387.0601608987622</v>
      </c>
    </row>
    <row r="16" spans="1:50">
      <c r="B16" s="26" t="s">
        <v>928</v>
      </c>
      <c r="C16" s="20"/>
      <c r="D16" s="498" t="s">
        <v>236</v>
      </c>
      <c r="E16" s="498"/>
      <c r="F16" s="498"/>
      <c r="G16" s="1109">
        <v>1500</v>
      </c>
      <c r="I16" s="24" t="s">
        <v>1039</v>
      </c>
      <c r="M16" s="8" t="s">
        <v>218</v>
      </c>
      <c r="N16" s="56">
        <v>0</v>
      </c>
      <c r="P16" s="1135" t="s">
        <v>1030</v>
      </c>
      <c r="Q16" s="1" t="s">
        <v>1009</v>
      </c>
      <c r="R16" s="1" t="s">
        <v>1024</v>
      </c>
      <c r="S16" s="839">
        <f>G20/2</f>
        <v>0.02</v>
      </c>
      <c r="T16" s="840">
        <f t="shared" ca="1" si="0"/>
        <v>72.105765799419814</v>
      </c>
      <c r="U16" s="840">
        <f ca="1">DRE!AS33/2</f>
        <v>2523.7018029796936</v>
      </c>
    </row>
    <row r="17" spans="1:24">
      <c r="B17" s="555"/>
      <c r="D17" s="8"/>
      <c r="E17" s="8"/>
      <c r="F17" s="8"/>
      <c r="G17" s="59"/>
      <c r="H17" s="58"/>
      <c r="P17" s="1135" t="s">
        <v>1031</v>
      </c>
      <c r="Q17" s="1" t="s">
        <v>1009</v>
      </c>
      <c r="R17" s="1" t="s">
        <v>1025</v>
      </c>
      <c r="S17" s="839">
        <f>S16</f>
        <v>0.02</v>
      </c>
      <c r="T17" s="840">
        <f t="shared" ca="1" si="0"/>
        <v>72.105765799419814</v>
      </c>
      <c r="U17" s="840">
        <f ca="1">U16</f>
        <v>2523.7018029796936</v>
      </c>
    </row>
    <row r="18" spans="1:24">
      <c r="B18" s="27" t="s">
        <v>1011</v>
      </c>
      <c r="C18" s="2"/>
      <c r="D18" s="2"/>
      <c r="E18" s="2"/>
      <c r="F18" s="2"/>
      <c r="G18" s="9"/>
      <c r="I18" s="27" t="s">
        <v>753</v>
      </c>
      <c r="J18" s="2"/>
      <c r="K18" s="2"/>
      <c r="L18" s="2"/>
      <c r="M18" s="2"/>
      <c r="N18" s="2"/>
      <c r="P18" s="841"/>
      <c r="Q18" s="841" t="s">
        <v>242</v>
      </c>
      <c r="R18" s="841"/>
      <c r="S18" s="842">
        <f>SUM(S13:S17)</f>
        <v>0.1</v>
      </c>
      <c r="T18" s="843">
        <f ca="1">SUM(T13:T17)</f>
        <v>434.53097396159069</v>
      </c>
      <c r="U18" s="843">
        <f ca="1">SUM(U13:U17)</f>
        <v>15208.584088655673</v>
      </c>
      <c r="V18" s="10"/>
      <c r="W18" s="10"/>
      <c r="X18" s="10"/>
    </row>
    <row r="19" spans="1:24">
      <c r="B19" s="24" t="s">
        <v>923</v>
      </c>
      <c r="F19" s="8" t="s">
        <v>927</v>
      </c>
      <c r="G19" s="852">
        <v>0.06</v>
      </c>
      <c r="I19" s="26" t="s">
        <v>754</v>
      </c>
      <c r="J19" s="20"/>
      <c r="K19" s="25"/>
      <c r="L19" s="25"/>
      <c r="M19" s="28" t="s">
        <v>83</v>
      </c>
      <c r="N19" s="739">
        <v>0</v>
      </c>
      <c r="P19" s="5"/>
      <c r="V19" s="10"/>
      <c r="W19" s="10"/>
      <c r="X19" s="10"/>
    </row>
    <row r="20" spans="1:24">
      <c r="B20" s="26" t="s">
        <v>1010</v>
      </c>
      <c r="C20" s="22"/>
      <c r="D20" s="22"/>
      <c r="E20" s="22"/>
      <c r="F20" s="20" t="s">
        <v>927</v>
      </c>
      <c r="G20" s="1007">
        <v>0.04</v>
      </c>
      <c r="H20" s="59"/>
      <c r="I20" s="24" t="s">
        <v>105</v>
      </c>
      <c r="J20" s="24"/>
      <c r="K20" s="24"/>
      <c r="L20" s="24"/>
      <c r="M20" s="8" t="s">
        <v>83</v>
      </c>
      <c r="N20" s="741">
        <v>0</v>
      </c>
    </row>
    <row r="21" spans="1:24">
      <c r="A21" s="453">
        <v>1</v>
      </c>
      <c r="I21" s="26" t="s">
        <v>755</v>
      </c>
      <c r="J21" s="20"/>
      <c r="K21" s="25"/>
      <c r="L21" s="25"/>
      <c r="M21" s="28" t="s">
        <v>83</v>
      </c>
      <c r="N21" s="739">
        <v>0</v>
      </c>
    </row>
    <row r="23" spans="1:24">
      <c r="B23" s="656" t="s">
        <v>219</v>
      </c>
      <c r="C23" s="2"/>
      <c r="D23" s="2"/>
      <c r="E23" s="2"/>
      <c r="F23" s="2"/>
      <c r="G23" s="2"/>
      <c r="I23" s="656" t="s">
        <v>288</v>
      </c>
      <c r="J23" s="2"/>
      <c r="K23" s="2"/>
      <c r="L23" s="2"/>
      <c r="M23" s="2"/>
      <c r="N23" s="2"/>
      <c r="V23" s="10"/>
      <c r="W23" s="10"/>
      <c r="X23" s="10"/>
    </row>
    <row r="24" spans="1:24">
      <c r="B24" s="30" t="s">
        <v>212</v>
      </c>
      <c r="C24" s="18"/>
      <c r="D24" s="31"/>
      <c r="E24" s="31"/>
      <c r="F24" s="28" t="s">
        <v>302</v>
      </c>
      <c r="G24" s="61">
        <f ca="1">FC!D87</f>
        <v>0.11909986047415377</v>
      </c>
      <c r="I24" s="30" t="s">
        <v>211</v>
      </c>
      <c r="J24" s="18"/>
      <c r="K24" s="31"/>
      <c r="L24" s="31"/>
      <c r="M24" s="28" t="s">
        <v>302</v>
      </c>
      <c r="N24" s="61">
        <f ca="1">FC!D120</f>
        <v>0.65437013129251653</v>
      </c>
      <c r="Q24" s="854"/>
      <c r="R24" s="703"/>
      <c r="S24" s="703"/>
      <c r="T24" s="855"/>
      <c r="V24" s="10"/>
      <c r="W24" s="10"/>
      <c r="X24" s="10"/>
    </row>
    <row r="25" spans="1:24">
      <c r="B25" s="24" t="s">
        <v>214</v>
      </c>
      <c r="C25" s="24"/>
      <c r="D25" s="24"/>
      <c r="E25" s="24"/>
      <c r="F25" s="42">
        <v>1000</v>
      </c>
      <c r="G25" s="62">
        <f ca="1">FC!AS84</f>
        <v>10016.772760857522</v>
      </c>
      <c r="I25" s="24" t="s">
        <v>215</v>
      </c>
      <c r="J25" s="24"/>
      <c r="K25" s="24"/>
      <c r="L25" s="24"/>
      <c r="M25" s="42">
        <v>1000</v>
      </c>
      <c r="N25" s="62">
        <f ca="1">FC!AS117</f>
        <v>10046.865821937234</v>
      </c>
      <c r="Q25" s="705"/>
      <c r="R25" s="706" t="s">
        <v>709</v>
      </c>
      <c r="T25" s="707"/>
    </row>
    <row r="26" spans="1:24">
      <c r="B26" s="41" t="str">
        <f>"VPL (taxa de desconto real = WACC = "&amp;ROUND('Premissas macro'!E41,4)*100&amp;"%)"</f>
        <v>VPL (taxa de desconto real = WACC = 11,91%)</v>
      </c>
      <c r="C26" s="18"/>
      <c r="D26" s="31"/>
      <c r="E26" s="31"/>
      <c r="F26" s="43">
        <v>1000</v>
      </c>
      <c r="G26" s="63">
        <f ca="1">FC!D88</f>
        <v>8.736403629363565E-4</v>
      </c>
      <c r="I26" s="41" t="str">
        <f>"VPL (taxa de desconto real = Ke = "&amp;ROUND('Premissas macro'!E33,4)*100&amp;"%)"</f>
        <v>VPL (taxa de desconto real = Ke = 16,66%)</v>
      </c>
      <c r="J26" s="18"/>
      <c r="K26" s="31"/>
      <c r="L26" s="31"/>
      <c r="M26" s="43">
        <v>1000</v>
      </c>
      <c r="N26" s="63">
        <f ca="1">FC!D121</f>
        <v>771.22842663618758</v>
      </c>
      <c r="Q26" s="705"/>
      <c r="R26" s="708" t="s">
        <v>1320</v>
      </c>
      <c r="S26" s="709">
        <f>G13</f>
        <v>0.16060355074364982</v>
      </c>
      <c r="T26" s="707"/>
    </row>
    <row r="27" spans="1:24">
      <c r="B27" s="39" t="s">
        <v>72</v>
      </c>
      <c r="C27" s="33"/>
      <c r="D27" s="33"/>
      <c r="E27" s="33"/>
      <c r="F27" s="34"/>
      <c r="G27" s="699">
        <f ca="1">FC!D89</f>
        <v>2</v>
      </c>
      <c r="I27" s="39" t="s">
        <v>72</v>
      </c>
      <c r="J27" s="33"/>
      <c r="K27" s="33"/>
      <c r="L27" s="33"/>
      <c r="M27" s="34"/>
      <c r="N27" s="699">
        <f ca="1">FC!D122</f>
        <v>1</v>
      </c>
      <c r="Q27" s="705"/>
      <c r="R27" s="708" t="s">
        <v>705</v>
      </c>
      <c r="S27" s="701">
        <f>SFB!AS27</f>
        <v>10500</v>
      </c>
      <c r="T27" s="707"/>
    </row>
    <row r="28" spans="1:24">
      <c r="B28" s="40" t="s">
        <v>73</v>
      </c>
      <c r="C28" s="36"/>
      <c r="D28" s="36"/>
      <c r="E28" s="36"/>
      <c r="F28" s="37"/>
      <c r="G28" s="700">
        <f ca="1">FC!D90</f>
        <v>3</v>
      </c>
      <c r="I28" s="40" t="s">
        <v>73</v>
      </c>
      <c r="J28" s="36"/>
      <c r="K28" s="36"/>
      <c r="L28" s="36"/>
      <c r="M28" s="37"/>
      <c r="N28" s="700">
        <f ca="1">FC!D123</f>
        <v>1</v>
      </c>
      <c r="Q28" s="710"/>
      <c r="T28" s="707"/>
    </row>
    <row r="29" spans="1:24">
      <c r="B29" s="39" t="s">
        <v>301</v>
      </c>
      <c r="F29" s="42">
        <v>1000</v>
      </c>
      <c r="G29" s="62">
        <f ca="1">-MIN(FC!E96:AR96)</f>
        <v>11522.24731264929</v>
      </c>
      <c r="I29" s="39" t="s">
        <v>300</v>
      </c>
      <c r="M29" s="42">
        <v>1000</v>
      </c>
      <c r="N29" s="62">
        <f ca="1">-MIN(FC!E129:AR129)</f>
        <v>11492.154251569578</v>
      </c>
      <c r="Q29" s="710"/>
      <c r="R29" s="706" t="s">
        <v>1080</v>
      </c>
      <c r="T29" s="707"/>
    </row>
    <row r="30" spans="1:24">
      <c r="B30" s="40" t="s">
        <v>715</v>
      </c>
      <c r="C30" s="38"/>
      <c r="D30" s="38"/>
      <c r="E30" s="38"/>
      <c r="F30" s="43">
        <v>1000</v>
      </c>
      <c r="G30" s="64">
        <f>INV!AS64</f>
        <v>4321.5821065029158</v>
      </c>
      <c r="I30" s="40" t="s">
        <v>213</v>
      </c>
      <c r="J30" s="38"/>
      <c r="K30" s="38"/>
      <c r="L30" s="38"/>
      <c r="M30" s="43">
        <v>1000</v>
      </c>
      <c r="N30" s="64">
        <f ca="1">MAX(BP!E24:AR24)</f>
        <v>1851.0069000000001</v>
      </c>
      <c r="Q30" s="710"/>
      <c r="R30" s="708" t="s">
        <v>923</v>
      </c>
      <c r="S30" s="856">
        <f>G19</f>
        <v>0.06</v>
      </c>
      <c r="T30" s="707"/>
      <c r="U30" s="491"/>
      <c r="V30" s="748"/>
    </row>
    <row r="31" spans="1:24">
      <c r="B31" s="39"/>
      <c r="C31" s="35"/>
      <c r="D31" s="35"/>
      <c r="E31" s="35"/>
      <c r="F31" s="42"/>
      <c r="G31" s="740"/>
      <c r="I31" s="39" t="s">
        <v>153</v>
      </c>
      <c r="J31" s="35"/>
      <c r="K31" s="35"/>
      <c r="L31" s="35"/>
      <c r="M31" s="44" t="s">
        <v>216</v>
      </c>
      <c r="N31" s="65">
        <f ca="1">MIN(FC!E52:AR52)</f>
        <v>5.0084033613445378</v>
      </c>
      <c r="Q31" s="710"/>
      <c r="R31" s="708" t="str">
        <f>B20</f>
        <v>Outras obrigações (indicadores classificatórios)</v>
      </c>
      <c r="S31" s="856">
        <f>G20</f>
        <v>0.04</v>
      </c>
      <c r="T31" s="707"/>
    </row>
    <row r="32" spans="1:24">
      <c r="B32" s="39"/>
      <c r="C32" s="35"/>
      <c r="D32" s="35"/>
      <c r="E32" s="35"/>
      <c r="F32" s="42"/>
      <c r="G32" s="740"/>
      <c r="Q32" s="710"/>
      <c r="T32" s="707"/>
    </row>
    <row r="33" spans="8:20">
      <c r="Q33" s="710"/>
      <c r="R33" s="706" t="s">
        <v>710</v>
      </c>
      <c r="S33" s="711"/>
      <c r="T33" s="707"/>
    </row>
    <row r="34" spans="8:20">
      <c r="Q34" s="710"/>
      <c r="R34" s="708" t="s">
        <v>136</v>
      </c>
      <c r="S34" s="701">
        <f ca="1">DRE!AS5+DRE!AS6</f>
        <v>212520.92594089141</v>
      </c>
      <c r="T34" s="909"/>
    </row>
    <row r="35" spans="8:20">
      <c r="Q35" s="710"/>
      <c r="R35" s="708" t="s">
        <v>1282</v>
      </c>
      <c r="S35" s="701">
        <f ca="1">DRE!AS16+DRE!AS35+DRE!AS23</f>
        <v>141532.99165179857</v>
      </c>
      <c r="T35" s="707"/>
    </row>
    <row r="36" spans="8:20">
      <c r="Q36" s="710"/>
      <c r="R36" s="708" t="s">
        <v>638</v>
      </c>
      <c r="S36" s="701">
        <f ca="1">SFB!AS10+SFB!AS19+SFB!AS26</f>
        <v>42438.836084517025</v>
      </c>
      <c r="T36" s="707"/>
    </row>
    <row r="37" spans="8:20">
      <c r="Q37" s="710"/>
      <c r="R37" s="708" t="s">
        <v>105</v>
      </c>
      <c r="S37" s="701">
        <f>-FC!AS80</f>
        <v>4321.5821065029158</v>
      </c>
      <c r="T37" s="707"/>
    </row>
    <row r="38" spans="8:20">
      <c r="Q38" s="710"/>
      <c r="R38" s="712"/>
      <c r="S38" s="711"/>
      <c r="T38" s="707"/>
    </row>
    <row r="39" spans="8:20" ht="12" customHeight="1">
      <c r="Q39" s="710"/>
      <c r="R39" s="706" t="s">
        <v>711</v>
      </c>
      <c r="T39" s="707"/>
    </row>
    <row r="40" spans="8:20" ht="12" customHeight="1">
      <c r="H40" s="16"/>
      <c r="Q40" s="710"/>
      <c r="R40" s="708" t="s">
        <v>706</v>
      </c>
      <c r="S40" s="713">
        <f ca="1">G24</f>
        <v>0.11909986047415377</v>
      </c>
      <c r="T40" s="707"/>
    </row>
    <row r="41" spans="8:20" ht="12" customHeight="1">
      <c r="Q41" s="710"/>
      <c r="R41" s="708" t="s">
        <v>707</v>
      </c>
      <c r="S41" s="714">
        <f ca="1">G26</f>
        <v>8.736403629363565E-4</v>
      </c>
      <c r="T41" s="707"/>
    </row>
    <row r="42" spans="8:20" ht="12" customHeight="1">
      <c r="Q42" s="710"/>
      <c r="R42" s="708" t="s">
        <v>708</v>
      </c>
      <c r="S42" s="702">
        <f ca="1">G27</f>
        <v>2</v>
      </c>
      <c r="T42" s="707"/>
    </row>
    <row r="43" spans="8:20" ht="12" customHeight="1">
      <c r="Q43" s="710"/>
      <c r="R43" s="708" t="s">
        <v>73</v>
      </c>
      <c r="S43" s="701">
        <f ca="1">G28</f>
        <v>3</v>
      </c>
      <c r="T43" s="707"/>
    </row>
    <row r="44" spans="8:20" ht="12" customHeight="1">
      <c r="Q44" s="715"/>
      <c r="R44" s="594"/>
      <c r="S44" s="594"/>
      <c r="T44" s="716"/>
    </row>
    <row r="45" spans="8:20" ht="12" customHeight="1"/>
    <row r="46" spans="8:20" ht="12" customHeight="1"/>
    <row r="47" spans="8:20" ht="12" customHeight="1"/>
    <row r="48" spans="8:20" ht="12" customHeight="1"/>
    <row r="49" ht="12" customHeight="1"/>
    <row r="50" ht="12" customHeight="1"/>
    <row r="51" ht="12" customHeight="1"/>
    <row r="52" ht="12" customHeight="1"/>
    <row r="53" ht="12" customHeight="1"/>
    <row r="54" ht="12" customHeight="1"/>
    <row r="55" ht="12" customHeight="1"/>
    <row r="57"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spans="2:16" ht="12" customHeight="1"/>
    <row r="82" spans="2:16" ht="12" customHeight="1"/>
    <row r="83" spans="2:16" ht="12" customHeight="1"/>
    <row r="84" spans="2:16" ht="12" customHeight="1"/>
    <row r="85" spans="2:16" ht="12" customHeight="1"/>
    <row r="86" spans="2:16" ht="12" customHeight="1"/>
    <row r="88" spans="2:16">
      <c r="B88" s="3" t="s">
        <v>1321</v>
      </c>
      <c r="I88" s="3" t="s">
        <v>712</v>
      </c>
    </row>
    <row r="89" spans="2:16">
      <c r="B89" s="46">
        <f ca="1">G26</f>
        <v>8.736403629363565E-4</v>
      </c>
      <c r="C89" s="47">
        <f>$E89*C$95</f>
        <v>0.15971113566403669</v>
      </c>
      <c r="D89" s="47">
        <f>$E89*D$95</f>
        <v>0.1703585447083058</v>
      </c>
      <c r="E89" s="47">
        <v>0.17745681740448521</v>
      </c>
      <c r="F89" s="47">
        <f>$E89*F$95</f>
        <v>0.18455509010066462</v>
      </c>
      <c r="G89" s="47">
        <f>$E89*G$95</f>
        <v>0.19520249914493376</v>
      </c>
      <c r="H89" s="10"/>
      <c r="I89" s="49">
        <f ca="1">G26</f>
        <v>8.736403629363565E-4</v>
      </c>
      <c r="J89" s="48">
        <v>-0.15000000000000002</v>
      </c>
      <c r="K89" s="48">
        <v>-0.1</v>
      </c>
      <c r="L89" s="48">
        <v>-0.05</v>
      </c>
      <c r="M89" s="48">
        <v>0</v>
      </c>
      <c r="N89" s="48">
        <v>0.05</v>
      </c>
      <c r="O89" s="48">
        <v>0.1</v>
      </c>
      <c r="P89" s="48">
        <v>0.15000000000000002</v>
      </c>
    </row>
    <row r="90" spans="2:16">
      <c r="B90" s="51">
        <v>20</v>
      </c>
      <c r="C90" s="10"/>
      <c r="D90" s="10"/>
      <c r="E90" s="10"/>
      <c r="F90" s="10"/>
      <c r="G90" s="10"/>
      <c r="H90" s="10"/>
      <c r="I90" s="50">
        <f>I91-5%</f>
        <v>-0.15000000000000002</v>
      </c>
      <c r="J90" s="32"/>
      <c r="K90" s="32"/>
      <c r="L90" s="32"/>
      <c r="M90" s="32"/>
      <c r="N90" s="32"/>
      <c r="O90" s="32"/>
      <c r="P90" s="32"/>
    </row>
    <row r="91" spans="2:16">
      <c r="B91" s="51">
        <v>25</v>
      </c>
      <c r="C91" s="10"/>
      <c r="D91" s="10"/>
      <c r="E91" s="10"/>
      <c r="F91" s="10"/>
      <c r="G91" s="10"/>
      <c r="H91" s="10"/>
      <c r="I91" s="50">
        <f>I92-5%</f>
        <v>-0.1</v>
      </c>
      <c r="J91" s="32"/>
      <c r="K91" s="32"/>
      <c r="L91" s="32"/>
      <c r="M91" s="32"/>
      <c r="N91" s="32"/>
      <c r="O91" s="32"/>
      <c r="P91" s="32"/>
    </row>
    <row r="92" spans="2:16" ht="13.5" thickBot="1">
      <c r="B92" s="51">
        <v>30</v>
      </c>
      <c r="C92" s="10"/>
      <c r="D92" s="10"/>
      <c r="E92" s="10"/>
      <c r="F92" s="10"/>
      <c r="G92" s="10"/>
      <c r="H92" s="10"/>
      <c r="I92" s="50">
        <f>I93-5%</f>
        <v>-0.05</v>
      </c>
      <c r="J92" s="32"/>
      <c r="K92" s="32"/>
      <c r="L92" s="32"/>
      <c r="M92" s="32"/>
      <c r="N92" s="32"/>
      <c r="O92" s="32"/>
      <c r="P92" s="32"/>
    </row>
    <row r="93" spans="2:16" ht="13.5" thickBot="1">
      <c r="B93" s="51">
        <v>35</v>
      </c>
      <c r="C93" s="10"/>
      <c r="D93" s="10"/>
      <c r="E93" s="53"/>
      <c r="F93" s="10"/>
      <c r="G93" s="10"/>
      <c r="H93" s="10"/>
      <c r="I93" s="50">
        <v>0</v>
      </c>
      <c r="J93" s="32"/>
      <c r="K93" s="32"/>
      <c r="L93" s="32"/>
      <c r="M93" s="54"/>
      <c r="N93" s="32"/>
      <c r="O93" s="32"/>
      <c r="P93" s="32"/>
    </row>
    <row r="94" spans="2:16">
      <c r="B94" s="51">
        <v>40</v>
      </c>
      <c r="C94" s="10"/>
      <c r="D94" s="10"/>
      <c r="E94" s="10"/>
      <c r="F94" s="10"/>
      <c r="G94" s="10"/>
      <c r="I94" s="50">
        <f>I93+5%</f>
        <v>0.05</v>
      </c>
      <c r="J94" s="32"/>
      <c r="K94" s="32"/>
      <c r="L94" s="32"/>
      <c r="M94" s="32"/>
      <c r="N94" s="32"/>
      <c r="O94" s="32"/>
      <c r="P94" s="32"/>
    </row>
    <row r="95" spans="2:16">
      <c r="C95" s="52">
        <v>0.9</v>
      </c>
      <c r="D95" s="52">
        <v>0.96</v>
      </c>
      <c r="E95" s="52">
        <v>1</v>
      </c>
      <c r="F95" s="52">
        <v>1.04</v>
      </c>
      <c r="G95" s="52">
        <v>1.1000000000000001</v>
      </c>
      <c r="I95" s="50">
        <f>I94+5%</f>
        <v>0.1</v>
      </c>
      <c r="J95" s="32"/>
      <c r="K95" s="32"/>
      <c r="L95" s="32"/>
      <c r="M95" s="32"/>
      <c r="N95" s="32"/>
      <c r="O95" s="32"/>
      <c r="P95" s="32"/>
    </row>
    <row r="96" spans="2:16">
      <c r="C96" s="10"/>
      <c r="D96" s="10"/>
      <c r="E96" s="10"/>
      <c r="F96" s="10"/>
      <c r="G96" s="10"/>
      <c r="I96" s="50">
        <f>I95+5%</f>
        <v>0.15000000000000002</v>
      </c>
      <c r="J96" s="32"/>
      <c r="K96" s="32"/>
      <c r="L96" s="32"/>
      <c r="M96" s="32"/>
      <c r="N96" s="32"/>
      <c r="O96" s="32"/>
      <c r="P96" s="32"/>
    </row>
    <row r="102" spans="2:44">
      <c r="B102" s="664"/>
      <c r="C102" s="665"/>
      <c r="D102" s="1158" t="s">
        <v>1133</v>
      </c>
      <c r="E102" s="666">
        <f>IF($N$11&gt;=FC!E2,FC!E2,"")</f>
        <v>1</v>
      </c>
      <c r="F102" s="666">
        <f>IF($N$11&gt;=FC!F2,FC!F2,"")</f>
        <v>2</v>
      </c>
      <c r="G102" s="666">
        <f>IF($N$11&gt;=FC!G2,FC!G2,"")</f>
        <v>3</v>
      </c>
      <c r="H102" s="666">
        <f>IF($N$11&gt;=FC!H2,FC!H2,"")</f>
        <v>4</v>
      </c>
      <c r="I102" s="666">
        <f>IF($N$11&gt;=FC!I2,FC!I2,"")</f>
        <v>5</v>
      </c>
      <c r="J102" s="666">
        <f>IF($N$11&gt;=FC!J2,FC!J2,"")</f>
        <v>6</v>
      </c>
      <c r="K102" s="666">
        <f>IF($N$11&gt;=FC!K2,FC!K2,"")</f>
        <v>7</v>
      </c>
      <c r="L102" s="666">
        <f>IF($N$11&gt;=FC!L2,FC!L2,"")</f>
        <v>8</v>
      </c>
      <c r="M102" s="666">
        <f>IF($N$11&gt;=FC!M2,FC!M2,"")</f>
        <v>9</v>
      </c>
      <c r="N102" s="666">
        <f>IF($N$11&gt;=FC!N2,FC!N2,"")</f>
        <v>10</v>
      </c>
      <c r="O102" s="666">
        <f>IF($N$11&gt;=FC!O2,FC!O2,"")</f>
        <v>11</v>
      </c>
      <c r="P102" s="666">
        <f>IF($N$11&gt;=FC!P2,FC!P2,"")</f>
        <v>12</v>
      </c>
      <c r="Q102" s="666">
        <f>IF($N$11&gt;=FC!Q2,FC!Q2,"")</f>
        <v>13</v>
      </c>
      <c r="R102" s="666">
        <f>IF($N$11&gt;=FC!R2,FC!R2,"")</f>
        <v>14</v>
      </c>
      <c r="S102" s="666">
        <f>IF($N$11&gt;=FC!S2,FC!S2,"")</f>
        <v>15</v>
      </c>
      <c r="T102" s="666">
        <f>IF($N$11&gt;=FC!T2,FC!T2,"")</f>
        <v>16</v>
      </c>
      <c r="U102" s="666">
        <f>IF($N$11&gt;=FC!U2,FC!U2,"")</f>
        <v>17</v>
      </c>
      <c r="V102" s="666">
        <f>IF($N$11&gt;=FC!V2,FC!V2,"")</f>
        <v>18</v>
      </c>
      <c r="W102" s="666">
        <f>IF($N$11&gt;=FC!W2,FC!W2,"")</f>
        <v>19</v>
      </c>
      <c r="X102" s="666">
        <f>IF($N$11&gt;=FC!X2,FC!X2,"")</f>
        <v>20</v>
      </c>
      <c r="Y102" s="666">
        <f>IF($N$11&gt;=FC!Y2,FC!Y2,"")</f>
        <v>21</v>
      </c>
      <c r="Z102" s="666">
        <f>IF($N$11&gt;=FC!Z2,FC!Z2,"")</f>
        <v>22</v>
      </c>
      <c r="AA102" s="666">
        <f>IF($N$11&gt;=FC!AA2,FC!AA2,"")</f>
        <v>23</v>
      </c>
      <c r="AB102" s="666">
        <f>IF($N$11&gt;=FC!AB2,FC!AB2,"")</f>
        <v>24</v>
      </c>
      <c r="AC102" s="666">
        <f>IF($N$11&gt;=FC!AC2,FC!AC2,"")</f>
        <v>25</v>
      </c>
      <c r="AD102" s="666">
        <f>IF($N$11&gt;=FC!AD2,FC!AD2,"")</f>
        <v>26</v>
      </c>
      <c r="AE102" s="666">
        <f>IF($N$11&gt;=FC!AE2,FC!AE2,"")</f>
        <v>27</v>
      </c>
      <c r="AF102" s="666">
        <f>IF($N$11&gt;=FC!AF2,FC!AF2,"")</f>
        <v>28</v>
      </c>
      <c r="AG102" s="666">
        <f>IF($N$11&gt;=FC!AG2,FC!AG2,"")</f>
        <v>29</v>
      </c>
      <c r="AH102" s="666">
        <f>IF($N$11&gt;=FC!AH2,FC!AH2,"")</f>
        <v>30</v>
      </c>
      <c r="AI102" s="666">
        <f>IF($N$11&gt;=FC!AI2,FC!AI2,"")</f>
        <v>31</v>
      </c>
      <c r="AJ102" s="666">
        <f>IF($N$11&gt;=FC!AJ2,FC!AJ2,"")</f>
        <v>32</v>
      </c>
      <c r="AK102" s="666">
        <f>IF($N$11&gt;=FC!AK2,FC!AK2,"")</f>
        <v>33</v>
      </c>
      <c r="AL102" s="666">
        <f>IF($N$11&gt;=FC!AL2,FC!AL2,"")</f>
        <v>34</v>
      </c>
      <c r="AM102" s="666">
        <f>IF($N$11&gt;=FC!AM2,FC!AM2,"")</f>
        <v>35</v>
      </c>
      <c r="AN102" s="666" t="str">
        <f>IF($N$11&gt;=FC!AN2,FC!AN2,"")</f>
        <v/>
      </c>
      <c r="AO102" s="666" t="str">
        <f>IF($N$11&gt;=FC!AO2,FC!AO2,"")</f>
        <v/>
      </c>
      <c r="AP102" s="666" t="str">
        <f>IF($N$11&gt;=FC!AP2,FC!AP2,"")</f>
        <v/>
      </c>
      <c r="AQ102" s="666" t="str">
        <f>IF($N$11&gt;=FC!AQ2,FC!AQ2,"")</f>
        <v/>
      </c>
      <c r="AR102" s="666" t="str">
        <f>IF($N$11&gt;=FC!AR2,FC!AR2,"")</f>
        <v/>
      </c>
    </row>
    <row r="103" spans="2:44">
      <c r="B103" s="667" t="str">
        <f>'Cálculo Receitas'!B10</f>
        <v>Prod. Florestais Madeireiros</v>
      </c>
      <c r="C103" s="668"/>
      <c r="D103" s="669">
        <f>IF(D$102="","",'Cálculo Receitas'!D10)</f>
        <v>0</v>
      </c>
      <c r="E103" s="669">
        <f ca="1">IF(E$102="","",'Cálculo Receitas'!E10)</f>
        <v>17723.886458778445</v>
      </c>
      <c r="F103" s="669">
        <f ca="1">IF(F$102="","",'Cálculo Receitas'!F10)</f>
        <v>17723.886458778445</v>
      </c>
      <c r="G103" s="669">
        <f ca="1">IF(G$102="","",'Cálculo Receitas'!G10)</f>
        <v>17723.886458778441</v>
      </c>
      <c r="H103" s="669">
        <f ca="1">IF(H$102="","",'Cálculo Receitas'!H10)</f>
        <v>17723.886458778441</v>
      </c>
      <c r="I103" s="669">
        <f ca="1">IF(I$102="","",'Cálculo Receitas'!I10)</f>
        <v>16527.858728168165</v>
      </c>
      <c r="J103" s="669">
        <f ca="1">IF(J$102="","",'Cálculo Receitas'!J10)</f>
        <v>16527.858728168161</v>
      </c>
      <c r="K103" s="669">
        <f ca="1">IF(K$102="","",'Cálculo Receitas'!K10)</f>
        <v>16527.858728168161</v>
      </c>
      <c r="L103" s="669">
        <f ca="1">IF(L$102="","",'Cálculo Receitas'!L10)</f>
        <v>0</v>
      </c>
      <c r="M103" s="669">
        <f ca="1">IF(M$102="","",'Cálculo Receitas'!M10)</f>
        <v>19.695894496369341</v>
      </c>
      <c r="N103" s="669">
        <f ca="1">IF(N$102="","",'Cálculo Receitas'!N10)</f>
        <v>49.597432839765482</v>
      </c>
      <c r="O103" s="669">
        <f ca="1">IF(O$102="","",'Cálculo Receitas'!O10)</f>
        <v>125.82733433237306</v>
      </c>
      <c r="P103" s="669">
        <f ca="1">IF(P$102="","",'Cálculo Receitas'!P10)</f>
        <v>125.82733433237306</v>
      </c>
      <c r="Q103" s="669">
        <f ca="1">IF(Q$102="","",'Cálculo Receitas'!Q10)</f>
        <v>188.22708908523217</v>
      </c>
      <c r="R103" s="669">
        <f ca="1">IF(R$102="","",'Cálculo Receitas'!R10)</f>
        <v>282.9599768541969</v>
      </c>
      <c r="S103" s="669">
        <f ca="1">IF(S$102="","",'Cálculo Receitas'!S10)</f>
        <v>524.46857817782484</v>
      </c>
      <c r="T103" s="669">
        <f ca="1">IF(T$102="","",'Cálculo Receitas'!T10)</f>
        <v>398.64125399452143</v>
      </c>
      <c r="U103" s="669">
        <f ca="1">IF(U$102="","",'Cálculo Receitas'!U10)</f>
        <v>398.64122184063473</v>
      </c>
      <c r="V103" s="669">
        <f ca="1">IF(V$102="","",'Cálculo Receitas'!V10)</f>
        <v>398.64122184063467</v>
      </c>
      <c r="W103" s="669">
        <f ca="1">IF(W$102="","",'Cálculo Receitas'!W10)</f>
        <v>953.99400322511451</v>
      </c>
      <c r="X103" s="669">
        <f ca="1">IF(X$102="","",'Cálculo Receitas'!X10)</f>
        <v>1398.4677000666843</v>
      </c>
      <c r="Y103" s="669">
        <f ca="1">IF(Y$102="","",'Cálculo Receitas'!Y10)</f>
        <v>3547.8744115206009</v>
      </c>
      <c r="Z103" s="669">
        <f ca="1">IF(Z$102="","",'Cálculo Receitas'!Z10)</f>
        <v>3547.8744115206009</v>
      </c>
      <c r="AA103" s="669">
        <f ca="1">IF(AA$102="","",'Cálculo Receitas'!AA10)</f>
        <v>3547.8741253536509</v>
      </c>
      <c r="AB103" s="669">
        <f ca="1">IF(AB$102="","",'Cálculo Receitas'!AB10)</f>
        <v>3547.87412535365</v>
      </c>
      <c r="AC103" s="669">
        <f ca="1">IF(AC$102="","",'Cálculo Receitas'!AC10)</f>
        <v>3547.87412535365</v>
      </c>
      <c r="AD103" s="669">
        <f ca="1">IF(AD$102="","",'Cálculo Receitas'!AD10)</f>
        <v>1188.2826294193264</v>
      </c>
      <c r="AE103" s="669">
        <f ca="1">IF(AE$102="","",'Cálculo Receitas'!AE10)</f>
        <v>2992.2869417354432</v>
      </c>
      <c r="AF103" s="669">
        <f ca="1">IF(AF$102="","",'Cálculo Receitas'!AF10)</f>
        <v>7591.3503558245857</v>
      </c>
      <c r="AG103" s="669">
        <f ca="1">IF(AG$102="","",'Cálculo Receitas'!AG10)</f>
        <v>7591.3503558245857</v>
      </c>
      <c r="AH103" s="669">
        <f ca="1">IF(AH$102="","",'Cálculo Receitas'!AH10)</f>
        <v>7591.3497435161098</v>
      </c>
      <c r="AI103" s="669">
        <f ca="1">IF(AI$102="","",'Cálculo Receitas'!AI10)</f>
        <v>7591.3497435161071</v>
      </c>
      <c r="AJ103" s="669">
        <f ca="1">IF(AJ$102="","",'Cálculo Receitas'!AJ10)</f>
        <v>7591.3497435161071</v>
      </c>
      <c r="AK103" s="669">
        <f ca="1">IF(AK$102="","",'Cálculo Receitas'!AK10)</f>
        <v>0</v>
      </c>
      <c r="AL103" s="669">
        <f ca="1">IF(AL$102="","",'Cálculo Receitas'!AL10)</f>
        <v>0</v>
      </c>
      <c r="AM103" s="669">
        <f ca="1">IF(AM$102="","",'Cálculo Receitas'!AM10)</f>
        <v>0</v>
      </c>
      <c r="AN103" s="669" t="str">
        <f>IF(AN$102="","",'Cálculo Receitas'!AN10)</f>
        <v/>
      </c>
      <c r="AO103" s="669" t="str">
        <f>IF(AO$102="","",'Cálculo Receitas'!AO10)</f>
        <v/>
      </c>
      <c r="AP103" s="669" t="str">
        <f>IF(AP$102="","",'Cálculo Receitas'!AP10)</f>
        <v/>
      </c>
      <c r="AQ103" s="669" t="str">
        <f>IF(AQ$102="","",'Cálculo Receitas'!AQ10)</f>
        <v/>
      </c>
      <c r="AR103" s="676" t="str">
        <f>IF(AR$102="","",'Cálculo Receitas'!AR10)</f>
        <v/>
      </c>
    </row>
    <row r="104" spans="2:44">
      <c r="B104" s="670" t="str">
        <f>'Cálculo Receitas'!B11</f>
        <v>Prod. Florestais Não Madeireiros</v>
      </c>
      <c r="C104" s="671"/>
      <c r="D104" s="672">
        <f>IF(D$102="","",'Cálculo Receitas'!D11)</f>
        <v>0</v>
      </c>
      <c r="E104" s="672">
        <f ca="1">IF(E$102="","",'Cálculo Receitas'!E11)</f>
        <v>1421.5680587175168</v>
      </c>
      <c r="F104" s="672">
        <f ca="1">IF(F$102="","",'Cálculo Receitas'!F11)</f>
        <v>1421.5680587175168</v>
      </c>
      <c r="G104" s="672">
        <f ca="1">IF(G$102="","",'Cálculo Receitas'!G11)</f>
        <v>1421.5680587175168</v>
      </c>
      <c r="H104" s="672">
        <f ca="1">IF(H$102="","",'Cálculo Receitas'!H11)</f>
        <v>1421.5680587175168</v>
      </c>
      <c r="I104" s="672">
        <f ca="1">IF(I$102="","",'Cálculo Receitas'!I11)</f>
        <v>0</v>
      </c>
      <c r="J104" s="672">
        <f ca="1">IF(J$102="","",'Cálculo Receitas'!J11)</f>
        <v>0</v>
      </c>
      <c r="K104" s="672">
        <f ca="1">IF(K$102="","",'Cálculo Receitas'!K11)</f>
        <v>0</v>
      </c>
      <c r="L104" s="672">
        <f ca="1">IF(L$102="","",'Cálculo Receitas'!L11)</f>
        <v>0</v>
      </c>
      <c r="M104" s="672">
        <f ca="1">IF(M$102="","",'Cálculo Receitas'!M11)</f>
        <v>0</v>
      </c>
      <c r="N104" s="672">
        <f ca="1">IF(N$102="","",'Cálculo Receitas'!N11)</f>
        <v>0</v>
      </c>
      <c r="O104" s="672">
        <f ca="1">IF(O$102="","",'Cálculo Receitas'!O11)</f>
        <v>28.58109632877456</v>
      </c>
      <c r="P104" s="672">
        <f ca="1">IF(P$102="","",'Cálculo Receitas'!P11)</f>
        <v>100.55289765592772</v>
      </c>
      <c r="Q104" s="672">
        <f ca="1">IF(Q$102="","",'Cálculo Receitas'!Q11)</f>
        <v>283.14339457443015</v>
      </c>
      <c r="R104" s="672">
        <f ca="1">IF(R$102="","",'Cálculo Receitas'!R11)</f>
        <v>465.73389149293257</v>
      </c>
      <c r="S104" s="672">
        <f ca="1">IF(S$102="","",'Cálculo Receitas'!S11)</f>
        <v>648.32437368392232</v>
      </c>
      <c r="T104" s="672">
        <f ca="1">IF(T$102="","",'Cálculo Receitas'!T11)</f>
        <v>830.91485587491206</v>
      </c>
      <c r="U104" s="672">
        <f ca="1">IF(U$102="","",'Cálculo Receitas'!U11)</f>
        <v>1013.5053380659017</v>
      </c>
      <c r="V104" s="672">
        <f ca="1">IF(V$102="","",'Cálculo Receitas'!V11)</f>
        <v>1013.5053380659017</v>
      </c>
      <c r="W104" s="672">
        <f ca="1">IF(W$102="","",'Cálculo Receitas'!W11)</f>
        <v>1013.5053380659017</v>
      </c>
      <c r="X104" s="672">
        <f ca="1">IF(X$102="","",'Cálculo Receitas'!X11)</f>
        <v>1013.5053380659017</v>
      </c>
      <c r="Y104" s="672">
        <f ca="1">IF(Y$102="","",'Cálculo Receitas'!Y11)</f>
        <v>1013.5053380659017</v>
      </c>
      <c r="Z104" s="672">
        <f ca="1">IF(Z$102="","",'Cálculo Receitas'!Z11)</f>
        <v>1013.5053380659017</v>
      </c>
      <c r="AA104" s="672">
        <f ca="1">IF(AA$102="","",'Cálculo Receitas'!AA11)</f>
        <v>1013.5053380659017</v>
      </c>
      <c r="AB104" s="672">
        <f ca="1">IF(AB$102="","",'Cálculo Receitas'!AB11)</f>
        <v>1013.5053380659017</v>
      </c>
      <c r="AC104" s="672">
        <f ca="1">IF(AC$102="","",'Cálculo Receitas'!AC11)</f>
        <v>1013.5053380659017</v>
      </c>
      <c r="AD104" s="672">
        <f ca="1">IF(AD$102="","",'Cálculo Receitas'!AD11)</f>
        <v>1013.5053380659017</v>
      </c>
      <c r="AE104" s="672">
        <f ca="1">IF(AE$102="","",'Cálculo Receitas'!AE11)</f>
        <v>1013.5053380659017</v>
      </c>
      <c r="AF104" s="672">
        <f ca="1">IF(AF$102="","",'Cálculo Receitas'!AF11)</f>
        <v>1013.5053380659017</v>
      </c>
      <c r="AG104" s="672">
        <f ca="1">IF(AG$102="","",'Cálculo Receitas'!AG11)</f>
        <v>1013.5053380659017</v>
      </c>
      <c r="AH104" s="672">
        <f ca="1">IF(AH$102="","",'Cálculo Receitas'!AH11)</f>
        <v>1013.5053380659017</v>
      </c>
      <c r="AI104" s="672">
        <f ca="1">IF(AI$102="","",'Cálculo Receitas'!AI11)</f>
        <v>1013.5053380659017</v>
      </c>
      <c r="AJ104" s="672">
        <f ca="1">IF(AJ$102="","",'Cálculo Receitas'!AJ11)</f>
        <v>1013.5053380659017</v>
      </c>
      <c r="AK104" s="672">
        <f ca="1">IF(AK$102="","",'Cálculo Receitas'!AK11)</f>
        <v>1013.5053380659017</v>
      </c>
      <c r="AL104" s="672">
        <f ca="1">IF(AL$102="","",'Cálculo Receitas'!AL11)</f>
        <v>1013.5053380659017</v>
      </c>
      <c r="AM104" s="672">
        <f ca="1">IF(AM$102="","",'Cálculo Receitas'!AM11)</f>
        <v>1013.5053380659017</v>
      </c>
      <c r="AN104" s="672" t="str">
        <f>IF(AN$102="","",'Cálculo Receitas'!AN11)</f>
        <v/>
      </c>
      <c r="AO104" s="672" t="str">
        <f>IF(AO$102="","",'Cálculo Receitas'!AO11)</f>
        <v/>
      </c>
      <c r="AP104" s="672" t="str">
        <f>IF(AP$102="","",'Cálculo Receitas'!AP11)</f>
        <v/>
      </c>
      <c r="AQ104" s="672" t="str">
        <f>IF(AQ$102="","",'Cálculo Receitas'!AQ11)</f>
        <v/>
      </c>
      <c r="AR104" s="677" t="str">
        <f>IF(AR$102="","",'Cálculo Receitas'!AR11)</f>
        <v/>
      </c>
    </row>
    <row r="105" spans="2:44">
      <c r="B105" s="673" t="str">
        <f>'Cálculo Receitas'!B12</f>
        <v>Receita acessórias</v>
      </c>
      <c r="C105" s="674"/>
      <c r="D105" s="675">
        <f>IF(D$102="","",'Cálculo Receitas'!D12)</f>
        <v>0</v>
      </c>
      <c r="E105" s="675">
        <f ca="1">IF(E$102="","",'Cálculo Receitas'!E12)</f>
        <v>0</v>
      </c>
      <c r="F105" s="675">
        <f ca="1">IF(F$102="","",'Cálculo Receitas'!F12)</f>
        <v>0</v>
      </c>
      <c r="G105" s="675">
        <f ca="1">IF(G$102="","",'Cálculo Receitas'!G12)</f>
        <v>0</v>
      </c>
      <c r="H105" s="675">
        <f ca="1">IF(H$102="","",'Cálculo Receitas'!H12)</f>
        <v>0</v>
      </c>
      <c r="I105" s="675">
        <f ca="1">IF(I$102="","",'Cálculo Receitas'!I12)</f>
        <v>0</v>
      </c>
      <c r="J105" s="675">
        <f ca="1">IF(J$102="","",'Cálculo Receitas'!J12)</f>
        <v>0</v>
      </c>
      <c r="K105" s="675">
        <f ca="1">IF(K$102="","",'Cálculo Receitas'!K12)</f>
        <v>0</v>
      </c>
      <c r="L105" s="675">
        <f ca="1">IF(L$102="","",'Cálculo Receitas'!L12)</f>
        <v>0</v>
      </c>
      <c r="M105" s="675">
        <f ca="1">IF(M$102="","",'Cálculo Receitas'!M12)</f>
        <v>0</v>
      </c>
      <c r="N105" s="675">
        <f ca="1">IF(N$102="","",'Cálculo Receitas'!N12)</f>
        <v>0</v>
      </c>
      <c r="O105" s="675">
        <f ca="1">IF(O$102="","",'Cálculo Receitas'!O12)</f>
        <v>0</v>
      </c>
      <c r="P105" s="675">
        <f ca="1">IF(P$102="","",'Cálculo Receitas'!P12)</f>
        <v>0</v>
      </c>
      <c r="Q105" s="675">
        <f ca="1">IF(Q$102="","",'Cálculo Receitas'!Q12)</f>
        <v>0</v>
      </c>
      <c r="R105" s="675">
        <f ca="1">IF(R$102="","",'Cálculo Receitas'!R12)</f>
        <v>0</v>
      </c>
      <c r="S105" s="675">
        <f ca="1">IF(S$102="","",'Cálculo Receitas'!S12)</f>
        <v>0</v>
      </c>
      <c r="T105" s="675">
        <f ca="1">IF(T$102="","",'Cálculo Receitas'!T12)</f>
        <v>0</v>
      </c>
      <c r="U105" s="675">
        <f ca="1">IF(U$102="","",'Cálculo Receitas'!U12)</f>
        <v>0</v>
      </c>
      <c r="V105" s="675">
        <f ca="1">IF(V$102="","",'Cálculo Receitas'!V12)</f>
        <v>0</v>
      </c>
      <c r="W105" s="675">
        <f ca="1">IF(W$102="","",'Cálculo Receitas'!W12)</f>
        <v>0</v>
      </c>
      <c r="X105" s="675">
        <f ca="1">IF(X$102="","",'Cálculo Receitas'!X12)</f>
        <v>0</v>
      </c>
      <c r="Y105" s="675">
        <f ca="1">IF(Y$102="","",'Cálculo Receitas'!Y12)</f>
        <v>0</v>
      </c>
      <c r="Z105" s="675">
        <f ca="1">IF(Z$102="","",'Cálculo Receitas'!Z12)</f>
        <v>0</v>
      </c>
      <c r="AA105" s="675">
        <f ca="1">IF(AA$102="","",'Cálculo Receitas'!AA12)</f>
        <v>0</v>
      </c>
      <c r="AB105" s="675">
        <f ca="1">IF(AB$102="","",'Cálculo Receitas'!AB12)</f>
        <v>0</v>
      </c>
      <c r="AC105" s="675">
        <f ca="1">IF(AC$102="","",'Cálculo Receitas'!AC12)</f>
        <v>0</v>
      </c>
      <c r="AD105" s="675">
        <f ca="1">IF(AD$102="","",'Cálculo Receitas'!AD12)</f>
        <v>0</v>
      </c>
      <c r="AE105" s="675">
        <f ca="1">IF(AE$102="","",'Cálculo Receitas'!AE12)</f>
        <v>0</v>
      </c>
      <c r="AF105" s="675">
        <f ca="1">IF(AF$102="","",'Cálculo Receitas'!AF12)</f>
        <v>0</v>
      </c>
      <c r="AG105" s="675">
        <f ca="1">IF(AG$102="","",'Cálculo Receitas'!AG12)</f>
        <v>0</v>
      </c>
      <c r="AH105" s="675">
        <f ca="1">IF(AH$102="","",'Cálculo Receitas'!AH12)</f>
        <v>0</v>
      </c>
      <c r="AI105" s="675">
        <f ca="1">IF(AI$102="","",'Cálculo Receitas'!AI12)</f>
        <v>0</v>
      </c>
      <c r="AJ105" s="675">
        <f ca="1">IF(AJ$102="","",'Cálculo Receitas'!AJ12)</f>
        <v>0</v>
      </c>
      <c r="AK105" s="675">
        <f ca="1">IF(AK$102="","",'Cálculo Receitas'!AK12)</f>
        <v>0</v>
      </c>
      <c r="AL105" s="675">
        <f ca="1">IF(AL$102="","",'Cálculo Receitas'!AL12)</f>
        <v>0</v>
      </c>
      <c r="AM105" s="675">
        <f ca="1">IF(AM$102="","",'Cálculo Receitas'!AM12)</f>
        <v>0</v>
      </c>
      <c r="AN105" s="675" t="str">
        <f>IF(AN$102="","",'Cálculo Receitas'!AN12)</f>
        <v/>
      </c>
      <c r="AO105" s="675" t="str">
        <f>IF(AO$102="","",'Cálculo Receitas'!AO12)</f>
        <v/>
      </c>
      <c r="AP105" s="675" t="str">
        <f>IF(AP$102="","",'Cálculo Receitas'!AP12)</f>
        <v/>
      </c>
      <c r="AQ105" s="675" t="str">
        <f>IF(AQ$102="","",'Cálculo Receitas'!AQ12)</f>
        <v/>
      </c>
      <c r="AR105" s="678" t="str">
        <f>IF(AR$102="","",'Cálculo Receitas'!AR12)</f>
        <v/>
      </c>
    </row>
    <row r="106" spans="2:44">
      <c r="B106" s="667" t="s">
        <v>679</v>
      </c>
      <c r="C106" s="668"/>
      <c r="D106" s="669">
        <f>IF(D$102="","",BP!D24)</f>
        <v>0</v>
      </c>
      <c r="E106" s="669">
        <f ca="1">IF(E$102="","",BP!E24)</f>
        <v>1851.0069000000001</v>
      </c>
      <c r="F106" s="669">
        <f ca="1">IF(F$102="","",BP!F24)</f>
        <v>1234.0046</v>
      </c>
      <c r="G106" s="669">
        <f ca="1">IF(G$102="","",BP!G24)</f>
        <v>617.00229999999999</v>
      </c>
      <c r="H106" s="669">
        <f ca="1">IF(H$102="","",BP!H24)</f>
        <v>0</v>
      </c>
      <c r="I106" s="669">
        <f ca="1">IF(I$102="","",BP!I24)</f>
        <v>0</v>
      </c>
      <c r="J106" s="669">
        <f ca="1">IF(J$102="","",BP!J24)</f>
        <v>0</v>
      </c>
      <c r="K106" s="669">
        <f ca="1">IF(K$102="","",BP!K24)</f>
        <v>0</v>
      </c>
      <c r="L106" s="669">
        <f ca="1">IF(L$102="","",BP!L24)</f>
        <v>0</v>
      </c>
      <c r="M106" s="669">
        <f ca="1">IF(M$102="","",BP!M24)</f>
        <v>0</v>
      </c>
      <c r="N106" s="669">
        <f ca="1">IF(N$102="","",BP!N24)</f>
        <v>0</v>
      </c>
      <c r="O106" s="669">
        <f ca="1">IF(O$102="","",BP!O24)</f>
        <v>0</v>
      </c>
      <c r="P106" s="669">
        <f ca="1">IF(P$102="","",BP!P24)</f>
        <v>0</v>
      </c>
      <c r="Q106" s="669">
        <f ca="1">IF(Q$102="","",BP!Q24)</f>
        <v>0</v>
      </c>
      <c r="R106" s="669">
        <f ca="1">IF(R$102="","",BP!R24)</f>
        <v>0</v>
      </c>
      <c r="S106" s="669">
        <f ca="1">IF(S$102="","",BP!S24)</f>
        <v>0</v>
      </c>
      <c r="T106" s="669">
        <f ca="1">IF(T$102="","",BP!T24)</f>
        <v>0</v>
      </c>
      <c r="U106" s="669">
        <f ca="1">IF(U$102="","",BP!U24)</f>
        <v>0</v>
      </c>
      <c r="V106" s="669">
        <f ca="1">IF(V$102="","",BP!V24)</f>
        <v>0</v>
      </c>
      <c r="W106" s="669">
        <f ca="1">IF(W$102="","",BP!W24)</f>
        <v>0</v>
      </c>
      <c r="X106" s="669">
        <f ca="1">IF(X$102="","",BP!X24)</f>
        <v>0</v>
      </c>
      <c r="Y106" s="669">
        <f ca="1">IF(Y$102="","",BP!Y24)</f>
        <v>0</v>
      </c>
      <c r="Z106" s="669">
        <f ca="1">IF(Z$102="","",BP!Z24)</f>
        <v>0</v>
      </c>
      <c r="AA106" s="669">
        <f ca="1">IF(AA$102="","",BP!AA24)</f>
        <v>0</v>
      </c>
      <c r="AB106" s="669">
        <f ca="1">IF(AB$102="","",BP!AB24)</f>
        <v>0</v>
      </c>
      <c r="AC106" s="669">
        <f ca="1">IF(AC$102="","",BP!AC24)</f>
        <v>0</v>
      </c>
      <c r="AD106" s="669">
        <f ca="1">IF(AD$102="","",BP!AD24)</f>
        <v>0</v>
      </c>
      <c r="AE106" s="669">
        <f ca="1">IF(AE$102="","",BP!AE24)</f>
        <v>0</v>
      </c>
      <c r="AF106" s="669">
        <f ca="1">IF(AF$102="","",BP!AF24)</f>
        <v>0</v>
      </c>
      <c r="AG106" s="669">
        <f ca="1">IF(AG$102="","",BP!AG24)</f>
        <v>0</v>
      </c>
      <c r="AH106" s="669">
        <f ca="1">IF(AH$102="","",BP!AH24)</f>
        <v>0</v>
      </c>
      <c r="AI106" s="669">
        <f ca="1">IF(AI$102="","",BP!AI24)</f>
        <v>0</v>
      </c>
      <c r="AJ106" s="669">
        <f ca="1">IF(AJ$102="","",BP!AJ24)</f>
        <v>0</v>
      </c>
      <c r="AK106" s="669">
        <f ca="1">IF(AK$102="","",BP!AK24)</f>
        <v>0</v>
      </c>
      <c r="AL106" s="669">
        <f ca="1">IF(AL$102="","",BP!AL24)</f>
        <v>0</v>
      </c>
      <c r="AM106" s="669">
        <f ca="1">IF(AM$102="","",BP!AM24)</f>
        <v>0</v>
      </c>
      <c r="AN106" s="669" t="str">
        <f>IF(AN$102="","",BP!AN24)</f>
        <v/>
      </c>
      <c r="AO106" s="669" t="str">
        <f>IF(AO$102="","",BP!AO24)</f>
        <v/>
      </c>
      <c r="AP106" s="669" t="str">
        <f>IF(AP$102="","",BP!AP24)</f>
        <v/>
      </c>
      <c r="AQ106" s="669" t="str">
        <f>IF(AQ$102="","",BP!AQ24)</f>
        <v/>
      </c>
      <c r="AR106" s="676" t="str">
        <f>IF(AR$102="","",BP!AR24)</f>
        <v/>
      </c>
    </row>
    <row r="107" spans="2:44">
      <c r="B107" s="670" t="s">
        <v>680</v>
      </c>
      <c r="C107" s="671"/>
      <c r="D107" s="672">
        <f>IF(D$102="","",BP!D20)</f>
        <v>0</v>
      </c>
      <c r="E107" s="672">
        <f>IF(E$102="","",BP!E20)</f>
        <v>0</v>
      </c>
      <c r="F107" s="672">
        <f>IF(F$102="","",BP!F20)</f>
        <v>0</v>
      </c>
      <c r="G107" s="672">
        <f>IF(G$102="","",BP!G20)</f>
        <v>0</v>
      </c>
      <c r="H107" s="672">
        <f>IF(H$102="","",BP!H20)</f>
        <v>0</v>
      </c>
      <c r="I107" s="672">
        <f>IF(I$102="","",BP!I20)</f>
        <v>0</v>
      </c>
      <c r="J107" s="672">
        <f>IF(J$102="","",BP!J20)</f>
        <v>0</v>
      </c>
      <c r="K107" s="672">
        <f>IF(K$102="","",BP!K20)</f>
        <v>0</v>
      </c>
      <c r="L107" s="672">
        <f>IF(L$102="","",BP!L20)</f>
        <v>0</v>
      </c>
      <c r="M107" s="672">
        <f>IF(M$102="","",BP!M20)</f>
        <v>0</v>
      </c>
      <c r="N107" s="672">
        <f>IF(N$102="","",BP!N20)</f>
        <v>0</v>
      </c>
      <c r="O107" s="672">
        <f>IF(O$102="","",BP!O20)</f>
        <v>0</v>
      </c>
      <c r="P107" s="672">
        <f>IF(P$102="","",BP!P20)</f>
        <v>0</v>
      </c>
      <c r="Q107" s="672">
        <f>IF(Q$102="","",BP!Q20)</f>
        <v>0</v>
      </c>
      <c r="R107" s="672">
        <f>IF(R$102="","",BP!R20)</f>
        <v>0</v>
      </c>
      <c r="S107" s="672">
        <f>IF(S$102="","",BP!S20)</f>
        <v>0</v>
      </c>
      <c r="T107" s="672">
        <f>IF(T$102="","",BP!T20)</f>
        <v>0</v>
      </c>
      <c r="U107" s="672">
        <f>IF(U$102="","",BP!U20)</f>
        <v>0</v>
      </c>
      <c r="V107" s="672">
        <f>IF(V$102="","",BP!V20)</f>
        <v>0</v>
      </c>
      <c r="W107" s="672">
        <f>IF(W$102="","",BP!W20)</f>
        <v>0</v>
      </c>
      <c r="X107" s="672">
        <f>IF(X$102="","",BP!X20)</f>
        <v>0</v>
      </c>
      <c r="Y107" s="672">
        <f>IF(Y$102="","",BP!Y20)</f>
        <v>0</v>
      </c>
      <c r="Z107" s="672">
        <f>IF(Z$102="","",BP!Z20)</f>
        <v>0</v>
      </c>
      <c r="AA107" s="672">
        <f>IF(AA$102="","",BP!AA20)</f>
        <v>0</v>
      </c>
      <c r="AB107" s="672">
        <f>IF(AB$102="","",BP!AB20)</f>
        <v>0</v>
      </c>
      <c r="AC107" s="672">
        <f>IF(AC$102="","",BP!AC20)</f>
        <v>0</v>
      </c>
      <c r="AD107" s="672">
        <f>IF(AD$102="","",BP!AD20)</f>
        <v>0</v>
      </c>
      <c r="AE107" s="672">
        <f>IF(AE$102="","",BP!AE20)</f>
        <v>0</v>
      </c>
      <c r="AF107" s="672">
        <f>IF(AF$102="","",BP!AF20)</f>
        <v>0</v>
      </c>
      <c r="AG107" s="672">
        <f>IF(AG$102="","",BP!AG20)</f>
        <v>0</v>
      </c>
      <c r="AH107" s="672">
        <f>IF(AH$102="","",BP!AH20)</f>
        <v>0</v>
      </c>
      <c r="AI107" s="672">
        <f>IF(AI$102="","",BP!AI20)</f>
        <v>0</v>
      </c>
      <c r="AJ107" s="672">
        <f>IF(AJ$102="","",BP!AJ20)</f>
        <v>0</v>
      </c>
      <c r="AK107" s="672">
        <f>IF(AK$102="","",BP!AK20)</f>
        <v>0</v>
      </c>
      <c r="AL107" s="672">
        <f>IF(AL$102="","",BP!AL20)</f>
        <v>0</v>
      </c>
      <c r="AM107" s="672">
        <f>IF(AM$102="","",BP!AM20)</f>
        <v>0</v>
      </c>
      <c r="AN107" s="672" t="str">
        <f>IF(AN$102="","",BP!AN20)</f>
        <v/>
      </c>
      <c r="AO107" s="672" t="str">
        <f>IF(AO$102="","",BP!AO20)</f>
        <v/>
      </c>
      <c r="AP107" s="672" t="str">
        <f>IF(AP$102="","",BP!AP20)</f>
        <v/>
      </c>
      <c r="AQ107" s="672" t="str">
        <f>IF(AQ$102="","",BP!AQ20)</f>
        <v/>
      </c>
      <c r="AR107" s="677" t="str">
        <f>IF(AR$102="","",BP!AR20)</f>
        <v/>
      </c>
    </row>
    <row r="108" spans="2:44">
      <c r="B108" s="670" t="s">
        <v>137</v>
      </c>
      <c r="C108" s="671"/>
      <c r="D108" s="672">
        <f>IF(D$102="","",BP!D6)</f>
        <v>0</v>
      </c>
      <c r="E108" s="672">
        <f ca="1">IF(E$102="","",BP!E6)</f>
        <v>4617.7821822190881</v>
      </c>
      <c r="F108" s="672">
        <f ca="1">IF(F$102="","",BP!F6)</f>
        <v>556.34370094355563</v>
      </c>
      <c r="G108" s="672">
        <f ca="1">IF(G$102="","",BP!G6)</f>
        <v>1.1368683772161603E-13</v>
      </c>
      <c r="H108" s="672">
        <f ca="1">IF(H$102="","",BP!H6)</f>
        <v>1.1368683772161603E-13</v>
      </c>
      <c r="I108" s="672">
        <f ca="1">IF(I$102="","",BP!I6)</f>
        <v>1.1368683772161603E-13</v>
      </c>
      <c r="J108" s="672">
        <f ca="1">IF(J$102="","",BP!J6)</f>
        <v>1.1368683772161603E-13</v>
      </c>
      <c r="K108" s="672">
        <f ca="1">IF(K$102="","",BP!K6)</f>
        <v>1.1368683772161603E-13</v>
      </c>
      <c r="L108" s="672">
        <f ca="1">IF(L$102="","",BP!L6)</f>
        <v>1.1368683772161603E-13</v>
      </c>
      <c r="M108" s="672">
        <f ca="1">IF(M$102="","",BP!M6)</f>
        <v>1.1368683772161603E-13</v>
      </c>
      <c r="N108" s="672">
        <f ca="1">IF(N$102="","",BP!N6)</f>
        <v>1.1368683772161603E-13</v>
      </c>
      <c r="O108" s="672">
        <f ca="1">IF(O$102="","",BP!O6)</f>
        <v>1.1368683772161603E-13</v>
      </c>
      <c r="P108" s="672">
        <f ca="1">IF(P$102="","",BP!P6)</f>
        <v>1.1368683772161603E-13</v>
      </c>
      <c r="Q108" s="672">
        <f ca="1">IF(Q$102="","",BP!Q6)</f>
        <v>1.1368683772161603E-13</v>
      </c>
      <c r="R108" s="672">
        <f ca="1">IF(R$102="","",BP!R6)</f>
        <v>1.1368683772161603E-13</v>
      </c>
      <c r="S108" s="672">
        <f ca="1">IF(S$102="","",BP!S6)</f>
        <v>1.1368683772161603E-13</v>
      </c>
      <c r="T108" s="672">
        <f ca="1">IF(T$102="","",BP!T6)</f>
        <v>1.1368683772161603E-13</v>
      </c>
      <c r="U108" s="672">
        <f ca="1">IF(U$102="","",BP!U6)</f>
        <v>1.1368683772161603E-13</v>
      </c>
      <c r="V108" s="672">
        <f ca="1">IF(V$102="","",BP!V6)</f>
        <v>1.1368683772161603E-13</v>
      </c>
      <c r="W108" s="672">
        <f ca="1">IF(W$102="","",BP!W6)</f>
        <v>1.1368683772161603E-13</v>
      </c>
      <c r="X108" s="672">
        <f ca="1">IF(X$102="","",BP!X6)</f>
        <v>1.1368683772161603E-13</v>
      </c>
      <c r="Y108" s="672">
        <f ca="1">IF(Y$102="","",BP!Y6)</f>
        <v>1.1368683772161603E-13</v>
      </c>
      <c r="Z108" s="672">
        <f ca="1">IF(Z$102="","",BP!Z6)</f>
        <v>1.1368683772161603E-13</v>
      </c>
      <c r="AA108" s="672">
        <f ca="1">IF(AA$102="","",BP!AA6)</f>
        <v>1.1368683772161603E-13</v>
      </c>
      <c r="AB108" s="672">
        <f ca="1">IF(AB$102="","",BP!AB6)</f>
        <v>1.1368683772161603E-13</v>
      </c>
      <c r="AC108" s="672">
        <f ca="1">IF(AC$102="","",BP!AC6)</f>
        <v>1.1368683772161603E-13</v>
      </c>
      <c r="AD108" s="672">
        <f ca="1">IF(AD$102="","",BP!AD6)</f>
        <v>1.1368683772161603E-13</v>
      </c>
      <c r="AE108" s="672">
        <f ca="1">IF(AE$102="","",BP!AE6)</f>
        <v>1.1368683772161603E-13</v>
      </c>
      <c r="AF108" s="672">
        <f ca="1">IF(AF$102="","",BP!AF6)</f>
        <v>1.1368683772161603E-13</v>
      </c>
      <c r="AG108" s="672">
        <f ca="1">IF(AG$102="","",BP!AG6)</f>
        <v>1.1368683772161603E-13</v>
      </c>
      <c r="AH108" s="672">
        <f ca="1">IF(AH$102="","",BP!AH6)</f>
        <v>1.1368683772161603E-13</v>
      </c>
      <c r="AI108" s="672">
        <f ca="1">IF(AI$102="","",BP!AI6)</f>
        <v>1.1368683772161603E-13</v>
      </c>
      <c r="AJ108" s="672">
        <f ca="1">IF(AJ$102="","",BP!AJ6)</f>
        <v>1.1368683772161603E-13</v>
      </c>
      <c r="AK108" s="672">
        <f ca="1">IF(AK$102="","",BP!AK6)</f>
        <v>1.1368683772161603E-13</v>
      </c>
      <c r="AL108" s="672">
        <f ca="1">IF(AL$102="","",BP!AL6)</f>
        <v>1.1368683772161603E-13</v>
      </c>
      <c r="AM108" s="672">
        <f ca="1">IF(AM$102="","",BP!AM6)</f>
        <v>1.1368683772161603E-13</v>
      </c>
      <c r="AN108" s="672" t="str">
        <f>IF(AN$102="","",BP!AN6)</f>
        <v/>
      </c>
      <c r="AO108" s="672" t="str">
        <f>IF(AO$102="","",BP!AO6)</f>
        <v/>
      </c>
      <c r="AP108" s="672" t="str">
        <f>IF(AP$102="","",BP!AP6)</f>
        <v/>
      </c>
      <c r="AQ108" s="672" t="str">
        <f>IF(AQ$102="","",BP!AQ6)</f>
        <v/>
      </c>
      <c r="AR108" s="677" t="str">
        <f>IF(AR$102="","",BP!AR6)</f>
        <v/>
      </c>
    </row>
    <row r="109" spans="2:44">
      <c r="B109" s="667" t="s">
        <v>681</v>
      </c>
      <c r="C109" s="668"/>
      <c r="D109" s="669">
        <f>IF(D$102="","",FC!D84)</f>
        <v>-3417.896002446555</v>
      </c>
      <c r="E109" s="669">
        <f ca="1">IF(E$102="","",FC!E84)</f>
        <v>2313.7586459462382</v>
      </c>
      <c r="F109" s="669">
        <f ca="1">IF(F$102="","",FC!F84)</f>
        <v>1383.9439655003334</v>
      </c>
      <c r="G109" s="669">
        <f ca="1">IF(G$102="","",FC!G84)</f>
        <v>2076.0481400943731</v>
      </c>
      <c r="H109" s="669">
        <f ca="1">IF(H$102="","",FC!H84)</f>
        <v>2131.7720606674911</v>
      </c>
      <c r="I109" s="669">
        <f ca="1">IF(I$102="","",FC!I84)</f>
        <v>983.70057609330343</v>
      </c>
      <c r="J109" s="669">
        <f ca="1">IF(J$102="","",FC!J84)</f>
        <v>1014.3395247094868</v>
      </c>
      <c r="K109" s="669">
        <f ca="1">IF(K$102="","",FC!K84)</f>
        <v>2630.1582198487404</v>
      </c>
      <c r="L109" s="669">
        <f ca="1">IF(L$102="","",FC!L84)</f>
        <v>-4665.4106652588325</v>
      </c>
      <c r="M109" s="669">
        <f ca="1">IF(M$102="","",FC!M84)</f>
        <v>-3099.2295080244303</v>
      </c>
      <c r="N109" s="669">
        <f ca="1">IF(N$102="","",FC!N84)</f>
        <v>-1851.2250663707175</v>
      </c>
      <c r="O109" s="669">
        <f ca="1">IF(O$102="","",FC!O84)</f>
        <v>-1707.7536201513913</v>
      </c>
      <c r="P109" s="669">
        <f ca="1">IF(P$102="","",FC!P84)</f>
        <v>-1490.2746337555357</v>
      </c>
      <c r="Q109" s="669">
        <f ca="1">IF(Q$102="","",FC!Q84)</f>
        <v>-1377.116472570322</v>
      </c>
      <c r="R109" s="669">
        <f ca="1">IF(R$102="","",FC!R84)</f>
        <v>-1254.741723596361</v>
      </c>
      <c r="S109" s="669">
        <f ca="1">IF(S$102="","",FC!S84)</f>
        <v>-1184.9012987450626</v>
      </c>
      <c r="T109" s="669">
        <f ca="1">IF(T$102="","",FC!T84)</f>
        <v>-1108.3998501943051</v>
      </c>
      <c r="U109" s="669">
        <f ca="1">IF(U$102="","",FC!U84)</f>
        <v>-1196.9358983454299</v>
      </c>
      <c r="V109" s="669">
        <f ca="1">IF(V$102="","",FC!V84)</f>
        <v>-933.86492259088402</v>
      </c>
      <c r="W109" s="669">
        <f ca="1">IF(W$102="","",FC!W84)</f>
        <v>-566.48485037725391</v>
      </c>
      <c r="X109" s="669">
        <f ca="1">IF(X$102="","",FC!X84)</f>
        <v>-201.73393308217643</v>
      </c>
      <c r="Y109" s="669">
        <f ca="1">IF(Y$102="","",FC!Y84)</f>
        <v>923.69080592491923</v>
      </c>
      <c r="Z109" s="669">
        <f ca="1">IF(Z$102="","",FC!Z84)</f>
        <v>1081.6104819837074</v>
      </c>
      <c r="AA109" s="669">
        <f ca="1">IF(AA$102="","",FC!AA84)</f>
        <v>1081.6103174457778</v>
      </c>
      <c r="AB109" s="669">
        <f ca="1">IF(AB$102="","",FC!AB84)</f>
        <v>1081.6103133915183</v>
      </c>
      <c r="AC109" s="669">
        <f ca="1">IF(AC$102="","",FC!AC84)</f>
        <v>853.47097779590092</v>
      </c>
      <c r="AD109" s="669">
        <f ca="1">IF(AD$102="","",FC!AD84)</f>
        <v>-288.96162814783202</v>
      </c>
      <c r="AE109" s="669">
        <f ca="1">IF(AE$102="","",FC!AE84)</f>
        <v>898.57107675764257</v>
      </c>
      <c r="AF109" s="669">
        <f ca="1">IF(AF$102="","",FC!AF84)</f>
        <v>3831.4478931576105</v>
      </c>
      <c r="AG109" s="669">
        <f ca="1">IF(AG$102="","",FC!AG84)</f>
        <v>3911.6799598987568</v>
      </c>
      <c r="AH109" s="669">
        <f ca="1">IF(AH$102="","",FC!AH84)</f>
        <v>3911.6795737187417</v>
      </c>
      <c r="AI109" s="669">
        <f ca="1">IF(AI$102="","",FC!AI84)</f>
        <v>3784.7995464502246</v>
      </c>
      <c r="AJ109" s="669">
        <f ca="1">IF(AJ$102="","",FC!AJ84)</f>
        <v>3911.6795630368329</v>
      </c>
      <c r="AK109" s="669">
        <f ca="1">IF(AK$102="","",FC!AK84)</f>
        <v>-1206.9550238236473</v>
      </c>
      <c r="AL109" s="669">
        <f ca="1">IF(AL$102="","",FC!AL84)</f>
        <v>-1118.4568920416707</v>
      </c>
      <c r="AM109" s="669">
        <f ca="1">IF(AM$102="","",FC!AM84)</f>
        <v>-1118.4568920416716</v>
      </c>
      <c r="AN109" s="669" t="str">
        <f>IF(AN$102="","",FC!AN84)</f>
        <v/>
      </c>
      <c r="AO109" s="669" t="str">
        <f>IF(AO$102="","",FC!AO84)</f>
        <v/>
      </c>
      <c r="AP109" s="669" t="str">
        <f>IF(AP$102="","",FC!AP84)</f>
        <v/>
      </c>
      <c r="AQ109" s="669" t="str">
        <f>IF(AQ$102="","",FC!AQ84)</f>
        <v/>
      </c>
      <c r="AR109" s="676" t="str">
        <f>IF(AR$102="","",FC!AR84)</f>
        <v/>
      </c>
    </row>
    <row r="110" spans="2:44">
      <c r="B110" s="673" t="s">
        <v>682</v>
      </c>
      <c r="C110" s="674"/>
      <c r="D110" s="675">
        <f>IF(D$102="","",FC!D117)</f>
        <v>-3417.896002446555</v>
      </c>
      <c r="E110" s="675">
        <f ca="1">IF(E$102="","",FC!E117)</f>
        <v>4164.7655627032291</v>
      </c>
      <c r="F110" s="675">
        <f ca="1">IF(F$102="","",FC!F117)</f>
        <v>917.29621296368646</v>
      </c>
      <c r="G110" s="675">
        <f ca="1">IF(G$102="","",FC!G117)</f>
        <v>1387.2882904678677</v>
      </c>
      <c r="H110" s="675">
        <f ca="1">IF(H$102="","",FC!H117)</f>
        <v>1466.2658071533638</v>
      </c>
      <c r="I110" s="675">
        <f ca="1">IF(I$102="","",FC!I117)</f>
        <v>983.70057609330343</v>
      </c>
      <c r="J110" s="675">
        <f ca="1">IF(J$102="","",FC!J117)</f>
        <v>1014.3395247094868</v>
      </c>
      <c r="K110" s="675">
        <f ca="1">IF(K$102="","",FC!K117)</f>
        <v>2630.1582198487404</v>
      </c>
      <c r="L110" s="675">
        <f ca="1">IF(L$102="","",FC!L117)</f>
        <v>-4665.4106652588325</v>
      </c>
      <c r="M110" s="675">
        <f ca="1">IF(M$102="","",FC!M117)</f>
        <v>-3099.2295080244303</v>
      </c>
      <c r="N110" s="675">
        <f ca="1">IF(N$102="","",FC!N117)</f>
        <v>-1851.2250663707175</v>
      </c>
      <c r="O110" s="675">
        <f ca="1">IF(O$102="","",FC!O117)</f>
        <v>-1707.7536201513913</v>
      </c>
      <c r="P110" s="675">
        <f ca="1">IF(P$102="","",FC!P117)</f>
        <v>-1490.2746337555357</v>
      </c>
      <c r="Q110" s="675">
        <f ca="1">IF(Q$102="","",FC!Q117)</f>
        <v>-1377.116472570322</v>
      </c>
      <c r="R110" s="675">
        <f ca="1">IF(R$102="","",FC!R117)</f>
        <v>-1254.741723596361</v>
      </c>
      <c r="S110" s="675">
        <f ca="1">IF(S$102="","",FC!S117)</f>
        <v>-1184.9012987450626</v>
      </c>
      <c r="T110" s="675">
        <f ca="1">IF(T$102="","",FC!T117)</f>
        <v>-1108.3998501943051</v>
      </c>
      <c r="U110" s="675">
        <f ca="1">IF(U$102="","",FC!U117)</f>
        <v>-1196.9358983454299</v>
      </c>
      <c r="V110" s="675">
        <f ca="1">IF(V$102="","",FC!V117)</f>
        <v>-933.86492259088402</v>
      </c>
      <c r="W110" s="675">
        <f ca="1">IF(W$102="","",FC!W117)</f>
        <v>-566.48485037725391</v>
      </c>
      <c r="X110" s="675">
        <f ca="1">IF(X$102="","",FC!X117)</f>
        <v>-201.73393308217643</v>
      </c>
      <c r="Y110" s="675">
        <f ca="1">IF(Y$102="","",FC!Y117)</f>
        <v>923.69080592491923</v>
      </c>
      <c r="Z110" s="675">
        <f ca="1">IF(Z$102="","",FC!Z117)</f>
        <v>1081.6104819837074</v>
      </c>
      <c r="AA110" s="675">
        <f ca="1">IF(AA$102="","",FC!AA117)</f>
        <v>1081.6103174457778</v>
      </c>
      <c r="AB110" s="675">
        <f ca="1">IF(AB$102="","",FC!AB117)</f>
        <v>1081.6103133915183</v>
      </c>
      <c r="AC110" s="675">
        <f ca="1">IF(AC$102="","",FC!AC117)</f>
        <v>853.47097779590092</v>
      </c>
      <c r="AD110" s="675">
        <f ca="1">IF(AD$102="","",FC!AD117)</f>
        <v>-288.96162814783202</v>
      </c>
      <c r="AE110" s="675">
        <f ca="1">IF(AE$102="","",FC!AE117)</f>
        <v>898.57107675764257</v>
      </c>
      <c r="AF110" s="675">
        <f ca="1">IF(AF$102="","",FC!AF117)</f>
        <v>3831.4478931576105</v>
      </c>
      <c r="AG110" s="675">
        <f ca="1">IF(AG$102="","",FC!AG117)</f>
        <v>3911.6799598987568</v>
      </c>
      <c r="AH110" s="675">
        <f ca="1">IF(AH$102="","",FC!AH117)</f>
        <v>3911.6795737187417</v>
      </c>
      <c r="AI110" s="675">
        <f ca="1">IF(AI$102="","",FC!AI117)</f>
        <v>3784.7995464502246</v>
      </c>
      <c r="AJ110" s="675">
        <f ca="1">IF(AJ$102="","",FC!AJ117)</f>
        <v>3911.6795630368329</v>
      </c>
      <c r="AK110" s="675">
        <f ca="1">IF(AK$102="","",FC!AK117)</f>
        <v>-1206.9550238236473</v>
      </c>
      <c r="AL110" s="675">
        <f ca="1">IF(AL$102="","",FC!AL117)</f>
        <v>-1118.4568920416707</v>
      </c>
      <c r="AM110" s="675">
        <f ca="1">IF(AM$102="","",FC!AM117)</f>
        <v>-1118.4568920416716</v>
      </c>
      <c r="AN110" s="675" t="str">
        <f>IF(AN$102="","",FC!AN117)</f>
        <v/>
      </c>
      <c r="AO110" s="675" t="str">
        <f>IF(AO$102="","",FC!AO117)</f>
        <v/>
      </c>
      <c r="AP110" s="675" t="str">
        <f>IF(AP$102="","",FC!AP117)</f>
        <v/>
      </c>
      <c r="AQ110" s="675" t="str">
        <f>IF(AQ$102="","",FC!AQ117)</f>
        <v/>
      </c>
      <c r="AR110" s="678" t="str">
        <f>IF(AR$102="","",FC!AR117)</f>
        <v/>
      </c>
    </row>
    <row r="111" spans="2:44">
      <c r="B111" s="667" t="s">
        <v>118</v>
      </c>
      <c r="C111" s="703"/>
      <c r="D111" s="669">
        <f>IF(D$102="","",FC!D96)</f>
        <v>-3417.896002446555</v>
      </c>
      <c r="E111" s="669">
        <f ca="1">IF(E$102="","",FC!E96)</f>
        <v>-1104.1373565003169</v>
      </c>
      <c r="F111" s="669">
        <f ca="1">IF(F$102="","",FC!F96)</f>
        <v>279.80660900001658</v>
      </c>
      <c r="G111" s="669">
        <f ca="1">IF(G$102="","",FC!G96)</f>
        <v>2355.8547490943897</v>
      </c>
      <c r="H111" s="669">
        <f ca="1">IF(H$102="","",FC!H96)</f>
        <v>4487.6268097618813</v>
      </c>
      <c r="I111" s="669">
        <f ca="1">IF(I$102="","",FC!I96)</f>
        <v>5471.3273858551847</v>
      </c>
      <c r="J111" s="669">
        <f ca="1">IF(J$102="","",FC!J96)</f>
        <v>6485.6669105646715</v>
      </c>
      <c r="K111" s="669">
        <f ca="1">IF(K$102="","",FC!K96)</f>
        <v>9115.8251304134119</v>
      </c>
      <c r="L111" s="669">
        <f ca="1">IF(L$102="","",FC!L96)</f>
        <v>4450.4144651545794</v>
      </c>
      <c r="M111" s="669">
        <f ca="1">IF(M$102="","",FC!M96)</f>
        <v>1351.1849571301491</v>
      </c>
      <c r="N111" s="669">
        <f ca="1">IF(N$102="","",FC!N96)</f>
        <v>-500.04010924056843</v>
      </c>
      <c r="O111" s="669">
        <f ca="1">IF(O$102="","",FC!O96)</f>
        <v>-2207.7937293919595</v>
      </c>
      <c r="P111" s="669">
        <f ca="1">IF(P$102="","",FC!P96)</f>
        <v>-3698.0683631474949</v>
      </c>
      <c r="Q111" s="669">
        <f ca="1">IF(Q$102="","",FC!Q96)</f>
        <v>-5075.1848357178169</v>
      </c>
      <c r="R111" s="669">
        <f ca="1">IF(R$102="","",FC!R96)</f>
        <v>-6329.9265593141781</v>
      </c>
      <c r="S111" s="669">
        <f ca="1">IF(S$102="","",FC!S96)</f>
        <v>-7514.8278580592405</v>
      </c>
      <c r="T111" s="669">
        <f ca="1">IF(T$102="","",FC!T96)</f>
        <v>-8623.2277082535456</v>
      </c>
      <c r="U111" s="669">
        <f ca="1">IF(U$102="","",FC!U96)</f>
        <v>-9820.1636065989751</v>
      </c>
      <c r="V111" s="669">
        <f ca="1">IF(V$102="","",FC!V96)</f>
        <v>-10754.02852918986</v>
      </c>
      <c r="W111" s="669">
        <f ca="1">IF(W$102="","",FC!W96)</f>
        <v>-11320.513379567114</v>
      </c>
      <c r="X111" s="669">
        <f ca="1">IF(X$102="","",FC!X96)</f>
        <v>-11522.24731264929</v>
      </c>
      <c r="Y111" s="669">
        <f ca="1">IF(Y$102="","",FC!Y96)</f>
        <v>-10598.55650672437</v>
      </c>
      <c r="Z111" s="669">
        <f ca="1">IF(Z$102="","",FC!Z96)</f>
        <v>-9516.9460247406623</v>
      </c>
      <c r="AA111" s="669">
        <f ca="1">IF(AA$102="","",FC!AA96)</f>
        <v>-8435.3357072948838</v>
      </c>
      <c r="AB111" s="669">
        <f ca="1">IF(AB$102="","",FC!AB96)</f>
        <v>-7353.7253939033653</v>
      </c>
      <c r="AC111" s="669">
        <f ca="1">IF(AC$102="","",FC!AC96)</f>
        <v>-6500.2544161074647</v>
      </c>
      <c r="AD111" s="669">
        <f ca="1">IF(AD$102="","",FC!AD96)</f>
        <v>-6789.2160442552968</v>
      </c>
      <c r="AE111" s="669">
        <f ca="1">IF(AE$102="","",FC!AE96)</f>
        <v>-5890.6449674976539</v>
      </c>
      <c r="AF111" s="669">
        <f ca="1">IF(AF$102="","",FC!AF96)</f>
        <v>-2059.1970743400434</v>
      </c>
      <c r="AG111" s="669">
        <f ca="1">IF(AG$102="","",FC!AG96)</f>
        <v>1852.4828855587134</v>
      </c>
      <c r="AH111" s="669">
        <f ca="1">IF(AH$102="","",FC!AH96)</f>
        <v>5764.1624592774551</v>
      </c>
      <c r="AI111" s="669">
        <f ca="1">IF(AI$102="","",FC!AI96)</f>
        <v>9548.9620057276807</v>
      </c>
      <c r="AJ111" s="669">
        <f ca="1">IF(AJ$102="","",FC!AJ96)</f>
        <v>13460.641568764513</v>
      </c>
      <c r="AK111" s="669">
        <f ca="1">IF(AK$102="","",FC!AK96)</f>
        <v>12253.686544940865</v>
      </c>
      <c r="AL111" s="669">
        <f ca="1">IF(AL$102="","",FC!AL96)</f>
        <v>11135.229652899194</v>
      </c>
      <c r="AM111" s="669">
        <f ca="1">IF(AM$102="","",FC!AM96)</f>
        <v>10016.772760857522</v>
      </c>
      <c r="AN111" s="669" t="str">
        <f>IF(AN$102="","",FC!AN96)</f>
        <v/>
      </c>
      <c r="AO111" s="669" t="str">
        <f>IF(AO$102="","",FC!AO96)</f>
        <v/>
      </c>
      <c r="AP111" s="669" t="str">
        <f>IF(AP$102="","",FC!AP96)</f>
        <v/>
      </c>
      <c r="AQ111" s="669" t="str">
        <f>IF(AQ$102="","",FC!AQ96)</f>
        <v/>
      </c>
      <c r="AR111" s="676" t="str">
        <f>IF(AR$102="","",FC!AR96)</f>
        <v/>
      </c>
    </row>
    <row r="112" spans="2:44">
      <c r="B112" s="673" t="s">
        <v>114</v>
      </c>
      <c r="C112" s="594"/>
      <c r="D112" s="675">
        <f>IF(D$102="","",FC!D129)</f>
        <v>-3417.896002446555</v>
      </c>
      <c r="E112" s="675">
        <f ca="1">IF(E$102="","",FC!E129)</f>
        <v>746.86956025667405</v>
      </c>
      <c r="F112" s="675">
        <f ca="1">IF(F$102="","",FC!F129)</f>
        <v>1664.1657732203605</v>
      </c>
      <c r="G112" s="675">
        <f ca="1">IF(G$102="","",FC!G129)</f>
        <v>3051.4540636882284</v>
      </c>
      <c r="H112" s="675">
        <f ca="1">IF(H$102="","",FC!H129)</f>
        <v>4517.7198708415926</v>
      </c>
      <c r="I112" s="675">
        <f ca="1">IF(I$102="","",FC!I129)</f>
        <v>5501.4204469348961</v>
      </c>
      <c r="J112" s="675">
        <f ca="1">IF(J$102="","",FC!J129)</f>
        <v>6515.7599716443829</v>
      </c>
      <c r="K112" s="675">
        <f ca="1">IF(K$102="","",FC!K129)</f>
        <v>9145.9181914931232</v>
      </c>
      <c r="L112" s="675">
        <f ca="1">IF(L$102="","",FC!L129)</f>
        <v>4480.5075262342907</v>
      </c>
      <c r="M112" s="675">
        <f ca="1">IF(M$102="","",FC!M129)</f>
        <v>1381.2780182098604</v>
      </c>
      <c r="N112" s="675">
        <f ca="1">IF(N$102="","",FC!N129)</f>
        <v>-469.94704816085709</v>
      </c>
      <c r="O112" s="675">
        <f ca="1">IF(O$102="","",FC!O129)</f>
        <v>-2177.7006683122481</v>
      </c>
      <c r="P112" s="675">
        <f ca="1">IF(P$102="","",FC!P129)</f>
        <v>-3667.9753020677836</v>
      </c>
      <c r="Q112" s="675">
        <f ca="1">IF(Q$102="","",FC!Q129)</f>
        <v>-5045.0917746381056</v>
      </c>
      <c r="R112" s="675">
        <f ca="1">IF(R$102="","",FC!R129)</f>
        <v>-6299.8334982344668</v>
      </c>
      <c r="S112" s="675">
        <f ca="1">IF(S$102="","",FC!S129)</f>
        <v>-7484.7347969795292</v>
      </c>
      <c r="T112" s="675">
        <f ca="1">IF(T$102="","",FC!T129)</f>
        <v>-8593.1346471738343</v>
      </c>
      <c r="U112" s="675">
        <f ca="1">IF(U$102="","",FC!U129)</f>
        <v>-9790.0705455192638</v>
      </c>
      <c r="V112" s="675">
        <f ca="1">IF(V$102="","",FC!V129)</f>
        <v>-10723.935468110149</v>
      </c>
      <c r="W112" s="675">
        <f ca="1">IF(W$102="","",FC!W129)</f>
        <v>-11290.420318487402</v>
      </c>
      <c r="X112" s="675">
        <f ca="1">IF(X$102="","",FC!X129)</f>
        <v>-11492.154251569578</v>
      </c>
      <c r="Y112" s="675">
        <f ca="1">IF(Y$102="","",FC!Y129)</f>
        <v>-10568.463445644658</v>
      </c>
      <c r="Z112" s="675">
        <f ca="1">IF(Z$102="","",FC!Z129)</f>
        <v>-9486.852963660951</v>
      </c>
      <c r="AA112" s="675">
        <f ca="1">IF(AA$102="","",FC!AA129)</f>
        <v>-8405.2426462151725</v>
      </c>
      <c r="AB112" s="675">
        <f ca="1">IF(AB$102="","",FC!AB129)</f>
        <v>-7323.632332823654</v>
      </c>
      <c r="AC112" s="675">
        <f ca="1">IF(AC$102="","",FC!AC129)</f>
        <v>-6470.1613550277534</v>
      </c>
      <c r="AD112" s="675">
        <f ca="1">IF(AD$102="","",FC!AD129)</f>
        <v>-6759.1229831755854</v>
      </c>
      <c r="AE112" s="675">
        <f ca="1">IF(AE$102="","",FC!AE129)</f>
        <v>-5860.5519064179425</v>
      </c>
      <c r="AF112" s="675">
        <f ca="1">IF(AF$102="","",FC!AF129)</f>
        <v>-2029.1040132603321</v>
      </c>
      <c r="AG112" s="675">
        <f ca="1">IF(AG$102="","",FC!AG129)</f>
        <v>1882.5759466384247</v>
      </c>
      <c r="AH112" s="675">
        <f ca="1">IF(AH$102="","",FC!AH129)</f>
        <v>5794.2555203571665</v>
      </c>
      <c r="AI112" s="675">
        <f ca="1">IF(AI$102="","",FC!AI129)</f>
        <v>9579.055066807392</v>
      </c>
      <c r="AJ112" s="675">
        <f ca="1">IF(AJ$102="","",FC!AJ129)</f>
        <v>13490.734629844224</v>
      </c>
      <c r="AK112" s="675">
        <f ca="1">IF(AK$102="","",FC!AK129)</f>
        <v>12283.779606020576</v>
      </c>
      <c r="AL112" s="675">
        <f ca="1">IF(AL$102="","",FC!AL129)</f>
        <v>11165.322713978905</v>
      </c>
      <c r="AM112" s="675">
        <f ca="1">IF(AM$102="","",FC!AM129)</f>
        <v>10046.865821937234</v>
      </c>
      <c r="AN112" s="675" t="str">
        <f>IF(AN$102="","",FC!AN129)</f>
        <v/>
      </c>
      <c r="AO112" s="675" t="str">
        <f>IF(AO$102="","",FC!AO129)</f>
        <v/>
      </c>
      <c r="AP112" s="675" t="str">
        <f>IF(AP$102="","",FC!AP129)</f>
        <v/>
      </c>
      <c r="AQ112" s="675" t="str">
        <f>IF(AQ$102="","",FC!AQ129)</f>
        <v/>
      </c>
      <c r="AR112" s="678" t="str">
        <f>IF(AR$102="","",FC!AR129)</f>
        <v/>
      </c>
    </row>
    <row r="113" spans="2:44">
      <c r="B113" s="722" t="s">
        <v>716</v>
      </c>
      <c r="C113" s="703"/>
      <c r="D113" s="672">
        <f t="shared" ref="D113:AR113" si="1">IF(D$102="","",SUM(D114:D119))</f>
        <v>0</v>
      </c>
      <c r="E113" s="672">
        <f t="shared" ca="1" si="1"/>
        <v>83612.673314285712</v>
      </c>
      <c r="F113" s="672">
        <f t="shared" ca="1" si="1"/>
        <v>83612.673314285712</v>
      </c>
      <c r="G113" s="672">
        <f t="shared" ca="1" si="1"/>
        <v>83612.673314285712</v>
      </c>
      <c r="H113" s="672">
        <f t="shared" ca="1" si="1"/>
        <v>83612.673314285712</v>
      </c>
      <c r="I113" s="672">
        <f t="shared" ca="1" si="1"/>
        <v>83612.666264390718</v>
      </c>
      <c r="J113" s="672">
        <f t="shared" ca="1" si="1"/>
        <v>83612.666264390733</v>
      </c>
      <c r="K113" s="672">
        <f t="shared" ca="1" si="1"/>
        <v>83612.666264390733</v>
      </c>
      <c r="L113" s="672">
        <f t="shared" ca="1" si="1"/>
        <v>0</v>
      </c>
      <c r="M113" s="672">
        <f t="shared" ca="1" si="1"/>
        <v>245.17523832352944</v>
      </c>
      <c r="N113" s="672">
        <f t="shared" ca="1" si="1"/>
        <v>617.39071657630382</v>
      </c>
      <c r="O113" s="672">
        <f t="shared" ca="1" si="1"/>
        <v>1566.3034084712776</v>
      </c>
      <c r="P113" s="672">
        <f t="shared" ca="1" si="1"/>
        <v>1566.3034084712776</v>
      </c>
      <c r="Q113" s="672">
        <f t="shared" ca="1" si="1"/>
        <v>1566.3032821352756</v>
      </c>
      <c r="R113" s="672">
        <f t="shared" ca="1" si="1"/>
        <v>1566.3032821352751</v>
      </c>
      <c r="S113" s="672">
        <f t="shared" ca="1" si="1"/>
        <v>1566.3032821352751</v>
      </c>
      <c r="T113" s="672">
        <f t="shared" ca="1" si="1"/>
        <v>0</v>
      </c>
      <c r="U113" s="672">
        <f t="shared" ca="1" si="1"/>
        <v>0</v>
      </c>
      <c r="V113" s="672">
        <f t="shared" ca="1" si="1"/>
        <v>0</v>
      </c>
      <c r="W113" s="672">
        <f t="shared" ca="1" si="1"/>
        <v>10.459825714285715</v>
      </c>
      <c r="X113" s="672">
        <f t="shared" ca="1" si="1"/>
        <v>26.339524893148038</v>
      </c>
      <c r="Y113" s="672">
        <f t="shared" ca="1" si="1"/>
        <v>66.822656236932602</v>
      </c>
      <c r="Z113" s="672">
        <f t="shared" ca="1" si="1"/>
        <v>66.822656236932602</v>
      </c>
      <c r="AA113" s="672">
        <f t="shared" ca="1" si="1"/>
        <v>66.822650847103787</v>
      </c>
      <c r="AB113" s="672">
        <f t="shared" ca="1" si="1"/>
        <v>66.822650847103773</v>
      </c>
      <c r="AC113" s="672">
        <f t="shared" ca="1" si="1"/>
        <v>66.822650847103773</v>
      </c>
      <c r="AD113" s="672">
        <f t="shared" ca="1" si="1"/>
        <v>10.982817000000002</v>
      </c>
      <c r="AE113" s="672">
        <f t="shared" ca="1" si="1"/>
        <v>27.656501137805442</v>
      </c>
      <c r="AF113" s="672">
        <f t="shared" ca="1" si="1"/>
        <v>70.163789048779236</v>
      </c>
      <c r="AG113" s="672">
        <f t="shared" ca="1" si="1"/>
        <v>70.163789048779236</v>
      </c>
      <c r="AH113" s="672">
        <f t="shared" ca="1" si="1"/>
        <v>70.163783389458985</v>
      </c>
      <c r="AI113" s="672">
        <f t="shared" ca="1" si="1"/>
        <v>70.16378338945897</v>
      </c>
      <c r="AJ113" s="672">
        <f t="shared" ca="1" si="1"/>
        <v>70.16378338945897</v>
      </c>
      <c r="AK113" s="672">
        <f t="shared" ca="1" si="1"/>
        <v>0</v>
      </c>
      <c r="AL113" s="672">
        <f t="shared" ca="1" si="1"/>
        <v>0</v>
      </c>
      <c r="AM113" s="672">
        <f t="shared" ca="1" si="1"/>
        <v>0</v>
      </c>
      <c r="AN113" s="672" t="str">
        <f t="shared" si="1"/>
        <v/>
      </c>
      <c r="AO113" s="672" t="str">
        <f t="shared" si="1"/>
        <v/>
      </c>
      <c r="AP113" s="672" t="str">
        <f t="shared" si="1"/>
        <v/>
      </c>
      <c r="AQ113" s="672" t="str">
        <f t="shared" si="1"/>
        <v/>
      </c>
      <c r="AR113" s="676" t="str">
        <f t="shared" si="1"/>
        <v/>
      </c>
    </row>
    <row r="114" spans="2:44">
      <c r="B114" s="723" t="s">
        <v>392</v>
      </c>
      <c r="D114" s="672">
        <f>IF(D$102="","",Volume!D185+'Silvicultura e restauração'!D1010*$N$15)</f>
        <v>0</v>
      </c>
      <c r="E114" s="672">
        <f ca="1">IF(E$102="","",Volume!E185+'Silvicultura e restauração'!E1010*$N$15)</f>
        <v>0</v>
      </c>
      <c r="F114" s="672">
        <f ca="1">IF(F$102="","",Volume!F185+'Silvicultura e restauração'!F1010*$N$15)</f>
        <v>0</v>
      </c>
      <c r="G114" s="672">
        <f ca="1">IF(G$102="","",Volume!G185+'Silvicultura e restauração'!G1010*$N$15)</f>
        <v>0</v>
      </c>
      <c r="H114" s="672">
        <f ca="1">IF(H$102="","",Volume!H185+'Silvicultura e restauração'!H1010*$N$15)</f>
        <v>0</v>
      </c>
      <c r="I114" s="672">
        <f ca="1">IF(I$102="","",Volume!I185+'Silvicultura e restauração'!I1010*$N$15)</f>
        <v>0</v>
      </c>
      <c r="J114" s="672">
        <f ca="1">IF(J$102="","",Volume!J185+'Silvicultura e restauração'!J1010*$N$15)</f>
        <v>0</v>
      </c>
      <c r="K114" s="672">
        <f ca="1">IF(K$102="","",Volume!K185+'Silvicultura e restauração'!K1010*$N$15)</f>
        <v>0</v>
      </c>
      <c r="L114" s="672">
        <f ca="1">IF(L$102="","",Volume!L185+'Silvicultura e restauração'!L1010*$N$15)</f>
        <v>0</v>
      </c>
      <c r="M114" s="672">
        <f ca="1">IF(M$102="","",Volume!M185+'Silvicultura e restauração'!M1010*$N$15)</f>
        <v>0</v>
      </c>
      <c r="N114" s="672">
        <f ca="1">IF(N$102="","",Volume!N185+'Silvicultura e restauração'!N1010*$N$15)</f>
        <v>0</v>
      </c>
      <c r="O114" s="672">
        <f ca="1">IF(O$102="","",Volume!O185+'Silvicultura e restauração'!O1010*$N$15)</f>
        <v>0</v>
      </c>
      <c r="P114" s="672">
        <f ca="1">IF(P$102="","",Volume!P185+'Silvicultura e restauração'!P1010*$N$15)</f>
        <v>0</v>
      </c>
      <c r="Q114" s="672">
        <f ca="1">IF(Q$102="","",Volume!Q185+'Silvicultura e restauração'!Q1010*$N$15)</f>
        <v>0</v>
      </c>
      <c r="R114" s="672">
        <f ca="1">IF(R$102="","",Volume!R185+'Silvicultura e restauração'!R1010*$N$15)</f>
        <v>0</v>
      </c>
      <c r="S114" s="672">
        <f ca="1">IF(S$102="","",Volume!S185+'Silvicultura e restauração'!S1010*$N$15)</f>
        <v>0</v>
      </c>
      <c r="T114" s="672">
        <f ca="1">IF(T$102="","",Volume!T185+'Silvicultura e restauração'!T1010*$N$15)</f>
        <v>0</v>
      </c>
      <c r="U114" s="672">
        <f ca="1">IF(U$102="","",Volume!U185+'Silvicultura e restauração'!U1010*$N$15)</f>
        <v>0</v>
      </c>
      <c r="V114" s="672">
        <f ca="1">IF(V$102="","",Volume!V185+'Silvicultura e restauração'!V1010*$N$15)</f>
        <v>0</v>
      </c>
      <c r="W114" s="672">
        <f ca="1">IF(W$102="","",Volume!W185+'Silvicultura e restauração'!W1010*$N$15)</f>
        <v>10.459825714285715</v>
      </c>
      <c r="X114" s="672">
        <f ca="1">IF(X$102="","",Volume!X185+'Silvicultura e restauração'!X1010*$N$15)</f>
        <v>26.339524893148038</v>
      </c>
      <c r="Y114" s="672">
        <f ca="1">IF(Y$102="","",Volume!Y185+'Silvicultura e restauração'!Y1010*$N$15)</f>
        <v>66.822656236932602</v>
      </c>
      <c r="Z114" s="672">
        <f ca="1">IF(Z$102="","",Volume!Z185+'Silvicultura e restauração'!Z1010*$N$15)</f>
        <v>66.822656236932602</v>
      </c>
      <c r="AA114" s="672">
        <f ca="1">IF(AA$102="","",Volume!AA185+'Silvicultura e restauração'!AA1010*$N$15)</f>
        <v>66.822650847103787</v>
      </c>
      <c r="AB114" s="672">
        <f ca="1">IF(AB$102="","",Volume!AB185+'Silvicultura e restauração'!AB1010*$N$15)</f>
        <v>66.822650847103773</v>
      </c>
      <c r="AC114" s="672">
        <f ca="1">IF(AC$102="","",Volume!AC185+'Silvicultura e restauração'!AC1010*$N$15)</f>
        <v>66.822650847103773</v>
      </c>
      <c r="AD114" s="672">
        <f ca="1">IF(AD$102="","",Volume!AD185+'Silvicultura e restauração'!AD1010*$N$15)</f>
        <v>10.982817000000002</v>
      </c>
      <c r="AE114" s="672">
        <f ca="1">IF(AE$102="","",Volume!AE185+'Silvicultura e restauração'!AE1010*$N$15)</f>
        <v>27.656501137805442</v>
      </c>
      <c r="AF114" s="672">
        <f ca="1">IF(AF$102="","",Volume!AF185+'Silvicultura e restauração'!AF1010*$N$15)</f>
        <v>70.163789048779236</v>
      </c>
      <c r="AG114" s="672">
        <f ca="1">IF(AG$102="","",Volume!AG185+'Silvicultura e restauração'!AG1010*$N$15)</f>
        <v>70.163789048779236</v>
      </c>
      <c r="AH114" s="672">
        <f ca="1">IF(AH$102="","",Volume!AH185+'Silvicultura e restauração'!AH1010*$N$15)</f>
        <v>70.163783389458985</v>
      </c>
      <c r="AI114" s="672">
        <f ca="1">IF(AI$102="","",Volume!AI185+'Silvicultura e restauração'!AI1010*$N$15)</f>
        <v>70.16378338945897</v>
      </c>
      <c r="AJ114" s="672">
        <f ca="1">IF(AJ$102="","",Volume!AJ185+'Silvicultura e restauração'!AJ1010*$N$15)</f>
        <v>70.16378338945897</v>
      </c>
      <c r="AK114" s="672">
        <f ca="1">IF(AK$102="","",Volume!AK185+'Silvicultura e restauração'!AK1010*$N$15)</f>
        <v>0</v>
      </c>
      <c r="AL114" s="672">
        <f ca="1">IF(AL$102="","",Volume!AL185+'Silvicultura e restauração'!AL1010*$N$15)</f>
        <v>0</v>
      </c>
      <c r="AM114" s="672">
        <f ca="1">IF(AM$102="","",Volume!AM185+'Silvicultura e restauração'!AM1010*$N$15)</f>
        <v>0</v>
      </c>
      <c r="AN114" s="672" t="str">
        <f>IF(AN$102="","",Volume!AN185+'Silvicultura e restauração'!AN1010*$N$15)</f>
        <v/>
      </c>
      <c r="AO114" s="672" t="str">
        <f>IF(AO$102="","",Volume!AO185+'Silvicultura e restauração'!AO1010*$N$15)</f>
        <v/>
      </c>
      <c r="AP114" s="672" t="str">
        <f>IF(AP$102="","",Volume!AP185+'Silvicultura e restauração'!AP1010*$N$15)</f>
        <v/>
      </c>
      <c r="AQ114" s="672" t="str">
        <f>IF(AQ$102="","",Volume!AQ185+'Silvicultura e restauração'!AQ1010*$N$15)</f>
        <v/>
      </c>
      <c r="AR114" s="677" t="str">
        <f>IF(AR$102="","",Volume!AR185+'Silvicultura e restauração'!AR1010*$N$15)</f>
        <v/>
      </c>
    </row>
    <row r="115" spans="2:44">
      <c r="B115" s="723" t="s">
        <v>393</v>
      </c>
      <c r="D115" s="672">
        <f>IF(D$102="","",Volume!D191)</f>
        <v>0</v>
      </c>
      <c r="E115" s="672">
        <f>IF(E$102="","",Volume!E191)</f>
        <v>0</v>
      </c>
      <c r="F115" s="672">
        <f>IF(F$102="","",Volume!F191)</f>
        <v>0</v>
      </c>
      <c r="G115" s="672">
        <f>IF(G$102="","",Volume!G191)</f>
        <v>0</v>
      </c>
      <c r="H115" s="672">
        <f>IF(H$102="","",Volume!H191)</f>
        <v>0</v>
      </c>
      <c r="I115" s="672">
        <f>IF(I$102="","",Volume!I191)</f>
        <v>0</v>
      </c>
      <c r="J115" s="672">
        <f>IF(J$102="","",Volume!J191)</f>
        <v>0</v>
      </c>
      <c r="K115" s="672">
        <f>IF(K$102="","",Volume!K191)</f>
        <v>0</v>
      </c>
      <c r="L115" s="672">
        <f>IF(L$102="","",Volume!L191)</f>
        <v>0</v>
      </c>
      <c r="M115" s="672">
        <f>IF(M$102="","",Volume!M191)</f>
        <v>0</v>
      </c>
      <c r="N115" s="672">
        <f>IF(N$102="","",Volume!N191)</f>
        <v>0</v>
      </c>
      <c r="O115" s="672">
        <f>IF(O$102="","",Volume!O191)</f>
        <v>0</v>
      </c>
      <c r="P115" s="672">
        <f>IF(P$102="","",Volume!P191)</f>
        <v>0</v>
      </c>
      <c r="Q115" s="672">
        <f>IF(Q$102="","",Volume!Q191)</f>
        <v>0</v>
      </c>
      <c r="R115" s="672">
        <f>IF(R$102="","",Volume!R191)</f>
        <v>0</v>
      </c>
      <c r="S115" s="672">
        <f>IF(S$102="","",Volume!S191)</f>
        <v>0</v>
      </c>
      <c r="T115" s="672">
        <f>IF(T$102="","",Volume!T191)</f>
        <v>0</v>
      </c>
      <c r="U115" s="672">
        <f>IF(U$102="","",Volume!U191)</f>
        <v>0</v>
      </c>
      <c r="V115" s="672">
        <f>IF(V$102="","",Volume!V191)</f>
        <v>0</v>
      </c>
      <c r="W115" s="672">
        <f>IF(W$102="","",Volume!W191)</f>
        <v>0</v>
      </c>
      <c r="X115" s="672">
        <f>IF(X$102="","",Volume!X191)</f>
        <v>0</v>
      </c>
      <c r="Y115" s="672">
        <f>IF(Y$102="","",Volume!Y191)</f>
        <v>0</v>
      </c>
      <c r="Z115" s="672">
        <f>IF(Z$102="","",Volume!Z191)</f>
        <v>0</v>
      </c>
      <c r="AA115" s="672">
        <f>IF(AA$102="","",Volume!AA191)</f>
        <v>0</v>
      </c>
      <c r="AB115" s="672">
        <f>IF(AB$102="","",Volume!AB191)</f>
        <v>0</v>
      </c>
      <c r="AC115" s="672">
        <f>IF(AC$102="","",Volume!AC191)</f>
        <v>0</v>
      </c>
      <c r="AD115" s="672">
        <f>IF(AD$102="","",Volume!AD191)</f>
        <v>0</v>
      </c>
      <c r="AE115" s="672">
        <f>IF(AE$102="","",Volume!AE191)</f>
        <v>0</v>
      </c>
      <c r="AF115" s="672">
        <f>IF(AF$102="","",Volume!AF191)</f>
        <v>0</v>
      </c>
      <c r="AG115" s="672">
        <f>IF(AG$102="","",Volume!AG191)</f>
        <v>0</v>
      </c>
      <c r="AH115" s="672">
        <f>IF(AH$102="","",Volume!AH191)</f>
        <v>0</v>
      </c>
      <c r="AI115" s="672">
        <f>IF(AI$102="","",Volume!AI191)</f>
        <v>0</v>
      </c>
      <c r="AJ115" s="672">
        <f>IF(AJ$102="","",Volume!AJ191)</f>
        <v>0</v>
      </c>
      <c r="AK115" s="672">
        <f>IF(AK$102="","",Volume!AK191)</f>
        <v>0</v>
      </c>
      <c r="AL115" s="672">
        <f>IF(AL$102="","",Volume!AL191)</f>
        <v>0</v>
      </c>
      <c r="AM115" s="672">
        <f>IF(AM$102="","",Volume!AM191)</f>
        <v>0</v>
      </c>
      <c r="AN115" s="672" t="str">
        <f>IF(AN$102="","",Volume!AN191)</f>
        <v/>
      </c>
      <c r="AO115" s="672" t="str">
        <f>IF(AO$102="","",Volume!AO191)</f>
        <v/>
      </c>
      <c r="AP115" s="672" t="str">
        <f>IF(AP$102="","",Volume!AP191)</f>
        <v/>
      </c>
      <c r="AQ115" s="672" t="str">
        <f>IF(AQ$102="","",Volume!AQ191)</f>
        <v/>
      </c>
      <c r="AR115" s="677" t="str">
        <f>IF(AR$102="","",Volume!AR191)</f>
        <v/>
      </c>
    </row>
    <row r="116" spans="2:44">
      <c r="B116" s="723" t="s">
        <v>394</v>
      </c>
      <c r="D116" s="672">
        <f>IF(D$102="","",Volume!D197)</f>
        <v>0</v>
      </c>
      <c r="E116" s="672">
        <f>IF(E$102="","",Volume!E197)</f>
        <v>71287.875257142849</v>
      </c>
      <c r="F116" s="672">
        <f>IF(F$102="","",Volume!F197)</f>
        <v>71287.875257142849</v>
      </c>
      <c r="G116" s="672">
        <f>IF(G$102="","",Volume!G197)</f>
        <v>71287.875257142849</v>
      </c>
      <c r="H116" s="672">
        <f>IF(H$102="","",Volume!H197)</f>
        <v>71287.875257142849</v>
      </c>
      <c r="I116" s="672">
        <f>IF(I$102="","",Volume!I197)</f>
        <v>71287.86820724787</v>
      </c>
      <c r="J116" s="672">
        <f>IF(J$102="","",Volume!J197)</f>
        <v>71287.86820724787</v>
      </c>
      <c r="K116" s="672">
        <f>IF(K$102="","",Volume!K197)</f>
        <v>71287.86820724787</v>
      </c>
      <c r="L116" s="672">
        <f>IF(L$102="","",Volume!L197)</f>
        <v>0</v>
      </c>
      <c r="M116" s="672">
        <f>IF(M$102="","",Volume!M197)</f>
        <v>0</v>
      </c>
      <c r="N116" s="672">
        <f>IF(N$102="","",Volume!N197)</f>
        <v>0</v>
      </c>
      <c r="O116" s="672">
        <f>IF(O$102="","",Volume!O197)</f>
        <v>0</v>
      </c>
      <c r="P116" s="672">
        <f>IF(P$102="","",Volume!P197)</f>
        <v>0</v>
      </c>
      <c r="Q116" s="672">
        <f>IF(Q$102="","",Volume!Q197)</f>
        <v>0</v>
      </c>
      <c r="R116" s="672">
        <f>IF(R$102="","",Volume!R197)</f>
        <v>0</v>
      </c>
      <c r="S116" s="672">
        <f>IF(S$102="","",Volume!S197)</f>
        <v>0</v>
      </c>
      <c r="T116" s="672">
        <f>IF(T$102="","",Volume!T197)</f>
        <v>0</v>
      </c>
      <c r="U116" s="672">
        <f>IF(U$102="","",Volume!U197)</f>
        <v>0</v>
      </c>
      <c r="V116" s="672">
        <f>IF(V$102="","",Volume!V197)</f>
        <v>0</v>
      </c>
      <c r="W116" s="672">
        <f>IF(W$102="","",Volume!W197)</f>
        <v>0</v>
      </c>
      <c r="X116" s="672">
        <f>IF(X$102="","",Volume!X197)</f>
        <v>0</v>
      </c>
      <c r="Y116" s="672">
        <f>IF(Y$102="","",Volume!Y197)</f>
        <v>0</v>
      </c>
      <c r="Z116" s="672">
        <f>IF(Z$102="","",Volume!Z197)</f>
        <v>0</v>
      </c>
      <c r="AA116" s="672">
        <f>IF(AA$102="","",Volume!AA197)</f>
        <v>0</v>
      </c>
      <c r="AB116" s="672">
        <f>IF(AB$102="","",Volume!AB197)</f>
        <v>0</v>
      </c>
      <c r="AC116" s="672">
        <f>IF(AC$102="","",Volume!AC197)</f>
        <v>0</v>
      </c>
      <c r="AD116" s="672">
        <f>IF(AD$102="","",Volume!AD197)</f>
        <v>0</v>
      </c>
      <c r="AE116" s="672">
        <f>IF(AE$102="","",Volume!AE197)</f>
        <v>0</v>
      </c>
      <c r="AF116" s="672">
        <f>IF(AF$102="","",Volume!AF197)</f>
        <v>0</v>
      </c>
      <c r="AG116" s="672">
        <f>IF(AG$102="","",Volume!AG197)</f>
        <v>0</v>
      </c>
      <c r="AH116" s="672">
        <f>IF(AH$102="","",Volume!AH197)</f>
        <v>0</v>
      </c>
      <c r="AI116" s="672">
        <f>IF(AI$102="","",Volume!AI197)</f>
        <v>0</v>
      </c>
      <c r="AJ116" s="672">
        <f>IF(AJ$102="","",Volume!AJ197)</f>
        <v>0</v>
      </c>
      <c r="AK116" s="672">
        <f>IF(AK$102="","",Volume!AK197)</f>
        <v>0</v>
      </c>
      <c r="AL116" s="672">
        <f>IF(AL$102="","",Volume!AL197)</f>
        <v>0</v>
      </c>
      <c r="AM116" s="672">
        <f>IF(AM$102="","",Volume!AM197)</f>
        <v>0</v>
      </c>
      <c r="AN116" s="672" t="str">
        <f>IF(AN$102="","",Volume!AN197)</f>
        <v/>
      </c>
      <c r="AO116" s="672" t="str">
        <f>IF(AO$102="","",Volume!AO197)</f>
        <v/>
      </c>
      <c r="AP116" s="672" t="str">
        <f>IF(AP$102="","",Volume!AP197)</f>
        <v/>
      </c>
      <c r="AQ116" s="672" t="str">
        <f>IF(AQ$102="","",Volume!AQ197)</f>
        <v/>
      </c>
      <c r="AR116" s="677" t="str">
        <f>IF(AR$102="","",Volume!AR197)</f>
        <v/>
      </c>
    </row>
    <row r="117" spans="2:44">
      <c r="B117" s="723" t="s">
        <v>395</v>
      </c>
      <c r="D117" s="672">
        <f>IF(D$102="","",Volume!D203)</f>
        <v>0</v>
      </c>
      <c r="E117" s="672">
        <f>IF(E$102="","",Volume!E203)</f>
        <v>0</v>
      </c>
      <c r="F117" s="672">
        <f>IF(F$102="","",Volume!F203)</f>
        <v>0</v>
      </c>
      <c r="G117" s="672">
        <f>IF(G$102="","",Volume!G203)</f>
        <v>0</v>
      </c>
      <c r="H117" s="672">
        <f>IF(H$102="","",Volume!H203)</f>
        <v>0</v>
      </c>
      <c r="I117" s="672">
        <f>IF(I$102="","",Volume!I203)</f>
        <v>0</v>
      </c>
      <c r="J117" s="672">
        <f>IF(J$102="","",Volume!J203)</f>
        <v>0</v>
      </c>
      <c r="K117" s="672">
        <f>IF(K$102="","",Volume!K203)</f>
        <v>0</v>
      </c>
      <c r="L117" s="672">
        <f>IF(L$102="","",Volume!L203)</f>
        <v>0</v>
      </c>
      <c r="M117" s="672">
        <f>IF(M$102="","",Volume!M203)</f>
        <v>0</v>
      </c>
      <c r="N117" s="672">
        <f>IF(N$102="","",Volume!N203)</f>
        <v>0</v>
      </c>
      <c r="O117" s="672">
        <f>IF(O$102="","",Volume!O203)</f>
        <v>0</v>
      </c>
      <c r="P117" s="672">
        <f>IF(P$102="","",Volume!P203)</f>
        <v>0</v>
      </c>
      <c r="Q117" s="672">
        <f>IF(Q$102="","",Volume!Q203)</f>
        <v>0</v>
      </c>
      <c r="R117" s="672">
        <f>IF(R$102="","",Volume!R203)</f>
        <v>0</v>
      </c>
      <c r="S117" s="672">
        <f>IF(S$102="","",Volume!S203)</f>
        <v>0</v>
      </c>
      <c r="T117" s="672">
        <f>IF(T$102="","",Volume!T203)</f>
        <v>0</v>
      </c>
      <c r="U117" s="672">
        <f>IF(U$102="","",Volume!U203)</f>
        <v>0</v>
      </c>
      <c r="V117" s="672">
        <f>IF(V$102="","",Volume!V203)</f>
        <v>0</v>
      </c>
      <c r="W117" s="672">
        <f>IF(W$102="","",Volume!W203)</f>
        <v>0</v>
      </c>
      <c r="X117" s="672">
        <f>IF(X$102="","",Volume!X203)</f>
        <v>0</v>
      </c>
      <c r="Y117" s="672">
        <f>IF(Y$102="","",Volume!Y203)</f>
        <v>0</v>
      </c>
      <c r="Z117" s="672">
        <f>IF(Z$102="","",Volume!Z203)</f>
        <v>0</v>
      </c>
      <c r="AA117" s="672">
        <f>IF(AA$102="","",Volume!AA203)</f>
        <v>0</v>
      </c>
      <c r="AB117" s="672">
        <f>IF(AB$102="","",Volume!AB203)</f>
        <v>0</v>
      </c>
      <c r="AC117" s="672">
        <f>IF(AC$102="","",Volume!AC203)</f>
        <v>0</v>
      </c>
      <c r="AD117" s="672">
        <f>IF(AD$102="","",Volume!AD203)</f>
        <v>0</v>
      </c>
      <c r="AE117" s="672">
        <f>IF(AE$102="","",Volume!AE203)</f>
        <v>0</v>
      </c>
      <c r="AF117" s="672">
        <f>IF(AF$102="","",Volume!AF203)</f>
        <v>0</v>
      </c>
      <c r="AG117" s="672">
        <f>IF(AG$102="","",Volume!AG203)</f>
        <v>0</v>
      </c>
      <c r="AH117" s="672">
        <f>IF(AH$102="","",Volume!AH203)</f>
        <v>0</v>
      </c>
      <c r="AI117" s="672">
        <f>IF(AI$102="","",Volume!AI203)</f>
        <v>0</v>
      </c>
      <c r="AJ117" s="672">
        <f>IF(AJ$102="","",Volume!AJ203)</f>
        <v>0</v>
      </c>
      <c r="AK117" s="672">
        <f>IF(AK$102="","",Volume!AK203)</f>
        <v>0</v>
      </c>
      <c r="AL117" s="672">
        <f>IF(AL$102="","",Volume!AL203)</f>
        <v>0</v>
      </c>
      <c r="AM117" s="672">
        <f>IF(AM$102="","",Volume!AM203)</f>
        <v>0</v>
      </c>
      <c r="AN117" s="672" t="str">
        <f>IF(AN$102="","",Volume!AN203)</f>
        <v/>
      </c>
      <c r="AO117" s="672" t="str">
        <f>IF(AO$102="","",Volume!AO203)</f>
        <v/>
      </c>
      <c r="AP117" s="672" t="str">
        <f>IF(AP$102="","",Volume!AP203)</f>
        <v/>
      </c>
      <c r="AQ117" s="672" t="str">
        <f>IF(AQ$102="","",Volume!AQ203)</f>
        <v/>
      </c>
      <c r="AR117" s="677" t="str">
        <f>IF(AR$102="","",Volume!AR203)</f>
        <v/>
      </c>
    </row>
    <row r="118" spans="2:44">
      <c r="B118" s="723" t="s">
        <v>396</v>
      </c>
      <c r="D118" s="672">
        <f>IF(D$102="","",Volume!D209)</f>
        <v>0</v>
      </c>
      <c r="E118" s="672">
        <f>IF(E$102="","",Volume!E209)</f>
        <v>12324.79805714286</v>
      </c>
      <c r="F118" s="672">
        <f>IF(F$102="","",Volume!F209)</f>
        <v>12324.798057142858</v>
      </c>
      <c r="G118" s="672">
        <f>IF(G$102="","",Volume!G209)</f>
        <v>12324.798057142858</v>
      </c>
      <c r="H118" s="672">
        <f>IF(H$102="","",Volume!H209)</f>
        <v>12324.798057142858</v>
      </c>
      <c r="I118" s="672">
        <f>IF(I$102="","",Volume!I209)</f>
        <v>12324.798057142856</v>
      </c>
      <c r="J118" s="672">
        <f>IF(J$102="","",Volume!J209)</f>
        <v>12324.798057142858</v>
      </c>
      <c r="K118" s="672">
        <f>IF(K$102="","",Volume!K209)</f>
        <v>12324.798057142858</v>
      </c>
      <c r="L118" s="672">
        <f>IF(L$102="","",Volume!L209)</f>
        <v>0</v>
      </c>
      <c r="M118" s="672">
        <f>IF(M$102="","",Volume!M209)</f>
        <v>0</v>
      </c>
      <c r="N118" s="672">
        <f>IF(N$102="","",Volume!N209)</f>
        <v>0</v>
      </c>
      <c r="O118" s="672">
        <f>IF(O$102="","",Volume!O209)</f>
        <v>0</v>
      </c>
      <c r="P118" s="672">
        <f>IF(P$102="","",Volume!P209)</f>
        <v>0</v>
      </c>
      <c r="Q118" s="672">
        <f>IF(Q$102="","",Volume!Q209)</f>
        <v>0</v>
      </c>
      <c r="R118" s="672">
        <f>IF(R$102="","",Volume!R209)</f>
        <v>0</v>
      </c>
      <c r="S118" s="672">
        <f>IF(S$102="","",Volume!S209)</f>
        <v>0</v>
      </c>
      <c r="T118" s="672">
        <f>IF(T$102="","",Volume!T209)</f>
        <v>0</v>
      </c>
      <c r="U118" s="672">
        <f>IF(U$102="","",Volume!U209)</f>
        <v>0</v>
      </c>
      <c r="V118" s="672">
        <f>IF(V$102="","",Volume!V209)</f>
        <v>0</v>
      </c>
      <c r="W118" s="672">
        <f>IF(W$102="","",Volume!W209)</f>
        <v>0</v>
      </c>
      <c r="X118" s="672">
        <f>IF(X$102="","",Volume!X209)</f>
        <v>0</v>
      </c>
      <c r="Y118" s="672">
        <f>IF(Y$102="","",Volume!Y209)</f>
        <v>0</v>
      </c>
      <c r="Z118" s="672">
        <f>IF(Z$102="","",Volume!Z209)</f>
        <v>0</v>
      </c>
      <c r="AA118" s="672">
        <f>IF(AA$102="","",Volume!AA209)</f>
        <v>0</v>
      </c>
      <c r="AB118" s="672">
        <f>IF(AB$102="","",Volume!AB209)</f>
        <v>0</v>
      </c>
      <c r="AC118" s="672">
        <f>IF(AC$102="","",Volume!AC209)</f>
        <v>0</v>
      </c>
      <c r="AD118" s="672">
        <f>IF(AD$102="","",Volume!AD209)</f>
        <v>0</v>
      </c>
      <c r="AE118" s="672">
        <f>IF(AE$102="","",Volume!AE209)</f>
        <v>0</v>
      </c>
      <c r="AF118" s="672">
        <f>IF(AF$102="","",Volume!AF209)</f>
        <v>0</v>
      </c>
      <c r="AG118" s="672">
        <f>IF(AG$102="","",Volume!AG209)</f>
        <v>0</v>
      </c>
      <c r="AH118" s="672">
        <f>IF(AH$102="","",Volume!AH209)</f>
        <v>0</v>
      </c>
      <c r="AI118" s="672">
        <f>IF(AI$102="","",Volume!AI209)</f>
        <v>0</v>
      </c>
      <c r="AJ118" s="672">
        <f>IF(AJ$102="","",Volume!AJ209)</f>
        <v>0</v>
      </c>
      <c r="AK118" s="672">
        <f>IF(AK$102="","",Volume!AK209)</f>
        <v>0</v>
      </c>
      <c r="AL118" s="672">
        <f>IF(AL$102="","",Volume!AL209)</f>
        <v>0</v>
      </c>
      <c r="AM118" s="672">
        <f>IF(AM$102="","",Volume!AM209)</f>
        <v>0</v>
      </c>
      <c r="AN118" s="672" t="str">
        <f>IF(AN$102="","",Volume!AN209)</f>
        <v/>
      </c>
      <c r="AO118" s="672" t="str">
        <f>IF(AO$102="","",Volume!AO209)</f>
        <v/>
      </c>
      <c r="AP118" s="672" t="str">
        <f>IF(AP$102="","",Volume!AP209)</f>
        <v/>
      </c>
      <c r="AQ118" s="672" t="str">
        <f>IF(AQ$102="","",Volume!AQ209)</f>
        <v/>
      </c>
      <c r="AR118" s="677" t="str">
        <f>IF(AR$102="","",Volume!AR209)</f>
        <v/>
      </c>
    </row>
    <row r="119" spans="2:44">
      <c r="B119" s="673" t="s">
        <v>687</v>
      </c>
      <c r="C119" s="594"/>
      <c r="D119" s="675">
        <f>IF(D$102="","",'Silvicultura e restauração'!D968*$N$15)</f>
        <v>0</v>
      </c>
      <c r="E119" s="675">
        <f ca="1">IF(E$102="","",'Silvicultura e restauração'!E968*$N$15)</f>
        <v>0</v>
      </c>
      <c r="F119" s="675">
        <f ca="1">IF(F$102="","",'Silvicultura e restauração'!F968*$N$15)</f>
        <v>0</v>
      </c>
      <c r="G119" s="675">
        <f ca="1">IF(G$102="","",'Silvicultura e restauração'!G968*$N$15)</f>
        <v>0</v>
      </c>
      <c r="H119" s="675">
        <f ca="1">IF(H$102="","",'Silvicultura e restauração'!H968*$N$15)</f>
        <v>0</v>
      </c>
      <c r="I119" s="675">
        <f ca="1">IF(I$102="","",'Silvicultura e restauração'!I968*$N$15)</f>
        <v>0</v>
      </c>
      <c r="J119" s="675">
        <f ca="1">IF(J$102="","",'Silvicultura e restauração'!J968*$N$15)</f>
        <v>0</v>
      </c>
      <c r="K119" s="675">
        <f ca="1">IF(K$102="","",'Silvicultura e restauração'!K968*$N$15)</f>
        <v>0</v>
      </c>
      <c r="L119" s="675">
        <f ca="1">IF(L$102="","",'Silvicultura e restauração'!L968*$N$15)</f>
        <v>0</v>
      </c>
      <c r="M119" s="675">
        <f ca="1">IF(M$102="","",'Silvicultura e restauração'!M968*$N$15)</f>
        <v>245.17523832352944</v>
      </c>
      <c r="N119" s="675">
        <f ca="1">IF(N$102="","",'Silvicultura e restauração'!N968*$N$15)</f>
        <v>617.39071657630382</v>
      </c>
      <c r="O119" s="675">
        <f ca="1">IF(O$102="","",'Silvicultura e restauração'!O968*$N$15)</f>
        <v>1566.3034084712776</v>
      </c>
      <c r="P119" s="675">
        <f ca="1">IF(P$102="","",'Silvicultura e restauração'!P968*$N$15)</f>
        <v>1566.3034084712776</v>
      </c>
      <c r="Q119" s="675">
        <f ca="1">IF(Q$102="","",'Silvicultura e restauração'!Q968*$N$15)</f>
        <v>1566.3032821352756</v>
      </c>
      <c r="R119" s="675">
        <f ca="1">IF(R$102="","",'Silvicultura e restauração'!R968*$N$15)</f>
        <v>1566.3032821352751</v>
      </c>
      <c r="S119" s="675">
        <f ca="1">IF(S$102="","",'Silvicultura e restauração'!S968*$N$15)</f>
        <v>1566.3032821352751</v>
      </c>
      <c r="T119" s="675">
        <f ca="1">IF(T$102="","",'Silvicultura e restauração'!T968*$N$15)</f>
        <v>0</v>
      </c>
      <c r="U119" s="675">
        <f ca="1">IF(U$102="","",'Silvicultura e restauração'!U968*$N$15)</f>
        <v>0</v>
      </c>
      <c r="V119" s="675">
        <f ca="1">IF(V$102="","",'Silvicultura e restauração'!V968*$N$15)</f>
        <v>0</v>
      </c>
      <c r="W119" s="675">
        <f ca="1">IF(W$102="","",'Silvicultura e restauração'!W968*$N$15)</f>
        <v>0</v>
      </c>
      <c r="X119" s="675">
        <f ca="1">IF(X$102="","",'Silvicultura e restauração'!X968*$N$15)</f>
        <v>0</v>
      </c>
      <c r="Y119" s="675">
        <f ca="1">IF(Y$102="","",'Silvicultura e restauração'!Y968*$N$15)</f>
        <v>0</v>
      </c>
      <c r="Z119" s="675">
        <f ca="1">IF(Z$102="","",'Silvicultura e restauração'!Z968*$N$15)</f>
        <v>0</v>
      </c>
      <c r="AA119" s="675">
        <f ca="1">IF(AA$102="","",'Silvicultura e restauração'!AA968*$N$15)</f>
        <v>0</v>
      </c>
      <c r="AB119" s="675">
        <f ca="1">IF(AB$102="","",'Silvicultura e restauração'!AB968*$N$15)</f>
        <v>0</v>
      </c>
      <c r="AC119" s="675">
        <f ca="1">IF(AC$102="","",'Silvicultura e restauração'!AC968*$N$15)</f>
        <v>0</v>
      </c>
      <c r="AD119" s="675">
        <f ca="1">IF(AD$102="","",'Silvicultura e restauração'!AD968*$N$15)</f>
        <v>0</v>
      </c>
      <c r="AE119" s="675">
        <f ca="1">IF(AE$102="","",'Silvicultura e restauração'!AE968*$N$15)</f>
        <v>0</v>
      </c>
      <c r="AF119" s="675">
        <f ca="1">IF(AF$102="","",'Silvicultura e restauração'!AF968*$N$15)</f>
        <v>0</v>
      </c>
      <c r="AG119" s="675">
        <f ca="1">IF(AG$102="","",'Silvicultura e restauração'!AG968*$N$15)</f>
        <v>0</v>
      </c>
      <c r="AH119" s="675">
        <f ca="1">IF(AH$102="","",'Silvicultura e restauração'!AH968*$N$15)</f>
        <v>0</v>
      </c>
      <c r="AI119" s="675">
        <f ca="1">IF(AI$102="","",'Silvicultura e restauração'!AI968*$N$15)</f>
        <v>0</v>
      </c>
      <c r="AJ119" s="675">
        <f ca="1">IF(AJ$102="","",'Silvicultura e restauração'!AJ968*$N$15)</f>
        <v>0</v>
      </c>
      <c r="AK119" s="675">
        <f ca="1">IF(AK$102="","",'Silvicultura e restauração'!AK968*$N$15)</f>
        <v>0</v>
      </c>
      <c r="AL119" s="675">
        <f ca="1">IF(AL$102="","",'Silvicultura e restauração'!AL968*$N$15)</f>
        <v>0</v>
      </c>
      <c r="AM119" s="675">
        <f ca="1">IF(AM$102="","",'Silvicultura e restauração'!AM968*$N$15)</f>
        <v>0</v>
      </c>
      <c r="AN119" s="675" t="str">
        <f>IF(AN$102="","",'Silvicultura e restauração'!AN968*$N$15)</f>
        <v/>
      </c>
      <c r="AO119" s="675" t="str">
        <f>IF(AO$102="","",'Silvicultura e restauração'!AO968*$N$15)</f>
        <v/>
      </c>
      <c r="AP119" s="675" t="str">
        <f>IF(AP$102="","",'Silvicultura e restauração'!AP968*$N$15)</f>
        <v/>
      </c>
      <c r="AQ119" s="675" t="str">
        <f>IF(AQ$102="","",'Silvicultura e restauração'!AQ968*$N$15)</f>
        <v/>
      </c>
      <c r="AR119" s="678" t="str">
        <f>IF(AR$102="","",'Silvicultura e restauração'!AR968*$N$15)</f>
        <v/>
      </c>
    </row>
    <row r="120" spans="2:44">
      <c r="B120" s="722" t="s">
        <v>717</v>
      </c>
      <c r="C120" s="703"/>
      <c r="D120" s="703"/>
      <c r="E120" s="703"/>
      <c r="F120" s="703"/>
      <c r="G120" s="703"/>
      <c r="H120" s="703"/>
      <c r="I120" s="703"/>
      <c r="J120" s="703"/>
      <c r="K120" s="703"/>
      <c r="L120" s="703"/>
      <c r="M120" s="703"/>
      <c r="N120" s="703"/>
      <c r="O120" s="703"/>
      <c r="P120" s="703"/>
      <c r="Q120" s="703"/>
      <c r="R120" s="703"/>
      <c r="S120" s="703"/>
      <c r="T120" s="703"/>
      <c r="U120" s="703"/>
      <c r="V120" s="703"/>
      <c r="W120" s="703"/>
      <c r="X120" s="703"/>
      <c r="Y120" s="703"/>
      <c r="Z120" s="703"/>
      <c r="AA120" s="703"/>
      <c r="AB120" s="703"/>
      <c r="AC120" s="703"/>
      <c r="AD120" s="703"/>
      <c r="AE120" s="703"/>
      <c r="AF120" s="703"/>
      <c r="AG120" s="703"/>
      <c r="AH120" s="703"/>
      <c r="AI120" s="703"/>
      <c r="AJ120" s="703"/>
      <c r="AK120" s="703"/>
      <c r="AL120" s="703"/>
      <c r="AM120" s="703"/>
      <c r="AN120" s="703"/>
      <c r="AO120" s="703"/>
      <c r="AP120" s="703"/>
      <c r="AQ120" s="703"/>
      <c r="AR120" s="704"/>
    </row>
    <row r="121" spans="2:44">
      <c r="B121" s="723" t="s">
        <v>399</v>
      </c>
      <c r="D121" s="672">
        <f>IF(D$102="","",Volume!D217+'Silvicultura e restauração'!D1220*$N$15)</f>
        <v>0</v>
      </c>
      <c r="E121" s="672">
        <f ca="1">IF(E$102="","",Volume!E217+'Silvicultura e restauração'!E1220*$N$15)</f>
        <v>0</v>
      </c>
      <c r="F121" s="672">
        <f ca="1">IF(F$102="","",Volume!F217+'Silvicultura e restauração'!F1220*$N$15)</f>
        <v>0</v>
      </c>
      <c r="G121" s="672">
        <f ca="1">IF(G$102="","",Volume!G217+'Silvicultura e restauração'!G1220*$N$15)</f>
        <v>0</v>
      </c>
      <c r="H121" s="672">
        <f ca="1">IF(H$102="","",Volume!H217+'Silvicultura e restauração'!H1220*$N$15)</f>
        <v>0</v>
      </c>
      <c r="I121" s="672">
        <f ca="1">IF(I$102="","",Volume!I217+'Silvicultura e restauração'!I1220*$N$15)</f>
        <v>0</v>
      </c>
      <c r="J121" s="672">
        <f ca="1">IF(J$102="","",Volume!J217+'Silvicultura e restauração'!J1220*$N$15)</f>
        <v>0</v>
      </c>
      <c r="K121" s="672">
        <f ca="1">IF(K$102="","",Volume!K217+'Silvicultura e restauração'!K1220*$N$15)</f>
        <v>0</v>
      </c>
      <c r="L121" s="672">
        <f ca="1">IF(L$102="","",Volume!L217+'Silvicultura e restauração'!L1220*$N$15)</f>
        <v>0</v>
      </c>
      <c r="M121" s="672">
        <f ca="1">IF(M$102="","",Volume!M217+'Silvicultura e restauração'!M1220*$N$15)</f>
        <v>0</v>
      </c>
      <c r="N121" s="672">
        <f ca="1">IF(N$102="","",Volume!N217+'Silvicultura e restauração'!N1220*$N$15)</f>
        <v>0</v>
      </c>
      <c r="O121" s="672">
        <f ca="1">IF(O$102="","",Volume!O217+'Silvicultura e restauração'!O1220*$N$15)</f>
        <v>21181.147071428575</v>
      </c>
      <c r="P121" s="672">
        <f ca="1">IF(P$102="","",Volume!P217+'Silvicultura e restauração'!P1220*$N$15)</f>
        <v>74518.684980053353</v>
      </c>
      <c r="Q121" s="672">
        <f ca="1">IF(Q$102="","",Volume!Q217+'Silvicultura e restauração'!Q1220*$N$15)</f>
        <v>209834.56385984184</v>
      </c>
      <c r="R121" s="672">
        <f ca="1">IF(R$102="","",Volume!R217+'Silvicultura e restauração'!R1220*$N$15)</f>
        <v>345150.44273963035</v>
      </c>
      <c r="S121" s="672">
        <f ca="1">IF(S$102="","",Volume!S217+'Silvicultura e restauração'!S1220*$N$15)</f>
        <v>480466.31070501555</v>
      </c>
      <c r="T121" s="672">
        <f ca="1">IF(T$102="","",Volume!T217+'Silvicultura e restauração'!T1220*$N$15)</f>
        <v>615782.17867040075</v>
      </c>
      <c r="U121" s="672">
        <f ca="1">IF(U$102="","",Volume!U217+'Silvicultura e restauração'!U1220*$N$15)</f>
        <v>751098.04663578584</v>
      </c>
      <c r="V121" s="672">
        <f ca="1">IF(V$102="","",Volume!V217+'Silvicultura e restauração'!V1220*$N$15)</f>
        <v>751098.04663578584</v>
      </c>
      <c r="W121" s="672">
        <f ca="1">IF(W$102="","",Volume!W217+'Silvicultura e restauração'!W1220*$N$15)</f>
        <v>751098.04663578584</v>
      </c>
      <c r="X121" s="672">
        <f ca="1">IF(X$102="","",Volume!X217+'Silvicultura e restauração'!X1220*$N$15)</f>
        <v>751098.04663578584</v>
      </c>
      <c r="Y121" s="672">
        <f ca="1">IF(Y$102="","",Volume!Y217+'Silvicultura e restauração'!Y1220*$N$15)</f>
        <v>751098.04663578584</v>
      </c>
      <c r="Z121" s="672">
        <f ca="1">IF(Z$102="","",Volume!Z217+'Silvicultura e restauração'!Z1220*$N$15)</f>
        <v>751098.04663578584</v>
      </c>
      <c r="AA121" s="672">
        <f ca="1">IF(AA$102="","",Volume!AA217+'Silvicultura e restauração'!AA1220*$N$15)</f>
        <v>751098.04663578584</v>
      </c>
      <c r="AB121" s="672">
        <f ca="1">IF(AB$102="","",Volume!AB217+'Silvicultura e restauração'!AB1220*$N$15)</f>
        <v>751098.04663578584</v>
      </c>
      <c r="AC121" s="672">
        <f ca="1">IF(AC$102="","",Volume!AC217+'Silvicultura e restauração'!AC1220*$N$15)</f>
        <v>751098.04663578584</v>
      </c>
      <c r="AD121" s="672">
        <f ca="1">IF(AD$102="","",Volume!AD217+'Silvicultura e restauração'!AD1220*$N$15)</f>
        <v>751098.04663578584</v>
      </c>
      <c r="AE121" s="672">
        <f ca="1">IF(AE$102="","",Volume!AE217+'Silvicultura e restauração'!AE1220*$N$15)</f>
        <v>751098.04663578584</v>
      </c>
      <c r="AF121" s="672">
        <f ca="1">IF(AF$102="","",Volume!AF217+'Silvicultura e restauração'!AF1220*$N$15)</f>
        <v>751098.04663578584</v>
      </c>
      <c r="AG121" s="672">
        <f ca="1">IF(AG$102="","",Volume!AG217+'Silvicultura e restauração'!AG1220*$N$15)</f>
        <v>751098.04663578584</v>
      </c>
      <c r="AH121" s="672">
        <f ca="1">IF(AH$102="","",Volume!AH217+'Silvicultura e restauração'!AH1220*$N$15)</f>
        <v>751098.04663578584</v>
      </c>
      <c r="AI121" s="672">
        <f ca="1">IF(AI$102="","",Volume!AI217+'Silvicultura e restauração'!AI1220*$N$15)</f>
        <v>751098.04663578584</v>
      </c>
      <c r="AJ121" s="672">
        <f ca="1">IF(AJ$102="","",Volume!AJ217+'Silvicultura e restauração'!AJ1220*$N$15)</f>
        <v>751098.04663578584</v>
      </c>
      <c r="AK121" s="672">
        <f ca="1">IF(AK$102="","",Volume!AK217+'Silvicultura e restauração'!AK1220*$N$15)</f>
        <v>751098.04663578584</v>
      </c>
      <c r="AL121" s="672">
        <f ca="1">IF(AL$102="","",Volume!AL217+'Silvicultura e restauração'!AL1220*$N$15)</f>
        <v>751098.04663578584</v>
      </c>
      <c r="AM121" s="672">
        <f ca="1">IF(AM$102="","",Volume!AM217+'Silvicultura e restauração'!AM1220*$N$15)</f>
        <v>751098.04663578584</v>
      </c>
      <c r="AN121" s="672" t="str">
        <f>IF(AN$102="","",Volume!AN217+'Silvicultura e restauração'!AN1220*$N$15)</f>
        <v/>
      </c>
      <c r="AO121" s="672" t="str">
        <f>IF(AO$102="","",Volume!AO217+'Silvicultura e restauração'!AO1220*$N$15)</f>
        <v/>
      </c>
      <c r="AP121" s="672" t="str">
        <f>IF(AP$102="","",Volume!AP217+'Silvicultura e restauração'!AP1220*$N$15)</f>
        <v/>
      </c>
      <c r="AQ121" s="672" t="str">
        <f>IF(AQ$102="","",Volume!AQ217+'Silvicultura e restauração'!AQ1220*$N$15)</f>
        <v/>
      </c>
      <c r="AR121" s="677" t="str">
        <f>IF(AR$102="","",Volume!AR217+'Silvicultura e restauração'!AR1220*$N$15)</f>
        <v/>
      </c>
    </row>
    <row r="122" spans="2:44">
      <c r="B122" s="673" t="s">
        <v>398</v>
      </c>
      <c r="C122" s="594"/>
      <c r="D122" s="675">
        <f>IF(D$102="","",Volume!D218)</f>
        <v>0</v>
      </c>
      <c r="E122" s="675">
        <f>IF(E$102="","",Volume!E218)</f>
        <v>390434.95372362324</v>
      </c>
      <c r="F122" s="675">
        <f>IF(F$102="","",Volume!F218)</f>
        <v>390434.95372362324</v>
      </c>
      <c r="G122" s="675">
        <f>IF(G$102="","",Volume!G218)</f>
        <v>390434.95372362324</v>
      </c>
      <c r="H122" s="675">
        <f>IF(H$102="","",Volume!H218)</f>
        <v>390434.95372362324</v>
      </c>
      <c r="I122" s="675">
        <f>IF(I$102="","",Volume!I218)</f>
        <v>0</v>
      </c>
      <c r="J122" s="675">
        <f>IF(J$102="","",Volume!J218)</f>
        <v>0</v>
      </c>
      <c r="K122" s="675">
        <f>IF(K$102="","",Volume!K218)</f>
        <v>0</v>
      </c>
      <c r="L122" s="675">
        <f>IF(L$102="","",Volume!L218)</f>
        <v>0</v>
      </c>
      <c r="M122" s="675">
        <f>IF(M$102="","",Volume!M218)</f>
        <v>0</v>
      </c>
      <c r="N122" s="675">
        <f>IF(N$102="","",Volume!N218)</f>
        <v>0</v>
      </c>
      <c r="O122" s="675">
        <f>IF(O$102="","",Volume!O218)</f>
        <v>0</v>
      </c>
      <c r="P122" s="675">
        <f>IF(P$102="","",Volume!P218)</f>
        <v>0</v>
      </c>
      <c r="Q122" s="675">
        <f>IF(Q$102="","",Volume!Q218)</f>
        <v>0</v>
      </c>
      <c r="R122" s="675">
        <f>IF(R$102="","",Volume!R218)</f>
        <v>0</v>
      </c>
      <c r="S122" s="675">
        <f>IF(S$102="","",Volume!S218)</f>
        <v>0</v>
      </c>
      <c r="T122" s="675">
        <f>IF(T$102="","",Volume!T218)</f>
        <v>0</v>
      </c>
      <c r="U122" s="675">
        <f>IF(U$102="","",Volume!U218)</f>
        <v>0</v>
      </c>
      <c r="V122" s="675">
        <f>IF(V$102="","",Volume!V218)</f>
        <v>0</v>
      </c>
      <c r="W122" s="675">
        <f>IF(W$102="","",Volume!W218)</f>
        <v>0</v>
      </c>
      <c r="X122" s="675">
        <f>IF(X$102="","",Volume!X218)</f>
        <v>0</v>
      </c>
      <c r="Y122" s="675">
        <f>IF(Y$102="","",Volume!Y218)</f>
        <v>0</v>
      </c>
      <c r="Z122" s="675">
        <f>IF(Z$102="","",Volume!Z218)</f>
        <v>0</v>
      </c>
      <c r="AA122" s="675">
        <f>IF(AA$102="","",Volume!AA218)</f>
        <v>0</v>
      </c>
      <c r="AB122" s="675">
        <f>IF(AB$102="","",Volume!AB218)</f>
        <v>0</v>
      </c>
      <c r="AC122" s="675">
        <f>IF(AC$102="","",Volume!AC218)</f>
        <v>0</v>
      </c>
      <c r="AD122" s="675">
        <f>IF(AD$102="","",Volume!AD218)</f>
        <v>0</v>
      </c>
      <c r="AE122" s="675">
        <f>IF(AE$102="","",Volume!AE218)</f>
        <v>0</v>
      </c>
      <c r="AF122" s="675">
        <f>IF(AF$102="","",Volume!AF218)</f>
        <v>0</v>
      </c>
      <c r="AG122" s="675">
        <f>IF(AG$102="","",Volume!AG218)</f>
        <v>0</v>
      </c>
      <c r="AH122" s="675">
        <f>IF(AH$102="","",Volume!AH218)</f>
        <v>0</v>
      </c>
      <c r="AI122" s="675">
        <f>IF(AI$102="","",Volume!AI218)</f>
        <v>0</v>
      </c>
      <c r="AJ122" s="675">
        <f>IF(AJ$102="","",Volume!AJ218)</f>
        <v>0</v>
      </c>
      <c r="AK122" s="675">
        <f>IF(AK$102="","",Volume!AK218)</f>
        <v>0</v>
      </c>
      <c r="AL122" s="675">
        <f>IF(AL$102="","",Volume!AL218)</f>
        <v>0</v>
      </c>
      <c r="AM122" s="675">
        <f>IF(AM$102="","",Volume!AM218)</f>
        <v>0</v>
      </c>
      <c r="AN122" s="675" t="str">
        <f>IF(AN$102="","",Volume!AN218)</f>
        <v/>
      </c>
      <c r="AO122" s="675" t="str">
        <f>IF(AO$102="","",Volume!AO218)</f>
        <v/>
      </c>
      <c r="AP122" s="675" t="str">
        <f>IF(AP$102="","",Volume!AP218)</f>
        <v/>
      </c>
      <c r="AQ122" s="675" t="str">
        <f>IF(AQ$102="","",Volume!AQ218)</f>
        <v/>
      </c>
      <c r="AR122" s="678" t="str">
        <f>IF(AR$102="","",Volume!AR218)</f>
        <v/>
      </c>
    </row>
    <row r="123" spans="2:44">
      <c r="B123" s="1159" t="s">
        <v>709</v>
      </c>
      <c r="E123" s="672"/>
      <c r="F123" s="672"/>
      <c r="G123" s="672"/>
      <c r="H123" s="672"/>
      <c r="I123" s="672"/>
      <c r="J123" s="672"/>
      <c r="K123" s="672"/>
      <c r="L123" s="672"/>
      <c r="M123" s="672"/>
      <c r="N123" s="672"/>
      <c r="O123" s="672"/>
      <c r="P123" s="672"/>
      <c r="Q123" s="672"/>
      <c r="R123" s="672"/>
      <c r="S123" s="672"/>
      <c r="T123" s="672"/>
      <c r="U123" s="672"/>
      <c r="V123" s="672"/>
      <c r="W123" s="672"/>
      <c r="X123" s="672"/>
      <c r="Y123" s="672"/>
      <c r="Z123" s="672"/>
      <c r="AA123" s="672"/>
      <c r="AB123" s="672"/>
      <c r="AC123" s="672"/>
      <c r="AD123" s="672"/>
      <c r="AE123" s="672"/>
      <c r="AF123" s="672"/>
      <c r="AG123" s="672"/>
      <c r="AH123" s="672"/>
      <c r="AI123" s="672"/>
      <c r="AJ123" s="672"/>
      <c r="AK123" s="672"/>
      <c r="AL123" s="672"/>
      <c r="AM123" s="672"/>
      <c r="AN123" s="672"/>
      <c r="AO123" s="672"/>
      <c r="AP123" s="672"/>
      <c r="AQ123" s="672"/>
      <c r="AR123" s="677"/>
    </row>
    <row r="124" spans="2:44">
      <c r="B124" s="723" t="s">
        <v>1322</v>
      </c>
      <c r="D124" s="672">
        <f>SFB!D17+SFB!D24</f>
        <v>0</v>
      </c>
      <c r="E124" s="672">
        <f ca="1">SFB!E17+SFB!E24</f>
        <v>3074.827976110902</v>
      </c>
      <c r="F124" s="672">
        <f ca="1">SFB!F17+SFB!F24</f>
        <v>3074.827976110902</v>
      </c>
      <c r="G124" s="672">
        <f ca="1">SFB!G17+SFB!G24</f>
        <v>3074.8279761109015</v>
      </c>
      <c r="H124" s="672">
        <f ca="1">SFB!H17+SFB!H24</f>
        <v>3074.8279761109015</v>
      </c>
      <c r="I124" s="672">
        <f ca="1">SFB!I17+SFB!I24</f>
        <v>2654.4327979332315</v>
      </c>
      <c r="J124" s="672">
        <f ca="1">SFB!J17+SFB!J24</f>
        <v>2654.4327979332306</v>
      </c>
      <c r="K124" s="672">
        <f ca="1">SFB!K17+SFB!K24</f>
        <v>2654.4327979332306</v>
      </c>
      <c r="L124" s="672">
        <f ca="1">SFB!L17+SFB!L24</f>
        <v>0</v>
      </c>
      <c r="M124" s="672">
        <f ca="1">SFB!M17+SFB!M24</f>
        <v>3.1632305911892269</v>
      </c>
      <c r="N124" s="672">
        <f ca="1">SFB!N17+SFB!N24</f>
        <v>3.9827619109180197</v>
      </c>
      <c r="O124" s="672">
        <f ca="1">SFB!O17+SFB!O24</f>
        <v>12.399271114467478</v>
      </c>
      <c r="P124" s="672">
        <f ca="1">SFB!P17+SFB!P24</f>
        <v>18.178734537746141</v>
      </c>
      <c r="Q124" s="672">
        <f ca="1">SFB!Q17+SFB!Q24</f>
        <v>37.851886695746664</v>
      </c>
      <c r="R124" s="672">
        <f ca="1">SFB!R17+SFB!R24</f>
        <v>60.12144683827384</v>
      </c>
      <c r="S124" s="672">
        <f ca="1">SFB!S17+SFB!S24</f>
        <v>94.177356178061487</v>
      </c>
      <c r="T124" s="672">
        <f ca="1">SFB!T17+SFB!T24</f>
        <v>98.735538541790135</v>
      </c>
      <c r="U124" s="672">
        <f ca="1">SFB!U17+SFB!U24</f>
        <v>113.39787584570999</v>
      </c>
      <c r="V124" s="672">
        <f ca="1">SFB!V17+SFB!V24</f>
        <v>113.39787584570998</v>
      </c>
      <c r="W124" s="672">
        <f ca="1">SFB!W17+SFB!W24</f>
        <v>157.99369014856467</v>
      </c>
      <c r="X124" s="672">
        <f ca="1">SFB!X17+SFB!X24</f>
        <v>193.68571711102101</v>
      </c>
      <c r="Y124" s="672">
        <f ca="1">SFB!Y17+SFB!Y24</f>
        <v>366.28689203688629</v>
      </c>
      <c r="Z124" s="672">
        <f ca="1">SFB!Z17+SFB!Z24</f>
        <v>366.28689203688629</v>
      </c>
      <c r="AA124" s="672">
        <f ca="1">SFB!AA17+SFB!AA24</f>
        <v>366.28686905717217</v>
      </c>
      <c r="AB124" s="672">
        <f ca="1">SFB!AB17+SFB!AB24</f>
        <v>366.28686905717211</v>
      </c>
      <c r="AC124" s="672">
        <f ca="1">SFB!AC17+SFB!AC24</f>
        <v>366.28686905717211</v>
      </c>
      <c r="AD124" s="672">
        <f ca="1">SFB!AD17+SFB!AD24</f>
        <v>176.80748278138572</v>
      </c>
      <c r="AE124" s="672">
        <f ca="1">SFB!AE17+SFB!AE24</f>
        <v>321.67223183879798</v>
      </c>
      <c r="AF124" s="672">
        <f ca="1">SFB!AF17+SFB!AF24</f>
        <v>690.98518903776255</v>
      </c>
      <c r="AG124" s="672">
        <f ca="1">SFB!AG17+SFB!AG24</f>
        <v>690.98518903776255</v>
      </c>
      <c r="AH124" s="672">
        <f ca="1">SFB!AH17+SFB!AH24</f>
        <v>690.98513986830483</v>
      </c>
      <c r="AI124" s="672">
        <f ca="1">SFB!AI17+SFB!AI24</f>
        <v>690.9851398683046</v>
      </c>
      <c r="AJ124" s="672">
        <f ca="1">SFB!AJ17+SFB!AJ24</f>
        <v>690.9851398683046</v>
      </c>
      <c r="AK124" s="672">
        <f ca="1">SFB!AK17+SFB!AK24</f>
        <v>81.38627799551351</v>
      </c>
      <c r="AL124" s="672">
        <f ca="1">SFB!AL17+SFB!AL24</f>
        <v>81.38627799551351</v>
      </c>
      <c r="AM124" s="672">
        <f ca="1">SFB!AM17+SFB!AM24</f>
        <v>81.38627799551351</v>
      </c>
      <c r="AN124" s="672">
        <f ca="1">SFB!AN17+SFB!AN24</f>
        <v>0</v>
      </c>
      <c r="AO124" s="672">
        <f ca="1">SFB!AO17+SFB!AO24</f>
        <v>0</v>
      </c>
      <c r="AP124" s="672">
        <f ca="1">SFB!AP17+SFB!AP24</f>
        <v>0</v>
      </c>
      <c r="AQ124" s="672">
        <f ca="1">SFB!AQ17+SFB!AQ24</f>
        <v>0</v>
      </c>
      <c r="AR124" s="677">
        <f ca="1">SFB!AR17+SFB!AR24</f>
        <v>0</v>
      </c>
    </row>
    <row r="125" spans="2:44">
      <c r="B125" s="723" t="s">
        <v>928</v>
      </c>
      <c r="D125" s="672">
        <f>SFB!D27</f>
        <v>1500</v>
      </c>
      <c r="E125" s="672">
        <f>SFB!E27</f>
        <v>1500</v>
      </c>
      <c r="F125" s="672">
        <f>SFB!F27</f>
        <v>1500</v>
      </c>
      <c r="G125" s="672">
        <f>SFB!G27</f>
        <v>1500</v>
      </c>
      <c r="H125" s="672">
        <f>SFB!H27</f>
        <v>1500</v>
      </c>
      <c r="I125" s="672">
        <f>SFB!I27</f>
        <v>1500</v>
      </c>
      <c r="J125" s="672">
        <f>SFB!J27</f>
        <v>1500</v>
      </c>
      <c r="K125" s="672">
        <f>SFB!K27</f>
        <v>0</v>
      </c>
      <c r="L125" s="672">
        <f>SFB!L27</f>
        <v>0</v>
      </c>
      <c r="M125" s="672">
        <f>SFB!M27</f>
        <v>0</v>
      </c>
      <c r="N125" s="672">
        <f>SFB!N27</f>
        <v>0</v>
      </c>
      <c r="O125" s="672">
        <f>SFB!O27</f>
        <v>0</v>
      </c>
      <c r="P125" s="672">
        <f>SFB!P27</f>
        <v>0</v>
      </c>
      <c r="Q125" s="672">
        <f>SFB!Q27</f>
        <v>0</v>
      </c>
      <c r="R125" s="672">
        <f>SFB!R27</f>
        <v>0</v>
      </c>
      <c r="S125" s="672">
        <f>SFB!S27</f>
        <v>0</v>
      </c>
      <c r="T125" s="672">
        <f>SFB!T27</f>
        <v>0</v>
      </c>
      <c r="U125" s="672">
        <f>SFB!U27</f>
        <v>0</v>
      </c>
      <c r="V125" s="672">
        <f>SFB!V27</f>
        <v>0</v>
      </c>
      <c r="W125" s="672">
        <f>SFB!W27</f>
        <v>0</v>
      </c>
      <c r="X125" s="672">
        <f>SFB!X27</f>
        <v>0</v>
      </c>
      <c r="Y125" s="672">
        <f>SFB!Y27</f>
        <v>0</v>
      </c>
      <c r="Z125" s="672">
        <f>SFB!Z27</f>
        <v>0</v>
      </c>
      <c r="AA125" s="672">
        <f>SFB!AA27</f>
        <v>0</v>
      </c>
      <c r="AB125" s="672">
        <f>SFB!AB27</f>
        <v>0</v>
      </c>
      <c r="AC125" s="672">
        <f>SFB!AC27</f>
        <v>0</v>
      </c>
      <c r="AD125" s="672">
        <f>SFB!AD27</f>
        <v>0</v>
      </c>
      <c r="AE125" s="672">
        <f>SFB!AE27</f>
        <v>0</v>
      </c>
      <c r="AF125" s="672">
        <f>SFB!AF27</f>
        <v>0</v>
      </c>
      <c r="AG125" s="672">
        <f>SFB!AG27</f>
        <v>0</v>
      </c>
      <c r="AH125" s="672">
        <f>SFB!AH27</f>
        <v>0</v>
      </c>
      <c r="AI125" s="672">
        <f>SFB!AI27</f>
        <v>0</v>
      </c>
      <c r="AJ125" s="672">
        <f>SFB!AJ27</f>
        <v>0</v>
      </c>
      <c r="AK125" s="672">
        <f>SFB!AK27</f>
        <v>0</v>
      </c>
      <c r="AL125" s="672">
        <f>SFB!AL27</f>
        <v>0</v>
      </c>
      <c r="AM125" s="672">
        <f>SFB!AM27</f>
        <v>0</v>
      </c>
      <c r="AN125" s="672">
        <f>SFB!AN27</f>
        <v>0</v>
      </c>
      <c r="AO125" s="672">
        <f>SFB!AO27</f>
        <v>0</v>
      </c>
      <c r="AP125" s="672">
        <f>SFB!AP27</f>
        <v>0</v>
      </c>
      <c r="AQ125" s="672">
        <f>SFB!AQ27</f>
        <v>0</v>
      </c>
      <c r="AR125" s="677">
        <f>SFB!AR27</f>
        <v>0</v>
      </c>
    </row>
    <row r="126" spans="2:44">
      <c r="B126" s="723" t="s">
        <v>1323</v>
      </c>
      <c r="D126" s="672">
        <f>SFB!D28</f>
        <v>1917.896002446555</v>
      </c>
      <c r="E126" s="672">
        <f>SFB!E28</f>
        <v>0</v>
      </c>
      <c r="F126" s="672">
        <f>SFB!F28</f>
        <v>0</v>
      </c>
      <c r="G126" s="672">
        <f>SFB!G28</f>
        <v>0</v>
      </c>
      <c r="H126" s="672">
        <f>SFB!H28</f>
        <v>0</v>
      </c>
      <c r="I126" s="672">
        <f>SFB!I28</f>
        <v>0</v>
      </c>
      <c r="J126" s="672">
        <f>SFB!J28</f>
        <v>0</v>
      </c>
      <c r="K126" s="672">
        <f>SFB!K28</f>
        <v>0</v>
      </c>
      <c r="L126" s="672">
        <f>SFB!L28</f>
        <v>0</v>
      </c>
      <c r="M126" s="672">
        <f>SFB!M28</f>
        <v>0</v>
      </c>
      <c r="N126" s="672">
        <f>SFB!N28</f>
        <v>0</v>
      </c>
      <c r="O126" s="672">
        <f>SFB!O28</f>
        <v>0</v>
      </c>
      <c r="P126" s="672">
        <f>SFB!P28</f>
        <v>0</v>
      </c>
      <c r="Q126" s="672">
        <f>SFB!Q28</f>
        <v>0</v>
      </c>
      <c r="R126" s="672">
        <f>SFB!R28</f>
        <v>0</v>
      </c>
      <c r="S126" s="672">
        <f>SFB!S28</f>
        <v>0</v>
      </c>
      <c r="T126" s="672">
        <f>SFB!T28</f>
        <v>0</v>
      </c>
      <c r="U126" s="672">
        <f>SFB!U28</f>
        <v>0</v>
      </c>
      <c r="V126" s="672">
        <f>SFB!V28</f>
        <v>0</v>
      </c>
      <c r="W126" s="672">
        <f>SFB!W28</f>
        <v>0</v>
      </c>
      <c r="X126" s="672">
        <f>SFB!X28</f>
        <v>0</v>
      </c>
      <c r="Y126" s="672">
        <f>SFB!Y28</f>
        <v>0</v>
      </c>
      <c r="Z126" s="672">
        <f>SFB!Z28</f>
        <v>0</v>
      </c>
      <c r="AA126" s="672">
        <f>SFB!AA28</f>
        <v>0</v>
      </c>
      <c r="AB126" s="672">
        <f>SFB!AB28</f>
        <v>0</v>
      </c>
      <c r="AC126" s="672">
        <f>SFB!AC28</f>
        <v>0</v>
      </c>
      <c r="AD126" s="672">
        <f>SFB!AD28</f>
        <v>0</v>
      </c>
      <c r="AE126" s="672">
        <f>SFB!AE28</f>
        <v>0</v>
      </c>
      <c r="AF126" s="672">
        <f>SFB!AF28</f>
        <v>0</v>
      </c>
      <c r="AG126" s="672">
        <f>SFB!AG28</f>
        <v>0</v>
      </c>
      <c r="AH126" s="672">
        <f>SFB!AH28</f>
        <v>0</v>
      </c>
      <c r="AI126" s="672">
        <f>SFB!AI28</f>
        <v>0</v>
      </c>
      <c r="AJ126" s="672">
        <f>SFB!AJ28</f>
        <v>0</v>
      </c>
      <c r="AK126" s="672">
        <f>SFB!AK28</f>
        <v>0</v>
      </c>
      <c r="AL126" s="672">
        <f>SFB!AL28</f>
        <v>0</v>
      </c>
      <c r="AM126" s="672">
        <f>SFB!AM28</f>
        <v>0</v>
      </c>
      <c r="AN126" s="672">
        <f>SFB!AN28</f>
        <v>0</v>
      </c>
      <c r="AO126" s="672">
        <f>SFB!AO28</f>
        <v>0</v>
      </c>
      <c r="AP126" s="672">
        <f>SFB!AP28</f>
        <v>0</v>
      </c>
      <c r="AQ126" s="672">
        <f>SFB!AQ28</f>
        <v>0</v>
      </c>
      <c r="AR126" s="677">
        <f>SFB!AR28</f>
        <v>0</v>
      </c>
    </row>
    <row r="127" spans="2:44">
      <c r="B127" s="673" t="s">
        <v>1324</v>
      </c>
      <c r="C127" s="594"/>
      <c r="D127" s="675">
        <f>SFB!D29</f>
        <v>0</v>
      </c>
      <c r="E127" s="675">
        <f ca="1">SFB!E29</f>
        <v>0</v>
      </c>
      <c r="F127" s="675">
        <f ca="1">SFB!F29</f>
        <v>0</v>
      </c>
      <c r="G127" s="675">
        <f ca="1">SFB!G29</f>
        <v>0</v>
      </c>
      <c r="H127" s="675">
        <f ca="1">SFB!H29</f>
        <v>0</v>
      </c>
      <c r="I127" s="675">
        <f ca="1">SFB!I29</f>
        <v>0</v>
      </c>
      <c r="J127" s="675">
        <f ca="1">SFB!J29</f>
        <v>0</v>
      </c>
      <c r="K127" s="675">
        <f ca="1">SFB!K29</f>
        <v>0</v>
      </c>
      <c r="L127" s="675">
        <f ca="1">SFB!L29</f>
        <v>750</v>
      </c>
      <c r="M127" s="675">
        <f ca="1">SFB!M29</f>
        <v>746.83676940881082</v>
      </c>
      <c r="N127" s="675">
        <f ca="1">SFB!N29</f>
        <v>171.38678910217752</v>
      </c>
      <c r="O127" s="675">
        <f ca="1">SFB!O29</f>
        <v>162.97027989862804</v>
      </c>
      <c r="P127" s="675">
        <f ca="1">SFB!P29</f>
        <v>157.19081647534935</v>
      </c>
      <c r="Q127" s="675">
        <f ca="1">SFB!Q29</f>
        <v>137.51766431734885</v>
      </c>
      <c r="R127" s="675">
        <f ca="1">SFB!R29</f>
        <v>115.24810417482166</v>
      </c>
      <c r="S127" s="675">
        <f ca="1">SFB!S29</f>
        <v>81.192194835034016</v>
      </c>
      <c r="T127" s="675">
        <f ca="1">SFB!T29</f>
        <v>76.634012471305368</v>
      </c>
      <c r="U127" s="675">
        <f ca="1">SFB!U29</f>
        <v>61.971675167385513</v>
      </c>
      <c r="V127" s="675">
        <f ca="1">SFB!V29</f>
        <v>61.971675167385499</v>
      </c>
      <c r="W127" s="675">
        <f ca="1">SFB!W29</f>
        <v>17.375860864530864</v>
      </c>
      <c r="X127" s="675">
        <f ca="1">SFB!X29</f>
        <v>0</v>
      </c>
      <c r="Y127" s="675">
        <f ca="1">SFB!Y29</f>
        <v>0</v>
      </c>
      <c r="Z127" s="675">
        <f ca="1">SFB!Z29</f>
        <v>0</v>
      </c>
      <c r="AA127" s="675">
        <f ca="1">SFB!AA29</f>
        <v>0</v>
      </c>
      <c r="AB127" s="675">
        <f ca="1">SFB!AB29</f>
        <v>0</v>
      </c>
      <c r="AC127" s="675">
        <f ca="1">SFB!AC29</f>
        <v>0</v>
      </c>
      <c r="AD127" s="675">
        <f ca="1">SFB!AD29</f>
        <v>0</v>
      </c>
      <c r="AE127" s="675">
        <f ca="1">SFB!AE29</f>
        <v>0</v>
      </c>
      <c r="AF127" s="675">
        <f ca="1">SFB!AF29</f>
        <v>0</v>
      </c>
      <c r="AG127" s="675">
        <f ca="1">SFB!AG29</f>
        <v>0</v>
      </c>
      <c r="AH127" s="675">
        <f ca="1">SFB!AH29</f>
        <v>0</v>
      </c>
      <c r="AI127" s="675">
        <f ca="1">SFB!AI29</f>
        <v>0</v>
      </c>
      <c r="AJ127" s="675">
        <f ca="1">SFB!AJ29</f>
        <v>0</v>
      </c>
      <c r="AK127" s="675">
        <f ca="1">SFB!AK29</f>
        <v>93.983273017581766</v>
      </c>
      <c r="AL127" s="675">
        <f ca="1">SFB!AL29</f>
        <v>93.983273017582079</v>
      </c>
      <c r="AM127" s="675">
        <f ca="1">SFB!AM29</f>
        <v>93.983273017582988</v>
      </c>
      <c r="AN127" s="675">
        <f ca="1">SFB!AN29</f>
        <v>0</v>
      </c>
      <c r="AO127" s="675">
        <f ca="1">SFB!AO29</f>
        <v>0</v>
      </c>
      <c r="AP127" s="675">
        <f ca="1">SFB!AP29</f>
        <v>0</v>
      </c>
      <c r="AQ127" s="675">
        <f ca="1">SFB!AQ29</f>
        <v>0</v>
      </c>
      <c r="AR127" s="678">
        <f ca="1">SFB!AR29</f>
        <v>0</v>
      </c>
    </row>
    <row r="128" spans="2:44">
      <c r="B128" s="1160" t="s">
        <v>1080</v>
      </c>
      <c r="AR128" s="707"/>
    </row>
    <row r="129" spans="2:44">
      <c r="B129" s="723" t="s">
        <v>923</v>
      </c>
      <c r="D129" s="672">
        <f>Opex!D40</f>
        <v>0</v>
      </c>
      <c r="E129" s="672">
        <f ca="1">Opex!E40</f>
        <v>1148.7272710497575</v>
      </c>
      <c r="F129" s="672">
        <f ca="1">Opex!F40</f>
        <v>1148.7272710497575</v>
      </c>
      <c r="G129" s="672">
        <f ca="1">Opex!G40</f>
        <v>1148.7272710497573</v>
      </c>
      <c r="H129" s="672">
        <f ca="1">Opex!H40</f>
        <v>1148.7272710497573</v>
      </c>
      <c r="I129" s="672">
        <f ca="1">Opex!I40</f>
        <v>991.67152369008988</v>
      </c>
      <c r="J129" s="672">
        <f ca="1">Opex!J40</f>
        <v>991.67152369008966</v>
      </c>
      <c r="K129" s="672">
        <f ca="1">Opex!K40</f>
        <v>991.67152369008966</v>
      </c>
      <c r="L129" s="672">
        <f ca="1">Opex!L40</f>
        <v>0</v>
      </c>
      <c r="M129" s="672">
        <f ca="1">Opex!M40</f>
        <v>1.1817536697821605</v>
      </c>
      <c r="N129" s="672">
        <f ca="1">Opex!N40</f>
        <v>1.4879229851929643</v>
      </c>
      <c r="O129" s="672">
        <f ca="1">Opex!O40</f>
        <v>4.6322529198344276</v>
      </c>
      <c r="P129" s="672">
        <f ca="1">Opex!P40</f>
        <v>6.7914069596490227</v>
      </c>
      <c r="Q129" s="672">
        <f ca="1">Opex!Q40</f>
        <v>14.141114509789869</v>
      </c>
      <c r="R129" s="672">
        <f ca="1">Opex!R40</f>
        <v>22.460816050413882</v>
      </c>
      <c r="S129" s="672">
        <f ca="1">Opex!S40</f>
        <v>35.183788555852409</v>
      </c>
      <c r="T129" s="672">
        <f ca="1">Opex!T40</f>
        <v>36.886683296083</v>
      </c>
      <c r="U129" s="672">
        <f ca="1">Opex!U40</f>
        <v>42.364396797196086</v>
      </c>
      <c r="V129" s="672">
        <f ca="1">Opex!V40</f>
        <v>42.364396797196086</v>
      </c>
      <c r="W129" s="672">
        <f ca="1">Opex!W40</f>
        <v>59.024980238730485</v>
      </c>
      <c r="X129" s="672">
        <f ca="1">Opex!X40</f>
        <v>72.359191143977583</v>
      </c>
      <c r="Y129" s="672">
        <f ca="1">Opex!Y40</f>
        <v>136.84139248759507</v>
      </c>
      <c r="Z129" s="672">
        <f ca="1">Opex!Z40</f>
        <v>136.84139248759507</v>
      </c>
      <c r="AA129" s="672">
        <f ca="1">Opex!AA40</f>
        <v>136.84138390258659</v>
      </c>
      <c r="AB129" s="672">
        <f ca="1">Opex!AB40</f>
        <v>136.84138390258656</v>
      </c>
      <c r="AC129" s="672">
        <f ca="1">Opex!AC40</f>
        <v>136.84138390258656</v>
      </c>
      <c r="AD129" s="672">
        <f ca="1">Opex!AD40</f>
        <v>66.053639024556844</v>
      </c>
      <c r="AE129" s="672">
        <f ca="1">Opex!AE40</f>
        <v>120.17376839404035</v>
      </c>
      <c r="AF129" s="672">
        <f ca="1">Opex!AF40</f>
        <v>258.14567081671464</v>
      </c>
      <c r="AG129" s="672">
        <f ca="1">Opex!AG40</f>
        <v>258.14567081671464</v>
      </c>
      <c r="AH129" s="672">
        <f ca="1">Opex!AH40</f>
        <v>258.14565244746029</v>
      </c>
      <c r="AI129" s="672">
        <f ca="1">Opex!AI40</f>
        <v>258.14565244746024</v>
      </c>
      <c r="AJ129" s="672">
        <f ca="1">Opex!AJ40</f>
        <v>258.14565244746024</v>
      </c>
      <c r="AK129" s="672">
        <f ca="1">Opex!AK40</f>
        <v>30.405160141977049</v>
      </c>
      <c r="AL129" s="672">
        <f ca="1">Opex!AL40</f>
        <v>30.405160141977049</v>
      </c>
      <c r="AM129" s="672">
        <f ca="1">Opex!AM40</f>
        <v>30.405160141977049</v>
      </c>
      <c r="AN129" s="672">
        <f>Opex!AN40</f>
        <v>0</v>
      </c>
      <c r="AO129" s="672">
        <f>Opex!AO40</f>
        <v>0</v>
      </c>
      <c r="AP129" s="672">
        <f>Opex!AP40</f>
        <v>0</v>
      </c>
      <c r="AQ129" s="672">
        <f>Opex!AQ40</f>
        <v>0</v>
      </c>
      <c r="AR129" s="677">
        <f>Opex!AR40</f>
        <v>0</v>
      </c>
    </row>
    <row r="130" spans="2:44">
      <c r="B130" s="673" t="s">
        <v>1010</v>
      </c>
      <c r="C130" s="594"/>
      <c r="D130" s="675">
        <f>Opex!D41</f>
        <v>0</v>
      </c>
      <c r="E130" s="675">
        <f ca="1">Opex!E41</f>
        <v>765.81818069983842</v>
      </c>
      <c r="F130" s="675">
        <f ca="1">Opex!F41</f>
        <v>765.81818069983842</v>
      </c>
      <c r="G130" s="675">
        <f ca="1">Opex!G41</f>
        <v>765.81818069983831</v>
      </c>
      <c r="H130" s="675">
        <f ca="1">Opex!H41</f>
        <v>765.81818069983831</v>
      </c>
      <c r="I130" s="675">
        <f ca="1">Opex!I41</f>
        <v>661.11434912672655</v>
      </c>
      <c r="J130" s="675">
        <f ca="1">Opex!J41</f>
        <v>661.11434912672644</v>
      </c>
      <c r="K130" s="675">
        <f ca="1">Opex!K41</f>
        <v>661.11434912672644</v>
      </c>
      <c r="L130" s="675">
        <f ca="1">Opex!L41</f>
        <v>0</v>
      </c>
      <c r="M130" s="675">
        <f ca="1">Opex!M41</f>
        <v>0.78783577985477371</v>
      </c>
      <c r="N130" s="675">
        <f>Opex!N41</f>
        <v>0</v>
      </c>
      <c r="O130" s="675">
        <f>Opex!O41</f>
        <v>0</v>
      </c>
      <c r="P130" s="675">
        <f>Opex!P41</f>
        <v>0</v>
      </c>
      <c r="Q130" s="675">
        <f>Opex!Q41</f>
        <v>0</v>
      </c>
      <c r="R130" s="675">
        <f>Opex!R41</f>
        <v>0</v>
      </c>
      <c r="S130" s="675">
        <f>Opex!S41</f>
        <v>0</v>
      </c>
      <c r="T130" s="675">
        <f>Opex!T41</f>
        <v>0</v>
      </c>
      <c r="U130" s="675">
        <f>Opex!U41</f>
        <v>0</v>
      </c>
      <c r="V130" s="675">
        <f>Opex!V41</f>
        <v>0</v>
      </c>
      <c r="W130" s="675">
        <f>Opex!W41</f>
        <v>0</v>
      </c>
      <c r="X130" s="675">
        <f>Opex!X41</f>
        <v>0</v>
      </c>
      <c r="Y130" s="675">
        <f>Opex!Y41</f>
        <v>0</v>
      </c>
      <c r="Z130" s="675">
        <f>Opex!Z41</f>
        <v>0</v>
      </c>
      <c r="AA130" s="675">
        <f>Opex!AA41</f>
        <v>0</v>
      </c>
      <c r="AB130" s="675">
        <f>Opex!AB41</f>
        <v>0</v>
      </c>
      <c r="AC130" s="675">
        <f>Opex!AC41</f>
        <v>0</v>
      </c>
      <c r="AD130" s="675">
        <f>Opex!AD41</f>
        <v>0</v>
      </c>
      <c r="AE130" s="675">
        <f>Opex!AE41</f>
        <v>0</v>
      </c>
      <c r="AF130" s="675">
        <f>Opex!AF41</f>
        <v>0</v>
      </c>
      <c r="AG130" s="675">
        <f>Opex!AG41</f>
        <v>0</v>
      </c>
      <c r="AH130" s="675">
        <f>Opex!AH41</f>
        <v>0</v>
      </c>
      <c r="AI130" s="675">
        <f>Opex!AI41</f>
        <v>0</v>
      </c>
      <c r="AJ130" s="675">
        <f>Opex!AJ41</f>
        <v>0</v>
      </c>
      <c r="AK130" s="675">
        <f>Opex!AK41</f>
        <v>0</v>
      </c>
      <c r="AL130" s="675">
        <f>Opex!AL41</f>
        <v>0</v>
      </c>
      <c r="AM130" s="675">
        <f>Opex!AM41</f>
        <v>0</v>
      </c>
      <c r="AN130" s="675">
        <f>Opex!AN41</f>
        <v>0</v>
      </c>
      <c r="AO130" s="675">
        <f>Opex!AO41</f>
        <v>0</v>
      </c>
      <c r="AP130" s="675">
        <f>Opex!AP41</f>
        <v>0</v>
      </c>
      <c r="AQ130" s="675">
        <f>Opex!AQ41</f>
        <v>0</v>
      </c>
      <c r="AR130" s="678">
        <f>Opex!AR41</f>
        <v>0</v>
      </c>
    </row>
    <row r="131" spans="2:44">
      <c r="B131" s="670" t="s">
        <v>152</v>
      </c>
      <c r="D131" s="669">
        <f>IF(D$102="","",DRE!D43)</f>
        <v>-1917.896002446555</v>
      </c>
      <c r="E131" s="669">
        <f ca="1">IF(E$102="","",DRE!E43)</f>
        <v>5849.3105043530904</v>
      </c>
      <c r="F131" s="669">
        <f ca="1">IF(F$102="","",DRE!F43)</f>
        <v>4658.2796647445539</v>
      </c>
      <c r="G131" s="669">
        <f ca="1">IF(G$102="","",DRE!G43)</f>
        <v>4111.3427553796428</v>
      </c>
      <c r="H131" s="669">
        <f ca="1">IF(H$102="","",DRE!H43)</f>
        <v>4202.5173130079384</v>
      </c>
      <c r="I131" s="669">
        <f ca="1">IF(I$102="","",DRE!I43)</f>
        <v>2952.3743575875524</v>
      </c>
      <c r="J131" s="669">
        <f ca="1">IF(J$102="","",DRE!J43)</f>
        <v>3081.0470463325018</v>
      </c>
      <c r="K131" s="669">
        <f ca="1">IF(K$102="","",DRE!K43)</f>
        <v>3117.2262229318385</v>
      </c>
      <c r="L131" s="669">
        <f ca="1">IF(L$102="","",DRE!L43)</f>
        <v>-4186.472136058871</v>
      </c>
      <c r="M131" s="669">
        <f ca="1">IF(M$102="","",DRE!M43)</f>
        <v>-2793.6412218092119</v>
      </c>
      <c r="N131" s="669">
        <f ca="1">IF(N$102="","",DRE!N43)</f>
        <v>-1795.2016928009439</v>
      </c>
      <c r="O131" s="669">
        <f ca="1">IF(O$102="","",DRE!O43)</f>
        <v>-1566.6773827553525</v>
      </c>
      <c r="P131" s="669">
        <f ca="1">IF(P$102="","",DRE!P43)</f>
        <v>-1481.7840232242183</v>
      </c>
      <c r="Q131" s="669">
        <f ca="1">IF(Q$102="","",DRE!Q43)</f>
        <v>-1364.579722329926</v>
      </c>
      <c r="R131" s="669">
        <f ca="1">IF(R$102="","",DRE!R43)</f>
        <v>-1235.8657502392712</v>
      </c>
      <c r="S131" s="669">
        <f ca="1">IF(S$102="","",DRE!S43)</f>
        <v>-1162.2455278985942</v>
      </c>
      <c r="T131" s="669">
        <f ca="1">IF(T$102="","",DRE!T43)</f>
        <v>-997.82451088984681</v>
      </c>
      <c r="U131" s="669">
        <f ca="1">IF(U$102="","",DRE!U43)</f>
        <v>-936.72434484119162</v>
      </c>
      <c r="V131" s="669">
        <f ca="1">IF(V$102="","",DRE!V43)</f>
        <v>-899.6058419770045</v>
      </c>
      <c r="W131" s="669">
        <f ca="1">IF(W$102="","",DRE!W43)</f>
        <v>-510.72502934291424</v>
      </c>
      <c r="X131" s="669">
        <f ca="1">IF(X$102="","",DRE!X43)</f>
        <v>-134.4006510919653</v>
      </c>
      <c r="Y131" s="669">
        <f ca="1">IF(Y$102="","",DRE!Y43)</f>
        <v>1198.1009782709716</v>
      </c>
      <c r="Z131" s="669">
        <f ca="1">IF(Z$102="","",DRE!Z43)</f>
        <v>1198.1009782709716</v>
      </c>
      <c r="AA131" s="669">
        <f ca="1">IF(AA$102="","",DRE!AA43)</f>
        <v>1198.1008008648414</v>
      </c>
      <c r="AB131" s="669">
        <f ca="1">IF(AB$102="","",DRE!AB43)</f>
        <v>1198.1008008648405</v>
      </c>
      <c r="AC131" s="669">
        <f ca="1">IF(AC$102="","",DRE!AC43)</f>
        <v>1198.1008008648405</v>
      </c>
      <c r="AD131" s="669">
        <f ca="1">IF(AD$102="","",DRE!AD43)</f>
        <v>-194.59249376637717</v>
      </c>
      <c r="AE131" s="669">
        <f ca="1">IF(AE$102="","",DRE!AE43)</f>
        <v>1030.2190975434773</v>
      </c>
      <c r="AF131" s="669">
        <f ca="1">IF(AF$102="","",DRE!AF43)</f>
        <v>4152.7095152705833</v>
      </c>
      <c r="AG131" s="669">
        <f ca="1">IF(AG$102="","",DRE!AG43)</f>
        <v>4152.7095152705833</v>
      </c>
      <c r="AH131" s="669">
        <f ca="1">IF(AH$102="","",DRE!AH43)</f>
        <v>4152.7090995495591</v>
      </c>
      <c r="AI131" s="669">
        <f ca="1">IF(AI$102="","",DRE!AI43)</f>
        <v>4152.7090995495591</v>
      </c>
      <c r="AJ131" s="669">
        <f ca="1">IF(AJ$102="","",DRE!AJ43)</f>
        <v>4152.7090995495591</v>
      </c>
      <c r="AK131" s="669">
        <f ca="1">IF(AK$102="","",DRE!AK43)</f>
        <v>-1095.3489703337677</v>
      </c>
      <c r="AL131" s="669">
        <f ca="1">IF(AL$102="","",DRE!AL43)</f>
        <v>-1095.3489703337682</v>
      </c>
      <c r="AM131" s="669">
        <f ca="1">IF(AM$102="","",DRE!AM43)</f>
        <v>-1095.3489703337691</v>
      </c>
      <c r="AN131" s="669" t="str">
        <f>IF(AN$102="","",DRE!AN43)</f>
        <v/>
      </c>
      <c r="AO131" s="669" t="str">
        <f>IF(AO$102="","",DRE!AO43)</f>
        <v/>
      </c>
      <c r="AP131" s="669" t="str">
        <f>IF(AP$102="","",DRE!AP43)</f>
        <v/>
      </c>
      <c r="AQ131" s="669" t="str">
        <f>IF(AQ$102="","",DRE!AQ43)</f>
        <v/>
      </c>
      <c r="AR131" s="676" t="str">
        <f>IF(AR$102="","",DRE!AR43)</f>
        <v/>
      </c>
    </row>
    <row r="132" spans="2:44">
      <c r="B132" s="670" t="s">
        <v>249</v>
      </c>
      <c r="D132" s="725" t="str">
        <f>IF(D$102="","",DRE!D91)</f>
        <v/>
      </c>
      <c r="E132" s="725">
        <f ca="1">IF(E$102="","",DRE!E91)</f>
        <v>0.30198103989824521</v>
      </c>
      <c r="F132" s="725">
        <f ca="1">IF(F$102="","",DRE!F91)</f>
        <v>0.23620347677073067</v>
      </c>
      <c r="G132" s="725">
        <f ca="1">IF(G$102="","",DRE!G91)</f>
        <v>0.22287752922417992</v>
      </c>
      <c r="H132" s="725">
        <f ca="1">IF(H$102="","",DRE!H91)</f>
        <v>0.22782013832815518</v>
      </c>
      <c r="I132" s="725">
        <f ca="1">IF(I$102="","",DRE!I91)</f>
        <v>0.18539717557499968</v>
      </c>
      <c r="J132" s="725">
        <f ca="1">IF(J$102="","",DRE!J91)</f>
        <v>0.19347730030770727</v>
      </c>
      <c r="K132" s="725">
        <f ca="1">IF(K$102="","",DRE!K91)</f>
        <v>0.19574920635475307</v>
      </c>
      <c r="L132" s="725" t="str">
        <f ca="1">IF(L$102="","",DRE!L91)</f>
        <v/>
      </c>
      <c r="M132" s="725">
        <f ca="1">IF(M$102="","",DRE!M91)</f>
        <v>-147.21199630929812</v>
      </c>
      <c r="N132" s="725">
        <f ca="1">IF(N$102="","",DRE!N91)</f>
        <v>-37.566638187722539</v>
      </c>
      <c r="O132" s="725">
        <f ca="1">IF(O$102="","",DRE!O91)</f>
        <v>-10.53069042437337</v>
      </c>
      <c r="P132" s="725">
        <f ca="1">IF(P$102="","",DRE!P91)</f>
        <v>-6.793517339661852</v>
      </c>
      <c r="Q132" s="725">
        <f ca="1">IF(Q$102="","",DRE!Q91)</f>
        <v>-3.004587181304049</v>
      </c>
      <c r="R132" s="725">
        <f ca="1">IF(R$102="","",DRE!R91)</f>
        <v>-1.7132285433582999</v>
      </c>
      <c r="S132" s="725">
        <f ca="1">IF(S$102="","",DRE!S91)</f>
        <v>-1.0285486001768802</v>
      </c>
      <c r="T132" s="725">
        <f ca="1">IF(T$102="","",DRE!T91)</f>
        <v>-0.84227536131665193</v>
      </c>
      <c r="U132" s="725">
        <f ca="1">IF(U$102="","",DRE!U91)</f>
        <v>-0.68846254193215539</v>
      </c>
      <c r="V132" s="725">
        <f ca="1">IF(V$102="","",DRE!V91)</f>
        <v>-0.66118162521921708</v>
      </c>
      <c r="W132" s="725">
        <f ca="1">IF(W$102="","",DRE!W91)</f>
        <v>-0.26941441408414041</v>
      </c>
      <c r="X132" s="725">
        <f ca="1">IF(X$102="","",DRE!X91)</f>
        <v>-5.7833197560394005E-2</v>
      </c>
      <c r="Y132" s="725">
        <f ca="1">IF(Y$102="","",DRE!Y91)</f>
        <v>0.2726123167841813</v>
      </c>
      <c r="Z132" s="725">
        <f ca="1">IF(Z$102="","",DRE!Z91)</f>
        <v>0.2726123167841813</v>
      </c>
      <c r="AA132" s="725">
        <f ca="1">IF(AA$102="","",DRE!AA91)</f>
        <v>0.27261229352057814</v>
      </c>
      <c r="AB132" s="725">
        <f ca="1">IF(AB$102="","",DRE!AB91)</f>
        <v>0.27261229352057798</v>
      </c>
      <c r="AC132" s="725">
        <f ca="1">IF(AC$102="","",DRE!AC91)</f>
        <v>0.27261229352057798</v>
      </c>
      <c r="AD132" s="725">
        <f ca="1">IF(AD$102="","",DRE!AD91)</f>
        <v>-9.1727355021877829E-2</v>
      </c>
      <c r="AE132" s="725">
        <f ca="1">IF(AE$102="","",DRE!AE91)</f>
        <v>0.26692512334602081</v>
      </c>
      <c r="AF132" s="725">
        <f ca="1">IF(AF$102="","",DRE!AF91)</f>
        <v>0.50088294299180947</v>
      </c>
      <c r="AG132" s="725">
        <f ca="1">IF(AG$102="","",DRE!AG91)</f>
        <v>0.50088294299180947</v>
      </c>
      <c r="AH132" s="725">
        <f ca="1">IF(AH$102="","",DRE!AH91)</f>
        <v>0.50088292849129856</v>
      </c>
      <c r="AI132" s="725">
        <f ca="1">IF(AI$102="","",DRE!AI91)</f>
        <v>0.50088292849129856</v>
      </c>
      <c r="AJ132" s="725">
        <f ca="1">IF(AJ$102="","",DRE!AJ91)</f>
        <v>0.50088292849129856</v>
      </c>
      <c r="AK132" s="725">
        <f ca="1">IF(AK$102="","",DRE!AK91)</f>
        <v>-1.1216948990423186</v>
      </c>
      <c r="AL132" s="725">
        <f ca="1">IF(AL$102="","",DRE!AL91)</f>
        <v>-1.121694899042319</v>
      </c>
      <c r="AM132" s="725">
        <f ca="1">IF(AM$102="","",DRE!AM91)</f>
        <v>-1.1216948990423201</v>
      </c>
      <c r="AN132" s="725" t="str">
        <f>IF(AN$102="","",DRE!AN91)</f>
        <v/>
      </c>
      <c r="AO132" s="725" t="str">
        <f>IF(AO$102="","",DRE!AO91)</f>
        <v/>
      </c>
      <c r="AP132" s="725" t="str">
        <f>IF(AP$102="","",DRE!AP91)</f>
        <v/>
      </c>
      <c r="AQ132" s="725" t="str">
        <f>IF(AQ$102="","",DRE!AQ91)</f>
        <v/>
      </c>
      <c r="AR132" s="727" t="str">
        <f>IF(AR$102="","",DRE!AR91)</f>
        <v/>
      </c>
    </row>
    <row r="133" spans="2:44">
      <c r="B133" s="670" t="s">
        <v>718</v>
      </c>
      <c r="D133" s="672">
        <f>IF(D$102="","",DRE!D51)</f>
        <v>-1917.896002446555</v>
      </c>
      <c r="E133" s="672">
        <f ca="1">IF(E$102="","",DRE!E51)</f>
        <v>5240.7733623570721</v>
      </c>
      <c r="F133" s="672">
        <f ca="1">IF(F$102="","",DRE!F51)</f>
        <v>4010.15143887762</v>
      </c>
      <c r="G133" s="672">
        <f ca="1">IF(G$102="","",DRE!G51)</f>
        <v>3153.4158485436128</v>
      </c>
      <c r="H133" s="672">
        <f ca="1">IF(H$102="","",DRE!H51)</f>
        <v>3226.4464786736107</v>
      </c>
      <c r="I133" s="672">
        <f ca="1">IF(I$102="","",DRE!I51)</f>
        <v>2062.3602685465171</v>
      </c>
      <c r="J133" s="672">
        <f ca="1">IF(J$102="","",DRE!J51)</f>
        <v>2146.196004128421</v>
      </c>
      <c r="K133" s="672">
        <f ca="1">IF(K$102="","",DRE!K51)</f>
        <v>2218.601652031728</v>
      </c>
      <c r="L133" s="672">
        <f ca="1">IF(L$102="","",DRE!L51)</f>
        <v>-4597.587659529554</v>
      </c>
      <c r="M133" s="672">
        <f ca="1">IF(M$102="","",DRE!M51)</f>
        <v>-3202.8262013813555</v>
      </c>
      <c r="N133" s="672">
        <f ca="1">IF(N$102="","",DRE!N51)</f>
        <v>-2236.9327489328207</v>
      </c>
      <c r="O133" s="672">
        <f ca="1">IF(O$102="","",DRE!O51)</f>
        <v>-2007.5597413486039</v>
      </c>
      <c r="P133" s="672">
        <f ca="1">IF(P$102="","",DRE!P51)</f>
        <v>-1928.5590959418118</v>
      </c>
      <c r="Q133" s="672">
        <f ca="1">IF(Q$102="","",DRE!Q51)</f>
        <v>-1813.6726689015725</v>
      </c>
      <c r="R133" s="672">
        <f ca="1">IF(R$102="","",DRE!R51)</f>
        <v>-1688.1089477642636</v>
      </c>
      <c r="S133" s="672">
        <f ca="1">IF(S$102="","",DRE!S51)</f>
        <v>-1591.5985419158546</v>
      </c>
      <c r="T133" s="672">
        <f ca="1">IF(T$102="","",DRE!T51)</f>
        <v>-1426.3397511823307</v>
      </c>
      <c r="U133" s="672">
        <f ca="1">IF(U$102="","",DRE!U51)</f>
        <v>-1360.9530677963796</v>
      </c>
      <c r="V133" s="672">
        <f ca="1">IF(V$102="","",DRE!V51)</f>
        <v>-1348.9885545579971</v>
      </c>
      <c r="W133" s="672">
        <f ca="1">IF(W$102="","",DRE!W51)</f>
        <v>-970.21337171987921</v>
      </c>
      <c r="X133" s="672">
        <f ca="1">IF(X$102="","",DRE!X51)</f>
        <v>-601.54103878643878</v>
      </c>
      <c r="Y133" s="672">
        <f ca="1">IF(Y$102="","",DRE!Y51)</f>
        <v>671.87274457853971</v>
      </c>
      <c r="Z133" s="672">
        <f ca="1">IF(Z$102="","",DRE!Z51)</f>
        <v>668.7090380269774</v>
      </c>
      <c r="AA133" s="672">
        <f ca="1">IF(AA$102="","",DRE!AA51)</f>
        <v>694.41175197855728</v>
      </c>
      <c r="AB133" s="672">
        <f ca="1">IF(AB$102="","",DRE!AB51)</f>
        <v>696.09475172624252</v>
      </c>
      <c r="AC133" s="672">
        <f ca="1">IF(AC$102="","",DRE!AC51)</f>
        <v>697.72873206380177</v>
      </c>
      <c r="AD133" s="672">
        <f ca="1">IF(AD$102="","",DRE!AD51)</f>
        <v>-648.38494712796262</v>
      </c>
      <c r="AE133" s="672">
        <f ca="1">IF(AE$102="","",DRE!AE51)</f>
        <v>550.63048378576161</v>
      </c>
      <c r="AF133" s="672">
        <f ca="1">IF(AF$102="","",DRE!AF51)</f>
        <v>3555.3835681285864</v>
      </c>
      <c r="AG133" s="672">
        <f ca="1">IF(AG$102="","",DRE!AG51)</f>
        <v>3556.1665046827934</v>
      </c>
      <c r="AH133" s="672">
        <f ca="1">IF(AH$102="","",DRE!AH51)</f>
        <v>3556.92624039777</v>
      </c>
      <c r="AI133" s="672">
        <f ca="1">IF(AI$102="","",DRE!AI51)</f>
        <v>3576.0347768997117</v>
      </c>
      <c r="AJ133" s="672">
        <f ca="1">IF(AJ$102="","",DRE!AJ51)</f>
        <v>3567.6305247744972</v>
      </c>
      <c r="AK133" s="672">
        <f ca="1">IF(AK$102="","",DRE!AK51)</f>
        <v>-1462.0797127840085</v>
      </c>
      <c r="AL133" s="672">
        <f ca="1">IF(AL$102="","",DRE!AL51)</f>
        <v>-1503.6950339988434</v>
      </c>
      <c r="AM133" s="672">
        <f ca="1">IF(AM$102="","",DRE!AM51)</f>
        <v>-1502.069133846958</v>
      </c>
      <c r="AN133" s="672" t="str">
        <f>IF(AN$102="","",DRE!AN51)</f>
        <v/>
      </c>
      <c r="AO133" s="672" t="str">
        <f>IF(AO$102="","",DRE!AO51)</f>
        <v/>
      </c>
      <c r="AP133" s="672" t="str">
        <f>IF(AP$102="","",DRE!AP51)</f>
        <v/>
      </c>
      <c r="AQ133" s="672" t="str">
        <f>IF(AQ$102="","",DRE!AQ51)</f>
        <v/>
      </c>
      <c r="AR133" s="677" t="str">
        <f>IF(AR$102="","",DRE!AR51)</f>
        <v/>
      </c>
    </row>
    <row r="134" spans="2:44">
      <c r="B134" s="673" t="s">
        <v>719</v>
      </c>
      <c r="C134" s="594"/>
      <c r="D134" s="726" t="str">
        <f>IF(D$102="","",DRE!D93)</f>
        <v/>
      </c>
      <c r="E134" s="726">
        <f ca="1">IF(E$102="","",DRE!E93)</f>
        <v>0.27056422952035475</v>
      </c>
      <c r="F134" s="726">
        <f ca="1">IF(F$102="","",DRE!F93)</f>
        <v>0.20333938286463621</v>
      </c>
      <c r="G134" s="726">
        <f ca="1">IF(G$102="","",DRE!G93)</f>
        <v>0.17094792985093069</v>
      </c>
      <c r="H134" s="726">
        <f ca="1">IF(H$102="","",DRE!H93)</f>
        <v>0.17490694941449317</v>
      </c>
      <c r="I134" s="726">
        <f ca="1">IF(I$102="","",DRE!I93)</f>
        <v>0.12950788839632557</v>
      </c>
      <c r="J134" s="726">
        <f ca="1">IF(J$102="","",DRE!J93)</f>
        <v>0.13477243371023284</v>
      </c>
      <c r="K134" s="726">
        <f ca="1">IF(K$102="","",DRE!K93)</f>
        <v>0.13931921572060091</v>
      </c>
      <c r="L134" s="726" t="str">
        <f ca="1">IF(L$102="","",DRE!L93)</f>
        <v/>
      </c>
      <c r="M134" s="726">
        <f ca="1">IF(M$102="","",DRE!M93)</f>
        <v>-168.77415584229072</v>
      </c>
      <c r="N134" s="726">
        <f ca="1">IF(N$102="","",DRE!N93)</f>
        <v>-46.810363184491905</v>
      </c>
      <c r="O134" s="726">
        <f ca="1">IF(O$102="","",DRE!O93)</f>
        <v>-13.494156727657654</v>
      </c>
      <c r="P134" s="726">
        <f ca="1">IF(P$102="","",DRE!P93)</f>
        <v>-8.8418416270511919</v>
      </c>
      <c r="Q134" s="726">
        <f ca="1">IF(Q$102="","",DRE!Q93)</f>
        <v>-3.9934183125327398</v>
      </c>
      <c r="R134" s="726">
        <f ca="1">IF(R$102="","",DRE!R93)</f>
        <v>-2.340154206108835</v>
      </c>
      <c r="S134" s="726">
        <f ca="1">IF(S$102="","",DRE!S93)</f>
        <v>-1.4085117241027123</v>
      </c>
      <c r="T134" s="726">
        <f ca="1">IF(T$102="","",DRE!T93)</f>
        <v>-1.2039900966313548</v>
      </c>
      <c r="U134" s="726">
        <f ca="1">IF(U$102="","",DRE!U93)</f>
        <v>-1.0002571339856761</v>
      </c>
      <c r="V134" s="726">
        <f ca="1">IF(V$102="","",DRE!V93)</f>
        <v>-0.9914635980405051</v>
      </c>
      <c r="W134" s="726">
        <f ca="1">IF(W$102="","",DRE!W93)</f>
        <v>-0.51180077744536345</v>
      </c>
      <c r="X134" s="726">
        <f ca="1">IF(X$102="","",DRE!X93)</f>
        <v>-0.25884578277091763</v>
      </c>
      <c r="Y134" s="726">
        <f ca="1">IF(Y$102="","",DRE!Y93)</f>
        <v>0.15287591680964069</v>
      </c>
      <c r="Z134" s="726">
        <f ca="1">IF(Z$102="","",DRE!Z93)</f>
        <v>0.15215605647375202</v>
      </c>
      <c r="AA134" s="726">
        <f ca="1">IF(AA$102="","",DRE!AA93)</f>
        <v>0.1580043851217432</v>
      </c>
      <c r="AB134" s="726">
        <f ca="1">IF(AB$102="","",DRE!AB93)</f>
        <v>0.15838732987971338</v>
      </c>
      <c r="AC134" s="726">
        <f ca="1">IF(AC$102="","",DRE!AC93)</f>
        <v>0.15875912090686906</v>
      </c>
      <c r="AD134" s="726">
        <f ca="1">IF(AD$102="","",DRE!AD93)</f>
        <v>-0.30563684695593585</v>
      </c>
      <c r="AE134" s="726">
        <f ca="1">IF(AE$102="","",DRE!AE93)</f>
        <v>0.14266587578608811</v>
      </c>
      <c r="AF134" s="726">
        <f ca="1">IF(AF$102="","",DRE!AF93)</f>
        <v>0.42883591508637731</v>
      </c>
      <c r="AG134" s="726">
        <f ca="1">IF(AG$102="","",DRE!AG93)</f>
        <v>0.42893034971129029</v>
      </c>
      <c r="AH134" s="726">
        <f ca="1">IF(AH$102="","",DRE!AH93)</f>
        <v>0.4290220164738312</v>
      </c>
      <c r="AI134" s="726">
        <f ca="1">IF(AI$102="","",DRE!AI93)</f>
        <v>0.43132681064381378</v>
      </c>
      <c r="AJ134" s="726">
        <f ca="1">IF(AJ$102="","",DRE!AJ93)</f>
        <v>0.43031312383952663</v>
      </c>
      <c r="AK134" s="726">
        <f ca="1">IF(AK$102="","",DRE!AK93)</f>
        <v>-1.4972464486120327</v>
      </c>
      <c r="AL134" s="726">
        <f ca="1">IF(AL$102="","",DRE!AL93)</f>
        <v>-1.5398627241488272</v>
      </c>
      <c r="AM134" s="726">
        <f ca="1">IF(AM$102="","",DRE!AM93)</f>
        <v>-1.5381977169628833</v>
      </c>
      <c r="AN134" s="726" t="str">
        <f>IF(AN$102="","",DRE!AN93)</f>
        <v/>
      </c>
      <c r="AO134" s="726" t="str">
        <f>IF(AO$102="","",DRE!AO93)</f>
        <v/>
      </c>
      <c r="AP134" s="726" t="str">
        <f>IF(AP$102="","",DRE!AP93)</f>
        <v/>
      </c>
      <c r="AQ134" s="726" t="str">
        <f>IF(AQ$102="","",DRE!AQ93)</f>
        <v/>
      </c>
      <c r="AR134" s="728" t="str">
        <f>IF(AR$102="","",DRE!AR93)</f>
        <v/>
      </c>
    </row>
  </sheetData>
  <scenarios current="0" show="0" sqref="G31 G29 G32">
    <scenario name="Cenário 1" locked="1" count="3" user="JRA" comment="_x000a_Alterado por JRA em 10/08/2021">
      <inputCells r="N15" val="0"/>
      <inputCells r="N11" val="20"/>
      <inputCells r="N20" undone="1" val="0"/>
    </scenario>
    <scenario name="Cenário 2" locked="1" count="3" user="JRA" comment="_x000a_Alterado por JRA em 10/08/2021">
      <inputCells r="N15" val="0"/>
      <inputCells r="N11" val="30"/>
      <inputCells r="N20" undone="1" val="0"/>
    </scenario>
    <scenario name="Cenário 3" locked="1" count="3" user="JRA" comment="_x000a_Alterado por JRA em 10/08/2021">
      <inputCells r="N15" val="0"/>
      <inputCells r="N11" val="20"/>
      <inputCells r="N20" undone="1" val="1"/>
    </scenario>
  </scenarios>
  <conditionalFormatting sqref="C90:F94 C96:F96">
    <cfRule type="colorScale" priority="25">
      <colorScale>
        <cfvo type="min"/>
        <cfvo type="percentile" val="50"/>
        <cfvo type="max"/>
        <color rgb="FFF8696B"/>
        <color rgb="FFFFEB84"/>
        <color rgb="FF63BE7B"/>
      </colorScale>
    </cfRule>
  </conditionalFormatting>
  <conditionalFormatting sqref="D102:AR102">
    <cfRule type="cellIs" dxfId="5" priority="1" stopIfTrue="1" operator="equal">
      <formula>0</formula>
    </cfRule>
  </conditionalFormatting>
  <conditionalFormatting sqref="G90:G94 G96">
    <cfRule type="colorScale" priority="13">
      <colorScale>
        <cfvo type="min"/>
        <cfvo type="percentile" val="50"/>
        <cfvo type="max"/>
        <color rgb="FFF8696B"/>
        <color rgb="FFFFEB84"/>
        <color rgb="FF63BE7B"/>
      </colorScale>
    </cfRule>
  </conditionalFormatting>
  <conditionalFormatting sqref="J90:P96">
    <cfRule type="colorScale" priority="6">
      <colorScale>
        <cfvo type="min"/>
        <cfvo type="percentile" val="50"/>
        <cfvo type="max"/>
        <color rgb="FFF8696B"/>
        <color rgb="FFFFEB84"/>
        <color rgb="FF63BE7B"/>
      </colorScale>
    </cfRule>
  </conditionalFormatting>
  <conditionalFormatting sqref="V18:W19 V23:W24">
    <cfRule type="colorScale" priority="37">
      <colorScale>
        <cfvo type="min"/>
        <cfvo type="percentile" val="50"/>
        <cfvo type="max"/>
        <color rgb="FFF8696B"/>
        <color rgb="FFFFEB84"/>
        <color rgb="FF63BE7B"/>
      </colorScale>
    </cfRule>
  </conditionalFormatting>
  <conditionalFormatting sqref="X18:X19 X23:X24">
    <cfRule type="colorScale" priority="39">
      <colorScale>
        <cfvo type="min"/>
        <cfvo type="percentile" val="50"/>
        <cfvo type="max"/>
        <color rgb="FFF8696B"/>
        <color rgb="FFFFEB84"/>
        <color rgb="FF63BE7B"/>
      </colorScale>
    </cfRule>
  </conditionalFormatting>
  <dataValidations count="1">
    <dataValidation type="list" allowBlank="1" showInputMessage="1" showErrorMessage="1" sqref="N12:N16" xr:uid="{00000000-0002-0000-0000-000000000000}">
      <formula1>$A$10:$A$11</formula1>
    </dataValidation>
  </dataValidations>
  <printOptions horizontalCentered="1"/>
  <pageMargins left="0.51181102362204722" right="0.51181102362204722" top="0.78740157480314965" bottom="0.78740157480314965" header="0.31496062992125984" footer="0.31496062992125984"/>
  <pageSetup paperSize="9" scale="52" pageOrder="overThenDown" orientation="portrait" r:id="rId1"/>
  <ignoredErrors>
    <ignoredError sqref="G15 E7" unlockedFormula="1"/>
    <ignoredError sqref="T14:T17"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7">
    <tabColor theme="4" tint="0.59999389629810485"/>
  </sheetPr>
  <dimension ref="A4:O97"/>
  <sheetViews>
    <sheetView showGridLines="0" topLeftCell="A3" zoomScaleNormal="100" workbookViewId="0">
      <pane xSplit="2" ySplit="3" topLeftCell="C18" activePane="bottomRight" state="frozen"/>
      <selection activeCell="A3" sqref="A3"/>
      <selection pane="topRight" activeCell="C3" sqref="C3"/>
      <selection pane="bottomLeft" activeCell="A6" sqref="A6"/>
      <selection pane="bottomRight" activeCell="C26" sqref="C26"/>
    </sheetView>
  </sheetViews>
  <sheetFormatPr defaultColWidth="10.81640625" defaultRowHeight="13"/>
  <cols>
    <col min="1" max="1" width="4.81640625" style="11" customWidth="1"/>
    <col min="2" max="2" width="44.7265625" style="11" customWidth="1"/>
    <col min="3" max="3" width="10" style="11" customWidth="1"/>
    <col min="4" max="16384" width="10.81640625" style="11"/>
  </cols>
  <sheetData>
    <row r="4" spans="1:15">
      <c r="B4" s="11" t="s">
        <v>465</v>
      </c>
      <c r="D4" s="499">
        <v>44347</v>
      </c>
      <c r="E4" s="499">
        <v>44135</v>
      </c>
      <c r="F4" s="499">
        <f t="shared" ref="F4:O4" si="0">EDATE(D4,-12)</f>
        <v>43982</v>
      </c>
      <c r="G4" s="499">
        <f t="shared" si="0"/>
        <v>43769</v>
      </c>
      <c r="H4" s="499">
        <f t="shared" si="0"/>
        <v>43616</v>
      </c>
      <c r="I4" s="499">
        <f t="shared" si="0"/>
        <v>43404</v>
      </c>
      <c r="J4" s="499">
        <f t="shared" si="0"/>
        <v>43251</v>
      </c>
      <c r="K4" s="499">
        <f t="shared" si="0"/>
        <v>43039</v>
      </c>
      <c r="L4" s="499">
        <f t="shared" si="0"/>
        <v>42886</v>
      </c>
      <c r="M4" s="499">
        <f t="shared" si="0"/>
        <v>42674</v>
      </c>
      <c r="N4" s="499">
        <f t="shared" si="0"/>
        <v>42521</v>
      </c>
      <c r="O4" s="499">
        <f t="shared" si="0"/>
        <v>42308</v>
      </c>
    </row>
    <row r="5" spans="1:15">
      <c r="B5" s="500" t="s">
        <v>466</v>
      </c>
      <c r="C5" s="500"/>
      <c r="D5" s="501"/>
      <c r="E5" s="501"/>
      <c r="F5" s="501"/>
      <c r="G5" s="501"/>
      <c r="H5" s="501"/>
      <c r="I5" s="501"/>
      <c r="J5" s="501"/>
      <c r="K5" s="501"/>
      <c r="L5" s="501"/>
      <c r="M5" s="501"/>
      <c r="N5" s="501"/>
      <c r="O5" s="501"/>
    </row>
    <row r="6" spans="1:15">
      <c r="A6" s="502"/>
      <c r="B6" s="503" t="s">
        <v>467</v>
      </c>
      <c r="C6" s="504" t="s">
        <v>468</v>
      </c>
      <c r="D6" s="505">
        <v>318.33333333333331</v>
      </c>
      <c r="E6" s="505">
        <v>293.33333333333331</v>
      </c>
      <c r="F6" s="505">
        <v>212.83333333333331</v>
      </c>
      <c r="G6" s="505">
        <v>226.78571428571428</v>
      </c>
      <c r="H6" s="505">
        <v>221.45833333333331</v>
      </c>
      <c r="I6" s="505">
        <v>212.83333333333331</v>
      </c>
      <c r="J6" s="505">
        <v>214.42857142857099</v>
      </c>
      <c r="K6" s="505">
        <v>197.11111111111111</v>
      </c>
      <c r="L6" s="505">
        <v>199.22222222222223</v>
      </c>
      <c r="M6" s="505">
        <v>197</v>
      </c>
      <c r="N6" s="505">
        <v>200.58333333333334</v>
      </c>
      <c r="O6" s="505">
        <v>189.2</v>
      </c>
    </row>
    <row r="7" spans="1:15">
      <c r="A7" s="502"/>
      <c r="B7" s="503" t="s">
        <v>469</v>
      </c>
      <c r="C7" s="504" t="s">
        <v>468</v>
      </c>
      <c r="D7" s="505">
        <v>318.33333333333331</v>
      </c>
      <c r="E7" s="505">
        <v>293.33333333333331</v>
      </c>
      <c r="F7" s="505">
        <v>245.625</v>
      </c>
      <c r="G7" s="505">
        <v>243.16666666666666</v>
      </c>
      <c r="H7" s="505">
        <v>257.61904761904759</v>
      </c>
      <c r="I7" s="505">
        <v>245.625</v>
      </c>
      <c r="J7" s="505">
        <v>250.57142857142901</v>
      </c>
      <c r="K7" s="505">
        <v>237.625</v>
      </c>
      <c r="L7" s="505">
        <v>249.25</v>
      </c>
      <c r="M7" s="505">
        <v>243.77041666666662</v>
      </c>
      <c r="N7" s="505">
        <v>251.04761904761901</v>
      </c>
      <c r="O7" s="505">
        <v>236.3125</v>
      </c>
    </row>
    <row r="8" spans="1:15">
      <c r="A8" s="502"/>
      <c r="B8" s="506" t="s">
        <v>470</v>
      </c>
      <c r="C8" s="504" t="s">
        <v>468</v>
      </c>
      <c r="D8" s="505">
        <v>25.904891304347828</v>
      </c>
      <c r="E8" s="505">
        <v>25.233695652173914</v>
      </c>
      <c r="F8" s="505"/>
      <c r="G8" s="505"/>
      <c r="H8" s="505"/>
      <c r="I8" s="505"/>
      <c r="J8" s="505"/>
      <c r="K8" s="505"/>
      <c r="L8" s="505"/>
      <c r="M8" s="505"/>
      <c r="N8" s="505"/>
      <c r="O8" s="505"/>
    </row>
    <row r="9" spans="1:15">
      <c r="A9" s="502"/>
      <c r="B9" s="506" t="s">
        <v>471</v>
      </c>
      <c r="C9" s="504" t="s">
        <v>468</v>
      </c>
      <c r="D9" s="505">
        <v>36.901778656126481</v>
      </c>
      <c r="E9" s="505">
        <v>35.808937198067639</v>
      </c>
      <c r="F9" s="505"/>
      <c r="G9" s="505"/>
      <c r="H9" s="505"/>
      <c r="I9" s="505"/>
      <c r="J9" s="505"/>
      <c r="K9" s="505"/>
      <c r="L9" s="505"/>
      <c r="M9" s="505"/>
      <c r="N9" s="505"/>
      <c r="O9" s="505"/>
    </row>
    <row r="10" spans="1:15" ht="26">
      <c r="A10" s="502"/>
      <c r="B10" s="503" t="s">
        <v>472</v>
      </c>
      <c r="C10" s="504" t="s">
        <v>468</v>
      </c>
      <c r="D10" s="505">
        <v>62.215507246376809</v>
      </c>
      <c r="E10" s="505">
        <v>57.133395445134575</v>
      </c>
      <c r="F10" s="505">
        <v>57.940714285714286</v>
      </c>
      <c r="G10" s="505">
        <v>57.928205128205136</v>
      </c>
      <c r="H10" s="505">
        <v>62.984888888888889</v>
      </c>
      <c r="I10" s="505">
        <v>67.155555555555551</v>
      </c>
      <c r="J10" s="505">
        <v>64.023809523809504</v>
      </c>
      <c r="K10" s="505">
        <v>66.628205128205138</v>
      </c>
      <c r="L10" s="505">
        <v>62.19444444444445</v>
      </c>
      <c r="M10" s="505">
        <v>67.791111111111107</v>
      </c>
      <c r="N10" s="505">
        <v>65.387666666666675</v>
      </c>
      <c r="O10" s="505">
        <v>67.428999999999988</v>
      </c>
    </row>
    <row r="11" spans="1:15" ht="26">
      <c r="A11" s="502"/>
      <c r="B11" s="503" t="s">
        <v>473</v>
      </c>
      <c r="C11" s="504" t="s">
        <v>468</v>
      </c>
      <c r="D11" s="505">
        <v>96.747309782608696</v>
      </c>
      <c r="E11" s="505">
        <v>89.209395445134575</v>
      </c>
      <c r="F11" s="505">
        <v>84.645833333333329</v>
      </c>
      <c r="G11" s="505">
        <v>87.803571428571431</v>
      </c>
      <c r="H11" s="505">
        <v>85.928958333333341</v>
      </c>
      <c r="I11" s="505">
        <v>92.53125</v>
      </c>
      <c r="J11" s="505">
        <v>88.577777777777797</v>
      </c>
      <c r="K11" s="505">
        <v>91.428571428571431</v>
      </c>
      <c r="L11" s="505">
        <v>91.041250000000034</v>
      </c>
      <c r="M11" s="505">
        <v>87.589487179487151</v>
      </c>
      <c r="N11" s="505">
        <v>84.801282051282044</v>
      </c>
      <c r="O11" s="505">
        <v>85.99977777777778</v>
      </c>
    </row>
    <row r="12" spans="1:15">
      <c r="A12" s="502"/>
      <c r="B12" s="503" t="s">
        <v>474</v>
      </c>
      <c r="C12" s="504" t="s">
        <v>468</v>
      </c>
      <c r="D12" s="505">
        <v>119.66544927536232</v>
      </c>
      <c r="E12" s="505">
        <v>112.56857142857143</v>
      </c>
      <c r="F12" s="505">
        <v>115.45261904761904</v>
      </c>
      <c r="G12" s="505">
        <v>111.48095238095239</v>
      </c>
      <c r="H12" s="505">
        <v>109.00166666666667</v>
      </c>
      <c r="I12" s="505">
        <v>112.4111111111111</v>
      </c>
      <c r="J12" s="505">
        <v>112.35555555555599</v>
      </c>
      <c r="K12" s="505">
        <v>109.47619047619048</v>
      </c>
      <c r="L12" s="505">
        <v>108.44750000000002</v>
      </c>
      <c r="M12" s="505">
        <v>96.006410256410305</v>
      </c>
      <c r="N12" s="505">
        <v>96.228055555555542</v>
      </c>
      <c r="O12" s="505">
        <v>96.357142857142861</v>
      </c>
    </row>
    <row r="13" spans="1:15">
      <c r="A13" s="502"/>
      <c r="B13" s="503" t="s">
        <v>475</v>
      </c>
      <c r="C13" s="504" t="s">
        <v>468</v>
      </c>
      <c r="D13" s="505">
        <v>32.53857142857143</v>
      </c>
      <c r="E13" s="505">
        <v>25.033333333333331</v>
      </c>
      <c r="F13" s="505"/>
      <c r="G13" s="505"/>
      <c r="H13" s="505"/>
      <c r="I13" s="505"/>
      <c r="J13" s="505"/>
      <c r="K13" s="505"/>
      <c r="L13" s="505"/>
      <c r="M13" s="505"/>
      <c r="N13" s="505"/>
      <c r="O13" s="505"/>
    </row>
    <row r="14" spans="1:15">
      <c r="A14" s="502"/>
      <c r="B14" s="503" t="s">
        <v>476</v>
      </c>
      <c r="C14" s="504" t="s">
        <v>468</v>
      </c>
      <c r="D14" s="505">
        <v>47.121111111111112</v>
      </c>
      <c r="E14" s="505">
        <v>35.590666666666664</v>
      </c>
      <c r="F14" s="505"/>
      <c r="G14" s="505"/>
      <c r="H14" s="505"/>
      <c r="I14" s="505"/>
      <c r="J14" s="505"/>
      <c r="K14" s="505"/>
      <c r="L14" s="505"/>
      <c r="M14" s="505"/>
      <c r="N14" s="505"/>
      <c r="O14" s="505"/>
    </row>
    <row r="15" spans="1:15">
      <c r="A15" s="502"/>
      <c r="B15" s="507" t="s">
        <v>477</v>
      </c>
      <c r="C15" s="504" t="s">
        <v>468</v>
      </c>
      <c r="D15" s="505"/>
      <c r="E15" s="505"/>
      <c r="F15" s="508">
        <v>33.072878787878786</v>
      </c>
      <c r="G15" s="508">
        <v>35.672222222222224</v>
      </c>
      <c r="H15" s="508">
        <v>44.729166666666664</v>
      </c>
      <c r="I15" s="508">
        <v>43.281818181818181</v>
      </c>
      <c r="J15" s="505">
        <v>38.628999999999998</v>
      </c>
      <c r="K15" s="505">
        <v>38.15</v>
      </c>
      <c r="L15" s="505">
        <v>39.695999999999998</v>
      </c>
      <c r="M15" s="505">
        <v>39.911999999999999</v>
      </c>
      <c r="N15" s="505">
        <v>38.11</v>
      </c>
      <c r="O15" s="505">
        <v>38.375</v>
      </c>
    </row>
    <row r="16" spans="1:15">
      <c r="B16" s="503" t="s">
        <v>478</v>
      </c>
      <c r="C16" s="504" t="s">
        <v>468</v>
      </c>
      <c r="D16" s="505">
        <v>104.45197802197802</v>
      </c>
      <c r="E16" s="505">
        <v>87.812708333333333</v>
      </c>
      <c r="F16" s="505">
        <v>76.267399999999995</v>
      </c>
      <c r="G16" s="505">
        <v>76.816666666666663</v>
      </c>
      <c r="H16" s="505">
        <v>73.371538461538478</v>
      </c>
      <c r="I16" s="505">
        <v>77.506734693877547</v>
      </c>
      <c r="J16" s="505">
        <v>67.121298701298699</v>
      </c>
      <c r="K16" s="505">
        <v>66.13636363636364</v>
      </c>
      <c r="L16" s="505">
        <v>66.931363636363642</v>
      </c>
      <c r="M16" s="505">
        <v>66.920181818181817</v>
      </c>
      <c r="N16" s="505">
        <v>63.25272727272727</v>
      </c>
      <c r="O16" s="505">
        <v>63.07</v>
      </c>
    </row>
    <row r="17" spans="1:15">
      <c r="B17" s="503" t="s">
        <v>479</v>
      </c>
      <c r="C17" s="504" t="s">
        <v>468</v>
      </c>
      <c r="D17" s="505">
        <v>143.73083333333332</v>
      </c>
      <c r="E17" s="505">
        <v>119.66379545454545</v>
      </c>
      <c r="F17" s="505">
        <v>113.19193939393939</v>
      </c>
      <c r="G17" s="505">
        <v>110.81428571428572</v>
      </c>
      <c r="H17" s="505">
        <v>103.0076923076923</v>
      </c>
      <c r="I17" s="505">
        <v>106.72769230769231</v>
      </c>
      <c r="J17" s="505">
        <v>102.252121212121</v>
      </c>
      <c r="K17" s="505">
        <v>95.216666666666669</v>
      </c>
      <c r="L17" s="505">
        <v>93.15506666666667</v>
      </c>
      <c r="M17" s="505">
        <v>92.956111111111099</v>
      </c>
      <c r="N17" s="505">
        <v>91.878888888888881</v>
      </c>
      <c r="O17" s="505">
        <v>91.336888888888893</v>
      </c>
    </row>
    <row r="18" spans="1:15">
      <c r="B18" s="503" t="s">
        <v>480</v>
      </c>
      <c r="C18" s="504" t="s">
        <v>468</v>
      </c>
      <c r="D18" s="505">
        <v>199.11500000000001</v>
      </c>
      <c r="E18" s="505">
        <v>157.75373737373738</v>
      </c>
      <c r="F18" s="505">
        <v>149.87741666666665</v>
      </c>
      <c r="G18" s="505">
        <v>149.26000000000002</v>
      </c>
      <c r="H18" s="505">
        <v>134.47</v>
      </c>
      <c r="I18" s="505">
        <v>137.8736111111111</v>
      </c>
      <c r="J18" s="505">
        <v>126.93666666666699</v>
      </c>
      <c r="K18" s="505">
        <v>119.96296296296298</v>
      </c>
      <c r="L18" s="505">
        <v>119.2842962962963</v>
      </c>
      <c r="M18" s="505">
        <v>121.36703703703701</v>
      </c>
      <c r="N18" s="505">
        <v>124.13791666666663</v>
      </c>
      <c r="O18" s="505">
        <v>114.47499999999999</v>
      </c>
    </row>
    <row r="19" spans="1:15">
      <c r="B19" s="500" t="s">
        <v>481</v>
      </c>
      <c r="C19" s="500"/>
      <c r="D19" s="501"/>
      <c r="E19" s="501"/>
      <c r="F19" s="501"/>
      <c r="G19" s="501"/>
      <c r="H19" s="501"/>
      <c r="I19" s="501"/>
      <c r="J19" s="501"/>
      <c r="K19" s="501"/>
      <c r="L19" s="501"/>
      <c r="M19" s="501"/>
      <c r="N19" s="501"/>
      <c r="O19" s="501"/>
    </row>
    <row r="20" spans="1:15">
      <c r="B20" s="503" t="s">
        <v>482</v>
      </c>
      <c r="C20" s="509" t="s">
        <v>483</v>
      </c>
      <c r="D20" s="505">
        <v>15.611111111111111</v>
      </c>
      <c r="E20" s="505">
        <v>13.122222222222222</v>
      </c>
      <c r="F20" s="505">
        <v>11.932916666666666</v>
      </c>
      <c r="G20" s="505">
        <v>12.145238095238096</v>
      </c>
      <c r="H20" s="505">
        <v>11.65</v>
      </c>
      <c r="I20" s="505">
        <v>11.594444444444445</v>
      </c>
      <c r="J20" s="505">
        <v>9.93333333333333</v>
      </c>
      <c r="K20" s="505">
        <v>9.5944444444444432</v>
      </c>
      <c r="L20" s="505">
        <v>9.3244444444444454</v>
      </c>
      <c r="M20" s="505">
        <v>9.6027272727272717</v>
      </c>
      <c r="N20" s="505">
        <v>10.219999999999999</v>
      </c>
      <c r="O20" s="505">
        <v>11.155555555555557</v>
      </c>
    </row>
    <row r="21" spans="1:15">
      <c r="B21" s="503" t="s">
        <v>484</v>
      </c>
      <c r="C21" s="509" t="s">
        <v>483</v>
      </c>
      <c r="D21" s="505"/>
      <c r="E21" s="505"/>
      <c r="F21" s="505">
        <v>15.171428571428573</v>
      </c>
      <c r="G21" s="505">
        <v>15.608333333333334</v>
      </c>
      <c r="H21" s="505">
        <v>15.057142857142859</v>
      </c>
      <c r="I21" s="505">
        <v>15.025</v>
      </c>
      <c r="J21" s="505">
        <v>13.6291666666667</v>
      </c>
      <c r="K21" s="505">
        <v>12.963541666666668</v>
      </c>
      <c r="L21" s="505">
        <v>12.543750000000001</v>
      </c>
      <c r="M21" s="505">
        <v>13.059000000000001</v>
      </c>
      <c r="N21" s="505">
        <v>13.05875</v>
      </c>
      <c r="O21" s="505">
        <v>14.27125</v>
      </c>
    </row>
    <row r="22" spans="1:15">
      <c r="B22" s="503" t="s">
        <v>485</v>
      </c>
      <c r="C22" s="509" t="s">
        <v>483</v>
      </c>
      <c r="D22" s="505">
        <v>22</v>
      </c>
      <c r="E22" s="505">
        <v>19.677777777777777</v>
      </c>
      <c r="F22" s="505">
        <v>17.150476190476191</v>
      </c>
      <c r="G22" s="505">
        <v>17.086190476190474</v>
      </c>
      <c r="H22" s="505">
        <v>17.62857142857143</v>
      </c>
      <c r="I22" s="505">
        <v>17.170833333333334</v>
      </c>
      <c r="J22" s="505">
        <v>15.4375</v>
      </c>
      <c r="K22" s="505">
        <v>14.572916666666666</v>
      </c>
      <c r="L22" s="505">
        <v>14.481249999999999</v>
      </c>
      <c r="M22" s="505">
        <v>15.076249999999998</v>
      </c>
      <c r="N22" s="505">
        <v>14.96875</v>
      </c>
      <c r="O22" s="505">
        <v>16.146249999999998</v>
      </c>
    </row>
    <row r="23" spans="1:15">
      <c r="B23" s="503" t="s">
        <v>486</v>
      </c>
      <c r="C23" s="509" t="s">
        <v>487</v>
      </c>
      <c r="D23" s="505"/>
      <c r="E23" s="505"/>
      <c r="F23" s="505">
        <v>4.717142857142858</v>
      </c>
      <c r="G23" s="505">
        <v>4.7285714285714278</v>
      </c>
      <c r="H23" s="505">
        <v>4.5571428571428569</v>
      </c>
      <c r="I23" s="505">
        <v>4.6437499999999998</v>
      </c>
      <c r="J23" s="505">
        <v>4.375</v>
      </c>
      <c r="K23" s="505">
        <v>4.3031249999999996</v>
      </c>
      <c r="L23" s="505">
        <v>4.2345833333333331</v>
      </c>
      <c r="M23" s="505">
        <v>4.1512500000000001</v>
      </c>
      <c r="N23" s="505">
        <v>4.29</v>
      </c>
      <c r="O23" s="505">
        <v>4.72</v>
      </c>
    </row>
    <row r="24" spans="1:15">
      <c r="B24" s="503" t="s">
        <v>488</v>
      </c>
      <c r="C24" s="509" t="s">
        <v>487</v>
      </c>
      <c r="D24" s="505">
        <v>3.55</v>
      </c>
      <c r="E24" s="505"/>
      <c r="F24" s="505">
        <v>4.6174999999999997</v>
      </c>
      <c r="G24" s="505"/>
      <c r="H24" s="505">
        <v>5.1933333333333334</v>
      </c>
      <c r="I24" s="505">
        <v>2.25</v>
      </c>
      <c r="J24" s="505"/>
      <c r="K24" s="505"/>
      <c r="L24" s="505"/>
      <c r="M24" s="505"/>
      <c r="N24" s="505"/>
      <c r="O24" s="505"/>
    </row>
    <row r="27" spans="1:15">
      <c r="B27" s="11" t="s">
        <v>741</v>
      </c>
      <c r="C27" s="1123">
        <v>44561</v>
      </c>
      <c r="D27" s="499"/>
      <c r="E27" s="499"/>
      <c r="F27" s="499"/>
      <c r="G27" s="499"/>
      <c r="H27" s="499"/>
      <c r="I27" s="499"/>
      <c r="J27" s="499"/>
      <c r="K27" s="499"/>
      <c r="L27" s="499"/>
      <c r="M27" s="499"/>
      <c r="N27" s="499"/>
      <c r="O27" s="499"/>
    </row>
    <row r="28" spans="1:15">
      <c r="B28" s="500" t="s">
        <v>466</v>
      </c>
      <c r="C28" s="500"/>
      <c r="D28" s="501"/>
      <c r="E28" s="501"/>
      <c r="F28" s="501"/>
      <c r="G28" s="501"/>
      <c r="H28" s="501"/>
      <c r="I28" s="501"/>
      <c r="J28" s="501"/>
      <c r="K28" s="501"/>
      <c r="L28" s="501"/>
      <c r="M28" s="501"/>
      <c r="N28" s="501"/>
      <c r="O28" s="501"/>
    </row>
    <row r="29" spans="1:15">
      <c r="A29" s="502"/>
      <c r="B29" s="503" t="s">
        <v>467</v>
      </c>
      <c r="C29" s="504" t="s">
        <v>468</v>
      </c>
      <c r="D29" s="505">
        <f>D6/D$50*$C$50</f>
        <v>339.43590333289194</v>
      </c>
      <c r="E29" s="505">
        <f>E6/E$50*$C$50</f>
        <v>330.11624115196673</v>
      </c>
      <c r="F29" s="505">
        <f t="shared" ref="F29:N29" si="1">F6/F$50*$C$50</f>
        <v>245.22483848396132</v>
      </c>
      <c r="G29" s="505">
        <f t="shared" si="1"/>
        <v>265.22436024305864</v>
      </c>
      <c r="H29" s="505">
        <f t="shared" si="1"/>
        <v>259.95374890114277</v>
      </c>
      <c r="I29" s="505">
        <f t="shared" si="1"/>
        <v>255.21701226628838</v>
      </c>
      <c r="J29" s="505">
        <f t="shared" si="1"/>
        <v>263.42695637137433</v>
      </c>
      <c r="K29" s="505">
        <f t="shared" si="1"/>
        <v>247.13503394508464</v>
      </c>
      <c r="L29" s="505">
        <f t="shared" si="1"/>
        <v>251.73337976526639</v>
      </c>
      <c r="M29" s="505">
        <f t="shared" si="1"/>
        <v>253.66787155523201</v>
      </c>
      <c r="N29" s="505">
        <f t="shared" si="1"/>
        <v>262.57061649016913</v>
      </c>
      <c r="O29" s="505"/>
    </row>
    <row r="30" spans="1:15">
      <c r="A30" s="502"/>
      <c r="B30" s="510" t="s">
        <v>469</v>
      </c>
      <c r="C30" s="511" t="s">
        <v>468</v>
      </c>
      <c r="D30" s="512">
        <f t="shared" ref="D30:N47" si="2">D7/D$50*$C$50</f>
        <v>339.43590333289194</v>
      </c>
      <c r="E30" s="512">
        <f t="shared" ref="E30:E41" si="3">E7/E$50*$C$50</f>
        <v>330.11624115196673</v>
      </c>
      <c r="F30" s="512">
        <f t="shared" si="2"/>
        <v>283.00713055265317</v>
      </c>
      <c r="G30" s="512">
        <f t="shared" si="2"/>
        <v>284.38177335037881</v>
      </c>
      <c r="H30" s="512">
        <f t="shared" si="2"/>
        <v>302.40016805379543</v>
      </c>
      <c r="I30" s="512">
        <f t="shared" si="2"/>
        <v>294.53881897215547</v>
      </c>
      <c r="J30" s="512">
        <f t="shared" si="2"/>
        <v>307.82870184902885</v>
      </c>
      <c r="K30" s="512">
        <f t="shared" si="2"/>
        <v>297.93075646606911</v>
      </c>
      <c r="L30" s="512">
        <f t="shared" si="2"/>
        <v>314.94752044530611</v>
      </c>
      <c r="M30" s="512">
        <f t="shared" si="2"/>
        <v>313.89199362418975</v>
      </c>
      <c r="N30" s="512">
        <f t="shared" si="2"/>
        <v>328.63013594543804</v>
      </c>
      <c r="O30" s="505"/>
    </row>
    <row r="31" spans="1:15">
      <c r="A31" s="502"/>
      <c r="B31" s="506" t="s">
        <v>470</v>
      </c>
      <c r="C31" s="504" t="s">
        <v>468</v>
      </c>
      <c r="D31" s="505">
        <f t="shared" si="2"/>
        <v>27.622147164288005</v>
      </c>
      <c r="E31" s="505">
        <f t="shared" si="3"/>
        <v>28.397907133187651</v>
      </c>
      <c r="F31" s="505">
        <f t="shared" si="2"/>
        <v>0</v>
      </c>
      <c r="G31" s="505">
        <f t="shared" si="2"/>
        <v>0</v>
      </c>
      <c r="H31" s="505">
        <f t="shared" si="2"/>
        <v>0</v>
      </c>
      <c r="I31" s="505">
        <f t="shared" si="2"/>
        <v>0</v>
      </c>
      <c r="J31" s="505">
        <f t="shared" si="2"/>
        <v>0</v>
      </c>
      <c r="K31" s="505">
        <f t="shared" si="2"/>
        <v>0</v>
      </c>
      <c r="L31" s="505">
        <f t="shared" si="2"/>
        <v>0</v>
      </c>
      <c r="M31" s="505">
        <f t="shared" si="2"/>
        <v>0</v>
      </c>
      <c r="N31" s="505">
        <f t="shared" si="2"/>
        <v>0</v>
      </c>
      <c r="O31" s="505"/>
    </row>
    <row r="32" spans="1:15">
      <c r="A32" s="502"/>
      <c r="B32" s="506" t="s">
        <v>471</v>
      </c>
      <c r="C32" s="504" t="s">
        <v>468</v>
      </c>
      <c r="D32" s="505">
        <f t="shared" si="2"/>
        <v>39.348026930050437</v>
      </c>
      <c r="E32" s="505">
        <f t="shared" si="3"/>
        <v>40.299244593657711</v>
      </c>
      <c r="F32" s="505">
        <f t="shared" si="2"/>
        <v>0</v>
      </c>
      <c r="G32" s="505">
        <f t="shared" si="2"/>
        <v>0</v>
      </c>
      <c r="H32" s="505">
        <f t="shared" si="2"/>
        <v>0</v>
      </c>
      <c r="I32" s="505">
        <f t="shared" si="2"/>
        <v>0</v>
      </c>
      <c r="J32" s="505">
        <f t="shared" si="2"/>
        <v>0</v>
      </c>
      <c r="K32" s="505">
        <f t="shared" si="2"/>
        <v>0</v>
      </c>
      <c r="L32" s="505">
        <f t="shared" si="2"/>
        <v>0</v>
      </c>
      <c r="M32" s="505">
        <f t="shared" si="2"/>
        <v>0</v>
      </c>
      <c r="N32" s="505">
        <f t="shared" si="2"/>
        <v>0</v>
      </c>
      <c r="O32" s="505"/>
    </row>
    <row r="33" spans="1:15" ht="26">
      <c r="A33" s="502"/>
      <c r="B33" s="503" t="s">
        <v>472</v>
      </c>
      <c r="C33" s="504" t="s">
        <v>468</v>
      </c>
      <c r="D33" s="505">
        <f t="shared" si="2"/>
        <v>66.339822733470143</v>
      </c>
      <c r="E33" s="505">
        <f t="shared" si="3"/>
        <v>64.297710506579733</v>
      </c>
      <c r="F33" s="505">
        <f t="shared" si="2"/>
        <v>66.75882052792312</v>
      </c>
      <c r="G33" s="505">
        <f t="shared" si="2"/>
        <v>67.746644419589373</v>
      </c>
      <c r="H33" s="505">
        <f t="shared" si="2"/>
        <v>73.933356872798953</v>
      </c>
      <c r="I33" s="505">
        <f t="shared" si="2"/>
        <v>80.528928328762575</v>
      </c>
      <c r="J33" s="505">
        <f t="shared" si="2"/>
        <v>78.653684841508635</v>
      </c>
      <c r="K33" s="505">
        <f t="shared" si="2"/>
        <v>83.537471039758373</v>
      </c>
      <c r="L33" s="505">
        <f t="shared" si="2"/>
        <v>78.587707375129881</v>
      </c>
      <c r="M33" s="505">
        <f t="shared" si="2"/>
        <v>87.291506933603017</v>
      </c>
      <c r="N33" s="505">
        <f t="shared" si="2"/>
        <v>85.594748388136367</v>
      </c>
      <c r="O33" s="505"/>
    </row>
    <row r="34" spans="1:15" ht="26">
      <c r="A34" s="502"/>
      <c r="B34" s="503" t="s">
        <v>473</v>
      </c>
      <c r="C34" s="504" t="s">
        <v>468</v>
      </c>
      <c r="D34" s="505">
        <f t="shared" si="2"/>
        <v>103.16076594058717</v>
      </c>
      <c r="E34" s="505">
        <f t="shared" si="3"/>
        <v>100.3959214765473</v>
      </c>
      <c r="F34" s="505">
        <f t="shared" si="2"/>
        <v>97.528241852029652</v>
      </c>
      <c r="G34" s="505">
        <f t="shared" si="2"/>
        <v>102.68568341063931</v>
      </c>
      <c r="H34" s="505">
        <f t="shared" si="2"/>
        <v>100.86572278270599</v>
      </c>
      <c r="I34" s="505">
        <f t="shared" si="2"/>
        <v>110.95794439905245</v>
      </c>
      <c r="J34" s="505">
        <f t="shared" si="2"/>
        <v>108.81840160891409</v>
      </c>
      <c r="K34" s="505">
        <f t="shared" si="2"/>
        <v>114.63180830437169</v>
      </c>
      <c r="L34" s="505">
        <f t="shared" si="2"/>
        <v>115.03797771611328</v>
      </c>
      <c r="M34" s="505">
        <f t="shared" si="2"/>
        <v>112.7849684438314</v>
      </c>
      <c r="N34" s="505">
        <f t="shared" si="2"/>
        <v>111.00785163620363</v>
      </c>
      <c r="O34" s="505"/>
    </row>
    <row r="35" spans="1:15">
      <c r="A35" s="502"/>
      <c r="B35" s="510" t="s">
        <v>474</v>
      </c>
      <c r="C35" s="511" t="s">
        <v>468</v>
      </c>
      <c r="D35" s="512">
        <f t="shared" si="2"/>
        <v>127.59816713880305</v>
      </c>
      <c r="E35" s="512">
        <f t="shared" si="3"/>
        <v>126.68425115402277</v>
      </c>
      <c r="F35" s="512">
        <f t="shared" si="2"/>
        <v>133.02357020439797</v>
      </c>
      <c r="G35" s="512">
        <f t="shared" si="2"/>
        <v>130.3762204231023</v>
      </c>
      <c r="H35" s="512">
        <f t="shared" si="2"/>
        <v>127.94908848077998</v>
      </c>
      <c r="I35" s="512">
        <f t="shared" si="2"/>
        <v>134.7966856224505</v>
      </c>
      <c r="J35" s="512">
        <f t="shared" si="2"/>
        <v>138.02956310453379</v>
      </c>
      <c r="K35" s="512">
        <f t="shared" si="2"/>
        <v>137.25964963112008</v>
      </c>
      <c r="L35" s="512">
        <f t="shared" si="2"/>
        <v>137.03218143828423</v>
      </c>
      <c r="M35" s="512">
        <f t="shared" si="2"/>
        <v>123.62305454518781</v>
      </c>
      <c r="N35" s="512">
        <f t="shared" si="2"/>
        <v>125.96589881614855</v>
      </c>
      <c r="O35" s="505"/>
    </row>
    <row r="36" spans="1:15">
      <c r="A36" s="502"/>
      <c r="B36" s="503" t="s">
        <v>475</v>
      </c>
      <c r="C36" s="504" t="s">
        <v>468</v>
      </c>
      <c r="D36" s="505">
        <f t="shared" si="2"/>
        <v>34.695579223096246</v>
      </c>
      <c r="E36" s="505">
        <f t="shared" si="3"/>
        <v>28.172420125582615</v>
      </c>
      <c r="F36" s="505">
        <f t="shared" si="2"/>
        <v>0</v>
      </c>
      <c r="G36" s="505">
        <f t="shared" si="2"/>
        <v>0</v>
      </c>
      <c r="H36" s="505">
        <f t="shared" si="2"/>
        <v>0</v>
      </c>
      <c r="I36" s="505">
        <f t="shared" si="2"/>
        <v>0</v>
      </c>
      <c r="J36" s="505">
        <f t="shared" si="2"/>
        <v>0</v>
      </c>
      <c r="K36" s="505">
        <f t="shared" si="2"/>
        <v>0</v>
      </c>
      <c r="L36" s="505">
        <f t="shared" si="2"/>
        <v>0</v>
      </c>
      <c r="M36" s="505">
        <f t="shared" si="2"/>
        <v>0</v>
      </c>
      <c r="N36" s="505">
        <f t="shared" si="2"/>
        <v>0</v>
      </c>
      <c r="O36" s="505"/>
    </row>
    <row r="37" spans="1:15">
      <c r="A37" s="502"/>
      <c r="B37" s="503" t="s">
        <v>476</v>
      </c>
      <c r="C37" s="504" t="s">
        <v>468</v>
      </c>
      <c r="D37" s="505">
        <f t="shared" si="2"/>
        <v>50.244807066124309</v>
      </c>
      <c r="E37" s="505">
        <f t="shared" si="3"/>
        <v>40.053603750315666</v>
      </c>
      <c r="F37" s="505">
        <f t="shared" si="2"/>
        <v>0</v>
      </c>
      <c r="G37" s="505">
        <f t="shared" si="2"/>
        <v>0</v>
      </c>
      <c r="H37" s="505">
        <f t="shared" si="2"/>
        <v>0</v>
      </c>
      <c r="I37" s="505">
        <f t="shared" si="2"/>
        <v>0</v>
      </c>
      <c r="J37" s="505">
        <f t="shared" si="2"/>
        <v>0</v>
      </c>
      <c r="K37" s="505">
        <f t="shared" si="2"/>
        <v>0</v>
      </c>
      <c r="L37" s="505">
        <f t="shared" si="2"/>
        <v>0</v>
      </c>
      <c r="M37" s="505">
        <f t="shared" si="2"/>
        <v>0</v>
      </c>
      <c r="N37" s="505">
        <f t="shared" si="2"/>
        <v>0</v>
      </c>
      <c r="O37" s="505"/>
    </row>
    <row r="38" spans="1:15">
      <c r="A38" s="502"/>
      <c r="B38" s="507" t="s">
        <v>477</v>
      </c>
      <c r="C38" s="504" t="s">
        <v>468</v>
      </c>
      <c r="D38" s="505">
        <f t="shared" si="2"/>
        <v>0</v>
      </c>
      <c r="E38" s="505">
        <f t="shared" si="3"/>
        <v>0</v>
      </c>
      <c r="F38" s="505">
        <f t="shared" si="2"/>
        <v>38.106302391341622</v>
      </c>
      <c r="G38" s="505">
        <f t="shared" si="2"/>
        <v>41.718422816604573</v>
      </c>
      <c r="H38" s="505">
        <f t="shared" si="2"/>
        <v>52.504299048989047</v>
      </c>
      <c r="I38" s="505">
        <f t="shared" si="2"/>
        <v>51.900969405558442</v>
      </c>
      <c r="J38" s="505">
        <f t="shared" si="2"/>
        <v>47.455988863217101</v>
      </c>
      <c r="K38" s="505">
        <f t="shared" si="2"/>
        <v>47.831913137003838</v>
      </c>
      <c r="L38" s="505">
        <f t="shared" si="2"/>
        <v>50.159104399586241</v>
      </c>
      <c r="M38" s="505">
        <f t="shared" si="2"/>
        <v>51.392853246255946</v>
      </c>
      <c r="N38" s="505">
        <f t="shared" si="2"/>
        <v>49.887326270579209</v>
      </c>
      <c r="O38" s="505"/>
    </row>
    <row r="39" spans="1:15">
      <c r="B39" s="503" t="s">
        <v>478</v>
      </c>
      <c r="C39" s="504" t="s">
        <v>468</v>
      </c>
      <c r="D39" s="505">
        <f t="shared" si="2"/>
        <v>111.37618276899734</v>
      </c>
      <c r="E39" s="505">
        <f t="shared" si="3"/>
        <v>98.824095001274955</v>
      </c>
      <c r="F39" s="505">
        <f t="shared" si="2"/>
        <v>87.874678997298389</v>
      </c>
      <c r="G39" s="505">
        <f t="shared" si="2"/>
        <v>89.836572540911291</v>
      </c>
      <c r="H39" s="505">
        <f t="shared" si="2"/>
        <v>86.125485542297568</v>
      </c>
      <c r="I39" s="505">
        <f t="shared" si="2"/>
        <v>92.941443660551172</v>
      </c>
      <c r="J39" s="505">
        <f t="shared" si="2"/>
        <v>82.458971333803603</v>
      </c>
      <c r="K39" s="505">
        <f t="shared" si="2"/>
        <v>82.920807356535917</v>
      </c>
      <c r="L39" s="505">
        <f t="shared" si="2"/>
        <v>84.573187632079666</v>
      </c>
      <c r="M39" s="505">
        <f t="shared" si="2"/>
        <v>86.170051197499077</v>
      </c>
      <c r="N39" s="505">
        <f t="shared" si="2"/>
        <v>82.800037862988958</v>
      </c>
      <c r="O39" s="505"/>
    </row>
    <row r="40" spans="1:15">
      <c r="B40" s="503" t="s">
        <v>479</v>
      </c>
      <c r="C40" s="504" t="s">
        <v>468</v>
      </c>
      <c r="D40" s="505">
        <f t="shared" si="2"/>
        <v>153.25886465745339</v>
      </c>
      <c r="E40" s="505">
        <f t="shared" si="3"/>
        <v>134.669189854883</v>
      </c>
      <c r="F40" s="505">
        <f t="shared" si="2"/>
        <v>130.41883346389255</v>
      </c>
      <c r="G40" s="505">
        <f t="shared" si="2"/>
        <v>129.59655826175788</v>
      </c>
      <c r="H40" s="505">
        <f t="shared" si="2"/>
        <v>120.9132001401619</v>
      </c>
      <c r="I40" s="505">
        <f t="shared" si="2"/>
        <v>127.98146949183223</v>
      </c>
      <c r="J40" s="505">
        <f t="shared" si="2"/>
        <v>125.61742539239276</v>
      </c>
      <c r="K40" s="505">
        <f t="shared" si="2"/>
        <v>119.38126682031583</v>
      </c>
      <c r="L40" s="505">
        <f t="shared" si="2"/>
        <v>117.70895592210174</v>
      </c>
      <c r="M40" s="505">
        <f t="shared" si="2"/>
        <v>119.69532412998582</v>
      </c>
      <c r="N40" s="505">
        <f t="shared" si="2"/>
        <v>120.27268715240866</v>
      </c>
      <c r="O40" s="505"/>
    </row>
    <row r="41" spans="1:15">
      <c r="B41" s="510" t="s">
        <v>480</v>
      </c>
      <c r="C41" s="511" t="s">
        <v>468</v>
      </c>
      <c r="D41" s="512">
        <f t="shared" si="2"/>
        <v>212.31449180773438</v>
      </c>
      <c r="E41" s="512">
        <f t="shared" si="3"/>
        <v>177.53546866872517</v>
      </c>
      <c r="F41" s="512">
        <f t="shared" si="2"/>
        <v>172.68754249558359</v>
      </c>
      <c r="G41" s="512">
        <f t="shared" si="2"/>
        <v>174.5585613034032</v>
      </c>
      <c r="H41" s="512">
        <f t="shared" si="2"/>
        <v>157.84450324622392</v>
      </c>
      <c r="I41" s="512">
        <f t="shared" si="2"/>
        <v>165.32979372658693</v>
      </c>
      <c r="J41" s="512">
        <f t="shared" si="2"/>
        <v>155.94255713757153</v>
      </c>
      <c r="K41" s="512">
        <f t="shared" si="2"/>
        <v>150.40781190306825</v>
      </c>
      <c r="L41" s="512">
        <f t="shared" si="2"/>
        <v>150.72534943463083</v>
      </c>
      <c r="M41" s="512">
        <f t="shared" si="2"/>
        <v>156.27877138147306</v>
      </c>
      <c r="N41" s="512">
        <f t="shared" si="2"/>
        <v>162.5008856284432</v>
      </c>
      <c r="O41" s="505"/>
    </row>
    <row r="42" spans="1:15">
      <c r="B42" s="500" t="s">
        <v>481</v>
      </c>
      <c r="C42" s="500"/>
      <c r="D42" s="513"/>
      <c r="E42" s="513"/>
      <c r="F42" s="513"/>
      <c r="G42" s="513"/>
      <c r="H42" s="513"/>
      <c r="I42" s="513"/>
      <c r="J42" s="513"/>
      <c r="K42" s="513"/>
      <c r="L42" s="513"/>
      <c r="M42" s="513"/>
      <c r="N42" s="513"/>
      <c r="O42" s="513"/>
    </row>
    <row r="43" spans="1:15">
      <c r="B43" s="503" t="s">
        <v>482</v>
      </c>
      <c r="C43" s="509" t="s">
        <v>483</v>
      </c>
      <c r="D43" s="505">
        <f t="shared" si="2"/>
        <v>16.645984090147056</v>
      </c>
      <c r="E43" s="505">
        <f>E20/E$50*$C$50</f>
        <v>14.767700030320936</v>
      </c>
      <c r="F43" s="505">
        <f t="shared" si="2"/>
        <v>13.749009689393439</v>
      </c>
      <c r="G43" s="505">
        <f t="shared" si="2"/>
        <v>14.203773875063961</v>
      </c>
      <c r="H43" s="505">
        <f t="shared" si="2"/>
        <v>13.675083385279311</v>
      </c>
      <c r="I43" s="505">
        <f t="shared" si="2"/>
        <v>13.903364776813989</v>
      </c>
      <c r="J43" s="505">
        <f t="shared" si="2"/>
        <v>12.203167465926887</v>
      </c>
      <c r="K43" s="505">
        <f t="shared" si="2"/>
        <v>12.029374397496087</v>
      </c>
      <c r="L43" s="505">
        <f t="shared" si="2"/>
        <v>11.782189196821617</v>
      </c>
      <c r="M43" s="505">
        <f t="shared" si="2"/>
        <v>12.364991819279721</v>
      </c>
      <c r="N43" s="505">
        <f t="shared" si="2"/>
        <v>13.378338349129347</v>
      </c>
      <c r="O43" s="505"/>
    </row>
    <row r="44" spans="1:15">
      <c r="B44" s="503" t="s">
        <v>484</v>
      </c>
      <c r="C44" s="509" t="s">
        <v>483</v>
      </c>
      <c r="D44" s="505">
        <f t="shared" si="2"/>
        <v>0</v>
      </c>
      <c r="E44" s="505">
        <f>E21/E$50*$C$50</f>
        <v>0</v>
      </c>
      <c r="F44" s="505">
        <f t="shared" si="2"/>
        <v>17.480396809708044</v>
      </c>
      <c r="G44" s="505">
        <f t="shared" si="2"/>
        <v>18.253840352476338</v>
      </c>
      <c r="H44" s="505">
        <f t="shared" si="2"/>
        <v>17.67447932321814</v>
      </c>
      <c r="I44" s="505">
        <f t="shared" si="2"/>
        <v>18.017081954429052</v>
      </c>
      <c r="J44" s="505">
        <f t="shared" si="2"/>
        <v>16.743523817553257</v>
      </c>
      <c r="K44" s="505">
        <f t="shared" si="2"/>
        <v>16.253499317114812</v>
      </c>
      <c r="L44" s="505">
        <f t="shared" si="2"/>
        <v>15.850041964235944</v>
      </c>
      <c r="M44" s="505">
        <f t="shared" si="2"/>
        <v>16.81547581035419</v>
      </c>
      <c r="N44" s="505">
        <f t="shared" si="2"/>
        <v>17.094361635684233</v>
      </c>
      <c r="O44" s="505"/>
    </row>
    <row r="45" spans="1:15">
      <c r="B45" s="503" t="s">
        <v>485</v>
      </c>
      <c r="C45" s="509" t="s">
        <v>483</v>
      </c>
      <c r="D45" s="505">
        <f t="shared" si="2"/>
        <v>23.458397507822898</v>
      </c>
      <c r="E45" s="505">
        <f>E22/E$50*$C$50</f>
        <v>22.145297843944434</v>
      </c>
      <c r="F45" s="505">
        <f t="shared" si="2"/>
        <v>19.760639406730849</v>
      </c>
      <c r="G45" s="505">
        <f t="shared" si="2"/>
        <v>19.982184293713779</v>
      </c>
      <c r="H45" s="505">
        <f t="shared" si="2"/>
        <v>20.692891351851216</v>
      </c>
      <c r="I45" s="505">
        <f t="shared" si="2"/>
        <v>20.590237031115397</v>
      </c>
      <c r="J45" s="505">
        <f t="shared" si="2"/>
        <v>18.965073599521446</v>
      </c>
      <c r="K45" s="505">
        <f t="shared" si="2"/>
        <v>18.271310200597522</v>
      </c>
      <c r="L45" s="505">
        <f t="shared" si="2"/>
        <v>18.29822981122804</v>
      </c>
      <c r="M45" s="505">
        <f t="shared" si="2"/>
        <v>19.412996185454652</v>
      </c>
      <c r="N45" s="505">
        <f t="shared" si="2"/>
        <v>19.594618606999017</v>
      </c>
      <c r="O45" s="505"/>
    </row>
    <row r="46" spans="1:15">
      <c r="B46" s="503" t="s">
        <v>486</v>
      </c>
      <c r="C46" s="509" t="s">
        <v>487</v>
      </c>
      <c r="D46" s="505">
        <f t="shared" si="2"/>
        <v>0</v>
      </c>
      <c r="E46" s="505">
        <f>E23/E$50*$C$50</f>
        <v>0</v>
      </c>
      <c r="F46" s="505">
        <f t="shared" si="2"/>
        <v>5.4350536973310701</v>
      </c>
      <c r="G46" s="505">
        <f t="shared" si="2"/>
        <v>5.5300323301072378</v>
      </c>
      <c r="H46" s="505">
        <f t="shared" si="2"/>
        <v>5.3492968729664003</v>
      </c>
      <c r="I46" s="505">
        <f t="shared" si="2"/>
        <v>5.5685074426542363</v>
      </c>
      <c r="J46" s="505">
        <f t="shared" si="2"/>
        <v>5.3747172144392774</v>
      </c>
      <c r="K46" s="505">
        <f t="shared" si="2"/>
        <v>5.3951953137003832</v>
      </c>
      <c r="L46" s="505">
        <f t="shared" si="2"/>
        <v>5.3507382987055259</v>
      </c>
      <c r="M46" s="505">
        <f t="shared" si="2"/>
        <v>5.3453743745870907</v>
      </c>
      <c r="N46" s="505">
        <f t="shared" si="2"/>
        <v>5.6157604224818893</v>
      </c>
      <c r="O46" s="505"/>
    </row>
    <row r="47" spans="1:15">
      <c r="B47" s="503" t="s">
        <v>488</v>
      </c>
      <c r="C47" s="509" t="s">
        <v>487</v>
      </c>
      <c r="D47" s="505">
        <f t="shared" si="2"/>
        <v>3.7853323251259674</v>
      </c>
      <c r="E47" s="505">
        <f>E24/E$50*$C$50</f>
        <v>0</v>
      </c>
      <c r="F47" s="505">
        <f t="shared" si="2"/>
        <v>5.3202460064198505</v>
      </c>
      <c r="G47" s="505">
        <f t="shared" si="2"/>
        <v>0</v>
      </c>
      <c r="H47" s="505">
        <f t="shared" si="2"/>
        <v>6.0960743674578435</v>
      </c>
      <c r="I47" s="505">
        <f t="shared" si="2"/>
        <v>2.6980655173021875</v>
      </c>
      <c r="J47" s="505">
        <f t="shared" si="2"/>
        <v>0</v>
      </c>
      <c r="K47" s="505">
        <f t="shared" si="2"/>
        <v>0</v>
      </c>
      <c r="L47" s="505">
        <f t="shared" si="2"/>
        <v>0</v>
      </c>
      <c r="M47" s="505">
        <f t="shared" si="2"/>
        <v>0</v>
      </c>
      <c r="N47" s="505">
        <f t="shared" si="2"/>
        <v>0</v>
      </c>
      <c r="O47" s="505"/>
    </row>
    <row r="50" spans="2:15">
      <c r="B50" s="515" t="s">
        <v>464</v>
      </c>
      <c r="C50" s="1124">
        <v>6120.04</v>
      </c>
      <c r="D50" s="721">
        <v>5739.56</v>
      </c>
      <c r="E50" s="721">
        <v>5438.12</v>
      </c>
      <c r="F50" s="721">
        <v>5311.65</v>
      </c>
      <c r="G50" s="721">
        <v>5233.07</v>
      </c>
      <c r="H50" s="721">
        <v>5213.75</v>
      </c>
      <c r="I50" s="721">
        <v>5103.6899999999996</v>
      </c>
      <c r="J50" s="721">
        <v>4981.6899999999996</v>
      </c>
      <c r="K50" s="721">
        <v>4881.25</v>
      </c>
      <c r="L50" s="721">
        <v>4843.41</v>
      </c>
      <c r="M50" s="721">
        <v>4752.8599999999997</v>
      </c>
      <c r="N50" s="721">
        <v>4675.2299999999996</v>
      </c>
      <c r="O50" s="516"/>
    </row>
    <row r="51" spans="2:15">
      <c r="B51" s="517" t="s">
        <v>489</v>
      </c>
      <c r="C51" s="518">
        <f t="shared" ref="C51:M51" si="4">C50/$N50</f>
        <v>1.3090350635155918</v>
      </c>
      <c r="D51" s="518">
        <f t="shared" si="4"/>
        <v>1.2276529710837758</v>
      </c>
      <c r="E51" s="518">
        <f>E50/$N50</f>
        <v>1.1631769987786698</v>
      </c>
      <c r="F51" s="518">
        <f t="shared" si="4"/>
        <v>1.1361259232166119</v>
      </c>
      <c r="G51" s="518">
        <f t="shared" si="4"/>
        <v>1.1193181939712058</v>
      </c>
      <c r="H51" s="518">
        <f t="shared" si="4"/>
        <v>1.115185776956428</v>
      </c>
      <c r="I51" s="518">
        <f t="shared" si="4"/>
        <v>1.0916446891382885</v>
      </c>
      <c r="J51" s="518">
        <f t="shared" si="4"/>
        <v>1.0655497162706433</v>
      </c>
      <c r="K51" s="518">
        <f t="shared" si="4"/>
        <v>1.0440662812310839</v>
      </c>
      <c r="L51" s="518">
        <f t="shared" si="4"/>
        <v>1.0359725617777094</v>
      </c>
      <c r="M51" s="518">
        <f t="shared" si="4"/>
        <v>1.0166045306861908</v>
      </c>
      <c r="N51" s="518">
        <f>N50/$N50</f>
        <v>1</v>
      </c>
      <c r="O51" s="519"/>
    </row>
    <row r="52" spans="2:15">
      <c r="D52" s="593"/>
    </row>
    <row r="53" spans="2:15">
      <c r="B53" s="11" t="s">
        <v>490</v>
      </c>
      <c r="C53" s="499">
        <v>44347</v>
      </c>
      <c r="D53" s="499"/>
      <c r="E53" s="499"/>
    </row>
    <row r="54" spans="2:15">
      <c r="B54" s="500" t="s">
        <v>466</v>
      </c>
      <c r="C54" s="500"/>
      <c r="D54" s="501"/>
      <c r="E54" s="501"/>
      <c r="F54" s="514"/>
      <c r="G54" s="514"/>
      <c r="H54" s="514"/>
      <c r="I54" s="514"/>
      <c r="J54" s="514"/>
      <c r="K54" s="514"/>
      <c r="L54" s="514"/>
      <c r="M54" s="514"/>
      <c r="N54" s="514"/>
      <c r="O54" s="514"/>
    </row>
    <row r="55" spans="2:15">
      <c r="B55" s="503" t="s">
        <v>467</v>
      </c>
      <c r="C55" s="504"/>
      <c r="D55" s="505">
        <f>D6/$N6</f>
        <v>1.5870378063980057</v>
      </c>
      <c r="E55" s="505">
        <f>E6/$N6</f>
        <v>1.4624013294557539</v>
      </c>
      <c r="F55" s="505">
        <f t="shared" ref="F55:N55" si="5">F6/$N6</f>
        <v>1.0610718737017033</v>
      </c>
      <c r="G55" s="505">
        <f t="shared" si="5"/>
        <v>1.130630897976141</v>
      </c>
      <c r="H55" s="505">
        <f t="shared" si="5"/>
        <v>1.1040714582467801</v>
      </c>
      <c r="I55" s="505">
        <f t="shared" si="5"/>
        <v>1.0610718737017033</v>
      </c>
      <c r="J55" s="505">
        <f t="shared" si="5"/>
        <v>1.069024867944683</v>
      </c>
      <c r="K55" s="505">
        <f t="shared" si="5"/>
        <v>0.98268937820246505</v>
      </c>
      <c r="L55" s="505">
        <f t="shared" si="5"/>
        <v>0.99321423625536631</v>
      </c>
      <c r="M55" s="505">
        <f t="shared" si="5"/>
        <v>0.98213543830494388</v>
      </c>
      <c r="N55" s="505">
        <f t="shared" si="5"/>
        <v>1</v>
      </c>
    </row>
    <row r="56" spans="2:15">
      <c r="B56" s="510" t="s">
        <v>469</v>
      </c>
      <c r="C56" s="511"/>
      <c r="D56" s="505">
        <f t="shared" ref="D56:N56" si="6">D7/$N7</f>
        <v>1.2680197268588773</v>
      </c>
      <c r="E56" s="505">
        <f>E7/$N7</f>
        <v>1.1684370257966616</v>
      </c>
      <c r="F56" s="505">
        <f t="shared" si="6"/>
        <v>0.97840003793626718</v>
      </c>
      <c r="G56" s="505">
        <f t="shared" si="6"/>
        <v>0.96860773899848263</v>
      </c>
      <c r="H56" s="505">
        <f t="shared" si="6"/>
        <v>1.0261760242792111</v>
      </c>
      <c r="I56" s="505">
        <f t="shared" si="6"/>
        <v>0.97840003793626718</v>
      </c>
      <c r="J56" s="505">
        <f t="shared" si="6"/>
        <v>0.99810318664643594</v>
      </c>
      <c r="K56" s="505">
        <f t="shared" si="6"/>
        <v>0.94653357359635826</v>
      </c>
      <c r="L56" s="505">
        <f t="shared" si="6"/>
        <v>0.99283952959028843</v>
      </c>
      <c r="M56" s="505">
        <f t="shared" si="6"/>
        <v>0.97101266122913499</v>
      </c>
      <c r="N56" s="505">
        <f t="shared" si="6"/>
        <v>1</v>
      </c>
    </row>
    <row r="57" spans="2:15">
      <c r="B57" s="506" t="s">
        <v>470</v>
      </c>
      <c r="C57" s="504"/>
      <c r="D57" s="505"/>
      <c r="E57" s="505"/>
      <c r="F57" s="505"/>
      <c r="G57" s="505"/>
      <c r="H57" s="505"/>
      <c r="I57" s="505"/>
      <c r="J57" s="505"/>
      <c r="K57" s="505"/>
      <c r="L57" s="505"/>
      <c r="M57" s="505"/>
      <c r="N57" s="505"/>
    </row>
    <row r="58" spans="2:15">
      <c r="B58" s="506" t="s">
        <v>471</v>
      </c>
      <c r="C58" s="504"/>
      <c r="D58" s="505"/>
      <c r="E58" s="505"/>
      <c r="F58" s="505"/>
      <c r="G58" s="505"/>
      <c r="H58" s="505"/>
      <c r="I58" s="505"/>
      <c r="J58" s="505"/>
      <c r="K58" s="505"/>
      <c r="L58" s="505"/>
      <c r="M58" s="505"/>
      <c r="N58" s="505"/>
    </row>
    <row r="59" spans="2:15" ht="26">
      <c r="B59" s="503" t="s">
        <v>472</v>
      </c>
      <c r="C59" s="504"/>
      <c r="D59" s="505">
        <f t="shared" ref="D59:N61" si="7">D10/$N10</f>
        <v>0.9514868845762473</v>
      </c>
      <c r="E59" s="505">
        <f>E10/$N10</f>
        <v>0.87376409585601622</v>
      </c>
      <c r="F59" s="505">
        <f t="shared" si="7"/>
        <v>0.88611074900538245</v>
      </c>
      <c r="G59" s="505">
        <f t="shared" si="7"/>
        <v>0.88591944140645984</v>
      </c>
      <c r="H59" s="505">
        <f t="shared" si="7"/>
        <v>0.96325334883064917</v>
      </c>
      <c r="I59" s="505">
        <f t="shared" si="7"/>
        <v>1.0270370389251113</v>
      </c>
      <c r="J59" s="505">
        <f t="shared" si="7"/>
        <v>0.97914198177754463</v>
      </c>
      <c r="K59" s="505">
        <f t="shared" si="7"/>
        <v>1.018972055813866</v>
      </c>
      <c r="L59" s="505">
        <f t="shared" si="7"/>
        <v>0.95116476263787419</v>
      </c>
      <c r="M59" s="505">
        <f t="shared" si="7"/>
        <v>1.036756846771987</v>
      </c>
      <c r="N59" s="505">
        <f t="shared" si="7"/>
        <v>1</v>
      </c>
    </row>
    <row r="60" spans="2:15" ht="26">
      <c r="B60" s="503" t="s">
        <v>473</v>
      </c>
      <c r="C60" s="504"/>
      <c r="D60" s="505">
        <f t="shared" si="7"/>
        <v>1.1408708387698963</v>
      </c>
      <c r="E60" s="505">
        <f>E11/$N11</f>
        <v>1.0519816833805273</v>
      </c>
      <c r="F60" s="505">
        <f t="shared" si="7"/>
        <v>0.99816690603976121</v>
      </c>
      <c r="G60" s="505">
        <f t="shared" si="7"/>
        <v>1.0354038206105636</v>
      </c>
      <c r="H60" s="505">
        <f t="shared" si="7"/>
        <v>1.013297868319601</v>
      </c>
      <c r="I60" s="505">
        <f t="shared" si="7"/>
        <v>1.0911539043011567</v>
      </c>
      <c r="J60" s="505">
        <f t="shared" si="7"/>
        <v>1.0445334744374735</v>
      </c>
      <c r="K60" s="505">
        <f t="shared" si="7"/>
        <v>1.0781508158482989</v>
      </c>
      <c r="L60" s="505">
        <f t="shared" si="7"/>
        <v>1.0735834152241293</v>
      </c>
      <c r="M60" s="505">
        <f t="shared" si="7"/>
        <v>1.0328792803688862</v>
      </c>
      <c r="N60" s="505">
        <f t="shared" si="7"/>
        <v>1</v>
      </c>
    </row>
    <row r="61" spans="2:15">
      <c r="B61" s="510" t="s">
        <v>474</v>
      </c>
      <c r="C61" s="511"/>
      <c r="D61" s="505">
        <f t="shared" si="7"/>
        <v>1.2435609197805688</v>
      </c>
      <c r="E61" s="505">
        <f>E12/$N12</f>
        <v>1.1698103092562437</v>
      </c>
      <c r="F61" s="505">
        <f t="shared" si="7"/>
        <v>1.1997812735701028</v>
      </c>
      <c r="G61" s="505">
        <f t="shared" si="7"/>
        <v>1.1585077941909661</v>
      </c>
      <c r="H61" s="505">
        <f t="shared" si="7"/>
        <v>1.1327431073751304</v>
      </c>
      <c r="I61" s="505">
        <f t="shared" si="7"/>
        <v>1.1681739848334829</v>
      </c>
      <c r="J61" s="505">
        <f t="shared" si="7"/>
        <v>1.1675966526278765</v>
      </c>
      <c r="K61" s="505">
        <f t="shared" si="7"/>
        <v>1.137674349171343</v>
      </c>
      <c r="L61" s="505">
        <f t="shared" si="7"/>
        <v>1.1269842186241599</v>
      </c>
      <c r="M61" s="505">
        <f t="shared" si="7"/>
        <v>0.99769666655046074</v>
      </c>
      <c r="N61" s="505">
        <f t="shared" si="7"/>
        <v>1</v>
      </c>
    </row>
    <row r="62" spans="2:15">
      <c r="B62" s="503" t="s">
        <v>475</v>
      </c>
      <c r="C62" s="504"/>
      <c r="D62" s="505"/>
      <c r="E62" s="505"/>
      <c r="F62" s="505"/>
      <c r="G62" s="505"/>
      <c r="H62" s="505"/>
      <c r="I62" s="505"/>
      <c r="J62" s="505"/>
      <c r="K62" s="505"/>
      <c r="L62" s="505"/>
      <c r="M62" s="505"/>
      <c r="N62" s="505"/>
    </row>
    <row r="63" spans="2:15">
      <c r="B63" s="503" t="s">
        <v>476</v>
      </c>
      <c r="C63" s="504"/>
      <c r="D63" s="505"/>
      <c r="E63" s="505"/>
      <c r="F63" s="505"/>
      <c r="G63" s="505"/>
      <c r="H63" s="505"/>
      <c r="I63" s="505"/>
      <c r="J63" s="505"/>
      <c r="K63" s="505"/>
      <c r="L63" s="505"/>
      <c r="M63" s="505"/>
      <c r="N63" s="505"/>
    </row>
    <row r="64" spans="2:15">
      <c r="B64" s="507" t="s">
        <v>477</v>
      </c>
      <c r="C64" s="504"/>
      <c r="D64" s="505">
        <f t="shared" ref="D64:N67" si="8">D15/$N15</f>
        <v>0</v>
      </c>
      <c r="E64" s="505">
        <f>E15/$N15</f>
        <v>0</v>
      </c>
      <c r="F64" s="505">
        <f t="shared" si="8"/>
        <v>0.86782678530251345</v>
      </c>
      <c r="G64" s="505">
        <f t="shared" si="8"/>
        <v>0.93603312049914</v>
      </c>
      <c r="H64" s="505">
        <f t="shared" si="8"/>
        <v>1.1736858217440742</v>
      </c>
      <c r="I64" s="505">
        <f t="shared" si="8"/>
        <v>1.1357076405620095</v>
      </c>
      <c r="J64" s="505">
        <f t="shared" si="8"/>
        <v>1.0136184728417739</v>
      </c>
      <c r="K64" s="505">
        <f t="shared" si="8"/>
        <v>1.0010495932826029</v>
      </c>
      <c r="L64" s="505">
        <f t="shared" si="8"/>
        <v>1.0416163736552086</v>
      </c>
      <c r="M64" s="505">
        <f t="shared" si="8"/>
        <v>1.0472841773812647</v>
      </c>
      <c r="N64" s="505">
        <f t="shared" si="8"/>
        <v>1</v>
      </c>
    </row>
    <row r="65" spans="2:15">
      <c r="B65" s="503" t="s">
        <v>478</v>
      </c>
      <c r="C65" s="504"/>
      <c r="D65" s="505">
        <f t="shared" si="8"/>
        <v>1.6513434681102623</v>
      </c>
      <c r="E65" s="505">
        <f>E16/$N16</f>
        <v>1.3882833534546362</v>
      </c>
      <c r="F65" s="505">
        <f t="shared" si="8"/>
        <v>1.2057567047055104</v>
      </c>
      <c r="G65" s="505">
        <f t="shared" si="8"/>
        <v>1.2144403882453265</v>
      </c>
      <c r="H65" s="505">
        <f t="shared" si="8"/>
        <v>1.1599743066442314</v>
      </c>
      <c r="I65" s="505">
        <f t="shared" si="8"/>
        <v>1.2253500842689544</v>
      </c>
      <c r="J65" s="505">
        <f t="shared" si="8"/>
        <v>1.0611605474636892</v>
      </c>
      <c r="K65" s="505">
        <f t="shared" si="8"/>
        <v>1.0455891229986491</v>
      </c>
      <c r="L65" s="505">
        <f t="shared" si="8"/>
        <v>1.0581577510132514</v>
      </c>
      <c r="M65" s="505">
        <f t="shared" si="8"/>
        <v>1.0579809709965795</v>
      </c>
      <c r="N65" s="505">
        <f t="shared" si="8"/>
        <v>1</v>
      </c>
    </row>
    <row r="66" spans="2:15">
      <c r="B66" s="503" t="s">
        <v>479</v>
      </c>
      <c r="C66" s="504"/>
      <c r="D66" s="505">
        <f t="shared" si="8"/>
        <v>1.5643510176439999</v>
      </c>
      <c r="E66" s="505">
        <f>E17/$N17</f>
        <v>1.3024079513984703</v>
      </c>
      <c r="F66" s="505">
        <f t="shared" si="8"/>
        <v>1.2319689622153012</v>
      </c>
      <c r="G66" s="505">
        <f t="shared" si="8"/>
        <v>1.2060908338616918</v>
      </c>
      <c r="H66" s="505">
        <f t="shared" si="8"/>
        <v>1.121124706158144</v>
      </c>
      <c r="I66" s="505">
        <f t="shared" si="8"/>
        <v>1.1616127882952569</v>
      </c>
      <c r="J66" s="505">
        <f t="shared" si="8"/>
        <v>1.1129011511640796</v>
      </c>
      <c r="K66" s="505">
        <f t="shared" si="8"/>
        <v>1.0363280163500261</v>
      </c>
      <c r="L66" s="505">
        <f t="shared" si="8"/>
        <v>1.0138897824430713</v>
      </c>
      <c r="M66" s="505">
        <f t="shared" si="8"/>
        <v>1.0117243714551765</v>
      </c>
      <c r="N66" s="505">
        <f t="shared" si="8"/>
        <v>1</v>
      </c>
    </row>
    <row r="67" spans="2:15">
      <c r="B67" s="510" t="s">
        <v>480</v>
      </c>
      <c r="C67" s="511"/>
      <c r="D67" s="505">
        <f t="shared" si="8"/>
        <v>1.6039821300905248</v>
      </c>
      <c r="E67" s="505">
        <f>E18/$N18</f>
        <v>1.270794142593318</v>
      </c>
      <c r="F67" s="505">
        <f t="shared" si="8"/>
        <v>1.2073459962206017</v>
      </c>
      <c r="G67" s="505">
        <f t="shared" si="8"/>
        <v>1.2023723613856905</v>
      </c>
      <c r="H67" s="505">
        <f t="shared" si="8"/>
        <v>1.0832306809294774</v>
      </c>
      <c r="I67" s="505">
        <f t="shared" si="8"/>
        <v>1.1106486624979164</v>
      </c>
      <c r="J67" s="505">
        <f t="shared" si="8"/>
        <v>1.0225454887205456</v>
      </c>
      <c r="K67" s="505">
        <f t="shared" si="8"/>
        <v>0.9663684246053994</v>
      </c>
      <c r="L67" s="505">
        <f t="shared" si="8"/>
        <v>0.96090138693560334</v>
      </c>
      <c r="M67" s="505">
        <f t="shared" si="8"/>
        <v>0.97767902262231499</v>
      </c>
      <c r="N67" s="505">
        <f t="shared" si="8"/>
        <v>1</v>
      </c>
    </row>
    <row r="68" spans="2:15">
      <c r="B68" s="500" t="s">
        <v>481</v>
      </c>
      <c r="C68" s="500"/>
      <c r="D68" s="513"/>
      <c r="E68" s="513"/>
      <c r="F68" s="513"/>
      <c r="G68" s="513"/>
      <c r="H68" s="513"/>
      <c r="I68" s="513"/>
      <c r="J68" s="513"/>
      <c r="K68" s="513"/>
      <c r="L68" s="513"/>
      <c r="M68" s="513"/>
      <c r="N68" s="513"/>
      <c r="O68" s="514"/>
    </row>
    <row r="69" spans="2:15">
      <c r="B69" s="503" t="s">
        <v>482</v>
      </c>
      <c r="C69" s="509"/>
      <c r="D69" s="505">
        <f t="shared" ref="D69:N72" si="9">D20/$N20</f>
        <v>1.5275059795607742</v>
      </c>
      <c r="E69" s="505">
        <f>E20/$N20</f>
        <v>1.2839747771254622</v>
      </c>
      <c r="F69" s="505">
        <f t="shared" si="9"/>
        <v>1.1676043705153294</v>
      </c>
      <c r="G69" s="505">
        <f t="shared" si="9"/>
        <v>1.1883794613735907</v>
      </c>
      <c r="H69" s="505">
        <f t="shared" si="9"/>
        <v>1.1399217221135032</v>
      </c>
      <c r="I69" s="505">
        <f t="shared" si="9"/>
        <v>1.1344857577734291</v>
      </c>
      <c r="J69" s="505">
        <f t="shared" si="9"/>
        <v>0.97195042400521836</v>
      </c>
      <c r="K69" s="505">
        <f t="shared" si="9"/>
        <v>0.93879104153076753</v>
      </c>
      <c r="L69" s="505">
        <f t="shared" si="9"/>
        <v>0.91237225483800843</v>
      </c>
      <c r="M69" s="505">
        <f t="shared" si="9"/>
        <v>0.93960149439601492</v>
      </c>
      <c r="N69" s="505">
        <f t="shared" si="9"/>
        <v>1</v>
      </c>
    </row>
    <row r="70" spans="2:15">
      <c r="B70" s="503" t="s">
        <v>484</v>
      </c>
      <c r="C70" s="509"/>
      <c r="D70" s="505">
        <f t="shared" si="9"/>
        <v>0</v>
      </c>
      <c r="E70" s="505">
        <f>E21/$N21</f>
        <v>0</v>
      </c>
      <c r="F70" s="505">
        <f t="shared" si="9"/>
        <v>1.1617826033447745</v>
      </c>
      <c r="G70" s="505">
        <f t="shared" si="9"/>
        <v>1.1952394626846623</v>
      </c>
      <c r="H70" s="505">
        <f t="shared" si="9"/>
        <v>1.1530309453158119</v>
      </c>
      <c r="I70" s="505">
        <f t="shared" si="9"/>
        <v>1.1505695414951662</v>
      </c>
      <c r="J70" s="505">
        <f t="shared" si="9"/>
        <v>1.0436808015060171</v>
      </c>
      <c r="K70" s="505">
        <f t="shared" si="9"/>
        <v>0.99270923072014305</v>
      </c>
      <c r="L70" s="505">
        <f t="shared" si="9"/>
        <v>0.96056284100698774</v>
      </c>
      <c r="M70" s="505">
        <f t="shared" si="9"/>
        <v>1.0000191442519384</v>
      </c>
      <c r="N70" s="505">
        <f t="shared" si="9"/>
        <v>1</v>
      </c>
    </row>
    <row r="71" spans="2:15">
      <c r="B71" s="503" t="s">
        <v>485</v>
      </c>
      <c r="C71" s="509"/>
      <c r="D71" s="505">
        <f t="shared" si="9"/>
        <v>1.4697286012526096</v>
      </c>
      <c r="E71" s="505">
        <f>E22/$N22</f>
        <v>1.3145905822315007</v>
      </c>
      <c r="F71" s="505">
        <f t="shared" si="9"/>
        <v>1.1457520628293072</v>
      </c>
      <c r="G71" s="505">
        <f t="shared" si="9"/>
        <v>1.1414574013321401</v>
      </c>
      <c r="H71" s="505">
        <f t="shared" si="9"/>
        <v>1.1776916194452729</v>
      </c>
      <c r="I71" s="505">
        <f t="shared" si="9"/>
        <v>1.1471120389700766</v>
      </c>
      <c r="J71" s="505">
        <f t="shared" si="9"/>
        <v>1.0313152400835073</v>
      </c>
      <c r="K71" s="505">
        <f t="shared" si="9"/>
        <v>0.97355601948503823</v>
      </c>
      <c r="L71" s="505">
        <f t="shared" si="9"/>
        <v>0.96743215031315233</v>
      </c>
      <c r="M71" s="505">
        <f t="shared" si="9"/>
        <v>1.0071816283924842</v>
      </c>
      <c r="N71" s="505">
        <f t="shared" si="9"/>
        <v>1</v>
      </c>
    </row>
    <row r="72" spans="2:15">
      <c r="B72" s="503" t="s">
        <v>486</v>
      </c>
      <c r="C72" s="509"/>
      <c r="D72" s="505">
        <f t="shared" si="9"/>
        <v>0</v>
      </c>
      <c r="E72" s="505">
        <f>E23/$N23</f>
        <v>0</v>
      </c>
      <c r="F72" s="505">
        <f t="shared" si="9"/>
        <v>1.0995670995670999</v>
      </c>
      <c r="G72" s="505">
        <f t="shared" si="9"/>
        <v>1.102231102231102</v>
      </c>
      <c r="H72" s="505">
        <f t="shared" si="9"/>
        <v>1.0622710622710623</v>
      </c>
      <c r="I72" s="505">
        <f t="shared" si="9"/>
        <v>1.0824592074592074</v>
      </c>
      <c r="J72" s="505">
        <f t="shared" si="9"/>
        <v>1.0198135198135199</v>
      </c>
      <c r="K72" s="505">
        <f t="shared" si="9"/>
        <v>1.0030594405594404</v>
      </c>
      <c r="L72" s="505">
        <f t="shared" si="9"/>
        <v>0.987082362082362</v>
      </c>
      <c r="M72" s="505">
        <f t="shared" si="9"/>
        <v>0.96765734265734271</v>
      </c>
      <c r="N72" s="505">
        <f t="shared" si="9"/>
        <v>1</v>
      </c>
    </row>
    <row r="73" spans="2:15">
      <c r="B73" s="503" t="s">
        <v>488</v>
      </c>
      <c r="C73" s="509"/>
      <c r="D73" s="505"/>
      <c r="E73" s="505"/>
      <c r="F73" s="505"/>
      <c r="G73" s="505"/>
      <c r="H73" s="505"/>
      <c r="I73" s="505"/>
      <c r="J73" s="505"/>
      <c r="K73" s="505"/>
      <c r="L73" s="505"/>
      <c r="M73" s="505"/>
      <c r="N73" s="505"/>
    </row>
    <row r="97" spans="3:11">
      <c r="C97" s="11" t="s">
        <v>491</v>
      </c>
      <c r="K97" s="11" t="s">
        <v>491</v>
      </c>
    </row>
  </sheetData>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8">
    <tabColor theme="4" tint="0.59999389629810485"/>
  </sheetPr>
  <dimension ref="A1:I28"/>
  <sheetViews>
    <sheetView showGridLines="0" zoomScaleNormal="100" workbookViewId="0">
      <selection activeCell="B12" sqref="B12"/>
    </sheetView>
  </sheetViews>
  <sheetFormatPr defaultColWidth="9.1796875" defaultRowHeight="14.5"/>
  <cols>
    <col min="1" max="1" width="46.7265625" style="454" customWidth="1"/>
    <col min="2" max="2" width="15" style="454" bestFit="1" customWidth="1"/>
    <col min="3" max="8" width="9.26953125" style="454" customWidth="1"/>
    <col min="9" max="9" width="9.1796875" style="454"/>
    <col min="10" max="10" width="12.7265625" style="454" customWidth="1"/>
    <col min="11" max="16384" width="9.1796875" style="454"/>
  </cols>
  <sheetData>
    <row r="1" spans="1:9">
      <c r="A1" s="635" t="s">
        <v>660</v>
      </c>
    </row>
    <row r="2" spans="1:9">
      <c r="A2" s="635" t="s">
        <v>661</v>
      </c>
    </row>
    <row r="3" spans="1:9">
      <c r="A3" s="635"/>
    </row>
    <row r="4" spans="1:9">
      <c r="A4" s="636" t="s">
        <v>668</v>
      </c>
      <c r="B4" s="637" t="s">
        <v>662</v>
      </c>
      <c r="C4" s="638">
        <v>2016</v>
      </c>
      <c r="D4" s="638">
        <v>2017</v>
      </c>
      <c r="E4" s="638">
        <v>2018</v>
      </c>
      <c r="F4" s="639">
        <v>2019</v>
      </c>
      <c r="G4" s="639">
        <v>2020</v>
      </c>
      <c r="H4" s="639" t="s">
        <v>663</v>
      </c>
    </row>
    <row r="5" spans="1:9">
      <c r="A5" s="640" t="s">
        <v>664</v>
      </c>
      <c r="B5" s="641" t="s">
        <v>667</v>
      </c>
      <c r="C5" s="642">
        <v>35.011666666666663</v>
      </c>
      <c r="D5" s="642">
        <v>35.998333333333335</v>
      </c>
      <c r="E5" s="643">
        <v>34.47</v>
      </c>
      <c r="F5" s="643">
        <v>35.611666666666665</v>
      </c>
      <c r="G5" s="643">
        <v>37.285000000000004</v>
      </c>
      <c r="H5" s="643">
        <v>42.1</v>
      </c>
    </row>
    <row r="6" spans="1:9">
      <c r="A6" s="644" t="s">
        <v>737</v>
      </c>
      <c r="B6" s="641" t="s">
        <v>667</v>
      </c>
      <c r="C6" s="642">
        <v>57.096666666666671</v>
      </c>
      <c r="D6" s="642">
        <v>54.543333333333329</v>
      </c>
      <c r="E6" s="643">
        <v>56.198333333333345</v>
      </c>
      <c r="F6" s="643">
        <v>55.726666666666667</v>
      </c>
      <c r="G6" s="643">
        <v>52.096666666666685</v>
      </c>
      <c r="H6" s="643">
        <v>58.1</v>
      </c>
    </row>
    <row r="7" spans="1:9">
      <c r="A7" s="644" t="s">
        <v>738</v>
      </c>
      <c r="B7" s="641" t="s">
        <v>667</v>
      </c>
      <c r="C7" s="642">
        <v>90.276666666666657</v>
      </c>
      <c r="D7" s="642">
        <v>88.446666666666673</v>
      </c>
      <c r="E7" s="643">
        <v>91.265000000000001</v>
      </c>
      <c r="F7" s="643">
        <v>91.25500000000001</v>
      </c>
      <c r="G7" s="643">
        <v>91.498333333333335</v>
      </c>
      <c r="H7" s="643">
        <v>114.1</v>
      </c>
    </row>
    <row r="8" spans="1:9">
      <c r="A8" s="644" t="s">
        <v>665</v>
      </c>
      <c r="B8" s="641" t="s">
        <v>667</v>
      </c>
      <c r="C8" s="645">
        <v>124.94500000000001</v>
      </c>
      <c r="D8" s="645">
        <v>132.14833333333331</v>
      </c>
      <c r="E8" s="646">
        <v>133.16833333333332</v>
      </c>
      <c r="F8" s="643">
        <v>133.62833333333333</v>
      </c>
      <c r="G8" s="643">
        <v>136.42166666666671</v>
      </c>
      <c r="H8" s="643">
        <v>178.16</v>
      </c>
    </row>
    <row r="9" spans="1:9">
      <c r="A9" s="644" t="s">
        <v>666</v>
      </c>
      <c r="B9" s="641" t="s">
        <v>667</v>
      </c>
      <c r="C9" s="645">
        <v>167.54</v>
      </c>
      <c r="D9" s="645">
        <v>172.98333333333332</v>
      </c>
      <c r="E9" s="646">
        <v>177.96833333333333</v>
      </c>
      <c r="F9" s="643">
        <v>180.9</v>
      </c>
      <c r="G9" s="643">
        <v>179.52999999999997</v>
      </c>
      <c r="H9" s="643">
        <v>232.74</v>
      </c>
    </row>
    <row r="10" spans="1:9">
      <c r="A10" s="647" t="s">
        <v>736</v>
      </c>
      <c r="B10"/>
      <c r="C10"/>
      <c r="D10"/>
      <c r="E10"/>
      <c r="F10"/>
      <c r="G10"/>
      <c r="H10"/>
    </row>
    <row r="13" spans="1:9">
      <c r="C13" s="734">
        <v>42522</v>
      </c>
      <c r="D13" s="734">
        <v>42887</v>
      </c>
      <c r="E13" s="734">
        <v>43252</v>
      </c>
      <c r="F13" s="734">
        <v>43617</v>
      </c>
      <c r="G13" s="734">
        <v>43983</v>
      </c>
      <c r="H13" s="734">
        <v>44348</v>
      </c>
      <c r="I13" s="1125">
        <v>44531</v>
      </c>
    </row>
    <row r="14" spans="1:9">
      <c r="A14" s="515" t="s">
        <v>464</v>
      </c>
      <c r="B14" s="721"/>
      <c r="C14" s="721">
        <f>VLOOKUP(C13,Preços!$D$55:$F$120,3,0)</f>
        <v>4691.59</v>
      </c>
      <c r="D14" s="721">
        <f>VLOOKUP(D13,Preços!$D$55:$F$120,3,0)</f>
        <v>4832.2700000000004</v>
      </c>
      <c r="E14" s="721">
        <f>VLOOKUP(E13,Preços!$D$55:$F$120,3,0)</f>
        <v>5044.46</v>
      </c>
      <c r="F14" s="721">
        <f>VLOOKUP(F13,Preços!$D$55:$F$120,3,0)</f>
        <v>5214.2700000000004</v>
      </c>
      <c r="G14" s="721">
        <f>VLOOKUP(G13,Preços!$D$55:$F$120,3,0)</f>
        <v>5325.46</v>
      </c>
      <c r="H14" s="721">
        <v>5769.98</v>
      </c>
      <c r="I14" s="1124">
        <v>6120.04</v>
      </c>
    </row>
    <row r="15" spans="1:9">
      <c r="A15" s="517" t="s">
        <v>489</v>
      </c>
      <c r="B15" s="518"/>
      <c r="C15" s="518">
        <f t="shared" ref="C15:I15" si="0">C14/$C14</f>
        <v>1</v>
      </c>
      <c r="D15" s="518">
        <f t="shared" si="0"/>
        <v>1.0299855699240557</v>
      </c>
      <c r="E15" s="518">
        <f t="shared" si="0"/>
        <v>1.0752133072156773</v>
      </c>
      <c r="F15" s="518">
        <f t="shared" si="0"/>
        <v>1.1114078595955743</v>
      </c>
      <c r="G15" s="518">
        <f t="shared" si="0"/>
        <v>1.1351077140159307</v>
      </c>
      <c r="H15" s="518">
        <f t="shared" si="0"/>
        <v>1.2298559763321175</v>
      </c>
      <c r="I15" s="1126">
        <f t="shared" si="0"/>
        <v>1.3044703394797925</v>
      </c>
    </row>
    <row r="17" spans="1:9">
      <c r="A17" s="11" t="s">
        <v>1280</v>
      </c>
    </row>
    <row r="18" spans="1:9">
      <c r="A18" s="636" t="s">
        <v>668</v>
      </c>
      <c r="B18" s="637" t="s">
        <v>662</v>
      </c>
      <c r="C18" s="638">
        <v>2016</v>
      </c>
      <c r="D18" s="638">
        <v>2017</v>
      </c>
      <c r="E18" s="638">
        <v>2018</v>
      </c>
      <c r="F18" s="639">
        <v>2019</v>
      </c>
      <c r="G18" s="639">
        <v>2020</v>
      </c>
      <c r="H18" s="639">
        <v>2021</v>
      </c>
      <c r="I18" s="639" t="s">
        <v>1083</v>
      </c>
    </row>
    <row r="19" spans="1:9">
      <c r="A19" s="640" t="s">
        <v>664</v>
      </c>
      <c r="B19" s="641" t="s">
        <v>667</v>
      </c>
      <c r="C19" s="642">
        <f t="shared" ref="C19:F19" si="1">C5/C$14*$I$14</f>
        <v>45.671680702419998</v>
      </c>
      <c r="D19" s="642">
        <f t="shared" si="1"/>
        <v>45.591666014799117</v>
      </c>
      <c r="E19" s="642">
        <f t="shared" si="1"/>
        <v>41.819695031777435</v>
      </c>
      <c r="F19" s="642">
        <f t="shared" si="1"/>
        <v>41.797763534812475</v>
      </c>
      <c r="G19" s="642">
        <f>G5/G$14*$I$14</f>
        <v>42.848071603204232</v>
      </c>
      <c r="H19" s="642">
        <f>H5/H$14*$I$14</f>
        <v>44.654172804758424</v>
      </c>
      <c r="I19" s="642">
        <f>AVERAGE(D19:H19)</f>
        <v>43.342273797870334</v>
      </c>
    </row>
    <row r="20" spans="1:9">
      <c r="A20" s="644" t="s">
        <v>737</v>
      </c>
      <c r="B20" s="641" t="s">
        <v>667</v>
      </c>
      <c r="C20" s="642">
        <f t="shared" ref="C20:F20" si="2">C6/C$14*$I$14</f>
        <v>74.480908149831237</v>
      </c>
      <c r="D20" s="642">
        <f t="shared" si="2"/>
        <v>69.078793555271801</v>
      </c>
      <c r="E20" s="642">
        <f t="shared" si="2"/>
        <v>68.180944627043004</v>
      </c>
      <c r="F20" s="642">
        <f t="shared" si="2"/>
        <v>65.406936937800822</v>
      </c>
      <c r="G20" s="642">
        <f t="shared" ref="G20:H23" si="3">G6/G$14*$I$14</f>
        <v>59.869698367214617</v>
      </c>
      <c r="H20" s="642">
        <f t="shared" si="3"/>
        <v>61.624879808942154</v>
      </c>
      <c r="I20" s="642">
        <f>AVERAGE(D20:H20)</f>
        <v>64.832250659254484</v>
      </c>
    </row>
    <row r="21" spans="1:9">
      <c r="A21" s="644" t="s">
        <v>738</v>
      </c>
      <c r="B21" s="641" t="s">
        <v>667</v>
      </c>
      <c r="C21" s="642">
        <f t="shared" ref="C21:F21" si="4">C7/C$14*$I$14</f>
        <v>117.76323401377071</v>
      </c>
      <c r="D21" s="642">
        <f t="shared" si="4"/>
        <v>112.01715505687113</v>
      </c>
      <c r="E21" s="642">
        <f t="shared" si="4"/>
        <v>110.7245276203994</v>
      </c>
      <c r="F21" s="642">
        <f t="shared" si="4"/>
        <v>107.10689131939849</v>
      </c>
      <c r="G21" s="642">
        <f t="shared" si="3"/>
        <v>105.15025179671491</v>
      </c>
      <c r="H21" s="642">
        <f t="shared" si="3"/>
        <v>121.02235432358519</v>
      </c>
      <c r="I21" s="642">
        <f>AVERAGE(D21:H21)</f>
        <v>111.20423602339383</v>
      </c>
    </row>
    <row r="22" spans="1:9">
      <c r="A22" s="644" t="s">
        <v>665</v>
      </c>
      <c r="B22" s="641" t="s">
        <v>667</v>
      </c>
      <c r="C22" s="642">
        <f t="shared" ref="C22:F22" si="5">C8/C$14*$I$14</f>
        <v>162.98704656630267</v>
      </c>
      <c r="D22" s="642">
        <f t="shared" si="5"/>
        <v>167.36504498575889</v>
      </c>
      <c r="E22" s="642">
        <f t="shared" si="5"/>
        <v>161.56249167073051</v>
      </c>
      <c r="F22" s="642">
        <f t="shared" si="5"/>
        <v>156.8408895460598</v>
      </c>
      <c r="G22" s="642">
        <f t="shared" si="3"/>
        <v>156.7763267148128</v>
      </c>
      <c r="H22" s="642">
        <f t="shared" si="3"/>
        <v>188.96882249158577</v>
      </c>
      <c r="I22" s="642">
        <f>AVERAGE(D22:H22)</f>
        <v>166.30271508178959</v>
      </c>
    </row>
    <row r="23" spans="1:9">
      <c r="A23" s="644" t="s">
        <v>666</v>
      </c>
      <c r="B23" s="641" t="s">
        <v>667</v>
      </c>
      <c r="C23" s="642">
        <f t="shared" ref="C23:F23" si="6">C9/C$14*$I$14</f>
        <v>218.55096067644442</v>
      </c>
      <c r="D23" s="642">
        <f t="shared" si="6"/>
        <v>219.08231935163664</v>
      </c>
      <c r="E23" s="642">
        <f t="shared" si="6"/>
        <v>215.91474979152048</v>
      </c>
      <c r="F23" s="642">
        <f t="shared" si="6"/>
        <v>212.32410979868706</v>
      </c>
      <c r="G23" s="642">
        <f t="shared" si="3"/>
        <v>206.31659635036218</v>
      </c>
      <c r="H23" s="642">
        <f t="shared" si="3"/>
        <v>246.86014675960752</v>
      </c>
      <c r="I23" s="642">
        <f>AVERAGE(D23:H23)</f>
        <v>220.09958441036278</v>
      </c>
    </row>
    <row r="24" spans="1:9">
      <c r="A24" s="647" t="s">
        <v>736</v>
      </c>
    </row>
    <row r="27" spans="1:9">
      <c r="A27" s="644" t="s">
        <v>742</v>
      </c>
      <c r="C27" s="735">
        <f t="shared" ref="C27:H27" si="7">C9/$C9</f>
        <v>1</v>
      </c>
      <c r="D27" s="735">
        <f t="shared" si="7"/>
        <v>1.032489753690661</v>
      </c>
      <c r="E27" s="735">
        <f t="shared" si="7"/>
        <v>1.0622438422665235</v>
      </c>
      <c r="F27" s="735">
        <f t="shared" si="7"/>
        <v>1.0797421511280889</v>
      </c>
      <c r="G27" s="735">
        <f t="shared" si="7"/>
        <v>1.0715649994031275</v>
      </c>
      <c r="H27" s="735">
        <f t="shared" si="7"/>
        <v>1.3891607974215114</v>
      </c>
    </row>
    <row r="28" spans="1:9">
      <c r="A28" s="640" t="s">
        <v>743</v>
      </c>
      <c r="C28" s="735">
        <f>Stcp_Eucalipto!C8/Stcp_Eucalipto!$C$8</f>
        <v>1</v>
      </c>
      <c r="D28" s="735">
        <f>Stcp_Eucalipto!D8/Stcp_Eucalipto!$C$8</f>
        <v>0.98493265436589328</v>
      </c>
      <c r="E28" s="735">
        <f>Stcp_Eucalipto!E8/Stcp_Eucalipto!$C$8</f>
        <v>0.96984326433436963</v>
      </c>
      <c r="F28" s="735">
        <f>Stcp_Eucalipto!F8/Stcp_Eucalipto!$C$8</f>
        <v>0.94816259947534354</v>
      </c>
      <c r="G28" s="735">
        <f>Stcp_Eucalipto!G8/Stcp_Eucalipto!$C$8</f>
        <v>0.94688402442519237</v>
      </c>
      <c r="H28" s="735">
        <f>Stcp_Eucalipto!H8/Stcp_Eucalipto!$C$8</f>
        <v>1.0371007208517957</v>
      </c>
    </row>
  </sheetData>
  <pageMargins left="0.511811024" right="0.511811024" top="0.78740157499999996" bottom="0.78740157499999996" header="0.31496062000000002" footer="0.31496062000000002"/>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9">
    <tabColor theme="4" tint="0.59999389629810485"/>
  </sheetPr>
  <dimension ref="A1:I28"/>
  <sheetViews>
    <sheetView showGridLines="0" zoomScaleNormal="100" workbookViewId="0">
      <selection activeCell="F14" sqref="F14"/>
    </sheetView>
  </sheetViews>
  <sheetFormatPr defaultColWidth="8.81640625" defaultRowHeight="14.5"/>
  <cols>
    <col min="1" max="1" width="46.7265625" style="454" customWidth="1"/>
    <col min="2" max="2" width="15" style="454" bestFit="1" customWidth="1"/>
    <col min="3" max="8" width="9" style="454" customWidth="1"/>
    <col min="9" max="9" width="7.453125" style="454" customWidth="1"/>
    <col min="10" max="16384" width="8.81640625" style="454"/>
  </cols>
  <sheetData>
    <row r="1" spans="1:8">
      <c r="A1" s="635" t="s">
        <v>670</v>
      </c>
    </row>
    <row r="2" spans="1:8">
      <c r="A2" s="635" t="s">
        <v>661</v>
      </c>
    </row>
    <row r="3" spans="1:8">
      <c r="A3"/>
      <c r="B3"/>
      <c r="C3"/>
      <c r="D3"/>
      <c r="E3"/>
      <c r="F3"/>
      <c r="G3"/>
      <c r="H3"/>
    </row>
    <row r="4" spans="1:8">
      <c r="A4" s="636" t="s">
        <v>673</v>
      </c>
      <c r="B4" s="637" t="s">
        <v>662</v>
      </c>
      <c r="C4" s="638">
        <v>2016</v>
      </c>
      <c r="D4" s="638">
        <v>2017</v>
      </c>
      <c r="E4" s="638">
        <v>2018</v>
      </c>
      <c r="F4" s="639">
        <v>2019</v>
      </c>
      <c r="G4" s="639">
        <v>2020</v>
      </c>
      <c r="H4" s="639" t="s">
        <v>663</v>
      </c>
    </row>
    <row r="5" spans="1:8">
      <c r="A5" s="644" t="s">
        <v>671</v>
      </c>
      <c r="B5" s="641" t="s">
        <v>667</v>
      </c>
      <c r="C5" s="642">
        <v>39.06666666666667</v>
      </c>
      <c r="D5" s="642">
        <v>38.666666666666664</v>
      </c>
      <c r="E5" s="643">
        <v>38.558333333333337</v>
      </c>
      <c r="F5" s="643">
        <v>38.698333333333331</v>
      </c>
      <c r="G5" s="643">
        <v>37.781666666666666</v>
      </c>
      <c r="H5" s="643">
        <v>41.46</v>
      </c>
    </row>
    <row r="6" spans="1:8">
      <c r="A6" s="644" t="s">
        <v>739</v>
      </c>
      <c r="B6" s="641" t="s">
        <v>667</v>
      </c>
      <c r="C6" s="642">
        <v>61.050000000000011</v>
      </c>
      <c r="D6" s="642">
        <v>55.373333333333342</v>
      </c>
      <c r="E6" s="643">
        <v>55.968333333333334</v>
      </c>
      <c r="F6" s="643">
        <v>53.306666666666672</v>
      </c>
      <c r="G6" s="643">
        <v>51.733333333333341</v>
      </c>
      <c r="H6" s="643">
        <v>59.02</v>
      </c>
    </row>
    <row r="7" spans="1:8">
      <c r="A7" s="644" t="s">
        <v>740</v>
      </c>
      <c r="B7" s="641" t="s">
        <v>667</v>
      </c>
      <c r="C7" s="642">
        <v>88.770000000000024</v>
      </c>
      <c r="D7" s="642">
        <v>80.641666666666666</v>
      </c>
      <c r="E7" s="643">
        <v>80.841666666666697</v>
      </c>
      <c r="F7" s="643">
        <v>80.223333333333343</v>
      </c>
      <c r="G7" s="643">
        <v>79.573333333333338</v>
      </c>
      <c r="H7" s="643">
        <v>96.7</v>
      </c>
    </row>
    <row r="8" spans="1:8">
      <c r="A8" s="644" t="s">
        <v>672</v>
      </c>
      <c r="B8" s="641" t="s">
        <v>667</v>
      </c>
      <c r="C8" s="645">
        <v>151.20999999999998</v>
      </c>
      <c r="D8" s="645">
        <v>148.9316666666667</v>
      </c>
      <c r="E8" s="646">
        <v>146.65</v>
      </c>
      <c r="F8" s="643">
        <v>143.37166666666667</v>
      </c>
      <c r="G8" s="643">
        <v>143.17833333333331</v>
      </c>
      <c r="H8" s="643">
        <v>156.82</v>
      </c>
    </row>
    <row r="9" spans="1:8">
      <c r="A9" s="647" t="s">
        <v>736</v>
      </c>
      <c r="B9"/>
      <c r="C9"/>
      <c r="D9"/>
      <c r="E9"/>
      <c r="F9"/>
      <c r="G9"/>
      <c r="H9"/>
    </row>
    <row r="10" spans="1:8">
      <c r="A10"/>
      <c r="B10"/>
      <c r="C10"/>
      <c r="D10"/>
      <c r="E10"/>
      <c r="F10"/>
      <c r="G10"/>
      <c r="H10"/>
    </row>
    <row r="11" spans="1:8">
      <c r="A11" s="636" t="s">
        <v>673</v>
      </c>
      <c r="B11" s="637" t="s">
        <v>662</v>
      </c>
      <c r="C11" s="638" t="s">
        <v>669</v>
      </c>
      <c r="D11" s="638" t="s">
        <v>735</v>
      </c>
      <c r="E11"/>
      <c r="F11"/>
      <c r="G11"/>
      <c r="H11"/>
    </row>
    <row r="12" spans="1:8">
      <c r="A12" s="640" t="s">
        <v>671</v>
      </c>
      <c r="B12" s="641" t="s">
        <v>667</v>
      </c>
      <c r="C12" s="642">
        <v>38.950000000000003</v>
      </c>
      <c r="D12" s="642">
        <v>41.908659677392563</v>
      </c>
      <c r="E12"/>
      <c r="F12"/>
      <c r="G12"/>
      <c r="H12"/>
    </row>
    <row r="13" spans="1:8">
      <c r="A13" s="644" t="s">
        <v>739</v>
      </c>
      <c r="B13" s="641" t="s">
        <v>667</v>
      </c>
      <c r="C13" s="642">
        <v>57.3</v>
      </c>
      <c r="D13" s="642">
        <v>64.181201516716413</v>
      </c>
      <c r="E13"/>
      <c r="F13"/>
      <c r="G13"/>
      <c r="H13"/>
    </row>
    <row r="14" spans="1:8">
      <c r="A14" s="644" t="s">
        <v>740</v>
      </c>
      <c r="B14" s="641" t="s">
        <v>667</v>
      </c>
      <c r="C14" s="642">
        <v>89.11</v>
      </c>
      <c r="D14" s="642">
        <v>105.37759524001093</v>
      </c>
      <c r="E14"/>
      <c r="F14"/>
      <c r="G14"/>
      <c r="H14"/>
    </row>
    <row r="15" spans="1:8">
      <c r="A15" s="644" t="s">
        <v>672</v>
      </c>
      <c r="B15" s="641" t="s">
        <v>667</v>
      </c>
      <c r="C15" s="645">
        <v>143.76</v>
      </c>
      <c r="D15" s="645">
        <v>159.94716523591569</v>
      </c>
      <c r="E15"/>
      <c r="F15"/>
      <c r="G15"/>
      <c r="H15"/>
    </row>
    <row r="18" spans="1:9">
      <c r="C18" s="734">
        <v>42522</v>
      </c>
      <c r="D18" s="734">
        <v>42887</v>
      </c>
      <c r="E18" s="734">
        <v>43252</v>
      </c>
      <c r="F18" s="734">
        <v>43617</v>
      </c>
      <c r="G18" s="734">
        <v>43983</v>
      </c>
      <c r="H18" s="734">
        <v>44348</v>
      </c>
      <c r="I18" s="1125">
        <v>44531</v>
      </c>
    </row>
    <row r="19" spans="1:9">
      <c r="A19" s="515" t="s">
        <v>464</v>
      </c>
      <c r="B19" s="721"/>
      <c r="C19" s="721">
        <f>VLOOKUP(C18,Preços!$D$55:$F$120,3,0)</f>
        <v>4691.59</v>
      </c>
      <c r="D19" s="721">
        <f>VLOOKUP(D18,Preços!$D$55:$F$120,3,0)</f>
        <v>4832.2700000000004</v>
      </c>
      <c r="E19" s="721">
        <f>VLOOKUP(E18,Preços!$D$55:$F$120,3,0)</f>
        <v>5044.46</v>
      </c>
      <c r="F19" s="721">
        <f>VLOOKUP(F18,Preços!$D$55:$F$120,3,0)</f>
        <v>5214.2700000000004</v>
      </c>
      <c r="G19" s="721">
        <f>VLOOKUP(G18,Preços!$D$55:$F$120,3,0)</f>
        <v>5325.46</v>
      </c>
      <c r="H19" s="721">
        <v>5769.98</v>
      </c>
      <c r="I19" s="1124">
        <v>6120.04</v>
      </c>
    </row>
    <row r="20" spans="1:9">
      <c r="A20" s="517" t="s">
        <v>489</v>
      </c>
      <c r="B20" s="518"/>
      <c r="C20" s="518">
        <f t="shared" ref="C20:I20" si="0">C19/$C19</f>
        <v>1</v>
      </c>
      <c r="D20" s="518">
        <f t="shared" si="0"/>
        <v>1.0299855699240557</v>
      </c>
      <c r="E20" s="518">
        <f t="shared" si="0"/>
        <v>1.0752133072156773</v>
      </c>
      <c r="F20" s="518">
        <f t="shared" si="0"/>
        <v>1.1114078595955743</v>
      </c>
      <c r="G20" s="518">
        <f t="shared" si="0"/>
        <v>1.1351077140159307</v>
      </c>
      <c r="H20" s="518">
        <f t="shared" si="0"/>
        <v>1.2298559763321175</v>
      </c>
      <c r="I20" s="1126">
        <f t="shared" si="0"/>
        <v>1.3044703394797925</v>
      </c>
    </row>
    <row r="22" spans="1:9">
      <c r="A22" s="11" t="s">
        <v>1280</v>
      </c>
    </row>
    <row r="23" spans="1:9">
      <c r="A23" s="636" t="s">
        <v>673</v>
      </c>
      <c r="B23" s="637" t="s">
        <v>662</v>
      </c>
      <c r="C23" s="638">
        <v>2016</v>
      </c>
      <c r="D23" s="638">
        <v>2017</v>
      </c>
      <c r="E23" s="638">
        <v>2018</v>
      </c>
      <c r="F23" s="639">
        <v>2019</v>
      </c>
      <c r="G23" s="639">
        <v>2020</v>
      </c>
      <c r="H23" s="639">
        <v>2021</v>
      </c>
      <c r="I23" s="639" t="s">
        <v>1083</v>
      </c>
    </row>
    <row r="24" spans="1:9">
      <c r="A24" s="640" t="s">
        <v>671</v>
      </c>
      <c r="B24" s="641" t="s">
        <v>667</v>
      </c>
      <c r="C24" s="642">
        <f t="shared" ref="C24:F27" si="1">IFERROR(C5/C$19*$I$19,"")</f>
        <v>50.961307929010566</v>
      </c>
      <c r="D24" s="642">
        <f t="shared" si="1"/>
        <v>48.971093640600927</v>
      </c>
      <c r="E24" s="642">
        <f t="shared" si="1"/>
        <v>46.779742991981969</v>
      </c>
      <c r="F24" s="642">
        <f t="shared" si="1"/>
        <v>45.420614569888649</v>
      </c>
      <c r="G24" s="642">
        <f>IFERROR(G5/G$19*$I$19,"")</f>
        <v>43.418842929374492</v>
      </c>
      <c r="H24" s="642">
        <f>IFERROR(H5/H$19*$I$19,"")</f>
        <v>43.97534452459108</v>
      </c>
      <c r="I24" s="642">
        <f>AVERAGE(D24:H24)</f>
        <v>45.713127731287422</v>
      </c>
    </row>
    <row r="25" spans="1:9">
      <c r="A25" s="640" t="s">
        <v>739</v>
      </c>
      <c r="B25" s="641" t="s">
        <v>667</v>
      </c>
      <c r="C25" s="642">
        <f t="shared" si="1"/>
        <v>79.637914225241346</v>
      </c>
      <c r="D25" s="642">
        <f t="shared" si="1"/>
        <v>70.129983410143339</v>
      </c>
      <c r="E25" s="642">
        <f t="shared" si="1"/>
        <v>67.901904016155015</v>
      </c>
      <c r="F25" s="642">
        <f t="shared" si="1"/>
        <v>62.566559128443032</v>
      </c>
      <c r="G25" s="642">
        <f t="shared" ref="G25:H27" si="2">IFERROR(G6/G$19*$I$19,"")</f>
        <v>59.452154242700793</v>
      </c>
      <c r="H25" s="642">
        <f t="shared" si="2"/>
        <v>62.600695461682726</v>
      </c>
      <c r="I25" s="642">
        <f>AVERAGE(D25:H25)</f>
        <v>64.530259251824972</v>
      </c>
    </row>
    <row r="26" spans="1:9">
      <c r="A26" s="640" t="s">
        <v>740</v>
      </c>
      <c r="B26" s="641" t="s">
        <v>667</v>
      </c>
      <c r="C26" s="642">
        <f t="shared" si="1"/>
        <v>115.7978320356212</v>
      </c>
      <c r="D26" s="642">
        <f t="shared" si="1"/>
        <v>102.13217093967569</v>
      </c>
      <c r="E26" s="642">
        <f t="shared" si="1"/>
        <v>98.078730660301972</v>
      </c>
      <c r="F26" s="642">
        <f t="shared" si="1"/>
        <v>94.158915616823322</v>
      </c>
      <c r="G26" s="642">
        <f t="shared" si="2"/>
        <v>91.445993948566581</v>
      </c>
      <c r="H26" s="642">
        <f t="shared" si="2"/>
        <v>102.56671045653539</v>
      </c>
      <c r="I26" s="642">
        <f>AVERAGE(D26:H26)</f>
        <v>97.676504324380588</v>
      </c>
    </row>
    <row r="27" spans="1:9">
      <c r="A27" s="640" t="s">
        <v>672</v>
      </c>
      <c r="B27" s="641" t="s">
        <v>667</v>
      </c>
      <c r="C27" s="642">
        <f t="shared" si="1"/>
        <v>197.2489600327394</v>
      </c>
      <c r="D27" s="642">
        <f t="shared" si="1"/>
        <v>188.62103261338186</v>
      </c>
      <c r="E27" s="642">
        <f t="shared" si="1"/>
        <v>177.91871994227333</v>
      </c>
      <c r="F27" s="642">
        <f t="shared" si="1"/>
        <v>168.2767357399342</v>
      </c>
      <c r="G27" s="642">
        <f t="shared" si="2"/>
        <v>164.54111515875309</v>
      </c>
      <c r="H27" s="642">
        <f t="shared" si="2"/>
        <v>166.33414202475572</v>
      </c>
      <c r="I27" s="642">
        <f>AVERAGE(D27:H27)</f>
        <v>173.13834909581962</v>
      </c>
    </row>
    <row r="28" spans="1:9">
      <c r="A28" s="647" t="s">
        <v>736</v>
      </c>
      <c r="I28" s="585"/>
    </row>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0">
    <tabColor theme="4" tint="0.59999389629810485"/>
  </sheetPr>
  <dimension ref="B1:N29"/>
  <sheetViews>
    <sheetView showGridLines="0" zoomScaleNormal="100" workbookViewId="0">
      <pane xSplit="3" ySplit="1" topLeftCell="D2" activePane="bottomRight" state="frozen"/>
      <selection pane="topRight" activeCell="D1" sqref="D1"/>
      <selection pane="bottomLeft" activeCell="A2" sqref="A2"/>
      <selection pane="bottomRight" activeCell="D16" sqref="D16"/>
    </sheetView>
  </sheetViews>
  <sheetFormatPr defaultColWidth="11.453125" defaultRowHeight="12.5"/>
  <cols>
    <col min="1" max="1" width="4.81640625" customWidth="1"/>
    <col min="2" max="2" width="18.453125" customWidth="1"/>
    <col min="3" max="3" width="5.7265625" bestFit="1" customWidth="1"/>
    <col min="4" max="12" width="15.81640625" customWidth="1"/>
  </cols>
  <sheetData>
    <row r="1" spans="2:14" ht="52">
      <c r="B1" s="724" t="s">
        <v>563</v>
      </c>
      <c r="C1" s="606" t="s">
        <v>562</v>
      </c>
      <c r="D1" s="606" t="s">
        <v>749</v>
      </c>
      <c r="E1" s="606" t="s">
        <v>750</v>
      </c>
      <c r="F1" s="606" t="s">
        <v>744</v>
      </c>
      <c r="G1" s="606" t="s">
        <v>559</v>
      </c>
      <c r="H1" s="606" t="s">
        <v>565</v>
      </c>
      <c r="I1" s="606" t="s">
        <v>561</v>
      </c>
      <c r="J1" s="606" t="s">
        <v>564</v>
      </c>
      <c r="K1" s="606" t="s">
        <v>560</v>
      </c>
      <c r="L1" s="606" t="s">
        <v>640</v>
      </c>
    </row>
    <row r="2" spans="2:14">
      <c r="J2" s="605">
        <v>0.1</v>
      </c>
    </row>
    <row r="3" spans="2:14" ht="13">
      <c r="B3" s="470" t="s">
        <v>392</v>
      </c>
      <c r="C3" s="428"/>
      <c r="D3" s="468"/>
      <c r="E3" s="561"/>
      <c r="F3" s="561"/>
      <c r="G3" s="561"/>
      <c r="H3" s="561"/>
      <c r="I3" s="561"/>
      <c r="J3" s="561"/>
      <c r="K3" s="561"/>
      <c r="L3" s="561"/>
    </row>
    <row r="4" spans="2:14" ht="15.5">
      <c r="B4" s="441" t="s">
        <v>751</v>
      </c>
      <c r="C4" s="81" t="s">
        <v>404</v>
      </c>
      <c r="D4" s="89">
        <f>AVERAGE(Seab!D36:E36)/11*7</f>
        <v>20.003454338216002</v>
      </c>
      <c r="E4" s="93">
        <f>Premissas!K45</f>
        <v>40.019048454240746</v>
      </c>
      <c r="F4" s="89">
        <v>0</v>
      </c>
      <c r="G4" s="89">
        <f>G$5</f>
        <v>5.6910094818324266</v>
      </c>
      <c r="H4" s="89">
        <f>SUM(E4:G4)</f>
        <v>45.71005793607317</v>
      </c>
      <c r="I4" s="560">
        <f>H4+D4</f>
        <v>65.713512274289172</v>
      </c>
      <c r="J4" s="560">
        <f>H4/(1-J$2)-H4</f>
        <v>5.0788953262303522</v>
      </c>
      <c r="K4" s="560">
        <f>(I4+J4)/(1-3.65%)-(I4+J4)</f>
        <v>2.6818089023549163</v>
      </c>
      <c r="L4" s="560">
        <f>K4+I4+J4</f>
        <v>73.474216502874441</v>
      </c>
    </row>
    <row r="5" spans="2:14" ht="15.5">
      <c r="B5" s="441" t="s">
        <v>752</v>
      </c>
      <c r="C5" s="81" t="s">
        <v>404</v>
      </c>
      <c r="D5" s="89">
        <f>AVERAGE(Seab!D37:E37)/16*13</f>
        <v>36.683729394178741</v>
      </c>
      <c r="E5" s="89">
        <f>E4</f>
        <v>40.019048454240746</v>
      </c>
      <c r="F5" s="89">
        <v>0</v>
      </c>
      <c r="G5" s="89">
        <f>Premissas!D44</f>
        <v>5.6910094818324266</v>
      </c>
      <c r="H5" s="89">
        <f>SUM(E5:G5)</f>
        <v>45.71005793607317</v>
      </c>
      <c r="I5" s="560">
        <f>H5+D5</f>
        <v>82.393787330251911</v>
      </c>
      <c r="J5" s="560">
        <f>H5/(1-J$2)-H5</f>
        <v>5.0788953262303522</v>
      </c>
      <c r="K5" s="560">
        <f>(I5+J5)/(1-3.65%)-(I5+J5)</f>
        <v>3.3137030793581772</v>
      </c>
      <c r="L5" s="560">
        <f>K5+I5+J5</f>
        <v>90.78638573584044</v>
      </c>
      <c r="M5" s="565"/>
      <c r="N5" s="564"/>
    </row>
    <row r="6" spans="2:14" ht="15.5">
      <c r="B6" s="441" t="s">
        <v>409</v>
      </c>
      <c r="C6" s="81" t="s">
        <v>404</v>
      </c>
      <c r="D6" s="89">
        <f>D8*(AVERAGE(Seab!D39:L39))/AVERAGE(Seab!D41:L41)</f>
        <v>164.78396241298816</v>
      </c>
      <c r="E6" s="89">
        <f>E5</f>
        <v>40.019048454240746</v>
      </c>
      <c r="F6" s="89">
        <v>0</v>
      </c>
      <c r="G6" s="89">
        <f>G$5</f>
        <v>5.6910094818324266</v>
      </c>
      <c r="H6" s="89">
        <f>SUM(E6:G6)</f>
        <v>45.71005793607317</v>
      </c>
      <c r="I6" s="560">
        <f>H6+D6</f>
        <v>210.49402034906132</v>
      </c>
      <c r="J6" s="560">
        <f>H6/(1-J$2)-H6</f>
        <v>5.0788953262303522</v>
      </c>
      <c r="K6" s="560">
        <f>(I6+J6)/(1-3.65%)-(I6+J6)</f>
        <v>8.166488243018307</v>
      </c>
      <c r="L6" s="560">
        <f>K6+I6+J6</f>
        <v>223.73940391830996</v>
      </c>
    </row>
    <row r="7" spans="2:14" ht="15.5">
      <c r="B7" s="441" t="s">
        <v>410</v>
      </c>
      <c r="C7" s="81" t="s">
        <v>404</v>
      </c>
      <c r="D7" s="89">
        <f>D8</f>
        <v>306.06522379713834</v>
      </c>
      <c r="E7" s="89">
        <f>E6</f>
        <v>40.019048454240746</v>
      </c>
      <c r="F7" s="89">
        <v>0</v>
      </c>
      <c r="G7" s="89">
        <f>G$5</f>
        <v>5.6910094818324266</v>
      </c>
      <c r="H7" s="89">
        <f>SUM(E7:G7)</f>
        <v>45.71005793607317</v>
      </c>
      <c r="I7" s="560">
        <f>H7+D7</f>
        <v>351.7752817332115</v>
      </c>
      <c r="J7" s="560">
        <f>H7/(1-J$2)-H7</f>
        <v>5.0788953262303522</v>
      </c>
      <c r="K7" s="560">
        <f>(I7+J7)/(1-3.65%)-(I7+J7)</f>
        <v>13.518606603704825</v>
      </c>
      <c r="L7" s="560">
        <f>K7+I7+J7</f>
        <v>370.37278366314666</v>
      </c>
    </row>
    <row r="8" spans="2:14" ht="15.5">
      <c r="B8" s="441" t="s">
        <v>411</v>
      </c>
      <c r="C8" s="81" t="s">
        <v>404</v>
      </c>
      <c r="D8" s="89">
        <f>AVERAGE(Seab!D30:L30)</f>
        <v>306.06522379713834</v>
      </c>
      <c r="E8" s="89">
        <f>E7</f>
        <v>40.019048454240746</v>
      </c>
      <c r="F8" s="89">
        <v>0</v>
      </c>
      <c r="G8" s="89">
        <f>G$5</f>
        <v>5.6910094818324266</v>
      </c>
      <c r="H8" s="89">
        <f>SUM(E8:G8)</f>
        <v>45.71005793607317</v>
      </c>
      <c r="I8" s="560">
        <f>H8+D8</f>
        <v>351.7752817332115</v>
      </c>
      <c r="J8" s="560">
        <f>H8/(1-J$2)-H8</f>
        <v>5.0788953262303522</v>
      </c>
      <c r="K8" s="560">
        <f>(I8+J8)/(1-3.65%)-(I8+J8)</f>
        <v>13.518606603704825</v>
      </c>
      <c r="L8" s="560">
        <f>K8+I8+J8</f>
        <v>370.37278366314666</v>
      </c>
    </row>
    <row r="9" spans="2:14" ht="13">
      <c r="B9" s="470" t="s">
        <v>393</v>
      </c>
      <c r="C9" s="428"/>
      <c r="D9" s="468"/>
      <c r="E9" s="561"/>
      <c r="F9" s="561"/>
      <c r="G9" s="561"/>
      <c r="H9" s="561"/>
      <c r="I9" s="561"/>
      <c r="J9" s="561"/>
      <c r="K9" s="561"/>
      <c r="L9" s="561"/>
    </row>
    <row r="10" spans="2:14" ht="13">
      <c r="B10" s="717" t="s">
        <v>748</v>
      </c>
    </row>
    <row r="13" spans="2:14" ht="13">
      <c r="B13" s="736" t="s">
        <v>745</v>
      </c>
    </row>
    <row r="14" spans="2:14" ht="52">
      <c r="B14" s="724" t="s">
        <v>563</v>
      </c>
      <c r="C14" s="606" t="s">
        <v>562</v>
      </c>
      <c r="D14" s="606" t="s">
        <v>746</v>
      </c>
      <c r="E14" s="606" t="s">
        <v>639</v>
      </c>
      <c r="F14" s="606" t="str">
        <f>F1</f>
        <v>Carregamento</v>
      </c>
      <c r="G14" s="606" t="s">
        <v>559</v>
      </c>
      <c r="H14" s="606" t="s">
        <v>565</v>
      </c>
      <c r="I14" s="606" t="s">
        <v>561</v>
      </c>
      <c r="J14" s="606" t="s">
        <v>564</v>
      </c>
      <c r="K14" s="606" t="s">
        <v>560</v>
      </c>
      <c r="L14" s="606" t="s">
        <v>640</v>
      </c>
    </row>
    <row r="15" spans="2:14">
      <c r="J15" s="605">
        <v>0.1</v>
      </c>
    </row>
    <row r="16" spans="2:14" ht="13">
      <c r="B16" s="470" t="s">
        <v>393</v>
      </c>
      <c r="C16" s="428"/>
      <c r="D16" s="468"/>
      <c r="E16" s="561"/>
      <c r="F16" s="561"/>
      <c r="G16" s="561"/>
      <c r="H16" s="561"/>
      <c r="I16" s="561"/>
      <c r="J16" s="561"/>
      <c r="K16" s="561"/>
      <c r="L16" s="561"/>
    </row>
    <row r="17" spans="2:13" ht="15.5">
      <c r="B17" s="441" t="str">
        <f>B$4</f>
        <v>&lt; 8</v>
      </c>
      <c r="C17" s="81" t="s">
        <v>404</v>
      </c>
      <c r="D17" s="89">
        <f>AVERAGE(Stcp_Eucalipto!D24:H24)</f>
        <v>45.713127731287422</v>
      </c>
      <c r="E17" s="89">
        <v>0</v>
      </c>
      <c r="F17" s="89">
        <f>F$18</f>
        <v>5.6215466951358595</v>
      </c>
      <c r="G17" s="89">
        <f>G$18</f>
        <v>5.6910094818324266</v>
      </c>
      <c r="H17" s="89">
        <f>SUM(E17:G17)</f>
        <v>11.312556176968286</v>
      </c>
      <c r="I17" s="560">
        <f>H17+D17</f>
        <v>57.025683908255708</v>
      </c>
      <c r="J17" s="560">
        <f>H17/(1-J$2)-H17</f>
        <v>1.2569506863298088</v>
      </c>
      <c r="K17" s="560">
        <f>(I17+J17)/(1-3.65%)-(I17+J17)</f>
        <v>2.2079046836558049</v>
      </c>
      <c r="L17" s="560">
        <f>K17+I17+J17</f>
        <v>60.490539278241322</v>
      </c>
      <c r="M17" s="737"/>
    </row>
    <row r="18" spans="2:13" ht="15.5">
      <c r="B18" s="441" t="str">
        <f>B$5</f>
        <v>8 ˧ 18</v>
      </c>
      <c r="C18" s="81" t="s">
        <v>404</v>
      </c>
      <c r="D18" s="89">
        <f>AVERAGE(Stcp_Eucalipto!D25:H25)</f>
        <v>64.530259251824972</v>
      </c>
      <c r="E18" s="89">
        <v>0</v>
      </c>
      <c r="F18" s="89">
        <f>Premissas!D43</f>
        <v>5.6215466951358595</v>
      </c>
      <c r="G18" s="89">
        <f>Premissas!D44</f>
        <v>5.6910094818324266</v>
      </c>
      <c r="H18" s="89">
        <f>SUM(E18:G18)</f>
        <v>11.312556176968286</v>
      </c>
      <c r="I18" s="560">
        <f>H18+D18</f>
        <v>75.842815428793259</v>
      </c>
      <c r="J18" s="560">
        <f>H18/(1-J$2)-H18</f>
        <v>1.2569506863298088</v>
      </c>
      <c r="K18" s="560">
        <f>(I18+J18)/(1-3.65%)-(I18+J18)</f>
        <v>2.9207487941899188</v>
      </c>
      <c r="L18" s="560">
        <f>K18+I18+J18</f>
        <v>80.020514909312993</v>
      </c>
      <c r="M18" s="737"/>
    </row>
    <row r="19" spans="2:13" ht="15.5">
      <c r="B19" s="441" t="str">
        <f>B$6</f>
        <v>18 ˧ 25</v>
      </c>
      <c r="C19" s="81" t="s">
        <v>404</v>
      </c>
      <c r="D19" s="89">
        <f>AVERAGE(Stcp_Eucalipto!D26:H26)</f>
        <v>97.676504324380588</v>
      </c>
      <c r="E19" s="89">
        <v>0</v>
      </c>
      <c r="F19" s="89">
        <f t="shared" ref="F19:G21" si="0">F$18</f>
        <v>5.6215466951358595</v>
      </c>
      <c r="G19" s="89">
        <f t="shared" si="0"/>
        <v>5.6910094818324266</v>
      </c>
      <c r="H19" s="89">
        <f>SUM(E19:G19)</f>
        <v>11.312556176968286</v>
      </c>
      <c r="I19" s="560">
        <f>H19+D19</f>
        <v>108.98906050134887</v>
      </c>
      <c r="J19" s="560">
        <f>H19/(1-J$2)-H19</f>
        <v>1.2569506863298088</v>
      </c>
      <c r="K19" s="560">
        <f>(I19+J19)/(1-3.65%)-(I19+J19)</f>
        <v>4.1764186905555505</v>
      </c>
      <c r="L19" s="560">
        <f>K19+I19+J19</f>
        <v>114.42242987823423</v>
      </c>
      <c r="M19" s="737"/>
    </row>
    <row r="20" spans="2:13" ht="15.5">
      <c r="B20" s="441" t="str">
        <f>B$7</f>
        <v>25 ˧ 35</v>
      </c>
      <c r="C20" s="81" t="s">
        <v>404</v>
      </c>
      <c r="D20" s="89">
        <f>AVERAGE(Stcp_Eucalipto!D27:H27)</f>
        <v>173.13834909581962</v>
      </c>
      <c r="E20" s="89">
        <v>0</v>
      </c>
      <c r="F20" s="89">
        <f t="shared" si="0"/>
        <v>5.6215466951358595</v>
      </c>
      <c r="G20" s="89">
        <f t="shared" si="0"/>
        <v>5.6910094818324266</v>
      </c>
      <c r="H20" s="89">
        <f>SUM(E20:G20)</f>
        <v>11.312556176968286</v>
      </c>
      <c r="I20" s="560">
        <f>H20+D20</f>
        <v>184.45090527278791</v>
      </c>
      <c r="J20" s="560">
        <f>H20/(1-J$2)-H20</f>
        <v>1.2569506863298088</v>
      </c>
      <c r="K20" s="560">
        <f>(I20+J20)/(1-3.65%)-(I20+J20)</f>
        <v>7.0351185703246415</v>
      </c>
      <c r="L20" s="560">
        <f>K20+I20+J20</f>
        <v>192.74297452944236</v>
      </c>
      <c r="M20" s="737"/>
    </row>
    <row r="21" spans="2:13" ht="15.5">
      <c r="B21" s="441" t="str">
        <f>B$8</f>
        <v>35 ≤</v>
      </c>
      <c r="C21" s="81" t="s">
        <v>404</v>
      </c>
      <c r="D21" s="89">
        <f>D20</f>
        <v>173.13834909581962</v>
      </c>
      <c r="E21" s="89">
        <v>0</v>
      </c>
      <c r="F21" s="89">
        <f t="shared" si="0"/>
        <v>5.6215466951358595</v>
      </c>
      <c r="G21" s="89">
        <f t="shared" si="0"/>
        <v>5.6910094818324266</v>
      </c>
      <c r="H21" s="89">
        <f>SUM(E21:G21)</f>
        <v>11.312556176968286</v>
      </c>
      <c r="I21" s="560">
        <f>H21+D21</f>
        <v>184.45090527278791</v>
      </c>
      <c r="J21" s="560">
        <f>H21/(1-J$2)-H21</f>
        <v>1.2569506863298088</v>
      </c>
      <c r="K21" s="560">
        <f>(I21+J21)/(1-3.65%)-(I21+J21)</f>
        <v>7.0351185703246415</v>
      </c>
      <c r="L21" s="560">
        <f>K21+I21+J21</f>
        <v>192.74297452944236</v>
      </c>
      <c r="M21" s="737"/>
    </row>
    <row r="22" spans="2:13" ht="13">
      <c r="B22" s="470" t="s">
        <v>608</v>
      </c>
      <c r="C22" s="428"/>
      <c r="D22" s="468"/>
      <c r="E22" s="561"/>
      <c r="F22" s="561"/>
      <c r="G22" s="561"/>
      <c r="H22" s="561"/>
      <c r="I22" s="561"/>
      <c r="J22" s="561"/>
      <c r="K22" s="561"/>
      <c r="L22" s="561"/>
    </row>
    <row r="23" spans="2:13" ht="15.5">
      <c r="B23" s="441" t="str">
        <f>B$4</f>
        <v>&lt; 8</v>
      </c>
      <c r="C23" s="81" t="s">
        <v>404</v>
      </c>
      <c r="D23" s="89">
        <f>AVERAGE(Stcp_Pinus!D19:H19)</f>
        <v>43.342273797870334</v>
      </c>
      <c r="E23" s="89">
        <v>0</v>
      </c>
      <c r="F23" s="89">
        <f t="shared" ref="F23:G27" si="1">F$18</f>
        <v>5.6215466951358595</v>
      </c>
      <c r="G23" s="89">
        <f t="shared" si="1"/>
        <v>5.6910094818324266</v>
      </c>
      <c r="H23" s="89">
        <f>SUM(E23:G23)</f>
        <v>11.312556176968286</v>
      </c>
      <c r="I23" s="560">
        <f>H23+D23</f>
        <v>54.65482997483862</v>
      </c>
      <c r="J23" s="560">
        <f>H23/(1-J$2)-H23</f>
        <v>1.2569506863298088</v>
      </c>
      <c r="K23" s="560">
        <f>(I23+J23)/(1-3.65%)-(I23+J23)</f>
        <v>2.1180902897069487</v>
      </c>
      <c r="L23" s="560">
        <f>K23+I23+J23</f>
        <v>58.029870950875377</v>
      </c>
      <c r="M23" s="737"/>
    </row>
    <row r="24" spans="2:13" ht="15.5">
      <c r="B24" s="441" t="str">
        <f>B$5</f>
        <v>8 ˧ 18</v>
      </c>
      <c r="C24" s="81" t="s">
        <v>404</v>
      </c>
      <c r="D24" s="89">
        <f>AVERAGE(Stcp_Pinus!D20:H20)</f>
        <v>64.832250659254484</v>
      </c>
      <c r="E24" s="89">
        <v>0</v>
      </c>
      <c r="F24" s="89">
        <f t="shared" si="1"/>
        <v>5.6215466951358595</v>
      </c>
      <c r="G24" s="89">
        <f t="shared" si="1"/>
        <v>5.6910094818324266</v>
      </c>
      <c r="H24" s="89">
        <f>SUM(E24:G24)</f>
        <v>11.312556176968286</v>
      </c>
      <c r="I24" s="560">
        <f>H24+D24</f>
        <v>76.14480683622277</v>
      </c>
      <c r="J24" s="560">
        <f>H24/(1-J$2)-H24</f>
        <v>1.2569506863298088</v>
      </c>
      <c r="K24" s="560">
        <f>(I24+J24)/(1-3.65%)-(I24+J24)</f>
        <v>2.9321890498943048</v>
      </c>
      <c r="L24" s="560">
        <f>K24+I24+J24</f>
        <v>80.333946572446877</v>
      </c>
      <c r="M24" s="737"/>
    </row>
    <row r="25" spans="2:13" ht="15.5">
      <c r="B25" s="441" t="str">
        <f>B$6</f>
        <v>18 ˧ 25</v>
      </c>
      <c r="C25" s="81" t="s">
        <v>404</v>
      </c>
      <c r="D25" s="89">
        <f>AVERAGE(Stcp_Pinus!D21:H21)</f>
        <v>111.20423602339383</v>
      </c>
      <c r="E25" s="89">
        <v>0</v>
      </c>
      <c r="F25" s="89">
        <f t="shared" si="1"/>
        <v>5.6215466951358595</v>
      </c>
      <c r="G25" s="89">
        <f t="shared" si="1"/>
        <v>5.6910094818324266</v>
      </c>
      <c r="H25" s="89">
        <f>SUM(E25:G25)</f>
        <v>11.312556176968286</v>
      </c>
      <c r="I25" s="560">
        <f>H25+D25</f>
        <v>122.51679220036212</v>
      </c>
      <c r="J25" s="560">
        <f>H25/(1-J$2)-H25</f>
        <v>1.2569506863298088</v>
      </c>
      <c r="K25" s="560">
        <f>(I25+J25)/(1-3.65%)-(I25+J25)</f>
        <v>4.6888859526354452</v>
      </c>
      <c r="L25" s="560">
        <f>K25+I25+J25</f>
        <v>128.46262883932738</v>
      </c>
      <c r="M25" s="737"/>
    </row>
    <row r="26" spans="2:13" ht="15.5">
      <c r="B26" s="441" t="str">
        <f>B$7</f>
        <v>25 ˧ 35</v>
      </c>
      <c r="C26" s="81" t="s">
        <v>404</v>
      </c>
      <c r="D26" s="89">
        <f>AVERAGE(Stcp_Pinus!D22:H22)</f>
        <v>166.30271508178959</v>
      </c>
      <c r="E26" s="89">
        <v>0</v>
      </c>
      <c r="F26" s="89">
        <f t="shared" si="1"/>
        <v>5.6215466951358595</v>
      </c>
      <c r="G26" s="89">
        <f t="shared" si="1"/>
        <v>5.6910094818324266</v>
      </c>
      <c r="H26" s="89">
        <f>SUM(E26:G26)</f>
        <v>11.312556176968286</v>
      </c>
      <c r="I26" s="560">
        <f>H26+D26</f>
        <v>177.61527125875787</v>
      </c>
      <c r="J26" s="560">
        <f>H26/(1-J$2)-H26</f>
        <v>1.2569506863298088</v>
      </c>
      <c r="K26" s="560">
        <f>(I26+J26)/(1-3.65%)-(I26+J26)</f>
        <v>6.7761661660567825</v>
      </c>
      <c r="L26" s="560">
        <f>K26+I26+J26</f>
        <v>185.64838811114447</v>
      </c>
      <c r="M26" s="737"/>
    </row>
    <row r="27" spans="2:13" ht="15.5">
      <c r="B27" s="602" t="str">
        <f>B$8</f>
        <v>35 ≤</v>
      </c>
      <c r="C27" s="126" t="s">
        <v>404</v>
      </c>
      <c r="D27" s="603">
        <f>AVERAGE(Stcp_Pinus!D23:H23)</f>
        <v>220.09958441036278</v>
      </c>
      <c r="E27" s="603">
        <v>0</v>
      </c>
      <c r="F27" s="603">
        <f t="shared" si="1"/>
        <v>5.6215466951358595</v>
      </c>
      <c r="G27" s="603">
        <f t="shared" si="1"/>
        <v>5.6910094818324266</v>
      </c>
      <c r="H27" s="603">
        <f>SUM(E27:G27)</f>
        <v>11.312556176968286</v>
      </c>
      <c r="I27" s="604">
        <f>H27+D27</f>
        <v>231.41214058733107</v>
      </c>
      <c r="J27" s="604">
        <f>H27/(1-J$2)-H27</f>
        <v>1.2569506863298088</v>
      </c>
      <c r="K27" s="604">
        <f>(I27+J27)/(1-3.65%)-(I27+J27)</f>
        <v>8.8141378635066019</v>
      </c>
      <c r="L27" s="604">
        <f>K27+I27+J27</f>
        <v>241.48322913716748</v>
      </c>
      <c r="M27" s="737"/>
    </row>
    <row r="28" spans="2:13" ht="13">
      <c r="B28" s="717" t="s">
        <v>747</v>
      </c>
    </row>
    <row r="29" spans="2:13">
      <c r="M29" s="564"/>
    </row>
  </sheetData>
  <pageMargins left="0.511811024" right="0.511811024" top="0.78740157499999996" bottom="0.78740157499999996" header="0.31496062000000002" footer="0.31496062000000002"/>
  <ignoredErrors>
    <ignoredError sqref="G19:G30 G5 F18:G18"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1">
    <tabColor theme="4" tint="0.59999389629810485"/>
    <outlinePr summaryBelow="0"/>
  </sheetPr>
  <dimension ref="A1:AU132"/>
  <sheetViews>
    <sheetView showGridLines="0" zoomScaleNormal="100" zoomScaleSheetLayoutView="57" workbookViewId="0">
      <pane xSplit="2" ySplit="2" topLeftCell="C3" activePane="bottomRight" state="frozen"/>
      <selection activeCell="I71" sqref="I71"/>
      <selection pane="topRight" activeCell="I71" sqref="I71"/>
      <selection pane="bottomLeft" activeCell="I71" sqref="I71"/>
      <selection pane="bottomRight" activeCell="L129" sqref="L129"/>
    </sheetView>
  </sheetViews>
  <sheetFormatPr defaultColWidth="8.81640625" defaultRowHeight="13"/>
  <cols>
    <col min="1" max="1" width="4.7265625" style="66" customWidth="1"/>
    <col min="2" max="2" width="61" style="66" customWidth="1"/>
    <col min="3" max="4" width="10.81640625" style="66" customWidth="1"/>
    <col min="5" max="44" width="11.81640625" style="66" customWidth="1"/>
    <col min="45" max="16384" width="8.81640625" style="66"/>
  </cols>
  <sheetData>
    <row r="1" spans="1:44" ht="21" customHeight="1">
      <c r="B1" s="67"/>
      <c r="C1" s="68"/>
      <c r="D1" s="134"/>
      <c r="E1" s="67"/>
      <c r="F1" s="67"/>
      <c r="G1" s="67"/>
      <c r="H1" s="67"/>
      <c r="I1" s="67"/>
      <c r="J1" s="67"/>
      <c r="K1" s="67"/>
      <c r="L1" s="135" t="str">
        <f>'Premissas macro'!L1</f>
        <v>Valores em moeda constante (R$ 1.000/Dez21)</v>
      </c>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row>
    <row r="2" spans="1:44" s="70" customFormat="1" ht="21" customHeight="1">
      <c r="B2" s="69" t="s">
        <v>403</v>
      </c>
      <c r="C2" s="71"/>
      <c r="D2" s="136"/>
      <c r="E2" s="72">
        <v>1</v>
      </c>
      <c r="F2" s="72">
        <v>2</v>
      </c>
      <c r="G2" s="72">
        <f>F2+1</f>
        <v>3</v>
      </c>
      <c r="H2" s="72">
        <f t="shared" ref="H2:AR2" si="0">G2+1</f>
        <v>4</v>
      </c>
      <c r="I2" s="72">
        <f t="shared" si="0"/>
        <v>5</v>
      </c>
      <c r="J2" s="72">
        <f t="shared" si="0"/>
        <v>6</v>
      </c>
      <c r="K2" s="72">
        <f t="shared" si="0"/>
        <v>7</v>
      </c>
      <c r="L2" s="72">
        <f t="shared" si="0"/>
        <v>8</v>
      </c>
      <c r="M2" s="72">
        <f t="shared" si="0"/>
        <v>9</v>
      </c>
      <c r="N2" s="72">
        <f t="shared" si="0"/>
        <v>10</v>
      </c>
      <c r="O2" s="72">
        <f t="shared" si="0"/>
        <v>11</v>
      </c>
      <c r="P2" s="72">
        <f t="shared" si="0"/>
        <v>12</v>
      </c>
      <c r="Q2" s="72">
        <f t="shared" si="0"/>
        <v>13</v>
      </c>
      <c r="R2" s="72">
        <f t="shared" si="0"/>
        <v>14</v>
      </c>
      <c r="S2" s="72">
        <f t="shared" si="0"/>
        <v>15</v>
      </c>
      <c r="T2" s="72">
        <f t="shared" si="0"/>
        <v>16</v>
      </c>
      <c r="U2" s="72">
        <f t="shared" si="0"/>
        <v>17</v>
      </c>
      <c r="V2" s="72">
        <f t="shared" si="0"/>
        <v>18</v>
      </c>
      <c r="W2" s="72">
        <f t="shared" si="0"/>
        <v>19</v>
      </c>
      <c r="X2" s="72">
        <f t="shared" si="0"/>
        <v>20</v>
      </c>
      <c r="Y2" s="72">
        <f t="shared" si="0"/>
        <v>21</v>
      </c>
      <c r="Z2" s="72">
        <f t="shared" si="0"/>
        <v>22</v>
      </c>
      <c r="AA2" s="72">
        <f t="shared" si="0"/>
        <v>23</v>
      </c>
      <c r="AB2" s="72">
        <f t="shared" si="0"/>
        <v>24</v>
      </c>
      <c r="AC2" s="72">
        <f t="shared" si="0"/>
        <v>25</v>
      </c>
      <c r="AD2" s="72">
        <f t="shared" si="0"/>
        <v>26</v>
      </c>
      <c r="AE2" s="72">
        <f t="shared" si="0"/>
        <v>27</v>
      </c>
      <c r="AF2" s="72">
        <f t="shared" si="0"/>
        <v>28</v>
      </c>
      <c r="AG2" s="72">
        <f t="shared" si="0"/>
        <v>29</v>
      </c>
      <c r="AH2" s="72">
        <f t="shared" si="0"/>
        <v>30</v>
      </c>
      <c r="AI2" s="72">
        <f t="shared" si="0"/>
        <v>31</v>
      </c>
      <c r="AJ2" s="72">
        <f t="shared" si="0"/>
        <v>32</v>
      </c>
      <c r="AK2" s="72">
        <f t="shared" si="0"/>
        <v>33</v>
      </c>
      <c r="AL2" s="72">
        <f t="shared" si="0"/>
        <v>34</v>
      </c>
      <c r="AM2" s="72">
        <f t="shared" si="0"/>
        <v>35</v>
      </c>
      <c r="AN2" s="72">
        <f t="shared" si="0"/>
        <v>36</v>
      </c>
      <c r="AO2" s="72">
        <f t="shared" si="0"/>
        <v>37</v>
      </c>
      <c r="AP2" s="72">
        <f t="shared" si="0"/>
        <v>38</v>
      </c>
      <c r="AQ2" s="72">
        <f t="shared" si="0"/>
        <v>39</v>
      </c>
      <c r="AR2" s="72">
        <f t="shared" si="0"/>
        <v>40</v>
      </c>
    </row>
    <row r="4" spans="1:44">
      <c r="B4" s="82" t="s">
        <v>84</v>
      </c>
      <c r="C4" s="83"/>
      <c r="D4" s="84"/>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row>
    <row r="5" spans="1:44">
      <c r="A5" s="81"/>
      <c r="B5" s="100" t="s">
        <v>82</v>
      </c>
      <c r="D5" s="81"/>
      <c r="E5" s="101">
        <f>'Premissas macro'!E16</f>
        <v>35</v>
      </c>
      <c r="F5" s="101">
        <f>'Premissas macro'!F16</f>
        <v>34</v>
      </c>
      <c r="G5" s="101">
        <f>'Premissas macro'!G16</f>
        <v>33</v>
      </c>
      <c r="H5" s="101">
        <f>'Premissas macro'!H16</f>
        <v>32</v>
      </c>
      <c r="I5" s="101">
        <f>'Premissas macro'!I16</f>
        <v>31</v>
      </c>
      <c r="J5" s="101">
        <f>'Premissas macro'!J16</f>
        <v>30</v>
      </c>
      <c r="K5" s="101">
        <f>'Premissas macro'!K16</f>
        <v>29</v>
      </c>
      <c r="L5" s="101">
        <f>'Premissas macro'!L16</f>
        <v>28</v>
      </c>
      <c r="M5" s="101">
        <f>'Premissas macro'!M16</f>
        <v>27</v>
      </c>
      <c r="N5" s="101">
        <f>'Premissas macro'!N16</f>
        <v>26</v>
      </c>
      <c r="O5" s="101">
        <f>'Premissas macro'!O16</f>
        <v>25</v>
      </c>
      <c r="P5" s="101">
        <f>'Premissas macro'!P16</f>
        <v>24</v>
      </c>
      <c r="Q5" s="101">
        <f>'Premissas macro'!Q16</f>
        <v>23</v>
      </c>
      <c r="R5" s="101">
        <f>'Premissas macro'!R16</f>
        <v>22</v>
      </c>
      <c r="S5" s="101">
        <f>'Premissas macro'!S16</f>
        <v>21</v>
      </c>
      <c r="T5" s="101">
        <f>'Premissas macro'!T16</f>
        <v>20</v>
      </c>
      <c r="U5" s="101">
        <f>'Premissas macro'!U16</f>
        <v>19</v>
      </c>
      <c r="V5" s="101">
        <f>'Premissas macro'!V16</f>
        <v>18</v>
      </c>
      <c r="W5" s="101">
        <f>'Premissas macro'!W16</f>
        <v>17</v>
      </c>
      <c r="X5" s="101">
        <f>'Premissas macro'!X16</f>
        <v>16</v>
      </c>
      <c r="Y5" s="101">
        <f>'Premissas macro'!Y16</f>
        <v>15</v>
      </c>
      <c r="Z5" s="101">
        <f>'Premissas macro'!Z16</f>
        <v>14</v>
      </c>
      <c r="AA5" s="101">
        <f>'Premissas macro'!AA16</f>
        <v>13</v>
      </c>
      <c r="AB5" s="101">
        <f>'Premissas macro'!AB16</f>
        <v>12</v>
      </c>
      <c r="AC5" s="101">
        <f>'Premissas macro'!AC16</f>
        <v>11</v>
      </c>
      <c r="AD5" s="101">
        <f>'Premissas macro'!AD16</f>
        <v>10</v>
      </c>
      <c r="AE5" s="101">
        <f>'Premissas macro'!AE16</f>
        <v>9</v>
      </c>
      <c r="AF5" s="101">
        <f>'Premissas macro'!AF16</f>
        <v>8</v>
      </c>
      <c r="AG5" s="101">
        <f>'Premissas macro'!AG16</f>
        <v>7</v>
      </c>
      <c r="AH5" s="101">
        <f>'Premissas macro'!AH16</f>
        <v>6</v>
      </c>
      <c r="AI5" s="101">
        <f>'Premissas macro'!AI16</f>
        <v>5</v>
      </c>
      <c r="AJ5" s="101">
        <f>'Premissas macro'!AJ16</f>
        <v>4</v>
      </c>
      <c r="AK5" s="101">
        <f>'Premissas macro'!AK16</f>
        <v>3</v>
      </c>
      <c r="AL5" s="101">
        <f>'Premissas macro'!AL16</f>
        <v>2</v>
      </c>
      <c r="AM5" s="101">
        <f>'Premissas macro'!AM16</f>
        <v>1</v>
      </c>
      <c r="AN5" s="101" t="str">
        <f>'Premissas macro'!AN16</f>
        <v/>
      </c>
      <c r="AO5" s="101" t="str">
        <f>'Premissas macro'!AO16</f>
        <v/>
      </c>
      <c r="AP5" s="101" t="str">
        <f>'Premissas macro'!AP16</f>
        <v/>
      </c>
      <c r="AQ5" s="101" t="str">
        <f>'Premissas macro'!AQ16</f>
        <v/>
      </c>
      <c r="AR5" s="101" t="str">
        <f>'Premissas macro'!AR16</f>
        <v/>
      </c>
    </row>
    <row r="6" spans="1:44">
      <c r="A6" s="81"/>
      <c r="B6" s="100" t="s">
        <v>234</v>
      </c>
      <c r="D6" s="70"/>
      <c r="E6" s="101">
        <f>'Premissas macro'!E17</f>
        <v>1</v>
      </c>
      <c r="F6" s="101">
        <f>'Premissas macro'!F17</f>
        <v>1</v>
      </c>
      <c r="G6" s="101">
        <f>'Premissas macro'!G17</f>
        <v>1</v>
      </c>
      <c r="H6" s="101">
        <f>'Premissas macro'!H17</f>
        <v>1</v>
      </c>
      <c r="I6" s="101">
        <f>'Premissas macro'!I17</f>
        <v>1</v>
      </c>
      <c r="J6" s="101">
        <f>'Premissas macro'!J17</f>
        <v>1</v>
      </c>
      <c r="K6" s="101">
        <f>'Premissas macro'!K17</f>
        <v>1</v>
      </c>
      <c r="L6" s="101">
        <f>'Premissas macro'!L17</f>
        <v>1</v>
      </c>
      <c r="M6" s="101">
        <f>'Premissas macro'!M17</f>
        <v>1</v>
      </c>
      <c r="N6" s="101">
        <f>'Premissas macro'!N17</f>
        <v>1</v>
      </c>
      <c r="O6" s="101">
        <f>'Premissas macro'!O17</f>
        <v>1</v>
      </c>
      <c r="P6" s="101">
        <f>'Premissas macro'!P17</f>
        <v>1</v>
      </c>
      <c r="Q6" s="101">
        <f>'Premissas macro'!Q17</f>
        <v>1</v>
      </c>
      <c r="R6" s="101">
        <f>'Premissas macro'!R17</f>
        <v>1</v>
      </c>
      <c r="S6" s="101">
        <f>'Premissas macro'!S17</f>
        <v>1</v>
      </c>
      <c r="T6" s="101">
        <f>'Premissas macro'!T17</f>
        <v>1</v>
      </c>
      <c r="U6" s="101">
        <f>'Premissas macro'!U17</f>
        <v>1</v>
      </c>
      <c r="V6" s="101">
        <f>'Premissas macro'!V17</f>
        <v>1</v>
      </c>
      <c r="W6" s="101">
        <f>'Premissas macro'!W17</f>
        <v>1</v>
      </c>
      <c r="X6" s="101">
        <f>'Premissas macro'!X17</f>
        <v>1</v>
      </c>
      <c r="Y6" s="101">
        <f>'Premissas macro'!Y17</f>
        <v>1</v>
      </c>
      <c r="Z6" s="101">
        <f>'Premissas macro'!Z17</f>
        <v>1</v>
      </c>
      <c r="AA6" s="101">
        <f>'Premissas macro'!AA17</f>
        <v>1</v>
      </c>
      <c r="AB6" s="101">
        <f>'Premissas macro'!AB17</f>
        <v>1</v>
      </c>
      <c r="AC6" s="101">
        <f>'Premissas macro'!AC17</f>
        <v>1</v>
      </c>
      <c r="AD6" s="101">
        <f>'Premissas macro'!AD17</f>
        <v>1</v>
      </c>
      <c r="AE6" s="101">
        <f>'Premissas macro'!AE17</f>
        <v>1</v>
      </c>
      <c r="AF6" s="101">
        <f>'Premissas macro'!AF17</f>
        <v>1</v>
      </c>
      <c r="AG6" s="101">
        <f>'Premissas macro'!AG17</f>
        <v>1</v>
      </c>
      <c r="AH6" s="101">
        <f>'Premissas macro'!AH17</f>
        <v>1</v>
      </c>
      <c r="AI6" s="101">
        <f>'Premissas macro'!AI17</f>
        <v>1</v>
      </c>
      <c r="AJ6" s="101">
        <f>'Premissas macro'!AJ17</f>
        <v>1</v>
      </c>
      <c r="AK6" s="101">
        <f>'Premissas macro'!AK17</f>
        <v>1</v>
      </c>
      <c r="AL6" s="101">
        <f>'Premissas macro'!AL17</f>
        <v>1</v>
      </c>
      <c r="AM6" s="101">
        <f>'Premissas macro'!AM17</f>
        <v>1</v>
      </c>
      <c r="AN6" s="101">
        <f>'Premissas macro'!AN17</f>
        <v>0</v>
      </c>
      <c r="AO6" s="101">
        <f>'Premissas macro'!AO17</f>
        <v>0</v>
      </c>
      <c r="AP6" s="101">
        <f>'Premissas macro'!AP17</f>
        <v>0</v>
      </c>
      <c r="AQ6" s="101">
        <f>'Premissas macro'!AQ17</f>
        <v>0</v>
      </c>
      <c r="AR6" s="101">
        <f>'Premissas macro'!AR17</f>
        <v>0</v>
      </c>
    </row>
    <row r="7" spans="1:44">
      <c r="B7" s="100" t="s">
        <v>756</v>
      </c>
      <c r="E7" s="170">
        <f>Controle!N21</f>
        <v>0</v>
      </c>
      <c r="F7" s="170">
        <v>0</v>
      </c>
      <c r="G7" s="170">
        <v>0</v>
      </c>
      <c r="H7" s="170">
        <v>0</v>
      </c>
      <c r="I7" s="170">
        <v>0</v>
      </c>
      <c r="J7" s="170">
        <v>0</v>
      </c>
      <c r="K7" s="170">
        <v>0</v>
      </c>
      <c r="L7" s="170">
        <v>0</v>
      </c>
      <c r="M7" s="170">
        <v>0</v>
      </c>
      <c r="N7" s="170">
        <v>0</v>
      </c>
      <c r="O7" s="170">
        <v>0</v>
      </c>
      <c r="P7" s="170">
        <v>0</v>
      </c>
      <c r="Q7" s="170">
        <v>0</v>
      </c>
      <c r="R7" s="170">
        <v>0</v>
      </c>
      <c r="S7" s="170">
        <v>0</v>
      </c>
      <c r="T7" s="170">
        <v>0</v>
      </c>
      <c r="U7" s="170">
        <v>0</v>
      </c>
      <c r="V7" s="170">
        <v>0</v>
      </c>
      <c r="W7" s="170">
        <v>0</v>
      </c>
      <c r="X7" s="170">
        <v>0</v>
      </c>
      <c r="Y7" s="170">
        <v>0</v>
      </c>
      <c r="Z7" s="170">
        <v>0</v>
      </c>
      <c r="AA7" s="170">
        <v>0</v>
      </c>
      <c r="AB7" s="170">
        <v>0</v>
      </c>
      <c r="AC7" s="170">
        <v>0</v>
      </c>
      <c r="AD7" s="170">
        <v>0</v>
      </c>
      <c r="AE7" s="170">
        <v>0</v>
      </c>
      <c r="AF7" s="170">
        <v>0</v>
      </c>
      <c r="AG7" s="170">
        <v>0</v>
      </c>
      <c r="AH7" s="170">
        <v>0</v>
      </c>
      <c r="AI7" s="170">
        <v>0</v>
      </c>
      <c r="AJ7" s="170">
        <v>0</v>
      </c>
      <c r="AK7" s="170">
        <v>0</v>
      </c>
      <c r="AL7" s="170">
        <v>0</v>
      </c>
      <c r="AM7" s="170">
        <v>0</v>
      </c>
      <c r="AN7" s="170">
        <v>0</v>
      </c>
      <c r="AO7" s="170">
        <v>0</v>
      </c>
      <c r="AP7" s="170">
        <v>0</v>
      </c>
      <c r="AQ7" s="170">
        <v>0</v>
      </c>
      <c r="AR7" s="170">
        <v>0</v>
      </c>
    </row>
    <row r="8" spans="1:44">
      <c r="B8" s="100" t="s">
        <v>402</v>
      </c>
      <c r="E8" s="170">
        <v>0</v>
      </c>
      <c r="F8" s="170">
        <v>0</v>
      </c>
      <c r="G8" s="170">
        <v>0</v>
      </c>
      <c r="H8" s="170">
        <v>0</v>
      </c>
      <c r="I8" s="170">
        <v>0</v>
      </c>
      <c r="J8" s="170">
        <v>0</v>
      </c>
      <c r="K8" s="170">
        <v>0</v>
      </c>
      <c r="L8" s="170">
        <v>0</v>
      </c>
      <c r="M8" s="170">
        <v>0</v>
      </c>
      <c r="N8" s="170">
        <v>0</v>
      </c>
      <c r="O8" s="170">
        <v>0</v>
      </c>
      <c r="P8" s="170">
        <v>0</v>
      </c>
      <c r="Q8" s="170">
        <v>0</v>
      </c>
      <c r="R8" s="170">
        <v>0</v>
      </c>
      <c r="S8" s="170">
        <v>0</v>
      </c>
      <c r="T8" s="170">
        <v>0</v>
      </c>
      <c r="U8" s="170">
        <v>0</v>
      </c>
      <c r="V8" s="170">
        <v>0</v>
      </c>
      <c r="W8" s="170">
        <v>0</v>
      </c>
      <c r="X8" s="170">
        <v>0</v>
      </c>
      <c r="Y8" s="170">
        <v>0</v>
      </c>
      <c r="Z8" s="170">
        <v>0</v>
      </c>
      <c r="AA8" s="170">
        <v>0</v>
      </c>
      <c r="AB8" s="170">
        <v>0</v>
      </c>
      <c r="AC8" s="170">
        <v>0</v>
      </c>
      <c r="AD8" s="170">
        <v>0</v>
      </c>
      <c r="AE8" s="170">
        <v>0</v>
      </c>
      <c r="AF8" s="170">
        <v>0</v>
      </c>
      <c r="AG8" s="170">
        <v>0</v>
      </c>
      <c r="AH8" s="170">
        <v>0</v>
      </c>
      <c r="AI8" s="170">
        <v>0</v>
      </c>
      <c r="AJ8" s="170">
        <v>0</v>
      </c>
      <c r="AK8" s="170">
        <v>0</v>
      </c>
      <c r="AL8" s="170">
        <v>0</v>
      </c>
      <c r="AM8" s="170">
        <v>0</v>
      </c>
      <c r="AN8" s="170">
        <v>0</v>
      </c>
      <c r="AO8" s="170">
        <v>0</v>
      </c>
      <c r="AP8" s="170">
        <v>0</v>
      </c>
      <c r="AQ8" s="170">
        <v>0</v>
      </c>
      <c r="AR8" s="170">
        <v>0</v>
      </c>
    </row>
    <row r="9" spans="1:44">
      <c r="D9" s="89"/>
      <c r="E9" s="138"/>
      <c r="F9" s="138"/>
      <c r="G9" s="138"/>
      <c r="H9" s="138"/>
      <c r="I9" s="138"/>
      <c r="J9" s="169"/>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row>
    <row r="10" spans="1:44">
      <c r="B10" s="82" t="s">
        <v>623</v>
      </c>
      <c r="C10" s="83"/>
      <c r="D10" s="84"/>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row>
    <row r="11" spans="1:44">
      <c r="B11" s="470" t="s">
        <v>392</v>
      </c>
      <c r="C11" s="428"/>
      <c r="D11" s="468"/>
      <c r="E11" s="469"/>
      <c r="F11" s="469"/>
      <c r="G11" s="469"/>
      <c r="H11" s="469"/>
      <c r="I11" s="469"/>
      <c r="J11" s="469"/>
      <c r="K11" s="469"/>
      <c r="L11" s="469"/>
      <c r="M11" s="469"/>
      <c r="N11" s="469"/>
      <c r="O11" s="469"/>
      <c r="P11" s="469"/>
      <c r="Q11" s="469"/>
      <c r="R11" s="469"/>
      <c r="S11" s="469"/>
      <c r="T11" s="469"/>
      <c r="U11" s="469"/>
      <c r="V11" s="469"/>
      <c r="W11" s="469"/>
      <c r="X11" s="469"/>
      <c r="Y11" s="469"/>
      <c r="Z11" s="469"/>
      <c r="AA11" s="469"/>
      <c r="AB11" s="469"/>
      <c r="AC11" s="469"/>
      <c r="AD11" s="469"/>
      <c r="AE11" s="469"/>
      <c r="AF11" s="469"/>
      <c r="AG11" s="469"/>
      <c r="AH11" s="469"/>
      <c r="AI11" s="469"/>
      <c r="AJ11" s="469"/>
      <c r="AK11" s="469"/>
      <c r="AL11" s="469"/>
      <c r="AM11" s="469"/>
      <c r="AN11" s="469"/>
      <c r="AO11" s="469"/>
      <c r="AP11" s="469"/>
      <c r="AQ11" s="469"/>
      <c r="AR11" s="469"/>
    </row>
    <row r="12" spans="1:44" ht="15.5">
      <c r="B12" s="441" t="str">
        <f>'Preço de referência'!B17</f>
        <v>&lt; 8</v>
      </c>
      <c r="C12" s="81" t="s">
        <v>404</v>
      </c>
      <c r="D12" s="89">
        <f>'Preço de referência'!L4</f>
        <v>73.474216502874441</v>
      </c>
      <c r="E12" s="89">
        <f t="shared" ref="E12:AR12" si="1">D12*(1+E$7)*E$6</f>
        <v>73.474216502874441</v>
      </c>
      <c r="F12" s="89">
        <f t="shared" si="1"/>
        <v>73.474216502874441</v>
      </c>
      <c r="G12" s="89">
        <f t="shared" si="1"/>
        <v>73.474216502874441</v>
      </c>
      <c r="H12" s="89">
        <f t="shared" si="1"/>
        <v>73.474216502874441</v>
      </c>
      <c r="I12" s="89">
        <f t="shared" si="1"/>
        <v>73.474216502874441</v>
      </c>
      <c r="J12" s="89">
        <f t="shared" si="1"/>
        <v>73.474216502874441</v>
      </c>
      <c r="K12" s="89">
        <f t="shared" si="1"/>
        <v>73.474216502874441</v>
      </c>
      <c r="L12" s="89">
        <f t="shared" si="1"/>
        <v>73.474216502874441</v>
      </c>
      <c r="M12" s="89">
        <f t="shared" si="1"/>
        <v>73.474216502874441</v>
      </c>
      <c r="N12" s="89">
        <f t="shared" si="1"/>
        <v>73.474216502874441</v>
      </c>
      <c r="O12" s="89">
        <f t="shared" si="1"/>
        <v>73.474216502874441</v>
      </c>
      <c r="P12" s="89">
        <f t="shared" si="1"/>
        <v>73.474216502874441</v>
      </c>
      <c r="Q12" s="89">
        <f t="shared" si="1"/>
        <v>73.474216502874441</v>
      </c>
      <c r="R12" s="89">
        <f t="shared" si="1"/>
        <v>73.474216502874441</v>
      </c>
      <c r="S12" s="89">
        <f t="shared" si="1"/>
        <v>73.474216502874441</v>
      </c>
      <c r="T12" s="89">
        <f t="shared" si="1"/>
        <v>73.474216502874441</v>
      </c>
      <c r="U12" s="89">
        <f t="shared" si="1"/>
        <v>73.474216502874441</v>
      </c>
      <c r="V12" s="89">
        <f t="shared" si="1"/>
        <v>73.474216502874441</v>
      </c>
      <c r="W12" s="89">
        <f t="shared" si="1"/>
        <v>73.474216502874441</v>
      </c>
      <c r="X12" s="89">
        <f t="shared" si="1"/>
        <v>73.474216502874441</v>
      </c>
      <c r="Y12" s="89">
        <f t="shared" si="1"/>
        <v>73.474216502874441</v>
      </c>
      <c r="Z12" s="89">
        <f t="shared" si="1"/>
        <v>73.474216502874441</v>
      </c>
      <c r="AA12" s="89">
        <f t="shared" si="1"/>
        <v>73.474216502874441</v>
      </c>
      <c r="AB12" s="89">
        <f t="shared" si="1"/>
        <v>73.474216502874441</v>
      </c>
      <c r="AC12" s="89">
        <f t="shared" si="1"/>
        <v>73.474216502874441</v>
      </c>
      <c r="AD12" s="89">
        <f t="shared" si="1"/>
        <v>73.474216502874441</v>
      </c>
      <c r="AE12" s="89">
        <f t="shared" si="1"/>
        <v>73.474216502874441</v>
      </c>
      <c r="AF12" s="89">
        <f t="shared" si="1"/>
        <v>73.474216502874441</v>
      </c>
      <c r="AG12" s="89">
        <f t="shared" si="1"/>
        <v>73.474216502874441</v>
      </c>
      <c r="AH12" s="89">
        <f t="shared" si="1"/>
        <v>73.474216502874441</v>
      </c>
      <c r="AI12" s="89">
        <f t="shared" si="1"/>
        <v>73.474216502874441</v>
      </c>
      <c r="AJ12" s="89">
        <f t="shared" si="1"/>
        <v>73.474216502874441</v>
      </c>
      <c r="AK12" s="89">
        <f t="shared" si="1"/>
        <v>73.474216502874441</v>
      </c>
      <c r="AL12" s="89">
        <f t="shared" si="1"/>
        <v>73.474216502874441</v>
      </c>
      <c r="AM12" s="89">
        <f t="shared" si="1"/>
        <v>73.474216502874441</v>
      </c>
      <c r="AN12" s="89">
        <f t="shared" si="1"/>
        <v>0</v>
      </c>
      <c r="AO12" s="89">
        <f t="shared" si="1"/>
        <v>0</v>
      </c>
      <c r="AP12" s="89">
        <f t="shared" si="1"/>
        <v>0</v>
      </c>
      <c r="AQ12" s="89">
        <f t="shared" si="1"/>
        <v>0</v>
      </c>
      <c r="AR12" s="89">
        <f t="shared" si="1"/>
        <v>0</v>
      </c>
    </row>
    <row r="13" spans="1:44" ht="15.5">
      <c r="B13" s="441" t="str">
        <f>'Preço de referência'!B18</f>
        <v>8 ˧ 18</v>
      </c>
      <c r="C13" s="81" t="s">
        <v>404</v>
      </c>
      <c r="D13" s="89">
        <f>'Preço de referência'!L5</f>
        <v>90.78638573584044</v>
      </c>
      <c r="E13" s="89">
        <f t="shared" ref="E13:F16" si="2">D13*(1+E$7)*E$6</f>
        <v>90.78638573584044</v>
      </c>
      <c r="F13" s="89">
        <f t="shared" si="2"/>
        <v>90.78638573584044</v>
      </c>
      <c r="G13" s="89">
        <f t="shared" ref="G13:AR16" si="3">F13*(1+G$7)*G$6</f>
        <v>90.78638573584044</v>
      </c>
      <c r="H13" s="89">
        <f t="shared" si="3"/>
        <v>90.78638573584044</v>
      </c>
      <c r="I13" s="89">
        <f t="shared" si="3"/>
        <v>90.78638573584044</v>
      </c>
      <c r="J13" s="89">
        <f t="shared" si="3"/>
        <v>90.78638573584044</v>
      </c>
      <c r="K13" s="89">
        <f t="shared" si="3"/>
        <v>90.78638573584044</v>
      </c>
      <c r="L13" s="89">
        <f t="shared" si="3"/>
        <v>90.78638573584044</v>
      </c>
      <c r="M13" s="89">
        <f t="shared" si="3"/>
        <v>90.78638573584044</v>
      </c>
      <c r="N13" s="89">
        <f t="shared" si="3"/>
        <v>90.78638573584044</v>
      </c>
      <c r="O13" s="89">
        <f t="shared" si="3"/>
        <v>90.78638573584044</v>
      </c>
      <c r="P13" s="89">
        <f t="shared" si="3"/>
        <v>90.78638573584044</v>
      </c>
      <c r="Q13" s="89">
        <f t="shared" si="3"/>
        <v>90.78638573584044</v>
      </c>
      <c r="R13" s="89">
        <f t="shared" si="3"/>
        <v>90.78638573584044</v>
      </c>
      <c r="S13" s="89">
        <f t="shared" si="3"/>
        <v>90.78638573584044</v>
      </c>
      <c r="T13" s="89">
        <f t="shared" si="3"/>
        <v>90.78638573584044</v>
      </c>
      <c r="U13" s="89">
        <f t="shared" si="3"/>
        <v>90.78638573584044</v>
      </c>
      <c r="V13" s="89">
        <f t="shared" si="3"/>
        <v>90.78638573584044</v>
      </c>
      <c r="W13" s="89">
        <f t="shared" si="3"/>
        <v>90.78638573584044</v>
      </c>
      <c r="X13" s="89">
        <f t="shared" si="3"/>
        <v>90.78638573584044</v>
      </c>
      <c r="Y13" s="89">
        <f t="shared" si="3"/>
        <v>90.78638573584044</v>
      </c>
      <c r="Z13" s="89">
        <f t="shared" si="3"/>
        <v>90.78638573584044</v>
      </c>
      <c r="AA13" s="89">
        <f t="shared" si="3"/>
        <v>90.78638573584044</v>
      </c>
      <c r="AB13" s="89">
        <f t="shared" si="3"/>
        <v>90.78638573584044</v>
      </c>
      <c r="AC13" s="89">
        <f t="shared" si="3"/>
        <v>90.78638573584044</v>
      </c>
      <c r="AD13" s="89">
        <f t="shared" si="3"/>
        <v>90.78638573584044</v>
      </c>
      <c r="AE13" s="89">
        <f t="shared" si="3"/>
        <v>90.78638573584044</v>
      </c>
      <c r="AF13" s="89">
        <f t="shared" si="3"/>
        <v>90.78638573584044</v>
      </c>
      <c r="AG13" s="89">
        <f t="shared" si="3"/>
        <v>90.78638573584044</v>
      </c>
      <c r="AH13" s="89">
        <f t="shared" si="3"/>
        <v>90.78638573584044</v>
      </c>
      <c r="AI13" s="89">
        <f t="shared" si="3"/>
        <v>90.78638573584044</v>
      </c>
      <c r="AJ13" s="89">
        <f t="shared" si="3"/>
        <v>90.78638573584044</v>
      </c>
      <c r="AK13" s="89">
        <f t="shared" si="3"/>
        <v>90.78638573584044</v>
      </c>
      <c r="AL13" s="89">
        <f t="shared" si="3"/>
        <v>90.78638573584044</v>
      </c>
      <c r="AM13" s="89">
        <f t="shared" si="3"/>
        <v>90.78638573584044</v>
      </c>
      <c r="AN13" s="89">
        <f t="shared" si="3"/>
        <v>0</v>
      </c>
      <c r="AO13" s="89">
        <f t="shared" si="3"/>
        <v>0</v>
      </c>
      <c r="AP13" s="89">
        <f t="shared" si="3"/>
        <v>0</v>
      </c>
      <c r="AQ13" s="89">
        <f t="shared" si="3"/>
        <v>0</v>
      </c>
      <c r="AR13" s="89">
        <f t="shared" si="3"/>
        <v>0</v>
      </c>
    </row>
    <row r="14" spans="1:44" ht="15.5">
      <c r="B14" s="441" t="str">
        <f>'Preço de referência'!B19</f>
        <v>18 ˧ 25</v>
      </c>
      <c r="C14" s="81" t="s">
        <v>404</v>
      </c>
      <c r="D14" s="89">
        <f>'Preço de referência'!L6</f>
        <v>223.73940391830996</v>
      </c>
      <c r="E14" s="89">
        <f t="shared" si="2"/>
        <v>223.73940391830996</v>
      </c>
      <c r="F14" s="89">
        <f t="shared" si="2"/>
        <v>223.73940391830996</v>
      </c>
      <c r="G14" s="89">
        <f t="shared" ref="G14:U14" si="4">F14*(1+G$7)*G$6</f>
        <v>223.73940391830996</v>
      </c>
      <c r="H14" s="89">
        <f t="shared" si="4"/>
        <v>223.73940391830996</v>
      </c>
      <c r="I14" s="89">
        <f t="shared" si="4"/>
        <v>223.73940391830996</v>
      </c>
      <c r="J14" s="89">
        <f t="shared" si="4"/>
        <v>223.73940391830996</v>
      </c>
      <c r="K14" s="89">
        <f t="shared" si="4"/>
        <v>223.73940391830996</v>
      </c>
      <c r="L14" s="89">
        <f t="shared" si="4"/>
        <v>223.73940391830996</v>
      </c>
      <c r="M14" s="89">
        <f t="shared" si="4"/>
        <v>223.73940391830996</v>
      </c>
      <c r="N14" s="89">
        <f t="shared" si="4"/>
        <v>223.73940391830996</v>
      </c>
      <c r="O14" s="89">
        <f t="shared" si="4"/>
        <v>223.73940391830996</v>
      </c>
      <c r="P14" s="89">
        <f t="shared" si="4"/>
        <v>223.73940391830996</v>
      </c>
      <c r="Q14" s="89">
        <f t="shared" si="4"/>
        <v>223.73940391830996</v>
      </c>
      <c r="R14" s="89">
        <f t="shared" si="4"/>
        <v>223.73940391830996</v>
      </c>
      <c r="S14" s="89">
        <f t="shared" si="4"/>
        <v>223.73940391830996</v>
      </c>
      <c r="T14" s="89">
        <f t="shared" si="4"/>
        <v>223.73940391830996</v>
      </c>
      <c r="U14" s="89">
        <f t="shared" si="4"/>
        <v>223.73940391830996</v>
      </c>
      <c r="V14" s="89">
        <f t="shared" si="3"/>
        <v>223.73940391830996</v>
      </c>
      <c r="W14" s="89">
        <f t="shared" si="3"/>
        <v>223.73940391830996</v>
      </c>
      <c r="X14" s="89">
        <f t="shared" si="3"/>
        <v>223.73940391830996</v>
      </c>
      <c r="Y14" s="89">
        <f t="shared" si="3"/>
        <v>223.73940391830996</v>
      </c>
      <c r="Z14" s="89">
        <f t="shared" si="3"/>
        <v>223.73940391830996</v>
      </c>
      <c r="AA14" s="89">
        <f t="shared" si="3"/>
        <v>223.73940391830996</v>
      </c>
      <c r="AB14" s="89">
        <f t="shared" si="3"/>
        <v>223.73940391830996</v>
      </c>
      <c r="AC14" s="89">
        <f t="shared" si="3"/>
        <v>223.73940391830996</v>
      </c>
      <c r="AD14" s="89">
        <f t="shared" si="3"/>
        <v>223.73940391830996</v>
      </c>
      <c r="AE14" s="89">
        <f t="shared" si="3"/>
        <v>223.73940391830996</v>
      </c>
      <c r="AF14" s="89">
        <f t="shared" si="3"/>
        <v>223.73940391830996</v>
      </c>
      <c r="AG14" s="89">
        <f t="shared" si="3"/>
        <v>223.73940391830996</v>
      </c>
      <c r="AH14" s="89">
        <f t="shared" si="3"/>
        <v>223.73940391830996</v>
      </c>
      <c r="AI14" s="89">
        <f t="shared" si="3"/>
        <v>223.73940391830996</v>
      </c>
      <c r="AJ14" s="89">
        <f t="shared" si="3"/>
        <v>223.73940391830996</v>
      </c>
      <c r="AK14" s="89">
        <f t="shared" si="3"/>
        <v>223.73940391830996</v>
      </c>
      <c r="AL14" s="89">
        <f t="shared" si="3"/>
        <v>223.73940391830996</v>
      </c>
      <c r="AM14" s="89">
        <f t="shared" si="3"/>
        <v>223.73940391830996</v>
      </c>
      <c r="AN14" s="89">
        <f t="shared" si="3"/>
        <v>0</v>
      </c>
      <c r="AO14" s="89">
        <f t="shared" si="3"/>
        <v>0</v>
      </c>
      <c r="AP14" s="89">
        <f t="shared" si="3"/>
        <v>0</v>
      </c>
      <c r="AQ14" s="89">
        <f t="shared" si="3"/>
        <v>0</v>
      </c>
      <c r="AR14" s="89">
        <f t="shared" si="3"/>
        <v>0</v>
      </c>
    </row>
    <row r="15" spans="1:44" ht="15.5">
      <c r="B15" s="441" t="str">
        <f>'Preço de referência'!B20</f>
        <v>25 ˧ 35</v>
      </c>
      <c r="C15" s="81" t="s">
        <v>404</v>
      </c>
      <c r="D15" s="89">
        <f>'Preço de referência'!L7</f>
        <v>370.37278366314666</v>
      </c>
      <c r="E15" s="89">
        <f t="shared" si="2"/>
        <v>370.37278366314666</v>
      </c>
      <c r="F15" s="89">
        <f t="shared" si="2"/>
        <v>370.37278366314666</v>
      </c>
      <c r="G15" s="89">
        <f t="shared" si="3"/>
        <v>370.37278366314666</v>
      </c>
      <c r="H15" s="89">
        <f t="shared" si="3"/>
        <v>370.37278366314666</v>
      </c>
      <c r="I15" s="89">
        <f t="shared" si="3"/>
        <v>370.37278366314666</v>
      </c>
      <c r="J15" s="89">
        <f t="shared" si="3"/>
        <v>370.37278366314666</v>
      </c>
      <c r="K15" s="89">
        <f t="shared" si="3"/>
        <v>370.37278366314666</v>
      </c>
      <c r="L15" s="89">
        <f t="shared" si="3"/>
        <v>370.37278366314666</v>
      </c>
      <c r="M15" s="89">
        <f t="shared" si="3"/>
        <v>370.37278366314666</v>
      </c>
      <c r="N15" s="89">
        <f t="shared" si="3"/>
        <v>370.37278366314666</v>
      </c>
      <c r="O15" s="89">
        <f t="shared" si="3"/>
        <v>370.37278366314666</v>
      </c>
      <c r="P15" s="89">
        <f t="shared" si="3"/>
        <v>370.37278366314666</v>
      </c>
      <c r="Q15" s="89">
        <f t="shared" si="3"/>
        <v>370.37278366314666</v>
      </c>
      <c r="R15" s="89">
        <f t="shared" si="3"/>
        <v>370.37278366314666</v>
      </c>
      <c r="S15" s="89">
        <f t="shared" si="3"/>
        <v>370.37278366314666</v>
      </c>
      <c r="T15" s="89">
        <f t="shared" si="3"/>
        <v>370.37278366314666</v>
      </c>
      <c r="U15" s="89">
        <f t="shared" si="3"/>
        <v>370.37278366314666</v>
      </c>
      <c r="V15" s="89">
        <f t="shared" si="3"/>
        <v>370.37278366314666</v>
      </c>
      <c r="W15" s="89">
        <f t="shared" si="3"/>
        <v>370.37278366314666</v>
      </c>
      <c r="X15" s="89">
        <f t="shared" si="3"/>
        <v>370.37278366314666</v>
      </c>
      <c r="Y15" s="89">
        <f t="shared" si="3"/>
        <v>370.37278366314666</v>
      </c>
      <c r="Z15" s="89">
        <f t="shared" si="3"/>
        <v>370.37278366314666</v>
      </c>
      <c r="AA15" s="89">
        <f t="shared" si="3"/>
        <v>370.37278366314666</v>
      </c>
      <c r="AB15" s="89">
        <f t="shared" si="3"/>
        <v>370.37278366314666</v>
      </c>
      <c r="AC15" s="89">
        <f t="shared" si="3"/>
        <v>370.37278366314666</v>
      </c>
      <c r="AD15" s="89">
        <f t="shared" si="3"/>
        <v>370.37278366314666</v>
      </c>
      <c r="AE15" s="89">
        <f t="shared" si="3"/>
        <v>370.37278366314666</v>
      </c>
      <c r="AF15" s="89">
        <f t="shared" si="3"/>
        <v>370.37278366314666</v>
      </c>
      <c r="AG15" s="89">
        <f t="shared" si="3"/>
        <v>370.37278366314666</v>
      </c>
      <c r="AH15" s="89">
        <f t="shared" si="3"/>
        <v>370.37278366314666</v>
      </c>
      <c r="AI15" s="89">
        <f t="shared" si="3"/>
        <v>370.37278366314666</v>
      </c>
      <c r="AJ15" s="89">
        <f t="shared" si="3"/>
        <v>370.37278366314666</v>
      </c>
      <c r="AK15" s="89">
        <f t="shared" si="3"/>
        <v>370.37278366314666</v>
      </c>
      <c r="AL15" s="89">
        <f t="shared" si="3"/>
        <v>370.37278366314666</v>
      </c>
      <c r="AM15" s="89">
        <f t="shared" si="3"/>
        <v>370.37278366314666</v>
      </c>
      <c r="AN15" s="89">
        <f t="shared" si="3"/>
        <v>0</v>
      </c>
      <c r="AO15" s="89">
        <f t="shared" si="3"/>
        <v>0</v>
      </c>
      <c r="AP15" s="89">
        <f t="shared" si="3"/>
        <v>0</v>
      </c>
      <c r="AQ15" s="89">
        <f t="shared" si="3"/>
        <v>0</v>
      </c>
      <c r="AR15" s="89">
        <f t="shared" si="3"/>
        <v>0</v>
      </c>
    </row>
    <row r="16" spans="1:44" ht="15.5">
      <c r="B16" s="441" t="str">
        <f>'Preço de referência'!B21</f>
        <v>35 ≤</v>
      </c>
      <c r="C16" s="81" t="s">
        <v>404</v>
      </c>
      <c r="D16" s="89">
        <f>'Preço de referência'!L8</f>
        <v>370.37278366314666</v>
      </c>
      <c r="E16" s="89">
        <f t="shared" si="2"/>
        <v>370.37278366314666</v>
      </c>
      <c r="F16" s="89">
        <f t="shared" si="2"/>
        <v>370.37278366314666</v>
      </c>
      <c r="G16" s="89">
        <f t="shared" si="3"/>
        <v>370.37278366314666</v>
      </c>
      <c r="H16" s="89">
        <f t="shared" si="3"/>
        <v>370.37278366314666</v>
      </c>
      <c r="I16" s="89">
        <f t="shared" si="3"/>
        <v>370.37278366314666</v>
      </c>
      <c r="J16" s="89">
        <f t="shared" si="3"/>
        <v>370.37278366314666</v>
      </c>
      <c r="K16" s="89">
        <f t="shared" si="3"/>
        <v>370.37278366314666</v>
      </c>
      <c r="L16" s="89">
        <f t="shared" si="3"/>
        <v>370.37278366314666</v>
      </c>
      <c r="M16" s="89">
        <f t="shared" si="3"/>
        <v>370.37278366314666</v>
      </c>
      <c r="N16" s="89">
        <f t="shared" si="3"/>
        <v>370.37278366314666</v>
      </c>
      <c r="O16" s="89">
        <f t="shared" si="3"/>
        <v>370.37278366314666</v>
      </c>
      <c r="P16" s="89">
        <f t="shared" si="3"/>
        <v>370.37278366314666</v>
      </c>
      <c r="Q16" s="89">
        <f t="shared" si="3"/>
        <v>370.37278366314666</v>
      </c>
      <c r="R16" s="89">
        <f t="shared" si="3"/>
        <v>370.37278366314666</v>
      </c>
      <c r="S16" s="89">
        <f t="shared" si="3"/>
        <v>370.37278366314666</v>
      </c>
      <c r="T16" s="89">
        <f t="shared" si="3"/>
        <v>370.37278366314666</v>
      </c>
      <c r="U16" s="89">
        <f t="shared" si="3"/>
        <v>370.37278366314666</v>
      </c>
      <c r="V16" s="89">
        <f t="shared" si="3"/>
        <v>370.37278366314666</v>
      </c>
      <c r="W16" s="89">
        <f t="shared" si="3"/>
        <v>370.37278366314666</v>
      </c>
      <c r="X16" s="89">
        <f t="shared" si="3"/>
        <v>370.37278366314666</v>
      </c>
      <c r="Y16" s="89">
        <f t="shared" si="3"/>
        <v>370.37278366314666</v>
      </c>
      <c r="Z16" s="89">
        <f t="shared" si="3"/>
        <v>370.37278366314666</v>
      </c>
      <c r="AA16" s="89">
        <f t="shared" si="3"/>
        <v>370.37278366314666</v>
      </c>
      <c r="AB16" s="89">
        <f t="shared" si="3"/>
        <v>370.37278366314666</v>
      </c>
      <c r="AC16" s="89">
        <f t="shared" si="3"/>
        <v>370.37278366314666</v>
      </c>
      <c r="AD16" s="89">
        <f t="shared" si="3"/>
        <v>370.37278366314666</v>
      </c>
      <c r="AE16" s="89">
        <f t="shared" si="3"/>
        <v>370.37278366314666</v>
      </c>
      <c r="AF16" s="89">
        <f t="shared" si="3"/>
        <v>370.37278366314666</v>
      </c>
      <c r="AG16" s="89">
        <f t="shared" si="3"/>
        <v>370.37278366314666</v>
      </c>
      <c r="AH16" s="89">
        <f t="shared" si="3"/>
        <v>370.37278366314666</v>
      </c>
      <c r="AI16" s="89">
        <f t="shared" si="3"/>
        <v>370.37278366314666</v>
      </c>
      <c r="AJ16" s="89">
        <f t="shared" si="3"/>
        <v>370.37278366314666</v>
      </c>
      <c r="AK16" s="89">
        <f t="shared" si="3"/>
        <v>370.37278366314666</v>
      </c>
      <c r="AL16" s="89">
        <f t="shared" si="3"/>
        <v>370.37278366314666</v>
      </c>
      <c r="AM16" s="89">
        <f t="shared" si="3"/>
        <v>370.37278366314666</v>
      </c>
      <c r="AN16" s="89">
        <f t="shared" si="3"/>
        <v>0</v>
      </c>
      <c r="AO16" s="89">
        <f t="shared" si="3"/>
        <v>0</v>
      </c>
      <c r="AP16" s="89">
        <f t="shared" si="3"/>
        <v>0</v>
      </c>
      <c r="AQ16" s="89">
        <f t="shared" si="3"/>
        <v>0</v>
      </c>
      <c r="AR16" s="89">
        <f t="shared" si="3"/>
        <v>0</v>
      </c>
    </row>
    <row r="17" spans="2:47">
      <c r="B17" s="470" t="s">
        <v>393</v>
      </c>
      <c r="C17" s="428"/>
      <c r="D17" s="468"/>
      <c r="E17" s="469"/>
      <c r="F17" s="469"/>
      <c r="G17" s="469"/>
      <c r="H17" s="469"/>
      <c r="I17" s="469"/>
      <c r="J17" s="469"/>
      <c r="K17" s="469"/>
      <c r="L17" s="469"/>
      <c r="M17" s="469"/>
      <c r="N17" s="469"/>
      <c r="O17" s="469"/>
      <c r="P17" s="469"/>
      <c r="Q17" s="469"/>
      <c r="R17" s="469"/>
      <c r="S17" s="469"/>
      <c r="T17" s="469"/>
      <c r="U17" s="469"/>
      <c r="V17" s="469"/>
      <c r="W17" s="469"/>
      <c r="X17" s="469"/>
      <c r="Y17" s="469"/>
      <c r="Z17" s="469"/>
      <c r="AA17" s="469"/>
      <c r="AB17" s="469"/>
      <c r="AC17" s="469"/>
      <c r="AD17" s="469"/>
      <c r="AE17" s="469"/>
      <c r="AF17" s="469"/>
      <c r="AG17" s="469"/>
      <c r="AH17" s="469"/>
      <c r="AI17" s="469"/>
      <c r="AJ17" s="469"/>
      <c r="AK17" s="469"/>
      <c r="AL17" s="469"/>
      <c r="AM17" s="469"/>
      <c r="AN17" s="469"/>
      <c r="AO17" s="469"/>
      <c r="AP17" s="469"/>
      <c r="AQ17" s="469"/>
      <c r="AR17" s="469"/>
      <c r="AS17" s="81"/>
      <c r="AT17" s="81"/>
      <c r="AU17" s="81"/>
    </row>
    <row r="18" spans="2:47" ht="15.5">
      <c r="B18" s="441" t="str">
        <f>B12</f>
        <v>&lt; 8</v>
      </c>
      <c r="C18" s="81" t="s">
        <v>404</v>
      </c>
      <c r="D18" s="89">
        <f>'Preço de referência'!L17</f>
        <v>60.490539278241322</v>
      </c>
      <c r="E18" s="89">
        <f t="shared" ref="E18:AR18" si="5">D18*(1+E$7)*E$6</f>
        <v>60.490539278241322</v>
      </c>
      <c r="F18" s="89">
        <f t="shared" si="5"/>
        <v>60.490539278241322</v>
      </c>
      <c r="G18" s="89">
        <f t="shared" si="5"/>
        <v>60.490539278241322</v>
      </c>
      <c r="H18" s="89">
        <f t="shared" si="5"/>
        <v>60.490539278241322</v>
      </c>
      <c r="I18" s="89">
        <f t="shared" si="5"/>
        <v>60.490539278241322</v>
      </c>
      <c r="J18" s="89">
        <f t="shared" si="5"/>
        <v>60.490539278241322</v>
      </c>
      <c r="K18" s="89">
        <f t="shared" si="5"/>
        <v>60.490539278241322</v>
      </c>
      <c r="L18" s="89">
        <f t="shared" si="5"/>
        <v>60.490539278241322</v>
      </c>
      <c r="M18" s="89">
        <f t="shared" si="5"/>
        <v>60.490539278241322</v>
      </c>
      <c r="N18" s="89">
        <f t="shared" si="5"/>
        <v>60.490539278241322</v>
      </c>
      <c r="O18" s="89">
        <f t="shared" si="5"/>
        <v>60.490539278241322</v>
      </c>
      <c r="P18" s="89">
        <f t="shared" si="5"/>
        <v>60.490539278241322</v>
      </c>
      <c r="Q18" s="89">
        <f t="shared" si="5"/>
        <v>60.490539278241322</v>
      </c>
      <c r="R18" s="89">
        <f t="shared" si="5"/>
        <v>60.490539278241322</v>
      </c>
      <c r="S18" s="89">
        <f t="shared" si="5"/>
        <v>60.490539278241322</v>
      </c>
      <c r="T18" s="89">
        <f t="shared" si="5"/>
        <v>60.490539278241322</v>
      </c>
      <c r="U18" s="89">
        <f t="shared" si="5"/>
        <v>60.490539278241322</v>
      </c>
      <c r="V18" s="89">
        <f t="shared" si="5"/>
        <v>60.490539278241322</v>
      </c>
      <c r="W18" s="89">
        <f t="shared" si="5"/>
        <v>60.490539278241322</v>
      </c>
      <c r="X18" s="89">
        <f t="shared" si="5"/>
        <v>60.490539278241322</v>
      </c>
      <c r="Y18" s="89">
        <f t="shared" si="5"/>
        <v>60.490539278241322</v>
      </c>
      <c r="Z18" s="89">
        <f t="shared" si="5"/>
        <v>60.490539278241322</v>
      </c>
      <c r="AA18" s="89">
        <f t="shared" si="5"/>
        <v>60.490539278241322</v>
      </c>
      <c r="AB18" s="89">
        <f t="shared" si="5"/>
        <v>60.490539278241322</v>
      </c>
      <c r="AC18" s="89">
        <f t="shared" si="5"/>
        <v>60.490539278241322</v>
      </c>
      <c r="AD18" s="89">
        <f t="shared" si="5"/>
        <v>60.490539278241322</v>
      </c>
      <c r="AE18" s="89">
        <f t="shared" si="5"/>
        <v>60.490539278241322</v>
      </c>
      <c r="AF18" s="89">
        <f t="shared" si="5"/>
        <v>60.490539278241322</v>
      </c>
      <c r="AG18" s="89">
        <f t="shared" si="5"/>
        <v>60.490539278241322</v>
      </c>
      <c r="AH18" s="89">
        <f t="shared" si="5"/>
        <v>60.490539278241322</v>
      </c>
      <c r="AI18" s="89">
        <f t="shared" si="5"/>
        <v>60.490539278241322</v>
      </c>
      <c r="AJ18" s="89">
        <f t="shared" si="5"/>
        <v>60.490539278241322</v>
      </c>
      <c r="AK18" s="89">
        <f t="shared" si="5"/>
        <v>60.490539278241322</v>
      </c>
      <c r="AL18" s="89">
        <f t="shared" si="5"/>
        <v>60.490539278241322</v>
      </c>
      <c r="AM18" s="89">
        <f t="shared" si="5"/>
        <v>60.490539278241322</v>
      </c>
      <c r="AN18" s="89">
        <f t="shared" si="5"/>
        <v>0</v>
      </c>
      <c r="AO18" s="89">
        <f t="shared" si="5"/>
        <v>0</v>
      </c>
      <c r="AP18" s="89">
        <f t="shared" si="5"/>
        <v>0</v>
      </c>
      <c r="AQ18" s="89">
        <f t="shared" si="5"/>
        <v>0</v>
      </c>
      <c r="AR18" s="89">
        <f t="shared" si="5"/>
        <v>0</v>
      </c>
      <c r="AS18" s="792"/>
      <c r="AT18" s="792"/>
      <c r="AU18" s="792"/>
    </row>
    <row r="19" spans="2:47" ht="15.5">
      <c r="B19" s="441" t="str">
        <f>B13</f>
        <v>8 ˧ 18</v>
      </c>
      <c r="C19" s="81" t="s">
        <v>404</v>
      </c>
      <c r="D19" s="89">
        <f>'Preço de referência'!L18</f>
        <v>80.020514909312993</v>
      </c>
      <c r="E19" s="89">
        <f t="shared" ref="E19:F22" si="6">D19*(1+E$7)*E$6</f>
        <v>80.020514909312993</v>
      </c>
      <c r="F19" s="89">
        <f t="shared" si="6"/>
        <v>80.020514909312993</v>
      </c>
      <c r="G19" s="89">
        <f t="shared" ref="G19:AR22" si="7">F19*(1+G$7)*G$6</f>
        <v>80.020514909312993</v>
      </c>
      <c r="H19" s="89">
        <f t="shared" si="7"/>
        <v>80.020514909312993</v>
      </c>
      <c r="I19" s="89">
        <f t="shared" si="7"/>
        <v>80.020514909312993</v>
      </c>
      <c r="J19" s="89">
        <f t="shared" si="7"/>
        <v>80.020514909312993</v>
      </c>
      <c r="K19" s="89">
        <f t="shared" si="7"/>
        <v>80.020514909312993</v>
      </c>
      <c r="L19" s="89">
        <f t="shared" si="7"/>
        <v>80.020514909312993</v>
      </c>
      <c r="M19" s="89">
        <f t="shared" si="7"/>
        <v>80.020514909312993</v>
      </c>
      <c r="N19" s="89">
        <f t="shared" si="7"/>
        <v>80.020514909312993</v>
      </c>
      <c r="O19" s="89">
        <f t="shared" si="7"/>
        <v>80.020514909312993</v>
      </c>
      <c r="P19" s="89">
        <f t="shared" si="7"/>
        <v>80.020514909312993</v>
      </c>
      <c r="Q19" s="89">
        <f t="shared" si="7"/>
        <v>80.020514909312993</v>
      </c>
      <c r="R19" s="89">
        <f t="shared" si="7"/>
        <v>80.020514909312993</v>
      </c>
      <c r="S19" s="89">
        <f t="shared" si="7"/>
        <v>80.020514909312993</v>
      </c>
      <c r="T19" s="89">
        <f t="shared" si="7"/>
        <v>80.020514909312993</v>
      </c>
      <c r="U19" s="89">
        <f t="shared" si="7"/>
        <v>80.020514909312993</v>
      </c>
      <c r="V19" s="89">
        <f t="shared" si="7"/>
        <v>80.020514909312993</v>
      </c>
      <c r="W19" s="89">
        <f t="shared" si="7"/>
        <v>80.020514909312993</v>
      </c>
      <c r="X19" s="89">
        <f t="shared" si="7"/>
        <v>80.020514909312993</v>
      </c>
      <c r="Y19" s="89">
        <f t="shared" si="7"/>
        <v>80.020514909312993</v>
      </c>
      <c r="Z19" s="89">
        <f t="shared" si="7"/>
        <v>80.020514909312993</v>
      </c>
      <c r="AA19" s="89">
        <f t="shared" si="7"/>
        <v>80.020514909312993</v>
      </c>
      <c r="AB19" s="89">
        <f t="shared" si="7"/>
        <v>80.020514909312993</v>
      </c>
      <c r="AC19" s="89">
        <f t="shared" si="7"/>
        <v>80.020514909312993</v>
      </c>
      <c r="AD19" s="89">
        <f t="shared" si="7"/>
        <v>80.020514909312993</v>
      </c>
      <c r="AE19" s="89">
        <f t="shared" si="7"/>
        <v>80.020514909312993</v>
      </c>
      <c r="AF19" s="89">
        <f t="shared" si="7"/>
        <v>80.020514909312993</v>
      </c>
      <c r="AG19" s="89">
        <f t="shared" si="7"/>
        <v>80.020514909312993</v>
      </c>
      <c r="AH19" s="89">
        <f t="shared" si="7"/>
        <v>80.020514909312993</v>
      </c>
      <c r="AI19" s="89">
        <f t="shared" si="7"/>
        <v>80.020514909312993</v>
      </c>
      <c r="AJ19" s="89">
        <f t="shared" si="7"/>
        <v>80.020514909312993</v>
      </c>
      <c r="AK19" s="89">
        <f t="shared" si="7"/>
        <v>80.020514909312993</v>
      </c>
      <c r="AL19" s="89">
        <f t="shared" si="7"/>
        <v>80.020514909312993</v>
      </c>
      <c r="AM19" s="89">
        <f t="shared" si="7"/>
        <v>80.020514909312993</v>
      </c>
      <c r="AN19" s="89">
        <f t="shared" si="7"/>
        <v>0</v>
      </c>
      <c r="AO19" s="89">
        <f t="shared" si="7"/>
        <v>0</v>
      </c>
      <c r="AP19" s="89">
        <f t="shared" si="7"/>
        <v>0</v>
      </c>
      <c r="AQ19" s="89">
        <f t="shared" si="7"/>
        <v>0</v>
      </c>
      <c r="AR19" s="89">
        <f t="shared" si="7"/>
        <v>0</v>
      </c>
      <c r="AS19" s="792"/>
      <c r="AT19" s="792"/>
      <c r="AU19" s="792"/>
    </row>
    <row r="20" spans="2:47" ht="15.5">
      <c r="B20" s="441" t="str">
        <f>B14</f>
        <v>18 ˧ 25</v>
      </c>
      <c r="C20" s="81" t="s">
        <v>404</v>
      </c>
      <c r="D20" s="89">
        <f>'Preço de referência'!L19</f>
        <v>114.42242987823423</v>
      </c>
      <c r="E20" s="89">
        <f t="shared" si="6"/>
        <v>114.42242987823423</v>
      </c>
      <c r="F20" s="89">
        <f t="shared" si="6"/>
        <v>114.42242987823423</v>
      </c>
      <c r="G20" s="89">
        <f t="shared" ref="G20:U20" si="8">F20*(1+G$7)*G$6</f>
        <v>114.42242987823423</v>
      </c>
      <c r="H20" s="89">
        <f t="shared" si="8"/>
        <v>114.42242987823423</v>
      </c>
      <c r="I20" s="89">
        <f t="shared" si="8"/>
        <v>114.42242987823423</v>
      </c>
      <c r="J20" s="89">
        <f t="shared" si="8"/>
        <v>114.42242987823423</v>
      </c>
      <c r="K20" s="89">
        <f t="shared" si="8"/>
        <v>114.42242987823423</v>
      </c>
      <c r="L20" s="89">
        <f t="shared" si="8"/>
        <v>114.42242987823423</v>
      </c>
      <c r="M20" s="89">
        <f t="shared" si="8"/>
        <v>114.42242987823423</v>
      </c>
      <c r="N20" s="89">
        <f t="shared" si="8"/>
        <v>114.42242987823423</v>
      </c>
      <c r="O20" s="89">
        <f t="shared" si="8"/>
        <v>114.42242987823423</v>
      </c>
      <c r="P20" s="89">
        <f t="shared" si="8"/>
        <v>114.42242987823423</v>
      </c>
      <c r="Q20" s="89">
        <f t="shared" si="8"/>
        <v>114.42242987823423</v>
      </c>
      <c r="R20" s="89">
        <f t="shared" si="8"/>
        <v>114.42242987823423</v>
      </c>
      <c r="S20" s="89">
        <f t="shared" si="8"/>
        <v>114.42242987823423</v>
      </c>
      <c r="T20" s="89">
        <f t="shared" si="8"/>
        <v>114.42242987823423</v>
      </c>
      <c r="U20" s="89">
        <f t="shared" si="8"/>
        <v>114.42242987823423</v>
      </c>
      <c r="V20" s="89">
        <f t="shared" si="7"/>
        <v>114.42242987823423</v>
      </c>
      <c r="W20" s="89">
        <f t="shared" si="7"/>
        <v>114.42242987823423</v>
      </c>
      <c r="X20" s="89">
        <f t="shared" si="7"/>
        <v>114.42242987823423</v>
      </c>
      <c r="Y20" s="89">
        <f t="shared" si="7"/>
        <v>114.42242987823423</v>
      </c>
      <c r="Z20" s="89">
        <f t="shared" si="7"/>
        <v>114.42242987823423</v>
      </c>
      <c r="AA20" s="89">
        <f t="shared" si="7"/>
        <v>114.42242987823423</v>
      </c>
      <c r="AB20" s="89">
        <f t="shared" si="7"/>
        <v>114.42242987823423</v>
      </c>
      <c r="AC20" s="89">
        <f t="shared" si="7"/>
        <v>114.42242987823423</v>
      </c>
      <c r="AD20" s="89">
        <f t="shared" si="7"/>
        <v>114.42242987823423</v>
      </c>
      <c r="AE20" s="89">
        <f t="shared" si="7"/>
        <v>114.42242987823423</v>
      </c>
      <c r="AF20" s="89">
        <f t="shared" si="7"/>
        <v>114.42242987823423</v>
      </c>
      <c r="AG20" s="89">
        <f t="shared" si="7"/>
        <v>114.42242987823423</v>
      </c>
      <c r="AH20" s="89">
        <f t="shared" si="7"/>
        <v>114.42242987823423</v>
      </c>
      <c r="AI20" s="89">
        <f t="shared" si="7"/>
        <v>114.42242987823423</v>
      </c>
      <c r="AJ20" s="89">
        <f t="shared" si="7"/>
        <v>114.42242987823423</v>
      </c>
      <c r="AK20" s="89">
        <f t="shared" si="7"/>
        <v>114.42242987823423</v>
      </c>
      <c r="AL20" s="89">
        <f t="shared" si="7"/>
        <v>114.42242987823423</v>
      </c>
      <c r="AM20" s="89">
        <f t="shared" si="7"/>
        <v>114.42242987823423</v>
      </c>
      <c r="AN20" s="89">
        <f t="shared" si="7"/>
        <v>0</v>
      </c>
      <c r="AO20" s="89">
        <f t="shared" si="7"/>
        <v>0</v>
      </c>
      <c r="AP20" s="89">
        <f t="shared" si="7"/>
        <v>0</v>
      </c>
      <c r="AQ20" s="89">
        <f t="shared" si="7"/>
        <v>0</v>
      </c>
      <c r="AR20" s="89">
        <f t="shared" si="7"/>
        <v>0</v>
      </c>
      <c r="AS20" s="792"/>
      <c r="AT20" s="792"/>
      <c r="AU20" s="792"/>
    </row>
    <row r="21" spans="2:47" ht="15.5">
      <c r="B21" s="441" t="str">
        <f>B15</f>
        <v>25 ˧ 35</v>
      </c>
      <c r="C21" s="81" t="s">
        <v>404</v>
      </c>
      <c r="D21" s="89">
        <f>'Preço de referência'!L20</f>
        <v>192.74297452944236</v>
      </c>
      <c r="E21" s="89">
        <f t="shared" si="6"/>
        <v>192.74297452944236</v>
      </c>
      <c r="F21" s="89">
        <f t="shared" si="6"/>
        <v>192.74297452944236</v>
      </c>
      <c r="G21" s="89">
        <f t="shared" si="7"/>
        <v>192.74297452944236</v>
      </c>
      <c r="H21" s="89">
        <f t="shared" si="7"/>
        <v>192.74297452944236</v>
      </c>
      <c r="I21" s="89">
        <f t="shared" si="7"/>
        <v>192.74297452944236</v>
      </c>
      <c r="J21" s="89">
        <f t="shared" si="7"/>
        <v>192.74297452944236</v>
      </c>
      <c r="K21" s="89">
        <f t="shared" si="7"/>
        <v>192.74297452944236</v>
      </c>
      <c r="L21" s="89">
        <f t="shared" si="7"/>
        <v>192.74297452944236</v>
      </c>
      <c r="M21" s="89">
        <f t="shared" si="7"/>
        <v>192.74297452944236</v>
      </c>
      <c r="N21" s="89">
        <f t="shared" si="7"/>
        <v>192.74297452944236</v>
      </c>
      <c r="O21" s="89">
        <f t="shared" si="7"/>
        <v>192.74297452944236</v>
      </c>
      <c r="P21" s="89">
        <f t="shared" si="7"/>
        <v>192.74297452944236</v>
      </c>
      <c r="Q21" s="89">
        <f t="shared" si="7"/>
        <v>192.74297452944236</v>
      </c>
      <c r="R21" s="89">
        <f t="shared" si="7"/>
        <v>192.74297452944236</v>
      </c>
      <c r="S21" s="89">
        <f t="shared" si="7"/>
        <v>192.74297452944236</v>
      </c>
      <c r="T21" s="89">
        <f t="shared" si="7"/>
        <v>192.74297452944236</v>
      </c>
      <c r="U21" s="89">
        <f t="shared" si="7"/>
        <v>192.74297452944236</v>
      </c>
      <c r="V21" s="89">
        <f t="shared" si="7"/>
        <v>192.74297452944236</v>
      </c>
      <c r="W21" s="89">
        <f t="shared" si="7"/>
        <v>192.74297452944236</v>
      </c>
      <c r="X21" s="89">
        <f t="shared" si="7"/>
        <v>192.74297452944236</v>
      </c>
      <c r="Y21" s="89">
        <f t="shared" si="7"/>
        <v>192.74297452944236</v>
      </c>
      <c r="Z21" s="89">
        <f t="shared" si="7"/>
        <v>192.74297452944236</v>
      </c>
      <c r="AA21" s="89">
        <f t="shared" si="7"/>
        <v>192.74297452944236</v>
      </c>
      <c r="AB21" s="89">
        <f t="shared" si="7"/>
        <v>192.74297452944236</v>
      </c>
      <c r="AC21" s="89">
        <f t="shared" si="7"/>
        <v>192.74297452944236</v>
      </c>
      <c r="AD21" s="89">
        <f t="shared" si="7"/>
        <v>192.74297452944236</v>
      </c>
      <c r="AE21" s="89">
        <f t="shared" si="7"/>
        <v>192.74297452944236</v>
      </c>
      <c r="AF21" s="89">
        <f t="shared" si="7"/>
        <v>192.74297452944236</v>
      </c>
      <c r="AG21" s="89">
        <f t="shared" si="7"/>
        <v>192.74297452944236</v>
      </c>
      <c r="AH21" s="89">
        <f t="shared" si="7"/>
        <v>192.74297452944236</v>
      </c>
      <c r="AI21" s="89">
        <f t="shared" si="7"/>
        <v>192.74297452944236</v>
      </c>
      <c r="AJ21" s="89">
        <f t="shared" si="7"/>
        <v>192.74297452944236</v>
      </c>
      <c r="AK21" s="89">
        <f t="shared" si="7"/>
        <v>192.74297452944236</v>
      </c>
      <c r="AL21" s="89">
        <f t="shared" si="7"/>
        <v>192.74297452944236</v>
      </c>
      <c r="AM21" s="89">
        <f t="shared" si="7"/>
        <v>192.74297452944236</v>
      </c>
      <c r="AN21" s="89">
        <f t="shared" si="7"/>
        <v>0</v>
      </c>
      <c r="AO21" s="89">
        <f t="shared" si="7"/>
        <v>0</v>
      </c>
      <c r="AP21" s="89">
        <f t="shared" si="7"/>
        <v>0</v>
      </c>
      <c r="AQ21" s="89">
        <f t="shared" si="7"/>
        <v>0</v>
      </c>
      <c r="AR21" s="89">
        <f t="shared" si="7"/>
        <v>0</v>
      </c>
      <c r="AS21" s="792"/>
      <c r="AT21" s="792"/>
      <c r="AU21" s="792"/>
    </row>
    <row r="22" spans="2:47" ht="15.5">
      <c r="B22" s="441" t="str">
        <f>B16</f>
        <v>35 ≤</v>
      </c>
      <c r="C22" s="81" t="s">
        <v>404</v>
      </c>
      <c r="D22" s="89">
        <f>'Preço de referência'!L21</f>
        <v>192.74297452944236</v>
      </c>
      <c r="E22" s="89">
        <f t="shared" si="6"/>
        <v>192.74297452944236</v>
      </c>
      <c r="F22" s="89">
        <f t="shared" si="6"/>
        <v>192.74297452944236</v>
      </c>
      <c r="G22" s="89">
        <f t="shared" si="7"/>
        <v>192.74297452944236</v>
      </c>
      <c r="H22" s="89">
        <f t="shared" si="7"/>
        <v>192.74297452944236</v>
      </c>
      <c r="I22" s="89">
        <f t="shared" si="7"/>
        <v>192.74297452944236</v>
      </c>
      <c r="J22" s="89">
        <f t="shared" si="7"/>
        <v>192.74297452944236</v>
      </c>
      <c r="K22" s="89">
        <f t="shared" si="7"/>
        <v>192.74297452944236</v>
      </c>
      <c r="L22" s="89">
        <f t="shared" si="7"/>
        <v>192.74297452944236</v>
      </c>
      <c r="M22" s="89">
        <f t="shared" si="7"/>
        <v>192.74297452944236</v>
      </c>
      <c r="N22" s="89">
        <f t="shared" si="7"/>
        <v>192.74297452944236</v>
      </c>
      <c r="O22" s="89">
        <f t="shared" si="7"/>
        <v>192.74297452944236</v>
      </c>
      <c r="P22" s="89">
        <f t="shared" si="7"/>
        <v>192.74297452944236</v>
      </c>
      <c r="Q22" s="89">
        <f t="shared" si="7"/>
        <v>192.74297452944236</v>
      </c>
      <c r="R22" s="89">
        <f t="shared" si="7"/>
        <v>192.74297452944236</v>
      </c>
      <c r="S22" s="89">
        <f t="shared" si="7"/>
        <v>192.74297452944236</v>
      </c>
      <c r="T22" s="89">
        <f t="shared" si="7"/>
        <v>192.74297452944236</v>
      </c>
      <c r="U22" s="89">
        <f t="shared" si="7"/>
        <v>192.74297452944236</v>
      </c>
      <c r="V22" s="89">
        <f t="shared" si="7"/>
        <v>192.74297452944236</v>
      </c>
      <c r="W22" s="89">
        <f t="shared" si="7"/>
        <v>192.74297452944236</v>
      </c>
      <c r="X22" s="89">
        <f t="shared" si="7"/>
        <v>192.74297452944236</v>
      </c>
      <c r="Y22" s="89">
        <f t="shared" si="7"/>
        <v>192.74297452944236</v>
      </c>
      <c r="Z22" s="89">
        <f t="shared" si="7"/>
        <v>192.74297452944236</v>
      </c>
      <c r="AA22" s="89">
        <f t="shared" si="7"/>
        <v>192.74297452944236</v>
      </c>
      <c r="AB22" s="89">
        <f t="shared" si="7"/>
        <v>192.74297452944236</v>
      </c>
      <c r="AC22" s="89">
        <f t="shared" si="7"/>
        <v>192.74297452944236</v>
      </c>
      <c r="AD22" s="89">
        <f t="shared" si="7"/>
        <v>192.74297452944236</v>
      </c>
      <c r="AE22" s="89">
        <f t="shared" si="7"/>
        <v>192.74297452944236</v>
      </c>
      <c r="AF22" s="89">
        <f t="shared" si="7"/>
        <v>192.74297452944236</v>
      </c>
      <c r="AG22" s="89">
        <f t="shared" si="7"/>
        <v>192.74297452944236</v>
      </c>
      <c r="AH22" s="89">
        <f t="shared" si="7"/>
        <v>192.74297452944236</v>
      </c>
      <c r="AI22" s="89">
        <f t="shared" si="7"/>
        <v>192.74297452944236</v>
      </c>
      <c r="AJ22" s="89">
        <f t="shared" si="7"/>
        <v>192.74297452944236</v>
      </c>
      <c r="AK22" s="89">
        <f t="shared" si="7"/>
        <v>192.74297452944236</v>
      </c>
      <c r="AL22" s="89">
        <f t="shared" si="7"/>
        <v>192.74297452944236</v>
      </c>
      <c r="AM22" s="89">
        <f t="shared" si="7"/>
        <v>192.74297452944236</v>
      </c>
      <c r="AN22" s="89">
        <f t="shared" si="7"/>
        <v>0</v>
      </c>
      <c r="AO22" s="89">
        <f t="shared" si="7"/>
        <v>0</v>
      </c>
      <c r="AP22" s="89">
        <f t="shared" si="7"/>
        <v>0</v>
      </c>
      <c r="AQ22" s="89">
        <f t="shared" si="7"/>
        <v>0</v>
      </c>
      <c r="AR22" s="89">
        <f t="shared" si="7"/>
        <v>0</v>
      </c>
      <c r="AS22" s="792"/>
      <c r="AT22" s="792"/>
      <c r="AU22" s="792"/>
    </row>
    <row r="23" spans="2:47">
      <c r="B23" s="470" t="s">
        <v>394</v>
      </c>
      <c r="C23" s="428"/>
      <c r="D23" s="468"/>
      <c r="E23" s="469"/>
      <c r="F23" s="469"/>
      <c r="G23" s="469"/>
      <c r="H23" s="469"/>
      <c r="I23" s="469"/>
      <c r="J23" s="469"/>
      <c r="K23" s="469"/>
      <c r="L23" s="469"/>
      <c r="M23" s="469"/>
      <c r="N23" s="469"/>
      <c r="O23" s="469"/>
      <c r="P23" s="469"/>
      <c r="Q23" s="469"/>
      <c r="R23" s="469"/>
      <c r="S23" s="469"/>
      <c r="T23" s="469"/>
      <c r="U23" s="469"/>
      <c r="V23" s="469"/>
      <c r="W23" s="469"/>
      <c r="X23" s="469"/>
      <c r="Y23" s="469"/>
      <c r="Z23" s="469"/>
      <c r="AA23" s="469"/>
      <c r="AB23" s="469"/>
      <c r="AC23" s="469"/>
      <c r="AD23" s="469"/>
      <c r="AE23" s="469"/>
      <c r="AF23" s="469"/>
      <c r="AG23" s="469"/>
      <c r="AH23" s="469"/>
      <c r="AI23" s="469"/>
      <c r="AJ23" s="469"/>
      <c r="AK23" s="469"/>
      <c r="AL23" s="469"/>
      <c r="AM23" s="469"/>
      <c r="AN23" s="469"/>
      <c r="AO23" s="469"/>
      <c r="AP23" s="469"/>
      <c r="AQ23" s="469"/>
      <c r="AR23" s="469"/>
      <c r="AT23" s="792"/>
      <c r="AU23" s="792"/>
    </row>
    <row r="24" spans="2:47" ht="15.5">
      <c r="B24" s="441" t="str">
        <f>B18</f>
        <v>&lt; 8</v>
      </c>
      <c r="C24" s="81" t="s">
        <v>404</v>
      </c>
      <c r="D24" s="89">
        <f>'Preço de referência'!L23</f>
        <v>58.029870950875377</v>
      </c>
      <c r="E24" s="89">
        <f t="shared" ref="E24:AR24" si="9">D24*(1+E$7)*E$6</f>
        <v>58.029870950875377</v>
      </c>
      <c r="F24" s="89">
        <f t="shared" si="9"/>
        <v>58.029870950875377</v>
      </c>
      <c r="G24" s="89">
        <f t="shared" si="9"/>
        <v>58.029870950875377</v>
      </c>
      <c r="H24" s="89">
        <f t="shared" si="9"/>
        <v>58.029870950875377</v>
      </c>
      <c r="I24" s="89">
        <f t="shared" si="9"/>
        <v>58.029870950875377</v>
      </c>
      <c r="J24" s="89">
        <f t="shared" si="9"/>
        <v>58.029870950875377</v>
      </c>
      <c r="K24" s="89">
        <f t="shared" si="9"/>
        <v>58.029870950875377</v>
      </c>
      <c r="L24" s="89">
        <f t="shared" si="9"/>
        <v>58.029870950875377</v>
      </c>
      <c r="M24" s="89">
        <f t="shared" si="9"/>
        <v>58.029870950875377</v>
      </c>
      <c r="N24" s="89">
        <f t="shared" si="9"/>
        <v>58.029870950875377</v>
      </c>
      <c r="O24" s="89">
        <f t="shared" si="9"/>
        <v>58.029870950875377</v>
      </c>
      <c r="P24" s="89">
        <f t="shared" si="9"/>
        <v>58.029870950875377</v>
      </c>
      <c r="Q24" s="89">
        <f t="shared" si="9"/>
        <v>58.029870950875377</v>
      </c>
      <c r="R24" s="89">
        <f t="shared" si="9"/>
        <v>58.029870950875377</v>
      </c>
      <c r="S24" s="89">
        <f t="shared" si="9"/>
        <v>58.029870950875377</v>
      </c>
      <c r="T24" s="89">
        <f t="shared" si="9"/>
        <v>58.029870950875377</v>
      </c>
      <c r="U24" s="89">
        <f t="shared" si="9"/>
        <v>58.029870950875377</v>
      </c>
      <c r="V24" s="89">
        <f t="shared" si="9"/>
        <v>58.029870950875377</v>
      </c>
      <c r="W24" s="89">
        <f t="shared" si="9"/>
        <v>58.029870950875377</v>
      </c>
      <c r="X24" s="89">
        <f t="shared" si="9"/>
        <v>58.029870950875377</v>
      </c>
      <c r="Y24" s="89">
        <f t="shared" si="9"/>
        <v>58.029870950875377</v>
      </c>
      <c r="Z24" s="89">
        <f t="shared" si="9"/>
        <v>58.029870950875377</v>
      </c>
      <c r="AA24" s="89">
        <f t="shared" si="9"/>
        <v>58.029870950875377</v>
      </c>
      <c r="AB24" s="89">
        <f t="shared" si="9"/>
        <v>58.029870950875377</v>
      </c>
      <c r="AC24" s="89">
        <f t="shared" si="9"/>
        <v>58.029870950875377</v>
      </c>
      <c r="AD24" s="89">
        <f t="shared" si="9"/>
        <v>58.029870950875377</v>
      </c>
      <c r="AE24" s="89">
        <f t="shared" si="9"/>
        <v>58.029870950875377</v>
      </c>
      <c r="AF24" s="89">
        <f t="shared" si="9"/>
        <v>58.029870950875377</v>
      </c>
      <c r="AG24" s="89">
        <f t="shared" si="9"/>
        <v>58.029870950875377</v>
      </c>
      <c r="AH24" s="89">
        <f t="shared" si="9"/>
        <v>58.029870950875377</v>
      </c>
      <c r="AI24" s="89">
        <f t="shared" si="9"/>
        <v>58.029870950875377</v>
      </c>
      <c r="AJ24" s="89">
        <f t="shared" si="9"/>
        <v>58.029870950875377</v>
      </c>
      <c r="AK24" s="89">
        <f t="shared" si="9"/>
        <v>58.029870950875377</v>
      </c>
      <c r="AL24" s="89">
        <f t="shared" si="9"/>
        <v>58.029870950875377</v>
      </c>
      <c r="AM24" s="89">
        <f t="shared" si="9"/>
        <v>58.029870950875377</v>
      </c>
      <c r="AN24" s="89">
        <f t="shared" si="9"/>
        <v>0</v>
      </c>
      <c r="AO24" s="89">
        <f t="shared" si="9"/>
        <v>0</v>
      </c>
      <c r="AP24" s="89">
        <f t="shared" si="9"/>
        <v>0</v>
      </c>
      <c r="AQ24" s="89">
        <f t="shared" si="9"/>
        <v>0</v>
      </c>
      <c r="AR24" s="89">
        <f t="shared" si="9"/>
        <v>0</v>
      </c>
      <c r="AS24" s="792"/>
      <c r="AT24" s="792"/>
      <c r="AU24" s="792"/>
    </row>
    <row r="25" spans="2:47" ht="15.5">
      <c r="B25" s="441" t="str">
        <f>B19</f>
        <v>8 ˧ 18</v>
      </c>
      <c r="C25" s="81" t="s">
        <v>404</v>
      </c>
      <c r="D25" s="89">
        <f>'Preço de referência'!L24</f>
        <v>80.333946572446877</v>
      </c>
      <c r="E25" s="89">
        <f t="shared" ref="E25:F28" si="10">D25*(1+E$7)*E$6</f>
        <v>80.333946572446877</v>
      </c>
      <c r="F25" s="89">
        <f t="shared" si="10"/>
        <v>80.333946572446877</v>
      </c>
      <c r="G25" s="89">
        <f t="shared" ref="G25:AR28" si="11">F25*(1+G$7)*G$6</f>
        <v>80.333946572446877</v>
      </c>
      <c r="H25" s="89">
        <f t="shared" si="11"/>
        <v>80.333946572446877</v>
      </c>
      <c r="I25" s="89">
        <f t="shared" si="11"/>
        <v>80.333946572446877</v>
      </c>
      <c r="J25" s="89">
        <f t="shared" si="11"/>
        <v>80.333946572446877</v>
      </c>
      <c r="K25" s="89">
        <f t="shared" si="11"/>
        <v>80.333946572446877</v>
      </c>
      <c r="L25" s="89">
        <f t="shared" si="11"/>
        <v>80.333946572446877</v>
      </c>
      <c r="M25" s="89">
        <f t="shared" si="11"/>
        <v>80.333946572446877</v>
      </c>
      <c r="N25" s="89">
        <f t="shared" si="11"/>
        <v>80.333946572446877</v>
      </c>
      <c r="O25" s="89">
        <f t="shared" si="11"/>
        <v>80.333946572446877</v>
      </c>
      <c r="P25" s="89">
        <f t="shared" si="11"/>
        <v>80.333946572446877</v>
      </c>
      <c r="Q25" s="89">
        <f t="shared" si="11"/>
        <v>80.333946572446877</v>
      </c>
      <c r="R25" s="89">
        <f t="shared" si="11"/>
        <v>80.333946572446877</v>
      </c>
      <c r="S25" s="89">
        <f t="shared" si="11"/>
        <v>80.333946572446877</v>
      </c>
      <c r="T25" s="89">
        <f t="shared" si="11"/>
        <v>80.333946572446877</v>
      </c>
      <c r="U25" s="89">
        <f t="shared" si="11"/>
        <v>80.333946572446877</v>
      </c>
      <c r="V25" s="89">
        <f t="shared" si="11"/>
        <v>80.333946572446877</v>
      </c>
      <c r="W25" s="89">
        <f t="shared" si="11"/>
        <v>80.333946572446877</v>
      </c>
      <c r="X25" s="89">
        <f t="shared" si="11"/>
        <v>80.333946572446877</v>
      </c>
      <c r="Y25" s="89">
        <f t="shared" si="11"/>
        <v>80.333946572446877</v>
      </c>
      <c r="Z25" s="89">
        <f t="shared" si="11"/>
        <v>80.333946572446877</v>
      </c>
      <c r="AA25" s="89">
        <f t="shared" si="11"/>
        <v>80.333946572446877</v>
      </c>
      <c r="AB25" s="89">
        <f t="shared" si="11"/>
        <v>80.333946572446877</v>
      </c>
      <c r="AC25" s="89">
        <f t="shared" si="11"/>
        <v>80.333946572446877</v>
      </c>
      <c r="AD25" s="89">
        <f t="shared" si="11"/>
        <v>80.333946572446877</v>
      </c>
      <c r="AE25" s="89">
        <f t="shared" si="11"/>
        <v>80.333946572446877</v>
      </c>
      <c r="AF25" s="89">
        <f t="shared" si="11"/>
        <v>80.333946572446877</v>
      </c>
      <c r="AG25" s="89">
        <f t="shared" si="11"/>
        <v>80.333946572446877</v>
      </c>
      <c r="AH25" s="89">
        <f t="shared" si="11"/>
        <v>80.333946572446877</v>
      </c>
      <c r="AI25" s="89">
        <f t="shared" si="11"/>
        <v>80.333946572446877</v>
      </c>
      <c r="AJ25" s="89">
        <f t="shared" si="11"/>
        <v>80.333946572446877</v>
      </c>
      <c r="AK25" s="89">
        <f t="shared" si="11"/>
        <v>80.333946572446877</v>
      </c>
      <c r="AL25" s="89">
        <f t="shared" si="11"/>
        <v>80.333946572446877</v>
      </c>
      <c r="AM25" s="89">
        <f t="shared" si="11"/>
        <v>80.333946572446877</v>
      </c>
      <c r="AN25" s="89">
        <f t="shared" si="11"/>
        <v>0</v>
      </c>
      <c r="AO25" s="89">
        <f t="shared" si="11"/>
        <v>0</v>
      </c>
      <c r="AP25" s="89">
        <f t="shared" si="11"/>
        <v>0</v>
      </c>
      <c r="AQ25" s="89">
        <f t="shared" si="11"/>
        <v>0</v>
      </c>
      <c r="AR25" s="89">
        <f t="shared" si="11"/>
        <v>0</v>
      </c>
      <c r="AS25" s="792"/>
      <c r="AT25" s="792"/>
      <c r="AU25" s="792"/>
    </row>
    <row r="26" spans="2:47" ht="15.5">
      <c r="B26" s="441" t="str">
        <f>B20</f>
        <v>18 ˧ 25</v>
      </c>
      <c r="C26" s="81" t="s">
        <v>404</v>
      </c>
      <c r="D26" s="89">
        <f>'Preço de referência'!L25</f>
        <v>128.46262883932738</v>
      </c>
      <c r="E26" s="89">
        <f t="shared" si="10"/>
        <v>128.46262883932738</v>
      </c>
      <c r="F26" s="89">
        <f t="shared" si="10"/>
        <v>128.46262883932738</v>
      </c>
      <c r="G26" s="89">
        <f t="shared" ref="G26:U26" si="12">F26*(1+G$7)*G$6</f>
        <v>128.46262883932738</v>
      </c>
      <c r="H26" s="89">
        <f t="shared" si="12"/>
        <v>128.46262883932738</v>
      </c>
      <c r="I26" s="89">
        <f t="shared" si="12"/>
        <v>128.46262883932738</v>
      </c>
      <c r="J26" s="89">
        <f t="shared" si="12"/>
        <v>128.46262883932738</v>
      </c>
      <c r="K26" s="89">
        <f t="shared" si="12"/>
        <v>128.46262883932738</v>
      </c>
      <c r="L26" s="89">
        <f t="shared" si="12"/>
        <v>128.46262883932738</v>
      </c>
      <c r="M26" s="89">
        <f t="shared" si="12"/>
        <v>128.46262883932738</v>
      </c>
      <c r="N26" s="89">
        <f t="shared" si="12"/>
        <v>128.46262883932738</v>
      </c>
      <c r="O26" s="89">
        <f t="shared" si="12"/>
        <v>128.46262883932738</v>
      </c>
      <c r="P26" s="89">
        <f t="shared" si="12"/>
        <v>128.46262883932738</v>
      </c>
      <c r="Q26" s="89">
        <f t="shared" si="12"/>
        <v>128.46262883932738</v>
      </c>
      <c r="R26" s="89">
        <f t="shared" si="12"/>
        <v>128.46262883932738</v>
      </c>
      <c r="S26" s="89">
        <f t="shared" si="12"/>
        <v>128.46262883932738</v>
      </c>
      <c r="T26" s="89">
        <f t="shared" si="12"/>
        <v>128.46262883932738</v>
      </c>
      <c r="U26" s="89">
        <f t="shared" si="12"/>
        <v>128.46262883932738</v>
      </c>
      <c r="V26" s="89">
        <f t="shared" si="11"/>
        <v>128.46262883932738</v>
      </c>
      <c r="W26" s="89">
        <f t="shared" si="11"/>
        <v>128.46262883932738</v>
      </c>
      <c r="X26" s="89">
        <f t="shared" si="11"/>
        <v>128.46262883932738</v>
      </c>
      <c r="Y26" s="89">
        <f t="shared" si="11"/>
        <v>128.46262883932738</v>
      </c>
      <c r="Z26" s="89">
        <f t="shared" si="11"/>
        <v>128.46262883932738</v>
      </c>
      <c r="AA26" s="89">
        <f t="shared" si="11"/>
        <v>128.46262883932738</v>
      </c>
      <c r="AB26" s="89">
        <f t="shared" si="11"/>
        <v>128.46262883932738</v>
      </c>
      <c r="AC26" s="89">
        <f t="shared" si="11"/>
        <v>128.46262883932738</v>
      </c>
      <c r="AD26" s="89">
        <f t="shared" si="11"/>
        <v>128.46262883932738</v>
      </c>
      <c r="AE26" s="89">
        <f t="shared" si="11"/>
        <v>128.46262883932738</v>
      </c>
      <c r="AF26" s="89">
        <f t="shared" si="11"/>
        <v>128.46262883932738</v>
      </c>
      <c r="AG26" s="89">
        <f t="shared" si="11"/>
        <v>128.46262883932738</v>
      </c>
      <c r="AH26" s="89">
        <f t="shared" si="11"/>
        <v>128.46262883932738</v>
      </c>
      <c r="AI26" s="89">
        <f t="shared" si="11"/>
        <v>128.46262883932738</v>
      </c>
      <c r="AJ26" s="89">
        <f t="shared" si="11"/>
        <v>128.46262883932738</v>
      </c>
      <c r="AK26" s="89">
        <f t="shared" si="11"/>
        <v>128.46262883932738</v>
      </c>
      <c r="AL26" s="89">
        <f t="shared" si="11"/>
        <v>128.46262883932738</v>
      </c>
      <c r="AM26" s="89">
        <f t="shared" si="11"/>
        <v>128.46262883932738</v>
      </c>
      <c r="AN26" s="89">
        <f t="shared" si="11"/>
        <v>0</v>
      </c>
      <c r="AO26" s="89">
        <f t="shared" si="11"/>
        <v>0</v>
      </c>
      <c r="AP26" s="89">
        <f t="shared" si="11"/>
        <v>0</v>
      </c>
      <c r="AQ26" s="89">
        <f t="shared" si="11"/>
        <v>0</v>
      </c>
      <c r="AR26" s="89">
        <f t="shared" si="11"/>
        <v>0</v>
      </c>
      <c r="AS26" s="792"/>
      <c r="AT26" s="792"/>
      <c r="AU26" s="792"/>
    </row>
    <row r="27" spans="2:47" ht="15.5">
      <c r="B27" s="441" t="str">
        <f>B21</f>
        <v>25 ˧ 35</v>
      </c>
      <c r="C27" s="81" t="s">
        <v>404</v>
      </c>
      <c r="D27" s="89">
        <f>'Preço de referência'!L26</f>
        <v>185.64838811114447</v>
      </c>
      <c r="E27" s="89">
        <f t="shared" si="10"/>
        <v>185.64838811114447</v>
      </c>
      <c r="F27" s="89">
        <f t="shared" si="10"/>
        <v>185.64838811114447</v>
      </c>
      <c r="G27" s="89">
        <f t="shared" si="11"/>
        <v>185.64838811114447</v>
      </c>
      <c r="H27" s="89">
        <f t="shared" si="11"/>
        <v>185.64838811114447</v>
      </c>
      <c r="I27" s="89">
        <f t="shared" si="11"/>
        <v>185.64838811114447</v>
      </c>
      <c r="J27" s="89">
        <f t="shared" si="11"/>
        <v>185.64838811114447</v>
      </c>
      <c r="K27" s="89">
        <f t="shared" si="11"/>
        <v>185.64838811114447</v>
      </c>
      <c r="L27" s="89">
        <f t="shared" si="11"/>
        <v>185.64838811114447</v>
      </c>
      <c r="M27" s="89">
        <f t="shared" si="11"/>
        <v>185.64838811114447</v>
      </c>
      <c r="N27" s="89">
        <f t="shared" si="11"/>
        <v>185.64838811114447</v>
      </c>
      <c r="O27" s="89">
        <f t="shared" si="11"/>
        <v>185.64838811114447</v>
      </c>
      <c r="P27" s="89">
        <f t="shared" si="11"/>
        <v>185.64838811114447</v>
      </c>
      <c r="Q27" s="89">
        <f t="shared" si="11"/>
        <v>185.64838811114447</v>
      </c>
      <c r="R27" s="89">
        <f t="shared" si="11"/>
        <v>185.64838811114447</v>
      </c>
      <c r="S27" s="89">
        <f t="shared" si="11"/>
        <v>185.64838811114447</v>
      </c>
      <c r="T27" s="89">
        <f t="shared" si="11"/>
        <v>185.64838811114447</v>
      </c>
      <c r="U27" s="89">
        <f t="shared" si="11"/>
        <v>185.64838811114447</v>
      </c>
      <c r="V27" s="89">
        <f t="shared" si="11"/>
        <v>185.64838811114447</v>
      </c>
      <c r="W27" s="89">
        <f t="shared" si="11"/>
        <v>185.64838811114447</v>
      </c>
      <c r="X27" s="89">
        <f t="shared" si="11"/>
        <v>185.64838811114447</v>
      </c>
      <c r="Y27" s="89">
        <f t="shared" si="11"/>
        <v>185.64838811114447</v>
      </c>
      <c r="Z27" s="89">
        <f t="shared" si="11"/>
        <v>185.64838811114447</v>
      </c>
      <c r="AA27" s="89">
        <f t="shared" si="11"/>
        <v>185.64838811114447</v>
      </c>
      <c r="AB27" s="89">
        <f t="shared" si="11"/>
        <v>185.64838811114447</v>
      </c>
      <c r="AC27" s="89">
        <f t="shared" si="11"/>
        <v>185.64838811114447</v>
      </c>
      <c r="AD27" s="89">
        <f t="shared" si="11"/>
        <v>185.64838811114447</v>
      </c>
      <c r="AE27" s="89">
        <f t="shared" si="11"/>
        <v>185.64838811114447</v>
      </c>
      <c r="AF27" s="89">
        <f t="shared" si="11"/>
        <v>185.64838811114447</v>
      </c>
      <c r="AG27" s="89">
        <f t="shared" si="11"/>
        <v>185.64838811114447</v>
      </c>
      <c r="AH27" s="89">
        <f t="shared" si="11"/>
        <v>185.64838811114447</v>
      </c>
      <c r="AI27" s="89">
        <f t="shared" si="11"/>
        <v>185.64838811114447</v>
      </c>
      <c r="AJ27" s="89">
        <f t="shared" si="11"/>
        <v>185.64838811114447</v>
      </c>
      <c r="AK27" s="89">
        <f t="shared" si="11"/>
        <v>185.64838811114447</v>
      </c>
      <c r="AL27" s="89">
        <f t="shared" si="11"/>
        <v>185.64838811114447</v>
      </c>
      <c r="AM27" s="89">
        <f t="shared" si="11"/>
        <v>185.64838811114447</v>
      </c>
      <c r="AN27" s="89">
        <f t="shared" si="11"/>
        <v>0</v>
      </c>
      <c r="AO27" s="89">
        <f t="shared" si="11"/>
        <v>0</v>
      </c>
      <c r="AP27" s="89">
        <f t="shared" si="11"/>
        <v>0</v>
      </c>
      <c r="AQ27" s="89">
        <f t="shared" si="11"/>
        <v>0</v>
      </c>
      <c r="AR27" s="89">
        <f t="shared" si="11"/>
        <v>0</v>
      </c>
      <c r="AS27" s="792"/>
      <c r="AT27" s="792"/>
      <c r="AU27" s="792"/>
    </row>
    <row r="28" spans="2:47" ht="15.5">
      <c r="B28" s="441" t="str">
        <f>B22</f>
        <v>35 ≤</v>
      </c>
      <c r="C28" s="81" t="s">
        <v>404</v>
      </c>
      <c r="D28" s="89">
        <f>'Preço de referência'!L27</f>
        <v>241.48322913716748</v>
      </c>
      <c r="E28" s="89">
        <f t="shared" si="10"/>
        <v>241.48322913716748</v>
      </c>
      <c r="F28" s="89">
        <f t="shared" si="10"/>
        <v>241.48322913716748</v>
      </c>
      <c r="G28" s="89">
        <f t="shared" si="11"/>
        <v>241.48322913716748</v>
      </c>
      <c r="H28" s="89">
        <f t="shared" si="11"/>
        <v>241.48322913716748</v>
      </c>
      <c r="I28" s="89">
        <f t="shared" si="11"/>
        <v>241.48322913716748</v>
      </c>
      <c r="J28" s="89">
        <f t="shared" si="11"/>
        <v>241.48322913716748</v>
      </c>
      <c r="K28" s="89">
        <f t="shared" si="11"/>
        <v>241.48322913716748</v>
      </c>
      <c r="L28" s="89">
        <f t="shared" si="11"/>
        <v>241.48322913716748</v>
      </c>
      <c r="M28" s="89">
        <f t="shared" si="11"/>
        <v>241.48322913716748</v>
      </c>
      <c r="N28" s="89">
        <f t="shared" si="11"/>
        <v>241.48322913716748</v>
      </c>
      <c r="O28" s="89">
        <f t="shared" si="11"/>
        <v>241.48322913716748</v>
      </c>
      <c r="P28" s="89">
        <f t="shared" si="11"/>
        <v>241.48322913716748</v>
      </c>
      <c r="Q28" s="89">
        <f t="shared" si="11"/>
        <v>241.48322913716748</v>
      </c>
      <c r="R28" s="89">
        <f t="shared" si="11"/>
        <v>241.48322913716748</v>
      </c>
      <c r="S28" s="89">
        <f t="shared" si="11"/>
        <v>241.48322913716748</v>
      </c>
      <c r="T28" s="89">
        <f t="shared" si="11"/>
        <v>241.48322913716748</v>
      </c>
      <c r="U28" s="89">
        <f t="shared" si="11"/>
        <v>241.48322913716748</v>
      </c>
      <c r="V28" s="89">
        <f t="shared" si="11"/>
        <v>241.48322913716748</v>
      </c>
      <c r="W28" s="89">
        <f t="shared" si="11"/>
        <v>241.48322913716748</v>
      </c>
      <c r="X28" s="89">
        <f t="shared" si="11"/>
        <v>241.48322913716748</v>
      </c>
      <c r="Y28" s="89">
        <f t="shared" si="11"/>
        <v>241.48322913716748</v>
      </c>
      <c r="Z28" s="89">
        <f t="shared" si="11"/>
        <v>241.48322913716748</v>
      </c>
      <c r="AA28" s="89">
        <f t="shared" si="11"/>
        <v>241.48322913716748</v>
      </c>
      <c r="AB28" s="89">
        <f t="shared" si="11"/>
        <v>241.48322913716748</v>
      </c>
      <c r="AC28" s="89">
        <f t="shared" si="11"/>
        <v>241.48322913716748</v>
      </c>
      <c r="AD28" s="89">
        <f t="shared" si="11"/>
        <v>241.48322913716748</v>
      </c>
      <c r="AE28" s="89">
        <f t="shared" si="11"/>
        <v>241.48322913716748</v>
      </c>
      <c r="AF28" s="89">
        <f t="shared" si="11"/>
        <v>241.48322913716748</v>
      </c>
      <c r="AG28" s="89">
        <f t="shared" si="11"/>
        <v>241.48322913716748</v>
      </c>
      <c r="AH28" s="89">
        <f t="shared" si="11"/>
        <v>241.48322913716748</v>
      </c>
      <c r="AI28" s="89">
        <f t="shared" si="11"/>
        <v>241.48322913716748</v>
      </c>
      <c r="AJ28" s="89">
        <f t="shared" si="11"/>
        <v>241.48322913716748</v>
      </c>
      <c r="AK28" s="89">
        <f t="shared" si="11"/>
        <v>241.48322913716748</v>
      </c>
      <c r="AL28" s="89">
        <f t="shared" si="11"/>
        <v>241.48322913716748</v>
      </c>
      <c r="AM28" s="89">
        <f t="shared" si="11"/>
        <v>241.48322913716748</v>
      </c>
      <c r="AN28" s="89">
        <f t="shared" si="11"/>
        <v>0</v>
      </c>
      <c r="AO28" s="89">
        <f t="shared" si="11"/>
        <v>0</v>
      </c>
      <c r="AP28" s="89">
        <f t="shared" si="11"/>
        <v>0</v>
      </c>
      <c r="AQ28" s="89">
        <f t="shared" si="11"/>
        <v>0</v>
      </c>
      <c r="AR28" s="89">
        <f t="shared" si="11"/>
        <v>0</v>
      </c>
      <c r="AS28" s="792"/>
      <c r="AT28" s="792"/>
      <c r="AU28" s="792"/>
    </row>
    <row r="29" spans="2:47">
      <c r="B29" s="470" t="s">
        <v>395</v>
      </c>
      <c r="C29" s="428"/>
      <c r="D29" s="468"/>
      <c r="E29" s="469"/>
      <c r="F29" s="469"/>
      <c r="G29" s="469"/>
      <c r="H29" s="469"/>
      <c r="I29" s="469"/>
      <c r="J29" s="469"/>
      <c r="K29" s="469"/>
      <c r="L29" s="469"/>
      <c r="M29" s="469"/>
      <c r="N29" s="469"/>
      <c r="O29" s="469"/>
      <c r="P29" s="469"/>
      <c r="Q29" s="469"/>
      <c r="R29" s="469"/>
      <c r="S29" s="469"/>
      <c r="T29" s="469"/>
      <c r="U29" s="469"/>
      <c r="V29" s="469"/>
      <c r="W29" s="469"/>
      <c r="X29" s="469"/>
      <c r="Y29" s="469"/>
      <c r="Z29" s="469"/>
      <c r="AA29" s="469"/>
      <c r="AB29" s="469"/>
      <c r="AC29" s="469"/>
      <c r="AD29" s="469"/>
      <c r="AE29" s="469"/>
      <c r="AF29" s="469"/>
      <c r="AG29" s="469"/>
      <c r="AH29" s="469"/>
      <c r="AI29" s="469"/>
      <c r="AJ29" s="469"/>
      <c r="AK29" s="469"/>
      <c r="AL29" s="469"/>
      <c r="AM29" s="469"/>
      <c r="AN29" s="469"/>
      <c r="AO29" s="469"/>
      <c r="AP29" s="469"/>
      <c r="AQ29" s="469"/>
      <c r="AR29" s="469"/>
    </row>
    <row r="30" spans="2:47" ht="15.5">
      <c r="B30" s="441" t="str">
        <f>B24</f>
        <v>&lt; 8</v>
      </c>
      <c r="C30" s="81" t="s">
        <v>404</v>
      </c>
      <c r="D30" s="89">
        <f>D$24</f>
        <v>58.029870950875377</v>
      </c>
      <c r="E30" s="89">
        <f t="shared" ref="E30:AR30" si="13">D30*(1+E$7)*E$6</f>
        <v>58.029870950875377</v>
      </c>
      <c r="F30" s="89">
        <f t="shared" si="13"/>
        <v>58.029870950875377</v>
      </c>
      <c r="G30" s="89">
        <f t="shared" si="13"/>
        <v>58.029870950875377</v>
      </c>
      <c r="H30" s="89">
        <f t="shared" si="13"/>
        <v>58.029870950875377</v>
      </c>
      <c r="I30" s="89">
        <f t="shared" si="13"/>
        <v>58.029870950875377</v>
      </c>
      <c r="J30" s="89">
        <f t="shared" si="13"/>
        <v>58.029870950875377</v>
      </c>
      <c r="K30" s="89">
        <f t="shared" si="13"/>
        <v>58.029870950875377</v>
      </c>
      <c r="L30" s="89">
        <f t="shared" si="13"/>
        <v>58.029870950875377</v>
      </c>
      <c r="M30" s="89">
        <f t="shared" si="13"/>
        <v>58.029870950875377</v>
      </c>
      <c r="N30" s="89">
        <f t="shared" si="13"/>
        <v>58.029870950875377</v>
      </c>
      <c r="O30" s="89">
        <f t="shared" si="13"/>
        <v>58.029870950875377</v>
      </c>
      <c r="P30" s="89">
        <f t="shared" si="13"/>
        <v>58.029870950875377</v>
      </c>
      <c r="Q30" s="89">
        <f t="shared" si="13"/>
        <v>58.029870950875377</v>
      </c>
      <c r="R30" s="89">
        <f t="shared" si="13"/>
        <v>58.029870950875377</v>
      </c>
      <c r="S30" s="89">
        <f t="shared" si="13"/>
        <v>58.029870950875377</v>
      </c>
      <c r="T30" s="89">
        <f t="shared" si="13"/>
        <v>58.029870950875377</v>
      </c>
      <c r="U30" s="89">
        <f t="shared" si="13"/>
        <v>58.029870950875377</v>
      </c>
      <c r="V30" s="89">
        <f t="shared" si="13"/>
        <v>58.029870950875377</v>
      </c>
      <c r="W30" s="89">
        <f t="shared" si="13"/>
        <v>58.029870950875377</v>
      </c>
      <c r="X30" s="89">
        <f t="shared" si="13"/>
        <v>58.029870950875377</v>
      </c>
      <c r="Y30" s="89">
        <f t="shared" si="13"/>
        <v>58.029870950875377</v>
      </c>
      <c r="Z30" s="89">
        <f t="shared" si="13"/>
        <v>58.029870950875377</v>
      </c>
      <c r="AA30" s="89">
        <f t="shared" si="13"/>
        <v>58.029870950875377</v>
      </c>
      <c r="AB30" s="89">
        <f t="shared" si="13"/>
        <v>58.029870950875377</v>
      </c>
      <c r="AC30" s="89">
        <f t="shared" si="13"/>
        <v>58.029870950875377</v>
      </c>
      <c r="AD30" s="89">
        <f t="shared" si="13"/>
        <v>58.029870950875377</v>
      </c>
      <c r="AE30" s="89">
        <f t="shared" si="13"/>
        <v>58.029870950875377</v>
      </c>
      <c r="AF30" s="89">
        <f t="shared" si="13"/>
        <v>58.029870950875377</v>
      </c>
      <c r="AG30" s="89">
        <f t="shared" si="13"/>
        <v>58.029870950875377</v>
      </c>
      <c r="AH30" s="89">
        <f t="shared" si="13"/>
        <v>58.029870950875377</v>
      </c>
      <c r="AI30" s="89">
        <f t="shared" si="13"/>
        <v>58.029870950875377</v>
      </c>
      <c r="AJ30" s="89">
        <f t="shared" si="13"/>
        <v>58.029870950875377</v>
      </c>
      <c r="AK30" s="89">
        <f t="shared" si="13"/>
        <v>58.029870950875377</v>
      </c>
      <c r="AL30" s="89">
        <f t="shared" si="13"/>
        <v>58.029870950875377</v>
      </c>
      <c r="AM30" s="89">
        <f t="shared" si="13"/>
        <v>58.029870950875377</v>
      </c>
      <c r="AN30" s="89">
        <f t="shared" si="13"/>
        <v>0</v>
      </c>
      <c r="AO30" s="89">
        <f t="shared" si="13"/>
        <v>0</v>
      </c>
      <c r="AP30" s="89">
        <f t="shared" si="13"/>
        <v>0</v>
      </c>
      <c r="AQ30" s="89">
        <f t="shared" si="13"/>
        <v>0</v>
      </c>
      <c r="AR30" s="89">
        <f t="shared" si="13"/>
        <v>0</v>
      </c>
    </row>
    <row r="31" spans="2:47" ht="15.5">
      <c r="B31" s="441" t="str">
        <f>B25</f>
        <v>8 ˧ 18</v>
      </c>
      <c r="C31" s="81" t="s">
        <v>404</v>
      </c>
      <c r="D31" s="89">
        <f>D$25</f>
        <v>80.333946572446877</v>
      </c>
      <c r="E31" s="89">
        <f t="shared" ref="E31:F34" si="14">D31*(1+E$7)*E$6</f>
        <v>80.333946572446877</v>
      </c>
      <c r="F31" s="89">
        <f t="shared" si="14"/>
        <v>80.333946572446877</v>
      </c>
      <c r="G31" s="89">
        <f t="shared" ref="G31:AR34" si="15">F31*(1+G$7)*G$6</f>
        <v>80.333946572446877</v>
      </c>
      <c r="H31" s="89">
        <f t="shared" si="15"/>
        <v>80.333946572446877</v>
      </c>
      <c r="I31" s="89">
        <f t="shared" si="15"/>
        <v>80.333946572446877</v>
      </c>
      <c r="J31" s="89">
        <f t="shared" si="15"/>
        <v>80.333946572446877</v>
      </c>
      <c r="K31" s="89">
        <f t="shared" si="15"/>
        <v>80.333946572446877</v>
      </c>
      <c r="L31" s="89">
        <f t="shared" si="15"/>
        <v>80.333946572446877</v>
      </c>
      <c r="M31" s="89">
        <f t="shared" si="15"/>
        <v>80.333946572446877</v>
      </c>
      <c r="N31" s="89">
        <f t="shared" si="15"/>
        <v>80.333946572446877</v>
      </c>
      <c r="O31" s="89">
        <f t="shared" si="15"/>
        <v>80.333946572446877</v>
      </c>
      <c r="P31" s="89">
        <f t="shared" si="15"/>
        <v>80.333946572446877</v>
      </c>
      <c r="Q31" s="89">
        <f t="shared" si="15"/>
        <v>80.333946572446877</v>
      </c>
      <c r="R31" s="89">
        <f t="shared" si="15"/>
        <v>80.333946572446877</v>
      </c>
      <c r="S31" s="89">
        <f t="shared" si="15"/>
        <v>80.333946572446877</v>
      </c>
      <c r="T31" s="89">
        <f t="shared" si="15"/>
        <v>80.333946572446877</v>
      </c>
      <c r="U31" s="89">
        <f t="shared" si="15"/>
        <v>80.333946572446877</v>
      </c>
      <c r="V31" s="89">
        <f t="shared" si="15"/>
        <v>80.333946572446877</v>
      </c>
      <c r="W31" s="89">
        <f t="shared" si="15"/>
        <v>80.333946572446877</v>
      </c>
      <c r="X31" s="89">
        <f t="shared" si="15"/>
        <v>80.333946572446877</v>
      </c>
      <c r="Y31" s="89">
        <f t="shared" si="15"/>
        <v>80.333946572446877</v>
      </c>
      <c r="Z31" s="89">
        <f t="shared" si="15"/>
        <v>80.333946572446877</v>
      </c>
      <c r="AA31" s="89">
        <f t="shared" si="15"/>
        <v>80.333946572446877</v>
      </c>
      <c r="AB31" s="89">
        <f t="shared" si="15"/>
        <v>80.333946572446877</v>
      </c>
      <c r="AC31" s="89">
        <f t="shared" si="15"/>
        <v>80.333946572446877</v>
      </c>
      <c r="AD31" s="89">
        <f t="shared" si="15"/>
        <v>80.333946572446877</v>
      </c>
      <c r="AE31" s="89">
        <f t="shared" si="15"/>
        <v>80.333946572446877</v>
      </c>
      <c r="AF31" s="89">
        <f t="shared" si="15"/>
        <v>80.333946572446877</v>
      </c>
      <c r="AG31" s="89">
        <f t="shared" si="15"/>
        <v>80.333946572446877</v>
      </c>
      <c r="AH31" s="89">
        <f t="shared" si="15"/>
        <v>80.333946572446877</v>
      </c>
      <c r="AI31" s="89">
        <f t="shared" si="15"/>
        <v>80.333946572446877</v>
      </c>
      <c r="AJ31" s="89">
        <f t="shared" si="15"/>
        <v>80.333946572446877</v>
      </c>
      <c r="AK31" s="89">
        <f t="shared" si="15"/>
        <v>80.333946572446877</v>
      </c>
      <c r="AL31" s="89">
        <f t="shared" si="15"/>
        <v>80.333946572446877</v>
      </c>
      <c r="AM31" s="89">
        <f t="shared" si="15"/>
        <v>80.333946572446877</v>
      </c>
      <c r="AN31" s="89">
        <f t="shared" si="15"/>
        <v>0</v>
      </c>
      <c r="AO31" s="89">
        <f t="shared" si="15"/>
        <v>0</v>
      </c>
      <c r="AP31" s="89">
        <f t="shared" si="15"/>
        <v>0</v>
      </c>
      <c r="AQ31" s="89">
        <f t="shared" si="15"/>
        <v>0</v>
      </c>
      <c r="AR31" s="89">
        <f t="shared" si="15"/>
        <v>0</v>
      </c>
    </row>
    <row r="32" spans="2:47" ht="15.5">
      <c r="B32" s="441" t="str">
        <f>B26</f>
        <v>18 ˧ 25</v>
      </c>
      <c r="C32" s="81" t="s">
        <v>404</v>
      </c>
      <c r="D32" s="89">
        <f>D$26</f>
        <v>128.46262883932738</v>
      </c>
      <c r="E32" s="89">
        <f t="shared" si="14"/>
        <v>128.46262883932738</v>
      </c>
      <c r="F32" s="89">
        <f t="shared" si="14"/>
        <v>128.46262883932738</v>
      </c>
      <c r="G32" s="89">
        <f t="shared" ref="G32:U32" si="16">F32*(1+G$7)*G$6</f>
        <v>128.46262883932738</v>
      </c>
      <c r="H32" s="89">
        <f t="shared" si="16"/>
        <v>128.46262883932738</v>
      </c>
      <c r="I32" s="89">
        <f t="shared" si="16"/>
        <v>128.46262883932738</v>
      </c>
      <c r="J32" s="89">
        <f t="shared" si="16"/>
        <v>128.46262883932738</v>
      </c>
      <c r="K32" s="89">
        <f t="shared" si="16"/>
        <v>128.46262883932738</v>
      </c>
      <c r="L32" s="89">
        <f t="shared" si="16"/>
        <v>128.46262883932738</v>
      </c>
      <c r="M32" s="89">
        <f t="shared" si="16"/>
        <v>128.46262883932738</v>
      </c>
      <c r="N32" s="89">
        <f t="shared" si="16"/>
        <v>128.46262883932738</v>
      </c>
      <c r="O32" s="89">
        <f t="shared" si="16"/>
        <v>128.46262883932738</v>
      </c>
      <c r="P32" s="89">
        <f t="shared" si="16"/>
        <v>128.46262883932738</v>
      </c>
      <c r="Q32" s="89">
        <f t="shared" si="16"/>
        <v>128.46262883932738</v>
      </c>
      <c r="R32" s="89">
        <f t="shared" si="16"/>
        <v>128.46262883932738</v>
      </c>
      <c r="S32" s="89">
        <f t="shared" si="16"/>
        <v>128.46262883932738</v>
      </c>
      <c r="T32" s="89">
        <f t="shared" si="16"/>
        <v>128.46262883932738</v>
      </c>
      <c r="U32" s="89">
        <f t="shared" si="16"/>
        <v>128.46262883932738</v>
      </c>
      <c r="V32" s="89">
        <f t="shared" si="15"/>
        <v>128.46262883932738</v>
      </c>
      <c r="W32" s="89">
        <f t="shared" si="15"/>
        <v>128.46262883932738</v>
      </c>
      <c r="X32" s="89">
        <f t="shared" si="15"/>
        <v>128.46262883932738</v>
      </c>
      <c r="Y32" s="89">
        <f t="shared" si="15"/>
        <v>128.46262883932738</v>
      </c>
      <c r="Z32" s="89">
        <f t="shared" si="15"/>
        <v>128.46262883932738</v>
      </c>
      <c r="AA32" s="89">
        <f t="shared" si="15"/>
        <v>128.46262883932738</v>
      </c>
      <c r="AB32" s="89">
        <f t="shared" si="15"/>
        <v>128.46262883932738</v>
      </c>
      <c r="AC32" s="89">
        <f t="shared" si="15"/>
        <v>128.46262883932738</v>
      </c>
      <c r="AD32" s="89">
        <f t="shared" si="15"/>
        <v>128.46262883932738</v>
      </c>
      <c r="AE32" s="89">
        <f t="shared" si="15"/>
        <v>128.46262883932738</v>
      </c>
      <c r="AF32" s="89">
        <f t="shared" si="15"/>
        <v>128.46262883932738</v>
      </c>
      <c r="AG32" s="89">
        <f t="shared" si="15"/>
        <v>128.46262883932738</v>
      </c>
      <c r="AH32" s="89">
        <f t="shared" si="15"/>
        <v>128.46262883932738</v>
      </c>
      <c r="AI32" s="89">
        <f t="shared" si="15"/>
        <v>128.46262883932738</v>
      </c>
      <c r="AJ32" s="89">
        <f t="shared" si="15"/>
        <v>128.46262883932738</v>
      </c>
      <c r="AK32" s="89">
        <f t="shared" si="15"/>
        <v>128.46262883932738</v>
      </c>
      <c r="AL32" s="89">
        <f t="shared" si="15"/>
        <v>128.46262883932738</v>
      </c>
      <c r="AM32" s="89">
        <f t="shared" si="15"/>
        <v>128.46262883932738</v>
      </c>
      <c r="AN32" s="89">
        <f t="shared" si="15"/>
        <v>0</v>
      </c>
      <c r="AO32" s="89">
        <f t="shared" si="15"/>
        <v>0</v>
      </c>
      <c r="AP32" s="89">
        <f t="shared" si="15"/>
        <v>0</v>
      </c>
      <c r="AQ32" s="89">
        <f t="shared" si="15"/>
        <v>0</v>
      </c>
      <c r="AR32" s="89">
        <f t="shared" si="15"/>
        <v>0</v>
      </c>
    </row>
    <row r="33" spans="2:44" ht="15.5">
      <c r="B33" s="441" t="str">
        <f>B27</f>
        <v>25 ˧ 35</v>
      </c>
      <c r="C33" s="81" t="s">
        <v>404</v>
      </c>
      <c r="D33" s="89">
        <f>D$27</f>
        <v>185.64838811114447</v>
      </c>
      <c r="E33" s="89">
        <f t="shared" si="14"/>
        <v>185.64838811114447</v>
      </c>
      <c r="F33" s="89">
        <f t="shared" si="14"/>
        <v>185.64838811114447</v>
      </c>
      <c r="G33" s="89">
        <f t="shared" si="15"/>
        <v>185.64838811114447</v>
      </c>
      <c r="H33" s="89">
        <f t="shared" si="15"/>
        <v>185.64838811114447</v>
      </c>
      <c r="I33" s="89">
        <f t="shared" si="15"/>
        <v>185.64838811114447</v>
      </c>
      <c r="J33" s="89">
        <f t="shared" si="15"/>
        <v>185.64838811114447</v>
      </c>
      <c r="K33" s="89">
        <f t="shared" si="15"/>
        <v>185.64838811114447</v>
      </c>
      <c r="L33" s="89">
        <f t="shared" si="15"/>
        <v>185.64838811114447</v>
      </c>
      <c r="M33" s="89">
        <f t="shared" si="15"/>
        <v>185.64838811114447</v>
      </c>
      <c r="N33" s="89">
        <f t="shared" si="15"/>
        <v>185.64838811114447</v>
      </c>
      <c r="O33" s="89">
        <f t="shared" si="15"/>
        <v>185.64838811114447</v>
      </c>
      <c r="P33" s="89">
        <f t="shared" si="15"/>
        <v>185.64838811114447</v>
      </c>
      <c r="Q33" s="89">
        <f t="shared" si="15"/>
        <v>185.64838811114447</v>
      </c>
      <c r="R33" s="89">
        <f t="shared" si="15"/>
        <v>185.64838811114447</v>
      </c>
      <c r="S33" s="89">
        <f t="shared" si="15"/>
        <v>185.64838811114447</v>
      </c>
      <c r="T33" s="89">
        <f t="shared" si="15"/>
        <v>185.64838811114447</v>
      </c>
      <c r="U33" s="89">
        <f t="shared" si="15"/>
        <v>185.64838811114447</v>
      </c>
      <c r="V33" s="89">
        <f t="shared" si="15"/>
        <v>185.64838811114447</v>
      </c>
      <c r="W33" s="89">
        <f t="shared" si="15"/>
        <v>185.64838811114447</v>
      </c>
      <c r="X33" s="89">
        <f t="shared" si="15"/>
        <v>185.64838811114447</v>
      </c>
      <c r="Y33" s="89">
        <f t="shared" si="15"/>
        <v>185.64838811114447</v>
      </c>
      <c r="Z33" s="89">
        <f t="shared" si="15"/>
        <v>185.64838811114447</v>
      </c>
      <c r="AA33" s="89">
        <f t="shared" si="15"/>
        <v>185.64838811114447</v>
      </c>
      <c r="AB33" s="89">
        <f t="shared" si="15"/>
        <v>185.64838811114447</v>
      </c>
      <c r="AC33" s="89">
        <f t="shared" si="15"/>
        <v>185.64838811114447</v>
      </c>
      <c r="AD33" s="89">
        <f t="shared" si="15"/>
        <v>185.64838811114447</v>
      </c>
      <c r="AE33" s="89">
        <f t="shared" si="15"/>
        <v>185.64838811114447</v>
      </c>
      <c r="AF33" s="89">
        <f t="shared" si="15"/>
        <v>185.64838811114447</v>
      </c>
      <c r="AG33" s="89">
        <f t="shared" si="15"/>
        <v>185.64838811114447</v>
      </c>
      <c r="AH33" s="89">
        <f t="shared" si="15"/>
        <v>185.64838811114447</v>
      </c>
      <c r="AI33" s="89">
        <f t="shared" si="15"/>
        <v>185.64838811114447</v>
      </c>
      <c r="AJ33" s="89">
        <f t="shared" si="15"/>
        <v>185.64838811114447</v>
      </c>
      <c r="AK33" s="89">
        <f t="shared" si="15"/>
        <v>185.64838811114447</v>
      </c>
      <c r="AL33" s="89">
        <f t="shared" si="15"/>
        <v>185.64838811114447</v>
      </c>
      <c r="AM33" s="89">
        <f t="shared" si="15"/>
        <v>185.64838811114447</v>
      </c>
      <c r="AN33" s="89">
        <f t="shared" si="15"/>
        <v>0</v>
      </c>
      <c r="AO33" s="89">
        <f t="shared" si="15"/>
        <v>0</v>
      </c>
      <c r="AP33" s="89">
        <f t="shared" si="15"/>
        <v>0</v>
      </c>
      <c r="AQ33" s="89">
        <f t="shared" si="15"/>
        <v>0</v>
      </c>
      <c r="AR33" s="89">
        <f t="shared" si="15"/>
        <v>0</v>
      </c>
    </row>
    <row r="34" spans="2:44" ht="15.5">
      <c r="B34" s="441" t="str">
        <f>B28</f>
        <v>35 ≤</v>
      </c>
      <c r="C34" s="81" t="s">
        <v>404</v>
      </c>
      <c r="D34" s="89">
        <f>D$28</f>
        <v>241.48322913716748</v>
      </c>
      <c r="E34" s="89">
        <f t="shared" si="14"/>
        <v>241.48322913716748</v>
      </c>
      <c r="F34" s="89">
        <f t="shared" si="14"/>
        <v>241.48322913716748</v>
      </c>
      <c r="G34" s="89">
        <f t="shared" si="15"/>
        <v>241.48322913716748</v>
      </c>
      <c r="H34" s="89">
        <f t="shared" si="15"/>
        <v>241.48322913716748</v>
      </c>
      <c r="I34" s="89">
        <f t="shared" si="15"/>
        <v>241.48322913716748</v>
      </c>
      <c r="J34" s="89">
        <f t="shared" si="15"/>
        <v>241.48322913716748</v>
      </c>
      <c r="K34" s="89">
        <f t="shared" si="15"/>
        <v>241.48322913716748</v>
      </c>
      <c r="L34" s="89">
        <f t="shared" si="15"/>
        <v>241.48322913716748</v>
      </c>
      <c r="M34" s="89">
        <f t="shared" si="15"/>
        <v>241.48322913716748</v>
      </c>
      <c r="N34" s="89">
        <f t="shared" si="15"/>
        <v>241.48322913716748</v>
      </c>
      <c r="O34" s="89">
        <f t="shared" si="15"/>
        <v>241.48322913716748</v>
      </c>
      <c r="P34" s="89">
        <f t="shared" si="15"/>
        <v>241.48322913716748</v>
      </c>
      <c r="Q34" s="89">
        <f t="shared" si="15"/>
        <v>241.48322913716748</v>
      </c>
      <c r="R34" s="89">
        <f t="shared" si="15"/>
        <v>241.48322913716748</v>
      </c>
      <c r="S34" s="89">
        <f t="shared" si="15"/>
        <v>241.48322913716748</v>
      </c>
      <c r="T34" s="89">
        <f t="shared" si="15"/>
        <v>241.48322913716748</v>
      </c>
      <c r="U34" s="89">
        <f t="shared" si="15"/>
        <v>241.48322913716748</v>
      </c>
      <c r="V34" s="89">
        <f t="shared" si="15"/>
        <v>241.48322913716748</v>
      </c>
      <c r="W34" s="89">
        <f t="shared" si="15"/>
        <v>241.48322913716748</v>
      </c>
      <c r="X34" s="89">
        <f t="shared" si="15"/>
        <v>241.48322913716748</v>
      </c>
      <c r="Y34" s="89">
        <f t="shared" si="15"/>
        <v>241.48322913716748</v>
      </c>
      <c r="Z34" s="89">
        <f t="shared" si="15"/>
        <v>241.48322913716748</v>
      </c>
      <c r="AA34" s="89">
        <f t="shared" si="15"/>
        <v>241.48322913716748</v>
      </c>
      <c r="AB34" s="89">
        <f t="shared" si="15"/>
        <v>241.48322913716748</v>
      </c>
      <c r="AC34" s="89">
        <f t="shared" si="15"/>
        <v>241.48322913716748</v>
      </c>
      <c r="AD34" s="89">
        <f t="shared" si="15"/>
        <v>241.48322913716748</v>
      </c>
      <c r="AE34" s="89">
        <f t="shared" si="15"/>
        <v>241.48322913716748</v>
      </c>
      <c r="AF34" s="89">
        <f t="shared" si="15"/>
        <v>241.48322913716748</v>
      </c>
      <c r="AG34" s="89">
        <f t="shared" si="15"/>
        <v>241.48322913716748</v>
      </c>
      <c r="AH34" s="89">
        <f t="shared" si="15"/>
        <v>241.48322913716748</v>
      </c>
      <c r="AI34" s="89">
        <f t="shared" si="15"/>
        <v>241.48322913716748</v>
      </c>
      <c r="AJ34" s="89">
        <f t="shared" si="15"/>
        <v>241.48322913716748</v>
      </c>
      <c r="AK34" s="89">
        <f t="shared" si="15"/>
        <v>241.48322913716748</v>
      </c>
      <c r="AL34" s="89">
        <f t="shared" si="15"/>
        <v>241.48322913716748</v>
      </c>
      <c r="AM34" s="89">
        <f t="shared" si="15"/>
        <v>241.48322913716748</v>
      </c>
      <c r="AN34" s="89">
        <f t="shared" si="15"/>
        <v>0</v>
      </c>
      <c r="AO34" s="89">
        <f t="shared" si="15"/>
        <v>0</v>
      </c>
      <c r="AP34" s="89">
        <f t="shared" si="15"/>
        <v>0</v>
      </c>
      <c r="AQ34" s="89">
        <f t="shared" si="15"/>
        <v>0</v>
      </c>
      <c r="AR34" s="89">
        <f t="shared" si="15"/>
        <v>0</v>
      </c>
    </row>
    <row r="35" spans="2:44">
      <c r="B35" s="470" t="s">
        <v>396</v>
      </c>
      <c r="C35" s="428"/>
      <c r="D35" s="468"/>
      <c r="E35" s="469"/>
      <c r="F35" s="469"/>
      <c r="G35" s="469"/>
      <c r="H35" s="469"/>
      <c r="I35" s="469"/>
      <c r="J35" s="469"/>
      <c r="K35" s="469"/>
      <c r="L35" s="469"/>
      <c r="M35" s="469"/>
      <c r="N35" s="469"/>
      <c r="O35" s="469"/>
      <c r="P35" s="469"/>
      <c r="Q35" s="469"/>
      <c r="R35" s="469"/>
      <c r="S35" s="469"/>
      <c r="T35" s="469"/>
      <c r="U35" s="469"/>
      <c r="V35" s="469"/>
      <c r="W35" s="469"/>
      <c r="X35" s="469"/>
      <c r="Y35" s="469"/>
      <c r="Z35" s="469"/>
      <c r="AA35" s="469"/>
      <c r="AB35" s="469"/>
      <c r="AC35" s="469"/>
      <c r="AD35" s="469"/>
      <c r="AE35" s="469"/>
      <c r="AF35" s="469"/>
      <c r="AG35" s="469"/>
      <c r="AH35" s="469"/>
      <c r="AI35" s="469"/>
      <c r="AJ35" s="469"/>
      <c r="AK35" s="469"/>
      <c r="AL35" s="469"/>
      <c r="AM35" s="469"/>
      <c r="AN35" s="469"/>
      <c r="AO35" s="469"/>
      <c r="AP35" s="469"/>
      <c r="AQ35" s="469"/>
      <c r="AR35" s="469"/>
    </row>
    <row r="36" spans="2:44" ht="15.5">
      <c r="B36" s="441" t="str">
        <f>B30</f>
        <v>&lt; 8</v>
      </c>
      <c r="C36" s="81" t="s">
        <v>404</v>
      </c>
      <c r="D36" s="89">
        <f>D$24</f>
        <v>58.029870950875377</v>
      </c>
      <c r="E36" s="89">
        <f t="shared" ref="E36:AR36" si="17">D36*(1+E$7)*E$6</f>
        <v>58.029870950875377</v>
      </c>
      <c r="F36" s="89">
        <f t="shared" si="17"/>
        <v>58.029870950875377</v>
      </c>
      <c r="G36" s="89">
        <f t="shared" si="17"/>
        <v>58.029870950875377</v>
      </c>
      <c r="H36" s="89">
        <f t="shared" si="17"/>
        <v>58.029870950875377</v>
      </c>
      <c r="I36" s="89">
        <f t="shared" si="17"/>
        <v>58.029870950875377</v>
      </c>
      <c r="J36" s="89">
        <f t="shared" si="17"/>
        <v>58.029870950875377</v>
      </c>
      <c r="K36" s="89">
        <f t="shared" si="17"/>
        <v>58.029870950875377</v>
      </c>
      <c r="L36" s="89">
        <f t="shared" si="17"/>
        <v>58.029870950875377</v>
      </c>
      <c r="M36" s="89">
        <f t="shared" si="17"/>
        <v>58.029870950875377</v>
      </c>
      <c r="N36" s="89">
        <f t="shared" si="17"/>
        <v>58.029870950875377</v>
      </c>
      <c r="O36" s="89">
        <f t="shared" si="17"/>
        <v>58.029870950875377</v>
      </c>
      <c r="P36" s="89">
        <f t="shared" si="17"/>
        <v>58.029870950875377</v>
      </c>
      <c r="Q36" s="89">
        <f t="shared" si="17"/>
        <v>58.029870950875377</v>
      </c>
      <c r="R36" s="89">
        <f t="shared" si="17"/>
        <v>58.029870950875377</v>
      </c>
      <c r="S36" s="89">
        <f t="shared" si="17"/>
        <v>58.029870950875377</v>
      </c>
      <c r="T36" s="89">
        <f t="shared" si="17"/>
        <v>58.029870950875377</v>
      </c>
      <c r="U36" s="89">
        <f t="shared" si="17"/>
        <v>58.029870950875377</v>
      </c>
      <c r="V36" s="89">
        <f t="shared" si="17"/>
        <v>58.029870950875377</v>
      </c>
      <c r="W36" s="89">
        <f t="shared" si="17"/>
        <v>58.029870950875377</v>
      </c>
      <c r="X36" s="89">
        <f t="shared" si="17"/>
        <v>58.029870950875377</v>
      </c>
      <c r="Y36" s="89">
        <f t="shared" si="17"/>
        <v>58.029870950875377</v>
      </c>
      <c r="Z36" s="89">
        <f t="shared" si="17"/>
        <v>58.029870950875377</v>
      </c>
      <c r="AA36" s="89">
        <f t="shared" si="17"/>
        <v>58.029870950875377</v>
      </c>
      <c r="AB36" s="89">
        <f t="shared" si="17"/>
        <v>58.029870950875377</v>
      </c>
      <c r="AC36" s="89">
        <f t="shared" si="17"/>
        <v>58.029870950875377</v>
      </c>
      <c r="AD36" s="89">
        <f t="shared" si="17"/>
        <v>58.029870950875377</v>
      </c>
      <c r="AE36" s="89">
        <f t="shared" si="17"/>
        <v>58.029870950875377</v>
      </c>
      <c r="AF36" s="89">
        <f t="shared" si="17"/>
        <v>58.029870950875377</v>
      </c>
      <c r="AG36" s="89">
        <f t="shared" si="17"/>
        <v>58.029870950875377</v>
      </c>
      <c r="AH36" s="89">
        <f t="shared" si="17"/>
        <v>58.029870950875377</v>
      </c>
      <c r="AI36" s="89">
        <f t="shared" si="17"/>
        <v>58.029870950875377</v>
      </c>
      <c r="AJ36" s="89">
        <f t="shared" si="17"/>
        <v>58.029870950875377</v>
      </c>
      <c r="AK36" s="89">
        <f t="shared" si="17"/>
        <v>58.029870950875377</v>
      </c>
      <c r="AL36" s="89">
        <f t="shared" si="17"/>
        <v>58.029870950875377</v>
      </c>
      <c r="AM36" s="89">
        <f t="shared" si="17"/>
        <v>58.029870950875377</v>
      </c>
      <c r="AN36" s="89">
        <f t="shared" si="17"/>
        <v>0</v>
      </c>
      <c r="AO36" s="89">
        <f t="shared" si="17"/>
        <v>0</v>
      </c>
      <c r="AP36" s="89">
        <f t="shared" si="17"/>
        <v>0</v>
      </c>
      <c r="AQ36" s="89">
        <f t="shared" si="17"/>
        <v>0</v>
      </c>
      <c r="AR36" s="89">
        <f t="shared" si="17"/>
        <v>0</v>
      </c>
    </row>
    <row r="37" spans="2:44" ht="15.5">
      <c r="B37" s="441" t="str">
        <f>B31</f>
        <v>8 ˧ 18</v>
      </c>
      <c r="C37" s="81" t="s">
        <v>404</v>
      </c>
      <c r="D37" s="89">
        <f>D$25</f>
        <v>80.333946572446877</v>
      </c>
      <c r="E37" s="89">
        <f t="shared" ref="E37:F40" si="18">D37*(1+E$7)*E$6</f>
        <v>80.333946572446877</v>
      </c>
      <c r="F37" s="89">
        <f t="shared" si="18"/>
        <v>80.333946572446877</v>
      </c>
      <c r="G37" s="89">
        <f t="shared" ref="G37:AR40" si="19">F37*(1+G$7)*G$6</f>
        <v>80.333946572446877</v>
      </c>
      <c r="H37" s="89">
        <f t="shared" si="19"/>
        <v>80.333946572446877</v>
      </c>
      <c r="I37" s="89">
        <f t="shared" si="19"/>
        <v>80.333946572446877</v>
      </c>
      <c r="J37" s="89">
        <f t="shared" si="19"/>
        <v>80.333946572446877</v>
      </c>
      <c r="K37" s="89">
        <f t="shared" si="19"/>
        <v>80.333946572446877</v>
      </c>
      <c r="L37" s="89">
        <f t="shared" si="19"/>
        <v>80.333946572446877</v>
      </c>
      <c r="M37" s="89">
        <f t="shared" si="19"/>
        <v>80.333946572446877</v>
      </c>
      <c r="N37" s="89">
        <f t="shared" si="19"/>
        <v>80.333946572446877</v>
      </c>
      <c r="O37" s="89">
        <f t="shared" si="19"/>
        <v>80.333946572446877</v>
      </c>
      <c r="P37" s="89">
        <f t="shared" si="19"/>
        <v>80.333946572446877</v>
      </c>
      <c r="Q37" s="89">
        <f t="shared" si="19"/>
        <v>80.333946572446877</v>
      </c>
      <c r="R37" s="89">
        <f t="shared" si="19"/>
        <v>80.333946572446877</v>
      </c>
      <c r="S37" s="89">
        <f t="shared" si="19"/>
        <v>80.333946572446877</v>
      </c>
      <c r="T37" s="89">
        <f t="shared" si="19"/>
        <v>80.333946572446877</v>
      </c>
      <c r="U37" s="89">
        <f t="shared" si="19"/>
        <v>80.333946572446877</v>
      </c>
      <c r="V37" s="89">
        <f t="shared" si="19"/>
        <v>80.333946572446877</v>
      </c>
      <c r="W37" s="89">
        <f t="shared" si="19"/>
        <v>80.333946572446877</v>
      </c>
      <c r="X37" s="89">
        <f t="shared" si="19"/>
        <v>80.333946572446877</v>
      </c>
      <c r="Y37" s="89">
        <f t="shared" si="19"/>
        <v>80.333946572446877</v>
      </c>
      <c r="Z37" s="89">
        <f t="shared" si="19"/>
        <v>80.333946572446877</v>
      </c>
      <c r="AA37" s="89">
        <f t="shared" si="19"/>
        <v>80.333946572446877</v>
      </c>
      <c r="AB37" s="89">
        <f t="shared" si="19"/>
        <v>80.333946572446877</v>
      </c>
      <c r="AC37" s="89">
        <f t="shared" si="19"/>
        <v>80.333946572446877</v>
      </c>
      <c r="AD37" s="89">
        <f t="shared" si="19"/>
        <v>80.333946572446877</v>
      </c>
      <c r="AE37" s="89">
        <f t="shared" si="19"/>
        <v>80.333946572446877</v>
      </c>
      <c r="AF37" s="89">
        <f t="shared" si="19"/>
        <v>80.333946572446877</v>
      </c>
      <c r="AG37" s="89">
        <f t="shared" si="19"/>
        <v>80.333946572446877</v>
      </c>
      <c r="AH37" s="89">
        <f t="shared" si="19"/>
        <v>80.333946572446877</v>
      </c>
      <c r="AI37" s="89">
        <f t="shared" si="19"/>
        <v>80.333946572446877</v>
      </c>
      <c r="AJ37" s="89">
        <f t="shared" si="19"/>
        <v>80.333946572446877</v>
      </c>
      <c r="AK37" s="89">
        <f t="shared" si="19"/>
        <v>80.333946572446877</v>
      </c>
      <c r="AL37" s="89">
        <f t="shared" si="19"/>
        <v>80.333946572446877</v>
      </c>
      <c r="AM37" s="89">
        <f t="shared" si="19"/>
        <v>80.333946572446877</v>
      </c>
      <c r="AN37" s="89">
        <f t="shared" si="19"/>
        <v>0</v>
      </c>
      <c r="AO37" s="89">
        <f t="shared" si="19"/>
        <v>0</v>
      </c>
      <c r="AP37" s="89">
        <f t="shared" si="19"/>
        <v>0</v>
      </c>
      <c r="AQ37" s="89">
        <f t="shared" si="19"/>
        <v>0</v>
      </c>
      <c r="AR37" s="89">
        <f t="shared" si="19"/>
        <v>0</v>
      </c>
    </row>
    <row r="38" spans="2:44" ht="15.5">
      <c r="B38" s="441" t="str">
        <f>B32</f>
        <v>18 ˧ 25</v>
      </c>
      <c r="C38" s="81" t="s">
        <v>404</v>
      </c>
      <c r="D38" s="89">
        <f>D$26</f>
        <v>128.46262883932738</v>
      </c>
      <c r="E38" s="89">
        <f t="shared" si="18"/>
        <v>128.46262883932738</v>
      </c>
      <c r="F38" s="89">
        <f t="shared" si="18"/>
        <v>128.46262883932738</v>
      </c>
      <c r="G38" s="89">
        <f t="shared" ref="G38:U38" si="20">F38*(1+G$7)*G$6</f>
        <v>128.46262883932738</v>
      </c>
      <c r="H38" s="89">
        <f t="shared" si="20"/>
        <v>128.46262883932738</v>
      </c>
      <c r="I38" s="89">
        <f t="shared" si="20"/>
        <v>128.46262883932738</v>
      </c>
      <c r="J38" s="89">
        <f t="shared" si="20"/>
        <v>128.46262883932738</v>
      </c>
      <c r="K38" s="89">
        <f t="shared" si="20"/>
        <v>128.46262883932738</v>
      </c>
      <c r="L38" s="89">
        <f t="shared" si="20"/>
        <v>128.46262883932738</v>
      </c>
      <c r="M38" s="89">
        <f t="shared" si="20"/>
        <v>128.46262883932738</v>
      </c>
      <c r="N38" s="89">
        <f t="shared" si="20"/>
        <v>128.46262883932738</v>
      </c>
      <c r="O38" s="89">
        <f t="shared" si="20"/>
        <v>128.46262883932738</v>
      </c>
      <c r="P38" s="89">
        <f t="shared" si="20"/>
        <v>128.46262883932738</v>
      </c>
      <c r="Q38" s="89">
        <f t="shared" si="20"/>
        <v>128.46262883932738</v>
      </c>
      <c r="R38" s="89">
        <f t="shared" si="20"/>
        <v>128.46262883932738</v>
      </c>
      <c r="S38" s="89">
        <f t="shared" si="20"/>
        <v>128.46262883932738</v>
      </c>
      <c r="T38" s="89">
        <f t="shared" si="20"/>
        <v>128.46262883932738</v>
      </c>
      <c r="U38" s="89">
        <f t="shared" si="20"/>
        <v>128.46262883932738</v>
      </c>
      <c r="V38" s="89">
        <f t="shared" si="19"/>
        <v>128.46262883932738</v>
      </c>
      <c r="W38" s="89">
        <f t="shared" si="19"/>
        <v>128.46262883932738</v>
      </c>
      <c r="X38" s="89">
        <f t="shared" si="19"/>
        <v>128.46262883932738</v>
      </c>
      <c r="Y38" s="89">
        <f t="shared" si="19"/>
        <v>128.46262883932738</v>
      </c>
      <c r="Z38" s="89">
        <f t="shared" si="19"/>
        <v>128.46262883932738</v>
      </c>
      <c r="AA38" s="89">
        <f t="shared" si="19"/>
        <v>128.46262883932738</v>
      </c>
      <c r="AB38" s="89">
        <f t="shared" si="19"/>
        <v>128.46262883932738</v>
      </c>
      <c r="AC38" s="89">
        <f t="shared" si="19"/>
        <v>128.46262883932738</v>
      </c>
      <c r="AD38" s="89">
        <f t="shared" si="19"/>
        <v>128.46262883932738</v>
      </c>
      <c r="AE38" s="89">
        <f t="shared" si="19"/>
        <v>128.46262883932738</v>
      </c>
      <c r="AF38" s="89">
        <f t="shared" si="19"/>
        <v>128.46262883932738</v>
      </c>
      <c r="AG38" s="89">
        <f t="shared" si="19"/>
        <v>128.46262883932738</v>
      </c>
      <c r="AH38" s="89">
        <f t="shared" si="19"/>
        <v>128.46262883932738</v>
      </c>
      <c r="AI38" s="89">
        <f t="shared" si="19"/>
        <v>128.46262883932738</v>
      </c>
      <c r="AJ38" s="89">
        <f t="shared" si="19"/>
        <v>128.46262883932738</v>
      </c>
      <c r="AK38" s="89">
        <f t="shared" si="19"/>
        <v>128.46262883932738</v>
      </c>
      <c r="AL38" s="89">
        <f t="shared" si="19"/>
        <v>128.46262883932738</v>
      </c>
      <c r="AM38" s="89">
        <f t="shared" si="19"/>
        <v>128.46262883932738</v>
      </c>
      <c r="AN38" s="89">
        <f t="shared" si="19"/>
        <v>0</v>
      </c>
      <c r="AO38" s="89">
        <f t="shared" si="19"/>
        <v>0</v>
      </c>
      <c r="AP38" s="89">
        <f t="shared" si="19"/>
        <v>0</v>
      </c>
      <c r="AQ38" s="89">
        <f t="shared" si="19"/>
        <v>0</v>
      </c>
      <c r="AR38" s="89">
        <f t="shared" si="19"/>
        <v>0</v>
      </c>
    </row>
    <row r="39" spans="2:44" ht="15.5">
      <c r="B39" s="441" t="str">
        <f>B33</f>
        <v>25 ˧ 35</v>
      </c>
      <c r="C39" s="81" t="s">
        <v>404</v>
      </c>
      <c r="D39" s="89">
        <f>D$27</f>
        <v>185.64838811114447</v>
      </c>
      <c r="E39" s="89">
        <f t="shared" si="18"/>
        <v>185.64838811114447</v>
      </c>
      <c r="F39" s="89">
        <f t="shared" si="18"/>
        <v>185.64838811114447</v>
      </c>
      <c r="G39" s="89">
        <f t="shared" si="19"/>
        <v>185.64838811114447</v>
      </c>
      <c r="H39" s="89">
        <f t="shared" si="19"/>
        <v>185.64838811114447</v>
      </c>
      <c r="I39" s="89">
        <f t="shared" si="19"/>
        <v>185.64838811114447</v>
      </c>
      <c r="J39" s="89">
        <f t="shared" si="19"/>
        <v>185.64838811114447</v>
      </c>
      <c r="K39" s="89">
        <f t="shared" si="19"/>
        <v>185.64838811114447</v>
      </c>
      <c r="L39" s="89">
        <f t="shared" si="19"/>
        <v>185.64838811114447</v>
      </c>
      <c r="M39" s="89">
        <f t="shared" si="19"/>
        <v>185.64838811114447</v>
      </c>
      <c r="N39" s="89">
        <f t="shared" si="19"/>
        <v>185.64838811114447</v>
      </c>
      <c r="O39" s="89">
        <f t="shared" si="19"/>
        <v>185.64838811114447</v>
      </c>
      <c r="P39" s="89">
        <f t="shared" si="19"/>
        <v>185.64838811114447</v>
      </c>
      <c r="Q39" s="89">
        <f t="shared" si="19"/>
        <v>185.64838811114447</v>
      </c>
      <c r="R39" s="89">
        <f t="shared" si="19"/>
        <v>185.64838811114447</v>
      </c>
      <c r="S39" s="89">
        <f t="shared" si="19"/>
        <v>185.64838811114447</v>
      </c>
      <c r="T39" s="89">
        <f t="shared" si="19"/>
        <v>185.64838811114447</v>
      </c>
      <c r="U39" s="89">
        <f t="shared" si="19"/>
        <v>185.64838811114447</v>
      </c>
      <c r="V39" s="89">
        <f t="shared" si="19"/>
        <v>185.64838811114447</v>
      </c>
      <c r="W39" s="89">
        <f t="shared" si="19"/>
        <v>185.64838811114447</v>
      </c>
      <c r="X39" s="89">
        <f t="shared" si="19"/>
        <v>185.64838811114447</v>
      </c>
      <c r="Y39" s="89">
        <f t="shared" si="19"/>
        <v>185.64838811114447</v>
      </c>
      <c r="Z39" s="89">
        <f t="shared" si="19"/>
        <v>185.64838811114447</v>
      </c>
      <c r="AA39" s="89">
        <f t="shared" si="19"/>
        <v>185.64838811114447</v>
      </c>
      <c r="AB39" s="89">
        <f t="shared" si="19"/>
        <v>185.64838811114447</v>
      </c>
      <c r="AC39" s="89">
        <f t="shared" si="19"/>
        <v>185.64838811114447</v>
      </c>
      <c r="AD39" s="89">
        <f t="shared" si="19"/>
        <v>185.64838811114447</v>
      </c>
      <c r="AE39" s="89">
        <f t="shared" si="19"/>
        <v>185.64838811114447</v>
      </c>
      <c r="AF39" s="89">
        <f t="shared" si="19"/>
        <v>185.64838811114447</v>
      </c>
      <c r="AG39" s="89">
        <f t="shared" si="19"/>
        <v>185.64838811114447</v>
      </c>
      <c r="AH39" s="89">
        <f t="shared" si="19"/>
        <v>185.64838811114447</v>
      </c>
      <c r="AI39" s="89">
        <f t="shared" si="19"/>
        <v>185.64838811114447</v>
      </c>
      <c r="AJ39" s="89">
        <f t="shared" si="19"/>
        <v>185.64838811114447</v>
      </c>
      <c r="AK39" s="89">
        <f t="shared" si="19"/>
        <v>185.64838811114447</v>
      </c>
      <c r="AL39" s="89">
        <f t="shared" si="19"/>
        <v>185.64838811114447</v>
      </c>
      <c r="AM39" s="89">
        <f t="shared" si="19"/>
        <v>185.64838811114447</v>
      </c>
      <c r="AN39" s="89">
        <f t="shared" si="19"/>
        <v>0</v>
      </c>
      <c r="AO39" s="89">
        <f t="shared" si="19"/>
        <v>0</v>
      </c>
      <c r="AP39" s="89">
        <f t="shared" si="19"/>
        <v>0</v>
      </c>
      <c r="AQ39" s="89">
        <f t="shared" si="19"/>
        <v>0</v>
      </c>
      <c r="AR39" s="89">
        <f t="shared" si="19"/>
        <v>0</v>
      </c>
    </row>
    <row r="40" spans="2:44" ht="15.5">
      <c r="B40" s="441" t="str">
        <f>B34</f>
        <v>35 ≤</v>
      </c>
      <c r="C40" s="81" t="s">
        <v>404</v>
      </c>
      <c r="D40" s="89">
        <f>D$28</f>
        <v>241.48322913716748</v>
      </c>
      <c r="E40" s="89">
        <f t="shared" si="18"/>
        <v>241.48322913716748</v>
      </c>
      <c r="F40" s="89">
        <f t="shared" si="18"/>
        <v>241.48322913716748</v>
      </c>
      <c r="G40" s="89">
        <f t="shared" si="19"/>
        <v>241.48322913716748</v>
      </c>
      <c r="H40" s="89">
        <f t="shared" si="19"/>
        <v>241.48322913716748</v>
      </c>
      <c r="I40" s="89">
        <f t="shared" si="19"/>
        <v>241.48322913716748</v>
      </c>
      <c r="J40" s="89">
        <f t="shared" si="19"/>
        <v>241.48322913716748</v>
      </c>
      <c r="K40" s="89">
        <f t="shared" si="19"/>
        <v>241.48322913716748</v>
      </c>
      <c r="L40" s="89">
        <f t="shared" si="19"/>
        <v>241.48322913716748</v>
      </c>
      <c r="M40" s="89">
        <f t="shared" si="19"/>
        <v>241.48322913716748</v>
      </c>
      <c r="N40" s="89">
        <f t="shared" si="19"/>
        <v>241.48322913716748</v>
      </c>
      <c r="O40" s="89">
        <f t="shared" si="19"/>
        <v>241.48322913716748</v>
      </c>
      <c r="P40" s="89">
        <f t="shared" si="19"/>
        <v>241.48322913716748</v>
      </c>
      <c r="Q40" s="89">
        <f t="shared" si="19"/>
        <v>241.48322913716748</v>
      </c>
      <c r="R40" s="89">
        <f t="shared" si="19"/>
        <v>241.48322913716748</v>
      </c>
      <c r="S40" s="89">
        <f t="shared" si="19"/>
        <v>241.48322913716748</v>
      </c>
      <c r="T40" s="89">
        <f t="shared" si="19"/>
        <v>241.48322913716748</v>
      </c>
      <c r="U40" s="89">
        <f t="shared" si="19"/>
        <v>241.48322913716748</v>
      </c>
      <c r="V40" s="89">
        <f t="shared" si="19"/>
        <v>241.48322913716748</v>
      </c>
      <c r="W40" s="89">
        <f t="shared" si="19"/>
        <v>241.48322913716748</v>
      </c>
      <c r="X40" s="89">
        <f t="shared" si="19"/>
        <v>241.48322913716748</v>
      </c>
      <c r="Y40" s="89">
        <f t="shared" si="19"/>
        <v>241.48322913716748</v>
      </c>
      <c r="Z40" s="89">
        <f t="shared" si="19"/>
        <v>241.48322913716748</v>
      </c>
      <c r="AA40" s="89">
        <f t="shared" si="19"/>
        <v>241.48322913716748</v>
      </c>
      <c r="AB40" s="89">
        <f t="shared" si="19"/>
        <v>241.48322913716748</v>
      </c>
      <c r="AC40" s="89">
        <f t="shared" si="19"/>
        <v>241.48322913716748</v>
      </c>
      <c r="AD40" s="89">
        <f t="shared" si="19"/>
        <v>241.48322913716748</v>
      </c>
      <c r="AE40" s="89">
        <f t="shared" si="19"/>
        <v>241.48322913716748</v>
      </c>
      <c r="AF40" s="89">
        <f t="shared" si="19"/>
        <v>241.48322913716748</v>
      </c>
      <c r="AG40" s="89">
        <f t="shared" si="19"/>
        <v>241.48322913716748</v>
      </c>
      <c r="AH40" s="89">
        <f t="shared" si="19"/>
        <v>241.48322913716748</v>
      </c>
      <c r="AI40" s="89">
        <f t="shared" si="19"/>
        <v>241.48322913716748</v>
      </c>
      <c r="AJ40" s="89">
        <f t="shared" si="19"/>
        <v>241.48322913716748</v>
      </c>
      <c r="AK40" s="89">
        <f t="shared" si="19"/>
        <v>241.48322913716748</v>
      </c>
      <c r="AL40" s="89">
        <f t="shared" si="19"/>
        <v>241.48322913716748</v>
      </c>
      <c r="AM40" s="89">
        <f t="shared" si="19"/>
        <v>241.48322913716748</v>
      </c>
      <c r="AN40" s="89">
        <f t="shared" si="19"/>
        <v>0</v>
      </c>
      <c r="AO40" s="89">
        <f t="shared" si="19"/>
        <v>0</v>
      </c>
      <c r="AP40" s="89">
        <f t="shared" si="19"/>
        <v>0</v>
      </c>
      <c r="AQ40" s="89">
        <f t="shared" si="19"/>
        <v>0</v>
      </c>
      <c r="AR40" s="89">
        <f t="shared" si="19"/>
        <v>0</v>
      </c>
    </row>
    <row r="41" spans="2:44">
      <c r="B41" s="111"/>
      <c r="D41" s="140"/>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row>
    <row r="42" spans="2:44">
      <c r="B42" s="82" t="s">
        <v>386</v>
      </c>
      <c r="C42" s="83"/>
      <c r="D42" s="84"/>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row>
    <row r="43" spans="2:44">
      <c r="B43" s="111" t="s">
        <v>398</v>
      </c>
      <c r="C43" s="81" t="s">
        <v>405</v>
      </c>
      <c r="D43" s="89">
        <f>G121/1000</f>
        <v>3.6409856370692686</v>
      </c>
      <c r="E43" s="89">
        <f>D43*(1+E$8)*E$6</f>
        <v>3.6409856370692686</v>
      </c>
      <c r="F43" s="89">
        <f>E43*(1+F$8)*F$6</f>
        <v>3.6409856370692686</v>
      </c>
      <c r="G43" s="89">
        <f t="shared" ref="G43:AR44" si="21">F43*(1+G$8)*G$6</f>
        <v>3.6409856370692686</v>
      </c>
      <c r="H43" s="89">
        <f t="shared" si="21"/>
        <v>3.6409856370692686</v>
      </c>
      <c r="I43" s="89">
        <f t="shared" si="21"/>
        <v>3.6409856370692686</v>
      </c>
      <c r="J43" s="89">
        <f t="shared" si="21"/>
        <v>3.6409856370692686</v>
      </c>
      <c r="K43" s="89">
        <f t="shared" si="21"/>
        <v>3.6409856370692686</v>
      </c>
      <c r="L43" s="89">
        <f t="shared" si="21"/>
        <v>3.6409856370692686</v>
      </c>
      <c r="M43" s="89">
        <f t="shared" si="21"/>
        <v>3.6409856370692686</v>
      </c>
      <c r="N43" s="89">
        <f t="shared" si="21"/>
        <v>3.6409856370692686</v>
      </c>
      <c r="O43" s="89">
        <f t="shared" si="21"/>
        <v>3.6409856370692686</v>
      </c>
      <c r="P43" s="89">
        <f t="shared" si="21"/>
        <v>3.6409856370692686</v>
      </c>
      <c r="Q43" s="89">
        <f t="shared" si="21"/>
        <v>3.6409856370692686</v>
      </c>
      <c r="R43" s="89">
        <f t="shared" si="21"/>
        <v>3.6409856370692686</v>
      </c>
      <c r="S43" s="89">
        <f t="shared" si="21"/>
        <v>3.6409856370692686</v>
      </c>
      <c r="T43" s="89">
        <f t="shared" si="21"/>
        <v>3.6409856370692686</v>
      </c>
      <c r="U43" s="89">
        <f t="shared" si="21"/>
        <v>3.6409856370692686</v>
      </c>
      <c r="V43" s="89">
        <f t="shared" si="21"/>
        <v>3.6409856370692686</v>
      </c>
      <c r="W43" s="89">
        <f t="shared" si="21"/>
        <v>3.6409856370692686</v>
      </c>
      <c r="X43" s="89">
        <f t="shared" si="21"/>
        <v>3.6409856370692686</v>
      </c>
      <c r="Y43" s="89">
        <f t="shared" si="21"/>
        <v>3.6409856370692686</v>
      </c>
      <c r="Z43" s="89">
        <f t="shared" si="21"/>
        <v>3.6409856370692686</v>
      </c>
      <c r="AA43" s="89">
        <f t="shared" si="21"/>
        <v>3.6409856370692686</v>
      </c>
      <c r="AB43" s="89">
        <f t="shared" si="21"/>
        <v>3.6409856370692686</v>
      </c>
      <c r="AC43" s="89">
        <f t="shared" si="21"/>
        <v>3.6409856370692686</v>
      </c>
      <c r="AD43" s="89">
        <f t="shared" si="21"/>
        <v>3.6409856370692686</v>
      </c>
      <c r="AE43" s="89">
        <f t="shared" si="21"/>
        <v>3.6409856370692686</v>
      </c>
      <c r="AF43" s="89">
        <f t="shared" si="21"/>
        <v>3.6409856370692686</v>
      </c>
      <c r="AG43" s="89">
        <f t="shared" si="21"/>
        <v>3.6409856370692686</v>
      </c>
      <c r="AH43" s="89">
        <f t="shared" si="21"/>
        <v>3.6409856370692686</v>
      </c>
      <c r="AI43" s="89">
        <f t="shared" si="21"/>
        <v>3.6409856370692686</v>
      </c>
      <c r="AJ43" s="89">
        <f t="shared" si="21"/>
        <v>3.6409856370692686</v>
      </c>
      <c r="AK43" s="89">
        <f t="shared" si="21"/>
        <v>3.6409856370692686</v>
      </c>
      <c r="AL43" s="89">
        <f t="shared" si="21"/>
        <v>3.6409856370692686</v>
      </c>
      <c r="AM43" s="89">
        <f t="shared" si="21"/>
        <v>3.6409856370692686</v>
      </c>
      <c r="AN43" s="89">
        <f t="shared" si="21"/>
        <v>0</v>
      </c>
      <c r="AO43" s="89">
        <f t="shared" si="21"/>
        <v>0</v>
      </c>
      <c r="AP43" s="89">
        <f t="shared" si="21"/>
        <v>0</v>
      </c>
      <c r="AQ43" s="89">
        <f t="shared" si="21"/>
        <v>0</v>
      </c>
      <c r="AR43" s="89">
        <f t="shared" si="21"/>
        <v>0</v>
      </c>
    </row>
    <row r="44" spans="2:44">
      <c r="B44" s="111" t="s">
        <v>399</v>
      </c>
      <c r="C44" s="81" t="s">
        <v>405</v>
      </c>
      <c r="D44" s="89">
        <f>AVERAGE(Seab!D45:L45)/15</f>
        <v>1.3493648966409302</v>
      </c>
      <c r="E44" s="89">
        <f t="shared" ref="E44:U44" si="22">D44*(1+E$8)*E$6</f>
        <v>1.3493648966409302</v>
      </c>
      <c r="F44" s="89">
        <f t="shared" si="22"/>
        <v>1.3493648966409302</v>
      </c>
      <c r="G44" s="89">
        <f t="shared" si="22"/>
        <v>1.3493648966409302</v>
      </c>
      <c r="H44" s="89">
        <f t="shared" si="22"/>
        <v>1.3493648966409302</v>
      </c>
      <c r="I44" s="89">
        <f t="shared" si="22"/>
        <v>1.3493648966409302</v>
      </c>
      <c r="J44" s="89">
        <f t="shared" si="22"/>
        <v>1.3493648966409302</v>
      </c>
      <c r="K44" s="89">
        <f t="shared" si="22"/>
        <v>1.3493648966409302</v>
      </c>
      <c r="L44" s="89">
        <f t="shared" si="22"/>
        <v>1.3493648966409302</v>
      </c>
      <c r="M44" s="89">
        <f t="shared" si="22"/>
        <v>1.3493648966409302</v>
      </c>
      <c r="N44" s="89">
        <f t="shared" si="22"/>
        <v>1.3493648966409302</v>
      </c>
      <c r="O44" s="89">
        <f t="shared" si="22"/>
        <v>1.3493648966409302</v>
      </c>
      <c r="P44" s="89">
        <f t="shared" si="22"/>
        <v>1.3493648966409302</v>
      </c>
      <c r="Q44" s="89">
        <f t="shared" si="22"/>
        <v>1.3493648966409302</v>
      </c>
      <c r="R44" s="89">
        <f t="shared" si="22"/>
        <v>1.3493648966409302</v>
      </c>
      <c r="S44" s="89">
        <f t="shared" si="22"/>
        <v>1.3493648966409302</v>
      </c>
      <c r="T44" s="89">
        <f t="shared" si="22"/>
        <v>1.3493648966409302</v>
      </c>
      <c r="U44" s="89">
        <f t="shared" si="22"/>
        <v>1.3493648966409302</v>
      </c>
      <c r="V44" s="89">
        <f t="shared" si="21"/>
        <v>1.3493648966409302</v>
      </c>
      <c r="W44" s="89">
        <f t="shared" si="21"/>
        <v>1.3493648966409302</v>
      </c>
      <c r="X44" s="89">
        <f t="shared" si="21"/>
        <v>1.3493648966409302</v>
      </c>
      <c r="Y44" s="89">
        <f t="shared" si="21"/>
        <v>1.3493648966409302</v>
      </c>
      <c r="Z44" s="89">
        <f t="shared" si="21"/>
        <v>1.3493648966409302</v>
      </c>
      <c r="AA44" s="89">
        <f t="shared" si="21"/>
        <v>1.3493648966409302</v>
      </c>
      <c r="AB44" s="89">
        <f t="shared" si="21"/>
        <v>1.3493648966409302</v>
      </c>
      <c r="AC44" s="89">
        <f t="shared" si="21"/>
        <v>1.3493648966409302</v>
      </c>
      <c r="AD44" s="89">
        <f t="shared" si="21"/>
        <v>1.3493648966409302</v>
      </c>
      <c r="AE44" s="89">
        <f t="shared" si="21"/>
        <v>1.3493648966409302</v>
      </c>
      <c r="AF44" s="89">
        <f t="shared" si="21"/>
        <v>1.3493648966409302</v>
      </c>
      <c r="AG44" s="89">
        <f t="shared" si="21"/>
        <v>1.3493648966409302</v>
      </c>
      <c r="AH44" s="89">
        <f t="shared" si="21"/>
        <v>1.3493648966409302</v>
      </c>
      <c r="AI44" s="89">
        <f t="shared" si="21"/>
        <v>1.3493648966409302</v>
      </c>
      <c r="AJ44" s="89">
        <f t="shared" si="21"/>
        <v>1.3493648966409302</v>
      </c>
      <c r="AK44" s="89">
        <f t="shared" si="21"/>
        <v>1.3493648966409302</v>
      </c>
      <c r="AL44" s="89">
        <f t="shared" si="21"/>
        <v>1.3493648966409302</v>
      </c>
      <c r="AM44" s="89">
        <f t="shared" si="21"/>
        <v>1.3493648966409302</v>
      </c>
      <c r="AN44" s="89">
        <f t="shared" si="21"/>
        <v>0</v>
      </c>
      <c r="AO44" s="89">
        <f t="shared" si="21"/>
        <v>0</v>
      </c>
      <c r="AP44" s="89">
        <f t="shared" si="21"/>
        <v>0</v>
      </c>
      <c r="AQ44" s="89">
        <f t="shared" si="21"/>
        <v>0</v>
      </c>
      <c r="AR44" s="89">
        <f t="shared" si="21"/>
        <v>0</v>
      </c>
    </row>
    <row r="45" spans="2:44">
      <c r="B45" s="111"/>
      <c r="C45" s="142"/>
      <c r="D45" s="140"/>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c r="AR45" s="89"/>
    </row>
    <row r="46" spans="2:44">
      <c r="B46" s="111"/>
      <c r="C46" s="142"/>
      <c r="D46" s="140"/>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c r="AQ46" s="89"/>
      <c r="AR46" s="89"/>
    </row>
    <row r="47" spans="2:44">
      <c r="B47" s="111"/>
      <c r="D47" s="143"/>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c r="AQ47" s="89"/>
      <c r="AR47" s="89"/>
    </row>
    <row r="48" spans="2:44">
      <c r="B48" s="111"/>
      <c r="D48" s="143"/>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row>
    <row r="49" spans="2:44">
      <c r="B49" s="111"/>
      <c r="D49" s="143"/>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row>
    <row r="50" spans="2:44">
      <c r="B50" s="111"/>
      <c r="D50" s="143"/>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c r="AR50" s="89"/>
    </row>
    <row r="51" spans="2:44" collapsed="1"/>
    <row r="53" spans="2:44" collapsed="1">
      <c r="E53" s="1127" t="s">
        <v>1278</v>
      </c>
      <c r="F53" s="93">
        <v>6120.04</v>
      </c>
    </row>
    <row r="54" spans="2:44">
      <c r="D54" s="493" t="s">
        <v>462</v>
      </c>
      <c r="E54" s="493" t="s">
        <v>463</v>
      </c>
      <c r="F54" s="493" t="s">
        <v>464</v>
      </c>
      <c r="G54" s="1128" t="s">
        <v>1279</v>
      </c>
      <c r="H54" s="126" t="s">
        <v>1012</v>
      </c>
      <c r="I54" s="126"/>
      <c r="J54" s="66" t="s">
        <v>493</v>
      </c>
      <c r="K54" s="126" t="s">
        <v>785</v>
      </c>
      <c r="L54" s="126" t="s">
        <v>786</v>
      </c>
      <c r="M54" s="66" t="s">
        <v>494</v>
      </c>
    </row>
    <row r="55" spans="2:44">
      <c r="D55" s="492">
        <v>42370</v>
      </c>
      <c r="E55" s="491">
        <v>3045</v>
      </c>
      <c r="F55" s="491">
        <v>4550.2299999999996</v>
      </c>
      <c r="G55" s="491">
        <f t="shared" ref="G55:G56" si="23">(E55/F55)*F$53</f>
        <v>4095.5120510391785</v>
      </c>
      <c r="H55" s="89">
        <f t="shared" ref="H55:H86" si="24">$G$121</f>
        <v>3640.9856370692687</v>
      </c>
      <c r="I55" s="382"/>
      <c r="J55" s="382">
        <f t="shared" ref="J55:J86" si="25">E55/M55</f>
        <v>753.3026569689772</v>
      </c>
      <c r="K55" s="382">
        <f t="shared" ref="K55:K118" si="26">K56</f>
        <v>793.23018952901941</v>
      </c>
      <c r="L55" s="382">
        <f t="shared" ref="L55:L118" si="27">L56</f>
        <v>730.39642461846483</v>
      </c>
      <c r="M55" s="520">
        <v>4.0422000000000002</v>
      </c>
    </row>
    <row r="56" spans="2:44">
      <c r="D56" s="492">
        <v>42401</v>
      </c>
      <c r="E56" s="491">
        <v>2966</v>
      </c>
      <c r="F56" s="491">
        <v>4591.18</v>
      </c>
      <c r="G56" s="491">
        <f t="shared" si="23"/>
        <v>3953.6761006974239</v>
      </c>
      <c r="H56" s="89">
        <f t="shared" si="24"/>
        <v>3640.9856370692687</v>
      </c>
      <c r="I56" s="382"/>
      <c r="J56" s="382">
        <f t="shared" si="25"/>
        <v>745.41342045740134</v>
      </c>
      <c r="K56" s="382">
        <f t="shared" si="26"/>
        <v>793.23018952901941</v>
      </c>
      <c r="L56" s="382">
        <f t="shared" si="27"/>
        <v>730.39642461846483</v>
      </c>
      <c r="M56" s="520">
        <v>3.9790000000000001</v>
      </c>
    </row>
    <row r="57" spans="2:44">
      <c r="D57" s="492">
        <v>42430</v>
      </c>
      <c r="E57" s="491">
        <v>2962.5</v>
      </c>
      <c r="F57" s="491">
        <v>4610.92</v>
      </c>
      <c r="G57" s="491">
        <f>(E57/F57)*F$53</f>
        <v>3932.1043305891235</v>
      </c>
      <c r="H57" s="89">
        <f t="shared" si="24"/>
        <v>3640.9856370692687</v>
      </c>
      <c r="I57" s="382"/>
      <c r="J57" s="382">
        <f t="shared" si="25"/>
        <v>832.56049236995193</v>
      </c>
      <c r="K57" s="382">
        <f t="shared" si="26"/>
        <v>793.23018952901941</v>
      </c>
      <c r="L57" s="382">
        <f t="shared" si="27"/>
        <v>730.39642461846483</v>
      </c>
      <c r="M57" s="520">
        <v>3.5583</v>
      </c>
    </row>
    <row r="58" spans="2:44">
      <c r="D58" s="492">
        <v>42461</v>
      </c>
      <c r="E58" s="491">
        <v>2780.88</v>
      </c>
      <c r="F58" s="491">
        <v>4639.05</v>
      </c>
      <c r="G58" s="491">
        <f t="shared" ref="G58:G120" si="28">(E58/F58)*F$53</f>
        <v>3668.6599271833675</v>
      </c>
      <c r="H58" s="89">
        <f t="shared" si="24"/>
        <v>3640.9856370692687</v>
      </c>
      <c r="I58" s="382"/>
      <c r="J58" s="382">
        <f t="shared" si="25"/>
        <v>806.00544895948065</v>
      </c>
      <c r="K58" s="382">
        <f t="shared" si="26"/>
        <v>793.23018952901941</v>
      </c>
      <c r="L58" s="382">
        <f t="shared" si="27"/>
        <v>730.39642461846483</v>
      </c>
      <c r="M58" s="520">
        <v>3.4502000000000002</v>
      </c>
    </row>
    <row r="59" spans="2:44">
      <c r="D59" s="492">
        <v>42491</v>
      </c>
      <c r="E59" s="491">
        <v>2703.2</v>
      </c>
      <c r="F59" s="491">
        <v>4675.2299999999996</v>
      </c>
      <c r="G59" s="491">
        <f t="shared" si="28"/>
        <v>3538.5835836953479</v>
      </c>
      <c r="H59" s="89">
        <f t="shared" si="24"/>
        <v>3640.9856370692687</v>
      </c>
      <c r="I59" s="382"/>
      <c r="J59" s="382">
        <f t="shared" si="25"/>
        <v>752.03783558213934</v>
      </c>
      <c r="K59" s="382">
        <f t="shared" si="26"/>
        <v>793.23018952901941</v>
      </c>
      <c r="L59" s="382">
        <f t="shared" si="27"/>
        <v>730.39642461846483</v>
      </c>
      <c r="M59" s="520">
        <v>3.5945</v>
      </c>
    </row>
    <row r="60" spans="2:44">
      <c r="D60" s="492">
        <v>42522</v>
      </c>
      <c r="E60" s="491">
        <v>2708.89</v>
      </c>
      <c r="F60" s="491">
        <v>4691.59</v>
      </c>
      <c r="G60" s="491">
        <f t="shared" si="28"/>
        <v>3533.6666579134148</v>
      </c>
      <c r="H60" s="89">
        <f t="shared" si="24"/>
        <v>3640.9856370692687</v>
      </c>
      <c r="I60" s="382"/>
      <c r="J60" s="382">
        <f t="shared" si="25"/>
        <v>844.10133366571108</v>
      </c>
      <c r="K60" s="382">
        <f t="shared" si="26"/>
        <v>793.23018952901941</v>
      </c>
      <c r="L60" s="382">
        <f t="shared" si="27"/>
        <v>730.39642461846483</v>
      </c>
      <c r="M60" s="520">
        <v>3.2092000000000001</v>
      </c>
    </row>
    <row r="61" spans="2:44">
      <c r="D61" s="492">
        <v>42552</v>
      </c>
      <c r="E61" s="491">
        <v>2522.7800000000002</v>
      </c>
      <c r="F61" s="491">
        <v>4715.99</v>
      </c>
      <c r="G61" s="491">
        <f t="shared" si="28"/>
        <v>3273.8649808841842</v>
      </c>
      <c r="H61" s="89">
        <f t="shared" si="24"/>
        <v>3640.9856370692687</v>
      </c>
      <c r="I61" s="382"/>
      <c r="J61" s="382">
        <f t="shared" si="25"/>
        <v>779.02050395256924</v>
      </c>
      <c r="K61" s="382">
        <f t="shared" si="26"/>
        <v>793.23018952901941</v>
      </c>
      <c r="L61" s="382">
        <f t="shared" si="27"/>
        <v>730.39642461846483</v>
      </c>
      <c r="M61" s="520">
        <v>3.2383999999999999</v>
      </c>
    </row>
    <row r="62" spans="2:44">
      <c r="D62" s="492">
        <v>42583</v>
      </c>
      <c r="E62" s="491">
        <v>2319.27</v>
      </c>
      <c r="F62" s="491">
        <v>4736.74</v>
      </c>
      <c r="G62" s="491">
        <f t="shared" si="28"/>
        <v>2996.5810179152754</v>
      </c>
      <c r="H62" s="89">
        <f t="shared" si="24"/>
        <v>3640.9856370692687</v>
      </c>
      <c r="I62" s="382"/>
      <c r="J62" s="382">
        <f t="shared" si="25"/>
        <v>715.89036021853872</v>
      </c>
      <c r="K62" s="382">
        <f t="shared" si="26"/>
        <v>793.23018952901941</v>
      </c>
      <c r="L62" s="382">
        <f t="shared" si="27"/>
        <v>730.39642461846483</v>
      </c>
      <c r="M62" s="520">
        <v>3.2397</v>
      </c>
    </row>
    <row r="63" spans="2:44">
      <c r="D63" s="492">
        <v>42614</v>
      </c>
      <c r="E63" s="491">
        <v>1999.6</v>
      </c>
      <c r="F63" s="491">
        <v>4740.53</v>
      </c>
      <c r="G63" s="491">
        <f t="shared" si="28"/>
        <v>2581.4902519338557</v>
      </c>
      <c r="H63" s="89">
        <f t="shared" si="24"/>
        <v>3640.9856370692687</v>
      </c>
      <c r="I63" s="382"/>
      <c r="J63" s="382">
        <f t="shared" si="25"/>
        <v>616.0956371703229</v>
      </c>
      <c r="K63" s="382">
        <f t="shared" si="26"/>
        <v>793.23018952901941</v>
      </c>
      <c r="L63" s="382">
        <f t="shared" si="27"/>
        <v>730.39642461846483</v>
      </c>
      <c r="M63" s="520">
        <v>3.2456</v>
      </c>
    </row>
    <row r="64" spans="2:44">
      <c r="D64" s="492">
        <v>42644</v>
      </c>
      <c r="E64" s="491">
        <v>2150.42</v>
      </c>
      <c r="F64" s="491">
        <v>4752.8599999999997</v>
      </c>
      <c r="G64" s="491">
        <f t="shared" si="28"/>
        <v>2768.9972809634623</v>
      </c>
      <c r="H64" s="89">
        <f t="shared" si="24"/>
        <v>3640.9856370692687</v>
      </c>
      <c r="I64" s="382"/>
      <c r="J64" s="382">
        <f t="shared" si="25"/>
        <v>676.12639522087727</v>
      </c>
      <c r="K64" s="382">
        <f t="shared" si="26"/>
        <v>793.23018952901941</v>
      </c>
      <c r="L64" s="382">
        <f t="shared" si="27"/>
        <v>730.39642461846483</v>
      </c>
      <c r="M64" s="520">
        <v>3.1804999999999999</v>
      </c>
    </row>
    <row r="65" spans="4:13">
      <c r="D65" s="492">
        <v>42675</v>
      </c>
      <c r="E65" s="491">
        <v>2196.79</v>
      </c>
      <c r="F65" s="491">
        <v>4761.42</v>
      </c>
      <c r="G65" s="491">
        <f t="shared" si="28"/>
        <v>2823.6204055932894</v>
      </c>
      <c r="H65" s="89">
        <f t="shared" si="24"/>
        <v>3640.9856370692687</v>
      </c>
      <c r="I65" s="382"/>
      <c r="J65" s="382">
        <f t="shared" si="25"/>
        <v>646.85668855451843</v>
      </c>
      <c r="K65" s="382">
        <f t="shared" si="26"/>
        <v>793.23018952901941</v>
      </c>
      <c r="L65" s="382">
        <f t="shared" si="27"/>
        <v>730.39642461846483</v>
      </c>
      <c r="M65" s="520">
        <v>3.3961000000000001</v>
      </c>
    </row>
    <row r="66" spans="4:13">
      <c r="D66" s="492">
        <v>42705</v>
      </c>
      <c r="E66" s="491">
        <v>2623</v>
      </c>
      <c r="F66" s="491">
        <v>4775.7</v>
      </c>
      <c r="G66" s="491">
        <f t="shared" si="28"/>
        <v>3361.3637623803838</v>
      </c>
      <c r="H66" s="89">
        <f t="shared" si="24"/>
        <v>3640.9856370692687</v>
      </c>
      <c r="I66" s="382"/>
      <c r="J66" s="382">
        <f t="shared" si="25"/>
        <v>804.97161270523247</v>
      </c>
      <c r="K66" s="382">
        <f t="shared" si="26"/>
        <v>793.23018952901941</v>
      </c>
      <c r="L66" s="382">
        <f t="shared" si="27"/>
        <v>730.39642461846483</v>
      </c>
      <c r="M66" s="520">
        <v>3.2585000000000002</v>
      </c>
    </row>
    <row r="67" spans="4:13">
      <c r="D67" s="492">
        <v>42736</v>
      </c>
      <c r="E67" s="491">
        <v>2460</v>
      </c>
      <c r="F67" s="491">
        <v>4793.8500000000004</v>
      </c>
      <c r="G67" s="491">
        <f t="shared" si="28"/>
        <v>3140.5443224130913</v>
      </c>
      <c r="H67" s="89">
        <f t="shared" si="24"/>
        <v>3640.9856370692687</v>
      </c>
      <c r="I67" s="382"/>
      <c r="J67" s="382">
        <f t="shared" si="25"/>
        <v>786.84749232343916</v>
      </c>
      <c r="K67" s="382">
        <f t="shared" si="26"/>
        <v>793.23018952901941</v>
      </c>
      <c r="L67" s="382">
        <f t="shared" si="27"/>
        <v>730.39642461846483</v>
      </c>
      <c r="M67" s="520">
        <v>3.1263999999999998</v>
      </c>
    </row>
    <row r="68" spans="4:13">
      <c r="D68" s="492">
        <v>42767</v>
      </c>
      <c r="E68" s="491">
        <v>2490</v>
      </c>
      <c r="F68" s="491">
        <v>4809.67</v>
      </c>
      <c r="G68" s="491">
        <f t="shared" si="28"/>
        <v>3168.3877688074235</v>
      </c>
      <c r="H68" s="89">
        <f t="shared" si="24"/>
        <v>3640.9856370692687</v>
      </c>
      <c r="I68" s="382"/>
      <c r="J68" s="382">
        <f t="shared" si="25"/>
        <v>803.56278439345533</v>
      </c>
      <c r="K68" s="382">
        <f t="shared" si="26"/>
        <v>793.23018952901941</v>
      </c>
      <c r="L68" s="382">
        <f t="shared" si="27"/>
        <v>730.39642461846483</v>
      </c>
      <c r="M68" s="520">
        <v>3.0987</v>
      </c>
    </row>
    <row r="69" spans="4:13">
      <c r="D69" s="492">
        <v>42795</v>
      </c>
      <c r="E69" s="491">
        <v>2450</v>
      </c>
      <c r="F69" s="491">
        <v>4821.6899999999996</v>
      </c>
      <c r="G69" s="491">
        <f t="shared" si="28"/>
        <v>3109.7183767517199</v>
      </c>
      <c r="H69" s="89">
        <f t="shared" si="24"/>
        <v>3640.9856370692687</v>
      </c>
      <c r="I69" s="382"/>
      <c r="J69" s="382">
        <f t="shared" si="25"/>
        <v>773.40741208409622</v>
      </c>
      <c r="K69" s="382">
        <f t="shared" si="26"/>
        <v>793.23018952901941</v>
      </c>
      <c r="L69" s="382">
        <f t="shared" si="27"/>
        <v>730.39642461846483</v>
      </c>
      <c r="M69" s="520">
        <v>3.1678000000000002</v>
      </c>
    </row>
    <row r="70" spans="4:13">
      <c r="D70" s="492">
        <v>42826</v>
      </c>
      <c r="E70" s="491">
        <v>2475</v>
      </c>
      <c r="F70" s="491">
        <v>4828.4399999999996</v>
      </c>
      <c r="G70" s="491">
        <f t="shared" si="28"/>
        <v>3137.0585530730427</v>
      </c>
      <c r="H70" s="89">
        <f t="shared" si="24"/>
        <v>3640.9856370692687</v>
      </c>
      <c r="I70" s="382"/>
      <c r="J70" s="382">
        <f t="shared" si="25"/>
        <v>773.96960410282065</v>
      </c>
      <c r="K70" s="382">
        <f t="shared" si="26"/>
        <v>793.23018952901941</v>
      </c>
      <c r="L70" s="382">
        <f t="shared" si="27"/>
        <v>730.39642461846483</v>
      </c>
      <c r="M70" s="520">
        <v>3.1978</v>
      </c>
    </row>
    <row r="71" spans="4:13">
      <c r="D71" s="492">
        <v>42856</v>
      </c>
      <c r="E71" s="491">
        <v>2470</v>
      </c>
      <c r="F71" s="491">
        <v>4843.41</v>
      </c>
      <c r="G71" s="491">
        <f t="shared" si="28"/>
        <v>3121.0446359073462</v>
      </c>
      <c r="H71" s="89">
        <f t="shared" si="24"/>
        <v>3640.9856370692687</v>
      </c>
      <c r="I71" s="382"/>
      <c r="J71" s="382">
        <f t="shared" si="25"/>
        <v>761.61697141623756</v>
      </c>
      <c r="K71" s="382">
        <f t="shared" si="26"/>
        <v>793.23018952901941</v>
      </c>
      <c r="L71" s="382">
        <f t="shared" si="27"/>
        <v>730.39642461846483</v>
      </c>
      <c r="M71" s="520">
        <v>3.2431000000000001</v>
      </c>
    </row>
    <row r="72" spans="4:13">
      <c r="D72" s="492">
        <v>42887</v>
      </c>
      <c r="E72" s="491">
        <v>2446</v>
      </c>
      <c r="F72" s="491">
        <v>4832.2700000000004</v>
      </c>
      <c r="G72" s="491">
        <f t="shared" si="28"/>
        <v>3097.8438373683589</v>
      </c>
      <c r="H72" s="89">
        <f t="shared" si="24"/>
        <v>3640.9856370692687</v>
      </c>
      <c r="I72" s="382"/>
      <c r="J72" s="382">
        <f t="shared" si="25"/>
        <v>739.50900955375505</v>
      </c>
      <c r="K72" s="382">
        <f t="shared" si="26"/>
        <v>793.23018952901941</v>
      </c>
      <c r="L72" s="382">
        <f t="shared" si="27"/>
        <v>730.39642461846483</v>
      </c>
      <c r="M72" s="520">
        <v>3.3075999999999999</v>
      </c>
    </row>
    <row r="73" spans="4:13">
      <c r="D73" s="492">
        <v>42917</v>
      </c>
      <c r="E73" s="491">
        <v>2416</v>
      </c>
      <c r="F73" s="491">
        <v>4843.87</v>
      </c>
      <c r="G73" s="491">
        <f t="shared" si="28"/>
        <v>3052.5213599869526</v>
      </c>
      <c r="H73" s="89">
        <f t="shared" si="24"/>
        <v>3640.9856370692687</v>
      </c>
      <c r="I73" s="382"/>
      <c r="J73" s="382">
        <f t="shared" si="25"/>
        <v>771.86032395131144</v>
      </c>
      <c r="K73" s="382">
        <f t="shared" si="26"/>
        <v>793.23018952901941</v>
      </c>
      <c r="L73" s="382">
        <f t="shared" si="27"/>
        <v>730.39642461846483</v>
      </c>
      <c r="M73" s="520">
        <v>3.1301000000000001</v>
      </c>
    </row>
    <row r="74" spans="4:13">
      <c r="D74" s="492">
        <v>42948</v>
      </c>
      <c r="E74" s="491">
        <v>2450</v>
      </c>
      <c r="F74" s="491">
        <v>4853.07</v>
      </c>
      <c r="G74" s="491">
        <f t="shared" si="28"/>
        <v>3089.6109060862509</v>
      </c>
      <c r="H74" s="89">
        <f t="shared" si="24"/>
        <v>3640.9856370692687</v>
      </c>
      <c r="I74" s="382"/>
      <c r="J74" s="382">
        <f t="shared" si="25"/>
        <v>778.64293659621796</v>
      </c>
      <c r="K74" s="382">
        <f t="shared" si="26"/>
        <v>793.23018952901941</v>
      </c>
      <c r="L74" s="382">
        <f t="shared" si="27"/>
        <v>730.39642461846483</v>
      </c>
      <c r="M74" s="520">
        <v>3.1465000000000001</v>
      </c>
    </row>
    <row r="75" spans="4:13">
      <c r="D75" s="492">
        <v>42979</v>
      </c>
      <c r="E75" s="491">
        <v>2504</v>
      </c>
      <c r="F75" s="491">
        <v>4860.83</v>
      </c>
      <c r="G75" s="491">
        <f t="shared" si="28"/>
        <v>3152.6673757362423</v>
      </c>
      <c r="H75" s="89">
        <f t="shared" si="24"/>
        <v>3640.9856370692687</v>
      </c>
      <c r="I75" s="382"/>
      <c r="J75" s="382">
        <f t="shared" si="25"/>
        <v>790.55376649617983</v>
      </c>
      <c r="K75" s="382">
        <f t="shared" si="26"/>
        <v>793.23018952901941</v>
      </c>
      <c r="L75" s="382">
        <f t="shared" si="27"/>
        <v>730.39642461846483</v>
      </c>
      <c r="M75" s="520">
        <v>3.1674000000000002</v>
      </c>
    </row>
    <row r="76" spans="4:13">
      <c r="D76" s="492">
        <v>43009</v>
      </c>
      <c r="E76" s="491">
        <v>2550</v>
      </c>
      <c r="F76" s="491">
        <v>4881.25</v>
      </c>
      <c r="G76" s="491">
        <f t="shared" si="28"/>
        <v>3197.1527784891164</v>
      </c>
      <c r="H76" s="89">
        <f t="shared" si="24"/>
        <v>3640.9856370692687</v>
      </c>
      <c r="I76" s="382"/>
      <c r="J76" s="382">
        <f t="shared" si="25"/>
        <v>778.31700393736833</v>
      </c>
      <c r="K76" s="382">
        <f t="shared" si="26"/>
        <v>793.23018952901941</v>
      </c>
      <c r="L76" s="382">
        <f t="shared" si="27"/>
        <v>730.39642461846483</v>
      </c>
      <c r="M76" s="520">
        <v>3.2763</v>
      </c>
    </row>
    <row r="77" spans="4:13">
      <c r="D77" s="492">
        <v>43040</v>
      </c>
      <c r="E77" s="491">
        <v>2637</v>
      </c>
      <c r="F77" s="491">
        <v>4894.92</v>
      </c>
      <c r="G77" s="491">
        <f t="shared" si="28"/>
        <v>3296.9988232698388</v>
      </c>
      <c r="H77" s="89">
        <f t="shared" si="24"/>
        <v>3640.9856370692687</v>
      </c>
      <c r="I77" s="382"/>
      <c r="J77" s="382">
        <f t="shared" si="25"/>
        <v>808.64765409383619</v>
      </c>
      <c r="K77" s="382">
        <f t="shared" si="26"/>
        <v>793.23018952901941</v>
      </c>
      <c r="L77" s="382">
        <f t="shared" si="27"/>
        <v>730.39642461846483</v>
      </c>
      <c r="M77" s="520">
        <v>3.2610000000000001</v>
      </c>
    </row>
    <row r="78" spans="4:13">
      <c r="D78" s="492">
        <v>43070</v>
      </c>
      <c r="E78" s="491">
        <v>2775</v>
      </c>
      <c r="F78" s="491">
        <v>4916.46</v>
      </c>
      <c r="G78" s="491">
        <f t="shared" si="28"/>
        <v>3454.3372670580052</v>
      </c>
      <c r="H78" s="89">
        <f t="shared" si="24"/>
        <v>3640.9856370692687</v>
      </c>
      <c r="I78" s="382"/>
      <c r="J78" s="382">
        <f t="shared" si="25"/>
        <v>839.02763500030233</v>
      </c>
      <c r="K78" s="382">
        <f t="shared" si="26"/>
        <v>793.23018952901941</v>
      </c>
      <c r="L78" s="382">
        <f t="shared" si="27"/>
        <v>730.39642461846483</v>
      </c>
      <c r="M78" s="520">
        <v>3.3073999999999999</v>
      </c>
    </row>
    <row r="79" spans="4:13">
      <c r="D79" s="492">
        <v>43101</v>
      </c>
      <c r="E79" s="491">
        <v>2900</v>
      </c>
      <c r="F79" s="491">
        <v>4930.72</v>
      </c>
      <c r="G79" s="491">
        <f t="shared" si="28"/>
        <v>3599.4978421001397</v>
      </c>
      <c r="H79" s="89">
        <f t="shared" si="24"/>
        <v>3640.9856370692687</v>
      </c>
      <c r="I79" s="382"/>
      <c r="J79" s="382">
        <f t="shared" si="25"/>
        <v>917.19906382440388</v>
      </c>
      <c r="K79" s="382">
        <f t="shared" si="26"/>
        <v>793.23018952901941</v>
      </c>
      <c r="L79" s="382">
        <f t="shared" si="27"/>
        <v>730.39642461846483</v>
      </c>
      <c r="M79" s="520">
        <v>3.1617999999999999</v>
      </c>
    </row>
    <row r="80" spans="4:13">
      <c r="D80" s="492">
        <v>43132</v>
      </c>
      <c r="E80" s="491">
        <v>2992</v>
      </c>
      <c r="F80" s="491">
        <v>4946.5</v>
      </c>
      <c r="G80" s="491">
        <f t="shared" si="28"/>
        <v>3701.8416415647425</v>
      </c>
      <c r="H80" s="89">
        <f t="shared" si="24"/>
        <v>3640.9856370692687</v>
      </c>
      <c r="I80" s="382"/>
      <c r="J80" s="382">
        <f t="shared" si="25"/>
        <v>922.23283913324906</v>
      </c>
      <c r="K80" s="382">
        <f t="shared" si="26"/>
        <v>793.23018952901941</v>
      </c>
      <c r="L80" s="382">
        <f t="shared" si="27"/>
        <v>730.39642461846483</v>
      </c>
      <c r="M80" s="520">
        <v>3.2443</v>
      </c>
    </row>
    <row r="81" spans="4:13">
      <c r="D81" s="492">
        <v>43160</v>
      </c>
      <c r="E81" s="491">
        <v>3112</v>
      </c>
      <c r="F81" s="491">
        <v>4950.95</v>
      </c>
      <c r="G81" s="491">
        <f t="shared" si="28"/>
        <v>3846.8504993991055</v>
      </c>
      <c r="H81" s="89">
        <f t="shared" si="24"/>
        <v>3640.9856370692687</v>
      </c>
      <c r="I81" s="382"/>
      <c r="J81" s="382">
        <f t="shared" si="25"/>
        <v>936.44679826673087</v>
      </c>
      <c r="K81" s="382">
        <f t="shared" si="26"/>
        <v>793.23018952901941</v>
      </c>
      <c r="L81" s="382">
        <f t="shared" si="27"/>
        <v>730.39642461846483</v>
      </c>
      <c r="M81" s="520">
        <v>3.3231999999999999</v>
      </c>
    </row>
    <row r="82" spans="4:13">
      <c r="D82" s="492">
        <v>43191</v>
      </c>
      <c r="E82" s="491">
        <v>3074</v>
      </c>
      <c r="F82" s="491">
        <v>4961.84</v>
      </c>
      <c r="G82" s="491">
        <f t="shared" si="28"/>
        <v>3791.5376070167522</v>
      </c>
      <c r="H82" s="89">
        <f t="shared" si="24"/>
        <v>3640.9856370692687</v>
      </c>
      <c r="I82" s="382"/>
      <c r="J82" s="382">
        <f t="shared" si="25"/>
        <v>883.2064358569171</v>
      </c>
      <c r="K82" s="382">
        <f t="shared" si="26"/>
        <v>793.23018952901941</v>
      </c>
      <c r="L82" s="382">
        <f t="shared" si="27"/>
        <v>730.39642461846483</v>
      </c>
      <c r="M82" s="520">
        <v>3.4805000000000001</v>
      </c>
    </row>
    <row r="83" spans="4:13">
      <c r="D83" s="492">
        <v>43221</v>
      </c>
      <c r="E83" s="491">
        <v>2930</v>
      </c>
      <c r="F83" s="491">
        <v>4981.6899999999996</v>
      </c>
      <c r="G83" s="491">
        <f t="shared" si="28"/>
        <v>3599.5249001844759</v>
      </c>
      <c r="H83" s="89">
        <f t="shared" si="24"/>
        <v>3640.9856370692687</v>
      </c>
      <c r="I83" s="382"/>
      <c r="J83" s="382">
        <f t="shared" si="25"/>
        <v>784.17728294615131</v>
      </c>
      <c r="K83" s="382">
        <f t="shared" si="26"/>
        <v>793.23018952901941</v>
      </c>
      <c r="L83" s="382">
        <f t="shared" si="27"/>
        <v>730.39642461846483</v>
      </c>
      <c r="M83" s="520">
        <v>3.7364000000000002</v>
      </c>
    </row>
    <row r="84" spans="4:13">
      <c r="D84" s="492">
        <v>43252</v>
      </c>
      <c r="E84" s="491">
        <v>2920</v>
      </c>
      <c r="F84" s="491">
        <v>5044.46</v>
      </c>
      <c r="G84" s="491">
        <f t="shared" si="28"/>
        <v>3542.6025382300586</v>
      </c>
      <c r="H84" s="89">
        <f t="shared" si="24"/>
        <v>3640.9856370692687</v>
      </c>
      <c r="I84" s="382"/>
      <c r="J84" s="382">
        <f t="shared" si="25"/>
        <v>757.41855156671511</v>
      </c>
      <c r="K84" s="382">
        <f t="shared" si="26"/>
        <v>793.23018952901941</v>
      </c>
      <c r="L84" s="382">
        <f t="shared" si="27"/>
        <v>730.39642461846483</v>
      </c>
      <c r="M84" s="520">
        <v>3.8552</v>
      </c>
    </row>
    <row r="85" spans="4:13">
      <c r="D85" s="492">
        <v>43282</v>
      </c>
      <c r="E85" s="491">
        <v>2982</v>
      </c>
      <c r="F85" s="491">
        <v>5061.1099999999997</v>
      </c>
      <c r="G85" s="491">
        <f t="shared" si="28"/>
        <v>3605.9202981164212</v>
      </c>
      <c r="H85" s="89">
        <f t="shared" si="24"/>
        <v>3640.9856370692687</v>
      </c>
      <c r="I85" s="382"/>
      <c r="J85" s="382">
        <f t="shared" si="25"/>
        <v>794.28921503342826</v>
      </c>
      <c r="K85" s="382">
        <f t="shared" si="26"/>
        <v>793.23018952901941</v>
      </c>
      <c r="L85" s="382">
        <f t="shared" si="27"/>
        <v>730.39642461846483</v>
      </c>
      <c r="M85" s="520">
        <v>3.7543000000000002</v>
      </c>
    </row>
    <row r="86" spans="4:13">
      <c r="D86" s="492">
        <v>43313</v>
      </c>
      <c r="E86" s="491">
        <v>3010</v>
      </c>
      <c r="F86" s="491">
        <v>5056.5600000000004</v>
      </c>
      <c r="G86" s="491">
        <f t="shared" si="28"/>
        <v>3643.0538547945634</v>
      </c>
      <c r="H86" s="89">
        <f t="shared" si="24"/>
        <v>3640.9856370692687</v>
      </c>
      <c r="I86" s="382"/>
      <c r="J86" s="382">
        <f t="shared" si="25"/>
        <v>727.9851017002444</v>
      </c>
      <c r="K86" s="382">
        <f t="shared" si="26"/>
        <v>793.23018952901941</v>
      </c>
      <c r="L86" s="382">
        <f t="shared" si="27"/>
        <v>730.39642461846483</v>
      </c>
      <c r="M86" s="520">
        <v>4.1346999999999996</v>
      </c>
    </row>
    <row r="87" spans="4:13">
      <c r="D87" s="492">
        <v>43344</v>
      </c>
      <c r="E87" s="491">
        <v>3055</v>
      </c>
      <c r="F87" s="491">
        <v>5080.83</v>
      </c>
      <c r="G87" s="491">
        <f t="shared" si="28"/>
        <v>3679.8558896873151</v>
      </c>
      <c r="H87" s="89">
        <f t="shared" ref="H87:H120" si="29">$G$121</f>
        <v>3640.9856370692687</v>
      </c>
      <c r="I87" s="382"/>
      <c r="J87" s="382">
        <f t="shared" ref="J87:J118" si="30">E87/M87</f>
        <v>763.12042564883961</v>
      </c>
      <c r="K87" s="382">
        <f t="shared" si="26"/>
        <v>793.23018952901941</v>
      </c>
      <c r="L87" s="382">
        <f t="shared" si="27"/>
        <v>730.39642461846483</v>
      </c>
      <c r="M87" s="520">
        <v>4.0033000000000003</v>
      </c>
    </row>
    <row r="88" spans="4:13">
      <c r="D88" s="492">
        <v>43374</v>
      </c>
      <c r="E88" s="491">
        <v>3242</v>
      </c>
      <c r="F88" s="491">
        <v>5103.6899999999996</v>
      </c>
      <c r="G88" s="491">
        <f t="shared" si="28"/>
        <v>3887.612625374974</v>
      </c>
      <c r="H88" s="89">
        <f t="shared" si="29"/>
        <v>3640.9856370692687</v>
      </c>
      <c r="I88" s="382"/>
      <c r="J88" s="382">
        <f t="shared" si="30"/>
        <v>872.18530574910551</v>
      </c>
      <c r="K88" s="382">
        <f t="shared" si="26"/>
        <v>793.23018952901941</v>
      </c>
      <c r="L88" s="382">
        <f t="shared" si="27"/>
        <v>730.39642461846483</v>
      </c>
      <c r="M88" s="520">
        <v>3.7170999999999998</v>
      </c>
    </row>
    <row r="89" spans="4:13">
      <c r="D89" s="492">
        <v>43405</v>
      </c>
      <c r="E89" s="491">
        <v>3350</v>
      </c>
      <c r="F89" s="491">
        <v>5092.97</v>
      </c>
      <c r="G89" s="491">
        <f t="shared" si="28"/>
        <v>4025.575253732105</v>
      </c>
      <c r="H89" s="89">
        <f t="shared" si="29"/>
        <v>3640.9856370692687</v>
      </c>
      <c r="I89" s="382"/>
      <c r="J89" s="382">
        <f t="shared" si="30"/>
        <v>867.26900872446743</v>
      </c>
      <c r="K89" s="382">
        <f t="shared" si="26"/>
        <v>793.23018952901941</v>
      </c>
      <c r="L89" s="382">
        <f t="shared" si="27"/>
        <v>730.39642461846483</v>
      </c>
      <c r="M89" s="520">
        <v>3.8626999999999998</v>
      </c>
    </row>
    <row r="90" spans="4:13">
      <c r="D90" s="492">
        <v>43435</v>
      </c>
      <c r="E90" s="491">
        <v>3425</v>
      </c>
      <c r="F90" s="491">
        <v>5100.6099999999997</v>
      </c>
      <c r="G90" s="491">
        <f t="shared" si="28"/>
        <v>4109.5353300879706</v>
      </c>
      <c r="H90" s="89">
        <f t="shared" si="29"/>
        <v>3640.9856370692687</v>
      </c>
      <c r="I90" s="382"/>
      <c r="J90" s="382">
        <f t="shared" si="30"/>
        <v>884.053482009189</v>
      </c>
      <c r="K90" s="382">
        <f t="shared" si="26"/>
        <v>793.23018952901941</v>
      </c>
      <c r="L90" s="382">
        <f t="shared" si="27"/>
        <v>730.39642461846483</v>
      </c>
      <c r="M90" s="520">
        <v>3.8742000000000001</v>
      </c>
    </row>
    <row r="91" spans="4:13">
      <c r="D91" s="492">
        <v>43466</v>
      </c>
      <c r="E91" s="491">
        <v>3425</v>
      </c>
      <c r="F91" s="491">
        <v>5116.93</v>
      </c>
      <c r="G91" s="491">
        <f t="shared" si="28"/>
        <v>4096.4283271414697</v>
      </c>
      <c r="H91" s="89">
        <f t="shared" si="29"/>
        <v>3640.9856370692687</v>
      </c>
      <c r="I91" s="382"/>
      <c r="J91" s="382">
        <f t="shared" si="30"/>
        <v>938.02207432969078</v>
      </c>
      <c r="K91" s="382">
        <f t="shared" si="26"/>
        <v>793.23018952901941</v>
      </c>
      <c r="L91" s="382">
        <f t="shared" si="27"/>
        <v>730.39642461846483</v>
      </c>
      <c r="M91" s="520">
        <v>3.6513</v>
      </c>
    </row>
    <row r="92" spans="4:13">
      <c r="D92" s="492">
        <v>43497</v>
      </c>
      <c r="E92" s="491">
        <v>3410</v>
      </c>
      <c r="F92" s="491">
        <v>5138.93</v>
      </c>
      <c r="G92" s="491">
        <f t="shared" si="28"/>
        <v>4061.0275679956717</v>
      </c>
      <c r="H92" s="89">
        <f t="shared" si="29"/>
        <v>3640.9856370692687</v>
      </c>
      <c r="I92" s="382"/>
      <c r="J92" s="382">
        <f t="shared" si="30"/>
        <v>912.27694694882155</v>
      </c>
      <c r="K92" s="382">
        <f t="shared" si="26"/>
        <v>793.23018952901941</v>
      </c>
      <c r="L92" s="382">
        <f t="shared" si="27"/>
        <v>730.39642461846483</v>
      </c>
      <c r="M92" s="520">
        <v>3.7378999999999998</v>
      </c>
    </row>
    <row r="93" spans="4:13">
      <c r="D93" s="492">
        <v>43525</v>
      </c>
      <c r="E93" s="491">
        <v>3392</v>
      </c>
      <c r="F93" s="491">
        <v>5177.47</v>
      </c>
      <c r="G93" s="491">
        <f t="shared" si="28"/>
        <v>4009.5211908519027</v>
      </c>
      <c r="H93" s="89">
        <f t="shared" si="29"/>
        <v>3640.9856370692687</v>
      </c>
      <c r="I93" s="382"/>
      <c r="J93" s="382">
        <f t="shared" si="30"/>
        <v>870.61420394753725</v>
      </c>
      <c r="K93" s="382">
        <f t="shared" si="26"/>
        <v>793.23018952901941</v>
      </c>
      <c r="L93" s="382">
        <f t="shared" si="27"/>
        <v>730.39642461846483</v>
      </c>
      <c r="M93" s="520">
        <v>3.8961000000000001</v>
      </c>
    </row>
    <row r="94" spans="4:13">
      <c r="D94" s="492">
        <v>43556</v>
      </c>
      <c r="E94" s="491">
        <v>3418</v>
      </c>
      <c r="F94" s="491">
        <v>5206.9799999999996</v>
      </c>
      <c r="G94" s="491">
        <f t="shared" si="28"/>
        <v>4017.3568402413689</v>
      </c>
      <c r="H94" s="89">
        <f t="shared" si="29"/>
        <v>3640.9856370692687</v>
      </c>
      <c r="I94" s="382"/>
      <c r="J94" s="382">
        <f t="shared" si="30"/>
        <v>866.47907318680757</v>
      </c>
      <c r="K94" s="382">
        <f t="shared" si="26"/>
        <v>793.23018952901941</v>
      </c>
      <c r="L94" s="382">
        <f t="shared" si="27"/>
        <v>730.39642461846483</v>
      </c>
      <c r="M94" s="520">
        <v>3.9447000000000001</v>
      </c>
    </row>
    <row r="95" spans="4:13">
      <c r="D95" s="492">
        <v>43586</v>
      </c>
      <c r="E95" s="491">
        <v>3445</v>
      </c>
      <c r="F95" s="491">
        <v>5213.75</v>
      </c>
      <c r="G95" s="491">
        <f t="shared" si="28"/>
        <v>4043.8336705825941</v>
      </c>
      <c r="H95" s="89">
        <f t="shared" si="29"/>
        <v>3640.9856370692687</v>
      </c>
      <c r="I95" s="382"/>
      <c r="J95" s="382">
        <f t="shared" si="30"/>
        <v>874.34329077942186</v>
      </c>
      <c r="K95" s="382">
        <f t="shared" si="26"/>
        <v>793.23018952901941</v>
      </c>
      <c r="L95" s="382">
        <f t="shared" si="27"/>
        <v>730.39642461846483</v>
      </c>
      <c r="M95" s="520">
        <v>3.9401000000000002</v>
      </c>
    </row>
    <row r="96" spans="4:13">
      <c r="D96" s="492">
        <v>43617</v>
      </c>
      <c r="E96" s="491">
        <v>3397</v>
      </c>
      <c r="F96" s="491">
        <v>5214.2700000000004</v>
      </c>
      <c r="G96" s="491">
        <f t="shared" si="28"/>
        <v>3987.0923216480924</v>
      </c>
      <c r="H96" s="89">
        <f t="shared" si="29"/>
        <v>3640.9856370692687</v>
      </c>
      <c r="I96" s="382"/>
      <c r="J96" s="382">
        <f t="shared" si="30"/>
        <v>886.57479903956573</v>
      </c>
      <c r="K96" s="382">
        <f t="shared" si="26"/>
        <v>793.23018952901941</v>
      </c>
      <c r="L96" s="382">
        <f t="shared" si="27"/>
        <v>730.39642461846483</v>
      </c>
      <c r="M96" s="520">
        <v>3.8315999999999999</v>
      </c>
    </row>
    <row r="97" spans="4:13">
      <c r="D97" s="492">
        <v>43647</v>
      </c>
      <c r="E97" s="491">
        <v>3305</v>
      </c>
      <c r="F97" s="491">
        <v>5224.18</v>
      </c>
      <c r="G97" s="491">
        <f t="shared" si="28"/>
        <v>3871.752542982822</v>
      </c>
      <c r="H97" s="89">
        <f t="shared" si="29"/>
        <v>3640.9856370692687</v>
      </c>
      <c r="I97" s="382"/>
      <c r="J97" s="382">
        <f t="shared" si="30"/>
        <v>877.98528278830065</v>
      </c>
      <c r="K97" s="382">
        <f t="shared" si="26"/>
        <v>793.23018952901941</v>
      </c>
      <c r="L97" s="382">
        <f t="shared" si="27"/>
        <v>730.39642461846483</v>
      </c>
      <c r="M97" s="520">
        <v>3.7643</v>
      </c>
    </row>
    <row r="98" spans="4:13">
      <c r="D98" s="492">
        <v>43678</v>
      </c>
      <c r="E98" s="491">
        <v>2955</v>
      </c>
      <c r="F98" s="491">
        <v>5229.93</v>
      </c>
      <c r="G98" s="491">
        <f t="shared" si="28"/>
        <v>3457.927390997585</v>
      </c>
      <c r="H98" s="89">
        <f t="shared" si="29"/>
        <v>3640.9856370692687</v>
      </c>
      <c r="I98" s="382"/>
      <c r="J98" s="382">
        <f t="shared" si="30"/>
        <v>714.13035597766986</v>
      </c>
      <c r="K98" s="382">
        <f t="shared" si="26"/>
        <v>793.23018952901941</v>
      </c>
      <c r="L98" s="382">
        <f t="shared" si="27"/>
        <v>730.39642461846483</v>
      </c>
      <c r="M98" s="520">
        <v>4.1379000000000001</v>
      </c>
    </row>
    <row r="99" spans="4:13">
      <c r="D99" s="492">
        <v>43709</v>
      </c>
      <c r="E99" s="491">
        <v>2625</v>
      </c>
      <c r="F99" s="491">
        <v>5227.84</v>
      </c>
      <c r="G99" s="491">
        <f t="shared" si="28"/>
        <v>3072.99094846055</v>
      </c>
      <c r="H99" s="89">
        <f t="shared" si="29"/>
        <v>3640.9856370692687</v>
      </c>
      <c r="I99" s="382"/>
      <c r="J99" s="382">
        <f t="shared" si="30"/>
        <v>630.43373841202742</v>
      </c>
      <c r="K99" s="382">
        <f t="shared" si="26"/>
        <v>793.23018952901941</v>
      </c>
      <c r="L99" s="382">
        <f t="shared" si="27"/>
        <v>730.39642461846483</v>
      </c>
      <c r="M99" s="520">
        <v>4.1638000000000002</v>
      </c>
    </row>
    <row r="100" spans="4:13">
      <c r="D100" s="492">
        <v>43739</v>
      </c>
      <c r="E100" s="491">
        <v>2225</v>
      </c>
      <c r="F100" s="491">
        <v>5233.07</v>
      </c>
      <c r="G100" s="491">
        <f t="shared" si="28"/>
        <v>2602.1224634870164</v>
      </c>
      <c r="H100" s="89">
        <f t="shared" si="29"/>
        <v>3640.9856370692687</v>
      </c>
      <c r="I100" s="382"/>
      <c r="J100" s="382">
        <f t="shared" si="30"/>
        <v>555.76370675658802</v>
      </c>
      <c r="K100" s="382">
        <f t="shared" si="26"/>
        <v>793.23018952901941</v>
      </c>
      <c r="L100" s="382">
        <f t="shared" si="27"/>
        <v>730.39642461846483</v>
      </c>
      <c r="M100" s="520">
        <v>4.0034999999999998</v>
      </c>
    </row>
    <row r="101" spans="4:13">
      <c r="D101" s="492">
        <v>43770</v>
      </c>
      <c r="E101" s="491">
        <v>2200</v>
      </c>
      <c r="F101" s="491">
        <v>5259.76</v>
      </c>
      <c r="G101" s="491">
        <f t="shared" si="28"/>
        <v>2559.8293458256649</v>
      </c>
      <c r="H101" s="89">
        <f t="shared" si="29"/>
        <v>3640.9856370692687</v>
      </c>
      <c r="I101" s="382"/>
      <c r="J101" s="382">
        <f t="shared" si="30"/>
        <v>520.90732585120998</v>
      </c>
      <c r="K101" s="382">
        <f t="shared" si="26"/>
        <v>793.23018952901941</v>
      </c>
      <c r="L101" s="382">
        <f t="shared" si="27"/>
        <v>730.39642461846483</v>
      </c>
      <c r="M101" s="520">
        <v>4.2233999999999998</v>
      </c>
    </row>
    <row r="102" spans="4:13">
      <c r="D102" s="492">
        <v>43800</v>
      </c>
      <c r="E102" s="491">
        <v>2158</v>
      </c>
      <c r="F102" s="491">
        <v>5320.25</v>
      </c>
      <c r="G102" s="491">
        <f t="shared" si="28"/>
        <v>2482.4108491142333</v>
      </c>
      <c r="H102" s="89">
        <f t="shared" si="29"/>
        <v>3640.9856370692687</v>
      </c>
      <c r="I102" s="382"/>
      <c r="J102" s="382">
        <f t="shared" si="30"/>
        <v>535.47058385647995</v>
      </c>
      <c r="K102" s="382">
        <f t="shared" si="26"/>
        <v>793.23018952901941</v>
      </c>
      <c r="L102" s="382">
        <f t="shared" si="27"/>
        <v>730.39642461846483</v>
      </c>
      <c r="M102" s="520">
        <v>4.0301</v>
      </c>
    </row>
    <row r="103" spans="4:13">
      <c r="D103" s="492">
        <v>43831</v>
      </c>
      <c r="E103" s="491">
        <v>2257</v>
      </c>
      <c r="F103" s="491">
        <v>5331.42</v>
      </c>
      <c r="G103" s="491">
        <f t="shared" si="28"/>
        <v>2590.8538963353103</v>
      </c>
      <c r="H103" s="89">
        <f t="shared" si="29"/>
        <v>3640.9856370692687</v>
      </c>
      <c r="I103" s="382"/>
      <c r="J103" s="382">
        <f t="shared" si="30"/>
        <v>528.7076296001311</v>
      </c>
      <c r="K103" s="382">
        <f t="shared" si="26"/>
        <v>793.23018952901941</v>
      </c>
      <c r="L103" s="382">
        <f t="shared" si="27"/>
        <v>730.39642461846483</v>
      </c>
      <c r="M103" s="520">
        <v>4.2689000000000004</v>
      </c>
    </row>
    <row r="104" spans="4:13">
      <c r="D104" s="492">
        <v>43862</v>
      </c>
      <c r="E104" s="491">
        <v>2257</v>
      </c>
      <c r="F104" s="491">
        <v>5344.75</v>
      </c>
      <c r="G104" s="491">
        <f t="shared" si="28"/>
        <v>2584.3922129192197</v>
      </c>
      <c r="H104" s="89">
        <f t="shared" si="29"/>
        <v>3640.9856370692687</v>
      </c>
      <c r="I104" s="382"/>
      <c r="J104" s="382">
        <f t="shared" si="30"/>
        <v>501.76741290767211</v>
      </c>
      <c r="K104" s="382">
        <f t="shared" si="26"/>
        <v>793.23018952901941</v>
      </c>
      <c r="L104" s="382">
        <f t="shared" si="27"/>
        <v>730.39642461846483</v>
      </c>
      <c r="M104" s="520">
        <v>4.4981</v>
      </c>
    </row>
    <row r="105" spans="4:13">
      <c r="D105" s="492">
        <v>43891</v>
      </c>
      <c r="E105" s="491">
        <v>2257</v>
      </c>
      <c r="F105" s="491">
        <v>5348.49</v>
      </c>
      <c r="G105" s="491">
        <f t="shared" si="28"/>
        <v>2582.5850436291366</v>
      </c>
      <c r="H105" s="89">
        <f t="shared" si="29"/>
        <v>3640.9856370692687</v>
      </c>
      <c r="I105" s="382"/>
      <c r="J105" s="382">
        <f t="shared" si="30"/>
        <v>434.19711048267635</v>
      </c>
      <c r="K105" s="382">
        <f t="shared" si="26"/>
        <v>793.23018952901941</v>
      </c>
      <c r="L105" s="382">
        <f t="shared" si="27"/>
        <v>730.39642461846483</v>
      </c>
      <c r="M105" s="520">
        <v>5.1981000000000002</v>
      </c>
    </row>
    <row r="106" spans="4:13">
      <c r="D106" s="492">
        <v>43922</v>
      </c>
      <c r="E106" s="491">
        <v>2207</v>
      </c>
      <c r="F106" s="491">
        <v>5331.91</v>
      </c>
      <c r="G106" s="491">
        <f t="shared" si="28"/>
        <v>2533.2251069504173</v>
      </c>
      <c r="H106" s="89">
        <f t="shared" si="29"/>
        <v>3640.9856370692687</v>
      </c>
      <c r="I106" s="382"/>
      <c r="J106" s="382">
        <f t="shared" si="30"/>
        <v>406.71531770602979</v>
      </c>
      <c r="K106" s="382">
        <f t="shared" si="26"/>
        <v>793.23018952901941</v>
      </c>
      <c r="L106" s="382">
        <f t="shared" si="27"/>
        <v>730.39642461846483</v>
      </c>
      <c r="M106" s="520">
        <v>5.4264000000000001</v>
      </c>
    </row>
    <row r="107" spans="4:13">
      <c r="D107" s="492">
        <v>43952</v>
      </c>
      <c r="E107" s="491">
        <v>2207</v>
      </c>
      <c r="F107" s="491">
        <v>5311.65</v>
      </c>
      <c r="G107" s="491">
        <f t="shared" si="28"/>
        <v>2542.8874794084704</v>
      </c>
      <c r="H107" s="89">
        <f t="shared" si="29"/>
        <v>3640.9856370692687</v>
      </c>
      <c r="I107" s="382"/>
      <c r="J107" s="382">
        <f t="shared" si="30"/>
        <v>406.76779033120152</v>
      </c>
      <c r="K107" s="382">
        <f t="shared" si="26"/>
        <v>793.23018952901941</v>
      </c>
      <c r="L107" s="382">
        <f t="shared" si="27"/>
        <v>730.39642461846483</v>
      </c>
      <c r="M107" s="520">
        <v>5.4257</v>
      </c>
    </row>
    <row r="108" spans="4:13">
      <c r="D108" s="492">
        <v>43983</v>
      </c>
      <c r="E108" s="491">
        <v>2220</v>
      </c>
      <c r="F108" s="491">
        <v>5325.46</v>
      </c>
      <c r="G108" s="491">
        <f t="shared" si="28"/>
        <v>2551.2329075798148</v>
      </c>
      <c r="H108" s="89">
        <f t="shared" si="29"/>
        <v>3640.9856370692687</v>
      </c>
      <c r="I108" s="382"/>
      <c r="J108" s="382">
        <f t="shared" si="30"/>
        <v>405.4498301493955</v>
      </c>
      <c r="K108" s="382">
        <f t="shared" si="26"/>
        <v>793.23018952901941</v>
      </c>
      <c r="L108" s="382">
        <f t="shared" si="27"/>
        <v>730.39642461846483</v>
      </c>
      <c r="M108" s="520">
        <v>5.4753999999999996</v>
      </c>
    </row>
    <row r="109" spans="4:13">
      <c r="D109" s="492">
        <v>44013</v>
      </c>
      <c r="E109" s="491">
        <v>2320</v>
      </c>
      <c r="F109" s="491">
        <v>5344.63</v>
      </c>
      <c r="G109" s="491">
        <f t="shared" si="28"/>
        <v>2656.5904094390066</v>
      </c>
      <c r="H109" s="89">
        <f t="shared" si="29"/>
        <v>3640.9856370692687</v>
      </c>
      <c r="I109" s="382"/>
      <c r="J109" s="382">
        <f t="shared" si="30"/>
        <v>445.92230957003096</v>
      </c>
      <c r="K109" s="382">
        <f t="shared" si="26"/>
        <v>793.23018952901941</v>
      </c>
      <c r="L109" s="382">
        <f t="shared" si="27"/>
        <v>730.39642461846483</v>
      </c>
      <c r="M109" s="520">
        <v>5.2027000000000001</v>
      </c>
    </row>
    <row r="110" spans="4:13">
      <c r="D110" s="492">
        <v>44044</v>
      </c>
      <c r="E110" s="491">
        <v>2432</v>
      </c>
      <c r="F110" s="491">
        <v>5357.46</v>
      </c>
      <c r="G110" s="491">
        <f t="shared" si="28"/>
        <v>2778.170491240252</v>
      </c>
      <c r="H110" s="89">
        <f t="shared" si="29"/>
        <v>3640.9856370692687</v>
      </c>
      <c r="I110" s="382"/>
      <c r="J110" s="382">
        <f t="shared" si="30"/>
        <v>444.55005757946884</v>
      </c>
      <c r="K110" s="382">
        <f t="shared" si="26"/>
        <v>793.23018952901941</v>
      </c>
      <c r="L110" s="382">
        <f t="shared" si="27"/>
        <v>730.39642461846483</v>
      </c>
      <c r="M110" s="520">
        <v>5.4706999999999999</v>
      </c>
    </row>
    <row r="111" spans="4:13">
      <c r="D111" s="492">
        <v>44075</v>
      </c>
      <c r="E111" s="491">
        <v>2607</v>
      </c>
      <c r="F111" s="491">
        <v>5391.75</v>
      </c>
      <c r="G111" s="491">
        <f t="shared" si="28"/>
        <v>2959.1402197802199</v>
      </c>
      <c r="H111" s="89">
        <f t="shared" si="29"/>
        <v>3640.9856370692687</v>
      </c>
      <c r="I111" s="382"/>
      <c r="J111" s="382">
        <f t="shared" si="30"/>
        <v>462.22584705944928</v>
      </c>
      <c r="K111" s="382">
        <f t="shared" si="26"/>
        <v>793.23018952901941</v>
      </c>
      <c r="L111" s="382">
        <f t="shared" si="27"/>
        <v>730.39642461846483</v>
      </c>
      <c r="M111" s="520">
        <v>5.6401000000000003</v>
      </c>
    </row>
    <row r="112" spans="4:13">
      <c r="D112" s="492">
        <v>44105</v>
      </c>
      <c r="E112" s="491">
        <v>2926</v>
      </c>
      <c r="F112" s="491">
        <v>5438.12</v>
      </c>
      <c r="G112" s="491">
        <f t="shared" si="28"/>
        <v>3292.9095054908685</v>
      </c>
      <c r="H112" s="89">
        <f t="shared" si="29"/>
        <v>3640.9856370692687</v>
      </c>
      <c r="I112" s="382"/>
      <c r="J112" s="382">
        <f t="shared" si="30"/>
        <v>507.00027723870249</v>
      </c>
      <c r="K112" s="382">
        <f t="shared" si="26"/>
        <v>793.23018952901941</v>
      </c>
      <c r="L112" s="382">
        <f t="shared" si="27"/>
        <v>730.39642461846483</v>
      </c>
      <c r="M112" s="520">
        <v>5.7712000000000003</v>
      </c>
    </row>
    <row r="113" spans="1:13">
      <c r="D113" s="492">
        <v>44136</v>
      </c>
      <c r="E113" s="491">
        <v>4122</v>
      </c>
      <c r="F113" s="491">
        <v>5486.52</v>
      </c>
      <c r="G113" s="491">
        <f t="shared" si="28"/>
        <v>4597.9609807309544</v>
      </c>
      <c r="H113" s="89">
        <f t="shared" si="29"/>
        <v>3640.9856370692687</v>
      </c>
      <c r="I113" s="382"/>
      <c r="J113" s="382">
        <f t="shared" si="30"/>
        <v>773.19877698786365</v>
      </c>
      <c r="K113" s="382">
        <f t="shared" si="26"/>
        <v>793.23018952901941</v>
      </c>
      <c r="L113" s="382">
        <f t="shared" si="27"/>
        <v>730.39642461846483</v>
      </c>
      <c r="M113" s="520">
        <v>5.3311000000000002</v>
      </c>
    </row>
    <row r="114" spans="1:13">
      <c r="D114" s="492">
        <v>44166</v>
      </c>
      <c r="E114" s="491">
        <v>4668</v>
      </c>
      <c r="F114" s="491">
        <v>5560.59</v>
      </c>
      <c r="G114" s="491">
        <f t="shared" si="28"/>
        <v>5137.646674183854</v>
      </c>
      <c r="H114" s="89">
        <f t="shared" si="29"/>
        <v>3640.9856370692687</v>
      </c>
      <c r="I114" s="382"/>
      <c r="J114" s="382">
        <f t="shared" si="30"/>
        <v>898.36608225399812</v>
      </c>
      <c r="K114" s="382">
        <f t="shared" si="26"/>
        <v>793.23018952901941</v>
      </c>
      <c r="L114" s="382">
        <f t="shared" si="27"/>
        <v>730.39642461846483</v>
      </c>
      <c r="M114" s="520">
        <v>5.1961000000000004</v>
      </c>
    </row>
    <row r="115" spans="1:13">
      <c r="D115" s="492">
        <v>44197</v>
      </c>
      <c r="E115" s="491">
        <v>4212</v>
      </c>
      <c r="F115" s="491">
        <v>5574.49</v>
      </c>
      <c r="G115" s="491">
        <f t="shared" si="28"/>
        <v>4624.2092962764309</v>
      </c>
      <c r="H115" s="89">
        <f t="shared" si="29"/>
        <v>3640.9856370692687</v>
      </c>
      <c r="I115" s="382"/>
      <c r="J115" s="382">
        <f t="shared" si="30"/>
        <v>769.2729165525177</v>
      </c>
      <c r="K115" s="382">
        <f t="shared" si="26"/>
        <v>793.23018952901941</v>
      </c>
      <c r="L115" s="382">
        <f t="shared" si="27"/>
        <v>730.39642461846483</v>
      </c>
      <c r="M115" s="520">
        <v>5.4752999999999998</v>
      </c>
    </row>
    <row r="116" spans="1:13">
      <c r="D116" s="492">
        <v>44228</v>
      </c>
      <c r="E116" s="491">
        <v>4934</v>
      </c>
      <c r="F116" s="491">
        <v>5622.43</v>
      </c>
      <c r="G116" s="491">
        <f t="shared" si="28"/>
        <v>5370.6808906469269</v>
      </c>
      <c r="H116" s="89">
        <f t="shared" si="29"/>
        <v>3640.9856370692687</v>
      </c>
      <c r="I116" s="382"/>
      <c r="J116" s="382">
        <f t="shared" si="30"/>
        <v>892.28877314814815</v>
      </c>
      <c r="K116" s="382">
        <f t="shared" si="26"/>
        <v>793.23018952901941</v>
      </c>
      <c r="L116" s="382">
        <f t="shared" si="27"/>
        <v>730.39642461846483</v>
      </c>
      <c r="M116" s="520">
        <v>5.5296000000000003</v>
      </c>
    </row>
    <row r="117" spans="1:13">
      <c r="D117" s="492">
        <v>44256</v>
      </c>
      <c r="E117" s="491">
        <v>5145</v>
      </c>
      <c r="F117" s="491">
        <v>5674.72</v>
      </c>
      <c r="G117" s="491">
        <f t="shared" si="28"/>
        <v>5548.7505639044739</v>
      </c>
      <c r="H117" s="89">
        <f t="shared" si="29"/>
        <v>3640.9856370692687</v>
      </c>
      <c r="I117" s="382"/>
      <c r="J117" s="382">
        <f t="shared" si="30"/>
        <v>903.15445784401493</v>
      </c>
      <c r="K117" s="382">
        <f t="shared" si="26"/>
        <v>793.23018952901941</v>
      </c>
      <c r="L117" s="382">
        <f t="shared" si="27"/>
        <v>730.39642461846483</v>
      </c>
      <c r="M117" s="520">
        <v>5.6966999999999999</v>
      </c>
    </row>
    <row r="118" spans="1:13">
      <c r="D118" s="492">
        <v>44287</v>
      </c>
      <c r="E118" s="491">
        <v>5115</v>
      </c>
      <c r="F118" s="491">
        <v>5692.31</v>
      </c>
      <c r="G118" s="491">
        <f t="shared" si="28"/>
        <v>5499.349929993271</v>
      </c>
      <c r="H118" s="89">
        <f t="shared" si="29"/>
        <v>3640.9856370692687</v>
      </c>
      <c r="I118" s="382"/>
      <c r="J118" s="382">
        <f t="shared" si="30"/>
        <v>946.69627984453086</v>
      </c>
      <c r="K118" s="382">
        <f t="shared" si="26"/>
        <v>793.23018952901941</v>
      </c>
      <c r="L118" s="382">
        <f t="shared" si="27"/>
        <v>730.39642461846483</v>
      </c>
      <c r="M118" s="520">
        <v>5.4029999999999996</v>
      </c>
    </row>
    <row r="119" spans="1:13">
      <c r="D119" s="492">
        <v>44317</v>
      </c>
      <c r="E119" s="491">
        <v>5996</v>
      </c>
      <c r="F119" s="491">
        <v>5739.56</v>
      </c>
      <c r="G119" s="491">
        <f t="shared" si="28"/>
        <v>6393.4796116775497</v>
      </c>
      <c r="H119" s="89">
        <f t="shared" si="29"/>
        <v>3640.9856370692687</v>
      </c>
      <c r="I119" s="382"/>
      <c r="J119" s="382">
        <f>E119/M119</f>
        <v>1146.1120880801284</v>
      </c>
      <c r="K119" s="382">
        <f>K120</f>
        <v>793.23018952901941</v>
      </c>
      <c r="L119" s="382">
        <f>L120</f>
        <v>730.39642461846483</v>
      </c>
      <c r="M119" s="520">
        <v>5.2316000000000003</v>
      </c>
    </row>
    <row r="120" spans="1:13">
      <c r="A120" s="750"/>
      <c r="B120" s="138"/>
      <c r="C120" s="138">
        <f>G120/G108-1</f>
        <v>1.7655536333147004</v>
      </c>
      <c r="D120" s="495">
        <v>44348</v>
      </c>
      <c r="E120" s="496">
        <v>6652</v>
      </c>
      <c r="F120" s="496">
        <v>5769.98</v>
      </c>
      <c r="G120" s="496">
        <f t="shared" si="28"/>
        <v>7055.571436989384</v>
      </c>
      <c r="H120" s="603">
        <f t="shared" si="29"/>
        <v>3640.9856370692687</v>
      </c>
      <c r="I120" s="653"/>
      <c r="J120" s="653">
        <f>E120/M120</f>
        <v>1329.9744081893793</v>
      </c>
      <c r="K120" s="653">
        <f>J121</f>
        <v>793.23018952901941</v>
      </c>
      <c r="L120" s="653">
        <f>J122</f>
        <v>730.39642461846483</v>
      </c>
      <c r="M120" s="749">
        <v>5.0015999999999998</v>
      </c>
    </row>
    <row r="121" spans="1:13" ht="15.5">
      <c r="D121" s="66" t="s">
        <v>492</v>
      </c>
      <c r="F121" s="489"/>
      <c r="G121" s="494">
        <f>AVERAGE(G67:G120)</f>
        <v>3640.9856370692687</v>
      </c>
      <c r="J121" s="382">
        <f>AVERAGE(J109:J120)</f>
        <v>793.23018952901941</v>
      </c>
    </row>
    <row r="122" spans="1:13" ht="15.5">
      <c r="F122" s="489"/>
      <c r="G122" s="382"/>
      <c r="H122" s="138"/>
      <c r="J122" s="382">
        <f>AVERAGE(J85:J120)</f>
        <v>730.39642461846483</v>
      </c>
    </row>
    <row r="123" spans="1:13" ht="15.5">
      <c r="F123" s="489"/>
      <c r="J123" s="494">
        <f>AVERAGE(J67:J120)</f>
        <v>757.42434910755424</v>
      </c>
    </row>
    <row r="124" spans="1:13" ht="15.5">
      <c r="F124" s="489"/>
    </row>
    <row r="125" spans="1:13" ht="15.5">
      <c r="F125" s="489"/>
    </row>
    <row r="126" spans="1:13" ht="15.5">
      <c r="F126" s="489"/>
    </row>
    <row r="127" spans="1:13" ht="15.5">
      <c r="F127" s="489"/>
    </row>
    <row r="128" spans="1:13" ht="15.5">
      <c r="F128" s="489"/>
    </row>
    <row r="129" spans="6:6" ht="17.5">
      <c r="F129" s="490"/>
    </row>
    <row r="130" spans="6:6" ht="15.5">
      <c r="F130" s="489"/>
    </row>
    <row r="131" spans="6:6" ht="15.5">
      <c r="F131" s="489"/>
    </row>
    <row r="132" spans="6:6">
      <c r="F132"/>
    </row>
  </sheetData>
  <pageMargins left="0.51181102362204722" right="0.51181102362204722" top="0.78740157480314965" bottom="0.78740157480314965" header="0.31496062992125984" footer="0.31496062992125984"/>
  <pageSetup paperSize="9" scale="42" pageOrder="overThenDown" orientation="landscape" r:id="rId1"/>
  <colBreaks count="1" manualBreakCount="1">
    <brk id="19" min="9" max="413"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2">
    <tabColor theme="4" tint="0.59999389629810485"/>
    <outlinePr summaryBelow="0"/>
  </sheetPr>
  <dimension ref="A1:AS220"/>
  <sheetViews>
    <sheetView showGridLines="0" zoomScaleNormal="100" workbookViewId="0">
      <pane xSplit="2" ySplit="2" topLeftCell="AK151" activePane="bottomRight" state="frozen"/>
      <selection activeCell="I71" sqref="I71"/>
      <selection pane="topRight" activeCell="I71" sqref="I71"/>
      <selection pane="bottomLeft" activeCell="I71" sqref="I71"/>
      <selection pane="bottomRight" activeCell="AK164" sqref="AK164"/>
    </sheetView>
  </sheetViews>
  <sheetFormatPr defaultColWidth="8.81640625" defaultRowHeight="13"/>
  <cols>
    <col min="1" max="1" width="4.7265625" style="66" customWidth="1"/>
    <col min="2" max="2" width="60.81640625" style="66" customWidth="1"/>
    <col min="3" max="3" width="10.81640625" style="66" customWidth="1"/>
    <col min="4" max="4" width="10.7265625" style="142" bestFit="1" customWidth="1"/>
    <col min="5" max="45" width="11.81640625" style="66" customWidth="1"/>
    <col min="46" max="16384" width="8.81640625" style="66"/>
  </cols>
  <sheetData>
    <row r="1" spans="2:45" ht="21" customHeight="1">
      <c r="B1" s="67"/>
      <c r="C1" s="68"/>
      <c r="D1" s="150"/>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row>
    <row r="2" spans="2:45" s="70" customFormat="1" ht="21" customHeight="1">
      <c r="B2" s="69" t="s">
        <v>400</v>
      </c>
      <c r="C2" s="71"/>
      <c r="D2" s="151"/>
      <c r="E2" s="72">
        <v>1</v>
      </c>
      <c r="F2" s="72">
        <v>2</v>
      </c>
      <c r="G2" s="72">
        <f t="shared" ref="G2:AR2" si="0">F2+1</f>
        <v>3</v>
      </c>
      <c r="H2" s="72">
        <f t="shared" si="0"/>
        <v>4</v>
      </c>
      <c r="I2" s="72">
        <f t="shared" si="0"/>
        <v>5</v>
      </c>
      <c r="J2" s="72">
        <f t="shared" si="0"/>
        <v>6</v>
      </c>
      <c r="K2" s="72">
        <f t="shared" si="0"/>
        <v>7</v>
      </c>
      <c r="L2" s="72">
        <f t="shared" si="0"/>
        <v>8</v>
      </c>
      <c r="M2" s="72">
        <f t="shared" si="0"/>
        <v>9</v>
      </c>
      <c r="N2" s="72">
        <f t="shared" si="0"/>
        <v>10</v>
      </c>
      <c r="O2" s="72">
        <f t="shared" si="0"/>
        <v>11</v>
      </c>
      <c r="P2" s="72">
        <f t="shared" si="0"/>
        <v>12</v>
      </c>
      <c r="Q2" s="72">
        <f t="shared" si="0"/>
        <v>13</v>
      </c>
      <c r="R2" s="72">
        <f t="shared" si="0"/>
        <v>14</v>
      </c>
      <c r="S2" s="72">
        <f t="shared" si="0"/>
        <v>15</v>
      </c>
      <c r="T2" s="72">
        <f t="shared" si="0"/>
        <v>16</v>
      </c>
      <c r="U2" s="72">
        <f t="shared" si="0"/>
        <v>17</v>
      </c>
      <c r="V2" s="72">
        <f t="shared" si="0"/>
        <v>18</v>
      </c>
      <c r="W2" s="72">
        <f t="shared" si="0"/>
        <v>19</v>
      </c>
      <c r="X2" s="72">
        <f t="shared" si="0"/>
        <v>20</v>
      </c>
      <c r="Y2" s="72">
        <f t="shared" si="0"/>
        <v>21</v>
      </c>
      <c r="Z2" s="72">
        <f t="shared" si="0"/>
        <v>22</v>
      </c>
      <c r="AA2" s="72">
        <f t="shared" si="0"/>
        <v>23</v>
      </c>
      <c r="AB2" s="72">
        <f t="shared" si="0"/>
        <v>24</v>
      </c>
      <c r="AC2" s="72">
        <f t="shared" si="0"/>
        <v>25</v>
      </c>
      <c r="AD2" s="72">
        <f t="shared" si="0"/>
        <v>26</v>
      </c>
      <c r="AE2" s="72">
        <f t="shared" si="0"/>
        <v>27</v>
      </c>
      <c r="AF2" s="72">
        <f t="shared" si="0"/>
        <v>28</v>
      </c>
      <c r="AG2" s="72">
        <f t="shared" si="0"/>
        <v>29</v>
      </c>
      <c r="AH2" s="72">
        <f t="shared" si="0"/>
        <v>30</v>
      </c>
      <c r="AI2" s="72">
        <f t="shared" si="0"/>
        <v>31</v>
      </c>
      <c r="AJ2" s="72">
        <f t="shared" si="0"/>
        <v>32</v>
      </c>
      <c r="AK2" s="72">
        <f t="shared" si="0"/>
        <v>33</v>
      </c>
      <c r="AL2" s="72">
        <f t="shared" si="0"/>
        <v>34</v>
      </c>
      <c r="AM2" s="72">
        <f t="shared" si="0"/>
        <v>35</v>
      </c>
      <c r="AN2" s="72">
        <f t="shared" si="0"/>
        <v>36</v>
      </c>
      <c r="AO2" s="72">
        <f t="shared" si="0"/>
        <v>37</v>
      </c>
      <c r="AP2" s="72">
        <f t="shared" si="0"/>
        <v>38</v>
      </c>
      <c r="AQ2" s="72">
        <f t="shared" si="0"/>
        <v>39</v>
      </c>
      <c r="AR2" s="72">
        <f t="shared" si="0"/>
        <v>40</v>
      </c>
      <c r="AS2" s="72" t="s">
        <v>20</v>
      </c>
    </row>
    <row r="3" spans="2:45">
      <c r="E3" s="152">
        <v>2021</v>
      </c>
      <c r="F3" s="152">
        <f>E3+1</f>
        <v>2022</v>
      </c>
      <c r="G3" s="152">
        <f t="shared" ref="G3:AR3" si="1">F3+1</f>
        <v>2023</v>
      </c>
      <c r="H3" s="152">
        <f t="shared" si="1"/>
        <v>2024</v>
      </c>
      <c r="I3" s="152">
        <f t="shared" si="1"/>
        <v>2025</v>
      </c>
      <c r="J3" s="152">
        <f t="shared" si="1"/>
        <v>2026</v>
      </c>
      <c r="K3" s="152">
        <f t="shared" si="1"/>
        <v>2027</v>
      </c>
      <c r="L3" s="152">
        <f t="shared" si="1"/>
        <v>2028</v>
      </c>
      <c r="M3" s="152">
        <f t="shared" si="1"/>
        <v>2029</v>
      </c>
      <c r="N3" s="152">
        <f t="shared" si="1"/>
        <v>2030</v>
      </c>
      <c r="O3" s="152">
        <f t="shared" si="1"/>
        <v>2031</v>
      </c>
      <c r="P3" s="152">
        <f t="shared" si="1"/>
        <v>2032</v>
      </c>
      <c r="Q3" s="152">
        <f t="shared" si="1"/>
        <v>2033</v>
      </c>
      <c r="R3" s="152">
        <f t="shared" si="1"/>
        <v>2034</v>
      </c>
      <c r="S3" s="152">
        <f t="shared" si="1"/>
        <v>2035</v>
      </c>
      <c r="T3" s="152">
        <f t="shared" si="1"/>
        <v>2036</v>
      </c>
      <c r="U3" s="152">
        <f t="shared" si="1"/>
        <v>2037</v>
      </c>
      <c r="V3" s="152">
        <f t="shared" si="1"/>
        <v>2038</v>
      </c>
      <c r="W3" s="152">
        <f t="shared" si="1"/>
        <v>2039</v>
      </c>
      <c r="X3" s="152">
        <f t="shared" si="1"/>
        <v>2040</v>
      </c>
      <c r="Y3" s="152">
        <f t="shared" si="1"/>
        <v>2041</v>
      </c>
      <c r="Z3" s="152">
        <f t="shared" si="1"/>
        <v>2042</v>
      </c>
      <c r="AA3" s="152">
        <f t="shared" si="1"/>
        <v>2043</v>
      </c>
      <c r="AB3" s="152">
        <f t="shared" si="1"/>
        <v>2044</v>
      </c>
      <c r="AC3" s="152">
        <f t="shared" si="1"/>
        <v>2045</v>
      </c>
      <c r="AD3" s="152">
        <f t="shared" si="1"/>
        <v>2046</v>
      </c>
      <c r="AE3" s="152">
        <f t="shared" si="1"/>
        <v>2047</v>
      </c>
      <c r="AF3" s="152">
        <f t="shared" si="1"/>
        <v>2048</v>
      </c>
      <c r="AG3" s="152">
        <f t="shared" si="1"/>
        <v>2049</v>
      </c>
      <c r="AH3" s="152">
        <f t="shared" si="1"/>
        <v>2050</v>
      </c>
      <c r="AI3" s="152">
        <f t="shared" si="1"/>
        <v>2051</v>
      </c>
      <c r="AJ3" s="152">
        <f t="shared" si="1"/>
        <v>2052</v>
      </c>
      <c r="AK3" s="152">
        <f t="shared" si="1"/>
        <v>2053</v>
      </c>
      <c r="AL3" s="152">
        <f t="shared" si="1"/>
        <v>2054</v>
      </c>
      <c r="AM3" s="152">
        <f t="shared" si="1"/>
        <v>2055</v>
      </c>
      <c r="AN3" s="152">
        <f t="shared" si="1"/>
        <v>2056</v>
      </c>
      <c r="AO3" s="152">
        <f t="shared" si="1"/>
        <v>2057</v>
      </c>
      <c r="AP3" s="152">
        <f t="shared" si="1"/>
        <v>2058</v>
      </c>
      <c r="AQ3" s="152">
        <f t="shared" si="1"/>
        <v>2059</v>
      </c>
      <c r="AR3" s="152">
        <f t="shared" si="1"/>
        <v>2060</v>
      </c>
      <c r="AS3" s="152"/>
    </row>
    <row r="4" spans="2:45">
      <c r="B4" s="82" t="s">
        <v>84</v>
      </c>
      <c r="C4" s="83"/>
      <c r="D4" s="153"/>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row>
    <row r="5" spans="2:45">
      <c r="B5" s="100" t="s">
        <v>82</v>
      </c>
      <c r="D5" s="154"/>
      <c r="E5" s="101">
        <f>'Premissas macro'!E16</f>
        <v>35</v>
      </c>
      <c r="F5" s="101">
        <f>'Premissas macro'!F16</f>
        <v>34</v>
      </c>
      <c r="G5" s="101">
        <f>'Premissas macro'!G16</f>
        <v>33</v>
      </c>
      <c r="H5" s="101">
        <f>'Premissas macro'!H16</f>
        <v>32</v>
      </c>
      <c r="I5" s="101">
        <f>'Premissas macro'!I16</f>
        <v>31</v>
      </c>
      <c r="J5" s="101">
        <f>'Premissas macro'!J16</f>
        <v>30</v>
      </c>
      <c r="K5" s="101">
        <f>'Premissas macro'!K16</f>
        <v>29</v>
      </c>
      <c r="L5" s="101">
        <f>'Premissas macro'!L16</f>
        <v>28</v>
      </c>
      <c r="M5" s="101">
        <f>'Premissas macro'!M16</f>
        <v>27</v>
      </c>
      <c r="N5" s="101">
        <f>'Premissas macro'!N16</f>
        <v>26</v>
      </c>
      <c r="O5" s="101">
        <f>'Premissas macro'!O16</f>
        <v>25</v>
      </c>
      <c r="P5" s="101">
        <f>'Premissas macro'!P16</f>
        <v>24</v>
      </c>
      <c r="Q5" s="101">
        <f>'Premissas macro'!Q16</f>
        <v>23</v>
      </c>
      <c r="R5" s="101">
        <f>'Premissas macro'!R16</f>
        <v>22</v>
      </c>
      <c r="S5" s="101">
        <f>'Premissas macro'!S16</f>
        <v>21</v>
      </c>
      <c r="T5" s="101">
        <f>'Premissas macro'!T16</f>
        <v>20</v>
      </c>
      <c r="U5" s="101">
        <f>'Premissas macro'!U16</f>
        <v>19</v>
      </c>
      <c r="V5" s="101">
        <f>'Premissas macro'!V16</f>
        <v>18</v>
      </c>
      <c r="W5" s="101">
        <f>'Premissas macro'!W16</f>
        <v>17</v>
      </c>
      <c r="X5" s="101">
        <f>'Premissas macro'!X16</f>
        <v>16</v>
      </c>
      <c r="Y5" s="101">
        <f>'Premissas macro'!Y16</f>
        <v>15</v>
      </c>
      <c r="Z5" s="101">
        <f>'Premissas macro'!Z16</f>
        <v>14</v>
      </c>
      <c r="AA5" s="101">
        <f>'Premissas macro'!AA16</f>
        <v>13</v>
      </c>
      <c r="AB5" s="101">
        <f>'Premissas macro'!AB16</f>
        <v>12</v>
      </c>
      <c r="AC5" s="101">
        <f>'Premissas macro'!AC16</f>
        <v>11</v>
      </c>
      <c r="AD5" s="101">
        <f>'Premissas macro'!AD16</f>
        <v>10</v>
      </c>
      <c r="AE5" s="101">
        <f>'Premissas macro'!AE16</f>
        <v>9</v>
      </c>
      <c r="AF5" s="101">
        <f>'Premissas macro'!AF16</f>
        <v>8</v>
      </c>
      <c r="AG5" s="101">
        <f>'Premissas macro'!AG16</f>
        <v>7</v>
      </c>
      <c r="AH5" s="101">
        <f>'Premissas macro'!AH16</f>
        <v>6</v>
      </c>
      <c r="AI5" s="101">
        <f>'Premissas macro'!AI16</f>
        <v>5</v>
      </c>
      <c r="AJ5" s="101">
        <f>'Premissas macro'!AJ16</f>
        <v>4</v>
      </c>
      <c r="AK5" s="101">
        <f>'Premissas macro'!AK16</f>
        <v>3</v>
      </c>
      <c r="AL5" s="101">
        <f>'Premissas macro'!AL16</f>
        <v>2</v>
      </c>
      <c r="AM5" s="101">
        <f>'Premissas macro'!AM16</f>
        <v>1</v>
      </c>
      <c r="AN5" s="101" t="str">
        <f>'Premissas macro'!AN16</f>
        <v/>
      </c>
      <c r="AO5" s="101" t="str">
        <f>'Premissas macro'!AO16</f>
        <v/>
      </c>
      <c r="AP5" s="101" t="str">
        <f>'Premissas macro'!AP16</f>
        <v/>
      </c>
      <c r="AQ5" s="101" t="str">
        <f>'Premissas macro'!AQ16</f>
        <v/>
      </c>
      <c r="AR5" s="101" t="str">
        <f>'Premissas macro'!AR16</f>
        <v/>
      </c>
      <c r="AS5" s="101"/>
    </row>
    <row r="6" spans="2:45">
      <c r="B6" s="100" t="s">
        <v>234</v>
      </c>
      <c r="D6" s="155"/>
      <c r="E6" s="101">
        <f>'Premissas macro'!E17</f>
        <v>1</v>
      </c>
      <c r="F6" s="101">
        <f>'Premissas macro'!F17</f>
        <v>1</v>
      </c>
      <c r="G6" s="101">
        <f>'Premissas macro'!G17</f>
        <v>1</v>
      </c>
      <c r="H6" s="101">
        <f>'Premissas macro'!H17</f>
        <v>1</v>
      </c>
      <c r="I6" s="101">
        <f>'Premissas macro'!I17</f>
        <v>1</v>
      </c>
      <c r="J6" s="101">
        <f>'Premissas macro'!J17</f>
        <v>1</v>
      </c>
      <c r="K6" s="101">
        <f>'Premissas macro'!K17</f>
        <v>1</v>
      </c>
      <c r="L6" s="101">
        <f>'Premissas macro'!L17</f>
        <v>1</v>
      </c>
      <c r="M6" s="101">
        <f>'Premissas macro'!M17</f>
        <v>1</v>
      </c>
      <c r="N6" s="101">
        <f>'Premissas macro'!N17</f>
        <v>1</v>
      </c>
      <c r="O6" s="101">
        <f>'Premissas macro'!O17</f>
        <v>1</v>
      </c>
      <c r="P6" s="101">
        <f>'Premissas macro'!P17</f>
        <v>1</v>
      </c>
      <c r="Q6" s="101">
        <f>'Premissas macro'!Q17</f>
        <v>1</v>
      </c>
      <c r="R6" s="101">
        <f>'Premissas macro'!R17</f>
        <v>1</v>
      </c>
      <c r="S6" s="101">
        <f>'Premissas macro'!S17</f>
        <v>1</v>
      </c>
      <c r="T6" s="101">
        <f>'Premissas macro'!T17</f>
        <v>1</v>
      </c>
      <c r="U6" s="101">
        <f>'Premissas macro'!U17</f>
        <v>1</v>
      </c>
      <c r="V6" s="101">
        <f>'Premissas macro'!V17</f>
        <v>1</v>
      </c>
      <c r="W6" s="101">
        <f>'Premissas macro'!W17</f>
        <v>1</v>
      </c>
      <c r="X6" s="101">
        <f>'Premissas macro'!X17</f>
        <v>1</v>
      </c>
      <c r="Y6" s="101">
        <f>'Premissas macro'!Y17</f>
        <v>1</v>
      </c>
      <c r="Z6" s="101">
        <f>'Premissas macro'!Z17</f>
        <v>1</v>
      </c>
      <c r="AA6" s="101">
        <f>'Premissas macro'!AA17</f>
        <v>1</v>
      </c>
      <c r="AB6" s="101">
        <f>'Premissas macro'!AB17</f>
        <v>1</v>
      </c>
      <c r="AC6" s="101">
        <f>'Premissas macro'!AC17</f>
        <v>1</v>
      </c>
      <c r="AD6" s="101">
        <f>'Premissas macro'!AD17</f>
        <v>1</v>
      </c>
      <c r="AE6" s="101">
        <f>'Premissas macro'!AE17</f>
        <v>1</v>
      </c>
      <c r="AF6" s="101">
        <f>'Premissas macro'!AF17</f>
        <v>1</v>
      </c>
      <c r="AG6" s="101">
        <f>'Premissas macro'!AG17</f>
        <v>1</v>
      </c>
      <c r="AH6" s="101">
        <f>'Premissas macro'!AH17</f>
        <v>1</v>
      </c>
      <c r="AI6" s="101">
        <f>'Premissas macro'!AI17</f>
        <v>1</v>
      </c>
      <c r="AJ6" s="101">
        <f>'Premissas macro'!AJ17</f>
        <v>1</v>
      </c>
      <c r="AK6" s="101">
        <f>'Premissas macro'!AK17</f>
        <v>1</v>
      </c>
      <c r="AL6" s="101">
        <f>'Premissas macro'!AL17</f>
        <v>1</v>
      </c>
      <c r="AM6" s="101">
        <f>'Premissas macro'!AM17</f>
        <v>1</v>
      </c>
      <c r="AN6" s="101">
        <f>'Premissas macro'!AN17</f>
        <v>0</v>
      </c>
      <c r="AO6" s="101">
        <f>'Premissas macro'!AO17</f>
        <v>0</v>
      </c>
      <c r="AP6" s="101">
        <f>'Premissas macro'!AP17</f>
        <v>0</v>
      </c>
      <c r="AQ6" s="101">
        <f>'Premissas macro'!AQ17</f>
        <v>0</v>
      </c>
      <c r="AR6" s="101">
        <f>'Premissas macro'!AR17</f>
        <v>0</v>
      </c>
      <c r="AS6" s="101"/>
    </row>
    <row r="7" spans="2:45">
      <c r="D7" s="101"/>
      <c r="E7" s="138"/>
      <c r="F7" s="137"/>
      <c r="G7" s="137"/>
      <c r="H7" s="137"/>
      <c r="I7" s="137"/>
      <c r="J7" s="137"/>
      <c r="K7" s="137"/>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row>
    <row r="8" spans="2:45">
      <c r="B8" s="82" t="str">
        <f>UPPER(Controle!N2)</f>
        <v>FLONA IRATI</v>
      </c>
      <c r="C8" s="83"/>
      <c r="D8" s="153"/>
      <c r="E8" s="85"/>
      <c r="F8" s="85"/>
      <c r="G8" s="85"/>
      <c r="H8" s="85"/>
      <c r="I8" s="85"/>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row>
    <row r="9" spans="2:45">
      <c r="B9" s="465" t="s">
        <v>412</v>
      </c>
      <c r="C9" s="466" t="s">
        <v>217</v>
      </c>
      <c r="D9" s="467">
        <f>Premissas!D14</f>
        <v>7</v>
      </c>
      <c r="E9" s="467">
        <f>IF(E$2=Premissas!$D$21,D9,0)</f>
        <v>7</v>
      </c>
      <c r="F9" s="467">
        <f>IF(AND(E9=0,F$2=Premissas!$D$21),$D9,IF(E9&gt;0,E9-1,0))</f>
        <v>6</v>
      </c>
      <c r="G9" s="467">
        <f>IF(AND(F9=0,G$2=Premissas!$D$21),$D9,IF(F9&gt;0,F9-1,0))</f>
        <v>5</v>
      </c>
      <c r="H9" s="467">
        <f>IF(AND(G9=0,H$2=Premissas!$D$21),$D9,IF(G9&gt;0,G9-1,0))</f>
        <v>4</v>
      </c>
      <c r="I9" s="467">
        <f>IF(AND(H9=0,I$2=Premissas!$D$21),$D9,IF(H9&gt;0,H9-1,0))</f>
        <v>3</v>
      </c>
      <c r="J9" s="467">
        <f>IF(AND(I9=0,J$2=Premissas!$D$21),$D9,IF(I9&gt;0,I9-1,0))</f>
        <v>2</v>
      </c>
      <c r="K9" s="467">
        <f>IF(AND(J9=0,K$2=Premissas!$D$21),$D9,IF(J9&gt;0,J9-1,0))</f>
        <v>1</v>
      </c>
      <c r="L9" s="467">
        <f>IF(AND(K9=0,L$2=Premissas!$D$21),$D9,IF(K9&gt;0,K9-1,0))</f>
        <v>0</v>
      </c>
      <c r="M9" s="467">
        <f>IF(AND(L9=0,M$2=Premissas!$D$21),$D9,IF(L9&gt;0,L9-1,0))</f>
        <v>0</v>
      </c>
      <c r="N9" s="467">
        <f>IF(AND(M9=0,N$2=Premissas!$D$21),$D9,IF(M9&gt;0,M9-1,0))</f>
        <v>0</v>
      </c>
      <c r="O9" s="467">
        <f>IF(AND(N9=0,O$2=Premissas!$D$21),$D9,IF(N9&gt;0,N9-1,0))</f>
        <v>0</v>
      </c>
      <c r="P9" s="467">
        <f>IF(AND(O9=0,P$2=Premissas!$D$21),$D9,IF(O9&gt;0,O9-1,0))</f>
        <v>0</v>
      </c>
      <c r="Q9" s="467">
        <f>IF(AND(P9=0,Q$2=Premissas!$D$21),$D9,IF(P9&gt;0,P9-1,0))</f>
        <v>0</v>
      </c>
      <c r="R9" s="467">
        <f>IF(AND(Q9=0,R$2=Premissas!$D$21),$D9,IF(Q9&gt;0,Q9-1,0))</f>
        <v>0</v>
      </c>
      <c r="S9" s="467">
        <f>IF(AND(R9=0,S$2=Premissas!$D$21),$D9,IF(R9&gt;0,R9-1,0))</f>
        <v>0</v>
      </c>
      <c r="T9" s="467">
        <f>IF(AND(S9=0,T$2=Premissas!$D$21),$D9,IF(S9&gt;0,S9-1,0))</f>
        <v>0</v>
      </c>
      <c r="U9" s="467">
        <f>IF(AND(T9=0,U$2=Premissas!$D$21),$D9,IF(T9&gt;0,T9-1,0))</f>
        <v>0</v>
      </c>
      <c r="V9" s="467">
        <f>IF(AND(U9=0,V$2=Premissas!$D$21),$D9,IF(U9&gt;0,U9-1,0))</f>
        <v>0</v>
      </c>
      <c r="W9" s="467">
        <f>IF(AND(V9=0,W$2=Premissas!$D$21),$D9,IF(V9&gt;0,V9-1,0))</f>
        <v>0</v>
      </c>
      <c r="X9" s="467">
        <f>IF(AND(W9=0,X$2=Premissas!$D$21),$D9,IF(W9&gt;0,W9-1,0))</f>
        <v>0</v>
      </c>
      <c r="Y9" s="467">
        <f>IF(AND(X9=0,Y$2=Premissas!$D$21),$D9,IF(X9&gt;0,X9-1,0))</f>
        <v>0</v>
      </c>
      <c r="Z9" s="467">
        <f>IF(AND(Y9=0,Z$2=Premissas!$D$21),$D9,IF(Y9&gt;0,Y9-1,0))</f>
        <v>0</v>
      </c>
      <c r="AA9" s="467">
        <f>IF(AND(Z9=0,AA$2=Premissas!$D$21),$D9,IF(Z9&gt;0,Z9-1,0))</f>
        <v>0</v>
      </c>
      <c r="AB9" s="467">
        <f>IF(AND(AA9=0,AB$2=Premissas!$D$21),$D9,IF(AA9&gt;0,AA9-1,0))</f>
        <v>0</v>
      </c>
      <c r="AC9" s="467">
        <f>IF(AND(AB9=0,AC$2=Premissas!$D$21),$D9,IF(AB9&gt;0,AB9-1,0))</f>
        <v>0</v>
      </c>
      <c r="AD9" s="467">
        <f>IF(AND(AC9=0,AD$2=Premissas!$D$21),$D9,IF(AC9&gt;0,AC9-1,0))</f>
        <v>0</v>
      </c>
      <c r="AE9" s="467">
        <f>IF(AND(AD9=0,AE$2=Premissas!$D$21),$D9,IF(AD9&gt;0,AD9-1,0))</f>
        <v>0</v>
      </c>
      <c r="AF9" s="467">
        <f>IF(AND(AE9=0,AF$2=Premissas!$D$21),$D9,IF(AE9&gt;0,AE9-1,0))</f>
        <v>0</v>
      </c>
      <c r="AG9" s="467">
        <f>IF(AND(AF9=0,AG$2=Premissas!$D$21),$D9,IF(AF9&gt;0,AF9-1,0))</f>
        <v>0</v>
      </c>
      <c r="AH9" s="467">
        <f>IF(AND(AG9=0,AH$2=Premissas!$D$21),$D9,IF(AG9&gt;0,AG9-1,0))</f>
        <v>0</v>
      </c>
      <c r="AI9" s="467">
        <f>IF(AND(AH9=0,AI$2=Premissas!$D$21),$D9,IF(AH9&gt;0,AH9-1,0))</f>
        <v>0</v>
      </c>
      <c r="AJ9" s="467">
        <f>IF(AND(AI9=0,AJ$2=Premissas!$D$21),$D9,IF(AI9&gt;0,AI9-1,0))</f>
        <v>0</v>
      </c>
      <c r="AK9" s="467">
        <f>IF(AND(AJ9=0,AK$2=Premissas!$D$21),$D9,IF(AJ9&gt;0,AJ9-1,0))</f>
        <v>0</v>
      </c>
      <c r="AL9" s="467">
        <f>IF(AND(AK9=0,AL$2=Premissas!$D$21),$D9,IF(AK9&gt;0,AK9-1,0))</f>
        <v>0</v>
      </c>
      <c r="AM9" s="467">
        <f>IF(AND(AL9=0,AM$2=Premissas!$D$21),$D9,IF(AL9&gt;0,AL9-1,0))</f>
        <v>0</v>
      </c>
      <c r="AN9" s="467">
        <f>IF(AND(AM9=0,AN$2=Premissas!$D$21),$D9,IF(AM9&gt;0,AM9-1,0))</f>
        <v>0</v>
      </c>
      <c r="AO9" s="467">
        <f>IF(AND(AN9=0,AO$2=Premissas!$D$21),$D9,IF(AN9&gt;0,AN9-1,0))</f>
        <v>0</v>
      </c>
      <c r="AP9" s="467">
        <f>IF(AND(AO9=0,AP$2=Premissas!$D$21),$D9,IF(AO9&gt;0,AO9-1,0))</f>
        <v>0</v>
      </c>
      <c r="AQ9" s="467">
        <f>IF(AND(AP9=0,AQ$2=Premissas!$D$21),$D9,IF(AP9&gt;0,AP9-1,0))</f>
        <v>0</v>
      </c>
      <c r="AR9" s="467">
        <f>IF(AND(AQ9=0,AR$2=Premissas!$D$21),$D9,IF(AQ9&gt;0,AQ9-1,0))</f>
        <v>0</v>
      </c>
      <c r="AS9" s="467"/>
    </row>
    <row r="10" spans="2:45">
      <c r="B10" s="450" t="s">
        <v>420</v>
      </c>
      <c r="C10" s="451" t="s">
        <v>83</v>
      </c>
      <c r="D10" s="452">
        <f>Premissas!D28</f>
        <v>0</v>
      </c>
      <c r="E10" s="452">
        <f t="shared" ref="E10:AR10" si="2">IF(E9&gt;=1,$D10,0)</f>
        <v>0</v>
      </c>
      <c r="F10" s="452">
        <f t="shared" si="2"/>
        <v>0</v>
      </c>
      <c r="G10" s="452">
        <f t="shared" si="2"/>
        <v>0</v>
      </c>
      <c r="H10" s="452">
        <f t="shared" si="2"/>
        <v>0</v>
      </c>
      <c r="I10" s="452">
        <f t="shared" si="2"/>
        <v>0</v>
      </c>
      <c r="J10" s="452">
        <f t="shared" si="2"/>
        <v>0</v>
      </c>
      <c r="K10" s="452">
        <f t="shared" si="2"/>
        <v>0</v>
      </c>
      <c r="L10" s="452">
        <f t="shared" si="2"/>
        <v>0</v>
      </c>
      <c r="M10" s="452">
        <f t="shared" si="2"/>
        <v>0</v>
      </c>
      <c r="N10" s="452">
        <f t="shared" si="2"/>
        <v>0</v>
      </c>
      <c r="O10" s="452">
        <f t="shared" si="2"/>
        <v>0</v>
      </c>
      <c r="P10" s="452">
        <f t="shared" si="2"/>
        <v>0</v>
      </c>
      <c r="Q10" s="452">
        <f t="shared" si="2"/>
        <v>0</v>
      </c>
      <c r="R10" s="452">
        <f t="shared" si="2"/>
        <v>0</v>
      </c>
      <c r="S10" s="452">
        <f t="shared" si="2"/>
        <v>0</v>
      </c>
      <c r="T10" s="452">
        <f t="shared" si="2"/>
        <v>0</v>
      </c>
      <c r="U10" s="452">
        <f t="shared" si="2"/>
        <v>0</v>
      </c>
      <c r="V10" s="452">
        <f t="shared" si="2"/>
        <v>0</v>
      </c>
      <c r="W10" s="452">
        <f t="shared" si="2"/>
        <v>0</v>
      </c>
      <c r="X10" s="452">
        <f t="shared" si="2"/>
        <v>0</v>
      </c>
      <c r="Y10" s="452">
        <f t="shared" si="2"/>
        <v>0</v>
      </c>
      <c r="Z10" s="452">
        <f t="shared" si="2"/>
        <v>0</v>
      </c>
      <c r="AA10" s="452">
        <f t="shared" si="2"/>
        <v>0</v>
      </c>
      <c r="AB10" s="452">
        <f t="shared" si="2"/>
        <v>0</v>
      </c>
      <c r="AC10" s="452">
        <f t="shared" si="2"/>
        <v>0</v>
      </c>
      <c r="AD10" s="452">
        <f t="shared" si="2"/>
        <v>0</v>
      </c>
      <c r="AE10" s="452">
        <f t="shared" si="2"/>
        <v>0</v>
      </c>
      <c r="AF10" s="452">
        <f t="shared" si="2"/>
        <v>0</v>
      </c>
      <c r="AG10" s="452">
        <f t="shared" si="2"/>
        <v>0</v>
      </c>
      <c r="AH10" s="452">
        <f t="shared" si="2"/>
        <v>0</v>
      </c>
      <c r="AI10" s="452">
        <f t="shared" si="2"/>
        <v>0</v>
      </c>
      <c r="AJ10" s="452">
        <f t="shared" si="2"/>
        <v>0</v>
      </c>
      <c r="AK10" s="452">
        <f t="shared" si="2"/>
        <v>0</v>
      </c>
      <c r="AL10" s="452">
        <f t="shared" si="2"/>
        <v>0</v>
      </c>
      <c r="AM10" s="452">
        <f t="shared" si="2"/>
        <v>0</v>
      </c>
      <c r="AN10" s="452">
        <f t="shared" si="2"/>
        <v>0</v>
      </c>
      <c r="AO10" s="452">
        <f t="shared" si="2"/>
        <v>0</v>
      </c>
      <c r="AP10" s="452">
        <f t="shared" si="2"/>
        <v>0</v>
      </c>
      <c r="AQ10" s="452">
        <f t="shared" si="2"/>
        <v>0</v>
      </c>
      <c r="AR10" s="452">
        <f t="shared" si="2"/>
        <v>0</v>
      </c>
      <c r="AS10" s="452"/>
    </row>
    <row r="11" spans="2:45">
      <c r="B11" s="465" t="s">
        <v>413</v>
      </c>
      <c r="C11" s="466" t="s">
        <v>217</v>
      </c>
      <c r="D11" s="467">
        <f>Premissas!D15</f>
        <v>1</v>
      </c>
      <c r="E11" s="467">
        <f>IF(E$2=Premissas!$D$22,D11,0)</f>
        <v>1</v>
      </c>
      <c r="F11" s="467">
        <f>IF(AND(E11=0,F$2=Premissas!$D$22),$D11,IF(E11&gt;0,E11-1,0))</f>
        <v>0</v>
      </c>
      <c r="G11" s="467">
        <f>IF(AND(F11=0,G$2=Premissas!$D$22),$D11,IF(F11&gt;0,F11-1,0))</f>
        <v>0</v>
      </c>
      <c r="H11" s="467">
        <f>IF(AND(G11=0,H$2=Premissas!$D$22),$D11,IF(G11&gt;0,G11-1,0))</f>
        <v>0</v>
      </c>
      <c r="I11" s="467">
        <f>IF(AND(H11=0,I$2=Premissas!$D$22),$D11,IF(H11&gt;0,H11-1,0))</f>
        <v>0</v>
      </c>
      <c r="J11" s="467">
        <f>IF(AND(I11=0,J$2=Premissas!$D$22),$D11,IF(I11&gt;0,I11-1,0))</f>
        <v>0</v>
      </c>
      <c r="K11" s="467">
        <f>IF(AND(J11=0,K$2=Premissas!$D$22),$D11,IF(J11&gt;0,J11-1,0))</f>
        <v>0</v>
      </c>
      <c r="L11" s="467">
        <f>IF(AND(K11=0,L$2=Premissas!$D$22),$D11,IF(K11&gt;0,K11-1,0))</f>
        <v>0</v>
      </c>
      <c r="M11" s="467">
        <f>IF(AND(L11=0,M$2=Premissas!$D$22),$D11,IF(L11&gt;0,L11-1,0))</f>
        <v>0</v>
      </c>
      <c r="N11" s="467">
        <f>IF(AND(M11=0,N$2=Premissas!$D$22),$D11,IF(M11&gt;0,M11-1,0))</f>
        <v>0</v>
      </c>
      <c r="O11" s="467">
        <f>IF(AND(N11=0,O$2=Premissas!$D$22),$D11,IF(N11&gt;0,N11-1,0))</f>
        <v>0</v>
      </c>
      <c r="P11" s="467">
        <f>IF(AND(O11=0,P$2=Premissas!$D$22),$D11,IF(O11&gt;0,O11-1,0))</f>
        <v>0</v>
      </c>
      <c r="Q11" s="467">
        <f>IF(AND(P11=0,Q$2=Premissas!$D$22),$D11,IF(P11&gt;0,P11-1,0))</f>
        <v>0</v>
      </c>
      <c r="R11" s="467">
        <f>IF(AND(Q11=0,R$2=Premissas!$D$22),$D11,IF(Q11&gt;0,Q11-1,0))</f>
        <v>0</v>
      </c>
      <c r="S11" s="467">
        <f>IF(AND(R11=0,S$2=Premissas!$D$22),$D11,IF(R11&gt;0,R11-1,0))</f>
        <v>0</v>
      </c>
      <c r="T11" s="467">
        <f>IF(AND(S11=0,T$2=Premissas!$D$22),$D11,IF(S11&gt;0,S11-1,0))</f>
        <v>0</v>
      </c>
      <c r="U11" s="467">
        <f>IF(AND(T11=0,U$2=Premissas!$D$22),$D11,IF(T11&gt;0,T11-1,0))</f>
        <v>0</v>
      </c>
      <c r="V11" s="467">
        <f>IF(AND(U11=0,V$2=Premissas!$D$22),$D11,IF(U11&gt;0,U11-1,0))</f>
        <v>0</v>
      </c>
      <c r="W11" s="467">
        <f>IF(AND(V11=0,W$2=Premissas!$D$22),$D11,IF(V11&gt;0,V11-1,0))</f>
        <v>0</v>
      </c>
      <c r="X11" s="467">
        <f>IF(AND(W11=0,X$2=Premissas!$D$22),$D11,IF(W11&gt;0,W11-1,0))</f>
        <v>0</v>
      </c>
      <c r="Y11" s="467">
        <f>IF(AND(X11=0,Y$2=Premissas!$D$22),$D11,IF(X11&gt;0,X11-1,0))</f>
        <v>0</v>
      </c>
      <c r="Z11" s="467">
        <f>IF(AND(Y11=0,Z$2=Premissas!$D$22),$D11,IF(Y11&gt;0,Y11-1,0))</f>
        <v>0</v>
      </c>
      <c r="AA11" s="467">
        <f>IF(AND(Z11=0,AA$2=Premissas!$D$22),$D11,IF(Z11&gt;0,Z11-1,0))</f>
        <v>0</v>
      </c>
      <c r="AB11" s="467">
        <f>IF(AND(AA11=0,AB$2=Premissas!$D$22),$D11,IF(AA11&gt;0,AA11-1,0))</f>
        <v>0</v>
      </c>
      <c r="AC11" s="467">
        <f>IF(AND(AB11=0,AC$2=Premissas!$D$22),$D11,IF(AB11&gt;0,AB11-1,0))</f>
        <v>0</v>
      </c>
      <c r="AD11" s="467">
        <f>IF(AND(AC11=0,AD$2=Premissas!$D$22),$D11,IF(AC11&gt;0,AC11-1,0))</f>
        <v>0</v>
      </c>
      <c r="AE11" s="467">
        <f>IF(AND(AD11=0,AE$2=Premissas!$D$22),$D11,IF(AD11&gt;0,AD11-1,0))</f>
        <v>0</v>
      </c>
      <c r="AF11" s="467">
        <f>IF(AND(AE11=0,AF$2=Premissas!$D$22),$D11,IF(AE11&gt;0,AE11-1,0))</f>
        <v>0</v>
      </c>
      <c r="AG11" s="467">
        <f>IF(AND(AF11=0,AG$2=Premissas!$D$22),$D11,IF(AF11&gt;0,AF11-1,0))</f>
        <v>0</v>
      </c>
      <c r="AH11" s="467">
        <f>IF(AND(AG11=0,AH$2=Premissas!$D$22),$D11,IF(AG11&gt;0,AG11-1,0))</f>
        <v>0</v>
      </c>
      <c r="AI11" s="467">
        <f>IF(AND(AH11=0,AI$2=Premissas!$D$22),$D11,IF(AH11&gt;0,AH11-1,0))</f>
        <v>0</v>
      </c>
      <c r="AJ11" s="467">
        <f>IF(AND(AI11=0,AJ$2=Premissas!$D$22),$D11,IF(AI11&gt;0,AI11-1,0))</f>
        <v>0</v>
      </c>
      <c r="AK11" s="467">
        <f>IF(AND(AJ11=0,AK$2=Premissas!$D$22),$D11,IF(AJ11&gt;0,AJ11-1,0))</f>
        <v>0</v>
      </c>
      <c r="AL11" s="467">
        <f>IF(AND(AK11=0,AL$2=Premissas!$D$22),$D11,IF(AK11&gt;0,AK11-1,0))</f>
        <v>0</v>
      </c>
      <c r="AM11" s="467">
        <f>IF(AND(AL11=0,AM$2=Premissas!$D$22),$D11,IF(AL11&gt;0,AL11-1,0))</f>
        <v>0</v>
      </c>
      <c r="AN11" s="467">
        <f>IF(AND(AM11=0,AN$2=Premissas!$D$22),$D11,IF(AM11&gt;0,AM11-1,0))</f>
        <v>0</v>
      </c>
      <c r="AO11" s="467">
        <f>IF(AND(AN11=0,AO$2=Premissas!$D$22),$D11,IF(AN11&gt;0,AN11-1,0))</f>
        <v>0</v>
      </c>
      <c r="AP11" s="467">
        <f>IF(AND(AO11=0,AP$2=Premissas!$D$22),$D11,IF(AO11&gt;0,AO11-1,0))</f>
        <v>0</v>
      </c>
      <c r="AQ11" s="467">
        <f>IF(AND(AP11=0,AQ$2=Premissas!$D$22),$D11,IF(AP11&gt;0,AP11-1,0))</f>
        <v>0</v>
      </c>
      <c r="AR11" s="467">
        <f>IF(AND(AQ11=0,AR$2=Premissas!$D$22),$D11,IF(AQ11&gt;0,AQ11-1,0))</f>
        <v>0</v>
      </c>
      <c r="AS11" s="467"/>
    </row>
    <row r="12" spans="2:45">
      <c r="B12" s="450" t="s">
        <v>420</v>
      </c>
      <c r="C12" s="451" t="s">
        <v>83</v>
      </c>
      <c r="D12" s="452">
        <f>Premissas!D29</f>
        <v>1</v>
      </c>
      <c r="E12" s="452">
        <f t="shared" ref="E12:AR12" si="3">IF(E11&gt;=1,$D12,0)</f>
        <v>1</v>
      </c>
      <c r="F12" s="452">
        <f t="shared" si="3"/>
        <v>0</v>
      </c>
      <c r="G12" s="452">
        <f t="shared" si="3"/>
        <v>0</v>
      </c>
      <c r="H12" s="452">
        <f t="shared" si="3"/>
        <v>0</v>
      </c>
      <c r="I12" s="452">
        <f t="shared" si="3"/>
        <v>0</v>
      </c>
      <c r="J12" s="452">
        <f t="shared" si="3"/>
        <v>0</v>
      </c>
      <c r="K12" s="452">
        <f t="shared" si="3"/>
        <v>0</v>
      </c>
      <c r="L12" s="452">
        <f t="shared" si="3"/>
        <v>0</v>
      </c>
      <c r="M12" s="452">
        <f t="shared" si="3"/>
        <v>0</v>
      </c>
      <c r="N12" s="452">
        <f t="shared" si="3"/>
        <v>0</v>
      </c>
      <c r="O12" s="452">
        <f t="shared" si="3"/>
        <v>0</v>
      </c>
      <c r="P12" s="452">
        <f t="shared" si="3"/>
        <v>0</v>
      </c>
      <c r="Q12" s="452">
        <f t="shared" si="3"/>
        <v>0</v>
      </c>
      <c r="R12" s="452">
        <f t="shared" si="3"/>
        <v>0</v>
      </c>
      <c r="S12" s="452">
        <f t="shared" si="3"/>
        <v>0</v>
      </c>
      <c r="T12" s="452">
        <f t="shared" si="3"/>
        <v>0</v>
      </c>
      <c r="U12" s="452">
        <f t="shared" si="3"/>
        <v>0</v>
      </c>
      <c r="V12" s="452">
        <f t="shared" si="3"/>
        <v>0</v>
      </c>
      <c r="W12" s="452">
        <f t="shared" si="3"/>
        <v>0</v>
      </c>
      <c r="X12" s="452">
        <f t="shared" si="3"/>
        <v>0</v>
      </c>
      <c r="Y12" s="452">
        <f t="shared" si="3"/>
        <v>0</v>
      </c>
      <c r="Z12" s="452">
        <f t="shared" si="3"/>
        <v>0</v>
      </c>
      <c r="AA12" s="452">
        <f t="shared" si="3"/>
        <v>0</v>
      </c>
      <c r="AB12" s="452">
        <f t="shared" si="3"/>
        <v>0</v>
      </c>
      <c r="AC12" s="452">
        <f t="shared" si="3"/>
        <v>0</v>
      </c>
      <c r="AD12" s="452">
        <f t="shared" si="3"/>
        <v>0</v>
      </c>
      <c r="AE12" s="452">
        <f t="shared" si="3"/>
        <v>0</v>
      </c>
      <c r="AF12" s="452">
        <f t="shared" si="3"/>
        <v>0</v>
      </c>
      <c r="AG12" s="452">
        <f t="shared" si="3"/>
        <v>0</v>
      </c>
      <c r="AH12" s="452">
        <f t="shared" si="3"/>
        <v>0</v>
      </c>
      <c r="AI12" s="452">
        <f t="shared" si="3"/>
        <v>0</v>
      </c>
      <c r="AJ12" s="452">
        <f t="shared" si="3"/>
        <v>0</v>
      </c>
      <c r="AK12" s="452">
        <f t="shared" si="3"/>
        <v>0</v>
      </c>
      <c r="AL12" s="452">
        <f t="shared" si="3"/>
        <v>0</v>
      </c>
      <c r="AM12" s="452">
        <f t="shared" si="3"/>
        <v>0</v>
      </c>
      <c r="AN12" s="452">
        <f t="shared" si="3"/>
        <v>0</v>
      </c>
      <c r="AO12" s="452">
        <f t="shared" si="3"/>
        <v>0</v>
      </c>
      <c r="AP12" s="452">
        <f t="shared" si="3"/>
        <v>0</v>
      </c>
      <c r="AQ12" s="452">
        <f t="shared" si="3"/>
        <v>0</v>
      </c>
      <c r="AR12" s="452">
        <f t="shared" si="3"/>
        <v>0</v>
      </c>
      <c r="AS12" s="452"/>
    </row>
    <row r="13" spans="2:45">
      <c r="B13" s="465" t="s">
        <v>415</v>
      </c>
      <c r="C13" s="466" t="s">
        <v>217</v>
      </c>
      <c r="D13" s="467">
        <f>Premissas!D18</f>
        <v>7</v>
      </c>
      <c r="E13" s="467">
        <f>IF(E$2=Premissas!$D$25,D13,0)</f>
        <v>7</v>
      </c>
      <c r="F13" s="467">
        <f>IF(AND(E13=0,F$2=Premissas!$D$25),$D13,IF(E13&gt;0,E13-1,0))</f>
        <v>6</v>
      </c>
      <c r="G13" s="467">
        <f>IF(AND(F13=0,G$2=Premissas!$D$25),$D13,IF(F13&gt;0,F13-1,0))</f>
        <v>5</v>
      </c>
      <c r="H13" s="467">
        <f>IF(AND(G13=0,H$2=Premissas!$D$25),$D13,IF(G13&gt;0,G13-1,0))</f>
        <v>4</v>
      </c>
      <c r="I13" s="467">
        <f>IF(AND(H13=0,I$2=Premissas!$D$25),$D13,IF(H13&gt;0,H13-1,0))</f>
        <v>3</v>
      </c>
      <c r="J13" s="467">
        <f>IF(AND(I13=0,J$2=Premissas!$D$25),$D13,IF(I13&gt;0,I13-1,0))</f>
        <v>2</v>
      </c>
      <c r="K13" s="467">
        <f>IF(AND(J13=0,K$2=Premissas!$D$25),$D13,IF(J13&gt;0,J13-1,0))</f>
        <v>1</v>
      </c>
      <c r="L13" s="467">
        <f>IF(AND(K13=0,L$2=Premissas!$D$25),$D13,IF(K13&gt;0,K13-1,0))</f>
        <v>0</v>
      </c>
      <c r="M13" s="467">
        <f>IF(AND(L13=0,M$2=Premissas!$D$25),$D13,IF(L13&gt;0,L13-1,0))</f>
        <v>0</v>
      </c>
      <c r="N13" s="467">
        <f>IF(AND(M13=0,N$2=Premissas!$D$25),$D13,IF(M13&gt;0,M13-1,0))</f>
        <v>0</v>
      </c>
      <c r="O13" s="467">
        <f>IF(AND(N13=0,O$2=Premissas!$D$25),$D13,IF(N13&gt;0,N13-1,0))</f>
        <v>0</v>
      </c>
      <c r="P13" s="467">
        <f>IF(AND(O13=0,P$2=Premissas!$D$25),$D13,IF(O13&gt;0,O13-1,0))</f>
        <v>0</v>
      </c>
      <c r="Q13" s="467">
        <f>IF(AND(P13=0,Q$2=Premissas!$D$25),$D13,IF(P13&gt;0,P13-1,0))</f>
        <v>0</v>
      </c>
      <c r="R13" s="467">
        <f>IF(AND(Q13=0,R$2=Premissas!$D$25),$D13,IF(Q13&gt;0,Q13-1,0))</f>
        <v>0</v>
      </c>
      <c r="S13" s="467">
        <f>IF(AND(R13=0,S$2=Premissas!$D$25),$D13,IF(R13&gt;0,R13-1,0))</f>
        <v>0</v>
      </c>
      <c r="T13" s="467">
        <f>IF(AND(S13=0,T$2=Premissas!$D$25),$D13,IF(S13&gt;0,S13-1,0))</f>
        <v>0</v>
      </c>
      <c r="U13" s="467">
        <f>IF(AND(T13=0,U$2=Premissas!$D$25),$D13,IF(T13&gt;0,T13-1,0))</f>
        <v>0</v>
      </c>
      <c r="V13" s="467">
        <f>IF(AND(U13=0,V$2=Premissas!$D$25),$D13,IF(U13&gt;0,U13-1,0))</f>
        <v>0</v>
      </c>
      <c r="W13" s="467">
        <f>IF(AND(V13=0,W$2=Premissas!$D$25),$D13,IF(V13&gt;0,V13-1,0))</f>
        <v>0</v>
      </c>
      <c r="X13" s="467">
        <f>IF(AND(W13=0,X$2=Premissas!$D$25),$D13,IF(W13&gt;0,W13-1,0))</f>
        <v>0</v>
      </c>
      <c r="Y13" s="467">
        <f>IF(AND(X13=0,Y$2=Premissas!$D$25),$D13,IF(X13&gt;0,X13-1,0))</f>
        <v>0</v>
      </c>
      <c r="Z13" s="467">
        <f>IF(AND(Y13=0,Z$2=Premissas!$D$25),$D13,IF(Y13&gt;0,Y13-1,0))</f>
        <v>0</v>
      </c>
      <c r="AA13" s="467">
        <f>IF(AND(Z13=0,AA$2=Premissas!$D$25),$D13,IF(Z13&gt;0,Z13-1,0))</f>
        <v>0</v>
      </c>
      <c r="AB13" s="467">
        <f>IF(AND(AA13=0,AB$2=Premissas!$D$25),$D13,IF(AA13&gt;0,AA13-1,0))</f>
        <v>0</v>
      </c>
      <c r="AC13" s="467">
        <f>IF(AND(AB13=0,AC$2=Premissas!$D$25),$D13,IF(AB13&gt;0,AB13-1,0))</f>
        <v>0</v>
      </c>
      <c r="AD13" s="467">
        <f>IF(AND(AC13=0,AD$2=Premissas!$D$25),$D13,IF(AC13&gt;0,AC13-1,0))</f>
        <v>0</v>
      </c>
      <c r="AE13" s="467">
        <f>IF(AND(AD13=0,AE$2=Premissas!$D$25),$D13,IF(AD13&gt;0,AD13-1,0))</f>
        <v>0</v>
      </c>
      <c r="AF13" s="467">
        <f>IF(AND(AE13=0,AF$2=Premissas!$D$25),$D13,IF(AE13&gt;0,AE13-1,0))</f>
        <v>0</v>
      </c>
      <c r="AG13" s="467">
        <f>IF(AND(AF13=0,AG$2=Premissas!$D$25),$D13,IF(AF13&gt;0,AF13-1,0))</f>
        <v>0</v>
      </c>
      <c r="AH13" s="467">
        <f>IF(AND(AG13=0,AH$2=Premissas!$D$25),$D13,IF(AG13&gt;0,AG13-1,0))</f>
        <v>0</v>
      </c>
      <c r="AI13" s="467">
        <f>IF(AND(AH13=0,AI$2=Premissas!$D$25),$D13,IF(AH13&gt;0,AH13-1,0))</f>
        <v>0</v>
      </c>
      <c r="AJ13" s="467">
        <f>IF(AND(AI13=0,AJ$2=Premissas!$D$25),$D13,IF(AI13&gt;0,AI13-1,0))</f>
        <v>0</v>
      </c>
      <c r="AK13" s="467">
        <f>IF(AND(AJ13=0,AK$2=Premissas!$D$25),$D13,IF(AJ13&gt;0,AJ13-1,0))</f>
        <v>0</v>
      </c>
      <c r="AL13" s="467">
        <f>IF(AND(AK13=0,AL$2=Premissas!$D$25),$D13,IF(AK13&gt;0,AK13-1,0))</f>
        <v>0</v>
      </c>
      <c r="AM13" s="467">
        <f>IF(AND(AL13=0,AM$2=Premissas!$D$25),$D13,IF(AL13&gt;0,AL13-1,0))</f>
        <v>0</v>
      </c>
      <c r="AN13" s="467">
        <f>IF(AND(AM13=0,AN$2=Premissas!$D$25),$D13,IF(AM13&gt;0,AM13-1,0))</f>
        <v>0</v>
      </c>
      <c r="AO13" s="467">
        <f>IF(AND(AN13=0,AO$2=Premissas!$D$25),$D13,IF(AN13&gt;0,AN13-1,0))</f>
        <v>0</v>
      </c>
      <c r="AP13" s="467">
        <f>IF(AND(AO13=0,AP$2=Premissas!$D$25),$D13,IF(AO13&gt;0,AO13-1,0))</f>
        <v>0</v>
      </c>
      <c r="AQ13" s="467">
        <f>IF(AND(AP13=0,AQ$2=Premissas!$D$25),$D13,IF(AP13&gt;0,AP13-1,0))</f>
        <v>0</v>
      </c>
      <c r="AR13" s="467">
        <f>IF(AND(AQ13=0,AR$2=Premissas!$D$25),$D13,IF(AQ13&gt;0,AQ13-1,0))</f>
        <v>0</v>
      </c>
      <c r="AS13" s="467"/>
    </row>
    <row r="14" spans="2:45">
      <c r="B14" s="450" t="s">
        <v>420</v>
      </c>
      <c r="C14" s="451" t="s">
        <v>83</v>
      </c>
      <c r="D14" s="452">
        <f>Premissas!D32</f>
        <v>1</v>
      </c>
      <c r="E14" s="452">
        <f t="shared" ref="E14:AR14" si="4">IF(E13&gt;=1,$D14,0)</f>
        <v>1</v>
      </c>
      <c r="F14" s="452">
        <f t="shared" si="4"/>
        <v>1</v>
      </c>
      <c r="G14" s="452">
        <f t="shared" si="4"/>
        <v>1</v>
      </c>
      <c r="H14" s="452">
        <f t="shared" si="4"/>
        <v>1</v>
      </c>
      <c r="I14" s="452">
        <f t="shared" si="4"/>
        <v>1</v>
      </c>
      <c r="J14" s="452">
        <f t="shared" si="4"/>
        <v>1</v>
      </c>
      <c r="K14" s="452">
        <f t="shared" si="4"/>
        <v>1</v>
      </c>
      <c r="L14" s="452">
        <f t="shared" si="4"/>
        <v>0</v>
      </c>
      <c r="M14" s="452">
        <f t="shared" si="4"/>
        <v>0</v>
      </c>
      <c r="N14" s="452">
        <f t="shared" si="4"/>
        <v>0</v>
      </c>
      <c r="O14" s="452">
        <f t="shared" si="4"/>
        <v>0</v>
      </c>
      <c r="P14" s="452">
        <f t="shared" si="4"/>
        <v>0</v>
      </c>
      <c r="Q14" s="452">
        <f t="shared" si="4"/>
        <v>0</v>
      </c>
      <c r="R14" s="452">
        <f t="shared" si="4"/>
        <v>0</v>
      </c>
      <c r="S14" s="452">
        <f t="shared" si="4"/>
        <v>0</v>
      </c>
      <c r="T14" s="452">
        <f t="shared" si="4"/>
        <v>0</v>
      </c>
      <c r="U14" s="452">
        <f t="shared" si="4"/>
        <v>0</v>
      </c>
      <c r="V14" s="452">
        <f t="shared" si="4"/>
        <v>0</v>
      </c>
      <c r="W14" s="452">
        <f t="shared" si="4"/>
        <v>0</v>
      </c>
      <c r="X14" s="452">
        <f t="shared" si="4"/>
        <v>0</v>
      </c>
      <c r="Y14" s="452">
        <f t="shared" si="4"/>
        <v>0</v>
      </c>
      <c r="Z14" s="452">
        <f t="shared" si="4"/>
        <v>0</v>
      </c>
      <c r="AA14" s="452">
        <f t="shared" si="4"/>
        <v>0</v>
      </c>
      <c r="AB14" s="452">
        <f t="shared" si="4"/>
        <v>0</v>
      </c>
      <c r="AC14" s="452">
        <f t="shared" si="4"/>
        <v>0</v>
      </c>
      <c r="AD14" s="452">
        <f t="shared" si="4"/>
        <v>0</v>
      </c>
      <c r="AE14" s="452">
        <f t="shared" si="4"/>
        <v>0</v>
      </c>
      <c r="AF14" s="452">
        <f t="shared" si="4"/>
        <v>0</v>
      </c>
      <c r="AG14" s="452">
        <f t="shared" si="4"/>
        <v>0</v>
      </c>
      <c r="AH14" s="452">
        <f t="shared" si="4"/>
        <v>0</v>
      </c>
      <c r="AI14" s="452">
        <f t="shared" si="4"/>
        <v>0</v>
      </c>
      <c r="AJ14" s="452">
        <f t="shared" si="4"/>
        <v>0</v>
      </c>
      <c r="AK14" s="452">
        <f t="shared" si="4"/>
        <v>0</v>
      </c>
      <c r="AL14" s="452">
        <f t="shared" si="4"/>
        <v>0</v>
      </c>
      <c r="AM14" s="452">
        <f t="shared" si="4"/>
        <v>0</v>
      </c>
      <c r="AN14" s="452">
        <f t="shared" si="4"/>
        <v>0</v>
      </c>
      <c r="AO14" s="452">
        <f t="shared" si="4"/>
        <v>0</v>
      </c>
      <c r="AP14" s="452">
        <f t="shared" si="4"/>
        <v>0</v>
      </c>
      <c r="AQ14" s="452">
        <f t="shared" si="4"/>
        <v>0</v>
      </c>
      <c r="AR14" s="452">
        <f t="shared" si="4"/>
        <v>0</v>
      </c>
      <c r="AS14" s="452"/>
    </row>
    <row r="15" spans="2:45">
      <c r="B15" s="465" t="s">
        <v>436</v>
      </c>
      <c r="C15" s="466" t="s">
        <v>217</v>
      </c>
      <c r="D15" s="467">
        <f>Premissas!D17</f>
        <v>7</v>
      </c>
      <c r="E15" s="467">
        <f>IF(E$2=Premissas!$D$24,D15,0)</f>
        <v>7</v>
      </c>
      <c r="F15" s="467">
        <f>IF(AND(E15=0,F$2=Premissas!$D$24),$D15,IF(E15&gt;0,E15-1,0))</f>
        <v>6</v>
      </c>
      <c r="G15" s="467">
        <f>IF(AND(F15=0,G$2=Premissas!$D$24),$D15,IF(F15&gt;0,F15-1,0))</f>
        <v>5</v>
      </c>
      <c r="H15" s="467">
        <f>IF(AND(G15=0,H$2=Premissas!$D$24),$D15,IF(G15&gt;0,G15-1,0))</f>
        <v>4</v>
      </c>
      <c r="I15" s="467">
        <f>IF(AND(H15=0,I$2=Premissas!$D$24),$D15,IF(H15&gt;0,H15-1,0))</f>
        <v>3</v>
      </c>
      <c r="J15" s="467">
        <f>IF(AND(I15=0,J$2=Premissas!$D$24),$D15,IF(I15&gt;0,I15-1,0))</f>
        <v>2</v>
      </c>
      <c r="K15" s="467">
        <f>IF(AND(J15=0,K$2=Premissas!$D$24),$D15,IF(J15&gt;0,J15-1,0))</f>
        <v>1</v>
      </c>
      <c r="L15" s="467">
        <f>IF(AND(K15=0,L$2=Premissas!$D$24),$D15,IF(K15&gt;0,K15-1,0))</f>
        <v>0</v>
      </c>
      <c r="M15" s="467">
        <f>IF(AND(L15=0,M$2=Premissas!$D$24),$D15,IF(L15&gt;0,L15-1,0))</f>
        <v>0</v>
      </c>
      <c r="N15" s="467">
        <f>IF(AND(M15=0,N$2=Premissas!$D$24),$D15,IF(M15&gt;0,M15-1,0))</f>
        <v>0</v>
      </c>
      <c r="O15" s="467">
        <f>IF(AND(N15=0,O$2=Premissas!$D$24),$D15,IF(N15&gt;0,N15-1,0))</f>
        <v>0</v>
      </c>
      <c r="P15" s="467">
        <f>IF(AND(O15=0,P$2=Premissas!$D$24),$D15,IF(O15&gt;0,O15-1,0))</f>
        <v>0</v>
      </c>
      <c r="Q15" s="467">
        <f>IF(AND(P15=0,Q$2=Premissas!$D$24),$D15,IF(P15&gt;0,P15-1,0))</f>
        <v>0</v>
      </c>
      <c r="R15" s="467">
        <f>IF(AND(Q15=0,R$2=Premissas!$D$24),$D15,IF(Q15&gt;0,Q15-1,0))</f>
        <v>0</v>
      </c>
      <c r="S15" s="467">
        <f>IF(AND(R15=0,S$2=Premissas!$D$24),$D15,IF(R15&gt;0,R15-1,0))</f>
        <v>0</v>
      </c>
      <c r="T15" s="467">
        <f>IF(AND(S15=0,T$2=Premissas!$D$24),$D15,IF(S15&gt;0,S15-1,0))</f>
        <v>0</v>
      </c>
      <c r="U15" s="467">
        <f>IF(AND(T15=0,U$2=Premissas!$D$24),$D15,IF(T15&gt;0,T15-1,0))</f>
        <v>0</v>
      </c>
      <c r="V15" s="467">
        <f>IF(AND(U15=0,V$2=Premissas!$D$24),$D15,IF(U15&gt;0,U15-1,0))</f>
        <v>0</v>
      </c>
      <c r="W15" s="467">
        <f>IF(AND(V15=0,W$2=Premissas!$D$24),$D15,IF(V15&gt;0,V15-1,0))</f>
        <v>0</v>
      </c>
      <c r="X15" s="467">
        <f>IF(AND(W15=0,X$2=Premissas!$D$24),$D15,IF(W15&gt;0,W15-1,0))</f>
        <v>0</v>
      </c>
      <c r="Y15" s="467">
        <f>IF(AND(X15=0,Y$2=Premissas!$D$24),$D15,IF(X15&gt;0,X15-1,0))</f>
        <v>0</v>
      </c>
      <c r="Z15" s="467">
        <f>IF(AND(Y15=0,Z$2=Premissas!$D$24),$D15,IF(Y15&gt;0,Y15-1,0))</f>
        <v>0</v>
      </c>
      <c r="AA15" s="467">
        <f>IF(AND(Z15=0,AA$2=Premissas!$D$24),$D15,IF(Z15&gt;0,Z15-1,0))</f>
        <v>0</v>
      </c>
      <c r="AB15" s="467">
        <f>IF(AND(AA15=0,AB$2=Premissas!$D$24),$D15,IF(AA15&gt;0,AA15-1,0))</f>
        <v>0</v>
      </c>
      <c r="AC15" s="467">
        <f>IF(AND(AB15=0,AC$2=Premissas!$D$24),$D15,IF(AB15&gt;0,AB15-1,0))</f>
        <v>0</v>
      </c>
      <c r="AD15" s="467">
        <f>IF(AND(AC15=0,AD$2=Premissas!$D$24),$D15,IF(AC15&gt;0,AC15-1,0))</f>
        <v>0</v>
      </c>
      <c r="AE15" s="467">
        <f>IF(AND(AD15=0,AE$2=Premissas!$D$24),$D15,IF(AD15&gt;0,AD15-1,0))</f>
        <v>0</v>
      </c>
      <c r="AF15" s="467">
        <f>IF(AND(AE15=0,AF$2=Premissas!$D$24),$D15,IF(AE15&gt;0,AE15-1,0))</f>
        <v>0</v>
      </c>
      <c r="AG15" s="467">
        <f>IF(AND(AF15=0,AG$2=Premissas!$D$24),$D15,IF(AF15&gt;0,AF15-1,0))</f>
        <v>0</v>
      </c>
      <c r="AH15" s="467">
        <f>IF(AND(AG15=0,AH$2=Premissas!$D$24),$D15,IF(AG15&gt;0,AG15-1,0))</f>
        <v>0</v>
      </c>
      <c r="AI15" s="467">
        <f>IF(AND(AH15=0,AI$2=Premissas!$D$24),$D15,IF(AH15&gt;0,AH15-1,0))</f>
        <v>0</v>
      </c>
      <c r="AJ15" s="467">
        <f>IF(AND(AI15=0,AJ$2=Premissas!$D$24),$D15,IF(AI15&gt;0,AI15-1,0))</f>
        <v>0</v>
      </c>
      <c r="AK15" s="467">
        <f>IF(AND(AJ15=0,AK$2=Premissas!$D$24),$D15,IF(AJ15&gt;0,AJ15-1,0))</f>
        <v>0</v>
      </c>
      <c r="AL15" s="467">
        <f>IF(AND(AK15=0,AL$2=Premissas!$D$24),$D15,IF(AK15&gt;0,AK15-1,0))</f>
        <v>0</v>
      </c>
      <c r="AM15" s="467">
        <f>IF(AND(AL15=0,AM$2=Premissas!$D$24),$D15,IF(AL15&gt;0,AL15-1,0))</f>
        <v>0</v>
      </c>
      <c r="AN15" s="467">
        <f>IF(AND(AM15=0,AN$2=Premissas!$D$24),$D15,IF(AM15&gt;0,AM15-1,0))</f>
        <v>0</v>
      </c>
      <c r="AO15" s="467">
        <f>IF(AND(AN15=0,AO$2=Premissas!$D$24),$D15,IF(AN15&gt;0,AN15-1,0))</f>
        <v>0</v>
      </c>
      <c r="AP15" s="467">
        <f>IF(AND(AO15=0,AP$2=Premissas!$D$24),$D15,IF(AO15&gt;0,AO15-1,0))</f>
        <v>0</v>
      </c>
      <c r="AQ15" s="467">
        <f>IF(AND(AP15=0,AQ$2=Premissas!$D$24),$D15,IF(AP15&gt;0,AP15-1,0))</f>
        <v>0</v>
      </c>
      <c r="AR15" s="467">
        <f>IF(AND(AQ15=0,AR$2=Premissas!$D$24),$D15,IF(AQ15&gt;0,AQ15-1,0))</f>
        <v>0</v>
      </c>
      <c r="AS15" s="467"/>
    </row>
    <row r="16" spans="2:45">
      <c r="B16" s="450" t="s">
        <v>420</v>
      </c>
      <c r="C16" s="451" t="s">
        <v>83</v>
      </c>
      <c r="D16" s="118">
        <f>Premissas!D31</f>
        <v>1</v>
      </c>
      <c r="E16" s="452">
        <f t="shared" ref="E16:AR16" si="5">IF(E15&gt;=1,$D16,0)</f>
        <v>1</v>
      </c>
      <c r="F16" s="452">
        <f t="shared" si="5"/>
        <v>1</v>
      </c>
      <c r="G16" s="452">
        <f t="shared" si="5"/>
        <v>1</v>
      </c>
      <c r="H16" s="452">
        <f t="shared" si="5"/>
        <v>1</v>
      </c>
      <c r="I16" s="452">
        <f t="shared" si="5"/>
        <v>1</v>
      </c>
      <c r="J16" s="452">
        <f t="shared" si="5"/>
        <v>1</v>
      </c>
      <c r="K16" s="452">
        <f t="shared" si="5"/>
        <v>1</v>
      </c>
      <c r="L16" s="452">
        <f t="shared" si="5"/>
        <v>0</v>
      </c>
      <c r="M16" s="452">
        <f t="shared" si="5"/>
        <v>0</v>
      </c>
      <c r="N16" s="452">
        <f t="shared" si="5"/>
        <v>0</v>
      </c>
      <c r="O16" s="452">
        <f t="shared" si="5"/>
        <v>0</v>
      </c>
      <c r="P16" s="452">
        <f t="shared" si="5"/>
        <v>0</v>
      </c>
      <c r="Q16" s="452">
        <f t="shared" si="5"/>
        <v>0</v>
      </c>
      <c r="R16" s="452">
        <f t="shared" si="5"/>
        <v>0</v>
      </c>
      <c r="S16" s="452">
        <f t="shared" si="5"/>
        <v>0</v>
      </c>
      <c r="T16" s="452">
        <f t="shared" si="5"/>
        <v>0</v>
      </c>
      <c r="U16" s="452">
        <f t="shared" si="5"/>
        <v>0</v>
      </c>
      <c r="V16" s="452">
        <f t="shared" si="5"/>
        <v>0</v>
      </c>
      <c r="W16" s="452">
        <f t="shared" si="5"/>
        <v>0</v>
      </c>
      <c r="X16" s="452">
        <f t="shared" si="5"/>
        <v>0</v>
      </c>
      <c r="Y16" s="452">
        <f t="shared" si="5"/>
        <v>0</v>
      </c>
      <c r="Z16" s="452">
        <f t="shared" si="5"/>
        <v>0</v>
      </c>
      <c r="AA16" s="452">
        <f t="shared" si="5"/>
        <v>0</v>
      </c>
      <c r="AB16" s="452">
        <f t="shared" si="5"/>
        <v>0</v>
      </c>
      <c r="AC16" s="452">
        <f t="shared" si="5"/>
        <v>0</v>
      </c>
      <c r="AD16" s="452">
        <f t="shared" si="5"/>
        <v>0</v>
      </c>
      <c r="AE16" s="452">
        <f t="shared" si="5"/>
        <v>0</v>
      </c>
      <c r="AF16" s="452">
        <f t="shared" si="5"/>
        <v>0</v>
      </c>
      <c r="AG16" s="452">
        <f t="shared" si="5"/>
        <v>0</v>
      </c>
      <c r="AH16" s="452">
        <f t="shared" si="5"/>
        <v>0</v>
      </c>
      <c r="AI16" s="452">
        <f t="shared" si="5"/>
        <v>0</v>
      </c>
      <c r="AJ16" s="452">
        <f t="shared" si="5"/>
        <v>0</v>
      </c>
      <c r="AK16" s="452">
        <f t="shared" si="5"/>
        <v>0</v>
      </c>
      <c r="AL16" s="452">
        <f t="shared" si="5"/>
        <v>0</v>
      </c>
      <c r="AM16" s="452">
        <f t="shared" si="5"/>
        <v>0</v>
      </c>
      <c r="AN16" s="452">
        <f t="shared" si="5"/>
        <v>0</v>
      </c>
      <c r="AO16" s="452">
        <f t="shared" si="5"/>
        <v>0</v>
      </c>
      <c r="AP16" s="452">
        <f t="shared" si="5"/>
        <v>0</v>
      </c>
      <c r="AQ16" s="452">
        <f t="shared" si="5"/>
        <v>0</v>
      </c>
      <c r="AR16" s="452">
        <f t="shared" si="5"/>
        <v>0</v>
      </c>
      <c r="AS16" s="452"/>
    </row>
    <row r="17" spans="2:45">
      <c r="B17" s="465" t="s">
        <v>416</v>
      </c>
      <c r="C17" s="466" t="s">
        <v>217</v>
      </c>
      <c r="D17" s="467">
        <f>Premissas!D16</f>
        <v>4</v>
      </c>
      <c r="E17" s="467">
        <f>IF(E$2=Premissas!$D$23,D17,0)</f>
        <v>4</v>
      </c>
      <c r="F17" s="467">
        <f>IF(AND(E17=0,F$2=Premissas!$D$23),$D17,IF(E17&gt;0,E17-1,0))</f>
        <v>3</v>
      </c>
      <c r="G17" s="467">
        <f>IF(AND(F17=0,G$2=Premissas!$D$23),$D17,IF(F17&gt;0,F17-1,0))</f>
        <v>2</v>
      </c>
      <c r="H17" s="467">
        <f>IF(AND(G17=0,H$2=Premissas!$D$23),$D17,IF(G17&gt;0,G17-1,0))</f>
        <v>1</v>
      </c>
      <c r="I17" s="467">
        <f>IF(AND(H17=0,I$2=Premissas!$D$23),$D17,IF(H17&gt;0,H17-1,0))</f>
        <v>0</v>
      </c>
      <c r="J17" s="467">
        <f>IF(AND(I17=0,J$2=Premissas!$D$23),$D17,IF(I17&gt;0,I17-1,0))</f>
        <v>0</v>
      </c>
      <c r="K17" s="467">
        <f>IF(AND(J17=0,K$2=Premissas!$D$23),$D17,IF(J17&gt;0,J17-1,0))</f>
        <v>0</v>
      </c>
      <c r="L17" s="467">
        <f>IF(AND(K17=0,L$2=Premissas!$D$23),$D17,IF(K17&gt;0,K17-1,0))</f>
        <v>0</v>
      </c>
      <c r="M17" s="467">
        <f>IF(AND(L17=0,M$2=Premissas!$D$23),$D17,IF(L17&gt;0,L17-1,0))</f>
        <v>0</v>
      </c>
      <c r="N17" s="467">
        <f>IF(AND(M17=0,N$2=Premissas!$D$23),$D17,IF(M17&gt;0,M17-1,0))</f>
        <v>0</v>
      </c>
      <c r="O17" s="467">
        <f>IF(AND(N17=0,O$2=Premissas!$D$23),$D17,IF(N17&gt;0,N17-1,0))</f>
        <v>0</v>
      </c>
      <c r="P17" s="467">
        <f>IF(AND(O17=0,P$2=Premissas!$D$23),$D17,IF(O17&gt;0,O17-1,0))</f>
        <v>0</v>
      </c>
      <c r="Q17" s="467">
        <f>IF(AND(P17=0,Q$2=Premissas!$D$23),$D17,IF(P17&gt;0,P17-1,0))</f>
        <v>0</v>
      </c>
      <c r="R17" s="467">
        <f>IF(AND(Q17=0,R$2=Premissas!$D$23),$D17,IF(Q17&gt;0,Q17-1,0))</f>
        <v>0</v>
      </c>
      <c r="S17" s="467">
        <f>IF(AND(R17=0,S$2=Premissas!$D$23),$D17,IF(R17&gt;0,R17-1,0))</f>
        <v>0</v>
      </c>
      <c r="T17" s="467">
        <f>IF(AND(S17=0,T$2=Premissas!$D$23),$D17,IF(S17&gt;0,S17-1,0))</f>
        <v>0</v>
      </c>
      <c r="U17" s="467">
        <f>IF(AND(T17=0,U$2=Premissas!$D$23),$D17,IF(T17&gt;0,T17-1,0))</f>
        <v>0</v>
      </c>
      <c r="V17" s="467">
        <f>IF(AND(U17=0,V$2=Premissas!$D$23),$D17,IF(U17&gt;0,U17-1,0))</f>
        <v>0</v>
      </c>
      <c r="W17" s="467">
        <f>IF(AND(V17=0,W$2=Premissas!$D$23),$D17,IF(V17&gt;0,V17-1,0))</f>
        <v>0</v>
      </c>
      <c r="X17" s="467">
        <f>IF(AND(W17=0,X$2=Premissas!$D$23),$D17,IF(W17&gt;0,W17-1,0))</f>
        <v>0</v>
      </c>
      <c r="Y17" s="467">
        <f>IF(AND(X17=0,Y$2=Premissas!$D$23),$D17,IF(X17&gt;0,X17-1,0))</f>
        <v>0</v>
      </c>
      <c r="Z17" s="467">
        <f>IF(AND(Y17=0,Z$2=Premissas!$D$23),$D17,IF(Y17&gt;0,Y17-1,0))</f>
        <v>0</v>
      </c>
      <c r="AA17" s="467">
        <f>IF(AND(Z17=0,AA$2=Premissas!$D$23),$D17,IF(Z17&gt;0,Z17-1,0))</f>
        <v>0</v>
      </c>
      <c r="AB17" s="467">
        <f>IF(AND(AA17=0,AB$2=Premissas!$D$23),$D17,IF(AA17&gt;0,AA17-1,0))</f>
        <v>0</v>
      </c>
      <c r="AC17" s="467">
        <f>IF(AND(AB17=0,AC$2=Premissas!$D$23),$D17,IF(AB17&gt;0,AB17-1,0))</f>
        <v>0</v>
      </c>
      <c r="AD17" s="467">
        <f>IF(AND(AC17=0,AD$2=Premissas!$D$23),$D17,IF(AC17&gt;0,AC17-1,0))</f>
        <v>0</v>
      </c>
      <c r="AE17" s="467">
        <f>IF(AND(AD17=0,AE$2=Premissas!$D$23),$D17,IF(AD17&gt;0,AD17-1,0))</f>
        <v>0</v>
      </c>
      <c r="AF17" s="467">
        <f>IF(AND(AE17=0,AF$2=Premissas!$D$23),$D17,IF(AE17&gt;0,AE17-1,0))</f>
        <v>0</v>
      </c>
      <c r="AG17" s="467">
        <f>IF(AND(AF17=0,AG$2=Premissas!$D$23),$D17,IF(AF17&gt;0,AF17-1,0))</f>
        <v>0</v>
      </c>
      <c r="AH17" s="467">
        <f>IF(AND(AG17=0,AH$2=Premissas!$D$23),$D17,IF(AG17&gt;0,AG17-1,0))</f>
        <v>0</v>
      </c>
      <c r="AI17" s="467">
        <f>IF(AND(AH17=0,AI$2=Premissas!$D$23),$D17,IF(AH17&gt;0,AH17-1,0))</f>
        <v>0</v>
      </c>
      <c r="AJ17" s="467">
        <f>IF(AND(AI17=0,AJ$2=Premissas!$D$23),$D17,IF(AI17&gt;0,AI17-1,0))</f>
        <v>0</v>
      </c>
      <c r="AK17" s="467">
        <f>IF(AND(AJ17=0,AK$2=Premissas!$D$23),$D17,IF(AJ17&gt;0,AJ17-1,0))</f>
        <v>0</v>
      </c>
      <c r="AL17" s="467">
        <f>IF(AND(AK17=0,AL$2=Premissas!$D$23),$D17,IF(AK17&gt;0,AK17-1,0))</f>
        <v>0</v>
      </c>
      <c r="AM17" s="467">
        <f>IF(AND(AL17=0,AM$2=Premissas!$D$23),$D17,IF(AL17&gt;0,AL17-1,0))</f>
        <v>0</v>
      </c>
      <c r="AN17" s="467">
        <f>IF(AND(AM17=0,AN$2=Premissas!$D$23),$D17,IF(AM17&gt;0,AM17-1,0))</f>
        <v>0</v>
      </c>
      <c r="AO17" s="467">
        <f>IF(AND(AN17=0,AO$2=Premissas!$D$23),$D17,IF(AN17&gt;0,AN17-1,0))</f>
        <v>0</v>
      </c>
      <c r="AP17" s="467">
        <f>IF(AND(AO17=0,AP$2=Premissas!$D$23),$D17,IF(AO17&gt;0,AO17-1,0))</f>
        <v>0</v>
      </c>
      <c r="AQ17" s="467">
        <f>IF(AND(AP17=0,AQ$2=Premissas!$D$23),$D17,IF(AP17&gt;0,AP17-1,0))</f>
        <v>0</v>
      </c>
      <c r="AR17" s="467">
        <f>IF(AND(AQ17=0,AR$2=Premissas!$D$23),$D17,IF(AQ17&gt;0,AQ17-1,0))</f>
        <v>0</v>
      </c>
      <c r="AS17" s="467"/>
    </row>
    <row r="18" spans="2:45">
      <c r="B18" s="441" t="s">
        <v>417</v>
      </c>
      <c r="C18" s="206" t="s">
        <v>418</v>
      </c>
      <c r="D18" s="101">
        <f>Premissas!D35</f>
        <v>4</v>
      </c>
      <c r="E18" s="66">
        <f>IF(E$2&lt;=$D18,1,0)</f>
        <v>1</v>
      </c>
      <c r="F18" s="66">
        <f t="shared" ref="F18:AR18" si="6">IF(F$2&lt;=$D18,1,0)</f>
        <v>1</v>
      </c>
      <c r="G18" s="66">
        <f t="shared" si="6"/>
        <v>1</v>
      </c>
      <c r="H18" s="66">
        <f t="shared" si="6"/>
        <v>1</v>
      </c>
      <c r="I18" s="66">
        <f t="shared" si="6"/>
        <v>0</v>
      </c>
      <c r="J18" s="66">
        <f t="shared" si="6"/>
        <v>0</v>
      </c>
      <c r="K18" s="66">
        <f t="shared" si="6"/>
        <v>0</v>
      </c>
      <c r="L18" s="66">
        <f t="shared" si="6"/>
        <v>0</v>
      </c>
      <c r="M18" s="66">
        <f t="shared" si="6"/>
        <v>0</v>
      </c>
      <c r="N18" s="66">
        <f t="shared" si="6"/>
        <v>0</v>
      </c>
      <c r="O18" s="66">
        <f t="shared" si="6"/>
        <v>0</v>
      </c>
      <c r="P18" s="66">
        <f t="shared" si="6"/>
        <v>0</v>
      </c>
      <c r="Q18" s="66">
        <f t="shared" si="6"/>
        <v>0</v>
      </c>
      <c r="R18" s="66">
        <f t="shared" si="6"/>
        <v>0</v>
      </c>
      <c r="S18" s="66">
        <f t="shared" si="6"/>
        <v>0</v>
      </c>
      <c r="T18" s="66">
        <f t="shared" si="6"/>
        <v>0</v>
      </c>
      <c r="U18" s="66">
        <f t="shared" si="6"/>
        <v>0</v>
      </c>
      <c r="V18" s="66">
        <f t="shared" si="6"/>
        <v>0</v>
      </c>
      <c r="W18" s="66">
        <f t="shared" si="6"/>
        <v>0</v>
      </c>
      <c r="X18" s="66">
        <f t="shared" si="6"/>
        <v>0</v>
      </c>
      <c r="Y18" s="66">
        <f t="shared" si="6"/>
        <v>0</v>
      </c>
      <c r="Z18" s="66">
        <f t="shared" si="6"/>
        <v>0</v>
      </c>
      <c r="AA18" s="66">
        <f t="shared" si="6"/>
        <v>0</v>
      </c>
      <c r="AB18" s="66">
        <f t="shared" si="6"/>
        <v>0</v>
      </c>
      <c r="AC18" s="66">
        <f t="shared" si="6"/>
        <v>0</v>
      </c>
      <c r="AD18" s="66">
        <f t="shared" si="6"/>
        <v>0</v>
      </c>
      <c r="AE18" s="66">
        <f t="shared" si="6"/>
        <v>0</v>
      </c>
      <c r="AF18" s="66">
        <f t="shared" si="6"/>
        <v>0</v>
      </c>
      <c r="AG18" s="66">
        <f t="shared" si="6"/>
        <v>0</v>
      </c>
      <c r="AH18" s="66">
        <f t="shared" si="6"/>
        <v>0</v>
      </c>
      <c r="AI18" s="66">
        <f t="shared" si="6"/>
        <v>0</v>
      </c>
      <c r="AJ18" s="66">
        <f t="shared" si="6"/>
        <v>0</v>
      </c>
      <c r="AK18" s="66">
        <f t="shared" si="6"/>
        <v>0</v>
      </c>
      <c r="AL18" s="66">
        <f t="shared" si="6"/>
        <v>0</v>
      </c>
      <c r="AM18" s="66">
        <f t="shared" si="6"/>
        <v>0</v>
      </c>
      <c r="AN18" s="66">
        <f t="shared" si="6"/>
        <v>0</v>
      </c>
      <c r="AO18" s="66">
        <f t="shared" si="6"/>
        <v>0</v>
      </c>
      <c r="AP18" s="66">
        <f t="shared" si="6"/>
        <v>0</v>
      </c>
      <c r="AQ18" s="66">
        <f t="shared" si="6"/>
        <v>0</v>
      </c>
      <c r="AR18" s="66">
        <f t="shared" si="6"/>
        <v>0</v>
      </c>
    </row>
    <row r="19" spans="2:45">
      <c r="B19" s="441" t="s">
        <v>419</v>
      </c>
      <c r="C19" s="206" t="s">
        <v>83</v>
      </c>
      <c r="D19" s="107">
        <f>Premissas!D36</f>
        <v>0.42857139796077159</v>
      </c>
      <c r="E19" s="452">
        <f>IF(E18=1,$D19,0)</f>
        <v>0.42857139796077159</v>
      </c>
      <c r="F19" s="452">
        <f t="shared" ref="F19:AR19" si="7">IF(F18=1,$D19,0)</f>
        <v>0.42857139796077159</v>
      </c>
      <c r="G19" s="452">
        <f t="shared" si="7"/>
        <v>0.42857139796077159</v>
      </c>
      <c r="H19" s="452">
        <f t="shared" si="7"/>
        <v>0.42857139796077159</v>
      </c>
      <c r="I19" s="452">
        <f t="shared" si="7"/>
        <v>0</v>
      </c>
      <c r="J19" s="452">
        <f t="shared" si="7"/>
        <v>0</v>
      </c>
      <c r="K19" s="452">
        <f t="shared" si="7"/>
        <v>0</v>
      </c>
      <c r="L19" s="452">
        <f t="shared" si="7"/>
        <v>0</v>
      </c>
      <c r="M19" s="452">
        <f t="shared" si="7"/>
        <v>0</v>
      </c>
      <c r="N19" s="452">
        <f t="shared" si="7"/>
        <v>0</v>
      </c>
      <c r="O19" s="452">
        <f t="shared" si="7"/>
        <v>0</v>
      </c>
      <c r="P19" s="452">
        <f t="shared" si="7"/>
        <v>0</v>
      </c>
      <c r="Q19" s="452">
        <f t="shared" si="7"/>
        <v>0</v>
      </c>
      <c r="R19" s="452">
        <f t="shared" si="7"/>
        <v>0</v>
      </c>
      <c r="S19" s="452">
        <f t="shared" si="7"/>
        <v>0</v>
      </c>
      <c r="T19" s="452">
        <f t="shared" si="7"/>
        <v>0</v>
      </c>
      <c r="U19" s="452">
        <f t="shared" si="7"/>
        <v>0</v>
      </c>
      <c r="V19" s="452">
        <f t="shared" si="7"/>
        <v>0</v>
      </c>
      <c r="W19" s="452">
        <f t="shared" si="7"/>
        <v>0</v>
      </c>
      <c r="X19" s="452">
        <f t="shared" si="7"/>
        <v>0</v>
      </c>
      <c r="Y19" s="452">
        <f t="shared" si="7"/>
        <v>0</v>
      </c>
      <c r="Z19" s="452">
        <f t="shared" si="7"/>
        <v>0</v>
      </c>
      <c r="AA19" s="452">
        <f t="shared" si="7"/>
        <v>0</v>
      </c>
      <c r="AB19" s="452">
        <f t="shared" si="7"/>
        <v>0</v>
      </c>
      <c r="AC19" s="452">
        <f t="shared" si="7"/>
        <v>0</v>
      </c>
      <c r="AD19" s="452">
        <f t="shared" si="7"/>
        <v>0</v>
      </c>
      <c r="AE19" s="452">
        <f t="shared" si="7"/>
        <v>0</v>
      </c>
      <c r="AF19" s="452">
        <f t="shared" si="7"/>
        <v>0</v>
      </c>
      <c r="AG19" s="452">
        <f t="shared" si="7"/>
        <v>0</v>
      </c>
      <c r="AH19" s="452">
        <f t="shared" si="7"/>
        <v>0</v>
      </c>
      <c r="AI19" s="452">
        <f t="shared" si="7"/>
        <v>0</v>
      </c>
      <c r="AJ19" s="452">
        <f t="shared" si="7"/>
        <v>0</v>
      </c>
      <c r="AK19" s="452">
        <f t="shared" si="7"/>
        <v>0</v>
      </c>
      <c r="AL19" s="452">
        <f t="shared" si="7"/>
        <v>0</v>
      </c>
      <c r="AM19" s="452">
        <f t="shared" si="7"/>
        <v>0</v>
      </c>
      <c r="AN19" s="452">
        <f t="shared" si="7"/>
        <v>0</v>
      </c>
      <c r="AO19" s="452">
        <f t="shared" si="7"/>
        <v>0</v>
      </c>
      <c r="AP19" s="452">
        <f t="shared" si="7"/>
        <v>0</v>
      </c>
      <c r="AQ19" s="452">
        <f t="shared" si="7"/>
        <v>0</v>
      </c>
      <c r="AR19" s="452">
        <f t="shared" si="7"/>
        <v>0</v>
      </c>
      <c r="AS19" s="452"/>
    </row>
    <row r="20" spans="2:45">
      <c r="B20" s="441" t="s">
        <v>420</v>
      </c>
      <c r="C20" s="206" t="s">
        <v>83</v>
      </c>
      <c r="D20" s="107">
        <f>1-D19</f>
        <v>0.57142860203922841</v>
      </c>
      <c r="E20" s="452">
        <f>IF(E17&gt;=1,$D20,0)</f>
        <v>0.57142860203922841</v>
      </c>
      <c r="F20" s="452">
        <f t="shared" ref="F20:AR20" si="8">IF(F17&gt;=1,$D20,0)</f>
        <v>0.57142860203922841</v>
      </c>
      <c r="G20" s="452">
        <f t="shared" si="8"/>
        <v>0.57142860203922841</v>
      </c>
      <c r="H20" s="452">
        <f t="shared" si="8"/>
        <v>0.57142860203922841</v>
      </c>
      <c r="I20" s="452">
        <f t="shared" si="8"/>
        <v>0</v>
      </c>
      <c r="J20" s="452">
        <f t="shared" si="8"/>
        <v>0</v>
      </c>
      <c r="K20" s="452">
        <f t="shared" si="8"/>
        <v>0</v>
      </c>
      <c r="L20" s="452">
        <f t="shared" si="8"/>
        <v>0</v>
      </c>
      <c r="M20" s="452">
        <f t="shared" si="8"/>
        <v>0</v>
      </c>
      <c r="N20" s="452">
        <f t="shared" si="8"/>
        <v>0</v>
      </c>
      <c r="O20" s="452">
        <f t="shared" si="8"/>
        <v>0</v>
      </c>
      <c r="P20" s="452">
        <f t="shared" si="8"/>
        <v>0</v>
      </c>
      <c r="Q20" s="452">
        <f t="shared" si="8"/>
        <v>0</v>
      </c>
      <c r="R20" s="452">
        <f t="shared" si="8"/>
        <v>0</v>
      </c>
      <c r="S20" s="452">
        <f t="shared" si="8"/>
        <v>0</v>
      </c>
      <c r="T20" s="452">
        <f t="shared" si="8"/>
        <v>0</v>
      </c>
      <c r="U20" s="452">
        <f t="shared" si="8"/>
        <v>0</v>
      </c>
      <c r="V20" s="452">
        <f t="shared" si="8"/>
        <v>0</v>
      </c>
      <c r="W20" s="452">
        <f t="shared" si="8"/>
        <v>0</v>
      </c>
      <c r="X20" s="452">
        <f t="shared" si="8"/>
        <v>0</v>
      </c>
      <c r="Y20" s="452">
        <f t="shared" si="8"/>
        <v>0</v>
      </c>
      <c r="Z20" s="452">
        <f t="shared" si="8"/>
        <v>0</v>
      </c>
      <c r="AA20" s="452">
        <f t="shared" si="8"/>
        <v>0</v>
      </c>
      <c r="AB20" s="452">
        <f t="shared" si="8"/>
        <v>0</v>
      </c>
      <c r="AC20" s="452">
        <f t="shared" si="8"/>
        <v>0</v>
      </c>
      <c r="AD20" s="452">
        <f t="shared" si="8"/>
        <v>0</v>
      </c>
      <c r="AE20" s="452">
        <f t="shared" si="8"/>
        <v>0</v>
      </c>
      <c r="AF20" s="452">
        <f t="shared" si="8"/>
        <v>0</v>
      </c>
      <c r="AG20" s="452">
        <f t="shared" si="8"/>
        <v>0</v>
      </c>
      <c r="AH20" s="452">
        <f t="shared" si="8"/>
        <v>0</v>
      </c>
      <c r="AI20" s="452">
        <f t="shared" si="8"/>
        <v>0</v>
      </c>
      <c r="AJ20" s="452">
        <f t="shared" si="8"/>
        <v>0</v>
      </c>
      <c r="AK20" s="452">
        <f t="shared" si="8"/>
        <v>0</v>
      </c>
      <c r="AL20" s="452">
        <f t="shared" si="8"/>
        <v>0</v>
      </c>
      <c r="AM20" s="452">
        <f t="shared" si="8"/>
        <v>0</v>
      </c>
      <c r="AN20" s="452">
        <f t="shared" si="8"/>
        <v>0</v>
      </c>
      <c r="AO20" s="452">
        <f t="shared" si="8"/>
        <v>0</v>
      </c>
      <c r="AP20" s="452">
        <f t="shared" si="8"/>
        <v>0</v>
      </c>
      <c r="AQ20" s="452">
        <f t="shared" si="8"/>
        <v>0</v>
      </c>
      <c r="AR20" s="452">
        <f t="shared" si="8"/>
        <v>0</v>
      </c>
      <c r="AS20" s="452"/>
    </row>
    <row r="21" spans="2:45">
      <c r="B21" s="441" t="s">
        <v>456</v>
      </c>
      <c r="C21" s="206" t="s">
        <v>217</v>
      </c>
      <c r="D21" s="66"/>
      <c r="E21" s="66">
        <f>IF(E18=0,IF(D21=0,IF(AND(D18=0,D21=0),0,(Premissas!$D$18-Premissas!$D$16)),D21-1),0)</f>
        <v>0</v>
      </c>
      <c r="F21" s="66">
        <f>IF(F18=0,IF(E21=0,IF(AND(E18=0,E21=0),0,(Premissas!$D$18-Premissas!$D$16)),E21-1),0)</f>
        <v>0</v>
      </c>
      <c r="G21" s="66">
        <f>IF(G18=0,IF(F21=0,IF(AND(F18=0,F21=0),0,(Premissas!$D$18-Premissas!$D$16)),F21-1),0)</f>
        <v>0</v>
      </c>
      <c r="H21" s="66">
        <f>IF(H18=0,IF(G21=0,IF(AND(G18=0,G21=0),0,(Premissas!$D$18-Premissas!$D$16)),G21-1),0)</f>
        <v>0</v>
      </c>
      <c r="I21" s="66">
        <f>IF(I18=0,IF(H21=0,IF(AND(H18=0,H21=0),0,(Premissas!$D$18-Premissas!$D$16)),H21-1),0)</f>
        <v>3</v>
      </c>
      <c r="J21" s="66">
        <f>IF(J18=0,IF(I21=0,IF(AND(I18=0,I21=0),0,(Premissas!$D$18-Premissas!$D$16)),I21-1),0)</f>
        <v>2</v>
      </c>
      <c r="K21" s="66">
        <f>IF(K18=0,IF(J21=0,IF(AND(J18=0,J21=0),0,(Premissas!$D$18-Premissas!$D$16)),J21-1),0)</f>
        <v>1</v>
      </c>
      <c r="L21" s="66">
        <f>IF(L18=0,IF(K21=0,IF(AND(K18=0,K21=0),0,(Premissas!$D$18-Premissas!$D$16)),K21-1),0)</f>
        <v>0</v>
      </c>
      <c r="M21" s="66">
        <f>IF(M18=0,IF(L21=0,IF(AND(L18=0,L21=0),0,(Premissas!$D$18-Premissas!$D$16)),L21-1),0)</f>
        <v>0</v>
      </c>
      <c r="N21" s="66">
        <f>IF(N18=0,IF(M21=0,IF(AND(M18=0,M21=0),0,(Premissas!$D$18-Premissas!$D$16)),M21-1),0)</f>
        <v>0</v>
      </c>
      <c r="O21" s="66">
        <f>IF(O18=0,IF(N21=0,IF(AND(N18=0,N21=0),0,(Premissas!$D$18-Premissas!$D$16)),N21-1),0)</f>
        <v>0</v>
      </c>
      <c r="P21" s="66">
        <f>IF(P18=0,IF(O21=0,IF(AND(O18=0,O21=0),0,(Premissas!$D$18-Premissas!$D$16)),O21-1),0)</f>
        <v>0</v>
      </c>
      <c r="Q21" s="66">
        <f>IF(Q18=0,IF(P21=0,IF(AND(P18=0,P21=0),0,(Premissas!$D$18-Premissas!$D$16)),P21-1),0)</f>
        <v>0</v>
      </c>
      <c r="R21" s="66">
        <f>IF(R18=0,IF(Q21=0,IF(AND(Q18=0,Q21=0),0,(Premissas!$D$18-Premissas!$D$16)),Q21-1),0)</f>
        <v>0</v>
      </c>
      <c r="S21" s="66">
        <f>IF(S18=0,IF(R21=0,IF(AND(R18=0,R21=0),0,(Premissas!$D$18-Premissas!$D$16)),R21-1),0)</f>
        <v>0</v>
      </c>
      <c r="T21" s="66">
        <f>IF(T18=0,IF(S21=0,IF(AND(S18=0,S21=0),0,(Premissas!$D$18-Premissas!$D$16)),S21-1),0)</f>
        <v>0</v>
      </c>
      <c r="U21" s="66">
        <f>IF(U18=0,IF(T21=0,IF(AND(T18=0,T21=0),0,(Premissas!$D$18-Premissas!$D$16)),T21-1),0)</f>
        <v>0</v>
      </c>
      <c r="V21" s="66">
        <f>IF(V18=0,IF(U21=0,IF(AND(U18=0,U21=0),0,(Premissas!$D$18-Premissas!$D$16)),U21-1),0)</f>
        <v>0</v>
      </c>
      <c r="W21" s="66">
        <f>IF(W18=0,IF(V21=0,IF(AND(V18=0,V21=0),0,(Premissas!$D$18-Premissas!$D$16)),V21-1),0)</f>
        <v>0</v>
      </c>
      <c r="X21" s="66">
        <f>IF(X18=0,IF(W21=0,IF(AND(W18=0,W21=0),0,(Premissas!$D$18-Premissas!$D$16)),W21-1),0)</f>
        <v>0</v>
      </c>
      <c r="Y21" s="66">
        <f>IF(Y18=0,IF(X21=0,IF(AND(X18=0,X21=0),0,(Premissas!$D$18-Premissas!$D$16)),X21-1),0)</f>
        <v>0</v>
      </c>
      <c r="Z21" s="66">
        <f>IF(Z18=0,IF(Y21=0,IF(AND(Y18=0,Y21=0),0,(Premissas!$D$18-Premissas!$D$16)),Y21-1),0)</f>
        <v>0</v>
      </c>
      <c r="AA21" s="66">
        <f>IF(AA18=0,IF(Z21=0,IF(AND(Z18=0,Z21=0),0,(Premissas!$D$18-Premissas!$D$16)),Z21-1),0)</f>
        <v>0</v>
      </c>
      <c r="AB21" s="66">
        <f>IF(AB18=0,IF(AA21=0,IF(AND(AA18=0,AA21=0),0,(Premissas!$D$18-Premissas!$D$16)),AA21-1),0)</f>
        <v>0</v>
      </c>
      <c r="AC21" s="66">
        <f>IF(AC18=0,IF(AB21=0,IF(AND(AB18=0,AB21=0),0,(Premissas!$D$18-Premissas!$D$16)),AB21-1),0)</f>
        <v>0</v>
      </c>
      <c r="AD21" s="66">
        <f>IF(AD18=0,IF(AC21=0,IF(AND(AC18=0,AC21=0),0,(Premissas!$D$18-Premissas!$D$16)),AC21-1),0)</f>
        <v>0</v>
      </c>
      <c r="AE21" s="66">
        <f>IF(AE18=0,IF(AD21=0,IF(AND(AD18=0,AD21=0),0,(Premissas!$D$18-Premissas!$D$16)),AD21-1),0)</f>
        <v>0</v>
      </c>
      <c r="AF21" s="66">
        <f>IF(AF18=0,IF(AE21=0,IF(AND(AE18=0,AE21=0),0,(Premissas!$D$18-Premissas!$D$16)),AE21-1),0)</f>
        <v>0</v>
      </c>
      <c r="AG21" s="66">
        <f>IF(AG18=0,IF(AF21=0,IF(AND(AF18=0,AF21=0),0,(Premissas!$D$18-Premissas!$D$16)),AF21-1),0)</f>
        <v>0</v>
      </c>
      <c r="AH21" s="66">
        <f>IF(AH18=0,IF(AG21=0,IF(AND(AG18=0,AG21=0),0,(Premissas!$D$18-Premissas!$D$16)),AG21-1),0)</f>
        <v>0</v>
      </c>
      <c r="AI21" s="66">
        <f>IF(AI18=0,IF(AH21=0,IF(AND(AH18=0,AH21=0),0,(Premissas!$D$18-Premissas!$D$16)),AH21-1),0)</f>
        <v>0</v>
      </c>
      <c r="AJ21" s="66">
        <f>IF(AJ18=0,IF(AI21=0,IF(AND(AI18=0,AI21=0),0,(Premissas!$D$18-Premissas!$D$16)),AI21-1),0)</f>
        <v>0</v>
      </c>
      <c r="AK21" s="66">
        <f>IF(AK18=0,IF(AJ21=0,IF(AND(AJ18=0,AJ21=0),0,(Premissas!$D$18-Premissas!$D$16)),AJ21-1),0)</f>
        <v>0</v>
      </c>
      <c r="AL21" s="66">
        <f>IF(AL18=0,IF(AK21=0,IF(AND(AK18=0,AK21=0),0,(Premissas!$D$18-Premissas!$D$16)),AK21-1),0)</f>
        <v>0</v>
      </c>
      <c r="AM21" s="66">
        <f>IF(AM18=0,IF(AL21=0,IF(AND(AL18=0,AL21=0),0,(Premissas!$D$18-Premissas!$D$16)),AL21-1),0)</f>
        <v>0</v>
      </c>
      <c r="AN21" s="66">
        <f>IF(AN18=0,IF(AM21=0,IF(AND(AM18=0,AM21=0),0,(Premissas!$D$18-Premissas!$D$16)),AM21-1),0)</f>
        <v>0</v>
      </c>
      <c r="AO21" s="66">
        <f>IF(AO18=0,IF(AN21=0,IF(AND(AN18=0,AN21=0),0,(Premissas!$D$18-Premissas!$D$16)),AN21-1),0)</f>
        <v>0</v>
      </c>
      <c r="AP21" s="66">
        <f>IF(AP18=0,IF(AO21=0,IF(AND(AO18=0,AO21=0),0,(Premissas!$D$18-Premissas!$D$16)),AO21-1),0)</f>
        <v>0</v>
      </c>
      <c r="AQ21" s="66">
        <f>IF(AQ18=0,IF(AP21=0,IF(AND(AP18=0,AP21=0),0,(Premissas!$D$18-Premissas!$D$16)),AP21-1),0)</f>
        <v>0</v>
      </c>
      <c r="AR21" s="66">
        <f>IF(AR18=0,IF(AQ21=0,IF(AND(AQ18=0,AQ21=0),0,(Premissas!$D$18-Premissas!$D$16)),AQ21-1),0)</f>
        <v>0</v>
      </c>
    </row>
    <row r="22" spans="2:45">
      <c r="B22" s="441"/>
      <c r="C22" s="206"/>
      <c r="D22" s="66"/>
    </row>
    <row r="23" spans="2:45">
      <c r="B23" s="449" t="s">
        <v>441</v>
      </c>
      <c r="C23" s="447"/>
      <c r="D23" s="446"/>
      <c r="E23" s="448"/>
      <c r="F23" s="448"/>
      <c r="G23" s="448"/>
      <c r="H23" s="448"/>
      <c r="I23" s="448"/>
      <c r="J23" s="448"/>
      <c r="K23" s="448"/>
      <c r="L23" s="448"/>
      <c r="M23" s="448"/>
      <c r="N23" s="448"/>
      <c r="O23" s="448"/>
      <c r="P23" s="448"/>
      <c r="Q23" s="448"/>
      <c r="R23" s="448"/>
      <c r="S23" s="448"/>
      <c r="T23" s="448"/>
      <c r="U23" s="448"/>
      <c r="V23" s="448"/>
      <c r="W23" s="448"/>
      <c r="X23" s="448"/>
      <c r="Y23" s="448"/>
      <c r="Z23" s="448"/>
      <c r="AA23" s="448"/>
      <c r="AB23" s="448"/>
      <c r="AC23" s="448"/>
      <c r="AD23" s="448"/>
      <c r="AE23" s="448"/>
      <c r="AF23" s="448"/>
      <c r="AG23" s="448"/>
      <c r="AH23" s="448"/>
      <c r="AI23" s="448"/>
      <c r="AJ23" s="448"/>
      <c r="AK23" s="448"/>
      <c r="AL23" s="448"/>
      <c r="AM23" s="448"/>
      <c r="AN23" s="448"/>
      <c r="AO23" s="448"/>
      <c r="AP23" s="448"/>
      <c r="AQ23" s="448"/>
      <c r="AR23" s="448"/>
      <c r="AS23" s="448"/>
    </row>
    <row r="24" spans="2:45" s="70" customFormat="1">
      <c r="B24" s="442" t="s">
        <v>392</v>
      </c>
      <c r="C24" s="476" t="s">
        <v>414</v>
      </c>
      <c r="D24" s="444">
        <f>SUM(D25:D29)</f>
        <v>0</v>
      </c>
      <c r="E24" s="444">
        <f t="shared" ref="E24:AR24" si="9">SUM(E25:E29)</f>
        <v>0</v>
      </c>
      <c r="F24" s="444">
        <f t="shared" si="9"/>
        <v>0</v>
      </c>
      <c r="G24" s="444">
        <f t="shared" si="9"/>
        <v>0</v>
      </c>
      <c r="H24" s="444">
        <f t="shared" si="9"/>
        <v>0</v>
      </c>
      <c r="I24" s="444">
        <f t="shared" si="9"/>
        <v>0</v>
      </c>
      <c r="J24" s="444">
        <f t="shared" si="9"/>
        <v>0</v>
      </c>
      <c r="K24" s="444">
        <f t="shared" si="9"/>
        <v>0</v>
      </c>
      <c r="L24" s="444">
        <f t="shared" si="9"/>
        <v>0</v>
      </c>
      <c r="M24" s="444">
        <f t="shared" si="9"/>
        <v>0</v>
      </c>
      <c r="N24" s="444">
        <f t="shared" si="9"/>
        <v>0</v>
      </c>
      <c r="O24" s="444">
        <f t="shared" si="9"/>
        <v>0</v>
      </c>
      <c r="P24" s="444">
        <f t="shared" si="9"/>
        <v>0</v>
      </c>
      <c r="Q24" s="444">
        <f t="shared" si="9"/>
        <v>0</v>
      </c>
      <c r="R24" s="444">
        <f t="shared" si="9"/>
        <v>0</v>
      </c>
      <c r="S24" s="444">
        <f t="shared" si="9"/>
        <v>0</v>
      </c>
      <c r="T24" s="444">
        <f t="shared" si="9"/>
        <v>0</v>
      </c>
      <c r="U24" s="444">
        <f t="shared" si="9"/>
        <v>0</v>
      </c>
      <c r="V24" s="444">
        <f t="shared" si="9"/>
        <v>0</v>
      </c>
      <c r="W24" s="444">
        <f t="shared" si="9"/>
        <v>0</v>
      </c>
      <c r="X24" s="444">
        <f t="shared" si="9"/>
        <v>0</v>
      </c>
      <c r="Y24" s="444">
        <f t="shared" si="9"/>
        <v>0</v>
      </c>
      <c r="Z24" s="444">
        <f t="shared" si="9"/>
        <v>0</v>
      </c>
      <c r="AA24" s="444">
        <f t="shared" si="9"/>
        <v>0</v>
      </c>
      <c r="AB24" s="444">
        <f t="shared" si="9"/>
        <v>0</v>
      </c>
      <c r="AC24" s="444">
        <f t="shared" si="9"/>
        <v>0</v>
      </c>
      <c r="AD24" s="444">
        <f t="shared" si="9"/>
        <v>0</v>
      </c>
      <c r="AE24" s="444">
        <f t="shared" si="9"/>
        <v>0</v>
      </c>
      <c r="AF24" s="444">
        <f t="shared" si="9"/>
        <v>0</v>
      </c>
      <c r="AG24" s="444">
        <f t="shared" si="9"/>
        <v>0</v>
      </c>
      <c r="AH24" s="444">
        <f t="shared" si="9"/>
        <v>0</v>
      </c>
      <c r="AI24" s="444">
        <f t="shared" si="9"/>
        <v>0</v>
      </c>
      <c r="AJ24" s="444">
        <f t="shared" si="9"/>
        <v>0</v>
      </c>
      <c r="AK24" s="444">
        <f t="shared" si="9"/>
        <v>0</v>
      </c>
      <c r="AL24" s="444">
        <f t="shared" si="9"/>
        <v>0</v>
      </c>
      <c r="AM24" s="444">
        <f t="shared" si="9"/>
        <v>0</v>
      </c>
      <c r="AN24" s="444">
        <f t="shared" si="9"/>
        <v>0</v>
      </c>
      <c r="AO24" s="444">
        <f t="shared" si="9"/>
        <v>0</v>
      </c>
      <c r="AP24" s="444">
        <f t="shared" si="9"/>
        <v>0</v>
      </c>
      <c r="AQ24" s="444">
        <f t="shared" si="9"/>
        <v>0</v>
      </c>
      <c r="AR24" s="444">
        <f t="shared" si="9"/>
        <v>0</v>
      </c>
      <c r="AS24" s="444"/>
    </row>
    <row r="25" spans="2:45">
      <c r="B25" s="441" t="s">
        <v>751</v>
      </c>
      <c r="C25" s="81" t="s">
        <v>414</v>
      </c>
      <c r="D25" s="114" cm="1">
        <f t="array" ref="D25:D29">TRANSPOSE(PFM!D4:H4)*Premissas!D28</f>
        <v>0</v>
      </c>
      <c r="E25" s="114">
        <f t="shared" ref="E25:AR25" si="10">D25-E71</f>
        <v>0</v>
      </c>
      <c r="F25" s="114">
        <f t="shared" si="10"/>
        <v>0</v>
      </c>
      <c r="G25" s="114">
        <f t="shared" si="10"/>
        <v>0</v>
      </c>
      <c r="H25" s="114">
        <f t="shared" si="10"/>
        <v>0</v>
      </c>
      <c r="I25" s="114">
        <f t="shared" si="10"/>
        <v>0</v>
      </c>
      <c r="J25" s="114">
        <f t="shared" si="10"/>
        <v>0</v>
      </c>
      <c r="K25" s="114">
        <f t="shared" si="10"/>
        <v>0</v>
      </c>
      <c r="L25" s="114">
        <f t="shared" si="10"/>
        <v>0</v>
      </c>
      <c r="M25" s="114">
        <f t="shared" si="10"/>
        <v>0</v>
      </c>
      <c r="N25" s="114">
        <f t="shared" si="10"/>
        <v>0</v>
      </c>
      <c r="O25" s="114">
        <f t="shared" si="10"/>
        <v>0</v>
      </c>
      <c r="P25" s="114">
        <f t="shared" si="10"/>
        <v>0</v>
      </c>
      <c r="Q25" s="114">
        <f t="shared" si="10"/>
        <v>0</v>
      </c>
      <c r="R25" s="114">
        <f t="shared" si="10"/>
        <v>0</v>
      </c>
      <c r="S25" s="114">
        <f t="shared" si="10"/>
        <v>0</v>
      </c>
      <c r="T25" s="114">
        <f t="shared" si="10"/>
        <v>0</v>
      </c>
      <c r="U25" s="114">
        <f t="shared" si="10"/>
        <v>0</v>
      </c>
      <c r="V25" s="114">
        <f t="shared" si="10"/>
        <v>0</v>
      </c>
      <c r="W25" s="114">
        <f t="shared" si="10"/>
        <v>0</v>
      </c>
      <c r="X25" s="114">
        <f t="shared" si="10"/>
        <v>0</v>
      </c>
      <c r="Y25" s="114">
        <f t="shared" si="10"/>
        <v>0</v>
      </c>
      <c r="Z25" s="114">
        <f t="shared" si="10"/>
        <v>0</v>
      </c>
      <c r="AA25" s="114">
        <f t="shared" si="10"/>
        <v>0</v>
      </c>
      <c r="AB25" s="114">
        <f t="shared" si="10"/>
        <v>0</v>
      </c>
      <c r="AC25" s="114">
        <f t="shared" si="10"/>
        <v>0</v>
      </c>
      <c r="AD25" s="114">
        <f t="shared" si="10"/>
        <v>0</v>
      </c>
      <c r="AE25" s="114">
        <f t="shared" si="10"/>
        <v>0</v>
      </c>
      <c r="AF25" s="114">
        <f t="shared" si="10"/>
        <v>0</v>
      </c>
      <c r="AG25" s="114">
        <f t="shared" si="10"/>
        <v>0</v>
      </c>
      <c r="AH25" s="114">
        <f t="shared" si="10"/>
        <v>0</v>
      </c>
      <c r="AI25" s="114">
        <f t="shared" si="10"/>
        <v>0</v>
      </c>
      <c r="AJ25" s="114">
        <f t="shared" si="10"/>
        <v>0</v>
      </c>
      <c r="AK25" s="114">
        <f t="shared" si="10"/>
        <v>0</v>
      </c>
      <c r="AL25" s="114">
        <f t="shared" si="10"/>
        <v>0</v>
      </c>
      <c r="AM25" s="114">
        <f t="shared" si="10"/>
        <v>0</v>
      </c>
      <c r="AN25" s="114">
        <f t="shared" si="10"/>
        <v>0</v>
      </c>
      <c r="AO25" s="114">
        <f t="shared" si="10"/>
        <v>0</v>
      </c>
      <c r="AP25" s="114">
        <f t="shared" si="10"/>
        <v>0</v>
      </c>
      <c r="AQ25" s="114">
        <f t="shared" si="10"/>
        <v>0</v>
      </c>
      <c r="AR25" s="114">
        <f t="shared" si="10"/>
        <v>0</v>
      </c>
      <c r="AS25" s="114"/>
    </row>
    <row r="26" spans="2:45">
      <c r="B26" s="441" t="s">
        <v>752</v>
      </c>
      <c r="C26" s="81" t="s">
        <v>414</v>
      </c>
      <c r="D26" s="114">
        <v>0</v>
      </c>
      <c r="E26" s="114">
        <f t="shared" ref="E26:AR26" si="11">D26-E72</f>
        <v>0</v>
      </c>
      <c r="F26" s="114">
        <f t="shared" si="11"/>
        <v>0</v>
      </c>
      <c r="G26" s="114">
        <f t="shared" si="11"/>
        <v>0</v>
      </c>
      <c r="H26" s="114">
        <f t="shared" si="11"/>
        <v>0</v>
      </c>
      <c r="I26" s="114">
        <f t="shared" si="11"/>
        <v>0</v>
      </c>
      <c r="J26" s="114">
        <f t="shared" si="11"/>
        <v>0</v>
      </c>
      <c r="K26" s="114">
        <f t="shared" si="11"/>
        <v>0</v>
      </c>
      <c r="L26" s="114">
        <f t="shared" si="11"/>
        <v>0</v>
      </c>
      <c r="M26" s="114">
        <f t="shared" si="11"/>
        <v>0</v>
      </c>
      <c r="N26" s="114">
        <f t="shared" si="11"/>
        <v>0</v>
      </c>
      <c r="O26" s="114">
        <f t="shared" si="11"/>
        <v>0</v>
      </c>
      <c r="P26" s="114">
        <f t="shared" si="11"/>
        <v>0</v>
      </c>
      <c r="Q26" s="114">
        <f t="shared" si="11"/>
        <v>0</v>
      </c>
      <c r="R26" s="114">
        <f t="shared" si="11"/>
        <v>0</v>
      </c>
      <c r="S26" s="114">
        <f t="shared" si="11"/>
        <v>0</v>
      </c>
      <c r="T26" s="114">
        <f t="shared" si="11"/>
        <v>0</v>
      </c>
      <c r="U26" s="114">
        <f t="shared" si="11"/>
        <v>0</v>
      </c>
      <c r="V26" s="114">
        <f t="shared" si="11"/>
        <v>0</v>
      </c>
      <c r="W26" s="114">
        <f t="shared" si="11"/>
        <v>0</v>
      </c>
      <c r="X26" s="114">
        <f t="shared" si="11"/>
        <v>0</v>
      </c>
      <c r="Y26" s="114">
        <f t="shared" si="11"/>
        <v>0</v>
      </c>
      <c r="Z26" s="114">
        <f t="shared" si="11"/>
        <v>0</v>
      </c>
      <c r="AA26" s="114">
        <f t="shared" si="11"/>
        <v>0</v>
      </c>
      <c r="AB26" s="114">
        <f t="shared" si="11"/>
        <v>0</v>
      </c>
      <c r="AC26" s="114">
        <f t="shared" si="11"/>
        <v>0</v>
      </c>
      <c r="AD26" s="114">
        <f t="shared" si="11"/>
        <v>0</v>
      </c>
      <c r="AE26" s="114">
        <f t="shared" si="11"/>
        <v>0</v>
      </c>
      <c r="AF26" s="114">
        <f t="shared" si="11"/>
        <v>0</v>
      </c>
      <c r="AG26" s="114">
        <f t="shared" si="11"/>
        <v>0</v>
      </c>
      <c r="AH26" s="114">
        <f t="shared" si="11"/>
        <v>0</v>
      </c>
      <c r="AI26" s="114">
        <f t="shared" si="11"/>
        <v>0</v>
      </c>
      <c r="AJ26" s="114">
        <f t="shared" si="11"/>
        <v>0</v>
      </c>
      <c r="AK26" s="114">
        <f t="shared" si="11"/>
        <v>0</v>
      </c>
      <c r="AL26" s="114">
        <f t="shared" si="11"/>
        <v>0</v>
      </c>
      <c r="AM26" s="114">
        <f t="shared" si="11"/>
        <v>0</v>
      </c>
      <c r="AN26" s="114">
        <f t="shared" si="11"/>
        <v>0</v>
      </c>
      <c r="AO26" s="114">
        <f t="shared" si="11"/>
        <v>0</v>
      </c>
      <c r="AP26" s="114">
        <f t="shared" si="11"/>
        <v>0</v>
      </c>
      <c r="AQ26" s="114">
        <f t="shared" si="11"/>
        <v>0</v>
      </c>
      <c r="AR26" s="114">
        <f t="shared" si="11"/>
        <v>0</v>
      </c>
      <c r="AS26" s="114"/>
    </row>
    <row r="27" spans="2:45">
      <c r="B27" s="441" t="s">
        <v>409</v>
      </c>
      <c r="C27" s="81" t="s">
        <v>414</v>
      </c>
      <c r="D27" s="114">
        <v>0</v>
      </c>
      <c r="E27" s="114">
        <f t="shared" ref="E27:AR27" si="12">D27-E73</f>
        <v>0</v>
      </c>
      <c r="F27" s="114">
        <f t="shared" si="12"/>
        <v>0</v>
      </c>
      <c r="G27" s="114">
        <f t="shared" si="12"/>
        <v>0</v>
      </c>
      <c r="H27" s="114">
        <f t="shared" si="12"/>
        <v>0</v>
      </c>
      <c r="I27" s="114">
        <f t="shared" si="12"/>
        <v>0</v>
      </c>
      <c r="J27" s="114">
        <f t="shared" si="12"/>
        <v>0</v>
      </c>
      <c r="K27" s="114">
        <f t="shared" si="12"/>
        <v>0</v>
      </c>
      <c r="L27" s="114">
        <f t="shared" si="12"/>
        <v>0</v>
      </c>
      <c r="M27" s="114">
        <f t="shared" si="12"/>
        <v>0</v>
      </c>
      <c r="N27" s="114">
        <f t="shared" si="12"/>
        <v>0</v>
      </c>
      <c r="O27" s="114">
        <f t="shared" si="12"/>
        <v>0</v>
      </c>
      <c r="P27" s="114">
        <f t="shared" si="12"/>
        <v>0</v>
      </c>
      <c r="Q27" s="114">
        <f t="shared" si="12"/>
        <v>0</v>
      </c>
      <c r="R27" s="114">
        <f t="shared" si="12"/>
        <v>0</v>
      </c>
      <c r="S27" s="114">
        <f t="shared" si="12"/>
        <v>0</v>
      </c>
      <c r="T27" s="114">
        <f t="shared" si="12"/>
        <v>0</v>
      </c>
      <c r="U27" s="114">
        <f t="shared" si="12"/>
        <v>0</v>
      </c>
      <c r="V27" s="114">
        <f t="shared" si="12"/>
        <v>0</v>
      </c>
      <c r="W27" s="114">
        <f t="shared" si="12"/>
        <v>0</v>
      </c>
      <c r="X27" s="114">
        <f t="shared" si="12"/>
        <v>0</v>
      </c>
      <c r="Y27" s="114">
        <f t="shared" si="12"/>
        <v>0</v>
      </c>
      <c r="Z27" s="114">
        <f t="shared" si="12"/>
        <v>0</v>
      </c>
      <c r="AA27" s="114">
        <f t="shared" si="12"/>
        <v>0</v>
      </c>
      <c r="AB27" s="114">
        <f t="shared" si="12"/>
        <v>0</v>
      </c>
      <c r="AC27" s="114">
        <f t="shared" si="12"/>
        <v>0</v>
      </c>
      <c r="AD27" s="114">
        <f t="shared" si="12"/>
        <v>0</v>
      </c>
      <c r="AE27" s="114">
        <f t="shared" si="12"/>
        <v>0</v>
      </c>
      <c r="AF27" s="114">
        <f t="shared" si="12"/>
        <v>0</v>
      </c>
      <c r="AG27" s="114">
        <f t="shared" si="12"/>
        <v>0</v>
      </c>
      <c r="AH27" s="114">
        <f t="shared" si="12"/>
        <v>0</v>
      </c>
      <c r="AI27" s="114">
        <f t="shared" si="12"/>
        <v>0</v>
      </c>
      <c r="AJ27" s="114">
        <f t="shared" si="12"/>
        <v>0</v>
      </c>
      <c r="AK27" s="114">
        <f t="shared" si="12"/>
        <v>0</v>
      </c>
      <c r="AL27" s="114">
        <f t="shared" si="12"/>
        <v>0</v>
      </c>
      <c r="AM27" s="114">
        <f t="shared" si="12"/>
        <v>0</v>
      </c>
      <c r="AN27" s="114">
        <f t="shared" si="12"/>
        <v>0</v>
      </c>
      <c r="AO27" s="114">
        <f t="shared" si="12"/>
        <v>0</v>
      </c>
      <c r="AP27" s="114">
        <f t="shared" si="12"/>
        <v>0</v>
      </c>
      <c r="AQ27" s="114">
        <f t="shared" si="12"/>
        <v>0</v>
      </c>
      <c r="AR27" s="114">
        <f t="shared" si="12"/>
        <v>0</v>
      </c>
      <c r="AS27" s="114"/>
    </row>
    <row r="28" spans="2:45">
      <c r="B28" s="441" t="s">
        <v>410</v>
      </c>
      <c r="C28" s="81" t="s">
        <v>414</v>
      </c>
      <c r="D28" s="114">
        <v>0</v>
      </c>
      <c r="E28" s="114">
        <f t="shared" ref="E28:AR28" si="13">D28-E74</f>
        <v>0</v>
      </c>
      <c r="F28" s="114">
        <f t="shared" si="13"/>
        <v>0</v>
      </c>
      <c r="G28" s="114">
        <f t="shared" si="13"/>
        <v>0</v>
      </c>
      <c r="H28" s="114">
        <f t="shared" si="13"/>
        <v>0</v>
      </c>
      <c r="I28" s="114">
        <f t="shared" si="13"/>
        <v>0</v>
      </c>
      <c r="J28" s="114">
        <f t="shared" si="13"/>
        <v>0</v>
      </c>
      <c r="K28" s="114">
        <f t="shared" si="13"/>
        <v>0</v>
      </c>
      <c r="L28" s="114">
        <f t="shared" si="13"/>
        <v>0</v>
      </c>
      <c r="M28" s="114">
        <f t="shared" si="13"/>
        <v>0</v>
      </c>
      <c r="N28" s="114">
        <f t="shared" si="13"/>
        <v>0</v>
      </c>
      <c r="O28" s="114">
        <f t="shared" si="13"/>
        <v>0</v>
      </c>
      <c r="P28" s="114">
        <f t="shared" si="13"/>
        <v>0</v>
      </c>
      <c r="Q28" s="114">
        <f t="shared" si="13"/>
        <v>0</v>
      </c>
      <c r="R28" s="114">
        <f t="shared" si="13"/>
        <v>0</v>
      </c>
      <c r="S28" s="114">
        <f t="shared" si="13"/>
        <v>0</v>
      </c>
      <c r="T28" s="114">
        <f t="shared" si="13"/>
        <v>0</v>
      </c>
      <c r="U28" s="114">
        <f t="shared" si="13"/>
        <v>0</v>
      </c>
      <c r="V28" s="114">
        <f t="shared" si="13"/>
        <v>0</v>
      </c>
      <c r="W28" s="114">
        <f t="shared" si="13"/>
        <v>0</v>
      </c>
      <c r="X28" s="114">
        <f t="shared" si="13"/>
        <v>0</v>
      </c>
      <c r="Y28" s="114">
        <f t="shared" si="13"/>
        <v>0</v>
      </c>
      <c r="Z28" s="114">
        <f t="shared" si="13"/>
        <v>0</v>
      </c>
      <c r="AA28" s="114">
        <f t="shared" si="13"/>
        <v>0</v>
      </c>
      <c r="AB28" s="114">
        <f t="shared" si="13"/>
        <v>0</v>
      </c>
      <c r="AC28" s="114">
        <f t="shared" si="13"/>
        <v>0</v>
      </c>
      <c r="AD28" s="114">
        <f t="shared" si="13"/>
        <v>0</v>
      </c>
      <c r="AE28" s="114">
        <f t="shared" si="13"/>
        <v>0</v>
      </c>
      <c r="AF28" s="114">
        <f t="shared" si="13"/>
        <v>0</v>
      </c>
      <c r="AG28" s="114">
        <f t="shared" si="13"/>
        <v>0</v>
      </c>
      <c r="AH28" s="114">
        <f t="shared" si="13"/>
        <v>0</v>
      </c>
      <c r="AI28" s="114">
        <f t="shared" si="13"/>
        <v>0</v>
      </c>
      <c r="AJ28" s="114">
        <f t="shared" si="13"/>
        <v>0</v>
      </c>
      <c r="AK28" s="114">
        <f t="shared" si="13"/>
        <v>0</v>
      </c>
      <c r="AL28" s="114">
        <f t="shared" si="13"/>
        <v>0</v>
      </c>
      <c r="AM28" s="114">
        <f t="shared" si="13"/>
        <v>0</v>
      </c>
      <c r="AN28" s="114">
        <f t="shared" si="13"/>
        <v>0</v>
      </c>
      <c r="AO28" s="114">
        <f t="shared" si="13"/>
        <v>0</v>
      </c>
      <c r="AP28" s="114">
        <f t="shared" si="13"/>
        <v>0</v>
      </c>
      <c r="AQ28" s="114">
        <f t="shared" si="13"/>
        <v>0</v>
      </c>
      <c r="AR28" s="114">
        <f t="shared" si="13"/>
        <v>0</v>
      </c>
      <c r="AS28" s="114"/>
    </row>
    <row r="29" spans="2:45">
      <c r="B29" s="441" t="s">
        <v>411</v>
      </c>
      <c r="C29" s="81" t="s">
        <v>414</v>
      </c>
      <c r="D29" s="114">
        <v>0</v>
      </c>
      <c r="E29" s="114">
        <f t="shared" ref="E29:AR29" si="14">D29-E75</f>
        <v>0</v>
      </c>
      <c r="F29" s="114">
        <f t="shared" si="14"/>
        <v>0</v>
      </c>
      <c r="G29" s="114">
        <f t="shared" si="14"/>
        <v>0</v>
      </c>
      <c r="H29" s="114">
        <f t="shared" si="14"/>
        <v>0</v>
      </c>
      <c r="I29" s="114">
        <f t="shared" si="14"/>
        <v>0</v>
      </c>
      <c r="J29" s="114">
        <f t="shared" si="14"/>
        <v>0</v>
      </c>
      <c r="K29" s="114">
        <f t="shared" si="14"/>
        <v>0</v>
      </c>
      <c r="L29" s="114">
        <f t="shared" si="14"/>
        <v>0</v>
      </c>
      <c r="M29" s="114">
        <f t="shared" si="14"/>
        <v>0</v>
      </c>
      <c r="N29" s="114">
        <f t="shared" si="14"/>
        <v>0</v>
      </c>
      <c r="O29" s="114">
        <f t="shared" si="14"/>
        <v>0</v>
      </c>
      <c r="P29" s="114">
        <f t="shared" si="14"/>
        <v>0</v>
      </c>
      <c r="Q29" s="114">
        <f t="shared" si="14"/>
        <v>0</v>
      </c>
      <c r="R29" s="114">
        <f t="shared" si="14"/>
        <v>0</v>
      </c>
      <c r="S29" s="114">
        <f t="shared" si="14"/>
        <v>0</v>
      </c>
      <c r="T29" s="114">
        <f t="shared" si="14"/>
        <v>0</v>
      </c>
      <c r="U29" s="114">
        <f t="shared" si="14"/>
        <v>0</v>
      </c>
      <c r="V29" s="114">
        <f t="shared" si="14"/>
        <v>0</v>
      </c>
      <c r="W29" s="114">
        <f t="shared" si="14"/>
        <v>0</v>
      </c>
      <c r="X29" s="114">
        <f t="shared" si="14"/>
        <v>0</v>
      </c>
      <c r="Y29" s="114">
        <f t="shared" si="14"/>
        <v>0</v>
      </c>
      <c r="Z29" s="114">
        <f t="shared" si="14"/>
        <v>0</v>
      </c>
      <c r="AA29" s="114">
        <f t="shared" si="14"/>
        <v>0</v>
      </c>
      <c r="AB29" s="114">
        <f t="shared" si="14"/>
        <v>0</v>
      </c>
      <c r="AC29" s="114">
        <f t="shared" si="14"/>
        <v>0</v>
      </c>
      <c r="AD29" s="114">
        <f t="shared" si="14"/>
        <v>0</v>
      </c>
      <c r="AE29" s="114">
        <f t="shared" si="14"/>
        <v>0</v>
      </c>
      <c r="AF29" s="114">
        <f t="shared" si="14"/>
        <v>0</v>
      </c>
      <c r="AG29" s="114">
        <f t="shared" si="14"/>
        <v>0</v>
      </c>
      <c r="AH29" s="114">
        <f t="shared" si="14"/>
        <v>0</v>
      </c>
      <c r="AI29" s="114">
        <f t="shared" si="14"/>
        <v>0</v>
      </c>
      <c r="AJ29" s="114">
        <f t="shared" si="14"/>
        <v>0</v>
      </c>
      <c r="AK29" s="114">
        <f t="shared" si="14"/>
        <v>0</v>
      </c>
      <c r="AL29" s="114">
        <f t="shared" si="14"/>
        <v>0</v>
      </c>
      <c r="AM29" s="114">
        <f t="shared" si="14"/>
        <v>0</v>
      </c>
      <c r="AN29" s="114">
        <f t="shared" si="14"/>
        <v>0</v>
      </c>
      <c r="AO29" s="114">
        <f t="shared" si="14"/>
        <v>0</v>
      </c>
      <c r="AP29" s="114">
        <f t="shared" si="14"/>
        <v>0</v>
      </c>
      <c r="AQ29" s="114">
        <f t="shared" si="14"/>
        <v>0</v>
      </c>
      <c r="AR29" s="114">
        <f t="shared" si="14"/>
        <v>0</v>
      </c>
      <c r="AS29" s="114"/>
    </row>
    <row r="30" spans="2:45" s="70" customFormat="1">
      <c r="B30" s="442" t="s">
        <v>393</v>
      </c>
      <c r="C30" s="476" t="s">
        <v>414</v>
      </c>
      <c r="D30" s="444">
        <f t="shared" ref="D30:AR30" si="15">SUM(D31:D35)</f>
        <v>0</v>
      </c>
      <c r="E30" s="444">
        <f t="shared" si="15"/>
        <v>0</v>
      </c>
      <c r="F30" s="444">
        <f t="shared" si="15"/>
        <v>0</v>
      </c>
      <c r="G30" s="444">
        <f t="shared" si="15"/>
        <v>0</v>
      </c>
      <c r="H30" s="444">
        <f t="shared" si="15"/>
        <v>0</v>
      </c>
      <c r="I30" s="444">
        <f t="shared" si="15"/>
        <v>0</v>
      </c>
      <c r="J30" s="444">
        <f t="shared" si="15"/>
        <v>0</v>
      </c>
      <c r="K30" s="444">
        <f t="shared" si="15"/>
        <v>0</v>
      </c>
      <c r="L30" s="444">
        <f t="shared" si="15"/>
        <v>0</v>
      </c>
      <c r="M30" s="444">
        <f t="shared" si="15"/>
        <v>0</v>
      </c>
      <c r="N30" s="444">
        <f t="shared" si="15"/>
        <v>0</v>
      </c>
      <c r="O30" s="444">
        <f t="shared" si="15"/>
        <v>0</v>
      </c>
      <c r="P30" s="444">
        <f t="shared" si="15"/>
        <v>0</v>
      </c>
      <c r="Q30" s="444">
        <f t="shared" si="15"/>
        <v>0</v>
      </c>
      <c r="R30" s="444">
        <f t="shared" si="15"/>
        <v>0</v>
      </c>
      <c r="S30" s="444">
        <f t="shared" si="15"/>
        <v>0</v>
      </c>
      <c r="T30" s="444">
        <f t="shared" si="15"/>
        <v>0</v>
      </c>
      <c r="U30" s="444">
        <f t="shared" si="15"/>
        <v>0</v>
      </c>
      <c r="V30" s="444">
        <f t="shared" si="15"/>
        <v>0</v>
      </c>
      <c r="W30" s="444">
        <f t="shared" si="15"/>
        <v>0</v>
      </c>
      <c r="X30" s="444">
        <f t="shared" si="15"/>
        <v>0</v>
      </c>
      <c r="Y30" s="444">
        <f t="shared" si="15"/>
        <v>0</v>
      </c>
      <c r="Z30" s="444">
        <f t="shared" si="15"/>
        <v>0</v>
      </c>
      <c r="AA30" s="444">
        <f t="shared" si="15"/>
        <v>0</v>
      </c>
      <c r="AB30" s="444">
        <f t="shared" si="15"/>
        <v>0</v>
      </c>
      <c r="AC30" s="444">
        <f t="shared" si="15"/>
        <v>0</v>
      </c>
      <c r="AD30" s="444">
        <f t="shared" si="15"/>
        <v>0</v>
      </c>
      <c r="AE30" s="444">
        <f t="shared" si="15"/>
        <v>0</v>
      </c>
      <c r="AF30" s="444">
        <f t="shared" si="15"/>
        <v>0</v>
      </c>
      <c r="AG30" s="444">
        <f t="shared" si="15"/>
        <v>0</v>
      </c>
      <c r="AH30" s="444">
        <f t="shared" si="15"/>
        <v>0</v>
      </c>
      <c r="AI30" s="444">
        <f t="shared" si="15"/>
        <v>0</v>
      </c>
      <c r="AJ30" s="444">
        <f t="shared" si="15"/>
        <v>0</v>
      </c>
      <c r="AK30" s="444">
        <f t="shared" si="15"/>
        <v>0</v>
      </c>
      <c r="AL30" s="444">
        <f t="shared" si="15"/>
        <v>0</v>
      </c>
      <c r="AM30" s="444">
        <f t="shared" si="15"/>
        <v>0</v>
      </c>
      <c r="AN30" s="444">
        <f t="shared" si="15"/>
        <v>0</v>
      </c>
      <c r="AO30" s="444">
        <f t="shared" si="15"/>
        <v>0</v>
      </c>
      <c r="AP30" s="444">
        <f t="shared" si="15"/>
        <v>0</v>
      </c>
      <c r="AQ30" s="444">
        <f t="shared" si="15"/>
        <v>0</v>
      </c>
      <c r="AR30" s="444">
        <f t="shared" si="15"/>
        <v>0</v>
      </c>
      <c r="AS30" s="444"/>
    </row>
    <row r="31" spans="2:45">
      <c r="B31" s="441" t="str">
        <f>B25</f>
        <v>&lt; 8</v>
      </c>
      <c r="C31" s="81" t="s">
        <v>414</v>
      </c>
      <c r="D31" s="114"/>
      <c r="E31" s="114">
        <f t="shared" ref="E31:AR31" si="16">D31-E77</f>
        <v>0</v>
      </c>
      <c r="F31" s="114">
        <f t="shared" si="16"/>
        <v>0</v>
      </c>
      <c r="G31" s="114">
        <f t="shared" si="16"/>
        <v>0</v>
      </c>
      <c r="H31" s="114">
        <f t="shared" si="16"/>
        <v>0</v>
      </c>
      <c r="I31" s="114">
        <f t="shared" si="16"/>
        <v>0</v>
      </c>
      <c r="J31" s="114">
        <f t="shared" si="16"/>
        <v>0</v>
      </c>
      <c r="K31" s="114">
        <f t="shared" si="16"/>
        <v>0</v>
      </c>
      <c r="L31" s="114">
        <f t="shared" si="16"/>
        <v>0</v>
      </c>
      <c r="M31" s="114">
        <f t="shared" si="16"/>
        <v>0</v>
      </c>
      <c r="N31" s="114">
        <f t="shared" si="16"/>
        <v>0</v>
      </c>
      <c r="O31" s="114">
        <f t="shared" si="16"/>
        <v>0</v>
      </c>
      <c r="P31" s="114">
        <f t="shared" si="16"/>
        <v>0</v>
      </c>
      <c r="Q31" s="114">
        <f t="shared" si="16"/>
        <v>0</v>
      </c>
      <c r="R31" s="114">
        <f t="shared" si="16"/>
        <v>0</v>
      </c>
      <c r="S31" s="114">
        <f t="shared" si="16"/>
        <v>0</v>
      </c>
      <c r="T31" s="114">
        <f t="shared" si="16"/>
        <v>0</v>
      </c>
      <c r="U31" s="114">
        <f t="shared" si="16"/>
        <v>0</v>
      </c>
      <c r="V31" s="114">
        <f t="shared" si="16"/>
        <v>0</v>
      </c>
      <c r="W31" s="114">
        <f t="shared" si="16"/>
        <v>0</v>
      </c>
      <c r="X31" s="114">
        <f t="shared" si="16"/>
        <v>0</v>
      </c>
      <c r="Y31" s="114">
        <f t="shared" si="16"/>
        <v>0</v>
      </c>
      <c r="Z31" s="114">
        <f t="shared" si="16"/>
        <v>0</v>
      </c>
      <c r="AA31" s="114">
        <f t="shared" si="16"/>
        <v>0</v>
      </c>
      <c r="AB31" s="114">
        <f t="shared" si="16"/>
        <v>0</v>
      </c>
      <c r="AC31" s="114">
        <f t="shared" si="16"/>
        <v>0</v>
      </c>
      <c r="AD31" s="114">
        <f t="shared" si="16"/>
        <v>0</v>
      </c>
      <c r="AE31" s="114">
        <f t="shared" si="16"/>
        <v>0</v>
      </c>
      <c r="AF31" s="114">
        <f t="shared" si="16"/>
        <v>0</v>
      </c>
      <c r="AG31" s="114">
        <f t="shared" si="16"/>
        <v>0</v>
      </c>
      <c r="AH31" s="114">
        <f t="shared" si="16"/>
        <v>0</v>
      </c>
      <c r="AI31" s="114">
        <f t="shared" si="16"/>
        <v>0</v>
      </c>
      <c r="AJ31" s="114">
        <f t="shared" si="16"/>
        <v>0</v>
      </c>
      <c r="AK31" s="114">
        <f t="shared" si="16"/>
        <v>0</v>
      </c>
      <c r="AL31" s="114">
        <f t="shared" si="16"/>
        <v>0</v>
      </c>
      <c r="AM31" s="114">
        <f t="shared" si="16"/>
        <v>0</v>
      </c>
      <c r="AN31" s="114">
        <f t="shared" si="16"/>
        <v>0</v>
      </c>
      <c r="AO31" s="114">
        <f t="shared" si="16"/>
        <v>0</v>
      </c>
      <c r="AP31" s="114">
        <f t="shared" si="16"/>
        <v>0</v>
      </c>
      <c r="AQ31" s="114">
        <f t="shared" si="16"/>
        <v>0</v>
      </c>
      <c r="AR31" s="114">
        <f t="shared" si="16"/>
        <v>0</v>
      </c>
      <c r="AS31" s="114"/>
    </row>
    <row r="32" spans="2:45">
      <c r="B32" s="441" t="str">
        <f>B26</f>
        <v>8 ˧ 18</v>
      </c>
      <c r="C32" s="81" t="s">
        <v>414</v>
      </c>
      <c r="D32" s="114"/>
      <c r="E32" s="114">
        <f t="shared" ref="E32:AR32" si="17">D32-E78</f>
        <v>0</v>
      </c>
      <c r="F32" s="114">
        <f t="shared" si="17"/>
        <v>0</v>
      </c>
      <c r="G32" s="114">
        <f t="shared" si="17"/>
        <v>0</v>
      </c>
      <c r="H32" s="114">
        <f t="shared" si="17"/>
        <v>0</v>
      </c>
      <c r="I32" s="114">
        <f t="shared" si="17"/>
        <v>0</v>
      </c>
      <c r="J32" s="114">
        <f t="shared" si="17"/>
        <v>0</v>
      </c>
      <c r="K32" s="114">
        <f t="shared" si="17"/>
        <v>0</v>
      </c>
      <c r="L32" s="114">
        <f t="shared" si="17"/>
        <v>0</v>
      </c>
      <c r="M32" s="114">
        <f t="shared" si="17"/>
        <v>0</v>
      </c>
      <c r="N32" s="114">
        <f t="shared" si="17"/>
        <v>0</v>
      </c>
      <c r="O32" s="114">
        <f t="shared" si="17"/>
        <v>0</v>
      </c>
      <c r="P32" s="114">
        <f t="shared" si="17"/>
        <v>0</v>
      </c>
      <c r="Q32" s="114">
        <f t="shared" si="17"/>
        <v>0</v>
      </c>
      <c r="R32" s="114">
        <f t="shared" si="17"/>
        <v>0</v>
      </c>
      <c r="S32" s="114">
        <f t="shared" si="17"/>
        <v>0</v>
      </c>
      <c r="T32" s="114">
        <f t="shared" si="17"/>
        <v>0</v>
      </c>
      <c r="U32" s="114">
        <f t="shared" si="17"/>
        <v>0</v>
      </c>
      <c r="V32" s="114">
        <f t="shared" si="17"/>
        <v>0</v>
      </c>
      <c r="W32" s="114">
        <f t="shared" si="17"/>
        <v>0</v>
      </c>
      <c r="X32" s="114">
        <f t="shared" si="17"/>
        <v>0</v>
      </c>
      <c r="Y32" s="114">
        <f t="shared" si="17"/>
        <v>0</v>
      </c>
      <c r="Z32" s="114">
        <f t="shared" si="17"/>
        <v>0</v>
      </c>
      <c r="AA32" s="114">
        <f t="shared" si="17"/>
        <v>0</v>
      </c>
      <c r="AB32" s="114">
        <f t="shared" si="17"/>
        <v>0</v>
      </c>
      <c r="AC32" s="114">
        <f t="shared" si="17"/>
        <v>0</v>
      </c>
      <c r="AD32" s="114">
        <f t="shared" si="17"/>
        <v>0</v>
      </c>
      <c r="AE32" s="114">
        <f t="shared" si="17"/>
        <v>0</v>
      </c>
      <c r="AF32" s="114">
        <f t="shared" si="17"/>
        <v>0</v>
      </c>
      <c r="AG32" s="114">
        <f t="shared" si="17"/>
        <v>0</v>
      </c>
      <c r="AH32" s="114">
        <f t="shared" si="17"/>
        <v>0</v>
      </c>
      <c r="AI32" s="114">
        <f t="shared" si="17"/>
        <v>0</v>
      </c>
      <c r="AJ32" s="114">
        <f t="shared" si="17"/>
        <v>0</v>
      </c>
      <c r="AK32" s="114">
        <f t="shared" si="17"/>
        <v>0</v>
      </c>
      <c r="AL32" s="114">
        <f t="shared" si="17"/>
        <v>0</v>
      </c>
      <c r="AM32" s="114">
        <f t="shared" si="17"/>
        <v>0</v>
      </c>
      <c r="AN32" s="114">
        <f t="shared" si="17"/>
        <v>0</v>
      </c>
      <c r="AO32" s="114">
        <f t="shared" si="17"/>
        <v>0</v>
      </c>
      <c r="AP32" s="114">
        <f t="shared" si="17"/>
        <v>0</v>
      </c>
      <c r="AQ32" s="114">
        <f t="shared" si="17"/>
        <v>0</v>
      </c>
      <c r="AR32" s="114">
        <f t="shared" si="17"/>
        <v>0</v>
      </c>
      <c r="AS32" s="114"/>
    </row>
    <row r="33" spans="2:45">
      <c r="B33" s="441" t="str">
        <f>B27</f>
        <v>18 ˧ 25</v>
      </c>
      <c r="C33" s="81" t="s">
        <v>414</v>
      </c>
      <c r="D33" s="114"/>
      <c r="E33" s="114">
        <f t="shared" ref="E33:AR33" si="18">D33-E79</f>
        <v>0</v>
      </c>
      <c r="F33" s="114">
        <f t="shared" si="18"/>
        <v>0</v>
      </c>
      <c r="G33" s="114">
        <f t="shared" si="18"/>
        <v>0</v>
      </c>
      <c r="H33" s="114">
        <f t="shared" si="18"/>
        <v>0</v>
      </c>
      <c r="I33" s="114">
        <f t="shared" si="18"/>
        <v>0</v>
      </c>
      <c r="J33" s="114">
        <f t="shared" si="18"/>
        <v>0</v>
      </c>
      <c r="K33" s="114">
        <f t="shared" si="18"/>
        <v>0</v>
      </c>
      <c r="L33" s="114">
        <f t="shared" si="18"/>
        <v>0</v>
      </c>
      <c r="M33" s="114">
        <f t="shared" si="18"/>
        <v>0</v>
      </c>
      <c r="N33" s="114">
        <f t="shared" si="18"/>
        <v>0</v>
      </c>
      <c r="O33" s="114">
        <f t="shared" si="18"/>
        <v>0</v>
      </c>
      <c r="P33" s="114">
        <f t="shared" si="18"/>
        <v>0</v>
      </c>
      <c r="Q33" s="114">
        <f t="shared" si="18"/>
        <v>0</v>
      </c>
      <c r="R33" s="114">
        <f t="shared" si="18"/>
        <v>0</v>
      </c>
      <c r="S33" s="114">
        <f t="shared" si="18"/>
        <v>0</v>
      </c>
      <c r="T33" s="114">
        <f t="shared" si="18"/>
        <v>0</v>
      </c>
      <c r="U33" s="114">
        <f t="shared" si="18"/>
        <v>0</v>
      </c>
      <c r="V33" s="114">
        <f t="shared" si="18"/>
        <v>0</v>
      </c>
      <c r="W33" s="114">
        <f t="shared" si="18"/>
        <v>0</v>
      </c>
      <c r="X33" s="114">
        <f t="shared" si="18"/>
        <v>0</v>
      </c>
      <c r="Y33" s="114">
        <f t="shared" si="18"/>
        <v>0</v>
      </c>
      <c r="Z33" s="114">
        <f t="shared" si="18"/>
        <v>0</v>
      </c>
      <c r="AA33" s="114">
        <f t="shared" si="18"/>
        <v>0</v>
      </c>
      <c r="AB33" s="114">
        <f t="shared" si="18"/>
        <v>0</v>
      </c>
      <c r="AC33" s="114">
        <f t="shared" si="18"/>
        <v>0</v>
      </c>
      <c r="AD33" s="114">
        <f t="shared" si="18"/>
        <v>0</v>
      </c>
      <c r="AE33" s="114">
        <f t="shared" si="18"/>
        <v>0</v>
      </c>
      <c r="AF33" s="114">
        <f t="shared" si="18"/>
        <v>0</v>
      </c>
      <c r="AG33" s="114">
        <f t="shared" si="18"/>
        <v>0</v>
      </c>
      <c r="AH33" s="114">
        <f t="shared" si="18"/>
        <v>0</v>
      </c>
      <c r="AI33" s="114">
        <f t="shared" si="18"/>
        <v>0</v>
      </c>
      <c r="AJ33" s="114">
        <f t="shared" si="18"/>
        <v>0</v>
      </c>
      <c r="AK33" s="114">
        <f t="shared" si="18"/>
        <v>0</v>
      </c>
      <c r="AL33" s="114">
        <f t="shared" si="18"/>
        <v>0</v>
      </c>
      <c r="AM33" s="114">
        <f t="shared" si="18"/>
        <v>0</v>
      </c>
      <c r="AN33" s="114">
        <f t="shared" si="18"/>
        <v>0</v>
      </c>
      <c r="AO33" s="114">
        <f t="shared" si="18"/>
        <v>0</v>
      </c>
      <c r="AP33" s="114">
        <f t="shared" si="18"/>
        <v>0</v>
      </c>
      <c r="AQ33" s="114">
        <f t="shared" si="18"/>
        <v>0</v>
      </c>
      <c r="AR33" s="114">
        <f t="shared" si="18"/>
        <v>0</v>
      </c>
      <c r="AS33" s="114"/>
    </row>
    <row r="34" spans="2:45">
      <c r="B34" s="441" t="str">
        <f>B28</f>
        <v>25 ˧ 35</v>
      </c>
      <c r="C34" s="81" t="s">
        <v>414</v>
      </c>
      <c r="D34" s="114"/>
      <c r="E34" s="114">
        <f t="shared" ref="E34:AR34" si="19">D34-E80</f>
        <v>0</v>
      </c>
      <c r="F34" s="114">
        <f t="shared" si="19"/>
        <v>0</v>
      </c>
      <c r="G34" s="114">
        <f t="shared" si="19"/>
        <v>0</v>
      </c>
      <c r="H34" s="114">
        <f t="shared" si="19"/>
        <v>0</v>
      </c>
      <c r="I34" s="114">
        <f t="shared" si="19"/>
        <v>0</v>
      </c>
      <c r="J34" s="114">
        <f t="shared" si="19"/>
        <v>0</v>
      </c>
      <c r="K34" s="114">
        <f t="shared" si="19"/>
        <v>0</v>
      </c>
      <c r="L34" s="114">
        <f t="shared" si="19"/>
        <v>0</v>
      </c>
      <c r="M34" s="114">
        <f t="shared" si="19"/>
        <v>0</v>
      </c>
      <c r="N34" s="114">
        <f t="shared" si="19"/>
        <v>0</v>
      </c>
      <c r="O34" s="114">
        <f t="shared" si="19"/>
        <v>0</v>
      </c>
      <c r="P34" s="114">
        <f t="shared" si="19"/>
        <v>0</v>
      </c>
      <c r="Q34" s="114">
        <f t="shared" si="19"/>
        <v>0</v>
      </c>
      <c r="R34" s="114">
        <f t="shared" si="19"/>
        <v>0</v>
      </c>
      <c r="S34" s="114">
        <f t="shared" si="19"/>
        <v>0</v>
      </c>
      <c r="T34" s="114">
        <f t="shared" si="19"/>
        <v>0</v>
      </c>
      <c r="U34" s="114">
        <f t="shared" si="19"/>
        <v>0</v>
      </c>
      <c r="V34" s="114">
        <f t="shared" si="19"/>
        <v>0</v>
      </c>
      <c r="W34" s="114">
        <f t="shared" si="19"/>
        <v>0</v>
      </c>
      <c r="X34" s="114">
        <f t="shared" si="19"/>
        <v>0</v>
      </c>
      <c r="Y34" s="114">
        <f t="shared" si="19"/>
        <v>0</v>
      </c>
      <c r="Z34" s="114">
        <f t="shared" si="19"/>
        <v>0</v>
      </c>
      <c r="AA34" s="114">
        <f t="shared" si="19"/>
        <v>0</v>
      </c>
      <c r="AB34" s="114">
        <f t="shared" si="19"/>
        <v>0</v>
      </c>
      <c r="AC34" s="114">
        <f t="shared" si="19"/>
        <v>0</v>
      </c>
      <c r="AD34" s="114">
        <f t="shared" si="19"/>
        <v>0</v>
      </c>
      <c r="AE34" s="114">
        <f t="shared" si="19"/>
        <v>0</v>
      </c>
      <c r="AF34" s="114">
        <f t="shared" si="19"/>
        <v>0</v>
      </c>
      <c r="AG34" s="114">
        <f t="shared" si="19"/>
        <v>0</v>
      </c>
      <c r="AH34" s="114">
        <f t="shared" si="19"/>
        <v>0</v>
      </c>
      <c r="AI34" s="114">
        <f t="shared" si="19"/>
        <v>0</v>
      </c>
      <c r="AJ34" s="114">
        <f t="shared" si="19"/>
        <v>0</v>
      </c>
      <c r="AK34" s="114">
        <f t="shared" si="19"/>
        <v>0</v>
      </c>
      <c r="AL34" s="114">
        <f t="shared" si="19"/>
        <v>0</v>
      </c>
      <c r="AM34" s="114">
        <f t="shared" si="19"/>
        <v>0</v>
      </c>
      <c r="AN34" s="114">
        <f t="shared" si="19"/>
        <v>0</v>
      </c>
      <c r="AO34" s="114">
        <f t="shared" si="19"/>
        <v>0</v>
      </c>
      <c r="AP34" s="114">
        <f t="shared" si="19"/>
        <v>0</v>
      </c>
      <c r="AQ34" s="114">
        <f t="shared" si="19"/>
        <v>0</v>
      </c>
      <c r="AR34" s="114">
        <f t="shared" si="19"/>
        <v>0</v>
      </c>
      <c r="AS34" s="114"/>
    </row>
    <row r="35" spans="2:45">
      <c r="B35" s="441" t="str">
        <f>B29</f>
        <v>35 ≤</v>
      </c>
      <c r="C35" s="81" t="s">
        <v>414</v>
      </c>
      <c r="D35" s="114"/>
      <c r="E35" s="114">
        <f t="shared" ref="E35:AR35" si="20">D35-E81</f>
        <v>0</v>
      </c>
      <c r="F35" s="114">
        <f t="shared" si="20"/>
        <v>0</v>
      </c>
      <c r="G35" s="114">
        <f t="shared" si="20"/>
        <v>0</v>
      </c>
      <c r="H35" s="114">
        <f t="shared" si="20"/>
        <v>0</v>
      </c>
      <c r="I35" s="114">
        <f t="shared" si="20"/>
        <v>0</v>
      </c>
      <c r="J35" s="114">
        <f t="shared" si="20"/>
        <v>0</v>
      </c>
      <c r="K35" s="114">
        <f t="shared" si="20"/>
        <v>0</v>
      </c>
      <c r="L35" s="114">
        <f t="shared" si="20"/>
        <v>0</v>
      </c>
      <c r="M35" s="114">
        <f t="shared" si="20"/>
        <v>0</v>
      </c>
      <c r="N35" s="114">
        <f t="shared" si="20"/>
        <v>0</v>
      </c>
      <c r="O35" s="114">
        <f t="shared" si="20"/>
        <v>0</v>
      </c>
      <c r="P35" s="114">
        <f t="shared" si="20"/>
        <v>0</v>
      </c>
      <c r="Q35" s="114">
        <f t="shared" si="20"/>
        <v>0</v>
      </c>
      <c r="R35" s="114">
        <f t="shared" si="20"/>
        <v>0</v>
      </c>
      <c r="S35" s="114">
        <f t="shared" si="20"/>
        <v>0</v>
      </c>
      <c r="T35" s="114">
        <f t="shared" si="20"/>
        <v>0</v>
      </c>
      <c r="U35" s="114">
        <f t="shared" si="20"/>
        <v>0</v>
      </c>
      <c r="V35" s="114">
        <f t="shared" si="20"/>
        <v>0</v>
      </c>
      <c r="W35" s="114">
        <f t="shared" si="20"/>
        <v>0</v>
      </c>
      <c r="X35" s="114">
        <f t="shared" si="20"/>
        <v>0</v>
      </c>
      <c r="Y35" s="114">
        <f t="shared" si="20"/>
        <v>0</v>
      </c>
      <c r="Z35" s="114">
        <f t="shared" si="20"/>
        <v>0</v>
      </c>
      <c r="AA35" s="114">
        <f t="shared" si="20"/>
        <v>0</v>
      </c>
      <c r="AB35" s="114">
        <f t="shared" si="20"/>
        <v>0</v>
      </c>
      <c r="AC35" s="114">
        <f t="shared" si="20"/>
        <v>0</v>
      </c>
      <c r="AD35" s="114">
        <f t="shared" si="20"/>
        <v>0</v>
      </c>
      <c r="AE35" s="114">
        <f t="shared" si="20"/>
        <v>0</v>
      </c>
      <c r="AF35" s="114">
        <f t="shared" si="20"/>
        <v>0</v>
      </c>
      <c r="AG35" s="114">
        <f t="shared" si="20"/>
        <v>0</v>
      </c>
      <c r="AH35" s="114">
        <f t="shared" si="20"/>
        <v>0</v>
      </c>
      <c r="AI35" s="114">
        <f t="shared" si="20"/>
        <v>0</v>
      </c>
      <c r="AJ35" s="114">
        <f t="shared" si="20"/>
        <v>0</v>
      </c>
      <c r="AK35" s="114">
        <f t="shared" si="20"/>
        <v>0</v>
      </c>
      <c r="AL35" s="114">
        <f t="shared" si="20"/>
        <v>0</v>
      </c>
      <c r="AM35" s="114">
        <f t="shared" si="20"/>
        <v>0</v>
      </c>
      <c r="AN35" s="114">
        <f t="shared" si="20"/>
        <v>0</v>
      </c>
      <c r="AO35" s="114">
        <f t="shared" si="20"/>
        <v>0</v>
      </c>
      <c r="AP35" s="114">
        <f t="shared" si="20"/>
        <v>0</v>
      </c>
      <c r="AQ35" s="114">
        <f t="shared" si="20"/>
        <v>0</v>
      </c>
      <c r="AR35" s="114">
        <f t="shared" si="20"/>
        <v>0</v>
      </c>
      <c r="AS35" s="114"/>
    </row>
    <row r="36" spans="2:45" s="70" customFormat="1">
      <c r="B36" s="442" t="s">
        <v>394</v>
      </c>
      <c r="C36" s="476" t="s">
        <v>414</v>
      </c>
      <c r="D36" s="444">
        <f t="shared" ref="D36:AR36" si="21">SUM(D37:D41)</f>
        <v>343028.18379299215</v>
      </c>
      <c r="E36" s="444">
        <f t="shared" si="21"/>
        <v>269851.83379299211</v>
      </c>
      <c r="F36" s="444">
        <f t="shared" si="21"/>
        <v>196675.48379299211</v>
      </c>
      <c r="G36" s="444">
        <f t="shared" si="21"/>
        <v>123499.13379299213</v>
      </c>
      <c r="H36" s="444">
        <f t="shared" si="21"/>
        <v>50322.783792992137</v>
      </c>
      <c r="I36" s="444">
        <f t="shared" si="21"/>
        <v>33548.522528661422</v>
      </c>
      <c r="J36" s="444">
        <f t="shared" si="21"/>
        <v>16774.261264330715</v>
      </c>
      <c r="K36" s="444">
        <f t="shared" si="21"/>
        <v>1.8189894035458565E-12</v>
      </c>
      <c r="L36" s="444">
        <f t="shared" si="21"/>
        <v>1.8189894035458565E-12</v>
      </c>
      <c r="M36" s="444">
        <f t="shared" si="21"/>
        <v>1.8189894035458565E-12</v>
      </c>
      <c r="N36" s="444">
        <f t="shared" si="21"/>
        <v>1.8189894035458565E-12</v>
      </c>
      <c r="O36" s="444">
        <f t="shared" si="21"/>
        <v>1.8189894035458565E-12</v>
      </c>
      <c r="P36" s="444">
        <f t="shared" si="21"/>
        <v>1.8189894035458565E-12</v>
      </c>
      <c r="Q36" s="444">
        <f t="shared" si="21"/>
        <v>1.8189894035458565E-12</v>
      </c>
      <c r="R36" s="444">
        <f t="shared" si="21"/>
        <v>1.8189894035458565E-12</v>
      </c>
      <c r="S36" s="444">
        <f t="shared" si="21"/>
        <v>1.8189894035458565E-12</v>
      </c>
      <c r="T36" s="444">
        <f t="shared" si="21"/>
        <v>1.8189894035458565E-12</v>
      </c>
      <c r="U36" s="444">
        <f t="shared" si="21"/>
        <v>1.8189894035458565E-12</v>
      </c>
      <c r="V36" s="444">
        <f t="shared" si="21"/>
        <v>1.8189894035458565E-12</v>
      </c>
      <c r="W36" s="444">
        <f t="shared" si="21"/>
        <v>1.8189894035458565E-12</v>
      </c>
      <c r="X36" s="444">
        <f t="shared" si="21"/>
        <v>1.8189894035458565E-12</v>
      </c>
      <c r="Y36" s="444">
        <f t="shared" si="21"/>
        <v>1.8189894035458565E-12</v>
      </c>
      <c r="Z36" s="444">
        <f t="shared" si="21"/>
        <v>1.8189894035458565E-12</v>
      </c>
      <c r="AA36" s="444">
        <f t="shared" si="21"/>
        <v>1.8189894035458565E-12</v>
      </c>
      <c r="AB36" s="444">
        <f t="shared" si="21"/>
        <v>1.8189894035458565E-12</v>
      </c>
      <c r="AC36" s="444">
        <f t="shared" si="21"/>
        <v>1.8189894035458565E-12</v>
      </c>
      <c r="AD36" s="444">
        <f t="shared" si="21"/>
        <v>1.8189894035458565E-12</v>
      </c>
      <c r="AE36" s="444">
        <f t="shared" si="21"/>
        <v>1.8189894035458565E-12</v>
      </c>
      <c r="AF36" s="444">
        <f t="shared" si="21"/>
        <v>1.8189894035458565E-12</v>
      </c>
      <c r="AG36" s="444">
        <f t="shared" si="21"/>
        <v>1.8189894035458565E-12</v>
      </c>
      <c r="AH36" s="444">
        <f t="shared" si="21"/>
        <v>1.8189894035458565E-12</v>
      </c>
      <c r="AI36" s="444">
        <f t="shared" si="21"/>
        <v>1.8189894035458565E-12</v>
      </c>
      <c r="AJ36" s="444">
        <f t="shared" si="21"/>
        <v>1.8189894035458565E-12</v>
      </c>
      <c r="AK36" s="444">
        <f t="shared" si="21"/>
        <v>1.8189894035458565E-12</v>
      </c>
      <c r="AL36" s="444">
        <f t="shared" si="21"/>
        <v>1.8189894035458565E-12</v>
      </c>
      <c r="AM36" s="444">
        <f t="shared" si="21"/>
        <v>1.8189894035458565E-12</v>
      </c>
      <c r="AN36" s="444">
        <f t="shared" si="21"/>
        <v>1.8189894035458565E-12</v>
      </c>
      <c r="AO36" s="444">
        <f t="shared" si="21"/>
        <v>1.8189894035458565E-12</v>
      </c>
      <c r="AP36" s="444">
        <f t="shared" si="21"/>
        <v>1.8189894035458565E-12</v>
      </c>
      <c r="AQ36" s="444">
        <f t="shared" si="21"/>
        <v>1.8189894035458565E-12</v>
      </c>
      <c r="AR36" s="444">
        <f t="shared" si="21"/>
        <v>1.8189894035458565E-12</v>
      </c>
      <c r="AS36" s="444"/>
    </row>
    <row r="37" spans="2:45">
      <c r="B37" s="441" t="str">
        <f>B31</f>
        <v>&lt; 8</v>
      </c>
      <c r="C37" s="81" t="s">
        <v>414</v>
      </c>
      <c r="D37" s="114">
        <f>D43+D49</f>
        <v>1936.5076872240493</v>
      </c>
      <c r="E37" s="114">
        <f t="shared" ref="E37:AR37" si="22">D37-E83</f>
        <v>1523.4488266395824</v>
      </c>
      <c r="F37" s="114">
        <f t="shared" si="22"/>
        <v>1110.3899660551156</v>
      </c>
      <c r="G37" s="114">
        <f t="shared" si="22"/>
        <v>697.33110547064871</v>
      </c>
      <c r="H37" s="114">
        <f t="shared" si="22"/>
        <v>284.27224488618185</v>
      </c>
      <c r="I37" s="114">
        <f t="shared" si="22"/>
        <v>189.51482992412133</v>
      </c>
      <c r="J37" s="114">
        <f t="shared" si="22"/>
        <v>94.757414962060778</v>
      </c>
      <c r="K37" s="114">
        <f t="shared" si="22"/>
        <v>2.2737367544323206E-13</v>
      </c>
      <c r="L37" s="114">
        <f t="shared" si="22"/>
        <v>2.2737367544323206E-13</v>
      </c>
      <c r="M37" s="114">
        <f t="shared" si="22"/>
        <v>2.2737367544323206E-13</v>
      </c>
      <c r="N37" s="114">
        <f t="shared" si="22"/>
        <v>2.2737367544323206E-13</v>
      </c>
      <c r="O37" s="114">
        <f t="shared" si="22"/>
        <v>2.2737367544323206E-13</v>
      </c>
      <c r="P37" s="114">
        <f t="shared" si="22"/>
        <v>2.2737367544323206E-13</v>
      </c>
      <c r="Q37" s="114">
        <f t="shared" si="22"/>
        <v>2.2737367544323206E-13</v>
      </c>
      <c r="R37" s="114">
        <f t="shared" si="22"/>
        <v>2.2737367544323206E-13</v>
      </c>
      <c r="S37" s="114">
        <f t="shared" si="22"/>
        <v>2.2737367544323206E-13</v>
      </c>
      <c r="T37" s="114">
        <f t="shared" si="22"/>
        <v>2.2737367544323206E-13</v>
      </c>
      <c r="U37" s="114">
        <f t="shared" si="22"/>
        <v>2.2737367544323206E-13</v>
      </c>
      <c r="V37" s="114">
        <f t="shared" si="22"/>
        <v>2.2737367544323206E-13</v>
      </c>
      <c r="W37" s="114">
        <f t="shared" si="22"/>
        <v>2.2737367544323206E-13</v>
      </c>
      <c r="X37" s="114">
        <f t="shared" si="22"/>
        <v>2.2737367544323206E-13</v>
      </c>
      <c r="Y37" s="114">
        <f t="shared" si="22"/>
        <v>2.2737367544323206E-13</v>
      </c>
      <c r="Z37" s="114">
        <f t="shared" si="22"/>
        <v>2.2737367544323206E-13</v>
      </c>
      <c r="AA37" s="114">
        <f t="shared" si="22"/>
        <v>2.2737367544323206E-13</v>
      </c>
      <c r="AB37" s="114">
        <f t="shared" si="22"/>
        <v>2.2737367544323206E-13</v>
      </c>
      <c r="AC37" s="114">
        <f t="shared" si="22"/>
        <v>2.2737367544323206E-13</v>
      </c>
      <c r="AD37" s="114">
        <f t="shared" si="22"/>
        <v>2.2737367544323206E-13</v>
      </c>
      <c r="AE37" s="114">
        <f t="shared" si="22"/>
        <v>2.2737367544323206E-13</v>
      </c>
      <c r="AF37" s="114">
        <f t="shared" si="22"/>
        <v>2.2737367544323206E-13</v>
      </c>
      <c r="AG37" s="114">
        <f t="shared" si="22"/>
        <v>2.2737367544323206E-13</v>
      </c>
      <c r="AH37" s="114">
        <f t="shared" si="22"/>
        <v>2.2737367544323206E-13</v>
      </c>
      <c r="AI37" s="114">
        <f t="shared" si="22"/>
        <v>2.2737367544323206E-13</v>
      </c>
      <c r="AJ37" s="114">
        <f t="shared" si="22"/>
        <v>2.2737367544323206E-13</v>
      </c>
      <c r="AK37" s="114">
        <f t="shared" si="22"/>
        <v>2.2737367544323206E-13</v>
      </c>
      <c r="AL37" s="114">
        <f t="shared" si="22"/>
        <v>2.2737367544323206E-13</v>
      </c>
      <c r="AM37" s="114">
        <f t="shared" si="22"/>
        <v>2.2737367544323206E-13</v>
      </c>
      <c r="AN37" s="114">
        <f t="shared" si="22"/>
        <v>2.2737367544323206E-13</v>
      </c>
      <c r="AO37" s="114">
        <f t="shared" si="22"/>
        <v>2.2737367544323206E-13</v>
      </c>
      <c r="AP37" s="114">
        <f t="shared" si="22"/>
        <v>2.2737367544323206E-13</v>
      </c>
      <c r="AQ37" s="114">
        <f t="shared" si="22"/>
        <v>2.2737367544323206E-13</v>
      </c>
      <c r="AR37" s="114">
        <f t="shared" si="22"/>
        <v>2.2737367544323206E-13</v>
      </c>
      <c r="AS37" s="114"/>
    </row>
    <row r="38" spans="2:45">
      <c r="B38" s="441" t="str">
        <f>B32</f>
        <v>8 ˧ 18</v>
      </c>
      <c r="C38" s="81" t="s">
        <v>414</v>
      </c>
      <c r="D38" s="114">
        <f t="shared" ref="D38:D41" si="23">D44+D50</f>
        <v>11590.857760429906</v>
      </c>
      <c r="E38" s="114">
        <f t="shared" ref="E38:AR38" si="24">D38-E84</f>
        <v>9119.2743632006641</v>
      </c>
      <c r="F38" s="114">
        <f t="shared" si="24"/>
        <v>6647.6909659714211</v>
      </c>
      <c r="G38" s="114">
        <f t="shared" si="24"/>
        <v>4176.107568742178</v>
      </c>
      <c r="H38" s="114">
        <f t="shared" si="24"/>
        <v>1704.524171512935</v>
      </c>
      <c r="I38" s="114">
        <f t="shared" si="24"/>
        <v>1136.3494476752905</v>
      </c>
      <c r="J38" s="114">
        <f t="shared" si="24"/>
        <v>568.17472383764607</v>
      </c>
      <c r="K38" s="114">
        <f t="shared" si="24"/>
        <v>1.5916157281026244E-12</v>
      </c>
      <c r="L38" s="114">
        <f t="shared" si="24"/>
        <v>1.5916157281026244E-12</v>
      </c>
      <c r="M38" s="114">
        <f t="shared" si="24"/>
        <v>1.5916157281026244E-12</v>
      </c>
      <c r="N38" s="114">
        <f t="shared" si="24"/>
        <v>1.5916157281026244E-12</v>
      </c>
      <c r="O38" s="114">
        <f t="shared" si="24"/>
        <v>1.5916157281026244E-12</v>
      </c>
      <c r="P38" s="114">
        <f t="shared" si="24"/>
        <v>1.5916157281026244E-12</v>
      </c>
      <c r="Q38" s="114">
        <f t="shared" si="24"/>
        <v>1.5916157281026244E-12</v>
      </c>
      <c r="R38" s="114">
        <f t="shared" si="24"/>
        <v>1.5916157281026244E-12</v>
      </c>
      <c r="S38" s="114">
        <f t="shared" si="24"/>
        <v>1.5916157281026244E-12</v>
      </c>
      <c r="T38" s="114">
        <f t="shared" si="24"/>
        <v>1.5916157281026244E-12</v>
      </c>
      <c r="U38" s="114">
        <f t="shared" si="24"/>
        <v>1.5916157281026244E-12</v>
      </c>
      <c r="V38" s="114">
        <f t="shared" si="24"/>
        <v>1.5916157281026244E-12</v>
      </c>
      <c r="W38" s="114">
        <f t="shared" si="24"/>
        <v>1.5916157281026244E-12</v>
      </c>
      <c r="X38" s="114">
        <f t="shared" si="24"/>
        <v>1.5916157281026244E-12</v>
      </c>
      <c r="Y38" s="114">
        <f t="shared" si="24"/>
        <v>1.5916157281026244E-12</v>
      </c>
      <c r="Z38" s="114">
        <f t="shared" si="24"/>
        <v>1.5916157281026244E-12</v>
      </c>
      <c r="AA38" s="114">
        <f t="shared" si="24"/>
        <v>1.5916157281026244E-12</v>
      </c>
      <c r="AB38" s="114">
        <f t="shared" si="24"/>
        <v>1.5916157281026244E-12</v>
      </c>
      <c r="AC38" s="114">
        <f t="shared" si="24"/>
        <v>1.5916157281026244E-12</v>
      </c>
      <c r="AD38" s="114">
        <f t="shared" si="24"/>
        <v>1.5916157281026244E-12</v>
      </c>
      <c r="AE38" s="114">
        <f t="shared" si="24"/>
        <v>1.5916157281026244E-12</v>
      </c>
      <c r="AF38" s="114">
        <f t="shared" si="24"/>
        <v>1.5916157281026244E-12</v>
      </c>
      <c r="AG38" s="114">
        <f t="shared" si="24"/>
        <v>1.5916157281026244E-12</v>
      </c>
      <c r="AH38" s="114">
        <f t="shared" si="24"/>
        <v>1.5916157281026244E-12</v>
      </c>
      <c r="AI38" s="114">
        <f t="shared" si="24"/>
        <v>1.5916157281026244E-12</v>
      </c>
      <c r="AJ38" s="114">
        <f t="shared" si="24"/>
        <v>1.5916157281026244E-12</v>
      </c>
      <c r="AK38" s="114">
        <f t="shared" si="24"/>
        <v>1.5916157281026244E-12</v>
      </c>
      <c r="AL38" s="114">
        <f t="shared" si="24"/>
        <v>1.5916157281026244E-12</v>
      </c>
      <c r="AM38" s="114">
        <f t="shared" si="24"/>
        <v>1.5916157281026244E-12</v>
      </c>
      <c r="AN38" s="114">
        <f t="shared" si="24"/>
        <v>1.5916157281026244E-12</v>
      </c>
      <c r="AO38" s="114">
        <f t="shared" si="24"/>
        <v>1.5916157281026244E-12</v>
      </c>
      <c r="AP38" s="114">
        <f t="shared" si="24"/>
        <v>1.5916157281026244E-12</v>
      </c>
      <c r="AQ38" s="114">
        <f t="shared" si="24"/>
        <v>1.5916157281026244E-12</v>
      </c>
      <c r="AR38" s="114">
        <f t="shared" si="24"/>
        <v>1.5916157281026244E-12</v>
      </c>
      <c r="AS38" s="114"/>
    </row>
    <row r="39" spans="2:45">
      <c r="B39" s="441" t="str">
        <f>B33</f>
        <v>18 ˧ 25</v>
      </c>
      <c r="C39" s="81" t="s">
        <v>414</v>
      </c>
      <c r="D39" s="114">
        <f t="shared" si="23"/>
        <v>24361.521372355128</v>
      </c>
      <c r="E39" s="114">
        <f t="shared" ref="E39:AR39" si="25">D39-E85</f>
        <v>19167.359247755998</v>
      </c>
      <c r="F39" s="114">
        <f t="shared" si="25"/>
        <v>13973.197123156868</v>
      </c>
      <c r="G39" s="114">
        <f t="shared" si="25"/>
        <v>8779.0349985577395</v>
      </c>
      <c r="H39" s="114">
        <f t="shared" si="25"/>
        <v>3584.8728739586113</v>
      </c>
      <c r="I39" s="114">
        <f t="shared" si="25"/>
        <v>2389.9152493057413</v>
      </c>
      <c r="J39" s="114">
        <f t="shared" si="25"/>
        <v>1194.9576246528713</v>
      </c>
      <c r="K39" s="114">
        <f t="shared" si="25"/>
        <v>0</v>
      </c>
      <c r="L39" s="114">
        <f t="shared" si="25"/>
        <v>0</v>
      </c>
      <c r="M39" s="114">
        <f t="shared" si="25"/>
        <v>0</v>
      </c>
      <c r="N39" s="114">
        <f t="shared" si="25"/>
        <v>0</v>
      </c>
      <c r="O39" s="114">
        <f t="shared" si="25"/>
        <v>0</v>
      </c>
      <c r="P39" s="114">
        <f t="shared" si="25"/>
        <v>0</v>
      </c>
      <c r="Q39" s="114">
        <f t="shared" si="25"/>
        <v>0</v>
      </c>
      <c r="R39" s="114">
        <f t="shared" si="25"/>
        <v>0</v>
      </c>
      <c r="S39" s="114">
        <f t="shared" si="25"/>
        <v>0</v>
      </c>
      <c r="T39" s="114">
        <f t="shared" si="25"/>
        <v>0</v>
      </c>
      <c r="U39" s="114">
        <f t="shared" si="25"/>
        <v>0</v>
      </c>
      <c r="V39" s="114">
        <f t="shared" si="25"/>
        <v>0</v>
      </c>
      <c r="W39" s="114">
        <f t="shared" si="25"/>
        <v>0</v>
      </c>
      <c r="X39" s="114">
        <f t="shared" si="25"/>
        <v>0</v>
      </c>
      <c r="Y39" s="114">
        <f t="shared" si="25"/>
        <v>0</v>
      </c>
      <c r="Z39" s="114">
        <f t="shared" si="25"/>
        <v>0</v>
      </c>
      <c r="AA39" s="114">
        <f t="shared" si="25"/>
        <v>0</v>
      </c>
      <c r="AB39" s="114">
        <f t="shared" si="25"/>
        <v>0</v>
      </c>
      <c r="AC39" s="114">
        <f t="shared" si="25"/>
        <v>0</v>
      </c>
      <c r="AD39" s="114">
        <f t="shared" si="25"/>
        <v>0</v>
      </c>
      <c r="AE39" s="114">
        <f t="shared" si="25"/>
        <v>0</v>
      </c>
      <c r="AF39" s="114">
        <f t="shared" si="25"/>
        <v>0</v>
      </c>
      <c r="AG39" s="114">
        <f t="shared" si="25"/>
        <v>0</v>
      </c>
      <c r="AH39" s="114">
        <f t="shared" si="25"/>
        <v>0</v>
      </c>
      <c r="AI39" s="114">
        <f t="shared" si="25"/>
        <v>0</v>
      </c>
      <c r="AJ39" s="114">
        <f t="shared" si="25"/>
        <v>0</v>
      </c>
      <c r="AK39" s="114">
        <f t="shared" si="25"/>
        <v>0</v>
      </c>
      <c r="AL39" s="114">
        <f t="shared" si="25"/>
        <v>0</v>
      </c>
      <c r="AM39" s="114">
        <f t="shared" si="25"/>
        <v>0</v>
      </c>
      <c r="AN39" s="114">
        <f t="shared" si="25"/>
        <v>0</v>
      </c>
      <c r="AO39" s="114">
        <f t="shared" si="25"/>
        <v>0</v>
      </c>
      <c r="AP39" s="114">
        <f t="shared" si="25"/>
        <v>0</v>
      </c>
      <c r="AQ39" s="114">
        <f t="shared" si="25"/>
        <v>0</v>
      </c>
      <c r="AR39" s="114">
        <f t="shared" si="25"/>
        <v>0</v>
      </c>
      <c r="AS39" s="114"/>
    </row>
    <row r="40" spans="2:45">
      <c r="B40" s="441" t="str">
        <f>B34</f>
        <v>25 ˧ 35</v>
      </c>
      <c r="C40" s="81" t="s">
        <v>414</v>
      </c>
      <c r="D40" s="114">
        <f t="shared" si="23"/>
        <v>91735.768472817887</v>
      </c>
      <c r="E40" s="114">
        <f t="shared" ref="E40:AR40" si="26">D40-E86</f>
        <v>72161.765691395689</v>
      </c>
      <c r="F40" s="114">
        <f t="shared" si="26"/>
        <v>52587.762909973491</v>
      </c>
      <c r="G40" s="114">
        <f t="shared" si="26"/>
        <v>33013.760128551294</v>
      </c>
      <c r="H40" s="114">
        <f t="shared" si="26"/>
        <v>13439.7573471291</v>
      </c>
      <c r="I40" s="114">
        <f t="shared" si="26"/>
        <v>8959.8382314193987</v>
      </c>
      <c r="J40" s="114">
        <f t="shared" si="26"/>
        <v>4479.9191157096993</v>
      </c>
      <c r="K40" s="114">
        <f t="shared" si="26"/>
        <v>0</v>
      </c>
      <c r="L40" s="114">
        <f t="shared" si="26"/>
        <v>0</v>
      </c>
      <c r="M40" s="114">
        <f t="shared" si="26"/>
        <v>0</v>
      </c>
      <c r="N40" s="114">
        <f t="shared" si="26"/>
        <v>0</v>
      </c>
      <c r="O40" s="114">
        <f t="shared" si="26"/>
        <v>0</v>
      </c>
      <c r="P40" s="114">
        <f t="shared" si="26"/>
        <v>0</v>
      </c>
      <c r="Q40" s="114">
        <f t="shared" si="26"/>
        <v>0</v>
      </c>
      <c r="R40" s="114">
        <f t="shared" si="26"/>
        <v>0</v>
      </c>
      <c r="S40" s="114">
        <f t="shared" si="26"/>
        <v>0</v>
      </c>
      <c r="T40" s="114">
        <f t="shared" si="26"/>
        <v>0</v>
      </c>
      <c r="U40" s="114">
        <f t="shared" si="26"/>
        <v>0</v>
      </c>
      <c r="V40" s="114">
        <f t="shared" si="26"/>
        <v>0</v>
      </c>
      <c r="W40" s="114">
        <f t="shared" si="26"/>
        <v>0</v>
      </c>
      <c r="X40" s="114">
        <f t="shared" si="26"/>
        <v>0</v>
      </c>
      <c r="Y40" s="114">
        <f t="shared" si="26"/>
        <v>0</v>
      </c>
      <c r="Z40" s="114">
        <f t="shared" si="26"/>
        <v>0</v>
      </c>
      <c r="AA40" s="114">
        <f t="shared" si="26"/>
        <v>0</v>
      </c>
      <c r="AB40" s="114">
        <f t="shared" si="26"/>
        <v>0</v>
      </c>
      <c r="AC40" s="114">
        <f t="shared" si="26"/>
        <v>0</v>
      </c>
      <c r="AD40" s="114">
        <f t="shared" si="26"/>
        <v>0</v>
      </c>
      <c r="AE40" s="114">
        <f t="shared" si="26"/>
        <v>0</v>
      </c>
      <c r="AF40" s="114">
        <f t="shared" si="26"/>
        <v>0</v>
      </c>
      <c r="AG40" s="114">
        <f t="shared" si="26"/>
        <v>0</v>
      </c>
      <c r="AH40" s="114">
        <f t="shared" si="26"/>
        <v>0</v>
      </c>
      <c r="AI40" s="114">
        <f t="shared" si="26"/>
        <v>0</v>
      </c>
      <c r="AJ40" s="114">
        <f t="shared" si="26"/>
        <v>0</v>
      </c>
      <c r="AK40" s="114">
        <f t="shared" si="26"/>
        <v>0</v>
      </c>
      <c r="AL40" s="114">
        <f t="shared" si="26"/>
        <v>0</v>
      </c>
      <c r="AM40" s="114">
        <f t="shared" si="26"/>
        <v>0</v>
      </c>
      <c r="AN40" s="114">
        <f t="shared" si="26"/>
        <v>0</v>
      </c>
      <c r="AO40" s="114">
        <f t="shared" si="26"/>
        <v>0</v>
      </c>
      <c r="AP40" s="114">
        <f t="shared" si="26"/>
        <v>0</v>
      </c>
      <c r="AQ40" s="114">
        <f t="shared" si="26"/>
        <v>0</v>
      </c>
      <c r="AR40" s="114">
        <f t="shared" si="26"/>
        <v>0</v>
      </c>
      <c r="AS40" s="114"/>
    </row>
    <row r="41" spans="2:45">
      <c r="B41" s="441" t="str">
        <f>B35</f>
        <v>35 ≤</v>
      </c>
      <c r="C41" s="81" t="s">
        <v>414</v>
      </c>
      <c r="D41" s="114">
        <f t="shared" si="23"/>
        <v>213403.52850016515</v>
      </c>
      <c r="E41" s="114">
        <f t="shared" ref="E41:AR41" si="27">D41-E87</f>
        <v>167879.98566400018</v>
      </c>
      <c r="F41" s="114">
        <f t="shared" si="27"/>
        <v>122356.44282783521</v>
      </c>
      <c r="G41" s="114">
        <f t="shared" si="27"/>
        <v>76832.89999167026</v>
      </c>
      <c r="H41" s="114">
        <f t="shared" si="27"/>
        <v>31309.357155505306</v>
      </c>
      <c r="I41" s="114">
        <f t="shared" si="27"/>
        <v>20872.904770336871</v>
      </c>
      <c r="J41" s="114">
        <f t="shared" si="27"/>
        <v>10436.452385168435</v>
      </c>
      <c r="K41" s="114">
        <f t="shared" si="27"/>
        <v>0</v>
      </c>
      <c r="L41" s="114">
        <f t="shared" si="27"/>
        <v>0</v>
      </c>
      <c r="M41" s="114">
        <f t="shared" si="27"/>
        <v>0</v>
      </c>
      <c r="N41" s="114">
        <f t="shared" si="27"/>
        <v>0</v>
      </c>
      <c r="O41" s="114">
        <f t="shared" si="27"/>
        <v>0</v>
      </c>
      <c r="P41" s="114">
        <f t="shared" si="27"/>
        <v>0</v>
      </c>
      <c r="Q41" s="114">
        <f t="shared" si="27"/>
        <v>0</v>
      </c>
      <c r="R41" s="114">
        <f t="shared" si="27"/>
        <v>0</v>
      </c>
      <c r="S41" s="114">
        <f t="shared" si="27"/>
        <v>0</v>
      </c>
      <c r="T41" s="114">
        <f t="shared" si="27"/>
        <v>0</v>
      </c>
      <c r="U41" s="114">
        <f t="shared" si="27"/>
        <v>0</v>
      </c>
      <c r="V41" s="114">
        <f t="shared" si="27"/>
        <v>0</v>
      </c>
      <c r="W41" s="114">
        <f t="shared" si="27"/>
        <v>0</v>
      </c>
      <c r="X41" s="114">
        <f t="shared" si="27"/>
        <v>0</v>
      </c>
      <c r="Y41" s="114">
        <f t="shared" si="27"/>
        <v>0</v>
      </c>
      <c r="Z41" s="114">
        <f t="shared" si="27"/>
        <v>0</v>
      </c>
      <c r="AA41" s="114">
        <f t="shared" si="27"/>
        <v>0</v>
      </c>
      <c r="AB41" s="114">
        <f t="shared" si="27"/>
        <v>0</v>
      </c>
      <c r="AC41" s="114">
        <f t="shared" si="27"/>
        <v>0</v>
      </c>
      <c r="AD41" s="114">
        <f t="shared" si="27"/>
        <v>0</v>
      </c>
      <c r="AE41" s="114">
        <f t="shared" si="27"/>
        <v>0</v>
      </c>
      <c r="AF41" s="114">
        <f t="shared" si="27"/>
        <v>0</v>
      </c>
      <c r="AG41" s="114">
        <f t="shared" si="27"/>
        <v>0</v>
      </c>
      <c r="AH41" s="114">
        <f t="shared" si="27"/>
        <v>0</v>
      </c>
      <c r="AI41" s="114">
        <f t="shared" si="27"/>
        <v>0</v>
      </c>
      <c r="AJ41" s="114">
        <f t="shared" si="27"/>
        <v>0</v>
      </c>
      <c r="AK41" s="114">
        <f t="shared" si="27"/>
        <v>0</v>
      </c>
      <c r="AL41" s="114">
        <f t="shared" si="27"/>
        <v>0</v>
      </c>
      <c r="AM41" s="114">
        <f t="shared" si="27"/>
        <v>0</v>
      </c>
      <c r="AN41" s="114">
        <f t="shared" si="27"/>
        <v>0</v>
      </c>
      <c r="AO41" s="114">
        <f t="shared" si="27"/>
        <v>0</v>
      </c>
      <c r="AP41" s="114">
        <f t="shared" si="27"/>
        <v>0</v>
      </c>
      <c r="AQ41" s="114">
        <f t="shared" si="27"/>
        <v>0</v>
      </c>
      <c r="AR41" s="114">
        <f t="shared" si="27"/>
        <v>0</v>
      </c>
      <c r="AS41" s="114"/>
    </row>
    <row r="42" spans="2:45">
      <c r="B42" s="993" t="s">
        <v>1164</v>
      </c>
      <c r="C42" s="74" t="s">
        <v>414</v>
      </c>
      <c r="D42" s="487">
        <f t="shared" ref="D42:E42" si="28">SUM(D43:D47)</f>
        <v>225608.35494267714</v>
      </c>
      <c r="E42" s="487">
        <f t="shared" si="28"/>
        <v>169206.26620700784</v>
      </c>
      <c r="F42" s="487">
        <f t="shared" ref="F42:L42" si="29">SUM(F43:F47)</f>
        <v>112804.17747133855</v>
      </c>
      <c r="G42" s="487">
        <f t="shared" si="29"/>
        <v>56402.088735669277</v>
      </c>
      <c r="H42" s="487">
        <f t="shared" si="29"/>
        <v>0</v>
      </c>
      <c r="I42" s="487">
        <f t="shared" si="29"/>
        <v>0</v>
      </c>
      <c r="J42" s="487">
        <f t="shared" si="29"/>
        <v>0</v>
      </c>
      <c r="K42" s="487">
        <f t="shared" si="29"/>
        <v>0</v>
      </c>
      <c r="L42" s="487">
        <f t="shared" si="29"/>
        <v>0</v>
      </c>
      <c r="M42" s="487">
        <f t="shared" ref="M42:AR42" si="30">SUM(M43:M47)</f>
        <v>0</v>
      </c>
      <c r="N42" s="487">
        <f t="shared" si="30"/>
        <v>0</v>
      </c>
      <c r="O42" s="487">
        <f t="shared" si="30"/>
        <v>0</v>
      </c>
      <c r="P42" s="487">
        <f t="shared" si="30"/>
        <v>0</v>
      </c>
      <c r="Q42" s="487">
        <f t="shared" si="30"/>
        <v>0</v>
      </c>
      <c r="R42" s="487">
        <f t="shared" si="30"/>
        <v>0</v>
      </c>
      <c r="S42" s="487">
        <f t="shared" si="30"/>
        <v>0</v>
      </c>
      <c r="T42" s="487">
        <f t="shared" si="30"/>
        <v>0</v>
      </c>
      <c r="U42" s="487">
        <f t="shared" si="30"/>
        <v>0</v>
      </c>
      <c r="V42" s="487">
        <f t="shared" si="30"/>
        <v>0</v>
      </c>
      <c r="W42" s="487">
        <f t="shared" si="30"/>
        <v>0</v>
      </c>
      <c r="X42" s="487">
        <f t="shared" si="30"/>
        <v>0</v>
      </c>
      <c r="Y42" s="487">
        <f t="shared" si="30"/>
        <v>0</v>
      </c>
      <c r="Z42" s="487">
        <f t="shared" si="30"/>
        <v>0</v>
      </c>
      <c r="AA42" s="487">
        <f t="shared" si="30"/>
        <v>0</v>
      </c>
      <c r="AB42" s="487">
        <f t="shared" si="30"/>
        <v>0</v>
      </c>
      <c r="AC42" s="487">
        <f t="shared" si="30"/>
        <v>0</v>
      </c>
      <c r="AD42" s="487">
        <f t="shared" si="30"/>
        <v>0</v>
      </c>
      <c r="AE42" s="487">
        <f t="shared" si="30"/>
        <v>0</v>
      </c>
      <c r="AF42" s="487">
        <f t="shared" si="30"/>
        <v>0</v>
      </c>
      <c r="AG42" s="487">
        <f t="shared" si="30"/>
        <v>0</v>
      </c>
      <c r="AH42" s="487">
        <f t="shared" si="30"/>
        <v>0</v>
      </c>
      <c r="AI42" s="487">
        <f t="shared" si="30"/>
        <v>0</v>
      </c>
      <c r="AJ42" s="487">
        <f t="shared" si="30"/>
        <v>0</v>
      </c>
      <c r="AK42" s="487">
        <f t="shared" si="30"/>
        <v>0</v>
      </c>
      <c r="AL42" s="487">
        <f t="shared" si="30"/>
        <v>0</v>
      </c>
      <c r="AM42" s="487">
        <f t="shared" si="30"/>
        <v>0</v>
      </c>
      <c r="AN42" s="487">
        <f t="shared" si="30"/>
        <v>0</v>
      </c>
      <c r="AO42" s="487">
        <f t="shared" si="30"/>
        <v>0</v>
      </c>
      <c r="AP42" s="487">
        <f t="shared" si="30"/>
        <v>0</v>
      </c>
      <c r="AQ42" s="487">
        <f t="shared" si="30"/>
        <v>0</v>
      </c>
      <c r="AR42" s="487">
        <f t="shared" si="30"/>
        <v>0</v>
      </c>
      <c r="AS42" s="114"/>
    </row>
    <row r="43" spans="2:45">
      <c r="B43" s="486" t="str">
        <f>B37</f>
        <v>&lt; 8</v>
      </c>
      <c r="C43" s="81" t="s">
        <v>414</v>
      </c>
      <c r="D43" s="114" cm="1">
        <f t="array" ref="D43:D47">TRANSPOSE(PFM!D6:H6)*Premissas!D30</f>
        <v>1273.2057824896253</v>
      </c>
      <c r="E43" s="114">
        <f t="shared" ref="E43:E53" si="31">D43-E89</f>
        <v>954.90433686721894</v>
      </c>
      <c r="F43" s="114">
        <f t="shared" ref="F43:F47" si="32">E43-F89</f>
        <v>636.60289124481255</v>
      </c>
      <c r="G43" s="114">
        <f t="shared" ref="G43:G47" si="33">F43-G89</f>
        <v>318.30144562240628</v>
      </c>
      <c r="H43" s="114">
        <f t="shared" ref="H43:H47" si="34">G43-H89</f>
        <v>0</v>
      </c>
      <c r="I43" s="114">
        <f t="shared" ref="I43:I47" si="35">H43-I89</f>
        <v>0</v>
      </c>
      <c r="J43" s="114">
        <f t="shared" ref="J43:J47" si="36">I43-J89</f>
        <v>0</v>
      </c>
      <c r="K43" s="114">
        <f t="shared" ref="K43:K47" si="37">J43-K89</f>
        <v>0</v>
      </c>
      <c r="L43" s="114">
        <f t="shared" ref="L43:L47" si="38">K43-L89</f>
        <v>0</v>
      </c>
      <c r="M43" s="114">
        <f t="shared" ref="M43:M47" si="39">L43-M89</f>
        <v>0</v>
      </c>
      <c r="N43" s="114">
        <f t="shared" ref="N43:N47" si="40">M43-N89</f>
        <v>0</v>
      </c>
      <c r="O43" s="114">
        <f t="shared" ref="O43:O47" si="41">N43-O89</f>
        <v>0</v>
      </c>
      <c r="P43" s="114">
        <f t="shared" ref="P43:P47" si="42">O43-P89</f>
        <v>0</v>
      </c>
      <c r="Q43" s="114">
        <f t="shared" ref="Q43:Q47" si="43">P43-Q89</f>
        <v>0</v>
      </c>
      <c r="R43" s="114">
        <f t="shared" ref="R43:R47" si="44">Q43-R89</f>
        <v>0</v>
      </c>
      <c r="S43" s="114">
        <f t="shared" ref="S43:S47" si="45">R43-S89</f>
        <v>0</v>
      </c>
      <c r="T43" s="114">
        <f t="shared" ref="T43:T47" si="46">S43-T89</f>
        <v>0</v>
      </c>
      <c r="U43" s="114">
        <f t="shared" ref="U43:U47" si="47">T43-U89</f>
        <v>0</v>
      </c>
      <c r="V43" s="114">
        <f t="shared" ref="V43:V47" si="48">U43-V89</f>
        <v>0</v>
      </c>
      <c r="W43" s="114">
        <f t="shared" ref="W43:W47" si="49">V43-W89</f>
        <v>0</v>
      </c>
      <c r="X43" s="114">
        <f t="shared" ref="X43:X47" si="50">W43-X89</f>
        <v>0</v>
      </c>
      <c r="Y43" s="114">
        <f t="shared" ref="Y43:Y47" si="51">X43-Y89</f>
        <v>0</v>
      </c>
      <c r="Z43" s="114">
        <f t="shared" ref="Z43:Z47" si="52">Y43-Z89</f>
        <v>0</v>
      </c>
      <c r="AA43" s="114">
        <f t="shared" ref="AA43:AA47" si="53">Z43-AA89</f>
        <v>0</v>
      </c>
      <c r="AB43" s="114">
        <f t="shared" ref="AB43:AB47" si="54">AA43-AB89</f>
        <v>0</v>
      </c>
      <c r="AC43" s="114">
        <f t="shared" ref="AC43:AC47" si="55">AB43-AC89</f>
        <v>0</v>
      </c>
      <c r="AD43" s="114">
        <f t="shared" ref="AD43:AD47" si="56">AC43-AD89</f>
        <v>0</v>
      </c>
      <c r="AE43" s="114">
        <f t="shared" ref="AE43:AE47" si="57">AD43-AE89</f>
        <v>0</v>
      </c>
      <c r="AF43" s="114">
        <f t="shared" ref="AF43:AF47" si="58">AE43-AF89</f>
        <v>0</v>
      </c>
      <c r="AG43" s="114">
        <f t="shared" ref="AG43:AG47" si="59">AF43-AG89</f>
        <v>0</v>
      </c>
      <c r="AH43" s="114">
        <f t="shared" ref="AH43:AH47" si="60">AG43-AH89</f>
        <v>0</v>
      </c>
      <c r="AI43" s="114">
        <f t="shared" ref="AI43:AI47" si="61">AH43-AI89</f>
        <v>0</v>
      </c>
      <c r="AJ43" s="114">
        <f t="shared" ref="AJ43:AJ47" si="62">AI43-AJ89</f>
        <v>0</v>
      </c>
      <c r="AK43" s="114">
        <f t="shared" ref="AK43:AK47" si="63">AJ43-AK89</f>
        <v>0</v>
      </c>
      <c r="AL43" s="114">
        <f t="shared" ref="AL43:AL47" si="64">AK43-AL89</f>
        <v>0</v>
      </c>
      <c r="AM43" s="114">
        <f t="shared" ref="AM43:AM47" si="65">AL43-AM89</f>
        <v>0</v>
      </c>
      <c r="AN43" s="114">
        <f t="shared" ref="AN43:AN47" si="66">AM43-AN89</f>
        <v>0</v>
      </c>
      <c r="AO43" s="114">
        <f t="shared" ref="AO43:AO47" si="67">AN43-AO89</f>
        <v>0</v>
      </c>
      <c r="AP43" s="114">
        <f t="shared" ref="AP43:AP47" si="68">AO43-AP89</f>
        <v>0</v>
      </c>
      <c r="AQ43" s="114">
        <f t="shared" ref="AQ43:AQ47" si="69">AP43-AQ89</f>
        <v>0</v>
      </c>
      <c r="AR43" s="114">
        <f t="shared" ref="AR43:AR47" si="70">AQ43-AR89</f>
        <v>0</v>
      </c>
      <c r="AS43" s="114"/>
    </row>
    <row r="44" spans="2:45">
      <c r="B44" s="486" t="str">
        <f t="shared" ref="B44:B47" si="71">B38</f>
        <v>8 ˧ 18</v>
      </c>
      <c r="C44" s="81" t="s">
        <v>414</v>
      </c>
      <c r="D44" s="114">
        <v>7613.6346935663942</v>
      </c>
      <c r="E44" s="114">
        <f t="shared" si="31"/>
        <v>5710.2260201747958</v>
      </c>
      <c r="F44" s="114">
        <f t="shared" si="32"/>
        <v>3806.8173467831975</v>
      </c>
      <c r="G44" s="114">
        <f t="shared" si="33"/>
        <v>1903.4086733915988</v>
      </c>
      <c r="H44" s="114">
        <f t="shared" si="34"/>
        <v>0</v>
      </c>
      <c r="I44" s="114">
        <f t="shared" si="35"/>
        <v>0</v>
      </c>
      <c r="J44" s="114">
        <f t="shared" si="36"/>
        <v>0</v>
      </c>
      <c r="K44" s="114">
        <f t="shared" si="37"/>
        <v>0</v>
      </c>
      <c r="L44" s="114">
        <f t="shared" si="38"/>
        <v>0</v>
      </c>
      <c r="M44" s="114">
        <f t="shared" si="39"/>
        <v>0</v>
      </c>
      <c r="N44" s="114">
        <f t="shared" si="40"/>
        <v>0</v>
      </c>
      <c r="O44" s="114">
        <f t="shared" si="41"/>
        <v>0</v>
      </c>
      <c r="P44" s="114">
        <f t="shared" si="42"/>
        <v>0</v>
      </c>
      <c r="Q44" s="114">
        <f t="shared" si="43"/>
        <v>0</v>
      </c>
      <c r="R44" s="114">
        <f t="shared" si="44"/>
        <v>0</v>
      </c>
      <c r="S44" s="114">
        <f t="shared" si="45"/>
        <v>0</v>
      </c>
      <c r="T44" s="114">
        <f t="shared" si="46"/>
        <v>0</v>
      </c>
      <c r="U44" s="114">
        <f t="shared" si="47"/>
        <v>0</v>
      </c>
      <c r="V44" s="114">
        <f t="shared" si="48"/>
        <v>0</v>
      </c>
      <c r="W44" s="114">
        <f t="shared" si="49"/>
        <v>0</v>
      </c>
      <c r="X44" s="114">
        <f t="shared" si="50"/>
        <v>0</v>
      </c>
      <c r="Y44" s="114">
        <f t="shared" si="51"/>
        <v>0</v>
      </c>
      <c r="Z44" s="114">
        <f t="shared" si="52"/>
        <v>0</v>
      </c>
      <c r="AA44" s="114">
        <f t="shared" si="53"/>
        <v>0</v>
      </c>
      <c r="AB44" s="114">
        <f t="shared" si="54"/>
        <v>0</v>
      </c>
      <c r="AC44" s="114">
        <f t="shared" si="55"/>
        <v>0</v>
      </c>
      <c r="AD44" s="114">
        <f t="shared" si="56"/>
        <v>0</v>
      </c>
      <c r="AE44" s="114">
        <f t="shared" si="57"/>
        <v>0</v>
      </c>
      <c r="AF44" s="114">
        <f t="shared" si="58"/>
        <v>0</v>
      </c>
      <c r="AG44" s="114">
        <f t="shared" si="59"/>
        <v>0</v>
      </c>
      <c r="AH44" s="114">
        <f t="shared" si="60"/>
        <v>0</v>
      </c>
      <c r="AI44" s="114">
        <f t="shared" si="61"/>
        <v>0</v>
      </c>
      <c r="AJ44" s="114">
        <f t="shared" si="62"/>
        <v>0</v>
      </c>
      <c r="AK44" s="114">
        <f t="shared" si="63"/>
        <v>0</v>
      </c>
      <c r="AL44" s="114">
        <f t="shared" si="64"/>
        <v>0</v>
      </c>
      <c r="AM44" s="114">
        <f t="shared" si="65"/>
        <v>0</v>
      </c>
      <c r="AN44" s="114">
        <f t="shared" si="66"/>
        <v>0</v>
      </c>
      <c r="AO44" s="114">
        <f t="shared" si="67"/>
        <v>0</v>
      </c>
      <c r="AP44" s="114">
        <f t="shared" si="68"/>
        <v>0</v>
      </c>
      <c r="AQ44" s="114">
        <f t="shared" si="69"/>
        <v>0</v>
      </c>
      <c r="AR44" s="114">
        <f t="shared" si="70"/>
        <v>0</v>
      </c>
      <c r="AS44" s="114"/>
    </row>
    <row r="45" spans="2:45">
      <c r="B45" s="486" t="str">
        <f t="shared" si="71"/>
        <v>18 ˧ 25</v>
      </c>
      <c r="C45" s="81" t="s">
        <v>414</v>
      </c>
      <c r="D45" s="114">
        <v>15996.817999785037</v>
      </c>
      <c r="E45" s="114">
        <f t="shared" si="31"/>
        <v>11997.613499838777</v>
      </c>
      <c r="F45" s="114">
        <f t="shared" si="32"/>
        <v>7998.4089998925174</v>
      </c>
      <c r="G45" s="114">
        <f t="shared" si="33"/>
        <v>3999.2044999462587</v>
      </c>
      <c r="H45" s="114">
        <f t="shared" si="34"/>
        <v>0</v>
      </c>
      <c r="I45" s="114">
        <f t="shared" si="35"/>
        <v>0</v>
      </c>
      <c r="J45" s="114">
        <f t="shared" si="36"/>
        <v>0</v>
      </c>
      <c r="K45" s="114">
        <f t="shared" si="37"/>
        <v>0</v>
      </c>
      <c r="L45" s="114">
        <f t="shared" si="38"/>
        <v>0</v>
      </c>
      <c r="M45" s="114">
        <f t="shared" si="39"/>
        <v>0</v>
      </c>
      <c r="N45" s="114">
        <f t="shared" si="40"/>
        <v>0</v>
      </c>
      <c r="O45" s="114">
        <f t="shared" si="41"/>
        <v>0</v>
      </c>
      <c r="P45" s="114">
        <f t="shared" si="42"/>
        <v>0</v>
      </c>
      <c r="Q45" s="114">
        <f t="shared" si="43"/>
        <v>0</v>
      </c>
      <c r="R45" s="114">
        <f t="shared" si="44"/>
        <v>0</v>
      </c>
      <c r="S45" s="114">
        <f t="shared" si="45"/>
        <v>0</v>
      </c>
      <c r="T45" s="114">
        <f t="shared" si="46"/>
        <v>0</v>
      </c>
      <c r="U45" s="114">
        <f t="shared" si="47"/>
        <v>0</v>
      </c>
      <c r="V45" s="114">
        <f t="shared" si="48"/>
        <v>0</v>
      </c>
      <c r="W45" s="114">
        <f t="shared" si="49"/>
        <v>0</v>
      </c>
      <c r="X45" s="114">
        <f t="shared" si="50"/>
        <v>0</v>
      </c>
      <c r="Y45" s="114">
        <f t="shared" si="51"/>
        <v>0</v>
      </c>
      <c r="Z45" s="114">
        <f t="shared" si="52"/>
        <v>0</v>
      </c>
      <c r="AA45" s="114">
        <f t="shared" si="53"/>
        <v>0</v>
      </c>
      <c r="AB45" s="114">
        <f t="shared" si="54"/>
        <v>0</v>
      </c>
      <c r="AC45" s="114">
        <f t="shared" si="55"/>
        <v>0</v>
      </c>
      <c r="AD45" s="114">
        <f t="shared" si="56"/>
        <v>0</v>
      </c>
      <c r="AE45" s="114">
        <f t="shared" si="57"/>
        <v>0</v>
      </c>
      <c r="AF45" s="114">
        <f t="shared" si="58"/>
        <v>0</v>
      </c>
      <c r="AG45" s="114">
        <f t="shared" si="59"/>
        <v>0</v>
      </c>
      <c r="AH45" s="114">
        <f t="shared" si="60"/>
        <v>0</v>
      </c>
      <c r="AI45" s="114">
        <f t="shared" si="61"/>
        <v>0</v>
      </c>
      <c r="AJ45" s="114">
        <f t="shared" si="62"/>
        <v>0</v>
      </c>
      <c r="AK45" s="114">
        <f t="shared" si="63"/>
        <v>0</v>
      </c>
      <c r="AL45" s="114">
        <f t="shared" si="64"/>
        <v>0</v>
      </c>
      <c r="AM45" s="114">
        <f t="shared" si="65"/>
        <v>0</v>
      </c>
      <c r="AN45" s="114">
        <f t="shared" si="66"/>
        <v>0</v>
      </c>
      <c r="AO45" s="114">
        <f t="shared" si="67"/>
        <v>0</v>
      </c>
      <c r="AP45" s="114">
        <f t="shared" si="68"/>
        <v>0</v>
      </c>
      <c r="AQ45" s="114">
        <f t="shared" si="69"/>
        <v>0</v>
      </c>
      <c r="AR45" s="114">
        <f t="shared" si="70"/>
        <v>0</v>
      </c>
      <c r="AS45" s="114"/>
    </row>
    <row r="46" spans="2:45">
      <c r="B46" s="486" t="str">
        <f t="shared" si="71"/>
        <v>25 ˧ 35</v>
      </c>
      <c r="C46" s="81" t="s">
        <v>414</v>
      </c>
      <c r="D46" s="114">
        <v>60376.334662849978</v>
      </c>
      <c r="E46" s="114">
        <f t="shared" si="31"/>
        <v>45282.250997137482</v>
      </c>
      <c r="F46" s="114">
        <f t="shared" si="32"/>
        <v>30188.167331424986</v>
      </c>
      <c r="G46" s="114">
        <f t="shared" si="33"/>
        <v>15094.083665712493</v>
      </c>
      <c r="H46" s="114">
        <f t="shared" si="34"/>
        <v>0</v>
      </c>
      <c r="I46" s="114">
        <f t="shared" si="35"/>
        <v>0</v>
      </c>
      <c r="J46" s="114">
        <f t="shared" si="36"/>
        <v>0</v>
      </c>
      <c r="K46" s="114">
        <f t="shared" si="37"/>
        <v>0</v>
      </c>
      <c r="L46" s="114">
        <f t="shared" si="38"/>
        <v>0</v>
      </c>
      <c r="M46" s="114">
        <f t="shared" si="39"/>
        <v>0</v>
      </c>
      <c r="N46" s="114">
        <f t="shared" si="40"/>
        <v>0</v>
      </c>
      <c r="O46" s="114">
        <f t="shared" si="41"/>
        <v>0</v>
      </c>
      <c r="P46" s="114">
        <f t="shared" si="42"/>
        <v>0</v>
      </c>
      <c r="Q46" s="114">
        <f t="shared" si="43"/>
        <v>0</v>
      </c>
      <c r="R46" s="114">
        <f t="shared" si="44"/>
        <v>0</v>
      </c>
      <c r="S46" s="114">
        <f t="shared" si="45"/>
        <v>0</v>
      </c>
      <c r="T46" s="114">
        <f t="shared" si="46"/>
        <v>0</v>
      </c>
      <c r="U46" s="114">
        <f t="shared" si="47"/>
        <v>0</v>
      </c>
      <c r="V46" s="114">
        <f t="shared" si="48"/>
        <v>0</v>
      </c>
      <c r="W46" s="114">
        <f t="shared" si="49"/>
        <v>0</v>
      </c>
      <c r="X46" s="114">
        <f t="shared" si="50"/>
        <v>0</v>
      </c>
      <c r="Y46" s="114">
        <f t="shared" si="51"/>
        <v>0</v>
      </c>
      <c r="Z46" s="114">
        <f t="shared" si="52"/>
        <v>0</v>
      </c>
      <c r="AA46" s="114">
        <f t="shared" si="53"/>
        <v>0</v>
      </c>
      <c r="AB46" s="114">
        <f t="shared" si="54"/>
        <v>0</v>
      </c>
      <c r="AC46" s="114">
        <f t="shared" si="55"/>
        <v>0</v>
      </c>
      <c r="AD46" s="114">
        <f t="shared" si="56"/>
        <v>0</v>
      </c>
      <c r="AE46" s="114">
        <f t="shared" si="57"/>
        <v>0</v>
      </c>
      <c r="AF46" s="114">
        <f t="shared" si="58"/>
        <v>0</v>
      </c>
      <c r="AG46" s="114">
        <f t="shared" si="59"/>
        <v>0</v>
      </c>
      <c r="AH46" s="114">
        <f t="shared" si="60"/>
        <v>0</v>
      </c>
      <c r="AI46" s="114">
        <f t="shared" si="61"/>
        <v>0</v>
      </c>
      <c r="AJ46" s="114">
        <f t="shared" si="62"/>
        <v>0</v>
      </c>
      <c r="AK46" s="114">
        <f t="shared" si="63"/>
        <v>0</v>
      </c>
      <c r="AL46" s="114">
        <f t="shared" si="64"/>
        <v>0</v>
      </c>
      <c r="AM46" s="114">
        <f t="shared" si="65"/>
        <v>0</v>
      </c>
      <c r="AN46" s="114">
        <f t="shared" si="66"/>
        <v>0</v>
      </c>
      <c r="AO46" s="114">
        <f t="shared" si="67"/>
        <v>0</v>
      </c>
      <c r="AP46" s="114">
        <f t="shared" si="68"/>
        <v>0</v>
      </c>
      <c r="AQ46" s="114">
        <f t="shared" si="69"/>
        <v>0</v>
      </c>
      <c r="AR46" s="114">
        <f t="shared" si="70"/>
        <v>0</v>
      </c>
      <c r="AS46" s="114"/>
    </row>
    <row r="47" spans="2:45">
      <c r="B47" s="486" t="str">
        <f t="shared" si="71"/>
        <v>35 ≤</v>
      </c>
      <c r="C47" s="81" t="s">
        <v>414</v>
      </c>
      <c r="D47" s="114">
        <v>140348.3618039861</v>
      </c>
      <c r="E47" s="114">
        <f t="shared" si="31"/>
        <v>105261.27135298957</v>
      </c>
      <c r="F47" s="114">
        <f t="shared" si="32"/>
        <v>70174.180901993037</v>
      </c>
      <c r="G47" s="114">
        <f t="shared" si="33"/>
        <v>35087.090450996518</v>
      </c>
      <c r="H47" s="114">
        <f t="shared" si="34"/>
        <v>0</v>
      </c>
      <c r="I47" s="114">
        <f t="shared" si="35"/>
        <v>0</v>
      </c>
      <c r="J47" s="114">
        <f t="shared" si="36"/>
        <v>0</v>
      </c>
      <c r="K47" s="114">
        <f t="shared" si="37"/>
        <v>0</v>
      </c>
      <c r="L47" s="114">
        <f t="shared" si="38"/>
        <v>0</v>
      </c>
      <c r="M47" s="114">
        <f t="shared" si="39"/>
        <v>0</v>
      </c>
      <c r="N47" s="114">
        <f t="shared" si="40"/>
        <v>0</v>
      </c>
      <c r="O47" s="114">
        <f t="shared" si="41"/>
        <v>0</v>
      </c>
      <c r="P47" s="114">
        <f t="shared" si="42"/>
        <v>0</v>
      </c>
      <c r="Q47" s="114">
        <f t="shared" si="43"/>
        <v>0</v>
      </c>
      <c r="R47" s="114">
        <f t="shared" si="44"/>
        <v>0</v>
      </c>
      <c r="S47" s="114">
        <f t="shared" si="45"/>
        <v>0</v>
      </c>
      <c r="T47" s="114">
        <f t="shared" si="46"/>
        <v>0</v>
      </c>
      <c r="U47" s="114">
        <f t="shared" si="47"/>
        <v>0</v>
      </c>
      <c r="V47" s="114">
        <f t="shared" si="48"/>
        <v>0</v>
      </c>
      <c r="W47" s="114">
        <f t="shared" si="49"/>
        <v>0</v>
      </c>
      <c r="X47" s="114">
        <f t="shared" si="50"/>
        <v>0</v>
      </c>
      <c r="Y47" s="114">
        <f t="shared" si="51"/>
        <v>0</v>
      </c>
      <c r="Z47" s="114">
        <f t="shared" si="52"/>
        <v>0</v>
      </c>
      <c r="AA47" s="114">
        <f t="shared" si="53"/>
        <v>0</v>
      </c>
      <c r="AB47" s="114">
        <f t="shared" si="54"/>
        <v>0</v>
      </c>
      <c r="AC47" s="114">
        <f t="shared" si="55"/>
        <v>0</v>
      </c>
      <c r="AD47" s="114">
        <f t="shared" si="56"/>
        <v>0</v>
      </c>
      <c r="AE47" s="114">
        <f t="shared" si="57"/>
        <v>0</v>
      </c>
      <c r="AF47" s="114">
        <f t="shared" si="58"/>
        <v>0</v>
      </c>
      <c r="AG47" s="114">
        <f t="shared" si="59"/>
        <v>0</v>
      </c>
      <c r="AH47" s="114">
        <f t="shared" si="60"/>
        <v>0</v>
      </c>
      <c r="AI47" s="114">
        <f t="shared" si="61"/>
        <v>0</v>
      </c>
      <c r="AJ47" s="114">
        <f t="shared" si="62"/>
        <v>0</v>
      </c>
      <c r="AK47" s="114">
        <f t="shared" si="63"/>
        <v>0</v>
      </c>
      <c r="AL47" s="114">
        <f t="shared" si="64"/>
        <v>0</v>
      </c>
      <c r="AM47" s="114">
        <f t="shared" si="65"/>
        <v>0</v>
      </c>
      <c r="AN47" s="114">
        <f t="shared" si="66"/>
        <v>0</v>
      </c>
      <c r="AO47" s="114">
        <f t="shared" si="67"/>
        <v>0</v>
      </c>
      <c r="AP47" s="114">
        <f t="shared" si="68"/>
        <v>0</v>
      </c>
      <c r="AQ47" s="114">
        <f t="shared" si="69"/>
        <v>0</v>
      </c>
      <c r="AR47" s="114">
        <f t="shared" si="70"/>
        <v>0</v>
      </c>
      <c r="AS47" s="114"/>
    </row>
    <row r="48" spans="2:45">
      <c r="B48" s="993" t="s">
        <v>1165</v>
      </c>
      <c r="C48" s="74" t="s">
        <v>414</v>
      </c>
      <c r="D48" s="487">
        <f t="shared" ref="D48:E48" si="72">SUM(D49:D53)</f>
        <v>117419.82885031498</v>
      </c>
      <c r="E48" s="487">
        <f t="shared" si="72"/>
        <v>100645.56758598427</v>
      </c>
      <c r="F48" s="487">
        <f t="shared" ref="F48:L48" si="73">SUM(F49:F53)</f>
        <v>83871.306321653552</v>
      </c>
      <c r="G48" s="487">
        <f t="shared" si="73"/>
        <v>67097.045057322845</v>
      </c>
      <c r="H48" s="487">
        <f t="shared" si="73"/>
        <v>50322.78379299213</v>
      </c>
      <c r="I48" s="487">
        <f t="shared" si="73"/>
        <v>33548.522528661415</v>
      </c>
      <c r="J48" s="487">
        <f t="shared" si="73"/>
        <v>16774.261264330707</v>
      </c>
      <c r="K48" s="487">
        <f t="shared" si="73"/>
        <v>0</v>
      </c>
      <c r="L48" s="487">
        <f t="shared" si="73"/>
        <v>0</v>
      </c>
      <c r="M48" s="487">
        <f t="shared" ref="M48:AR48" si="74">SUM(M49:M53)</f>
        <v>0</v>
      </c>
      <c r="N48" s="487">
        <f t="shared" si="74"/>
        <v>0</v>
      </c>
      <c r="O48" s="487">
        <f t="shared" si="74"/>
        <v>0</v>
      </c>
      <c r="P48" s="487">
        <f t="shared" si="74"/>
        <v>0</v>
      </c>
      <c r="Q48" s="487">
        <f t="shared" si="74"/>
        <v>0</v>
      </c>
      <c r="R48" s="487">
        <f t="shared" si="74"/>
        <v>0</v>
      </c>
      <c r="S48" s="487">
        <f t="shared" si="74"/>
        <v>0</v>
      </c>
      <c r="T48" s="487">
        <f t="shared" si="74"/>
        <v>0</v>
      </c>
      <c r="U48" s="487">
        <f t="shared" si="74"/>
        <v>0</v>
      </c>
      <c r="V48" s="487">
        <f t="shared" si="74"/>
        <v>0</v>
      </c>
      <c r="W48" s="487">
        <f t="shared" si="74"/>
        <v>0</v>
      </c>
      <c r="X48" s="487">
        <f t="shared" si="74"/>
        <v>0</v>
      </c>
      <c r="Y48" s="487">
        <f t="shared" si="74"/>
        <v>0</v>
      </c>
      <c r="Z48" s="487">
        <f t="shared" si="74"/>
        <v>0</v>
      </c>
      <c r="AA48" s="487">
        <f t="shared" si="74"/>
        <v>0</v>
      </c>
      <c r="AB48" s="487">
        <f t="shared" si="74"/>
        <v>0</v>
      </c>
      <c r="AC48" s="487">
        <f t="shared" si="74"/>
        <v>0</v>
      </c>
      <c r="AD48" s="487">
        <f t="shared" si="74"/>
        <v>0</v>
      </c>
      <c r="AE48" s="487">
        <f t="shared" si="74"/>
        <v>0</v>
      </c>
      <c r="AF48" s="487">
        <f t="shared" si="74"/>
        <v>0</v>
      </c>
      <c r="AG48" s="487">
        <f t="shared" si="74"/>
        <v>0</v>
      </c>
      <c r="AH48" s="487">
        <f t="shared" si="74"/>
        <v>0</v>
      </c>
      <c r="AI48" s="487">
        <f t="shared" si="74"/>
        <v>0</v>
      </c>
      <c r="AJ48" s="487">
        <f t="shared" si="74"/>
        <v>0</v>
      </c>
      <c r="AK48" s="487">
        <f t="shared" si="74"/>
        <v>0</v>
      </c>
      <c r="AL48" s="487">
        <f t="shared" si="74"/>
        <v>0</v>
      </c>
      <c r="AM48" s="487">
        <f t="shared" si="74"/>
        <v>0</v>
      </c>
      <c r="AN48" s="487">
        <f t="shared" si="74"/>
        <v>0</v>
      </c>
      <c r="AO48" s="487">
        <f t="shared" si="74"/>
        <v>0</v>
      </c>
      <c r="AP48" s="487">
        <f t="shared" si="74"/>
        <v>0</v>
      </c>
      <c r="AQ48" s="487">
        <f t="shared" si="74"/>
        <v>0</v>
      </c>
      <c r="AR48" s="487">
        <f t="shared" si="74"/>
        <v>0</v>
      </c>
      <c r="AS48" s="114"/>
    </row>
    <row r="49" spans="2:45">
      <c r="B49" s="486" t="str">
        <f>B43</f>
        <v>&lt; 8</v>
      </c>
      <c r="C49" s="81" t="s">
        <v>414</v>
      </c>
      <c r="D49" s="114" cm="1">
        <f t="array" ref="D49:D53">TRANSPOSE(PFM!D12:H12)*Controle!N14</f>
        <v>663.30190473442394</v>
      </c>
      <c r="E49" s="114">
        <f t="shared" si="31"/>
        <v>568.54448977236336</v>
      </c>
      <c r="F49" s="114">
        <f t="shared" ref="F49:F53" si="75">E49-F95</f>
        <v>473.78707481030278</v>
      </c>
      <c r="G49" s="114">
        <f t="shared" ref="G49:G53" si="76">F49-G95</f>
        <v>379.0296598482422</v>
      </c>
      <c r="H49" s="114">
        <f t="shared" ref="H49:H53" si="77">G49-H95</f>
        <v>284.27224488618162</v>
      </c>
      <c r="I49" s="114">
        <f t="shared" ref="I49:I53" si="78">H49-I95</f>
        <v>189.5148299241211</v>
      </c>
      <c r="J49" s="114">
        <f t="shared" ref="J49:J53" si="79">I49-J95</f>
        <v>94.757414962060551</v>
      </c>
      <c r="K49" s="114">
        <f t="shared" ref="K49:K53" si="80">J49-K95</f>
        <v>0</v>
      </c>
      <c r="L49" s="114">
        <f t="shared" ref="L49:L53" si="81">K49-L95</f>
        <v>0</v>
      </c>
      <c r="M49" s="114">
        <f t="shared" ref="M49:M53" si="82">L49-M95</f>
        <v>0</v>
      </c>
      <c r="N49" s="114">
        <f t="shared" ref="N49:N53" si="83">M49-N95</f>
        <v>0</v>
      </c>
      <c r="O49" s="114">
        <f t="shared" ref="O49:O53" si="84">N49-O95</f>
        <v>0</v>
      </c>
      <c r="P49" s="114">
        <f t="shared" ref="P49:P53" si="85">O49-P95</f>
        <v>0</v>
      </c>
      <c r="Q49" s="114">
        <f t="shared" ref="Q49:Q53" si="86">P49-Q95</f>
        <v>0</v>
      </c>
      <c r="R49" s="114">
        <f t="shared" ref="R49:R53" si="87">Q49-R95</f>
        <v>0</v>
      </c>
      <c r="S49" s="114">
        <f t="shared" ref="S49:S53" si="88">R49-S95</f>
        <v>0</v>
      </c>
      <c r="T49" s="114">
        <f t="shared" ref="T49:T53" si="89">S49-T95</f>
        <v>0</v>
      </c>
      <c r="U49" s="114">
        <f t="shared" ref="U49:U53" si="90">T49-U95</f>
        <v>0</v>
      </c>
      <c r="V49" s="114">
        <f t="shared" ref="V49:V53" si="91">U49-V95</f>
        <v>0</v>
      </c>
      <c r="W49" s="114">
        <f t="shared" ref="W49:W53" si="92">V49-W95</f>
        <v>0</v>
      </c>
      <c r="X49" s="114">
        <f t="shared" ref="X49:X53" si="93">W49-X95</f>
        <v>0</v>
      </c>
      <c r="Y49" s="114">
        <f t="shared" ref="Y49:Y53" si="94">X49-Y95</f>
        <v>0</v>
      </c>
      <c r="Z49" s="114">
        <f t="shared" ref="Z49:Z53" si="95">Y49-Z95</f>
        <v>0</v>
      </c>
      <c r="AA49" s="114">
        <f t="shared" ref="AA49:AA53" si="96">Z49-AA95</f>
        <v>0</v>
      </c>
      <c r="AB49" s="114">
        <f t="shared" ref="AB49:AB53" si="97">AA49-AB95</f>
        <v>0</v>
      </c>
      <c r="AC49" s="114">
        <f t="shared" ref="AC49:AC53" si="98">AB49-AC95</f>
        <v>0</v>
      </c>
      <c r="AD49" s="114">
        <f t="shared" ref="AD49:AD53" si="99">AC49-AD95</f>
        <v>0</v>
      </c>
      <c r="AE49" s="114">
        <f t="shared" ref="AE49:AE53" si="100">AD49-AE95</f>
        <v>0</v>
      </c>
      <c r="AF49" s="114">
        <f t="shared" ref="AF49:AF53" si="101">AE49-AF95</f>
        <v>0</v>
      </c>
      <c r="AG49" s="114">
        <f t="shared" ref="AG49:AG53" si="102">AF49-AG95</f>
        <v>0</v>
      </c>
      <c r="AH49" s="114">
        <f t="shared" ref="AH49:AH53" si="103">AG49-AH95</f>
        <v>0</v>
      </c>
      <c r="AI49" s="114">
        <f t="shared" ref="AI49:AI53" si="104">AH49-AI95</f>
        <v>0</v>
      </c>
      <c r="AJ49" s="114">
        <f t="shared" ref="AJ49:AJ53" si="105">AI49-AJ95</f>
        <v>0</v>
      </c>
      <c r="AK49" s="114">
        <f t="shared" ref="AK49:AK53" si="106">AJ49-AK95</f>
        <v>0</v>
      </c>
      <c r="AL49" s="114">
        <f t="shared" ref="AL49:AL53" si="107">AK49-AL95</f>
        <v>0</v>
      </c>
      <c r="AM49" s="114">
        <f t="shared" ref="AM49:AM53" si="108">AL49-AM95</f>
        <v>0</v>
      </c>
      <c r="AN49" s="114">
        <f t="shared" ref="AN49:AN53" si="109">AM49-AN95</f>
        <v>0</v>
      </c>
      <c r="AO49" s="114">
        <f t="shared" ref="AO49:AO53" si="110">AN49-AO95</f>
        <v>0</v>
      </c>
      <c r="AP49" s="114">
        <f t="shared" ref="AP49:AP53" si="111">AO49-AP95</f>
        <v>0</v>
      </c>
      <c r="AQ49" s="114">
        <f t="shared" ref="AQ49:AQ53" si="112">AP49-AQ95</f>
        <v>0</v>
      </c>
      <c r="AR49" s="114">
        <f t="shared" ref="AR49:AR53" si="113">AQ49-AR95</f>
        <v>0</v>
      </c>
      <c r="AS49" s="114"/>
    </row>
    <row r="50" spans="2:45">
      <c r="B50" s="486" t="str">
        <f t="shared" ref="B50:B53" si="114">B44</f>
        <v>8 ˧ 18</v>
      </c>
      <c r="C50" s="81" t="s">
        <v>414</v>
      </c>
      <c r="D50" s="114">
        <v>3977.2230668635116</v>
      </c>
      <c r="E50" s="114">
        <f t="shared" si="31"/>
        <v>3409.0483430258673</v>
      </c>
      <c r="F50" s="114">
        <f t="shared" si="75"/>
        <v>2840.8736191882226</v>
      </c>
      <c r="G50" s="114">
        <f t="shared" si="76"/>
        <v>2272.6988953505779</v>
      </c>
      <c r="H50" s="114">
        <f t="shared" si="77"/>
        <v>1704.5241715129334</v>
      </c>
      <c r="I50" s="114">
        <f t="shared" si="78"/>
        <v>1136.349447675289</v>
      </c>
      <c r="J50" s="114">
        <f t="shared" si="79"/>
        <v>568.17472383764448</v>
      </c>
      <c r="K50" s="114">
        <f t="shared" si="80"/>
        <v>0</v>
      </c>
      <c r="L50" s="114">
        <f t="shared" si="81"/>
        <v>0</v>
      </c>
      <c r="M50" s="114">
        <f t="shared" si="82"/>
        <v>0</v>
      </c>
      <c r="N50" s="114">
        <f t="shared" si="83"/>
        <v>0</v>
      </c>
      <c r="O50" s="114">
        <f t="shared" si="84"/>
        <v>0</v>
      </c>
      <c r="P50" s="114">
        <f t="shared" si="85"/>
        <v>0</v>
      </c>
      <c r="Q50" s="114">
        <f t="shared" si="86"/>
        <v>0</v>
      </c>
      <c r="R50" s="114">
        <f t="shared" si="87"/>
        <v>0</v>
      </c>
      <c r="S50" s="114">
        <f t="shared" si="88"/>
        <v>0</v>
      </c>
      <c r="T50" s="114">
        <f t="shared" si="89"/>
        <v>0</v>
      </c>
      <c r="U50" s="114">
        <f t="shared" si="90"/>
        <v>0</v>
      </c>
      <c r="V50" s="114">
        <f t="shared" si="91"/>
        <v>0</v>
      </c>
      <c r="W50" s="114">
        <f t="shared" si="92"/>
        <v>0</v>
      </c>
      <c r="X50" s="114">
        <f t="shared" si="93"/>
        <v>0</v>
      </c>
      <c r="Y50" s="114">
        <f t="shared" si="94"/>
        <v>0</v>
      </c>
      <c r="Z50" s="114">
        <f t="shared" si="95"/>
        <v>0</v>
      </c>
      <c r="AA50" s="114">
        <f t="shared" si="96"/>
        <v>0</v>
      </c>
      <c r="AB50" s="114">
        <f t="shared" si="97"/>
        <v>0</v>
      </c>
      <c r="AC50" s="114">
        <f t="shared" si="98"/>
        <v>0</v>
      </c>
      <c r="AD50" s="114">
        <f t="shared" si="99"/>
        <v>0</v>
      </c>
      <c r="AE50" s="114">
        <f t="shared" si="100"/>
        <v>0</v>
      </c>
      <c r="AF50" s="114">
        <f t="shared" si="101"/>
        <v>0</v>
      </c>
      <c r="AG50" s="114">
        <f t="shared" si="102"/>
        <v>0</v>
      </c>
      <c r="AH50" s="114">
        <f t="shared" si="103"/>
        <v>0</v>
      </c>
      <c r="AI50" s="114">
        <f t="shared" si="104"/>
        <v>0</v>
      </c>
      <c r="AJ50" s="114">
        <f t="shared" si="105"/>
        <v>0</v>
      </c>
      <c r="AK50" s="114">
        <f t="shared" si="106"/>
        <v>0</v>
      </c>
      <c r="AL50" s="114">
        <f t="shared" si="107"/>
        <v>0</v>
      </c>
      <c r="AM50" s="114">
        <f t="shared" si="108"/>
        <v>0</v>
      </c>
      <c r="AN50" s="114">
        <f t="shared" si="109"/>
        <v>0</v>
      </c>
      <c r="AO50" s="114">
        <f t="shared" si="110"/>
        <v>0</v>
      </c>
      <c r="AP50" s="114">
        <f t="shared" si="111"/>
        <v>0</v>
      </c>
      <c r="AQ50" s="114">
        <f t="shared" si="112"/>
        <v>0</v>
      </c>
      <c r="AR50" s="114">
        <f t="shared" si="113"/>
        <v>0</v>
      </c>
      <c r="AS50" s="114"/>
    </row>
    <row r="51" spans="2:45">
      <c r="B51" s="486" t="str">
        <f t="shared" si="114"/>
        <v>18 ˧ 25</v>
      </c>
      <c r="C51" s="81" t="s">
        <v>414</v>
      </c>
      <c r="D51" s="114">
        <v>8364.7033725700894</v>
      </c>
      <c r="E51" s="114">
        <f t="shared" si="31"/>
        <v>7169.745747917219</v>
      </c>
      <c r="F51" s="114">
        <f t="shared" si="75"/>
        <v>5974.7881232643495</v>
      </c>
      <c r="G51" s="114">
        <f t="shared" si="76"/>
        <v>4779.8304986114799</v>
      </c>
      <c r="H51" s="114">
        <f t="shared" si="77"/>
        <v>3584.8728739586099</v>
      </c>
      <c r="I51" s="114">
        <f t="shared" si="78"/>
        <v>2389.91524930574</v>
      </c>
      <c r="J51" s="114">
        <f t="shared" si="79"/>
        <v>1194.95762465287</v>
      </c>
      <c r="K51" s="114">
        <f t="shared" si="80"/>
        <v>0</v>
      </c>
      <c r="L51" s="114">
        <f t="shared" si="81"/>
        <v>0</v>
      </c>
      <c r="M51" s="114">
        <f t="shared" si="82"/>
        <v>0</v>
      </c>
      <c r="N51" s="114">
        <f t="shared" si="83"/>
        <v>0</v>
      </c>
      <c r="O51" s="114">
        <f t="shared" si="84"/>
        <v>0</v>
      </c>
      <c r="P51" s="114">
        <f t="shared" si="85"/>
        <v>0</v>
      </c>
      <c r="Q51" s="114">
        <f t="shared" si="86"/>
        <v>0</v>
      </c>
      <c r="R51" s="114">
        <f t="shared" si="87"/>
        <v>0</v>
      </c>
      <c r="S51" s="114">
        <f t="shared" si="88"/>
        <v>0</v>
      </c>
      <c r="T51" s="114">
        <f t="shared" si="89"/>
        <v>0</v>
      </c>
      <c r="U51" s="114">
        <f t="shared" si="90"/>
        <v>0</v>
      </c>
      <c r="V51" s="114">
        <f t="shared" si="91"/>
        <v>0</v>
      </c>
      <c r="W51" s="114">
        <f t="shared" si="92"/>
        <v>0</v>
      </c>
      <c r="X51" s="114">
        <f t="shared" si="93"/>
        <v>0</v>
      </c>
      <c r="Y51" s="114">
        <f t="shared" si="94"/>
        <v>0</v>
      </c>
      <c r="Z51" s="114">
        <f t="shared" si="95"/>
        <v>0</v>
      </c>
      <c r="AA51" s="114">
        <f t="shared" si="96"/>
        <v>0</v>
      </c>
      <c r="AB51" s="114">
        <f t="shared" si="97"/>
        <v>0</v>
      </c>
      <c r="AC51" s="114">
        <f t="shared" si="98"/>
        <v>0</v>
      </c>
      <c r="AD51" s="114">
        <f t="shared" si="99"/>
        <v>0</v>
      </c>
      <c r="AE51" s="114">
        <f t="shared" si="100"/>
        <v>0</v>
      </c>
      <c r="AF51" s="114">
        <f t="shared" si="101"/>
        <v>0</v>
      </c>
      <c r="AG51" s="114">
        <f t="shared" si="102"/>
        <v>0</v>
      </c>
      <c r="AH51" s="114">
        <f t="shared" si="103"/>
        <v>0</v>
      </c>
      <c r="AI51" s="114">
        <f t="shared" si="104"/>
        <v>0</v>
      </c>
      <c r="AJ51" s="114">
        <f t="shared" si="105"/>
        <v>0</v>
      </c>
      <c r="AK51" s="114">
        <f t="shared" si="106"/>
        <v>0</v>
      </c>
      <c r="AL51" s="114">
        <f t="shared" si="107"/>
        <v>0</v>
      </c>
      <c r="AM51" s="114">
        <f t="shared" si="108"/>
        <v>0</v>
      </c>
      <c r="AN51" s="114">
        <f t="shared" si="109"/>
        <v>0</v>
      </c>
      <c r="AO51" s="114">
        <f t="shared" si="110"/>
        <v>0</v>
      </c>
      <c r="AP51" s="114">
        <f t="shared" si="111"/>
        <v>0</v>
      </c>
      <c r="AQ51" s="114">
        <f t="shared" si="112"/>
        <v>0</v>
      </c>
      <c r="AR51" s="114">
        <f t="shared" si="113"/>
        <v>0</v>
      </c>
      <c r="AS51" s="114"/>
    </row>
    <row r="52" spans="2:45">
      <c r="B52" s="486" t="str">
        <f t="shared" si="114"/>
        <v>25 ˧ 35</v>
      </c>
      <c r="C52" s="81" t="s">
        <v>414</v>
      </c>
      <c r="D52" s="114">
        <v>31359.433809967904</v>
      </c>
      <c r="E52" s="114">
        <f t="shared" si="31"/>
        <v>26879.514694258203</v>
      </c>
      <c r="F52" s="114">
        <f t="shared" si="75"/>
        <v>22399.595578548502</v>
      </c>
      <c r="G52" s="114">
        <f t="shared" si="76"/>
        <v>17919.676462838801</v>
      </c>
      <c r="H52" s="114">
        <f t="shared" si="77"/>
        <v>13439.7573471291</v>
      </c>
      <c r="I52" s="114">
        <f t="shared" si="78"/>
        <v>8959.8382314193987</v>
      </c>
      <c r="J52" s="114">
        <f t="shared" si="79"/>
        <v>4479.9191157096993</v>
      </c>
      <c r="K52" s="114">
        <f t="shared" si="80"/>
        <v>0</v>
      </c>
      <c r="L52" s="114">
        <f t="shared" si="81"/>
        <v>0</v>
      </c>
      <c r="M52" s="114">
        <f t="shared" si="82"/>
        <v>0</v>
      </c>
      <c r="N52" s="114">
        <f t="shared" si="83"/>
        <v>0</v>
      </c>
      <c r="O52" s="114">
        <f t="shared" si="84"/>
        <v>0</v>
      </c>
      <c r="P52" s="114">
        <f t="shared" si="85"/>
        <v>0</v>
      </c>
      <c r="Q52" s="114">
        <f t="shared" si="86"/>
        <v>0</v>
      </c>
      <c r="R52" s="114">
        <f t="shared" si="87"/>
        <v>0</v>
      </c>
      <c r="S52" s="114">
        <f t="shared" si="88"/>
        <v>0</v>
      </c>
      <c r="T52" s="114">
        <f t="shared" si="89"/>
        <v>0</v>
      </c>
      <c r="U52" s="114">
        <f t="shared" si="90"/>
        <v>0</v>
      </c>
      <c r="V52" s="114">
        <f t="shared" si="91"/>
        <v>0</v>
      </c>
      <c r="W52" s="114">
        <f t="shared" si="92"/>
        <v>0</v>
      </c>
      <c r="X52" s="114">
        <f t="shared" si="93"/>
        <v>0</v>
      </c>
      <c r="Y52" s="114">
        <f t="shared" si="94"/>
        <v>0</v>
      </c>
      <c r="Z52" s="114">
        <f t="shared" si="95"/>
        <v>0</v>
      </c>
      <c r="AA52" s="114">
        <f t="shared" si="96"/>
        <v>0</v>
      </c>
      <c r="AB52" s="114">
        <f t="shared" si="97"/>
        <v>0</v>
      </c>
      <c r="AC52" s="114">
        <f t="shared" si="98"/>
        <v>0</v>
      </c>
      <c r="AD52" s="114">
        <f t="shared" si="99"/>
        <v>0</v>
      </c>
      <c r="AE52" s="114">
        <f t="shared" si="100"/>
        <v>0</v>
      </c>
      <c r="AF52" s="114">
        <f t="shared" si="101"/>
        <v>0</v>
      </c>
      <c r="AG52" s="114">
        <f t="shared" si="102"/>
        <v>0</v>
      </c>
      <c r="AH52" s="114">
        <f t="shared" si="103"/>
        <v>0</v>
      </c>
      <c r="AI52" s="114">
        <f t="shared" si="104"/>
        <v>0</v>
      </c>
      <c r="AJ52" s="114">
        <f t="shared" si="105"/>
        <v>0</v>
      </c>
      <c r="AK52" s="114">
        <f t="shared" si="106"/>
        <v>0</v>
      </c>
      <c r="AL52" s="114">
        <f t="shared" si="107"/>
        <v>0</v>
      </c>
      <c r="AM52" s="114">
        <f t="shared" si="108"/>
        <v>0</v>
      </c>
      <c r="AN52" s="114">
        <f t="shared" si="109"/>
        <v>0</v>
      </c>
      <c r="AO52" s="114">
        <f t="shared" si="110"/>
        <v>0</v>
      </c>
      <c r="AP52" s="114">
        <f t="shared" si="111"/>
        <v>0</v>
      </c>
      <c r="AQ52" s="114">
        <f t="shared" si="112"/>
        <v>0</v>
      </c>
      <c r="AR52" s="114">
        <f t="shared" si="113"/>
        <v>0</v>
      </c>
      <c r="AS52" s="114"/>
    </row>
    <row r="53" spans="2:45">
      <c r="B53" s="486" t="str">
        <f t="shared" si="114"/>
        <v>35 ≤</v>
      </c>
      <c r="C53" s="81" t="s">
        <v>414</v>
      </c>
      <c r="D53" s="114">
        <v>73055.166696179047</v>
      </c>
      <c r="E53" s="114">
        <f t="shared" si="31"/>
        <v>62618.714311010612</v>
      </c>
      <c r="F53" s="114">
        <f t="shared" si="75"/>
        <v>52182.261925842176</v>
      </c>
      <c r="G53" s="114">
        <f t="shared" si="76"/>
        <v>41745.809540673741</v>
      </c>
      <c r="H53" s="114">
        <f t="shared" si="77"/>
        <v>31309.357155505306</v>
      </c>
      <c r="I53" s="114">
        <f t="shared" si="78"/>
        <v>20872.904770336871</v>
      </c>
      <c r="J53" s="114">
        <f t="shared" si="79"/>
        <v>10436.452385168435</v>
      </c>
      <c r="K53" s="114">
        <f t="shared" si="80"/>
        <v>0</v>
      </c>
      <c r="L53" s="114">
        <f t="shared" si="81"/>
        <v>0</v>
      </c>
      <c r="M53" s="114">
        <f t="shared" si="82"/>
        <v>0</v>
      </c>
      <c r="N53" s="114">
        <f t="shared" si="83"/>
        <v>0</v>
      </c>
      <c r="O53" s="114">
        <f t="shared" si="84"/>
        <v>0</v>
      </c>
      <c r="P53" s="114">
        <f t="shared" si="85"/>
        <v>0</v>
      </c>
      <c r="Q53" s="114">
        <f t="shared" si="86"/>
        <v>0</v>
      </c>
      <c r="R53" s="114">
        <f t="shared" si="87"/>
        <v>0</v>
      </c>
      <c r="S53" s="114">
        <f t="shared" si="88"/>
        <v>0</v>
      </c>
      <c r="T53" s="114">
        <f t="shared" si="89"/>
        <v>0</v>
      </c>
      <c r="U53" s="114">
        <f t="shared" si="90"/>
        <v>0</v>
      </c>
      <c r="V53" s="114">
        <f t="shared" si="91"/>
        <v>0</v>
      </c>
      <c r="W53" s="114">
        <f t="shared" si="92"/>
        <v>0</v>
      </c>
      <c r="X53" s="114">
        <f t="shared" si="93"/>
        <v>0</v>
      </c>
      <c r="Y53" s="114">
        <f t="shared" si="94"/>
        <v>0</v>
      </c>
      <c r="Z53" s="114">
        <f t="shared" si="95"/>
        <v>0</v>
      </c>
      <c r="AA53" s="114">
        <f t="shared" si="96"/>
        <v>0</v>
      </c>
      <c r="AB53" s="114">
        <f t="shared" si="97"/>
        <v>0</v>
      </c>
      <c r="AC53" s="114">
        <f t="shared" si="98"/>
        <v>0</v>
      </c>
      <c r="AD53" s="114">
        <f t="shared" si="99"/>
        <v>0</v>
      </c>
      <c r="AE53" s="114">
        <f t="shared" si="100"/>
        <v>0</v>
      </c>
      <c r="AF53" s="114">
        <f t="shared" si="101"/>
        <v>0</v>
      </c>
      <c r="AG53" s="114">
        <f t="shared" si="102"/>
        <v>0</v>
      </c>
      <c r="AH53" s="114">
        <f t="shared" si="103"/>
        <v>0</v>
      </c>
      <c r="AI53" s="114">
        <f t="shared" si="104"/>
        <v>0</v>
      </c>
      <c r="AJ53" s="114">
        <f t="shared" si="105"/>
        <v>0</v>
      </c>
      <c r="AK53" s="114">
        <f t="shared" si="106"/>
        <v>0</v>
      </c>
      <c r="AL53" s="114">
        <f t="shared" si="107"/>
        <v>0</v>
      </c>
      <c r="AM53" s="114">
        <f t="shared" si="108"/>
        <v>0</v>
      </c>
      <c r="AN53" s="114">
        <f t="shared" si="109"/>
        <v>0</v>
      </c>
      <c r="AO53" s="114">
        <f t="shared" si="110"/>
        <v>0</v>
      </c>
      <c r="AP53" s="114">
        <f t="shared" si="111"/>
        <v>0</v>
      </c>
      <c r="AQ53" s="114">
        <f t="shared" si="112"/>
        <v>0</v>
      </c>
      <c r="AR53" s="114">
        <f t="shared" si="113"/>
        <v>0</v>
      </c>
      <c r="AS53" s="114"/>
    </row>
    <row r="54" spans="2:45">
      <c r="B54" s="441"/>
      <c r="C54" s="81"/>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row>
    <row r="55" spans="2:45">
      <c r="B55" s="441"/>
      <c r="C55" s="81"/>
      <c r="D55" s="114"/>
      <c r="E55" s="114"/>
      <c r="F55" s="114"/>
      <c r="G55" s="114"/>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row>
    <row r="56" spans="2:45" s="70" customFormat="1">
      <c r="B56" s="442" t="s">
        <v>395</v>
      </c>
      <c r="C56" s="476" t="s">
        <v>414</v>
      </c>
      <c r="D56" s="444">
        <f t="shared" ref="D56:AR56" si="115">SUM(D57:D61)</f>
        <v>0</v>
      </c>
      <c r="E56" s="444">
        <f t="shared" si="115"/>
        <v>0</v>
      </c>
      <c r="F56" s="444">
        <f t="shared" si="115"/>
        <v>0</v>
      </c>
      <c r="G56" s="444">
        <f t="shared" si="115"/>
        <v>0</v>
      </c>
      <c r="H56" s="444">
        <f t="shared" si="115"/>
        <v>0</v>
      </c>
      <c r="I56" s="444">
        <f t="shared" si="115"/>
        <v>0</v>
      </c>
      <c r="J56" s="444">
        <f t="shared" si="115"/>
        <v>0</v>
      </c>
      <c r="K56" s="444">
        <f t="shared" si="115"/>
        <v>0</v>
      </c>
      <c r="L56" s="444">
        <f t="shared" si="115"/>
        <v>0</v>
      </c>
      <c r="M56" s="444">
        <f t="shared" si="115"/>
        <v>0</v>
      </c>
      <c r="N56" s="444">
        <f t="shared" si="115"/>
        <v>0</v>
      </c>
      <c r="O56" s="444">
        <f t="shared" si="115"/>
        <v>0</v>
      </c>
      <c r="P56" s="444">
        <f t="shared" si="115"/>
        <v>0</v>
      </c>
      <c r="Q56" s="444">
        <f t="shared" si="115"/>
        <v>0</v>
      </c>
      <c r="R56" s="444">
        <f t="shared" si="115"/>
        <v>0</v>
      </c>
      <c r="S56" s="444">
        <f t="shared" si="115"/>
        <v>0</v>
      </c>
      <c r="T56" s="444">
        <f t="shared" si="115"/>
        <v>0</v>
      </c>
      <c r="U56" s="444">
        <f t="shared" si="115"/>
        <v>0</v>
      </c>
      <c r="V56" s="444">
        <f t="shared" si="115"/>
        <v>0</v>
      </c>
      <c r="W56" s="444">
        <f t="shared" si="115"/>
        <v>0</v>
      </c>
      <c r="X56" s="444">
        <f t="shared" si="115"/>
        <v>0</v>
      </c>
      <c r="Y56" s="444">
        <f t="shared" si="115"/>
        <v>0</v>
      </c>
      <c r="Z56" s="444">
        <f t="shared" si="115"/>
        <v>0</v>
      </c>
      <c r="AA56" s="444">
        <f t="shared" si="115"/>
        <v>0</v>
      </c>
      <c r="AB56" s="444">
        <f t="shared" si="115"/>
        <v>0</v>
      </c>
      <c r="AC56" s="444">
        <f t="shared" si="115"/>
        <v>0</v>
      </c>
      <c r="AD56" s="444">
        <f t="shared" si="115"/>
        <v>0</v>
      </c>
      <c r="AE56" s="444">
        <f t="shared" si="115"/>
        <v>0</v>
      </c>
      <c r="AF56" s="444">
        <f t="shared" si="115"/>
        <v>0</v>
      </c>
      <c r="AG56" s="444">
        <f t="shared" si="115"/>
        <v>0</v>
      </c>
      <c r="AH56" s="444">
        <f t="shared" si="115"/>
        <v>0</v>
      </c>
      <c r="AI56" s="444">
        <f t="shared" si="115"/>
        <v>0</v>
      </c>
      <c r="AJ56" s="444">
        <f t="shared" si="115"/>
        <v>0</v>
      </c>
      <c r="AK56" s="444">
        <f t="shared" si="115"/>
        <v>0</v>
      </c>
      <c r="AL56" s="444">
        <f t="shared" si="115"/>
        <v>0</v>
      </c>
      <c r="AM56" s="444">
        <f t="shared" si="115"/>
        <v>0</v>
      </c>
      <c r="AN56" s="444">
        <f t="shared" si="115"/>
        <v>0</v>
      </c>
      <c r="AO56" s="444">
        <f t="shared" si="115"/>
        <v>0</v>
      </c>
      <c r="AP56" s="444">
        <f t="shared" si="115"/>
        <v>0</v>
      </c>
      <c r="AQ56" s="444">
        <f t="shared" si="115"/>
        <v>0</v>
      </c>
      <c r="AR56" s="444">
        <f t="shared" si="115"/>
        <v>0</v>
      </c>
      <c r="AS56" s="444"/>
    </row>
    <row r="57" spans="2:45">
      <c r="B57" s="441" t="str">
        <f>B37</f>
        <v>&lt; 8</v>
      </c>
      <c r="C57" s="81" t="s">
        <v>414</v>
      </c>
      <c r="D57" s="114"/>
      <c r="E57" s="114">
        <f t="shared" ref="E57:AR57" si="116">D57-E101</f>
        <v>0</v>
      </c>
      <c r="F57" s="114">
        <f t="shared" si="116"/>
        <v>0</v>
      </c>
      <c r="G57" s="114">
        <f t="shared" si="116"/>
        <v>0</v>
      </c>
      <c r="H57" s="114">
        <f t="shared" si="116"/>
        <v>0</v>
      </c>
      <c r="I57" s="114">
        <f t="shared" si="116"/>
        <v>0</v>
      </c>
      <c r="J57" s="114">
        <f t="shared" si="116"/>
        <v>0</v>
      </c>
      <c r="K57" s="114">
        <f t="shared" si="116"/>
        <v>0</v>
      </c>
      <c r="L57" s="114">
        <f t="shared" si="116"/>
        <v>0</v>
      </c>
      <c r="M57" s="114">
        <f t="shared" si="116"/>
        <v>0</v>
      </c>
      <c r="N57" s="114">
        <f t="shared" si="116"/>
        <v>0</v>
      </c>
      <c r="O57" s="114">
        <f t="shared" si="116"/>
        <v>0</v>
      </c>
      <c r="P57" s="114">
        <f t="shared" si="116"/>
        <v>0</v>
      </c>
      <c r="Q57" s="114">
        <f t="shared" si="116"/>
        <v>0</v>
      </c>
      <c r="R57" s="114">
        <f t="shared" si="116"/>
        <v>0</v>
      </c>
      <c r="S57" s="114">
        <f t="shared" si="116"/>
        <v>0</v>
      </c>
      <c r="T57" s="114">
        <f t="shared" si="116"/>
        <v>0</v>
      </c>
      <c r="U57" s="114">
        <f t="shared" si="116"/>
        <v>0</v>
      </c>
      <c r="V57" s="114">
        <f t="shared" si="116"/>
        <v>0</v>
      </c>
      <c r="W57" s="114">
        <f t="shared" si="116"/>
        <v>0</v>
      </c>
      <c r="X57" s="114">
        <f t="shared" si="116"/>
        <v>0</v>
      </c>
      <c r="Y57" s="114">
        <f t="shared" si="116"/>
        <v>0</v>
      </c>
      <c r="Z57" s="114">
        <f t="shared" si="116"/>
        <v>0</v>
      </c>
      <c r="AA57" s="114">
        <f t="shared" si="116"/>
        <v>0</v>
      </c>
      <c r="AB57" s="114">
        <f t="shared" si="116"/>
        <v>0</v>
      </c>
      <c r="AC57" s="114">
        <f t="shared" si="116"/>
        <v>0</v>
      </c>
      <c r="AD57" s="114">
        <f t="shared" si="116"/>
        <v>0</v>
      </c>
      <c r="AE57" s="114">
        <f t="shared" si="116"/>
        <v>0</v>
      </c>
      <c r="AF57" s="114">
        <f t="shared" si="116"/>
        <v>0</v>
      </c>
      <c r="AG57" s="114">
        <f t="shared" si="116"/>
        <v>0</v>
      </c>
      <c r="AH57" s="114">
        <f t="shared" si="116"/>
        <v>0</v>
      </c>
      <c r="AI57" s="114">
        <f t="shared" si="116"/>
        <v>0</v>
      </c>
      <c r="AJ57" s="114">
        <f t="shared" si="116"/>
        <v>0</v>
      </c>
      <c r="AK57" s="114">
        <f t="shared" si="116"/>
        <v>0</v>
      </c>
      <c r="AL57" s="114">
        <f t="shared" si="116"/>
        <v>0</v>
      </c>
      <c r="AM57" s="114">
        <f t="shared" si="116"/>
        <v>0</v>
      </c>
      <c r="AN57" s="114">
        <f t="shared" si="116"/>
        <v>0</v>
      </c>
      <c r="AO57" s="114">
        <f t="shared" si="116"/>
        <v>0</v>
      </c>
      <c r="AP57" s="114">
        <f t="shared" si="116"/>
        <v>0</v>
      </c>
      <c r="AQ57" s="114">
        <f t="shared" si="116"/>
        <v>0</v>
      </c>
      <c r="AR57" s="114">
        <f t="shared" si="116"/>
        <v>0</v>
      </c>
      <c r="AS57" s="114"/>
    </row>
    <row r="58" spans="2:45">
      <c r="B58" s="441" t="str">
        <f>B38</f>
        <v>8 ˧ 18</v>
      </c>
      <c r="C58" s="81" t="s">
        <v>414</v>
      </c>
      <c r="D58" s="114"/>
      <c r="E58" s="114">
        <f t="shared" ref="E58:AR58" si="117">D58-E102</f>
        <v>0</v>
      </c>
      <c r="F58" s="114">
        <f t="shared" si="117"/>
        <v>0</v>
      </c>
      <c r="G58" s="114">
        <f t="shared" si="117"/>
        <v>0</v>
      </c>
      <c r="H58" s="114">
        <f t="shared" si="117"/>
        <v>0</v>
      </c>
      <c r="I58" s="114">
        <f t="shared" si="117"/>
        <v>0</v>
      </c>
      <c r="J58" s="114">
        <f t="shared" si="117"/>
        <v>0</v>
      </c>
      <c r="K58" s="114">
        <f t="shared" si="117"/>
        <v>0</v>
      </c>
      <c r="L58" s="114">
        <f t="shared" si="117"/>
        <v>0</v>
      </c>
      <c r="M58" s="114">
        <f t="shared" si="117"/>
        <v>0</v>
      </c>
      <c r="N58" s="114">
        <f t="shared" si="117"/>
        <v>0</v>
      </c>
      <c r="O58" s="114">
        <f t="shared" si="117"/>
        <v>0</v>
      </c>
      <c r="P58" s="114">
        <f t="shared" si="117"/>
        <v>0</v>
      </c>
      <c r="Q58" s="114">
        <f t="shared" si="117"/>
        <v>0</v>
      </c>
      <c r="R58" s="114">
        <f t="shared" si="117"/>
        <v>0</v>
      </c>
      <c r="S58" s="114">
        <f t="shared" si="117"/>
        <v>0</v>
      </c>
      <c r="T58" s="114">
        <f t="shared" si="117"/>
        <v>0</v>
      </c>
      <c r="U58" s="114">
        <f t="shared" si="117"/>
        <v>0</v>
      </c>
      <c r="V58" s="114">
        <f t="shared" si="117"/>
        <v>0</v>
      </c>
      <c r="W58" s="114">
        <f t="shared" si="117"/>
        <v>0</v>
      </c>
      <c r="X58" s="114">
        <f t="shared" si="117"/>
        <v>0</v>
      </c>
      <c r="Y58" s="114">
        <f t="shared" si="117"/>
        <v>0</v>
      </c>
      <c r="Z58" s="114">
        <f t="shared" si="117"/>
        <v>0</v>
      </c>
      <c r="AA58" s="114">
        <f t="shared" si="117"/>
        <v>0</v>
      </c>
      <c r="AB58" s="114">
        <f t="shared" si="117"/>
        <v>0</v>
      </c>
      <c r="AC58" s="114">
        <f t="shared" si="117"/>
        <v>0</v>
      </c>
      <c r="AD58" s="114">
        <f t="shared" si="117"/>
        <v>0</v>
      </c>
      <c r="AE58" s="114">
        <f t="shared" si="117"/>
        <v>0</v>
      </c>
      <c r="AF58" s="114">
        <f t="shared" si="117"/>
        <v>0</v>
      </c>
      <c r="AG58" s="114">
        <f t="shared" si="117"/>
        <v>0</v>
      </c>
      <c r="AH58" s="114">
        <f t="shared" si="117"/>
        <v>0</v>
      </c>
      <c r="AI58" s="114">
        <f t="shared" si="117"/>
        <v>0</v>
      </c>
      <c r="AJ58" s="114">
        <f t="shared" si="117"/>
        <v>0</v>
      </c>
      <c r="AK58" s="114">
        <f t="shared" si="117"/>
        <v>0</v>
      </c>
      <c r="AL58" s="114">
        <f t="shared" si="117"/>
        <v>0</v>
      </c>
      <c r="AM58" s="114">
        <f t="shared" si="117"/>
        <v>0</v>
      </c>
      <c r="AN58" s="114">
        <f t="shared" si="117"/>
        <v>0</v>
      </c>
      <c r="AO58" s="114">
        <f t="shared" si="117"/>
        <v>0</v>
      </c>
      <c r="AP58" s="114">
        <f t="shared" si="117"/>
        <v>0</v>
      </c>
      <c r="AQ58" s="114">
        <f t="shared" si="117"/>
        <v>0</v>
      </c>
      <c r="AR58" s="114">
        <f t="shared" si="117"/>
        <v>0</v>
      </c>
      <c r="AS58" s="114"/>
    </row>
    <row r="59" spans="2:45">
      <c r="B59" s="441" t="str">
        <f>B39</f>
        <v>18 ˧ 25</v>
      </c>
      <c r="C59" s="81" t="s">
        <v>414</v>
      </c>
      <c r="D59" s="114"/>
      <c r="E59" s="114">
        <f t="shared" ref="E59:AR59" si="118">D59-E103</f>
        <v>0</v>
      </c>
      <c r="F59" s="114">
        <f t="shared" si="118"/>
        <v>0</v>
      </c>
      <c r="G59" s="114">
        <f t="shared" si="118"/>
        <v>0</v>
      </c>
      <c r="H59" s="114">
        <f t="shared" si="118"/>
        <v>0</v>
      </c>
      <c r="I59" s="114">
        <f t="shared" si="118"/>
        <v>0</v>
      </c>
      <c r="J59" s="114">
        <f t="shared" si="118"/>
        <v>0</v>
      </c>
      <c r="K59" s="114">
        <f t="shared" si="118"/>
        <v>0</v>
      </c>
      <c r="L59" s="114">
        <f t="shared" si="118"/>
        <v>0</v>
      </c>
      <c r="M59" s="114">
        <f t="shared" si="118"/>
        <v>0</v>
      </c>
      <c r="N59" s="114">
        <f t="shared" si="118"/>
        <v>0</v>
      </c>
      <c r="O59" s="114">
        <f t="shared" si="118"/>
        <v>0</v>
      </c>
      <c r="P59" s="114">
        <f t="shared" si="118"/>
        <v>0</v>
      </c>
      <c r="Q59" s="114">
        <f t="shared" si="118"/>
        <v>0</v>
      </c>
      <c r="R59" s="114">
        <f t="shared" si="118"/>
        <v>0</v>
      </c>
      <c r="S59" s="114">
        <f t="shared" si="118"/>
        <v>0</v>
      </c>
      <c r="T59" s="114">
        <f t="shared" si="118"/>
        <v>0</v>
      </c>
      <c r="U59" s="114">
        <f t="shared" si="118"/>
        <v>0</v>
      </c>
      <c r="V59" s="114">
        <f t="shared" si="118"/>
        <v>0</v>
      </c>
      <c r="W59" s="114">
        <f t="shared" si="118"/>
        <v>0</v>
      </c>
      <c r="X59" s="114">
        <f t="shared" si="118"/>
        <v>0</v>
      </c>
      <c r="Y59" s="114">
        <f t="shared" si="118"/>
        <v>0</v>
      </c>
      <c r="Z59" s="114">
        <f t="shared" si="118"/>
        <v>0</v>
      </c>
      <c r="AA59" s="114">
        <f t="shared" si="118"/>
        <v>0</v>
      </c>
      <c r="AB59" s="114">
        <f t="shared" si="118"/>
        <v>0</v>
      </c>
      <c r="AC59" s="114">
        <f t="shared" si="118"/>
        <v>0</v>
      </c>
      <c r="AD59" s="114">
        <f t="shared" si="118"/>
        <v>0</v>
      </c>
      <c r="AE59" s="114">
        <f t="shared" si="118"/>
        <v>0</v>
      </c>
      <c r="AF59" s="114">
        <f t="shared" si="118"/>
        <v>0</v>
      </c>
      <c r="AG59" s="114">
        <f t="shared" si="118"/>
        <v>0</v>
      </c>
      <c r="AH59" s="114">
        <f t="shared" si="118"/>
        <v>0</v>
      </c>
      <c r="AI59" s="114">
        <f t="shared" si="118"/>
        <v>0</v>
      </c>
      <c r="AJ59" s="114">
        <f t="shared" si="118"/>
        <v>0</v>
      </c>
      <c r="AK59" s="114">
        <f t="shared" si="118"/>
        <v>0</v>
      </c>
      <c r="AL59" s="114">
        <f t="shared" si="118"/>
        <v>0</v>
      </c>
      <c r="AM59" s="114">
        <f t="shared" si="118"/>
        <v>0</v>
      </c>
      <c r="AN59" s="114">
        <f t="shared" si="118"/>
        <v>0</v>
      </c>
      <c r="AO59" s="114">
        <f t="shared" si="118"/>
        <v>0</v>
      </c>
      <c r="AP59" s="114">
        <f t="shared" si="118"/>
        <v>0</v>
      </c>
      <c r="AQ59" s="114">
        <f t="shared" si="118"/>
        <v>0</v>
      </c>
      <c r="AR59" s="114">
        <f t="shared" si="118"/>
        <v>0</v>
      </c>
      <c r="AS59" s="114"/>
    </row>
    <row r="60" spans="2:45">
      <c r="B60" s="441" t="str">
        <f>B40</f>
        <v>25 ˧ 35</v>
      </c>
      <c r="C60" s="81" t="s">
        <v>414</v>
      </c>
      <c r="D60" s="114"/>
      <c r="E60" s="114">
        <f t="shared" ref="E60:AR60" si="119">D60-E104</f>
        <v>0</v>
      </c>
      <c r="F60" s="114">
        <f t="shared" si="119"/>
        <v>0</v>
      </c>
      <c r="G60" s="114">
        <f t="shared" si="119"/>
        <v>0</v>
      </c>
      <c r="H60" s="114">
        <f t="shared" si="119"/>
        <v>0</v>
      </c>
      <c r="I60" s="114">
        <f t="shared" si="119"/>
        <v>0</v>
      </c>
      <c r="J60" s="114">
        <f t="shared" si="119"/>
        <v>0</v>
      </c>
      <c r="K60" s="114">
        <f t="shared" si="119"/>
        <v>0</v>
      </c>
      <c r="L60" s="114">
        <f t="shared" si="119"/>
        <v>0</v>
      </c>
      <c r="M60" s="114">
        <f t="shared" si="119"/>
        <v>0</v>
      </c>
      <c r="N60" s="114">
        <f t="shared" si="119"/>
        <v>0</v>
      </c>
      <c r="O60" s="114">
        <f t="shared" si="119"/>
        <v>0</v>
      </c>
      <c r="P60" s="114">
        <f t="shared" si="119"/>
        <v>0</v>
      </c>
      <c r="Q60" s="114">
        <f t="shared" si="119"/>
        <v>0</v>
      </c>
      <c r="R60" s="114">
        <f t="shared" si="119"/>
        <v>0</v>
      </c>
      <c r="S60" s="114">
        <f t="shared" si="119"/>
        <v>0</v>
      </c>
      <c r="T60" s="114">
        <f t="shared" si="119"/>
        <v>0</v>
      </c>
      <c r="U60" s="114">
        <f t="shared" si="119"/>
        <v>0</v>
      </c>
      <c r="V60" s="114">
        <f t="shared" si="119"/>
        <v>0</v>
      </c>
      <c r="W60" s="114">
        <f t="shared" si="119"/>
        <v>0</v>
      </c>
      <c r="X60" s="114">
        <f t="shared" si="119"/>
        <v>0</v>
      </c>
      <c r="Y60" s="114">
        <f t="shared" si="119"/>
        <v>0</v>
      </c>
      <c r="Z60" s="114">
        <f t="shared" si="119"/>
        <v>0</v>
      </c>
      <c r="AA60" s="114">
        <f t="shared" si="119"/>
        <v>0</v>
      </c>
      <c r="AB60" s="114">
        <f t="shared" si="119"/>
        <v>0</v>
      </c>
      <c r="AC60" s="114">
        <f t="shared" si="119"/>
        <v>0</v>
      </c>
      <c r="AD60" s="114">
        <f t="shared" si="119"/>
        <v>0</v>
      </c>
      <c r="AE60" s="114">
        <f t="shared" si="119"/>
        <v>0</v>
      </c>
      <c r="AF60" s="114">
        <f t="shared" si="119"/>
        <v>0</v>
      </c>
      <c r="AG60" s="114">
        <f t="shared" si="119"/>
        <v>0</v>
      </c>
      <c r="AH60" s="114">
        <f t="shared" si="119"/>
        <v>0</v>
      </c>
      <c r="AI60" s="114">
        <f t="shared" si="119"/>
        <v>0</v>
      </c>
      <c r="AJ60" s="114">
        <f t="shared" si="119"/>
        <v>0</v>
      </c>
      <c r="AK60" s="114">
        <f t="shared" si="119"/>
        <v>0</v>
      </c>
      <c r="AL60" s="114">
        <f t="shared" si="119"/>
        <v>0</v>
      </c>
      <c r="AM60" s="114">
        <f t="shared" si="119"/>
        <v>0</v>
      </c>
      <c r="AN60" s="114">
        <f t="shared" si="119"/>
        <v>0</v>
      </c>
      <c r="AO60" s="114">
        <f t="shared" si="119"/>
        <v>0</v>
      </c>
      <c r="AP60" s="114">
        <f t="shared" si="119"/>
        <v>0</v>
      </c>
      <c r="AQ60" s="114">
        <f t="shared" si="119"/>
        <v>0</v>
      </c>
      <c r="AR60" s="114">
        <f t="shared" si="119"/>
        <v>0</v>
      </c>
      <c r="AS60" s="114"/>
    </row>
    <row r="61" spans="2:45">
      <c r="B61" s="441" t="str">
        <f>B41</f>
        <v>35 ≤</v>
      </c>
      <c r="C61" s="81" t="s">
        <v>414</v>
      </c>
      <c r="D61" s="114"/>
      <c r="E61" s="114">
        <f t="shared" ref="E61:AR61" si="120">D61-E105</f>
        <v>0</v>
      </c>
      <c r="F61" s="114">
        <f t="shared" si="120"/>
        <v>0</v>
      </c>
      <c r="G61" s="114">
        <f t="shared" si="120"/>
        <v>0</v>
      </c>
      <c r="H61" s="114">
        <f t="shared" si="120"/>
        <v>0</v>
      </c>
      <c r="I61" s="114">
        <f t="shared" si="120"/>
        <v>0</v>
      </c>
      <c r="J61" s="114">
        <f t="shared" si="120"/>
        <v>0</v>
      </c>
      <c r="K61" s="114">
        <f t="shared" si="120"/>
        <v>0</v>
      </c>
      <c r="L61" s="114">
        <f t="shared" si="120"/>
        <v>0</v>
      </c>
      <c r="M61" s="114">
        <f t="shared" si="120"/>
        <v>0</v>
      </c>
      <c r="N61" s="114">
        <f t="shared" si="120"/>
        <v>0</v>
      </c>
      <c r="O61" s="114">
        <f t="shared" si="120"/>
        <v>0</v>
      </c>
      <c r="P61" s="114">
        <f t="shared" si="120"/>
        <v>0</v>
      </c>
      <c r="Q61" s="114">
        <f t="shared" si="120"/>
        <v>0</v>
      </c>
      <c r="R61" s="114">
        <f t="shared" si="120"/>
        <v>0</v>
      </c>
      <c r="S61" s="114">
        <f t="shared" si="120"/>
        <v>0</v>
      </c>
      <c r="T61" s="114">
        <f t="shared" si="120"/>
        <v>0</v>
      </c>
      <c r="U61" s="114">
        <f t="shared" si="120"/>
        <v>0</v>
      </c>
      <c r="V61" s="114">
        <f t="shared" si="120"/>
        <v>0</v>
      </c>
      <c r="W61" s="114">
        <f t="shared" si="120"/>
        <v>0</v>
      </c>
      <c r="X61" s="114">
        <f t="shared" si="120"/>
        <v>0</v>
      </c>
      <c r="Y61" s="114">
        <f t="shared" si="120"/>
        <v>0</v>
      </c>
      <c r="Z61" s="114">
        <f t="shared" si="120"/>
        <v>0</v>
      </c>
      <c r="AA61" s="114">
        <f t="shared" si="120"/>
        <v>0</v>
      </c>
      <c r="AB61" s="114">
        <f t="shared" si="120"/>
        <v>0</v>
      </c>
      <c r="AC61" s="114">
        <f t="shared" si="120"/>
        <v>0</v>
      </c>
      <c r="AD61" s="114">
        <f t="shared" si="120"/>
        <v>0</v>
      </c>
      <c r="AE61" s="114">
        <f t="shared" si="120"/>
        <v>0</v>
      </c>
      <c r="AF61" s="114">
        <f t="shared" si="120"/>
        <v>0</v>
      </c>
      <c r="AG61" s="114">
        <f t="shared" si="120"/>
        <v>0</v>
      </c>
      <c r="AH61" s="114">
        <f t="shared" si="120"/>
        <v>0</v>
      </c>
      <c r="AI61" s="114">
        <f t="shared" si="120"/>
        <v>0</v>
      </c>
      <c r="AJ61" s="114">
        <f t="shared" si="120"/>
        <v>0</v>
      </c>
      <c r="AK61" s="114">
        <f t="shared" si="120"/>
        <v>0</v>
      </c>
      <c r="AL61" s="114">
        <f t="shared" si="120"/>
        <v>0</v>
      </c>
      <c r="AM61" s="114">
        <f t="shared" si="120"/>
        <v>0</v>
      </c>
      <c r="AN61" s="114">
        <f t="shared" si="120"/>
        <v>0</v>
      </c>
      <c r="AO61" s="114">
        <f t="shared" si="120"/>
        <v>0</v>
      </c>
      <c r="AP61" s="114">
        <f t="shared" si="120"/>
        <v>0</v>
      </c>
      <c r="AQ61" s="114">
        <f t="shared" si="120"/>
        <v>0</v>
      </c>
      <c r="AR61" s="114">
        <f t="shared" si="120"/>
        <v>0</v>
      </c>
      <c r="AS61" s="114"/>
    </row>
    <row r="62" spans="2:45" s="70" customFormat="1">
      <c r="B62" s="442" t="s">
        <v>396</v>
      </c>
      <c r="C62" s="476" t="s">
        <v>414</v>
      </c>
      <c r="D62" s="444">
        <f t="shared" ref="D62:AR62" si="121">SUM(D63:D67)</f>
        <v>86706.36</v>
      </c>
      <c r="E62" s="444">
        <f t="shared" si="121"/>
        <v>74319.737142857135</v>
      </c>
      <c r="F62" s="444">
        <f t="shared" si="121"/>
        <v>61933.114285714284</v>
      </c>
      <c r="G62" s="444">
        <f t="shared" si="121"/>
        <v>49546.491428571426</v>
      </c>
      <c r="H62" s="444">
        <f t="shared" si="121"/>
        <v>37159.868571428568</v>
      </c>
      <c r="I62" s="444">
        <f t="shared" si="121"/>
        <v>24773.245714285713</v>
      </c>
      <c r="J62" s="444">
        <f t="shared" si="121"/>
        <v>12386.622857142856</v>
      </c>
      <c r="K62" s="444">
        <f t="shared" si="121"/>
        <v>0</v>
      </c>
      <c r="L62" s="444">
        <f t="shared" si="121"/>
        <v>0</v>
      </c>
      <c r="M62" s="444">
        <f t="shared" si="121"/>
        <v>0</v>
      </c>
      <c r="N62" s="444">
        <f t="shared" si="121"/>
        <v>0</v>
      </c>
      <c r="O62" s="444">
        <f t="shared" si="121"/>
        <v>0</v>
      </c>
      <c r="P62" s="444">
        <f t="shared" si="121"/>
        <v>0</v>
      </c>
      <c r="Q62" s="444">
        <f t="shared" si="121"/>
        <v>0</v>
      </c>
      <c r="R62" s="444">
        <f t="shared" si="121"/>
        <v>0</v>
      </c>
      <c r="S62" s="444">
        <f t="shared" si="121"/>
        <v>0</v>
      </c>
      <c r="T62" s="444">
        <f t="shared" si="121"/>
        <v>0</v>
      </c>
      <c r="U62" s="444">
        <f t="shared" si="121"/>
        <v>0</v>
      </c>
      <c r="V62" s="444">
        <f t="shared" si="121"/>
        <v>0</v>
      </c>
      <c r="W62" s="444">
        <f t="shared" si="121"/>
        <v>0</v>
      </c>
      <c r="X62" s="444">
        <f t="shared" si="121"/>
        <v>0</v>
      </c>
      <c r="Y62" s="444">
        <f t="shared" si="121"/>
        <v>0</v>
      </c>
      <c r="Z62" s="444">
        <f t="shared" si="121"/>
        <v>0</v>
      </c>
      <c r="AA62" s="444">
        <f t="shared" si="121"/>
        <v>0</v>
      </c>
      <c r="AB62" s="444">
        <f t="shared" si="121"/>
        <v>0</v>
      </c>
      <c r="AC62" s="444">
        <f t="shared" si="121"/>
        <v>0</v>
      </c>
      <c r="AD62" s="444">
        <f t="shared" si="121"/>
        <v>0</v>
      </c>
      <c r="AE62" s="444">
        <f t="shared" si="121"/>
        <v>0</v>
      </c>
      <c r="AF62" s="444">
        <f t="shared" si="121"/>
        <v>0</v>
      </c>
      <c r="AG62" s="444">
        <f t="shared" si="121"/>
        <v>0</v>
      </c>
      <c r="AH62" s="444">
        <f t="shared" si="121"/>
        <v>0</v>
      </c>
      <c r="AI62" s="444">
        <f t="shared" si="121"/>
        <v>0</v>
      </c>
      <c r="AJ62" s="444">
        <f t="shared" si="121"/>
        <v>0</v>
      </c>
      <c r="AK62" s="444">
        <f t="shared" si="121"/>
        <v>0</v>
      </c>
      <c r="AL62" s="444">
        <f t="shared" si="121"/>
        <v>0</v>
      </c>
      <c r="AM62" s="444">
        <f t="shared" si="121"/>
        <v>0</v>
      </c>
      <c r="AN62" s="444">
        <f t="shared" si="121"/>
        <v>0</v>
      </c>
      <c r="AO62" s="444">
        <f t="shared" si="121"/>
        <v>0</v>
      </c>
      <c r="AP62" s="444">
        <f t="shared" si="121"/>
        <v>0</v>
      </c>
      <c r="AQ62" s="444">
        <f t="shared" si="121"/>
        <v>0</v>
      </c>
      <c r="AR62" s="444">
        <f t="shared" si="121"/>
        <v>0</v>
      </c>
      <c r="AS62" s="444"/>
    </row>
    <row r="63" spans="2:45">
      <c r="B63" s="441" t="str">
        <f>B57</f>
        <v>&lt; 8</v>
      </c>
      <c r="C63" s="81" t="s">
        <v>414</v>
      </c>
      <c r="D63" s="114" cm="1">
        <f t="array" ref="D63:D67">TRANSPOSE(PFM!D8:H8)*Premissas!D32</f>
        <v>497.62</v>
      </c>
      <c r="E63" s="114">
        <f t="shared" ref="E63:AR63" si="122">D63-E107</f>
        <v>426.53142857142859</v>
      </c>
      <c r="F63" s="114">
        <f t="shared" si="122"/>
        <v>355.44285714285718</v>
      </c>
      <c r="G63" s="114">
        <f t="shared" si="122"/>
        <v>284.35428571428577</v>
      </c>
      <c r="H63" s="114">
        <f t="shared" si="122"/>
        <v>213.26571428571432</v>
      </c>
      <c r="I63" s="114">
        <f t="shared" si="122"/>
        <v>142.17714285714288</v>
      </c>
      <c r="J63" s="114">
        <f t="shared" si="122"/>
        <v>71.088571428571441</v>
      </c>
      <c r="K63" s="114">
        <f t="shared" si="122"/>
        <v>0</v>
      </c>
      <c r="L63" s="114">
        <f t="shared" si="122"/>
        <v>0</v>
      </c>
      <c r="M63" s="114">
        <f t="shared" si="122"/>
        <v>0</v>
      </c>
      <c r="N63" s="114">
        <f t="shared" si="122"/>
        <v>0</v>
      </c>
      <c r="O63" s="114">
        <f t="shared" si="122"/>
        <v>0</v>
      </c>
      <c r="P63" s="114">
        <f t="shared" si="122"/>
        <v>0</v>
      </c>
      <c r="Q63" s="114">
        <f t="shared" si="122"/>
        <v>0</v>
      </c>
      <c r="R63" s="114">
        <f t="shared" si="122"/>
        <v>0</v>
      </c>
      <c r="S63" s="114">
        <f t="shared" si="122"/>
        <v>0</v>
      </c>
      <c r="T63" s="114">
        <f t="shared" si="122"/>
        <v>0</v>
      </c>
      <c r="U63" s="114">
        <f t="shared" si="122"/>
        <v>0</v>
      </c>
      <c r="V63" s="114">
        <f t="shared" si="122"/>
        <v>0</v>
      </c>
      <c r="W63" s="114">
        <f t="shared" si="122"/>
        <v>0</v>
      </c>
      <c r="X63" s="114">
        <f t="shared" si="122"/>
        <v>0</v>
      </c>
      <c r="Y63" s="114">
        <f t="shared" si="122"/>
        <v>0</v>
      </c>
      <c r="Z63" s="114">
        <f t="shared" si="122"/>
        <v>0</v>
      </c>
      <c r="AA63" s="114">
        <f t="shared" si="122"/>
        <v>0</v>
      </c>
      <c r="AB63" s="114">
        <f t="shared" si="122"/>
        <v>0</v>
      </c>
      <c r="AC63" s="114">
        <f t="shared" si="122"/>
        <v>0</v>
      </c>
      <c r="AD63" s="114">
        <f t="shared" si="122"/>
        <v>0</v>
      </c>
      <c r="AE63" s="114">
        <f t="shared" si="122"/>
        <v>0</v>
      </c>
      <c r="AF63" s="114">
        <f t="shared" si="122"/>
        <v>0</v>
      </c>
      <c r="AG63" s="114">
        <f t="shared" si="122"/>
        <v>0</v>
      </c>
      <c r="AH63" s="114">
        <f t="shared" si="122"/>
        <v>0</v>
      </c>
      <c r="AI63" s="114">
        <f t="shared" si="122"/>
        <v>0</v>
      </c>
      <c r="AJ63" s="114">
        <f t="shared" si="122"/>
        <v>0</v>
      </c>
      <c r="AK63" s="114">
        <f t="shared" si="122"/>
        <v>0</v>
      </c>
      <c r="AL63" s="114">
        <f t="shared" si="122"/>
        <v>0</v>
      </c>
      <c r="AM63" s="114">
        <f t="shared" si="122"/>
        <v>0</v>
      </c>
      <c r="AN63" s="114">
        <f t="shared" si="122"/>
        <v>0</v>
      </c>
      <c r="AO63" s="114">
        <f t="shared" si="122"/>
        <v>0</v>
      </c>
      <c r="AP63" s="114">
        <f t="shared" si="122"/>
        <v>0</v>
      </c>
      <c r="AQ63" s="114">
        <f t="shared" si="122"/>
        <v>0</v>
      </c>
      <c r="AR63" s="114">
        <f t="shared" si="122"/>
        <v>0</v>
      </c>
      <c r="AS63" s="114"/>
    </row>
    <row r="64" spans="2:45">
      <c r="B64" s="441" t="str">
        <f>B58</f>
        <v>8 ˧ 18</v>
      </c>
      <c r="C64" s="81" t="s">
        <v>414</v>
      </c>
      <c r="D64" s="114">
        <v>3112.75</v>
      </c>
      <c r="E64" s="114">
        <f t="shared" ref="E64:AR64" si="123">D64-E108</f>
        <v>2668.0714285714284</v>
      </c>
      <c r="F64" s="114">
        <f t="shared" si="123"/>
        <v>2223.3928571428569</v>
      </c>
      <c r="G64" s="114">
        <f t="shared" si="123"/>
        <v>1778.7142857142856</v>
      </c>
      <c r="H64" s="114">
        <f t="shared" si="123"/>
        <v>1334.0357142857142</v>
      </c>
      <c r="I64" s="114">
        <f t="shared" si="123"/>
        <v>889.35714285714289</v>
      </c>
      <c r="J64" s="114">
        <f t="shared" si="123"/>
        <v>444.67857142857144</v>
      </c>
      <c r="K64" s="114">
        <f t="shared" si="123"/>
        <v>0</v>
      </c>
      <c r="L64" s="114">
        <f t="shared" si="123"/>
        <v>0</v>
      </c>
      <c r="M64" s="114">
        <f t="shared" si="123"/>
        <v>0</v>
      </c>
      <c r="N64" s="114">
        <f t="shared" si="123"/>
        <v>0</v>
      </c>
      <c r="O64" s="114">
        <f t="shared" si="123"/>
        <v>0</v>
      </c>
      <c r="P64" s="114">
        <f t="shared" si="123"/>
        <v>0</v>
      </c>
      <c r="Q64" s="114">
        <f t="shared" si="123"/>
        <v>0</v>
      </c>
      <c r="R64" s="114">
        <f t="shared" si="123"/>
        <v>0</v>
      </c>
      <c r="S64" s="114">
        <f t="shared" si="123"/>
        <v>0</v>
      </c>
      <c r="T64" s="114">
        <f t="shared" si="123"/>
        <v>0</v>
      </c>
      <c r="U64" s="114">
        <f t="shared" si="123"/>
        <v>0</v>
      </c>
      <c r="V64" s="114">
        <f t="shared" si="123"/>
        <v>0</v>
      </c>
      <c r="W64" s="114">
        <f t="shared" si="123"/>
        <v>0</v>
      </c>
      <c r="X64" s="114">
        <f t="shared" si="123"/>
        <v>0</v>
      </c>
      <c r="Y64" s="114">
        <f t="shared" si="123"/>
        <v>0</v>
      </c>
      <c r="Z64" s="114">
        <f t="shared" si="123"/>
        <v>0</v>
      </c>
      <c r="AA64" s="114">
        <f t="shared" si="123"/>
        <v>0</v>
      </c>
      <c r="AB64" s="114">
        <f t="shared" si="123"/>
        <v>0</v>
      </c>
      <c r="AC64" s="114">
        <f t="shared" si="123"/>
        <v>0</v>
      </c>
      <c r="AD64" s="114">
        <f t="shared" si="123"/>
        <v>0</v>
      </c>
      <c r="AE64" s="114">
        <f t="shared" si="123"/>
        <v>0</v>
      </c>
      <c r="AF64" s="114">
        <f t="shared" si="123"/>
        <v>0</v>
      </c>
      <c r="AG64" s="114">
        <f t="shared" si="123"/>
        <v>0</v>
      </c>
      <c r="AH64" s="114">
        <f t="shared" si="123"/>
        <v>0</v>
      </c>
      <c r="AI64" s="114">
        <f t="shared" si="123"/>
        <v>0</v>
      </c>
      <c r="AJ64" s="114">
        <f t="shared" si="123"/>
        <v>0</v>
      </c>
      <c r="AK64" s="114">
        <f t="shared" si="123"/>
        <v>0</v>
      </c>
      <c r="AL64" s="114">
        <f t="shared" si="123"/>
        <v>0</v>
      </c>
      <c r="AM64" s="114">
        <f t="shared" si="123"/>
        <v>0</v>
      </c>
      <c r="AN64" s="114">
        <f t="shared" si="123"/>
        <v>0</v>
      </c>
      <c r="AO64" s="114">
        <f t="shared" si="123"/>
        <v>0</v>
      </c>
      <c r="AP64" s="114">
        <f t="shared" si="123"/>
        <v>0</v>
      </c>
      <c r="AQ64" s="114">
        <f t="shared" si="123"/>
        <v>0</v>
      </c>
      <c r="AR64" s="114">
        <f t="shared" si="123"/>
        <v>0</v>
      </c>
      <c r="AS64" s="114"/>
    </row>
    <row r="65" spans="2:45">
      <c r="B65" s="441" t="str">
        <f>B59</f>
        <v>18 ˧ 25</v>
      </c>
      <c r="C65" s="81" t="s">
        <v>414</v>
      </c>
      <c r="D65" s="114">
        <v>6645.42</v>
      </c>
      <c r="E65" s="114">
        <f t="shared" ref="E65:AR65" si="124">D65-E109</f>
        <v>5696.0742857142859</v>
      </c>
      <c r="F65" s="114">
        <f t="shared" si="124"/>
        <v>4746.7285714285717</v>
      </c>
      <c r="G65" s="114">
        <f t="shared" si="124"/>
        <v>3797.3828571428576</v>
      </c>
      <c r="H65" s="114">
        <f t="shared" si="124"/>
        <v>2848.0371428571434</v>
      </c>
      <c r="I65" s="114">
        <f t="shared" si="124"/>
        <v>1898.6914285714288</v>
      </c>
      <c r="J65" s="114">
        <f t="shared" si="124"/>
        <v>949.34571428571439</v>
      </c>
      <c r="K65" s="114">
        <f t="shared" si="124"/>
        <v>0</v>
      </c>
      <c r="L65" s="114">
        <f t="shared" si="124"/>
        <v>0</v>
      </c>
      <c r="M65" s="114">
        <f t="shared" si="124"/>
        <v>0</v>
      </c>
      <c r="N65" s="114">
        <f t="shared" si="124"/>
        <v>0</v>
      </c>
      <c r="O65" s="114">
        <f t="shared" si="124"/>
        <v>0</v>
      </c>
      <c r="P65" s="114">
        <f t="shared" si="124"/>
        <v>0</v>
      </c>
      <c r="Q65" s="114">
        <f t="shared" si="124"/>
        <v>0</v>
      </c>
      <c r="R65" s="114">
        <f t="shared" si="124"/>
        <v>0</v>
      </c>
      <c r="S65" s="114">
        <f t="shared" si="124"/>
        <v>0</v>
      </c>
      <c r="T65" s="114">
        <f t="shared" si="124"/>
        <v>0</v>
      </c>
      <c r="U65" s="114">
        <f t="shared" si="124"/>
        <v>0</v>
      </c>
      <c r="V65" s="114">
        <f t="shared" si="124"/>
        <v>0</v>
      </c>
      <c r="W65" s="114">
        <f t="shared" si="124"/>
        <v>0</v>
      </c>
      <c r="X65" s="114">
        <f t="shared" si="124"/>
        <v>0</v>
      </c>
      <c r="Y65" s="114">
        <f t="shared" si="124"/>
        <v>0</v>
      </c>
      <c r="Z65" s="114">
        <f t="shared" si="124"/>
        <v>0</v>
      </c>
      <c r="AA65" s="114">
        <f t="shared" si="124"/>
        <v>0</v>
      </c>
      <c r="AB65" s="114">
        <f t="shared" si="124"/>
        <v>0</v>
      </c>
      <c r="AC65" s="114">
        <f t="shared" si="124"/>
        <v>0</v>
      </c>
      <c r="AD65" s="114">
        <f t="shared" si="124"/>
        <v>0</v>
      </c>
      <c r="AE65" s="114">
        <f t="shared" si="124"/>
        <v>0</v>
      </c>
      <c r="AF65" s="114">
        <f t="shared" si="124"/>
        <v>0</v>
      </c>
      <c r="AG65" s="114">
        <f t="shared" si="124"/>
        <v>0</v>
      </c>
      <c r="AH65" s="114">
        <f t="shared" si="124"/>
        <v>0</v>
      </c>
      <c r="AI65" s="114">
        <f t="shared" si="124"/>
        <v>0</v>
      </c>
      <c r="AJ65" s="114">
        <f t="shared" si="124"/>
        <v>0</v>
      </c>
      <c r="AK65" s="114">
        <f t="shared" si="124"/>
        <v>0</v>
      </c>
      <c r="AL65" s="114">
        <f t="shared" si="124"/>
        <v>0</v>
      </c>
      <c r="AM65" s="114">
        <f t="shared" si="124"/>
        <v>0</v>
      </c>
      <c r="AN65" s="114">
        <f t="shared" si="124"/>
        <v>0</v>
      </c>
      <c r="AO65" s="114">
        <f t="shared" si="124"/>
        <v>0</v>
      </c>
      <c r="AP65" s="114">
        <f t="shared" si="124"/>
        <v>0</v>
      </c>
      <c r="AQ65" s="114">
        <f t="shared" si="124"/>
        <v>0</v>
      </c>
      <c r="AR65" s="114">
        <f t="shared" si="124"/>
        <v>0</v>
      </c>
      <c r="AS65" s="114"/>
    </row>
    <row r="66" spans="2:45">
      <c r="B66" s="441" t="str">
        <f>B60</f>
        <v>25 ˧ 35</v>
      </c>
      <c r="C66" s="81" t="s">
        <v>414</v>
      </c>
      <c r="D66" s="114">
        <v>22388.61</v>
      </c>
      <c r="E66" s="114">
        <f t="shared" ref="E66:AR66" si="125">D66-E110</f>
        <v>19190.237142857142</v>
      </c>
      <c r="F66" s="114">
        <f t="shared" si="125"/>
        <v>15991.864285714286</v>
      </c>
      <c r="G66" s="114">
        <f t="shared" si="125"/>
        <v>12793.491428571429</v>
      </c>
      <c r="H66" s="114">
        <f t="shared" si="125"/>
        <v>9595.1185714285712</v>
      </c>
      <c r="I66" s="114">
        <f t="shared" si="125"/>
        <v>6396.7457142857147</v>
      </c>
      <c r="J66" s="114">
        <f t="shared" si="125"/>
        <v>3198.3728571428574</v>
      </c>
      <c r="K66" s="114">
        <f t="shared" si="125"/>
        <v>0</v>
      </c>
      <c r="L66" s="114">
        <f t="shared" si="125"/>
        <v>0</v>
      </c>
      <c r="M66" s="114">
        <f t="shared" si="125"/>
        <v>0</v>
      </c>
      <c r="N66" s="114">
        <f t="shared" si="125"/>
        <v>0</v>
      </c>
      <c r="O66" s="114">
        <f t="shared" si="125"/>
        <v>0</v>
      </c>
      <c r="P66" s="114">
        <f t="shared" si="125"/>
        <v>0</v>
      </c>
      <c r="Q66" s="114">
        <f t="shared" si="125"/>
        <v>0</v>
      </c>
      <c r="R66" s="114">
        <f t="shared" si="125"/>
        <v>0</v>
      </c>
      <c r="S66" s="114">
        <f t="shared" si="125"/>
        <v>0</v>
      </c>
      <c r="T66" s="114">
        <f t="shared" si="125"/>
        <v>0</v>
      </c>
      <c r="U66" s="114">
        <f t="shared" si="125"/>
        <v>0</v>
      </c>
      <c r="V66" s="114">
        <f t="shared" si="125"/>
        <v>0</v>
      </c>
      <c r="W66" s="114">
        <f t="shared" si="125"/>
        <v>0</v>
      </c>
      <c r="X66" s="114">
        <f t="shared" si="125"/>
        <v>0</v>
      </c>
      <c r="Y66" s="114">
        <f t="shared" si="125"/>
        <v>0</v>
      </c>
      <c r="Z66" s="114">
        <f t="shared" si="125"/>
        <v>0</v>
      </c>
      <c r="AA66" s="114">
        <f t="shared" si="125"/>
        <v>0</v>
      </c>
      <c r="AB66" s="114">
        <f t="shared" si="125"/>
        <v>0</v>
      </c>
      <c r="AC66" s="114">
        <f t="shared" si="125"/>
        <v>0</v>
      </c>
      <c r="AD66" s="114">
        <f t="shared" si="125"/>
        <v>0</v>
      </c>
      <c r="AE66" s="114">
        <f t="shared" si="125"/>
        <v>0</v>
      </c>
      <c r="AF66" s="114">
        <f t="shared" si="125"/>
        <v>0</v>
      </c>
      <c r="AG66" s="114">
        <f t="shared" si="125"/>
        <v>0</v>
      </c>
      <c r="AH66" s="114">
        <f t="shared" si="125"/>
        <v>0</v>
      </c>
      <c r="AI66" s="114">
        <f t="shared" si="125"/>
        <v>0</v>
      </c>
      <c r="AJ66" s="114">
        <f t="shared" si="125"/>
        <v>0</v>
      </c>
      <c r="AK66" s="114">
        <f t="shared" si="125"/>
        <v>0</v>
      </c>
      <c r="AL66" s="114">
        <f t="shared" si="125"/>
        <v>0</v>
      </c>
      <c r="AM66" s="114">
        <f t="shared" si="125"/>
        <v>0</v>
      </c>
      <c r="AN66" s="114">
        <f t="shared" si="125"/>
        <v>0</v>
      </c>
      <c r="AO66" s="114">
        <f t="shared" si="125"/>
        <v>0</v>
      </c>
      <c r="AP66" s="114">
        <f t="shared" si="125"/>
        <v>0</v>
      </c>
      <c r="AQ66" s="114">
        <f t="shared" si="125"/>
        <v>0</v>
      </c>
      <c r="AR66" s="114">
        <f t="shared" si="125"/>
        <v>0</v>
      </c>
      <c r="AS66" s="114"/>
    </row>
    <row r="67" spans="2:45">
      <c r="B67" s="441" t="str">
        <f>B61</f>
        <v>35 ≤</v>
      </c>
      <c r="C67" s="81" t="s">
        <v>414</v>
      </c>
      <c r="D67" s="114">
        <v>54061.96</v>
      </c>
      <c r="E67" s="114">
        <f t="shared" ref="E67:AR67" si="126">D67-E111</f>
        <v>46338.822857142855</v>
      </c>
      <c r="F67" s="114">
        <f t="shared" si="126"/>
        <v>38615.685714285712</v>
      </c>
      <c r="G67" s="114">
        <f t="shared" si="126"/>
        <v>30892.548571428568</v>
      </c>
      <c r="H67" s="114">
        <f t="shared" si="126"/>
        <v>23169.411428571424</v>
      </c>
      <c r="I67" s="114">
        <f t="shared" si="126"/>
        <v>15446.274285714284</v>
      </c>
      <c r="J67" s="114">
        <f t="shared" si="126"/>
        <v>7723.137142857142</v>
      </c>
      <c r="K67" s="114">
        <f t="shared" si="126"/>
        <v>0</v>
      </c>
      <c r="L67" s="114">
        <f t="shared" si="126"/>
        <v>0</v>
      </c>
      <c r="M67" s="114">
        <f t="shared" si="126"/>
        <v>0</v>
      </c>
      <c r="N67" s="114">
        <f t="shared" si="126"/>
        <v>0</v>
      </c>
      <c r="O67" s="114">
        <f t="shared" si="126"/>
        <v>0</v>
      </c>
      <c r="P67" s="114">
        <f t="shared" si="126"/>
        <v>0</v>
      </c>
      <c r="Q67" s="114">
        <f t="shared" si="126"/>
        <v>0</v>
      </c>
      <c r="R67" s="114">
        <f t="shared" si="126"/>
        <v>0</v>
      </c>
      <c r="S67" s="114">
        <f t="shared" si="126"/>
        <v>0</v>
      </c>
      <c r="T67" s="114">
        <f t="shared" si="126"/>
        <v>0</v>
      </c>
      <c r="U67" s="114">
        <f t="shared" si="126"/>
        <v>0</v>
      </c>
      <c r="V67" s="114">
        <f t="shared" si="126"/>
        <v>0</v>
      </c>
      <c r="W67" s="114">
        <f t="shared" si="126"/>
        <v>0</v>
      </c>
      <c r="X67" s="114">
        <f t="shared" si="126"/>
        <v>0</v>
      </c>
      <c r="Y67" s="114">
        <f t="shared" si="126"/>
        <v>0</v>
      </c>
      <c r="Z67" s="114">
        <f t="shared" si="126"/>
        <v>0</v>
      </c>
      <c r="AA67" s="114">
        <f t="shared" si="126"/>
        <v>0</v>
      </c>
      <c r="AB67" s="114">
        <f t="shared" si="126"/>
        <v>0</v>
      </c>
      <c r="AC67" s="114">
        <f t="shared" si="126"/>
        <v>0</v>
      </c>
      <c r="AD67" s="114">
        <f t="shared" si="126"/>
        <v>0</v>
      </c>
      <c r="AE67" s="114">
        <f t="shared" si="126"/>
        <v>0</v>
      </c>
      <c r="AF67" s="114">
        <f t="shared" si="126"/>
        <v>0</v>
      </c>
      <c r="AG67" s="114">
        <f t="shared" si="126"/>
        <v>0</v>
      </c>
      <c r="AH67" s="114">
        <f t="shared" si="126"/>
        <v>0</v>
      </c>
      <c r="AI67" s="114">
        <f t="shared" si="126"/>
        <v>0</v>
      </c>
      <c r="AJ67" s="114">
        <f t="shared" si="126"/>
        <v>0</v>
      </c>
      <c r="AK67" s="114">
        <f t="shared" si="126"/>
        <v>0</v>
      </c>
      <c r="AL67" s="114">
        <f t="shared" si="126"/>
        <v>0</v>
      </c>
      <c r="AM67" s="114">
        <f t="shared" si="126"/>
        <v>0</v>
      </c>
      <c r="AN67" s="114">
        <f t="shared" si="126"/>
        <v>0</v>
      </c>
      <c r="AO67" s="114">
        <f t="shared" si="126"/>
        <v>0</v>
      </c>
      <c r="AP67" s="114">
        <f t="shared" si="126"/>
        <v>0</v>
      </c>
      <c r="AQ67" s="114">
        <f t="shared" si="126"/>
        <v>0</v>
      </c>
      <c r="AR67" s="114">
        <f t="shared" si="126"/>
        <v>0</v>
      </c>
      <c r="AS67" s="114"/>
    </row>
    <row r="68" spans="2:45" s="174" customFormat="1" ht="5.25" customHeight="1">
      <c r="C68" s="480"/>
      <c r="D68" s="184"/>
      <c r="E68" s="185"/>
      <c r="F68" s="185"/>
      <c r="G68" s="185"/>
      <c r="H68" s="185"/>
      <c r="I68" s="185"/>
      <c r="J68" s="185"/>
      <c r="K68" s="185"/>
      <c r="L68" s="185"/>
      <c r="M68" s="185"/>
      <c r="N68" s="185"/>
      <c r="O68" s="185"/>
      <c r="P68" s="185"/>
      <c r="Q68" s="185"/>
      <c r="R68" s="185"/>
      <c r="S68" s="185"/>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c r="AQ68" s="185"/>
      <c r="AR68" s="185"/>
      <c r="AS68" s="185"/>
    </row>
    <row r="69" spans="2:45">
      <c r="B69" s="449" t="s">
        <v>458</v>
      </c>
      <c r="C69" s="475" t="s">
        <v>414</v>
      </c>
      <c r="D69" s="446"/>
      <c r="E69" s="474">
        <f t="shared" ref="E69:AR69" si="127">E70+E76+E82+E100+E106</f>
        <v>85562.972857142857</v>
      </c>
      <c r="F69" s="474">
        <f t="shared" si="127"/>
        <v>85562.972857142857</v>
      </c>
      <c r="G69" s="474">
        <f t="shared" si="127"/>
        <v>85562.972857142828</v>
      </c>
      <c r="H69" s="474">
        <f t="shared" si="127"/>
        <v>85562.972857142828</v>
      </c>
      <c r="I69" s="474">
        <f t="shared" si="127"/>
        <v>29160.884121473566</v>
      </c>
      <c r="J69" s="474">
        <f t="shared" si="127"/>
        <v>29160.884121473566</v>
      </c>
      <c r="K69" s="474">
        <f t="shared" si="127"/>
        <v>29160.884121473566</v>
      </c>
      <c r="L69" s="474">
        <f t="shared" si="127"/>
        <v>0</v>
      </c>
      <c r="M69" s="474">
        <f t="shared" si="127"/>
        <v>0</v>
      </c>
      <c r="N69" s="474">
        <f t="shared" si="127"/>
        <v>0</v>
      </c>
      <c r="O69" s="474">
        <f t="shared" si="127"/>
        <v>0</v>
      </c>
      <c r="P69" s="474">
        <f t="shared" si="127"/>
        <v>0</v>
      </c>
      <c r="Q69" s="474">
        <f t="shared" si="127"/>
        <v>0</v>
      </c>
      <c r="R69" s="474">
        <f t="shared" si="127"/>
        <v>0</v>
      </c>
      <c r="S69" s="474">
        <f t="shared" si="127"/>
        <v>0</v>
      </c>
      <c r="T69" s="474">
        <f t="shared" si="127"/>
        <v>0</v>
      </c>
      <c r="U69" s="474">
        <f t="shared" si="127"/>
        <v>0</v>
      </c>
      <c r="V69" s="474">
        <f t="shared" si="127"/>
        <v>0</v>
      </c>
      <c r="W69" s="474">
        <f t="shared" si="127"/>
        <v>0</v>
      </c>
      <c r="X69" s="474">
        <f t="shared" si="127"/>
        <v>0</v>
      </c>
      <c r="Y69" s="474">
        <f t="shared" si="127"/>
        <v>0</v>
      </c>
      <c r="Z69" s="474">
        <f t="shared" si="127"/>
        <v>0</v>
      </c>
      <c r="AA69" s="474">
        <f t="shared" si="127"/>
        <v>0</v>
      </c>
      <c r="AB69" s="474">
        <f t="shared" si="127"/>
        <v>0</v>
      </c>
      <c r="AC69" s="474">
        <f t="shared" si="127"/>
        <v>0</v>
      </c>
      <c r="AD69" s="474">
        <f t="shared" si="127"/>
        <v>0</v>
      </c>
      <c r="AE69" s="474">
        <f t="shared" si="127"/>
        <v>0</v>
      </c>
      <c r="AF69" s="474">
        <f t="shared" si="127"/>
        <v>0</v>
      </c>
      <c r="AG69" s="474">
        <f t="shared" si="127"/>
        <v>0</v>
      </c>
      <c r="AH69" s="474">
        <f t="shared" si="127"/>
        <v>0</v>
      </c>
      <c r="AI69" s="474">
        <f t="shared" si="127"/>
        <v>0</v>
      </c>
      <c r="AJ69" s="474">
        <f t="shared" si="127"/>
        <v>0</v>
      </c>
      <c r="AK69" s="474">
        <f t="shared" si="127"/>
        <v>0</v>
      </c>
      <c r="AL69" s="474">
        <f t="shared" si="127"/>
        <v>0</v>
      </c>
      <c r="AM69" s="474">
        <f t="shared" si="127"/>
        <v>0</v>
      </c>
      <c r="AN69" s="474">
        <f t="shared" si="127"/>
        <v>0</v>
      </c>
      <c r="AO69" s="474">
        <f t="shared" si="127"/>
        <v>0</v>
      </c>
      <c r="AP69" s="474">
        <f t="shared" si="127"/>
        <v>0</v>
      </c>
      <c r="AQ69" s="474">
        <f t="shared" si="127"/>
        <v>0</v>
      </c>
      <c r="AR69" s="474">
        <f t="shared" si="127"/>
        <v>0</v>
      </c>
      <c r="AS69" s="474">
        <f t="shared" ref="AS69:AS111" si="128">SUM(E69:AR69)</f>
        <v>429734.54379299213</v>
      </c>
    </row>
    <row r="70" spans="2:45" s="70" customFormat="1">
      <c r="B70" s="442" t="s">
        <v>392</v>
      </c>
      <c r="C70" s="445" t="s">
        <v>414</v>
      </c>
      <c r="D70" s="444"/>
      <c r="E70" s="444">
        <f t="shared" ref="E70:AR70" si="129">SUM(E71:E75)</f>
        <v>0</v>
      </c>
      <c r="F70" s="444">
        <f t="shared" si="129"/>
        <v>0</v>
      </c>
      <c r="G70" s="444">
        <f t="shared" si="129"/>
        <v>0</v>
      </c>
      <c r="H70" s="444">
        <f t="shared" si="129"/>
        <v>0</v>
      </c>
      <c r="I70" s="444">
        <f t="shared" si="129"/>
        <v>0</v>
      </c>
      <c r="J70" s="444">
        <f t="shared" si="129"/>
        <v>0</v>
      </c>
      <c r="K70" s="444">
        <f t="shared" si="129"/>
        <v>0</v>
      </c>
      <c r="L70" s="444">
        <f t="shared" si="129"/>
        <v>0</v>
      </c>
      <c r="M70" s="444">
        <f t="shared" si="129"/>
        <v>0</v>
      </c>
      <c r="N70" s="444">
        <f t="shared" si="129"/>
        <v>0</v>
      </c>
      <c r="O70" s="444">
        <f t="shared" si="129"/>
        <v>0</v>
      </c>
      <c r="P70" s="444">
        <f t="shared" si="129"/>
        <v>0</v>
      </c>
      <c r="Q70" s="444">
        <f t="shared" si="129"/>
        <v>0</v>
      </c>
      <c r="R70" s="444">
        <f t="shared" si="129"/>
        <v>0</v>
      </c>
      <c r="S70" s="444">
        <f t="shared" si="129"/>
        <v>0</v>
      </c>
      <c r="T70" s="444">
        <f t="shared" si="129"/>
        <v>0</v>
      </c>
      <c r="U70" s="444">
        <f t="shared" si="129"/>
        <v>0</v>
      </c>
      <c r="V70" s="444">
        <f t="shared" si="129"/>
        <v>0</v>
      </c>
      <c r="W70" s="444">
        <f t="shared" si="129"/>
        <v>0</v>
      </c>
      <c r="X70" s="444">
        <f t="shared" si="129"/>
        <v>0</v>
      </c>
      <c r="Y70" s="444">
        <f t="shared" si="129"/>
        <v>0</v>
      </c>
      <c r="Z70" s="444">
        <f t="shared" si="129"/>
        <v>0</v>
      </c>
      <c r="AA70" s="444">
        <f t="shared" si="129"/>
        <v>0</v>
      </c>
      <c r="AB70" s="444">
        <f t="shared" si="129"/>
        <v>0</v>
      </c>
      <c r="AC70" s="444">
        <f t="shared" si="129"/>
        <v>0</v>
      </c>
      <c r="AD70" s="444">
        <f t="shared" si="129"/>
        <v>0</v>
      </c>
      <c r="AE70" s="444">
        <f t="shared" si="129"/>
        <v>0</v>
      </c>
      <c r="AF70" s="444">
        <f t="shared" si="129"/>
        <v>0</v>
      </c>
      <c r="AG70" s="444">
        <f t="shared" si="129"/>
        <v>0</v>
      </c>
      <c r="AH70" s="444">
        <f t="shared" si="129"/>
        <v>0</v>
      </c>
      <c r="AI70" s="444">
        <f t="shared" si="129"/>
        <v>0</v>
      </c>
      <c r="AJ70" s="444">
        <f t="shared" si="129"/>
        <v>0</v>
      </c>
      <c r="AK70" s="444">
        <f t="shared" si="129"/>
        <v>0</v>
      </c>
      <c r="AL70" s="444">
        <f t="shared" si="129"/>
        <v>0</v>
      </c>
      <c r="AM70" s="444">
        <f t="shared" si="129"/>
        <v>0</v>
      </c>
      <c r="AN70" s="444">
        <f t="shared" si="129"/>
        <v>0</v>
      </c>
      <c r="AO70" s="444">
        <f t="shared" si="129"/>
        <v>0</v>
      </c>
      <c r="AP70" s="444">
        <f t="shared" si="129"/>
        <v>0</v>
      </c>
      <c r="AQ70" s="444">
        <f t="shared" si="129"/>
        <v>0</v>
      </c>
      <c r="AR70" s="444">
        <f t="shared" si="129"/>
        <v>0</v>
      </c>
      <c r="AS70" s="444">
        <f t="shared" si="128"/>
        <v>0</v>
      </c>
    </row>
    <row r="71" spans="2:45">
      <c r="B71" s="441" t="str">
        <f>B63</f>
        <v>&lt; 8</v>
      </c>
      <c r="C71" s="81" t="s">
        <v>414</v>
      </c>
      <c r="D71" s="114"/>
      <c r="E71" s="114">
        <f t="shared" ref="E71:AR71" si="130">IFERROR(D25/E$9,0)</f>
        <v>0</v>
      </c>
      <c r="F71" s="114">
        <f t="shared" si="130"/>
        <v>0</v>
      </c>
      <c r="G71" s="114">
        <f t="shared" si="130"/>
        <v>0</v>
      </c>
      <c r="H71" s="114">
        <f t="shared" si="130"/>
        <v>0</v>
      </c>
      <c r="I71" s="114">
        <f t="shared" si="130"/>
        <v>0</v>
      </c>
      <c r="J71" s="114">
        <f t="shared" si="130"/>
        <v>0</v>
      </c>
      <c r="K71" s="114">
        <f t="shared" si="130"/>
        <v>0</v>
      </c>
      <c r="L71" s="114">
        <f t="shared" si="130"/>
        <v>0</v>
      </c>
      <c r="M71" s="114">
        <f t="shared" si="130"/>
        <v>0</v>
      </c>
      <c r="N71" s="114">
        <f t="shared" si="130"/>
        <v>0</v>
      </c>
      <c r="O71" s="114">
        <f t="shared" si="130"/>
        <v>0</v>
      </c>
      <c r="P71" s="114">
        <f t="shared" si="130"/>
        <v>0</v>
      </c>
      <c r="Q71" s="114">
        <f t="shared" si="130"/>
        <v>0</v>
      </c>
      <c r="R71" s="114">
        <f t="shared" si="130"/>
        <v>0</v>
      </c>
      <c r="S71" s="114">
        <f t="shared" si="130"/>
        <v>0</v>
      </c>
      <c r="T71" s="114">
        <f t="shared" si="130"/>
        <v>0</v>
      </c>
      <c r="U71" s="114">
        <f t="shared" si="130"/>
        <v>0</v>
      </c>
      <c r="V71" s="114">
        <f t="shared" si="130"/>
        <v>0</v>
      </c>
      <c r="W71" s="114">
        <f t="shared" si="130"/>
        <v>0</v>
      </c>
      <c r="X71" s="114">
        <f t="shared" si="130"/>
        <v>0</v>
      </c>
      <c r="Y71" s="114">
        <f t="shared" si="130"/>
        <v>0</v>
      </c>
      <c r="Z71" s="114">
        <f t="shared" si="130"/>
        <v>0</v>
      </c>
      <c r="AA71" s="114">
        <f t="shared" si="130"/>
        <v>0</v>
      </c>
      <c r="AB71" s="114">
        <f t="shared" si="130"/>
        <v>0</v>
      </c>
      <c r="AC71" s="114">
        <f t="shared" si="130"/>
        <v>0</v>
      </c>
      <c r="AD71" s="114">
        <f t="shared" si="130"/>
        <v>0</v>
      </c>
      <c r="AE71" s="114">
        <f t="shared" si="130"/>
        <v>0</v>
      </c>
      <c r="AF71" s="114">
        <f t="shared" si="130"/>
        <v>0</v>
      </c>
      <c r="AG71" s="114">
        <f t="shared" si="130"/>
        <v>0</v>
      </c>
      <c r="AH71" s="114">
        <f t="shared" si="130"/>
        <v>0</v>
      </c>
      <c r="AI71" s="114">
        <f t="shared" si="130"/>
        <v>0</v>
      </c>
      <c r="AJ71" s="114">
        <f t="shared" si="130"/>
        <v>0</v>
      </c>
      <c r="AK71" s="114">
        <f t="shared" si="130"/>
        <v>0</v>
      </c>
      <c r="AL71" s="114">
        <f t="shared" si="130"/>
        <v>0</v>
      </c>
      <c r="AM71" s="114">
        <f t="shared" si="130"/>
        <v>0</v>
      </c>
      <c r="AN71" s="114">
        <f t="shared" si="130"/>
        <v>0</v>
      </c>
      <c r="AO71" s="114">
        <f t="shared" si="130"/>
        <v>0</v>
      </c>
      <c r="AP71" s="114">
        <f t="shared" si="130"/>
        <v>0</v>
      </c>
      <c r="AQ71" s="114">
        <f t="shared" si="130"/>
        <v>0</v>
      </c>
      <c r="AR71" s="114">
        <f t="shared" si="130"/>
        <v>0</v>
      </c>
      <c r="AS71" s="114">
        <f>SUM(E71:AR71)</f>
        <v>0</v>
      </c>
    </row>
    <row r="72" spans="2:45">
      <c r="B72" s="441" t="str">
        <f>B64</f>
        <v>8 ˧ 18</v>
      </c>
      <c r="C72" s="81" t="s">
        <v>414</v>
      </c>
      <c r="D72" s="114"/>
      <c r="E72" s="114">
        <f>IFERROR(D26/E$9,0)</f>
        <v>0</v>
      </c>
      <c r="F72" s="114">
        <f t="shared" ref="F72:AR72" si="131">IFERROR(E26/F$9,0)</f>
        <v>0</v>
      </c>
      <c r="G72" s="114">
        <f t="shared" si="131"/>
        <v>0</v>
      </c>
      <c r="H72" s="114">
        <f t="shared" si="131"/>
        <v>0</v>
      </c>
      <c r="I72" s="114">
        <f t="shared" si="131"/>
        <v>0</v>
      </c>
      <c r="J72" s="114">
        <f t="shared" si="131"/>
        <v>0</v>
      </c>
      <c r="K72" s="114">
        <f t="shared" si="131"/>
        <v>0</v>
      </c>
      <c r="L72" s="114">
        <f t="shared" si="131"/>
        <v>0</v>
      </c>
      <c r="M72" s="114">
        <f t="shared" si="131"/>
        <v>0</v>
      </c>
      <c r="N72" s="114">
        <f t="shared" si="131"/>
        <v>0</v>
      </c>
      <c r="O72" s="114">
        <f t="shared" si="131"/>
        <v>0</v>
      </c>
      <c r="P72" s="114">
        <f t="shared" si="131"/>
        <v>0</v>
      </c>
      <c r="Q72" s="114">
        <f t="shared" si="131"/>
        <v>0</v>
      </c>
      <c r="R72" s="114">
        <f t="shared" si="131"/>
        <v>0</v>
      </c>
      <c r="S72" s="114">
        <f t="shared" si="131"/>
        <v>0</v>
      </c>
      <c r="T72" s="114">
        <f t="shared" si="131"/>
        <v>0</v>
      </c>
      <c r="U72" s="114">
        <f t="shared" si="131"/>
        <v>0</v>
      </c>
      <c r="V72" s="114">
        <f t="shared" si="131"/>
        <v>0</v>
      </c>
      <c r="W72" s="114">
        <f t="shared" si="131"/>
        <v>0</v>
      </c>
      <c r="X72" s="114">
        <f t="shared" si="131"/>
        <v>0</v>
      </c>
      <c r="Y72" s="114">
        <f t="shared" si="131"/>
        <v>0</v>
      </c>
      <c r="Z72" s="114">
        <f t="shared" si="131"/>
        <v>0</v>
      </c>
      <c r="AA72" s="114">
        <f t="shared" si="131"/>
        <v>0</v>
      </c>
      <c r="AB72" s="114">
        <f t="shared" si="131"/>
        <v>0</v>
      </c>
      <c r="AC72" s="114">
        <f t="shared" si="131"/>
        <v>0</v>
      </c>
      <c r="AD72" s="114">
        <f t="shared" si="131"/>
        <v>0</v>
      </c>
      <c r="AE72" s="114">
        <f t="shared" si="131"/>
        <v>0</v>
      </c>
      <c r="AF72" s="114">
        <f t="shared" si="131"/>
        <v>0</v>
      </c>
      <c r="AG72" s="114">
        <f t="shared" si="131"/>
        <v>0</v>
      </c>
      <c r="AH72" s="114">
        <f t="shared" si="131"/>
        <v>0</v>
      </c>
      <c r="AI72" s="114">
        <f t="shared" si="131"/>
        <v>0</v>
      </c>
      <c r="AJ72" s="114">
        <f t="shared" si="131"/>
        <v>0</v>
      </c>
      <c r="AK72" s="114">
        <f t="shared" si="131"/>
        <v>0</v>
      </c>
      <c r="AL72" s="114">
        <f t="shared" si="131"/>
        <v>0</v>
      </c>
      <c r="AM72" s="114">
        <f t="shared" si="131"/>
        <v>0</v>
      </c>
      <c r="AN72" s="114">
        <f t="shared" si="131"/>
        <v>0</v>
      </c>
      <c r="AO72" s="114">
        <f t="shared" si="131"/>
        <v>0</v>
      </c>
      <c r="AP72" s="114">
        <f t="shared" si="131"/>
        <v>0</v>
      </c>
      <c r="AQ72" s="114">
        <f t="shared" si="131"/>
        <v>0</v>
      </c>
      <c r="AR72" s="114">
        <f t="shared" si="131"/>
        <v>0</v>
      </c>
      <c r="AS72" s="114">
        <f t="shared" si="128"/>
        <v>0</v>
      </c>
    </row>
    <row r="73" spans="2:45">
      <c r="B73" s="441" t="str">
        <f>B65</f>
        <v>18 ˧ 25</v>
      </c>
      <c r="C73" s="81" t="s">
        <v>414</v>
      </c>
      <c r="D73" s="114"/>
      <c r="E73" s="114">
        <f>IFERROR(D27/E$9,0)</f>
        <v>0</v>
      </c>
      <c r="F73" s="114">
        <f t="shared" ref="F73:AR73" si="132">IFERROR(E27/F$9,0)</f>
        <v>0</v>
      </c>
      <c r="G73" s="114">
        <f t="shared" si="132"/>
        <v>0</v>
      </c>
      <c r="H73" s="114">
        <f t="shared" si="132"/>
        <v>0</v>
      </c>
      <c r="I73" s="114">
        <f t="shared" si="132"/>
        <v>0</v>
      </c>
      <c r="J73" s="114">
        <f t="shared" si="132"/>
        <v>0</v>
      </c>
      <c r="K73" s="114">
        <f t="shared" si="132"/>
        <v>0</v>
      </c>
      <c r="L73" s="114">
        <f t="shared" si="132"/>
        <v>0</v>
      </c>
      <c r="M73" s="114">
        <f t="shared" si="132"/>
        <v>0</v>
      </c>
      <c r="N73" s="114">
        <f t="shared" si="132"/>
        <v>0</v>
      </c>
      <c r="O73" s="114">
        <f t="shared" si="132"/>
        <v>0</v>
      </c>
      <c r="P73" s="114">
        <f t="shared" si="132"/>
        <v>0</v>
      </c>
      <c r="Q73" s="114">
        <f t="shared" si="132"/>
        <v>0</v>
      </c>
      <c r="R73" s="114">
        <f t="shared" si="132"/>
        <v>0</v>
      </c>
      <c r="S73" s="114">
        <f t="shared" si="132"/>
        <v>0</v>
      </c>
      <c r="T73" s="114">
        <f t="shared" si="132"/>
        <v>0</v>
      </c>
      <c r="U73" s="114">
        <f t="shared" si="132"/>
        <v>0</v>
      </c>
      <c r="V73" s="114">
        <f t="shared" si="132"/>
        <v>0</v>
      </c>
      <c r="W73" s="114">
        <f t="shared" si="132"/>
        <v>0</v>
      </c>
      <c r="X73" s="114">
        <f t="shared" si="132"/>
        <v>0</v>
      </c>
      <c r="Y73" s="114">
        <f t="shared" si="132"/>
        <v>0</v>
      </c>
      <c r="Z73" s="114">
        <f t="shared" si="132"/>
        <v>0</v>
      </c>
      <c r="AA73" s="114">
        <f t="shared" si="132"/>
        <v>0</v>
      </c>
      <c r="AB73" s="114">
        <f t="shared" si="132"/>
        <v>0</v>
      </c>
      <c r="AC73" s="114">
        <f t="shared" si="132"/>
        <v>0</v>
      </c>
      <c r="AD73" s="114">
        <f t="shared" si="132"/>
        <v>0</v>
      </c>
      <c r="AE73" s="114">
        <f t="shared" si="132"/>
        <v>0</v>
      </c>
      <c r="AF73" s="114">
        <f t="shared" si="132"/>
        <v>0</v>
      </c>
      <c r="AG73" s="114">
        <f t="shared" si="132"/>
        <v>0</v>
      </c>
      <c r="AH73" s="114">
        <f t="shared" si="132"/>
        <v>0</v>
      </c>
      <c r="AI73" s="114">
        <f t="shared" si="132"/>
        <v>0</v>
      </c>
      <c r="AJ73" s="114">
        <f t="shared" si="132"/>
        <v>0</v>
      </c>
      <c r="AK73" s="114">
        <f t="shared" si="132"/>
        <v>0</v>
      </c>
      <c r="AL73" s="114">
        <f t="shared" si="132"/>
        <v>0</v>
      </c>
      <c r="AM73" s="114">
        <f t="shared" si="132"/>
        <v>0</v>
      </c>
      <c r="AN73" s="114">
        <f t="shared" si="132"/>
        <v>0</v>
      </c>
      <c r="AO73" s="114">
        <f t="shared" si="132"/>
        <v>0</v>
      </c>
      <c r="AP73" s="114">
        <f t="shared" si="132"/>
        <v>0</v>
      </c>
      <c r="AQ73" s="114">
        <f t="shared" si="132"/>
        <v>0</v>
      </c>
      <c r="AR73" s="114">
        <f t="shared" si="132"/>
        <v>0</v>
      </c>
      <c r="AS73" s="114">
        <f t="shared" si="128"/>
        <v>0</v>
      </c>
    </row>
    <row r="74" spans="2:45">
      <c r="B74" s="441" t="str">
        <f>B66</f>
        <v>25 ˧ 35</v>
      </c>
      <c r="C74" s="81" t="s">
        <v>414</v>
      </c>
      <c r="D74" s="114"/>
      <c r="E74" s="114">
        <f>IFERROR(D28/E$9,0)</f>
        <v>0</v>
      </c>
      <c r="F74" s="114">
        <f t="shared" ref="F74:AR74" si="133">IFERROR(E28/F$9,0)</f>
        <v>0</v>
      </c>
      <c r="G74" s="114">
        <f t="shared" si="133"/>
        <v>0</v>
      </c>
      <c r="H74" s="114">
        <f t="shared" si="133"/>
        <v>0</v>
      </c>
      <c r="I74" s="114">
        <f t="shared" si="133"/>
        <v>0</v>
      </c>
      <c r="J74" s="114">
        <f t="shared" si="133"/>
        <v>0</v>
      </c>
      <c r="K74" s="114">
        <f t="shared" si="133"/>
        <v>0</v>
      </c>
      <c r="L74" s="114">
        <f t="shared" si="133"/>
        <v>0</v>
      </c>
      <c r="M74" s="114">
        <f t="shared" si="133"/>
        <v>0</v>
      </c>
      <c r="N74" s="114">
        <f t="shared" si="133"/>
        <v>0</v>
      </c>
      <c r="O74" s="114">
        <f t="shared" si="133"/>
        <v>0</v>
      </c>
      <c r="P74" s="114">
        <f t="shared" si="133"/>
        <v>0</v>
      </c>
      <c r="Q74" s="114">
        <f t="shared" si="133"/>
        <v>0</v>
      </c>
      <c r="R74" s="114">
        <f t="shared" si="133"/>
        <v>0</v>
      </c>
      <c r="S74" s="114">
        <f t="shared" si="133"/>
        <v>0</v>
      </c>
      <c r="T74" s="114">
        <f t="shared" si="133"/>
        <v>0</v>
      </c>
      <c r="U74" s="114">
        <f t="shared" si="133"/>
        <v>0</v>
      </c>
      <c r="V74" s="114">
        <f t="shared" si="133"/>
        <v>0</v>
      </c>
      <c r="W74" s="114">
        <f t="shared" si="133"/>
        <v>0</v>
      </c>
      <c r="X74" s="114">
        <f t="shared" si="133"/>
        <v>0</v>
      </c>
      <c r="Y74" s="114">
        <f t="shared" si="133"/>
        <v>0</v>
      </c>
      <c r="Z74" s="114">
        <f t="shared" si="133"/>
        <v>0</v>
      </c>
      <c r="AA74" s="114">
        <f t="shared" si="133"/>
        <v>0</v>
      </c>
      <c r="AB74" s="114">
        <f t="shared" si="133"/>
        <v>0</v>
      </c>
      <c r="AC74" s="114">
        <f t="shared" si="133"/>
        <v>0</v>
      </c>
      <c r="AD74" s="114">
        <f t="shared" si="133"/>
        <v>0</v>
      </c>
      <c r="AE74" s="114">
        <f t="shared" si="133"/>
        <v>0</v>
      </c>
      <c r="AF74" s="114">
        <f t="shared" si="133"/>
        <v>0</v>
      </c>
      <c r="AG74" s="114">
        <f t="shared" si="133"/>
        <v>0</v>
      </c>
      <c r="AH74" s="114">
        <f t="shared" si="133"/>
        <v>0</v>
      </c>
      <c r="AI74" s="114">
        <f t="shared" si="133"/>
        <v>0</v>
      </c>
      <c r="AJ74" s="114">
        <f t="shared" si="133"/>
        <v>0</v>
      </c>
      <c r="AK74" s="114">
        <f t="shared" si="133"/>
        <v>0</v>
      </c>
      <c r="AL74" s="114">
        <f t="shared" si="133"/>
        <v>0</v>
      </c>
      <c r="AM74" s="114">
        <f t="shared" si="133"/>
        <v>0</v>
      </c>
      <c r="AN74" s="114">
        <f t="shared" si="133"/>
        <v>0</v>
      </c>
      <c r="AO74" s="114">
        <f t="shared" si="133"/>
        <v>0</v>
      </c>
      <c r="AP74" s="114">
        <f t="shared" si="133"/>
        <v>0</v>
      </c>
      <c r="AQ74" s="114">
        <f t="shared" si="133"/>
        <v>0</v>
      </c>
      <c r="AR74" s="114">
        <f t="shared" si="133"/>
        <v>0</v>
      </c>
      <c r="AS74" s="114">
        <f t="shared" si="128"/>
        <v>0</v>
      </c>
    </row>
    <row r="75" spans="2:45">
      <c r="B75" s="441" t="str">
        <f>B67</f>
        <v>35 ≤</v>
      </c>
      <c r="C75" s="81" t="s">
        <v>414</v>
      </c>
      <c r="D75" s="114"/>
      <c r="E75" s="114">
        <f>IFERROR(D29/E$9,0)</f>
        <v>0</v>
      </c>
      <c r="F75" s="114">
        <f t="shared" ref="F75:AR75" si="134">IFERROR(E29/F$9,0)</f>
        <v>0</v>
      </c>
      <c r="G75" s="114">
        <f t="shared" si="134"/>
        <v>0</v>
      </c>
      <c r="H75" s="114">
        <f t="shared" si="134"/>
        <v>0</v>
      </c>
      <c r="I75" s="114">
        <f t="shared" si="134"/>
        <v>0</v>
      </c>
      <c r="J75" s="114">
        <f t="shared" si="134"/>
        <v>0</v>
      </c>
      <c r="K75" s="114">
        <f t="shared" si="134"/>
        <v>0</v>
      </c>
      <c r="L75" s="114">
        <f t="shared" si="134"/>
        <v>0</v>
      </c>
      <c r="M75" s="114">
        <f t="shared" si="134"/>
        <v>0</v>
      </c>
      <c r="N75" s="114">
        <f t="shared" si="134"/>
        <v>0</v>
      </c>
      <c r="O75" s="114">
        <f t="shared" si="134"/>
        <v>0</v>
      </c>
      <c r="P75" s="114">
        <f t="shared" si="134"/>
        <v>0</v>
      </c>
      <c r="Q75" s="114">
        <f t="shared" si="134"/>
        <v>0</v>
      </c>
      <c r="R75" s="114">
        <f t="shared" si="134"/>
        <v>0</v>
      </c>
      <c r="S75" s="114">
        <f t="shared" si="134"/>
        <v>0</v>
      </c>
      <c r="T75" s="114">
        <f t="shared" si="134"/>
        <v>0</v>
      </c>
      <c r="U75" s="114">
        <f t="shared" si="134"/>
        <v>0</v>
      </c>
      <c r="V75" s="114">
        <f t="shared" si="134"/>
        <v>0</v>
      </c>
      <c r="W75" s="114">
        <f t="shared" si="134"/>
        <v>0</v>
      </c>
      <c r="X75" s="114">
        <f t="shared" si="134"/>
        <v>0</v>
      </c>
      <c r="Y75" s="114">
        <f t="shared" si="134"/>
        <v>0</v>
      </c>
      <c r="Z75" s="114">
        <f t="shared" si="134"/>
        <v>0</v>
      </c>
      <c r="AA75" s="114">
        <f t="shared" si="134"/>
        <v>0</v>
      </c>
      <c r="AB75" s="114">
        <f t="shared" si="134"/>
        <v>0</v>
      </c>
      <c r="AC75" s="114">
        <f t="shared" si="134"/>
        <v>0</v>
      </c>
      <c r="AD75" s="114">
        <f t="shared" si="134"/>
        <v>0</v>
      </c>
      <c r="AE75" s="114">
        <f t="shared" si="134"/>
        <v>0</v>
      </c>
      <c r="AF75" s="114">
        <f t="shared" si="134"/>
        <v>0</v>
      </c>
      <c r="AG75" s="114">
        <f t="shared" si="134"/>
        <v>0</v>
      </c>
      <c r="AH75" s="114">
        <f t="shared" si="134"/>
        <v>0</v>
      </c>
      <c r="AI75" s="114">
        <f t="shared" si="134"/>
        <v>0</v>
      </c>
      <c r="AJ75" s="114">
        <f t="shared" si="134"/>
        <v>0</v>
      </c>
      <c r="AK75" s="114">
        <f t="shared" si="134"/>
        <v>0</v>
      </c>
      <c r="AL75" s="114">
        <f t="shared" si="134"/>
        <v>0</v>
      </c>
      <c r="AM75" s="114">
        <f t="shared" si="134"/>
        <v>0</v>
      </c>
      <c r="AN75" s="114">
        <f t="shared" si="134"/>
        <v>0</v>
      </c>
      <c r="AO75" s="114">
        <f t="shared" si="134"/>
        <v>0</v>
      </c>
      <c r="AP75" s="114">
        <f t="shared" si="134"/>
        <v>0</v>
      </c>
      <c r="AQ75" s="114">
        <f t="shared" si="134"/>
        <v>0</v>
      </c>
      <c r="AR75" s="114">
        <f t="shared" si="134"/>
        <v>0</v>
      </c>
      <c r="AS75" s="114">
        <f t="shared" si="128"/>
        <v>0</v>
      </c>
    </row>
    <row r="76" spans="2:45" s="70" customFormat="1">
      <c r="B76" s="442" t="s">
        <v>393</v>
      </c>
      <c r="C76" s="445" t="s">
        <v>414</v>
      </c>
      <c r="D76" s="444"/>
      <c r="E76" s="444">
        <f t="shared" ref="E76:AR76" si="135">SUM(E77:E81)</f>
        <v>0</v>
      </c>
      <c r="F76" s="444">
        <f t="shared" si="135"/>
        <v>0</v>
      </c>
      <c r="G76" s="444">
        <f t="shared" si="135"/>
        <v>0</v>
      </c>
      <c r="H76" s="444">
        <f t="shared" si="135"/>
        <v>0</v>
      </c>
      <c r="I76" s="444">
        <f t="shared" si="135"/>
        <v>0</v>
      </c>
      <c r="J76" s="444">
        <f t="shared" si="135"/>
        <v>0</v>
      </c>
      <c r="K76" s="444">
        <f t="shared" si="135"/>
        <v>0</v>
      </c>
      <c r="L76" s="444">
        <f t="shared" si="135"/>
        <v>0</v>
      </c>
      <c r="M76" s="444">
        <f t="shared" si="135"/>
        <v>0</v>
      </c>
      <c r="N76" s="444">
        <f t="shared" si="135"/>
        <v>0</v>
      </c>
      <c r="O76" s="444">
        <f t="shared" si="135"/>
        <v>0</v>
      </c>
      <c r="P76" s="444">
        <f t="shared" si="135"/>
        <v>0</v>
      </c>
      <c r="Q76" s="444">
        <f t="shared" si="135"/>
        <v>0</v>
      </c>
      <c r="R76" s="444">
        <f t="shared" si="135"/>
        <v>0</v>
      </c>
      <c r="S76" s="444">
        <f t="shared" si="135"/>
        <v>0</v>
      </c>
      <c r="T76" s="444">
        <f t="shared" si="135"/>
        <v>0</v>
      </c>
      <c r="U76" s="444">
        <f t="shared" si="135"/>
        <v>0</v>
      </c>
      <c r="V76" s="444">
        <f t="shared" si="135"/>
        <v>0</v>
      </c>
      <c r="W76" s="444">
        <f t="shared" si="135"/>
        <v>0</v>
      </c>
      <c r="X76" s="444">
        <f t="shared" si="135"/>
        <v>0</v>
      </c>
      <c r="Y76" s="444">
        <f t="shared" si="135"/>
        <v>0</v>
      </c>
      <c r="Z76" s="444">
        <f t="shared" si="135"/>
        <v>0</v>
      </c>
      <c r="AA76" s="444">
        <f t="shared" si="135"/>
        <v>0</v>
      </c>
      <c r="AB76" s="444">
        <f t="shared" si="135"/>
        <v>0</v>
      </c>
      <c r="AC76" s="444">
        <f t="shared" si="135"/>
        <v>0</v>
      </c>
      <c r="AD76" s="444">
        <f t="shared" si="135"/>
        <v>0</v>
      </c>
      <c r="AE76" s="444">
        <f t="shared" si="135"/>
        <v>0</v>
      </c>
      <c r="AF76" s="444">
        <f t="shared" si="135"/>
        <v>0</v>
      </c>
      <c r="AG76" s="444">
        <f t="shared" si="135"/>
        <v>0</v>
      </c>
      <c r="AH76" s="444">
        <f t="shared" si="135"/>
        <v>0</v>
      </c>
      <c r="AI76" s="444">
        <f t="shared" si="135"/>
        <v>0</v>
      </c>
      <c r="AJ76" s="444">
        <f t="shared" si="135"/>
        <v>0</v>
      </c>
      <c r="AK76" s="444">
        <f t="shared" si="135"/>
        <v>0</v>
      </c>
      <c r="AL76" s="444">
        <f t="shared" si="135"/>
        <v>0</v>
      </c>
      <c r="AM76" s="444">
        <f t="shared" si="135"/>
        <v>0</v>
      </c>
      <c r="AN76" s="444">
        <f t="shared" si="135"/>
        <v>0</v>
      </c>
      <c r="AO76" s="444">
        <f t="shared" si="135"/>
        <v>0</v>
      </c>
      <c r="AP76" s="444">
        <f t="shared" si="135"/>
        <v>0</v>
      </c>
      <c r="AQ76" s="444">
        <f t="shared" si="135"/>
        <v>0</v>
      </c>
      <c r="AR76" s="444">
        <f t="shared" si="135"/>
        <v>0</v>
      </c>
      <c r="AS76" s="444">
        <f t="shared" si="128"/>
        <v>0</v>
      </c>
    </row>
    <row r="77" spans="2:45">
      <c r="B77" s="441" t="str">
        <f>B71</f>
        <v>&lt; 8</v>
      </c>
      <c r="C77" s="81" t="s">
        <v>414</v>
      </c>
      <c r="D77" s="114"/>
      <c r="E77" s="114">
        <f t="shared" ref="E77:AR77" si="136">IFERROR(D31/E$11,0)</f>
        <v>0</v>
      </c>
      <c r="F77" s="114">
        <f t="shared" si="136"/>
        <v>0</v>
      </c>
      <c r="G77" s="114">
        <f t="shared" si="136"/>
        <v>0</v>
      </c>
      <c r="H77" s="114">
        <f t="shared" si="136"/>
        <v>0</v>
      </c>
      <c r="I77" s="114">
        <f t="shared" si="136"/>
        <v>0</v>
      </c>
      <c r="J77" s="114">
        <f t="shared" si="136"/>
        <v>0</v>
      </c>
      <c r="K77" s="114">
        <f t="shared" si="136"/>
        <v>0</v>
      </c>
      <c r="L77" s="114">
        <f t="shared" si="136"/>
        <v>0</v>
      </c>
      <c r="M77" s="114">
        <f t="shared" si="136"/>
        <v>0</v>
      </c>
      <c r="N77" s="114">
        <f t="shared" si="136"/>
        <v>0</v>
      </c>
      <c r="O77" s="114">
        <f t="shared" si="136"/>
        <v>0</v>
      </c>
      <c r="P77" s="114">
        <f t="shared" si="136"/>
        <v>0</v>
      </c>
      <c r="Q77" s="114">
        <f t="shared" si="136"/>
        <v>0</v>
      </c>
      <c r="R77" s="114">
        <f t="shared" si="136"/>
        <v>0</v>
      </c>
      <c r="S77" s="114">
        <f t="shared" si="136"/>
        <v>0</v>
      </c>
      <c r="T77" s="114">
        <f t="shared" si="136"/>
        <v>0</v>
      </c>
      <c r="U77" s="114">
        <f t="shared" si="136"/>
        <v>0</v>
      </c>
      <c r="V77" s="114">
        <f t="shared" si="136"/>
        <v>0</v>
      </c>
      <c r="W77" s="114">
        <f t="shared" si="136"/>
        <v>0</v>
      </c>
      <c r="X77" s="114">
        <f t="shared" si="136"/>
        <v>0</v>
      </c>
      <c r="Y77" s="114">
        <f t="shared" si="136"/>
        <v>0</v>
      </c>
      <c r="Z77" s="114">
        <f t="shared" si="136"/>
        <v>0</v>
      </c>
      <c r="AA77" s="114">
        <f t="shared" si="136"/>
        <v>0</v>
      </c>
      <c r="AB77" s="114">
        <f t="shared" si="136"/>
        <v>0</v>
      </c>
      <c r="AC77" s="114">
        <f t="shared" si="136"/>
        <v>0</v>
      </c>
      <c r="AD77" s="114">
        <f t="shared" si="136"/>
        <v>0</v>
      </c>
      <c r="AE77" s="114">
        <f t="shared" si="136"/>
        <v>0</v>
      </c>
      <c r="AF77" s="114">
        <f t="shared" si="136"/>
        <v>0</v>
      </c>
      <c r="AG77" s="114">
        <f t="shared" si="136"/>
        <v>0</v>
      </c>
      <c r="AH77" s="114">
        <f t="shared" si="136"/>
        <v>0</v>
      </c>
      <c r="AI77" s="114">
        <f t="shared" si="136"/>
        <v>0</v>
      </c>
      <c r="AJ77" s="114">
        <f t="shared" si="136"/>
        <v>0</v>
      </c>
      <c r="AK77" s="114">
        <f t="shared" si="136"/>
        <v>0</v>
      </c>
      <c r="AL77" s="114">
        <f t="shared" si="136"/>
        <v>0</v>
      </c>
      <c r="AM77" s="114">
        <f t="shared" si="136"/>
        <v>0</v>
      </c>
      <c r="AN77" s="114">
        <f t="shared" si="136"/>
        <v>0</v>
      </c>
      <c r="AO77" s="114">
        <f t="shared" si="136"/>
        <v>0</v>
      </c>
      <c r="AP77" s="114">
        <f t="shared" si="136"/>
        <v>0</v>
      </c>
      <c r="AQ77" s="114">
        <f t="shared" si="136"/>
        <v>0</v>
      </c>
      <c r="AR77" s="114">
        <f t="shared" si="136"/>
        <v>0</v>
      </c>
      <c r="AS77" s="114">
        <f>SUM(E77:AR77)</f>
        <v>0</v>
      </c>
    </row>
    <row r="78" spans="2:45">
      <c r="B78" s="441" t="str">
        <f>B72</f>
        <v>8 ˧ 18</v>
      </c>
      <c r="C78" s="81" t="s">
        <v>414</v>
      </c>
      <c r="D78" s="114"/>
      <c r="E78" s="114">
        <f t="shared" ref="E78:AR78" si="137">IFERROR(D32/E$11,0)</f>
        <v>0</v>
      </c>
      <c r="F78" s="114">
        <f t="shared" si="137"/>
        <v>0</v>
      </c>
      <c r="G78" s="114">
        <f t="shared" si="137"/>
        <v>0</v>
      </c>
      <c r="H78" s="114">
        <f t="shared" si="137"/>
        <v>0</v>
      </c>
      <c r="I78" s="114">
        <f t="shared" si="137"/>
        <v>0</v>
      </c>
      <c r="J78" s="114">
        <f t="shared" si="137"/>
        <v>0</v>
      </c>
      <c r="K78" s="114">
        <f t="shared" si="137"/>
        <v>0</v>
      </c>
      <c r="L78" s="114">
        <f t="shared" si="137"/>
        <v>0</v>
      </c>
      <c r="M78" s="114">
        <f t="shared" si="137"/>
        <v>0</v>
      </c>
      <c r="N78" s="114">
        <f t="shared" si="137"/>
        <v>0</v>
      </c>
      <c r="O78" s="114">
        <f t="shared" si="137"/>
        <v>0</v>
      </c>
      <c r="P78" s="114">
        <f t="shared" si="137"/>
        <v>0</v>
      </c>
      <c r="Q78" s="114">
        <f t="shared" si="137"/>
        <v>0</v>
      </c>
      <c r="R78" s="114">
        <f t="shared" si="137"/>
        <v>0</v>
      </c>
      <c r="S78" s="114">
        <f t="shared" si="137"/>
        <v>0</v>
      </c>
      <c r="T78" s="114">
        <f t="shared" si="137"/>
        <v>0</v>
      </c>
      <c r="U78" s="114">
        <f t="shared" si="137"/>
        <v>0</v>
      </c>
      <c r="V78" s="114">
        <f t="shared" si="137"/>
        <v>0</v>
      </c>
      <c r="W78" s="114">
        <f t="shared" si="137"/>
        <v>0</v>
      </c>
      <c r="X78" s="114">
        <f t="shared" si="137"/>
        <v>0</v>
      </c>
      <c r="Y78" s="114">
        <f t="shared" si="137"/>
        <v>0</v>
      </c>
      <c r="Z78" s="114">
        <f t="shared" si="137"/>
        <v>0</v>
      </c>
      <c r="AA78" s="114">
        <f t="shared" si="137"/>
        <v>0</v>
      </c>
      <c r="AB78" s="114">
        <f t="shared" si="137"/>
        <v>0</v>
      </c>
      <c r="AC78" s="114">
        <f t="shared" si="137"/>
        <v>0</v>
      </c>
      <c r="AD78" s="114">
        <f t="shared" si="137"/>
        <v>0</v>
      </c>
      <c r="AE78" s="114">
        <f t="shared" si="137"/>
        <v>0</v>
      </c>
      <c r="AF78" s="114">
        <f t="shared" si="137"/>
        <v>0</v>
      </c>
      <c r="AG78" s="114">
        <f t="shared" si="137"/>
        <v>0</v>
      </c>
      <c r="AH78" s="114">
        <f t="shared" si="137"/>
        <v>0</v>
      </c>
      <c r="AI78" s="114">
        <f t="shared" si="137"/>
        <v>0</v>
      </c>
      <c r="AJ78" s="114">
        <f t="shared" si="137"/>
        <v>0</v>
      </c>
      <c r="AK78" s="114">
        <f t="shared" si="137"/>
        <v>0</v>
      </c>
      <c r="AL78" s="114">
        <f t="shared" si="137"/>
        <v>0</v>
      </c>
      <c r="AM78" s="114">
        <f t="shared" si="137"/>
        <v>0</v>
      </c>
      <c r="AN78" s="114">
        <f t="shared" si="137"/>
        <v>0</v>
      </c>
      <c r="AO78" s="114">
        <f t="shared" si="137"/>
        <v>0</v>
      </c>
      <c r="AP78" s="114">
        <f t="shared" si="137"/>
        <v>0</v>
      </c>
      <c r="AQ78" s="114">
        <f t="shared" si="137"/>
        <v>0</v>
      </c>
      <c r="AR78" s="114">
        <f t="shared" si="137"/>
        <v>0</v>
      </c>
      <c r="AS78" s="114">
        <f t="shared" si="128"/>
        <v>0</v>
      </c>
    </row>
    <row r="79" spans="2:45">
      <c r="B79" s="441" t="str">
        <f>B73</f>
        <v>18 ˧ 25</v>
      </c>
      <c r="C79" s="81" t="s">
        <v>414</v>
      </c>
      <c r="D79" s="114"/>
      <c r="E79" s="114">
        <f>IFERROR(D33/E$11,0)</f>
        <v>0</v>
      </c>
      <c r="F79" s="114">
        <f t="shared" ref="F79:T79" si="138">IFERROR(E33/F$11,0)</f>
        <v>0</v>
      </c>
      <c r="G79" s="114">
        <f t="shared" si="138"/>
        <v>0</v>
      </c>
      <c r="H79" s="114">
        <f t="shared" si="138"/>
        <v>0</v>
      </c>
      <c r="I79" s="114">
        <f t="shared" si="138"/>
        <v>0</v>
      </c>
      <c r="J79" s="114">
        <f t="shared" si="138"/>
        <v>0</v>
      </c>
      <c r="K79" s="114">
        <f t="shared" si="138"/>
        <v>0</v>
      </c>
      <c r="L79" s="114">
        <f t="shared" si="138"/>
        <v>0</v>
      </c>
      <c r="M79" s="114">
        <f t="shared" si="138"/>
        <v>0</v>
      </c>
      <c r="N79" s="114">
        <f t="shared" si="138"/>
        <v>0</v>
      </c>
      <c r="O79" s="114">
        <f t="shared" si="138"/>
        <v>0</v>
      </c>
      <c r="P79" s="114">
        <f t="shared" si="138"/>
        <v>0</v>
      </c>
      <c r="Q79" s="114">
        <f t="shared" si="138"/>
        <v>0</v>
      </c>
      <c r="R79" s="114">
        <f t="shared" si="138"/>
        <v>0</v>
      </c>
      <c r="S79" s="114">
        <f t="shared" si="138"/>
        <v>0</v>
      </c>
      <c r="T79" s="114">
        <f t="shared" si="138"/>
        <v>0</v>
      </c>
      <c r="U79" s="114">
        <f t="shared" ref="U79:AR79" si="139">IFERROR(T33/U$11,0)</f>
        <v>0</v>
      </c>
      <c r="V79" s="114">
        <f t="shared" si="139"/>
        <v>0</v>
      </c>
      <c r="W79" s="114">
        <f t="shared" si="139"/>
        <v>0</v>
      </c>
      <c r="X79" s="114">
        <f t="shared" si="139"/>
        <v>0</v>
      </c>
      <c r="Y79" s="114">
        <f t="shared" si="139"/>
        <v>0</v>
      </c>
      <c r="Z79" s="114">
        <f t="shared" si="139"/>
        <v>0</v>
      </c>
      <c r="AA79" s="114">
        <f t="shared" si="139"/>
        <v>0</v>
      </c>
      <c r="AB79" s="114">
        <f t="shared" si="139"/>
        <v>0</v>
      </c>
      <c r="AC79" s="114">
        <f t="shared" si="139"/>
        <v>0</v>
      </c>
      <c r="AD79" s="114">
        <f t="shared" si="139"/>
        <v>0</v>
      </c>
      <c r="AE79" s="114">
        <f t="shared" si="139"/>
        <v>0</v>
      </c>
      <c r="AF79" s="114">
        <f t="shared" si="139"/>
        <v>0</v>
      </c>
      <c r="AG79" s="114">
        <f t="shared" si="139"/>
        <v>0</v>
      </c>
      <c r="AH79" s="114">
        <f t="shared" si="139"/>
        <v>0</v>
      </c>
      <c r="AI79" s="114">
        <f t="shared" si="139"/>
        <v>0</v>
      </c>
      <c r="AJ79" s="114">
        <f t="shared" si="139"/>
        <v>0</v>
      </c>
      <c r="AK79" s="114">
        <f t="shared" si="139"/>
        <v>0</v>
      </c>
      <c r="AL79" s="114">
        <f t="shared" si="139"/>
        <v>0</v>
      </c>
      <c r="AM79" s="114">
        <f t="shared" si="139"/>
        <v>0</v>
      </c>
      <c r="AN79" s="114">
        <f t="shared" si="139"/>
        <v>0</v>
      </c>
      <c r="AO79" s="114">
        <f t="shared" si="139"/>
        <v>0</v>
      </c>
      <c r="AP79" s="114">
        <f t="shared" si="139"/>
        <v>0</v>
      </c>
      <c r="AQ79" s="114">
        <f t="shared" si="139"/>
        <v>0</v>
      </c>
      <c r="AR79" s="114">
        <f t="shared" si="139"/>
        <v>0</v>
      </c>
      <c r="AS79" s="114">
        <f t="shared" si="128"/>
        <v>0</v>
      </c>
    </row>
    <row r="80" spans="2:45">
      <c r="B80" s="441" t="str">
        <f>B74</f>
        <v>25 ˧ 35</v>
      </c>
      <c r="C80" s="81" t="s">
        <v>414</v>
      </c>
      <c r="D80" s="114"/>
      <c r="E80" s="114">
        <f>IFERROR(D34/E$11,0)</f>
        <v>0</v>
      </c>
      <c r="F80" s="114">
        <f t="shared" ref="F80:T80" si="140">IFERROR(E34/F$11,0)</f>
        <v>0</v>
      </c>
      <c r="G80" s="114">
        <f t="shared" si="140"/>
        <v>0</v>
      </c>
      <c r="H80" s="114">
        <f t="shared" si="140"/>
        <v>0</v>
      </c>
      <c r="I80" s="114">
        <f t="shared" si="140"/>
        <v>0</v>
      </c>
      <c r="J80" s="114">
        <f t="shared" si="140"/>
        <v>0</v>
      </c>
      <c r="K80" s="114">
        <f t="shared" si="140"/>
        <v>0</v>
      </c>
      <c r="L80" s="114">
        <f t="shared" si="140"/>
        <v>0</v>
      </c>
      <c r="M80" s="114">
        <f t="shared" si="140"/>
        <v>0</v>
      </c>
      <c r="N80" s="114">
        <f t="shared" si="140"/>
        <v>0</v>
      </c>
      <c r="O80" s="114">
        <f t="shared" si="140"/>
        <v>0</v>
      </c>
      <c r="P80" s="114">
        <f t="shared" si="140"/>
        <v>0</v>
      </c>
      <c r="Q80" s="114">
        <f t="shared" si="140"/>
        <v>0</v>
      </c>
      <c r="R80" s="114">
        <f t="shared" si="140"/>
        <v>0</v>
      </c>
      <c r="S80" s="114">
        <f t="shared" si="140"/>
        <v>0</v>
      </c>
      <c r="T80" s="114">
        <f t="shared" si="140"/>
        <v>0</v>
      </c>
      <c r="U80" s="114">
        <f t="shared" ref="U80:AR80" si="141">IFERROR(T34/U$11,0)</f>
        <v>0</v>
      </c>
      <c r="V80" s="114">
        <f t="shared" si="141"/>
        <v>0</v>
      </c>
      <c r="W80" s="114">
        <f t="shared" si="141"/>
        <v>0</v>
      </c>
      <c r="X80" s="114">
        <f t="shared" si="141"/>
        <v>0</v>
      </c>
      <c r="Y80" s="114">
        <f t="shared" si="141"/>
        <v>0</v>
      </c>
      <c r="Z80" s="114">
        <f t="shared" si="141"/>
        <v>0</v>
      </c>
      <c r="AA80" s="114">
        <f t="shared" si="141"/>
        <v>0</v>
      </c>
      <c r="AB80" s="114">
        <f t="shared" si="141"/>
        <v>0</v>
      </c>
      <c r="AC80" s="114">
        <f t="shared" si="141"/>
        <v>0</v>
      </c>
      <c r="AD80" s="114">
        <f t="shared" si="141"/>
        <v>0</v>
      </c>
      <c r="AE80" s="114">
        <f t="shared" si="141"/>
        <v>0</v>
      </c>
      <c r="AF80" s="114">
        <f t="shared" si="141"/>
        <v>0</v>
      </c>
      <c r="AG80" s="114">
        <f t="shared" si="141"/>
        <v>0</v>
      </c>
      <c r="AH80" s="114">
        <f t="shared" si="141"/>
        <v>0</v>
      </c>
      <c r="AI80" s="114">
        <f t="shared" si="141"/>
        <v>0</v>
      </c>
      <c r="AJ80" s="114">
        <f t="shared" si="141"/>
        <v>0</v>
      </c>
      <c r="AK80" s="114">
        <f t="shared" si="141"/>
        <v>0</v>
      </c>
      <c r="AL80" s="114">
        <f t="shared" si="141"/>
        <v>0</v>
      </c>
      <c r="AM80" s="114">
        <f t="shared" si="141"/>
        <v>0</v>
      </c>
      <c r="AN80" s="114">
        <f t="shared" si="141"/>
        <v>0</v>
      </c>
      <c r="AO80" s="114">
        <f t="shared" si="141"/>
        <v>0</v>
      </c>
      <c r="AP80" s="114">
        <f t="shared" si="141"/>
        <v>0</v>
      </c>
      <c r="AQ80" s="114">
        <f t="shared" si="141"/>
        <v>0</v>
      </c>
      <c r="AR80" s="114">
        <f t="shared" si="141"/>
        <v>0</v>
      </c>
      <c r="AS80" s="114">
        <f t="shared" si="128"/>
        <v>0</v>
      </c>
    </row>
    <row r="81" spans="2:45">
      <c r="B81" s="441" t="str">
        <f>B75</f>
        <v>35 ≤</v>
      </c>
      <c r="C81" s="81" t="s">
        <v>414</v>
      </c>
      <c r="D81" s="114"/>
      <c r="E81" s="114">
        <f>IFERROR(D35/E$11,0)</f>
        <v>0</v>
      </c>
      <c r="F81" s="114">
        <f t="shared" ref="F81:T81" si="142">IFERROR(E35/F$11,0)</f>
        <v>0</v>
      </c>
      <c r="G81" s="114">
        <f t="shared" si="142"/>
        <v>0</v>
      </c>
      <c r="H81" s="114">
        <f t="shared" si="142"/>
        <v>0</v>
      </c>
      <c r="I81" s="114">
        <f t="shared" si="142"/>
        <v>0</v>
      </c>
      <c r="J81" s="114">
        <f t="shared" si="142"/>
        <v>0</v>
      </c>
      <c r="K81" s="114">
        <f t="shared" si="142"/>
        <v>0</v>
      </c>
      <c r="L81" s="114">
        <f t="shared" si="142"/>
        <v>0</v>
      </c>
      <c r="M81" s="114">
        <f t="shared" si="142"/>
        <v>0</v>
      </c>
      <c r="N81" s="114">
        <f t="shared" si="142"/>
        <v>0</v>
      </c>
      <c r="O81" s="114">
        <f t="shared" si="142"/>
        <v>0</v>
      </c>
      <c r="P81" s="114">
        <f t="shared" si="142"/>
        <v>0</v>
      </c>
      <c r="Q81" s="114">
        <f t="shared" si="142"/>
        <v>0</v>
      </c>
      <c r="R81" s="114">
        <f t="shared" si="142"/>
        <v>0</v>
      </c>
      <c r="S81" s="114">
        <f t="shared" si="142"/>
        <v>0</v>
      </c>
      <c r="T81" s="114">
        <f t="shared" si="142"/>
        <v>0</v>
      </c>
      <c r="U81" s="114">
        <f t="shared" ref="U81:AR81" si="143">IFERROR(T35/U$11,0)</f>
        <v>0</v>
      </c>
      <c r="V81" s="114">
        <f t="shared" si="143"/>
        <v>0</v>
      </c>
      <c r="W81" s="114">
        <f t="shared" si="143"/>
        <v>0</v>
      </c>
      <c r="X81" s="114">
        <f t="shared" si="143"/>
        <v>0</v>
      </c>
      <c r="Y81" s="114">
        <f t="shared" si="143"/>
        <v>0</v>
      </c>
      <c r="Z81" s="114">
        <f t="shared" si="143"/>
        <v>0</v>
      </c>
      <c r="AA81" s="114">
        <f t="shared" si="143"/>
        <v>0</v>
      </c>
      <c r="AB81" s="114">
        <f t="shared" si="143"/>
        <v>0</v>
      </c>
      <c r="AC81" s="114">
        <f t="shared" si="143"/>
        <v>0</v>
      </c>
      <c r="AD81" s="114">
        <f t="shared" si="143"/>
        <v>0</v>
      </c>
      <c r="AE81" s="114">
        <f t="shared" si="143"/>
        <v>0</v>
      </c>
      <c r="AF81" s="114">
        <f t="shared" si="143"/>
        <v>0</v>
      </c>
      <c r="AG81" s="114">
        <f t="shared" si="143"/>
        <v>0</v>
      </c>
      <c r="AH81" s="114">
        <f t="shared" si="143"/>
        <v>0</v>
      </c>
      <c r="AI81" s="114">
        <f t="shared" si="143"/>
        <v>0</v>
      </c>
      <c r="AJ81" s="114">
        <f t="shared" si="143"/>
        <v>0</v>
      </c>
      <c r="AK81" s="114">
        <f t="shared" si="143"/>
        <v>0</v>
      </c>
      <c r="AL81" s="114">
        <f t="shared" si="143"/>
        <v>0</v>
      </c>
      <c r="AM81" s="114">
        <f t="shared" si="143"/>
        <v>0</v>
      </c>
      <c r="AN81" s="114">
        <f t="shared" si="143"/>
        <v>0</v>
      </c>
      <c r="AO81" s="114">
        <f t="shared" si="143"/>
        <v>0</v>
      </c>
      <c r="AP81" s="114">
        <f t="shared" si="143"/>
        <v>0</v>
      </c>
      <c r="AQ81" s="114">
        <f t="shared" si="143"/>
        <v>0</v>
      </c>
      <c r="AR81" s="114">
        <f t="shared" si="143"/>
        <v>0</v>
      </c>
      <c r="AS81" s="114">
        <f t="shared" si="128"/>
        <v>0</v>
      </c>
    </row>
    <row r="82" spans="2:45" s="70" customFormat="1">
      <c r="B82" s="442" t="s">
        <v>394</v>
      </c>
      <c r="C82" s="445" t="s">
        <v>414</v>
      </c>
      <c r="D82" s="444"/>
      <c r="E82" s="444">
        <f t="shared" ref="E82:AR82" si="144">SUM(E83:E87)</f>
        <v>73176.349999999991</v>
      </c>
      <c r="F82" s="444">
        <f t="shared" si="144"/>
        <v>73176.349999999991</v>
      </c>
      <c r="G82" s="444">
        <f t="shared" si="144"/>
        <v>73176.349999999977</v>
      </c>
      <c r="H82" s="444">
        <f t="shared" si="144"/>
        <v>73176.349999999977</v>
      </c>
      <c r="I82" s="444">
        <f t="shared" si="144"/>
        <v>16774.261264330711</v>
      </c>
      <c r="J82" s="444">
        <f t="shared" si="144"/>
        <v>16774.261264330707</v>
      </c>
      <c r="K82" s="444">
        <f t="shared" si="144"/>
        <v>16774.261264330707</v>
      </c>
      <c r="L82" s="444">
        <f t="shared" si="144"/>
        <v>0</v>
      </c>
      <c r="M82" s="444">
        <f t="shared" si="144"/>
        <v>0</v>
      </c>
      <c r="N82" s="444">
        <f t="shared" si="144"/>
        <v>0</v>
      </c>
      <c r="O82" s="444">
        <f t="shared" si="144"/>
        <v>0</v>
      </c>
      <c r="P82" s="444">
        <f t="shared" si="144"/>
        <v>0</v>
      </c>
      <c r="Q82" s="444">
        <f t="shared" si="144"/>
        <v>0</v>
      </c>
      <c r="R82" s="444">
        <f t="shared" si="144"/>
        <v>0</v>
      </c>
      <c r="S82" s="444">
        <f t="shared" si="144"/>
        <v>0</v>
      </c>
      <c r="T82" s="444">
        <f t="shared" si="144"/>
        <v>0</v>
      </c>
      <c r="U82" s="444">
        <f t="shared" si="144"/>
        <v>0</v>
      </c>
      <c r="V82" s="444">
        <f t="shared" si="144"/>
        <v>0</v>
      </c>
      <c r="W82" s="444">
        <f t="shared" si="144"/>
        <v>0</v>
      </c>
      <c r="X82" s="444">
        <f t="shared" si="144"/>
        <v>0</v>
      </c>
      <c r="Y82" s="444">
        <f t="shared" si="144"/>
        <v>0</v>
      </c>
      <c r="Z82" s="444">
        <f t="shared" si="144"/>
        <v>0</v>
      </c>
      <c r="AA82" s="444">
        <f t="shared" si="144"/>
        <v>0</v>
      </c>
      <c r="AB82" s="444">
        <f t="shared" si="144"/>
        <v>0</v>
      </c>
      <c r="AC82" s="444">
        <f t="shared" si="144"/>
        <v>0</v>
      </c>
      <c r="AD82" s="444">
        <f t="shared" si="144"/>
        <v>0</v>
      </c>
      <c r="AE82" s="444">
        <f t="shared" si="144"/>
        <v>0</v>
      </c>
      <c r="AF82" s="444">
        <f t="shared" si="144"/>
        <v>0</v>
      </c>
      <c r="AG82" s="444">
        <f t="shared" si="144"/>
        <v>0</v>
      </c>
      <c r="AH82" s="444">
        <f t="shared" si="144"/>
        <v>0</v>
      </c>
      <c r="AI82" s="444">
        <f t="shared" si="144"/>
        <v>0</v>
      </c>
      <c r="AJ82" s="444">
        <f t="shared" si="144"/>
        <v>0</v>
      </c>
      <c r="AK82" s="444">
        <f t="shared" si="144"/>
        <v>0</v>
      </c>
      <c r="AL82" s="444">
        <f t="shared" si="144"/>
        <v>0</v>
      </c>
      <c r="AM82" s="444">
        <f t="shared" si="144"/>
        <v>0</v>
      </c>
      <c r="AN82" s="444">
        <f t="shared" si="144"/>
        <v>0</v>
      </c>
      <c r="AO82" s="444">
        <f t="shared" si="144"/>
        <v>0</v>
      </c>
      <c r="AP82" s="444">
        <f t="shared" si="144"/>
        <v>0</v>
      </c>
      <c r="AQ82" s="444">
        <f t="shared" si="144"/>
        <v>0</v>
      </c>
      <c r="AR82" s="444">
        <f t="shared" si="144"/>
        <v>0</v>
      </c>
      <c r="AS82" s="444">
        <f t="shared" si="128"/>
        <v>343028.18379299203</v>
      </c>
    </row>
    <row r="83" spans="2:45">
      <c r="B83" s="441" t="str">
        <f>B77</f>
        <v>&lt; 8</v>
      </c>
      <c r="C83" s="81" t="s">
        <v>414</v>
      </c>
      <c r="D83" s="66"/>
      <c r="E83" s="114">
        <f>E89+E95</f>
        <v>413.05886058446691</v>
      </c>
      <c r="F83" s="114">
        <f t="shared" ref="F83:L83" si="145">F89+F95</f>
        <v>413.05886058446691</v>
      </c>
      <c r="G83" s="114">
        <f t="shared" si="145"/>
        <v>413.05886058446686</v>
      </c>
      <c r="H83" s="114">
        <f t="shared" si="145"/>
        <v>413.05886058446686</v>
      </c>
      <c r="I83" s="114">
        <f t="shared" si="145"/>
        <v>94.757414962060537</v>
      </c>
      <c r="J83" s="114">
        <f t="shared" si="145"/>
        <v>94.757414962060551</v>
      </c>
      <c r="K83" s="114">
        <f t="shared" si="145"/>
        <v>94.757414962060551</v>
      </c>
      <c r="L83" s="114">
        <f t="shared" si="145"/>
        <v>0</v>
      </c>
      <c r="M83" s="114">
        <f t="shared" ref="M83:AR83" si="146">IFERROR(L37/M$17,0)</f>
        <v>0</v>
      </c>
      <c r="N83" s="114">
        <f t="shared" si="146"/>
        <v>0</v>
      </c>
      <c r="O83" s="114">
        <f t="shared" si="146"/>
        <v>0</v>
      </c>
      <c r="P83" s="114">
        <f t="shared" si="146"/>
        <v>0</v>
      </c>
      <c r="Q83" s="114">
        <f t="shared" si="146"/>
        <v>0</v>
      </c>
      <c r="R83" s="114">
        <f t="shared" si="146"/>
        <v>0</v>
      </c>
      <c r="S83" s="114">
        <f t="shared" si="146"/>
        <v>0</v>
      </c>
      <c r="T83" s="114">
        <f t="shared" si="146"/>
        <v>0</v>
      </c>
      <c r="U83" s="114">
        <f t="shared" si="146"/>
        <v>0</v>
      </c>
      <c r="V83" s="114">
        <f t="shared" si="146"/>
        <v>0</v>
      </c>
      <c r="W83" s="114">
        <f t="shared" si="146"/>
        <v>0</v>
      </c>
      <c r="X83" s="114">
        <f t="shared" si="146"/>
        <v>0</v>
      </c>
      <c r="Y83" s="114">
        <f t="shared" si="146"/>
        <v>0</v>
      </c>
      <c r="Z83" s="114">
        <f t="shared" si="146"/>
        <v>0</v>
      </c>
      <c r="AA83" s="114">
        <f t="shared" si="146"/>
        <v>0</v>
      </c>
      <c r="AB83" s="114">
        <f t="shared" si="146"/>
        <v>0</v>
      </c>
      <c r="AC83" s="114">
        <f t="shared" si="146"/>
        <v>0</v>
      </c>
      <c r="AD83" s="114">
        <f t="shared" si="146"/>
        <v>0</v>
      </c>
      <c r="AE83" s="114">
        <f t="shared" si="146"/>
        <v>0</v>
      </c>
      <c r="AF83" s="114">
        <f t="shared" si="146"/>
        <v>0</v>
      </c>
      <c r="AG83" s="114">
        <f t="shared" si="146"/>
        <v>0</v>
      </c>
      <c r="AH83" s="114">
        <f t="shared" si="146"/>
        <v>0</v>
      </c>
      <c r="AI83" s="114">
        <f t="shared" si="146"/>
        <v>0</v>
      </c>
      <c r="AJ83" s="114">
        <f t="shared" si="146"/>
        <v>0</v>
      </c>
      <c r="AK83" s="114">
        <f t="shared" si="146"/>
        <v>0</v>
      </c>
      <c r="AL83" s="114">
        <f t="shared" si="146"/>
        <v>0</v>
      </c>
      <c r="AM83" s="114">
        <f t="shared" si="146"/>
        <v>0</v>
      </c>
      <c r="AN83" s="114">
        <f t="shared" si="146"/>
        <v>0</v>
      </c>
      <c r="AO83" s="114">
        <f t="shared" si="146"/>
        <v>0</v>
      </c>
      <c r="AP83" s="114">
        <f t="shared" si="146"/>
        <v>0</v>
      </c>
      <c r="AQ83" s="114">
        <f t="shared" si="146"/>
        <v>0</v>
      </c>
      <c r="AR83" s="114">
        <f t="shared" si="146"/>
        <v>0</v>
      </c>
      <c r="AS83" s="114">
        <f>SUM(E83:AR83)</f>
        <v>1936.5076872240488</v>
      </c>
    </row>
    <row r="84" spans="2:45">
      <c r="B84" s="441" t="str">
        <f>B78</f>
        <v>8 ˧ 18</v>
      </c>
      <c r="C84" s="81" t="s">
        <v>414</v>
      </c>
      <c r="D84" s="66"/>
      <c r="E84" s="114">
        <f t="shared" ref="E84:L87" si="147">E90+E96</f>
        <v>2471.583397229243</v>
      </c>
      <c r="F84" s="114">
        <f t="shared" si="147"/>
        <v>2471.583397229243</v>
      </c>
      <c r="G84" s="114">
        <f t="shared" si="147"/>
        <v>2471.583397229243</v>
      </c>
      <c r="H84" s="114">
        <f t="shared" si="147"/>
        <v>2471.583397229243</v>
      </c>
      <c r="I84" s="114">
        <f t="shared" si="147"/>
        <v>568.17472383764448</v>
      </c>
      <c r="J84" s="114">
        <f t="shared" si="147"/>
        <v>568.17472383764448</v>
      </c>
      <c r="K84" s="114">
        <f t="shared" si="147"/>
        <v>568.17472383764448</v>
      </c>
      <c r="L84" s="114">
        <f t="shared" si="147"/>
        <v>0</v>
      </c>
      <c r="M84" s="114">
        <f t="shared" ref="M84:AR84" si="148">IFERROR(L38/M$17,0)</f>
        <v>0</v>
      </c>
      <c r="N84" s="114">
        <f t="shared" si="148"/>
        <v>0</v>
      </c>
      <c r="O84" s="114">
        <f t="shared" si="148"/>
        <v>0</v>
      </c>
      <c r="P84" s="114">
        <f t="shared" si="148"/>
        <v>0</v>
      </c>
      <c r="Q84" s="114">
        <f t="shared" si="148"/>
        <v>0</v>
      </c>
      <c r="R84" s="114">
        <f t="shared" si="148"/>
        <v>0</v>
      </c>
      <c r="S84" s="114">
        <f t="shared" si="148"/>
        <v>0</v>
      </c>
      <c r="T84" s="114">
        <f t="shared" si="148"/>
        <v>0</v>
      </c>
      <c r="U84" s="114">
        <f t="shared" si="148"/>
        <v>0</v>
      </c>
      <c r="V84" s="114">
        <f t="shared" si="148"/>
        <v>0</v>
      </c>
      <c r="W84" s="114">
        <f t="shared" si="148"/>
        <v>0</v>
      </c>
      <c r="X84" s="114">
        <f t="shared" si="148"/>
        <v>0</v>
      </c>
      <c r="Y84" s="114">
        <f t="shared" si="148"/>
        <v>0</v>
      </c>
      <c r="Z84" s="114">
        <f t="shared" si="148"/>
        <v>0</v>
      </c>
      <c r="AA84" s="114">
        <f t="shared" si="148"/>
        <v>0</v>
      </c>
      <c r="AB84" s="114">
        <f t="shared" si="148"/>
        <v>0</v>
      </c>
      <c r="AC84" s="114">
        <f t="shared" si="148"/>
        <v>0</v>
      </c>
      <c r="AD84" s="114">
        <f t="shared" si="148"/>
        <v>0</v>
      </c>
      <c r="AE84" s="114">
        <f t="shared" si="148"/>
        <v>0</v>
      </c>
      <c r="AF84" s="114">
        <f t="shared" si="148"/>
        <v>0</v>
      </c>
      <c r="AG84" s="114">
        <f t="shared" si="148"/>
        <v>0</v>
      </c>
      <c r="AH84" s="114">
        <f t="shared" si="148"/>
        <v>0</v>
      </c>
      <c r="AI84" s="114">
        <f t="shared" si="148"/>
        <v>0</v>
      </c>
      <c r="AJ84" s="114">
        <f t="shared" si="148"/>
        <v>0</v>
      </c>
      <c r="AK84" s="114">
        <f t="shared" si="148"/>
        <v>0</v>
      </c>
      <c r="AL84" s="114">
        <f t="shared" si="148"/>
        <v>0</v>
      </c>
      <c r="AM84" s="114">
        <f t="shared" si="148"/>
        <v>0</v>
      </c>
      <c r="AN84" s="114">
        <f t="shared" si="148"/>
        <v>0</v>
      </c>
      <c r="AO84" s="114">
        <f t="shared" si="148"/>
        <v>0</v>
      </c>
      <c r="AP84" s="114">
        <f t="shared" si="148"/>
        <v>0</v>
      </c>
      <c r="AQ84" s="114">
        <f t="shared" si="148"/>
        <v>0</v>
      </c>
      <c r="AR84" s="114">
        <f t="shared" si="148"/>
        <v>0</v>
      </c>
      <c r="AS84" s="114">
        <f t="shared" si="128"/>
        <v>11590.857760429906</v>
      </c>
    </row>
    <row r="85" spans="2:45">
      <c r="B85" s="441" t="str">
        <f>B79</f>
        <v>18 ˧ 25</v>
      </c>
      <c r="C85" s="81" t="s">
        <v>414</v>
      </c>
      <c r="D85" s="66"/>
      <c r="E85" s="114">
        <f t="shared" si="147"/>
        <v>5194.1621245991291</v>
      </c>
      <c r="F85" s="114">
        <f t="shared" si="147"/>
        <v>5194.1621245991291</v>
      </c>
      <c r="G85" s="114">
        <f t="shared" si="147"/>
        <v>5194.1621245991282</v>
      </c>
      <c r="H85" s="114">
        <f t="shared" si="147"/>
        <v>5194.1621245991282</v>
      </c>
      <c r="I85" s="114">
        <f t="shared" si="147"/>
        <v>1194.95762465287</v>
      </c>
      <c r="J85" s="114">
        <f t="shared" si="147"/>
        <v>1194.95762465287</v>
      </c>
      <c r="K85" s="114">
        <f t="shared" si="147"/>
        <v>1194.95762465287</v>
      </c>
      <c r="L85" s="114">
        <f t="shared" si="147"/>
        <v>0</v>
      </c>
      <c r="M85" s="114">
        <f t="shared" ref="M85:T85" si="149">IFERROR(L39/M$17,0)</f>
        <v>0</v>
      </c>
      <c r="N85" s="114">
        <f t="shared" si="149"/>
        <v>0</v>
      </c>
      <c r="O85" s="114">
        <f t="shared" si="149"/>
        <v>0</v>
      </c>
      <c r="P85" s="114">
        <f t="shared" si="149"/>
        <v>0</v>
      </c>
      <c r="Q85" s="114">
        <f t="shared" si="149"/>
        <v>0</v>
      </c>
      <c r="R85" s="114">
        <f t="shared" si="149"/>
        <v>0</v>
      </c>
      <c r="S85" s="114">
        <f t="shared" si="149"/>
        <v>0</v>
      </c>
      <c r="T85" s="114">
        <f t="shared" si="149"/>
        <v>0</v>
      </c>
      <c r="U85" s="114">
        <f t="shared" ref="U85:AR85" si="150">IFERROR(T39/U$17,0)</f>
        <v>0</v>
      </c>
      <c r="V85" s="114">
        <f t="shared" si="150"/>
        <v>0</v>
      </c>
      <c r="W85" s="114">
        <f t="shared" si="150"/>
        <v>0</v>
      </c>
      <c r="X85" s="114">
        <f t="shared" si="150"/>
        <v>0</v>
      </c>
      <c r="Y85" s="114">
        <f t="shared" si="150"/>
        <v>0</v>
      </c>
      <c r="Z85" s="114">
        <f t="shared" si="150"/>
        <v>0</v>
      </c>
      <c r="AA85" s="114">
        <f t="shared" si="150"/>
        <v>0</v>
      </c>
      <c r="AB85" s="114">
        <f t="shared" si="150"/>
        <v>0</v>
      </c>
      <c r="AC85" s="114">
        <f t="shared" si="150"/>
        <v>0</v>
      </c>
      <c r="AD85" s="114">
        <f t="shared" si="150"/>
        <v>0</v>
      </c>
      <c r="AE85" s="114">
        <f t="shared" si="150"/>
        <v>0</v>
      </c>
      <c r="AF85" s="114">
        <f t="shared" si="150"/>
        <v>0</v>
      </c>
      <c r="AG85" s="114">
        <f t="shared" si="150"/>
        <v>0</v>
      </c>
      <c r="AH85" s="114">
        <f t="shared" si="150"/>
        <v>0</v>
      </c>
      <c r="AI85" s="114">
        <f t="shared" si="150"/>
        <v>0</v>
      </c>
      <c r="AJ85" s="114">
        <f t="shared" si="150"/>
        <v>0</v>
      </c>
      <c r="AK85" s="114">
        <f t="shared" si="150"/>
        <v>0</v>
      </c>
      <c r="AL85" s="114">
        <f t="shared" si="150"/>
        <v>0</v>
      </c>
      <c r="AM85" s="114">
        <f t="shared" si="150"/>
        <v>0</v>
      </c>
      <c r="AN85" s="114">
        <f t="shared" si="150"/>
        <v>0</v>
      </c>
      <c r="AO85" s="114">
        <f t="shared" si="150"/>
        <v>0</v>
      </c>
      <c r="AP85" s="114">
        <f t="shared" si="150"/>
        <v>0</v>
      </c>
      <c r="AQ85" s="114">
        <f t="shared" si="150"/>
        <v>0</v>
      </c>
      <c r="AR85" s="114">
        <f t="shared" si="150"/>
        <v>0</v>
      </c>
      <c r="AS85" s="114">
        <f t="shared" si="128"/>
        <v>24361.521372355124</v>
      </c>
    </row>
    <row r="86" spans="2:45">
      <c r="B86" s="441" t="str">
        <f>B80</f>
        <v>25 ˧ 35</v>
      </c>
      <c r="C86" s="81" t="s">
        <v>414</v>
      </c>
      <c r="D86" s="66"/>
      <c r="E86" s="114">
        <f t="shared" si="147"/>
        <v>19574.002781422194</v>
      </c>
      <c r="F86" s="114">
        <f t="shared" si="147"/>
        <v>19574.002781422194</v>
      </c>
      <c r="G86" s="114">
        <f t="shared" si="147"/>
        <v>19574.002781422194</v>
      </c>
      <c r="H86" s="114">
        <f t="shared" si="147"/>
        <v>19574.002781422194</v>
      </c>
      <c r="I86" s="114">
        <f t="shared" si="147"/>
        <v>4479.9191157097002</v>
      </c>
      <c r="J86" s="114">
        <f t="shared" si="147"/>
        <v>4479.9191157096993</v>
      </c>
      <c r="K86" s="114">
        <f t="shared" si="147"/>
        <v>4479.9191157096993</v>
      </c>
      <c r="L86" s="114">
        <f t="shared" si="147"/>
        <v>0</v>
      </c>
      <c r="M86" s="114">
        <f t="shared" ref="M86:T86" si="151">IFERROR(L40/M$17,0)</f>
        <v>0</v>
      </c>
      <c r="N86" s="114">
        <f t="shared" si="151"/>
        <v>0</v>
      </c>
      <c r="O86" s="114">
        <f t="shared" si="151"/>
        <v>0</v>
      </c>
      <c r="P86" s="114">
        <f t="shared" si="151"/>
        <v>0</v>
      </c>
      <c r="Q86" s="114">
        <f t="shared" si="151"/>
        <v>0</v>
      </c>
      <c r="R86" s="114">
        <f t="shared" si="151"/>
        <v>0</v>
      </c>
      <c r="S86" s="114">
        <f t="shared" si="151"/>
        <v>0</v>
      </c>
      <c r="T86" s="114">
        <f t="shared" si="151"/>
        <v>0</v>
      </c>
      <c r="U86" s="114">
        <f t="shared" ref="U86:AR86" si="152">IFERROR(T40/U$17,0)</f>
        <v>0</v>
      </c>
      <c r="V86" s="114">
        <f t="shared" si="152"/>
        <v>0</v>
      </c>
      <c r="W86" s="114">
        <f t="shared" si="152"/>
        <v>0</v>
      </c>
      <c r="X86" s="114">
        <f t="shared" si="152"/>
        <v>0</v>
      </c>
      <c r="Y86" s="114">
        <f t="shared" si="152"/>
        <v>0</v>
      </c>
      <c r="Z86" s="114">
        <f t="shared" si="152"/>
        <v>0</v>
      </c>
      <c r="AA86" s="114">
        <f t="shared" si="152"/>
        <v>0</v>
      </c>
      <c r="AB86" s="114">
        <f t="shared" si="152"/>
        <v>0</v>
      </c>
      <c r="AC86" s="114">
        <f t="shared" si="152"/>
        <v>0</v>
      </c>
      <c r="AD86" s="114">
        <f t="shared" si="152"/>
        <v>0</v>
      </c>
      <c r="AE86" s="114">
        <f t="shared" si="152"/>
        <v>0</v>
      </c>
      <c r="AF86" s="114">
        <f t="shared" si="152"/>
        <v>0</v>
      </c>
      <c r="AG86" s="114">
        <f t="shared" si="152"/>
        <v>0</v>
      </c>
      <c r="AH86" s="114">
        <f t="shared" si="152"/>
        <v>0</v>
      </c>
      <c r="AI86" s="114">
        <f t="shared" si="152"/>
        <v>0</v>
      </c>
      <c r="AJ86" s="114">
        <f t="shared" si="152"/>
        <v>0</v>
      </c>
      <c r="AK86" s="114">
        <f t="shared" si="152"/>
        <v>0</v>
      </c>
      <c r="AL86" s="114">
        <f t="shared" si="152"/>
        <v>0</v>
      </c>
      <c r="AM86" s="114">
        <f t="shared" si="152"/>
        <v>0</v>
      </c>
      <c r="AN86" s="114">
        <f t="shared" si="152"/>
        <v>0</v>
      </c>
      <c r="AO86" s="114">
        <f t="shared" si="152"/>
        <v>0</v>
      </c>
      <c r="AP86" s="114">
        <f t="shared" si="152"/>
        <v>0</v>
      </c>
      <c r="AQ86" s="114">
        <f t="shared" si="152"/>
        <v>0</v>
      </c>
      <c r="AR86" s="114">
        <f t="shared" si="152"/>
        <v>0</v>
      </c>
      <c r="AS86" s="114">
        <f t="shared" si="128"/>
        <v>91735.768472817857</v>
      </c>
    </row>
    <row r="87" spans="2:45">
      <c r="B87" s="441" t="str">
        <f>B81</f>
        <v>35 ≤</v>
      </c>
      <c r="C87" s="81" t="s">
        <v>414</v>
      </c>
      <c r="D87" s="66"/>
      <c r="E87" s="114">
        <f t="shared" si="147"/>
        <v>45523.542836164961</v>
      </c>
      <c r="F87" s="114">
        <f t="shared" si="147"/>
        <v>45523.542836164961</v>
      </c>
      <c r="G87" s="114">
        <f t="shared" si="147"/>
        <v>45523.542836164954</v>
      </c>
      <c r="H87" s="114">
        <f t="shared" si="147"/>
        <v>45523.542836164954</v>
      </c>
      <c r="I87" s="114">
        <f t="shared" si="147"/>
        <v>10436.452385168435</v>
      </c>
      <c r="J87" s="114">
        <f t="shared" si="147"/>
        <v>10436.452385168435</v>
      </c>
      <c r="K87" s="114">
        <f t="shared" si="147"/>
        <v>10436.452385168435</v>
      </c>
      <c r="L87" s="114">
        <f t="shared" si="147"/>
        <v>0</v>
      </c>
      <c r="M87" s="114">
        <f t="shared" ref="M87:T87" si="153">IFERROR(L41/M$17,0)</f>
        <v>0</v>
      </c>
      <c r="N87" s="114">
        <f t="shared" si="153"/>
        <v>0</v>
      </c>
      <c r="O87" s="114">
        <f t="shared" si="153"/>
        <v>0</v>
      </c>
      <c r="P87" s="114">
        <f t="shared" si="153"/>
        <v>0</v>
      </c>
      <c r="Q87" s="114">
        <f t="shared" si="153"/>
        <v>0</v>
      </c>
      <c r="R87" s="114">
        <f t="shared" si="153"/>
        <v>0</v>
      </c>
      <c r="S87" s="114">
        <f t="shared" si="153"/>
        <v>0</v>
      </c>
      <c r="T87" s="114">
        <f t="shared" si="153"/>
        <v>0</v>
      </c>
      <c r="U87" s="114">
        <f t="shared" ref="U87:AR87" si="154">IFERROR(T41/U$17,0)</f>
        <v>0</v>
      </c>
      <c r="V87" s="114">
        <f t="shared" si="154"/>
        <v>0</v>
      </c>
      <c r="W87" s="114">
        <f t="shared" si="154"/>
        <v>0</v>
      </c>
      <c r="X87" s="114">
        <f t="shared" si="154"/>
        <v>0</v>
      </c>
      <c r="Y87" s="114">
        <f t="shared" si="154"/>
        <v>0</v>
      </c>
      <c r="Z87" s="114">
        <f t="shared" si="154"/>
        <v>0</v>
      </c>
      <c r="AA87" s="114">
        <f t="shared" si="154"/>
        <v>0</v>
      </c>
      <c r="AB87" s="114">
        <f t="shared" si="154"/>
        <v>0</v>
      </c>
      <c r="AC87" s="114">
        <f t="shared" si="154"/>
        <v>0</v>
      </c>
      <c r="AD87" s="114">
        <f t="shared" si="154"/>
        <v>0</v>
      </c>
      <c r="AE87" s="114">
        <f t="shared" si="154"/>
        <v>0</v>
      </c>
      <c r="AF87" s="114">
        <f t="shared" si="154"/>
        <v>0</v>
      </c>
      <c r="AG87" s="114">
        <f t="shared" si="154"/>
        <v>0</v>
      </c>
      <c r="AH87" s="114">
        <f t="shared" si="154"/>
        <v>0</v>
      </c>
      <c r="AI87" s="114">
        <f t="shared" si="154"/>
        <v>0</v>
      </c>
      <c r="AJ87" s="114">
        <f t="shared" si="154"/>
        <v>0</v>
      </c>
      <c r="AK87" s="114">
        <f t="shared" si="154"/>
        <v>0</v>
      </c>
      <c r="AL87" s="114">
        <f t="shared" si="154"/>
        <v>0</v>
      </c>
      <c r="AM87" s="114">
        <f t="shared" si="154"/>
        <v>0</v>
      </c>
      <c r="AN87" s="114">
        <f t="shared" si="154"/>
        <v>0</v>
      </c>
      <c r="AO87" s="114">
        <f t="shared" si="154"/>
        <v>0</v>
      </c>
      <c r="AP87" s="114">
        <f t="shared" si="154"/>
        <v>0</v>
      </c>
      <c r="AQ87" s="114">
        <f t="shared" si="154"/>
        <v>0</v>
      </c>
      <c r="AR87" s="114">
        <f t="shared" si="154"/>
        <v>0</v>
      </c>
      <c r="AS87" s="114">
        <f t="shared" si="128"/>
        <v>213403.52850016512</v>
      </c>
    </row>
    <row r="88" spans="2:45">
      <c r="B88" s="993" t="s">
        <v>1164</v>
      </c>
      <c r="C88" s="74" t="s">
        <v>414</v>
      </c>
      <c r="D88" s="66"/>
      <c r="E88" s="487">
        <f t="shared" ref="E88:L88" si="155">SUM(E89:E93)</f>
        <v>56402.088735669284</v>
      </c>
      <c r="F88" s="487">
        <f t="shared" si="155"/>
        <v>56402.088735669284</v>
      </c>
      <c r="G88" s="487">
        <f t="shared" si="155"/>
        <v>56402.088735669277</v>
      </c>
      <c r="H88" s="487">
        <f t="shared" si="155"/>
        <v>56402.088735669277</v>
      </c>
      <c r="I88" s="487">
        <f t="shared" si="155"/>
        <v>0</v>
      </c>
      <c r="J88" s="487">
        <f t="shared" si="155"/>
        <v>0</v>
      </c>
      <c r="K88" s="487">
        <f t="shared" si="155"/>
        <v>0</v>
      </c>
      <c r="L88" s="487">
        <f t="shared" si="155"/>
        <v>0</v>
      </c>
      <c r="M88" s="487">
        <f t="shared" ref="M88:AR88" si="156">SUM(M89:M93)</f>
        <v>0</v>
      </c>
      <c r="N88" s="487">
        <f t="shared" si="156"/>
        <v>0</v>
      </c>
      <c r="O88" s="487">
        <f t="shared" si="156"/>
        <v>0</v>
      </c>
      <c r="P88" s="487">
        <f t="shared" si="156"/>
        <v>0</v>
      </c>
      <c r="Q88" s="487">
        <f t="shared" si="156"/>
        <v>0</v>
      </c>
      <c r="R88" s="487">
        <f t="shared" si="156"/>
        <v>0</v>
      </c>
      <c r="S88" s="487">
        <f t="shared" si="156"/>
        <v>0</v>
      </c>
      <c r="T88" s="487">
        <f t="shared" si="156"/>
        <v>0</v>
      </c>
      <c r="U88" s="487">
        <f t="shared" si="156"/>
        <v>0</v>
      </c>
      <c r="V88" s="487">
        <f t="shared" si="156"/>
        <v>0</v>
      </c>
      <c r="W88" s="487">
        <f t="shared" si="156"/>
        <v>0</v>
      </c>
      <c r="X88" s="487">
        <f t="shared" si="156"/>
        <v>0</v>
      </c>
      <c r="Y88" s="487">
        <f t="shared" si="156"/>
        <v>0</v>
      </c>
      <c r="Z88" s="487">
        <f t="shared" si="156"/>
        <v>0</v>
      </c>
      <c r="AA88" s="487">
        <f t="shared" si="156"/>
        <v>0</v>
      </c>
      <c r="AB88" s="487">
        <f t="shared" si="156"/>
        <v>0</v>
      </c>
      <c r="AC88" s="487">
        <f t="shared" si="156"/>
        <v>0</v>
      </c>
      <c r="AD88" s="487">
        <f t="shared" si="156"/>
        <v>0</v>
      </c>
      <c r="AE88" s="487">
        <f t="shared" si="156"/>
        <v>0</v>
      </c>
      <c r="AF88" s="487">
        <f t="shared" si="156"/>
        <v>0</v>
      </c>
      <c r="AG88" s="487">
        <f t="shared" si="156"/>
        <v>0</v>
      </c>
      <c r="AH88" s="487">
        <f t="shared" si="156"/>
        <v>0</v>
      </c>
      <c r="AI88" s="487">
        <f t="shared" si="156"/>
        <v>0</v>
      </c>
      <c r="AJ88" s="487">
        <f t="shared" si="156"/>
        <v>0</v>
      </c>
      <c r="AK88" s="487">
        <f t="shared" si="156"/>
        <v>0</v>
      </c>
      <c r="AL88" s="487">
        <f t="shared" si="156"/>
        <v>0</v>
      </c>
      <c r="AM88" s="487">
        <f t="shared" si="156"/>
        <v>0</v>
      </c>
      <c r="AN88" s="487">
        <f t="shared" si="156"/>
        <v>0</v>
      </c>
      <c r="AO88" s="487">
        <f t="shared" si="156"/>
        <v>0</v>
      </c>
      <c r="AP88" s="487">
        <f t="shared" si="156"/>
        <v>0</v>
      </c>
      <c r="AQ88" s="487">
        <f t="shared" si="156"/>
        <v>0</v>
      </c>
      <c r="AR88" s="487">
        <f t="shared" si="156"/>
        <v>0</v>
      </c>
      <c r="AS88" s="487">
        <f>SUM(E88:AR88)</f>
        <v>225608.35494267711</v>
      </c>
    </row>
    <row r="89" spans="2:45">
      <c r="B89" s="486" t="str">
        <f>B83</f>
        <v>&lt; 8</v>
      </c>
      <c r="C89" s="81" t="s">
        <v>414</v>
      </c>
      <c r="D89" s="66"/>
      <c r="E89" s="114">
        <f>IFERROR(D43/E$17,0)</f>
        <v>318.30144562240633</v>
      </c>
      <c r="F89" s="114">
        <f t="shared" ref="F89:L89" si="157">IFERROR(E43/F$17,0)</f>
        <v>318.30144562240633</v>
      </c>
      <c r="G89" s="114">
        <f t="shared" si="157"/>
        <v>318.30144562240628</v>
      </c>
      <c r="H89" s="114">
        <f t="shared" si="157"/>
        <v>318.30144562240628</v>
      </c>
      <c r="I89" s="114">
        <f t="shared" si="157"/>
        <v>0</v>
      </c>
      <c r="J89" s="114">
        <f t="shared" si="157"/>
        <v>0</v>
      </c>
      <c r="K89" s="114">
        <f t="shared" si="157"/>
        <v>0</v>
      </c>
      <c r="L89" s="114">
        <f t="shared" si="157"/>
        <v>0</v>
      </c>
      <c r="M89" s="114">
        <f t="shared" ref="M89:AR89" si="158">IFERROR(L43/M$17,0)</f>
        <v>0</v>
      </c>
      <c r="N89" s="114">
        <f t="shared" si="158"/>
        <v>0</v>
      </c>
      <c r="O89" s="114">
        <f t="shared" si="158"/>
        <v>0</v>
      </c>
      <c r="P89" s="114">
        <f t="shared" si="158"/>
        <v>0</v>
      </c>
      <c r="Q89" s="114">
        <f t="shared" si="158"/>
        <v>0</v>
      </c>
      <c r="R89" s="114">
        <f t="shared" si="158"/>
        <v>0</v>
      </c>
      <c r="S89" s="114">
        <f t="shared" si="158"/>
        <v>0</v>
      </c>
      <c r="T89" s="114">
        <f t="shared" si="158"/>
        <v>0</v>
      </c>
      <c r="U89" s="114">
        <f t="shared" si="158"/>
        <v>0</v>
      </c>
      <c r="V89" s="114">
        <f t="shared" si="158"/>
        <v>0</v>
      </c>
      <c r="W89" s="114">
        <f t="shared" si="158"/>
        <v>0</v>
      </c>
      <c r="X89" s="114">
        <f t="shared" si="158"/>
        <v>0</v>
      </c>
      <c r="Y89" s="114">
        <f t="shared" si="158"/>
        <v>0</v>
      </c>
      <c r="Z89" s="114">
        <f t="shared" si="158"/>
        <v>0</v>
      </c>
      <c r="AA89" s="114">
        <f t="shared" si="158"/>
        <v>0</v>
      </c>
      <c r="AB89" s="114">
        <f t="shared" si="158"/>
        <v>0</v>
      </c>
      <c r="AC89" s="114">
        <f t="shared" si="158"/>
        <v>0</v>
      </c>
      <c r="AD89" s="114">
        <f t="shared" si="158"/>
        <v>0</v>
      </c>
      <c r="AE89" s="114">
        <f t="shared" si="158"/>
        <v>0</v>
      </c>
      <c r="AF89" s="114">
        <f t="shared" si="158"/>
        <v>0</v>
      </c>
      <c r="AG89" s="114">
        <f t="shared" si="158"/>
        <v>0</v>
      </c>
      <c r="AH89" s="114">
        <f t="shared" si="158"/>
        <v>0</v>
      </c>
      <c r="AI89" s="114">
        <f t="shared" si="158"/>
        <v>0</v>
      </c>
      <c r="AJ89" s="114">
        <f t="shared" si="158"/>
        <v>0</v>
      </c>
      <c r="AK89" s="114">
        <f t="shared" si="158"/>
        <v>0</v>
      </c>
      <c r="AL89" s="114">
        <f t="shared" si="158"/>
        <v>0</v>
      </c>
      <c r="AM89" s="114">
        <f t="shared" si="158"/>
        <v>0</v>
      </c>
      <c r="AN89" s="114">
        <f t="shared" si="158"/>
        <v>0</v>
      </c>
      <c r="AO89" s="114">
        <f t="shared" si="158"/>
        <v>0</v>
      </c>
      <c r="AP89" s="114">
        <f t="shared" si="158"/>
        <v>0</v>
      </c>
      <c r="AQ89" s="114">
        <f t="shared" si="158"/>
        <v>0</v>
      </c>
      <c r="AR89" s="114">
        <f t="shared" si="158"/>
        <v>0</v>
      </c>
      <c r="AS89" s="114">
        <f>SUM(E89:AR89)</f>
        <v>1273.2057824896251</v>
      </c>
    </row>
    <row r="90" spans="2:45">
      <c r="B90" s="486" t="str">
        <f t="shared" ref="B90:B93" si="159">B84</f>
        <v>8 ˧ 18</v>
      </c>
      <c r="C90" s="81" t="s">
        <v>414</v>
      </c>
      <c r="D90" s="66"/>
      <c r="E90" s="114">
        <f t="shared" ref="E90:L93" si="160">IFERROR(D44/E$17,0)</f>
        <v>1903.4086733915985</v>
      </c>
      <c r="F90" s="114">
        <f t="shared" si="160"/>
        <v>1903.4086733915985</v>
      </c>
      <c r="G90" s="114">
        <f t="shared" si="160"/>
        <v>1903.4086733915988</v>
      </c>
      <c r="H90" s="114">
        <f t="shared" si="160"/>
        <v>1903.4086733915988</v>
      </c>
      <c r="I90" s="114">
        <f t="shared" si="160"/>
        <v>0</v>
      </c>
      <c r="J90" s="114">
        <f t="shared" si="160"/>
        <v>0</v>
      </c>
      <c r="K90" s="114">
        <f t="shared" si="160"/>
        <v>0</v>
      </c>
      <c r="L90" s="114">
        <f t="shared" si="160"/>
        <v>0</v>
      </c>
      <c r="M90" s="114">
        <f t="shared" ref="M90:AR90" si="161">IFERROR(L44/M$17,0)</f>
        <v>0</v>
      </c>
      <c r="N90" s="114">
        <f t="shared" si="161"/>
        <v>0</v>
      </c>
      <c r="O90" s="114">
        <f t="shared" si="161"/>
        <v>0</v>
      </c>
      <c r="P90" s="114">
        <f t="shared" si="161"/>
        <v>0</v>
      </c>
      <c r="Q90" s="114">
        <f t="shared" si="161"/>
        <v>0</v>
      </c>
      <c r="R90" s="114">
        <f t="shared" si="161"/>
        <v>0</v>
      </c>
      <c r="S90" s="114">
        <f t="shared" si="161"/>
        <v>0</v>
      </c>
      <c r="T90" s="114">
        <f t="shared" si="161"/>
        <v>0</v>
      </c>
      <c r="U90" s="114">
        <f t="shared" si="161"/>
        <v>0</v>
      </c>
      <c r="V90" s="114">
        <f t="shared" si="161"/>
        <v>0</v>
      </c>
      <c r="W90" s="114">
        <f t="shared" si="161"/>
        <v>0</v>
      </c>
      <c r="X90" s="114">
        <f t="shared" si="161"/>
        <v>0</v>
      </c>
      <c r="Y90" s="114">
        <f t="shared" si="161"/>
        <v>0</v>
      </c>
      <c r="Z90" s="114">
        <f t="shared" si="161"/>
        <v>0</v>
      </c>
      <c r="AA90" s="114">
        <f t="shared" si="161"/>
        <v>0</v>
      </c>
      <c r="AB90" s="114">
        <f t="shared" si="161"/>
        <v>0</v>
      </c>
      <c r="AC90" s="114">
        <f t="shared" si="161"/>
        <v>0</v>
      </c>
      <c r="AD90" s="114">
        <f t="shared" si="161"/>
        <v>0</v>
      </c>
      <c r="AE90" s="114">
        <f t="shared" si="161"/>
        <v>0</v>
      </c>
      <c r="AF90" s="114">
        <f t="shared" si="161"/>
        <v>0</v>
      </c>
      <c r="AG90" s="114">
        <f t="shared" si="161"/>
        <v>0</v>
      </c>
      <c r="AH90" s="114">
        <f t="shared" si="161"/>
        <v>0</v>
      </c>
      <c r="AI90" s="114">
        <f t="shared" si="161"/>
        <v>0</v>
      </c>
      <c r="AJ90" s="114">
        <f t="shared" si="161"/>
        <v>0</v>
      </c>
      <c r="AK90" s="114">
        <f t="shared" si="161"/>
        <v>0</v>
      </c>
      <c r="AL90" s="114">
        <f t="shared" si="161"/>
        <v>0</v>
      </c>
      <c r="AM90" s="114">
        <f t="shared" si="161"/>
        <v>0</v>
      </c>
      <c r="AN90" s="114">
        <f t="shared" si="161"/>
        <v>0</v>
      </c>
      <c r="AO90" s="114">
        <f t="shared" si="161"/>
        <v>0</v>
      </c>
      <c r="AP90" s="114">
        <f t="shared" si="161"/>
        <v>0</v>
      </c>
      <c r="AQ90" s="114">
        <f t="shared" si="161"/>
        <v>0</v>
      </c>
      <c r="AR90" s="114">
        <f t="shared" si="161"/>
        <v>0</v>
      </c>
      <c r="AS90" s="114">
        <f t="shared" si="128"/>
        <v>7613.6346935663951</v>
      </c>
    </row>
    <row r="91" spans="2:45">
      <c r="B91" s="486" t="str">
        <f t="shared" si="159"/>
        <v>18 ˧ 25</v>
      </c>
      <c r="C91" s="81" t="s">
        <v>414</v>
      </c>
      <c r="D91" s="66"/>
      <c r="E91" s="114">
        <f t="shared" si="160"/>
        <v>3999.2044999462591</v>
      </c>
      <c r="F91" s="114">
        <f t="shared" si="160"/>
        <v>3999.2044999462591</v>
      </c>
      <c r="G91" s="114">
        <f t="shared" si="160"/>
        <v>3999.2044999462587</v>
      </c>
      <c r="H91" s="114">
        <f t="shared" si="160"/>
        <v>3999.2044999462587</v>
      </c>
      <c r="I91" s="114">
        <f t="shared" si="160"/>
        <v>0</v>
      </c>
      <c r="J91" s="114">
        <f t="shared" si="160"/>
        <v>0</v>
      </c>
      <c r="K91" s="114">
        <f t="shared" si="160"/>
        <v>0</v>
      </c>
      <c r="L91" s="114">
        <f t="shared" si="160"/>
        <v>0</v>
      </c>
      <c r="M91" s="114">
        <f t="shared" ref="M91:AR91" si="162">IFERROR(L45/M$17,0)</f>
        <v>0</v>
      </c>
      <c r="N91" s="114">
        <f t="shared" si="162"/>
        <v>0</v>
      </c>
      <c r="O91" s="114">
        <f t="shared" si="162"/>
        <v>0</v>
      </c>
      <c r="P91" s="114">
        <f t="shared" si="162"/>
        <v>0</v>
      </c>
      <c r="Q91" s="114">
        <f t="shared" si="162"/>
        <v>0</v>
      </c>
      <c r="R91" s="114">
        <f t="shared" si="162"/>
        <v>0</v>
      </c>
      <c r="S91" s="114">
        <f t="shared" si="162"/>
        <v>0</v>
      </c>
      <c r="T91" s="114">
        <f t="shared" si="162"/>
        <v>0</v>
      </c>
      <c r="U91" s="114">
        <f t="shared" si="162"/>
        <v>0</v>
      </c>
      <c r="V91" s="114">
        <f t="shared" si="162"/>
        <v>0</v>
      </c>
      <c r="W91" s="114">
        <f t="shared" si="162"/>
        <v>0</v>
      </c>
      <c r="X91" s="114">
        <f t="shared" si="162"/>
        <v>0</v>
      </c>
      <c r="Y91" s="114">
        <f t="shared" si="162"/>
        <v>0</v>
      </c>
      <c r="Z91" s="114">
        <f t="shared" si="162"/>
        <v>0</v>
      </c>
      <c r="AA91" s="114">
        <f t="shared" si="162"/>
        <v>0</v>
      </c>
      <c r="AB91" s="114">
        <f t="shared" si="162"/>
        <v>0</v>
      </c>
      <c r="AC91" s="114">
        <f t="shared" si="162"/>
        <v>0</v>
      </c>
      <c r="AD91" s="114">
        <f t="shared" si="162"/>
        <v>0</v>
      </c>
      <c r="AE91" s="114">
        <f t="shared" si="162"/>
        <v>0</v>
      </c>
      <c r="AF91" s="114">
        <f t="shared" si="162"/>
        <v>0</v>
      </c>
      <c r="AG91" s="114">
        <f t="shared" si="162"/>
        <v>0</v>
      </c>
      <c r="AH91" s="114">
        <f t="shared" si="162"/>
        <v>0</v>
      </c>
      <c r="AI91" s="114">
        <f t="shared" si="162"/>
        <v>0</v>
      </c>
      <c r="AJ91" s="114">
        <f t="shared" si="162"/>
        <v>0</v>
      </c>
      <c r="AK91" s="114">
        <f t="shared" si="162"/>
        <v>0</v>
      </c>
      <c r="AL91" s="114">
        <f t="shared" si="162"/>
        <v>0</v>
      </c>
      <c r="AM91" s="114">
        <f t="shared" si="162"/>
        <v>0</v>
      </c>
      <c r="AN91" s="114">
        <f t="shared" si="162"/>
        <v>0</v>
      </c>
      <c r="AO91" s="114">
        <f t="shared" si="162"/>
        <v>0</v>
      </c>
      <c r="AP91" s="114">
        <f t="shared" si="162"/>
        <v>0</v>
      </c>
      <c r="AQ91" s="114">
        <f t="shared" si="162"/>
        <v>0</v>
      </c>
      <c r="AR91" s="114">
        <f t="shared" si="162"/>
        <v>0</v>
      </c>
      <c r="AS91" s="114">
        <f t="shared" si="128"/>
        <v>15996.817999785035</v>
      </c>
    </row>
    <row r="92" spans="2:45">
      <c r="B92" s="486" t="str">
        <f t="shared" si="159"/>
        <v>25 ˧ 35</v>
      </c>
      <c r="C92" s="81" t="s">
        <v>414</v>
      </c>
      <c r="D92" s="66"/>
      <c r="E92" s="114">
        <f t="shared" si="160"/>
        <v>15094.083665712495</v>
      </c>
      <c r="F92" s="114">
        <f t="shared" si="160"/>
        <v>15094.083665712495</v>
      </c>
      <c r="G92" s="114">
        <f t="shared" si="160"/>
        <v>15094.083665712493</v>
      </c>
      <c r="H92" s="114">
        <f t="shared" si="160"/>
        <v>15094.083665712493</v>
      </c>
      <c r="I92" s="114">
        <f t="shared" si="160"/>
        <v>0</v>
      </c>
      <c r="J92" s="114">
        <f t="shared" si="160"/>
        <v>0</v>
      </c>
      <c r="K92" s="114">
        <f t="shared" si="160"/>
        <v>0</v>
      </c>
      <c r="L92" s="114">
        <f t="shared" si="160"/>
        <v>0</v>
      </c>
      <c r="M92" s="114">
        <f t="shared" ref="M92:AR92" si="163">IFERROR(L46/M$17,0)</f>
        <v>0</v>
      </c>
      <c r="N92" s="114">
        <f t="shared" si="163"/>
        <v>0</v>
      </c>
      <c r="O92" s="114">
        <f t="shared" si="163"/>
        <v>0</v>
      </c>
      <c r="P92" s="114">
        <f t="shared" si="163"/>
        <v>0</v>
      </c>
      <c r="Q92" s="114">
        <f t="shared" si="163"/>
        <v>0</v>
      </c>
      <c r="R92" s="114">
        <f t="shared" si="163"/>
        <v>0</v>
      </c>
      <c r="S92" s="114">
        <f t="shared" si="163"/>
        <v>0</v>
      </c>
      <c r="T92" s="114">
        <f t="shared" si="163"/>
        <v>0</v>
      </c>
      <c r="U92" s="114">
        <f t="shared" si="163"/>
        <v>0</v>
      </c>
      <c r="V92" s="114">
        <f t="shared" si="163"/>
        <v>0</v>
      </c>
      <c r="W92" s="114">
        <f t="shared" si="163"/>
        <v>0</v>
      </c>
      <c r="X92" s="114">
        <f t="shared" si="163"/>
        <v>0</v>
      </c>
      <c r="Y92" s="114">
        <f t="shared" si="163"/>
        <v>0</v>
      </c>
      <c r="Z92" s="114">
        <f t="shared" si="163"/>
        <v>0</v>
      </c>
      <c r="AA92" s="114">
        <f t="shared" si="163"/>
        <v>0</v>
      </c>
      <c r="AB92" s="114">
        <f t="shared" si="163"/>
        <v>0</v>
      </c>
      <c r="AC92" s="114">
        <f t="shared" si="163"/>
        <v>0</v>
      </c>
      <c r="AD92" s="114">
        <f t="shared" si="163"/>
        <v>0</v>
      </c>
      <c r="AE92" s="114">
        <f t="shared" si="163"/>
        <v>0</v>
      </c>
      <c r="AF92" s="114">
        <f t="shared" si="163"/>
        <v>0</v>
      </c>
      <c r="AG92" s="114">
        <f t="shared" si="163"/>
        <v>0</v>
      </c>
      <c r="AH92" s="114">
        <f t="shared" si="163"/>
        <v>0</v>
      </c>
      <c r="AI92" s="114">
        <f t="shared" si="163"/>
        <v>0</v>
      </c>
      <c r="AJ92" s="114">
        <f t="shared" si="163"/>
        <v>0</v>
      </c>
      <c r="AK92" s="114">
        <f t="shared" si="163"/>
        <v>0</v>
      </c>
      <c r="AL92" s="114">
        <f t="shared" si="163"/>
        <v>0</v>
      </c>
      <c r="AM92" s="114">
        <f t="shared" si="163"/>
        <v>0</v>
      </c>
      <c r="AN92" s="114">
        <f t="shared" si="163"/>
        <v>0</v>
      </c>
      <c r="AO92" s="114">
        <f t="shared" si="163"/>
        <v>0</v>
      </c>
      <c r="AP92" s="114">
        <f t="shared" si="163"/>
        <v>0</v>
      </c>
      <c r="AQ92" s="114">
        <f t="shared" si="163"/>
        <v>0</v>
      </c>
      <c r="AR92" s="114">
        <f t="shared" si="163"/>
        <v>0</v>
      </c>
      <c r="AS92" s="114">
        <f t="shared" si="128"/>
        <v>60376.334662849971</v>
      </c>
    </row>
    <row r="93" spans="2:45">
      <c r="B93" s="486" t="str">
        <f t="shared" si="159"/>
        <v>35 ≤</v>
      </c>
      <c r="C93" s="81" t="s">
        <v>414</v>
      </c>
      <c r="D93" s="66"/>
      <c r="E93" s="114">
        <f t="shared" si="160"/>
        <v>35087.090450996526</v>
      </c>
      <c r="F93" s="114">
        <f t="shared" si="160"/>
        <v>35087.090450996526</v>
      </c>
      <c r="G93" s="114">
        <f t="shared" si="160"/>
        <v>35087.090450996518</v>
      </c>
      <c r="H93" s="114">
        <f t="shared" si="160"/>
        <v>35087.090450996518</v>
      </c>
      <c r="I93" s="114">
        <f t="shared" si="160"/>
        <v>0</v>
      </c>
      <c r="J93" s="114">
        <f t="shared" si="160"/>
        <v>0</v>
      </c>
      <c r="K93" s="114">
        <f t="shared" si="160"/>
        <v>0</v>
      </c>
      <c r="L93" s="114">
        <f t="shared" si="160"/>
        <v>0</v>
      </c>
      <c r="M93" s="114">
        <f t="shared" ref="M93:AR93" si="164">IFERROR(L47/M$17,0)</f>
        <v>0</v>
      </c>
      <c r="N93" s="114">
        <f t="shared" si="164"/>
        <v>0</v>
      </c>
      <c r="O93" s="114">
        <f t="shared" si="164"/>
        <v>0</v>
      </c>
      <c r="P93" s="114">
        <f t="shared" si="164"/>
        <v>0</v>
      </c>
      <c r="Q93" s="114">
        <f t="shared" si="164"/>
        <v>0</v>
      </c>
      <c r="R93" s="114">
        <f t="shared" si="164"/>
        <v>0</v>
      </c>
      <c r="S93" s="114">
        <f t="shared" si="164"/>
        <v>0</v>
      </c>
      <c r="T93" s="114">
        <f t="shared" si="164"/>
        <v>0</v>
      </c>
      <c r="U93" s="114">
        <f t="shared" si="164"/>
        <v>0</v>
      </c>
      <c r="V93" s="114">
        <f t="shared" si="164"/>
        <v>0</v>
      </c>
      <c r="W93" s="114">
        <f t="shared" si="164"/>
        <v>0</v>
      </c>
      <c r="X93" s="114">
        <f t="shared" si="164"/>
        <v>0</v>
      </c>
      <c r="Y93" s="114">
        <f t="shared" si="164"/>
        <v>0</v>
      </c>
      <c r="Z93" s="114">
        <f t="shared" si="164"/>
        <v>0</v>
      </c>
      <c r="AA93" s="114">
        <f t="shared" si="164"/>
        <v>0</v>
      </c>
      <c r="AB93" s="114">
        <f t="shared" si="164"/>
        <v>0</v>
      </c>
      <c r="AC93" s="114">
        <f t="shared" si="164"/>
        <v>0</v>
      </c>
      <c r="AD93" s="114">
        <f t="shared" si="164"/>
        <v>0</v>
      </c>
      <c r="AE93" s="114">
        <f t="shared" si="164"/>
        <v>0</v>
      </c>
      <c r="AF93" s="114">
        <f t="shared" si="164"/>
        <v>0</v>
      </c>
      <c r="AG93" s="114">
        <f t="shared" si="164"/>
        <v>0</v>
      </c>
      <c r="AH93" s="114">
        <f t="shared" si="164"/>
        <v>0</v>
      </c>
      <c r="AI93" s="114">
        <f t="shared" si="164"/>
        <v>0</v>
      </c>
      <c r="AJ93" s="114">
        <f t="shared" si="164"/>
        <v>0</v>
      </c>
      <c r="AK93" s="114">
        <f t="shared" si="164"/>
        <v>0</v>
      </c>
      <c r="AL93" s="114">
        <f t="shared" si="164"/>
        <v>0</v>
      </c>
      <c r="AM93" s="114">
        <f t="shared" si="164"/>
        <v>0</v>
      </c>
      <c r="AN93" s="114">
        <f t="shared" si="164"/>
        <v>0</v>
      </c>
      <c r="AO93" s="114">
        <f t="shared" si="164"/>
        <v>0</v>
      </c>
      <c r="AP93" s="114">
        <f t="shared" si="164"/>
        <v>0</v>
      </c>
      <c r="AQ93" s="114">
        <f t="shared" si="164"/>
        <v>0</v>
      </c>
      <c r="AR93" s="114">
        <f t="shared" si="164"/>
        <v>0</v>
      </c>
      <c r="AS93" s="114">
        <f t="shared" si="128"/>
        <v>140348.36180398607</v>
      </c>
    </row>
    <row r="94" spans="2:45">
      <c r="B94" s="993" t="s">
        <v>1165</v>
      </c>
      <c r="C94" s="74" t="s">
        <v>414</v>
      </c>
      <c r="D94" s="66"/>
      <c r="E94" s="487">
        <f t="shared" ref="E94:F94" si="165">SUM(E95:E99)</f>
        <v>16774.261264330711</v>
      </c>
      <c r="F94" s="487">
        <f t="shared" si="165"/>
        <v>16774.261264330711</v>
      </c>
      <c r="G94" s="487">
        <f t="shared" ref="G94:L94" si="166">SUM(G95:G99)</f>
        <v>16774.261264330711</v>
      </c>
      <c r="H94" s="487">
        <f t="shared" si="166"/>
        <v>16774.261264330711</v>
      </c>
      <c r="I94" s="487">
        <f t="shared" si="166"/>
        <v>16774.261264330711</v>
      </c>
      <c r="J94" s="487">
        <f t="shared" si="166"/>
        <v>16774.261264330707</v>
      </c>
      <c r="K94" s="487">
        <f t="shared" si="166"/>
        <v>16774.261264330707</v>
      </c>
      <c r="L94" s="487">
        <f t="shared" si="166"/>
        <v>0</v>
      </c>
      <c r="M94" s="487">
        <f t="shared" ref="M94:AR94" si="167">SUM(M95:M99)</f>
        <v>0</v>
      </c>
      <c r="N94" s="487">
        <f t="shared" si="167"/>
        <v>0</v>
      </c>
      <c r="O94" s="487">
        <f t="shared" si="167"/>
        <v>0</v>
      </c>
      <c r="P94" s="487">
        <f t="shared" si="167"/>
        <v>0</v>
      </c>
      <c r="Q94" s="487">
        <f t="shared" si="167"/>
        <v>0</v>
      </c>
      <c r="R94" s="487">
        <f t="shared" si="167"/>
        <v>0</v>
      </c>
      <c r="S94" s="487">
        <f t="shared" si="167"/>
        <v>0</v>
      </c>
      <c r="T94" s="487">
        <f t="shared" si="167"/>
        <v>0</v>
      </c>
      <c r="U94" s="487">
        <f t="shared" si="167"/>
        <v>0</v>
      </c>
      <c r="V94" s="487">
        <f t="shared" si="167"/>
        <v>0</v>
      </c>
      <c r="W94" s="487">
        <f t="shared" si="167"/>
        <v>0</v>
      </c>
      <c r="X94" s="487">
        <f t="shared" si="167"/>
        <v>0</v>
      </c>
      <c r="Y94" s="487">
        <f t="shared" si="167"/>
        <v>0</v>
      </c>
      <c r="Z94" s="487">
        <f t="shared" si="167"/>
        <v>0</v>
      </c>
      <c r="AA94" s="487">
        <f t="shared" si="167"/>
        <v>0</v>
      </c>
      <c r="AB94" s="487">
        <f t="shared" si="167"/>
        <v>0</v>
      </c>
      <c r="AC94" s="487">
        <f t="shared" si="167"/>
        <v>0</v>
      </c>
      <c r="AD94" s="487">
        <f t="shared" si="167"/>
        <v>0</v>
      </c>
      <c r="AE94" s="487">
        <f t="shared" si="167"/>
        <v>0</v>
      </c>
      <c r="AF94" s="487">
        <f t="shared" si="167"/>
        <v>0</v>
      </c>
      <c r="AG94" s="487">
        <f t="shared" si="167"/>
        <v>0</v>
      </c>
      <c r="AH94" s="487">
        <f t="shared" si="167"/>
        <v>0</v>
      </c>
      <c r="AI94" s="487">
        <f t="shared" si="167"/>
        <v>0</v>
      </c>
      <c r="AJ94" s="487">
        <f t="shared" si="167"/>
        <v>0</v>
      </c>
      <c r="AK94" s="487">
        <f t="shared" si="167"/>
        <v>0</v>
      </c>
      <c r="AL94" s="487">
        <f t="shared" si="167"/>
        <v>0</v>
      </c>
      <c r="AM94" s="487">
        <f t="shared" si="167"/>
        <v>0</v>
      </c>
      <c r="AN94" s="487">
        <f t="shared" si="167"/>
        <v>0</v>
      </c>
      <c r="AO94" s="487">
        <f t="shared" si="167"/>
        <v>0</v>
      </c>
      <c r="AP94" s="487">
        <f t="shared" si="167"/>
        <v>0</v>
      </c>
      <c r="AQ94" s="487">
        <f t="shared" si="167"/>
        <v>0</v>
      </c>
      <c r="AR94" s="487">
        <f t="shared" si="167"/>
        <v>0</v>
      </c>
      <c r="AS94" s="487">
        <f>SUM(E94:AR94)</f>
        <v>117419.82885031497</v>
      </c>
    </row>
    <row r="95" spans="2:45">
      <c r="B95" s="486" t="str">
        <f>B89</f>
        <v>&lt; 8</v>
      </c>
      <c r="C95" s="81" t="s">
        <v>414</v>
      </c>
      <c r="D95" s="66"/>
      <c r="E95" s="114">
        <f>IFERROR(D49/Premissas!$D$18,0)</f>
        <v>94.757414962060565</v>
      </c>
      <c r="F95" s="114">
        <f>IFERROR(E49/(Premissas!$D$18-E$2),0)</f>
        <v>94.757414962060565</v>
      </c>
      <c r="G95" s="114">
        <f>IFERROR(F49/(Premissas!$D$18-F$2),0)</f>
        <v>94.757414962060551</v>
      </c>
      <c r="H95" s="114">
        <f>IFERROR(G49/(Premissas!$D$18-G$2),0)</f>
        <v>94.757414962060551</v>
      </c>
      <c r="I95" s="114">
        <f>IFERROR(H49/(Premissas!$D$18-H$2),0)</f>
        <v>94.757414962060537</v>
      </c>
      <c r="J95" s="114">
        <f>IFERROR(I49/(Premissas!$D$18-I$2),0)</f>
        <v>94.757414962060551</v>
      </c>
      <c r="K95" s="114">
        <f>IFERROR(J49/(Premissas!$D$18-J$2),0)</f>
        <v>94.757414962060551</v>
      </c>
      <c r="L95" s="114">
        <f>IFERROR(K49/(Premissas!$D$18-K$2),0)</f>
        <v>0</v>
      </c>
      <c r="M95" s="114">
        <f>IFERROR(L49/(Premissas!$D$18-L$2),0)</f>
        <v>0</v>
      </c>
      <c r="N95" s="114">
        <f>IFERROR(M49/(Premissas!$D$18-M$2),0)</f>
        <v>0</v>
      </c>
      <c r="O95" s="114">
        <f>IFERROR(N49/(Premissas!$D$18-N$2),0)</f>
        <v>0</v>
      </c>
      <c r="P95" s="114">
        <f>IFERROR(O49/(Premissas!$D$18-O$2),0)</f>
        <v>0</v>
      </c>
      <c r="Q95" s="114">
        <f>IFERROR(P49/(Premissas!$D$18-P$2),0)</f>
        <v>0</v>
      </c>
      <c r="R95" s="114">
        <f>IFERROR(Q49/(Premissas!$D$18-Q$2),0)</f>
        <v>0</v>
      </c>
      <c r="S95" s="114">
        <f>IFERROR(R49/(Premissas!$D$18-R$2),0)</f>
        <v>0</v>
      </c>
      <c r="T95" s="114">
        <f>IFERROR(S49/(Premissas!$D$18-S$2),0)</f>
        <v>0</v>
      </c>
      <c r="U95" s="114">
        <f>IFERROR(T49/(Premissas!$D$18-T$2),0)</f>
        <v>0</v>
      </c>
      <c r="V95" s="114">
        <f>IFERROR(U49/(Premissas!$D$18-U$2),0)</f>
        <v>0</v>
      </c>
      <c r="W95" s="114">
        <f>IFERROR(V49/(Premissas!$D$18-V$2),0)</f>
        <v>0</v>
      </c>
      <c r="X95" s="114">
        <f>IFERROR(W49/(Premissas!$D$18-W$2),0)</f>
        <v>0</v>
      </c>
      <c r="Y95" s="114">
        <f>IFERROR(X49/(Premissas!$D$18-X$2),0)</f>
        <v>0</v>
      </c>
      <c r="Z95" s="114">
        <f>IFERROR(Y49/(Premissas!$D$18-Y$2),0)</f>
        <v>0</v>
      </c>
      <c r="AA95" s="114">
        <f>IFERROR(Z49/(Premissas!$D$18-Z$2),0)</f>
        <v>0</v>
      </c>
      <c r="AB95" s="114">
        <f>IFERROR(AA49/(Premissas!$D$18-AA$2),0)</f>
        <v>0</v>
      </c>
      <c r="AC95" s="114">
        <f>IFERROR(AB49/(Premissas!$D$18-AB$2),0)</f>
        <v>0</v>
      </c>
      <c r="AD95" s="114">
        <f>IFERROR(AC49/(Premissas!$D$18-AC$2),0)</f>
        <v>0</v>
      </c>
      <c r="AE95" s="114">
        <f>IFERROR(AD49/(Premissas!$D$18-AD$2),0)</f>
        <v>0</v>
      </c>
      <c r="AF95" s="114">
        <f>IFERROR(AE49/(Premissas!$D$18-AE$2),0)</f>
        <v>0</v>
      </c>
      <c r="AG95" s="114">
        <f>IFERROR(AF49/(Premissas!$D$18-AF$2),0)</f>
        <v>0</v>
      </c>
      <c r="AH95" s="114">
        <f>IFERROR(AG49/(Premissas!$D$18-AG$2),0)</f>
        <v>0</v>
      </c>
      <c r="AI95" s="114">
        <f>IFERROR(AH49/(Premissas!$D$18-AH$2),0)</f>
        <v>0</v>
      </c>
      <c r="AJ95" s="114">
        <f>IFERROR(AI49/(Premissas!$D$18-AI$2),0)</f>
        <v>0</v>
      </c>
      <c r="AK95" s="114">
        <f>IFERROR(AJ49/(Premissas!$D$18-AJ$2),0)</f>
        <v>0</v>
      </c>
      <c r="AL95" s="114">
        <f>IFERROR(AK49/(Premissas!$D$18-AK$2),0)</f>
        <v>0</v>
      </c>
      <c r="AM95" s="114">
        <f>IFERROR(AL49/(Premissas!$D$18-AL$2),0)</f>
        <v>0</v>
      </c>
      <c r="AN95" s="114">
        <f>IFERROR(AM49/(Premissas!$D$18-AM$2),0)</f>
        <v>0</v>
      </c>
      <c r="AO95" s="114">
        <f>IFERROR(AN49/(Premissas!$D$18-AN$2),0)</f>
        <v>0</v>
      </c>
      <c r="AP95" s="114">
        <f>IFERROR(AO49/(Premissas!$D$18-AO$2),0)</f>
        <v>0</v>
      </c>
      <c r="AQ95" s="114">
        <f>IFERROR(AP49/(Premissas!$D$18-AP$2),0)</f>
        <v>0</v>
      </c>
      <c r="AR95" s="114">
        <f>IFERROR(AQ49/(Premissas!$D$18-AQ$2),0)</f>
        <v>0</v>
      </c>
      <c r="AS95" s="114">
        <f>SUM(E95:AR95)</f>
        <v>663.30190473442383</v>
      </c>
    </row>
    <row r="96" spans="2:45">
      <c r="B96" s="486" t="str">
        <f t="shared" ref="B96:B99" si="168">B90</f>
        <v>8 ˧ 18</v>
      </c>
      <c r="C96" s="81" t="s">
        <v>414</v>
      </c>
      <c r="D96" s="66"/>
      <c r="E96" s="114">
        <f>IFERROR(D50/Premissas!$D$18,0)</f>
        <v>568.17472383764448</v>
      </c>
      <c r="F96" s="114">
        <f>IFERROR(E50/(Premissas!$D$18-E$2),0)</f>
        <v>568.17472383764459</v>
      </c>
      <c r="G96" s="114">
        <f>IFERROR(F50/(Premissas!$D$18-F$2),0)</f>
        <v>568.17472383764448</v>
      </c>
      <c r="H96" s="114">
        <f>IFERROR(G50/(Premissas!$D$18-G$2),0)</f>
        <v>568.17472383764448</v>
      </c>
      <c r="I96" s="114">
        <f>IFERROR(H50/(Premissas!$D$18-H$2),0)</f>
        <v>568.17472383764448</v>
      </c>
      <c r="J96" s="114">
        <f>IFERROR(I50/(Premissas!$D$18-I$2),0)</f>
        <v>568.17472383764448</v>
      </c>
      <c r="K96" s="114">
        <f>IFERROR(J50/(Premissas!$D$18-J$2),0)</f>
        <v>568.17472383764448</v>
      </c>
      <c r="L96" s="114">
        <f>IFERROR(K50/(Premissas!$D$18-K$2),0)</f>
        <v>0</v>
      </c>
      <c r="M96" s="114">
        <f>IFERROR(L50/(Premissas!$D$18-L$2),0)</f>
        <v>0</v>
      </c>
      <c r="N96" s="114">
        <f>IFERROR(M50/(Premissas!$D$18-M$2),0)</f>
        <v>0</v>
      </c>
      <c r="O96" s="114">
        <f>IFERROR(N50/(Premissas!$D$18-N$2),0)</f>
        <v>0</v>
      </c>
      <c r="P96" s="114">
        <f>IFERROR(O50/(Premissas!$D$18-O$2),0)</f>
        <v>0</v>
      </c>
      <c r="Q96" s="114">
        <f>IFERROR(P50/(Premissas!$D$18-P$2),0)</f>
        <v>0</v>
      </c>
      <c r="R96" s="114">
        <f>IFERROR(Q50/(Premissas!$D$18-Q$2),0)</f>
        <v>0</v>
      </c>
      <c r="S96" s="114">
        <f>IFERROR(R50/(Premissas!$D$18-R$2),0)</f>
        <v>0</v>
      </c>
      <c r="T96" s="114">
        <f>IFERROR(S50/(Premissas!$D$18-S$2),0)</f>
        <v>0</v>
      </c>
      <c r="U96" s="114">
        <f>IFERROR(T50/(Premissas!$D$18-T$2),0)</f>
        <v>0</v>
      </c>
      <c r="V96" s="114">
        <f>IFERROR(U50/(Premissas!$D$18-U$2),0)</f>
        <v>0</v>
      </c>
      <c r="W96" s="114">
        <f>IFERROR(V50/(Premissas!$D$18-V$2),0)</f>
        <v>0</v>
      </c>
      <c r="X96" s="114">
        <f>IFERROR(W50/(Premissas!$D$18-W$2),0)</f>
        <v>0</v>
      </c>
      <c r="Y96" s="114">
        <f>IFERROR(X50/(Premissas!$D$18-X$2),0)</f>
        <v>0</v>
      </c>
      <c r="Z96" s="114">
        <f>IFERROR(Y50/(Premissas!$D$18-Y$2),0)</f>
        <v>0</v>
      </c>
      <c r="AA96" s="114">
        <f>IFERROR(Z50/(Premissas!$D$18-Z$2),0)</f>
        <v>0</v>
      </c>
      <c r="AB96" s="114">
        <f>IFERROR(AA50/(Premissas!$D$18-AA$2),0)</f>
        <v>0</v>
      </c>
      <c r="AC96" s="114">
        <f>IFERROR(AB50/(Premissas!$D$18-AB$2),0)</f>
        <v>0</v>
      </c>
      <c r="AD96" s="114">
        <f>IFERROR(AC50/(Premissas!$D$18-AC$2),0)</f>
        <v>0</v>
      </c>
      <c r="AE96" s="114">
        <f>IFERROR(AD50/(Premissas!$D$18-AD$2),0)</f>
        <v>0</v>
      </c>
      <c r="AF96" s="114">
        <f>IFERROR(AE50/(Premissas!$D$18-AE$2),0)</f>
        <v>0</v>
      </c>
      <c r="AG96" s="114">
        <f>IFERROR(AF50/(Premissas!$D$18-AF$2),0)</f>
        <v>0</v>
      </c>
      <c r="AH96" s="114">
        <f>IFERROR(AG50/(Premissas!$D$18-AG$2),0)</f>
        <v>0</v>
      </c>
      <c r="AI96" s="114">
        <f>IFERROR(AH50/(Premissas!$D$18-AH$2),0)</f>
        <v>0</v>
      </c>
      <c r="AJ96" s="114">
        <f>IFERROR(AI50/(Premissas!$D$18-AI$2),0)</f>
        <v>0</v>
      </c>
      <c r="AK96" s="114">
        <f>IFERROR(AJ50/(Premissas!$D$18-AJ$2),0)</f>
        <v>0</v>
      </c>
      <c r="AL96" s="114">
        <f>IFERROR(AK50/(Premissas!$D$18-AK$2),0)</f>
        <v>0</v>
      </c>
      <c r="AM96" s="114">
        <f>IFERROR(AL50/(Premissas!$D$18-AL$2),0)</f>
        <v>0</v>
      </c>
      <c r="AN96" s="114">
        <f>IFERROR(AM50/(Premissas!$D$18-AM$2),0)</f>
        <v>0</v>
      </c>
      <c r="AO96" s="114">
        <f>IFERROR(AN50/(Premissas!$D$18-AN$2),0)</f>
        <v>0</v>
      </c>
      <c r="AP96" s="114">
        <f>IFERROR(AO50/(Premissas!$D$18-AO$2),0)</f>
        <v>0</v>
      </c>
      <c r="AQ96" s="114">
        <f>IFERROR(AP50/(Premissas!$D$18-AP$2),0)</f>
        <v>0</v>
      </c>
      <c r="AR96" s="114">
        <f>IFERROR(AQ50/(Premissas!$D$18-AQ$2),0)</f>
        <v>0</v>
      </c>
      <c r="AS96" s="114">
        <f t="shared" si="128"/>
        <v>3977.223066863512</v>
      </c>
    </row>
    <row r="97" spans="2:45">
      <c r="B97" s="486" t="str">
        <f t="shared" si="168"/>
        <v>18 ˧ 25</v>
      </c>
      <c r="C97" s="81" t="s">
        <v>414</v>
      </c>
      <c r="D97" s="66"/>
      <c r="E97" s="114">
        <f>IFERROR(D51/Premissas!$D$18,0)</f>
        <v>1194.95762465287</v>
      </c>
      <c r="F97" s="114">
        <f>IFERROR(E51/(Premissas!$D$18-E$2),0)</f>
        <v>1194.9576246528698</v>
      </c>
      <c r="G97" s="114">
        <f>IFERROR(F51/(Premissas!$D$18-F$2),0)</f>
        <v>1194.95762465287</v>
      </c>
      <c r="H97" s="114">
        <f>IFERROR(G51/(Premissas!$D$18-G$2),0)</f>
        <v>1194.95762465287</v>
      </c>
      <c r="I97" s="114">
        <f>IFERROR(H51/(Premissas!$D$18-H$2),0)</f>
        <v>1194.95762465287</v>
      </c>
      <c r="J97" s="114">
        <f>IFERROR(I51/(Premissas!$D$18-I$2),0)</f>
        <v>1194.95762465287</v>
      </c>
      <c r="K97" s="114">
        <f>IFERROR(J51/(Premissas!$D$18-J$2),0)</f>
        <v>1194.95762465287</v>
      </c>
      <c r="L97" s="114">
        <f>IFERROR(K51/(Premissas!$D$18-K$2),0)</f>
        <v>0</v>
      </c>
      <c r="M97" s="114">
        <f>IFERROR(L51/(Premissas!$D$18-L$2),0)</f>
        <v>0</v>
      </c>
      <c r="N97" s="114">
        <f>IFERROR(M51/(Premissas!$D$18-M$2),0)</f>
        <v>0</v>
      </c>
      <c r="O97" s="114">
        <f>IFERROR(N51/(Premissas!$D$18-N$2),0)</f>
        <v>0</v>
      </c>
      <c r="P97" s="114">
        <f>IFERROR(O51/(Premissas!$D$18-O$2),0)</f>
        <v>0</v>
      </c>
      <c r="Q97" s="114">
        <f>IFERROR(P51/(Premissas!$D$18-P$2),0)</f>
        <v>0</v>
      </c>
      <c r="R97" s="114">
        <f>IFERROR(Q51/(Premissas!$D$18-Q$2),0)</f>
        <v>0</v>
      </c>
      <c r="S97" s="114">
        <f>IFERROR(R51/(Premissas!$D$18-R$2),0)</f>
        <v>0</v>
      </c>
      <c r="T97" s="114">
        <f>IFERROR(S51/(Premissas!$D$18-S$2),0)</f>
        <v>0</v>
      </c>
      <c r="U97" s="114">
        <f>IFERROR(T51/(Premissas!$D$18-T$2),0)</f>
        <v>0</v>
      </c>
      <c r="V97" s="114">
        <f>IFERROR(U51/(Premissas!$D$18-U$2),0)</f>
        <v>0</v>
      </c>
      <c r="W97" s="114">
        <f>IFERROR(V51/(Premissas!$D$18-V$2),0)</f>
        <v>0</v>
      </c>
      <c r="X97" s="114">
        <f>IFERROR(W51/(Premissas!$D$18-W$2),0)</f>
        <v>0</v>
      </c>
      <c r="Y97" s="114">
        <f>IFERROR(X51/(Premissas!$D$18-X$2),0)</f>
        <v>0</v>
      </c>
      <c r="Z97" s="114">
        <f>IFERROR(Y51/(Premissas!$D$18-Y$2),0)</f>
        <v>0</v>
      </c>
      <c r="AA97" s="114">
        <f>IFERROR(Z51/(Premissas!$D$18-Z$2),0)</f>
        <v>0</v>
      </c>
      <c r="AB97" s="114">
        <f>IFERROR(AA51/(Premissas!$D$18-AA$2),0)</f>
        <v>0</v>
      </c>
      <c r="AC97" s="114">
        <f>IFERROR(AB51/(Premissas!$D$18-AB$2),0)</f>
        <v>0</v>
      </c>
      <c r="AD97" s="114">
        <f>IFERROR(AC51/(Premissas!$D$18-AC$2),0)</f>
        <v>0</v>
      </c>
      <c r="AE97" s="114">
        <f>IFERROR(AD51/(Premissas!$D$18-AD$2),0)</f>
        <v>0</v>
      </c>
      <c r="AF97" s="114">
        <f>IFERROR(AE51/(Premissas!$D$18-AE$2),0)</f>
        <v>0</v>
      </c>
      <c r="AG97" s="114">
        <f>IFERROR(AF51/(Premissas!$D$18-AF$2),0)</f>
        <v>0</v>
      </c>
      <c r="AH97" s="114">
        <f>IFERROR(AG51/(Premissas!$D$18-AG$2),0)</f>
        <v>0</v>
      </c>
      <c r="AI97" s="114">
        <f>IFERROR(AH51/(Premissas!$D$18-AH$2),0)</f>
        <v>0</v>
      </c>
      <c r="AJ97" s="114">
        <f>IFERROR(AI51/(Premissas!$D$18-AI$2),0)</f>
        <v>0</v>
      </c>
      <c r="AK97" s="114">
        <f>IFERROR(AJ51/(Premissas!$D$18-AJ$2),0)</f>
        <v>0</v>
      </c>
      <c r="AL97" s="114">
        <f>IFERROR(AK51/(Premissas!$D$18-AK$2),0)</f>
        <v>0</v>
      </c>
      <c r="AM97" s="114">
        <f>IFERROR(AL51/(Premissas!$D$18-AL$2),0)</f>
        <v>0</v>
      </c>
      <c r="AN97" s="114">
        <f>IFERROR(AM51/(Premissas!$D$18-AM$2),0)</f>
        <v>0</v>
      </c>
      <c r="AO97" s="114">
        <f>IFERROR(AN51/(Premissas!$D$18-AN$2),0)</f>
        <v>0</v>
      </c>
      <c r="AP97" s="114">
        <f>IFERROR(AO51/(Premissas!$D$18-AO$2),0)</f>
        <v>0</v>
      </c>
      <c r="AQ97" s="114">
        <f>IFERROR(AP51/(Premissas!$D$18-AP$2),0)</f>
        <v>0</v>
      </c>
      <c r="AR97" s="114">
        <f>IFERROR(AQ51/(Premissas!$D$18-AQ$2),0)</f>
        <v>0</v>
      </c>
      <c r="AS97" s="114">
        <f t="shared" si="128"/>
        <v>8364.7033725700912</v>
      </c>
    </row>
    <row r="98" spans="2:45">
      <c r="B98" s="486" t="str">
        <f t="shared" si="168"/>
        <v>25 ˧ 35</v>
      </c>
      <c r="C98" s="81" t="s">
        <v>414</v>
      </c>
      <c r="D98" s="66"/>
      <c r="E98" s="114">
        <f>IFERROR(D52/Premissas!$D$18,0)</f>
        <v>4479.9191157097002</v>
      </c>
      <c r="F98" s="114">
        <f>IFERROR(E52/(Premissas!$D$18-E$2),0)</f>
        <v>4479.9191157097002</v>
      </c>
      <c r="G98" s="114">
        <f>IFERROR(F52/(Premissas!$D$18-F$2),0)</f>
        <v>4479.9191157097002</v>
      </c>
      <c r="H98" s="114">
        <f>IFERROR(G52/(Premissas!$D$18-G$2),0)</f>
        <v>4479.9191157097002</v>
      </c>
      <c r="I98" s="114">
        <f>IFERROR(H52/(Premissas!$D$18-H$2),0)</f>
        <v>4479.9191157097002</v>
      </c>
      <c r="J98" s="114">
        <f>IFERROR(I52/(Premissas!$D$18-I$2),0)</f>
        <v>4479.9191157096993</v>
      </c>
      <c r="K98" s="114">
        <f>IFERROR(J52/(Premissas!$D$18-J$2),0)</f>
        <v>4479.9191157096993</v>
      </c>
      <c r="L98" s="114">
        <f>IFERROR(K52/(Premissas!$D$18-K$2),0)</f>
        <v>0</v>
      </c>
      <c r="M98" s="114">
        <f>IFERROR(L52/(Premissas!$D$18-L$2),0)</f>
        <v>0</v>
      </c>
      <c r="N98" s="114">
        <f>IFERROR(M52/(Premissas!$D$18-M$2),0)</f>
        <v>0</v>
      </c>
      <c r="O98" s="114">
        <f>IFERROR(N52/(Premissas!$D$18-N$2),0)</f>
        <v>0</v>
      </c>
      <c r="P98" s="114">
        <f>IFERROR(O52/(Premissas!$D$18-O$2),0)</f>
        <v>0</v>
      </c>
      <c r="Q98" s="114">
        <f>IFERROR(P52/(Premissas!$D$18-P$2),0)</f>
        <v>0</v>
      </c>
      <c r="R98" s="114">
        <f>IFERROR(Q52/(Premissas!$D$18-Q$2),0)</f>
        <v>0</v>
      </c>
      <c r="S98" s="114">
        <f>IFERROR(R52/(Premissas!$D$18-R$2),0)</f>
        <v>0</v>
      </c>
      <c r="T98" s="114">
        <f>IFERROR(S52/(Premissas!$D$18-S$2),0)</f>
        <v>0</v>
      </c>
      <c r="U98" s="114">
        <f>IFERROR(T52/(Premissas!$D$18-T$2),0)</f>
        <v>0</v>
      </c>
      <c r="V98" s="114">
        <f>IFERROR(U52/(Premissas!$D$18-U$2),0)</f>
        <v>0</v>
      </c>
      <c r="W98" s="114">
        <f>IFERROR(V52/(Premissas!$D$18-V$2),0)</f>
        <v>0</v>
      </c>
      <c r="X98" s="114">
        <f>IFERROR(W52/(Premissas!$D$18-W$2),0)</f>
        <v>0</v>
      </c>
      <c r="Y98" s="114">
        <f>IFERROR(X52/(Premissas!$D$18-X$2),0)</f>
        <v>0</v>
      </c>
      <c r="Z98" s="114">
        <f>IFERROR(Y52/(Premissas!$D$18-Y$2),0)</f>
        <v>0</v>
      </c>
      <c r="AA98" s="114">
        <f>IFERROR(Z52/(Premissas!$D$18-Z$2),0)</f>
        <v>0</v>
      </c>
      <c r="AB98" s="114">
        <f>IFERROR(AA52/(Premissas!$D$18-AA$2),0)</f>
        <v>0</v>
      </c>
      <c r="AC98" s="114">
        <f>IFERROR(AB52/(Premissas!$D$18-AB$2),0)</f>
        <v>0</v>
      </c>
      <c r="AD98" s="114">
        <f>IFERROR(AC52/(Premissas!$D$18-AC$2),0)</f>
        <v>0</v>
      </c>
      <c r="AE98" s="114">
        <f>IFERROR(AD52/(Premissas!$D$18-AD$2),0)</f>
        <v>0</v>
      </c>
      <c r="AF98" s="114">
        <f>IFERROR(AE52/(Premissas!$D$18-AE$2),0)</f>
        <v>0</v>
      </c>
      <c r="AG98" s="114">
        <f>IFERROR(AF52/(Premissas!$D$18-AF$2),0)</f>
        <v>0</v>
      </c>
      <c r="AH98" s="114">
        <f>IFERROR(AG52/(Premissas!$D$18-AG$2),0)</f>
        <v>0</v>
      </c>
      <c r="AI98" s="114">
        <f>IFERROR(AH52/(Premissas!$D$18-AH$2),0)</f>
        <v>0</v>
      </c>
      <c r="AJ98" s="114">
        <f>IFERROR(AI52/(Premissas!$D$18-AI$2),0)</f>
        <v>0</v>
      </c>
      <c r="AK98" s="114">
        <f>IFERROR(AJ52/(Premissas!$D$18-AJ$2),0)</f>
        <v>0</v>
      </c>
      <c r="AL98" s="114">
        <f>IFERROR(AK52/(Premissas!$D$18-AK$2),0)</f>
        <v>0</v>
      </c>
      <c r="AM98" s="114">
        <f>IFERROR(AL52/(Premissas!$D$18-AL$2),0)</f>
        <v>0</v>
      </c>
      <c r="AN98" s="114">
        <f>IFERROR(AM52/(Premissas!$D$18-AM$2),0)</f>
        <v>0</v>
      </c>
      <c r="AO98" s="114">
        <f>IFERROR(AN52/(Premissas!$D$18-AN$2),0)</f>
        <v>0</v>
      </c>
      <c r="AP98" s="114">
        <f>IFERROR(AO52/(Premissas!$D$18-AO$2),0)</f>
        <v>0</v>
      </c>
      <c r="AQ98" s="114">
        <f>IFERROR(AP52/(Premissas!$D$18-AP$2),0)</f>
        <v>0</v>
      </c>
      <c r="AR98" s="114">
        <f>IFERROR(AQ52/(Premissas!$D$18-AQ$2),0)</f>
        <v>0</v>
      </c>
      <c r="AS98" s="114">
        <f t="shared" si="128"/>
        <v>31359.433809967901</v>
      </c>
    </row>
    <row r="99" spans="2:45">
      <c r="B99" s="486" t="str">
        <f t="shared" si="168"/>
        <v>35 ≤</v>
      </c>
      <c r="C99" s="81" t="s">
        <v>414</v>
      </c>
      <c r="D99" s="66"/>
      <c r="E99" s="114">
        <f>IFERROR(D53/Premissas!$D$18,0)</f>
        <v>10436.452385168435</v>
      </c>
      <c r="F99" s="114">
        <f>IFERROR(E53/(Premissas!$D$18-E$2),0)</f>
        <v>10436.452385168435</v>
      </c>
      <c r="G99" s="114">
        <f>IFERROR(F53/(Premissas!$D$18-F$2),0)</f>
        <v>10436.452385168435</v>
      </c>
      <c r="H99" s="114">
        <f>IFERROR(G53/(Premissas!$D$18-G$2),0)</f>
        <v>10436.452385168435</v>
      </c>
      <c r="I99" s="114">
        <f>IFERROR(H53/(Premissas!$D$18-H$2),0)</f>
        <v>10436.452385168435</v>
      </c>
      <c r="J99" s="114">
        <f>IFERROR(I53/(Premissas!$D$18-I$2),0)</f>
        <v>10436.452385168435</v>
      </c>
      <c r="K99" s="114">
        <f>IFERROR(J53/(Premissas!$D$18-J$2),0)</f>
        <v>10436.452385168435</v>
      </c>
      <c r="L99" s="114">
        <f>IFERROR(K53/(Premissas!$D$18-K$2),0)</f>
        <v>0</v>
      </c>
      <c r="M99" s="114">
        <f>IFERROR(L53/(Premissas!$D$18-L$2),0)</f>
        <v>0</v>
      </c>
      <c r="N99" s="114">
        <f>IFERROR(M53/(Premissas!$D$18-M$2),0)</f>
        <v>0</v>
      </c>
      <c r="O99" s="114">
        <f>IFERROR(N53/(Premissas!$D$18-N$2),0)</f>
        <v>0</v>
      </c>
      <c r="P99" s="114">
        <f>IFERROR(O53/(Premissas!$D$18-O$2),0)</f>
        <v>0</v>
      </c>
      <c r="Q99" s="114">
        <f>IFERROR(P53/(Premissas!$D$18-P$2),0)</f>
        <v>0</v>
      </c>
      <c r="R99" s="114">
        <f>IFERROR(Q53/(Premissas!$D$18-Q$2),0)</f>
        <v>0</v>
      </c>
      <c r="S99" s="114">
        <f>IFERROR(R53/(Premissas!$D$18-R$2),0)</f>
        <v>0</v>
      </c>
      <c r="T99" s="114">
        <f>IFERROR(S53/(Premissas!$D$18-S$2),0)</f>
        <v>0</v>
      </c>
      <c r="U99" s="114">
        <f>IFERROR(T53/(Premissas!$D$18-T$2),0)</f>
        <v>0</v>
      </c>
      <c r="V99" s="114">
        <f>IFERROR(U53/(Premissas!$D$18-U$2),0)</f>
        <v>0</v>
      </c>
      <c r="W99" s="114">
        <f>IFERROR(V53/(Premissas!$D$18-V$2),0)</f>
        <v>0</v>
      </c>
      <c r="X99" s="114">
        <f>IFERROR(W53/(Premissas!$D$18-W$2),0)</f>
        <v>0</v>
      </c>
      <c r="Y99" s="114">
        <f>IFERROR(X53/(Premissas!$D$18-X$2),0)</f>
        <v>0</v>
      </c>
      <c r="Z99" s="114">
        <f>IFERROR(Y53/(Premissas!$D$18-Y$2),0)</f>
        <v>0</v>
      </c>
      <c r="AA99" s="114">
        <f>IFERROR(Z53/(Premissas!$D$18-Z$2),0)</f>
        <v>0</v>
      </c>
      <c r="AB99" s="114">
        <f>IFERROR(AA53/(Premissas!$D$18-AA$2),0)</f>
        <v>0</v>
      </c>
      <c r="AC99" s="114">
        <f>IFERROR(AB53/(Premissas!$D$18-AB$2),0)</f>
        <v>0</v>
      </c>
      <c r="AD99" s="114">
        <f>IFERROR(AC53/(Premissas!$D$18-AC$2),0)</f>
        <v>0</v>
      </c>
      <c r="AE99" s="114">
        <f>IFERROR(AD53/(Premissas!$D$18-AD$2),0)</f>
        <v>0</v>
      </c>
      <c r="AF99" s="114">
        <f>IFERROR(AE53/(Premissas!$D$18-AE$2),0)</f>
        <v>0</v>
      </c>
      <c r="AG99" s="114">
        <f>IFERROR(AF53/(Premissas!$D$18-AF$2),0)</f>
        <v>0</v>
      </c>
      <c r="AH99" s="114">
        <f>IFERROR(AG53/(Premissas!$D$18-AG$2),0)</f>
        <v>0</v>
      </c>
      <c r="AI99" s="114">
        <f>IFERROR(AH53/(Premissas!$D$18-AH$2),0)</f>
        <v>0</v>
      </c>
      <c r="AJ99" s="114">
        <f>IFERROR(AI53/(Premissas!$D$18-AI$2),0)</f>
        <v>0</v>
      </c>
      <c r="AK99" s="114">
        <f>IFERROR(AJ53/(Premissas!$D$18-AJ$2),0)</f>
        <v>0</v>
      </c>
      <c r="AL99" s="114">
        <f>IFERROR(AK53/(Premissas!$D$18-AK$2),0)</f>
        <v>0</v>
      </c>
      <c r="AM99" s="114">
        <f>IFERROR(AL53/(Premissas!$D$18-AL$2),0)</f>
        <v>0</v>
      </c>
      <c r="AN99" s="114">
        <f>IFERROR(AM53/(Premissas!$D$18-AM$2),0)</f>
        <v>0</v>
      </c>
      <c r="AO99" s="114">
        <f>IFERROR(AN53/(Premissas!$D$18-AN$2),0)</f>
        <v>0</v>
      </c>
      <c r="AP99" s="114">
        <f>IFERROR(AO53/(Premissas!$D$18-AO$2),0)</f>
        <v>0</v>
      </c>
      <c r="AQ99" s="114">
        <f>IFERROR(AP53/(Premissas!$D$18-AP$2),0)</f>
        <v>0</v>
      </c>
      <c r="AR99" s="114">
        <f>IFERROR(AQ53/(Premissas!$D$18-AQ$2),0)</f>
        <v>0</v>
      </c>
      <c r="AS99" s="114">
        <f t="shared" si="128"/>
        <v>73055.166696179047</v>
      </c>
    </row>
    <row r="100" spans="2:45" s="70" customFormat="1">
      <c r="B100" s="442" t="s">
        <v>395</v>
      </c>
      <c r="C100" s="445" t="s">
        <v>414</v>
      </c>
      <c r="D100" s="444"/>
      <c r="E100" s="444">
        <f t="shared" ref="E100:AR100" si="169">SUM(E101:E105)</f>
        <v>0</v>
      </c>
      <c r="F100" s="444">
        <f t="shared" si="169"/>
        <v>0</v>
      </c>
      <c r="G100" s="444">
        <f t="shared" si="169"/>
        <v>0</v>
      </c>
      <c r="H100" s="444">
        <f t="shared" si="169"/>
        <v>0</v>
      </c>
      <c r="I100" s="444">
        <f t="shared" si="169"/>
        <v>0</v>
      </c>
      <c r="J100" s="444">
        <f t="shared" si="169"/>
        <v>0</v>
      </c>
      <c r="K100" s="444">
        <f t="shared" si="169"/>
        <v>0</v>
      </c>
      <c r="L100" s="444">
        <f t="shared" si="169"/>
        <v>0</v>
      </c>
      <c r="M100" s="444">
        <f t="shared" si="169"/>
        <v>0</v>
      </c>
      <c r="N100" s="444">
        <f t="shared" si="169"/>
        <v>0</v>
      </c>
      <c r="O100" s="444">
        <f t="shared" si="169"/>
        <v>0</v>
      </c>
      <c r="P100" s="444">
        <f t="shared" si="169"/>
        <v>0</v>
      </c>
      <c r="Q100" s="444">
        <f t="shared" si="169"/>
        <v>0</v>
      </c>
      <c r="R100" s="444">
        <f t="shared" si="169"/>
        <v>0</v>
      </c>
      <c r="S100" s="444">
        <f t="shared" si="169"/>
        <v>0</v>
      </c>
      <c r="T100" s="444">
        <f t="shared" si="169"/>
        <v>0</v>
      </c>
      <c r="U100" s="444">
        <f t="shared" si="169"/>
        <v>0</v>
      </c>
      <c r="V100" s="444">
        <f t="shared" si="169"/>
        <v>0</v>
      </c>
      <c r="W100" s="444">
        <f t="shared" si="169"/>
        <v>0</v>
      </c>
      <c r="X100" s="444">
        <f t="shared" si="169"/>
        <v>0</v>
      </c>
      <c r="Y100" s="444">
        <f t="shared" si="169"/>
        <v>0</v>
      </c>
      <c r="Z100" s="444">
        <f t="shared" si="169"/>
        <v>0</v>
      </c>
      <c r="AA100" s="444">
        <f t="shared" si="169"/>
        <v>0</v>
      </c>
      <c r="AB100" s="444">
        <f t="shared" si="169"/>
        <v>0</v>
      </c>
      <c r="AC100" s="444">
        <f t="shared" si="169"/>
        <v>0</v>
      </c>
      <c r="AD100" s="444">
        <f t="shared" si="169"/>
        <v>0</v>
      </c>
      <c r="AE100" s="444">
        <f t="shared" si="169"/>
        <v>0</v>
      </c>
      <c r="AF100" s="444">
        <f t="shared" si="169"/>
        <v>0</v>
      </c>
      <c r="AG100" s="444">
        <f t="shared" si="169"/>
        <v>0</v>
      </c>
      <c r="AH100" s="444">
        <f t="shared" si="169"/>
        <v>0</v>
      </c>
      <c r="AI100" s="444">
        <f t="shared" si="169"/>
        <v>0</v>
      </c>
      <c r="AJ100" s="444">
        <f t="shared" si="169"/>
        <v>0</v>
      </c>
      <c r="AK100" s="444">
        <f t="shared" si="169"/>
        <v>0</v>
      </c>
      <c r="AL100" s="444">
        <f t="shared" si="169"/>
        <v>0</v>
      </c>
      <c r="AM100" s="444">
        <f t="shared" si="169"/>
        <v>0</v>
      </c>
      <c r="AN100" s="444">
        <f t="shared" si="169"/>
        <v>0</v>
      </c>
      <c r="AO100" s="444">
        <f t="shared" si="169"/>
        <v>0</v>
      </c>
      <c r="AP100" s="444">
        <f t="shared" si="169"/>
        <v>0</v>
      </c>
      <c r="AQ100" s="444">
        <f t="shared" si="169"/>
        <v>0</v>
      </c>
      <c r="AR100" s="444">
        <f t="shared" si="169"/>
        <v>0</v>
      </c>
      <c r="AS100" s="444">
        <f t="shared" si="128"/>
        <v>0</v>
      </c>
    </row>
    <row r="101" spans="2:45">
      <c r="B101" s="441" t="str">
        <f>B83</f>
        <v>&lt; 8</v>
      </c>
      <c r="C101" s="81" t="s">
        <v>414</v>
      </c>
      <c r="D101" s="114"/>
      <c r="E101" s="114">
        <f t="shared" ref="E101:AR101" si="170">IFERROR(D57/E$15,0)</f>
        <v>0</v>
      </c>
      <c r="F101" s="114">
        <f t="shared" si="170"/>
        <v>0</v>
      </c>
      <c r="G101" s="114">
        <f t="shared" si="170"/>
        <v>0</v>
      </c>
      <c r="H101" s="114">
        <f t="shared" si="170"/>
        <v>0</v>
      </c>
      <c r="I101" s="114">
        <f t="shared" si="170"/>
        <v>0</v>
      </c>
      <c r="J101" s="114">
        <f t="shared" si="170"/>
        <v>0</v>
      </c>
      <c r="K101" s="114">
        <f t="shared" si="170"/>
        <v>0</v>
      </c>
      <c r="L101" s="114">
        <f t="shared" si="170"/>
        <v>0</v>
      </c>
      <c r="M101" s="114">
        <f t="shared" si="170"/>
        <v>0</v>
      </c>
      <c r="N101" s="114">
        <f t="shared" si="170"/>
        <v>0</v>
      </c>
      <c r="O101" s="114">
        <f t="shared" si="170"/>
        <v>0</v>
      </c>
      <c r="P101" s="114">
        <f t="shared" si="170"/>
        <v>0</v>
      </c>
      <c r="Q101" s="114">
        <f t="shared" si="170"/>
        <v>0</v>
      </c>
      <c r="R101" s="114">
        <f t="shared" si="170"/>
        <v>0</v>
      </c>
      <c r="S101" s="114">
        <f t="shared" si="170"/>
        <v>0</v>
      </c>
      <c r="T101" s="114">
        <f t="shared" si="170"/>
        <v>0</v>
      </c>
      <c r="U101" s="114">
        <f t="shared" si="170"/>
        <v>0</v>
      </c>
      <c r="V101" s="114">
        <f t="shared" si="170"/>
        <v>0</v>
      </c>
      <c r="W101" s="114">
        <f t="shared" si="170"/>
        <v>0</v>
      </c>
      <c r="X101" s="114">
        <f t="shared" si="170"/>
        <v>0</v>
      </c>
      <c r="Y101" s="114">
        <f t="shared" si="170"/>
        <v>0</v>
      </c>
      <c r="Z101" s="114">
        <f t="shared" si="170"/>
        <v>0</v>
      </c>
      <c r="AA101" s="114">
        <f t="shared" si="170"/>
        <v>0</v>
      </c>
      <c r="AB101" s="114">
        <f t="shared" si="170"/>
        <v>0</v>
      </c>
      <c r="AC101" s="114">
        <f t="shared" si="170"/>
        <v>0</v>
      </c>
      <c r="AD101" s="114">
        <f t="shared" si="170"/>
        <v>0</v>
      </c>
      <c r="AE101" s="114">
        <f t="shared" si="170"/>
        <v>0</v>
      </c>
      <c r="AF101" s="114">
        <f t="shared" si="170"/>
        <v>0</v>
      </c>
      <c r="AG101" s="114">
        <f t="shared" si="170"/>
        <v>0</v>
      </c>
      <c r="AH101" s="114">
        <f t="shared" si="170"/>
        <v>0</v>
      </c>
      <c r="AI101" s="114">
        <f t="shared" si="170"/>
        <v>0</v>
      </c>
      <c r="AJ101" s="114">
        <f t="shared" si="170"/>
        <v>0</v>
      </c>
      <c r="AK101" s="114">
        <f t="shared" si="170"/>
        <v>0</v>
      </c>
      <c r="AL101" s="114">
        <f t="shared" si="170"/>
        <v>0</v>
      </c>
      <c r="AM101" s="114">
        <f t="shared" si="170"/>
        <v>0</v>
      </c>
      <c r="AN101" s="114">
        <f t="shared" si="170"/>
        <v>0</v>
      </c>
      <c r="AO101" s="114">
        <f t="shared" si="170"/>
        <v>0</v>
      </c>
      <c r="AP101" s="114">
        <f t="shared" si="170"/>
        <v>0</v>
      </c>
      <c r="AQ101" s="114">
        <f t="shared" si="170"/>
        <v>0</v>
      </c>
      <c r="AR101" s="114">
        <f t="shared" si="170"/>
        <v>0</v>
      </c>
      <c r="AS101" s="114">
        <f>SUM(E101:AR101)</f>
        <v>0</v>
      </c>
    </row>
    <row r="102" spans="2:45">
      <c r="B102" s="441" t="str">
        <f>B84</f>
        <v>8 ˧ 18</v>
      </c>
      <c r="C102" s="81" t="s">
        <v>414</v>
      </c>
      <c r="D102" s="114"/>
      <c r="E102" s="114">
        <f t="shared" ref="E102:AR102" si="171">IFERROR(D58/E$15,0)</f>
        <v>0</v>
      </c>
      <c r="F102" s="114">
        <f t="shared" si="171"/>
        <v>0</v>
      </c>
      <c r="G102" s="114">
        <f t="shared" si="171"/>
        <v>0</v>
      </c>
      <c r="H102" s="114">
        <f t="shared" si="171"/>
        <v>0</v>
      </c>
      <c r="I102" s="114">
        <f t="shared" si="171"/>
        <v>0</v>
      </c>
      <c r="J102" s="114">
        <f t="shared" si="171"/>
        <v>0</v>
      </c>
      <c r="K102" s="114">
        <f t="shared" si="171"/>
        <v>0</v>
      </c>
      <c r="L102" s="114">
        <f t="shared" si="171"/>
        <v>0</v>
      </c>
      <c r="M102" s="114">
        <f t="shared" si="171"/>
        <v>0</v>
      </c>
      <c r="N102" s="114">
        <f t="shared" si="171"/>
        <v>0</v>
      </c>
      <c r="O102" s="114">
        <f t="shared" si="171"/>
        <v>0</v>
      </c>
      <c r="P102" s="114">
        <f t="shared" si="171"/>
        <v>0</v>
      </c>
      <c r="Q102" s="114">
        <f t="shared" si="171"/>
        <v>0</v>
      </c>
      <c r="R102" s="114">
        <f t="shared" si="171"/>
        <v>0</v>
      </c>
      <c r="S102" s="114">
        <f t="shared" si="171"/>
        <v>0</v>
      </c>
      <c r="T102" s="114">
        <f t="shared" si="171"/>
        <v>0</v>
      </c>
      <c r="U102" s="114">
        <f t="shared" si="171"/>
        <v>0</v>
      </c>
      <c r="V102" s="114">
        <f t="shared" si="171"/>
        <v>0</v>
      </c>
      <c r="W102" s="114">
        <f t="shared" si="171"/>
        <v>0</v>
      </c>
      <c r="X102" s="114">
        <f t="shared" si="171"/>
        <v>0</v>
      </c>
      <c r="Y102" s="114">
        <f t="shared" si="171"/>
        <v>0</v>
      </c>
      <c r="Z102" s="114">
        <f t="shared" si="171"/>
        <v>0</v>
      </c>
      <c r="AA102" s="114">
        <f t="shared" si="171"/>
        <v>0</v>
      </c>
      <c r="AB102" s="114">
        <f t="shared" si="171"/>
        <v>0</v>
      </c>
      <c r="AC102" s="114">
        <f t="shared" si="171"/>
        <v>0</v>
      </c>
      <c r="AD102" s="114">
        <f t="shared" si="171"/>
        <v>0</v>
      </c>
      <c r="AE102" s="114">
        <f t="shared" si="171"/>
        <v>0</v>
      </c>
      <c r="AF102" s="114">
        <f t="shared" si="171"/>
        <v>0</v>
      </c>
      <c r="AG102" s="114">
        <f t="shared" si="171"/>
        <v>0</v>
      </c>
      <c r="AH102" s="114">
        <f t="shared" si="171"/>
        <v>0</v>
      </c>
      <c r="AI102" s="114">
        <f t="shared" si="171"/>
        <v>0</v>
      </c>
      <c r="AJ102" s="114">
        <f t="shared" si="171"/>
        <v>0</v>
      </c>
      <c r="AK102" s="114">
        <f t="shared" si="171"/>
        <v>0</v>
      </c>
      <c r="AL102" s="114">
        <f t="shared" si="171"/>
        <v>0</v>
      </c>
      <c r="AM102" s="114">
        <f t="shared" si="171"/>
        <v>0</v>
      </c>
      <c r="AN102" s="114">
        <f t="shared" si="171"/>
        <v>0</v>
      </c>
      <c r="AO102" s="114">
        <f t="shared" si="171"/>
        <v>0</v>
      </c>
      <c r="AP102" s="114">
        <f t="shared" si="171"/>
        <v>0</v>
      </c>
      <c r="AQ102" s="114">
        <f t="shared" si="171"/>
        <v>0</v>
      </c>
      <c r="AR102" s="114">
        <f t="shared" si="171"/>
        <v>0</v>
      </c>
      <c r="AS102" s="114">
        <f t="shared" si="128"/>
        <v>0</v>
      </c>
    </row>
    <row r="103" spans="2:45">
      <c r="B103" s="441" t="str">
        <f>B85</f>
        <v>18 ˧ 25</v>
      </c>
      <c r="C103" s="81" t="s">
        <v>414</v>
      </c>
      <c r="D103" s="114"/>
      <c r="E103" s="114">
        <f>IFERROR(D59/E$15,0)</f>
        <v>0</v>
      </c>
      <c r="F103" s="114">
        <f t="shared" ref="F103:T103" si="172">IFERROR(E59/F$15,0)</f>
        <v>0</v>
      </c>
      <c r="G103" s="114">
        <f t="shared" si="172"/>
        <v>0</v>
      </c>
      <c r="H103" s="114">
        <f t="shared" si="172"/>
        <v>0</v>
      </c>
      <c r="I103" s="114">
        <f t="shared" si="172"/>
        <v>0</v>
      </c>
      <c r="J103" s="114">
        <f t="shared" si="172"/>
        <v>0</v>
      </c>
      <c r="K103" s="114">
        <f t="shared" si="172"/>
        <v>0</v>
      </c>
      <c r="L103" s="114">
        <f t="shared" si="172"/>
        <v>0</v>
      </c>
      <c r="M103" s="114">
        <f t="shared" si="172"/>
        <v>0</v>
      </c>
      <c r="N103" s="114">
        <f t="shared" si="172"/>
        <v>0</v>
      </c>
      <c r="O103" s="114">
        <f t="shared" si="172"/>
        <v>0</v>
      </c>
      <c r="P103" s="114">
        <f t="shared" si="172"/>
        <v>0</v>
      </c>
      <c r="Q103" s="114">
        <f t="shared" si="172"/>
        <v>0</v>
      </c>
      <c r="R103" s="114">
        <f t="shared" si="172"/>
        <v>0</v>
      </c>
      <c r="S103" s="114">
        <f t="shared" si="172"/>
        <v>0</v>
      </c>
      <c r="T103" s="114">
        <f t="shared" si="172"/>
        <v>0</v>
      </c>
      <c r="U103" s="114">
        <f t="shared" ref="U103:AR103" si="173">IFERROR(T59/U$15,0)</f>
        <v>0</v>
      </c>
      <c r="V103" s="114">
        <f t="shared" si="173"/>
        <v>0</v>
      </c>
      <c r="W103" s="114">
        <f t="shared" si="173"/>
        <v>0</v>
      </c>
      <c r="X103" s="114">
        <f t="shared" si="173"/>
        <v>0</v>
      </c>
      <c r="Y103" s="114">
        <f t="shared" si="173"/>
        <v>0</v>
      </c>
      <c r="Z103" s="114">
        <f t="shared" si="173"/>
        <v>0</v>
      </c>
      <c r="AA103" s="114">
        <f t="shared" si="173"/>
        <v>0</v>
      </c>
      <c r="AB103" s="114">
        <f t="shared" si="173"/>
        <v>0</v>
      </c>
      <c r="AC103" s="114">
        <f t="shared" si="173"/>
        <v>0</v>
      </c>
      <c r="AD103" s="114">
        <f t="shared" si="173"/>
        <v>0</v>
      </c>
      <c r="AE103" s="114">
        <f t="shared" si="173"/>
        <v>0</v>
      </c>
      <c r="AF103" s="114">
        <f t="shared" si="173"/>
        <v>0</v>
      </c>
      <c r="AG103" s="114">
        <f t="shared" si="173"/>
        <v>0</v>
      </c>
      <c r="AH103" s="114">
        <f t="shared" si="173"/>
        <v>0</v>
      </c>
      <c r="AI103" s="114">
        <f t="shared" si="173"/>
        <v>0</v>
      </c>
      <c r="AJ103" s="114">
        <f t="shared" si="173"/>
        <v>0</v>
      </c>
      <c r="AK103" s="114">
        <f t="shared" si="173"/>
        <v>0</v>
      </c>
      <c r="AL103" s="114">
        <f t="shared" si="173"/>
        <v>0</v>
      </c>
      <c r="AM103" s="114">
        <f t="shared" si="173"/>
        <v>0</v>
      </c>
      <c r="AN103" s="114">
        <f t="shared" si="173"/>
        <v>0</v>
      </c>
      <c r="AO103" s="114">
        <f t="shared" si="173"/>
        <v>0</v>
      </c>
      <c r="AP103" s="114">
        <f t="shared" si="173"/>
        <v>0</v>
      </c>
      <c r="AQ103" s="114">
        <f t="shared" si="173"/>
        <v>0</v>
      </c>
      <c r="AR103" s="114">
        <f t="shared" si="173"/>
        <v>0</v>
      </c>
      <c r="AS103" s="114">
        <f t="shared" si="128"/>
        <v>0</v>
      </c>
    </row>
    <row r="104" spans="2:45">
      <c r="B104" s="441" t="str">
        <f>B86</f>
        <v>25 ˧ 35</v>
      </c>
      <c r="C104" s="81" t="s">
        <v>414</v>
      </c>
      <c r="D104" s="114"/>
      <c r="E104" s="114">
        <f>IFERROR(D60/E$15,0)</f>
        <v>0</v>
      </c>
      <c r="F104" s="114">
        <f t="shared" ref="F104:T104" si="174">IFERROR(E60/F$15,0)</f>
        <v>0</v>
      </c>
      <c r="G104" s="114">
        <f t="shared" si="174"/>
        <v>0</v>
      </c>
      <c r="H104" s="114">
        <f t="shared" si="174"/>
        <v>0</v>
      </c>
      <c r="I104" s="114">
        <f t="shared" si="174"/>
        <v>0</v>
      </c>
      <c r="J104" s="114">
        <f t="shared" si="174"/>
        <v>0</v>
      </c>
      <c r="K104" s="114">
        <f t="shared" si="174"/>
        <v>0</v>
      </c>
      <c r="L104" s="114">
        <f t="shared" si="174"/>
        <v>0</v>
      </c>
      <c r="M104" s="114">
        <f t="shared" si="174"/>
        <v>0</v>
      </c>
      <c r="N104" s="114">
        <f t="shared" si="174"/>
        <v>0</v>
      </c>
      <c r="O104" s="114">
        <f t="shared" si="174"/>
        <v>0</v>
      </c>
      <c r="P104" s="114">
        <f t="shared" si="174"/>
        <v>0</v>
      </c>
      <c r="Q104" s="114">
        <f t="shared" si="174"/>
        <v>0</v>
      </c>
      <c r="R104" s="114">
        <f t="shared" si="174"/>
        <v>0</v>
      </c>
      <c r="S104" s="114">
        <f t="shared" si="174"/>
        <v>0</v>
      </c>
      <c r="T104" s="114">
        <f t="shared" si="174"/>
        <v>0</v>
      </c>
      <c r="U104" s="114">
        <f t="shared" ref="U104:AR104" si="175">IFERROR(T60/U$15,0)</f>
        <v>0</v>
      </c>
      <c r="V104" s="114">
        <f t="shared" si="175"/>
        <v>0</v>
      </c>
      <c r="W104" s="114">
        <f t="shared" si="175"/>
        <v>0</v>
      </c>
      <c r="X104" s="114">
        <f t="shared" si="175"/>
        <v>0</v>
      </c>
      <c r="Y104" s="114">
        <f t="shared" si="175"/>
        <v>0</v>
      </c>
      <c r="Z104" s="114">
        <f t="shared" si="175"/>
        <v>0</v>
      </c>
      <c r="AA104" s="114">
        <f t="shared" si="175"/>
        <v>0</v>
      </c>
      <c r="AB104" s="114">
        <f t="shared" si="175"/>
        <v>0</v>
      </c>
      <c r="AC104" s="114">
        <f t="shared" si="175"/>
        <v>0</v>
      </c>
      <c r="AD104" s="114">
        <f t="shared" si="175"/>
        <v>0</v>
      </c>
      <c r="AE104" s="114">
        <f t="shared" si="175"/>
        <v>0</v>
      </c>
      <c r="AF104" s="114">
        <f t="shared" si="175"/>
        <v>0</v>
      </c>
      <c r="AG104" s="114">
        <f t="shared" si="175"/>
        <v>0</v>
      </c>
      <c r="AH104" s="114">
        <f t="shared" si="175"/>
        <v>0</v>
      </c>
      <c r="AI104" s="114">
        <f t="shared" si="175"/>
        <v>0</v>
      </c>
      <c r="AJ104" s="114">
        <f t="shared" si="175"/>
        <v>0</v>
      </c>
      <c r="AK104" s="114">
        <f t="shared" si="175"/>
        <v>0</v>
      </c>
      <c r="AL104" s="114">
        <f t="shared" si="175"/>
        <v>0</v>
      </c>
      <c r="AM104" s="114">
        <f t="shared" si="175"/>
        <v>0</v>
      </c>
      <c r="AN104" s="114">
        <f t="shared" si="175"/>
        <v>0</v>
      </c>
      <c r="AO104" s="114">
        <f t="shared" si="175"/>
        <v>0</v>
      </c>
      <c r="AP104" s="114">
        <f t="shared" si="175"/>
        <v>0</v>
      </c>
      <c r="AQ104" s="114">
        <f t="shared" si="175"/>
        <v>0</v>
      </c>
      <c r="AR104" s="114">
        <f t="shared" si="175"/>
        <v>0</v>
      </c>
      <c r="AS104" s="114">
        <f t="shared" si="128"/>
        <v>0</v>
      </c>
    </row>
    <row r="105" spans="2:45">
      <c r="B105" s="441" t="str">
        <f>B87</f>
        <v>35 ≤</v>
      </c>
      <c r="C105" s="81" t="s">
        <v>414</v>
      </c>
      <c r="D105" s="114"/>
      <c r="E105" s="114">
        <f>IFERROR(D61/E$15,0)</f>
        <v>0</v>
      </c>
      <c r="F105" s="114">
        <f t="shared" ref="F105:T105" si="176">IFERROR(E61/F$15,0)</f>
        <v>0</v>
      </c>
      <c r="G105" s="114">
        <f t="shared" si="176"/>
        <v>0</v>
      </c>
      <c r="H105" s="114">
        <f t="shared" si="176"/>
        <v>0</v>
      </c>
      <c r="I105" s="114">
        <f t="shared" si="176"/>
        <v>0</v>
      </c>
      <c r="J105" s="114">
        <f t="shared" si="176"/>
        <v>0</v>
      </c>
      <c r="K105" s="114">
        <f t="shared" si="176"/>
        <v>0</v>
      </c>
      <c r="L105" s="114">
        <f t="shared" si="176"/>
        <v>0</v>
      </c>
      <c r="M105" s="114">
        <f t="shared" si="176"/>
        <v>0</v>
      </c>
      <c r="N105" s="114">
        <f t="shared" si="176"/>
        <v>0</v>
      </c>
      <c r="O105" s="114">
        <f t="shared" si="176"/>
        <v>0</v>
      </c>
      <c r="P105" s="114">
        <f t="shared" si="176"/>
        <v>0</v>
      </c>
      <c r="Q105" s="114">
        <f t="shared" si="176"/>
        <v>0</v>
      </c>
      <c r="R105" s="114">
        <f t="shared" si="176"/>
        <v>0</v>
      </c>
      <c r="S105" s="114">
        <f t="shared" si="176"/>
        <v>0</v>
      </c>
      <c r="T105" s="114">
        <f t="shared" si="176"/>
        <v>0</v>
      </c>
      <c r="U105" s="114">
        <f t="shared" ref="U105:AR105" si="177">IFERROR(T61/U$15,0)</f>
        <v>0</v>
      </c>
      <c r="V105" s="114">
        <f t="shared" si="177"/>
        <v>0</v>
      </c>
      <c r="W105" s="114">
        <f t="shared" si="177"/>
        <v>0</v>
      </c>
      <c r="X105" s="114">
        <f t="shared" si="177"/>
        <v>0</v>
      </c>
      <c r="Y105" s="114">
        <f t="shared" si="177"/>
        <v>0</v>
      </c>
      <c r="Z105" s="114">
        <f t="shared" si="177"/>
        <v>0</v>
      </c>
      <c r="AA105" s="114">
        <f t="shared" si="177"/>
        <v>0</v>
      </c>
      <c r="AB105" s="114">
        <f t="shared" si="177"/>
        <v>0</v>
      </c>
      <c r="AC105" s="114">
        <f t="shared" si="177"/>
        <v>0</v>
      </c>
      <c r="AD105" s="114">
        <f t="shared" si="177"/>
        <v>0</v>
      </c>
      <c r="AE105" s="114">
        <f t="shared" si="177"/>
        <v>0</v>
      </c>
      <c r="AF105" s="114">
        <f t="shared" si="177"/>
        <v>0</v>
      </c>
      <c r="AG105" s="114">
        <f t="shared" si="177"/>
        <v>0</v>
      </c>
      <c r="AH105" s="114">
        <f t="shared" si="177"/>
        <v>0</v>
      </c>
      <c r="AI105" s="114">
        <f t="shared" si="177"/>
        <v>0</v>
      </c>
      <c r="AJ105" s="114">
        <f t="shared" si="177"/>
        <v>0</v>
      </c>
      <c r="AK105" s="114">
        <f t="shared" si="177"/>
        <v>0</v>
      </c>
      <c r="AL105" s="114">
        <f t="shared" si="177"/>
        <v>0</v>
      </c>
      <c r="AM105" s="114">
        <f t="shared" si="177"/>
        <v>0</v>
      </c>
      <c r="AN105" s="114">
        <f t="shared" si="177"/>
        <v>0</v>
      </c>
      <c r="AO105" s="114">
        <f t="shared" si="177"/>
        <v>0</v>
      </c>
      <c r="AP105" s="114">
        <f t="shared" si="177"/>
        <v>0</v>
      </c>
      <c r="AQ105" s="114">
        <f t="shared" si="177"/>
        <v>0</v>
      </c>
      <c r="AR105" s="114">
        <f t="shared" si="177"/>
        <v>0</v>
      </c>
      <c r="AS105" s="114">
        <f t="shared" si="128"/>
        <v>0</v>
      </c>
    </row>
    <row r="106" spans="2:45" s="70" customFormat="1">
      <c r="B106" s="442" t="s">
        <v>396</v>
      </c>
      <c r="C106" s="445" t="s">
        <v>414</v>
      </c>
      <c r="D106" s="444"/>
      <c r="E106" s="444">
        <f t="shared" ref="E106:AR106" si="178">SUM(E107:E111)</f>
        <v>12386.622857142858</v>
      </c>
      <c r="F106" s="444">
        <f t="shared" si="178"/>
        <v>12386.622857142858</v>
      </c>
      <c r="G106" s="444">
        <f t="shared" si="178"/>
        <v>12386.622857142856</v>
      </c>
      <c r="H106" s="444">
        <f t="shared" si="178"/>
        <v>12386.622857142856</v>
      </c>
      <c r="I106" s="444">
        <f t="shared" si="178"/>
        <v>12386.622857142855</v>
      </c>
      <c r="J106" s="444">
        <f t="shared" si="178"/>
        <v>12386.622857142856</v>
      </c>
      <c r="K106" s="444">
        <f t="shared" si="178"/>
        <v>12386.622857142856</v>
      </c>
      <c r="L106" s="444">
        <f t="shared" si="178"/>
        <v>0</v>
      </c>
      <c r="M106" s="444">
        <f t="shared" si="178"/>
        <v>0</v>
      </c>
      <c r="N106" s="444">
        <f t="shared" si="178"/>
        <v>0</v>
      </c>
      <c r="O106" s="444">
        <f t="shared" si="178"/>
        <v>0</v>
      </c>
      <c r="P106" s="444">
        <f t="shared" si="178"/>
        <v>0</v>
      </c>
      <c r="Q106" s="444">
        <f t="shared" si="178"/>
        <v>0</v>
      </c>
      <c r="R106" s="444">
        <f t="shared" si="178"/>
        <v>0</v>
      </c>
      <c r="S106" s="444">
        <f t="shared" si="178"/>
        <v>0</v>
      </c>
      <c r="T106" s="444">
        <f t="shared" si="178"/>
        <v>0</v>
      </c>
      <c r="U106" s="444">
        <f t="shared" si="178"/>
        <v>0</v>
      </c>
      <c r="V106" s="444">
        <f t="shared" si="178"/>
        <v>0</v>
      </c>
      <c r="W106" s="444">
        <f t="shared" si="178"/>
        <v>0</v>
      </c>
      <c r="X106" s="444">
        <f t="shared" si="178"/>
        <v>0</v>
      </c>
      <c r="Y106" s="444">
        <f t="shared" si="178"/>
        <v>0</v>
      </c>
      <c r="Z106" s="444">
        <f t="shared" si="178"/>
        <v>0</v>
      </c>
      <c r="AA106" s="444">
        <f t="shared" si="178"/>
        <v>0</v>
      </c>
      <c r="AB106" s="444">
        <f t="shared" si="178"/>
        <v>0</v>
      </c>
      <c r="AC106" s="444">
        <f t="shared" si="178"/>
        <v>0</v>
      </c>
      <c r="AD106" s="444">
        <f t="shared" si="178"/>
        <v>0</v>
      </c>
      <c r="AE106" s="444">
        <f t="shared" si="178"/>
        <v>0</v>
      </c>
      <c r="AF106" s="444">
        <f t="shared" si="178"/>
        <v>0</v>
      </c>
      <c r="AG106" s="444">
        <f t="shared" si="178"/>
        <v>0</v>
      </c>
      <c r="AH106" s="444">
        <f t="shared" si="178"/>
        <v>0</v>
      </c>
      <c r="AI106" s="444">
        <f t="shared" si="178"/>
        <v>0</v>
      </c>
      <c r="AJ106" s="444">
        <f t="shared" si="178"/>
        <v>0</v>
      </c>
      <c r="AK106" s="444">
        <f t="shared" si="178"/>
        <v>0</v>
      </c>
      <c r="AL106" s="444">
        <f t="shared" si="178"/>
        <v>0</v>
      </c>
      <c r="AM106" s="444">
        <f t="shared" si="178"/>
        <v>0</v>
      </c>
      <c r="AN106" s="444">
        <f t="shared" si="178"/>
        <v>0</v>
      </c>
      <c r="AO106" s="444">
        <f t="shared" si="178"/>
        <v>0</v>
      </c>
      <c r="AP106" s="444">
        <f t="shared" si="178"/>
        <v>0</v>
      </c>
      <c r="AQ106" s="444">
        <f t="shared" si="178"/>
        <v>0</v>
      </c>
      <c r="AR106" s="444">
        <f t="shared" si="178"/>
        <v>0</v>
      </c>
      <c r="AS106" s="444">
        <f t="shared" si="128"/>
        <v>86706.359999999986</v>
      </c>
    </row>
    <row r="107" spans="2:45">
      <c r="B107" s="441" t="str">
        <f>B101</f>
        <v>&lt; 8</v>
      </c>
      <c r="C107" s="81" t="s">
        <v>414</v>
      </c>
      <c r="D107" s="114"/>
      <c r="E107" s="114">
        <f t="shared" ref="E107:AR107" si="179">IFERROR(D63/E$13,0)</f>
        <v>71.088571428571427</v>
      </c>
      <c r="F107" s="114">
        <f t="shared" si="179"/>
        <v>71.088571428571427</v>
      </c>
      <c r="G107" s="114">
        <f t="shared" si="179"/>
        <v>71.088571428571441</v>
      </c>
      <c r="H107" s="114">
        <f t="shared" si="179"/>
        <v>71.088571428571441</v>
      </c>
      <c r="I107" s="114">
        <f t="shared" si="179"/>
        <v>71.088571428571441</v>
      </c>
      <c r="J107" s="114">
        <f t="shared" si="179"/>
        <v>71.088571428571441</v>
      </c>
      <c r="K107" s="114">
        <f t="shared" si="179"/>
        <v>71.088571428571441</v>
      </c>
      <c r="L107" s="114">
        <f t="shared" si="179"/>
        <v>0</v>
      </c>
      <c r="M107" s="114">
        <f t="shared" si="179"/>
        <v>0</v>
      </c>
      <c r="N107" s="114">
        <f t="shared" si="179"/>
        <v>0</v>
      </c>
      <c r="O107" s="114">
        <f t="shared" si="179"/>
        <v>0</v>
      </c>
      <c r="P107" s="114">
        <f t="shared" si="179"/>
        <v>0</v>
      </c>
      <c r="Q107" s="114">
        <f t="shared" si="179"/>
        <v>0</v>
      </c>
      <c r="R107" s="114">
        <f t="shared" si="179"/>
        <v>0</v>
      </c>
      <c r="S107" s="114">
        <f t="shared" si="179"/>
        <v>0</v>
      </c>
      <c r="T107" s="114">
        <f t="shared" si="179"/>
        <v>0</v>
      </c>
      <c r="U107" s="114">
        <f t="shared" si="179"/>
        <v>0</v>
      </c>
      <c r="V107" s="114">
        <f t="shared" si="179"/>
        <v>0</v>
      </c>
      <c r="W107" s="114">
        <f t="shared" si="179"/>
        <v>0</v>
      </c>
      <c r="X107" s="114">
        <f t="shared" si="179"/>
        <v>0</v>
      </c>
      <c r="Y107" s="114">
        <f t="shared" si="179"/>
        <v>0</v>
      </c>
      <c r="Z107" s="114">
        <f t="shared" si="179"/>
        <v>0</v>
      </c>
      <c r="AA107" s="114">
        <f t="shared" si="179"/>
        <v>0</v>
      </c>
      <c r="AB107" s="114">
        <f t="shared" si="179"/>
        <v>0</v>
      </c>
      <c r="AC107" s="114">
        <f t="shared" si="179"/>
        <v>0</v>
      </c>
      <c r="AD107" s="114">
        <f t="shared" si="179"/>
        <v>0</v>
      </c>
      <c r="AE107" s="114">
        <f t="shared" si="179"/>
        <v>0</v>
      </c>
      <c r="AF107" s="114">
        <f t="shared" si="179"/>
        <v>0</v>
      </c>
      <c r="AG107" s="114">
        <f t="shared" si="179"/>
        <v>0</v>
      </c>
      <c r="AH107" s="114">
        <f t="shared" si="179"/>
        <v>0</v>
      </c>
      <c r="AI107" s="114">
        <f t="shared" si="179"/>
        <v>0</v>
      </c>
      <c r="AJ107" s="114">
        <f t="shared" si="179"/>
        <v>0</v>
      </c>
      <c r="AK107" s="114">
        <f t="shared" si="179"/>
        <v>0</v>
      </c>
      <c r="AL107" s="114">
        <f t="shared" si="179"/>
        <v>0</v>
      </c>
      <c r="AM107" s="114">
        <f t="shared" si="179"/>
        <v>0</v>
      </c>
      <c r="AN107" s="114">
        <f t="shared" si="179"/>
        <v>0</v>
      </c>
      <c r="AO107" s="114">
        <f t="shared" si="179"/>
        <v>0</v>
      </c>
      <c r="AP107" s="114">
        <f t="shared" si="179"/>
        <v>0</v>
      </c>
      <c r="AQ107" s="114">
        <f t="shared" si="179"/>
        <v>0</v>
      </c>
      <c r="AR107" s="114">
        <f t="shared" si="179"/>
        <v>0</v>
      </c>
      <c r="AS107" s="114">
        <f>SUM(E107:AR107)</f>
        <v>497.62</v>
      </c>
    </row>
    <row r="108" spans="2:45">
      <c r="B108" s="441" t="str">
        <f>B102</f>
        <v>8 ˧ 18</v>
      </c>
      <c r="C108" s="81" t="s">
        <v>414</v>
      </c>
      <c r="D108" s="114"/>
      <c r="E108" s="114">
        <f t="shared" ref="E108:AR108" si="180">IFERROR(D64/E$13,0)</f>
        <v>444.67857142857144</v>
      </c>
      <c r="F108" s="114">
        <f t="shared" si="180"/>
        <v>444.67857142857139</v>
      </c>
      <c r="G108" s="114">
        <f t="shared" si="180"/>
        <v>444.67857142857139</v>
      </c>
      <c r="H108" s="114">
        <f t="shared" si="180"/>
        <v>444.67857142857139</v>
      </c>
      <c r="I108" s="114">
        <f t="shared" si="180"/>
        <v>444.67857142857139</v>
      </c>
      <c r="J108" s="114">
        <f t="shared" si="180"/>
        <v>444.67857142857144</v>
      </c>
      <c r="K108" s="114">
        <f t="shared" si="180"/>
        <v>444.67857142857144</v>
      </c>
      <c r="L108" s="114">
        <f t="shared" si="180"/>
        <v>0</v>
      </c>
      <c r="M108" s="114">
        <f t="shared" si="180"/>
        <v>0</v>
      </c>
      <c r="N108" s="114">
        <f t="shared" si="180"/>
        <v>0</v>
      </c>
      <c r="O108" s="114">
        <f t="shared" si="180"/>
        <v>0</v>
      </c>
      <c r="P108" s="114">
        <f t="shared" si="180"/>
        <v>0</v>
      </c>
      <c r="Q108" s="114">
        <f t="shared" si="180"/>
        <v>0</v>
      </c>
      <c r="R108" s="114">
        <f t="shared" si="180"/>
        <v>0</v>
      </c>
      <c r="S108" s="114">
        <f t="shared" si="180"/>
        <v>0</v>
      </c>
      <c r="T108" s="114">
        <f t="shared" si="180"/>
        <v>0</v>
      </c>
      <c r="U108" s="114">
        <f t="shared" si="180"/>
        <v>0</v>
      </c>
      <c r="V108" s="114">
        <f t="shared" si="180"/>
        <v>0</v>
      </c>
      <c r="W108" s="114">
        <f t="shared" si="180"/>
        <v>0</v>
      </c>
      <c r="X108" s="114">
        <f t="shared" si="180"/>
        <v>0</v>
      </c>
      <c r="Y108" s="114">
        <f t="shared" si="180"/>
        <v>0</v>
      </c>
      <c r="Z108" s="114">
        <f t="shared" si="180"/>
        <v>0</v>
      </c>
      <c r="AA108" s="114">
        <f t="shared" si="180"/>
        <v>0</v>
      </c>
      <c r="AB108" s="114">
        <f t="shared" si="180"/>
        <v>0</v>
      </c>
      <c r="AC108" s="114">
        <f t="shared" si="180"/>
        <v>0</v>
      </c>
      <c r="AD108" s="114">
        <f t="shared" si="180"/>
        <v>0</v>
      </c>
      <c r="AE108" s="114">
        <f t="shared" si="180"/>
        <v>0</v>
      </c>
      <c r="AF108" s="114">
        <f t="shared" si="180"/>
        <v>0</v>
      </c>
      <c r="AG108" s="114">
        <f t="shared" si="180"/>
        <v>0</v>
      </c>
      <c r="AH108" s="114">
        <f t="shared" si="180"/>
        <v>0</v>
      </c>
      <c r="AI108" s="114">
        <f t="shared" si="180"/>
        <v>0</v>
      </c>
      <c r="AJ108" s="114">
        <f t="shared" si="180"/>
        <v>0</v>
      </c>
      <c r="AK108" s="114">
        <f t="shared" si="180"/>
        <v>0</v>
      </c>
      <c r="AL108" s="114">
        <f t="shared" si="180"/>
        <v>0</v>
      </c>
      <c r="AM108" s="114">
        <f t="shared" si="180"/>
        <v>0</v>
      </c>
      <c r="AN108" s="114">
        <f t="shared" si="180"/>
        <v>0</v>
      </c>
      <c r="AO108" s="114">
        <f t="shared" si="180"/>
        <v>0</v>
      </c>
      <c r="AP108" s="114">
        <f t="shared" si="180"/>
        <v>0</v>
      </c>
      <c r="AQ108" s="114">
        <f t="shared" si="180"/>
        <v>0</v>
      </c>
      <c r="AR108" s="114">
        <f t="shared" si="180"/>
        <v>0</v>
      </c>
      <c r="AS108" s="114">
        <f t="shared" si="128"/>
        <v>3112.75</v>
      </c>
    </row>
    <row r="109" spans="2:45">
      <c r="B109" s="441" t="str">
        <f>B103</f>
        <v>18 ˧ 25</v>
      </c>
      <c r="C109" s="81" t="s">
        <v>414</v>
      </c>
      <c r="D109" s="114"/>
      <c r="E109" s="114">
        <f>IFERROR(D65/E$13,0)</f>
        <v>949.34571428571428</v>
      </c>
      <c r="F109" s="114">
        <f t="shared" ref="F109:T109" si="181">IFERROR(E65/F$13,0)</f>
        <v>949.34571428571428</v>
      </c>
      <c r="G109" s="114">
        <f t="shared" si="181"/>
        <v>949.34571428571439</v>
      </c>
      <c r="H109" s="114">
        <f t="shared" si="181"/>
        <v>949.34571428571439</v>
      </c>
      <c r="I109" s="114">
        <f t="shared" si="181"/>
        <v>949.34571428571451</v>
      </c>
      <c r="J109" s="114">
        <f t="shared" si="181"/>
        <v>949.34571428571439</v>
      </c>
      <c r="K109" s="114">
        <f t="shared" si="181"/>
        <v>949.34571428571439</v>
      </c>
      <c r="L109" s="114">
        <f t="shared" si="181"/>
        <v>0</v>
      </c>
      <c r="M109" s="114">
        <f t="shared" si="181"/>
        <v>0</v>
      </c>
      <c r="N109" s="114">
        <f t="shared" si="181"/>
        <v>0</v>
      </c>
      <c r="O109" s="114">
        <f t="shared" si="181"/>
        <v>0</v>
      </c>
      <c r="P109" s="114">
        <f t="shared" si="181"/>
        <v>0</v>
      </c>
      <c r="Q109" s="114">
        <f t="shared" si="181"/>
        <v>0</v>
      </c>
      <c r="R109" s="114">
        <f t="shared" si="181"/>
        <v>0</v>
      </c>
      <c r="S109" s="114">
        <f t="shared" si="181"/>
        <v>0</v>
      </c>
      <c r="T109" s="114">
        <f t="shared" si="181"/>
        <v>0</v>
      </c>
      <c r="U109" s="114">
        <f t="shared" ref="U109:AR109" si="182">IFERROR(T65/U$13,0)</f>
        <v>0</v>
      </c>
      <c r="V109" s="114">
        <f t="shared" si="182"/>
        <v>0</v>
      </c>
      <c r="W109" s="114">
        <f t="shared" si="182"/>
        <v>0</v>
      </c>
      <c r="X109" s="114">
        <f t="shared" si="182"/>
        <v>0</v>
      </c>
      <c r="Y109" s="114">
        <f t="shared" si="182"/>
        <v>0</v>
      </c>
      <c r="Z109" s="114">
        <f t="shared" si="182"/>
        <v>0</v>
      </c>
      <c r="AA109" s="114">
        <f t="shared" si="182"/>
        <v>0</v>
      </c>
      <c r="AB109" s="114">
        <f t="shared" si="182"/>
        <v>0</v>
      </c>
      <c r="AC109" s="114">
        <f t="shared" si="182"/>
        <v>0</v>
      </c>
      <c r="AD109" s="114">
        <f t="shared" si="182"/>
        <v>0</v>
      </c>
      <c r="AE109" s="114">
        <f t="shared" si="182"/>
        <v>0</v>
      </c>
      <c r="AF109" s="114">
        <f t="shared" si="182"/>
        <v>0</v>
      </c>
      <c r="AG109" s="114">
        <f t="shared" si="182"/>
        <v>0</v>
      </c>
      <c r="AH109" s="114">
        <f t="shared" si="182"/>
        <v>0</v>
      </c>
      <c r="AI109" s="114">
        <f t="shared" si="182"/>
        <v>0</v>
      </c>
      <c r="AJ109" s="114">
        <f t="shared" si="182"/>
        <v>0</v>
      </c>
      <c r="AK109" s="114">
        <f t="shared" si="182"/>
        <v>0</v>
      </c>
      <c r="AL109" s="114">
        <f t="shared" si="182"/>
        <v>0</v>
      </c>
      <c r="AM109" s="114">
        <f t="shared" si="182"/>
        <v>0</v>
      </c>
      <c r="AN109" s="114">
        <f t="shared" si="182"/>
        <v>0</v>
      </c>
      <c r="AO109" s="114">
        <f t="shared" si="182"/>
        <v>0</v>
      </c>
      <c r="AP109" s="114">
        <f t="shared" si="182"/>
        <v>0</v>
      </c>
      <c r="AQ109" s="114">
        <f t="shared" si="182"/>
        <v>0</v>
      </c>
      <c r="AR109" s="114">
        <f t="shared" si="182"/>
        <v>0</v>
      </c>
      <c r="AS109" s="114">
        <f t="shared" si="128"/>
        <v>6645.42</v>
      </c>
    </row>
    <row r="110" spans="2:45">
      <c r="B110" s="441" t="str">
        <f>B104</f>
        <v>25 ˧ 35</v>
      </c>
      <c r="C110" s="81" t="s">
        <v>414</v>
      </c>
      <c r="D110" s="114"/>
      <c r="E110" s="114">
        <f>IFERROR(D66/E$13,0)</f>
        <v>3198.3728571428574</v>
      </c>
      <c r="F110" s="114">
        <f t="shared" ref="F110:T110" si="183">IFERROR(E66/F$13,0)</f>
        <v>3198.3728571428569</v>
      </c>
      <c r="G110" s="114">
        <f t="shared" si="183"/>
        <v>3198.3728571428574</v>
      </c>
      <c r="H110" s="114">
        <f t="shared" si="183"/>
        <v>3198.3728571428574</v>
      </c>
      <c r="I110" s="114">
        <f t="shared" si="183"/>
        <v>3198.3728571428569</v>
      </c>
      <c r="J110" s="114">
        <f t="shared" si="183"/>
        <v>3198.3728571428574</v>
      </c>
      <c r="K110" s="114">
        <f t="shared" si="183"/>
        <v>3198.3728571428574</v>
      </c>
      <c r="L110" s="114">
        <f t="shared" si="183"/>
        <v>0</v>
      </c>
      <c r="M110" s="114">
        <f t="shared" si="183"/>
        <v>0</v>
      </c>
      <c r="N110" s="114">
        <f t="shared" si="183"/>
        <v>0</v>
      </c>
      <c r="O110" s="114">
        <f t="shared" si="183"/>
        <v>0</v>
      </c>
      <c r="P110" s="114">
        <f t="shared" si="183"/>
        <v>0</v>
      </c>
      <c r="Q110" s="114">
        <f t="shared" si="183"/>
        <v>0</v>
      </c>
      <c r="R110" s="114">
        <f t="shared" si="183"/>
        <v>0</v>
      </c>
      <c r="S110" s="114">
        <f t="shared" si="183"/>
        <v>0</v>
      </c>
      <c r="T110" s="114">
        <f t="shared" si="183"/>
        <v>0</v>
      </c>
      <c r="U110" s="114">
        <f t="shared" ref="U110:AR110" si="184">IFERROR(T66/U$13,0)</f>
        <v>0</v>
      </c>
      <c r="V110" s="114">
        <f t="shared" si="184"/>
        <v>0</v>
      </c>
      <c r="W110" s="114">
        <f t="shared" si="184"/>
        <v>0</v>
      </c>
      <c r="X110" s="114">
        <f t="shared" si="184"/>
        <v>0</v>
      </c>
      <c r="Y110" s="114">
        <f t="shared" si="184"/>
        <v>0</v>
      </c>
      <c r="Z110" s="114">
        <f t="shared" si="184"/>
        <v>0</v>
      </c>
      <c r="AA110" s="114">
        <f t="shared" si="184"/>
        <v>0</v>
      </c>
      <c r="AB110" s="114">
        <f t="shared" si="184"/>
        <v>0</v>
      </c>
      <c r="AC110" s="114">
        <f t="shared" si="184"/>
        <v>0</v>
      </c>
      <c r="AD110" s="114">
        <f t="shared" si="184"/>
        <v>0</v>
      </c>
      <c r="AE110" s="114">
        <f t="shared" si="184"/>
        <v>0</v>
      </c>
      <c r="AF110" s="114">
        <f t="shared" si="184"/>
        <v>0</v>
      </c>
      <c r="AG110" s="114">
        <f t="shared" si="184"/>
        <v>0</v>
      </c>
      <c r="AH110" s="114">
        <f t="shared" si="184"/>
        <v>0</v>
      </c>
      <c r="AI110" s="114">
        <f t="shared" si="184"/>
        <v>0</v>
      </c>
      <c r="AJ110" s="114">
        <f t="shared" si="184"/>
        <v>0</v>
      </c>
      <c r="AK110" s="114">
        <f t="shared" si="184"/>
        <v>0</v>
      </c>
      <c r="AL110" s="114">
        <f t="shared" si="184"/>
        <v>0</v>
      </c>
      <c r="AM110" s="114">
        <f t="shared" si="184"/>
        <v>0</v>
      </c>
      <c r="AN110" s="114">
        <f t="shared" si="184"/>
        <v>0</v>
      </c>
      <c r="AO110" s="114">
        <f t="shared" si="184"/>
        <v>0</v>
      </c>
      <c r="AP110" s="114">
        <f t="shared" si="184"/>
        <v>0</v>
      </c>
      <c r="AQ110" s="114">
        <f t="shared" si="184"/>
        <v>0</v>
      </c>
      <c r="AR110" s="114">
        <f t="shared" si="184"/>
        <v>0</v>
      </c>
      <c r="AS110" s="114">
        <f t="shared" si="128"/>
        <v>22388.61</v>
      </c>
    </row>
    <row r="111" spans="2:45">
      <c r="B111" s="441" t="str">
        <f>B105</f>
        <v>35 ≤</v>
      </c>
      <c r="C111" s="81" t="s">
        <v>414</v>
      </c>
      <c r="D111" s="114"/>
      <c r="E111" s="114">
        <f>IFERROR(D67/E$13,0)</f>
        <v>7723.1371428571429</v>
      </c>
      <c r="F111" s="114">
        <f t="shared" ref="F111:T111" si="185">IFERROR(E67/F$13,0)</f>
        <v>7723.1371428571429</v>
      </c>
      <c r="G111" s="114">
        <f t="shared" si="185"/>
        <v>7723.137142857142</v>
      </c>
      <c r="H111" s="114">
        <f t="shared" si="185"/>
        <v>7723.137142857142</v>
      </c>
      <c r="I111" s="114">
        <f t="shared" si="185"/>
        <v>7723.137142857141</v>
      </c>
      <c r="J111" s="114">
        <f t="shared" si="185"/>
        <v>7723.137142857142</v>
      </c>
      <c r="K111" s="114">
        <f t="shared" si="185"/>
        <v>7723.137142857142</v>
      </c>
      <c r="L111" s="114">
        <f t="shared" si="185"/>
        <v>0</v>
      </c>
      <c r="M111" s="114">
        <f t="shared" si="185"/>
        <v>0</v>
      </c>
      <c r="N111" s="114">
        <f t="shared" si="185"/>
        <v>0</v>
      </c>
      <c r="O111" s="114">
        <f t="shared" si="185"/>
        <v>0</v>
      </c>
      <c r="P111" s="114">
        <f t="shared" si="185"/>
        <v>0</v>
      </c>
      <c r="Q111" s="114">
        <f t="shared" si="185"/>
        <v>0</v>
      </c>
      <c r="R111" s="114">
        <f t="shared" si="185"/>
        <v>0</v>
      </c>
      <c r="S111" s="114">
        <f t="shared" si="185"/>
        <v>0</v>
      </c>
      <c r="T111" s="114">
        <f t="shared" si="185"/>
        <v>0</v>
      </c>
      <c r="U111" s="114">
        <f t="shared" ref="U111:AR111" si="186">IFERROR(T67/U$13,0)</f>
        <v>0</v>
      </c>
      <c r="V111" s="114">
        <f t="shared" si="186"/>
        <v>0</v>
      </c>
      <c r="W111" s="114">
        <f t="shared" si="186"/>
        <v>0</v>
      </c>
      <c r="X111" s="114">
        <f t="shared" si="186"/>
        <v>0</v>
      </c>
      <c r="Y111" s="114">
        <f t="shared" si="186"/>
        <v>0</v>
      </c>
      <c r="Z111" s="114">
        <f t="shared" si="186"/>
        <v>0</v>
      </c>
      <c r="AA111" s="114">
        <f t="shared" si="186"/>
        <v>0</v>
      </c>
      <c r="AB111" s="114">
        <f t="shared" si="186"/>
        <v>0</v>
      </c>
      <c r="AC111" s="114">
        <f t="shared" si="186"/>
        <v>0</v>
      </c>
      <c r="AD111" s="114">
        <f t="shared" si="186"/>
        <v>0</v>
      </c>
      <c r="AE111" s="114">
        <f t="shared" si="186"/>
        <v>0</v>
      </c>
      <c r="AF111" s="114">
        <f t="shared" si="186"/>
        <v>0</v>
      </c>
      <c r="AG111" s="114">
        <f t="shared" si="186"/>
        <v>0</v>
      </c>
      <c r="AH111" s="114">
        <f t="shared" si="186"/>
        <v>0</v>
      </c>
      <c r="AI111" s="114">
        <f t="shared" si="186"/>
        <v>0</v>
      </c>
      <c r="AJ111" s="114">
        <f t="shared" si="186"/>
        <v>0</v>
      </c>
      <c r="AK111" s="114">
        <f t="shared" si="186"/>
        <v>0</v>
      </c>
      <c r="AL111" s="114">
        <f t="shared" si="186"/>
        <v>0</v>
      </c>
      <c r="AM111" s="114">
        <f t="shared" si="186"/>
        <v>0</v>
      </c>
      <c r="AN111" s="114">
        <f t="shared" si="186"/>
        <v>0</v>
      </c>
      <c r="AO111" s="114">
        <f t="shared" si="186"/>
        <v>0</v>
      </c>
      <c r="AP111" s="114">
        <f t="shared" si="186"/>
        <v>0</v>
      </c>
      <c r="AQ111" s="114">
        <f t="shared" si="186"/>
        <v>0</v>
      </c>
      <c r="AR111" s="114">
        <f t="shared" si="186"/>
        <v>0</v>
      </c>
      <c r="AS111" s="114">
        <f t="shared" si="128"/>
        <v>54061.96</v>
      </c>
    </row>
    <row r="112" spans="2:45" s="174" customFormat="1" ht="5.25" customHeight="1">
      <c r="C112" s="480"/>
      <c r="D112" s="184"/>
      <c r="E112" s="185"/>
      <c r="F112" s="185"/>
      <c r="G112" s="185"/>
      <c r="H112" s="185"/>
      <c r="I112" s="185"/>
      <c r="J112" s="185"/>
      <c r="K112" s="185"/>
      <c r="L112" s="185"/>
      <c r="M112" s="185"/>
      <c r="N112" s="185"/>
      <c r="O112" s="185"/>
      <c r="P112" s="185"/>
      <c r="Q112" s="185"/>
      <c r="R112" s="185"/>
      <c r="S112" s="185"/>
      <c r="T112" s="185"/>
      <c r="U112" s="185"/>
      <c r="V112" s="185"/>
      <c r="W112" s="185"/>
      <c r="X112" s="185"/>
      <c r="Y112" s="185"/>
      <c r="Z112" s="185"/>
      <c r="AA112" s="185"/>
      <c r="AB112" s="185"/>
      <c r="AC112" s="185"/>
      <c r="AD112" s="185"/>
      <c r="AE112" s="185"/>
      <c r="AF112" s="185"/>
      <c r="AG112" s="185"/>
      <c r="AH112" s="185"/>
      <c r="AI112" s="185"/>
      <c r="AJ112" s="185"/>
      <c r="AK112" s="185"/>
      <c r="AL112" s="185"/>
      <c r="AM112" s="185"/>
      <c r="AN112" s="185"/>
      <c r="AO112" s="185"/>
      <c r="AP112" s="185"/>
      <c r="AQ112" s="185"/>
      <c r="AR112" s="185"/>
      <c r="AS112" s="185"/>
    </row>
    <row r="113" spans="1:45">
      <c r="B113" s="449" t="s">
        <v>442</v>
      </c>
      <c r="C113" s="475"/>
      <c r="D113" s="446"/>
      <c r="E113" s="474"/>
      <c r="F113" s="474"/>
      <c r="G113" s="474"/>
      <c r="H113" s="474"/>
      <c r="I113" s="474"/>
      <c r="J113" s="474"/>
      <c r="K113" s="474"/>
      <c r="L113" s="474"/>
      <c r="M113" s="474"/>
      <c r="N113" s="474"/>
      <c r="O113" s="474"/>
      <c r="P113" s="474"/>
      <c r="Q113" s="474"/>
      <c r="R113" s="474"/>
      <c r="S113" s="474"/>
      <c r="T113" s="474"/>
      <c r="U113" s="474"/>
      <c r="V113" s="474"/>
      <c r="W113" s="474"/>
      <c r="X113" s="474"/>
      <c r="Y113" s="474"/>
      <c r="Z113" s="474"/>
      <c r="AA113" s="474"/>
      <c r="AB113" s="474"/>
      <c r="AC113" s="474"/>
      <c r="AD113" s="474"/>
      <c r="AE113" s="474"/>
      <c r="AF113" s="474"/>
      <c r="AG113" s="474"/>
      <c r="AH113" s="474"/>
      <c r="AI113" s="474"/>
      <c r="AJ113" s="474"/>
      <c r="AK113" s="474"/>
      <c r="AL113" s="474"/>
      <c r="AM113" s="474"/>
      <c r="AN113" s="474"/>
      <c r="AO113" s="474"/>
      <c r="AP113" s="474"/>
      <c r="AQ113" s="474"/>
      <c r="AR113" s="474"/>
      <c r="AS113" s="474"/>
    </row>
    <row r="114" spans="1:45" s="70" customFormat="1">
      <c r="A114" s="66"/>
      <c r="B114" s="442" t="s">
        <v>392</v>
      </c>
      <c r="C114" s="445" t="s">
        <v>414</v>
      </c>
      <c r="D114" s="444">
        <f t="shared" ref="D114:AR114" si="187">SUM(D115:D119)</f>
        <v>85434.27</v>
      </c>
      <c r="E114" s="444">
        <f t="shared" si="187"/>
        <v>85434.27</v>
      </c>
      <c r="F114" s="444">
        <f t="shared" si="187"/>
        <v>85434.27</v>
      </c>
      <c r="G114" s="444">
        <f t="shared" si="187"/>
        <v>85434.27</v>
      </c>
      <c r="H114" s="444">
        <f t="shared" si="187"/>
        <v>85434.27</v>
      </c>
      <c r="I114" s="444">
        <f t="shared" si="187"/>
        <v>85434.27</v>
      </c>
      <c r="J114" s="444">
        <f t="shared" si="187"/>
        <v>85434.27</v>
      </c>
      <c r="K114" s="444">
        <f t="shared" si="187"/>
        <v>85434.27</v>
      </c>
      <c r="L114" s="444">
        <f t="shared" si="187"/>
        <v>85434.27</v>
      </c>
      <c r="M114" s="444">
        <f t="shared" si="187"/>
        <v>85434.27</v>
      </c>
      <c r="N114" s="444">
        <f t="shared" si="187"/>
        <v>85434.27</v>
      </c>
      <c r="O114" s="444">
        <f t="shared" si="187"/>
        <v>85434.27</v>
      </c>
      <c r="P114" s="444">
        <f t="shared" si="187"/>
        <v>85434.27</v>
      </c>
      <c r="Q114" s="444">
        <f t="shared" si="187"/>
        <v>85434.27</v>
      </c>
      <c r="R114" s="444">
        <f t="shared" si="187"/>
        <v>85434.27</v>
      </c>
      <c r="S114" s="444">
        <f t="shared" si="187"/>
        <v>85434.27</v>
      </c>
      <c r="T114" s="444">
        <f t="shared" si="187"/>
        <v>85434.27</v>
      </c>
      <c r="U114" s="444">
        <f t="shared" si="187"/>
        <v>85434.27</v>
      </c>
      <c r="V114" s="444">
        <f t="shared" si="187"/>
        <v>85434.27</v>
      </c>
      <c r="W114" s="444">
        <f t="shared" si="187"/>
        <v>85434.27</v>
      </c>
      <c r="X114" s="444">
        <f t="shared" si="187"/>
        <v>85434.27</v>
      </c>
      <c r="Y114" s="444">
        <f t="shared" si="187"/>
        <v>85434.27</v>
      </c>
      <c r="Z114" s="444">
        <f t="shared" si="187"/>
        <v>85434.27</v>
      </c>
      <c r="AA114" s="444">
        <f t="shared" si="187"/>
        <v>85434.27</v>
      </c>
      <c r="AB114" s="444">
        <f t="shared" si="187"/>
        <v>85434.27</v>
      </c>
      <c r="AC114" s="444">
        <f t="shared" si="187"/>
        <v>85434.27</v>
      </c>
      <c r="AD114" s="444">
        <f t="shared" si="187"/>
        <v>85434.27</v>
      </c>
      <c r="AE114" s="444">
        <f t="shared" si="187"/>
        <v>85434.27</v>
      </c>
      <c r="AF114" s="444">
        <f t="shared" si="187"/>
        <v>85434.27</v>
      </c>
      <c r="AG114" s="444">
        <f t="shared" si="187"/>
        <v>85434.27</v>
      </c>
      <c r="AH114" s="444">
        <f t="shared" si="187"/>
        <v>85434.27</v>
      </c>
      <c r="AI114" s="444">
        <f t="shared" si="187"/>
        <v>85434.27</v>
      </c>
      <c r="AJ114" s="444">
        <f t="shared" si="187"/>
        <v>85434.27</v>
      </c>
      <c r="AK114" s="444">
        <f t="shared" si="187"/>
        <v>85434.27</v>
      </c>
      <c r="AL114" s="444">
        <f t="shared" si="187"/>
        <v>85434.27</v>
      </c>
      <c r="AM114" s="444">
        <f t="shared" si="187"/>
        <v>85434.27</v>
      </c>
      <c r="AN114" s="444">
        <f t="shared" si="187"/>
        <v>85434.27</v>
      </c>
      <c r="AO114" s="444">
        <f t="shared" si="187"/>
        <v>85434.27</v>
      </c>
      <c r="AP114" s="444">
        <f t="shared" si="187"/>
        <v>85434.27</v>
      </c>
      <c r="AQ114" s="444">
        <f t="shared" si="187"/>
        <v>85434.27</v>
      </c>
      <c r="AR114" s="444">
        <f t="shared" si="187"/>
        <v>85434.27</v>
      </c>
      <c r="AS114" s="444"/>
    </row>
    <row r="115" spans="1:45">
      <c r="B115" s="441" t="str">
        <f>B107</f>
        <v>&lt; 8</v>
      </c>
      <c r="C115" s="81" t="s">
        <v>414</v>
      </c>
      <c r="D115" s="114" cm="1">
        <f t="array" ref="D115:D119">TRANSPOSE(PFM!D4:H4)</f>
        <v>1392.41</v>
      </c>
      <c r="E115" s="114">
        <f t="shared" ref="E115:AR115" si="188">D115-E71</f>
        <v>1392.41</v>
      </c>
      <c r="F115" s="114">
        <f t="shared" si="188"/>
        <v>1392.41</v>
      </c>
      <c r="G115" s="114">
        <f t="shared" si="188"/>
        <v>1392.41</v>
      </c>
      <c r="H115" s="114">
        <f t="shared" si="188"/>
        <v>1392.41</v>
      </c>
      <c r="I115" s="114">
        <f t="shared" si="188"/>
        <v>1392.41</v>
      </c>
      <c r="J115" s="114">
        <f t="shared" si="188"/>
        <v>1392.41</v>
      </c>
      <c r="K115" s="114">
        <f t="shared" si="188"/>
        <v>1392.41</v>
      </c>
      <c r="L115" s="114">
        <f t="shared" si="188"/>
        <v>1392.41</v>
      </c>
      <c r="M115" s="114">
        <f t="shared" si="188"/>
        <v>1392.41</v>
      </c>
      <c r="N115" s="114">
        <f t="shared" si="188"/>
        <v>1392.41</v>
      </c>
      <c r="O115" s="114">
        <f t="shared" si="188"/>
        <v>1392.41</v>
      </c>
      <c r="P115" s="114">
        <f t="shared" si="188"/>
        <v>1392.41</v>
      </c>
      <c r="Q115" s="114">
        <f t="shared" si="188"/>
        <v>1392.41</v>
      </c>
      <c r="R115" s="114">
        <f t="shared" si="188"/>
        <v>1392.41</v>
      </c>
      <c r="S115" s="114">
        <f t="shared" si="188"/>
        <v>1392.41</v>
      </c>
      <c r="T115" s="114">
        <f t="shared" si="188"/>
        <v>1392.41</v>
      </c>
      <c r="U115" s="114">
        <f t="shared" si="188"/>
        <v>1392.41</v>
      </c>
      <c r="V115" s="114">
        <f t="shared" si="188"/>
        <v>1392.41</v>
      </c>
      <c r="W115" s="114">
        <f t="shared" si="188"/>
        <v>1392.41</v>
      </c>
      <c r="X115" s="114">
        <f t="shared" si="188"/>
        <v>1392.41</v>
      </c>
      <c r="Y115" s="114">
        <f t="shared" si="188"/>
        <v>1392.41</v>
      </c>
      <c r="Z115" s="114">
        <f t="shared" si="188"/>
        <v>1392.41</v>
      </c>
      <c r="AA115" s="114">
        <f t="shared" si="188"/>
        <v>1392.41</v>
      </c>
      <c r="AB115" s="114">
        <f t="shared" si="188"/>
        <v>1392.41</v>
      </c>
      <c r="AC115" s="114">
        <f t="shared" si="188"/>
        <v>1392.41</v>
      </c>
      <c r="AD115" s="114">
        <f t="shared" si="188"/>
        <v>1392.41</v>
      </c>
      <c r="AE115" s="114">
        <f t="shared" si="188"/>
        <v>1392.41</v>
      </c>
      <c r="AF115" s="114">
        <f t="shared" si="188"/>
        <v>1392.41</v>
      </c>
      <c r="AG115" s="114">
        <f t="shared" si="188"/>
        <v>1392.41</v>
      </c>
      <c r="AH115" s="114">
        <f t="shared" si="188"/>
        <v>1392.41</v>
      </c>
      <c r="AI115" s="114">
        <f t="shared" si="188"/>
        <v>1392.41</v>
      </c>
      <c r="AJ115" s="114">
        <f t="shared" si="188"/>
        <v>1392.41</v>
      </c>
      <c r="AK115" s="114">
        <f t="shared" si="188"/>
        <v>1392.41</v>
      </c>
      <c r="AL115" s="114">
        <f t="shared" si="188"/>
        <v>1392.41</v>
      </c>
      <c r="AM115" s="114">
        <f t="shared" si="188"/>
        <v>1392.41</v>
      </c>
      <c r="AN115" s="114">
        <f t="shared" si="188"/>
        <v>1392.41</v>
      </c>
      <c r="AO115" s="114">
        <f t="shared" si="188"/>
        <v>1392.41</v>
      </c>
      <c r="AP115" s="114">
        <f t="shared" si="188"/>
        <v>1392.41</v>
      </c>
      <c r="AQ115" s="114">
        <f t="shared" si="188"/>
        <v>1392.41</v>
      </c>
      <c r="AR115" s="114">
        <f t="shared" si="188"/>
        <v>1392.41</v>
      </c>
      <c r="AS115" s="114"/>
    </row>
    <row r="116" spans="1:45">
      <c r="B116" s="441" t="str">
        <f>B108</f>
        <v>8 ˧ 18</v>
      </c>
      <c r="C116" s="81" t="s">
        <v>414</v>
      </c>
      <c r="D116" s="114">
        <v>7636.92</v>
      </c>
      <c r="E116" s="114">
        <f t="shared" ref="E116:AR116" si="189">D116-E72</f>
        <v>7636.92</v>
      </c>
      <c r="F116" s="114">
        <f t="shared" si="189"/>
        <v>7636.92</v>
      </c>
      <c r="G116" s="114">
        <f t="shared" si="189"/>
        <v>7636.92</v>
      </c>
      <c r="H116" s="114">
        <f t="shared" si="189"/>
        <v>7636.92</v>
      </c>
      <c r="I116" s="114">
        <f t="shared" si="189"/>
        <v>7636.92</v>
      </c>
      <c r="J116" s="114">
        <f t="shared" si="189"/>
        <v>7636.92</v>
      </c>
      <c r="K116" s="114">
        <f t="shared" si="189"/>
        <v>7636.92</v>
      </c>
      <c r="L116" s="114">
        <f t="shared" si="189"/>
        <v>7636.92</v>
      </c>
      <c r="M116" s="114">
        <f t="shared" si="189"/>
        <v>7636.92</v>
      </c>
      <c r="N116" s="114">
        <f t="shared" si="189"/>
        <v>7636.92</v>
      </c>
      <c r="O116" s="114">
        <f t="shared" si="189"/>
        <v>7636.92</v>
      </c>
      <c r="P116" s="114">
        <f t="shared" si="189"/>
        <v>7636.92</v>
      </c>
      <c r="Q116" s="114">
        <f t="shared" si="189"/>
        <v>7636.92</v>
      </c>
      <c r="R116" s="114">
        <f t="shared" si="189"/>
        <v>7636.92</v>
      </c>
      <c r="S116" s="114">
        <f t="shared" si="189"/>
        <v>7636.92</v>
      </c>
      <c r="T116" s="114">
        <f t="shared" si="189"/>
        <v>7636.92</v>
      </c>
      <c r="U116" s="114">
        <f t="shared" si="189"/>
        <v>7636.92</v>
      </c>
      <c r="V116" s="114">
        <f t="shared" si="189"/>
        <v>7636.92</v>
      </c>
      <c r="W116" s="114">
        <f t="shared" si="189"/>
        <v>7636.92</v>
      </c>
      <c r="X116" s="114">
        <f t="shared" si="189"/>
        <v>7636.92</v>
      </c>
      <c r="Y116" s="114">
        <f t="shared" si="189"/>
        <v>7636.92</v>
      </c>
      <c r="Z116" s="114">
        <f t="shared" si="189"/>
        <v>7636.92</v>
      </c>
      <c r="AA116" s="114">
        <f t="shared" si="189"/>
        <v>7636.92</v>
      </c>
      <c r="AB116" s="114">
        <f t="shared" si="189"/>
        <v>7636.92</v>
      </c>
      <c r="AC116" s="114">
        <f t="shared" si="189"/>
        <v>7636.92</v>
      </c>
      <c r="AD116" s="114">
        <f t="shared" si="189"/>
        <v>7636.92</v>
      </c>
      <c r="AE116" s="114">
        <f t="shared" si="189"/>
        <v>7636.92</v>
      </c>
      <c r="AF116" s="114">
        <f t="shared" si="189"/>
        <v>7636.92</v>
      </c>
      <c r="AG116" s="114">
        <f t="shared" si="189"/>
        <v>7636.92</v>
      </c>
      <c r="AH116" s="114">
        <f t="shared" si="189"/>
        <v>7636.92</v>
      </c>
      <c r="AI116" s="114">
        <f t="shared" si="189"/>
        <v>7636.92</v>
      </c>
      <c r="AJ116" s="114">
        <f t="shared" si="189"/>
        <v>7636.92</v>
      </c>
      <c r="AK116" s="114">
        <f t="shared" si="189"/>
        <v>7636.92</v>
      </c>
      <c r="AL116" s="114">
        <f t="shared" si="189"/>
        <v>7636.92</v>
      </c>
      <c r="AM116" s="114">
        <f t="shared" si="189"/>
        <v>7636.92</v>
      </c>
      <c r="AN116" s="114">
        <f t="shared" si="189"/>
        <v>7636.92</v>
      </c>
      <c r="AO116" s="114">
        <f t="shared" si="189"/>
        <v>7636.92</v>
      </c>
      <c r="AP116" s="114">
        <f t="shared" si="189"/>
        <v>7636.92</v>
      </c>
      <c r="AQ116" s="114">
        <f t="shared" si="189"/>
        <v>7636.92</v>
      </c>
      <c r="AR116" s="114">
        <f t="shared" si="189"/>
        <v>7636.92</v>
      </c>
      <c r="AS116" s="114"/>
    </row>
    <row r="117" spans="1:45">
      <c r="B117" s="441" t="str">
        <f>B109</f>
        <v>18 ˧ 25</v>
      </c>
      <c r="C117" s="81" t="s">
        <v>414</v>
      </c>
      <c r="D117" s="114">
        <v>13303.5</v>
      </c>
      <c r="E117" s="114">
        <f t="shared" ref="E117:AR117" si="190">D117-E73</f>
        <v>13303.5</v>
      </c>
      <c r="F117" s="114">
        <f t="shared" si="190"/>
        <v>13303.5</v>
      </c>
      <c r="G117" s="114">
        <f t="shared" si="190"/>
        <v>13303.5</v>
      </c>
      <c r="H117" s="114">
        <f t="shared" si="190"/>
        <v>13303.5</v>
      </c>
      <c r="I117" s="114">
        <f t="shared" si="190"/>
        <v>13303.5</v>
      </c>
      <c r="J117" s="114">
        <f t="shared" si="190"/>
        <v>13303.5</v>
      </c>
      <c r="K117" s="114">
        <f t="shared" si="190"/>
        <v>13303.5</v>
      </c>
      <c r="L117" s="114">
        <f t="shared" si="190"/>
        <v>13303.5</v>
      </c>
      <c r="M117" s="114">
        <f t="shared" si="190"/>
        <v>13303.5</v>
      </c>
      <c r="N117" s="114">
        <f t="shared" si="190"/>
        <v>13303.5</v>
      </c>
      <c r="O117" s="114">
        <f t="shared" si="190"/>
        <v>13303.5</v>
      </c>
      <c r="P117" s="114">
        <f t="shared" si="190"/>
        <v>13303.5</v>
      </c>
      <c r="Q117" s="114">
        <f t="shared" si="190"/>
        <v>13303.5</v>
      </c>
      <c r="R117" s="114">
        <f t="shared" si="190"/>
        <v>13303.5</v>
      </c>
      <c r="S117" s="114">
        <f t="shared" si="190"/>
        <v>13303.5</v>
      </c>
      <c r="T117" s="114">
        <f t="shared" si="190"/>
        <v>13303.5</v>
      </c>
      <c r="U117" s="114">
        <f t="shared" si="190"/>
        <v>13303.5</v>
      </c>
      <c r="V117" s="114">
        <f t="shared" si="190"/>
        <v>13303.5</v>
      </c>
      <c r="W117" s="114">
        <f t="shared" si="190"/>
        <v>13303.5</v>
      </c>
      <c r="X117" s="114">
        <f t="shared" si="190"/>
        <v>13303.5</v>
      </c>
      <c r="Y117" s="114">
        <f t="shared" si="190"/>
        <v>13303.5</v>
      </c>
      <c r="Z117" s="114">
        <f t="shared" si="190"/>
        <v>13303.5</v>
      </c>
      <c r="AA117" s="114">
        <f t="shared" si="190"/>
        <v>13303.5</v>
      </c>
      <c r="AB117" s="114">
        <f t="shared" si="190"/>
        <v>13303.5</v>
      </c>
      <c r="AC117" s="114">
        <f t="shared" si="190"/>
        <v>13303.5</v>
      </c>
      <c r="AD117" s="114">
        <f t="shared" si="190"/>
        <v>13303.5</v>
      </c>
      <c r="AE117" s="114">
        <f t="shared" si="190"/>
        <v>13303.5</v>
      </c>
      <c r="AF117" s="114">
        <f t="shared" si="190"/>
        <v>13303.5</v>
      </c>
      <c r="AG117" s="114">
        <f t="shared" si="190"/>
        <v>13303.5</v>
      </c>
      <c r="AH117" s="114">
        <f t="shared" si="190"/>
        <v>13303.5</v>
      </c>
      <c r="AI117" s="114">
        <f t="shared" si="190"/>
        <v>13303.5</v>
      </c>
      <c r="AJ117" s="114">
        <f t="shared" si="190"/>
        <v>13303.5</v>
      </c>
      <c r="AK117" s="114">
        <f t="shared" si="190"/>
        <v>13303.5</v>
      </c>
      <c r="AL117" s="114">
        <f t="shared" si="190"/>
        <v>13303.5</v>
      </c>
      <c r="AM117" s="114">
        <f t="shared" si="190"/>
        <v>13303.5</v>
      </c>
      <c r="AN117" s="114">
        <f t="shared" si="190"/>
        <v>13303.5</v>
      </c>
      <c r="AO117" s="114">
        <f t="shared" si="190"/>
        <v>13303.5</v>
      </c>
      <c r="AP117" s="114">
        <f t="shared" si="190"/>
        <v>13303.5</v>
      </c>
      <c r="AQ117" s="114">
        <f t="shared" si="190"/>
        <v>13303.5</v>
      </c>
      <c r="AR117" s="114">
        <f t="shared" si="190"/>
        <v>13303.5</v>
      </c>
      <c r="AS117" s="114"/>
    </row>
    <row r="118" spans="1:45">
      <c r="B118" s="441" t="str">
        <f>B110</f>
        <v>25 ˧ 35</v>
      </c>
      <c r="C118" s="81" t="s">
        <v>414</v>
      </c>
      <c r="D118" s="114">
        <v>26458.880000000001</v>
      </c>
      <c r="E118" s="114">
        <f t="shared" ref="E118:AR118" si="191">D118-E74</f>
        <v>26458.880000000001</v>
      </c>
      <c r="F118" s="114">
        <f t="shared" si="191"/>
        <v>26458.880000000001</v>
      </c>
      <c r="G118" s="114">
        <f t="shared" si="191"/>
        <v>26458.880000000001</v>
      </c>
      <c r="H118" s="114">
        <f t="shared" si="191"/>
        <v>26458.880000000001</v>
      </c>
      <c r="I118" s="114">
        <f t="shared" si="191"/>
        <v>26458.880000000001</v>
      </c>
      <c r="J118" s="114">
        <f t="shared" si="191"/>
        <v>26458.880000000001</v>
      </c>
      <c r="K118" s="114">
        <f t="shared" si="191"/>
        <v>26458.880000000001</v>
      </c>
      <c r="L118" s="114">
        <f t="shared" si="191"/>
        <v>26458.880000000001</v>
      </c>
      <c r="M118" s="114">
        <f t="shared" si="191"/>
        <v>26458.880000000001</v>
      </c>
      <c r="N118" s="114">
        <f t="shared" si="191"/>
        <v>26458.880000000001</v>
      </c>
      <c r="O118" s="114">
        <f t="shared" si="191"/>
        <v>26458.880000000001</v>
      </c>
      <c r="P118" s="114">
        <f t="shared" si="191"/>
        <v>26458.880000000001</v>
      </c>
      <c r="Q118" s="114">
        <f t="shared" si="191"/>
        <v>26458.880000000001</v>
      </c>
      <c r="R118" s="114">
        <f t="shared" si="191"/>
        <v>26458.880000000001</v>
      </c>
      <c r="S118" s="114">
        <f t="shared" si="191"/>
        <v>26458.880000000001</v>
      </c>
      <c r="T118" s="114">
        <f t="shared" si="191"/>
        <v>26458.880000000001</v>
      </c>
      <c r="U118" s="114">
        <f t="shared" si="191"/>
        <v>26458.880000000001</v>
      </c>
      <c r="V118" s="114">
        <f t="shared" si="191"/>
        <v>26458.880000000001</v>
      </c>
      <c r="W118" s="114">
        <f t="shared" si="191"/>
        <v>26458.880000000001</v>
      </c>
      <c r="X118" s="114">
        <f t="shared" si="191"/>
        <v>26458.880000000001</v>
      </c>
      <c r="Y118" s="114">
        <f t="shared" si="191"/>
        <v>26458.880000000001</v>
      </c>
      <c r="Z118" s="114">
        <f t="shared" si="191"/>
        <v>26458.880000000001</v>
      </c>
      <c r="AA118" s="114">
        <f t="shared" si="191"/>
        <v>26458.880000000001</v>
      </c>
      <c r="AB118" s="114">
        <f t="shared" si="191"/>
        <v>26458.880000000001</v>
      </c>
      <c r="AC118" s="114">
        <f t="shared" si="191"/>
        <v>26458.880000000001</v>
      </c>
      <c r="AD118" s="114">
        <f t="shared" si="191"/>
        <v>26458.880000000001</v>
      </c>
      <c r="AE118" s="114">
        <f t="shared" si="191"/>
        <v>26458.880000000001</v>
      </c>
      <c r="AF118" s="114">
        <f t="shared" si="191"/>
        <v>26458.880000000001</v>
      </c>
      <c r="AG118" s="114">
        <f t="shared" si="191"/>
        <v>26458.880000000001</v>
      </c>
      <c r="AH118" s="114">
        <f t="shared" si="191"/>
        <v>26458.880000000001</v>
      </c>
      <c r="AI118" s="114">
        <f t="shared" si="191"/>
        <v>26458.880000000001</v>
      </c>
      <c r="AJ118" s="114">
        <f t="shared" si="191"/>
        <v>26458.880000000001</v>
      </c>
      <c r="AK118" s="114">
        <f t="shared" si="191"/>
        <v>26458.880000000001</v>
      </c>
      <c r="AL118" s="114">
        <f t="shared" si="191"/>
        <v>26458.880000000001</v>
      </c>
      <c r="AM118" s="114">
        <f t="shared" si="191"/>
        <v>26458.880000000001</v>
      </c>
      <c r="AN118" s="114">
        <f t="shared" si="191"/>
        <v>26458.880000000001</v>
      </c>
      <c r="AO118" s="114">
        <f t="shared" si="191"/>
        <v>26458.880000000001</v>
      </c>
      <c r="AP118" s="114">
        <f t="shared" si="191"/>
        <v>26458.880000000001</v>
      </c>
      <c r="AQ118" s="114">
        <f t="shared" si="191"/>
        <v>26458.880000000001</v>
      </c>
      <c r="AR118" s="114">
        <f t="shared" si="191"/>
        <v>26458.880000000001</v>
      </c>
      <c r="AS118" s="114"/>
    </row>
    <row r="119" spans="1:45">
      <c r="B119" s="441" t="str">
        <f>B111</f>
        <v>35 ≤</v>
      </c>
      <c r="C119" s="81" t="s">
        <v>414</v>
      </c>
      <c r="D119" s="114">
        <v>36642.559999999998</v>
      </c>
      <c r="E119" s="114">
        <f t="shared" ref="E119:AR119" si="192">D119-E75</f>
        <v>36642.559999999998</v>
      </c>
      <c r="F119" s="114">
        <f t="shared" si="192"/>
        <v>36642.559999999998</v>
      </c>
      <c r="G119" s="114">
        <f t="shared" si="192"/>
        <v>36642.559999999998</v>
      </c>
      <c r="H119" s="114">
        <f t="shared" si="192"/>
        <v>36642.559999999998</v>
      </c>
      <c r="I119" s="114">
        <f t="shared" si="192"/>
        <v>36642.559999999998</v>
      </c>
      <c r="J119" s="114">
        <f t="shared" si="192"/>
        <v>36642.559999999998</v>
      </c>
      <c r="K119" s="114">
        <f t="shared" si="192"/>
        <v>36642.559999999998</v>
      </c>
      <c r="L119" s="114">
        <f t="shared" si="192"/>
        <v>36642.559999999998</v>
      </c>
      <c r="M119" s="114">
        <f t="shared" si="192"/>
        <v>36642.559999999998</v>
      </c>
      <c r="N119" s="114">
        <f t="shared" si="192"/>
        <v>36642.559999999998</v>
      </c>
      <c r="O119" s="114">
        <f t="shared" si="192"/>
        <v>36642.559999999998</v>
      </c>
      <c r="P119" s="114">
        <f t="shared" si="192"/>
        <v>36642.559999999998</v>
      </c>
      <c r="Q119" s="114">
        <f t="shared" si="192"/>
        <v>36642.559999999998</v>
      </c>
      <c r="R119" s="114">
        <f t="shared" si="192"/>
        <v>36642.559999999998</v>
      </c>
      <c r="S119" s="114">
        <f t="shared" si="192"/>
        <v>36642.559999999998</v>
      </c>
      <c r="T119" s="114">
        <f t="shared" si="192"/>
        <v>36642.559999999998</v>
      </c>
      <c r="U119" s="114">
        <f t="shared" si="192"/>
        <v>36642.559999999998</v>
      </c>
      <c r="V119" s="114">
        <f t="shared" si="192"/>
        <v>36642.559999999998</v>
      </c>
      <c r="W119" s="114">
        <f t="shared" si="192"/>
        <v>36642.559999999998</v>
      </c>
      <c r="X119" s="114">
        <f t="shared" si="192"/>
        <v>36642.559999999998</v>
      </c>
      <c r="Y119" s="114">
        <f t="shared" si="192"/>
        <v>36642.559999999998</v>
      </c>
      <c r="Z119" s="114">
        <f t="shared" si="192"/>
        <v>36642.559999999998</v>
      </c>
      <c r="AA119" s="114">
        <f t="shared" si="192"/>
        <v>36642.559999999998</v>
      </c>
      <c r="AB119" s="114">
        <f t="shared" si="192"/>
        <v>36642.559999999998</v>
      </c>
      <c r="AC119" s="114">
        <f t="shared" si="192"/>
        <v>36642.559999999998</v>
      </c>
      <c r="AD119" s="114">
        <f t="shared" si="192"/>
        <v>36642.559999999998</v>
      </c>
      <c r="AE119" s="114">
        <f t="shared" si="192"/>
        <v>36642.559999999998</v>
      </c>
      <c r="AF119" s="114">
        <f t="shared" si="192"/>
        <v>36642.559999999998</v>
      </c>
      <c r="AG119" s="114">
        <f t="shared" si="192"/>
        <v>36642.559999999998</v>
      </c>
      <c r="AH119" s="114">
        <f t="shared" si="192"/>
        <v>36642.559999999998</v>
      </c>
      <c r="AI119" s="114">
        <f t="shared" si="192"/>
        <v>36642.559999999998</v>
      </c>
      <c r="AJ119" s="114">
        <f t="shared" si="192"/>
        <v>36642.559999999998</v>
      </c>
      <c r="AK119" s="114">
        <f t="shared" si="192"/>
        <v>36642.559999999998</v>
      </c>
      <c r="AL119" s="114">
        <f t="shared" si="192"/>
        <v>36642.559999999998</v>
      </c>
      <c r="AM119" s="114">
        <f t="shared" si="192"/>
        <v>36642.559999999998</v>
      </c>
      <c r="AN119" s="114">
        <f t="shared" si="192"/>
        <v>36642.559999999998</v>
      </c>
      <c r="AO119" s="114">
        <f t="shared" si="192"/>
        <v>36642.559999999998</v>
      </c>
      <c r="AP119" s="114">
        <f t="shared" si="192"/>
        <v>36642.559999999998</v>
      </c>
      <c r="AQ119" s="114">
        <f t="shared" si="192"/>
        <v>36642.559999999998</v>
      </c>
      <c r="AR119" s="114">
        <f t="shared" si="192"/>
        <v>36642.559999999998</v>
      </c>
      <c r="AS119" s="114"/>
    </row>
    <row r="120" spans="1:45">
      <c r="B120" s="442" t="s">
        <v>393</v>
      </c>
      <c r="C120" s="445" t="s">
        <v>414</v>
      </c>
      <c r="D120" s="444">
        <f t="shared" ref="D120:AR120" si="193">SUM(D121:D125)</f>
        <v>0</v>
      </c>
      <c r="E120" s="444">
        <f t="shared" si="193"/>
        <v>0</v>
      </c>
      <c r="F120" s="444">
        <f t="shared" si="193"/>
        <v>0</v>
      </c>
      <c r="G120" s="444">
        <f t="shared" si="193"/>
        <v>0</v>
      </c>
      <c r="H120" s="444">
        <f t="shared" si="193"/>
        <v>0</v>
      </c>
      <c r="I120" s="444">
        <f t="shared" si="193"/>
        <v>0</v>
      </c>
      <c r="J120" s="444">
        <f t="shared" si="193"/>
        <v>0</v>
      </c>
      <c r="K120" s="444">
        <f t="shared" si="193"/>
        <v>0</v>
      </c>
      <c r="L120" s="444">
        <f t="shared" si="193"/>
        <v>0</v>
      </c>
      <c r="M120" s="444">
        <f t="shared" si="193"/>
        <v>0</v>
      </c>
      <c r="N120" s="444">
        <f t="shared" si="193"/>
        <v>0</v>
      </c>
      <c r="O120" s="444">
        <f t="shared" si="193"/>
        <v>0</v>
      </c>
      <c r="P120" s="444">
        <f t="shared" si="193"/>
        <v>0</v>
      </c>
      <c r="Q120" s="444">
        <f t="shared" si="193"/>
        <v>0</v>
      </c>
      <c r="R120" s="444">
        <f t="shared" si="193"/>
        <v>0</v>
      </c>
      <c r="S120" s="444">
        <f t="shared" si="193"/>
        <v>0</v>
      </c>
      <c r="T120" s="444">
        <f t="shared" si="193"/>
        <v>0</v>
      </c>
      <c r="U120" s="444">
        <f t="shared" si="193"/>
        <v>0</v>
      </c>
      <c r="V120" s="444">
        <f t="shared" si="193"/>
        <v>0</v>
      </c>
      <c r="W120" s="444">
        <f t="shared" si="193"/>
        <v>0</v>
      </c>
      <c r="X120" s="444">
        <f t="shared" si="193"/>
        <v>0</v>
      </c>
      <c r="Y120" s="444">
        <f t="shared" si="193"/>
        <v>0</v>
      </c>
      <c r="Z120" s="444">
        <f t="shared" si="193"/>
        <v>0</v>
      </c>
      <c r="AA120" s="444">
        <f t="shared" si="193"/>
        <v>0</v>
      </c>
      <c r="AB120" s="444">
        <f t="shared" si="193"/>
        <v>0</v>
      </c>
      <c r="AC120" s="444">
        <f t="shared" si="193"/>
        <v>0</v>
      </c>
      <c r="AD120" s="444">
        <f t="shared" si="193"/>
        <v>0</v>
      </c>
      <c r="AE120" s="444">
        <f t="shared" si="193"/>
        <v>0</v>
      </c>
      <c r="AF120" s="444">
        <f t="shared" si="193"/>
        <v>0</v>
      </c>
      <c r="AG120" s="444">
        <f t="shared" si="193"/>
        <v>0</v>
      </c>
      <c r="AH120" s="444">
        <f t="shared" si="193"/>
        <v>0</v>
      </c>
      <c r="AI120" s="444">
        <f t="shared" si="193"/>
        <v>0</v>
      </c>
      <c r="AJ120" s="444">
        <f t="shared" si="193"/>
        <v>0</v>
      </c>
      <c r="AK120" s="444">
        <f t="shared" si="193"/>
        <v>0</v>
      </c>
      <c r="AL120" s="444">
        <f t="shared" si="193"/>
        <v>0</v>
      </c>
      <c r="AM120" s="444">
        <f t="shared" si="193"/>
        <v>0</v>
      </c>
      <c r="AN120" s="444">
        <f t="shared" si="193"/>
        <v>0</v>
      </c>
      <c r="AO120" s="444">
        <f t="shared" si="193"/>
        <v>0</v>
      </c>
      <c r="AP120" s="444">
        <f t="shared" si="193"/>
        <v>0</v>
      </c>
      <c r="AQ120" s="444">
        <f t="shared" si="193"/>
        <v>0</v>
      </c>
      <c r="AR120" s="444">
        <f t="shared" si="193"/>
        <v>0</v>
      </c>
      <c r="AS120" s="444"/>
    </row>
    <row r="121" spans="1:45">
      <c r="B121" s="441" t="str">
        <f>B115</f>
        <v>&lt; 8</v>
      </c>
      <c r="C121" s="81" t="s">
        <v>414</v>
      </c>
      <c r="D121" s="114"/>
      <c r="E121" s="114">
        <f t="shared" ref="E121:AR121" si="194">D121-E77</f>
        <v>0</v>
      </c>
      <c r="F121" s="114">
        <f t="shared" si="194"/>
        <v>0</v>
      </c>
      <c r="G121" s="114">
        <f t="shared" si="194"/>
        <v>0</v>
      </c>
      <c r="H121" s="114">
        <f t="shared" si="194"/>
        <v>0</v>
      </c>
      <c r="I121" s="114">
        <f t="shared" si="194"/>
        <v>0</v>
      </c>
      <c r="J121" s="114">
        <f t="shared" si="194"/>
        <v>0</v>
      </c>
      <c r="K121" s="114">
        <f t="shared" si="194"/>
        <v>0</v>
      </c>
      <c r="L121" s="114">
        <f t="shared" si="194"/>
        <v>0</v>
      </c>
      <c r="M121" s="114">
        <f t="shared" si="194"/>
        <v>0</v>
      </c>
      <c r="N121" s="114">
        <f t="shared" si="194"/>
        <v>0</v>
      </c>
      <c r="O121" s="114">
        <f t="shared" si="194"/>
        <v>0</v>
      </c>
      <c r="P121" s="114">
        <f t="shared" si="194"/>
        <v>0</v>
      </c>
      <c r="Q121" s="114">
        <f t="shared" si="194"/>
        <v>0</v>
      </c>
      <c r="R121" s="114">
        <f t="shared" si="194"/>
        <v>0</v>
      </c>
      <c r="S121" s="114">
        <f t="shared" si="194"/>
        <v>0</v>
      </c>
      <c r="T121" s="114">
        <f t="shared" si="194"/>
        <v>0</v>
      </c>
      <c r="U121" s="114">
        <f t="shared" si="194"/>
        <v>0</v>
      </c>
      <c r="V121" s="114">
        <f t="shared" si="194"/>
        <v>0</v>
      </c>
      <c r="W121" s="114">
        <f t="shared" si="194"/>
        <v>0</v>
      </c>
      <c r="X121" s="114">
        <f t="shared" si="194"/>
        <v>0</v>
      </c>
      <c r="Y121" s="114">
        <f t="shared" si="194"/>
        <v>0</v>
      </c>
      <c r="Z121" s="114">
        <f t="shared" si="194"/>
        <v>0</v>
      </c>
      <c r="AA121" s="114">
        <f t="shared" si="194"/>
        <v>0</v>
      </c>
      <c r="AB121" s="114">
        <f t="shared" si="194"/>
        <v>0</v>
      </c>
      <c r="AC121" s="114">
        <f t="shared" si="194"/>
        <v>0</v>
      </c>
      <c r="AD121" s="114">
        <f t="shared" si="194"/>
        <v>0</v>
      </c>
      <c r="AE121" s="114">
        <f t="shared" si="194"/>
        <v>0</v>
      </c>
      <c r="AF121" s="114">
        <f t="shared" si="194"/>
        <v>0</v>
      </c>
      <c r="AG121" s="114">
        <f t="shared" si="194"/>
        <v>0</v>
      </c>
      <c r="AH121" s="114">
        <f t="shared" si="194"/>
        <v>0</v>
      </c>
      <c r="AI121" s="114">
        <f t="shared" si="194"/>
        <v>0</v>
      </c>
      <c r="AJ121" s="114">
        <f t="shared" si="194"/>
        <v>0</v>
      </c>
      <c r="AK121" s="114">
        <f t="shared" si="194"/>
        <v>0</v>
      </c>
      <c r="AL121" s="114">
        <f t="shared" si="194"/>
        <v>0</v>
      </c>
      <c r="AM121" s="114">
        <f t="shared" si="194"/>
        <v>0</v>
      </c>
      <c r="AN121" s="114">
        <f t="shared" si="194"/>
        <v>0</v>
      </c>
      <c r="AO121" s="114">
        <f t="shared" si="194"/>
        <v>0</v>
      </c>
      <c r="AP121" s="114">
        <f t="shared" si="194"/>
        <v>0</v>
      </c>
      <c r="AQ121" s="114">
        <f t="shared" si="194"/>
        <v>0</v>
      </c>
      <c r="AR121" s="114">
        <f t="shared" si="194"/>
        <v>0</v>
      </c>
      <c r="AS121" s="114"/>
    </row>
    <row r="122" spans="1:45">
      <c r="B122" s="441" t="str">
        <f>B116</f>
        <v>8 ˧ 18</v>
      </c>
      <c r="C122" s="81" t="s">
        <v>414</v>
      </c>
      <c r="D122" s="114"/>
      <c r="E122" s="114">
        <f t="shared" ref="E122:AR122" si="195">D122-E78</f>
        <v>0</v>
      </c>
      <c r="F122" s="114">
        <f t="shared" si="195"/>
        <v>0</v>
      </c>
      <c r="G122" s="114">
        <f t="shared" si="195"/>
        <v>0</v>
      </c>
      <c r="H122" s="114">
        <f t="shared" si="195"/>
        <v>0</v>
      </c>
      <c r="I122" s="114">
        <f t="shared" si="195"/>
        <v>0</v>
      </c>
      <c r="J122" s="114">
        <f t="shared" si="195"/>
        <v>0</v>
      </c>
      <c r="K122" s="114">
        <f t="shared" si="195"/>
        <v>0</v>
      </c>
      <c r="L122" s="114">
        <f t="shared" si="195"/>
        <v>0</v>
      </c>
      <c r="M122" s="114">
        <f t="shared" si="195"/>
        <v>0</v>
      </c>
      <c r="N122" s="114">
        <f t="shared" si="195"/>
        <v>0</v>
      </c>
      <c r="O122" s="114">
        <f t="shared" si="195"/>
        <v>0</v>
      </c>
      <c r="P122" s="114">
        <f t="shared" si="195"/>
        <v>0</v>
      </c>
      <c r="Q122" s="114">
        <f t="shared" si="195"/>
        <v>0</v>
      </c>
      <c r="R122" s="114">
        <f t="shared" si="195"/>
        <v>0</v>
      </c>
      <c r="S122" s="114">
        <f t="shared" si="195"/>
        <v>0</v>
      </c>
      <c r="T122" s="114">
        <f t="shared" si="195"/>
        <v>0</v>
      </c>
      <c r="U122" s="114">
        <f t="shared" si="195"/>
        <v>0</v>
      </c>
      <c r="V122" s="114">
        <f t="shared" si="195"/>
        <v>0</v>
      </c>
      <c r="W122" s="114">
        <f t="shared" si="195"/>
        <v>0</v>
      </c>
      <c r="X122" s="114">
        <f t="shared" si="195"/>
        <v>0</v>
      </c>
      <c r="Y122" s="114">
        <f t="shared" si="195"/>
        <v>0</v>
      </c>
      <c r="Z122" s="114">
        <f t="shared" si="195"/>
        <v>0</v>
      </c>
      <c r="AA122" s="114">
        <f t="shared" si="195"/>
        <v>0</v>
      </c>
      <c r="AB122" s="114">
        <f t="shared" si="195"/>
        <v>0</v>
      </c>
      <c r="AC122" s="114">
        <f t="shared" si="195"/>
        <v>0</v>
      </c>
      <c r="AD122" s="114">
        <f t="shared" si="195"/>
        <v>0</v>
      </c>
      <c r="AE122" s="114">
        <f t="shared" si="195"/>
        <v>0</v>
      </c>
      <c r="AF122" s="114">
        <f t="shared" si="195"/>
        <v>0</v>
      </c>
      <c r="AG122" s="114">
        <f t="shared" si="195"/>
        <v>0</v>
      </c>
      <c r="AH122" s="114">
        <f t="shared" si="195"/>
        <v>0</v>
      </c>
      <c r="AI122" s="114">
        <f t="shared" si="195"/>
        <v>0</v>
      </c>
      <c r="AJ122" s="114">
        <f t="shared" si="195"/>
        <v>0</v>
      </c>
      <c r="AK122" s="114">
        <f t="shared" si="195"/>
        <v>0</v>
      </c>
      <c r="AL122" s="114">
        <f t="shared" si="195"/>
        <v>0</v>
      </c>
      <c r="AM122" s="114">
        <f t="shared" si="195"/>
        <v>0</v>
      </c>
      <c r="AN122" s="114">
        <f t="shared" si="195"/>
        <v>0</v>
      </c>
      <c r="AO122" s="114">
        <f t="shared" si="195"/>
        <v>0</v>
      </c>
      <c r="AP122" s="114">
        <f t="shared" si="195"/>
        <v>0</v>
      </c>
      <c r="AQ122" s="114">
        <f t="shared" si="195"/>
        <v>0</v>
      </c>
      <c r="AR122" s="114">
        <f t="shared" si="195"/>
        <v>0</v>
      </c>
      <c r="AS122" s="114"/>
    </row>
    <row r="123" spans="1:45">
      <c r="B123" s="441" t="str">
        <f>B117</f>
        <v>18 ˧ 25</v>
      </c>
      <c r="C123" s="81" t="s">
        <v>414</v>
      </c>
      <c r="D123" s="114"/>
      <c r="E123" s="114">
        <f t="shared" ref="E123:AR123" si="196">D123-E79</f>
        <v>0</v>
      </c>
      <c r="F123" s="114">
        <f t="shared" si="196"/>
        <v>0</v>
      </c>
      <c r="G123" s="114">
        <f t="shared" si="196"/>
        <v>0</v>
      </c>
      <c r="H123" s="114">
        <f t="shared" si="196"/>
        <v>0</v>
      </c>
      <c r="I123" s="114">
        <f t="shared" si="196"/>
        <v>0</v>
      </c>
      <c r="J123" s="114">
        <f t="shared" si="196"/>
        <v>0</v>
      </c>
      <c r="K123" s="114">
        <f t="shared" si="196"/>
        <v>0</v>
      </c>
      <c r="L123" s="114">
        <f t="shared" si="196"/>
        <v>0</v>
      </c>
      <c r="M123" s="114">
        <f t="shared" si="196"/>
        <v>0</v>
      </c>
      <c r="N123" s="114">
        <f t="shared" si="196"/>
        <v>0</v>
      </c>
      <c r="O123" s="114">
        <f t="shared" si="196"/>
        <v>0</v>
      </c>
      <c r="P123" s="114">
        <f t="shared" si="196"/>
        <v>0</v>
      </c>
      <c r="Q123" s="114">
        <f t="shared" si="196"/>
        <v>0</v>
      </c>
      <c r="R123" s="114">
        <f t="shared" si="196"/>
        <v>0</v>
      </c>
      <c r="S123" s="114">
        <f t="shared" si="196"/>
        <v>0</v>
      </c>
      <c r="T123" s="114">
        <f t="shared" si="196"/>
        <v>0</v>
      </c>
      <c r="U123" s="114">
        <f t="shared" si="196"/>
        <v>0</v>
      </c>
      <c r="V123" s="114">
        <f t="shared" si="196"/>
        <v>0</v>
      </c>
      <c r="W123" s="114">
        <f t="shared" si="196"/>
        <v>0</v>
      </c>
      <c r="X123" s="114">
        <f t="shared" si="196"/>
        <v>0</v>
      </c>
      <c r="Y123" s="114">
        <f t="shared" si="196"/>
        <v>0</v>
      </c>
      <c r="Z123" s="114">
        <f t="shared" si="196"/>
        <v>0</v>
      </c>
      <c r="AA123" s="114">
        <f t="shared" si="196"/>
        <v>0</v>
      </c>
      <c r="AB123" s="114">
        <f t="shared" si="196"/>
        <v>0</v>
      </c>
      <c r="AC123" s="114">
        <f t="shared" si="196"/>
        <v>0</v>
      </c>
      <c r="AD123" s="114">
        <f t="shared" si="196"/>
        <v>0</v>
      </c>
      <c r="AE123" s="114">
        <f t="shared" si="196"/>
        <v>0</v>
      </c>
      <c r="AF123" s="114">
        <f t="shared" si="196"/>
        <v>0</v>
      </c>
      <c r="AG123" s="114">
        <f t="shared" si="196"/>
        <v>0</v>
      </c>
      <c r="AH123" s="114">
        <f t="shared" si="196"/>
        <v>0</v>
      </c>
      <c r="AI123" s="114">
        <f t="shared" si="196"/>
        <v>0</v>
      </c>
      <c r="AJ123" s="114">
        <f t="shared" si="196"/>
        <v>0</v>
      </c>
      <c r="AK123" s="114">
        <f t="shared" si="196"/>
        <v>0</v>
      </c>
      <c r="AL123" s="114">
        <f t="shared" si="196"/>
        <v>0</v>
      </c>
      <c r="AM123" s="114">
        <f t="shared" si="196"/>
        <v>0</v>
      </c>
      <c r="AN123" s="114">
        <f t="shared" si="196"/>
        <v>0</v>
      </c>
      <c r="AO123" s="114">
        <f t="shared" si="196"/>
        <v>0</v>
      </c>
      <c r="AP123" s="114">
        <f t="shared" si="196"/>
        <v>0</v>
      </c>
      <c r="AQ123" s="114">
        <f t="shared" si="196"/>
        <v>0</v>
      </c>
      <c r="AR123" s="114">
        <f t="shared" si="196"/>
        <v>0</v>
      </c>
      <c r="AS123" s="114"/>
    </row>
    <row r="124" spans="1:45">
      <c r="B124" s="441" t="str">
        <f>B118</f>
        <v>25 ˧ 35</v>
      </c>
      <c r="C124" s="81" t="s">
        <v>414</v>
      </c>
      <c r="D124" s="114"/>
      <c r="E124" s="114">
        <f t="shared" ref="E124:AR124" si="197">D124-E80</f>
        <v>0</v>
      </c>
      <c r="F124" s="114">
        <f t="shared" si="197"/>
        <v>0</v>
      </c>
      <c r="G124" s="114">
        <f t="shared" si="197"/>
        <v>0</v>
      </c>
      <c r="H124" s="114">
        <f t="shared" si="197"/>
        <v>0</v>
      </c>
      <c r="I124" s="114">
        <f t="shared" si="197"/>
        <v>0</v>
      </c>
      <c r="J124" s="114">
        <f t="shared" si="197"/>
        <v>0</v>
      </c>
      <c r="K124" s="114">
        <f t="shared" si="197"/>
        <v>0</v>
      </c>
      <c r="L124" s="114">
        <f t="shared" si="197"/>
        <v>0</v>
      </c>
      <c r="M124" s="114">
        <f t="shared" si="197"/>
        <v>0</v>
      </c>
      <c r="N124" s="114">
        <f t="shared" si="197"/>
        <v>0</v>
      </c>
      <c r="O124" s="114">
        <f t="shared" si="197"/>
        <v>0</v>
      </c>
      <c r="P124" s="114">
        <f t="shared" si="197"/>
        <v>0</v>
      </c>
      <c r="Q124" s="114">
        <f t="shared" si="197"/>
        <v>0</v>
      </c>
      <c r="R124" s="114">
        <f t="shared" si="197"/>
        <v>0</v>
      </c>
      <c r="S124" s="114">
        <f t="shared" si="197"/>
        <v>0</v>
      </c>
      <c r="T124" s="114">
        <f t="shared" si="197"/>
        <v>0</v>
      </c>
      <c r="U124" s="114">
        <f t="shared" si="197"/>
        <v>0</v>
      </c>
      <c r="V124" s="114">
        <f t="shared" si="197"/>
        <v>0</v>
      </c>
      <c r="W124" s="114">
        <f t="shared" si="197"/>
        <v>0</v>
      </c>
      <c r="X124" s="114">
        <f t="shared" si="197"/>
        <v>0</v>
      </c>
      <c r="Y124" s="114">
        <f t="shared" si="197"/>
        <v>0</v>
      </c>
      <c r="Z124" s="114">
        <f t="shared" si="197"/>
        <v>0</v>
      </c>
      <c r="AA124" s="114">
        <f t="shared" si="197"/>
        <v>0</v>
      </c>
      <c r="AB124" s="114">
        <f t="shared" si="197"/>
        <v>0</v>
      </c>
      <c r="AC124" s="114">
        <f t="shared" si="197"/>
        <v>0</v>
      </c>
      <c r="AD124" s="114">
        <f t="shared" si="197"/>
        <v>0</v>
      </c>
      <c r="AE124" s="114">
        <f t="shared" si="197"/>
        <v>0</v>
      </c>
      <c r="AF124" s="114">
        <f t="shared" si="197"/>
        <v>0</v>
      </c>
      <c r="AG124" s="114">
        <f t="shared" si="197"/>
        <v>0</v>
      </c>
      <c r="AH124" s="114">
        <f t="shared" si="197"/>
        <v>0</v>
      </c>
      <c r="AI124" s="114">
        <f t="shared" si="197"/>
        <v>0</v>
      </c>
      <c r="AJ124" s="114">
        <f t="shared" si="197"/>
        <v>0</v>
      </c>
      <c r="AK124" s="114">
        <f t="shared" si="197"/>
        <v>0</v>
      </c>
      <c r="AL124" s="114">
        <f t="shared" si="197"/>
        <v>0</v>
      </c>
      <c r="AM124" s="114">
        <f t="shared" si="197"/>
        <v>0</v>
      </c>
      <c r="AN124" s="114">
        <f t="shared" si="197"/>
        <v>0</v>
      </c>
      <c r="AO124" s="114">
        <f t="shared" si="197"/>
        <v>0</v>
      </c>
      <c r="AP124" s="114">
        <f t="shared" si="197"/>
        <v>0</v>
      </c>
      <c r="AQ124" s="114">
        <f t="shared" si="197"/>
        <v>0</v>
      </c>
      <c r="AR124" s="114">
        <f t="shared" si="197"/>
        <v>0</v>
      </c>
      <c r="AS124" s="114"/>
    </row>
    <row r="125" spans="1:45">
      <c r="B125" s="441" t="str">
        <f>B119</f>
        <v>35 ≤</v>
      </c>
      <c r="C125" s="81" t="s">
        <v>414</v>
      </c>
      <c r="D125" s="114"/>
      <c r="E125" s="114">
        <f t="shared" ref="E125:AR125" si="198">D125-E81</f>
        <v>0</v>
      </c>
      <c r="F125" s="114">
        <f t="shared" si="198"/>
        <v>0</v>
      </c>
      <c r="G125" s="114">
        <f t="shared" si="198"/>
        <v>0</v>
      </c>
      <c r="H125" s="114">
        <f t="shared" si="198"/>
        <v>0</v>
      </c>
      <c r="I125" s="114">
        <f t="shared" si="198"/>
        <v>0</v>
      </c>
      <c r="J125" s="114">
        <f t="shared" si="198"/>
        <v>0</v>
      </c>
      <c r="K125" s="114">
        <f t="shared" si="198"/>
        <v>0</v>
      </c>
      <c r="L125" s="114">
        <f t="shared" si="198"/>
        <v>0</v>
      </c>
      <c r="M125" s="114">
        <f t="shared" si="198"/>
        <v>0</v>
      </c>
      <c r="N125" s="114">
        <f t="shared" si="198"/>
        <v>0</v>
      </c>
      <c r="O125" s="114">
        <f t="shared" si="198"/>
        <v>0</v>
      </c>
      <c r="P125" s="114">
        <f t="shared" si="198"/>
        <v>0</v>
      </c>
      <c r="Q125" s="114">
        <f t="shared" si="198"/>
        <v>0</v>
      </c>
      <c r="R125" s="114">
        <f t="shared" si="198"/>
        <v>0</v>
      </c>
      <c r="S125" s="114">
        <f t="shared" si="198"/>
        <v>0</v>
      </c>
      <c r="T125" s="114">
        <f t="shared" si="198"/>
        <v>0</v>
      </c>
      <c r="U125" s="114">
        <f t="shared" si="198"/>
        <v>0</v>
      </c>
      <c r="V125" s="114">
        <f t="shared" si="198"/>
        <v>0</v>
      </c>
      <c r="W125" s="114">
        <f t="shared" si="198"/>
        <v>0</v>
      </c>
      <c r="X125" s="114">
        <f t="shared" si="198"/>
        <v>0</v>
      </c>
      <c r="Y125" s="114">
        <f t="shared" si="198"/>
        <v>0</v>
      </c>
      <c r="Z125" s="114">
        <f t="shared" si="198"/>
        <v>0</v>
      </c>
      <c r="AA125" s="114">
        <f t="shared" si="198"/>
        <v>0</v>
      </c>
      <c r="AB125" s="114">
        <f t="shared" si="198"/>
        <v>0</v>
      </c>
      <c r="AC125" s="114">
        <f t="shared" si="198"/>
        <v>0</v>
      </c>
      <c r="AD125" s="114">
        <f t="shared" si="198"/>
        <v>0</v>
      </c>
      <c r="AE125" s="114">
        <f t="shared" si="198"/>
        <v>0</v>
      </c>
      <c r="AF125" s="114">
        <f t="shared" si="198"/>
        <v>0</v>
      </c>
      <c r="AG125" s="114">
        <f t="shared" si="198"/>
        <v>0</v>
      </c>
      <c r="AH125" s="114">
        <f t="shared" si="198"/>
        <v>0</v>
      </c>
      <c r="AI125" s="114">
        <f t="shared" si="198"/>
        <v>0</v>
      </c>
      <c r="AJ125" s="114">
        <f t="shared" si="198"/>
        <v>0</v>
      </c>
      <c r="AK125" s="114">
        <f t="shared" si="198"/>
        <v>0</v>
      </c>
      <c r="AL125" s="114">
        <f t="shared" si="198"/>
        <v>0</v>
      </c>
      <c r="AM125" s="114">
        <f t="shared" si="198"/>
        <v>0</v>
      </c>
      <c r="AN125" s="114">
        <f t="shared" si="198"/>
        <v>0</v>
      </c>
      <c r="AO125" s="114">
        <f t="shared" si="198"/>
        <v>0</v>
      </c>
      <c r="AP125" s="114">
        <f t="shared" si="198"/>
        <v>0</v>
      </c>
      <c r="AQ125" s="114">
        <f t="shared" si="198"/>
        <v>0</v>
      </c>
      <c r="AR125" s="114">
        <f t="shared" si="198"/>
        <v>0</v>
      </c>
      <c r="AS125" s="114"/>
    </row>
    <row r="126" spans="1:45">
      <c r="B126" s="442" t="s">
        <v>394</v>
      </c>
      <c r="C126" s="445" t="s">
        <v>414</v>
      </c>
      <c r="D126" s="444">
        <f t="shared" ref="D126:AR126" si="199">SUM(D127:D131)</f>
        <v>512234.42885031499</v>
      </c>
      <c r="E126" s="444">
        <f t="shared" si="199"/>
        <v>439058.07885031501</v>
      </c>
      <c r="F126" s="444">
        <f t="shared" si="199"/>
        <v>365881.72885031498</v>
      </c>
      <c r="G126" s="444">
        <f t="shared" si="199"/>
        <v>292705.378850315</v>
      </c>
      <c r="H126" s="444">
        <f t="shared" si="199"/>
        <v>219529.02885031505</v>
      </c>
      <c r="I126" s="444">
        <f t="shared" si="199"/>
        <v>146352.68590021002</v>
      </c>
      <c r="J126" s="444">
        <f t="shared" si="199"/>
        <v>73176.342950105012</v>
      </c>
      <c r="K126" s="444">
        <f t="shared" si="199"/>
        <v>2.9558577807620168E-12</v>
      </c>
      <c r="L126" s="444">
        <f t="shared" si="199"/>
        <v>2.9558577807620168E-12</v>
      </c>
      <c r="M126" s="444">
        <f t="shared" si="199"/>
        <v>2.9558577807620168E-12</v>
      </c>
      <c r="N126" s="444">
        <f t="shared" si="199"/>
        <v>2.9558577807620168E-12</v>
      </c>
      <c r="O126" s="444">
        <f t="shared" si="199"/>
        <v>2.9558577807620168E-12</v>
      </c>
      <c r="P126" s="444">
        <f t="shared" si="199"/>
        <v>2.9558577807620168E-12</v>
      </c>
      <c r="Q126" s="444">
        <f t="shared" si="199"/>
        <v>2.9558577807620168E-12</v>
      </c>
      <c r="R126" s="444">
        <f t="shared" si="199"/>
        <v>2.9558577807620168E-12</v>
      </c>
      <c r="S126" s="444">
        <f t="shared" si="199"/>
        <v>2.9558577807620168E-12</v>
      </c>
      <c r="T126" s="444">
        <f t="shared" si="199"/>
        <v>2.9558577807620168E-12</v>
      </c>
      <c r="U126" s="444">
        <f t="shared" si="199"/>
        <v>2.9558577807620168E-12</v>
      </c>
      <c r="V126" s="444">
        <f t="shared" si="199"/>
        <v>2.9558577807620168E-12</v>
      </c>
      <c r="W126" s="444">
        <f t="shared" si="199"/>
        <v>2.9558577807620168E-12</v>
      </c>
      <c r="X126" s="444">
        <f t="shared" si="199"/>
        <v>2.9558577807620168E-12</v>
      </c>
      <c r="Y126" s="444">
        <f t="shared" si="199"/>
        <v>2.9558577807620168E-12</v>
      </c>
      <c r="Z126" s="444">
        <f t="shared" si="199"/>
        <v>2.9558577807620168E-12</v>
      </c>
      <c r="AA126" s="444">
        <f t="shared" si="199"/>
        <v>2.9558577807620168E-12</v>
      </c>
      <c r="AB126" s="444">
        <f t="shared" si="199"/>
        <v>2.9558577807620168E-12</v>
      </c>
      <c r="AC126" s="444">
        <f t="shared" si="199"/>
        <v>2.9558577807620168E-12</v>
      </c>
      <c r="AD126" s="444">
        <f t="shared" si="199"/>
        <v>2.9558577807620168E-12</v>
      </c>
      <c r="AE126" s="444">
        <f t="shared" si="199"/>
        <v>2.9558577807620168E-12</v>
      </c>
      <c r="AF126" s="444">
        <f t="shared" si="199"/>
        <v>2.9558577807620168E-12</v>
      </c>
      <c r="AG126" s="444">
        <f t="shared" si="199"/>
        <v>2.9558577807620168E-12</v>
      </c>
      <c r="AH126" s="444">
        <f t="shared" si="199"/>
        <v>2.9558577807620168E-12</v>
      </c>
      <c r="AI126" s="444">
        <f t="shared" si="199"/>
        <v>2.9558577807620168E-12</v>
      </c>
      <c r="AJ126" s="444">
        <f t="shared" si="199"/>
        <v>2.9558577807620168E-12</v>
      </c>
      <c r="AK126" s="444">
        <f t="shared" si="199"/>
        <v>2.9558577807620168E-12</v>
      </c>
      <c r="AL126" s="444">
        <f t="shared" si="199"/>
        <v>2.9558577807620168E-12</v>
      </c>
      <c r="AM126" s="444">
        <f t="shared" si="199"/>
        <v>2.9558577807620168E-12</v>
      </c>
      <c r="AN126" s="444">
        <f t="shared" si="199"/>
        <v>2.9558577807620168E-12</v>
      </c>
      <c r="AO126" s="444">
        <f t="shared" si="199"/>
        <v>2.9558577807620168E-12</v>
      </c>
      <c r="AP126" s="444">
        <f t="shared" si="199"/>
        <v>2.9558577807620168E-12</v>
      </c>
      <c r="AQ126" s="444">
        <f t="shared" si="199"/>
        <v>2.9558577807620168E-12</v>
      </c>
      <c r="AR126" s="444">
        <f t="shared" si="199"/>
        <v>2.9558577807620168E-12</v>
      </c>
      <c r="AS126" s="444"/>
    </row>
    <row r="127" spans="1:45">
      <c r="B127" s="441" t="str">
        <f>B121</f>
        <v>&lt; 8</v>
      </c>
      <c r="C127" s="81" t="s">
        <v>414</v>
      </c>
      <c r="D127" s="114" cm="1">
        <f t="array" ref="D127:D131">TRANSPOSE(PFM!D6:H6)+TRANSPOSE(PFM!D12:H12)*Controle!N14</f>
        <v>2891.4119047344238</v>
      </c>
      <c r="E127" s="114">
        <f t="shared" ref="E127:AR127" si="200">D127-E83-E155</f>
        <v>2478.353044149957</v>
      </c>
      <c r="F127" s="114">
        <f t="shared" si="200"/>
        <v>2065.2941835654901</v>
      </c>
      <c r="G127" s="114">
        <f t="shared" si="200"/>
        <v>1652.2353229810233</v>
      </c>
      <c r="H127" s="114">
        <f t="shared" si="200"/>
        <v>1239.1764623965564</v>
      </c>
      <c r="I127" s="114">
        <f t="shared" si="200"/>
        <v>826.11764159770451</v>
      </c>
      <c r="J127" s="114">
        <f t="shared" si="200"/>
        <v>413.05882079885237</v>
      </c>
      <c r="K127" s="114">
        <f t="shared" si="200"/>
        <v>0</v>
      </c>
      <c r="L127" s="114">
        <f t="shared" si="200"/>
        <v>0</v>
      </c>
      <c r="M127" s="114">
        <f t="shared" si="200"/>
        <v>0</v>
      </c>
      <c r="N127" s="114">
        <f t="shared" si="200"/>
        <v>0</v>
      </c>
      <c r="O127" s="114">
        <f t="shared" si="200"/>
        <v>0</v>
      </c>
      <c r="P127" s="114">
        <f t="shared" si="200"/>
        <v>0</v>
      </c>
      <c r="Q127" s="114">
        <f t="shared" si="200"/>
        <v>0</v>
      </c>
      <c r="R127" s="114">
        <f t="shared" si="200"/>
        <v>0</v>
      </c>
      <c r="S127" s="114">
        <f t="shared" si="200"/>
        <v>0</v>
      </c>
      <c r="T127" s="114">
        <f t="shared" si="200"/>
        <v>0</v>
      </c>
      <c r="U127" s="114">
        <f t="shared" si="200"/>
        <v>0</v>
      </c>
      <c r="V127" s="114">
        <f t="shared" si="200"/>
        <v>0</v>
      </c>
      <c r="W127" s="114">
        <f t="shared" si="200"/>
        <v>0</v>
      </c>
      <c r="X127" s="114">
        <f t="shared" si="200"/>
        <v>0</v>
      </c>
      <c r="Y127" s="114">
        <f t="shared" si="200"/>
        <v>0</v>
      </c>
      <c r="Z127" s="114">
        <f t="shared" si="200"/>
        <v>0</v>
      </c>
      <c r="AA127" s="114">
        <f t="shared" si="200"/>
        <v>0</v>
      </c>
      <c r="AB127" s="114">
        <f t="shared" si="200"/>
        <v>0</v>
      </c>
      <c r="AC127" s="114">
        <f t="shared" si="200"/>
        <v>0</v>
      </c>
      <c r="AD127" s="114">
        <f t="shared" si="200"/>
        <v>0</v>
      </c>
      <c r="AE127" s="114">
        <f t="shared" si="200"/>
        <v>0</v>
      </c>
      <c r="AF127" s="114">
        <f t="shared" si="200"/>
        <v>0</v>
      </c>
      <c r="AG127" s="114">
        <f t="shared" si="200"/>
        <v>0</v>
      </c>
      <c r="AH127" s="114">
        <f t="shared" si="200"/>
        <v>0</v>
      </c>
      <c r="AI127" s="114">
        <f t="shared" si="200"/>
        <v>0</v>
      </c>
      <c r="AJ127" s="114">
        <f t="shared" si="200"/>
        <v>0</v>
      </c>
      <c r="AK127" s="114">
        <f t="shared" si="200"/>
        <v>0</v>
      </c>
      <c r="AL127" s="114">
        <f t="shared" si="200"/>
        <v>0</v>
      </c>
      <c r="AM127" s="114">
        <f t="shared" si="200"/>
        <v>0</v>
      </c>
      <c r="AN127" s="114">
        <f t="shared" si="200"/>
        <v>0</v>
      </c>
      <c r="AO127" s="114">
        <f t="shared" si="200"/>
        <v>0</v>
      </c>
      <c r="AP127" s="114">
        <f t="shared" si="200"/>
        <v>0</v>
      </c>
      <c r="AQ127" s="114">
        <f t="shared" si="200"/>
        <v>0</v>
      </c>
      <c r="AR127" s="114">
        <f t="shared" si="200"/>
        <v>0</v>
      </c>
      <c r="AS127" s="114"/>
    </row>
    <row r="128" spans="1:45">
      <c r="B128" s="441" t="str">
        <f>B122</f>
        <v>8 ˧ 18</v>
      </c>
      <c r="C128" s="81" t="s">
        <v>414</v>
      </c>
      <c r="D128" s="114">
        <v>17301.083066863514</v>
      </c>
      <c r="E128" s="114">
        <f>D128-E84-E156</f>
        <v>14829.499669634271</v>
      </c>
      <c r="F128" s="114">
        <f t="shared" ref="F128:AR128" si="201">E128-F84-F156</f>
        <v>12357.916272405029</v>
      </c>
      <c r="G128" s="114">
        <f t="shared" si="201"/>
        <v>9886.3328751757872</v>
      </c>
      <c r="H128" s="114">
        <f t="shared" si="201"/>
        <v>7414.7494779465442</v>
      </c>
      <c r="I128" s="114">
        <f t="shared" si="201"/>
        <v>4943.1663186310307</v>
      </c>
      <c r="J128" s="114">
        <f t="shared" si="201"/>
        <v>2471.5831593155167</v>
      </c>
      <c r="K128" s="114">
        <f t="shared" si="201"/>
        <v>2.9558577807620168E-12</v>
      </c>
      <c r="L128" s="114">
        <f t="shared" si="201"/>
        <v>2.9558577807620168E-12</v>
      </c>
      <c r="M128" s="114">
        <f t="shared" si="201"/>
        <v>2.9558577807620168E-12</v>
      </c>
      <c r="N128" s="114">
        <f t="shared" si="201"/>
        <v>2.9558577807620168E-12</v>
      </c>
      <c r="O128" s="114">
        <f t="shared" si="201"/>
        <v>2.9558577807620168E-12</v>
      </c>
      <c r="P128" s="114">
        <f t="shared" si="201"/>
        <v>2.9558577807620168E-12</v>
      </c>
      <c r="Q128" s="114">
        <f t="shared" si="201"/>
        <v>2.9558577807620168E-12</v>
      </c>
      <c r="R128" s="114">
        <f t="shared" si="201"/>
        <v>2.9558577807620168E-12</v>
      </c>
      <c r="S128" s="114">
        <f t="shared" si="201"/>
        <v>2.9558577807620168E-12</v>
      </c>
      <c r="T128" s="114">
        <f t="shared" si="201"/>
        <v>2.9558577807620168E-12</v>
      </c>
      <c r="U128" s="114">
        <f t="shared" si="201"/>
        <v>2.9558577807620168E-12</v>
      </c>
      <c r="V128" s="114">
        <f t="shared" si="201"/>
        <v>2.9558577807620168E-12</v>
      </c>
      <c r="W128" s="114">
        <f t="shared" si="201"/>
        <v>2.9558577807620168E-12</v>
      </c>
      <c r="X128" s="114">
        <f t="shared" si="201"/>
        <v>2.9558577807620168E-12</v>
      </c>
      <c r="Y128" s="114">
        <f t="shared" si="201"/>
        <v>2.9558577807620168E-12</v>
      </c>
      <c r="Z128" s="114">
        <f t="shared" si="201"/>
        <v>2.9558577807620168E-12</v>
      </c>
      <c r="AA128" s="114">
        <f t="shared" si="201"/>
        <v>2.9558577807620168E-12</v>
      </c>
      <c r="AB128" s="114">
        <f t="shared" si="201"/>
        <v>2.9558577807620168E-12</v>
      </c>
      <c r="AC128" s="114">
        <f t="shared" si="201"/>
        <v>2.9558577807620168E-12</v>
      </c>
      <c r="AD128" s="114">
        <f t="shared" si="201"/>
        <v>2.9558577807620168E-12</v>
      </c>
      <c r="AE128" s="114">
        <f t="shared" si="201"/>
        <v>2.9558577807620168E-12</v>
      </c>
      <c r="AF128" s="114">
        <f t="shared" si="201"/>
        <v>2.9558577807620168E-12</v>
      </c>
      <c r="AG128" s="114">
        <f t="shared" si="201"/>
        <v>2.9558577807620168E-12</v>
      </c>
      <c r="AH128" s="114">
        <f t="shared" si="201"/>
        <v>2.9558577807620168E-12</v>
      </c>
      <c r="AI128" s="114">
        <f t="shared" si="201"/>
        <v>2.9558577807620168E-12</v>
      </c>
      <c r="AJ128" s="114">
        <f t="shared" si="201"/>
        <v>2.9558577807620168E-12</v>
      </c>
      <c r="AK128" s="114">
        <f t="shared" si="201"/>
        <v>2.9558577807620168E-12</v>
      </c>
      <c r="AL128" s="114">
        <f t="shared" si="201"/>
        <v>2.9558577807620168E-12</v>
      </c>
      <c r="AM128" s="114">
        <f t="shared" si="201"/>
        <v>2.9558577807620168E-12</v>
      </c>
      <c r="AN128" s="114">
        <f t="shared" si="201"/>
        <v>2.9558577807620168E-12</v>
      </c>
      <c r="AO128" s="114">
        <f t="shared" si="201"/>
        <v>2.9558577807620168E-12</v>
      </c>
      <c r="AP128" s="114">
        <f t="shared" si="201"/>
        <v>2.9558577807620168E-12</v>
      </c>
      <c r="AQ128" s="114">
        <f t="shared" si="201"/>
        <v>2.9558577807620168E-12</v>
      </c>
      <c r="AR128" s="114">
        <f t="shared" si="201"/>
        <v>2.9558577807620168E-12</v>
      </c>
      <c r="AS128" s="114"/>
    </row>
    <row r="129" spans="2:45">
      <c r="B129" s="441" t="str">
        <f>B123</f>
        <v>18 ˧ 25</v>
      </c>
      <c r="C129" s="81" t="s">
        <v>414</v>
      </c>
      <c r="D129" s="114">
        <v>36359.13337257009</v>
      </c>
      <c r="E129" s="114">
        <f t="shared" ref="E129:AR129" si="202">D129-E85-E157</f>
        <v>31164.97124797096</v>
      </c>
      <c r="F129" s="114">
        <f t="shared" si="202"/>
        <v>25970.80912337183</v>
      </c>
      <c r="G129" s="114">
        <f t="shared" si="202"/>
        <v>20776.646998772703</v>
      </c>
      <c r="H129" s="114">
        <f t="shared" si="202"/>
        <v>15582.484874173575</v>
      </c>
      <c r="I129" s="114">
        <f t="shared" si="202"/>
        <v>10388.323249449051</v>
      </c>
      <c r="J129" s="114">
        <f t="shared" si="202"/>
        <v>5194.1616247245265</v>
      </c>
      <c r="K129" s="114">
        <f t="shared" si="202"/>
        <v>0</v>
      </c>
      <c r="L129" s="114">
        <f t="shared" si="202"/>
        <v>0</v>
      </c>
      <c r="M129" s="114">
        <f t="shared" si="202"/>
        <v>0</v>
      </c>
      <c r="N129" s="114">
        <f t="shared" si="202"/>
        <v>0</v>
      </c>
      <c r="O129" s="114">
        <f t="shared" si="202"/>
        <v>0</v>
      </c>
      <c r="P129" s="114">
        <f t="shared" si="202"/>
        <v>0</v>
      </c>
      <c r="Q129" s="114">
        <f t="shared" si="202"/>
        <v>0</v>
      </c>
      <c r="R129" s="114">
        <f t="shared" si="202"/>
        <v>0</v>
      </c>
      <c r="S129" s="114">
        <f t="shared" si="202"/>
        <v>0</v>
      </c>
      <c r="T129" s="114">
        <f t="shared" si="202"/>
        <v>0</v>
      </c>
      <c r="U129" s="114">
        <f t="shared" si="202"/>
        <v>0</v>
      </c>
      <c r="V129" s="114">
        <f t="shared" si="202"/>
        <v>0</v>
      </c>
      <c r="W129" s="114">
        <f t="shared" si="202"/>
        <v>0</v>
      </c>
      <c r="X129" s="114">
        <f t="shared" si="202"/>
        <v>0</v>
      </c>
      <c r="Y129" s="114">
        <f t="shared" si="202"/>
        <v>0</v>
      </c>
      <c r="Z129" s="114">
        <f t="shared" si="202"/>
        <v>0</v>
      </c>
      <c r="AA129" s="114">
        <f t="shared" si="202"/>
        <v>0</v>
      </c>
      <c r="AB129" s="114">
        <f t="shared" si="202"/>
        <v>0</v>
      </c>
      <c r="AC129" s="114">
        <f t="shared" si="202"/>
        <v>0</v>
      </c>
      <c r="AD129" s="114">
        <f t="shared" si="202"/>
        <v>0</v>
      </c>
      <c r="AE129" s="114">
        <f t="shared" si="202"/>
        <v>0</v>
      </c>
      <c r="AF129" s="114">
        <f t="shared" si="202"/>
        <v>0</v>
      </c>
      <c r="AG129" s="114">
        <f t="shared" si="202"/>
        <v>0</v>
      </c>
      <c r="AH129" s="114">
        <f t="shared" si="202"/>
        <v>0</v>
      </c>
      <c r="AI129" s="114">
        <f t="shared" si="202"/>
        <v>0</v>
      </c>
      <c r="AJ129" s="114">
        <f t="shared" si="202"/>
        <v>0</v>
      </c>
      <c r="AK129" s="114">
        <f t="shared" si="202"/>
        <v>0</v>
      </c>
      <c r="AL129" s="114">
        <f t="shared" si="202"/>
        <v>0</v>
      </c>
      <c r="AM129" s="114">
        <f t="shared" si="202"/>
        <v>0</v>
      </c>
      <c r="AN129" s="114">
        <f t="shared" si="202"/>
        <v>0</v>
      </c>
      <c r="AO129" s="114">
        <f t="shared" si="202"/>
        <v>0</v>
      </c>
      <c r="AP129" s="114">
        <f t="shared" si="202"/>
        <v>0</v>
      </c>
      <c r="AQ129" s="114">
        <f t="shared" si="202"/>
        <v>0</v>
      </c>
      <c r="AR129" s="114">
        <f t="shared" si="202"/>
        <v>0</v>
      </c>
      <c r="AS129" s="114"/>
    </row>
    <row r="130" spans="2:45">
      <c r="B130" s="441" t="str">
        <f>B124</f>
        <v>25 ˧ 35</v>
      </c>
      <c r="C130" s="81" t="s">
        <v>414</v>
      </c>
      <c r="D130" s="114">
        <v>137018.0138099679</v>
      </c>
      <c r="E130" s="114">
        <f t="shared" ref="E130:AR130" si="203">D130-E86-E158</f>
        <v>117444.0110285457</v>
      </c>
      <c r="F130" s="114">
        <f t="shared" si="203"/>
        <v>97870.008247123507</v>
      </c>
      <c r="G130" s="114">
        <f t="shared" si="203"/>
        <v>78296.00546570131</v>
      </c>
      <c r="H130" s="114">
        <f t="shared" si="203"/>
        <v>58722.002684279112</v>
      </c>
      <c r="I130" s="114">
        <f t="shared" si="203"/>
        <v>39148.001789519403</v>
      </c>
      <c r="J130" s="114">
        <f t="shared" si="203"/>
        <v>19574.000894759698</v>
      </c>
      <c r="K130" s="114">
        <f t="shared" si="203"/>
        <v>0</v>
      </c>
      <c r="L130" s="114">
        <f t="shared" si="203"/>
        <v>0</v>
      </c>
      <c r="M130" s="114">
        <f t="shared" si="203"/>
        <v>0</v>
      </c>
      <c r="N130" s="114">
        <f t="shared" si="203"/>
        <v>0</v>
      </c>
      <c r="O130" s="114">
        <f t="shared" si="203"/>
        <v>0</v>
      </c>
      <c r="P130" s="114">
        <f t="shared" si="203"/>
        <v>0</v>
      </c>
      <c r="Q130" s="114">
        <f t="shared" si="203"/>
        <v>0</v>
      </c>
      <c r="R130" s="114">
        <f t="shared" si="203"/>
        <v>0</v>
      </c>
      <c r="S130" s="114">
        <f t="shared" si="203"/>
        <v>0</v>
      </c>
      <c r="T130" s="114">
        <f t="shared" si="203"/>
        <v>0</v>
      </c>
      <c r="U130" s="114">
        <f t="shared" si="203"/>
        <v>0</v>
      </c>
      <c r="V130" s="114">
        <f t="shared" si="203"/>
        <v>0</v>
      </c>
      <c r="W130" s="114">
        <f t="shared" si="203"/>
        <v>0</v>
      </c>
      <c r="X130" s="114">
        <f t="shared" si="203"/>
        <v>0</v>
      </c>
      <c r="Y130" s="114">
        <f t="shared" si="203"/>
        <v>0</v>
      </c>
      <c r="Z130" s="114">
        <f t="shared" si="203"/>
        <v>0</v>
      </c>
      <c r="AA130" s="114">
        <f t="shared" si="203"/>
        <v>0</v>
      </c>
      <c r="AB130" s="114">
        <f t="shared" si="203"/>
        <v>0</v>
      </c>
      <c r="AC130" s="114">
        <f t="shared" si="203"/>
        <v>0</v>
      </c>
      <c r="AD130" s="114">
        <f t="shared" si="203"/>
        <v>0</v>
      </c>
      <c r="AE130" s="114">
        <f t="shared" si="203"/>
        <v>0</v>
      </c>
      <c r="AF130" s="114">
        <f t="shared" si="203"/>
        <v>0</v>
      </c>
      <c r="AG130" s="114">
        <f t="shared" si="203"/>
        <v>0</v>
      </c>
      <c r="AH130" s="114">
        <f t="shared" si="203"/>
        <v>0</v>
      </c>
      <c r="AI130" s="114">
        <f t="shared" si="203"/>
        <v>0</v>
      </c>
      <c r="AJ130" s="114">
        <f t="shared" si="203"/>
        <v>0</v>
      </c>
      <c r="AK130" s="114">
        <f t="shared" si="203"/>
        <v>0</v>
      </c>
      <c r="AL130" s="114">
        <f t="shared" si="203"/>
        <v>0</v>
      </c>
      <c r="AM130" s="114">
        <f t="shared" si="203"/>
        <v>0</v>
      </c>
      <c r="AN130" s="114">
        <f t="shared" si="203"/>
        <v>0</v>
      </c>
      <c r="AO130" s="114">
        <f t="shared" si="203"/>
        <v>0</v>
      </c>
      <c r="AP130" s="114">
        <f t="shared" si="203"/>
        <v>0</v>
      </c>
      <c r="AQ130" s="114">
        <f t="shared" si="203"/>
        <v>0</v>
      </c>
      <c r="AR130" s="114">
        <f t="shared" si="203"/>
        <v>0</v>
      </c>
      <c r="AS130" s="114"/>
    </row>
    <row r="131" spans="2:45">
      <c r="B131" s="441" t="str">
        <f>B125</f>
        <v>35 ≤</v>
      </c>
      <c r="C131" s="81" t="s">
        <v>414</v>
      </c>
      <c r="D131" s="114">
        <v>318664.78669617907</v>
      </c>
      <c r="E131" s="114">
        <f t="shared" ref="E131:AR131" si="204">D131-E87-E159</f>
        <v>273141.24386001413</v>
      </c>
      <c r="F131" s="114">
        <f t="shared" si="204"/>
        <v>227617.70102384916</v>
      </c>
      <c r="G131" s="114">
        <f t="shared" si="204"/>
        <v>182094.1581876842</v>
      </c>
      <c r="H131" s="114">
        <f t="shared" si="204"/>
        <v>136570.61535151926</v>
      </c>
      <c r="I131" s="114">
        <f t="shared" si="204"/>
        <v>91047.076901012828</v>
      </c>
      <c r="J131" s="114">
        <f t="shared" si="204"/>
        <v>45523.538450506414</v>
      </c>
      <c r="K131" s="114">
        <f t="shared" si="204"/>
        <v>0</v>
      </c>
      <c r="L131" s="114">
        <f t="shared" si="204"/>
        <v>0</v>
      </c>
      <c r="M131" s="114">
        <f t="shared" si="204"/>
        <v>0</v>
      </c>
      <c r="N131" s="114">
        <f t="shared" si="204"/>
        <v>0</v>
      </c>
      <c r="O131" s="114">
        <f t="shared" si="204"/>
        <v>0</v>
      </c>
      <c r="P131" s="114">
        <f t="shared" si="204"/>
        <v>0</v>
      </c>
      <c r="Q131" s="114">
        <f t="shared" si="204"/>
        <v>0</v>
      </c>
      <c r="R131" s="114">
        <f t="shared" si="204"/>
        <v>0</v>
      </c>
      <c r="S131" s="114">
        <f t="shared" si="204"/>
        <v>0</v>
      </c>
      <c r="T131" s="114">
        <f t="shared" si="204"/>
        <v>0</v>
      </c>
      <c r="U131" s="114">
        <f t="shared" si="204"/>
        <v>0</v>
      </c>
      <c r="V131" s="114">
        <f t="shared" si="204"/>
        <v>0</v>
      </c>
      <c r="W131" s="114">
        <f t="shared" si="204"/>
        <v>0</v>
      </c>
      <c r="X131" s="114">
        <f t="shared" si="204"/>
        <v>0</v>
      </c>
      <c r="Y131" s="114">
        <f t="shared" si="204"/>
        <v>0</v>
      </c>
      <c r="Z131" s="114">
        <f t="shared" si="204"/>
        <v>0</v>
      </c>
      <c r="AA131" s="114">
        <f t="shared" si="204"/>
        <v>0</v>
      </c>
      <c r="AB131" s="114">
        <f t="shared" si="204"/>
        <v>0</v>
      </c>
      <c r="AC131" s="114">
        <f t="shared" si="204"/>
        <v>0</v>
      </c>
      <c r="AD131" s="114">
        <f t="shared" si="204"/>
        <v>0</v>
      </c>
      <c r="AE131" s="114">
        <f t="shared" si="204"/>
        <v>0</v>
      </c>
      <c r="AF131" s="114">
        <f t="shared" si="204"/>
        <v>0</v>
      </c>
      <c r="AG131" s="114">
        <f t="shared" si="204"/>
        <v>0</v>
      </c>
      <c r="AH131" s="114">
        <f t="shared" si="204"/>
        <v>0</v>
      </c>
      <c r="AI131" s="114">
        <f t="shared" si="204"/>
        <v>0</v>
      </c>
      <c r="AJ131" s="114">
        <f t="shared" si="204"/>
        <v>0</v>
      </c>
      <c r="AK131" s="114">
        <f t="shared" si="204"/>
        <v>0</v>
      </c>
      <c r="AL131" s="114">
        <f t="shared" si="204"/>
        <v>0</v>
      </c>
      <c r="AM131" s="114">
        <f t="shared" si="204"/>
        <v>0</v>
      </c>
      <c r="AN131" s="114">
        <f t="shared" si="204"/>
        <v>0</v>
      </c>
      <c r="AO131" s="114">
        <f t="shared" si="204"/>
        <v>0</v>
      </c>
      <c r="AP131" s="114">
        <f t="shared" si="204"/>
        <v>0</v>
      </c>
      <c r="AQ131" s="114">
        <f t="shared" si="204"/>
        <v>0</v>
      </c>
      <c r="AR131" s="114">
        <f t="shared" si="204"/>
        <v>0</v>
      </c>
      <c r="AS131" s="114"/>
    </row>
    <row r="132" spans="2:45">
      <c r="B132" s="442" t="s">
        <v>395</v>
      </c>
      <c r="C132" s="445" t="s">
        <v>414</v>
      </c>
      <c r="D132" s="444">
        <f t="shared" ref="D132:AR132" si="205">SUM(D133:D137)</f>
        <v>0</v>
      </c>
      <c r="E132" s="444">
        <f t="shared" si="205"/>
        <v>0</v>
      </c>
      <c r="F132" s="444">
        <f t="shared" si="205"/>
        <v>0</v>
      </c>
      <c r="G132" s="444">
        <f t="shared" si="205"/>
        <v>0</v>
      </c>
      <c r="H132" s="444">
        <f t="shared" si="205"/>
        <v>0</v>
      </c>
      <c r="I132" s="444">
        <f t="shared" si="205"/>
        <v>0</v>
      </c>
      <c r="J132" s="444">
        <f t="shared" si="205"/>
        <v>0</v>
      </c>
      <c r="K132" s="444">
        <f t="shared" si="205"/>
        <v>0</v>
      </c>
      <c r="L132" s="444">
        <f t="shared" si="205"/>
        <v>0</v>
      </c>
      <c r="M132" s="444">
        <f t="shared" si="205"/>
        <v>0</v>
      </c>
      <c r="N132" s="444">
        <f t="shared" si="205"/>
        <v>0</v>
      </c>
      <c r="O132" s="444">
        <f t="shared" si="205"/>
        <v>0</v>
      </c>
      <c r="P132" s="444">
        <f t="shared" si="205"/>
        <v>0</v>
      </c>
      <c r="Q132" s="444">
        <f t="shared" si="205"/>
        <v>0</v>
      </c>
      <c r="R132" s="444">
        <f t="shared" si="205"/>
        <v>0</v>
      </c>
      <c r="S132" s="444">
        <f t="shared" si="205"/>
        <v>0</v>
      </c>
      <c r="T132" s="444">
        <f t="shared" si="205"/>
        <v>0</v>
      </c>
      <c r="U132" s="444">
        <f t="shared" si="205"/>
        <v>0</v>
      </c>
      <c r="V132" s="444">
        <f t="shared" si="205"/>
        <v>0</v>
      </c>
      <c r="W132" s="444">
        <f t="shared" si="205"/>
        <v>0</v>
      </c>
      <c r="X132" s="444">
        <f t="shared" si="205"/>
        <v>0</v>
      </c>
      <c r="Y132" s="444">
        <f t="shared" si="205"/>
        <v>0</v>
      </c>
      <c r="Z132" s="444">
        <f t="shared" si="205"/>
        <v>0</v>
      </c>
      <c r="AA132" s="444">
        <f t="shared" si="205"/>
        <v>0</v>
      </c>
      <c r="AB132" s="444">
        <f t="shared" si="205"/>
        <v>0</v>
      </c>
      <c r="AC132" s="444">
        <f t="shared" si="205"/>
        <v>0</v>
      </c>
      <c r="AD132" s="444">
        <f t="shared" si="205"/>
        <v>0</v>
      </c>
      <c r="AE132" s="444">
        <f t="shared" si="205"/>
        <v>0</v>
      </c>
      <c r="AF132" s="444">
        <f t="shared" si="205"/>
        <v>0</v>
      </c>
      <c r="AG132" s="444">
        <f t="shared" si="205"/>
        <v>0</v>
      </c>
      <c r="AH132" s="444">
        <f t="shared" si="205"/>
        <v>0</v>
      </c>
      <c r="AI132" s="444">
        <f t="shared" si="205"/>
        <v>0</v>
      </c>
      <c r="AJ132" s="444">
        <f t="shared" si="205"/>
        <v>0</v>
      </c>
      <c r="AK132" s="444">
        <f t="shared" si="205"/>
        <v>0</v>
      </c>
      <c r="AL132" s="444">
        <f t="shared" si="205"/>
        <v>0</v>
      </c>
      <c r="AM132" s="444">
        <f t="shared" si="205"/>
        <v>0</v>
      </c>
      <c r="AN132" s="444">
        <f t="shared" si="205"/>
        <v>0</v>
      </c>
      <c r="AO132" s="444">
        <f t="shared" si="205"/>
        <v>0</v>
      </c>
      <c r="AP132" s="444">
        <f t="shared" si="205"/>
        <v>0</v>
      </c>
      <c r="AQ132" s="444">
        <f t="shared" si="205"/>
        <v>0</v>
      </c>
      <c r="AR132" s="444">
        <f t="shared" si="205"/>
        <v>0</v>
      </c>
      <c r="AS132" s="444"/>
    </row>
    <row r="133" spans="2:45">
      <c r="B133" s="441" t="str">
        <f>B127</f>
        <v>&lt; 8</v>
      </c>
      <c r="C133" s="81" t="s">
        <v>414</v>
      </c>
      <c r="D133" s="114"/>
      <c r="E133" s="114">
        <f t="shared" ref="E133:AR133" si="206">D133-E101</f>
        <v>0</v>
      </c>
      <c r="F133" s="114">
        <f t="shared" si="206"/>
        <v>0</v>
      </c>
      <c r="G133" s="114">
        <f t="shared" si="206"/>
        <v>0</v>
      </c>
      <c r="H133" s="114">
        <f t="shared" si="206"/>
        <v>0</v>
      </c>
      <c r="I133" s="114">
        <f t="shared" si="206"/>
        <v>0</v>
      </c>
      <c r="J133" s="114">
        <f t="shared" si="206"/>
        <v>0</v>
      </c>
      <c r="K133" s="114">
        <f t="shared" si="206"/>
        <v>0</v>
      </c>
      <c r="L133" s="114">
        <f t="shared" si="206"/>
        <v>0</v>
      </c>
      <c r="M133" s="114">
        <f t="shared" si="206"/>
        <v>0</v>
      </c>
      <c r="N133" s="114">
        <f t="shared" si="206"/>
        <v>0</v>
      </c>
      <c r="O133" s="114">
        <f t="shared" si="206"/>
        <v>0</v>
      </c>
      <c r="P133" s="114">
        <f t="shared" si="206"/>
        <v>0</v>
      </c>
      <c r="Q133" s="114">
        <f t="shared" si="206"/>
        <v>0</v>
      </c>
      <c r="R133" s="114">
        <f t="shared" si="206"/>
        <v>0</v>
      </c>
      <c r="S133" s="114">
        <f t="shared" si="206"/>
        <v>0</v>
      </c>
      <c r="T133" s="114">
        <f t="shared" si="206"/>
        <v>0</v>
      </c>
      <c r="U133" s="114">
        <f t="shared" si="206"/>
        <v>0</v>
      </c>
      <c r="V133" s="114">
        <f t="shared" si="206"/>
        <v>0</v>
      </c>
      <c r="W133" s="114">
        <f t="shared" si="206"/>
        <v>0</v>
      </c>
      <c r="X133" s="114">
        <f t="shared" si="206"/>
        <v>0</v>
      </c>
      <c r="Y133" s="114">
        <f t="shared" si="206"/>
        <v>0</v>
      </c>
      <c r="Z133" s="114">
        <f t="shared" si="206"/>
        <v>0</v>
      </c>
      <c r="AA133" s="114">
        <f t="shared" si="206"/>
        <v>0</v>
      </c>
      <c r="AB133" s="114">
        <f t="shared" si="206"/>
        <v>0</v>
      </c>
      <c r="AC133" s="114">
        <f t="shared" si="206"/>
        <v>0</v>
      </c>
      <c r="AD133" s="114">
        <f t="shared" si="206"/>
        <v>0</v>
      </c>
      <c r="AE133" s="114">
        <f t="shared" si="206"/>
        <v>0</v>
      </c>
      <c r="AF133" s="114">
        <f t="shared" si="206"/>
        <v>0</v>
      </c>
      <c r="AG133" s="114">
        <f t="shared" si="206"/>
        <v>0</v>
      </c>
      <c r="AH133" s="114">
        <f t="shared" si="206"/>
        <v>0</v>
      </c>
      <c r="AI133" s="114">
        <f t="shared" si="206"/>
        <v>0</v>
      </c>
      <c r="AJ133" s="114">
        <f t="shared" si="206"/>
        <v>0</v>
      </c>
      <c r="AK133" s="114">
        <f t="shared" si="206"/>
        <v>0</v>
      </c>
      <c r="AL133" s="114">
        <f t="shared" si="206"/>
        <v>0</v>
      </c>
      <c r="AM133" s="114">
        <f t="shared" si="206"/>
        <v>0</v>
      </c>
      <c r="AN133" s="114">
        <f t="shared" si="206"/>
        <v>0</v>
      </c>
      <c r="AO133" s="114">
        <f t="shared" si="206"/>
        <v>0</v>
      </c>
      <c r="AP133" s="114">
        <f t="shared" si="206"/>
        <v>0</v>
      </c>
      <c r="AQ133" s="114">
        <f t="shared" si="206"/>
        <v>0</v>
      </c>
      <c r="AR133" s="114">
        <f t="shared" si="206"/>
        <v>0</v>
      </c>
      <c r="AS133" s="114"/>
    </row>
    <row r="134" spans="2:45">
      <c r="B134" s="441" t="str">
        <f>B128</f>
        <v>8 ˧ 18</v>
      </c>
      <c r="C134" s="81" t="s">
        <v>414</v>
      </c>
      <c r="D134" s="114"/>
      <c r="E134" s="114">
        <f t="shared" ref="E134:AR134" si="207">D134-E102</f>
        <v>0</v>
      </c>
      <c r="F134" s="114">
        <f t="shared" si="207"/>
        <v>0</v>
      </c>
      <c r="G134" s="114">
        <f t="shared" si="207"/>
        <v>0</v>
      </c>
      <c r="H134" s="114">
        <f t="shared" si="207"/>
        <v>0</v>
      </c>
      <c r="I134" s="114">
        <f t="shared" si="207"/>
        <v>0</v>
      </c>
      <c r="J134" s="114">
        <f t="shared" si="207"/>
        <v>0</v>
      </c>
      <c r="K134" s="114">
        <f t="shared" si="207"/>
        <v>0</v>
      </c>
      <c r="L134" s="114">
        <f t="shared" si="207"/>
        <v>0</v>
      </c>
      <c r="M134" s="114">
        <f t="shared" si="207"/>
        <v>0</v>
      </c>
      <c r="N134" s="114">
        <f t="shared" si="207"/>
        <v>0</v>
      </c>
      <c r="O134" s="114">
        <f t="shared" si="207"/>
        <v>0</v>
      </c>
      <c r="P134" s="114">
        <f t="shared" si="207"/>
        <v>0</v>
      </c>
      <c r="Q134" s="114">
        <f t="shared" si="207"/>
        <v>0</v>
      </c>
      <c r="R134" s="114">
        <f t="shared" si="207"/>
        <v>0</v>
      </c>
      <c r="S134" s="114">
        <f t="shared" si="207"/>
        <v>0</v>
      </c>
      <c r="T134" s="114">
        <f t="shared" si="207"/>
        <v>0</v>
      </c>
      <c r="U134" s="114">
        <f t="shared" si="207"/>
        <v>0</v>
      </c>
      <c r="V134" s="114">
        <f t="shared" si="207"/>
        <v>0</v>
      </c>
      <c r="W134" s="114">
        <f t="shared" si="207"/>
        <v>0</v>
      </c>
      <c r="X134" s="114">
        <f t="shared" si="207"/>
        <v>0</v>
      </c>
      <c r="Y134" s="114">
        <f t="shared" si="207"/>
        <v>0</v>
      </c>
      <c r="Z134" s="114">
        <f t="shared" si="207"/>
        <v>0</v>
      </c>
      <c r="AA134" s="114">
        <f t="shared" si="207"/>
        <v>0</v>
      </c>
      <c r="AB134" s="114">
        <f t="shared" si="207"/>
        <v>0</v>
      </c>
      <c r="AC134" s="114">
        <f t="shared" si="207"/>
        <v>0</v>
      </c>
      <c r="AD134" s="114">
        <f t="shared" si="207"/>
        <v>0</v>
      </c>
      <c r="AE134" s="114">
        <f t="shared" si="207"/>
        <v>0</v>
      </c>
      <c r="AF134" s="114">
        <f t="shared" si="207"/>
        <v>0</v>
      </c>
      <c r="AG134" s="114">
        <f t="shared" si="207"/>
        <v>0</v>
      </c>
      <c r="AH134" s="114">
        <f t="shared" si="207"/>
        <v>0</v>
      </c>
      <c r="AI134" s="114">
        <f t="shared" si="207"/>
        <v>0</v>
      </c>
      <c r="AJ134" s="114">
        <f t="shared" si="207"/>
        <v>0</v>
      </c>
      <c r="AK134" s="114">
        <f t="shared" si="207"/>
        <v>0</v>
      </c>
      <c r="AL134" s="114">
        <f t="shared" si="207"/>
        <v>0</v>
      </c>
      <c r="AM134" s="114">
        <f t="shared" si="207"/>
        <v>0</v>
      </c>
      <c r="AN134" s="114">
        <f t="shared" si="207"/>
        <v>0</v>
      </c>
      <c r="AO134" s="114">
        <f t="shared" si="207"/>
        <v>0</v>
      </c>
      <c r="AP134" s="114">
        <f t="shared" si="207"/>
        <v>0</v>
      </c>
      <c r="AQ134" s="114">
        <f t="shared" si="207"/>
        <v>0</v>
      </c>
      <c r="AR134" s="114">
        <f t="shared" si="207"/>
        <v>0</v>
      </c>
      <c r="AS134" s="114"/>
    </row>
    <row r="135" spans="2:45">
      <c r="B135" s="441" t="str">
        <f>B129</f>
        <v>18 ˧ 25</v>
      </c>
      <c r="C135" s="81" t="s">
        <v>414</v>
      </c>
      <c r="D135" s="114"/>
      <c r="E135" s="114">
        <f t="shared" ref="E135:AR135" si="208">D135-E103</f>
        <v>0</v>
      </c>
      <c r="F135" s="114">
        <f t="shared" si="208"/>
        <v>0</v>
      </c>
      <c r="G135" s="114">
        <f t="shared" si="208"/>
        <v>0</v>
      </c>
      <c r="H135" s="114">
        <f t="shared" si="208"/>
        <v>0</v>
      </c>
      <c r="I135" s="114">
        <f t="shared" si="208"/>
        <v>0</v>
      </c>
      <c r="J135" s="114">
        <f t="shared" si="208"/>
        <v>0</v>
      </c>
      <c r="K135" s="114">
        <f t="shared" si="208"/>
        <v>0</v>
      </c>
      <c r="L135" s="114">
        <f t="shared" si="208"/>
        <v>0</v>
      </c>
      <c r="M135" s="114">
        <f t="shared" si="208"/>
        <v>0</v>
      </c>
      <c r="N135" s="114">
        <f t="shared" si="208"/>
        <v>0</v>
      </c>
      <c r="O135" s="114">
        <f t="shared" si="208"/>
        <v>0</v>
      </c>
      <c r="P135" s="114">
        <f t="shared" si="208"/>
        <v>0</v>
      </c>
      <c r="Q135" s="114">
        <f t="shared" si="208"/>
        <v>0</v>
      </c>
      <c r="R135" s="114">
        <f t="shared" si="208"/>
        <v>0</v>
      </c>
      <c r="S135" s="114">
        <f t="shared" si="208"/>
        <v>0</v>
      </c>
      <c r="T135" s="114">
        <f t="shared" si="208"/>
        <v>0</v>
      </c>
      <c r="U135" s="114">
        <f t="shared" si="208"/>
        <v>0</v>
      </c>
      <c r="V135" s="114">
        <f t="shared" si="208"/>
        <v>0</v>
      </c>
      <c r="W135" s="114">
        <f t="shared" si="208"/>
        <v>0</v>
      </c>
      <c r="X135" s="114">
        <f t="shared" si="208"/>
        <v>0</v>
      </c>
      <c r="Y135" s="114">
        <f t="shared" si="208"/>
        <v>0</v>
      </c>
      <c r="Z135" s="114">
        <f t="shared" si="208"/>
        <v>0</v>
      </c>
      <c r="AA135" s="114">
        <f t="shared" si="208"/>
        <v>0</v>
      </c>
      <c r="AB135" s="114">
        <f t="shared" si="208"/>
        <v>0</v>
      </c>
      <c r="AC135" s="114">
        <f t="shared" si="208"/>
        <v>0</v>
      </c>
      <c r="AD135" s="114">
        <f t="shared" si="208"/>
        <v>0</v>
      </c>
      <c r="AE135" s="114">
        <f t="shared" si="208"/>
        <v>0</v>
      </c>
      <c r="AF135" s="114">
        <f t="shared" si="208"/>
        <v>0</v>
      </c>
      <c r="AG135" s="114">
        <f t="shared" si="208"/>
        <v>0</v>
      </c>
      <c r="AH135" s="114">
        <f t="shared" si="208"/>
        <v>0</v>
      </c>
      <c r="AI135" s="114">
        <f t="shared" si="208"/>
        <v>0</v>
      </c>
      <c r="AJ135" s="114">
        <f t="shared" si="208"/>
        <v>0</v>
      </c>
      <c r="AK135" s="114">
        <f t="shared" si="208"/>
        <v>0</v>
      </c>
      <c r="AL135" s="114">
        <f t="shared" si="208"/>
        <v>0</v>
      </c>
      <c r="AM135" s="114">
        <f t="shared" si="208"/>
        <v>0</v>
      </c>
      <c r="AN135" s="114">
        <f t="shared" si="208"/>
        <v>0</v>
      </c>
      <c r="AO135" s="114">
        <f t="shared" si="208"/>
        <v>0</v>
      </c>
      <c r="AP135" s="114">
        <f t="shared" si="208"/>
        <v>0</v>
      </c>
      <c r="AQ135" s="114">
        <f t="shared" si="208"/>
        <v>0</v>
      </c>
      <c r="AR135" s="114">
        <f t="shared" si="208"/>
        <v>0</v>
      </c>
      <c r="AS135" s="114"/>
    </row>
    <row r="136" spans="2:45">
      <c r="B136" s="441" t="str">
        <f>B130</f>
        <v>25 ˧ 35</v>
      </c>
      <c r="C136" s="81" t="s">
        <v>414</v>
      </c>
      <c r="D136" s="114"/>
      <c r="E136" s="114">
        <f t="shared" ref="E136:AR136" si="209">D136-E104</f>
        <v>0</v>
      </c>
      <c r="F136" s="114">
        <f t="shared" si="209"/>
        <v>0</v>
      </c>
      <c r="G136" s="114">
        <f t="shared" si="209"/>
        <v>0</v>
      </c>
      <c r="H136" s="114">
        <f t="shared" si="209"/>
        <v>0</v>
      </c>
      <c r="I136" s="114">
        <f t="shared" si="209"/>
        <v>0</v>
      </c>
      <c r="J136" s="114">
        <f t="shared" si="209"/>
        <v>0</v>
      </c>
      <c r="K136" s="114">
        <f t="shared" si="209"/>
        <v>0</v>
      </c>
      <c r="L136" s="114">
        <f t="shared" si="209"/>
        <v>0</v>
      </c>
      <c r="M136" s="114">
        <f t="shared" si="209"/>
        <v>0</v>
      </c>
      <c r="N136" s="114">
        <f t="shared" si="209"/>
        <v>0</v>
      </c>
      <c r="O136" s="114">
        <f t="shared" si="209"/>
        <v>0</v>
      </c>
      <c r="P136" s="114">
        <f t="shared" si="209"/>
        <v>0</v>
      </c>
      <c r="Q136" s="114">
        <f t="shared" si="209"/>
        <v>0</v>
      </c>
      <c r="R136" s="114">
        <f t="shared" si="209"/>
        <v>0</v>
      </c>
      <c r="S136" s="114">
        <f t="shared" si="209"/>
        <v>0</v>
      </c>
      <c r="T136" s="114">
        <f t="shared" si="209"/>
        <v>0</v>
      </c>
      <c r="U136" s="114">
        <f t="shared" si="209"/>
        <v>0</v>
      </c>
      <c r="V136" s="114">
        <f t="shared" si="209"/>
        <v>0</v>
      </c>
      <c r="W136" s="114">
        <f t="shared" si="209"/>
        <v>0</v>
      </c>
      <c r="X136" s="114">
        <f t="shared" si="209"/>
        <v>0</v>
      </c>
      <c r="Y136" s="114">
        <f t="shared" si="209"/>
        <v>0</v>
      </c>
      <c r="Z136" s="114">
        <f t="shared" si="209"/>
        <v>0</v>
      </c>
      <c r="AA136" s="114">
        <f t="shared" si="209"/>
        <v>0</v>
      </c>
      <c r="AB136" s="114">
        <f t="shared" si="209"/>
        <v>0</v>
      </c>
      <c r="AC136" s="114">
        <f t="shared" si="209"/>
        <v>0</v>
      </c>
      <c r="AD136" s="114">
        <f t="shared" si="209"/>
        <v>0</v>
      </c>
      <c r="AE136" s="114">
        <f t="shared" si="209"/>
        <v>0</v>
      </c>
      <c r="AF136" s="114">
        <f t="shared" si="209"/>
        <v>0</v>
      </c>
      <c r="AG136" s="114">
        <f t="shared" si="209"/>
        <v>0</v>
      </c>
      <c r="AH136" s="114">
        <f t="shared" si="209"/>
        <v>0</v>
      </c>
      <c r="AI136" s="114">
        <f t="shared" si="209"/>
        <v>0</v>
      </c>
      <c r="AJ136" s="114">
        <f t="shared" si="209"/>
        <v>0</v>
      </c>
      <c r="AK136" s="114">
        <f t="shared" si="209"/>
        <v>0</v>
      </c>
      <c r="AL136" s="114">
        <f t="shared" si="209"/>
        <v>0</v>
      </c>
      <c r="AM136" s="114">
        <f t="shared" si="209"/>
        <v>0</v>
      </c>
      <c r="AN136" s="114">
        <f t="shared" si="209"/>
        <v>0</v>
      </c>
      <c r="AO136" s="114">
        <f t="shared" si="209"/>
        <v>0</v>
      </c>
      <c r="AP136" s="114">
        <f t="shared" si="209"/>
        <v>0</v>
      </c>
      <c r="AQ136" s="114">
        <f t="shared" si="209"/>
        <v>0</v>
      </c>
      <c r="AR136" s="114">
        <f t="shared" si="209"/>
        <v>0</v>
      </c>
      <c r="AS136" s="114"/>
    </row>
    <row r="137" spans="2:45">
      <c r="B137" s="441" t="str">
        <f>B131</f>
        <v>35 ≤</v>
      </c>
      <c r="C137" s="81" t="s">
        <v>414</v>
      </c>
      <c r="D137" s="114"/>
      <c r="E137" s="114">
        <f t="shared" ref="E137:AR137" si="210">D137-E105</f>
        <v>0</v>
      </c>
      <c r="F137" s="114">
        <f t="shared" si="210"/>
        <v>0</v>
      </c>
      <c r="G137" s="114">
        <f t="shared" si="210"/>
        <v>0</v>
      </c>
      <c r="H137" s="114">
        <f t="shared" si="210"/>
        <v>0</v>
      </c>
      <c r="I137" s="114">
        <f t="shared" si="210"/>
        <v>0</v>
      </c>
      <c r="J137" s="114">
        <f t="shared" si="210"/>
        <v>0</v>
      </c>
      <c r="K137" s="114">
        <f t="shared" si="210"/>
        <v>0</v>
      </c>
      <c r="L137" s="114">
        <f t="shared" si="210"/>
        <v>0</v>
      </c>
      <c r="M137" s="114">
        <f t="shared" si="210"/>
        <v>0</v>
      </c>
      <c r="N137" s="114">
        <f t="shared" si="210"/>
        <v>0</v>
      </c>
      <c r="O137" s="114">
        <f t="shared" si="210"/>
        <v>0</v>
      </c>
      <c r="P137" s="114">
        <f t="shared" si="210"/>
        <v>0</v>
      </c>
      <c r="Q137" s="114">
        <f t="shared" si="210"/>
        <v>0</v>
      </c>
      <c r="R137" s="114">
        <f t="shared" si="210"/>
        <v>0</v>
      </c>
      <c r="S137" s="114">
        <f t="shared" si="210"/>
        <v>0</v>
      </c>
      <c r="T137" s="114">
        <f t="shared" si="210"/>
        <v>0</v>
      </c>
      <c r="U137" s="114">
        <f t="shared" si="210"/>
        <v>0</v>
      </c>
      <c r="V137" s="114">
        <f t="shared" si="210"/>
        <v>0</v>
      </c>
      <c r="W137" s="114">
        <f t="shared" si="210"/>
        <v>0</v>
      </c>
      <c r="X137" s="114">
        <f t="shared" si="210"/>
        <v>0</v>
      </c>
      <c r="Y137" s="114">
        <f t="shared" si="210"/>
        <v>0</v>
      </c>
      <c r="Z137" s="114">
        <f t="shared" si="210"/>
        <v>0</v>
      </c>
      <c r="AA137" s="114">
        <f t="shared" si="210"/>
        <v>0</v>
      </c>
      <c r="AB137" s="114">
        <f t="shared" si="210"/>
        <v>0</v>
      </c>
      <c r="AC137" s="114">
        <f t="shared" si="210"/>
        <v>0</v>
      </c>
      <c r="AD137" s="114">
        <f t="shared" si="210"/>
        <v>0</v>
      </c>
      <c r="AE137" s="114">
        <f t="shared" si="210"/>
        <v>0</v>
      </c>
      <c r="AF137" s="114">
        <f t="shared" si="210"/>
        <v>0</v>
      </c>
      <c r="AG137" s="114">
        <f t="shared" si="210"/>
        <v>0</v>
      </c>
      <c r="AH137" s="114">
        <f t="shared" si="210"/>
        <v>0</v>
      </c>
      <c r="AI137" s="114">
        <f t="shared" si="210"/>
        <v>0</v>
      </c>
      <c r="AJ137" s="114">
        <f t="shared" si="210"/>
        <v>0</v>
      </c>
      <c r="AK137" s="114">
        <f t="shared" si="210"/>
        <v>0</v>
      </c>
      <c r="AL137" s="114">
        <f t="shared" si="210"/>
        <v>0</v>
      </c>
      <c r="AM137" s="114">
        <f t="shared" si="210"/>
        <v>0</v>
      </c>
      <c r="AN137" s="114">
        <f t="shared" si="210"/>
        <v>0</v>
      </c>
      <c r="AO137" s="114">
        <f t="shared" si="210"/>
        <v>0</v>
      </c>
      <c r="AP137" s="114">
        <f t="shared" si="210"/>
        <v>0</v>
      </c>
      <c r="AQ137" s="114">
        <f t="shared" si="210"/>
        <v>0</v>
      </c>
      <c r="AR137" s="114">
        <f t="shared" si="210"/>
        <v>0</v>
      </c>
      <c r="AS137" s="114"/>
    </row>
    <row r="138" spans="2:45">
      <c r="B138" s="442" t="s">
        <v>396</v>
      </c>
      <c r="C138" s="445" t="s">
        <v>414</v>
      </c>
      <c r="D138" s="444">
        <f t="shared" ref="D138:AR138" si="211">SUM(D139:D143)</f>
        <v>86706.36</v>
      </c>
      <c r="E138" s="444">
        <f t="shared" si="211"/>
        <v>74319.737142857135</v>
      </c>
      <c r="F138" s="444">
        <f t="shared" si="211"/>
        <v>61933.114285714284</v>
      </c>
      <c r="G138" s="444">
        <f t="shared" si="211"/>
        <v>49546.491428571426</v>
      </c>
      <c r="H138" s="444">
        <f t="shared" si="211"/>
        <v>37159.868571428568</v>
      </c>
      <c r="I138" s="444">
        <f t="shared" si="211"/>
        <v>24773.245714285713</v>
      </c>
      <c r="J138" s="444">
        <f t="shared" si="211"/>
        <v>12386.622857142856</v>
      </c>
      <c r="K138" s="444">
        <f t="shared" si="211"/>
        <v>0</v>
      </c>
      <c r="L138" s="444">
        <f t="shared" si="211"/>
        <v>0</v>
      </c>
      <c r="M138" s="444">
        <f t="shared" si="211"/>
        <v>0</v>
      </c>
      <c r="N138" s="444">
        <f t="shared" si="211"/>
        <v>0</v>
      </c>
      <c r="O138" s="444">
        <f t="shared" si="211"/>
        <v>0</v>
      </c>
      <c r="P138" s="444">
        <f t="shared" si="211"/>
        <v>0</v>
      </c>
      <c r="Q138" s="444">
        <f t="shared" si="211"/>
        <v>0</v>
      </c>
      <c r="R138" s="444">
        <f t="shared" si="211"/>
        <v>0</v>
      </c>
      <c r="S138" s="444">
        <f t="shared" si="211"/>
        <v>0</v>
      </c>
      <c r="T138" s="444">
        <f t="shared" si="211"/>
        <v>0</v>
      </c>
      <c r="U138" s="444">
        <f t="shared" si="211"/>
        <v>0</v>
      </c>
      <c r="V138" s="444">
        <f t="shared" si="211"/>
        <v>0</v>
      </c>
      <c r="W138" s="444">
        <f t="shared" si="211"/>
        <v>0</v>
      </c>
      <c r="X138" s="444">
        <f t="shared" si="211"/>
        <v>0</v>
      </c>
      <c r="Y138" s="444">
        <f t="shared" si="211"/>
        <v>0</v>
      </c>
      <c r="Z138" s="444">
        <f t="shared" si="211"/>
        <v>0</v>
      </c>
      <c r="AA138" s="444">
        <f t="shared" si="211"/>
        <v>0</v>
      </c>
      <c r="AB138" s="444">
        <f t="shared" si="211"/>
        <v>0</v>
      </c>
      <c r="AC138" s="444">
        <f t="shared" si="211"/>
        <v>0</v>
      </c>
      <c r="AD138" s="444">
        <f t="shared" si="211"/>
        <v>0</v>
      </c>
      <c r="AE138" s="444">
        <f t="shared" si="211"/>
        <v>0</v>
      </c>
      <c r="AF138" s="444">
        <f t="shared" si="211"/>
        <v>0</v>
      </c>
      <c r="AG138" s="444">
        <f t="shared" si="211"/>
        <v>0</v>
      </c>
      <c r="AH138" s="444">
        <f t="shared" si="211"/>
        <v>0</v>
      </c>
      <c r="AI138" s="444">
        <f t="shared" si="211"/>
        <v>0</v>
      </c>
      <c r="AJ138" s="444">
        <f t="shared" si="211"/>
        <v>0</v>
      </c>
      <c r="AK138" s="444">
        <f t="shared" si="211"/>
        <v>0</v>
      </c>
      <c r="AL138" s="444">
        <f t="shared" si="211"/>
        <v>0</v>
      </c>
      <c r="AM138" s="444">
        <f t="shared" si="211"/>
        <v>0</v>
      </c>
      <c r="AN138" s="444">
        <f t="shared" si="211"/>
        <v>0</v>
      </c>
      <c r="AO138" s="444">
        <f t="shared" si="211"/>
        <v>0</v>
      </c>
      <c r="AP138" s="444">
        <f t="shared" si="211"/>
        <v>0</v>
      </c>
      <c r="AQ138" s="444">
        <f t="shared" si="211"/>
        <v>0</v>
      </c>
      <c r="AR138" s="444">
        <f t="shared" si="211"/>
        <v>0</v>
      </c>
      <c r="AS138" s="444"/>
    </row>
    <row r="139" spans="2:45">
      <c r="B139" s="441" t="str">
        <f>B133</f>
        <v>&lt; 8</v>
      </c>
      <c r="C139" s="81" t="s">
        <v>414</v>
      </c>
      <c r="D139" s="114" cm="1">
        <f t="array" ref="D139:D143">TRANSPOSE(PFM!D8:H8)</f>
        <v>497.62</v>
      </c>
      <c r="E139" s="114">
        <f t="shared" ref="E139:AR139" si="212">D139-E107</f>
        <v>426.53142857142859</v>
      </c>
      <c r="F139" s="114">
        <f t="shared" si="212"/>
        <v>355.44285714285718</v>
      </c>
      <c r="G139" s="114">
        <f t="shared" si="212"/>
        <v>284.35428571428577</v>
      </c>
      <c r="H139" s="114">
        <f t="shared" si="212"/>
        <v>213.26571428571432</v>
      </c>
      <c r="I139" s="114">
        <f t="shared" si="212"/>
        <v>142.17714285714288</v>
      </c>
      <c r="J139" s="114">
        <f t="shared" si="212"/>
        <v>71.088571428571441</v>
      </c>
      <c r="K139" s="114">
        <f t="shared" si="212"/>
        <v>0</v>
      </c>
      <c r="L139" s="114">
        <f t="shared" si="212"/>
        <v>0</v>
      </c>
      <c r="M139" s="114">
        <f t="shared" si="212"/>
        <v>0</v>
      </c>
      <c r="N139" s="114">
        <f t="shared" si="212"/>
        <v>0</v>
      </c>
      <c r="O139" s="114">
        <f t="shared" si="212"/>
        <v>0</v>
      </c>
      <c r="P139" s="114">
        <f t="shared" si="212"/>
        <v>0</v>
      </c>
      <c r="Q139" s="114">
        <f t="shared" si="212"/>
        <v>0</v>
      </c>
      <c r="R139" s="114">
        <f t="shared" si="212"/>
        <v>0</v>
      </c>
      <c r="S139" s="114">
        <f t="shared" si="212"/>
        <v>0</v>
      </c>
      <c r="T139" s="114">
        <f t="shared" si="212"/>
        <v>0</v>
      </c>
      <c r="U139" s="114">
        <f t="shared" si="212"/>
        <v>0</v>
      </c>
      <c r="V139" s="114">
        <f t="shared" si="212"/>
        <v>0</v>
      </c>
      <c r="W139" s="114">
        <f t="shared" si="212"/>
        <v>0</v>
      </c>
      <c r="X139" s="114">
        <f t="shared" si="212"/>
        <v>0</v>
      </c>
      <c r="Y139" s="114">
        <f t="shared" si="212"/>
        <v>0</v>
      </c>
      <c r="Z139" s="114">
        <f t="shared" si="212"/>
        <v>0</v>
      </c>
      <c r="AA139" s="114">
        <f t="shared" si="212"/>
        <v>0</v>
      </c>
      <c r="AB139" s="114">
        <f t="shared" si="212"/>
        <v>0</v>
      </c>
      <c r="AC139" s="114">
        <f t="shared" si="212"/>
        <v>0</v>
      </c>
      <c r="AD139" s="114">
        <f t="shared" si="212"/>
        <v>0</v>
      </c>
      <c r="AE139" s="114">
        <f t="shared" si="212"/>
        <v>0</v>
      </c>
      <c r="AF139" s="114">
        <f t="shared" si="212"/>
        <v>0</v>
      </c>
      <c r="AG139" s="114">
        <f t="shared" si="212"/>
        <v>0</v>
      </c>
      <c r="AH139" s="114">
        <f t="shared" si="212"/>
        <v>0</v>
      </c>
      <c r="AI139" s="114">
        <f t="shared" si="212"/>
        <v>0</v>
      </c>
      <c r="AJ139" s="114">
        <f t="shared" si="212"/>
        <v>0</v>
      </c>
      <c r="AK139" s="114">
        <f t="shared" si="212"/>
        <v>0</v>
      </c>
      <c r="AL139" s="114">
        <f t="shared" si="212"/>
        <v>0</v>
      </c>
      <c r="AM139" s="114">
        <f t="shared" si="212"/>
        <v>0</v>
      </c>
      <c r="AN139" s="114">
        <f t="shared" si="212"/>
        <v>0</v>
      </c>
      <c r="AO139" s="114">
        <f t="shared" si="212"/>
        <v>0</v>
      </c>
      <c r="AP139" s="114">
        <f t="shared" si="212"/>
        <v>0</v>
      </c>
      <c r="AQ139" s="114">
        <f t="shared" si="212"/>
        <v>0</v>
      </c>
      <c r="AR139" s="114">
        <f t="shared" si="212"/>
        <v>0</v>
      </c>
      <c r="AS139" s="114"/>
    </row>
    <row r="140" spans="2:45">
      <c r="B140" s="441" t="str">
        <f>B134</f>
        <v>8 ˧ 18</v>
      </c>
      <c r="C140" s="81" t="s">
        <v>414</v>
      </c>
      <c r="D140" s="114">
        <v>3112.75</v>
      </c>
      <c r="E140" s="114">
        <f t="shared" ref="E140:AR140" si="213">D140-E108</f>
        <v>2668.0714285714284</v>
      </c>
      <c r="F140" s="114">
        <f t="shared" si="213"/>
        <v>2223.3928571428569</v>
      </c>
      <c r="G140" s="114">
        <f t="shared" si="213"/>
        <v>1778.7142857142856</v>
      </c>
      <c r="H140" s="114">
        <f t="shared" si="213"/>
        <v>1334.0357142857142</v>
      </c>
      <c r="I140" s="114">
        <f t="shared" si="213"/>
        <v>889.35714285714289</v>
      </c>
      <c r="J140" s="114">
        <f t="shared" si="213"/>
        <v>444.67857142857144</v>
      </c>
      <c r="K140" s="114">
        <f t="shared" si="213"/>
        <v>0</v>
      </c>
      <c r="L140" s="114">
        <f t="shared" si="213"/>
        <v>0</v>
      </c>
      <c r="M140" s="114">
        <f t="shared" si="213"/>
        <v>0</v>
      </c>
      <c r="N140" s="114">
        <f t="shared" si="213"/>
        <v>0</v>
      </c>
      <c r="O140" s="114">
        <f t="shared" si="213"/>
        <v>0</v>
      </c>
      <c r="P140" s="114">
        <f t="shared" si="213"/>
        <v>0</v>
      </c>
      <c r="Q140" s="114">
        <f t="shared" si="213"/>
        <v>0</v>
      </c>
      <c r="R140" s="114">
        <f t="shared" si="213"/>
        <v>0</v>
      </c>
      <c r="S140" s="114">
        <f t="shared" si="213"/>
        <v>0</v>
      </c>
      <c r="T140" s="114">
        <f t="shared" si="213"/>
        <v>0</v>
      </c>
      <c r="U140" s="114">
        <f t="shared" si="213"/>
        <v>0</v>
      </c>
      <c r="V140" s="114">
        <f t="shared" si="213"/>
        <v>0</v>
      </c>
      <c r="W140" s="114">
        <f t="shared" si="213"/>
        <v>0</v>
      </c>
      <c r="X140" s="114">
        <f t="shared" si="213"/>
        <v>0</v>
      </c>
      <c r="Y140" s="114">
        <f t="shared" si="213"/>
        <v>0</v>
      </c>
      <c r="Z140" s="114">
        <f t="shared" si="213"/>
        <v>0</v>
      </c>
      <c r="AA140" s="114">
        <f t="shared" si="213"/>
        <v>0</v>
      </c>
      <c r="AB140" s="114">
        <f t="shared" si="213"/>
        <v>0</v>
      </c>
      <c r="AC140" s="114">
        <f t="shared" si="213"/>
        <v>0</v>
      </c>
      <c r="AD140" s="114">
        <f t="shared" si="213"/>
        <v>0</v>
      </c>
      <c r="AE140" s="114">
        <f t="shared" si="213"/>
        <v>0</v>
      </c>
      <c r="AF140" s="114">
        <f t="shared" si="213"/>
        <v>0</v>
      </c>
      <c r="AG140" s="114">
        <f t="shared" si="213"/>
        <v>0</v>
      </c>
      <c r="AH140" s="114">
        <f t="shared" si="213"/>
        <v>0</v>
      </c>
      <c r="AI140" s="114">
        <f t="shared" si="213"/>
        <v>0</v>
      </c>
      <c r="AJ140" s="114">
        <f t="shared" si="213"/>
        <v>0</v>
      </c>
      <c r="AK140" s="114">
        <f t="shared" si="213"/>
        <v>0</v>
      </c>
      <c r="AL140" s="114">
        <f t="shared" si="213"/>
        <v>0</v>
      </c>
      <c r="AM140" s="114">
        <f t="shared" si="213"/>
        <v>0</v>
      </c>
      <c r="AN140" s="114">
        <f t="shared" si="213"/>
        <v>0</v>
      </c>
      <c r="AO140" s="114">
        <f t="shared" si="213"/>
        <v>0</v>
      </c>
      <c r="AP140" s="114">
        <f t="shared" si="213"/>
        <v>0</v>
      </c>
      <c r="AQ140" s="114">
        <f t="shared" si="213"/>
        <v>0</v>
      </c>
      <c r="AR140" s="114">
        <f t="shared" si="213"/>
        <v>0</v>
      </c>
      <c r="AS140" s="114"/>
    </row>
    <row r="141" spans="2:45">
      <c r="B141" s="441" t="str">
        <f>B135</f>
        <v>18 ˧ 25</v>
      </c>
      <c r="C141" s="81" t="s">
        <v>414</v>
      </c>
      <c r="D141" s="114">
        <v>6645.42</v>
      </c>
      <c r="E141" s="114">
        <f t="shared" ref="E141:AR141" si="214">D141-E109</f>
        <v>5696.0742857142859</v>
      </c>
      <c r="F141" s="114">
        <f t="shared" si="214"/>
        <v>4746.7285714285717</v>
      </c>
      <c r="G141" s="114">
        <f t="shared" si="214"/>
        <v>3797.3828571428576</v>
      </c>
      <c r="H141" s="114">
        <f t="shared" si="214"/>
        <v>2848.0371428571434</v>
      </c>
      <c r="I141" s="114">
        <f t="shared" si="214"/>
        <v>1898.6914285714288</v>
      </c>
      <c r="J141" s="114">
        <f t="shared" si="214"/>
        <v>949.34571428571439</v>
      </c>
      <c r="K141" s="114">
        <f t="shared" si="214"/>
        <v>0</v>
      </c>
      <c r="L141" s="114">
        <f t="shared" si="214"/>
        <v>0</v>
      </c>
      <c r="M141" s="114">
        <f t="shared" si="214"/>
        <v>0</v>
      </c>
      <c r="N141" s="114">
        <f t="shared" si="214"/>
        <v>0</v>
      </c>
      <c r="O141" s="114">
        <f t="shared" si="214"/>
        <v>0</v>
      </c>
      <c r="P141" s="114">
        <f t="shared" si="214"/>
        <v>0</v>
      </c>
      <c r="Q141" s="114">
        <f t="shared" si="214"/>
        <v>0</v>
      </c>
      <c r="R141" s="114">
        <f t="shared" si="214"/>
        <v>0</v>
      </c>
      <c r="S141" s="114">
        <f t="shared" si="214"/>
        <v>0</v>
      </c>
      <c r="T141" s="114">
        <f t="shared" si="214"/>
        <v>0</v>
      </c>
      <c r="U141" s="114">
        <f t="shared" si="214"/>
        <v>0</v>
      </c>
      <c r="V141" s="114">
        <f t="shared" si="214"/>
        <v>0</v>
      </c>
      <c r="W141" s="114">
        <f t="shared" si="214"/>
        <v>0</v>
      </c>
      <c r="X141" s="114">
        <f t="shared" si="214"/>
        <v>0</v>
      </c>
      <c r="Y141" s="114">
        <f t="shared" si="214"/>
        <v>0</v>
      </c>
      <c r="Z141" s="114">
        <f t="shared" si="214"/>
        <v>0</v>
      </c>
      <c r="AA141" s="114">
        <f t="shared" si="214"/>
        <v>0</v>
      </c>
      <c r="AB141" s="114">
        <f t="shared" si="214"/>
        <v>0</v>
      </c>
      <c r="AC141" s="114">
        <f t="shared" si="214"/>
        <v>0</v>
      </c>
      <c r="AD141" s="114">
        <f t="shared" si="214"/>
        <v>0</v>
      </c>
      <c r="AE141" s="114">
        <f t="shared" si="214"/>
        <v>0</v>
      </c>
      <c r="AF141" s="114">
        <f t="shared" si="214"/>
        <v>0</v>
      </c>
      <c r="AG141" s="114">
        <f t="shared" si="214"/>
        <v>0</v>
      </c>
      <c r="AH141" s="114">
        <f t="shared" si="214"/>
        <v>0</v>
      </c>
      <c r="AI141" s="114">
        <f t="shared" si="214"/>
        <v>0</v>
      </c>
      <c r="AJ141" s="114">
        <f t="shared" si="214"/>
        <v>0</v>
      </c>
      <c r="AK141" s="114">
        <f t="shared" si="214"/>
        <v>0</v>
      </c>
      <c r="AL141" s="114">
        <f t="shared" si="214"/>
        <v>0</v>
      </c>
      <c r="AM141" s="114">
        <f t="shared" si="214"/>
        <v>0</v>
      </c>
      <c r="AN141" s="114">
        <f t="shared" si="214"/>
        <v>0</v>
      </c>
      <c r="AO141" s="114">
        <f t="shared" si="214"/>
        <v>0</v>
      </c>
      <c r="AP141" s="114">
        <f t="shared" si="214"/>
        <v>0</v>
      </c>
      <c r="AQ141" s="114">
        <f t="shared" si="214"/>
        <v>0</v>
      </c>
      <c r="AR141" s="114">
        <f t="shared" si="214"/>
        <v>0</v>
      </c>
      <c r="AS141" s="114"/>
    </row>
    <row r="142" spans="2:45">
      <c r="B142" s="441" t="str">
        <f>B136</f>
        <v>25 ˧ 35</v>
      </c>
      <c r="C142" s="81" t="s">
        <v>414</v>
      </c>
      <c r="D142" s="114">
        <v>22388.61</v>
      </c>
      <c r="E142" s="114">
        <f t="shared" ref="E142:AR142" si="215">D142-E110</f>
        <v>19190.237142857142</v>
      </c>
      <c r="F142" s="114">
        <f t="shared" si="215"/>
        <v>15991.864285714286</v>
      </c>
      <c r="G142" s="114">
        <f t="shared" si="215"/>
        <v>12793.491428571429</v>
      </c>
      <c r="H142" s="114">
        <f t="shared" si="215"/>
        <v>9595.1185714285712</v>
      </c>
      <c r="I142" s="114">
        <f t="shared" si="215"/>
        <v>6396.7457142857147</v>
      </c>
      <c r="J142" s="114">
        <f t="shared" si="215"/>
        <v>3198.3728571428574</v>
      </c>
      <c r="K142" s="114">
        <f t="shared" si="215"/>
        <v>0</v>
      </c>
      <c r="L142" s="114">
        <f t="shared" si="215"/>
        <v>0</v>
      </c>
      <c r="M142" s="114">
        <f t="shared" si="215"/>
        <v>0</v>
      </c>
      <c r="N142" s="114">
        <f t="shared" si="215"/>
        <v>0</v>
      </c>
      <c r="O142" s="114">
        <f t="shared" si="215"/>
        <v>0</v>
      </c>
      <c r="P142" s="114">
        <f t="shared" si="215"/>
        <v>0</v>
      </c>
      <c r="Q142" s="114">
        <f t="shared" si="215"/>
        <v>0</v>
      </c>
      <c r="R142" s="114">
        <f t="shared" si="215"/>
        <v>0</v>
      </c>
      <c r="S142" s="114">
        <f t="shared" si="215"/>
        <v>0</v>
      </c>
      <c r="T142" s="114">
        <f t="shared" si="215"/>
        <v>0</v>
      </c>
      <c r="U142" s="114">
        <f t="shared" si="215"/>
        <v>0</v>
      </c>
      <c r="V142" s="114">
        <f t="shared" si="215"/>
        <v>0</v>
      </c>
      <c r="W142" s="114">
        <f t="shared" si="215"/>
        <v>0</v>
      </c>
      <c r="X142" s="114">
        <f t="shared" si="215"/>
        <v>0</v>
      </c>
      <c r="Y142" s="114">
        <f t="shared" si="215"/>
        <v>0</v>
      </c>
      <c r="Z142" s="114">
        <f t="shared" si="215"/>
        <v>0</v>
      </c>
      <c r="AA142" s="114">
        <f t="shared" si="215"/>
        <v>0</v>
      </c>
      <c r="AB142" s="114">
        <f t="shared" si="215"/>
        <v>0</v>
      </c>
      <c r="AC142" s="114">
        <f t="shared" si="215"/>
        <v>0</v>
      </c>
      <c r="AD142" s="114">
        <f t="shared" si="215"/>
        <v>0</v>
      </c>
      <c r="AE142" s="114">
        <f t="shared" si="215"/>
        <v>0</v>
      </c>
      <c r="AF142" s="114">
        <f t="shared" si="215"/>
        <v>0</v>
      </c>
      <c r="AG142" s="114">
        <f t="shared" si="215"/>
        <v>0</v>
      </c>
      <c r="AH142" s="114">
        <f t="shared" si="215"/>
        <v>0</v>
      </c>
      <c r="AI142" s="114">
        <f t="shared" si="215"/>
        <v>0</v>
      </c>
      <c r="AJ142" s="114">
        <f t="shared" si="215"/>
        <v>0</v>
      </c>
      <c r="AK142" s="114">
        <f t="shared" si="215"/>
        <v>0</v>
      </c>
      <c r="AL142" s="114">
        <f t="shared" si="215"/>
        <v>0</v>
      </c>
      <c r="AM142" s="114">
        <f t="shared" si="215"/>
        <v>0</v>
      </c>
      <c r="AN142" s="114">
        <f t="shared" si="215"/>
        <v>0</v>
      </c>
      <c r="AO142" s="114">
        <f t="shared" si="215"/>
        <v>0</v>
      </c>
      <c r="AP142" s="114">
        <f t="shared" si="215"/>
        <v>0</v>
      </c>
      <c r="AQ142" s="114">
        <f t="shared" si="215"/>
        <v>0</v>
      </c>
      <c r="AR142" s="114">
        <f t="shared" si="215"/>
        <v>0</v>
      </c>
      <c r="AS142" s="114"/>
    </row>
    <row r="143" spans="2:45">
      <c r="B143" s="441" t="str">
        <f>B137</f>
        <v>35 ≤</v>
      </c>
      <c r="C143" s="81" t="s">
        <v>414</v>
      </c>
      <c r="D143" s="114">
        <v>54061.96</v>
      </c>
      <c r="E143" s="114">
        <f t="shared" ref="E143:AR143" si="216">D143-E111</f>
        <v>46338.822857142855</v>
      </c>
      <c r="F143" s="114">
        <f t="shared" si="216"/>
        <v>38615.685714285712</v>
      </c>
      <c r="G143" s="114">
        <f t="shared" si="216"/>
        <v>30892.548571428568</v>
      </c>
      <c r="H143" s="114">
        <f t="shared" si="216"/>
        <v>23169.411428571424</v>
      </c>
      <c r="I143" s="114">
        <f t="shared" si="216"/>
        <v>15446.274285714284</v>
      </c>
      <c r="J143" s="114">
        <f t="shared" si="216"/>
        <v>7723.137142857142</v>
      </c>
      <c r="K143" s="114">
        <f t="shared" si="216"/>
        <v>0</v>
      </c>
      <c r="L143" s="114">
        <f t="shared" si="216"/>
        <v>0</v>
      </c>
      <c r="M143" s="114">
        <f t="shared" si="216"/>
        <v>0</v>
      </c>
      <c r="N143" s="114">
        <f t="shared" si="216"/>
        <v>0</v>
      </c>
      <c r="O143" s="114">
        <f t="shared" si="216"/>
        <v>0</v>
      </c>
      <c r="P143" s="114">
        <f t="shared" si="216"/>
        <v>0</v>
      </c>
      <c r="Q143" s="114">
        <f t="shared" si="216"/>
        <v>0</v>
      </c>
      <c r="R143" s="114">
        <f t="shared" si="216"/>
        <v>0</v>
      </c>
      <c r="S143" s="114">
        <f t="shared" si="216"/>
        <v>0</v>
      </c>
      <c r="T143" s="114">
        <f t="shared" si="216"/>
        <v>0</v>
      </c>
      <c r="U143" s="114">
        <f t="shared" si="216"/>
        <v>0</v>
      </c>
      <c r="V143" s="114">
        <f t="shared" si="216"/>
        <v>0</v>
      </c>
      <c r="W143" s="114">
        <f t="shared" si="216"/>
        <v>0</v>
      </c>
      <c r="X143" s="114">
        <f t="shared" si="216"/>
        <v>0</v>
      </c>
      <c r="Y143" s="114">
        <f t="shared" si="216"/>
        <v>0</v>
      </c>
      <c r="Z143" s="114">
        <f t="shared" si="216"/>
        <v>0</v>
      </c>
      <c r="AA143" s="114">
        <f t="shared" si="216"/>
        <v>0</v>
      </c>
      <c r="AB143" s="114">
        <f t="shared" si="216"/>
        <v>0</v>
      </c>
      <c r="AC143" s="114">
        <f t="shared" si="216"/>
        <v>0</v>
      </c>
      <c r="AD143" s="114">
        <f t="shared" si="216"/>
        <v>0</v>
      </c>
      <c r="AE143" s="114">
        <f t="shared" si="216"/>
        <v>0</v>
      </c>
      <c r="AF143" s="114">
        <f t="shared" si="216"/>
        <v>0</v>
      </c>
      <c r="AG143" s="114">
        <f t="shared" si="216"/>
        <v>0</v>
      </c>
      <c r="AH143" s="114">
        <f t="shared" si="216"/>
        <v>0</v>
      </c>
      <c r="AI143" s="114">
        <f t="shared" si="216"/>
        <v>0</v>
      </c>
      <c r="AJ143" s="114">
        <f t="shared" si="216"/>
        <v>0</v>
      </c>
      <c r="AK143" s="114">
        <f t="shared" si="216"/>
        <v>0</v>
      </c>
      <c r="AL143" s="114">
        <f t="shared" si="216"/>
        <v>0</v>
      </c>
      <c r="AM143" s="114">
        <f t="shared" si="216"/>
        <v>0</v>
      </c>
      <c r="AN143" s="114">
        <f t="shared" si="216"/>
        <v>0</v>
      </c>
      <c r="AO143" s="114">
        <f t="shared" si="216"/>
        <v>0</v>
      </c>
      <c r="AP143" s="114">
        <f t="shared" si="216"/>
        <v>0</v>
      </c>
      <c r="AQ143" s="114">
        <f t="shared" si="216"/>
        <v>0</v>
      </c>
      <c r="AR143" s="114">
        <f t="shared" si="216"/>
        <v>0</v>
      </c>
      <c r="AS143" s="114"/>
    </row>
    <row r="144" spans="2:45" s="174" customFormat="1" ht="5.25" customHeight="1">
      <c r="C144" s="480"/>
      <c r="D144" s="184"/>
      <c r="E144" s="185"/>
      <c r="F144" s="185"/>
      <c r="G144" s="185"/>
      <c r="H144" s="185"/>
      <c r="I144" s="185"/>
      <c r="J144" s="185"/>
      <c r="K144" s="185"/>
      <c r="L144" s="185"/>
      <c r="M144" s="185"/>
      <c r="N144" s="185"/>
      <c r="O144" s="185"/>
      <c r="P144" s="185"/>
      <c r="Q144" s="185"/>
      <c r="R144" s="185"/>
      <c r="S144" s="185"/>
      <c r="T144" s="185"/>
      <c r="U144" s="185"/>
      <c r="V144" s="185"/>
      <c r="W144" s="185"/>
      <c r="X144" s="185"/>
      <c r="Y144" s="185"/>
      <c r="Z144" s="185"/>
      <c r="AA144" s="185"/>
      <c r="AB144" s="185"/>
      <c r="AC144" s="185"/>
      <c r="AD144" s="185"/>
      <c r="AE144" s="185"/>
      <c r="AF144" s="185"/>
      <c r="AG144" s="185"/>
      <c r="AH144" s="185"/>
      <c r="AI144" s="185"/>
      <c r="AJ144" s="185"/>
      <c r="AK144" s="185"/>
      <c r="AL144" s="185"/>
      <c r="AM144" s="185"/>
      <c r="AN144" s="185"/>
      <c r="AO144" s="185"/>
      <c r="AP144" s="185"/>
      <c r="AQ144" s="185"/>
      <c r="AR144" s="185"/>
      <c r="AS144" s="185"/>
    </row>
    <row r="145" spans="1:45">
      <c r="B145" s="449" t="s">
        <v>457</v>
      </c>
      <c r="C145" s="475"/>
      <c r="D145" s="446"/>
      <c r="E145" s="474"/>
      <c r="F145" s="474"/>
      <c r="G145" s="474"/>
      <c r="H145" s="474"/>
      <c r="I145" s="474"/>
      <c r="J145" s="474"/>
      <c r="K145" s="474"/>
      <c r="L145" s="474"/>
      <c r="M145" s="474"/>
      <c r="N145" s="474"/>
      <c r="O145" s="474"/>
      <c r="P145" s="474"/>
      <c r="Q145" s="474"/>
      <c r="R145" s="474"/>
      <c r="S145" s="474"/>
      <c r="T145" s="474"/>
      <c r="U145" s="474"/>
      <c r="V145" s="474"/>
      <c r="W145" s="474"/>
      <c r="X145" s="474"/>
      <c r="Y145" s="474"/>
      <c r="Z145" s="474"/>
      <c r="AA145" s="474"/>
      <c r="AB145" s="474"/>
      <c r="AC145" s="474"/>
      <c r="AD145" s="474"/>
      <c r="AE145" s="474"/>
      <c r="AF145" s="474"/>
      <c r="AG145" s="474"/>
      <c r="AH145" s="474"/>
      <c r="AI145" s="474"/>
      <c r="AJ145" s="474"/>
      <c r="AK145" s="474"/>
      <c r="AL145" s="474"/>
      <c r="AM145" s="474"/>
      <c r="AN145" s="474"/>
      <c r="AO145" s="474"/>
      <c r="AP145" s="474"/>
      <c r="AQ145" s="474"/>
      <c r="AR145" s="474"/>
      <c r="AS145" s="474"/>
    </row>
    <row r="146" spans="1:45">
      <c r="A146" s="158"/>
      <c r="B146" s="442" t="s">
        <v>394</v>
      </c>
      <c r="C146" s="445" t="s">
        <v>414</v>
      </c>
      <c r="D146" s="444"/>
      <c r="E146" s="444">
        <f t="shared" ref="E146:AR146" si="217">SUM(E147:E151)</f>
        <v>169206.2450573229</v>
      </c>
      <c r="F146" s="444">
        <f t="shared" si="217"/>
        <v>169206.2450573229</v>
      </c>
      <c r="G146" s="444">
        <f t="shared" si="217"/>
        <v>169206.2450573229</v>
      </c>
      <c r="H146" s="444">
        <f t="shared" si="217"/>
        <v>169206.2450573229</v>
      </c>
      <c r="I146" s="444">
        <f t="shared" si="217"/>
        <v>112804.1633715486</v>
      </c>
      <c r="J146" s="444">
        <f t="shared" si="217"/>
        <v>56402.081685774298</v>
      </c>
      <c r="K146" s="444">
        <f t="shared" si="217"/>
        <v>0</v>
      </c>
      <c r="L146" s="444">
        <f t="shared" si="217"/>
        <v>0</v>
      </c>
      <c r="M146" s="444">
        <f t="shared" si="217"/>
        <v>0</v>
      </c>
      <c r="N146" s="444">
        <f t="shared" si="217"/>
        <v>0</v>
      </c>
      <c r="O146" s="444">
        <f t="shared" si="217"/>
        <v>0</v>
      </c>
      <c r="P146" s="444">
        <f t="shared" si="217"/>
        <v>0</v>
      </c>
      <c r="Q146" s="444">
        <f t="shared" si="217"/>
        <v>0</v>
      </c>
      <c r="R146" s="444">
        <f t="shared" si="217"/>
        <v>0</v>
      </c>
      <c r="S146" s="444">
        <f t="shared" si="217"/>
        <v>0</v>
      </c>
      <c r="T146" s="444">
        <f t="shared" si="217"/>
        <v>0</v>
      </c>
      <c r="U146" s="444">
        <f t="shared" si="217"/>
        <v>0</v>
      </c>
      <c r="V146" s="444">
        <f t="shared" si="217"/>
        <v>0</v>
      </c>
      <c r="W146" s="444">
        <f t="shared" si="217"/>
        <v>0</v>
      </c>
      <c r="X146" s="444">
        <f t="shared" si="217"/>
        <v>0</v>
      </c>
      <c r="Y146" s="444">
        <f t="shared" si="217"/>
        <v>0</v>
      </c>
      <c r="Z146" s="444">
        <f t="shared" si="217"/>
        <v>0</v>
      </c>
      <c r="AA146" s="444">
        <f t="shared" si="217"/>
        <v>0</v>
      </c>
      <c r="AB146" s="444">
        <f t="shared" si="217"/>
        <v>0</v>
      </c>
      <c r="AC146" s="444">
        <f t="shared" si="217"/>
        <v>0</v>
      </c>
      <c r="AD146" s="444">
        <f t="shared" si="217"/>
        <v>0</v>
      </c>
      <c r="AE146" s="444">
        <f t="shared" si="217"/>
        <v>0</v>
      </c>
      <c r="AF146" s="444">
        <f t="shared" si="217"/>
        <v>0</v>
      </c>
      <c r="AG146" s="444">
        <f t="shared" si="217"/>
        <v>0</v>
      </c>
      <c r="AH146" s="444">
        <f t="shared" si="217"/>
        <v>0</v>
      </c>
      <c r="AI146" s="444">
        <f t="shared" si="217"/>
        <v>0</v>
      </c>
      <c r="AJ146" s="444">
        <f t="shared" si="217"/>
        <v>0</v>
      </c>
      <c r="AK146" s="444">
        <f t="shared" si="217"/>
        <v>0</v>
      </c>
      <c r="AL146" s="444">
        <f t="shared" si="217"/>
        <v>0</v>
      </c>
      <c r="AM146" s="444">
        <f t="shared" si="217"/>
        <v>0</v>
      </c>
      <c r="AN146" s="444">
        <f t="shared" si="217"/>
        <v>0</v>
      </c>
      <c r="AO146" s="444">
        <f t="shared" si="217"/>
        <v>0</v>
      </c>
      <c r="AP146" s="444">
        <f t="shared" si="217"/>
        <v>0</v>
      </c>
      <c r="AQ146" s="444">
        <f t="shared" si="217"/>
        <v>0</v>
      </c>
      <c r="AR146" s="444">
        <f t="shared" si="217"/>
        <v>0</v>
      </c>
      <c r="AS146" s="444"/>
    </row>
    <row r="147" spans="1:45">
      <c r="B147" s="441" t="str">
        <f>B139</f>
        <v>&lt; 8</v>
      </c>
      <c r="C147" s="81" t="s">
        <v>414</v>
      </c>
      <c r="D147" s="114"/>
      <c r="E147" s="114">
        <f>E178</f>
        <v>954.90421751037456</v>
      </c>
      <c r="F147" s="114">
        <f t="shared" ref="F147:AR147" si="218">E147-F155</f>
        <v>954.90421751037456</v>
      </c>
      <c r="G147" s="114">
        <f t="shared" si="218"/>
        <v>954.90421751037456</v>
      </c>
      <c r="H147" s="114">
        <f t="shared" si="218"/>
        <v>954.90421751037456</v>
      </c>
      <c r="I147" s="114">
        <f t="shared" si="218"/>
        <v>636.60281167358312</v>
      </c>
      <c r="J147" s="114">
        <f t="shared" si="218"/>
        <v>318.30140583679156</v>
      </c>
      <c r="K147" s="114">
        <f t="shared" si="218"/>
        <v>0</v>
      </c>
      <c r="L147" s="114">
        <f t="shared" si="218"/>
        <v>0</v>
      </c>
      <c r="M147" s="114">
        <f t="shared" si="218"/>
        <v>0</v>
      </c>
      <c r="N147" s="114">
        <f t="shared" si="218"/>
        <v>0</v>
      </c>
      <c r="O147" s="114">
        <f t="shared" si="218"/>
        <v>0</v>
      </c>
      <c r="P147" s="114">
        <f t="shared" si="218"/>
        <v>0</v>
      </c>
      <c r="Q147" s="114">
        <f t="shared" si="218"/>
        <v>0</v>
      </c>
      <c r="R147" s="114">
        <f t="shared" si="218"/>
        <v>0</v>
      </c>
      <c r="S147" s="114">
        <f t="shared" si="218"/>
        <v>0</v>
      </c>
      <c r="T147" s="114">
        <f t="shared" si="218"/>
        <v>0</v>
      </c>
      <c r="U147" s="114">
        <f t="shared" si="218"/>
        <v>0</v>
      </c>
      <c r="V147" s="114">
        <f t="shared" si="218"/>
        <v>0</v>
      </c>
      <c r="W147" s="114">
        <f t="shared" si="218"/>
        <v>0</v>
      </c>
      <c r="X147" s="114">
        <f t="shared" si="218"/>
        <v>0</v>
      </c>
      <c r="Y147" s="114">
        <f t="shared" si="218"/>
        <v>0</v>
      </c>
      <c r="Z147" s="114">
        <f t="shared" si="218"/>
        <v>0</v>
      </c>
      <c r="AA147" s="114">
        <f t="shared" si="218"/>
        <v>0</v>
      </c>
      <c r="AB147" s="114">
        <f t="shared" si="218"/>
        <v>0</v>
      </c>
      <c r="AC147" s="114">
        <f t="shared" si="218"/>
        <v>0</v>
      </c>
      <c r="AD147" s="114">
        <f t="shared" si="218"/>
        <v>0</v>
      </c>
      <c r="AE147" s="114">
        <f t="shared" si="218"/>
        <v>0</v>
      </c>
      <c r="AF147" s="114">
        <f t="shared" si="218"/>
        <v>0</v>
      </c>
      <c r="AG147" s="114">
        <f t="shared" si="218"/>
        <v>0</v>
      </c>
      <c r="AH147" s="114">
        <f t="shared" si="218"/>
        <v>0</v>
      </c>
      <c r="AI147" s="114">
        <f t="shared" si="218"/>
        <v>0</v>
      </c>
      <c r="AJ147" s="114">
        <f t="shared" si="218"/>
        <v>0</v>
      </c>
      <c r="AK147" s="114">
        <f t="shared" si="218"/>
        <v>0</v>
      </c>
      <c r="AL147" s="114">
        <f t="shared" si="218"/>
        <v>0</v>
      </c>
      <c r="AM147" s="114">
        <f t="shared" si="218"/>
        <v>0</v>
      </c>
      <c r="AN147" s="114">
        <f t="shared" si="218"/>
        <v>0</v>
      </c>
      <c r="AO147" s="114">
        <f t="shared" si="218"/>
        <v>0</v>
      </c>
      <c r="AP147" s="114">
        <f t="shared" si="218"/>
        <v>0</v>
      </c>
      <c r="AQ147" s="114">
        <f t="shared" si="218"/>
        <v>0</v>
      </c>
      <c r="AR147" s="114">
        <f t="shared" si="218"/>
        <v>0</v>
      </c>
      <c r="AS147" s="114"/>
    </row>
    <row r="148" spans="1:45">
      <c r="A148" s="158"/>
      <c r="B148" s="441" t="str">
        <f>B140</f>
        <v>8 ˧ 18</v>
      </c>
      <c r="C148" s="81" t="s">
        <v>414</v>
      </c>
      <c r="D148" s="114"/>
      <c r="E148" s="114">
        <f>E179</f>
        <v>5710.2253064336073</v>
      </c>
      <c r="F148" s="114">
        <f t="shared" ref="F148:AR148" si="219">E148-F156</f>
        <v>5710.2253064336073</v>
      </c>
      <c r="G148" s="114">
        <f t="shared" si="219"/>
        <v>5710.2253064336073</v>
      </c>
      <c r="H148" s="114">
        <f t="shared" si="219"/>
        <v>5710.2253064336073</v>
      </c>
      <c r="I148" s="114">
        <f t="shared" si="219"/>
        <v>3806.8168709557385</v>
      </c>
      <c r="J148" s="114">
        <f t="shared" si="219"/>
        <v>1903.4084354778693</v>
      </c>
      <c r="K148" s="114">
        <f t="shared" si="219"/>
        <v>0</v>
      </c>
      <c r="L148" s="114">
        <f t="shared" si="219"/>
        <v>0</v>
      </c>
      <c r="M148" s="114">
        <f t="shared" si="219"/>
        <v>0</v>
      </c>
      <c r="N148" s="114">
        <f t="shared" si="219"/>
        <v>0</v>
      </c>
      <c r="O148" s="114">
        <f t="shared" si="219"/>
        <v>0</v>
      </c>
      <c r="P148" s="114">
        <f t="shared" si="219"/>
        <v>0</v>
      </c>
      <c r="Q148" s="114">
        <f t="shared" si="219"/>
        <v>0</v>
      </c>
      <c r="R148" s="114">
        <f t="shared" si="219"/>
        <v>0</v>
      </c>
      <c r="S148" s="114">
        <f t="shared" si="219"/>
        <v>0</v>
      </c>
      <c r="T148" s="114">
        <f t="shared" si="219"/>
        <v>0</v>
      </c>
      <c r="U148" s="114">
        <f t="shared" si="219"/>
        <v>0</v>
      </c>
      <c r="V148" s="114">
        <f t="shared" si="219"/>
        <v>0</v>
      </c>
      <c r="W148" s="114">
        <f t="shared" si="219"/>
        <v>0</v>
      </c>
      <c r="X148" s="114">
        <f t="shared" si="219"/>
        <v>0</v>
      </c>
      <c r="Y148" s="114">
        <f t="shared" si="219"/>
        <v>0</v>
      </c>
      <c r="Z148" s="114">
        <f t="shared" si="219"/>
        <v>0</v>
      </c>
      <c r="AA148" s="114">
        <f t="shared" si="219"/>
        <v>0</v>
      </c>
      <c r="AB148" s="114">
        <f t="shared" si="219"/>
        <v>0</v>
      </c>
      <c r="AC148" s="114">
        <f t="shared" si="219"/>
        <v>0</v>
      </c>
      <c r="AD148" s="114">
        <f t="shared" si="219"/>
        <v>0</v>
      </c>
      <c r="AE148" s="114">
        <f t="shared" si="219"/>
        <v>0</v>
      </c>
      <c r="AF148" s="114">
        <f t="shared" si="219"/>
        <v>0</v>
      </c>
      <c r="AG148" s="114">
        <f t="shared" si="219"/>
        <v>0</v>
      </c>
      <c r="AH148" s="114">
        <f t="shared" si="219"/>
        <v>0</v>
      </c>
      <c r="AI148" s="114">
        <f t="shared" si="219"/>
        <v>0</v>
      </c>
      <c r="AJ148" s="114">
        <f t="shared" si="219"/>
        <v>0</v>
      </c>
      <c r="AK148" s="114">
        <f t="shared" si="219"/>
        <v>0</v>
      </c>
      <c r="AL148" s="114">
        <f t="shared" si="219"/>
        <v>0</v>
      </c>
      <c r="AM148" s="114">
        <f t="shared" si="219"/>
        <v>0</v>
      </c>
      <c r="AN148" s="114">
        <f t="shared" si="219"/>
        <v>0</v>
      </c>
      <c r="AO148" s="114">
        <f t="shared" si="219"/>
        <v>0</v>
      </c>
      <c r="AP148" s="114">
        <f t="shared" si="219"/>
        <v>0</v>
      </c>
      <c r="AQ148" s="114">
        <f t="shared" si="219"/>
        <v>0</v>
      </c>
      <c r="AR148" s="114">
        <f t="shared" si="219"/>
        <v>0</v>
      </c>
      <c r="AS148" s="114"/>
    </row>
    <row r="149" spans="1:45">
      <c r="A149" s="158"/>
      <c r="B149" s="441" t="str">
        <f>B141</f>
        <v>18 ˧ 25</v>
      </c>
      <c r="C149" s="81" t="s">
        <v>414</v>
      </c>
      <c r="D149" s="114"/>
      <c r="E149" s="114">
        <f>E180</f>
        <v>11997.612000214962</v>
      </c>
      <c r="F149" s="114">
        <f t="shared" ref="F149:AR149" si="220">E149-F157</f>
        <v>11997.612000214962</v>
      </c>
      <c r="G149" s="114">
        <f t="shared" si="220"/>
        <v>11997.612000214962</v>
      </c>
      <c r="H149" s="114">
        <f t="shared" si="220"/>
        <v>11997.612000214962</v>
      </c>
      <c r="I149" s="114">
        <f t="shared" si="220"/>
        <v>7998.4080001433085</v>
      </c>
      <c r="J149" s="114">
        <f t="shared" si="220"/>
        <v>3999.2040000716543</v>
      </c>
      <c r="K149" s="114">
        <f t="shared" si="220"/>
        <v>0</v>
      </c>
      <c r="L149" s="114">
        <f t="shared" si="220"/>
        <v>0</v>
      </c>
      <c r="M149" s="114">
        <f t="shared" si="220"/>
        <v>0</v>
      </c>
      <c r="N149" s="114">
        <f t="shared" si="220"/>
        <v>0</v>
      </c>
      <c r="O149" s="114">
        <f t="shared" si="220"/>
        <v>0</v>
      </c>
      <c r="P149" s="114">
        <f t="shared" si="220"/>
        <v>0</v>
      </c>
      <c r="Q149" s="114">
        <f t="shared" si="220"/>
        <v>0</v>
      </c>
      <c r="R149" s="114">
        <f t="shared" si="220"/>
        <v>0</v>
      </c>
      <c r="S149" s="114">
        <f t="shared" si="220"/>
        <v>0</v>
      </c>
      <c r="T149" s="114">
        <f t="shared" si="220"/>
        <v>0</v>
      </c>
      <c r="U149" s="114">
        <f t="shared" si="220"/>
        <v>0</v>
      </c>
      <c r="V149" s="114">
        <f t="shared" si="220"/>
        <v>0</v>
      </c>
      <c r="W149" s="114">
        <f t="shared" si="220"/>
        <v>0</v>
      </c>
      <c r="X149" s="114">
        <f t="shared" si="220"/>
        <v>0</v>
      </c>
      <c r="Y149" s="114">
        <f t="shared" si="220"/>
        <v>0</v>
      </c>
      <c r="Z149" s="114">
        <f t="shared" si="220"/>
        <v>0</v>
      </c>
      <c r="AA149" s="114">
        <f t="shared" si="220"/>
        <v>0</v>
      </c>
      <c r="AB149" s="114">
        <f t="shared" si="220"/>
        <v>0</v>
      </c>
      <c r="AC149" s="114">
        <f t="shared" si="220"/>
        <v>0</v>
      </c>
      <c r="AD149" s="114">
        <f t="shared" si="220"/>
        <v>0</v>
      </c>
      <c r="AE149" s="114">
        <f t="shared" si="220"/>
        <v>0</v>
      </c>
      <c r="AF149" s="114">
        <f t="shared" si="220"/>
        <v>0</v>
      </c>
      <c r="AG149" s="114">
        <f t="shared" si="220"/>
        <v>0</v>
      </c>
      <c r="AH149" s="114">
        <f t="shared" si="220"/>
        <v>0</v>
      </c>
      <c r="AI149" s="114">
        <f t="shared" si="220"/>
        <v>0</v>
      </c>
      <c r="AJ149" s="114">
        <f t="shared" si="220"/>
        <v>0</v>
      </c>
      <c r="AK149" s="114">
        <f t="shared" si="220"/>
        <v>0</v>
      </c>
      <c r="AL149" s="114">
        <f t="shared" si="220"/>
        <v>0</v>
      </c>
      <c r="AM149" s="114">
        <f t="shared" si="220"/>
        <v>0</v>
      </c>
      <c r="AN149" s="114">
        <f t="shared" si="220"/>
        <v>0</v>
      </c>
      <c r="AO149" s="114">
        <f t="shared" si="220"/>
        <v>0</v>
      </c>
      <c r="AP149" s="114">
        <f t="shared" si="220"/>
        <v>0</v>
      </c>
      <c r="AQ149" s="114">
        <f t="shared" si="220"/>
        <v>0</v>
      </c>
      <c r="AR149" s="114">
        <f t="shared" si="220"/>
        <v>0</v>
      </c>
      <c r="AS149" s="114"/>
    </row>
    <row r="150" spans="1:45">
      <c r="A150" s="158"/>
      <c r="B150" s="441" t="str">
        <f>B142</f>
        <v>25 ˧ 35</v>
      </c>
      <c r="C150" s="81" t="s">
        <v>414</v>
      </c>
      <c r="D150" s="114"/>
      <c r="E150" s="114">
        <f>E181</f>
        <v>45282.245337150016</v>
      </c>
      <c r="F150" s="114">
        <f t="shared" ref="F150:AR150" si="221">E150-F158</f>
        <v>45282.245337150016</v>
      </c>
      <c r="G150" s="114">
        <f t="shared" si="221"/>
        <v>45282.245337150016</v>
      </c>
      <c r="H150" s="114">
        <f t="shared" si="221"/>
        <v>45282.245337150016</v>
      </c>
      <c r="I150" s="114">
        <f t="shared" si="221"/>
        <v>30188.163558100008</v>
      </c>
      <c r="J150" s="114">
        <f t="shared" si="221"/>
        <v>15094.081779050004</v>
      </c>
      <c r="K150" s="114">
        <f t="shared" si="221"/>
        <v>0</v>
      </c>
      <c r="L150" s="114">
        <f t="shared" si="221"/>
        <v>0</v>
      </c>
      <c r="M150" s="114">
        <f t="shared" si="221"/>
        <v>0</v>
      </c>
      <c r="N150" s="114">
        <f t="shared" si="221"/>
        <v>0</v>
      </c>
      <c r="O150" s="114">
        <f t="shared" si="221"/>
        <v>0</v>
      </c>
      <c r="P150" s="114">
        <f t="shared" si="221"/>
        <v>0</v>
      </c>
      <c r="Q150" s="114">
        <f t="shared" si="221"/>
        <v>0</v>
      </c>
      <c r="R150" s="114">
        <f t="shared" si="221"/>
        <v>0</v>
      </c>
      <c r="S150" s="114">
        <f t="shared" si="221"/>
        <v>0</v>
      </c>
      <c r="T150" s="114">
        <f t="shared" si="221"/>
        <v>0</v>
      </c>
      <c r="U150" s="114">
        <f t="shared" si="221"/>
        <v>0</v>
      </c>
      <c r="V150" s="114">
        <f t="shared" si="221"/>
        <v>0</v>
      </c>
      <c r="W150" s="114">
        <f t="shared" si="221"/>
        <v>0</v>
      </c>
      <c r="X150" s="114">
        <f t="shared" si="221"/>
        <v>0</v>
      </c>
      <c r="Y150" s="114">
        <f t="shared" si="221"/>
        <v>0</v>
      </c>
      <c r="Z150" s="114">
        <f t="shared" si="221"/>
        <v>0</v>
      </c>
      <c r="AA150" s="114">
        <f t="shared" si="221"/>
        <v>0</v>
      </c>
      <c r="AB150" s="114">
        <f t="shared" si="221"/>
        <v>0</v>
      </c>
      <c r="AC150" s="114">
        <f t="shared" si="221"/>
        <v>0</v>
      </c>
      <c r="AD150" s="114">
        <f t="shared" si="221"/>
        <v>0</v>
      </c>
      <c r="AE150" s="114">
        <f t="shared" si="221"/>
        <v>0</v>
      </c>
      <c r="AF150" s="114">
        <f t="shared" si="221"/>
        <v>0</v>
      </c>
      <c r="AG150" s="114">
        <f t="shared" si="221"/>
        <v>0</v>
      </c>
      <c r="AH150" s="114">
        <f t="shared" si="221"/>
        <v>0</v>
      </c>
      <c r="AI150" s="114">
        <f t="shared" si="221"/>
        <v>0</v>
      </c>
      <c r="AJ150" s="114">
        <f t="shared" si="221"/>
        <v>0</v>
      </c>
      <c r="AK150" s="114">
        <f t="shared" si="221"/>
        <v>0</v>
      </c>
      <c r="AL150" s="114">
        <f t="shared" si="221"/>
        <v>0</v>
      </c>
      <c r="AM150" s="114">
        <f t="shared" si="221"/>
        <v>0</v>
      </c>
      <c r="AN150" s="114">
        <f t="shared" si="221"/>
        <v>0</v>
      </c>
      <c r="AO150" s="114">
        <f t="shared" si="221"/>
        <v>0</v>
      </c>
      <c r="AP150" s="114">
        <f t="shared" si="221"/>
        <v>0</v>
      </c>
      <c r="AQ150" s="114">
        <f t="shared" si="221"/>
        <v>0</v>
      </c>
      <c r="AR150" s="114">
        <f t="shared" si="221"/>
        <v>0</v>
      </c>
      <c r="AS150" s="114"/>
    </row>
    <row r="151" spans="1:45">
      <c r="A151" s="158"/>
      <c r="B151" s="441" t="str">
        <f>B143</f>
        <v>35 ≤</v>
      </c>
      <c r="C151" s="81" t="s">
        <v>414</v>
      </c>
      <c r="D151" s="114"/>
      <c r="E151" s="114">
        <f>E182</f>
        <v>105261.25819601395</v>
      </c>
      <c r="F151" s="114">
        <f t="shared" ref="F151:AR151" si="222">E151-F159</f>
        <v>105261.25819601395</v>
      </c>
      <c r="G151" s="114">
        <f t="shared" si="222"/>
        <v>105261.25819601395</v>
      </c>
      <c r="H151" s="114">
        <f t="shared" si="222"/>
        <v>105261.25819601395</v>
      </c>
      <c r="I151" s="114">
        <f t="shared" si="222"/>
        <v>70174.172130675957</v>
      </c>
      <c r="J151" s="114">
        <f t="shared" si="222"/>
        <v>35087.086065337979</v>
      </c>
      <c r="K151" s="114">
        <f t="shared" si="222"/>
        <v>0</v>
      </c>
      <c r="L151" s="114">
        <f t="shared" si="222"/>
        <v>0</v>
      </c>
      <c r="M151" s="114">
        <f t="shared" si="222"/>
        <v>0</v>
      </c>
      <c r="N151" s="114">
        <f t="shared" si="222"/>
        <v>0</v>
      </c>
      <c r="O151" s="114">
        <f t="shared" si="222"/>
        <v>0</v>
      </c>
      <c r="P151" s="114">
        <f t="shared" si="222"/>
        <v>0</v>
      </c>
      <c r="Q151" s="114">
        <f t="shared" si="222"/>
        <v>0</v>
      </c>
      <c r="R151" s="114">
        <f t="shared" si="222"/>
        <v>0</v>
      </c>
      <c r="S151" s="114">
        <f t="shared" si="222"/>
        <v>0</v>
      </c>
      <c r="T151" s="114">
        <f t="shared" si="222"/>
        <v>0</v>
      </c>
      <c r="U151" s="114">
        <f t="shared" si="222"/>
        <v>0</v>
      </c>
      <c r="V151" s="114">
        <f t="shared" si="222"/>
        <v>0</v>
      </c>
      <c r="W151" s="114">
        <f t="shared" si="222"/>
        <v>0</v>
      </c>
      <c r="X151" s="114">
        <f t="shared" si="222"/>
        <v>0</v>
      </c>
      <c r="Y151" s="114">
        <f t="shared" si="222"/>
        <v>0</v>
      </c>
      <c r="Z151" s="114">
        <f t="shared" si="222"/>
        <v>0</v>
      </c>
      <c r="AA151" s="114">
        <f t="shared" si="222"/>
        <v>0</v>
      </c>
      <c r="AB151" s="114">
        <f t="shared" si="222"/>
        <v>0</v>
      </c>
      <c r="AC151" s="114">
        <f t="shared" si="222"/>
        <v>0</v>
      </c>
      <c r="AD151" s="114">
        <f t="shared" si="222"/>
        <v>0</v>
      </c>
      <c r="AE151" s="114">
        <f t="shared" si="222"/>
        <v>0</v>
      </c>
      <c r="AF151" s="114">
        <f t="shared" si="222"/>
        <v>0</v>
      </c>
      <c r="AG151" s="114">
        <f t="shared" si="222"/>
        <v>0</v>
      </c>
      <c r="AH151" s="114">
        <f t="shared" si="222"/>
        <v>0</v>
      </c>
      <c r="AI151" s="114">
        <f t="shared" si="222"/>
        <v>0</v>
      </c>
      <c r="AJ151" s="114">
        <f t="shared" si="222"/>
        <v>0</v>
      </c>
      <c r="AK151" s="114">
        <f t="shared" si="222"/>
        <v>0</v>
      </c>
      <c r="AL151" s="114">
        <f t="shared" si="222"/>
        <v>0</v>
      </c>
      <c r="AM151" s="114">
        <f t="shared" si="222"/>
        <v>0</v>
      </c>
      <c r="AN151" s="114">
        <f t="shared" si="222"/>
        <v>0</v>
      </c>
      <c r="AO151" s="114">
        <f t="shared" si="222"/>
        <v>0</v>
      </c>
      <c r="AP151" s="114">
        <f t="shared" si="222"/>
        <v>0</v>
      </c>
      <c r="AQ151" s="114">
        <f t="shared" si="222"/>
        <v>0</v>
      </c>
      <c r="AR151" s="114">
        <f t="shared" si="222"/>
        <v>0</v>
      </c>
      <c r="AS151" s="114"/>
    </row>
    <row r="152" spans="1:45" s="174" customFormat="1" ht="5.25" customHeight="1">
      <c r="C152" s="480" t="s">
        <v>414</v>
      </c>
      <c r="D152" s="184"/>
      <c r="E152" s="185"/>
      <c r="F152" s="185"/>
      <c r="G152" s="185"/>
      <c r="H152" s="185"/>
      <c r="I152" s="185"/>
      <c r="J152" s="185"/>
      <c r="K152" s="185"/>
      <c r="L152" s="185"/>
      <c r="M152" s="185"/>
      <c r="N152" s="185"/>
      <c r="O152" s="185"/>
      <c r="P152" s="185"/>
      <c r="Q152" s="185"/>
      <c r="R152" s="185"/>
      <c r="S152" s="185"/>
      <c r="T152" s="185"/>
      <c r="U152" s="185"/>
      <c r="V152" s="185"/>
      <c r="W152" s="185"/>
      <c r="X152" s="185"/>
      <c r="Y152" s="185"/>
      <c r="Z152" s="185"/>
      <c r="AA152" s="185"/>
      <c r="AB152" s="185"/>
      <c r="AC152" s="185"/>
      <c r="AD152" s="185"/>
      <c r="AE152" s="185"/>
      <c r="AF152" s="185"/>
      <c r="AG152" s="185"/>
      <c r="AH152" s="185"/>
      <c r="AI152" s="185"/>
      <c r="AJ152" s="185"/>
      <c r="AK152" s="185"/>
      <c r="AL152" s="185"/>
      <c r="AM152" s="185"/>
      <c r="AN152" s="185"/>
      <c r="AO152" s="185"/>
      <c r="AP152" s="185"/>
      <c r="AQ152" s="185"/>
      <c r="AR152" s="185"/>
      <c r="AS152" s="185"/>
    </row>
    <row r="153" spans="1:45">
      <c r="B153" s="449" t="s">
        <v>459</v>
      </c>
      <c r="C153" s="475"/>
      <c r="D153" s="446"/>
      <c r="E153" s="474"/>
      <c r="F153" s="474"/>
      <c r="G153" s="474"/>
      <c r="H153" s="474"/>
      <c r="I153" s="474"/>
      <c r="J153" s="474"/>
      <c r="K153" s="474"/>
      <c r="L153" s="474"/>
      <c r="M153" s="474"/>
      <c r="N153" s="474"/>
      <c r="O153" s="474"/>
      <c r="P153" s="474"/>
      <c r="Q153" s="474"/>
      <c r="R153" s="474"/>
      <c r="S153" s="474"/>
      <c r="T153" s="474"/>
      <c r="U153" s="474"/>
      <c r="V153" s="474"/>
      <c r="W153" s="474"/>
      <c r="X153" s="474"/>
      <c r="Y153" s="474"/>
      <c r="Z153" s="474"/>
      <c r="AA153" s="474"/>
      <c r="AB153" s="474"/>
      <c r="AC153" s="474"/>
      <c r="AD153" s="474"/>
      <c r="AE153" s="474"/>
      <c r="AF153" s="474"/>
      <c r="AG153" s="474"/>
      <c r="AH153" s="474"/>
      <c r="AI153" s="474"/>
      <c r="AJ153" s="474"/>
      <c r="AK153" s="474"/>
      <c r="AL153" s="474"/>
      <c r="AM153" s="474"/>
      <c r="AN153" s="474"/>
      <c r="AO153" s="474"/>
      <c r="AP153" s="474"/>
      <c r="AQ153" s="474"/>
      <c r="AR153" s="474"/>
      <c r="AS153" s="474"/>
    </row>
    <row r="154" spans="1:45">
      <c r="A154" s="158"/>
      <c r="B154" s="442" t="s">
        <v>394</v>
      </c>
      <c r="C154" s="445" t="s">
        <v>414</v>
      </c>
      <c r="D154" s="444"/>
      <c r="E154" s="444">
        <f t="shared" ref="E154:AR154" si="223">SUM(E155:E159)</f>
        <v>0</v>
      </c>
      <c r="F154" s="444">
        <f t="shared" si="223"/>
        <v>0</v>
      </c>
      <c r="G154" s="444">
        <f t="shared" si="223"/>
        <v>0</v>
      </c>
      <c r="H154" s="444">
        <f t="shared" si="223"/>
        <v>0</v>
      </c>
      <c r="I154" s="444">
        <f t="shared" si="223"/>
        <v>56402.081685774305</v>
      </c>
      <c r="J154" s="444">
        <f t="shared" si="223"/>
        <v>56402.081685774298</v>
      </c>
      <c r="K154" s="444">
        <f t="shared" si="223"/>
        <v>56402.081685774298</v>
      </c>
      <c r="L154" s="444">
        <f t="shared" si="223"/>
        <v>0</v>
      </c>
      <c r="M154" s="444">
        <f t="shared" si="223"/>
        <v>0</v>
      </c>
      <c r="N154" s="444">
        <f t="shared" si="223"/>
        <v>0</v>
      </c>
      <c r="O154" s="444">
        <f t="shared" si="223"/>
        <v>0</v>
      </c>
      <c r="P154" s="444">
        <f t="shared" si="223"/>
        <v>0</v>
      </c>
      <c r="Q154" s="444">
        <f t="shared" si="223"/>
        <v>0</v>
      </c>
      <c r="R154" s="444">
        <f t="shared" si="223"/>
        <v>0</v>
      </c>
      <c r="S154" s="444">
        <f t="shared" si="223"/>
        <v>0</v>
      </c>
      <c r="T154" s="444">
        <f t="shared" si="223"/>
        <v>0</v>
      </c>
      <c r="U154" s="444">
        <f t="shared" si="223"/>
        <v>0</v>
      </c>
      <c r="V154" s="444">
        <f t="shared" si="223"/>
        <v>0</v>
      </c>
      <c r="W154" s="444">
        <f t="shared" si="223"/>
        <v>0</v>
      </c>
      <c r="X154" s="444">
        <f t="shared" si="223"/>
        <v>0</v>
      </c>
      <c r="Y154" s="444">
        <f t="shared" si="223"/>
        <v>0</v>
      </c>
      <c r="Z154" s="444">
        <f t="shared" si="223"/>
        <v>0</v>
      </c>
      <c r="AA154" s="444">
        <f t="shared" si="223"/>
        <v>0</v>
      </c>
      <c r="AB154" s="444">
        <f t="shared" si="223"/>
        <v>0</v>
      </c>
      <c r="AC154" s="444">
        <f t="shared" si="223"/>
        <v>0</v>
      </c>
      <c r="AD154" s="444">
        <f t="shared" si="223"/>
        <v>0</v>
      </c>
      <c r="AE154" s="444">
        <f t="shared" si="223"/>
        <v>0</v>
      </c>
      <c r="AF154" s="444">
        <f t="shared" si="223"/>
        <v>0</v>
      </c>
      <c r="AG154" s="444">
        <f t="shared" si="223"/>
        <v>0</v>
      </c>
      <c r="AH154" s="444">
        <f t="shared" si="223"/>
        <v>0</v>
      </c>
      <c r="AI154" s="444">
        <f t="shared" si="223"/>
        <v>0</v>
      </c>
      <c r="AJ154" s="444">
        <f t="shared" si="223"/>
        <v>0</v>
      </c>
      <c r="AK154" s="444">
        <f t="shared" si="223"/>
        <v>0</v>
      </c>
      <c r="AL154" s="444">
        <f t="shared" si="223"/>
        <v>0</v>
      </c>
      <c r="AM154" s="444">
        <f t="shared" si="223"/>
        <v>0</v>
      </c>
      <c r="AN154" s="444">
        <f t="shared" si="223"/>
        <v>0</v>
      </c>
      <c r="AO154" s="444">
        <f t="shared" si="223"/>
        <v>0</v>
      </c>
      <c r="AP154" s="444">
        <f t="shared" si="223"/>
        <v>0</v>
      </c>
      <c r="AQ154" s="444">
        <f t="shared" si="223"/>
        <v>0</v>
      </c>
      <c r="AR154" s="444">
        <f t="shared" si="223"/>
        <v>0</v>
      </c>
      <c r="AS154" s="444">
        <f t="shared" ref="AS154:AS159" si="224">SUM(E154:AR154)</f>
        <v>169206.2450573229</v>
      </c>
    </row>
    <row r="155" spans="1:45">
      <c r="B155" s="441" t="str">
        <f>B147</f>
        <v>&lt; 8</v>
      </c>
      <c r="C155" s="81" t="s">
        <v>414</v>
      </c>
      <c r="D155" s="114"/>
      <c r="E155" s="114">
        <f>IFERROR(D147/#REF!,0)</f>
        <v>0</v>
      </c>
      <c r="F155" s="114">
        <f t="shared" ref="F155:AR155" si="225">IFERROR(E147/F$21,0)</f>
        <v>0</v>
      </c>
      <c r="G155" s="114">
        <f t="shared" si="225"/>
        <v>0</v>
      </c>
      <c r="H155" s="114">
        <f t="shared" si="225"/>
        <v>0</v>
      </c>
      <c r="I155" s="114">
        <f t="shared" si="225"/>
        <v>318.3014058367915</v>
      </c>
      <c r="J155" s="114">
        <f t="shared" si="225"/>
        <v>318.30140583679156</v>
      </c>
      <c r="K155" s="114">
        <f t="shared" si="225"/>
        <v>318.30140583679156</v>
      </c>
      <c r="L155" s="114">
        <f t="shared" si="225"/>
        <v>0</v>
      </c>
      <c r="M155" s="114">
        <f t="shared" si="225"/>
        <v>0</v>
      </c>
      <c r="N155" s="114">
        <f t="shared" si="225"/>
        <v>0</v>
      </c>
      <c r="O155" s="114">
        <f t="shared" si="225"/>
        <v>0</v>
      </c>
      <c r="P155" s="114">
        <f t="shared" si="225"/>
        <v>0</v>
      </c>
      <c r="Q155" s="114">
        <f t="shared" si="225"/>
        <v>0</v>
      </c>
      <c r="R155" s="114">
        <f t="shared" si="225"/>
        <v>0</v>
      </c>
      <c r="S155" s="114">
        <f t="shared" si="225"/>
        <v>0</v>
      </c>
      <c r="T155" s="114">
        <f t="shared" si="225"/>
        <v>0</v>
      </c>
      <c r="U155" s="114">
        <f t="shared" si="225"/>
        <v>0</v>
      </c>
      <c r="V155" s="114">
        <f t="shared" si="225"/>
        <v>0</v>
      </c>
      <c r="W155" s="114">
        <f t="shared" si="225"/>
        <v>0</v>
      </c>
      <c r="X155" s="114">
        <f t="shared" si="225"/>
        <v>0</v>
      </c>
      <c r="Y155" s="114">
        <f t="shared" si="225"/>
        <v>0</v>
      </c>
      <c r="Z155" s="114">
        <f t="shared" si="225"/>
        <v>0</v>
      </c>
      <c r="AA155" s="114">
        <f t="shared" si="225"/>
        <v>0</v>
      </c>
      <c r="AB155" s="114">
        <f t="shared" si="225"/>
        <v>0</v>
      </c>
      <c r="AC155" s="114">
        <f t="shared" si="225"/>
        <v>0</v>
      </c>
      <c r="AD155" s="114">
        <f t="shared" si="225"/>
        <v>0</v>
      </c>
      <c r="AE155" s="114">
        <f t="shared" si="225"/>
        <v>0</v>
      </c>
      <c r="AF155" s="114">
        <f t="shared" si="225"/>
        <v>0</v>
      </c>
      <c r="AG155" s="114">
        <f t="shared" si="225"/>
        <v>0</v>
      </c>
      <c r="AH155" s="114">
        <f t="shared" si="225"/>
        <v>0</v>
      </c>
      <c r="AI155" s="114">
        <f t="shared" si="225"/>
        <v>0</v>
      </c>
      <c r="AJ155" s="114">
        <f t="shared" si="225"/>
        <v>0</v>
      </c>
      <c r="AK155" s="114">
        <f t="shared" si="225"/>
        <v>0</v>
      </c>
      <c r="AL155" s="114">
        <f t="shared" si="225"/>
        <v>0</v>
      </c>
      <c r="AM155" s="114">
        <f t="shared" si="225"/>
        <v>0</v>
      </c>
      <c r="AN155" s="114">
        <f t="shared" si="225"/>
        <v>0</v>
      </c>
      <c r="AO155" s="114">
        <f t="shared" si="225"/>
        <v>0</v>
      </c>
      <c r="AP155" s="114">
        <f t="shared" si="225"/>
        <v>0</v>
      </c>
      <c r="AQ155" s="114">
        <f t="shared" si="225"/>
        <v>0</v>
      </c>
      <c r="AR155" s="114">
        <f t="shared" si="225"/>
        <v>0</v>
      </c>
      <c r="AS155" s="114">
        <f t="shared" si="224"/>
        <v>954.90421751037468</v>
      </c>
    </row>
    <row r="156" spans="1:45">
      <c r="A156" s="158"/>
      <c r="B156" s="441" t="str">
        <f>B148</f>
        <v>8 ˧ 18</v>
      </c>
      <c r="C156" s="81" t="s">
        <v>414</v>
      </c>
      <c r="D156" s="114"/>
      <c r="E156" s="114">
        <f>IFERROR(D148/#REF!,0)</f>
        <v>0</v>
      </c>
      <c r="F156" s="114">
        <f t="shared" ref="F156:AR156" si="226">IFERROR(E148/F$21,0)</f>
        <v>0</v>
      </c>
      <c r="G156" s="114">
        <f t="shared" si="226"/>
        <v>0</v>
      </c>
      <c r="H156" s="114">
        <f t="shared" si="226"/>
        <v>0</v>
      </c>
      <c r="I156" s="114">
        <f t="shared" si="226"/>
        <v>1903.408435477869</v>
      </c>
      <c r="J156" s="114">
        <f t="shared" si="226"/>
        <v>1903.4084354778693</v>
      </c>
      <c r="K156" s="114">
        <f t="shared" si="226"/>
        <v>1903.4084354778693</v>
      </c>
      <c r="L156" s="114">
        <f t="shared" si="226"/>
        <v>0</v>
      </c>
      <c r="M156" s="114">
        <f t="shared" si="226"/>
        <v>0</v>
      </c>
      <c r="N156" s="114">
        <f t="shared" si="226"/>
        <v>0</v>
      </c>
      <c r="O156" s="114">
        <f t="shared" si="226"/>
        <v>0</v>
      </c>
      <c r="P156" s="114">
        <f t="shared" si="226"/>
        <v>0</v>
      </c>
      <c r="Q156" s="114">
        <f t="shared" si="226"/>
        <v>0</v>
      </c>
      <c r="R156" s="114">
        <f t="shared" si="226"/>
        <v>0</v>
      </c>
      <c r="S156" s="114">
        <f t="shared" si="226"/>
        <v>0</v>
      </c>
      <c r="T156" s="114">
        <f t="shared" si="226"/>
        <v>0</v>
      </c>
      <c r="U156" s="114">
        <f t="shared" si="226"/>
        <v>0</v>
      </c>
      <c r="V156" s="114">
        <f t="shared" si="226"/>
        <v>0</v>
      </c>
      <c r="W156" s="114">
        <f t="shared" si="226"/>
        <v>0</v>
      </c>
      <c r="X156" s="114">
        <f t="shared" si="226"/>
        <v>0</v>
      </c>
      <c r="Y156" s="114">
        <f t="shared" si="226"/>
        <v>0</v>
      </c>
      <c r="Z156" s="114">
        <f t="shared" si="226"/>
        <v>0</v>
      </c>
      <c r="AA156" s="114">
        <f t="shared" si="226"/>
        <v>0</v>
      </c>
      <c r="AB156" s="114">
        <f t="shared" si="226"/>
        <v>0</v>
      </c>
      <c r="AC156" s="114">
        <f t="shared" si="226"/>
        <v>0</v>
      </c>
      <c r="AD156" s="114">
        <f t="shared" si="226"/>
        <v>0</v>
      </c>
      <c r="AE156" s="114">
        <f t="shared" si="226"/>
        <v>0</v>
      </c>
      <c r="AF156" s="114">
        <f t="shared" si="226"/>
        <v>0</v>
      </c>
      <c r="AG156" s="114">
        <f t="shared" si="226"/>
        <v>0</v>
      </c>
      <c r="AH156" s="114">
        <f t="shared" si="226"/>
        <v>0</v>
      </c>
      <c r="AI156" s="114">
        <f t="shared" si="226"/>
        <v>0</v>
      </c>
      <c r="AJ156" s="114">
        <f t="shared" si="226"/>
        <v>0</v>
      </c>
      <c r="AK156" s="114">
        <f t="shared" si="226"/>
        <v>0</v>
      </c>
      <c r="AL156" s="114">
        <f t="shared" si="226"/>
        <v>0</v>
      </c>
      <c r="AM156" s="114">
        <f t="shared" si="226"/>
        <v>0</v>
      </c>
      <c r="AN156" s="114">
        <f t="shared" si="226"/>
        <v>0</v>
      </c>
      <c r="AO156" s="114">
        <f t="shared" si="226"/>
        <v>0</v>
      </c>
      <c r="AP156" s="114">
        <f t="shared" si="226"/>
        <v>0</v>
      </c>
      <c r="AQ156" s="114">
        <f t="shared" si="226"/>
        <v>0</v>
      </c>
      <c r="AR156" s="114">
        <f t="shared" si="226"/>
        <v>0</v>
      </c>
      <c r="AS156" s="114">
        <f t="shared" si="224"/>
        <v>5710.2253064336073</v>
      </c>
    </row>
    <row r="157" spans="1:45">
      <c r="A157" s="158"/>
      <c r="B157" s="441" t="str">
        <f>B149</f>
        <v>18 ˧ 25</v>
      </c>
      <c r="C157" s="81" t="s">
        <v>414</v>
      </c>
      <c r="D157" s="114"/>
      <c r="E157" s="114">
        <f>IFERROR(D149/#REF!,0)</f>
        <v>0</v>
      </c>
      <c r="F157" s="114">
        <f>IFERROR(E149/F$21,0)</f>
        <v>0</v>
      </c>
      <c r="G157" s="114">
        <f t="shared" ref="G157:U157" si="227">IFERROR(F149/G$21,0)</f>
        <v>0</v>
      </c>
      <c r="H157" s="114">
        <f t="shared" si="227"/>
        <v>0</v>
      </c>
      <c r="I157" s="114">
        <f t="shared" si="227"/>
        <v>3999.2040000716538</v>
      </c>
      <c r="J157" s="114">
        <f t="shared" si="227"/>
        <v>3999.2040000716543</v>
      </c>
      <c r="K157" s="114">
        <f t="shared" si="227"/>
        <v>3999.2040000716543</v>
      </c>
      <c r="L157" s="114">
        <f t="shared" si="227"/>
        <v>0</v>
      </c>
      <c r="M157" s="114">
        <f t="shared" si="227"/>
        <v>0</v>
      </c>
      <c r="N157" s="114">
        <f t="shared" si="227"/>
        <v>0</v>
      </c>
      <c r="O157" s="114">
        <f t="shared" si="227"/>
        <v>0</v>
      </c>
      <c r="P157" s="114">
        <f t="shared" si="227"/>
        <v>0</v>
      </c>
      <c r="Q157" s="114">
        <f t="shared" si="227"/>
        <v>0</v>
      </c>
      <c r="R157" s="114">
        <f t="shared" si="227"/>
        <v>0</v>
      </c>
      <c r="S157" s="114">
        <f t="shared" si="227"/>
        <v>0</v>
      </c>
      <c r="T157" s="114">
        <f t="shared" si="227"/>
        <v>0</v>
      </c>
      <c r="U157" s="114">
        <f t="shared" si="227"/>
        <v>0</v>
      </c>
      <c r="V157" s="114">
        <f t="shared" ref="V157:AR157" si="228">IFERROR(U149/V$21,0)</f>
        <v>0</v>
      </c>
      <c r="W157" s="114">
        <f t="shared" si="228"/>
        <v>0</v>
      </c>
      <c r="X157" s="114">
        <f t="shared" si="228"/>
        <v>0</v>
      </c>
      <c r="Y157" s="114">
        <f t="shared" si="228"/>
        <v>0</v>
      </c>
      <c r="Z157" s="114">
        <f t="shared" si="228"/>
        <v>0</v>
      </c>
      <c r="AA157" s="114">
        <f t="shared" si="228"/>
        <v>0</v>
      </c>
      <c r="AB157" s="114">
        <f t="shared" si="228"/>
        <v>0</v>
      </c>
      <c r="AC157" s="114">
        <f t="shared" si="228"/>
        <v>0</v>
      </c>
      <c r="AD157" s="114">
        <f t="shared" si="228"/>
        <v>0</v>
      </c>
      <c r="AE157" s="114">
        <f t="shared" si="228"/>
        <v>0</v>
      </c>
      <c r="AF157" s="114">
        <f t="shared" si="228"/>
        <v>0</v>
      </c>
      <c r="AG157" s="114">
        <f t="shared" si="228"/>
        <v>0</v>
      </c>
      <c r="AH157" s="114">
        <f t="shared" si="228"/>
        <v>0</v>
      </c>
      <c r="AI157" s="114">
        <f t="shared" si="228"/>
        <v>0</v>
      </c>
      <c r="AJ157" s="114">
        <f t="shared" si="228"/>
        <v>0</v>
      </c>
      <c r="AK157" s="114">
        <f t="shared" si="228"/>
        <v>0</v>
      </c>
      <c r="AL157" s="114">
        <f t="shared" si="228"/>
        <v>0</v>
      </c>
      <c r="AM157" s="114">
        <f t="shared" si="228"/>
        <v>0</v>
      </c>
      <c r="AN157" s="114">
        <f t="shared" si="228"/>
        <v>0</v>
      </c>
      <c r="AO157" s="114">
        <f t="shared" si="228"/>
        <v>0</v>
      </c>
      <c r="AP157" s="114">
        <f t="shared" si="228"/>
        <v>0</v>
      </c>
      <c r="AQ157" s="114">
        <f t="shared" si="228"/>
        <v>0</v>
      </c>
      <c r="AR157" s="114">
        <f t="shared" si="228"/>
        <v>0</v>
      </c>
      <c r="AS157" s="114">
        <f t="shared" si="224"/>
        <v>11997.612000214962</v>
      </c>
    </row>
    <row r="158" spans="1:45">
      <c r="A158" s="158"/>
      <c r="B158" s="441" t="str">
        <f>B150</f>
        <v>25 ˧ 35</v>
      </c>
      <c r="C158" s="81" t="s">
        <v>414</v>
      </c>
      <c r="D158" s="114"/>
      <c r="E158" s="114">
        <f>IFERROR(D150/#REF!,0)</f>
        <v>0</v>
      </c>
      <c r="F158" s="114">
        <f>IFERROR(E150/F$21,0)</f>
        <v>0</v>
      </c>
      <c r="G158" s="114">
        <f t="shared" ref="G158:U158" si="229">IFERROR(F150/G$21,0)</f>
        <v>0</v>
      </c>
      <c r="H158" s="114">
        <f t="shared" si="229"/>
        <v>0</v>
      </c>
      <c r="I158" s="114">
        <f t="shared" si="229"/>
        <v>15094.081779050006</v>
      </c>
      <c r="J158" s="114">
        <f t="shared" si="229"/>
        <v>15094.081779050004</v>
      </c>
      <c r="K158" s="114">
        <f t="shared" si="229"/>
        <v>15094.081779050004</v>
      </c>
      <c r="L158" s="114">
        <f t="shared" si="229"/>
        <v>0</v>
      </c>
      <c r="M158" s="114">
        <f t="shared" si="229"/>
        <v>0</v>
      </c>
      <c r="N158" s="114">
        <f t="shared" si="229"/>
        <v>0</v>
      </c>
      <c r="O158" s="114">
        <f t="shared" si="229"/>
        <v>0</v>
      </c>
      <c r="P158" s="114">
        <f t="shared" si="229"/>
        <v>0</v>
      </c>
      <c r="Q158" s="114">
        <f t="shared" si="229"/>
        <v>0</v>
      </c>
      <c r="R158" s="114">
        <f t="shared" si="229"/>
        <v>0</v>
      </c>
      <c r="S158" s="114">
        <f t="shared" si="229"/>
        <v>0</v>
      </c>
      <c r="T158" s="114">
        <f t="shared" si="229"/>
        <v>0</v>
      </c>
      <c r="U158" s="114">
        <f t="shared" si="229"/>
        <v>0</v>
      </c>
      <c r="V158" s="114">
        <f t="shared" ref="V158:AR158" si="230">IFERROR(U150/V$21,0)</f>
        <v>0</v>
      </c>
      <c r="W158" s="114">
        <f t="shared" si="230"/>
        <v>0</v>
      </c>
      <c r="X158" s="114">
        <f t="shared" si="230"/>
        <v>0</v>
      </c>
      <c r="Y158" s="114">
        <f t="shared" si="230"/>
        <v>0</v>
      </c>
      <c r="Z158" s="114">
        <f t="shared" si="230"/>
        <v>0</v>
      </c>
      <c r="AA158" s="114">
        <f t="shared" si="230"/>
        <v>0</v>
      </c>
      <c r="AB158" s="114">
        <f t="shared" si="230"/>
        <v>0</v>
      </c>
      <c r="AC158" s="114">
        <f t="shared" si="230"/>
        <v>0</v>
      </c>
      <c r="AD158" s="114">
        <f t="shared" si="230"/>
        <v>0</v>
      </c>
      <c r="AE158" s="114">
        <f t="shared" si="230"/>
        <v>0</v>
      </c>
      <c r="AF158" s="114">
        <f t="shared" si="230"/>
        <v>0</v>
      </c>
      <c r="AG158" s="114">
        <f t="shared" si="230"/>
        <v>0</v>
      </c>
      <c r="AH158" s="114">
        <f t="shared" si="230"/>
        <v>0</v>
      </c>
      <c r="AI158" s="114">
        <f t="shared" si="230"/>
        <v>0</v>
      </c>
      <c r="AJ158" s="114">
        <f t="shared" si="230"/>
        <v>0</v>
      </c>
      <c r="AK158" s="114">
        <f t="shared" si="230"/>
        <v>0</v>
      </c>
      <c r="AL158" s="114">
        <f t="shared" si="230"/>
        <v>0</v>
      </c>
      <c r="AM158" s="114">
        <f t="shared" si="230"/>
        <v>0</v>
      </c>
      <c r="AN158" s="114">
        <f t="shared" si="230"/>
        <v>0</v>
      </c>
      <c r="AO158" s="114">
        <f t="shared" si="230"/>
        <v>0</v>
      </c>
      <c r="AP158" s="114">
        <f t="shared" si="230"/>
        <v>0</v>
      </c>
      <c r="AQ158" s="114">
        <f t="shared" si="230"/>
        <v>0</v>
      </c>
      <c r="AR158" s="114">
        <f t="shared" si="230"/>
        <v>0</v>
      </c>
      <c r="AS158" s="114">
        <f t="shared" si="224"/>
        <v>45282.245337150016</v>
      </c>
    </row>
    <row r="159" spans="1:45">
      <c r="A159" s="158"/>
      <c r="B159" s="441" t="str">
        <f>B151</f>
        <v>35 ≤</v>
      </c>
      <c r="C159" s="81" t="s">
        <v>414</v>
      </c>
      <c r="D159" s="114"/>
      <c r="E159" s="114">
        <f>IFERROR(D151/#REF!,0)</f>
        <v>0</v>
      </c>
      <c r="F159" s="114">
        <f>IFERROR(E151/F$21,0)</f>
        <v>0</v>
      </c>
      <c r="G159" s="114">
        <f t="shared" ref="G159:U159" si="231">IFERROR(F151/G$21,0)</f>
        <v>0</v>
      </c>
      <c r="H159" s="114">
        <f t="shared" si="231"/>
        <v>0</v>
      </c>
      <c r="I159" s="114">
        <f t="shared" si="231"/>
        <v>35087.086065337986</v>
      </c>
      <c r="J159" s="114">
        <f t="shared" si="231"/>
        <v>35087.086065337979</v>
      </c>
      <c r="K159" s="114">
        <f t="shared" si="231"/>
        <v>35087.086065337979</v>
      </c>
      <c r="L159" s="114">
        <f t="shared" si="231"/>
        <v>0</v>
      </c>
      <c r="M159" s="114">
        <f t="shared" si="231"/>
        <v>0</v>
      </c>
      <c r="N159" s="114">
        <f t="shared" si="231"/>
        <v>0</v>
      </c>
      <c r="O159" s="114">
        <f t="shared" si="231"/>
        <v>0</v>
      </c>
      <c r="P159" s="114">
        <f t="shared" si="231"/>
        <v>0</v>
      </c>
      <c r="Q159" s="114">
        <f t="shared" si="231"/>
        <v>0</v>
      </c>
      <c r="R159" s="114">
        <f t="shared" si="231"/>
        <v>0</v>
      </c>
      <c r="S159" s="114">
        <f t="shared" si="231"/>
        <v>0</v>
      </c>
      <c r="T159" s="114">
        <f t="shared" si="231"/>
        <v>0</v>
      </c>
      <c r="U159" s="114">
        <f t="shared" si="231"/>
        <v>0</v>
      </c>
      <c r="V159" s="114">
        <f t="shared" ref="V159:AR159" si="232">IFERROR(U151/V$21,0)</f>
        <v>0</v>
      </c>
      <c r="W159" s="114">
        <f t="shared" si="232"/>
        <v>0</v>
      </c>
      <c r="X159" s="114">
        <f t="shared" si="232"/>
        <v>0</v>
      </c>
      <c r="Y159" s="114">
        <f t="shared" si="232"/>
        <v>0</v>
      </c>
      <c r="Z159" s="114">
        <f t="shared" si="232"/>
        <v>0</v>
      </c>
      <c r="AA159" s="114">
        <f t="shared" si="232"/>
        <v>0</v>
      </c>
      <c r="AB159" s="114">
        <f t="shared" si="232"/>
        <v>0</v>
      </c>
      <c r="AC159" s="114">
        <f t="shared" si="232"/>
        <v>0</v>
      </c>
      <c r="AD159" s="114">
        <f t="shared" si="232"/>
        <v>0</v>
      </c>
      <c r="AE159" s="114">
        <f t="shared" si="232"/>
        <v>0</v>
      </c>
      <c r="AF159" s="114">
        <f t="shared" si="232"/>
        <v>0</v>
      </c>
      <c r="AG159" s="114">
        <f t="shared" si="232"/>
        <v>0</v>
      </c>
      <c r="AH159" s="114">
        <f t="shared" si="232"/>
        <v>0</v>
      </c>
      <c r="AI159" s="114">
        <f t="shared" si="232"/>
        <v>0</v>
      </c>
      <c r="AJ159" s="114">
        <f t="shared" si="232"/>
        <v>0</v>
      </c>
      <c r="AK159" s="114">
        <f t="shared" si="232"/>
        <v>0</v>
      </c>
      <c r="AL159" s="114">
        <f t="shared" si="232"/>
        <v>0</v>
      </c>
      <c r="AM159" s="114">
        <f t="shared" si="232"/>
        <v>0</v>
      </c>
      <c r="AN159" s="114">
        <f t="shared" si="232"/>
        <v>0</v>
      </c>
      <c r="AO159" s="114">
        <f t="shared" si="232"/>
        <v>0</v>
      </c>
      <c r="AP159" s="114">
        <f t="shared" si="232"/>
        <v>0</v>
      </c>
      <c r="AQ159" s="114">
        <f t="shared" si="232"/>
        <v>0</v>
      </c>
      <c r="AR159" s="114">
        <f t="shared" si="232"/>
        <v>0</v>
      </c>
      <c r="AS159" s="114">
        <f t="shared" si="224"/>
        <v>105261.25819601394</v>
      </c>
    </row>
    <row r="160" spans="1:45">
      <c r="B160" s="441"/>
      <c r="D160" s="114"/>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row>
    <row r="161" spans="1:45">
      <c r="B161" s="449" t="s">
        <v>386</v>
      </c>
      <c r="C161" s="475"/>
      <c r="D161" s="446"/>
      <c r="E161" s="474"/>
      <c r="F161" s="474"/>
      <c r="G161" s="474"/>
      <c r="H161" s="474"/>
      <c r="I161" s="474"/>
      <c r="J161" s="474"/>
      <c r="K161" s="474"/>
      <c r="L161" s="474"/>
      <c r="M161" s="474"/>
      <c r="N161" s="474"/>
      <c r="O161" s="474"/>
      <c r="P161" s="474"/>
      <c r="Q161" s="474"/>
      <c r="R161" s="474"/>
      <c r="S161" s="474"/>
      <c r="T161" s="474"/>
      <c r="U161" s="474"/>
      <c r="V161" s="474"/>
      <c r="W161" s="474"/>
      <c r="X161" s="474"/>
      <c r="Y161" s="474"/>
      <c r="Z161" s="474"/>
      <c r="AA161" s="474"/>
      <c r="AB161" s="474"/>
      <c r="AC161" s="474"/>
      <c r="AD161" s="474"/>
      <c r="AE161" s="474"/>
      <c r="AF161" s="474"/>
      <c r="AG161" s="474"/>
      <c r="AH161" s="474"/>
      <c r="AI161" s="474"/>
      <c r="AJ161" s="474"/>
      <c r="AK161" s="474"/>
      <c r="AL161" s="474"/>
      <c r="AM161" s="474"/>
      <c r="AN161" s="474"/>
      <c r="AO161" s="474"/>
      <c r="AP161" s="474"/>
      <c r="AQ161" s="474"/>
      <c r="AR161" s="474"/>
      <c r="AS161" s="474"/>
    </row>
    <row r="162" spans="1:45" s="174" customFormat="1" ht="5.25" customHeight="1">
      <c r="A162" s="66"/>
      <c r="C162" s="480"/>
      <c r="D162" s="184"/>
      <c r="E162" s="185"/>
      <c r="F162" s="185"/>
      <c r="G162" s="185"/>
      <c r="H162" s="185"/>
      <c r="I162" s="185"/>
      <c r="J162" s="185"/>
      <c r="K162" s="185"/>
      <c r="L162" s="185"/>
      <c r="M162" s="185"/>
      <c r="N162" s="185"/>
      <c r="O162" s="185"/>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185"/>
      <c r="AR162" s="185"/>
      <c r="AS162" s="185"/>
    </row>
    <row r="163" spans="1:45">
      <c r="A163" s="158"/>
      <c r="B163" s="442" t="s">
        <v>399</v>
      </c>
      <c r="C163" s="436" t="s">
        <v>445</v>
      </c>
      <c r="D163" s="444"/>
      <c r="E163" s="444">
        <f t="shared" ref="E163:AR163" si="233">(E164+E168)*E$6</f>
        <v>0</v>
      </c>
      <c r="F163" s="444">
        <f t="shared" si="233"/>
        <v>0</v>
      </c>
      <c r="G163" s="444">
        <f t="shared" si="233"/>
        <v>0</v>
      </c>
      <c r="H163" s="444">
        <f t="shared" si="233"/>
        <v>0</v>
      </c>
      <c r="I163" s="444">
        <f t="shared" si="233"/>
        <v>0</v>
      </c>
      <c r="J163" s="444">
        <f t="shared" si="233"/>
        <v>0</v>
      </c>
      <c r="K163" s="444">
        <f t="shared" si="233"/>
        <v>0</v>
      </c>
      <c r="L163" s="444">
        <f t="shared" si="233"/>
        <v>0</v>
      </c>
      <c r="M163" s="444">
        <f t="shared" si="233"/>
        <v>0</v>
      </c>
      <c r="N163" s="444">
        <f t="shared" si="233"/>
        <v>0</v>
      </c>
      <c r="O163" s="444">
        <f t="shared" si="233"/>
        <v>0</v>
      </c>
      <c r="P163" s="444">
        <f t="shared" si="233"/>
        <v>0</v>
      </c>
      <c r="Q163" s="444">
        <f t="shared" si="233"/>
        <v>0</v>
      </c>
      <c r="R163" s="444">
        <f t="shared" si="233"/>
        <v>0</v>
      </c>
      <c r="S163" s="444">
        <f t="shared" si="233"/>
        <v>0</v>
      </c>
      <c r="T163" s="444">
        <f t="shared" si="233"/>
        <v>0</v>
      </c>
      <c r="U163" s="444">
        <f t="shared" si="233"/>
        <v>0</v>
      </c>
      <c r="V163" s="444">
        <f t="shared" si="233"/>
        <v>0</v>
      </c>
      <c r="W163" s="444">
        <f t="shared" si="233"/>
        <v>0</v>
      </c>
      <c r="X163" s="444">
        <f t="shared" si="233"/>
        <v>0</v>
      </c>
      <c r="Y163" s="444">
        <f t="shared" si="233"/>
        <v>0</v>
      </c>
      <c r="Z163" s="444">
        <f t="shared" si="233"/>
        <v>0</v>
      </c>
      <c r="AA163" s="444">
        <f t="shared" si="233"/>
        <v>0</v>
      </c>
      <c r="AB163" s="444">
        <f t="shared" si="233"/>
        <v>0</v>
      </c>
      <c r="AC163" s="444">
        <f t="shared" si="233"/>
        <v>0</v>
      </c>
      <c r="AD163" s="444">
        <f t="shared" si="233"/>
        <v>0</v>
      </c>
      <c r="AE163" s="444">
        <f t="shared" si="233"/>
        <v>0</v>
      </c>
      <c r="AF163" s="444">
        <f t="shared" si="233"/>
        <v>0</v>
      </c>
      <c r="AG163" s="444">
        <f t="shared" si="233"/>
        <v>0</v>
      </c>
      <c r="AH163" s="444">
        <f t="shared" si="233"/>
        <v>0</v>
      </c>
      <c r="AI163" s="444">
        <f t="shared" si="233"/>
        <v>0</v>
      </c>
      <c r="AJ163" s="444">
        <f t="shared" si="233"/>
        <v>0</v>
      </c>
      <c r="AK163" s="444">
        <f t="shared" si="233"/>
        <v>0</v>
      </c>
      <c r="AL163" s="444">
        <f t="shared" si="233"/>
        <v>0</v>
      </c>
      <c r="AM163" s="444">
        <f t="shared" si="233"/>
        <v>0</v>
      </c>
      <c r="AN163" s="444">
        <f t="shared" si="233"/>
        <v>0</v>
      </c>
      <c r="AO163" s="444">
        <f t="shared" si="233"/>
        <v>0</v>
      </c>
      <c r="AP163" s="444">
        <f t="shared" si="233"/>
        <v>0</v>
      </c>
      <c r="AQ163" s="444">
        <f t="shared" si="233"/>
        <v>0</v>
      </c>
      <c r="AR163" s="444">
        <f t="shared" si="233"/>
        <v>0</v>
      </c>
      <c r="AS163" s="444"/>
    </row>
    <row r="164" spans="1:45">
      <c r="A164" s="158"/>
      <c r="B164" s="485" t="s">
        <v>392</v>
      </c>
      <c r="C164" s="203" t="s">
        <v>445</v>
      </c>
      <c r="D164" s="484"/>
      <c r="E164" s="484">
        <f>E165*E166*E167*Controle!$N$13</f>
        <v>0</v>
      </c>
      <c r="F164" s="484">
        <f>F165*F166*F167*Controle!$N$13</f>
        <v>0</v>
      </c>
      <c r="G164" s="484">
        <f>G165*G166*G167*Controle!$N$13</f>
        <v>0</v>
      </c>
      <c r="H164" s="484">
        <f>H165*H166*H167*Controle!$N$13</f>
        <v>0</v>
      </c>
      <c r="I164" s="484">
        <f>I165*I166*I167*Controle!$N$13</f>
        <v>0</v>
      </c>
      <c r="J164" s="484">
        <f>J165*J166*J167*Controle!$N$13</f>
        <v>0</v>
      </c>
      <c r="K164" s="484">
        <f>K165*K166*K167*Controle!$N$13</f>
        <v>0</v>
      </c>
      <c r="L164" s="484">
        <f>L165*L166*L167*Controle!$N$13</f>
        <v>0</v>
      </c>
      <c r="M164" s="484">
        <f>M165*M166*M167*Controle!$N$13</f>
        <v>0</v>
      </c>
      <c r="N164" s="484">
        <f>N165*N166*N167*Controle!$N$13</f>
        <v>0</v>
      </c>
      <c r="O164" s="484">
        <f>O165*O166*O167*Controle!$N$13</f>
        <v>0</v>
      </c>
      <c r="P164" s="484">
        <f>P165*P166*P167*Controle!$N$13</f>
        <v>0</v>
      </c>
      <c r="Q164" s="484">
        <f>Q165*Q166*Q167*Controle!$N$13</f>
        <v>0</v>
      </c>
      <c r="R164" s="484">
        <f>R165*R166*R167*Controle!$N$13</f>
        <v>0</v>
      </c>
      <c r="S164" s="484">
        <f>S165*S166*S167*Controle!$N$13</f>
        <v>0</v>
      </c>
      <c r="T164" s="484">
        <f>T165*T166*T167*Controle!$N$13</f>
        <v>0</v>
      </c>
      <c r="U164" s="484">
        <f>U165*U166*U167*Controle!$N$13</f>
        <v>0</v>
      </c>
      <c r="V164" s="484">
        <f>V165*V166*V167*Controle!$N$13</f>
        <v>0</v>
      </c>
      <c r="W164" s="484">
        <f>W165*W166*W167*Controle!$N$13</f>
        <v>0</v>
      </c>
      <c r="X164" s="484">
        <f>X165*X166*X167*Controle!$N$13</f>
        <v>0</v>
      </c>
      <c r="Y164" s="484">
        <f>Y165*Y166*Y167*Controle!$N$13</f>
        <v>0</v>
      </c>
      <c r="Z164" s="484">
        <f>Z165*Z166*Z167*Controle!$N$13</f>
        <v>0</v>
      </c>
      <c r="AA164" s="484">
        <f>AA165*AA166*AA167*Controle!$N$13</f>
        <v>0</v>
      </c>
      <c r="AB164" s="484">
        <f>AB165*AB166*AB167*Controle!$N$13</f>
        <v>0</v>
      </c>
      <c r="AC164" s="484">
        <f>AC165*AC166*AC167*Controle!$N$13</f>
        <v>0</v>
      </c>
      <c r="AD164" s="484">
        <f>AD165*AD166*AD167*Controle!$N$13</f>
        <v>0</v>
      </c>
      <c r="AE164" s="484">
        <f>AE165*AE166*AE167*Controle!$N$13</f>
        <v>0</v>
      </c>
      <c r="AF164" s="484">
        <f>AF165*AF166*AF167*Controle!$N$13</f>
        <v>0</v>
      </c>
      <c r="AG164" s="484">
        <f>AG165*AG166*AG167*Controle!$N$13</f>
        <v>0</v>
      </c>
      <c r="AH164" s="484">
        <f>AH165*AH166*AH167*Controle!$N$13</f>
        <v>0</v>
      </c>
      <c r="AI164" s="484">
        <f>AI165*AI166*AI167*Controle!$N$13</f>
        <v>0</v>
      </c>
      <c r="AJ164" s="484">
        <f>AJ165*AJ166*AJ167*Controle!$N$13</f>
        <v>0</v>
      </c>
      <c r="AK164" s="484">
        <f>AK165*AK166*AK167*Controle!$N$13</f>
        <v>0</v>
      </c>
      <c r="AL164" s="484">
        <f>AL165*AL166*AL167*Controle!$N$13</f>
        <v>0</v>
      </c>
      <c r="AM164" s="484">
        <f>AM165*AM166*AM167*Controle!$N$13</f>
        <v>0</v>
      </c>
      <c r="AN164" s="484">
        <f>AN165*AN166*AN167*Controle!$N$13</f>
        <v>0</v>
      </c>
      <c r="AO164" s="484">
        <f>AO165*AO166*AO167*Controle!$N$13</f>
        <v>0</v>
      </c>
      <c r="AP164" s="484">
        <f>AP165*AP166*AP167*Controle!$N$13</f>
        <v>0</v>
      </c>
      <c r="AQ164" s="484">
        <f>AQ165*AQ166*AQ167*Controle!$N$13</f>
        <v>0</v>
      </c>
      <c r="AR164" s="484">
        <f>AR165*AR166*AR167*Controle!$N$13</f>
        <v>0</v>
      </c>
      <c r="AS164" s="484"/>
    </row>
    <row r="165" spans="1:45">
      <c r="A165" s="158"/>
      <c r="B165" s="441" t="s">
        <v>425</v>
      </c>
      <c r="C165" s="81" t="s">
        <v>401</v>
      </c>
      <c r="D165" s="440"/>
      <c r="E165" s="89">
        <f>Premissas!$D$7</f>
        <v>200.88249999999999</v>
      </c>
      <c r="F165" s="89">
        <f>Premissas!$D$7</f>
        <v>200.88249999999999</v>
      </c>
      <c r="G165" s="89">
        <f>Premissas!$D$7</f>
        <v>200.88249999999999</v>
      </c>
      <c r="H165" s="89">
        <f>Premissas!$D$7</f>
        <v>200.88249999999999</v>
      </c>
      <c r="I165" s="89">
        <f>Premissas!$D$7</f>
        <v>200.88249999999999</v>
      </c>
      <c r="J165" s="89">
        <f>Premissas!$D$7</f>
        <v>200.88249999999999</v>
      </c>
      <c r="K165" s="89">
        <f>Premissas!$D$7</f>
        <v>200.88249999999999</v>
      </c>
      <c r="L165" s="89">
        <f>Premissas!$D$7</f>
        <v>200.88249999999999</v>
      </c>
      <c r="M165" s="89">
        <f>Premissas!$D$7</f>
        <v>200.88249999999999</v>
      </c>
      <c r="N165" s="89">
        <f>Premissas!$D$7</f>
        <v>200.88249999999999</v>
      </c>
      <c r="O165" s="89">
        <f>Premissas!$D$7</f>
        <v>200.88249999999999</v>
      </c>
      <c r="P165" s="89">
        <f>Premissas!$D$7</f>
        <v>200.88249999999999</v>
      </c>
      <c r="Q165" s="89">
        <f>Premissas!$D$7</f>
        <v>200.88249999999999</v>
      </c>
      <c r="R165" s="89">
        <f>Premissas!$D$7</f>
        <v>200.88249999999999</v>
      </c>
      <c r="S165" s="89">
        <f>Premissas!$D$7</f>
        <v>200.88249999999999</v>
      </c>
      <c r="T165" s="89">
        <f>Premissas!$D$7</f>
        <v>200.88249999999999</v>
      </c>
      <c r="U165" s="89">
        <f>Premissas!$D$7</f>
        <v>200.88249999999999</v>
      </c>
      <c r="V165" s="89">
        <f>Premissas!$D$7</f>
        <v>200.88249999999999</v>
      </c>
      <c r="W165" s="89">
        <f>Premissas!$D$7</f>
        <v>200.88249999999999</v>
      </c>
      <c r="X165" s="89">
        <f>Premissas!$D$7</f>
        <v>200.88249999999999</v>
      </c>
      <c r="Y165" s="89">
        <f>Premissas!$D$7</f>
        <v>200.88249999999999</v>
      </c>
      <c r="Z165" s="89">
        <f>Premissas!$D$7</f>
        <v>200.88249999999999</v>
      </c>
      <c r="AA165" s="89">
        <f>Premissas!$D$7</f>
        <v>200.88249999999999</v>
      </c>
      <c r="AB165" s="89">
        <f>Premissas!$D$7</f>
        <v>200.88249999999999</v>
      </c>
      <c r="AC165" s="89">
        <f>Premissas!$D$7</f>
        <v>200.88249999999999</v>
      </c>
      <c r="AD165" s="89">
        <f>Premissas!$D$7</f>
        <v>200.88249999999999</v>
      </c>
      <c r="AE165" s="89">
        <f>Premissas!$D$7</f>
        <v>200.88249999999999</v>
      </c>
      <c r="AF165" s="89">
        <f>Premissas!$D$7</f>
        <v>200.88249999999999</v>
      </c>
      <c r="AG165" s="89">
        <f>Premissas!$D$7</f>
        <v>200.88249999999999</v>
      </c>
      <c r="AH165" s="89">
        <f>Premissas!$D$7</f>
        <v>200.88249999999999</v>
      </c>
      <c r="AI165" s="89">
        <f>Premissas!$D$7</f>
        <v>200.88249999999999</v>
      </c>
      <c r="AJ165" s="89">
        <f>Premissas!$D$7</f>
        <v>200.88249999999999</v>
      </c>
      <c r="AK165" s="89">
        <f>Premissas!$D$7</f>
        <v>200.88249999999999</v>
      </c>
      <c r="AL165" s="89">
        <f>Premissas!$D$7</f>
        <v>200.88249999999999</v>
      </c>
      <c r="AM165" s="89">
        <f>Premissas!$D$7</f>
        <v>200.88249999999999</v>
      </c>
      <c r="AN165" s="89">
        <f>Premissas!$D$7</f>
        <v>200.88249999999999</v>
      </c>
      <c r="AO165" s="89">
        <f>Premissas!$D$7</f>
        <v>200.88249999999999</v>
      </c>
      <c r="AP165" s="89">
        <f>Premissas!$D$7</f>
        <v>200.88249999999999</v>
      </c>
      <c r="AQ165" s="89">
        <f>Premissas!$D$7</f>
        <v>200.88249999999999</v>
      </c>
      <c r="AR165" s="89">
        <f>Premissas!$D$7</f>
        <v>200.88249999999999</v>
      </c>
      <c r="AS165" s="89"/>
    </row>
    <row r="166" spans="1:45">
      <c r="A166" s="483" t="s">
        <v>446</v>
      </c>
      <c r="B166" s="441" t="s">
        <v>449</v>
      </c>
      <c r="C166" s="81" t="s">
        <v>451</v>
      </c>
      <c r="D166" s="440"/>
      <c r="E166" s="114">
        <v>78.787878787878782</v>
      </c>
      <c r="F166" s="114">
        <f>$E166</f>
        <v>78.787878787878782</v>
      </c>
      <c r="G166" s="114">
        <f t="shared" ref="G166:AR166" si="234">$E166</f>
        <v>78.787878787878782</v>
      </c>
      <c r="H166" s="114">
        <f t="shared" si="234"/>
        <v>78.787878787878782</v>
      </c>
      <c r="I166" s="114">
        <f t="shared" si="234"/>
        <v>78.787878787878782</v>
      </c>
      <c r="J166" s="114">
        <f t="shared" si="234"/>
        <v>78.787878787878782</v>
      </c>
      <c r="K166" s="114">
        <f t="shared" si="234"/>
        <v>78.787878787878782</v>
      </c>
      <c r="L166" s="114">
        <f t="shared" si="234"/>
        <v>78.787878787878782</v>
      </c>
      <c r="M166" s="114">
        <f t="shared" si="234"/>
        <v>78.787878787878782</v>
      </c>
      <c r="N166" s="114">
        <f t="shared" si="234"/>
        <v>78.787878787878782</v>
      </c>
      <c r="O166" s="114">
        <f t="shared" si="234"/>
        <v>78.787878787878782</v>
      </c>
      <c r="P166" s="114">
        <f t="shared" si="234"/>
        <v>78.787878787878782</v>
      </c>
      <c r="Q166" s="114">
        <f t="shared" si="234"/>
        <v>78.787878787878782</v>
      </c>
      <c r="R166" s="114">
        <f t="shared" si="234"/>
        <v>78.787878787878782</v>
      </c>
      <c r="S166" s="114">
        <f t="shared" si="234"/>
        <v>78.787878787878782</v>
      </c>
      <c r="T166" s="114">
        <f t="shared" si="234"/>
        <v>78.787878787878782</v>
      </c>
      <c r="U166" s="114">
        <f t="shared" si="234"/>
        <v>78.787878787878782</v>
      </c>
      <c r="V166" s="114">
        <f t="shared" si="234"/>
        <v>78.787878787878782</v>
      </c>
      <c r="W166" s="114">
        <f t="shared" si="234"/>
        <v>78.787878787878782</v>
      </c>
      <c r="X166" s="114">
        <f t="shared" si="234"/>
        <v>78.787878787878782</v>
      </c>
      <c r="Y166" s="114">
        <f t="shared" si="234"/>
        <v>78.787878787878782</v>
      </c>
      <c r="Z166" s="114">
        <f t="shared" si="234"/>
        <v>78.787878787878782</v>
      </c>
      <c r="AA166" s="114">
        <f t="shared" si="234"/>
        <v>78.787878787878782</v>
      </c>
      <c r="AB166" s="114">
        <f t="shared" si="234"/>
        <v>78.787878787878782</v>
      </c>
      <c r="AC166" s="114">
        <f t="shared" si="234"/>
        <v>78.787878787878782</v>
      </c>
      <c r="AD166" s="114">
        <f t="shared" si="234"/>
        <v>78.787878787878782</v>
      </c>
      <c r="AE166" s="114">
        <f t="shared" si="234"/>
        <v>78.787878787878782</v>
      </c>
      <c r="AF166" s="114">
        <f t="shared" si="234"/>
        <v>78.787878787878782</v>
      </c>
      <c r="AG166" s="114">
        <f t="shared" si="234"/>
        <v>78.787878787878782</v>
      </c>
      <c r="AH166" s="114">
        <f t="shared" si="234"/>
        <v>78.787878787878782</v>
      </c>
      <c r="AI166" s="114">
        <f t="shared" si="234"/>
        <v>78.787878787878782</v>
      </c>
      <c r="AJ166" s="114">
        <f t="shared" si="234"/>
        <v>78.787878787878782</v>
      </c>
      <c r="AK166" s="114">
        <f t="shared" si="234"/>
        <v>78.787878787878782</v>
      </c>
      <c r="AL166" s="114">
        <f t="shared" si="234"/>
        <v>78.787878787878782</v>
      </c>
      <c r="AM166" s="114">
        <f t="shared" si="234"/>
        <v>78.787878787878782</v>
      </c>
      <c r="AN166" s="114">
        <f t="shared" si="234"/>
        <v>78.787878787878782</v>
      </c>
      <c r="AO166" s="114">
        <f t="shared" si="234"/>
        <v>78.787878787878782</v>
      </c>
      <c r="AP166" s="114">
        <f t="shared" si="234"/>
        <v>78.787878787878782</v>
      </c>
      <c r="AQ166" s="114">
        <f t="shared" si="234"/>
        <v>78.787878787878782</v>
      </c>
      <c r="AR166" s="114">
        <f t="shared" si="234"/>
        <v>78.787878787878782</v>
      </c>
      <c r="AS166" s="114"/>
    </row>
    <row r="167" spans="1:45">
      <c r="A167" s="158"/>
      <c r="B167" s="441" t="s">
        <v>450</v>
      </c>
      <c r="C167" s="8" t="s">
        <v>444</v>
      </c>
      <c r="D167" s="440"/>
      <c r="E167" s="89">
        <f>Premissas!$D$67</f>
        <v>4</v>
      </c>
      <c r="F167" s="89">
        <f>Premissas!$D$67</f>
        <v>4</v>
      </c>
      <c r="G167" s="89">
        <f>Premissas!$D$67</f>
        <v>4</v>
      </c>
      <c r="H167" s="89">
        <f>Premissas!$D$67</f>
        <v>4</v>
      </c>
      <c r="I167" s="89">
        <f>Premissas!$D$67</f>
        <v>4</v>
      </c>
      <c r="J167" s="89">
        <f>Premissas!$D$67</f>
        <v>4</v>
      </c>
      <c r="K167" s="89">
        <f>Premissas!$D$67</f>
        <v>4</v>
      </c>
      <c r="L167" s="89">
        <f>Premissas!$D$67</f>
        <v>4</v>
      </c>
      <c r="M167" s="89">
        <f>Premissas!$D$67</f>
        <v>4</v>
      </c>
      <c r="N167" s="89">
        <f>Premissas!$D$67</f>
        <v>4</v>
      </c>
      <c r="O167" s="89">
        <f>Premissas!$D$67</f>
        <v>4</v>
      </c>
      <c r="P167" s="89">
        <f>Premissas!$D$67</f>
        <v>4</v>
      </c>
      <c r="Q167" s="89">
        <f>Premissas!$D$67</f>
        <v>4</v>
      </c>
      <c r="R167" s="89">
        <f>Premissas!$D$67</f>
        <v>4</v>
      </c>
      <c r="S167" s="89">
        <f>Premissas!$D$67</f>
        <v>4</v>
      </c>
      <c r="T167" s="89">
        <f>Premissas!$D$67</f>
        <v>4</v>
      </c>
      <c r="U167" s="89">
        <f>Premissas!$D$67</f>
        <v>4</v>
      </c>
      <c r="V167" s="89">
        <f>Premissas!$D$67</f>
        <v>4</v>
      </c>
      <c r="W167" s="89">
        <f>Premissas!$D$67</f>
        <v>4</v>
      </c>
      <c r="X167" s="89">
        <f>Premissas!$D$67</f>
        <v>4</v>
      </c>
      <c r="Y167" s="89">
        <f>Premissas!$D$67</f>
        <v>4</v>
      </c>
      <c r="Z167" s="89">
        <f>Premissas!$D$67</f>
        <v>4</v>
      </c>
      <c r="AA167" s="89">
        <f>Premissas!$D$67</f>
        <v>4</v>
      </c>
      <c r="AB167" s="89">
        <f>Premissas!$D$67</f>
        <v>4</v>
      </c>
      <c r="AC167" s="89">
        <f>Premissas!$D$67</f>
        <v>4</v>
      </c>
      <c r="AD167" s="89">
        <f>Premissas!$D$67</f>
        <v>4</v>
      </c>
      <c r="AE167" s="89">
        <f>Premissas!$D$67</f>
        <v>4</v>
      </c>
      <c r="AF167" s="89">
        <f>Premissas!$D$67</f>
        <v>4</v>
      </c>
      <c r="AG167" s="89">
        <f>Premissas!$D$67</f>
        <v>4</v>
      </c>
      <c r="AH167" s="89">
        <f>Premissas!$D$67</f>
        <v>4</v>
      </c>
      <c r="AI167" s="89">
        <f>Premissas!$D$67</f>
        <v>4</v>
      </c>
      <c r="AJ167" s="89">
        <f>Premissas!$D$67</f>
        <v>4</v>
      </c>
      <c r="AK167" s="89">
        <f>Premissas!$D$67</f>
        <v>4</v>
      </c>
      <c r="AL167" s="89">
        <f>Premissas!$D$67</f>
        <v>4</v>
      </c>
      <c r="AM167" s="89">
        <f>Premissas!$D$67</f>
        <v>4</v>
      </c>
      <c r="AN167" s="89">
        <f>Premissas!$D$67</f>
        <v>4</v>
      </c>
      <c r="AO167" s="89">
        <f>Premissas!$D$67</f>
        <v>4</v>
      </c>
      <c r="AP167" s="89">
        <f>Premissas!$D$67</f>
        <v>4</v>
      </c>
      <c r="AQ167" s="89">
        <f>Premissas!$D$67</f>
        <v>4</v>
      </c>
      <c r="AR167" s="89">
        <f>Premissas!$D$67</f>
        <v>4</v>
      </c>
      <c r="AS167" s="89"/>
    </row>
    <row r="168" spans="1:45">
      <c r="A168" s="158"/>
      <c r="B168" s="485" t="s">
        <v>452</v>
      </c>
      <c r="C168" s="203" t="s">
        <v>445</v>
      </c>
      <c r="D168" s="484"/>
      <c r="E168" s="484">
        <f t="shared" ref="E168:AR168" si="235">E169*E170*E171</f>
        <v>0</v>
      </c>
      <c r="F168" s="484">
        <f t="shared" si="235"/>
        <v>0</v>
      </c>
      <c r="G168" s="484">
        <f t="shared" si="235"/>
        <v>0</v>
      </c>
      <c r="H168" s="484">
        <f t="shared" si="235"/>
        <v>0</v>
      </c>
      <c r="I168" s="484">
        <f t="shared" si="235"/>
        <v>0</v>
      </c>
      <c r="J168" s="484">
        <f t="shared" si="235"/>
        <v>0</v>
      </c>
      <c r="K168" s="484">
        <f t="shared" si="235"/>
        <v>0</v>
      </c>
      <c r="L168" s="484">
        <f t="shared" si="235"/>
        <v>0</v>
      </c>
      <c r="M168" s="484">
        <f t="shared" si="235"/>
        <v>0</v>
      </c>
      <c r="N168" s="484">
        <f t="shared" si="235"/>
        <v>0</v>
      </c>
      <c r="O168" s="484">
        <f t="shared" si="235"/>
        <v>0</v>
      </c>
      <c r="P168" s="484">
        <f t="shared" si="235"/>
        <v>0</v>
      </c>
      <c r="Q168" s="484">
        <f t="shared" si="235"/>
        <v>0</v>
      </c>
      <c r="R168" s="484">
        <f t="shared" si="235"/>
        <v>0</v>
      </c>
      <c r="S168" s="484">
        <f t="shared" si="235"/>
        <v>0</v>
      </c>
      <c r="T168" s="484">
        <f t="shared" si="235"/>
        <v>0</v>
      </c>
      <c r="U168" s="484">
        <f t="shared" si="235"/>
        <v>0</v>
      </c>
      <c r="V168" s="484">
        <f t="shared" si="235"/>
        <v>0</v>
      </c>
      <c r="W168" s="484">
        <f t="shared" si="235"/>
        <v>0</v>
      </c>
      <c r="X168" s="484">
        <f t="shared" si="235"/>
        <v>0</v>
      </c>
      <c r="Y168" s="484">
        <f t="shared" si="235"/>
        <v>0</v>
      </c>
      <c r="Z168" s="484">
        <f t="shared" si="235"/>
        <v>0</v>
      </c>
      <c r="AA168" s="484">
        <f t="shared" si="235"/>
        <v>0</v>
      </c>
      <c r="AB168" s="484">
        <f t="shared" si="235"/>
        <v>0</v>
      </c>
      <c r="AC168" s="484">
        <f t="shared" si="235"/>
        <v>0</v>
      </c>
      <c r="AD168" s="484">
        <f t="shared" si="235"/>
        <v>0</v>
      </c>
      <c r="AE168" s="484">
        <f t="shared" si="235"/>
        <v>0</v>
      </c>
      <c r="AF168" s="484">
        <f t="shared" si="235"/>
        <v>0</v>
      </c>
      <c r="AG168" s="484">
        <f t="shared" si="235"/>
        <v>0</v>
      </c>
      <c r="AH168" s="484">
        <f t="shared" si="235"/>
        <v>0</v>
      </c>
      <c r="AI168" s="484">
        <f t="shared" si="235"/>
        <v>0</v>
      </c>
      <c r="AJ168" s="484">
        <f t="shared" si="235"/>
        <v>0</v>
      </c>
      <c r="AK168" s="484">
        <f t="shared" si="235"/>
        <v>0</v>
      </c>
      <c r="AL168" s="484">
        <f t="shared" si="235"/>
        <v>0</v>
      </c>
      <c r="AM168" s="484">
        <f t="shared" si="235"/>
        <v>0</v>
      </c>
      <c r="AN168" s="484">
        <f t="shared" si="235"/>
        <v>0</v>
      </c>
      <c r="AO168" s="484">
        <f t="shared" si="235"/>
        <v>0</v>
      </c>
      <c r="AP168" s="484">
        <f t="shared" si="235"/>
        <v>0</v>
      </c>
      <c r="AQ168" s="484">
        <f t="shared" si="235"/>
        <v>0</v>
      </c>
      <c r="AR168" s="484">
        <f t="shared" si="235"/>
        <v>0</v>
      </c>
      <c r="AS168" s="484"/>
    </row>
    <row r="169" spans="1:45">
      <c r="A169" s="158"/>
      <c r="B169" s="441" t="s">
        <v>425</v>
      </c>
      <c r="C169" s="81" t="s">
        <v>401</v>
      </c>
      <c r="D169" s="440"/>
      <c r="E169" s="89">
        <f>SUM(Premissas!D8:D11)</f>
        <v>813.33680000000004</v>
      </c>
      <c r="F169" s="89">
        <f>E169</f>
        <v>813.33680000000004</v>
      </c>
      <c r="G169" s="89">
        <f t="shared" ref="G169:AR169" si="236">F169</f>
        <v>813.33680000000004</v>
      </c>
      <c r="H169" s="89">
        <f t="shared" si="236"/>
        <v>813.33680000000004</v>
      </c>
      <c r="I169" s="89">
        <f t="shared" si="236"/>
        <v>813.33680000000004</v>
      </c>
      <c r="J169" s="89">
        <f t="shared" si="236"/>
        <v>813.33680000000004</v>
      </c>
      <c r="K169" s="89">
        <f t="shared" si="236"/>
        <v>813.33680000000004</v>
      </c>
      <c r="L169" s="89">
        <f t="shared" si="236"/>
        <v>813.33680000000004</v>
      </c>
      <c r="M169" s="89">
        <f t="shared" si="236"/>
        <v>813.33680000000004</v>
      </c>
      <c r="N169" s="89">
        <f t="shared" si="236"/>
        <v>813.33680000000004</v>
      </c>
      <c r="O169" s="89">
        <f t="shared" si="236"/>
        <v>813.33680000000004</v>
      </c>
      <c r="P169" s="89">
        <f t="shared" si="236"/>
        <v>813.33680000000004</v>
      </c>
      <c r="Q169" s="89">
        <f t="shared" si="236"/>
        <v>813.33680000000004</v>
      </c>
      <c r="R169" s="89">
        <f t="shared" si="236"/>
        <v>813.33680000000004</v>
      </c>
      <c r="S169" s="89">
        <f t="shared" si="236"/>
        <v>813.33680000000004</v>
      </c>
      <c r="T169" s="89">
        <f t="shared" si="236"/>
        <v>813.33680000000004</v>
      </c>
      <c r="U169" s="89">
        <f t="shared" si="236"/>
        <v>813.33680000000004</v>
      </c>
      <c r="V169" s="89">
        <f t="shared" si="236"/>
        <v>813.33680000000004</v>
      </c>
      <c r="W169" s="89">
        <f t="shared" si="236"/>
        <v>813.33680000000004</v>
      </c>
      <c r="X169" s="89">
        <f t="shared" si="236"/>
        <v>813.33680000000004</v>
      </c>
      <c r="Y169" s="89">
        <f t="shared" si="236"/>
        <v>813.33680000000004</v>
      </c>
      <c r="Z169" s="89">
        <f t="shared" si="236"/>
        <v>813.33680000000004</v>
      </c>
      <c r="AA169" s="89">
        <f t="shared" si="236"/>
        <v>813.33680000000004</v>
      </c>
      <c r="AB169" s="89">
        <f t="shared" si="236"/>
        <v>813.33680000000004</v>
      </c>
      <c r="AC169" s="89">
        <f t="shared" si="236"/>
        <v>813.33680000000004</v>
      </c>
      <c r="AD169" s="89">
        <f t="shared" si="236"/>
        <v>813.33680000000004</v>
      </c>
      <c r="AE169" s="89">
        <f t="shared" si="236"/>
        <v>813.33680000000004</v>
      </c>
      <c r="AF169" s="89">
        <f t="shared" si="236"/>
        <v>813.33680000000004</v>
      </c>
      <c r="AG169" s="89">
        <f t="shared" si="236"/>
        <v>813.33680000000004</v>
      </c>
      <c r="AH169" s="89">
        <f t="shared" si="236"/>
        <v>813.33680000000004</v>
      </c>
      <c r="AI169" s="89">
        <f t="shared" si="236"/>
        <v>813.33680000000004</v>
      </c>
      <c r="AJ169" s="89">
        <f t="shared" si="236"/>
        <v>813.33680000000004</v>
      </c>
      <c r="AK169" s="89">
        <f t="shared" si="236"/>
        <v>813.33680000000004</v>
      </c>
      <c r="AL169" s="89">
        <f t="shared" si="236"/>
        <v>813.33680000000004</v>
      </c>
      <c r="AM169" s="89">
        <f t="shared" si="236"/>
        <v>813.33680000000004</v>
      </c>
      <c r="AN169" s="89">
        <f t="shared" si="236"/>
        <v>813.33680000000004</v>
      </c>
      <c r="AO169" s="89">
        <f t="shared" si="236"/>
        <v>813.33680000000004</v>
      </c>
      <c r="AP169" s="89">
        <f t="shared" si="236"/>
        <v>813.33680000000004</v>
      </c>
      <c r="AQ169" s="89">
        <f t="shared" si="236"/>
        <v>813.33680000000004</v>
      </c>
      <c r="AR169" s="89">
        <f t="shared" si="236"/>
        <v>813.33680000000004</v>
      </c>
      <c r="AS169" s="89"/>
    </row>
    <row r="170" spans="1:45">
      <c r="A170" s="483" t="s">
        <v>446</v>
      </c>
      <c r="B170" s="441" t="s">
        <v>449</v>
      </c>
      <c r="C170" s="81" t="s">
        <v>451</v>
      </c>
      <c r="D170" s="929">
        <v>26.402640264026402</v>
      </c>
      <c r="E170" s="114">
        <v>0</v>
      </c>
      <c r="F170" s="114">
        <f>$E170</f>
        <v>0</v>
      </c>
      <c r="G170" s="114">
        <f t="shared" ref="G170:AR170" si="237">$E170</f>
        <v>0</v>
      </c>
      <c r="H170" s="114">
        <f t="shared" si="237"/>
        <v>0</v>
      </c>
      <c r="I170" s="114">
        <f t="shared" si="237"/>
        <v>0</v>
      </c>
      <c r="J170" s="114">
        <f t="shared" si="237"/>
        <v>0</v>
      </c>
      <c r="K170" s="114">
        <f t="shared" si="237"/>
        <v>0</v>
      </c>
      <c r="L170" s="114">
        <f t="shared" si="237"/>
        <v>0</v>
      </c>
      <c r="M170" s="114">
        <f t="shared" si="237"/>
        <v>0</v>
      </c>
      <c r="N170" s="114">
        <f t="shared" si="237"/>
        <v>0</v>
      </c>
      <c r="O170" s="114">
        <f t="shared" si="237"/>
        <v>0</v>
      </c>
      <c r="P170" s="114">
        <f t="shared" si="237"/>
        <v>0</v>
      </c>
      <c r="Q170" s="114">
        <f t="shared" si="237"/>
        <v>0</v>
      </c>
      <c r="R170" s="114">
        <f t="shared" si="237"/>
        <v>0</v>
      </c>
      <c r="S170" s="114">
        <f t="shared" si="237"/>
        <v>0</v>
      </c>
      <c r="T170" s="114">
        <f t="shared" si="237"/>
        <v>0</v>
      </c>
      <c r="U170" s="114">
        <f t="shared" si="237"/>
        <v>0</v>
      </c>
      <c r="V170" s="114">
        <f t="shared" si="237"/>
        <v>0</v>
      </c>
      <c r="W170" s="114">
        <f t="shared" si="237"/>
        <v>0</v>
      </c>
      <c r="X170" s="114">
        <f t="shared" si="237"/>
        <v>0</v>
      </c>
      <c r="Y170" s="114">
        <f t="shared" si="237"/>
        <v>0</v>
      </c>
      <c r="Z170" s="114">
        <f t="shared" si="237"/>
        <v>0</v>
      </c>
      <c r="AA170" s="114">
        <f t="shared" si="237"/>
        <v>0</v>
      </c>
      <c r="AB170" s="114">
        <f t="shared" si="237"/>
        <v>0</v>
      </c>
      <c r="AC170" s="114">
        <f t="shared" si="237"/>
        <v>0</v>
      </c>
      <c r="AD170" s="114">
        <f t="shared" si="237"/>
        <v>0</v>
      </c>
      <c r="AE170" s="114">
        <f t="shared" si="237"/>
        <v>0</v>
      </c>
      <c r="AF170" s="114">
        <f t="shared" si="237"/>
        <v>0</v>
      </c>
      <c r="AG170" s="114">
        <f t="shared" si="237"/>
        <v>0</v>
      </c>
      <c r="AH170" s="114">
        <f t="shared" si="237"/>
        <v>0</v>
      </c>
      <c r="AI170" s="114">
        <f t="shared" si="237"/>
        <v>0</v>
      </c>
      <c r="AJ170" s="114">
        <f t="shared" si="237"/>
        <v>0</v>
      </c>
      <c r="AK170" s="114">
        <f t="shared" si="237"/>
        <v>0</v>
      </c>
      <c r="AL170" s="114">
        <f t="shared" si="237"/>
        <v>0</v>
      </c>
      <c r="AM170" s="114">
        <f t="shared" si="237"/>
        <v>0</v>
      </c>
      <c r="AN170" s="114">
        <f t="shared" si="237"/>
        <v>0</v>
      </c>
      <c r="AO170" s="114">
        <f t="shared" si="237"/>
        <v>0</v>
      </c>
      <c r="AP170" s="114">
        <f t="shared" si="237"/>
        <v>0</v>
      </c>
      <c r="AQ170" s="114">
        <f t="shared" si="237"/>
        <v>0</v>
      </c>
      <c r="AR170" s="114">
        <f t="shared" si="237"/>
        <v>0</v>
      </c>
      <c r="AS170" s="114"/>
    </row>
    <row r="171" spans="1:45">
      <c r="A171" s="158"/>
      <c r="B171" s="441" t="s">
        <v>450</v>
      </c>
      <c r="C171" s="8" t="s">
        <v>444</v>
      </c>
      <c r="D171" s="440"/>
      <c r="E171" s="89">
        <f>Premissas!$D$67</f>
        <v>4</v>
      </c>
      <c r="F171" s="89">
        <f>Premissas!$D$67</f>
        <v>4</v>
      </c>
      <c r="G171" s="89">
        <f>Premissas!$D$67</f>
        <v>4</v>
      </c>
      <c r="H171" s="89">
        <f>Premissas!$D$67</f>
        <v>4</v>
      </c>
      <c r="I171" s="89">
        <f>Premissas!$D$67</f>
        <v>4</v>
      </c>
      <c r="J171" s="89">
        <f>Premissas!$D$67</f>
        <v>4</v>
      </c>
      <c r="K171" s="89">
        <f>Premissas!$D$67</f>
        <v>4</v>
      </c>
      <c r="L171" s="89">
        <f>Premissas!$D$67</f>
        <v>4</v>
      </c>
      <c r="M171" s="89">
        <f>Premissas!$D$67</f>
        <v>4</v>
      </c>
      <c r="N171" s="89">
        <f>Premissas!$D$67</f>
        <v>4</v>
      </c>
      <c r="O171" s="89">
        <f>Premissas!$D$67</f>
        <v>4</v>
      </c>
      <c r="P171" s="89">
        <f>Premissas!$D$67</f>
        <v>4</v>
      </c>
      <c r="Q171" s="89">
        <f>Premissas!$D$67</f>
        <v>4</v>
      </c>
      <c r="R171" s="89">
        <f>Premissas!$D$67</f>
        <v>4</v>
      </c>
      <c r="S171" s="89">
        <f>Premissas!$D$67</f>
        <v>4</v>
      </c>
      <c r="T171" s="89">
        <f>Premissas!$D$67</f>
        <v>4</v>
      </c>
      <c r="U171" s="89">
        <f>Premissas!$D$67</f>
        <v>4</v>
      </c>
      <c r="V171" s="89">
        <f>Premissas!$D$67</f>
        <v>4</v>
      </c>
      <c r="W171" s="89">
        <f>Premissas!$D$67</f>
        <v>4</v>
      </c>
      <c r="X171" s="89">
        <f>Premissas!$D$67</f>
        <v>4</v>
      </c>
      <c r="Y171" s="89">
        <f>Premissas!$D$67</f>
        <v>4</v>
      </c>
      <c r="Z171" s="89">
        <f>Premissas!$D$67</f>
        <v>4</v>
      </c>
      <c r="AA171" s="89">
        <f>Premissas!$D$67</f>
        <v>4</v>
      </c>
      <c r="AB171" s="89">
        <f>Premissas!$D$67</f>
        <v>4</v>
      </c>
      <c r="AC171" s="89">
        <f>Premissas!$D$67</f>
        <v>4</v>
      </c>
      <c r="AD171" s="89">
        <f>Premissas!$D$67</f>
        <v>4</v>
      </c>
      <c r="AE171" s="89">
        <f>Premissas!$D$67</f>
        <v>4</v>
      </c>
      <c r="AF171" s="89">
        <f>Premissas!$D$67</f>
        <v>4</v>
      </c>
      <c r="AG171" s="89">
        <f>Premissas!$D$67</f>
        <v>4</v>
      </c>
      <c r="AH171" s="89">
        <f>Premissas!$D$67</f>
        <v>4</v>
      </c>
      <c r="AI171" s="89">
        <f>Premissas!$D$67</f>
        <v>4</v>
      </c>
      <c r="AJ171" s="89">
        <f>Premissas!$D$67</f>
        <v>4</v>
      </c>
      <c r="AK171" s="89">
        <f>Premissas!$D$67</f>
        <v>4</v>
      </c>
      <c r="AL171" s="89">
        <f>Premissas!$D$67</f>
        <v>4</v>
      </c>
      <c r="AM171" s="89">
        <f>Premissas!$D$67</f>
        <v>4</v>
      </c>
      <c r="AN171" s="89">
        <f>Premissas!$D$67</f>
        <v>4</v>
      </c>
      <c r="AO171" s="89">
        <f>Premissas!$D$67</f>
        <v>4</v>
      </c>
      <c r="AP171" s="89">
        <f>Premissas!$D$67</f>
        <v>4</v>
      </c>
      <c r="AQ171" s="89">
        <f>Premissas!$D$67</f>
        <v>4</v>
      </c>
      <c r="AR171" s="89">
        <f>Premissas!$D$67</f>
        <v>4</v>
      </c>
      <c r="AS171" s="89"/>
    </row>
    <row r="172" spans="1:45" s="174" customFormat="1" ht="5.25" customHeight="1">
      <c r="A172" s="158"/>
      <c r="C172" s="480"/>
      <c r="D172" s="184"/>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row>
    <row r="173" spans="1:45">
      <c r="A173" s="158"/>
      <c r="B173" s="442" t="s">
        <v>398</v>
      </c>
      <c r="C173" s="436" t="s">
        <v>445</v>
      </c>
      <c r="D173" s="444"/>
      <c r="E173" s="444">
        <f t="shared" ref="E173:AR173" si="238">E174*E175*E176*E$6</f>
        <v>390434.95372362324</v>
      </c>
      <c r="F173" s="444">
        <f t="shared" si="238"/>
        <v>390434.95372362324</v>
      </c>
      <c r="G173" s="444">
        <f t="shared" si="238"/>
        <v>390434.95372362324</v>
      </c>
      <c r="H173" s="444">
        <f t="shared" si="238"/>
        <v>390434.95372362324</v>
      </c>
      <c r="I173" s="444">
        <f t="shared" si="238"/>
        <v>0</v>
      </c>
      <c r="J173" s="444">
        <f t="shared" si="238"/>
        <v>0</v>
      </c>
      <c r="K173" s="444">
        <f t="shared" si="238"/>
        <v>0</v>
      </c>
      <c r="L173" s="444">
        <f t="shared" si="238"/>
        <v>0</v>
      </c>
      <c r="M173" s="444">
        <f t="shared" si="238"/>
        <v>0</v>
      </c>
      <c r="N173" s="444">
        <f t="shared" si="238"/>
        <v>0</v>
      </c>
      <c r="O173" s="444">
        <f t="shared" si="238"/>
        <v>0</v>
      </c>
      <c r="P173" s="444">
        <f t="shared" si="238"/>
        <v>0</v>
      </c>
      <c r="Q173" s="444">
        <f t="shared" si="238"/>
        <v>0</v>
      </c>
      <c r="R173" s="444">
        <f t="shared" si="238"/>
        <v>0</v>
      </c>
      <c r="S173" s="444">
        <f t="shared" si="238"/>
        <v>0</v>
      </c>
      <c r="T173" s="444">
        <f t="shared" si="238"/>
        <v>0</v>
      </c>
      <c r="U173" s="444">
        <f t="shared" si="238"/>
        <v>0</v>
      </c>
      <c r="V173" s="444">
        <f t="shared" si="238"/>
        <v>0</v>
      </c>
      <c r="W173" s="444">
        <f t="shared" si="238"/>
        <v>0</v>
      </c>
      <c r="X173" s="444">
        <f t="shared" si="238"/>
        <v>0</v>
      </c>
      <c r="Y173" s="444">
        <f t="shared" si="238"/>
        <v>0</v>
      </c>
      <c r="Z173" s="444">
        <f t="shared" si="238"/>
        <v>0</v>
      </c>
      <c r="AA173" s="444">
        <f t="shared" si="238"/>
        <v>0</v>
      </c>
      <c r="AB173" s="444">
        <f t="shared" si="238"/>
        <v>0</v>
      </c>
      <c r="AC173" s="444">
        <f t="shared" si="238"/>
        <v>0</v>
      </c>
      <c r="AD173" s="444">
        <f t="shared" si="238"/>
        <v>0</v>
      </c>
      <c r="AE173" s="444">
        <f t="shared" si="238"/>
        <v>0</v>
      </c>
      <c r="AF173" s="444">
        <f t="shared" si="238"/>
        <v>0</v>
      </c>
      <c r="AG173" s="444">
        <f t="shared" si="238"/>
        <v>0</v>
      </c>
      <c r="AH173" s="444">
        <f t="shared" si="238"/>
        <v>0</v>
      </c>
      <c r="AI173" s="444">
        <f t="shared" si="238"/>
        <v>0</v>
      </c>
      <c r="AJ173" s="444">
        <f t="shared" si="238"/>
        <v>0</v>
      </c>
      <c r="AK173" s="444">
        <f t="shared" si="238"/>
        <v>0</v>
      </c>
      <c r="AL173" s="444">
        <f t="shared" si="238"/>
        <v>0</v>
      </c>
      <c r="AM173" s="444">
        <f t="shared" si="238"/>
        <v>0</v>
      </c>
      <c r="AN173" s="444">
        <f t="shared" si="238"/>
        <v>0</v>
      </c>
      <c r="AO173" s="444">
        <f t="shared" si="238"/>
        <v>0</v>
      </c>
      <c r="AP173" s="444">
        <f t="shared" si="238"/>
        <v>0</v>
      </c>
      <c r="AQ173" s="444">
        <f t="shared" si="238"/>
        <v>0</v>
      </c>
      <c r="AR173" s="444">
        <f t="shared" si="238"/>
        <v>0</v>
      </c>
      <c r="AS173" s="444"/>
    </row>
    <row r="174" spans="1:45">
      <c r="A174" s="158"/>
      <c r="B174" s="441" t="s">
        <v>425</v>
      </c>
      <c r="C174" s="81" t="s">
        <v>401</v>
      </c>
      <c r="D174" s="440"/>
      <c r="E174" s="89">
        <f>Premissas!$D$9*E19</f>
        <v>296.27376455297019</v>
      </c>
      <c r="F174" s="89">
        <f>Premissas!$D$9*F19</f>
        <v>296.27376455297019</v>
      </c>
      <c r="G174" s="89">
        <f>Premissas!$D$9*G19</f>
        <v>296.27376455297019</v>
      </c>
      <c r="H174" s="89">
        <f>Premissas!$D$9*H19</f>
        <v>296.27376455297019</v>
      </c>
      <c r="I174" s="89">
        <f>Premissas!$D$9*I19</f>
        <v>0</v>
      </c>
      <c r="J174" s="89">
        <f>Premissas!$D$9*J19</f>
        <v>0</v>
      </c>
      <c r="K174" s="89">
        <f>Premissas!$D$9*K19</f>
        <v>0</v>
      </c>
      <c r="L174" s="89">
        <f>Premissas!$D$9*L19</f>
        <v>0</v>
      </c>
      <c r="M174" s="89">
        <f>Premissas!$D$9*M19</f>
        <v>0</v>
      </c>
      <c r="N174" s="89">
        <f>Premissas!$D$9*N19</f>
        <v>0</v>
      </c>
      <c r="O174" s="89">
        <f>Premissas!$D$9*O19</f>
        <v>0</v>
      </c>
      <c r="P174" s="89">
        <f>Premissas!$D$9*P19</f>
        <v>0</v>
      </c>
      <c r="Q174" s="89">
        <f>Premissas!$D$9*Q19</f>
        <v>0</v>
      </c>
      <c r="R174" s="89">
        <f>Premissas!$D$9*R19</f>
        <v>0</v>
      </c>
      <c r="S174" s="89">
        <f>Premissas!$D$9*S19</f>
        <v>0</v>
      </c>
      <c r="T174" s="89">
        <f>Premissas!$D$9*T19</f>
        <v>0</v>
      </c>
      <c r="U174" s="89">
        <f>Premissas!$D$9*U19</f>
        <v>0</v>
      </c>
      <c r="V174" s="89">
        <f>Premissas!$D$9*V19</f>
        <v>0</v>
      </c>
      <c r="W174" s="89">
        <f>Premissas!$D$9*W19</f>
        <v>0</v>
      </c>
      <c r="X174" s="89">
        <f>Premissas!$D$9*X19</f>
        <v>0</v>
      </c>
      <c r="Y174" s="89">
        <f>Premissas!$D$9*Y19</f>
        <v>0</v>
      </c>
      <c r="Z174" s="89">
        <f>Premissas!$D$9*Z19</f>
        <v>0</v>
      </c>
      <c r="AA174" s="89">
        <f>Premissas!$D$9*AA19</f>
        <v>0</v>
      </c>
      <c r="AB174" s="89">
        <f>Premissas!$D$9*AB19</f>
        <v>0</v>
      </c>
      <c r="AC174" s="89">
        <f>Premissas!$D$9*AC19</f>
        <v>0</v>
      </c>
      <c r="AD174" s="89">
        <f>Premissas!$D$9*AD19</f>
        <v>0</v>
      </c>
      <c r="AE174" s="89">
        <f>Premissas!$D$9*AE19</f>
        <v>0</v>
      </c>
      <c r="AF174" s="89">
        <f>Premissas!$D$9*AF19</f>
        <v>0</v>
      </c>
      <c r="AG174" s="89">
        <f>Premissas!$D$9*AG19</f>
        <v>0</v>
      </c>
      <c r="AH174" s="89">
        <f>Premissas!$D$9*AH19</f>
        <v>0</v>
      </c>
      <c r="AI174" s="89">
        <f>Premissas!$D$9*AI19</f>
        <v>0</v>
      </c>
      <c r="AJ174" s="89">
        <f>Premissas!$D$9*AJ19</f>
        <v>0</v>
      </c>
      <c r="AK174" s="89">
        <f>Premissas!$D$9*AK19</f>
        <v>0</v>
      </c>
      <c r="AL174" s="89">
        <f>Premissas!$D$9*AL19</f>
        <v>0</v>
      </c>
      <c r="AM174" s="89">
        <f>Premissas!$D$9*AM19</f>
        <v>0</v>
      </c>
      <c r="AN174" s="89">
        <f>Premissas!$D$9*AN19</f>
        <v>0</v>
      </c>
      <c r="AO174" s="89">
        <f>Premissas!$D$9*AO19</f>
        <v>0</v>
      </c>
      <c r="AP174" s="89">
        <f>Premissas!$D$9*AP19</f>
        <v>0</v>
      </c>
      <c r="AQ174" s="89">
        <f>Premissas!$D$9*AQ19</f>
        <v>0</v>
      </c>
      <c r="AR174" s="89">
        <f>Premissas!$D$9*AR19</f>
        <v>0</v>
      </c>
      <c r="AS174" s="89"/>
    </row>
    <row r="175" spans="1:45">
      <c r="A175" s="483" t="s">
        <v>446</v>
      </c>
      <c r="B175" s="441" t="s">
        <v>460</v>
      </c>
      <c r="C175" s="81" t="s">
        <v>451</v>
      </c>
      <c r="D175" s="440"/>
      <c r="E175" s="114">
        <v>329.45454545454544</v>
      </c>
      <c r="F175" s="114">
        <f t="shared" ref="F175:AR175" si="239">$E175*F18</f>
        <v>329.45454545454544</v>
      </c>
      <c r="G175" s="114">
        <f t="shared" si="239"/>
        <v>329.45454545454544</v>
      </c>
      <c r="H175" s="114">
        <f t="shared" si="239"/>
        <v>329.45454545454544</v>
      </c>
      <c r="I175" s="114">
        <f t="shared" si="239"/>
        <v>0</v>
      </c>
      <c r="J175" s="114">
        <f t="shared" si="239"/>
        <v>0</v>
      </c>
      <c r="K175" s="114">
        <f t="shared" si="239"/>
        <v>0</v>
      </c>
      <c r="L175" s="114">
        <f t="shared" si="239"/>
        <v>0</v>
      </c>
      <c r="M175" s="114">
        <f t="shared" si="239"/>
        <v>0</v>
      </c>
      <c r="N175" s="114">
        <f t="shared" si="239"/>
        <v>0</v>
      </c>
      <c r="O175" s="114">
        <f t="shared" si="239"/>
        <v>0</v>
      </c>
      <c r="P175" s="114">
        <f t="shared" si="239"/>
        <v>0</v>
      </c>
      <c r="Q175" s="114">
        <f t="shared" si="239"/>
        <v>0</v>
      </c>
      <c r="R175" s="114">
        <f t="shared" si="239"/>
        <v>0</v>
      </c>
      <c r="S175" s="114">
        <f t="shared" si="239"/>
        <v>0</v>
      </c>
      <c r="T175" s="114">
        <f t="shared" si="239"/>
        <v>0</v>
      </c>
      <c r="U175" s="114">
        <f t="shared" si="239"/>
        <v>0</v>
      </c>
      <c r="V175" s="114">
        <f t="shared" si="239"/>
        <v>0</v>
      </c>
      <c r="W175" s="114">
        <f t="shared" si="239"/>
        <v>0</v>
      </c>
      <c r="X175" s="114">
        <f t="shared" si="239"/>
        <v>0</v>
      </c>
      <c r="Y175" s="114">
        <f t="shared" si="239"/>
        <v>0</v>
      </c>
      <c r="Z175" s="114">
        <f t="shared" si="239"/>
        <v>0</v>
      </c>
      <c r="AA175" s="114">
        <f t="shared" si="239"/>
        <v>0</v>
      </c>
      <c r="AB175" s="114">
        <f t="shared" si="239"/>
        <v>0</v>
      </c>
      <c r="AC175" s="114">
        <f t="shared" si="239"/>
        <v>0</v>
      </c>
      <c r="AD175" s="114">
        <f t="shared" si="239"/>
        <v>0</v>
      </c>
      <c r="AE175" s="114">
        <f t="shared" si="239"/>
        <v>0</v>
      </c>
      <c r="AF175" s="114">
        <f t="shared" si="239"/>
        <v>0</v>
      </c>
      <c r="AG175" s="114">
        <f t="shared" si="239"/>
        <v>0</v>
      </c>
      <c r="AH175" s="114">
        <f t="shared" si="239"/>
        <v>0</v>
      </c>
      <c r="AI175" s="114">
        <f t="shared" si="239"/>
        <v>0</v>
      </c>
      <c r="AJ175" s="114">
        <f t="shared" si="239"/>
        <v>0</v>
      </c>
      <c r="AK175" s="114">
        <f t="shared" si="239"/>
        <v>0</v>
      </c>
      <c r="AL175" s="114">
        <f t="shared" si="239"/>
        <v>0</v>
      </c>
      <c r="AM175" s="114">
        <f t="shared" si="239"/>
        <v>0</v>
      </c>
      <c r="AN175" s="114">
        <f t="shared" si="239"/>
        <v>0</v>
      </c>
      <c r="AO175" s="114">
        <f t="shared" si="239"/>
        <v>0</v>
      </c>
      <c r="AP175" s="114">
        <f t="shared" si="239"/>
        <v>0</v>
      </c>
      <c r="AQ175" s="114">
        <f t="shared" si="239"/>
        <v>0</v>
      </c>
      <c r="AR175" s="114">
        <f t="shared" si="239"/>
        <v>0</v>
      </c>
      <c r="AS175" s="114"/>
    </row>
    <row r="176" spans="1:45">
      <c r="A176" s="1127"/>
      <c r="B176" s="441" t="s">
        <v>450</v>
      </c>
      <c r="C176" s="8" t="s">
        <v>444</v>
      </c>
      <c r="D176" s="440"/>
      <c r="E176" s="114">
        <f>Premissas!$D$66*E18</f>
        <v>4</v>
      </c>
      <c r="F176" s="114">
        <f>Premissas!$D$66*F18</f>
        <v>4</v>
      </c>
      <c r="G176" s="114">
        <f>Premissas!$D$66*G18</f>
        <v>4</v>
      </c>
      <c r="H176" s="114">
        <f>Premissas!$D$66*H18</f>
        <v>4</v>
      </c>
      <c r="I176" s="114">
        <f>Premissas!$D$66*I18</f>
        <v>0</v>
      </c>
      <c r="J176" s="114">
        <f>Premissas!$D$66*J18</f>
        <v>0</v>
      </c>
      <c r="K176" s="114">
        <f>Premissas!$D$66*K18</f>
        <v>0</v>
      </c>
      <c r="L176" s="114">
        <f>Premissas!$D$66*L18</f>
        <v>0</v>
      </c>
      <c r="M176" s="114">
        <f>Premissas!$D$66*M18</f>
        <v>0</v>
      </c>
      <c r="N176" s="114">
        <f>Premissas!$D$66*N18</f>
        <v>0</v>
      </c>
      <c r="O176" s="114">
        <f>Premissas!$D$66*O18</f>
        <v>0</v>
      </c>
      <c r="P176" s="114">
        <f>Premissas!$D$66*P18</f>
        <v>0</v>
      </c>
      <c r="Q176" s="114">
        <f>Premissas!$D$66*Q18</f>
        <v>0</v>
      </c>
      <c r="R176" s="114">
        <f>Premissas!$D$66*R18</f>
        <v>0</v>
      </c>
      <c r="S176" s="114">
        <f>Premissas!$D$66*S18</f>
        <v>0</v>
      </c>
      <c r="T176" s="114">
        <f>Premissas!$D$66*T18</f>
        <v>0</v>
      </c>
      <c r="U176" s="114">
        <f>Premissas!$D$66*U18</f>
        <v>0</v>
      </c>
      <c r="V176" s="114">
        <f>Premissas!$D$66*V18</f>
        <v>0</v>
      </c>
      <c r="W176" s="114">
        <f>Premissas!$D$66*W18</f>
        <v>0</v>
      </c>
      <c r="X176" s="114">
        <f>Premissas!$D$66*X18</f>
        <v>0</v>
      </c>
      <c r="Y176" s="114">
        <f>Premissas!$D$66*Y18</f>
        <v>0</v>
      </c>
      <c r="Z176" s="114">
        <f>Premissas!$D$66*Z18</f>
        <v>0</v>
      </c>
      <c r="AA176" s="114">
        <f>Premissas!$D$66*AA18</f>
        <v>0</v>
      </c>
      <c r="AB176" s="114">
        <f>Premissas!$D$66*AB18</f>
        <v>0</v>
      </c>
      <c r="AC176" s="114">
        <f>Premissas!$D$66*AC18</f>
        <v>0</v>
      </c>
      <c r="AD176" s="114">
        <f>Premissas!$D$66*AD18</f>
        <v>0</v>
      </c>
      <c r="AE176" s="114">
        <f>Premissas!$D$66*AE18</f>
        <v>0</v>
      </c>
      <c r="AF176" s="114">
        <f>Premissas!$D$66*AF18</f>
        <v>0</v>
      </c>
      <c r="AG176" s="114">
        <f>Premissas!$D$66*AG18</f>
        <v>0</v>
      </c>
      <c r="AH176" s="114">
        <f>Premissas!$D$66*AH18</f>
        <v>0</v>
      </c>
      <c r="AI176" s="114">
        <f>Premissas!$D$66*AI18</f>
        <v>0</v>
      </c>
      <c r="AJ176" s="114">
        <f>Premissas!$D$66*AJ18</f>
        <v>0</v>
      </c>
      <c r="AK176" s="114">
        <f>Premissas!$D$66*AK18</f>
        <v>0</v>
      </c>
      <c r="AL176" s="114">
        <f>Premissas!$D$66*AL18</f>
        <v>0</v>
      </c>
      <c r="AM176" s="114">
        <f>Premissas!$D$66*AM18</f>
        <v>0</v>
      </c>
      <c r="AN176" s="114">
        <f>Premissas!$D$66*AN18</f>
        <v>0</v>
      </c>
      <c r="AO176" s="114">
        <f>Premissas!$D$66*AO18</f>
        <v>0</v>
      </c>
      <c r="AP176" s="114">
        <f>Premissas!$D$66*AP18</f>
        <v>0</v>
      </c>
      <c r="AQ176" s="114">
        <f>Premissas!$D$66*AQ18</f>
        <v>0</v>
      </c>
      <c r="AR176" s="114">
        <f>Premissas!$D$66*AR18</f>
        <v>0</v>
      </c>
      <c r="AS176" s="114"/>
    </row>
    <row r="177" spans="1:45">
      <c r="A177" s="158"/>
      <c r="B177" s="482" t="s">
        <v>455</v>
      </c>
      <c r="C177" s="74" t="s">
        <v>414</v>
      </c>
      <c r="D177" s="487">
        <f>SUM(D178:D182)</f>
        <v>169206.2450573229</v>
      </c>
      <c r="E177" s="487">
        <f t="shared" ref="E177:AR177" si="240">SUM(E178:E182)</f>
        <v>169206.2450573229</v>
      </c>
      <c r="F177" s="487">
        <f t="shared" si="240"/>
        <v>169206.2450573229</v>
      </c>
      <c r="G177" s="487">
        <f t="shared" si="240"/>
        <v>169206.2450573229</v>
      </c>
      <c r="H177" s="487">
        <f t="shared" si="240"/>
        <v>169206.2450573229</v>
      </c>
      <c r="I177" s="487">
        <f t="shared" si="240"/>
        <v>0</v>
      </c>
      <c r="J177" s="487">
        <f t="shared" si="240"/>
        <v>0</v>
      </c>
      <c r="K177" s="487">
        <f t="shared" si="240"/>
        <v>0</v>
      </c>
      <c r="L177" s="487">
        <f t="shared" si="240"/>
        <v>0</v>
      </c>
      <c r="M177" s="487">
        <f t="shared" si="240"/>
        <v>0</v>
      </c>
      <c r="N177" s="487">
        <f t="shared" si="240"/>
        <v>0</v>
      </c>
      <c r="O177" s="487">
        <f t="shared" si="240"/>
        <v>0</v>
      </c>
      <c r="P177" s="487">
        <f t="shared" si="240"/>
        <v>0</v>
      </c>
      <c r="Q177" s="487">
        <f t="shared" si="240"/>
        <v>0</v>
      </c>
      <c r="R177" s="487">
        <f t="shared" si="240"/>
        <v>0</v>
      </c>
      <c r="S177" s="487">
        <f t="shared" si="240"/>
        <v>0</v>
      </c>
      <c r="T177" s="487">
        <f t="shared" si="240"/>
        <v>0</v>
      </c>
      <c r="U177" s="487">
        <f t="shared" si="240"/>
        <v>0</v>
      </c>
      <c r="V177" s="487">
        <f t="shared" si="240"/>
        <v>0</v>
      </c>
      <c r="W177" s="487">
        <f t="shared" si="240"/>
        <v>0</v>
      </c>
      <c r="X177" s="487">
        <f t="shared" si="240"/>
        <v>0</v>
      </c>
      <c r="Y177" s="487">
        <f t="shared" si="240"/>
        <v>0</v>
      </c>
      <c r="Z177" s="487">
        <f t="shared" si="240"/>
        <v>0</v>
      </c>
      <c r="AA177" s="487">
        <f t="shared" si="240"/>
        <v>0</v>
      </c>
      <c r="AB177" s="487">
        <f t="shared" si="240"/>
        <v>0</v>
      </c>
      <c r="AC177" s="487">
        <f t="shared" si="240"/>
        <v>0</v>
      </c>
      <c r="AD177" s="487">
        <f t="shared" si="240"/>
        <v>0</v>
      </c>
      <c r="AE177" s="487">
        <f t="shared" si="240"/>
        <v>0</v>
      </c>
      <c r="AF177" s="487">
        <f t="shared" si="240"/>
        <v>0</v>
      </c>
      <c r="AG177" s="487">
        <f t="shared" si="240"/>
        <v>0</v>
      </c>
      <c r="AH177" s="487">
        <f t="shared" si="240"/>
        <v>0</v>
      </c>
      <c r="AI177" s="487">
        <f t="shared" si="240"/>
        <v>0</v>
      </c>
      <c r="AJ177" s="487">
        <f t="shared" si="240"/>
        <v>0</v>
      </c>
      <c r="AK177" s="487">
        <f t="shared" si="240"/>
        <v>0</v>
      </c>
      <c r="AL177" s="487">
        <f t="shared" si="240"/>
        <v>0</v>
      </c>
      <c r="AM177" s="487">
        <f t="shared" si="240"/>
        <v>0</v>
      </c>
      <c r="AN177" s="487">
        <f t="shared" si="240"/>
        <v>0</v>
      </c>
      <c r="AO177" s="487">
        <f t="shared" si="240"/>
        <v>0</v>
      </c>
      <c r="AP177" s="487">
        <f t="shared" si="240"/>
        <v>0</v>
      </c>
      <c r="AQ177" s="487">
        <f t="shared" si="240"/>
        <v>0</v>
      </c>
      <c r="AR177" s="487">
        <f t="shared" si="240"/>
        <v>0</v>
      </c>
      <c r="AS177" s="487"/>
    </row>
    <row r="178" spans="1:45">
      <c r="A178" s="158"/>
      <c r="B178" s="486" t="str">
        <f>B127</f>
        <v>&lt; 8</v>
      </c>
      <c r="C178" s="81" t="s">
        <v>414</v>
      </c>
      <c r="D178" s="114">
        <f>D127-D37</f>
        <v>954.90421751037456</v>
      </c>
      <c r="E178" s="114">
        <f t="shared" ref="E178:AR178" si="241">(E127-E37)*E$18</f>
        <v>954.90421751037456</v>
      </c>
      <c r="F178" s="114">
        <f t="shared" si="241"/>
        <v>954.90421751037456</v>
      </c>
      <c r="G178" s="114">
        <f t="shared" si="241"/>
        <v>954.90421751037456</v>
      </c>
      <c r="H178" s="114">
        <f t="shared" si="241"/>
        <v>954.90421751037456</v>
      </c>
      <c r="I178" s="114">
        <f t="shared" si="241"/>
        <v>0</v>
      </c>
      <c r="J178" s="114">
        <f t="shared" si="241"/>
        <v>0</v>
      </c>
      <c r="K178" s="114">
        <f t="shared" si="241"/>
        <v>0</v>
      </c>
      <c r="L178" s="114">
        <f t="shared" si="241"/>
        <v>0</v>
      </c>
      <c r="M178" s="114">
        <f t="shared" si="241"/>
        <v>0</v>
      </c>
      <c r="N178" s="114">
        <f t="shared" si="241"/>
        <v>0</v>
      </c>
      <c r="O178" s="114">
        <f t="shared" si="241"/>
        <v>0</v>
      </c>
      <c r="P178" s="114">
        <f t="shared" si="241"/>
        <v>0</v>
      </c>
      <c r="Q178" s="114">
        <f t="shared" si="241"/>
        <v>0</v>
      </c>
      <c r="R178" s="114">
        <f t="shared" si="241"/>
        <v>0</v>
      </c>
      <c r="S178" s="114">
        <f t="shared" si="241"/>
        <v>0</v>
      </c>
      <c r="T178" s="114">
        <f t="shared" si="241"/>
        <v>0</v>
      </c>
      <c r="U178" s="114">
        <f t="shared" si="241"/>
        <v>0</v>
      </c>
      <c r="V178" s="114">
        <f t="shared" si="241"/>
        <v>0</v>
      </c>
      <c r="W178" s="114">
        <f t="shared" si="241"/>
        <v>0</v>
      </c>
      <c r="X178" s="114">
        <f t="shared" si="241"/>
        <v>0</v>
      </c>
      <c r="Y178" s="114">
        <f t="shared" si="241"/>
        <v>0</v>
      </c>
      <c r="Z178" s="114">
        <f t="shared" si="241"/>
        <v>0</v>
      </c>
      <c r="AA178" s="114">
        <f t="shared" si="241"/>
        <v>0</v>
      </c>
      <c r="AB178" s="114">
        <f t="shared" si="241"/>
        <v>0</v>
      </c>
      <c r="AC178" s="114">
        <f t="shared" si="241"/>
        <v>0</v>
      </c>
      <c r="AD178" s="114">
        <f t="shared" si="241"/>
        <v>0</v>
      </c>
      <c r="AE178" s="114">
        <f t="shared" si="241"/>
        <v>0</v>
      </c>
      <c r="AF178" s="114">
        <f t="shared" si="241"/>
        <v>0</v>
      </c>
      <c r="AG178" s="114">
        <f t="shared" si="241"/>
        <v>0</v>
      </c>
      <c r="AH178" s="114">
        <f t="shared" si="241"/>
        <v>0</v>
      </c>
      <c r="AI178" s="114">
        <f t="shared" si="241"/>
        <v>0</v>
      </c>
      <c r="AJ178" s="114">
        <f t="shared" si="241"/>
        <v>0</v>
      </c>
      <c r="AK178" s="114">
        <f t="shared" si="241"/>
        <v>0</v>
      </c>
      <c r="AL178" s="114">
        <f t="shared" si="241"/>
        <v>0</v>
      </c>
      <c r="AM178" s="114">
        <f t="shared" si="241"/>
        <v>0</v>
      </c>
      <c r="AN178" s="114">
        <f t="shared" si="241"/>
        <v>0</v>
      </c>
      <c r="AO178" s="114">
        <f t="shared" si="241"/>
        <v>0</v>
      </c>
      <c r="AP178" s="114">
        <f t="shared" si="241"/>
        <v>0</v>
      </c>
      <c r="AQ178" s="114">
        <f t="shared" si="241"/>
        <v>0</v>
      </c>
      <c r="AR178" s="114">
        <f t="shared" si="241"/>
        <v>0</v>
      </c>
      <c r="AS178" s="114"/>
    </row>
    <row r="179" spans="1:45">
      <c r="A179" s="158"/>
      <c r="B179" s="486" t="str">
        <f>B128</f>
        <v>8 ˧ 18</v>
      </c>
      <c r="C179" s="81" t="s">
        <v>414</v>
      </c>
      <c r="D179" s="114">
        <f>D128-D38</f>
        <v>5710.2253064336073</v>
      </c>
      <c r="E179" s="114">
        <f t="shared" ref="E179:AR179" si="242">(E128-E38)*E$18</f>
        <v>5710.2253064336073</v>
      </c>
      <c r="F179" s="114">
        <f t="shared" si="242"/>
        <v>5710.2253064336082</v>
      </c>
      <c r="G179" s="114">
        <f t="shared" si="242"/>
        <v>5710.2253064336091</v>
      </c>
      <c r="H179" s="114">
        <f t="shared" si="242"/>
        <v>5710.2253064336091</v>
      </c>
      <c r="I179" s="114">
        <f t="shared" si="242"/>
        <v>0</v>
      </c>
      <c r="J179" s="114">
        <f t="shared" si="242"/>
        <v>0</v>
      </c>
      <c r="K179" s="114">
        <f t="shared" si="242"/>
        <v>0</v>
      </c>
      <c r="L179" s="114">
        <f t="shared" si="242"/>
        <v>0</v>
      </c>
      <c r="M179" s="114">
        <f t="shared" si="242"/>
        <v>0</v>
      </c>
      <c r="N179" s="114">
        <f t="shared" si="242"/>
        <v>0</v>
      </c>
      <c r="O179" s="114">
        <f t="shared" si="242"/>
        <v>0</v>
      </c>
      <c r="P179" s="114">
        <f t="shared" si="242"/>
        <v>0</v>
      </c>
      <c r="Q179" s="114">
        <f t="shared" si="242"/>
        <v>0</v>
      </c>
      <c r="R179" s="114">
        <f t="shared" si="242"/>
        <v>0</v>
      </c>
      <c r="S179" s="114">
        <f t="shared" si="242"/>
        <v>0</v>
      </c>
      <c r="T179" s="114">
        <f t="shared" si="242"/>
        <v>0</v>
      </c>
      <c r="U179" s="114">
        <f t="shared" si="242"/>
        <v>0</v>
      </c>
      <c r="V179" s="114">
        <f t="shared" si="242"/>
        <v>0</v>
      </c>
      <c r="W179" s="114">
        <f t="shared" si="242"/>
        <v>0</v>
      </c>
      <c r="X179" s="114">
        <f t="shared" si="242"/>
        <v>0</v>
      </c>
      <c r="Y179" s="114">
        <f t="shared" si="242"/>
        <v>0</v>
      </c>
      <c r="Z179" s="114">
        <f t="shared" si="242"/>
        <v>0</v>
      </c>
      <c r="AA179" s="114">
        <f t="shared" si="242"/>
        <v>0</v>
      </c>
      <c r="AB179" s="114">
        <f t="shared" si="242"/>
        <v>0</v>
      </c>
      <c r="AC179" s="114">
        <f t="shared" si="242"/>
        <v>0</v>
      </c>
      <c r="AD179" s="114">
        <f t="shared" si="242"/>
        <v>0</v>
      </c>
      <c r="AE179" s="114">
        <f t="shared" si="242"/>
        <v>0</v>
      </c>
      <c r="AF179" s="114">
        <f t="shared" si="242"/>
        <v>0</v>
      </c>
      <c r="AG179" s="114">
        <f t="shared" si="242"/>
        <v>0</v>
      </c>
      <c r="AH179" s="114">
        <f t="shared" si="242"/>
        <v>0</v>
      </c>
      <c r="AI179" s="114">
        <f t="shared" si="242"/>
        <v>0</v>
      </c>
      <c r="AJ179" s="114">
        <f t="shared" si="242"/>
        <v>0</v>
      </c>
      <c r="AK179" s="114">
        <f t="shared" si="242"/>
        <v>0</v>
      </c>
      <c r="AL179" s="114">
        <f t="shared" si="242"/>
        <v>0</v>
      </c>
      <c r="AM179" s="114">
        <f t="shared" si="242"/>
        <v>0</v>
      </c>
      <c r="AN179" s="114">
        <f t="shared" si="242"/>
        <v>0</v>
      </c>
      <c r="AO179" s="114">
        <f t="shared" si="242"/>
        <v>0</v>
      </c>
      <c r="AP179" s="114">
        <f t="shared" si="242"/>
        <v>0</v>
      </c>
      <c r="AQ179" s="114">
        <f t="shared" si="242"/>
        <v>0</v>
      </c>
      <c r="AR179" s="114">
        <f t="shared" si="242"/>
        <v>0</v>
      </c>
      <c r="AS179" s="114"/>
    </row>
    <row r="180" spans="1:45">
      <c r="A180" s="158"/>
      <c r="B180" s="486" t="str">
        <f>B129</f>
        <v>18 ˧ 25</v>
      </c>
      <c r="C180" s="81" t="s">
        <v>414</v>
      </c>
      <c r="D180" s="114">
        <f>D129-D39</f>
        <v>11997.612000214962</v>
      </c>
      <c r="E180" s="114">
        <f t="shared" ref="E180:AR180" si="243">(E129-E39)*E$18</f>
        <v>11997.612000214962</v>
      </c>
      <c r="F180" s="114">
        <f t="shared" si="243"/>
        <v>11997.612000214962</v>
      </c>
      <c r="G180" s="114">
        <f t="shared" si="243"/>
        <v>11997.612000214964</v>
      </c>
      <c r="H180" s="114">
        <f t="shared" si="243"/>
        <v>11997.612000214964</v>
      </c>
      <c r="I180" s="114">
        <f t="shared" si="243"/>
        <v>0</v>
      </c>
      <c r="J180" s="114">
        <f t="shared" si="243"/>
        <v>0</v>
      </c>
      <c r="K180" s="114">
        <f t="shared" si="243"/>
        <v>0</v>
      </c>
      <c r="L180" s="114">
        <f t="shared" si="243"/>
        <v>0</v>
      </c>
      <c r="M180" s="114">
        <f t="shared" si="243"/>
        <v>0</v>
      </c>
      <c r="N180" s="114">
        <f t="shared" si="243"/>
        <v>0</v>
      </c>
      <c r="O180" s="114">
        <f t="shared" si="243"/>
        <v>0</v>
      </c>
      <c r="P180" s="114">
        <f t="shared" si="243"/>
        <v>0</v>
      </c>
      <c r="Q180" s="114">
        <f t="shared" si="243"/>
        <v>0</v>
      </c>
      <c r="R180" s="114">
        <f t="shared" si="243"/>
        <v>0</v>
      </c>
      <c r="S180" s="114">
        <f t="shared" si="243"/>
        <v>0</v>
      </c>
      <c r="T180" s="114">
        <f t="shared" si="243"/>
        <v>0</v>
      </c>
      <c r="U180" s="114">
        <f t="shared" si="243"/>
        <v>0</v>
      </c>
      <c r="V180" s="114">
        <f t="shared" si="243"/>
        <v>0</v>
      </c>
      <c r="W180" s="114">
        <f t="shared" si="243"/>
        <v>0</v>
      </c>
      <c r="X180" s="114">
        <f t="shared" si="243"/>
        <v>0</v>
      </c>
      <c r="Y180" s="114">
        <f t="shared" si="243"/>
        <v>0</v>
      </c>
      <c r="Z180" s="114">
        <f t="shared" si="243"/>
        <v>0</v>
      </c>
      <c r="AA180" s="114">
        <f t="shared" si="243"/>
        <v>0</v>
      </c>
      <c r="AB180" s="114">
        <f t="shared" si="243"/>
        <v>0</v>
      </c>
      <c r="AC180" s="114">
        <f t="shared" si="243"/>
        <v>0</v>
      </c>
      <c r="AD180" s="114">
        <f t="shared" si="243"/>
        <v>0</v>
      </c>
      <c r="AE180" s="114">
        <f t="shared" si="243"/>
        <v>0</v>
      </c>
      <c r="AF180" s="114">
        <f t="shared" si="243"/>
        <v>0</v>
      </c>
      <c r="AG180" s="114">
        <f t="shared" si="243"/>
        <v>0</v>
      </c>
      <c r="AH180" s="114">
        <f t="shared" si="243"/>
        <v>0</v>
      </c>
      <c r="AI180" s="114">
        <f t="shared" si="243"/>
        <v>0</v>
      </c>
      <c r="AJ180" s="114">
        <f t="shared" si="243"/>
        <v>0</v>
      </c>
      <c r="AK180" s="114">
        <f t="shared" si="243"/>
        <v>0</v>
      </c>
      <c r="AL180" s="114">
        <f t="shared" si="243"/>
        <v>0</v>
      </c>
      <c r="AM180" s="114">
        <f t="shared" si="243"/>
        <v>0</v>
      </c>
      <c r="AN180" s="114">
        <f t="shared" si="243"/>
        <v>0</v>
      </c>
      <c r="AO180" s="114">
        <f t="shared" si="243"/>
        <v>0</v>
      </c>
      <c r="AP180" s="114">
        <f t="shared" si="243"/>
        <v>0</v>
      </c>
      <c r="AQ180" s="114">
        <f t="shared" si="243"/>
        <v>0</v>
      </c>
      <c r="AR180" s="114">
        <f t="shared" si="243"/>
        <v>0</v>
      </c>
      <c r="AS180" s="114"/>
    </row>
    <row r="181" spans="1:45">
      <c r="A181" s="158"/>
      <c r="B181" s="486" t="str">
        <f>B130</f>
        <v>25 ˧ 35</v>
      </c>
      <c r="C181" s="81" t="s">
        <v>414</v>
      </c>
      <c r="D181" s="114">
        <f>D130-D40</f>
        <v>45282.245337150016</v>
      </c>
      <c r="E181" s="114">
        <f t="shared" ref="E181:AR181" si="244">(E130-E40)*E$18</f>
        <v>45282.245337150016</v>
      </c>
      <c r="F181" s="114">
        <f t="shared" si="244"/>
        <v>45282.245337150016</v>
      </c>
      <c r="G181" s="114">
        <f t="shared" si="244"/>
        <v>45282.245337150016</v>
      </c>
      <c r="H181" s="114">
        <f t="shared" si="244"/>
        <v>45282.245337150016</v>
      </c>
      <c r="I181" s="114">
        <f t="shared" si="244"/>
        <v>0</v>
      </c>
      <c r="J181" s="114">
        <f t="shared" si="244"/>
        <v>0</v>
      </c>
      <c r="K181" s="114">
        <f t="shared" si="244"/>
        <v>0</v>
      </c>
      <c r="L181" s="114">
        <f t="shared" si="244"/>
        <v>0</v>
      </c>
      <c r="M181" s="114">
        <f t="shared" si="244"/>
        <v>0</v>
      </c>
      <c r="N181" s="114">
        <f t="shared" si="244"/>
        <v>0</v>
      </c>
      <c r="O181" s="114">
        <f t="shared" si="244"/>
        <v>0</v>
      </c>
      <c r="P181" s="114">
        <f t="shared" si="244"/>
        <v>0</v>
      </c>
      <c r="Q181" s="114">
        <f t="shared" si="244"/>
        <v>0</v>
      </c>
      <c r="R181" s="114">
        <f t="shared" si="244"/>
        <v>0</v>
      </c>
      <c r="S181" s="114">
        <f t="shared" si="244"/>
        <v>0</v>
      </c>
      <c r="T181" s="114">
        <f t="shared" si="244"/>
        <v>0</v>
      </c>
      <c r="U181" s="114">
        <f t="shared" si="244"/>
        <v>0</v>
      </c>
      <c r="V181" s="114">
        <f t="shared" si="244"/>
        <v>0</v>
      </c>
      <c r="W181" s="114">
        <f t="shared" si="244"/>
        <v>0</v>
      </c>
      <c r="X181" s="114">
        <f t="shared" si="244"/>
        <v>0</v>
      </c>
      <c r="Y181" s="114">
        <f t="shared" si="244"/>
        <v>0</v>
      </c>
      <c r="Z181" s="114">
        <f t="shared" si="244"/>
        <v>0</v>
      </c>
      <c r="AA181" s="114">
        <f t="shared" si="244"/>
        <v>0</v>
      </c>
      <c r="AB181" s="114">
        <f t="shared" si="244"/>
        <v>0</v>
      </c>
      <c r="AC181" s="114">
        <f t="shared" si="244"/>
        <v>0</v>
      </c>
      <c r="AD181" s="114">
        <f t="shared" si="244"/>
        <v>0</v>
      </c>
      <c r="AE181" s="114">
        <f t="shared" si="244"/>
        <v>0</v>
      </c>
      <c r="AF181" s="114">
        <f t="shared" si="244"/>
        <v>0</v>
      </c>
      <c r="AG181" s="114">
        <f t="shared" si="244"/>
        <v>0</v>
      </c>
      <c r="AH181" s="114">
        <f t="shared" si="244"/>
        <v>0</v>
      </c>
      <c r="AI181" s="114">
        <f t="shared" si="244"/>
        <v>0</v>
      </c>
      <c r="AJ181" s="114">
        <f t="shared" si="244"/>
        <v>0</v>
      </c>
      <c r="AK181" s="114">
        <f t="shared" si="244"/>
        <v>0</v>
      </c>
      <c r="AL181" s="114">
        <f t="shared" si="244"/>
        <v>0</v>
      </c>
      <c r="AM181" s="114">
        <f t="shared" si="244"/>
        <v>0</v>
      </c>
      <c r="AN181" s="114">
        <f t="shared" si="244"/>
        <v>0</v>
      </c>
      <c r="AO181" s="114">
        <f t="shared" si="244"/>
        <v>0</v>
      </c>
      <c r="AP181" s="114">
        <f t="shared" si="244"/>
        <v>0</v>
      </c>
      <c r="AQ181" s="114">
        <f t="shared" si="244"/>
        <v>0</v>
      </c>
      <c r="AR181" s="114">
        <f t="shared" si="244"/>
        <v>0</v>
      </c>
      <c r="AS181" s="114"/>
    </row>
    <row r="182" spans="1:45">
      <c r="A182" s="158"/>
      <c r="B182" s="486" t="str">
        <f>B131</f>
        <v>35 ≤</v>
      </c>
      <c r="C182" s="81" t="s">
        <v>414</v>
      </c>
      <c r="D182" s="114">
        <f>D131-D41</f>
        <v>105261.25819601392</v>
      </c>
      <c r="E182" s="114">
        <f t="shared" ref="E182:AR182" si="245">(E131-E41)*E$18</f>
        <v>105261.25819601395</v>
      </c>
      <c r="F182" s="114">
        <f t="shared" si="245"/>
        <v>105261.25819601395</v>
      </c>
      <c r="G182" s="114">
        <f t="shared" si="245"/>
        <v>105261.25819601394</v>
      </c>
      <c r="H182" s="114">
        <f t="shared" si="245"/>
        <v>105261.25819601395</v>
      </c>
      <c r="I182" s="114">
        <f t="shared" si="245"/>
        <v>0</v>
      </c>
      <c r="J182" s="114">
        <f t="shared" si="245"/>
        <v>0</v>
      </c>
      <c r="K182" s="114">
        <f t="shared" si="245"/>
        <v>0</v>
      </c>
      <c r="L182" s="114">
        <f t="shared" si="245"/>
        <v>0</v>
      </c>
      <c r="M182" s="114">
        <f t="shared" si="245"/>
        <v>0</v>
      </c>
      <c r="N182" s="114">
        <f t="shared" si="245"/>
        <v>0</v>
      </c>
      <c r="O182" s="114">
        <f t="shared" si="245"/>
        <v>0</v>
      </c>
      <c r="P182" s="114">
        <f t="shared" si="245"/>
        <v>0</v>
      </c>
      <c r="Q182" s="114">
        <f t="shared" si="245"/>
        <v>0</v>
      </c>
      <c r="R182" s="114">
        <f t="shared" si="245"/>
        <v>0</v>
      </c>
      <c r="S182" s="114">
        <f t="shared" si="245"/>
        <v>0</v>
      </c>
      <c r="T182" s="114">
        <f t="shared" si="245"/>
        <v>0</v>
      </c>
      <c r="U182" s="114">
        <f t="shared" si="245"/>
        <v>0</v>
      </c>
      <c r="V182" s="114">
        <f t="shared" si="245"/>
        <v>0</v>
      </c>
      <c r="W182" s="114">
        <f t="shared" si="245"/>
        <v>0</v>
      </c>
      <c r="X182" s="114">
        <f t="shared" si="245"/>
        <v>0</v>
      </c>
      <c r="Y182" s="114">
        <f t="shared" si="245"/>
        <v>0</v>
      </c>
      <c r="Z182" s="114">
        <f t="shared" si="245"/>
        <v>0</v>
      </c>
      <c r="AA182" s="114">
        <f t="shared" si="245"/>
        <v>0</v>
      </c>
      <c r="AB182" s="114">
        <f t="shared" si="245"/>
        <v>0</v>
      </c>
      <c r="AC182" s="114">
        <f t="shared" si="245"/>
        <v>0</v>
      </c>
      <c r="AD182" s="114">
        <f t="shared" si="245"/>
        <v>0</v>
      </c>
      <c r="AE182" s="114">
        <f t="shared" si="245"/>
        <v>0</v>
      </c>
      <c r="AF182" s="114">
        <f t="shared" si="245"/>
        <v>0</v>
      </c>
      <c r="AG182" s="114">
        <f t="shared" si="245"/>
        <v>0</v>
      </c>
      <c r="AH182" s="114">
        <f t="shared" si="245"/>
        <v>0</v>
      </c>
      <c r="AI182" s="114">
        <f t="shared" si="245"/>
        <v>0</v>
      </c>
      <c r="AJ182" s="114">
        <f t="shared" si="245"/>
        <v>0</v>
      </c>
      <c r="AK182" s="114">
        <f t="shared" si="245"/>
        <v>0</v>
      </c>
      <c r="AL182" s="114">
        <f t="shared" si="245"/>
        <v>0</v>
      </c>
      <c r="AM182" s="114">
        <f t="shared" si="245"/>
        <v>0</v>
      </c>
      <c r="AN182" s="114">
        <f t="shared" si="245"/>
        <v>0</v>
      </c>
      <c r="AO182" s="114">
        <f t="shared" si="245"/>
        <v>0</v>
      </c>
      <c r="AP182" s="114">
        <f t="shared" si="245"/>
        <v>0</v>
      </c>
      <c r="AQ182" s="114">
        <f t="shared" si="245"/>
        <v>0</v>
      </c>
      <c r="AR182" s="114">
        <f t="shared" si="245"/>
        <v>0</v>
      </c>
      <c r="AS182" s="114"/>
    </row>
    <row r="183" spans="1:45" ht="14">
      <c r="A183" s="66" t="s">
        <v>433</v>
      </c>
      <c r="B183" s="82" t="str">
        <f>UPPER("Total - cenário analisado: "&amp;Controle!N2)</f>
        <v>TOTAL - CENÁRIO ANALISADO: FLONA IRATI</v>
      </c>
      <c r="C183" s="83"/>
      <c r="D183" s="153"/>
      <c r="E183" s="607">
        <f t="shared" ref="E183:AR183" si="246">E2</f>
        <v>1</v>
      </c>
      <c r="F183" s="607">
        <f t="shared" si="246"/>
        <v>2</v>
      </c>
      <c r="G183" s="607">
        <f t="shared" si="246"/>
        <v>3</v>
      </c>
      <c r="H183" s="607">
        <f t="shared" si="246"/>
        <v>4</v>
      </c>
      <c r="I183" s="607">
        <f t="shared" si="246"/>
        <v>5</v>
      </c>
      <c r="J183" s="607">
        <f t="shared" si="246"/>
        <v>6</v>
      </c>
      <c r="K183" s="607">
        <f t="shared" si="246"/>
        <v>7</v>
      </c>
      <c r="L183" s="607">
        <f t="shared" si="246"/>
        <v>8</v>
      </c>
      <c r="M183" s="607">
        <f t="shared" si="246"/>
        <v>9</v>
      </c>
      <c r="N183" s="607">
        <f t="shared" si="246"/>
        <v>10</v>
      </c>
      <c r="O183" s="607">
        <f t="shared" si="246"/>
        <v>11</v>
      </c>
      <c r="P183" s="607">
        <f t="shared" si="246"/>
        <v>12</v>
      </c>
      <c r="Q183" s="607">
        <f t="shared" si="246"/>
        <v>13</v>
      </c>
      <c r="R183" s="607">
        <f t="shared" si="246"/>
        <v>14</v>
      </c>
      <c r="S183" s="607">
        <f t="shared" si="246"/>
        <v>15</v>
      </c>
      <c r="T183" s="607">
        <f t="shared" si="246"/>
        <v>16</v>
      </c>
      <c r="U183" s="607">
        <f t="shared" si="246"/>
        <v>17</v>
      </c>
      <c r="V183" s="607">
        <f t="shared" si="246"/>
        <v>18</v>
      </c>
      <c r="W183" s="607">
        <f t="shared" si="246"/>
        <v>19</v>
      </c>
      <c r="X183" s="607">
        <f t="shared" si="246"/>
        <v>20</v>
      </c>
      <c r="Y183" s="607">
        <f t="shared" si="246"/>
        <v>21</v>
      </c>
      <c r="Z183" s="607">
        <f t="shared" si="246"/>
        <v>22</v>
      </c>
      <c r="AA183" s="607">
        <f t="shared" si="246"/>
        <v>23</v>
      </c>
      <c r="AB183" s="607">
        <f t="shared" si="246"/>
        <v>24</v>
      </c>
      <c r="AC183" s="607">
        <f t="shared" si="246"/>
        <v>25</v>
      </c>
      <c r="AD183" s="607">
        <f t="shared" si="246"/>
        <v>26</v>
      </c>
      <c r="AE183" s="607">
        <f t="shared" si="246"/>
        <v>27</v>
      </c>
      <c r="AF183" s="607">
        <f t="shared" si="246"/>
        <v>28</v>
      </c>
      <c r="AG183" s="607">
        <f t="shared" si="246"/>
        <v>29</v>
      </c>
      <c r="AH183" s="607">
        <f t="shared" si="246"/>
        <v>30</v>
      </c>
      <c r="AI183" s="607">
        <f t="shared" si="246"/>
        <v>31</v>
      </c>
      <c r="AJ183" s="607">
        <f t="shared" si="246"/>
        <v>32</v>
      </c>
      <c r="AK183" s="607">
        <f t="shared" si="246"/>
        <v>33</v>
      </c>
      <c r="AL183" s="607">
        <f t="shared" si="246"/>
        <v>34</v>
      </c>
      <c r="AM183" s="607">
        <f t="shared" si="246"/>
        <v>35</v>
      </c>
      <c r="AN183" s="607">
        <f t="shared" si="246"/>
        <v>36</v>
      </c>
      <c r="AO183" s="607">
        <f t="shared" si="246"/>
        <v>37</v>
      </c>
      <c r="AP183" s="607">
        <f t="shared" si="246"/>
        <v>38</v>
      </c>
      <c r="AQ183" s="607">
        <f t="shared" si="246"/>
        <v>39</v>
      </c>
      <c r="AR183" s="607">
        <f t="shared" si="246"/>
        <v>40</v>
      </c>
      <c r="AS183" s="85"/>
    </row>
    <row r="184" spans="1:45">
      <c r="A184" s="158"/>
      <c r="B184" s="449" t="s">
        <v>458</v>
      </c>
      <c r="C184" s="475" t="s">
        <v>414</v>
      </c>
      <c r="D184" s="474">
        <f>D185+D191+D197+D203+D209</f>
        <v>0</v>
      </c>
      <c r="E184" s="474">
        <f>E185+E191+E197+E203+E209</f>
        <v>83612.673314285712</v>
      </c>
      <c r="F184" s="474">
        <f t="shared" ref="F184:AR184" si="247">F185+F191+F197+F203+F209</f>
        <v>83612.673314285712</v>
      </c>
      <c r="G184" s="474">
        <f t="shared" si="247"/>
        <v>83612.673314285712</v>
      </c>
      <c r="H184" s="474">
        <f t="shared" si="247"/>
        <v>83612.673314285712</v>
      </c>
      <c r="I184" s="474">
        <f t="shared" si="247"/>
        <v>83612.666264390718</v>
      </c>
      <c r="J184" s="474">
        <f t="shared" si="247"/>
        <v>83612.666264390733</v>
      </c>
      <c r="K184" s="474">
        <f t="shared" si="247"/>
        <v>83612.666264390733</v>
      </c>
      <c r="L184" s="474">
        <f t="shared" si="247"/>
        <v>0</v>
      </c>
      <c r="M184" s="474">
        <f t="shared" si="247"/>
        <v>0</v>
      </c>
      <c r="N184" s="474">
        <f t="shared" si="247"/>
        <v>0</v>
      </c>
      <c r="O184" s="474">
        <f t="shared" si="247"/>
        <v>0</v>
      </c>
      <c r="P184" s="474">
        <f t="shared" si="247"/>
        <v>0</v>
      </c>
      <c r="Q184" s="474">
        <f t="shared" si="247"/>
        <v>0</v>
      </c>
      <c r="R184" s="474">
        <f t="shared" si="247"/>
        <v>0</v>
      </c>
      <c r="S184" s="474">
        <f t="shared" si="247"/>
        <v>0</v>
      </c>
      <c r="T184" s="474">
        <f t="shared" si="247"/>
        <v>0</v>
      </c>
      <c r="U184" s="474">
        <f t="shared" si="247"/>
        <v>0</v>
      </c>
      <c r="V184" s="474">
        <f t="shared" si="247"/>
        <v>0</v>
      </c>
      <c r="W184" s="474">
        <f t="shared" si="247"/>
        <v>0</v>
      </c>
      <c r="X184" s="474">
        <f t="shared" si="247"/>
        <v>0</v>
      </c>
      <c r="Y184" s="474">
        <f t="shared" si="247"/>
        <v>0</v>
      </c>
      <c r="Z184" s="474">
        <f t="shared" si="247"/>
        <v>0</v>
      </c>
      <c r="AA184" s="474">
        <f t="shared" si="247"/>
        <v>0</v>
      </c>
      <c r="AB184" s="474">
        <f t="shared" si="247"/>
        <v>0</v>
      </c>
      <c r="AC184" s="474">
        <f t="shared" si="247"/>
        <v>0</v>
      </c>
      <c r="AD184" s="474">
        <f t="shared" si="247"/>
        <v>0</v>
      </c>
      <c r="AE184" s="474">
        <f t="shared" si="247"/>
        <v>0</v>
      </c>
      <c r="AF184" s="474">
        <f t="shared" si="247"/>
        <v>0</v>
      </c>
      <c r="AG184" s="474">
        <f t="shared" si="247"/>
        <v>0</v>
      </c>
      <c r="AH184" s="474">
        <f t="shared" si="247"/>
        <v>0</v>
      </c>
      <c r="AI184" s="474">
        <f t="shared" si="247"/>
        <v>0</v>
      </c>
      <c r="AJ184" s="474">
        <f t="shared" si="247"/>
        <v>0</v>
      </c>
      <c r="AK184" s="474">
        <f t="shared" si="247"/>
        <v>0</v>
      </c>
      <c r="AL184" s="474">
        <f t="shared" si="247"/>
        <v>0</v>
      </c>
      <c r="AM184" s="474">
        <f t="shared" si="247"/>
        <v>0</v>
      </c>
      <c r="AN184" s="474">
        <f t="shared" si="247"/>
        <v>0</v>
      </c>
      <c r="AO184" s="474">
        <f t="shared" si="247"/>
        <v>0</v>
      </c>
      <c r="AP184" s="474">
        <f t="shared" si="247"/>
        <v>0</v>
      </c>
      <c r="AQ184" s="474">
        <f t="shared" si="247"/>
        <v>0</v>
      </c>
      <c r="AR184" s="474">
        <f t="shared" si="247"/>
        <v>0</v>
      </c>
      <c r="AS184" s="474">
        <f t="shared" ref="AS184:AS214" si="248">SUM(E184:AR184)</f>
        <v>585288.69205031509</v>
      </c>
    </row>
    <row r="185" spans="1:45">
      <c r="A185" s="158"/>
      <c r="B185" s="442" t="s">
        <v>392</v>
      </c>
      <c r="C185" s="445" t="s">
        <v>414</v>
      </c>
      <c r="D185" s="444">
        <f t="shared" ref="D185:AR185" si="249">SUM(D186:D190)</f>
        <v>0</v>
      </c>
      <c r="E185" s="444">
        <f t="shared" si="249"/>
        <v>0</v>
      </c>
      <c r="F185" s="444">
        <f t="shared" si="249"/>
        <v>0</v>
      </c>
      <c r="G185" s="444">
        <f t="shared" si="249"/>
        <v>0</v>
      </c>
      <c r="H185" s="444">
        <f t="shared" si="249"/>
        <v>0</v>
      </c>
      <c r="I185" s="444">
        <f t="shared" si="249"/>
        <v>0</v>
      </c>
      <c r="J185" s="444">
        <f t="shared" si="249"/>
        <v>0</v>
      </c>
      <c r="K185" s="444">
        <f t="shared" si="249"/>
        <v>0</v>
      </c>
      <c r="L185" s="444">
        <f t="shared" si="249"/>
        <v>0</v>
      </c>
      <c r="M185" s="444">
        <f t="shared" si="249"/>
        <v>0</v>
      </c>
      <c r="N185" s="444">
        <f t="shared" si="249"/>
        <v>0</v>
      </c>
      <c r="O185" s="444">
        <f t="shared" si="249"/>
        <v>0</v>
      </c>
      <c r="P185" s="444">
        <f t="shared" si="249"/>
        <v>0</v>
      </c>
      <c r="Q185" s="444">
        <f t="shared" si="249"/>
        <v>0</v>
      </c>
      <c r="R185" s="444">
        <f t="shared" si="249"/>
        <v>0</v>
      </c>
      <c r="S185" s="444">
        <f t="shared" si="249"/>
        <v>0</v>
      </c>
      <c r="T185" s="444">
        <f t="shared" si="249"/>
        <v>0</v>
      </c>
      <c r="U185" s="444">
        <f t="shared" si="249"/>
        <v>0</v>
      </c>
      <c r="V185" s="444">
        <f t="shared" si="249"/>
        <v>0</v>
      </c>
      <c r="W185" s="444">
        <f t="shared" si="249"/>
        <v>0</v>
      </c>
      <c r="X185" s="444">
        <f t="shared" si="249"/>
        <v>0</v>
      </c>
      <c r="Y185" s="444">
        <f t="shared" si="249"/>
        <v>0</v>
      </c>
      <c r="Z185" s="444">
        <f t="shared" si="249"/>
        <v>0</v>
      </c>
      <c r="AA185" s="444">
        <f t="shared" si="249"/>
        <v>0</v>
      </c>
      <c r="AB185" s="444">
        <f t="shared" si="249"/>
        <v>0</v>
      </c>
      <c r="AC185" s="444">
        <f t="shared" si="249"/>
        <v>0</v>
      </c>
      <c r="AD185" s="444">
        <f t="shared" si="249"/>
        <v>0</v>
      </c>
      <c r="AE185" s="444">
        <f t="shared" si="249"/>
        <v>0</v>
      </c>
      <c r="AF185" s="444">
        <f t="shared" si="249"/>
        <v>0</v>
      </c>
      <c r="AG185" s="444">
        <f t="shared" si="249"/>
        <v>0</v>
      </c>
      <c r="AH185" s="444">
        <f t="shared" si="249"/>
        <v>0</v>
      </c>
      <c r="AI185" s="444">
        <f t="shared" si="249"/>
        <v>0</v>
      </c>
      <c r="AJ185" s="444">
        <f t="shared" si="249"/>
        <v>0</v>
      </c>
      <c r="AK185" s="444">
        <f t="shared" si="249"/>
        <v>0</v>
      </c>
      <c r="AL185" s="444">
        <f t="shared" si="249"/>
        <v>0</v>
      </c>
      <c r="AM185" s="444">
        <f t="shared" si="249"/>
        <v>0</v>
      </c>
      <c r="AN185" s="444">
        <f t="shared" si="249"/>
        <v>0</v>
      </c>
      <c r="AO185" s="444">
        <f t="shared" si="249"/>
        <v>0</v>
      </c>
      <c r="AP185" s="444">
        <f t="shared" si="249"/>
        <v>0</v>
      </c>
      <c r="AQ185" s="444">
        <f t="shared" si="249"/>
        <v>0</v>
      </c>
      <c r="AR185" s="444">
        <f t="shared" si="249"/>
        <v>0</v>
      </c>
      <c r="AS185" s="444">
        <f t="shared" si="248"/>
        <v>0</v>
      </c>
    </row>
    <row r="186" spans="1:45">
      <c r="A186" s="158"/>
      <c r="B186" s="441" t="s">
        <v>751</v>
      </c>
      <c r="C186" s="81" t="s">
        <v>414</v>
      </c>
      <c r="D186" s="114"/>
      <c r="E186" s="114">
        <f t="shared" ref="E186:AR186" si="250">E71</f>
        <v>0</v>
      </c>
      <c r="F186" s="114">
        <f t="shared" si="250"/>
        <v>0</v>
      </c>
      <c r="G186" s="114">
        <f t="shared" si="250"/>
        <v>0</v>
      </c>
      <c r="H186" s="114">
        <f t="shared" si="250"/>
        <v>0</v>
      </c>
      <c r="I186" s="114">
        <f t="shared" si="250"/>
        <v>0</v>
      </c>
      <c r="J186" s="114">
        <f t="shared" si="250"/>
        <v>0</v>
      </c>
      <c r="K186" s="114">
        <f t="shared" si="250"/>
        <v>0</v>
      </c>
      <c r="L186" s="114">
        <f t="shared" si="250"/>
        <v>0</v>
      </c>
      <c r="M186" s="114">
        <f t="shared" si="250"/>
        <v>0</v>
      </c>
      <c r="N186" s="114">
        <f t="shared" si="250"/>
        <v>0</v>
      </c>
      <c r="O186" s="114">
        <f t="shared" si="250"/>
        <v>0</v>
      </c>
      <c r="P186" s="114">
        <f t="shared" si="250"/>
        <v>0</v>
      </c>
      <c r="Q186" s="114">
        <f t="shared" si="250"/>
        <v>0</v>
      </c>
      <c r="R186" s="114">
        <f t="shared" si="250"/>
        <v>0</v>
      </c>
      <c r="S186" s="114">
        <f t="shared" si="250"/>
        <v>0</v>
      </c>
      <c r="T186" s="114">
        <f t="shared" si="250"/>
        <v>0</v>
      </c>
      <c r="U186" s="114">
        <f t="shared" si="250"/>
        <v>0</v>
      </c>
      <c r="V186" s="114">
        <f t="shared" si="250"/>
        <v>0</v>
      </c>
      <c r="W186" s="114">
        <f t="shared" si="250"/>
        <v>0</v>
      </c>
      <c r="X186" s="114">
        <f t="shared" si="250"/>
        <v>0</v>
      </c>
      <c r="Y186" s="114">
        <f t="shared" si="250"/>
        <v>0</v>
      </c>
      <c r="Z186" s="114">
        <f t="shared" si="250"/>
        <v>0</v>
      </c>
      <c r="AA186" s="114">
        <f t="shared" si="250"/>
        <v>0</v>
      </c>
      <c r="AB186" s="114">
        <f t="shared" si="250"/>
        <v>0</v>
      </c>
      <c r="AC186" s="114">
        <f t="shared" si="250"/>
        <v>0</v>
      </c>
      <c r="AD186" s="114">
        <f t="shared" si="250"/>
        <v>0</v>
      </c>
      <c r="AE186" s="114">
        <f t="shared" si="250"/>
        <v>0</v>
      </c>
      <c r="AF186" s="114">
        <f t="shared" si="250"/>
        <v>0</v>
      </c>
      <c r="AG186" s="114">
        <f t="shared" si="250"/>
        <v>0</v>
      </c>
      <c r="AH186" s="114">
        <f t="shared" si="250"/>
        <v>0</v>
      </c>
      <c r="AI186" s="114">
        <f t="shared" si="250"/>
        <v>0</v>
      </c>
      <c r="AJ186" s="114">
        <f t="shared" si="250"/>
        <v>0</v>
      </c>
      <c r="AK186" s="114">
        <f t="shared" si="250"/>
        <v>0</v>
      </c>
      <c r="AL186" s="114">
        <f t="shared" si="250"/>
        <v>0</v>
      </c>
      <c r="AM186" s="114">
        <f t="shared" si="250"/>
        <v>0</v>
      </c>
      <c r="AN186" s="114">
        <f t="shared" si="250"/>
        <v>0</v>
      </c>
      <c r="AO186" s="114">
        <f t="shared" si="250"/>
        <v>0</v>
      </c>
      <c r="AP186" s="114">
        <f t="shared" si="250"/>
        <v>0</v>
      </c>
      <c r="AQ186" s="114">
        <f t="shared" si="250"/>
        <v>0</v>
      </c>
      <c r="AR186" s="114">
        <f t="shared" si="250"/>
        <v>0</v>
      </c>
      <c r="AS186" s="114">
        <f>SUM(E186:AR186)</f>
        <v>0</v>
      </c>
    </row>
    <row r="187" spans="1:45">
      <c r="A187" s="158"/>
      <c r="B187" s="441" t="s">
        <v>752</v>
      </c>
      <c r="C187" s="81" t="s">
        <v>414</v>
      </c>
      <c r="D187" s="114"/>
      <c r="E187" s="114">
        <f t="shared" ref="E187:AR187" si="251">E72</f>
        <v>0</v>
      </c>
      <c r="F187" s="114">
        <f t="shared" si="251"/>
        <v>0</v>
      </c>
      <c r="G187" s="114">
        <f t="shared" si="251"/>
        <v>0</v>
      </c>
      <c r="H187" s="114">
        <f t="shared" si="251"/>
        <v>0</v>
      </c>
      <c r="I187" s="114">
        <f t="shared" si="251"/>
        <v>0</v>
      </c>
      <c r="J187" s="114">
        <f t="shared" si="251"/>
        <v>0</v>
      </c>
      <c r="K187" s="114">
        <f t="shared" si="251"/>
        <v>0</v>
      </c>
      <c r="L187" s="114">
        <f t="shared" si="251"/>
        <v>0</v>
      </c>
      <c r="M187" s="114">
        <f t="shared" si="251"/>
        <v>0</v>
      </c>
      <c r="N187" s="114">
        <f t="shared" si="251"/>
        <v>0</v>
      </c>
      <c r="O187" s="114">
        <f t="shared" si="251"/>
        <v>0</v>
      </c>
      <c r="P187" s="114">
        <f t="shared" si="251"/>
        <v>0</v>
      </c>
      <c r="Q187" s="114">
        <f t="shared" si="251"/>
        <v>0</v>
      </c>
      <c r="R187" s="114">
        <f t="shared" si="251"/>
        <v>0</v>
      </c>
      <c r="S187" s="114">
        <f t="shared" si="251"/>
        <v>0</v>
      </c>
      <c r="T187" s="114">
        <f t="shared" si="251"/>
        <v>0</v>
      </c>
      <c r="U187" s="114">
        <f t="shared" si="251"/>
        <v>0</v>
      </c>
      <c r="V187" s="114">
        <f t="shared" si="251"/>
        <v>0</v>
      </c>
      <c r="W187" s="114">
        <f t="shared" si="251"/>
        <v>0</v>
      </c>
      <c r="X187" s="114">
        <f t="shared" si="251"/>
        <v>0</v>
      </c>
      <c r="Y187" s="114">
        <f t="shared" si="251"/>
        <v>0</v>
      </c>
      <c r="Z187" s="114">
        <f t="shared" si="251"/>
        <v>0</v>
      </c>
      <c r="AA187" s="114">
        <f t="shared" si="251"/>
        <v>0</v>
      </c>
      <c r="AB187" s="114">
        <f t="shared" si="251"/>
        <v>0</v>
      </c>
      <c r="AC187" s="114">
        <f t="shared" si="251"/>
        <v>0</v>
      </c>
      <c r="AD187" s="114">
        <f t="shared" si="251"/>
        <v>0</v>
      </c>
      <c r="AE187" s="114">
        <f t="shared" si="251"/>
        <v>0</v>
      </c>
      <c r="AF187" s="114">
        <f t="shared" si="251"/>
        <v>0</v>
      </c>
      <c r="AG187" s="114">
        <f t="shared" si="251"/>
        <v>0</v>
      </c>
      <c r="AH187" s="114">
        <f t="shared" si="251"/>
        <v>0</v>
      </c>
      <c r="AI187" s="114">
        <f t="shared" si="251"/>
        <v>0</v>
      </c>
      <c r="AJ187" s="114">
        <f t="shared" si="251"/>
        <v>0</v>
      </c>
      <c r="AK187" s="114">
        <f t="shared" si="251"/>
        <v>0</v>
      </c>
      <c r="AL187" s="114">
        <f t="shared" si="251"/>
        <v>0</v>
      </c>
      <c r="AM187" s="114">
        <f t="shared" si="251"/>
        <v>0</v>
      </c>
      <c r="AN187" s="114">
        <f t="shared" si="251"/>
        <v>0</v>
      </c>
      <c r="AO187" s="114">
        <f t="shared" si="251"/>
        <v>0</v>
      </c>
      <c r="AP187" s="114">
        <f t="shared" si="251"/>
        <v>0</v>
      </c>
      <c r="AQ187" s="114">
        <f t="shared" si="251"/>
        <v>0</v>
      </c>
      <c r="AR187" s="114">
        <f t="shared" si="251"/>
        <v>0</v>
      </c>
      <c r="AS187" s="114">
        <f t="shared" si="248"/>
        <v>0</v>
      </c>
    </row>
    <row r="188" spans="1:45">
      <c r="A188" s="158"/>
      <c r="B188" s="441" t="s">
        <v>409</v>
      </c>
      <c r="C188" s="81" t="s">
        <v>414</v>
      </c>
      <c r="D188" s="114"/>
      <c r="E188" s="114">
        <f t="shared" ref="E188:AR188" si="252">E73</f>
        <v>0</v>
      </c>
      <c r="F188" s="114">
        <f t="shared" si="252"/>
        <v>0</v>
      </c>
      <c r="G188" s="114">
        <f t="shared" si="252"/>
        <v>0</v>
      </c>
      <c r="H188" s="114">
        <f t="shared" si="252"/>
        <v>0</v>
      </c>
      <c r="I188" s="114">
        <f t="shared" si="252"/>
        <v>0</v>
      </c>
      <c r="J188" s="114">
        <f t="shared" si="252"/>
        <v>0</v>
      </c>
      <c r="K188" s="114">
        <f t="shared" si="252"/>
        <v>0</v>
      </c>
      <c r="L188" s="114">
        <f t="shared" si="252"/>
        <v>0</v>
      </c>
      <c r="M188" s="114">
        <f t="shared" si="252"/>
        <v>0</v>
      </c>
      <c r="N188" s="114">
        <f t="shared" si="252"/>
        <v>0</v>
      </c>
      <c r="O188" s="114">
        <f t="shared" si="252"/>
        <v>0</v>
      </c>
      <c r="P188" s="114">
        <f t="shared" si="252"/>
        <v>0</v>
      </c>
      <c r="Q188" s="114">
        <f t="shared" si="252"/>
        <v>0</v>
      </c>
      <c r="R188" s="114">
        <f t="shared" si="252"/>
        <v>0</v>
      </c>
      <c r="S188" s="114">
        <f t="shared" si="252"/>
        <v>0</v>
      </c>
      <c r="T188" s="114">
        <f t="shared" si="252"/>
        <v>0</v>
      </c>
      <c r="U188" s="114">
        <f t="shared" si="252"/>
        <v>0</v>
      </c>
      <c r="V188" s="114">
        <f t="shared" si="252"/>
        <v>0</v>
      </c>
      <c r="W188" s="114">
        <f t="shared" si="252"/>
        <v>0</v>
      </c>
      <c r="X188" s="114">
        <f t="shared" si="252"/>
        <v>0</v>
      </c>
      <c r="Y188" s="114">
        <f t="shared" si="252"/>
        <v>0</v>
      </c>
      <c r="Z188" s="114">
        <f t="shared" si="252"/>
        <v>0</v>
      </c>
      <c r="AA188" s="114">
        <f t="shared" si="252"/>
        <v>0</v>
      </c>
      <c r="AB188" s="114">
        <f t="shared" si="252"/>
        <v>0</v>
      </c>
      <c r="AC188" s="114">
        <f t="shared" si="252"/>
        <v>0</v>
      </c>
      <c r="AD188" s="114">
        <f t="shared" si="252"/>
        <v>0</v>
      </c>
      <c r="AE188" s="114">
        <f t="shared" si="252"/>
        <v>0</v>
      </c>
      <c r="AF188" s="114">
        <f t="shared" si="252"/>
        <v>0</v>
      </c>
      <c r="AG188" s="114">
        <f t="shared" si="252"/>
        <v>0</v>
      </c>
      <c r="AH188" s="114">
        <f t="shared" si="252"/>
        <v>0</v>
      </c>
      <c r="AI188" s="114">
        <f t="shared" si="252"/>
        <v>0</v>
      </c>
      <c r="AJ188" s="114">
        <f t="shared" si="252"/>
        <v>0</v>
      </c>
      <c r="AK188" s="114">
        <f t="shared" si="252"/>
        <v>0</v>
      </c>
      <c r="AL188" s="114">
        <f t="shared" si="252"/>
        <v>0</v>
      </c>
      <c r="AM188" s="114">
        <f t="shared" si="252"/>
        <v>0</v>
      </c>
      <c r="AN188" s="114">
        <f t="shared" si="252"/>
        <v>0</v>
      </c>
      <c r="AO188" s="114">
        <f t="shared" si="252"/>
        <v>0</v>
      </c>
      <c r="AP188" s="114">
        <f t="shared" si="252"/>
        <v>0</v>
      </c>
      <c r="AQ188" s="114">
        <f t="shared" si="252"/>
        <v>0</v>
      </c>
      <c r="AR188" s="114">
        <f t="shared" si="252"/>
        <v>0</v>
      </c>
      <c r="AS188" s="114">
        <f t="shared" si="248"/>
        <v>0</v>
      </c>
    </row>
    <row r="189" spans="1:45">
      <c r="A189" s="158"/>
      <c r="B189" s="441" t="s">
        <v>410</v>
      </c>
      <c r="C189" s="81" t="s">
        <v>414</v>
      </c>
      <c r="D189" s="114"/>
      <c r="E189" s="114">
        <f t="shared" ref="E189:AR189" si="253">E74</f>
        <v>0</v>
      </c>
      <c r="F189" s="114">
        <f t="shared" si="253"/>
        <v>0</v>
      </c>
      <c r="G189" s="114">
        <f t="shared" si="253"/>
        <v>0</v>
      </c>
      <c r="H189" s="114">
        <f t="shared" si="253"/>
        <v>0</v>
      </c>
      <c r="I189" s="114">
        <f t="shared" si="253"/>
        <v>0</v>
      </c>
      <c r="J189" s="114">
        <f t="shared" si="253"/>
        <v>0</v>
      </c>
      <c r="K189" s="114">
        <f t="shared" si="253"/>
        <v>0</v>
      </c>
      <c r="L189" s="114">
        <f t="shared" si="253"/>
        <v>0</v>
      </c>
      <c r="M189" s="114">
        <f t="shared" si="253"/>
        <v>0</v>
      </c>
      <c r="N189" s="114">
        <f t="shared" si="253"/>
        <v>0</v>
      </c>
      <c r="O189" s="114">
        <f t="shared" si="253"/>
        <v>0</v>
      </c>
      <c r="P189" s="114">
        <f t="shared" si="253"/>
        <v>0</v>
      </c>
      <c r="Q189" s="114">
        <f t="shared" si="253"/>
        <v>0</v>
      </c>
      <c r="R189" s="114">
        <f t="shared" si="253"/>
        <v>0</v>
      </c>
      <c r="S189" s="114">
        <f t="shared" si="253"/>
        <v>0</v>
      </c>
      <c r="T189" s="114">
        <f t="shared" si="253"/>
        <v>0</v>
      </c>
      <c r="U189" s="114">
        <f t="shared" si="253"/>
        <v>0</v>
      </c>
      <c r="V189" s="114">
        <f t="shared" si="253"/>
        <v>0</v>
      </c>
      <c r="W189" s="114">
        <f t="shared" si="253"/>
        <v>0</v>
      </c>
      <c r="X189" s="114">
        <f t="shared" si="253"/>
        <v>0</v>
      </c>
      <c r="Y189" s="114">
        <f t="shared" si="253"/>
        <v>0</v>
      </c>
      <c r="Z189" s="114">
        <f t="shared" si="253"/>
        <v>0</v>
      </c>
      <c r="AA189" s="114">
        <f t="shared" si="253"/>
        <v>0</v>
      </c>
      <c r="AB189" s="114">
        <f t="shared" si="253"/>
        <v>0</v>
      </c>
      <c r="AC189" s="114">
        <f t="shared" si="253"/>
        <v>0</v>
      </c>
      <c r="AD189" s="114">
        <f t="shared" si="253"/>
        <v>0</v>
      </c>
      <c r="AE189" s="114">
        <f t="shared" si="253"/>
        <v>0</v>
      </c>
      <c r="AF189" s="114">
        <f t="shared" si="253"/>
        <v>0</v>
      </c>
      <c r="AG189" s="114">
        <f t="shared" si="253"/>
        <v>0</v>
      </c>
      <c r="AH189" s="114">
        <f t="shared" si="253"/>
        <v>0</v>
      </c>
      <c r="AI189" s="114">
        <f t="shared" si="253"/>
        <v>0</v>
      </c>
      <c r="AJ189" s="114">
        <f t="shared" si="253"/>
        <v>0</v>
      </c>
      <c r="AK189" s="114">
        <f t="shared" si="253"/>
        <v>0</v>
      </c>
      <c r="AL189" s="114">
        <f t="shared" si="253"/>
        <v>0</v>
      </c>
      <c r="AM189" s="114">
        <f t="shared" si="253"/>
        <v>0</v>
      </c>
      <c r="AN189" s="114">
        <f t="shared" si="253"/>
        <v>0</v>
      </c>
      <c r="AO189" s="114">
        <f t="shared" si="253"/>
        <v>0</v>
      </c>
      <c r="AP189" s="114">
        <f t="shared" si="253"/>
        <v>0</v>
      </c>
      <c r="AQ189" s="114">
        <f t="shared" si="253"/>
        <v>0</v>
      </c>
      <c r="AR189" s="114">
        <f t="shared" si="253"/>
        <v>0</v>
      </c>
      <c r="AS189" s="114">
        <f t="shared" si="248"/>
        <v>0</v>
      </c>
    </row>
    <row r="190" spans="1:45">
      <c r="A190" s="158"/>
      <c r="B190" s="441" t="s">
        <v>411</v>
      </c>
      <c r="C190" s="81" t="s">
        <v>414</v>
      </c>
      <c r="D190" s="114"/>
      <c r="E190" s="114">
        <f t="shared" ref="E190:AR190" si="254">E75</f>
        <v>0</v>
      </c>
      <c r="F190" s="114">
        <f t="shared" si="254"/>
        <v>0</v>
      </c>
      <c r="G190" s="114">
        <f t="shared" si="254"/>
        <v>0</v>
      </c>
      <c r="H190" s="114">
        <f t="shared" si="254"/>
        <v>0</v>
      </c>
      <c r="I190" s="114">
        <f t="shared" si="254"/>
        <v>0</v>
      </c>
      <c r="J190" s="114">
        <f t="shared" si="254"/>
        <v>0</v>
      </c>
      <c r="K190" s="114">
        <f t="shared" si="254"/>
        <v>0</v>
      </c>
      <c r="L190" s="114">
        <f t="shared" si="254"/>
        <v>0</v>
      </c>
      <c r="M190" s="114">
        <f t="shared" si="254"/>
        <v>0</v>
      </c>
      <c r="N190" s="114">
        <f t="shared" si="254"/>
        <v>0</v>
      </c>
      <c r="O190" s="114">
        <f t="shared" si="254"/>
        <v>0</v>
      </c>
      <c r="P190" s="114">
        <f t="shared" si="254"/>
        <v>0</v>
      </c>
      <c r="Q190" s="114">
        <f t="shared" si="254"/>
        <v>0</v>
      </c>
      <c r="R190" s="114">
        <f t="shared" si="254"/>
        <v>0</v>
      </c>
      <c r="S190" s="114">
        <f t="shared" si="254"/>
        <v>0</v>
      </c>
      <c r="T190" s="114">
        <f t="shared" si="254"/>
        <v>0</v>
      </c>
      <c r="U190" s="114">
        <f t="shared" si="254"/>
        <v>0</v>
      </c>
      <c r="V190" s="114">
        <f t="shared" si="254"/>
        <v>0</v>
      </c>
      <c r="W190" s="114">
        <f t="shared" si="254"/>
        <v>0</v>
      </c>
      <c r="X190" s="114">
        <f t="shared" si="254"/>
        <v>0</v>
      </c>
      <c r="Y190" s="114">
        <f t="shared" si="254"/>
        <v>0</v>
      </c>
      <c r="Z190" s="114">
        <f t="shared" si="254"/>
        <v>0</v>
      </c>
      <c r="AA190" s="114">
        <f t="shared" si="254"/>
        <v>0</v>
      </c>
      <c r="AB190" s="114">
        <f t="shared" si="254"/>
        <v>0</v>
      </c>
      <c r="AC190" s="114">
        <f t="shared" si="254"/>
        <v>0</v>
      </c>
      <c r="AD190" s="114">
        <f t="shared" si="254"/>
        <v>0</v>
      </c>
      <c r="AE190" s="114">
        <f t="shared" si="254"/>
        <v>0</v>
      </c>
      <c r="AF190" s="114">
        <f t="shared" si="254"/>
        <v>0</v>
      </c>
      <c r="AG190" s="114">
        <f t="shared" si="254"/>
        <v>0</v>
      </c>
      <c r="AH190" s="114">
        <f t="shared" si="254"/>
        <v>0</v>
      </c>
      <c r="AI190" s="114">
        <f t="shared" si="254"/>
        <v>0</v>
      </c>
      <c r="AJ190" s="114">
        <f t="shared" si="254"/>
        <v>0</v>
      </c>
      <c r="AK190" s="114">
        <f t="shared" si="254"/>
        <v>0</v>
      </c>
      <c r="AL190" s="114">
        <f t="shared" si="254"/>
        <v>0</v>
      </c>
      <c r="AM190" s="114">
        <f t="shared" si="254"/>
        <v>0</v>
      </c>
      <c r="AN190" s="114">
        <f t="shared" si="254"/>
        <v>0</v>
      </c>
      <c r="AO190" s="114">
        <f t="shared" si="254"/>
        <v>0</v>
      </c>
      <c r="AP190" s="114">
        <f t="shared" si="254"/>
        <v>0</v>
      </c>
      <c r="AQ190" s="114">
        <f t="shared" si="254"/>
        <v>0</v>
      </c>
      <c r="AR190" s="114">
        <f t="shared" si="254"/>
        <v>0</v>
      </c>
      <c r="AS190" s="114">
        <f t="shared" si="248"/>
        <v>0</v>
      </c>
    </row>
    <row r="191" spans="1:45">
      <c r="A191" s="158"/>
      <c r="B191" s="442" t="s">
        <v>393</v>
      </c>
      <c r="C191" s="445" t="str">
        <f>C185</f>
        <v>m3</v>
      </c>
      <c r="D191" s="444">
        <f t="shared" ref="D191:AR191" si="255">SUM(D192:D196)</f>
        <v>0</v>
      </c>
      <c r="E191" s="444">
        <f t="shared" si="255"/>
        <v>0</v>
      </c>
      <c r="F191" s="444">
        <f t="shared" si="255"/>
        <v>0</v>
      </c>
      <c r="G191" s="444">
        <f t="shared" si="255"/>
        <v>0</v>
      </c>
      <c r="H191" s="444">
        <f t="shared" si="255"/>
        <v>0</v>
      </c>
      <c r="I191" s="444">
        <f t="shared" si="255"/>
        <v>0</v>
      </c>
      <c r="J191" s="444">
        <f t="shared" si="255"/>
        <v>0</v>
      </c>
      <c r="K191" s="444">
        <f t="shared" si="255"/>
        <v>0</v>
      </c>
      <c r="L191" s="444">
        <f t="shared" si="255"/>
        <v>0</v>
      </c>
      <c r="M191" s="444">
        <f t="shared" si="255"/>
        <v>0</v>
      </c>
      <c r="N191" s="444">
        <f t="shared" si="255"/>
        <v>0</v>
      </c>
      <c r="O191" s="444">
        <f t="shared" si="255"/>
        <v>0</v>
      </c>
      <c r="P191" s="444">
        <f t="shared" si="255"/>
        <v>0</v>
      </c>
      <c r="Q191" s="444">
        <f t="shared" si="255"/>
        <v>0</v>
      </c>
      <c r="R191" s="444">
        <f t="shared" si="255"/>
        <v>0</v>
      </c>
      <c r="S191" s="444">
        <f t="shared" si="255"/>
        <v>0</v>
      </c>
      <c r="T191" s="444">
        <f t="shared" si="255"/>
        <v>0</v>
      </c>
      <c r="U191" s="444">
        <f t="shared" si="255"/>
        <v>0</v>
      </c>
      <c r="V191" s="444">
        <f t="shared" si="255"/>
        <v>0</v>
      </c>
      <c r="W191" s="444">
        <f t="shared" si="255"/>
        <v>0</v>
      </c>
      <c r="X191" s="444">
        <f t="shared" si="255"/>
        <v>0</v>
      </c>
      <c r="Y191" s="444">
        <f t="shared" si="255"/>
        <v>0</v>
      </c>
      <c r="Z191" s="444">
        <f t="shared" si="255"/>
        <v>0</v>
      </c>
      <c r="AA191" s="444">
        <f t="shared" si="255"/>
        <v>0</v>
      </c>
      <c r="AB191" s="444">
        <f t="shared" si="255"/>
        <v>0</v>
      </c>
      <c r="AC191" s="444">
        <f t="shared" si="255"/>
        <v>0</v>
      </c>
      <c r="AD191" s="444">
        <f t="shared" si="255"/>
        <v>0</v>
      </c>
      <c r="AE191" s="444">
        <f t="shared" si="255"/>
        <v>0</v>
      </c>
      <c r="AF191" s="444">
        <f t="shared" si="255"/>
        <v>0</v>
      </c>
      <c r="AG191" s="444">
        <f t="shared" si="255"/>
        <v>0</v>
      </c>
      <c r="AH191" s="444">
        <f t="shared" si="255"/>
        <v>0</v>
      </c>
      <c r="AI191" s="444">
        <f t="shared" si="255"/>
        <v>0</v>
      </c>
      <c r="AJ191" s="444">
        <f t="shared" si="255"/>
        <v>0</v>
      </c>
      <c r="AK191" s="444">
        <f t="shared" si="255"/>
        <v>0</v>
      </c>
      <c r="AL191" s="444">
        <f t="shared" si="255"/>
        <v>0</v>
      </c>
      <c r="AM191" s="444">
        <f t="shared" si="255"/>
        <v>0</v>
      </c>
      <c r="AN191" s="444">
        <f t="shared" si="255"/>
        <v>0</v>
      </c>
      <c r="AO191" s="444">
        <f t="shared" si="255"/>
        <v>0</v>
      </c>
      <c r="AP191" s="444">
        <f t="shared" si="255"/>
        <v>0</v>
      </c>
      <c r="AQ191" s="444">
        <f t="shared" si="255"/>
        <v>0</v>
      </c>
      <c r="AR191" s="444">
        <f t="shared" si="255"/>
        <v>0</v>
      </c>
      <c r="AS191" s="444">
        <f t="shared" si="248"/>
        <v>0</v>
      </c>
    </row>
    <row r="192" spans="1:45">
      <c r="A192" s="158"/>
      <c r="B192" s="441" t="str">
        <f>B186</f>
        <v>&lt; 8</v>
      </c>
      <c r="C192" s="81" t="str">
        <f t="shared" ref="C192:C214" si="256">C186</f>
        <v>m3</v>
      </c>
      <c r="D192" s="114"/>
      <c r="E192" s="114">
        <f>E77</f>
        <v>0</v>
      </c>
      <c r="F192" s="114">
        <f t="shared" ref="F192:AR192" si="257">F77</f>
        <v>0</v>
      </c>
      <c r="G192" s="114">
        <f t="shared" si="257"/>
        <v>0</v>
      </c>
      <c r="H192" s="114">
        <f t="shared" si="257"/>
        <v>0</v>
      </c>
      <c r="I192" s="114">
        <f t="shared" si="257"/>
        <v>0</v>
      </c>
      <c r="J192" s="114">
        <f t="shared" si="257"/>
        <v>0</v>
      </c>
      <c r="K192" s="114">
        <f t="shared" si="257"/>
        <v>0</v>
      </c>
      <c r="L192" s="114">
        <f t="shared" si="257"/>
        <v>0</v>
      </c>
      <c r="M192" s="114">
        <f t="shared" si="257"/>
        <v>0</v>
      </c>
      <c r="N192" s="114">
        <f t="shared" si="257"/>
        <v>0</v>
      </c>
      <c r="O192" s="114">
        <f t="shared" si="257"/>
        <v>0</v>
      </c>
      <c r="P192" s="114">
        <f t="shared" si="257"/>
        <v>0</v>
      </c>
      <c r="Q192" s="114">
        <f t="shared" si="257"/>
        <v>0</v>
      </c>
      <c r="R192" s="114">
        <f t="shared" si="257"/>
        <v>0</v>
      </c>
      <c r="S192" s="114">
        <f t="shared" si="257"/>
        <v>0</v>
      </c>
      <c r="T192" s="114">
        <f t="shared" si="257"/>
        <v>0</v>
      </c>
      <c r="U192" s="114">
        <f t="shared" si="257"/>
        <v>0</v>
      </c>
      <c r="V192" s="114">
        <f t="shared" si="257"/>
        <v>0</v>
      </c>
      <c r="W192" s="114">
        <f t="shared" si="257"/>
        <v>0</v>
      </c>
      <c r="X192" s="114">
        <f t="shared" si="257"/>
        <v>0</v>
      </c>
      <c r="Y192" s="114">
        <f t="shared" si="257"/>
        <v>0</v>
      </c>
      <c r="Z192" s="114">
        <f t="shared" si="257"/>
        <v>0</v>
      </c>
      <c r="AA192" s="114">
        <f t="shared" si="257"/>
        <v>0</v>
      </c>
      <c r="AB192" s="114">
        <f t="shared" si="257"/>
        <v>0</v>
      </c>
      <c r="AC192" s="114">
        <f t="shared" si="257"/>
        <v>0</v>
      </c>
      <c r="AD192" s="114">
        <f t="shared" si="257"/>
        <v>0</v>
      </c>
      <c r="AE192" s="114">
        <f t="shared" si="257"/>
        <v>0</v>
      </c>
      <c r="AF192" s="114">
        <f t="shared" si="257"/>
        <v>0</v>
      </c>
      <c r="AG192" s="114">
        <f t="shared" si="257"/>
        <v>0</v>
      </c>
      <c r="AH192" s="114">
        <f t="shared" si="257"/>
        <v>0</v>
      </c>
      <c r="AI192" s="114">
        <f t="shared" si="257"/>
        <v>0</v>
      </c>
      <c r="AJ192" s="114">
        <f t="shared" si="257"/>
        <v>0</v>
      </c>
      <c r="AK192" s="114">
        <f t="shared" si="257"/>
        <v>0</v>
      </c>
      <c r="AL192" s="114">
        <f t="shared" si="257"/>
        <v>0</v>
      </c>
      <c r="AM192" s="114">
        <f t="shared" si="257"/>
        <v>0</v>
      </c>
      <c r="AN192" s="114">
        <f t="shared" si="257"/>
        <v>0</v>
      </c>
      <c r="AO192" s="114">
        <f t="shared" si="257"/>
        <v>0</v>
      </c>
      <c r="AP192" s="114">
        <f t="shared" si="257"/>
        <v>0</v>
      </c>
      <c r="AQ192" s="114">
        <f t="shared" si="257"/>
        <v>0</v>
      </c>
      <c r="AR192" s="114">
        <f t="shared" si="257"/>
        <v>0</v>
      </c>
      <c r="AS192" s="114">
        <f>SUM(E192:AR192)</f>
        <v>0</v>
      </c>
    </row>
    <row r="193" spans="1:45">
      <c r="A193" s="158"/>
      <c r="B193" s="441" t="str">
        <f>B187</f>
        <v>8 ˧ 18</v>
      </c>
      <c r="C193" s="81" t="str">
        <f t="shared" si="256"/>
        <v>m3</v>
      </c>
      <c r="D193" s="114"/>
      <c r="E193" s="114">
        <f t="shared" ref="E193:AR193" si="258">E78</f>
        <v>0</v>
      </c>
      <c r="F193" s="114">
        <f t="shared" si="258"/>
        <v>0</v>
      </c>
      <c r="G193" s="114">
        <f t="shared" si="258"/>
        <v>0</v>
      </c>
      <c r="H193" s="114">
        <f t="shared" si="258"/>
        <v>0</v>
      </c>
      <c r="I193" s="114">
        <f t="shared" si="258"/>
        <v>0</v>
      </c>
      <c r="J193" s="114">
        <f t="shared" si="258"/>
        <v>0</v>
      </c>
      <c r="K193" s="114">
        <f t="shared" si="258"/>
        <v>0</v>
      </c>
      <c r="L193" s="114">
        <f t="shared" si="258"/>
        <v>0</v>
      </c>
      <c r="M193" s="114">
        <f t="shared" si="258"/>
        <v>0</v>
      </c>
      <c r="N193" s="114">
        <f t="shared" si="258"/>
        <v>0</v>
      </c>
      <c r="O193" s="114">
        <f t="shared" si="258"/>
        <v>0</v>
      </c>
      <c r="P193" s="114">
        <f t="shared" si="258"/>
        <v>0</v>
      </c>
      <c r="Q193" s="114">
        <f t="shared" si="258"/>
        <v>0</v>
      </c>
      <c r="R193" s="114">
        <f t="shared" si="258"/>
        <v>0</v>
      </c>
      <c r="S193" s="114">
        <f t="shared" si="258"/>
        <v>0</v>
      </c>
      <c r="T193" s="114">
        <f t="shared" si="258"/>
        <v>0</v>
      </c>
      <c r="U193" s="114">
        <f t="shared" si="258"/>
        <v>0</v>
      </c>
      <c r="V193" s="114">
        <f t="shared" si="258"/>
        <v>0</v>
      </c>
      <c r="W193" s="114">
        <f t="shared" si="258"/>
        <v>0</v>
      </c>
      <c r="X193" s="114">
        <f t="shared" si="258"/>
        <v>0</v>
      </c>
      <c r="Y193" s="114">
        <f t="shared" si="258"/>
        <v>0</v>
      </c>
      <c r="Z193" s="114">
        <f t="shared" si="258"/>
        <v>0</v>
      </c>
      <c r="AA193" s="114">
        <f t="shared" si="258"/>
        <v>0</v>
      </c>
      <c r="AB193" s="114">
        <f t="shared" si="258"/>
        <v>0</v>
      </c>
      <c r="AC193" s="114">
        <f t="shared" si="258"/>
        <v>0</v>
      </c>
      <c r="AD193" s="114">
        <f t="shared" si="258"/>
        <v>0</v>
      </c>
      <c r="AE193" s="114">
        <f t="shared" si="258"/>
        <v>0</v>
      </c>
      <c r="AF193" s="114">
        <f t="shared" si="258"/>
        <v>0</v>
      </c>
      <c r="AG193" s="114">
        <f t="shared" si="258"/>
        <v>0</v>
      </c>
      <c r="AH193" s="114">
        <f t="shared" si="258"/>
        <v>0</v>
      </c>
      <c r="AI193" s="114">
        <f t="shared" si="258"/>
        <v>0</v>
      </c>
      <c r="AJ193" s="114">
        <f t="shared" si="258"/>
        <v>0</v>
      </c>
      <c r="AK193" s="114">
        <f t="shared" si="258"/>
        <v>0</v>
      </c>
      <c r="AL193" s="114">
        <f t="shared" si="258"/>
        <v>0</v>
      </c>
      <c r="AM193" s="114">
        <f t="shared" si="258"/>
        <v>0</v>
      </c>
      <c r="AN193" s="114">
        <f t="shared" si="258"/>
        <v>0</v>
      </c>
      <c r="AO193" s="114">
        <f t="shared" si="258"/>
        <v>0</v>
      </c>
      <c r="AP193" s="114">
        <f t="shared" si="258"/>
        <v>0</v>
      </c>
      <c r="AQ193" s="114">
        <f t="shared" si="258"/>
        <v>0</v>
      </c>
      <c r="AR193" s="114">
        <f t="shared" si="258"/>
        <v>0</v>
      </c>
      <c r="AS193" s="114">
        <f t="shared" si="248"/>
        <v>0</v>
      </c>
    </row>
    <row r="194" spans="1:45">
      <c r="A194" s="158"/>
      <c r="B194" s="441" t="str">
        <f>B188</f>
        <v>18 ˧ 25</v>
      </c>
      <c r="C194" s="81" t="str">
        <f t="shared" si="256"/>
        <v>m3</v>
      </c>
      <c r="D194" s="114"/>
      <c r="E194" s="114">
        <f t="shared" ref="E194:AR194" si="259">E79</f>
        <v>0</v>
      </c>
      <c r="F194" s="114">
        <f t="shared" si="259"/>
        <v>0</v>
      </c>
      <c r="G194" s="114">
        <f t="shared" si="259"/>
        <v>0</v>
      </c>
      <c r="H194" s="114">
        <f t="shared" si="259"/>
        <v>0</v>
      </c>
      <c r="I194" s="114">
        <f t="shared" si="259"/>
        <v>0</v>
      </c>
      <c r="J194" s="114">
        <f t="shared" si="259"/>
        <v>0</v>
      </c>
      <c r="K194" s="114">
        <f t="shared" si="259"/>
        <v>0</v>
      </c>
      <c r="L194" s="114">
        <f t="shared" si="259"/>
        <v>0</v>
      </c>
      <c r="M194" s="114">
        <f t="shared" si="259"/>
        <v>0</v>
      </c>
      <c r="N194" s="114">
        <f t="shared" si="259"/>
        <v>0</v>
      </c>
      <c r="O194" s="114">
        <f t="shared" si="259"/>
        <v>0</v>
      </c>
      <c r="P194" s="114">
        <f t="shared" si="259"/>
        <v>0</v>
      </c>
      <c r="Q194" s="114">
        <f t="shared" si="259"/>
        <v>0</v>
      </c>
      <c r="R194" s="114">
        <f t="shared" si="259"/>
        <v>0</v>
      </c>
      <c r="S194" s="114">
        <f t="shared" si="259"/>
        <v>0</v>
      </c>
      <c r="T194" s="114">
        <f t="shared" si="259"/>
        <v>0</v>
      </c>
      <c r="U194" s="114">
        <f t="shared" si="259"/>
        <v>0</v>
      </c>
      <c r="V194" s="114">
        <f t="shared" si="259"/>
        <v>0</v>
      </c>
      <c r="W194" s="114">
        <f t="shared" si="259"/>
        <v>0</v>
      </c>
      <c r="X194" s="114">
        <f t="shared" si="259"/>
        <v>0</v>
      </c>
      <c r="Y194" s="114">
        <f t="shared" si="259"/>
        <v>0</v>
      </c>
      <c r="Z194" s="114">
        <f t="shared" si="259"/>
        <v>0</v>
      </c>
      <c r="AA194" s="114">
        <f t="shared" si="259"/>
        <v>0</v>
      </c>
      <c r="AB194" s="114">
        <f t="shared" si="259"/>
        <v>0</v>
      </c>
      <c r="AC194" s="114">
        <f t="shared" si="259"/>
        <v>0</v>
      </c>
      <c r="AD194" s="114">
        <f t="shared" si="259"/>
        <v>0</v>
      </c>
      <c r="AE194" s="114">
        <f t="shared" si="259"/>
        <v>0</v>
      </c>
      <c r="AF194" s="114">
        <f t="shared" si="259"/>
        <v>0</v>
      </c>
      <c r="AG194" s="114">
        <f t="shared" si="259"/>
        <v>0</v>
      </c>
      <c r="AH194" s="114">
        <f t="shared" si="259"/>
        <v>0</v>
      </c>
      <c r="AI194" s="114">
        <f t="shared" si="259"/>
        <v>0</v>
      </c>
      <c r="AJ194" s="114">
        <f t="shared" si="259"/>
        <v>0</v>
      </c>
      <c r="AK194" s="114">
        <f t="shared" si="259"/>
        <v>0</v>
      </c>
      <c r="AL194" s="114">
        <f t="shared" si="259"/>
        <v>0</v>
      </c>
      <c r="AM194" s="114">
        <f t="shared" si="259"/>
        <v>0</v>
      </c>
      <c r="AN194" s="114">
        <f t="shared" si="259"/>
        <v>0</v>
      </c>
      <c r="AO194" s="114">
        <f t="shared" si="259"/>
        <v>0</v>
      </c>
      <c r="AP194" s="114">
        <f t="shared" si="259"/>
        <v>0</v>
      </c>
      <c r="AQ194" s="114">
        <f t="shared" si="259"/>
        <v>0</v>
      </c>
      <c r="AR194" s="114">
        <f t="shared" si="259"/>
        <v>0</v>
      </c>
      <c r="AS194" s="114">
        <f t="shared" si="248"/>
        <v>0</v>
      </c>
    </row>
    <row r="195" spans="1:45">
      <c r="A195" s="158"/>
      <c r="B195" s="441" t="str">
        <f>B189</f>
        <v>25 ˧ 35</v>
      </c>
      <c r="C195" s="81" t="str">
        <f t="shared" si="256"/>
        <v>m3</v>
      </c>
      <c r="D195" s="114"/>
      <c r="E195" s="114">
        <f t="shared" ref="E195:AR195" si="260">E80</f>
        <v>0</v>
      </c>
      <c r="F195" s="114">
        <f t="shared" si="260"/>
        <v>0</v>
      </c>
      <c r="G195" s="114">
        <f t="shared" si="260"/>
        <v>0</v>
      </c>
      <c r="H195" s="114">
        <f t="shared" si="260"/>
        <v>0</v>
      </c>
      <c r="I195" s="114">
        <f t="shared" si="260"/>
        <v>0</v>
      </c>
      <c r="J195" s="114">
        <f t="shared" si="260"/>
        <v>0</v>
      </c>
      <c r="K195" s="114">
        <f t="shared" si="260"/>
        <v>0</v>
      </c>
      <c r="L195" s="114">
        <f t="shared" si="260"/>
        <v>0</v>
      </c>
      <c r="M195" s="114">
        <f t="shared" si="260"/>
        <v>0</v>
      </c>
      <c r="N195" s="114">
        <f t="shared" si="260"/>
        <v>0</v>
      </c>
      <c r="O195" s="114">
        <f t="shared" si="260"/>
        <v>0</v>
      </c>
      <c r="P195" s="114">
        <f t="shared" si="260"/>
        <v>0</v>
      </c>
      <c r="Q195" s="114">
        <f t="shared" si="260"/>
        <v>0</v>
      </c>
      <c r="R195" s="114">
        <f t="shared" si="260"/>
        <v>0</v>
      </c>
      <c r="S195" s="114">
        <f t="shared" si="260"/>
        <v>0</v>
      </c>
      <c r="T195" s="114">
        <f t="shared" si="260"/>
        <v>0</v>
      </c>
      <c r="U195" s="114">
        <f t="shared" si="260"/>
        <v>0</v>
      </c>
      <c r="V195" s="114">
        <f t="shared" si="260"/>
        <v>0</v>
      </c>
      <c r="W195" s="114">
        <f t="shared" si="260"/>
        <v>0</v>
      </c>
      <c r="X195" s="114">
        <f t="shared" si="260"/>
        <v>0</v>
      </c>
      <c r="Y195" s="114">
        <f t="shared" si="260"/>
        <v>0</v>
      </c>
      <c r="Z195" s="114">
        <f t="shared" si="260"/>
        <v>0</v>
      </c>
      <c r="AA195" s="114">
        <f t="shared" si="260"/>
        <v>0</v>
      </c>
      <c r="AB195" s="114">
        <f t="shared" si="260"/>
        <v>0</v>
      </c>
      <c r="AC195" s="114">
        <f t="shared" si="260"/>
        <v>0</v>
      </c>
      <c r="AD195" s="114">
        <f t="shared" si="260"/>
        <v>0</v>
      </c>
      <c r="AE195" s="114">
        <f t="shared" si="260"/>
        <v>0</v>
      </c>
      <c r="AF195" s="114">
        <f t="shared" si="260"/>
        <v>0</v>
      </c>
      <c r="AG195" s="114">
        <f t="shared" si="260"/>
        <v>0</v>
      </c>
      <c r="AH195" s="114">
        <f t="shared" si="260"/>
        <v>0</v>
      </c>
      <c r="AI195" s="114">
        <f t="shared" si="260"/>
        <v>0</v>
      </c>
      <c r="AJ195" s="114">
        <f t="shared" si="260"/>
        <v>0</v>
      </c>
      <c r="AK195" s="114">
        <f t="shared" si="260"/>
        <v>0</v>
      </c>
      <c r="AL195" s="114">
        <f t="shared" si="260"/>
        <v>0</v>
      </c>
      <c r="AM195" s="114">
        <f t="shared" si="260"/>
        <v>0</v>
      </c>
      <c r="AN195" s="114">
        <f t="shared" si="260"/>
        <v>0</v>
      </c>
      <c r="AO195" s="114">
        <f t="shared" si="260"/>
        <v>0</v>
      </c>
      <c r="AP195" s="114">
        <f t="shared" si="260"/>
        <v>0</v>
      </c>
      <c r="AQ195" s="114">
        <f t="shared" si="260"/>
        <v>0</v>
      </c>
      <c r="AR195" s="114">
        <f t="shared" si="260"/>
        <v>0</v>
      </c>
      <c r="AS195" s="114">
        <f t="shared" si="248"/>
        <v>0</v>
      </c>
    </row>
    <row r="196" spans="1:45">
      <c r="A196" s="158"/>
      <c r="B196" s="441" t="str">
        <f>B190</f>
        <v>35 ≤</v>
      </c>
      <c r="C196" s="81" t="str">
        <f t="shared" si="256"/>
        <v>m3</v>
      </c>
      <c r="D196" s="114"/>
      <c r="E196" s="114">
        <f t="shared" ref="E196:AR196" si="261">E81</f>
        <v>0</v>
      </c>
      <c r="F196" s="114">
        <f t="shared" si="261"/>
        <v>0</v>
      </c>
      <c r="G196" s="114">
        <f t="shared" si="261"/>
        <v>0</v>
      </c>
      <c r="H196" s="114">
        <f t="shared" si="261"/>
        <v>0</v>
      </c>
      <c r="I196" s="114">
        <f t="shared" si="261"/>
        <v>0</v>
      </c>
      <c r="J196" s="114">
        <f t="shared" si="261"/>
        <v>0</v>
      </c>
      <c r="K196" s="114">
        <f t="shared" si="261"/>
        <v>0</v>
      </c>
      <c r="L196" s="114">
        <f t="shared" si="261"/>
        <v>0</v>
      </c>
      <c r="M196" s="114">
        <f t="shared" si="261"/>
        <v>0</v>
      </c>
      <c r="N196" s="114">
        <f t="shared" si="261"/>
        <v>0</v>
      </c>
      <c r="O196" s="114">
        <f t="shared" si="261"/>
        <v>0</v>
      </c>
      <c r="P196" s="114">
        <f t="shared" si="261"/>
        <v>0</v>
      </c>
      <c r="Q196" s="114">
        <f t="shared" si="261"/>
        <v>0</v>
      </c>
      <c r="R196" s="114">
        <f t="shared" si="261"/>
        <v>0</v>
      </c>
      <c r="S196" s="114">
        <f t="shared" si="261"/>
        <v>0</v>
      </c>
      <c r="T196" s="114">
        <f t="shared" si="261"/>
        <v>0</v>
      </c>
      <c r="U196" s="114">
        <f t="shared" si="261"/>
        <v>0</v>
      </c>
      <c r="V196" s="114">
        <f t="shared" si="261"/>
        <v>0</v>
      </c>
      <c r="W196" s="114">
        <f t="shared" si="261"/>
        <v>0</v>
      </c>
      <c r="X196" s="114">
        <f t="shared" si="261"/>
        <v>0</v>
      </c>
      <c r="Y196" s="114">
        <f t="shared" si="261"/>
        <v>0</v>
      </c>
      <c r="Z196" s="114">
        <f t="shared" si="261"/>
        <v>0</v>
      </c>
      <c r="AA196" s="114">
        <f t="shared" si="261"/>
        <v>0</v>
      </c>
      <c r="AB196" s="114">
        <f t="shared" si="261"/>
        <v>0</v>
      </c>
      <c r="AC196" s="114">
        <f t="shared" si="261"/>
        <v>0</v>
      </c>
      <c r="AD196" s="114">
        <f t="shared" si="261"/>
        <v>0</v>
      </c>
      <c r="AE196" s="114">
        <f t="shared" si="261"/>
        <v>0</v>
      </c>
      <c r="AF196" s="114">
        <f t="shared" si="261"/>
        <v>0</v>
      </c>
      <c r="AG196" s="114">
        <f t="shared" si="261"/>
        <v>0</v>
      </c>
      <c r="AH196" s="114">
        <f t="shared" si="261"/>
        <v>0</v>
      </c>
      <c r="AI196" s="114">
        <f t="shared" si="261"/>
        <v>0</v>
      </c>
      <c r="AJ196" s="114">
        <f t="shared" si="261"/>
        <v>0</v>
      </c>
      <c r="AK196" s="114">
        <f t="shared" si="261"/>
        <v>0</v>
      </c>
      <c r="AL196" s="114">
        <f t="shared" si="261"/>
        <v>0</v>
      </c>
      <c r="AM196" s="114">
        <f t="shared" si="261"/>
        <v>0</v>
      </c>
      <c r="AN196" s="114">
        <f t="shared" si="261"/>
        <v>0</v>
      </c>
      <c r="AO196" s="114">
        <f t="shared" si="261"/>
        <v>0</v>
      </c>
      <c r="AP196" s="114">
        <f t="shared" si="261"/>
        <v>0</v>
      </c>
      <c r="AQ196" s="114">
        <f t="shared" si="261"/>
        <v>0</v>
      </c>
      <c r="AR196" s="114">
        <f t="shared" si="261"/>
        <v>0</v>
      </c>
      <c r="AS196" s="114">
        <f t="shared" si="248"/>
        <v>0</v>
      </c>
    </row>
    <row r="197" spans="1:45">
      <c r="A197" s="158"/>
      <c r="B197" s="442" t="s">
        <v>394</v>
      </c>
      <c r="C197" s="445" t="str">
        <f t="shared" si="256"/>
        <v>m3</v>
      </c>
      <c r="D197" s="444">
        <f t="shared" ref="D197:AR197" si="262">SUM(D198:D202)</f>
        <v>0</v>
      </c>
      <c r="E197" s="444">
        <f t="shared" si="262"/>
        <v>71287.875257142849</v>
      </c>
      <c r="F197" s="444">
        <f t="shared" si="262"/>
        <v>71287.875257142849</v>
      </c>
      <c r="G197" s="444">
        <f t="shared" si="262"/>
        <v>71287.875257142849</v>
      </c>
      <c r="H197" s="444">
        <f t="shared" si="262"/>
        <v>71287.875257142849</v>
      </c>
      <c r="I197" s="444">
        <f t="shared" si="262"/>
        <v>71287.86820724787</v>
      </c>
      <c r="J197" s="444">
        <f t="shared" si="262"/>
        <v>71287.86820724787</v>
      </c>
      <c r="K197" s="444">
        <f t="shared" si="262"/>
        <v>71287.86820724787</v>
      </c>
      <c r="L197" s="444">
        <f t="shared" si="262"/>
        <v>0</v>
      </c>
      <c r="M197" s="444">
        <f t="shared" si="262"/>
        <v>0</v>
      </c>
      <c r="N197" s="444">
        <f t="shared" si="262"/>
        <v>0</v>
      </c>
      <c r="O197" s="444">
        <f t="shared" si="262"/>
        <v>0</v>
      </c>
      <c r="P197" s="444">
        <f t="shared" si="262"/>
        <v>0</v>
      </c>
      <c r="Q197" s="444">
        <f t="shared" si="262"/>
        <v>0</v>
      </c>
      <c r="R197" s="444">
        <f t="shared" si="262"/>
        <v>0</v>
      </c>
      <c r="S197" s="444">
        <f t="shared" si="262"/>
        <v>0</v>
      </c>
      <c r="T197" s="444">
        <f t="shared" si="262"/>
        <v>0</v>
      </c>
      <c r="U197" s="444">
        <f t="shared" si="262"/>
        <v>0</v>
      </c>
      <c r="V197" s="444">
        <f t="shared" si="262"/>
        <v>0</v>
      </c>
      <c r="W197" s="444">
        <f t="shared" si="262"/>
        <v>0</v>
      </c>
      <c r="X197" s="444">
        <f t="shared" si="262"/>
        <v>0</v>
      </c>
      <c r="Y197" s="444">
        <f t="shared" si="262"/>
        <v>0</v>
      </c>
      <c r="Z197" s="444">
        <f t="shared" si="262"/>
        <v>0</v>
      </c>
      <c r="AA197" s="444">
        <f t="shared" si="262"/>
        <v>0</v>
      </c>
      <c r="AB197" s="444">
        <f t="shared" si="262"/>
        <v>0</v>
      </c>
      <c r="AC197" s="444">
        <f t="shared" si="262"/>
        <v>0</v>
      </c>
      <c r="AD197" s="444">
        <f t="shared" si="262"/>
        <v>0</v>
      </c>
      <c r="AE197" s="444">
        <f t="shared" si="262"/>
        <v>0</v>
      </c>
      <c r="AF197" s="444">
        <f t="shared" si="262"/>
        <v>0</v>
      </c>
      <c r="AG197" s="444">
        <f t="shared" si="262"/>
        <v>0</v>
      </c>
      <c r="AH197" s="444">
        <f t="shared" si="262"/>
        <v>0</v>
      </c>
      <c r="AI197" s="444">
        <f t="shared" si="262"/>
        <v>0</v>
      </c>
      <c r="AJ197" s="444">
        <f t="shared" si="262"/>
        <v>0</v>
      </c>
      <c r="AK197" s="444">
        <f t="shared" si="262"/>
        <v>0</v>
      </c>
      <c r="AL197" s="444">
        <f t="shared" si="262"/>
        <v>0</v>
      </c>
      <c r="AM197" s="444">
        <f t="shared" si="262"/>
        <v>0</v>
      </c>
      <c r="AN197" s="444">
        <f t="shared" si="262"/>
        <v>0</v>
      </c>
      <c r="AO197" s="444">
        <f t="shared" si="262"/>
        <v>0</v>
      </c>
      <c r="AP197" s="444">
        <f t="shared" si="262"/>
        <v>0</v>
      </c>
      <c r="AQ197" s="444">
        <f t="shared" si="262"/>
        <v>0</v>
      </c>
      <c r="AR197" s="444">
        <f t="shared" si="262"/>
        <v>0</v>
      </c>
      <c r="AS197" s="444">
        <f t="shared" si="248"/>
        <v>499015.105650315</v>
      </c>
    </row>
    <row r="198" spans="1:45">
      <c r="A198" s="158"/>
      <c r="B198" s="441" t="str">
        <f>B192</f>
        <v>&lt; 8</v>
      </c>
      <c r="C198" s="81" t="str">
        <f t="shared" si="256"/>
        <v>m3</v>
      </c>
      <c r="D198" s="114"/>
      <c r="E198" s="1155">
        <f>(E83+E155)+PFM!E54</f>
        <v>402.22031772732402</v>
      </c>
      <c r="F198" s="1155">
        <f>(F83+F155)+PFM!F54</f>
        <v>402.22031772732402</v>
      </c>
      <c r="G198" s="1155">
        <f>(G83+G155)+PFM!G54</f>
        <v>402.22031772732396</v>
      </c>
      <c r="H198" s="1155">
        <f>(H83+H155)+PFM!H54</f>
        <v>402.22031772732396</v>
      </c>
      <c r="I198" s="1155">
        <f>(I83+I155)+PFM!I54</f>
        <v>402.22027794170913</v>
      </c>
      <c r="J198" s="1155">
        <f>(J83+J155)+PFM!J54</f>
        <v>402.22027794170924</v>
      </c>
      <c r="K198" s="1155">
        <f>(K83+K155)+PFM!K54</f>
        <v>402.22027794170924</v>
      </c>
      <c r="L198" s="114">
        <f t="shared" ref="L198:AR198" si="263">(L83+L155)</f>
        <v>0</v>
      </c>
      <c r="M198" s="114">
        <f t="shared" si="263"/>
        <v>0</v>
      </c>
      <c r="N198" s="114">
        <f t="shared" si="263"/>
        <v>0</v>
      </c>
      <c r="O198" s="114">
        <f t="shared" si="263"/>
        <v>0</v>
      </c>
      <c r="P198" s="114">
        <f t="shared" si="263"/>
        <v>0</v>
      </c>
      <c r="Q198" s="114">
        <f t="shared" si="263"/>
        <v>0</v>
      </c>
      <c r="R198" s="114">
        <f t="shared" si="263"/>
        <v>0</v>
      </c>
      <c r="S198" s="114">
        <f t="shared" si="263"/>
        <v>0</v>
      </c>
      <c r="T198" s="114">
        <f t="shared" si="263"/>
        <v>0</v>
      </c>
      <c r="U198" s="114">
        <f t="shared" si="263"/>
        <v>0</v>
      </c>
      <c r="V198" s="114">
        <f t="shared" si="263"/>
        <v>0</v>
      </c>
      <c r="W198" s="114">
        <f t="shared" si="263"/>
        <v>0</v>
      </c>
      <c r="X198" s="114">
        <f t="shared" si="263"/>
        <v>0</v>
      </c>
      <c r="Y198" s="114">
        <f t="shared" si="263"/>
        <v>0</v>
      </c>
      <c r="Z198" s="114">
        <f t="shared" si="263"/>
        <v>0</v>
      </c>
      <c r="AA198" s="114">
        <f t="shared" si="263"/>
        <v>0</v>
      </c>
      <c r="AB198" s="114">
        <f t="shared" si="263"/>
        <v>0</v>
      </c>
      <c r="AC198" s="114">
        <f t="shared" si="263"/>
        <v>0</v>
      </c>
      <c r="AD198" s="114">
        <f t="shared" si="263"/>
        <v>0</v>
      </c>
      <c r="AE198" s="114">
        <f t="shared" si="263"/>
        <v>0</v>
      </c>
      <c r="AF198" s="114">
        <f t="shared" si="263"/>
        <v>0</v>
      </c>
      <c r="AG198" s="114">
        <f t="shared" si="263"/>
        <v>0</v>
      </c>
      <c r="AH198" s="114">
        <f t="shared" si="263"/>
        <v>0</v>
      </c>
      <c r="AI198" s="114">
        <f t="shared" si="263"/>
        <v>0</v>
      </c>
      <c r="AJ198" s="114">
        <f t="shared" si="263"/>
        <v>0</v>
      </c>
      <c r="AK198" s="114">
        <f t="shared" si="263"/>
        <v>0</v>
      </c>
      <c r="AL198" s="114">
        <f t="shared" si="263"/>
        <v>0</v>
      </c>
      <c r="AM198" s="114">
        <f t="shared" si="263"/>
        <v>0</v>
      </c>
      <c r="AN198" s="114">
        <f t="shared" si="263"/>
        <v>0</v>
      </c>
      <c r="AO198" s="114">
        <f t="shared" si="263"/>
        <v>0</v>
      </c>
      <c r="AP198" s="114">
        <f t="shared" si="263"/>
        <v>0</v>
      </c>
      <c r="AQ198" s="114">
        <f t="shared" si="263"/>
        <v>0</v>
      </c>
      <c r="AR198" s="114">
        <f t="shared" si="263"/>
        <v>0</v>
      </c>
      <c r="AS198" s="114">
        <f>SUM(E198:AR198)</f>
        <v>2815.5421047344234</v>
      </c>
    </row>
    <row r="199" spans="1:45">
      <c r="A199" s="158"/>
      <c r="B199" s="441" t="str">
        <f>B193</f>
        <v>8 ˧ 18</v>
      </c>
      <c r="C199" s="81" t="str">
        <f t="shared" si="256"/>
        <v>m3</v>
      </c>
      <c r="D199" s="114"/>
      <c r="E199" s="1155">
        <f>(E84+E156)+PFM!E55</f>
        <v>2407.8032400863858</v>
      </c>
      <c r="F199" s="1155">
        <f>(F84+F156)+PFM!F55</f>
        <v>2407.8032400863858</v>
      </c>
      <c r="G199" s="1155">
        <f>(G84+G156)+PFM!G55</f>
        <v>2407.8032400863858</v>
      </c>
      <c r="H199" s="1155">
        <f>(H84+H156)+PFM!H55</f>
        <v>2407.8032400863858</v>
      </c>
      <c r="I199" s="1155">
        <f>(I84+I156)+PFM!I55</f>
        <v>2407.8030021726563</v>
      </c>
      <c r="J199" s="1155">
        <f>(J84+J156)+PFM!J55</f>
        <v>2407.8030021726563</v>
      </c>
      <c r="K199" s="1155">
        <f>(K84+K156)+PFM!K55</f>
        <v>2407.8030021726563</v>
      </c>
      <c r="L199" s="114">
        <f t="shared" ref="L199:AR199" si="264">(L84+L156)</f>
        <v>0</v>
      </c>
      <c r="M199" s="114">
        <f t="shared" si="264"/>
        <v>0</v>
      </c>
      <c r="N199" s="114">
        <f t="shared" si="264"/>
        <v>0</v>
      </c>
      <c r="O199" s="114">
        <f t="shared" si="264"/>
        <v>0</v>
      </c>
      <c r="P199" s="114">
        <f t="shared" si="264"/>
        <v>0</v>
      </c>
      <c r="Q199" s="114">
        <f t="shared" si="264"/>
        <v>0</v>
      </c>
      <c r="R199" s="114">
        <f t="shared" si="264"/>
        <v>0</v>
      </c>
      <c r="S199" s="114">
        <f t="shared" si="264"/>
        <v>0</v>
      </c>
      <c r="T199" s="114">
        <f t="shared" si="264"/>
        <v>0</v>
      </c>
      <c r="U199" s="114">
        <f t="shared" si="264"/>
        <v>0</v>
      </c>
      <c r="V199" s="114">
        <f t="shared" si="264"/>
        <v>0</v>
      </c>
      <c r="W199" s="114">
        <f t="shared" si="264"/>
        <v>0</v>
      </c>
      <c r="X199" s="114">
        <f t="shared" si="264"/>
        <v>0</v>
      </c>
      <c r="Y199" s="114">
        <f t="shared" si="264"/>
        <v>0</v>
      </c>
      <c r="Z199" s="114">
        <f t="shared" si="264"/>
        <v>0</v>
      </c>
      <c r="AA199" s="114">
        <f t="shared" si="264"/>
        <v>0</v>
      </c>
      <c r="AB199" s="114">
        <f t="shared" si="264"/>
        <v>0</v>
      </c>
      <c r="AC199" s="114">
        <f t="shared" si="264"/>
        <v>0</v>
      </c>
      <c r="AD199" s="114">
        <f t="shared" si="264"/>
        <v>0</v>
      </c>
      <c r="AE199" s="114">
        <f t="shared" si="264"/>
        <v>0</v>
      </c>
      <c r="AF199" s="114">
        <f t="shared" si="264"/>
        <v>0</v>
      </c>
      <c r="AG199" s="114">
        <f t="shared" si="264"/>
        <v>0</v>
      </c>
      <c r="AH199" s="114">
        <f t="shared" si="264"/>
        <v>0</v>
      </c>
      <c r="AI199" s="114">
        <f t="shared" si="264"/>
        <v>0</v>
      </c>
      <c r="AJ199" s="114">
        <f t="shared" si="264"/>
        <v>0</v>
      </c>
      <c r="AK199" s="114">
        <f t="shared" si="264"/>
        <v>0</v>
      </c>
      <c r="AL199" s="114">
        <f t="shared" si="264"/>
        <v>0</v>
      </c>
      <c r="AM199" s="114">
        <f t="shared" si="264"/>
        <v>0</v>
      </c>
      <c r="AN199" s="114">
        <f t="shared" si="264"/>
        <v>0</v>
      </c>
      <c r="AO199" s="114">
        <f t="shared" si="264"/>
        <v>0</v>
      </c>
      <c r="AP199" s="114">
        <f t="shared" si="264"/>
        <v>0</v>
      </c>
      <c r="AQ199" s="114">
        <f t="shared" si="264"/>
        <v>0</v>
      </c>
      <c r="AR199" s="114">
        <f t="shared" si="264"/>
        <v>0</v>
      </c>
      <c r="AS199" s="114">
        <f t="shared" si="248"/>
        <v>16854.621966863509</v>
      </c>
    </row>
    <row r="200" spans="1:45">
      <c r="A200" s="158"/>
      <c r="B200" s="441" t="str">
        <f>B194</f>
        <v>18 ˧ 25</v>
      </c>
      <c r="C200" s="81" t="str">
        <f t="shared" si="256"/>
        <v>m3</v>
      </c>
      <c r="D200" s="114"/>
      <c r="E200" s="1155">
        <f>(E85+E157)+PFM!E56</f>
        <v>5060.3106245991294</v>
      </c>
      <c r="F200" s="1155">
        <f>(F85+F157)+PFM!F56</f>
        <v>5060.3106245991294</v>
      </c>
      <c r="G200" s="1155">
        <f>(G85+G157)+PFM!G56</f>
        <v>5060.3106245991285</v>
      </c>
      <c r="H200" s="1155">
        <f>(H85+H157)+PFM!H56</f>
        <v>5060.3106245991285</v>
      </c>
      <c r="I200" s="1155">
        <f>(I85+I157)+PFM!I56</f>
        <v>5060.310124724524</v>
      </c>
      <c r="J200" s="1155">
        <f>(J85+J157)+PFM!J56</f>
        <v>5060.310124724524</v>
      </c>
      <c r="K200" s="1155">
        <f>(K85+K157)+PFM!K56</f>
        <v>5060.3101247245231</v>
      </c>
      <c r="L200" s="114">
        <f t="shared" ref="L200:AR200" si="265">(L85+L157)</f>
        <v>0</v>
      </c>
      <c r="M200" s="114">
        <f t="shared" si="265"/>
        <v>0</v>
      </c>
      <c r="N200" s="114">
        <f t="shared" si="265"/>
        <v>0</v>
      </c>
      <c r="O200" s="114">
        <f t="shared" si="265"/>
        <v>0</v>
      </c>
      <c r="P200" s="114">
        <f t="shared" si="265"/>
        <v>0</v>
      </c>
      <c r="Q200" s="114">
        <f t="shared" si="265"/>
        <v>0</v>
      </c>
      <c r="R200" s="114">
        <f t="shared" si="265"/>
        <v>0</v>
      </c>
      <c r="S200" s="114">
        <f t="shared" si="265"/>
        <v>0</v>
      </c>
      <c r="T200" s="114">
        <f t="shared" si="265"/>
        <v>0</v>
      </c>
      <c r="U200" s="114">
        <f t="shared" si="265"/>
        <v>0</v>
      </c>
      <c r="V200" s="114">
        <f t="shared" si="265"/>
        <v>0</v>
      </c>
      <c r="W200" s="114">
        <f t="shared" si="265"/>
        <v>0</v>
      </c>
      <c r="X200" s="114">
        <f t="shared" si="265"/>
        <v>0</v>
      </c>
      <c r="Y200" s="114">
        <f t="shared" si="265"/>
        <v>0</v>
      </c>
      <c r="Z200" s="114">
        <f t="shared" si="265"/>
        <v>0</v>
      </c>
      <c r="AA200" s="114">
        <f t="shared" si="265"/>
        <v>0</v>
      </c>
      <c r="AB200" s="114">
        <f t="shared" si="265"/>
        <v>0</v>
      </c>
      <c r="AC200" s="114">
        <f t="shared" si="265"/>
        <v>0</v>
      </c>
      <c r="AD200" s="114">
        <f t="shared" si="265"/>
        <v>0</v>
      </c>
      <c r="AE200" s="114">
        <f t="shared" si="265"/>
        <v>0</v>
      </c>
      <c r="AF200" s="114">
        <f t="shared" si="265"/>
        <v>0</v>
      </c>
      <c r="AG200" s="114">
        <f t="shared" si="265"/>
        <v>0</v>
      </c>
      <c r="AH200" s="114">
        <f t="shared" si="265"/>
        <v>0</v>
      </c>
      <c r="AI200" s="114">
        <f t="shared" si="265"/>
        <v>0</v>
      </c>
      <c r="AJ200" s="114">
        <f t="shared" si="265"/>
        <v>0</v>
      </c>
      <c r="AK200" s="114">
        <f t="shared" si="265"/>
        <v>0</v>
      </c>
      <c r="AL200" s="114">
        <f t="shared" si="265"/>
        <v>0</v>
      </c>
      <c r="AM200" s="114">
        <f t="shared" si="265"/>
        <v>0</v>
      </c>
      <c r="AN200" s="114">
        <f t="shared" si="265"/>
        <v>0</v>
      </c>
      <c r="AO200" s="114">
        <f t="shared" si="265"/>
        <v>0</v>
      </c>
      <c r="AP200" s="114">
        <f t="shared" si="265"/>
        <v>0</v>
      </c>
      <c r="AQ200" s="114">
        <f t="shared" si="265"/>
        <v>0</v>
      </c>
      <c r="AR200" s="114">
        <f t="shared" si="265"/>
        <v>0</v>
      </c>
      <c r="AS200" s="114">
        <f t="shared" si="248"/>
        <v>35422.172872570089</v>
      </c>
    </row>
    <row r="201" spans="1:45">
      <c r="A201" s="158"/>
      <c r="B201" s="441" t="str">
        <f>B195</f>
        <v>25 ˧ 35</v>
      </c>
      <c r="C201" s="81" t="str">
        <f t="shared" si="256"/>
        <v>m3</v>
      </c>
      <c r="D201" s="114"/>
      <c r="E201" s="1155">
        <f>(E86+E158)+PFM!E57</f>
        <v>19068.960295707908</v>
      </c>
      <c r="F201" s="1155">
        <f>(F86+F158)+PFM!F57</f>
        <v>19068.960295707908</v>
      </c>
      <c r="G201" s="1155">
        <f>(G86+G158)+PFM!G57</f>
        <v>19068.960295707908</v>
      </c>
      <c r="H201" s="1155">
        <f>(H86+H158)+PFM!H57</f>
        <v>19068.960295707908</v>
      </c>
      <c r="I201" s="1155">
        <f>(I86+I158)+PFM!I57</f>
        <v>19068.958409045419</v>
      </c>
      <c r="J201" s="1155">
        <f>(J86+J158)+PFM!J57</f>
        <v>19068.958409045415</v>
      </c>
      <c r="K201" s="1155">
        <f>(K86+K158)+PFM!K57</f>
        <v>19068.958409045415</v>
      </c>
      <c r="L201" s="114">
        <f t="shared" ref="L201:AR201" si="266">(L86+L158)</f>
        <v>0</v>
      </c>
      <c r="M201" s="114">
        <f t="shared" si="266"/>
        <v>0</v>
      </c>
      <c r="N201" s="114">
        <f t="shared" si="266"/>
        <v>0</v>
      </c>
      <c r="O201" s="114">
        <f t="shared" si="266"/>
        <v>0</v>
      </c>
      <c r="P201" s="114">
        <f t="shared" si="266"/>
        <v>0</v>
      </c>
      <c r="Q201" s="114">
        <f t="shared" si="266"/>
        <v>0</v>
      </c>
      <c r="R201" s="114">
        <f t="shared" si="266"/>
        <v>0</v>
      </c>
      <c r="S201" s="114">
        <f t="shared" si="266"/>
        <v>0</v>
      </c>
      <c r="T201" s="114">
        <f t="shared" si="266"/>
        <v>0</v>
      </c>
      <c r="U201" s="114">
        <f t="shared" si="266"/>
        <v>0</v>
      </c>
      <c r="V201" s="114">
        <f t="shared" si="266"/>
        <v>0</v>
      </c>
      <c r="W201" s="114">
        <f t="shared" si="266"/>
        <v>0</v>
      </c>
      <c r="X201" s="114">
        <f t="shared" si="266"/>
        <v>0</v>
      </c>
      <c r="Y201" s="114">
        <f t="shared" si="266"/>
        <v>0</v>
      </c>
      <c r="Z201" s="114">
        <f t="shared" si="266"/>
        <v>0</v>
      </c>
      <c r="AA201" s="114">
        <f t="shared" si="266"/>
        <v>0</v>
      </c>
      <c r="AB201" s="114">
        <f t="shared" si="266"/>
        <v>0</v>
      </c>
      <c r="AC201" s="114">
        <f t="shared" si="266"/>
        <v>0</v>
      </c>
      <c r="AD201" s="114">
        <f t="shared" si="266"/>
        <v>0</v>
      </c>
      <c r="AE201" s="114">
        <f t="shared" si="266"/>
        <v>0</v>
      </c>
      <c r="AF201" s="114">
        <f t="shared" si="266"/>
        <v>0</v>
      </c>
      <c r="AG201" s="114">
        <f t="shared" si="266"/>
        <v>0</v>
      </c>
      <c r="AH201" s="114">
        <f t="shared" si="266"/>
        <v>0</v>
      </c>
      <c r="AI201" s="114">
        <f t="shared" si="266"/>
        <v>0</v>
      </c>
      <c r="AJ201" s="114">
        <f t="shared" si="266"/>
        <v>0</v>
      </c>
      <c r="AK201" s="114">
        <f t="shared" si="266"/>
        <v>0</v>
      </c>
      <c r="AL201" s="114">
        <f t="shared" si="266"/>
        <v>0</v>
      </c>
      <c r="AM201" s="114">
        <f t="shared" si="266"/>
        <v>0</v>
      </c>
      <c r="AN201" s="114">
        <f t="shared" si="266"/>
        <v>0</v>
      </c>
      <c r="AO201" s="114">
        <f t="shared" si="266"/>
        <v>0</v>
      </c>
      <c r="AP201" s="114">
        <f t="shared" si="266"/>
        <v>0</v>
      </c>
      <c r="AQ201" s="114">
        <f t="shared" si="266"/>
        <v>0</v>
      </c>
      <c r="AR201" s="114">
        <f t="shared" si="266"/>
        <v>0</v>
      </c>
      <c r="AS201" s="114">
        <f t="shared" si="248"/>
        <v>133482.71640996786</v>
      </c>
    </row>
    <row r="202" spans="1:45">
      <c r="A202" s="158"/>
      <c r="B202" s="441" t="str">
        <f>B196</f>
        <v>35 ≤</v>
      </c>
      <c r="C202" s="81" t="str">
        <f t="shared" si="256"/>
        <v>m3</v>
      </c>
      <c r="D202" s="114"/>
      <c r="E202" s="1155">
        <f>(E87+E159)+PFM!E58</f>
        <v>44348.580779022108</v>
      </c>
      <c r="F202" s="1155">
        <f>(F87+F159)+PFM!F58</f>
        <v>44348.580779022108</v>
      </c>
      <c r="G202" s="1155">
        <f>(G87+G159)+PFM!G58</f>
        <v>44348.580779022101</v>
      </c>
      <c r="H202" s="1155">
        <f>(H87+H159)+PFM!H58</f>
        <v>44348.580779022101</v>
      </c>
      <c r="I202" s="1155">
        <f>(I87+I159)+PFM!I58</f>
        <v>44348.576393363568</v>
      </c>
      <c r="J202" s="1155">
        <f>(J87+J159)+PFM!J58</f>
        <v>44348.576393363561</v>
      </c>
      <c r="K202" s="1155">
        <f>(K87+K159)+PFM!K58</f>
        <v>44348.576393363561</v>
      </c>
      <c r="L202" s="114">
        <f t="shared" ref="L202:AR202" si="267">(L87+L159)</f>
        <v>0</v>
      </c>
      <c r="M202" s="114">
        <f t="shared" si="267"/>
        <v>0</v>
      </c>
      <c r="N202" s="114">
        <f t="shared" si="267"/>
        <v>0</v>
      </c>
      <c r="O202" s="114">
        <f t="shared" si="267"/>
        <v>0</v>
      </c>
      <c r="P202" s="114">
        <f t="shared" si="267"/>
        <v>0</v>
      </c>
      <c r="Q202" s="114">
        <f t="shared" si="267"/>
        <v>0</v>
      </c>
      <c r="R202" s="114">
        <f t="shared" si="267"/>
        <v>0</v>
      </c>
      <c r="S202" s="114">
        <f t="shared" si="267"/>
        <v>0</v>
      </c>
      <c r="T202" s="114">
        <f t="shared" si="267"/>
        <v>0</v>
      </c>
      <c r="U202" s="114">
        <f t="shared" si="267"/>
        <v>0</v>
      </c>
      <c r="V202" s="114">
        <f t="shared" si="267"/>
        <v>0</v>
      </c>
      <c r="W202" s="114">
        <f t="shared" si="267"/>
        <v>0</v>
      </c>
      <c r="X202" s="114">
        <f t="shared" si="267"/>
        <v>0</v>
      </c>
      <c r="Y202" s="114">
        <f t="shared" si="267"/>
        <v>0</v>
      </c>
      <c r="Z202" s="114">
        <f t="shared" si="267"/>
        <v>0</v>
      </c>
      <c r="AA202" s="114">
        <f t="shared" si="267"/>
        <v>0</v>
      </c>
      <c r="AB202" s="114">
        <f t="shared" si="267"/>
        <v>0</v>
      </c>
      <c r="AC202" s="114">
        <f t="shared" si="267"/>
        <v>0</v>
      </c>
      <c r="AD202" s="114">
        <f t="shared" si="267"/>
        <v>0</v>
      </c>
      <c r="AE202" s="114">
        <f t="shared" si="267"/>
        <v>0</v>
      </c>
      <c r="AF202" s="114">
        <f t="shared" si="267"/>
        <v>0</v>
      </c>
      <c r="AG202" s="114">
        <f t="shared" si="267"/>
        <v>0</v>
      </c>
      <c r="AH202" s="114">
        <f t="shared" si="267"/>
        <v>0</v>
      </c>
      <c r="AI202" s="114">
        <f t="shared" si="267"/>
        <v>0</v>
      </c>
      <c r="AJ202" s="114">
        <f t="shared" si="267"/>
        <v>0</v>
      </c>
      <c r="AK202" s="114">
        <f t="shared" si="267"/>
        <v>0</v>
      </c>
      <c r="AL202" s="114">
        <f t="shared" si="267"/>
        <v>0</v>
      </c>
      <c r="AM202" s="114">
        <f t="shared" si="267"/>
        <v>0</v>
      </c>
      <c r="AN202" s="114">
        <f t="shared" si="267"/>
        <v>0</v>
      </c>
      <c r="AO202" s="114">
        <f t="shared" si="267"/>
        <v>0</v>
      </c>
      <c r="AP202" s="114">
        <f t="shared" si="267"/>
        <v>0</v>
      </c>
      <c r="AQ202" s="114">
        <f t="shared" si="267"/>
        <v>0</v>
      </c>
      <c r="AR202" s="114">
        <f t="shared" si="267"/>
        <v>0</v>
      </c>
      <c r="AS202" s="114">
        <f t="shared" si="248"/>
        <v>310440.05229617911</v>
      </c>
    </row>
    <row r="203" spans="1:45">
      <c r="A203" s="158"/>
      <c r="B203" s="442" t="s">
        <v>395</v>
      </c>
      <c r="C203" s="445" t="str">
        <f t="shared" si="256"/>
        <v>m3</v>
      </c>
      <c r="D203" s="444">
        <f t="shared" ref="D203:AR203" si="268">SUM(D204:D208)</f>
        <v>0</v>
      </c>
      <c r="E203" s="444">
        <f t="shared" si="268"/>
        <v>0</v>
      </c>
      <c r="F203" s="444">
        <f t="shared" si="268"/>
        <v>0</v>
      </c>
      <c r="G203" s="444">
        <f t="shared" si="268"/>
        <v>0</v>
      </c>
      <c r="H203" s="444">
        <f t="shared" si="268"/>
        <v>0</v>
      </c>
      <c r="I203" s="444">
        <f t="shared" si="268"/>
        <v>0</v>
      </c>
      <c r="J203" s="444">
        <f t="shared" si="268"/>
        <v>0</v>
      </c>
      <c r="K203" s="444">
        <f t="shared" si="268"/>
        <v>0</v>
      </c>
      <c r="L203" s="444">
        <f t="shared" si="268"/>
        <v>0</v>
      </c>
      <c r="M203" s="444">
        <f t="shared" si="268"/>
        <v>0</v>
      </c>
      <c r="N203" s="444">
        <f t="shared" si="268"/>
        <v>0</v>
      </c>
      <c r="O203" s="444">
        <f t="shared" si="268"/>
        <v>0</v>
      </c>
      <c r="P203" s="444">
        <f t="shared" si="268"/>
        <v>0</v>
      </c>
      <c r="Q203" s="444">
        <f t="shared" si="268"/>
        <v>0</v>
      </c>
      <c r="R203" s="444">
        <f t="shared" si="268"/>
        <v>0</v>
      </c>
      <c r="S203" s="444">
        <f t="shared" si="268"/>
        <v>0</v>
      </c>
      <c r="T203" s="444">
        <f t="shared" si="268"/>
        <v>0</v>
      </c>
      <c r="U203" s="444">
        <f t="shared" si="268"/>
        <v>0</v>
      </c>
      <c r="V203" s="444">
        <f t="shared" si="268"/>
        <v>0</v>
      </c>
      <c r="W203" s="444">
        <f t="shared" si="268"/>
        <v>0</v>
      </c>
      <c r="X203" s="444">
        <f t="shared" si="268"/>
        <v>0</v>
      </c>
      <c r="Y203" s="444">
        <f t="shared" si="268"/>
        <v>0</v>
      </c>
      <c r="Z203" s="444">
        <f t="shared" si="268"/>
        <v>0</v>
      </c>
      <c r="AA203" s="444">
        <f t="shared" si="268"/>
        <v>0</v>
      </c>
      <c r="AB203" s="444">
        <f t="shared" si="268"/>
        <v>0</v>
      </c>
      <c r="AC203" s="444">
        <f t="shared" si="268"/>
        <v>0</v>
      </c>
      <c r="AD203" s="444">
        <f t="shared" si="268"/>
        <v>0</v>
      </c>
      <c r="AE203" s="444">
        <f t="shared" si="268"/>
        <v>0</v>
      </c>
      <c r="AF203" s="444">
        <f t="shared" si="268"/>
        <v>0</v>
      </c>
      <c r="AG203" s="444">
        <f t="shared" si="268"/>
        <v>0</v>
      </c>
      <c r="AH203" s="444">
        <f t="shared" si="268"/>
        <v>0</v>
      </c>
      <c r="AI203" s="444">
        <f t="shared" si="268"/>
        <v>0</v>
      </c>
      <c r="AJ203" s="444">
        <f t="shared" si="268"/>
        <v>0</v>
      </c>
      <c r="AK203" s="444">
        <f t="shared" si="268"/>
        <v>0</v>
      </c>
      <c r="AL203" s="444">
        <f t="shared" si="268"/>
        <v>0</v>
      </c>
      <c r="AM203" s="444">
        <f t="shared" si="268"/>
        <v>0</v>
      </c>
      <c r="AN203" s="444">
        <f t="shared" si="268"/>
        <v>0</v>
      </c>
      <c r="AO203" s="444">
        <f t="shared" si="268"/>
        <v>0</v>
      </c>
      <c r="AP203" s="444">
        <f t="shared" si="268"/>
        <v>0</v>
      </c>
      <c r="AQ203" s="444">
        <f t="shared" si="268"/>
        <v>0</v>
      </c>
      <c r="AR203" s="444">
        <f t="shared" si="268"/>
        <v>0</v>
      </c>
      <c r="AS203" s="444">
        <f t="shared" si="248"/>
        <v>0</v>
      </c>
    </row>
    <row r="204" spans="1:45">
      <c r="A204" s="158"/>
      <c r="B204" s="441" t="str">
        <f>B198</f>
        <v>&lt; 8</v>
      </c>
      <c r="C204" s="81" t="str">
        <f t="shared" si="256"/>
        <v>m3</v>
      </c>
      <c r="D204" s="114"/>
      <c r="E204" s="114">
        <f>E101</f>
        <v>0</v>
      </c>
      <c r="F204" s="114">
        <f t="shared" ref="F204:AR204" si="269">F101</f>
        <v>0</v>
      </c>
      <c r="G204" s="114">
        <f t="shared" si="269"/>
        <v>0</v>
      </c>
      <c r="H204" s="114">
        <f t="shared" si="269"/>
        <v>0</v>
      </c>
      <c r="I204" s="114">
        <f t="shared" si="269"/>
        <v>0</v>
      </c>
      <c r="J204" s="114">
        <f t="shared" si="269"/>
        <v>0</v>
      </c>
      <c r="K204" s="114">
        <f t="shared" si="269"/>
        <v>0</v>
      </c>
      <c r="L204" s="114">
        <f t="shared" si="269"/>
        <v>0</v>
      </c>
      <c r="M204" s="114">
        <f t="shared" si="269"/>
        <v>0</v>
      </c>
      <c r="N204" s="114">
        <f t="shared" si="269"/>
        <v>0</v>
      </c>
      <c r="O204" s="114">
        <f t="shared" si="269"/>
        <v>0</v>
      </c>
      <c r="P204" s="114">
        <f t="shared" si="269"/>
        <v>0</v>
      </c>
      <c r="Q204" s="114">
        <f t="shared" si="269"/>
        <v>0</v>
      </c>
      <c r="R204" s="114">
        <f t="shared" si="269"/>
        <v>0</v>
      </c>
      <c r="S204" s="114">
        <f t="shared" si="269"/>
        <v>0</v>
      </c>
      <c r="T204" s="114">
        <f t="shared" si="269"/>
        <v>0</v>
      </c>
      <c r="U204" s="114">
        <f t="shared" si="269"/>
        <v>0</v>
      </c>
      <c r="V204" s="114">
        <f t="shared" si="269"/>
        <v>0</v>
      </c>
      <c r="W204" s="114">
        <f t="shared" si="269"/>
        <v>0</v>
      </c>
      <c r="X204" s="114">
        <f t="shared" si="269"/>
        <v>0</v>
      </c>
      <c r="Y204" s="114">
        <f t="shared" si="269"/>
        <v>0</v>
      </c>
      <c r="Z204" s="114">
        <f t="shared" si="269"/>
        <v>0</v>
      </c>
      <c r="AA204" s="114">
        <f t="shared" si="269"/>
        <v>0</v>
      </c>
      <c r="AB204" s="114">
        <f t="shared" si="269"/>
        <v>0</v>
      </c>
      <c r="AC204" s="114">
        <f t="shared" si="269"/>
        <v>0</v>
      </c>
      <c r="AD204" s="114">
        <f t="shared" si="269"/>
        <v>0</v>
      </c>
      <c r="AE204" s="114">
        <f t="shared" si="269"/>
        <v>0</v>
      </c>
      <c r="AF204" s="114">
        <f t="shared" si="269"/>
        <v>0</v>
      </c>
      <c r="AG204" s="114">
        <f t="shared" si="269"/>
        <v>0</v>
      </c>
      <c r="AH204" s="114">
        <f t="shared" si="269"/>
        <v>0</v>
      </c>
      <c r="AI204" s="114">
        <f t="shared" si="269"/>
        <v>0</v>
      </c>
      <c r="AJ204" s="114">
        <f t="shared" si="269"/>
        <v>0</v>
      </c>
      <c r="AK204" s="114">
        <f t="shared" si="269"/>
        <v>0</v>
      </c>
      <c r="AL204" s="114">
        <f t="shared" si="269"/>
        <v>0</v>
      </c>
      <c r="AM204" s="114">
        <f t="shared" si="269"/>
        <v>0</v>
      </c>
      <c r="AN204" s="114">
        <f t="shared" si="269"/>
        <v>0</v>
      </c>
      <c r="AO204" s="114">
        <f t="shared" si="269"/>
        <v>0</v>
      </c>
      <c r="AP204" s="114">
        <f t="shared" si="269"/>
        <v>0</v>
      </c>
      <c r="AQ204" s="114">
        <f t="shared" si="269"/>
        <v>0</v>
      </c>
      <c r="AR204" s="114">
        <f t="shared" si="269"/>
        <v>0</v>
      </c>
      <c r="AS204" s="114">
        <f>SUM(E204:AR204)</f>
        <v>0</v>
      </c>
    </row>
    <row r="205" spans="1:45">
      <c r="A205" s="158"/>
      <c r="B205" s="441" t="str">
        <f>B199</f>
        <v>8 ˧ 18</v>
      </c>
      <c r="C205" s="81" t="str">
        <f t="shared" si="256"/>
        <v>m3</v>
      </c>
      <c r="D205" s="114"/>
      <c r="E205" s="114">
        <f t="shared" ref="E205:AR205" si="270">E102</f>
        <v>0</v>
      </c>
      <c r="F205" s="114">
        <f t="shared" si="270"/>
        <v>0</v>
      </c>
      <c r="G205" s="114">
        <f t="shared" si="270"/>
        <v>0</v>
      </c>
      <c r="H205" s="114">
        <f t="shared" si="270"/>
        <v>0</v>
      </c>
      <c r="I205" s="114">
        <f t="shared" si="270"/>
        <v>0</v>
      </c>
      <c r="J205" s="114">
        <f t="shared" si="270"/>
        <v>0</v>
      </c>
      <c r="K205" s="114">
        <f t="shared" si="270"/>
        <v>0</v>
      </c>
      <c r="L205" s="114">
        <f t="shared" si="270"/>
        <v>0</v>
      </c>
      <c r="M205" s="114">
        <f t="shared" si="270"/>
        <v>0</v>
      </c>
      <c r="N205" s="114">
        <f t="shared" si="270"/>
        <v>0</v>
      </c>
      <c r="O205" s="114">
        <f t="shared" si="270"/>
        <v>0</v>
      </c>
      <c r="P205" s="114">
        <f t="shared" si="270"/>
        <v>0</v>
      </c>
      <c r="Q205" s="114">
        <f t="shared" si="270"/>
        <v>0</v>
      </c>
      <c r="R205" s="114">
        <f t="shared" si="270"/>
        <v>0</v>
      </c>
      <c r="S205" s="114">
        <f t="shared" si="270"/>
        <v>0</v>
      </c>
      <c r="T205" s="114">
        <f t="shared" si="270"/>
        <v>0</v>
      </c>
      <c r="U205" s="114">
        <f t="shared" si="270"/>
        <v>0</v>
      </c>
      <c r="V205" s="114">
        <f t="shared" si="270"/>
        <v>0</v>
      </c>
      <c r="W205" s="114">
        <f t="shared" si="270"/>
        <v>0</v>
      </c>
      <c r="X205" s="114">
        <f t="shared" si="270"/>
        <v>0</v>
      </c>
      <c r="Y205" s="114">
        <f t="shared" si="270"/>
        <v>0</v>
      </c>
      <c r="Z205" s="114">
        <f t="shared" si="270"/>
        <v>0</v>
      </c>
      <c r="AA205" s="114">
        <f t="shared" si="270"/>
        <v>0</v>
      </c>
      <c r="AB205" s="114">
        <f t="shared" si="270"/>
        <v>0</v>
      </c>
      <c r="AC205" s="114">
        <f t="shared" si="270"/>
        <v>0</v>
      </c>
      <c r="AD205" s="114">
        <f t="shared" si="270"/>
        <v>0</v>
      </c>
      <c r="AE205" s="114">
        <f t="shared" si="270"/>
        <v>0</v>
      </c>
      <c r="AF205" s="114">
        <f t="shared" si="270"/>
        <v>0</v>
      </c>
      <c r="AG205" s="114">
        <f t="shared" si="270"/>
        <v>0</v>
      </c>
      <c r="AH205" s="114">
        <f t="shared" si="270"/>
        <v>0</v>
      </c>
      <c r="AI205" s="114">
        <f t="shared" si="270"/>
        <v>0</v>
      </c>
      <c r="AJ205" s="114">
        <f t="shared" si="270"/>
        <v>0</v>
      </c>
      <c r="AK205" s="114">
        <f t="shared" si="270"/>
        <v>0</v>
      </c>
      <c r="AL205" s="114">
        <f t="shared" si="270"/>
        <v>0</v>
      </c>
      <c r="AM205" s="114">
        <f t="shared" si="270"/>
        <v>0</v>
      </c>
      <c r="AN205" s="114">
        <f t="shared" si="270"/>
        <v>0</v>
      </c>
      <c r="AO205" s="114">
        <f t="shared" si="270"/>
        <v>0</v>
      </c>
      <c r="AP205" s="114">
        <f t="shared" si="270"/>
        <v>0</v>
      </c>
      <c r="AQ205" s="114">
        <f t="shared" si="270"/>
        <v>0</v>
      </c>
      <c r="AR205" s="114">
        <f t="shared" si="270"/>
        <v>0</v>
      </c>
      <c r="AS205" s="114">
        <f t="shared" si="248"/>
        <v>0</v>
      </c>
    </row>
    <row r="206" spans="1:45">
      <c r="A206" s="158"/>
      <c r="B206" s="441" t="str">
        <f>B200</f>
        <v>18 ˧ 25</v>
      </c>
      <c r="C206" s="81" t="str">
        <f t="shared" si="256"/>
        <v>m3</v>
      </c>
      <c r="D206" s="114"/>
      <c r="E206" s="114">
        <f t="shared" ref="E206:AR206" si="271">E103</f>
        <v>0</v>
      </c>
      <c r="F206" s="114">
        <f t="shared" si="271"/>
        <v>0</v>
      </c>
      <c r="G206" s="114">
        <f t="shared" si="271"/>
        <v>0</v>
      </c>
      <c r="H206" s="114">
        <f t="shared" si="271"/>
        <v>0</v>
      </c>
      <c r="I206" s="114">
        <f t="shared" si="271"/>
        <v>0</v>
      </c>
      <c r="J206" s="114">
        <f t="shared" si="271"/>
        <v>0</v>
      </c>
      <c r="K206" s="114">
        <f t="shared" si="271"/>
        <v>0</v>
      </c>
      <c r="L206" s="114">
        <f t="shared" si="271"/>
        <v>0</v>
      </c>
      <c r="M206" s="114">
        <f t="shared" si="271"/>
        <v>0</v>
      </c>
      <c r="N206" s="114">
        <f t="shared" si="271"/>
        <v>0</v>
      </c>
      <c r="O206" s="114">
        <f t="shared" si="271"/>
        <v>0</v>
      </c>
      <c r="P206" s="114">
        <f t="shared" si="271"/>
        <v>0</v>
      </c>
      <c r="Q206" s="114">
        <f t="shared" si="271"/>
        <v>0</v>
      </c>
      <c r="R206" s="114">
        <f t="shared" si="271"/>
        <v>0</v>
      </c>
      <c r="S206" s="114">
        <f t="shared" si="271"/>
        <v>0</v>
      </c>
      <c r="T206" s="114">
        <f t="shared" si="271"/>
        <v>0</v>
      </c>
      <c r="U206" s="114">
        <f t="shared" si="271"/>
        <v>0</v>
      </c>
      <c r="V206" s="114">
        <f t="shared" si="271"/>
        <v>0</v>
      </c>
      <c r="W206" s="114">
        <f t="shared" si="271"/>
        <v>0</v>
      </c>
      <c r="X206" s="114">
        <f t="shared" si="271"/>
        <v>0</v>
      </c>
      <c r="Y206" s="114">
        <f t="shared" si="271"/>
        <v>0</v>
      </c>
      <c r="Z206" s="114">
        <f t="shared" si="271"/>
        <v>0</v>
      </c>
      <c r="AA206" s="114">
        <f t="shared" si="271"/>
        <v>0</v>
      </c>
      <c r="AB206" s="114">
        <f t="shared" si="271"/>
        <v>0</v>
      </c>
      <c r="AC206" s="114">
        <f t="shared" si="271"/>
        <v>0</v>
      </c>
      <c r="AD206" s="114">
        <f t="shared" si="271"/>
        <v>0</v>
      </c>
      <c r="AE206" s="114">
        <f t="shared" si="271"/>
        <v>0</v>
      </c>
      <c r="AF206" s="114">
        <f t="shared" si="271"/>
        <v>0</v>
      </c>
      <c r="AG206" s="114">
        <f t="shared" si="271"/>
        <v>0</v>
      </c>
      <c r="AH206" s="114">
        <f t="shared" si="271"/>
        <v>0</v>
      </c>
      <c r="AI206" s="114">
        <f t="shared" si="271"/>
        <v>0</v>
      </c>
      <c r="AJ206" s="114">
        <f t="shared" si="271"/>
        <v>0</v>
      </c>
      <c r="AK206" s="114">
        <f t="shared" si="271"/>
        <v>0</v>
      </c>
      <c r="AL206" s="114">
        <f t="shared" si="271"/>
        <v>0</v>
      </c>
      <c r="AM206" s="114">
        <f t="shared" si="271"/>
        <v>0</v>
      </c>
      <c r="AN206" s="114">
        <f t="shared" si="271"/>
        <v>0</v>
      </c>
      <c r="AO206" s="114">
        <f t="shared" si="271"/>
        <v>0</v>
      </c>
      <c r="AP206" s="114">
        <f t="shared" si="271"/>
        <v>0</v>
      </c>
      <c r="AQ206" s="114">
        <f t="shared" si="271"/>
        <v>0</v>
      </c>
      <c r="AR206" s="114">
        <f t="shared" si="271"/>
        <v>0</v>
      </c>
      <c r="AS206" s="114">
        <f t="shared" si="248"/>
        <v>0</v>
      </c>
    </row>
    <row r="207" spans="1:45">
      <c r="A207" s="158"/>
      <c r="B207" s="441" t="str">
        <f>B201</f>
        <v>25 ˧ 35</v>
      </c>
      <c r="C207" s="81" t="str">
        <f t="shared" si="256"/>
        <v>m3</v>
      </c>
      <c r="D207" s="114"/>
      <c r="E207" s="114">
        <f t="shared" ref="E207:AR207" si="272">E104</f>
        <v>0</v>
      </c>
      <c r="F207" s="114">
        <f t="shared" si="272"/>
        <v>0</v>
      </c>
      <c r="G207" s="114">
        <f t="shared" si="272"/>
        <v>0</v>
      </c>
      <c r="H207" s="114">
        <f t="shared" si="272"/>
        <v>0</v>
      </c>
      <c r="I207" s="114">
        <f t="shared" si="272"/>
        <v>0</v>
      </c>
      <c r="J207" s="114">
        <f t="shared" si="272"/>
        <v>0</v>
      </c>
      <c r="K207" s="114">
        <f t="shared" si="272"/>
        <v>0</v>
      </c>
      <c r="L207" s="114">
        <f t="shared" si="272"/>
        <v>0</v>
      </c>
      <c r="M207" s="114">
        <f t="shared" si="272"/>
        <v>0</v>
      </c>
      <c r="N207" s="114">
        <f t="shared" si="272"/>
        <v>0</v>
      </c>
      <c r="O207" s="114">
        <f t="shared" si="272"/>
        <v>0</v>
      </c>
      <c r="P207" s="114">
        <f t="shared" si="272"/>
        <v>0</v>
      </c>
      <c r="Q207" s="114">
        <f t="shared" si="272"/>
        <v>0</v>
      </c>
      <c r="R207" s="114">
        <f t="shared" si="272"/>
        <v>0</v>
      </c>
      <c r="S207" s="114">
        <f t="shared" si="272"/>
        <v>0</v>
      </c>
      <c r="T207" s="114">
        <f t="shared" si="272"/>
        <v>0</v>
      </c>
      <c r="U207" s="114">
        <f t="shared" si="272"/>
        <v>0</v>
      </c>
      <c r="V207" s="114">
        <f t="shared" si="272"/>
        <v>0</v>
      </c>
      <c r="W207" s="114">
        <f t="shared" si="272"/>
        <v>0</v>
      </c>
      <c r="X207" s="114">
        <f t="shared" si="272"/>
        <v>0</v>
      </c>
      <c r="Y207" s="114">
        <f t="shared" si="272"/>
        <v>0</v>
      </c>
      <c r="Z207" s="114">
        <f t="shared" si="272"/>
        <v>0</v>
      </c>
      <c r="AA207" s="114">
        <f t="shared" si="272"/>
        <v>0</v>
      </c>
      <c r="AB207" s="114">
        <f t="shared" si="272"/>
        <v>0</v>
      </c>
      <c r="AC207" s="114">
        <f t="shared" si="272"/>
        <v>0</v>
      </c>
      <c r="AD207" s="114">
        <f t="shared" si="272"/>
        <v>0</v>
      </c>
      <c r="AE207" s="114">
        <f t="shared" si="272"/>
        <v>0</v>
      </c>
      <c r="AF207" s="114">
        <f t="shared" si="272"/>
        <v>0</v>
      </c>
      <c r="AG207" s="114">
        <f t="shared" si="272"/>
        <v>0</v>
      </c>
      <c r="AH207" s="114">
        <f t="shared" si="272"/>
        <v>0</v>
      </c>
      <c r="AI207" s="114">
        <f t="shared" si="272"/>
        <v>0</v>
      </c>
      <c r="AJ207" s="114">
        <f t="shared" si="272"/>
        <v>0</v>
      </c>
      <c r="AK207" s="114">
        <f t="shared" si="272"/>
        <v>0</v>
      </c>
      <c r="AL207" s="114">
        <f t="shared" si="272"/>
        <v>0</v>
      </c>
      <c r="AM207" s="114">
        <f t="shared" si="272"/>
        <v>0</v>
      </c>
      <c r="AN207" s="114">
        <f t="shared" si="272"/>
        <v>0</v>
      </c>
      <c r="AO207" s="114">
        <f t="shared" si="272"/>
        <v>0</v>
      </c>
      <c r="AP207" s="114">
        <f t="shared" si="272"/>
        <v>0</v>
      </c>
      <c r="AQ207" s="114">
        <f t="shared" si="272"/>
        <v>0</v>
      </c>
      <c r="AR207" s="114">
        <f t="shared" si="272"/>
        <v>0</v>
      </c>
      <c r="AS207" s="114">
        <f t="shared" si="248"/>
        <v>0</v>
      </c>
    </row>
    <row r="208" spans="1:45">
      <c r="A208" s="158"/>
      <c r="B208" s="441" t="str">
        <f>B202</f>
        <v>35 ≤</v>
      </c>
      <c r="C208" s="81" t="str">
        <f t="shared" si="256"/>
        <v>m3</v>
      </c>
      <c r="D208" s="114"/>
      <c r="E208" s="114">
        <f t="shared" ref="E208:AR208" si="273">E105</f>
        <v>0</v>
      </c>
      <c r="F208" s="114">
        <f t="shared" si="273"/>
        <v>0</v>
      </c>
      <c r="G208" s="114">
        <f t="shared" si="273"/>
        <v>0</v>
      </c>
      <c r="H208" s="114">
        <f t="shared" si="273"/>
        <v>0</v>
      </c>
      <c r="I208" s="114">
        <f t="shared" si="273"/>
        <v>0</v>
      </c>
      <c r="J208" s="114">
        <f t="shared" si="273"/>
        <v>0</v>
      </c>
      <c r="K208" s="114">
        <f t="shared" si="273"/>
        <v>0</v>
      </c>
      <c r="L208" s="114">
        <f t="shared" si="273"/>
        <v>0</v>
      </c>
      <c r="M208" s="114">
        <f t="shared" si="273"/>
        <v>0</v>
      </c>
      <c r="N208" s="114">
        <f t="shared" si="273"/>
        <v>0</v>
      </c>
      <c r="O208" s="114">
        <f t="shared" si="273"/>
        <v>0</v>
      </c>
      <c r="P208" s="114">
        <f t="shared" si="273"/>
        <v>0</v>
      </c>
      <c r="Q208" s="114">
        <f t="shared" si="273"/>
        <v>0</v>
      </c>
      <c r="R208" s="114">
        <f t="shared" si="273"/>
        <v>0</v>
      </c>
      <c r="S208" s="114">
        <f t="shared" si="273"/>
        <v>0</v>
      </c>
      <c r="T208" s="114">
        <f t="shared" si="273"/>
        <v>0</v>
      </c>
      <c r="U208" s="114">
        <f t="shared" si="273"/>
        <v>0</v>
      </c>
      <c r="V208" s="114">
        <f t="shared" si="273"/>
        <v>0</v>
      </c>
      <c r="W208" s="114">
        <f t="shared" si="273"/>
        <v>0</v>
      </c>
      <c r="X208" s="114">
        <f t="shared" si="273"/>
        <v>0</v>
      </c>
      <c r="Y208" s="114">
        <f t="shared" si="273"/>
        <v>0</v>
      </c>
      <c r="Z208" s="114">
        <f t="shared" si="273"/>
        <v>0</v>
      </c>
      <c r="AA208" s="114">
        <f t="shared" si="273"/>
        <v>0</v>
      </c>
      <c r="AB208" s="114">
        <f t="shared" si="273"/>
        <v>0</v>
      </c>
      <c r="AC208" s="114">
        <f t="shared" si="273"/>
        <v>0</v>
      </c>
      <c r="AD208" s="114">
        <f t="shared" si="273"/>
        <v>0</v>
      </c>
      <c r="AE208" s="114">
        <f t="shared" si="273"/>
        <v>0</v>
      </c>
      <c r="AF208" s="114">
        <f t="shared" si="273"/>
        <v>0</v>
      </c>
      <c r="AG208" s="114">
        <f t="shared" si="273"/>
        <v>0</v>
      </c>
      <c r="AH208" s="114">
        <f t="shared" si="273"/>
        <v>0</v>
      </c>
      <c r="AI208" s="114">
        <f t="shared" si="273"/>
        <v>0</v>
      </c>
      <c r="AJ208" s="114">
        <f t="shared" si="273"/>
        <v>0</v>
      </c>
      <c r="AK208" s="114">
        <f t="shared" si="273"/>
        <v>0</v>
      </c>
      <c r="AL208" s="114">
        <f t="shared" si="273"/>
        <v>0</v>
      </c>
      <c r="AM208" s="114">
        <f t="shared" si="273"/>
        <v>0</v>
      </c>
      <c r="AN208" s="114">
        <f t="shared" si="273"/>
        <v>0</v>
      </c>
      <c r="AO208" s="114">
        <f t="shared" si="273"/>
        <v>0</v>
      </c>
      <c r="AP208" s="114">
        <f t="shared" si="273"/>
        <v>0</v>
      </c>
      <c r="AQ208" s="114">
        <f t="shared" si="273"/>
        <v>0</v>
      </c>
      <c r="AR208" s="114">
        <f t="shared" si="273"/>
        <v>0</v>
      </c>
      <c r="AS208" s="114">
        <f t="shared" si="248"/>
        <v>0</v>
      </c>
    </row>
    <row r="209" spans="1:45">
      <c r="A209" s="158"/>
      <c r="B209" s="442" t="s">
        <v>396</v>
      </c>
      <c r="C209" s="445" t="str">
        <f t="shared" si="256"/>
        <v>m3</v>
      </c>
      <c r="D209" s="444">
        <f t="shared" ref="D209:AR209" si="274">SUM(D210:D214)</f>
        <v>0</v>
      </c>
      <c r="E209" s="444">
        <f t="shared" si="274"/>
        <v>12324.79805714286</v>
      </c>
      <c r="F209" s="444">
        <f t="shared" si="274"/>
        <v>12324.798057142858</v>
      </c>
      <c r="G209" s="444">
        <f t="shared" si="274"/>
        <v>12324.798057142858</v>
      </c>
      <c r="H209" s="444">
        <f t="shared" si="274"/>
        <v>12324.798057142858</v>
      </c>
      <c r="I209" s="444">
        <f t="shared" si="274"/>
        <v>12324.798057142856</v>
      </c>
      <c r="J209" s="444">
        <f t="shared" si="274"/>
        <v>12324.798057142858</v>
      </c>
      <c r="K209" s="444">
        <f t="shared" si="274"/>
        <v>12324.798057142858</v>
      </c>
      <c r="L209" s="444">
        <f t="shared" si="274"/>
        <v>0</v>
      </c>
      <c r="M209" s="444">
        <f t="shared" si="274"/>
        <v>0</v>
      </c>
      <c r="N209" s="444">
        <f t="shared" si="274"/>
        <v>0</v>
      </c>
      <c r="O209" s="444">
        <f t="shared" si="274"/>
        <v>0</v>
      </c>
      <c r="P209" s="444">
        <f t="shared" si="274"/>
        <v>0</v>
      </c>
      <c r="Q209" s="444">
        <f t="shared" si="274"/>
        <v>0</v>
      </c>
      <c r="R209" s="444">
        <f t="shared" si="274"/>
        <v>0</v>
      </c>
      <c r="S209" s="444">
        <f t="shared" si="274"/>
        <v>0</v>
      </c>
      <c r="T209" s="444">
        <f t="shared" si="274"/>
        <v>0</v>
      </c>
      <c r="U209" s="444">
        <f t="shared" si="274"/>
        <v>0</v>
      </c>
      <c r="V209" s="444">
        <f t="shared" si="274"/>
        <v>0</v>
      </c>
      <c r="W209" s="444">
        <f t="shared" si="274"/>
        <v>0</v>
      </c>
      <c r="X209" s="444">
        <f t="shared" si="274"/>
        <v>0</v>
      </c>
      <c r="Y209" s="444">
        <f t="shared" si="274"/>
        <v>0</v>
      </c>
      <c r="Z209" s="444">
        <f t="shared" si="274"/>
        <v>0</v>
      </c>
      <c r="AA209" s="444">
        <f t="shared" si="274"/>
        <v>0</v>
      </c>
      <c r="AB209" s="444">
        <f t="shared" si="274"/>
        <v>0</v>
      </c>
      <c r="AC209" s="444">
        <f t="shared" si="274"/>
        <v>0</v>
      </c>
      <c r="AD209" s="444">
        <f t="shared" si="274"/>
        <v>0</v>
      </c>
      <c r="AE209" s="444">
        <f t="shared" si="274"/>
        <v>0</v>
      </c>
      <c r="AF209" s="444">
        <f t="shared" si="274"/>
        <v>0</v>
      </c>
      <c r="AG209" s="444">
        <f t="shared" si="274"/>
        <v>0</v>
      </c>
      <c r="AH209" s="444">
        <f t="shared" si="274"/>
        <v>0</v>
      </c>
      <c r="AI209" s="444">
        <f t="shared" si="274"/>
        <v>0</v>
      </c>
      <c r="AJ209" s="444">
        <f t="shared" si="274"/>
        <v>0</v>
      </c>
      <c r="AK209" s="444">
        <f t="shared" si="274"/>
        <v>0</v>
      </c>
      <c r="AL209" s="444">
        <f t="shared" si="274"/>
        <v>0</v>
      </c>
      <c r="AM209" s="444">
        <f t="shared" si="274"/>
        <v>0</v>
      </c>
      <c r="AN209" s="444">
        <f t="shared" si="274"/>
        <v>0</v>
      </c>
      <c r="AO209" s="444">
        <f t="shared" si="274"/>
        <v>0</v>
      </c>
      <c r="AP209" s="444">
        <f t="shared" si="274"/>
        <v>0</v>
      </c>
      <c r="AQ209" s="444">
        <f t="shared" si="274"/>
        <v>0</v>
      </c>
      <c r="AR209" s="444">
        <f t="shared" si="274"/>
        <v>0</v>
      </c>
      <c r="AS209" s="444">
        <f t="shared" si="248"/>
        <v>86273.586400000015</v>
      </c>
    </row>
    <row r="210" spans="1:45">
      <c r="A210" s="158"/>
      <c r="B210" s="441" t="str">
        <f>B204</f>
        <v>&lt; 8</v>
      </c>
      <c r="C210" s="81" t="str">
        <f t="shared" si="256"/>
        <v>m3</v>
      </c>
      <c r="D210" s="114"/>
      <c r="E210" s="1155">
        <f>E107+PFM!E60</f>
        <v>70.776342857142865</v>
      </c>
      <c r="F210" s="1155">
        <f>F107+PFM!F60</f>
        <v>70.776342857142865</v>
      </c>
      <c r="G210" s="1155">
        <f>G107+PFM!G60</f>
        <v>70.776342857142879</v>
      </c>
      <c r="H210" s="1155">
        <f>H107+PFM!H60</f>
        <v>70.776342857142879</v>
      </c>
      <c r="I210" s="1155">
        <f>I107+PFM!I60</f>
        <v>70.776342857142879</v>
      </c>
      <c r="J210" s="1155">
        <f>J107+PFM!J60</f>
        <v>70.776342857142879</v>
      </c>
      <c r="K210" s="1155">
        <f>K107+PFM!K60</f>
        <v>70.776342857142879</v>
      </c>
      <c r="L210" s="114">
        <f t="shared" ref="L210:AR210" si="275">L107</f>
        <v>0</v>
      </c>
      <c r="M210" s="114">
        <f t="shared" si="275"/>
        <v>0</v>
      </c>
      <c r="N210" s="114">
        <f t="shared" si="275"/>
        <v>0</v>
      </c>
      <c r="O210" s="114">
        <f t="shared" si="275"/>
        <v>0</v>
      </c>
      <c r="P210" s="114">
        <f t="shared" si="275"/>
        <v>0</v>
      </c>
      <c r="Q210" s="114">
        <f t="shared" si="275"/>
        <v>0</v>
      </c>
      <c r="R210" s="114">
        <f t="shared" si="275"/>
        <v>0</v>
      </c>
      <c r="S210" s="114">
        <f t="shared" si="275"/>
        <v>0</v>
      </c>
      <c r="T210" s="114">
        <f t="shared" si="275"/>
        <v>0</v>
      </c>
      <c r="U210" s="114">
        <f t="shared" si="275"/>
        <v>0</v>
      </c>
      <c r="V210" s="114">
        <f t="shared" si="275"/>
        <v>0</v>
      </c>
      <c r="W210" s="114">
        <f t="shared" si="275"/>
        <v>0</v>
      </c>
      <c r="X210" s="114">
        <f t="shared" si="275"/>
        <v>0</v>
      </c>
      <c r="Y210" s="114">
        <f t="shared" si="275"/>
        <v>0</v>
      </c>
      <c r="Z210" s="114">
        <f t="shared" si="275"/>
        <v>0</v>
      </c>
      <c r="AA210" s="114">
        <f t="shared" si="275"/>
        <v>0</v>
      </c>
      <c r="AB210" s="114">
        <f t="shared" si="275"/>
        <v>0</v>
      </c>
      <c r="AC210" s="114">
        <f t="shared" si="275"/>
        <v>0</v>
      </c>
      <c r="AD210" s="114">
        <f t="shared" si="275"/>
        <v>0</v>
      </c>
      <c r="AE210" s="114">
        <f t="shared" si="275"/>
        <v>0</v>
      </c>
      <c r="AF210" s="114">
        <f t="shared" si="275"/>
        <v>0</v>
      </c>
      <c r="AG210" s="114">
        <f t="shared" si="275"/>
        <v>0</v>
      </c>
      <c r="AH210" s="114">
        <f t="shared" si="275"/>
        <v>0</v>
      </c>
      <c r="AI210" s="114">
        <f t="shared" si="275"/>
        <v>0</v>
      </c>
      <c r="AJ210" s="114">
        <f t="shared" si="275"/>
        <v>0</v>
      </c>
      <c r="AK210" s="114">
        <f t="shared" si="275"/>
        <v>0</v>
      </c>
      <c r="AL210" s="114">
        <f t="shared" si="275"/>
        <v>0</v>
      </c>
      <c r="AM210" s="114">
        <f t="shared" si="275"/>
        <v>0</v>
      </c>
      <c r="AN210" s="114">
        <f t="shared" si="275"/>
        <v>0</v>
      </c>
      <c r="AO210" s="114">
        <f t="shared" si="275"/>
        <v>0</v>
      </c>
      <c r="AP210" s="114">
        <f t="shared" si="275"/>
        <v>0</v>
      </c>
      <c r="AQ210" s="114">
        <f t="shared" si="275"/>
        <v>0</v>
      </c>
      <c r="AR210" s="114">
        <f t="shared" si="275"/>
        <v>0</v>
      </c>
      <c r="AS210" s="114">
        <f>SUM(E210:AR210)</f>
        <v>495.43440000000015</v>
      </c>
    </row>
    <row r="211" spans="1:45">
      <c r="A211" s="158"/>
      <c r="B211" s="441" t="str">
        <f>B205</f>
        <v>8 ˧ 18</v>
      </c>
      <c r="C211" s="81" t="str">
        <f t="shared" si="256"/>
        <v>m3</v>
      </c>
      <c r="D211" s="114"/>
      <c r="E211" s="1155">
        <f>E108+PFM!E61</f>
        <v>442.52561428571431</v>
      </c>
      <c r="F211" s="1155">
        <f>F108+PFM!F61</f>
        <v>442.52561428571425</v>
      </c>
      <c r="G211" s="1155">
        <f>G108+PFM!G61</f>
        <v>442.52561428571425</v>
      </c>
      <c r="H211" s="1155">
        <f>H108+PFM!H61</f>
        <v>442.52561428571425</v>
      </c>
      <c r="I211" s="1155">
        <f>I108+PFM!I61</f>
        <v>442.52561428571425</v>
      </c>
      <c r="J211" s="1155">
        <f>J108+PFM!J61</f>
        <v>442.52561428571431</v>
      </c>
      <c r="K211" s="1155">
        <f>K108+PFM!K61</f>
        <v>442.52561428571431</v>
      </c>
      <c r="L211" s="114">
        <f t="shared" ref="L211:AR211" si="276">L108</f>
        <v>0</v>
      </c>
      <c r="M211" s="114">
        <f t="shared" si="276"/>
        <v>0</v>
      </c>
      <c r="N211" s="114">
        <f t="shared" si="276"/>
        <v>0</v>
      </c>
      <c r="O211" s="114">
        <f t="shared" si="276"/>
        <v>0</v>
      </c>
      <c r="P211" s="114">
        <f t="shared" si="276"/>
        <v>0</v>
      </c>
      <c r="Q211" s="114">
        <f t="shared" si="276"/>
        <v>0</v>
      </c>
      <c r="R211" s="114">
        <f t="shared" si="276"/>
        <v>0</v>
      </c>
      <c r="S211" s="114">
        <f t="shared" si="276"/>
        <v>0</v>
      </c>
      <c r="T211" s="114">
        <f t="shared" si="276"/>
        <v>0</v>
      </c>
      <c r="U211" s="114">
        <f t="shared" si="276"/>
        <v>0</v>
      </c>
      <c r="V211" s="114">
        <f t="shared" si="276"/>
        <v>0</v>
      </c>
      <c r="W211" s="114">
        <f t="shared" si="276"/>
        <v>0</v>
      </c>
      <c r="X211" s="114">
        <f t="shared" si="276"/>
        <v>0</v>
      </c>
      <c r="Y211" s="114">
        <f t="shared" si="276"/>
        <v>0</v>
      </c>
      <c r="Z211" s="114">
        <f t="shared" si="276"/>
        <v>0</v>
      </c>
      <c r="AA211" s="114">
        <f t="shared" si="276"/>
        <v>0</v>
      </c>
      <c r="AB211" s="114">
        <f t="shared" si="276"/>
        <v>0</v>
      </c>
      <c r="AC211" s="114">
        <f t="shared" si="276"/>
        <v>0</v>
      </c>
      <c r="AD211" s="114">
        <f t="shared" si="276"/>
        <v>0</v>
      </c>
      <c r="AE211" s="114">
        <f t="shared" si="276"/>
        <v>0</v>
      </c>
      <c r="AF211" s="114">
        <f t="shared" si="276"/>
        <v>0</v>
      </c>
      <c r="AG211" s="114">
        <f t="shared" si="276"/>
        <v>0</v>
      </c>
      <c r="AH211" s="114">
        <f t="shared" si="276"/>
        <v>0</v>
      </c>
      <c r="AI211" s="114">
        <f t="shared" si="276"/>
        <v>0</v>
      </c>
      <c r="AJ211" s="114">
        <f t="shared" si="276"/>
        <v>0</v>
      </c>
      <c r="AK211" s="114">
        <f t="shared" si="276"/>
        <v>0</v>
      </c>
      <c r="AL211" s="114">
        <f t="shared" si="276"/>
        <v>0</v>
      </c>
      <c r="AM211" s="114">
        <f t="shared" si="276"/>
        <v>0</v>
      </c>
      <c r="AN211" s="114">
        <f t="shared" si="276"/>
        <v>0</v>
      </c>
      <c r="AO211" s="114">
        <f t="shared" si="276"/>
        <v>0</v>
      </c>
      <c r="AP211" s="114">
        <f t="shared" si="276"/>
        <v>0</v>
      </c>
      <c r="AQ211" s="114">
        <f t="shared" si="276"/>
        <v>0</v>
      </c>
      <c r="AR211" s="114">
        <f t="shared" si="276"/>
        <v>0</v>
      </c>
      <c r="AS211" s="114">
        <f t="shared" si="248"/>
        <v>3097.6792999999998</v>
      </c>
    </row>
    <row r="212" spans="1:45">
      <c r="A212" s="158"/>
      <c r="B212" s="441" t="str">
        <f>B206</f>
        <v>18 ˧ 25</v>
      </c>
      <c r="C212" s="81" t="str">
        <f t="shared" si="256"/>
        <v>m3</v>
      </c>
      <c r="D212" s="114"/>
      <c r="E212" s="1155">
        <f>E109+PFM!E62</f>
        <v>944.55192857142856</v>
      </c>
      <c r="F212" s="1155">
        <f>F109+PFM!F62</f>
        <v>944.55192857142856</v>
      </c>
      <c r="G212" s="1155">
        <f>G109+PFM!G62</f>
        <v>944.55192857142868</v>
      </c>
      <c r="H212" s="1155">
        <f>H109+PFM!H62</f>
        <v>944.55192857142868</v>
      </c>
      <c r="I212" s="1155">
        <f>I109+PFM!I62</f>
        <v>944.55192857142879</v>
      </c>
      <c r="J212" s="1155">
        <f>J109+PFM!J62</f>
        <v>944.55192857142868</v>
      </c>
      <c r="K212" s="1155">
        <f>K109+PFM!K62</f>
        <v>944.55192857142868</v>
      </c>
      <c r="L212" s="114">
        <f t="shared" ref="L212:AR212" si="277">L109</f>
        <v>0</v>
      </c>
      <c r="M212" s="114">
        <f t="shared" si="277"/>
        <v>0</v>
      </c>
      <c r="N212" s="114">
        <f t="shared" si="277"/>
        <v>0</v>
      </c>
      <c r="O212" s="114">
        <f t="shared" si="277"/>
        <v>0</v>
      </c>
      <c r="P212" s="114">
        <f t="shared" si="277"/>
        <v>0</v>
      </c>
      <c r="Q212" s="114">
        <f t="shared" si="277"/>
        <v>0</v>
      </c>
      <c r="R212" s="114">
        <f t="shared" si="277"/>
        <v>0</v>
      </c>
      <c r="S212" s="114">
        <f t="shared" si="277"/>
        <v>0</v>
      </c>
      <c r="T212" s="114">
        <f t="shared" si="277"/>
        <v>0</v>
      </c>
      <c r="U212" s="114">
        <f t="shared" si="277"/>
        <v>0</v>
      </c>
      <c r="V212" s="114">
        <f t="shared" si="277"/>
        <v>0</v>
      </c>
      <c r="W212" s="114">
        <f t="shared" si="277"/>
        <v>0</v>
      </c>
      <c r="X212" s="114">
        <f t="shared" si="277"/>
        <v>0</v>
      </c>
      <c r="Y212" s="114">
        <f t="shared" si="277"/>
        <v>0</v>
      </c>
      <c r="Z212" s="114">
        <f t="shared" si="277"/>
        <v>0</v>
      </c>
      <c r="AA212" s="114">
        <f t="shared" si="277"/>
        <v>0</v>
      </c>
      <c r="AB212" s="114">
        <f t="shared" si="277"/>
        <v>0</v>
      </c>
      <c r="AC212" s="114">
        <f t="shared" si="277"/>
        <v>0</v>
      </c>
      <c r="AD212" s="114">
        <f t="shared" si="277"/>
        <v>0</v>
      </c>
      <c r="AE212" s="114">
        <f t="shared" si="277"/>
        <v>0</v>
      </c>
      <c r="AF212" s="114">
        <f t="shared" si="277"/>
        <v>0</v>
      </c>
      <c r="AG212" s="114">
        <f t="shared" si="277"/>
        <v>0</v>
      </c>
      <c r="AH212" s="114">
        <f t="shared" si="277"/>
        <v>0</v>
      </c>
      <c r="AI212" s="114">
        <f t="shared" si="277"/>
        <v>0</v>
      </c>
      <c r="AJ212" s="114">
        <f t="shared" si="277"/>
        <v>0</v>
      </c>
      <c r="AK212" s="114">
        <f t="shared" si="277"/>
        <v>0</v>
      </c>
      <c r="AL212" s="114">
        <f t="shared" si="277"/>
        <v>0</v>
      </c>
      <c r="AM212" s="114">
        <f t="shared" si="277"/>
        <v>0</v>
      </c>
      <c r="AN212" s="114">
        <f t="shared" si="277"/>
        <v>0</v>
      </c>
      <c r="AO212" s="114">
        <f t="shared" si="277"/>
        <v>0</v>
      </c>
      <c r="AP212" s="114">
        <f t="shared" si="277"/>
        <v>0</v>
      </c>
      <c r="AQ212" s="114">
        <f t="shared" si="277"/>
        <v>0</v>
      </c>
      <c r="AR212" s="114">
        <f t="shared" si="277"/>
        <v>0</v>
      </c>
      <c r="AS212" s="114">
        <f t="shared" si="248"/>
        <v>6611.8635000000013</v>
      </c>
    </row>
    <row r="213" spans="1:45">
      <c r="A213" s="158"/>
      <c r="B213" s="441" t="str">
        <f>B207</f>
        <v>25 ˧ 35</v>
      </c>
      <c r="C213" s="81" t="str">
        <f t="shared" si="256"/>
        <v>m3</v>
      </c>
      <c r="D213" s="114"/>
      <c r="E213" s="1155">
        <f>E110+PFM!E63</f>
        <v>3182.3333571428575</v>
      </c>
      <c r="F213" s="1155">
        <f>F110+PFM!F63</f>
        <v>3182.333357142857</v>
      </c>
      <c r="G213" s="1155">
        <f>G110+PFM!G63</f>
        <v>3182.3333571428575</v>
      </c>
      <c r="H213" s="1155">
        <f>H110+PFM!H63</f>
        <v>3182.3333571428575</v>
      </c>
      <c r="I213" s="1155">
        <f>I110+PFM!I63</f>
        <v>3182.333357142857</v>
      </c>
      <c r="J213" s="1155">
        <f>J110+PFM!J63</f>
        <v>3182.3333571428575</v>
      </c>
      <c r="K213" s="1155">
        <f>K110+PFM!K63</f>
        <v>3182.3333571428575</v>
      </c>
      <c r="L213" s="114">
        <f t="shared" ref="L213:AR213" si="278">L110</f>
        <v>0</v>
      </c>
      <c r="M213" s="114">
        <f t="shared" si="278"/>
        <v>0</v>
      </c>
      <c r="N213" s="114">
        <f t="shared" si="278"/>
        <v>0</v>
      </c>
      <c r="O213" s="114">
        <f t="shared" si="278"/>
        <v>0</v>
      </c>
      <c r="P213" s="114">
        <f t="shared" si="278"/>
        <v>0</v>
      </c>
      <c r="Q213" s="114">
        <f t="shared" si="278"/>
        <v>0</v>
      </c>
      <c r="R213" s="114">
        <f t="shared" si="278"/>
        <v>0</v>
      </c>
      <c r="S213" s="114">
        <f t="shared" si="278"/>
        <v>0</v>
      </c>
      <c r="T213" s="114">
        <f t="shared" si="278"/>
        <v>0</v>
      </c>
      <c r="U213" s="114">
        <f t="shared" si="278"/>
        <v>0</v>
      </c>
      <c r="V213" s="114">
        <f t="shared" si="278"/>
        <v>0</v>
      </c>
      <c r="W213" s="114">
        <f t="shared" si="278"/>
        <v>0</v>
      </c>
      <c r="X213" s="114">
        <f t="shared" si="278"/>
        <v>0</v>
      </c>
      <c r="Y213" s="114">
        <f t="shared" si="278"/>
        <v>0</v>
      </c>
      <c r="Z213" s="114">
        <f t="shared" si="278"/>
        <v>0</v>
      </c>
      <c r="AA213" s="114">
        <f t="shared" si="278"/>
        <v>0</v>
      </c>
      <c r="AB213" s="114">
        <f t="shared" si="278"/>
        <v>0</v>
      </c>
      <c r="AC213" s="114">
        <f t="shared" si="278"/>
        <v>0</v>
      </c>
      <c r="AD213" s="114">
        <f t="shared" si="278"/>
        <v>0</v>
      </c>
      <c r="AE213" s="114">
        <f t="shared" si="278"/>
        <v>0</v>
      </c>
      <c r="AF213" s="114">
        <f t="shared" si="278"/>
        <v>0</v>
      </c>
      <c r="AG213" s="114">
        <f t="shared" si="278"/>
        <v>0</v>
      </c>
      <c r="AH213" s="114">
        <f t="shared" si="278"/>
        <v>0</v>
      </c>
      <c r="AI213" s="114">
        <f t="shared" si="278"/>
        <v>0</v>
      </c>
      <c r="AJ213" s="114">
        <f t="shared" si="278"/>
        <v>0</v>
      </c>
      <c r="AK213" s="114">
        <f t="shared" si="278"/>
        <v>0</v>
      </c>
      <c r="AL213" s="114">
        <f t="shared" si="278"/>
        <v>0</v>
      </c>
      <c r="AM213" s="114">
        <f t="shared" si="278"/>
        <v>0</v>
      </c>
      <c r="AN213" s="114">
        <f t="shared" si="278"/>
        <v>0</v>
      </c>
      <c r="AO213" s="114">
        <f t="shared" si="278"/>
        <v>0</v>
      </c>
      <c r="AP213" s="114">
        <f t="shared" si="278"/>
        <v>0</v>
      </c>
      <c r="AQ213" s="114">
        <f t="shared" si="278"/>
        <v>0</v>
      </c>
      <c r="AR213" s="114">
        <f t="shared" si="278"/>
        <v>0</v>
      </c>
      <c r="AS213" s="114">
        <f t="shared" si="248"/>
        <v>22276.333500000001</v>
      </c>
    </row>
    <row r="214" spans="1:45">
      <c r="A214" s="158"/>
      <c r="B214" s="441" t="str">
        <f>B208</f>
        <v>35 ≤</v>
      </c>
      <c r="C214" s="81" t="str">
        <f t="shared" si="256"/>
        <v>m3</v>
      </c>
      <c r="D214" s="114"/>
      <c r="E214" s="1155">
        <f>E111+PFM!E64</f>
        <v>7684.6108142857156</v>
      </c>
      <c r="F214" s="1155">
        <f>F111+PFM!F64</f>
        <v>7684.6108142857156</v>
      </c>
      <c r="G214" s="1155">
        <f>G111+PFM!G64</f>
        <v>7684.6108142857147</v>
      </c>
      <c r="H214" s="1155">
        <f>H111+PFM!H64</f>
        <v>7684.6108142857147</v>
      </c>
      <c r="I214" s="1155">
        <f>I111+PFM!I64</f>
        <v>7684.6108142857138</v>
      </c>
      <c r="J214" s="1155">
        <f>J111+PFM!J64</f>
        <v>7684.6108142857147</v>
      </c>
      <c r="K214" s="1155">
        <f>K111+PFM!K64</f>
        <v>7684.6108142857147</v>
      </c>
      <c r="L214" s="114">
        <f t="shared" ref="L214:AR214" si="279">L111</f>
        <v>0</v>
      </c>
      <c r="M214" s="114">
        <f t="shared" si="279"/>
        <v>0</v>
      </c>
      <c r="N214" s="114">
        <f t="shared" si="279"/>
        <v>0</v>
      </c>
      <c r="O214" s="114">
        <f t="shared" si="279"/>
        <v>0</v>
      </c>
      <c r="P214" s="114">
        <f t="shared" si="279"/>
        <v>0</v>
      </c>
      <c r="Q214" s="114">
        <f t="shared" si="279"/>
        <v>0</v>
      </c>
      <c r="R214" s="114">
        <f t="shared" si="279"/>
        <v>0</v>
      </c>
      <c r="S214" s="114">
        <f t="shared" si="279"/>
        <v>0</v>
      </c>
      <c r="T214" s="114">
        <f t="shared" si="279"/>
        <v>0</v>
      </c>
      <c r="U214" s="114">
        <f t="shared" si="279"/>
        <v>0</v>
      </c>
      <c r="V214" s="114">
        <f t="shared" si="279"/>
        <v>0</v>
      </c>
      <c r="W214" s="114">
        <f t="shared" si="279"/>
        <v>0</v>
      </c>
      <c r="X214" s="114">
        <f t="shared" si="279"/>
        <v>0</v>
      </c>
      <c r="Y214" s="114">
        <f t="shared" si="279"/>
        <v>0</v>
      </c>
      <c r="Z214" s="114">
        <f t="shared" si="279"/>
        <v>0</v>
      </c>
      <c r="AA214" s="114">
        <f t="shared" si="279"/>
        <v>0</v>
      </c>
      <c r="AB214" s="114">
        <f t="shared" si="279"/>
        <v>0</v>
      </c>
      <c r="AC214" s="114">
        <f t="shared" si="279"/>
        <v>0</v>
      </c>
      <c r="AD214" s="114">
        <f t="shared" si="279"/>
        <v>0</v>
      </c>
      <c r="AE214" s="114">
        <f t="shared" si="279"/>
        <v>0</v>
      </c>
      <c r="AF214" s="114">
        <f t="shared" si="279"/>
        <v>0</v>
      </c>
      <c r="AG214" s="114">
        <f t="shared" si="279"/>
        <v>0</v>
      </c>
      <c r="AH214" s="114">
        <f t="shared" si="279"/>
        <v>0</v>
      </c>
      <c r="AI214" s="114">
        <f t="shared" si="279"/>
        <v>0</v>
      </c>
      <c r="AJ214" s="114">
        <f t="shared" si="279"/>
        <v>0</v>
      </c>
      <c r="AK214" s="114">
        <f t="shared" si="279"/>
        <v>0</v>
      </c>
      <c r="AL214" s="114">
        <f t="shared" si="279"/>
        <v>0</v>
      </c>
      <c r="AM214" s="114">
        <f t="shared" si="279"/>
        <v>0</v>
      </c>
      <c r="AN214" s="114">
        <f t="shared" si="279"/>
        <v>0</v>
      </c>
      <c r="AO214" s="114">
        <f t="shared" si="279"/>
        <v>0</v>
      </c>
      <c r="AP214" s="114">
        <f t="shared" si="279"/>
        <v>0</v>
      </c>
      <c r="AQ214" s="114">
        <f t="shared" si="279"/>
        <v>0</v>
      </c>
      <c r="AR214" s="114">
        <f t="shared" si="279"/>
        <v>0</v>
      </c>
      <c r="AS214" s="114">
        <f t="shared" si="248"/>
        <v>53792.275699999998</v>
      </c>
    </row>
    <row r="215" spans="1:45">
      <c r="A215" s="158"/>
      <c r="B215" s="111"/>
      <c r="D215" s="440"/>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c r="AA215" s="114"/>
      <c r="AB215" s="114"/>
      <c r="AC215" s="114"/>
      <c r="AD215" s="114"/>
      <c r="AE215" s="114"/>
      <c r="AF215" s="114"/>
      <c r="AG215" s="114"/>
      <c r="AH215" s="114"/>
      <c r="AI215" s="114"/>
      <c r="AJ215" s="114"/>
      <c r="AK215" s="114"/>
      <c r="AL215" s="114"/>
      <c r="AM215" s="114"/>
      <c r="AN215" s="114"/>
      <c r="AO215" s="114"/>
      <c r="AP215" s="114"/>
      <c r="AQ215" s="114"/>
      <c r="AR215" s="114"/>
      <c r="AS215" s="114"/>
    </row>
    <row r="216" spans="1:45">
      <c r="B216" s="449" t="s">
        <v>386</v>
      </c>
      <c r="C216" s="475"/>
      <c r="D216" s="446"/>
      <c r="E216" s="474"/>
      <c r="F216" s="474"/>
      <c r="G216" s="474"/>
      <c r="H216" s="474"/>
      <c r="I216" s="474"/>
      <c r="J216" s="474"/>
      <c r="K216" s="474"/>
      <c r="L216" s="474"/>
      <c r="M216" s="474"/>
      <c r="N216" s="474"/>
      <c r="O216" s="474"/>
      <c r="P216" s="474"/>
      <c r="Q216" s="474"/>
      <c r="R216" s="474"/>
      <c r="S216" s="474"/>
      <c r="T216" s="474"/>
      <c r="U216" s="474"/>
      <c r="V216" s="474"/>
      <c r="W216" s="474"/>
      <c r="X216" s="474"/>
      <c r="Y216" s="474"/>
      <c r="Z216" s="474"/>
      <c r="AA216" s="474"/>
      <c r="AB216" s="474"/>
      <c r="AC216" s="474"/>
      <c r="AD216" s="474"/>
      <c r="AE216" s="474"/>
      <c r="AF216" s="474"/>
      <c r="AG216" s="474"/>
      <c r="AH216" s="474"/>
      <c r="AI216" s="474"/>
      <c r="AJ216" s="474"/>
      <c r="AK216" s="474"/>
      <c r="AL216" s="474"/>
      <c r="AM216" s="474"/>
      <c r="AN216" s="474"/>
      <c r="AO216" s="474"/>
      <c r="AP216" s="474"/>
      <c r="AQ216" s="474"/>
      <c r="AR216" s="474"/>
      <c r="AS216" s="474"/>
    </row>
    <row r="217" spans="1:45">
      <c r="B217" s="175" t="s">
        <v>399</v>
      </c>
      <c r="C217" s="81" t="s">
        <v>445</v>
      </c>
      <c r="E217" s="114">
        <f>Volume!E163</f>
        <v>0</v>
      </c>
      <c r="F217" s="114">
        <f>Volume!F163</f>
        <v>0</v>
      </c>
      <c r="G217" s="114">
        <f>Volume!G163</f>
        <v>0</v>
      </c>
      <c r="H217" s="114">
        <f>Volume!H163</f>
        <v>0</v>
      </c>
      <c r="I217" s="114">
        <f>Volume!I163</f>
        <v>0</v>
      </c>
      <c r="J217" s="114">
        <f>Volume!J163</f>
        <v>0</v>
      </c>
      <c r="K217" s="114">
        <f>Volume!K163</f>
        <v>0</v>
      </c>
      <c r="L217" s="114">
        <f>Volume!L163</f>
        <v>0</v>
      </c>
      <c r="M217" s="114">
        <f>Volume!M163</f>
        <v>0</v>
      </c>
      <c r="N217" s="114">
        <f>Volume!N163</f>
        <v>0</v>
      </c>
      <c r="O217" s="114">
        <f>Volume!O163</f>
        <v>0</v>
      </c>
      <c r="P217" s="114">
        <f>Volume!P163</f>
        <v>0</v>
      </c>
      <c r="Q217" s="114">
        <f>Volume!Q163</f>
        <v>0</v>
      </c>
      <c r="R217" s="114">
        <f>Volume!R163</f>
        <v>0</v>
      </c>
      <c r="S217" s="114">
        <f>Volume!S163</f>
        <v>0</v>
      </c>
      <c r="T217" s="114">
        <f>Volume!T163</f>
        <v>0</v>
      </c>
      <c r="U217" s="114">
        <f>Volume!U163</f>
        <v>0</v>
      </c>
      <c r="V217" s="114">
        <f>Volume!V163</f>
        <v>0</v>
      </c>
      <c r="W217" s="114">
        <f>Volume!W163</f>
        <v>0</v>
      </c>
      <c r="X217" s="114">
        <f>Volume!X163</f>
        <v>0</v>
      </c>
      <c r="Y217" s="114">
        <f>Volume!Y163</f>
        <v>0</v>
      </c>
      <c r="Z217" s="114">
        <f>Volume!Z163</f>
        <v>0</v>
      </c>
      <c r="AA217" s="114">
        <f>Volume!AA163</f>
        <v>0</v>
      </c>
      <c r="AB217" s="114">
        <f>Volume!AB163</f>
        <v>0</v>
      </c>
      <c r="AC217" s="114">
        <f>Volume!AC163</f>
        <v>0</v>
      </c>
      <c r="AD217" s="114">
        <f>Volume!AD163</f>
        <v>0</v>
      </c>
      <c r="AE217" s="114">
        <f>Volume!AE163</f>
        <v>0</v>
      </c>
      <c r="AF217" s="114">
        <f>Volume!AF163</f>
        <v>0</v>
      </c>
      <c r="AG217" s="114">
        <f>Volume!AG163</f>
        <v>0</v>
      </c>
      <c r="AH217" s="114">
        <f>Volume!AH163</f>
        <v>0</v>
      </c>
      <c r="AI217" s="114">
        <f>Volume!AI163</f>
        <v>0</v>
      </c>
      <c r="AJ217" s="114">
        <f>Volume!AJ163</f>
        <v>0</v>
      </c>
      <c r="AK217" s="114">
        <f>Volume!AK163</f>
        <v>0</v>
      </c>
      <c r="AL217" s="114">
        <f>Volume!AL163</f>
        <v>0</v>
      </c>
      <c r="AM217" s="114">
        <f>Volume!AM163</f>
        <v>0</v>
      </c>
      <c r="AN217" s="114">
        <f>Volume!AN163</f>
        <v>0</v>
      </c>
      <c r="AO217" s="114">
        <f>Volume!AO163</f>
        <v>0</v>
      </c>
      <c r="AP217" s="114">
        <f>Volume!AP163</f>
        <v>0</v>
      </c>
      <c r="AQ217" s="114">
        <f>Volume!AQ163</f>
        <v>0</v>
      </c>
      <c r="AR217" s="114">
        <f>Volume!AR163</f>
        <v>0</v>
      </c>
    </row>
    <row r="218" spans="1:45">
      <c r="B218" s="175" t="s">
        <v>398</v>
      </c>
      <c r="C218" s="81" t="s">
        <v>445</v>
      </c>
      <c r="E218" s="114">
        <f>Volume!E173</f>
        <v>390434.95372362324</v>
      </c>
      <c r="F218" s="114">
        <f>Volume!F173</f>
        <v>390434.95372362324</v>
      </c>
      <c r="G218" s="114">
        <f>Volume!G173</f>
        <v>390434.95372362324</v>
      </c>
      <c r="H218" s="114">
        <f>Volume!H173</f>
        <v>390434.95372362324</v>
      </c>
      <c r="I218" s="114">
        <f>Volume!I173</f>
        <v>0</v>
      </c>
      <c r="J218" s="114">
        <f>Volume!J173</f>
        <v>0</v>
      </c>
      <c r="K218" s="114">
        <f>Volume!K173</f>
        <v>0</v>
      </c>
      <c r="L218" s="114">
        <f>Volume!L173</f>
        <v>0</v>
      </c>
      <c r="M218" s="114">
        <f>Volume!M173</f>
        <v>0</v>
      </c>
      <c r="N218" s="114">
        <f>Volume!N173</f>
        <v>0</v>
      </c>
      <c r="O218" s="114">
        <f>Volume!O173</f>
        <v>0</v>
      </c>
      <c r="P218" s="114">
        <f>Volume!P173</f>
        <v>0</v>
      </c>
      <c r="Q218" s="114">
        <f>Volume!Q173</f>
        <v>0</v>
      </c>
      <c r="R218" s="114">
        <f>Volume!R173</f>
        <v>0</v>
      </c>
      <c r="S218" s="114">
        <f>Volume!S173</f>
        <v>0</v>
      </c>
      <c r="T218" s="114">
        <f>Volume!T173</f>
        <v>0</v>
      </c>
      <c r="U218" s="114">
        <f>Volume!U173</f>
        <v>0</v>
      </c>
      <c r="V218" s="114">
        <f>Volume!V173</f>
        <v>0</v>
      </c>
      <c r="W218" s="114">
        <f>Volume!W173</f>
        <v>0</v>
      </c>
      <c r="X218" s="114">
        <f>Volume!X173</f>
        <v>0</v>
      </c>
      <c r="Y218" s="114">
        <f>Volume!Y173</f>
        <v>0</v>
      </c>
      <c r="Z218" s="114">
        <f>Volume!Z173</f>
        <v>0</v>
      </c>
      <c r="AA218" s="114">
        <f>Volume!AA173</f>
        <v>0</v>
      </c>
      <c r="AB218" s="114">
        <f>Volume!AB173</f>
        <v>0</v>
      </c>
      <c r="AC218" s="114">
        <f>Volume!AC173</f>
        <v>0</v>
      </c>
      <c r="AD218" s="114">
        <f>Volume!AD173</f>
        <v>0</v>
      </c>
      <c r="AE218" s="114">
        <f>Volume!AE173</f>
        <v>0</v>
      </c>
      <c r="AF218" s="114">
        <f>Volume!AF173</f>
        <v>0</v>
      </c>
      <c r="AG218" s="114">
        <f>Volume!AG173</f>
        <v>0</v>
      </c>
      <c r="AH218" s="114">
        <f>Volume!AH173</f>
        <v>0</v>
      </c>
      <c r="AI218" s="114">
        <f>Volume!AI173</f>
        <v>0</v>
      </c>
      <c r="AJ218" s="114">
        <f>Volume!AJ173</f>
        <v>0</v>
      </c>
      <c r="AK218" s="114">
        <f>Volume!AK173</f>
        <v>0</v>
      </c>
      <c r="AL218" s="114">
        <f>Volume!AL173</f>
        <v>0</v>
      </c>
      <c r="AM218" s="114">
        <f>Volume!AM173</f>
        <v>0</v>
      </c>
      <c r="AN218" s="114">
        <f>Volume!AN173</f>
        <v>0</v>
      </c>
      <c r="AO218" s="114">
        <f>Volume!AO173</f>
        <v>0</v>
      </c>
      <c r="AP218" s="114">
        <f>Volume!AP173</f>
        <v>0</v>
      </c>
      <c r="AQ218" s="114">
        <f>Volume!AQ173</f>
        <v>0</v>
      </c>
      <c r="AR218" s="114">
        <f>Volume!AR173</f>
        <v>0</v>
      </c>
    </row>
    <row r="220" spans="1:45">
      <c r="E220" s="114"/>
      <c r="F220" s="114"/>
      <c r="G220" s="114"/>
      <c r="H220" s="114"/>
      <c r="I220" s="114"/>
      <c r="J220" s="114"/>
      <c r="K220" s="114"/>
      <c r="L220" s="114"/>
      <c r="M220" s="114"/>
      <c r="N220" s="114"/>
      <c r="O220" s="114"/>
    </row>
  </sheetData>
  <phoneticPr fontId="42" type="noConversion"/>
  <pageMargins left="0.51181102362204722" right="0.51181102362204722" top="0.78740157480314965" bottom="0.78740157480314965" header="0.31496062992125984" footer="0.31496062992125984"/>
  <pageSetup paperSize="9" scale="35" pageOrder="overThenDown" orientation="landscape" r:id="rId1"/>
  <ignoredErrors>
    <ignoredError sqref="E122:AR125 E56:AR56 E58:AR62 E120:AR120 E134:AR138 E191:AR191 E209:AR209 E203:AR203 E197:AR197 E10:AR16 E30:AR41 E42:AR48" formula="1"/>
    <ignoredError sqref="E169"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3">
    <tabColor theme="4" tint="0.59999389629810485"/>
  </sheetPr>
  <dimension ref="A1:M64"/>
  <sheetViews>
    <sheetView showGridLines="0" zoomScaleNormal="100" workbookViewId="0">
      <pane xSplit="2" ySplit="2" topLeftCell="C3" activePane="bottomRight" state="frozen"/>
      <selection pane="topRight" activeCell="C1" sqref="C1"/>
      <selection pane="bottomLeft" activeCell="A3" sqref="A3"/>
      <selection pane="bottomRight" activeCell="K3" sqref="K3"/>
    </sheetView>
  </sheetViews>
  <sheetFormatPr defaultColWidth="8.81640625" defaultRowHeight="14.5"/>
  <cols>
    <col min="1" max="1" width="11.453125" style="454" customWidth="1"/>
    <col min="2" max="2" width="17.26953125" style="454" bestFit="1" customWidth="1"/>
    <col min="3" max="3" width="8.81640625" style="454"/>
    <col min="4" max="8" width="10.81640625" style="454" customWidth="1"/>
    <col min="9" max="9" width="11.1796875" style="454" bestFit="1" customWidth="1"/>
    <col min="10" max="10" width="8.7265625" style="454" bestFit="1" customWidth="1"/>
    <col min="11" max="11" width="8.81640625" style="454"/>
    <col min="12" max="12" width="11.7265625" style="454" bestFit="1" customWidth="1"/>
    <col min="13" max="13" width="10.1796875" style="454" bestFit="1" customWidth="1"/>
    <col min="14" max="14" width="8.81640625" style="454"/>
    <col min="15" max="20" width="15.26953125" style="454" customWidth="1"/>
    <col min="21" max="21" width="8.81640625" style="454"/>
    <col min="22" max="22" width="10.1796875" style="454" bestFit="1" customWidth="1"/>
    <col min="23" max="16384" width="8.81640625" style="454"/>
  </cols>
  <sheetData>
    <row r="1" spans="1:13" ht="15" thickBot="1">
      <c r="A1" s="1209" t="s">
        <v>427</v>
      </c>
      <c r="B1" s="1209" t="s">
        <v>426</v>
      </c>
      <c r="C1" s="460"/>
      <c r="D1" s="738"/>
      <c r="E1" s="1213"/>
      <c r="F1" s="1213"/>
      <c r="G1" s="1213"/>
      <c r="H1" s="1213"/>
      <c r="I1" s="1209" t="s">
        <v>242</v>
      </c>
      <c r="J1" s="1209" t="s">
        <v>425</v>
      </c>
    </row>
    <row r="2" spans="1:13" ht="15" thickBot="1">
      <c r="A2" s="1210"/>
      <c r="B2" s="1210"/>
      <c r="C2" s="459"/>
      <c r="D2" s="459" t="s">
        <v>751</v>
      </c>
      <c r="E2" s="459" t="s">
        <v>408</v>
      </c>
      <c r="F2" s="459" t="s">
        <v>409</v>
      </c>
      <c r="G2" s="459" t="s">
        <v>410</v>
      </c>
      <c r="H2" s="459" t="s">
        <v>411</v>
      </c>
      <c r="I2" s="1210"/>
      <c r="J2" s="1210"/>
    </row>
    <row r="3" spans="1:13">
      <c r="A3" s="1211" t="s">
        <v>428</v>
      </c>
      <c r="B3" s="1211" t="s">
        <v>429</v>
      </c>
      <c r="C3" s="458" t="s">
        <v>424</v>
      </c>
      <c r="D3" s="827">
        <v>6.93</v>
      </c>
      <c r="E3" s="827">
        <v>38.020000000000003</v>
      </c>
      <c r="F3" s="827">
        <v>66.23</v>
      </c>
      <c r="G3" s="828">
        <v>131.71</v>
      </c>
      <c r="H3" s="828">
        <v>182.41</v>
      </c>
      <c r="I3" s="828">
        <f>SUM(D3:H3)</f>
        <v>425.3</v>
      </c>
      <c r="J3" s="828" t="s">
        <v>423</v>
      </c>
    </row>
    <row r="4" spans="1:13" ht="15" thickBot="1">
      <c r="A4" s="1212" t="s">
        <v>422</v>
      </c>
      <c r="B4" s="1212"/>
      <c r="C4" s="456" t="s">
        <v>421</v>
      </c>
      <c r="D4" s="455">
        <v>1392.41</v>
      </c>
      <c r="E4" s="455">
        <v>7636.92</v>
      </c>
      <c r="F4" s="455">
        <v>13303.5</v>
      </c>
      <c r="G4" s="829">
        <v>26458.880000000001</v>
      </c>
      <c r="H4" s="829">
        <v>36642.559999999998</v>
      </c>
      <c r="I4" s="830">
        <f t="shared" ref="I4:I9" si="0">SUM(D4:H4)</f>
        <v>85434.27</v>
      </c>
      <c r="J4" s="829">
        <v>200.88</v>
      </c>
    </row>
    <row r="5" spans="1:13">
      <c r="A5" s="1211" t="s">
        <v>428</v>
      </c>
      <c r="B5" s="1211" t="s">
        <v>394</v>
      </c>
      <c r="C5" s="458" t="s">
        <v>424</v>
      </c>
      <c r="D5" s="827">
        <v>4.18</v>
      </c>
      <c r="E5" s="827">
        <v>25.01</v>
      </c>
      <c r="F5" s="827">
        <v>52.55</v>
      </c>
      <c r="G5" s="828">
        <v>198.34</v>
      </c>
      <c r="H5" s="828">
        <v>461.04</v>
      </c>
      <c r="I5" s="828">
        <f t="shared" si="0"/>
        <v>741.12</v>
      </c>
      <c r="J5" s="828" t="s">
        <v>423</v>
      </c>
    </row>
    <row r="6" spans="1:13" ht="15" thickBot="1">
      <c r="A6" s="1212" t="s">
        <v>422</v>
      </c>
      <c r="B6" s="1212"/>
      <c r="C6" s="456" t="s">
        <v>421</v>
      </c>
      <c r="D6" s="455">
        <v>2228.11</v>
      </c>
      <c r="E6" s="455">
        <v>13323.86</v>
      </c>
      <c r="F6" s="455">
        <v>27994.43</v>
      </c>
      <c r="G6" s="829">
        <v>105658.58</v>
      </c>
      <c r="H6" s="829">
        <v>245609.62</v>
      </c>
      <c r="I6" s="830">
        <f t="shared" si="0"/>
        <v>394814.6</v>
      </c>
      <c r="J6" s="829">
        <v>532.73</v>
      </c>
    </row>
    <row r="7" spans="1:13">
      <c r="A7" s="1211" t="s">
        <v>428</v>
      </c>
      <c r="B7" s="1211" t="s">
        <v>396</v>
      </c>
      <c r="C7" s="458" t="s">
        <v>424</v>
      </c>
      <c r="D7" s="827">
        <v>4.08</v>
      </c>
      <c r="E7" s="827">
        <v>25.51</v>
      </c>
      <c r="F7" s="827">
        <v>54.45</v>
      </c>
      <c r="G7" s="827">
        <v>183.45</v>
      </c>
      <c r="H7" s="828">
        <v>442.99</v>
      </c>
      <c r="I7" s="828">
        <f t="shared" si="0"/>
        <v>710.48</v>
      </c>
      <c r="J7" s="828" t="s">
        <v>423</v>
      </c>
    </row>
    <row r="8" spans="1:13" ht="15" thickBot="1">
      <c r="A8" s="1212" t="s">
        <v>422</v>
      </c>
      <c r="B8" s="1212"/>
      <c r="C8" s="456" t="s">
        <v>421</v>
      </c>
      <c r="D8" s="455">
        <v>497.62</v>
      </c>
      <c r="E8" s="455">
        <v>3112.75</v>
      </c>
      <c r="F8" s="455">
        <v>6645.42</v>
      </c>
      <c r="G8" s="455">
        <v>22388.61</v>
      </c>
      <c r="H8" s="829">
        <v>54061.96</v>
      </c>
      <c r="I8" s="830">
        <f t="shared" si="0"/>
        <v>86706.36</v>
      </c>
      <c r="J8" s="829">
        <v>122.03</v>
      </c>
    </row>
    <row r="9" spans="1:13" ht="15" thickBot="1">
      <c r="A9" s="457"/>
      <c r="B9" s="457" t="s">
        <v>242</v>
      </c>
      <c r="C9" s="456" t="s">
        <v>421</v>
      </c>
      <c r="D9" s="455">
        <f>D4+D6+D8</f>
        <v>4118.1400000000003</v>
      </c>
      <c r="E9" s="455">
        <f>E4+E6+E8</f>
        <v>24073.53</v>
      </c>
      <c r="F9" s="455">
        <f>F4+F6+F8</f>
        <v>47943.35</v>
      </c>
      <c r="G9" s="455">
        <f>G4+G6+G8</f>
        <v>154506.07</v>
      </c>
      <c r="H9" s="455">
        <f>H4+H6+H8</f>
        <v>336314.14</v>
      </c>
      <c r="I9" s="830">
        <f t="shared" si="0"/>
        <v>566955.23</v>
      </c>
      <c r="J9" s="455" t="s">
        <v>998</v>
      </c>
    </row>
    <row r="10" spans="1:13" ht="15" thickBot="1"/>
    <row r="11" spans="1:13">
      <c r="A11" s="1216" t="s">
        <v>428</v>
      </c>
      <c r="B11" s="1216" t="s">
        <v>1163</v>
      </c>
      <c r="C11" s="831" t="s">
        <v>424</v>
      </c>
      <c r="D11" s="836">
        <f>AVERAGE(D5,D7)</f>
        <v>4.13</v>
      </c>
      <c r="E11" s="836">
        <f t="shared" ref="E11:H11" si="1">AVERAGE(E5,E7)</f>
        <v>25.26</v>
      </c>
      <c r="F11" s="836">
        <f t="shared" si="1"/>
        <v>53.5</v>
      </c>
      <c r="G11" s="836">
        <f t="shared" si="1"/>
        <v>190.89499999999998</v>
      </c>
      <c r="H11" s="836">
        <f t="shared" si="1"/>
        <v>452.01499999999999</v>
      </c>
      <c r="I11" s="836">
        <f>SUM(D11:H11)</f>
        <v>725.8</v>
      </c>
      <c r="J11" s="832" t="s">
        <v>423</v>
      </c>
    </row>
    <row r="12" spans="1:13" ht="15" thickBot="1">
      <c r="A12" s="1217" t="s">
        <v>422</v>
      </c>
      <c r="B12" s="1217"/>
      <c r="C12" s="833" t="s">
        <v>421</v>
      </c>
      <c r="D12" s="837">
        <f>SUM(D17:D18)</f>
        <v>663.30190473442394</v>
      </c>
      <c r="E12" s="837">
        <f t="shared" ref="E12:H12" si="2">SUM(E17:E18)</f>
        <v>3977.2230668635116</v>
      </c>
      <c r="F12" s="837">
        <f t="shared" si="2"/>
        <v>8364.7033725700894</v>
      </c>
      <c r="G12" s="837">
        <f t="shared" si="2"/>
        <v>31359.433809967904</v>
      </c>
      <c r="H12" s="837">
        <f t="shared" si="2"/>
        <v>73055.166696179047</v>
      </c>
      <c r="I12" s="837">
        <f>SUM(D12:H12)</f>
        <v>117419.82885031498</v>
      </c>
      <c r="J12" s="834">
        <f>H27</f>
        <v>158.5788</v>
      </c>
      <c r="K12" s="931"/>
      <c r="L12" s="835"/>
      <c r="M12" s="988"/>
    </row>
    <row r="14" spans="1:13">
      <c r="C14" s="990" t="s">
        <v>1158</v>
      </c>
      <c r="D14" s="979">
        <f>D6/$I6</f>
        <v>5.6434336521496422E-3</v>
      </c>
      <c r="E14" s="979">
        <f t="shared" ref="E14:H14" si="3">E6/$I6</f>
        <v>3.3747130931834846E-2</v>
      </c>
      <c r="F14" s="979">
        <f t="shared" si="3"/>
        <v>7.0905255276780543E-2</v>
      </c>
      <c r="G14" s="979">
        <f t="shared" si="3"/>
        <v>0.26761568594474472</v>
      </c>
      <c r="H14" s="979">
        <f t="shared" si="3"/>
        <v>0.6220884941944903</v>
      </c>
      <c r="L14" s="585"/>
    </row>
    <row r="15" spans="1:13">
      <c r="C15" s="990" t="s">
        <v>1159</v>
      </c>
      <c r="D15" s="979">
        <f>D8/$I8</f>
        <v>5.7391407043266493E-3</v>
      </c>
      <c r="E15" s="979">
        <f t="shared" ref="E15:H15" si="4">E8/$I8</f>
        <v>3.5899903997815154E-2</v>
      </c>
      <c r="F15" s="979">
        <f t="shared" si="4"/>
        <v>7.6642820665058481E-2</v>
      </c>
      <c r="G15" s="979">
        <f t="shared" si="4"/>
        <v>0.25821185435532068</v>
      </c>
      <c r="H15" s="979">
        <f t="shared" si="4"/>
        <v>0.62350628027747901</v>
      </c>
      <c r="I15" s="585">
        <f>I12+I6</f>
        <v>512234.42885031493</v>
      </c>
      <c r="J15" s="585"/>
      <c r="L15" s="592"/>
    </row>
    <row r="16" spans="1:13">
      <c r="C16" s="991" t="s">
        <v>1160</v>
      </c>
      <c r="D16" s="992">
        <f>AVERAGE(D14:D15)</f>
        <v>5.6912871782381462E-3</v>
      </c>
      <c r="E16" s="992">
        <f t="shared" ref="E16:H16" si="5">AVERAGE(E14:E15)</f>
        <v>3.4823517464824996E-2</v>
      </c>
      <c r="F16" s="992">
        <f t="shared" si="5"/>
        <v>7.3774037970919512E-2</v>
      </c>
      <c r="G16" s="992">
        <f t="shared" si="5"/>
        <v>0.2629137701500327</v>
      </c>
      <c r="H16" s="992">
        <f t="shared" si="5"/>
        <v>0.62279738723598466</v>
      </c>
    </row>
    <row r="17" spans="1:10">
      <c r="C17" s="990" t="s">
        <v>1161</v>
      </c>
      <c r="D17" s="988">
        <f>D14*$I17</f>
        <v>585.89050210237815</v>
      </c>
      <c r="E17" s="988">
        <f t="shared" ref="E17:H17" si="6">E14*$I17</f>
        <v>3503.5626721040671</v>
      </c>
      <c r="F17" s="988">
        <f t="shared" si="6"/>
        <v>7361.2481649334541</v>
      </c>
      <c r="G17" s="988">
        <f t="shared" si="6"/>
        <v>27783.349335366878</v>
      </c>
      <c r="H17" s="988">
        <f t="shared" si="6"/>
        <v>64584.039200476778</v>
      </c>
      <c r="I17" s="592">
        <f>I6/J6*SUM(H23,H25,H26)</f>
        <v>103818.08987498355</v>
      </c>
    </row>
    <row r="18" spans="1:10">
      <c r="C18" s="989" t="s">
        <v>1162</v>
      </c>
      <c r="D18" s="988">
        <f>D16*$I18</f>
        <v>77.411402632045764</v>
      </c>
      <c r="E18" s="988">
        <f t="shared" ref="E18:H18" si="7">E16*$I18</f>
        <v>473.6603947594445</v>
      </c>
      <c r="F18" s="988">
        <f t="shared" si="7"/>
        <v>1003.4552076366359</v>
      </c>
      <c r="G18" s="988">
        <f t="shared" si="7"/>
        <v>3576.0844746010257</v>
      </c>
      <c r="H18" s="988">
        <f t="shared" si="7"/>
        <v>8471.127495702267</v>
      </c>
      <c r="I18" s="592">
        <f>(I6+I8)/(J6+J8)*H22</f>
        <v>13601.738975331418</v>
      </c>
    </row>
    <row r="20" spans="1:10">
      <c r="A20" s="980"/>
      <c r="B20" s="980"/>
      <c r="C20" s="980"/>
      <c r="D20" s="981" t="s">
        <v>1148</v>
      </c>
      <c r="E20" s="981" t="s">
        <v>1148</v>
      </c>
      <c r="F20" s="981" t="s">
        <v>1149</v>
      </c>
      <c r="G20" s="981" t="s">
        <v>1149</v>
      </c>
      <c r="H20" s="981" t="s">
        <v>1150</v>
      </c>
    </row>
    <row r="21" spans="1:10">
      <c r="A21" s="982" t="s">
        <v>1151</v>
      </c>
      <c r="B21" s="982"/>
      <c r="C21" s="982" t="s">
        <v>426</v>
      </c>
      <c r="D21" s="983" t="s">
        <v>1152</v>
      </c>
      <c r="E21" s="983" t="s">
        <v>1153</v>
      </c>
      <c r="F21" s="983" t="s">
        <v>1152</v>
      </c>
      <c r="G21" s="983" t="s">
        <v>1153</v>
      </c>
      <c r="H21" s="983"/>
    </row>
    <row r="22" spans="1:10" ht="18.5">
      <c r="A22" s="984" t="s">
        <v>1154</v>
      </c>
      <c r="B22" s="804"/>
      <c r="C22" t="s">
        <v>395</v>
      </c>
      <c r="D22" s="819">
        <v>17.722200000000001</v>
      </c>
      <c r="E22" s="819"/>
      <c r="F22" s="819">
        <v>0.77310000000000001</v>
      </c>
      <c r="G22" s="819"/>
      <c r="H22" s="819">
        <v>18.4953</v>
      </c>
    </row>
    <row r="23" spans="1:10" ht="18.5">
      <c r="A23" s="984"/>
      <c r="B23" s="804"/>
      <c r="C23" t="s">
        <v>394</v>
      </c>
      <c r="D23" s="819">
        <v>123.45559999999999</v>
      </c>
      <c r="E23" s="819">
        <v>2.8689999999999998</v>
      </c>
      <c r="F23" s="819">
        <v>0.16450000000000001</v>
      </c>
      <c r="G23" s="819"/>
      <c r="H23" s="819">
        <v>126.48909999999999</v>
      </c>
    </row>
    <row r="24" spans="1:10" ht="18.5">
      <c r="A24" s="985" t="s">
        <v>1155</v>
      </c>
      <c r="B24" s="986"/>
      <c r="C24" s="986"/>
      <c r="D24" s="987">
        <f>SUM(D22:D23)</f>
        <v>141.17779999999999</v>
      </c>
      <c r="E24" s="987">
        <f t="shared" ref="E24:H24" si="8">SUM(E22:E23)</f>
        <v>2.8689999999999998</v>
      </c>
      <c r="F24" s="987">
        <f t="shared" si="8"/>
        <v>0.93759999999999999</v>
      </c>
      <c r="G24" s="987">
        <f t="shared" si="8"/>
        <v>0</v>
      </c>
      <c r="H24" s="987">
        <f t="shared" si="8"/>
        <v>144.98439999999999</v>
      </c>
    </row>
    <row r="25" spans="1:10" ht="18.5">
      <c r="A25" s="984" t="s">
        <v>1156</v>
      </c>
      <c r="B25" s="804"/>
      <c r="C25" t="s">
        <v>394</v>
      </c>
      <c r="D25" s="819">
        <v>1.341</v>
      </c>
      <c r="E25" s="819"/>
      <c r="F25" s="819">
        <v>0.4642</v>
      </c>
      <c r="G25" s="819"/>
      <c r="H25" s="819">
        <v>1.8051999999999999</v>
      </c>
    </row>
    <row r="26" spans="1:10" ht="18.5">
      <c r="A26" s="984" t="s">
        <v>1157</v>
      </c>
      <c r="B26" s="804"/>
      <c r="C26" t="s">
        <v>394</v>
      </c>
      <c r="D26" s="819">
        <v>10.1668</v>
      </c>
      <c r="E26" s="819">
        <v>1.3900999999999999</v>
      </c>
      <c r="F26" s="819">
        <v>0.19159999999999999</v>
      </c>
      <c r="G26" s="819">
        <v>4.07E-2</v>
      </c>
      <c r="H26" s="819">
        <v>11.789199999999999</v>
      </c>
    </row>
    <row r="27" spans="1:10">
      <c r="A27" s="986"/>
      <c r="B27" s="986"/>
      <c r="C27" s="986"/>
      <c r="D27" s="987">
        <v>152.68559999999999</v>
      </c>
      <c r="E27" s="987">
        <v>4.2591000000000001</v>
      </c>
      <c r="F27" s="987">
        <v>1.5933999999999999</v>
      </c>
      <c r="G27" s="987">
        <v>4.07E-2</v>
      </c>
      <c r="H27" s="987">
        <v>158.5788</v>
      </c>
    </row>
    <row r="29" spans="1:10">
      <c r="D29" s="585"/>
      <c r="H29" s="585"/>
    </row>
    <row r="30" spans="1:10">
      <c r="D30" s="585"/>
      <c r="H30" s="585"/>
    </row>
    <row r="31" spans="1:10" ht="15" thickBot="1">
      <c r="B31" s="454" t="s">
        <v>1317</v>
      </c>
    </row>
    <row r="32" spans="1:10" ht="15" thickBot="1">
      <c r="A32" s="1209" t="s">
        <v>427</v>
      </c>
      <c r="B32" s="1209" t="s">
        <v>426</v>
      </c>
      <c r="C32" s="460"/>
      <c r="D32" s="738" t="s">
        <v>1314</v>
      </c>
      <c r="E32" s="1213"/>
      <c r="F32" s="1213"/>
      <c r="G32" s="1213"/>
      <c r="H32" s="1213"/>
      <c r="I32" s="1209" t="s">
        <v>242</v>
      </c>
      <c r="J32" s="1209" t="s">
        <v>496</v>
      </c>
    </row>
    <row r="33" spans="1:11" ht="15" thickBot="1">
      <c r="A33" s="1210"/>
      <c r="B33" s="1210"/>
      <c r="C33" s="459"/>
      <c r="D33" s="459" t="s">
        <v>1315</v>
      </c>
      <c r="E33" s="459" t="s">
        <v>752</v>
      </c>
      <c r="F33" s="459" t="s">
        <v>409</v>
      </c>
      <c r="G33" s="459" t="s">
        <v>410</v>
      </c>
      <c r="H33" s="459" t="s">
        <v>411</v>
      </c>
      <c r="I33" s="1210"/>
      <c r="J33" s="1210"/>
    </row>
    <row r="34" spans="1:11">
      <c r="A34" s="1211" t="s">
        <v>428</v>
      </c>
      <c r="B34" s="1214" t="s">
        <v>392</v>
      </c>
      <c r="C34" s="621" t="s">
        <v>1316</v>
      </c>
      <c r="D34" s="1141">
        <v>0</v>
      </c>
      <c r="E34" s="1141">
        <v>0</v>
      </c>
      <c r="F34" s="1141">
        <v>0</v>
      </c>
      <c r="G34" s="1141">
        <v>0</v>
      </c>
      <c r="H34" s="1141">
        <v>0</v>
      </c>
      <c r="I34" s="1141">
        <v>0</v>
      </c>
      <c r="J34" s="610" t="s">
        <v>423</v>
      </c>
    </row>
    <row r="35" spans="1:11" ht="15" thickBot="1">
      <c r="A35" s="1220" t="s">
        <v>422</v>
      </c>
      <c r="B35" s="1215"/>
      <c r="C35" s="1145" t="s">
        <v>421</v>
      </c>
      <c r="D35" s="1146">
        <v>0</v>
      </c>
      <c r="E35" s="1146">
        <v>0</v>
      </c>
      <c r="F35" s="1146">
        <v>0</v>
      </c>
      <c r="G35" s="1146">
        <v>0</v>
      </c>
      <c r="H35" s="1146">
        <v>0</v>
      </c>
      <c r="I35" s="1146">
        <v>0</v>
      </c>
      <c r="J35" s="1147">
        <v>0</v>
      </c>
    </row>
    <row r="36" spans="1:11">
      <c r="A36" s="1221" t="s">
        <v>428</v>
      </c>
      <c r="B36" s="1214" t="s">
        <v>394</v>
      </c>
      <c r="C36" s="621" t="s">
        <v>1316</v>
      </c>
      <c r="D36" s="1141">
        <v>0</v>
      </c>
      <c r="E36" s="1141">
        <v>0</v>
      </c>
      <c r="F36" s="1141">
        <v>0</v>
      </c>
      <c r="G36" s="1141">
        <v>0</v>
      </c>
      <c r="H36" s="1141">
        <v>0</v>
      </c>
      <c r="I36" s="1141">
        <v>0</v>
      </c>
      <c r="J36" s="610" t="s">
        <v>423</v>
      </c>
    </row>
    <row r="37" spans="1:11" ht="15" thickBot="1">
      <c r="A37" s="1220" t="s">
        <v>422</v>
      </c>
      <c r="B37" s="1215"/>
      <c r="C37" s="1142" t="s">
        <v>421</v>
      </c>
      <c r="D37" s="1143">
        <v>-75.869800000000396</v>
      </c>
      <c r="E37" s="1143">
        <v>-446.46110000000044</v>
      </c>
      <c r="F37" s="1143">
        <v>-936.96050000000105</v>
      </c>
      <c r="G37" s="1143">
        <v>-3535.2973999999958</v>
      </c>
      <c r="H37" s="1143">
        <v>-8224.7343999999866</v>
      </c>
      <c r="I37" s="1143">
        <v>-13219.333199999994</v>
      </c>
      <c r="J37" s="1144">
        <v>-17.840000000000032</v>
      </c>
    </row>
    <row r="38" spans="1:11">
      <c r="A38" s="1222" t="s">
        <v>428</v>
      </c>
      <c r="B38" s="1218" t="s">
        <v>396</v>
      </c>
      <c r="C38" s="1148" t="s">
        <v>1316</v>
      </c>
      <c r="D38" s="1149">
        <v>0</v>
      </c>
      <c r="E38" s="1149">
        <v>0</v>
      </c>
      <c r="F38" s="1149">
        <v>0</v>
      </c>
      <c r="G38" s="1149">
        <v>0</v>
      </c>
      <c r="H38" s="1149">
        <v>0</v>
      </c>
      <c r="I38" s="1149">
        <v>0</v>
      </c>
      <c r="J38" s="1150" t="s">
        <v>423</v>
      </c>
    </row>
    <row r="39" spans="1:11" ht="15" thickBot="1">
      <c r="A39" s="1220" t="s">
        <v>422</v>
      </c>
      <c r="B39" s="1215"/>
      <c r="C39" s="1142" t="s">
        <v>421</v>
      </c>
      <c r="D39" s="1143">
        <v>-2.1855999999999653</v>
      </c>
      <c r="E39" s="1143">
        <v>-15.070699999999761</v>
      </c>
      <c r="F39" s="1143">
        <v>-33.556499999999687</v>
      </c>
      <c r="G39" s="1143">
        <v>-112.27649999999994</v>
      </c>
      <c r="H39" s="1143">
        <v>-269.68429999999353</v>
      </c>
      <c r="I39" s="1143">
        <v>-432.7835999999952</v>
      </c>
      <c r="J39" s="1144">
        <v>-0.59999999999999432</v>
      </c>
    </row>
    <row r="40" spans="1:11" ht="15" thickBot="1">
      <c r="A40" s="1151"/>
      <c r="B40" s="1219" t="s">
        <v>242</v>
      </c>
      <c r="C40" s="1219"/>
      <c r="D40" s="1153">
        <v>-78.055400000000361</v>
      </c>
      <c r="E40" s="1153">
        <v>-461.5318000000002</v>
      </c>
      <c r="F40" s="1153">
        <v>-970.51700000000073</v>
      </c>
      <c r="G40" s="1153">
        <v>-3647.5738999999958</v>
      </c>
      <c r="H40" s="1153">
        <v>-8494.4186999999802</v>
      </c>
      <c r="I40" s="1153">
        <v>-13652.116799999989</v>
      </c>
      <c r="J40" s="1152">
        <v>-18.440000000000026</v>
      </c>
    </row>
    <row r="43" spans="1:11">
      <c r="E43" s="1154">
        <f>Volume!E9</f>
        <v>7</v>
      </c>
      <c r="F43" s="1154">
        <f>Volume!F9</f>
        <v>6</v>
      </c>
      <c r="G43" s="1154">
        <f>Volume!G9</f>
        <v>5</v>
      </c>
      <c r="H43" s="1154">
        <f>Volume!H9</f>
        <v>4</v>
      </c>
      <c r="I43" s="1154">
        <f>Volume!I9</f>
        <v>3</v>
      </c>
      <c r="J43" s="1154">
        <f>Volume!J9</f>
        <v>2</v>
      </c>
      <c r="K43" s="1154">
        <f>Volume!K9</f>
        <v>1</v>
      </c>
    </row>
    <row r="44" spans="1:11">
      <c r="B44" s="67"/>
      <c r="C44" s="67"/>
      <c r="D44" s="67"/>
      <c r="E44" s="67"/>
      <c r="F44" s="67"/>
      <c r="G44" s="67"/>
      <c r="H44" s="67"/>
      <c r="I44" s="67"/>
      <c r="J44" s="67"/>
      <c r="K44" s="67"/>
    </row>
    <row r="45" spans="1:11">
      <c r="B45" s="72"/>
      <c r="C45" s="72"/>
      <c r="D45" s="72"/>
      <c r="E45" s="72">
        <v>1</v>
      </c>
      <c r="F45" s="72">
        <v>2</v>
      </c>
      <c r="G45" s="72">
        <f t="shared" ref="G45:K45" si="9">F45+1</f>
        <v>3</v>
      </c>
      <c r="H45" s="72">
        <f t="shared" si="9"/>
        <v>4</v>
      </c>
      <c r="I45" s="72">
        <f t="shared" si="9"/>
        <v>5</v>
      </c>
      <c r="J45" s="72">
        <f t="shared" si="9"/>
        <v>6</v>
      </c>
      <c r="K45" s="72">
        <f t="shared" si="9"/>
        <v>7</v>
      </c>
    </row>
    <row r="46" spans="1:11">
      <c r="B46" s="449" t="s">
        <v>1318</v>
      </c>
      <c r="C46" s="475"/>
      <c r="D46" s="474"/>
      <c r="E46" s="474">
        <f>E47+E53+E59</f>
        <v>-1950.2995428571396</v>
      </c>
      <c r="F46" s="474">
        <f t="shared" ref="F46:K46" si="10">F47+F53+F59</f>
        <v>-1950.2995428571394</v>
      </c>
      <c r="G46" s="474">
        <f t="shared" si="10"/>
        <v>-1950.2995428571398</v>
      </c>
      <c r="H46" s="474">
        <f t="shared" si="10"/>
        <v>-1950.2995428571396</v>
      </c>
      <c r="I46" s="474">
        <f t="shared" si="10"/>
        <v>-1950.2995428571394</v>
      </c>
      <c r="J46" s="474">
        <f t="shared" si="10"/>
        <v>-1950.2995428571396</v>
      </c>
      <c r="K46" s="474">
        <f t="shared" si="10"/>
        <v>-1950.2995428571394</v>
      </c>
    </row>
    <row r="47" spans="1:11">
      <c r="B47" s="442" t="s">
        <v>392</v>
      </c>
      <c r="C47" s="445" t="s">
        <v>414</v>
      </c>
      <c r="D47" s="444"/>
      <c r="E47" s="444">
        <f t="shared" ref="E47" si="11">SUM(E48:E52)</f>
        <v>0</v>
      </c>
      <c r="F47" s="444">
        <f t="shared" ref="F47:K47" si="12">SUM(F48:F52)</f>
        <v>0</v>
      </c>
      <c r="G47" s="444">
        <f t="shared" si="12"/>
        <v>0</v>
      </c>
      <c r="H47" s="444">
        <f t="shared" si="12"/>
        <v>0</v>
      </c>
      <c r="I47" s="444">
        <f t="shared" si="12"/>
        <v>0</v>
      </c>
      <c r="J47" s="444">
        <f t="shared" si="12"/>
        <v>0</v>
      </c>
      <c r="K47" s="444">
        <f t="shared" si="12"/>
        <v>0</v>
      </c>
    </row>
    <row r="48" spans="1:11">
      <c r="B48" s="441" t="s">
        <v>751</v>
      </c>
      <c r="C48" s="81" t="s">
        <v>414</v>
      </c>
      <c r="D48" s="114" cm="1">
        <f t="array" ref="D48:D52">TRANSPOSE(D35:H35)</f>
        <v>0</v>
      </c>
      <c r="E48" s="114">
        <f>D48/E$43</f>
        <v>0</v>
      </c>
      <c r="F48" s="454">
        <f>($D48-SUM($E48:E48))/F$43</f>
        <v>0</v>
      </c>
      <c r="G48" s="454">
        <f>($D48-SUM($E48:F48))/G$43</f>
        <v>0</v>
      </c>
      <c r="H48" s="454">
        <f>($D48-SUM($E48:G48))/H$43</f>
        <v>0</v>
      </c>
      <c r="I48" s="454">
        <f>($D48-SUM($E48:H48))/I$43</f>
        <v>0</v>
      </c>
      <c r="J48" s="454">
        <f>($D48-SUM($E48:I48))/J$43</f>
        <v>0</v>
      </c>
      <c r="K48" s="454">
        <f>($D48-SUM($E48:J48))/K$43</f>
        <v>0</v>
      </c>
    </row>
    <row r="49" spans="2:11">
      <c r="B49" s="441" t="s">
        <v>752</v>
      </c>
      <c r="C49" s="81" t="s">
        <v>414</v>
      </c>
      <c r="D49" s="114">
        <v>0</v>
      </c>
      <c r="E49" s="114">
        <f t="shared" ref="E49:E52" si="13">D49/E$43</f>
        <v>0</v>
      </c>
      <c r="F49" s="454">
        <f>($D49-SUM($E49:E49))/F$43</f>
        <v>0</v>
      </c>
      <c r="G49" s="454">
        <f>($D49-SUM($E49:F49))/G$43</f>
        <v>0</v>
      </c>
      <c r="H49" s="454">
        <f>($D49-SUM($E49:G49))/H$43</f>
        <v>0</v>
      </c>
      <c r="I49" s="454">
        <f>($D49-SUM($E49:H49))/I$43</f>
        <v>0</v>
      </c>
      <c r="J49" s="454">
        <f>($D49-SUM($E49:I49))/J$43</f>
        <v>0</v>
      </c>
      <c r="K49" s="454">
        <f>($D49-SUM($E49:J49))/K$43</f>
        <v>0</v>
      </c>
    </row>
    <row r="50" spans="2:11">
      <c r="B50" s="441" t="s">
        <v>409</v>
      </c>
      <c r="C50" s="81" t="s">
        <v>414</v>
      </c>
      <c r="D50" s="114">
        <v>0</v>
      </c>
      <c r="E50" s="114">
        <f t="shared" si="13"/>
        <v>0</v>
      </c>
      <c r="F50" s="454">
        <f>($D50-SUM($E50:E50))/F$43</f>
        <v>0</v>
      </c>
      <c r="G50" s="454">
        <f>($D50-SUM($E50:F50))/G$43</f>
        <v>0</v>
      </c>
      <c r="H50" s="454">
        <f>($D50-SUM($E50:G50))/H$43</f>
        <v>0</v>
      </c>
      <c r="I50" s="454">
        <f>($D50-SUM($E50:H50))/I$43</f>
        <v>0</v>
      </c>
      <c r="J50" s="454">
        <f>($D50-SUM($E50:I50))/J$43</f>
        <v>0</v>
      </c>
      <c r="K50" s="454">
        <f>($D50-SUM($E50:J50))/K$43</f>
        <v>0</v>
      </c>
    </row>
    <row r="51" spans="2:11">
      <c r="B51" s="441" t="s">
        <v>410</v>
      </c>
      <c r="C51" s="81" t="s">
        <v>414</v>
      </c>
      <c r="D51" s="114">
        <v>0</v>
      </c>
      <c r="E51" s="114">
        <f t="shared" si="13"/>
        <v>0</v>
      </c>
      <c r="F51" s="454">
        <f>($D51-SUM($E51:E51))/F$43</f>
        <v>0</v>
      </c>
      <c r="G51" s="454">
        <f>($D51-SUM($E51:F51))/G$43</f>
        <v>0</v>
      </c>
      <c r="H51" s="454">
        <f>($D51-SUM($E51:G51))/H$43</f>
        <v>0</v>
      </c>
      <c r="I51" s="454">
        <f>($D51-SUM($E51:H51))/I$43</f>
        <v>0</v>
      </c>
      <c r="J51" s="454">
        <f>($D51-SUM($E51:I51))/J$43</f>
        <v>0</v>
      </c>
      <c r="K51" s="454">
        <f>($D51-SUM($E51:J51))/K$43</f>
        <v>0</v>
      </c>
    </row>
    <row r="52" spans="2:11">
      <c r="B52" s="441" t="s">
        <v>411</v>
      </c>
      <c r="C52" s="81" t="s">
        <v>414</v>
      </c>
      <c r="D52" s="114">
        <v>0</v>
      </c>
      <c r="E52" s="114">
        <f t="shared" si="13"/>
        <v>0</v>
      </c>
      <c r="F52" s="454">
        <f>($D52-SUM($E52:E52))/F$43</f>
        <v>0</v>
      </c>
      <c r="G52" s="454">
        <f>($D52-SUM($E52:F52))/G$43</f>
        <v>0</v>
      </c>
      <c r="H52" s="454">
        <f>($D52-SUM($E52:G52))/H$43</f>
        <v>0</v>
      </c>
      <c r="I52" s="454">
        <f>($D52-SUM($E52:H52))/I$43</f>
        <v>0</v>
      </c>
      <c r="J52" s="454">
        <f>($D52-SUM($E52:I52))/J$43</f>
        <v>0</v>
      </c>
      <c r="K52" s="454">
        <f>($D52-SUM($E52:J52))/K$43</f>
        <v>0</v>
      </c>
    </row>
    <row r="53" spans="2:11">
      <c r="B53" s="442" t="s">
        <v>394</v>
      </c>
      <c r="C53" s="445" t="s">
        <v>414</v>
      </c>
      <c r="D53" s="444"/>
      <c r="E53" s="444">
        <f t="shared" ref="E53:K53" si="14">SUM(E54:E58)</f>
        <v>-1888.4747428571407</v>
      </c>
      <c r="F53" s="444">
        <f t="shared" si="14"/>
        <v>-1888.4747428571404</v>
      </c>
      <c r="G53" s="444">
        <f t="shared" si="14"/>
        <v>-1888.4747428571409</v>
      </c>
      <c r="H53" s="444">
        <f t="shared" si="14"/>
        <v>-1888.4747428571407</v>
      </c>
      <c r="I53" s="444">
        <f t="shared" si="14"/>
        <v>-1888.4747428571404</v>
      </c>
      <c r="J53" s="444">
        <f t="shared" si="14"/>
        <v>-1888.4747428571407</v>
      </c>
      <c r="K53" s="444">
        <f t="shared" si="14"/>
        <v>-1888.4747428571404</v>
      </c>
    </row>
    <row r="54" spans="2:11">
      <c r="B54" s="441" t="s">
        <v>751</v>
      </c>
      <c r="C54" s="81" t="s">
        <v>414</v>
      </c>
      <c r="D54" s="114" cm="1">
        <f t="array" ref="D54:D58">TRANSPOSE(D37:H37)</f>
        <v>-75.869800000000396</v>
      </c>
      <c r="E54" s="114">
        <f>D54/E$43</f>
        <v>-10.838542857142913</v>
      </c>
      <c r="F54" s="114">
        <f>($D54-SUM($E54:E54))/F$43</f>
        <v>-10.838542857142913</v>
      </c>
      <c r="G54" s="114">
        <f>($D54-SUM($E54:F54))/G$43</f>
        <v>-10.838542857142915</v>
      </c>
      <c r="H54" s="114">
        <f>($D54-SUM($E54:G54))/H$43</f>
        <v>-10.838542857142913</v>
      </c>
      <c r="I54" s="114">
        <f>($D54-SUM($E54:H54))/I$43</f>
        <v>-10.838542857142913</v>
      </c>
      <c r="J54" s="114">
        <f>($D54-SUM($E54:I54))/J$43</f>
        <v>-10.838542857142915</v>
      </c>
      <c r="K54" s="114">
        <f>($D54-SUM($E54:J54))/K$43</f>
        <v>-10.838542857142912</v>
      </c>
    </row>
    <row r="55" spans="2:11">
      <c r="B55" s="441" t="s">
        <v>752</v>
      </c>
      <c r="C55" s="81" t="s">
        <v>414</v>
      </c>
      <c r="D55" s="114">
        <v>-446.46110000000044</v>
      </c>
      <c r="E55" s="114">
        <f t="shared" ref="E55:E58" si="15">D55/E$43</f>
        <v>-63.780157142857206</v>
      </c>
      <c r="F55" s="114">
        <f>($D55-SUM($E55:E55))/F$43</f>
        <v>-63.780157142857206</v>
      </c>
      <c r="G55" s="114">
        <f>($D55-SUM($E55:F55))/G$43</f>
        <v>-63.780157142857206</v>
      </c>
      <c r="H55" s="114">
        <f>($D55-SUM($E55:G55))/H$43</f>
        <v>-63.780157142857206</v>
      </c>
      <c r="I55" s="114">
        <f>($D55-SUM($E55:H55))/I$43</f>
        <v>-63.780157142857206</v>
      </c>
      <c r="J55" s="114">
        <f>($D55-SUM($E55:I55))/J$43</f>
        <v>-63.780157142857206</v>
      </c>
      <c r="K55" s="114">
        <f>($D55-SUM($E55:J55))/K$43</f>
        <v>-63.780157142857206</v>
      </c>
    </row>
    <row r="56" spans="2:11">
      <c r="B56" s="441" t="s">
        <v>409</v>
      </c>
      <c r="C56" s="81" t="s">
        <v>414</v>
      </c>
      <c r="D56" s="114">
        <v>-936.96050000000105</v>
      </c>
      <c r="E56" s="114">
        <f t="shared" si="15"/>
        <v>-133.85150000000016</v>
      </c>
      <c r="F56" s="114">
        <f>($D56-SUM($E56:E56))/F$43</f>
        <v>-133.85150000000013</v>
      </c>
      <c r="G56" s="114">
        <f>($D56-SUM($E56:F56))/G$43</f>
        <v>-133.85150000000016</v>
      </c>
      <c r="H56" s="114">
        <f>($D56-SUM($E56:G56))/H$43</f>
        <v>-133.85150000000016</v>
      </c>
      <c r="I56" s="114">
        <f>($D56-SUM($E56:H56))/I$43</f>
        <v>-133.85150000000013</v>
      </c>
      <c r="J56" s="114">
        <f>($D56-SUM($E56:I56))/J$43</f>
        <v>-133.85150000000016</v>
      </c>
      <c r="K56" s="114">
        <f>($D56-SUM($E56:J56))/K$43</f>
        <v>-133.85150000000021</v>
      </c>
    </row>
    <row r="57" spans="2:11">
      <c r="B57" s="441" t="s">
        <v>410</v>
      </c>
      <c r="C57" s="81" t="s">
        <v>414</v>
      </c>
      <c r="D57" s="114">
        <v>-3535.2973999999958</v>
      </c>
      <c r="E57" s="114">
        <f t="shared" si="15"/>
        <v>-505.04248571428514</v>
      </c>
      <c r="F57" s="114">
        <f>($D57-SUM($E57:E57))/F$43</f>
        <v>-505.04248571428508</v>
      </c>
      <c r="G57" s="114">
        <f>($D57-SUM($E57:F57))/G$43</f>
        <v>-505.04248571428508</v>
      </c>
      <c r="H57" s="114">
        <f>($D57-SUM($E57:G57))/H$43</f>
        <v>-505.04248571428514</v>
      </c>
      <c r="I57" s="114">
        <f>($D57-SUM($E57:H57))/I$43</f>
        <v>-505.04248571428508</v>
      </c>
      <c r="J57" s="114">
        <f>($D57-SUM($E57:I57))/J$43</f>
        <v>-505.04248571428502</v>
      </c>
      <c r="K57" s="114">
        <f>($D57-SUM($E57:J57))/K$43</f>
        <v>-505.04248571428525</v>
      </c>
    </row>
    <row r="58" spans="2:11">
      <c r="B58" s="441" t="s">
        <v>411</v>
      </c>
      <c r="C58" s="81" t="s">
        <v>414</v>
      </c>
      <c r="D58" s="114">
        <v>-8224.7343999999866</v>
      </c>
      <c r="E58" s="114">
        <f t="shared" si="15"/>
        <v>-1174.9620571428552</v>
      </c>
      <c r="F58" s="114">
        <f>($D58-SUM($E58:E58))/F$43</f>
        <v>-1174.9620571428552</v>
      </c>
      <c r="G58" s="114">
        <f>($D58-SUM($E58:F58))/G$43</f>
        <v>-1174.9620571428554</v>
      </c>
      <c r="H58" s="114">
        <f>($D58-SUM($E58:G58))/H$43</f>
        <v>-1174.9620571428552</v>
      </c>
      <c r="I58" s="114">
        <f>($D58-SUM($E58:H58))/I$43</f>
        <v>-1174.9620571428552</v>
      </c>
      <c r="J58" s="114">
        <f>($D58-SUM($E58:I58))/J$43</f>
        <v>-1174.9620571428554</v>
      </c>
      <c r="K58" s="114">
        <f>($D58-SUM($E58:J58))/K$43</f>
        <v>-1174.962057142855</v>
      </c>
    </row>
    <row r="59" spans="2:11">
      <c r="B59" s="442" t="s">
        <v>396</v>
      </c>
      <c r="C59" s="445" t="s">
        <v>414</v>
      </c>
      <c r="D59" s="444"/>
      <c r="E59" s="444">
        <f t="shared" ref="E59:K59" si="16">SUM(E60:E64)</f>
        <v>-61.824799999998987</v>
      </c>
      <c r="F59" s="444">
        <f t="shared" si="16"/>
        <v>-61.824799999998987</v>
      </c>
      <c r="G59" s="444">
        <f t="shared" si="16"/>
        <v>-61.82479999999898</v>
      </c>
      <c r="H59" s="444">
        <f t="shared" si="16"/>
        <v>-61.82479999999898</v>
      </c>
      <c r="I59" s="444">
        <f t="shared" si="16"/>
        <v>-61.82479999999898</v>
      </c>
      <c r="J59" s="444">
        <f t="shared" si="16"/>
        <v>-61.824799999998973</v>
      </c>
      <c r="K59" s="444">
        <f t="shared" si="16"/>
        <v>-61.824799999998987</v>
      </c>
    </row>
    <row r="60" spans="2:11">
      <c r="B60" s="441" t="s">
        <v>751</v>
      </c>
      <c r="C60" s="81" t="s">
        <v>414</v>
      </c>
      <c r="D60" s="114" cm="1">
        <f t="array" ref="D60:D64">TRANSPOSE(D39:H39)</f>
        <v>-2.1855999999999653</v>
      </c>
      <c r="E60" s="114">
        <f>D60/E$43</f>
        <v>-0.31222857142856647</v>
      </c>
      <c r="F60" s="114">
        <f>($D60-SUM($E60:E60))/F$43</f>
        <v>-0.31222857142856647</v>
      </c>
      <c r="G60" s="114">
        <f>($D60-SUM($E60:F60))/G$43</f>
        <v>-0.31222857142856653</v>
      </c>
      <c r="H60" s="114">
        <f>($D60-SUM($E60:G60))/H$43</f>
        <v>-0.31222857142856647</v>
      </c>
      <c r="I60" s="114">
        <f>($D60-SUM($E60:H60))/I$43</f>
        <v>-0.31222857142856647</v>
      </c>
      <c r="J60" s="114">
        <f>($D60-SUM($E60:I60))/J$43</f>
        <v>-0.31222857142856653</v>
      </c>
      <c r="K60" s="114">
        <f>($D60-SUM($E60:J60))/K$43</f>
        <v>-0.31222857142856641</v>
      </c>
    </row>
    <row r="61" spans="2:11">
      <c r="B61" s="441" t="s">
        <v>752</v>
      </c>
      <c r="C61" s="81" t="s">
        <v>414</v>
      </c>
      <c r="D61" s="114">
        <v>-15.070699999999761</v>
      </c>
      <c r="E61" s="114">
        <f t="shared" ref="E61:E64" si="17">D61/E$43</f>
        <v>-2.1529571428571086</v>
      </c>
      <c r="F61" s="114">
        <f>($D61-SUM($E61:E61))/F$43</f>
        <v>-2.1529571428571086</v>
      </c>
      <c r="G61" s="114">
        <f>($D61-SUM($E61:F61))/G$43</f>
        <v>-2.152957142857109</v>
      </c>
      <c r="H61" s="114">
        <f>($D61-SUM($E61:G61))/H$43</f>
        <v>-2.1529571428571086</v>
      </c>
      <c r="I61" s="114">
        <f>($D61-SUM($E61:H61))/I$43</f>
        <v>-2.1529571428571086</v>
      </c>
      <c r="J61" s="114">
        <f>($D61-SUM($E61:I61))/J$43</f>
        <v>-2.152957142857109</v>
      </c>
      <c r="K61" s="114">
        <f>($D61-SUM($E61:J61))/K$43</f>
        <v>-2.1529571428571082</v>
      </c>
    </row>
    <row r="62" spans="2:11">
      <c r="B62" s="441" t="s">
        <v>409</v>
      </c>
      <c r="C62" s="81" t="s">
        <v>414</v>
      </c>
      <c r="D62" s="114">
        <v>-33.556499999999687</v>
      </c>
      <c r="E62" s="114">
        <f t="shared" si="17"/>
        <v>-4.7937857142856695</v>
      </c>
      <c r="F62" s="114">
        <f>($D62-SUM($E62:E62))/F$43</f>
        <v>-4.7937857142856695</v>
      </c>
      <c r="G62" s="114">
        <f>($D62-SUM($E62:F62))/G$43</f>
        <v>-4.7937857142856704</v>
      </c>
      <c r="H62" s="114">
        <f>($D62-SUM($E62:G62))/H$43</f>
        <v>-4.7937857142856695</v>
      </c>
      <c r="I62" s="114">
        <f>($D62-SUM($E62:H62))/I$43</f>
        <v>-4.7937857142856695</v>
      </c>
      <c r="J62" s="114">
        <f>($D62-SUM($E62:I62))/J$43</f>
        <v>-4.7937857142856704</v>
      </c>
      <c r="K62" s="114">
        <f>($D62-SUM($E62:J62))/K$43</f>
        <v>-4.7937857142856686</v>
      </c>
    </row>
    <row r="63" spans="2:11">
      <c r="B63" s="441" t="s">
        <v>410</v>
      </c>
      <c r="C63" s="81" t="s">
        <v>414</v>
      </c>
      <c r="D63" s="114">
        <v>-112.27649999999994</v>
      </c>
      <c r="E63" s="114">
        <f t="shared" si="17"/>
        <v>-16.039499999999993</v>
      </c>
      <c r="F63" s="114">
        <f>($D63-SUM($E63:E63))/F$43</f>
        <v>-16.039499999999993</v>
      </c>
      <c r="G63" s="114">
        <f>($D63-SUM($E63:F63))/G$43</f>
        <v>-16.039499999999993</v>
      </c>
      <c r="H63" s="114">
        <f>($D63-SUM($E63:G63))/H$43</f>
        <v>-16.03949999999999</v>
      </c>
      <c r="I63" s="114">
        <f>($D63-SUM($E63:H63))/I$43</f>
        <v>-16.03949999999999</v>
      </c>
      <c r="J63" s="114">
        <f>($D63-SUM($E63:I63))/J$43</f>
        <v>-16.03949999999999</v>
      </c>
      <c r="K63" s="114">
        <f>($D63-SUM($E63:J63))/K$43</f>
        <v>-16.03949999999999</v>
      </c>
    </row>
    <row r="64" spans="2:11">
      <c r="B64" s="441" t="s">
        <v>411</v>
      </c>
      <c r="C64" s="81" t="s">
        <v>414</v>
      </c>
      <c r="D64" s="114">
        <v>-269.68429999999353</v>
      </c>
      <c r="E64" s="114">
        <f t="shared" si="17"/>
        <v>-38.526328571427648</v>
      </c>
      <c r="F64" s="114">
        <f>($D64-SUM($E64:E64))/F$43</f>
        <v>-38.526328571427648</v>
      </c>
      <c r="G64" s="114">
        <f>($D64-SUM($E64:F64))/G$43</f>
        <v>-38.526328571427641</v>
      </c>
      <c r="H64" s="114">
        <f>($D64-SUM($E64:G64))/H$43</f>
        <v>-38.526328571427648</v>
      </c>
      <c r="I64" s="114">
        <f>($D64-SUM($E64:H64))/I$43</f>
        <v>-38.526328571427648</v>
      </c>
      <c r="J64" s="114">
        <f>($D64-SUM($E64:I64))/J$43</f>
        <v>-38.526328571427641</v>
      </c>
      <c r="K64" s="114">
        <f>($D64-SUM($E64:J64))/K$43</f>
        <v>-38.526328571427655</v>
      </c>
    </row>
  </sheetData>
  <mergeCells count="25">
    <mergeCell ref="B36:B37"/>
    <mergeCell ref="B38:B39"/>
    <mergeCell ref="B40:C40"/>
    <mergeCell ref="E32:H32"/>
    <mergeCell ref="A32:A33"/>
    <mergeCell ref="A34:A35"/>
    <mergeCell ref="A36:A37"/>
    <mergeCell ref="A38:A39"/>
    <mergeCell ref="B32:B33"/>
    <mergeCell ref="I32:I33"/>
    <mergeCell ref="J32:J33"/>
    <mergeCell ref="B34:B35"/>
    <mergeCell ref="B11:B12"/>
    <mergeCell ref="A11:A12"/>
    <mergeCell ref="A1:A2"/>
    <mergeCell ref="A3:A4"/>
    <mergeCell ref="A5:A6"/>
    <mergeCell ref="A7:A8"/>
    <mergeCell ref="B1:B2"/>
    <mergeCell ref="I1:I2"/>
    <mergeCell ref="J1:J2"/>
    <mergeCell ref="B3:B4"/>
    <mergeCell ref="B7:B8"/>
    <mergeCell ref="B5:B6"/>
    <mergeCell ref="E1:H1"/>
  </mergeCells>
  <pageMargins left="0.511811024" right="0.511811024" top="0.78740157499999996" bottom="0.78740157499999996" header="0.31496062000000002" footer="0.31496062000000002"/>
  <ignoredErrors>
    <ignoredError sqref="E53:K59"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4">
    <tabColor theme="4" tint="0.59999389629810485"/>
    <outlinePr summaryBelow="0"/>
  </sheetPr>
  <dimension ref="A1:AS79"/>
  <sheetViews>
    <sheetView showGridLines="0" topLeftCell="B1" zoomScaleNormal="100" workbookViewId="0">
      <pane xSplit="2" ySplit="2" topLeftCell="M66" activePane="bottomRight" state="frozen"/>
      <selection activeCell="B1" sqref="B1"/>
      <selection pane="topRight" activeCell="D1" sqref="D1"/>
      <selection pane="bottomLeft" activeCell="B3" sqref="B3"/>
      <selection pane="bottomRight" activeCell="M79" sqref="M79"/>
    </sheetView>
  </sheetViews>
  <sheetFormatPr defaultColWidth="8.81640625" defaultRowHeight="13"/>
  <cols>
    <col min="1" max="1" width="4.7265625" style="66" customWidth="1"/>
    <col min="2" max="2" width="60.81640625" style="66" customWidth="1"/>
    <col min="3" max="3" width="10.81640625" style="66" customWidth="1"/>
    <col min="4" max="4" width="10.81640625" style="142" customWidth="1"/>
    <col min="5" max="45" width="11.81640625" style="66" customWidth="1"/>
    <col min="46" max="16384" width="8.81640625" style="66"/>
  </cols>
  <sheetData>
    <row r="1" spans="1:45" ht="21" customHeight="1">
      <c r="B1" s="67"/>
      <c r="C1" s="68"/>
      <c r="D1" s="150"/>
      <c r="E1" s="67"/>
      <c r="F1" s="67"/>
      <c r="G1" s="67"/>
      <c r="H1" s="67"/>
      <c r="I1" s="67"/>
      <c r="J1" s="67"/>
      <c r="K1" s="67"/>
      <c r="L1" s="67" t="str">
        <f>'Premissas macro'!L1</f>
        <v>Valores em moeda constante (R$ 1.000/Dez21)</v>
      </c>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row>
    <row r="2" spans="1:45" s="70" customFormat="1" ht="21" customHeight="1">
      <c r="B2" s="69" t="s">
        <v>407</v>
      </c>
      <c r="C2" s="71"/>
      <c r="D2" s="151"/>
      <c r="E2" s="72">
        <v>1</v>
      </c>
      <c r="F2" s="72">
        <v>2</v>
      </c>
      <c r="G2" s="72">
        <f>F2+1</f>
        <v>3</v>
      </c>
      <c r="H2" s="72">
        <f t="shared" ref="H2:AR2" si="0">G2+1</f>
        <v>4</v>
      </c>
      <c r="I2" s="72">
        <f t="shared" si="0"/>
        <v>5</v>
      </c>
      <c r="J2" s="72">
        <f t="shared" si="0"/>
        <v>6</v>
      </c>
      <c r="K2" s="72">
        <f t="shared" si="0"/>
        <v>7</v>
      </c>
      <c r="L2" s="72">
        <f t="shared" si="0"/>
        <v>8</v>
      </c>
      <c r="M2" s="72">
        <f t="shared" si="0"/>
        <v>9</v>
      </c>
      <c r="N2" s="72">
        <f t="shared" si="0"/>
        <v>10</v>
      </c>
      <c r="O2" s="72">
        <f t="shared" si="0"/>
        <v>11</v>
      </c>
      <c r="P2" s="72">
        <f t="shared" si="0"/>
        <v>12</v>
      </c>
      <c r="Q2" s="72">
        <f t="shared" si="0"/>
        <v>13</v>
      </c>
      <c r="R2" s="72">
        <f t="shared" si="0"/>
        <v>14</v>
      </c>
      <c r="S2" s="72">
        <f t="shared" si="0"/>
        <v>15</v>
      </c>
      <c r="T2" s="72">
        <f t="shared" si="0"/>
        <v>16</v>
      </c>
      <c r="U2" s="72">
        <f t="shared" si="0"/>
        <v>17</v>
      </c>
      <c r="V2" s="72">
        <f t="shared" si="0"/>
        <v>18</v>
      </c>
      <c r="W2" s="72">
        <f t="shared" si="0"/>
        <v>19</v>
      </c>
      <c r="X2" s="72">
        <f t="shared" si="0"/>
        <v>20</v>
      </c>
      <c r="Y2" s="72">
        <f t="shared" si="0"/>
        <v>21</v>
      </c>
      <c r="Z2" s="72">
        <f t="shared" si="0"/>
        <v>22</v>
      </c>
      <c r="AA2" s="72">
        <f t="shared" si="0"/>
        <v>23</v>
      </c>
      <c r="AB2" s="72">
        <f t="shared" si="0"/>
        <v>24</v>
      </c>
      <c r="AC2" s="72">
        <f t="shared" si="0"/>
        <v>25</v>
      </c>
      <c r="AD2" s="72">
        <f t="shared" si="0"/>
        <v>26</v>
      </c>
      <c r="AE2" s="72">
        <f t="shared" si="0"/>
        <v>27</v>
      </c>
      <c r="AF2" s="72">
        <f t="shared" si="0"/>
        <v>28</v>
      </c>
      <c r="AG2" s="72">
        <f t="shared" si="0"/>
        <v>29</v>
      </c>
      <c r="AH2" s="72">
        <f t="shared" si="0"/>
        <v>30</v>
      </c>
      <c r="AI2" s="72">
        <f t="shared" si="0"/>
        <v>31</v>
      </c>
      <c r="AJ2" s="72">
        <f t="shared" si="0"/>
        <v>32</v>
      </c>
      <c r="AK2" s="72">
        <f t="shared" si="0"/>
        <v>33</v>
      </c>
      <c r="AL2" s="72">
        <f t="shared" si="0"/>
        <v>34</v>
      </c>
      <c r="AM2" s="72">
        <f t="shared" si="0"/>
        <v>35</v>
      </c>
      <c r="AN2" s="72">
        <f t="shared" si="0"/>
        <v>36</v>
      </c>
      <c r="AO2" s="72">
        <f t="shared" si="0"/>
        <v>37</v>
      </c>
      <c r="AP2" s="72">
        <f t="shared" si="0"/>
        <v>38</v>
      </c>
      <c r="AQ2" s="72">
        <f t="shared" si="0"/>
        <v>39</v>
      </c>
      <c r="AR2" s="72">
        <f t="shared" si="0"/>
        <v>40</v>
      </c>
      <c r="AS2" s="72" t="s">
        <v>20</v>
      </c>
    </row>
    <row r="4" spans="1:45">
      <c r="B4" s="82" t="s">
        <v>84</v>
      </c>
      <c r="C4" s="83"/>
      <c r="D4" s="153"/>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row>
    <row r="5" spans="1:45">
      <c r="A5" s="81"/>
      <c r="B5" s="100" t="s">
        <v>82</v>
      </c>
      <c r="D5" s="154"/>
      <c r="E5" s="101">
        <f>'Premissas macro'!E16</f>
        <v>35</v>
      </c>
      <c r="F5" s="101">
        <f>'Premissas macro'!F16</f>
        <v>34</v>
      </c>
      <c r="G5" s="101">
        <f>'Premissas macro'!G16</f>
        <v>33</v>
      </c>
      <c r="H5" s="101">
        <f>'Premissas macro'!H16</f>
        <v>32</v>
      </c>
      <c r="I5" s="101">
        <f>'Premissas macro'!I16</f>
        <v>31</v>
      </c>
      <c r="J5" s="101">
        <f>'Premissas macro'!J16</f>
        <v>30</v>
      </c>
      <c r="K5" s="101">
        <f>'Premissas macro'!K16</f>
        <v>29</v>
      </c>
      <c r="L5" s="101">
        <f>'Premissas macro'!L16</f>
        <v>28</v>
      </c>
      <c r="M5" s="101">
        <f>'Premissas macro'!M16</f>
        <v>27</v>
      </c>
      <c r="N5" s="101">
        <f>'Premissas macro'!N16</f>
        <v>26</v>
      </c>
      <c r="O5" s="101">
        <f>'Premissas macro'!O16</f>
        <v>25</v>
      </c>
      <c r="P5" s="101">
        <f>'Premissas macro'!P16</f>
        <v>24</v>
      </c>
      <c r="Q5" s="101">
        <f>'Premissas macro'!Q16</f>
        <v>23</v>
      </c>
      <c r="R5" s="101">
        <f>'Premissas macro'!R16</f>
        <v>22</v>
      </c>
      <c r="S5" s="101">
        <f>'Premissas macro'!S16</f>
        <v>21</v>
      </c>
      <c r="T5" s="101">
        <f>'Premissas macro'!T16</f>
        <v>20</v>
      </c>
      <c r="U5" s="101">
        <f>'Premissas macro'!U16</f>
        <v>19</v>
      </c>
      <c r="V5" s="101">
        <f>'Premissas macro'!V16</f>
        <v>18</v>
      </c>
      <c r="W5" s="101">
        <f>'Premissas macro'!W16</f>
        <v>17</v>
      </c>
      <c r="X5" s="101">
        <f>'Premissas macro'!X16</f>
        <v>16</v>
      </c>
      <c r="Y5" s="101">
        <f>'Premissas macro'!Y16</f>
        <v>15</v>
      </c>
      <c r="Z5" s="101">
        <f>'Premissas macro'!Z16</f>
        <v>14</v>
      </c>
      <c r="AA5" s="101">
        <f>'Premissas macro'!AA16</f>
        <v>13</v>
      </c>
      <c r="AB5" s="101">
        <f>'Premissas macro'!AB16</f>
        <v>12</v>
      </c>
      <c r="AC5" s="101">
        <f>'Premissas macro'!AC16</f>
        <v>11</v>
      </c>
      <c r="AD5" s="101">
        <f>'Premissas macro'!AD16</f>
        <v>10</v>
      </c>
      <c r="AE5" s="101">
        <f>'Premissas macro'!AE16</f>
        <v>9</v>
      </c>
      <c r="AF5" s="101">
        <f>'Premissas macro'!AF16</f>
        <v>8</v>
      </c>
      <c r="AG5" s="101">
        <f>'Premissas macro'!AG16</f>
        <v>7</v>
      </c>
      <c r="AH5" s="101">
        <f>'Premissas macro'!AH16</f>
        <v>6</v>
      </c>
      <c r="AI5" s="101">
        <f>'Premissas macro'!AI16</f>
        <v>5</v>
      </c>
      <c r="AJ5" s="101">
        <f>'Premissas macro'!AJ16</f>
        <v>4</v>
      </c>
      <c r="AK5" s="101">
        <f>'Premissas macro'!AK16</f>
        <v>3</v>
      </c>
      <c r="AL5" s="101">
        <f>'Premissas macro'!AL16</f>
        <v>2</v>
      </c>
      <c r="AM5" s="101">
        <f>'Premissas macro'!AM16</f>
        <v>1</v>
      </c>
      <c r="AN5" s="101" t="str">
        <f>'Premissas macro'!AN16</f>
        <v/>
      </c>
      <c r="AO5" s="101" t="str">
        <f>'Premissas macro'!AO16</f>
        <v/>
      </c>
      <c r="AP5" s="101" t="str">
        <f>'Premissas macro'!AP16</f>
        <v/>
      </c>
      <c r="AQ5" s="101" t="str">
        <f>'Premissas macro'!AQ16</f>
        <v/>
      </c>
      <c r="AR5" s="101" t="str">
        <f>'Premissas macro'!AR16</f>
        <v/>
      </c>
      <c r="AS5" s="101"/>
    </row>
    <row r="6" spans="1:45">
      <c r="A6" s="81"/>
      <c r="B6" s="100" t="s">
        <v>234</v>
      </c>
      <c r="D6" s="155"/>
      <c r="E6" s="101">
        <f>'Premissas macro'!E17</f>
        <v>1</v>
      </c>
      <c r="F6" s="101">
        <f>'Premissas macro'!F17</f>
        <v>1</v>
      </c>
      <c r="G6" s="101">
        <f>'Premissas macro'!G17</f>
        <v>1</v>
      </c>
      <c r="H6" s="101">
        <f>'Premissas macro'!H17</f>
        <v>1</v>
      </c>
      <c r="I6" s="101">
        <f>'Premissas macro'!I17</f>
        <v>1</v>
      </c>
      <c r="J6" s="101">
        <f>'Premissas macro'!J17</f>
        <v>1</v>
      </c>
      <c r="K6" s="101">
        <f>'Premissas macro'!K17</f>
        <v>1</v>
      </c>
      <c r="L6" s="101">
        <f>'Premissas macro'!L17</f>
        <v>1</v>
      </c>
      <c r="M6" s="101">
        <f>'Premissas macro'!M17</f>
        <v>1</v>
      </c>
      <c r="N6" s="101">
        <f>'Premissas macro'!N17</f>
        <v>1</v>
      </c>
      <c r="O6" s="101">
        <f>'Premissas macro'!O17</f>
        <v>1</v>
      </c>
      <c r="P6" s="101">
        <f>'Premissas macro'!P17</f>
        <v>1</v>
      </c>
      <c r="Q6" s="101">
        <f>'Premissas macro'!Q17</f>
        <v>1</v>
      </c>
      <c r="R6" s="101">
        <f>'Premissas macro'!R17</f>
        <v>1</v>
      </c>
      <c r="S6" s="101">
        <f>'Premissas macro'!S17</f>
        <v>1</v>
      </c>
      <c r="T6" s="101">
        <f>'Premissas macro'!T17</f>
        <v>1</v>
      </c>
      <c r="U6" s="101">
        <f>'Premissas macro'!U17</f>
        <v>1</v>
      </c>
      <c r="V6" s="101">
        <f>'Premissas macro'!V17</f>
        <v>1</v>
      </c>
      <c r="W6" s="101">
        <f>'Premissas macro'!W17</f>
        <v>1</v>
      </c>
      <c r="X6" s="101">
        <f>'Premissas macro'!X17</f>
        <v>1</v>
      </c>
      <c r="Y6" s="101">
        <f>'Premissas macro'!Y17</f>
        <v>1</v>
      </c>
      <c r="Z6" s="101">
        <f>'Premissas macro'!Z17</f>
        <v>1</v>
      </c>
      <c r="AA6" s="101">
        <f>'Premissas macro'!AA17</f>
        <v>1</v>
      </c>
      <c r="AB6" s="101">
        <f>'Premissas macro'!AB17</f>
        <v>1</v>
      </c>
      <c r="AC6" s="101">
        <f>'Premissas macro'!AC17</f>
        <v>1</v>
      </c>
      <c r="AD6" s="101">
        <f>'Premissas macro'!AD17</f>
        <v>1</v>
      </c>
      <c r="AE6" s="101">
        <f>'Premissas macro'!AE17</f>
        <v>1</v>
      </c>
      <c r="AF6" s="101">
        <f>'Premissas macro'!AF17</f>
        <v>1</v>
      </c>
      <c r="AG6" s="101">
        <f>'Premissas macro'!AG17</f>
        <v>1</v>
      </c>
      <c r="AH6" s="101">
        <f>'Premissas macro'!AH17</f>
        <v>1</v>
      </c>
      <c r="AI6" s="101">
        <f>'Premissas macro'!AI17</f>
        <v>1</v>
      </c>
      <c r="AJ6" s="101">
        <f>'Premissas macro'!AJ17</f>
        <v>1</v>
      </c>
      <c r="AK6" s="101">
        <f>'Premissas macro'!AK17</f>
        <v>1</v>
      </c>
      <c r="AL6" s="101">
        <f>'Premissas macro'!AL17</f>
        <v>1</v>
      </c>
      <c r="AM6" s="101">
        <f>'Premissas macro'!AM17</f>
        <v>1</v>
      </c>
      <c r="AN6" s="101">
        <f>'Premissas macro'!AN17</f>
        <v>0</v>
      </c>
      <c r="AO6" s="101">
        <f>'Premissas macro'!AO17</f>
        <v>0</v>
      </c>
      <c r="AP6" s="101">
        <f>'Premissas macro'!AP17</f>
        <v>0</v>
      </c>
      <c r="AQ6" s="101">
        <f>'Premissas macro'!AQ17</f>
        <v>0</v>
      </c>
      <c r="AR6" s="101">
        <f>'Premissas macro'!AR17</f>
        <v>0</v>
      </c>
      <c r="AS6" s="101"/>
    </row>
    <row r="7" spans="1:45">
      <c r="D7" s="160"/>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row>
    <row r="8" spans="1:45">
      <c r="B8" s="82" t="s">
        <v>385</v>
      </c>
      <c r="C8" s="83"/>
      <c r="D8" s="84"/>
      <c r="E8" s="85"/>
      <c r="F8" s="85"/>
      <c r="G8" s="85"/>
      <c r="H8" s="85"/>
      <c r="I8" s="85"/>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row>
    <row r="9" spans="1:45">
      <c r="I9" s="137"/>
    </row>
    <row r="10" spans="1:45">
      <c r="B10" s="471" t="s">
        <v>1000</v>
      </c>
      <c r="C10" s="479">
        <v>1000</v>
      </c>
      <c r="D10" s="472"/>
      <c r="E10" s="473">
        <f>E11+E17+E23+E29+E35</f>
        <v>17723.886458778445</v>
      </c>
      <c r="F10" s="473">
        <f t="shared" ref="F10:AR10" si="1">F11+F17+F23+F29+F35</f>
        <v>17723.886458778445</v>
      </c>
      <c r="G10" s="473">
        <f t="shared" si="1"/>
        <v>17723.886458778441</v>
      </c>
      <c r="H10" s="473">
        <f t="shared" si="1"/>
        <v>17723.886458778441</v>
      </c>
      <c r="I10" s="473">
        <f t="shared" si="1"/>
        <v>16527.858728168165</v>
      </c>
      <c r="J10" s="473">
        <f t="shared" si="1"/>
        <v>16527.858728168161</v>
      </c>
      <c r="K10" s="473">
        <f t="shared" si="1"/>
        <v>16527.858728168161</v>
      </c>
      <c r="L10" s="473">
        <f t="shared" si="1"/>
        <v>0</v>
      </c>
      <c r="M10" s="473">
        <f t="shared" si="1"/>
        <v>0</v>
      </c>
      <c r="N10" s="473">
        <f t="shared" si="1"/>
        <v>0</v>
      </c>
      <c r="O10" s="473">
        <f t="shared" si="1"/>
        <v>0</v>
      </c>
      <c r="P10" s="473">
        <f t="shared" si="1"/>
        <v>0</v>
      </c>
      <c r="Q10" s="473">
        <f t="shared" si="1"/>
        <v>0</v>
      </c>
      <c r="R10" s="473">
        <f t="shared" si="1"/>
        <v>0</v>
      </c>
      <c r="S10" s="473">
        <f t="shared" si="1"/>
        <v>0</v>
      </c>
      <c r="T10" s="473">
        <f t="shared" si="1"/>
        <v>0</v>
      </c>
      <c r="U10" s="473">
        <f t="shared" si="1"/>
        <v>0</v>
      </c>
      <c r="V10" s="473">
        <f t="shared" si="1"/>
        <v>0</v>
      </c>
      <c r="W10" s="473">
        <f t="shared" si="1"/>
        <v>0</v>
      </c>
      <c r="X10" s="473">
        <f t="shared" si="1"/>
        <v>0</v>
      </c>
      <c r="Y10" s="473">
        <f t="shared" si="1"/>
        <v>0</v>
      </c>
      <c r="Z10" s="473">
        <f t="shared" si="1"/>
        <v>0</v>
      </c>
      <c r="AA10" s="473">
        <f t="shared" si="1"/>
        <v>0</v>
      </c>
      <c r="AB10" s="473">
        <f t="shared" si="1"/>
        <v>0</v>
      </c>
      <c r="AC10" s="473">
        <f t="shared" si="1"/>
        <v>0</v>
      </c>
      <c r="AD10" s="473">
        <f t="shared" si="1"/>
        <v>0</v>
      </c>
      <c r="AE10" s="473">
        <f t="shared" si="1"/>
        <v>0</v>
      </c>
      <c r="AF10" s="473">
        <f t="shared" si="1"/>
        <v>0</v>
      </c>
      <c r="AG10" s="473">
        <f t="shared" si="1"/>
        <v>0</v>
      </c>
      <c r="AH10" s="473">
        <f t="shared" si="1"/>
        <v>0</v>
      </c>
      <c r="AI10" s="473">
        <f t="shared" si="1"/>
        <v>0</v>
      </c>
      <c r="AJ10" s="473">
        <f t="shared" si="1"/>
        <v>0</v>
      </c>
      <c r="AK10" s="473">
        <f t="shared" si="1"/>
        <v>0</v>
      </c>
      <c r="AL10" s="473">
        <f t="shared" si="1"/>
        <v>0</v>
      </c>
      <c r="AM10" s="473">
        <f t="shared" si="1"/>
        <v>0</v>
      </c>
      <c r="AN10" s="473">
        <f t="shared" si="1"/>
        <v>0</v>
      </c>
      <c r="AO10" s="473">
        <f t="shared" si="1"/>
        <v>0</v>
      </c>
      <c r="AP10" s="473">
        <f t="shared" si="1"/>
        <v>0</v>
      </c>
      <c r="AQ10" s="473">
        <f t="shared" si="1"/>
        <v>0</v>
      </c>
      <c r="AR10" s="473">
        <f t="shared" si="1"/>
        <v>0</v>
      </c>
      <c r="AS10" s="473">
        <f t="shared" ref="AS10:AS40" si="2">SUM(E10:AR10)</f>
        <v>120479.12201961825</v>
      </c>
    </row>
    <row r="11" spans="1:45">
      <c r="B11" s="442" t="s">
        <v>392</v>
      </c>
      <c r="C11" s="478">
        <v>1000</v>
      </c>
      <c r="D11" s="443"/>
      <c r="E11" s="444">
        <f>SUM(E12:E16)</f>
        <v>0</v>
      </c>
      <c r="F11" s="444">
        <f t="shared" ref="F11:AR11" si="3">SUM(F12:F16)</f>
        <v>0</v>
      </c>
      <c r="G11" s="444">
        <f t="shared" si="3"/>
        <v>0</v>
      </c>
      <c r="H11" s="444">
        <f t="shared" si="3"/>
        <v>0</v>
      </c>
      <c r="I11" s="444">
        <f t="shared" si="3"/>
        <v>0</v>
      </c>
      <c r="J11" s="444">
        <f t="shared" si="3"/>
        <v>0</v>
      </c>
      <c r="K11" s="444">
        <f t="shared" si="3"/>
        <v>0</v>
      </c>
      <c r="L11" s="444">
        <f t="shared" si="3"/>
        <v>0</v>
      </c>
      <c r="M11" s="444">
        <f t="shared" si="3"/>
        <v>0</v>
      </c>
      <c r="N11" s="444">
        <f t="shared" si="3"/>
        <v>0</v>
      </c>
      <c r="O11" s="444">
        <f t="shared" si="3"/>
        <v>0</v>
      </c>
      <c r="P11" s="444">
        <f t="shared" si="3"/>
        <v>0</v>
      </c>
      <c r="Q11" s="444">
        <f t="shared" si="3"/>
        <v>0</v>
      </c>
      <c r="R11" s="444">
        <f t="shared" si="3"/>
        <v>0</v>
      </c>
      <c r="S11" s="444">
        <f t="shared" si="3"/>
        <v>0</v>
      </c>
      <c r="T11" s="444">
        <f t="shared" si="3"/>
        <v>0</v>
      </c>
      <c r="U11" s="444">
        <f t="shared" si="3"/>
        <v>0</v>
      </c>
      <c r="V11" s="444">
        <f t="shared" si="3"/>
        <v>0</v>
      </c>
      <c r="W11" s="444">
        <f t="shared" si="3"/>
        <v>0</v>
      </c>
      <c r="X11" s="444">
        <f t="shared" si="3"/>
        <v>0</v>
      </c>
      <c r="Y11" s="444">
        <f t="shared" si="3"/>
        <v>0</v>
      </c>
      <c r="Z11" s="444">
        <f t="shared" si="3"/>
        <v>0</v>
      </c>
      <c r="AA11" s="444">
        <f t="shared" si="3"/>
        <v>0</v>
      </c>
      <c r="AB11" s="444">
        <f t="shared" si="3"/>
        <v>0</v>
      </c>
      <c r="AC11" s="444">
        <f t="shared" si="3"/>
        <v>0</v>
      </c>
      <c r="AD11" s="444">
        <f t="shared" si="3"/>
        <v>0</v>
      </c>
      <c r="AE11" s="444">
        <f t="shared" si="3"/>
        <v>0</v>
      </c>
      <c r="AF11" s="444">
        <f t="shared" si="3"/>
        <v>0</v>
      </c>
      <c r="AG11" s="444">
        <f t="shared" si="3"/>
        <v>0</v>
      </c>
      <c r="AH11" s="444">
        <f t="shared" si="3"/>
        <v>0</v>
      </c>
      <c r="AI11" s="444">
        <f t="shared" si="3"/>
        <v>0</v>
      </c>
      <c r="AJ11" s="444">
        <f t="shared" si="3"/>
        <v>0</v>
      </c>
      <c r="AK11" s="444">
        <f t="shared" si="3"/>
        <v>0</v>
      </c>
      <c r="AL11" s="444">
        <f t="shared" si="3"/>
        <v>0</v>
      </c>
      <c r="AM11" s="444">
        <f t="shared" si="3"/>
        <v>0</v>
      </c>
      <c r="AN11" s="444">
        <f t="shared" si="3"/>
        <v>0</v>
      </c>
      <c r="AO11" s="444">
        <f t="shared" si="3"/>
        <v>0</v>
      </c>
      <c r="AP11" s="444">
        <f t="shared" si="3"/>
        <v>0</v>
      </c>
      <c r="AQ11" s="444">
        <f t="shared" si="3"/>
        <v>0</v>
      </c>
      <c r="AR11" s="444">
        <f t="shared" si="3"/>
        <v>0</v>
      </c>
      <c r="AS11" s="444">
        <f t="shared" si="2"/>
        <v>0</v>
      </c>
    </row>
    <row r="12" spans="1:45">
      <c r="B12" s="441" t="s">
        <v>751</v>
      </c>
      <c r="C12" s="480">
        <v>1000</v>
      </c>
      <c r="D12" s="114"/>
      <c r="E12" s="114">
        <f>Preços!E$12*Volume!E71/1000</f>
        <v>0</v>
      </c>
      <c r="F12" s="114">
        <f>Preços!F$12*Volume!F71/1000</f>
        <v>0</v>
      </c>
      <c r="G12" s="114">
        <f>Preços!G$12*Volume!G71/1000</f>
        <v>0</v>
      </c>
      <c r="H12" s="114">
        <f>Preços!H$12*Volume!H71/1000</f>
        <v>0</v>
      </c>
      <c r="I12" s="114">
        <f>Preços!I$12*Volume!I71/1000</f>
        <v>0</v>
      </c>
      <c r="J12" s="114">
        <f>Preços!J$12*Volume!J71/1000</f>
        <v>0</v>
      </c>
      <c r="K12" s="114">
        <f>Preços!K$12*Volume!K71/1000</f>
        <v>0</v>
      </c>
      <c r="L12" s="114">
        <f>Preços!L$12*Volume!L71/1000</f>
        <v>0</v>
      </c>
      <c r="M12" s="114">
        <f>Preços!M$12*Volume!M71/1000</f>
        <v>0</v>
      </c>
      <c r="N12" s="114">
        <f>Preços!N$12*Volume!N71/1000</f>
        <v>0</v>
      </c>
      <c r="O12" s="114">
        <f>Preços!O$12*Volume!O71/1000</f>
        <v>0</v>
      </c>
      <c r="P12" s="114">
        <f>Preços!P$12*Volume!P71/1000</f>
        <v>0</v>
      </c>
      <c r="Q12" s="114">
        <f>Preços!Q$12*Volume!Q71/1000</f>
        <v>0</v>
      </c>
      <c r="R12" s="114">
        <f>Preços!R$12*Volume!R71/1000</f>
        <v>0</v>
      </c>
      <c r="S12" s="114">
        <f>Preços!S$12*Volume!S71/1000</f>
        <v>0</v>
      </c>
      <c r="T12" s="114">
        <f>Preços!T$12*Volume!T71/1000</f>
        <v>0</v>
      </c>
      <c r="U12" s="114">
        <f>Preços!U$12*Volume!U71/1000</f>
        <v>0</v>
      </c>
      <c r="V12" s="114">
        <f>Preços!V$12*Volume!V71/1000</f>
        <v>0</v>
      </c>
      <c r="W12" s="114">
        <f>Preços!W$12*Volume!W71/1000</f>
        <v>0</v>
      </c>
      <c r="X12" s="114">
        <f>Preços!X$12*Volume!X71/1000</f>
        <v>0</v>
      </c>
      <c r="Y12" s="114">
        <f>Preços!Y$12*Volume!Y71/1000</f>
        <v>0</v>
      </c>
      <c r="Z12" s="114">
        <f>Preços!Z$12*Volume!Z71/1000</f>
        <v>0</v>
      </c>
      <c r="AA12" s="114">
        <f>Preços!AA$12*Volume!AA71/1000</f>
        <v>0</v>
      </c>
      <c r="AB12" s="114">
        <f>Preços!AB$12*Volume!AB71/1000</f>
        <v>0</v>
      </c>
      <c r="AC12" s="114">
        <f>Preços!AC$12*Volume!AC71/1000</f>
        <v>0</v>
      </c>
      <c r="AD12" s="114">
        <f>Preços!AD$12*Volume!AD71/1000</f>
        <v>0</v>
      </c>
      <c r="AE12" s="114">
        <f>Preços!AE$12*Volume!AE71/1000</f>
        <v>0</v>
      </c>
      <c r="AF12" s="114">
        <f>Preços!AF$12*Volume!AF71/1000</f>
        <v>0</v>
      </c>
      <c r="AG12" s="114">
        <f>Preços!AG$12*Volume!AG71/1000</f>
        <v>0</v>
      </c>
      <c r="AH12" s="114">
        <f>Preços!AH$12*Volume!AH71/1000</f>
        <v>0</v>
      </c>
      <c r="AI12" s="114">
        <f>Preços!AI$12*Volume!AI71/1000</f>
        <v>0</v>
      </c>
      <c r="AJ12" s="114">
        <f>Preços!AJ$12*Volume!AJ71/1000</f>
        <v>0</v>
      </c>
      <c r="AK12" s="114">
        <f>Preços!AK$12*Volume!AK71/1000</f>
        <v>0</v>
      </c>
      <c r="AL12" s="114">
        <f>Preços!AL$12*Volume!AL71/1000</f>
        <v>0</v>
      </c>
      <c r="AM12" s="114">
        <f>Preços!AM$12*Volume!AM71/1000</f>
        <v>0</v>
      </c>
      <c r="AN12" s="114">
        <f>Preços!AN$12*Volume!AN71/1000</f>
        <v>0</v>
      </c>
      <c r="AO12" s="114">
        <f>Preços!AO$12*Volume!AO71/1000</f>
        <v>0</v>
      </c>
      <c r="AP12" s="114">
        <f>Preços!AP$12*Volume!AP71/1000</f>
        <v>0</v>
      </c>
      <c r="AQ12" s="114">
        <f>Preços!AQ$12*Volume!AQ71/1000</f>
        <v>0</v>
      </c>
      <c r="AR12" s="114">
        <f>Preços!AR$12*Volume!AR71/1000</f>
        <v>0</v>
      </c>
      <c r="AS12" s="114">
        <f>SUM(E12:AR12)</f>
        <v>0</v>
      </c>
    </row>
    <row r="13" spans="1:45">
      <c r="B13" s="441" t="s">
        <v>752</v>
      </c>
      <c r="C13" s="480">
        <v>1000</v>
      </c>
      <c r="D13" s="114"/>
      <c r="E13" s="114">
        <f>Preços!E$13*Volume!E72/1000</f>
        <v>0</v>
      </c>
      <c r="F13" s="114">
        <f>Preços!F$13*Volume!F72/1000</f>
        <v>0</v>
      </c>
      <c r="G13" s="114">
        <f>Preços!G$13*Volume!G72/1000</f>
        <v>0</v>
      </c>
      <c r="H13" s="114">
        <f>Preços!H$13*Volume!H72/1000</f>
        <v>0</v>
      </c>
      <c r="I13" s="114">
        <f>Preços!I$13*Volume!I72/1000</f>
        <v>0</v>
      </c>
      <c r="J13" s="114">
        <f>Preços!J$13*Volume!J72/1000</f>
        <v>0</v>
      </c>
      <c r="K13" s="114">
        <f>Preços!K$13*Volume!K72/1000</f>
        <v>0</v>
      </c>
      <c r="L13" s="114">
        <f>Preços!L$13*Volume!L72/1000</f>
        <v>0</v>
      </c>
      <c r="M13" s="114">
        <f>Preços!M$13*Volume!M72/1000</f>
        <v>0</v>
      </c>
      <c r="N13" s="114">
        <f>Preços!N$13*Volume!N72/1000</f>
        <v>0</v>
      </c>
      <c r="O13" s="114">
        <f>Preços!O$13*Volume!O72/1000</f>
        <v>0</v>
      </c>
      <c r="P13" s="114">
        <f>Preços!P$13*Volume!P72/1000</f>
        <v>0</v>
      </c>
      <c r="Q13" s="114">
        <f>Preços!Q$13*Volume!Q72/1000</f>
        <v>0</v>
      </c>
      <c r="R13" s="114">
        <f>Preços!R$13*Volume!R72/1000</f>
        <v>0</v>
      </c>
      <c r="S13" s="114">
        <f>Preços!S$13*Volume!S72/1000</f>
        <v>0</v>
      </c>
      <c r="T13" s="114">
        <f>Preços!T$13*Volume!T72/1000</f>
        <v>0</v>
      </c>
      <c r="U13" s="114">
        <f>Preços!U$13*Volume!U72/1000</f>
        <v>0</v>
      </c>
      <c r="V13" s="114">
        <f>Preços!V$13*Volume!V72/1000</f>
        <v>0</v>
      </c>
      <c r="W13" s="114">
        <f>Preços!W$13*Volume!W72/1000</f>
        <v>0</v>
      </c>
      <c r="X13" s="114">
        <f>Preços!X$13*Volume!X72/1000</f>
        <v>0</v>
      </c>
      <c r="Y13" s="114">
        <f>Preços!Y$13*Volume!Y72/1000</f>
        <v>0</v>
      </c>
      <c r="Z13" s="114">
        <f>Preços!Z$13*Volume!Z72/1000</f>
        <v>0</v>
      </c>
      <c r="AA13" s="114">
        <f>Preços!AA$13*Volume!AA72/1000</f>
        <v>0</v>
      </c>
      <c r="AB13" s="114">
        <f>Preços!AB$13*Volume!AB72/1000</f>
        <v>0</v>
      </c>
      <c r="AC13" s="114">
        <f>Preços!AC$13*Volume!AC72/1000</f>
        <v>0</v>
      </c>
      <c r="AD13" s="114">
        <f>Preços!AD$13*Volume!AD72/1000</f>
        <v>0</v>
      </c>
      <c r="AE13" s="114">
        <f>Preços!AE$13*Volume!AE72/1000</f>
        <v>0</v>
      </c>
      <c r="AF13" s="114">
        <f>Preços!AF$13*Volume!AF72/1000</f>
        <v>0</v>
      </c>
      <c r="AG13" s="114">
        <f>Preços!AG$13*Volume!AG72/1000</f>
        <v>0</v>
      </c>
      <c r="AH13" s="114">
        <f>Preços!AH$13*Volume!AH72/1000</f>
        <v>0</v>
      </c>
      <c r="AI13" s="114">
        <f>Preços!AI$13*Volume!AI72/1000</f>
        <v>0</v>
      </c>
      <c r="AJ13" s="114">
        <f>Preços!AJ$13*Volume!AJ72/1000</f>
        <v>0</v>
      </c>
      <c r="AK13" s="114">
        <f>Preços!AK$13*Volume!AK72/1000</f>
        <v>0</v>
      </c>
      <c r="AL13" s="114">
        <f>Preços!AL$13*Volume!AL72/1000</f>
        <v>0</v>
      </c>
      <c r="AM13" s="114">
        <f>Preços!AM$13*Volume!AM72/1000</f>
        <v>0</v>
      </c>
      <c r="AN13" s="114">
        <f>Preços!AN$13*Volume!AN72/1000</f>
        <v>0</v>
      </c>
      <c r="AO13" s="114">
        <f>Preços!AO$13*Volume!AO72/1000</f>
        <v>0</v>
      </c>
      <c r="AP13" s="114">
        <f>Preços!AP$13*Volume!AP72/1000</f>
        <v>0</v>
      </c>
      <c r="AQ13" s="114">
        <f>Preços!AQ$13*Volume!AQ72/1000</f>
        <v>0</v>
      </c>
      <c r="AR13" s="114">
        <f>Preços!AR$13*Volume!AR72/1000</f>
        <v>0</v>
      </c>
      <c r="AS13" s="114">
        <f t="shared" si="2"/>
        <v>0</v>
      </c>
    </row>
    <row r="14" spans="1:45">
      <c r="B14" s="441" t="s">
        <v>409</v>
      </c>
      <c r="C14" s="480">
        <v>1000</v>
      </c>
      <c r="D14" s="114"/>
      <c r="E14" s="114">
        <f>Preços!E$14*Volume!E73/1000</f>
        <v>0</v>
      </c>
      <c r="F14" s="114">
        <f>Preços!F$14*Volume!F73/1000</f>
        <v>0</v>
      </c>
      <c r="G14" s="114">
        <f>Preços!G$14*Volume!G73/1000</f>
        <v>0</v>
      </c>
      <c r="H14" s="114">
        <f>Preços!H$14*Volume!H73/1000</f>
        <v>0</v>
      </c>
      <c r="I14" s="114">
        <f>Preços!I$14*Volume!I73/1000</f>
        <v>0</v>
      </c>
      <c r="J14" s="114">
        <f>Preços!J$14*Volume!J73/1000</f>
        <v>0</v>
      </c>
      <c r="K14" s="114">
        <f>Preços!K$14*Volume!K73/1000</f>
        <v>0</v>
      </c>
      <c r="L14" s="114">
        <f>Preços!L$14*Volume!L73/1000</f>
        <v>0</v>
      </c>
      <c r="M14" s="114">
        <f>Preços!M$14*Volume!M73/1000</f>
        <v>0</v>
      </c>
      <c r="N14" s="114">
        <f>Preços!N$14*Volume!N73/1000</f>
        <v>0</v>
      </c>
      <c r="O14" s="114">
        <f>Preços!O$14*Volume!O73/1000</f>
        <v>0</v>
      </c>
      <c r="P14" s="114">
        <f>Preços!P$14*Volume!P73/1000</f>
        <v>0</v>
      </c>
      <c r="Q14" s="114">
        <f>Preços!Q$14*Volume!Q73/1000</f>
        <v>0</v>
      </c>
      <c r="R14" s="114">
        <f>Preços!R$14*Volume!R73/1000</f>
        <v>0</v>
      </c>
      <c r="S14" s="114">
        <f>Preços!S$14*Volume!S73/1000</f>
        <v>0</v>
      </c>
      <c r="T14" s="114">
        <f>Preços!T$14*Volume!T73/1000</f>
        <v>0</v>
      </c>
      <c r="U14" s="114">
        <f>Preços!U$14*Volume!U73/1000</f>
        <v>0</v>
      </c>
      <c r="V14" s="114">
        <f>Preços!V$14*Volume!V73/1000</f>
        <v>0</v>
      </c>
      <c r="W14" s="114">
        <f>Preços!W$14*Volume!W73/1000</f>
        <v>0</v>
      </c>
      <c r="X14" s="114">
        <f>Preços!X$14*Volume!X73/1000</f>
        <v>0</v>
      </c>
      <c r="Y14" s="114">
        <f>Preços!Y$14*Volume!Y73/1000</f>
        <v>0</v>
      </c>
      <c r="Z14" s="114">
        <f>Preços!Z$14*Volume!Z73/1000</f>
        <v>0</v>
      </c>
      <c r="AA14" s="114">
        <f>Preços!AA$14*Volume!AA73/1000</f>
        <v>0</v>
      </c>
      <c r="AB14" s="114">
        <f>Preços!AB$14*Volume!AB73/1000</f>
        <v>0</v>
      </c>
      <c r="AC14" s="114">
        <f>Preços!AC$14*Volume!AC73/1000</f>
        <v>0</v>
      </c>
      <c r="AD14" s="114">
        <f>Preços!AD$14*Volume!AD73/1000</f>
        <v>0</v>
      </c>
      <c r="AE14" s="114">
        <f>Preços!AE$14*Volume!AE73/1000</f>
        <v>0</v>
      </c>
      <c r="AF14" s="114">
        <f>Preços!AF$14*Volume!AF73/1000</f>
        <v>0</v>
      </c>
      <c r="AG14" s="114">
        <f>Preços!AG$14*Volume!AG73/1000</f>
        <v>0</v>
      </c>
      <c r="AH14" s="114">
        <f>Preços!AH$14*Volume!AH73/1000</f>
        <v>0</v>
      </c>
      <c r="AI14" s="114">
        <f>Preços!AI$14*Volume!AI73/1000</f>
        <v>0</v>
      </c>
      <c r="AJ14" s="114">
        <f>Preços!AJ$14*Volume!AJ73/1000</f>
        <v>0</v>
      </c>
      <c r="AK14" s="114">
        <f>Preços!AK$14*Volume!AK73/1000</f>
        <v>0</v>
      </c>
      <c r="AL14" s="114">
        <f>Preços!AL$14*Volume!AL73/1000</f>
        <v>0</v>
      </c>
      <c r="AM14" s="114">
        <f>Preços!AM$14*Volume!AM73/1000</f>
        <v>0</v>
      </c>
      <c r="AN14" s="114">
        <f>Preços!AN$14*Volume!AN73/1000</f>
        <v>0</v>
      </c>
      <c r="AO14" s="114">
        <f>Preços!AO$14*Volume!AO73/1000</f>
        <v>0</v>
      </c>
      <c r="AP14" s="114">
        <f>Preços!AP$14*Volume!AP73/1000</f>
        <v>0</v>
      </c>
      <c r="AQ14" s="114">
        <f>Preços!AQ$14*Volume!AQ73/1000</f>
        <v>0</v>
      </c>
      <c r="AR14" s="114">
        <f>Preços!AR$14*Volume!AR73/1000</f>
        <v>0</v>
      </c>
      <c r="AS14" s="114">
        <f t="shared" si="2"/>
        <v>0</v>
      </c>
    </row>
    <row r="15" spans="1:45">
      <c r="B15" s="441" t="s">
        <v>410</v>
      </c>
      <c r="C15" s="480">
        <v>1000</v>
      </c>
      <c r="D15" s="114"/>
      <c r="E15" s="114">
        <f>Preços!E$15*Volume!E74/1000</f>
        <v>0</v>
      </c>
      <c r="F15" s="114">
        <f>Preços!F$15*Volume!F74/1000</f>
        <v>0</v>
      </c>
      <c r="G15" s="114">
        <f>Preços!G$15*Volume!G74/1000</f>
        <v>0</v>
      </c>
      <c r="H15" s="114">
        <f>Preços!H$15*Volume!H74/1000</f>
        <v>0</v>
      </c>
      <c r="I15" s="114">
        <f>Preços!I$15*Volume!I74/1000</f>
        <v>0</v>
      </c>
      <c r="J15" s="114">
        <f>Preços!J$15*Volume!J74/1000</f>
        <v>0</v>
      </c>
      <c r="K15" s="114">
        <f>Preços!K$15*Volume!K74/1000</f>
        <v>0</v>
      </c>
      <c r="L15" s="114">
        <f>Preços!L$15*Volume!L74/1000</f>
        <v>0</v>
      </c>
      <c r="M15" s="114">
        <f>Preços!M$15*Volume!M74/1000</f>
        <v>0</v>
      </c>
      <c r="N15" s="114">
        <f>Preços!N$15*Volume!N74/1000</f>
        <v>0</v>
      </c>
      <c r="O15" s="114">
        <f>Preços!O$15*Volume!O74/1000</f>
        <v>0</v>
      </c>
      <c r="P15" s="114">
        <f>Preços!P$15*Volume!P74/1000</f>
        <v>0</v>
      </c>
      <c r="Q15" s="114">
        <f>Preços!Q$15*Volume!Q74/1000</f>
        <v>0</v>
      </c>
      <c r="R15" s="114">
        <f>Preços!R$15*Volume!R74/1000</f>
        <v>0</v>
      </c>
      <c r="S15" s="114">
        <f>Preços!S$15*Volume!S74/1000</f>
        <v>0</v>
      </c>
      <c r="T15" s="114">
        <f>Preços!T$15*Volume!T74/1000</f>
        <v>0</v>
      </c>
      <c r="U15" s="114">
        <f>Preços!U$15*Volume!U74/1000</f>
        <v>0</v>
      </c>
      <c r="V15" s="114">
        <f>Preços!V$15*Volume!V74/1000</f>
        <v>0</v>
      </c>
      <c r="W15" s="114">
        <f>Preços!W$15*Volume!W74/1000</f>
        <v>0</v>
      </c>
      <c r="X15" s="114">
        <f>Preços!X$15*Volume!X74/1000</f>
        <v>0</v>
      </c>
      <c r="Y15" s="114">
        <f>Preços!Y$15*Volume!Y74/1000</f>
        <v>0</v>
      </c>
      <c r="Z15" s="114">
        <f>Preços!Z$15*Volume!Z74/1000</f>
        <v>0</v>
      </c>
      <c r="AA15" s="114">
        <f>Preços!AA$15*Volume!AA74/1000</f>
        <v>0</v>
      </c>
      <c r="AB15" s="114">
        <f>Preços!AB$15*Volume!AB74/1000</f>
        <v>0</v>
      </c>
      <c r="AC15" s="114">
        <f>Preços!AC$15*Volume!AC74/1000</f>
        <v>0</v>
      </c>
      <c r="AD15" s="114">
        <f>Preços!AD$15*Volume!AD74/1000</f>
        <v>0</v>
      </c>
      <c r="AE15" s="114">
        <f>Preços!AE$15*Volume!AE74/1000</f>
        <v>0</v>
      </c>
      <c r="AF15" s="114">
        <f>Preços!AF$15*Volume!AF74/1000</f>
        <v>0</v>
      </c>
      <c r="AG15" s="114">
        <f>Preços!AG$15*Volume!AG74/1000</f>
        <v>0</v>
      </c>
      <c r="AH15" s="114">
        <f>Preços!AH$15*Volume!AH74/1000</f>
        <v>0</v>
      </c>
      <c r="AI15" s="114">
        <f>Preços!AI$15*Volume!AI74/1000</f>
        <v>0</v>
      </c>
      <c r="AJ15" s="114">
        <f>Preços!AJ$15*Volume!AJ74/1000</f>
        <v>0</v>
      </c>
      <c r="AK15" s="114">
        <f>Preços!AK$15*Volume!AK74/1000</f>
        <v>0</v>
      </c>
      <c r="AL15" s="114">
        <f>Preços!AL$15*Volume!AL74/1000</f>
        <v>0</v>
      </c>
      <c r="AM15" s="114">
        <f>Preços!AM$15*Volume!AM74/1000</f>
        <v>0</v>
      </c>
      <c r="AN15" s="114">
        <f>Preços!AN$15*Volume!AN74/1000</f>
        <v>0</v>
      </c>
      <c r="AO15" s="114">
        <f>Preços!AO$15*Volume!AO74/1000</f>
        <v>0</v>
      </c>
      <c r="AP15" s="114">
        <f>Preços!AP$15*Volume!AP74/1000</f>
        <v>0</v>
      </c>
      <c r="AQ15" s="114">
        <f>Preços!AQ$15*Volume!AQ74/1000</f>
        <v>0</v>
      </c>
      <c r="AR15" s="114">
        <f>Preços!AR$15*Volume!AR74/1000</f>
        <v>0</v>
      </c>
      <c r="AS15" s="114">
        <f t="shared" si="2"/>
        <v>0</v>
      </c>
    </row>
    <row r="16" spans="1:45">
      <c r="B16" s="441" t="s">
        <v>411</v>
      </c>
      <c r="C16" s="480">
        <v>1000</v>
      </c>
      <c r="D16" s="114"/>
      <c r="E16" s="114">
        <f>Preços!E$16*Volume!E75/1000</f>
        <v>0</v>
      </c>
      <c r="F16" s="114">
        <f>Preços!F$16*Volume!F75/1000</f>
        <v>0</v>
      </c>
      <c r="G16" s="114">
        <f>Preços!G$16*Volume!G75/1000</f>
        <v>0</v>
      </c>
      <c r="H16" s="114">
        <f>Preços!H$16*Volume!H75/1000</f>
        <v>0</v>
      </c>
      <c r="I16" s="114">
        <f>Preços!I$16*Volume!I75/1000</f>
        <v>0</v>
      </c>
      <c r="J16" s="114">
        <f>Preços!J$16*Volume!J75/1000</f>
        <v>0</v>
      </c>
      <c r="K16" s="114">
        <f>Preços!K$16*Volume!K75/1000</f>
        <v>0</v>
      </c>
      <c r="L16" s="114">
        <f>Preços!L$16*Volume!L75/1000</f>
        <v>0</v>
      </c>
      <c r="M16" s="114">
        <f>Preços!M$16*Volume!M75/1000</f>
        <v>0</v>
      </c>
      <c r="N16" s="114">
        <f>Preços!N$16*Volume!N75/1000</f>
        <v>0</v>
      </c>
      <c r="O16" s="114">
        <f>Preços!O$16*Volume!O75/1000</f>
        <v>0</v>
      </c>
      <c r="P16" s="114">
        <f>Preços!P$16*Volume!P75/1000</f>
        <v>0</v>
      </c>
      <c r="Q16" s="114">
        <f>Preços!Q$16*Volume!Q75/1000</f>
        <v>0</v>
      </c>
      <c r="R16" s="114">
        <f>Preços!R$16*Volume!R75/1000</f>
        <v>0</v>
      </c>
      <c r="S16" s="114">
        <f>Preços!S$16*Volume!S75/1000</f>
        <v>0</v>
      </c>
      <c r="T16" s="114">
        <f>Preços!T$16*Volume!T75/1000</f>
        <v>0</v>
      </c>
      <c r="U16" s="114">
        <f>Preços!U$16*Volume!U75/1000</f>
        <v>0</v>
      </c>
      <c r="V16" s="114">
        <f>Preços!V$16*Volume!V75/1000</f>
        <v>0</v>
      </c>
      <c r="W16" s="114">
        <f>Preços!W$16*Volume!W75/1000</f>
        <v>0</v>
      </c>
      <c r="X16" s="114">
        <f>Preços!X$16*Volume!X75/1000</f>
        <v>0</v>
      </c>
      <c r="Y16" s="114">
        <f>Preços!Y$16*Volume!Y75/1000</f>
        <v>0</v>
      </c>
      <c r="Z16" s="114">
        <f>Preços!Z$16*Volume!Z75/1000</f>
        <v>0</v>
      </c>
      <c r="AA16" s="114">
        <f>Preços!AA$16*Volume!AA75/1000</f>
        <v>0</v>
      </c>
      <c r="AB16" s="114">
        <f>Preços!AB$16*Volume!AB75/1000</f>
        <v>0</v>
      </c>
      <c r="AC16" s="114">
        <f>Preços!AC$16*Volume!AC75/1000</f>
        <v>0</v>
      </c>
      <c r="AD16" s="114">
        <f>Preços!AD$16*Volume!AD75/1000</f>
        <v>0</v>
      </c>
      <c r="AE16" s="114">
        <f>Preços!AE$16*Volume!AE75/1000</f>
        <v>0</v>
      </c>
      <c r="AF16" s="114">
        <f>Preços!AF$16*Volume!AF75/1000</f>
        <v>0</v>
      </c>
      <c r="AG16" s="114">
        <f>Preços!AG$16*Volume!AG75/1000</f>
        <v>0</v>
      </c>
      <c r="AH16" s="114">
        <f>Preços!AH$16*Volume!AH75/1000</f>
        <v>0</v>
      </c>
      <c r="AI16" s="114">
        <f>Preços!AI$16*Volume!AI75/1000</f>
        <v>0</v>
      </c>
      <c r="AJ16" s="114">
        <f>Preços!AJ$16*Volume!AJ75/1000</f>
        <v>0</v>
      </c>
      <c r="AK16" s="114">
        <f>Preços!AK$16*Volume!AK75/1000</f>
        <v>0</v>
      </c>
      <c r="AL16" s="114">
        <f>Preços!AL$16*Volume!AL75/1000</f>
        <v>0</v>
      </c>
      <c r="AM16" s="114">
        <f>Preços!AM$16*Volume!AM75/1000</f>
        <v>0</v>
      </c>
      <c r="AN16" s="114">
        <f>Preços!AN$16*Volume!AN75/1000</f>
        <v>0</v>
      </c>
      <c r="AO16" s="114">
        <f>Preços!AO$16*Volume!AO75/1000</f>
        <v>0</v>
      </c>
      <c r="AP16" s="114">
        <f>Preços!AP$16*Volume!AP75/1000</f>
        <v>0</v>
      </c>
      <c r="AQ16" s="114">
        <f>Preços!AQ$16*Volume!AQ75/1000</f>
        <v>0</v>
      </c>
      <c r="AR16" s="114">
        <f>Preços!AR$16*Volume!AR75/1000</f>
        <v>0</v>
      </c>
      <c r="AS16" s="114">
        <f t="shared" si="2"/>
        <v>0</v>
      </c>
    </row>
    <row r="17" spans="2:45">
      <c r="B17" s="442" t="s">
        <v>393</v>
      </c>
      <c r="C17" s="478">
        <v>1000</v>
      </c>
      <c r="D17" s="444"/>
      <c r="E17" s="444">
        <f t="shared" ref="E17:AR17" si="4">SUM(E18:E22)</f>
        <v>0</v>
      </c>
      <c r="F17" s="444">
        <f t="shared" si="4"/>
        <v>0</v>
      </c>
      <c r="G17" s="444">
        <f t="shared" si="4"/>
        <v>0</v>
      </c>
      <c r="H17" s="444">
        <f t="shared" si="4"/>
        <v>0</v>
      </c>
      <c r="I17" s="444">
        <f t="shared" si="4"/>
        <v>0</v>
      </c>
      <c r="J17" s="444">
        <f t="shared" si="4"/>
        <v>0</v>
      </c>
      <c r="K17" s="444">
        <f t="shared" si="4"/>
        <v>0</v>
      </c>
      <c r="L17" s="444">
        <f t="shared" si="4"/>
        <v>0</v>
      </c>
      <c r="M17" s="444">
        <f t="shared" si="4"/>
        <v>0</v>
      </c>
      <c r="N17" s="444">
        <f t="shared" si="4"/>
        <v>0</v>
      </c>
      <c r="O17" s="444">
        <f t="shared" si="4"/>
        <v>0</v>
      </c>
      <c r="P17" s="444">
        <f t="shared" si="4"/>
        <v>0</v>
      </c>
      <c r="Q17" s="444">
        <f t="shared" si="4"/>
        <v>0</v>
      </c>
      <c r="R17" s="444">
        <f t="shared" si="4"/>
        <v>0</v>
      </c>
      <c r="S17" s="444">
        <f t="shared" si="4"/>
        <v>0</v>
      </c>
      <c r="T17" s="444">
        <f t="shared" si="4"/>
        <v>0</v>
      </c>
      <c r="U17" s="444">
        <f t="shared" si="4"/>
        <v>0</v>
      </c>
      <c r="V17" s="444">
        <f t="shared" si="4"/>
        <v>0</v>
      </c>
      <c r="W17" s="444">
        <f t="shared" si="4"/>
        <v>0</v>
      </c>
      <c r="X17" s="444">
        <f t="shared" si="4"/>
        <v>0</v>
      </c>
      <c r="Y17" s="444">
        <f t="shared" si="4"/>
        <v>0</v>
      </c>
      <c r="Z17" s="444">
        <f t="shared" si="4"/>
        <v>0</v>
      </c>
      <c r="AA17" s="444">
        <f t="shared" si="4"/>
        <v>0</v>
      </c>
      <c r="AB17" s="444">
        <f t="shared" si="4"/>
        <v>0</v>
      </c>
      <c r="AC17" s="444">
        <f t="shared" si="4"/>
        <v>0</v>
      </c>
      <c r="AD17" s="444">
        <f t="shared" si="4"/>
        <v>0</v>
      </c>
      <c r="AE17" s="444">
        <f t="shared" si="4"/>
        <v>0</v>
      </c>
      <c r="AF17" s="444">
        <f t="shared" si="4"/>
        <v>0</v>
      </c>
      <c r="AG17" s="444">
        <f t="shared" si="4"/>
        <v>0</v>
      </c>
      <c r="AH17" s="444">
        <f t="shared" si="4"/>
        <v>0</v>
      </c>
      <c r="AI17" s="444">
        <f t="shared" si="4"/>
        <v>0</v>
      </c>
      <c r="AJ17" s="444">
        <f t="shared" si="4"/>
        <v>0</v>
      </c>
      <c r="AK17" s="444">
        <f t="shared" si="4"/>
        <v>0</v>
      </c>
      <c r="AL17" s="444">
        <f t="shared" si="4"/>
        <v>0</v>
      </c>
      <c r="AM17" s="444">
        <f t="shared" si="4"/>
        <v>0</v>
      </c>
      <c r="AN17" s="444">
        <f t="shared" si="4"/>
        <v>0</v>
      </c>
      <c r="AO17" s="444">
        <f t="shared" si="4"/>
        <v>0</v>
      </c>
      <c r="AP17" s="444">
        <f t="shared" si="4"/>
        <v>0</v>
      </c>
      <c r="AQ17" s="444">
        <f t="shared" si="4"/>
        <v>0</v>
      </c>
      <c r="AR17" s="444">
        <f t="shared" si="4"/>
        <v>0</v>
      </c>
      <c r="AS17" s="444">
        <f>SUM(E17:AR17)</f>
        <v>0</v>
      </c>
    </row>
    <row r="18" spans="2:45">
      <c r="B18" s="441" t="s">
        <v>751</v>
      </c>
      <c r="C18" s="480">
        <v>1000</v>
      </c>
      <c r="D18" s="114"/>
      <c r="E18" s="114">
        <f>Preços!E18*Volume!E77/1000</f>
        <v>0</v>
      </c>
      <c r="F18" s="114">
        <f>Preços!F18*Volume!F77/1000</f>
        <v>0</v>
      </c>
      <c r="G18" s="114">
        <f>Preços!G18*Volume!G77/1000</f>
        <v>0</v>
      </c>
      <c r="H18" s="114">
        <f>Preços!H18*Volume!H77/1000</f>
        <v>0</v>
      </c>
      <c r="I18" s="114">
        <f>Preços!I18*Volume!I77/1000</f>
        <v>0</v>
      </c>
      <c r="J18" s="114">
        <f>Preços!J18*Volume!J77/1000</f>
        <v>0</v>
      </c>
      <c r="K18" s="114">
        <f>Preços!K18*Volume!K77/1000</f>
        <v>0</v>
      </c>
      <c r="L18" s="114">
        <f>Preços!L18*Volume!L77/1000</f>
        <v>0</v>
      </c>
      <c r="M18" s="114">
        <f>Preços!M18*Volume!M77/1000</f>
        <v>0</v>
      </c>
      <c r="N18" s="114">
        <f>Preços!N18*Volume!N77/1000</f>
        <v>0</v>
      </c>
      <c r="O18" s="114">
        <f>Preços!O18*Volume!O77/1000</f>
        <v>0</v>
      </c>
      <c r="P18" s="114">
        <f>Preços!P18*Volume!P77/1000</f>
        <v>0</v>
      </c>
      <c r="Q18" s="114">
        <f>Preços!Q18*Volume!Q77/1000</f>
        <v>0</v>
      </c>
      <c r="R18" s="114">
        <f>Preços!R18*Volume!R77/1000</f>
        <v>0</v>
      </c>
      <c r="S18" s="114">
        <f>Preços!S18*Volume!S77/1000</f>
        <v>0</v>
      </c>
      <c r="T18" s="114">
        <f>Preços!T18*Volume!T77/1000</f>
        <v>0</v>
      </c>
      <c r="U18" s="114">
        <f>Preços!U18*Volume!U77/1000</f>
        <v>0</v>
      </c>
      <c r="V18" s="114">
        <f>Preços!V18*Volume!V77/1000</f>
        <v>0</v>
      </c>
      <c r="W18" s="114">
        <f>Preços!W18*Volume!W77/1000</f>
        <v>0</v>
      </c>
      <c r="X18" s="114">
        <f>Preços!X18*Volume!X77/1000</f>
        <v>0</v>
      </c>
      <c r="Y18" s="114">
        <f>Preços!Y18*Volume!Y77/1000</f>
        <v>0</v>
      </c>
      <c r="Z18" s="114">
        <f>Preços!Z18*Volume!Z77/1000</f>
        <v>0</v>
      </c>
      <c r="AA18" s="114">
        <f>Preços!AA18*Volume!AA77/1000</f>
        <v>0</v>
      </c>
      <c r="AB18" s="114">
        <f>Preços!AB18*Volume!AB77/1000</f>
        <v>0</v>
      </c>
      <c r="AC18" s="114">
        <f>Preços!AC18*Volume!AC77/1000</f>
        <v>0</v>
      </c>
      <c r="AD18" s="114">
        <f>Preços!AD18*Volume!AD77/1000</f>
        <v>0</v>
      </c>
      <c r="AE18" s="114">
        <f>Preços!AE18*Volume!AE77/1000</f>
        <v>0</v>
      </c>
      <c r="AF18" s="114">
        <f>Preços!AF18*Volume!AF77/1000</f>
        <v>0</v>
      </c>
      <c r="AG18" s="114">
        <f>Preços!AG18*Volume!AG77/1000</f>
        <v>0</v>
      </c>
      <c r="AH18" s="114">
        <f>Preços!AH18*Volume!AH77/1000</f>
        <v>0</v>
      </c>
      <c r="AI18" s="114">
        <f>Preços!AI18*Volume!AI77/1000</f>
        <v>0</v>
      </c>
      <c r="AJ18" s="114">
        <f>Preços!AJ18*Volume!AJ77/1000</f>
        <v>0</v>
      </c>
      <c r="AK18" s="114">
        <f>Preços!AK18*Volume!AK77/1000</f>
        <v>0</v>
      </c>
      <c r="AL18" s="114">
        <f>Preços!AL18*Volume!AL77/1000</f>
        <v>0</v>
      </c>
      <c r="AM18" s="114">
        <f>Preços!AM18*Volume!AM77/1000</f>
        <v>0</v>
      </c>
      <c r="AN18" s="114">
        <f>Preços!AN18*Volume!AN77/1000</f>
        <v>0</v>
      </c>
      <c r="AO18" s="114">
        <f>Preços!AO18*Volume!AO77/1000</f>
        <v>0</v>
      </c>
      <c r="AP18" s="114">
        <f>Preços!AP18*Volume!AP77/1000</f>
        <v>0</v>
      </c>
      <c r="AQ18" s="114">
        <f>Preços!AQ18*Volume!AQ77/1000</f>
        <v>0</v>
      </c>
      <c r="AR18" s="114">
        <f>Preços!AR18*Volume!AR77/1000</f>
        <v>0</v>
      </c>
      <c r="AS18" s="114">
        <f t="shared" si="2"/>
        <v>0</v>
      </c>
    </row>
    <row r="19" spans="2:45">
      <c r="B19" s="441" t="s">
        <v>752</v>
      </c>
      <c r="C19" s="480">
        <v>1000</v>
      </c>
      <c r="D19" s="114"/>
      <c r="E19" s="114">
        <f>Preços!E19*Volume!E78/1000</f>
        <v>0</v>
      </c>
      <c r="F19" s="114">
        <f>Preços!F19*Volume!F78/1000</f>
        <v>0</v>
      </c>
      <c r="G19" s="114">
        <f>Preços!G19*Volume!G78/1000</f>
        <v>0</v>
      </c>
      <c r="H19" s="114">
        <f>Preços!H19*Volume!H78/1000</f>
        <v>0</v>
      </c>
      <c r="I19" s="114">
        <f>Preços!I19*Volume!I78/1000</f>
        <v>0</v>
      </c>
      <c r="J19" s="114">
        <f>Preços!J19*Volume!J78/1000</f>
        <v>0</v>
      </c>
      <c r="K19" s="114">
        <f>Preços!K19*Volume!K78/1000</f>
        <v>0</v>
      </c>
      <c r="L19" s="114">
        <f>Preços!L19*Volume!L78/1000</f>
        <v>0</v>
      </c>
      <c r="M19" s="114">
        <f>Preços!M19*Volume!M78/1000</f>
        <v>0</v>
      </c>
      <c r="N19" s="114">
        <f>Preços!N19*Volume!N78/1000</f>
        <v>0</v>
      </c>
      <c r="O19" s="114">
        <f>Preços!O19*Volume!O78/1000</f>
        <v>0</v>
      </c>
      <c r="P19" s="114">
        <f>Preços!P19*Volume!P78/1000</f>
        <v>0</v>
      </c>
      <c r="Q19" s="114">
        <f>Preços!Q19*Volume!Q78/1000</f>
        <v>0</v>
      </c>
      <c r="R19" s="114">
        <f>Preços!R19*Volume!R78/1000</f>
        <v>0</v>
      </c>
      <c r="S19" s="114">
        <f>Preços!S19*Volume!S78/1000</f>
        <v>0</v>
      </c>
      <c r="T19" s="114">
        <f>Preços!T19*Volume!T78/1000</f>
        <v>0</v>
      </c>
      <c r="U19" s="114">
        <f>Preços!U19*Volume!U78/1000</f>
        <v>0</v>
      </c>
      <c r="V19" s="114">
        <f>Preços!V19*Volume!V78/1000</f>
        <v>0</v>
      </c>
      <c r="W19" s="114">
        <f>Preços!W19*Volume!W78/1000</f>
        <v>0</v>
      </c>
      <c r="X19" s="114">
        <f>Preços!X19*Volume!X78/1000</f>
        <v>0</v>
      </c>
      <c r="Y19" s="114">
        <f>Preços!Y19*Volume!Y78/1000</f>
        <v>0</v>
      </c>
      <c r="Z19" s="114">
        <f>Preços!Z19*Volume!Z78/1000</f>
        <v>0</v>
      </c>
      <c r="AA19" s="114">
        <f>Preços!AA19*Volume!AA78/1000</f>
        <v>0</v>
      </c>
      <c r="AB19" s="114">
        <f>Preços!AB19*Volume!AB78/1000</f>
        <v>0</v>
      </c>
      <c r="AC19" s="114">
        <f>Preços!AC19*Volume!AC78/1000</f>
        <v>0</v>
      </c>
      <c r="AD19" s="114">
        <f>Preços!AD19*Volume!AD78/1000</f>
        <v>0</v>
      </c>
      <c r="AE19" s="114">
        <f>Preços!AE19*Volume!AE78/1000</f>
        <v>0</v>
      </c>
      <c r="AF19" s="114">
        <f>Preços!AF19*Volume!AF78/1000</f>
        <v>0</v>
      </c>
      <c r="AG19" s="114">
        <f>Preços!AG19*Volume!AG78/1000</f>
        <v>0</v>
      </c>
      <c r="AH19" s="114">
        <f>Preços!AH19*Volume!AH78/1000</f>
        <v>0</v>
      </c>
      <c r="AI19" s="114">
        <f>Preços!AI19*Volume!AI78/1000</f>
        <v>0</v>
      </c>
      <c r="AJ19" s="114">
        <f>Preços!AJ19*Volume!AJ78/1000</f>
        <v>0</v>
      </c>
      <c r="AK19" s="114">
        <f>Preços!AK19*Volume!AK78/1000</f>
        <v>0</v>
      </c>
      <c r="AL19" s="114">
        <f>Preços!AL19*Volume!AL78/1000</f>
        <v>0</v>
      </c>
      <c r="AM19" s="114">
        <f>Preços!AM19*Volume!AM78/1000</f>
        <v>0</v>
      </c>
      <c r="AN19" s="114">
        <f>Preços!AN19*Volume!AN78/1000</f>
        <v>0</v>
      </c>
      <c r="AO19" s="114">
        <f>Preços!AO19*Volume!AO78/1000</f>
        <v>0</v>
      </c>
      <c r="AP19" s="114">
        <f>Preços!AP19*Volume!AP78/1000</f>
        <v>0</v>
      </c>
      <c r="AQ19" s="114">
        <f>Preços!AQ19*Volume!AQ78/1000</f>
        <v>0</v>
      </c>
      <c r="AR19" s="114">
        <f>Preços!AR19*Volume!AR78/1000</f>
        <v>0</v>
      </c>
      <c r="AS19" s="114">
        <f t="shared" si="2"/>
        <v>0</v>
      </c>
    </row>
    <row r="20" spans="2:45">
      <c r="B20" s="441" t="s">
        <v>409</v>
      </c>
      <c r="C20" s="480">
        <v>1000</v>
      </c>
      <c r="D20" s="114"/>
      <c r="E20" s="114">
        <f>Preços!E20*Volume!E79/1000</f>
        <v>0</v>
      </c>
      <c r="F20" s="114">
        <f>Preços!F20*Volume!F79/1000</f>
        <v>0</v>
      </c>
      <c r="G20" s="114">
        <f>Preços!G20*Volume!G79/1000</f>
        <v>0</v>
      </c>
      <c r="H20" s="114">
        <f>Preços!H20*Volume!H79/1000</f>
        <v>0</v>
      </c>
      <c r="I20" s="114">
        <f>Preços!I20*Volume!I79/1000</f>
        <v>0</v>
      </c>
      <c r="J20" s="114">
        <f>Preços!J20*Volume!J79/1000</f>
        <v>0</v>
      </c>
      <c r="K20" s="114">
        <f>Preços!K20*Volume!K79/1000</f>
        <v>0</v>
      </c>
      <c r="L20" s="114">
        <f>Preços!L20*Volume!L79/1000</f>
        <v>0</v>
      </c>
      <c r="M20" s="114">
        <f>Preços!M20*Volume!M79/1000</f>
        <v>0</v>
      </c>
      <c r="N20" s="114">
        <f>Preços!N20*Volume!N79/1000</f>
        <v>0</v>
      </c>
      <c r="O20" s="114">
        <f>Preços!O20*Volume!O79/1000</f>
        <v>0</v>
      </c>
      <c r="P20" s="114">
        <f>Preços!P20*Volume!P79/1000</f>
        <v>0</v>
      </c>
      <c r="Q20" s="114">
        <f>Preços!Q20*Volume!Q79/1000</f>
        <v>0</v>
      </c>
      <c r="R20" s="114">
        <f>Preços!R20*Volume!R79/1000</f>
        <v>0</v>
      </c>
      <c r="S20" s="114">
        <f>Preços!S20*Volume!S79/1000</f>
        <v>0</v>
      </c>
      <c r="T20" s="114">
        <f>Preços!T20*Volume!T79/1000</f>
        <v>0</v>
      </c>
      <c r="U20" s="114">
        <f>Preços!U20*Volume!U79/1000</f>
        <v>0</v>
      </c>
      <c r="V20" s="114">
        <f>Preços!V20*Volume!V79/1000</f>
        <v>0</v>
      </c>
      <c r="W20" s="114">
        <f>Preços!W20*Volume!W79/1000</f>
        <v>0</v>
      </c>
      <c r="X20" s="114">
        <f>Preços!X20*Volume!X79/1000</f>
        <v>0</v>
      </c>
      <c r="Y20" s="114">
        <f>Preços!Y20*Volume!Y79/1000</f>
        <v>0</v>
      </c>
      <c r="Z20" s="114">
        <f>Preços!Z20*Volume!Z79/1000</f>
        <v>0</v>
      </c>
      <c r="AA20" s="114">
        <f>Preços!AA20*Volume!AA79/1000</f>
        <v>0</v>
      </c>
      <c r="AB20" s="114">
        <f>Preços!AB20*Volume!AB79/1000</f>
        <v>0</v>
      </c>
      <c r="AC20" s="114">
        <f>Preços!AC20*Volume!AC79/1000</f>
        <v>0</v>
      </c>
      <c r="AD20" s="114">
        <f>Preços!AD20*Volume!AD79/1000</f>
        <v>0</v>
      </c>
      <c r="AE20" s="114">
        <f>Preços!AE20*Volume!AE79/1000</f>
        <v>0</v>
      </c>
      <c r="AF20" s="114">
        <f>Preços!AF20*Volume!AF79/1000</f>
        <v>0</v>
      </c>
      <c r="AG20" s="114">
        <f>Preços!AG20*Volume!AG79/1000</f>
        <v>0</v>
      </c>
      <c r="AH20" s="114">
        <f>Preços!AH20*Volume!AH79/1000</f>
        <v>0</v>
      </c>
      <c r="AI20" s="114">
        <f>Preços!AI20*Volume!AI79/1000</f>
        <v>0</v>
      </c>
      <c r="AJ20" s="114">
        <f>Preços!AJ20*Volume!AJ79/1000</f>
        <v>0</v>
      </c>
      <c r="AK20" s="114">
        <f>Preços!AK20*Volume!AK79/1000</f>
        <v>0</v>
      </c>
      <c r="AL20" s="114">
        <f>Preços!AL20*Volume!AL79/1000</f>
        <v>0</v>
      </c>
      <c r="AM20" s="114">
        <f>Preços!AM20*Volume!AM79/1000</f>
        <v>0</v>
      </c>
      <c r="AN20" s="114">
        <f>Preços!AN20*Volume!AN79/1000</f>
        <v>0</v>
      </c>
      <c r="AO20" s="114">
        <f>Preços!AO20*Volume!AO79/1000</f>
        <v>0</v>
      </c>
      <c r="AP20" s="114">
        <f>Preços!AP20*Volume!AP79/1000</f>
        <v>0</v>
      </c>
      <c r="AQ20" s="114">
        <f>Preços!AQ20*Volume!AQ79/1000</f>
        <v>0</v>
      </c>
      <c r="AR20" s="114">
        <f>Preços!AR20*Volume!AR79/1000</f>
        <v>0</v>
      </c>
      <c r="AS20" s="114">
        <f t="shared" si="2"/>
        <v>0</v>
      </c>
    </row>
    <row r="21" spans="2:45">
      <c r="B21" s="441" t="s">
        <v>410</v>
      </c>
      <c r="C21" s="480">
        <v>1000</v>
      </c>
      <c r="D21" s="114"/>
      <c r="E21" s="114">
        <f>Preços!E21*Volume!E80/1000</f>
        <v>0</v>
      </c>
      <c r="F21" s="114">
        <f>Preços!F21*Volume!F80/1000</f>
        <v>0</v>
      </c>
      <c r="G21" s="114">
        <f>Preços!G21*Volume!G80/1000</f>
        <v>0</v>
      </c>
      <c r="H21" s="114">
        <f>Preços!H21*Volume!H80/1000</f>
        <v>0</v>
      </c>
      <c r="I21" s="114">
        <f>Preços!I21*Volume!I80/1000</f>
        <v>0</v>
      </c>
      <c r="J21" s="114">
        <f>Preços!J21*Volume!J80/1000</f>
        <v>0</v>
      </c>
      <c r="K21" s="114">
        <f>Preços!K21*Volume!K80/1000</f>
        <v>0</v>
      </c>
      <c r="L21" s="114">
        <f>Preços!L21*Volume!L80/1000</f>
        <v>0</v>
      </c>
      <c r="M21" s="114">
        <f>Preços!M21*Volume!M80/1000</f>
        <v>0</v>
      </c>
      <c r="N21" s="114">
        <f>Preços!N21*Volume!N80/1000</f>
        <v>0</v>
      </c>
      <c r="O21" s="114">
        <f>Preços!O21*Volume!O80/1000</f>
        <v>0</v>
      </c>
      <c r="P21" s="114">
        <f>Preços!P21*Volume!P80/1000</f>
        <v>0</v>
      </c>
      <c r="Q21" s="114">
        <f>Preços!Q21*Volume!Q80/1000</f>
        <v>0</v>
      </c>
      <c r="R21" s="114">
        <f>Preços!R21*Volume!R80/1000</f>
        <v>0</v>
      </c>
      <c r="S21" s="114">
        <f>Preços!S21*Volume!S80/1000</f>
        <v>0</v>
      </c>
      <c r="T21" s="114">
        <f>Preços!T21*Volume!T80/1000</f>
        <v>0</v>
      </c>
      <c r="U21" s="114">
        <f>Preços!U21*Volume!U80/1000</f>
        <v>0</v>
      </c>
      <c r="V21" s="114">
        <f>Preços!V21*Volume!V80/1000</f>
        <v>0</v>
      </c>
      <c r="W21" s="114">
        <f>Preços!W21*Volume!W80/1000</f>
        <v>0</v>
      </c>
      <c r="X21" s="114">
        <f>Preços!X21*Volume!X80/1000</f>
        <v>0</v>
      </c>
      <c r="Y21" s="114">
        <f>Preços!Y21*Volume!Y80/1000</f>
        <v>0</v>
      </c>
      <c r="Z21" s="114">
        <f>Preços!Z21*Volume!Z80/1000</f>
        <v>0</v>
      </c>
      <c r="AA21" s="114">
        <f>Preços!AA21*Volume!AA80/1000</f>
        <v>0</v>
      </c>
      <c r="AB21" s="114">
        <f>Preços!AB21*Volume!AB80/1000</f>
        <v>0</v>
      </c>
      <c r="AC21" s="114">
        <f>Preços!AC21*Volume!AC80/1000</f>
        <v>0</v>
      </c>
      <c r="AD21" s="114">
        <f>Preços!AD21*Volume!AD80/1000</f>
        <v>0</v>
      </c>
      <c r="AE21" s="114">
        <f>Preços!AE21*Volume!AE80/1000</f>
        <v>0</v>
      </c>
      <c r="AF21" s="114">
        <f>Preços!AF21*Volume!AF80/1000</f>
        <v>0</v>
      </c>
      <c r="AG21" s="114">
        <f>Preços!AG21*Volume!AG80/1000</f>
        <v>0</v>
      </c>
      <c r="AH21" s="114">
        <f>Preços!AH21*Volume!AH80/1000</f>
        <v>0</v>
      </c>
      <c r="AI21" s="114">
        <f>Preços!AI21*Volume!AI80/1000</f>
        <v>0</v>
      </c>
      <c r="AJ21" s="114">
        <f>Preços!AJ21*Volume!AJ80/1000</f>
        <v>0</v>
      </c>
      <c r="AK21" s="114">
        <f>Preços!AK21*Volume!AK80/1000</f>
        <v>0</v>
      </c>
      <c r="AL21" s="114">
        <f>Preços!AL21*Volume!AL80/1000</f>
        <v>0</v>
      </c>
      <c r="AM21" s="114">
        <f>Preços!AM21*Volume!AM80/1000</f>
        <v>0</v>
      </c>
      <c r="AN21" s="114">
        <f>Preços!AN21*Volume!AN80/1000</f>
        <v>0</v>
      </c>
      <c r="AO21" s="114">
        <f>Preços!AO21*Volume!AO80/1000</f>
        <v>0</v>
      </c>
      <c r="AP21" s="114">
        <f>Preços!AP21*Volume!AP80/1000</f>
        <v>0</v>
      </c>
      <c r="AQ21" s="114">
        <f>Preços!AQ21*Volume!AQ80/1000</f>
        <v>0</v>
      </c>
      <c r="AR21" s="114">
        <f>Preços!AR21*Volume!AR80/1000</f>
        <v>0</v>
      </c>
      <c r="AS21" s="114">
        <f t="shared" si="2"/>
        <v>0</v>
      </c>
    </row>
    <row r="22" spans="2:45">
      <c r="B22" s="441" t="s">
        <v>411</v>
      </c>
      <c r="C22" s="480">
        <v>1000</v>
      </c>
      <c r="D22" s="114"/>
      <c r="E22" s="114">
        <f>Preços!E22*Volume!E81/1000</f>
        <v>0</v>
      </c>
      <c r="F22" s="114">
        <f>Preços!F22*Volume!F81/1000</f>
        <v>0</v>
      </c>
      <c r="G22" s="114">
        <f>Preços!G22*Volume!G81/1000</f>
        <v>0</v>
      </c>
      <c r="H22" s="114">
        <f>Preços!H22*Volume!H81/1000</f>
        <v>0</v>
      </c>
      <c r="I22" s="114">
        <f>Preços!I22*Volume!I81/1000</f>
        <v>0</v>
      </c>
      <c r="J22" s="114">
        <f>Preços!J22*Volume!J81/1000</f>
        <v>0</v>
      </c>
      <c r="K22" s="114">
        <f>Preços!K22*Volume!K81/1000</f>
        <v>0</v>
      </c>
      <c r="L22" s="114">
        <f>Preços!L22*Volume!L81/1000</f>
        <v>0</v>
      </c>
      <c r="M22" s="114">
        <f>Preços!M22*Volume!M81/1000</f>
        <v>0</v>
      </c>
      <c r="N22" s="114">
        <f>Preços!N22*Volume!N81/1000</f>
        <v>0</v>
      </c>
      <c r="O22" s="114">
        <f>Preços!O22*Volume!O81/1000</f>
        <v>0</v>
      </c>
      <c r="P22" s="114">
        <f>Preços!P22*Volume!P81/1000</f>
        <v>0</v>
      </c>
      <c r="Q22" s="114">
        <f>Preços!Q22*Volume!Q81/1000</f>
        <v>0</v>
      </c>
      <c r="R22" s="114">
        <f>Preços!R22*Volume!R81/1000</f>
        <v>0</v>
      </c>
      <c r="S22" s="114">
        <f>Preços!S22*Volume!S81/1000</f>
        <v>0</v>
      </c>
      <c r="T22" s="114">
        <f>Preços!T22*Volume!T81/1000</f>
        <v>0</v>
      </c>
      <c r="U22" s="114">
        <f>Preços!U22*Volume!U81/1000</f>
        <v>0</v>
      </c>
      <c r="V22" s="114">
        <f>Preços!V22*Volume!V81/1000</f>
        <v>0</v>
      </c>
      <c r="W22" s="114">
        <f>Preços!W22*Volume!W81/1000</f>
        <v>0</v>
      </c>
      <c r="X22" s="114">
        <f>Preços!X22*Volume!X81/1000</f>
        <v>0</v>
      </c>
      <c r="Y22" s="114">
        <f>Preços!Y22*Volume!Y81/1000</f>
        <v>0</v>
      </c>
      <c r="Z22" s="114">
        <f>Preços!Z22*Volume!Z81/1000</f>
        <v>0</v>
      </c>
      <c r="AA22" s="114">
        <f>Preços!AA22*Volume!AA81/1000</f>
        <v>0</v>
      </c>
      <c r="AB22" s="114">
        <f>Preços!AB22*Volume!AB81/1000</f>
        <v>0</v>
      </c>
      <c r="AC22" s="114">
        <f>Preços!AC22*Volume!AC81/1000</f>
        <v>0</v>
      </c>
      <c r="AD22" s="114">
        <f>Preços!AD22*Volume!AD81/1000</f>
        <v>0</v>
      </c>
      <c r="AE22" s="114">
        <f>Preços!AE22*Volume!AE81/1000</f>
        <v>0</v>
      </c>
      <c r="AF22" s="114">
        <f>Preços!AF22*Volume!AF81/1000</f>
        <v>0</v>
      </c>
      <c r="AG22" s="114">
        <f>Preços!AG22*Volume!AG81/1000</f>
        <v>0</v>
      </c>
      <c r="AH22" s="114">
        <f>Preços!AH22*Volume!AH81/1000</f>
        <v>0</v>
      </c>
      <c r="AI22" s="114">
        <f>Preços!AI22*Volume!AI81/1000</f>
        <v>0</v>
      </c>
      <c r="AJ22" s="114">
        <f>Preços!AJ22*Volume!AJ81/1000</f>
        <v>0</v>
      </c>
      <c r="AK22" s="114">
        <f>Preços!AK22*Volume!AK81/1000</f>
        <v>0</v>
      </c>
      <c r="AL22" s="114">
        <f>Preços!AL22*Volume!AL81/1000</f>
        <v>0</v>
      </c>
      <c r="AM22" s="114">
        <f>Preços!AM22*Volume!AM81/1000</f>
        <v>0</v>
      </c>
      <c r="AN22" s="114">
        <f>Preços!AN22*Volume!AN81/1000</f>
        <v>0</v>
      </c>
      <c r="AO22" s="114">
        <f>Preços!AO22*Volume!AO81/1000</f>
        <v>0</v>
      </c>
      <c r="AP22" s="114">
        <f>Preços!AP22*Volume!AP81/1000</f>
        <v>0</v>
      </c>
      <c r="AQ22" s="114">
        <f>Preços!AQ22*Volume!AQ81/1000</f>
        <v>0</v>
      </c>
      <c r="AR22" s="114">
        <f>Preços!AR22*Volume!AR81/1000</f>
        <v>0</v>
      </c>
      <c r="AS22" s="114">
        <f t="shared" si="2"/>
        <v>0</v>
      </c>
    </row>
    <row r="23" spans="2:45">
      <c r="B23" s="442" t="s">
        <v>394</v>
      </c>
      <c r="C23" s="478">
        <v>1000</v>
      </c>
      <c r="D23" s="444"/>
      <c r="E23" s="444">
        <f t="shared" ref="E23:AR23" si="5">SUM(E24:E28)</f>
        <v>15116.390171579547</v>
      </c>
      <c r="F23" s="444">
        <f t="shared" si="5"/>
        <v>15116.390171579547</v>
      </c>
      <c r="G23" s="444">
        <f t="shared" si="5"/>
        <v>15116.390171579544</v>
      </c>
      <c r="H23" s="444">
        <f t="shared" si="5"/>
        <v>15116.390171579544</v>
      </c>
      <c r="I23" s="444">
        <f t="shared" si="5"/>
        <v>13920.362440969267</v>
      </c>
      <c r="J23" s="444">
        <f t="shared" si="5"/>
        <v>13920.362440969266</v>
      </c>
      <c r="K23" s="444">
        <f t="shared" si="5"/>
        <v>13920.362440969266</v>
      </c>
      <c r="L23" s="444">
        <f t="shared" si="5"/>
        <v>0</v>
      </c>
      <c r="M23" s="444">
        <f t="shared" si="5"/>
        <v>0</v>
      </c>
      <c r="N23" s="444">
        <f t="shared" si="5"/>
        <v>0</v>
      </c>
      <c r="O23" s="444">
        <f t="shared" si="5"/>
        <v>0</v>
      </c>
      <c r="P23" s="444">
        <f t="shared" si="5"/>
        <v>0</v>
      </c>
      <c r="Q23" s="444">
        <f t="shared" si="5"/>
        <v>0</v>
      </c>
      <c r="R23" s="444">
        <f t="shared" si="5"/>
        <v>0</v>
      </c>
      <c r="S23" s="444">
        <f t="shared" si="5"/>
        <v>0</v>
      </c>
      <c r="T23" s="444">
        <f t="shared" si="5"/>
        <v>0</v>
      </c>
      <c r="U23" s="444">
        <f t="shared" si="5"/>
        <v>0</v>
      </c>
      <c r="V23" s="444">
        <f t="shared" si="5"/>
        <v>0</v>
      </c>
      <c r="W23" s="444">
        <f t="shared" si="5"/>
        <v>0</v>
      </c>
      <c r="X23" s="444">
        <f t="shared" si="5"/>
        <v>0</v>
      </c>
      <c r="Y23" s="444">
        <f t="shared" si="5"/>
        <v>0</v>
      </c>
      <c r="Z23" s="444">
        <f t="shared" si="5"/>
        <v>0</v>
      </c>
      <c r="AA23" s="444">
        <f t="shared" si="5"/>
        <v>0</v>
      </c>
      <c r="AB23" s="444">
        <f t="shared" si="5"/>
        <v>0</v>
      </c>
      <c r="AC23" s="444">
        <f t="shared" si="5"/>
        <v>0</v>
      </c>
      <c r="AD23" s="444">
        <f t="shared" si="5"/>
        <v>0</v>
      </c>
      <c r="AE23" s="444">
        <f t="shared" si="5"/>
        <v>0</v>
      </c>
      <c r="AF23" s="444">
        <f t="shared" si="5"/>
        <v>0</v>
      </c>
      <c r="AG23" s="444">
        <f t="shared" si="5"/>
        <v>0</v>
      </c>
      <c r="AH23" s="444">
        <f t="shared" si="5"/>
        <v>0</v>
      </c>
      <c r="AI23" s="444">
        <f t="shared" si="5"/>
        <v>0</v>
      </c>
      <c r="AJ23" s="444">
        <f t="shared" si="5"/>
        <v>0</v>
      </c>
      <c r="AK23" s="444">
        <f t="shared" si="5"/>
        <v>0</v>
      </c>
      <c r="AL23" s="444">
        <f t="shared" si="5"/>
        <v>0</v>
      </c>
      <c r="AM23" s="444">
        <f t="shared" si="5"/>
        <v>0</v>
      </c>
      <c r="AN23" s="444">
        <f t="shared" si="5"/>
        <v>0</v>
      </c>
      <c r="AO23" s="444">
        <f t="shared" si="5"/>
        <v>0</v>
      </c>
      <c r="AP23" s="444">
        <f t="shared" si="5"/>
        <v>0</v>
      </c>
      <c r="AQ23" s="444">
        <f t="shared" si="5"/>
        <v>0</v>
      </c>
      <c r="AR23" s="444">
        <f t="shared" si="5"/>
        <v>0</v>
      </c>
      <c r="AS23" s="444">
        <f>SUM(E23:AR23)</f>
        <v>102226.64800922599</v>
      </c>
    </row>
    <row r="24" spans="2:45">
      <c r="B24" s="441" t="s">
        <v>751</v>
      </c>
      <c r="C24" s="480">
        <v>1000</v>
      </c>
      <c r="D24" s="114"/>
      <c r="E24" s="1155">
        <f>Preços!E24*(Volume!E83+PFM!E54)/1000+Preços!E24*(1-Premissas!$D$38)*Volume!E155/1000</f>
        <v>23.340793131536707</v>
      </c>
      <c r="F24" s="1155">
        <f>Preços!F24*(Volume!F83+PFM!F54)/1000+Preços!F24*(1-Premissas!$D$38)*Volume!F155/1000</f>
        <v>23.340793131536707</v>
      </c>
      <c r="G24" s="1155">
        <f>Preços!G24*(Volume!G83+PFM!G54)/1000+Preços!G24*(1-Premissas!$D$38)*Volume!G155/1000</f>
        <v>23.340793131536703</v>
      </c>
      <c r="H24" s="1155">
        <f>Preços!H24*(Volume!H83+PFM!H54)/1000+Preços!H24*(1-Premissas!$D$38)*Volume!H155/1000</f>
        <v>23.340793131536703</v>
      </c>
      <c r="I24" s="1155">
        <f>Preços!I24*(Volume!I83+PFM!I54)/1000+Preços!I24*(1-Premissas!$D$38)*Volume!I155/1000</f>
        <v>21.493691872363485</v>
      </c>
      <c r="J24" s="1155">
        <f>Preços!J24*(Volume!J83+PFM!J54)/1000+Preços!J24*(1-Premissas!$D$38)*Volume!J155/1000</f>
        <v>21.493691872363488</v>
      </c>
      <c r="K24" s="1155">
        <f>Preços!K24*(Volume!K83+PFM!K54)/1000+Preços!K24*(1-Premissas!$D$38)*Volume!K155/1000</f>
        <v>21.493691872363488</v>
      </c>
      <c r="L24" s="114">
        <f>Preços!L24*Volume!L83/1000+Preços!L24*(1-Premissas!$D$38)*Volume!L155/1000</f>
        <v>0</v>
      </c>
      <c r="M24" s="114">
        <f>Preços!M24*Volume!M83/1000+Preços!M24*(1-Premissas!$D$38)*Volume!M155/1000</f>
        <v>0</v>
      </c>
      <c r="N24" s="114">
        <f>Preços!N24*Volume!N83/1000+Preços!N24*(1-Premissas!$D$38)*Volume!N155/1000</f>
        <v>0</v>
      </c>
      <c r="O24" s="114">
        <f>Preços!O24*Volume!O83/1000+Preços!O24*(1-Premissas!$D$38)*Volume!O155/1000</f>
        <v>0</v>
      </c>
      <c r="P24" s="114">
        <f>Preços!P24*Volume!P83/1000+Preços!P24*(1-Premissas!$D$38)*Volume!P155/1000</f>
        <v>0</v>
      </c>
      <c r="Q24" s="114">
        <f>Preços!Q24*Volume!Q83/1000+Preços!Q24*(1-Premissas!$D$38)*Volume!Q155/1000</f>
        <v>0</v>
      </c>
      <c r="R24" s="114">
        <f>Preços!R24*Volume!R83/1000+Preços!R24*(1-Premissas!$D$38)*Volume!R155/1000</f>
        <v>0</v>
      </c>
      <c r="S24" s="114">
        <f>Preços!S24*Volume!S83/1000+Preços!S24*(1-Premissas!$D$38)*Volume!S155/1000</f>
        <v>0</v>
      </c>
      <c r="T24" s="114">
        <f>Preços!T24*Volume!T83/1000+Preços!T24*(1-Premissas!$D$38)*Volume!T155/1000</f>
        <v>0</v>
      </c>
      <c r="U24" s="114">
        <f>Preços!U24*Volume!U83/1000+Preços!U24*(1-Premissas!$D$38)*Volume!U155/1000</f>
        <v>0</v>
      </c>
      <c r="V24" s="114">
        <f>Preços!V24*Volume!V83/1000+Preços!V24*(1-Premissas!$D$38)*Volume!V155/1000</f>
        <v>0</v>
      </c>
      <c r="W24" s="114">
        <f>Preços!W24*Volume!W83/1000+Preços!W24*(1-Premissas!$D$38)*Volume!W155/1000</f>
        <v>0</v>
      </c>
      <c r="X24" s="114">
        <f>Preços!X24*Volume!X83/1000+Preços!X24*(1-Premissas!$D$38)*Volume!X155/1000</f>
        <v>0</v>
      </c>
      <c r="Y24" s="114">
        <f>Preços!Y24*Volume!Y83/1000+Preços!Y24*(1-Premissas!$D$38)*Volume!Y155/1000</f>
        <v>0</v>
      </c>
      <c r="Z24" s="114">
        <f>Preços!Z24*Volume!Z83/1000+Preços!Z24*(1-Premissas!$D$38)*Volume!Z155/1000</f>
        <v>0</v>
      </c>
      <c r="AA24" s="114">
        <f>Preços!AA24*Volume!AA83/1000+Preços!AA24*(1-Premissas!$D$38)*Volume!AA155/1000</f>
        <v>0</v>
      </c>
      <c r="AB24" s="114">
        <f>Preços!AB24*Volume!AB83/1000+Preços!AB24*(1-Premissas!$D$38)*Volume!AB155/1000</f>
        <v>0</v>
      </c>
      <c r="AC24" s="114">
        <f>Preços!AC24*Volume!AC83/1000+Preços!AC24*(1-Premissas!$D$38)*Volume!AC155/1000</f>
        <v>0</v>
      </c>
      <c r="AD24" s="114">
        <f>Preços!AD24*Volume!AD83/1000+Preços!AD24*(1-Premissas!$D$38)*Volume!AD155/1000</f>
        <v>0</v>
      </c>
      <c r="AE24" s="114">
        <f>Preços!AE24*Volume!AE83/1000+Preços!AE24*(1-Premissas!$D$38)*Volume!AE155/1000</f>
        <v>0</v>
      </c>
      <c r="AF24" s="114">
        <f>Preços!AF24*Volume!AF83/1000+Preços!AF24*(1-Premissas!$D$38)*Volume!AF155/1000</f>
        <v>0</v>
      </c>
      <c r="AG24" s="114">
        <f>Preços!AG24*Volume!AG83/1000+Preços!AG24*(1-Premissas!$D$38)*Volume!AG155/1000</f>
        <v>0</v>
      </c>
      <c r="AH24" s="114">
        <f>Preços!AH24*Volume!AH83/1000+Preços!AH24*(1-Premissas!$D$38)*Volume!AH155/1000</f>
        <v>0</v>
      </c>
      <c r="AI24" s="114">
        <f>Preços!AI24*Volume!AI83/1000+Preços!AI24*(1-Premissas!$D$38)*Volume!AI155/1000</f>
        <v>0</v>
      </c>
      <c r="AJ24" s="114">
        <f>Preços!AJ24*Volume!AJ83/1000+Preços!AJ24*(1-Premissas!$D$38)*Volume!AJ155/1000</f>
        <v>0</v>
      </c>
      <c r="AK24" s="114">
        <f>Preços!AK24*Volume!AK83/1000+Preços!AK24*(1-Premissas!$D$38)*Volume!AK155/1000</f>
        <v>0</v>
      </c>
      <c r="AL24" s="114">
        <f>Preços!AL24*Volume!AL83/1000+Preços!AL24*(1-Premissas!$D$38)*Volume!AL155/1000</f>
        <v>0</v>
      </c>
      <c r="AM24" s="114">
        <f>Preços!AM24*Volume!AM83/1000+Preços!AM24*(1-Premissas!$D$38)*Volume!AM155/1000</f>
        <v>0</v>
      </c>
      <c r="AN24" s="114">
        <f>Preços!AN24*Volume!AN83/1000+Preços!AN24*(1-Premissas!$D$38)*Volume!AN155/1000</f>
        <v>0</v>
      </c>
      <c r="AO24" s="114">
        <f>Preços!AO24*Volume!AO83/1000+Preços!AO24*(1-Premissas!$D$38)*Volume!AO155/1000</f>
        <v>0</v>
      </c>
      <c r="AP24" s="114">
        <f>Preços!AP24*Volume!AP83/1000+Preços!AP24*(1-Premissas!$D$38)*Volume!AP155/1000</f>
        <v>0</v>
      </c>
      <c r="AQ24" s="114">
        <f>Preços!AQ24*Volume!AQ83/1000+Preços!AQ24*(1-Premissas!$D$38)*Volume!AQ155/1000</f>
        <v>0</v>
      </c>
      <c r="AR24" s="114">
        <f>Preços!AR24*Volume!AR83/1000+Preços!AR24*(1-Premissas!$D$38)*Volume!AR155/1000</f>
        <v>0</v>
      </c>
      <c r="AS24" s="114">
        <f t="shared" si="2"/>
        <v>157.84424814323728</v>
      </c>
    </row>
    <row r="25" spans="2:45">
      <c r="B25" s="441" t="s">
        <v>752</v>
      </c>
      <c r="C25" s="480">
        <v>1000</v>
      </c>
      <c r="D25" s="114"/>
      <c r="E25" s="1155">
        <f>Preços!E25*(Volume!E84+PFM!E55)/1000+Preços!E25*(1-Premissas!$D$38)*Volume!E156/1000</f>
        <v>193.42833684606418</v>
      </c>
      <c r="F25" s="1155">
        <f>Preços!F25*(Volume!F84+PFM!F55)/1000+Preços!F25*(1-Premissas!$D$38)*Volume!F156/1000</f>
        <v>193.42833684606418</v>
      </c>
      <c r="G25" s="1155">
        <f>Preços!G25*(Volume!G84+PFM!G55)/1000+Preços!G25*(1-Premissas!$D$38)*Volume!G156/1000</f>
        <v>193.42833684606418</v>
      </c>
      <c r="H25" s="1155">
        <f>Preços!H25*(Volume!H84+PFM!H55)/1000+Preços!H25*(1-Premissas!$D$38)*Volume!H156/1000</f>
        <v>193.42833684606418</v>
      </c>
      <c r="I25" s="1155">
        <f>Preços!I25*(Volume!I84+PFM!I55)/1000+Preços!I25*(1-Premissas!$D$38)*Volume!I156/1000</f>
        <v>178.13748657739302</v>
      </c>
      <c r="J25" s="1155">
        <f>Preços!J25*(Volume!J84+PFM!J55)/1000+Preços!J25*(1-Premissas!$D$38)*Volume!J156/1000</f>
        <v>178.13748657739302</v>
      </c>
      <c r="K25" s="1155">
        <f>Preços!K25*(Volume!K84+PFM!K55)/1000+Preços!K25*(1-Premissas!$D$38)*Volume!K156/1000</f>
        <v>178.13748657739302</v>
      </c>
      <c r="L25" s="114">
        <f>Preços!L25*Volume!L84/1000+Preços!L25*(1-Premissas!$D$38)*Volume!L156/1000</f>
        <v>0</v>
      </c>
      <c r="M25" s="114">
        <f>Preços!M25*Volume!M84/1000+Preços!M25*(1-Premissas!$D$38)*Volume!M156/1000</f>
        <v>0</v>
      </c>
      <c r="N25" s="114">
        <f>Preços!N25*Volume!N84/1000+Preços!N25*(1-Premissas!$D$38)*Volume!N156/1000</f>
        <v>0</v>
      </c>
      <c r="O25" s="114">
        <f>Preços!O25*Volume!O84/1000+Preços!O25*(1-Premissas!$D$38)*Volume!O156/1000</f>
        <v>0</v>
      </c>
      <c r="P25" s="114">
        <f>Preços!P25*Volume!P84/1000+Preços!P25*(1-Premissas!$D$38)*Volume!P156/1000</f>
        <v>0</v>
      </c>
      <c r="Q25" s="114">
        <f>Preços!Q25*Volume!Q84/1000+Preços!Q25*(1-Premissas!$D$38)*Volume!Q156/1000</f>
        <v>0</v>
      </c>
      <c r="R25" s="114">
        <f>Preços!R25*Volume!R84/1000+Preços!R25*(1-Premissas!$D$38)*Volume!R156/1000</f>
        <v>0</v>
      </c>
      <c r="S25" s="114">
        <f>Preços!S25*Volume!S84/1000+Preços!S25*(1-Premissas!$D$38)*Volume!S156/1000</f>
        <v>0</v>
      </c>
      <c r="T25" s="114">
        <f>Preços!T25*Volume!T84/1000+Preços!T25*(1-Premissas!$D$38)*Volume!T156/1000</f>
        <v>0</v>
      </c>
      <c r="U25" s="114">
        <f>Preços!U25*Volume!U84/1000+Preços!U25*(1-Premissas!$D$38)*Volume!U156/1000</f>
        <v>0</v>
      </c>
      <c r="V25" s="114">
        <f>Preços!V25*Volume!V84/1000+Preços!V25*(1-Premissas!$D$38)*Volume!V156/1000</f>
        <v>0</v>
      </c>
      <c r="W25" s="114">
        <f>Preços!W25*Volume!W84/1000+Preços!W25*(1-Premissas!$D$38)*Volume!W156/1000</f>
        <v>0</v>
      </c>
      <c r="X25" s="114">
        <f>Preços!X25*Volume!X84/1000+Preços!X25*(1-Premissas!$D$38)*Volume!X156/1000</f>
        <v>0</v>
      </c>
      <c r="Y25" s="114">
        <f>Preços!Y25*Volume!Y84/1000+Preços!Y25*(1-Premissas!$D$38)*Volume!Y156/1000</f>
        <v>0</v>
      </c>
      <c r="Z25" s="114">
        <f>Preços!Z25*Volume!Z84/1000+Preços!Z25*(1-Premissas!$D$38)*Volume!Z156/1000</f>
        <v>0</v>
      </c>
      <c r="AA25" s="114">
        <f>Preços!AA25*Volume!AA84/1000+Preços!AA25*(1-Premissas!$D$38)*Volume!AA156/1000</f>
        <v>0</v>
      </c>
      <c r="AB25" s="114">
        <f>Preços!AB25*Volume!AB84/1000+Preços!AB25*(1-Premissas!$D$38)*Volume!AB156/1000</f>
        <v>0</v>
      </c>
      <c r="AC25" s="114">
        <f>Preços!AC25*Volume!AC84/1000+Preços!AC25*(1-Premissas!$D$38)*Volume!AC156/1000</f>
        <v>0</v>
      </c>
      <c r="AD25" s="114">
        <f>Preços!AD25*Volume!AD84/1000+Preços!AD25*(1-Premissas!$D$38)*Volume!AD156/1000</f>
        <v>0</v>
      </c>
      <c r="AE25" s="114">
        <f>Preços!AE25*Volume!AE84/1000+Preços!AE25*(1-Premissas!$D$38)*Volume!AE156/1000</f>
        <v>0</v>
      </c>
      <c r="AF25" s="114">
        <f>Preços!AF25*Volume!AF84/1000+Preços!AF25*(1-Premissas!$D$38)*Volume!AF156/1000</f>
        <v>0</v>
      </c>
      <c r="AG25" s="114">
        <f>Preços!AG25*Volume!AG84/1000+Preços!AG25*(1-Premissas!$D$38)*Volume!AG156/1000</f>
        <v>0</v>
      </c>
      <c r="AH25" s="114">
        <f>Preços!AH25*Volume!AH84/1000+Preços!AH25*(1-Premissas!$D$38)*Volume!AH156/1000</f>
        <v>0</v>
      </c>
      <c r="AI25" s="114">
        <f>Preços!AI25*Volume!AI84/1000+Preços!AI25*(1-Premissas!$D$38)*Volume!AI156/1000</f>
        <v>0</v>
      </c>
      <c r="AJ25" s="114">
        <f>Preços!AJ25*Volume!AJ84/1000+Preços!AJ25*(1-Premissas!$D$38)*Volume!AJ156/1000</f>
        <v>0</v>
      </c>
      <c r="AK25" s="114">
        <f>Preços!AK25*Volume!AK84/1000+Preços!AK25*(1-Premissas!$D$38)*Volume!AK156/1000</f>
        <v>0</v>
      </c>
      <c r="AL25" s="114">
        <f>Preços!AL25*Volume!AL84/1000+Preços!AL25*(1-Premissas!$D$38)*Volume!AL156/1000</f>
        <v>0</v>
      </c>
      <c r="AM25" s="114">
        <f>Preços!AM25*Volume!AM84/1000+Preços!AM25*(1-Premissas!$D$38)*Volume!AM156/1000</f>
        <v>0</v>
      </c>
      <c r="AN25" s="114">
        <f>Preços!AN25*Volume!AN84/1000+Preços!AN25*(1-Premissas!$D$38)*Volume!AN156/1000</f>
        <v>0</v>
      </c>
      <c r="AO25" s="114">
        <f>Preços!AO25*Volume!AO84/1000+Preços!AO25*(1-Premissas!$D$38)*Volume!AO156/1000</f>
        <v>0</v>
      </c>
      <c r="AP25" s="114">
        <f>Preços!AP25*Volume!AP84/1000+Preços!AP25*(1-Premissas!$D$38)*Volume!AP156/1000</f>
        <v>0</v>
      </c>
      <c r="AQ25" s="114">
        <f>Preços!AQ25*Volume!AQ84/1000+Preços!AQ25*(1-Premissas!$D$38)*Volume!AQ156/1000</f>
        <v>0</v>
      </c>
      <c r="AR25" s="114">
        <f>Preços!AR25*Volume!AR84/1000+Preços!AR25*(1-Premissas!$D$38)*Volume!AR156/1000</f>
        <v>0</v>
      </c>
      <c r="AS25" s="114">
        <f t="shared" si="2"/>
        <v>1308.1258071164359</v>
      </c>
    </row>
    <row r="26" spans="2:45">
      <c r="B26" s="441" t="s">
        <v>409</v>
      </c>
      <c r="C26" s="480">
        <v>1000</v>
      </c>
      <c r="D26" s="114"/>
      <c r="E26" s="1155">
        <f>Preços!E26*(Volume!E85+PFM!E56)/1000+Preços!E26*(1-Premissas!$D$38)*Volume!E157/1000</f>
        <v>650.06080557958285</v>
      </c>
      <c r="F26" s="1155">
        <f>Preços!F26*(Volume!F85+PFM!F56)/1000+Preços!F26*(1-Premissas!$D$38)*Volume!F157/1000</f>
        <v>650.06080557958285</v>
      </c>
      <c r="G26" s="1155">
        <f>Preços!G26*(Volume!G85+PFM!G56)/1000+Preços!G26*(1-Premissas!$D$38)*Volume!G157/1000</f>
        <v>650.06080557958273</v>
      </c>
      <c r="H26" s="1155">
        <f>Preços!H26*(Volume!H85+PFM!H56)/1000+Preços!H26*(1-Premissas!$D$38)*Volume!H157/1000</f>
        <v>650.06080557958273</v>
      </c>
      <c r="I26" s="1155">
        <f>Preços!I26*(Volume!I85+PFM!I56)/1000+Preços!I26*(1-Premissas!$D$38)*Volume!I157/1000</f>
        <v>598.68591545298113</v>
      </c>
      <c r="J26" s="1155">
        <f>Preços!J26*(Volume!J85+PFM!J56)/1000+Preços!J26*(1-Premissas!$D$38)*Volume!J157/1000</f>
        <v>598.68591545298113</v>
      </c>
      <c r="K26" s="1155">
        <f>Preços!K26*(Volume!K85+PFM!K56)/1000+Preços!K26*(1-Premissas!$D$38)*Volume!K157/1000</f>
        <v>598.68591545298113</v>
      </c>
      <c r="L26" s="114">
        <f>Preços!L26*Volume!L85/1000+Preços!L26*(1-Premissas!$D$38)*Volume!L157/1000</f>
        <v>0</v>
      </c>
      <c r="M26" s="114">
        <f>Preços!M26*Volume!M85/1000+Preços!M26*(1-Premissas!$D$38)*Volume!M157/1000</f>
        <v>0</v>
      </c>
      <c r="N26" s="114">
        <f>Preços!N26*Volume!N85/1000+Preços!N26*(1-Premissas!$D$38)*Volume!N157/1000</f>
        <v>0</v>
      </c>
      <c r="O26" s="114">
        <f>Preços!O26*Volume!O85/1000+Preços!O26*(1-Premissas!$D$38)*Volume!O157/1000</f>
        <v>0</v>
      </c>
      <c r="P26" s="114">
        <f>Preços!P26*Volume!P85/1000+Preços!P26*(1-Premissas!$D$38)*Volume!P157/1000</f>
        <v>0</v>
      </c>
      <c r="Q26" s="114">
        <f>Preços!Q26*Volume!Q85/1000+Preços!Q26*(1-Premissas!$D$38)*Volume!Q157/1000</f>
        <v>0</v>
      </c>
      <c r="R26" s="114">
        <f>Preços!R26*Volume!R85/1000+Preços!R26*(1-Premissas!$D$38)*Volume!R157/1000</f>
        <v>0</v>
      </c>
      <c r="S26" s="114">
        <f>Preços!S26*Volume!S85/1000+Preços!S26*(1-Premissas!$D$38)*Volume!S157/1000</f>
        <v>0</v>
      </c>
      <c r="T26" s="114">
        <f>Preços!T26*Volume!T85/1000+Preços!T26*(1-Premissas!$D$38)*Volume!T157/1000</f>
        <v>0</v>
      </c>
      <c r="U26" s="114">
        <f>Preços!U26*Volume!U85/1000+Preços!U26*(1-Premissas!$D$38)*Volume!U157/1000</f>
        <v>0</v>
      </c>
      <c r="V26" s="114">
        <f>Preços!V26*Volume!V85/1000+Preços!V26*(1-Premissas!$D$38)*Volume!V157/1000</f>
        <v>0</v>
      </c>
      <c r="W26" s="114">
        <f>Preços!W26*Volume!W85/1000+Preços!W26*(1-Premissas!$D$38)*Volume!W157/1000</f>
        <v>0</v>
      </c>
      <c r="X26" s="114">
        <f>Preços!X26*Volume!X85/1000+Preços!X26*(1-Premissas!$D$38)*Volume!X157/1000</f>
        <v>0</v>
      </c>
      <c r="Y26" s="114">
        <f>Preços!Y26*Volume!Y85/1000+Preços!Y26*(1-Premissas!$D$38)*Volume!Y157/1000</f>
        <v>0</v>
      </c>
      <c r="Z26" s="114">
        <f>Preços!Z26*Volume!Z85/1000+Preços!Z26*(1-Premissas!$D$38)*Volume!Z157/1000</f>
        <v>0</v>
      </c>
      <c r="AA26" s="114">
        <f>Preços!AA26*Volume!AA85/1000+Preços!AA26*(1-Premissas!$D$38)*Volume!AA157/1000</f>
        <v>0</v>
      </c>
      <c r="AB26" s="114">
        <f>Preços!AB26*Volume!AB85/1000+Preços!AB26*(1-Premissas!$D$38)*Volume!AB157/1000</f>
        <v>0</v>
      </c>
      <c r="AC26" s="114">
        <f>Preços!AC26*Volume!AC85/1000+Preços!AC26*(1-Premissas!$D$38)*Volume!AC157/1000</f>
        <v>0</v>
      </c>
      <c r="AD26" s="114">
        <f>Preços!AD26*Volume!AD85/1000+Preços!AD26*(1-Premissas!$D$38)*Volume!AD157/1000</f>
        <v>0</v>
      </c>
      <c r="AE26" s="114">
        <f>Preços!AE26*Volume!AE85/1000+Preços!AE26*(1-Premissas!$D$38)*Volume!AE157/1000</f>
        <v>0</v>
      </c>
      <c r="AF26" s="114">
        <f>Preços!AF26*Volume!AF85/1000+Preços!AF26*(1-Premissas!$D$38)*Volume!AF157/1000</f>
        <v>0</v>
      </c>
      <c r="AG26" s="114">
        <f>Preços!AG26*Volume!AG85/1000+Preços!AG26*(1-Premissas!$D$38)*Volume!AG157/1000</f>
        <v>0</v>
      </c>
      <c r="AH26" s="114">
        <f>Preços!AH26*Volume!AH85/1000+Preços!AH26*(1-Premissas!$D$38)*Volume!AH157/1000</f>
        <v>0</v>
      </c>
      <c r="AI26" s="114">
        <f>Preços!AI26*Volume!AI85/1000+Preços!AI26*(1-Premissas!$D$38)*Volume!AI157/1000</f>
        <v>0</v>
      </c>
      <c r="AJ26" s="114">
        <f>Preços!AJ26*Volume!AJ85/1000+Preços!AJ26*(1-Premissas!$D$38)*Volume!AJ157/1000</f>
        <v>0</v>
      </c>
      <c r="AK26" s="114">
        <f>Preços!AK26*Volume!AK85/1000+Preços!AK26*(1-Premissas!$D$38)*Volume!AK157/1000</f>
        <v>0</v>
      </c>
      <c r="AL26" s="114">
        <f>Preços!AL26*Volume!AL85/1000+Preços!AL26*(1-Premissas!$D$38)*Volume!AL157/1000</f>
        <v>0</v>
      </c>
      <c r="AM26" s="114">
        <f>Preços!AM26*Volume!AM85/1000+Preços!AM26*(1-Premissas!$D$38)*Volume!AM157/1000</f>
        <v>0</v>
      </c>
      <c r="AN26" s="114">
        <f>Preços!AN26*Volume!AN85/1000+Preços!AN26*(1-Premissas!$D$38)*Volume!AN157/1000</f>
        <v>0</v>
      </c>
      <c r="AO26" s="114">
        <f>Preços!AO26*Volume!AO85/1000+Preços!AO26*(1-Premissas!$D$38)*Volume!AO157/1000</f>
        <v>0</v>
      </c>
      <c r="AP26" s="114">
        <f>Preços!AP26*Volume!AP85/1000+Preços!AP26*(1-Premissas!$D$38)*Volume!AP157/1000</f>
        <v>0</v>
      </c>
      <c r="AQ26" s="114">
        <f>Preços!AQ26*Volume!AQ85/1000+Preços!AQ26*(1-Premissas!$D$38)*Volume!AQ157/1000</f>
        <v>0</v>
      </c>
      <c r="AR26" s="114">
        <f>Preços!AR26*Volume!AR85/1000+Preços!AR26*(1-Premissas!$D$38)*Volume!AR157/1000</f>
        <v>0</v>
      </c>
      <c r="AS26" s="114">
        <f t="shared" si="2"/>
        <v>4396.3009686772748</v>
      </c>
    </row>
    <row r="27" spans="2:45">
      <c r="B27" s="441" t="s">
        <v>410</v>
      </c>
      <c r="C27" s="480">
        <v>1000</v>
      </c>
      <c r="D27" s="114"/>
      <c r="E27" s="1155">
        <f>Preços!E27*(Volume!E86+PFM!E57)/1000+Preços!E27*(1-Premissas!$D$38)*Volume!E158/1000</f>
        <v>3540.1217418535857</v>
      </c>
      <c r="F27" s="1155">
        <f>Preços!F27*(Volume!F86+PFM!F57)/1000+Preços!F27*(1-Premissas!$D$38)*Volume!F158/1000</f>
        <v>3540.1217418535857</v>
      </c>
      <c r="G27" s="1155">
        <f>Preços!G27*(Volume!G86+PFM!G57)/1000+Preços!G27*(1-Premissas!$D$38)*Volume!G158/1000</f>
        <v>3540.1217418535857</v>
      </c>
      <c r="H27" s="1155">
        <f>Preços!H27*(Volume!H86+PFM!H57)/1000+Preços!H27*(1-Premissas!$D$38)*Volume!H158/1000</f>
        <v>3540.1217418535857</v>
      </c>
      <c r="I27" s="1155">
        <f>Preços!I27*(Volume!I86+PFM!I57)/1000+Preços!I27*(1-Premissas!$D$38)*Volume!I158/1000</f>
        <v>3259.9021963678933</v>
      </c>
      <c r="J27" s="1155">
        <f>Preços!J27*(Volume!J86+PFM!J57)/1000+Preços!J27*(1-Premissas!$D$38)*Volume!J158/1000</f>
        <v>3259.9021963678929</v>
      </c>
      <c r="K27" s="1155">
        <f>Preços!K27*(Volume!K86+PFM!K57)/1000+Preços!K27*(1-Premissas!$D$38)*Volume!K158/1000</f>
        <v>3259.9021963678929</v>
      </c>
      <c r="L27" s="114">
        <f>Preços!L27*Volume!L86/1000+Preços!L27*(1-Premissas!$D$38)*Volume!L158/1000</f>
        <v>0</v>
      </c>
      <c r="M27" s="114">
        <f>Preços!M27*Volume!M86/1000+Preços!M27*(1-Premissas!$D$38)*Volume!M158/1000</f>
        <v>0</v>
      </c>
      <c r="N27" s="114">
        <f>Preços!N27*Volume!N86/1000+Preços!N27*(1-Premissas!$D$38)*Volume!N158/1000</f>
        <v>0</v>
      </c>
      <c r="O27" s="114">
        <f>Preços!O27*Volume!O86/1000+Preços!O27*(1-Premissas!$D$38)*Volume!O158/1000</f>
        <v>0</v>
      </c>
      <c r="P27" s="114">
        <f>Preços!P27*Volume!P86/1000+Preços!P27*(1-Premissas!$D$38)*Volume!P158/1000</f>
        <v>0</v>
      </c>
      <c r="Q27" s="114">
        <f>Preços!Q27*Volume!Q86/1000+Preços!Q27*(1-Premissas!$D$38)*Volume!Q158/1000</f>
        <v>0</v>
      </c>
      <c r="R27" s="114">
        <f>Preços!R27*Volume!R86/1000+Preços!R27*(1-Premissas!$D$38)*Volume!R158/1000</f>
        <v>0</v>
      </c>
      <c r="S27" s="114">
        <f>Preços!S27*Volume!S86/1000+Preços!S27*(1-Premissas!$D$38)*Volume!S158/1000</f>
        <v>0</v>
      </c>
      <c r="T27" s="114">
        <f>Preços!T27*Volume!T86/1000+Preços!T27*(1-Premissas!$D$38)*Volume!T158/1000</f>
        <v>0</v>
      </c>
      <c r="U27" s="114">
        <f>Preços!U27*Volume!U86/1000+Preços!U27*(1-Premissas!$D$38)*Volume!U158/1000</f>
        <v>0</v>
      </c>
      <c r="V27" s="114">
        <f>Preços!V27*Volume!V86/1000+Preços!V27*(1-Premissas!$D$38)*Volume!V158/1000</f>
        <v>0</v>
      </c>
      <c r="W27" s="114">
        <f>Preços!W27*Volume!W86/1000+Preços!W27*(1-Premissas!$D$38)*Volume!W158/1000</f>
        <v>0</v>
      </c>
      <c r="X27" s="114">
        <f>Preços!X27*Volume!X86/1000+Preços!X27*(1-Premissas!$D$38)*Volume!X158/1000</f>
        <v>0</v>
      </c>
      <c r="Y27" s="114">
        <f>Preços!Y27*Volume!Y86/1000+Preços!Y27*(1-Premissas!$D$38)*Volume!Y158/1000</f>
        <v>0</v>
      </c>
      <c r="Z27" s="114">
        <f>Preços!Z27*Volume!Z86/1000+Preços!Z27*(1-Premissas!$D$38)*Volume!Z158/1000</f>
        <v>0</v>
      </c>
      <c r="AA27" s="114">
        <f>Preços!AA27*Volume!AA86/1000+Preços!AA27*(1-Premissas!$D$38)*Volume!AA158/1000</f>
        <v>0</v>
      </c>
      <c r="AB27" s="114">
        <f>Preços!AB27*Volume!AB86/1000+Preços!AB27*(1-Premissas!$D$38)*Volume!AB158/1000</f>
        <v>0</v>
      </c>
      <c r="AC27" s="114">
        <f>Preços!AC27*Volume!AC86/1000+Preços!AC27*(1-Premissas!$D$38)*Volume!AC158/1000</f>
        <v>0</v>
      </c>
      <c r="AD27" s="114">
        <f>Preços!AD27*Volume!AD86/1000+Preços!AD27*(1-Premissas!$D$38)*Volume!AD158/1000</f>
        <v>0</v>
      </c>
      <c r="AE27" s="114">
        <f>Preços!AE27*Volume!AE86/1000+Preços!AE27*(1-Premissas!$D$38)*Volume!AE158/1000</f>
        <v>0</v>
      </c>
      <c r="AF27" s="114">
        <f>Preços!AF27*Volume!AF86/1000+Preços!AF27*(1-Premissas!$D$38)*Volume!AF158/1000</f>
        <v>0</v>
      </c>
      <c r="AG27" s="114">
        <f>Preços!AG27*Volume!AG86/1000+Preços!AG27*(1-Premissas!$D$38)*Volume!AG158/1000</f>
        <v>0</v>
      </c>
      <c r="AH27" s="114">
        <f>Preços!AH27*Volume!AH86/1000+Preços!AH27*(1-Premissas!$D$38)*Volume!AH158/1000</f>
        <v>0</v>
      </c>
      <c r="AI27" s="114">
        <f>Preços!AI27*Volume!AI86/1000+Preços!AI27*(1-Premissas!$D$38)*Volume!AI158/1000</f>
        <v>0</v>
      </c>
      <c r="AJ27" s="114">
        <f>Preços!AJ27*Volume!AJ86/1000+Preços!AJ27*(1-Premissas!$D$38)*Volume!AJ158/1000</f>
        <v>0</v>
      </c>
      <c r="AK27" s="114">
        <f>Preços!AK27*Volume!AK86/1000+Preços!AK27*(1-Premissas!$D$38)*Volume!AK158/1000</f>
        <v>0</v>
      </c>
      <c r="AL27" s="114">
        <f>Preços!AL27*Volume!AL86/1000+Preços!AL27*(1-Premissas!$D$38)*Volume!AL158/1000</f>
        <v>0</v>
      </c>
      <c r="AM27" s="114">
        <f>Preços!AM27*Volume!AM86/1000+Preços!AM27*(1-Premissas!$D$38)*Volume!AM158/1000</f>
        <v>0</v>
      </c>
      <c r="AN27" s="114">
        <f>Preços!AN27*Volume!AN86/1000+Preços!AN27*(1-Premissas!$D$38)*Volume!AN158/1000</f>
        <v>0</v>
      </c>
      <c r="AO27" s="114">
        <f>Preços!AO27*Volume!AO86/1000+Preços!AO27*(1-Premissas!$D$38)*Volume!AO158/1000</f>
        <v>0</v>
      </c>
      <c r="AP27" s="114">
        <f>Preços!AP27*Volume!AP86/1000+Preços!AP27*(1-Premissas!$D$38)*Volume!AP158/1000</f>
        <v>0</v>
      </c>
      <c r="AQ27" s="114">
        <f>Preços!AQ27*Volume!AQ86/1000+Preços!AQ27*(1-Premissas!$D$38)*Volume!AQ158/1000</f>
        <v>0</v>
      </c>
      <c r="AR27" s="114">
        <f>Preços!AR27*Volume!AR86/1000+Preços!AR27*(1-Premissas!$D$38)*Volume!AR158/1000</f>
        <v>0</v>
      </c>
      <c r="AS27" s="114">
        <f t="shared" si="2"/>
        <v>23940.193556518025</v>
      </c>
    </row>
    <row r="28" spans="2:45">
      <c r="B28" s="441" t="s">
        <v>411</v>
      </c>
      <c r="C28" s="480">
        <v>1000</v>
      </c>
      <c r="D28" s="114"/>
      <c r="E28" s="1155">
        <f>Preços!E28*(Volume!E87+PFM!E58)/1000+Preços!E28*(1-Premissas!$D$38)*Volume!E159/1000</f>
        <v>10709.438494168777</v>
      </c>
      <c r="F28" s="1155">
        <f>Preços!F28*(Volume!F87+PFM!F58)/1000+Preços!F28*(1-Premissas!$D$38)*Volume!F159/1000</f>
        <v>10709.438494168777</v>
      </c>
      <c r="G28" s="1155">
        <f>Preços!G28*(Volume!G87+PFM!G58)/1000+Preços!G28*(1-Premissas!$D$38)*Volume!G159/1000</f>
        <v>10709.438494168775</v>
      </c>
      <c r="H28" s="1155">
        <f>Preços!H28*(Volume!H87+PFM!H58)/1000+Preços!H28*(1-Premissas!$D$38)*Volume!H159/1000</f>
        <v>10709.438494168775</v>
      </c>
      <c r="I28" s="1155">
        <f>Preços!I28*(Volume!I87+PFM!I58)/1000+Preços!I28*(1-Premissas!$D$38)*Volume!I159/1000</f>
        <v>9862.1431506986373</v>
      </c>
      <c r="J28" s="1155">
        <f>Preços!J28*(Volume!J87+PFM!J58)/1000+Preços!J28*(1-Premissas!$D$38)*Volume!J159/1000</f>
        <v>9862.1431506986355</v>
      </c>
      <c r="K28" s="1155">
        <f>Preços!K28*(Volume!K87+PFM!K58)/1000+Preços!K28*(1-Premissas!$D$38)*Volume!K159/1000</f>
        <v>9862.1431506986355</v>
      </c>
      <c r="L28" s="114">
        <f>Preços!L28*Volume!L87/1000+Preços!L28*(1-Premissas!$D$38)*Volume!L159/1000</f>
        <v>0</v>
      </c>
      <c r="M28" s="114">
        <f>Preços!M28*Volume!M87/1000+Preços!M28*(1-Premissas!$D$38)*Volume!M159/1000</f>
        <v>0</v>
      </c>
      <c r="N28" s="114">
        <f>Preços!N28*Volume!N87/1000+Preços!N28*(1-Premissas!$D$38)*Volume!N159/1000</f>
        <v>0</v>
      </c>
      <c r="O28" s="114">
        <f>Preços!O28*Volume!O87/1000+Preços!O28*(1-Premissas!$D$38)*Volume!O159/1000</f>
        <v>0</v>
      </c>
      <c r="P28" s="114">
        <f>Preços!P28*Volume!P87/1000+Preços!P28*(1-Premissas!$D$38)*Volume!P159/1000</f>
        <v>0</v>
      </c>
      <c r="Q28" s="114">
        <f>Preços!Q28*Volume!Q87/1000+Preços!Q28*(1-Premissas!$D$38)*Volume!Q159/1000</f>
        <v>0</v>
      </c>
      <c r="R28" s="114">
        <f>Preços!R28*Volume!R87/1000+Preços!R28*(1-Premissas!$D$38)*Volume!R159/1000</f>
        <v>0</v>
      </c>
      <c r="S28" s="114">
        <f>Preços!S28*Volume!S87/1000+Preços!S28*(1-Premissas!$D$38)*Volume!S159/1000</f>
        <v>0</v>
      </c>
      <c r="T28" s="114">
        <f>Preços!T28*Volume!T87/1000+Preços!T28*(1-Premissas!$D$38)*Volume!T159/1000</f>
        <v>0</v>
      </c>
      <c r="U28" s="114">
        <f>Preços!U28*Volume!U87/1000+Preços!U28*(1-Premissas!$D$38)*Volume!U159/1000</f>
        <v>0</v>
      </c>
      <c r="V28" s="114">
        <f>Preços!V28*Volume!V87/1000+Preços!V28*(1-Premissas!$D$38)*Volume!V159/1000</f>
        <v>0</v>
      </c>
      <c r="W28" s="114">
        <f>Preços!W28*Volume!W87/1000+Preços!W28*(1-Premissas!$D$38)*Volume!W159/1000</f>
        <v>0</v>
      </c>
      <c r="X28" s="114">
        <f>Preços!X28*Volume!X87/1000+Preços!X28*(1-Premissas!$D$38)*Volume!X159/1000</f>
        <v>0</v>
      </c>
      <c r="Y28" s="114">
        <f>Preços!Y28*Volume!Y87/1000+Preços!Y28*(1-Premissas!$D$38)*Volume!Y159/1000</f>
        <v>0</v>
      </c>
      <c r="Z28" s="114">
        <f>Preços!Z28*Volume!Z87/1000+Preços!Z28*(1-Premissas!$D$38)*Volume!Z159/1000</f>
        <v>0</v>
      </c>
      <c r="AA28" s="114">
        <f>Preços!AA28*Volume!AA87/1000+Preços!AA28*(1-Premissas!$D$38)*Volume!AA159/1000</f>
        <v>0</v>
      </c>
      <c r="AB28" s="114">
        <f>Preços!AB28*Volume!AB87/1000+Preços!AB28*(1-Premissas!$D$38)*Volume!AB159/1000</f>
        <v>0</v>
      </c>
      <c r="AC28" s="114">
        <f>Preços!AC28*Volume!AC87/1000+Preços!AC28*(1-Premissas!$D$38)*Volume!AC159/1000</f>
        <v>0</v>
      </c>
      <c r="AD28" s="114">
        <f>Preços!AD28*Volume!AD87/1000+Preços!AD28*(1-Premissas!$D$38)*Volume!AD159/1000</f>
        <v>0</v>
      </c>
      <c r="AE28" s="114">
        <f>Preços!AE28*Volume!AE87/1000+Preços!AE28*(1-Premissas!$D$38)*Volume!AE159/1000</f>
        <v>0</v>
      </c>
      <c r="AF28" s="114">
        <f>Preços!AF28*Volume!AF87/1000+Preços!AF28*(1-Premissas!$D$38)*Volume!AF159/1000</f>
        <v>0</v>
      </c>
      <c r="AG28" s="114">
        <f>Preços!AG28*Volume!AG87/1000+Preços!AG28*(1-Premissas!$D$38)*Volume!AG159/1000</f>
        <v>0</v>
      </c>
      <c r="AH28" s="114">
        <f>Preços!AH28*Volume!AH87/1000+Preços!AH28*(1-Premissas!$D$38)*Volume!AH159/1000</f>
        <v>0</v>
      </c>
      <c r="AI28" s="114">
        <f>Preços!AI28*Volume!AI87/1000+Preços!AI28*(1-Premissas!$D$38)*Volume!AI159/1000</f>
        <v>0</v>
      </c>
      <c r="AJ28" s="114">
        <f>Preços!AJ28*Volume!AJ87/1000+Preços!AJ28*(1-Premissas!$D$38)*Volume!AJ159/1000</f>
        <v>0</v>
      </c>
      <c r="AK28" s="114">
        <f>Preços!AK28*Volume!AK87/1000+Preços!AK28*(1-Premissas!$D$38)*Volume!AK159/1000</f>
        <v>0</v>
      </c>
      <c r="AL28" s="114">
        <f>Preços!AL28*Volume!AL87/1000+Preços!AL28*(1-Premissas!$D$38)*Volume!AL159/1000</f>
        <v>0</v>
      </c>
      <c r="AM28" s="114">
        <f>Preços!AM28*Volume!AM87/1000+Preços!AM28*(1-Premissas!$D$38)*Volume!AM159/1000</f>
        <v>0</v>
      </c>
      <c r="AN28" s="114">
        <f>Preços!AN28*Volume!AN87/1000+Preços!AN28*(1-Premissas!$D$38)*Volume!AN159/1000</f>
        <v>0</v>
      </c>
      <c r="AO28" s="114">
        <f>Preços!AO28*Volume!AO87/1000+Preços!AO28*(1-Premissas!$D$38)*Volume!AO159/1000</f>
        <v>0</v>
      </c>
      <c r="AP28" s="114">
        <f>Preços!AP28*Volume!AP87/1000+Preços!AP28*(1-Premissas!$D$38)*Volume!AP159/1000</f>
        <v>0</v>
      </c>
      <c r="AQ28" s="114">
        <f>Preços!AQ28*Volume!AQ87/1000+Preços!AQ28*(1-Premissas!$D$38)*Volume!AQ159/1000</f>
        <v>0</v>
      </c>
      <c r="AR28" s="114">
        <f>Preços!AR28*Volume!AR87/1000+Preços!AR28*(1-Premissas!$D$38)*Volume!AR159/1000</f>
        <v>0</v>
      </c>
      <c r="AS28" s="114">
        <f t="shared" si="2"/>
        <v>72424.183428771008</v>
      </c>
    </row>
    <row r="29" spans="2:45">
      <c r="B29" s="442" t="s">
        <v>395</v>
      </c>
      <c r="C29" s="478">
        <v>1000</v>
      </c>
      <c r="D29" s="444"/>
      <c r="E29" s="444">
        <f t="shared" ref="E29:AR29" si="6">SUM(E30:E34)</f>
        <v>0</v>
      </c>
      <c r="F29" s="444">
        <f t="shared" si="6"/>
        <v>0</v>
      </c>
      <c r="G29" s="444">
        <f t="shared" si="6"/>
        <v>0</v>
      </c>
      <c r="H29" s="444">
        <f t="shared" si="6"/>
        <v>0</v>
      </c>
      <c r="I29" s="444">
        <f t="shared" si="6"/>
        <v>0</v>
      </c>
      <c r="J29" s="444">
        <f t="shared" si="6"/>
        <v>0</v>
      </c>
      <c r="K29" s="444">
        <f t="shared" si="6"/>
        <v>0</v>
      </c>
      <c r="L29" s="444">
        <f t="shared" si="6"/>
        <v>0</v>
      </c>
      <c r="M29" s="444">
        <f t="shared" si="6"/>
        <v>0</v>
      </c>
      <c r="N29" s="444">
        <f t="shared" si="6"/>
        <v>0</v>
      </c>
      <c r="O29" s="444">
        <f t="shared" si="6"/>
        <v>0</v>
      </c>
      <c r="P29" s="444">
        <f t="shared" si="6"/>
        <v>0</v>
      </c>
      <c r="Q29" s="444">
        <f t="shared" si="6"/>
        <v>0</v>
      </c>
      <c r="R29" s="444">
        <f t="shared" si="6"/>
        <v>0</v>
      </c>
      <c r="S29" s="444">
        <f t="shared" si="6"/>
        <v>0</v>
      </c>
      <c r="T29" s="444">
        <f t="shared" si="6"/>
        <v>0</v>
      </c>
      <c r="U29" s="444">
        <f t="shared" si="6"/>
        <v>0</v>
      </c>
      <c r="V29" s="444">
        <f t="shared" si="6"/>
        <v>0</v>
      </c>
      <c r="W29" s="444">
        <f t="shared" si="6"/>
        <v>0</v>
      </c>
      <c r="X29" s="444">
        <f t="shared" si="6"/>
        <v>0</v>
      </c>
      <c r="Y29" s="444">
        <f t="shared" si="6"/>
        <v>0</v>
      </c>
      <c r="Z29" s="444">
        <f t="shared" si="6"/>
        <v>0</v>
      </c>
      <c r="AA29" s="444">
        <f t="shared" si="6"/>
        <v>0</v>
      </c>
      <c r="AB29" s="444">
        <f t="shared" si="6"/>
        <v>0</v>
      </c>
      <c r="AC29" s="444">
        <f t="shared" si="6"/>
        <v>0</v>
      </c>
      <c r="AD29" s="444">
        <f t="shared" si="6"/>
        <v>0</v>
      </c>
      <c r="AE29" s="444">
        <f t="shared" si="6"/>
        <v>0</v>
      </c>
      <c r="AF29" s="444">
        <f t="shared" si="6"/>
        <v>0</v>
      </c>
      <c r="AG29" s="444">
        <f t="shared" si="6"/>
        <v>0</v>
      </c>
      <c r="AH29" s="444">
        <f t="shared" si="6"/>
        <v>0</v>
      </c>
      <c r="AI29" s="444">
        <f t="shared" si="6"/>
        <v>0</v>
      </c>
      <c r="AJ29" s="444">
        <f t="shared" si="6"/>
        <v>0</v>
      </c>
      <c r="AK29" s="444">
        <f t="shared" si="6"/>
        <v>0</v>
      </c>
      <c r="AL29" s="444">
        <f t="shared" si="6"/>
        <v>0</v>
      </c>
      <c r="AM29" s="444">
        <f t="shared" si="6"/>
        <v>0</v>
      </c>
      <c r="AN29" s="444">
        <f t="shared" si="6"/>
        <v>0</v>
      </c>
      <c r="AO29" s="444">
        <f t="shared" si="6"/>
        <v>0</v>
      </c>
      <c r="AP29" s="444">
        <f t="shared" si="6"/>
        <v>0</v>
      </c>
      <c r="AQ29" s="444">
        <f t="shared" si="6"/>
        <v>0</v>
      </c>
      <c r="AR29" s="444">
        <f t="shared" si="6"/>
        <v>0</v>
      </c>
      <c r="AS29" s="444">
        <f>SUM(E29:AR29)</f>
        <v>0</v>
      </c>
    </row>
    <row r="30" spans="2:45">
      <c r="B30" s="441" t="s">
        <v>751</v>
      </c>
      <c r="C30" s="480">
        <v>1000</v>
      </c>
      <c r="D30" s="114"/>
      <c r="E30" s="114">
        <f>Preços!E30*Volume!E101/1000</f>
        <v>0</v>
      </c>
      <c r="F30" s="114">
        <f>Preços!F30*Volume!F101/1000</f>
        <v>0</v>
      </c>
      <c r="G30" s="114">
        <f>Preços!G30*Volume!G101/1000</f>
        <v>0</v>
      </c>
      <c r="H30" s="114">
        <f>Preços!H30*Volume!H101/1000</f>
        <v>0</v>
      </c>
      <c r="I30" s="114">
        <f>Preços!I30*Volume!I101/1000</f>
        <v>0</v>
      </c>
      <c r="J30" s="114">
        <f>Preços!J30*Volume!J101/1000</f>
        <v>0</v>
      </c>
      <c r="K30" s="114">
        <f>Preços!K30*Volume!K101/1000</f>
        <v>0</v>
      </c>
      <c r="L30" s="114">
        <f>Preços!L30*Volume!L101/1000</f>
        <v>0</v>
      </c>
      <c r="M30" s="114">
        <f>Preços!M30*Volume!M101/1000</f>
        <v>0</v>
      </c>
      <c r="N30" s="114">
        <f>Preços!N30*Volume!N101/1000</f>
        <v>0</v>
      </c>
      <c r="O30" s="114">
        <f>Preços!O30*Volume!O101/1000</f>
        <v>0</v>
      </c>
      <c r="P30" s="114">
        <f>Preços!P30*Volume!P101/1000</f>
        <v>0</v>
      </c>
      <c r="Q30" s="114">
        <f>Preços!Q30*Volume!Q101/1000</f>
        <v>0</v>
      </c>
      <c r="R30" s="114">
        <f>Preços!R30*Volume!R101/1000</f>
        <v>0</v>
      </c>
      <c r="S30" s="114">
        <f>Preços!S30*Volume!S101/1000</f>
        <v>0</v>
      </c>
      <c r="T30" s="114">
        <f>Preços!T30*Volume!T101/1000</f>
        <v>0</v>
      </c>
      <c r="U30" s="114">
        <f>Preços!U30*Volume!U101/1000</f>
        <v>0</v>
      </c>
      <c r="V30" s="114">
        <f>Preços!V30*Volume!V101/1000</f>
        <v>0</v>
      </c>
      <c r="W30" s="114">
        <f>Preços!W30*Volume!W101/1000</f>
        <v>0</v>
      </c>
      <c r="X30" s="114">
        <f>Preços!X30*Volume!X101/1000</f>
        <v>0</v>
      </c>
      <c r="Y30" s="114">
        <f>Preços!Y30*Volume!Y101/1000</f>
        <v>0</v>
      </c>
      <c r="Z30" s="114">
        <f>Preços!Z30*Volume!Z101/1000</f>
        <v>0</v>
      </c>
      <c r="AA30" s="114">
        <f>Preços!AA30*Volume!AA101/1000</f>
        <v>0</v>
      </c>
      <c r="AB30" s="114">
        <f>Preços!AB30*Volume!AB101/1000</f>
        <v>0</v>
      </c>
      <c r="AC30" s="114">
        <f>Preços!AC30*Volume!AC101/1000</f>
        <v>0</v>
      </c>
      <c r="AD30" s="114">
        <f>Preços!AD30*Volume!AD101/1000</f>
        <v>0</v>
      </c>
      <c r="AE30" s="114">
        <f>Preços!AE30*Volume!AE101/1000</f>
        <v>0</v>
      </c>
      <c r="AF30" s="114">
        <f>Preços!AF30*Volume!AF101/1000</f>
        <v>0</v>
      </c>
      <c r="AG30" s="114">
        <f>Preços!AG30*Volume!AG101/1000</f>
        <v>0</v>
      </c>
      <c r="AH30" s="114">
        <f>Preços!AH30*Volume!AH101/1000</f>
        <v>0</v>
      </c>
      <c r="AI30" s="114">
        <f>Preços!AI30*Volume!AI101/1000</f>
        <v>0</v>
      </c>
      <c r="AJ30" s="114">
        <f>Preços!AJ30*Volume!AJ101/1000</f>
        <v>0</v>
      </c>
      <c r="AK30" s="114">
        <f>Preços!AK30*Volume!AK101/1000</f>
        <v>0</v>
      </c>
      <c r="AL30" s="114">
        <f>Preços!AL30*Volume!AL101/1000</f>
        <v>0</v>
      </c>
      <c r="AM30" s="114">
        <f>Preços!AM30*Volume!AM101/1000</f>
        <v>0</v>
      </c>
      <c r="AN30" s="114">
        <f>Preços!AN30*Volume!AN101/1000</f>
        <v>0</v>
      </c>
      <c r="AO30" s="114">
        <f>Preços!AO30*Volume!AO101/1000</f>
        <v>0</v>
      </c>
      <c r="AP30" s="114">
        <f>Preços!AP30*Volume!AP101/1000</f>
        <v>0</v>
      </c>
      <c r="AQ30" s="114">
        <f>Preços!AQ30*Volume!AQ101/1000</f>
        <v>0</v>
      </c>
      <c r="AR30" s="114">
        <f>Preços!AR30*Volume!AR101/1000</f>
        <v>0</v>
      </c>
      <c r="AS30" s="114">
        <f t="shared" si="2"/>
        <v>0</v>
      </c>
    </row>
    <row r="31" spans="2:45">
      <c r="B31" s="441" t="s">
        <v>752</v>
      </c>
      <c r="C31" s="480">
        <v>1000</v>
      </c>
      <c r="D31" s="114"/>
      <c r="E31" s="114">
        <f>Preços!E31*Volume!E102/1000</f>
        <v>0</v>
      </c>
      <c r="F31" s="114">
        <f>Preços!F31*Volume!F102/1000</f>
        <v>0</v>
      </c>
      <c r="G31" s="114">
        <f>Preços!G31*Volume!G102/1000</f>
        <v>0</v>
      </c>
      <c r="H31" s="114">
        <f>Preços!H31*Volume!H102/1000</f>
        <v>0</v>
      </c>
      <c r="I31" s="114">
        <f>Preços!I31*Volume!I102/1000</f>
        <v>0</v>
      </c>
      <c r="J31" s="114">
        <f>Preços!J31*Volume!J102/1000</f>
        <v>0</v>
      </c>
      <c r="K31" s="114">
        <f>Preços!K31*Volume!K102/1000</f>
        <v>0</v>
      </c>
      <c r="L31" s="114">
        <f>Preços!L31*Volume!L102/1000</f>
        <v>0</v>
      </c>
      <c r="M31" s="114">
        <f>Preços!M31*Volume!M102/1000</f>
        <v>0</v>
      </c>
      <c r="N31" s="114">
        <f>Preços!N31*Volume!N102/1000</f>
        <v>0</v>
      </c>
      <c r="O31" s="114">
        <f>Preços!O31*Volume!O102/1000</f>
        <v>0</v>
      </c>
      <c r="P31" s="114">
        <f>Preços!P31*Volume!P102/1000</f>
        <v>0</v>
      </c>
      <c r="Q31" s="114">
        <f>Preços!Q31*Volume!Q102/1000</f>
        <v>0</v>
      </c>
      <c r="R31" s="114">
        <f>Preços!R31*Volume!R102/1000</f>
        <v>0</v>
      </c>
      <c r="S31" s="114">
        <f>Preços!S31*Volume!S102/1000</f>
        <v>0</v>
      </c>
      <c r="T31" s="114">
        <f>Preços!T31*Volume!T102/1000</f>
        <v>0</v>
      </c>
      <c r="U31" s="114">
        <f>Preços!U31*Volume!U102/1000</f>
        <v>0</v>
      </c>
      <c r="V31" s="114">
        <f>Preços!V31*Volume!V102/1000</f>
        <v>0</v>
      </c>
      <c r="W31" s="114">
        <f>Preços!W31*Volume!W102/1000</f>
        <v>0</v>
      </c>
      <c r="X31" s="114">
        <f>Preços!X31*Volume!X102/1000</f>
        <v>0</v>
      </c>
      <c r="Y31" s="114">
        <f>Preços!Y31*Volume!Y102/1000</f>
        <v>0</v>
      </c>
      <c r="Z31" s="114">
        <f>Preços!Z31*Volume!Z102/1000</f>
        <v>0</v>
      </c>
      <c r="AA31" s="114">
        <f>Preços!AA31*Volume!AA102/1000</f>
        <v>0</v>
      </c>
      <c r="AB31" s="114">
        <f>Preços!AB31*Volume!AB102/1000</f>
        <v>0</v>
      </c>
      <c r="AC31" s="114">
        <f>Preços!AC31*Volume!AC102/1000</f>
        <v>0</v>
      </c>
      <c r="AD31" s="114">
        <f>Preços!AD31*Volume!AD102/1000</f>
        <v>0</v>
      </c>
      <c r="AE31" s="114">
        <f>Preços!AE31*Volume!AE102/1000</f>
        <v>0</v>
      </c>
      <c r="AF31" s="114">
        <f>Preços!AF31*Volume!AF102/1000</f>
        <v>0</v>
      </c>
      <c r="AG31" s="114">
        <f>Preços!AG31*Volume!AG102/1000</f>
        <v>0</v>
      </c>
      <c r="AH31" s="114">
        <f>Preços!AH31*Volume!AH102/1000</f>
        <v>0</v>
      </c>
      <c r="AI31" s="114">
        <f>Preços!AI31*Volume!AI102/1000</f>
        <v>0</v>
      </c>
      <c r="AJ31" s="114">
        <f>Preços!AJ31*Volume!AJ102/1000</f>
        <v>0</v>
      </c>
      <c r="AK31" s="114">
        <f>Preços!AK31*Volume!AK102/1000</f>
        <v>0</v>
      </c>
      <c r="AL31" s="114">
        <f>Preços!AL31*Volume!AL102/1000</f>
        <v>0</v>
      </c>
      <c r="AM31" s="114">
        <f>Preços!AM31*Volume!AM102/1000</f>
        <v>0</v>
      </c>
      <c r="AN31" s="114">
        <f>Preços!AN31*Volume!AN102/1000</f>
        <v>0</v>
      </c>
      <c r="AO31" s="114">
        <f>Preços!AO31*Volume!AO102/1000</f>
        <v>0</v>
      </c>
      <c r="AP31" s="114">
        <f>Preços!AP31*Volume!AP102/1000</f>
        <v>0</v>
      </c>
      <c r="AQ31" s="114">
        <f>Preços!AQ31*Volume!AQ102/1000</f>
        <v>0</v>
      </c>
      <c r="AR31" s="114">
        <f>Preços!AR31*Volume!AR102/1000</f>
        <v>0</v>
      </c>
      <c r="AS31" s="114">
        <f t="shared" si="2"/>
        <v>0</v>
      </c>
    </row>
    <row r="32" spans="2:45">
      <c r="B32" s="441" t="s">
        <v>409</v>
      </c>
      <c r="C32" s="480">
        <v>1000</v>
      </c>
      <c r="D32" s="114"/>
      <c r="E32" s="114">
        <f>Preços!E32*Volume!E103/1000</f>
        <v>0</v>
      </c>
      <c r="F32" s="114">
        <f>Preços!F32*Volume!F103/1000</f>
        <v>0</v>
      </c>
      <c r="G32" s="114">
        <f>Preços!G32*Volume!G103/1000</f>
        <v>0</v>
      </c>
      <c r="H32" s="114">
        <f>Preços!H32*Volume!H103/1000</f>
        <v>0</v>
      </c>
      <c r="I32" s="114">
        <f>Preços!I32*Volume!I103/1000</f>
        <v>0</v>
      </c>
      <c r="J32" s="114">
        <f>Preços!J32*Volume!J103/1000</f>
        <v>0</v>
      </c>
      <c r="K32" s="114">
        <f>Preços!K32*Volume!K103/1000</f>
        <v>0</v>
      </c>
      <c r="L32" s="114">
        <f>Preços!L32*Volume!L103/1000</f>
        <v>0</v>
      </c>
      <c r="M32" s="114">
        <f>Preços!M32*Volume!M103/1000</f>
        <v>0</v>
      </c>
      <c r="N32" s="114">
        <f>Preços!N32*Volume!N103/1000</f>
        <v>0</v>
      </c>
      <c r="O32" s="114">
        <f>Preços!O32*Volume!O103/1000</f>
        <v>0</v>
      </c>
      <c r="P32" s="114">
        <f>Preços!P32*Volume!P103/1000</f>
        <v>0</v>
      </c>
      <c r="Q32" s="114">
        <f>Preços!Q32*Volume!Q103/1000</f>
        <v>0</v>
      </c>
      <c r="R32" s="114">
        <f>Preços!R32*Volume!R103/1000</f>
        <v>0</v>
      </c>
      <c r="S32" s="114">
        <f>Preços!S32*Volume!S103/1000</f>
        <v>0</v>
      </c>
      <c r="T32" s="114">
        <f>Preços!T32*Volume!T103/1000</f>
        <v>0</v>
      </c>
      <c r="U32" s="114">
        <f>Preços!U32*Volume!U103/1000</f>
        <v>0</v>
      </c>
      <c r="V32" s="114">
        <f>Preços!V32*Volume!V103/1000</f>
        <v>0</v>
      </c>
      <c r="W32" s="114">
        <f>Preços!W32*Volume!W103/1000</f>
        <v>0</v>
      </c>
      <c r="X32" s="114">
        <f>Preços!X32*Volume!X103/1000</f>
        <v>0</v>
      </c>
      <c r="Y32" s="114">
        <f>Preços!Y32*Volume!Y103/1000</f>
        <v>0</v>
      </c>
      <c r="Z32" s="114">
        <f>Preços!Z32*Volume!Z103/1000</f>
        <v>0</v>
      </c>
      <c r="AA32" s="114">
        <f>Preços!AA32*Volume!AA103/1000</f>
        <v>0</v>
      </c>
      <c r="AB32" s="114">
        <f>Preços!AB32*Volume!AB103/1000</f>
        <v>0</v>
      </c>
      <c r="AC32" s="114">
        <f>Preços!AC32*Volume!AC103/1000</f>
        <v>0</v>
      </c>
      <c r="AD32" s="114">
        <f>Preços!AD32*Volume!AD103/1000</f>
        <v>0</v>
      </c>
      <c r="AE32" s="114">
        <f>Preços!AE32*Volume!AE103/1000</f>
        <v>0</v>
      </c>
      <c r="AF32" s="114">
        <f>Preços!AF32*Volume!AF103/1000</f>
        <v>0</v>
      </c>
      <c r="AG32" s="114">
        <f>Preços!AG32*Volume!AG103/1000</f>
        <v>0</v>
      </c>
      <c r="AH32" s="114">
        <f>Preços!AH32*Volume!AH103/1000</f>
        <v>0</v>
      </c>
      <c r="AI32" s="114">
        <f>Preços!AI32*Volume!AI103/1000</f>
        <v>0</v>
      </c>
      <c r="AJ32" s="114">
        <f>Preços!AJ32*Volume!AJ103/1000</f>
        <v>0</v>
      </c>
      <c r="AK32" s="114">
        <f>Preços!AK32*Volume!AK103/1000</f>
        <v>0</v>
      </c>
      <c r="AL32" s="114">
        <f>Preços!AL32*Volume!AL103/1000</f>
        <v>0</v>
      </c>
      <c r="AM32" s="114">
        <f>Preços!AM32*Volume!AM103/1000</f>
        <v>0</v>
      </c>
      <c r="AN32" s="114">
        <f>Preços!AN32*Volume!AN103/1000</f>
        <v>0</v>
      </c>
      <c r="AO32" s="114">
        <f>Preços!AO32*Volume!AO103/1000</f>
        <v>0</v>
      </c>
      <c r="AP32" s="114">
        <f>Preços!AP32*Volume!AP103/1000</f>
        <v>0</v>
      </c>
      <c r="AQ32" s="114">
        <f>Preços!AQ32*Volume!AQ103/1000</f>
        <v>0</v>
      </c>
      <c r="AR32" s="114">
        <f>Preços!AR32*Volume!AR103/1000</f>
        <v>0</v>
      </c>
      <c r="AS32" s="114">
        <f t="shared" si="2"/>
        <v>0</v>
      </c>
    </row>
    <row r="33" spans="2:45">
      <c r="B33" s="441" t="s">
        <v>410</v>
      </c>
      <c r="C33" s="480">
        <v>1000</v>
      </c>
      <c r="D33" s="114"/>
      <c r="E33" s="114">
        <f>Preços!E33*Volume!E104/1000</f>
        <v>0</v>
      </c>
      <c r="F33" s="114">
        <f>Preços!F33*Volume!F104/1000</f>
        <v>0</v>
      </c>
      <c r="G33" s="114">
        <f>Preços!G33*Volume!G104/1000</f>
        <v>0</v>
      </c>
      <c r="H33" s="114">
        <f>Preços!H33*Volume!H104/1000</f>
        <v>0</v>
      </c>
      <c r="I33" s="114">
        <f>Preços!I33*Volume!I104/1000</f>
        <v>0</v>
      </c>
      <c r="J33" s="114">
        <f>Preços!J33*Volume!J104/1000</f>
        <v>0</v>
      </c>
      <c r="K33" s="114">
        <f>Preços!K33*Volume!K104/1000</f>
        <v>0</v>
      </c>
      <c r="L33" s="114">
        <f>Preços!L33*Volume!L104/1000</f>
        <v>0</v>
      </c>
      <c r="M33" s="114">
        <f>Preços!M33*Volume!M104/1000</f>
        <v>0</v>
      </c>
      <c r="N33" s="114">
        <f>Preços!N33*Volume!N104/1000</f>
        <v>0</v>
      </c>
      <c r="O33" s="114">
        <f>Preços!O33*Volume!O104/1000</f>
        <v>0</v>
      </c>
      <c r="P33" s="114">
        <f>Preços!P33*Volume!P104/1000</f>
        <v>0</v>
      </c>
      <c r="Q33" s="114">
        <f>Preços!Q33*Volume!Q104/1000</f>
        <v>0</v>
      </c>
      <c r="R33" s="114">
        <f>Preços!R33*Volume!R104/1000</f>
        <v>0</v>
      </c>
      <c r="S33" s="114">
        <f>Preços!S33*Volume!S104/1000</f>
        <v>0</v>
      </c>
      <c r="T33" s="114">
        <f>Preços!T33*Volume!T104/1000</f>
        <v>0</v>
      </c>
      <c r="U33" s="114">
        <f>Preços!U33*Volume!U104/1000</f>
        <v>0</v>
      </c>
      <c r="V33" s="114">
        <f>Preços!V33*Volume!V104/1000</f>
        <v>0</v>
      </c>
      <c r="W33" s="114">
        <f>Preços!W33*Volume!W104/1000</f>
        <v>0</v>
      </c>
      <c r="X33" s="114">
        <f>Preços!X33*Volume!X104/1000</f>
        <v>0</v>
      </c>
      <c r="Y33" s="114">
        <f>Preços!Y33*Volume!Y104/1000</f>
        <v>0</v>
      </c>
      <c r="Z33" s="114">
        <f>Preços!Z33*Volume!Z104/1000</f>
        <v>0</v>
      </c>
      <c r="AA33" s="114">
        <f>Preços!AA33*Volume!AA104/1000</f>
        <v>0</v>
      </c>
      <c r="AB33" s="114">
        <f>Preços!AB33*Volume!AB104/1000</f>
        <v>0</v>
      </c>
      <c r="AC33" s="114">
        <f>Preços!AC33*Volume!AC104/1000</f>
        <v>0</v>
      </c>
      <c r="AD33" s="114">
        <f>Preços!AD33*Volume!AD104/1000</f>
        <v>0</v>
      </c>
      <c r="AE33" s="114">
        <f>Preços!AE33*Volume!AE104/1000</f>
        <v>0</v>
      </c>
      <c r="AF33" s="114">
        <f>Preços!AF33*Volume!AF104/1000</f>
        <v>0</v>
      </c>
      <c r="AG33" s="114">
        <f>Preços!AG33*Volume!AG104/1000</f>
        <v>0</v>
      </c>
      <c r="AH33" s="114">
        <f>Preços!AH33*Volume!AH104/1000</f>
        <v>0</v>
      </c>
      <c r="AI33" s="114">
        <f>Preços!AI33*Volume!AI104/1000</f>
        <v>0</v>
      </c>
      <c r="AJ33" s="114">
        <f>Preços!AJ33*Volume!AJ104/1000</f>
        <v>0</v>
      </c>
      <c r="AK33" s="114">
        <f>Preços!AK33*Volume!AK104/1000</f>
        <v>0</v>
      </c>
      <c r="AL33" s="114">
        <f>Preços!AL33*Volume!AL104/1000</f>
        <v>0</v>
      </c>
      <c r="AM33" s="114">
        <f>Preços!AM33*Volume!AM104/1000</f>
        <v>0</v>
      </c>
      <c r="AN33" s="114">
        <f>Preços!AN33*Volume!AN104/1000</f>
        <v>0</v>
      </c>
      <c r="AO33" s="114">
        <f>Preços!AO33*Volume!AO104/1000</f>
        <v>0</v>
      </c>
      <c r="AP33" s="114">
        <f>Preços!AP33*Volume!AP104/1000</f>
        <v>0</v>
      </c>
      <c r="AQ33" s="114">
        <f>Preços!AQ33*Volume!AQ104/1000</f>
        <v>0</v>
      </c>
      <c r="AR33" s="114">
        <f>Preços!AR33*Volume!AR104/1000</f>
        <v>0</v>
      </c>
      <c r="AS33" s="114">
        <f t="shared" si="2"/>
        <v>0</v>
      </c>
    </row>
    <row r="34" spans="2:45">
      <c r="B34" s="441" t="s">
        <v>411</v>
      </c>
      <c r="C34" s="480">
        <v>1000</v>
      </c>
      <c r="D34" s="114"/>
      <c r="E34" s="114">
        <f>Preços!E34*Volume!E105/1000</f>
        <v>0</v>
      </c>
      <c r="F34" s="114">
        <f>Preços!F34*Volume!F105/1000</f>
        <v>0</v>
      </c>
      <c r="G34" s="114">
        <f>Preços!G34*Volume!G105/1000</f>
        <v>0</v>
      </c>
      <c r="H34" s="114">
        <f>Preços!H34*Volume!H105/1000</f>
        <v>0</v>
      </c>
      <c r="I34" s="114">
        <f>Preços!I34*Volume!I105/1000</f>
        <v>0</v>
      </c>
      <c r="J34" s="114">
        <f>Preços!J34*Volume!J105/1000</f>
        <v>0</v>
      </c>
      <c r="K34" s="114">
        <f>Preços!K34*Volume!K105/1000</f>
        <v>0</v>
      </c>
      <c r="L34" s="114">
        <f>Preços!L34*Volume!L105/1000</f>
        <v>0</v>
      </c>
      <c r="M34" s="114">
        <f>Preços!M34*Volume!M105/1000</f>
        <v>0</v>
      </c>
      <c r="N34" s="114">
        <f>Preços!N34*Volume!N105/1000</f>
        <v>0</v>
      </c>
      <c r="O34" s="114">
        <f>Preços!O34*Volume!O105/1000</f>
        <v>0</v>
      </c>
      <c r="P34" s="114">
        <f>Preços!P34*Volume!P105/1000</f>
        <v>0</v>
      </c>
      <c r="Q34" s="114">
        <f>Preços!Q34*Volume!Q105/1000</f>
        <v>0</v>
      </c>
      <c r="R34" s="114">
        <f>Preços!R34*Volume!R105/1000</f>
        <v>0</v>
      </c>
      <c r="S34" s="114">
        <f>Preços!S34*Volume!S105/1000</f>
        <v>0</v>
      </c>
      <c r="T34" s="114">
        <f>Preços!T34*Volume!T105/1000</f>
        <v>0</v>
      </c>
      <c r="U34" s="114">
        <f>Preços!U34*Volume!U105/1000</f>
        <v>0</v>
      </c>
      <c r="V34" s="114">
        <f>Preços!V34*Volume!V105/1000</f>
        <v>0</v>
      </c>
      <c r="W34" s="114">
        <f>Preços!W34*Volume!W105/1000</f>
        <v>0</v>
      </c>
      <c r="X34" s="114">
        <f>Preços!X34*Volume!X105/1000</f>
        <v>0</v>
      </c>
      <c r="Y34" s="114">
        <f>Preços!Y34*Volume!Y105/1000</f>
        <v>0</v>
      </c>
      <c r="Z34" s="114">
        <f>Preços!Z34*Volume!Z105/1000</f>
        <v>0</v>
      </c>
      <c r="AA34" s="114">
        <f>Preços!AA34*Volume!AA105/1000</f>
        <v>0</v>
      </c>
      <c r="AB34" s="114">
        <f>Preços!AB34*Volume!AB105/1000</f>
        <v>0</v>
      </c>
      <c r="AC34" s="114">
        <f>Preços!AC34*Volume!AC105/1000</f>
        <v>0</v>
      </c>
      <c r="AD34" s="114">
        <f>Preços!AD34*Volume!AD105/1000</f>
        <v>0</v>
      </c>
      <c r="AE34" s="114">
        <f>Preços!AE34*Volume!AE105/1000</f>
        <v>0</v>
      </c>
      <c r="AF34" s="114">
        <f>Preços!AF34*Volume!AF105/1000</f>
        <v>0</v>
      </c>
      <c r="AG34" s="114">
        <f>Preços!AG34*Volume!AG105/1000</f>
        <v>0</v>
      </c>
      <c r="AH34" s="114">
        <f>Preços!AH34*Volume!AH105/1000</f>
        <v>0</v>
      </c>
      <c r="AI34" s="114">
        <f>Preços!AI34*Volume!AI105/1000</f>
        <v>0</v>
      </c>
      <c r="AJ34" s="114">
        <f>Preços!AJ34*Volume!AJ105/1000</f>
        <v>0</v>
      </c>
      <c r="AK34" s="114">
        <f>Preços!AK34*Volume!AK105/1000</f>
        <v>0</v>
      </c>
      <c r="AL34" s="114">
        <f>Preços!AL34*Volume!AL105/1000</f>
        <v>0</v>
      </c>
      <c r="AM34" s="114">
        <f>Preços!AM34*Volume!AM105/1000</f>
        <v>0</v>
      </c>
      <c r="AN34" s="114">
        <f>Preços!AN34*Volume!AN105/1000</f>
        <v>0</v>
      </c>
      <c r="AO34" s="114">
        <f>Preços!AO34*Volume!AO105/1000</f>
        <v>0</v>
      </c>
      <c r="AP34" s="114">
        <f>Preços!AP34*Volume!AP105/1000</f>
        <v>0</v>
      </c>
      <c r="AQ34" s="114">
        <f>Preços!AQ34*Volume!AQ105/1000</f>
        <v>0</v>
      </c>
      <c r="AR34" s="114">
        <f>Preços!AR34*Volume!AR105/1000</f>
        <v>0</v>
      </c>
      <c r="AS34" s="114">
        <f t="shared" si="2"/>
        <v>0</v>
      </c>
    </row>
    <row r="35" spans="2:45">
      <c r="B35" s="442" t="s">
        <v>396</v>
      </c>
      <c r="C35" s="478">
        <v>1000</v>
      </c>
      <c r="D35" s="444"/>
      <c r="E35" s="444">
        <f t="shared" ref="E35:AR35" si="7">SUM(E36:E40)</f>
        <v>2607.4962871988964</v>
      </c>
      <c r="F35" s="444">
        <f t="shared" si="7"/>
        <v>2607.496287198896</v>
      </c>
      <c r="G35" s="444">
        <f t="shared" si="7"/>
        <v>2607.496287198896</v>
      </c>
      <c r="H35" s="444">
        <f t="shared" si="7"/>
        <v>2607.496287198896</v>
      </c>
      <c r="I35" s="444">
        <f t="shared" si="7"/>
        <v>2607.496287198896</v>
      </c>
      <c r="J35" s="444">
        <f t="shared" si="7"/>
        <v>2607.496287198896</v>
      </c>
      <c r="K35" s="444">
        <f t="shared" si="7"/>
        <v>2607.496287198896</v>
      </c>
      <c r="L35" s="444">
        <f t="shared" si="7"/>
        <v>0</v>
      </c>
      <c r="M35" s="444">
        <f t="shared" si="7"/>
        <v>0</v>
      </c>
      <c r="N35" s="444">
        <f t="shared" si="7"/>
        <v>0</v>
      </c>
      <c r="O35" s="444">
        <f t="shared" si="7"/>
        <v>0</v>
      </c>
      <c r="P35" s="444">
        <f t="shared" si="7"/>
        <v>0</v>
      </c>
      <c r="Q35" s="444">
        <f t="shared" si="7"/>
        <v>0</v>
      </c>
      <c r="R35" s="444">
        <f t="shared" si="7"/>
        <v>0</v>
      </c>
      <c r="S35" s="444">
        <f t="shared" si="7"/>
        <v>0</v>
      </c>
      <c r="T35" s="444">
        <f t="shared" si="7"/>
        <v>0</v>
      </c>
      <c r="U35" s="444">
        <f t="shared" si="7"/>
        <v>0</v>
      </c>
      <c r="V35" s="444">
        <f t="shared" si="7"/>
        <v>0</v>
      </c>
      <c r="W35" s="444">
        <f t="shared" si="7"/>
        <v>0</v>
      </c>
      <c r="X35" s="444">
        <f t="shared" si="7"/>
        <v>0</v>
      </c>
      <c r="Y35" s="444">
        <f t="shared" si="7"/>
        <v>0</v>
      </c>
      <c r="Z35" s="444">
        <f t="shared" si="7"/>
        <v>0</v>
      </c>
      <c r="AA35" s="444">
        <f t="shared" si="7"/>
        <v>0</v>
      </c>
      <c r="AB35" s="444">
        <f t="shared" si="7"/>
        <v>0</v>
      </c>
      <c r="AC35" s="444">
        <f t="shared" si="7"/>
        <v>0</v>
      </c>
      <c r="AD35" s="444">
        <f t="shared" si="7"/>
        <v>0</v>
      </c>
      <c r="AE35" s="444">
        <f t="shared" si="7"/>
        <v>0</v>
      </c>
      <c r="AF35" s="444">
        <f t="shared" si="7"/>
        <v>0</v>
      </c>
      <c r="AG35" s="444">
        <f t="shared" si="7"/>
        <v>0</v>
      </c>
      <c r="AH35" s="444">
        <f t="shared" si="7"/>
        <v>0</v>
      </c>
      <c r="AI35" s="444">
        <f t="shared" si="7"/>
        <v>0</v>
      </c>
      <c r="AJ35" s="444">
        <f t="shared" si="7"/>
        <v>0</v>
      </c>
      <c r="AK35" s="444">
        <f t="shared" si="7"/>
        <v>0</v>
      </c>
      <c r="AL35" s="444">
        <f t="shared" si="7"/>
        <v>0</v>
      </c>
      <c r="AM35" s="444">
        <f t="shared" si="7"/>
        <v>0</v>
      </c>
      <c r="AN35" s="444">
        <f t="shared" si="7"/>
        <v>0</v>
      </c>
      <c r="AO35" s="444">
        <f t="shared" si="7"/>
        <v>0</v>
      </c>
      <c r="AP35" s="444">
        <f t="shared" si="7"/>
        <v>0</v>
      </c>
      <c r="AQ35" s="444">
        <f t="shared" si="7"/>
        <v>0</v>
      </c>
      <c r="AR35" s="444">
        <f t="shared" si="7"/>
        <v>0</v>
      </c>
      <c r="AS35" s="444">
        <f>SUM(E35:AR35)</f>
        <v>18252.47401039227</v>
      </c>
    </row>
    <row r="36" spans="2:45">
      <c r="B36" s="441" t="s">
        <v>751</v>
      </c>
      <c r="C36" s="480">
        <v>1000</v>
      </c>
      <c r="D36" s="114"/>
      <c r="E36" s="1155">
        <f>Preços!E36*Volume!E210/1000</f>
        <v>4.1071420423749103</v>
      </c>
      <c r="F36" s="1155">
        <f>Preços!F36*Volume!F210/1000</f>
        <v>4.1071420423749103</v>
      </c>
      <c r="G36" s="1155">
        <f>Preços!G36*Volume!G210/1000</f>
        <v>4.1071420423749112</v>
      </c>
      <c r="H36" s="1155">
        <f>Preços!H36*Volume!H210/1000</f>
        <v>4.1071420423749112</v>
      </c>
      <c r="I36" s="1155">
        <f>Preços!I36*Volume!I210/1000</f>
        <v>4.1071420423749112</v>
      </c>
      <c r="J36" s="1155">
        <f>Preços!J36*Volume!J210/1000</f>
        <v>4.1071420423749112</v>
      </c>
      <c r="K36" s="1155">
        <f>Preços!K36*Volume!K210/1000</f>
        <v>4.1071420423749112</v>
      </c>
      <c r="L36" s="114">
        <f>Preços!L36*Volume!L107/1000</f>
        <v>0</v>
      </c>
      <c r="M36" s="114">
        <f>Preços!M36*Volume!M107/1000</f>
        <v>0</v>
      </c>
      <c r="N36" s="114">
        <f>Preços!N36*Volume!N107/1000</f>
        <v>0</v>
      </c>
      <c r="O36" s="114">
        <f>Preços!O36*Volume!O107/1000</f>
        <v>0</v>
      </c>
      <c r="P36" s="114">
        <f>Preços!P36*Volume!P107/1000</f>
        <v>0</v>
      </c>
      <c r="Q36" s="114">
        <f>Preços!Q36*Volume!Q107/1000</f>
        <v>0</v>
      </c>
      <c r="R36" s="114">
        <f>Preços!R36*Volume!R107/1000</f>
        <v>0</v>
      </c>
      <c r="S36" s="114">
        <f>Preços!S36*Volume!S107/1000</f>
        <v>0</v>
      </c>
      <c r="T36" s="114">
        <f>Preços!T36*Volume!T107/1000</f>
        <v>0</v>
      </c>
      <c r="U36" s="114">
        <f>Preços!U36*Volume!U107/1000</f>
        <v>0</v>
      </c>
      <c r="V36" s="114">
        <f>Preços!V36*Volume!V107/1000</f>
        <v>0</v>
      </c>
      <c r="W36" s="114">
        <f>Preços!W36*Volume!W107/1000</f>
        <v>0</v>
      </c>
      <c r="X36" s="114">
        <f>Preços!X36*Volume!X107/1000</f>
        <v>0</v>
      </c>
      <c r="Y36" s="114">
        <f>Preços!Y36*Volume!Y107/1000</f>
        <v>0</v>
      </c>
      <c r="Z36" s="114">
        <f>Preços!Z36*Volume!Z107/1000</f>
        <v>0</v>
      </c>
      <c r="AA36" s="114">
        <f>Preços!AA36*Volume!AA107/1000</f>
        <v>0</v>
      </c>
      <c r="AB36" s="114">
        <f>Preços!AB36*Volume!AB107/1000</f>
        <v>0</v>
      </c>
      <c r="AC36" s="114">
        <f>Preços!AC36*Volume!AC107/1000</f>
        <v>0</v>
      </c>
      <c r="AD36" s="114">
        <f>Preços!AD36*Volume!AD107/1000</f>
        <v>0</v>
      </c>
      <c r="AE36" s="114">
        <f>Preços!AE36*Volume!AE107/1000</f>
        <v>0</v>
      </c>
      <c r="AF36" s="114">
        <f>Preços!AF36*Volume!AF107/1000</f>
        <v>0</v>
      </c>
      <c r="AG36" s="114">
        <f>Preços!AG36*Volume!AG107/1000</f>
        <v>0</v>
      </c>
      <c r="AH36" s="114">
        <f>Preços!AH36*Volume!AH107/1000</f>
        <v>0</v>
      </c>
      <c r="AI36" s="114">
        <f>Preços!AI36*Volume!AI107/1000</f>
        <v>0</v>
      </c>
      <c r="AJ36" s="114">
        <f>Preços!AJ36*Volume!AJ107/1000</f>
        <v>0</v>
      </c>
      <c r="AK36" s="114">
        <f>Preços!AK36*Volume!AK107/1000</f>
        <v>0</v>
      </c>
      <c r="AL36" s="114">
        <f>Preços!AL36*Volume!AL107/1000</f>
        <v>0</v>
      </c>
      <c r="AM36" s="114">
        <f>Preços!AM36*Volume!AM107/1000</f>
        <v>0</v>
      </c>
      <c r="AN36" s="114">
        <f>Preços!AN36*Volume!AN107/1000</f>
        <v>0</v>
      </c>
      <c r="AO36" s="114">
        <f>Preços!AO36*Volume!AO107/1000</f>
        <v>0</v>
      </c>
      <c r="AP36" s="114">
        <f>Preços!AP36*Volume!AP107/1000</f>
        <v>0</v>
      </c>
      <c r="AQ36" s="114">
        <f>Preços!AQ36*Volume!AQ107/1000</f>
        <v>0</v>
      </c>
      <c r="AR36" s="114">
        <f>Preços!AR36*Volume!AR107/1000</f>
        <v>0</v>
      </c>
      <c r="AS36" s="114">
        <f t="shared" si="2"/>
        <v>28.749994296624372</v>
      </c>
    </row>
    <row r="37" spans="2:45">
      <c r="B37" s="441" t="s">
        <v>752</v>
      </c>
      <c r="C37" s="480">
        <v>1000</v>
      </c>
      <c r="D37" s="114"/>
      <c r="E37" s="1155">
        <f>Preços!E37*Volume!E211/1000</f>
        <v>35.549829054967809</v>
      </c>
      <c r="F37" s="1155">
        <f>Preços!F37*Volume!F211/1000</f>
        <v>35.549829054967809</v>
      </c>
      <c r="G37" s="1155">
        <f>Preços!G37*Volume!G211/1000</f>
        <v>35.549829054967809</v>
      </c>
      <c r="H37" s="1155">
        <f>Preços!H37*Volume!H211/1000</f>
        <v>35.549829054967809</v>
      </c>
      <c r="I37" s="1155">
        <f>Preços!I37*Volume!I211/1000</f>
        <v>35.549829054967809</v>
      </c>
      <c r="J37" s="1155">
        <f>Preços!J37*Volume!J211/1000</f>
        <v>35.549829054967809</v>
      </c>
      <c r="K37" s="1155">
        <f>Preços!K37*Volume!K211/1000</f>
        <v>35.549829054967809</v>
      </c>
      <c r="L37" s="114">
        <f>Preços!L37*Volume!L108/1000</f>
        <v>0</v>
      </c>
      <c r="M37" s="114">
        <f>Preços!M37*Volume!M108/1000</f>
        <v>0</v>
      </c>
      <c r="N37" s="114">
        <f>Preços!N37*Volume!N108/1000</f>
        <v>0</v>
      </c>
      <c r="O37" s="114">
        <f>Preços!O37*Volume!O108/1000</f>
        <v>0</v>
      </c>
      <c r="P37" s="114">
        <f>Preços!P37*Volume!P108/1000</f>
        <v>0</v>
      </c>
      <c r="Q37" s="114">
        <f>Preços!Q37*Volume!Q108/1000</f>
        <v>0</v>
      </c>
      <c r="R37" s="114">
        <f>Preços!R37*Volume!R108/1000</f>
        <v>0</v>
      </c>
      <c r="S37" s="114">
        <f>Preços!S37*Volume!S108/1000</f>
        <v>0</v>
      </c>
      <c r="T37" s="114">
        <f>Preços!T37*Volume!T108/1000</f>
        <v>0</v>
      </c>
      <c r="U37" s="114">
        <f>Preços!U37*Volume!U108/1000</f>
        <v>0</v>
      </c>
      <c r="V37" s="114">
        <f>Preços!V37*Volume!V108/1000</f>
        <v>0</v>
      </c>
      <c r="W37" s="114">
        <f>Preços!W37*Volume!W108/1000</f>
        <v>0</v>
      </c>
      <c r="X37" s="114">
        <f>Preços!X37*Volume!X108/1000</f>
        <v>0</v>
      </c>
      <c r="Y37" s="114">
        <f>Preços!Y37*Volume!Y108/1000</f>
        <v>0</v>
      </c>
      <c r="Z37" s="114">
        <f>Preços!Z37*Volume!Z108/1000</f>
        <v>0</v>
      </c>
      <c r="AA37" s="114">
        <f>Preços!AA37*Volume!AA108/1000</f>
        <v>0</v>
      </c>
      <c r="AB37" s="114">
        <f>Preços!AB37*Volume!AB108/1000</f>
        <v>0</v>
      </c>
      <c r="AC37" s="114">
        <f>Preços!AC37*Volume!AC108/1000</f>
        <v>0</v>
      </c>
      <c r="AD37" s="114">
        <f>Preços!AD37*Volume!AD108/1000</f>
        <v>0</v>
      </c>
      <c r="AE37" s="114">
        <f>Preços!AE37*Volume!AE108/1000</f>
        <v>0</v>
      </c>
      <c r="AF37" s="114">
        <f>Preços!AF37*Volume!AF108/1000</f>
        <v>0</v>
      </c>
      <c r="AG37" s="114">
        <f>Preços!AG37*Volume!AG108/1000</f>
        <v>0</v>
      </c>
      <c r="AH37" s="114">
        <f>Preços!AH37*Volume!AH108/1000</f>
        <v>0</v>
      </c>
      <c r="AI37" s="114">
        <f>Preços!AI37*Volume!AI108/1000</f>
        <v>0</v>
      </c>
      <c r="AJ37" s="114">
        <f>Preços!AJ37*Volume!AJ108/1000</f>
        <v>0</v>
      </c>
      <c r="AK37" s="114">
        <f>Preços!AK37*Volume!AK108/1000</f>
        <v>0</v>
      </c>
      <c r="AL37" s="114">
        <f>Preços!AL37*Volume!AL108/1000</f>
        <v>0</v>
      </c>
      <c r="AM37" s="114">
        <f>Preços!AM37*Volume!AM108/1000</f>
        <v>0</v>
      </c>
      <c r="AN37" s="114">
        <f>Preços!AN37*Volume!AN108/1000</f>
        <v>0</v>
      </c>
      <c r="AO37" s="114">
        <f>Preços!AO37*Volume!AO108/1000</f>
        <v>0</v>
      </c>
      <c r="AP37" s="114">
        <f>Preços!AP37*Volume!AP108/1000</f>
        <v>0</v>
      </c>
      <c r="AQ37" s="114">
        <f>Preços!AQ37*Volume!AQ108/1000</f>
        <v>0</v>
      </c>
      <c r="AR37" s="114">
        <f>Preços!AR37*Volume!AR108/1000</f>
        <v>0</v>
      </c>
      <c r="AS37" s="114">
        <f t="shared" si="2"/>
        <v>248.84880338477464</v>
      </c>
    </row>
    <row r="38" spans="2:45">
      <c r="B38" s="441" t="s">
        <v>409</v>
      </c>
      <c r="C38" s="480">
        <v>1000</v>
      </c>
      <c r="D38" s="114"/>
      <c r="E38" s="1155">
        <f>Preços!E38*Volume!E212/1000</f>
        <v>121.3396238195423</v>
      </c>
      <c r="F38" s="1155">
        <f>Preços!F38*Volume!F212/1000</f>
        <v>121.3396238195423</v>
      </c>
      <c r="G38" s="1155">
        <f>Preços!G38*Volume!G212/1000</f>
        <v>121.33962381954231</v>
      </c>
      <c r="H38" s="1155">
        <f>Preços!H38*Volume!H212/1000</f>
        <v>121.33962381954231</v>
      </c>
      <c r="I38" s="1155">
        <f>Preços!I38*Volume!I212/1000</f>
        <v>121.33962381954233</v>
      </c>
      <c r="J38" s="1155">
        <f>Preços!J38*Volume!J212/1000</f>
        <v>121.33962381954231</v>
      </c>
      <c r="K38" s="1155">
        <f>Preços!K38*Volume!K212/1000</f>
        <v>121.33962381954231</v>
      </c>
      <c r="L38" s="114">
        <f>Preços!L38*Volume!L109/1000</f>
        <v>0</v>
      </c>
      <c r="M38" s="114">
        <f>Preços!M38*Volume!M109/1000</f>
        <v>0</v>
      </c>
      <c r="N38" s="114">
        <f>Preços!N38*Volume!N109/1000</f>
        <v>0</v>
      </c>
      <c r="O38" s="114">
        <f>Preços!O38*Volume!O109/1000</f>
        <v>0</v>
      </c>
      <c r="P38" s="114">
        <f>Preços!P38*Volume!P109/1000</f>
        <v>0</v>
      </c>
      <c r="Q38" s="114">
        <f>Preços!Q38*Volume!Q109/1000</f>
        <v>0</v>
      </c>
      <c r="R38" s="114">
        <f>Preços!R38*Volume!R109/1000</f>
        <v>0</v>
      </c>
      <c r="S38" s="114">
        <f>Preços!S38*Volume!S109/1000</f>
        <v>0</v>
      </c>
      <c r="T38" s="114">
        <f>Preços!T38*Volume!T109/1000</f>
        <v>0</v>
      </c>
      <c r="U38" s="114">
        <f>Preços!U38*Volume!U109/1000</f>
        <v>0</v>
      </c>
      <c r="V38" s="114">
        <f>Preços!V38*Volume!V109/1000</f>
        <v>0</v>
      </c>
      <c r="W38" s="114">
        <f>Preços!W38*Volume!W109/1000</f>
        <v>0</v>
      </c>
      <c r="X38" s="114">
        <f>Preços!X38*Volume!X109/1000</f>
        <v>0</v>
      </c>
      <c r="Y38" s="114">
        <f>Preços!Y38*Volume!Y109/1000</f>
        <v>0</v>
      </c>
      <c r="Z38" s="114">
        <f>Preços!Z38*Volume!Z109/1000</f>
        <v>0</v>
      </c>
      <c r="AA38" s="114">
        <f>Preços!AA38*Volume!AA109/1000</f>
        <v>0</v>
      </c>
      <c r="AB38" s="114">
        <f>Preços!AB38*Volume!AB109/1000</f>
        <v>0</v>
      </c>
      <c r="AC38" s="114">
        <f>Preços!AC38*Volume!AC109/1000</f>
        <v>0</v>
      </c>
      <c r="AD38" s="114">
        <f>Preços!AD38*Volume!AD109/1000</f>
        <v>0</v>
      </c>
      <c r="AE38" s="114">
        <f>Preços!AE38*Volume!AE109/1000</f>
        <v>0</v>
      </c>
      <c r="AF38" s="114">
        <f>Preços!AF38*Volume!AF109/1000</f>
        <v>0</v>
      </c>
      <c r="AG38" s="114">
        <f>Preços!AG38*Volume!AG109/1000</f>
        <v>0</v>
      </c>
      <c r="AH38" s="114">
        <f>Preços!AH38*Volume!AH109/1000</f>
        <v>0</v>
      </c>
      <c r="AI38" s="114">
        <f>Preços!AI38*Volume!AI109/1000</f>
        <v>0</v>
      </c>
      <c r="AJ38" s="114">
        <f>Preços!AJ38*Volume!AJ109/1000</f>
        <v>0</v>
      </c>
      <c r="AK38" s="114">
        <f>Preços!AK38*Volume!AK109/1000</f>
        <v>0</v>
      </c>
      <c r="AL38" s="114">
        <f>Preços!AL38*Volume!AL109/1000</f>
        <v>0</v>
      </c>
      <c r="AM38" s="114">
        <f>Preços!AM38*Volume!AM109/1000</f>
        <v>0</v>
      </c>
      <c r="AN38" s="114">
        <f>Preços!AN38*Volume!AN109/1000</f>
        <v>0</v>
      </c>
      <c r="AO38" s="114">
        <f>Preços!AO38*Volume!AO109/1000</f>
        <v>0</v>
      </c>
      <c r="AP38" s="114">
        <f>Preços!AP38*Volume!AP109/1000</f>
        <v>0</v>
      </c>
      <c r="AQ38" s="114">
        <f>Preços!AQ38*Volume!AQ109/1000</f>
        <v>0</v>
      </c>
      <c r="AR38" s="114">
        <f>Preços!AR38*Volume!AR109/1000</f>
        <v>0</v>
      </c>
      <c r="AS38" s="114">
        <f t="shared" si="2"/>
        <v>849.37736673679626</v>
      </c>
    </row>
    <row r="39" spans="2:45">
      <c r="B39" s="441" t="s">
        <v>410</v>
      </c>
      <c r="C39" s="480">
        <v>1000</v>
      </c>
      <c r="D39" s="114"/>
      <c r="E39" s="1155">
        <f>Preços!E39*Volume!E213/1000</f>
        <v>590.7950581858986</v>
      </c>
      <c r="F39" s="1155">
        <f>Preços!F39*Volume!F213/1000</f>
        <v>590.79505818589848</v>
      </c>
      <c r="G39" s="1155">
        <f>Preços!G39*Volume!G213/1000</f>
        <v>590.7950581858986</v>
      </c>
      <c r="H39" s="1155">
        <f>Preços!H39*Volume!H213/1000</f>
        <v>590.7950581858986</v>
      </c>
      <c r="I39" s="1155">
        <f>Preços!I39*Volume!I213/1000</f>
        <v>590.79505818589848</v>
      </c>
      <c r="J39" s="1155">
        <f>Preços!J39*Volume!J213/1000</f>
        <v>590.7950581858986</v>
      </c>
      <c r="K39" s="1155">
        <f>Preços!K39*Volume!K213/1000</f>
        <v>590.7950581858986</v>
      </c>
      <c r="L39" s="114">
        <f>Preços!L39*Volume!L110/1000</f>
        <v>0</v>
      </c>
      <c r="M39" s="114">
        <f>Preços!M39*Volume!M110/1000</f>
        <v>0</v>
      </c>
      <c r="N39" s="114">
        <f>Preços!N39*Volume!N110/1000</f>
        <v>0</v>
      </c>
      <c r="O39" s="114">
        <f>Preços!O39*Volume!O110/1000</f>
        <v>0</v>
      </c>
      <c r="P39" s="114">
        <f>Preços!P39*Volume!P110/1000</f>
        <v>0</v>
      </c>
      <c r="Q39" s="114">
        <f>Preços!Q39*Volume!Q110/1000</f>
        <v>0</v>
      </c>
      <c r="R39" s="114">
        <f>Preços!R39*Volume!R110/1000</f>
        <v>0</v>
      </c>
      <c r="S39" s="114">
        <f>Preços!S39*Volume!S110/1000</f>
        <v>0</v>
      </c>
      <c r="T39" s="114">
        <f>Preços!T39*Volume!T110/1000</f>
        <v>0</v>
      </c>
      <c r="U39" s="114">
        <f>Preços!U39*Volume!U110/1000</f>
        <v>0</v>
      </c>
      <c r="V39" s="114">
        <f>Preços!V39*Volume!V110/1000</f>
        <v>0</v>
      </c>
      <c r="W39" s="114">
        <f>Preços!W39*Volume!W110/1000</f>
        <v>0</v>
      </c>
      <c r="X39" s="114">
        <f>Preços!X39*Volume!X110/1000</f>
        <v>0</v>
      </c>
      <c r="Y39" s="114">
        <f>Preços!Y39*Volume!Y110/1000</f>
        <v>0</v>
      </c>
      <c r="Z39" s="114">
        <f>Preços!Z39*Volume!Z110/1000</f>
        <v>0</v>
      </c>
      <c r="AA39" s="114">
        <f>Preços!AA39*Volume!AA110/1000</f>
        <v>0</v>
      </c>
      <c r="AB39" s="114">
        <f>Preços!AB39*Volume!AB110/1000</f>
        <v>0</v>
      </c>
      <c r="AC39" s="114">
        <f>Preços!AC39*Volume!AC110/1000</f>
        <v>0</v>
      </c>
      <c r="AD39" s="114">
        <f>Preços!AD39*Volume!AD110/1000</f>
        <v>0</v>
      </c>
      <c r="AE39" s="114">
        <f>Preços!AE39*Volume!AE110/1000</f>
        <v>0</v>
      </c>
      <c r="AF39" s="114">
        <f>Preços!AF39*Volume!AF110/1000</f>
        <v>0</v>
      </c>
      <c r="AG39" s="114">
        <f>Preços!AG39*Volume!AG110/1000</f>
        <v>0</v>
      </c>
      <c r="AH39" s="114">
        <f>Preços!AH39*Volume!AH110/1000</f>
        <v>0</v>
      </c>
      <c r="AI39" s="114">
        <f>Preços!AI39*Volume!AI110/1000</f>
        <v>0</v>
      </c>
      <c r="AJ39" s="114">
        <f>Preços!AJ39*Volume!AJ110/1000</f>
        <v>0</v>
      </c>
      <c r="AK39" s="114">
        <f>Preços!AK39*Volume!AK110/1000</f>
        <v>0</v>
      </c>
      <c r="AL39" s="114">
        <f>Preços!AL39*Volume!AL110/1000</f>
        <v>0</v>
      </c>
      <c r="AM39" s="114">
        <f>Preços!AM39*Volume!AM110/1000</f>
        <v>0</v>
      </c>
      <c r="AN39" s="114">
        <f>Preços!AN39*Volume!AN110/1000</f>
        <v>0</v>
      </c>
      <c r="AO39" s="114">
        <f>Preços!AO39*Volume!AO110/1000</f>
        <v>0</v>
      </c>
      <c r="AP39" s="114">
        <f>Preços!AP39*Volume!AP110/1000</f>
        <v>0</v>
      </c>
      <c r="AQ39" s="114">
        <f>Preços!AQ39*Volume!AQ110/1000</f>
        <v>0</v>
      </c>
      <c r="AR39" s="114">
        <f>Preços!AR39*Volume!AR110/1000</f>
        <v>0</v>
      </c>
      <c r="AS39" s="114">
        <f t="shared" si="2"/>
        <v>4135.5654073012902</v>
      </c>
    </row>
    <row r="40" spans="2:45">
      <c r="B40" s="441" t="s">
        <v>411</v>
      </c>
      <c r="C40" s="480">
        <v>1000</v>
      </c>
      <c r="D40" s="114"/>
      <c r="E40" s="1155">
        <f>Preços!E40*Volume!E214/1000</f>
        <v>1855.7046340961126</v>
      </c>
      <c r="F40" s="1155">
        <f>Preços!F40*Volume!F214/1000</f>
        <v>1855.7046340961126</v>
      </c>
      <c r="G40" s="1155">
        <f>Preços!G40*Volume!G214/1000</f>
        <v>1855.7046340961124</v>
      </c>
      <c r="H40" s="1155">
        <f>Preços!H40*Volume!H214/1000</f>
        <v>1855.7046340961124</v>
      </c>
      <c r="I40" s="1155">
        <f>Preços!I40*Volume!I214/1000</f>
        <v>1855.7046340961124</v>
      </c>
      <c r="J40" s="1155">
        <f>Preços!J40*Volume!J214/1000</f>
        <v>1855.7046340961124</v>
      </c>
      <c r="K40" s="1155">
        <f>Preços!K40*Volume!K214/1000</f>
        <v>1855.7046340961124</v>
      </c>
      <c r="L40" s="114">
        <f>Preços!L40*Volume!L111/1000</f>
        <v>0</v>
      </c>
      <c r="M40" s="114">
        <f>Preços!M40*Volume!M111/1000</f>
        <v>0</v>
      </c>
      <c r="N40" s="114">
        <f>Preços!N40*Volume!N111/1000</f>
        <v>0</v>
      </c>
      <c r="O40" s="114">
        <f>Preços!O40*Volume!O111/1000</f>
        <v>0</v>
      </c>
      <c r="P40" s="114">
        <f>Preços!P40*Volume!P111/1000</f>
        <v>0</v>
      </c>
      <c r="Q40" s="114">
        <f>Preços!Q40*Volume!Q111/1000</f>
        <v>0</v>
      </c>
      <c r="R40" s="114">
        <f>Preços!R40*Volume!R111/1000</f>
        <v>0</v>
      </c>
      <c r="S40" s="114">
        <f>Preços!S40*Volume!S111/1000</f>
        <v>0</v>
      </c>
      <c r="T40" s="114">
        <f>Preços!T40*Volume!T111/1000</f>
        <v>0</v>
      </c>
      <c r="U40" s="114">
        <f>Preços!U40*Volume!U111/1000</f>
        <v>0</v>
      </c>
      <c r="V40" s="114">
        <f>Preços!V40*Volume!V111/1000</f>
        <v>0</v>
      </c>
      <c r="W40" s="114">
        <f>Preços!W40*Volume!W111/1000</f>
        <v>0</v>
      </c>
      <c r="X40" s="114">
        <f>Preços!X40*Volume!X111/1000</f>
        <v>0</v>
      </c>
      <c r="Y40" s="114">
        <f>Preços!Y40*Volume!Y111/1000</f>
        <v>0</v>
      </c>
      <c r="Z40" s="114">
        <f>Preços!Z40*Volume!Z111/1000</f>
        <v>0</v>
      </c>
      <c r="AA40" s="114">
        <f>Preços!AA40*Volume!AA111/1000</f>
        <v>0</v>
      </c>
      <c r="AB40" s="114">
        <f>Preços!AB40*Volume!AB111/1000</f>
        <v>0</v>
      </c>
      <c r="AC40" s="114">
        <f>Preços!AC40*Volume!AC111/1000</f>
        <v>0</v>
      </c>
      <c r="AD40" s="114">
        <f>Preços!AD40*Volume!AD111/1000</f>
        <v>0</v>
      </c>
      <c r="AE40" s="114">
        <f>Preços!AE40*Volume!AE111/1000</f>
        <v>0</v>
      </c>
      <c r="AF40" s="114">
        <f>Preços!AF40*Volume!AF111/1000</f>
        <v>0</v>
      </c>
      <c r="AG40" s="114">
        <f>Preços!AG40*Volume!AG111/1000</f>
        <v>0</v>
      </c>
      <c r="AH40" s="114">
        <f>Preços!AH40*Volume!AH111/1000</f>
        <v>0</v>
      </c>
      <c r="AI40" s="114">
        <f>Preços!AI40*Volume!AI111/1000</f>
        <v>0</v>
      </c>
      <c r="AJ40" s="114">
        <f>Preços!AJ40*Volume!AJ111/1000</f>
        <v>0</v>
      </c>
      <c r="AK40" s="114">
        <f>Preços!AK40*Volume!AK111/1000</f>
        <v>0</v>
      </c>
      <c r="AL40" s="114">
        <f>Preços!AL40*Volume!AL111/1000</f>
        <v>0</v>
      </c>
      <c r="AM40" s="114">
        <f>Preços!AM40*Volume!AM111/1000</f>
        <v>0</v>
      </c>
      <c r="AN40" s="114">
        <f>Preços!AN40*Volume!AN111/1000</f>
        <v>0</v>
      </c>
      <c r="AO40" s="114">
        <f>Preços!AO40*Volume!AO111/1000</f>
        <v>0</v>
      </c>
      <c r="AP40" s="114">
        <f>Preços!AP40*Volume!AP111/1000</f>
        <v>0</v>
      </c>
      <c r="AQ40" s="114">
        <f>Preços!AQ40*Volume!AQ111/1000</f>
        <v>0</v>
      </c>
      <c r="AR40" s="114">
        <f>Preços!AR40*Volume!AR111/1000</f>
        <v>0</v>
      </c>
      <c r="AS40" s="114">
        <f t="shared" si="2"/>
        <v>12989.932438672789</v>
      </c>
    </row>
    <row r="42" spans="2:45">
      <c r="B42" s="471" t="s">
        <v>242</v>
      </c>
      <c r="C42" s="479">
        <v>1000</v>
      </c>
      <c r="D42" s="472"/>
      <c r="E42" s="473">
        <f>E43+E49+E55+E61+E67</f>
        <v>17723.886458778445</v>
      </c>
      <c r="F42" s="473">
        <f t="shared" ref="F42:AR42" si="8">F43+F49+F55+F61+F67</f>
        <v>17723.886458778445</v>
      </c>
      <c r="G42" s="473">
        <f t="shared" si="8"/>
        <v>17723.886458778441</v>
      </c>
      <c r="H42" s="473">
        <f t="shared" si="8"/>
        <v>17723.886458778441</v>
      </c>
      <c r="I42" s="473">
        <f t="shared" si="8"/>
        <v>16527.858728168165</v>
      </c>
      <c r="J42" s="473">
        <f t="shared" si="8"/>
        <v>16527.858728168161</v>
      </c>
      <c r="K42" s="473">
        <f t="shared" si="8"/>
        <v>16527.858728168161</v>
      </c>
      <c r="L42" s="473">
        <f t="shared" si="8"/>
        <v>0</v>
      </c>
      <c r="M42" s="473">
        <f t="shared" si="8"/>
        <v>0</v>
      </c>
      <c r="N42" s="473">
        <f t="shared" si="8"/>
        <v>0</v>
      </c>
      <c r="O42" s="473">
        <f t="shared" si="8"/>
        <v>0</v>
      </c>
      <c r="P42" s="473">
        <f t="shared" si="8"/>
        <v>0</v>
      </c>
      <c r="Q42" s="473">
        <f t="shared" si="8"/>
        <v>0</v>
      </c>
      <c r="R42" s="473">
        <f t="shared" si="8"/>
        <v>0</v>
      </c>
      <c r="S42" s="473">
        <f t="shared" si="8"/>
        <v>0</v>
      </c>
      <c r="T42" s="473">
        <f t="shared" si="8"/>
        <v>0</v>
      </c>
      <c r="U42" s="473">
        <f t="shared" si="8"/>
        <v>0</v>
      </c>
      <c r="V42" s="473">
        <f t="shared" si="8"/>
        <v>0</v>
      </c>
      <c r="W42" s="473">
        <f t="shared" si="8"/>
        <v>0</v>
      </c>
      <c r="X42" s="473">
        <f t="shared" si="8"/>
        <v>0</v>
      </c>
      <c r="Y42" s="473">
        <f t="shared" si="8"/>
        <v>0</v>
      </c>
      <c r="Z42" s="473">
        <f t="shared" si="8"/>
        <v>0</v>
      </c>
      <c r="AA42" s="473">
        <f t="shared" si="8"/>
        <v>0</v>
      </c>
      <c r="AB42" s="473">
        <f t="shared" si="8"/>
        <v>0</v>
      </c>
      <c r="AC42" s="473">
        <f t="shared" si="8"/>
        <v>0</v>
      </c>
      <c r="AD42" s="473">
        <f t="shared" si="8"/>
        <v>0</v>
      </c>
      <c r="AE42" s="473">
        <f t="shared" si="8"/>
        <v>0</v>
      </c>
      <c r="AF42" s="473">
        <f t="shared" si="8"/>
        <v>0</v>
      </c>
      <c r="AG42" s="473">
        <f t="shared" si="8"/>
        <v>0</v>
      </c>
      <c r="AH42" s="473">
        <f t="shared" si="8"/>
        <v>0</v>
      </c>
      <c r="AI42" s="473">
        <f t="shared" si="8"/>
        <v>0</v>
      </c>
      <c r="AJ42" s="473">
        <f t="shared" si="8"/>
        <v>0</v>
      </c>
      <c r="AK42" s="473">
        <f t="shared" si="8"/>
        <v>0</v>
      </c>
      <c r="AL42" s="473">
        <f t="shared" si="8"/>
        <v>0</v>
      </c>
      <c r="AM42" s="473">
        <f t="shared" si="8"/>
        <v>0</v>
      </c>
      <c r="AN42" s="473">
        <f t="shared" si="8"/>
        <v>0</v>
      </c>
      <c r="AO42" s="473">
        <f t="shared" si="8"/>
        <v>0</v>
      </c>
      <c r="AP42" s="473">
        <f t="shared" si="8"/>
        <v>0</v>
      </c>
      <c r="AQ42" s="473">
        <f t="shared" si="8"/>
        <v>0</v>
      </c>
      <c r="AR42" s="473">
        <f t="shared" si="8"/>
        <v>0</v>
      </c>
      <c r="AS42" s="473">
        <f>SUM(E42:AR42)</f>
        <v>120479.12201961825</v>
      </c>
    </row>
    <row r="43" spans="2:45">
      <c r="B43" s="442" t="s">
        <v>392</v>
      </c>
      <c r="C43" s="478">
        <v>1000</v>
      </c>
      <c r="D43" s="443"/>
      <c r="E43" s="444">
        <f>SUM(E44:E48)</f>
        <v>0</v>
      </c>
      <c r="F43" s="444">
        <f t="shared" ref="F43:AR43" si="9">SUM(F44:F48)</f>
        <v>0</v>
      </c>
      <c r="G43" s="444">
        <f t="shared" si="9"/>
        <v>0</v>
      </c>
      <c r="H43" s="444">
        <f t="shared" si="9"/>
        <v>0</v>
      </c>
      <c r="I43" s="444">
        <f t="shared" si="9"/>
        <v>0</v>
      </c>
      <c r="J43" s="444">
        <f t="shared" si="9"/>
        <v>0</v>
      </c>
      <c r="K43" s="444">
        <f t="shared" si="9"/>
        <v>0</v>
      </c>
      <c r="L43" s="444">
        <f t="shared" si="9"/>
        <v>0</v>
      </c>
      <c r="M43" s="444">
        <f t="shared" si="9"/>
        <v>0</v>
      </c>
      <c r="N43" s="444">
        <f t="shared" si="9"/>
        <v>0</v>
      </c>
      <c r="O43" s="444">
        <f t="shared" si="9"/>
        <v>0</v>
      </c>
      <c r="P43" s="444">
        <f t="shared" si="9"/>
        <v>0</v>
      </c>
      <c r="Q43" s="444">
        <f t="shared" si="9"/>
        <v>0</v>
      </c>
      <c r="R43" s="444">
        <f t="shared" si="9"/>
        <v>0</v>
      </c>
      <c r="S43" s="444">
        <f t="shared" si="9"/>
        <v>0</v>
      </c>
      <c r="T43" s="444">
        <f t="shared" si="9"/>
        <v>0</v>
      </c>
      <c r="U43" s="444">
        <f t="shared" si="9"/>
        <v>0</v>
      </c>
      <c r="V43" s="444">
        <f t="shared" si="9"/>
        <v>0</v>
      </c>
      <c r="W43" s="444">
        <f t="shared" si="9"/>
        <v>0</v>
      </c>
      <c r="X43" s="444">
        <f t="shared" si="9"/>
        <v>0</v>
      </c>
      <c r="Y43" s="444">
        <f t="shared" si="9"/>
        <v>0</v>
      </c>
      <c r="Z43" s="444">
        <f t="shared" si="9"/>
        <v>0</v>
      </c>
      <c r="AA43" s="444">
        <f t="shared" si="9"/>
        <v>0</v>
      </c>
      <c r="AB43" s="444">
        <f t="shared" si="9"/>
        <v>0</v>
      </c>
      <c r="AC43" s="444">
        <f t="shared" si="9"/>
        <v>0</v>
      </c>
      <c r="AD43" s="444">
        <f t="shared" si="9"/>
        <v>0</v>
      </c>
      <c r="AE43" s="444">
        <f t="shared" si="9"/>
        <v>0</v>
      </c>
      <c r="AF43" s="444">
        <f t="shared" si="9"/>
        <v>0</v>
      </c>
      <c r="AG43" s="444">
        <f t="shared" si="9"/>
        <v>0</v>
      </c>
      <c r="AH43" s="444">
        <f t="shared" si="9"/>
        <v>0</v>
      </c>
      <c r="AI43" s="444">
        <f t="shared" si="9"/>
        <v>0</v>
      </c>
      <c r="AJ43" s="444">
        <f t="shared" si="9"/>
        <v>0</v>
      </c>
      <c r="AK43" s="444">
        <f t="shared" si="9"/>
        <v>0</v>
      </c>
      <c r="AL43" s="444">
        <f t="shared" si="9"/>
        <v>0</v>
      </c>
      <c r="AM43" s="444">
        <f t="shared" si="9"/>
        <v>0</v>
      </c>
      <c r="AN43" s="444">
        <f t="shared" si="9"/>
        <v>0</v>
      </c>
      <c r="AO43" s="444">
        <f t="shared" si="9"/>
        <v>0</v>
      </c>
      <c r="AP43" s="444">
        <f t="shared" si="9"/>
        <v>0</v>
      </c>
      <c r="AQ43" s="444">
        <f t="shared" si="9"/>
        <v>0</v>
      </c>
      <c r="AR43" s="444">
        <f t="shared" si="9"/>
        <v>0</v>
      </c>
      <c r="AS43" s="444">
        <f>SUM(E43:AR43)</f>
        <v>0</v>
      </c>
    </row>
    <row r="44" spans="2:45">
      <c r="B44" s="441" t="s">
        <v>751</v>
      </c>
      <c r="C44" s="480">
        <v>1000</v>
      </c>
      <c r="D44" s="114"/>
      <c r="E44" s="114">
        <f>E12</f>
        <v>0</v>
      </c>
      <c r="F44" s="114">
        <f t="shared" ref="F44:AR48" si="10">F12</f>
        <v>0</v>
      </c>
      <c r="G44" s="114">
        <f t="shared" si="10"/>
        <v>0</v>
      </c>
      <c r="H44" s="114">
        <f t="shared" si="10"/>
        <v>0</v>
      </c>
      <c r="I44" s="114">
        <f t="shared" si="10"/>
        <v>0</v>
      </c>
      <c r="J44" s="114">
        <f t="shared" si="10"/>
        <v>0</v>
      </c>
      <c r="K44" s="114">
        <f t="shared" si="10"/>
        <v>0</v>
      </c>
      <c r="L44" s="114">
        <f t="shared" si="10"/>
        <v>0</v>
      </c>
      <c r="M44" s="114">
        <f t="shared" si="10"/>
        <v>0</v>
      </c>
      <c r="N44" s="114">
        <f t="shared" si="10"/>
        <v>0</v>
      </c>
      <c r="O44" s="114">
        <f t="shared" si="10"/>
        <v>0</v>
      </c>
      <c r="P44" s="114">
        <f t="shared" si="10"/>
        <v>0</v>
      </c>
      <c r="Q44" s="114">
        <f t="shared" si="10"/>
        <v>0</v>
      </c>
      <c r="R44" s="114">
        <f t="shared" si="10"/>
        <v>0</v>
      </c>
      <c r="S44" s="114">
        <f t="shared" si="10"/>
        <v>0</v>
      </c>
      <c r="T44" s="114">
        <f t="shared" si="10"/>
        <v>0</v>
      </c>
      <c r="U44" s="114">
        <f t="shared" si="10"/>
        <v>0</v>
      </c>
      <c r="V44" s="114">
        <f t="shared" si="10"/>
        <v>0</v>
      </c>
      <c r="W44" s="114">
        <f t="shared" si="10"/>
        <v>0</v>
      </c>
      <c r="X44" s="114">
        <f t="shared" si="10"/>
        <v>0</v>
      </c>
      <c r="Y44" s="114">
        <f t="shared" si="10"/>
        <v>0</v>
      </c>
      <c r="Z44" s="114">
        <f t="shared" si="10"/>
        <v>0</v>
      </c>
      <c r="AA44" s="114">
        <f t="shared" si="10"/>
        <v>0</v>
      </c>
      <c r="AB44" s="114">
        <f t="shared" si="10"/>
        <v>0</v>
      </c>
      <c r="AC44" s="114">
        <f t="shared" si="10"/>
        <v>0</v>
      </c>
      <c r="AD44" s="114">
        <f t="shared" si="10"/>
        <v>0</v>
      </c>
      <c r="AE44" s="114">
        <f t="shared" si="10"/>
        <v>0</v>
      </c>
      <c r="AF44" s="114">
        <f t="shared" si="10"/>
        <v>0</v>
      </c>
      <c r="AG44" s="114">
        <f t="shared" si="10"/>
        <v>0</v>
      </c>
      <c r="AH44" s="114">
        <f t="shared" si="10"/>
        <v>0</v>
      </c>
      <c r="AI44" s="114">
        <f t="shared" si="10"/>
        <v>0</v>
      </c>
      <c r="AJ44" s="114">
        <f t="shared" si="10"/>
        <v>0</v>
      </c>
      <c r="AK44" s="114">
        <f t="shared" si="10"/>
        <v>0</v>
      </c>
      <c r="AL44" s="114">
        <f t="shared" si="10"/>
        <v>0</v>
      </c>
      <c r="AM44" s="114">
        <f t="shared" si="10"/>
        <v>0</v>
      </c>
      <c r="AN44" s="114">
        <f t="shared" si="10"/>
        <v>0</v>
      </c>
      <c r="AO44" s="114">
        <f t="shared" si="10"/>
        <v>0</v>
      </c>
      <c r="AP44" s="114">
        <f t="shared" si="10"/>
        <v>0</v>
      </c>
      <c r="AQ44" s="114">
        <f t="shared" si="10"/>
        <v>0</v>
      </c>
      <c r="AR44" s="114">
        <f t="shared" si="10"/>
        <v>0</v>
      </c>
      <c r="AS44" s="114">
        <f>SUM(E44:AR44)</f>
        <v>0</v>
      </c>
    </row>
    <row r="45" spans="2:45">
      <c r="B45" s="441" t="s">
        <v>752</v>
      </c>
      <c r="C45" s="480">
        <v>1000</v>
      </c>
      <c r="D45" s="114"/>
      <c r="E45" s="114">
        <f>E13</f>
        <v>0</v>
      </c>
      <c r="F45" s="114">
        <f t="shared" ref="F45:T45" si="11">F13</f>
        <v>0</v>
      </c>
      <c r="G45" s="114">
        <f t="shared" si="11"/>
        <v>0</v>
      </c>
      <c r="H45" s="114">
        <f t="shared" si="11"/>
        <v>0</v>
      </c>
      <c r="I45" s="114">
        <f t="shared" si="11"/>
        <v>0</v>
      </c>
      <c r="J45" s="114">
        <f t="shared" si="11"/>
        <v>0</v>
      </c>
      <c r="K45" s="114">
        <f t="shared" si="11"/>
        <v>0</v>
      </c>
      <c r="L45" s="114">
        <f t="shared" si="11"/>
        <v>0</v>
      </c>
      <c r="M45" s="114">
        <f t="shared" si="11"/>
        <v>0</v>
      </c>
      <c r="N45" s="114">
        <f t="shared" si="11"/>
        <v>0</v>
      </c>
      <c r="O45" s="114">
        <f t="shared" si="11"/>
        <v>0</v>
      </c>
      <c r="P45" s="114">
        <f t="shared" si="11"/>
        <v>0</v>
      </c>
      <c r="Q45" s="114">
        <f t="shared" si="11"/>
        <v>0</v>
      </c>
      <c r="R45" s="114">
        <f t="shared" si="11"/>
        <v>0</v>
      </c>
      <c r="S45" s="114">
        <f t="shared" si="11"/>
        <v>0</v>
      </c>
      <c r="T45" s="114">
        <f t="shared" si="11"/>
        <v>0</v>
      </c>
      <c r="U45" s="114">
        <f t="shared" si="10"/>
        <v>0</v>
      </c>
      <c r="V45" s="114">
        <f t="shared" si="10"/>
        <v>0</v>
      </c>
      <c r="W45" s="114">
        <f t="shared" si="10"/>
        <v>0</v>
      </c>
      <c r="X45" s="114">
        <f t="shared" si="10"/>
        <v>0</v>
      </c>
      <c r="Y45" s="114">
        <f t="shared" si="10"/>
        <v>0</v>
      </c>
      <c r="Z45" s="114">
        <f t="shared" si="10"/>
        <v>0</v>
      </c>
      <c r="AA45" s="114">
        <f t="shared" si="10"/>
        <v>0</v>
      </c>
      <c r="AB45" s="114">
        <f t="shared" si="10"/>
        <v>0</v>
      </c>
      <c r="AC45" s="114">
        <f t="shared" si="10"/>
        <v>0</v>
      </c>
      <c r="AD45" s="114">
        <f t="shared" si="10"/>
        <v>0</v>
      </c>
      <c r="AE45" s="114">
        <f t="shared" si="10"/>
        <v>0</v>
      </c>
      <c r="AF45" s="114">
        <f t="shared" si="10"/>
        <v>0</v>
      </c>
      <c r="AG45" s="114">
        <f t="shared" si="10"/>
        <v>0</v>
      </c>
      <c r="AH45" s="114">
        <f t="shared" si="10"/>
        <v>0</v>
      </c>
      <c r="AI45" s="114">
        <f t="shared" si="10"/>
        <v>0</v>
      </c>
      <c r="AJ45" s="114">
        <f t="shared" si="10"/>
        <v>0</v>
      </c>
      <c r="AK45" s="114">
        <f t="shared" si="10"/>
        <v>0</v>
      </c>
      <c r="AL45" s="114">
        <f t="shared" si="10"/>
        <v>0</v>
      </c>
      <c r="AM45" s="114">
        <f t="shared" si="10"/>
        <v>0</v>
      </c>
      <c r="AN45" s="114">
        <f t="shared" si="10"/>
        <v>0</v>
      </c>
      <c r="AO45" s="114">
        <f t="shared" si="10"/>
        <v>0</v>
      </c>
      <c r="AP45" s="114">
        <f t="shared" si="10"/>
        <v>0</v>
      </c>
      <c r="AQ45" s="114">
        <f t="shared" si="10"/>
        <v>0</v>
      </c>
      <c r="AR45" s="114">
        <f t="shared" si="10"/>
        <v>0</v>
      </c>
      <c r="AS45" s="114">
        <f t="shared" ref="AS45:AS72" si="12">SUM(E45:AR45)</f>
        <v>0</v>
      </c>
    </row>
    <row r="46" spans="2:45">
      <c r="B46" s="441" t="s">
        <v>409</v>
      </c>
      <c r="C46" s="480">
        <v>1000</v>
      </c>
      <c r="D46" s="114"/>
      <c r="E46" s="114">
        <f>E14</f>
        <v>0</v>
      </c>
      <c r="F46" s="114">
        <f t="shared" si="10"/>
        <v>0</v>
      </c>
      <c r="G46" s="114">
        <f t="shared" si="10"/>
        <v>0</v>
      </c>
      <c r="H46" s="114">
        <f t="shared" si="10"/>
        <v>0</v>
      </c>
      <c r="I46" s="114">
        <f t="shared" si="10"/>
        <v>0</v>
      </c>
      <c r="J46" s="114">
        <f t="shared" si="10"/>
        <v>0</v>
      </c>
      <c r="K46" s="114">
        <f t="shared" si="10"/>
        <v>0</v>
      </c>
      <c r="L46" s="114">
        <f t="shared" si="10"/>
        <v>0</v>
      </c>
      <c r="M46" s="114">
        <f t="shared" si="10"/>
        <v>0</v>
      </c>
      <c r="N46" s="114">
        <f t="shared" si="10"/>
        <v>0</v>
      </c>
      <c r="O46" s="114">
        <f t="shared" si="10"/>
        <v>0</v>
      </c>
      <c r="P46" s="114">
        <f t="shared" si="10"/>
        <v>0</v>
      </c>
      <c r="Q46" s="114">
        <f t="shared" si="10"/>
        <v>0</v>
      </c>
      <c r="R46" s="114">
        <f t="shared" si="10"/>
        <v>0</v>
      </c>
      <c r="S46" s="114">
        <f t="shared" si="10"/>
        <v>0</v>
      </c>
      <c r="T46" s="114">
        <f t="shared" si="10"/>
        <v>0</v>
      </c>
      <c r="U46" s="114">
        <f t="shared" si="10"/>
        <v>0</v>
      </c>
      <c r="V46" s="114">
        <f t="shared" si="10"/>
        <v>0</v>
      </c>
      <c r="W46" s="114">
        <f t="shared" si="10"/>
        <v>0</v>
      </c>
      <c r="X46" s="114">
        <f t="shared" si="10"/>
        <v>0</v>
      </c>
      <c r="Y46" s="114">
        <f t="shared" si="10"/>
        <v>0</v>
      </c>
      <c r="Z46" s="114">
        <f t="shared" si="10"/>
        <v>0</v>
      </c>
      <c r="AA46" s="114">
        <f t="shared" si="10"/>
        <v>0</v>
      </c>
      <c r="AB46" s="114">
        <f t="shared" si="10"/>
        <v>0</v>
      </c>
      <c r="AC46" s="114">
        <f t="shared" si="10"/>
        <v>0</v>
      </c>
      <c r="AD46" s="114">
        <f t="shared" si="10"/>
        <v>0</v>
      </c>
      <c r="AE46" s="114">
        <f t="shared" si="10"/>
        <v>0</v>
      </c>
      <c r="AF46" s="114">
        <f t="shared" si="10"/>
        <v>0</v>
      </c>
      <c r="AG46" s="114">
        <f t="shared" si="10"/>
        <v>0</v>
      </c>
      <c r="AH46" s="114">
        <f t="shared" si="10"/>
        <v>0</v>
      </c>
      <c r="AI46" s="114">
        <f t="shared" si="10"/>
        <v>0</v>
      </c>
      <c r="AJ46" s="114">
        <f t="shared" si="10"/>
        <v>0</v>
      </c>
      <c r="AK46" s="114">
        <f t="shared" si="10"/>
        <v>0</v>
      </c>
      <c r="AL46" s="114">
        <f t="shared" si="10"/>
        <v>0</v>
      </c>
      <c r="AM46" s="114">
        <f t="shared" si="10"/>
        <v>0</v>
      </c>
      <c r="AN46" s="114">
        <f t="shared" si="10"/>
        <v>0</v>
      </c>
      <c r="AO46" s="114">
        <f t="shared" si="10"/>
        <v>0</v>
      </c>
      <c r="AP46" s="114">
        <f t="shared" si="10"/>
        <v>0</v>
      </c>
      <c r="AQ46" s="114">
        <f t="shared" si="10"/>
        <v>0</v>
      </c>
      <c r="AR46" s="114">
        <f t="shared" si="10"/>
        <v>0</v>
      </c>
      <c r="AS46" s="114">
        <f t="shared" si="12"/>
        <v>0</v>
      </c>
    </row>
    <row r="47" spans="2:45">
      <c r="B47" s="441" t="s">
        <v>410</v>
      </c>
      <c r="C47" s="480">
        <v>1000</v>
      </c>
      <c r="D47" s="114"/>
      <c r="E47" s="114">
        <f>E15</f>
        <v>0</v>
      </c>
      <c r="F47" s="114">
        <f t="shared" si="10"/>
        <v>0</v>
      </c>
      <c r="G47" s="114">
        <f t="shared" si="10"/>
        <v>0</v>
      </c>
      <c r="H47" s="114">
        <f t="shared" si="10"/>
        <v>0</v>
      </c>
      <c r="I47" s="114">
        <f t="shared" si="10"/>
        <v>0</v>
      </c>
      <c r="J47" s="114">
        <f t="shared" si="10"/>
        <v>0</v>
      </c>
      <c r="K47" s="114">
        <f t="shared" si="10"/>
        <v>0</v>
      </c>
      <c r="L47" s="114">
        <f t="shared" si="10"/>
        <v>0</v>
      </c>
      <c r="M47" s="114">
        <f t="shared" si="10"/>
        <v>0</v>
      </c>
      <c r="N47" s="114">
        <f t="shared" si="10"/>
        <v>0</v>
      </c>
      <c r="O47" s="114">
        <f t="shared" si="10"/>
        <v>0</v>
      </c>
      <c r="P47" s="114">
        <f t="shared" si="10"/>
        <v>0</v>
      </c>
      <c r="Q47" s="114">
        <f t="shared" si="10"/>
        <v>0</v>
      </c>
      <c r="R47" s="114">
        <f t="shared" si="10"/>
        <v>0</v>
      </c>
      <c r="S47" s="114">
        <f t="shared" si="10"/>
        <v>0</v>
      </c>
      <c r="T47" s="114">
        <f t="shared" si="10"/>
        <v>0</v>
      </c>
      <c r="U47" s="114">
        <f t="shared" si="10"/>
        <v>0</v>
      </c>
      <c r="V47" s="114">
        <f t="shared" si="10"/>
        <v>0</v>
      </c>
      <c r="W47" s="114">
        <f t="shared" si="10"/>
        <v>0</v>
      </c>
      <c r="X47" s="114">
        <f t="shared" si="10"/>
        <v>0</v>
      </c>
      <c r="Y47" s="114">
        <f t="shared" si="10"/>
        <v>0</v>
      </c>
      <c r="Z47" s="114">
        <f t="shared" si="10"/>
        <v>0</v>
      </c>
      <c r="AA47" s="114">
        <f t="shared" si="10"/>
        <v>0</v>
      </c>
      <c r="AB47" s="114">
        <f t="shared" si="10"/>
        <v>0</v>
      </c>
      <c r="AC47" s="114">
        <f t="shared" si="10"/>
        <v>0</v>
      </c>
      <c r="AD47" s="114">
        <f t="shared" si="10"/>
        <v>0</v>
      </c>
      <c r="AE47" s="114">
        <f t="shared" si="10"/>
        <v>0</v>
      </c>
      <c r="AF47" s="114">
        <f t="shared" si="10"/>
        <v>0</v>
      </c>
      <c r="AG47" s="114">
        <f t="shared" si="10"/>
        <v>0</v>
      </c>
      <c r="AH47" s="114">
        <f t="shared" si="10"/>
        <v>0</v>
      </c>
      <c r="AI47" s="114">
        <f t="shared" si="10"/>
        <v>0</v>
      </c>
      <c r="AJ47" s="114">
        <f t="shared" si="10"/>
        <v>0</v>
      </c>
      <c r="AK47" s="114">
        <f t="shared" si="10"/>
        <v>0</v>
      </c>
      <c r="AL47" s="114">
        <f t="shared" si="10"/>
        <v>0</v>
      </c>
      <c r="AM47" s="114">
        <f t="shared" si="10"/>
        <v>0</v>
      </c>
      <c r="AN47" s="114">
        <f t="shared" si="10"/>
        <v>0</v>
      </c>
      <c r="AO47" s="114">
        <f t="shared" si="10"/>
        <v>0</v>
      </c>
      <c r="AP47" s="114">
        <f t="shared" si="10"/>
        <v>0</v>
      </c>
      <c r="AQ47" s="114">
        <f t="shared" si="10"/>
        <v>0</v>
      </c>
      <c r="AR47" s="114">
        <f t="shared" si="10"/>
        <v>0</v>
      </c>
      <c r="AS47" s="114">
        <f t="shared" si="12"/>
        <v>0</v>
      </c>
    </row>
    <row r="48" spans="2:45">
      <c r="B48" s="441" t="s">
        <v>411</v>
      </c>
      <c r="C48" s="480">
        <v>1000</v>
      </c>
      <c r="D48" s="114"/>
      <c r="E48" s="114">
        <f>E16</f>
        <v>0</v>
      </c>
      <c r="F48" s="114">
        <f t="shared" si="10"/>
        <v>0</v>
      </c>
      <c r="G48" s="114">
        <f t="shared" si="10"/>
        <v>0</v>
      </c>
      <c r="H48" s="114">
        <f t="shared" si="10"/>
        <v>0</v>
      </c>
      <c r="I48" s="114">
        <f t="shared" si="10"/>
        <v>0</v>
      </c>
      <c r="J48" s="114">
        <f t="shared" si="10"/>
        <v>0</v>
      </c>
      <c r="K48" s="114">
        <f t="shared" si="10"/>
        <v>0</v>
      </c>
      <c r="L48" s="114">
        <f t="shared" si="10"/>
        <v>0</v>
      </c>
      <c r="M48" s="114">
        <f t="shared" si="10"/>
        <v>0</v>
      </c>
      <c r="N48" s="114">
        <f t="shared" si="10"/>
        <v>0</v>
      </c>
      <c r="O48" s="114">
        <f t="shared" si="10"/>
        <v>0</v>
      </c>
      <c r="P48" s="114">
        <f t="shared" si="10"/>
        <v>0</v>
      </c>
      <c r="Q48" s="114">
        <f t="shared" si="10"/>
        <v>0</v>
      </c>
      <c r="R48" s="114">
        <f t="shared" si="10"/>
        <v>0</v>
      </c>
      <c r="S48" s="114">
        <f t="shared" si="10"/>
        <v>0</v>
      </c>
      <c r="T48" s="114">
        <f t="shared" si="10"/>
        <v>0</v>
      </c>
      <c r="U48" s="114">
        <f t="shared" si="10"/>
        <v>0</v>
      </c>
      <c r="V48" s="114">
        <f t="shared" si="10"/>
        <v>0</v>
      </c>
      <c r="W48" s="114">
        <f t="shared" si="10"/>
        <v>0</v>
      </c>
      <c r="X48" s="114">
        <f t="shared" si="10"/>
        <v>0</v>
      </c>
      <c r="Y48" s="114">
        <f t="shared" si="10"/>
        <v>0</v>
      </c>
      <c r="Z48" s="114">
        <f t="shared" si="10"/>
        <v>0</v>
      </c>
      <c r="AA48" s="114">
        <f t="shared" si="10"/>
        <v>0</v>
      </c>
      <c r="AB48" s="114">
        <f t="shared" si="10"/>
        <v>0</v>
      </c>
      <c r="AC48" s="114">
        <f t="shared" si="10"/>
        <v>0</v>
      </c>
      <c r="AD48" s="114">
        <f t="shared" si="10"/>
        <v>0</v>
      </c>
      <c r="AE48" s="114">
        <f t="shared" si="10"/>
        <v>0</v>
      </c>
      <c r="AF48" s="114">
        <f t="shared" si="10"/>
        <v>0</v>
      </c>
      <c r="AG48" s="114">
        <f t="shared" si="10"/>
        <v>0</v>
      </c>
      <c r="AH48" s="114">
        <f t="shared" si="10"/>
        <v>0</v>
      </c>
      <c r="AI48" s="114">
        <f t="shared" si="10"/>
        <v>0</v>
      </c>
      <c r="AJ48" s="114">
        <f t="shared" si="10"/>
        <v>0</v>
      </c>
      <c r="AK48" s="114">
        <f t="shared" si="10"/>
        <v>0</v>
      </c>
      <c r="AL48" s="114">
        <f t="shared" si="10"/>
        <v>0</v>
      </c>
      <c r="AM48" s="114">
        <f t="shared" si="10"/>
        <v>0</v>
      </c>
      <c r="AN48" s="114">
        <f t="shared" si="10"/>
        <v>0</v>
      </c>
      <c r="AO48" s="114">
        <f t="shared" si="10"/>
        <v>0</v>
      </c>
      <c r="AP48" s="114">
        <f t="shared" si="10"/>
        <v>0</v>
      </c>
      <c r="AQ48" s="114">
        <f t="shared" si="10"/>
        <v>0</v>
      </c>
      <c r="AR48" s="114">
        <f t="shared" si="10"/>
        <v>0</v>
      </c>
      <c r="AS48" s="114">
        <f t="shared" si="12"/>
        <v>0</v>
      </c>
    </row>
    <row r="49" spans="2:45">
      <c r="B49" s="442" t="s">
        <v>393</v>
      </c>
      <c r="C49" s="478">
        <v>1000</v>
      </c>
      <c r="D49" s="444"/>
      <c r="E49" s="444">
        <f>SUM(E50:E54)</f>
        <v>0</v>
      </c>
      <c r="F49" s="444">
        <f t="shared" ref="F49:AR49" si="13">SUM(F50:F54)</f>
        <v>0</v>
      </c>
      <c r="G49" s="444">
        <f t="shared" si="13"/>
        <v>0</v>
      </c>
      <c r="H49" s="444">
        <f t="shared" si="13"/>
        <v>0</v>
      </c>
      <c r="I49" s="444">
        <f t="shared" si="13"/>
        <v>0</v>
      </c>
      <c r="J49" s="444">
        <f t="shared" si="13"/>
        <v>0</v>
      </c>
      <c r="K49" s="444">
        <f t="shared" si="13"/>
        <v>0</v>
      </c>
      <c r="L49" s="444">
        <f t="shared" si="13"/>
        <v>0</v>
      </c>
      <c r="M49" s="444">
        <f t="shared" si="13"/>
        <v>0</v>
      </c>
      <c r="N49" s="444">
        <f t="shared" si="13"/>
        <v>0</v>
      </c>
      <c r="O49" s="444">
        <f t="shared" si="13"/>
        <v>0</v>
      </c>
      <c r="P49" s="444">
        <f t="shared" si="13"/>
        <v>0</v>
      </c>
      <c r="Q49" s="444">
        <f t="shared" si="13"/>
        <v>0</v>
      </c>
      <c r="R49" s="444">
        <f t="shared" si="13"/>
        <v>0</v>
      </c>
      <c r="S49" s="444">
        <f t="shared" si="13"/>
        <v>0</v>
      </c>
      <c r="T49" s="444">
        <f t="shared" si="13"/>
        <v>0</v>
      </c>
      <c r="U49" s="444">
        <f t="shared" si="13"/>
        <v>0</v>
      </c>
      <c r="V49" s="444">
        <f t="shared" si="13"/>
        <v>0</v>
      </c>
      <c r="W49" s="444">
        <f t="shared" si="13"/>
        <v>0</v>
      </c>
      <c r="X49" s="444">
        <f t="shared" si="13"/>
        <v>0</v>
      </c>
      <c r="Y49" s="444">
        <f t="shared" si="13"/>
        <v>0</v>
      </c>
      <c r="Z49" s="444">
        <f t="shared" si="13"/>
        <v>0</v>
      </c>
      <c r="AA49" s="444">
        <f t="shared" si="13"/>
        <v>0</v>
      </c>
      <c r="AB49" s="444">
        <f t="shared" si="13"/>
        <v>0</v>
      </c>
      <c r="AC49" s="444">
        <f t="shared" si="13"/>
        <v>0</v>
      </c>
      <c r="AD49" s="444">
        <f t="shared" si="13"/>
        <v>0</v>
      </c>
      <c r="AE49" s="444">
        <f t="shared" si="13"/>
        <v>0</v>
      </c>
      <c r="AF49" s="444">
        <f t="shared" si="13"/>
        <v>0</v>
      </c>
      <c r="AG49" s="444">
        <f t="shared" si="13"/>
        <v>0</v>
      </c>
      <c r="AH49" s="444">
        <f t="shared" si="13"/>
        <v>0</v>
      </c>
      <c r="AI49" s="444">
        <f t="shared" si="13"/>
        <v>0</v>
      </c>
      <c r="AJ49" s="444">
        <f t="shared" si="13"/>
        <v>0</v>
      </c>
      <c r="AK49" s="444">
        <f t="shared" si="13"/>
        <v>0</v>
      </c>
      <c r="AL49" s="444">
        <f t="shared" si="13"/>
        <v>0</v>
      </c>
      <c r="AM49" s="444">
        <f t="shared" si="13"/>
        <v>0</v>
      </c>
      <c r="AN49" s="444">
        <f t="shared" si="13"/>
        <v>0</v>
      </c>
      <c r="AO49" s="444">
        <f t="shared" si="13"/>
        <v>0</v>
      </c>
      <c r="AP49" s="444">
        <f t="shared" si="13"/>
        <v>0</v>
      </c>
      <c r="AQ49" s="444">
        <f t="shared" si="13"/>
        <v>0</v>
      </c>
      <c r="AR49" s="444">
        <f t="shared" si="13"/>
        <v>0</v>
      </c>
      <c r="AS49" s="444">
        <f>SUM(E49:AR49)</f>
        <v>0</v>
      </c>
    </row>
    <row r="50" spans="2:45">
      <c r="B50" s="441" t="s">
        <v>751</v>
      </c>
      <c r="C50" s="480">
        <v>1000</v>
      </c>
      <c r="D50" s="114"/>
      <c r="E50" s="114">
        <f>E18</f>
        <v>0</v>
      </c>
      <c r="F50" s="114">
        <f t="shared" ref="F50:AR54" si="14">F18</f>
        <v>0</v>
      </c>
      <c r="G50" s="114">
        <f t="shared" si="14"/>
        <v>0</v>
      </c>
      <c r="H50" s="114">
        <f t="shared" si="14"/>
        <v>0</v>
      </c>
      <c r="I50" s="114">
        <f t="shared" si="14"/>
        <v>0</v>
      </c>
      <c r="J50" s="114">
        <f t="shared" si="14"/>
        <v>0</v>
      </c>
      <c r="K50" s="114">
        <f t="shared" si="14"/>
        <v>0</v>
      </c>
      <c r="L50" s="114">
        <f t="shared" si="14"/>
        <v>0</v>
      </c>
      <c r="M50" s="114">
        <f t="shared" si="14"/>
        <v>0</v>
      </c>
      <c r="N50" s="114">
        <f t="shared" si="14"/>
        <v>0</v>
      </c>
      <c r="O50" s="114">
        <f t="shared" si="14"/>
        <v>0</v>
      </c>
      <c r="P50" s="114">
        <f t="shared" si="14"/>
        <v>0</v>
      </c>
      <c r="Q50" s="114">
        <f t="shared" si="14"/>
        <v>0</v>
      </c>
      <c r="R50" s="114">
        <f t="shared" si="14"/>
        <v>0</v>
      </c>
      <c r="S50" s="114">
        <f t="shared" si="14"/>
        <v>0</v>
      </c>
      <c r="T50" s="114">
        <f t="shared" si="14"/>
        <v>0</v>
      </c>
      <c r="U50" s="114">
        <f t="shared" si="14"/>
        <v>0</v>
      </c>
      <c r="V50" s="114">
        <f t="shared" si="14"/>
        <v>0</v>
      </c>
      <c r="W50" s="114">
        <f t="shared" si="14"/>
        <v>0</v>
      </c>
      <c r="X50" s="114">
        <f t="shared" si="14"/>
        <v>0</v>
      </c>
      <c r="Y50" s="114">
        <f t="shared" si="14"/>
        <v>0</v>
      </c>
      <c r="Z50" s="114">
        <f t="shared" si="14"/>
        <v>0</v>
      </c>
      <c r="AA50" s="114">
        <f t="shared" si="14"/>
        <v>0</v>
      </c>
      <c r="AB50" s="114">
        <f t="shared" si="14"/>
        <v>0</v>
      </c>
      <c r="AC50" s="114">
        <f t="shared" si="14"/>
        <v>0</v>
      </c>
      <c r="AD50" s="114">
        <f t="shared" si="14"/>
        <v>0</v>
      </c>
      <c r="AE50" s="114">
        <f t="shared" si="14"/>
        <v>0</v>
      </c>
      <c r="AF50" s="114">
        <f t="shared" si="14"/>
        <v>0</v>
      </c>
      <c r="AG50" s="114">
        <f t="shared" si="14"/>
        <v>0</v>
      </c>
      <c r="AH50" s="114">
        <f t="shared" si="14"/>
        <v>0</v>
      </c>
      <c r="AI50" s="114">
        <f t="shared" si="14"/>
        <v>0</v>
      </c>
      <c r="AJ50" s="114">
        <f t="shared" si="14"/>
        <v>0</v>
      </c>
      <c r="AK50" s="114">
        <f t="shared" si="14"/>
        <v>0</v>
      </c>
      <c r="AL50" s="114">
        <f t="shared" si="14"/>
        <v>0</v>
      </c>
      <c r="AM50" s="114">
        <f t="shared" si="14"/>
        <v>0</v>
      </c>
      <c r="AN50" s="114">
        <f t="shared" si="14"/>
        <v>0</v>
      </c>
      <c r="AO50" s="114">
        <f t="shared" si="14"/>
        <v>0</v>
      </c>
      <c r="AP50" s="114">
        <f t="shared" si="14"/>
        <v>0</v>
      </c>
      <c r="AQ50" s="114">
        <f t="shared" si="14"/>
        <v>0</v>
      </c>
      <c r="AR50" s="114">
        <f t="shared" si="14"/>
        <v>0</v>
      </c>
      <c r="AS50" s="114">
        <f>SUM(E50:AR50)</f>
        <v>0</v>
      </c>
    </row>
    <row r="51" spans="2:45">
      <c r="B51" s="441" t="s">
        <v>752</v>
      </c>
      <c r="C51" s="480">
        <v>1000</v>
      </c>
      <c r="D51" s="114"/>
      <c r="E51" s="114">
        <f>E19</f>
        <v>0</v>
      </c>
      <c r="F51" s="114">
        <f t="shared" ref="F51:T51" si="15">F19</f>
        <v>0</v>
      </c>
      <c r="G51" s="114">
        <f t="shared" si="15"/>
        <v>0</v>
      </c>
      <c r="H51" s="114">
        <f t="shared" si="15"/>
        <v>0</v>
      </c>
      <c r="I51" s="114">
        <f t="shared" si="15"/>
        <v>0</v>
      </c>
      <c r="J51" s="114">
        <f t="shared" si="15"/>
        <v>0</v>
      </c>
      <c r="K51" s="114">
        <f t="shared" si="15"/>
        <v>0</v>
      </c>
      <c r="L51" s="114">
        <f t="shared" si="15"/>
        <v>0</v>
      </c>
      <c r="M51" s="114">
        <f t="shared" si="15"/>
        <v>0</v>
      </c>
      <c r="N51" s="114">
        <f t="shared" si="15"/>
        <v>0</v>
      </c>
      <c r="O51" s="114">
        <f t="shared" si="15"/>
        <v>0</v>
      </c>
      <c r="P51" s="114">
        <f t="shared" si="15"/>
        <v>0</v>
      </c>
      <c r="Q51" s="114">
        <f t="shared" si="15"/>
        <v>0</v>
      </c>
      <c r="R51" s="114">
        <f t="shared" si="15"/>
        <v>0</v>
      </c>
      <c r="S51" s="114">
        <f t="shared" si="15"/>
        <v>0</v>
      </c>
      <c r="T51" s="114">
        <f t="shared" si="15"/>
        <v>0</v>
      </c>
      <c r="U51" s="114">
        <f t="shared" si="14"/>
        <v>0</v>
      </c>
      <c r="V51" s="114">
        <f t="shared" si="14"/>
        <v>0</v>
      </c>
      <c r="W51" s="114">
        <f t="shared" si="14"/>
        <v>0</v>
      </c>
      <c r="X51" s="114">
        <f t="shared" si="14"/>
        <v>0</v>
      </c>
      <c r="Y51" s="114">
        <f t="shared" si="14"/>
        <v>0</v>
      </c>
      <c r="Z51" s="114">
        <f t="shared" si="14"/>
        <v>0</v>
      </c>
      <c r="AA51" s="114">
        <f t="shared" si="14"/>
        <v>0</v>
      </c>
      <c r="AB51" s="114">
        <f t="shared" si="14"/>
        <v>0</v>
      </c>
      <c r="AC51" s="114">
        <f t="shared" si="14"/>
        <v>0</v>
      </c>
      <c r="AD51" s="114">
        <f t="shared" si="14"/>
        <v>0</v>
      </c>
      <c r="AE51" s="114">
        <f t="shared" si="14"/>
        <v>0</v>
      </c>
      <c r="AF51" s="114">
        <f t="shared" si="14"/>
        <v>0</v>
      </c>
      <c r="AG51" s="114">
        <f t="shared" si="14"/>
        <v>0</v>
      </c>
      <c r="AH51" s="114">
        <f t="shared" si="14"/>
        <v>0</v>
      </c>
      <c r="AI51" s="114">
        <f t="shared" si="14"/>
        <v>0</v>
      </c>
      <c r="AJ51" s="114">
        <f t="shared" si="14"/>
        <v>0</v>
      </c>
      <c r="AK51" s="114">
        <f t="shared" si="14"/>
        <v>0</v>
      </c>
      <c r="AL51" s="114">
        <f t="shared" si="14"/>
        <v>0</v>
      </c>
      <c r="AM51" s="114">
        <f t="shared" si="14"/>
        <v>0</v>
      </c>
      <c r="AN51" s="114">
        <f t="shared" si="14"/>
        <v>0</v>
      </c>
      <c r="AO51" s="114">
        <f t="shared" si="14"/>
        <v>0</v>
      </c>
      <c r="AP51" s="114">
        <f t="shared" si="14"/>
        <v>0</v>
      </c>
      <c r="AQ51" s="114">
        <f t="shared" si="14"/>
        <v>0</v>
      </c>
      <c r="AR51" s="114">
        <f t="shared" si="14"/>
        <v>0</v>
      </c>
      <c r="AS51" s="114">
        <f t="shared" si="12"/>
        <v>0</v>
      </c>
    </row>
    <row r="52" spans="2:45">
      <c r="B52" s="441" t="s">
        <v>409</v>
      </c>
      <c r="C52" s="480">
        <v>1000</v>
      </c>
      <c r="D52" s="114"/>
      <c r="E52" s="114">
        <f>E20</f>
        <v>0</v>
      </c>
      <c r="F52" s="114">
        <f t="shared" si="14"/>
        <v>0</v>
      </c>
      <c r="G52" s="114">
        <f t="shared" si="14"/>
        <v>0</v>
      </c>
      <c r="H52" s="114">
        <f t="shared" si="14"/>
        <v>0</v>
      </c>
      <c r="I52" s="114">
        <f t="shared" si="14"/>
        <v>0</v>
      </c>
      <c r="J52" s="114">
        <f t="shared" si="14"/>
        <v>0</v>
      </c>
      <c r="K52" s="114">
        <f t="shared" si="14"/>
        <v>0</v>
      </c>
      <c r="L52" s="114">
        <f t="shared" si="14"/>
        <v>0</v>
      </c>
      <c r="M52" s="114">
        <f t="shared" si="14"/>
        <v>0</v>
      </c>
      <c r="N52" s="114">
        <f t="shared" si="14"/>
        <v>0</v>
      </c>
      <c r="O52" s="114">
        <f t="shared" si="14"/>
        <v>0</v>
      </c>
      <c r="P52" s="114">
        <f t="shared" si="14"/>
        <v>0</v>
      </c>
      <c r="Q52" s="114">
        <f t="shared" si="14"/>
        <v>0</v>
      </c>
      <c r="R52" s="114">
        <f t="shared" si="14"/>
        <v>0</v>
      </c>
      <c r="S52" s="114">
        <f t="shared" si="14"/>
        <v>0</v>
      </c>
      <c r="T52" s="114">
        <f t="shared" si="14"/>
        <v>0</v>
      </c>
      <c r="U52" s="114">
        <f t="shared" si="14"/>
        <v>0</v>
      </c>
      <c r="V52" s="114">
        <f t="shared" si="14"/>
        <v>0</v>
      </c>
      <c r="W52" s="114">
        <f t="shared" si="14"/>
        <v>0</v>
      </c>
      <c r="X52" s="114">
        <f t="shared" si="14"/>
        <v>0</v>
      </c>
      <c r="Y52" s="114">
        <f t="shared" si="14"/>
        <v>0</v>
      </c>
      <c r="Z52" s="114">
        <f t="shared" si="14"/>
        <v>0</v>
      </c>
      <c r="AA52" s="114">
        <f t="shared" si="14"/>
        <v>0</v>
      </c>
      <c r="AB52" s="114">
        <f t="shared" si="14"/>
        <v>0</v>
      </c>
      <c r="AC52" s="114">
        <f t="shared" si="14"/>
        <v>0</v>
      </c>
      <c r="AD52" s="114">
        <f t="shared" si="14"/>
        <v>0</v>
      </c>
      <c r="AE52" s="114">
        <f t="shared" si="14"/>
        <v>0</v>
      </c>
      <c r="AF52" s="114">
        <f t="shared" si="14"/>
        <v>0</v>
      </c>
      <c r="AG52" s="114">
        <f t="shared" si="14"/>
        <v>0</v>
      </c>
      <c r="AH52" s="114">
        <f t="shared" si="14"/>
        <v>0</v>
      </c>
      <c r="AI52" s="114">
        <f t="shared" si="14"/>
        <v>0</v>
      </c>
      <c r="AJ52" s="114">
        <f t="shared" si="14"/>
        <v>0</v>
      </c>
      <c r="AK52" s="114">
        <f t="shared" si="14"/>
        <v>0</v>
      </c>
      <c r="AL52" s="114">
        <f t="shared" si="14"/>
        <v>0</v>
      </c>
      <c r="AM52" s="114">
        <f t="shared" si="14"/>
        <v>0</v>
      </c>
      <c r="AN52" s="114">
        <f t="shared" si="14"/>
        <v>0</v>
      </c>
      <c r="AO52" s="114">
        <f t="shared" si="14"/>
        <v>0</v>
      </c>
      <c r="AP52" s="114">
        <f t="shared" si="14"/>
        <v>0</v>
      </c>
      <c r="AQ52" s="114">
        <f t="shared" si="14"/>
        <v>0</v>
      </c>
      <c r="AR52" s="114">
        <f t="shared" si="14"/>
        <v>0</v>
      </c>
      <c r="AS52" s="114">
        <f t="shared" si="12"/>
        <v>0</v>
      </c>
    </row>
    <row r="53" spans="2:45">
      <c r="B53" s="441" t="s">
        <v>410</v>
      </c>
      <c r="C53" s="480">
        <v>1000</v>
      </c>
      <c r="D53" s="114"/>
      <c r="E53" s="114">
        <f>E21</f>
        <v>0</v>
      </c>
      <c r="F53" s="114">
        <f t="shared" si="14"/>
        <v>0</v>
      </c>
      <c r="G53" s="114">
        <f t="shared" si="14"/>
        <v>0</v>
      </c>
      <c r="H53" s="114">
        <f t="shared" si="14"/>
        <v>0</v>
      </c>
      <c r="I53" s="114">
        <f t="shared" si="14"/>
        <v>0</v>
      </c>
      <c r="J53" s="114">
        <f t="shared" si="14"/>
        <v>0</v>
      </c>
      <c r="K53" s="114">
        <f t="shared" si="14"/>
        <v>0</v>
      </c>
      <c r="L53" s="114">
        <f t="shared" si="14"/>
        <v>0</v>
      </c>
      <c r="M53" s="114">
        <f t="shared" si="14"/>
        <v>0</v>
      </c>
      <c r="N53" s="114">
        <f t="shared" si="14"/>
        <v>0</v>
      </c>
      <c r="O53" s="114">
        <f t="shared" si="14"/>
        <v>0</v>
      </c>
      <c r="P53" s="114">
        <f t="shared" si="14"/>
        <v>0</v>
      </c>
      <c r="Q53" s="114">
        <f t="shared" si="14"/>
        <v>0</v>
      </c>
      <c r="R53" s="114">
        <f t="shared" si="14"/>
        <v>0</v>
      </c>
      <c r="S53" s="114">
        <f t="shared" si="14"/>
        <v>0</v>
      </c>
      <c r="T53" s="114">
        <f t="shared" si="14"/>
        <v>0</v>
      </c>
      <c r="U53" s="114">
        <f t="shared" si="14"/>
        <v>0</v>
      </c>
      <c r="V53" s="114">
        <f t="shared" si="14"/>
        <v>0</v>
      </c>
      <c r="W53" s="114">
        <f t="shared" si="14"/>
        <v>0</v>
      </c>
      <c r="X53" s="114">
        <f t="shared" si="14"/>
        <v>0</v>
      </c>
      <c r="Y53" s="114">
        <f t="shared" si="14"/>
        <v>0</v>
      </c>
      <c r="Z53" s="114">
        <f t="shared" si="14"/>
        <v>0</v>
      </c>
      <c r="AA53" s="114">
        <f t="shared" si="14"/>
        <v>0</v>
      </c>
      <c r="AB53" s="114">
        <f t="shared" si="14"/>
        <v>0</v>
      </c>
      <c r="AC53" s="114">
        <f t="shared" si="14"/>
        <v>0</v>
      </c>
      <c r="AD53" s="114">
        <f t="shared" si="14"/>
        <v>0</v>
      </c>
      <c r="AE53" s="114">
        <f t="shared" si="14"/>
        <v>0</v>
      </c>
      <c r="AF53" s="114">
        <f t="shared" si="14"/>
        <v>0</v>
      </c>
      <c r="AG53" s="114">
        <f t="shared" si="14"/>
        <v>0</v>
      </c>
      <c r="AH53" s="114">
        <f t="shared" si="14"/>
        <v>0</v>
      </c>
      <c r="AI53" s="114">
        <f t="shared" si="14"/>
        <v>0</v>
      </c>
      <c r="AJ53" s="114">
        <f t="shared" si="14"/>
        <v>0</v>
      </c>
      <c r="AK53" s="114">
        <f t="shared" si="14"/>
        <v>0</v>
      </c>
      <c r="AL53" s="114">
        <f t="shared" si="14"/>
        <v>0</v>
      </c>
      <c r="AM53" s="114">
        <f t="shared" si="14"/>
        <v>0</v>
      </c>
      <c r="AN53" s="114">
        <f t="shared" si="14"/>
        <v>0</v>
      </c>
      <c r="AO53" s="114">
        <f t="shared" si="14"/>
        <v>0</v>
      </c>
      <c r="AP53" s="114">
        <f t="shared" si="14"/>
        <v>0</v>
      </c>
      <c r="AQ53" s="114">
        <f t="shared" si="14"/>
        <v>0</v>
      </c>
      <c r="AR53" s="114">
        <f t="shared" si="14"/>
        <v>0</v>
      </c>
      <c r="AS53" s="114">
        <f t="shared" si="12"/>
        <v>0</v>
      </c>
    </row>
    <row r="54" spans="2:45">
      <c r="B54" s="441" t="s">
        <v>411</v>
      </c>
      <c r="C54" s="480">
        <v>1000</v>
      </c>
      <c r="D54" s="114"/>
      <c r="E54" s="114">
        <f>E22</f>
        <v>0</v>
      </c>
      <c r="F54" s="114">
        <f t="shared" si="14"/>
        <v>0</v>
      </c>
      <c r="G54" s="114">
        <f t="shared" si="14"/>
        <v>0</v>
      </c>
      <c r="H54" s="114">
        <f t="shared" si="14"/>
        <v>0</v>
      </c>
      <c r="I54" s="114">
        <f t="shared" si="14"/>
        <v>0</v>
      </c>
      <c r="J54" s="114">
        <f t="shared" si="14"/>
        <v>0</v>
      </c>
      <c r="K54" s="114">
        <f t="shared" si="14"/>
        <v>0</v>
      </c>
      <c r="L54" s="114">
        <f t="shared" si="14"/>
        <v>0</v>
      </c>
      <c r="M54" s="114">
        <f t="shared" si="14"/>
        <v>0</v>
      </c>
      <c r="N54" s="114">
        <f t="shared" si="14"/>
        <v>0</v>
      </c>
      <c r="O54" s="114">
        <f t="shared" si="14"/>
        <v>0</v>
      </c>
      <c r="P54" s="114">
        <f t="shared" si="14"/>
        <v>0</v>
      </c>
      <c r="Q54" s="114">
        <f t="shared" si="14"/>
        <v>0</v>
      </c>
      <c r="R54" s="114">
        <f t="shared" si="14"/>
        <v>0</v>
      </c>
      <c r="S54" s="114">
        <f t="shared" si="14"/>
        <v>0</v>
      </c>
      <c r="T54" s="114">
        <f t="shared" si="14"/>
        <v>0</v>
      </c>
      <c r="U54" s="114">
        <f t="shared" si="14"/>
        <v>0</v>
      </c>
      <c r="V54" s="114">
        <f t="shared" si="14"/>
        <v>0</v>
      </c>
      <c r="W54" s="114">
        <f t="shared" si="14"/>
        <v>0</v>
      </c>
      <c r="X54" s="114">
        <f t="shared" si="14"/>
        <v>0</v>
      </c>
      <c r="Y54" s="114">
        <f t="shared" si="14"/>
        <v>0</v>
      </c>
      <c r="Z54" s="114">
        <f t="shared" si="14"/>
        <v>0</v>
      </c>
      <c r="AA54" s="114">
        <f t="shared" si="14"/>
        <v>0</v>
      </c>
      <c r="AB54" s="114">
        <f t="shared" si="14"/>
        <v>0</v>
      </c>
      <c r="AC54" s="114">
        <f t="shared" si="14"/>
        <v>0</v>
      </c>
      <c r="AD54" s="114">
        <f t="shared" si="14"/>
        <v>0</v>
      </c>
      <c r="AE54" s="114">
        <f t="shared" si="14"/>
        <v>0</v>
      </c>
      <c r="AF54" s="114">
        <f t="shared" si="14"/>
        <v>0</v>
      </c>
      <c r="AG54" s="114">
        <f t="shared" si="14"/>
        <v>0</v>
      </c>
      <c r="AH54" s="114">
        <f t="shared" si="14"/>
        <v>0</v>
      </c>
      <c r="AI54" s="114">
        <f t="shared" si="14"/>
        <v>0</v>
      </c>
      <c r="AJ54" s="114">
        <f t="shared" si="14"/>
        <v>0</v>
      </c>
      <c r="AK54" s="114">
        <f t="shared" si="14"/>
        <v>0</v>
      </c>
      <c r="AL54" s="114">
        <f t="shared" si="14"/>
        <v>0</v>
      </c>
      <c r="AM54" s="114">
        <f t="shared" si="14"/>
        <v>0</v>
      </c>
      <c r="AN54" s="114">
        <f t="shared" si="14"/>
        <v>0</v>
      </c>
      <c r="AO54" s="114">
        <f t="shared" si="14"/>
        <v>0</v>
      </c>
      <c r="AP54" s="114">
        <f t="shared" si="14"/>
        <v>0</v>
      </c>
      <c r="AQ54" s="114">
        <f t="shared" si="14"/>
        <v>0</v>
      </c>
      <c r="AR54" s="114">
        <f t="shared" si="14"/>
        <v>0</v>
      </c>
      <c r="AS54" s="114">
        <f t="shared" si="12"/>
        <v>0</v>
      </c>
    </row>
    <row r="55" spans="2:45">
      <c r="B55" s="442" t="s">
        <v>394</v>
      </c>
      <c r="C55" s="478">
        <v>1000</v>
      </c>
      <c r="D55" s="444"/>
      <c r="E55" s="444">
        <f t="shared" ref="E55:AR55" si="16">SUM(E56:E60)</f>
        <v>15116.390171579547</v>
      </c>
      <c r="F55" s="444">
        <f t="shared" si="16"/>
        <v>15116.390171579547</v>
      </c>
      <c r="G55" s="444">
        <f t="shared" si="16"/>
        <v>15116.390171579544</v>
      </c>
      <c r="H55" s="444">
        <f t="shared" si="16"/>
        <v>15116.390171579544</v>
      </c>
      <c r="I55" s="444">
        <f t="shared" si="16"/>
        <v>13920.362440969267</v>
      </c>
      <c r="J55" s="444">
        <f t="shared" si="16"/>
        <v>13920.362440969266</v>
      </c>
      <c r="K55" s="444">
        <f t="shared" si="16"/>
        <v>13920.362440969266</v>
      </c>
      <c r="L55" s="444">
        <f t="shared" si="16"/>
        <v>0</v>
      </c>
      <c r="M55" s="444">
        <f t="shared" si="16"/>
        <v>0</v>
      </c>
      <c r="N55" s="444">
        <f t="shared" si="16"/>
        <v>0</v>
      </c>
      <c r="O55" s="444">
        <f t="shared" si="16"/>
        <v>0</v>
      </c>
      <c r="P55" s="444">
        <f t="shared" si="16"/>
        <v>0</v>
      </c>
      <c r="Q55" s="444">
        <f t="shared" si="16"/>
        <v>0</v>
      </c>
      <c r="R55" s="444">
        <f t="shared" si="16"/>
        <v>0</v>
      </c>
      <c r="S55" s="444">
        <f t="shared" si="16"/>
        <v>0</v>
      </c>
      <c r="T55" s="444">
        <f t="shared" si="16"/>
        <v>0</v>
      </c>
      <c r="U55" s="444">
        <f t="shared" si="16"/>
        <v>0</v>
      </c>
      <c r="V55" s="444">
        <f t="shared" si="16"/>
        <v>0</v>
      </c>
      <c r="W55" s="444">
        <f t="shared" si="16"/>
        <v>0</v>
      </c>
      <c r="X55" s="444">
        <f t="shared" si="16"/>
        <v>0</v>
      </c>
      <c r="Y55" s="444">
        <f t="shared" si="16"/>
        <v>0</v>
      </c>
      <c r="Z55" s="444">
        <f t="shared" si="16"/>
        <v>0</v>
      </c>
      <c r="AA55" s="444">
        <f t="shared" si="16"/>
        <v>0</v>
      </c>
      <c r="AB55" s="444">
        <f t="shared" si="16"/>
        <v>0</v>
      </c>
      <c r="AC55" s="444">
        <f t="shared" si="16"/>
        <v>0</v>
      </c>
      <c r="AD55" s="444">
        <f t="shared" si="16"/>
        <v>0</v>
      </c>
      <c r="AE55" s="444">
        <f t="shared" si="16"/>
        <v>0</v>
      </c>
      <c r="AF55" s="444">
        <f t="shared" si="16"/>
        <v>0</v>
      </c>
      <c r="AG55" s="444">
        <f t="shared" si="16"/>
        <v>0</v>
      </c>
      <c r="AH55" s="444">
        <f t="shared" si="16"/>
        <v>0</v>
      </c>
      <c r="AI55" s="444">
        <f t="shared" si="16"/>
        <v>0</v>
      </c>
      <c r="AJ55" s="444">
        <f t="shared" si="16"/>
        <v>0</v>
      </c>
      <c r="AK55" s="444">
        <f t="shared" si="16"/>
        <v>0</v>
      </c>
      <c r="AL55" s="444">
        <f t="shared" si="16"/>
        <v>0</v>
      </c>
      <c r="AM55" s="444">
        <f t="shared" si="16"/>
        <v>0</v>
      </c>
      <c r="AN55" s="444">
        <f t="shared" si="16"/>
        <v>0</v>
      </c>
      <c r="AO55" s="444">
        <f t="shared" si="16"/>
        <v>0</v>
      </c>
      <c r="AP55" s="444">
        <f t="shared" si="16"/>
        <v>0</v>
      </c>
      <c r="AQ55" s="444">
        <f t="shared" si="16"/>
        <v>0</v>
      </c>
      <c r="AR55" s="444">
        <f t="shared" si="16"/>
        <v>0</v>
      </c>
      <c r="AS55" s="444">
        <f>SUM(E55:AR55)</f>
        <v>102226.64800922599</v>
      </c>
    </row>
    <row r="56" spans="2:45">
      <c r="B56" s="441" t="s">
        <v>751</v>
      </c>
      <c r="C56" s="480">
        <v>1000</v>
      </c>
      <c r="D56" s="114"/>
      <c r="E56" s="114">
        <f t="shared" ref="E56:T56" si="17">E24</f>
        <v>23.340793131536707</v>
      </c>
      <c r="F56" s="114">
        <f t="shared" si="17"/>
        <v>23.340793131536707</v>
      </c>
      <c r="G56" s="114">
        <f t="shared" si="17"/>
        <v>23.340793131536703</v>
      </c>
      <c r="H56" s="114">
        <f t="shared" si="17"/>
        <v>23.340793131536703</v>
      </c>
      <c r="I56" s="114">
        <f t="shared" si="17"/>
        <v>21.493691872363485</v>
      </c>
      <c r="J56" s="114">
        <f t="shared" si="17"/>
        <v>21.493691872363488</v>
      </c>
      <c r="K56" s="114">
        <f t="shared" si="17"/>
        <v>21.493691872363488</v>
      </c>
      <c r="L56" s="114">
        <f t="shared" si="17"/>
        <v>0</v>
      </c>
      <c r="M56" s="114">
        <f t="shared" si="17"/>
        <v>0</v>
      </c>
      <c r="N56" s="114">
        <f t="shared" si="17"/>
        <v>0</v>
      </c>
      <c r="O56" s="114">
        <f t="shared" si="17"/>
        <v>0</v>
      </c>
      <c r="P56" s="114">
        <f t="shared" si="17"/>
        <v>0</v>
      </c>
      <c r="Q56" s="114">
        <f t="shared" si="17"/>
        <v>0</v>
      </c>
      <c r="R56" s="114">
        <f t="shared" si="17"/>
        <v>0</v>
      </c>
      <c r="S56" s="114">
        <f t="shared" si="17"/>
        <v>0</v>
      </c>
      <c r="T56" s="114">
        <f t="shared" si="17"/>
        <v>0</v>
      </c>
      <c r="U56" s="114">
        <f t="shared" ref="F56:AR64" si="18">U24</f>
        <v>0</v>
      </c>
      <c r="V56" s="114">
        <f t="shared" si="18"/>
        <v>0</v>
      </c>
      <c r="W56" s="114">
        <f t="shared" si="18"/>
        <v>0</v>
      </c>
      <c r="X56" s="114">
        <f t="shared" si="18"/>
        <v>0</v>
      </c>
      <c r="Y56" s="114">
        <f t="shared" si="18"/>
        <v>0</v>
      </c>
      <c r="Z56" s="114">
        <f t="shared" si="18"/>
        <v>0</v>
      </c>
      <c r="AA56" s="114">
        <f t="shared" si="18"/>
        <v>0</v>
      </c>
      <c r="AB56" s="114">
        <f t="shared" si="18"/>
        <v>0</v>
      </c>
      <c r="AC56" s="114">
        <f t="shared" si="18"/>
        <v>0</v>
      </c>
      <c r="AD56" s="114">
        <f t="shared" si="18"/>
        <v>0</v>
      </c>
      <c r="AE56" s="114">
        <f t="shared" si="18"/>
        <v>0</v>
      </c>
      <c r="AF56" s="114">
        <f t="shared" si="18"/>
        <v>0</v>
      </c>
      <c r="AG56" s="114">
        <f t="shared" si="18"/>
        <v>0</v>
      </c>
      <c r="AH56" s="114">
        <f t="shared" si="18"/>
        <v>0</v>
      </c>
      <c r="AI56" s="114">
        <f t="shared" si="18"/>
        <v>0</v>
      </c>
      <c r="AJ56" s="114">
        <f t="shared" si="18"/>
        <v>0</v>
      </c>
      <c r="AK56" s="114">
        <f t="shared" si="18"/>
        <v>0</v>
      </c>
      <c r="AL56" s="114">
        <f t="shared" si="18"/>
        <v>0</v>
      </c>
      <c r="AM56" s="114">
        <f t="shared" si="18"/>
        <v>0</v>
      </c>
      <c r="AN56" s="114">
        <f t="shared" si="18"/>
        <v>0</v>
      </c>
      <c r="AO56" s="114">
        <f t="shared" si="18"/>
        <v>0</v>
      </c>
      <c r="AP56" s="114">
        <f t="shared" si="18"/>
        <v>0</v>
      </c>
      <c r="AQ56" s="114">
        <f t="shared" si="18"/>
        <v>0</v>
      </c>
      <c r="AR56" s="114">
        <f t="shared" si="18"/>
        <v>0</v>
      </c>
      <c r="AS56" s="114">
        <f>SUM(E56:AR56)</f>
        <v>157.84424814323728</v>
      </c>
    </row>
    <row r="57" spans="2:45">
      <c r="B57" s="441" t="s">
        <v>752</v>
      </c>
      <c r="C57" s="480">
        <v>1000</v>
      </c>
      <c r="D57" s="114"/>
      <c r="E57" s="114">
        <f>E25</f>
        <v>193.42833684606418</v>
      </c>
      <c r="F57" s="114">
        <f t="shared" si="18"/>
        <v>193.42833684606418</v>
      </c>
      <c r="G57" s="114">
        <f t="shared" si="18"/>
        <v>193.42833684606418</v>
      </c>
      <c r="H57" s="114">
        <f t="shared" si="18"/>
        <v>193.42833684606418</v>
      </c>
      <c r="I57" s="114">
        <f t="shared" si="18"/>
        <v>178.13748657739302</v>
      </c>
      <c r="J57" s="114">
        <f t="shared" si="18"/>
        <v>178.13748657739302</v>
      </c>
      <c r="K57" s="114">
        <f t="shared" si="18"/>
        <v>178.13748657739302</v>
      </c>
      <c r="L57" s="114">
        <f t="shared" si="18"/>
        <v>0</v>
      </c>
      <c r="M57" s="114">
        <f t="shared" si="18"/>
        <v>0</v>
      </c>
      <c r="N57" s="114">
        <f t="shared" si="18"/>
        <v>0</v>
      </c>
      <c r="O57" s="114">
        <f t="shared" si="18"/>
        <v>0</v>
      </c>
      <c r="P57" s="114">
        <f t="shared" si="18"/>
        <v>0</v>
      </c>
      <c r="Q57" s="114">
        <f t="shared" si="18"/>
        <v>0</v>
      </c>
      <c r="R57" s="114">
        <f t="shared" si="18"/>
        <v>0</v>
      </c>
      <c r="S57" s="114">
        <f t="shared" si="18"/>
        <v>0</v>
      </c>
      <c r="T57" s="114">
        <f t="shared" si="18"/>
        <v>0</v>
      </c>
      <c r="U57" s="114">
        <f t="shared" si="18"/>
        <v>0</v>
      </c>
      <c r="V57" s="114">
        <f t="shared" si="18"/>
        <v>0</v>
      </c>
      <c r="W57" s="114">
        <f t="shared" si="18"/>
        <v>0</v>
      </c>
      <c r="X57" s="114">
        <f t="shared" si="18"/>
        <v>0</v>
      </c>
      <c r="Y57" s="114">
        <f t="shared" si="18"/>
        <v>0</v>
      </c>
      <c r="Z57" s="114">
        <f t="shared" si="18"/>
        <v>0</v>
      </c>
      <c r="AA57" s="114">
        <f t="shared" si="18"/>
        <v>0</v>
      </c>
      <c r="AB57" s="114">
        <f t="shared" si="18"/>
        <v>0</v>
      </c>
      <c r="AC57" s="114">
        <f t="shared" si="18"/>
        <v>0</v>
      </c>
      <c r="AD57" s="114">
        <f t="shared" si="18"/>
        <v>0</v>
      </c>
      <c r="AE57" s="114">
        <f t="shared" si="18"/>
        <v>0</v>
      </c>
      <c r="AF57" s="114">
        <f t="shared" si="18"/>
        <v>0</v>
      </c>
      <c r="AG57" s="114">
        <f t="shared" si="18"/>
        <v>0</v>
      </c>
      <c r="AH57" s="114">
        <f t="shared" si="18"/>
        <v>0</v>
      </c>
      <c r="AI57" s="114">
        <f t="shared" si="18"/>
        <v>0</v>
      </c>
      <c r="AJ57" s="114">
        <f t="shared" si="18"/>
        <v>0</v>
      </c>
      <c r="AK57" s="114">
        <f t="shared" si="18"/>
        <v>0</v>
      </c>
      <c r="AL57" s="114">
        <f t="shared" si="18"/>
        <v>0</v>
      </c>
      <c r="AM57" s="114">
        <f t="shared" si="18"/>
        <v>0</v>
      </c>
      <c r="AN57" s="114">
        <f t="shared" si="18"/>
        <v>0</v>
      </c>
      <c r="AO57" s="114">
        <f t="shared" si="18"/>
        <v>0</v>
      </c>
      <c r="AP57" s="114">
        <f t="shared" si="18"/>
        <v>0</v>
      </c>
      <c r="AQ57" s="114">
        <f t="shared" si="18"/>
        <v>0</v>
      </c>
      <c r="AR57" s="114">
        <f t="shared" si="18"/>
        <v>0</v>
      </c>
      <c r="AS57" s="114">
        <f t="shared" si="12"/>
        <v>1308.1258071164359</v>
      </c>
    </row>
    <row r="58" spans="2:45">
      <c r="B58" s="441" t="s">
        <v>409</v>
      </c>
      <c r="C58" s="480">
        <v>1000</v>
      </c>
      <c r="D58" s="114"/>
      <c r="E58" s="114">
        <f>E26</f>
        <v>650.06080557958285</v>
      </c>
      <c r="F58" s="114">
        <f t="shared" si="18"/>
        <v>650.06080557958285</v>
      </c>
      <c r="G58" s="114">
        <f t="shared" si="18"/>
        <v>650.06080557958273</v>
      </c>
      <c r="H58" s="114">
        <f t="shared" si="18"/>
        <v>650.06080557958273</v>
      </c>
      <c r="I58" s="114">
        <f t="shared" si="18"/>
        <v>598.68591545298113</v>
      </c>
      <c r="J58" s="114">
        <f t="shared" si="18"/>
        <v>598.68591545298113</v>
      </c>
      <c r="K58" s="114">
        <f t="shared" si="18"/>
        <v>598.68591545298113</v>
      </c>
      <c r="L58" s="114">
        <f t="shared" si="18"/>
        <v>0</v>
      </c>
      <c r="M58" s="114">
        <f t="shared" si="18"/>
        <v>0</v>
      </c>
      <c r="N58" s="114">
        <f t="shared" si="18"/>
        <v>0</v>
      </c>
      <c r="O58" s="114">
        <f t="shared" si="18"/>
        <v>0</v>
      </c>
      <c r="P58" s="114">
        <f t="shared" si="18"/>
        <v>0</v>
      </c>
      <c r="Q58" s="114">
        <f t="shared" si="18"/>
        <v>0</v>
      </c>
      <c r="R58" s="114">
        <f t="shared" si="18"/>
        <v>0</v>
      </c>
      <c r="S58" s="114">
        <f t="shared" si="18"/>
        <v>0</v>
      </c>
      <c r="T58" s="114">
        <f t="shared" si="18"/>
        <v>0</v>
      </c>
      <c r="U58" s="114">
        <f t="shared" si="18"/>
        <v>0</v>
      </c>
      <c r="V58" s="114">
        <f t="shared" si="18"/>
        <v>0</v>
      </c>
      <c r="W58" s="114">
        <f t="shared" si="18"/>
        <v>0</v>
      </c>
      <c r="X58" s="114">
        <f t="shared" si="18"/>
        <v>0</v>
      </c>
      <c r="Y58" s="114">
        <f t="shared" si="18"/>
        <v>0</v>
      </c>
      <c r="Z58" s="114">
        <f t="shared" si="18"/>
        <v>0</v>
      </c>
      <c r="AA58" s="114">
        <f t="shared" si="18"/>
        <v>0</v>
      </c>
      <c r="AB58" s="114">
        <f t="shared" si="18"/>
        <v>0</v>
      </c>
      <c r="AC58" s="114">
        <f t="shared" si="18"/>
        <v>0</v>
      </c>
      <c r="AD58" s="114">
        <f t="shared" si="18"/>
        <v>0</v>
      </c>
      <c r="AE58" s="114">
        <f t="shared" si="18"/>
        <v>0</v>
      </c>
      <c r="AF58" s="114">
        <f t="shared" si="18"/>
        <v>0</v>
      </c>
      <c r="AG58" s="114">
        <f t="shared" si="18"/>
        <v>0</v>
      </c>
      <c r="AH58" s="114">
        <f t="shared" si="18"/>
        <v>0</v>
      </c>
      <c r="AI58" s="114">
        <f t="shared" si="18"/>
        <v>0</v>
      </c>
      <c r="AJ58" s="114">
        <f t="shared" si="18"/>
        <v>0</v>
      </c>
      <c r="AK58" s="114">
        <f t="shared" si="18"/>
        <v>0</v>
      </c>
      <c r="AL58" s="114">
        <f t="shared" si="18"/>
        <v>0</v>
      </c>
      <c r="AM58" s="114">
        <f t="shared" si="18"/>
        <v>0</v>
      </c>
      <c r="AN58" s="114">
        <f t="shared" si="18"/>
        <v>0</v>
      </c>
      <c r="AO58" s="114">
        <f t="shared" si="18"/>
        <v>0</v>
      </c>
      <c r="AP58" s="114">
        <f t="shared" si="18"/>
        <v>0</v>
      </c>
      <c r="AQ58" s="114">
        <f t="shared" si="18"/>
        <v>0</v>
      </c>
      <c r="AR58" s="114">
        <f t="shared" si="18"/>
        <v>0</v>
      </c>
      <c r="AS58" s="114">
        <f t="shared" si="12"/>
        <v>4396.3009686772748</v>
      </c>
    </row>
    <row r="59" spans="2:45">
      <c r="B59" s="441" t="s">
        <v>410</v>
      </c>
      <c r="C59" s="480">
        <v>1000</v>
      </c>
      <c r="D59" s="114"/>
      <c r="E59" s="114">
        <f>E27</f>
        <v>3540.1217418535857</v>
      </c>
      <c r="F59" s="114">
        <f t="shared" si="18"/>
        <v>3540.1217418535857</v>
      </c>
      <c r="G59" s="114">
        <f t="shared" si="18"/>
        <v>3540.1217418535857</v>
      </c>
      <c r="H59" s="114">
        <f t="shared" si="18"/>
        <v>3540.1217418535857</v>
      </c>
      <c r="I59" s="114">
        <f t="shared" si="18"/>
        <v>3259.9021963678933</v>
      </c>
      <c r="J59" s="114">
        <f t="shared" si="18"/>
        <v>3259.9021963678929</v>
      </c>
      <c r="K59" s="114">
        <f t="shared" si="18"/>
        <v>3259.9021963678929</v>
      </c>
      <c r="L59" s="114">
        <f t="shared" si="18"/>
        <v>0</v>
      </c>
      <c r="M59" s="114">
        <f t="shared" si="18"/>
        <v>0</v>
      </c>
      <c r="N59" s="114">
        <f t="shared" si="18"/>
        <v>0</v>
      </c>
      <c r="O59" s="114">
        <f t="shared" si="18"/>
        <v>0</v>
      </c>
      <c r="P59" s="114">
        <f t="shared" si="18"/>
        <v>0</v>
      </c>
      <c r="Q59" s="114">
        <f t="shared" si="18"/>
        <v>0</v>
      </c>
      <c r="R59" s="114">
        <f t="shared" si="18"/>
        <v>0</v>
      </c>
      <c r="S59" s="114">
        <f t="shared" si="18"/>
        <v>0</v>
      </c>
      <c r="T59" s="114">
        <f t="shared" si="18"/>
        <v>0</v>
      </c>
      <c r="U59" s="114">
        <f t="shared" si="18"/>
        <v>0</v>
      </c>
      <c r="V59" s="114">
        <f t="shared" si="18"/>
        <v>0</v>
      </c>
      <c r="W59" s="114">
        <f t="shared" si="18"/>
        <v>0</v>
      </c>
      <c r="X59" s="114">
        <f t="shared" si="18"/>
        <v>0</v>
      </c>
      <c r="Y59" s="114">
        <f t="shared" si="18"/>
        <v>0</v>
      </c>
      <c r="Z59" s="114">
        <f t="shared" si="18"/>
        <v>0</v>
      </c>
      <c r="AA59" s="114">
        <f t="shared" si="18"/>
        <v>0</v>
      </c>
      <c r="AB59" s="114">
        <f t="shared" si="18"/>
        <v>0</v>
      </c>
      <c r="AC59" s="114">
        <f t="shared" si="18"/>
        <v>0</v>
      </c>
      <c r="AD59" s="114">
        <f t="shared" si="18"/>
        <v>0</v>
      </c>
      <c r="AE59" s="114">
        <f t="shared" si="18"/>
        <v>0</v>
      </c>
      <c r="AF59" s="114">
        <f t="shared" si="18"/>
        <v>0</v>
      </c>
      <c r="AG59" s="114">
        <f t="shared" si="18"/>
        <v>0</v>
      </c>
      <c r="AH59" s="114">
        <f t="shared" si="18"/>
        <v>0</v>
      </c>
      <c r="AI59" s="114">
        <f t="shared" si="18"/>
        <v>0</v>
      </c>
      <c r="AJ59" s="114">
        <f t="shared" si="18"/>
        <v>0</v>
      </c>
      <c r="AK59" s="114">
        <f t="shared" si="18"/>
        <v>0</v>
      </c>
      <c r="AL59" s="114">
        <f t="shared" si="18"/>
        <v>0</v>
      </c>
      <c r="AM59" s="114">
        <f t="shared" si="18"/>
        <v>0</v>
      </c>
      <c r="AN59" s="114">
        <f t="shared" si="18"/>
        <v>0</v>
      </c>
      <c r="AO59" s="114">
        <f t="shared" si="18"/>
        <v>0</v>
      </c>
      <c r="AP59" s="114">
        <f t="shared" si="18"/>
        <v>0</v>
      </c>
      <c r="AQ59" s="114">
        <f t="shared" si="18"/>
        <v>0</v>
      </c>
      <c r="AR59" s="114">
        <f t="shared" si="18"/>
        <v>0</v>
      </c>
      <c r="AS59" s="114">
        <f t="shared" si="12"/>
        <v>23940.193556518025</v>
      </c>
    </row>
    <row r="60" spans="2:45">
      <c r="B60" s="441" t="s">
        <v>411</v>
      </c>
      <c r="C60" s="480">
        <v>1000</v>
      </c>
      <c r="D60" s="114"/>
      <c r="E60" s="114">
        <f>E28</f>
        <v>10709.438494168777</v>
      </c>
      <c r="F60" s="114">
        <f t="shared" si="18"/>
        <v>10709.438494168777</v>
      </c>
      <c r="G60" s="114">
        <f t="shared" si="18"/>
        <v>10709.438494168775</v>
      </c>
      <c r="H60" s="114">
        <f t="shared" si="18"/>
        <v>10709.438494168775</v>
      </c>
      <c r="I60" s="114">
        <f t="shared" si="18"/>
        <v>9862.1431506986373</v>
      </c>
      <c r="J60" s="114">
        <f t="shared" si="18"/>
        <v>9862.1431506986355</v>
      </c>
      <c r="K60" s="114">
        <f t="shared" si="18"/>
        <v>9862.1431506986355</v>
      </c>
      <c r="L60" s="114">
        <f t="shared" si="18"/>
        <v>0</v>
      </c>
      <c r="M60" s="114">
        <f t="shared" si="18"/>
        <v>0</v>
      </c>
      <c r="N60" s="114">
        <f t="shared" si="18"/>
        <v>0</v>
      </c>
      <c r="O60" s="114">
        <f t="shared" si="18"/>
        <v>0</v>
      </c>
      <c r="P60" s="114">
        <f t="shared" si="18"/>
        <v>0</v>
      </c>
      <c r="Q60" s="114">
        <f t="shared" si="18"/>
        <v>0</v>
      </c>
      <c r="R60" s="114">
        <f t="shared" si="18"/>
        <v>0</v>
      </c>
      <c r="S60" s="114">
        <f t="shared" si="18"/>
        <v>0</v>
      </c>
      <c r="T60" s="114">
        <f t="shared" si="18"/>
        <v>0</v>
      </c>
      <c r="U60" s="114">
        <f t="shared" si="18"/>
        <v>0</v>
      </c>
      <c r="V60" s="114">
        <f t="shared" si="18"/>
        <v>0</v>
      </c>
      <c r="W60" s="114">
        <f t="shared" si="18"/>
        <v>0</v>
      </c>
      <c r="X60" s="114">
        <f t="shared" si="18"/>
        <v>0</v>
      </c>
      <c r="Y60" s="114">
        <f t="shared" si="18"/>
        <v>0</v>
      </c>
      <c r="Z60" s="114">
        <f t="shared" si="18"/>
        <v>0</v>
      </c>
      <c r="AA60" s="114">
        <f t="shared" si="18"/>
        <v>0</v>
      </c>
      <c r="AB60" s="114">
        <f t="shared" si="18"/>
        <v>0</v>
      </c>
      <c r="AC60" s="114">
        <f t="shared" si="18"/>
        <v>0</v>
      </c>
      <c r="AD60" s="114">
        <f t="shared" si="18"/>
        <v>0</v>
      </c>
      <c r="AE60" s="114">
        <f t="shared" si="18"/>
        <v>0</v>
      </c>
      <c r="AF60" s="114">
        <f t="shared" si="18"/>
        <v>0</v>
      </c>
      <c r="AG60" s="114">
        <f t="shared" si="18"/>
        <v>0</v>
      </c>
      <c r="AH60" s="114">
        <f t="shared" si="18"/>
        <v>0</v>
      </c>
      <c r="AI60" s="114">
        <f t="shared" si="18"/>
        <v>0</v>
      </c>
      <c r="AJ60" s="114">
        <f t="shared" si="18"/>
        <v>0</v>
      </c>
      <c r="AK60" s="114">
        <f t="shared" si="18"/>
        <v>0</v>
      </c>
      <c r="AL60" s="114">
        <f t="shared" si="18"/>
        <v>0</v>
      </c>
      <c r="AM60" s="114">
        <f t="shared" si="18"/>
        <v>0</v>
      </c>
      <c r="AN60" s="114">
        <f t="shared" si="18"/>
        <v>0</v>
      </c>
      <c r="AO60" s="114">
        <f t="shared" si="18"/>
        <v>0</v>
      </c>
      <c r="AP60" s="114">
        <f t="shared" si="18"/>
        <v>0</v>
      </c>
      <c r="AQ60" s="114">
        <f t="shared" si="18"/>
        <v>0</v>
      </c>
      <c r="AR60" s="114">
        <f t="shared" si="18"/>
        <v>0</v>
      </c>
      <c r="AS60" s="114">
        <f t="shared" si="12"/>
        <v>72424.183428771008</v>
      </c>
    </row>
    <row r="61" spans="2:45">
      <c r="B61" s="442" t="s">
        <v>395</v>
      </c>
      <c r="C61" s="478">
        <v>1000</v>
      </c>
      <c r="D61" s="444"/>
      <c r="E61" s="444">
        <f t="shared" ref="E61:AR61" si="19">SUM(E62:E66)</f>
        <v>0</v>
      </c>
      <c r="F61" s="444">
        <f t="shared" si="19"/>
        <v>0</v>
      </c>
      <c r="G61" s="444">
        <f t="shared" si="19"/>
        <v>0</v>
      </c>
      <c r="H61" s="444">
        <f t="shared" si="19"/>
        <v>0</v>
      </c>
      <c r="I61" s="444">
        <f t="shared" si="19"/>
        <v>0</v>
      </c>
      <c r="J61" s="444">
        <f t="shared" si="19"/>
        <v>0</v>
      </c>
      <c r="K61" s="444">
        <f t="shared" si="19"/>
        <v>0</v>
      </c>
      <c r="L61" s="444">
        <f t="shared" si="19"/>
        <v>0</v>
      </c>
      <c r="M61" s="444">
        <f t="shared" si="19"/>
        <v>0</v>
      </c>
      <c r="N61" s="444">
        <f t="shared" si="19"/>
        <v>0</v>
      </c>
      <c r="O61" s="444">
        <f t="shared" si="19"/>
        <v>0</v>
      </c>
      <c r="P61" s="444">
        <f t="shared" si="19"/>
        <v>0</v>
      </c>
      <c r="Q61" s="444">
        <f t="shared" si="19"/>
        <v>0</v>
      </c>
      <c r="R61" s="444">
        <f t="shared" si="19"/>
        <v>0</v>
      </c>
      <c r="S61" s="444">
        <f t="shared" si="19"/>
        <v>0</v>
      </c>
      <c r="T61" s="444">
        <f t="shared" si="19"/>
        <v>0</v>
      </c>
      <c r="U61" s="444">
        <f t="shared" si="19"/>
        <v>0</v>
      </c>
      <c r="V61" s="444">
        <f t="shared" si="19"/>
        <v>0</v>
      </c>
      <c r="W61" s="444">
        <f t="shared" si="19"/>
        <v>0</v>
      </c>
      <c r="X61" s="444">
        <f t="shared" si="19"/>
        <v>0</v>
      </c>
      <c r="Y61" s="444">
        <f t="shared" si="19"/>
        <v>0</v>
      </c>
      <c r="Z61" s="444">
        <f t="shared" si="19"/>
        <v>0</v>
      </c>
      <c r="AA61" s="444">
        <f t="shared" si="19"/>
        <v>0</v>
      </c>
      <c r="AB61" s="444">
        <f t="shared" si="19"/>
        <v>0</v>
      </c>
      <c r="AC61" s="444">
        <f t="shared" si="19"/>
        <v>0</v>
      </c>
      <c r="AD61" s="444">
        <f t="shared" si="19"/>
        <v>0</v>
      </c>
      <c r="AE61" s="444">
        <f t="shared" si="19"/>
        <v>0</v>
      </c>
      <c r="AF61" s="444">
        <f t="shared" si="19"/>
        <v>0</v>
      </c>
      <c r="AG61" s="444">
        <f t="shared" si="19"/>
        <v>0</v>
      </c>
      <c r="AH61" s="444">
        <f t="shared" si="19"/>
        <v>0</v>
      </c>
      <c r="AI61" s="444">
        <f t="shared" si="19"/>
        <v>0</v>
      </c>
      <c r="AJ61" s="444">
        <f t="shared" si="19"/>
        <v>0</v>
      </c>
      <c r="AK61" s="444">
        <f t="shared" si="19"/>
        <v>0</v>
      </c>
      <c r="AL61" s="444">
        <f t="shared" si="19"/>
        <v>0</v>
      </c>
      <c r="AM61" s="444">
        <f t="shared" si="19"/>
        <v>0</v>
      </c>
      <c r="AN61" s="444">
        <f t="shared" si="19"/>
        <v>0</v>
      </c>
      <c r="AO61" s="444">
        <f t="shared" si="19"/>
        <v>0</v>
      </c>
      <c r="AP61" s="444">
        <f t="shared" si="19"/>
        <v>0</v>
      </c>
      <c r="AQ61" s="444">
        <f t="shared" si="19"/>
        <v>0</v>
      </c>
      <c r="AR61" s="444">
        <f t="shared" si="19"/>
        <v>0</v>
      </c>
      <c r="AS61" s="444">
        <f>SUM(E61:AR61)</f>
        <v>0</v>
      </c>
    </row>
    <row r="62" spans="2:45">
      <c r="B62" s="441" t="s">
        <v>751</v>
      </c>
      <c r="C62" s="480">
        <v>1000</v>
      </c>
      <c r="D62" s="114"/>
      <c r="E62" s="114">
        <f t="shared" ref="E62:AR62" si="20">E30</f>
        <v>0</v>
      </c>
      <c r="F62" s="114">
        <f t="shared" si="20"/>
        <v>0</v>
      </c>
      <c r="G62" s="114">
        <f t="shared" si="20"/>
        <v>0</v>
      </c>
      <c r="H62" s="114">
        <f t="shared" si="20"/>
        <v>0</v>
      </c>
      <c r="I62" s="114">
        <f t="shared" si="20"/>
        <v>0</v>
      </c>
      <c r="J62" s="114">
        <f t="shared" si="20"/>
        <v>0</v>
      </c>
      <c r="K62" s="114">
        <f t="shared" si="20"/>
        <v>0</v>
      </c>
      <c r="L62" s="114">
        <f t="shared" si="20"/>
        <v>0</v>
      </c>
      <c r="M62" s="114">
        <f t="shared" si="20"/>
        <v>0</v>
      </c>
      <c r="N62" s="114">
        <f t="shared" si="20"/>
        <v>0</v>
      </c>
      <c r="O62" s="114">
        <f t="shared" si="20"/>
        <v>0</v>
      </c>
      <c r="P62" s="114">
        <f t="shared" si="20"/>
        <v>0</v>
      </c>
      <c r="Q62" s="114">
        <f t="shared" si="20"/>
        <v>0</v>
      </c>
      <c r="R62" s="114">
        <f t="shared" si="20"/>
        <v>0</v>
      </c>
      <c r="S62" s="114">
        <f t="shared" si="20"/>
        <v>0</v>
      </c>
      <c r="T62" s="114">
        <f t="shared" si="20"/>
        <v>0</v>
      </c>
      <c r="U62" s="114">
        <f t="shared" si="20"/>
        <v>0</v>
      </c>
      <c r="V62" s="114">
        <f t="shared" si="20"/>
        <v>0</v>
      </c>
      <c r="W62" s="114">
        <f t="shared" si="20"/>
        <v>0</v>
      </c>
      <c r="X62" s="114">
        <f t="shared" si="20"/>
        <v>0</v>
      </c>
      <c r="Y62" s="114">
        <f t="shared" si="20"/>
        <v>0</v>
      </c>
      <c r="Z62" s="114">
        <f t="shared" si="20"/>
        <v>0</v>
      </c>
      <c r="AA62" s="114">
        <f t="shared" si="20"/>
        <v>0</v>
      </c>
      <c r="AB62" s="114">
        <f t="shared" si="20"/>
        <v>0</v>
      </c>
      <c r="AC62" s="114">
        <f t="shared" si="20"/>
        <v>0</v>
      </c>
      <c r="AD62" s="114">
        <f t="shared" si="20"/>
        <v>0</v>
      </c>
      <c r="AE62" s="114">
        <f t="shared" si="20"/>
        <v>0</v>
      </c>
      <c r="AF62" s="114">
        <f t="shared" si="20"/>
        <v>0</v>
      </c>
      <c r="AG62" s="114">
        <f t="shared" si="20"/>
        <v>0</v>
      </c>
      <c r="AH62" s="114">
        <f t="shared" si="20"/>
        <v>0</v>
      </c>
      <c r="AI62" s="114">
        <f t="shared" si="20"/>
        <v>0</v>
      </c>
      <c r="AJ62" s="114">
        <f t="shared" si="20"/>
        <v>0</v>
      </c>
      <c r="AK62" s="114">
        <f t="shared" si="20"/>
        <v>0</v>
      </c>
      <c r="AL62" s="114">
        <f t="shared" si="20"/>
        <v>0</v>
      </c>
      <c r="AM62" s="114">
        <f t="shared" si="20"/>
        <v>0</v>
      </c>
      <c r="AN62" s="114">
        <f t="shared" si="20"/>
        <v>0</v>
      </c>
      <c r="AO62" s="114">
        <f t="shared" si="20"/>
        <v>0</v>
      </c>
      <c r="AP62" s="114">
        <f t="shared" si="20"/>
        <v>0</v>
      </c>
      <c r="AQ62" s="114">
        <f t="shared" si="20"/>
        <v>0</v>
      </c>
      <c r="AR62" s="114">
        <f t="shared" si="20"/>
        <v>0</v>
      </c>
      <c r="AS62" s="114">
        <f>SUM(E62:AR62)</f>
        <v>0</v>
      </c>
    </row>
    <row r="63" spans="2:45">
      <c r="B63" s="441" t="s">
        <v>752</v>
      </c>
      <c r="C63" s="480">
        <v>1000</v>
      </c>
      <c r="D63" s="114"/>
      <c r="E63" s="114">
        <f>E31</f>
        <v>0</v>
      </c>
      <c r="F63" s="114">
        <f t="shared" si="18"/>
        <v>0</v>
      </c>
      <c r="G63" s="114">
        <f t="shared" si="18"/>
        <v>0</v>
      </c>
      <c r="H63" s="114">
        <f t="shared" si="18"/>
        <v>0</v>
      </c>
      <c r="I63" s="114">
        <f t="shared" si="18"/>
        <v>0</v>
      </c>
      <c r="J63" s="114">
        <f t="shared" si="18"/>
        <v>0</v>
      </c>
      <c r="K63" s="114">
        <f t="shared" si="18"/>
        <v>0</v>
      </c>
      <c r="L63" s="114">
        <f t="shared" si="18"/>
        <v>0</v>
      </c>
      <c r="M63" s="114">
        <f t="shared" si="18"/>
        <v>0</v>
      </c>
      <c r="N63" s="114">
        <f t="shared" si="18"/>
        <v>0</v>
      </c>
      <c r="O63" s="114">
        <f t="shared" si="18"/>
        <v>0</v>
      </c>
      <c r="P63" s="114">
        <f t="shared" si="18"/>
        <v>0</v>
      </c>
      <c r="Q63" s="114">
        <f t="shared" si="18"/>
        <v>0</v>
      </c>
      <c r="R63" s="114">
        <f t="shared" si="18"/>
        <v>0</v>
      </c>
      <c r="S63" s="114">
        <f t="shared" si="18"/>
        <v>0</v>
      </c>
      <c r="T63" s="114">
        <f t="shared" si="18"/>
        <v>0</v>
      </c>
      <c r="U63" s="114">
        <f t="shared" si="18"/>
        <v>0</v>
      </c>
      <c r="V63" s="114">
        <f t="shared" si="18"/>
        <v>0</v>
      </c>
      <c r="W63" s="114">
        <f t="shared" si="18"/>
        <v>0</v>
      </c>
      <c r="X63" s="114">
        <f t="shared" si="18"/>
        <v>0</v>
      </c>
      <c r="Y63" s="114">
        <f t="shared" si="18"/>
        <v>0</v>
      </c>
      <c r="Z63" s="114">
        <f t="shared" si="18"/>
        <v>0</v>
      </c>
      <c r="AA63" s="114">
        <f t="shared" si="18"/>
        <v>0</v>
      </c>
      <c r="AB63" s="114">
        <f t="shared" si="18"/>
        <v>0</v>
      </c>
      <c r="AC63" s="114">
        <f t="shared" si="18"/>
        <v>0</v>
      </c>
      <c r="AD63" s="114">
        <f t="shared" si="18"/>
        <v>0</v>
      </c>
      <c r="AE63" s="114">
        <f t="shared" si="18"/>
        <v>0</v>
      </c>
      <c r="AF63" s="114">
        <f t="shared" si="18"/>
        <v>0</v>
      </c>
      <c r="AG63" s="114">
        <f t="shared" si="18"/>
        <v>0</v>
      </c>
      <c r="AH63" s="114">
        <f t="shared" si="18"/>
        <v>0</v>
      </c>
      <c r="AI63" s="114">
        <f t="shared" si="18"/>
        <v>0</v>
      </c>
      <c r="AJ63" s="114">
        <f t="shared" si="18"/>
        <v>0</v>
      </c>
      <c r="AK63" s="114">
        <f t="shared" si="18"/>
        <v>0</v>
      </c>
      <c r="AL63" s="114">
        <f t="shared" si="18"/>
        <v>0</v>
      </c>
      <c r="AM63" s="114">
        <f t="shared" si="18"/>
        <v>0</v>
      </c>
      <c r="AN63" s="114">
        <f t="shared" si="18"/>
        <v>0</v>
      </c>
      <c r="AO63" s="114">
        <f t="shared" si="18"/>
        <v>0</v>
      </c>
      <c r="AP63" s="114">
        <f t="shared" si="18"/>
        <v>0</v>
      </c>
      <c r="AQ63" s="114">
        <f t="shared" si="18"/>
        <v>0</v>
      </c>
      <c r="AR63" s="114">
        <f t="shared" si="18"/>
        <v>0</v>
      </c>
      <c r="AS63" s="114">
        <f t="shared" si="12"/>
        <v>0</v>
      </c>
    </row>
    <row r="64" spans="2:45">
      <c r="B64" s="441" t="s">
        <v>409</v>
      </c>
      <c r="C64" s="480">
        <v>1000</v>
      </c>
      <c r="D64" s="114"/>
      <c r="E64" s="114">
        <f>E32</f>
        <v>0</v>
      </c>
      <c r="F64" s="114">
        <f t="shared" si="18"/>
        <v>0</v>
      </c>
      <c r="G64" s="114">
        <f t="shared" si="18"/>
        <v>0</v>
      </c>
      <c r="H64" s="114">
        <f t="shared" si="18"/>
        <v>0</v>
      </c>
      <c r="I64" s="114">
        <f t="shared" si="18"/>
        <v>0</v>
      </c>
      <c r="J64" s="114">
        <f t="shared" si="18"/>
        <v>0</v>
      </c>
      <c r="K64" s="114">
        <f t="shared" si="18"/>
        <v>0</v>
      </c>
      <c r="L64" s="114">
        <f t="shared" si="18"/>
        <v>0</v>
      </c>
      <c r="M64" s="114">
        <f t="shared" si="18"/>
        <v>0</v>
      </c>
      <c r="N64" s="114">
        <f t="shared" si="18"/>
        <v>0</v>
      </c>
      <c r="O64" s="114">
        <f t="shared" si="18"/>
        <v>0</v>
      </c>
      <c r="P64" s="114">
        <f t="shared" si="18"/>
        <v>0</v>
      </c>
      <c r="Q64" s="114">
        <f t="shared" si="18"/>
        <v>0</v>
      </c>
      <c r="R64" s="114">
        <f t="shared" si="18"/>
        <v>0</v>
      </c>
      <c r="S64" s="114">
        <f t="shared" si="18"/>
        <v>0</v>
      </c>
      <c r="T64" s="114">
        <f t="shared" si="18"/>
        <v>0</v>
      </c>
      <c r="U64" s="114">
        <f t="shared" si="18"/>
        <v>0</v>
      </c>
      <c r="V64" s="114">
        <f t="shared" si="18"/>
        <v>0</v>
      </c>
      <c r="W64" s="114">
        <f t="shared" si="18"/>
        <v>0</v>
      </c>
      <c r="X64" s="114">
        <f t="shared" si="18"/>
        <v>0</v>
      </c>
      <c r="Y64" s="114">
        <f t="shared" si="18"/>
        <v>0</v>
      </c>
      <c r="Z64" s="114">
        <f t="shared" si="18"/>
        <v>0</v>
      </c>
      <c r="AA64" s="114">
        <f t="shared" si="18"/>
        <v>0</v>
      </c>
      <c r="AB64" s="114">
        <f t="shared" si="18"/>
        <v>0</v>
      </c>
      <c r="AC64" s="114">
        <f t="shared" si="18"/>
        <v>0</v>
      </c>
      <c r="AD64" s="114">
        <f t="shared" si="18"/>
        <v>0</v>
      </c>
      <c r="AE64" s="114">
        <f t="shared" si="18"/>
        <v>0</v>
      </c>
      <c r="AF64" s="114">
        <f t="shared" si="18"/>
        <v>0</v>
      </c>
      <c r="AG64" s="114">
        <f t="shared" si="18"/>
        <v>0</v>
      </c>
      <c r="AH64" s="114">
        <f t="shared" si="18"/>
        <v>0</v>
      </c>
      <c r="AI64" s="114">
        <f t="shared" si="18"/>
        <v>0</v>
      </c>
      <c r="AJ64" s="114">
        <f t="shared" si="18"/>
        <v>0</v>
      </c>
      <c r="AK64" s="114">
        <f t="shared" si="18"/>
        <v>0</v>
      </c>
      <c r="AL64" s="114">
        <f t="shared" si="18"/>
        <v>0</v>
      </c>
      <c r="AM64" s="114">
        <f t="shared" si="18"/>
        <v>0</v>
      </c>
      <c r="AN64" s="114">
        <f t="shared" si="18"/>
        <v>0</v>
      </c>
      <c r="AO64" s="114">
        <f t="shared" si="18"/>
        <v>0</v>
      </c>
      <c r="AP64" s="114">
        <f t="shared" ref="F64:AR72" si="21">AP32</f>
        <v>0</v>
      </c>
      <c r="AQ64" s="114">
        <f t="shared" si="21"/>
        <v>0</v>
      </c>
      <c r="AR64" s="114">
        <f t="shared" si="21"/>
        <v>0</v>
      </c>
      <c r="AS64" s="114">
        <f t="shared" si="12"/>
        <v>0</v>
      </c>
    </row>
    <row r="65" spans="2:45">
      <c r="B65" s="441" t="s">
        <v>410</v>
      </c>
      <c r="C65" s="480">
        <v>1000</v>
      </c>
      <c r="D65" s="114"/>
      <c r="E65" s="114">
        <f>E33</f>
        <v>0</v>
      </c>
      <c r="F65" s="114">
        <f t="shared" si="21"/>
        <v>0</v>
      </c>
      <c r="G65" s="114">
        <f t="shared" si="21"/>
        <v>0</v>
      </c>
      <c r="H65" s="114">
        <f t="shared" si="21"/>
        <v>0</v>
      </c>
      <c r="I65" s="114">
        <f t="shared" si="21"/>
        <v>0</v>
      </c>
      <c r="J65" s="114">
        <f t="shared" si="21"/>
        <v>0</v>
      </c>
      <c r="K65" s="114">
        <f t="shared" si="21"/>
        <v>0</v>
      </c>
      <c r="L65" s="114">
        <f t="shared" si="21"/>
        <v>0</v>
      </c>
      <c r="M65" s="114">
        <f t="shared" si="21"/>
        <v>0</v>
      </c>
      <c r="N65" s="114">
        <f t="shared" si="21"/>
        <v>0</v>
      </c>
      <c r="O65" s="114">
        <f t="shared" si="21"/>
        <v>0</v>
      </c>
      <c r="P65" s="114">
        <f t="shared" si="21"/>
        <v>0</v>
      </c>
      <c r="Q65" s="114">
        <f t="shared" si="21"/>
        <v>0</v>
      </c>
      <c r="R65" s="114">
        <f t="shared" si="21"/>
        <v>0</v>
      </c>
      <c r="S65" s="114">
        <f t="shared" si="21"/>
        <v>0</v>
      </c>
      <c r="T65" s="114">
        <f t="shared" si="21"/>
        <v>0</v>
      </c>
      <c r="U65" s="114">
        <f t="shared" si="21"/>
        <v>0</v>
      </c>
      <c r="V65" s="114">
        <f t="shared" si="21"/>
        <v>0</v>
      </c>
      <c r="W65" s="114">
        <f t="shared" si="21"/>
        <v>0</v>
      </c>
      <c r="X65" s="114">
        <f t="shared" si="21"/>
        <v>0</v>
      </c>
      <c r="Y65" s="114">
        <f t="shared" si="21"/>
        <v>0</v>
      </c>
      <c r="Z65" s="114">
        <f t="shared" si="21"/>
        <v>0</v>
      </c>
      <c r="AA65" s="114">
        <f t="shared" si="21"/>
        <v>0</v>
      </c>
      <c r="AB65" s="114">
        <f t="shared" si="21"/>
        <v>0</v>
      </c>
      <c r="AC65" s="114">
        <f t="shared" si="21"/>
        <v>0</v>
      </c>
      <c r="AD65" s="114">
        <f t="shared" si="21"/>
        <v>0</v>
      </c>
      <c r="AE65" s="114">
        <f t="shared" si="21"/>
        <v>0</v>
      </c>
      <c r="AF65" s="114">
        <f t="shared" si="21"/>
        <v>0</v>
      </c>
      <c r="AG65" s="114">
        <f t="shared" si="21"/>
        <v>0</v>
      </c>
      <c r="AH65" s="114">
        <f t="shared" si="21"/>
        <v>0</v>
      </c>
      <c r="AI65" s="114">
        <f t="shared" si="21"/>
        <v>0</v>
      </c>
      <c r="AJ65" s="114">
        <f t="shared" si="21"/>
        <v>0</v>
      </c>
      <c r="AK65" s="114">
        <f t="shared" si="21"/>
        <v>0</v>
      </c>
      <c r="AL65" s="114">
        <f t="shared" si="21"/>
        <v>0</v>
      </c>
      <c r="AM65" s="114">
        <f t="shared" si="21"/>
        <v>0</v>
      </c>
      <c r="AN65" s="114">
        <f t="shared" si="21"/>
        <v>0</v>
      </c>
      <c r="AO65" s="114">
        <f t="shared" si="21"/>
        <v>0</v>
      </c>
      <c r="AP65" s="114">
        <f t="shared" si="21"/>
        <v>0</v>
      </c>
      <c r="AQ65" s="114">
        <f t="shared" si="21"/>
        <v>0</v>
      </c>
      <c r="AR65" s="114">
        <f t="shared" si="21"/>
        <v>0</v>
      </c>
      <c r="AS65" s="114">
        <f t="shared" si="12"/>
        <v>0</v>
      </c>
    </row>
    <row r="66" spans="2:45">
      <c r="B66" s="441" t="s">
        <v>411</v>
      </c>
      <c r="C66" s="480">
        <v>1000</v>
      </c>
      <c r="D66" s="114"/>
      <c r="E66" s="114">
        <f>E34</f>
        <v>0</v>
      </c>
      <c r="F66" s="114">
        <f t="shared" si="21"/>
        <v>0</v>
      </c>
      <c r="G66" s="114">
        <f t="shared" si="21"/>
        <v>0</v>
      </c>
      <c r="H66" s="114">
        <f t="shared" si="21"/>
        <v>0</v>
      </c>
      <c r="I66" s="114">
        <f t="shared" si="21"/>
        <v>0</v>
      </c>
      <c r="J66" s="114">
        <f t="shared" si="21"/>
        <v>0</v>
      </c>
      <c r="K66" s="114">
        <f t="shared" si="21"/>
        <v>0</v>
      </c>
      <c r="L66" s="114">
        <f t="shared" si="21"/>
        <v>0</v>
      </c>
      <c r="M66" s="114">
        <f t="shared" si="21"/>
        <v>0</v>
      </c>
      <c r="N66" s="114">
        <f t="shared" si="21"/>
        <v>0</v>
      </c>
      <c r="O66" s="114">
        <f t="shared" si="21"/>
        <v>0</v>
      </c>
      <c r="P66" s="114">
        <f t="shared" si="21"/>
        <v>0</v>
      </c>
      <c r="Q66" s="114">
        <f t="shared" si="21"/>
        <v>0</v>
      </c>
      <c r="R66" s="114">
        <f t="shared" si="21"/>
        <v>0</v>
      </c>
      <c r="S66" s="114">
        <f t="shared" si="21"/>
        <v>0</v>
      </c>
      <c r="T66" s="114">
        <f t="shared" si="21"/>
        <v>0</v>
      </c>
      <c r="U66" s="114">
        <f t="shared" si="21"/>
        <v>0</v>
      </c>
      <c r="V66" s="114">
        <f t="shared" si="21"/>
        <v>0</v>
      </c>
      <c r="W66" s="114">
        <f t="shared" si="21"/>
        <v>0</v>
      </c>
      <c r="X66" s="114">
        <f t="shared" si="21"/>
        <v>0</v>
      </c>
      <c r="Y66" s="114">
        <f t="shared" si="21"/>
        <v>0</v>
      </c>
      <c r="Z66" s="114">
        <f t="shared" si="21"/>
        <v>0</v>
      </c>
      <c r="AA66" s="114">
        <f t="shared" si="21"/>
        <v>0</v>
      </c>
      <c r="AB66" s="114">
        <f t="shared" si="21"/>
        <v>0</v>
      </c>
      <c r="AC66" s="114">
        <f t="shared" si="21"/>
        <v>0</v>
      </c>
      <c r="AD66" s="114">
        <f t="shared" si="21"/>
        <v>0</v>
      </c>
      <c r="AE66" s="114">
        <f t="shared" si="21"/>
        <v>0</v>
      </c>
      <c r="AF66" s="114">
        <f t="shared" si="21"/>
        <v>0</v>
      </c>
      <c r="AG66" s="114">
        <f t="shared" si="21"/>
        <v>0</v>
      </c>
      <c r="AH66" s="114">
        <f t="shared" si="21"/>
        <v>0</v>
      </c>
      <c r="AI66" s="114">
        <f t="shared" si="21"/>
        <v>0</v>
      </c>
      <c r="AJ66" s="114">
        <f t="shared" si="21"/>
        <v>0</v>
      </c>
      <c r="AK66" s="114">
        <f t="shared" si="21"/>
        <v>0</v>
      </c>
      <c r="AL66" s="114">
        <f t="shared" si="21"/>
        <v>0</v>
      </c>
      <c r="AM66" s="114">
        <f t="shared" si="21"/>
        <v>0</v>
      </c>
      <c r="AN66" s="114">
        <f t="shared" si="21"/>
        <v>0</v>
      </c>
      <c r="AO66" s="114">
        <f t="shared" si="21"/>
        <v>0</v>
      </c>
      <c r="AP66" s="114">
        <f t="shared" si="21"/>
        <v>0</v>
      </c>
      <c r="AQ66" s="114">
        <f t="shared" si="21"/>
        <v>0</v>
      </c>
      <c r="AR66" s="114">
        <f t="shared" si="21"/>
        <v>0</v>
      </c>
      <c r="AS66" s="114">
        <f t="shared" si="12"/>
        <v>0</v>
      </c>
    </row>
    <row r="67" spans="2:45">
      <c r="B67" s="442" t="s">
        <v>396</v>
      </c>
      <c r="C67" s="478">
        <v>1000</v>
      </c>
      <c r="D67" s="444"/>
      <c r="E67" s="444">
        <f t="shared" ref="E67:AR67" si="22">SUM(E68:E72)</f>
        <v>2607.4962871988964</v>
      </c>
      <c r="F67" s="444">
        <f t="shared" si="22"/>
        <v>2607.496287198896</v>
      </c>
      <c r="G67" s="444">
        <f t="shared" si="22"/>
        <v>2607.496287198896</v>
      </c>
      <c r="H67" s="444">
        <f t="shared" si="22"/>
        <v>2607.496287198896</v>
      </c>
      <c r="I67" s="444">
        <f t="shared" si="22"/>
        <v>2607.496287198896</v>
      </c>
      <c r="J67" s="444">
        <f t="shared" si="22"/>
        <v>2607.496287198896</v>
      </c>
      <c r="K67" s="444">
        <f t="shared" si="22"/>
        <v>2607.496287198896</v>
      </c>
      <c r="L67" s="444">
        <f t="shared" si="22"/>
        <v>0</v>
      </c>
      <c r="M67" s="444">
        <f t="shared" si="22"/>
        <v>0</v>
      </c>
      <c r="N67" s="444">
        <f t="shared" si="22"/>
        <v>0</v>
      </c>
      <c r="O67" s="444">
        <f t="shared" si="22"/>
        <v>0</v>
      </c>
      <c r="P67" s="444">
        <f t="shared" si="22"/>
        <v>0</v>
      </c>
      <c r="Q67" s="444">
        <f t="shared" si="22"/>
        <v>0</v>
      </c>
      <c r="R67" s="444">
        <f t="shared" si="22"/>
        <v>0</v>
      </c>
      <c r="S67" s="444">
        <f t="shared" si="22"/>
        <v>0</v>
      </c>
      <c r="T67" s="444">
        <f t="shared" si="22"/>
        <v>0</v>
      </c>
      <c r="U67" s="444">
        <f t="shared" si="22"/>
        <v>0</v>
      </c>
      <c r="V67" s="444">
        <f t="shared" si="22"/>
        <v>0</v>
      </c>
      <c r="W67" s="444">
        <f t="shared" si="22"/>
        <v>0</v>
      </c>
      <c r="X67" s="444">
        <f t="shared" si="22"/>
        <v>0</v>
      </c>
      <c r="Y67" s="444">
        <f t="shared" si="22"/>
        <v>0</v>
      </c>
      <c r="Z67" s="444">
        <f t="shared" si="22"/>
        <v>0</v>
      </c>
      <c r="AA67" s="444">
        <f t="shared" si="22"/>
        <v>0</v>
      </c>
      <c r="AB67" s="444">
        <f t="shared" si="22"/>
        <v>0</v>
      </c>
      <c r="AC67" s="444">
        <f t="shared" si="22"/>
        <v>0</v>
      </c>
      <c r="AD67" s="444">
        <f t="shared" si="22"/>
        <v>0</v>
      </c>
      <c r="AE67" s="444">
        <f t="shared" si="22"/>
        <v>0</v>
      </c>
      <c r="AF67" s="444">
        <f t="shared" si="22"/>
        <v>0</v>
      </c>
      <c r="AG67" s="444">
        <f t="shared" si="22"/>
        <v>0</v>
      </c>
      <c r="AH67" s="444">
        <f t="shared" si="22"/>
        <v>0</v>
      </c>
      <c r="AI67" s="444">
        <f t="shared" si="22"/>
        <v>0</v>
      </c>
      <c r="AJ67" s="444">
        <f t="shared" si="22"/>
        <v>0</v>
      </c>
      <c r="AK67" s="444">
        <f t="shared" si="22"/>
        <v>0</v>
      </c>
      <c r="AL67" s="444">
        <f t="shared" si="22"/>
        <v>0</v>
      </c>
      <c r="AM67" s="444">
        <f t="shared" si="22"/>
        <v>0</v>
      </c>
      <c r="AN67" s="444">
        <f t="shared" si="22"/>
        <v>0</v>
      </c>
      <c r="AO67" s="444">
        <f t="shared" si="22"/>
        <v>0</v>
      </c>
      <c r="AP67" s="444">
        <f t="shared" si="22"/>
        <v>0</v>
      </c>
      <c r="AQ67" s="444">
        <f t="shared" si="22"/>
        <v>0</v>
      </c>
      <c r="AR67" s="444">
        <f t="shared" si="22"/>
        <v>0</v>
      </c>
      <c r="AS67" s="444">
        <f>SUM(E67:AR67)</f>
        <v>18252.47401039227</v>
      </c>
    </row>
    <row r="68" spans="2:45">
      <c r="B68" s="441" t="s">
        <v>751</v>
      </c>
      <c r="C68" s="480">
        <v>1000</v>
      </c>
      <c r="D68" s="114"/>
      <c r="E68" s="114">
        <f t="shared" ref="E68:AR68" si="23">E36</f>
        <v>4.1071420423749103</v>
      </c>
      <c r="F68" s="114">
        <f t="shared" si="23"/>
        <v>4.1071420423749103</v>
      </c>
      <c r="G68" s="114">
        <f t="shared" si="23"/>
        <v>4.1071420423749112</v>
      </c>
      <c r="H68" s="114">
        <f t="shared" si="23"/>
        <v>4.1071420423749112</v>
      </c>
      <c r="I68" s="114">
        <f t="shared" si="23"/>
        <v>4.1071420423749112</v>
      </c>
      <c r="J68" s="114">
        <f t="shared" si="23"/>
        <v>4.1071420423749112</v>
      </c>
      <c r="K68" s="114">
        <f t="shared" si="23"/>
        <v>4.1071420423749112</v>
      </c>
      <c r="L68" s="114">
        <f t="shared" si="23"/>
        <v>0</v>
      </c>
      <c r="M68" s="114">
        <f t="shared" si="23"/>
        <v>0</v>
      </c>
      <c r="N68" s="114">
        <f t="shared" si="23"/>
        <v>0</v>
      </c>
      <c r="O68" s="114">
        <f t="shared" si="23"/>
        <v>0</v>
      </c>
      <c r="P68" s="114">
        <f t="shared" si="23"/>
        <v>0</v>
      </c>
      <c r="Q68" s="114">
        <f t="shared" si="23"/>
        <v>0</v>
      </c>
      <c r="R68" s="114">
        <f t="shared" si="23"/>
        <v>0</v>
      </c>
      <c r="S68" s="114">
        <f t="shared" si="23"/>
        <v>0</v>
      </c>
      <c r="T68" s="114">
        <f t="shared" si="23"/>
        <v>0</v>
      </c>
      <c r="U68" s="114">
        <f t="shared" si="23"/>
        <v>0</v>
      </c>
      <c r="V68" s="114">
        <f t="shared" si="23"/>
        <v>0</v>
      </c>
      <c r="W68" s="114">
        <f t="shared" si="23"/>
        <v>0</v>
      </c>
      <c r="X68" s="114">
        <f t="shared" si="23"/>
        <v>0</v>
      </c>
      <c r="Y68" s="114">
        <f t="shared" si="23"/>
        <v>0</v>
      </c>
      <c r="Z68" s="114">
        <f t="shared" si="23"/>
        <v>0</v>
      </c>
      <c r="AA68" s="114">
        <f t="shared" si="23"/>
        <v>0</v>
      </c>
      <c r="AB68" s="114">
        <f t="shared" si="23"/>
        <v>0</v>
      </c>
      <c r="AC68" s="114">
        <f t="shared" si="23"/>
        <v>0</v>
      </c>
      <c r="AD68" s="114">
        <f t="shared" si="23"/>
        <v>0</v>
      </c>
      <c r="AE68" s="114">
        <f t="shared" si="23"/>
        <v>0</v>
      </c>
      <c r="AF68" s="114">
        <f t="shared" si="23"/>
        <v>0</v>
      </c>
      <c r="AG68" s="114">
        <f t="shared" si="23"/>
        <v>0</v>
      </c>
      <c r="AH68" s="114">
        <f t="shared" si="23"/>
        <v>0</v>
      </c>
      <c r="AI68" s="114">
        <f t="shared" si="23"/>
        <v>0</v>
      </c>
      <c r="AJ68" s="114">
        <f t="shared" si="23"/>
        <v>0</v>
      </c>
      <c r="AK68" s="114">
        <f t="shared" si="23"/>
        <v>0</v>
      </c>
      <c r="AL68" s="114">
        <f t="shared" si="23"/>
        <v>0</v>
      </c>
      <c r="AM68" s="114">
        <f t="shared" si="23"/>
        <v>0</v>
      </c>
      <c r="AN68" s="114">
        <f t="shared" si="23"/>
        <v>0</v>
      </c>
      <c r="AO68" s="114">
        <f t="shared" si="23"/>
        <v>0</v>
      </c>
      <c r="AP68" s="114">
        <f t="shared" si="23"/>
        <v>0</v>
      </c>
      <c r="AQ68" s="114">
        <f t="shared" si="23"/>
        <v>0</v>
      </c>
      <c r="AR68" s="114">
        <f t="shared" si="23"/>
        <v>0</v>
      </c>
      <c r="AS68" s="114">
        <f>SUM(E68:AR68)</f>
        <v>28.749994296624372</v>
      </c>
    </row>
    <row r="69" spans="2:45">
      <c r="B69" s="441" t="s">
        <v>752</v>
      </c>
      <c r="C69" s="480">
        <v>1000</v>
      </c>
      <c r="D69" s="114"/>
      <c r="E69" s="114">
        <f>E37</f>
        <v>35.549829054967809</v>
      </c>
      <c r="F69" s="114">
        <f t="shared" si="21"/>
        <v>35.549829054967809</v>
      </c>
      <c r="G69" s="114">
        <f t="shared" si="21"/>
        <v>35.549829054967809</v>
      </c>
      <c r="H69" s="114">
        <f t="shared" si="21"/>
        <v>35.549829054967809</v>
      </c>
      <c r="I69" s="114">
        <f t="shared" si="21"/>
        <v>35.549829054967809</v>
      </c>
      <c r="J69" s="114">
        <f t="shared" si="21"/>
        <v>35.549829054967809</v>
      </c>
      <c r="K69" s="114">
        <f t="shared" si="21"/>
        <v>35.549829054967809</v>
      </c>
      <c r="L69" s="114">
        <f t="shared" si="21"/>
        <v>0</v>
      </c>
      <c r="M69" s="114">
        <f t="shared" si="21"/>
        <v>0</v>
      </c>
      <c r="N69" s="114">
        <f t="shared" si="21"/>
        <v>0</v>
      </c>
      <c r="O69" s="114">
        <f t="shared" si="21"/>
        <v>0</v>
      </c>
      <c r="P69" s="114">
        <f t="shared" si="21"/>
        <v>0</v>
      </c>
      <c r="Q69" s="114">
        <f t="shared" si="21"/>
        <v>0</v>
      </c>
      <c r="R69" s="114">
        <f t="shared" si="21"/>
        <v>0</v>
      </c>
      <c r="S69" s="114">
        <f t="shared" si="21"/>
        <v>0</v>
      </c>
      <c r="T69" s="114">
        <f t="shared" si="21"/>
        <v>0</v>
      </c>
      <c r="U69" s="114">
        <f t="shared" si="21"/>
        <v>0</v>
      </c>
      <c r="V69" s="114">
        <f t="shared" si="21"/>
        <v>0</v>
      </c>
      <c r="W69" s="114">
        <f t="shared" si="21"/>
        <v>0</v>
      </c>
      <c r="X69" s="114">
        <f t="shared" si="21"/>
        <v>0</v>
      </c>
      <c r="Y69" s="114">
        <f t="shared" si="21"/>
        <v>0</v>
      </c>
      <c r="Z69" s="114">
        <f t="shared" si="21"/>
        <v>0</v>
      </c>
      <c r="AA69" s="114">
        <f t="shared" si="21"/>
        <v>0</v>
      </c>
      <c r="AB69" s="114">
        <f t="shared" si="21"/>
        <v>0</v>
      </c>
      <c r="AC69" s="114">
        <f t="shared" si="21"/>
        <v>0</v>
      </c>
      <c r="AD69" s="114">
        <f t="shared" si="21"/>
        <v>0</v>
      </c>
      <c r="AE69" s="114">
        <f t="shared" si="21"/>
        <v>0</v>
      </c>
      <c r="AF69" s="114">
        <f t="shared" si="21"/>
        <v>0</v>
      </c>
      <c r="AG69" s="114">
        <f t="shared" si="21"/>
        <v>0</v>
      </c>
      <c r="AH69" s="114">
        <f t="shared" si="21"/>
        <v>0</v>
      </c>
      <c r="AI69" s="114">
        <f t="shared" si="21"/>
        <v>0</v>
      </c>
      <c r="AJ69" s="114">
        <f t="shared" si="21"/>
        <v>0</v>
      </c>
      <c r="AK69" s="114">
        <f t="shared" si="21"/>
        <v>0</v>
      </c>
      <c r="AL69" s="114">
        <f t="shared" si="21"/>
        <v>0</v>
      </c>
      <c r="AM69" s="114">
        <f t="shared" si="21"/>
        <v>0</v>
      </c>
      <c r="AN69" s="114">
        <f t="shared" si="21"/>
        <v>0</v>
      </c>
      <c r="AO69" s="114">
        <f t="shared" si="21"/>
        <v>0</v>
      </c>
      <c r="AP69" s="114">
        <f t="shared" si="21"/>
        <v>0</v>
      </c>
      <c r="AQ69" s="114">
        <f t="shared" si="21"/>
        <v>0</v>
      </c>
      <c r="AR69" s="114">
        <f t="shared" si="21"/>
        <v>0</v>
      </c>
      <c r="AS69" s="114">
        <f t="shared" si="12"/>
        <v>248.84880338477464</v>
      </c>
    </row>
    <row r="70" spans="2:45">
      <c r="B70" s="441" t="s">
        <v>409</v>
      </c>
      <c r="C70" s="480">
        <v>1000</v>
      </c>
      <c r="D70" s="114"/>
      <c r="E70" s="114">
        <f>E38</f>
        <v>121.3396238195423</v>
      </c>
      <c r="F70" s="114">
        <f t="shared" si="21"/>
        <v>121.3396238195423</v>
      </c>
      <c r="G70" s="114">
        <f t="shared" si="21"/>
        <v>121.33962381954231</v>
      </c>
      <c r="H70" s="114">
        <f t="shared" si="21"/>
        <v>121.33962381954231</v>
      </c>
      <c r="I70" s="114">
        <f t="shared" si="21"/>
        <v>121.33962381954233</v>
      </c>
      <c r="J70" s="114">
        <f t="shared" si="21"/>
        <v>121.33962381954231</v>
      </c>
      <c r="K70" s="114">
        <f t="shared" si="21"/>
        <v>121.33962381954231</v>
      </c>
      <c r="L70" s="114">
        <f t="shared" si="21"/>
        <v>0</v>
      </c>
      <c r="M70" s="114">
        <f t="shared" si="21"/>
        <v>0</v>
      </c>
      <c r="N70" s="114">
        <f t="shared" si="21"/>
        <v>0</v>
      </c>
      <c r="O70" s="114">
        <f t="shared" si="21"/>
        <v>0</v>
      </c>
      <c r="P70" s="114">
        <f t="shared" si="21"/>
        <v>0</v>
      </c>
      <c r="Q70" s="114">
        <f t="shared" si="21"/>
        <v>0</v>
      </c>
      <c r="R70" s="114">
        <f t="shared" si="21"/>
        <v>0</v>
      </c>
      <c r="S70" s="114">
        <f t="shared" si="21"/>
        <v>0</v>
      </c>
      <c r="T70" s="114">
        <f t="shared" si="21"/>
        <v>0</v>
      </c>
      <c r="U70" s="114">
        <f t="shared" si="21"/>
        <v>0</v>
      </c>
      <c r="V70" s="114">
        <f t="shared" si="21"/>
        <v>0</v>
      </c>
      <c r="W70" s="114">
        <f t="shared" si="21"/>
        <v>0</v>
      </c>
      <c r="X70" s="114">
        <f t="shared" si="21"/>
        <v>0</v>
      </c>
      <c r="Y70" s="114">
        <f t="shared" si="21"/>
        <v>0</v>
      </c>
      <c r="Z70" s="114">
        <f t="shared" si="21"/>
        <v>0</v>
      </c>
      <c r="AA70" s="114">
        <f t="shared" si="21"/>
        <v>0</v>
      </c>
      <c r="AB70" s="114">
        <f t="shared" si="21"/>
        <v>0</v>
      </c>
      <c r="AC70" s="114">
        <f t="shared" si="21"/>
        <v>0</v>
      </c>
      <c r="AD70" s="114">
        <f t="shared" si="21"/>
        <v>0</v>
      </c>
      <c r="AE70" s="114">
        <f t="shared" si="21"/>
        <v>0</v>
      </c>
      <c r="AF70" s="114">
        <f t="shared" si="21"/>
        <v>0</v>
      </c>
      <c r="AG70" s="114">
        <f t="shared" si="21"/>
        <v>0</v>
      </c>
      <c r="AH70" s="114">
        <f t="shared" si="21"/>
        <v>0</v>
      </c>
      <c r="AI70" s="114">
        <f t="shared" si="21"/>
        <v>0</v>
      </c>
      <c r="AJ70" s="114">
        <f t="shared" si="21"/>
        <v>0</v>
      </c>
      <c r="AK70" s="114">
        <f t="shared" si="21"/>
        <v>0</v>
      </c>
      <c r="AL70" s="114">
        <f t="shared" si="21"/>
        <v>0</v>
      </c>
      <c r="AM70" s="114">
        <f t="shared" si="21"/>
        <v>0</v>
      </c>
      <c r="AN70" s="114">
        <f t="shared" si="21"/>
        <v>0</v>
      </c>
      <c r="AO70" s="114">
        <f t="shared" si="21"/>
        <v>0</v>
      </c>
      <c r="AP70" s="114">
        <f t="shared" si="21"/>
        <v>0</v>
      </c>
      <c r="AQ70" s="114">
        <f t="shared" si="21"/>
        <v>0</v>
      </c>
      <c r="AR70" s="114">
        <f t="shared" si="21"/>
        <v>0</v>
      </c>
      <c r="AS70" s="114">
        <f t="shared" si="12"/>
        <v>849.37736673679626</v>
      </c>
    </row>
    <row r="71" spans="2:45">
      <c r="B71" s="441" t="s">
        <v>410</v>
      </c>
      <c r="C71" s="480">
        <v>1000</v>
      </c>
      <c r="D71" s="114"/>
      <c r="E71" s="114">
        <f>E39</f>
        <v>590.7950581858986</v>
      </c>
      <c r="F71" s="114">
        <f t="shared" si="21"/>
        <v>590.79505818589848</v>
      </c>
      <c r="G71" s="114">
        <f t="shared" si="21"/>
        <v>590.7950581858986</v>
      </c>
      <c r="H71" s="114">
        <f t="shared" si="21"/>
        <v>590.7950581858986</v>
      </c>
      <c r="I71" s="114">
        <f t="shared" si="21"/>
        <v>590.79505818589848</v>
      </c>
      <c r="J71" s="114">
        <f t="shared" si="21"/>
        <v>590.7950581858986</v>
      </c>
      <c r="K71" s="114">
        <f t="shared" si="21"/>
        <v>590.7950581858986</v>
      </c>
      <c r="L71" s="114">
        <f t="shared" si="21"/>
        <v>0</v>
      </c>
      <c r="M71" s="114">
        <f t="shared" si="21"/>
        <v>0</v>
      </c>
      <c r="N71" s="114">
        <f t="shared" si="21"/>
        <v>0</v>
      </c>
      <c r="O71" s="114">
        <f t="shared" si="21"/>
        <v>0</v>
      </c>
      <c r="P71" s="114">
        <f t="shared" si="21"/>
        <v>0</v>
      </c>
      <c r="Q71" s="114">
        <f t="shared" si="21"/>
        <v>0</v>
      </c>
      <c r="R71" s="114">
        <f t="shared" si="21"/>
        <v>0</v>
      </c>
      <c r="S71" s="114">
        <f t="shared" si="21"/>
        <v>0</v>
      </c>
      <c r="T71" s="114">
        <f t="shared" si="21"/>
        <v>0</v>
      </c>
      <c r="U71" s="114">
        <f t="shared" si="21"/>
        <v>0</v>
      </c>
      <c r="V71" s="114">
        <f t="shared" si="21"/>
        <v>0</v>
      </c>
      <c r="W71" s="114">
        <f t="shared" si="21"/>
        <v>0</v>
      </c>
      <c r="X71" s="114">
        <f t="shared" si="21"/>
        <v>0</v>
      </c>
      <c r="Y71" s="114">
        <f t="shared" si="21"/>
        <v>0</v>
      </c>
      <c r="Z71" s="114">
        <f t="shared" si="21"/>
        <v>0</v>
      </c>
      <c r="AA71" s="114">
        <f t="shared" si="21"/>
        <v>0</v>
      </c>
      <c r="AB71" s="114">
        <f t="shared" si="21"/>
        <v>0</v>
      </c>
      <c r="AC71" s="114">
        <f t="shared" si="21"/>
        <v>0</v>
      </c>
      <c r="AD71" s="114">
        <f t="shared" si="21"/>
        <v>0</v>
      </c>
      <c r="AE71" s="114">
        <f t="shared" si="21"/>
        <v>0</v>
      </c>
      <c r="AF71" s="114">
        <f t="shared" si="21"/>
        <v>0</v>
      </c>
      <c r="AG71" s="114">
        <f t="shared" si="21"/>
        <v>0</v>
      </c>
      <c r="AH71" s="114">
        <f t="shared" si="21"/>
        <v>0</v>
      </c>
      <c r="AI71" s="114">
        <f t="shared" si="21"/>
        <v>0</v>
      </c>
      <c r="AJ71" s="114">
        <f t="shared" si="21"/>
        <v>0</v>
      </c>
      <c r="AK71" s="114">
        <f t="shared" si="21"/>
        <v>0</v>
      </c>
      <c r="AL71" s="114">
        <f t="shared" si="21"/>
        <v>0</v>
      </c>
      <c r="AM71" s="114">
        <f t="shared" si="21"/>
        <v>0</v>
      </c>
      <c r="AN71" s="114">
        <f t="shared" si="21"/>
        <v>0</v>
      </c>
      <c r="AO71" s="114">
        <f t="shared" si="21"/>
        <v>0</v>
      </c>
      <c r="AP71" s="114">
        <f t="shared" si="21"/>
        <v>0</v>
      </c>
      <c r="AQ71" s="114">
        <f t="shared" si="21"/>
        <v>0</v>
      </c>
      <c r="AR71" s="114">
        <f t="shared" si="21"/>
        <v>0</v>
      </c>
      <c r="AS71" s="114">
        <f t="shared" si="12"/>
        <v>4135.5654073012902</v>
      </c>
    </row>
    <row r="72" spans="2:45">
      <c r="B72" s="441" t="s">
        <v>411</v>
      </c>
      <c r="C72" s="480">
        <v>1000</v>
      </c>
      <c r="D72" s="114"/>
      <c r="E72" s="114">
        <f>E40</f>
        <v>1855.7046340961126</v>
      </c>
      <c r="F72" s="114">
        <f t="shared" si="21"/>
        <v>1855.7046340961126</v>
      </c>
      <c r="G72" s="114">
        <f t="shared" si="21"/>
        <v>1855.7046340961124</v>
      </c>
      <c r="H72" s="114">
        <f t="shared" si="21"/>
        <v>1855.7046340961124</v>
      </c>
      <c r="I72" s="114">
        <f t="shared" si="21"/>
        <v>1855.7046340961124</v>
      </c>
      <c r="J72" s="114">
        <f t="shared" si="21"/>
        <v>1855.7046340961124</v>
      </c>
      <c r="K72" s="114">
        <f t="shared" si="21"/>
        <v>1855.7046340961124</v>
      </c>
      <c r="L72" s="114">
        <f t="shared" si="21"/>
        <v>0</v>
      </c>
      <c r="M72" s="114">
        <f t="shared" si="21"/>
        <v>0</v>
      </c>
      <c r="N72" s="114">
        <f t="shared" si="21"/>
        <v>0</v>
      </c>
      <c r="O72" s="114">
        <f t="shared" si="21"/>
        <v>0</v>
      </c>
      <c r="P72" s="114">
        <f t="shared" si="21"/>
        <v>0</v>
      </c>
      <c r="Q72" s="114">
        <f t="shared" si="21"/>
        <v>0</v>
      </c>
      <c r="R72" s="114">
        <f t="shared" si="21"/>
        <v>0</v>
      </c>
      <c r="S72" s="114">
        <f t="shared" si="21"/>
        <v>0</v>
      </c>
      <c r="T72" s="114">
        <f t="shared" si="21"/>
        <v>0</v>
      </c>
      <c r="U72" s="114">
        <f t="shared" si="21"/>
        <v>0</v>
      </c>
      <c r="V72" s="114">
        <f t="shared" si="21"/>
        <v>0</v>
      </c>
      <c r="W72" s="114">
        <f t="shared" si="21"/>
        <v>0</v>
      </c>
      <c r="X72" s="114">
        <f t="shared" si="21"/>
        <v>0</v>
      </c>
      <c r="Y72" s="114">
        <f t="shared" si="21"/>
        <v>0</v>
      </c>
      <c r="Z72" s="114">
        <f t="shared" si="21"/>
        <v>0</v>
      </c>
      <c r="AA72" s="114">
        <f t="shared" si="21"/>
        <v>0</v>
      </c>
      <c r="AB72" s="114">
        <f t="shared" si="21"/>
        <v>0</v>
      </c>
      <c r="AC72" s="114">
        <f t="shared" si="21"/>
        <v>0</v>
      </c>
      <c r="AD72" s="114">
        <f t="shared" si="21"/>
        <v>0</v>
      </c>
      <c r="AE72" s="114">
        <f t="shared" si="21"/>
        <v>0</v>
      </c>
      <c r="AF72" s="114">
        <f t="shared" si="21"/>
        <v>0</v>
      </c>
      <c r="AG72" s="114">
        <f t="shared" si="21"/>
        <v>0</v>
      </c>
      <c r="AH72" s="114">
        <f t="shared" si="21"/>
        <v>0</v>
      </c>
      <c r="AI72" s="114">
        <f t="shared" si="21"/>
        <v>0</v>
      </c>
      <c r="AJ72" s="114">
        <f t="shared" si="21"/>
        <v>0</v>
      </c>
      <c r="AK72" s="114">
        <f t="shared" si="21"/>
        <v>0</v>
      </c>
      <c r="AL72" s="114">
        <f t="shared" si="21"/>
        <v>0</v>
      </c>
      <c r="AM72" s="114">
        <f t="shared" si="21"/>
        <v>0</v>
      </c>
      <c r="AN72" s="114">
        <f t="shared" si="21"/>
        <v>0</v>
      </c>
      <c r="AO72" s="114">
        <f t="shared" si="21"/>
        <v>0</v>
      </c>
      <c r="AP72" s="114">
        <f t="shared" si="21"/>
        <v>0</v>
      </c>
      <c r="AQ72" s="114">
        <f t="shared" si="21"/>
        <v>0</v>
      </c>
      <c r="AR72" s="114">
        <f t="shared" si="21"/>
        <v>0</v>
      </c>
      <c r="AS72" s="114">
        <f t="shared" si="12"/>
        <v>12989.932438672789</v>
      </c>
    </row>
    <row r="75" spans="2:45">
      <c r="B75" s="82" t="s">
        <v>386</v>
      </c>
      <c r="C75" s="83"/>
      <c r="D75" s="84"/>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row>
    <row r="76" spans="2:45" s="174" customFormat="1" ht="5.25" customHeight="1">
      <c r="C76" s="183"/>
      <c r="D76" s="184"/>
      <c r="E76" s="185"/>
      <c r="F76" s="185"/>
      <c r="G76" s="185"/>
      <c r="H76" s="185"/>
      <c r="I76" s="185"/>
      <c r="J76" s="185"/>
      <c r="K76" s="185"/>
      <c r="L76" s="185"/>
      <c r="M76" s="185"/>
      <c r="N76" s="185"/>
      <c r="O76" s="185"/>
      <c r="P76" s="185"/>
      <c r="Q76" s="185"/>
      <c r="R76" s="185"/>
      <c r="S76" s="185"/>
      <c r="T76" s="185"/>
      <c r="U76" s="185"/>
      <c r="V76" s="185"/>
      <c r="W76" s="185"/>
      <c r="X76" s="185"/>
      <c r="Y76" s="185"/>
      <c r="Z76" s="185"/>
      <c r="AA76" s="185"/>
      <c r="AB76" s="185"/>
      <c r="AC76" s="185"/>
      <c r="AD76" s="185"/>
      <c r="AE76" s="185"/>
      <c r="AF76" s="185"/>
      <c r="AG76" s="185"/>
      <c r="AH76" s="185"/>
      <c r="AI76" s="185"/>
      <c r="AJ76" s="185"/>
      <c r="AK76" s="185"/>
      <c r="AL76" s="185"/>
      <c r="AM76" s="185"/>
      <c r="AN76" s="185"/>
      <c r="AO76" s="185"/>
      <c r="AP76" s="185"/>
      <c r="AQ76" s="185"/>
      <c r="AR76" s="185"/>
    </row>
    <row r="77" spans="2:45">
      <c r="B77" s="471" t="str">
        <f>Controle!N2</f>
        <v>Flona Irati</v>
      </c>
      <c r="C77" s="479">
        <v>1000</v>
      </c>
      <c r="D77" s="472"/>
      <c r="E77" s="473">
        <f t="shared" ref="E77:AR77" si="24">SUM(E78:E79)</f>
        <v>1421.5680587175168</v>
      </c>
      <c r="F77" s="473">
        <f t="shared" si="24"/>
        <v>1421.5680587175168</v>
      </c>
      <c r="G77" s="473">
        <f t="shared" si="24"/>
        <v>1421.5680587175168</v>
      </c>
      <c r="H77" s="473">
        <f t="shared" si="24"/>
        <v>1421.5680587175168</v>
      </c>
      <c r="I77" s="473">
        <f t="shared" si="24"/>
        <v>0</v>
      </c>
      <c r="J77" s="473">
        <f t="shared" si="24"/>
        <v>0</v>
      </c>
      <c r="K77" s="473">
        <f t="shared" si="24"/>
        <v>0</v>
      </c>
      <c r="L77" s="473">
        <f t="shared" si="24"/>
        <v>0</v>
      </c>
      <c r="M77" s="473">
        <f t="shared" si="24"/>
        <v>0</v>
      </c>
      <c r="N77" s="473">
        <f t="shared" si="24"/>
        <v>0</v>
      </c>
      <c r="O77" s="473">
        <f t="shared" si="24"/>
        <v>0</v>
      </c>
      <c r="P77" s="473">
        <f t="shared" si="24"/>
        <v>0</v>
      </c>
      <c r="Q77" s="473">
        <f t="shared" si="24"/>
        <v>0</v>
      </c>
      <c r="R77" s="473">
        <f t="shared" si="24"/>
        <v>0</v>
      </c>
      <c r="S77" s="473">
        <f t="shared" si="24"/>
        <v>0</v>
      </c>
      <c r="T77" s="473">
        <f t="shared" si="24"/>
        <v>0</v>
      </c>
      <c r="U77" s="473">
        <f t="shared" si="24"/>
        <v>0</v>
      </c>
      <c r="V77" s="473">
        <f t="shared" si="24"/>
        <v>0</v>
      </c>
      <c r="W77" s="473">
        <f t="shared" si="24"/>
        <v>0</v>
      </c>
      <c r="X77" s="473">
        <f t="shared" si="24"/>
        <v>0</v>
      </c>
      <c r="Y77" s="473">
        <f t="shared" si="24"/>
        <v>0</v>
      </c>
      <c r="Z77" s="473">
        <f t="shared" si="24"/>
        <v>0</v>
      </c>
      <c r="AA77" s="473">
        <f t="shared" si="24"/>
        <v>0</v>
      </c>
      <c r="AB77" s="473">
        <f t="shared" si="24"/>
        <v>0</v>
      </c>
      <c r="AC77" s="473">
        <f t="shared" si="24"/>
        <v>0</v>
      </c>
      <c r="AD77" s="473">
        <f t="shared" si="24"/>
        <v>0</v>
      </c>
      <c r="AE77" s="473">
        <f t="shared" si="24"/>
        <v>0</v>
      </c>
      <c r="AF77" s="473">
        <f t="shared" si="24"/>
        <v>0</v>
      </c>
      <c r="AG77" s="473">
        <f t="shared" si="24"/>
        <v>0</v>
      </c>
      <c r="AH77" s="473">
        <f t="shared" si="24"/>
        <v>0</v>
      </c>
      <c r="AI77" s="473">
        <f t="shared" si="24"/>
        <v>0</v>
      </c>
      <c r="AJ77" s="473">
        <f t="shared" si="24"/>
        <v>0</v>
      </c>
      <c r="AK77" s="473">
        <f t="shared" si="24"/>
        <v>0</v>
      </c>
      <c r="AL77" s="473">
        <f t="shared" si="24"/>
        <v>0</v>
      </c>
      <c r="AM77" s="473">
        <f t="shared" si="24"/>
        <v>0</v>
      </c>
      <c r="AN77" s="473">
        <f t="shared" si="24"/>
        <v>0</v>
      </c>
      <c r="AO77" s="473">
        <f t="shared" si="24"/>
        <v>0</v>
      </c>
      <c r="AP77" s="473">
        <f t="shared" si="24"/>
        <v>0</v>
      </c>
      <c r="AQ77" s="473">
        <f t="shared" si="24"/>
        <v>0</v>
      </c>
      <c r="AR77" s="473">
        <f t="shared" si="24"/>
        <v>0</v>
      </c>
      <c r="AS77" s="473">
        <f>SUM(E77:AR77)</f>
        <v>5686.2722348700672</v>
      </c>
    </row>
    <row r="78" spans="2:45">
      <c r="B78" s="441" t="s">
        <v>398</v>
      </c>
      <c r="C78" s="480">
        <v>1000</v>
      </c>
      <c r="E78" s="114">
        <f>Volume!E173*Preços!E$43/1000</f>
        <v>1421.5680587175168</v>
      </c>
      <c r="F78" s="114">
        <f>Volume!F173*Preços!F$43/1000</f>
        <v>1421.5680587175168</v>
      </c>
      <c r="G78" s="114">
        <f>Volume!G173*Preços!G$43/1000</f>
        <v>1421.5680587175168</v>
      </c>
      <c r="H78" s="114">
        <f>Volume!H173*Preços!H$43/1000</f>
        <v>1421.5680587175168</v>
      </c>
      <c r="I78" s="114">
        <f>Volume!I173*Preços!I$43/1000</f>
        <v>0</v>
      </c>
      <c r="J78" s="114">
        <f>Volume!J173*Preços!J$43/1000</f>
        <v>0</v>
      </c>
      <c r="K78" s="114">
        <f>Volume!K173*Preços!K$43/1000</f>
        <v>0</v>
      </c>
      <c r="L78" s="114">
        <f>Volume!L173*Preços!L$43/1000</f>
        <v>0</v>
      </c>
      <c r="M78" s="114">
        <f>Volume!M173*Preços!M$43/1000</f>
        <v>0</v>
      </c>
      <c r="N78" s="114">
        <f>Volume!N173*Preços!N$43/1000</f>
        <v>0</v>
      </c>
      <c r="O78" s="114">
        <f>Volume!O173*Preços!O$43/1000</f>
        <v>0</v>
      </c>
      <c r="P78" s="114">
        <f>Volume!P173*Preços!P$43/1000</f>
        <v>0</v>
      </c>
      <c r="Q78" s="114">
        <f>Volume!Q173*Preços!Q$43/1000</f>
        <v>0</v>
      </c>
      <c r="R78" s="114">
        <f>Volume!R173*Preços!R$43/1000</f>
        <v>0</v>
      </c>
      <c r="S78" s="114">
        <f>Volume!S173*Preços!S$43/1000</f>
        <v>0</v>
      </c>
      <c r="T78" s="114">
        <f>Volume!T173*Preços!T$43/1000</f>
        <v>0</v>
      </c>
      <c r="U78" s="114">
        <f>Volume!U173*Preços!U$43/1000</f>
        <v>0</v>
      </c>
      <c r="V78" s="114">
        <f>Volume!V173*Preços!V$43/1000</f>
        <v>0</v>
      </c>
      <c r="W78" s="114">
        <f>Volume!W173*Preços!W$43/1000</f>
        <v>0</v>
      </c>
      <c r="X78" s="114">
        <f>Volume!X173*Preços!X$43/1000</f>
        <v>0</v>
      </c>
      <c r="Y78" s="114">
        <f>Volume!Y173*Preços!Y$43/1000</f>
        <v>0</v>
      </c>
      <c r="Z78" s="114">
        <f>Volume!Z173*Preços!Z$43/1000</f>
        <v>0</v>
      </c>
      <c r="AA78" s="114">
        <f>Volume!AA173*Preços!AA$43/1000</f>
        <v>0</v>
      </c>
      <c r="AB78" s="114">
        <f>Volume!AB173*Preços!AB$43/1000</f>
        <v>0</v>
      </c>
      <c r="AC78" s="114">
        <f>Volume!AC173*Preços!AC$43/1000</f>
        <v>0</v>
      </c>
      <c r="AD78" s="114">
        <f>Volume!AD173*Preços!AD$43/1000</f>
        <v>0</v>
      </c>
      <c r="AE78" s="114">
        <f>Volume!AE173*Preços!AE$43/1000</f>
        <v>0</v>
      </c>
      <c r="AF78" s="114">
        <f>Volume!AF173*Preços!AF$43/1000</f>
        <v>0</v>
      </c>
      <c r="AG78" s="114">
        <f>Volume!AG173*Preços!AG$43/1000</f>
        <v>0</v>
      </c>
      <c r="AH78" s="114">
        <f>Volume!AH173*Preços!AH$43/1000</f>
        <v>0</v>
      </c>
      <c r="AI78" s="114">
        <f>Volume!AI173*Preços!AI$43/1000</f>
        <v>0</v>
      </c>
      <c r="AJ78" s="114">
        <f>Volume!AJ173*Preços!AJ$43/1000</f>
        <v>0</v>
      </c>
      <c r="AK78" s="114">
        <f>Volume!AK173*Preços!AK$43/1000</f>
        <v>0</v>
      </c>
      <c r="AL78" s="114">
        <f>Volume!AL173*Preços!AL$43/1000</f>
        <v>0</v>
      </c>
      <c r="AM78" s="114">
        <f>Volume!AM173*Preços!AM$43/1000</f>
        <v>0</v>
      </c>
      <c r="AN78" s="114">
        <f>Volume!AN173*Preços!AN$43/1000</f>
        <v>0</v>
      </c>
      <c r="AO78" s="114">
        <f>Volume!AO173*Preços!AO$43/1000</f>
        <v>0</v>
      </c>
      <c r="AP78" s="114">
        <f>Volume!AP173*Preços!AP$43/1000</f>
        <v>0</v>
      </c>
      <c r="AQ78" s="114">
        <f>Volume!AQ173*Preços!AQ$43/1000</f>
        <v>0</v>
      </c>
      <c r="AR78" s="114">
        <f>Volume!AR173*Preços!AR$43/1000</f>
        <v>0</v>
      </c>
      <c r="AS78" s="114">
        <f>SUM(E78:AR78)</f>
        <v>5686.2722348700672</v>
      </c>
    </row>
    <row r="79" spans="2:45">
      <c r="B79" s="441" t="s">
        <v>399</v>
      </c>
      <c r="C79" s="480">
        <v>1000</v>
      </c>
      <c r="E79" s="114">
        <f>Volume!E163*Preços!E$44/1000</f>
        <v>0</v>
      </c>
      <c r="F79" s="114">
        <f>Volume!F163*Preços!F$44/1000</f>
        <v>0</v>
      </c>
      <c r="G79" s="114">
        <f>Volume!G163*Preços!G$44/1000</f>
        <v>0</v>
      </c>
      <c r="H79" s="114">
        <f>Volume!H163*Preços!H$44/1000</f>
        <v>0</v>
      </c>
      <c r="I79" s="114">
        <f>Volume!I163*Preços!I$44/1000</f>
        <v>0</v>
      </c>
      <c r="J79" s="114">
        <f>Volume!J163*Preços!J$44/1000</f>
        <v>0</v>
      </c>
      <c r="K79" s="114">
        <f>Volume!K163*Preços!K$44/1000</f>
        <v>0</v>
      </c>
      <c r="L79" s="114">
        <f>Volume!L163*Preços!L$44/1000</f>
        <v>0</v>
      </c>
      <c r="M79" s="114">
        <f>Volume!M163*Preços!M$44/1000</f>
        <v>0</v>
      </c>
      <c r="N79" s="114">
        <f>Volume!N163*Preços!N$44/1000</f>
        <v>0</v>
      </c>
      <c r="O79" s="114">
        <f>Volume!O163*Preços!O$44/1000</f>
        <v>0</v>
      </c>
      <c r="P79" s="114">
        <f>Volume!P163*Preços!P$44/1000</f>
        <v>0</v>
      </c>
      <c r="Q79" s="114">
        <f>Volume!Q163*Preços!Q$44/1000</f>
        <v>0</v>
      </c>
      <c r="R79" s="114">
        <f>Volume!R163*Preços!R$44/1000</f>
        <v>0</v>
      </c>
      <c r="S79" s="114">
        <f>Volume!S163*Preços!S$44/1000</f>
        <v>0</v>
      </c>
      <c r="T79" s="114">
        <f>Volume!T163*Preços!T$44/1000</f>
        <v>0</v>
      </c>
      <c r="U79" s="114">
        <f>Volume!U163*Preços!U$44/1000</f>
        <v>0</v>
      </c>
      <c r="V79" s="114">
        <f>Volume!V163*Preços!V$44/1000</f>
        <v>0</v>
      </c>
      <c r="W79" s="114">
        <f>Volume!W163*Preços!W$44/1000</f>
        <v>0</v>
      </c>
      <c r="X79" s="114">
        <f>Volume!X163*Preços!X$44/1000</f>
        <v>0</v>
      </c>
      <c r="Y79" s="114">
        <f>Volume!Y163*Preços!Y$44/1000</f>
        <v>0</v>
      </c>
      <c r="Z79" s="114">
        <f>Volume!Z163*Preços!Z$44/1000</f>
        <v>0</v>
      </c>
      <c r="AA79" s="114">
        <f>Volume!AA163*Preços!AA$44/1000</f>
        <v>0</v>
      </c>
      <c r="AB79" s="114">
        <f>Volume!AB163*Preços!AB$44/1000</f>
        <v>0</v>
      </c>
      <c r="AC79" s="114">
        <f>Volume!AC163*Preços!AC$44/1000</f>
        <v>0</v>
      </c>
      <c r="AD79" s="114">
        <f>Volume!AD163*Preços!AD$44/1000</f>
        <v>0</v>
      </c>
      <c r="AE79" s="114">
        <f>Volume!AE163*Preços!AE$44/1000</f>
        <v>0</v>
      </c>
      <c r="AF79" s="114">
        <f>Volume!AF163*Preços!AF$44/1000</f>
        <v>0</v>
      </c>
      <c r="AG79" s="114">
        <f>Volume!AG163*Preços!AG$44/1000</f>
        <v>0</v>
      </c>
      <c r="AH79" s="114">
        <f>Volume!AH163*Preços!AH$44/1000</f>
        <v>0</v>
      </c>
      <c r="AI79" s="114">
        <f>Volume!AI163*Preços!AI$44/1000</f>
        <v>0</v>
      </c>
      <c r="AJ79" s="114">
        <f>Volume!AJ163*Preços!AJ$44/1000</f>
        <v>0</v>
      </c>
      <c r="AK79" s="114">
        <f>Volume!AK163*Preços!AK$44/1000</f>
        <v>0</v>
      </c>
      <c r="AL79" s="114">
        <f>Volume!AL163*Preços!AL$44/1000</f>
        <v>0</v>
      </c>
      <c r="AM79" s="114">
        <f>Volume!AM163*Preços!AM$44/1000</f>
        <v>0</v>
      </c>
      <c r="AN79" s="114">
        <f>Volume!AN163*Preços!AN$44/1000</f>
        <v>0</v>
      </c>
      <c r="AO79" s="114">
        <f>Volume!AO163*Preços!AO$44/1000</f>
        <v>0</v>
      </c>
      <c r="AP79" s="114">
        <f>Volume!AP163*Preços!AP$44/1000</f>
        <v>0</v>
      </c>
      <c r="AQ79" s="114">
        <f>Volume!AQ163*Preços!AQ$44/1000</f>
        <v>0</v>
      </c>
      <c r="AR79" s="114">
        <f>Volume!AR163*Preços!AR$44/1000</f>
        <v>0</v>
      </c>
      <c r="AS79" s="114">
        <f>SUM(E79:AR79)</f>
        <v>0</v>
      </c>
    </row>
  </sheetData>
  <phoneticPr fontId="42" type="noConversion"/>
  <pageMargins left="0.51181102362204722" right="0.51181102362204722" top="0.78740157480314965" bottom="0.78740157480314965" header="0.31496062992125984" footer="0.31496062992125984"/>
  <pageSetup paperSize="9" scale="42" pageOrder="overThenDown" orientation="landscape" r:id="rId1"/>
  <ignoredErrors>
    <ignoredError sqref="E49:AS67"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5">
    <tabColor theme="4" tint="0.59999389629810485"/>
    <outlinePr summaryBelow="0"/>
  </sheetPr>
  <dimension ref="A1:AY62"/>
  <sheetViews>
    <sheetView showGridLines="0" topLeftCell="B1" zoomScaleNormal="100" workbookViewId="0">
      <pane xSplit="1" ySplit="2" topLeftCell="C25" activePane="bottomRight" state="frozen"/>
      <selection activeCell="E159" sqref="E159"/>
      <selection pane="topRight" activeCell="E159" sqref="E159"/>
      <selection pane="bottomLeft" activeCell="E159" sqref="E159"/>
      <selection pane="bottomRight" activeCell="A35" sqref="A35"/>
    </sheetView>
  </sheetViews>
  <sheetFormatPr defaultColWidth="6.81640625" defaultRowHeight="13" outlineLevelRow="1"/>
  <cols>
    <col min="1" max="1" width="6.81640625" style="66" customWidth="1"/>
    <col min="2" max="2" width="61" style="66" customWidth="1"/>
    <col min="3" max="4" width="10.81640625" style="81" customWidth="1"/>
    <col min="5" max="45" width="12.81640625" style="66" customWidth="1"/>
    <col min="46" max="46" width="9.81640625" style="66" bestFit="1" customWidth="1"/>
    <col min="47" max="47" width="12.1796875" style="66" customWidth="1"/>
    <col min="48" max="16384" width="6.81640625" style="66"/>
  </cols>
  <sheetData>
    <row r="1" spans="1:51" ht="21" customHeight="1">
      <c r="B1" s="67"/>
      <c r="C1" s="68"/>
      <c r="D1" s="68"/>
      <c r="E1" s="67"/>
      <c r="F1" s="67"/>
      <c r="G1" s="67"/>
      <c r="H1" s="67"/>
      <c r="I1" s="67"/>
      <c r="J1" s="67"/>
      <c r="K1" s="67"/>
      <c r="L1" s="69" t="str">
        <f>'Premissas macro'!L1</f>
        <v>Valores em moeda constante (R$ 1.000/Dez21)</v>
      </c>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172"/>
    </row>
    <row r="2" spans="1:51" s="70" customFormat="1" ht="21" customHeight="1">
      <c r="B2" s="69" t="s">
        <v>224</v>
      </c>
      <c r="C2" s="71"/>
      <c r="D2" s="71"/>
      <c r="E2" s="72">
        <v>1</v>
      </c>
      <c r="F2" s="72">
        <f>E2+1</f>
        <v>2</v>
      </c>
      <c r="G2" s="72">
        <f t="shared" ref="G2:AR2" si="0">F2+1</f>
        <v>3</v>
      </c>
      <c r="H2" s="72">
        <f t="shared" si="0"/>
        <v>4</v>
      </c>
      <c r="I2" s="72">
        <f t="shared" si="0"/>
        <v>5</v>
      </c>
      <c r="J2" s="72">
        <f t="shared" si="0"/>
        <v>6</v>
      </c>
      <c r="K2" s="72">
        <f t="shared" si="0"/>
        <v>7</v>
      </c>
      <c r="L2" s="72">
        <f t="shared" si="0"/>
        <v>8</v>
      </c>
      <c r="M2" s="72">
        <f t="shared" si="0"/>
        <v>9</v>
      </c>
      <c r="N2" s="72">
        <f t="shared" si="0"/>
        <v>10</v>
      </c>
      <c r="O2" s="72">
        <f t="shared" si="0"/>
        <v>11</v>
      </c>
      <c r="P2" s="72">
        <f t="shared" si="0"/>
        <v>12</v>
      </c>
      <c r="Q2" s="72">
        <f t="shared" si="0"/>
        <v>13</v>
      </c>
      <c r="R2" s="72">
        <f t="shared" si="0"/>
        <v>14</v>
      </c>
      <c r="S2" s="72">
        <f t="shared" si="0"/>
        <v>15</v>
      </c>
      <c r="T2" s="72">
        <f t="shared" si="0"/>
        <v>16</v>
      </c>
      <c r="U2" s="72">
        <f t="shared" si="0"/>
        <v>17</v>
      </c>
      <c r="V2" s="72">
        <f t="shared" si="0"/>
        <v>18</v>
      </c>
      <c r="W2" s="72">
        <f t="shared" si="0"/>
        <v>19</v>
      </c>
      <c r="X2" s="72">
        <f t="shared" si="0"/>
        <v>20</v>
      </c>
      <c r="Y2" s="72">
        <f t="shared" si="0"/>
        <v>21</v>
      </c>
      <c r="Z2" s="72">
        <f t="shared" si="0"/>
        <v>22</v>
      </c>
      <c r="AA2" s="72">
        <f t="shared" si="0"/>
        <v>23</v>
      </c>
      <c r="AB2" s="72">
        <f t="shared" si="0"/>
        <v>24</v>
      </c>
      <c r="AC2" s="72">
        <f t="shared" si="0"/>
        <v>25</v>
      </c>
      <c r="AD2" s="72">
        <f t="shared" si="0"/>
        <v>26</v>
      </c>
      <c r="AE2" s="72">
        <f t="shared" si="0"/>
        <v>27</v>
      </c>
      <c r="AF2" s="72">
        <f t="shared" si="0"/>
        <v>28</v>
      </c>
      <c r="AG2" s="72">
        <f t="shared" si="0"/>
        <v>29</v>
      </c>
      <c r="AH2" s="72">
        <f t="shared" si="0"/>
        <v>30</v>
      </c>
      <c r="AI2" s="72">
        <f t="shared" si="0"/>
        <v>31</v>
      </c>
      <c r="AJ2" s="72">
        <f t="shared" si="0"/>
        <v>32</v>
      </c>
      <c r="AK2" s="72">
        <f t="shared" si="0"/>
        <v>33</v>
      </c>
      <c r="AL2" s="72">
        <f t="shared" si="0"/>
        <v>34</v>
      </c>
      <c r="AM2" s="72">
        <f t="shared" si="0"/>
        <v>35</v>
      </c>
      <c r="AN2" s="72">
        <f t="shared" si="0"/>
        <v>36</v>
      </c>
      <c r="AO2" s="72">
        <f t="shared" si="0"/>
        <v>37</v>
      </c>
      <c r="AP2" s="72">
        <f t="shared" si="0"/>
        <v>38</v>
      </c>
      <c r="AQ2" s="72">
        <f t="shared" si="0"/>
        <v>39</v>
      </c>
      <c r="AR2" s="72">
        <f t="shared" si="0"/>
        <v>40</v>
      </c>
      <c r="AS2" s="71" t="s">
        <v>20</v>
      </c>
    </row>
    <row r="3" spans="1:51" s="70" customFormat="1">
      <c r="B3" s="73"/>
      <c r="C3" s="74"/>
      <c r="D3" s="74"/>
      <c r="E3" s="78"/>
      <c r="F3" s="78"/>
      <c r="G3" s="78"/>
      <c r="H3" s="78"/>
      <c r="I3" s="78"/>
      <c r="J3" s="78"/>
      <c r="K3" s="78"/>
      <c r="L3" s="78"/>
      <c r="M3" s="78"/>
      <c r="N3" s="78"/>
      <c r="O3" s="78"/>
      <c r="P3" s="78"/>
      <c r="Q3" s="78"/>
      <c r="R3" s="78"/>
      <c r="S3" s="78"/>
      <c r="T3" s="78"/>
      <c r="U3" s="78"/>
      <c r="V3" s="78"/>
      <c r="W3" s="78"/>
      <c r="X3" s="79">
        <v>297369.78999999998</v>
      </c>
      <c r="Y3" s="80">
        <f t="shared" ref="Y3:AR3" si="1">1+2.9518%</f>
        <v>1.0295179999999999</v>
      </c>
      <c r="Z3" s="80">
        <f t="shared" si="1"/>
        <v>1.0295179999999999</v>
      </c>
      <c r="AA3" s="80">
        <f t="shared" si="1"/>
        <v>1.0295179999999999</v>
      </c>
      <c r="AB3" s="80">
        <f t="shared" si="1"/>
        <v>1.0295179999999999</v>
      </c>
      <c r="AC3" s="80">
        <f t="shared" si="1"/>
        <v>1.0295179999999999</v>
      </c>
      <c r="AD3" s="80">
        <f t="shared" si="1"/>
        <v>1.0295179999999999</v>
      </c>
      <c r="AE3" s="80">
        <f t="shared" si="1"/>
        <v>1.0295179999999999</v>
      </c>
      <c r="AF3" s="80">
        <f t="shared" si="1"/>
        <v>1.0295179999999999</v>
      </c>
      <c r="AG3" s="80">
        <f t="shared" si="1"/>
        <v>1.0295179999999999</v>
      </c>
      <c r="AH3" s="80">
        <f t="shared" si="1"/>
        <v>1.0295179999999999</v>
      </c>
      <c r="AI3" s="80">
        <f t="shared" si="1"/>
        <v>1.0295179999999999</v>
      </c>
      <c r="AJ3" s="80">
        <f t="shared" si="1"/>
        <v>1.0295179999999999</v>
      </c>
      <c r="AK3" s="80">
        <f t="shared" si="1"/>
        <v>1.0295179999999999</v>
      </c>
      <c r="AL3" s="80">
        <f t="shared" si="1"/>
        <v>1.0295179999999999</v>
      </c>
      <c r="AM3" s="80">
        <f t="shared" si="1"/>
        <v>1.0295179999999999</v>
      </c>
      <c r="AN3" s="80">
        <f t="shared" si="1"/>
        <v>1.0295179999999999</v>
      </c>
      <c r="AO3" s="80">
        <f t="shared" si="1"/>
        <v>1.0295179999999999</v>
      </c>
      <c r="AP3" s="80">
        <f t="shared" si="1"/>
        <v>1.0295179999999999</v>
      </c>
      <c r="AQ3" s="80">
        <f t="shared" si="1"/>
        <v>1.0295179999999999</v>
      </c>
      <c r="AR3" s="80">
        <f t="shared" si="1"/>
        <v>1.0295179999999999</v>
      </c>
      <c r="AS3" s="173"/>
    </row>
    <row r="4" spans="1:51" ht="18" customHeight="1">
      <c r="B4" s="82" t="s">
        <v>231</v>
      </c>
      <c r="C4" s="84"/>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row>
    <row r="5" spans="1:51" s="174" customFormat="1">
      <c r="B5" s="175" t="s">
        <v>232</v>
      </c>
      <c r="C5" s="176"/>
      <c r="D5" s="177"/>
      <c r="E5" s="177">
        <f>'Premissas macro'!E17</f>
        <v>1</v>
      </c>
      <c r="F5" s="177">
        <f>'Premissas macro'!F17</f>
        <v>1</v>
      </c>
      <c r="G5" s="177">
        <f>'Premissas macro'!G17</f>
        <v>1</v>
      </c>
      <c r="H5" s="177">
        <f>'Premissas macro'!H17</f>
        <v>1</v>
      </c>
      <c r="I5" s="177">
        <f>'Premissas macro'!I17</f>
        <v>1</v>
      </c>
      <c r="J5" s="177">
        <f>'Premissas macro'!J17</f>
        <v>1</v>
      </c>
      <c r="K5" s="177">
        <f>'Premissas macro'!K17</f>
        <v>1</v>
      </c>
      <c r="L5" s="177">
        <f>'Premissas macro'!L17</f>
        <v>1</v>
      </c>
      <c r="M5" s="177">
        <f>'Premissas macro'!M17</f>
        <v>1</v>
      </c>
      <c r="N5" s="177">
        <f>'Premissas macro'!N17</f>
        <v>1</v>
      </c>
      <c r="O5" s="177">
        <f>'Premissas macro'!O17</f>
        <v>1</v>
      </c>
      <c r="P5" s="177">
        <f>'Premissas macro'!P17</f>
        <v>1</v>
      </c>
      <c r="Q5" s="177">
        <f>'Premissas macro'!Q17</f>
        <v>1</v>
      </c>
      <c r="R5" s="177">
        <f>'Premissas macro'!R17</f>
        <v>1</v>
      </c>
      <c r="S5" s="177">
        <f>'Premissas macro'!S17</f>
        <v>1</v>
      </c>
      <c r="T5" s="177">
        <f>'Premissas macro'!T17</f>
        <v>1</v>
      </c>
      <c r="U5" s="177">
        <f>'Premissas macro'!U17</f>
        <v>1</v>
      </c>
      <c r="V5" s="177">
        <f>'Premissas macro'!V17</f>
        <v>1</v>
      </c>
      <c r="W5" s="177">
        <f>'Premissas macro'!W17</f>
        <v>1</v>
      </c>
      <c r="X5" s="177">
        <f>'Premissas macro'!X17</f>
        <v>1</v>
      </c>
      <c r="Y5" s="177">
        <f>'Premissas macro'!Y17</f>
        <v>1</v>
      </c>
      <c r="Z5" s="177">
        <f>'Premissas macro'!Z17</f>
        <v>1</v>
      </c>
      <c r="AA5" s="177">
        <f>'Premissas macro'!AA17</f>
        <v>1</v>
      </c>
      <c r="AB5" s="177">
        <f>'Premissas macro'!AB17</f>
        <v>1</v>
      </c>
      <c r="AC5" s="177">
        <f>'Premissas macro'!AC17</f>
        <v>1</v>
      </c>
      <c r="AD5" s="177">
        <f>'Premissas macro'!AD17</f>
        <v>1</v>
      </c>
      <c r="AE5" s="177">
        <f>'Premissas macro'!AE17</f>
        <v>1</v>
      </c>
      <c r="AF5" s="177">
        <f>'Premissas macro'!AF17</f>
        <v>1</v>
      </c>
      <c r="AG5" s="177">
        <f>'Premissas macro'!AG17</f>
        <v>1</v>
      </c>
      <c r="AH5" s="177">
        <f>'Premissas macro'!AH17</f>
        <v>1</v>
      </c>
      <c r="AI5" s="177">
        <f>'Premissas macro'!AI17</f>
        <v>1</v>
      </c>
      <c r="AJ5" s="177">
        <f>'Premissas macro'!AJ17</f>
        <v>1</v>
      </c>
      <c r="AK5" s="177">
        <f>'Premissas macro'!AK17</f>
        <v>1</v>
      </c>
      <c r="AL5" s="177">
        <f>'Premissas macro'!AL17</f>
        <v>1</v>
      </c>
      <c r="AM5" s="177">
        <f>'Premissas macro'!AM17</f>
        <v>1</v>
      </c>
      <c r="AN5" s="177">
        <f>'Premissas macro'!AN17</f>
        <v>0</v>
      </c>
      <c r="AO5" s="177">
        <f>'Premissas macro'!AO17</f>
        <v>0</v>
      </c>
      <c r="AP5" s="177">
        <f>'Premissas macro'!AP17</f>
        <v>0</v>
      </c>
      <c r="AQ5" s="177">
        <f>'Premissas macro'!AQ17</f>
        <v>0</v>
      </c>
      <c r="AR5" s="177">
        <f>'Premissas macro'!AR17</f>
        <v>0</v>
      </c>
    </row>
    <row r="6" spans="1:51" s="174" customFormat="1">
      <c r="B6" s="178" t="s">
        <v>233</v>
      </c>
      <c r="C6" s="179"/>
      <c r="D6" s="180"/>
      <c r="E6" s="180">
        <f t="shared" ref="E6:AR6" si="2">IF(E5=1,1+D6,D6)</f>
        <v>1</v>
      </c>
      <c r="F6" s="180">
        <f t="shared" si="2"/>
        <v>2</v>
      </c>
      <c r="G6" s="180">
        <f t="shared" si="2"/>
        <v>3</v>
      </c>
      <c r="H6" s="180">
        <f t="shared" si="2"/>
        <v>4</v>
      </c>
      <c r="I6" s="180">
        <f t="shared" si="2"/>
        <v>5</v>
      </c>
      <c r="J6" s="180">
        <f t="shared" si="2"/>
        <v>6</v>
      </c>
      <c r="K6" s="180">
        <f t="shared" si="2"/>
        <v>7</v>
      </c>
      <c r="L6" s="180">
        <f t="shared" si="2"/>
        <v>8</v>
      </c>
      <c r="M6" s="180">
        <f t="shared" si="2"/>
        <v>9</v>
      </c>
      <c r="N6" s="180">
        <f t="shared" si="2"/>
        <v>10</v>
      </c>
      <c r="O6" s="180">
        <f t="shared" si="2"/>
        <v>11</v>
      </c>
      <c r="P6" s="180">
        <f t="shared" si="2"/>
        <v>12</v>
      </c>
      <c r="Q6" s="180">
        <f t="shared" si="2"/>
        <v>13</v>
      </c>
      <c r="R6" s="180">
        <f t="shared" si="2"/>
        <v>14</v>
      </c>
      <c r="S6" s="180">
        <f t="shared" si="2"/>
        <v>15</v>
      </c>
      <c r="T6" s="180">
        <f t="shared" si="2"/>
        <v>16</v>
      </c>
      <c r="U6" s="180">
        <f t="shared" si="2"/>
        <v>17</v>
      </c>
      <c r="V6" s="180">
        <f t="shared" si="2"/>
        <v>18</v>
      </c>
      <c r="W6" s="180">
        <f t="shared" si="2"/>
        <v>19</v>
      </c>
      <c r="X6" s="180">
        <f t="shared" si="2"/>
        <v>20</v>
      </c>
      <c r="Y6" s="180">
        <f t="shared" si="2"/>
        <v>21</v>
      </c>
      <c r="Z6" s="180">
        <f t="shared" si="2"/>
        <v>22</v>
      </c>
      <c r="AA6" s="180">
        <f t="shared" si="2"/>
        <v>23</v>
      </c>
      <c r="AB6" s="180">
        <f t="shared" si="2"/>
        <v>24</v>
      </c>
      <c r="AC6" s="180">
        <f t="shared" si="2"/>
        <v>25</v>
      </c>
      <c r="AD6" s="180">
        <f t="shared" si="2"/>
        <v>26</v>
      </c>
      <c r="AE6" s="180">
        <f t="shared" si="2"/>
        <v>27</v>
      </c>
      <c r="AF6" s="180">
        <f t="shared" si="2"/>
        <v>28</v>
      </c>
      <c r="AG6" s="180">
        <f t="shared" si="2"/>
        <v>29</v>
      </c>
      <c r="AH6" s="180">
        <f t="shared" si="2"/>
        <v>30</v>
      </c>
      <c r="AI6" s="180">
        <f t="shared" si="2"/>
        <v>31</v>
      </c>
      <c r="AJ6" s="180">
        <f t="shared" si="2"/>
        <v>32</v>
      </c>
      <c r="AK6" s="180">
        <f t="shared" si="2"/>
        <v>33</v>
      </c>
      <c r="AL6" s="180">
        <f t="shared" si="2"/>
        <v>34</v>
      </c>
      <c r="AM6" s="180">
        <f t="shared" si="2"/>
        <v>35</v>
      </c>
      <c r="AN6" s="180">
        <f t="shared" si="2"/>
        <v>35</v>
      </c>
      <c r="AO6" s="180">
        <f t="shared" si="2"/>
        <v>35</v>
      </c>
      <c r="AP6" s="180">
        <f t="shared" si="2"/>
        <v>35</v>
      </c>
      <c r="AQ6" s="180">
        <f t="shared" si="2"/>
        <v>35</v>
      </c>
      <c r="AR6" s="180">
        <f t="shared" si="2"/>
        <v>35</v>
      </c>
    </row>
    <row r="7" spans="1:51" s="181" customFormat="1">
      <c r="A7" s="174"/>
      <c r="E7" s="693"/>
      <c r="F7" s="693"/>
      <c r="G7" s="693"/>
      <c r="H7" s="693"/>
      <c r="I7" s="693"/>
      <c r="J7" s="693"/>
      <c r="K7" s="693"/>
      <c r="L7" s="693"/>
      <c r="M7" s="693"/>
      <c r="N7" s="693"/>
      <c r="O7" s="693"/>
      <c r="P7" s="693"/>
      <c r="Q7" s="693"/>
      <c r="R7" s="693"/>
      <c r="S7" s="693"/>
      <c r="T7" s="693"/>
      <c r="U7" s="693"/>
      <c r="V7" s="693"/>
      <c r="W7" s="693"/>
      <c r="X7" s="693"/>
      <c r="Y7" s="693"/>
      <c r="Z7" s="693"/>
      <c r="AA7" s="693"/>
      <c r="AB7" s="693"/>
      <c r="AC7" s="693"/>
      <c r="AD7" s="693"/>
      <c r="AE7" s="693"/>
      <c r="AF7" s="693"/>
      <c r="AG7" s="693"/>
      <c r="AH7" s="693"/>
      <c r="AI7" s="693"/>
      <c r="AJ7" s="693"/>
      <c r="AK7" s="693"/>
      <c r="AL7" s="693"/>
      <c r="AM7" s="693"/>
      <c r="AN7" s="693"/>
      <c r="AO7" s="693"/>
      <c r="AP7" s="693"/>
      <c r="AQ7" s="693"/>
      <c r="AR7" s="693"/>
    </row>
    <row r="8" spans="1:51" s="181" customFormat="1">
      <c r="A8" s="174"/>
      <c r="C8" s="182"/>
      <c r="E8" s="694"/>
      <c r="F8" s="694"/>
      <c r="G8" s="694"/>
      <c r="H8" s="694"/>
      <c r="I8" s="694"/>
      <c r="J8" s="694"/>
      <c r="K8" s="694"/>
      <c r="L8" s="694"/>
      <c r="M8" s="694"/>
      <c r="N8" s="694"/>
      <c r="O8" s="694"/>
      <c r="P8" s="694"/>
      <c r="Q8" s="694"/>
      <c r="R8" s="694"/>
      <c r="S8" s="694"/>
      <c r="T8" s="694"/>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row>
    <row r="9" spans="1:51" ht="18" customHeight="1">
      <c r="B9" s="187" t="s">
        <v>225</v>
      </c>
      <c r="C9" s="188"/>
      <c r="D9" s="189"/>
      <c r="E9" s="190">
        <f t="shared" ref="E9:AR9" ca="1" si="3">SUM(E10:E12)</f>
        <v>19145.45451749596</v>
      </c>
      <c r="F9" s="190">
        <f t="shared" ca="1" si="3"/>
        <v>19145.45451749596</v>
      </c>
      <c r="G9" s="190">
        <f t="shared" ca="1" si="3"/>
        <v>19145.454517495957</v>
      </c>
      <c r="H9" s="190">
        <f t="shared" ca="1" si="3"/>
        <v>19145.454517495957</v>
      </c>
      <c r="I9" s="190">
        <f t="shared" ca="1" si="3"/>
        <v>16527.858728168165</v>
      </c>
      <c r="J9" s="190">
        <f t="shared" ca="1" si="3"/>
        <v>16527.858728168161</v>
      </c>
      <c r="K9" s="190">
        <f t="shared" ca="1" si="3"/>
        <v>16527.858728168161</v>
      </c>
      <c r="L9" s="190">
        <f t="shared" ca="1" si="3"/>
        <v>0</v>
      </c>
      <c r="M9" s="190">
        <f t="shared" ca="1" si="3"/>
        <v>19.695894496369341</v>
      </c>
      <c r="N9" s="190">
        <f t="shared" ca="1" si="3"/>
        <v>49.597432839765482</v>
      </c>
      <c r="O9" s="190">
        <f t="shared" ca="1" si="3"/>
        <v>154.40843066114761</v>
      </c>
      <c r="P9" s="190">
        <f t="shared" ca="1" si="3"/>
        <v>226.38023198830078</v>
      </c>
      <c r="Q9" s="190">
        <f t="shared" ca="1" si="3"/>
        <v>471.37048365966234</v>
      </c>
      <c r="R9" s="190">
        <f t="shared" ca="1" si="3"/>
        <v>748.69386834712941</v>
      </c>
      <c r="S9" s="190">
        <f t="shared" ca="1" si="3"/>
        <v>1172.792951861747</v>
      </c>
      <c r="T9" s="190">
        <f t="shared" ca="1" si="3"/>
        <v>1229.5561098694334</v>
      </c>
      <c r="U9" s="190">
        <f t="shared" ca="1" si="3"/>
        <v>1412.1465599065364</v>
      </c>
      <c r="V9" s="190">
        <f t="shared" ca="1" si="3"/>
        <v>1412.1465599065364</v>
      </c>
      <c r="W9" s="190">
        <f t="shared" ca="1" si="3"/>
        <v>1967.4993412910162</v>
      </c>
      <c r="X9" s="190">
        <f t="shared" ca="1" si="3"/>
        <v>2411.9730381325862</v>
      </c>
      <c r="Y9" s="190">
        <f t="shared" ca="1" si="3"/>
        <v>4561.3797495865028</v>
      </c>
      <c r="Z9" s="190">
        <f t="shared" ca="1" si="3"/>
        <v>4561.3797495865028</v>
      </c>
      <c r="AA9" s="190">
        <f t="shared" ca="1" si="3"/>
        <v>4561.3794634195528</v>
      </c>
      <c r="AB9" s="190">
        <f t="shared" ca="1" si="3"/>
        <v>4561.3794634195519</v>
      </c>
      <c r="AC9" s="190">
        <f t="shared" ca="1" si="3"/>
        <v>4561.3794634195519</v>
      </c>
      <c r="AD9" s="190">
        <f t="shared" ca="1" si="3"/>
        <v>2201.7879674852284</v>
      </c>
      <c r="AE9" s="190">
        <f t="shared" ca="1" si="3"/>
        <v>4005.7922798013451</v>
      </c>
      <c r="AF9" s="190">
        <f t="shared" ca="1" si="3"/>
        <v>8604.8556938904876</v>
      </c>
      <c r="AG9" s="190">
        <f t="shared" ca="1" si="3"/>
        <v>8604.8556938904876</v>
      </c>
      <c r="AH9" s="190">
        <f t="shared" ca="1" si="3"/>
        <v>8604.8550815820108</v>
      </c>
      <c r="AI9" s="190">
        <f t="shared" ca="1" si="3"/>
        <v>8604.855081582009</v>
      </c>
      <c r="AJ9" s="190">
        <f t="shared" ca="1" si="3"/>
        <v>8604.855081582009</v>
      </c>
      <c r="AK9" s="190">
        <f t="shared" ca="1" si="3"/>
        <v>1013.5053380659017</v>
      </c>
      <c r="AL9" s="190">
        <f t="shared" ca="1" si="3"/>
        <v>1013.5053380659017</v>
      </c>
      <c r="AM9" s="190">
        <f t="shared" ca="1" si="3"/>
        <v>1013.5053380659017</v>
      </c>
      <c r="AN9" s="190">
        <f t="shared" ca="1" si="3"/>
        <v>0</v>
      </c>
      <c r="AO9" s="190">
        <f t="shared" ca="1" si="3"/>
        <v>0</v>
      </c>
      <c r="AP9" s="190">
        <f t="shared" ca="1" si="3"/>
        <v>0</v>
      </c>
      <c r="AQ9" s="190">
        <f t="shared" ca="1" si="3"/>
        <v>0</v>
      </c>
      <c r="AR9" s="190">
        <f t="shared" ca="1" si="3"/>
        <v>0</v>
      </c>
      <c r="AS9" s="190">
        <f t="shared" ref="AS9:AS17" ca="1" si="4">SUM(E9:AR9)</f>
        <v>212520.92594089149</v>
      </c>
    </row>
    <row r="10" spans="1:51">
      <c r="B10" s="144" t="s">
        <v>385</v>
      </c>
      <c r="E10" s="191">
        <f t="shared" ref="E10:AR10" ca="1" si="5">E21</f>
        <v>17723.886458778445</v>
      </c>
      <c r="F10" s="191">
        <f t="shared" ca="1" si="5"/>
        <v>17723.886458778445</v>
      </c>
      <c r="G10" s="191">
        <f t="shared" ca="1" si="5"/>
        <v>17723.886458778441</v>
      </c>
      <c r="H10" s="191">
        <f t="shared" ca="1" si="5"/>
        <v>17723.886458778441</v>
      </c>
      <c r="I10" s="191">
        <f t="shared" ca="1" si="5"/>
        <v>16527.858728168165</v>
      </c>
      <c r="J10" s="191">
        <f t="shared" ca="1" si="5"/>
        <v>16527.858728168161</v>
      </c>
      <c r="K10" s="191">
        <f t="shared" ca="1" si="5"/>
        <v>16527.858728168161</v>
      </c>
      <c r="L10" s="191">
        <f t="shared" ca="1" si="5"/>
        <v>0</v>
      </c>
      <c r="M10" s="191">
        <f t="shared" ca="1" si="5"/>
        <v>19.695894496369341</v>
      </c>
      <c r="N10" s="191">
        <f t="shared" ca="1" si="5"/>
        <v>49.597432839765482</v>
      </c>
      <c r="O10" s="191">
        <f t="shared" ca="1" si="5"/>
        <v>125.82733433237306</v>
      </c>
      <c r="P10" s="191">
        <f t="shared" ca="1" si="5"/>
        <v>125.82733433237306</v>
      </c>
      <c r="Q10" s="191">
        <f t="shared" ca="1" si="5"/>
        <v>188.22708908523217</v>
      </c>
      <c r="R10" s="191">
        <f t="shared" ca="1" si="5"/>
        <v>282.9599768541969</v>
      </c>
      <c r="S10" s="191">
        <f t="shared" ca="1" si="5"/>
        <v>524.46857817782484</v>
      </c>
      <c r="T10" s="191">
        <f t="shared" ca="1" si="5"/>
        <v>398.64125399452143</v>
      </c>
      <c r="U10" s="191">
        <f t="shared" ca="1" si="5"/>
        <v>398.64122184063473</v>
      </c>
      <c r="V10" s="191">
        <f t="shared" ca="1" si="5"/>
        <v>398.64122184063467</v>
      </c>
      <c r="W10" s="191">
        <f t="shared" ca="1" si="5"/>
        <v>953.99400322511451</v>
      </c>
      <c r="X10" s="191">
        <f t="shared" ca="1" si="5"/>
        <v>1398.4677000666843</v>
      </c>
      <c r="Y10" s="191">
        <f t="shared" ca="1" si="5"/>
        <v>3547.8744115206009</v>
      </c>
      <c r="Z10" s="191">
        <f t="shared" ca="1" si="5"/>
        <v>3547.8744115206009</v>
      </c>
      <c r="AA10" s="191">
        <f t="shared" ca="1" si="5"/>
        <v>3547.8741253536509</v>
      </c>
      <c r="AB10" s="191">
        <f t="shared" ca="1" si="5"/>
        <v>3547.87412535365</v>
      </c>
      <c r="AC10" s="191">
        <f t="shared" ca="1" si="5"/>
        <v>3547.87412535365</v>
      </c>
      <c r="AD10" s="191">
        <f t="shared" ca="1" si="5"/>
        <v>1188.2826294193264</v>
      </c>
      <c r="AE10" s="191">
        <f t="shared" ca="1" si="5"/>
        <v>2992.2869417354432</v>
      </c>
      <c r="AF10" s="191">
        <f t="shared" ca="1" si="5"/>
        <v>7591.3503558245857</v>
      </c>
      <c r="AG10" s="191">
        <f t="shared" ca="1" si="5"/>
        <v>7591.3503558245857</v>
      </c>
      <c r="AH10" s="191">
        <f t="shared" ca="1" si="5"/>
        <v>7591.3497435161098</v>
      </c>
      <c r="AI10" s="191">
        <f t="shared" ca="1" si="5"/>
        <v>7591.3497435161071</v>
      </c>
      <c r="AJ10" s="191">
        <f t="shared" ca="1" si="5"/>
        <v>7591.3497435161071</v>
      </c>
      <c r="AK10" s="191">
        <f t="shared" ca="1" si="5"/>
        <v>0</v>
      </c>
      <c r="AL10" s="191">
        <f t="shared" ca="1" si="5"/>
        <v>0</v>
      </c>
      <c r="AM10" s="191">
        <f t="shared" ca="1" si="5"/>
        <v>0</v>
      </c>
      <c r="AN10" s="191">
        <f t="shared" ca="1" si="5"/>
        <v>0</v>
      </c>
      <c r="AO10" s="191">
        <f t="shared" ca="1" si="5"/>
        <v>0</v>
      </c>
      <c r="AP10" s="191">
        <f t="shared" ca="1" si="5"/>
        <v>0</v>
      </c>
      <c r="AQ10" s="191">
        <f t="shared" ca="1" si="5"/>
        <v>0</v>
      </c>
      <c r="AR10" s="191">
        <f t="shared" ca="1" si="5"/>
        <v>0</v>
      </c>
      <c r="AS10" s="165">
        <f t="shared" ca="1" si="4"/>
        <v>185220.80177315831</v>
      </c>
      <c r="AT10" s="497">
        <f ca="1">AS10/AS$9</f>
        <v>0.87154147740102461</v>
      </c>
      <c r="AU10" s="318">
        <f ca="1">AS10/Premissas!D6</f>
        <v>182.62401610101315</v>
      </c>
      <c r="AV10" s="165">
        <f ca="1">AS10/Premissas!D4</f>
        <v>61.362857050856711</v>
      </c>
      <c r="AW10" s="165"/>
      <c r="AX10" s="165"/>
      <c r="AY10" s="165"/>
    </row>
    <row r="11" spans="1:51">
      <c r="B11" s="144" t="s">
        <v>386</v>
      </c>
      <c r="E11" s="191">
        <f ca="1">E33</f>
        <v>1421.5680587175168</v>
      </c>
      <c r="F11" s="191">
        <f t="shared" ref="F11:AR11" ca="1" si="6">F33</f>
        <v>1421.5680587175168</v>
      </c>
      <c r="G11" s="191">
        <f t="shared" ca="1" si="6"/>
        <v>1421.5680587175168</v>
      </c>
      <c r="H11" s="191">
        <f t="shared" ca="1" si="6"/>
        <v>1421.5680587175168</v>
      </c>
      <c r="I11" s="191">
        <f t="shared" ca="1" si="6"/>
        <v>0</v>
      </c>
      <c r="J11" s="191">
        <f t="shared" ca="1" si="6"/>
        <v>0</v>
      </c>
      <c r="K11" s="191">
        <f t="shared" ca="1" si="6"/>
        <v>0</v>
      </c>
      <c r="L11" s="191">
        <f t="shared" ca="1" si="6"/>
        <v>0</v>
      </c>
      <c r="M11" s="191">
        <f t="shared" ca="1" si="6"/>
        <v>0</v>
      </c>
      <c r="N11" s="191">
        <f t="shared" ca="1" si="6"/>
        <v>0</v>
      </c>
      <c r="O11" s="191">
        <f t="shared" ca="1" si="6"/>
        <v>28.58109632877456</v>
      </c>
      <c r="P11" s="191">
        <f t="shared" ca="1" si="6"/>
        <v>100.55289765592772</v>
      </c>
      <c r="Q11" s="191">
        <f t="shared" ca="1" si="6"/>
        <v>283.14339457443015</v>
      </c>
      <c r="R11" s="191">
        <f t="shared" ca="1" si="6"/>
        <v>465.73389149293257</v>
      </c>
      <c r="S11" s="191">
        <f t="shared" ca="1" si="6"/>
        <v>648.32437368392232</v>
      </c>
      <c r="T11" s="191">
        <f t="shared" ca="1" si="6"/>
        <v>830.91485587491206</v>
      </c>
      <c r="U11" s="191">
        <f t="shared" ca="1" si="6"/>
        <v>1013.5053380659017</v>
      </c>
      <c r="V11" s="191">
        <f t="shared" ca="1" si="6"/>
        <v>1013.5053380659017</v>
      </c>
      <c r="W11" s="191">
        <f t="shared" ca="1" si="6"/>
        <v>1013.5053380659017</v>
      </c>
      <c r="X11" s="191">
        <f t="shared" ca="1" si="6"/>
        <v>1013.5053380659017</v>
      </c>
      <c r="Y11" s="191">
        <f t="shared" ca="1" si="6"/>
        <v>1013.5053380659017</v>
      </c>
      <c r="Z11" s="191">
        <f t="shared" ca="1" si="6"/>
        <v>1013.5053380659017</v>
      </c>
      <c r="AA11" s="191">
        <f t="shared" ca="1" si="6"/>
        <v>1013.5053380659017</v>
      </c>
      <c r="AB11" s="191">
        <f t="shared" ca="1" si="6"/>
        <v>1013.5053380659017</v>
      </c>
      <c r="AC11" s="191">
        <f t="shared" ca="1" si="6"/>
        <v>1013.5053380659017</v>
      </c>
      <c r="AD11" s="191">
        <f t="shared" ca="1" si="6"/>
        <v>1013.5053380659017</v>
      </c>
      <c r="AE11" s="191">
        <f t="shared" ca="1" si="6"/>
        <v>1013.5053380659017</v>
      </c>
      <c r="AF11" s="191">
        <f t="shared" ca="1" si="6"/>
        <v>1013.5053380659017</v>
      </c>
      <c r="AG11" s="191">
        <f t="shared" ca="1" si="6"/>
        <v>1013.5053380659017</v>
      </c>
      <c r="AH11" s="191">
        <f t="shared" ca="1" si="6"/>
        <v>1013.5053380659017</v>
      </c>
      <c r="AI11" s="191">
        <f t="shared" ca="1" si="6"/>
        <v>1013.5053380659017</v>
      </c>
      <c r="AJ11" s="191">
        <f t="shared" ca="1" si="6"/>
        <v>1013.5053380659017</v>
      </c>
      <c r="AK11" s="191">
        <f t="shared" ca="1" si="6"/>
        <v>1013.5053380659017</v>
      </c>
      <c r="AL11" s="191">
        <f t="shared" ca="1" si="6"/>
        <v>1013.5053380659017</v>
      </c>
      <c r="AM11" s="191">
        <f t="shared" ca="1" si="6"/>
        <v>1013.5053380659017</v>
      </c>
      <c r="AN11" s="191">
        <f t="shared" ca="1" si="6"/>
        <v>0</v>
      </c>
      <c r="AO11" s="191">
        <f t="shared" ca="1" si="6"/>
        <v>0</v>
      </c>
      <c r="AP11" s="191">
        <f t="shared" ca="1" si="6"/>
        <v>0</v>
      </c>
      <c r="AQ11" s="191">
        <f t="shared" ca="1" si="6"/>
        <v>0</v>
      </c>
      <c r="AR11" s="191">
        <f t="shared" ca="1" si="6"/>
        <v>0</v>
      </c>
      <c r="AS11" s="165">
        <f t="shared" ca="1" si="4"/>
        <v>27300.124167733087</v>
      </c>
      <c r="AT11" s="497">
        <f ca="1">AS11/AS$9</f>
        <v>0.12845852259897492</v>
      </c>
      <c r="AU11" s="165"/>
      <c r="AV11" s="165"/>
      <c r="AW11" s="165"/>
      <c r="AX11" s="165"/>
      <c r="AY11" s="165"/>
    </row>
    <row r="12" spans="1:51">
      <c r="B12" s="144" t="s">
        <v>226</v>
      </c>
      <c r="C12" s="192"/>
      <c r="E12" s="191">
        <f t="shared" ref="E12:AR12" ca="1" si="7">E41</f>
        <v>0</v>
      </c>
      <c r="F12" s="191">
        <f t="shared" ca="1" si="7"/>
        <v>0</v>
      </c>
      <c r="G12" s="191">
        <f t="shared" ca="1" si="7"/>
        <v>0</v>
      </c>
      <c r="H12" s="191">
        <f t="shared" ca="1" si="7"/>
        <v>0</v>
      </c>
      <c r="I12" s="191">
        <f t="shared" ca="1" si="7"/>
        <v>0</v>
      </c>
      <c r="J12" s="191">
        <f t="shared" ca="1" si="7"/>
        <v>0</v>
      </c>
      <c r="K12" s="191">
        <f t="shared" ca="1" si="7"/>
        <v>0</v>
      </c>
      <c r="L12" s="191">
        <f t="shared" ca="1" si="7"/>
        <v>0</v>
      </c>
      <c r="M12" s="191">
        <f t="shared" ca="1" si="7"/>
        <v>0</v>
      </c>
      <c r="N12" s="191">
        <f t="shared" ca="1" si="7"/>
        <v>0</v>
      </c>
      <c r="O12" s="191">
        <f t="shared" ca="1" si="7"/>
        <v>0</v>
      </c>
      <c r="P12" s="191">
        <f t="shared" ca="1" si="7"/>
        <v>0</v>
      </c>
      <c r="Q12" s="191">
        <f t="shared" ca="1" si="7"/>
        <v>0</v>
      </c>
      <c r="R12" s="191">
        <f t="shared" ca="1" si="7"/>
        <v>0</v>
      </c>
      <c r="S12" s="191">
        <f t="shared" ca="1" si="7"/>
        <v>0</v>
      </c>
      <c r="T12" s="191">
        <f t="shared" ca="1" si="7"/>
        <v>0</v>
      </c>
      <c r="U12" s="191">
        <f t="shared" ca="1" si="7"/>
        <v>0</v>
      </c>
      <c r="V12" s="191">
        <f t="shared" ca="1" si="7"/>
        <v>0</v>
      </c>
      <c r="W12" s="191">
        <f t="shared" ca="1" si="7"/>
        <v>0</v>
      </c>
      <c r="X12" s="191">
        <f t="shared" ca="1" si="7"/>
        <v>0</v>
      </c>
      <c r="Y12" s="191">
        <f t="shared" ca="1" si="7"/>
        <v>0</v>
      </c>
      <c r="Z12" s="191">
        <f t="shared" ca="1" si="7"/>
        <v>0</v>
      </c>
      <c r="AA12" s="191">
        <f t="shared" ca="1" si="7"/>
        <v>0</v>
      </c>
      <c r="AB12" s="191">
        <f t="shared" ca="1" si="7"/>
        <v>0</v>
      </c>
      <c r="AC12" s="191">
        <f t="shared" ca="1" si="7"/>
        <v>0</v>
      </c>
      <c r="AD12" s="191">
        <f t="shared" ca="1" si="7"/>
        <v>0</v>
      </c>
      <c r="AE12" s="191">
        <f t="shared" ca="1" si="7"/>
        <v>0</v>
      </c>
      <c r="AF12" s="191">
        <f t="shared" ca="1" si="7"/>
        <v>0</v>
      </c>
      <c r="AG12" s="191">
        <f t="shared" ca="1" si="7"/>
        <v>0</v>
      </c>
      <c r="AH12" s="191">
        <f t="shared" ca="1" si="7"/>
        <v>0</v>
      </c>
      <c r="AI12" s="191">
        <f t="shared" ca="1" si="7"/>
        <v>0</v>
      </c>
      <c r="AJ12" s="191">
        <f t="shared" ca="1" si="7"/>
        <v>0</v>
      </c>
      <c r="AK12" s="191">
        <f t="shared" ca="1" si="7"/>
        <v>0</v>
      </c>
      <c r="AL12" s="191">
        <f t="shared" ca="1" si="7"/>
        <v>0</v>
      </c>
      <c r="AM12" s="191">
        <f t="shared" ca="1" si="7"/>
        <v>0</v>
      </c>
      <c r="AN12" s="191">
        <f t="shared" ca="1" si="7"/>
        <v>0</v>
      </c>
      <c r="AO12" s="191">
        <f t="shared" ca="1" si="7"/>
        <v>0</v>
      </c>
      <c r="AP12" s="191">
        <f t="shared" ca="1" si="7"/>
        <v>0</v>
      </c>
      <c r="AQ12" s="191">
        <f t="shared" ca="1" si="7"/>
        <v>0</v>
      </c>
      <c r="AR12" s="191">
        <f t="shared" ca="1" si="7"/>
        <v>0</v>
      </c>
      <c r="AS12" s="165">
        <f ca="1">SUM(E12:AR12)</f>
        <v>0</v>
      </c>
      <c r="AT12" s="165"/>
      <c r="AU12" s="165"/>
      <c r="AV12" s="165"/>
      <c r="AW12" s="165"/>
      <c r="AX12" s="165"/>
      <c r="AY12" s="165"/>
    </row>
    <row r="13" spans="1:51" ht="18" customHeight="1">
      <c r="B13" s="187" t="s">
        <v>227</v>
      </c>
      <c r="C13" s="188"/>
      <c r="D13" s="189"/>
      <c r="E13" s="190">
        <f t="shared" ref="E13:AR13" ca="1" si="8">SUM(E14:E16)</f>
        <v>698.80908988860256</v>
      </c>
      <c r="F13" s="190">
        <f t="shared" ca="1" si="8"/>
        <v>698.80908988860256</v>
      </c>
      <c r="G13" s="190">
        <f t="shared" ca="1" si="8"/>
        <v>698.80908988860244</v>
      </c>
      <c r="H13" s="190">
        <f t="shared" ca="1" si="8"/>
        <v>698.80908988860244</v>
      </c>
      <c r="I13" s="190">
        <f t="shared" ca="1" si="8"/>
        <v>603.26684357813804</v>
      </c>
      <c r="J13" s="190">
        <f t="shared" ca="1" si="8"/>
        <v>603.26684357813792</v>
      </c>
      <c r="K13" s="190">
        <f t="shared" ca="1" si="8"/>
        <v>603.26684357813792</v>
      </c>
      <c r="L13" s="190">
        <f t="shared" ca="1" si="8"/>
        <v>0</v>
      </c>
      <c r="M13" s="190">
        <f t="shared" ca="1" si="8"/>
        <v>0.7189001491174809</v>
      </c>
      <c r="N13" s="190">
        <f t="shared" ca="1" si="8"/>
        <v>1.8103062986514398</v>
      </c>
      <c r="O13" s="190">
        <f t="shared" ca="1" si="8"/>
        <v>5.6359077191318878</v>
      </c>
      <c r="P13" s="190">
        <f t="shared" ca="1" si="8"/>
        <v>8.2628784675729783</v>
      </c>
      <c r="Q13" s="190">
        <f t="shared" ca="1" si="8"/>
        <v>17.205022653577675</v>
      </c>
      <c r="R13" s="190">
        <f t="shared" ca="1" si="8"/>
        <v>27.327326194670224</v>
      </c>
      <c r="S13" s="190">
        <f t="shared" ca="1" si="8"/>
        <v>42.806942742953773</v>
      </c>
      <c r="T13" s="190">
        <f t="shared" ca="1" si="8"/>
        <v>44.878798010234327</v>
      </c>
      <c r="U13" s="190">
        <f t="shared" ca="1" si="8"/>
        <v>51.543349436588578</v>
      </c>
      <c r="V13" s="190">
        <f t="shared" ca="1" si="8"/>
        <v>51.543349436588578</v>
      </c>
      <c r="W13" s="190">
        <f t="shared" ca="1" si="8"/>
        <v>71.813725957122088</v>
      </c>
      <c r="X13" s="190">
        <f t="shared" ca="1" si="8"/>
        <v>88.037015891839374</v>
      </c>
      <c r="Y13" s="190">
        <f t="shared" ca="1" si="8"/>
        <v>166.49036085990733</v>
      </c>
      <c r="Z13" s="190">
        <f t="shared" ca="1" si="8"/>
        <v>166.49036085990733</v>
      </c>
      <c r="AA13" s="190">
        <f t="shared" ca="1" si="8"/>
        <v>166.49035041481369</v>
      </c>
      <c r="AB13" s="190">
        <f t="shared" ca="1" si="8"/>
        <v>166.49035041481361</v>
      </c>
      <c r="AC13" s="190">
        <f t="shared" ca="1" si="8"/>
        <v>166.49035041481361</v>
      </c>
      <c r="AD13" s="190">
        <f t="shared" ca="1" si="8"/>
        <v>80.365260813210824</v>
      </c>
      <c r="AE13" s="190">
        <f t="shared" ca="1" si="8"/>
        <v>146.21141821274907</v>
      </c>
      <c r="AF13" s="190">
        <f t="shared" ca="1" si="8"/>
        <v>314.07723282700277</v>
      </c>
      <c r="AG13" s="190">
        <f t="shared" ca="1" si="8"/>
        <v>314.07723282700277</v>
      </c>
      <c r="AH13" s="190">
        <f t="shared" ca="1" si="8"/>
        <v>314.07721047774339</v>
      </c>
      <c r="AI13" s="190">
        <f t="shared" ca="1" si="8"/>
        <v>314.07721047774328</v>
      </c>
      <c r="AJ13" s="190">
        <f t="shared" ca="1" si="8"/>
        <v>314.07721047774328</v>
      </c>
      <c r="AK13" s="190">
        <f t="shared" ca="1" si="8"/>
        <v>36.992944839405411</v>
      </c>
      <c r="AL13" s="190">
        <f t="shared" ca="1" si="8"/>
        <v>36.992944839405411</v>
      </c>
      <c r="AM13" s="190">
        <f t="shared" ca="1" si="8"/>
        <v>36.992944839405411</v>
      </c>
      <c r="AN13" s="190">
        <f t="shared" ca="1" si="8"/>
        <v>0</v>
      </c>
      <c r="AO13" s="190">
        <f t="shared" ca="1" si="8"/>
        <v>0</v>
      </c>
      <c r="AP13" s="190">
        <f t="shared" ca="1" si="8"/>
        <v>0</v>
      </c>
      <c r="AQ13" s="190">
        <f t="shared" ca="1" si="8"/>
        <v>0</v>
      </c>
      <c r="AR13" s="190">
        <f t="shared" ca="1" si="8"/>
        <v>0</v>
      </c>
      <c r="AS13" s="190">
        <f t="shared" ca="1" si="4"/>
        <v>7757.0137968425379</v>
      </c>
    </row>
    <row r="14" spans="1:51">
      <c r="B14" s="144" t="str" cm="1">
        <f t="array" ref="B14:B16">TRANSPOSE(Controle!E5:G5)</f>
        <v>Funrural</v>
      </c>
      <c r="C14" s="193"/>
      <c r="D14" s="194" t="s">
        <v>35</v>
      </c>
      <c r="E14" s="165">
        <f t="shared" ref="E14:N16" ca="1" si="9">SUMIF($B$29:$B$46,$B14,E$29:E$46)</f>
        <v>0</v>
      </c>
      <c r="F14" s="165">
        <f t="shared" ca="1" si="9"/>
        <v>0</v>
      </c>
      <c r="G14" s="165">
        <f t="shared" ca="1" si="9"/>
        <v>0</v>
      </c>
      <c r="H14" s="165">
        <f t="shared" ca="1" si="9"/>
        <v>0</v>
      </c>
      <c r="I14" s="165">
        <f t="shared" ca="1" si="9"/>
        <v>0</v>
      </c>
      <c r="J14" s="165">
        <f t="shared" ca="1" si="9"/>
        <v>0</v>
      </c>
      <c r="K14" s="165">
        <f t="shared" ca="1" si="9"/>
        <v>0</v>
      </c>
      <c r="L14" s="165">
        <f t="shared" ca="1" si="9"/>
        <v>0</v>
      </c>
      <c r="M14" s="165">
        <f t="shared" ca="1" si="9"/>
        <v>0</v>
      </c>
      <c r="N14" s="165">
        <f t="shared" ca="1" si="9"/>
        <v>0</v>
      </c>
      <c r="O14" s="165">
        <f t="shared" ref="O14:X16" ca="1" si="10">SUMIF($B$29:$B$46,$B14,O$29:O$46)</f>
        <v>0</v>
      </c>
      <c r="P14" s="165">
        <f t="shared" ca="1" si="10"/>
        <v>0</v>
      </c>
      <c r="Q14" s="165">
        <f t="shared" ca="1" si="10"/>
        <v>0</v>
      </c>
      <c r="R14" s="165">
        <f t="shared" ca="1" si="10"/>
        <v>0</v>
      </c>
      <c r="S14" s="165">
        <f t="shared" ca="1" si="10"/>
        <v>0</v>
      </c>
      <c r="T14" s="165">
        <f t="shared" ca="1" si="10"/>
        <v>0</v>
      </c>
      <c r="U14" s="165">
        <f t="shared" ca="1" si="10"/>
        <v>0</v>
      </c>
      <c r="V14" s="165">
        <f t="shared" ca="1" si="10"/>
        <v>0</v>
      </c>
      <c r="W14" s="165">
        <f t="shared" ca="1" si="10"/>
        <v>0</v>
      </c>
      <c r="X14" s="165">
        <f t="shared" ca="1" si="10"/>
        <v>0</v>
      </c>
      <c r="Y14" s="165">
        <f t="shared" ref="Y14:AH16" ca="1" si="11">SUMIF($B$29:$B$46,$B14,Y$29:Y$46)</f>
        <v>0</v>
      </c>
      <c r="Z14" s="165">
        <f t="shared" ca="1" si="11"/>
        <v>0</v>
      </c>
      <c r="AA14" s="165">
        <f t="shared" ca="1" si="11"/>
        <v>0</v>
      </c>
      <c r="AB14" s="165">
        <f t="shared" ca="1" si="11"/>
        <v>0</v>
      </c>
      <c r="AC14" s="165">
        <f t="shared" ca="1" si="11"/>
        <v>0</v>
      </c>
      <c r="AD14" s="165">
        <f t="shared" ca="1" si="11"/>
        <v>0</v>
      </c>
      <c r="AE14" s="165">
        <f t="shared" ca="1" si="11"/>
        <v>0</v>
      </c>
      <c r="AF14" s="165">
        <f t="shared" ca="1" si="11"/>
        <v>0</v>
      </c>
      <c r="AG14" s="165">
        <f t="shared" ca="1" si="11"/>
        <v>0</v>
      </c>
      <c r="AH14" s="165">
        <f t="shared" ca="1" si="11"/>
        <v>0</v>
      </c>
      <c r="AI14" s="165">
        <f t="shared" ref="AI14:AR16" ca="1" si="12">SUMIF($B$29:$B$46,$B14,AI$29:AI$46)</f>
        <v>0</v>
      </c>
      <c r="AJ14" s="165">
        <f t="shared" ca="1" si="12"/>
        <v>0</v>
      </c>
      <c r="AK14" s="165">
        <f t="shared" ca="1" si="12"/>
        <v>0</v>
      </c>
      <c r="AL14" s="165">
        <f t="shared" ca="1" si="12"/>
        <v>0</v>
      </c>
      <c r="AM14" s="165">
        <f t="shared" ca="1" si="12"/>
        <v>0</v>
      </c>
      <c r="AN14" s="165">
        <f t="shared" ca="1" si="12"/>
        <v>0</v>
      </c>
      <c r="AO14" s="165">
        <f t="shared" ca="1" si="12"/>
        <v>0</v>
      </c>
      <c r="AP14" s="165">
        <f t="shared" ca="1" si="12"/>
        <v>0</v>
      </c>
      <c r="AQ14" s="165">
        <f t="shared" ca="1" si="12"/>
        <v>0</v>
      </c>
      <c r="AR14" s="165">
        <f t="shared" ca="1" si="12"/>
        <v>0</v>
      </c>
      <c r="AS14" s="165">
        <f t="shared" ca="1" si="4"/>
        <v>0</v>
      </c>
      <c r="AT14" s="165"/>
      <c r="AU14" s="165"/>
      <c r="AV14" s="165"/>
      <c r="AW14" s="165"/>
      <c r="AX14" s="165"/>
      <c r="AY14" s="165"/>
    </row>
    <row r="15" spans="1:51">
      <c r="B15" s="144" t="str">
        <v>Cofins</v>
      </c>
      <c r="C15" s="193"/>
      <c r="D15" s="194"/>
      <c r="E15" s="165">
        <f t="shared" ca="1" si="9"/>
        <v>574.36363552487887</v>
      </c>
      <c r="F15" s="165">
        <f t="shared" ca="1" si="9"/>
        <v>574.36363552487887</v>
      </c>
      <c r="G15" s="165">
        <f t="shared" ca="1" si="9"/>
        <v>574.36363552487876</v>
      </c>
      <c r="H15" s="165">
        <f t="shared" ca="1" si="9"/>
        <v>574.36363552487876</v>
      </c>
      <c r="I15" s="165">
        <f t="shared" ca="1" si="9"/>
        <v>495.83576184504494</v>
      </c>
      <c r="J15" s="165">
        <f t="shared" ca="1" si="9"/>
        <v>495.83576184504483</v>
      </c>
      <c r="K15" s="165">
        <f t="shared" ca="1" si="9"/>
        <v>495.83576184504483</v>
      </c>
      <c r="L15" s="165">
        <f t="shared" ca="1" si="9"/>
        <v>0</v>
      </c>
      <c r="M15" s="165">
        <f t="shared" ca="1" si="9"/>
        <v>0.59087683489108023</v>
      </c>
      <c r="N15" s="165">
        <f t="shared" ca="1" si="9"/>
        <v>1.4879229851929643</v>
      </c>
      <c r="O15" s="165">
        <f t="shared" ca="1" si="10"/>
        <v>4.6322529198344284</v>
      </c>
      <c r="P15" s="165">
        <f t="shared" ca="1" si="10"/>
        <v>6.7914069596490227</v>
      </c>
      <c r="Q15" s="165">
        <f t="shared" ca="1" si="10"/>
        <v>14.141114509789869</v>
      </c>
      <c r="R15" s="165">
        <f t="shared" ca="1" si="10"/>
        <v>22.460816050413882</v>
      </c>
      <c r="S15" s="165">
        <f t="shared" ca="1" si="10"/>
        <v>35.183788555852416</v>
      </c>
      <c r="T15" s="165">
        <f t="shared" ca="1" si="10"/>
        <v>36.886683296083007</v>
      </c>
      <c r="U15" s="165">
        <f t="shared" ca="1" si="10"/>
        <v>42.364396797196093</v>
      </c>
      <c r="V15" s="165">
        <f t="shared" ca="1" si="10"/>
        <v>42.364396797196093</v>
      </c>
      <c r="W15" s="165">
        <f t="shared" ca="1" si="10"/>
        <v>59.024980238730478</v>
      </c>
      <c r="X15" s="165">
        <f t="shared" ca="1" si="10"/>
        <v>72.359191143977569</v>
      </c>
      <c r="Y15" s="165">
        <f t="shared" ca="1" si="11"/>
        <v>136.84139248759507</v>
      </c>
      <c r="Z15" s="165">
        <f t="shared" ca="1" si="11"/>
        <v>136.84139248759507</v>
      </c>
      <c r="AA15" s="165">
        <f t="shared" ca="1" si="11"/>
        <v>136.84138390258659</v>
      </c>
      <c r="AB15" s="165">
        <f t="shared" ca="1" si="11"/>
        <v>136.84138390258653</v>
      </c>
      <c r="AC15" s="165">
        <f t="shared" ca="1" si="11"/>
        <v>136.84138390258653</v>
      </c>
      <c r="AD15" s="165">
        <f t="shared" ca="1" si="11"/>
        <v>66.053639024556844</v>
      </c>
      <c r="AE15" s="165">
        <f t="shared" ca="1" si="11"/>
        <v>120.17376839404034</v>
      </c>
      <c r="AF15" s="165">
        <f t="shared" ca="1" si="11"/>
        <v>258.14567081671458</v>
      </c>
      <c r="AG15" s="165">
        <f t="shared" ca="1" si="11"/>
        <v>258.14567081671458</v>
      </c>
      <c r="AH15" s="165">
        <f t="shared" ca="1" si="11"/>
        <v>258.14565244746035</v>
      </c>
      <c r="AI15" s="165">
        <f t="shared" ca="1" si="12"/>
        <v>258.14565244746024</v>
      </c>
      <c r="AJ15" s="165">
        <f t="shared" ca="1" si="12"/>
        <v>258.14565244746024</v>
      </c>
      <c r="AK15" s="165">
        <f t="shared" ca="1" si="12"/>
        <v>30.405160141977049</v>
      </c>
      <c r="AL15" s="165">
        <f t="shared" ca="1" si="12"/>
        <v>30.405160141977049</v>
      </c>
      <c r="AM15" s="165">
        <f t="shared" ca="1" si="12"/>
        <v>30.405160141977049</v>
      </c>
      <c r="AN15" s="165">
        <f t="shared" ca="1" si="12"/>
        <v>0</v>
      </c>
      <c r="AO15" s="165">
        <f t="shared" ca="1" si="12"/>
        <v>0</v>
      </c>
      <c r="AP15" s="165">
        <f t="shared" ca="1" si="12"/>
        <v>0</v>
      </c>
      <c r="AQ15" s="165">
        <f t="shared" ca="1" si="12"/>
        <v>0</v>
      </c>
      <c r="AR15" s="165">
        <f t="shared" ca="1" si="12"/>
        <v>0</v>
      </c>
      <c r="AS15" s="165">
        <f t="shared" ca="1" si="4"/>
        <v>6375.6277782267443</v>
      </c>
      <c r="AT15" s="165"/>
      <c r="AU15" s="165"/>
      <c r="AV15" s="165"/>
      <c r="AW15" s="165"/>
      <c r="AX15" s="165"/>
      <c r="AY15" s="165"/>
    </row>
    <row r="16" spans="1:51">
      <c r="B16" s="144" t="str">
        <v>Pis</v>
      </c>
      <c r="C16" s="193"/>
      <c r="D16" s="194" t="s">
        <v>35</v>
      </c>
      <c r="E16" s="165">
        <f t="shared" ca="1" si="9"/>
        <v>124.44545436372374</v>
      </c>
      <c r="F16" s="165">
        <f t="shared" ca="1" si="9"/>
        <v>124.44545436372374</v>
      </c>
      <c r="G16" s="165">
        <f t="shared" ca="1" si="9"/>
        <v>124.44545436372373</v>
      </c>
      <c r="H16" s="165">
        <f t="shared" ca="1" si="9"/>
        <v>124.44545436372373</v>
      </c>
      <c r="I16" s="165">
        <f t="shared" ca="1" si="9"/>
        <v>107.43108173309307</v>
      </c>
      <c r="J16" s="165">
        <f t="shared" ca="1" si="9"/>
        <v>107.43108173309304</v>
      </c>
      <c r="K16" s="165">
        <f t="shared" ca="1" si="9"/>
        <v>107.43108173309304</v>
      </c>
      <c r="L16" s="165">
        <f t="shared" ca="1" si="9"/>
        <v>0</v>
      </c>
      <c r="M16" s="165">
        <f t="shared" ca="1" si="9"/>
        <v>0.1280233142264007</v>
      </c>
      <c r="N16" s="165">
        <f t="shared" ca="1" si="9"/>
        <v>0.3223833134584756</v>
      </c>
      <c r="O16" s="165">
        <f t="shared" ca="1" si="10"/>
        <v>1.0036547992974594</v>
      </c>
      <c r="P16" s="165">
        <f t="shared" ca="1" si="10"/>
        <v>1.4714715079239551</v>
      </c>
      <c r="Q16" s="165">
        <f t="shared" ca="1" si="10"/>
        <v>3.0639081437878053</v>
      </c>
      <c r="R16" s="165">
        <f t="shared" ca="1" si="10"/>
        <v>4.8665101442563419</v>
      </c>
      <c r="S16" s="165">
        <f t="shared" ca="1" si="10"/>
        <v>7.6231541871013562</v>
      </c>
      <c r="T16" s="165">
        <f t="shared" ca="1" si="10"/>
        <v>7.9921147141513176</v>
      </c>
      <c r="U16" s="165">
        <f t="shared" ca="1" si="10"/>
        <v>9.1789526393924863</v>
      </c>
      <c r="V16" s="165">
        <f t="shared" ca="1" si="10"/>
        <v>9.1789526393924863</v>
      </c>
      <c r="W16" s="165">
        <f t="shared" ca="1" si="10"/>
        <v>12.788745718391604</v>
      </c>
      <c r="X16" s="165">
        <f t="shared" ca="1" si="10"/>
        <v>15.677824747861809</v>
      </c>
      <c r="Y16" s="165">
        <f t="shared" ca="1" si="11"/>
        <v>29.648968372312265</v>
      </c>
      <c r="Z16" s="165">
        <f t="shared" ca="1" si="11"/>
        <v>29.648968372312265</v>
      </c>
      <c r="AA16" s="165">
        <f t="shared" ca="1" si="11"/>
        <v>29.648966512227091</v>
      </c>
      <c r="AB16" s="165">
        <f t="shared" ca="1" si="11"/>
        <v>29.648966512227087</v>
      </c>
      <c r="AC16" s="165">
        <f t="shared" ca="1" si="11"/>
        <v>29.648966512227087</v>
      </c>
      <c r="AD16" s="165">
        <f t="shared" ca="1" si="11"/>
        <v>14.311621788653982</v>
      </c>
      <c r="AE16" s="165">
        <f t="shared" ca="1" si="11"/>
        <v>26.03764981870874</v>
      </c>
      <c r="AF16" s="165">
        <f t="shared" ca="1" si="11"/>
        <v>55.931562010288168</v>
      </c>
      <c r="AG16" s="165">
        <f t="shared" ca="1" si="11"/>
        <v>55.931562010288168</v>
      </c>
      <c r="AH16" s="165">
        <f t="shared" ca="1" si="11"/>
        <v>55.931558030283071</v>
      </c>
      <c r="AI16" s="165">
        <f t="shared" ca="1" si="12"/>
        <v>55.931558030283057</v>
      </c>
      <c r="AJ16" s="165">
        <f t="shared" ca="1" si="12"/>
        <v>55.931558030283057</v>
      </c>
      <c r="AK16" s="165">
        <f t="shared" ca="1" si="12"/>
        <v>6.5877846974283605</v>
      </c>
      <c r="AL16" s="165">
        <f t="shared" ca="1" si="12"/>
        <v>6.5877846974283605</v>
      </c>
      <c r="AM16" s="165">
        <f t="shared" ca="1" si="12"/>
        <v>6.5877846974283605</v>
      </c>
      <c r="AN16" s="165">
        <f t="shared" ca="1" si="12"/>
        <v>0</v>
      </c>
      <c r="AO16" s="165">
        <f t="shared" ca="1" si="12"/>
        <v>0</v>
      </c>
      <c r="AP16" s="165">
        <f t="shared" ca="1" si="12"/>
        <v>0</v>
      </c>
      <c r="AQ16" s="165">
        <f t="shared" ca="1" si="12"/>
        <v>0</v>
      </c>
      <c r="AR16" s="165">
        <f t="shared" ca="1" si="12"/>
        <v>0</v>
      </c>
      <c r="AS16" s="165">
        <f t="shared" ca="1" si="4"/>
        <v>1381.3860186157947</v>
      </c>
      <c r="AT16" s="165"/>
      <c r="AU16" s="165"/>
      <c r="AV16" s="165"/>
      <c r="AW16" s="165"/>
      <c r="AX16" s="165"/>
      <c r="AY16" s="165"/>
    </row>
    <row r="17" spans="2:51" ht="18" customHeight="1">
      <c r="B17" s="187" t="s">
        <v>230</v>
      </c>
      <c r="C17" s="188"/>
      <c r="D17" s="189"/>
      <c r="E17" s="190">
        <f t="shared" ref="E17:AR17" ca="1" si="13">E9-E13</f>
        <v>18446.645427607356</v>
      </c>
      <c r="F17" s="190">
        <f t="shared" ca="1" si="13"/>
        <v>18446.645427607356</v>
      </c>
      <c r="G17" s="190">
        <f t="shared" ca="1" si="13"/>
        <v>18446.645427607353</v>
      </c>
      <c r="H17" s="190">
        <f t="shared" ca="1" si="13"/>
        <v>18446.645427607353</v>
      </c>
      <c r="I17" s="190">
        <f t="shared" ca="1" si="13"/>
        <v>15924.591884590027</v>
      </c>
      <c r="J17" s="190">
        <f t="shared" ca="1" si="13"/>
        <v>15924.591884590023</v>
      </c>
      <c r="K17" s="190">
        <f t="shared" ca="1" si="13"/>
        <v>15924.591884590023</v>
      </c>
      <c r="L17" s="190">
        <f t="shared" ca="1" si="13"/>
        <v>0</v>
      </c>
      <c r="M17" s="190">
        <f t="shared" ca="1" si="13"/>
        <v>18.976994347251861</v>
      </c>
      <c r="N17" s="190">
        <f t="shared" ca="1" si="13"/>
        <v>47.787126541114041</v>
      </c>
      <c r="O17" s="190">
        <f t="shared" ca="1" si="13"/>
        <v>148.77252294201571</v>
      </c>
      <c r="P17" s="190">
        <f t="shared" ca="1" si="13"/>
        <v>218.11735352072779</v>
      </c>
      <c r="Q17" s="190">
        <f t="shared" ca="1" si="13"/>
        <v>454.16546100608468</v>
      </c>
      <c r="R17" s="190">
        <f t="shared" ca="1" si="13"/>
        <v>721.36654215245915</v>
      </c>
      <c r="S17" s="190">
        <f t="shared" ca="1" si="13"/>
        <v>1129.9860091187932</v>
      </c>
      <c r="T17" s="190">
        <f t="shared" ca="1" si="13"/>
        <v>1184.6773118591991</v>
      </c>
      <c r="U17" s="190">
        <f t="shared" ca="1" si="13"/>
        <v>1360.6032104699477</v>
      </c>
      <c r="V17" s="190">
        <f t="shared" ca="1" si="13"/>
        <v>1360.6032104699477</v>
      </c>
      <c r="W17" s="190">
        <f t="shared" ca="1" si="13"/>
        <v>1895.685615333894</v>
      </c>
      <c r="X17" s="190">
        <f t="shared" ca="1" si="13"/>
        <v>2323.9360222407468</v>
      </c>
      <c r="Y17" s="190">
        <f t="shared" ca="1" si="13"/>
        <v>4394.8893887265958</v>
      </c>
      <c r="Z17" s="190">
        <f t="shared" ca="1" si="13"/>
        <v>4394.8893887265958</v>
      </c>
      <c r="AA17" s="190">
        <f t="shared" ca="1" si="13"/>
        <v>4394.8891130047396</v>
      </c>
      <c r="AB17" s="190">
        <f t="shared" ca="1" si="13"/>
        <v>4394.8891130047386</v>
      </c>
      <c r="AC17" s="190">
        <f t="shared" ca="1" si="13"/>
        <v>4394.8891130047386</v>
      </c>
      <c r="AD17" s="190">
        <f t="shared" ca="1" si="13"/>
        <v>2121.4227066720177</v>
      </c>
      <c r="AE17" s="190">
        <f t="shared" ca="1" si="13"/>
        <v>3859.5808615885962</v>
      </c>
      <c r="AF17" s="190">
        <f t="shared" ca="1" si="13"/>
        <v>8290.7784610634844</v>
      </c>
      <c r="AG17" s="190">
        <f t="shared" ca="1" si="13"/>
        <v>8290.7784610634844</v>
      </c>
      <c r="AH17" s="190">
        <f t="shared" ca="1" si="13"/>
        <v>8290.7778711042665</v>
      </c>
      <c r="AI17" s="190">
        <f t="shared" ca="1" si="13"/>
        <v>8290.7778711042665</v>
      </c>
      <c r="AJ17" s="190">
        <f t="shared" ca="1" si="13"/>
        <v>8290.7778711042665</v>
      </c>
      <c r="AK17" s="190">
        <f t="shared" ca="1" si="13"/>
        <v>976.51239322649633</v>
      </c>
      <c r="AL17" s="190">
        <f t="shared" ca="1" si="13"/>
        <v>976.51239322649633</v>
      </c>
      <c r="AM17" s="190">
        <f t="shared" ca="1" si="13"/>
        <v>976.51239322649633</v>
      </c>
      <c r="AN17" s="190">
        <f t="shared" ca="1" si="13"/>
        <v>0</v>
      </c>
      <c r="AO17" s="190">
        <f t="shared" ca="1" si="13"/>
        <v>0</v>
      </c>
      <c r="AP17" s="190">
        <f t="shared" ca="1" si="13"/>
        <v>0</v>
      </c>
      <c r="AQ17" s="190">
        <f t="shared" ca="1" si="13"/>
        <v>0</v>
      </c>
      <c r="AR17" s="190">
        <f t="shared" ca="1" si="13"/>
        <v>0</v>
      </c>
      <c r="AS17" s="190">
        <f t="shared" ca="1" si="4"/>
        <v>204763.9121440489</v>
      </c>
    </row>
    <row r="18" spans="2:51">
      <c r="E18" s="119"/>
      <c r="F18" s="119"/>
      <c r="G18" s="119"/>
      <c r="H18" s="119"/>
      <c r="I18" s="119"/>
      <c r="J18" s="119"/>
      <c r="K18" s="119"/>
      <c r="L18" s="119"/>
      <c r="M18" s="119"/>
      <c r="N18" s="119"/>
      <c r="O18" s="119"/>
      <c r="P18" s="119"/>
      <c r="Q18" s="119"/>
      <c r="R18" s="119"/>
      <c r="S18" s="119"/>
      <c r="T18" s="119"/>
      <c r="U18" s="119"/>
      <c r="V18" s="119"/>
      <c r="W18" s="119"/>
      <c r="X18" s="119"/>
      <c r="Y18" s="191"/>
      <c r="Z18" s="191"/>
      <c r="AA18" s="191"/>
      <c r="AB18" s="191"/>
      <c r="AC18" s="191"/>
      <c r="AD18" s="191"/>
      <c r="AE18" s="191"/>
      <c r="AF18" s="191"/>
      <c r="AG18" s="191"/>
      <c r="AH18" s="191"/>
      <c r="AI18" s="191"/>
      <c r="AJ18" s="191"/>
      <c r="AK18" s="191"/>
      <c r="AL18" s="191"/>
      <c r="AM18" s="191"/>
      <c r="AN18" s="191"/>
      <c r="AO18" s="191"/>
      <c r="AP18" s="191"/>
      <c r="AQ18" s="191"/>
      <c r="AR18" s="191"/>
      <c r="AS18" s="191"/>
      <c r="AT18" s="191"/>
      <c r="AU18" s="195"/>
      <c r="AV18" s="191"/>
      <c r="AW18" s="191"/>
      <c r="AX18" s="191"/>
      <c r="AY18" s="191"/>
    </row>
    <row r="19" spans="2:51">
      <c r="B19" s="70"/>
      <c r="E19" s="119"/>
      <c r="F19" s="119"/>
      <c r="G19" s="119"/>
      <c r="H19" s="119"/>
      <c r="I19" s="119"/>
      <c r="J19" s="119"/>
      <c r="K19" s="119"/>
      <c r="L19" s="119"/>
      <c r="M19" s="119"/>
      <c r="N19" s="119"/>
      <c r="O19" s="119"/>
      <c r="P19" s="119"/>
      <c r="Q19" s="119"/>
      <c r="R19" s="119"/>
      <c r="S19" s="119"/>
      <c r="T19" s="119"/>
      <c r="U19" s="119"/>
      <c r="V19" s="119"/>
      <c r="W19" s="119"/>
      <c r="X19" s="119"/>
      <c r="Y19" s="165"/>
      <c r="Z19" s="165"/>
      <c r="AA19" s="165"/>
      <c r="AB19" s="165"/>
      <c r="AC19" s="165"/>
      <c r="AD19" s="165"/>
      <c r="AE19" s="165"/>
      <c r="AF19" s="165"/>
      <c r="AG19" s="165"/>
      <c r="AH19" s="165"/>
      <c r="AI19" s="196"/>
      <c r="AJ19" s="196"/>
      <c r="AK19" s="196"/>
      <c r="AL19" s="196"/>
      <c r="AM19" s="196"/>
      <c r="AN19" s="196"/>
      <c r="AO19" s="196"/>
      <c r="AP19" s="196"/>
      <c r="AQ19" s="196"/>
      <c r="AR19" s="196"/>
      <c r="AS19" s="197"/>
      <c r="AT19" s="191"/>
      <c r="AU19" s="195"/>
      <c r="AV19" s="191"/>
      <c r="AW19" s="191"/>
      <c r="AX19" s="191"/>
      <c r="AY19" s="191"/>
    </row>
    <row r="20" spans="2:51">
      <c r="E20" s="119"/>
      <c r="F20" s="119"/>
      <c r="G20" s="119"/>
      <c r="H20" s="119"/>
      <c r="I20" s="119"/>
      <c r="J20" s="119"/>
      <c r="K20" s="119"/>
      <c r="L20" s="119"/>
      <c r="M20" s="119"/>
      <c r="N20" s="119"/>
      <c r="O20" s="119"/>
      <c r="P20" s="119"/>
      <c r="Q20" s="119"/>
      <c r="R20" s="119"/>
      <c r="S20" s="119"/>
      <c r="T20" s="119"/>
      <c r="U20" s="119"/>
      <c r="V20" s="119"/>
      <c r="W20" s="119"/>
      <c r="X20" s="119"/>
    </row>
    <row r="21" spans="2:51">
      <c r="B21" s="198" t="s">
        <v>385</v>
      </c>
      <c r="C21" s="199"/>
      <c r="D21" s="199"/>
      <c r="E21" s="200">
        <f ca="1">SUM(E22:E27)</f>
        <v>17723.886458778445</v>
      </c>
      <c r="F21" s="200">
        <f t="shared" ref="F21:AR21" ca="1" si="14">SUM(F22:F27)</f>
        <v>17723.886458778445</v>
      </c>
      <c r="G21" s="200">
        <f t="shared" ca="1" si="14"/>
        <v>17723.886458778441</v>
      </c>
      <c r="H21" s="200">
        <f t="shared" ca="1" si="14"/>
        <v>17723.886458778441</v>
      </c>
      <c r="I21" s="200">
        <f t="shared" ca="1" si="14"/>
        <v>16527.858728168165</v>
      </c>
      <c r="J21" s="200">
        <f t="shared" ca="1" si="14"/>
        <v>16527.858728168161</v>
      </c>
      <c r="K21" s="200">
        <f t="shared" ca="1" si="14"/>
        <v>16527.858728168161</v>
      </c>
      <c r="L21" s="200">
        <f t="shared" ca="1" si="14"/>
        <v>0</v>
      </c>
      <c r="M21" s="200">
        <f t="shared" ca="1" si="14"/>
        <v>19.695894496369341</v>
      </c>
      <c r="N21" s="200">
        <f t="shared" ca="1" si="14"/>
        <v>49.597432839765482</v>
      </c>
      <c r="O21" s="200">
        <f t="shared" ca="1" si="14"/>
        <v>125.82733433237306</v>
      </c>
      <c r="P21" s="200">
        <f t="shared" ca="1" si="14"/>
        <v>125.82733433237306</v>
      </c>
      <c r="Q21" s="200">
        <f t="shared" ca="1" si="14"/>
        <v>188.22708908523217</v>
      </c>
      <c r="R21" s="200">
        <f t="shared" ca="1" si="14"/>
        <v>282.9599768541969</v>
      </c>
      <c r="S21" s="200">
        <f t="shared" ca="1" si="14"/>
        <v>524.46857817782484</v>
      </c>
      <c r="T21" s="200">
        <f t="shared" ca="1" si="14"/>
        <v>398.64125399452143</v>
      </c>
      <c r="U21" s="200">
        <f t="shared" ca="1" si="14"/>
        <v>398.64122184063473</v>
      </c>
      <c r="V21" s="200">
        <f t="shared" ca="1" si="14"/>
        <v>398.64122184063467</v>
      </c>
      <c r="W21" s="200">
        <f t="shared" ca="1" si="14"/>
        <v>953.99400322511451</v>
      </c>
      <c r="X21" s="200">
        <f t="shared" ca="1" si="14"/>
        <v>1398.4677000666843</v>
      </c>
      <c r="Y21" s="200">
        <f t="shared" ca="1" si="14"/>
        <v>3547.8744115206009</v>
      </c>
      <c r="Z21" s="200">
        <f t="shared" ca="1" si="14"/>
        <v>3547.8744115206009</v>
      </c>
      <c r="AA21" s="200">
        <f t="shared" ca="1" si="14"/>
        <v>3547.8741253536509</v>
      </c>
      <c r="AB21" s="200">
        <f t="shared" ca="1" si="14"/>
        <v>3547.87412535365</v>
      </c>
      <c r="AC21" s="200">
        <f t="shared" ca="1" si="14"/>
        <v>3547.87412535365</v>
      </c>
      <c r="AD21" s="200">
        <f t="shared" ca="1" si="14"/>
        <v>1188.2826294193264</v>
      </c>
      <c r="AE21" s="200">
        <f t="shared" ca="1" si="14"/>
        <v>2992.2869417354432</v>
      </c>
      <c r="AF21" s="200">
        <f t="shared" ca="1" si="14"/>
        <v>7591.3503558245857</v>
      </c>
      <c r="AG21" s="200">
        <f t="shared" ca="1" si="14"/>
        <v>7591.3503558245857</v>
      </c>
      <c r="AH21" s="200">
        <f t="shared" ca="1" si="14"/>
        <v>7591.3497435161098</v>
      </c>
      <c r="AI21" s="200">
        <f t="shared" ca="1" si="14"/>
        <v>7591.3497435161071</v>
      </c>
      <c r="AJ21" s="200">
        <f t="shared" ca="1" si="14"/>
        <v>7591.3497435161071</v>
      </c>
      <c r="AK21" s="200">
        <f t="shared" ca="1" si="14"/>
        <v>0</v>
      </c>
      <c r="AL21" s="200">
        <f t="shared" ca="1" si="14"/>
        <v>0</v>
      </c>
      <c r="AM21" s="200">
        <f t="shared" ca="1" si="14"/>
        <v>0</v>
      </c>
      <c r="AN21" s="200">
        <f t="shared" ca="1" si="14"/>
        <v>0</v>
      </c>
      <c r="AO21" s="200">
        <f t="shared" ca="1" si="14"/>
        <v>0</v>
      </c>
      <c r="AP21" s="200">
        <f t="shared" ca="1" si="14"/>
        <v>0</v>
      </c>
      <c r="AQ21" s="200">
        <f t="shared" ca="1" si="14"/>
        <v>0</v>
      </c>
      <c r="AR21" s="200">
        <f t="shared" ca="1" si="14"/>
        <v>0</v>
      </c>
      <c r="AS21" s="201">
        <f t="shared" ref="AS21:AS27" ca="1" si="15">SUM(E21:AR21)</f>
        <v>185220.80177315831</v>
      </c>
    </row>
    <row r="22" spans="2:51" outlineLevel="1">
      <c r="B22" s="205" t="s">
        <v>392</v>
      </c>
      <c r="C22" s="206"/>
      <c r="E22" s="207">
        <f ca="1">'Receita PFM e PFNM'!E11+'Silvicultura e restauração'!E746*Controle!$N$15</f>
        <v>0</v>
      </c>
      <c r="F22" s="207">
        <f ca="1">'Receita PFM e PFNM'!F11+'Silvicultura e restauração'!F746*Controle!$N$15</f>
        <v>0</v>
      </c>
      <c r="G22" s="207">
        <f ca="1">'Receita PFM e PFNM'!G11+'Silvicultura e restauração'!G746*Controle!$N$15</f>
        <v>0</v>
      </c>
      <c r="H22" s="207">
        <f ca="1">'Receita PFM e PFNM'!H11+'Silvicultura e restauração'!H746*Controle!$N$15</f>
        <v>0</v>
      </c>
      <c r="I22" s="207">
        <f ca="1">'Receita PFM e PFNM'!I11+'Silvicultura e restauração'!I746*Controle!$N$15</f>
        <v>0</v>
      </c>
      <c r="J22" s="207">
        <f ca="1">'Receita PFM e PFNM'!J11+'Silvicultura e restauração'!J746*Controle!$N$15</f>
        <v>0</v>
      </c>
      <c r="K22" s="207">
        <f ca="1">'Receita PFM e PFNM'!K11+'Silvicultura e restauração'!K746*Controle!$N$15</f>
        <v>0</v>
      </c>
      <c r="L22" s="207">
        <f ca="1">'Receita PFM e PFNM'!L11+'Silvicultura e restauração'!L746*Controle!$N$15</f>
        <v>0</v>
      </c>
      <c r="M22" s="207">
        <f ca="1">'Receita PFM e PFNM'!M11+'Silvicultura e restauração'!M746*Controle!$N$15</f>
        <v>0</v>
      </c>
      <c r="N22" s="207">
        <f ca="1">'Receita PFM e PFNM'!N11+'Silvicultura e restauração'!N746*Controle!$N$15</f>
        <v>0</v>
      </c>
      <c r="O22" s="207">
        <f ca="1">'Receita PFM e PFNM'!O11+'Silvicultura e restauração'!O746*Controle!$N$15</f>
        <v>0</v>
      </c>
      <c r="P22" s="207">
        <f ca="1">'Receita PFM e PFNM'!P11+'Silvicultura e restauração'!P746*Controle!$N$15</f>
        <v>0</v>
      </c>
      <c r="Q22" s="207">
        <f ca="1">'Receita PFM e PFNM'!Q11+'Silvicultura e restauração'!Q746*Controle!$N$15</f>
        <v>62.399764901928755</v>
      </c>
      <c r="R22" s="207">
        <f ca="1">'Receita PFM e PFNM'!R11+'Silvicultura e restauração'!R746*Controle!$N$15</f>
        <v>157.13265267089349</v>
      </c>
      <c r="S22" s="207">
        <f ca="1">'Receita PFM e PFNM'!S11+'Silvicultura e restauração'!S746*Controle!$N$15</f>
        <v>398.64125399452143</v>
      </c>
      <c r="T22" s="207">
        <f ca="1">'Receita PFM e PFNM'!T11+'Silvicultura e restauração'!T746*Controle!$N$15</f>
        <v>398.64125399452143</v>
      </c>
      <c r="U22" s="207">
        <f ca="1">'Receita PFM e PFNM'!U11+'Silvicultura e restauração'!U746*Controle!$N$15</f>
        <v>398.64122184063473</v>
      </c>
      <c r="V22" s="207">
        <f ca="1">'Receita PFM e PFNM'!V11+'Silvicultura e restauração'!V746*Controle!$N$15</f>
        <v>398.64122184063467</v>
      </c>
      <c r="W22" s="207">
        <f ca="1">'Receita PFM e PFNM'!W11+'Silvicultura e restauração'!W746*Controle!$N$15</f>
        <v>953.99400322511451</v>
      </c>
      <c r="X22" s="207">
        <f ca="1">'Receita PFM e PFNM'!X11+'Silvicultura e restauração'!X746*Controle!$N$15</f>
        <v>1398.4677000666843</v>
      </c>
      <c r="Y22" s="207">
        <f ca="1">'Receita PFM e PFNM'!Y11+'Silvicultura e restauração'!Y746*Controle!$N$15</f>
        <v>3547.8744115206009</v>
      </c>
      <c r="Z22" s="207">
        <f ca="1">'Receita PFM e PFNM'!Z11+'Silvicultura e restauração'!Z746*Controle!$N$15</f>
        <v>3547.8744115206009</v>
      </c>
      <c r="AA22" s="207">
        <f ca="1">'Receita PFM e PFNM'!AA11+'Silvicultura e restauração'!AA746*Controle!$N$15</f>
        <v>3547.8741253536509</v>
      </c>
      <c r="AB22" s="207">
        <f ca="1">'Receita PFM e PFNM'!AB11+'Silvicultura e restauração'!AB746*Controle!$N$15</f>
        <v>3547.87412535365</v>
      </c>
      <c r="AC22" s="207">
        <f ca="1">'Receita PFM e PFNM'!AC11+'Silvicultura e restauração'!AC746*Controle!$N$15</f>
        <v>3547.87412535365</v>
      </c>
      <c r="AD22" s="207">
        <f ca="1">'Receita PFM e PFNM'!AD11+'Silvicultura e restauração'!AD746*Controle!$N$15</f>
        <v>1188.2826294193264</v>
      </c>
      <c r="AE22" s="207">
        <f ca="1">'Receita PFM e PFNM'!AE11+'Silvicultura e restauração'!AE746*Controle!$N$15</f>
        <v>2992.2869417354432</v>
      </c>
      <c r="AF22" s="207">
        <f ca="1">'Receita PFM e PFNM'!AF11+'Silvicultura e restauração'!AF746*Controle!$N$15</f>
        <v>7591.3503558245857</v>
      </c>
      <c r="AG22" s="207">
        <f ca="1">'Receita PFM e PFNM'!AG11+'Silvicultura e restauração'!AG746*Controle!$N$15</f>
        <v>7591.3503558245857</v>
      </c>
      <c r="AH22" s="207">
        <f ca="1">'Receita PFM e PFNM'!AH11+'Silvicultura e restauração'!AH746*Controle!$N$15</f>
        <v>7591.3497435161098</v>
      </c>
      <c r="AI22" s="207">
        <f ca="1">'Receita PFM e PFNM'!AI11+'Silvicultura e restauração'!AI746*Controle!$N$15</f>
        <v>7591.3497435161071</v>
      </c>
      <c r="AJ22" s="207">
        <f ca="1">'Receita PFM e PFNM'!AJ11+'Silvicultura e restauração'!AJ746*Controle!$N$15</f>
        <v>7591.3497435161071</v>
      </c>
      <c r="AK22" s="207">
        <f ca="1">'Receita PFM e PFNM'!AK11+'Silvicultura e restauração'!AK746*Controle!$N$15</f>
        <v>0</v>
      </c>
      <c r="AL22" s="207">
        <f ca="1">'Receita PFM e PFNM'!AL11+'Silvicultura e restauração'!AL746*Controle!$N$15</f>
        <v>0</v>
      </c>
      <c r="AM22" s="207">
        <f ca="1">'Receita PFM e PFNM'!AM11+'Silvicultura e restauração'!AM746*Controle!$N$15</f>
        <v>0</v>
      </c>
      <c r="AN22" s="207">
        <f ca="1">'Receita PFM e PFNM'!AN11+'Silvicultura e restauração'!AN746*Controle!$N$15</f>
        <v>0</v>
      </c>
      <c r="AO22" s="207">
        <f ca="1">'Receita PFM e PFNM'!AO11+'Silvicultura e restauração'!AO746*Controle!$N$15</f>
        <v>0</v>
      </c>
      <c r="AP22" s="207">
        <f ca="1">'Receita PFM e PFNM'!AP11+'Silvicultura e restauração'!AP746*Controle!$N$15</f>
        <v>0</v>
      </c>
      <c r="AQ22" s="207">
        <f ca="1">'Receita PFM e PFNM'!AQ11+'Silvicultura e restauração'!AQ746*Controle!$N$15</f>
        <v>0</v>
      </c>
      <c r="AR22" s="207">
        <f ca="1">'Receita PFM e PFNM'!AR11+'Silvicultura e restauração'!AR746*Controle!$N$15</f>
        <v>0</v>
      </c>
      <c r="AS22" s="166">
        <f t="shared" ca="1" si="15"/>
        <v>64043.249784989348</v>
      </c>
    </row>
    <row r="23" spans="2:51" outlineLevel="1">
      <c r="B23" s="205" t="s">
        <v>393</v>
      </c>
      <c r="C23" s="206"/>
      <c r="E23" s="207">
        <f>'Receita PFM e PFNM'!E17</f>
        <v>0</v>
      </c>
      <c r="F23" s="207">
        <f>'Receita PFM e PFNM'!F17</f>
        <v>0</v>
      </c>
      <c r="G23" s="207">
        <f>'Receita PFM e PFNM'!G17</f>
        <v>0</v>
      </c>
      <c r="H23" s="207">
        <f>'Receita PFM e PFNM'!H17</f>
        <v>0</v>
      </c>
      <c r="I23" s="207">
        <f>'Receita PFM e PFNM'!I17</f>
        <v>0</v>
      </c>
      <c r="J23" s="207">
        <f>'Receita PFM e PFNM'!J17</f>
        <v>0</v>
      </c>
      <c r="K23" s="207">
        <f>'Receita PFM e PFNM'!K17</f>
        <v>0</v>
      </c>
      <c r="L23" s="207">
        <f>'Receita PFM e PFNM'!L17</f>
        <v>0</v>
      </c>
      <c r="M23" s="207">
        <f>'Receita PFM e PFNM'!M17</f>
        <v>0</v>
      </c>
      <c r="N23" s="207">
        <f>'Receita PFM e PFNM'!N17</f>
        <v>0</v>
      </c>
      <c r="O23" s="207">
        <f>'Receita PFM e PFNM'!O17</f>
        <v>0</v>
      </c>
      <c r="P23" s="207">
        <f>'Receita PFM e PFNM'!P17</f>
        <v>0</v>
      </c>
      <c r="Q23" s="207">
        <f>'Receita PFM e PFNM'!Q17</f>
        <v>0</v>
      </c>
      <c r="R23" s="207">
        <f>'Receita PFM e PFNM'!R17</f>
        <v>0</v>
      </c>
      <c r="S23" s="207">
        <f>'Receita PFM e PFNM'!S17</f>
        <v>0</v>
      </c>
      <c r="T23" s="207">
        <f>'Receita PFM e PFNM'!T17</f>
        <v>0</v>
      </c>
      <c r="U23" s="207">
        <f>'Receita PFM e PFNM'!U17</f>
        <v>0</v>
      </c>
      <c r="V23" s="207">
        <f>'Receita PFM e PFNM'!V17</f>
        <v>0</v>
      </c>
      <c r="W23" s="207">
        <f>'Receita PFM e PFNM'!W17</f>
        <v>0</v>
      </c>
      <c r="X23" s="207">
        <f>'Receita PFM e PFNM'!X17</f>
        <v>0</v>
      </c>
      <c r="Y23" s="207">
        <f>'Receita PFM e PFNM'!Y17</f>
        <v>0</v>
      </c>
      <c r="Z23" s="207">
        <f>'Receita PFM e PFNM'!Z17</f>
        <v>0</v>
      </c>
      <c r="AA23" s="207">
        <f>'Receita PFM e PFNM'!AA17</f>
        <v>0</v>
      </c>
      <c r="AB23" s="207">
        <f>'Receita PFM e PFNM'!AB17</f>
        <v>0</v>
      </c>
      <c r="AC23" s="207">
        <f>'Receita PFM e PFNM'!AC17</f>
        <v>0</v>
      </c>
      <c r="AD23" s="207">
        <f>'Receita PFM e PFNM'!AD17</f>
        <v>0</v>
      </c>
      <c r="AE23" s="207">
        <f>'Receita PFM e PFNM'!AE17</f>
        <v>0</v>
      </c>
      <c r="AF23" s="207">
        <f>'Receita PFM e PFNM'!AF17</f>
        <v>0</v>
      </c>
      <c r="AG23" s="207">
        <f>'Receita PFM e PFNM'!AG17</f>
        <v>0</v>
      </c>
      <c r="AH23" s="207">
        <f>'Receita PFM e PFNM'!AH17</f>
        <v>0</v>
      </c>
      <c r="AI23" s="207">
        <f>'Receita PFM e PFNM'!AI17</f>
        <v>0</v>
      </c>
      <c r="AJ23" s="207">
        <f>'Receita PFM e PFNM'!AJ17</f>
        <v>0</v>
      </c>
      <c r="AK23" s="207">
        <f>'Receita PFM e PFNM'!AK17</f>
        <v>0</v>
      </c>
      <c r="AL23" s="207">
        <f>'Receita PFM e PFNM'!AL17</f>
        <v>0</v>
      </c>
      <c r="AM23" s="207">
        <f>'Receita PFM e PFNM'!AM17</f>
        <v>0</v>
      </c>
      <c r="AN23" s="207">
        <f>'Receita PFM e PFNM'!AN17</f>
        <v>0</v>
      </c>
      <c r="AO23" s="207">
        <f>'Receita PFM e PFNM'!AO17</f>
        <v>0</v>
      </c>
      <c r="AP23" s="207">
        <f>'Receita PFM e PFNM'!AP17</f>
        <v>0</v>
      </c>
      <c r="AQ23" s="207">
        <f>'Receita PFM e PFNM'!AQ17</f>
        <v>0</v>
      </c>
      <c r="AR23" s="207">
        <f>'Receita PFM e PFNM'!AR17</f>
        <v>0</v>
      </c>
      <c r="AS23" s="166">
        <f t="shared" si="15"/>
        <v>0</v>
      </c>
    </row>
    <row r="24" spans="2:51" outlineLevel="1">
      <c r="B24" s="205" t="s">
        <v>394</v>
      </c>
      <c r="C24" s="206"/>
      <c r="E24" s="207">
        <f>'Receita PFM e PFNM'!E23</f>
        <v>15116.390171579547</v>
      </c>
      <c r="F24" s="207">
        <f>'Receita PFM e PFNM'!F23</f>
        <v>15116.390171579547</v>
      </c>
      <c r="G24" s="207">
        <f>'Receita PFM e PFNM'!G23</f>
        <v>15116.390171579544</v>
      </c>
      <c r="H24" s="207">
        <f>'Receita PFM e PFNM'!H23</f>
        <v>15116.390171579544</v>
      </c>
      <c r="I24" s="207">
        <f>'Receita PFM e PFNM'!I23</f>
        <v>13920.362440969267</v>
      </c>
      <c r="J24" s="207">
        <f>'Receita PFM e PFNM'!J23</f>
        <v>13920.362440969266</v>
      </c>
      <c r="K24" s="207">
        <f>'Receita PFM e PFNM'!K23</f>
        <v>13920.362440969266</v>
      </c>
      <c r="L24" s="207">
        <f>'Receita PFM e PFNM'!L23</f>
        <v>0</v>
      </c>
      <c r="M24" s="207">
        <f>'Receita PFM e PFNM'!M23</f>
        <v>0</v>
      </c>
      <c r="N24" s="207">
        <f>'Receita PFM e PFNM'!N23</f>
        <v>0</v>
      </c>
      <c r="O24" s="207">
        <f>'Receita PFM e PFNM'!O23</f>
        <v>0</v>
      </c>
      <c r="P24" s="207">
        <f>'Receita PFM e PFNM'!P23</f>
        <v>0</v>
      </c>
      <c r="Q24" s="207">
        <f>'Receita PFM e PFNM'!Q23</f>
        <v>0</v>
      </c>
      <c r="R24" s="207">
        <f>'Receita PFM e PFNM'!R23</f>
        <v>0</v>
      </c>
      <c r="S24" s="207">
        <f>'Receita PFM e PFNM'!S23</f>
        <v>0</v>
      </c>
      <c r="T24" s="207">
        <f>'Receita PFM e PFNM'!T23</f>
        <v>0</v>
      </c>
      <c r="U24" s="207">
        <f>'Receita PFM e PFNM'!U23</f>
        <v>0</v>
      </c>
      <c r="V24" s="207">
        <f>'Receita PFM e PFNM'!V23</f>
        <v>0</v>
      </c>
      <c r="W24" s="207">
        <f>'Receita PFM e PFNM'!W23</f>
        <v>0</v>
      </c>
      <c r="X24" s="207">
        <f>'Receita PFM e PFNM'!X23</f>
        <v>0</v>
      </c>
      <c r="Y24" s="207">
        <f>'Receita PFM e PFNM'!Y23</f>
        <v>0</v>
      </c>
      <c r="Z24" s="207">
        <f>'Receita PFM e PFNM'!Z23</f>
        <v>0</v>
      </c>
      <c r="AA24" s="207">
        <f>'Receita PFM e PFNM'!AA23</f>
        <v>0</v>
      </c>
      <c r="AB24" s="207">
        <f>'Receita PFM e PFNM'!AB23</f>
        <v>0</v>
      </c>
      <c r="AC24" s="207">
        <f>'Receita PFM e PFNM'!AC23</f>
        <v>0</v>
      </c>
      <c r="AD24" s="207">
        <f>'Receita PFM e PFNM'!AD23</f>
        <v>0</v>
      </c>
      <c r="AE24" s="207">
        <f>'Receita PFM e PFNM'!AE23</f>
        <v>0</v>
      </c>
      <c r="AF24" s="207">
        <f>'Receita PFM e PFNM'!AF23</f>
        <v>0</v>
      </c>
      <c r="AG24" s="207">
        <f>'Receita PFM e PFNM'!AG23</f>
        <v>0</v>
      </c>
      <c r="AH24" s="207">
        <f>'Receita PFM e PFNM'!AH23</f>
        <v>0</v>
      </c>
      <c r="AI24" s="207">
        <f>'Receita PFM e PFNM'!AI23</f>
        <v>0</v>
      </c>
      <c r="AJ24" s="207">
        <f>'Receita PFM e PFNM'!AJ23</f>
        <v>0</v>
      </c>
      <c r="AK24" s="207">
        <f>'Receita PFM e PFNM'!AK23</f>
        <v>0</v>
      </c>
      <c r="AL24" s="207">
        <f>'Receita PFM e PFNM'!AL23</f>
        <v>0</v>
      </c>
      <c r="AM24" s="207">
        <f>'Receita PFM e PFNM'!AM23</f>
        <v>0</v>
      </c>
      <c r="AN24" s="207">
        <f>'Receita PFM e PFNM'!AN23</f>
        <v>0</v>
      </c>
      <c r="AO24" s="207">
        <f>'Receita PFM e PFNM'!AO23</f>
        <v>0</v>
      </c>
      <c r="AP24" s="207">
        <f>'Receita PFM e PFNM'!AP23</f>
        <v>0</v>
      </c>
      <c r="AQ24" s="207">
        <f>'Receita PFM e PFNM'!AQ23</f>
        <v>0</v>
      </c>
      <c r="AR24" s="207">
        <f>'Receita PFM e PFNM'!AR23</f>
        <v>0</v>
      </c>
      <c r="AS24" s="166">
        <f t="shared" si="15"/>
        <v>102226.64800922599</v>
      </c>
    </row>
    <row r="25" spans="2:51" outlineLevel="1">
      <c r="B25" s="205" t="s">
        <v>395</v>
      </c>
      <c r="C25" s="206"/>
      <c r="E25" s="207">
        <f>'Receita PFM e PFNM'!E29</f>
        <v>0</v>
      </c>
      <c r="F25" s="207">
        <f>'Receita PFM e PFNM'!F29</f>
        <v>0</v>
      </c>
      <c r="G25" s="207">
        <f>'Receita PFM e PFNM'!G29</f>
        <v>0</v>
      </c>
      <c r="H25" s="207">
        <f>'Receita PFM e PFNM'!H29</f>
        <v>0</v>
      </c>
      <c r="I25" s="207">
        <f>'Receita PFM e PFNM'!I29</f>
        <v>0</v>
      </c>
      <c r="J25" s="207">
        <f>'Receita PFM e PFNM'!J29</f>
        <v>0</v>
      </c>
      <c r="K25" s="207">
        <f>'Receita PFM e PFNM'!K29</f>
        <v>0</v>
      </c>
      <c r="L25" s="207">
        <f>'Receita PFM e PFNM'!L29</f>
        <v>0</v>
      </c>
      <c r="M25" s="207">
        <f>'Receita PFM e PFNM'!M29</f>
        <v>0</v>
      </c>
      <c r="N25" s="207">
        <f>'Receita PFM e PFNM'!N29</f>
        <v>0</v>
      </c>
      <c r="O25" s="207">
        <f>'Receita PFM e PFNM'!O29</f>
        <v>0</v>
      </c>
      <c r="P25" s="207">
        <f>'Receita PFM e PFNM'!P29</f>
        <v>0</v>
      </c>
      <c r="Q25" s="207">
        <f>'Receita PFM e PFNM'!Q29</f>
        <v>0</v>
      </c>
      <c r="R25" s="207">
        <f>'Receita PFM e PFNM'!R29</f>
        <v>0</v>
      </c>
      <c r="S25" s="207">
        <f>'Receita PFM e PFNM'!S29</f>
        <v>0</v>
      </c>
      <c r="T25" s="207">
        <f>'Receita PFM e PFNM'!T29</f>
        <v>0</v>
      </c>
      <c r="U25" s="207">
        <f>'Receita PFM e PFNM'!U29</f>
        <v>0</v>
      </c>
      <c r="V25" s="207">
        <f>'Receita PFM e PFNM'!V29</f>
        <v>0</v>
      </c>
      <c r="W25" s="207">
        <f>'Receita PFM e PFNM'!W29</f>
        <v>0</v>
      </c>
      <c r="X25" s="207">
        <f>'Receita PFM e PFNM'!X29</f>
        <v>0</v>
      </c>
      <c r="Y25" s="207">
        <f>'Receita PFM e PFNM'!Y29</f>
        <v>0</v>
      </c>
      <c r="Z25" s="207">
        <f>'Receita PFM e PFNM'!Z29</f>
        <v>0</v>
      </c>
      <c r="AA25" s="207">
        <f>'Receita PFM e PFNM'!AA29</f>
        <v>0</v>
      </c>
      <c r="AB25" s="207">
        <f>'Receita PFM e PFNM'!AB29</f>
        <v>0</v>
      </c>
      <c r="AC25" s="207">
        <f>'Receita PFM e PFNM'!AC29</f>
        <v>0</v>
      </c>
      <c r="AD25" s="207">
        <f>'Receita PFM e PFNM'!AD29</f>
        <v>0</v>
      </c>
      <c r="AE25" s="207">
        <f>'Receita PFM e PFNM'!AE29</f>
        <v>0</v>
      </c>
      <c r="AF25" s="207">
        <f>'Receita PFM e PFNM'!AF29</f>
        <v>0</v>
      </c>
      <c r="AG25" s="207">
        <f>'Receita PFM e PFNM'!AG29</f>
        <v>0</v>
      </c>
      <c r="AH25" s="207">
        <f>'Receita PFM e PFNM'!AH29</f>
        <v>0</v>
      </c>
      <c r="AI25" s="207">
        <f>'Receita PFM e PFNM'!AI29</f>
        <v>0</v>
      </c>
      <c r="AJ25" s="207">
        <f>'Receita PFM e PFNM'!AJ29</f>
        <v>0</v>
      </c>
      <c r="AK25" s="207">
        <f>'Receita PFM e PFNM'!AK29</f>
        <v>0</v>
      </c>
      <c r="AL25" s="207">
        <f>'Receita PFM e PFNM'!AL29</f>
        <v>0</v>
      </c>
      <c r="AM25" s="207">
        <f>'Receita PFM e PFNM'!AM29</f>
        <v>0</v>
      </c>
      <c r="AN25" s="207">
        <f>'Receita PFM e PFNM'!AN29</f>
        <v>0</v>
      </c>
      <c r="AO25" s="207">
        <f>'Receita PFM e PFNM'!AO29</f>
        <v>0</v>
      </c>
      <c r="AP25" s="207">
        <f>'Receita PFM e PFNM'!AP29</f>
        <v>0</v>
      </c>
      <c r="AQ25" s="207">
        <f>'Receita PFM e PFNM'!AQ29</f>
        <v>0</v>
      </c>
      <c r="AR25" s="207">
        <f>'Receita PFM e PFNM'!AR29</f>
        <v>0</v>
      </c>
      <c r="AS25" s="166">
        <f t="shared" si="15"/>
        <v>0</v>
      </c>
    </row>
    <row r="26" spans="2:51" outlineLevel="1">
      <c r="B26" s="205" t="s">
        <v>396</v>
      </c>
      <c r="C26" s="206"/>
      <c r="E26" s="207">
        <f>'Receita PFM e PFNM'!E35</f>
        <v>2607.4962871988964</v>
      </c>
      <c r="F26" s="207">
        <f>'Receita PFM e PFNM'!F35</f>
        <v>2607.496287198896</v>
      </c>
      <c r="G26" s="207">
        <f>'Receita PFM e PFNM'!G35</f>
        <v>2607.496287198896</v>
      </c>
      <c r="H26" s="207">
        <f>'Receita PFM e PFNM'!H35</f>
        <v>2607.496287198896</v>
      </c>
      <c r="I26" s="207">
        <f>'Receita PFM e PFNM'!I35</f>
        <v>2607.496287198896</v>
      </c>
      <c r="J26" s="207">
        <f>'Receita PFM e PFNM'!J35</f>
        <v>2607.496287198896</v>
      </c>
      <c r="K26" s="207">
        <f>'Receita PFM e PFNM'!K35</f>
        <v>2607.496287198896</v>
      </c>
      <c r="L26" s="207">
        <f>'Receita PFM e PFNM'!L35</f>
        <v>0</v>
      </c>
      <c r="M26" s="207">
        <f>'Receita PFM e PFNM'!M35</f>
        <v>0</v>
      </c>
      <c r="N26" s="207">
        <f>'Receita PFM e PFNM'!N35</f>
        <v>0</v>
      </c>
      <c r="O26" s="207">
        <f>'Receita PFM e PFNM'!O35</f>
        <v>0</v>
      </c>
      <c r="P26" s="207">
        <f>'Receita PFM e PFNM'!P35</f>
        <v>0</v>
      </c>
      <c r="Q26" s="207">
        <f>'Receita PFM e PFNM'!Q35</f>
        <v>0</v>
      </c>
      <c r="R26" s="207">
        <f>'Receita PFM e PFNM'!R35</f>
        <v>0</v>
      </c>
      <c r="S26" s="207">
        <f>'Receita PFM e PFNM'!S35</f>
        <v>0</v>
      </c>
      <c r="T26" s="207">
        <f>'Receita PFM e PFNM'!T35</f>
        <v>0</v>
      </c>
      <c r="U26" s="207">
        <f>'Receita PFM e PFNM'!U35</f>
        <v>0</v>
      </c>
      <c r="V26" s="207">
        <f>'Receita PFM e PFNM'!V35</f>
        <v>0</v>
      </c>
      <c r="W26" s="207">
        <f>'Receita PFM e PFNM'!W35</f>
        <v>0</v>
      </c>
      <c r="X26" s="207">
        <f>'Receita PFM e PFNM'!X35</f>
        <v>0</v>
      </c>
      <c r="Y26" s="207">
        <f>'Receita PFM e PFNM'!Y35</f>
        <v>0</v>
      </c>
      <c r="Z26" s="207">
        <f>'Receita PFM e PFNM'!Z35</f>
        <v>0</v>
      </c>
      <c r="AA26" s="207">
        <f>'Receita PFM e PFNM'!AA35</f>
        <v>0</v>
      </c>
      <c r="AB26" s="207">
        <f>'Receita PFM e PFNM'!AB35</f>
        <v>0</v>
      </c>
      <c r="AC26" s="207">
        <f>'Receita PFM e PFNM'!AC35</f>
        <v>0</v>
      </c>
      <c r="AD26" s="207">
        <f>'Receita PFM e PFNM'!AD35</f>
        <v>0</v>
      </c>
      <c r="AE26" s="207">
        <f>'Receita PFM e PFNM'!AE35</f>
        <v>0</v>
      </c>
      <c r="AF26" s="207">
        <f>'Receita PFM e PFNM'!AF35</f>
        <v>0</v>
      </c>
      <c r="AG26" s="207">
        <f>'Receita PFM e PFNM'!AG35</f>
        <v>0</v>
      </c>
      <c r="AH26" s="207">
        <f>'Receita PFM e PFNM'!AH35</f>
        <v>0</v>
      </c>
      <c r="AI26" s="207">
        <f>'Receita PFM e PFNM'!AI35</f>
        <v>0</v>
      </c>
      <c r="AJ26" s="207">
        <f>'Receita PFM e PFNM'!AJ35</f>
        <v>0</v>
      </c>
      <c r="AK26" s="207">
        <f>'Receita PFM e PFNM'!AK35</f>
        <v>0</v>
      </c>
      <c r="AL26" s="207">
        <f>'Receita PFM e PFNM'!AL35</f>
        <v>0</v>
      </c>
      <c r="AM26" s="207">
        <f>'Receita PFM e PFNM'!AM35</f>
        <v>0</v>
      </c>
      <c r="AN26" s="207">
        <f>'Receita PFM e PFNM'!AN35</f>
        <v>0</v>
      </c>
      <c r="AO26" s="207">
        <f>'Receita PFM e PFNM'!AO35</f>
        <v>0</v>
      </c>
      <c r="AP26" s="207">
        <f>'Receita PFM e PFNM'!AP35</f>
        <v>0</v>
      </c>
      <c r="AQ26" s="207">
        <f>'Receita PFM e PFNM'!AQ35</f>
        <v>0</v>
      </c>
      <c r="AR26" s="207">
        <f>'Receita PFM e PFNM'!AR35</f>
        <v>0</v>
      </c>
      <c r="AS26" s="166">
        <f t="shared" si="15"/>
        <v>18252.47401039227</v>
      </c>
    </row>
    <row r="27" spans="2:51" outlineLevel="1">
      <c r="B27" s="205" t="s">
        <v>687</v>
      </c>
      <c r="C27" s="206"/>
      <c r="E27" s="207">
        <f ca="1">'Silvicultura e restauração'!E745*Controle!$N$15</f>
        <v>0</v>
      </c>
      <c r="F27" s="207">
        <f ca="1">'Silvicultura e restauração'!F745*Controle!$N$15</f>
        <v>0</v>
      </c>
      <c r="G27" s="207">
        <f ca="1">'Silvicultura e restauração'!G745*Controle!$N$15</f>
        <v>0</v>
      </c>
      <c r="H27" s="207">
        <f ca="1">'Silvicultura e restauração'!H745*Controle!$N$15</f>
        <v>0</v>
      </c>
      <c r="I27" s="207">
        <f ca="1">'Silvicultura e restauração'!I745*Controle!$N$15</f>
        <v>0</v>
      </c>
      <c r="J27" s="207">
        <f ca="1">'Silvicultura e restauração'!J745*Controle!$N$15</f>
        <v>0</v>
      </c>
      <c r="K27" s="207">
        <f ca="1">'Silvicultura e restauração'!K745*Controle!$N$15</f>
        <v>0</v>
      </c>
      <c r="L27" s="207">
        <f ca="1">'Silvicultura e restauração'!L745*Controle!$N$15</f>
        <v>0</v>
      </c>
      <c r="M27" s="207">
        <f ca="1">'Silvicultura e restauração'!M745*Controle!$N$15</f>
        <v>19.695894496369341</v>
      </c>
      <c r="N27" s="207">
        <f ca="1">'Silvicultura e restauração'!N745*Controle!$N$15</f>
        <v>49.597432839765482</v>
      </c>
      <c r="O27" s="207">
        <f ca="1">'Silvicultura e restauração'!O745*Controle!$N$15</f>
        <v>125.82733433237306</v>
      </c>
      <c r="P27" s="207">
        <f ca="1">'Silvicultura e restauração'!P745*Controle!$N$15</f>
        <v>125.82733433237306</v>
      </c>
      <c r="Q27" s="207">
        <f ca="1">'Silvicultura e restauração'!Q745*Controle!$N$15</f>
        <v>125.82732418330342</v>
      </c>
      <c r="R27" s="207">
        <f ca="1">'Silvicultura e restauração'!R745*Controle!$N$15</f>
        <v>125.82732418330339</v>
      </c>
      <c r="S27" s="207">
        <f ca="1">'Silvicultura e restauração'!S745*Controle!$N$15</f>
        <v>125.82732418330339</v>
      </c>
      <c r="T27" s="207">
        <f ca="1">'Silvicultura e restauração'!T745*Controle!$N$15</f>
        <v>0</v>
      </c>
      <c r="U27" s="207">
        <f ca="1">'Silvicultura e restauração'!U745*Controle!$N$15</f>
        <v>0</v>
      </c>
      <c r="V27" s="207">
        <f ca="1">'Silvicultura e restauração'!V745*Controle!$N$15</f>
        <v>0</v>
      </c>
      <c r="W27" s="207">
        <f ca="1">'Silvicultura e restauração'!W745*Controle!$N$15</f>
        <v>0</v>
      </c>
      <c r="X27" s="207">
        <f ca="1">'Silvicultura e restauração'!X745*Controle!$N$15</f>
        <v>0</v>
      </c>
      <c r="Y27" s="207">
        <f ca="1">'Silvicultura e restauração'!Y745*Controle!$N$15</f>
        <v>0</v>
      </c>
      <c r="Z27" s="207">
        <f ca="1">'Silvicultura e restauração'!Z745*Controle!$N$15</f>
        <v>0</v>
      </c>
      <c r="AA27" s="207">
        <f ca="1">'Silvicultura e restauração'!AA745*Controle!$N$15</f>
        <v>0</v>
      </c>
      <c r="AB27" s="207">
        <f ca="1">'Silvicultura e restauração'!AB745*Controle!$N$15</f>
        <v>0</v>
      </c>
      <c r="AC27" s="207">
        <f ca="1">'Silvicultura e restauração'!AC745*Controle!$N$15</f>
        <v>0</v>
      </c>
      <c r="AD27" s="207">
        <f ca="1">'Silvicultura e restauração'!AD745*Controle!$N$15</f>
        <v>0</v>
      </c>
      <c r="AE27" s="207">
        <f ca="1">'Silvicultura e restauração'!AE745*Controle!$N$15</f>
        <v>0</v>
      </c>
      <c r="AF27" s="207">
        <f ca="1">'Silvicultura e restauração'!AF745*Controle!$N$15</f>
        <v>0</v>
      </c>
      <c r="AG27" s="207">
        <f ca="1">'Silvicultura e restauração'!AG745*Controle!$N$15</f>
        <v>0</v>
      </c>
      <c r="AH27" s="207">
        <f ca="1">'Silvicultura e restauração'!AH745*Controle!$N$15</f>
        <v>0</v>
      </c>
      <c r="AI27" s="207">
        <f ca="1">'Silvicultura e restauração'!AI745*Controle!$N$15</f>
        <v>0</v>
      </c>
      <c r="AJ27" s="207">
        <f ca="1">'Silvicultura e restauração'!AJ745*Controle!$N$15</f>
        <v>0</v>
      </c>
      <c r="AK27" s="207">
        <f ca="1">'Silvicultura e restauração'!AK745*Controle!$N$15</f>
        <v>0</v>
      </c>
      <c r="AL27" s="207">
        <f ca="1">'Silvicultura e restauração'!AL745*Controle!$N$15</f>
        <v>0</v>
      </c>
      <c r="AM27" s="207">
        <f ca="1">'Silvicultura e restauração'!AM745*Controle!$N$15</f>
        <v>0</v>
      </c>
      <c r="AN27" s="207">
        <f ca="1">'Silvicultura e restauração'!AN745*Controle!$N$15</f>
        <v>0</v>
      </c>
      <c r="AO27" s="207">
        <f ca="1">'Silvicultura e restauração'!AO745*Controle!$N$15</f>
        <v>0</v>
      </c>
      <c r="AP27" s="207">
        <f ca="1">'Silvicultura e restauração'!AP745*Controle!$N$15</f>
        <v>0</v>
      </c>
      <c r="AQ27" s="207">
        <f ca="1">'Silvicultura e restauração'!AQ745*Controle!$N$15</f>
        <v>0</v>
      </c>
      <c r="AR27" s="207">
        <f ca="1">'Silvicultura e restauração'!AR745*Controle!$N$15</f>
        <v>0</v>
      </c>
      <c r="AS27" s="166">
        <f t="shared" ca="1" si="15"/>
        <v>698.42996855079116</v>
      </c>
    </row>
    <row r="28" spans="2:51">
      <c r="B28" s="208" t="s">
        <v>397</v>
      </c>
      <c r="C28" s="74"/>
      <c r="D28" s="74"/>
      <c r="E28" s="86">
        <f t="shared" ref="E28:AR28" ca="1" si="16">SUM(E29:E31)</f>
        <v>646.92185574541327</v>
      </c>
      <c r="F28" s="86">
        <f t="shared" ca="1" si="16"/>
        <v>646.92185574541327</v>
      </c>
      <c r="G28" s="86">
        <f t="shared" ca="1" si="16"/>
        <v>646.92185574541304</v>
      </c>
      <c r="H28" s="86">
        <f t="shared" ca="1" si="16"/>
        <v>646.92185574541304</v>
      </c>
      <c r="I28" s="86">
        <f t="shared" ca="1" si="16"/>
        <v>603.26684357813804</v>
      </c>
      <c r="J28" s="86">
        <f t="shared" ca="1" si="16"/>
        <v>603.26684357813792</v>
      </c>
      <c r="K28" s="86">
        <f t="shared" ca="1" si="16"/>
        <v>603.26684357813792</v>
      </c>
      <c r="L28" s="86">
        <f t="shared" ca="1" si="16"/>
        <v>0</v>
      </c>
      <c r="M28" s="86">
        <f t="shared" ca="1" si="16"/>
        <v>0.7189001491174809</v>
      </c>
      <c r="N28" s="86">
        <f t="shared" ca="1" si="16"/>
        <v>1.8103062986514398</v>
      </c>
      <c r="O28" s="86">
        <f t="shared" ca="1" si="16"/>
        <v>4.5926977031316163</v>
      </c>
      <c r="P28" s="86">
        <f t="shared" ca="1" si="16"/>
        <v>4.5926977031316163</v>
      </c>
      <c r="Q28" s="86">
        <f t="shared" ca="1" si="16"/>
        <v>6.8702887516109739</v>
      </c>
      <c r="R28" s="86">
        <f t="shared" ca="1" si="16"/>
        <v>10.328039155178187</v>
      </c>
      <c r="S28" s="86">
        <f t="shared" ca="1" si="16"/>
        <v>19.143103103490606</v>
      </c>
      <c r="T28" s="86">
        <f t="shared" ca="1" si="16"/>
        <v>14.550405770800031</v>
      </c>
      <c r="U28" s="86">
        <f t="shared" ca="1" si="16"/>
        <v>14.550404597183167</v>
      </c>
      <c r="V28" s="86">
        <f t="shared" ca="1" si="16"/>
        <v>14.550404597183165</v>
      </c>
      <c r="W28" s="86">
        <f t="shared" ca="1" si="16"/>
        <v>34.820781117716677</v>
      </c>
      <c r="X28" s="86">
        <f t="shared" ca="1" si="16"/>
        <v>51.044071052433978</v>
      </c>
      <c r="Y28" s="86">
        <f t="shared" ca="1" si="16"/>
        <v>129.49741602050193</v>
      </c>
      <c r="Z28" s="86">
        <f t="shared" ca="1" si="16"/>
        <v>129.49741602050193</v>
      </c>
      <c r="AA28" s="86">
        <f t="shared" ca="1" si="16"/>
        <v>129.49740557540827</v>
      </c>
      <c r="AB28" s="86">
        <f t="shared" ca="1" si="16"/>
        <v>129.49740557540821</v>
      </c>
      <c r="AC28" s="86">
        <f t="shared" ca="1" si="16"/>
        <v>129.49740557540821</v>
      </c>
      <c r="AD28" s="86">
        <f t="shared" ca="1" si="16"/>
        <v>43.372315973805414</v>
      </c>
      <c r="AE28" s="86">
        <f t="shared" ca="1" si="16"/>
        <v>109.21847337334367</v>
      </c>
      <c r="AF28" s="86">
        <f t="shared" ca="1" si="16"/>
        <v>277.08428798759735</v>
      </c>
      <c r="AG28" s="86">
        <f t="shared" ca="1" si="16"/>
        <v>277.08428798759735</v>
      </c>
      <c r="AH28" s="86">
        <f t="shared" ca="1" si="16"/>
        <v>277.08426563833802</v>
      </c>
      <c r="AI28" s="86">
        <f t="shared" ca="1" si="16"/>
        <v>277.08426563833791</v>
      </c>
      <c r="AJ28" s="86">
        <f t="shared" ca="1" si="16"/>
        <v>277.08426563833791</v>
      </c>
      <c r="AK28" s="86">
        <f t="shared" ca="1" si="16"/>
        <v>0</v>
      </c>
      <c r="AL28" s="86">
        <f t="shared" ca="1" si="16"/>
        <v>0</v>
      </c>
      <c r="AM28" s="86">
        <f t="shared" ca="1" si="16"/>
        <v>0</v>
      </c>
      <c r="AN28" s="86">
        <f t="shared" ca="1" si="16"/>
        <v>0</v>
      </c>
      <c r="AO28" s="86">
        <f t="shared" ca="1" si="16"/>
        <v>0</v>
      </c>
      <c r="AP28" s="86">
        <f t="shared" ca="1" si="16"/>
        <v>0</v>
      </c>
      <c r="AQ28" s="86">
        <f t="shared" ca="1" si="16"/>
        <v>0</v>
      </c>
      <c r="AR28" s="86">
        <f t="shared" ca="1" si="16"/>
        <v>0</v>
      </c>
      <c r="AS28" s="209">
        <f ca="1">SUM(E28:AR28)</f>
        <v>6760.5592647202811</v>
      </c>
    </row>
    <row r="29" spans="2:51">
      <c r="B29" s="210" t="str">
        <f>B14</f>
        <v>Funrural</v>
      </c>
      <c r="C29" s="206" cm="1">
        <f t="array" ref="C29:C31">TRANSPOSE(Controle!E6:G6)</f>
        <v>0</v>
      </c>
      <c r="E29" s="165">
        <f ca="1">$C29*E$21</f>
        <v>0</v>
      </c>
      <c r="F29" s="165">
        <f t="shared" ref="F29:AR31" ca="1" si="17">$C29*F$21</f>
        <v>0</v>
      </c>
      <c r="G29" s="165">
        <f t="shared" ca="1" si="17"/>
        <v>0</v>
      </c>
      <c r="H29" s="165">
        <f t="shared" ca="1" si="17"/>
        <v>0</v>
      </c>
      <c r="I29" s="165">
        <f t="shared" ca="1" si="17"/>
        <v>0</v>
      </c>
      <c r="J29" s="165">
        <f t="shared" ca="1" si="17"/>
        <v>0</v>
      </c>
      <c r="K29" s="165">
        <f t="shared" ca="1" si="17"/>
        <v>0</v>
      </c>
      <c r="L29" s="165">
        <f t="shared" ca="1" si="17"/>
        <v>0</v>
      </c>
      <c r="M29" s="165">
        <f t="shared" ca="1" si="17"/>
        <v>0</v>
      </c>
      <c r="N29" s="165">
        <f t="shared" ca="1" si="17"/>
        <v>0</v>
      </c>
      <c r="O29" s="165">
        <f t="shared" ca="1" si="17"/>
        <v>0</v>
      </c>
      <c r="P29" s="165">
        <f t="shared" ca="1" si="17"/>
        <v>0</v>
      </c>
      <c r="Q29" s="165">
        <f t="shared" ca="1" si="17"/>
        <v>0</v>
      </c>
      <c r="R29" s="165">
        <f t="shared" ca="1" si="17"/>
        <v>0</v>
      </c>
      <c r="S29" s="165">
        <f t="shared" ca="1" si="17"/>
        <v>0</v>
      </c>
      <c r="T29" s="165">
        <f t="shared" ca="1" si="17"/>
        <v>0</v>
      </c>
      <c r="U29" s="165">
        <f t="shared" ca="1" si="17"/>
        <v>0</v>
      </c>
      <c r="V29" s="165">
        <f t="shared" ca="1" si="17"/>
        <v>0</v>
      </c>
      <c r="W29" s="165">
        <f t="shared" ca="1" si="17"/>
        <v>0</v>
      </c>
      <c r="X29" s="165">
        <f t="shared" ca="1" si="17"/>
        <v>0</v>
      </c>
      <c r="Y29" s="165">
        <f t="shared" ca="1" si="17"/>
        <v>0</v>
      </c>
      <c r="Z29" s="165">
        <f t="shared" ca="1" si="17"/>
        <v>0</v>
      </c>
      <c r="AA29" s="165">
        <f t="shared" ca="1" si="17"/>
        <v>0</v>
      </c>
      <c r="AB29" s="165">
        <f t="shared" ca="1" si="17"/>
        <v>0</v>
      </c>
      <c r="AC29" s="165">
        <f t="shared" ca="1" si="17"/>
        <v>0</v>
      </c>
      <c r="AD29" s="165">
        <f t="shared" ca="1" si="17"/>
        <v>0</v>
      </c>
      <c r="AE29" s="165">
        <f t="shared" ca="1" si="17"/>
        <v>0</v>
      </c>
      <c r="AF29" s="165">
        <f t="shared" ca="1" si="17"/>
        <v>0</v>
      </c>
      <c r="AG29" s="165">
        <f t="shared" ca="1" si="17"/>
        <v>0</v>
      </c>
      <c r="AH29" s="165">
        <f t="shared" ca="1" si="17"/>
        <v>0</v>
      </c>
      <c r="AI29" s="165">
        <f t="shared" ca="1" si="17"/>
        <v>0</v>
      </c>
      <c r="AJ29" s="165">
        <f t="shared" ca="1" si="17"/>
        <v>0</v>
      </c>
      <c r="AK29" s="165">
        <f t="shared" ca="1" si="17"/>
        <v>0</v>
      </c>
      <c r="AL29" s="165">
        <f t="shared" ca="1" si="17"/>
        <v>0</v>
      </c>
      <c r="AM29" s="165">
        <f t="shared" ca="1" si="17"/>
        <v>0</v>
      </c>
      <c r="AN29" s="165">
        <f t="shared" ca="1" si="17"/>
        <v>0</v>
      </c>
      <c r="AO29" s="165">
        <f t="shared" ca="1" si="17"/>
        <v>0</v>
      </c>
      <c r="AP29" s="165">
        <f t="shared" ca="1" si="17"/>
        <v>0</v>
      </c>
      <c r="AQ29" s="165">
        <f t="shared" ca="1" si="17"/>
        <v>0</v>
      </c>
      <c r="AR29" s="165">
        <f t="shared" ca="1" si="17"/>
        <v>0</v>
      </c>
      <c r="AS29" s="166">
        <f ca="1">SUM(E29:AR29)</f>
        <v>0</v>
      </c>
    </row>
    <row r="30" spans="2:51">
      <c r="B30" s="210" t="str">
        <f t="shared" ref="B30:B31" si="18">B15</f>
        <v>Cofins</v>
      </c>
      <c r="C30" s="206">
        <v>0.03</v>
      </c>
      <c r="E30" s="165">
        <f t="shared" ref="E30:T31" ca="1" si="19">$C30*E$21</f>
        <v>531.71659376335333</v>
      </c>
      <c r="F30" s="165">
        <f t="shared" ca="1" si="19"/>
        <v>531.71659376335333</v>
      </c>
      <c r="G30" s="165">
        <f t="shared" ca="1" si="19"/>
        <v>531.71659376335322</v>
      </c>
      <c r="H30" s="165">
        <f t="shared" ca="1" si="19"/>
        <v>531.71659376335322</v>
      </c>
      <c r="I30" s="165">
        <f t="shared" ca="1" si="19"/>
        <v>495.83576184504494</v>
      </c>
      <c r="J30" s="165">
        <f t="shared" ca="1" si="19"/>
        <v>495.83576184504483</v>
      </c>
      <c r="K30" s="165">
        <f t="shared" ca="1" si="19"/>
        <v>495.83576184504483</v>
      </c>
      <c r="L30" s="165">
        <f t="shared" ca="1" si="19"/>
        <v>0</v>
      </c>
      <c r="M30" s="165">
        <f t="shared" ca="1" si="19"/>
        <v>0.59087683489108023</v>
      </c>
      <c r="N30" s="165">
        <f t="shared" ca="1" si="19"/>
        <v>1.4879229851929643</v>
      </c>
      <c r="O30" s="165">
        <f t="shared" ca="1" si="19"/>
        <v>3.7748200299711914</v>
      </c>
      <c r="P30" s="165">
        <f t="shared" ca="1" si="19"/>
        <v>3.7748200299711914</v>
      </c>
      <c r="Q30" s="165">
        <f t="shared" ca="1" si="19"/>
        <v>5.6468126725569645</v>
      </c>
      <c r="R30" s="165">
        <f t="shared" ca="1" si="19"/>
        <v>8.488799305625907</v>
      </c>
      <c r="S30" s="165">
        <f t="shared" ca="1" si="19"/>
        <v>15.734057345334744</v>
      </c>
      <c r="T30" s="165">
        <f t="shared" ca="1" si="19"/>
        <v>11.959237619835642</v>
      </c>
      <c r="U30" s="165">
        <f t="shared" ca="1" si="17"/>
        <v>11.959236655219041</v>
      </c>
      <c r="V30" s="165">
        <f t="shared" ca="1" si="17"/>
        <v>11.959236655219041</v>
      </c>
      <c r="W30" s="165">
        <f t="shared" ca="1" si="17"/>
        <v>28.619820096753433</v>
      </c>
      <c r="X30" s="165">
        <f t="shared" ca="1" si="17"/>
        <v>41.954031002000526</v>
      </c>
      <c r="Y30" s="165">
        <f t="shared" ca="1" si="17"/>
        <v>106.43623234561802</v>
      </c>
      <c r="Z30" s="165">
        <f t="shared" ca="1" si="17"/>
        <v>106.43623234561802</v>
      </c>
      <c r="AA30" s="165">
        <f t="shared" ca="1" si="17"/>
        <v>106.43622376060952</v>
      </c>
      <c r="AB30" s="165">
        <f t="shared" ca="1" si="17"/>
        <v>106.43622376060949</v>
      </c>
      <c r="AC30" s="165">
        <f t="shared" ca="1" si="17"/>
        <v>106.43622376060949</v>
      </c>
      <c r="AD30" s="165">
        <f t="shared" ca="1" si="17"/>
        <v>35.648478882579795</v>
      </c>
      <c r="AE30" s="165">
        <f t="shared" ca="1" si="17"/>
        <v>89.768608252063288</v>
      </c>
      <c r="AF30" s="165">
        <f t="shared" ca="1" si="17"/>
        <v>227.74051067473755</v>
      </c>
      <c r="AG30" s="165">
        <f t="shared" ca="1" si="17"/>
        <v>227.74051067473755</v>
      </c>
      <c r="AH30" s="165">
        <f t="shared" ca="1" si="17"/>
        <v>227.74049230548329</v>
      </c>
      <c r="AI30" s="165">
        <f t="shared" ca="1" si="17"/>
        <v>227.7404923054832</v>
      </c>
      <c r="AJ30" s="165">
        <f t="shared" ca="1" si="17"/>
        <v>227.7404923054832</v>
      </c>
      <c r="AK30" s="165">
        <f t="shared" ca="1" si="17"/>
        <v>0</v>
      </c>
      <c r="AL30" s="165">
        <f t="shared" ca="1" si="17"/>
        <v>0</v>
      </c>
      <c r="AM30" s="165">
        <f t="shared" ca="1" si="17"/>
        <v>0</v>
      </c>
      <c r="AN30" s="165">
        <f t="shared" ca="1" si="17"/>
        <v>0</v>
      </c>
      <c r="AO30" s="165">
        <f t="shared" ca="1" si="17"/>
        <v>0</v>
      </c>
      <c r="AP30" s="165">
        <f t="shared" ca="1" si="17"/>
        <v>0</v>
      </c>
      <c r="AQ30" s="165">
        <f t="shared" ca="1" si="17"/>
        <v>0</v>
      </c>
      <c r="AR30" s="165">
        <f t="shared" ca="1" si="17"/>
        <v>0</v>
      </c>
      <c r="AS30" s="166">
        <f ca="1">SUM(E30:AR30)</f>
        <v>5556.6240531947515</v>
      </c>
    </row>
    <row r="31" spans="2:51">
      <c r="B31" s="211" t="str">
        <f t="shared" si="18"/>
        <v>Pis</v>
      </c>
      <c r="C31" s="212">
        <v>6.4999999999999997E-3</v>
      </c>
      <c r="D31" s="126"/>
      <c r="E31" s="213">
        <f t="shared" ca="1" si="19"/>
        <v>115.20526198205988</v>
      </c>
      <c r="F31" s="213">
        <f t="shared" ca="1" si="17"/>
        <v>115.20526198205988</v>
      </c>
      <c r="G31" s="213">
        <f t="shared" ca="1" si="17"/>
        <v>115.20526198205987</v>
      </c>
      <c r="H31" s="213">
        <f t="shared" ca="1" si="17"/>
        <v>115.20526198205987</v>
      </c>
      <c r="I31" s="213">
        <f t="shared" ca="1" si="17"/>
        <v>107.43108173309307</v>
      </c>
      <c r="J31" s="213">
        <f t="shared" ca="1" si="17"/>
        <v>107.43108173309304</v>
      </c>
      <c r="K31" s="213">
        <f t="shared" ca="1" si="17"/>
        <v>107.43108173309304</v>
      </c>
      <c r="L31" s="213">
        <f t="shared" ca="1" si="17"/>
        <v>0</v>
      </c>
      <c r="M31" s="213">
        <f t="shared" ca="1" si="17"/>
        <v>0.1280233142264007</v>
      </c>
      <c r="N31" s="213">
        <f t="shared" ca="1" si="17"/>
        <v>0.3223833134584756</v>
      </c>
      <c r="O31" s="213">
        <f t="shared" ca="1" si="17"/>
        <v>0.81787767316042481</v>
      </c>
      <c r="P31" s="213">
        <f t="shared" ca="1" si="17"/>
        <v>0.81787767316042481</v>
      </c>
      <c r="Q31" s="213">
        <f t="shared" ca="1" si="17"/>
        <v>1.2234760790540091</v>
      </c>
      <c r="R31" s="213">
        <f t="shared" ca="1" si="17"/>
        <v>1.8392398495522797</v>
      </c>
      <c r="S31" s="213">
        <f t="shared" ca="1" si="17"/>
        <v>3.4090457581558611</v>
      </c>
      <c r="T31" s="213">
        <f t="shared" ca="1" si="17"/>
        <v>2.5911681509643891</v>
      </c>
      <c r="U31" s="213">
        <f t="shared" ca="1" si="17"/>
        <v>2.5911679419641258</v>
      </c>
      <c r="V31" s="213">
        <f t="shared" ca="1" si="17"/>
        <v>2.5911679419641254</v>
      </c>
      <c r="W31" s="213">
        <f t="shared" ca="1" si="17"/>
        <v>6.200961020963244</v>
      </c>
      <c r="X31" s="213">
        <f t="shared" ca="1" si="17"/>
        <v>9.0900400504334478</v>
      </c>
      <c r="Y31" s="213">
        <f t="shared" ca="1" si="17"/>
        <v>23.061183674883903</v>
      </c>
      <c r="Z31" s="213">
        <f t="shared" ca="1" si="17"/>
        <v>23.061183674883903</v>
      </c>
      <c r="AA31" s="213">
        <f t="shared" ca="1" si="17"/>
        <v>23.061181814798729</v>
      </c>
      <c r="AB31" s="213">
        <f t="shared" ca="1" si="17"/>
        <v>23.061181814798726</v>
      </c>
      <c r="AC31" s="213">
        <f t="shared" ca="1" si="17"/>
        <v>23.061181814798726</v>
      </c>
      <c r="AD31" s="213">
        <f t="shared" ca="1" si="17"/>
        <v>7.7238370912256213</v>
      </c>
      <c r="AE31" s="213">
        <f t="shared" ca="1" si="17"/>
        <v>19.449865121280379</v>
      </c>
      <c r="AF31" s="213">
        <f t="shared" ca="1" si="17"/>
        <v>49.343777312859807</v>
      </c>
      <c r="AG31" s="213">
        <f t="shared" ca="1" si="17"/>
        <v>49.343777312859807</v>
      </c>
      <c r="AH31" s="213">
        <f t="shared" ca="1" si="17"/>
        <v>49.34377333285471</v>
      </c>
      <c r="AI31" s="213">
        <f t="shared" ca="1" si="17"/>
        <v>49.343773332854695</v>
      </c>
      <c r="AJ31" s="213">
        <f t="shared" ca="1" si="17"/>
        <v>49.343773332854695</v>
      </c>
      <c r="AK31" s="213">
        <f t="shared" ca="1" si="17"/>
        <v>0</v>
      </c>
      <c r="AL31" s="213">
        <f t="shared" ca="1" si="17"/>
        <v>0</v>
      </c>
      <c r="AM31" s="213">
        <f t="shared" ca="1" si="17"/>
        <v>0</v>
      </c>
      <c r="AN31" s="213">
        <f t="shared" ca="1" si="17"/>
        <v>0</v>
      </c>
      <c r="AO31" s="213">
        <f t="shared" ca="1" si="17"/>
        <v>0</v>
      </c>
      <c r="AP31" s="213">
        <f t="shared" ca="1" si="17"/>
        <v>0</v>
      </c>
      <c r="AQ31" s="213">
        <f t="shared" ca="1" si="17"/>
        <v>0</v>
      </c>
      <c r="AR31" s="213">
        <f t="shared" ca="1" si="17"/>
        <v>0</v>
      </c>
      <c r="AS31" s="168">
        <f ca="1">SUM(E31:AR31)</f>
        <v>1203.9352115255294</v>
      </c>
    </row>
    <row r="32" spans="2:51" s="174" customFormat="1" ht="5.25" customHeight="1">
      <c r="C32" s="183"/>
      <c r="D32" s="184"/>
      <c r="E32" s="185"/>
      <c r="F32" s="185"/>
      <c r="G32" s="185"/>
      <c r="H32" s="185"/>
      <c r="I32" s="185"/>
      <c r="J32" s="185"/>
      <c r="K32" s="185"/>
      <c r="L32" s="185"/>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row>
    <row r="33" spans="2:45">
      <c r="B33" s="198" t="s">
        <v>386</v>
      </c>
      <c r="C33" s="199"/>
      <c r="D33" s="199"/>
      <c r="E33" s="200">
        <f t="shared" ref="E33:AR33" ca="1" si="20">SUM(E34:E35)</f>
        <v>1421.5680587175168</v>
      </c>
      <c r="F33" s="200">
        <f t="shared" ca="1" si="20"/>
        <v>1421.5680587175168</v>
      </c>
      <c r="G33" s="200">
        <f t="shared" ca="1" si="20"/>
        <v>1421.5680587175168</v>
      </c>
      <c r="H33" s="200">
        <f t="shared" ca="1" si="20"/>
        <v>1421.5680587175168</v>
      </c>
      <c r="I33" s="200">
        <f t="shared" ca="1" si="20"/>
        <v>0</v>
      </c>
      <c r="J33" s="200">
        <f t="shared" ca="1" si="20"/>
        <v>0</v>
      </c>
      <c r="K33" s="200">
        <f t="shared" ca="1" si="20"/>
        <v>0</v>
      </c>
      <c r="L33" s="200">
        <f t="shared" ca="1" si="20"/>
        <v>0</v>
      </c>
      <c r="M33" s="200">
        <f t="shared" ca="1" si="20"/>
        <v>0</v>
      </c>
      <c r="N33" s="200">
        <f t="shared" ca="1" si="20"/>
        <v>0</v>
      </c>
      <c r="O33" s="200">
        <f t="shared" ca="1" si="20"/>
        <v>28.58109632877456</v>
      </c>
      <c r="P33" s="200">
        <f t="shared" ca="1" si="20"/>
        <v>100.55289765592772</v>
      </c>
      <c r="Q33" s="200">
        <f t="shared" ca="1" si="20"/>
        <v>283.14339457443015</v>
      </c>
      <c r="R33" s="200">
        <f t="shared" ca="1" si="20"/>
        <v>465.73389149293257</v>
      </c>
      <c r="S33" s="200">
        <f t="shared" ca="1" si="20"/>
        <v>648.32437368392232</v>
      </c>
      <c r="T33" s="200">
        <f t="shared" ca="1" si="20"/>
        <v>830.91485587491206</v>
      </c>
      <c r="U33" s="200">
        <f t="shared" ca="1" si="20"/>
        <v>1013.5053380659017</v>
      </c>
      <c r="V33" s="200">
        <f t="shared" ca="1" si="20"/>
        <v>1013.5053380659017</v>
      </c>
      <c r="W33" s="200">
        <f t="shared" ca="1" si="20"/>
        <v>1013.5053380659017</v>
      </c>
      <c r="X33" s="200">
        <f t="shared" ca="1" si="20"/>
        <v>1013.5053380659017</v>
      </c>
      <c r="Y33" s="200">
        <f t="shared" ca="1" si="20"/>
        <v>1013.5053380659017</v>
      </c>
      <c r="Z33" s="200">
        <f t="shared" ca="1" si="20"/>
        <v>1013.5053380659017</v>
      </c>
      <c r="AA33" s="200">
        <f t="shared" ca="1" si="20"/>
        <v>1013.5053380659017</v>
      </c>
      <c r="AB33" s="200">
        <f t="shared" ca="1" si="20"/>
        <v>1013.5053380659017</v>
      </c>
      <c r="AC33" s="200">
        <f t="shared" ca="1" si="20"/>
        <v>1013.5053380659017</v>
      </c>
      <c r="AD33" s="200">
        <f t="shared" ca="1" si="20"/>
        <v>1013.5053380659017</v>
      </c>
      <c r="AE33" s="200">
        <f t="shared" ca="1" si="20"/>
        <v>1013.5053380659017</v>
      </c>
      <c r="AF33" s="200">
        <f t="shared" ca="1" si="20"/>
        <v>1013.5053380659017</v>
      </c>
      <c r="AG33" s="200">
        <f t="shared" ca="1" si="20"/>
        <v>1013.5053380659017</v>
      </c>
      <c r="AH33" s="200">
        <f t="shared" ca="1" si="20"/>
        <v>1013.5053380659017</v>
      </c>
      <c r="AI33" s="200">
        <f t="shared" ca="1" si="20"/>
        <v>1013.5053380659017</v>
      </c>
      <c r="AJ33" s="200">
        <f t="shared" ca="1" si="20"/>
        <v>1013.5053380659017</v>
      </c>
      <c r="AK33" s="200">
        <f t="shared" ca="1" si="20"/>
        <v>1013.5053380659017</v>
      </c>
      <c r="AL33" s="200">
        <f t="shared" ca="1" si="20"/>
        <v>1013.5053380659017</v>
      </c>
      <c r="AM33" s="200">
        <f t="shared" ca="1" si="20"/>
        <v>1013.5053380659017</v>
      </c>
      <c r="AN33" s="200">
        <f t="shared" ca="1" si="20"/>
        <v>0</v>
      </c>
      <c r="AO33" s="200">
        <f t="shared" ca="1" si="20"/>
        <v>0</v>
      </c>
      <c r="AP33" s="200">
        <f t="shared" ca="1" si="20"/>
        <v>0</v>
      </c>
      <c r="AQ33" s="200">
        <f t="shared" ca="1" si="20"/>
        <v>0</v>
      </c>
      <c r="AR33" s="200">
        <f t="shared" ca="1" si="20"/>
        <v>0</v>
      </c>
      <c r="AS33" s="201">
        <f t="shared" ref="AS33:AS39" ca="1" si="21">SUM(E33:AR33)</f>
        <v>27300.124167733087</v>
      </c>
    </row>
    <row r="34" spans="2:45" outlineLevel="1">
      <c r="B34" s="205" t="s">
        <v>398</v>
      </c>
      <c r="C34" s="206"/>
      <c r="E34" s="207">
        <f>'Receita PFM e PFNM'!E78</f>
        <v>1421.5680587175168</v>
      </c>
      <c r="F34" s="207">
        <f>'Receita PFM e PFNM'!F78</f>
        <v>1421.5680587175168</v>
      </c>
      <c r="G34" s="207">
        <f>'Receita PFM e PFNM'!G78</f>
        <v>1421.5680587175168</v>
      </c>
      <c r="H34" s="207">
        <f>'Receita PFM e PFNM'!H78</f>
        <v>1421.5680587175168</v>
      </c>
      <c r="I34" s="207">
        <f>'Receita PFM e PFNM'!I78</f>
        <v>0</v>
      </c>
      <c r="J34" s="207">
        <f>'Receita PFM e PFNM'!J78</f>
        <v>0</v>
      </c>
      <c r="K34" s="207">
        <f>'Receita PFM e PFNM'!K78</f>
        <v>0</v>
      </c>
      <c r="L34" s="207">
        <f>'Receita PFM e PFNM'!L78</f>
        <v>0</v>
      </c>
      <c r="M34" s="207">
        <f>'Receita PFM e PFNM'!M78</f>
        <v>0</v>
      </c>
      <c r="N34" s="207">
        <f>'Receita PFM e PFNM'!N78</f>
        <v>0</v>
      </c>
      <c r="O34" s="207">
        <f>'Receita PFM e PFNM'!O78</f>
        <v>0</v>
      </c>
      <c r="P34" s="207">
        <f>'Receita PFM e PFNM'!P78</f>
        <v>0</v>
      </c>
      <c r="Q34" s="207">
        <f>'Receita PFM e PFNM'!Q78</f>
        <v>0</v>
      </c>
      <c r="R34" s="207">
        <f>'Receita PFM e PFNM'!R78</f>
        <v>0</v>
      </c>
      <c r="S34" s="207">
        <f>'Receita PFM e PFNM'!S78</f>
        <v>0</v>
      </c>
      <c r="T34" s="207">
        <f>'Receita PFM e PFNM'!T78</f>
        <v>0</v>
      </c>
      <c r="U34" s="207">
        <f>'Receita PFM e PFNM'!U78</f>
        <v>0</v>
      </c>
      <c r="V34" s="207">
        <f>'Receita PFM e PFNM'!V78</f>
        <v>0</v>
      </c>
      <c r="W34" s="207">
        <f>'Receita PFM e PFNM'!W78</f>
        <v>0</v>
      </c>
      <c r="X34" s="207">
        <f>'Receita PFM e PFNM'!X78</f>
        <v>0</v>
      </c>
      <c r="Y34" s="207">
        <f>'Receita PFM e PFNM'!Y78</f>
        <v>0</v>
      </c>
      <c r="Z34" s="207">
        <f>'Receita PFM e PFNM'!Z78</f>
        <v>0</v>
      </c>
      <c r="AA34" s="207">
        <f>'Receita PFM e PFNM'!AA78</f>
        <v>0</v>
      </c>
      <c r="AB34" s="207">
        <f>'Receita PFM e PFNM'!AB78</f>
        <v>0</v>
      </c>
      <c r="AC34" s="207">
        <f>'Receita PFM e PFNM'!AC78</f>
        <v>0</v>
      </c>
      <c r="AD34" s="207">
        <f>'Receita PFM e PFNM'!AD78</f>
        <v>0</v>
      </c>
      <c r="AE34" s="207">
        <f>'Receita PFM e PFNM'!AE78</f>
        <v>0</v>
      </c>
      <c r="AF34" s="207">
        <f>'Receita PFM e PFNM'!AF78</f>
        <v>0</v>
      </c>
      <c r="AG34" s="207">
        <f>'Receita PFM e PFNM'!AG78</f>
        <v>0</v>
      </c>
      <c r="AH34" s="207">
        <f>'Receita PFM e PFNM'!AH78</f>
        <v>0</v>
      </c>
      <c r="AI34" s="207">
        <f>'Receita PFM e PFNM'!AI78</f>
        <v>0</v>
      </c>
      <c r="AJ34" s="207">
        <f>'Receita PFM e PFNM'!AJ78</f>
        <v>0</v>
      </c>
      <c r="AK34" s="207">
        <f>'Receita PFM e PFNM'!AK78</f>
        <v>0</v>
      </c>
      <c r="AL34" s="207">
        <f>'Receita PFM e PFNM'!AL78</f>
        <v>0</v>
      </c>
      <c r="AM34" s="207">
        <f>'Receita PFM e PFNM'!AM78</f>
        <v>0</v>
      </c>
      <c r="AN34" s="207">
        <f>'Receita PFM e PFNM'!AN78</f>
        <v>0</v>
      </c>
      <c r="AO34" s="207">
        <f>'Receita PFM e PFNM'!AO78</f>
        <v>0</v>
      </c>
      <c r="AP34" s="207">
        <f>'Receita PFM e PFNM'!AP78</f>
        <v>0</v>
      </c>
      <c r="AQ34" s="207">
        <f>'Receita PFM e PFNM'!AQ78</f>
        <v>0</v>
      </c>
      <c r="AR34" s="207">
        <f>'Receita PFM e PFNM'!AR78</f>
        <v>0</v>
      </c>
      <c r="AS34" s="166">
        <f t="shared" si="21"/>
        <v>5686.2722348700672</v>
      </c>
    </row>
    <row r="35" spans="2:45" outlineLevel="1">
      <c r="B35" s="205" t="s">
        <v>399</v>
      </c>
      <c r="C35" s="206"/>
      <c r="E35" s="207">
        <f ca="1">'Receita PFM e PFNM'!E79+'Silvicultura e restauração'!E752*Controle!$N$15</f>
        <v>0</v>
      </c>
      <c r="F35" s="207">
        <f ca="1">'Receita PFM e PFNM'!F79+'Silvicultura e restauração'!F752*Controle!$N$15</f>
        <v>0</v>
      </c>
      <c r="G35" s="207">
        <f ca="1">'Receita PFM e PFNM'!G79+'Silvicultura e restauração'!G752*Controle!$N$15</f>
        <v>0</v>
      </c>
      <c r="H35" s="207">
        <f ca="1">'Receita PFM e PFNM'!H79+'Silvicultura e restauração'!H752*Controle!$N$15</f>
        <v>0</v>
      </c>
      <c r="I35" s="207">
        <f ca="1">'Receita PFM e PFNM'!I79+'Silvicultura e restauração'!I752*Controle!$N$15</f>
        <v>0</v>
      </c>
      <c r="J35" s="207">
        <f ca="1">'Receita PFM e PFNM'!J79+'Silvicultura e restauração'!J752*Controle!$N$15</f>
        <v>0</v>
      </c>
      <c r="K35" s="207">
        <f ca="1">'Receita PFM e PFNM'!K79+'Silvicultura e restauração'!K752*Controle!$N$15</f>
        <v>0</v>
      </c>
      <c r="L35" s="207">
        <f ca="1">'Receita PFM e PFNM'!L79+'Silvicultura e restauração'!L752*Controle!$N$15</f>
        <v>0</v>
      </c>
      <c r="M35" s="207">
        <f ca="1">'Receita PFM e PFNM'!M79+'Silvicultura e restauração'!M752*Controle!$N$15</f>
        <v>0</v>
      </c>
      <c r="N35" s="207">
        <f ca="1">'Receita PFM e PFNM'!N79+'Silvicultura e restauração'!N752*Controle!$N$15</f>
        <v>0</v>
      </c>
      <c r="O35" s="207">
        <f ca="1">'Receita PFM e PFNM'!O79+'Silvicultura e restauração'!O752*Controle!$N$15</f>
        <v>28.58109632877456</v>
      </c>
      <c r="P35" s="207">
        <f ca="1">'Receita PFM e PFNM'!P79+'Silvicultura e restauração'!P752*Controle!$N$15</f>
        <v>100.55289765592772</v>
      </c>
      <c r="Q35" s="207">
        <f ca="1">'Receita PFM e PFNM'!Q79+'Silvicultura e restauração'!Q752*Controle!$N$15</f>
        <v>283.14339457443015</v>
      </c>
      <c r="R35" s="207">
        <f ca="1">'Receita PFM e PFNM'!R79+'Silvicultura e restauração'!R752*Controle!$N$15</f>
        <v>465.73389149293257</v>
      </c>
      <c r="S35" s="207">
        <f ca="1">'Receita PFM e PFNM'!S79+'Silvicultura e restauração'!S752*Controle!$N$15</f>
        <v>648.32437368392232</v>
      </c>
      <c r="T35" s="207">
        <f ca="1">'Receita PFM e PFNM'!T79+'Silvicultura e restauração'!T752*Controle!$N$15</f>
        <v>830.91485587491206</v>
      </c>
      <c r="U35" s="207">
        <f ca="1">'Receita PFM e PFNM'!U79+'Silvicultura e restauração'!U752*Controle!$N$15</f>
        <v>1013.5053380659017</v>
      </c>
      <c r="V35" s="207">
        <f ca="1">'Receita PFM e PFNM'!V79+'Silvicultura e restauração'!V752*Controle!$N$15</f>
        <v>1013.5053380659017</v>
      </c>
      <c r="W35" s="207">
        <f ca="1">'Receita PFM e PFNM'!W79+'Silvicultura e restauração'!W752*Controle!$N$15</f>
        <v>1013.5053380659017</v>
      </c>
      <c r="X35" s="207">
        <f ca="1">'Receita PFM e PFNM'!X79+'Silvicultura e restauração'!X752*Controle!$N$15</f>
        <v>1013.5053380659017</v>
      </c>
      <c r="Y35" s="207">
        <f ca="1">'Receita PFM e PFNM'!Y79+'Silvicultura e restauração'!Y752*Controle!$N$15</f>
        <v>1013.5053380659017</v>
      </c>
      <c r="Z35" s="207">
        <f ca="1">'Receita PFM e PFNM'!Z79+'Silvicultura e restauração'!Z752*Controle!$N$15</f>
        <v>1013.5053380659017</v>
      </c>
      <c r="AA35" s="207">
        <f ca="1">'Receita PFM e PFNM'!AA79+'Silvicultura e restauração'!AA752*Controle!$N$15</f>
        <v>1013.5053380659017</v>
      </c>
      <c r="AB35" s="207">
        <f ca="1">'Receita PFM e PFNM'!AB79+'Silvicultura e restauração'!AB752*Controle!$N$15</f>
        <v>1013.5053380659017</v>
      </c>
      <c r="AC35" s="207">
        <f ca="1">'Receita PFM e PFNM'!AC79+'Silvicultura e restauração'!AC752*Controle!$N$15</f>
        <v>1013.5053380659017</v>
      </c>
      <c r="AD35" s="207">
        <f ca="1">'Receita PFM e PFNM'!AD79+'Silvicultura e restauração'!AD752*Controle!$N$15</f>
        <v>1013.5053380659017</v>
      </c>
      <c r="AE35" s="207">
        <f ca="1">'Receita PFM e PFNM'!AE79+'Silvicultura e restauração'!AE752*Controle!$N$15</f>
        <v>1013.5053380659017</v>
      </c>
      <c r="AF35" s="207">
        <f ca="1">'Receita PFM e PFNM'!AF79+'Silvicultura e restauração'!AF752*Controle!$N$15</f>
        <v>1013.5053380659017</v>
      </c>
      <c r="AG35" s="207">
        <f ca="1">'Receita PFM e PFNM'!AG79+'Silvicultura e restauração'!AG752*Controle!$N$15</f>
        <v>1013.5053380659017</v>
      </c>
      <c r="AH35" s="207">
        <f ca="1">'Receita PFM e PFNM'!AH79+'Silvicultura e restauração'!AH752*Controle!$N$15</f>
        <v>1013.5053380659017</v>
      </c>
      <c r="AI35" s="207">
        <f ca="1">'Receita PFM e PFNM'!AI79+'Silvicultura e restauração'!AI752*Controle!$N$15</f>
        <v>1013.5053380659017</v>
      </c>
      <c r="AJ35" s="207">
        <f ca="1">'Receita PFM e PFNM'!AJ79+'Silvicultura e restauração'!AJ752*Controle!$N$15</f>
        <v>1013.5053380659017</v>
      </c>
      <c r="AK35" s="207">
        <f ca="1">'Receita PFM e PFNM'!AK79+'Silvicultura e restauração'!AK752*Controle!$N$15</f>
        <v>1013.5053380659017</v>
      </c>
      <c r="AL35" s="207">
        <f ca="1">'Receita PFM e PFNM'!AL79+'Silvicultura e restauração'!AL752*Controle!$N$15</f>
        <v>1013.5053380659017</v>
      </c>
      <c r="AM35" s="207">
        <f ca="1">'Receita PFM e PFNM'!AM79+'Silvicultura e restauração'!AM752*Controle!$N$15</f>
        <v>1013.5053380659017</v>
      </c>
      <c r="AN35" s="207">
        <f ca="1">'Receita PFM e PFNM'!AN79+'Silvicultura e restauração'!AN752*Controle!$N$15</f>
        <v>0</v>
      </c>
      <c r="AO35" s="207">
        <f ca="1">'Receita PFM e PFNM'!AO79+'Silvicultura e restauração'!AO752*Controle!$N$15</f>
        <v>0</v>
      </c>
      <c r="AP35" s="207">
        <f ca="1">'Receita PFM e PFNM'!AP79+'Silvicultura e restauração'!AP752*Controle!$N$15</f>
        <v>0</v>
      </c>
      <c r="AQ35" s="207">
        <f ca="1">'Receita PFM e PFNM'!AQ79+'Silvicultura e restauração'!AQ752*Controle!$N$15</f>
        <v>0</v>
      </c>
      <c r="AR35" s="207">
        <f ca="1">'Receita PFM e PFNM'!AR79+'Silvicultura e restauração'!AR752*Controle!$N$15</f>
        <v>0</v>
      </c>
      <c r="AS35" s="166">
        <f t="shared" ca="1" si="21"/>
        <v>21613.851932863025</v>
      </c>
    </row>
    <row r="36" spans="2:45">
      <c r="B36" s="208" t="s">
        <v>970</v>
      </c>
      <c r="C36" s="74"/>
      <c r="D36" s="74"/>
      <c r="E36" s="86">
        <f t="shared" ref="E36:AR36" ca="1" si="22">SUM(E37:E39)</f>
        <v>51.88723414318936</v>
      </c>
      <c r="F36" s="86">
        <f t="shared" ca="1" si="22"/>
        <v>51.88723414318936</v>
      </c>
      <c r="G36" s="86">
        <f t="shared" ca="1" si="22"/>
        <v>51.88723414318936</v>
      </c>
      <c r="H36" s="86">
        <f t="shared" ca="1" si="22"/>
        <v>51.88723414318936</v>
      </c>
      <c r="I36" s="86">
        <f t="shared" ca="1" si="22"/>
        <v>0</v>
      </c>
      <c r="J36" s="86">
        <f t="shared" ca="1" si="22"/>
        <v>0</v>
      </c>
      <c r="K36" s="86">
        <f t="shared" ca="1" si="22"/>
        <v>0</v>
      </c>
      <c r="L36" s="86">
        <f t="shared" ca="1" si="22"/>
        <v>0</v>
      </c>
      <c r="M36" s="86">
        <f t="shared" ca="1" si="22"/>
        <v>0</v>
      </c>
      <c r="N36" s="86">
        <f t="shared" ca="1" si="22"/>
        <v>0</v>
      </c>
      <c r="O36" s="86">
        <f t="shared" ca="1" si="22"/>
        <v>1.0432100160002713</v>
      </c>
      <c r="P36" s="86">
        <f t="shared" ca="1" si="22"/>
        <v>3.6701807644413615</v>
      </c>
      <c r="Q36" s="86">
        <f t="shared" ca="1" si="22"/>
        <v>10.3347339019667</v>
      </c>
      <c r="R36" s="86">
        <f t="shared" ca="1" si="22"/>
        <v>16.999287039492039</v>
      </c>
      <c r="S36" s="86">
        <f t="shared" ca="1" si="22"/>
        <v>23.663839639463163</v>
      </c>
      <c r="T36" s="86">
        <f t="shared" ca="1" si="22"/>
        <v>30.32839223943429</v>
      </c>
      <c r="U36" s="86">
        <f t="shared" ca="1" si="22"/>
        <v>36.992944839405411</v>
      </c>
      <c r="V36" s="86">
        <f t="shared" ca="1" si="22"/>
        <v>36.992944839405411</v>
      </c>
      <c r="W36" s="86">
        <f t="shared" ca="1" si="22"/>
        <v>36.992944839405411</v>
      </c>
      <c r="X36" s="86">
        <f t="shared" ca="1" si="22"/>
        <v>36.992944839405411</v>
      </c>
      <c r="Y36" s="86">
        <f t="shared" ca="1" si="22"/>
        <v>36.992944839405411</v>
      </c>
      <c r="Z36" s="86">
        <f t="shared" ca="1" si="22"/>
        <v>36.992944839405411</v>
      </c>
      <c r="AA36" s="86">
        <f t="shared" ca="1" si="22"/>
        <v>36.992944839405411</v>
      </c>
      <c r="AB36" s="86">
        <f t="shared" ca="1" si="22"/>
        <v>36.992944839405411</v>
      </c>
      <c r="AC36" s="86">
        <f t="shared" ca="1" si="22"/>
        <v>36.992944839405411</v>
      </c>
      <c r="AD36" s="86">
        <f t="shared" ca="1" si="22"/>
        <v>36.992944839405411</v>
      </c>
      <c r="AE36" s="86">
        <f t="shared" ca="1" si="22"/>
        <v>36.992944839405411</v>
      </c>
      <c r="AF36" s="86">
        <f t="shared" ca="1" si="22"/>
        <v>36.992944839405411</v>
      </c>
      <c r="AG36" s="86">
        <f t="shared" ca="1" si="22"/>
        <v>36.992944839405411</v>
      </c>
      <c r="AH36" s="86">
        <f t="shared" ca="1" si="22"/>
        <v>36.992944839405411</v>
      </c>
      <c r="AI36" s="86">
        <f t="shared" ca="1" si="22"/>
        <v>36.992944839405411</v>
      </c>
      <c r="AJ36" s="86">
        <f t="shared" ca="1" si="22"/>
        <v>36.992944839405411</v>
      </c>
      <c r="AK36" s="86">
        <f t="shared" ca="1" si="22"/>
        <v>36.992944839405411</v>
      </c>
      <c r="AL36" s="86">
        <f t="shared" ca="1" si="22"/>
        <v>36.992944839405411</v>
      </c>
      <c r="AM36" s="86">
        <f t="shared" ca="1" si="22"/>
        <v>36.992944839405411</v>
      </c>
      <c r="AN36" s="86">
        <f t="shared" ca="1" si="22"/>
        <v>0</v>
      </c>
      <c r="AO36" s="86">
        <f t="shared" ca="1" si="22"/>
        <v>0</v>
      </c>
      <c r="AP36" s="86">
        <f t="shared" ca="1" si="22"/>
        <v>0</v>
      </c>
      <c r="AQ36" s="86">
        <f t="shared" ca="1" si="22"/>
        <v>0</v>
      </c>
      <c r="AR36" s="86">
        <f t="shared" ca="1" si="22"/>
        <v>0</v>
      </c>
      <c r="AS36" s="209">
        <f t="shared" ca="1" si="21"/>
        <v>996.45453212225755</v>
      </c>
    </row>
    <row r="37" spans="2:45">
      <c r="B37" s="210" t="str">
        <f>B29</f>
        <v>Funrural</v>
      </c>
      <c r="C37" s="206" cm="1">
        <f t="array" ref="C37:C39">TRANSPOSE(Controle!E7:G7)</f>
        <v>0</v>
      </c>
      <c r="E37" s="165">
        <f ca="1">$C37*E$33</f>
        <v>0</v>
      </c>
      <c r="F37" s="165">
        <f t="shared" ref="F37:AR39" ca="1" si="23">$C37*F$33</f>
        <v>0</v>
      </c>
      <c r="G37" s="165">
        <f t="shared" ca="1" si="23"/>
        <v>0</v>
      </c>
      <c r="H37" s="165">
        <f t="shared" ca="1" si="23"/>
        <v>0</v>
      </c>
      <c r="I37" s="165">
        <f t="shared" ca="1" si="23"/>
        <v>0</v>
      </c>
      <c r="J37" s="165">
        <f t="shared" ca="1" si="23"/>
        <v>0</v>
      </c>
      <c r="K37" s="165">
        <f t="shared" ca="1" si="23"/>
        <v>0</v>
      </c>
      <c r="L37" s="165">
        <f t="shared" ca="1" si="23"/>
        <v>0</v>
      </c>
      <c r="M37" s="165">
        <f t="shared" ca="1" si="23"/>
        <v>0</v>
      </c>
      <c r="N37" s="165">
        <f t="shared" ca="1" si="23"/>
        <v>0</v>
      </c>
      <c r="O37" s="165">
        <f t="shared" ca="1" si="23"/>
        <v>0</v>
      </c>
      <c r="P37" s="165">
        <f t="shared" ca="1" si="23"/>
        <v>0</v>
      </c>
      <c r="Q37" s="165">
        <f t="shared" ca="1" si="23"/>
        <v>0</v>
      </c>
      <c r="R37" s="165">
        <f t="shared" ca="1" si="23"/>
        <v>0</v>
      </c>
      <c r="S37" s="165">
        <f t="shared" ca="1" si="23"/>
        <v>0</v>
      </c>
      <c r="T37" s="165">
        <f t="shared" ca="1" si="23"/>
        <v>0</v>
      </c>
      <c r="U37" s="165">
        <f t="shared" ca="1" si="23"/>
        <v>0</v>
      </c>
      <c r="V37" s="165">
        <f t="shared" ca="1" si="23"/>
        <v>0</v>
      </c>
      <c r="W37" s="165">
        <f t="shared" ca="1" si="23"/>
        <v>0</v>
      </c>
      <c r="X37" s="165">
        <f t="shared" ca="1" si="23"/>
        <v>0</v>
      </c>
      <c r="Y37" s="165">
        <f t="shared" ca="1" si="23"/>
        <v>0</v>
      </c>
      <c r="Z37" s="165">
        <f t="shared" ca="1" si="23"/>
        <v>0</v>
      </c>
      <c r="AA37" s="165">
        <f t="shared" ca="1" si="23"/>
        <v>0</v>
      </c>
      <c r="AB37" s="165">
        <f t="shared" ca="1" si="23"/>
        <v>0</v>
      </c>
      <c r="AC37" s="165">
        <f t="shared" ca="1" si="23"/>
        <v>0</v>
      </c>
      <c r="AD37" s="165">
        <f t="shared" ca="1" si="23"/>
        <v>0</v>
      </c>
      <c r="AE37" s="165">
        <f t="shared" ca="1" si="23"/>
        <v>0</v>
      </c>
      <c r="AF37" s="165">
        <f t="shared" ca="1" si="23"/>
        <v>0</v>
      </c>
      <c r="AG37" s="165">
        <f t="shared" ca="1" si="23"/>
        <v>0</v>
      </c>
      <c r="AH37" s="165">
        <f t="shared" ca="1" si="23"/>
        <v>0</v>
      </c>
      <c r="AI37" s="165">
        <f t="shared" ca="1" si="23"/>
        <v>0</v>
      </c>
      <c r="AJ37" s="165">
        <f t="shared" ca="1" si="23"/>
        <v>0</v>
      </c>
      <c r="AK37" s="165">
        <f t="shared" ca="1" si="23"/>
        <v>0</v>
      </c>
      <c r="AL37" s="165">
        <f t="shared" ca="1" si="23"/>
        <v>0</v>
      </c>
      <c r="AM37" s="165">
        <f t="shared" ca="1" si="23"/>
        <v>0</v>
      </c>
      <c r="AN37" s="165">
        <f t="shared" ca="1" si="23"/>
        <v>0</v>
      </c>
      <c r="AO37" s="165">
        <f t="shared" ca="1" si="23"/>
        <v>0</v>
      </c>
      <c r="AP37" s="165">
        <f t="shared" ca="1" si="23"/>
        <v>0</v>
      </c>
      <c r="AQ37" s="165">
        <f t="shared" ca="1" si="23"/>
        <v>0</v>
      </c>
      <c r="AR37" s="165">
        <f t="shared" ca="1" si="23"/>
        <v>0</v>
      </c>
      <c r="AS37" s="166">
        <f t="shared" ca="1" si="21"/>
        <v>0</v>
      </c>
    </row>
    <row r="38" spans="2:45">
      <c r="B38" s="210" t="str">
        <f t="shared" ref="B38:B39" si="24">B30</f>
        <v>Cofins</v>
      </c>
      <c r="C38" s="206">
        <v>0.03</v>
      </c>
      <c r="E38" s="165">
        <f t="shared" ref="E38:T39" ca="1" si="25">$C38*E$33</f>
        <v>42.6470417615255</v>
      </c>
      <c r="F38" s="165">
        <f t="shared" ca="1" si="25"/>
        <v>42.6470417615255</v>
      </c>
      <c r="G38" s="165">
        <f t="shared" ca="1" si="25"/>
        <v>42.6470417615255</v>
      </c>
      <c r="H38" s="165">
        <f t="shared" ca="1" si="25"/>
        <v>42.6470417615255</v>
      </c>
      <c r="I38" s="165">
        <f t="shared" ca="1" si="25"/>
        <v>0</v>
      </c>
      <c r="J38" s="165">
        <f t="shared" ca="1" si="25"/>
        <v>0</v>
      </c>
      <c r="K38" s="165">
        <f t="shared" ca="1" si="25"/>
        <v>0</v>
      </c>
      <c r="L38" s="165">
        <f t="shared" ca="1" si="25"/>
        <v>0</v>
      </c>
      <c r="M38" s="165">
        <f t="shared" ca="1" si="25"/>
        <v>0</v>
      </c>
      <c r="N38" s="165">
        <f t="shared" ca="1" si="25"/>
        <v>0</v>
      </c>
      <c r="O38" s="165">
        <f t="shared" ca="1" si="25"/>
        <v>0.85743288986323674</v>
      </c>
      <c r="P38" s="165">
        <f t="shared" ca="1" si="25"/>
        <v>3.0165869296778314</v>
      </c>
      <c r="Q38" s="165">
        <f t="shared" ca="1" si="25"/>
        <v>8.4943018372329036</v>
      </c>
      <c r="R38" s="165">
        <f t="shared" ca="1" si="25"/>
        <v>13.972016744787977</v>
      </c>
      <c r="S38" s="165">
        <f t="shared" ca="1" si="25"/>
        <v>19.449731210517669</v>
      </c>
      <c r="T38" s="165">
        <f t="shared" ca="1" si="25"/>
        <v>24.927445676247363</v>
      </c>
      <c r="U38" s="165">
        <f t="shared" ca="1" si="23"/>
        <v>30.405160141977049</v>
      </c>
      <c r="V38" s="165">
        <f t="shared" ca="1" si="23"/>
        <v>30.405160141977049</v>
      </c>
      <c r="W38" s="165">
        <f t="shared" ca="1" si="23"/>
        <v>30.405160141977049</v>
      </c>
      <c r="X38" s="165">
        <f t="shared" ca="1" si="23"/>
        <v>30.405160141977049</v>
      </c>
      <c r="Y38" s="165">
        <f t="shared" ca="1" si="23"/>
        <v>30.405160141977049</v>
      </c>
      <c r="Z38" s="165">
        <f t="shared" ca="1" si="23"/>
        <v>30.405160141977049</v>
      </c>
      <c r="AA38" s="165">
        <f t="shared" ca="1" si="23"/>
        <v>30.405160141977049</v>
      </c>
      <c r="AB38" s="165">
        <f t="shared" ca="1" si="23"/>
        <v>30.405160141977049</v>
      </c>
      <c r="AC38" s="165">
        <f t="shared" ca="1" si="23"/>
        <v>30.405160141977049</v>
      </c>
      <c r="AD38" s="165">
        <f t="shared" ca="1" si="23"/>
        <v>30.405160141977049</v>
      </c>
      <c r="AE38" s="165">
        <f t="shared" ca="1" si="23"/>
        <v>30.405160141977049</v>
      </c>
      <c r="AF38" s="165">
        <f t="shared" ca="1" si="23"/>
        <v>30.405160141977049</v>
      </c>
      <c r="AG38" s="165">
        <f t="shared" ca="1" si="23"/>
        <v>30.405160141977049</v>
      </c>
      <c r="AH38" s="165">
        <f t="shared" ca="1" si="23"/>
        <v>30.405160141977049</v>
      </c>
      <c r="AI38" s="165">
        <f t="shared" ca="1" si="23"/>
        <v>30.405160141977049</v>
      </c>
      <c r="AJ38" s="165">
        <f t="shared" ca="1" si="23"/>
        <v>30.405160141977049</v>
      </c>
      <c r="AK38" s="165">
        <f t="shared" ca="1" si="23"/>
        <v>30.405160141977049</v>
      </c>
      <c r="AL38" s="165">
        <f t="shared" ca="1" si="23"/>
        <v>30.405160141977049</v>
      </c>
      <c r="AM38" s="165">
        <f t="shared" ca="1" si="23"/>
        <v>30.405160141977049</v>
      </c>
      <c r="AN38" s="165">
        <f t="shared" ca="1" si="23"/>
        <v>0</v>
      </c>
      <c r="AO38" s="165">
        <f t="shared" ca="1" si="23"/>
        <v>0</v>
      </c>
      <c r="AP38" s="165">
        <f t="shared" ca="1" si="23"/>
        <v>0</v>
      </c>
      <c r="AQ38" s="165">
        <f t="shared" ca="1" si="23"/>
        <v>0</v>
      </c>
      <c r="AR38" s="165">
        <f t="shared" ca="1" si="23"/>
        <v>0</v>
      </c>
      <c r="AS38" s="166">
        <f t="shared" ca="1" si="21"/>
        <v>819.00372503199264</v>
      </c>
    </row>
    <row r="39" spans="2:45">
      <c r="B39" s="211" t="str">
        <f t="shared" si="24"/>
        <v>Pis</v>
      </c>
      <c r="C39" s="212">
        <v>6.4999999999999997E-3</v>
      </c>
      <c r="D39" s="126"/>
      <c r="E39" s="213">
        <f t="shared" ca="1" si="25"/>
        <v>9.2401923816638583</v>
      </c>
      <c r="F39" s="213">
        <f t="shared" ca="1" si="23"/>
        <v>9.2401923816638583</v>
      </c>
      <c r="G39" s="213">
        <f t="shared" ca="1" si="23"/>
        <v>9.2401923816638583</v>
      </c>
      <c r="H39" s="213">
        <f t="shared" ca="1" si="23"/>
        <v>9.2401923816638583</v>
      </c>
      <c r="I39" s="213">
        <f t="shared" ca="1" si="23"/>
        <v>0</v>
      </c>
      <c r="J39" s="213">
        <f t="shared" ca="1" si="23"/>
        <v>0</v>
      </c>
      <c r="K39" s="213">
        <f t="shared" ca="1" si="23"/>
        <v>0</v>
      </c>
      <c r="L39" s="213">
        <f t="shared" ca="1" si="23"/>
        <v>0</v>
      </c>
      <c r="M39" s="213">
        <f t="shared" ca="1" si="23"/>
        <v>0</v>
      </c>
      <c r="N39" s="213">
        <f t="shared" ca="1" si="23"/>
        <v>0</v>
      </c>
      <c r="O39" s="213">
        <f t="shared" ca="1" si="23"/>
        <v>0.18577712613703462</v>
      </c>
      <c r="P39" s="213">
        <f t="shared" ca="1" si="23"/>
        <v>0.65359383476353017</v>
      </c>
      <c r="Q39" s="213">
        <f t="shared" ca="1" si="23"/>
        <v>1.8404320647337959</v>
      </c>
      <c r="R39" s="213">
        <f t="shared" ca="1" si="23"/>
        <v>3.0272702947040617</v>
      </c>
      <c r="S39" s="213">
        <f t="shared" ca="1" si="23"/>
        <v>4.2141084289454946</v>
      </c>
      <c r="T39" s="213">
        <f t="shared" ca="1" si="23"/>
        <v>5.4009465631869285</v>
      </c>
      <c r="U39" s="213">
        <f t="shared" ca="1" si="23"/>
        <v>6.5877846974283605</v>
      </c>
      <c r="V39" s="213">
        <f t="shared" ca="1" si="23"/>
        <v>6.5877846974283605</v>
      </c>
      <c r="W39" s="213">
        <f t="shared" ca="1" si="23"/>
        <v>6.5877846974283605</v>
      </c>
      <c r="X39" s="213">
        <f t="shared" ca="1" si="23"/>
        <v>6.5877846974283605</v>
      </c>
      <c r="Y39" s="213">
        <f t="shared" ca="1" si="23"/>
        <v>6.5877846974283605</v>
      </c>
      <c r="Z39" s="213">
        <f t="shared" ca="1" si="23"/>
        <v>6.5877846974283605</v>
      </c>
      <c r="AA39" s="213">
        <f t="shared" ca="1" si="23"/>
        <v>6.5877846974283605</v>
      </c>
      <c r="AB39" s="213">
        <f t="shared" ca="1" si="23"/>
        <v>6.5877846974283605</v>
      </c>
      <c r="AC39" s="213">
        <f t="shared" ca="1" si="23"/>
        <v>6.5877846974283605</v>
      </c>
      <c r="AD39" s="213">
        <f t="shared" ca="1" si="23"/>
        <v>6.5877846974283605</v>
      </c>
      <c r="AE39" s="213">
        <f t="shared" ca="1" si="23"/>
        <v>6.5877846974283605</v>
      </c>
      <c r="AF39" s="213">
        <f t="shared" ca="1" si="23"/>
        <v>6.5877846974283605</v>
      </c>
      <c r="AG39" s="213">
        <f t="shared" ca="1" si="23"/>
        <v>6.5877846974283605</v>
      </c>
      <c r="AH39" s="213">
        <f t="shared" ca="1" si="23"/>
        <v>6.5877846974283605</v>
      </c>
      <c r="AI39" s="213">
        <f t="shared" ca="1" si="23"/>
        <v>6.5877846974283605</v>
      </c>
      <c r="AJ39" s="213">
        <f t="shared" ca="1" si="23"/>
        <v>6.5877846974283605</v>
      </c>
      <c r="AK39" s="213">
        <f t="shared" ca="1" si="23"/>
        <v>6.5877846974283605</v>
      </c>
      <c r="AL39" s="213">
        <f t="shared" ca="1" si="23"/>
        <v>6.5877846974283605</v>
      </c>
      <c r="AM39" s="213">
        <f t="shared" ca="1" si="23"/>
        <v>6.5877846974283605</v>
      </c>
      <c r="AN39" s="213">
        <f t="shared" ca="1" si="23"/>
        <v>0</v>
      </c>
      <c r="AO39" s="213">
        <f t="shared" ca="1" si="23"/>
        <v>0</v>
      </c>
      <c r="AP39" s="213">
        <f t="shared" ca="1" si="23"/>
        <v>0</v>
      </c>
      <c r="AQ39" s="213">
        <f t="shared" ca="1" si="23"/>
        <v>0</v>
      </c>
      <c r="AR39" s="213">
        <f t="shared" ca="1" si="23"/>
        <v>0</v>
      </c>
      <c r="AS39" s="168">
        <f t="shared" ca="1" si="21"/>
        <v>177.45080709026513</v>
      </c>
    </row>
    <row r="40" spans="2:45" s="174" customFormat="1" ht="5.25" customHeight="1">
      <c r="C40" s="183"/>
      <c r="D40" s="184"/>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row>
    <row r="41" spans="2:45">
      <c r="B41" s="198" t="s">
        <v>235</v>
      </c>
      <c r="C41" s="214">
        <v>0</v>
      </c>
      <c r="D41" s="199"/>
      <c r="E41" s="200">
        <f t="shared" ref="E41:AR41" ca="1" si="26">$C41*E$21</f>
        <v>0</v>
      </c>
      <c r="F41" s="200">
        <f t="shared" ca="1" si="26"/>
        <v>0</v>
      </c>
      <c r="G41" s="200">
        <f t="shared" ca="1" si="26"/>
        <v>0</v>
      </c>
      <c r="H41" s="200">
        <f t="shared" ca="1" si="26"/>
        <v>0</v>
      </c>
      <c r="I41" s="200">
        <f t="shared" ca="1" si="26"/>
        <v>0</v>
      </c>
      <c r="J41" s="200">
        <f t="shared" ca="1" si="26"/>
        <v>0</v>
      </c>
      <c r="K41" s="200">
        <f t="shared" ca="1" si="26"/>
        <v>0</v>
      </c>
      <c r="L41" s="200">
        <f t="shared" ca="1" si="26"/>
        <v>0</v>
      </c>
      <c r="M41" s="200">
        <f t="shared" ca="1" si="26"/>
        <v>0</v>
      </c>
      <c r="N41" s="200">
        <f t="shared" ca="1" si="26"/>
        <v>0</v>
      </c>
      <c r="O41" s="200">
        <f t="shared" ca="1" si="26"/>
        <v>0</v>
      </c>
      <c r="P41" s="200">
        <f t="shared" ca="1" si="26"/>
        <v>0</v>
      </c>
      <c r="Q41" s="200">
        <f t="shared" ca="1" si="26"/>
        <v>0</v>
      </c>
      <c r="R41" s="200">
        <f t="shared" ca="1" si="26"/>
        <v>0</v>
      </c>
      <c r="S41" s="200">
        <f t="shared" ca="1" si="26"/>
        <v>0</v>
      </c>
      <c r="T41" s="200">
        <f t="shared" ca="1" si="26"/>
        <v>0</v>
      </c>
      <c r="U41" s="200">
        <f t="shared" ca="1" si="26"/>
        <v>0</v>
      </c>
      <c r="V41" s="200">
        <f t="shared" ca="1" si="26"/>
        <v>0</v>
      </c>
      <c r="W41" s="200">
        <f t="shared" ca="1" si="26"/>
        <v>0</v>
      </c>
      <c r="X41" s="200">
        <f t="shared" ca="1" si="26"/>
        <v>0</v>
      </c>
      <c r="Y41" s="200">
        <f t="shared" ca="1" si="26"/>
        <v>0</v>
      </c>
      <c r="Z41" s="200">
        <f t="shared" ca="1" si="26"/>
        <v>0</v>
      </c>
      <c r="AA41" s="200">
        <f t="shared" ca="1" si="26"/>
        <v>0</v>
      </c>
      <c r="AB41" s="200">
        <f t="shared" ca="1" si="26"/>
        <v>0</v>
      </c>
      <c r="AC41" s="200">
        <f t="shared" ca="1" si="26"/>
        <v>0</v>
      </c>
      <c r="AD41" s="200">
        <f t="shared" ca="1" si="26"/>
        <v>0</v>
      </c>
      <c r="AE41" s="200">
        <f t="shared" ca="1" si="26"/>
        <v>0</v>
      </c>
      <c r="AF41" s="200">
        <f t="shared" ca="1" si="26"/>
        <v>0</v>
      </c>
      <c r="AG41" s="200">
        <f t="shared" ca="1" si="26"/>
        <v>0</v>
      </c>
      <c r="AH41" s="200">
        <f t="shared" ca="1" si="26"/>
        <v>0</v>
      </c>
      <c r="AI41" s="200">
        <f t="shared" ca="1" si="26"/>
        <v>0</v>
      </c>
      <c r="AJ41" s="200">
        <f t="shared" ca="1" si="26"/>
        <v>0</v>
      </c>
      <c r="AK41" s="200">
        <f t="shared" ca="1" si="26"/>
        <v>0</v>
      </c>
      <c r="AL41" s="200">
        <f t="shared" ca="1" si="26"/>
        <v>0</v>
      </c>
      <c r="AM41" s="200">
        <f t="shared" ca="1" si="26"/>
        <v>0</v>
      </c>
      <c r="AN41" s="200">
        <f t="shared" ca="1" si="26"/>
        <v>0</v>
      </c>
      <c r="AO41" s="200">
        <f t="shared" ca="1" si="26"/>
        <v>0</v>
      </c>
      <c r="AP41" s="200">
        <f t="shared" ca="1" si="26"/>
        <v>0</v>
      </c>
      <c r="AQ41" s="200">
        <f t="shared" ca="1" si="26"/>
        <v>0</v>
      </c>
      <c r="AR41" s="200">
        <f t="shared" ca="1" si="26"/>
        <v>0</v>
      </c>
      <c r="AS41" s="201">
        <f ca="1">SUM(E41:AR41)</f>
        <v>0</v>
      </c>
    </row>
    <row r="42" spans="2:45">
      <c r="B42" s="208" t="s">
        <v>227</v>
      </c>
      <c r="E42" s="207">
        <f t="shared" ref="E42:AR42" ca="1" si="27">SUM(E43:E45)</f>
        <v>0</v>
      </c>
      <c r="F42" s="207">
        <f t="shared" ca="1" si="27"/>
        <v>0</v>
      </c>
      <c r="G42" s="207">
        <f t="shared" ca="1" si="27"/>
        <v>0</v>
      </c>
      <c r="H42" s="207">
        <f t="shared" ca="1" si="27"/>
        <v>0</v>
      </c>
      <c r="I42" s="207">
        <f t="shared" ca="1" si="27"/>
        <v>0</v>
      </c>
      <c r="J42" s="207">
        <f t="shared" ca="1" si="27"/>
        <v>0</v>
      </c>
      <c r="K42" s="207">
        <f t="shared" ca="1" si="27"/>
        <v>0</v>
      </c>
      <c r="L42" s="207">
        <f t="shared" ca="1" si="27"/>
        <v>0</v>
      </c>
      <c r="M42" s="207">
        <f t="shared" ca="1" si="27"/>
        <v>0</v>
      </c>
      <c r="N42" s="207">
        <f t="shared" ca="1" si="27"/>
        <v>0</v>
      </c>
      <c r="O42" s="207">
        <f t="shared" ca="1" si="27"/>
        <v>0</v>
      </c>
      <c r="P42" s="207">
        <f t="shared" ca="1" si="27"/>
        <v>0</v>
      </c>
      <c r="Q42" s="207">
        <f t="shared" ca="1" si="27"/>
        <v>0</v>
      </c>
      <c r="R42" s="207">
        <f t="shared" ca="1" si="27"/>
        <v>0</v>
      </c>
      <c r="S42" s="207">
        <f t="shared" ca="1" si="27"/>
        <v>0</v>
      </c>
      <c r="T42" s="207">
        <f t="shared" ca="1" si="27"/>
        <v>0</v>
      </c>
      <c r="U42" s="207">
        <f t="shared" ca="1" si="27"/>
        <v>0</v>
      </c>
      <c r="V42" s="207">
        <f t="shared" ca="1" si="27"/>
        <v>0</v>
      </c>
      <c r="W42" s="207">
        <f t="shared" ca="1" si="27"/>
        <v>0</v>
      </c>
      <c r="X42" s="207">
        <f t="shared" ca="1" si="27"/>
        <v>0</v>
      </c>
      <c r="Y42" s="207">
        <f t="shared" ca="1" si="27"/>
        <v>0</v>
      </c>
      <c r="Z42" s="207">
        <f t="shared" ca="1" si="27"/>
        <v>0</v>
      </c>
      <c r="AA42" s="207">
        <f t="shared" ca="1" si="27"/>
        <v>0</v>
      </c>
      <c r="AB42" s="207">
        <f t="shared" ca="1" si="27"/>
        <v>0</v>
      </c>
      <c r="AC42" s="207">
        <f t="shared" ca="1" si="27"/>
        <v>0</v>
      </c>
      <c r="AD42" s="207">
        <f t="shared" ca="1" si="27"/>
        <v>0</v>
      </c>
      <c r="AE42" s="207">
        <f t="shared" ca="1" si="27"/>
        <v>0</v>
      </c>
      <c r="AF42" s="207">
        <f t="shared" ca="1" si="27"/>
        <v>0</v>
      </c>
      <c r="AG42" s="207">
        <f t="shared" ca="1" si="27"/>
        <v>0</v>
      </c>
      <c r="AH42" s="207">
        <f t="shared" ca="1" si="27"/>
        <v>0</v>
      </c>
      <c r="AI42" s="207">
        <f t="shared" ca="1" si="27"/>
        <v>0</v>
      </c>
      <c r="AJ42" s="207">
        <f t="shared" ca="1" si="27"/>
        <v>0</v>
      </c>
      <c r="AK42" s="207">
        <f t="shared" ca="1" si="27"/>
        <v>0</v>
      </c>
      <c r="AL42" s="207">
        <f t="shared" ca="1" si="27"/>
        <v>0</v>
      </c>
      <c r="AM42" s="207">
        <f t="shared" ca="1" si="27"/>
        <v>0</v>
      </c>
      <c r="AN42" s="207">
        <f t="shared" ca="1" si="27"/>
        <v>0</v>
      </c>
      <c r="AO42" s="207">
        <f t="shared" ca="1" si="27"/>
        <v>0</v>
      </c>
      <c r="AP42" s="207">
        <f t="shared" ca="1" si="27"/>
        <v>0</v>
      </c>
      <c r="AQ42" s="207">
        <f t="shared" ca="1" si="27"/>
        <v>0</v>
      </c>
      <c r="AR42" s="207">
        <f t="shared" ca="1" si="27"/>
        <v>0</v>
      </c>
      <c r="AS42" s="166">
        <f ca="1">SUM(E42:AR42)</f>
        <v>0</v>
      </c>
    </row>
    <row r="43" spans="2:45">
      <c r="B43" s="210" t="str">
        <f>B37</f>
        <v>Funrural</v>
      </c>
      <c r="C43" s="206">
        <v>0</v>
      </c>
      <c r="E43" s="207">
        <f t="shared" ref="E43:AR43" ca="1" si="28">$C43*E41</f>
        <v>0</v>
      </c>
      <c r="F43" s="207">
        <f t="shared" ca="1" si="28"/>
        <v>0</v>
      </c>
      <c r="G43" s="207">
        <f t="shared" ca="1" si="28"/>
        <v>0</v>
      </c>
      <c r="H43" s="207">
        <f t="shared" ca="1" si="28"/>
        <v>0</v>
      </c>
      <c r="I43" s="207">
        <f t="shared" ca="1" si="28"/>
        <v>0</v>
      </c>
      <c r="J43" s="207">
        <f t="shared" ca="1" si="28"/>
        <v>0</v>
      </c>
      <c r="K43" s="207">
        <f t="shared" ca="1" si="28"/>
        <v>0</v>
      </c>
      <c r="L43" s="207">
        <f t="shared" ca="1" si="28"/>
        <v>0</v>
      </c>
      <c r="M43" s="207">
        <f t="shared" ca="1" si="28"/>
        <v>0</v>
      </c>
      <c r="N43" s="207">
        <f t="shared" ca="1" si="28"/>
        <v>0</v>
      </c>
      <c r="O43" s="207">
        <f t="shared" ca="1" si="28"/>
        <v>0</v>
      </c>
      <c r="P43" s="207">
        <f t="shared" ca="1" si="28"/>
        <v>0</v>
      </c>
      <c r="Q43" s="207">
        <f t="shared" ca="1" si="28"/>
        <v>0</v>
      </c>
      <c r="R43" s="207">
        <f t="shared" ca="1" si="28"/>
        <v>0</v>
      </c>
      <c r="S43" s="207">
        <f t="shared" ca="1" si="28"/>
        <v>0</v>
      </c>
      <c r="T43" s="207">
        <f t="shared" ca="1" si="28"/>
        <v>0</v>
      </c>
      <c r="U43" s="207">
        <f t="shared" ca="1" si="28"/>
        <v>0</v>
      </c>
      <c r="V43" s="207">
        <f t="shared" ca="1" si="28"/>
        <v>0</v>
      </c>
      <c r="W43" s="207">
        <f t="shared" ca="1" si="28"/>
        <v>0</v>
      </c>
      <c r="X43" s="207">
        <f t="shared" ca="1" si="28"/>
        <v>0</v>
      </c>
      <c r="Y43" s="207">
        <f t="shared" ca="1" si="28"/>
        <v>0</v>
      </c>
      <c r="Z43" s="207">
        <f t="shared" ca="1" si="28"/>
        <v>0</v>
      </c>
      <c r="AA43" s="207">
        <f t="shared" ca="1" si="28"/>
        <v>0</v>
      </c>
      <c r="AB43" s="207">
        <f t="shared" ca="1" si="28"/>
        <v>0</v>
      </c>
      <c r="AC43" s="207">
        <f t="shared" ca="1" si="28"/>
        <v>0</v>
      </c>
      <c r="AD43" s="207">
        <f t="shared" ca="1" si="28"/>
        <v>0</v>
      </c>
      <c r="AE43" s="207">
        <f t="shared" ca="1" si="28"/>
        <v>0</v>
      </c>
      <c r="AF43" s="207">
        <f t="shared" ca="1" si="28"/>
        <v>0</v>
      </c>
      <c r="AG43" s="207">
        <f t="shared" ca="1" si="28"/>
        <v>0</v>
      </c>
      <c r="AH43" s="207">
        <f t="shared" ca="1" si="28"/>
        <v>0</v>
      </c>
      <c r="AI43" s="207">
        <f t="shared" ca="1" si="28"/>
        <v>0</v>
      </c>
      <c r="AJ43" s="207">
        <f t="shared" ca="1" si="28"/>
        <v>0</v>
      </c>
      <c r="AK43" s="207">
        <f t="shared" ca="1" si="28"/>
        <v>0</v>
      </c>
      <c r="AL43" s="207">
        <f t="shared" ca="1" si="28"/>
        <v>0</v>
      </c>
      <c r="AM43" s="207">
        <f t="shared" ca="1" si="28"/>
        <v>0</v>
      </c>
      <c r="AN43" s="207">
        <f t="shared" ca="1" si="28"/>
        <v>0</v>
      </c>
      <c r="AO43" s="207">
        <f t="shared" ca="1" si="28"/>
        <v>0</v>
      </c>
      <c r="AP43" s="207">
        <f t="shared" ca="1" si="28"/>
        <v>0</v>
      </c>
      <c r="AQ43" s="207">
        <f t="shared" ca="1" si="28"/>
        <v>0</v>
      </c>
      <c r="AR43" s="207">
        <f t="shared" ca="1" si="28"/>
        <v>0</v>
      </c>
      <c r="AS43" s="166">
        <f ca="1">SUM(E43:AR43)</f>
        <v>0</v>
      </c>
    </row>
    <row r="44" spans="2:45">
      <c r="B44" s="210" t="str">
        <f t="shared" ref="B44:B45" si="29">B38</f>
        <v>Cofins</v>
      </c>
      <c r="C44" s="206">
        <v>0.03</v>
      </c>
      <c r="E44" s="207">
        <f t="shared" ref="E44:AR44" ca="1" si="30">$C44*E41</f>
        <v>0</v>
      </c>
      <c r="F44" s="207">
        <f t="shared" ca="1" si="30"/>
        <v>0</v>
      </c>
      <c r="G44" s="207">
        <f t="shared" ca="1" si="30"/>
        <v>0</v>
      </c>
      <c r="H44" s="207">
        <f t="shared" ca="1" si="30"/>
        <v>0</v>
      </c>
      <c r="I44" s="207">
        <f t="shared" ca="1" si="30"/>
        <v>0</v>
      </c>
      <c r="J44" s="207">
        <f t="shared" ca="1" si="30"/>
        <v>0</v>
      </c>
      <c r="K44" s="207">
        <f t="shared" ca="1" si="30"/>
        <v>0</v>
      </c>
      <c r="L44" s="207">
        <f t="shared" ca="1" si="30"/>
        <v>0</v>
      </c>
      <c r="M44" s="207">
        <f t="shared" ca="1" si="30"/>
        <v>0</v>
      </c>
      <c r="N44" s="207">
        <f t="shared" ca="1" si="30"/>
        <v>0</v>
      </c>
      <c r="O44" s="207">
        <f t="shared" ca="1" si="30"/>
        <v>0</v>
      </c>
      <c r="P44" s="207">
        <f t="shared" ca="1" si="30"/>
        <v>0</v>
      </c>
      <c r="Q44" s="207">
        <f t="shared" ca="1" si="30"/>
        <v>0</v>
      </c>
      <c r="R44" s="207">
        <f t="shared" ca="1" si="30"/>
        <v>0</v>
      </c>
      <c r="S44" s="207">
        <f t="shared" ca="1" si="30"/>
        <v>0</v>
      </c>
      <c r="T44" s="207">
        <f t="shared" ca="1" si="30"/>
        <v>0</v>
      </c>
      <c r="U44" s="207">
        <f t="shared" ca="1" si="30"/>
        <v>0</v>
      </c>
      <c r="V44" s="207">
        <f t="shared" ca="1" si="30"/>
        <v>0</v>
      </c>
      <c r="W44" s="207">
        <f t="shared" ca="1" si="30"/>
        <v>0</v>
      </c>
      <c r="X44" s="207">
        <f t="shared" ca="1" si="30"/>
        <v>0</v>
      </c>
      <c r="Y44" s="207">
        <f t="shared" ca="1" si="30"/>
        <v>0</v>
      </c>
      <c r="Z44" s="207">
        <f t="shared" ca="1" si="30"/>
        <v>0</v>
      </c>
      <c r="AA44" s="207">
        <f t="shared" ca="1" si="30"/>
        <v>0</v>
      </c>
      <c r="AB44" s="207">
        <f t="shared" ca="1" si="30"/>
        <v>0</v>
      </c>
      <c r="AC44" s="207">
        <f t="shared" ca="1" si="30"/>
        <v>0</v>
      </c>
      <c r="AD44" s="207">
        <f t="shared" ca="1" si="30"/>
        <v>0</v>
      </c>
      <c r="AE44" s="207">
        <f t="shared" ca="1" si="30"/>
        <v>0</v>
      </c>
      <c r="AF44" s="207">
        <f t="shared" ca="1" si="30"/>
        <v>0</v>
      </c>
      <c r="AG44" s="207">
        <f t="shared" ca="1" si="30"/>
        <v>0</v>
      </c>
      <c r="AH44" s="207">
        <f t="shared" ca="1" si="30"/>
        <v>0</v>
      </c>
      <c r="AI44" s="207">
        <f t="shared" ca="1" si="30"/>
        <v>0</v>
      </c>
      <c r="AJ44" s="207">
        <f t="shared" ca="1" si="30"/>
        <v>0</v>
      </c>
      <c r="AK44" s="207">
        <f t="shared" ca="1" si="30"/>
        <v>0</v>
      </c>
      <c r="AL44" s="207">
        <f t="shared" ca="1" si="30"/>
        <v>0</v>
      </c>
      <c r="AM44" s="207">
        <f t="shared" ca="1" si="30"/>
        <v>0</v>
      </c>
      <c r="AN44" s="207">
        <f t="shared" ca="1" si="30"/>
        <v>0</v>
      </c>
      <c r="AO44" s="207">
        <f t="shared" ca="1" si="30"/>
        <v>0</v>
      </c>
      <c r="AP44" s="207">
        <f t="shared" ca="1" si="30"/>
        <v>0</v>
      </c>
      <c r="AQ44" s="207">
        <f t="shared" ca="1" si="30"/>
        <v>0</v>
      </c>
      <c r="AR44" s="207">
        <f t="shared" ca="1" si="30"/>
        <v>0</v>
      </c>
      <c r="AS44" s="166">
        <f ca="1">SUM(E44:AR44)</f>
        <v>0</v>
      </c>
    </row>
    <row r="45" spans="2:45">
      <c r="B45" s="211" t="str">
        <f t="shared" si="29"/>
        <v>Pis</v>
      </c>
      <c r="C45" s="212">
        <v>6.4999999999999997E-3</v>
      </c>
      <c r="D45" s="126"/>
      <c r="E45" s="213">
        <f t="shared" ref="E45:AR45" ca="1" si="31">$C45*E41</f>
        <v>0</v>
      </c>
      <c r="F45" s="213">
        <f t="shared" ca="1" si="31"/>
        <v>0</v>
      </c>
      <c r="G45" s="213">
        <f t="shared" ca="1" si="31"/>
        <v>0</v>
      </c>
      <c r="H45" s="213">
        <f t="shared" ca="1" si="31"/>
        <v>0</v>
      </c>
      <c r="I45" s="213">
        <f t="shared" ca="1" si="31"/>
        <v>0</v>
      </c>
      <c r="J45" s="213">
        <f t="shared" ca="1" si="31"/>
        <v>0</v>
      </c>
      <c r="K45" s="213">
        <f t="shared" ca="1" si="31"/>
        <v>0</v>
      </c>
      <c r="L45" s="213">
        <f t="shared" ca="1" si="31"/>
        <v>0</v>
      </c>
      <c r="M45" s="213">
        <f t="shared" ca="1" si="31"/>
        <v>0</v>
      </c>
      <c r="N45" s="213">
        <f t="shared" ca="1" si="31"/>
        <v>0</v>
      </c>
      <c r="O45" s="213">
        <f t="shared" ca="1" si="31"/>
        <v>0</v>
      </c>
      <c r="P45" s="213">
        <f t="shared" ca="1" si="31"/>
        <v>0</v>
      </c>
      <c r="Q45" s="213">
        <f t="shared" ca="1" si="31"/>
        <v>0</v>
      </c>
      <c r="R45" s="213">
        <f t="shared" ca="1" si="31"/>
        <v>0</v>
      </c>
      <c r="S45" s="213">
        <f t="shared" ca="1" si="31"/>
        <v>0</v>
      </c>
      <c r="T45" s="213">
        <f t="shared" ca="1" si="31"/>
        <v>0</v>
      </c>
      <c r="U45" s="213">
        <f t="shared" ca="1" si="31"/>
        <v>0</v>
      </c>
      <c r="V45" s="213">
        <f t="shared" ca="1" si="31"/>
        <v>0</v>
      </c>
      <c r="W45" s="213">
        <f t="shared" ca="1" si="31"/>
        <v>0</v>
      </c>
      <c r="X45" s="213">
        <f t="shared" ca="1" si="31"/>
        <v>0</v>
      </c>
      <c r="Y45" s="213">
        <f t="shared" ca="1" si="31"/>
        <v>0</v>
      </c>
      <c r="Z45" s="213">
        <f t="shared" ca="1" si="31"/>
        <v>0</v>
      </c>
      <c r="AA45" s="213">
        <f t="shared" ca="1" si="31"/>
        <v>0</v>
      </c>
      <c r="AB45" s="213">
        <f t="shared" ca="1" si="31"/>
        <v>0</v>
      </c>
      <c r="AC45" s="213">
        <f t="shared" ca="1" si="31"/>
        <v>0</v>
      </c>
      <c r="AD45" s="213">
        <f t="shared" ca="1" si="31"/>
        <v>0</v>
      </c>
      <c r="AE45" s="213">
        <f t="shared" ca="1" si="31"/>
        <v>0</v>
      </c>
      <c r="AF45" s="213">
        <f t="shared" ca="1" si="31"/>
        <v>0</v>
      </c>
      <c r="AG45" s="213">
        <f t="shared" ca="1" si="31"/>
        <v>0</v>
      </c>
      <c r="AH45" s="213">
        <f t="shared" ca="1" si="31"/>
        <v>0</v>
      </c>
      <c r="AI45" s="213">
        <f t="shared" ca="1" si="31"/>
        <v>0</v>
      </c>
      <c r="AJ45" s="213">
        <f t="shared" ca="1" si="31"/>
        <v>0</v>
      </c>
      <c r="AK45" s="213">
        <f t="shared" ca="1" si="31"/>
        <v>0</v>
      </c>
      <c r="AL45" s="213">
        <f t="shared" ca="1" si="31"/>
        <v>0</v>
      </c>
      <c r="AM45" s="213">
        <f t="shared" ca="1" si="31"/>
        <v>0</v>
      </c>
      <c r="AN45" s="213">
        <f t="shared" ca="1" si="31"/>
        <v>0</v>
      </c>
      <c r="AO45" s="213">
        <f t="shared" ca="1" si="31"/>
        <v>0</v>
      </c>
      <c r="AP45" s="213">
        <f t="shared" ca="1" si="31"/>
        <v>0</v>
      </c>
      <c r="AQ45" s="213">
        <f t="shared" ca="1" si="31"/>
        <v>0</v>
      </c>
      <c r="AR45" s="213">
        <f t="shared" ca="1" si="31"/>
        <v>0</v>
      </c>
      <c r="AS45" s="168">
        <f ca="1">SUM(E45:AR45)</f>
        <v>0</v>
      </c>
    </row>
    <row r="46" spans="2:45" s="174" customFormat="1" ht="5.25" customHeight="1">
      <c r="C46" s="183"/>
      <c r="D46" s="184"/>
      <c r="E46" s="185"/>
      <c r="F46" s="185"/>
      <c r="G46" s="185"/>
      <c r="H46" s="185"/>
      <c r="I46" s="185"/>
      <c r="J46" s="185"/>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row>
    <row r="47" spans="2:45">
      <c r="D47" s="218"/>
    </row>
    <row r="48" spans="2:45">
      <c r="D48" s="218"/>
    </row>
    <row r="49" spans="4:34">
      <c r="D49" s="218"/>
    </row>
    <row r="60" spans="4:34">
      <c r="E60" s="162"/>
    </row>
    <row r="61" spans="4:34">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row>
    <row r="62" spans="4:34">
      <c r="E62" s="114"/>
      <c r="F62" s="114"/>
      <c r="G62" s="114"/>
      <c r="H62" s="114"/>
      <c r="I62" s="114"/>
      <c r="J62" s="114"/>
      <c r="K62" s="114"/>
      <c r="L62" s="114"/>
      <c r="M62" s="114"/>
      <c r="N62" s="114"/>
      <c r="O62" s="114"/>
      <c r="P62" s="114"/>
      <c r="Q62" s="114"/>
      <c r="R62" s="114"/>
      <c r="S62" s="114"/>
      <c r="T62" s="114"/>
      <c r="U62" s="114"/>
      <c r="V62" s="114"/>
      <c r="W62" s="114"/>
      <c r="X62" s="114"/>
      <c r="Y62" s="114"/>
      <c r="Z62" s="114"/>
      <c r="AA62" s="114"/>
      <c r="AB62" s="114"/>
      <c r="AC62" s="114"/>
      <c r="AD62" s="114"/>
      <c r="AE62" s="114"/>
      <c r="AF62" s="114"/>
      <c r="AG62" s="114"/>
      <c r="AH62" s="114"/>
    </row>
  </sheetData>
  <printOptions horizontalCentered="1"/>
  <pageMargins left="0.78740157480314965" right="0.78740157480314965" top="0.78740157480314965" bottom="0.78740157480314965" header="0.51181102362204722" footer="0.51181102362204722"/>
  <pageSetup scale="44" pageOrder="overThenDown" orientation="landscape" horizontalDpi="300" verticalDpi="300" r:id="rId1"/>
  <headerFooter alignWithMargins="0">
    <oddHeader>&amp;C&amp;F&amp;R&amp;A</oddHeader>
  </headerFooter>
  <colBreaks count="1" manualBreakCount="1">
    <brk id="19" min="8" max="34"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27">
    <tabColor rgb="FFFFC000"/>
  </sheetPr>
  <dimension ref="B2:H19"/>
  <sheetViews>
    <sheetView showGridLines="0" zoomScaleNormal="100" workbookViewId="0">
      <selection activeCell="G17" sqref="G17"/>
    </sheetView>
  </sheetViews>
  <sheetFormatPr defaultColWidth="8.81640625" defaultRowHeight="14"/>
  <cols>
    <col min="1" max="1" width="8.81640625" style="1165"/>
    <col min="2" max="2" width="20.81640625" style="1182" bestFit="1" customWidth="1"/>
    <col min="3" max="3" width="10.453125" style="1182" bestFit="1" customWidth="1"/>
    <col min="4" max="8" width="14.81640625" style="1182" customWidth="1"/>
    <col min="9" max="16384" width="8.81640625" style="1165"/>
  </cols>
  <sheetData>
    <row r="2" spans="2:8" ht="20">
      <c r="B2" s="1162" t="s">
        <v>769</v>
      </c>
      <c r="C2" s="1163"/>
      <c r="D2" s="1163"/>
      <c r="E2" s="1163"/>
      <c r="F2" s="1163"/>
      <c r="G2" s="1163"/>
      <c r="H2" s="1164"/>
    </row>
    <row r="3" spans="2:8" s="1167" customFormat="1" ht="15.5">
      <c r="B3" s="1163" t="s">
        <v>770</v>
      </c>
      <c r="C3" s="1166"/>
      <c r="D3" s="1166"/>
      <c r="E3" s="1166"/>
      <c r="F3" s="1166"/>
      <c r="G3" s="1166"/>
      <c r="H3" s="1166"/>
    </row>
    <row r="4" spans="2:8">
      <c r="B4" s="1223" t="s">
        <v>771</v>
      </c>
      <c r="C4" s="1223" t="s">
        <v>772</v>
      </c>
      <c r="D4" s="1228" t="s">
        <v>773</v>
      </c>
      <c r="E4" s="1228"/>
      <c r="F4" s="1228"/>
      <c r="G4" s="1223" t="s">
        <v>774</v>
      </c>
      <c r="H4" s="1223" t="s">
        <v>20</v>
      </c>
    </row>
    <row r="5" spans="2:8" ht="28.5" thickBot="1">
      <c r="B5" s="1224"/>
      <c r="C5" s="1224"/>
      <c r="D5" s="1168" t="s">
        <v>775</v>
      </c>
      <c r="E5" s="1168" t="s">
        <v>776</v>
      </c>
      <c r="F5" s="1168" t="s">
        <v>1194</v>
      </c>
      <c r="G5" s="1224"/>
      <c r="H5" s="1224"/>
    </row>
    <row r="6" spans="2:8">
      <c r="B6" s="1225" t="s">
        <v>777</v>
      </c>
      <c r="C6" s="1169" t="s">
        <v>778</v>
      </c>
      <c r="D6" s="1170">
        <v>12.4709</v>
      </c>
      <c r="E6" s="1170">
        <v>0</v>
      </c>
      <c r="F6" s="1170">
        <v>24.099000000000004</v>
      </c>
      <c r="G6" s="1171">
        <v>618.18810000000008</v>
      </c>
      <c r="H6" s="1172">
        <f t="shared" ref="H6:H11" si="0">SUM(D6:G6)</f>
        <v>654.75800000000004</v>
      </c>
    </row>
    <row r="7" spans="2:8">
      <c r="B7" s="1226"/>
      <c r="C7" s="1173" t="s">
        <v>779</v>
      </c>
      <c r="D7" s="1174">
        <v>0</v>
      </c>
      <c r="E7" s="1174">
        <v>0</v>
      </c>
      <c r="F7" s="1174">
        <v>0</v>
      </c>
      <c r="G7" s="1174">
        <v>0</v>
      </c>
      <c r="H7" s="1175">
        <f t="shared" si="0"/>
        <v>0</v>
      </c>
    </row>
    <row r="8" spans="2:8" ht="14.5" thickBot="1">
      <c r="B8" s="1227"/>
      <c r="C8" s="1176" t="s">
        <v>780</v>
      </c>
      <c r="D8" s="1177">
        <v>0</v>
      </c>
      <c r="E8" s="1177">
        <v>200.88249999999999</v>
      </c>
      <c r="F8" s="1177">
        <v>0</v>
      </c>
      <c r="G8" s="1177">
        <v>0</v>
      </c>
      <c r="H8" s="1178">
        <f t="shared" si="0"/>
        <v>200.88249999999999</v>
      </c>
    </row>
    <row r="9" spans="2:8">
      <c r="B9" s="1225" t="s">
        <v>781</v>
      </c>
      <c r="C9" s="1169" t="s">
        <v>778</v>
      </c>
      <c r="D9" s="1170">
        <v>154.279</v>
      </c>
      <c r="E9" s="1170">
        <v>0</v>
      </c>
      <c r="F9" s="1170">
        <v>4.2998000000000003</v>
      </c>
      <c r="G9" s="1170">
        <v>0</v>
      </c>
      <c r="H9" s="1172">
        <f t="shared" si="0"/>
        <v>158.5788</v>
      </c>
    </row>
    <row r="10" spans="2:8">
      <c r="B10" s="1226"/>
      <c r="C10" s="1173" t="s">
        <v>779</v>
      </c>
      <c r="D10" s="1174">
        <v>0</v>
      </c>
      <c r="E10" s="1174">
        <v>0</v>
      </c>
      <c r="F10" s="1174">
        <v>0</v>
      </c>
      <c r="G10" s="1174">
        <v>0</v>
      </c>
      <c r="H10" s="1175">
        <f t="shared" si="0"/>
        <v>0</v>
      </c>
    </row>
    <row r="11" spans="2:8" ht="14.5" thickBot="1">
      <c r="B11" s="1227"/>
      <c r="C11" s="1176" t="s">
        <v>780</v>
      </c>
      <c r="D11" s="1177">
        <v>0</v>
      </c>
      <c r="E11" s="1177">
        <v>0</v>
      </c>
      <c r="F11" s="1177">
        <v>0</v>
      </c>
      <c r="G11" s="1177">
        <v>0</v>
      </c>
      <c r="H11" s="1178">
        <f t="shared" si="0"/>
        <v>0</v>
      </c>
    </row>
    <row r="12" spans="2:8" ht="14.5" thickBot="1">
      <c r="B12" s="1179" t="s">
        <v>20</v>
      </c>
      <c r="C12" s="1180"/>
      <c r="D12" s="1181">
        <f>SUM(D6:D11)</f>
        <v>166.7499</v>
      </c>
      <c r="E12" s="1181">
        <f>SUM(E6:E11)</f>
        <v>200.88249999999999</v>
      </c>
      <c r="F12" s="1181">
        <f>SUM(F6:F11)</f>
        <v>28.398800000000005</v>
      </c>
      <c r="G12" s="1181">
        <f>SUM(G6:G11)</f>
        <v>618.18810000000008</v>
      </c>
      <c r="H12" s="1181">
        <f>SUM(H6:H11)</f>
        <v>1014.2193</v>
      </c>
    </row>
    <row r="13" spans="2:8" ht="15.5">
      <c r="D13" s="1183">
        <f>D12/($H6+$H9)</f>
        <v>0.20501949499887376</v>
      </c>
      <c r="E13" s="1183">
        <f>E12/($H6+$H9)</f>
        <v>0.24698562760224299</v>
      </c>
      <c r="F13" s="1183">
        <f>F6/($H6)</f>
        <v>3.6805964951936443E-2</v>
      </c>
      <c r="G13" s="1183">
        <f>G12/($H6)</f>
        <v>0.94414745600664685</v>
      </c>
      <c r="H13" s="1184"/>
    </row>
    <row r="14" spans="2:8">
      <c r="D14" s="1185" t="s">
        <v>1195</v>
      </c>
      <c r="E14" s="1185" t="s">
        <v>1195</v>
      </c>
      <c r="F14" s="1185" t="s">
        <v>1195</v>
      </c>
      <c r="G14" s="1184"/>
      <c r="H14" s="1184"/>
    </row>
    <row r="15" spans="2:8">
      <c r="D15" s="1184">
        <f ca="1">D12-'Silvicultura e restauração'!E738</f>
        <v>67.991967350948059</v>
      </c>
      <c r="F15" s="1184">
        <f>F12-F9</f>
        <v>24.099000000000004</v>
      </c>
    </row>
    <row r="16" spans="2:8">
      <c r="F16" s="1186">
        <f>F9/H6</f>
        <v>6.5670064359656544E-3</v>
      </c>
    </row>
    <row r="17" spans="5:5">
      <c r="E17" s="1"/>
    </row>
    <row r="18" spans="5:5">
      <c r="E18" s="1"/>
    </row>
    <row r="19" spans="5:5">
      <c r="E19" s="1"/>
    </row>
  </sheetData>
  <mergeCells count="7">
    <mergeCell ref="H4:H5"/>
    <mergeCell ref="B9:B11"/>
    <mergeCell ref="B6:B8"/>
    <mergeCell ref="B4:B5"/>
    <mergeCell ref="C4:C5"/>
    <mergeCell ref="D4:F4"/>
    <mergeCell ref="G4:G5"/>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tabColor rgb="FFFF0000"/>
  </sheetPr>
  <dimension ref="B1:AP115"/>
  <sheetViews>
    <sheetView showGridLines="0" zoomScaleNormal="100" workbookViewId="0">
      <pane xSplit="2" ySplit="2" topLeftCell="C3" activePane="bottomRight" state="frozen"/>
      <selection pane="topRight" activeCell="C1" sqref="C1"/>
      <selection pane="bottomLeft" activeCell="A4" sqref="A4"/>
      <selection pane="bottomRight" activeCell="F69" sqref="F69"/>
    </sheetView>
  </sheetViews>
  <sheetFormatPr defaultColWidth="10.81640625" defaultRowHeight="13"/>
  <cols>
    <col min="1" max="1" width="4.81640625" style="1" customWidth="1"/>
    <col min="2" max="2" width="50.81640625" style="1" customWidth="1"/>
    <col min="3" max="3" width="10.81640625" style="1" customWidth="1"/>
    <col min="4" max="4" width="15.81640625" style="1" customWidth="1"/>
    <col min="5" max="5" width="10.81640625" style="1"/>
    <col min="6" max="6" width="11.1796875" style="1" bestFit="1" customWidth="1"/>
    <col min="7" max="7" width="10.81640625" style="1"/>
    <col min="8" max="8" width="11.1796875" style="1" bestFit="1" customWidth="1"/>
    <col min="9" max="9" width="17" style="1" customWidth="1"/>
    <col min="10" max="14" width="15" style="1" customWidth="1"/>
    <col min="15" max="16384" width="10.81640625" style="1"/>
  </cols>
  <sheetData>
    <row r="1" spans="2:18">
      <c r="B1" s="67"/>
      <c r="C1" s="68"/>
      <c r="D1" s="67"/>
    </row>
    <row r="2" spans="2:18">
      <c r="B2" s="488" t="s">
        <v>461</v>
      </c>
      <c r="C2" s="23"/>
      <c r="D2" s="23" t="s">
        <v>350</v>
      </c>
    </row>
    <row r="4" spans="2:18">
      <c r="B4" s="461" t="s">
        <v>1037</v>
      </c>
      <c r="C4" s="462" t="s">
        <v>401</v>
      </c>
      <c r="D4" s="1012">
        <v>3018.4513999999999</v>
      </c>
      <c r="O4" s="846"/>
      <c r="P4" s="846"/>
      <c r="Q4" s="846"/>
      <c r="R4" s="846"/>
    </row>
    <row r="5" spans="2:18">
      <c r="C5" s="8"/>
      <c r="D5" s="10"/>
      <c r="O5" s="846"/>
      <c r="P5" s="846"/>
      <c r="Q5" s="846"/>
      <c r="R5" s="846"/>
    </row>
    <row r="6" spans="2:18">
      <c r="B6" s="461" t="s">
        <v>1340</v>
      </c>
      <c r="C6" s="462" t="s">
        <v>401</v>
      </c>
      <c r="D6" s="463">
        <f>SUM(D7:D11)</f>
        <v>1014.2193000000001</v>
      </c>
      <c r="E6" s="560"/>
      <c r="O6" s="846"/>
      <c r="P6" s="846"/>
      <c r="Q6" s="846"/>
      <c r="R6" s="846"/>
    </row>
    <row r="7" spans="2:18">
      <c r="B7" s="111" t="s">
        <v>392</v>
      </c>
      <c r="C7" s="8" t="s">
        <v>401</v>
      </c>
      <c r="D7" s="45">
        <v>200.88249999999999</v>
      </c>
      <c r="O7" s="846"/>
      <c r="P7" s="846"/>
      <c r="Q7" s="846"/>
      <c r="R7" s="846"/>
    </row>
    <row r="8" spans="2:18">
      <c r="B8" s="111" t="s">
        <v>393</v>
      </c>
      <c r="C8" s="8" t="s">
        <v>401</v>
      </c>
      <c r="D8" s="45">
        <v>0</v>
      </c>
      <c r="E8" s="8"/>
      <c r="O8" s="846"/>
      <c r="P8" s="846"/>
      <c r="Q8" s="846"/>
      <c r="R8" s="846"/>
    </row>
    <row r="9" spans="2:18">
      <c r="B9" s="111" t="s">
        <v>394</v>
      </c>
      <c r="C9" s="8" t="s">
        <v>401</v>
      </c>
      <c r="D9" s="560">
        <v>691.30550000000005</v>
      </c>
      <c r="F9" s="1013"/>
      <c r="O9" s="846"/>
      <c r="P9" s="846"/>
      <c r="Q9" s="846"/>
      <c r="R9" s="846"/>
    </row>
    <row r="10" spans="2:18">
      <c r="B10" s="111" t="s">
        <v>395</v>
      </c>
      <c r="C10" s="8" t="s">
        <v>401</v>
      </c>
      <c r="D10" s="45">
        <v>0</v>
      </c>
      <c r="F10" s="1013"/>
      <c r="O10" s="846"/>
      <c r="P10" s="846"/>
      <c r="Q10" s="846"/>
      <c r="R10" s="846"/>
    </row>
    <row r="11" spans="2:18">
      <c r="B11" s="111" t="s">
        <v>396</v>
      </c>
      <c r="C11" s="8" t="s">
        <v>401</v>
      </c>
      <c r="D11" s="45">
        <v>122.0313</v>
      </c>
    </row>
    <row r="12" spans="2:18">
      <c r="B12" s="111"/>
      <c r="C12" s="8"/>
    </row>
    <row r="13" spans="2:18">
      <c r="B13" s="461" t="s">
        <v>430</v>
      </c>
      <c r="C13" s="464"/>
      <c r="D13" s="464"/>
    </row>
    <row r="14" spans="2:18">
      <c r="B14" s="111" t="s">
        <v>392</v>
      </c>
      <c r="C14" s="81" t="s">
        <v>217</v>
      </c>
      <c r="D14" s="1">
        <v>7</v>
      </c>
    </row>
    <row r="15" spans="2:18">
      <c r="B15" s="111" t="s">
        <v>393</v>
      </c>
      <c r="C15" s="81" t="s">
        <v>217</v>
      </c>
      <c r="D15" s="66">
        <v>1</v>
      </c>
      <c r="E15" s="66"/>
      <c r="O15" s="560"/>
    </row>
    <row r="16" spans="2:18">
      <c r="B16" s="111" t="s">
        <v>394</v>
      </c>
      <c r="C16" s="81" t="s">
        <v>217</v>
      </c>
      <c r="D16" s="142">
        <v>4</v>
      </c>
      <c r="E16" s="142"/>
    </row>
    <row r="17" spans="2:42">
      <c r="B17" s="111" t="s">
        <v>395</v>
      </c>
      <c r="C17" s="81" t="s">
        <v>217</v>
      </c>
      <c r="D17" s="66">
        <v>7</v>
      </c>
      <c r="E17" s="66"/>
    </row>
    <row r="18" spans="2:42">
      <c r="B18" s="111" t="s">
        <v>396</v>
      </c>
      <c r="C18" s="81" t="s">
        <v>217</v>
      </c>
      <c r="D18" s="66">
        <v>7</v>
      </c>
      <c r="E18" s="66"/>
    </row>
    <row r="19" spans="2:42" s="174" customFormat="1" ht="5.25" customHeight="1">
      <c r="C19" s="183"/>
      <c r="D19" s="185"/>
      <c r="E19" s="185"/>
      <c r="F19" s="185"/>
      <c r="G19" s="185"/>
      <c r="H19" s="185"/>
      <c r="I19" s="185"/>
      <c r="J19" s="185"/>
      <c r="K19" s="185"/>
      <c r="L19" s="185"/>
      <c r="M19" s="185"/>
      <c r="N19" s="185"/>
      <c r="O19" s="185"/>
      <c r="P19" s="185"/>
      <c r="Q19" s="185"/>
      <c r="R19" s="185"/>
      <c r="S19" s="185"/>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row>
    <row r="20" spans="2:42">
      <c r="B20" s="461" t="s">
        <v>787</v>
      </c>
      <c r="C20" s="464"/>
      <c r="D20" s="464"/>
    </row>
    <row r="21" spans="2:42">
      <c r="B21" s="111" t="s">
        <v>392</v>
      </c>
      <c r="C21" s="81" t="s">
        <v>217</v>
      </c>
      <c r="D21" s="1">
        <v>1</v>
      </c>
      <c r="I21" s="595"/>
      <c r="J21" s="596" t="str">
        <f>B7</f>
        <v>Araucaria angustifolia</v>
      </c>
      <c r="K21" s="596" t="str">
        <f>B8</f>
        <v>Eucalyptus sp.</v>
      </c>
      <c r="L21" s="596" t="str">
        <f>B9</f>
        <v>Pinus elliottii</v>
      </c>
      <c r="M21" s="596" t="str">
        <f>B10</f>
        <v>Pinus sp.</v>
      </c>
      <c r="N21" s="596" t="str">
        <f>B11</f>
        <v>Pinus taeda</v>
      </c>
    </row>
    <row r="22" spans="2:42">
      <c r="B22" s="111" t="s">
        <v>393</v>
      </c>
      <c r="C22" s="81" t="s">
        <v>217</v>
      </c>
      <c r="D22" s="66">
        <v>1</v>
      </c>
      <c r="I22" s="1" t="s">
        <v>635</v>
      </c>
      <c r="J22" s="1" cm="1">
        <f t="array" ref="J22:N22">TRANSPOSE(D14:D18)</f>
        <v>7</v>
      </c>
      <c r="K22" s="1">
        <v>1</v>
      </c>
      <c r="L22" s="1">
        <v>4</v>
      </c>
      <c r="M22" s="1">
        <v>7</v>
      </c>
      <c r="N22" s="1">
        <v>7</v>
      </c>
    </row>
    <row r="23" spans="2:42">
      <c r="B23" s="111" t="s">
        <v>394</v>
      </c>
      <c r="C23" s="81" t="s">
        <v>217</v>
      </c>
      <c r="D23" s="142">
        <v>1</v>
      </c>
      <c r="I23" s="1" t="s">
        <v>454</v>
      </c>
      <c r="J23" s="597" cm="1">
        <f t="array" ref="J23:N23">TRANSPOSE(D28:D32)</f>
        <v>0</v>
      </c>
      <c r="K23" s="597">
        <v>1</v>
      </c>
      <c r="L23" s="597">
        <v>0.57142860203922841</v>
      </c>
      <c r="M23" s="597">
        <v>1</v>
      </c>
      <c r="N23" s="597">
        <v>1</v>
      </c>
    </row>
    <row r="24" spans="2:42">
      <c r="B24" s="111" t="s">
        <v>395</v>
      </c>
      <c r="C24" s="81" t="s">
        <v>217</v>
      </c>
      <c r="D24" s="66">
        <v>1</v>
      </c>
      <c r="I24" s="1" t="s">
        <v>636</v>
      </c>
      <c r="J24" s="598" t="s">
        <v>601</v>
      </c>
      <c r="K24" s="598" t="s">
        <v>601</v>
      </c>
      <c r="L24" s="598">
        <f>D35</f>
        <v>4</v>
      </c>
      <c r="M24" s="598" t="s">
        <v>601</v>
      </c>
      <c r="N24" s="598" t="s">
        <v>601</v>
      </c>
    </row>
    <row r="25" spans="2:42">
      <c r="B25" s="111" t="s">
        <v>396</v>
      </c>
      <c r="C25" s="81" t="s">
        <v>217</v>
      </c>
      <c r="D25" s="66">
        <v>1</v>
      </c>
      <c r="I25" s="1" t="s">
        <v>637</v>
      </c>
      <c r="J25" s="598" t="s">
        <v>601</v>
      </c>
      <c r="K25" s="598" t="s">
        <v>601</v>
      </c>
      <c r="L25" s="599">
        <f>D36</f>
        <v>0.42857139796077159</v>
      </c>
      <c r="M25" s="598" t="s">
        <v>601</v>
      </c>
      <c r="N25" s="598" t="s">
        <v>601</v>
      </c>
    </row>
    <row r="26" spans="2:42" s="174" customFormat="1" ht="5.25" customHeight="1">
      <c r="C26" s="183"/>
      <c r="D26" s="185"/>
      <c r="E26" s="1"/>
      <c r="F26" s="185"/>
      <c r="G26" s="185"/>
      <c r="H26" s="185"/>
      <c r="I26" s="1" t="s">
        <v>432</v>
      </c>
      <c r="J26" s="598" t="s">
        <v>601</v>
      </c>
      <c r="K26" s="598" t="s">
        <v>601</v>
      </c>
      <c r="L26" s="599">
        <f>1-L25</f>
        <v>0.57142860203922841</v>
      </c>
      <c r="M26" s="598" t="s">
        <v>601</v>
      </c>
      <c r="N26" s="598" t="s">
        <v>601</v>
      </c>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row>
    <row r="27" spans="2:42">
      <c r="B27" s="461" t="s">
        <v>454</v>
      </c>
      <c r="C27" s="464"/>
      <c r="D27" s="464"/>
      <c r="I27" s="594" t="s">
        <v>607</v>
      </c>
      <c r="J27" s="600" t="s">
        <v>601</v>
      </c>
      <c r="K27" s="600" t="s">
        <v>601</v>
      </c>
      <c r="L27" s="601">
        <v>0.1</v>
      </c>
      <c r="M27" s="600" t="s">
        <v>601</v>
      </c>
      <c r="N27" s="600" t="s">
        <v>601</v>
      </c>
    </row>
    <row r="28" spans="2:42">
      <c r="B28" s="111" t="s">
        <v>392</v>
      </c>
      <c r="C28" s="441" t="s">
        <v>83</v>
      </c>
      <c r="D28" s="733">
        <f>IF(Controle!N13=0,0,Araucaria!M17)</f>
        <v>0</v>
      </c>
    </row>
    <row r="29" spans="2:42">
      <c r="B29" s="111" t="s">
        <v>393</v>
      </c>
      <c r="C29" s="441" t="s">
        <v>83</v>
      </c>
      <c r="D29" s="107">
        <v>1</v>
      </c>
    </row>
    <row r="30" spans="2:42">
      <c r="B30" s="111" t="s">
        <v>394</v>
      </c>
      <c r="C30" s="441" t="s">
        <v>83</v>
      </c>
      <c r="D30" s="253">
        <v>0.57142860203922841</v>
      </c>
      <c r="E30" s="427"/>
    </row>
    <row r="31" spans="2:42">
      <c r="B31" s="111" t="s">
        <v>395</v>
      </c>
      <c r="C31" s="441" t="s">
        <v>83</v>
      </c>
      <c r="D31" s="107">
        <v>1</v>
      </c>
    </row>
    <row r="32" spans="2:42">
      <c r="B32" s="111" t="s">
        <v>396</v>
      </c>
      <c r="C32" s="441" t="s">
        <v>83</v>
      </c>
      <c r="D32" s="107">
        <v>1</v>
      </c>
    </row>
    <row r="33" spans="2:42" s="174" customFormat="1" ht="5.25" customHeight="1">
      <c r="C33" s="183"/>
      <c r="D33" s="185"/>
      <c r="E33" s="185"/>
      <c r="F33" s="185"/>
      <c r="G33" s="185"/>
      <c r="H33" s="185"/>
      <c r="I33" s="185"/>
      <c r="J33" s="185"/>
      <c r="K33" s="185"/>
      <c r="L33" s="185"/>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row>
    <row r="34" spans="2:42">
      <c r="B34" s="461" t="s">
        <v>431</v>
      </c>
      <c r="C34" s="464"/>
      <c r="D34" s="464"/>
    </row>
    <row r="35" spans="2:42">
      <c r="B35" s="111" t="s">
        <v>417</v>
      </c>
      <c r="C35" s="81" t="s">
        <v>217</v>
      </c>
      <c r="D35" s="160">
        <v>4</v>
      </c>
      <c r="G35" s="1" t="s">
        <v>1277</v>
      </c>
    </row>
    <row r="36" spans="2:42">
      <c r="B36" s="111" t="s">
        <v>419</v>
      </c>
      <c r="C36" s="441" t="s">
        <v>83</v>
      </c>
      <c r="D36" s="253">
        <f>1-D30</f>
        <v>0.42857139796077159</v>
      </c>
      <c r="G36" s="844" t="s">
        <v>551</v>
      </c>
      <c r="H36" s="844" t="s">
        <v>550</v>
      </c>
      <c r="I36" s="844" t="s">
        <v>552</v>
      </c>
      <c r="J36" s="844" t="s">
        <v>438</v>
      </c>
      <c r="K36" s="844" t="s">
        <v>554</v>
      </c>
      <c r="L36" s="844" t="s">
        <v>552</v>
      </c>
      <c r="M36" s="844" t="s">
        <v>549</v>
      </c>
    </row>
    <row r="37" spans="2:42">
      <c r="B37" s="111" t="s">
        <v>432</v>
      </c>
      <c r="C37" s="441" t="s">
        <v>83</v>
      </c>
      <c r="D37" s="427">
        <f>D36</f>
        <v>0.42857139796077159</v>
      </c>
      <c r="G37" s="1" t="s">
        <v>440</v>
      </c>
      <c r="H37" s="45">
        <v>35</v>
      </c>
      <c r="I37" s="8" t="s">
        <v>437</v>
      </c>
      <c r="J37" s="477">
        <v>1.41</v>
      </c>
      <c r="K37" s="45">
        <f>H37*J37</f>
        <v>49.349999999999994</v>
      </c>
      <c r="L37" s="8" t="s">
        <v>439</v>
      </c>
      <c r="M37" s="1" t="s">
        <v>548</v>
      </c>
    </row>
    <row r="38" spans="2:42">
      <c r="B38" s="111" t="s">
        <v>607</v>
      </c>
      <c r="C38" s="441" t="s">
        <v>83</v>
      </c>
      <c r="D38" s="427">
        <v>0.1</v>
      </c>
      <c r="G38" s="1" t="s">
        <v>634</v>
      </c>
      <c r="H38" s="563" t="s">
        <v>555</v>
      </c>
      <c r="I38" s="8" t="s">
        <v>439</v>
      </c>
      <c r="J38" s="477" t="s">
        <v>556</v>
      </c>
      <c r="K38" s="45">
        <v>45</v>
      </c>
      <c r="L38" s="8" t="s">
        <v>439</v>
      </c>
      <c r="M38" s="1" t="s">
        <v>553</v>
      </c>
    </row>
    <row r="39" spans="2:42">
      <c r="B39" s="111"/>
      <c r="C39" s="450"/>
      <c r="D39" s="427"/>
      <c r="G39" s="1" t="s">
        <v>558</v>
      </c>
      <c r="H39" s="45">
        <v>37.729999999999997</v>
      </c>
      <c r="I39" s="8" t="s">
        <v>439</v>
      </c>
      <c r="J39" s="477" t="s">
        <v>556</v>
      </c>
      <c r="K39" s="45">
        <f>H39</f>
        <v>37.729999999999997</v>
      </c>
      <c r="L39" s="8" t="s">
        <v>439</v>
      </c>
      <c r="M39" s="1" t="s">
        <v>557</v>
      </c>
    </row>
    <row r="40" spans="2:42" s="174" customFormat="1" ht="5.25" customHeight="1">
      <c r="C40" s="183"/>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row>
    <row r="41" spans="2:42">
      <c r="B41" s="461" t="s">
        <v>577</v>
      </c>
      <c r="C41" s="464"/>
      <c r="D41" s="464"/>
      <c r="G41" s="1110" t="s">
        <v>1276</v>
      </c>
      <c r="H41" s="1110"/>
      <c r="I41" s="1111">
        <v>1.0606691877614829</v>
      </c>
      <c r="J41" s="1110"/>
      <c r="K41" s="1110"/>
      <c r="L41" s="1110"/>
      <c r="M41" s="1110"/>
    </row>
    <row r="42" spans="2:42">
      <c r="B42" s="111" t="s">
        <v>440</v>
      </c>
      <c r="C42" s="8" t="s">
        <v>468</v>
      </c>
      <c r="D42" s="1116">
        <f>AVERAGE(K43:K44)</f>
        <v>50.037012208014588</v>
      </c>
      <c r="G42" s="1112" t="s">
        <v>551</v>
      </c>
      <c r="H42" s="1112" t="s">
        <v>550</v>
      </c>
      <c r="I42" s="1112" t="s">
        <v>552</v>
      </c>
      <c r="J42" s="1112" t="s">
        <v>438</v>
      </c>
      <c r="K42" s="1112" t="s">
        <v>554</v>
      </c>
      <c r="L42" s="1112" t="s">
        <v>552</v>
      </c>
      <c r="M42" s="1112" t="s">
        <v>549</v>
      </c>
    </row>
    <row r="43" spans="2:42">
      <c r="B43" s="111" t="s">
        <v>744</v>
      </c>
      <c r="C43" s="8" t="s">
        <v>468</v>
      </c>
      <c r="D43" s="1116">
        <v>5.6215466951358595</v>
      </c>
      <c r="G43" s="1113" t="s">
        <v>440</v>
      </c>
      <c r="H43" s="1114">
        <f>H37*$I$41</f>
        <v>37.123421571651903</v>
      </c>
      <c r="I43" s="1115" t="s">
        <v>437</v>
      </c>
      <c r="J43" s="1116">
        <v>1.41</v>
      </c>
      <c r="K43" s="1114">
        <f>H43*J43</f>
        <v>52.344024416029178</v>
      </c>
      <c r="L43" s="1115" t="s">
        <v>439</v>
      </c>
      <c r="M43" s="1110" t="s">
        <v>548</v>
      </c>
    </row>
    <row r="44" spans="2:42">
      <c r="B44" s="111" t="s">
        <v>704</v>
      </c>
      <c r="C44" s="8" t="s">
        <v>468</v>
      </c>
      <c r="D44" s="477">
        <f>D46*D45</f>
        <v>5.6910094818324266</v>
      </c>
      <c r="G44" s="1113" t="s">
        <v>634</v>
      </c>
      <c r="H44" s="1117" t="str">
        <f>H47&amp;"- "&amp;H46</f>
        <v>37,12- 58,34</v>
      </c>
      <c r="I44" s="1115" t="s">
        <v>439</v>
      </c>
      <c r="J44" s="1116" t="s">
        <v>556</v>
      </c>
      <c r="K44" s="1114">
        <f>AVERAGE(H46:H47)</f>
        <v>47.730000000000004</v>
      </c>
      <c r="L44" s="1115" t="s">
        <v>439</v>
      </c>
      <c r="M44" s="1110" t="s">
        <v>553</v>
      </c>
    </row>
    <row r="45" spans="2:42">
      <c r="B45" s="441" t="s">
        <v>568</v>
      </c>
      <c r="C45" s="8" t="s">
        <v>569</v>
      </c>
      <c r="D45" s="1119">
        <v>0.65443288884883488</v>
      </c>
      <c r="G45" s="1113" t="s">
        <v>558</v>
      </c>
      <c r="H45" s="1114">
        <f>H39*$I$41</f>
        <v>40.019048454240746</v>
      </c>
      <c r="I45" s="1115" t="s">
        <v>439</v>
      </c>
      <c r="J45" s="1116" t="s">
        <v>556</v>
      </c>
      <c r="K45" s="1114">
        <f>H45</f>
        <v>40.019048454240746</v>
      </c>
      <c r="L45" s="1115" t="s">
        <v>439</v>
      </c>
      <c r="M45" s="1110" t="s">
        <v>557</v>
      </c>
    </row>
    <row r="46" spans="2:42">
      <c r="B46" s="441" t="s">
        <v>566</v>
      </c>
      <c r="C46" s="8" t="s">
        <v>567</v>
      </c>
      <c r="D46" s="477">
        <v>8.6960933333333319</v>
      </c>
      <c r="H46" s="1118">
        <f>ROUND(RIGHT(H38,2)*I41,2)</f>
        <v>58.34</v>
      </c>
    </row>
    <row r="47" spans="2:42">
      <c r="B47" s="111"/>
      <c r="C47" s="8"/>
      <c r="D47" s="477"/>
      <c r="H47" s="1118">
        <f>ROUND(LEFT(H38,2)*I41,2)</f>
        <v>37.119999999999997</v>
      </c>
    </row>
    <row r="48" spans="2:42">
      <c r="B48" s="461" t="s">
        <v>924</v>
      </c>
      <c r="C48" s="464"/>
      <c r="D48" s="464"/>
    </row>
    <row r="49" spans="2:10">
      <c r="B49" s="111" t="s">
        <v>578</v>
      </c>
      <c r="C49" s="8" t="s">
        <v>573</v>
      </c>
      <c r="D49" s="1116">
        <v>265.1672969403707</v>
      </c>
    </row>
    <row r="50" spans="2:10">
      <c r="B50" s="111" t="s">
        <v>583</v>
      </c>
      <c r="C50" s="8" t="s">
        <v>606</v>
      </c>
      <c r="D50" s="560">
        <f>D51*D52*D53/1000</f>
        <v>69.960950649197869</v>
      </c>
    </row>
    <row r="51" spans="2:10">
      <c r="B51" s="441" t="s">
        <v>585</v>
      </c>
      <c r="C51" s="8" t="s">
        <v>584</v>
      </c>
      <c r="D51" s="1120">
        <v>3743.4293246935563</v>
      </c>
    </row>
    <row r="52" spans="2:10">
      <c r="B52" s="441" t="s">
        <v>1216</v>
      </c>
      <c r="C52" s="8" t="s">
        <v>567</v>
      </c>
      <c r="D52" s="477">
        <v>74.756</v>
      </c>
    </row>
    <row r="53" spans="2:10">
      <c r="B53" s="441" t="s">
        <v>1215</v>
      </c>
      <c r="C53" s="8" t="s">
        <v>83</v>
      </c>
      <c r="D53" s="793">
        <v>0.25</v>
      </c>
    </row>
    <row r="54" spans="2:10">
      <c r="B54" s="441" t="s">
        <v>1217</v>
      </c>
      <c r="C54" s="8" t="s">
        <v>316</v>
      </c>
      <c r="D54" s="1018">
        <v>1</v>
      </c>
    </row>
    <row r="55" spans="2:10">
      <c r="B55" s="111" t="s">
        <v>1202</v>
      </c>
      <c r="F55" s="493" t="s">
        <v>462</v>
      </c>
      <c r="G55" s="493" t="s">
        <v>464</v>
      </c>
      <c r="H55" s="493" t="s">
        <v>1203</v>
      </c>
      <c r="I55" s="493" t="s">
        <v>1204</v>
      </c>
      <c r="J55" s="493" t="s">
        <v>585</v>
      </c>
    </row>
    <row r="56" spans="2:10">
      <c r="B56" s="441" t="s">
        <v>1205</v>
      </c>
      <c r="C56" s="42">
        <v>1000</v>
      </c>
      <c r="D56" s="560">
        <f>H57</f>
        <v>0</v>
      </c>
      <c r="F56" s="1016">
        <v>44682</v>
      </c>
      <c r="G56" s="560">
        <v>6382.88</v>
      </c>
      <c r="H56" s="560">
        <v>0</v>
      </c>
      <c r="I56" s="560">
        <f>892801.248668484/1000</f>
        <v>892.80124866848405</v>
      </c>
      <c r="J56" s="560">
        <v>3904.2000000000007</v>
      </c>
    </row>
    <row r="57" spans="2:10">
      <c r="B57" s="441" t="s">
        <v>1206</v>
      </c>
      <c r="C57" s="1017" t="s">
        <v>1207</v>
      </c>
      <c r="F57" s="1016">
        <v>44348</v>
      </c>
      <c r="G57" s="560">
        <v>5769.98</v>
      </c>
      <c r="H57" s="560">
        <f>H56/G56*G57</f>
        <v>0</v>
      </c>
      <c r="I57" s="560">
        <f>I56/G56*G57</f>
        <v>807.07225402830375</v>
      </c>
      <c r="J57" s="560">
        <f>J56/G56*G57</f>
        <v>3529.3090134860754</v>
      </c>
    </row>
    <row r="58" spans="2:10">
      <c r="B58" s="111" t="s">
        <v>1208</v>
      </c>
    </row>
    <row r="59" spans="2:10">
      <c r="B59" s="441" t="s">
        <v>1209</v>
      </c>
      <c r="C59" s="42">
        <v>1000</v>
      </c>
      <c r="D59" s="560">
        <v>0</v>
      </c>
    </row>
    <row r="60" spans="2:10">
      <c r="B60" s="441" t="s">
        <v>1210</v>
      </c>
      <c r="C60" s="1017" t="s">
        <v>1207</v>
      </c>
      <c r="D60" s="1">
        <v>7</v>
      </c>
    </row>
    <row r="61" spans="2:10">
      <c r="B61" s="111" t="s">
        <v>792</v>
      </c>
      <c r="C61" s="8" t="s">
        <v>606</v>
      </c>
      <c r="D61" s="587">
        <f>'Invest infraestrutura'!P47/1000</f>
        <v>25.547197131471957</v>
      </c>
    </row>
    <row r="62" spans="2:10">
      <c r="B62" s="111" t="s">
        <v>1005</v>
      </c>
      <c r="C62" s="8" t="s">
        <v>606</v>
      </c>
      <c r="D62" s="857">
        <v>0</v>
      </c>
      <c r="E62" s="1" t="s">
        <v>1095</v>
      </c>
      <c r="F62" s="875">
        <v>3</v>
      </c>
      <c r="G62" s="1" t="s">
        <v>217</v>
      </c>
    </row>
    <row r="63" spans="2:10">
      <c r="B63" s="111" t="s">
        <v>1096</v>
      </c>
      <c r="C63" s="8" t="s">
        <v>606</v>
      </c>
      <c r="D63" s="1121">
        <v>84.853535020918628</v>
      </c>
      <c r="F63" s="8"/>
    </row>
    <row r="64" spans="2:10">
      <c r="B64" s="111"/>
      <c r="C64" s="8"/>
      <c r="D64" s="587"/>
    </row>
    <row r="65" spans="2:11">
      <c r="B65" s="461" t="s">
        <v>443</v>
      </c>
      <c r="C65" s="464"/>
      <c r="D65" s="464"/>
    </row>
    <row r="66" spans="2:11">
      <c r="B66" s="111" t="s">
        <v>453</v>
      </c>
      <c r="C66" s="1" t="s">
        <v>444</v>
      </c>
      <c r="D66" s="719">
        <v>4</v>
      </c>
    </row>
    <row r="67" spans="2:11">
      <c r="B67" s="111" t="s">
        <v>448</v>
      </c>
      <c r="C67" s="1" t="s">
        <v>444</v>
      </c>
      <c r="D67" s="719">
        <v>4</v>
      </c>
    </row>
    <row r="68" spans="2:11">
      <c r="B68" s="111" t="s">
        <v>447</v>
      </c>
      <c r="C68" s="1" t="s">
        <v>444</v>
      </c>
      <c r="D68" s="481">
        <v>0.37547999999999998</v>
      </c>
    </row>
    <row r="70" spans="2:11">
      <c r="B70" s="461" t="s">
        <v>577</v>
      </c>
      <c r="C70" s="464"/>
      <c r="D70" s="464"/>
    </row>
    <row r="71" spans="2:11">
      <c r="B71" s="111" t="s">
        <v>628</v>
      </c>
      <c r="C71" s="8" t="s">
        <v>626</v>
      </c>
      <c r="D71" s="1120">
        <v>2121.3383755229656</v>
      </c>
    </row>
    <row r="72" spans="2:11">
      <c r="B72" s="111" t="s">
        <v>629</v>
      </c>
      <c r="C72" s="8" t="s">
        <v>405</v>
      </c>
      <c r="D72" s="1114">
        <v>0.84853535020918636</v>
      </c>
    </row>
    <row r="74" spans="2:11">
      <c r="B74" s="461" t="s">
        <v>713</v>
      </c>
      <c r="C74" s="464"/>
      <c r="D74" s="464"/>
    </row>
    <row r="75" spans="2:11">
      <c r="B75" s="717" t="s">
        <v>685</v>
      </c>
      <c r="C75" s="81" t="s">
        <v>217</v>
      </c>
      <c r="D75" s="66">
        <v>15</v>
      </c>
      <c r="E75" s="10"/>
    </row>
    <row r="76" spans="2:11">
      <c r="B76" s="655" t="s">
        <v>687</v>
      </c>
      <c r="C76" s="467"/>
      <c r="D76" s="467"/>
    </row>
    <row r="77" spans="2:11">
      <c r="B77" s="111" t="s">
        <v>688</v>
      </c>
      <c r="C77" s="81" t="s">
        <v>217</v>
      </c>
      <c r="D77" s="66">
        <v>8</v>
      </c>
    </row>
    <row r="78" spans="2:11">
      <c r="B78" s="111" t="s">
        <v>714</v>
      </c>
      <c r="C78" s="81" t="s">
        <v>690</v>
      </c>
      <c r="D78" s="143">
        <v>5.8599264705882357</v>
      </c>
    </row>
    <row r="79" spans="2:11">
      <c r="B79" s="111" t="s">
        <v>420</v>
      </c>
      <c r="C79" s="81" t="s">
        <v>83</v>
      </c>
      <c r="D79" s="118">
        <v>1</v>
      </c>
    </row>
    <row r="80" spans="2:11">
      <c r="B80" s="655" t="s">
        <v>505</v>
      </c>
      <c r="C80" s="467"/>
      <c r="D80" s="467"/>
      <c r="G80" s="796" t="s">
        <v>930</v>
      </c>
      <c r="H80" s="703"/>
      <c r="I80" s="798">
        <v>20</v>
      </c>
      <c r="J80" s="798">
        <v>25</v>
      </c>
      <c r="K80" s="799">
        <v>30</v>
      </c>
    </row>
    <row r="81" spans="2:11">
      <c r="B81" s="111" t="str">
        <f>B77</f>
        <v xml:space="preserve">Tempo até produção </v>
      </c>
      <c r="C81" s="81" t="s">
        <v>217</v>
      </c>
      <c r="D81" s="66">
        <v>25</v>
      </c>
      <c r="G81" s="710" t="s">
        <v>931</v>
      </c>
      <c r="H81" s="1" t="s">
        <v>932</v>
      </c>
      <c r="I81" s="8">
        <v>4.4000000000000004</v>
      </c>
      <c r="J81" s="8">
        <v>4.9000000000000004</v>
      </c>
      <c r="K81" s="51">
        <v>3.5</v>
      </c>
    </row>
    <row r="82" spans="2:11">
      <c r="B82" s="111" t="str">
        <f>B78</f>
        <v>Incremento médio anual (IMA)</v>
      </c>
      <c r="C82" s="81" t="s">
        <v>690</v>
      </c>
      <c r="D82" s="143">
        <f>HLOOKUP(D81,I80:K86,7,0)</f>
        <v>21.388000000000002</v>
      </c>
      <c r="G82" s="710" t="s">
        <v>933</v>
      </c>
      <c r="H82" s="1" t="s">
        <v>934</v>
      </c>
      <c r="I82" s="8">
        <v>61</v>
      </c>
      <c r="J82" s="8">
        <v>51.2</v>
      </c>
      <c r="K82" s="51">
        <v>49.6</v>
      </c>
    </row>
    <row r="83" spans="2:11">
      <c r="B83" s="111" t="str">
        <f>B79</f>
        <v>Volume destinado ao manejo</v>
      </c>
      <c r="C83" s="81" t="s">
        <v>83</v>
      </c>
      <c r="D83" s="118">
        <v>0.5</v>
      </c>
      <c r="G83" s="710" t="s">
        <v>935</v>
      </c>
      <c r="H83" s="1" t="s">
        <v>936</v>
      </c>
      <c r="I83" s="8">
        <v>77.8</v>
      </c>
      <c r="J83" s="8">
        <v>82.8</v>
      </c>
      <c r="K83" s="51">
        <v>69.400000000000006</v>
      </c>
    </row>
    <row r="84" spans="2:11">
      <c r="B84" s="655" t="s">
        <v>691</v>
      </c>
      <c r="C84" s="467"/>
      <c r="D84" s="467"/>
      <c r="G84" s="710" t="s">
        <v>937</v>
      </c>
      <c r="H84" s="1" t="s">
        <v>938</v>
      </c>
      <c r="I84" s="8">
        <v>298.8</v>
      </c>
      <c r="J84" s="8">
        <v>395.8</v>
      </c>
      <c r="K84" s="51">
        <v>473.7</v>
      </c>
    </row>
    <row r="85" spans="2:11">
      <c r="B85" s="111" t="s">
        <v>688</v>
      </c>
      <c r="C85" s="81" t="s">
        <v>217</v>
      </c>
      <c r="D85" s="66">
        <v>10</v>
      </c>
      <c r="G85" s="715" t="s">
        <v>242</v>
      </c>
      <c r="H85" s="594"/>
      <c r="I85" s="493">
        <v>442</v>
      </c>
      <c r="J85" s="493">
        <v>534.70000000000005</v>
      </c>
      <c r="K85" s="797">
        <v>596.20000000000005</v>
      </c>
    </row>
    <row r="86" spans="2:11">
      <c r="B86" s="111" t="s">
        <v>449</v>
      </c>
      <c r="C86" s="81" t="s">
        <v>451</v>
      </c>
      <c r="D86" s="718">
        <v>450</v>
      </c>
      <c r="G86" s="1" t="s">
        <v>939</v>
      </c>
      <c r="I86" s="800">
        <f>I85/I80</f>
        <v>22.1</v>
      </c>
      <c r="J86" s="800">
        <f>J85/J80</f>
        <v>21.388000000000002</v>
      </c>
      <c r="K86" s="800">
        <f>K85/K80</f>
        <v>19.873333333333335</v>
      </c>
    </row>
    <row r="87" spans="2:11">
      <c r="B87" s="111" t="s">
        <v>450</v>
      </c>
      <c r="C87" s="81" t="s">
        <v>444</v>
      </c>
      <c r="D87" s="720">
        <v>9</v>
      </c>
      <c r="E87" s="1122"/>
      <c r="F87" s="1122"/>
    </row>
    <row r="88" spans="2:11">
      <c r="E88" s="1156">
        <v>2183</v>
      </c>
      <c r="F88" s="1156">
        <v>1344</v>
      </c>
    </row>
    <row r="89" spans="2:11">
      <c r="B89" s="461" t="s">
        <v>572</v>
      </c>
      <c r="C89" s="462" t="s">
        <v>573</v>
      </c>
      <c r="D89" s="463">
        <f>D90+D91</f>
        <v>635.39101275374946</v>
      </c>
      <c r="E89" s="1122">
        <v>2315.4408368833169</v>
      </c>
      <c r="F89" s="1122">
        <v>1425.539388351433</v>
      </c>
      <c r="G89" s="748"/>
    </row>
    <row r="90" spans="2:11">
      <c r="B90" s="111" t="s">
        <v>782</v>
      </c>
      <c r="C90" s="8" t="s">
        <v>573</v>
      </c>
      <c r="D90" s="748">
        <f>$E$91</f>
        <v>338.34507504034042</v>
      </c>
      <c r="E90" s="567">
        <f>D103</f>
        <v>6843.4299999999994</v>
      </c>
      <c r="F90" s="747">
        <f>E90</f>
        <v>6843.4299999999994</v>
      </c>
    </row>
    <row r="91" spans="2:11">
      <c r="B91" s="111" t="s">
        <v>783</v>
      </c>
      <c r="C91" s="8" t="s">
        <v>573</v>
      </c>
      <c r="D91" s="748">
        <f>F91+LARGE(D92:D93,1)*1000*1%/D6</f>
        <v>297.04593771340905</v>
      </c>
      <c r="E91" s="491">
        <f>E89*1000/E90</f>
        <v>338.34507504034042</v>
      </c>
      <c r="F91" s="1157">
        <f>F89*1000/F90</f>
        <v>208.30773286954542</v>
      </c>
      <c r="G91" s="491"/>
    </row>
    <row r="92" spans="2:11">
      <c r="B92" s="441" t="s">
        <v>784</v>
      </c>
      <c r="C92" s="42">
        <v>1000</v>
      </c>
      <c r="D92" s="560">
        <f>SUM(SFB!D27:I27)</f>
        <v>9000</v>
      </c>
    </row>
    <row r="93" spans="2:11">
      <c r="B93" s="441" t="s">
        <v>330</v>
      </c>
      <c r="C93" s="42">
        <v>1000</v>
      </c>
      <c r="D93" s="560">
        <f>SUM(INV!E60:I60)</f>
        <v>2804.8817440984703</v>
      </c>
      <c r="H93" s="748"/>
    </row>
    <row r="94" spans="2:11">
      <c r="D94" s="491"/>
      <c r="F94" s="748"/>
      <c r="H94" s="748"/>
    </row>
    <row r="95" spans="2:11">
      <c r="C95" s="1" t="s">
        <v>783</v>
      </c>
      <c r="D95" s="748">
        <f>D91*D100</f>
        <v>896618.31069103943</v>
      </c>
      <c r="F95" s="748"/>
    </row>
    <row r="96" spans="2:11">
      <c r="C96" s="594" t="s">
        <v>782</v>
      </c>
      <c r="D96" s="930">
        <f>D90*D100</f>
        <v>1021277.6917555155</v>
      </c>
      <c r="F96" s="748"/>
    </row>
    <row r="97" spans="2:6">
      <c r="D97" s="1161">
        <f>SUM(D95:D96)</f>
        <v>1917896.0024465551</v>
      </c>
      <c r="F97" s="748"/>
    </row>
    <row r="99" spans="2:6">
      <c r="C99" s="844"/>
      <c r="D99" s="838" t="s">
        <v>1197</v>
      </c>
    </row>
    <row r="100" spans="2:6">
      <c r="C100" s="1" t="s">
        <v>428</v>
      </c>
      <c r="D100" s="560">
        <v>3018.45</v>
      </c>
    </row>
    <row r="101" spans="2:6">
      <c r="C101" s="1" t="s">
        <v>422</v>
      </c>
      <c r="D101" s="560">
        <v>2784.95</v>
      </c>
    </row>
    <row r="102" spans="2:6">
      <c r="C102" s="594" t="s">
        <v>1040</v>
      </c>
      <c r="D102" s="604">
        <v>1040.03</v>
      </c>
    </row>
    <row r="103" spans="2:6">
      <c r="C103" s="844" t="s">
        <v>242</v>
      </c>
      <c r="D103" s="845">
        <f>SUM(D100:D102)</f>
        <v>6843.4299999999994</v>
      </c>
    </row>
    <row r="105" spans="2:6">
      <c r="B105" s="461" t="s">
        <v>1326</v>
      </c>
      <c r="C105" s="464"/>
      <c r="D105" s="464"/>
    </row>
    <row r="106" spans="2:6">
      <c r="B106" s="111" t="s">
        <v>923</v>
      </c>
      <c r="C106" s="42">
        <v>1000</v>
      </c>
      <c r="D106" s="560">
        <f ca="1">DRE!AS32</f>
        <v>10161.180482696287</v>
      </c>
      <c r="E106" s="748"/>
      <c r="F106" s="748"/>
    </row>
    <row r="107" spans="2:6" ht="15" customHeight="1">
      <c r="B107" s="111" t="s">
        <v>1010</v>
      </c>
      <c r="C107" s="42">
        <v>1000</v>
      </c>
      <c r="D107" s="560">
        <f ca="1">DRE!AS33</f>
        <v>5047.4036059593873</v>
      </c>
    </row>
    <row r="108" spans="2:6" ht="15" customHeight="1">
      <c r="B108" s="111" t="s">
        <v>1330</v>
      </c>
      <c r="C108" s="42">
        <v>1000</v>
      </c>
      <c r="D108" s="560">
        <f>INV!AS64</f>
        <v>4321.5821065029158</v>
      </c>
      <c r="E108" s="560"/>
      <c r="F108" s="560"/>
    </row>
    <row r="109" spans="2:6" ht="15" customHeight="1">
      <c r="B109" s="111" t="s">
        <v>1329</v>
      </c>
      <c r="C109" s="81" t="s">
        <v>83</v>
      </c>
      <c r="D109" s="597">
        <v>0.1</v>
      </c>
      <c r="E109" s="491"/>
      <c r="F109" s="491"/>
    </row>
    <row r="110" spans="2:6">
      <c r="B110" s="111" t="s">
        <v>1327</v>
      </c>
      <c r="C110" s="42">
        <v>1000</v>
      </c>
      <c r="D110" s="560">
        <f ca="1">D109*SUM(D106:D108)</f>
        <v>1953.0166195158592</v>
      </c>
      <c r="E110" s="491"/>
    </row>
    <row r="111" spans="2:6">
      <c r="B111" s="111" t="s">
        <v>1328</v>
      </c>
      <c r="C111" s="42">
        <v>1000</v>
      </c>
      <c r="D111" s="560">
        <f ca="1">D110</f>
        <v>1953.0166195158592</v>
      </c>
    </row>
    <row r="113" spans="4:6">
      <c r="D113" s="560"/>
      <c r="F113" s="1045"/>
    </row>
    <row r="114" spans="4:6">
      <c r="F114" s="1045"/>
    </row>
    <row r="115" spans="4:6">
      <c r="F115" s="1045"/>
    </row>
  </sheetData>
  <dataValidations disablePrompts="1" count="1">
    <dataValidation type="list" allowBlank="1" showInputMessage="1" showErrorMessage="1" sqref="D81" xr:uid="{00000000-0002-0000-0200-000000000000}">
      <formula1>$I$80:$K$80</formula1>
    </dataValidation>
  </dataValidations>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18">
    <tabColor rgb="FFFFC000"/>
    <outlinePr summaryBelow="0"/>
  </sheetPr>
  <dimension ref="A1:AV1632"/>
  <sheetViews>
    <sheetView showGridLines="0" topLeftCell="B1" zoomScaleNormal="100" workbookViewId="0">
      <pane xSplit="1" ySplit="2" topLeftCell="K755" activePane="bottomRight" state="frozen"/>
      <selection activeCell="I71" sqref="I71"/>
      <selection pane="topRight" activeCell="I71" sqref="I71"/>
      <selection pane="bottomLeft" activeCell="I71" sqref="I71"/>
      <selection pane="bottomRight" activeCell="Q1220" sqref="Q1220"/>
    </sheetView>
  </sheetViews>
  <sheetFormatPr defaultColWidth="6.81640625" defaultRowHeight="13" outlineLevelRow="1"/>
  <cols>
    <col min="1" max="1" width="6.81640625" style="66" customWidth="1"/>
    <col min="2" max="2" width="61" style="66" customWidth="1"/>
    <col min="3" max="4" width="10.81640625" style="81" customWidth="1"/>
    <col min="5" max="45" width="12.81640625" style="66" customWidth="1"/>
    <col min="46" max="46" width="7.453125" style="66" bestFit="1" customWidth="1"/>
    <col min="47" max="47" width="12.1796875" style="66" customWidth="1"/>
    <col min="48" max="52" width="15.81640625" style="66" customWidth="1"/>
    <col min="53" max="16384" width="6.81640625" style="66"/>
  </cols>
  <sheetData>
    <row r="1" spans="1:45" ht="21" customHeight="1">
      <c r="B1" s="67"/>
      <c r="C1" s="68"/>
      <c r="D1" s="68"/>
      <c r="E1" s="67"/>
      <c r="F1" s="67"/>
      <c r="G1" s="67"/>
      <c r="H1" s="67"/>
      <c r="I1" s="67"/>
      <c r="J1" s="67"/>
      <c r="K1" s="67"/>
      <c r="L1" s="69" t="str">
        <f>'Premissas macro'!L1</f>
        <v>Valores em moeda constante (R$ 1.000/Dez21)</v>
      </c>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172"/>
    </row>
    <row r="2" spans="1:45" s="70" customFormat="1" ht="21" customHeight="1">
      <c r="B2" s="69" t="s">
        <v>697</v>
      </c>
      <c r="C2" s="71"/>
      <c r="D2" s="71"/>
      <c r="E2" s="72">
        <v>1</v>
      </c>
      <c r="F2" s="72">
        <v>2</v>
      </c>
      <c r="G2" s="72">
        <v>3</v>
      </c>
      <c r="H2" s="72">
        <v>4</v>
      </c>
      <c r="I2" s="72">
        <v>5</v>
      </c>
      <c r="J2" s="72">
        <v>6</v>
      </c>
      <c r="K2" s="72">
        <v>7</v>
      </c>
      <c r="L2" s="72">
        <v>8</v>
      </c>
      <c r="M2" s="72">
        <v>9</v>
      </c>
      <c r="N2" s="72">
        <v>10</v>
      </c>
      <c r="O2" s="72">
        <v>11</v>
      </c>
      <c r="P2" s="72">
        <v>12</v>
      </c>
      <c r="Q2" s="72">
        <v>13</v>
      </c>
      <c r="R2" s="72">
        <v>14</v>
      </c>
      <c r="S2" s="72">
        <v>15</v>
      </c>
      <c r="T2" s="72">
        <v>16</v>
      </c>
      <c r="U2" s="72">
        <v>17</v>
      </c>
      <c r="V2" s="72">
        <v>18</v>
      </c>
      <c r="W2" s="72">
        <v>19</v>
      </c>
      <c r="X2" s="72">
        <v>20</v>
      </c>
      <c r="Y2" s="72">
        <v>21</v>
      </c>
      <c r="Z2" s="72">
        <v>22</v>
      </c>
      <c r="AA2" s="72">
        <v>23</v>
      </c>
      <c r="AB2" s="72">
        <v>24</v>
      </c>
      <c r="AC2" s="72">
        <v>25</v>
      </c>
      <c r="AD2" s="72">
        <v>26</v>
      </c>
      <c r="AE2" s="72">
        <v>27</v>
      </c>
      <c r="AF2" s="72">
        <v>28</v>
      </c>
      <c r="AG2" s="72">
        <v>29</v>
      </c>
      <c r="AH2" s="72">
        <v>30</v>
      </c>
      <c r="AI2" s="72">
        <v>31</v>
      </c>
      <c r="AJ2" s="72">
        <v>32</v>
      </c>
      <c r="AK2" s="72">
        <v>33</v>
      </c>
      <c r="AL2" s="72">
        <v>34</v>
      </c>
      <c r="AM2" s="72">
        <v>35</v>
      </c>
      <c r="AN2" s="72">
        <v>36</v>
      </c>
      <c r="AO2" s="72">
        <v>37</v>
      </c>
      <c r="AP2" s="72">
        <v>38</v>
      </c>
      <c r="AQ2" s="72">
        <v>39</v>
      </c>
      <c r="AR2" s="72">
        <v>40</v>
      </c>
      <c r="AS2" s="71" t="s">
        <v>20</v>
      </c>
    </row>
    <row r="3" spans="1:45" s="70" customFormat="1">
      <c r="B3" s="73"/>
      <c r="C3" s="74"/>
      <c r="D3" s="74"/>
      <c r="E3" s="78"/>
      <c r="F3" s="78"/>
      <c r="G3" s="78"/>
      <c r="H3" s="78"/>
      <c r="I3" s="78"/>
      <c r="J3" s="78"/>
      <c r="K3" s="78"/>
      <c r="L3" s="78"/>
      <c r="M3" s="78"/>
      <c r="N3" s="78"/>
      <c r="O3" s="78"/>
      <c r="P3" s="78"/>
      <c r="Q3" s="78"/>
      <c r="R3" s="78"/>
      <c r="S3" s="78"/>
      <c r="T3" s="78"/>
      <c r="U3" s="78"/>
      <c r="V3" s="78"/>
      <c r="W3" s="78"/>
      <c r="X3" s="79">
        <v>297369.78999999998</v>
      </c>
      <c r="Y3" s="80">
        <f>1+2.9518%</f>
        <v>1.0295179999999999</v>
      </c>
      <c r="Z3" s="80">
        <f t="shared" ref="Z3:AR3" si="0">1+2.9518%</f>
        <v>1.0295179999999999</v>
      </c>
      <c r="AA3" s="80">
        <f t="shared" si="0"/>
        <v>1.0295179999999999</v>
      </c>
      <c r="AB3" s="80">
        <f t="shared" si="0"/>
        <v>1.0295179999999999</v>
      </c>
      <c r="AC3" s="80">
        <f t="shared" si="0"/>
        <v>1.0295179999999999</v>
      </c>
      <c r="AD3" s="80">
        <f t="shared" si="0"/>
        <v>1.0295179999999999</v>
      </c>
      <c r="AE3" s="80">
        <f t="shared" si="0"/>
        <v>1.0295179999999999</v>
      </c>
      <c r="AF3" s="80">
        <f t="shared" si="0"/>
        <v>1.0295179999999999</v>
      </c>
      <c r="AG3" s="80">
        <f t="shared" si="0"/>
        <v>1.0295179999999999</v>
      </c>
      <c r="AH3" s="80">
        <f t="shared" si="0"/>
        <v>1.0295179999999999</v>
      </c>
      <c r="AI3" s="80">
        <f t="shared" si="0"/>
        <v>1.0295179999999999</v>
      </c>
      <c r="AJ3" s="80">
        <f t="shared" si="0"/>
        <v>1.0295179999999999</v>
      </c>
      <c r="AK3" s="80">
        <f t="shared" si="0"/>
        <v>1.0295179999999999</v>
      </c>
      <c r="AL3" s="80">
        <f t="shared" si="0"/>
        <v>1.0295179999999999</v>
      </c>
      <c r="AM3" s="80">
        <f t="shared" si="0"/>
        <v>1.0295179999999999</v>
      </c>
      <c r="AN3" s="80">
        <f t="shared" si="0"/>
        <v>1.0295179999999999</v>
      </c>
      <c r="AO3" s="80">
        <f t="shared" si="0"/>
        <v>1.0295179999999999</v>
      </c>
      <c r="AP3" s="80">
        <f t="shared" si="0"/>
        <v>1.0295179999999999</v>
      </c>
      <c r="AQ3" s="80">
        <f t="shared" si="0"/>
        <v>1.0295179999999999</v>
      </c>
      <c r="AR3" s="80">
        <f t="shared" si="0"/>
        <v>1.0295179999999999</v>
      </c>
      <c r="AS3" s="173"/>
    </row>
    <row r="4" spans="1:45" ht="18" customHeight="1">
      <c r="A4" s="66" t="s">
        <v>433</v>
      </c>
      <c r="B4" s="82" t="s">
        <v>231</v>
      </c>
      <c r="C4" s="84"/>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row>
    <row r="5" spans="1:45" s="174" customFormat="1">
      <c r="B5" s="175" t="s">
        <v>232</v>
      </c>
      <c r="C5" s="176"/>
      <c r="D5" s="177"/>
      <c r="E5" s="177">
        <f>'Premissas macro'!E17</f>
        <v>1</v>
      </c>
      <c r="F5" s="177">
        <f>'Premissas macro'!F17</f>
        <v>1</v>
      </c>
      <c r="G5" s="177">
        <f>'Premissas macro'!G17</f>
        <v>1</v>
      </c>
      <c r="H5" s="177">
        <f>'Premissas macro'!H17</f>
        <v>1</v>
      </c>
      <c r="I5" s="177">
        <f>'Premissas macro'!I17</f>
        <v>1</v>
      </c>
      <c r="J5" s="177">
        <f>'Premissas macro'!J17</f>
        <v>1</v>
      </c>
      <c r="K5" s="177">
        <f>'Premissas macro'!K17</f>
        <v>1</v>
      </c>
      <c r="L5" s="177">
        <f>'Premissas macro'!L17</f>
        <v>1</v>
      </c>
      <c r="M5" s="177">
        <f>'Premissas macro'!M17</f>
        <v>1</v>
      </c>
      <c r="N5" s="177">
        <f>'Premissas macro'!N17</f>
        <v>1</v>
      </c>
      <c r="O5" s="177">
        <f>'Premissas macro'!O17</f>
        <v>1</v>
      </c>
      <c r="P5" s="177">
        <f>'Premissas macro'!P17</f>
        <v>1</v>
      </c>
      <c r="Q5" s="177">
        <f>'Premissas macro'!Q17</f>
        <v>1</v>
      </c>
      <c r="R5" s="177">
        <f>'Premissas macro'!R17</f>
        <v>1</v>
      </c>
      <c r="S5" s="177">
        <f>'Premissas macro'!S17</f>
        <v>1</v>
      </c>
      <c r="T5" s="177">
        <f>'Premissas macro'!T17</f>
        <v>1</v>
      </c>
      <c r="U5" s="177">
        <f>'Premissas macro'!U17</f>
        <v>1</v>
      </c>
      <c r="V5" s="177">
        <f>'Premissas macro'!V17</f>
        <v>1</v>
      </c>
      <c r="W5" s="177">
        <f>'Premissas macro'!W17</f>
        <v>1</v>
      </c>
      <c r="X5" s="177">
        <f>'Premissas macro'!X17</f>
        <v>1</v>
      </c>
      <c r="Y5" s="177">
        <f>'Premissas macro'!Y17</f>
        <v>1</v>
      </c>
      <c r="Z5" s="177">
        <f>'Premissas macro'!Z17</f>
        <v>1</v>
      </c>
      <c r="AA5" s="177">
        <f>'Premissas macro'!AA17</f>
        <v>1</v>
      </c>
      <c r="AB5" s="177">
        <f>'Premissas macro'!AB17</f>
        <v>1</v>
      </c>
      <c r="AC5" s="177">
        <f>'Premissas macro'!AC17</f>
        <v>1</v>
      </c>
      <c r="AD5" s="177">
        <f>'Premissas macro'!AD17</f>
        <v>1</v>
      </c>
      <c r="AE5" s="177">
        <f>'Premissas macro'!AE17</f>
        <v>1</v>
      </c>
      <c r="AF5" s="177">
        <f>'Premissas macro'!AF17</f>
        <v>1</v>
      </c>
      <c r="AG5" s="177">
        <f>'Premissas macro'!AG17</f>
        <v>1</v>
      </c>
      <c r="AH5" s="177">
        <f>'Premissas macro'!AH17</f>
        <v>1</v>
      </c>
      <c r="AI5" s="177">
        <f>'Premissas macro'!AI17</f>
        <v>1</v>
      </c>
      <c r="AJ5" s="177">
        <f>'Premissas macro'!AJ17</f>
        <v>1</v>
      </c>
      <c r="AK5" s="177">
        <f>'Premissas macro'!AK17</f>
        <v>1</v>
      </c>
      <c r="AL5" s="177">
        <f>'Premissas macro'!AL17</f>
        <v>1</v>
      </c>
      <c r="AM5" s="177">
        <f>'Premissas macro'!AM17</f>
        <v>1</v>
      </c>
      <c r="AN5" s="177">
        <f>'Premissas macro'!AN17</f>
        <v>0</v>
      </c>
      <c r="AO5" s="177">
        <f>'Premissas macro'!AO17</f>
        <v>0</v>
      </c>
      <c r="AP5" s="177">
        <f>'Premissas macro'!AP17</f>
        <v>0</v>
      </c>
      <c r="AQ5" s="177">
        <f>'Premissas macro'!AQ17</f>
        <v>0</v>
      </c>
      <c r="AR5" s="177">
        <f>'Premissas macro'!AR17</f>
        <v>0</v>
      </c>
    </row>
    <row r="6" spans="1:45" s="174" customFormat="1">
      <c r="B6" s="175" t="s">
        <v>233</v>
      </c>
      <c r="C6" s="176"/>
      <c r="D6" s="177"/>
      <c r="E6" s="177">
        <f t="shared" ref="E6:AR6" si="1">IF(E5=1,1+D6,D6)</f>
        <v>1</v>
      </c>
      <c r="F6" s="177">
        <f t="shared" si="1"/>
        <v>2</v>
      </c>
      <c r="G6" s="177">
        <f t="shared" si="1"/>
        <v>3</v>
      </c>
      <c r="H6" s="177">
        <f t="shared" si="1"/>
        <v>4</v>
      </c>
      <c r="I6" s="177">
        <f t="shared" si="1"/>
        <v>5</v>
      </c>
      <c r="J6" s="177">
        <f t="shared" si="1"/>
        <v>6</v>
      </c>
      <c r="K6" s="177">
        <f t="shared" si="1"/>
        <v>7</v>
      </c>
      <c r="L6" s="177">
        <f t="shared" si="1"/>
        <v>8</v>
      </c>
      <c r="M6" s="177">
        <f t="shared" si="1"/>
        <v>9</v>
      </c>
      <c r="N6" s="177">
        <f t="shared" si="1"/>
        <v>10</v>
      </c>
      <c r="O6" s="177">
        <f t="shared" si="1"/>
        <v>11</v>
      </c>
      <c r="P6" s="177">
        <f t="shared" si="1"/>
        <v>12</v>
      </c>
      <c r="Q6" s="177">
        <f t="shared" si="1"/>
        <v>13</v>
      </c>
      <c r="R6" s="177">
        <f t="shared" si="1"/>
        <v>14</v>
      </c>
      <c r="S6" s="177">
        <f t="shared" si="1"/>
        <v>15</v>
      </c>
      <c r="T6" s="177">
        <f t="shared" si="1"/>
        <v>16</v>
      </c>
      <c r="U6" s="177">
        <f t="shared" si="1"/>
        <v>17</v>
      </c>
      <c r="V6" s="177">
        <f t="shared" si="1"/>
        <v>18</v>
      </c>
      <c r="W6" s="177">
        <f t="shared" si="1"/>
        <v>19</v>
      </c>
      <c r="X6" s="177">
        <f t="shared" si="1"/>
        <v>20</v>
      </c>
      <c r="Y6" s="177">
        <f t="shared" si="1"/>
        <v>21</v>
      </c>
      <c r="Z6" s="177">
        <f t="shared" si="1"/>
        <v>22</v>
      </c>
      <c r="AA6" s="177">
        <f t="shared" si="1"/>
        <v>23</v>
      </c>
      <c r="AB6" s="177">
        <f t="shared" si="1"/>
        <v>24</v>
      </c>
      <c r="AC6" s="177">
        <f t="shared" si="1"/>
        <v>25</v>
      </c>
      <c r="AD6" s="177">
        <f t="shared" si="1"/>
        <v>26</v>
      </c>
      <c r="AE6" s="177">
        <f t="shared" si="1"/>
        <v>27</v>
      </c>
      <c r="AF6" s="177">
        <f t="shared" si="1"/>
        <v>28</v>
      </c>
      <c r="AG6" s="177">
        <f t="shared" si="1"/>
        <v>29</v>
      </c>
      <c r="AH6" s="177">
        <f t="shared" si="1"/>
        <v>30</v>
      </c>
      <c r="AI6" s="177">
        <f t="shared" si="1"/>
        <v>31</v>
      </c>
      <c r="AJ6" s="177">
        <f t="shared" si="1"/>
        <v>32</v>
      </c>
      <c r="AK6" s="177">
        <f t="shared" si="1"/>
        <v>33</v>
      </c>
      <c r="AL6" s="177">
        <f t="shared" si="1"/>
        <v>34</v>
      </c>
      <c r="AM6" s="177">
        <f t="shared" si="1"/>
        <v>35</v>
      </c>
      <c r="AN6" s="177">
        <f t="shared" si="1"/>
        <v>35</v>
      </c>
      <c r="AO6" s="177">
        <f t="shared" si="1"/>
        <v>35</v>
      </c>
      <c r="AP6" s="177">
        <f t="shared" si="1"/>
        <v>35</v>
      </c>
      <c r="AQ6" s="177">
        <f t="shared" si="1"/>
        <v>35</v>
      </c>
      <c r="AR6" s="177">
        <f t="shared" si="1"/>
        <v>35</v>
      </c>
    </row>
    <row r="7" spans="1:45">
      <c r="E7" s="162"/>
    </row>
    <row r="8" spans="1:45">
      <c r="B8" s="657" t="s">
        <v>1104</v>
      </c>
      <c r="C8" s="199" t="s">
        <v>418</v>
      </c>
      <c r="D8" s="658" t="s">
        <v>1332</v>
      </c>
      <c r="E8" s="659"/>
      <c r="F8" s="659"/>
      <c r="G8" s="659"/>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5"/>
    </row>
    <row r="9" spans="1:45" outlineLevel="1">
      <c r="B9" s="648">
        <f>D9/SUM(D$9:D$48)</f>
        <v>0.60141774627230526</v>
      </c>
      <c r="C9" s="81">
        <v>1</v>
      </c>
      <c r="D9" s="1121">
        <v>14875.932765737163</v>
      </c>
      <c r="E9" s="89">
        <v>0</v>
      </c>
      <c r="F9" s="89" cm="1">
        <f t="array" ref="F9:AR9">TRANSPOSE(D9:D47)</f>
        <v>14875.932765737163</v>
      </c>
      <c r="G9" s="89">
        <v>5913.1288590842723</v>
      </c>
      <c r="H9" s="89">
        <v>1083.4690097626808</v>
      </c>
      <c r="I9" s="89">
        <v>1083.4690097626808</v>
      </c>
      <c r="J9" s="89">
        <v>1083.4690097626808</v>
      </c>
      <c r="K9" s="89">
        <v>139.06131263695121</v>
      </c>
      <c r="L9" s="89">
        <v>139.06131263695121</v>
      </c>
      <c r="M9" s="89">
        <v>139.06131263695121</v>
      </c>
      <c r="N9" s="89">
        <v>139.06131263695121</v>
      </c>
      <c r="O9" s="89">
        <v>139.06131263695121</v>
      </c>
      <c r="P9" s="89">
        <v>0</v>
      </c>
      <c r="Q9" s="89">
        <v>0</v>
      </c>
      <c r="R9" s="89">
        <v>0</v>
      </c>
      <c r="S9" s="89">
        <v>0</v>
      </c>
      <c r="T9" s="89">
        <v>0</v>
      </c>
      <c r="U9" s="89">
        <v>0</v>
      </c>
      <c r="V9" s="89">
        <v>0</v>
      </c>
      <c r="W9" s="89">
        <v>0</v>
      </c>
      <c r="X9" s="89">
        <v>0</v>
      </c>
      <c r="Y9" s="89">
        <v>0</v>
      </c>
      <c r="Z9" s="89">
        <v>0</v>
      </c>
      <c r="AA9" s="89">
        <v>0</v>
      </c>
      <c r="AB9" s="89">
        <v>0</v>
      </c>
      <c r="AC9" s="89">
        <v>0</v>
      </c>
      <c r="AD9" s="89">
        <v>0</v>
      </c>
      <c r="AE9" s="89">
        <v>0</v>
      </c>
      <c r="AF9" s="89">
        <v>0</v>
      </c>
      <c r="AG9" s="89">
        <v>0</v>
      </c>
      <c r="AH9" s="89">
        <v>0</v>
      </c>
      <c r="AI9" s="89">
        <v>0</v>
      </c>
      <c r="AJ9" s="89">
        <v>0</v>
      </c>
      <c r="AK9" s="89">
        <v>0</v>
      </c>
      <c r="AL9" s="89">
        <v>0</v>
      </c>
      <c r="AM9" s="89">
        <v>0</v>
      </c>
      <c r="AN9" s="89">
        <v>0</v>
      </c>
      <c r="AO9" s="89">
        <v>0</v>
      </c>
      <c r="AP9" s="89">
        <v>0</v>
      </c>
      <c r="AQ9" s="89">
        <v>0</v>
      </c>
      <c r="AR9" s="649">
        <v>0</v>
      </c>
    </row>
    <row r="10" spans="1:45" outlineLevel="1">
      <c r="B10" s="648">
        <f t="shared" ref="B10:B48" si="2">D10/SUM(D$9:D$48)</f>
        <v>0.23906135419212909</v>
      </c>
      <c r="C10" s="81">
        <f>C9+1</f>
        <v>2</v>
      </c>
      <c r="D10" s="1121">
        <v>5913.1288590842723</v>
      </c>
      <c r="E10" s="89"/>
      <c r="F10" s="89">
        <f>E9</f>
        <v>0</v>
      </c>
      <c r="G10" s="89">
        <f t="shared" ref="G10:V26" si="3">F9</f>
        <v>14875.932765737163</v>
      </c>
      <c r="H10" s="89">
        <f t="shared" si="3"/>
        <v>5913.1288590842723</v>
      </c>
      <c r="I10" s="89">
        <f t="shared" si="3"/>
        <v>1083.4690097626808</v>
      </c>
      <c r="J10" s="89">
        <f t="shared" si="3"/>
        <v>1083.4690097626808</v>
      </c>
      <c r="K10" s="89">
        <f t="shared" si="3"/>
        <v>1083.4690097626808</v>
      </c>
      <c r="L10" s="89">
        <f t="shared" si="3"/>
        <v>139.06131263695121</v>
      </c>
      <c r="M10" s="89">
        <f t="shared" si="3"/>
        <v>139.06131263695121</v>
      </c>
      <c r="N10" s="89">
        <f t="shared" si="3"/>
        <v>139.06131263695121</v>
      </c>
      <c r="O10" s="89">
        <f t="shared" si="3"/>
        <v>139.06131263695121</v>
      </c>
      <c r="P10" s="89">
        <f t="shared" si="3"/>
        <v>139.06131263695121</v>
      </c>
      <c r="Q10" s="89">
        <f t="shared" si="3"/>
        <v>0</v>
      </c>
      <c r="R10" s="89">
        <f t="shared" si="3"/>
        <v>0</v>
      </c>
      <c r="S10" s="89">
        <f t="shared" si="3"/>
        <v>0</v>
      </c>
      <c r="T10" s="89">
        <f t="shared" si="3"/>
        <v>0</v>
      </c>
      <c r="U10" s="89">
        <f t="shared" si="3"/>
        <v>0</v>
      </c>
      <c r="V10" s="89">
        <f t="shared" si="3"/>
        <v>0</v>
      </c>
      <c r="W10" s="89">
        <f t="shared" ref="W10:Z27" si="4">V9</f>
        <v>0</v>
      </c>
      <c r="X10" s="89">
        <f t="shared" si="4"/>
        <v>0</v>
      </c>
      <c r="Y10" s="89">
        <f t="shared" si="4"/>
        <v>0</v>
      </c>
      <c r="Z10" s="89">
        <f t="shared" si="4"/>
        <v>0</v>
      </c>
      <c r="AA10" s="89">
        <f t="shared" ref="AA10:AA18" si="5">Z9</f>
        <v>0</v>
      </c>
      <c r="AB10" s="89">
        <f t="shared" ref="AB10:AB18" si="6">AA9</f>
        <v>0</v>
      </c>
      <c r="AC10" s="89">
        <f t="shared" ref="AC10:AC18" si="7">AB9</f>
        <v>0</v>
      </c>
      <c r="AD10" s="89">
        <f t="shared" ref="AD10:AD18" si="8">AC9</f>
        <v>0</v>
      </c>
      <c r="AE10" s="89">
        <f t="shared" ref="AE10:AE18" si="9">AD9</f>
        <v>0</v>
      </c>
      <c r="AF10" s="89">
        <f t="shared" ref="AF10:AF18" si="10">AE9</f>
        <v>0</v>
      </c>
      <c r="AG10" s="89">
        <f t="shared" ref="AG10:AG18" si="11">AF9</f>
        <v>0</v>
      </c>
      <c r="AH10" s="89">
        <f t="shared" ref="AH10:AH18" si="12">AG9</f>
        <v>0</v>
      </c>
      <c r="AI10" s="89">
        <f t="shared" ref="AI10:AI18" si="13">AH9</f>
        <v>0</v>
      </c>
      <c r="AJ10" s="89">
        <f t="shared" ref="AJ10:AJ25" si="14">AI9</f>
        <v>0</v>
      </c>
      <c r="AK10" s="89">
        <f t="shared" ref="AK10:AK25" si="15">AJ9</f>
        <v>0</v>
      </c>
      <c r="AL10" s="89">
        <f t="shared" ref="AL10:AL25" si="16">AK9</f>
        <v>0</v>
      </c>
      <c r="AM10" s="89">
        <f t="shared" ref="AM10:AM25" si="17">AL9</f>
        <v>0</v>
      </c>
      <c r="AN10" s="89">
        <f t="shared" ref="AN10:AN25" si="18">AM9</f>
        <v>0</v>
      </c>
      <c r="AO10" s="89">
        <f t="shared" ref="AO10:AO25" si="19">AN9</f>
        <v>0</v>
      </c>
      <c r="AP10" s="89">
        <f t="shared" ref="AP10:AP25" si="20">AO9</f>
        <v>0</v>
      </c>
      <c r="AQ10" s="89">
        <f t="shared" ref="AQ10:AQ28" si="21">AP9</f>
        <v>0</v>
      </c>
      <c r="AR10" s="649">
        <f t="shared" ref="AR10:AR28" si="22">AQ9</f>
        <v>0</v>
      </c>
    </row>
    <row r="11" spans="1:45" outlineLevel="1">
      <c r="B11" s="648">
        <f t="shared" si="2"/>
        <v>4.380347103397704E-2</v>
      </c>
      <c r="C11" s="81">
        <f t="shared" ref="C11:C48" si="23">C10+1</f>
        <v>3</v>
      </c>
      <c r="D11" s="1121">
        <v>1083.4690097626808</v>
      </c>
      <c r="E11" s="89"/>
      <c r="F11" s="89"/>
      <c r="G11" s="89">
        <f>F10</f>
        <v>0</v>
      </c>
      <c r="H11" s="89">
        <f>G10</f>
        <v>14875.932765737163</v>
      </c>
      <c r="I11" s="89">
        <f t="shared" si="3"/>
        <v>5913.1288590842723</v>
      </c>
      <c r="J11" s="89">
        <f t="shared" si="3"/>
        <v>1083.4690097626808</v>
      </c>
      <c r="K11" s="89">
        <f t="shared" si="3"/>
        <v>1083.4690097626808</v>
      </c>
      <c r="L11" s="89">
        <f t="shared" si="3"/>
        <v>1083.4690097626808</v>
      </c>
      <c r="M11" s="89">
        <f t="shared" si="3"/>
        <v>139.06131263695121</v>
      </c>
      <c r="N11" s="89">
        <f t="shared" si="3"/>
        <v>139.06131263695121</v>
      </c>
      <c r="O11" s="89">
        <f t="shared" si="3"/>
        <v>139.06131263695121</v>
      </c>
      <c r="P11" s="89">
        <f t="shared" si="3"/>
        <v>139.06131263695121</v>
      </c>
      <c r="Q11" s="89">
        <f t="shared" si="3"/>
        <v>139.06131263695121</v>
      </c>
      <c r="R11" s="89">
        <f t="shared" si="3"/>
        <v>0</v>
      </c>
      <c r="S11" s="89">
        <f t="shared" si="3"/>
        <v>0</v>
      </c>
      <c r="T11" s="89">
        <f t="shared" si="3"/>
        <v>0</v>
      </c>
      <c r="U11" s="89">
        <f t="shared" si="3"/>
        <v>0</v>
      </c>
      <c r="V11" s="89">
        <f t="shared" si="3"/>
        <v>0</v>
      </c>
      <c r="W11" s="89">
        <f t="shared" si="4"/>
        <v>0</v>
      </c>
      <c r="X11" s="89">
        <f t="shared" si="4"/>
        <v>0</v>
      </c>
      <c r="Y11" s="89">
        <f t="shared" si="4"/>
        <v>0</v>
      </c>
      <c r="Z11" s="89">
        <f t="shared" si="4"/>
        <v>0</v>
      </c>
      <c r="AA11" s="89">
        <f t="shared" si="5"/>
        <v>0</v>
      </c>
      <c r="AB11" s="89">
        <f t="shared" si="6"/>
        <v>0</v>
      </c>
      <c r="AC11" s="89">
        <f t="shared" si="7"/>
        <v>0</v>
      </c>
      <c r="AD11" s="89">
        <f t="shared" si="8"/>
        <v>0</v>
      </c>
      <c r="AE11" s="89">
        <f t="shared" si="9"/>
        <v>0</v>
      </c>
      <c r="AF11" s="89">
        <f t="shared" si="10"/>
        <v>0</v>
      </c>
      <c r="AG11" s="89">
        <f t="shared" si="11"/>
        <v>0</v>
      </c>
      <c r="AH11" s="89">
        <f t="shared" si="12"/>
        <v>0</v>
      </c>
      <c r="AI11" s="89">
        <f t="shared" si="13"/>
        <v>0</v>
      </c>
      <c r="AJ11" s="89">
        <f t="shared" si="14"/>
        <v>0</v>
      </c>
      <c r="AK11" s="89">
        <f t="shared" si="15"/>
        <v>0</v>
      </c>
      <c r="AL11" s="89">
        <f t="shared" si="16"/>
        <v>0</v>
      </c>
      <c r="AM11" s="89">
        <f t="shared" si="17"/>
        <v>0</v>
      </c>
      <c r="AN11" s="89">
        <f t="shared" si="18"/>
        <v>0</v>
      </c>
      <c r="AO11" s="89">
        <f t="shared" si="19"/>
        <v>0</v>
      </c>
      <c r="AP11" s="89">
        <f t="shared" si="20"/>
        <v>0</v>
      </c>
      <c r="AQ11" s="89">
        <f t="shared" si="21"/>
        <v>0</v>
      </c>
      <c r="AR11" s="649">
        <f t="shared" si="22"/>
        <v>0</v>
      </c>
    </row>
    <row r="12" spans="1:45" outlineLevel="1">
      <c r="B12" s="648">
        <f t="shared" si="2"/>
        <v>4.380347103397704E-2</v>
      </c>
      <c r="C12" s="81">
        <f t="shared" si="23"/>
        <v>4</v>
      </c>
      <c r="D12" s="1121">
        <v>1083.4690097626808</v>
      </c>
      <c r="E12" s="89"/>
      <c r="F12" s="89"/>
      <c r="G12" s="89"/>
      <c r="H12" s="89">
        <f>G11</f>
        <v>0</v>
      </c>
      <c r="I12" s="89">
        <f t="shared" si="3"/>
        <v>14875.932765737163</v>
      </c>
      <c r="J12" s="89">
        <f t="shared" si="3"/>
        <v>5913.1288590842723</v>
      </c>
      <c r="K12" s="89">
        <f t="shared" si="3"/>
        <v>1083.4690097626808</v>
      </c>
      <c r="L12" s="89">
        <f t="shared" si="3"/>
        <v>1083.4690097626808</v>
      </c>
      <c r="M12" s="89">
        <f t="shared" si="3"/>
        <v>1083.4690097626808</v>
      </c>
      <c r="N12" s="89">
        <f t="shared" si="3"/>
        <v>139.06131263695121</v>
      </c>
      <c r="O12" s="89">
        <f t="shared" si="3"/>
        <v>139.06131263695121</v>
      </c>
      <c r="P12" s="89">
        <f t="shared" si="3"/>
        <v>139.06131263695121</v>
      </c>
      <c r="Q12" s="89">
        <f t="shared" si="3"/>
        <v>139.06131263695121</v>
      </c>
      <c r="R12" s="89">
        <f t="shared" si="3"/>
        <v>139.06131263695121</v>
      </c>
      <c r="S12" s="89">
        <f t="shared" si="3"/>
        <v>0</v>
      </c>
      <c r="T12" s="89">
        <f t="shared" si="3"/>
        <v>0</v>
      </c>
      <c r="U12" s="89">
        <f t="shared" si="3"/>
        <v>0</v>
      </c>
      <c r="V12" s="89">
        <f t="shared" si="3"/>
        <v>0</v>
      </c>
      <c r="W12" s="89">
        <f t="shared" si="4"/>
        <v>0</v>
      </c>
      <c r="X12" s="89">
        <f t="shared" si="4"/>
        <v>0</v>
      </c>
      <c r="Y12" s="89">
        <f t="shared" si="4"/>
        <v>0</v>
      </c>
      <c r="Z12" s="89">
        <f t="shared" si="4"/>
        <v>0</v>
      </c>
      <c r="AA12" s="89">
        <f t="shared" si="5"/>
        <v>0</v>
      </c>
      <c r="AB12" s="89">
        <f t="shared" si="6"/>
        <v>0</v>
      </c>
      <c r="AC12" s="89">
        <f t="shared" si="7"/>
        <v>0</v>
      </c>
      <c r="AD12" s="89">
        <f t="shared" si="8"/>
        <v>0</v>
      </c>
      <c r="AE12" s="89">
        <f t="shared" si="9"/>
        <v>0</v>
      </c>
      <c r="AF12" s="89">
        <f t="shared" si="10"/>
        <v>0</v>
      </c>
      <c r="AG12" s="89">
        <f t="shared" si="11"/>
        <v>0</v>
      </c>
      <c r="AH12" s="89">
        <f t="shared" si="12"/>
        <v>0</v>
      </c>
      <c r="AI12" s="89">
        <f t="shared" si="13"/>
        <v>0</v>
      </c>
      <c r="AJ12" s="89">
        <f t="shared" si="14"/>
        <v>0</v>
      </c>
      <c r="AK12" s="89">
        <f t="shared" si="15"/>
        <v>0</v>
      </c>
      <c r="AL12" s="89">
        <f t="shared" si="16"/>
        <v>0</v>
      </c>
      <c r="AM12" s="89">
        <f t="shared" si="17"/>
        <v>0</v>
      </c>
      <c r="AN12" s="89">
        <f t="shared" si="18"/>
        <v>0</v>
      </c>
      <c r="AO12" s="89">
        <f t="shared" si="19"/>
        <v>0</v>
      </c>
      <c r="AP12" s="89">
        <f t="shared" si="20"/>
        <v>0</v>
      </c>
      <c r="AQ12" s="89">
        <f t="shared" si="21"/>
        <v>0</v>
      </c>
      <c r="AR12" s="649">
        <f t="shared" si="22"/>
        <v>0</v>
      </c>
    </row>
    <row r="13" spans="1:45" outlineLevel="1">
      <c r="B13" s="648">
        <f t="shared" si="2"/>
        <v>4.380347103397704E-2</v>
      </c>
      <c r="C13" s="81">
        <f t="shared" si="23"/>
        <v>5</v>
      </c>
      <c r="D13" s="1121">
        <v>1083.4690097626808</v>
      </c>
      <c r="E13" s="89"/>
      <c r="F13" s="89"/>
      <c r="G13" s="89"/>
      <c r="I13" s="89">
        <f>H12</f>
        <v>0</v>
      </c>
      <c r="J13" s="89">
        <f t="shared" si="3"/>
        <v>14875.932765737163</v>
      </c>
      <c r="K13" s="89">
        <f t="shared" si="3"/>
        <v>5913.1288590842723</v>
      </c>
      <c r="L13" s="89">
        <f t="shared" si="3"/>
        <v>1083.4690097626808</v>
      </c>
      <c r="M13" s="89">
        <f t="shared" si="3"/>
        <v>1083.4690097626808</v>
      </c>
      <c r="N13" s="89">
        <f t="shared" si="3"/>
        <v>1083.4690097626808</v>
      </c>
      <c r="O13" s="89">
        <f t="shared" si="3"/>
        <v>139.06131263695121</v>
      </c>
      <c r="P13" s="89">
        <f t="shared" si="3"/>
        <v>139.06131263695121</v>
      </c>
      <c r="Q13" s="89">
        <f t="shared" si="3"/>
        <v>139.06131263695121</v>
      </c>
      <c r="R13" s="89">
        <f t="shared" si="3"/>
        <v>139.06131263695121</v>
      </c>
      <c r="S13" s="89">
        <f t="shared" si="3"/>
        <v>139.06131263695121</v>
      </c>
      <c r="T13" s="89">
        <f t="shared" si="3"/>
        <v>0</v>
      </c>
      <c r="U13" s="89">
        <f t="shared" si="3"/>
        <v>0</v>
      </c>
      <c r="V13" s="89">
        <f t="shared" si="3"/>
        <v>0</v>
      </c>
      <c r="W13" s="89">
        <f t="shared" si="4"/>
        <v>0</v>
      </c>
      <c r="X13" s="89">
        <f t="shared" si="4"/>
        <v>0</v>
      </c>
      <c r="Y13" s="89">
        <f t="shared" si="4"/>
        <v>0</v>
      </c>
      <c r="Z13" s="89">
        <f t="shared" si="4"/>
        <v>0</v>
      </c>
      <c r="AA13" s="89">
        <f t="shared" si="5"/>
        <v>0</v>
      </c>
      <c r="AB13" s="89">
        <f t="shared" si="6"/>
        <v>0</v>
      </c>
      <c r="AC13" s="89">
        <f t="shared" si="7"/>
        <v>0</v>
      </c>
      <c r="AD13" s="89">
        <f t="shared" si="8"/>
        <v>0</v>
      </c>
      <c r="AE13" s="89">
        <f t="shared" si="9"/>
        <v>0</v>
      </c>
      <c r="AF13" s="89">
        <f t="shared" si="10"/>
        <v>0</v>
      </c>
      <c r="AG13" s="89">
        <f t="shared" si="11"/>
        <v>0</v>
      </c>
      <c r="AH13" s="89">
        <f t="shared" si="12"/>
        <v>0</v>
      </c>
      <c r="AI13" s="89">
        <f t="shared" si="13"/>
        <v>0</v>
      </c>
      <c r="AJ13" s="89">
        <f t="shared" si="14"/>
        <v>0</v>
      </c>
      <c r="AK13" s="89">
        <f t="shared" si="15"/>
        <v>0</v>
      </c>
      <c r="AL13" s="89">
        <f t="shared" si="16"/>
        <v>0</v>
      </c>
      <c r="AM13" s="89">
        <f t="shared" si="17"/>
        <v>0</v>
      </c>
      <c r="AN13" s="89">
        <f t="shared" si="18"/>
        <v>0</v>
      </c>
      <c r="AO13" s="89">
        <f t="shared" si="19"/>
        <v>0</v>
      </c>
      <c r="AP13" s="89">
        <f t="shared" si="20"/>
        <v>0</v>
      </c>
      <c r="AQ13" s="89">
        <f t="shared" si="21"/>
        <v>0</v>
      </c>
      <c r="AR13" s="649">
        <f t="shared" si="22"/>
        <v>0</v>
      </c>
    </row>
    <row r="14" spans="1:45" outlineLevel="1">
      <c r="B14" s="648">
        <f t="shared" si="2"/>
        <v>5.6220972867269637E-3</v>
      </c>
      <c r="C14" s="81">
        <f t="shared" si="23"/>
        <v>6</v>
      </c>
      <c r="D14" s="1121">
        <v>139.06131263695121</v>
      </c>
      <c r="E14" s="89"/>
      <c r="F14" s="89"/>
      <c r="G14" s="89"/>
      <c r="J14" s="89">
        <f>I13</f>
        <v>0</v>
      </c>
      <c r="K14" s="89">
        <f t="shared" si="3"/>
        <v>14875.932765737163</v>
      </c>
      <c r="L14" s="89">
        <f t="shared" si="3"/>
        <v>5913.1288590842723</v>
      </c>
      <c r="M14" s="89">
        <f t="shared" si="3"/>
        <v>1083.4690097626808</v>
      </c>
      <c r="N14" s="89">
        <f t="shared" si="3"/>
        <v>1083.4690097626808</v>
      </c>
      <c r="O14" s="89">
        <f t="shared" si="3"/>
        <v>1083.4690097626808</v>
      </c>
      <c r="P14" s="89">
        <f t="shared" si="3"/>
        <v>139.06131263695121</v>
      </c>
      <c r="Q14" s="89">
        <f t="shared" si="3"/>
        <v>139.06131263695121</v>
      </c>
      <c r="R14" s="89">
        <f t="shared" si="3"/>
        <v>139.06131263695121</v>
      </c>
      <c r="S14" s="89">
        <f t="shared" si="3"/>
        <v>139.06131263695121</v>
      </c>
      <c r="T14" s="89">
        <f t="shared" si="3"/>
        <v>139.06131263695121</v>
      </c>
      <c r="U14" s="89">
        <f t="shared" si="3"/>
        <v>0</v>
      </c>
      <c r="V14" s="89">
        <f t="shared" si="3"/>
        <v>0</v>
      </c>
      <c r="W14" s="89">
        <f t="shared" si="4"/>
        <v>0</v>
      </c>
      <c r="X14" s="89">
        <f t="shared" si="4"/>
        <v>0</v>
      </c>
      <c r="Y14" s="89">
        <f t="shared" si="4"/>
        <v>0</v>
      </c>
      <c r="Z14" s="89">
        <f t="shared" si="4"/>
        <v>0</v>
      </c>
      <c r="AA14" s="89">
        <f t="shared" si="5"/>
        <v>0</v>
      </c>
      <c r="AB14" s="89">
        <f t="shared" si="6"/>
        <v>0</v>
      </c>
      <c r="AC14" s="89">
        <f t="shared" si="7"/>
        <v>0</v>
      </c>
      <c r="AD14" s="89">
        <f t="shared" si="8"/>
        <v>0</v>
      </c>
      <c r="AE14" s="89">
        <f t="shared" si="9"/>
        <v>0</v>
      </c>
      <c r="AF14" s="89">
        <f t="shared" si="10"/>
        <v>0</v>
      </c>
      <c r="AG14" s="89">
        <f t="shared" si="11"/>
        <v>0</v>
      </c>
      <c r="AH14" s="89">
        <f t="shared" si="12"/>
        <v>0</v>
      </c>
      <c r="AI14" s="89">
        <f t="shared" si="13"/>
        <v>0</v>
      </c>
      <c r="AJ14" s="89">
        <f t="shared" si="14"/>
        <v>0</v>
      </c>
      <c r="AK14" s="89">
        <f t="shared" si="15"/>
        <v>0</v>
      </c>
      <c r="AL14" s="89">
        <f t="shared" si="16"/>
        <v>0</v>
      </c>
      <c r="AM14" s="89">
        <f t="shared" si="17"/>
        <v>0</v>
      </c>
      <c r="AN14" s="89">
        <f t="shared" si="18"/>
        <v>0</v>
      </c>
      <c r="AO14" s="89">
        <f t="shared" si="19"/>
        <v>0</v>
      </c>
      <c r="AP14" s="89">
        <f t="shared" si="20"/>
        <v>0</v>
      </c>
      <c r="AQ14" s="89">
        <f t="shared" si="21"/>
        <v>0</v>
      </c>
      <c r="AR14" s="649">
        <f t="shared" si="22"/>
        <v>0</v>
      </c>
    </row>
    <row r="15" spans="1:45" outlineLevel="1">
      <c r="B15" s="648">
        <f t="shared" si="2"/>
        <v>5.6220972867269637E-3</v>
      </c>
      <c r="C15" s="81">
        <f t="shared" si="23"/>
        <v>7</v>
      </c>
      <c r="D15" s="1121">
        <v>139.06131263695121</v>
      </c>
      <c r="E15" s="89"/>
      <c r="F15" s="89"/>
      <c r="G15" s="89"/>
      <c r="K15" s="89">
        <f>J14</f>
        <v>0</v>
      </c>
      <c r="L15" s="89">
        <f t="shared" si="3"/>
        <v>14875.932765737163</v>
      </c>
      <c r="M15" s="89">
        <f t="shared" si="3"/>
        <v>5913.1288590842723</v>
      </c>
      <c r="N15" s="89">
        <f t="shared" si="3"/>
        <v>1083.4690097626808</v>
      </c>
      <c r="O15" s="89">
        <f t="shared" si="3"/>
        <v>1083.4690097626808</v>
      </c>
      <c r="P15" s="89">
        <f t="shared" si="3"/>
        <v>1083.4690097626808</v>
      </c>
      <c r="Q15" s="89">
        <f t="shared" si="3"/>
        <v>139.06131263695121</v>
      </c>
      <c r="R15" s="89">
        <f t="shared" si="3"/>
        <v>139.06131263695121</v>
      </c>
      <c r="S15" s="89">
        <f t="shared" si="3"/>
        <v>139.06131263695121</v>
      </c>
      <c r="T15" s="89">
        <f t="shared" si="3"/>
        <v>139.06131263695121</v>
      </c>
      <c r="U15" s="89">
        <f t="shared" si="3"/>
        <v>139.06131263695121</v>
      </c>
      <c r="V15" s="89">
        <f t="shared" si="3"/>
        <v>0</v>
      </c>
      <c r="W15" s="89">
        <f t="shared" si="4"/>
        <v>0</v>
      </c>
      <c r="X15" s="89">
        <f t="shared" si="4"/>
        <v>0</v>
      </c>
      <c r="Y15" s="89">
        <f t="shared" si="4"/>
        <v>0</v>
      </c>
      <c r="Z15" s="89">
        <f t="shared" si="4"/>
        <v>0</v>
      </c>
      <c r="AA15" s="89">
        <f t="shared" si="5"/>
        <v>0</v>
      </c>
      <c r="AB15" s="89">
        <f t="shared" si="6"/>
        <v>0</v>
      </c>
      <c r="AC15" s="89">
        <f t="shared" si="7"/>
        <v>0</v>
      </c>
      <c r="AD15" s="89">
        <f t="shared" si="8"/>
        <v>0</v>
      </c>
      <c r="AE15" s="89">
        <f t="shared" si="9"/>
        <v>0</v>
      </c>
      <c r="AF15" s="89">
        <f t="shared" si="10"/>
        <v>0</v>
      </c>
      <c r="AG15" s="89">
        <f t="shared" si="11"/>
        <v>0</v>
      </c>
      <c r="AH15" s="89">
        <f t="shared" si="12"/>
        <v>0</v>
      </c>
      <c r="AI15" s="89">
        <f t="shared" si="13"/>
        <v>0</v>
      </c>
      <c r="AJ15" s="89">
        <f t="shared" si="14"/>
        <v>0</v>
      </c>
      <c r="AK15" s="89">
        <f t="shared" si="15"/>
        <v>0</v>
      </c>
      <c r="AL15" s="89">
        <f t="shared" si="16"/>
        <v>0</v>
      </c>
      <c r="AM15" s="89">
        <f t="shared" si="17"/>
        <v>0</v>
      </c>
      <c r="AN15" s="89">
        <f t="shared" si="18"/>
        <v>0</v>
      </c>
      <c r="AO15" s="89">
        <f t="shared" si="19"/>
        <v>0</v>
      </c>
      <c r="AP15" s="89">
        <f t="shared" si="20"/>
        <v>0</v>
      </c>
      <c r="AQ15" s="89">
        <f t="shared" si="21"/>
        <v>0</v>
      </c>
      <c r="AR15" s="649">
        <f t="shared" si="22"/>
        <v>0</v>
      </c>
    </row>
    <row r="16" spans="1:45" outlineLevel="1">
      <c r="B16" s="648">
        <f t="shared" si="2"/>
        <v>5.6220972867269637E-3</v>
      </c>
      <c r="C16" s="81">
        <f t="shared" si="23"/>
        <v>8</v>
      </c>
      <c r="D16" s="1121">
        <v>139.06131263695121</v>
      </c>
      <c r="E16" s="89"/>
      <c r="F16" s="89"/>
      <c r="G16" s="89"/>
      <c r="L16" s="89">
        <f>K15</f>
        <v>0</v>
      </c>
      <c r="M16" s="89">
        <f t="shared" si="3"/>
        <v>14875.932765737163</v>
      </c>
      <c r="N16" s="89">
        <f t="shared" si="3"/>
        <v>5913.1288590842723</v>
      </c>
      <c r="O16" s="89">
        <f t="shared" si="3"/>
        <v>1083.4690097626808</v>
      </c>
      <c r="P16" s="89">
        <f t="shared" si="3"/>
        <v>1083.4690097626808</v>
      </c>
      <c r="Q16" s="89">
        <f t="shared" si="3"/>
        <v>1083.4690097626808</v>
      </c>
      <c r="R16" s="89">
        <f t="shared" si="3"/>
        <v>139.06131263695121</v>
      </c>
      <c r="S16" s="89">
        <f t="shared" si="3"/>
        <v>139.06131263695121</v>
      </c>
      <c r="T16" s="89">
        <f t="shared" si="3"/>
        <v>139.06131263695121</v>
      </c>
      <c r="U16" s="89">
        <f t="shared" si="3"/>
        <v>139.06131263695121</v>
      </c>
      <c r="V16" s="89">
        <f t="shared" si="3"/>
        <v>139.06131263695121</v>
      </c>
      <c r="W16" s="89">
        <f t="shared" si="4"/>
        <v>0</v>
      </c>
      <c r="X16" s="89">
        <f t="shared" si="4"/>
        <v>0</v>
      </c>
      <c r="Y16" s="89">
        <f t="shared" si="4"/>
        <v>0</v>
      </c>
      <c r="Z16" s="89">
        <f t="shared" si="4"/>
        <v>0</v>
      </c>
      <c r="AA16" s="89">
        <f t="shared" si="5"/>
        <v>0</v>
      </c>
      <c r="AB16" s="89">
        <f t="shared" si="6"/>
        <v>0</v>
      </c>
      <c r="AC16" s="89">
        <f t="shared" si="7"/>
        <v>0</v>
      </c>
      <c r="AD16" s="89">
        <f t="shared" si="8"/>
        <v>0</v>
      </c>
      <c r="AE16" s="89">
        <f t="shared" si="9"/>
        <v>0</v>
      </c>
      <c r="AF16" s="89">
        <f t="shared" si="10"/>
        <v>0</v>
      </c>
      <c r="AG16" s="89">
        <f t="shared" si="11"/>
        <v>0</v>
      </c>
      <c r="AH16" s="89">
        <f t="shared" si="12"/>
        <v>0</v>
      </c>
      <c r="AI16" s="89">
        <f t="shared" si="13"/>
        <v>0</v>
      </c>
      <c r="AJ16" s="89">
        <f t="shared" si="14"/>
        <v>0</v>
      </c>
      <c r="AK16" s="89">
        <f t="shared" si="15"/>
        <v>0</v>
      </c>
      <c r="AL16" s="89">
        <f t="shared" si="16"/>
        <v>0</v>
      </c>
      <c r="AM16" s="89">
        <f t="shared" si="17"/>
        <v>0</v>
      </c>
      <c r="AN16" s="89">
        <f t="shared" si="18"/>
        <v>0</v>
      </c>
      <c r="AO16" s="89">
        <f t="shared" si="19"/>
        <v>0</v>
      </c>
      <c r="AP16" s="89">
        <f t="shared" si="20"/>
        <v>0</v>
      </c>
      <c r="AQ16" s="89">
        <f t="shared" si="21"/>
        <v>0</v>
      </c>
      <c r="AR16" s="649">
        <f t="shared" si="22"/>
        <v>0</v>
      </c>
    </row>
    <row r="17" spans="2:44" outlineLevel="1">
      <c r="B17" s="648">
        <f t="shared" si="2"/>
        <v>5.6220972867269637E-3</v>
      </c>
      <c r="C17" s="81">
        <f t="shared" si="23"/>
        <v>9</v>
      </c>
      <c r="D17" s="1121">
        <v>139.06131263695121</v>
      </c>
      <c r="E17" s="89"/>
      <c r="F17" s="89"/>
      <c r="G17" s="89"/>
      <c r="M17" s="89">
        <f>L16</f>
        <v>0</v>
      </c>
      <c r="N17" s="89">
        <f t="shared" si="3"/>
        <v>14875.932765737163</v>
      </c>
      <c r="O17" s="89">
        <f t="shared" si="3"/>
        <v>5913.1288590842723</v>
      </c>
      <c r="P17" s="89">
        <f t="shared" si="3"/>
        <v>1083.4690097626808</v>
      </c>
      <c r="Q17" s="89">
        <f t="shared" si="3"/>
        <v>1083.4690097626808</v>
      </c>
      <c r="R17" s="89">
        <f t="shared" si="3"/>
        <v>1083.4690097626808</v>
      </c>
      <c r="S17" s="89">
        <f t="shared" si="3"/>
        <v>139.06131263695121</v>
      </c>
      <c r="T17" s="89">
        <f t="shared" si="3"/>
        <v>139.06131263695121</v>
      </c>
      <c r="U17" s="89">
        <f t="shared" si="3"/>
        <v>139.06131263695121</v>
      </c>
      <c r="V17" s="89">
        <f t="shared" si="3"/>
        <v>139.06131263695121</v>
      </c>
      <c r="W17" s="89">
        <f t="shared" si="4"/>
        <v>139.06131263695121</v>
      </c>
      <c r="X17" s="89">
        <f t="shared" si="4"/>
        <v>0</v>
      </c>
      <c r="Y17" s="89">
        <f t="shared" si="4"/>
        <v>0</v>
      </c>
      <c r="Z17" s="89">
        <f t="shared" si="4"/>
        <v>0</v>
      </c>
      <c r="AA17" s="89">
        <f t="shared" si="5"/>
        <v>0</v>
      </c>
      <c r="AB17" s="89">
        <f t="shared" si="6"/>
        <v>0</v>
      </c>
      <c r="AC17" s="89">
        <f t="shared" si="7"/>
        <v>0</v>
      </c>
      <c r="AD17" s="89">
        <f t="shared" si="8"/>
        <v>0</v>
      </c>
      <c r="AE17" s="89">
        <f t="shared" si="9"/>
        <v>0</v>
      </c>
      <c r="AF17" s="89">
        <f t="shared" si="10"/>
        <v>0</v>
      </c>
      <c r="AG17" s="89">
        <f t="shared" si="11"/>
        <v>0</v>
      </c>
      <c r="AH17" s="89">
        <f t="shared" si="12"/>
        <v>0</v>
      </c>
      <c r="AI17" s="89">
        <f t="shared" si="13"/>
        <v>0</v>
      </c>
      <c r="AJ17" s="89">
        <f t="shared" si="14"/>
        <v>0</v>
      </c>
      <c r="AK17" s="89">
        <f t="shared" si="15"/>
        <v>0</v>
      </c>
      <c r="AL17" s="89">
        <f t="shared" si="16"/>
        <v>0</v>
      </c>
      <c r="AM17" s="89">
        <f t="shared" si="17"/>
        <v>0</v>
      </c>
      <c r="AN17" s="89">
        <f t="shared" si="18"/>
        <v>0</v>
      </c>
      <c r="AO17" s="89">
        <f t="shared" si="19"/>
        <v>0</v>
      </c>
      <c r="AP17" s="89">
        <f t="shared" si="20"/>
        <v>0</v>
      </c>
      <c r="AQ17" s="89">
        <f t="shared" si="21"/>
        <v>0</v>
      </c>
      <c r="AR17" s="649">
        <f t="shared" si="22"/>
        <v>0</v>
      </c>
    </row>
    <row r="18" spans="2:44" outlineLevel="1">
      <c r="B18" s="648">
        <f t="shared" si="2"/>
        <v>5.6220972867269637E-3</v>
      </c>
      <c r="C18" s="81">
        <f t="shared" si="23"/>
        <v>10</v>
      </c>
      <c r="D18" s="1121">
        <v>139.06131263695121</v>
      </c>
      <c r="E18" s="89"/>
      <c r="F18" s="89"/>
      <c r="G18" s="89"/>
      <c r="N18" s="89">
        <f>M17</f>
        <v>0</v>
      </c>
      <c r="O18" s="89">
        <f t="shared" si="3"/>
        <v>14875.932765737163</v>
      </c>
      <c r="P18" s="89">
        <f t="shared" si="3"/>
        <v>5913.1288590842723</v>
      </c>
      <c r="Q18" s="89">
        <f t="shared" si="3"/>
        <v>1083.4690097626808</v>
      </c>
      <c r="R18" s="89">
        <f t="shared" si="3"/>
        <v>1083.4690097626808</v>
      </c>
      <c r="S18" s="89">
        <f t="shared" si="3"/>
        <v>1083.4690097626808</v>
      </c>
      <c r="T18" s="89">
        <f t="shared" si="3"/>
        <v>139.06131263695121</v>
      </c>
      <c r="U18" s="89">
        <f t="shared" si="3"/>
        <v>139.06131263695121</v>
      </c>
      <c r="V18" s="89">
        <f t="shared" si="3"/>
        <v>139.06131263695121</v>
      </c>
      <c r="W18" s="89">
        <f t="shared" si="4"/>
        <v>139.06131263695121</v>
      </c>
      <c r="X18" s="89">
        <f t="shared" si="4"/>
        <v>139.06131263695121</v>
      </c>
      <c r="Y18" s="89">
        <f t="shared" si="4"/>
        <v>0</v>
      </c>
      <c r="Z18" s="89">
        <f t="shared" si="4"/>
        <v>0</v>
      </c>
      <c r="AA18" s="89">
        <f t="shared" si="5"/>
        <v>0</v>
      </c>
      <c r="AB18" s="89">
        <f t="shared" si="6"/>
        <v>0</v>
      </c>
      <c r="AC18" s="89">
        <f t="shared" si="7"/>
        <v>0</v>
      </c>
      <c r="AD18" s="89">
        <f t="shared" si="8"/>
        <v>0</v>
      </c>
      <c r="AE18" s="89">
        <f t="shared" si="9"/>
        <v>0</v>
      </c>
      <c r="AF18" s="89">
        <f t="shared" si="10"/>
        <v>0</v>
      </c>
      <c r="AG18" s="89">
        <f t="shared" si="11"/>
        <v>0</v>
      </c>
      <c r="AH18" s="89">
        <f t="shared" si="12"/>
        <v>0</v>
      </c>
      <c r="AI18" s="89">
        <f t="shared" si="13"/>
        <v>0</v>
      </c>
      <c r="AJ18" s="89">
        <f t="shared" si="14"/>
        <v>0</v>
      </c>
      <c r="AK18" s="89">
        <f t="shared" si="15"/>
        <v>0</v>
      </c>
      <c r="AL18" s="89">
        <f t="shared" si="16"/>
        <v>0</v>
      </c>
      <c r="AM18" s="89">
        <f t="shared" si="17"/>
        <v>0</v>
      </c>
      <c r="AN18" s="89">
        <f t="shared" si="18"/>
        <v>0</v>
      </c>
      <c r="AO18" s="89">
        <f t="shared" si="19"/>
        <v>0</v>
      </c>
      <c r="AP18" s="89">
        <f t="shared" si="20"/>
        <v>0</v>
      </c>
      <c r="AQ18" s="89">
        <f t="shared" si="21"/>
        <v>0</v>
      </c>
      <c r="AR18" s="649">
        <f t="shared" si="22"/>
        <v>0</v>
      </c>
    </row>
    <row r="19" spans="2:44" outlineLevel="1">
      <c r="B19" s="648">
        <f t="shared" si="2"/>
        <v>0</v>
      </c>
      <c r="C19" s="81">
        <f t="shared" si="23"/>
        <v>11</v>
      </c>
      <c r="D19" s="191">
        <v>0</v>
      </c>
      <c r="E19" s="89"/>
      <c r="F19" s="89"/>
      <c r="G19" s="89"/>
      <c r="O19" s="89">
        <f>N18</f>
        <v>0</v>
      </c>
      <c r="P19" s="89">
        <f t="shared" si="3"/>
        <v>14875.932765737163</v>
      </c>
      <c r="Q19" s="89">
        <f t="shared" si="3"/>
        <v>5913.1288590842723</v>
      </c>
      <c r="R19" s="89">
        <f t="shared" si="3"/>
        <v>1083.4690097626808</v>
      </c>
      <c r="S19" s="89">
        <f t="shared" si="3"/>
        <v>1083.4690097626808</v>
      </c>
      <c r="T19" s="89">
        <f t="shared" si="3"/>
        <v>1083.4690097626808</v>
      </c>
      <c r="U19" s="89">
        <f t="shared" si="3"/>
        <v>139.06131263695121</v>
      </c>
      <c r="V19" s="89">
        <f t="shared" si="3"/>
        <v>139.06131263695121</v>
      </c>
      <c r="W19" s="89">
        <f t="shared" si="4"/>
        <v>139.06131263695121</v>
      </c>
      <c r="X19" s="89">
        <f t="shared" si="4"/>
        <v>139.06131263695121</v>
      </c>
      <c r="Y19" s="89">
        <f t="shared" si="4"/>
        <v>139.06131263695121</v>
      </c>
      <c r="Z19" s="89">
        <f t="shared" si="4"/>
        <v>0</v>
      </c>
      <c r="AA19" s="89">
        <f t="shared" ref="AA19:AI23" si="24">Z18</f>
        <v>0</v>
      </c>
      <c r="AB19" s="89">
        <f t="shared" si="24"/>
        <v>0</v>
      </c>
      <c r="AC19" s="89">
        <f t="shared" si="24"/>
        <v>0</v>
      </c>
      <c r="AD19" s="89">
        <f t="shared" si="24"/>
        <v>0</v>
      </c>
      <c r="AE19" s="89">
        <f t="shared" si="24"/>
        <v>0</v>
      </c>
      <c r="AF19" s="89">
        <f t="shared" si="24"/>
        <v>0</v>
      </c>
      <c r="AG19" s="89">
        <f t="shared" si="24"/>
        <v>0</v>
      </c>
      <c r="AH19" s="89">
        <f t="shared" si="24"/>
        <v>0</v>
      </c>
      <c r="AI19" s="89">
        <f t="shared" si="24"/>
        <v>0</v>
      </c>
      <c r="AJ19" s="89">
        <f t="shared" si="14"/>
        <v>0</v>
      </c>
      <c r="AK19" s="89">
        <f t="shared" si="15"/>
        <v>0</v>
      </c>
      <c r="AL19" s="89">
        <f t="shared" si="16"/>
        <v>0</v>
      </c>
      <c r="AM19" s="89">
        <f t="shared" si="17"/>
        <v>0</v>
      </c>
      <c r="AN19" s="89">
        <f t="shared" si="18"/>
        <v>0</v>
      </c>
      <c r="AO19" s="89">
        <f t="shared" si="19"/>
        <v>0</v>
      </c>
      <c r="AP19" s="89">
        <f t="shared" si="20"/>
        <v>0</v>
      </c>
      <c r="AQ19" s="89">
        <f t="shared" si="21"/>
        <v>0</v>
      </c>
      <c r="AR19" s="649">
        <f t="shared" si="22"/>
        <v>0</v>
      </c>
    </row>
    <row r="20" spans="2:44" outlineLevel="1">
      <c r="B20" s="648">
        <f t="shared" si="2"/>
        <v>0</v>
      </c>
      <c r="C20" s="81">
        <f t="shared" si="23"/>
        <v>12</v>
      </c>
      <c r="D20" s="191">
        <v>0</v>
      </c>
      <c r="E20" s="89"/>
      <c r="F20" s="89"/>
      <c r="G20" s="89"/>
      <c r="P20" s="89">
        <f t="shared" si="3"/>
        <v>0</v>
      </c>
      <c r="Q20" s="89">
        <f t="shared" si="3"/>
        <v>14875.932765737163</v>
      </c>
      <c r="R20" s="89">
        <f t="shared" si="3"/>
        <v>5913.1288590842723</v>
      </c>
      <c r="S20" s="89">
        <f t="shared" si="3"/>
        <v>1083.4690097626808</v>
      </c>
      <c r="T20" s="89">
        <f t="shared" si="3"/>
        <v>1083.4690097626808</v>
      </c>
      <c r="U20" s="89">
        <f t="shared" si="3"/>
        <v>1083.4690097626808</v>
      </c>
      <c r="V20" s="89">
        <f t="shared" si="3"/>
        <v>139.06131263695121</v>
      </c>
      <c r="W20" s="89">
        <f t="shared" si="4"/>
        <v>139.06131263695121</v>
      </c>
      <c r="X20" s="89">
        <f t="shared" si="4"/>
        <v>139.06131263695121</v>
      </c>
      <c r="Y20" s="89">
        <f t="shared" si="4"/>
        <v>139.06131263695121</v>
      </c>
      <c r="Z20" s="89">
        <f t="shared" si="4"/>
        <v>139.06131263695121</v>
      </c>
      <c r="AA20" s="89">
        <f t="shared" si="24"/>
        <v>0</v>
      </c>
      <c r="AB20" s="89">
        <f t="shared" si="24"/>
        <v>0</v>
      </c>
      <c r="AC20" s="89">
        <f t="shared" si="24"/>
        <v>0</v>
      </c>
      <c r="AD20" s="89">
        <f t="shared" si="24"/>
        <v>0</v>
      </c>
      <c r="AE20" s="89">
        <f t="shared" si="24"/>
        <v>0</v>
      </c>
      <c r="AF20" s="89">
        <f t="shared" si="24"/>
        <v>0</v>
      </c>
      <c r="AG20" s="89">
        <f t="shared" si="24"/>
        <v>0</v>
      </c>
      <c r="AH20" s="89">
        <f t="shared" si="24"/>
        <v>0</v>
      </c>
      <c r="AI20" s="89">
        <f t="shared" si="24"/>
        <v>0</v>
      </c>
      <c r="AJ20" s="89">
        <f t="shared" si="14"/>
        <v>0</v>
      </c>
      <c r="AK20" s="89">
        <f t="shared" si="15"/>
        <v>0</v>
      </c>
      <c r="AL20" s="89">
        <f t="shared" si="16"/>
        <v>0</v>
      </c>
      <c r="AM20" s="89">
        <f t="shared" si="17"/>
        <v>0</v>
      </c>
      <c r="AN20" s="89">
        <f t="shared" si="18"/>
        <v>0</v>
      </c>
      <c r="AO20" s="89">
        <f t="shared" si="19"/>
        <v>0</v>
      </c>
      <c r="AP20" s="89">
        <f t="shared" si="20"/>
        <v>0</v>
      </c>
      <c r="AQ20" s="89">
        <f t="shared" si="21"/>
        <v>0</v>
      </c>
      <c r="AR20" s="649">
        <f t="shared" si="22"/>
        <v>0</v>
      </c>
    </row>
    <row r="21" spans="2:44" outlineLevel="1">
      <c r="B21" s="648">
        <f t="shared" si="2"/>
        <v>0</v>
      </c>
      <c r="C21" s="81">
        <f t="shared" si="23"/>
        <v>13</v>
      </c>
      <c r="D21" s="191">
        <v>0</v>
      </c>
      <c r="E21" s="89"/>
      <c r="Q21" s="89">
        <f t="shared" si="3"/>
        <v>0</v>
      </c>
      <c r="R21" s="89">
        <f t="shared" si="3"/>
        <v>14875.932765737163</v>
      </c>
      <c r="S21" s="89">
        <f t="shared" si="3"/>
        <v>5913.1288590842723</v>
      </c>
      <c r="T21" s="89">
        <f t="shared" si="3"/>
        <v>1083.4690097626808</v>
      </c>
      <c r="U21" s="89">
        <f t="shared" si="3"/>
        <v>1083.4690097626808</v>
      </c>
      <c r="V21" s="89">
        <f t="shared" si="3"/>
        <v>1083.4690097626808</v>
      </c>
      <c r="W21" s="89">
        <f t="shared" si="4"/>
        <v>139.06131263695121</v>
      </c>
      <c r="X21" s="89">
        <f t="shared" si="4"/>
        <v>139.06131263695121</v>
      </c>
      <c r="Y21" s="89">
        <f t="shared" si="4"/>
        <v>139.06131263695121</v>
      </c>
      <c r="Z21" s="89">
        <f t="shared" si="4"/>
        <v>139.06131263695121</v>
      </c>
      <c r="AA21" s="89">
        <f t="shared" si="24"/>
        <v>139.06131263695121</v>
      </c>
      <c r="AB21" s="89">
        <f t="shared" si="24"/>
        <v>0</v>
      </c>
      <c r="AC21" s="89">
        <f t="shared" si="24"/>
        <v>0</v>
      </c>
      <c r="AD21" s="89">
        <f t="shared" si="24"/>
        <v>0</v>
      </c>
      <c r="AE21" s="89">
        <f t="shared" si="24"/>
        <v>0</v>
      </c>
      <c r="AF21" s="89">
        <f t="shared" si="24"/>
        <v>0</v>
      </c>
      <c r="AG21" s="89">
        <f t="shared" si="24"/>
        <v>0</v>
      </c>
      <c r="AH21" s="89">
        <f t="shared" si="24"/>
        <v>0</v>
      </c>
      <c r="AI21" s="89">
        <f t="shared" si="24"/>
        <v>0</v>
      </c>
      <c r="AJ21" s="89">
        <f t="shared" si="14"/>
        <v>0</v>
      </c>
      <c r="AK21" s="89">
        <f t="shared" si="15"/>
        <v>0</v>
      </c>
      <c r="AL21" s="89">
        <f t="shared" si="16"/>
        <v>0</v>
      </c>
      <c r="AM21" s="89">
        <f t="shared" si="17"/>
        <v>0</v>
      </c>
      <c r="AN21" s="89">
        <f t="shared" si="18"/>
        <v>0</v>
      </c>
      <c r="AO21" s="89">
        <f t="shared" si="19"/>
        <v>0</v>
      </c>
      <c r="AP21" s="89">
        <f t="shared" si="20"/>
        <v>0</v>
      </c>
      <c r="AQ21" s="89">
        <f t="shared" si="21"/>
        <v>0</v>
      </c>
      <c r="AR21" s="649">
        <f t="shared" si="22"/>
        <v>0</v>
      </c>
    </row>
    <row r="22" spans="2:44" outlineLevel="1">
      <c r="B22" s="648">
        <f t="shared" si="2"/>
        <v>0</v>
      </c>
      <c r="C22" s="81">
        <f t="shared" si="23"/>
        <v>14</v>
      </c>
      <c r="D22" s="191">
        <v>0</v>
      </c>
      <c r="R22" s="89">
        <f t="shared" si="3"/>
        <v>0</v>
      </c>
      <c r="S22" s="89">
        <f t="shared" si="3"/>
        <v>14875.932765737163</v>
      </c>
      <c r="T22" s="89">
        <f t="shared" si="3"/>
        <v>5913.1288590842723</v>
      </c>
      <c r="U22" s="89">
        <f t="shared" si="3"/>
        <v>1083.4690097626808</v>
      </c>
      <c r="V22" s="89">
        <f t="shared" si="3"/>
        <v>1083.4690097626808</v>
      </c>
      <c r="W22" s="89">
        <f t="shared" si="4"/>
        <v>1083.4690097626808</v>
      </c>
      <c r="X22" s="89">
        <f t="shared" si="4"/>
        <v>139.06131263695121</v>
      </c>
      <c r="Y22" s="89">
        <f t="shared" si="4"/>
        <v>139.06131263695121</v>
      </c>
      <c r="Z22" s="89">
        <f t="shared" si="4"/>
        <v>139.06131263695121</v>
      </c>
      <c r="AA22" s="89">
        <f t="shared" si="24"/>
        <v>139.06131263695121</v>
      </c>
      <c r="AB22" s="89">
        <f t="shared" si="24"/>
        <v>139.06131263695121</v>
      </c>
      <c r="AC22" s="89">
        <f t="shared" si="24"/>
        <v>0</v>
      </c>
      <c r="AD22" s="89">
        <f t="shared" si="24"/>
        <v>0</v>
      </c>
      <c r="AE22" s="89">
        <f t="shared" si="24"/>
        <v>0</v>
      </c>
      <c r="AF22" s="89">
        <f t="shared" si="24"/>
        <v>0</v>
      </c>
      <c r="AG22" s="89">
        <f t="shared" si="24"/>
        <v>0</v>
      </c>
      <c r="AH22" s="89">
        <f t="shared" si="24"/>
        <v>0</v>
      </c>
      <c r="AI22" s="89">
        <f t="shared" si="24"/>
        <v>0</v>
      </c>
      <c r="AJ22" s="89">
        <f t="shared" si="14"/>
        <v>0</v>
      </c>
      <c r="AK22" s="89">
        <f t="shared" si="15"/>
        <v>0</v>
      </c>
      <c r="AL22" s="89">
        <f t="shared" si="16"/>
        <v>0</v>
      </c>
      <c r="AM22" s="89">
        <f t="shared" si="17"/>
        <v>0</v>
      </c>
      <c r="AN22" s="89">
        <f t="shared" si="18"/>
        <v>0</v>
      </c>
      <c r="AO22" s="89">
        <f t="shared" si="19"/>
        <v>0</v>
      </c>
      <c r="AP22" s="89">
        <f t="shared" si="20"/>
        <v>0</v>
      </c>
      <c r="AQ22" s="89">
        <f t="shared" si="21"/>
        <v>0</v>
      </c>
      <c r="AR22" s="649">
        <f t="shared" si="22"/>
        <v>0</v>
      </c>
    </row>
    <row r="23" spans="2:44" outlineLevel="1">
      <c r="B23" s="648">
        <f t="shared" si="2"/>
        <v>0</v>
      </c>
      <c r="C23" s="81">
        <f t="shared" si="23"/>
        <v>15</v>
      </c>
      <c r="D23" s="191">
        <v>0</v>
      </c>
      <c r="S23" s="89">
        <f t="shared" si="3"/>
        <v>0</v>
      </c>
      <c r="T23" s="89">
        <f t="shared" si="3"/>
        <v>14875.932765737163</v>
      </c>
      <c r="U23" s="89">
        <f t="shared" si="3"/>
        <v>5913.1288590842723</v>
      </c>
      <c r="V23" s="89">
        <f t="shared" si="3"/>
        <v>1083.4690097626808</v>
      </c>
      <c r="W23" s="89">
        <f t="shared" si="4"/>
        <v>1083.4690097626808</v>
      </c>
      <c r="X23" s="89">
        <f t="shared" si="4"/>
        <v>1083.4690097626808</v>
      </c>
      <c r="Y23" s="89">
        <f t="shared" si="4"/>
        <v>139.06131263695121</v>
      </c>
      <c r="Z23" s="89">
        <f t="shared" si="4"/>
        <v>139.06131263695121</v>
      </c>
      <c r="AA23" s="89">
        <f t="shared" si="24"/>
        <v>139.06131263695121</v>
      </c>
      <c r="AB23" s="89">
        <f t="shared" si="24"/>
        <v>139.06131263695121</v>
      </c>
      <c r="AC23" s="89">
        <f t="shared" si="24"/>
        <v>139.06131263695121</v>
      </c>
      <c r="AD23" s="89">
        <f t="shared" si="24"/>
        <v>0</v>
      </c>
      <c r="AE23" s="89">
        <f t="shared" si="24"/>
        <v>0</v>
      </c>
      <c r="AF23" s="89">
        <f t="shared" si="24"/>
        <v>0</v>
      </c>
      <c r="AG23" s="89">
        <f t="shared" si="24"/>
        <v>0</v>
      </c>
      <c r="AH23" s="89">
        <f t="shared" si="24"/>
        <v>0</v>
      </c>
      <c r="AI23" s="89">
        <f t="shared" si="24"/>
        <v>0</v>
      </c>
      <c r="AJ23" s="89">
        <f t="shared" si="14"/>
        <v>0</v>
      </c>
      <c r="AK23" s="89">
        <f t="shared" si="15"/>
        <v>0</v>
      </c>
      <c r="AL23" s="89">
        <f t="shared" si="16"/>
        <v>0</v>
      </c>
      <c r="AM23" s="89">
        <f t="shared" si="17"/>
        <v>0</v>
      </c>
      <c r="AN23" s="89">
        <f t="shared" si="18"/>
        <v>0</v>
      </c>
      <c r="AO23" s="89">
        <f t="shared" si="19"/>
        <v>0</v>
      </c>
      <c r="AP23" s="89">
        <f t="shared" si="20"/>
        <v>0</v>
      </c>
      <c r="AQ23" s="89">
        <f t="shared" si="21"/>
        <v>0</v>
      </c>
      <c r="AR23" s="649">
        <f t="shared" si="22"/>
        <v>0</v>
      </c>
    </row>
    <row r="24" spans="2:44" outlineLevel="1">
      <c r="B24" s="648">
        <f t="shared" si="2"/>
        <v>0</v>
      </c>
      <c r="C24" s="81">
        <f t="shared" si="23"/>
        <v>16</v>
      </c>
      <c r="D24" s="191">
        <v>0</v>
      </c>
      <c r="T24" s="89">
        <f t="shared" si="3"/>
        <v>0</v>
      </c>
      <c r="U24" s="89">
        <f t="shared" si="3"/>
        <v>14875.932765737163</v>
      </c>
      <c r="V24" s="89">
        <f t="shared" si="3"/>
        <v>5913.1288590842723</v>
      </c>
      <c r="W24" s="89">
        <f t="shared" si="4"/>
        <v>1083.4690097626808</v>
      </c>
      <c r="X24" s="89">
        <f t="shared" si="4"/>
        <v>1083.4690097626808</v>
      </c>
      <c r="Y24" s="89">
        <f t="shared" si="4"/>
        <v>1083.4690097626808</v>
      </c>
      <c r="Z24" s="89">
        <f t="shared" si="4"/>
        <v>139.06131263695121</v>
      </c>
      <c r="AA24" s="89">
        <f t="shared" ref="AA24:AP27" si="25">Z23</f>
        <v>139.06131263695121</v>
      </c>
      <c r="AB24" s="89">
        <f t="shared" si="25"/>
        <v>139.06131263695121</v>
      </c>
      <c r="AC24" s="89">
        <f t="shared" si="25"/>
        <v>139.06131263695121</v>
      </c>
      <c r="AD24" s="89">
        <f t="shared" si="25"/>
        <v>139.06131263695121</v>
      </c>
      <c r="AE24" s="89">
        <f t="shared" si="25"/>
        <v>0</v>
      </c>
      <c r="AF24" s="89">
        <f t="shared" si="25"/>
        <v>0</v>
      </c>
      <c r="AG24" s="89">
        <f t="shared" si="25"/>
        <v>0</v>
      </c>
      <c r="AH24" s="89">
        <f t="shared" si="25"/>
        <v>0</v>
      </c>
      <c r="AI24" s="89">
        <f t="shared" si="25"/>
        <v>0</v>
      </c>
      <c r="AJ24" s="89">
        <f t="shared" si="14"/>
        <v>0</v>
      </c>
      <c r="AK24" s="89">
        <f t="shared" si="15"/>
        <v>0</v>
      </c>
      <c r="AL24" s="89">
        <f t="shared" si="16"/>
        <v>0</v>
      </c>
      <c r="AM24" s="89">
        <f t="shared" si="17"/>
        <v>0</v>
      </c>
      <c r="AN24" s="89">
        <f t="shared" si="18"/>
        <v>0</v>
      </c>
      <c r="AO24" s="89">
        <f t="shared" si="19"/>
        <v>0</v>
      </c>
      <c r="AP24" s="89">
        <f t="shared" si="20"/>
        <v>0</v>
      </c>
      <c r="AQ24" s="89">
        <f t="shared" si="21"/>
        <v>0</v>
      </c>
      <c r="AR24" s="649">
        <f t="shared" si="22"/>
        <v>0</v>
      </c>
    </row>
    <row r="25" spans="2:44" outlineLevel="1">
      <c r="B25" s="648">
        <f t="shared" si="2"/>
        <v>0</v>
      </c>
      <c r="C25" s="81">
        <f t="shared" si="23"/>
        <v>17</v>
      </c>
      <c r="D25" s="191">
        <v>0</v>
      </c>
      <c r="U25" s="89">
        <f t="shared" si="3"/>
        <v>0</v>
      </c>
      <c r="V25" s="89">
        <f t="shared" si="3"/>
        <v>14875.932765737163</v>
      </c>
      <c r="W25" s="89">
        <f t="shared" si="4"/>
        <v>5913.1288590842723</v>
      </c>
      <c r="X25" s="89">
        <f t="shared" si="4"/>
        <v>1083.4690097626808</v>
      </c>
      <c r="Y25" s="89">
        <f t="shared" si="4"/>
        <v>1083.4690097626808</v>
      </c>
      <c r="Z25" s="89">
        <f t="shared" si="4"/>
        <v>1083.4690097626808</v>
      </c>
      <c r="AA25" s="89">
        <f t="shared" si="25"/>
        <v>139.06131263695121</v>
      </c>
      <c r="AB25" s="89">
        <f t="shared" si="25"/>
        <v>139.06131263695121</v>
      </c>
      <c r="AC25" s="89">
        <f t="shared" si="25"/>
        <v>139.06131263695121</v>
      </c>
      <c r="AD25" s="89">
        <f t="shared" si="25"/>
        <v>139.06131263695121</v>
      </c>
      <c r="AE25" s="89">
        <f t="shared" si="25"/>
        <v>139.06131263695121</v>
      </c>
      <c r="AF25" s="89">
        <f t="shared" si="25"/>
        <v>0</v>
      </c>
      <c r="AG25" s="89">
        <f t="shared" si="25"/>
        <v>0</v>
      </c>
      <c r="AH25" s="89">
        <f t="shared" si="25"/>
        <v>0</v>
      </c>
      <c r="AI25" s="89">
        <f t="shared" si="25"/>
        <v>0</v>
      </c>
      <c r="AJ25" s="89">
        <f t="shared" si="14"/>
        <v>0</v>
      </c>
      <c r="AK25" s="89">
        <f t="shared" si="15"/>
        <v>0</v>
      </c>
      <c r="AL25" s="89">
        <f t="shared" si="16"/>
        <v>0</v>
      </c>
      <c r="AM25" s="89">
        <f t="shared" si="17"/>
        <v>0</v>
      </c>
      <c r="AN25" s="89">
        <f t="shared" si="18"/>
        <v>0</v>
      </c>
      <c r="AO25" s="89">
        <f t="shared" si="19"/>
        <v>0</v>
      </c>
      <c r="AP25" s="89">
        <f t="shared" si="20"/>
        <v>0</v>
      </c>
      <c r="AQ25" s="89">
        <f t="shared" si="21"/>
        <v>0</v>
      </c>
      <c r="AR25" s="649">
        <f t="shared" si="22"/>
        <v>0</v>
      </c>
    </row>
    <row r="26" spans="2:44" outlineLevel="1">
      <c r="B26" s="648">
        <f t="shared" si="2"/>
        <v>0</v>
      </c>
      <c r="C26" s="81">
        <f t="shared" si="23"/>
        <v>18</v>
      </c>
      <c r="D26" s="191">
        <v>0</v>
      </c>
      <c r="V26" s="89">
        <f t="shared" si="3"/>
        <v>0</v>
      </c>
      <c r="W26" s="89">
        <f t="shared" si="4"/>
        <v>14875.932765737163</v>
      </c>
      <c r="X26" s="89">
        <f t="shared" si="4"/>
        <v>5913.1288590842723</v>
      </c>
      <c r="Y26" s="89">
        <f t="shared" si="4"/>
        <v>1083.4690097626808</v>
      </c>
      <c r="Z26" s="89">
        <f t="shared" si="4"/>
        <v>1083.4690097626808</v>
      </c>
      <c r="AA26" s="89">
        <f t="shared" si="25"/>
        <v>1083.4690097626808</v>
      </c>
      <c r="AB26" s="89">
        <f t="shared" si="25"/>
        <v>139.06131263695121</v>
      </c>
      <c r="AC26" s="89">
        <f t="shared" si="25"/>
        <v>139.06131263695121</v>
      </c>
      <c r="AD26" s="89">
        <f t="shared" si="25"/>
        <v>139.06131263695121</v>
      </c>
      <c r="AE26" s="89">
        <f t="shared" si="25"/>
        <v>139.06131263695121</v>
      </c>
      <c r="AF26" s="89">
        <f t="shared" si="25"/>
        <v>139.06131263695121</v>
      </c>
      <c r="AG26" s="89">
        <f t="shared" si="25"/>
        <v>0</v>
      </c>
      <c r="AH26" s="89">
        <f t="shared" si="25"/>
        <v>0</v>
      </c>
      <c r="AI26" s="89">
        <f t="shared" si="25"/>
        <v>0</v>
      </c>
      <c r="AJ26" s="89">
        <f t="shared" si="25"/>
        <v>0</v>
      </c>
      <c r="AK26" s="89">
        <f t="shared" si="25"/>
        <v>0</v>
      </c>
      <c r="AL26" s="89">
        <f t="shared" si="25"/>
        <v>0</v>
      </c>
      <c r="AM26" s="89">
        <f t="shared" si="25"/>
        <v>0</v>
      </c>
      <c r="AN26" s="89">
        <f t="shared" si="25"/>
        <v>0</v>
      </c>
      <c r="AO26" s="89">
        <f t="shared" si="25"/>
        <v>0</v>
      </c>
      <c r="AP26" s="89">
        <f t="shared" si="25"/>
        <v>0</v>
      </c>
      <c r="AQ26" s="89">
        <f t="shared" si="21"/>
        <v>0</v>
      </c>
      <c r="AR26" s="649">
        <f t="shared" si="22"/>
        <v>0</v>
      </c>
    </row>
    <row r="27" spans="2:44" outlineLevel="1">
      <c r="B27" s="648">
        <f t="shared" si="2"/>
        <v>0</v>
      </c>
      <c r="C27" s="81">
        <f t="shared" si="23"/>
        <v>19</v>
      </c>
      <c r="D27" s="191">
        <v>0</v>
      </c>
      <c r="W27" s="89">
        <f t="shared" si="4"/>
        <v>0</v>
      </c>
      <c r="X27" s="89">
        <f t="shared" si="4"/>
        <v>14875.932765737163</v>
      </c>
      <c r="Y27" s="89">
        <f t="shared" si="4"/>
        <v>5913.1288590842723</v>
      </c>
      <c r="Z27" s="89">
        <f t="shared" si="4"/>
        <v>1083.4690097626808</v>
      </c>
      <c r="AA27" s="89">
        <f t="shared" si="25"/>
        <v>1083.4690097626808</v>
      </c>
      <c r="AB27" s="89">
        <f t="shared" si="25"/>
        <v>1083.4690097626808</v>
      </c>
      <c r="AC27" s="89">
        <f t="shared" si="25"/>
        <v>139.06131263695121</v>
      </c>
      <c r="AD27" s="89">
        <f t="shared" si="25"/>
        <v>139.06131263695121</v>
      </c>
      <c r="AE27" s="89">
        <f t="shared" si="25"/>
        <v>139.06131263695121</v>
      </c>
      <c r="AF27" s="89">
        <f t="shared" si="25"/>
        <v>139.06131263695121</v>
      </c>
      <c r="AG27" s="89">
        <f t="shared" si="25"/>
        <v>139.06131263695121</v>
      </c>
      <c r="AH27" s="89">
        <f t="shared" si="25"/>
        <v>0</v>
      </c>
      <c r="AI27" s="89">
        <f t="shared" si="25"/>
        <v>0</v>
      </c>
      <c r="AJ27" s="89">
        <f t="shared" si="25"/>
        <v>0</v>
      </c>
      <c r="AK27" s="89">
        <f t="shared" si="25"/>
        <v>0</v>
      </c>
      <c r="AL27" s="89">
        <f t="shared" si="25"/>
        <v>0</v>
      </c>
      <c r="AM27" s="89">
        <f t="shared" si="25"/>
        <v>0</v>
      </c>
      <c r="AN27" s="89">
        <f t="shared" si="25"/>
        <v>0</v>
      </c>
      <c r="AO27" s="89">
        <f t="shared" si="25"/>
        <v>0</v>
      </c>
      <c r="AP27" s="89">
        <f t="shared" si="25"/>
        <v>0</v>
      </c>
      <c r="AQ27" s="89">
        <f t="shared" si="21"/>
        <v>0</v>
      </c>
      <c r="AR27" s="649">
        <f t="shared" si="22"/>
        <v>0</v>
      </c>
    </row>
    <row r="28" spans="2:44" outlineLevel="1">
      <c r="B28" s="648">
        <f t="shared" si="2"/>
        <v>0</v>
      </c>
      <c r="C28" s="81">
        <f t="shared" si="23"/>
        <v>20</v>
      </c>
      <c r="D28" s="191">
        <v>0</v>
      </c>
      <c r="X28" s="89">
        <f>W27</f>
        <v>0</v>
      </c>
      <c r="Y28" s="89">
        <f>X27</f>
        <v>14875.932765737163</v>
      </c>
      <c r="Z28" s="89">
        <f>Y27</f>
        <v>5913.1288590842723</v>
      </c>
      <c r="AA28" s="89">
        <f t="shared" ref="AA28:AQ42" si="26">Z27</f>
        <v>1083.4690097626808</v>
      </c>
      <c r="AB28" s="89">
        <f t="shared" si="26"/>
        <v>1083.4690097626808</v>
      </c>
      <c r="AC28" s="89">
        <f t="shared" si="26"/>
        <v>1083.4690097626808</v>
      </c>
      <c r="AD28" s="89">
        <f t="shared" si="26"/>
        <v>139.06131263695121</v>
      </c>
      <c r="AE28" s="89">
        <f t="shared" si="26"/>
        <v>139.06131263695121</v>
      </c>
      <c r="AF28" s="89">
        <f t="shared" si="26"/>
        <v>139.06131263695121</v>
      </c>
      <c r="AG28" s="89">
        <f t="shared" si="26"/>
        <v>139.06131263695121</v>
      </c>
      <c r="AH28" s="89">
        <f t="shared" si="26"/>
        <v>139.06131263695121</v>
      </c>
      <c r="AI28" s="89">
        <f t="shared" si="26"/>
        <v>0</v>
      </c>
      <c r="AJ28" s="89">
        <f t="shared" si="26"/>
        <v>0</v>
      </c>
      <c r="AK28" s="89">
        <f t="shared" si="26"/>
        <v>0</v>
      </c>
      <c r="AL28" s="89">
        <f t="shared" si="26"/>
        <v>0</v>
      </c>
      <c r="AM28" s="89">
        <f t="shared" si="26"/>
        <v>0</v>
      </c>
      <c r="AN28" s="89">
        <f t="shared" si="26"/>
        <v>0</v>
      </c>
      <c r="AO28" s="89">
        <f t="shared" si="26"/>
        <v>0</v>
      </c>
      <c r="AP28" s="89">
        <f t="shared" si="26"/>
        <v>0</v>
      </c>
      <c r="AQ28" s="89">
        <f t="shared" si="21"/>
        <v>0</v>
      </c>
      <c r="AR28" s="649">
        <f t="shared" si="22"/>
        <v>0</v>
      </c>
    </row>
    <row r="29" spans="2:44" outlineLevel="1">
      <c r="B29" s="648">
        <f t="shared" si="2"/>
        <v>0</v>
      </c>
      <c r="C29" s="81">
        <f t="shared" si="23"/>
        <v>21</v>
      </c>
      <c r="D29" s="191">
        <v>0</v>
      </c>
      <c r="X29" s="89"/>
      <c r="Y29" s="89">
        <f>X28</f>
        <v>0</v>
      </c>
      <c r="Z29" s="89">
        <f>Y28</f>
        <v>14875.932765737163</v>
      </c>
      <c r="AA29" s="89">
        <f t="shared" si="26"/>
        <v>5913.1288590842723</v>
      </c>
      <c r="AB29" s="89">
        <f t="shared" si="26"/>
        <v>1083.4690097626808</v>
      </c>
      <c r="AC29" s="89">
        <f t="shared" si="26"/>
        <v>1083.4690097626808</v>
      </c>
      <c r="AD29" s="89">
        <f t="shared" si="26"/>
        <v>1083.4690097626808</v>
      </c>
      <c r="AE29" s="89">
        <f t="shared" si="26"/>
        <v>139.06131263695121</v>
      </c>
      <c r="AF29" s="89">
        <f t="shared" si="26"/>
        <v>139.06131263695121</v>
      </c>
      <c r="AG29" s="89">
        <f t="shared" si="26"/>
        <v>139.06131263695121</v>
      </c>
      <c r="AH29" s="89">
        <f t="shared" si="26"/>
        <v>139.06131263695121</v>
      </c>
      <c r="AI29" s="89">
        <f t="shared" si="26"/>
        <v>139.06131263695121</v>
      </c>
      <c r="AJ29" s="89">
        <f t="shared" si="26"/>
        <v>0</v>
      </c>
      <c r="AK29" s="89">
        <f t="shared" si="26"/>
        <v>0</v>
      </c>
      <c r="AL29" s="89">
        <f t="shared" si="26"/>
        <v>0</v>
      </c>
      <c r="AM29" s="89">
        <f t="shared" si="26"/>
        <v>0</v>
      </c>
      <c r="AN29" s="89">
        <f t="shared" si="26"/>
        <v>0</v>
      </c>
      <c r="AO29" s="89">
        <f t="shared" si="26"/>
        <v>0</v>
      </c>
      <c r="AP29" s="89">
        <f t="shared" si="26"/>
        <v>0</v>
      </c>
      <c r="AQ29" s="89">
        <f t="shared" si="26"/>
        <v>0</v>
      </c>
      <c r="AR29" s="649">
        <f t="shared" ref="AR29:AR48" si="27">AQ28</f>
        <v>0</v>
      </c>
    </row>
    <row r="30" spans="2:44" outlineLevel="1">
      <c r="B30" s="648">
        <f t="shared" si="2"/>
        <v>0</v>
      </c>
      <c r="C30" s="81">
        <f t="shared" si="23"/>
        <v>22</v>
      </c>
      <c r="D30" s="191">
        <v>0</v>
      </c>
      <c r="X30" s="89"/>
      <c r="Y30" s="89"/>
      <c r="Z30" s="89">
        <f>Y29</f>
        <v>0</v>
      </c>
      <c r="AA30" s="89">
        <f t="shared" si="26"/>
        <v>14875.932765737163</v>
      </c>
      <c r="AB30" s="89">
        <f t="shared" si="26"/>
        <v>5913.1288590842723</v>
      </c>
      <c r="AC30" s="89">
        <f t="shared" si="26"/>
        <v>1083.4690097626808</v>
      </c>
      <c r="AD30" s="89">
        <f t="shared" si="26"/>
        <v>1083.4690097626808</v>
      </c>
      <c r="AE30" s="89">
        <f t="shared" si="26"/>
        <v>1083.4690097626808</v>
      </c>
      <c r="AF30" s="89">
        <f t="shared" si="26"/>
        <v>139.06131263695121</v>
      </c>
      <c r="AG30" s="89">
        <f t="shared" si="26"/>
        <v>139.06131263695121</v>
      </c>
      <c r="AH30" s="89">
        <f t="shared" si="26"/>
        <v>139.06131263695121</v>
      </c>
      <c r="AI30" s="89">
        <f t="shared" si="26"/>
        <v>139.06131263695121</v>
      </c>
      <c r="AJ30" s="89">
        <f t="shared" si="26"/>
        <v>139.06131263695121</v>
      </c>
      <c r="AK30" s="89">
        <f t="shared" si="26"/>
        <v>0</v>
      </c>
      <c r="AL30" s="89">
        <f t="shared" si="26"/>
        <v>0</v>
      </c>
      <c r="AM30" s="89">
        <f t="shared" si="26"/>
        <v>0</v>
      </c>
      <c r="AN30" s="89">
        <f t="shared" si="26"/>
        <v>0</v>
      </c>
      <c r="AO30" s="89">
        <f t="shared" si="26"/>
        <v>0</v>
      </c>
      <c r="AP30" s="89">
        <f t="shared" si="26"/>
        <v>0</v>
      </c>
      <c r="AQ30" s="89">
        <f t="shared" si="26"/>
        <v>0</v>
      </c>
      <c r="AR30" s="649">
        <f t="shared" si="27"/>
        <v>0</v>
      </c>
    </row>
    <row r="31" spans="2:44" outlineLevel="1">
      <c r="B31" s="648">
        <f t="shared" si="2"/>
        <v>0</v>
      </c>
      <c r="C31" s="81">
        <f t="shared" si="23"/>
        <v>23</v>
      </c>
      <c r="D31" s="191">
        <v>0</v>
      </c>
      <c r="X31" s="89"/>
      <c r="Y31" s="89"/>
      <c r="Z31" s="89"/>
      <c r="AA31" s="89">
        <f t="shared" si="26"/>
        <v>0</v>
      </c>
      <c r="AB31" s="89">
        <f t="shared" si="26"/>
        <v>14875.932765737163</v>
      </c>
      <c r="AC31" s="89">
        <f t="shared" si="26"/>
        <v>5913.1288590842723</v>
      </c>
      <c r="AD31" s="89">
        <f t="shared" si="26"/>
        <v>1083.4690097626808</v>
      </c>
      <c r="AE31" s="89">
        <f t="shared" si="26"/>
        <v>1083.4690097626808</v>
      </c>
      <c r="AF31" s="89">
        <f t="shared" si="26"/>
        <v>1083.4690097626808</v>
      </c>
      <c r="AG31" s="89">
        <f t="shared" si="26"/>
        <v>139.06131263695121</v>
      </c>
      <c r="AH31" s="89">
        <f t="shared" si="26"/>
        <v>139.06131263695121</v>
      </c>
      <c r="AI31" s="89">
        <f t="shared" si="26"/>
        <v>139.06131263695121</v>
      </c>
      <c r="AJ31" s="89">
        <f t="shared" si="26"/>
        <v>139.06131263695121</v>
      </c>
      <c r="AK31" s="89">
        <f t="shared" si="26"/>
        <v>139.06131263695121</v>
      </c>
      <c r="AL31" s="89">
        <f t="shared" si="26"/>
        <v>0</v>
      </c>
      <c r="AM31" s="89">
        <f t="shared" si="26"/>
        <v>0</v>
      </c>
      <c r="AN31" s="89">
        <f t="shared" si="26"/>
        <v>0</v>
      </c>
      <c r="AO31" s="89">
        <f t="shared" si="26"/>
        <v>0</v>
      </c>
      <c r="AP31" s="89">
        <f t="shared" si="26"/>
        <v>0</v>
      </c>
      <c r="AQ31" s="89">
        <f t="shared" si="26"/>
        <v>0</v>
      </c>
      <c r="AR31" s="649">
        <f t="shared" si="27"/>
        <v>0</v>
      </c>
    </row>
    <row r="32" spans="2:44" outlineLevel="1">
      <c r="B32" s="648">
        <f t="shared" si="2"/>
        <v>0</v>
      </c>
      <c r="C32" s="81">
        <f t="shared" si="23"/>
        <v>24</v>
      </c>
      <c r="D32" s="191">
        <v>0</v>
      </c>
      <c r="X32" s="89"/>
      <c r="Y32" s="89"/>
      <c r="Z32" s="89"/>
      <c r="AA32" s="89"/>
      <c r="AB32" s="89">
        <f t="shared" si="26"/>
        <v>0</v>
      </c>
      <c r="AC32" s="89">
        <f t="shared" si="26"/>
        <v>14875.932765737163</v>
      </c>
      <c r="AD32" s="89">
        <f t="shared" si="26"/>
        <v>5913.1288590842723</v>
      </c>
      <c r="AE32" s="89">
        <f t="shared" si="26"/>
        <v>1083.4690097626808</v>
      </c>
      <c r="AF32" s="89">
        <f t="shared" si="26"/>
        <v>1083.4690097626808</v>
      </c>
      <c r="AG32" s="89">
        <f t="shared" si="26"/>
        <v>1083.4690097626808</v>
      </c>
      <c r="AH32" s="89">
        <f t="shared" si="26"/>
        <v>139.06131263695121</v>
      </c>
      <c r="AI32" s="89">
        <f t="shared" si="26"/>
        <v>139.06131263695121</v>
      </c>
      <c r="AJ32" s="89">
        <f t="shared" si="26"/>
        <v>139.06131263695121</v>
      </c>
      <c r="AK32" s="89">
        <f t="shared" si="26"/>
        <v>139.06131263695121</v>
      </c>
      <c r="AL32" s="89">
        <f t="shared" si="26"/>
        <v>139.06131263695121</v>
      </c>
      <c r="AM32" s="89">
        <f t="shared" si="26"/>
        <v>0</v>
      </c>
      <c r="AN32" s="89">
        <f t="shared" si="26"/>
        <v>0</v>
      </c>
      <c r="AO32" s="89">
        <f t="shared" si="26"/>
        <v>0</v>
      </c>
      <c r="AP32" s="89">
        <f t="shared" si="26"/>
        <v>0</v>
      </c>
      <c r="AQ32" s="89">
        <f t="shared" si="26"/>
        <v>0</v>
      </c>
      <c r="AR32" s="649">
        <f t="shared" si="27"/>
        <v>0</v>
      </c>
    </row>
    <row r="33" spans="2:44" outlineLevel="1">
      <c r="B33" s="648">
        <f t="shared" si="2"/>
        <v>0</v>
      </c>
      <c r="C33" s="81">
        <f t="shared" si="23"/>
        <v>25</v>
      </c>
      <c r="D33" s="191">
        <v>0</v>
      </c>
      <c r="X33" s="89"/>
      <c r="Y33" s="89"/>
      <c r="Z33" s="89"/>
      <c r="AA33" s="89"/>
      <c r="AB33" s="89"/>
      <c r="AC33" s="89">
        <f t="shared" si="26"/>
        <v>0</v>
      </c>
      <c r="AD33" s="89">
        <f t="shared" si="26"/>
        <v>14875.932765737163</v>
      </c>
      <c r="AE33" s="89">
        <f t="shared" si="26"/>
        <v>5913.1288590842723</v>
      </c>
      <c r="AF33" s="89">
        <f t="shared" si="26"/>
        <v>1083.4690097626808</v>
      </c>
      <c r="AG33" s="89">
        <f t="shared" si="26"/>
        <v>1083.4690097626808</v>
      </c>
      <c r="AH33" s="89">
        <f t="shared" si="26"/>
        <v>1083.4690097626808</v>
      </c>
      <c r="AI33" s="89">
        <f t="shared" si="26"/>
        <v>139.06131263695121</v>
      </c>
      <c r="AJ33" s="89">
        <f t="shared" si="26"/>
        <v>139.06131263695121</v>
      </c>
      <c r="AK33" s="89">
        <f t="shared" si="26"/>
        <v>139.06131263695121</v>
      </c>
      <c r="AL33" s="89">
        <f t="shared" si="26"/>
        <v>139.06131263695121</v>
      </c>
      <c r="AM33" s="89">
        <f t="shared" si="26"/>
        <v>139.06131263695121</v>
      </c>
      <c r="AN33" s="89">
        <f t="shared" si="26"/>
        <v>0</v>
      </c>
      <c r="AO33" s="89">
        <f t="shared" si="26"/>
        <v>0</v>
      </c>
      <c r="AP33" s="89">
        <f t="shared" si="26"/>
        <v>0</v>
      </c>
      <c r="AQ33" s="89">
        <f t="shared" si="26"/>
        <v>0</v>
      </c>
      <c r="AR33" s="649">
        <f t="shared" si="27"/>
        <v>0</v>
      </c>
    </row>
    <row r="34" spans="2:44" outlineLevel="1">
      <c r="B34" s="648">
        <f t="shared" si="2"/>
        <v>0</v>
      </c>
      <c r="C34" s="81">
        <f t="shared" si="23"/>
        <v>26</v>
      </c>
      <c r="D34" s="191">
        <v>0</v>
      </c>
      <c r="X34" s="89"/>
      <c r="Y34" s="89"/>
      <c r="Z34" s="89"/>
      <c r="AA34" s="89"/>
      <c r="AB34" s="89"/>
      <c r="AC34" s="89"/>
      <c r="AD34" s="89">
        <f t="shared" si="26"/>
        <v>0</v>
      </c>
      <c r="AE34" s="89">
        <f t="shared" si="26"/>
        <v>14875.932765737163</v>
      </c>
      <c r="AF34" s="89">
        <f t="shared" si="26"/>
        <v>5913.1288590842723</v>
      </c>
      <c r="AG34" s="89">
        <f t="shared" si="26"/>
        <v>1083.4690097626808</v>
      </c>
      <c r="AH34" s="89">
        <f t="shared" si="26"/>
        <v>1083.4690097626808</v>
      </c>
      <c r="AI34" s="89">
        <f t="shared" si="26"/>
        <v>1083.4690097626808</v>
      </c>
      <c r="AJ34" s="89">
        <f t="shared" si="26"/>
        <v>139.06131263695121</v>
      </c>
      <c r="AK34" s="89">
        <f t="shared" si="26"/>
        <v>139.06131263695121</v>
      </c>
      <c r="AL34" s="89">
        <f t="shared" si="26"/>
        <v>139.06131263695121</v>
      </c>
      <c r="AM34" s="89">
        <f t="shared" si="26"/>
        <v>139.06131263695121</v>
      </c>
      <c r="AN34" s="89">
        <f t="shared" si="26"/>
        <v>139.06131263695121</v>
      </c>
      <c r="AO34" s="89">
        <f t="shared" si="26"/>
        <v>0</v>
      </c>
      <c r="AP34" s="89">
        <f t="shared" si="26"/>
        <v>0</v>
      </c>
      <c r="AQ34" s="89">
        <f t="shared" si="26"/>
        <v>0</v>
      </c>
      <c r="AR34" s="649">
        <f t="shared" si="27"/>
        <v>0</v>
      </c>
    </row>
    <row r="35" spans="2:44" outlineLevel="1">
      <c r="B35" s="648">
        <f t="shared" si="2"/>
        <v>0</v>
      </c>
      <c r="C35" s="81">
        <f t="shared" si="23"/>
        <v>27</v>
      </c>
      <c r="D35" s="191">
        <v>0</v>
      </c>
      <c r="X35" s="89"/>
      <c r="Y35" s="89"/>
      <c r="Z35" s="89"/>
      <c r="AA35" s="89"/>
      <c r="AB35" s="89"/>
      <c r="AC35" s="89"/>
      <c r="AD35" s="89"/>
      <c r="AE35" s="89">
        <f t="shared" si="26"/>
        <v>0</v>
      </c>
      <c r="AF35" s="89">
        <f t="shared" si="26"/>
        <v>14875.932765737163</v>
      </c>
      <c r="AG35" s="89">
        <f t="shared" si="26"/>
        <v>5913.1288590842723</v>
      </c>
      <c r="AH35" s="89">
        <f t="shared" si="26"/>
        <v>1083.4690097626808</v>
      </c>
      <c r="AI35" s="89">
        <f t="shared" si="26"/>
        <v>1083.4690097626808</v>
      </c>
      <c r="AJ35" s="89">
        <f t="shared" si="26"/>
        <v>1083.4690097626808</v>
      </c>
      <c r="AK35" s="89">
        <f t="shared" si="26"/>
        <v>139.06131263695121</v>
      </c>
      <c r="AL35" s="89">
        <f t="shared" si="26"/>
        <v>139.06131263695121</v>
      </c>
      <c r="AM35" s="89">
        <f t="shared" si="26"/>
        <v>139.06131263695121</v>
      </c>
      <c r="AN35" s="89">
        <f t="shared" si="26"/>
        <v>139.06131263695121</v>
      </c>
      <c r="AO35" s="89">
        <f t="shared" si="26"/>
        <v>139.06131263695121</v>
      </c>
      <c r="AP35" s="89">
        <f t="shared" si="26"/>
        <v>0</v>
      </c>
      <c r="AQ35" s="89">
        <f t="shared" si="26"/>
        <v>0</v>
      </c>
      <c r="AR35" s="649">
        <f t="shared" si="27"/>
        <v>0</v>
      </c>
    </row>
    <row r="36" spans="2:44" outlineLevel="1">
      <c r="B36" s="648">
        <f t="shared" si="2"/>
        <v>0</v>
      </c>
      <c r="C36" s="81">
        <f t="shared" si="23"/>
        <v>28</v>
      </c>
      <c r="D36" s="191">
        <v>0</v>
      </c>
      <c r="X36" s="89"/>
      <c r="Y36" s="89"/>
      <c r="Z36" s="89"/>
      <c r="AA36" s="89"/>
      <c r="AB36" s="89"/>
      <c r="AC36" s="89"/>
      <c r="AD36" s="89"/>
      <c r="AE36" s="89"/>
      <c r="AF36" s="89">
        <f t="shared" si="26"/>
        <v>0</v>
      </c>
      <c r="AG36" s="89">
        <f t="shared" si="26"/>
        <v>14875.932765737163</v>
      </c>
      <c r="AH36" s="89">
        <f t="shared" si="26"/>
        <v>5913.1288590842723</v>
      </c>
      <c r="AI36" s="89">
        <f t="shared" si="26"/>
        <v>1083.4690097626808</v>
      </c>
      <c r="AJ36" s="89">
        <f t="shared" si="26"/>
        <v>1083.4690097626808</v>
      </c>
      <c r="AK36" s="89">
        <f t="shared" si="26"/>
        <v>1083.4690097626808</v>
      </c>
      <c r="AL36" s="89">
        <f t="shared" si="26"/>
        <v>139.06131263695121</v>
      </c>
      <c r="AM36" s="89">
        <f t="shared" si="26"/>
        <v>139.06131263695121</v>
      </c>
      <c r="AN36" s="89">
        <f t="shared" si="26"/>
        <v>139.06131263695121</v>
      </c>
      <c r="AO36" s="89">
        <f t="shared" si="26"/>
        <v>139.06131263695121</v>
      </c>
      <c r="AP36" s="89">
        <f t="shared" si="26"/>
        <v>139.06131263695121</v>
      </c>
      <c r="AQ36" s="89">
        <f t="shared" si="26"/>
        <v>0</v>
      </c>
      <c r="AR36" s="649">
        <f t="shared" si="27"/>
        <v>0</v>
      </c>
    </row>
    <row r="37" spans="2:44" outlineLevel="1">
      <c r="B37" s="648">
        <f t="shared" si="2"/>
        <v>0</v>
      </c>
      <c r="C37" s="81">
        <f t="shared" si="23"/>
        <v>29</v>
      </c>
      <c r="D37" s="191">
        <v>0</v>
      </c>
      <c r="X37" s="89"/>
      <c r="Y37" s="89"/>
      <c r="Z37" s="89"/>
      <c r="AA37" s="89"/>
      <c r="AB37" s="89"/>
      <c r="AC37" s="89"/>
      <c r="AD37" s="89"/>
      <c r="AE37" s="89"/>
      <c r="AF37" s="89"/>
      <c r="AG37" s="89">
        <f t="shared" si="26"/>
        <v>0</v>
      </c>
      <c r="AH37" s="89">
        <f t="shared" si="26"/>
        <v>14875.932765737163</v>
      </c>
      <c r="AI37" s="89">
        <f t="shared" si="26"/>
        <v>5913.1288590842723</v>
      </c>
      <c r="AJ37" s="89">
        <f t="shared" si="26"/>
        <v>1083.4690097626808</v>
      </c>
      <c r="AK37" s="89">
        <f t="shared" si="26"/>
        <v>1083.4690097626808</v>
      </c>
      <c r="AL37" s="89">
        <f t="shared" si="26"/>
        <v>1083.4690097626808</v>
      </c>
      <c r="AM37" s="89">
        <f t="shared" si="26"/>
        <v>139.06131263695121</v>
      </c>
      <c r="AN37" s="89">
        <f t="shared" si="26"/>
        <v>139.06131263695121</v>
      </c>
      <c r="AO37" s="89">
        <f t="shared" si="26"/>
        <v>139.06131263695121</v>
      </c>
      <c r="AP37" s="89">
        <f t="shared" si="26"/>
        <v>139.06131263695121</v>
      </c>
      <c r="AQ37" s="89">
        <f t="shared" si="26"/>
        <v>139.06131263695121</v>
      </c>
      <c r="AR37" s="649">
        <f t="shared" si="27"/>
        <v>0</v>
      </c>
    </row>
    <row r="38" spans="2:44" outlineLevel="1">
      <c r="B38" s="648">
        <f t="shared" si="2"/>
        <v>0</v>
      </c>
      <c r="C38" s="81">
        <f t="shared" si="23"/>
        <v>30</v>
      </c>
      <c r="D38" s="191">
        <v>0</v>
      </c>
      <c r="X38" s="89"/>
      <c r="Y38" s="89"/>
      <c r="Z38" s="89"/>
      <c r="AA38" s="89"/>
      <c r="AB38" s="89"/>
      <c r="AC38" s="89"/>
      <c r="AD38" s="89"/>
      <c r="AE38" s="89"/>
      <c r="AF38" s="89"/>
      <c r="AG38" s="89"/>
      <c r="AH38" s="89">
        <f t="shared" si="26"/>
        <v>0</v>
      </c>
      <c r="AI38" s="89">
        <f t="shared" si="26"/>
        <v>14875.932765737163</v>
      </c>
      <c r="AJ38" s="89">
        <f t="shared" si="26"/>
        <v>5913.1288590842723</v>
      </c>
      <c r="AK38" s="89">
        <f t="shared" si="26"/>
        <v>1083.4690097626808</v>
      </c>
      <c r="AL38" s="89">
        <f t="shared" si="26"/>
        <v>1083.4690097626808</v>
      </c>
      <c r="AM38" s="89">
        <f t="shared" si="26"/>
        <v>1083.4690097626808</v>
      </c>
      <c r="AN38" s="89">
        <f t="shared" si="26"/>
        <v>139.06131263695121</v>
      </c>
      <c r="AO38" s="89">
        <f t="shared" si="26"/>
        <v>139.06131263695121</v>
      </c>
      <c r="AP38" s="89">
        <f t="shared" si="26"/>
        <v>139.06131263695121</v>
      </c>
      <c r="AQ38" s="89">
        <f t="shared" si="26"/>
        <v>139.06131263695121</v>
      </c>
      <c r="AR38" s="649">
        <f t="shared" si="27"/>
        <v>139.06131263695121</v>
      </c>
    </row>
    <row r="39" spans="2:44" outlineLevel="1">
      <c r="B39" s="648">
        <f t="shared" si="2"/>
        <v>0</v>
      </c>
      <c r="C39" s="81">
        <f t="shared" si="23"/>
        <v>31</v>
      </c>
      <c r="D39" s="191">
        <v>0</v>
      </c>
      <c r="X39" s="89"/>
      <c r="Y39" s="89"/>
      <c r="Z39" s="89"/>
      <c r="AA39" s="89"/>
      <c r="AB39" s="89"/>
      <c r="AC39" s="89"/>
      <c r="AD39" s="89"/>
      <c r="AE39" s="89"/>
      <c r="AF39" s="89"/>
      <c r="AG39" s="89"/>
      <c r="AH39" s="89"/>
      <c r="AI39" s="89">
        <f t="shared" si="26"/>
        <v>0</v>
      </c>
      <c r="AJ39" s="89">
        <f t="shared" si="26"/>
        <v>14875.932765737163</v>
      </c>
      <c r="AK39" s="89">
        <f t="shared" si="26"/>
        <v>5913.1288590842723</v>
      </c>
      <c r="AL39" s="89">
        <f t="shared" si="26"/>
        <v>1083.4690097626808</v>
      </c>
      <c r="AM39" s="89">
        <f t="shared" si="26"/>
        <v>1083.4690097626808</v>
      </c>
      <c r="AN39" s="89">
        <f t="shared" si="26"/>
        <v>1083.4690097626808</v>
      </c>
      <c r="AO39" s="89">
        <f t="shared" si="26"/>
        <v>139.06131263695121</v>
      </c>
      <c r="AP39" s="89">
        <f t="shared" si="26"/>
        <v>139.06131263695121</v>
      </c>
      <c r="AQ39" s="89">
        <f t="shared" si="26"/>
        <v>139.06131263695121</v>
      </c>
      <c r="AR39" s="649">
        <f t="shared" si="27"/>
        <v>139.06131263695121</v>
      </c>
    </row>
    <row r="40" spans="2:44" outlineLevel="1">
      <c r="B40" s="648">
        <f t="shared" si="2"/>
        <v>0</v>
      </c>
      <c r="C40" s="81">
        <f t="shared" si="23"/>
        <v>32</v>
      </c>
      <c r="D40" s="191">
        <v>0</v>
      </c>
      <c r="X40" s="89"/>
      <c r="Y40" s="89"/>
      <c r="Z40" s="89"/>
      <c r="AA40" s="89"/>
      <c r="AB40" s="89"/>
      <c r="AC40" s="89"/>
      <c r="AD40" s="89"/>
      <c r="AE40" s="89"/>
      <c r="AF40" s="89"/>
      <c r="AG40" s="89"/>
      <c r="AH40" s="89"/>
      <c r="AI40" s="89"/>
      <c r="AJ40" s="89">
        <f t="shared" si="26"/>
        <v>0</v>
      </c>
      <c r="AK40" s="89">
        <f t="shared" si="26"/>
        <v>14875.932765737163</v>
      </c>
      <c r="AL40" s="89">
        <f t="shared" si="26"/>
        <v>5913.1288590842723</v>
      </c>
      <c r="AM40" s="89">
        <f t="shared" si="26"/>
        <v>1083.4690097626808</v>
      </c>
      <c r="AN40" s="89">
        <f t="shared" si="26"/>
        <v>1083.4690097626808</v>
      </c>
      <c r="AO40" s="89">
        <f t="shared" si="26"/>
        <v>1083.4690097626808</v>
      </c>
      <c r="AP40" s="89">
        <f t="shared" si="26"/>
        <v>139.06131263695121</v>
      </c>
      <c r="AQ40" s="89">
        <f t="shared" si="26"/>
        <v>139.06131263695121</v>
      </c>
      <c r="AR40" s="649">
        <f t="shared" si="27"/>
        <v>139.06131263695121</v>
      </c>
    </row>
    <row r="41" spans="2:44" outlineLevel="1">
      <c r="B41" s="648">
        <f t="shared" si="2"/>
        <v>0</v>
      </c>
      <c r="C41" s="81">
        <f t="shared" si="23"/>
        <v>33</v>
      </c>
      <c r="D41" s="191">
        <v>0</v>
      </c>
      <c r="X41" s="89"/>
      <c r="Y41" s="89"/>
      <c r="Z41" s="89"/>
      <c r="AA41" s="89"/>
      <c r="AB41" s="89"/>
      <c r="AC41" s="89"/>
      <c r="AD41" s="89"/>
      <c r="AE41" s="89"/>
      <c r="AF41" s="89"/>
      <c r="AG41" s="89"/>
      <c r="AH41" s="89"/>
      <c r="AI41" s="89"/>
      <c r="AJ41" s="89"/>
      <c r="AK41" s="89">
        <f t="shared" si="26"/>
        <v>0</v>
      </c>
      <c r="AL41" s="89">
        <f t="shared" si="26"/>
        <v>14875.932765737163</v>
      </c>
      <c r="AM41" s="89">
        <f t="shared" si="26"/>
        <v>5913.1288590842723</v>
      </c>
      <c r="AN41" s="89">
        <f t="shared" si="26"/>
        <v>1083.4690097626808</v>
      </c>
      <c r="AO41" s="89">
        <f t="shared" si="26"/>
        <v>1083.4690097626808</v>
      </c>
      <c r="AP41" s="89">
        <f t="shared" si="26"/>
        <v>1083.4690097626808</v>
      </c>
      <c r="AQ41" s="89">
        <f t="shared" si="26"/>
        <v>139.06131263695121</v>
      </c>
      <c r="AR41" s="649">
        <f t="shared" si="27"/>
        <v>139.06131263695121</v>
      </c>
    </row>
    <row r="42" spans="2:44" outlineLevel="1">
      <c r="B42" s="648">
        <f t="shared" si="2"/>
        <v>0</v>
      </c>
      <c r="C42" s="81">
        <f t="shared" si="23"/>
        <v>34</v>
      </c>
      <c r="D42" s="191">
        <v>0</v>
      </c>
      <c r="X42" s="89"/>
      <c r="Y42" s="89"/>
      <c r="Z42" s="89"/>
      <c r="AA42" s="89"/>
      <c r="AB42" s="89"/>
      <c r="AC42" s="89"/>
      <c r="AD42" s="89"/>
      <c r="AE42" s="89"/>
      <c r="AF42" s="89"/>
      <c r="AG42" s="89"/>
      <c r="AH42" s="89"/>
      <c r="AI42" s="89"/>
      <c r="AJ42" s="89"/>
      <c r="AK42" s="89"/>
      <c r="AL42" s="89">
        <f t="shared" si="26"/>
        <v>0</v>
      </c>
      <c r="AM42" s="89">
        <f t="shared" si="26"/>
        <v>14875.932765737163</v>
      </c>
      <c r="AN42" s="89">
        <f t="shared" si="26"/>
        <v>5913.1288590842723</v>
      </c>
      <c r="AO42" s="89">
        <f t="shared" si="26"/>
        <v>1083.4690097626808</v>
      </c>
      <c r="AP42" s="89">
        <f t="shared" si="26"/>
        <v>1083.4690097626808</v>
      </c>
      <c r="AQ42" s="89">
        <f t="shared" si="26"/>
        <v>1083.4690097626808</v>
      </c>
      <c r="AR42" s="649">
        <f t="shared" si="27"/>
        <v>139.06131263695121</v>
      </c>
    </row>
    <row r="43" spans="2:44" outlineLevel="1">
      <c r="B43" s="648">
        <f t="shared" si="2"/>
        <v>0</v>
      </c>
      <c r="C43" s="81">
        <f t="shared" si="23"/>
        <v>35</v>
      </c>
      <c r="D43" s="191">
        <v>0</v>
      </c>
      <c r="X43" s="89"/>
      <c r="Y43" s="89"/>
      <c r="Z43" s="89"/>
      <c r="AA43" s="89"/>
      <c r="AB43" s="89"/>
      <c r="AC43" s="89"/>
      <c r="AD43" s="89"/>
      <c r="AE43" s="89"/>
      <c r="AF43" s="89"/>
      <c r="AG43" s="89"/>
      <c r="AH43" s="89"/>
      <c r="AI43" s="89"/>
      <c r="AJ43" s="89"/>
      <c r="AK43" s="89"/>
      <c r="AL43" s="89"/>
      <c r="AM43" s="89">
        <f t="shared" ref="AM43:AQ47" si="28">AL42</f>
        <v>0</v>
      </c>
      <c r="AN43" s="89">
        <f t="shared" si="28"/>
        <v>14875.932765737163</v>
      </c>
      <c r="AO43" s="89">
        <f t="shared" si="28"/>
        <v>5913.1288590842723</v>
      </c>
      <c r="AP43" s="89">
        <f t="shared" si="28"/>
        <v>1083.4690097626808</v>
      </c>
      <c r="AQ43" s="89">
        <f t="shared" si="28"/>
        <v>1083.4690097626808</v>
      </c>
      <c r="AR43" s="649">
        <f t="shared" si="27"/>
        <v>1083.4690097626808</v>
      </c>
    </row>
    <row r="44" spans="2:44" outlineLevel="1">
      <c r="B44" s="648">
        <f t="shared" si="2"/>
        <v>0</v>
      </c>
      <c r="C44" s="81">
        <f t="shared" si="23"/>
        <v>36</v>
      </c>
      <c r="D44" s="191">
        <v>0</v>
      </c>
      <c r="X44" s="89"/>
      <c r="Y44" s="89"/>
      <c r="Z44" s="89"/>
      <c r="AA44" s="89"/>
      <c r="AB44" s="89"/>
      <c r="AC44" s="89"/>
      <c r="AD44" s="89"/>
      <c r="AE44" s="89"/>
      <c r="AF44" s="89"/>
      <c r="AG44" s="89"/>
      <c r="AH44" s="89"/>
      <c r="AI44" s="89"/>
      <c r="AJ44" s="89"/>
      <c r="AK44" s="89"/>
      <c r="AL44" s="89"/>
      <c r="AM44" s="89"/>
      <c r="AN44" s="89">
        <f t="shared" si="28"/>
        <v>0</v>
      </c>
      <c r="AO44" s="89">
        <f t="shared" si="28"/>
        <v>14875.932765737163</v>
      </c>
      <c r="AP44" s="89">
        <f t="shared" si="28"/>
        <v>5913.1288590842723</v>
      </c>
      <c r="AQ44" s="89">
        <f t="shared" si="28"/>
        <v>1083.4690097626808</v>
      </c>
      <c r="AR44" s="649">
        <f t="shared" si="27"/>
        <v>1083.4690097626808</v>
      </c>
    </row>
    <row r="45" spans="2:44" outlineLevel="1">
      <c r="B45" s="648">
        <f t="shared" si="2"/>
        <v>0</v>
      </c>
      <c r="C45" s="81">
        <f t="shared" si="23"/>
        <v>37</v>
      </c>
      <c r="D45" s="191">
        <v>0</v>
      </c>
      <c r="X45" s="89"/>
      <c r="Y45" s="89"/>
      <c r="Z45" s="89"/>
      <c r="AA45" s="89"/>
      <c r="AB45" s="89"/>
      <c r="AC45" s="89"/>
      <c r="AD45" s="89"/>
      <c r="AE45" s="89"/>
      <c r="AF45" s="89"/>
      <c r="AG45" s="89"/>
      <c r="AH45" s="89"/>
      <c r="AI45" s="89"/>
      <c r="AJ45" s="89"/>
      <c r="AK45" s="89"/>
      <c r="AL45" s="89"/>
      <c r="AM45" s="89"/>
      <c r="AN45" s="89"/>
      <c r="AO45" s="89">
        <f t="shared" si="28"/>
        <v>0</v>
      </c>
      <c r="AP45" s="89">
        <f t="shared" si="28"/>
        <v>14875.932765737163</v>
      </c>
      <c r="AQ45" s="89">
        <f t="shared" si="28"/>
        <v>5913.1288590842723</v>
      </c>
      <c r="AR45" s="649">
        <f t="shared" si="27"/>
        <v>1083.4690097626808</v>
      </c>
    </row>
    <row r="46" spans="2:44" outlineLevel="1">
      <c r="B46" s="648">
        <f t="shared" si="2"/>
        <v>0</v>
      </c>
      <c r="C46" s="81">
        <f t="shared" si="23"/>
        <v>38</v>
      </c>
      <c r="D46" s="191">
        <v>0</v>
      </c>
      <c r="X46" s="89"/>
      <c r="Y46" s="89"/>
      <c r="Z46" s="89"/>
      <c r="AA46" s="89"/>
      <c r="AB46" s="89"/>
      <c r="AC46" s="89"/>
      <c r="AD46" s="89"/>
      <c r="AE46" s="89"/>
      <c r="AF46" s="89"/>
      <c r="AG46" s="89"/>
      <c r="AH46" s="89"/>
      <c r="AI46" s="89"/>
      <c r="AJ46" s="89"/>
      <c r="AK46" s="89"/>
      <c r="AL46" s="89"/>
      <c r="AM46" s="89"/>
      <c r="AN46" s="89"/>
      <c r="AO46" s="89"/>
      <c r="AP46" s="89">
        <f t="shared" si="28"/>
        <v>0</v>
      </c>
      <c r="AQ46" s="89">
        <f t="shared" si="28"/>
        <v>14875.932765737163</v>
      </c>
      <c r="AR46" s="649">
        <f t="shared" si="27"/>
        <v>5913.1288590842723</v>
      </c>
    </row>
    <row r="47" spans="2:44" outlineLevel="1">
      <c r="B47" s="648">
        <f t="shared" si="2"/>
        <v>0</v>
      </c>
      <c r="C47" s="81">
        <f t="shared" si="23"/>
        <v>39</v>
      </c>
      <c r="D47" s="191">
        <v>0</v>
      </c>
      <c r="X47" s="89"/>
      <c r="Y47" s="89"/>
      <c r="Z47" s="89"/>
      <c r="AA47" s="89"/>
      <c r="AB47" s="89"/>
      <c r="AC47" s="89"/>
      <c r="AD47" s="89"/>
      <c r="AE47" s="89"/>
      <c r="AF47" s="89"/>
      <c r="AG47" s="89"/>
      <c r="AH47" s="89"/>
      <c r="AI47" s="89"/>
      <c r="AJ47" s="89"/>
      <c r="AK47" s="89"/>
      <c r="AL47" s="89"/>
      <c r="AM47" s="89"/>
      <c r="AN47" s="89"/>
      <c r="AO47" s="89"/>
      <c r="AP47" s="89"/>
      <c r="AQ47" s="89">
        <f t="shared" si="28"/>
        <v>0</v>
      </c>
      <c r="AR47" s="649">
        <f t="shared" si="27"/>
        <v>14875.932765737163</v>
      </c>
    </row>
    <row r="48" spans="2:44" outlineLevel="1">
      <c r="B48" s="650">
        <f t="shared" si="2"/>
        <v>0</v>
      </c>
      <c r="C48" s="126">
        <f t="shared" si="23"/>
        <v>40</v>
      </c>
      <c r="D48" s="247">
        <v>0</v>
      </c>
      <c r="E48" s="148"/>
      <c r="F48" s="148"/>
      <c r="G48" s="148"/>
      <c r="H48" s="148"/>
      <c r="I48" s="148"/>
      <c r="J48" s="148"/>
      <c r="K48" s="148"/>
      <c r="L48" s="148"/>
      <c r="M48" s="148"/>
      <c r="N48" s="148"/>
      <c r="O48" s="148"/>
      <c r="P48" s="148"/>
      <c r="Q48" s="148"/>
      <c r="R48" s="148"/>
      <c r="S48" s="148"/>
      <c r="T48" s="148"/>
      <c r="U48" s="148"/>
      <c r="V48" s="148"/>
      <c r="W48" s="148"/>
      <c r="X48" s="603"/>
      <c r="Y48" s="603"/>
      <c r="Z48" s="603"/>
      <c r="AA48" s="603"/>
      <c r="AB48" s="603"/>
      <c r="AC48" s="603"/>
      <c r="AD48" s="603"/>
      <c r="AE48" s="603"/>
      <c r="AF48" s="603"/>
      <c r="AG48" s="603"/>
      <c r="AH48" s="603"/>
      <c r="AI48" s="603"/>
      <c r="AJ48" s="603"/>
      <c r="AK48" s="603"/>
      <c r="AL48" s="603"/>
      <c r="AM48" s="603"/>
      <c r="AN48" s="603"/>
      <c r="AO48" s="603"/>
      <c r="AP48" s="603"/>
      <c r="AQ48" s="603"/>
      <c r="AR48" s="651">
        <f t="shared" si="27"/>
        <v>0</v>
      </c>
    </row>
    <row r="49" spans="1:45" s="174" customFormat="1" ht="5.25" customHeight="1">
      <c r="A49" s="158"/>
      <c r="C49" s="480"/>
      <c r="D49" s="184"/>
      <c r="E49" s="185"/>
      <c r="F49" s="185"/>
      <c r="G49" s="185"/>
      <c r="H49" s="185"/>
      <c r="I49" s="185"/>
      <c r="J49" s="185"/>
      <c r="K49" s="185"/>
      <c r="L49" s="185"/>
      <c r="M49" s="185"/>
      <c r="N49" s="185"/>
      <c r="O49" s="185"/>
      <c r="P49" s="185"/>
      <c r="Q49" s="185"/>
      <c r="R49" s="185"/>
      <c r="S49" s="185"/>
      <c r="T49" s="185"/>
      <c r="U49" s="185"/>
      <c r="V49" s="185"/>
      <c r="W49" s="185"/>
      <c r="X49" s="185"/>
      <c r="Y49" s="185"/>
      <c r="Z49" s="185"/>
      <c r="AA49" s="185"/>
      <c r="AB49" s="185"/>
      <c r="AC49" s="185"/>
      <c r="AD49" s="185"/>
      <c r="AE49" s="185"/>
      <c r="AF49" s="185"/>
      <c r="AG49" s="185"/>
      <c r="AH49" s="185"/>
      <c r="AI49" s="185"/>
      <c r="AJ49" s="185"/>
      <c r="AK49" s="185"/>
      <c r="AL49" s="185"/>
      <c r="AM49" s="185"/>
      <c r="AN49" s="185"/>
      <c r="AO49" s="185"/>
      <c r="AP49" s="185"/>
      <c r="AQ49" s="185"/>
      <c r="AR49" s="185"/>
      <c r="AS49" s="185"/>
    </row>
    <row r="50" spans="1:45" collapsed="1">
      <c r="B50" s="657" t="s">
        <v>1035</v>
      </c>
      <c r="C50" s="199" t="s">
        <v>418</v>
      </c>
      <c r="D50" s="658" t="s">
        <v>1332</v>
      </c>
      <c r="E50" s="659"/>
      <c r="F50" s="659"/>
      <c r="G50" s="659"/>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c r="AL50" s="284"/>
      <c r="AM50" s="284"/>
      <c r="AN50" s="284"/>
      <c r="AO50" s="284"/>
      <c r="AP50" s="284"/>
      <c r="AQ50" s="284"/>
      <c r="AR50" s="285"/>
    </row>
    <row r="51" spans="1:45" hidden="1" outlineLevel="1">
      <c r="B51" s="648">
        <f>D51/SUM(D$51:D$90)</f>
        <v>0.41798638133057703</v>
      </c>
      <c r="C51" s="81">
        <v>1</v>
      </c>
      <c r="D51" s="1121">
        <v>3984.4522576029226</v>
      </c>
      <c r="E51" s="89">
        <v>0</v>
      </c>
      <c r="F51" s="89" cm="1">
        <f t="array" ref="F51:AR51">TRANSPOSE(D51:D89)</f>
        <v>3984.4522576029226</v>
      </c>
      <c r="G51" s="89">
        <v>1224.6086340828456</v>
      </c>
      <c r="H51" s="89">
        <v>462.90006353401304</v>
      </c>
      <c r="I51" s="89">
        <v>248.59842852689087</v>
      </c>
      <c r="J51" s="89">
        <v>248.59842852689087</v>
      </c>
      <c r="K51" s="89">
        <v>248.59842852689087</v>
      </c>
      <c r="L51" s="89">
        <v>248.59842852689087</v>
      </c>
      <c r="M51" s="89">
        <v>248.59842852689087</v>
      </c>
      <c r="N51" s="89">
        <v>248.59842852689087</v>
      </c>
      <c r="O51" s="89">
        <v>248.59842852689087</v>
      </c>
      <c r="P51" s="89">
        <v>84.813722136117633</v>
      </c>
      <c r="Q51" s="89">
        <v>84.813722136117633</v>
      </c>
      <c r="R51" s="89">
        <v>84.813722136117633</v>
      </c>
      <c r="S51" s="89">
        <v>84.813722136117633</v>
      </c>
      <c r="T51" s="89">
        <v>84.813722136117633</v>
      </c>
      <c r="U51" s="89">
        <v>84.813722136117633</v>
      </c>
      <c r="V51" s="89">
        <v>84.813722136117633</v>
      </c>
      <c r="W51" s="89">
        <v>84.813722136117633</v>
      </c>
      <c r="X51" s="89">
        <v>84.813722136117633</v>
      </c>
      <c r="Y51" s="89">
        <v>84.813722136117633</v>
      </c>
      <c r="Z51" s="89">
        <v>84.813722136117633</v>
      </c>
      <c r="AA51" s="89">
        <v>84.813722136117633</v>
      </c>
      <c r="AB51" s="89">
        <v>84.813722136117633</v>
      </c>
      <c r="AC51" s="89">
        <v>84.813722136117633</v>
      </c>
      <c r="AD51" s="89">
        <v>84.813722136117633</v>
      </c>
      <c r="AE51" s="89">
        <v>84.813722136117633</v>
      </c>
      <c r="AF51" s="89">
        <v>84.813722136117633</v>
      </c>
      <c r="AG51" s="89">
        <v>84.813722136117633</v>
      </c>
      <c r="AH51" s="89">
        <v>84.813722136117633</v>
      </c>
      <c r="AI51" s="89">
        <v>84.813722136117633</v>
      </c>
      <c r="AJ51" s="89">
        <v>84.813722136117633</v>
      </c>
      <c r="AK51" s="89">
        <v>84.813722136117633</v>
      </c>
      <c r="AL51" s="89">
        <v>84.813722136117633</v>
      </c>
      <c r="AM51" s="89">
        <v>84.813722136117633</v>
      </c>
      <c r="AN51" s="89">
        <v>84.813722136117633</v>
      </c>
      <c r="AO51" s="89">
        <v>0</v>
      </c>
      <c r="AP51" s="89">
        <v>0</v>
      </c>
      <c r="AQ51" s="89">
        <v>0</v>
      </c>
      <c r="AR51" s="649">
        <v>0</v>
      </c>
    </row>
    <row r="52" spans="1:45" hidden="1" outlineLevel="1">
      <c r="B52" s="648">
        <f t="shared" ref="B52:B90" si="29">D52/SUM(D$51:D$90)</f>
        <v>0.12846677495752307</v>
      </c>
      <c r="C52" s="81">
        <f>C51+1</f>
        <v>2</v>
      </c>
      <c r="D52" s="1121">
        <v>1224.6086340828456</v>
      </c>
      <c r="E52" s="89"/>
      <c r="F52" s="89">
        <f>E51</f>
        <v>0</v>
      </c>
      <c r="G52" s="89">
        <f t="shared" ref="G52:Z67" si="30">F51</f>
        <v>3984.4522576029226</v>
      </c>
      <c r="H52" s="89">
        <f t="shared" si="30"/>
        <v>1224.6086340828456</v>
      </c>
      <c r="I52" s="89">
        <f t="shared" si="30"/>
        <v>462.90006353401304</v>
      </c>
      <c r="J52" s="89">
        <f t="shared" si="30"/>
        <v>248.59842852689087</v>
      </c>
      <c r="K52" s="89">
        <f t="shared" si="30"/>
        <v>248.59842852689087</v>
      </c>
      <c r="L52" s="89">
        <f t="shared" si="30"/>
        <v>248.59842852689087</v>
      </c>
      <c r="M52" s="89">
        <f t="shared" si="30"/>
        <v>248.59842852689087</v>
      </c>
      <c r="N52" s="89">
        <f t="shared" si="30"/>
        <v>248.59842852689087</v>
      </c>
      <c r="O52" s="89">
        <f t="shared" si="30"/>
        <v>248.59842852689087</v>
      </c>
      <c r="P52" s="89">
        <f t="shared" si="30"/>
        <v>248.59842852689087</v>
      </c>
      <c r="Q52" s="89">
        <f t="shared" si="30"/>
        <v>84.813722136117633</v>
      </c>
      <c r="R52" s="89">
        <f t="shared" si="30"/>
        <v>84.813722136117633</v>
      </c>
      <c r="S52" s="89">
        <f t="shared" si="30"/>
        <v>84.813722136117633</v>
      </c>
      <c r="T52" s="89">
        <f t="shared" si="30"/>
        <v>84.813722136117633</v>
      </c>
      <c r="U52" s="89">
        <f t="shared" si="30"/>
        <v>84.813722136117633</v>
      </c>
      <c r="V52" s="89">
        <f t="shared" si="30"/>
        <v>84.813722136117633</v>
      </c>
      <c r="W52" s="89">
        <f t="shared" si="30"/>
        <v>84.813722136117633</v>
      </c>
      <c r="X52" s="89">
        <f t="shared" si="30"/>
        <v>84.813722136117633</v>
      </c>
      <c r="Y52" s="89">
        <f t="shared" si="30"/>
        <v>84.813722136117633</v>
      </c>
      <c r="Z52" s="89">
        <f t="shared" si="30"/>
        <v>84.813722136117633</v>
      </c>
      <c r="AA52" s="89">
        <f t="shared" ref="AA52:AA62" si="31">Z51</f>
        <v>84.813722136117633</v>
      </c>
      <c r="AB52" s="89">
        <f t="shared" ref="AB52:AB62" si="32">AA51</f>
        <v>84.813722136117633</v>
      </c>
      <c r="AC52" s="89">
        <f t="shared" ref="AC52:AC62" si="33">AB51</f>
        <v>84.813722136117633</v>
      </c>
      <c r="AD52" s="89">
        <f t="shared" ref="AD52:AD62" si="34">AC51</f>
        <v>84.813722136117633</v>
      </c>
      <c r="AE52" s="89">
        <f t="shared" ref="AE52:AE62" si="35">AD51</f>
        <v>84.813722136117633</v>
      </c>
      <c r="AF52" s="89">
        <f t="shared" ref="AF52:AF62" si="36">AE51</f>
        <v>84.813722136117633</v>
      </c>
      <c r="AG52" s="89">
        <f t="shared" ref="AG52:AG62" si="37">AF51</f>
        <v>84.813722136117633</v>
      </c>
      <c r="AH52" s="89">
        <f t="shared" ref="AH52:AH62" si="38">AG51</f>
        <v>84.813722136117633</v>
      </c>
      <c r="AI52" s="89">
        <f t="shared" ref="AI52:AI62" si="39">AH51</f>
        <v>84.813722136117633</v>
      </c>
      <c r="AJ52" s="89">
        <f t="shared" ref="AJ52:AJ62" si="40">AI51</f>
        <v>84.813722136117633</v>
      </c>
      <c r="AK52" s="89">
        <f t="shared" ref="AK52:AK62" si="41">AJ51</f>
        <v>84.813722136117633</v>
      </c>
      <c r="AL52" s="89">
        <f t="shared" ref="AL52:AL70" si="42">AK51</f>
        <v>84.813722136117633</v>
      </c>
      <c r="AM52" s="89">
        <f t="shared" ref="AM52:AM70" si="43">AL51</f>
        <v>84.813722136117633</v>
      </c>
      <c r="AN52" s="89">
        <f t="shared" ref="AN52:AN70" si="44">AM51</f>
        <v>84.813722136117633</v>
      </c>
      <c r="AO52" s="89">
        <f t="shared" ref="AO52:AO70" si="45">AN51</f>
        <v>84.813722136117633</v>
      </c>
      <c r="AP52" s="89">
        <f t="shared" ref="AP52:AP70" si="46">AO51</f>
        <v>0</v>
      </c>
      <c r="AQ52" s="89">
        <f t="shared" ref="AQ52:AQ70" si="47">AP51</f>
        <v>0</v>
      </c>
      <c r="AR52" s="649">
        <f t="shared" ref="AR52:AR70" si="48">AQ51</f>
        <v>0</v>
      </c>
    </row>
    <row r="53" spans="1:45" hidden="1" outlineLevel="1">
      <c r="B53" s="648">
        <f t="shared" si="29"/>
        <v>4.8560231109577641E-2</v>
      </c>
      <c r="C53" s="81">
        <f t="shared" ref="C53:C90" si="49">C52+1</f>
        <v>3</v>
      </c>
      <c r="D53" s="1121">
        <v>462.90006353401304</v>
      </c>
      <c r="E53" s="89"/>
      <c r="F53" s="89"/>
      <c r="G53" s="89">
        <f>F52</f>
        <v>0</v>
      </c>
      <c r="H53" s="89">
        <f>G52</f>
        <v>3984.4522576029226</v>
      </c>
      <c r="I53" s="89">
        <f t="shared" si="30"/>
        <v>1224.6086340828456</v>
      </c>
      <c r="J53" s="89">
        <f t="shared" si="30"/>
        <v>462.90006353401304</v>
      </c>
      <c r="K53" s="89">
        <f t="shared" si="30"/>
        <v>248.59842852689087</v>
      </c>
      <c r="L53" s="89">
        <f t="shared" si="30"/>
        <v>248.59842852689087</v>
      </c>
      <c r="M53" s="89">
        <f t="shared" si="30"/>
        <v>248.59842852689087</v>
      </c>
      <c r="N53" s="89">
        <f t="shared" si="30"/>
        <v>248.59842852689087</v>
      </c>
      <c r="O53" s="89">
        <f t="shared" si="30"/>
        <v>248.59842852689087</v>
      </c>
      <c r="P53" s="89">
        <f t="shared" si="30"/>
        <v>248.59842852689087</v>
      </c>
      <c r="Q53" s="89">
        <f t="shared" si="30"/>
        <v>248.59842852689087</v>
      </c>
      <c r="R53" s="89">
        <f t="shared" si="30"/>
        <v>84.813722136117633</v>
      </c>
      <c r="S53" s="89">
        <f t="shared" si="30"/>
        <v>84.813722136117633</v>
      </c>
      <c r="T53" s="89">
        <f t="shared" si="30"/>
        <v>84.813722136117633</v>
      </c>
      <c r="U53" s="89">
        <f t="shared" si="30"/>
        <v>84.813722136117633</v>
      </c>
      <c r="V53" s="89">
        <f t="shared" si="30"/>
        <v>84.813722136117633</v>
      </c>
      <c r="W53" s="89">
        <f t="shared" si="30"/>
        <v>84.813722136117633</v>
      </c>
      <c r="X53" s="89">
        <f t="shared" si="30"/>
        <v>84.813722136117633</v>
      </c>
      <c r="Y53" s="89">
        <f t="shared" si="30"/>
        <v>84.813722136117633</v>
      </c>
      <c r="Z53" s="89">
        <f t="shared" si="30"/>
        <v>84.813722136117633</v>
      </c>
      <c r="AA53" s="89">
        <f t="shared" si="31"/>
        <v>84.813722136117633</v>
      </c>
      <c r="AB53" s="89">
        <f t="shared" si="32"/>
        <v>84.813722136117633</v>
      </c>
      <c r="AC53" s="89">
        <f t="shared" si="33"/>
        <v>84.813722136117633</v>
      </c>
      <c r="AD53" s="89">
        <f t="shared" si="34"/>
        <v>84.813722136117633</v>
      </c>
      <c r="AE53" s="89">
        <f t="shared" si="35"/>
        <v>84.813722136117633</v>
      </c>
      <c r="AF53" s="89">
        <f t="shared" si="36"/>
        <v>84.813722136117633</v>
      </c>
      <c r="AG53" s="89">
        <f t="shared" si="37"/>
        <v>84.813722136117633</v>
      </c>
      <c r="AH53" s="89">
        <f t="shared" si="38"/>
        <v>84.813722136117633</v>
      </c>
      <c r="AI53" s="89">
        <f t="shared" si="39"/>
        <v>84.813722136117633</v>
      </c>
      <c r="AJ53" s="89">
        <f t="shared" si="40"/>
        <v>84.813722136117633</v>
      </c>
      <c r="AK53" s="89">
        <f t="shared" si="41"/>
        <v>84.813722136117633</v>
      </c>
      <c r="AL53" s="89">
        <f t="shared" si="42"/>
        <v>84.813722136117633</v>
      </c>
      <c r="AM53" s="89">
        <f t="shared" si="43"/>
        <v>84.813722136117633</v>
      </c>
      <c r="AN53" s="89">
        <f t="shared" si="44"/>
        <v>84.813722136117633</v>
      </c>
      <c r="AO53" s="89">
        <f t="shared" si="45"/>
        <v>84.813722136117633</v>
      </c>
      <c r="AP53" s="89">
        <f t="shared" si="46"/>
        <v>84.813722136117633</v>
      </c>
      <c r="AQ53" s="89">
        <f t="shared" si="47"/>
        <v>0</v>
      </c>
      <c r="AR53" s="649">
        <f t="shared" si="48"/>
        <v>0</v>
      </c>
    </row>
    <row r="54" spans="1:45" hidden="1" outlineLevel="1">
      <c r="B54" s="648">
        <f t="shared" si="29"/>
        <v>2.6079057001158982E-2</v>
      </c>
      <c r="C54" s="81">
        <f t="shared" si="49"/>
        <v>4</v>
      </c>
      <c r="D54" s="1121">
        <v>248.59842852689087</v>
      </c>
      <c r="E54" s="89"/>
      <c r="F54" s="89"/>
      <c r="G54" s="89"/>
      <c r="H54" s="89">
        <f>G53</f>
        <v>0</v>
      </c>
      <c r="I54" s="89">
        <f t="shared" si="30"/>
        <v>3984.4522576029226</v>
      </c>
      <c r="J54" s="89">
        <f t="shared" si="30"/>
        <v>1224.6086340828456</v>
      </c>
      <c r="K54" s="89">
        <f t="shared" si="30"/>
        <v>462.90006353401304</v>
      </c>
      <c r="L54" s="89">
        <f t="shared" si="30"/>
        <v>248.59842852689087</v>
      </c>
      <c r="M54" s="89">
        <f t="shared" si="30"/>
        <v>248.59842852689087</v>
      </c>
      <c r="N54" s="89">
        <f t="shared" si="30"/>
        <v>248.59842852689087</v>
      </c>
      <c r="O54" s="89">
        <f t="shared" si="30"/>
        <v>248.59842852689087</v>
      </c>
      <c r="P54" s="89">
        <f t="shared" si="30"/>
        <v>248.59842852689087</v>
      </c>
      <c r="Q54" s="89">
        <f t="shared" si="30"/>
        <v>248.59842852689087</v>
      </c>
      <c r="R54" s="89">
        <f t="shared" si="30"/>
        <v>248.59842852689087</v>
      </c>
      <c r="S54" s="89">
        <f t="shared" si="30"/>
        <v>84.813722136117633</v>
      </c>
      <c r="T54" s="89">
        <f t="shared" si="30"/>
        <v>84.813722136117633</v>
      </c>
      <c r="U54" s="89">
        <f t="shared" si="30"/>
        <v>84.813722136117633</v>
      </c>
      <c r="V54" s="89">
        <f t="shared" si="30"/>
        <v>84.813722136117633</v>
      </c>
      <c r="W54" s="89">
        <f t="shared" si="30"/>
        <v>84.813722136117633</v>
      </c>
      <c r="X54" s="89">
        <f t="shared" si="30"/>
        <v>84.813722136117633</v>
      </c>
      <c r="Y54" s="89">
        <f t="shared" si="30"/>
        <v>84.813722136117633</v>
      </c>
      <c r="Z54" s="89">
        <f t="shared" si="30"/>
        <v>84.813722136117633</v>
      </c>
      <c r="AA54" s="89">
        <f t="shared" si="31"/>
        <v>84.813722136117633</v>
      </c>
      <c r="AB54" s="89">
        <f t="shared" si="32"/>
        <v>84.813722136117633</v>
      </c>
      <c r="AC54" s="89">
        <f t="shared" si="33"/>
        <v>84.813722136117633</v>
      </c>
      <c r="AD54" s="89">
        <f t="shared" si="34"/>
        <v>84.813722136117633</v>
      </c>
      <c r="AE54" s="89">
        <f t="shared" si="35"/>
        <v>84.813722136117633</v>
      </c>
      <c r="AF54" s="89">
        <f t="shared" si="36"/>
        <v>84.813722136117633</v>
      </c>
      <c r="AG54" s="89">
        <f t="shared" si="37"/>
        <v>84.813722136117633</v>
      </c>
      <c r="AH54" s="89">
        <f t="shared" si="38"/>
        <v>84.813722136117633</v>
      </c>
      <c r="AI54" s="89">
        <f t="shared" si="39"/>
        <v>84.813722136117633</v>
      </c>
      <c r="AJ54" s="89">
        <f t="shared" si="40"/>
        <v>84.813722136117633</v>
      </c>
      <c r="AK54" s="89">
        <f t="shared" si="41"/>
        <v>84.813722136117633</v>
      </c>
      <c r="AL54" s="89">
        <f t="shared" si="42"/>
        <v>84.813722136117633</v>
      </c>
      <c r="AM54" s="89">
        <f t="shared" si="43"/>
        <v>84.813722136117633</v>
      </c>
      <c r="AN54" s="89">
        <f t="shared" si="44"/>
        <v>84.813722136117633</v>
      </c>
      <c r="AO54" s="89">
        <f t="shared" si="45"/>
        <v>84.813722136117633</v>
      </c>
      <c r="AP54" s="89">
        <f t="shared" si="46"/>
        <v>84.813722136117633</v>
      </c>
      <c r="AQ54" s="89">
        <f t="shared" si="47"/>
        <v>84.813722136117633</v>
      </c>
      <c r="AR54" s="649">
        <f t="shared" si="48"/>
        <v>0</v>
      </c>
    </row>
    <row r="55" spans="1:45" hidden="1" outlineLevel="1">
      <c r="B55" s="648">
        <f t="shared" si="29"/>
        <v>2.6079057001158982E-2</v>
      </c>
      <c r="C55" s="81">
        <f t="shared" si="49"/>
        <v>5</v>
      </c>
      <c r="D55" s="1121">
        <v>248.59842852689087</v>
      </c>
      <c r="E55" s="89"/>
      <c r="F55" s="89"/>
      <c r="G55" s="89"/>
      <c r="I55" s="89">
        <f>H54</f>
        <v>0</v>
      </c>
      <c r="J55" s="89">
        <f t="shared" si="30"/>
        <v>3984.4522576029226</v>
      </c>
      <c r="K55" s="89">
        <f t="shared" si="30"/>
        <v>1224.6086340828456</v>
      </c>
      <c r="L55" s="89">
        <f t="shared" si="30"/>
        <v>462.90006353401304</v>
      </c>
      <c r="M55" s="89">
        <f t="shared" si="30"/>
        <v>248.59842852689087</v>
      </c>
      <c r="N55" s="89">
        <f t="shared" si="30"/>
        <v>248.59842852689087</v>
      </c>
      <c r="O55" s="89">
        <f t="shared" si="30"/>
        <v>248.59842852689087</v>
      </c>
      <c r="P55" s="89">
        <f t="shared" si="30"/>
        <v>248.59842852689087</v>
      </c>
      <c r="Q55" s="89">
        <f t="shared" si="30"/>
        <v>248.59842852689087</v>
      </c>
      <c r="R55" s="89">
        <f t="shared" si="30"/>
        <v>248.59842852689087</v>
      </c>
      <c r="S55" s="89">
        <f t="shared" si="30"/>
        <v>248.59842852689087</v>
      </c>
      <c r="T55" s="89">
        <f t="shared" si="30"/>
        <v>84.813722136117633</v>
      </c>
      <c r="U55" s="89">
        <f t="shared" si="30"/>
        <v>84.813722136117633</v>
      </c>
      <c r="V55" s="89">
        <f t="shared" si="30"/>
        <v>84.813722136117633</v>
      </c>
      <c r="W55" s="89">
        <f t="shared" si="30"/>
        <v>84.813722136117633</v>
      </c>
      <c r="X55" s="89">
        <f t="shared" si="30"/>
        <v>84.813722136117633</v>
      </c>
      <c r="Y55" s="89">
        <f t="shared" si="30"/>
        <v>84.813722136117633</v>
      </c>
      <c r="Z55" s="89">
        <f t="shared" si="30"/>
        <v>84.813722136117633</v>
      </c>
      <c r="AA55" s="89">
        <f t="shared" si="31"/>
        <v>84.813722136117633</v>
      </c>
      <c r="AB55" s="89">
        <f t="shared" si="32"/>
        <v>84.813722136117633</v>
      </c>
      <c r="AC55" s="89">
        <f t="shared" si="33"/>
        <v>84.813722136117633</v>
      </c>
      <c r="AD55" s="89">
        <f t="shared" si="34"/>
        <v>84.813722136117633</v>
      </c>
      <c r="AE55" s="89">
        <f t="shared" si="35"/>
        <v>84.813722136117633</v>
      </c>
      <c r="AF55" s="89">
        <f t="shared" si="36"/>
        <v>84.813722136117633</v>
      </c>
      <c r="AG55" s="89">
        <f t="shared" si="37"/>
        <v>84.813722136117633</v>
      </c>
      <c r="AH55" s="89">
        <f t="shared" si="38"/>
        <v>84.813722136117633</v>
      </c>
      <c r="AI55" s="89">
        <f t="shared" si="39"/>
        <v>84.813722136117633</v>
      </c>
      <c r="AJ55" s="89">
        <f t="shared" si="40"/>
        <v>84.813722136117633</v>
      </c>
      <c r="AK55" s="89">
        <f t="shared" si="41"/>
        <v>84.813722136117633</v>
      </c>
      <c r="AL55" s="89">
        <f t="shared" si="42"/>
        <v>84.813722136117633</v>
      </c>
      <c r="AM55" s="89">
        <f t="shared" si="43"/>
        <v>84.813722136117633</v>
      </c>
      <c r="AN55" s="89">
        <f t="shared" si="44"/>
        <v>84.813722136117633</v>
      </c>
      <c r="AO55" s="89">
        <f t="shared" si="45"/>
        <v>84.813722136117633</v>
      </c>
      <c r="AP55" s="89">
        <f t="shared" si="46"/>
        <v>84.813722136117633</v>
      </c>
      <c r="AQ55" s="89">
        <f t="shared" si="47"/>
        <v>84.813722136117633</v>
      </c>
      <c r="AR55" s="649">
        <f t="shared" si="48"/>
        <v>84.813722136117633</v>
      </c>
    </row>
    <row r="56" spans="1:45" hidden="1" outlineLevel="1">
      <c r="B56" s="648">
        <f t="shared" si="29"/>
        <v>2.6079057001158982E-2</v>
      </c>
      <c r="C56" s="81">
        <f t="shared" si="49"/>
        <v>6</v>
      </c>
      <c r="D56" s="1121">
        <v>248.59842852689087</v>
      </c>
      <c r="E56" s="89"/>
      <c r="F56" s="89"/>
      <c r="G56" s="89"/>
      <c r="J56" s="89">
        <f>I55</f>
        <v>0</v>
      </c>
      <c r="K56" s="89">
        <f t="shared" si="30"/>
        <v>3984.4522576029226</v>
      </c>
      <c r="L56" s="89">
        <f t="shared" si="30"/>
        <v>1224.6086340828456</v>
      </c>
      <c r="M56" s="89">
        <f t="shared" si="30"/>
        <v>462.90006353401304</v>
      </c>
      <c r="N56" s="89">
        <f t="shared" si="30"/>
        <v>248.59842852689087</v>
      </c>
      <c r="O56" s="89">
        <f t="shared" si="30"/>
        <v>248.59842852689087</v>
      </c>
      <c r="P56" s="89">
        <f t="shared" si="30"/>
        <v>248.59842852689087</v>
      </c>
      <c r="Q56" s="89">
        <f t="shared" si="30"/>
        <v>248.59842852689087</v>
      </c>
      <c r="R56" s="89">
        <f t="shared" si="30"/>
        <v>248.59842852689087</v>
      </c>
      <c r="S56" s="89">
        <f t="shared" si="30"/>
        <v>248.59842852689087</v>
      </c>
      <c r="T56" s="89">
        <f t="shared" si="30"/>
        <v>248.59842852689087</v>
      </c>
      <c r="U56" s="89">
        <f t="shared" si="30"/>
        <v>84.813722136117633</v>
      </c>
      <c r="V56" s="89">
        <f t="shared" si="30"/>
        <v>84.813722136117633</v>
      </c>
      <c r="W56" s="89">
        <f t="shared" si="30"/>
        <v>84.813722136117633</v>
      </c>
      <c r="X56" s="89">
        <f t="shared" si="30"/>
        <v>84.813722136117633</v>
      </c>
      <c r="Y56" s="89">
        <f t="shared" si="30"/>
        <v>84.813722136117633</v>
      </c>
      <c r="Z56" s="89">
        <f t="shared" si="30"/>
        <v>84.813722136117633</v>
      </c>
      <c r="AA56" s="89">
        <f t="shared" si="31"/>
        <v>84.813722136117633</v>
      </c>
      <c r="AB56" s="89">
        <f t="shared" si="32"/>
        <v>84.813722136117633</v>
      </c>
      <c r="AC56" s="89">
        <f t="shared" si="33"/>
        <v>84.813722136117633</v>
      </c>
      <c r="AD56" s="89">
        <f t="shared" si="34"/>
        <v>84.813722136117633</v>
      </c>
      <c r="AE56" s="89">
        <f t="shared" si="35"/>
        <v>84.813722136117633</v>
      </c>
      <c r="AF56" s="89">
        <f t="shared" si="36"/>
        <v>84.813722136117633</v>
      </c>
      <c r="AG56" s="89">
        <f t="shared" si="37"/>
        <v>84.813722136117633</v>
      </c>
      <c r="AH56" s="89">
        <f t="shared" si="38"/>
        <v>84.813722136117633</v>
      </c>
      <c r="AI56" s="89">
        <f t="shared" si="39"/>
        <v>84.813722136117633</v>
      </c>
      <c r="AJ56" s="89">
        <f t="shared" si="40"/>
        <v>84.813722136117633</v>
      </c>
      <c r="AK56" s="89">
        <f t="shared" si="41"/>
        <v>84.813722136117633</v>
      </c>
      <c r="AL56" s="89">
        <f t="shared" si="42"/>
        <v>84.813722136117633</v>
      </c>
      <c r="AM56" s="89">
        <f t="shared" si="43"/>
        <v>84.813722136117633</v>
      </c>
      <c r="AN56" s="89">
        <f t="shared" si="44"/>
        <v>84.813722136117633</v>
      </c>
      <c r="AO56" s="89">
        <f t="shared" si="45"/>
        <v>84.813722136117633</v>
      </c>
      <c r="AP56" s="89">
        <f t="shared" si="46"/>
        <v>84.813722136117633</v>
      </c>
      <c r="AQ56" s="89">
        <f t="shared" si="47"/>
        <v>84.813722136117633</v>
      </c>
      <c r="AR56" s="649">
        <f t="shared" si="48"/>
        <v>84.813722136117633</v>
      </c>
    </row>
    <row r="57" spans="1:45" hidden="1" outlineLevel="1">
      <c r="B57" s="648">
        <f t="shared" si="29"/>
        <v>2.6079057001158982E-2</v>
      </c>
      <c r="C57" s="81">
        <f t="shared" si="49"/>
        <v>7</v>
      </c>
      <c r="D57" s="1121">
        <v>248.59842852689087</v>
      </c>
      <c r="E57" s="89"/>
      <c r="F57" s="89"/>
      <c r="G57" s="89"/>
      <c r="K57" s="89">
        <f>J56</f>
        <v>0</v>
      </c>
      <c r="L57" s="89">
        <f t="shared" si="30"/>
        <v>3984.4522576029226</v>
      </c>
      <c r="M57" s="89">
        <f t="shared" si="30"/>
        <v>1224.6086340828456</v>
      </c>
      <c r="N57" s="89">
        <f t="shared" si="30"/>
        <v>462.90006353401304</v>
      </c>
      <c r="O57" s="89">
        <f t="shared" si="30"/>
        <v>248.59842852689087</v>
      </c>
      <c r="P57" s="89">
        <f t="shared" si="30"/>
        <v>248.59842852689087</v>
      </c>
      <c r="Q57" s="89">
        <f t="shared" si="30"/>
        <v>248.59842852689087</v>
      </c>
      <c r="R57" s="89">
        <f t="shared" si="30"/>
        <v>248.59842852689087</v>
      </c>
      <c r="S57" s="89">
        <f t="shared" si="30"/>
        <v>248.59842852689087</v>
      </c>
      <c r="T57" s="89">
        <f t="shared" si="30"/>
        <v>248.59842852689087</v>
      </c>
      <c r="U57" s="89">
        <f t="shared" si="30"/>
        <v>248.59842852689087</v>
      </c>
      <c r="V57" s="89">
        <f t="shared" si="30"/>
        <v>84.813722136117633</v>
      </c>
      <c r="W57" s="89">
        <f t="shared" si="30"/>
        <v>84.813722136117633</v>
      </c>
      <c r="X57" s="89">
        <f t="shared" si="30"/>
        <v>84.813722136117633</v>
      </c>
      <c r="Y57" s="89">
        <f t="shared" si="30"/>
        <v>84.813722136117633</v>
      </c>
      <c r="Z57" s="89">
        <f t="shared" si="30"/>
        <v>84.813722136117633</v>
      </c>
      <c r="AA57" s="89">
        <f t="shared" si="31"/>
        <v>84.813722136117633</v>
      </c>
      <c r="AB57" s="89">
        <f t="shared" si="32"/>
        <v>84.813722136117633</v>
      </c>
      <c r="AC57" s="89">
        <f t="shared" si="33"/>
        <v>84.813722136117633</v>
      </c>
      <c r="AD57" s="89">
        <f t="shared" si="34"/>
        <v>84.813722136117633</v>
      </c>
      <c r="AE57" s="89">
        <f t="shared" si="35"/>
        <v>84.813722136117633</v>
      </c>
      <c r="AF57" s="89">
        <f t="shared" si="36"/>
        <v>84.813722136117633</v>
      </c>
      <c r="AG57" s="89">
        <f t="shared" si="37"/>
        <v>84.813722136117633</v>
      </c>
      <c r="AH57" s="89">
        <f t="shared" si="38"/>
        <v>84.813722136117633</v>
      </c>
      <c r="AI57" s="89">
        <f t="shared" si="39"/>
        <v>84.813722136117633</v>
      </c>
      <c r="AJ57" s="89">
        <f t="shared" si="40"/>
        <v>84.813722136117633</v>
      </c>
      <c r="AK57" s="89">
        <f t="shared" si="41"/>
        <v>84.813722136117633</v>
      </c>
      <c r="AL57" s="89">
        <f t="shared" si="42"/>
        <v>84.813722136117633</v>
      </c>
      <c r="AM57" s="89">
        <f t="shared" si="43"/>
        <v>84.813722136117633</v>
      </c>
      <c r="AN57" s="89">
        <f t="shared" si="44"/>
        <v>84.813722136117633</v>
      </c>
      <c r="AO57" s="89">
        <f t="shared" si="45"/>
        <v>84.813722136117633</v>
      </c>
      <c r="AP57" s="89">
        <f t="shared" si="46"/>
        <v>84.813722136117633</v>
      </c>
      <c r="AQ57" s="89">
        <f t="shared" si="47"/>
        <v>84.813722136117633</v>
      </c>
      <c r="AR57" s="649">
        <f t="shared" si="48"/>
        <v>84.813722136117633</v>
      </c>
    </row>
    <row r="58" spans="1:45" hidden="1" outlineLevel="1">
      <c r="B58" s="648">
        <f t="shared" si="29"/>
        <v>2.6079057001158982E-2</v>
      </c>
      <c r="C58" s="81">
        <f t="shared" si="49"/>
        <v>8</v>
      </c>
      <c r="D58" s="1121">
        <v>248.59842852689087</v>
      </c>
      <c r="E58" s="89"/>
      <c r="F58" s="89"/>
      <c r="G58" s="89"/>
      <c r="L58" s="89">
        <f>K57</f>
        <v>0</v>
      </c>
      <c r="M58" s="89">
        <f t="shared" si="30"/>
        <v>3984.4522576029226</v>
      </c>
      <c r="N58" s="89">
        <f t="shared" si="30"/>
        <v>1224.6086340828456</v>
      </c>
      <c r="O58" s="89">
        <f t="shared" si="30"/>
        <v>462.90006353401304</v>
      </c>
      <c r="P58" s="89">
        <f t="shared" si="30"/>
        <v>248.59842852689087</v>
      </c>
      <c r="Q58" s="89">
        <f t="shared" si="30"/>
        <v>248.59842852689087</v>
      </c>
      <c r="R58" s="89">
        <f t="shared" si="30"/>
        <v>248.59842852689087</v>
      </c>
      <c r="S58" s="89">
        <f t="shared" si="30"/>
        <v>248.59842852689087</v>
      </c>
      <c r="T58" s="89">
        <f t="shared" si="30"/>
        <v>248.59842852689087</v>
      </c>
      <c r="U58" s="89">
        <f t="shared" si="30"/>
        <v>248.59842852689087</v>
      </c>
      <c r="V58" s="89">
        <f t="shared" si="30"/>
        <v>248.59842852689087</v>
      </c>
      <c r="W58" s="89">
        <f t="shared" si="30"/>
        <v>84.813722136117633</v>
      </c>
      <c r="X58" s="89">
        <f t="shared" si="30"/>
        <v>84.813722136117633</v>
      </c>
      <c r="Y58" s="89">
        <f t="shared" si="30"/>
        <v>84.813722136117633</v>
      </c>
      <c r="Z58" s="89">
        <f t="shared" si="30"/>
        <v>84.813722136117633</v>
      </c>
      <c r="AA58" s="89">
        <f t="shared" si="31"/>
        <v>84.813722136117633</v>
      </c>
      <c r="AB58" s="89">
        <f t="shared" si="32"/>
        <v>84.813722136117633</v>
      </c>
      <c r="AC58" s="89">
        <f t="shared" si="33"/>
        <v>84.813722136117633</v>
      </c>
      <c r="AD58" s="89">
        <f t="shared" si="34"/>
        <v>84.813722136117633</v>
      </c>
      <c r="AE58" s="89">
        <f t="shared" si="35"/>
        <v>84.813722136117633</v>
      </c>
      <c r="AF58" s="89">
        <f t="shared" si="36"/>
        <v>84.813722136117633</v>
      </c>
      <c r="AG58" s="89">
        <f t="shared" si="37"/>
        <v>84.813722136117633</v>
      </c>
      <c r="AH58" s="89">
        <f t="shared" si="38"/>
        <v>84.813722136117633</v>
      </c>
      <c r="AI58" s="89">
        <f t="shared" si="39"/>
        <v>84.813722136117633</v>
      </c>
      <c r="AJ58" s="89">
        <f t="shared" si="40"/>
        <v>84.813722136117633</v>
      </c>
      <c r="AK58" s="89">
        <f t="shared" si="41"/>
        <v>84.813722136117633</v>
      </c>
      <c r="AL58" s="89">
        <f t="shared" si="42"/>
        <v>84.813722136117633</v>
      </c>
      <c r="AM58" s="89">
        <f t="shared" si="43"/>
        <v>84.813722136117633</v>
      </c>
      <c r="AN58" s="89">
        <f t="shared" si="44"/>
        <v>84.813722136117633</v>
      </c>
      <c r="AO58" s="89">
        <f t="shared" si="45"/>
        <v>84.813722136117633</v>
      </c>
      <c r="AP58" s="89">
        <f t="shared" si="46"/>
        <v>84.813722136117633</v>
      </c>
      <c r="AQ58" s="89">
        <f t="shared" si="47"/>
        <v>84.813722136117633</v>
      </c>
      <c r="AR58" s="649">
        <f t="shared" si="48"/>
        <v>84.813722136117633</v>
      </c>
    </row>
    <row r="59" spans="1:45" hidden="1" outlineLevel="1">
      <c r="B59" s="648">
        <f t="shared" si="29"/>
        <v>2.6079057001158982E-2</v>
      </c>
      <c r="C59" s="81">
        <f t="shared" si="49"/>
        <v>9</v>
      </c>
      <c r="D59" s="1121">
        <v>248.59842852689087</v>
      </c>
      <c r="E59" s="89"/>
      <c r="F59" s="89"/>
      <c r="G59" s="89"/>
      <c r="M59" s="89">
        <f>L58</f>
        <v>0</v>
      </c>
      <c r="N59" s="89">
        <f t="shared" si="30"/>
        <v>3984.4522576029226</v>
      </c>
      <c r="O59" s="89">
        <f t="shared" si="30"/>
        <v>1224.6086340828456</v>
      </c>
      <c r="P59" s="89">
        <f t="shared" si="30"/>
        <v>462.90006353401304</v>
      </c>
      <c r="Q59" s="89">
        <f t="shared" si="30"/>
        <v>248.59842852689087</v>
      </c>
      <c r="R59" s="89">
        <f t="shared" si="30"/>
        <v>248.59842852689087</v>
      </c>
      <c r="S59" s="89">
        <f t="shared" si="30"/>
        <v>248.59842852689087</v>
      </c>
      <c r="T59" s="89">
        <f t="shared" si="30"/>
        <v>248.59842852689087</v>
      </c>
      <c r="U59" s="89">
        <f t="shared" si="30"/>
        <v>248.59842852689087</v>
      </c>
      <c r="V59" s="89">
        <f t="shared" si="30"/>
        <v>248.59842852689087</v>
      </c>
      <c r="W59" s="89">
        <f t="shared" si="30"/>
        <v>248.59842852689087</v>
      </c>
      <c r="X59" s="89">
        <f t="shared" si="30"/>
        <v>84.813722136117633</v>
      </c>
      <c r="Y59" s="89">
        <f t="shared" si="30"/>
        <v>84.813722136117633</v>
      </c>
      <c r="Z59" s="89">
        <f t="shared" si="30"/>
        <v>84.813722136117633</v>
      </c>
      <c r="AA59" s="89">
        <f t="shared" si="31"/>
        <v>84.813722136117633</v>
      </c>
      <c r="AB59" s="89">
        <f t="shared" si="32"/>
        <v>84.813722136117633</v>
      </c>
      <c r="AC59" s="89">
        <f t="shared" si="33"/>
        <v>84.813722136117633</v>
      </c>
      <c r="AD59" s="89">
        <f t="shared" si="34"/>
        <v>84.813722136117633</v>
      </c>
      <c r="AE59" s="89">
        <f t="shared" si="35"/>
        <v>84.813722136117633</v>
      </c>
      <c r="AF59" s="89">
        <f t="shared" si="36"/>
        <v>84.813722136117633</v>
      </c>
      <c r="AG59" s="89">
        <f t="shared" si="37"/>
        <v>84.813722136117633</v>
      </c>
      <c r="AH59" s="89">
        <f t="shared" si="38"/>
        <v>84.813722136117633</v>
      </c>
      <c r="AI59" s="89">
        <f t="shared" si="39"/>
        <v>84.813722136117633</v>
      </c>
      <c r="AJ59" s="89">
        <f t="shared" si="40"/>
        <v>84.813722136117633</v>
      </c>
      <c r="AK59" s="89">
        <f t="shared" si="41"/>
        <v>84.813722136117633</v>
      </c>
      <c r="AL59" s="89">
        <f t="shared" si="42"/>
        <v>84.813722136117633</v>
      </c>
      <c r="AM59" s="89">
        <f t="shared" si="43"/>
        <v>84.813722136117633</v>
      </c>
      <c r="AN59" s="89">
        <f t="shared" si="44"/>
        <v>84.813722136117633</v>
      </c>
      <c r="AO59" s="89">
        <f t="shared" si="45"/>
        <v>84.813722136117633</v>
      </c>
      <c r="AP59" s="89">
        <f t="shared" si="46"/>
        <v>84.813722136117633</v>
      </c>
      <c r="AQ59" s="89">
        <f t="shared" si="47"/>
        <v>84.813722136117633</v>
      </c>
      <c r="AR59" s="649">
        <f t="shared" si="48"/>
        <v>84.813722136117633</v>
      </c>
    </row>
    <row r="60" spans="1:45" hidden="1" outlineLevel="1">
      <c r="B60" s="648">
        <f t="shared" si="29"/>
        <v>2.6079057001158982E-2</v>
      </c>
      <c r="C60" s="81">
        <f t="shared" si="49"/>
        <v>10</v>
      </c>
      <c r="D60" s="1121">
        <v>248.59842852689087</v>
      </c>
      <c r="E60" s="89"/>
      <c r="F60" s="89"/>
      <c r="G60" s="89"/>
      <c r="N60" s="89">
        <f>M59</f>
        <v>0</v>
      </c>
      <c r="O60" s="89">
        <f t="shared" si="30"/>
        <v>3984.4522576029226</v>
      </c>
      <c r="P60" s="89">
        <f t="shared" si="30"/>
        <v>1224.6086340828456</v>
      </c>
      <c r="Q60" s="89">
        <f t="shared" si="30"/>
        <v>462.90006353401304</v>
      </c>
      <c r="R60" s="89">
        <f t="shared" si="30"/>
        <v>248.59842852689087</v>
      </c>
      <c r="S60" s="89">
        <f t="shared" si="30"/>
        <v>248.59842852689087</v>
      </c>
      <c r="T60" s="89">
        <f t="shared" si="30"/>
        <v>248.59842852689087</v>
      </c>
      <c r="U60" s="89">
        <f t="shared" si="30"/>
        <v>248.59842852689087</v>
      </c>
      <c r="V60" s="89">
        <f t="shared" si="30"/>
        <v>248.59842852689087</v>
      </c>
      <c r="W60" s="89">
        <f t="shared" si="30"/>
        <v>248.59842852689087</v>
      </c>
      <c r="X60" s="89">
        <f t="shared" si="30"/>
        <v>248.59842852689087</v>
      </c>
      <c r="Y60" s="89">
        <f t="shared" si="30"/>
        <v>84.813722136117633</v>
      </c>
      <c r="Z60" s="89">
        <f t="shared" si="30"/>
        <v>84.813722136117633</v>
      </c>
      <c r="AA60" s="89">
        <f t="shared" si="31"/>
        <v>84.813722136117633</v>
      </c>
      <c r="AB60" s="89">
        <f t="shared" si="32"/>
        <v>84.813722136117633</v>
      </c>
      <c r="AC60" s="89">
        <f t="shared" si="33"/>
        <v>84.813722136117633</v>
      </c>
      <c r="AD60" s="89">
        <f t="shared" si="34"/>
        <v>84.813722136117633</v>
      </c>
      <c r="AE60" s="89">
        <f t="shared" si="35"/>
        <v>84.813722136117633</v>
      </c>
      <c r="AF60" s="89">
        <f t="shared" si="36"/>
        <v>84.813722136117633</v>
      </c>
      <c r="AG60" s="89">
        <f t="shared" si="37"/>
        <v>84.813722136117633</v>
      </c>
      <c r="AH60" s="89">
        <f t="shared" si="38"/>
        <v>84.813722136117633</v>
      </c>
      <c r="AI60" s="89">
        <f t="shared" si="39"/>
        <v>84.813722136117633</v>
      </c>
      <c r="AJ60" s="89">
        <f t="shared" si="40"/>
        <v>84.813722136117633</v>
      </c>
      <c r="AK60" s="89">
        <f t="shared" si="41"/>
        <v>84.813722136117633</v>
      </c>
      <c r="AL60" s="89">
        <f t="shared" si="42"/>
        <v>84.813722136117633</v>
      </c>
      <c r="AM60" s="89">
        <f t="shared" si="43"/>
        <v>84.813722136117633</v>
      </c>
      <c r="AN60" s="89">
        <f t="shared" si="44"/>
        <v>84.813722136117633</v>
      </c>
      <c r="AO60" s="89">
        <f t="shared" si="45"/>
        <v>84.813722136117633</v>
      </c>
      <c r="AP60" s="89">
        <f t="shared" si="46"/>
        <v>84.813722136117633</v>
      </c>
      <c r="AQ60" s="89">
        <f t="shared" si="47"/>
        <v>84.813722136117633</v>
      </c>
      <c r="AR60" s="649">
        <f t="shared" si="48"/>
        <v>84.813722136117633</v>
      </c>
    </row>
    <row r="61" spans="1:45" hidden="1" outlineLevel="1">
      <c r="B61" s="648">
        <f t="shared" si="29"/>
        <v>8.8973285437683857E-3</v>
      </c>
      <c r="C61" s="81">
        <f t="shared" si="49"/>
        <v>11</v>
      </c>
      <c r="D61" s="1121">
        <v>84.813722136117633</v>
      </c>
      <c r="E61" s="89"/>
      <c r="F61" s="89"/>
      <c r="G61" s="89"/>
      <c r="O61" s="89">
        <f>N60</f>
        <v>0</v>
      </c>
      <c r="P61" s="89">
        <f t="shared" si="30"/>
        <v>3984.4522576029226</v>
      </c>
      <c r="Q61" s="89">
        <f t="shared" si="30"/>
        <v>1224.6086340828456</v>
      </c>
      <c r="R61" s="89">
        <f t="shared" si="30"/>
        <v>462.90006353401304</v>
      </c>
      <c r="S61" s="89">
        <f t="shared" si="30"/>
        <v>248.59842852689087</v>
      </c>
      <c r="T61" s="89">
        <f t="shared" si="30"/>
        <v>248.59842852689087</v>
      </c>
      <c r="U61" s="89">
        <f t="shared" si="30"/>
        <v>248.59842852689087</v>
      </c>
      <c r="V61" s="89">
        <f t="shared" si="30"/>
        <v>248.59842852689087</v>
      </c>
      <c r="W61" s="89">
        <f t="shared" si="30"/>
        <v>248.59842852689087</v>
      </c>
      <c r="X61" s="89">
        <f t="shared" si="30"/>
        <v>248.59842852689087</v>
      </c>
      <c r="Y61" s="89">
        <f t="shared" si="30"/>
        <v>248.59842852689087</v>
      </c>
      <c r="Z61" s="89">
        <f t="shared" si="30"/>
        <v>84.813722136117633</v>
      </c>
      <c r="AA61" s="89">
        <f t="shared" si="31"/>
        <v>84.813722136117633</v>
      </c>
      <c r="AB61" s="89">
        <f t="shared" si="32"/>
        <v>84.813722136117633</v>
      </c>
      <c r="AC61" s="89">
        <f t="shared" si="33"/>
        <v>84.813722136117633</v>
      </c>
      <c r="AD61" s="89">
        <f t="shared" si="34"/>
        <v>84.813722136117633</v>
      </c>
      <c r="AE61" s="89">
        <f t="shared" si="35"/>
        <v>84.813722136117633</v>
      </c>
      <c r="AF61" s="89">
        <f t="shared" si="36"/>
        <v>84.813722136117633</v>
      </c>
      <c r="AG61" s="89">
        <f t="shared" si="37"/>
        <v>84.813722136117633</v>
      </c>
      <c r="AH61" s="89">
        <f t="shared" si="38"/>
        <v>84.813722136117633</v>
      </c>
      <c r="AI61" s="89">
        <f t="shared" si="39"/>
        <v>84.813722136117633</v>
      </c>
      <c r="AJ61" s="89">
        <f t="shared" si="40"/>
        <v>84.813722136117633</v>
      </c>
      <c r="AK61" s="89">
        <f t="shared" si="41"/>
        <v>84.813722136117633</v>
      </c>
      <c r="AL61" s="89">
        <f t="shared" si="42"/>
        <v>84.813722136117633</v>
      </c>
      <c r="AM61" s="89">
        <f t="shared" si="43"/>
        <v>84.813722136117633</v>
      </c>
      <c r="AN61" s="89">
        <f t="shared" si="44"/>
        <v>84.813722136117633</v>
      </c>
      <c r="AO61" s="89">
        <f t="shared" si="45"/>
        <v>84.813722136117633</v>
      </c>
      <c r="AP61" s="89">
        <f t="shared" si="46"/>
        <v>84.813722136117633</v>
      </c>
      <c r="AQ61" s="89">
        <f t="shared" si="47"/>
        <v>84.813722136117633</v>
      </c>
      <c r="AR61" s="649">
        <f t="shared" si="48"/>
        <v>84.813722136117633</v>
      </c>
    </row>
    <row r="62" spans="1:45" hidden="1" outlineLevel="1">
      <c r="B62" s="648">
        <f t="shared" si="29"/>
        <v>8.8973285437683857E-3</v>
      </c>
      <c r="C62" s="81">
        <f t="shared" si="49"/>
        <v>12</v>
      </c>
      <c r="D62" s="1121">
        <v>84.813722136117633</v>
      </c>
      <c r="E62" s="89"/>
      <c r="F62" s="89"/>
      <c r="G62" s="89"/>
      <c r="P62" s="89">
        <f t="shared" si="30"/>
        <v>0</v>
      </c>
      <c r="Q62" s="89">
        <f t="shared" si="30"/>
        <v>3984.4522576029226</v>
      </c>
      <c r="R62" s="89">
        <f t="shared" si="30"/>
        <v>1224.6086340828456</v>
      </c>
      <c r="S62" s="89">
        <f t="shared" si="30"/>
        <v>462.90006353401304</v>
      </c>
      <c r="T62" s="89">
        <f t="shared" si="30"/>
        <v>248.59842852689087</v>
      </c>
      <c r="U62" s="89">
        <f t="shared" si="30"/>
        <v>248.59842852689087</v>
      </c>
      <c r="V62" s="89">
        <f t="shared" si="30"/>
        <v>248.59842852689087</v>
      </c>
      <c r="W62" s="89">
        <f t="shared" si="30"/>
        <v>248.59842852689087</v>
      </c>
      <c r="X62" s="89">
        <f t="shared" si="30"/>
        <v>248.59842852689087</v>
      </c>
      <c r="Y62" s="89">
        <f t="shared" si="30"/>
        <v>248.59842852689087</v>
      </c>
      <c r="Z62" s="89">
        <f t="shared" si="30"/>
        <v>248.59842852689087</v>
      </c>
      <c r="AA62" s="89">
        <f t="shared" si="31"/>
        <v>84.813722136117633</v>
      </c>
      <c r="AB62" s="89">
        <f t="shared" si="32"/>
        <v>84.813722136117633</v>
      </c>
      <c r="AC62" s="89">
        <f t="shared" si="33"/>
        <v>84.813722136117633</v>
      </c>
      <c r="AD62" s="89">
        <f t="shared" si="34"/>
        <v>84.813722136117633</v>
      </c>
      <c r="AE62" s="89">
        <f t="shared" si="35"/>
        <v>84.813722136117633</v>
      </c>
      <c r="AF62" s="89">
        <f t="shared" si="36"/>
        <v>84.813722136117633</v>
      </c>
      <c r="AG62" s="89">
        <f t="shared" si="37"/>
        <v>84.813722136117633</v>
      </c>
      <c r="AH62" s="89">
        <f t="shared" si="38"/>
        <v>84.813722136117633</v>
      </c>
      <c r="AI62" s="89">
        <f t="shared" si="39"/>
        <v>84.813722136117633</v>
      </c>
      <c r="AJ62" s="89">
        <f t="shared" si="40"/>
        <v>84.813722136117633</v>
      </c>
      <c r="AK62" s="89">
        <f t="shared" si="41"/>
        <v>84.813722136117633</v>
      </c>
      <c r="AL62" s="89">
        <f t="shared" si="42"/>
        <v>84.813722136117633</v>
      </c>
      <c r="AM62" s="89">
        <f t="shared" si="43"/>
        <v>84.813722136117633</v>
      </c>
      <c r="AN62" s="89">
        <f t="shared" si="44"/>
        <v>84.813722136117633</v>
      </c>
      <c r="AO62" s="89">
        <f t="shared" si="45"/>
        <v>84.813722136117633</v>
      </c>
      <c r="AP62" s="89">
        <f t="shared" si="46"/>
        <v>84.813722136117633</v>
      </c>
      <c r="AQ62" s="89">
        <f t="shared" si="47"/>
        <v>84.813722136117633</v>
      </c>
      <c r="AR62" s="649">
        <f t="shared" si="48"/>
        <v>84.813722136117633</v>
      </c>
    </row>
    <row r="63" spans="1:45" hidden="1" outlineLevel="1">
      <c r="B63" s="648">
        <f t="shared" si="29"/>
        <v>8.8973285437683857E-3</v>
      </c>
      <c r="C63" s="81">
        <f t="shared" si="49"/>
        <v>13</v>
      </c>
      <c r="D63" s="1121">
        <v>84.813722136117633</v>
      </c>
      <c r="E63" s="89"/>
      <c r="Q63" s="89">
        <f t="shared" si="30"/>
        <v>0</v>
      </c>
      <c r="R63" s="89">
        <f t="shared" si="30"/>
        <v>3984.4522576029226</v>
      </c>
      <c r="S63" s="89">
        <f t="shared" si="30"/>
        <v>1224.6086340828456</v>
      </c>
      <c r="T63" s="89">
        <f t="shared" si="30"/>
        <v>462.90006353401304</v>
      </c>
      <c r="U63" s="89">
        <f t="shared" si="30"/>
        <v>248.59842852689087</v>
      </c>
      <c r="V63" s="89">
        <f t="shared" si="30"/>
        <v>248.59842852689087</v>
      </c>
      <c r="W63" s="89">
        <f t="shared" si="30"/>
        <v>248.59842852689087</v>
      </c>
      <c r="X63" s="89">
        <f t="shared" si="30"/>
        <v>248.59842852689087</v>
      </c>
      <c r="Y63" s="89">
        <f t="shared" si="30"/>
        <v>248.59842852689087</v>
      </c>
      <c r="Z63" s="89">
        <f t="shared" si="30"/>
        <v>248.59842852689087</v>
      </c>
      <c r="AA63" s="89">
        <f t="shared" ref="AA63:AP73" si="50">Z62</f>
        <v>248.59842852689087</v>
      </c>
      <c r="AB63" s="89">
        <f t="shared" si="50"/>
        <v>84.813722136117633</v>
      </c>
      <c r="AC63" s="89">
        <f t="shared" si="50"/>
        <v>84.813722136117633</v>
      </c>
      <c r="AD63" s="89">
        <f t="shared" si="50"/>
        <v>84.813722136117633</v>
      </c>
      <c r="AE63" s="89">
        <f t="shared" si="50"/>
        <v>84.813722136117633</v>
      </c>
      <c r="AF63" s="89">
        <f t="shared" si="50"/>
        <v>84.813722136117633</v>
      </c>
      <c r="AG63" s="89">
        <f t="shared" si="50"/>
        <v>84.813722136117633</v>
      </c>
      <c r="AH63" s="89">
        <f t="shared" si="50"/>
        <v>84.813722136117633</v>
      </c>
      <c r="AI63" s="89">
        <f t="shared" si="50"/>
        <v>84.813722136117633</v>
      </c>
      <c r="AJ63" s="89">
        <f t="shared" si="50"/>
        <v>84.813722136117633</v>
      </c>
      <c r="AK63" s="89">
        <f t="shared" si="50"/>
        <v>84.813722136117633</v>
      </c>
      <c r="AL63" s="89">
        <f t="shared" si="42"/>
        <v>84.813722136117633</v>
      </c>
      <c r="AM63" s="89">
        <f t="shared" si="43"/>
        <v>84.813722136117633</v>
      </c>
      <c r="AN63" s="89">
        <f t="shared" si="44"/>
        <v>84.813722136117633</v>
      </c>
      <c r="AO63" s="89">
        <f t="shared" si="45"/>
        <v>84.813722136117633</v>
      </c>
      <c r="AP63" s="89">
        <f t="shared" si="46"/>
        <v>84.813722136117633</v>
      </c>
      <c r="AQ63" s="89">
        <f t="shared" si="47"/>
        <v>84.813722136117633</v>
      </c>
      <c r="AR63" s="649">
        <f t="shared" si="48"/>
        <v>84.813722136117633</v>
      </c>
    </row>
    <row r="64" spans="1:45" hidden="1" outlineLevel="1">
      <c r="B64" s="648">
        <f t="shared" si="29"/>
        <v>8.8973285437683857E-3</v>
      </c>
      <c r="C64" s="81">
        <f t="shared" si="49"/>
        <v>14</v>
      </c>
      <c r="D64" s="1121">
        <v>84.813722136117633</v>
      </c>
      <c r="R64" s="89">
        <f t="shared" si="30"/>
        <v>0</v>
      </c>
      <c r="S64" s="89">
        <f t="shared" si="30"/>
        <v>3984.4522576029226</v>
      </c>
      <c r="T64" s="89">
        <f t="shared" si="30"/>
        <v>1224.6086340828456</v>
      </c>
      <c r="U64" s="89">
        <f t="shared" si="30"/>
        <v>462.90006353401304</v>
      </c>
      <c r="V64" s="89">
        <f t="shared" si="30"/>
        <v>248.59842852689087</v>
      </c>
      <c r="W64" s="89">
        <f t="shared" si="30"/>
        <v>248.59842852689087</v>
      </c>
      <c r="X64" s="89">
        <f t="shared" si="30"/>
        <v>248.59842852689087</v>
      </c>
      <c r="Y64" s="89">
        <f t="shared" si="30"/>
        <v>248.59842852689087</v>
      </c>
      <c r="Z64" s="89">
        <f t="shared" si="30"/>
        <v>248.59842852689087</v>
      </c>
      <c r="AA64" s="89">
        <f t="shared" si="50"/>
        <v>248.59842852689087</v>
      </c>
      <c r="AB64" s="89">
        <f t="shared" si="50"/>
        <v>248.59842852689087</v>
      </c>
      <c r="AC64" s="89">
        <f t="shared" si="50"/>
        <v>84.813722136117633</v>
      </c>
      <c r="AD64" s="89">
        <f t="shared" si="50"/>
        <v>84.813722136117633</v>
      </c>
      <c r="AE64" s="89">
        <f t="shared" si="50"/>
        <v>84.813722136117633</v>
      </c>
      <c r="AF64" s="89">
        <f t="shared" si="50"/>
        <v>84.813722136117633</v>
      </c>
      <c r="AG64" s="89">
        <f t="shared" si="50"/>
        <v>84.813722136117633</v>
      </c>
      <c r="AH64" s="89">
        <f t="shared" si="50"/>
        <v>84.813722136117633</v>
      </c>
      <c r="AI64" s="89">
        <f t="shared" si="50"/>
        <v>84.813722136117633</v>
      </c>
      <c r="AJ64" s="89">
        <f t="shared" si="50"/>
        <v>84.813722136117633</v>
      </c>
      <c r="AK64" s="89">
        <f t="shared" si="50"/>
        <v>84.813722136117633</v>
      </c>
      <c r="AL64" s="89">
        <f t="shared" si="42"/>
        <v>84.813722136117633</v>
      </c>
      <c r="AM64" s="89">
        <f t="shared" si="43"/>
        <v>84.813722136117633</v>
      </c>
      <c r="AN64" s="89">
        <f t="shared" si="44"/>
        <v>84.813722136117633</v>
      </c>
      <c r="AO64" s="89">
        <f t="shared" si="45"/>
        <v>84.813722136117633</v>
      </c>
      <c r="AP64" s="89">
        <f t="shared" si="46"/>
        <v>84.813722136117633</v>
      </c>
      <c r="AQ64" s="89">
        <f t="shared" si="47"/>
        <v>84.813722136117633</v>
      </c>
      <c r="AR64" s="649">
        <f t="shared" si="48"/>
        <v>84.813722136117633</v>
      </c>
    </row>
    <row r="65" spans="2:44" hidden="1" outlineLevel="1">
      <c r="B65" s="648">
        <f t="shared" si="29"/>
        <v>8.8973285437683857E-3</v>
      </c>
      <c r="C65" s="81">
        <f t="shared" si="49"/>
        <v>15</v>
      </c>
      <c r="D65" s="1121">
        <v>84.813722136117633</v>
      </c>
      <c r="S65" s="89">
        <f t="shared" si="30"/>
        <v>0</v>
      </c>
      <c r="T65" s="89">
        <f t="shared" si="30"/>
        <v>3984.4522576029226</v>
      </c>
      <c r="U65" s="89">
        <f t="shared" si="30"/>
        <v>1224.6086340828456</v>
      </c>
      <c r="V65" s="89">
        <f t="shared" si="30"/>
        <v>462.90006353401304</v>
      </c>
      <c r="W65" s="89">
        <f t="shared" si="30"/>
        <v>248.59842852689087</v>
      </c>
      <c r="X65" s="89">
        <f t="shared" si="30"/>
        <v>248.59842852689087</v>
      </c>
      <c r="Y65" s="89">
        <f t="shared" si="30"/>
        <v>248.59842852689087</v>
      </c>
      <c r="Z65" s="89">
        <f t="shared" si="30"/>
        <v>248.59842852689087</v>
      </c>
      <c r="AA65" s="89">
        <f t="shared" si="50"/>
        <v>248.59842852689087</v>
      </c>
      <c r="AB65" s="89">
        <f t="shared" si="50"/>
        <v>248.59842852689087</v>
      </c>
      <c r="AC65" s="89">
        <f t="shared" si="50"/>
        <v>248.59842852689087</v>
      </c>
      <c r="AD65" s="89">
        <f t="shared" si="50"/>
        <v>84.813722136117633</v>
      </c>
      <c r="AE65" s="89">
        <f t="shared" si="50"/>
        <v>84.813722136117633</v>
      </c>
      <c r="AF65" s="89">
        <f t="shared" si="50"/>
        <v>84.813722136117633</v>
      </c>
      <c r="AG65" s="89">
        <f t="shared" si="50"/>
        <v>84.813722136117633</v>
      </c>
      <c r="AH65" s="89">
        <f t="shared" si="50"/>
        <v>84.813722136117633</v>
      </c>
      <c r="AI65" s="89">
        <f t="shared" si="50"/>
        <v>84.813722136117633</v>
      </c>
      <c r="AJ65" s="89">
        <f t="shared" si="50"/>
        <v>84.813722136117633</v>
      </c>
      <c r="AK65" s="89">
        <f t="shared" si="50"/>
        <v>84.813722136117633</v>
      </c>
      <c r="AL65" s="89">
        <f t="shared" si="42"/>
        <v>84.813722136117633</v>
      </c>
      <c r="AM65" s="89">
        <f t="shared" si="43"/>
        <v>84.813722136117633</v>
      </c>
      <c r="AN65" s="89">
        <f t="shared" si="44"/>
        <v>84.813722136117633</v>
      </c>
      <c r="AO65" s="89">
        <f t="shared" si="45"/>
        <v>84.813722136117633</v>
      </c>
      <c r="AP65" s="89">
        <f t="shared" si="46"/>
        <v>84.813722136117633</v>
      </c>
      <c r="AQ65" s="89">
        <f t="shared" si="47"/>
        <v>84.813722136117633</v>
      </c>
      <c r="AR65" s="649">
        <f t="shared" si="48"/>
        <v>84.813722136117633</v>
      </c>
    </row>
    <row r="66" spans="2:44" hidden="1" outlineLevel="1">
      <c r="B66" s="648">
        <f t="shared" si="29"/>
        <v>8.8973285437683857E-3</v>
      </c>
      <c r="C66" s="81">
        <f t="shared" si="49"/>
        <v>16</v>
      </c>
      <c r="D66" s="1121">
        <v>84.813722136117633</v>
      </c>
      <c r="T66" s="89">
        <f t="shared" si="30"/>
        <v>0</v>
      </c>
      <c r="U66" s="89">
        <f t="shared" si="30"/>
        <v>3984.4522576029226</v>
      </c>
      <c r="V66" s="89">
        <f t="shared" si="30"/>
        <v>1224.6086340828456</v>
      </c>
      <c r="W66" s="89">
        <f t="shared" si="30"/>
        <v>462.90006353401304</v>
      </c>
      <c r="X66" s="89">
        <f t="shared" si="30"/>
        <v>248.59842852689087</v>
      </c>
      <c r="Y66" s="89">
        <f t="shared" si="30"/>
        <v>248.59842852689087</v>
      </c>
      <c r="Z66" s="89">
        <f t="shared" si="30"/>
        <v>248.59842852689087</v>
      </c>
      <c r="AA66" s="89">
        <f t="shared" si="50"/>
        <v>248.59842852689087</v>
      </c>
      <c r="AB66" s="89">
        <f t="shared" si="50"/>
        <v>248.59842852689087</v>
      </c>
      <c r="AC66" s="89">
        <f t="shared" si="50"/>
        <v>248.59842852689087</v>
      </c>
      <c r="AD66" s="89">
        <f t="shared" si="50"/>
        <v>248.59842852689087</v>
      </c>
      <c r="AE66" s="89">
        <f t="shared" si="50"/>
        <v>84.813722136117633</v>
      </c>
      <c r="AF66" s="89">
        <f t="shared" si="50"/>
        <v>84.813722136117633</v>
      </c>
      <c r="AG66" s="89">
        <f t="shared" si="50"/>
        <v>84.813722136117633</v>
      </c>
      <c r="AH66" s="89">
        <f t="shared" si="50"/>
        <v>84.813722136117633</v>
      </c>
      <c r="AI66" s="89">
        <f t="shared" si="50"/>
        <v>84.813722136117633</v>
      </c>
      <c r="AJ66" s="89">
        <f t="shared" si="50"/>
        <v>84.813722136117633</v>
      </c>
      <c r="AK66" s="89">
        <f t="shared" si="50"/>
        <v>84.813722136117633</v>
      </c>
      <c r="AL66" s="89">
        <f t="shared" si="42"/>
        <v>84.813722136117633</v>
      </c>
      <c r="AM66" s="89">
        <f t="shared" si="43"/>
        <v>84.813722136117633</v>
      </c>
      <c r="AN66" s="89">
        <f t="shared" si="44"/>
        <v>84.813722136117633</v>
      </c>
      <c r="AO66" s="89">
        <f t="shared" si="45"/>
        <v>84.813722136117633</v>
      </c>
      <c r="AP66" s="89">
        <f t="shared" si="46"/>
        <v>84.813722136117633</v>
      </c>
      <c r="AQ66" s="89">
        <f t="shared" si="47"/>
        <v>84.813722136117633</v>
      </c>
      <c r="AR66" s="649">
        <f t="shared" si="48"/>
        <v>84.813722136117633</v>
      </c>
    </row>
    <row r="67" spans="2:44" hidden="1" outlineLevel="1">
      <c r="B67" s="648">
        <f t="shared" si="29"/>
        <v>8.8973285437683857E-3</v>
      </c>
      <c r="C67" s="81">
        <f t="shared" si="49"/>
        <v>17</v>
      </c>
      <c r="D67" s="1121">
        <v>84.813722136117633</v>
      </c>
      <c r="U67" s="89">
        <f t="shared" si="30"/>
        <v>0</v>
      </c>
      <c r="V67" s="89">
        <f t="shared" si="30"/>
        <v>3984.4522576029226</v>
      </c>
      <c r="W67" s="89">
        <f t="shared" si="30"/>
        <v>1224.6086340828456</v>
      </c>
      <c r="X67" s="89">
        <f t="shared" si="30"/>
        <v>462.90006353401304</v>
      </c>
      <c r="Y67" s="89">
        <f t="shared" si="30"/>
        <v>248.59842852689087</v>
      </c>
      <c r="Z67" s="89">
        <f t="shared" si="30"/>
        <v>248.59842852689087</v>
      </c>
      <c r="AA67" s="89">
        <f t="shared" si="50"/>
        <v>248.59842852689087</v>
      </c>
      <c r="AB67" s="89">
        <f t="shared" si="50"/>
        <v>248.59842852689087</v>
      </c>
      <c r="AC67" s="89">
        <f t="shared" si="50"/>
        <v>248.59842852689087</v>
      </c>
      <c r="AD67" s="89">
        <f t="shared" si="50"/>
        <v>248.59842852689087</v>
      </c>
      <c r="AE67" s="89">
        <f t="shared" si="50"/>
        <v>248.59842852689087</v>
      </c>
      <c r="AF67" s="89">
        <f t="shared" si="50"/>
        <v>84.813722136117633</v>
      </c>
      <c r="AG67" s="89">
        <f t="shared" si="50"/>
        <v>84.813722136117633</v>
      </c>
      <c r="AH67" s="89">
        <f t="shared" si="50"/>
        <v>84.813722136117633</v>
      </c>
      <c r="AI67" s="89">
        <f t="shared" si="50"/>
        <v>84.813722136117633</v>
      </c>
      <c r="AJ67" s="89">
        <f t="shared" si="50"/>
        <v>84.813722136117633</v>
      </c>
      <c r="AK67" s="89">
        <f t="shared" si="50"/>
        <v>84.813722136117633</v>
      </c>
      <c r="AL67" s="89">
        <f t="shared" si="42"/>
        <v>84.813722136117633</v>
      </c>
      <c r="AM67" s="89">
        <f t="shared" si="43"/>
        <v>84.813722136117633</v>
      </c>
      <c r="AN67" s="89">
        <f t="shared" si="44"/>
        <v>84.813722136117633</v>
      </c>
      <c r="AO67" s="89">
        <f t="shared" si="45"/>
        <v>84.813722136117633</v>
      </c>
      <c r="AP67" s="89">
        <f t="shared" si="46"/>
        <v>84.813722136117633</v>
      </c>
      <c r="AQ67" s="89">
        <f t="shared" si="47"/>
        <v>84.813722136117633</v>
      </c>
      <c r="AR67" s="649">
        <f t="shared" si="48"/>
        <v>84.813722136117633</v>
      </c>
    </row>
    <row r="68" spans="2:44" hidden="1" outlineLevel="1">
      <c r="B68" s="648">
        <f t="shared" si="29"/>
        <v>8.8973285437683857E-3</v>
      </c>
      <c r="C68" s="81">
        <f t="shared" si="49"/>
        <v>18</v>
      </c>
      <c r="D68" s="1121">
        <v>84.813722136117633</v>
      </c>
      <c r="V68" s="89">
        <f t="shared" ref="V68:Z72" si="51">U67</f>
        <v>0</v>
      </c>
      <c r="W68" s="89">
        <f t="shared" si="51"/>
        <v>3984.4522576029226</v>
      </c>
      <c r="X68" s="89">
        <f t="shared" si="51"/>
        <v>1224.6086340828456</v>
      </c>
      <c r="Y68" s="89">
        <f t="shared" si="51"/>
        <v>462.90006353401304</v>
      </c>
      <c r="Z68" s="89">
        <f t="shared" si="51"/>
        <v>248.59842852689087</v>
      </c>
      <c r="AA68" s="89">
        <f t="shared" si="50"/>
        <v>248.59842852689087</v>
      </c>
      <c r="AB68" s="89">
        <f t="shared" si="50"/>
        <v>248.59842852689087</v>
      </c>
      <c r="AC68" s="89">
        <f t="shared" si="50"/>
        <v>248.59842852689087</v>
      </c>
      <c r="AD68" s="89">
        <f t="shared" si="50"/>
        <v>248.59842852689087</v>
      </c>
      <c r="AE68" s="89">
        <f t="shared" si="50"/>
        <v>248.59842852689087</v>
      </c>
      <c r="AF68" s="89">
        <f t="shared" si="50"/>
        <v>248.59842852689087</v>
      </c>
      <c r="AG68" s="89">
        <f t="shared" si="50"/>
        <v>84.813722136117633</v>
      </c>
      <c r="AH68" s="89">
        <f t="shared" si="50"/>
        <v>84.813722136117633</v>
      </c>
      <c r="AI68" s="89">
        <f t="shared" si="50"/>
        <v>84.813722136117633</v>
      </c>
      <c r="AJ68" s="89">
        <f t="shared" si="50"/>
        <v>84.813722136117633</v>
      </c>
      <c r="AK68" s="89">
        <f t="shared" si="50"/>
        <v>84.813722136117633</v>
      </c>
      <c r="AL68" s="89">
        <f t="shared" si="42"/>
        <v>84.813722136117633</v>
      </c>
      <c r="AM68" s="89">
        <f t="shared" si="43"/>
        <v>84.813722136117633</v>
      </c>
      <c r="AN68" s="89">
        <f t="shared" si="44"/>
        <v>84.813722136117633</v>
      </c>
      <c r="AO68" s="89">
        <f t="shared" si="45"/>
        <v>84.813722136117633</v>
      </c>
      <c r="AP68" s="89">
        <f t="shared" si="46"/>
        <v>84.813722136117633</v>
      </c>
      <c r="AQ68" s="89">
        <f t="shared" si="47"/>
        <v>84.813722136117633</v>
      </c>
      <c r="AR68" s="649">
        <f t="shared" si="48"/>
        <v>84.813722136117633</v>
      </c>
    </row>
    <row r="69" spans="2:44" hidden="1" outlineLevel="1">
      <c r="B69" s="648">
        <f t="shared" si="29"/>
        <v>8.8973285437683857E-3</v>
      </c>
      <c r="C69" s="81">
        <f t="shared" si="49"/>
        <v>19</v>
      </c>
      <c r="D69" s="1121">
        <v>84.813722136117633</v>
      </c>
      <c r="W69" s="89">
        <f t="shared" si="51"/>
        <v>0</v>
      </c>
      <c r="X69" s="89">
        <f t="shared" si="51"/>
        <v>3984.4522576029226</v>
      </c>
      <c r="Y69" s="89">
        <f t="shared" si="51"/>
        <v>1224.6086340828456</v>
      </c>
      <c r="Z69" s="89">
        <f t="shared" si="51"/>
        <v>462.90006353401304</v>
      </c>
      <c r="AA69" s="89">
        <f t="shared" si="50"/>
        <v>248.59842852689087</v>
      </c>
      <c r="AB69" s="89">
        <f t="shared" si="50"/>
        <v>248.59842852689087</v>
      </c>
      <c r="AC69" s="89">
        <f t="shared" si="50"/>
        <v>248.59842852689087</v>
      </c>
      <c r="AD69" s="89">
        <f t="shared" si="50"/>
        <v>248.59842852689087</v>
      </c>
      <c r="AE69" s="89">
        <f t="shared" si="50"/>
        <v>248.59842852689087</v>
      </c>
      <c r="AF69" s="89">
        <f t="shared" si="50"/>
        <v>248.59842852689087</v>
      </c>
      <c r="AG69" s="89">
        <f t="shared" si="50"/>
        <v>248.59842852689087</v>
      </c>
      <c r="AH69" s="89">
        <f t="shared" si="50"/>
        <v>84.813722136117633</v>
      </c>
      <c r="AI69" s="89">
        <f t="shared" si="50"/>
        <v>84.813722136117633</v>
      </c>
      <c r="AJ69" s="89">
        <f t="shared" si="50"/>
        <v>84.813722136117633</v>
      </c>
      <c r="AK69" s="89">
        <f t="shared" si="50"/>
        <v>84.813722136117633</v>
      </c>
      <c r="AL69" s="89">
        <f t="shared" si="42"/>
        <v>84.813722136117633</v>
      </c>
      <c r="AM69" s="89">
        <f t="shared" si="43"/>
        <v>84.813722136117633</v>
      </c>
      <c r="AN69" s="89">
        <f t="shared" si="44"/>
        <v>84.813722136117633</v>
      </c>
      <c r="AO69" s="89">
        <f t="shared" si="45"/>
        <v>84.813722136117633</v>
      </c>
      <c r="AP69" s="89">
        <f t="shared" si="46"/>
        <v>84.813722136117633</v>
      </c>
      <c r="AQ69" s="89">
        <f t="shared" si="47"/>
        <v>84.813722136117633</v>
      </c>
      <c r="AR69" s="649">
        <f t="shared" si="48"/>
        <v>84.813722136117633</v>
      </c>
    </row>
    <row r="70" spans="2:44" hidden="1" outlineLevel="1">
      <c r="B70" s="648">
        <f t="shared" si="29"/>
        <v>8.8973285437683857E-3</v>
      </c>
      <c r="C70" s="81">
        <f t="shared" si="49"/>
        <v>20</v>
      </c>
      <c r="D70" s="1121">
        <v>84.813722136117633</v>
      </c>
      <c r="X70" s="89">
        <f t="shared" si="51"/>
        <v>0</v>
      </c>
      <c r="Y70" s="89">
        <f t="shared" si="51"/>
        <v>3984.4522576029226</v>
      </c>
      <c r="Z70" s="89">
        <f t="shared" si="51"/>
        <v>1224.6086340828456</v>
      </c>
      <c r="AA70" s="89">
        <f t="shared" si="50"/>
        <v>462.90006353401304</v>
      </c>
      <c r="AB70" s="89">
        <f t="shared" si="50"/>
        <v>248.59842852689087</v>
      </c>
      <c r="AC70" s="89">
        <f t="shared" si="50"/>
        <v>248.59842852689087</v>
      </c>
      <c r="AD70" s="89">
        <f t="shared" si="50"/>
        <v>248.59842852689087</v>
      </c>
      <c r="AE70" s="89">
        <f t="shared" si="50"/>
        <v>248.59842852689087</v>
      </c>
      <c r="AF70" s="89">
        <f t="shared" si="50"/>
        <v>248.59842852689087</v>
      </c>
      <c r="AG70" s="89">
        <f t="shared" si="50"/>
        <v>248.59842852689087</v>
      </c>
      <c r="AH70" s="89">
        <f t="shared" si="50"/>
        <v>248.59842852689087</v>
      </c>
      <c r="AI70" s="89">
        <f t="shared" si="50"/>
        <v>84.813722136117633</v>
      </c>
      <c r="AJ70" s="89">
        <f t="shared" si="50"/>
        <v>84.813722136117633</v>
      </c>
      <c r="AK70" s="89">
        <f t="shared" si="50"/>
        <v>84.813722136117633</v>
      </c>
      <c r="AL70" s="89">
        <f t="shared" si="42"/>
        <v>84.813722136117633</v>
      </c>
      <c r="AM70" s="89">
        <f t="shared" si="43"/>
        <v>84.813722136117633</v>
      </c>
      <c r="AN70" s="89">
        <f t="shared" si="44"/>
        <v>84.813722136117633</v>
      </c>
      <c r="AO70" s="89">
        <f t="shared" si="45"/>
        <v>84.813722136117633</v>
      </c>
      <c r="AP70" s="89">
        <f t="shared" si="46"/>
        <v>84.813722136117633</v>
      </c>
      <c r="AQ70" s="89">
        <f t="shared" si="47"/>
        <v>84.813722136117633</v>
      </c>
      <c r="AR70" s="649">
        <f t="shared" si="48"/>
        <v>84.813722136117633</v>
      </c>
    </row>
    <row r="71" spans="2:44" hidden="1" outlineLevel="1">
      <c r="B71" s="648">
        <f t="shared" si="29"/>
        <v>8.8973285437683857E-3</v>
      </c>
      <c r="C71" s="81">
        <f t="shared" si="49"/>
        <v>21</v>
      </c>
      <c r="D71" s="1121">
        <v>84.813722136117633</v>
      </c>
      <c r="X71" s="89"/>
      <c r="Y71" s="89">
        <f t="shared" si="51"/>
        <v>0</v>
      </c>
      <c r="Z71" s="89">
        <f t="shared" si="51"/>
        <v>3984.4522576029226</v>
      </c>
      <c r="AA71" s="89">
        <f t="shared" si="50"/>
        <v>1224.6086340828456</v>
      </c>
      <c r="AB71" s="89">
        <f t="shared" si="50"/>
        <v>462.90006353401304</v>
      </c>
      <c r="AC71" s="89">
        <f t="shared" si="50"/>
        <v>248.59842852689087</v>
      </c>
      <c r="AD71" s="89">
        <f t="shared" si="50"/>
        <v>248.59842852689087</v>
      </c>
      <c r="AE71" s="89">
        <f t="shared" si="50"/>
        <v>248.59842852689087</v>
      </c>
      <c r="AF71" s="89">
        <f t="shared" si="50"/>
        <v>248.59842852689087</v>
      </c>
      <c r="AG71" s="89">
        <f t="shared" si="50"/>
        <v>248.59842852689087</v>
      </c>
      <c r="AH71" s="89">
        <f t="shared" si="50"/>
        <v>248.59842852689087</v>
      </c>
      <c r="AI71" s="89">
        <f t="shared" si="50"/>
        <v>248.59842852689087</v>
      </c>
      <c r="AJ71" s="89">
        <f t="shared" si="50"/>
        <v>84.813722136117633</v>
      </c>
      <c r="AK71" s="89">
        <f t="shared" si="50"/>
        <v>84.813722136117633</v>
      </c>
      <c r="AL71" s="89">
        <f t="shared" si="50"/>
        <v>84.813722136117633</v>
      </c>
      <c r="AM71" s="89">
        <f t="shared" si="50"/>
        <v>84.813722136117633</v>
      </c>
      <c r="AN71" s="89">
        <f t="shared" si="50"/>
        <v>84.813722136117633</v>
      </c>
      <c r="AO71" s="89">
        <f t="shared" si="50"/>
        <v>84.813722136117633</v>
      </c>
      <c r="AP71" s="89">
        <f t="shared" si="50"/>
        <v>84.813722136117633</v>
      </c>
      <c r="AQ71" s="89">
        <f t="shared" ref="AQ71:AR89" si="52">AP70</f>
        <v>84.813722136117633</v>
      </c>
      <c r="AR71" s="649">
        <f t="shared" si="52"/>
        <v>84.813722136117633</v>
      </c>
    </row>
    <row r="72" spans="2:44" hidden="1" outlineLevel="1">
      <c r="B72" s="648">
        <f t="shared" si="29"/>
        <v>8.8973285437683857E-3</v>
      </c>
      <c r="C72" s="81">
        <f t="shared" si="49"/>
        <v>22</v>
      </c>
      <c r="D72" s="1121">
        <v>84.813722136117633</v>
      </c>
      <c r="X72" s="89"/>
      <c r="Y72" s="89"/>
      <c r="Z72" s="89">
        <f t="shared" si="51"/>
        <v>0</v>
      </c>
      <c r="AA72" s="89">
        <f t="shared" si="50"/>
        <v>3984.4522576029226</v>
      </c>
      <c r="AB72" s="89">
        <f t="shared" si="50"/>
        <v>1224.6086340828456</v>
      </c>
      <c r="AC72" s="89">
        <f t="shared" si="50"/>
        <v>462.90006353401304</v>
      </c>
      <c r="AD72" s="89">
        <f t="shared" si="50"/>
        <v>248.59842852689087</v>
      </c>
      <c r="AE72" s="89">
        <f t="shared" si="50"/>
        <v>248.59842852689087</v>
      </c>
      <c r="AF72" s="89">
        <f t="shared" si="50"/>
        <v>248.59842852689087</v>
      </c>
      <c r="AG72" s="89">
        <f t="shared" si="50"/>
        <v>248.59842852689087</v>
      </c>
      <c r="AH72" s="89">
        <f t="shared" si="50"/>
        <v>248.59842852689087</v>
      </c>
      <c r="AI72" s="89">
        <f t="shared" si="50"/>
        <v>248.59842852689087</v>
      </c>
      <c r="AJ72" s="89">
        <f t="shared" si="50"/>
        <v>248.59842852689087</v>
      </c>
      <c r="AK72" s="89">
        <f t="shared" si="50"/>
        <v>84.813722136117633</v>
      </c>
      <c r="AL72" s="89">
        <f t="shared" si="50"/>
        <v>84.813722136117633</v>
      </c>
      <c r="AM72" s="89">
        <f t="shared" si="50"/>
        <v>84.813722136117633</v>
      </c>
      <c r="AN72" s="89">
        <f t="shared" si="50"/>
        <v>84.813722136117633</v>
      </c>
      <c r="AO72" s="89">
        <f t="shared" si="50"/>
        <v>84.813722136117633</v>
      </c>
      <c r="AP72" s="89">
        <f t="shared" si="50"/>
        <v>84.813722136117633</v>
      </c>
      <c r="AQ72" s="89">
        <f t="shared" si="52"/>
        <v>84.813722136117633</v>
      </c>
      <c r="AR72" s="649">
        <f t="shared" si="52"/>
        <v>84.813722136117633</v>
      </c>
    </row>
    <row r="73" spans="2:44" hidden="1" outlineLevel="1">
      <c r="B73" s="648">
        <f t="shared" si="29"/>
        <v>8.8973285437683857E-3</v>
      </c>
      <c r="C73" s="81">
        <f t="shared" si="49"/>
        <v>23</v>
      </c>
      <c r="D73" s="1121">
        <v>84.813722136117633</v>
      </c>
      <c r="X73" s="89"/>
      <c r="Y73" s="89"/>
      <c r="Z73" s="89"/>
      <c r="AA73" s="89">
        <f t="shared" si="50"/>
        <v>0</v>
      </c>
      <c r="AB73" s="89">
        <f t="shared" si="50"/>
        <v>3984.4522576029226</v>
      </c>
      <c r="AC73" s="89">
        <f t="shared" si="50"/>
        <v>1224.6086340828456</v>
      </c>
      <c r="AD73" s="89">
        <f t="shared" si="50"/>
        <v>462.90006353401304</v>
      </c>
      <c r="AE73" s="89">
        <f t="shared" si="50"/>
        <v>248.59842852689087</v>
      </c>
      <c r="AF73" s="89">
        <f t="shared" si="50"/>
        <v>248.59842852689087</v>
      </c>
      <c r="AG73" s="89">
        <f t="shared" si="50"/>
        <v>248.59842852689087</v>
      </c>
      <c r="AH73" s="89">
        <f t="shared" si="50"/>
        <v>248.59842852689087</v>
      </c>
      <c r="AI73" s="89">
        <f t="shared" si="50"/>
        <v>248.59842852689087</v>
      </c>
      <c r="AJ73" s="89">
        <f t="shared" si="50"/>
        <v>248.59842852689087</v>
      </c>
      <c r="AK73" s="89">
        <f t="shared" si="50"/>
        <v>248.59842852689087</v>
      </c>
      <c r="AL73" s="89">
        <f t="shared" si="50"/>
        <v>84.813722136117633</v>
      </c>
      <c r="AM73" s="89">
        <f t="shared" si="50"/>
        <v>84.813722136117633</v>
      </c>
      <c r="AN73" s="89">
        <f t="shared" si="50"/>
        <v>84.813722136117633</v>
      </c>
      <c r="AO73" s="89">
        <f t="shared" si="50"/>
        <v>84.813722136117633</v>
      </c>
      <c r="AP73" s="89">
        <f t="shared" si="50"/>
        <v>84.813722136117633</v>
      </c>
      <c r="AQ73" s="89">
        <f t="shared" si="52"/>
        <v>84.813722136117633</v>
      </c>
      <c r="AR73" s="649">
        <f t="shared" si="52"/>
        <v>84.813722136117633</v>
      </c>
    </row>
    <row r="74" spans="2:44" hidden="1" outlineLevel="1">
      <c r="B74" s="648">
        <f t="shared" si="29"/>
        <v>8.8973285437683857E-3</v>
      </c>
      <c r="C74" s="81">
        <f t="shared" si="49"/>
        <v>24</v>
      </c>
      <c r="D74" s="1121">
        <v>84.813722136117633</v>
      </c>
      <c r="X74" s="89"/>
      <c r="Y74" s="89"/>
      <c r="Z74" s="89"/>
      <c r="AA74" s="89"/>
      <c r="AB74" s="89">
        <f t="shared" ref="AB74:AP88" si="53">AA73</f>
        <v>0</v>
      </c>
      <c r="AC74" s="89">
        <f t="shared" si="53"/>
        <v>3984.4522576029226</v>
      </c>
      <c r="AD74" s="89">
        <f t="shared" si="53"/>
        <v>1224.6086340828456</v>
      </c>
      <c r="AE74" s="89">
        <f t="shared" si="53"/>
        <v>462.90006353401304</v>
      </c>
      <c r="AF74" s="89">
        <f t="shared" si="53"/>
        <v>248.59842852689087</v>
      </c>
      <c r="AG74" s="89">
        <f t="shared" si="53"/>
        <v>248.59842852689087</v>
      </c>
      <c r="AH74" s="89">
        <f t="shared" si="53"/>
        <v>248.59842852689087</v>
      </c>
      <c r="AI74" s="89">
        <f t="shared" si="53"/>
        <v>248.59842852689087</v>
      </c>
      <c r="AJ74" s="89">
        <f t="shared" si="53"/>
        <v>248.59842852689087</v>
      </c>
      <c r="AK74" s="89">
        <f t="shared" si="53"/>
        <v>248.59842852689087</v>
      </c>
      <c r="AL74" s="89">
        <f t="shared" si="53"/>
        <v>248.59842852689087</v>
      </c>
      <c r="AM74" s="89">
        <f t="shared" si="53"/>
        <v>84.813722136117633</v>
      </c>
      <c r="AN74" s="89">
        <f t="shared" si="53"/>
        <v>84.813722136117633</v>
      </c>
      <c r="AO74" s="89">
        <f t="shared" si="53"/>
        <v>84.813722136117633</v>
      </c>
      <c r="AP74" s="89">
        <f t="shared" si="53"/>
        <v>84.813722136117633</v>
      </c>
      <c r="AQ74" s="89">
        <f t="shared" si="52"/>
        <v>84.813722136117633</v>
      </c>
      <c r="AR74" s="649">
        <f t="shared" si="52"/>
        <v>84.813722136117633</v>
      </c>
    </row>
    <row r="75" spans="2:44" hidden="1" outlineLevel="1">
      <c r="B75" s="648">
        <f t="shared" si="29"/>
        <v>8.8973285437683857E-3</v>
      </c>
      <c r="C75" s="81">
        <f t="shared" si="49"/>
        <v>25</v>
      </c>
      <c r="D75" s="1121">
        <v>84.813722136117633</v>
      </c>
      <c r="X75" s="89"/>
      <c r="Y75" s="89"/>
      <c r="Z75" s="89"/>
      <c r="AA75" s="89"/>
      <c r="AB75" s="89"/>
      <c r="AC75" s="89">
        <f t="shared" si="53"/>
        <v>0</v>
      </c>
      <c r="AD75" s="89">
        <f t="shared" si="53"/>
        <v>3984.4522576029226</v>
      </c>
      <c r="AE75" s="89">
        <f t="shared" si="53"/>
        <v>1224.6086340828456</v>
      </c>
      <c r="AF75" s="89">
        <f t="shared" si="53"/>
        <v>462.90006353401304</v>
      </c>
      <c r="AG75" s="89">
        <f t="shared" si="53"/>
        <v>248.59842852689087</v>
      </c>
      <c r="AH75" s="89">
        <f t="shared" si="53"/>
        <v>248.59842852689087</v>
      </c>
      <c r="AI75" s="89">
        <f t="shared" si="53"/>
        <v>248.59842852689087</v>
      </c>
      <c r="AJ75" s="89">
        <f t="shared" si="53"/>
        <v>248.59842852689087</v>
      </c>
      <c r="AK75" s="89">
        <f t="shared" si="53"/>
        <v>248.59842852689087</v>
      </c>
      <c r="AL75" s="89">
        <f t="shared" si="53"/>
        <v>248.59842852689087</v>
      </c>
      <c r="AM75" s="89">
        <f t="shared" si="53"/>
        <v>248.59842852689087</v>
      </c>
      <c r="AN75" s="89">
        <f t="shared" si="53"/>
        <v>84.813722136117633</v>
      </c>
      <c r="AO75" s="89">
        <f t="shared" si="53"/>
        <v>84.813722136117633</v>
      </c>
      <c r="AP75" s="89">
        <f t="shared" si="53"/>
        <v>84.813722136117633</v>
      </c>
      <c r="AQ75" s="89">
        <f t="shared" si="52"/>
        <v>84.813722136117633</v>
      </c>
      <c r="AR75" s="649">
        <f t="shared" si="52"/>
        <v>84.813722136117633</v>
      </c>
    </row>
    <row r="76" spans="2:44" hidden="1" outlineLevel="1">
      <c r="B76" s="648">
        <f t="shared" si="29"/>
        <v>8.8973285437683857E-3</v>
      </c>
      <c r="C76" s="81">
        <f t="shared" si="49"/>
        <v>26</v>
      </c>
      <c r="D76" s="1121">
        <v>84.813722136117633</v>
      </c>
      <c r="X76" s="89"/>
      <c r="Y76" s="89"/>
      <c r="Z76" s="89"/>
      <c r="AA76" s="89"/>
      <c r="AB76" s="89"/>
      <c r="AC76" s="89"/>
      <c r="AD76" s="89">
        <f t="shared" si="53"/>
        <v>0</v>
      </c>
      <c r="AE76" s="89">
        <f t="shared" si="53"/>
        <v>3984.4522576029226</v>
      </c>
      <c r="AF76" s="89">
        <f t="shared" si="53"/>
        <v>1224.6086340828456</v>
      </c>
      <c r="AG76" s="89">
        <f t="shared" si="53"/>
        <v>462.90006353401304</v>
      </c>
      <c r="AH76" s="89">
        <f t="shared" si="53"/>
        <v>248.59842852689087</v>
      </c>
      <c r="AI76" s="89">
        <f t="shared" si="53"/>
        <v>248.59842852689087</v>
      </c>
      <c r="AJ76" s="89">
        <f t="shared" si="53"/>
        <v>248.59842852689087</v>
      </c>
      <c r="AK76" s="89">
        <f t="shared" si="53"/>
        <v>248.59842852689087</v>
      </c>
      <c r="AL76" s="89">
        <f t="shared" si="53"/>
        <v>248.59842852689087</v>
      </c>
      <c r="AM76" s="89">
        <f t="shared" si="53"/>
        <v>248.59842852689087</v>
      </c>
      <c r="AN76" s="89">
        <f t="shared" si="53"/>
        <v>248.59842852689087</v>
      </c>
      <c r="AO76" s="89">
        <f t="shared" si="53"/>
        <v>84.813722136117633</v>
      </c>
      <c r="AP76" s="89">
        <f t="shared" si="53"/>
        <v>84.813722136117633</v>
      </c>
      <c r="AQ76" s="89">
        <f t="shared" si="52"/>
        <v>84.813722136117633</v>
      </c>
      <c r="AR76" s="649">
        <f t="shared" si="52"/>
        <v>84.813722136117633</v>
      </c>
    </row>
    <row r="77" spans="2:44" hidden="1" outlineLevel="1">
      <c r="B77" s="648">
        <f t="shared" si="29"/>
        <v>8.8973285437683857E-3</v>
      </c>
      <c r="C77" s="81">
        <f t="shared" si="49"/>
        <v>27</v>
      </c>
      <c r="D77" s="1121">
        <v>84.813722136117633</v>
      </c>
      <c r="X77" s="89"/>
      <c r="Y77" s="89"/>
      <c r="Z77" s="89"/>
      <c r="AA77" s="89"/>
      <c r="AB77" s="89"/>
      <c r="AC77" s="89"/>
      <c r="AD77" s="89"/>
      <c r="AE77" s="89">
        <f t="shared" si="53"/>
        <v>0</v>
      </c>
      <c r="AF77" s="89">
        <f t="shared" si="53"/>
        <v>3984.4522576029226</v>
      </c>
      <c r="AG77" s="89">
        <f t="shared" si="53"/>
        <v>1224.6086340828456</v>
      </c>
      <c r="AH77" s="89">
        <f t="shared" si="53"/>
        <v>462.90006353401304</v>
      </c>
      <c r="AI77" s="89">
        <f t="shared" si="53"/>
        <v>248.59842852689087</v>
      </c>
      <c r="AJ77" s="89">
        <f t="shared" si="53"/>
        <v>248.59842852689087</v>
      </c>
      <c r="AK77" s="89">
        <f t="shared" si="53"/>
        <v>248.59842852689087</v>
      </c>
      <c r="AL77" s="89">
        <f t="shared" si="53"/>
        <v>248.59842852689087</v>
      </c>
      <c r="AM77" s="89">
        <f t="shared" si="53"/>
        <v>248.59842852689087</v>
      </c>
      <c r="AN77" s="89">
        <f t="shared" si="53"/>
        <v>248.59842852689087</v>
      </c>
      <c r="AO77" s="89">
        <f t="shared" si="53"/>
        <v>248.59842852689087</v>
      </c>
      <c r="AP77" s="89">
        <f t="shared" si="53"/>
        <v>84.813722136117633</v>
      </c>
      <c r="AQ77" s="89">
        <f t="shared" si="52"/>
        <v>84.813722136117633</v>
      </c>
      <c r="AR77" s="649">
        <f t="shared" si="52"/>
        <v>84.813722136117633</v>
      </c>
    </row>
    <row r="78" spans="2:44" hidden="1" outlineLevel="1">
      <c r="B78" s="648">
        <f t="shared" si="29"/>
        <v>8.8973285437683857E-3</v>
      </c>
      <c r="C78" s="81">
        <f t="shared" si="49"/>
        <v>28</v>
      </c>
      <c r="D78" s="1121">
        <v>84.813722136117633</v>
      </c>
      <c r="X78" s="89"/>
      <c r="Y78" s="89"/>
      <c r="Z78" s="89"/>
      <c r="AA78" s="89"/>
      <c r="AB78" s="89"/>
      <c r="AC78" s="89"/>
      <c r="AD78" s="89"/>
      <c r="AE78" s="89"/>
      <c r="AF78" s="89">
        <f t="shared" si="53"/>
        <v>0</v>
      </c>
      <c r="AG78" s="89">
        <f t="shared" si="53"/>
        <v>3984.4522576029226</v>
      </c>
      <c r="AH78" s="89">
        <f t="shared" si="53"/>
        <v>1224.6086340828456</v>
      </c>
      <c r="AI78" s="89">
        <f t="shared" si="53"/>
        <v>462.90006353401304</v>
      </c>
      <c r="AJ78" s="89">
        <f t="shared" si="53"/>
        <v>248.59842852689087</v>
      </c>
      <c r="AK78" s="89">
        <f t="shared" si="53"/>
        <v>248.59842852689087</v>
      </c>
      <c r="AL78" s="89">
        <f t="shared" si="53"/>
        <v>248.59842852689087</v>
      </c>
      <c r="AM78" s="89">
        <f t="shared" si="53"/>
        <v>248.59842852689087</v>
      </c>
      <c r="AN78" s="89">
        <f t="shared" si="53"/>
        <v>248.59842852689087</v>
      </c>
      <c r="AO78" s="89">
        <f t="shared" si="53"/>
        <v>248.59842852689087</v>
      </c>
      <c r="AP78" s="89">
        <f t="shared" si="53"/>
        <v>248.59842852689087</v>
      </c>
      <c r="AQ78" s="89">
        <f t="shared" si="52"/>
        <v>84.813722136117633</v>
      </c>
      <c r="AR78" s="649">
        <f t="shared" si="52"/>
        <v>84.813722136117633</v>
      </c>
    </row>
    <row r="79" spans="2:44" hidden="1" outlineLevel="1">
      <c r="B79" s="648">
        <f t="shared" si="29"/>
        <v>8.8973285437683857E-3</v>
      </c>
      <c r="C79" s="81">
        <f t="shared" si="49"/>
        <v>29</v>
      </c>
      <c r="D79" s="1121">
        <v>84.813722136117633</v>
      </c>
      <c r="X79" s="89"/>
      <c r="Y79" s="89"/>
      <c r="Z79" s="89"/>
      <c r="AA79" s="89"/>
      <c r="AB79" s="89"/>
      <c r="AC79" s="89"/>
      <c r="AD79" s="89"/>
      <c r="AE79" s="89"/>
      <c r="AF79" s="89"/>
      <c r="AG79" s="89">
        <f t="shared" si="53"/>
        <v>0</v>
      </c>
      <c r="AH79" s="89">
        <f t="shared" si="53"/>
        <v>3984.4522576029226</v>
      </c>
      <c r="AI79" s="89">
        <f t="shared" si="53"/>
        <v>1224.6086340828456</v>
      </c>
      <c r="AJ79" s="89">
        <f t="shared" si="53"/>
        <v>462.90006353401304</v>
      </c>
      <c r="AK79" s="89">
        <f t="shared" si="53"/>
        <v>248.59842852689087</v>
      </c>
      <c r="AL79" s="89">
        <f t="shared" si="53"/>
        <v>248.59842852689087</v>
      </c>
      <c r="AM79" s="89">
        <f t="shared" si="53"/>
        <v>248.59842852689087</v>
      </c>
      <c r="AN79" s="89">
        <f t="shared" si="53"/>
        <v>248.59842852689087</v>
      </c>
      <c r="AO79" s="89">
        <f t="shared" si="53"/>
        <v>248.59842852689087</v>
      </c>
      <c r="AP79" s="89">
        <f t="shared" si="53"/>
        <v>248.59842852689087</v>
      </c>
      <c r="AQ79" s="89">
        <f t="shared" si="52"/>
        <v>248.59842852689087</v>
      </c>
      <c r="AR79" s="649">
        <f t="shared" si="52"/>
        <v>84.813722136117633</v>
      </c>
    </row>
    <row r="80" spans="2:44" hidden="1" outlineLevel="1">
      <c r="B80" s="648">
        <f t="shared" si="29"/>
        <v>8.8973285437683857E-3</v>
      </c>
      <c r="C80" s="81">
        <f t="shared" si="49"/>
        <v>30</v>
      </c>
      <c r="D80" s="1121">
        <v>84.813722136117633</v>
      </c>
      <c r="X80" s="89"/>
      <c r="Y80" s="89"/>
      <c r="Z80" s="89"/>
      <c r="AA80" s="89"/>
      <c r="AB80" s="89"/>
      <c r="AC80" s="89"/>
      <c r="AD80" s="89"/>
      <c r="AE80" s="89"/>
      <c r="AF80" s="89"/>
      <c r="AG80" s="89"/>
      <c r="AH80" s="89">
        <f t="shared" si="53"/>
        <v>0</v>
      </c>
      <c r="AI80" s="89">
        <f t="shared" si="53"/>
        <v>3984.4522576029226</v>
      </c>
      <c r="AJ80" s="89">
        <f t="shared" si="53"/>
        <v>1224.6086340828456</v>
      </c>
      <c r="AK80" s="89">
        <f t="shared" si="53"/>
        <v>462.90006353401304</v>
      </c>
      <c r="AL80" s="89">
        <f t="shared" si="53"/>
        <v>248.59842852689087</v>
      </c>
      <c r="AM80" s="89">
        <f t="shared" si="53"/>
        <v>248.59842852689087</v>
      </c>
      <c r="AN80" s="89">
        <f t="shared" si="53"/>
        <v>248.59842852689087</v>
      </c>
      <c r="AO80" s="89">
        <f t="shared" si="53"/>
        <v>248.59842852689087</v>
      </c>
      <c r="AP80" s="89">
        <f t="shared" si="53"/>
        <v>248.59842852689087</v>
      </c>
      <c r="AQ80" s="89">
        <f t="shared" si="52"/>
        <v>248.59842852689087</v>
      </c>
      <c r="AR80" s="649">
        <f t="shared" si="52"/>
        <v>248.59842852689087</v>
      </c>
    </row>
    <row r="81" spans="1:45" hidden="1" outlineLevel="1">
      <c r="B81" s="648">
        <f t="shared" si="29"/>
        <v>8.8973285437683857E-3</v>
      </c>
      <c r="C81" s="81">
        <f t="shared" si="49"/>
        <v>31</v>
      </c>
      <c r="D81" s="1121">
        <v>84.813722136117633</v>
      </c>
      <c r="X81" s="89"/>
      <c r="Y81" s="89"/>
      <c r="Z81" s="89"/>
      <c r="AA81" s="89"/>
      <c r="AB81" s="89"/>
      <c r="AC81" s="89"/>
      <c r="AD81" s="89"/>
      <c r="AE81" s="89"/>
      <c r="AF81" s="89"/>
      <c r="AG81" s="89"/>
      <c r="AH81" s="89"/>
      <c r="AI81" s="89">
        <f t="shared" si="53"/>
        <v>0</v>
      </c>
      <c r="AJ81" s="89">
        <f t="shared" si="53"/>
        <v>3984.4522576029226</v>
      </c>
      <c r="AK81" s="89">
        <f t="shared" si="53"/>
        <v>1224.6086340828456</v>
      </c>
      <c r="AL81" s="89">
        <f t="shared" si="53"/>
        <v>462.90006353401304</v>
      </c>
      <c r="AM81" s="89">
        <f t="shared" si="53"/>
        <v>248.59842852689087</v>
      </c>
      <c r="AN81" s="89">
        <f t="shared" si="53"/>
        <v>248.59842852689087</v>
      </c>
      <c r="AO81" s="89">
        <f t="shared" si="53"/>
        <v>248.59842852689087</v>
      </c>
      <c r="AP81" s="89">
        <f t="shared" si="53"/>
        <v>248.59842852689087</v>
      </c>
      <c r="AQ81" s="89">
        <f t="shared" si="52"/>
        <v>248.59842852689087</v>
      </c>
      <c r="AR81" s="649">
        <f t="shared" si="52"/>
        <v>248.59842852689087</v>
      </c>
    </row>
    <row r="82" spans="1:45" hidden="1" outlineLevel="1">
      <c r="B82" s="648">
        <f t="shared" si="29"/>
        <v>8.8973285437683857E-3</v>
      </c>
      <c r="C82" s="81">
        <f t="shared" si="49"/>
        <v>32</v>
      </c>
      <c r="D82" s="1121">
        <v>84.813722136117633</v>
      </c>
      <c r="X82" s="89"/>
      <c r="Y82" s="89"/>
      <c r="Z82" s="89"/>
      <c r="AA82" s="89"/>
      <c r="AB82" s="89"/>
      <c r="AC82" s="89"/>
      <c r="AD82" s="89"/>
      <c r="AE82" s="89"/>
      <c r="AF82" s="89"/>
      <c r="AG82" s="89"/>
      <c r="AH82" s="89"/>
      <c r="AI82" s="89"/>
      <c r="AJ82" s="89">
        <f t="shared" si="53"/>
        <v>0</v>
      </c>
      <c r="AK82" s="89">
        <f t="shared" si="53"/>
        <v>3984.4522576029226</v>
      </c>
      <c r="AL82" s="89">
        <f t="shared" si="53"/>
        <v>1224.6086340828456</v>
      </c>
      <c r="AM82" s="89">
        <f t="shared" si="53"/>
        <v>462.90006353401304</v>
      </c>
      <c r="AN82" s="89">
        <f t="shared" si="53"/>
        <v>248.59842852689087</v>
      </c>
      <c r="AO82" s="89">
        <f t="shared" si="53"/>
        <v>248.59842852689087</v>
      </c>
      <c r="AP82" s="89">
        <f t="shared" si="53"/>
        <v>248.59842852689087</v>
      </c>
      <c r="AQ82" s="89">
        <f t="shared" si="52"/>
        <v>248.59842852689087</v>
      </c>
      <c r="AR82" s="649">
        <f t="shared" si="52"/>
        <v>248.59842852689087</v>
      </c>
    </row>
    <row r="83" spans="1:45" hidden="1" outlineLevel="1">
      <c r="B83" s="648">
        <f t="shared" si="29"/>
        <v>8.8973285437683857E-3</v>
      </c>
      <c r="C83" s="81">
        <f t="shared" si="49"/>
        <v>33</v>
      </c>
      <c r="D83" s="1121">
        <v>84.813722136117633</v>
      </c>
      <c r="X83" s="89"/>
      <c r="Y83" s="89"/>
      <c r="Z83" s="89"/>
      <c r="AA83" s="89"/>
      <c r="AB83" s="89"/>
      <c r="AC83" s="89"/>
      <c r="AD83" s="89"/>
      <c r="AE83" s="89"/>
      <c r="AF83" s="89"/>
      <c r="AG83" s="89"/>
      <c r="AH83" s="89"/>
      <c r="AI83" s="89"/>
      <c r="AJ83" s="89"/>
      <c r="AK83" s="89">
        <f t="shared" si="53"/>
        <v>0</v>
      </c>
      <c r="AL83" s="89">
        <f t="shared" si="53"/>
        <v>3984.4522576029226</v>
      </c>
      <c r="AM83" s="89">
        <f t="shared" si="53"/>
        <v>1224.6086340828456</v>
      </c>
      <c r="AN83" s="89">
        <f t="shared" si="53"/>
        <v>462.90006353401304</v>
      </c>
      <c r="AO83" s="89">
        <f t="shared" si="53"/>
        <v>248.59842852689087</v>
      </c>
      <c r="AP83" s="89">
        <f t="shared" si="53"/>
        <v>248.59842852689087</v>
      </c>
      <c r="AQ83" s="89">
        <f t="shared" si="52"/>
        <v>248.59842852689087</v>
      </c>
      <c r="AR83" s="649">
        <f t="shared" si="52"/>
        <v>248.59842852689087</v>
      </c>
    </row>
    <row r="84" spans="1:45" hidden="1" outlineLevel="1">
      <c r="B84" s="648">
        <f t="shared" si="29"/>
        <v>8.8973285437683857E-3</v>
      </c>
      <c r="C84" s="81">
        <f t="shared" si="49"/>
        <v>34</v>
      </c>
      <c r="D84" s="1121">
        <v>84.813722136117633</v>
      </c>
      <c r="X84" s="89"/>
      <c r="Y84" s="89"/>
      <c r="Z84" s="89"/>
      <c r="AA84" s="89"/>
      <c r="AB84" s="89"/>
      <c r="AC84" s="89"/>
      <c r="AD84" s="89"/>
      <c r="AE84" s="89"/>
      <c r="AF84" s="89"/>
      <c r="AG84" s="89"/>
      <c r="AH84" s="89"/>
      <c r="AI84" s="89"/>
      <c r="AJ84" s="89"/>
      <c r="AK84" s="89"/>
      <c r="AL84" s="89">
        <f t="shared" si="53"/>
        <v>0</v>
      </c>
      <c r="AM84" s="89">
        <f t="shared" si="53"/>
        <v>3984.4522576029226</v>
      </c>
      <c r="AN84" s="89">
        <f t="shared" si="53"/>
        <v>1224.6086340828456</v>
      </c>
      <c r="AO84" s="89">
        <f t="shared" si="53"/>
        <v>462.90006353401304</v>
      </c>
      <c r="AP84" s="89">
        <f t="shared" si="53"/>
        <v>248.59842852689087</v>
      </c>
      <c r="AQ84" s="89">
        <f t="shared" si="52"/>
        <v>248.59842852689087</v>
      </c>
      <c r="AR84" s="649">
        <f t="shared" si="52"/>
        <v>248.59842852689087</v>
      </c>
    </row>
    <row r="85" spans="1:45" hidden="1" outlineLevel="1">
      <c r="B85" s="648">
        <f t="shared" si="29"/>
        <v>8.8973285437683857E-3</v>
      </c>
      <c r="C85" s="81">
        <f t="shared" si="49"/>
        <v>35</v>
      </c>
      <c r="D85" s="1121">
        <v>84.813722136117633</v>
      </c>
      <c r="X85" s="89"/>
      <c r="Y85" s="89"/>
      <c r="Z85" s="89"/>
      <c r="AA85" s="89"/>
      <c r="AB85" s="89"/>
      <c r="AC85" s="89"/>
      <c r="AD85" s="89"/>
      <c r="AE85" s="89"/>
      <c r="AF85" s="89"/>
      <c r="AG85" s="89"/>
      <c r="AH85" s="89"/>
      <c r="AI85" s="89"/>
      <c r="AJ85" s="89"/>
      <c r="AK85" s="89"/>
      <c r="AL85" s="89"/>
      <c r="AM85" s="89">
        <f t="shared" si="53"/>
        <v>0</v>
      </c>
      <c r="AN85" s="89">
        <f t="shared" si="53"/>
        <v>3984.4522576029226</v>
      </c>
      <c r="AO85" s="89">
        <f t="shared" si="53"/>
        <v>1224.6086340828456</v>
      </c>
      <c r="AP85" s="89">
        <f t="shared" si="53"/>
        <v>462.90006353401304</v>
      </c>
      <c r="AQ85" s="89">
        <f t="shared" si="52"/>
        <v>248.59842852689087</v>
      </c>
      <c r="AR85" s="649">
        <f t="shared" si="52"/>
        <v>248.59842852689087</v>
      </c>
    </row>
    <row r="86" spans="1:45" hidden="1" outlineLevel="1">
      <c r="B86" s="648">
        <f t="shared" si="29"/>
        <v>0</v>
      </c>
      <c r="C86" s="81">
        <f t="shared" si="49"/>
        <v>36</v>
      </c>
      <c r="D86" s="191">
        <v>0</v>
      </c>
      <c r="X86" s="89"/>
      <c r="Y86" s="89"/>
      <c r="Z86" s="89"/>
      <c r="AA86" s="89"/>
      <c r="AB86" s="89"/>
      <c r="AC86" s="89"/>
      <c r="AD86" s="89"/>
      <c r="AE86" s="89"/>
      <c r="AF86" s="89"/>
      <c r="AG86" s="89"/>
      <c r="AH86" s="89"/>
      <c r="AI86" s="89"/>
      <c r="AJ86" s="89"/>
      <c r="AK86" s="89"/>
      <c r="AL86" s="89"/>
      <c r="AM86" s="89"/>
      <c r="AN86" s="89">
        <f t="shared" si="53"/>
        <v>0</v>
      </c>
      <c r="AO86" s="89">
        <f t="shared" si="53"/>
        <v>3984.4522576029226</v>
      </c>
      <c r="AP86" s="89">
        <f t="shared" si="53"/>
        <v>1224.6086340828456</v>
      </c>
      <c r="AQ86" s="89">
        <f t="shared" si="52"/>
        <v>462.90006353401304</v>
      </c>
      <c r="AR86" s="649">
        <f t="shared" si="52"/>
        <v>248.59842852689087</v>
      </c>
    </row>
    <row r="87" spans="1:45" hidden="1" outlineLevel="1">
      <c r="B87" s="648">
        <f t="shared" si="29"/>
        <v>0</v>
      </c>
      <c r="C87" s="81">
        <f t="shared" si="49"/>
        <v>37</v>
      </c>
      <c r="D87" s="191">
        <v>0</v>
      </c>
      <c r="X87" s="89"/>
      <c r="Y87" s="89"/>
      <c r="Z87" s="89"/>
      <c r="AA87" s="89"/>
      <c r="AB87" s="89"/>
      <c r="AC87" s="89"/>
      <c r="AD87" s="89"/>
      <c r="AE87" s="89"/>
      <c r="AF87" s="89"/>
      <c r="AG87" s="89"/>
      <c r="AH87" s="89"/>
      <c r="AI87" s="89"/>
      <c r="AJ87" s="89"/>
      <c r="AK87" s="89"/>
      <c r="AL87" s="89"/>
      <c r="AM87" s="89"/>
      <c r="AN87" s="89"/>
      <c r="AO87" s="89">
        <f t="shared" si="53"/>
        <v>0</v>
      </c>
      <c r="AP87" s="89">
        <f t="shared" si="53"/>
        <v>3984.4522576029226</v>
      </c>
      <c r="AQ87" s="89">
        <f t="shared" si="52"/>
        <v>1224.6086340828456</v>
      </c>
      <c r="AR87" s="649">
        <f t="shared" si="52"/>
        <v>462.90006353401304</v>
      </c>
    </row>
    <row r="88" spans="1:45" hidden="1" outlineLevel="1">
      <c r="B88" s="648">
        <f t="shared" si="29"/>
        <v>0</v>
      </c>
      <c r="C88" s="81">
        <f t="shared" si="49"/>
        <v>38</v>
      </c>
      <c r="D88" s="191">
        <v>0</v>
      </c>
      <c r="X88" s="89"/>
      <c r="Y88" s="89"/>
      <c r="Z88" s="89"/>
      <c r="AA88" s="89"/>
      <c r="AB88" s="89"/>
      <c r="AC88" s="89"/>
      <c r="AD88" s="89"/>
      <c r="AE88" s="89"/>
      <c r="AF88" s="89"/>
      <c r="AG88" s="89"/>
      <c r="AH88" s="89"/>
      <c r="AI88" s="89"/>
      <c r="AJ88" s="89"/>
      <c r="AK88" s="89"/>
      <c r="AL88" s="89"/>
      <c r="AM88" s="89"/>
      <c r="AN88" s="89"/>
      <c r="AO88" s="89"/>
      <c r="AP88" s="89">
        <f t="shared" si="53"/>
        <v>0</v>
      </c>
      <c r="AQ88" s="89">
        <f t="shared" si="52"/>
        <v>3984.4522576029226</v>
      </c>
      <c r="AR88" s="649">
        <f t="shared" si="52"/>
        <v>1224.6086340828456</v>
      </c>
    </row>
    <row r="89" spans="1:45" hidden="1" outlineLevel="1">
      <c r="B89" s="648">
        <f t="shared" si="29"/>
        <v>0</v>
      </c>
      <c r="C89" s="81">
        <f t="shared" si="49"/>
        <v>39</v>
      </c>
      <c r="D89" s="191">
        <v>0</v>
      </c>
      <c r="X89" s="89"/>
      <c r="Y89" s="89"/>
      <c r="Z89" s="89"/>
      <c r="AA89" s="89"/>
      <c r="AB89" s="89"/>
      <c r="AC89" s="89"/>
      <c r="AD89" s="89"/>
      <c r="AE89" s="89"/>
      <c r="AF89" s="89"/>
      <c r="AG89" s="89"/>
      <c r="AH89" s="89"/>
      <c r="AI89" s="89"/>
      <c r="AJ89" s="89"/>
      <c r="AK89" s="89"/>
      <c r="AL89" s="89"/>
      <c r="AM89" s="89"/>
      <c r="AN89" s="89"/>
      <c r="AO89" s="89"/>
      <c r="AP89" s="89"/>
      <c r="AQ89" s="89">
        <f t="shared" si="52"/>
        <v>0</v>
      </c>
      <c r="AR89" s="649">
        <f t="shared" si="52"/>
        <v>3984.4522576029226</v>
      </c>
    </row>
    <row r="90" spans="1:45" hidden="1" outlineLevel="1">
      <c r="B90" s="650">
        <f t="shared" si="29"/>
        <v>0</v>
      </c>
      <c r="C90" s="126">
        <f t="shared" si="49"/>
        <v>40</v>
      </c>
      <c r="D90" s="247">
        <v>0</v>
      </c>
      <c r="E90" s="148"/>
      <c r="F90" s="148"/>
      <c r="G90" s="148"/>
      <c r="H90" s="148"/>
      <c r="I90" s="148"/>
      <c r="J90" s="148"/>
      <c r="K90" s="148"/>
      <c r="L90" s="148"/>
      <c r="M90" s="148"/>
      <c r="N90" s="148"/>
      <c r="O90" s="148"/>
      <c r="P90" s="148"/>
      <c r="Q90" s="148"/>
      <c r="R90" s="148"/>
      <c r="S90" s="148"/>
      <c r="T90" s="148"/>
      <c r="U90" s="148"/>
      <c r="V90" s="148"/>
      <c r="W90" s="148"/>
      <c r="X90" s="603"/>
      <c r="Y90" s="603"/>
      <c r="Z90" s="603"/>
      <c r="AA90" s="603"/>
      <c r="AB90" s="603"/>
      <c r="AC90" s="603"/>
      <c r="AD90" s="603"/>
      <c r="AE90" s="603"/>
      <c r="AF90" s="603"/>
      <c r="AG90" s="603"/>
      <c r="AH90" s="603"/>
      <c r="AI90" s="603"/>
      <c r="AJ90" s="603"/>
      <c r="AK90" s="603"/>
      <c r="AL90" s="603"/>
      <c r="AM90" s="603"/>
      <c r="AN90" s="603"/>
      <c r="AO90" s="603"/>
      <c r="AP90" s="603"/>
      <c r="AQ90" s="603"/>
      <c r="AR90" s="651">
        <f>AQ89</f>
        <v>0</v>
      </c>
    </row>
    <row r="91" spans="1:45" s="174" customFormat="1" ht="5.25" customHeight="1">
      <c r="A91" s="158"/>
      <c r="C91" s="480"/>
      <c r="D91" s="184"/>
      <c r="E91" s="185"/>
      <c r="F91" s="185"/>
      <c r="G91" s="185"/>
      <c r="H91" s="185"/>
      <c r="I91" s="185"/>
      <c r="J91" s="185"/>
      <c r="K91" s="185"/>
      <c r="L91" s="185"/>
      <c r="M91" s="185"/>
      <c r="N91" s="185"/>
      <c r="O91" s="185"/>
      <c r="P91" s="185"/>
      <c r="Q91" s="185"/>
      <c r="R91" s="185"/>
      <c r="S91" s="185"/>
      <c r="T91" s="185"/>
      <c r="U91" s="185"/>
      <c r="V91" s="185"/>
      <c r="W91" s="185"/>
      <c r="X91" s="185"/>
      <c r="Y91" s="185"/>
      <c r="Z91" s="185"/>
      <c r="AA91" s="185"/>
      <c r="AB91" s="185"/>
      <c r="AC91" s="185"/>
      <c r="AD91" s="185"/>
      <c r="AE91" s="185"/>
      <c r="AF91" s="185"/>
      <c r="AG91" s="185"/>
      <c r="AH91" s="185"/>
      <c r="AI91" s="185"/>
      <c r="AJ91" s="185"/>
      <c r="AK91" s="185"/>
      <c r="AL91" s="185"/>
      <c r="AM91" s="185"/>
      <c r="AN91" s="185"/>
      <c r="AO91" s="185"/>
      <c r="AP91" s="185"/>
      <c r="AQ91" s="185"/>
      <c r="AR91" s="185"/>
      <c r="AS91" s="185"/>
    </row>
    <row r="92" spans="1:45" collapsed="1">
      <c r="B92" s="877" t="s">
        <v>1106</v>
      </c>
      <c r="C92" s="199" t="s">
        <v>418</v>
      </c>
      <c r="D92" s="658" t="s">
        <v>1332</v>
      </c>
      <c r="E92" s="659"/>
      <c r="F92" s="659"/>
      <c r="G92" s="659"/>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c r="AL92" s="284"/>
      <c r="AM92" s="284"/>
      <c r="AN92" s="284"/>
      <c r="AO92" s="284"/>
      <c r="AP92" s="284"/>
      <c r="AQ92" s="284"/>
      <c r="AR92" s="285"/>
    </row>
    <row r="93" spans="1:45" hidden="1" outlineLevel="1">
      <c r="B93" s="648">
        <f>D93/SUM(D$93:D$132)</f>
        <v>0.67345519440471346</v>
      </c>
      <c r="C93" s="81">
        <v>1</v>
      </c>
      <c r="D93" s="1121">
        <v>9637.9418136766999</v>
      </c>
      <c r="E93" s="89" cm="1">
        <f t="array" ref="E93:AR93">TRANSPOSE(D93:D132)</f>
        <v>9637.9418136766999</v>
      </c>
      <c r="F93" s="89">
        <v>1168.3107733201387</v>
      </c>
      <c r="G93" s="89">
        <v>1168.3107733201387</v>
      </c>
      <c r="H93" s="89">
        <v>1168.3107733201387</v>
      </c>
      <c r="I93" s="89">
        <v>1168.3107733201387</v>
      </c>
      <c r="J93" s="89">
        <v>0</v>
      </c>
      <c r="K93" s="89">
        <v>0</v>
      </c>
      <c r="L93" s="89">
        <v>0</v>
      </c>
      <c r="M93" s="89">
        <v>0</v>
      </c>
      <c r="N93" s="89">
        <v>0</v>
      </c>
      <c r="O93" s="89">
        <v>0</v>
      </c>
      <c r="P93" s="89">
        <v>0</v>
      </c>
      <c r="Q93" s="89">
        <v>0</v>
      </c>
      <c r="R93" s="89">
        <v>0</v>
      </c>
      <c r="S93" s="89">
        <v>0</v>
      </c>
      <c r="T93" s="89">
        <v>0</v>
      </c>
      <c r="U93" s="89">
        <v>0</v>
      </c>
      <c r="V93" s="89">
        <v>0</v>
      </c>
      <c r="W93" s="89">
        <v>0</v>
      </c>
      <c r="X93" s="89">
        <v>0</v>
      </c>
      <c r="Y93" s="89">
        <v>0</v>
      </c>
      <c r="Z93" s="89">
        <v>0</v>
      </c>
      <c r="AA93" s="89">
        <v>0</v>
      </c>
      <c r="AB93" s="89">
        <v>0</v>
      </c>
      <c r="AC93" s="89">
        <v>0</v>
      </c>
      <c r="AD93" s="89">
        <v>0</v>
      </c>
      <c r="AE93" s="89">
        <v>0</v>
      </c>
      <c r="AF93" s="89">
        <v>0</v>
      </c>
      <c r="AG93" s="89">
        <v>0</v>
      </c>
      <c r="AH93" s="89">
        <v>0</v>
      </c>
      <c r="AI93" s="89">
        <v>0</v>
      </c>
      <c r="AJ93" s="89">
        <v>0</v>
      </c>
      <c r="AK93" s="89">
        <v>0</v>
      </c>
      <c r="AL93" s="89">
        <v>0</v>
      </c>
      <c r="AM93" s="89">
        <v>0</v>
      </c>
      <c r="AN93" s="89">
        <v>0</v>
      </c>
      <c r="AO93" s="89">
        <v>0</v>
      </c>
      <c r="AP93" s="89">
        <v>0</v>
      </c>
      <c r="AQ93" s="89">
        <v>0</v>
      </c>
      <c r="AR93" s="649">
        <v>0</v>
      </c>
    </row>
    <row r="94" spans="1:45" hidden="1" outlineLevel="1">
      <c r="B94" s="648">
        <f t="shared" ref="B94:B132" si="54">D94/SUM(D$93:D$132)</f>
        <v>8.1636201398821606E-2</v>
      </c>
      <c r="C94" s="81">
        <f>C93+1</f>
        <v>2</v>
      </c>
      <c r="D94" s="1121">
        <v>1168.3107733201387</v>
      </c>
      <c r="E94" s="89"/>
      <c r="F94" s="89">
        <f t="shared" ref="F94:K94" si="55">E93</f>
        <v>9637.9418136766999</v>
      </c>
      <c r="G94" s="89">
        <f t="shared" si="55"/>
        <v>1168.3107733201387</v>
      </c>
      <c r="H94" s="89">
        <f t="shared" si="55"/>
        <v>1168.3107733201387</v>
      </c>
      <c r="I94" s="89">
        <f t="shared" si="55"/>
        <v>1168.3107733201387</v>
      </c>
      <c r="J94" s="89">
        <f t="shared" si="55"/>
        <v>1168.3107733201387</v>
      </c>
      <c r="K94" s="89">
        <f t="shared" si="55"/>
        <v>0</v>
      </c>
      <c r="L94" s="89">
        <f t="shared" ref="L94:L99" si="56">K93</f>
        <v>0</v>
      </c>
      <c r="M94" s="89">
        <f t="shared" ref="M94:M100" si="57">L93</f>
        <v>0</v>
      </c>
      <c r="N94" s="89">
        <f t="shared" ref="N94:N101" si="58">M93</f>
        <v>0</v>
      </c>
      <c r="O94" s="89">
        <f t="shared" ref="O94:O102" si="59">N93</f>
        <v>0</v>
      </c>
      <c r="P94" s="89">
        <f t="shared" ref="P94:P104" si="60">O93</f>
        <v>0</v>
      </c>
      <c r="Q94" s="89">
        <f t="shared" ref="Q94:Q105" si="61">P93</f>
        <v>0</v>
      </c>
      <c r="R94" s="89">
        <f t="shared" ref="R94:R106" si="62">Q93</f>
        <v>0</v>
      </c>
      <c r="S94" s="89">
        <f t="shared" ref="S94:S107" si="63">R93</f>
        <v>0</v>
      </c>
      <c r="T94" s="89">
        <f t="shared" ref="T94:T108" si="64">S93</f>
        <v>0</v>
      </c>
      <c r="U94" s="89">
        <f t="shared" ref="U94:U109" si="65">T93</f>
        <v>0</v>
      </c>
      <c r="V94" s="89">
        <f t="shared" ref="V94:V110" si="66">U93</f>
        <v>0</v>
      </c>
      <c r="W94" s="89">
        <f t="shared" ref="W94:W111" si="67">V93</f>
        <v>0</v>
      </c>
      <c r="X94" s="89">
        <f t="shared" ref="X94:X112" si="68">W93</f>
        <v>0</v>
      </c>
      <c r="Y94" s="89">
        <f t="shared" ref="Y94:Y113" si="69">X93</f>
        <v>0</v>
      </c>
      <c r="Z94" s="89">
        <f t="shared" ref="Z94:Z114" si="70">Y93</f>
        <v>0</v>
      </c>
      <c r="AA94" s="89">
        <f t="shared" ref="AA94:AA115" si="71">Z93</f>
        <v>0</v>
      </c>
      <c r="AB94" s="89">
        <f t="shared" ref="AB94:AB116" si="72">AA93</f>
        <v>0</v>
      </c>
      <c r="AC94" s="89">
        <f t="shared" ref="AC94:AC117" si="73">AB93</f>
        <v>0</v>
      </c>
      <c r="AD94" s="89">
        <f t="shared" ref="AD94:AD118" si="74">AC93</f>
        <v>0</v>
      </c>
      <c r="AE94" s="89">
        <f t="shared" ref="AE94:AE119" si="75">AD93</f>
        <v>0</v>
      </c>
      <c r="AF94" s="89">
        <f t="shared" ref="AF94:AF120" si="76">AE93</f>
        <v>0</v>
      </c>
      <c r="AG94" s="89">
        <f t="shared" ref="AG94:AG121" si="77">AF93</f>
        <v>0</v>
      </c>
      <c r="AH94" s="89">
        <f t="shared" ref="AH94:AH122" si="78">AG93</f>
        <v>0</v>
      </c>
      <c r="AI94" s="89">
        <f t="shared" ref="AI94:AI123" si="79">AH93</f>
        <v>0</v>
      </c>
      <c r="AJ94" s="89">
        <f t="shared" ref="AJ94:AJ124" si="80">AI93</f>
        <v>0</v>
      </c>
      <c r="AK94" s="89">
        <f t="shared" ref="AK94:AK125" si="81">AJ93</f>
        <v>0</v>
      </c>
      <c r="AL94" s="89">
        <f t="shared" ref="AL94:AL126" si="82">AK93</f>
        <v>0</v>
      </c>
      <c r="AM94" s="89">
        <f t="shared" ref="AM94:AM127" si="83">AL93</f>
        <v>0</v>
      </c>
      <c r="AN94" s="89">
        <f t="shared" ref="AN94:AN128" si="84">AM93</f>
        <v>0</v>
      </c>
      <c r="AO94" s="89">
        <f t="shared" ref="AO94:AO129" si="85">AN93</f>
        <v>0</v>
      </c>
      <c r="AP94" s="89">
        <f t="shared" ref="AP94:AP130" si="86">AO93</f>
        <v>0</v>
      </c>
      <c r="AQ94" s="89">
        <f t="shared" ref="AQ94:AQ131" si="87">AP93</f>
        <v>0</v>
      </c>
      <c r="AR94" s="649">
        <f t="shared" ref="AR94:AR131" si="88">AQ93</f>
        <v>0</v>
      </c>
    </row>
    <row r="95" spans="1:45" hidden="1" outlineLevel="1">
      <c r="B95" s="648">
        <f t="shared" si="54"/>
        <v>8.1636201398821606E-2</v>
      </c>
      <c r="C95" s="81">
        <f t="shared" ref="C95:C132" si="89">C94+1</f>
        <v>3</v>
      </c>
      <c r="D95" s="1121">
        <v>1168.3107733201387</v>
      </c>
      <c r="E95" s="89"/>
      <c r="F95" s="89"/>
      <c r="G95" s="89">
        <f>F94</f>
        <v>9637.9418136766999</v>
      </c>
      <c r="H95" s="89">
        <f>G94</f>
        <v>1168.3107733201387</v>
      </c>
      <c r="I95" s="89">
        <f>H94</f>
        <v>1168.3107733201387</v>
      </c>
      <c r="J95" s="89">
        <f>I94</f>
        <v>1168.3107733201387</v>
      </c>
      <c r="K95" s="89">
        <f>J94</f>
        <v>1168.3107733201387</v>
      </c>
      <c r="L95" s="89">
        <f t="shared" si="56"/>
        <v>0</v>
      </c>
      <c r="M95" s="89">
        <f t="shared" si="57"/>
        <v>0</v>
      </c>
      <c r="N95" s="89">
        <f t="shared" si="58"/>
        <v>0</v>
      </c>
      <c r="O95" s="89">
        <f t="shared" si="59"/>
        <v>0</v>
      </c>
      <c r="P95" s="89">
        <f t="shared" si="60"/>
        <v>0</v>
      </c>
      <c r="Q95" s="89">
        <f t="shared" si="61"/>
        <v>0</v>
      </c>
      <c r="R95" s="89">
        <f t="shared" si="62"/>
        <v>0</v>
      </c>
      <c r="S95" s="89">
        <f t="shared" si="63"/>
        <v>0</v>
      </c>
      <c r="T95" s="89">
        <f t="shared" si="64"/>
        <v>0</v>
      </c>
      <c r="U95" s="89">
        <f t="shared" si="65"/>
        <v>0</v>
      </c>
      <c r="V95" s="89">
        <f t="shared" si="66"/>
        <v>0</v>
      </c>
      <c r="W95" s="89">
        <f t="shared" si="67"/>
        <v>0</v>
      </c>
      <c r="X95" s="89">
        <f t="shared" si="68"/>
        <v>0</v>
      </c>
      <c r="Y95" s="89">
        <f t="shared" si="69"/>
        <v>0</v>
      </c>
      <c r="Z95" s="89">
        <f t="shared" si="70"/>
        <v>0</v>
      </c>
      <c r="AA95" s="89">
        <f t="shared" si="71"/>
        <v>0</v>
      </c>
      <c r="AB95" s="89">
        <f t="shared" si="72"/>
        <v>0</v>
      </c>
      <c r="AC95" s="89">
        <f t="shared" si="73"/>
        <v>0</v>
      </c>
      <c r="AD95" s="89">
        <f t="shared" si="74"/>
        <v>0</v>
      </c>
      <c r="AE95" s="89">
        <f t="shared" si="75"/>
        <v>0</v>
      </c>
      <c r="AF95" s="89">
        <f t="shared" si="76"/>
        <v>0</v>
      </c>
      <c r="AG95" s="89">
        <f t="shared" si="77"/>
        <v>0</v>
      </c>
      <c r="AH95" s="89">
        <f t="shared" si="78"/>
        <v>0</v>
      </c>
      <c r="AI95" s="89">
        <f t="shared" si="79"/>
        <v>0</v>
      </c>
      <c r="AJ95" s="89">
        <f t="shared" si="80"/>
        <v>0</v>
      </c>
      <c r="AK95" s="89">
        <f t="shared" si="81"/>
        <v>0</v>
      </c>
      <c r="AL95" s="89">
        <f t="shared" si="82"/>
        <v>0</v>
      </c>
      <c r="AM95" s="89">
        <f t="shared" si="83"/>
        <v>0</v>
      </c>
      <c r="AN95" s="89">
        <f t="shared" si="84"/>
        <v>0</v>
      </c>
      <c r="AO95" s="89">
        <f t="shared" si="85"/>
        <v>0</v>
      </c>
      <c r="AP95" s="89">
        <f t="shared" si="86"/>
        <v>0</v>
      </c>
      <c r="AQ95" s="89">
        <f t="shared" si="87"/>
        <v>0</v>
      </c>
      <c r="AR95" s="649">
        <f t="shared" si="88"/>
        <v>0</v>
      </c>
    </row>
    <row r="96" spans="1:45" hidden="1" outlineLevel="1">
      <c r="B96" s="648">
        <f t="shared" si="54"/>
        <v>8.1636201398821606E-2</v>
      </c>
      <c r="C96" s="81">
        <f t="shared" si="89"/>
        <v>4</v>
      </c>
      <c r="D96" s="1121">
        <v>1168.3107733201387</v>
      </c>
      <c r="E96" s="89"/>
      <c r="F96" s="89"/>
      <c r="G96" s="89"/>
      <c r="H96" s="89">
        <f>G95</f>
        <v>9637.9418136766999</v>
      </c>
      <c r="I96" s="89">
        <f>H95</f>
        <v>1168.3107733201387</v>
      </c>
      <c r="J96" s="89">
        <f>I95</f>
        <v>1168.3107733201387</v>
      </c>
      <c r="K96" s="89">
        <f>J95</f>
        <v>1168.3107733201387</v>
      </c>
      <c r="L96" s="89">
        <f t="shared" si="56"/>
        <v>1168.3107733201387</v>
      </c>
      <c r="M96" s="89">
        <f t="shared" si="57"/>
        <v>0</v>
      </c>
      <c r="N96" s="89">
        <f t="shared" si="58"/>
        <v>0</v>
      </c>
      <c r="O96" s="89">
        <f t="shared" si="59"/>
        <v>0</v>
      </c>
      <c r="P96" s="89">
        <f t="shared" si="60"/>
        <v>0</v>
      </c>
      <c r="Q96" s="89">
        <f t="shared" si="61"/>
        <v>0</v>
      </c>
      <c r="R96" s="89">
        <f t="shared" si="62"/>
        <v>0</v>
      </c>
      <c r="S96" s="89">
        <f t="shared" si="63"/>
        <v>0</v>
      </c>
      <c r="T96" s="89">
        <f t="shared" si="64"/>
        <v>0</v>
      </c>
      <c r="U96" s="89">
        <f t="shared" si="65"/>
        <v>0</v>
      </c>
      <c r="V96" s="89">
        <f t="shared" si="66"/>
        <v>0</v>
      </c>
      <c r="W96" s="89">
        <f t="shared" si="67"/>
        <v>0</v>
      </c>
      <c r="X96" s="89">
        <f t="shared" si="68"/>
        <v>0</v>
      </c>
      <c r="Y96" s="89">
        <f t="shared" si="69"/>
        <v>0</v>
      </c>
      <c r="Z96" s="89">
        <f t="shared" si="70"/>
        <v>0</v>
      </c>
      <c r="AA96" s="89">
        <f t="shared" si="71"/>
        <v>0</v>
      </c>
      <c r="AB96" s="89">
        <f t="shared" si="72"/>
        <v>0</v>
      </c>
      <c r="AC96" s="89">
        <f t="shared" si="73"/>
        <v>0</v>
      </c>
      <c r="AD96" s="89">
        <f t="shared" si="74"/>
        <v>0</v>
      </c>
      <c r="AE96" s="89">
        <f t="shared" si="75"/>
        <v>0</v>
      </c>
      <c r="AF96" s="89">
        <f t="shared" si="76"/>
        <v>0</v>
      </c>
      <c r="AG96" s="89">
        <f t="shared" si="77"/>
        <v>0</v>
      </c>
      <c r="AH96" s="89">
        <f t="shared" si="78"/>
        <v>0</v>
      </c>
      <c r="AI96" s="89">
        <f t="shared" si="79"/>
        <v>0</v>
      </c>
      <c r="AJ96" s="89">
        <f t="shared" si="80"/>
        <v>0</v>
      </c>
      <c r="AK96" s="89">
        <f t="shared" si="81"/>
        <v>0</v>
      </c>
      <c r="AL96" s="89">
        <f t="shared" si="82"/>
        <v>0</v>
      </c>
      <c r="AM96" s="89">
        <f t="shared" si="83"/>
        <v>0</v>
      </c>
      <c r="AN96" s="89">
        <f t="shared" si="84"/>
        <v>0</v>
      </c>
      <c r="AO96" s="89">
        <f t="shared" si="85"/>
        <v>0</v>
      </c>
      <c r="AP96" s="89">
        <f t="shared" si="86"/>
        <v>0</v>
      </c>
      <c r="AQ96" s="89">
        <f t="shared" si="87"/>
        <v>0</v>
      </c>
      <c r="AR96" s="649">
        <f t="shared" si="88"/>
        <v>0</v>
      </c>
    </row>
    <row r="97" spans="2:44" hidden="1" outlineLevel="1">
      <c r="B97" s="648">
        <f t="shared" si="54"/>
        <v>8.1636201398821606E-2</v>
      </c>
      <c r="C97" s="81">
        <f t="shared" si="89"/>
        <v>5</v>
      </c>
      <c r="D97" s="1121">
        <v>1168.3107733201387</v>
      </c>
      <c r="E97" s="89"/>
      <c r="F97" s="89"/>
      <c r="G97" s="89"/>
      <c r="I97" s="89">
        <f>H96</f>
        <v>9637.9418136766999</v>
      </c>
      <c r="J97" s="89">
        <f>I96</f>
        <v>1168.3107733201387</v>
      </c>
      <c r="K97" s="89">
        <f>J96</f>
        <v>1168.3107733201387</v>
      </c>
      <c r="L97" s="89">
        <f t="shared" si="56"/>
        <v>1168.3107733201387</v>
      </c>
      <c r="M97" s="89">
        <f t="shared" si="57"/>
        <v>1168.3107733201387</v>
      </c>
      <c r="N97" s="89">
        <f t="shared" si="58"/>
        <v>0</v>
      </c>
      <c r="O97" s="89">
        <f t="shared" si="59"/>
        <v>0</v>
      </c>
      <c r="P97" s="89">
        <f t="shared" si="60"/>
        <v>0</v>
      </c>
      <c r="Q97" s="89">
        <f t="shared" si="61"/>
        <v>0</v>
      </c>
      <c r="R97" s="89">
        <f t="shared" si="62"/>
        <v>0</v>
      </c>
      <c r="S97" s="89">
        <f t="shared" si="63"/>
        <v>0</v>
      </c>
      <c r="T97" s="89">
        <f t="shared" si="64"/>
        <v>0</v>
      </c>
      <c r="U97" s="89">
        <f t="shared" si="65"/>
        <v>0</v>
      </c>
      <c r="V97" s="89">
        <f t="shared" si="66"/>
        <v>0</v>
      </c>
      <c r="W97" s="89">
        <f t="shared" si="67"/>
        <v>0</v>
      </c>
      <c r="X97" s="89">
        <f t="shared" si="68"/>
        <v>0</v>
      </c>
      <c r="Y97" s="89">
        <f t="shared" si="69"/>
        <v>0</v>
      </c>
      <c r="Z97" s="89">
        <f t="shared" si="70"/>
        <v>0</v>
      </c>
      <c r="AA97" s="89">
        <f t="shared" si="71"/>
        <v>0</v>
      </c>
      <c r="AB97" s="89">
        <f t="shared" si="72"/>
        <v>0</v>
      </c>
      <c r="AC97" s="89">
        <f t="shared" si="73"/>
        <v>0</v>
      </c>
      <c r="AD97" s="89">
        <f t="shared" si="74"/>
        <v>0</v>
      </c>
      <c r="AE97" s="89">
        <f t="shared" si="75"/>
        <v>0</v>
      </c>
      <c r="AF97" s="89">
        <f t="shared" si="76"/>
        <v>0</v>
      </c>
      <c r="AG97" s="89">
        <f t="shared" si="77"/>
        <v>0</v>
      </c>
      <c r="AH97" s="89">
        <f t="shared" si="78"/>
        <v>0</v>
      </c>
      <c r="AI97" s="89">
        <f t="shared" si="79"/>
        <v>0</v>
      </c>
      <c r="AJ97" s="89">
        <f t="shared" si="80"/>
        <v>0</v>
      </c>
      <c r="AK97" s="89">
        <f t="shared" si="81"/>
        <v>0</v>
      </c>
      <c r="AL97" s="89">
        <f t="shared" si="82"/>
        <v>0</v>
      </c>
      <c r="AM97" s="89">
        <f t="shared" si="83"/>
        <v>0</v>
      </c>
      <c r="AN97" s="89">
        <f t="shared" si="84"/>
        <v>0</v>
      </c>
      <c r="AO97" s="89">
        <f t="shared" si="85"/>
        <v>0</v>
      </c>
      <c r="AP97" s="89">
        <f t="shared" si="86"/>
        <v>0</v>
      </c>
      <c r="AQ97" s="89">
        <f t="shared" si="87"/>
        <v>0</v>
      </c>
      <c r="AR97" s="649">
        <f t="shared" si="88"/>
        <v>0</v>
      </c>
    </row>
    <row r="98" spans="2:44" hidden="1" outlineLevel="1">
      <c r="B98" s="648">
        <f t="shared" si="54"/>
        <v>0</v>
      </c>
      <c r="C98" s="81">
        <f t="shared" si="89"/>
        <v>6</v>
      </c>
      <c r="D98" s="566">
        <v>0</v>
      </c>
      <c r="E98" s="89"/>
      <c r="F98" s="89"/>
      <c r="G98" s="89"/>
      <c r="J98" s="89">
        <f>I97</f>
        <v>9637.9418136766999</v>
      </c>
      <c r="K98" s="89">
        <f>J97</f>
        <v>1168.3107733201387</v>
      </c>
      <c r="L98" s="89">
        <f t="shared" si="56"/>
        <v>1168.3107733201387</v>
      </c>
      <c r="M98" s="89">
        <f t="shared" si="57"/>
        <v>1168.3107733201387</v>
      </c>
      <c r="N98" s="89">
        <f t="shared" si="58"/>
        <v>1168.3107733201387</v>
      </c>
      <c r="O98" s="89">
        <f t="shared" si="59"/>
        <v>0</v>
      </c>
      <c r="P98" s="89">
        <f t="shared" si="60"/>
        <v>0</v>
      </c>
      <c r="Q98" s="89">
        <f t="shared" si="61"/>
        <v>0</v>
      </c>
      <c r="R98" s="89">
        <f t="shared" si="62"/>
        <v>0</v>
      </c>
      <c r="S98" s="89">
        <f t="shared" si="63"/>
        <v>0</v>
      </c>
      <c r="T98" s="89">
        <f t="shared" si="64"/>
        <v>0</v>
      </c>
      <c r="U98" s="89">
        <f t="shared" si="65"/>
        <v>0</v>
      </c>
      <c r="V98" s="89">
        <f t="shared" si="66"/>
        <v>0</v>
      </c>
      <c r="W98" s="89">
        <f t="shared" si="67"/>
        <v>0</v>
      </c>
      <c r="X98" s="89">
        <f t="shared" si="68"/>
        <v>0</v>
      </c>
      <c r="Y98" s="89">
        <f t="shared" si="69"/>
        <v>0</v>
      </c>
      <c r="Z98" s="89">
        <f t="shared" si="70"/>
        <v>0</v>
      </c>
      <c r="AA98" s="89">
        <f t="shared" si="71"/>
        <v>0</v>
      </c>
      <c r="AB98" s="89">
        <f t="shared" si="72"/>
        <v>0</v>
      </c>
      <c r="AC98" s="89">
        <f t="shared" si="73"/>
        <v>0</v>
      </c>
      <c r="AD98" s="89">
        <f t="shared" si="74"/>
        <v>0</v>
      </c>
      <c r="AE98" s="89">
        <f t="shared" si="75"/>
        <v>0</v>
      </c>
      <c r="AF98" s="89">
        <f t="shared" si="76"/>
        <v>0</v>
      </c>
      <c r="AG98" s="89">
        <f t="shared" si="77"/>
        <v>0</v>
      </c>
      <c r="AH98" s="89">
        <f t="shared" si="78"/>
        <v>0</v>
      </c>
      <c r="AI98" s="89">
        <f t="shared" si="79"/>
        <v>0</v>
      </c>
      <c r="AJ98" s="89">
        <f t="shared" si="80"/>
        <v>0</v>
      </c>
      <c r="AK98" s="89">
        <f t="shared" si="81"/>
        <v>0</v>
      </c>
      <c r="AL98" s="89">
        <f t="shared" si="82"/>
        <v>0</v>
      </c>
      <c r="AM98" s="89">
        <f t="shared" si="83"/>
        <v>0</v>
      </c>
      <c r="AN98" s="89">
        <f t="shared" si="84"/>
        <v>0</v>
      </c>
      <c r="AO98" s="89">
        <f t="shared" si="85"/>
        <v>0</v>
      </c>
      <c r="AP98" s="89">
        <f t="shared" si="86"/>
        <v>0</v>
      </c>
      <c r="AQ98" s="89">
        <f t="shared" si="87"/>
        <v>0</v>
      </c>
      <c r="AR98" s="649">
        <f t="shared" si="88"/>
        <v>0</v>
      </c>
    </row>
    <row r="99" spans="2:44" hidden="1" outlineLevel="1">
      <c r="B99" s="648">
        <f t="shared" si="54"/>
        <v>0</v>
      </c>
      <c r="C99" s="81">
        <f t="shared" si="89"/>
        <v>7</v>
      </c>
      <c r="D99" s="191">
        <v>0</v>
      </c>
      <c r="E99" s="89"/>
      <c r="F99" s="89"/>
      <c r="G99" s="89"/>
      <c r="K99" s="89">
        <f>J98</f>
        <v>9637.9418136766999</v>
      </c>
      <c r="L99" s="89">
        <f t="shared" si="56"/>
        <v>1168.3107733201387</v>
      </c>
      <c r="M99" s="89">
        <f t="shared" si="57"/>
        <v>1168.3107733201387</v>
      </c>
      <c r="N99" s="89">
        <f t="shared" si="58"/>
        <v>1168.3107733201387</v>
      </c>
      <c r="O99" s="89">
        <f t="shared" si="59"/>
        <v>1168.3107733201387</v>
      </c>
      <c r="P99" s="89">
        <f t="shared" si="60"/>
        <v>0</v>
      </c>
      <c r="Q99" s="89">
        <f t="shared" si="61"/>
        <v>0</v>
      </c>
      <c r="R99" s="89">
        <f t="shared" si="62"/>
        <v>0</v>
      </c>
      <c r="S99" s="89">
        <f t="shared" si="63"/>
        <v>0</v>
      </c>
      <c r="T99" s="89">
        <f t="shared" si="64"/>
        <v>0</v>
      </c>
      <c r="U99" s="89">
        <f t="shared" si="65"/>
        <v>0</v>
      </c>
      <c r="V99" s="89">
        <f t="shared" si="66"/>
        <v>0</v>
      </c>
      <c r="W99" s="89">
        <f t="shared" si="67"/>
        <v>0</v>
      </c>
      <c r="X99" s="89">
        <f t="shared" si="68"/>
        <v>0</v>
      </c>
      <c r="Y99" s="89">
        <f t="shared" si="69"/>
        <v>0</v>
      </c>
      <c r="Z99" s="89">
        <f t="shared" si="70"/>
        <v>0</v>
      </c>
      <c r="AA99" s="89">
        <f t="shared" si="71"/>
        <v>0</v>
      </c>
      <c r="AB99" s="89">
        <f t="shared" si="72"/>
        <v>0</v>
      </c>
      <c r="AC99" s="89">
        <f t="shared" si="73"/>
        <v>0</v>
      </c>
      <c r="AD99" s="89">
        <f t="shared" si="74"/>
        <v>0</v>
      </c>
      <c r="AE99" s="89">
        <f t="shared" si="75"/>
        <v>0</v>
      </c>
      <c r="AF99" s="89">
        <f t="shared" si="76"/>
        <v>0</v>
      </c>
      <c r="AG99" s="89">
        <f t="shared" si="77"/>
        <v>0</v>
      </c>
      <c r="AH99" s="89">
        <f t="shared" si="78"/>
        <v>0</v>
      </c>
      <c r="AI99" s="89">
        <f t="shared" si="79"/>
        <v>0</v>
      </c>
      <c r="AJ99" s="89">
        <f t="shared" si="80"/>
        <v>0</v>
      </c>
      <c r="AK99" s="89">
        <f t="shared" si="81"/>
        <v>0</v>
      </c>
      <c r="AL99" s="89">
        <f t="shared" si="82"/>
        <v>0</v>
      </c>
      <c r="AM99" s="89">
        <f t="shared" si="83"/>
        <v>0</v>
      </c>
      <c r="AN99" s="89">
        <f t="shared" si="84"/>
        <v>0</v>
      </c>
      <c r="AO99" s="89">
        <f t="shared" si="85"/>
        <v>0</v>
      </c>
      <c r="AP99" s="89">
        <f t="shared" si="86"/>
        <v>0</v>
      </c>
      <c r="AQ99" s="89">
        <f t="shared" si="87"/>
        <v>0</v>
      </c>
      <c r="AR99" s="649">
        <f t="shared" si="88"/>
        <v>0</v>
      </c>
    </row>
    <row r="100" spans="2:44" hidden="1" outlineLevel="1">
      <c r="B100" s="648">
        <f t="shared" si="54"/>
        <v>0</v>
      </c>
      <c r="C100" s="81">
        <f t="shared" si="89"/>
        <v>8</v>
      </c>
      <c r="D100" s="191">
        <v>0</v>
      </c>
      <c r="E100" s="89"/>
      <c r="F100" s="89"/>
      <c r="G100" s="89"/>
      <c r="L100" s="89">
        <f>K99</f>
        <v>9637.9418136766999</v>
      </c>
      <c r="M100" s="89">
        <f t="shared" si="57"/>
        <v>1168.3107733201387</v>
      </c>
      <c r="N100" s="89">
        <f t="shared" si="58"/>
        <v>1168.3107733201387</v>
      </c>
      <c r="O100" s="89">
        <f t="shared" si="59"/>
        <v>1168.3107733201387</v>
      </c>
      <c r="P100" s="89">
        <f t="shared" si="60"/>
        <v>1168.3107733201387</v>
      </c>
      <c r="Q100" s="89">
        <f t="shared" si="61"/>
        <v>0</v>
      </c>
      <c r="R100" s="89">
        <f t="shared" si="62"/>
        <v>0</v>
      </c>
      <c r="S100" s="89">
        <f t="shared" si="63"/>
        <v>0</v>
      </c>
      <c r="T100" s="89">
        <f t="shared" si="64"/>
        <v>0</v>
      </c>
      <c r="U100" s="89">
        <f t="shared" si="65"/>
        <v>0</v>
      </c>
      <c r="V100" s="89">
        <f t="shared" si="66"/>
        <v>0</v>
      </c>
      <c r="W100" s="89">
        <f t="shared" si="67"/>
        <v>0</v>
      </c>
      <c r="X100" s="89">
        <f t="shared" si="68"/>
        <v>0</v>
      </c>
      <c r="Y100" s="89">
        <f t="shared" si="69"/>
        <v>0</v>
      </c>
      <c r="Z100" s="89">
        <f t="shared" si="70"/>
        <v>0</v>
      </c>
      <c r="AA100" s="89">
        <f t="shared" si="71"/>
        <v>0</v>
      </c>
      <c r="AB100" s="89">
        <f t="shared" si="72"/>
        <v>0</v>
      </c>
      <c r="AC100" s="89">
        <f t="shared" si="73"/>
        <v>0</v>
      </c>
      <c r="AD100" s="89">
        <f t="shared" si="74"/>
        <v>0</v>
      </c>
      <c r="AE100" s="89">
        <f t="shared" si="75"/>
        <v>0</v>
      </c>
      <c r="AF100" s="89">
        <f t="shared" si="76"/>
        <v>0</v>
      </c>
      <c r="AG100" s="89">
        <f t="shared" si="77"/>
        <v>0</v>
      </c>
      <c r="AH100" s="89">
        <f t="shared" si="78"/>
        <v>0</v>
      </c>
      <c r="AI100" s="89">
        <f t="shared" si="79"/>
        <v>0</v>
      </c>
      <c r="AJ100" s="89">
        <f t="shared" si="80"/>
        <v>0</v>
      </c>
      <c r="AK100" s="89">
        <f t="shared" si="81"/>
        <v>0</v>
      </c>
      <c r="AL100" s="89">
        <f t="shared" si="82"/>
        <v>0</v>
      </c>
      <c r="AM100" s="89">
        <f t="shared" si="83"/>
        <v>0</v>
      </c>
      <c r="AN100" s="89">
        <f t="shared" si="84"/>
        <v>0</v>
      </c>
      <c r="AO100" s="89">
        <f t="shared" si="85"/>
        <v>0</v>
      </c>
      <c r="AP100" s="89">
        <f t="shared" si="86"/>
        <v>0</v>
      </c>
      <c r="AQ100" s="89">
        <f t="shared" si="87"/>
        <v>0</v>
      </c>
      <c r="AR100" s="649">
        <f t="shared" si="88"/>
        <v>0</v>
      </c>
    </row>
    <row r="101" spans="2:44" hidden="1" outlineLevel="1">
      <c r="B101" s="648">
        <f t="shared" si="54"/>
        <v>0</v>
      </c>
      <c r="C101" s="81">
        <f t="shared" si="89"/>
        <v>9</v>
      </c>
      <c r="D101" s="191">
        <v>0</v>
      </c>
      <c r="E101" s="89"/>
      <c r="F101" s="89"/>
      <c r="G101" s="89"/>
      <c r="M101" s="89">
        <f>L100</f>
        <v>9637.9418136766999</v>
      </c>
      <c r="N101" s="89">
        <f t="shared" si="58"/>
        <v>1168.3107733201387</v>
      </c>
      <c r="O101" s="89">
        <f t="shared" si="59"/>
        <v>1168.3107733201387</v>
      </c>
      <c r="P101" s="89">
        <f t="shared" si="60"/>
        <v>1168.3107733201387</v>
      </c>
      <c r="Q101" s="89">
        <f t="shared" si="61"/>
        <v>1168.3107733201387</v>
      </c>
      <c r="R101" s="89">
        <f t="shared" si="62"/>
        <v>0</v>
      </c>
      <c r="S101" s="89">
        <f t="shared" si="63"/>
        <v>0</v>
      </c>
      <c r="T101" s="89">
        <f t="shared" si="64"/>
        <v>0</v>
      </c>
      <c r="U101" s="89">
        <f t="shared" si="65"/>
        <v>0</v>
      </c>
      <c r="V101" s="89">
        <f t="shared" si="66"/>
        <v>0</v>
      </c>
      <c r="W101" s="89">
        <f t="shared" si="67"/>
        <v>0</v>
      </c>
      <c r="X101" s="89">
        <f t="shared" si="68"/>
        <v>0</v>
      </c>
      <c r="Y101" s="89">
        <f t="shared" si="69"/>
        <v>0</v>
      </c>
      <c r="Z101" s="89">
        <f t="shared" si="70"/>
        <v>0</v>
      </c>
      <c r="AA101" s="89">
        <f t="shared" si="71"/>
        <v>0</v>
      </c>
      <c r="AB101" s="89">
        <f t="shared" si="72"/>
        <v>0</v>
      </c>
      <c r="AC101" s="89">
        <f t="shared" si="73"/>
        <v>0</v>
      </c>
      <c r="AD101" s="89">
        <f t="shared" si="74"/>
        <v>0</v>
      </c>
      <c r="AE101" s="89">
        <f t="shared" si="75"/>
        <v>0</v>
      </c>
      <c r="AF101" s="89">
        <f t="shared" si="76"/>
        <v>0</v>
      </c>
      <c r="AG101" s="89">
        <f t="shared" si="77"/>
        <v>0</v>
      </c>
      <c r="AH101" s="89">
        <f t="shared" si="78"/>
        <v>0</v>
      </c>
      <c r="AI101" s="89">
        <f t="shared" si="79"/>
        <v>0</v>
      </c>
      <c r="AJ101" s="89">
        <f t="shared" si="80"/>
        <v>0</v>
      </c>
      <c r="AK101" s="89">
        <f t="shared" si="81"/>
        <v>0</v>
      </c>
      <c r="AL101" s="89">
        <f t="shared" si="82"/>
        <v>0</v>
      </c>
      <c r="AM101" s="89">
        <f t="shared" si="83"/>
        <v>0</v>
      </c>
      <c r="AN101" s="89">
        <f t="shared" si="84"/>
        <v>0</v>
      </c>
      <c r="AO101" s="89">
        <f t="shared" si="85"/>
        <v>0</v>
      </c>
      <c r="AP101" s="89">
        <f t="shared" si="86"/>
        <v>0</v>
      </c>
      <c r="AQ101" s="89">
        <f t="shared" si="87"/>
        <v>0</v>
      </c>
      <c r="AR101" s="649">
        <f t="shared" si="88"/>
        <v>0</v>
      </c>
    </row>
    <row r="102" spans="2:44" hidden="1" outlineLevel="1">
      <c r="B102" s="648">
        <f t="shared" si="54"/>
        <v>0</v>
      </c>
      <c r="C102" s="81">
        <f t="shared" si="89"/>
        <v>10</v>
      </c>
      <c r="D102" s="191">
        <v>0</v>
      </c>
      <c r="E102" s="89"/>
      <c r="F102" s="89"/>
      <c r="G102" s="89"/>
      <c r="N102" s="89">
        <f>M101</f>
        <v>9637.9418136766999</v>
      </c>
      <c r="O102" s="89">
        <f t="shared" si="59"/>
        <v>1168.3107733201387</v>
      </c>
      <c r="P102" s="89">
        <f t="shared" si="60"/>
        <v>1168.3107733201387</v>
      </c>
      <c r="Q102" s="89">
        <f t="shared" si="61"/>
        <v>1168.3107733201387</v>
      </c>
      <c r="R102" s="89">
        <f t="shared" si="62"/>
        <v>1168.3107733201387</v>
      </c>
      <c r="S102" s="89">
        <f t="shared" si="63"/>
        <v>0</v>
      </c>
      <c r="T102" s="89">
        <f t="shared" si="64"/>
        <v>0</v>
      </c>
      <c r="U102" s="89">
        <f t="shared" si="65"/>
        <v>0</v>
      </c>
      <c r="V102" s="89">
        <f t="shared" si="66"/>
        <v>0</v>
      </c>
      <c r="W102" s="89">
        <f t="shared" si="67"/>
        <v>0</v>
      </c>
      <c r="X102" s="89">
        <f t="shared" si="68"/>
        <v>0</v>
      </c>
      <c r="Y102" s="89">
        <f t="shared" si="69"/>
        <v>0</v>
      </c>
      <c r="Z102" s="89">
        <f t="shared" si="70"/>
        <v>0</v>
      </c>
      <c r="AA102" s="89">
        <f t="shared" si="71"/>
        <v>0</v>
      </c>
      <c r="AB102" s="89">
        <f t="shared" si="72"/>
        <v>0</v>
      </c>
      <c r="AC102" s="89">
        <f t="shared" si="73"/>
        <v>0</v>
      </c>
      <c r="AD102" s="89">
        <f t="shared" si="74"/>
        <v>0</v>
      </c>
      <c r="AE102" s="89">
        <f t="shared" si="75"/>
        <v>0</v>
      </c>
      <c r="AF102" s="89">
        <f t="shared" si="76"/>
        <v>0</v>
      </c>
      <c r="AG102" s="89">
        <f t="shared" si="77"/>
        <v>0</v>
      </c>
      <c r="AH102" s="89">
        <f t="shared" si="78"/>
        <v>0</v>
      </c>
      <c r="AI102" s="89">
        <f t="shared" si="79"/>
        <v>0</v>
      </c>
      <c r="AJ102" s="89">
        <f t="shared" si="80"/>
        <v>0</v>
      </c>
      <c r="AK102" s="89">
        <f t="shared" si="81"/>
        <v>0</v>
      </c>
      <c r="AL102" s="89">
        <f t="shared" si="82"/>
        <v>0</v>
      </c>
      <c r="AM102" s="89">
        <f t="shared" si="83"/>
        <v>0</v>
      </c>
      <c r="AN102" s="89">
        <f t="shared" si="84"/>
        <v>0</v>
      </c>
      <c r="AO102" s="89">
        <f t="shared" si="85"/>
        <v>0</v>
      </c>
      <c r="AP102" s="89">
        <f t="shared" si="86"/>
        <v>0</v>
      </c>
      <c r="AQ102" s="89">
        <f t="shared" si="87"/>
        <v>0</v>
      </c>
      <c r="AR102" s="649">
        <f t="shared" si="88"/>
        <v>0</v>
      </c>
    </row>
    <row r="103" spans="2:44" hidden="1" outlineLevel="1">
      <c r="B103" s="648">
        <f t="shared" si="54"/>
        <v>0</v>
      </c>
      <c r="C103" s="81">
        <f t="shared" si="89"/>
        <v>11</v>
      </c>
      <c r="D103" s="191">
        <v>0</v>
      </c>
      <c r="E103" s="89"/>
      <c r="F103" s="89"/>
      <c r="G103" s="89"/>
      <c r="O103" s="89">
        <f>N102</f>
        <v>9637.9418136766999</v>
      </c>
      <c r="P103" s="89">
        <f t="shared" si="60"/>
        <v>1168.3107733201387</v>
      </c>
      <c r="Q103" s="89">
        <f t="shared" si="61"/>
        <v>1168.3107733201387</v>
      </c>
      <c r="R103" s="89">
        <f t="shared" si="62"/>
        <v>1168.3107733201387</v>
      </c>
      <c r="S103" s="89">
        <f t="shared" si="63"/>
        <v>1168.3107733201387</v>
      </c>
      <c r="T103" s="89">
        <f t="shared" si="64"/>
        <v>0</v>
      </c>
      <c r="U103" s="89">
        <f t="shared" si="65"/>
        <v>0</v>
      </c>
      <c r="V103" s="89">
        <f t="shared" si="66"/>
        <v>0</v>
      </c>
      <c r="W103" s="89">
        <f t="shared" si="67"/>
        <v>0</v>
      </c>
      <c r="X103" s="89">
        <f t="shared" si="68"/>
        <v>0</v>
      </c>
      <c r="Y103" s="89">
        <f t="shared" si="69"/>
        <v>0</v>
      </c>
      <c r="Z103" s="89">
        <f t="shared" si="70"/>
        <v>0</v>
      </c>
      <c r="AA103" s="89">
        <f t="shared" si="71"/>
        <v>0</v>
      </c>
      <c r="AB103" s="89">
        <f t="shared" si="72"/>
        <v>0</v>
      </c>
      <c r="AC103" s="89">
        <f t="shared" si="73"/>
        <v>0</v>
      </c>
      <c r="AD103" s="89">
        <f t="shared" si="74"/>
        <v>0</v>
      </c>
      <c r="AE103" s="89">
        <f t="shared" si="75"/>
        <v>0</v>
      </c>
      <c r="AF103" s="89">
        <f t="shared" si="76"/>
        <v>0</v>
      </c>
      <c r="AG103" s="89">
        <f t="shared" si="77"/>
        <v>0</v>
      </c>
      <c r="AH103" s="89">
        <f t="shared" si="78"/>
        <v>0</v>
      </c>
      <c r="AI103" s="89">
        <f t="shared" si="79"/>
        <v>0</v>
      </c>
      <c r="AJ103" s="89">
        <f t="shared" si="80"/>
        <v>0</v>
      </c>
      <c r="AK103" s="89">
        <f t="shared" si="81"/>
        <v>0</v>
      </c>
      <c r="AL103" s="89">
        <f t="shared" si="82"/>
        <v>0</v>
      </c>
      <c r="AM103" s="89">
        <f t="shared" si="83"/>
        <v>0</v>
      </c>
      <c r="AN103" s="89">
        <f t="shared" si="84"/>
        <v>0</v>
      </c>
      <c r="AO103" s="89">
        <f t="shared" si="85"/>
        <v>0</v>
      </c>
      <c r="AP103" s="89">
        <f t="shared" si="86"/>
        <v>0</v>
      </c>
      <c r="AQ103" s="89">
        <f t="shared" si="87"/>
        <v>0</v>
      </c>
      <c r="AR103" s="649">
        <f t="shared" si="88"/>
        <v>0</v>
      </c>
    </row>
    <row r="104" spans="2:44" hidden="1" outlineLevel="1">
      <c r="B104" s="648">
        <f t="shared" si="54"/>
        <v>0</v>
      </c>
      <c r="C104" s="81">
        <f t="shared" si="89"/>
        <v>12</v>
      </c>
      <c r="D104" s="191">
        <v>0</v>
      </c>
      <c r="E104" s="89"/>
      <c r="F104" s="89"/>
      <c r="G104" s="89"/>
      <c r="P104" s="89">
        <f t="shared" si="60"/>
        <v>9637.9418136766999</v>
      </c>
      <c r="Q104" s="89">
        <f t="shared" si="61"/>
        <v>1168.3107733201387</v>
      </c>
      <c r="R104" s="89">
        <f t="shared" si="62"/>
        <v>1168.3107733201387</v>
      </c>
      <c r="S104" s="89">
        <f t="shared" si="63"/>
        <v>1168.3107733201387</v>
      </c>
      <c r="T104" s="89">
        <f t="shared" si="64"/>
        <v>1168.3107733201387</v>
      </c>
      <c r="U104" s="89">
        <f t="shared" si="65"/>
        <v>0</v>
      </c>
      <c r="V104" s="89">
        <f t="shared" si="66"/>
        <v>0</v>
      </c>
      <c r="W104" s="89">
        <f t="shared" si="67"/>
        <v>0</v>
      </c>
      <c r="X104" s="89">
        <f t="shared" si="68"/>
        <v>0</v>
      </c>
      <c r="Y104" s="89">
        <f t="shared" si="69"/>
        <v>0</v>
      </c>
      <c r="Z104" s="89">
        <f t="shared" si="70"/>
        <v>0</v>
      </c>
      <c r="AA104" s="89">
        <f t="shared" si="71"/>
        <v>0</v>
      </c>
      <c r="AB104" s="89">
        <f t="shared" si="72"/>
        <v>0</v>
      </c>
      <c r="AC104" s="89">
        <f t="shared" si="73"/>
        <v>0</v>
      </c>
      <c r="AD104" s="89">
        <f t="shared" si="74"/>
        <v>0</v>
      </c>
      <c r="AE104" s="89">
        <f t="shared" si="75"/>
        <v>0</v>
      </c>
      <c r="AF104" s="89">
        <f t="shared" si="76"/>
        <v>0</v>
      </c>
      <c r="AG104" s="89">
        <f t="shared" si="77"/>
        <v>0</v>
      </c>
      <c r="AH104" s="89">
        <f t="shared" si="78"/>
        <v>0</v>
      </c>
      <c r="AI104" s="89">
        <f t="shared" si="79"/>
        <v>0</v>
      </c>
      <c r="AJ104" s="89">
        <f t="shared" si="80"/>
        <v>0</v>
      </c>
      <c r="AK104" s="89">
        <f t="shared" si="81"/>
        <v>0</v>
      </c>
      <c r="AL104" s="89">
        <f t="shared" si="82"/>
        <v>0</v>
      </c>
      <c r="AM104" s="89">
        <f t="shared" si="83"/>
        <v>0</v>
      </c>
      <c r="AN104" s="89">
        <f t="shared" si="84"/>
        <v>0</v>
      </c>
      <c r="AO104" s="89">
        <f t="shared" si="85"/>
        <v>0</v>
      </c>
      <c r="AP104" s="89">
        <f t="shared" si="86"/>
        <v>0</v>
      </c>
      <c r="AQ104" s="89">
        <f t="shared" si="87"/>
        <v>0</v>
      </c>
      <c r="AR104" s="649">
        <f t="shared" si="88"/>
        <v>0</v>
      </c>
    </row>
    <row r="105" spans="2:44" hidden="1" outlineLevel="1">
      <c r="B105" s="648">
        <f t="shared" si="54"/>
        <v>0</v>
      </c>
      <c r="C105" s="81">
        <f t="shared" si="89"/>
        <v>13</v>
      </c>
      <c r="D105" s="191">
        <v>0</v>
      </c>
      <c r="E105" s="89"/>
      <c r="Q105" s="89">
        <f t="shared" si="61"/>
        <v>9637.9418136766999</v>
      </c>
      <c r="R105" s="89">
        <f t="shared" si="62"/>
        <v>1168.3107733201387</v>
      </c>
      <c r="S105" s="89">
        <f t="shared" si="63"/>
        <v>1168.3107733201387</v>
      </c>
      <c r="T105" s="89">
        <f t="shared" si="64"/>
        <v>1168.3107733201387</v>
      </c>
      <c r="U105" s="89">
        <f t="shared" si="65"/>
        <v>1168.3107733201387</v>
      </c>
      <c r="V105" s="89">
        <f t="shared" si="66"/>
        <v>0</v>
      </c>
      <c r="W105" s="89">
        <f t="shared" si="67"/>
        <v>0</v>
      </c>
      <c r="X105" s="89">
        <f t="shared" si="68"/>
        <v>0</v>
      </c>
      <c r="Y105" s="89">
        <f t="shared" si="69"/>
        <v>0</v>
      </c>
      <c r="Z105" s="89">
        <f t="shared" si="70"/>
        <v>0</v>
      </c>
      <c r="AA105" s="89">
        <f t="shared" si="71"/>
        <v>0</v>
      </c>
      <c r="AB105" s="89">
        <f t="shared" si="72"/>
        <v>0</v>
      </c>
      <c r="AC105" s="89">
        <f t="shared" si="73"/>
        <v>0</v>
      </c>
      <c r="AD105" s="89">
        <f t="shared" si="74"/>
        <v>0</v>
      </c>
      <c r="AE105" s="89">
        <f t="shared" si="75"/>
        <v>0</v>
      </c>
      <c r="AF105" s="89">
        <f t="shared" si="76"/>
        <v>0</v>
      </c>
      <c r="AG105" s="89">
        <f t="shared" si="77"/>
        <v>0</v>
      </c>
      <c r="AH105" s="89">
        <f t="shared" si="78"/>
        <v>0</v>
      </c>
      <c r="AI105" s="89">
        <f t="shared" si="79"/>
        <v>0</v>
      </c>
      <c r="AJ105" s="89">
        <f t="shared" si="80"/>
        <v>0</v>
      </c>
      <c r="AK105" s="89">
        <f t="shared" si="81"/>
        <v>0</v>
      </c>
      <c r="AL105" s="89">
        <f t="shared" si="82"/>
        <v>0</v>
      </c>
      <c r="AM105" s="89">
        <f t="shared" si="83"/>
        <v>0</v>
      </c>
      <c r="AN105" s="89">
        <f t="shared" si="84"/>
        <v>0</v>
      </c>
      <c r="AO105" s="89">
        <f t="shared" si="85"/>
        <v>0</v>
      </c>
      <c r="AP105" s="89">
        <f t="shared" si="86"/>
        <v>0</v>
      </c>
      <c r="AQ105" s="89">
        <f t="shared" si="87"/>
        <v>0</v>
      </c>
      <c r="AR105" s="649">
        <f t="shared" si="88"/>
        <v>0</v>
      </c>
    </row>
    <row r="106" spans="2:44" hidden="1" outlineLevel="1">
      <c r="B106" s="648">
        <f t="shared" si="54"/>
        <v>0</v>
      </c>
      <c r="C106" s="81">
        <f t="shared" si="89"/>
        <v>14</v>
      </c>
      <c r="D106" s="191">
        <v>0</v>
      </c>
      <c r="R106" s="89">
        <f t="shared" si="62"/>
        <v>9637.9418136766999</v>
      </c>
      <c r="S106" s="89">
        <f t="shared" si="63"/>
        <v>1168.3107733201387</v>
      </c>
      <c r="T106" s="89">
        <f t="shared" si="64"/>
        <v>1168.3107733201387</v>
      </c>
      <c r="U106" s="89">
        <f t="shared" si="65"/>
        <v>1168.3107733201387</v>
      </c>
      <c r="V106" s="89">
        <f t="shared" si="66"/>
        <v>1168.3107733201387</v>
      </c>
      <c r="W106" s="89">
        <f t="shared" si="67"/>
        <v>0</v>
      </c>
      <c r="X106" s="89">
        <f t="shared" si="68"/>
        <v>0</v>
      </c>
      <c r="Y106" s="89">
        <f t="shared" si="69"/>
        <v>0</v>
      </c>
      <c r="Z106" s="89">
        <f t="shared" si="70"/>
        <v>0</v>
      </c>
      <c r="AA106" s="89">
        <f t="shared" si="71"/>
        <v>0</v>
      </c>
      <c r="AB106" s="89">
        <f t="shared" si="72"/>
        <v>0</v>
      </c>
      <c r="AC106" s="89">
        <f t="shared" si="73"/>
        <v>0</v>
      </c>
      <c r="AD106" s="89">
        <f t="shared" si="74"/>
        <v>0</v>
      </c>
      <c r="AE106" s="89">
        <f t="shared" si="75"/>
        <v>0</v>
      </c>
      <c r="AF106" s="89">
        <f t="shared" si="76"/>
        <v>0</v>
      </c>
      <c r="AG106" s="89">
        <f t="shared" si="77"/>
        <v>0</v>
      </c>
      <c r="AH106" s="89">
        <f t="shared" si="78"/>
        <v>0</v>
      </c>
      <c r="AI106" s="89">
        <f t="shared" si="79"/>
        <v>0</v>
      </c>
      <c r="AJ106" s="89">
        <f t="shared" si="80"/>
        <v>0</v>
      </c>
      <c r="AK106" s="89">
        <f t="shared" si="81"/>
        <v>0</v>
      </c>
      <c r="AL106" s="89">
        <f t="shared" si="82"/>
        <v>0</v>
      </c>
      <c r="AM106" s="89">
        <f t="shared" si="83"/>
        <v>0</v>
      </c>
      <c r="AN106" s="89">
        <f t="shared" si="84"/>
        <v>0</v>
      </c>
      <c r="AO106" s="89">
        <f t="shared" si="85"/>
        <v>0</v>
      </c>
      <c r="AP106" s="89">
        <f t="shared" si="86"/>
        <v>0</v>
      </c>
      <c r="AQ106" s="89">
        <f t="shared" si="87"/>
        <v>0</v>
      </c>
      <c r="AR106" s="649">
        <f t="shared" si="88"/>
        <v>0</v>
      </c>
    </row>
    <row r="107" spans="2:44" hidden="1" outlineLevel="1">
      <c r="B107" s="648">
        <f t="shared" si="54"/>
        <v>0</v>
      </c>
      <c r="C107" s="81">
        <f t="shared" si="89"/>
        <v>15</v>
      </c>
      <c r="D107" s="191">
        <v>0</v>
      </c>
      <c r="S107" s="89">
        <f t="shared" si="63"/>
        <v>9637.9418136766999</v>
      </c>
      <c r="T107" s="89">
        <f t="shared" si="64"/>
        <v>1168.3107733201387</v>
      </c>
      <c r="U107" s="89">
        <f t="shared" si="65"/>
        <v>1168.3107733201387</v>
      </c>
      <c r="V107" s="89">
        <f t="shared" si="66"/>
        <v>1168.3107733201387</v>
      </c>
      <c r="W107" s="89">
        <f t="shared" si="67"/>
        <v>1168.3107733201387</v>
      </c>
      <c r="X107" s="89">
        <f t="shared" si="68"/>
        <v>0</v>
      </c>
      <c r="Y107" s="89">
        <f t="shared" si="69"/>
        <v>0</v>
      </c>
      <c r="Z107" s="89">
        <f t="shared" si="70"/>
        <v>0</v>
      </c>
      <c r="AA107" s="89">
        <f t="shared" si="71"/>
        <v>0</v>
      </c>
      <c r="AB107" s="89">
        <f t="shared" si="72"/>
        <v>0</v>
      </c>
      <c r="AC107" s="89">
        <f t="shared" si="73"/>
        <v>0</v>
      </c>
      <c r="AD107" s="89">
        <f t="shared" si="74"/>
        <v>0</v>
      </c>
      <c r="AE107" s="89">
        <f t="shared" si="75"/>
        <v>0</v>
      </c>
      <c r="AF107" s="89">
        <f t="shared" si="76"/>
        <v>0</v>
      </c>
      <c r="AG107" s="89">
        <f t="shared" si="77"/>
        <v>0</v>
      </c>
      <c r="AH107" s="89">
        <f t="shared" si="78"/>
        <v>0</v>
      </c>
      <c r="AI107" s="89">
        <f t="shared" si="79"/>
        <v>0</v>
      </c>
      <c r="AJ107" s="89">
        <f t="shared" si="80"/>
        <v>0</v>
      </c>
      <c r="AK107" s="89">
        <f t="shared" si="81"/>
        <v>0</v>
      </c>
      <c r="AL107" s="89">
        <f t="shared" si="82"/>
        <v>0</v>
      </c>
      <c r="AM107" s="89">
        <f t="shared" si="83"/>
        <v>0</v>
      </c>
      <c r="AN107" s="89">
        <f t="shared" si="84"/>
        <v>0</v>
      </c>
      <c r="AO107" s="89">
        <f t="shared" si="85"/>
        <v>0</v>
      </c>
      <c r="AP107" s="89">
        <f t="shared" si="86"/>
        <v>0</v>
      </c>
      <c r="AQ107" s="89">
        <f t="shared" si="87"/>
        <v>0</v>
      </c>
      <c r="AR107" s="649">
        <f t="shared" si="88"/>
        <v>0</v>
      </c>
    </row>
    <row r="108" spans="2:44" hidden="1" outlineLevel="1">
      <c r="B108" s="648">
        <f t="shared" si="54"/>
        <v>0</v>
      </c>
      <c r="C108" s="81">
        <f t="shared" si="89"/>
        <v>16</v>
      </c>
      <c r="D108" s="191">
        <v>0</v>
      </c>
      <c r="T108" s="89">
        <f t="shared" si="64"/>
        <v>9637.9418136766999</v>
      </c>
      <c r="U108" s="89">
        <f t="shared" si="65"/>
        <v>1168.3107733201387</v>
      </c>
      <c r="V108" s="89">
        <f t="shared" si="66"/>
        <v>1168.3107733201387</v>
      </c>
      <c r="W108" s="89">
        <f t="shared" si="67"/>
        <v>1168.3107733201387</v>
      </c>
      <c r="X108" s="89">
        <f t="shared" si="68"/>
        <v>1168.3107733201387</v>
      </c>
      <c r="Y108" s="89">
        <f t="shared" si="69"/>
        <v>0</v>
      </c>
      <c r="Z108" s="89">
        <f t="shared" si="70"/>
        <v>0</v>
      </c>
      <c r="AA108" s="89">
        <f t="shared" si="71"/>
        <v>0</v>
      </c>
      <c r="AB108" s="89">
        <f t="shared" si="72"/>
        <v>0</v>
      </c>
      <c r="AC108" s="89">
        <f t="shared" si="73"/>
        <v>0</v>
      </c>
      <c r="AD108" s="89">
        <f t="shared" si="74"/>
        <v>0</v>
      </c>
      <c r="AE108" s="89">
        <f t="shared" si="75"/>
        <v>0</v>
      </c>
      <c r="AF108" s="89">
        <f t="shared" si="76"/>
        <v>0</v>
      </c>
      <c r="AG108" s="89">
        <f t="shared" si="77"/>
        <v>0</v>
      </c>
      <c r="AH108" s="89">
        <f t="shared" si="78"/>
        <v>0</v>
      </c>
      <c r="AI108" s="89">
        <f t="shared" si="79"/>
        <v>0</v>
      </c>
      <c r="AJ108" s="89">
        <f t="shared" si="80"/>
        <v>0</v>
      </c>
      <c r="AK108" s="89">
        <f t="shared" si="81"/>
        <v>0</v>
      </c>
      <c r="AL108" s="89">
        <f t="shared" si="82"/>
        <v>0</v>
      </c>
      <c r="AM108" s="89">
        <f t="shared" si="83"/>
        <v>0</v>
      </c>
      <c r="AN108" s="89">
        <f t="shared" si="84"/>
        <v>0</v>
      </c>
      <c r="AO108" s="89">
        <f t="shared" si="85"/>
        <v>0</v>
      </c>
      <c r="AP108" s="89">
        <f t="shared" si="86"/>
        <v>0</v>
      </c>
      <c r="AQ108" s="89">
        <f t="shared" si="87"/>
        <v>0</v>
      </c>
      <c r="AR108" s="649">
        <f t="shared" si="88"/>
        <v>0</v>
      </c>
    </row>
    <row r="109" spans="2:44" hidden="1" outlineLevel="1">
      <c r="B109" s="648">
        <f t="shared" si="54"/>
        <v>0</v>
      </c>
      <c r="C109" s="81">
        <f t="shared" si="89"/>
        <v>17</v>
      </c>
      <c r="D109" s="191">
        <v>0</v>
      </c>
      <c r="U109" s="89">
        <f t="shared" si="65"/>
        <v>9637.9418136766999</v>
      </c>
      <c r="V109" s="89">
        <f t="shared" si="66"/>
        <v>1168.3107733201387</v>
      </c>
      <c r="W109" s="89">
        <f t="shared" si="67"/>
        <v>1168.3107733201387</v>
      </c>
      <c r="X109" s="89">
        <f t="shared" si="68"/>
        <v>1168.3107733201387</v>
      </c>
      <c r="Y109" s="89">
        <f t="shared" si="69"/>
        <v>1168.3107733201387</v>
      </c>
      <c r="Z109" s="89">
        <f t="shared" si="70"/>
        <v>0</v>
      </c>
      <c r="AA109" s="89">
        <f t="shared" si="71"/>
        <v>0</v>
      </c>
      <c r="AB109" s="89">
        <f t="shared" si="72"/>
        <v>0</v>
      </c>
      <c r="AC109" s="89">
        <f t="shared" si="73"/>
        <v>0</v>
      </c>
      <c r="AD109" s="89">
        <f t="shared" si="74"/>
        <v>0</v>
      </c>
      <c r="AE109" s="89">
        <f t="shared" si="75"/>
        <v>0</v>
      </c>
      <c r="AF109" s="89">
        <f t="shared" si="76"/>
        <v>0</v>
      </c>
      <c r="AG109" s="89">
        <f t="shared" si="77"/>
        <v>0</v>
      </c>
      <c r="AH109" s="89">
        <f t="shared" si="78"/>
        <v>0</v>
      </c>
      <c r="AI109" s="89">
        <f t="shared" si="79"/>
        <v>0</v>
      </c>
      <c r="AJ109" s="89">
        <f t="shared" si="80"/>
        <v>0</v>
      </c>
      <c r="AK109" s="89">
        <f t="shared" si="81"/>
        <v>0</v>
      </c>
      <c r="AL109" s="89">
        <f t="shared" si="82"/>
        <v>0</v>
      </c>
      <c r="AM109" s="89">
        <f t="shared" si="83"/>
        <v>0</v>
      </c>
      <c r="AN109" s="89">
        <f t="shared" si="84"/>
        <v>0</v>
      </c>
      <c r="AO109" s="89">
        <f t="shared" si="85"/>
        <v>0</v>
      </c>
      <c r="AP109" s="89">
        <f t="shared" si="86"/>
        <v>0</v>
      </c>
      <c r="AQ109" s="89">
        <f t="shared" si="87"/>
        <v>0</v>
      </c>
      <c r="AR109" s="649">
        <f t="shared" si="88"/>
        <v>0</v>
      </c>
    </row>
    <row r="110" spans="2:44" hidden="1" outlineLevel="1">
      <c r="B110" s="648">
        <f t="shared" si="54"/>
        <v>0</v>
      </c>
      <c r="C110" s="81">
        <f t="shared" si="89"/>
        <v>18</v>
      </c>
      <c r="D110" s="191">
        <v>0</v>
      </c>
      <c r="V110" s="89">
        <f t="shared" si="66"/>
        <v>9637.9418136766999</v>
      </c>
      <c r="W110" s="89">
        <f t="shared" si="67"/>
        <v>1168.3107733201387</v>
      </c>
      <c r="X110" s="89">
        <f t="shared" si="68"/>
        <v>1168.3107733201387</v>
      </c>
      <c r="Y110" s="89">
        <f t="shared" si="69"/>
        <v>1168.3107733201387</v>
      </c>
      <c r="Z110" s="89">
        <f t="shared" si="70"/>
        <v>1168.3107733201387</v>
      </c>
      <c r="AA110" s="89">
        <f t="shared" si="71"/>
        <v>0</v>
      </c>
      <c r="AB110" s="89">
        <f t="shared" si="72"/>
        <v>0</v>
      </c>
      <c r="AC110" s="89">
        <f t="shared" si="73"/>
        <v>0</v>
      </c>
      <c r="AD110" s="89">
        <f t="shared" si="74"/>
        <v>0</v>
      </c>
      <c r="AE110" s="89">
        <f t="shared" si="75"/>
        <v>0</v>
      </c>
      <c r="AF110" s="89">
        <f t="shared" si="76"/>
        <v>0</v>
      </c>
      <c r="AG110" s="89">
        <f t="shared" si="77"/>
        <v>0</v>
      </c>
      <c r="AH110" s="89">
        <f t="shared" si="78"/>
        <v>0</v>
      </c>
      <c r="AI110" s="89">
        <f t="shared" si="79"/>
        <v>0</v>
      </c>
      <c r="AJ110" s="89">
        <f t="shared" si="80"/>
        <v>0</v>
      </c>
      <c r="AK110" s="89">
        <f t="shared" si="81"/>
        <v>0</v>
      </c>
      <c r="AL110" s="89">
        <f t="shared" si="82"/>
        <v>0</v>
      </c>
      <c r="AM110" s="89">
        <f t="shared" si="83"/>
        <v>0</v>
      </c>
      <c r="AN110" s="89">
        <f t="shared" si="84"/>
        <v>0</v>
      </c>
      <c r="AO110" s="89">
        <f t="shared" si="85"/>
        <v>0</v>
      </c>
      <c r="AP110" s="89">
        <f t="shared" si="86"/>
        <v>0</v>
      </c>
      <c r="AQ110" s="89">
        <f t="shared" si="87"/>
        <v>0</v>
      </c>
      <c r="AR110" s="649">
        <f t="shared" si="88"/>
        <v>0</v>
      </c>
    </row>
    <row r="111" spans="2:44" hidden="1" outlineLevel="1">
      <c r="B111" s="648">
        <f t="shared" si="54"/>
        <v>0</v>
      </c>
      <c r="C111" s="81">
        <f t="shared" si="89"/>
        <v>19</v>
      </c>
      <c r="D111" s="191">
        <v>0</v>
      </c>
      <c r="W111" s="89">
        <f t="shared" si="67"/>
        <v>9637.9418136766999</v>
      </c>
      <c r="X111" s="89">
        <f t="shared" si="68"/>
        <v>1168.3107733201387</v>
      </c>
      <c r="Y111" s="89">
        <f t="shared" si="69"/>
        <v>1168.3107733201387</v>
      </c>
      <c r="Z111" s="89">
        <f t="shared" si="70"/>
        <v>1168.3107733201387</v>
      </c>
      <c r="AA111" s="89">
        <f t="shared" si="71"/>
        <v>1168.3107733201387</v>
      </c>
      <c r="AB111" s="89">
        <f t="shared" si="72"/>
        <v>0</v>
      </c>
      <c r="AC111" s="89">
        <f t="shared" si="73"/>
        <v>0</v>
      </c>
      <c r="AD111" s="89">
        <f t="shared" si="74"/>
        <v>0</v>
      </c>
      <c r="AE111" s="89">
        <f t="shared" si="75"/>
        <v>0</v>
      </c>
      <c r="AF111" s="89">
        <f t="shared" si="76"/>
        <v>0</v>
      </c>
      <c r="AG111" s="89">
        <f t="shared" si="77"/>
        <v>0</v>
      </c>
      <c r="AH111" s="89">
        <f t="shared" si="78"/>
        <v>0</v>
      </c>
      <c r="AI111" s="89">
        <f t="shared" si="79"/>
        <v>0</v>
      </c>
      <c r="AJ111" s="89">
        <f t="shared" si="80"/>
        <v>0</v>
      </c>
      <c r="AK111" s="89">
        <f t="shared" si="81"/>
        <v>0</v>
      </c>
      <c r="AL111" s="89">
        <f t="shared" si="82"/>
        <v>0</v>
      </c>
      <c r="AM111" s="89">
        <f t="shared" si="83"/>
        <v>0</v>
      </c>
      <c r="AN111" s="89">
        <f t="shared" si="84"/>
        <v>0</v>
      </c>
      <c r="AO111" s="89">
        <f t="shared" si="85"/>
        <v>0</v>
      </c>
      <c r="AP111" s="89">
        <f t="shared" si="86"/>
        <v>0</v>
      </c>
      <c r="AQ111" s="89">
        <f t="shared" si="87"/>
        <v>0</v>
      </c>
      <c r="AR111" s="649">
        <f t="shared" si="88"/>
        <v>0</v>
      </c>
    </row>
    <row r="112" spans="2:44" hidden="1" outlineLevel="1">
      <c r="B112" s="648">
        <f t="shared" si="54"/>
        <v>0</v>
      </c>
      <c r="C112" s="81">
        <f t="shared" si="89"/>
        <v>20</v>
      </c>
      <c r="D112" s="191">
        <v>0</v>
      </c>
      <c r="X112" s="89">
        <f t="shared" si="68"/>
        <v>9637.9418136766999</v>
      </c>
      <c r="Y112" s="89">
        <f t="shared" si="69"/>
        <v>1168.3107733201387</v>
      </c>
      <c r="Z112" s="89">
        <f t="shared" si="70"/>
        <v>1168.3107733201387</v>
      </c>
      <c r="AA112" s="89">
        <f t="shared" si="71"/>
        <v>1168.3107733201387</v>
      </c>
      <c r="AB112" s="89">
        <f t="shared" si="72"/>
        <v>1168.3107733201387</v>
      </c>
      <c r="AC112" s="89">
        <f t="shared" si="73"/>
        <v>0</v>
      </c>
      <c r="AD112" s="89">
        <f t="shared" si="74"/>
        <v>0</v>
      </c>
      <c r="AE112" s="89">
        <f t="shared" si="75"/>
        <v>0</v>
      </c>
      <c r="AF112" s="89">
        <f t="shared" si="76"/>
        <v>0</v>
      </c>
      <c r="AG112" s="89">
        <f t="shared" si="77"/>
        <v>0</v>
      </c>
      <c r="AH112" s="89">
        <f t="shared" si="78"/>
        <v>0</v>
      </c>
      <c r="AI112" s="89">
        <f t="shared" si="79"/>
        <v>0</v>
      </c>
      <c r="AJ112" s="89">
        <f t="shared" si="80"/>
        <v>0</v>
      </c>
      <c r="AK112" s="89">
        <f t="shared" si="81"/>
        <v>0</v>
      </c>
      <c r="AL112" s="89">
        <f t="shared" si="82"/>
        <v>0</v>
      </c>
      <c r="AM112" s="89">
        <f t="shared" si="83"/>
        <v>0</v>
      </c>
      <c r="AN112" s="89">
        <f t="shared" si="84"/>
        <v>0</v>
      </c>
      <c r="AO112" s="89">
        <f t="shared" si="85"/>
        <v>0</v>
      </c>
      <c r="AP112" s="89">
        <f t="shared" si="86"/>
        <v>0</v>
      </c>
      <c r="AQ112" s="89">
        <f t="shared" si="87"/>
        <v>0</v>
      </c>
      <c r="AR112" s="649">
        <f t="shared" si="88"/>
        <v>0</v>
      </c>
    </row>
    <row r="113" spans="2:44" hidden="1" outlineLevel="1">
      <c r="B113" s="648">
        <f t="shared" si="54"/>
        <v>0</v>
      </c>
      <c r="C113" s="81">
        <f t="shared" si="89"/>
        <v>21</v>
      </c>
      <c r="D113" s="191">
        <v>0</v>
      </c>
      <c r="X113" s="89"/>
      <c r="Y113" s="89">
        <f t="shared" si="69"/>
        <v>9637.9418136766999</v>
      </c>
      <c r="Z113" s="89">
        <f t="shared" si="70"/>
        <v>1168.3107733201387</v>
      </c>
      <c r="AA113" s="89">
        <f t="shared" si="71"/>
        <v>1168.3107733201387</v>
      </c>
      <c r="AB113" s="89">
        <f t="shared" si="72"/>
        <v>1168.3107733201387</v>
      </c>
      <c r="AC113" s="89">
        <f t="shared" si="73"/>
        <v>1168.3107733201387</v>
      </c>
      <c r="AD113" s="89">
        <f t="shared" si="74"/>
        <v>0</v>
      </c>
      <c r="AE113" s="89">
        <f t="shared" si="75"/>
        <v>0</v>
      </c>
      <c r="AF113" s="89">
        <f t="shared" si="76"/>
        <v>0</v>
      </c>
      <c r="AG113" s="89">
        <f t="shared" si="77"/>
        <v>0</v>
      </c>
      <c r="AH113" s="89">
        <f t="shared" si="78"/>
        <v>0</v>
      </c>
      <c r="AI113" s="89">
        <f t="shared" si="79"/>
        <v>0</v>
      </c>
      <c r="AJ113" s="89">
        <f t="shared" si="80"/>
        <v>0</v>
      </c>
      <c r="AK113" s="89">
        <f t="shared" si="81"/>
        <v>0</v>
      </c>
      <c r="AL113" s="89">
        <f t="shared" si="82"/>
        <v>0</v>
      </c>
      <c r="AM113" s="89">
        <f t="shared" si="83"/>
        <v>0</v>
      </c>
      <c r="AN113" s="89">
        <f t="shared" si="84"/>
        <v>0</v>
      </c>
      <c r="AO113" s="89">
        <f t="shared" si="85"/>
        <v>0</v>
      </c>
      <c r="AP113" s="89">
        <f t="shared" si="86"/>
        <v>0</v>
      </c>
      <c r="AQ113" s="89">
        <f t="shared" si="87"/>
        <v>0</v>
      </c>
      <c r="AR113" s="649">
        <f t="shared" si="88"/>
        <v>0</v>
      </c>
    </row>
    <row r="114" spans="2:44" hidden="1" outlineLevel="1">
      <c r="B114" s="648">
        <f t="shared" si="54"/>
        <v>0</v>
      </c>
      <c r="C114" s="81">
        <f t="shared" si="89"/>
        <v>22</v>
      </c>
      <c r="D114" s="191">
        <v>0</v>
      </c>
      <c r="X114" s="89"/>
      <c r="Y114" s="89"/>
      <c r="Z114" s="89">
        <f t="shared" si="70"/>
        <v>9637.9418136766999</v>
      </c>
      <c r="AA114" s="89">
        <f t="shared" si="71"/>
        <v>1168.3107733201387</v>
      </c>
      <c r="AB114" s="89">
        <f t="shared" si="72"/>
        <v>1168.3107733201387</v>
      </c>
      <c r="AC114" s="89">
        <f t="shared" si="73"/>
        <v>1168.3107733201387</v>
      </c>
      <c r="AD114" s="89">
        <f t="shared" si="74"/>
        <v>1168.3107733201387</v>
      </c>
      <c r="AE114" s="89">
        <f t="shared" si="75"/>
        <v>0</v>
      </c>
      <c r="AF114" s="89">
        <f t="shared" si="76"/>
        <v>0</v>
      </c>
      <c r="AG114" s="89">
        <f t="shared" si="77"/>
        <v>0</v>
      </c>
      <c r="AH114" s="89">
        <f t="shared" si="78"/>
        <v>0</v>
      </c>
      <c r="AI114" s="89">
        <f t="shared" si="79"/>
        <v>0</v>
      </c>
      <c r="AJ114" s="89">
        <f t="shared" si="80"/>
        <v>0</v>
      </c>
      <c r="AK114" s="89">
        <f t="shared" si="81"/>
        <v>0</v>
      </c>
      <c r="AL114" s="89">
        <f t="shared" si="82"/>
        <v>0</v>
      </c>
      <c r="AM114" s="89">
        <f t="shared" si="83"/>
        <v>0</v>
      </c>
      <c r="AN114" s="89">
        <f t="shared" si="84"/>
        <v>0</v>
      </c>
      <c r="AO114" s="89">
        <f t="shared" si="85"/>
        <v>0</v>
      </c>
      <c r="AP114" s="89">
        <f t="shared" si="86"/>
        <v>0</v>
      </c>
      <c r="AQ114" s="89">
        <f t="shared" si="87"/>
        <v>0</v>
      </c>
      <c r="AR114" s="649">
        <f t="shared" si="88"/>
        <v>0</v>
      </c>
    </row>
    <row r="115" spans="2:44" hidden="1" outlineLevel="1">
      <c r="B115" s="648">
        <f t="shared" si="54"/>
        <v>0</v>
      </c>
      <c r="C115" s="81">
        <f t="shared" si="89"/>
        <v>23</v>
      </c>
      <c r="D115" s="191">
        <v>0</v>
      </c>
      <c r="X115" s="89"/>
      <c r="Y115" s="89"/>
      <c r="Z115" s="89"/>
      <c r="AA115" s="89">
        <f t="shared" si="71"/>
        <v>9637.9418136766999</v>
      </c>
      <c r="AB115" s="89">
        <f t="shared" si="72"/>
        <v>1168.3107733201387</v>
      </c>
      <c r="AC115" s="89">
        <f t="shared" si="73"/>
        <v>1168.3107733201387</v>
      </c>
      <c r="AD115" s="89">
        <f t="shared" si="74"/>
        <v>1168.3107733201387</v>
      </c>
      <c r="AE115" s="89">
        <f t="shared" si="75"/>
        <v>1168.3107733201387</v>
      </c>
      <c r="AF115" s="89">
        <f t="shared" si="76"/>
        <v>0</v>
      </c>
      <c r="AG115" s="89">
        <f t="shared" si="77"/>
        <v>0</v>
      </c>
      <c r="AH115" s="89">
        <f t="shared" si="78"/>
        <v>0</v>
      </c>
      <c r="AI115" s="89">
        <f t="shared" si="79"/>
        <v>0</v>
      </c>
      <c r="AJ115" s="89">
        <f t="shared" si="80"/>
        <v>0</v>
      </c>
      <c r="AK115" s="89">
        <f t="shared" si="81"/>
        <v>0</v>
      </c>
      <c r="AL115" s="89">
        <f t="shared" si="82"/>
        <v>0</v>
      </c>
      <c r="AM115" s="89">
        <f t="shared" si="83"/>
        <v>0</v>
      </c>
      <c r="AN115" s="89">
        <f t="shared" si="84"/>
        <v>0</v>
      </c>
      <c r="AO115" s="89">
        <f t="shared" si="85"/>
        <v>0</v>
      </c>
      <c r="AP115" s="89">
        <f t="shared" si="86"/>
        <v>0</v>
      </c>
      <c r="AQ115" s="89">
        <f t="shared" si="87"/>
        <v>0</v>
      </c>
      <c r="AR115" s="649">
        <f t="shared" si="88"/>
        <v>0</v>
      </c>
    </row>
    <row r="116" spans="2:44" hidden="1" outlineLevel="1">
      <c r="B116" s="648">
        <f t="shared" si="54"/>
        <v>0</v>
      </c>
      <c r="C116" s="81">
        <f t="shared" si="89"/>
        <v>24</v>
      </c>
      <c r="D116" s="191">
        <v>0</v>
      </c>
      <c r="X116" s="89"/>
      <c r="Y116" s="89"/>
      <c r="Z116" s="89"/>
      <c r="AA116" s="89"/>
      <c r="AB116" s="89">
        <f t="shared" si="72"/>
        <v>9637.9418136766999</v>
      </c>
      <c r="AC116" s="89">
        <f t="shared" si="73"/>
        <v>1168.3107733201387</v>
      </c>
      <c r="AD116" s="89">
        <f t="shared" si="74"/>
        <v>1168.3107733201387</v>
      </c>
      <c r="AE116" s="89">
        <f t="shared" si="75"/>
        <v>1168.3107733201387</v>
      </c>
      <c r="AF116" s="89">
        <f t="shared" si="76"/>
        <v>1168.3107733201387</v>
      </c>
      <c r="AG116" s="89">
        <f t="shared" si="77"/>
        <v>0</v>
      </c>
      <c r="AH116" s="89">
        <f t="shared" si="78"/>
        <v>0</v>
      </c>
      <c r="AI116" s="89">
        <f t="shared" si="79"/>
        <v>0</v>
      </c>
      <c r="AJ116" s="89">
        <f t="shared" si="80"/>
        <v>0</v>
      </c>
      <c r="AK116" s="89">
        <f t="shared" si="81"/>
        <v>0</v>
      </c>
      <c r="AL116" s="89">
        <f t="shared" si="82"/>
        <v>0</v>
      </c>
      <c r="AM116" s="89">
        <f t="shared" si="83"/>
        <v>0</v>
      </c>
      <c r="AN116" s="89">
        <f t="shared" si="84"/>
        <v>0</v>
      </c>
      <c r="AO116" s="89">
        <f t="shared" si="85"/>
        <v>0</v>
      </c>
      <c r="AP116" s="89">
        <f t="shared" si="86"/>
        <v>0</v>
      </c>
      <c r="AQ116" s="89">
        <f t="shared" si="87"/>
        <v>0</v>
      </c>
      <c r="AR116" s="649">
        <f t="shared" si="88"/>
        <v>0</v>
      </c>
    </row>
    <row r="117" spans="2:44" hidden="1" outlineLevel="1">
      <c r="B117" s="648">
        <f t="shared" si="54"/>
        <v>0</v>
      </c>
      <c r="C117" s="81">
        <f t="shared" si="89"/>
        <v>25</v>
      </c>
      <c r="D117" s="191">
        <v>0</v>
      </c>
      <c r="X117" s="89"/>
      <c r="Y117" s="89"/>
      <c r="Z117" s="89"/>
      <c r="AA117" s="89"/>
      <c r="AB117" s="89"/>
      <c r="AC117" s="89">
        <f t="shared" si="73"/>
        <v>9637.9418136766999</v>
      </c>
      <c r="AD117" s="89">
        <f t="shared" si="74"/>
        <v>1168.3107733201387</v>
      </c>
      <c r="AE117" s="89">
        <f t="shared" si="75"/>
        <v>1168.3107733201387</v>
      </c>
      <c r="AF117" s="89">
        <f t="shared" si="76"/>
        <v>1168.3107733201387</v>
      </c>
      <c r="AG117" s="89">
        <f t="shared" si="77"/>
        <v>1168.3107733201387</v>
      </c>
      <c r="AH117" s="89">
        <f t="shared" si="78"/>
        <v>0</v>
      </c>
      <c r="AI117" s="89">
        <f t="shared" si="79"/>
        <v>0</v>
      </c>
      <c r="AJ117" s="89">
        <f t="shared" si="80"/>
        <v>0</v>
      </c>
      <c r="AK117" s="89">
        <f t="shared" si="81"/>
        <v>0</v>
      </c>
      <c r="AL117" s="89">
        <f t="shared" si="82"/>
        <v>0</v>
      </c>
      <c r="AM117" s="89">
        <f t="shared" si="83"/>
        <v>0</v>
      </c>
      <c r="AN117" s="89">
        <f t="shared" si="84"/>
        <v>0</v>
      </c>
      <c r="AO117" s="89">
        <f t="shared" si="85"/>
        <v>0</v>
      </c>
      <c r="AP117" s="89">
        <f t="shared" si="86"/>
        <v>0</v>
      </c>
      <c r="AQ117" s="89">
        <f t="shared" si="87"/>
        <v>0</v>
      </c>
      <c r="AR117" s="649">
        <f t="shared" si="88"/>
        <v>0</v>
      </c>
    </row>
    <row r="118" spans="2:44" hidden="1" outlineLevel="1">
      <c r="B118" s="648">
        <f t="shared" si="54"/>
        <v>0</v>
      </c>
      <c r="C118" s="81">
        <f t="shared" si="89"/>
        <v>26</v>
      </c>
      <c r="D118" s="191">
        <v>0</v>
      </c>
      <c r="X118" s="89"/>
      <c r="Y118" s="89"/>
      <c r="Z118" s="89"/>
      <c r="AA118" s="89"/>
      <c r="AB118" s="89"/>
      <c r="AC118" s="89"/>
      <c r="AD118" s="89">
        <f t="shared" si="74"/>
        <v>9637.9418136766999</v>
      </c>
      <c r="AE118" s="89">
        <f t="shared" si="75"/>
        <v>1168.3107733201387</v>
      </c>
      <c r="AF118" s="89">
        <f t="shared" si="76"/>
        <v>1168.3107733201387</v>
      </c>
      <c r="AG118" s="89">
        <f t="shared" si="77"/>
        <v>1168.3107733201387</v>
      </c>
      <c r="AH118" s="89">
        <f t="shared" si="78"/>
        <v>1168.3107733201387</v>
      </c>
      <c r="AI118" s="89">
        <f t="shared" si="79"/>
        <v>0</v>
      </c>
      <c r="AJ118" s="89">
        <f t="shared" si="80"/>
        <v>0</v>
      </c>
      <c r="AK118" s="89">
        <f t="shared" si="81"/>
        <v>0</v>
      </c>
      <c r="AL118" s="89">
        <f t="shared" si="82"/>
        <v>0</v>
      </c>
      <c r="AM118" s="89">
        <f t="shared" si="83"/>
        <v>0</v>
      </c>
      <c r="AN118" s="89">
        <f t="shared" si="84"/>
        <v>0</v>
      </c>
      <c r="AO118" s="89">
        <f t="shared" si="85"/>
        <v>0</v>
      </c>
      <c r="AP118" s="89">
        <f t="shared" si="86"/>
        <v>0</v>
      </c>
      <c r="AQ118" s="89">
        <f t="shared" si="87"/>
        <v>0</v>
      </c>
      <c r="AR118" s="649">
        <f t="shared" si="88"/>
        <v>0</v>
      </c>
    </row>
    <row r="119" spans="2:44" hidden="1" outlineLevel="1">
      <c r="B119" s="648">
        <f t="shared" si="54"/>
        <v>0</v>
      </c>
      <c r="C119" s="81">
        <f t="shared" si="89"/>
        <v>27</v>
      </c>
      <c r="D119" s="191">
        <v>0</v>
      </c>
      <c r="X119" s="89"/>
      <c r="Y119" s="89"/>
      <c r="Z119" s="89"/>
      <c r="AA119" s="89"/>
      <c r="AB119" s="89"/>
      <c r="AC119" s="89"/>
      <c r="AD119" s="89"/>
      <c r="AE119" s="89">
        <f t="shared" si="75"/>
        <v>9637.9418136766999</v>
      </c>
      <c r="AF119" s="89">
        <f t="shared" si="76"/>
        <v>1168.3107733201387</v>
      </c>
      <c r="AG119" s="89">
        <f t="shared" si="77"/>
        <v>1168.3107733201387</v>
      </c>
      <c r="AH119" s="89">
        <f t="shared" si="78"/>
        <v>1168.3107733201387</v>
      </c>
      <c r="AI119" s="89">
        <f t="shared" si="79"/>
        <v>1168.3107733201387</v>
      </c>
      <c r="AJ119" s="89">
        <f t="shared" si="80"/>
        <v>0</v>
      </c>
      <c r="AK119" s="89">
        <f t="shared" si="81"/>
        <v>0</v>
      </c>
      <c r="AL119" s="89">
        <f t="shared" si="82"/>
        <v>0</v>
      </c>
      <c r="AM119" s="89">
        <f t="shared" si="83"/>
        <v>0</v>
      </c>
      <c r="AN119" s="89">
        <f t="shared" si="84"/>
        <v>0</v>
      </c>
      <c r="AO119" s="89">
        <f t="shared" si="85"/>
        <v>0</v>
      </c>
      <c r="AP119" s="89">
        <f t="shared" si="86"/>
        <v>0</v>
      </c>
      <c r="AQ119" s="89">
        <f t="shared" si="87"/>
        <v>0</v>
      </c>
      <c r="AR119" s="649">
        <f t="shared" si="88"/>
        <v>0</v>
      </c>
    </row>
    <row r="120" spans="2:44" hidden="1" outlineLevel="1">
      <c r="B120" s="648">
        <f t="shared" si="54"/>
        <v>0</v>
      </c>
      <c r="C120" s="81">
        <f t="shared" si="89"/>
        <v>28</v>
      </c>
      <c r="D120" s="191">
        <v>0</v>
      </c>
      <c r="X120" s="89"/>
      <c r="Y120" s="89"/>
      <c r="Z120" s="89"/>
      <c r="AA120" s="89"/>
      <c r="AB120" s="89"/>
      <c r="AC120" s="89"/>
      <c r="AD120" s="89"/>
      <c r="AE120" s="89"/>
      <c r="AF120" s="89">
        <f t="shared" si="76"/>
        <v>9637.9418136766999</v>
      </c>
      <c r="AG120" s="89">
        <f t="shared" si="77"/>
        <v>1168.3107733201387</v>
      </c>
      <c r="AH120" s="89">
        <f t="shared" si="78"/>
        <v>1168.3107733201387</v>
      </c>
      <c r="AI120" s="89">
        <f t="shared" si="79"/>
        <v>1168.3107733201387</v>
      </c>
      <c r="AJ120" s="89">
        <f t="shared" si="80"/>
        <v>1168.3107733201387</v>
      </c>
      <c r="AK120" s="89">
        <f t="shared" si="81"/>
        <v>0</v>
      </c>
      <c r="AL120" s="89">
        <f t="shared" si="82"/>
        <v>0</v>
      </c>
      <c r="AM120" s="89">
        <f t="shared" si="83"/>
        <v>0</v>
      </c>
      <c r="AN120" s="89">
        <f t="shared" si="84"/>
        <v>0</v>
      </c>
      <c r="AO120" s="89">
        <f t="shared" si="85"/>
        <v>0</v>
      </c>
      <c r="AP120" s="89">
        <f t="shared" si="86"/>
        <v>0</v>
      </c>
      <c r="AQ120" s="89">
        <f t="shared" si="87"/>
        <v>0</v>
      </c>
      <c r="AR120" s="649">
        <f t="shared" si="88"/>
        <v>0</v>
      </c>
    </row>
    <row r="121" spans="2:44" hidden="1" outlineLevel="1">
      <c r="B121" s="648">
        <f t="shared" si="54"/>
        <v>0</v>
      </c>
      <c r="C121" s="81">
        <f t="shared" si="89"/>
        <v>29</v>
      </c>
      <c r="D121" s="191">
        <v>0</v>
      </c>
      <c r="X121" s="89"/>
      <c r="Y121" s="89"/>
      <c r="Z121" s="89"/>
      <c r="AA121" s="89"/>
      <c r="AB121" s="89"/>
      <c r="AC121" s="89"/>
      <c r="AD121" s="89"/>
      <c r="AE121" s="89"/>
      <c r="AF121" s="89"/>
      <c r="AG121" s="89">
        <f t="shared" si="77"/>
        <v>9637.9418136766999</v>
      </c>
      <c r="AH121" s="89">
        <f t="shared" si="78"/>
        <v>1168.3107733201387</v>
      </c>
      <c r="AI121" s="89">
        <f t="shared" si="79"/>
        <v>1168.3107733201387</v>
      </c>
      <c r="AJ121" s="89">
        <f t="shared" si="80"/>
        <v>1168.3107733201387</v>
      </c>
      <c r="AK121" s="89">
        <f t="shared" si="81"/>
        <v>1168.3107733201387</v>
      </c>
      <c r="AL121" s="89">
        <f t="shared" si="82"/>
        <v>0</v>
      </c>
      <c r="AM121" s="89">
        <f t="shared" si="83"/>
        <v>0</v>
      </c>
      <c r="AN121" s="89">
        <f t="shared" si="84"/>
        <v>0</v>
      </c>
      <c r="AO121" s="89">
        <f t="shared" si="85"/>
        <v>0</v>
      </c>
      <c r="AP121" s="89">
        <f t="shared" si="86"/>
        <v>0</v>
      </c>
      <c r="AQ121" s="89">
        <f t="shared" si="87"/>
        <v>0</v>
      </c>
      <c r="AR121" s="649">
        <f t="shared" si="88"/>
        <v>0</v>
      </c>
    </row>
    <row r="122" spans="2:44" hidden="1" outlineLevel="1">
      <c r="B122" s="648">
        <f t="shared" si="54"/>
        <v>0</v>
      </c>
      <c r="C122" s="81">
        <f t="shared" si="89"/>
        <v>30</v>
      </c>
      <c r="D122" s="191">
        <v>0</v>
      </c>
      <c r="X122" s="89"/>
      <c r="Y122" s="89"/>
      <c r="Z122" s="89"/>
      <c r="AA122" s="89"/>
      <c r="AB122" s="89"/>
      <c r="AC122" s="89"/>
      <c r="AD122" s="89"/>
      <c r="AE122" s="89"/>
      <c r="AF122" s="89"/>
      <c r="AG122" s="89"/>
      <c r="AH122" s="89">
        <f t="shared" si="78"/>
        <v>9637.9418136766999</v>
      </c>
      <c r="AI122" s="89">
        <f t="shared" si="79"/>
        <v>1168.3107733201387</v>
      </c>
      <c r="AJ122" s="89">
        <f t="shared" si="80"/>
        <v>1168.3107733201387</v>
      </c>
      <c r="AK122" s="89">
        <f t="shared" si="81"/>
        <v>1168.3107733201387</v>
      </c>
      <c r="AL122" s="89">
        <f t="shared" si="82"/>
        <v>1168.3107733201387</v>
      </c>
      <c r="AM122" s="89">
        <f t="shared" si="83"/>
        <v>0</v>
      </c>
      <c r="AN122" s="89">
        <f t="shared" si="84"/>
        <v>0</v>
      </c>
      <c r="AO122" s="89">
        <f t="shared" si="85"/>
        <v>0</v>
      </c>
      <c r="AP122" s="89">
        <f t="shared" si="86"/>
        <v>0</v>
      </c>
      <c r="AQ122" s="89">
        <f t="shared" si="87"/>
        <v>0</v>
      </c>
      <c r="AR122" s="649">
        <f t="shared" si="88"/>
        <v>0</v>
      </c>
    </row>
    <row r="123" spans="2:44" hidden="1" outlineLevel="1">
      <c r="B123" s="648">
        <f t="shared" si="54"/>
        <v>0</v>
      </c>
      <c r="C123" s="81">
        <f t="shared" si="89"/>
        <v>31</v>
      </c>
      <c r="D123" s="191">
        <v>0</v>
      </c>
      <c r="X123" s="89"/>
      <c r="Y123" s="89"/>
      <c r="Z123" s="89"/>
      <c r="AA123" s="89"/>
      <c r="AB123" s="89"/>
      <c r="AC123" s="89"/>
      <c r="AD123" s="89"/>
      <c r="AE123" s="89"/>
      <c r="AF123" s="89"/>
      <c r="AG123" s="89"/>
      <c r="AH123" s="89"/>
      <c r="AI123" s="89">
        <f t="shared" si="79"/>
        <v>9637.9418136766999</v>
      </c>
      <c r="AJ123" s="89">
        <f t="shared" si="80"/>
        <v>1168.3107733201387</v>
      </c>
      <c r="AK123" s="89">
        <f t="shared" si="81"/>
        <v>1168.3107733201387</v>
      </c>
      <c r="AL123" s="89">
        <f t="shared" si="82"/>
        <v>1168.3107733201387</v>
      </c>
      <c r="AM123" s="89">
        <f t="shared" si="83"/>
        <v>1168.3107733201387</v>
      </c>
      <c r="AN123" s="89">
        <f t="shared" si="84"/>
        <v>0</v>
      </c>
      <c r="AO123" s="89">
        <f t="shared" si="85"/>
        <v>0</v>
      </c>
      <c r="AP123" s="89">
        <f t="shared" si="86"/>
        <v>0</v>
      </c>
      <c r="AQ123" s="89">
        <f t="shared" si="87"/>
        <v>0</v>
      </c>
      <c r="AR123" s="649">
        <f t="shared" si="88"/>
        <v>0</v>
      </c>
    </row>
    <row r="124" spans="2:44" hidden="1" outlineLevel="1">
      <c r="B124" s="648">
        <f t="shared" si="54"/>
        <v>0</v>
      </c>
      <c r="C124" s="81">
        <f t="shared" si="89"/>
        <v>32</v>
      </c>
      <c r="D124" s="191">
        <v>0</v>
      </c>
      <c r="X124" s="89"/>
      <c r="Y124" s="89"/>
      <c r="Z124" s="89"/>
      <c r="AA124" s="89"/>
      <c r="AB124" s="89"/>
      <c r="AC124" s="89"/>
      <c r="AD124" s="89"/>
      <c r="AE124" s="89"/>
      <c r="AF124" s="89"/>
      <c r="AG124" s="89"/>
      <c r="AH124" s="89"/>
      <c r="AI124" s="89"/>
      <c r="AJ124" s="89">
        <f t="shared" si="80"/>
        <v>9637.9418136766999</v>
      </c>
      <c r="AK124" s="89">
        <f t="shared" si="81"/>
        <v>1168.3107733201387</v>
      </c>
      <c r="AL124" s="89">
        <f t="shared" si="82"/>
        <v>1168.3107733201387</v>
      </c>
      <c r="AM124" s="89">
        <f t="shared" si="83"/>
        <v>1168.3107733201387</v>
      </c>
      <c r="AN124" s="89">
        <f t="shared" si="84"/>
        <v>1168.3107733201387</v>
      </c>
      <c r="AO124" s="89">
        <f t="shared" si="85"/>
        <v>0</v>
      </c>
      <c r="AP124" s="89">
        <f t="shared" si="86"/>
        <v>0</v>
      </c>
      <c r="AQ124" s="89">
        <f t="shared" si="87"/>
        <v>0</v>
      </c>
      <c r="AR124" s="649">
        <f t="shared" si="88"/>
        <v>0</v>
      </c>
    </row>
    <row r="125" spans="2:44" hidden="1" outlineLevel="1">
      <c r="B125" s="648">
        <f t="shared" si="54"/>
        <v>0</v>
      </c>
      <c r="C125" s="81">
        <f t="shared" si="89"/>
        <v>33</v>
      </c>
      <c r="D125" s="191">
        <v>0</v>
      </c>
      <c r="X125" s="89"/>
      <c r="Y125" s="89"/>
      <c r="Z125" s="89"/>
      <c r="AA125" s="89"/>
      <c r="AB125" s="89"/>
      <c r="AC125" s="89"/>
      <c r="AD125" s="89"/>
      <c r="AE125" s="89"/>
      <c r="AF125" s="89"/>
      <c r="AG125" s="89"/>
      <c r="AH125" s="89"/>
      <c r="AI125" s="89"/>
      <c r="AJ125" s="89"/>
      <c r="AK125" s="89">
        <f t="shared" si="81"/>
        <v>9637.9418136766999</v>
      </c>
      <c r="AL125" s="89">
        <f t="shared" si="82"/>
        <v>1168.3107733201387</v>
      </c>
      <c r="AM125" s="89">
        <f t="shared" si="83"/>
        <v>1168.3107733201387</v>
      </c>
      <c r="AN125" s="89">
        <f t="shared" si="84"/>
        <v>1168.3107733201387</v>
      </c>
      <c r="AO125" s="89">
        <f t="shared" si="85"/>
        <v>1168.3107733201387</v>
      </c>
      <c r="AP125" s="89">
        <f t="shared" si="86"/>
        <v>0</v>
      </c>
      <c r="AQ125" s="89">
        <f t="shared" si="87"/>
        <v>0</v>
      </c>
      <c r="AR125" s="649">
        <f t="shared" si="88"/>
        <v>0</v>
      </c>
    </row>
    <row r="126" spans="2:44" hidden="1" outlineLevel="1">
      <c r="B126" s="648">
        <f t="shared" si="54"/>
        <v>0</v>
      </c>
      <c r="C126" s="81">
        <f t="shared" si="89"/>
        <v>34</v>
      </c>
      <c r="D126" s="191">
        <v>0</v>
      </c>
      <c r="X126" s="89"/>
      <c r="Y126" s="89"/>
      <c r="Z126" s="89"/>
      <c r="AA126" s="89"/>
      <c r="AB126" s="89"/>
      <c r="AC126" s="89"/>
      <c r="AD126" s="89"/>
      <c r="AE126" s="89"/>
      <c r="AF126" s="89"/>
      <c r="AG126" s="89"/>
      <c r="AH126" s="89"/>
      <c r="AI126" s="89"/>
      <c r="AJ126" s="89"/>
      <c r="AK126" s="89"/>
      <c r="AL126" s="89">
        <f t="shared" si="82"/>
        <v>9637.9418136766999</v>
      </c>
      <c r="AM126" s="89">
        <f t="shared" si="83"/>
        <v>1168.3107733201387</v>
      </c>
      <c r="AN126" s="89">
        <f t="shared" si="84"/>
        <v>1168.3107733201387</v>
      </c>
      <c r="AO126" s="89">
        <f t="shared" si="85"/>
        <v>1168.3107733201387</v>
      </c>
      <c r="AP126" s="89">
        <f t="shared" si="86"/>
        <v>1168.3107733201387</v>
      </c>
      <c r="AQ126" s="89">
        <f t="shared" si="87"/>
        <v>0</v>
      </c>
      <c r="AR126" s="649">
        <f t="shared" si="88"/>
        <v>0</v>
      </c>
    </row>
    <row r="127" spans="2:44" hidden="1" outlineLevel="1">
      <c r="B127" s="648">
        <f t="shared" si="54"/>
        <v>0</v>
      </c>
      <c r="C127" s="81">
        <f t="shared" si="89"/>
        <v>35</v>
      </c>
      <c r="D127" s="191">
        <v>0</v>
      </c>
      <c r="X127" s="89"/>
      <c r="Y127" s="89"/>
      <c r="Z127" s="89"/>
      <c r="AA127" s="89"/>
      <c r="AB127" s="89"/>
      <c r="AC127" s="89"/>
      <c r="AD127" s="89"/>
      <c r="AE127" s="89"/>
      <c r="AF127" s="89"/>
      <c r="AG127" s="89"/>
      <c r="AH127" s="89"/>
      <c r="AI127" s="89"/>
      <c r="AJ127" s="89"/>
      <c r="AK127" s="89"/>
      <c r="AL127" s="89"/>
      <c r="AM127" s="89">
        <f t="shared" si="83"/>
        <v>9637.9418136766999</v>
      </c>
      <c r="AN127" s="89">
        <f t="shared" si="84"/>
        <v>1168.3107733201387</v>
      </c>
      <c r="AO127" s="89">
        <f t="shared" si="85"/>
        <v>1168.3107733201387</v>
      </c>
      <c r="AP127" s="89">
        <f t="shared" si="86"/>
        <v>1168.3107733201387</v>
      </c>
      <c r="AQ127" s="89">
        <f t="shared" si="87"/>
        <v>1168.3107733201387</v>
      </c>
      <c r="AR127" s="649">
        <f t="shared" si="88"/>
        <v>0</v>
      </c>
    </row>
    <row r="128" spans="2:44" hidden="1" outlineLevel="1">
      <c r="B128" s="648">
        <f t="shared" si="54"/>
        <v>0</v>
      </c>
      <c r="C128" s="81">
        <f t="shared" si="89"/>
        <v>36</v>
      </c>
      <c r="D128" s="191">
        <v>0</v>
      </c>
      <c r="X128" s="89"/>
      <c r="Y128" s="89"/>
      <c r="Z128" s="89"/>
      <c r="AA128" s="89"/>
      <c r="AB128" s="89"/>
      <c r="AC128" s="89"/>
      <c r="AD128" s="89"/>
      <c r="AE128" s="89"/>
      <c r="AF128" s="89"/>
      <c r="AG128" s="89"/>
      <c r="AH128" s="89"/>
      <c r="AI128" s="89"/>
      <c r="AJ128" s="89"/>
      <c r="AK128" s="89"/>
      <c r="AL128" s="89"/>
      <c r="AM128" s="89"/>
      <c r="AN128" s="89">
        <f t="shared" si="84"/>
        <v>9637.9418136766999</v>
      </c>
      <c r="AO128" s="89">
        <f t="shared" si="85"/>
        <v>1168.3107733201387</v>
      </c>
      <c r="AP128" s="89">
        <f t="shared" si="86"/>
        <v>1168.3107733201387</v>
      </c>
      <c r="AQ128" s="89">
        <f t="shared" si="87"/>
        <v>1168.3107733201387</v>
      </c>
      <c r="AR128" s="649">
        <f t="shared" si="88"/>
        <v>1168.3107733201387</v>
      </c>
    </row>
    <row r="129" spans="1:45" hidden="1" outlineLevel="1">
      <c r="B129" s="648">
        <f t="shared" si="54"/>
        <v>0</v>
      </c>
      <c r="C129" s="81">
        <f t="shared" si="89"/>
        <v>37</v>
      </c>
      <c r="D129" s="191">
        <v>0</v>
      </c>
      <c r="X129" s="89"/>
      <c r="Y129" s="89"/>
      <c r="Z129" s="89"/>
      <c r="AA129" s="89"/>
      <c r="AB129" s="89"/>
      <c r="AC129" s="89"/>
      <c r="AD129" s="89"/>
      <c r="AE129" s="89"/>
      <c r="AF129" s="89"/>
      <c r="AG129" s="89"/>
      <c r="AH129" s="89"/>
      <c r="AI129" s="89"/>
      <c r="AJ129" s="89"/>
      <c r="AK129" s="89"/>
      <c r="AL129" s="89"/>
      <c r="AM129" s="89"/>
      <c r="AN129" s="89"/>
      <c r="AO129" s="89">
        <f t="shared" si="85"/>
        <v>9637.9418136766999</v>
      </c>
      <c r="AP129" s="89">
        <f t="shared" si="86"/>
        <v>1168.3107733201387</v>
      </c>
      <c r="AQ129" s="89">
        <f t="shared" si="87"/>
        <v>1168.3107733201387</v>
      </c>
      <c r="AR129" s="649">
        <f t="shared" si="88"/>
        <v>1168.3107733201387</v>
      </c>
    </row>
    <row r="130" spans="1:45" hidden="1" outlineLevel="1">
      <c r="B130" s="648">
        <f t="shared" si="54"/>
        <v>0</v>
      </c>
      <c r="C130" s="81">
        <f t="shared" si="89"/>
        <v>38</v>
      </c>
      <c r="D130" s="191">
        <v>0</v>
      </c>
      <c r="X130" s="89"/>
      <c r="Y130" s="89"/>
      <c r="Z130" s="89"/>
      <c r="AA130" s="89"/>
      <c r="AB130" s="89"/>
      <c r="AC130" s="89"/>
      <c r="AD130" s="89"/>
      <c r="AE130" s="89"/>
      <c r="AF130" s="89"/>
      <c r="AG130" s="89"/>
      <c r="AH130" s="89"/>
      <c r="AI130" s="89"/>
      <c r="AJ130" s="89"/>
      <c r="AK130" s="89"/>
      <c r="AL130" s="89"/>
      <c r="AM130" s="89"/>
      <c r="AN130" s="89"/>
      <c r="AO130" s="89"/>
      <c r="AP130" s="89">
        <f t="shared" si="86"/>
        <v>9637.9418136766999</v>
      </c>
      <c r="AQ130" s="89">
        <f t="shared" si="87"/>
        <v>1168.3107733201387</v>
      </c>
      <c r="AR130" s="649">
        <f t="shared" si="88"/>
        <v>1168.3107733201387</v>
      </c>
    </row>
    <row r="131" spans="1:45" hidden="1" outlineLevel="1">
      <c r="B131" s="648">
        <f t="shared" si="54"/>
        <v>0</v>
      </c>
      <c r="C131" s="81">
        <f t="shared" si="89"/>
        <v>39</v>
      </c>
      <c r="D131" s="191">
        <v>0</v>
      </c>
      <c r="X131" s="89"/>
      <c r="Y131" s="89"/>
      <c r="Z131" s="89"/>
      <c r="AA131" s="89"/>
      <c r="AB131" s="89"/>
      <c r="AC131" s="89"/>
      <c r="AD131" s="89"/>
      <c r="AE131" s="89"/>
      <c r="AF131" s="89"/>
      <c r="AG131" s="89"/>
      <c r="AH131" s="89"/>
      <c r="AI131" s="89"/>
      <c r="AJ131" s="89"/>
      <c r="AK131" s="89"/>
      <c r="AL131" s="89"/>
      <c r="AM131" s="89"/>
      <c r="AN131" s="89"/>
      <c r="AO131" s="89"/>
      <c r="AP131" s="89"/>
      <c r="AQ131" s="89">
        <f t="shared" si="87"/>
        <v>9637.9418136766999</v>
      </c>
      <c r="AR131" s="649">
        <f t="shared" si="88"/>
        <v>1168.3107733201387</v>
      </c>
    </row>
    <row r="132" spans="1:45" hidden="1" outlineLevel="1">
      <c r="B132" s="650">
        <f t="shared" si="54"/>
        <v>0</v>
      </c>
      <c r="C132" s="126">
        <f t="shared" si="89"/>
        <v>40</v>
      </c>
      <c r="D132" s="247">
        <v>0</v>
      </c>
      <c r="E132" s="148"/>
      <c r="F132" s="148"/>
      <c r="G132" s="148"/>
      <c r="H132" s="148"/>
      <c r="I132" s="148"/>
      <c r="J132" s="148"/>
      <c r="K132" s="148"/>
      <c r="L132" s="148"/>
      <c r="M132" s="148"/>
      <c r="N132" s="148"/>
      <c r="O132" s="148"/>
      <c r="P132" s="148"/>
      <c r="Q132" s="148"/>
      <c r="R132" s="148"/>
      <c r="S132" s="148"/>
      <c r="T132" s="148"/>
      <c r="U132" s="148"/>
      <c r="V132" s="148"/>
      <c r="W132" s="148"/>
      <c r="X132" s="603"/>
      <c r="Y132" s="603"/>
      <c r="Z132" s="603"/>
      <c r="AA132" s="603"/>
      <c r="AB132" s="603"/>
      <c r="AC132" s="603"/>
      <c r="AD132" s="603"/>
      <c r="AE132" s="603"/>
      <c r="AF132" s="603"/>
      <c r="AG132" s="603"/>
      <c r="AH132" s="603"/>
      <c r="AI132" s="603"/>
      <c r="AJ132" s="603"/>
      <c r="AK132" s="603"/>
      <c r="AL132" s="603"/>
      <c r="AM132" s="603"/>
      <c r="AN132" s="603"/>
      <c r="AO132" s="603"/>
      <c r="AP132" s="603"/>
      <c r="AQ132" s="603"/>
      <c r="AR132" s="651">
        <f>AQ131</f>
        <v>9637.9418136766999</v>
      </c>
    </row>
    <row r="133" spans="1:45" s="174" customFormat="1" ht="5.25" customHeight="1">
      <c r="A133" s="158"/>
      <c r="C133" s="480"/>
      <c r="D133" s="184"/>
      <c r="E133" s="185"/>
      <c r="F133" s="185"/>
      <c r="G133" s="185"/>
      <c r="H133" s="185"/>
      <c r="I133" s="185"/>
      <c r="J133" s="185"/>
      <c r="K133" s="185"/>
      <c r="L133" s="185"/>
      <c r="M133" s="185"/>
      <c r="N133" s="185"/>
      <c r="O133" s="185"/>
      <c r="P133" s="185"/>
      <c r="Q133" s="185"/>
      <c r="R133" s="185"/>
      <c r="S133" s="185"/>
      <c r="T133" s="185"/>
      <c r="U133" s="185"/>
      <c r="V133" s="185"/>
      <c r="W133" s="185"/>
      <c r="X133" s="185"/>
      <c r="Y133" s="185"/>
      <c r="Z133" s="185"/>
      <c r="AA133" s="185"/>
      <c r="AB133" s="185"/>
      <c r="AC133" s="185"/>
      <c r="AD133" s="185"/>
      <c r="AE133" s="185"/>
      <c r="AF133" s="185"/>
      <c r="AG133" s="185"/>
      <c r="AH133" s="185"/>
      <c r="AI133" s="185"/>
      <c r="AJ133" s="185"/>
      <c r="AK133" s="185"/>
      <c r="AL133" s="185"/>
      <c r="AM133" s="185"/>
      <c r="AN133" s="185"/>
      <c r="AO133" s="185"/>
      <c r="AP133" s="185"/>
      <c r="AQ133" s="185"/>
      <c r="AR133" s="185"/>
      <c r="AS133" s="185"/>
    </row>
    <row r="134" spans="1:45" collapsed="1">
      <c r="B134" s="877" t="s">
        <v>1180</v>
      </c>
      <c r="C134" s="199" t="s">
        <v>418</v>
      </c>
      <c r="D134" s="658" t="s">
        <v>1332</v>
      </c>
      <c r="E134" s="659"/>
      <c r="F134" s="659"/>
      <c r="G134" s="659"/>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c r="AL134" s="284"/>
      <c r="AM134" s="284"/>
      <c r="AN134" s="284"/>
      <c r="AO134" s="284"/>
      <c r="AP134" s="284"/>
      <c r="AQ134" s="284"/>
      <c r="AR134" s="285"/>
    </row>
    <row r="135" spans="1:45" hidden="1" outlineLevel="1">
      <c r="B135" s="648">
        <f>D135/SUM(D$135:D$174)</f>
        <v>0.61224243262004896</v>
      </c>
      <c r="C135" s="81">
        <v>1</v>
      </c>
      <c r="D135" s="1121">
        <v>19735.293383516491</v>
      </c>
      <c r="E135" s="89">
        <v>0</v>
      </c>
      <c r="F135" s="89" cm="1">
        <f t="array" ref="F135:AR135">TRANSPOSE(D135:D173)</f>
        <v>19735.293383516491</v>
      </c>
      <c r="G135" s="89">
        <v>6418.2628684057809</v>
      </c>
      <c r="H135" s="89">
        <v>1475.1863431750319</v>
      </c>
      <c r="I135" s="89">
        <v>548.05236251842587</v>
      </c>
      <c r="J135" s="89">
        <v>548.05236251842587</v>
      </c>
      <c r="K135" s="89">
        <v>253.47375550459751</v>
      </c>
      <c r="L135" s="89">
        <v>253.47375550459751</v>
      </c>
      <c r="M135" s="89">
        <v>253.47375550459751</v>
      </c>
      <c r="N135" s="89">
        <v>253.47375550459751</v>
      </c>
      <c r="O135" s="89">
        <v>253.47375550459751</v>
      </c>
      <c r="P135" s="89">
        <v>89.689049113824254</v>
      </c>
      <c r="Q135" s="89">
        <v>89.689049113824254</v>
      </c>
      <c r="R135" s="89">
        <v>89.689049113824254</v>
      </c>
      <c r="S135" s="89">
        <v>89.689049113824254</v>
      </c>
      <c r="T135" s="89">
        <v>89.689049113824254</v>
      </c>
      <c r="U135" s="89">
        <v>89.689049113824254</v>
      </c>
      <c r="V135" s="89">
        <v>89.689049113824254</v>
      </c>
      <c r="W135" s="89">
        <v>89.689049113824254</v>
      </c>
      <c r="X135" s="89">
        <v>89.689049113824254</v>
      </c>
      <c r="Y135" s="89">
        <v>89.689049113824254</v>
      </c>
      <c r="Z135" s="89">
        <v>89.689049113824254</v>
      </c>
      <c r="AA135" s="89">
        <v>89.689049113824254</v>
      </c>
      <c r="AB135" s="89">
        <v>89.689049113824254</v>
      </c>
      <c r="AC135" s="89">
        <v>89.689049113824254</v>
      </c>
      <c r="AD135" s="89">
        <v>89.689049113824254</v>
      </c>
      <c r="AE135" s="89">
        <v>89.689049113824254</v>
      </c>
      <c r="AF135" s="89">
        <v>89.689049113824254</v>
      </c>
      <c r="AG135" s="89">
        <v>89.689049113824254</v>
      </c>
      <c r="AH135" s="89">
        <v>89.689049113824254</v>
      </c>
      <c r="AI135" s="89">
        <v>89.689049113824254</v>
      </c>
      <c r="AJ135" s="89">
        <v>89.689049113824254</v>
      </c>
      <c r="AK135" s="89">
        <v>89.689049113824254</v>
      </c>
      <c r="AL135" s="89">
        <v>89.689049113824254</v>
      </c>
      <c r="AM135" s="89">
        <v>89.689049113824254</v>
      </c>
      <c r="AN135" s="89">
        <v>89.689049113824254</v>
      </c>
      <c r="AO135" s="89">
        <v>0</v>
      </c>
      <c r="AP135" s="89">
        <v>0</v>
      </c>
      <c r="AQ135" s="89">
        <v>0</v>
      </c>
      <c r="AR135" s="649">
        <v>0</v>
      </c>
    </row>
    <row r="136" spans="1:45" hidden="1" outlineLevel="1">
      <c r="B136" s="648">
        <f t="shared" ref="B136:B174" si="90">D136/SUM(D$135:D$174)</f>
        <v>0.19911195619872324</v>
      </c>
      <c r="C136" s="81">
        <f>C135+1</f>
        <v>2</v>
      </c>
      <c r="D136" s="1121">
        <v>6418.2628684057809</v>
      </c>
      <c r="E136" s="89"/>
      <c r="F136" s="89">
        <f t="shared" ref="F136:K136" si="91">E135</f>
        <v>0</v>
      </c>
      <c r="G136" s="89">
        <f t="shared" si="91"/>
        <v>19735.293383516491</v>
      </c>
      <c r="H136" s="89">
        <f t="shared" si="91"/>
        <v>6418.2628684057809</v>
      </c>
      <c r="I136" s="89">
        <f t="shared" si="91"/>
        <v>1475.1863431750319</v>
      </c>
      <c r="J136" s="89">
        <f t="shared" si="91"/>
        <v>548.05236251842587</v>
      </c>
      <c r="K136" s="89">
        <f t="shared" si="91"/>
        <v>548.05236251842587</v>
      </c>
      <c r="L136" s="89">
        <f t="shared" ref="L136:L141" si="92">K135</f>
        <v>253.47375550459751</v>
      </c>
      <c r="M136" s="89">
        <f t="shared" ref="M136:M142" si="93">L135</f>
        <v>253.47375550459751</v>
      </c>
      <c r="N136" s="89">
        <f t="shared" ref="N136:N143" si="94">M135</f>
        <v>253.47375550459751</v>
      </c>
      <c r="O136" s="89">
        <f t="shared" ref="O136:O144" si="95">N135</f>
        <v>253.47375550459751</v>
      </c>
      <c r="P136" s="89">
        <f t="shared" ref="P136:P146" si="96">O135</f>
        <v>253.47375550459751</v>
      </c>
      <c r="Q136" s="89">
        <f t="shared" ref="Q136:Q147" si="97">P135</f>
        <v>89.689049113824254</v>
      </c>
      <c r="R136" s="89">
        <f t="shared" ref="R136:R148" si="98">Q135</f>
        <v>89.689049113824254</v>
      </c>
      <c r="S136" s="89">
        <f t="shared" ref="S136:S149" si="99">R135</f>
        <v>89.689049113824254</v>
      </c>
      <c r="T136" s="89">
        <f t="shared" ref="T136:T150" si="100">S135</f>
        <v>89.689049113824254</v>
      </c>
      <c r="U136" s="89">
        <f t="shared" ref="U136:U151" si="101">T135</f>
        <v>89.689049113824254</v>
      </c>
      <c r="V136" s="89">
        <f t="shared" ref="V136:V152" si="102">U135</f>
        <v>89.689049113824254</v>
      </c>
      <c r="W136" s="89">
        <f t="shared" ref="W136:W153" si="103">V135</f>
        <v>89.689049113824254</v>
      </c>
      <c r="X136" s="89">
        <f t="shared" ref="X136:X154" si="104">W135</f>
        <v>89.689049113824254</v>
      </c>
      <c r="Y136" s="89">
        <f t="shared" ref="Y136:Y155" si="105">X135</f>
        <v>89.689049113824254</v>
      </c>
      <c r="Z136" s="89">
        <f t="shared" ref="Z136:Z156" si="106">Y135</f>
        <v>89.689049113824254</v>
      </c>
      <c r="AA136" s="89">
        <f>Z135</f>
        <v>89.689049113824254</v>
      </c>
      <c r="AB136" s="89">
        <f>AA135</f>
        <v>89.689049113824254</v>
      </c>
      <c r="AC136" s="89">
        <f>AB135</f>
        <v>89.689049113824254</v>
      </c>
      <c r="AD136" s="89">
        <f>AC135</f>
        <v>89.689049113824254</v>
      </c>
      <c r="AE136" s="89">
        <f>AD135</f>
        <v>89.689049113824254</v>
      </c>
      <c r="AF136" s="89">
        <f t="shared" ref="AF136:AF141" si="107">AE135</f>
        <v>89.689049113824254</v>
      </c>
      <c r="AG136" s="89">
        <f t="shared" ref="AG136:AG142" si="108">AF135</f>
        <v>89.689049113824254</v>
      </c>
      <c r="AH136" s="89">
        <f t="shared" ref="AH136:AH143" si="109">AG135</f>
        <v>89.689049113824254</v>
      </c>
      <c r="AI136" s="89">
        <f t="shared" ref="AI136:AI144" si="110">AH135</f>
        <v>89.689049113824254</v>
      </c>
      <c r="AJ136" s="89">
        <f t="shared" ref="AJ136:AJ145" si="111">AI135</f>
        <v>89.689049113824254</v>
      </c>
      <c r="AK136" s="89">
        <f t="shared" ref="AK136:AK141" si="112">AJ135</f>
        <v>89.689049113824254</v>
      </c>
      <c r="AL136" s="89">
        <f t="shared" ref="AL136:AL141" si="113">AK135</f>
        <v>89.689049113824254</v>
      </c>
      <c r="AM136" s="89">
        <f t="shared" ref="AM136:AM141" si="114">AL135</f>
        <v>89.689049113824254</v>
      </c>
      <c r="AN136" s="89">
        <f t="shared" ref="AN136:AN141" si="115">AM135</f>
        <v>89.689049113824254</v>
      </c>
      <c r="AO136" s="89">
        <f t="shared" ref="AO136:AO141" si="116">AN135</f>
        <v>89.689049113824254</v>
      </c>
      <c r="AP136" s="89">
        <f t="shared" ref="AP136:AP141" si="117">AO135</f>
        <v>0</v>
      </c>
      <c r="AQ136" s="89">
        <f t="shared" ref="AQ136:AQ144" si="118">AP135</f>
        <v>0</v>
      </c>
      <c r="AR136" s="649">
        <f t="shared" ref="AR136:AR144" si="119">AQ135</f>
        <v>0</v>
      </c>
    </row>
    <row r="137" spans="1:45" hidden="1" outlineLevel="1">
      <c r="B137" s="648">
        <f t="shared" si="90"/>
        <v>4.576428927414436E-2</v>
      </c>
      <c r="C137" s="81">
        <f t="shared" ref="C137:C174" si="120">C136+1</f>
        <v>3</v>
      </c>
      <c r="D137" s="1121">
        <v>1475.1863431750319</v>
      </c>
      <c r="E137" s="89"/>
      <c r="F137" s="89"/>
      <c r="G137" s="89">
        <f>F136</f>
        <v>0</v>
      </c>
      <c r="H137" s="89">
        <f>G136</f>
        <v>19735.293383516491</v>
      </c>
      <c r="I137" s="89">
        <f>H136</f>
        <v>6418.2628684057809</v>
      </c>
      <c r="J137" s="89">
        <f>I136</f>
        <v>1475.1863431750319</v>
      </c>
      <c r="K137" s="89">
        <f>J136</f>
        <v>548.05236251842587</v>
      </c>
      <c r="L137" s="89">
        <f t="shared" si="92"/>
        <v>548.05236251842587</v>
      </c>
      <c r="M137" s="89">
        <f t="shared" si="93"/>
        <v>253.47375550459751</v>
      </c>
      <c r="N137" s="89">
        <f t="shared" si="94"/>
        <v>253.47375550459751</v>
      </c>
      <c r="O137" s="89">
        <f t="shared" si="95"/>
        <v>253.47375550459751</v>
      </c>
      <c r="P137" s="89">
        <f t="shared" si="96"/>
        <v>253.47375550459751</v>
      </c>
      <c r="Q137" s="89">
        <f t="shared" si="97"/>
        <v>253.47375550459751</v>
      </c>
      <c r="R137" s="89">
        <f t="shared" si="98"/>
        <v>89.689049113824254</v>
      </c>
      <c r="S137" s="89">
        <f t="shared" si="99"/>
        <v>89.689049113824254</v>
      </c>
      <c r="T137" s="89">
        <f t="shared" si="100"/>
        <v>89.689049113824254</v>
      </c>
      <c r="U137" s="89">
        <f t="shared" si="101"/>
        <v>89.689049113824254</v>
      </c>
      <c r="V137" s="89">
        <f t="shared" si="102"/>
        <v>89.689049113824254</v>
      </c>
      <c r="W137" s="89">
        <f t="shared" si="103"/>
        <v>89.689049113824254</v>
      </c>
      <c r="X137" s="89">
        <f t="shared" si="104"/>
        <v>89.689049113824254</v>
      </c>
      <c r="Y137" s="89">
        <f t="shared" si="105"/>
        <v>89.689049113824254</v>
      </c>
      <c r="Z137" s="89">
        <f t="shared" si="106"/>
        <v>89.689049113824254</v>
      </c>
      <c r="AA137" s="89">
        <f t="shared" ref="AA137:AA157" si="121">Z136</f>
        <v>89.689049113824254</v>
      </c>
      <c r="AB137" s="89">
        <f>AA136</f>
        <v>89.689049113824254</v>
      </c>
      <c r="AC137" s="89">
        <f>AB136</f>
        <v>89.689049113824254</v>
      </c>
      <c r="AD137" s="89">
        <f>AC136</f>
        <v>89.689049113824254</v>
      </c>
      <c r="AE137" s="89">
        <f>AD136</f>
        <v>89.689049113824254</v>
      </c>
      <c r="AF137" s="89">
        <f t="shared" si="107"/>
        <v>89.689049113824254</v>
      </c>
      <c r="AG137" s="89">
        <f t="shared" si="108"/>
        <v>89.689049113824254</v>
      </c>
      <c r="AH137" s="89">
        <f t="shared" si="109"/>
        <v>89.689049113824254</v>
      </c>
      <c r="AI137" s="89">
        <f t="shared" si="110"/>
        <v>89.689049113824254</v>
      </c>
      <c r="AJ137" s="89">
        <f t="shared" si="111"/>
        <v>89.689049113824254</v>
      </c>
      <c r="AK137" s="89">
        <f t="shared" si="112"/>
        <v>89.689049113824254</v>
      </c>
      <c r="AL137" s="89">
        <f t="shared" si="113"/>
        <v>89.689049113824254</v>
      </c>
      <c r="AM137" s="89">
        <f t="shared" si="114"/>
        <v>89.689049113824254</v>
      </c>
      <c r="AN137" s="89">
        <f t="shared" si="115"/>
        <v>89.689049113824254</v>
      </c>
      <c r="AO137" s="89">
        <f t="shared" si="116"/>
        <v>89.689049113824254</v>
      </c>
      <c r="AP137" s="89">
        <f t="shared" si="117"/>
        <v>89.689049113824254</v>
      </c>
      <c r="AQ137" s="89">
        <f t="shared" si="118"/>
        <v>0</v>
      </c>
      <c r="AR137" s="649">
        <f t="shared" si="119"/>
        <v>0</v>
      </c>
    </row>
    <row r="138" spans="1:45" hidden="1" outlineLevel="1">
      <c r="B138" s="648">
        <f t="shared" si="90"/>
        <v>1.7002073651040821E-2</v>
      </c>
      <c r="C138" s="81">
        <f t="shared" si="120"/>
        <v>4</v>
      </c>
      <c r="D138" s="1121">
        <v>548.05236251842587</v>
      </c>
      <c r="E138" s="89"/>
      <c r="F138" s="89"/>
      <c r="G138" s="89"/>
      <c r="H138" s="89">
        <f>G137</f>
        <v>0</v>
      </c>
      <c r="I138" s="89">
        <f>H137</f>
        <v>19735.293383516491</v>
      </c>
      <c r="J138" s="89">
        <f>I137</f>
        <v>6418.2628684057809</v>
      </c>
      <c r="K138" s="89">
        <f>J137</f>
        <v>1475.1863431750319</v>
      </c>
      <c r="L138" s="89">
        <f t="shared" si="92"/>
        <v>548.05236251842587</v>
      </c>
      <c r="M138" s="89">
        <f t="shared" si="93"/>
        <v>548.05236251842587</v>
      </c>
      <c r="N138" s="89">
        <f t="shared" si="94"/>
        <v>253.47375550459751</v>
      </c>
      <c r="O138" s="89">
        <f t="shared" si="95"/>
        <v>253.47375550459751</v>
      </c>
      <c r="P138" s="89">
        <f t="shared" si="96"/>
        <v>253.47375550459751</v>
      </c>
      <c r="Q138" s="89">
        <f t="shared" si="97"/>
        <v>253.47375550459751</v>
      </c>
      <c r="R138" s="89">
        <f t="shared" si="98"/>
        <v>253.47375550459751</v>
      </c>
      <c r="S138" s="89">
        <f t="shared" si="99"/>
        <v>89.689049113824254</v>
      </c>
      <c r="T138" s="89">
        <f t="shared" si="100"/>
        <v>89.689049113824254</v>
      </c>
      <c r="U138" s="89">
        <f t="shared" si="101"/>
        <v>89.689049113824254</v>
      </c>
      <c r="V138" s="89">
        <f t="shared" si="102"/>
        <v>89.689049113824254</v>
      </c>
      <c r="W138" s="89">
        <f t="shared" si="103"/>
        <v>89.689049113824254</v>
      </c>
      <c r="X138" s="89">
        <f t="shared" si="104"/>
        <v>89.689049113824254</v>
      </c>
      <c r="Y138" s="89">
        <f t="shared" si="105"/>
        <v>89.689049113824254</v>
      </c>
      <c r="Z138" s="89">
        <f t="shared" si="106"/>
        <v>89.689049113824254</v>
      </c>
      <c r="AA138" s="89">
        <f t="shared" si="121"/>
        <v>89.689049113824254</v>
      </c>
      <c r="AB138" s="89">
        <f t="shared" ref="AB138:AB158" si="122">AA137</f>
        <v>89.689049113824254</v>
      </c>
      <c r="AC138" s="89">
        <f>AB137</f>
        <v>89.689049113824254</v>
      </c>
      <c r="AD138" s="89">
        <f>AC137</f>
        <v>89.689049113824254</v>
      </c>
      <c r="AE138" s="89">
        <f>AD137</f>
        <v>89.689049113824254</v>
      </c>
      <c r="AF138" s="89">
        <f t="shared" si="107"/>
        <v>89.689049113824254</v>
      </c>
      <c r="AG138" s="89">
        <f t="shared" si="108"/>
        <v>89.689049113824254</v>
      </c>
      <c r="AH138" s="89">
        <f t="shared" si="109"/>
        <v>89.689049113824254</v>
      </c>
      <c r="AI138" s="89">
        <f t="shared" si="110"/>
        <v>89.689049113824254</v>
      </c>
      <c r="AJ138" s="89">
        <f t="shared" si="111"/>
        <v>89.689049113824254</v>
      </c>
      <c r="AK138" s="89">
        <f t="shared" si="112"/>
        <v>89.689049113824254</v>
      </c>
      <c r="AL138" s="89">
        <f t="shared" si="113"/>
        <v>89.689049113824254</v>
      </c>
      <c r="AM138" s="89">
        <f t="shared" si="114"/>
        <v>89.689049113824254</v>
      </c>
      <c r="AN138" s="89">
        <f t="shared" si="115"/>
        <v>89.689049113824254</v>
      </c>
      <c r="AO138" s="89">
        <f t="shared" si="116"/>
        <v>89.689049113824254</v>
      </c>
      <c r="AP138" s="89">
        <f t="shared" si="117"/>
        <v>89.689049113824254</v>
      </c>
      <c r="AQ138" s="89">
        <f t="shared" si="118"/>
        <v>89.689049113824254</v>
      </c>
      <c r="AR138" s="649">
        <f t="shared" si="119"/>
        <v>0</v>
      </c>
    </row>
    <row r="139" spans="1:45" hidden="1" outlineLevel="1">
      <c r="B139" s="648">
        <f t="shared" si="90"/>
        <v>1.7002073651040821E-2</v>
      </c>
      <c r="C139" s="81">
        <f t="shared" si="120"/>
        <v>5</v>
      </c>
      <c r="D139" s="1121">
        <v>548.05236251842587</v>
      </c>
      <c r="E139" s="89"/>
      <c r="F139" s="89"/>
      <c r="G139" s="89"/>
      <c r="I139" s="89">
        <f>H138</f>
        <v>0</v>
      </c>
      <c r="J139" s="89">
        <f>I138</f>
        <v>19735.293383516491</v>
      </c>
      <c r="K139" s="89">
        <f>J138</f>
        <v>6418.2628684057809</v>
      </c>
      <c r="L139" s="89">
        <f t="shared" si="92"/>
        <v>1475.1863431750319</v>
      </c>
      <c r="M139" s="89">
        <f t="shared" si="93"/>
        <v>548.05236251842587</v>
      </c>
      <c r="N139" s="89">
        <f t="shared" si="94"/>
        <v>548.05236251842587</v>
      </c>
      <c r="O139" s="89">
        <f t="shared" si="95"/>
        <v>253.47375550459751</v>
      </c>
      <c r="P139" s="89">
        <f t="shared" si="96"/>
        <v>253.47375550459751</v>
      </c>
      <c r="Q139" s="89">
        <f t="shared" si="97"/>
        <v>253.47375550459751</v>
      </c>
      <c r="R139" s="89">
        <f t="shared" si="98"/>
        <v>253.47375550459751</v>
      </c>
      <c r="S139" s="89">
        <f t="shared" si="99"/>
        <v>253.47375550459751</v>
      </c>
      <c r="T139" s="89">
        <f t="shared" si="100"/>
        <v>89.689049113824254</v>
      </c>
      <c r="U139" s="89">
        <f t="shared" si="101"/>
        <v>89.689049113824254</v>
      </c>
      <c r="V139" s="89">
        <f t="shared" si="102"/>
        <v>89.689049113824254</v>
      </c>
      <c r="W139" s="89">
        <f t="shared" si="103"/>
        <v>89.689049113824254</v>
      </c>
      <c r="X139" s="89">
        <f t="shared" si="104"/>
        <v>89.689049113824254</v>
      </c>
      <c r="Y139" s="89">
        <f t="shared" si="105"/>
        <v>89.689049113824254</v>
      </c>
      <c r="Z139" s="89">
        <f t="shared" si="106"/>
        <v>89.689049113824254</v>
      </c>
      <c r="AA139" s="89">
        <f t="shared" si="121"/>
        <v>89.689049113824254</v>
      </c>
      <c r="AB139" s="89">
        <f t="shared" si="122"/>
        <v>89.689049113824254</v>
      </c>
      <c r="AC139" s="89">
        <f t="shared" ref="AC139:AC159" si="123">AB138</f>
        <v>89.689049113824254</v>
      </c>
      <c r="AD139" s="89">
        <f>AC138</f>
        <v>89.689049113824254</v>
      </c>
      <c r="AE139" s="89">
        <f>AD138</f>
        <v>89.689049113824254</v>
      </c>
      <c r="AF139" s="89">
        <f t="shared" si="107"/>
        <v>89.689049113824254</v>
      </c>
      <c r="AG139" s="89">
        <f t="shared" si="108"/>
        <v>89.689049113824254</v>
      </c>
      <c r="AH139" s="89">
        <f t="shared" si="109"/>
        <v>89.689049113824254</v>
      </c>
      <c r="AI139" s="89">
        <f t="shared" si="110"/>
        <v>89.689049113824254</v>
      </c>
      <c r="AJ139" s="89">
        <f t="shared" si="111"/>
        <v>89.689049113824254</v>
      </c>
      <c r="AK139" s="89">
        <f t="shared" si="112"/>
        <v>89.689049113824254</v>
      </c>
      <c r="AL139" s="89">
        <f t="shared" si="113"/>
        <v>89.689049113824254</v>
      </c>
      <c r="AM139" s="89">
        <f t="shared" si="114"/>
        <v>89.689049113824254</v>
      </c>
      <c r="AN139" s="89">
        <f t="shared" si="115"/>
        <v>89.689049113824254</v>
      </c>
      <c r="AO139" s="89">
        <f t="shared" si="116"/>
        <v>89.689049113824254</v>
      </c>
      <c r="AP139" s="89">
        <f t="shared" si="117"/>
        <v>89.689049113824254</v>
      </c>
      <c r="AQ139" s="89">
        <f t="shared" si="118"/>
        <v>89.689049113824254</v>
      </c>
      <c r="AR139" s="649">
        <f t="shared" si="119"/>
        <v>89.689049113824254</v>
      </c>
    </row>
    <row r="140" spans="1:45" hidden="1" outlineLevel="1">
      <c r="B140" s="648">
        <f t="shared" si="90"/>
        <v>7.8634447261418192E-3</v>
      </c>
      <c r="C140" s="81">
        <f t="shared" si="120"/>
        <v>6</v>
      </c>
      <c r="D140" s="1121">
        <v>253.47375550459751</v>
      </c>
      <c r="E140" s="89"/>
      <c r="F140" s="89"/>
      <c r="G140" s="89"/>
      <c r="J140" s="89">
        <f>I139</f>
        <v>0</v>
      </c>
      <c r="K140" s="89">
        <f>J139</f>
        <v>19735.293383516491</v>
      </c>
      <c r="L140" s="89">
        <f t="shared" si="92"/>
        <v>6418.2628684057809</v>
      </c>
      <c r="M140" s="89">
        <f t="shared" si="93"/>
        <v>1475.1863431750319</v>
      </c>
      <c r="N140" s="89">
        <f t="shared" si="94"/>
        <v>548.05236251842587</v>
      </c>
      <c r="O140" s="89">
        <f t="shared" si="95"/>
        <v>548.05236251842587</v>
      </c>
      <c r="P140" s="89">
        <f t="shared" si="96"/>
        <v>253.47375550459751</v>
      </c>
      <c r="Q140" s="89">
        <f t="shared" si="97"/>
        <v>253.47375550459751</v>
      </c>
      <c r="R140" s="89">
        <f t="shared" si="98"/>
        <v>253.47375550459751</v>
      </c>
      <c r="S140" s="89">
        <f t="shared" si="99"/>
        <v>253.47375550459751</v>
      </c>
      <c r="T140" s="89">
        <f t="shared" si="100"/>
        <v>253.47375550459751</v>
      </c>
      <c r="U140" s="89">
        <f t="shared" si="101"/>
        <v>89.689049113824254</v>
      </c>
      <c r="V140" s="89">
        <f t="shared" si="102"/>
        <v>89.689049113824254</v>
      </c>
      <c r="W140" s="89">
        <f t="shared" si="103"/>
        <v>89.689049113824254</v>
      </c>
      <c r="X140" s="89">
        <f t="shared" si="104"/>
        <v>89.689049113824254</v>
      </c>
      <c r="Y140" s="89">
        <f t="shared" si="105"/>
        <v>89.689049113824254</v>
      </c>
      <c r="Z140" s="89">
        <f t="shared" si="106"/>
        <v>89.689049113824254</v>
      </c>
      <c r="AA140" s="89">
        <f t="shared" si="121"/>
        <v>89.689049113824254</v>
      </c>
      <c r="AB140" s="89">
        <f t="shared" si="122"/>
        <v>89.689049113824254</v>
      </c>
      <c r="AC140" s="89">
        <f t="shared" si="123"/>
        <v>89.689049113824254</v>
      </c>
      <c r="AD140" s="89">
        <f t="shared" ref="AD140:AD160" si="124">AC139</f>
        <v>89.689049113824254</v>
      </c>
      <c r="AE140" s="89">
        <f>AD139</f>
        <v>89.689049113824254</v>
      </c>
      <c r="AF140" s="89">
        <f t="shared" si="107"/>
        <v>89.689049113824254</v>
      </c>
      <c r="AG140" s="89">
        <f t="shared" si="108"/>
        <v>89.689049113824254</v>
      </c>
      <c r="AH140" s="89">
        <f t="shared" si="109"/>
        <v>89.689049113824254</v>
      </c>
      <c r="AI140" s="89">
        <f t="shared" si="110"/>
        <v>89.689049113824254</v>
      </c>
      <c r="AJ140" s="89">
        <f t="shared" si="111"/>
        <v>89.689049113824254</v>
      </c>
      <c r="AK140" s="89">
        <f t="shared" si="112"/>
        <v>89.689049113824254</v>
      </c>
      <c r="AL140" s="89">
        <f t="shared" si="113"/>
        <v>89.689049113824254</v>
      </c>
      <c r="AM140" s="89">
        <f t="shared" si="114"/>
        <v>89.689049113824254</v>
      </c>
      <c r="AN140" s="89">
        <f t="shared" si="115"/>
        <v>89.689049113824254</v>
      </c>
      <c r="AO140" s="89">
        <f t="shared" si="116"/>
        <v>89.689049113824254</v>
      </c>
      <c r="AP140" s="89">
        <f t="shared" si="117"/>
        <v>89.689049113824254</v>
      </c>
      <c r="AQ140" s="89">
        <f t="shared" si="118"/>
        <v>89.689049113824254</v>
      </c>
      <c r="AR140" s="649">
        <f t="shared" si="119"/>
        <v>89.689049113824254</v>
      </c>
    </row>
    <row r="141" spans="1:45" hidden="1" outlineLevel="1">
      <c r="B141" s="648">
        <f t="shared" si="90"/>
        <v>7.8634447261418192E-3</v>
      </c>
      <c r="C141" s="81">
        <f t="shared" si="120"/>
        <v>7</v>
      </c>
      <c r="D141" s="1121">
        <v>253.47375550459751</v>
      </c>
      <c r="E141" s="89"/>
      <c r="F141" s="89"/>
      <c r="G141" s="89"/>
      <c r="K141" s="89">
        <f>J140</f>
        <v>0</v>
      </c>
      <c r="L141" s="89">
        <f t="shared" si="92"/>
        <v>19735.293383516491</v>
      </c>
      <c r="M141" s="89">
        <f t="shared" si="93"/>
        <v>6418.2628684057809</v>
      </c>
      <c r="N141" s="89">
        <f t="shared" si="94"/>
        <v>1475.1863431750319</v>
      </c>
      <c r="O141" s="89">
        <f t="shared" si="95"/>
        <v>548.05236251842587</v>
      </c>
      <c r="P141" s="89">
        <f t="shared" si="96"/>
        <v>548.05236251842587</v>
      </c>
      <c r="Q141" s="89">
        <f t="shared" si="97"/>
        <v>253.47375550459751</v>
      </c>
      <c r="R141" s="89">
        <f t="shared" si="98"/>
        <v>253.47375550459751</v>
      </c>
      <c r="S141" s="89">
        <f t="shared" si="99"/>
        <v>253.47375550459751</v>
      </c>
      <c r="T141" s="89">
        <f t="shared" si="100"/>
        <v>253.47375550459751</v>
      </c>
      <c r="U141" s="89">
        <f t="shared" si="101"/>
        <v>253.47375550459751</v>
      </c>
      <c r="V141" s="89">
        <f t="shared" si="102"/>
        <v>89.689049113824254</v>
      </c>
      <c r="W141" s="89">
        <f t="shared" si="103"/>
        <v>89.689049113824254</v>
      </c>
      <c r="X141" s="89">
        <f t="shared" si="104"/>
        <v>89.689049113824254</v>
      </c>
      <c r="Y141" s="89">
        <f t="shared" si="105"/>
        <v>89.689049113824254</v>
      </c>
      <c r="Z141" s="89">
        <f t="shared" si="106"/>
        <v>89.689049113824254</v>
      </c>
      <c r="AA141" s="89">
        <f t="shared" si="121"/>
        <v>89.689049113824254</v>
      </c>
      <c r="AB141" s="89">
        <f t="shared" si="122"/>
        <v>89.689049113824254</v>
      </c>
      <c r="AC141" s="89">
        <f t="shared" si="123"/>
        <v>89.689049113824254</v>
      </c>
      <c r="AD141" s="89">
        <f t="shared" si="124"/>
        <v>89.689049113824254</v>
      </c>
      <c r="AE141" s="89">
        <f t="shared" ref="AE141:AE161" si="125">AD140</f>
        <v>89.689049113824254</v>
      </c>
      <c r="AF141" s="89">
        <f t="shared" si="107"/>
        <v>89.689049113824254</v>
      </c>
      <c r="AG141" s="89">
        <f t="shared" si="108"/>
        <v>89.689049113824254</v>
      </c>
      <c r="AH141" s="89">
        <f t="shared" si="109"/>
        <v>89.689049113824254</v>
      </c>
      <c r="AI141" s="89">
        <f t="shared" si="110"/>
        <v>89.689049113824254</v>
      </c>
      <c r="AJ141" s="89">
        <f t="shared" si="111"/>
        <v>89.689049113824254</v>
      </c>
      <c r="AK141" s="89">
        <f t="shared" si="112"/>
        <v>89.689049113824254</v>
      </c>
      <c r="AL141" s="89">
        <f t="shared" si="113"/>
        <v>89.689049113824254</v>
      </c>
      <c r="AM141" s="89">
        <f t="shared" si="114"/>
        <v>89.689049113824254</v>
      </c>
      <c r="AN141" s="89">
        <f t="shared" si="115"/>
        <v>89.689049113824254</v>
      </c>
      <c r="AO141" s="89">
        <f t="shared" si="116"/>
        <v>89.689049113824254</v>
      </c>
      <c r="AP141" s="89">
        <f t="shared" si="117"/>
        <v>89.689049113824254</v>
      </c>
      <c r="AQ141" s="89">
        <f t="shared" si="118"/>
        <v>89.689049113824254</v>
      </c>
      <c r="AR141" s="649">
        <f t="shared" si="119"/>
        <v>89.689049113824254</v>
      </c>
    </row>
    <row r="142" spans="1:45" hidden="1" outlineLevel="1">
      <c r="B142" s="648">
        <f t="shared" si="90"/>
        <v>7.8634447261418192E-3</v>
      </c>
      <c r="C142" s="81">
        <f t="shared" si="120"/>
        <v>8</v>
      </c>
      <c r="D142" s="1121">
        <v>253.47375550459751</v>
      </c>
      <c r="E142" s="89"/>
      <c r="F142" s="89"/>
      <c r="G142" s="89"/>
      <c r="L142" s="89">
        <f>K141</f>
        <v>0</v>
      </c>
      <c r="M142" s="89">
        <f t="shared" si="93"/>
        <v>19735.293383516491</v>
      </c>
      <c r="N142" s="89">
        <f t="shared" si="94"/>
        <v>6418.2628684057809</v>
      </c>
      <c r="O142" s="89">
        <f t="shared" si="95"/>
        <v>1475.1863431750319</v>
      </c>
      <c r="P142" s="89">
        <f t="shared" si="96"/>
        <v>548.05236251842587</v>
      </c>
      <c r="Q142" s="89">
        <f t="shared" si="97"/>
        <v>548.05236251842587</v>
      </c>
      <c r="R142" s="89">
        <f t="shared" si="98"/>
        <v>253.47375550459751</v>
      </c>
      <c r="S142" s="89">
        <f t="shared" si="99"/>
        <v>253.47375550459751</v>
      </c>
      <c r="T142" s="89">
        <f t="shared" si="100"/>
        <v>253.47375550459751</v>
      </c>
      <c r="U142" s="89">
        <f t="shared" si="101"/>
        <v>253.47375550459751</v>
      </c>
      <c r="V142" s="89">
        <f t="shared" si="102"/>
        <v>253.47375550459751</v>
      </c>
      <c r="W142" s="89">
        <f t="shared" si="103"/>
        <v>89.689049113824254</v>
      </c>
      <c r="X142" s="89">
        <f t="shared" si="104"/>
        <v>89.689049113824254</v>
      </c>
      <c r="Y142" s="89">
        <f t="shared" si="105"/>
        <v>89.689049113824254</v>
      </c>
      <c r="Z142" s="89">
        <f t="shared" si="106"/>
        <v>89.689049113824254</v>
      </c>
      <c r="AA142" s="89">
        <f t="shared" si="121"/>
        <v>89.689049113824254</v>
      </c>
      <c r="AB142" s="89">
        <f t="shared" si="122"/>
        <v>89.689049113824254</v>
      </c>
      <c r="AC142" s="89">
        <f t="shared" si="123"/>
        <v>89.689049113824254</v>
      </c>
      <c r="AD142" s="89">
        <f t="shared" si="124"/>
        <v>89.689049113824254</v>
      </c>
      <c r="AE142" s="89">
        <f t="shared" si="125"/>
        <v>89.689049113824254</v>
      </c>
      <c r="AF142" s="89">
        <f t="shared" ref="AF142:AF162" si="126">AE141</f>
        <v>89.689049113824254</v>
      </c>
      <c r="AG142" s="89">
        <f t="shared" si="108"/>
        <v>89.689049113824254</v>
      </c>
      <c r="AH142" s="89">
        <f t="shared" si="109"/>
        <v>89.689049113824254</v>
      </c>
      <c r="AI142" s="89">
        <f t="shared" si="110"/>
        <v>89.689049113824254</v>
      </c>
      <c r="AJ142" s="89">
        <f t="shared" si="111"/>
        <v>89.689049113824254</v>
      </c>
      <c r="AK142" s="89">
        <f>AJ141</f>
        <v>89.689049113824254</v>
      </c>
      <c r="AL142" s="89">
        <f t="shared" ref="AL142:AL147" si="127">AK141</f>
        <v>89.689049113824254</v>
      </c>
      <c r="AM142" s="89">
        <f t="shared" ref="AM142:AM148" si="128">AL141</f>
        <v>89.689049113824254</v>
      </c>
      <c r="AN142" s="89">
        <f t="shared" ref="AN142:AN149" si="129">AM141</f>
        <v>89.689049113824254</v>
      </c>
      <c r="AO142" s="89">
        <f t="shared" ref="AO142:AO150" si="130">AN141</f>
        <v>89.689049113824254</v>
      </c>
      <c r="AP142" s="89">
        <f t="shared" ref="AP142:AP151" si="131">AO141</f>
        <v>89.689049113824254</v>
      </c>
      <c r="AQ142" s="89">
        <f t="shared" si="118"/>
        <v>89.689049113824254</v>
      </c>
      <c r="AR142" s="649">
        <f t="shared" si="119"/>
        <v>89.689049113824254</v>
      </c>
    </row>
    <row r="143" spans="1:45" hidden="1" outlineLevel="1">
      <c r="B143" s="648">
        <f t="shared" si="90"/>
        <v>7.8634447261418192E-3</v>
      </c>
      <c r="C143" s="81">
        <f t="shared" si="120"/>
        <v>9</v>
      </c>
      <c r="D143" s="1121">
        <v>253.47375550459751</v>
      </c>
      <c r="E143" s="89"/>
      <c r="F143" s="89"/>
      <c r="G143" s="89"/>
      <c r="M143" s="89">
        <f>L142</f>
        <v>0</v>
      </c>
      <c r="N143" s="89">
        <f t="shared" si="94"/>
        <v>19735.293383516491</v>
      </c>
      <c r="O143" s="89">
        <f t="shared" si="95"/>
        <v>6418.2628684057809</v>
      </c>
      <c r="P143" s="89">
        <f t="shared" si="96"/>
        <v>1475.1863431750319</v>
      </c>
      <c r="Q143" s="89">
        <f t="shared" si="97"/>
        <v>548.05236251842587</v>
      </c>
      <c r="R143" s="89">
        <f t="shared" si="98"/>
        <v>548.05236251842587</v>
      </c>
      <c r="S143" s="89">
        <f t="shared" si="99"/>
        <v>253.47375550459751</v>
      </c>
      <c r="T143" s="89">
        <f t="shared" si="100"/>
        <v>253.47375550459751</v>
      </c>
      <c r="U143" s="89">
        <f t="shared" si="101"/>
        <v>253.47375550459751</v>
      </c>
      <c r="V143" s="89">
        <f t="shared" si="102"/>
        <v>253.47375550459751</v>
      </c>
      <c r="W143" s="89">
        <f t="shared" si="103"/>
        <v>253.47375550459751</v>
      </c>
      <c r="X143" s="89">
        <f t="shared" si="104"/>
        <v>89.689049113824254</v>
      </c>
      <c r="Y143" s="89">
        <f t="shared" si="105"/>
        <v>89.689049113824254</v>
      </c>
      <c r="Z143" s="89">
        <f t="shared" si="106"/>
        <v>89.689049113824254</v>
      </c>
      <c r="AA143" s="89">
        <f t="shared" si="121"/>
        <v>89.689049113824254</v>
      </c>
      <c r="AB143" s="89">
        <f t="shared" si="122"/>
        <v>89.689049113824254</v>
      </c>
      <c r="AC143" s="89">
        <f t="shared" si="123"/>
        <v>89.689049113824254</v>
      </c>
      <c r="AD143" s="89">
        <f t="shared" si="124"/>
        <v>89.689049113824254</v>
      </c>
      <c r="AE143" s="89">
        <f t="shared" si="125"/>
        <v>89.689049113824254</v>
      </c>
      <c r="AF143" s="89">
        <f t="shared" si="126"/>
        <v>89.689049113824254</v>
      </c>
      <c r="AG143" s="89">
        <f t="shared" ref="AG143:AG163" si="132">AF142</f>
        <v>89.689049113824254</v>
      </c>
      <c r="AH143" s="89">
        <f t="shared" si="109"/>
        <v>89.689049113824254</v>
      </c>
      <c r="AI143" s="89">
        <f t="shared" si="110"/>
        <v>89.689049113824254</v>
      </c>
      <c r="AJ143" s="89">
        <f t="shared" si="111"/>
        <v>89.689049113824254</v>
      </c>
      <c r="AK143" s="89">
        <f>AJ142</f>
        <v>89.689049113824254</v>
      </c>
      <c r="AL143" s="89">
        <f t="shared" si="127"/>
        <v>89.689049113824254</v>
      </c>
      <c r="AM143" s="89">
        <f t="shared" si="128"/>
        <v>89.689049113824254</v>
      </c>
      <c r="AN143" s="89">
        <f t="shared" si="129"/>
        <v>89.689049113824254</v>
      </c>
      <c r="AO143" s="89">
        <f t="shared" si="130"/>
        <v>89.689049113824254</v>
      </c>
      <c r="AP143" s="89">
        <f t="shared" si="131"/>
        <v>89.689049113824254</v>
      </c>
      <c r="AQ143" s="89">
        <f t="shared" si="118"/>
        <v>89.689049113824254</v>
      </c>
      <c r="AR143" s="649">
        <f t="shared" si="119"/>
        <v>89.689049113824254</v>
      </c>
    </row>
    <row r="144" spans="1:45" hidden="1" outlineLevel="1">
      <c r="B144" s="648">
        <f t="shared" si="90"/>
        <v>7.8634447261418192E-3</v>
      </c>
      <c r="C144" s="81">
        <f t="shared" si="120"/>
        <v>10</v>
      </c>
      <c r="D144" s="1121">
        <v>253.47375550459751</v>
      </c>
      <c r="E144" s="89"/>
      <c r="F144" s="89"/>
      <c r="G144" s="89"/>
      <c r="N144" s="89">
        <f>M143</f>
        <v>0</v>
      </c>
      <c r="O144" s="89">
        <f t="shared" si="95"/>
        <v>19735.293383516491</v>
      </c>
      <c r="P144" s="89">
        <f t="shared" si="96"/>
        <v>6418.2628684057809</v>
      </c>
      <c r="Q144" s="89">
        <f t="shared" si="97"/>
        <v>1475.1863431750319</v>
      </c>
      <c r="R144" s="89">
        <f t="shared" si="98"/>
        <v>548.05236251842587</v>
      </c>
      <c r="S144" s="89">
        <f t="shared" si="99"/>
        <v>548.05236251842587</v>
      </c>
      <c r="T144" s="89">
        <f t="shared" si="100"/>
        <v>253.47375550459751</v>
      </c>
      <c r="U144" s="89">
        <f t="shared" si="101"/>
        <v>253.47375550459751</v>
      </c>
      <c r="V144" s="89">
        <f t="shared" si="102"/>
        <v>253.47375550459751</v>
      </c>
      <c r="W144" s="89">
        <f t="shared" si="103"/>
        <v>253.47375550459751</v>
      </c>
      <c r="X144" s="89">
        <f t="shared" si="104"/>
        <v>253.47375550459751</v>
      </c>
      <c r="Y144" s="89">
        <f t="shared" si="105"/>
        <v>89.689049113824254</v>
      </c>
      <c r="Z144" s="89">
        <f t="shared" si="106"/>
        <v>89.689049113824254</v>
      </c>
      <c r="AA144" s="89">
        <f t="shared" si="121"/>
        <v>89.689049113824254</v>
      </c>
      <c r="AB144" s="89">
        <f t="shared" si="122"/>
        <v>89.689049113824254</v>
      </c>
      <c r="AC144" s="89">
        <f t="shared" si="123"/>
        <v>89.689049113824254</v>
      </c>
      <c r="AD144" s="89">
        <f t="shared" si="124"/>
        <v>89.689049113824254</v>
      </c>
      <c r="AE144" s="89">
        <f t="shared" si="125"/>
        <v>89.689049113824254</v>
      </c>
      <c r="AF144" s="89">
        <f t="shared" si="126"/>
        <v>89.689049113824254</v>
      </c>
      <c r="AG144" s="89">
        <f t="shared" si="132"/>
        <v>89.689049113824254</v>
      </c>
      <c r="AH144" s="89">
        <f t="shared" ref="AH144:AH164" si="133">AG143</f>
        <v>89.689049113824254</v>
      </c>
      <c r="AI144" s="89">
        <f t="shared" si="110"/>
        <v>89.689049113824254</v>
      </c>
      <c r="AJ144" s="89">
        <f t="shared" si="111"/>
        <v>89.689049113824254</v>
      </c>
      <c r="AK144" s="89">
        <f>AJ143</f>
        <v>89.689049113824254</v>
      </c>
      <c r="AL144" s="89">
        <f t="shared" si="127"/>
        <v>89.689049113824254</v>
      </c>
      <c r="AM144" s="89">
        <f t="shared" si="128"/>
        <v>89.689049113824254</v>
      </c>
      <c r="AN144" s="89">
        <f t="shared" si="129"/>
        <v>89.689049113824254</v>
      </c>
      <c r="AO144" s="89">
        <f t="shared" si="130"/>
        <v>89.689049113824254</v>
      </c>
      <c r="AP144" s="89">
        <f t="shared" si="131"/>
        <v>89.689049113824254</v>
      </c>
      <c r="AQ144" s="89">
        <f t="shared" si="118"/>
        <v>89.689049113824254</v>
      </c>
      <c r="AR144" s="649">
        <f t="shared" si="119"/>
        <v>89.689049113824254</v>
      </c>
    </row>
    <row r="145" spans="2:44" hidden="1" outlineLevel="1">
      <c r="B145" s="648">
        <f t="shared" si="90"/>
        <v>2.7823980389716672E-3</v>
      </c>
      <c r="C145" s="81">
        <f t="shared" si="120"/>
        <v>11</v>
      </c>
      <c r="D145" s="1121">
        <v>89.689049113824254</v>
      </c>
      <c r="E145" s="89"/>
      <c r="F145" s="89"/>
      <c r="G145" s="89"/>
      <c r="O145" s="89">
        <f>N144</f>
        <v>0</v>
      </c>
      <c r="P145" s="89">
        <f t="shared" si="96"/>
        <v>19735.293383516491</v>
      </c>
      <c r="Q145" s="89">
        <f t="shared" si="97"/>
        <v>6418.2628684057809</v>
      </c>
      <c r="R145" s="89">
        <f t="shared" si="98"/>
        <v>1475.1863431750319</v>
      </c>
      <c r="S145" s="89">
        <f t="shared" si="99"/>
        <v>548.05236251842587</v>
      </c>
      <c r="T145" s="89">
        <f t="shared" si="100"/>
        <v>548.05236251842587</v>
      </c>
      <c r="U145" s="89">
        <f t="shared" si="101"/>
        <v>253.47375550459751</v>
      </c>
      <c r="V145" s="89">
        <f t="shared" si="102"/>
        <v>253.47375550459751</v>
      </c>
      <c r="W145" s="89">
        <f t="shared" si="103"/>
        <v>253.47375550459751</v>
      </c>
      <c r="X145" s="89">
        <f t="shared" si="104"/>
        <v>253.47375550459751</v>
      </c>
      <c r="Y145" s="89">
        <f t="shared" si="105"/>
        <v>253.47375550459751</v>
      </c>
      <c r="Z145" s="89">
        <f t="shared" si="106"/>
        <v>89.689049113824254</v>
      </c>
      <c r="AA145" s="89">
        <f t="shared" si="121"/>
        <v>89.689049113824254</v>
      </c>
      <c r="AB145" s="89">
        <f t="shared" si="122"/>
        <v>89.689049113824254</v>
      </c>
      <c r="AC145" s="89">
        <f t="shared" si="123"/>
        <v>89.689049113824254</v>
      </c>
      <c r="AD145" s="89">
        <f t="shared" si="124"/>
        <v>89.689049113824254</v>
      </c>
      <c r="AE145" s="89">
        <f t="shared" si="125"/>
        <v>89.689049113824254</v>
      </c>
      <c r="AF145" s="89">
        <f t="shared" si="126"/>
        <v>89.689049113824254</v>
      </c>
      <c r="AG145" s="89">
        <f t="shared" si="132"/>
        <v>89.689049113824254</v>
      </c>
      <c r="AH145" s="89">
        <f t="shared" si="133"/>
        <v>89.689049113824254</v>
      </c>
      <c r="AI145" s="89">
        <f t="shared" ref="AI145:AI165" si="134">AH144</f>
        <v>89.689049113824254</v>
      </c>
      <c r="AJ145" s="89">
        <f t="shared" si="111"/>
        <v>89.689049113824254</v>
      </c>
      <c r="AK145" s="89">
        <f>AJ144</f>
        <v>89.689049113824254</v>
      </c>
      <c r="AL145" s="89">
        <f t="shared" si="127"/>
        <v>89.689049113824254</v>
      </c>
      <c r="AM145" s="89">
        <f t="shared" si="128"/>
        <v>89.689049113824254</v>
      </c>
      <c r="AN145" s="89">
        <f t="shared" si="129"/>
        <v>89.689049113824254</v>
      </c>
      <c r="AO145" s="89">
        <f t="shared" si="130"/>
        <v>89.689049113824254</v>
      </c>
      <c r="AP145" s="89">
        <f t="shared" si="131"/>
        <v>89.689049113824254</v>
      </c>
      <c r="AQ145" s="89">
        <f t="shared" ref="AQ145:AQ152" si="135">AP144</f>
        <v>89.689049113824254</v>
      </c>
      <c r="AR145" s="649">
        <f t="shared" ref="AR145:AR152" si="136">AQ144</f>
        <v>89.689049113824254</v>
      </c>
    </row>
    <row r="146" spans="2:44" hidden="1" outlineLevel="1">
      <c r="B146" s="648">
        <f t="shared" si="90"/>
        <v>2.7823980389716672E-3</v>
      </c>
      <c r="C146" s="81">
        <f t="shared" si="120"/>
        <v>12</v>
      </c>
      <c r="D146" s="1121">
        <v>89.689049113824254</v>
      </c>
      <c r="E146" s="89"/>
      <c r="F146" s="89"/>
      <c r="G146" s="89"/>
      <c r="P146" s="89">
        <f t="shared" si="96"/>
        <v>0</v>
      </c>
      <c r="Q146" s="89">
        <f t="shared" si="97"/>
        <v>19735.293383516491</v>
      </c>
      <c r="R146" s="89">
        <f t="shared" si="98"/>
        <v>6418.2628684057809</v>
      </c>
      <c r="S146" s="89">
        <f t="shared" si="99"/>
        <v>1475.1863431750319</v>
      </c>
      <c r="T146" s="89">
        <f t="shared" si="100"/>
        <v>548.05236251842587</v>
      </c>
      <c r="U146" s="89">
        <f t="shared" si="101"/>
        <v>548.05236251842587</v>
      </c>
      <c r="V146" s="89">
        <f t="shared" si="102"/>
        <v>253.47375550459751</v>
      </c>
      <c r="W146" s="89">
        <f t="shared" si="103"/>
        <v>253.47375550459751</v>
      </c>
      <c r="X146" s="89">
        <f t="shared" si="104"/>
        <v>253.47375550459751</v>
      </c>
      <c r="Y146" s="89">
        <f t="shared" si="105"/>
        <v>253.47375550459751</v>
      </c>
      <c r="Z146" s="89">
        <f t="shared" si="106"/>
        <v>253.47375550459751</v>
      </c>
      <c r="AA146" s="89">
        <f t="shared" si="121"/>
        <v>89.689049113824254</v>
      </c>
      <c r="AB146" s="89">
        <f t="shared" si="122"/>
        <v>89.689049113824254</v>
      </c>
      <c r="AC146" s="89">
        <f t="shared" si="123"/>
        <v>89.689049113824254</v>
      </c>
      <c r="AD146" s="89">
        <f t="shared" si="124"/>
        <v>89.689049113824254</v>
      </c>
      <c r="AE146" s="89">
        <f t="shared" si="125"/>
        <v>89.689049113824254</v>
      </c>
      <c r="AF146" s="89">
        <f t="shared" si="126"/>
        <v>89.689049113824254</v>
      </c>
      <c r="AG146" s="89">
        <f t="shared" si="132"/>
        <v>89.689049113824254</v>
      </c>
      <c r="AH146" s="89">
        <f t="shared" si="133"/>
        <v>89.689049113824254</v>
      </c>
      <c r="AI146" s="89">
        <f t="shared" si="134"/>
        <v>89.689049113824254</v>
      </c>
      <c r="AJ146" s="89">
        <f t="shared" ref="AJ146:AJ166" si="137">AI145</f>
        <v>89.689049113824254</v>
      </c>
      <c r="AK146" s="89">
        <f>AJ145</f>
        <v>89.689049113824254</v>
      </c>
      <c r="AL146" s="89">
        <f t="shared" si="127"/>
        <v>89.689049113824254</v>
      </c>
      <c r="AM146" s="89">
        <f t="shared" si="128"/>
        <v>89.689049113824254</v>
      </c>
      <c r="AN146" s="89">
        <f t="shared" si="129"/>
        <v>89.689049113824254</v>
      </c>
      <c r="AO146" s="89">
        <f t="shared" si="130"/>
        <v>89.689049113824254</v>
      </c>
      <c r="AP146" s="89">
        <f t="shared" si="131"/>
        <v>89.689049113824254</v>
      </c>
      <c r="AQ146" s="89">
        <f t="shared" si="135"/>
        <v>89.689049113824254</v>
      </c>
      <c r="AR146" s="649">
        <f t="shared" si="136"/>
        <v>89.689049113824254</v>
      </c>
    </row>
    <row r="147" spans="2:44" hidden="1" outlineLevel="1">
      <c r="B147" s="648">
        <f t="shared" si="90"/>
        <v>2.7823980389716672E-3</v>
      </c>
      <c r="C147" s="81">
        <f t="shared" si="120"/>
        <v>13</v>
      </c>
      <c r="D147" s="1121">
        <v>89.689049113824254</v>
      </c>
      <c r="E147" s="89"/>
      <c r="Q147" s="89">
        <f t="shared" si="97"/>
        <v>0</v>
      </c>
      <c r="R147" s="89">
        <f t="shared" si="98"/>
        <v>19735.293383516491</v>
      </c>
      <c r="S147" s="89">
        <f t="shared" si="99"/>
        <v>6418.2628684057809</v>
      </c>
      <c r="T147" s="89">
        <f t="shared" si="100"/>
        <v>1475.1863431750319</v>
      </c>
      <c r="U147" s="89">
        <f t="shared" si="101"/>
        <v>548.05236251842587</v>
      </c>
      <c r="V147" s="89">
        <f t="shared" si="102"/>
        <v>548.05236251842587</v>
      </c>
      <c r="W147" s="89">
        <f t="shared" si="103"/>
        <v>253.47375550459751</v>
      </c>
      <c r="X147" s="89">
        <f t="shared" si="104"/>
        <v>253.47375550459751</v>
      </c>
      <c r="Y147" s="89">
        <f t="shared" si="105"/>
        <v>253.47375550459751</v>
      </c>
      <c r="Z147" s="89">
        <f t="shared" si="106"/>
        <v>253.47375550459751</v>
      </c>
      <c r="AA147" s="89">
        <f t="shared" si="121"/>
        <v>253.47375550459751</v>
      </c>
      <c r="AB147" s="89">
        <f t="shared" si="122"/>
        <v>89.689049113824254</v>
      </c>
      <c r="AC147" s="89">
        <f t="shared" si="123"/>
        <v>89.689049113824254</v>
      </c>
      <c r="AD147" s="89">
        <f t="shared" si="124"/>
        <v>89.689049113824254</v>
      </c>
      <c r="AE147" s="89">
        <f t="shared" si="125"/>
        <v>89.689049113824254</v>
      </c>
      <c r="AF147" s="89">
        <f t="shared" si="126"/>
        <v>89.689049113824254</v>
      </c>
      <c r="AG147" s="89">
        <f t="shared" si="132"/>
        <v>89.689049113824254</v>
      </c>
      <c r="AH147" s="89">
        <f t="shared" si="133"/>
        <v>89.689049113824254</v>
      </c>
      <c r="AI147" s="89">
        <f t="shared" si="134"/>
        <v>89.689049113824254</v>
      </c>
      <c r="AJ147" s="89">
        <f t="shared" si="137"/>
        <v>89.689049113824254</v>
      </c>
      <c r="AK147" s="89">
        <f t="shared" ref="AK147:AK167" si="138">AJ146</f>
        <v>89.689049113824254</v>
      </c>
      <c r="AL147" s="89">
        <f t="shared" si="127"/>
        <v>89.689049113824254</v>
      </c>
      <c r="AM147" s="89">
        <f t="shared" si="128"/>
        <v>89.689049113824254</v>
      </c>
      <c r="AN147" s="89">
        <f t="shared" si="129"/>
        <v>89.689049113824254</v>
      </c>
      <c r="AO147" s="89">
        <f t="shared" si="130"/>
        <v>89.689049113824254</v>
      </c>
      <c r="AP147" s="89">
        <f t="shared" si="131"/>
        <v>89.689049113824254</v>
      </c>
      <c r="AQ147" s="89">
        <f t="shared" si="135"/>
        <v>89.689049113824254</v>
      </c>
      <c r="AR147" s="649">
        <f t="shared" si="136"/>
        <v>89.689049113824254</v>
      </c>
    </row>
    <row r="148" spans="2:44" hidden="1" outlineLevel="1">
      <c r="B148" s="648">
        <f t="shared" si="90"/>
        <v>2.7823980389716672E-3</v>
      </c>
      <c r="C148" s="81">
        <f t="shared" si="120"/>
        <v>14</v>
      </c>
      <c r="D148" s="1121">
        <v>89.689049113824254</v>
      </c>
      <c r="R148" s="89">
        <f t="shared" si="98"/>
        <v>0</v>
      </c>
      <c r="S148" s="89">
        <f t="shared" si="99"/>
        <v>19735.293383516491</v>
      </c>
      <c r="T148" s="89">
        <f t="shared" si="100"/>
        <v>6418.2628684057809</v>
      </c>
      <c r="U148" s="89">
        <f t="shared" si="101"/>
        <v>1475.1863431750319</v>
      </c>
      <c r="V148" s="89">
        <f t="shared" si="102"/>
        <v>548.05236251842587</v>
      </c>
      <c r="W148" s="89">
        <f t="shared" si="103"/>
        <v>548.05236251842587</v>
      </c>
      <c r="X148" s="89">
        <f t="shared" si="104"/>
        <v>253.47375550459751</v>
      </c>
      <c r="Y148" s="89">
        <f t="shared" si="105"/>
        <v>253.47375550459751</v>
      </c>
      <c r="Z148" s="89">
        <f t="shared" si="106"/>
        <v>253.47375550459751</v>
      </c>
      <c r="AA148" s="89">
        <f t="shared" si="121"/>
        <v>253.47375550459751</v>
      </c>
      <c r="AB148" s="89">
        <f t="shared" si="122"/>
        <v>253.47375550459751</v>
      </c>
      <c r="AC148" s="89">
        <f t="shared" si="123"/>
        <v>89.689049113824254</v>
      </c>
      <c r="AD148" s="89">
        <f t="shared" si="124"/>
        <v>89.689049113824254</v>
      </c>
      <c r="AE148" s="89">
        <f t="shared" si="125"/>
        <v>89.689049113824254</v>
      </c>
      <c r="AF148" s="89">
        <f t="shared" si="126"/>
        <v>89.689049113824254</v>
      </c>
      <c r="AG148" s="89">
        <f t="shared" si="132"/>
        <v>89.689049113824254</v>
      </c>
      <c r="AH148" s="89">
        <f t="shared" si="133"/>
        <v>89.689049113824254</v>
      </c>
      <c r="AI148" s="89">
        <f t="shared" si="134"/>
        <v>89.689049113824254</v>
      </c>
      <c r="AJ148" s="89">
        <f t="shared" si="137"/>
        <v>89.689049113824254</v>
      </c>
      <c r="AK148" s="89">
        <f t="shared" si="138"/>
        <v>89.689049113824254</v>
      </c>
      <c r="AL148" s="89">
        <f t="shared" ref="AL148:AL168" si="139">AK147</f>
        <v>89.689049113824254</v>
      </c>
      <c r="AM148" s="89">
        <f t="shared" si="128"/>
        <v>89.689049113824254</v>
      </c>
      <c r="AN148" s="89">
        <f t="shared" si="129"/>
        <v>89.689049113824254</v>
      </c>
      <c r="AO148" s="89">
        <f t="shared" si="130"/>
        <v>89.689049113824254</v>
      </c>
      <c r="AP148" s="89">
        <f t="shared" si="131"/>
        <v>89.689049113824254</v>
      </c>
      <c r="AQ148" s="89">
        <f t="shared" si="135"/>
        <v>89.689049113824254</v>
      </c>
      <c r="AR148" s="649">
        <f t="shared" si="136"/>
        <v>89.689049113824254</v>
      </c>
    </row>
    <row r="149" spans="2:44" hidden="1" outlineLevel="1">
      <c r="B149" s="648">
        <f t="shared" si="90"/>
        <v>2.7823980389716672E-3</v>
      </c>
      <c r="C149" s="81">
        <f t="shared" si="120"/>
        <v>15</v>
      </c>
      <c r="D149" s="1121">
        <v>89.689049113824254</v>
      </c>
      <c r="S149" s="89">
        <f t="shared" si="99"/>
        <v>0</v>
      </c>
      <c r="T149" s="89">
        <f t="shared" si="100"/>
        <v>19735.293383516491</v>
      </c>
      <c r="U149" s="89">
        <f t="shared" si="101"/>
        <v>6418.2628684057809</v>
      </c>
      <c r="V149" s="89">
        <f t="shared" si="102"/>
        <v>1475.1863431750319</v>
      </c>
      <c r="W149" s="89">
        <f t="shared" si="103"/>
        <v>548.05236251842587</v>
      </c>
      <c r="X149" s="89">
        <f t="shared" si="104"/>
        <v>548.05236251842587</v>
      </c>
      <c r="Y149" s="89">
        <f t="shared" si="105"/>
        <v>253.47375550459751</v>
      </c>
      <c r="Z149" s="89">
        <f t="shared" si="106"/>
        <v>253.47375550459751</v>
      </c>
      <c r="AA149" s="89">
        <f t="shared" si="121"/>
        <v>253.47375550459751</v>
      </c>
      <c r="AB149" s="89">
        <f t="shared" si="122"/>
        <v>253.47375550459751</v>
      </c>
      <c r="AC149" s="89">
        <f t="shared" si="123"/>
        <v>253.47375550459751</v>
      </c>
      <c r="AD149" s="89">
        <f t="shared" si="124"/>
        <v>89.689049113824254</v>
      </c>
      <c r="AE149" s="89">
        <f t="shared" si="125"/>
        <v>89.689049113824254</v>
      </c>
      <c r="AF149" s="89">
        <f t="shared" si="126"/>
        <v>89.689049113824254</v>
      </c>
      <c r="AG149" s="89">
        <f t="shared" si="132"/>
        <v>89.689049113824254</v>
      </c>
      <c r="AH149" s="89">
        <f t="shared" si="133"/>
        <v>89.689049113824254</v>
      </c>
      <c r="AI149" s="89">
        <f t="shared" si="134"/>
        <v>89.689049113824254</v>
      </c>
      <c r="AJ149" s="89">
        <f t="shared" si="137"/>
        <v>89.689049113824254</v>
      </c>
      <c r="AK149" s="89">
        <f t="shared" si="138"/>
        <v>89.689049113824254</v>
      </c>
      <c r="AL149" s="89">
        <f t="shared" si="139"/>
        <v>89.689049113824254</v>
      </c>
      <c r="AM149" s="89">
        <f t="shared" ref="AM149:AM169" si="140">AL148</f>
        <v>89.689049113824254</v>
      </c>
      <c r="AN149" s="89">
        <f t="shared" si="129"/>
        <v>89.689049113824254</v>
      </c>
      <c r="AO149" s="89">
        <f t="shared" si="130"/>
        <v>89.689049113824254</v>
      </c>
      <c r="AP149" s="89">
        <f t="shared" si="131"/>
        <v>89.689049113824254</v>
      </c>
      <c r="AQ149" s="89">
        <f t="shared" si="135"/>
        <v>89.689049113824254</v>
      </c>
      <c r="AR149" s="649">
        <f t="shared" si="136"/>
        <v>89.689049113824254</v>
      </c>
    </row>
    <row r="150" spans="2:44" hidden="1" outlineLevel="1">
      <c r="B150" s="648">
        <f t="shared" si="90"/>
        <v>2.7823980389716672E-3</v>
      </c>
      <c r="C150" s="81">
        <f t="shared" si="120"/>
        <v>16</v>
      </c>
      <c r="D150" s="1121">
        <v>89.689049113824254</v>
      </c>
      <c r="T150" s="89">
        <f t="shared" si="100"/>
        <v>0</v>
      </c>
      <c r="U150" s="89">
        <f t="shared" si="101"/>
        <v>19735.293383516491</v>
      </c>
      <c r="V150" s="89">
        <f t="shared" si="102"/>
        <v>6418.2628684057809</v>
      </c>
      <c r="W150" s="89">
        <f t="shared" si="103"/>
        <v>1475.1863431750319</v>
      </c>
      <c r="X150" s="89">
        <f t="shared" si="104"/>
        <v>548.05236251842587</v>
      </c>
      <c r="Y150" s="89">
        <f t="shared" si="105"/>
        <v>548.05236251842587</v>
      </c>
      <c r="Z150" s="89">
        <f t="shared" si="106"/>
        <v>253.47375550459751</v>
      </c>
      <c r="AA150" s="89">
        <f t="shared" si="121"/>
        <v>253.47375550459751</v>
      </c>
      <c r="AB150" s="89">
        <f t="shared" si="122"/>
        <v>253.47375550459751</v>
      </c>
      <c r="AC150" s="89">
        <f t="shared" si="123"/>
        <v>253.47375550459751</v>
      </c>
      <c r="AD150" s="89">
        <f t="shared" si="124"/>
        <v>253.47375550459751</v>
      </c>
      <c r="AE150" s="89">
        <f t="shared" si="125"/>
        <v>89.689049113824254</v>
      </c>
      <c r="AF150" s="89">
        <f t="shared" si="126"/>
        <v>89.689049113824254</v>
      </c>
      <c r="AG150" s="89">
        <f t="shared" si="132"/>
        <v>89.689049113824254</v>
      </c>
      <c r="AH150" s="89">
        <f t="shared" si="133"/>
        <v>89.689049113824254</v>
      </c>
      <c r="AI150" s="89">
        <f t="shared" si="134"/>
        <v>89.689049113824254</v>
      </c>
      <c r="AJ150" s="89">
        <f t="shared" si="137"/>
        <v>89.689049113824254</v>
      </c>
      <c r="AK150" s="89">
        <f t="shared" si="138"/>
        <v>89.689049113824254</v>
      </c>
      <c r="AL150" s="89">
        <f t="shared" si="139"/>
        <v>89.689049113824254</v>
      </c>
      <c r="AM150" s="89">
        <f t="shared" si="140"/>
        <v>89.689049113824254</v>
      </c>
      <c r="AN150" s="89">
        <f t="shared" ref="AN150:AN170" si="141">AM149</f>
        <v>89.689049113824254</v>
      </c>
      <c r="AO150" s="89">
        <f t="shared" si="130"/>
        <v>89.689049113824254</v>
      </c>
      <c r="AP150" s="89">
        <f t="shared" si="131"/>
        <v>89.689049113824254</v>
      </c>
      <c r="AQ150" s="89">
        <f t="shared" si="135"/>
        <v>89.689049113824254</v>
      </c>
      <c r="AR150" s="649">
        <f t="shared" si="136"/>
        <v>89.689049113824254</v>
      </c>
    </row>
    <row r="151" spans="2:44" hidden="1" outlineLevel="1">
      <c r="B151" s="648">
        <f t="shared" si="90"/>
        <v>2.7823980389716672E-3</v>
      </c>
      <c r="C151" s="81">
        <f t="shared" si="120"/>
        <v>17</v>
      </c>
      <c r="D151" s="1121">
        <v>89.689049113824254</v>
      </c>
      <c r="U151" s="89">
        <f t="shared" si="101"/>
        <v>0</v>
      </c>
      <c r="V151" s="89">
        <f t="shared" si="102"/>
        <v>19735.293383516491</v>
      </c>
      <c r="W151" s="89">
        <f t="shared" si="103"/>
        <v>6418.2628684057809</v>
      </c>
      <c r="X151" s="89">
        <f t="shared" si="104"/>
        <v>1475.1863431750319</v>
      </c>
      <c r="Y151" s="89">
        <f t="shared" si="105"/>
        <v>548.05236251842587</v>
      </c>
      <c r="Z151" s="89">
        <f t="shared" si="106"/>
        <v>548.05236251842587</v>
      </c>
      <c r="AA151" s="89">
        <f t="shared" si="121"/>
        <v>253.47375550459751</v>
      </c>
      <c r="AB151" s="89">
        <f t="shared" si="122"/>
        <v>253.47375550459751</v>
      </c>
      <c r="AC151" s="89">
        <f t="shared" si="123"/>
        <v>253.47375550459751</v>
      </c>
      <c r="AD151" s="89">
        <f t="shared" si="124"/>
        <v>253.47375550459751</v>
      </c>
      <c r="AE151" s="89">
        <f t="shared" si="125"/>
        <v>253.47375550459751</v>
      </c>
      <c r="AF151" s="89">
        <f t="shared" si="126"/>
        <v>89.689049113824254</v>
      </c>
      <c r="AG151" s="89">
        <f t="shared" si="132"/>
        <v>89.689049113824254</v>
      </c>
      <c r="AH151" s="89">
        <f t="shared" si="133"/>
        <v>89.689049113824254</v>
      </c>
      <c r="AI151" s="89">
        <f t="shared" si="134"/>
        <v>89.689049113824254</v>
      </c>
      <c r="AJ151" s="89">
        <f t="shared" si="137"/>
        <v>89.689049113824254</v>
      </c>
      <c r="AK151" s="89">
        <f t="shared" si="138"/>
        <v>89.689049113824254</v>
      </c>
      <c r="AL151" s="89">
        <f t="shared" si="139"/>
        <v>89.689049113824254</v>
      </c>
      <c r="AM151" s="89">
        <f t="shared" si="140"/>
        <v>89.689049113824254</v>
      </c>
      <c r="AN151" s="89">
        <f t="shared" si="141"/>
        <v>89.689049113824254</v>
      </c>
      <c r="AO151" s="89">
        <f t="shared" ref="AO151:AO171" si="142">AN150</f>
        <v>89.689049113824254</v>
      </c>
      <c r="AP151" s="89">
        <f t="shared" si="131"/>
        <v>89.689049113824254</v>
      </c>
      <c r="AQ151" s="89">
        <f t="shared" si="135"/>
        <v>89.689049113824254</v>
      </c>
      <c r="AR151" s="649">
        <f t="shared" si="136"/>
        <v>89.689049113824254</v>
      </c>
    </row>
    <row r="152" spans="2:44" hidden="1" outlineLevel="1">
      <c r="B152" s="648">
        <f t="shared" si="90"/>
        <v>2.7823980389716672E-3</v>
      </c>
      <c r="C152" s="81">
        <f t="shared" si="120"/>
        <v>18</v>
      </c>
      <c r="D152" s="1121">
        <v>89.689049113824254</v>
      </c>
      <c r="V152" s="89">
        <f t="shared" si="102"/>
        <v>0</v>
      </c>
      <c r="W152" s="89">
        <f t="shared" si="103"/>
        <v>19735.293383516491</v>
      </c>
      <c r="X152" s="89">
        <f t="shared" si="104"/>
        <v>6418.2628684057809</v>
      </c>
      <c r="Y152" s="89">
        <f t="shared" si="105"/>
        <v>1475.1863431750319</v>
      </c>
      <c r="Z152" s="89">
        <f t="shared" si="106"/>
        <v>548.05236251842587</v>
      </c>
      <c r="AA152" s="89">
        <f t="shared" si="121"/>
        <v>548.05236251842587</v>
      </c>
      <c r="AB152" s="89">
        <f t="shared" si="122"/>
        <v>253.47375550459751</v>
      </c>
      <c r="AC152" s="89">
        <f t="shared" si="123"/>
        <v>253.47375550459751</v>
      </c>
      <c r="AD152" s="89">
        <f t="shared" si="124"/>
        <v>253.47375550459751</v>
      </c>
      <c r="AE152" s="89">
        <f t="shared" si="125"/>
        <v>253.47375550459751</v>
      </c>
      <c r="AF152" s="89">
        <f t="shared" si="126"/>
        <v>253.47375550459751</v>
      </c>
      <c r="AG152" s="89">
        <f t="shared" si="132"/>
        <v>89.689049113824254</v>
      </c>
      <c r="AH152" s="89">
        <f t="shared" si="133"/>
        <v>89.689049113824254</v>
      </c>
      <c r="AI152" s="89">
        <f t="shared" si="134"/>
        <v>89.689049113824254</v>
      </c>
      <c r="AJ152" s="89">
        <f t="shared" si="137"/>
        <v>89.689049113824254</v>
      </c>
      <c r="AK152" s="89">
        <f t="shared" si="138"/>
        <v>89.689049113824254</v>
      </c>
      <c r="AL152" s="89">
        <f t="shared" si="139"/>
        <v>89.689049113824254</v>
      </c>
      <c r="AM152" s="89">
        <f t="shared" si="140"/>
        <v>89.689049113824254</v>
      </c>
      <c r="AN152" s="89">
        <f t="shared" si="141"/>
        <v>89.689049113824254</v>
      </c>
      <c r="AO152" s="89">
        <f t="shared" si="142"/>
        <v>89.689049113824254</v>
      </c>
      <c r="AP152" s="89">
        <f t="shared" ref="AP152:AP172" si="143">AO151</f>
        <v>89.689049113824254</v>
      </c>
      <c r="AQ152" s="89">
        <f t="shared" si="135"/>
        <v>89.689049113824254</v>
      </c>
      <c r="AR152" s="649">
        <f t="shared" si="136"/>
        <v>89.689049113824254</v>
      </c>
    </row>
    <row r="153" spans="2:44" hidden="1" outlineLevel="1">
      <c r="B153" s="648">
        <f t="shared" si="90"/>
        <v>2.7823980389716672E-3</v>
      </c>
      <c r="C153" s="81">
        <f t="shared" si="120"/>
        <v>19</v>
      </c>
      <c r="D153" s="1121">
        <v>89.689049113824254</v>
      </c>
      <c r="W153" s="89">
        <f t="shared" si="103"/>
        <v>0</v>
      </c>
      <c r="X153" s="89">
        <f t="shared" si="104"/>
        <v>19735.293383516491</v>
      </c>
      <c r="Y153" s="89">
        <f t="shared" si="105"/>
        <v>6418.2628684057809</v>
      </c>
      <c r="Z153" s="89">
        <f t="shared" si="106"/>
        <v>1475.1863431750319</v>
      </c>
      <c r="AA153" s="89">
        <f t="shared" si="121"/>
        <v>548.05236251842587</v>
      </c>
      <c r="AB153" s="89">
        <f t="shared" si="122"/>
        <v>548.05236251842587</v>
      </c>
      <c r="AC153" s="89">
        <f t="shared" si="123"/>
        <v>253.47375550459751</v>
      </c>
      <c r="AD153" s="89">
        <f t="shared" si="124"/>
        <v>253.47375550459751</v>
      </c>
      <c r="AE153" s="89">
        <f t="shared" si="125"/>
        <v>253.47375550459751</v>
      </c>
      <c r="AF153" s="89">
        <f t="shared" si="126"/>
        <v>253.47375550459751</v>
      </c>
      <c r="AG153" s="89">
        <f t="shared" si="132"/>
        <v>253.47375550459751</v>
      </c>
      <c r="AH153" s="89">
        <f t="shared" si="133"/>
        <v>89.689049113824254</v>
      </c>
      <c r="AI153" s="89">
        <f t="shared" si="134"/>
        <v>89.689049113824254</v>
      </c>
      <c r="AJ153" s="89">
        <f t="shared" si="137"/>
        <v>89.689049113824254</v>
      </c>
      <c r="AK153" s="89">
        <f t="shared" si="138"/>
        <v>89.689049113824254</v>
      </c>
      <c r="AL153" s="89">
        <f t="shared" si="139"/>
        <v>89.689049113824254</v>
      </c>
      <c r="AM153" s="89">
        <f t="shared" si="140"/>
        <v>89.689049113824254</v>
      </c>
      <c r="AN153" s="89">
        <f t="shared" si="141"/>
        <v>89.689049113824254</v>
      </c>
      <c r="AO153" s="89">
        <f t="shared" si="142"/>
        <v>89.689049113824254</v>
      </c>
      <c r="AP153" s="89">
        <f t="shared" si="143"/>
        <v>89.689049113824254</v>
      </c>
      <c r="AQ153" s="89">
        <f t="shared" ref="AQ153:AR173" si="144">AP152</f>
        <v>89.689049113824254</v>
      </c>
      <c r="AR153" s="649">
        <f t="shared" si="144"/>
        <v>89.689049113824254</v>
      </c>
    </row>
    <row r="154" spans="2:44" hidden="1" outlineLevel="1">
      <c r="B154" s="648">
        <f t="shared" si="90"/>
        <v>2.7823980389716672E-3</v>
      </c>
      <c r="C154" s="81">
        <f t="shared" si="120"/>
        <v>20</v>
      </c>
      <c r="D154" s="1121">
        <v>89.689049113824254</v>
      </c>
      <c r="X154" s="89">
        <f t="shared" si="104"/>
        <v>0</v>
      </c>
      <c r="Y154" s="89">
        <f t="shared" si="105"/>
        <v>19735.293383516491</v>
      </c>
      <c r="Z154" s="89">
        <f t="shared" si="106"/>
        <v>6418.2628684057809</v>
      </c>
      <c r="AA154" s="89">
        <f t="shared" si="121"/>
        <v>1475.1863431750319</v>
      </c>
      <c r="AB154" s="89">
        <f t="shared" si="122"/>
        <v>548.05236251842587</v>
      </c>
      <c r="AC154" s="89">
        <f t="shared" si="123"/>
        <v>548.05236251842587</v>
      </c>
      <c r="AD154" s="89">
        <f t="shared" si="124"/>
        <v>253.47375550459751</v>
      </c>
      <c r="AE154" s="89">
        <f t="shared" si="125"/>
        <v>253.47375550459751</v>
      </c>
      <c r="AF154" s="89">
        <f t="shared" si="126"/>
        <v>253.47375550459751</v>
      </c>
      <c r="AG154" s="89">
        <f t="shared" si="132"/>
        <v>253.47375550459751</v>
      </c>
      <c r="AH154" s="89">
        <f t="shared" si="133"/>
        <v>253.47375550459751</v>
      </c>
      <c r="AI154" s="89">
        <f t="shared" si="134"/>
        <v>89.689049113824254</v>
      </c>
      <c r="AJ154" s="89">
        <f t="shared" si="137"/>
        <v>89.689049113824254</v>
      </c>
      <c r="AK154" s="89">
        <f t="shared" si="138"/>
        <v>89.689049113824254</v>
      </c>
      <c r="AL154" s="89">
        <f t="shared" si="139"/>
        <v>89.689049113824254</v>
      </c>
      <c r="AM154" s="89">
        <f t="shared" si="140"/>
        <v>89.689049113824254</v>
      </c>
      <c r="AN154" s="89">
        <f t="shared" si="141"/>
        <v>89.689049113824254</v>
      </c>
      <c r="AO154" s="89">
        <f t="shared" si="142"/>
        <v>89.689049113824254</v>
      </c>
      <c r="AP154" s="89">
        <f t="shared" si="143"/>
        <v>89.689049113824254</v>
      </c>
      <c r="AQ154" s="89">
        <f t="shared" si="144"/>
        <v>89.689049113824254</v>
      </c>
      <c r="AR154" s="649">
        <f t="shared" ref="AR154:AR174" si="145">AQ153</f>
        <v>89.689049113824254</v>
      </c>
    </row>
    <row r="155" spans="2:44" hidden="1" outlineLevel="1">
      <c r="B155" s="648">
        <f t="shared" si="90"/>
        <v>2.7823980389716672E-3</v>
      </c>
      <c r="C155" s="81">
        <f t="shared" si="120"/>
        <v>21</v>
      </c>
      <c r="D155" s="1121">
        <v>89.689049113824254</v>
      </c>
      <c r="X155" s="89"/>
      <c r="Y155" s="89">
        <f t="shared" si="105"/>
        <v>0</v>
      </c>
      <c r="Z155" s="89">
        <f t="shared" si="106"/>
        <v>19735.293383516491</v>
      </c>
      <c r="AA155" s="89">
        <f t="shared" si="121"/>
        <v>6418.2628684057809</v>
      </c>
      <c r="AB155" s="89">
        <f t="shared" si="122"/>
        <v>1475.1863431750319</v>
      </c>
      <c r="AC155" s="89">
        <f t="shared" si="123"/>
        <v>548.05236251842587</v>
      </c>
      <c r="AD155" s="89">
        <f t="shared" si="124"/>
        <v>548.05236251842587</v>
      </c>
      <c r="AE155" s="89">
        <f t="shared" si="125"/>
        <v>253.47375550459751</v>
      </c>
      <c r="AF155" s="89">
        <f t="shared" si="126"/>
        <v>253.47375550459751</v>
      </c>
      <c r="AG155" s="89">
        <f t="shared" si="132"/>
        <v>253.47375550459751</v>
      </c>
      <c r="AH155" s="89">
        <f t="shared" si="133"/>
        <v>253.47375550459751</v>
      </c>
      <c r="AI155" s="89">
        <f t="shared" si="134"/>
        <v>253.47375550459751</v>
      </c>
      <c r="AJ155" s="89">
        <f t="shared" si="137"/>
        <v>89.689049113824254</v>
      </c>
      <c r="AK155" s="89">
        <f t="shared" si="138"/>
        <v>89.689049113824254</v>
      </c>
      <c r="AL155" s="89">
        <f t="shared" si="139"/>
        <v>89.689049113824254</v>
      </c>
      <c r="AM155" s="89">
        <f t="shared" si="140"/>
        <v>89.689049113824254</v>
      </c>
      <c r="AN155" s="89">
        <f t="shared" si="141"/>
        <v>89.689049113824254</v>
      </c>
      <c r="AO155" s="89">
        <f t="shared" si="142"/>
        <v>89.689049113824254</v>
      </c>
      <c r="AP155" s="89">
        <f t="shared" si="143"/>
        <v>89.689049113824254</v>
      </c>
      <c r="AQ155" s="89">
        <f t="shared" si="144"/>
        <v>89.689049113824254</v>
      </c>
      <c r="AR155" s="649">
        <f t="shared" si="145"/>
        <v>89.689049113824254</v>
      </c>
    </row>
    <row r="156" spans="2:44" hidden="1" outlineLevel="1">
      <c r="B156" s="648">
        <f t="shared" si="90"/>
        <v>2.7823980389716672E-3</v>
      </c>
      <c r="C156" s="81">
        <f t="shared" si="120"/>
        <v>22</v>
      </c>
      <c r="D156" s="1121">
        <v>89.689049113824254</v>
      </c>
      <c r="X156" s="89"/>
      <c r="Y156" s="89"/>
      <c r="Z156" s="89">
        <f t="shared" si="106"/>
        <v>0</v>
      </c>
      <c r="AA156" s="89">
        <f t="shared" si="121"/>
        <v>19735.293383516491</v>
      </c>
      <c r="AB156" s="89">
        <f t="shared" si="122"/>
        <v>6418.2628684057809</v>
      </c>
      <c r="AC156" s="89">
        <f t="shared" si="123"/>
        <v>1475.1863431750319</v>
      </c>
      <c r="AD156" s="89">
        <f t="shared" si="124"/>
        <v>548.05236251842587</v>
      </c>
      <c r="AE156" s="89">
        <f t="shared" si="125"/>
        <v>548.05236251842587</v>
      </c>
      <c r="AF156" s="89">
        <f t="shared" si="126"/>
        <v>253.47375550459751</v>
      </c>
      <c r="AG156" s="89">
        <f t="shared" si="132"/>
        <v>253.47375550459751</v>
      </c>
      <c r="AH156" s="89">
        <f t="shared" si="133"/>
        <v>253.47375550459751</v>
      </c>
      <c r="AI156" s="89">
        <f t="shared" si="134"/>
        <v>253.47375550459751</v>
      </c>
      <c r="AJ156" s="89">
        <f t="shared" si="137"/>
        <v>253.47375550459751</v>
      </c>
      <c r="AK156" s="89">
        <f t="shared" si="138"/>
        <v>89.689049113824254</v>
      </c>
      <c r="AL156" s="89">
        <f t="shared" si="139"/>
        <v>89.689049113824254</v>
      </c>
      <c r="AM156" s="89">
        <f t="shared" si="140"/>
        <v>89.689049113824254</v>
      </c>
      <c r="AN156" s="89">
        <f t="shared" si="141"/>
        <v>89.689049113824254</v>
      </c>
      <c r="AO156" s="89">
        <f t="shared" si="142"/>
        <v>89.689049113824254</v>
      </c>
      <c r="AP156" s="89">
        <f t="shared" si="143"/>
        <v>89.689049113824254</v>
      </c>
      <c r="AQ156" s="89">
        <f t="shared" si="144"/>
        <v>89.689049113824254</v>
      </c>
      <c r="AR156" s="649">
        <f t="shared" si="145"/>
        <v>89.689049113824254</v>
      </c>
    </row>
    <row r="157" spans="2:44" hidden="1" outlineLevel="1">
      <c r="B157" s="648">
        <f t="shared" si="90"/>
        <v>2.7823980389716672E-3</v>
      </c>
      <c r="C157" s="81">
        <f t="shared" si="120"/>
        <v>23</v>
      </c>
      <c r="D157" s="1121">
        <v>89.689049113824254</v>
      </c>
      <c r="X157" s="89"/>
      <c r="Y157" s="89"/>
      <c r="Z157" s="89"/>
      <c r="AA157" s="89">
        <f t="shared" si="121"/>
        <v>0</v>
      </c>
      <c r="AB157" s="89">
        <f t="shared" si="122"/>
        <v>19735.293383516491</v>
      </c>
      <c r="AC157" s="89">
        <f t="shared" si="123"/>
        <v>6418.2628684057809</v>
      </c>
      <c r="AD157" s="89">
        <f t="shared" si="124"/>
        <v>1475.1863431750319</v>
      </c>
      <c r="AE157" s="89">
        <f t="shared" si="125"/>
        <v>548.05236251842587</v>
      </c>
      <c r="AF157" s="89">
        <f t="shared" si="126"/>
        <v>548.05236251842587</v>
      </c>
      <c r="AG157" s="89">
        <f t="shared" si="132"/>
        <v>253.47375550459751</v>
      </c>
      <c r="AH157" s="89">
        <f t="shared" si="133"/>
        <v>253.47375550459751</v>
      </c>
      <c r="AI157" s="89">
        <f t="shared" si="134"/>
        <v>253.47375550459751</v>
      </c>
      <c r="AJ157" s="89">
        <f t="shared" si="137"/>
        <v>253.47375550459751</v>
      </c>
      <c r="AK157" s="89">
        <f t="shared" si="138"/>
        <v>253.47375550459751</v>
      </c>
      <c r="AL157" s="89">
        <f t="shared" si="139"/>
        <v>89.689049113824254</v>
      </c>
      <c r="AM157" s="89">
        <f t="shared" si="140"/>
        <v>89.689049113824254</v>
      </c>
      <c r="AN157" s="89">
        <f t="shared" si="141"/>
        <v>89.689049113824254</v>
      </c>
      <c r="AO157" s="89">
        <f t="shared" si="142"/>
        <v>89.689049113824254</v>
      </c>
      <c r="AP157" s="89">
        <f t="shared" si="143"/>
        <v>89.689049113824254</v>
      </c>
      <c r="AQ157" s="89">
        <f t="shared" si="144"/>
        <v>89.689049113824254</v>
      </c>
      <c r="AR157" s="649">
        <f t="shared" si="145"/>
        <v>89.689049113824254</v>
      </c>
    </row>
    <row r="158" spans="2:44" hidden="1" outlineLevel="1">
      <c r="B158" s="648">
        <f t="shared" si="90"/>
        <v>2.7823980389716672E-3</v>
      </c>
      <c r="C158" s="81">
        <f t="shared" si="120"/>
        <v>24</v>
      </c>
      <c r="D158" s="1121">
        <v>89.689049113824254</v>
      </c>
      <c r="X158" s="89"/>
      <c r="Y158" s="89"/>
      <c r="Z158" s="89"/>
      <c r="AA158" s="89"/>
      <c r="AB158" s="89">
        <f t="shared" si="122"/>
        <v>0</v>
      </c>
      <c r="AC158" s="89">
        <f t="shared" si="123"/>
        <v>19735.293383516491</v>
      </c>
      <c r="AD158" s="89">
        <f t="shared" si="124"/>
        <v>6418.2628684057809</v>
      </c>
      <c r="AE158" s="89">
        <f t="shared" si="125"/>
        <v>1475.1863431750319</v>
      </c>
      <c r="AF158" s="89">
        <f t="shared" si="126"/>
        <v>548.05236251842587</v>
      </c>
      <c r="AG158" s="89">
        <f t="shared" si="132"/>
        <v>548.05236251842587</v>
      </c>
      <c r="AH158" s="89">
        <f t="shared" si="133"/>
        <v>253.47375550459751</v>
      </c>
      <c r="AI158" s="89">
        <f t="shared" si="134"/>
        <v>253.47375550459751</v>
      </c>
      <c r="AJ158" s="89">
        <f t="shared" si="137"/>
        <v>253.47375550459751</v>
      </c>
      <c r="AK158" s="89">
        <f t="shared" si="138"/>
        <v>253.47375550459751</v>
      </c>
      <c r="AL158" s="89">
        <f t="shared" si="139"/>
        <v>253.47375550459751</v>
      </c>
      <c r="AM158" s="89">
        <f t="shared" si="140"/>
        <v>89.689049113824254</v>
      </c>
      <c r="AN158" s="89">
        <f t="shared" si="141"/>
        <v>89.689049113824254</v>
      </c>
      <c r="AO158" s="89">
        <f t="shared" si="142"/>
        <v>89.689049113824254</v>
      </c>
      <c r="AP158" s="89">
        <f t="shared" si="143"/>
        <v>89.689049113824254</v>
      </c>
      <c r="AQ158" s="89">
        <f t="shared" si="144"/>
        <v>89.689049113824254</v>
      </c>
      <c r="AR158" s="649">
        <f t="shared" si="145"/>
        <v>89.689049113824254</v>
      </c>
    </row>
    <row r="159" spans="2:44" hidden="1" outlineLevel="1">
      <c r="B159" s="648">
        <f t="shared" si="90"/>
        <v>2.7823980389716672E-3</v>
      </c>
      <c r="C159" s="81">
        <f t="shared" si="120"/>
        <v>25</v>
      </c>
      <c r="D159" s="1121">
        <v>89.689049113824254</v>
      </c>
      <c r="X159" s="89"/>
      <c r="Y159" s="89"/>
      <c r="Z159" s="89"/>
      <c r="AA159" s="89"/>
      <c r="AB159" s="89"/>
      <c r="AC159" s="89">
        <f t="shared" si="123"/>
        <v>0</v>
      </c>
      <c r="AD159" s="89">
        <f t="shared" si="124"/>
        <v>19735.293383516491</v>
      </c>
      <c r="AE159" s="89">
        <f t="shared" si="125"/>
        <v>6418.2628684057809</v>
      </c>
      <c r="AF159" s="89">
        <f t="shared" si="126"/>
        <v>1475.1863431750319</v>
      </c>
      <c r="AG159" s="89">
        <f t="shared" si="132"/>
        <v>548.05236251842587</v>
      </c>
      <c r="AH159" s="89">
        <f t="shared" si="133"/>
        <v>548.05236251842587</v>
      </c>
      <c r="AI159" s="89">
        <f t="shared" si="134"/>
        <v>253.47375550459751</v>
      </c>
      <c r="AJ159" s="89">
        <f t="shared" si="137"/>
        <v>253.47375550459751</v>
      </c>
      <c r="AK159" s="89">
        <f t="shared" si="138"/>
        <v>253.47375550459751</v>
      </c>
      <c r="AL159" s="89">
        <f t="shared" si="139"/>
        <v>253.47375550459751</v>
      </c>
      <c r="AM159" s="89">
        <f t="shared" si="140"/>
        <v>253.47375550459751</v>
      </c>
      <c r="AN159" s="89">
        <f t="shared" si="141"/>
        <v>89.689049113824254</v>
      </c>
      <c r="AO159" s="89">
        <f t="shared" si="142"/>
        <v>89.689049113824254</v>
      </c>
      <c r="AP159" s="89">
        <f t="shared" si="143"/>
        <v>89.689049113824254</v>
      </c>
      <c r="AQ159" s="89">
        <f t="shared" si="144"/>
        <v>89.689049113824254</v>
      </c>
      <c r="AR159" s="649">
        <f t="shared" si="145"/>
        <v>89.689049113824254</v>
      </c>
    </row>
    <row r="160" spans="2:44" hidden="1" outlineLevel="1">
      <c r="B160" s="648">
        <f t="shared" si="90"/>
        <v>2.7823980389716672E-3</v>
      </c>
      <c r="C160" s="81">
        <f t="shared" si="120"/>
        <v>26</v>
      </c>
      <c r="D160" s="1121">
        <v>89.689049113824254</v>
      </c>
      <c r="X160" s="89"/>
      <c r="Y160" s="89"/>
      <c r="Z160" s="89"/>
      <c r="AA160" s="89"/>
      <c r="AB160" s="89"/>
      <c r="AC160" s="89"/>
      <c r="AD160" s="89">
        <f t="shared" si="124"/>
        <v>0</v>
      </c>
      <c r="AE160" s="89">
        <f t="shared" si="125"/>
        <v>19735.293383516491</v>
      </c>
      <c r="AF160" s="89">
        <f t="shared" si="126"/>
        <v>6418.2628684057809</v>
      </c>
      <c r="AG160" s="89">
        <f t="shared" si="132"/>
        <v>1475.1863431750319</v>
      </c>
      <c r="AH160" s="89">
        <f t="shared" si="133"/>
        <v>548.05236251842587</v>
      </c>
      <c r="AI160" s="89">
        <f t="shared" si="134"/>
        <v>548.05236251842587</v>
      </c>
      <c r="AJ160" s="89">
        <f t="shared" si="137"/>
        <v>253.47375550459751</v>
      </c>
      <c r="AK160" s="89">
        <f t="shared" si="138"/>
        <v>253.47375550459751</v>
      </c>
      <c r="AL160" s="89">
        <f t="shared" si="139"/>
        <v>253.47375550459751</v>
      </c>
      <c r="AM160" s="89">
        <f t="shared" si="140"/>
        <v>253.47375550459751</v>
      </c>
      <c r="AN160" s="89">
        <f t="shared" si="141"/>
        <v>253.47375550459751</v>
      </c>
      <c r="AO160" s="89">
        <f t="shared" si="142"/>
        <v>89.689049113824254</v>
      </c>
      <c r="AP160" s="89">
        <f t="shared" si="143"/>
        <v>89.689049113824254</v>
      </c>
      <c r="AQ160" s="89">
        <f t="shared" si="144"/>
        <v>89.689049113824254</v>
      </c>
      <c r="AR160" s="649">
        <f t="shared" si="145"/>
        <v>89.689049113824254</v>
      </c>
    </row>
    <row r="161" spans="1:45" hidden="1" outlineLevel="1">
      <c r="B161" s="648">
        <f t="shared" si="90"/>
        <v>2.7823980389716672E-3</v>
      </c>
      <c r="C161" s="81">
        <f t="shared" si="120"/>
        <v>27</v>
      </c>
      <c r="D161" s="1121">
        <v>89.689049113824254</v>
      </c>
      <c r="X161" s="89"/>
      <c r="Y161" s="89"/>
      <c r="Z161" s="89"/>
      <c r="AA161" s="89"/>
      <c r="AB161" s="89"/>
      <c r="AC161" s="89"/>
      <c r="AD161" s="89"/>
      <c r="AE161" s="89">
        <f t="shared" si="125"/>
        <v>0</v>
      </c>
      <c r="AF161" s="89">
        <f t="shared" si="126"/>
        <v>19735.293383516491</v>
      </c>
      <c r="AG161" s="89">
        <f t="shared" si="132"/>
        <v>6418.2628684057809</v>
      </c>
      <c r="AH161" s="89">
        <f t="shared" si="133"/>
        <v>1475.1863431750319</v>
      </c>
      <c r="AI161" s="89">
        <f t="shared" si="134"/>
        <v>548.05236251842587</v>
      </c>
      <c r="AJ161" s="89">
        <f t="shared" si="137"/>
        <v>548.05236251842587</v>
      </c>
      <c r="AK161" s="89">
        <f t="shared" si="138"/>
        <v>253.47375550459751</v>
      </c>
      <c r="AL161" s="89">
        <f t="shared" si="139"/>
        <v>253.47375550459751</v>
      </c>
      <c r="AM161" s="89">
        <f t="shared" si="140"/>
        <v>253.47375550459751</v>
      </c>
      <c r="AN161" s="89">
        <f t="shared" si="141"/>
        <v>253.47375550459751</v>
      </c>
      <c r="AO161" s="89">
        <f t="shared" si="142"/>
        <v>253.47375550459751</v>
      </c>
      <c r="AP161" s="89">
        <f t="shared" si="143"/>
        <v>89.689049113824254</v>
      </c>
      <c r="AQ161" s="89">
        <f t="shared" si="144"/>
        <v>89.689049113824254</v>
      </c>
      <c r="AR161" s="649">
        <f t="shared" si="145"/>
        <v>89.689049113824254</v>
      </c>
    </row>
    <row r="162" spans="1:45" hidden="1" outlineLevel="1">
      <c r="B162" s="648">
        <f t="shared" si="90"/>
        <v>2.7823980389716672E-3</v>
      </c>
      <c r="C162" s="81">
        <f t="shared" si="120"/>
        <v>28</v>
      </c>
      <c r="D162" s="1121">
        <v>89.689049113824254</v>
      </c>
      <c r="X162" s="89"/>
      <c r="Y162" s="89"/>
      <c r="Z162" s="89"/>
      <c r="AA162" s="89"/>
      <c r="AB162" s="89"/>
      <c r="AC162" s="89"/>
      <c r="AD162" s="89"/>
      <c r="AE162" s="89"/>
      <c r="AF162" s="89">
        <f t="shared" si="126"/>
        <v>0</v>
      </c>
      <c r="AG162" s="89">
        <f t="shared" si="132"/>
        <v>19735.293383516491</v>
      </c>
      <c r="AH162" s="89">
        <f t="shared" si="133"/>
        <v>6418.2628684057809</v>
      </c>
      <c r="AI162" s="89">
        <f t="shared" si="134"/>
        <v>1475.1863431750319</v>
      </c>
      <c r="AJ162" s="89">
        <f t="shared" si="137"/>
        <v>548.05236251842587</v>
      </c>
      <c r="AK162" s="89">
        <f t="shared" si="138"/>
        <v>548.05236251842587</v>
      </c>
      <c r="AL162" s="89">
        <f t="shared" si="139"/>
        <v>253.47375550459751</v>
      </c>
      <c r="AM162" s="89">
        <f t="shared" si="140"/>
        <v>253.47375550459751</v>
      </c>
      <c r="AN162" s="89">
        <f t="shared" si="141"/>
        <v>253.47375550459751</v>
      </c>
      <c r="AO162" s="89">
        <f t="shared" si="142"/>
        <v>253.47375550459751</v>
      </c>
      <c r="AP162" s="89">
        <f t="shared" si="143"/>
        <v>253.47375550459751</v>
      </c>
      <c r="AQ162" s="89">
        <f t="shared" si="144"/>
        <v>89.689049113824254</v>
      </c>
      <c r="AR162" s="649">
        <f t="shared" si="145"/>
        <v>89.689049113824254</v>
      </c>
    </row>
    <row r="163" spans="1:45" hidden="1" outlineLevel="1">
      <c r="B163" s="648">
        <f t="shared" si="90"/>
        <v>2.7823980389716672E-3</v>
      </c>
      <c r="C163" s="81">
        <f t="shared" si="120"/>
        <v>29</v>
      </c>
      <c r="D163" s="1121">
        <v>89.689049113824254</v>
      </c>
      <c r="X163" s="89"/>
      <c r="Y163" s="89"/>
      <c r="Z163" s="89"/>
      <c r="AA163" s="89"/>
      <c r="AB163" s="89"/>
      <c r="AC163" s="89"/>
      <c r="AD163" s="89"/>
      <c r="AE163" s="89"/>
      <c r="AF163" s="89"/>
      <c r="AG163" s="89">
        <f t="shared" si="132"/>
        <v>0</v>
      </c>
      <c r="AH163" s="89">
        <f t="shared" si="133"/>
        <v>19735.293383516491</v>
      </c>
      <c r="AI163" s="89">
        <f t="shared" si="134"/>
        <v>6418.2628684057809</v>
      </c>
      <c r="AJ163" s="89">
        <f t="shared" si="137"/>
        <v>1475.1863431750319</v>
      </c>
      <c r="AK163" s="89">
        <f t="shared" si="138"/>
        <v>548.05236251842587</v>
      </c>
      <c r="AL163" s="89">
        <f t="shared" si="139"/>
        <v>548.05236251842587</v>
      </c>
      <c r="AM163" s="89">
        <f t="shared" si="140"/>
        <v>253.47375550459751</v>
      </c>
      <c r="AN163" s="89">
        <f t="shared" si="141"/>
        <v>253.47375550459751</v>
      </c>
      <c r="AO163" s="89">
        <f t="shared" si="142"/>
        <v>253.47375550459751</v>
      </c>
      <c r="AP163" s="89">
        <f t="shared" si="143"/>
        <v>253.47375550459751</v>
      </c>
      <c r="AQ163" s="89">
        <f t="shared" si="144"/>
        <v>253.47375550459751</v>
      </c>
      <c r="AR163" s="649">
        <f t="shared" si="145"/>
        <v>89.689049113824254</v>
      </c>
    </row>
    <row r="164" spans="1:45" hidden="1" outlineLevel="1">
      <c r="B164" s="648">
        <f t="shared" si="90"/>
        <v>2.7823980389716672E-3</v>
      </c>
      <c r="C164" s="81">
        <f t="shared" si="120"/>
        <v>30</v>
      </c>
      <c r="D164" s="1121">
        <v>89.689049113824254</v>
      </c>
      <c r="X164" s="89"/>
      <c r="Y164" s="89"/>
      <c r="Z164" s="89"/>
      <c r="AA164" s="89"/>
      <c r="AB164" s="89"/>
      <c r="AC164" s="89"/>
      <c r="AD164" s="89"/>
      <c r="AE164" s="89"/>
      <c r="AF164" s="89"/>
      <c r="AG164" s="89"/>
      <c r="AH164" s="89">
        <f t="shared" si="133"/>
        <v>0</v>
      </c>
      <c r="AI164" s="89">
        <f t="shared" si="134"/>
        <v>19735.293383516491</v>
      </c>
      <c r="AJ164" s="89">
        <f t="shared" si="137"/>
        <v>6418.2628684057809</v>
      </c>
      <c r="AK164" s="89">
        <f t="shared" si="138"/>
        <v>1475.1863431750319</v>
      </c>
      <c r="AL164" s="89">
        <f t="shared" si="139"/>
        <v>548.05236251842587</v>
      </c>
      <c r="AM164" s="89">
        <f t="shared" si="140"/>
        <v>548.05236251842587</v>
      </c>
      <c r="AN164" s="89">
        <f t="shared" si="141"/>
        <v>253.47375550459751</v>
      </c>
      <c r="AO164" s="89">
        <f t="shared" si="142"/>
        <v>253.47375550459751</v>
      </c>
      <c r="AP164" s="89">
        <f t="shared" si="143"/>
        <v>253.47375550459751</v>
      </c>
      <c r="AQ164" s="89">
        <f t="shared" si="144"/>
        <v>253.47375550459751</v>
      </c>
      <c r="AR164" s="649">
        <f t="shared" si="145"/>
        <v>253.47375550459751</v>
      </c>
    </row>
    <row r="165" spans="1:45" hidden="1" outlineLevel="1">
      <c r="B165" s="648">
        <f t="shared" si="90"/>
        <v>2.7823980389716672E-3</v>
      </c>
      <c r="C165" s="81">
        <f t="shared" si="120"/>
        <v>31</v>
      </c>
      <c r="D165" s="1121">
        <v>89.689049113824254</v>
      </c>
      <c r="X165" s="89"/>
      <c r="Y165" s="89"/>
      <c r="Z165" s="89"/>
      <c r="AA165" s="89"/>
      <c r="AB165" s="89"/>
      <c r="AC165" s="89"/>
      <c r="AD165" s="89"/>
      <c r="AE165" s="89"/>
      <c r="AF165" s="89"/>
      <c r="AG165" s="89"/>
      <c r="AH165" s="89"/>
      <c r="AI165" s="89">
        <f t="shared" si="134"/>
        <v>0</v>
      </c>
      <c r="AJ165" s="89">
        <f t="shared" si="137"/>
        <v>19735.293383516491</v>
      </c>
      <c r="AK165" s="89">
        <f t="shared" si="138"/>
        <v>6418.2628684057809</v>
      </c>
      <c r="AL165" s="89">
        <f t="shared" si="139"/>
        <v>1475.1863431750319</v>
      </c>
      <c r="AM165" s="89">
        <f t="shared" si="140"/>
        <v>548.05236251842587</v>
      </c>
      <c r="AN165" s="89">
        <f t="shared" si="141"/>
        <v>548.05236251842587</v>
      </c>
      <c r="AO165" s="89">
        <f t="shared" si="142"/>
        <v>253.47375550459751</v>
      </c>
      <c r="AP165" s="89">
        <f t="shared" si="143"/>
        <v>253.47375550459751</v>
      </c>
      <c r="AQ165" s="89">
        <f t="shared" si="144"/>
        <v>253.47375550459751</v>
      </c>
      <c r="AR165" s="649">
        <f t="shared" si="145"/>
        <v>253.47375550459751</v>
      </c>
    </row>
    <row r="166" spans="1:45" hidden="1" outlineLevel="1">
      <c r="B166" s="648">
        <f t="shared" si="90"/>
        <v>2.7823980389716672E-3</v>
      </c>
      <c r="C166" s="81">
        <f t="shared" si="120"/>
        <v>32</v>
      </c>
      <c r="D166" s="1121">
        <v>89.689049113824254</v>
      </c>
      <c r="X166" s="89"/>
      <c r="Y166" s="89"/>
      <c r="Z166" s="89"/>
      <c r="AA166" s="89"/>
      <c r="AB166" s="89"/>
      <c r="AC166" s="89"/>
      <c r="AD166" s="89"/>
      <c r="AE166" s="89"/>
      <c r="AF166" s="89"/>
      <c r="AG166" s="89"/>
      <c r="AH166" s="89"/>
      <c r="AI166" s="89"/>
      <c r="AJ166" s="89">
        <f t="shared" si="137"/>
        <v>0</v>
      </c>
      <c r="AK166" s="89">
        <f t="shared" si="138"/>
        <v>19735.293383516491</v>
      </c>
      <c r="AL166" s="89">
        <f t="shared" si="139"/>
        <v>6418.2628684057809</v>
      </c>
      <c r="AM166" s="89">
        <f t="shared" si="140"/>
        <v>1475.1863431750319</v>
      </c>
      <c r="AN166" s="89">
        <f t="shared" si="141"/>
        <v>548.05236251842587</v>
      </c>
      <c r="AO166" s="89">
        <f t="shared" si="142"/>
        <v>548.05236251842587</v>
      </c>
      <c r="AP166" s="89">
        <f t="shared" si="143"/>
        <v>253.47375550459751</v>
      </c>
      <c r="AQ166" s="89">
        <f t="shared" si="144"/>
        <v>253.47375550459751</v>
      </c>
      <c r="AR166" s="649">
        <f t="shared" si="145"/>
        <v>253.47375550459751</v>
      </c>
    </row>
    <row r="167" spans="1:45" hidden="1" outlineLevel="1">
      <c r="B167" s="648">
        <f t="shared" si="90"/>
        <v>2.7823980389716672E-3</v>
      </c>
      <c r="C167" s="81">
        <f t="shared" si="120"/>
        <v>33</v>
      </c>
      <c r="D167" s="1121">
        <v>89.689049113824254</v>
      </c>
      <c r="X167" s="89"/>
      <c r="Y167" s="89"/>
      <c r="Z167" s="89"/>
      <c r="AA167" s="89"/>
      <c r="AB167" s="89"/>
      <c r="AC167" s="89"/>
      <c r="AD167" s="89"/>
      <c r="AE167" s="89"/>
      <c r="AF167" s="89"/>
      <c r="AG167" s="89"/>
      <c r="AH167" s="89"/>
      <c r="AI167" s="89"/>
      <c r="AJ167" s="89"/>
      <c r="AK167" s="89">
        <f t="shared" si="138"/>
        <v>0</v>
      </c>
      <c r="AL167" s="89">
        <f t="shared" si="139"/>
        <v>19735.293383516491</v>
      </c>
      <c r="AM167" s="89">
        <f t="shared" si="140"/>
        <v>6418.2628684057809</v>
      </c>
      <c r="AN167" s="89">
        <f t="shared" si="141"/>
        <v>1475.1863431750319</v>
      </c>
      <c r="AO167" s="89">
        <f t="shared" si="142"/>
        <v>548.05236251842587</v>
      </c>
      <c r="AP167" s="89">
        <f t="shared" si="143"/>
        <v>548.05236251842587</v>
      </c>
      <c r="AQ167" s="89">
        <f t="shared" si="144"/>
        <v>253.47375550459751</v>
      </c>
      <c r="AR167" s="649">
        <f t="shared" si="145"/>
        <v>253.47375550459751</v>
      </c>
    </row>
    <row r="168" spans="1:45" hidden="1" outlineLevel="1">
      <c r="B168" s="648">
        <f t="shared" si="90"/>
        <v>2.7823980389716672E-3</v>
      </c>
      <c r="C168" s="81">
        <f t="shared" si="120"/>
        <v>34</v>
      </c>
      <c r="D168" s="1121">
        <v>89.689049113824254</v>
      </c>
      <c r="X168" s="89"/>
      <c r="Y168" s="89"/>
      <c r="Z168" s="89"/>
      <c r="AA168" s="89"/>
      <c r="AB168" s="89"/>
      <c r="AC168" s="89"/>
      <c r="AD168" s="89"/>
      <c r="AE168" s="89"/>
      <c r="AF168" s="89"/>
      <c r="AG168" s="89"/>
      <c r="AH168" s="89"/>
      <c r="AI168" s="89"/>
      <c r="AJ168" s="89"/>
      <c r="AK168" s="89"/>
      <c r="AL168" s="89">
        <f t="shared" si="139"/>
        <v>0</v>
      </c>
      <c r="AM168" s="89">
        <f t="shared" si="140"/>
        <v>19735.293383516491</v>
      </c>
      <c r="AN168" s="89">
        <f t="shared" si="141"/>
        <v>6418.2628684057809</v>
      </c>
      <c r="AO168" s="89">
        <f t="shared" si="142"/>
        <v>1475.1863431750319</v>
      </c>
      <c r="AP168" s="89">
        <f t="shared" si="143"/>
        <v>548.05236251842587</v>
      </c>
      <c r="AQ168" s="89">
        <f t="shared" si="144"/>
        <v>548.05236251842587</v>
      </c>
      <c r="AR168" s="649">
        <f t="shared" si="145"/>
        <v>253.47375550459751</v>
      </c>
    </row>
    <row r="169" spans="1:45" hidden="1" outlineLevel="1">
      <c r="B169" s="648">
        <f t="shared" si="90"/>
        <v>2.7823980389716672E-3</v>
      </c>
      <c r="C169" s="81">
        <f t="shared" si="120"/>
        <v>35</v>
      </c>
      <c r="D169" s="1121">
        <v>89.689049113824254</v>
      </c>
      <c r="X169" s="89"/>
      <c r="Y169" s="89"/>
      <c r="Z169" s="89"/>
      <c r="AA169" s="89"/>
      <c r="AB169" s="89"/>
      <c r="AC169" s="89"/>
      <c r="AD169" s="89"/>
      <c r="AE169" s="89"/>
      <c r="AF169" s="89"/>
      <c r="AG169" s="89"/>
      <c r="AH169" s="89"/>
      <c r="AI169" s="89"/>
      <c r="AJ169" s="89"/>
      <c r="AK169" s="89"/>
      <c r="AL169" s="89"/>
      <c r="AM169" s="89">
        <f t="shared" si="140"/>
        <v>0</v>
      </c>
      <c r="AN169" s="89">
        <f t="shared" si="141"/>
        <v>19735.293383516491</v>
      </c>
      <c r="AO169" s="89">
        <f t="shared" si="142"/>
        <v>6418.2628684057809</v>
      </c>
      <c r="AP169" s="89">
        <f t="shared" si="143"/>
        <v>1475.1863431750319</v>
      </c>
      <c r="AQ169" s="89">
        <f t="shared" si="144"/>
        <v>548.05236251842587</v>
      </c>
      <c r="AR169" s="649">
        <f t="shared" si="145"/>
        <v>548.05236251842587</v>
      </c>
    </row>
    <row r="170" spans="1:45" hidden="1" outlineLevel="1">
      <c r="B170" s="648">
        <f t="shared" si="90"/>
        <v>0</v>
      </c>
      <c r="C170" s="81">
        <f t="shared" si="120"/>
        <v>36</v>
      </c>
      <c r="D170" s="566">
        <v>0</v>
      </c>
      <c r="X170" s="89"/>
      <c r="Y170" s="89"/>
      <c r="Z170" s="89"/>
      <c r="AA170" s="89"/>
      <c r="AB170" s="89"/>
      <c r="AC170" s="89"/>
      <c r="AD170" s="89"/>
      <c r="AE170" s="89"/>
      <c r="AF170" s="89"/>
      <c r="AG170" s="89"/>
      <c r="AH170" s="89"/>
      <c r="AI170" s="89"/>
      <c r="AJ170" s="89"/>
      <c r="AK170" s="89"/>
      <c r="AL170" s="89"/>
      <c r="AM170" s="89"/>
      <c r="AN170" s="89">
        <f t="shared" si="141"/>
        <v>0</v>
      </c>
      <c r="AO170" s="89">
        <f t="shared" si="142"/>
        <v>19735.293383516491</v>
      </c>
      <c r="AP170" s="89">
        <f t="shared" si="143"/>
        <v>6418.2628684057809</v>
      </c>
      <c r="AQ170" s="89">
        <f t="shared" si="144"/>
        <v>1475.1863431750319</v>
      </c>
      <c r="AR170" s="649">
        <f t="shared" si="145"/>
        <v>548.05236251842587</v>
      </c>
    </row>
    <row r="171" spans="1:45" hidden="1" outlineLevel="1">
      <c r="B171" s="648">
        <f t="shared" si="90"/>
        <v>0</v>
      </c>
      <c r="C171" s="81">
        <f t="shared" si="120"/>
        <v>37</v>
      </c>
      <c r="D171" s="566">
        <v>0</v>
      </c>
      <c r="X171" s="89"/>
      <c r="Y171" s="89"/>
      <c r="Z171" s="89"/>
      <c r="AA171" s="89"/>
      <c r="AB171" s="89"/>
      <c r="AC171" s="89"/>
      <c r="AD171" s="89"/>
      <c r="AE171" s="89"/>
      <c r="AF171" s="89"/>
      <c r="AG171" s="89"/>
      <c r="AH171" s="89"/>
      <c r="AI171" s="89"/>
      <c r="AJ171" s="89"/>
      <c r="AK171" s="89"/>
      <c r="AL171" s="89"/>
      <c r="AM171" s="89"/>
      <c r="AN171" s="89"/>
      <c r="AO171" s="89">
        <f t="shared" si="142"/>
        <v>0</v>
      </c>
      <c r="AP171" s="89">
        <f t="shared" si="143"/>
        <v>19735.293383516491</v>
      </c>
      <c r="AQ171" s="89">
        <f t="shared" si="144"/>
        <v>6418.2628684057809</v>
      </c>
      <c r="AR171" s="649">
        <f t="shared" si="145"/>
        <v>1475.1863431750319</v>
      </c>
    </row>
    <row r="172" spans="1:45" hidden="1" outlineLevel="1">
      <c r="B172" s="648">
        <f t="shared" si="90"/>
        <v>0</v>
      </c>
      <c r="C172" s="81">
        <f t="shared" si="120"/>
        <v>38</v>
      </c>
      <c r="D172" s="566">
        <v>0</v>
      </c>
      <c r="X172" s="89"/>
      <c r="Y172" s="89"/>
      <c r="Z172" s="89"/>
      <c r="AA172" s="89"/>
      <c r="AB172" s="89"/>
      <c r="AC172" s="89"/>
      <c r="AD172" s="89"/>
      <c r="AE172" s="89"/>
      <c r="AF172" s="89"/>
      <c r="AG172" s="89"/>
      <c r="AH172" s="89"/>
      <c r="AI172" s="89"/>
      <c r="AJ172" s="89"/>
      <c r="AK172" s="89"/>
      <c r="AL172" s="89"/>
      <c r="AM172" s="89"/>
      <c r="AN172" s="89"/>
      <c r="AO172" s="89"/>
      <c r="AP172" s="89">
        <f t="shared" si="143"/>
        <v>0</v>
      </c>
      <c r="AQ172" s="89">
        <f t="shared" si="144"/>
        <v>19735.293383516491</v>
      </c>
      <c r="AR172" s="649">
        <f t="shared" si="145"/>
        <v>6418.2628684057809</v>
      </c>
    </row>
    <row r="173" spans="1:45" hidden="1" outlineLevel="1">
      <c r="B173" s="648">
        <f t="shared" si="90"/>
        <v>0</v>
      </c>
      <c r="C173" s="81">
        <f t="shared" si="120"/>
        <v>39</v>
      </c>
      <c r="D173" s="566">
        <v>0</v>
      </c>
      <c r="X173" s="89"/>
      <c r="Y173" s="89"/>
      <c r="Z173" s="89"/>
      <c r="AA173" s="89"/>
      <c r="AB173" s="89"/>
      <c r="AC173" s="89"/>
      <c r="AD173" s="89"/>
      <c r="AE173" s="89"/>
      <c r="AF173" s="89"/>
      <c r="AG173" s="89"/>
      <c r="AH173" s="89"/>
      <c r="AI173" s="89"/>
      <c r="AJ173" s="89"/>
      <c r="AK173" s="89"/>
      <c r="AL173" s="89"/>
      <c r="AM173" s="89"/>
      <c r="AN173" s="89"/>
      <c r="AO173" s="89"/>
      <c r="AP173" s="89"/>
      <c r="AQ173" s="89">
        <f t="shared" si="144"/>
        <v>0</v>
      </c>
      <c r="AR173" s="649">
        <f t="shared" si="145"/>
        <v>19735.293383516491</v>
      </c>
    </row>
    <row r="174" spans="1:45" hidden="1" outlineLevel="1">
      <c r="B174" s="650">
        <f t="shared" si="90"/>
        <v>0</v>
      </c>
      <c r="C174" s="126">
        <f t="shared" si="120"/>
        <v>40</v>
      </c>
      <c r="D174" s="320">
        <v>0</v>
      </c>
      <c r="E174" s="148"/>
      <c r="F174" s="148"/>
      <c r="G174" s="148"/>
      <c r="H174" s="148"/>
      <c r="I174" s="148"/>
      <c r="J174" s="148"/>
      <c r="K174" s="148"/>
      <c r="L174" s="148"/>
      <c r="M174" s="148"/>
      <c r="N174" s="148"/>
      <c r="O174" s="148"/>
      <c r="P174" s="148"/>
      <c r="Q174" s="148"/>
      <c r="R174" s="148"/>
      <c r="S174" s="148"/>
      <c r="T174" s="148"/>
      <c r="U174" s="148"/>
      <c r="V174" s="148"/>
      <c r="W174" s="148"/>
      <c r="X174" s="603"/>
      <c r="Y174" s="603"/>
      <c r="Z174" s="603"/>
      <c r="AA174" s="603"/>
      <c r="AB174" s="603"/>
      <c r="AC174" s="603"/>
      <c r="AD174" s="603"/>
      <c r="AE174" s="603"/>
      <c r="AF174" s="603"/>
      <c r="AG174" s="603"/>
      <c r="AH174" s="603"/>
      <c r="AI174" s="603"/>
      <c r="AJ174" s="603"/>
      <c r="AK174" s="603"/>
      <c r="AL174" s="603"/>
      <c r="AM174" s="603"/>
      <c r="AN174" s="603"/>
      <c r="AO174" s="603"/>
      <c r="AP174" s="603"/>
      <c r="AQ174" s="603"/>
      <c r="AR174" s="651">
        <f t="shared" si="145"/>
        <v>0</v>
      </c>
    </row>
    <row r="175" spans="1:45" s="174" customFormat="1" ht="5.25" customHeight="1">
      <c r="A175" s="158"/>
      <c r="C175" s="480"/>
      <c r="D175" s="184"/>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c r="AA175" s="185"/>
      <c r="AB175" s="185"/>
      <c r="AC175" s="185"/>
      <c r="AD175" s="185"/>
      <c r="AE175" s="185"/>
      <c r="AF175" s="185"/>
      <c r="AG175" s="185"/>
      <c r="AH175" s="185"/>
      <c r="AI175" s="185"/>
      <c r="AJ175" s="185"/>
      <c r="AK175" s="185"/>
      <c r="AL175" s="185"/>
      <c r="AM175" s="185"/>
      <c r="AN175" s="185"/>
      <c r="AO175" s="185"/>
      <c r="AP175" s="185"/>
      <c r="AQ175" s="185"/>
      <c r="AR175" s="185"/>
      <c r="AS175" s="185"/>
    </row>
    <row r="176" spans="1:45" collapsed="1">
      <c r="B176" s="877" t="s">
        <v>1181</v>
      </c>
      <c r="C176" s="199" t="s">
        <v>418</v>
      </c>
      <c r="D176" s="658" t="s">
        <v>1332</v>
      </c>
      <c r="E176" s="659"/>
      <c r="F176" s="659"/>
      <c r="G176" s="659"/>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c r="AL176" s="284"/>
      <c r="AM176" s="284"/>
      <c r="AN176" s="284"/>
      <c r="AO176" s="284"/>
      <c r="AP176" s="284"/>
      <c r="AQ176" s="284"/>
      <c r="AR176" s="1008"/>
    </row>
    <row r="177" spans="2:44" hidden="1" outlineLevel="1">
      <c r="B177" s="648">
        <f>D177/SUM(D$177:D$216)</f>
        <v>0.53752661439270855</v>
      </c>
      <c r="C177" s="81">
        <v>1</v>
      </c>
      <c r="D177" s="1121">
        <v>9686.0946642388844</v>
      </c>
      <c r="E177" s="89">
        <v>0</v>
      </c>
      <c r="F177" s="89" cm="1">
        <f t="array" ref="F177:AR177">TRANSPOSE(D177:D215)</f>
        <v>9686.0946642388844</v>
      </c>
      <c r="G177" s="89">
        <v>3351.1954823158176</v>
      </c>
      <c r="H177" s="89">
        <v>970.99557938273244</v>
      </c>
      <c r="I177" s="89">
        <v>584.04980737067262</v>
      </c>
      <c r="J177" s="89">
        <v>433.08592504090467</v>
      </c>
      <c r="K177" s="89">
        <v>336.15263544717902</v>
      </c>
      <c r="L177" s="89">
        <v>65.532347793319587</v>
      </c>
      <c r="M177" s="89">
        <v>417.33872174333681</v>
      </c>
      <c r="N177" s="89">
        <v>65.532347793319587</v>
      </c>
      <c r="O177" s="89">
        <v>471.4627792741087</v>
      </c>
      <c r="P177" s="89">
        <v>65.532347793319587</v>
      </c>
      <c r="Q177" s="89">
        <v>65.532347793319587</v>
      </c>
      <c r="R177" s="89">
        <v>65.532347793319587</v>
      </c>
      <c r="S177" s="89">
        <v>65.532347793319587</v>
      </c>
      <c r="T177" s="89">
        <v>65.532347793319587</v>
      </c>
      <c r="U177" s="89">
        <v>65.532347793319587</v>
      </c>
      <c r="V177" s="89">
        <v>65.532347793319587</v>
      </c>
      <c r="W177" s="89">
        <v>65.532347793319587</v>
      </c>
      <c r="X177" s="89">
        <v>65.532347793319587</v>
      </c>
      <c r="Y177" s="89">
        <v>65.532347793319587</v>
      </c>
      <c r="Z177" s="89">
        <v>65.532347793319587</v>
      </c>
      <c r="AA177" s="89">
        <v>65.532347793319587</v>
      </c>
      <c r="AB177" s="89">
        <v>65.532347793319587</v>
      </c>
      <c r="AC177" s="89">
        <v>65.532347793319587</v>
      </c>
      <c r="AD177" s="89">
        <v>65.532347793319587</v>
      </c>
      <c r="AE177" s="89">
        <v>65.532347793319587</v>
      </c>
      <c r="AF177" s="89">
        <v>65.532347793319587</v>
      </c>
      <c r="AG177" s="89">
        <v>65.532347793319587</v>
      </c>
      <c r="AH177" s="89">
        <v>65.532347793319587</v>
      </c>
      <c r="AI177" s="89">
        <v>65.532347793319587</v>
      </c>
      <c r="AJ177" s="89">
        <v>65.532347793319587</v>
      </c>
      <c r="AK177" s="89">
        <v>65.532347793319587</v>
      </c>
      <c r="AL177" s="89">
        <v>65.532347793319587</v>
      </c>
      <c r="AM177" s="89">
        <v>65.532347793319587</v>
      </c>
      <c r="AN177" s="89">
        <v>65.532347793319587</v>
      </c>
      <c r="AO177" s="89">
        <v>0</v>
      </c>
      <c r="AP177" s="89">
        <v>0</v>
      </c>
      <c r="AQ177" s="89">
        <v>0</v>
      </c>
      <c r="AR177" s="649">
        <v>0</v>
      </c>
    </row>
    <row r="178" spans="2:44" hidden="1" outlineLevel="1">
      <c r="B178" s="648">
        <f t="shared" ref="B178:B216" si="146">D178/SUM(D$177:D$216)</f>
        <v>0.18597348304141406</v>
      </c>
      <c r="C178" s="81">
        <f>C177+1</f>
        <v>2</v>
      </c>
      <c r="D178" s="1121">
        <v>3351.1954823158176</v>
      </c>
      <c r="E178" s="89"/>
      <c r="F178" s="89">
        <f t="shared" ref="F178:U193" si="147">E177</f>
        <v>0</v>
      </c>
      <c r="G178" s="89">
        <f t="shared" si="147"/>
        <v>9686.0946642388844</v>
      </c>
      <c r="H178" s="89">
        <f t="shared" si="147"/>
        <v>3351.1954823158176</v>
      </c>
      <c r="I178" s="89">
        <f t="shared" si="147"/>
        <v>970.99557938273244</v>
      </c>
      <c r="J178" s="89">
        <f t="shared" si="147"/>
        <v>584.04980737067262</v>
      </c>
      <c r="K178" s="89">
        <f t="shared" si="147"/>
        <v>433.08592504090467</v>
      </c>
      <c r="L178" s="89">
        <f t="shared" si="147"/>
        <v>336.15263544717902</v>
      </c>
      <c r="M178" s="89">
        <f t="shared" si="147"/>
        <v>65.532347793319587</v>
      </c>
      <c r="N178" s="89">
        <f t="shared" si="147"/>
        <v>417.33872174333681</v>
      </c>
      <c r="O178" s="89">
        <f t="shared" si="147"/>
        <v>65.532347793319587</v>
      </c>
      <c r="P178" s="89">
        <f t="shared" si="147"/>
        <v>471.4627792741087</v>
      </c>
      <c r="Q178" s="89">
        <f t="shared" si="147"/>
        <v>65.532347793319587</v>
      </c>
      <c r="R178" s="89">
        <f t="shared" si="147"/>
        <v>65.532347793319587</v>
      </c>
      <c r="S178" s="89">
        <f t="shared" si="147"/>
        <v>65.532347793319587</v>
      </c>
      <c r="T178" s="89">
        <f t="shared" si="147"/>
        <v>65.532347793319587</v>
      </c>
      <c r="U178" s="89">
        <f t="shared" si="147"/>
        <v>65.532347793319587</v>
      </c>
      <c r="V178" s="89">
        <f t="shared" ref="V178:AK193" si="148">U177</f>
        <v>65.532347793319587</v>
      </c>
      <c r="W178" s="89">
        <f t="shared" si="148"/>
        <v>65.532347793319587</v>
      </c>
      <c r="X178" s="89">
        <f t="shared" si="148"/>
        <v>65.532347793319587</v>
      </c>
      <c r="Y178" s="89">
        <f t="shared" si="148"/>
        <v>65.532347793319587</v>
      </c>
      <c r="Z178" s="89">
        <f t="shared" si="148"/>
        <v>65.532347793319587</v>
      </c>
      <c r="AA178" s="89">
        <f t="shared" si="148"/>
        <v>65.532347793319587</v>
      </c>
      <c r="AB178" s="89">
        <f t="shared" si="148"/>
        <v>65.532347793319587</v>
      </c>
      <c r="AC178" s="89">
        <f t="shared" si="148"/>
        <v>65.532347793319587</v>
      </c>
      <c r="AD178" s="89">
        <f t="shared" si="148"/>
        <v>65.532347793319587</v>
      </c>
      <c r="AE178" s="89">
        <f t="shared" si="148"/>
        <v>65.532347793319587</v>
      </c>
      <c r="AF178" s="89">
        <f t="shared" si="148"/>
        <v>65.532347793319587</v>
      </c>
      <c r="AG178" s="89">
        <f t="shared" si="148"/>
        <v>65.532347793319587</v>
      </c>
      <c r="AH178" s="89">
        <f t="shared" si="148"/>
        <v>65.532347793319587</v>
      </c>
      <c r="AI178" s="89">
        <f t="shared" si="148"/>
        <v>65.532347793319587</v>
      </c>
      <c r="AJ178" s="89">
        <f t="shared" si="148"/>
        <v>65.532347793319587</v>
      </c>
      <c r="AK178" s="89">
        <f t="shared" si="148"/>
        <v>65.532347793319587</v>
      </c>
      <c r="AL178" s="89">
        <f t="shared" ref="AL178:AR192" si="149">AK177</f>
        <v>65.532347793319587</v>
      </c>
      <c r="AM178" s="89">
        <f t="shared" si="149"/>
        <v>65.532347793319587</v>
      </c>
      <c r="AN178" s="89">
        <f t="shared" si="149"/>
        <v>65.532347793319587</v>
      </c>
      <c r="AO178" s="89">
        <f t="shared" si="149"/>
        <v>65.532347793319587</v>
      </c>
      <c r="AP178" s="89">
        <f t="shared" si="149"/>
        <v>0</v>
      </c>
      <c r="AQ178" s="89">
        <f t="shared" si="149"/>
        <v>0</v>
      </c>
      <c r="AR178" s="649">
        <f t="shared" si="149"/>
        <v>0</v>
      </c>
    </row>
    <row r="179" spans="2:44" hidden="1" outlineLevel="1">
      <c r="B179" s="648">
        <f t="shared" si="146"/>
        <v>5.3885077987403648E-2</v>
      </c>
      <c r="C179" s="81">
        <f t="shared" ref="C179:C216" si="150">C178+1</f>
        <v>3</v>
      </c>
      <c r="D179" s="1121">
        <v>970.99557938273244</v>
      </c>
      <c r="E179" s="89"/>
      <c r="F179" s="89"/>
      <c r="G179" s="89">
        <f t="shared" si="147"/>
        <v>0</v>
      </c>
      <c r="H179" s="89">
        <f t="shared" si="147"/>
        <v>9686.0946642388844</v>
      </c>
      <c r="I179" s="89">
        <f t="shared" si="147"/>
        <v>3351.1954823158176</v>
      </c>
      <c r="J179" s="89">
        <f t="shared" si="147"/>
        <v>970.99557938273244</v>
      </c>
      <c r="K179" s="89">
        <f t="shared" si="147"/>
        <v>584.04980737067262</v>
      </c>
      <c r="L179" s="89">
        <f t="shared" si="147"/>
        <v>433.08592504090467</v>
      </c>
      <c r="M179" s="89">
        <f t="shared" si="147"/>
        <v>336.15263544717902</v>
      </c>
      <c r="N179" s="89">
        <f t="shared" si="147"/>
        <v>65.532347793319587</v>
      </c>
      <c r="O179" s="89">
        <f t="shared" si="147"/>
        <v>417.33872174333681</v>
      </c>
      <c r="P179" s="89">
        <f t="shared" si="147"/>
        <v>65.532347793319587</v>
      </c>
      <c r="Q179" s="89">
        <f t="shared" si="147"/>
        <v>471.4627792741087</v>
      </c>
      <c r="R179" s="89">
        <f t="shared" si="147"/>
        <v>65.532347793319587</v>
      </c>
      <c r="S179" s="89">
        <f t="shared" si="147"/>
        <v>65.532347793319587</v>
      </c>
      <c r="T179" s="89">
        <f t="shared" si="147"/>
        <v>65.532347793319587</v>
      </c>
      <c r="U179" s="89">
        <f t="shared" si="147"/>
        <v>65.532347793319587</v>
      </c>
      <c r="V179" s="89">
        <f t="shared" si="148"/>
        <v>65.532347793319587</v>
      </c>
      <c r="W179" s="89">
        <f t="shared" si="148"/>
        <v>65.532347793319587</v>
      </c>
      <c r="X179" s="89">
        <f t="shared" si="148"/>
        <v>65.532347793319587</v>
      </c>
      <c r="Y179" s="89">
        <f t="shared" si="148"/>
        <v>65.532347793319587</v>
      </c>
      <c r="Z179" s="89">
        <f t="shared" si="148"/>
        <v>65.532347793319587</v>
      </c>
      <c r="AA179" s="89">
        <f t="shared" si="148"/>
        <v>65.532347793319587</v>
      </c>
      <c r="AB179" s="89">
        <f t="shared" si="148"/>
        <v>65.532347793319587</v>
      </c>
      <c r="AC179" s="89">
        <f t="shared" si="148"/>
        <v>65.532347793319587</v>
      </c>
      <c r="AD179" s="89">
        <f t="shared" si="148"/>
        <v>65.532347793319587</v>
      </c>
      <c r="AE179" s="89">
        <f t="shared" si="148"/>
        <v>65.532347793319587</v>
      </c>
      <c r="AF179" s="89">
        <f t="shared" si="148"/>
        <v>65.532347793319587</v>
      </c>
      <c r="AG179" s="89">
        <f t="shared" si="148"/>
        <v>65.532347793319587</v>
      </c>
      <c r="AH179" s="89">
        <f t="shared" si="148"/>
        <v>65.532347793319587</v>
      </c>
      <c r="AI179" s="89">
        <f t="shared" si="148"/>
        <v>65.532347793319587</v>
      </c>
      <c r="AJ179" s="89">
        <f t="shared" si="148"/>
        <v>65.532347793319587</v>
      </c>
      <c r="AK179" s="89">
        <f t="shared" si="148"/>
        <v>65.532347793319587</v>
      </c>
      <c r="AL179" s="89">
        <f t="shared" si="149"/>
        <v>65.532347793319587</v>
      </c>
      <c r="AM179" s="89">
        <f t="shared" si="149"/>
        <v>65.532347793319587</v>
      </c>
      <c r="AN179" s="89">
        <f t="shared" si="149"/>
        <v>65.532347793319587</v>
      </c>
      <c r="AO179" s="89">
        <f t="shared" si="149"/>
        <v>65.532347793319587</v>
      </c>
      <c r="AP179" s="89">
        <f t="shared" si="149"/>
        <v>65.532347793319587</v>
      </c>
      <c r="AQ179" s="89">
        <f t="shared" si="149"/>
        <v>0</v>
      </c>
      <c r="AR179" s="649">
        <f t="shared" si="149"/>
        <v>0</v>
      </c>
    </row>
    <row r="180" spans="2:44" hidden="1" outlineLevel="1">
      <c r="B180" s="648">
        <f t="shared" si="146"/>
        <v>3.2411650564571501E-2</v>
      </c>
      <c r="C180" s="81">
        <f t="shared" si="150"/>
        <v>4</v>
      </c>
      <c r="D180" s="1121">
        <v>584.04980737067262</v>
      </c>
      <c r="E180" s="89"/>
      <c r="F180" s="89"/>
      <c r="G180" s="89"/>
      <c r="H180" s="89">
        <f t="shared" si="147"/>
        <v>0</v>
      </c>
      <c r="I180" s="89">
        <f t="shared" si="147"/>
        <v>9686.0946642388844</v>
      </c>
      <c r="J180" s="89">
        <f t="shared" si="147"/>
        <v>3351.1954823158176</v>
      </c>
      <c r="K180" s="89">
        <f t="shared" si="147"/>
        <v>970.99557938273244</v>
      </c>
      <c r="L180" s="89">
        <f t="shared" si="147"/>
        <v>584.04980737067262</v>
      </c>
      <c r="M180" s="89">
        <f t="shared" si="147"/>
        <v>433.08592504090467</v>
      </c>
      <c r="N180" s="89">
        <f t="shared" si="147"/>
        <v>336.15263544717902</v>
      </c>
      <c r="O180" s="89">
        <f t="shared" si="147"/>
        <v>65.532347793319587</v>
      </c>
      <c r="P180" s="89">
        <f t="shared" si="147"/>
        <v>417.33872174333681</v>
      </c>
      <c r="Q180" s="89">
        <f t="shared" si="147"/>
        <v>65.532347793319587</v>
      </c>
      <c r="R180" s="89">
        <f t="shared" si="147"/>
        <v>471.4627792741087</v>
      </c>
      <c r="S180" s="89">
        <f t="shared" si="147"/>
        <v>65.532347793319587</v>
      </c>
      <c r="T180" s="89">
        <f t="shared" si="147"/>
        <v>65.532347793319587</v>
      </c>
      <c r="U180" s="89">
        <f t="shared" si="147"/>
        <v>65.532347793319587</v>
      </c>
      <c r="V180" s="89">
        <f t="shared" si="148"/>
        <v>65.532347793319587</v>
      </c>
      <c r="W180" s="89">
        <f t="shared" si="148"/>
        <v>65.532347793319587</v>
      </c>
      <c r="X180" s="89">
        <f t="shared" si="148"/>
        <v>65.532347793319587</v>
      </c>
      <c r="Y180" s="89">
        <f t="shared" si="148"/>
        <v>65.532347793319587</v>
      </c>
      <c r="Z180" s="89">
        <f t="shared" si="148"/>
        <v>65.532347793319587</v>
      </c>
      <c r="AA180" s="89">
        <f t="shared" si="148"/>
        <v>65.532347793319587</v>
      </c>
      <c r="AB180" s="89">
        <f t="shared" si="148"/>
        <v>65.532347793319587</v>
      </c>
      <c r="AC180" s="89">
        <f t="shared" si="148"/>
        <v>65.532347793319587</v>
      </c>
      <c r="AD180" s="89">
        <f t="shared" si="148"/>
        <v>65.532347793319587</v>
      </c>
      <c r="AE180" s="89">
        <f t="shared" si="148"/>
        <v>65.532347793319587</v>
      </c>
      <c r="AF180" s="89">
        <f t="shared" si="148"/>
        <v>65.532347793319587</v>
      </c>
      <c r="AG180" s="89">
        <f t="shared" si="148"/>
        <v>65.532347793319587</v>
      </c>
      <c r="AH180" s="89">
        <f t="shared" si="148"/>
        <v>65.532347793319587</v>
      </c>
      <c r="AI180" s="89">
        <f t="shared" si="148"/>
        <v>65.532347793319587</v>
      </c>
      <c r="AJ180" s="89">
        <f t="shared" si="148"/>
        <v>65.532347793319587</v>
      </c>
      <c r="AK180" s="89">
        <f t="shared" si="148"/>
        <v>65.532347793319587</v>
      </c>
      <c r="AL180" s="89">
        <f t="shared" si="149"/>
        <v>65.532347793319587</v>
      </c>
      <c r="AM180" s="89">
        <f t="shared" si="149"/>
        <v>65.532347793319587</v>
      </c>
      <c r="AN180" s="89">
        <f t="shared" si="149"/>
        <v>65.532347793319587</v>
      </c>
      <c r="AO180" s="89">
        <f t="shared" si="149"/>
        <v>65.532347793319587</v>
      </c>
      <c r="AP180" s="89">
        <f t="shared" si="149"/>
        <v>65.532347793319587</v>
      </c>
      <c r="AQ180" s="89">
        <f t="shared" si="149"/>
        <v>65.532347793319587</v>
      </c>
      <c r="AR180" s="649">
        <f t="shared" si="149"/>
        <v>0</v>
      </c>
    </row>
    <row r="181" spans="2:44" hidden="1" outlineLevel="1">
      <c r="B181" s="648">
        <f t="shared" si="146"/>
        <v>2.4033959928953932E-2</v>
      </c>
      <c r="C181" s="81">
        <f t="shared" si="150"/>
        <v>5</v>
      </c>
      <c r="D181" s="1121">
        <v>433.08592504090467</v>
      </c>
      <c r="E181" s="89"/>
      <c r="F181" s="89"/>
      <c r="G181" s="89"/>
      <c r="I181" s="89">
        <f t="shared" si="147"/>
        <v>0</v>
      </c>
      <c r="J181" s="89">
        <f t="shared" si="147"/>
        <v>9686.0946642388844</v>
      </c>
      <c r="K181" s="89">
        <f t="shared" si="147"/>
        <v>3351.1954823158176</v>
      </c>
      <c r="L181" s="89">
        <f t="shared" si="147"/>
        <v>970.99557938273244</v>
      </c>
      <c r="M181" s="89">
        <f t="shared" si="147"/>
        <v>584.04980737067262</v>
      </c>
      <c r="N181" s="89">
        <f t="shared" si="147"/>
        <v>433.08592504090467</v>
      </c>
      <c r="O181" s="89">
        <f t="shared" si="147"/>
        <v>336.15263544717902</v>
      </c>
      <c r="P181" s="89">
        <f t="shared" si="147"/>
        <v>65.532347793319587</v>
      </c>
      <c r="Q181" s="89">
        <f t="shared" si="147"/>
        <v>417.33872174333681</v>
      </c>
      <c r="R181" s="89">
        <f t="shared" si="147"/>
        <v>65.532347793319587</v>
      </c>
      <c r="S181" s="89">
        <f t="shared" si="147"/>
        <v>471.4627792741087</v>
      </c>
      <c r="T181" s="89">
        <f t="shared" si="147"/>
        <v>65.532347793319587</v>
      </c>
      <c r="U181" s="89">
        <f t="shared" si="147"/>
        <v>65.532347793319587</v>
      </c>
      <c r="V181" s="89">
        <f t="shared" si="148"/>
        <v>65.532347793319587</v>
      </c>
      <c r="W181" s="89">
        <f t="shared" si="148"/>
        <v>65.532347793319587</v>
      </c>
      <c r="X181" s="89">
        <f t="shared" si="148"/>
        <v>65.532347793319587</v>
      </c>
      <c r="Y181" s="89">
        <f t="shared" si="148"/>
        <v>65.532347793319587</v>
      </c>
      <c r="Z181" s="89">
        <f t="shared" si="148"/>
        <v>65.532347793319587</v>
      </c>
      <c r="AA181" s="89">
        <f t="shared" si="148"/>
        <v>65.532347793319587</v>
      </c>
      <c r="AB181" s="89">
        <f t="shared" si="148"/>
        <v>65.532347793319587</v>
      </c>
      <c r="AC181" s="89">
        <f t="shared" si="148"/>
        <v>65.532347793319587</v>
      </c>
      <c r="AD181" s="89">
        <f t="shared" si="148"/>
        <v>65.532347793319587</v>
      </c>
      <c r="AE181" s="89">
        <f t="shared" si="148"/>
        <v>65.532347793319587</v>
      </c>
      <c r="AF181" s="89">
        <f t="shared" si="148"/>
        <v>65.532347793319587</v>
      </c>
      <c r="AG181" s="89">
        <f t="shared" si="148"/>
        <v>65.532347793319587</v>
      </c>
      <c r="AH181" s="89">
        <f t="shared" si="148"/>
        <v>65.532347793319587</v>
      </c>
      <c r="AI181" s="89">
        <f t="shared" si="148"/>
        <v>65.532347793319587</v>
      </c>
      <c r="AJ181" s="89">
        <f t="shared" si="148"/>
        <v>65.532347793319587</v>
      </c>
      <c r="AK181" s="89">
        <f t="shared" si="148"/>
        <v>65.532347793319587</v>
      </c>
      <c r="AL181" s="89">
        <f t="shared" si="149"/>
        <v>65.532347793319587</v>
      </c>
      <c r="AM181" s="89">
        <f t="shared" si="149"/>
        <v>65.532347793319587</v>
      </c>
      <c r="AN181" s="89">
        <f t="shared" si="149"/>
        <v>65.532347793319587</v>
      </c>
      <c r="AO181" s="89">
        <f t="shared" si="149"/>
        <v>65.532347793319587</v>
      </c>
      <c r="AP181" s="89">
        <f t="shared" si="149"/>
        <v>65.532347793319587</v>
      </c>
      <c r="AQ181" s="89">
        <f t="shared" si="149"/>
        <v>65.532347793319587</v>
      </c>
      <c r="AR181" s="649">
        <f t="shared" si="149"/>
        <v>65.532347793319587</v>
      </c>
    </row>
    <row r="182" spans="2:44" hidden="1" outlineLevel="1">
      <c r="B182" s="648">
        <f t="shared" si="146"/>
        <v>1.8654679136909602E-2</v>
      </c>
      <c r="C182" s="81">
        <f t="shared" si="150"/>
        <v>6</v>
      </c>
      <c r="D182" s="1121">
        <v>336.15263544717902</v>
      </c>
      <c r="E182" s="89"/>
      <c r="F182" s="89"/>
      <c r="G182" s="89"/>
      <c r="J182" s="89">
        <f t="shared" si="147"/>
        <v>0</v>
      </c>
      <c r="K182" s="89">
        <f t="shared" si="147"/>
        <v>9686.0946642388844</v>
      </c>
      <c r="L182" s="89">
        <f t="shared" si="147"/>
        <v>3351.1954823158176</v>
      </c>
      <c r="M182" s="89">
        <f t="shared" si="147"/>
        <v>970.99557938273244</v>
      </c>
      <c r="N182" s="89">
        <f t="shared" si="147"/>
        <v>584.04980737067262</v>
      </c>
      <c r="O182" s="89">
        <f t="shared" si="147"/>
        <v>433.08592504090467</v>
      </c>
      <c r="P182" s="89">
        <f t="shared" si="147"/>
        <v>336.15263544717902</v>
      </c>
      <c r="Q182" s="89">
        <f t="shared" si="147"/>
        <v>65.532347793319587</v>
      </c>
      <c r="R182" s="89">
        <f t="shared" si="147"/>
        <v>417.33872174333681</v>
      </c>
      <c r="S182" s="89">
        <f t="shared" si="147"/>
        <v>65.532347793319587</v>
      </c>
      <c r="T182" s="89">
        <f t="shared" si="147"/>
        <v>471.4627792741087</v>
      </c>
      <c r="U182" s="89">
        <f t="shared" si="147"/>
        <v>65.532347793319587</v>
      </c>
      <c r="V182" s="89">
        <f t="shared" si="148"/>
        <v>65.532347793319587</v>
      </c>
      <c r="W182" s="89">
        <f t="shared" si="148"/>
        <v>65.532347793319587</v>
      </c>
      <c r="X182" s="89">
        <f t="shared" si="148"/>
        <v>65.532347793319587</v>
      </c>
      <c r="Y182" s="89">
        <f t="shared" si="148"/>
        <v>65.532347793319587</v>
      </c>
      <c r="Z182" s="89">
        <f t="shared" si="148"/>
        <v>65.532347793319587</v>
      </c>
      <c r="AA182" s="89">
        <f t="shared" si="148"/>
        <v>65.532347793319587</v>
      </c>
      <c r="AB182" s="89">
        <f t="shared" si="148"/>
        <v>65.532347793319587</v>
      </c>
      <c r="AC182" s="89">
        <f t="shared" si="148"/>
        <v>65.532347793319587</v>
      </c>
      <c r="AD182" s="89">
        <f t="shared" si="148"/>
        <v>65.532347793319587</v>
      </c>
      <c r="AE182" s="89">
        <f t="shared" si="148"/>
        <v>65.532347793319587</v>
      </c>
      <c r="AF182" s="89">
        <f t="shared" si="148"/>
        <v>65.532347793319587</v>
      </c>
      <c r="AG182" s="89">
        <f t="shared" si="148"/>
        <v>65.532347793319587</v>
      </c>
      <c r="AH182" s="89">
        <f t="shared" si="148"/>
        <v>65.532347793319587</v>
      </c>
      <c r="AI182" s="89">
        <f t="shared" si="148"/>
        <v>65.532347793319587</v>
      </c>
      <c r="AJ182" s="89">
        <f t="shared" si="148"/>
        <v>65.532347793319587</v>
      </c>
      <c r="AK182" s="89">
        <f t="shared" si="148"/>
        <v>65.532347793319587</v>
      </c>
      <c r="AL182" s="89">
        <f t="shared" si="149"/>
        <v>65.532347793319587</v>
      </c>
      <c r="AM182" s="89">
        <f t="shared" si="149"/>
        <v>65.532347793319587</v>
      </c>
      <c r="AN182" s="89">
        <f t="shared" si="149"/>
        <v>65.532347793319587</v>
      </c>
      <c r="AO182" s="89">
        <f t="shared" si="149"/>
        <v>65.532347793319587</v>
      </c>
      <c r="AP182" s="89">
        <f t="shared" si="149"/>
        <v>65.532347793319587</v>
      </c>
      <c r="AQ182" s="89">
        <f t="shared" si="149"/>
        <v>65.532347793319587</v>
      </c>
      <c r="AR182" s="649">
        <f t="shared" si="149"/>
        <v>65.532347793319587</v>
      </c>
    </row>
    <row r="183" spans="2:44" hidden="1" outlineLevel="1">
      <c r="B183" s="648">
        <f t="shared" si="146"/>
        <v>3.636695929950062E-3</v>
      </c>
      <c r="C183" s="81">
        <f t="shared" si="150"/>
        <v>7</v>
      </c>
      <c r="D183" s="1121">
        <v>65.532347793319587</v>
      </c>
      <c r="E183" s="89"/>
      <c r="F183" s="89"/>
      <c r="G183" s="89"/>
      <c r="K183" s="89">
        <f t="shared" si="147"/>
        <v>0</v>
      </c>
      <c r="L183" s="89">
        <f t="shared" si="147"/>
        <v>9686.0946642388844</v>
      </c>
      <c r="M183" s="89">
        <f t="shared" si="147"/>
        <v>3351.1954823158176</v>
      </c>
      <c r="N183" s="89">
        <f t="shared" si="147"/>
        <v>970.99557938273244</v>
      </c>
      <c r="O183" s="89">
        <f t="shared" si="147"/>
        <v>584.04980737067262</v>
      </c>
      <c r="P183" s="89">
        <f t="shared" si="147"/>
        <v>433.08592504090467</v>
      </c>
      <c r="Q183" s="89">
        <f t="shared" si="147"/>
        <v>336.15263544717902</v>
      </c>
      <c r="R183" s="89">
        <f t="shared" si="147"/>
        <v>65.532347793319587</v>
      </c>
      <c r="S183" s="89">
        <f t="shared" si="147"/>
        <v>417.33872174333681</v>
      </c>
      <c r="T183" s="89">
        <f t="shared" si="147"/>
        <v>65.532347793319587</v>
      </c>
      <c r="U183" s="89">
        <f t="shared" si="147"/>
        <v>471.4627792741087</v>
      </c>
      <c r="V183" s="89">
        <f t="shared" si="148"/>
        <v>65.532347793319587</v>
      </c>
      <c r="W183" s="89">
        <f t="shared" si="148"/>
        <v>65.532347793319587</v>
      </c>
      <c r="X183" s="89">
        <f t="shared" si="148"/>
        <v>65.532347793319587</v>
      </c>
      <c r="Y183" s="89">
        <f t="shared" si="148"/>
        <v>65.532347793319587</v>
      </c>
      <c r="Z183" s="89">
        <f t="shared" si="148"/>
        <v>65.532347793319587</v>
      </c>
      <c r="AA183" s="89">
        <f t="shared" si="148"/>
        <v>65.532347793319587</v>
      </c>
      <c r="AB183" s="89">
        <f t="shared" si="148"/>
        <v>65.532347793319587</v>
      </c>
      <c r="AC183" s="89">
        <f t="shared" si="148"/>
        <v>65.532347793319587</v>
      </c>
      <c r="AD183" s="89">
        <f t="shared" si="148"/>
        <v>65.532347793319587</v>
      </c>
      <c r="AE183" s="89">
        <f t="shared" si="148"/>
        <v>65.532347793319587</v>
      </c>
      <c r="AF183" s="89">
        <f t="shared" si="148"/>
        <v>65.532347793319587</v>
      </c>
      <c r="AG183" s="89">
        <f t="shared" si="148"/>
        <v>65.532347793319587</v>
      </c>
      <c r="AH183" s="89">
        <f t="shared" si="148"/>
        <v>65.532347793319587</v>
      </c>
      <c r="AI183" s="89">
        <f t="shared" si="148"/>
        <v>65.532347793319587</v>
      </c>
      <c r="AJ183" s="89">
        <f t="shared" si="148"/>
        <v>65.532347793319587</v>
      </c>
      <c r="AK183" s="89">
        <f t="shared" si="148"/>
        <v>65.532347793319587</v>
      </c>
      <c r="AL183" s="89">
        <f t="shared" si="149"/>
        <v>65.532347793319587</v>
      </c>
      <c r="AM183" s="89">
        <f t="shared" si="149"/>
        <v>65.532347793319587</v>
      </c>
      <c r="AN183" s="89">
        <f t="shared" si="149"/>
        <v>65.532347793319587</v>
      </c>
      <c r="AO183" s="89">
        <f t="shared" si="149"/>
        <v>65.532347793319587</v>
      </c>
      <c r="AP183" s="89">
        <f t="shared" si="149"/>
        <v>65.532347793319587</v>
      </c>
      <c r="AQ183" s="89">
        <f t="shared" si="149"/>
        <v>65.532347793319587</v>
      </c>
      <c r="AR183" s="649">
        <f t="shared" si="149"/>
        <v>65.532347793319587</v>
      </c>
    </row>
    <row r="184" spans="2:44" hidden="1" outlineLevel="1">
      <c r="B184" s="648">
        <f t="shared" si="146"/>
        <v>2.3160074098997459E-2</v>
      </c>
      <c r="C184" s="81">
        <f t="shared" si="150"/>
        <v>8</v>
      </c>
      <c r="D184" s="1121">
        <v>417.33872174333681</v>
      </c>
      <c r="E184" s="89"/>
      <c r="F184" s="89"/>
      <c r="G184" s="89"/>
      <c r="L184" s="89">
        <f t="shared" si="147"/>
        <v>0</v>
      </c>
      <c r="M184" s="89">
        <f t="shared" si="147"/>
        <v>9686.0946642388844</v>
      </c>
      <c r="N184" s="89">
        <f t="shared" si="147"/>
        <v>3351.1954823158176</v>
      </c>
      <c r="O184" s="89">
        <f t="shared" si="147"/>
        <v>970.99557938273244</v>
      </c>
      <c r="P184" s="89">
        <f t="shared" si="147"/>
        <v>584.04980737067262</v>
      </c>
      <c r="Q184" s="89">
        <f t="shared" si="147"/>
        <v>433.08592504090467</v>
      </c>
      <c r="R184" s="89">
        <f t="shared" si="147"/>
        <v>336.15263544717902</v>
      </c>
      <c r="S184" s="89">
        <f t="shared" si="147"/>
        <v>65.532347793319587</v>
      </c>
      <c r="T184" s="89">
        <f t="shared" si="147"/>
        <v>417.33872174333681</v>
      </c>
      <c r="U184" s="89">
        <f t="shared" si="147"/>
        <v>65.532347793319587</v>
      </c>
      <c r="V184" s="89">
        <f t="shared" si="148"/>
        <v>471.4627792741087</v>
      </c>
      <c r="W184" s="89">
        <f t="shared" si="148"/>
        <v>65.532347793319587</v>
      </c>
      <c r="X184" s="89">
        <f t="shared" si="148"/>
        <v>65.532347793319587</v>
      </c>
      <c r="Y184" s="89">
        <f t="shared" si="148"/>
        <v>65.532347793319587</v>
      </c>
      <c r="Z184" s="89">
        <f t="shared" si="148"/>
        <v>65.532347793319587</v>
      </c>
      <c r="AA184" s="89">
        <f t="shared" si="148"/>
        <v>65.532347793319587</v>
      </c>
      <c r="AB184" s="89">
        <f t="shared" si="148"/>
        <v>65.532347793319587</v>
      </c>
      <c r="AC184" s="89">
        <f t="shared" si="148"/>
        <v>65.532347793319587</v>
      </c>
      <c r="AD184" s="89">
        <f t="shared" si="148"/>
        <v>65.532347793319587</v>
      </c>
      <c r="AE184" s="89">
        <f t="shared" si="148"/>
        <v>65.532347793319587</v>
      </c>
      <c r="AF184" s="89">
        <f t="shared" si="148"/>
        <v>65.532347793319587</v>
      </c>
      <c r="AG184" s="89">
        <f t="shared" si="148"/>
        <v>65.532347793319587</v>
      </c>
      <c r="AH184" s="89">
        <f t="shared" si="148"/>
        <v>65.532347793319587</v>
      </c>
      <c r="AI184" s="89">
        <f t="shared" si="148"/>
        <v>65.532347793319587</v>
      </c>
      <c r="AJ184" s="89">
        <f t="shared" si="148"/>
        <v>65.532347793319587</v>
      </c>
      <c r="AK184" s="89">
        <f t="shared" si="148"/>
        <v>65.532347793319587</v>
      </c>
      <c r="AL184" s="89">
        <f t="shared" si="149"/>
        <v>65.532347793319587</v>
      </c>
      <c r="AM184" s="89">
        <f t="shared" si="149"/>
        <v>65.532347793319587</v>
      </c>
      <c r="AN184" s="89">
        <f t="shared" si="149"/>
        <v>65.532347793319587</v>
      </c>
      <c r="AO184" s="89">
        <f t="shared" si="149"/>
        <v>65.532347793319587</v>
      </c>
      <c r="AP184" s="89">
        <f t="shared" si="149"/>
        <v>65.532347793319587</v>
      </c>
      <c r="AQ184" s="89">
        <f t="shared" si="149"/>
        <v>65.532347793319587</v>
      </c>
      <c r="AR184" s="649">
        <f t="shared" si="149"/>
        <v>65.532347793319587</v>
      </c>
    </row>
    <row r="185" spans="2:44" hidden="1" outlineLevel="1">
      <c r="B185" s="648">
        <f t="shared" si="146"/>
        <v>3.636695929950062E-3</v>
      </c>
      <c r="C185" s="81">
        <f t="shared" si="150"/>
        <v>9</v>
      </c>
      <c r="D185" s="1121">
        <v>65.532347793319587</v>
      </c>
      <c r="E185" s="89"/>
      <c r="F185" s="89"/>
      <c r="G185" s="89"/>
      <c r="M185" s="89">
        <f t="shared" si="147"/>
        <v>0</v>
      </c>
      <c r="N185" s="89">
        <f t="shared" si="147"/>
        <v>9686.0946642388844</v>
      </c>
      <c r="O185" s="89">
        <f t="shared" si="147"/>
        <v>3351.1954823158176</v>
      </c>
      <c r="P185" s="89">
        <f t="shared" si="147"/>
        <v>970.99557938273244</v>
      </c>
      <c r="Q185" s="89">
        <f t="shared" si="147"/>
        <v>584.04980737067262</v>
      </c>
      <c r="R185" s="89">
        <f t="shared" si="147"/>
        <v>433.08592504090467</v>
      </c>
      <c r="S185" s="89">
        <f t="shared" si="147"/>
        <v>336.15263544717902</v>
      </c>
      <c r="T185" s="89">
        <f t="shared" si="147"/>
        <v>65.532347793319587</v>
      </c>
      <c r="U185" s="89">
        <f t="shared" si="147"/>
        <v>417.33872174333681</v>
      </c>
      <c r="V185" s="89">
        <f t="shared" si="148"/>
        <v>65.532347793319587</v>
      </c>
      <c r="W185" s="89">
        <f t="shared" si="148"/>
        <v>471.4627792741087</v>
      </c>
      <c r="X185" s="89">
        <f t="shared" si="148"/>
        <v>65.532347793319587</v>
      </c>
      <c r="Y185" s="89">
        <f t="shared" si="148"/>
        <v>65.532347793319587</v>
      </c>
      <c r="Z185" s="89">
        <f t="shared" si="148"/>
        <v>65.532347793319587</v>
      </c>
      <c r="AA185" s="89">
        <f t="shared" si="148"/>
        <v>65.532347793319587</v>
      </c>
      <c r="AB185" s="89">
        <f t="shared" si="148"/>
        <v>65.532347793319587</v>
      </c>
      <c r="AC185" s="89">
        <f t="shared" si="148"/>
        <v>65.532347793319587</v>
      </c>
      <c r="AD185" s="89">
        <f t="shared" si="148"/>
        <v>65.532347793319587</v>
      </c>
      <c r="AE185" s="89">
        <f t="shared" si="148"/>
        <v>65.532347793319587</v>
      </c>
      <c r="AF185" s="89">
        <f t="shared" si="148"/>
        <v>65.532347793319587</v>
      </c>
      <c r="AG185" s="89">
        <f t="shared" si="148"/>
        <v>65.532347793319587</v>
      </c>
      <c r="AH185" s="89">
        <f t="shared" si="148"/>
        <v>65.532347793319587</v>
      </c>
      <c r="AI185" s="89">
        <f t="shared" si="148"/>
        <v>65.532347793319587</v>
      </c>
      <c r="AJ185" s="89">
        <f t="shared" si="148"/>
        <v>65.532347793319587</v>
      </c>
      <c r="AK185" s="89">
        <f t="shared" si="148"/>
        <v>65.532347793319587</v>
      </c>
      <c r="AL185" s="89">
        <f t="shared" si="149"/>
        <v>65.532347793319587</v>
      </c>
      <c r="AM185" s="89">
        <f t="shared" si="149"/>
        <v>65.532347793319587</v>
      </c>
      <c r="AN185" s="89">
        <f t="shared" si="149"/>
        <v>65.532347793319587</v>
      </c>
      <c r="AO185" s="89">
        <f t="shared" si="149"/>
        <v>65.532347793319587</v>
      </c>
      <c r="AP185" s="89">
        <f t="shared" si="149"/>
        <v>65.532347793319587</v>
      </c>
      <c r="AQ185" s="89">
        <f t="shared" si="149"/>
        <v>65.532347793319587</v>
      </c>
      <c r="AR185" s="649">
        <f t="shared" si="149"/>
        <v>65.532347793319587</v>
      </c>
    </row>
    <row r="186" spans="2:44" hidden="1" outlineLevel="1">
      <c r="B186" s="648">
        <f t="shared" si="146"/>
        <v>2.6163670740389368E-2</v>
      </c>
      <c r="C186" s="81">
        <f t="shared" si="150"/>
        <v>10</v>
      </c>
      <c r="D186" s="1121">
        <v>471.4627792741087</v>
      </c>
      <c r="E186" s="89"/>
      <c r="F186" s="89"/>
      <c r="G186" s="89"/>
      <c r="N186" s="89">
        <f t="shared" si="147"/>
        <v>0</v>
      </c>
      <c r="O186" s="89">
        <f t="shared" si="147"/>
        <v>9686.0946642388844</v>
      </c>
      <c r="P186" s="89">
        <f t="shared" si="147"/>
        <v>3351.1954823158176</v>
      </c>
      <c r="Q186" s="89">
        <f t="shared" si="147"/>
        <v>970.99557938273244</v>
      </c>
      <c r="R186" s="89">
        <f t="shared" si="147"/>
        <v>584.04980737067262</v>
      </c>
      <c r="S186" s="89">
        <f t="shared" si="147"/>
        <v>433.08592504090467</v>
      </c>
      <c r="T186" s="89">
        <f t="shared" si="147"/>
        <v>336.15263544717902</v>
      </c>
      <c r="U186" s="89">
        <f t="shared" si="147"/>
        <v>65.532347793319587</v>
      </c>
      <c r="V186" s="89">
        <f t="shared" si="148"/>
        <v>417.33872174333681</v>
      </c>
      <c r="W186" s="89">
        <f t="shared" si="148"/>
        <v>65.532347793319587</v>
      </c>
      <c r="X186" s="89">
        <f t="shared" si="148"/>
        <v>471.4627792741087</v>
      </c>
      <c r="Y186" s="89">
        <f t="shared" si="148"/>
        <v>65.532347793319587</v>
      </c>
      <c r="Z186" s="89">
        <f t="shared" si="148"/>
        <v>65.532347793319587</v>
      </c>
      <c r="AA186" s="89">
        <f t="shared" si="148"/>
        <v>65.532347793319587</v>
      </c>
      <c r="AB186" s="89">
        <f t="shared" si="148"/>
        <v>65.532347793319587</v>
      </c>
      <c r="AC186" s="89">
        <f t="shared" si="148"/>
        <v>65.532347793319587</v>
      </c>
      <c r="AD186" s="89">
        <f t="shared" si="148"/>
        <v>65.532347793319587</v>
      </c>
      <c r="AE186" s="89">
        <f t="shared" si="148"/>
        <v>65.532347793319587</v>
      </c>
      <c r="AF186" s="89">
        <f t="shared" si="148"/>
        <v>65.532347793319587</v>
      </c>
      <c r="AG186" s="89">
        <f t="shared" si="148"/>
        <v>65.532347793319587</v>
      </c>
      <c r="AH186" s="89">
        <f t="shared" si="148"/>
        <v>65.532347793319587</v>
      </c>
      <c r="AI186" s="89">
        <f t="shared" si="148"/>
        <v>65.532347793319587</v>
      </c>
      <c r="AJ186" s="89">
        <f t="shared" si="148"/>
        <v>65.532347793319587</v>
      </c>
      <c r="AK186" s="89">
        <f t="shared" si="148"/>
        <v>65.532347793319587</v>
      </c>
      <c r="AL186" s="89">
        <f t="shared" si="149"/>
        <v>65.532347793319587</v>
      </c>
      <c r="AM186" s="89">
        <f t="shared" si="149"/>
        <v>65.532347793319587</v>
      </c>
      <c r="AN186" s="89">
        <f t="shared" si="149"/>
        <v>65.532347793319587</v>
      </c>
      <c r="AO186" s="89">
        <f t="shared" si="149"/>
        <v>65.532347793319587</v>
      </c>
      <c r="AP186" s="89">
        <f t="shared" si="149"/>
        <v>65.532347793319587</v>
      </c>
      <c r="AQ186" s="89">
        <f t="shared" si="149"/>
        <v>65.532347793319587</v>
      </c>
      <c r="AR186" s="649">
        <f t="shared" si="149"/>
        <v>65.532347793319587</v>
      </c>
    </row>
    <row r="187" spans="2:44" hidden="1" outlineLevel="1">
      <c r="B187" s="648">
        <f t="shared" si="146"/>
        <v>3.636695929950062E-3</v>
      </c>
      <c r="C187" s="81">
        <f t="shared" si="150"/>
        <v>11</v>
      </c>
      <c r="D187" s="1121">
        <v>65.532347793319587</v>
      </c>
      <c r="E187" s="89"/>
      <c r="F187" s="89"/>
      <c r="G187" s="89"/>
      <c r="O187" s="89">
        <f t="shared" si="147"/>
        <v>0</v>
      </c>
      <c r="P187" s="89">
        <f t="shared" si="147"/>
        <v>9686.0946642388844</v>
      </c>
      <c r="Q187" s="89">
        <f t="shared" si="147"/>
        <v>3351.1954823158176</v>
      </c>
      <c r="R187" s="89">
        <f t="shared" si="147"/>
        <v>970.99557938273244</v>
      </c>
      <c r="S187" s="89">
        <f t="shared" si="147"/>
        <v>584.04980737067262</v>
      </c>
      <c r="T187" s="89">
        <f t="shared" si="147"/>
        <v>433.08592504090467</v>
      </c>
      <c r="U187" s="89">
        <f t="shared" si="147"/>
        <v>336.15263544717902</v>
      </c>
      <c r="V187" s="89">
        <f t="shared" si="148"/>
        <v>65.532347793319587</v>
      </c>
      <c r="W187" s="89">
        <f t="shared" si="148"/>
        <v>417.33872174333681</v>
      </c>
      <c r="X187" s="89">
        <f t="shared" si="148"/>
        <v>65.532347793319587</v>
      </c>
      <c r="Y187" s="89">
        <f t="shared" si="148"/>
        <v>471.4627792741087</v>
      </c>
      <c r="Z187" s="89">
        <f t="shared" si="148"/>
        <v>65.532347793319587</v>
      </c>
      <c r="AA187" s="89">
        <f t="shared" si="148"/>
        <v>65.532347793319587</v>
      </c>
      <c r="AB187" s="89">
        <f t="shared" si="148"/>
        <v>65.532347793319587</v>
      </c>
      <c r="AC187" s="89">
        <f t="shared" si="148"/>
        <v>65.532347793319587</v>
      </c>
      <c r="AD187" s="89">
        <f t="shared" si="148"/>
        <v>65.532347793319587</v>
      </c>
      <c r="AE187" s="89">
        <f t="shared" si="148"/>
        <v>65.532347793319587</v>
      </c>
      <c r="AF187" s="89">
        <f t="shared" si="148"/>
        <v>65.532347793319587</v>
      </c>
      <c r="AG187" s="89">
        <f t="shared" si="148"/>
        <v>65.532347793319587</v>
      </c>
      <c r="AH187" s="89">
        <f t="shared" si="148"/>
        <v>65.532347793319587</v>
      </c>
      <c r="AI187" s="89">
        <f t="shared" si="148"/>
        <v>65.532347793319587</v>
      </c>
      <c r="AJ187" s="89">
        <f t="shared" si="148"/>
        <v>65.532347793319587</v>
      </c>
      <c r="AK187" s="89">
        <f t="shared" si="148"/>
        <v>65.532347793319587</v>
      </c>
      <c r="AL187" s="89">
        <f t="shared" si="149"/>
        <v>65.532347793319587</v>
      </c>
      <c r="AM187" s="89">
        <f t="shared" si="149"/>
        <v>65.532347793319587</v>
      </c>
      <c r="AN187" s="89">
        <f t="shared" si="149"/>
        <v>65.532347793319587</v>
      </c>
      <c r="AO187" s="89">
        <f t="shared" si="149"/>
        <v>65.532347793319587</v>
      </c>
      <c r="AP187" s="89">
        <f t="shared" si="149"/>
        <v>65.532347793319587</v>
      </c>
      <c r="AQ187" s="89">
        <f t="shared" si="149"/>
        <v>65.532347793319587</v>
      </c>
      <c r="AR187" s="649">
        <f t="shared" si="149"/>
        <v>65.532347793319587</v>
      </c>
    </row>
    <row r="188" spans="2:44" hidden="1" outlineLevel="1">
      <c r="B188" s="648">
        <f t="shared" si="146"/>
        <v>3.636695929950062E-3</v>
      </c>
      <c r="C188" s="81">
        <f t="shared" si="150"/>
        <v>12</v>
      </c>
      <c r="D188" s="1121">
        <v>65.532347793319587</v>
      </c>
      <c r="E188" s="89"/>
      <c r="F188" s="89"/>
      <c r="G188" s="89"/>
      <c r="P188" s="89">
        <f t="shared" si="147"/>
        <v>0</v>
      </c>
      <c r="Q188" s="89">
        <f t="shared" si="147"/>
        <v>9686.0946642388844</v>
      </c>
      <c r="R188" s="89">
        <f t="shared" si="147"/>
        <v>3351.1954823158176</v>
      </c>
      <c r="S188" s="89">
        <f t="shared" si="147"/>
        <v>970.99557938273244</v>
      </c>
      <c r="T188" s="89">
        <f t="shared" si="147"/>
        <v>584.04980737067262</v>
      </c>
      <c r="U188" s="89">
        <f t="shared" si="147"/>
        <v>433.08592504090467</v>
      </c>
      <c r="V188" s="89">
        <f t="shared" si="148"/>
        <v>336.15263544717902</v>
      </c>
      <c r="W188" s="89">
        <f t="shared" si="148"/>
        <v>65.532347793319587</v>
      </c>
      <c r="X188" s="89">
        <f t="shared" si="148"/>
        <v>417.33872174333681</v>
      </c>
      <c r="Y188" s="89">
        <f t="shared" si="148"/>
        <v>65.532347793319587</v>
      </c>
      <c r="Z188" s="89">
        <f t="shared" si="148"/>
        <v>471.4627792741087</v>
      </c>
      <c r="AA188" s="89">
        <f t="shared" si="148"/>
        <v>65.532347793319587</v>
      </c>
      <c r="AB188" s="89">
        <f t="shared" si="148"/>
        <v>65.532347793319587</v>
      </c>
      <c r="AC188" s="89">
        <f t="shared" si="148"/>
        <v>65.532347793319587</v>
      </c>
      <c r="AD188" s="89">
        <f t="shared" si="148"/>
        <v>65.532347793319587</v>
      </c>
      <c r="AE188" s="89">
        <f t="shared" si="148"/>
        <v>65.532347793319587</v>
      </c>
      <c r="AF188" s="89">
        <f t="shared" si="148"/>
        <v>65.532347793319587</v>
      </c>
      <c r="AG188" s="89">
        <f t="shared" si="148"/>
        <v>65.532347793319587</v>
      </c>
      <c r="AH188" s="89">
        <f t="shared" si="148"/>
        <v>65.532347793319587</v>
      </c>
      <c r="AI188" s="89">
        <f t="shared" si="148"/>
        <v>65.532347793319587</v>
      </c>
      <c r="AJ188" s="89">
        <f t="shared" si="148"/>
        <v>65.532347793319587</v>
      </c>
      <c r="AK188" s="89">
        <f t="shared" si="148"/>
        <v>65.532347793319587</v>
      </c>
      <c r="AL188" s="89">
        <f t="shared" si="149"/>
        <v>65.532347793319587</v>
      </c>
      <c r="AM188" s="89">
        <f t="shared" si="149"/>
        <v>65.532347793319587</v>
      </c>
      <c r="AN188" s="89">
        <f t="shared" si="149"/>
        <v>65.532347793319587</v>
      </c>
      <c r="AO188" s="89">
        <f t="shared" si="149"/>
        <v>65.532347793319587</v>
      </c>
      <c r="AP188" s="89">
        <f t="shared" si="149"/>
        <v>65.532347793319587</v>
      </c>
      <c r="AQ188" s="89">
        <f t="shared" si="149"/>
        <v>65.532347793319587</v>
      </c>
      <c r="AR188" s="649">
        <f t="shared" si="149"/>
        <v>65.532347793319587</v>
      </c>
    </row>
    <row r="189" spans="2:44" hidden="1" outlineLevel="1">
      <c r="B189" s="648">
        <f t="shared" si="146"/>
        <v>3.636695929950062E-3</v>
      </c>
      <c r="C189" s="81">
        <f t="shared" si="150"/>
        <v>13</v>
      </c>
      <c r="D189" s="1121">
        <v>65.532347793319587</v>
      </c>
      <c r="E189" s="89"/>
      <c r="Q189" s="89">
        <f t="shared" si="147"/>
        <v>0</v>
      </c>
      <c r="R189" s="89">
        <f t="shared" si="147"/>
        <v>9686.0946642388844</v>
      </c>
      <c r="S189" s="89">
        <f t="shared" si="147"/>
        <v>3351.1954823158176</v>
      </c>
      <c r="T189" s="89">
        <f t="shared" si="147"/>
        <v>970.99557938273244</v>
      </c>
      <c r="U189" s="89">
        <f t="shared" si="147"/>
        <v>584.04980737067262</v>
      </c>
      <c r="V189" s="89">
        <f t="shared" si="148"/>
        <v>433.08592504090467</v>
      </c>
      <c r="W189" s="89">
        <f t="shared" si="148"/>
        <v>336.15263544717902</v>
      </c>
      <c r="X189" s="89">
        <f t="shared" si="148"/>
        <v>65.532347793319587</v>
      </c>
      <c r="Y189" s="89">
        <f t="shared" si="148"/>
        <v>417.33872174333681</v>
      </c>
      <c r="Z189" s="89">
        <f t="shared" si="148"/>
        <v>65.532347793319587</v>
      </c>
      <c r="AA189" s="89">
        <f t="shared" si="148"/>
        <v>471.4627792741087</v>
      </c>
      <c r="AB189" s="89">
        <f t="shared" si="148"/>
        <v>65.532347793319587</v>
      </c>
      <c r="AC189" s="89">
        <f t="shared" si="148"/>
        <v>65.532347793319587</v>
      </c>
      <c r="AD189" s="89">
        <f t="shared" si="148"/>
        <v>65.532347793319587</v>
      </c>
      <c r="AE189" s="89">
        <f t="shared" si="148"/>
        <v>65.532347793319587</v>
      </c>
      <c r="AF189" s="89">
        <f t="shared" si="148"/>
        <v>65.532347793319587</v>
      </c>
      <c r="AG189" s="89">
        <f t="shared" si="148"/>
        <v>65.532347793319587</v>
      </c>
      <c r="AH189" s="89">
        <f t="shared" si="148"/>
        <v>65.532347793319587</v>
      </c>
      <c r="AI189" s="89">
        <f t="shared" si="148"/>
        <v>65.532347793319587</v>
      </c>
      <c r="AJ189" s="89">
        <f t="shared" si="148"/>
        <v>65.532347793319587</v>
      </c>
      <c r="AK189" s="89">
        <f t="shared" si="148"/>
        <v>65.532347793319587</v>
      </c>
      <c r="AL189" s="89">
        <f t="shared" si="149"/>
        <v>65.532347793319587</v>
      </c>
      <c r="AM189" s="89">
        <f t="shared" si="149"/>
        <v>65.532347793319587</v>
      </c>
      <c r="AN189" s="89">
        <f t="shared" si="149"/>
        <v>65.532347793319587</v>
      </c>
      <c r="AO189" s="89">
        <f t="shared" si="149"/>
        <v>65.532347793319587</v>
      </c>
      <c r="AP189" s="89">
        <f t="shared" si="149"/>
        <v>65.532347793319587</v>
      </c>
      <c r="AQ189" s="89">
        <f t="shared" si="149"/>
        <v>65.532347793319587</v>
      </c>
      <c r="AR189" s="649">
        <f t="shared" si="149"/>
        <v>65.532347793319587</v>
      </c>
    </row>
    <row r="190" spans="2:44" hidden="1" outlineLevel="1">
      <c r="B190" s="648">
        <f t="shared" si="146"/>
        <v>3.636695929950062E-3</v>
      </c>
      <c r="C190" s="81">
        <f t="shared" si="150"/>
        <v>14</v>
      </c>
      <c r="D190" s="1121">
        <v>65.532347793319587</v>
      </c>
      <c r="R190" s="89">
        <f t="shared" si="147"/>
        <v>0</v>
      </c>
      <c r="S190" s="89">
        <f t="shared" si="147"/>
        <v>9686.0946642388844</v>
      </c>
      <c r="T190" s="89">
        <f t="shared" si="147"/>
        <v>3351.1954823158176</v>
      </c>
      <c r="U190" s="89">
        <f t="shared" si="147"/>
        <v>970.99557938273244</v>
      </c>
      <c r="V190" s="89">
        <f t="shared" si="148"/>
        <v>584.04980737067262</v>
      </c>
      <c r="W190" s="89">
        <f t="shared" si="148"/>
        <v>433.08592504090467</v>
      </c>
      <c r="X190" s="89">
        <f t="shared" si="148"/>
        <v>336.15263544717902</v>
      </c>
      <c r="Y190" s="89">
        <f t="shared" si="148"/>
        <v>65.532347793319587</v>
      </c>
      <c r="Z190" s="89">
        <f t="shared" si="148"/>
        <v>417.33872174333681</v>
      </c>
      <c r="AA190" s="89">
        <f t="shared" si="148"/>
        <v>65.532347793319587</v>
      </c>
      <c r="AB190" s="89">
        <f t="shared" si="148"/>
        <v>471.4627792741087</v>
      </c>
      <c r="AC190" s="89">
        <f t="shared" si="148"/>
        <v>65.532347793319587</v>
      </c>
      <c r="AD190" s="89">
        <f t="shared" si="148"/>
        <v>65.532347793319587</v>
      </c>
      <c r="AE190" s="89">
        <f t="shared" si="148"/>
        <v>65.532347793319587</v>
      </c>
      <c r="AF190" s="89">
        <f t="shared" si="148"/>
        <v>65.532347793319587</v>
      </c>
      <c r="AG190" s="89">
        <f t="shared" si="148"/>
        <v>65.532347793319587</v>
      </c>
      <c r="AH190" s="89">
        <f t="shared" si="148"/>
        <v>65.532347793319587</v>
      </c>
      <c r="AI190" s="89">
        <f t="shared" si="148"/>
        <v>65.532347793319587</v>
      </c>
      <c r="AJ190" s="89">
        <f t="shared" si="148"/>
        <v>65.532347793319587</v>
      </c>
      <c r="AK190" s="89">
        <f t="shared" si="148"/>
        <v>65.532347793319587</v>
      </c>
      <c r="AL190" s="89">
        <f t="shared" si="149"/>
        <v>65.532347793319587</v>
      </c>
      <c r="AM190" s="89">
        <f t="shared" si="149"/>
        <v>65.532347793319587</v>
      </c>
      <c r="AN190" s="89">
        <f t="shared" si="149"/>
        <v>65.532347793319587</v>
      </c>
      <c r="AO190" s="89">
        <f t="shared" si="149"/>
        <v>65.532347793319587</v>
      </c>
      <c r="AP190" s="89">
        <f t="shared" si="149"/>
        <v>65.532347793319587</v>
      </c>
      <c r="AQ190" s="89">
        <f t="shared" si="149"/>
        <v>65.532347793319587</v>
      </c>
      <c r="AR190" s="649">
        <f t="shared" si="149"/>
        <v>65.532347793319587</v>
      </c>
    </row>
    <row r="191" spans="2:44" hidden="1" outlineLevel="1">
      <c r="B191" s="648">
        <f t="shared" si="146"/>
        <v>3.636695929950062E-3</v>
      </c>
      <c r="C191" s="81">
        <f t="shared" si="150"/>
        <v>15</v>
      </c>
      <c r="D191" s="1121">
        <v>65.532347793319587</v>
      </c>
      <c r="S191" s="89">
        <f t="shared" si="147"/>
        <v>0</v>
      </c>
      <c r="T191" s="89">
        <f t="shared" si="147"/>
        <v>9686.0946642388844</v>
      </c>
      <c r="U191" s="89">
        <f t="shared" si="147"/>
        <v>3351.1954823158176</v>
      </c>
      <c r="V191" s="89">
        <f t="shared" si="148"/>
        <v>970.99557938273244</v>
      </c>
      <c r="W191" s="89">
        <f t="shared" si="148"/>
        <v>584.04980737067262</v>
      </c>
      <c r="X191" s="89">
        <f t="shared" si="148"/>
        <v>433.08592504090467</v>
      </c>
      <c r="Y191" s="89">
        <f t="shared" si="148"/>
        <v>336.15263544717902</v>
      </c>
      <c r="Z191" s="89">
        <f t="shared" si="148"/>
        <v>65.532347793319587</v>
      </c>
      <c r="AA191" s="89">
        <f t="shared" si="148"/>
        <v>417.33872174333681</v>
      </c>
      <c r="AB191" s="89">
        <f t="shared" si="148"/>
        <v>65.532347793319587</v>
      </c>
      <c r="AC191" s="89">
        <f t="shared" si="148"/>
        <v>471.4627792741087</v>
      </c>
      <c r="AD191" s="89">
        <f t="shared" si="148"/>
        <v>65.532347793319587</v>
      </c>
      <c r="AE191" s="89">
        <f t="shared" si="148"/>
        <v>65.532347793319587</v>
      </c>
      <c r="AF191" s="89">
        <f t="shared" si="148"/>
        <v>65.532347793319587</v>
      </c>
      <c r="AG191" s="89">
        <f t="shared" si="148"/>
        <v>65.532347793319587</v>
      </c>
      <c r="AH191" s="89">
        <f t="shared" si="148"/>
        <v>65.532347793319587</v>
      </c>
      <c r="AI191" s="89">
        <f t="shared" si="148"/>
        <v>65.532347793319587</v>
      </c>
      <c r="AJ191" s="89">
        <f t="shared" si="148"/>
        <v>65.532347793319587</v>
      </c>
      <c r="AK191" s="89">
        <f t="shared" si="148"/>
        <v>65.532347793319587</v>
      </c>
      <c r="AL191" s="89">
        <f t="shared" si="149"/>
        <v>65.532347793319587</v>
      </c>
      <c r="AM191" s="89">
        <f t="shared" si="149"/>
        <v>65.532347793319587</v>
      </c>
      <c r="AN191" s="89">
        <f t="shared" si="149"/>
        <v>65.532347793319587</v>
      </c>
      <c r="AO191" s="89">
        <f t="shared" si="149"/>
        <v>65.532347793319587</v>
      </c>
      <c r="AP191" s="89">
        <f t="shared" si="149"/>
        <v>65.532347793319587</v>
      </c>
      <c r="AQ191" s="89">
        <f t="shared" si="149"/>
        <v>65.532347793319587</v>
      </c>
      <c r="AR191" s="649">
        <f t="shared" si="149"/>
        <v>65.532347793319587</v>
      </c>
    </row>
    <row r="192" spans="2:44" hidden="1" outlineLevel="1">
      <c r="B192" s="648">
        <f t="shared" si="146"/>
        <v>3.636695929950062E-3</v>
      </c>
      <c r="C192" s="81">
        <f t="shared" si="150"/>
        <v>16</v>
      </c>
      <c r="D192" s="1121">
        <v>65.532347793319587</v>
      </c>
      <c r="T192" s="89">
        <f t="shared" si="147"/>
        <v>0</v>
      </c>
      <c r="U192" s="89">
        <f t="shared" si="147"/>
        <v>9686.0946642388844</v>
      </c>
      <c r="V192" s="89">
        <f t="shared" si="148"/>
        <v>3351.1954823158176</v>
      </c>
      <c r="W192" s="89">
        <f t="shared" si="148"/>
        <v>970.99557938273244</v>
      </c>
      <c r="X192" s="89">
        <f t="shared" si="148"/>
        <v>584.04980737067262</v>
      </c>
      <c r="Y192" s="89">
        <f t="shared" si="148"/>
        <v>433.08592504090467</v>
      </c>
      <c r="Z192" s="89">
        <f t="shared" si="148"/>
        <v>336.15263544717902</v>
      </c>
      <c r="AA192" s="89">
        <f t="shared" si="148"/>
        <v>65.532347793319587</v>
      </c>
      <c r="AB192" s="89">
        <f t="shared" si="148"/>
        <v>417.33872174333681</v>
      </c>
      <c r="AC192" s="89">
        <f t="shared" si="148"/>
        <v>65.532347793319587</v>
      </c>
      <c r="AD192" s="89">
        <f t="shared" si="148"/>
        <v>471.4627792741087</v>
      </c>
      <c r="AE192" s="89">
        <f t="shared" si="148"/>
        <v>65.532347793319587</v>
      </c>
      <c r="AF192" s="89">
        <f t="shared" si="148"/>
        <v>65.532347793319587</v>
      </c>
      <c r="AG192" s="89">
        <f t="shared" si="148"/>
        <v>65.532347793319587</v>
      </c>
      <c r="AH192" s="89">
        <f t="shared" si="148"/>
        <v>65.532347793319587</v>
      </c>
      <c r="AI192" s="89">
        <f t="shared" si="148"/>
        <v>65.532347793319587</v>
      </c>
      <c r="AJ192" s="89">
        <f t="shared" si="148"/>
        <v>65.532347793319587</v>
      </c>
      <c r="AK192" s="89">
        <f t="shared" si="148"/>
        <v>65.532347793319587</v>
      </c>
      <c r="AL192" s="89">
        <f t="shared" si="149"/>
        <v>65.532347793319587</v>
      </c>
      <c r="AM192" s="89">
        <f t="shared" si="149"/>
        <v>65.532347793319587</v>
      </c>
      <c r="AN192" s="89">
        <f t="shared" si="149"/>
        <v>65.532347793319587</v>
      </c>
      <c r="AO192" s="89">
        <f t="shared" si="149"/>
        <v>65.532347793319587</v>
      </c>
      <c r="AP192" s="89">
        <f t="shared" si="149"/>
        <v>65.532347793319587</v>
      </c>
      <c r="AQ192" s="89">
        <f t="shared" si="149"/>
        <v>65.532347793319587</v>
      </c>
      <c r="AR192" s="649">
        <f t="shared" si="149"/>
        <v>65.532347793319587</v>
      </c>
    </row>
    <row r="193" spans="2:44" hidden="1" outlineLevel="1">
      <c r="B193" s="648">
        <f t="shared" si="146"/>
        <v>3.636695929950062E-3</v>
      </c>
      <c r="C193" s="81">
        <f t="shared" si="150"/>
        <v>17</v>
      </c>
      <c r="D193" s="1121">
        <v>65.532347793319587</v>
      </c>
      <c r="U193" s="89">
        <f t="shared" si="147"/>
        <v>0</v>
      </c>
      <c r="V193" s="89">
        <f t="shared" si="148"/>
        <v>9686.0946642388844</v>
      </c>
      <c r="W193" s="89">
        <f t="shared" si="148"/>
        <v>3351.1954823158176</v>
      </c>
      <c r="X193" s="89">
        <f t="shared" si="148"/>
        <v>970.99557938273244</v>
      </c>
      <c r="Y193" s="89">
        <f t="shared" si="148"/>
        <v>584.04980737067262</v>
      </c>
      <c r="Z193" s="89">
        <f t="shared" si="148"/>
        <v>433.08592504090467</v>
      </c>
      <c r="AA193" s="89">
        <f t="shared" si="148"/>
        <v>336.15263544717902</v>
      </c>
      <c r="AB193" s="89">
        <f t="shared" si="148"/>
        <v>65.532347793319587</v>
      </c>
      <c r="AC193" s="89">
        <f t="shared" si="148"/>
        <v>417.33872174333681</v>
      </c>
      <c r="AD193" s="89">
        <f t="shared" si="148"/>
        <v>65.532347793319587</v>
      </c>
      <c r="AE193" s="89">
        <f t="shared" si="148"/>
        <v>471.4627792741087</v>
      </c>
      <c r="AF193" s="89">
        <f t="shared" si="148"/>
        <v>65.532347793319587</v>
      </c>
      <c r="AG193" s="89">
        <f t="shared" si="148"/>
        <v>65.532347793319587</v>
      </c>
      <c r="AH193" s="89">
        <f t="shared" si="148"/>
        <v>65.532347793319587</v>
      </c>
      <c r="AI193" s="89">
        <f t="shared" si="148"/>
        <v>65.532347793319587</v>
      </c>
      <c r="AJ193" s="89">
        <f t="shared" si="148"/>
        <v>65.532347793319587</v>
      </c>
      <c r="AK193" s="89">
        <f t="shared" ref="AC193:AR208" si="151">AJ192</f>
        <v>65.532347793319587</v>
      </c>
      <c r="AL193" s="89">
        <f t="shared" si="151"/>
        <v>65.532347793319587</v>
      </c>
      <c r="AM193" s="89">
        <f t="shared" si="151"/>
        <v>65.532347793319587</v>
      </c>
      <c r="AN193" s="89">
        <f t="shared" si="151"/>
        <v>65.532347793319587</v>
      </c>
      <c r="AO193" s="89">
        <f t="shared" si="151"/>
        <v>65.532347793319587</v>
      </c>
      <c r="AP193" s="89">
        <f t="shared" si="151"/>
        <v>65.532347793319587</v>
      </c>
      <c r="AQ193" s="89">
        <f t="shared" si="151"/>
        <v>65.532347793319587</v>
      </c>
      <c r="AR193" s="649">
        <f t="shared" si="151"/>
        <v>65.532347793319587</v>
      </c>
    </row>
    <row r="194" spans="2:44" hidden="1" outlineLevel="1">
      <c r="B194" s="648">
        <f t="shared" si="146"/>
        <v>3.636695929950062E-3</v>
      </c>
      <c r="C194" s="81">
        <f t="shared" si="150"/>
        <v>18</v>
      </c>
      <c r="D194" s="1121">
        <v>65.532347793319587</v>
      </c>
      <c r="V194" s="89">
        <f t="shared" ref="V194:AK200" si="152">U193</f>
        <v>0</v>
      </c>
      <c r="W194" s="89">
        <f t="shared" si="152"/>
        <v>9686.0946642388844</v>
      </c>
      <c r="X194" s="89">
        <f t="shared" si="152"/>
        <v>3351.1954823158176</v>
      </c>
      <c r="Y194" s="89">
        <f t="shared" si="152"/>
        <v>970.99557938273244</v>
      </c>
      <c r="Z194" s="89">
        <f t="shared" si="152"/>
        <v>584.04980737067262</v>
      </c>
      <c r="AA194" s="89">
        <f t="shared" si="152"/>
        <v>433.08592504090467</v>
      </c>
      <c r="AB194" s="89">
        <f t="shared" si="152"/>
        <v>336.15263544717902</v>
      </c>
      <c r="AC194" s="89">
        <f t="shared" si="152"/>
        <v>65.532347793319587</v>
      </c>
      <c r="AD194" s="89">
        <f t="shared" si="152"/>
        <v>417.33872174333681</v>
      </c>
      <c r="AE194" s="89">
        <f t="shared" si="152"/>
        <v>65.532347793319587</v>
      </c>
      <c r="AF194" s="89">
        <f t="shared" si="152"/>
        <v>471.4627792741087</v>
      </c>
      <c r="AG194" s="89">
        <f t="shared" si="152"/>
        <v>65.532347793319587</v>
      </c>
      <c r="AH194" s="89">
        <f t="shared" si="152"/>
        <v>65.532347793319587</v>
      </c>
      <c r="AI194" s="89">
        <f t="shared" si="152"/>
        <v>65.532347793319587</v>
      </c>
      <c r="AJ194" s="89">
        <f t="shared" si="152"/>
        <v>65.532347793319587</v>
      </c>
      <c r="AK194" s="89">
        <f t="shared" si="152"/>
        <v>65.532347793319587</v>
      </c>
      <c r="AL194" s="89">
        <f t="shared" si="151"/>
        <v>65.532347793319587</v>
      </c>
      <c r="AM194" s="89">
        <f t="shared" si="151"/>
        <v>65.532347793319587</v>
      </c>
      <c r="AN194" s="89">
        <f t="shared" si="151"/>
        <v>65.532347793319587</v>
      </c>
      <c r="AO194" s="89">
        <f t="shared" si="151"/>
        <v>65.532347793319587</v>
      </c>
      <c r="AP194" s="89">
        <f t="shared" si="151"/>
        <v>65.532347793319587</v>
      </c>
      <c r="AQ194" s="89">
        <f t="shared" si="151"/>
        <v>65.532347793319587</v>
      </c>
      <c r="AR194" s="649">
        <f t="shared" si="151"/>
        <v>65.532347793319587</v>
      </c>
    </row>
    <row r="195" spans="2:44" hidden="1" outlineLevel="1">
      <c r="B195" s="648">
        <f t="shared" si="146"/>
        <v>3.636695929950062E-3</v>
      </c>
      <c r="C195" s="81">
        <f t="shared" si="150"/>
        <v>19</v>
      </c>
      <c r="D195" s="1121">
        <v>65.532347793319587</v>
      </c>
      <c r="W195" s="89">
        <f t="shared" si="152"/>
        <v>0</v>
      </c>
      <c r="X195" s="89">
        <f t="shared" si="152"/>
        <v>9686.0946642388844</v>
      </c>
      <c r="Y195" s="89">
        <f t="shared" si="152"/>
        <v>3351.1954823158176</v>
      </c>
      <c r="Z195" s="89">
        <f t="shared" si="152"/>
        <v>970.99557938273244</v>
      </c>
      <c r="AA195" s="89">
        <f t="shared" si="152"/>
        <v>584.04980737067262</v>
      </c>
      <c r="AB195" s="89">
        <f t="shared" si="152"/>
        <v>433.08592504090467</v>
      </c>
      <c r="AC195" s="89">
        <f t="shared" si="152"/>
        <v>336.15263544717902</v>
      </c>
      <c r="AD195" s="89">
        <f t="shared" si="152"/>
        <v>65.532347793319587</v>
      </c>
      <c r="AE195" s="89">
        <f t="shared" si="152"/>
        <v>417.33872174333681</v>
      </c>
      <c r="AF195" s="89">
        <f t="shared" si="152"/>
        <v>65.532347793319587</v>
      </c>
      <c r="AG195" s="89">
        <f t="shared" si="152"/>
        <v>471.4627792741087</v>
      </c>
      <c r="AH195" s="89">
        <f t="shared" si="152"/>
        <v>65.532347793319587</v>
      </c>
      <c r="AI195" s="89">
        <f t="shared" si="152"/>
        <v>65.532347793319587</v>
      </c>
      <c r="AJ195" s="89">
        <f t="shared" si="152"/>
        <v>65.532347793319587</v>
      </c>
      <c r="AK195" s="89">
        <f t="shared" si="152"/>
        <v>65.532347793319587</v>
      </c>
      <c r="AL195" s="89">
        <f t="shared" si="151"/>
        <v>65.532347793319587</v>
      </c>
      <c r="AM195" s="89">
        <f t="shared" si="151"/>
        <v>65.532347793319587</v>
      </c>
      <c r="AN195" s="89">
        <f t="shared" si="151"/>
        <v>65.532347793319587</v>
      </c>
      <c r="AO195" s="89">
        <f t="shared" si="151"/>
        <v>65.532347793319587</v>
      </c>
      <c r="AP195" s="89">
        <f t="shared" si="151"/>
        <v>65.532347793319587</v>
      </c>
      <c r="AQ195" s="89">
        <f t="shared" si="151"/>
        <v>65.532347793319587</v>
      </c>
      <c r="AR195" s="649">
        <f t="shared" si="151"/>
        <v>65.532347793319587</v>
      </c>
    </row>
    <row r="196" spans="2:44" hidden="1" outlineLevel="1">
      <c r="B196" s="648">
        <f t="shared" si="146"/>
        <v>3.636695929950062E-3</v>
      </c>
      <c r="C196" s="81">
        <f t="shared" si="150"/>
        <v>20</v>
      </c>
      <c r="D196" s="1121">
        <v>65.532347793319587</v>
      </c>
      <c r="X196" s="89">
        <f t="shared" si="152"/>
        <v>0</v>
      </c>
      <c r="Y196" s="89">
        <f t="shared" si="152"/>
        <v>9686.0946642388844</v>
      </c>
      <c r="Z196" s="89">
        <f t="shared" si="152"/>
        <v>3351.1954823158176</v>
      </c>
      <c r="AA196" s="89">
        <f t="shared" si="152"/>
        <v>970.99557938273244</v>
      </c>
      <c r="AB196" s="89">
        <f t="shared" si="152"/>
        <v>584.04980737067262</v>
      </c>
      <c r="AC196" s="89">
        <f t="shared" si="152"/>
        <v>433.08592504090467</v>
      </c>
      <c r="AD196" s="89">
        <f t="shared" si="152"/>
        <v>336.15263544717902</v>
      </c>
      <c r="AE196" s="89">
        <f t="shared" si="152"/>
        <v>65.532347793319587</v>
      </c>
      <c r="AF196" s="89">
        <f t="shared" si="152"/>
        <v>417.33872174333681</v>
      </c>
      <c r="AG196" s="89">
        <f t="shared" si="152"/>
        <v>65.532347793319587</v>
      </c>
      <c r="AH196" s="89">
        <f t="shared" si="152"/>
        <v>471.4627792741087</v>
      </c>
      <c r="AI196" s="89">
        <f t="shared" si="152"/>
        <v>65.532347793319587</v>
      </c>
      <c r="AJ196" s="89">
        <f t="shared" si="152"/>
        <v>65.532347793319587</v>
      </c>
      <c r="AK196" s="89">
        <f t="shared" si="152"/>
        <v>65.532347793319587</v>
      </c>
      <c r="AL196" s="89">
        <f t="shared" si="151"/>
        <v>65.532347793319587</v>
      </c>
      <c r="AM196" s="89">
        <f t="shared" si="151"/>
        <v>65.532347793319587</v>
      </c>
      <c r="AN196" s="89">
        <f t="shared" si="151"/>
        <v>65.532347793319587</v>
      </c>
      <c r="AO196" s="89">
        <f t="shared" si="151"/>
        <v>65.532347793319587</v>
      </c>
      <c r="AP196" s="89">
        <f t="shared" si="151"/>
        <v>65.532347793319587</v>
      </c>
      <c r="AQ196" s="89">
        <f t="shared" si="151"/>
        <v>65.532347793319587</v>
      </c>
      <c r="AR196" s="649">
        <f t="shared" si="151"/>
        <v>65.532347793319587</v>
      </c>
    </row>
    <row r="197" spans="2:44" hidden="1" outlineLevel="1">
      <c r="B197" s="648">
        <f t="shared" si="146"/>
        <v>3.636695929950062E-3</v>
      </c>
      <c r="C197" s="81">
        <f t="shared" si="150"/>
        <v>21</v>
      </c>
      <c r="D197" s="1121">
        <v>65.532347793319587</v>
      </c>
      <c r="X197" s="89"/>
      <c r="Y197" s="89">
        <f t="shared" si="152"/>
        <v>0</v>
      </c>
      <c r="Z197" s="89">
        <f t="shared" si="152"/>
        <v>9686.0946642388844</v>
      </c>
      <c r="AA197" s="89">
        <f t="shared" si="152"/>
        <v>3351.1954823158176</v>
      </c>
      <c r="AB197" s="89">
        <f t="shared" si="152"/>
        <v>970.99557938273244</v>
      </c>
      <c r="AC197" s="89">
        <f t="shared" si="152"/>
        <v>584.04980737067262</v>
      </c>
      <c r="AD197" s="89">
        <f t="shared" si="152"/>
        <v>433.08592504090467</v>
      </c>
      <c r="AE197" s="89">
        <f t="shared" si="152"/>
        <v>336.15263544717902</v>
      </c>
      <c r="AF197" s="89">
        <f t="shared" si="152"/>
        <v>65.532347793319587</v>
      </c>
      <c r="AG197" s="89">
        <f t="shared" si="152"/>
        <v>417.33872174333681</v>
      </c>
      <c r="AH197" s="89">
        <f t="shared" si="152"/>
        <v>65.532347793319587</v>
      </c>
      <c r="AI197" s="89">
        <f t="shared" si="152"/>
        <v>471.4627792741087</v>
      </c>
      <c r="AJ197" s="89">
        <f t="shared" si="152"/>
        <v>65.532347793319587</v>
      </c>
      <c r="AK197" s="89">
        <f t="shared" si="152"/>
        <v>65.532347793319587</v>
      </c>
      <c r="AL197" s="89">
        <f t="shared" si="151"/>
        <v>65.532347793319587</v>
      </c>
      <c r="AM197" s="89">
        <f t="shared" si="151"/>
        <v>65.532347793319587</v>
      </c>
      <c r="AN197" s="89">
        <f t="shared" si="151"/>
        <v>65.532347793319587</v>
      </c>
      <c r="AO197" s="89">
        <f t="shared" si="151"/>
        <v>65.532347793319587</v>
      </c>
      <c r="AP197" s="89">
        <f t="shared" si="151"/>
        <v>65.532347793319587</v>
      </c>
      <c r="AQ197" s="89">
        <f t="shared" si="151"/>
        <v>65.532347793319587</v>
      </c>
      <c r="AR197" s="649">
        <f t="shared" si="151"/>
        <v>65.532347793319587</v>
      </c>
    </row>
    <row r="198" spans="2:44" hidden="1" outlineLevel="1">
      <c r="B198" s="648">
        <f t="shared" si="146"/>
        <v>3.636695929950062E-3</v>
      </c>
      <c r="C198" s="81">
        <f t="shared" si="150"/>
        <v>22</v>
      </c>
      <c r="D198" s="1121">
        <v>65.532347793319587</v>
      </c>
      <c r="X198" s="89"/>
      <c r="Y198" s="89"/>
      <c r="Z198" s="89">
        <f t="shared" si="152"/>
        <v>0</v>
      </c>
      <c r="AA198" s="89">
        <f t="shared" si="152"/>
        <v>9686.0946642388844</v>
      </c>
      <c r="AB198" s="89">
        <f t="shared" si="152"/>
        <v>3351.1954823158176</v>
      </c>
      <c r="AC198" s="89">
        <f t="shared" si="152"/>
        <v>970.99557938273244</v>
      </c>
      <c r="AD198" s="89">
        <f t="shared" si="152"/>
        <v>584.04980737067262</v>
      </c>
      <c r="AE198" s="89">
        <f t="shared" si="152"/>
        <v>433.08592504090467</v>
      </c>
      <c r="AF198" s="89">
        <f t="shared" si="152"/>
        <v>336.15263544717902</v>
      </c>
      <c r="AG198" s="89">
        <f t="shared" si="152"/>
        <v>65.532347793319587</v>
      </c>
      <c r="AH198" s="89">
        <f t="shared" si="152"/>
        <v>417.33872174333681</v>
      </c>
      <c r="AI198" s="89">
        <f t="shared" si="152"/>
        <v>65.532347793319587</v>
      </c>
      <c r="AJ198" s="89">
        <f t="shared" si="152"/>
        <v>471.4627792741087</v>
      </c>
      <c r="AK198" s="89">
        <f t="shared" si="152"/>
        <v>65.532347793319587</v>
      </c>
      <c r="AL198" s="89">
        <f t="shared" si="151"/>
        <v>65.532347793319587</v>
      </c>
      <c r="AM198" s="89">
        <f t="shared" si="151"/>
        <v>65.532347793319587</v>
      </c>
      <c r="AN198" s="89">
        <f t="shared" si="151"/>
        <v>65.532347793319587</v>
      </c>
      <c r="AO198" s="89">
        <f t="shared" si="151"/>
        <v>65.532347793319587</v>
      </c>
      <c r="AP198" s="89">
        <f t="shared" si="151"/>
        <v>65.532347793319587</v>
      </c>
      <c r="AQ198" s="89">
        <f t="shared" si="151"/>
        <v>65.532347793319587</v>
      </c>
      <c r="AR198" s="649">
        <f t="shared" si="151"/>
        <v>65.532347793319587</v>
      </c>
    </row>
    <row r="199" spans="2:44" hidden="1" outlineLevel="1">
      <c r="B199" s="648">
        <f t="shared" si="146"/>
        <v>3.636695929950062E-3</v>
      </c>
      <c r="C199" s="81">
        <f t="shared" si="150"/>
        <v>23</v>
      </c>
      <c r="D199" s="1121">
        <v>65.532347793319587</v>
      </c>
      <c r="X199" s="89"/>
      <c r="Y199" s="89"/>
      <c r="Z199" s="89"/>
      <c r="AA199" s="89">
        <f t="shared" si="152"/>
        <v>0</v>
      </c>
      <c r="AB199" s="89">
        <f t="shared" si="152"/>
        <v>9686.0946642388844</v>
      </c>
      <c r="AC199" s="89">
        <f t="shared" si="152"/>
        <v>3351.1954823158176</v>
      </c>
      <c r="AD199" s="89">
        <f t="shared" si="152"/>
        <v>970.99557938273244</v>
      </c>
      <c r="AE199" s="89">
        <f t="shared" si="152"/>
        <v>584.04980737067262</v>
      </c>
      <c r="AF199" s="89">
        <f t="shared" si="152"/>
        <v>433.08592504090467</v>
      </c>
      <c r="AG199" s="89">
        <f t="shared" si="152"/>
        <v>336.15263544717902</v>
      </c>
      <c r="AH199" s="89">
        <f t="shared" si="152"/>
        <v>65.532347793319587</v>
      </c>
      <c r="AI199" s="89">
        <f t="shared" si="152"/>
        <v>417.33872174333681</v>
      </c>
      <c r="AJ199" s="89">
        <f t="shared" si="152"/>
        <v>65.532347793319587</v>
      </c>
      <c r="AK199" s="89">
        <f t="shared" si="152"/>
        <v>471.4627792741087</v>
      </c>
      <c r="AL199" s="89">
        <f t="shared" si="151"/>
        <v>65.532347793319587</v>
      </c>
      <c r="AM199" s="89">
        <f t="shared" si="151"/>
        <v>65.532347793319587</v>
      </c>
      <c r="AN199" s="89">
        <f t="shared" si="151"/>
        <v>65.532347793319587</v>
      </c>
      <c r="AO199" s="89">
        <f t="shared" si="151"/>
        <v>65.532347793319587</v>
      </c>
      <c r="AP199" s="89">
        <f t="shared" si="151"/>
        <v>65.532347793319587</v>
      </c>
      <c r="AQ199" s="89">
        <f t="shared" si="151"/>
        <v>65.532347793319587</v>
      </c>
      <c r="AR199" s="649">
        <f t="shared" si="151"/>
        <v>65.532347793319587</v>
      </c>
    </row>
    <row r="200" spans="2:44" hidden="1" outlineLevel="1">
      <c r="B200" s="648">
        <f t="shared" si="146"/>
        <v>3.636695929950062E-3</v>
      </c>
      <c r="C200" s="81">
        <f t="shared" si="150"/>
        <v>24</v>
      </c>
      <c r="D200" s="1121">
        <v>65.532347793319587</v>
      </c>
      <c r="X200" s="89"/>
      <c r="Y200" s="89"/>
      <c r="Z200" s="89"/>
      <c r="AA200" s="89"/>
      <c r="AB200" s="89">
        <f t="shared" si="152"/>
        <v>0</v>
      </c>
      <c r="AC200" s="89">
        <f t="shared" si="152"/>
        <v>9686.0946642388844</v>
      </c>
      <c r="AD200" s="89">
        <f t="shared" si="152"/>
        <v>3351.1954823158176</v>
      </c>
      <c r="AE200" s="89">
        <f t="shared" si="152"/>
        <v>970.99557938273244</v>
      </c>
      <c r="AF200" s="89">
        <f t="shared" si="152"/>
        <v>584.04980737067262</v>
      </c>
      <c r="AG200" s="89">
        <f t="shared" si="152"/>
        <v>433.08592504090467</v>
      </c>
      <c r="AH200" s="89">
        <f t="shared" si="152"/>
        <v>336.15263544717902</v>
      </c>
      <c r="AI200" s="89">
        <f t="shared" si="152"/>
        <v>65.532347793319587</v>
      </c>
      <c r="AJ200" s="89">
        <f t="shared" si="152"/>
        <v>417.33872174333681</v>
      </c>
      <c r="AK200" s="89">
        <f t="shared" si="152"/>
        <v>65.532347793319587</v>
      </c>
      <c r="AL200" s="89">
        <f t="shared" si="151"/>
        <v>471.4627792741087</v>
      </c>
      <c r="AM200" s="89">
        <f t="shared" si="151"/>
        <v>65.532347793319587</v>
      </c>
      <c r="AN200" s="89">
        <f t="shared" si="151"/>
        <v>65.532347793319587</v>
      </c>
      <c r="AO200" s="89">
        <f t="shared" si="151"/>
        <v>65.532347793319587</v>
      </c>
      <c r="AP200" s="89">
        <f t="shared" si="151"/>
        <v>65.532347793319587</v>
      </c>
      <c r="AQ200" s="89">
        <f t="shared" si="151"/>
        <v>65.532347793319587</v>
      </c>
      <c r="AR200" s="649">
        <f t="shared" si="151"/>
        <v>65.532347793319587</v>
      </c>
    </row>
    <row r="201" spans="2:44" hidden="1" outlineLevel="1">
      <c r="B201" s="648">
        <f t="shared" si="146"/>
        <v>3.636695929950062E-3</v>
      </c>
      <c r="C201" s="81">
        <f t="shared" si="150"/>
        <v>25</v>
      </c>
      <c r="D201" s="1121">
        <v>65.532347793319587</v>
      </c>
      <c r="X201" s="89"/>
      <c r="Y201" s="89"/>
      <c r="Z201" s="89"/>
      <c r="AA201" s="89"/>
      <c r="AB201" s="89"/>
      <c r="AC201" s="89">
        <f t="shared" si="151"/>
        <v>0</v>
      </c>
      <c r="AD201" s="89">
        <f t="shared" si="151"/>
        <v>9686.0946642388844</v>
      </c>
      <c r="AE201" s="89">
        <f t="shared" si="151"/>
        <v>3351.1954823158176</v>
      </c>
      <c r="AF201" s="89">
        <f t="shared" si="151"/>
        <v>970.99557938273244</v>
      </c>
      <c r="AG201" s="89">
        <f t="shared" si="151"/>
        <v>584.04980737067262</v>
      </c>
      <c r="AH201" s="89">
        <f t="shared" si="151"/>
        <v>433.08592504090467</v>
      </c>
      <c r="AI201" s="89">
        <f t="shared" si="151"/>
        <v>336.15263544717902</v>
      </c>
      <c r="AJ201" s="89">
        <f t="shared" si="151"/>
        <v>65.532347793319587</v>
      </c>
      <c r="AK201" s="89">
        <f t="shared" si="151"/>
        <v>417.33872174333681</v>
      </c>
      <c r="AL201" s="89">
        <f t="shared" si="151"/>
        <v>65.532347793319587</v>
      </c>
      <c r="AM201" s="89">
        <f t="shared" si="151"/>
        <v>471.4627792741087</v>
      </c>
      <c r="AN201" s="89">
        <f t="shared" si="151"/>
        <v>65.532347793319587</v>
      </c>
      <c r="AO201" s="89">
        <f t="shared" si="151"/>
        <v>65.532347793319587</v>
      </c>
      <c r="AP201" s="89">
        <f t="shared" si="151"/>
        <v>65.532347793319587</v>
      </c>
      <c r="AQ201" s="89">
        <f t="shared" si="151"/>
        <v>65.532347793319587</v>
      </c>
      <c r="AR201" s="649">
        <f t="shared" si="151"/>
        <v>65.532347793319587</v>
      </c>
    </row>
    <row r="202" spans="2:44" hidden="1" outlineLevel="1">
      <c r="B202" s="648">
        <f t="shared" si="146"/>
        <v>3.636695929950062E-3</v>
      </c>
      <c r="C202" s="81">
        <f t="shared" si="150"/>
        <v>26</v>
      </c>
      <c r="D202" s="1121">
        <v>65.532347793319587</v>
      </c>
      <c r="X202" s="89"/>
      <c r="Y202" s="89"/>
      <c r="Z202" s="89"/>
      <c r="AA202" s="89"/>
      <c r="AB202" s="89"/>
      <c r="AC202" s="89"/>
      <c r="AD202" s="89">
        <f t="shared" si="151"/>
        <v>0</v>
      </c>
      <c r="AE202" s="89">
        <f t="shared" si="151"/>
        <v>9686.0946642388844</v>
      </c>
      <c r="AF202" s="89">
        <f t="shared" si="151"/>
        <v>3351.1954823158176</v>
      </c>
      <c r="AG202" s="89">
        <f t="shared" si="151"/>
        <v>970.99557938273244</v>
      </c>
      <c r="AH202" s="89">
        <f t="shared" si="151"/>
        <v>584.04980737067262</v>
      </c>
      <c r="AI202" s="89">
        <f t="shared" si="151"/>
        <v>433.08592504090467</v>
      </c>
      <c r="AJ202" s="89">
        <f t="shared" si="151"/>
        <v>336.15263544717902</v>
      </c>
      <c r="AK202" s="89">
        <f t="shared" si="151"/>
        <v>65.532347793319587</v>
      </c>
      <c r="AL202" s="89">
        <f t="shared" si="151"/>
        <v>417.33872174333681</v>
      </c>
      <c r="AM202" s="89">
        <f t="shared" si="151"/>
        <v>65.532347793319587</v>
      </c>
      <c r="AN202" s="89">
        <f t="shared" si="151"/>
        <v>471.4627792741087</v>
      </c>
      <c r="AO202" s="89">
        <f t="shared" si="151"/>
        <v>65.532347793319587</v>
      </c>
      <c r="AP202" s="89">
        <f t="shared" si="151"/>
        <v>65.532347793319587</v>
      </c>
      <c r="AQ202" s="89">
        <f t="shared" si="151"/>
        <v>65.532347793319587</v>
      </c>
      <c r="AR202" s="649">
        <f t="shared" si="151"/>
        <v>65.532347793319587</v>
      </c>
    </row>
    <row r="203" spans="2:44" hidden="1" outlineLevel="1">
      <c r="B203" s="648">
        <f t="shared" si="146"/>
        <v>3.636695929950062E-3</v>
      </c>
      <c r="C203" s="81">
        <f t="shared" si="150"/>
        <v>27</v>
      </c>
      <c r="D203" s="1121">
        <v>65.532347793319587</v>
      </c>
      <c r="X203" s="89"/>
      <c r="Y203" s="89"/>
      <c r="Z203" s="89"/>
      <c r="AA203" s="89"/>
      <c r="AB203" s="89"/>
      <c r="AC203" s="89"/>
      <c r="AD203" s="89"/>
      <c r="AE203" s="89">
        <f t="shared" si="151"/>
        <v>0</v>
      </c>
      <c r="AF203" s="89">
        <f t="shared" si="151"/>
        <v>9686.0946642388844</v>
      </c>
      <c r="AG203" s="89">
        <f t="shared" si="151"/>
        <v>3351.1954823158176</v>
      </c>
      <c r="AH203" s="89">
        <f t="shared" si="151"/>
        <v>970.99557938273244</v>
      </c>
      <c r="AI203" s="89">
        <f t="shared" si="151"/>
        <v>584.04980737067262</v>
      </c>
      <c r="AJ203" s="89">
        <f t="shared" si="151"/>
        <v>433.08592504090467</v>
      </c>
      <c r="AK203" s="89">
        <f t="shared" si="151"/>
        <v>336.15263544717902</v>
      </c>
      <c r="AL203" s="89">
        <f t="shared" si="151"/>
        <v>65.532347793319587</v>
      </c>
      <c r="AM203" s="89">
        <f t="shared" si="151"/>
        <v>417.33872174333681</v>
      </c>
      <c r="AN203" s="89">
        <f t="shared" si="151"/>
        <v>65.532347793319587</v>
      </c>
      <c r="AO203" s="89">
        <f t="shared" si="151"/>
        <v>471.4627792741087</v>
      </c>
      <c r="AP203" s="89">
        <f t="shared" si="151"/>
        <v>65.532347793319587</v>
      </c>
      <c r="AQ203" s="89">
        <f t="shared" si="151"/>
        <v>65.532347793319587</v>
      </c>
      <c r="AR203" s="649">
        <f t="shared" si="151"/>
        <v>65.532347793319587</v>
      </c>
    </row>
    <row r="204" spans="2:44" hidden="1" outlineLevel="1">
      <c r="B204" s="648">
        <f t="shared" si="146"/>
        <v>3.636695929950062E-3</v>
      </c>
      <c r="C204" s="81">
        <f t="shared" si="150"/>
        <v>28</v>
      </c>
      <c r="D204" s="1121">
        <v>65.532347793319587</v>
      </c>
      <c r="X204" s="89"/>
      <c r="Y204" s="89"/>
      <c r="Z204" s="89"/>
      <c r="AA204" s="89"/>
      <c r="AB204" s="89"/>
      <c r="AC204" s="89"/>
      <c r="AD204" s="89"/>
      <c r="AE204" s="89"/>
      <c r="AF204" s="89">
        <f t="shared" si="151"/>
        <v>0</v>
      </c>
      <c r="AG204" s="89">
        <f t="shared" si="151"/>
        <v>9686.0946642388844</v>
      </c>
      <c r="AH204" s="89">
        <f t="shared" si="151"/>
        <v>3351.1954823158176</v>
      </c>
      <c r="AI204" s="89">
        <f t="shared" si="151"/>
        <v>970.99557938273244</v>
      </c>
      <c r="AJ204" s="89">
        <f t="shared" si="151"/>
        <v>584.04980737067262</v>
      </c>
      <c r="AK204" s="89">
        <f t="shared" si="151"/>
        <v>433.08592504090467</v>
      </c>
      <c r="AL204" s="89">
        <f t="shared" si="151"/>
        <v>336.15263544717902</v>
      </c>
      <c r="AM204" s="89">
        <f t="shared" si="151"/>
        <v>65.532347793319587</v>
      </c>
      <c r="AN204" s="89">
        <f t="shared" si="151"/>
        <v>417.33872174333681</v>
      </c>
      <c r="AO204" s="89">
        <f t="shared" si="151"/>
        <v>65.532347793319587</v>
      </c>
      <c r="AP204" s="89">
        <f t="shared" si="151"/>
        <v>471.4627792741087</v>
      </c>
      <c r="AQ204" s="89">
        <f t="shared" si="151"/>
        <v>65.532347793319587</v>
      </c>
      <c r="AR204" s="649">
        <f t="shared" si="151"/>
        <v>65.532347793319587</v>
      </c>
    </row>
    <row r="205" spans="2:44" hidden="1" outlineLevel="1">
      <c r="B205" s="648">
        <f t="shared" si="146"/>
        <v>3.636695929950062E-3</v>
      </c>
      <c r="C205" s="81">
        <f t="shared" si="150"/>
        <v>29</v>
      </c>
      <c r="D205" s="1121">
        <v>65.532347793319587</v>
      </c>
      <c r="X205" s="89"/>
      <c r="Y205" s="89"/>
      <c r="Z205" s="89"/>
      <c r="AA205" s="89"/>
      <c r="AB205" s="89"/>
      <c r="AC205" s="89"/>
      <c r="AD205" s="89"/>
      <c r="AE205" s="89"/>
      <c r="AF205" s="89"/>
      <c r="AG205" s="89">
        <f t="shared" si="151"/>
        <v>0</v>
      </c>
      <c r="AH205" s="89">
        <f t="shared" si="151"/>
        <v>9686.0946642388844</v>
      </c>
      <c r="AI205" s="89">
        <f t="shared" si="151"/>
        <v>3351.1954823158176</v>
      </c>
      <c r="AJ205" s="89">
        <f t="shared" si="151"/>
        <v>970.99557938273244</v>
      </c>
      <c r="AK205" s="89">
        <f t="shared" si="151"/>
        <v>584.04980737067262</v>
      </c>
      <c r="AL205" s="89">
        <f t="shared" si="151"/>
        <v>433.08592504090467</v>
      </c>
      <c r="AM205" s="89">
        <f t="shared" si="151"/>
        <v>336.15263544717902</v>
      </c>
      <c r="AN205" s="89">
        <f t="shared" si="151"/>
        <v>65.532347793319587</v>
      </c>
      <c r="AO205" s="89">
        <f t="shared" si="151"/>
        <v>417.33872174333681</v>
      </c>
      <c r="AP205" s="89">
        <f t="shared" si="151"/>
        <v>65.532347793319587</v>
      </c>
      <c r="AQ205" s="89">
        <f t="shared" si="151"/>
        <v>471.4627792741087</v>
      </c>
      <c r="AR205" s="649">
        <f t="shared" si="151"/>
        <v>65.532347793319587</v>
      </c>
    </row>
    <row r="206" spans="2:44" hidden="1" outlineLevel="1">
      <c r="B206" s="648">
        <f t="shared" si="146"/>
        <v>3.636695929950062E-3</v>
      </c>
      <c r="C206" s="81">
        <f t="shared" si="150"/>
        <v>30</v>
      </c>
      <c r="D206" s="1121">
        <v>65.532347793319587</v>
      </c>
      <c r="X206" s="89"/>
      <c r="Y206" s="89"/>
      <c r="Z206" s="89"/>
      <c r="AA206" s="89"/>
      <c r="AB206" s="89"/>
      <c r="AC206" s="89"/>
      <c r="AD206" s="89"/>
      <c r="AE206" s="89"/>
      <c r="AF206" s="89"/>
      <c r="AG206" s="89"/>
      <c r="AH206" s="89">
        <f t="shared" si="151"/>
        <v>0</v>
      </c>
      <c r="AI206" s="89">
        <f t="shared" si="151"/>
        <v>9686.0946642388844</v>
      </c>
      <c r="AJ206" s="89">
        <f t="shared" si="151"/>
        <v>3351.1954823158176</v>
      </c>
      <c r="AK206" s="89">
        <f t="shared" si="151"/>
        <v>970.99557938273244</v>
      </c>
      <c r="AL206" s="89">
        <f t="shared" si="151"/>
        <v>584.04980737067262</v>
      </c>
      <c r="AM206" s="89">
        <f t="shared" si="151"/>
        <v>433.08592504090467</v>
      </c>
      <c r="AN206" s="89">
        <f t="shared" si="151"/>
        <v>336.15263544717902</v>
      </c>
      <c r="AO206" s="89">
        <f t="shared" si="151"/>
        <v>65.532347793319587</v>
      </c>
      <c r="AP206" s="89">
        <f t="shared" si="151"/>
        <v>417.33872174333681</v>
      </c>
      <c r="AQ206" s="89">
        <f t="shared" si="151"/>
        <v>65.532347793319587</v>
      </c>
      <c r="AR206" s="649">
        <f t="shared" si="151"/>
        <v>471.4627792741087</v>
      </c>
    </row>
    <row r="207" spans="2:44" hidden="1" outlineLevel="1">
      <c r="B207" s="648">
        <f t="shared" si="146"/>
        <v>3.636695929950062E-3</v>
      </c>
      <c r="C207" s="81">
        <f t="shared" si="150"/>
        <v>31</v>
      </c>
      <c r="D207" s="1121">
        <v>65.532347793319587</v>
      </c>
      <c r="X207" s="89"/>
      <c r="Y207" s="89"/>
      <c r="Z207" s="89"/>
      <c r="AA207" s="89"/>
      <c r="AB207" s="89"/>
      <c r="AC207" s="89"/>
      <c r="AD207" s="89"/>
      <c r="AE207" s="89"/>
      <c r="AF207" s="89"/>
      <c r="AG207" s="89"/>
      <c r="AH207" s="89"/>
      <c r="AI207" s="89">
        <f t="shared" si="151"/>
        <v>0</v>
      </c>
      <c r="AJ207" s="89">
        <f t="shared" si="151"/>
        <v>9686.0946642388844</v>
      </c>
      <c r="AK207" s="89">
        <f t="shared" si="151"/>
        <v>3351.1954823158176</v>
      </c>
      <c r="AL207" s="89">
        <f t="shared" si="151"/>
        <v>970.99557938273244</v>
      </c>
      <c r="AM207" s="89">
        <f t="shared" si="151"/>
        <v>584.04980737067262</v>
      </c>
      <c r="AN207" s="89">
        <f t="shared" si="151"/>
        <v>433.08592504090467</v>
      </c>
      <c r="AO207" s="89">
        <f t="shared" si="151"/>
        <v>336.15263544717902</v>
      </c>
      <c r="AP207" s="89">
        <f t="shared" si="151"/>
        <v>65.532347793319587</v>
      </c>
      <c r="AQ207" s="89">
        <f t="shared" si="151"/>
        <v>417.33872174333681</v>
      </c>
      <c r="AR207" s="649">
        <f t="shared" si="151"/>
        <v>65.532347793319587</v>
      </c>
    </row>
    <row r="208" spans="2:44" hidden="1" outlineLevel="1">
      <c r="B208" s="648">
        <f t="shared" si="146"/>
        <v>3.636695929950062E-3</v>
      </c>
      <c r="C208" s="81">
        <f t="shared" si="150"/>
        <v>32</v>
      </c>
      <c r="D208" s="1121">
        <v>65.532347793319587</v>
      </c>
      <c r="X208" s="89"/>
      <c r="Y208" s="89"/>
      <c r="Z208" s="89"/>
      <c r="AA208" s="89"/>
      <c r="AB208" s="89"/>
      <c r="AC208" s="89"/>
      <c r="AD208" s="89"/>
      <c r="AE208" s="89"/>
      <c r="AF208" s="89"/>
      <c r="AG208" s="89"/>
      <c r="AH208" s="89"/>
      <c r="AI208" s="89"/>
      <c r="AJ208" s="89">
        <f t="shared" si="151"/>
        <v>0</v>
      </c>
      <c r="AK208" s="89">
        <f t="shared" si="151"/>
        <v>9686.0946642388844</v>
      </c>
      <c r="AL208" s="89">
        <f t="shared" si="151"/>
        <v>3351.1954823158176</v>
      </c>
      <c r="AM208" s="89">
        <f t="shared" si="151"/>
        <v>970.99557938273244</v>
      </c>
      <c r="AN208" s="89">
        <f t="shared" si="151"/>
        <v>584.04980737067262</v>
      </c>
      <c r="AO208" s="89">
        <f t="shared" si="151"/>
        <v>433.08592504090467</v>
      </c>
      <c r="AP208" s="89">
        <f t="shared" si="151"/>
        <v>336.15263544717902</v>
      </c>
      <c r="AQ208" s="89">
        <f t="shared" si="151"/>
        <v>65.532347793319587</v>
      </c>
      <c r="AR208" s="649">
        <f t="shared" si="151"/>
        <v>417.33872174333681</v>
      </c>
    </row>
    <row r="209" spans="1:45" hidden="1" outlineLevel="1">
      <c r="B209" s="648">
        <f t="shared" si="146"/>
        <v>3.636695929950062E-3</v>
      </c>
      <c r="C209" s="81">
        <f t="shared" si="150"/>
        <v>33</v>
      </c>
      <c r="D209" s="1121">
        <v>65.532347793319587</v>
      </c>
      <c r="X209" s="89"/>
      <c r="Y209" s="89"/>
      <c r="Z209" s="89"/>
      <c r="AA209" s="89"/>
      <c r="AB209" s="89"/>
      <c r="AC209" s="89"/>
      <c r="AD209" s="89"/>
      <c r="AE209" s="89"/>
      <c r="AF209" s="89"/>
      <c r="AG209" s="89"/>
      <c r="AH209" s="89"/>
      <c r="AI209" s="89"/>
      <c r="AJ209" s="89"/>
      <c r="AK209" s="89">
        <f t="shared" ref="AK209:AR211" si="153">AJ208</f>
        <v>0</v>
      </c>
      <c r="AL209" s="89">
        <f t="shared" si="153"/>
        <v>9686.0946642388844</v>
      </c>
      <c r="AM209" s="89">
        <f t="shared" si="153"/>
        <v>3351.1954823158176</v>
      </c>
      <c r="AN209" s="89">
        <f t="shared" si="153"/>
        <v>970.99557938273244</v>
      </c>
      <c r="AO209" s="89">
        <f t="shared" si="153"/>
        <v>584.04980737067262</v>
      </c>
      <c r="AP209" s="89">
        <f t="shared" si="153"/>
        <v>433.08592504090467</v>
      </c>
      <c r="AQ209" s="89">
        <f t="shared" si="153"/>
        <v>336.15263544717902</v>
      </c>
      <c r="AR209" s="649">
        <f t="shared" si="153"/>
        <v>65.532347793319587</v>
      </c>
    </row>
    <row r="210" spans="1:45" hidden="1" outlineLevel="1">
      <c r="B210" s="648">
        <f t="shared" si="146"/>
        <v>3.636695929950062E-3</v>
      </c>
      <c r="C210" s="81">
        <f t="shared" si="150"/>
        <v>34</v>
      </c>
      <c r="D210" s="1121">
        <v>65.532347793319587</v>
      </c>
      <c r="X210" s="89"/>
      <c r="Y210" s="89"/>
      <c r="Z210" s="89"/>
      <c r="AA210" s="89"/>
      <c r="AB210" s="89"/>
      <c r="AC210" s="89"/>
      <c r="AD210" s="89"/>
      <c r="AE210" s="89"/>
      <c r="AF210" s="89"/>
      <c r="AG210" s="89"/>
      <c r="AH210" s="89"/>
      <c r="AI210" s="89"/>
      <c r="AJ210" s="89"/>
      <c r="AK210" s="89"/>
      <c r="AL210" s="89">
        <f t="shared" si="153"/>
        <v>0</v>
      </c>
      <c r="AM210" s="89">
        <f t="shared" si="153"/>
        <v>9686.0946642388844</v>
      </c>
      <c r="AN210" s="89">
        <f t="shared" si="153"/>
        <v>3351.1954823158176</v>
      </c>
      <c r="AO210" s="89">
        <f t="shared" si="153"/>
        <v>970.99557938273244</v>
      </c>
      <c r="AP210" s="89">
        <f t="shared" si="153"/>
        <v>584.04980737067262</v>
      </c>
      <c r="AQ210" s="89">
        <f t="shared" si="153"/>
        <v>433.08592504090467</v>
      </c>
      <c r="AR210" s="649">
        <f t="shared" si="153"/>
        <v>336.15263544717902</v>
      </c>
    </row>
    <row r="211" spans="1:45" hidden="1" outlineLevel="1">
      <c r="B211" s="648">
        <f t="shared" si="146"/>
        <v>3.636695929950062E-3</v>
      </c>
      <c r="C211" s="81">
        <f t="shared" si="150"/>
        <v>35</v>
      </c>
      <c r="D211" s="1121">
        <v>65.532347793319587</v>
      </c>
      <c r="X211" s="89"/>
      <c r="Y211" s="89"/>
      <c r="Z211" s="89"/>
      <c r="AA211" s="89"/>
      <c r="AB211" s="89"/>
      <c r="AC211" s="89"/>
      <c r="AD211" s="89"/>
      <c r="AE211" s="89"/>
      <c r="AF211" s="89"/>
      <c r="AG211" s="89"/>
      <c r="AH211" s="89"/>
      <c r="AI211" s="89"/>
      <c r="AJ211" s="89"/>
      <c r="AK211" s="89"/>
      <c r="AL211" s="89"/>
      <c r="AM211" s="89">
        <f t="shared" si="153"/>
        <v>0</v>
      </c>
      <c r="AN211" s="89">
        <f t="shared" si="153"/>
        <v>9686.0946642388844</v>
      </c>
      <c r="AO211" s="89">
        <f t="shared" si="153"/>
        <v>3351.1954823158176</v>
      </c>
      <c r="AP211" s="89">
        <f t="shared" si="153"/>
        <v>970.99557938273244</v>
      </c>
      <c r="AQ211" s="89">
        <f t="shared" si="153"/>
        <v>584.04980737067262</v>
      </c>
      <c r="AR211" s="649">
        <f t="shared" si="153"/>
        <v>433.08592504090467</v>
      </c>
    </row>
    <row r="212" spans="1:45" hidden="1" outlineLevel="1">
      <c r="B212" s="648">
        <f t="shared" si="146"/>
        <v>0</v>
      </c>
      <c r="C212" s="81">
        <f t="shared" si="150"/>
        <v>36</v>
      </c>
      <c r="D212" s="566">
        <v>0</v>
      </c>
      <c r="X212" s="89"/>
      <c r="Y212" s="89"/>
      <c r="Z212" s="89"/>
      <c r="AA212" s="89"/>
      <c r="AB212" s="89"/>
      <c r="AC212" s="89"/>
      <c r="AD212" s="89"/>
      <c r="AE212" s="89"/>
      <c r="AF212" s="89"/>
      <c r="AG212" s="89"/>
      <c r="AH212" s="89"/>
      <c r="AI212" s="89"/>
      <c r="AJ212" s="89"/>
      <c r="AK212" s="89"/>
      <c r="AL212" s="89"/>
      <c r="AM212" s="89"/>
      <c r="AN212" s="89">
        <f>AM211</f>
        <v>0</v>
      </c>
      <c r="AO212" s="89">
        <f>AN211</f>
        <v>9686.0946642388844</v>
      </c>
      <c r="AP212" s="89">
        <f>AO211</f>
        <v>3351.1954823158176</v>
      </c>
      <c r="AQ212" s="89">
        <f>AP211</f>
        <v>970.99557938273244</v>
      </c>
      <c r="AR212" s="649">
        <f>AQ211</f>
        <v>584.04980737067262</v>
      </c>
    </row>
    <row r="213" spans="1:45" hidden="1" outlineLevel="1">
      <c r="B213" s="648">
        <f t="shared" si="146"/>
        <v>0</v>
      </c>
      <c r="C213" s="81">
        <f t="shared" si="150"/>
        <v>37</v>
      </c>
      <c r="D213" s="566">
        <v>0</v>
      </c>
      <c r="X213" s="89"/>
      <c r="Y213" s="89"/>
      <c r="Z213" s="89"/>
      <c r="AA213" s="89"/>
      <c r="AB213" s="89"/>
      <c r="AC213" s="89"/>
      <c r="AD213" s="89"/>
      <c r="AE213" s="89"/>
      <c r="AF213" s="89"/>
      <c r="AG213" s="89"/>
      <c r="AH213" s="89"/>
      <c r="AI213" s="89"/>
      <c r="AJ213" s="89"/>
      <c r="AK213" s="89"/>
      <c r="AL213" s="89"/>
      <c r="AM213" s="89"/>
      <c r="AN213" s="89"/>
      <c r="AO213" s="89">
        <f>AN212</f>
        <v>0</v>
      </c>
      <c r="AP213" s="89">
        <f>AO212</f>
        <v>9686.0946642388844</v>
      </c>
      <c r="AQ213" s="89">
        <f>AP212</f>
        <v>3351.1954823158176</v>
      </c>
      <c r="AR213" s="649">
        <f>AQ212</f>
        <v>970.99557938273244</v>
      </c>
    </row>
    <row r="214" spans="1:45" hidden="1" outlineLevel="1">
      <c r="B214" s="648">
        <f t="shared" si="146"/>
        <v>0</v>
      </c>
      <c r="C214" s="81">
        <f t="shared" si="150"/>
        <v>38</v>
      </c>
      <c r="D214" s="566">
        <v>0</v>
      </c>
      <c r="X214" s="89"/>
      <c r="Y214" s="89"/>
      <c r="Z214" s="89"/>
      <c r="AA214" s="89"/>
      <c r="AB214" s="89"/>
      <c r="AC214" s="89"/>
      <c r="AD214" s="89"/>
      <c r="AE214" s="89"/>
      <c r="AF214" s="89"/>
      <c r="AG214" s="89"/>
      <c r="AH214" s="89"/>
      <c r="AI214" s="89"/>
      <c r="AJ214" s="89"/>
      <c r="AK214" s="89"/>
      <c r="AL214" s="89"/>
      <c r="AM214" s="89"/>
      <c r="AN214" s="89"/>
      <c r="AO214" s="89"/>
      <c r="AP214" s="89">
        <f>AO213</f>
        <v>0</v>
      </c>
      <c r="AQ214" s="89">
        <f>AP213</f>
        <v>9686.0946642388844</v>
      </c>
      <c r="AR214" s="649">
        <f>AQ213</f>
        <v>3351.1954823158176</v>
      </c>
    </row>
    <row r="215" spans="1:45" hidden="1" outlineLevel="1">
      <c r="B215" s="648">
        <f t="shared" si="146"/>
        <v>0</v>
      </c>
      <c r="C215" s="81">
        <f t="shared" si="150"/>
        <v>39</v>
      </c>
      <c r="D215" s="566">
        <v>0</v>
      </c>
      <c r="X215" s="89"/>
      <c r="Y215" s="89"/>
      <c r="Z215" s="89"/>
      <c r="AA215" s="89"/>
      <c r="AB215" s="89"/>
      <c r="AC215" s="89"/>
      <c r="AD215" s="89"/>
      <c r="AE215" s="89"/>
      <c r="AF215" s="89"/>
      <c r="AG215" s="89"/>
      <c r="AH215" s="89"/>
      <c r="AI215" s="89"/>
      <c r="AJ215" s="89"/>
      <c r="AK215" s="89"/>
      <c r="AL215" s="89"/>
      <c r="AM215" s="89"/>
      <c r="AN215" s="89"/>
      <c r="AO215" s="89"/>
      <c r="AP215" s="89"/>
      <c r="AQ215" s="89">
        <f>AP214</f>
        <v>0</v>
      </c>
      <c r="AR215" s="649">
        <f>AQ214</f>
        <v>9686.0946642388844</v>
      </c>
    </row>
    <row r="216" spans="1:45" hidden="1" outlineLevel="1">
      <c r="B216" s="650">
        <f t="shared" si="146"/>
        <v>0</v>
      </c>
      <c r="C216" s="126">
        <f t="shared" si="150"/>
        <v>40</v>
      </c>
      <c r="D216" s="320">
        <v>0</v>
      </c>
      <c r="E216" s="148"/>
      <c r="F216" s="148"/>
      <c r="G216" s="148"/>
      <c r="H216" s="148"/>
      <c r="I216" s="148"/>
      <c r="J216" s="148"/>
      <c r="K216" s="148"/>
      <c r="L216" s="148"/>
      <c r="M216" s="148"/>
      <c r="N216" s="148"/>
      <c r="O216" s="148"/>
      <c r="P216" s="148"/>
      <c r="Q216" s="148"/>
      <c r="R216" s="148"/>
      <c r="S216" s="148"/>
      <c r="T216" s="148"/>
      <c r="U216" s="148"/>
      <c r="V216" s="148"/>
      <c r="W216" s="148"/>
      <c r="X216" s="603"/>
      <c r="Y216" s="603"/>
      <c r="Z216" s="603"/>
      <c r="AA216" s="603"/>
      <c r="AB216" s="603"/>
      <c r="AC216" s="603"/>
      <c r="AD216" s="603"/>
      <c r="AE216" s="603"/>
      <c r="AF216" s="603"/>
      <c r="AG216" s="603"/>
      <c r="AH216" s="603"/>
      <c r="AI216" s="603"/>
      <c r="AJ216" s="603"/>
      <c r="AK216" s="603"/>
      <c r="AL216" s="603"/>
      <c r="AM216" s="603"/>
      <c r="AN216" s="603"/>
      <c r="AO216" s="603"/>
      <c r="AP216" s="603"/>
      <c r="AQ216" s="603"/>
      <c r="AR216" s="651">
        <f>AQ215</f>
        <v>0</v>
      </c>
    </row>
    <row r="217" spans="1:45" s="174" customFormat="1" ht="5.25" customHeight="1">
      <c r="A217" s="158"/>
      <c r="C217" s="480"/>
      <c r="D217" s="184"/>
      <c r="E217" s="185"/>
      <c r="F217" s="185"/>
      <c r="G217" s="185"/>
      <c r="H217" s="185"/>
      <c r="I217" s="185"/>
      <c r="J217" s="185"/>
      <c r="K217" s="185"/>
      <c r="L217" s="185"/>
      <c r="M217" s="185"/>
      <c r="N217" s="185"/>
      <c r="O217" s="185"/>
      <c r="P217" s="185"/>
      <c r="Q217" s="185"/>
      <c r="R217" s="185"/>
      <c r="S217" s="185"/>
      <c r="T217" s="185"/>
      <c r="U217" s="185"/>
      <c r="V217" s="185"/>
      <c r="W217" s="185"/>
      <c r="X217" s="185"/>
      <c r="Y217" s="185"/>
      <c r="Z217" s="185"/>
      <c r="AA217" s="185"/>
      <c r="AB217" s="185"/>
      <c r="AC217" s="185"/>
      <c r="AD217" s="185"/>
      <c r="AE217" s="185"/>
      <c r="AF217" s="185"/>
      <c r="AG217" s="185"/>
      <c r="AH217" s="185"/>
      <c r="AI217" s="185"/>
      <c r="AJ217" s="185"/>
      <c r="AK217" s="185"/>
      <c r="AL217" s="185"/>
      <c r="AM217" s="185"/>
      <c r="AN217" s="185"/>
      <c r="AO217" s="185"/>
      <c r="AP217" s="185"/>
      <c r="AQ217" s="185"/>
      <c r="AR217" s="185"/>
      <c r="AS217" s="185"/>
    </row>
    <row r="218" spans="1:45" collapsed="1">
      <c r="B218" s="877" t="s">
        <v>1182</v>
      </c>
      <c r="C218" s="199" t="s">
        <v>418</v>
      </c>
      <c r="D218" s="658" t="s">
        <v>689</v>
      </c>
      <c r="E218" s="659"/>
      <c r="F218" s="659"/>
      <c r="G218" s="659"/>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c r="AL218" s="284"/>
      <c r="AM218" s="284"/>
      <c r="AN218" s="284"/>
      <c r="AO218" s="284"/>
      <c r="AP218" s="284"/>
      <c r="AQ218" s="284"/>
      <c r="AR218" s="285"/>
    </row>
    <row r="219" spans="1:45" hidden="1" outlineLevel="1">
      <c r="B219" s="648"/>
      <c r="C219" s="81">
        <v>1</v>
      </c>
      <c r="D219" s="191"/>
      <c r="E219" s="89">
        <f>IF(E2=Premissas!$D$77+1,Premissas!$D$77*Premissas!$D$78*Premissas!$D$79,0)</f>
        <v>0</v>
      </c>
      <c r="F219" s="89">
        <f>IF(F2=Premissas!$D$77+1,Premissas!$D$77*Premissas!$D$78*Premissas!$D$79,0)</f>
        <v>0</v>
      </c>
      <c r="G219" s="89">
        <f>IF(G2=Premissas!$D$77+1,Premissas!$D$77*Premissas!$D$78*Premissas!$D$79,0)</f>
        <v>0</v>
      </c>
      <c r="H219" s="89">
        <f>IF(H2=Premissas!$D$77+1,Premissas!$D$77*Premissas!$D$78*Premissas!$D$79,0)</f>
        <v>0</v>
      </c>
      <c r="I219" s="89">
        <f>IF(I2=Premissas!$D$77+1,Premissas!$D$77*Premissas!$D$78*Premissas!$D$79,0)</f>
        <v>0</v>
      </c>
      <c r="J219" s="89">
        <f>IF(J2=Premissas!$D$77+1,Premissas!$D$77*Premissas!$D$78*Premissas!$D$79,0)</f>
        <v>0</v>
      </c>
      <c r="K219" s="89">
        <f>IF(K2=Premissas!$D$77+1,Premissas!$D$77*Premissas!$D$78*Premissas!$D$79,0)</f>
        <v>0</v>
      </c>
      <c r="L219" s="89">
        <f>IF(L2=Premissas!$D$77+1,Premissas!$D$77*Premissas!$D$78*Premissas!$D$79,0)</f>
        <v>0</v>
      </c>
      <c r="M219" s="89">
        <f>IF(M2=Premissas!$D$77+1,Premissas!$D$77*Premissas!$D$78*Premissas!$D$79,0)</f>
        <v>46.879411764705885</v>
      </c>
      <c r="N219" s="89">
        <f>IF(N2=Premissas!$D$77+1,Premissas!$D$77*Premissas!$D$78*Premissas!$D$79,0)</f>
        <v>0</v>
      </c>
      <c r="O219" s="89">
        <f>IF(O2=Premissas!$D$77+1,Premissas!$D$77*Premissas!$D$78*Premissas!$D$79,0)</f>
        <v>0</v>
      </c>
      <c r="P219" s="89">
        <f>IF(P2=Premissas!$D$77+1,Premissas!$D$77*Premissas!$D$78*Premissas!$D$79,0)</f>
        <v>0</v>
      </c>
      <c r="Q219" s="89">
        <f>IF(Q2=Premissas!$D$77+1,Premissas!$D$77*Premissas!$D$78*Premissas!$D$79,0)</f>
        <v>0</v>
      </c>
      <c r="R219" s="89">
        <f>IF(R2=Premissas!$D$77+1,Premissas!$D$77*Premissas!$D$78*Premissas!$D$79,0)</f>
        <v>0</v>
      </c>
      <c r="S219" s="89">
        <f>IF(S2=Premissas!$D$77+1,Premissas!$D$77*Premissas!$D$78*Premissas!$D$79,0)</f>
        <v>0</v>
      </c>
      <c r="T219" s="89">
        <f>IF(T2=Premissas!$D$77+1,Premissas!$D$77*Premissas!$D$78*Premissas!$D$79,0)</f>
        <v>0</v>
      </c>
      <c r="U219" s="89">
        <f>IF(U2=Premissas!$D$77+1,Premissas!$D$77*Premissas!$D$78*Premissas!$D$79,0)</f>
        <v>0</v>
      </c>
      <c r="V219" s="89">
        <f>IF(V2=Premissas!$D$77+1,Premissas!$D$77*Premissas!$D$78*Premissas!$D$79,0)</f>
        <v>0</v>
      </c>
      <c r="W219" s="89">
        <f>IF(W2=Premissas!$D$77+1,Premissas!$D$77*Premissas!$D$78*Premissas!$D$79,0)</f>
        <v>0</v>
      </c>
      <c r="X219" s="89">
        <f>IF(X2=Premissas!$D$77+1,Premissas!$D$77*Premissas!$D$78*Premissas!$D$79,0)</f>
        <v>0</v>
      </c>
      <c r="Y219" s="89">
        <f>IF(Y2=Premissas!$D$77+1,Premissas!$D$77*Premissas!$D$78*Premissas!$D$79,0)</f>
        <v>0</v>
      </c>
      <c r="Z219" s="89">
        <f>IF(Z2=Premissas!$D$77+1,Premissas!$D$77*Premissas!$D$78*Premissas!$D$79,0)</f>
        <v>0</v>
      </c>
      <c r="AA219" s="89">
        <f>IF(AA2=Premissas!$D$77+1,Premissas!$D$77*Premissas!$D$78*Premissas!$D$79,0)</f>
        <v>0</v>
      </c>
      <c r="AB219" s="89">
        <f>IF(AB2=Premissas!$D$77+1,Premissas!$D$77*Premissas!$D$78*Premissas!$D$79,0)</f>
        <v>0</v>
      </c>
      <c r="AC219" s="89">
        <f>IF(AC2=Premissas!$D$77+1,Premissas!$D$77*Premissas!$D$78*Premissas!$D$79,0)</f>
        <v>0</v>
      </c>
      <c r="AD219" s="89">
        <f>IF(AD2=Premissas!$D$77+1,Premissas!$D$77*Premissas!$D$78*Premissas!$D$79,0)</f>
        <v>0</v>
      </c>
      <c r="AE219" s="89">
        <f>IF(AE2=Premissas!$D$77+1,Premissas!$D$77*Premissas!$D$78*Premissas!$D$79,0)</f>
        <v>0</v>
      </c>
      <c r="AF219" s="89">
        <f>IF(AF2=Premissas!$D$77+1,Premissas!$D$77*Premissas!$D$78*Premissas!$D$79,0)</f>
        <v>0</v>
      </c>
      <c r="AG219" s="89">
        <f>IF(AG2=Premissas!$D$77+1,Premissas!$D$77*Premissas!$D$78*Premissas!$D$79,0)</f>
        <v>0</v>
      </c>
      <c r="AH219" s="89">
        <f>IF(AH2=Premissas!$D$77+1,Premissas!$D$77*Premissas!$D$78*Premissas!$D$79,0)</f>
        <v>0</v>
      </c>
      <c r="AI219" s="89">
        <f>IF(AI2=Premissas!$D$77+1,Premissas!$D$77*Premissas!$D$78*Premissas!$D$79,0)</f>
        <v>0</v>
      </c>
      <c r="AJ219" s="89">
        <f>IF(AJ2=Premissas!$D$77+1,Premissas!$D$77*Premissas!$D$78*Premissas!$D$79,0)</f>
        <v>0</v>
      </c>
      <c r="AK219" s="89">
        <f>IF(AK2=Premissas!$D$77+1,Premissas!$D$77*Premissas!$D$78*Premissas!$D$79,0)</f>
        <v>0</v>
      </c>
      <c r="AL219" s="89">
        <f>IF(AL2=Premissas!$D$77+1,Premissas!$D$77*Premissas!$D$78*Premissas!$D$79,0)</f>
        <v>0</v>
      </c>
      <c r="AM219" s="89">
        <f>IF(AM2=Premissas!$D$77+1,Premissas!$D$77*Premissas!$D$78*Premissas!$D$79,0)</f>
        <v>0</v>
      </c>
      <c r="AN219" s="89">
        <f>IF(AN2=Premissas!$D$77+1,Premissas!$D$77*Premissas!$D$78*Premissas!$D$79,0)</f>
        <v>0</v>
      </c>
      <c r="AO219" s="89">
        <f>IF(AO2=Premissas!$D$77+1,Premissas!$D$77*Premissas!$D$78*Premissas!$D$79,0)</f>
        <v>0</v>
      </c>
      <c r="AP219" s="89">
        <f>IF(AP2=Premissas!$D$77+1,Premissas!$D$77*Premissas!$D$78*Premissas!$D$79,0)</f>
        <v>0</v>
      </c>
      <c r="AQ219" s="89">
        <f>IF(AQ2=Premissas!$D$77+1,Premissas!$D$77*Premissas!$D$78*Premissas!$D$79,0)</f>
        <v>0</v>
      </c>
      <c r="AR219" s="649">
        <f>IF(AR2=Premissas!$D$77+1,Premissas!$D$77*Premissas!$D$78*Premissas!$D$79,0)</f>
        <v>0</v>
      </c>
      <c r="AS219" s="89"/>
    </row>
    <row r="220" spans="1:45" hidden="1" outlineLevel="1">
      <c r="B220" s="648"/>
      <c r="C220" s="81">
        <f>C219+1</f>
        <v>2</v>
      </c>
      <c r="D220" s="191"/>
      <c r="E220" s="89"/>
      <c r="F220" s="89">
        <f t="shared" ref="F220:K220" si="154">E219</f>
        <v>0</v>
      </c>
      <c r="G220" s="89">
        <f t="shared" si="154"/>
        <v>0</v>
      </c>
      <c r="H220" s="89">
        <f t="shared" si="154"/>
        <v>0</v>
      </c>
      <c r="I220" s="89">
        <f t="shared" si="154"/>
        <v>0</v>
      </c>
      <c r="J220" s="89">
        <f t="shared" si="154"/>
        <v>0</v>
      </c>
      <c r="K220" s="89">
        <f t="shared" si="154"/>
        <v>0</v>
      </c>
      <c r="L220" s="89">
        <f t="shared" ref="L220:L225" si="155">K219</f>
        <v>0</v>
      </c>
      <c r="M220" s="89">
        <f t="shared" ref="M220:M226" si="156">L219</f>
        <v>0</v>
      </c>
      <c r="N220" s="89">
        <f t="shared" ref="N220:N227" si="157">M219</f>
        <v>46.879411764705885</v>
      </c>
      <c r="O220" s="89">
        <f t="shared" ref="O220:O228" si="158">N219</f>
        <v>0</v>
      </c>
      <c r="P220" s="89">
        <f t="shared" ref="P220:P230" si="159">O219</f>
        <v>0</v>
      </c>
      <c r="Q220" s="89">
        <f t="shared" ref="Q220:Q231" si="160">P219</f>
        <v>0</v>
      </c>
      <c r="R220" s="89">
        <f t="shared" ref="R220:R232" si="161">Q219</f>
        <v>0</v>
      </c>
      <c r="S220" s="89">
        <f t="shared" ref="S220:S233" si="162">R219</f>
        <v>0</v>
      </c>
      <c r="T220" s="89">
        <f t="shared" ref="T220:T234" si="163">S219</f>
        <v>0</v>
      </c>
      <c r="U220" s="89">
        <f t="shared" ref="U220:U235" si="164">T219</f>
        <v>0</v>
      </c>
      <c r="V220" s="89">
        <f t="shared" ref="V220:V236" si="165">U219</f>
        <v>0</v>
      </c>
      <c r="W220" s="89">
        <f t="shared" ref="W220:W237" si="166">V219</f>
        <v>0</v>
      </c>
      <c r="X220" s="89">
        <f t="shared" ref="X220:X238" si="167">W219</f>
        <v>0</v>
      </c>
      <c r="Y220" s="89">
        <f t="shared" ref="Y220:Y239" si="168">X219</f>
        <v>0</v>
      </c>
      <c r="Z220" s="89">
        <f t="shared" ref="Z220:Z240" si="169">Y219</f>
        <v>0</v>
      </c>
      <c r="AA220" s="89">
        <f>Z219</f>
        <v>0</v>
      </c>
      <c r="AB220" s="89">
        <f>AA219</f>
        <v>0</v>
      </c>
      <c r="AC220" s="89">
        <f>AB219</f>
        <v>0</v>
      </c>
      <c r="AD220" s="89">
        <f>AC219</f>
        <v>0</v>
      </c>
      <c r="AE220" s="89">
        <f>AD219</f>
        <v>0</v>
      </c>
      <c r="AF220" s="89">
        <f t="shared" ref="AF220:AF225" si="170">AE219</f>
        <v>0</v>
      </c>
      <c r="AG220" s="89">
        <f t="shared" ref="AG220:AG226" si="171">AF219</f>
        <v>0</v>
      </c>
      <c r="AH220" s="89">
        <f t="shared" ref="AH220:AH227" si="172">AG219</f>
        <v>0</v>
      </c>
      <c r="AI220" s="89">
        <f t="shared" ref="AI220:AI228" si="173">AH219</f>
        <v>0</v>
      </c>
      <c r="AJ220" s="89">
        <f t="shared" ref="AJ220:AJ229" si="174">AI219</f>
        <v>0</v>
      </c>
      <c r="AK220" s="89">
        <f t="shared" ref="AK220:AK230" si="175">AJ219</f>
        <v>0</v>
      </c>
      <c r="AL220" s="89">
        <f t="shared" ref="AL220:AL231" si="176">AK219</f>
        <v>0</v>
      </c>
      <c r="AM220" s="89">
        <f t="shared" ref="AM220:AM232" si="177">AL219</f>
        <v>0</v>
      </c>
      <c r="AN220" s="89">
        <f t="shared" ref="AN220:AN233" si="178">AM219</f>
        <v>0</v>
      </c>
      <c r="AO220" s="89">
        <f t="shared" ref="AO220:AO234" si="179">AN219</f>
        <v>0</v>
      </c>
      <c r="AP220" s="89">
        <f t="shared" ref="AP220:AP235" si="180">AO219</f>
        <v>0</v>
      </c>
      <c r="AQ220" s="89">
        <f t="shared" ref="AQ220:AQ236" si="181">AP219</f>
        <v>0</v>
      </c>
      <c r="AR220" s="649">
        <f t="shared" ref="AR220:AR236" si="182">AQ219</f>
        <v>0</v>
      </c>
      <c r="AS220" s="89"/>
    </row>
    <row r="221" spans="1:45" hidden="1" outlineLevel="1">
      <c r="B221" s="648"/>
      <c r="C221" s="81">
        <f t="shared" ref="C221:C258" si="183">C220+1</f>
        <v>3</v>
      </c>
      <c r="D221" s="191"/>
      <c r="E221" s="89"/>
      <c r="F221" s="89"/>
      <c r="G221" s="89">
        <f>F220</f>
        <v>0</v>
      </c>
      <c r="H221" s="89">
        <f>G220</f>
        <v>0</v>
      </c>
      <c r="I221" s="89">
        <f>H220</f>
        <v>0</v>
      </c>
      <c r="J221" s="89">
        <f>I220</f>
        <v>0</v>
      </c>
      <c r="K221" s="89">
        <f>J220</f>
        <v>0</v>
      </c>
      <c r="L221" s="89">
        <f t="shared" si="155"/>
        <v>0</v>
      </c>
      <c r="M221" s="89">
        <f t="shared" si="156"/>
        <v>0</v>
      </c>
      <c r="N221" s="89">
        <f t="shared" si="157"/>
        <v>0</v>
      </c>
      <c r="O221" s="89">
        <f t="shared" si="158"/>
        <v>46.879411764705885</v>
      </c>
      <c r="P221" s="89">
        <f t="shared" si="159"/>
        <v>0</v>
      </c>
      <c r="Q221" s="89">
        <f t="shared" si="160"/>
        <v>0</v>
      </c>
      <c r="R221" s="89">
        <f t="shared" si="161"/>
        <v>0</v>
      </c>
      <c r="S221" s="89">
        <f t="shared" si="162"/>
        <v>0</v>
      </c>
      <c r="T221" s="89">
        <f t="shared" si="163"/>
        <v>0</v>
      </c>
      <c r="U221" s="89">
        <f t="shared" si="164"/>
        <v>0</v>
      </c>
      <c r="V221" s="89">
        <f t="shared" si="165"/>
        <v>0</v>
      </c>
      <c r="W221" s="89">
        <f t="shared" si="166"/>
        <v>0</v>
      </c>
      <c r="X221" s="89">
        <f t="shared" si="167"/>
        <v>0</v>
      </c>
      <c r="Y221" s="89">
        <f t="shared" si="168"/>
        <v>0</v>
      </c>
      <c r="Z221" s="89">
        <f t="shared" si="169"/>
        <v>0</v>
      </c>
      <c r="AA221" s="89">
        <f t="shared" ref="AA221:AA241" si="184">Z220</f>
        <v>0</v>
      </c>
      <c r="AB221" s="89">
        <f>AA220</f>
        <v>0</v>
      </c>
      <c r="AC221" s="89">
        <f>AB220</f>
        <v>0</v>
      </c>
      <c r="AD221" s="89">
        <f>AC220</f>
        <v>0</v>
      </c>
      <c r="AE221" s="89">
        <f>AD220</f>
        <v>0</v>
      </c>
      <c r="AF221" s="89">
        <f t="shared" si="170"/>
        <v>0</v>
      </c>
      <c r="AG221" s="89">
        <f t="shared" si="171"/>
        <v>0</v>
      </c>
      <c r="AH221" s="89">
        <f t="shared" si="172"/>
        <v>0</v>
      </c>
      <c r="AI221" s="89">
        <f t="shared" si="173"/>
        <v>0</v>
      </c>
      <c r="AJ221" s="89">
        <f t="shared" si="174"/>
        <v>0</v>
      </c>
      <c r="AK221" s="89">
        <f t="shared" si="175"/>
        <v>0</v>
      </c>
      <c r="AL221" s="89">
        <f t="shared" si="176"/>
        <v>0</v>
      </c>
      <c r="AM221" s="89">
        <f t="shared" si="177"/>
        <v>0</v>
      </c>
      <c r="AN221" s="89">
        <f t="shared" si="178"/>
        <v>0</v>
      </c>
      <c r="AO221" s="89">
        <f t="shared" si="179"/>
        <v>0</v>
      </c>
      <c r="AP221" s="89">
        <f t="shared" si="180"/>
        <v>0</v>
      </c>
      <c r="AQ221" s="89">
        <f t="shared" si="181"/>
        <v>0</v>
      </c>
      <c r="AR221" s="649">
        <f t="shared" si="182"/>
        <v>0</v>
      </c>
      <c r="AS221" s="89"/>
    </row>
    <row r="222" spans="1:45" hidden="1" outlineLevel="1">
      <c r="B222" s="648"/>
      <c r="C222" s="81">
        <f t="shared" si="183"/>
        <v>4</v>
      </c>
      <c r="D222" s="191"/>
      <c r="E222" s="89"/>
      <c r="F222" s="89"/>
      <c r="G222" s="89"/>
      <c r="H222" s="89">
        <f>G221</f>
        <v>0</v>
      </c>
      <c r="I222" s="89">
        <f>H221</f>
        <v>0</v>
      </c>
      <c r="J222" s="89">
        <f>I221</f>
        <v>0</v>
      </c>
      <c r="K222" s="89">
        <f>J221</f>
        <v>0</v>
      </c>
      <c r="L222" s="89">
        <f t="shared" si="155"/>
        <v>0</v>
      </c>
      <c r="M222" s="89">
        <f t="shared" si="156"/>
        <v>0</v>
      </c>
      <c r="N222" s="89">
        <f t="shared" si="157"/>
        <v>0</v>
      </c>
      <c r="O222" s="89">
        <f t="shared" si="158"/>
        <v>0</v>
      </c>
      <c r="P222" s="89">
        <f t="shared" si="159"/>
        <v>46.879411764705885</v>
      </c>
      <c r="Q222" s="89">
        <f t="shared" si="160"/>
        <v>0</v>
      </c>
      <c r="R222" s="89">
        <f t="shared" si="161"/>
        <v>0</v>
      </c>
      <c r="S222" s="89">
        <f t="shared" si="162"/>
        <v>0</v>
      </c>
      <c r="T222" s="89">
        <f t="shared" si="163"/>
        <v>0</v>
      </c>
      <c r="U222" s="89">
        <f t="shared" si="164"/>
        <v>0</v>
      </c>
      <c r="V222" s="89">
        <f t="shared" si="165"/>
        <v>0</v>
      </c>
      <c r="W222" s="89">
        <f t="shared" si="166"/>
        <v>0</v>
      </c>
      <c r="X222" s="89">
        <f t="shared" si="167"/>
        <v>0</v>
      </c>
      <c r="Y222" s="89">
        <f t="shared" si="168"/>
        <v>0</v>
      </c>
      <c r="Z222" s="89">
        <f t="shared" si="169"/>
        <v>0</v>
      </c>
      <c r="AA222" s="89">
        <f t="shared" si="184"/>
        <v>0</v>
      </c>
      <c r="AB222" s="89">
        <f t="shared" ref="AB222:AB242" si="185">AA221</f>
        <v>0</v>
      </c>
      <c r="AC222" s="89">
        <f>AB221</f>
        <v>0</v>
      </c>
      <c r="AD222" s="89">
        <f>AC221</f>
        <v>0</v>
      </c>
      <c r="AE222" s="89">
        <f>AD221</f>
        <v>0</v>
      </c>
      <c r="AF222" s="89">
        <f t="shared" si="170"/>
        <v>0</v>
      </c>
      <c r="AG222" s="89">
        <f t="shared" si="171"/>
        <v>0</v>
      </c>
      <c r="AH222" s="89">
        <f t="shared" si="172"/>
        <v>0</v>
      </c>
      <c r="AI222" s="89">
        <f t="shared" si="173"/>
        <v>0</v>
      </c>
      <c r="AJ222" s="89">
        <f t="shared" si="174"/>
        <v>0</v>
      </c>
      <c r="AK222" s="89">
        <f t="shared" si="175"/>
        <v>0</v>
      </c>
      <c r="AL222" s="89">
        <f t="shared" si="176"/>
        <v>0</v>
      </c>
      <c r="AM222" s="89">
        <f t="shared" si="177"/>
        <v>0</v>
      </c>
      <c r="AN222" s="89">
        <f t="shared" si="178"/>
        <v>0</v>
      </c>
      <c r="AO222" s="89">
        <f t="shared" si="179"/>
        <v>0</v>
      </c>
      <c r="AP222" s="89">
        <f t="shared" si="180"/>
        <v>0</v>
      </c>
      <c r="AQ222" s="89">
        <f t="shared" si="181"/>
        <v>0</v>
      </c>
      <c r="AR222" s="649">
        <f t="shared" si="182"/>
        <v>0</v>
      </c>
      <c r="AS222" s="89"/>
    </row>
    <row r="223" spans="1:45" hidden="1" outlineLevel="1">
      <c r="B223" s="648"/>
      <c r="C223" s="81">
        <f t="shared" si="183"/>
        <v>5</v>
      </c>
      <c r="D223" s="191"/>
      <c r="E223" s="89"/>
      <c r="F223" s="89"/>
      <c r="G223" s="89"/>
      <c r="I223" s="89">
        <f>H222</f>
        <v>0</v>
      </c>
      <c r="J223" s="89">
        <f>I222</f>
        <v>0</v>
      </c>
      <c r="K223" s="89">
        <f>J222</f>
        <v>0</v>
      </c>
      <c r="L223" s="89">
        <f t="shared" si="155"/>
        <v>0</v>
      </c>
      <c r="M223" s="89">
        <f t="shared" si="156"/>
        <v>0</v>
      </c>
      <c r="N223" s="89">
        <f t="shared" si="157"/>
        <v>0</v>
      </c>
      <c r="O223" s="89">
        <f t="shared" si="158"/>
        <v>0</v>
      </c>
      <c r="P223" s="89">
        <f t="shared" si="159"/>
        <v>0</v>
      </c>
      <c r="Q223" s="89">
        <f t="shared" si="160"/>
        <v>46.879411764705885</v>
      </c>
      <c r="R223" s="89">
        <f t="shared" si="161"/>
        <v>0</v>
      </c>
      <c r="S223" s="89">
        <f t="shared" si="162"/>
        <v>0</v>
      </c>
      <c r="T223" s="89">
        <f t="shared" si="163"/>
        <v>0</v>
      </c>
      <c r="U223" s="89">
        <f t="shared" si="164"/>
        <v>0</v>
      </c>
      <c r="V223" s="89">
        <f t="shared" si="165"/>
        <v>0</v>
      </c>
      <c r="W223" s="89">
        <f t="shared" si="166"/>
        <v>0</v>
      </c>
      <c r="X223" s="89">
        <f t="shared" si="167"/>
        <v>0</v>
      </c>
      <c r="Y223" s="89">
        <f t="shared" si="168"/>
        <v>0</v>
      </c>
      <c r="Z223" s="89">
        <f t="shared" si="169"/>
        <v>0</v>
      </c>
      <c r="AA223" s="89">
        <f t="shared" si="184"/>
        <v>0</v>
      </c>
      <c r="AB223" s="89">
        <f t="shared" si="185"/>
        <v>0</v>
      </c>
      <c r="AC223" s="89">
        <f t="shared" ref="AC223:AC243" si="186">AB222</f>
        <v>0</v>
      </c>
      <c r="AD223" s="89">
        <f>AC222</f>
        <v>0</v>
      </c>
      <c r="AE223" s="89">
        <f>AD222</f>
        <v>0</v>
      </c>
      <c r="AF223" s="89">
        <f t="shared" si="170"/>
        <v>0</v>
      </c>
      <c r="AG223" s="89">
        <f t="shared" si="171"/>
        <v>0</v>
      </c>
      <c r="AH223" s="89">
        <f t="shared" si="172"/>
        <v>0</v>
      </c>
      <c r="AI223" s="89">
        <f t="shared" si="173"/>
        <v>0</v>
      </c>
      <c r="AJ223" s="89">
        <f t="shared" si="174"/>
        <v>0</v>
      </c>
      <c r="AK223" s="89">
        <f t="shared" si="175"/>
        <v>0</v>
      </c>
      <c r="AL223" s="89">
        <f t="shared" si="176"/>
        <v>0</v>
      </c>
      <c r="AM223" s="89">
        <f t="shared" si="177"/>
        <v>0</v>
      </c>
      <c r="AN223" s="89">
        <f t="shared" si="178"/>
        <v>0</v>
      </c>
      <c r="AO223" s="89">
        <f t="shared" si="179"/>
        <v>0</v>
      </c>
      <c r="AP223" s="89">
        <f t="shared" si="180"/>
        <v>0</v>
      </c>
      <c r="AQ223" s="89">
        <f t="shared" si="181"/>
        <v>0</v>
      </c>
      <c r="AR223" s="649">
        <f t="shared" si="182"/>
        <v>0</v>
      </c>
      <c r="AS223" s="89"/>
    </row>
    <row r="224" spans="1:45" hidden="1" outlineLevel="1">
      <c r="B224" s="648"/>
      <c r="C224" s="81">
        <f t="shared" si="183"/>
        <v>6</v>
      </c>
      <c r="D224" s="191"/>
      <c r="E224" s="89"/>
      <c r="F224" s="89"/>
      <c r="G224" s="89"/>
      <c r="J224" s="89">
        <f>I223</f>
        <v>0</v>
      </c>
      <c r="K224" s="89">
        <f>J223</f>
        <v>0</v>
      </c>
      <c r="L224" s="89">
        <f t="shared" si="155"/>
        <v>0</v>
      </c>
      <c r="M224" s="89">
        <f t="shared" si="156"/>
        <v>0</v>
      </c>
      <c r="N224" s="89">
        <f t="shared" si="157"/>
        <v>0</v>
      </c>
      <c r="O224" s="89">
        <f t="shared" si="158"/>
        <v>0</v>
      </c>
      <c r="P224" s="89">
        <f t="shared" si="159"/>
        <v>0</v>
      </c>
      <c r="Q224" s="89">
        <f t="shared" si="160"/>
        <v>0</v>
      </c>
      <c r="R224" s="89">
        <f t="shared" si="161"/>
        <v>46.879411764705885</v>
      </c>
      <c r="S224" s="89">
        <f t="shared" si="162"/>
        <v>0</v>
      </c>
      <c r="T224" s="89">
        <f t="shared" si="163"/>
        <v>0</v>
      </c>
      <c r="U224" s="89">
        <f t="shared" si="164"/>
        <v>0</v>
      </c>
      <c r="V224" s="89">
        <f t="shared" si="165"/>
        <v>0</v>
      </c>
      <c r="W224" s="89">
        <f t="shared" si="166"/>
        <v>0</v>
      </c>
      <c r="X224" s="89">
        <f t="shared" si="167"/>
        <v>0</v>
      </c>
      <c r="Y224" s="89">
        <f t="shared" si="168"/>
        <v>0</v>
      </c>
      <c r="Z224" s="89">
        <f t="shared" si="169"/>
        <v>0</v>
      </c>
      <c r="AA224" s="89">
        <f t="shared" si="184"/>
        <v>0</v>
      </c>
      <c r="AB224" s="89">
        <f t="shared" si="185"/>
        <v>0</v>
      </c>
      <c r="AC224" s="89">
        <f t="shared" si="186"/>
        <v>0</v>
      </c>
      <c r="AD224" s="89">
        <f t="shared" ref="AD224:AD244" si="187">AC223</f>
        <v>0</v>
      </c>
      <c r="AE224" s="89">
        <f>AD223</f>
        <v>0</v>
      </c>
      <c r="AF224" s="89">
        <f t="shared" si="170"/>
        <v>0</v>
      </c>
      <c r="AG224" s="89">
        <f t="shared" si="171"/>
        <v>0</v>
      </c>
      <c r="AH224" s="89">
        <f t="shared" si="172"/>
        <v>0</v>
      </c>
      <c r="AI224" s="89">
        <f t="shared" si="173"/>
        <v>0</v>
      </c>
      <c r="AJ224" s="89">
        <f t="shared" si="174"/>
        <v>0</v>
      </c>
      <c r="AK224" s="89">
        <f t="shared" si="175"/>
        <v>0</v>
      </c>
      <c r="AL224" s="89">
        <f t="shared" si="176"/>
        <v>0</v>
      </c>
      <c r="AM224" s="89">
        <f t="shared" si="177"/>
        <v>0</v>
      </c>
      <c r="AN224" s="89">
        <f t="shared" si="178"/>
        <v>0</v>
      </c>
      <c r="AO224" s="89">
        <f t="shared" si="179"/>
        <v>0</v>
      </c>
      <c r="AP224" s="89">
        <f t="shared" si="180"/>
        <v>0</v>
      </c>
      <c r="AQ224" s="89">
        <f t="shared" si="181"/>
        <v>0</v>
      </c>
      <c r="AR224" s="649">
        <f t="shared" si="182"/>
        <v>0</v>
      </c>
      <c r="AS224" s="89"/>
    </row>
    <row r="225" spans="2:45" hidden="1" outlineLevel="1">
      <c r="B225" s="648"/>
      <c r="C225" s="81">
        <f t="shared" si="183"/>
        <v>7</v>
      </c>
      <c r="D225" s="191"/>
      <c r="E225" s="89"/>
      <c r="F225" s="89"/>
      <c r="G225" s="89"/>
      <c r="K225" s="89">
        <f>J224</f>
        <v>0</v>
      </c>
      <c r="L225" s="89">
        <f t="shared" si="155"/>
        <v>0</v>
      </c>
      <c r="M225" s="89">
        <f t="shared" si="156"/>
        <v>0</v>
      </c>
      <c r="N225" s="89">
        <f t="shared" si="157"/>
        <v>0</v>
      </c>
      <c r="O225" s="89">
        <f t="shared" si="158"/>
        <v>0</v>
      </c>
      <c r="P225" s="89">
        <f t="shared" si="159"/>
        <v>0</v>
      </c>
      <c r="Q225" s="89">
        <f t="shared" si="160"/>
        <v>0</v>
      </c>
      <c r="R225" s="89">
        <f t="shared" si="161"/>
        <v>0</v>
      </c>
      <c r="S225" s="89">
        <f t="shared" si="162"/>
        <v>46.879411764705885</v>
      </c>
      <c r="T225" s="89">
        <f t="shared" si="163"/>
        <v>0</v>
      </c>
      <c r="U225" s="89">
        <f t="shared" si="164"/>
        <v>0</v>
      </c>
      <c r="V225" s="89">
        <f t="shared" si="165"/>
        <v>0</v>
      </c>
      <c r="W225" s="89">
        <f t="shared" si="166"/>
        <v>0</v>
      </c>
      <c r="X225" s="89">
        <f t="shared" si="167"/>
        <v>0</v>
      </c>
      <c r="Y225" s="89">
        <f t="shared" si="168"/>
        <v>0</v>
      </c>
      <c r="Z225" s="89">
        <f t="shared" si="169"/>
        <v>0</v>
      </c>
      <c r="AA225" s="89">
        <f t="shared" si="184"/>
        <v>0</v>
      </c>
      <c r="AB225" s="89">
        <f t="shared" si="185"/>
        <v>0</v>
      </c>
      <c r="AC225" s="89">
        <f t="shared" si="186"/>
        <v>0</v>
      </c>
      <c r="AD225" s="89">
        <f t="shared" si="187"/>
        <v>0</v>
      </c>
      <c r="AE225" s="89">
        <f t="shared" ref="AE225:AE245" si="188">AD224</f>
        <v>0</v>
      </c>
      <c r="AF225" s="89">
        <f t="shared" si="170"/>
        <v>0</v>
      </c>
      <c r="AG225" s="89">
        <f t="shared" si="171"/>
        <v>0</v>
      </c>
      <c r="AH225" s="89">
        <f t="shared" si="172"/>
        <v>0</v>
      </c>
      <c r="AI225" s="89">
        <f t="shared" si="173"/>
        <v>0</v>
      </c>
      <c r="AJ225" s="89">
        <f t="shared" si="174"/>
        <v>0</v>
      </c>
      <c r="AK225" s="89">
        <f t="shared" si="175"/>
        <v>0</v>
      </c>
      <c r="AL225" s="89">
        <f t="shared" si="176"/>
        <v>0</v>
      </c>
      <c r="AM225" s="89">
        <f t="shared" si="177"/>
        <v>0</v>
      </c>
      <c r="AN225" s="89">
        <f t="shared" si="178"/>
        <v>0</v>
      </c>
      <c r="AO225" s="89">
        <f t="shared" si="179"/>
        <v>0</v>
      </c>
      <c r="AP225" s="89">
        <f t="shared" si="180"/>
        <v>0</v>
      </c>
      <c r="AQ225" s="89">
        <f t="shared" si="181"/>
        <v>0</v>
      </c>
      <c r="AR225" s="649">
        <f t="shared" si="182"/>
        <v>0</v>
      </c>
      <c r="AS225" s="89"/>
    </row>
    <row r="226" spans="2:45" hidden="1" outlineLevel="1">
      <c r="B226" s="648"/>
      <c r="C226" s="81">
        <f t="shared" si="183"/>
        <v>8</v>
      </c>
      <c r="D226" s="191"/>
      <c r="E226" s="89"/>
      <c r="F226" s="89"/>
      <c r="G226" s="89"/>
      <c r="L226" s="89">
        <f>K225</f>
        <v>0</v>
      </c>
      <c r="M226" s="89">
        <f t="shared" si="156"/>
        <v>0</v>
      </c>
      <c r="N226" s="89">
        <f t="shared" si="157"/>
        <v>0</v>
      </c>
      <c r="O226" s="89">
        <f t="shared" si="158"/>
        <v>0</v>
      </c>
      <c r="P226" s="89">
        <f t="shared" si="159"/>
        <v>0</v>
      </c>
      <c r="Q226" s="89">
        <f t="shared" si="160"/>
        <v>0</v>
      </c>
      <c r="R226" s="89">
        <f t="shared" si="161"/>
        <v>0</v>
      </c>
      <c r="S226" s="89">
        <f t="shared" si="162"/>
        <v>0</v>
      </c>
      <c r="T226" s="89">
        <f t="shared" si="163"/>
        <v>46.879411764705885</v>
      </c>
      <c r="U226" s="89">
        <f t="shared" si="164"/>
        <v>0</v>
      </c>
      <c r="V226" s="89">
        <f t="shared" si="165"/>
        <v>0</v>
      </c>
      <c r="W226" s="89">
        <f t="shared" si="166"/>
        <v>0</v>
      </c>
      <c r="X226" s="89">
        <f t="shared" si="167"/>
        <v>0</v>
      </c>
      <c r="Y226" s="89">
        <f t="shared" si="168"/>
        <v>0</v>
      </c>
      <c r="Z226" s="89">
        <f t="shared" si="169"/>
        <v>0</v>
      </c>
      <c r="AA226" s="89">
        <f t="shared" si="184"/>
        <v>0</v>
      </c>
      <c r="AB226" s="89">
        <f t="shared" si="185"/>
        <v>0</v>
      </c>
      <c r="AC226" s="89">
        <f t="shared" si="186"/>
        <v>0</v>
      </c>
      <c r="AD226" s="89">
        <f t="shared" si="187"/>
        <v>0</v>
      </c>
      <c r="AE226" s="89">
        <f t="shared" si="188"/>
        <v>0</v>
      </c>
      <c r="AF226" s="89">
        <f t="shared" ref="AF226:AF246" si="189">AE225</f>
        <v>0</v>
      </c>
      <c r="AG226" s="89">
        <f t="shared" si="171"/>
        <v>0</v>
      </c>
      <c r="AH226" s="89">
        <f t="shared" si="172"/>
        <v>0</v>
      </c>
      <c r="AI226" s="89">
        <f t="shared" si="173"/>
        <v>0</v>
      </c>
      <c r="AJ226" s="89">
        <f t="shared" si="174"/>
        <v>0</v>
      </c>
      <c r="AK226" s="89">
        <f t="shared" si="175"/>
        <v>0</v>
      </c>
      <c r="AL226" s="89">
        <f t="shared" si="176"/>
        <v>0</v>
      </c>
      <c r="AM226" s="89">
        <f t="shared" si="177"/>
        <v>0</v>
      </c>
      <c r="AN226" s="89">
        <f t="shared" si="178"/>
        <v>0</v>
      </c>
      <c r="AO226" s="89">
        <f t="shared" si="179"/>
        <v>0</v>
      </c>
      <c r="AP226" s="89">
        <f t="shared" si="180"/>
        <v>0</v>
      </c>
      <c r="AQ226" s="89">
        <f t="shared" si="181"/>
        <v>0</v>
      </c>
      <c r="AR226" s="649">
        <f t="shared" si="182"/>
        <v>0</v>
      </c>
      <c r="AS226" s="89"/>
    </row>
    <row r="227" spans="2:45" hidden="1" outlineLevel="1">
      <c r="B227" s="648"/>
      <c r="C227" s="81">
        <f t="shared" si="183"/>
        <v>9</v>
      </c>
      <c r="D227" s="191"/>
      <c r="E227" s="89"/>
      <c r="F227" s="89"/>
      <c r="G227" s="89"/>
      <c r="M227" s="89">
        <f>L226</f>
        <v>0</v>
      </c>
      <c r="N227" s="89">
        <f t="shared" si="157"/>
        <v>0</v>
      </c>
      <c r="O227" s="89">
        <f t="shared" si="158"/>
        <v>0</v>
      </c>
      <c r="P227" s="89">
        <f t="shared" si="159"/>
        <v>0</v>
      </c>
      <c r="Q227" s="89">
        <f t="shared" si="160"/>
        <v>0</v>
      </c>
      <c r="R227" s="89">
        <f t="shared" si="161"/>
        <v>0</v>
      </c>
      <c r="S227" s="89">
        <f t="shared" si="162"/>
        <v>0</v>
      </c>
      <c r="T227" s="89">
        <f t="shared" si="163"/>
        <v>0</v>
      </c>
      <c r="U227" s="89">
        <f t="shared" si="164"/>
        <v>46.879411764705885</v>
      </c>
      <c r="V227" s="89">
        <f t="shared" si="165"/>
        <v>0</v>
      </c>
      <c r="W227" s="89">
        <f t="shared" si="166"/>
        <v>0</v>
      </c>
      <c r="X227" s="89">
        <f t="shared" si="167"/>
        <v>0</v>
      </c>
      <c r="Y227" s="89">
        <f t="shared" si="168"/>
        <v>0</v>
      </c>
      <c r="Z227" s="89">
        <f t="shared" si="169"/>
        <v>0</v>
      </c>
      <c r="AA227" s="89">
        <f t="shared" si="184"/>
        <v>0</v>
      </c>
      <c r="AB227" s="89">
        <f t="shared" si="185"/>
        <v>0</v>
      </c>
      <c r="AC227" s="89">
        <f t="shared" si="186"/>
        <v>0</v>
      </c>
      <c r="AD227" s="89">
        <f t="shared" si="187"/>
        <v>0</v>
      </c>
      <c r="AE227" s="89">
        <f t="shared" si="188"/>
        <v>0</v>
      </c>
      <c r="AF227" s="89">
        <f t="shared" si="189"/>
        <v>0</v>
      </c>
      <c r="AG227" s="89">
        <f t="shared" ref="AG227:AG247" si="190">AF226</f>
        <v>0</v>
      </c>
      <c r="AH227" s="89">
        <f t="shared" si="172"/>
        <v>0</v>
      </c>
      <c r="AI227" s="89">
        <f t="shared" si="173"/>
        <v>0</v>
      </c>
      <c r="AJ227" s="89">
        <f t="shared" si="174"/>
        <v>0</v>
      </c>
      <c r="AK227" s="89">
        <f t="shared" si="175"/>
        <v>0</v>
      </c>
      <c r="AL227" s="89">
        <f t="shared" si="176"/>
        <v>0</v>
      </c>
      <c r="AM227" s="89">
        <f t="shared" si="177"/>
        <v>0</v>
      </c>
      <c r="AN227" s="89">
        <f t="shared" si="178"/>
        <v>0</v>
      </c>
      <c r="AO227" s="89">
        <f t="shared" si="179"/>
        <v>0</v>
      </c>
      <c r="AP227" s="89">
        <f t="shared" si="180"/>
        <v>0</v>
      </c>
      <c r="AQ227" s="89">
        <f t="shared" si="181"/>
        <v>0</v>
      </c>
      <c r="AR227" s="649">
        <f t="shared" si="182"/>
        <v>0</v>
      </c>
      <c r="AS227" s="89"/>
    </row>
    <row r="228" spans="2:45" hidden="1" outlineLevel="1">
      <c r="B228" s="648"/>
      <c r="C228" s="81">
        <f t="shared" si="183"/>
        <v>10</v>
      </c>
      <c r="D228" s="191"/>
      <c r="E228" s="89"/>
      <c r="F228" s="89"/>
      <c r="G228" s="89"/>
      <c r="N228" s="89">
        <f>M227</f>
        <v>0</v>
      </c>
      <c r="O228" s="89">
        <f t="shared" si="158"/>
        <v>0</v>
      </c>
      <c r="P228" s="89">
        <f t="shared" si="159"/>
        <v>0</v>
      </c>
      <c r="Q228" s="89">
        <f t="shared" si="160"/>
        <v>0</v>
      </c>
      <c r="R228" s="89">
        <f t="shared" si="161"/>
        <v>0</v>
      </c>
      <c r="S228" s="89">
        <f t="shared" si="162"/>
        <v>0</v>
      </c>
      <c r="T228" s="89">
        <f t="shared" si="163"/>
        <v>0</v>
      </c>
      <c r="U228" s="89">
        <f t="shared" si="164"/>
        <v>0</v>
      </c>
      <c r="V228" s="89">
        <f t="shared" si="165"/>
        <v>46.879411764705885</v>
      </c>
      <c r="W228" s="89">
        <f t="shared" si="166"/>
        <v>0</v>
      </c>
      <c r="X228" s="89">
        <f t="shared" si="167"/>
        <v>0</v>
      </c>
      <c r="Y228" s="89">
        <f t="shared" si="168"/>
        <v>0</v>
      </c>
      <c r="Z228" s="89">
        <f t="shared" si="169"/>
        <v>0</v>
      </c>
      <c r="AA228" s="89">
        <f t="shared" si="184"/>
        <v>0</v>
      </c>
      <c r="AB228" s="89">
        <f t="shared" si="185"/>
        <v>0</v>
      </c>
      <c r="AC228" s="89">
        <f t="shared" si="186"/>
        <v>0</v>
      </c>
      <c r="AD228" s="89">
        <f t="shared" si="187"/>
        <v>0</v>
      </c>
      <c r="AE228" s="89">
        <f t="shared" si="188"/>
        <v>0</v>
      </c>
      <c r="AF228" s="89">
        <f t="shared" si="189"/>
        <v>0</v>
      </c>
      <c r="AG228" s="89">
        <f t="shared" si="190"/>
        <v>0</v>
      </c>
      <c r="AH228" s="89">
        <f t="shared" ref="AH228:AH248" si="191">AG227</f>
        <v>0</v>
      </c>
      <c r="AI228" s="89">
        <f t="shared" si="173"/>
        <v>0</v>
      </c>
      <c r="AJ228" s="89">
        <f t="shared" si="174"/>
        <v>0</v>
      </c>
      <c r="AK228" s="89">
        <f t="shared" si="175"/>
        <v>0</v>
      </c>
      <c r="AL228" s="89">
        <f t="shared" si="176"/>
        <v>0</v>
      </c>
      <c r="AM228" s="89">
        <f t="shared" si="177"/>
        <v>0</v>
      </c>
      <c r="AN228" s="89">
        <f t="shared" si="178"/>
        <v>0</v>
      </c>
      <c r="AO228" s="89">
        <f t="shared" si="179"/>
        <v>0</v>
      </c>
      <c r="AP228" s="89">
        <f t="shared" si="180"/>
        <v>0</v>
      </c>
      <c r="AQ228" s="89">
        <f t="shared" si="181"/>
        <v>0</v>
      </c>
      <c r="AR228" s="649">
        <f t="shared" si="182"/>
        <v>0</v>
      </c>
      <c r="AS228" s="89"/>
    </row>
    <row r="229" spans="2:45" hidden="1" outlineLevel="1">
      <c r="B229" s="648"/>
      <c r="C229" s="81">
        <f t="shared" si="183"/>
        <v>11</v>
      </c>
      <c r="D229" s="191"/>
      <c r="E229" s="89"/>
      <c r="F229" s="89"/>
      <c r="G229" s="89"/>
      <c r="O229" s="89">
        <f>N228</f>
        <v>0</v>
      </c>
      <c r="P229" s="89">
        <f t="shared" si="159"/>
        <v>0</v>
      </c>
      <c r="Q229" s="89">
        <f t="shared" si="160"/>
        <v>0</v>
      </c>
      <c r="R229" s="89">
        <f t="shared" si="161"/>
        <v>0</v>
      </c>
      <c r="S229" s="89">
        <f t="shared" si="162"/>
        <v>0</v>
      </c>
      <c r="T229" s="89">
        <f t="shared" si="163"/>
        <v>0</v>
      </c>
      <c r="U229" s="89">
        <f t="shared" si="164"/>
        <v>0</v>
      </c>
      <c r="V229" s="89">
        <f t="shared" si="165"/>
        <v>0</v>
      </c>
      <c r="W229" s="89">
        <f t="shared" si="166"/>
        <v>46.879411764705885</v>
      </c>
      <c r="X229" s="89">
        <f t="shared" si="167"/>
        <v>0</v>
      </c>
      <c r="Y229" s="89">
        <f t="shared" si="168"/>
        <v>0</v>
      </c>
      <c r="Z229" s="89">
        <f t="shared" si="169"/>
        <v>0</v>
      </c>
      <c r="AA229" s="89">
        <f t="shared" si="184"/>
        <v>0</v>
      </c>
      <c r="AB229" s="89">
        <f t="shared" si="185"/>
        <v>0</v>
      </c>
      <c r="AC229" s="89">
        <f t="shared" si="186"/>
        <v>0</v>
      </c>
      <c r="AD229" s="89">
        <f t="shared" si="187"/>
        <v>0</v>
      </c>
      <c r="AE229" s="89">
        <f t="shared" si="188"/>
        <v>0</v>
      </c>
      <c r="AF229" s="89">
        <f t="shared" si="189"/>
        <v>0</v>
      </c>
      <c r="AG229" s="89">
        <f t="shared" si="190"/>
        <v>0</v>
      </c>
      <c r="AH229" s="89">
        <f t="shared" si="191"/>
        <v>0</v>
      </c>
      <c r="AI229" s="89">
        <f t="shared" ref="AI229:AI248" si="192">AH228</f>
        <v>0</v>
      </c>
      <c r="AJ229" s="89">
        <f t="shared" si="174"/>
        <v>0</v>
      </c>
      <c r="AK229" s="89">
        <f t="shared" si="175"/>
        <v>0</v>
      </c>
      <c r="AL229" s="89">
        <f t="shared" si="176"/>
        <v>0</v>
      </c>
      <c r="AM229" s="89">
        <f t="shared" si="177"/>
        <v>0</v>
      </c>
      <c r="AN229" s="89">
        <f t="shared" si="178"/>
        <v>0</v>
      </c>
      <c r="AO229" s="89">
        <f t="shared" si="179"/>
        <v>0</v>
      </c>
      <c r="AP229" s="89">
        <f t="shared" si="180"/>
        <v>0</v>
      </c>
      <c r="AQ229" s="89">
        <f t="shared" si="181"/>
        <v>0</v>
      </c>
      <c r="AR229" s="649">
        <f t="shared" si="182"/>
        <v>0</v>
      </c>
      <c r="AS229" s="89"/>
    </row>
    <row r="230" spans="2:45" hidden="1" outlineLevel="1">
      <c r="B230" s="648"/>
      <c r="C230" s="81">
        <f t="shared" si="183"/>
        <v>12</v>
      </c>
      <c r="D230" s="191"/>
      <c r="E230" s="89"/>
      <c r="F230" s="89"/>
      <c r="G230" s="89"/>
      <c r="P230" s="89">
        <f t="shared" si="159"/>
        <v>0</v>
      </c>
      <c r="Q230" s="89">
        <f t="shared" si="160"/>
        <v>0</v>
      </c>
      <c r="R230" s="89">
        <f t="shared" si="161"/>
        <v>0</v>
      </c>
      <c r="S230" s="89">
        <f t="shared" si="162"/>
        <v>0</v>
      </c>
      <c r="T230" s="89">
        <f t="shared" si="163"/>
        <v>0</v>
      </c>
      <c r="U230" s="89">
        <f t="shared" si="164"/>
        <v>0</v>
      </c>
      <c r="V230" s="89">
        <f t="shared" si="165"/>
        <v>0</v>
      </c>
      <c r="W230" s="89">
        <f t="shared" si="166"/>
        <v>0</v>
      </c>
      <c r="X230" s="89">
        <f t="shared" si="167"/>
        <v>46.879411764705885</v>
      </c>
      <c r="Y230" s="89">
        <f t="shared" si="168"/>
        <v>0</v>
      </c>
      <c r="Z230" s="89">
        <f t="shared" si="169"/>
        <v>0</v>
      </c>
      <c r="AA230" s="89">
        <f t="shared" si="184"/>
        <v>0</v>
      </c>
      <c r="AB230" s="89">
        <f t="shared" si="185"/>
        <v>0</v>
      </c>
      <c r="AC230" s="89">
        <f t="shared" si="186"/>
        <v>0</v>
      </c>
      <c r="AD230" s="89">
        <f t="shared" si="187"/>
        <v>0</v>
      </c>
      <c r="AE230" s="89">
        <f t="shared" si="188"/>
        <v>0</v>
      </c>
      <c r="AF230" s="89">
        <f t="shared" si="189"/>
        <v>0</v>
      </c>
      <c r="AG230" s="89">
        <f t="shared" si="190"/>
        <v>0</v>
      </c>
      <c r="AH230" s="89">
        <f t="shared" si="191"/>
        <v>0</v>
      </c>
      <c r="AI230" s="89">
        <f t="shared" si="192"/>
        <v>0</v>
      </c>
      <c r="AJ230" s="89">
        <f t="shared" ref="AJ230:AJ249" si="193">AI229</f>
        <v>0</v>
      </c>
      <c r="AK230" s="89">
        <f t="shared" si="175"/>
        <v>0</v>
      </c>
      <c r="AL230" s="89">
        <f t="shared" si="176"/>
        <v>0</v>
      </c>
      <c r="AM230" s="89">
        <f t="shared" si="177"/>
        <v>0</v>
      </c>
      <c r="AN230" s="89">
        <f t="shared" si="178"/>
        <v>0</v>
      </c>
      <c r="AO230" s="89">
        <f t="shared" si="179"/>
        <v>0</v>
      </c>
      <c r="AP230" s="89">
        <f t="shared" si="180"/>
        <v>0</v>
      </c>
      <c r="AQ230" s="89">
        <f t="shared" si="181"/>
        <v>0</v>
      </c>
      <c r="AR230" s="649">
        <f t="shared" si="182"/>
        <v>0</v>
      </c>
      <c r="AS230" s="89"/>
    </row>
    <row r="231" spans="2:45" hidden="1" outlineLevel="1">
      <c r="B231" s="648"/>
      <c r="C231" s="81">
        <f t="shared" si="183"/>
        <v>13</v>
      </c>
      <c r="D231" s="191"/>
      <c r="E231" s="89"/>
      <c r="Q231" s="89">
        <f t="shared" si="160"/>
        <v>0</v>
      </c>
      <c r="R231" s="89">
        <f t="shared" si="161"/>
        <v>0</v>
      </c>
      <c r="S231" s="89">
        <f t="shared" si="162"/>
        <v>0</v>
      </c>
      <c r="T231" s="89">
        <f t="shared" si="163"/>
        <v>0</v>
      </c>
      <c r="U231" s="89">
        <f t="shared" si="164"/>
        <v>0</v>
      </c>
      <c r="V231" s="89">
        <f t="shared" si="165"/>
        <v>0</v>
      </c>
      <c r="W231" s="89">
        <f t="shared" si="166"/>
        <v>0</v>
      </c>
      <c r="X231" s="89">
        <f t="shared" si="167"/>
        <v>0</v>
      </c>
      <c r="Y231" s="89">
        <f t="shared" si="168"/>
        <v>46.879411764705885</v>
      </c>
      <c r="Z231" s="89">
        <f t="shared" si="169"/>
        <v>0</v>
      </c>
      <c r="AA231" s="89">
        <f t="shared" si="184"/>
        <v>0</v>
      </c>
      <c r="AB231" s="89">
        <f t="shared" si="185"/>
        <v>0</v>
      </c>
      <c r="AC231" s="89">
        <f t="shared" si="186"/>
        <v>0</v>
      </c>
      <c r="AD231" s="89">
        <f t="shared" si="187"/>
        <v>0</v>
      </c>
      <c r="AE231" s="89">
        <f t="shared" si="188"/>
        <v>0</v>
      </c>
      <c r="AF231" s="89">
        <f t="shared" si="189"/>
        <v>0</v>
      </c>
      <c r="AG231" s="89">
        <f t="shared" si="190"/>
        <v>0</v>
      </c>
      <c r="AH231" s="89">
        <f t="shared" si="191"/>
        <v>0</v>
      </c>
      <c r="AI231" s="89">
        <f t="shared" si="192"/>
        <v>0</v>
      </c>
      <c r="AJ231" s="89">
        <f t="shared" si="193"/>
        <v>0</v>
      </c>
      <c r="AK231" s="89">
        <f t="shared" ref="AK231:AK250" si="194">AJ230</f>
        <v>0</v>
      </c>
      <c r="AL231" s="89">
        <f t="shared" si="176"/>
        <v>0</v>
      </c>
      <c r="AM231" s="89">
        <f t="shared" si="177"/>
        <v>0</v>
      </c>
      <c r="AN231" s="89">
        <f t="shared" si="178"/>
        <v>0</v>
      </c>
      <c r="AO231" s="89">
        <f t="shared" si="179"/>
        <v>0</v>
      </c>
      <c r="AP231" s="89">
        <f t="shared" si="180"/>
        <v>0</v>
      </c>
      <c r="AQ231" s="89">
        <f t="shared" si="181"/>
        <v>0</v>
      </c>
      <c r="AR231" s="649">
        <f t="shared" si="182"/>
        <v>0</v>
      </c>
      <c r="AS231" s="89"/>
    </row>
    <row r="232" spans="2:45" hidden="1" outlineLevel="1">
      <c r="B232" s="648"/>
      <c r="C232" s="81">
        <f t="shared" si="183"/>
        <v>14</v>
      </c>
      <c r="D232" s="191"/>
      <c r="R232" s="89">
        <f t="shared" si="161"/>
        <v>0</v>
      </c>
      <c r="S232" s="89">
        <f t="shared" si="162"/>
        <v>0</v>
      </c>
      <c r="T232" s="89">
        <f t="shared" si="163"/>
        <v>0</v>
      </c>
      <c r="U232" s="89">
        <f t="shared" si="164"/>
        <v>0</v>
      </c>
      <c r="V232" s="89">
        <f t="shared" si="165"/>
        <v>0</v>
      </c>
      <c r="W232" s="89">
        <f t="shared" si="166"/>
        <v>0</v>
      </c>
      <c r="X232" s="89">
        <f t="shared" si="167"/>
        <v>0</v>
      </c>
      <c r="Y232" s="89">
        <f t="shared" si="168"/>
        <v>0</v>
      </c>
      <c r="Z232" s="89">
        <f t="shared" si="169"/>
        <v>46.879411764705885</v>
      </c>
      <c r="AA232" s="89">
        <f t="shared" si="184"/>
        <v>0</v>
      </c>
      <c r="AB232" s="89">
        <f t="shared" si="185"/>
        <v>0</v>
      </c>
      <c r="AC232" s="89">
        <f t="shared" si="186"/>
        <v>0</v>
      </c>
      <c r="AD232" s="89">
        <f t="shared" si="187"/>
        <v>0</v>
      </c>
      <c r="AE232" s="89">
        <f t="shared" si="188"/>
        <v>0</v>
      </c>
      <c r="AF232" s="89">
        <f t="shared" si="189"/>
        <v>0</v>
      </c>
      <c r="AG232" s="89">
        <f t="shared" si="190"/>
        <v>0</v>
      </c>
      <c r="AH232" s="89">
        <f t="shared" si="191"/>
        <v>0</v>
      </c>
      <c r="AI232" s="89">
        <f t="shared" si="192"/>
        <v>0</v>
      </c>
      <c r="AJ232" s="89">
        <f t="shared" si="193"/>
        <v>0</v>
      </c>
      <c r="AK232" s="89">
        <f t="shared" si="194"/>
        <v>0</v>
      </c>
      <c r="AL232" s="89">
        <f t="shared" ref="AL232:AL251" si="195">AK231</f>
        <v>0</v>
      </c>
      <c r="AM232" s="89">
        <f t="shared" si="177"/>
        <v>0</v>
      </c>
      <c r="AN232" s="89">
        <f t="shared" si="178"/>
        <v>0</v>
      </c>
      <c r="AO232" s="89">
        <f t="shared" si="179"/>
        <v>0</v>
      </c>
      <c r="AP232" s="89">
        <f t="shared" si="180"/>
        <v>0</v>
      </c>
      <c r="AQ232" s="89">
        <f t="shared" si="181"/>
        <v>0</v>
      </c>
      <c r="AR232" s="649">
        <f t="shared" si="182"/>
        <v>0</v>
      </c>
      <c r="AS232" s="89"/>
    </row>
    <row r="233" spans="2:45" hidden="1" outlineLevel="1">
      <c r="B233" s="648"/>
      <c r="C233" s="81">
        <f t="shared" si="183"/>
        <v>15</v>
      </c>
      <c r="D233" s="191"/>
      <c r="S233" s="89">
        <f t="shared" si="162"/>
        <v>0</v>
      </c>
      <c r="T233" s="89">
        <f t="shared" si="163"/>
        <v>0</v>
      </c>
      <c r="U233" s="89">
        <f t="shared" si="164"/>
        <v>0</v>
      </c>
      <c r="V233" s="89">
        <f t="shared" si="165"/>
        <v>0</v>
      </c>
      <c r="W233" s="89">
        <f t="shared" si="166"/>
        <v>0</v>
      </c>
      <c r="X233" s="89">
        <f t="shared" si="167"/>
        <v>0</v>
      </c>
      <c r="Y233" s="89">
        <f t="shared" si="168"/>
        <v>0</v>
      </c>
      <c r="Z233" s="89">
        <f t="shared" si="169"/>
        <v>0</v>
      </c>
      <c r="AA233" s="89">
        <f t="shared" si="184"/>
        <v>46.879411764705885</v>
      </c>
      <c r="AB233" s="89">
        <f t="shared" si="185"/>
        <v>0</v>
      </c>
      <c r="AC233" s="89">
        <f t="shared" si="186"/>
        <v>0</v>
      </c>
      <c r="AD233" s="89">
        <f t="shared" si="187"/>
        <v>0</v>
      </c>
      <c r="AE233" s="89">
        <f t="shared" si="188"/>
        <v>0</v>
      </c>
      <c r="AF233" s="89">
        <f t="shared" si="189"/>
        <v>0</v>
      </c>
      <c r="AG233" s="89">
        <f t="shared" si="190"/>
        <v>0</v>
      </c>
      <c r="AH233" s="89">
        <f t="shared" si="191"/>
        <v>0</v>
      </c>
      <c r="AI233" s="89">
        <f t="shared" si="192"/>
        <v>0</v>
      </c>
      <c r="AJ233" s="89">
        <f t="shared" si="193"/>
        <v>0</v>
      </c>
      <c r="AK233" s="89">
        <f t="shared" si="194"/>
        <v>0</v>
      </c>
      <c r="AL233" s="89">
        <f t="shared" si="195"/>
        <v>0</v>
      </c>
      <c r="AM233" s="89">
        <f t="shared" ref="AM233:AM252" si="196">AL232</f>
        <v>0</v>
      </c>
      <c r="AN233" s="89">
        <f t="shared" si="178"/>
        <v>0</v>
      </c>
      <c r="AO233" s="89">
        <f t="shared" si="179"/>
        <v>0</v>
      </c>
      <c r="AP233" s="89">
        <f t="shared" si="180"/>
        <v>0</v>
      </c>
      <c r="AQ233" s="89">
        <f t="shared" si="181"/>
        <v>0</v>
      </c>
      <c r="AR233" s="649">
        <f t="shared" si="182"/>
        <v>0</v>
      </c>
      <c r="AS233" s="89"/>
    </row>
    <row r="234" spans="2:45" hidden="1" outlineLevel="1">
      <c r="B234" s="648"/>
      <c r="C234" s="81">
        <f t="shared" si="183"/>
        <v>16</v>
      </c>
      <c r="D234" s="191"/>
      <c r="T234" s="89">
        <f t="shared" si="163"/>
        <v>0</v>
      </c>
      <c r="U234" s="89">
        <f t="shared" si="164"/>
        <v>0</v>
      </c>
      <c r="V234" s="89">
        <f t="shared" si="165"/>
        <v>0</v>
      </c>
      <c r="W234" s="89">
        <f t="shared" si="166"/>
        <v>0</v>
      </c>
      <c r="X234" s="89">
        <f t="shared" si="167"/>
        <v>0</v>
      </c>
      <c r="Y234" s="89">
        <f t="shared" si="168"/>
        <v>0</v>
      </c>
      <c r="Z234" s="89">
        <f t="shared" si="169"/>
        <v>0</v>
      </c>
      <c r="AA234" s="89">
        <f t="shared" si="184"/>
        <v>0</v>
      </c>
      <c r="AB234" s="89">
        <f t="shared" si="185"/>
        <v>46.879411764705885</v>
      </c>
      <c r="AC234" s="89">
        <f t="shared" si="186"/>
        <v>0</v>
      </c>
      <c r="AD234" s="89">
        <f t="shared" si="187"/>
        <v>0</v>
      </c>
      <c r="AE234" s="89">
        <f t="shared" si="188"/>
        <v>0</v>
      </c>
      <c r="AF234" s="89">
        <f t="shared" si="189"/>
        <v>0</v>
      </c>
      <c r="AG234" s="89">
        <f t="shared" si="190"/>
        <v>0</v>
      </c>
      <c r="AH234" s="89">
        <f t="shared" si="191"/>
        <v>0</v>
      </c>
      <c r="AI234" s="89">
        <f t="shared" si="192"/>
        <v>0</v>
      </c>
      <c r="AJ234" s="89">
        <f t="shared" si="193"/>
        <v>0</v>
      </c>
      <c r="AK234" s="89">
        <f t="shared" si="194"/>
        <v>0</v>
      </c>
      <c r="AL234" s="89">
        <f t="shared" si="195"/>
        <v>0</v>
      </c>
      <c r="AM234" s="89">
        <f t="shared" si="196"/>
        <v>0</v>
      </c>
      <c r="AN234" s="89">
        <f t="shared" ref="AN234:AN253" si="197">AM233</f>
        <v>0</v>
      </c>
      <c r="AO234" s="89">
        <f t="shared" si="179"/>
        <v>0</v>
      </c>
      <c r="AP234" s="89">
        <f t="shared" si="180"/>
        <v>0</v>
      </c>
      <c r="AQ234" s="89">
        <f t="shared" si="181"/>
        <v>0</v>
      </c>
      <c r="AR234" s="649">
        <f t="shared" si="182"/>
        <v>0</v>
      </c>
      <c r="AS234" s="89"/>
    </row>
    <row r="235" spans="2:45" hidden="1" outlineLevel="1">
      <c r="B235" s="648"/>
      <c r="C235" s="81">
        <f t="shared" si="183"/>
        <v>17</v>
      </c>
      <c r="D235" s="191"/>
      <c r="U235" s="89">
        <f t="shared" si="164"/>
        <v>0</v>
      </c>
      <c r="V235" s="89">
        <f t="shared" si="165"/>
        <v>0</v>
      </c>
      <c r="W235" s="89">
        <f t="shared" si="166"/>
        <v>0</v>
      </c>
      <c r="X235" s="89">
        <f t="shared" si="167"/>
        <v>0</v>
      </c>
      <c r="Y235" s="89">
        <f t="shared" si="168"/>
        <v>0</v>
      </c>
      <c r="Z235" s="89">
        <f t="shared" si="169"/>
        <v>0</v>
      </c>
      <c r="AA235" s="89">
        <f t="shared" si="184"/>
        <v>0</v>
      </c>
      <c r="AB235" s="89">
        <f t="shared" si="185"/>
        <v>0</v>
      </c>
      <c r="AC235" s="89">
        <f t="shared" si="186"/>
        <v>46.879411764705885</v>
      </c>
      <c r="AD235" s="89">
        <f t="shared" si="187"/>
        <v>0</v>
      </c>
      <c r="AE235" s="89">
        <f t="shared" si="188"/>
        <v>0</v>
      </c>
      <c r="AF235" s="89">
        <f t="shared" si="189"/>
        <v>0</v>
      </c>
      <c r="AG235" s="89">
        <f t="shared" si="190"/>
        <v>0</v>
      </c>
      <c r="AH235" s="89">
        <f t="shared" si="191"/>
        <v>0</v>
      </c>
      <c r="AI235" s="89">
        <f t="shared" si="192"/>
        <v>0</v>
      </c>
      <c r="AJ235" s="89">
        <f t="shared" si="193"/>
        <v>0</v>
      </c>
      <c r="AK235" s="89">
        <f t="shared" si="194"/>
        <v>0</v>
      </c>
      <c r="AL235" s="89">
        <f t="shared" si="195"/>
        <v>0</v>
      </c>
      <c r="AM235" s="89">
        <f t="shared" si="196"/>
        <v>0</v>
      </c>
      <c r="AN235" s="89">
        <f t="shared" si="197"/>
        <v>0</v>
      </c>
      <c r="AO235" s="89">
        <f t="shared" ref="AO235:AO254" si="198">AN234</f>
        <v>0</v>
      </c>
      <c r="AP235" s="89">
        <f t="shared" si="180"/>
        <v>0</v>
      </c>
      <c r="AQ235" s="89">
        <f t="shared" si="181"/>
        <v>0</v>
      </c>
      <c r="AR235" s="649">
        <f t="shared" si="182"/>
        <v>0</v>
      </c>
      <c r="AS235" s="89"/>
    </row>
    <row r="236" spans="2:45" hidden="1" outlineLevel="1">
      <c r="B236" s="648"/>
      <c r="C236" s="81">
        <f t="shared" si="183"/>
        <v>18</v>
      </c>
      <c r="D236" s="191"/>
      <c r="V236" s="89">
        <f t="shared" si="165"/>
        <v>0</v>
      </c>
      <c r="W236" s="89">
        <f t="shared" si="166"/>
        <v>0</v>
      </c>
      <c r="X236" s="89">
        <f t="shared" si="167"/>
        <v>0</v>
      </c>
      <c r="Y236" s="89">
        <f t="shared" si="168"/>
        <v>0</v>
      </c>
      <c r="Z236" s="89">
        <f t="shared" si="169"/>
        <v>0</v>
      </c>
      <c r="AA236" s="89">
        <f t="shared" si="184"/>
        <v>0</v>
      </c>
      <c r="AB236" s="89">
        <f t="shared" si="185"/>
        <v>0</v>
      </c>
      <c r="AC236" s="89">
        <f t="shared" si="186"/>
        <v>0</v>
      </c>
      <c r="AD236" s="89">
        <f t="shared" si="187"/>
        <v>46.879411764705885</v>
      </c>
      <c r="AE236" s="89">
        <f t="shared" si="188"/>
        <v>0</v>
      </c>
      <c r="AF236" s="89">
        <f t="shared" si="189"/>
        <v>0</v>
      </c>
      <c r="AG236" s="89">
        <f t="shared" si="190"/>
        <v>0</v>
      </c>
      <c r="AH236" s="89">
        <f t="shared" si="191"/>
        <v>0</v>
      </c>
      <c r="AI236" s="89">
        <f t="shared" si="192"/>
        <v>0</v>
      </c>
      <c r="AJ236" s="89">
        <f t="shared" si="193"/>
        <v>0</v>
      </c>
      <c r="AK236" s="89">
        <f t="shared" si="194"/>
        <v>0</v>
      </c>
      <c r="AL236" s="89">
        <f t="shared" si="195"/>
        <v>0</v>
      </c>
      <c r="AM236" s="89">
        <f t="shared" si="196"/>
        <v>0</v>
      </c>
      <c r="AN236" s="89">
        <f t="shared" si="197"/>
        <v>0</v>
      </c>
      <c r="AO236" s="89">
        <f t="shared" si="198"/>
        <v>0</v>
      </c>
      <c r="AP236" s="89">
        <f t="shared" ref="AP236:AP255" si="199">AO235</f>
        <v>0</v>
      </c>
      <c r="AQ236" s="89">
        <f t="shared" si="181"/>
        <v>0</v>
      </c>
      <c r="AR236" s="649">
        <f t="shared" si="182"/>
        <v>0</v>
      </c>
      <c r="AS236" s="89"/>
    </row>
    <row r="237" spans="2:45" hidden="1" outlineLevel="1">
      <c r="B237" s="648"/>
      <c r="C237" s="81">
        <f t="shared" si="183"/>
        <v>19</v>
      </c>
      <c r="D237" s="191"/>
      <c r="W237" s="89">
        <f t="shared" si="166"/>
        <v>0</v>
      </c>
      <c r="X237" s="89">
        <f t="shared" si="167"/>
        <v>0</v>
      </c>
      <c r="Y237" s="89">
        <f t="shared" si="168"/>
        <v>0</v>
      </c>
      <c r="Z237" s="89">
        <f t="shared" si="169"/>
        <v>0</v>
      </c>
      <c r="AA237" s="89">
        <f t="shared" si="184"/>
        <v>0</v>
      </c>
      <c r="AB237" s="89">
        <f t="shared" si="185"/>
        <v>0</v>
      </c>
      <c r="AC237" s="89">
        <f t="shared" si="186"/>
        <v>0</v>
      </c>
      <c r="AD237" s="89">
        <f t="shared" si="187"/>
        <v>0</v>
      </c>
      <c r="AE237" s="89">
        <f t="shared" si="188"/>
        <v>46.879411764705885</v>
      </c>
      <c r="AF237" s="89">
        <f t="shared" si="189"/>
        <v>0</v>
      </c>
      <c r="AG237" s="89">
        <f t="shared" si="190"/>
        <v>0</v>
      </c>
      <c r="AH237" s="89">
        <f t="shared" si="191"/>
        <v>0</v>
      </c>
      <c r="AI237" s="89">
        <f t="shared" si="192"/>
        <v>0</v>
      </c>
      <c r="AJ237" s="89">
        <f t="shared" si="193"/>
        <v>0</v>
      </c>
      <c r="AK237" s="89">
        <f t="shared" si="194"/>
        <v>0</v>
      </c>
      <c r="AL237" s="89">
        <f t="shared" si="195"/>
        <v>0</v>
      </c>
      <c r="AM237" s="89">
        <f t="shared" si="196"/>
        <v>0</v>
      </c>
      <c r="AN237" s="89">
        <f t="shared" si="197"/>
        <v>0</v>
      </c>
      <c r="AO237" s="89">
        <f t="shared" si="198"/>
        <v>0</v>
      </c>
      <c r="AP237" s="89">
        <f t="shared" si="199"/>
        <v>0</v>
      </c>
      <c r="AQ237" s="89">
        <f t="shared" ref="AQ237:AR252" si="200">AP236</f>
        <v>0</v>
      </c>
      <c r="AR237" s="649">
        <f t="shared" si="200"/>
        <v>0</v>
      </c>
      <c r="AS237" s="89"/>
    </row>
    <row r="238" spans="2:45" hidden="1" outlineLevel="1">
      <c r="B238" s="648"/>
      <c r="C238" s="81">
        <f t="shared" si="183"/>
        <v>20</v>
      </c>
      <c r="D238" s="191"/>
      <c r="X238" s="89">
        <f t="shared" si="167"/>
        <v>0</v>
      </c>
      <c r="Y238" s="89">
        <f t="shared" si="168"/>
        <v>0</v>
      </c>
      <c r="Z238" s="89">
        <f t="shared" si="169"/>
        <v>0</v>
      </c>
      <c r="AA238" s="89">
        <f t="shared" si="184"/>
        <v>0</v>
      </c>
      <c r="AB238" s="89">
        <f t="shared" si="185"/>
        <v>0</v>
      </c>
      <c r="AC238" s="89">
        <f t="shared" si="186"/>
        <v>0</v>
      </c>
      <c r="AD238" s="89">
        <f t="shared" si="187"/>
        <v>0</v>
      </c>
      <c r="AE238" s="89">
        <f t="shared" si="188"/>
        <v>0</v>
      </c>
      <c r="AF238" s="89">
        <f t="shared" si="189"/>
        <v>46.879411764705885</v>
      </c>
      <c r="AG238" s="89">
        <f t="shared" si="190"/>
        <v>0</v>
      </c>
      <c r="AH238" s="89">
        <f t="shared" si="191"/>
        <v>0</v>
      </c>
      <c r="AI238" s="89">
        <f t="shared" si="192"/>
        <v>0</v>
      </c>
      <c r="AJ238" s="89">
        <f t="shared" si="193"/>
        <v>0</v>
      </c>
      <c r="AK238" s="89">
        <f t="shared" si="194"/>
        <v>0</v>
      </c>
      <c r="AL238" s="89">
        <f t="shared" si="195"/>
        <v>0</v>
      </c>
      <c r="AM238" s="89">
        <f t="shared" si="196"/>
        <v>0</v>
      </c>
      <c r="AN238" s="89">
        <f t="shared" si="197"/>
        <v>0</v>
      </c>
      <c r="AO238" s="89">
        <f t="shared" si="198"/>
        <v>0</v>
      </c>
      <c r="AP238" s="89">
        <f t="shared" si="199"/>
        <v>0</v>
      </c>
      <c r="AQ238" s="89">
        <f t="shared" si="200"/>
        <v>0</v>
      </c>
      <c r="AR238" s="649">
        <f t="shared" ref="AR238:AR256" si="201">AQ237</f>
        <v>0</v>
      </c>
      <c r="AS238" s="89"/>
    </row>
    <row r="239" spans="2:45" hidden="1" outlineLevel="1">
      <c r="B239" s="648"/>
      <c r="C239" s="81">
        <f t="shared" si="183"/>
        <v>21</v>
      </c>
      <c r="D239" s="191"/>
      <c r="X239" s="89"/>
      <c r="Y239" s="89">
        <f t="shared" si="168"/>
        <v>0</v>
      </c>
      <c r="Z239" s="89">
        <f t="shared" si="169"/>
        <v>0</v>
      </c>
      <c r="AA239" s="89">
        <f t="shared" si="184"/>
        <v>0</v>
      </c>
      <c r="AB239" s="89">
        <f t="shared" si="185"/>
        <v>0</v>
      </c>
      <c r="AC239" s="89">
        <f t="shared" si="186"/>
        <v>0</v>
      </c>
      <c r="AD239" s="89">
        <f t="shared" si="187"/>
        <v>0</v>
      </c>
      <c r="AE239" s="89">
        <f t="shared" si="188"/>
        <v>0</v>
      </c>
      <c r="AF239" s="89">
        <f t="shared" si="189"/>
        <v>0</v>
      </c>
      <c r="AG239" s="89">
        <f t="shared" si="190"/>
        <v>46.879411764705885</v>
      </c>
      <c r="AH239" s="89">
        <f t="shared" si="191"/>
        <v>0</v>
      </c>
      <c r="AI239" s="89">
        <f t="shared" si="192"/>
        <v>0</v>
      </c>
      <c r="AJ239" s="89">
        <f t="shared" si="193"/>
        <v>0</v>
      </c>
      <c r="AK239" s="89">
        <f t="shared" si="194"/>
        <v>0</v>
      </c>
      <c r="AL239" s="89">
        <f t="shared" si="195"/>
        <v>0</v>
      </c>
      <c r="AM239" s="89">
        <f t="shared" si="196"/>
        <v>0</v>
      </c>
      <c r="AN239" s="89">
        <f t="shared" si="197"/>
        <v>0</v>
      </c>
      <c r="AO239" s="89">
        <f t="shared" si="198"/>
        <v>0</v>
      </c>
      <c r="AP239" s="89">
        <f t="shared" si="199"/>
        <v>0</v>
      </c>
      <c r="AQ239" s="89">
        <f t="shared" si="200"/>
        <v>0</v>
      </c>
      <c r="AR239" s="649">
        <f t="shared" si="201"/>
        <v>0</v>
      </c>
      <c r="AS239" s="89"/>
    </row>
    <row r="240" spans="2:45" hidden="1" outlineLevel="1">
      <c r="B240" s="648"/>
      <c r="C240" s="81">
        <f t="shared" si="183"/>
        <v>22</v>
      </c>
      <c r="D240" s="191"/>
      <c r="X240" s="89"/>
      <c r="Y240" s="89"/>
      <c r="Z240" s="89">
        <f t="shared" si="169"/>
        <v>0</v>
      </c>
      <c r="AA240" s="89">
        <f t="shared" si="184"/>
        <v>0</v>
      </c>
      <c r="AB240" s="89">
        <f t="shared" si="185"/>
        <v>0</v>
      </c>
      <c r="AC240" s="89">
        <f t="shared" si="186"/>
        <v>0</v>
      </c>
      <c r="AD240" s="89">
        <f t="shared" si="187"/>
        <v>0</v>
      </c>
      <c r="AE240" s="89">
        <f t="shared" si="188"/>
        <v>0</v>
      </c>
      <c r="AF240" s="89">
        <f t="shared" si="189"/>
        <v>0</v>
      </c>
      <c r="AG240" s="89">
        <f t="shared" si="190"/>
        <v>0</v>
      </c>
      <c r="AH240" s="89">
        <f t="shared" si="191"/>
        <v>46.879411764705885</v>
      </c>
      <c r="AI240" s="89">
        <f t="shared" si="192"/>
        <v>0</v>
      </c>
      <c r="AJ240" s="89">
        <f t="shared" si="193"/>
        <v>0</v>
      </c>
      <c r="AK240" s="89">
        <f t="shared" si="194"/>
        <v>0</v>
      </c>
      <c r="AL240" s="89">
        <f t="shared" si="195"/>
        <v>0</v>
      </c>
      <c r="AM240" s="89">
        <f t="shared" si="196"/>
        <v>0</v>
      </c>
      <c r="AN240" s="89">
        <f t="shared" si="197"/>
        <v>0</v>
      </c>
      <c r="AO240" s="89">
        <f t="shared" si="198"/>
        <v>0</v>
      </c>
      <c r="AP240" s="89">
        <f t="shared" si="199"/>
        <v>0</v>
      </c>
      <c r="AQ240" s="89">
        <f t="shared" si="200"/>
        <v>0</v>
      </c>
      <c r="AR240" s="649">
        <f t="shared" si="201"/>
        <v>0</v>
      </c>
      <c r="AS240" s="89"/>
    </row>
    <row r="241" spans="2:45" hidden="1" outlineLevel="1">
      <c r="B241" s="648"/>
      <c r="C241" s="81">
        <f t="shared" si="183"/>
        <v>23</v>
      </c>
      <c r="D241" s="191"/>
      <c r="X241" s="89"/>
      <c r="Y241" s="89"/>
      <c r="Z241" s="89"/>
      <c r="AA241" s="89">
        <f t="shared" si="184"/>
        <v>0</v>
      </c>
      <c r="AB241" s="89">
        <f t="shared" si="185"/>
        <v>0</v>
      </c>
      <c r="AC241" s="89">
        <f t="shared" si="186"/>
        <v>0</v>
      </c>
      <c r="AD241" s="89">
        <f t="shared" si="187"/>
        <v>0</v>
      </c>
      <c r="AE241" s="89">
        <f t="shared" si="188"/>
        <v>0</v>
      </c>
      <c r="AF241" s="89">
        <f t="shared" si="189"/>
        <v>0</v>
      </c>
      <c r="AG241" s="89">
        <f t="shared" si="190"/>
        <v>0</v>
      </c>
      <c r="AH241" s="89">
        <f t="shared" si="191"/>
        <v>0</v>
      </c>
      <c r="AI241" s="89">
        <f t="shared" si="192"/>
        <v>46.879411764705885</v>
      </c>
      <c r="AJ241" s="89">
        <f t="shared" si="193"/>
        <v>0</v>
      </c>
      <c r="AK241" s="89">
        <f t="shared" si="194"/>
        <v>0</v>
      </c>
      <c r="AL241" s="89">
        <f t="shared" si="195"/>
        <v>0</v>
      </c>
      <c r="AM241" s="89">
        <f t="shared" si="196"/>
        <v>0</v>
      </c>
      <c r="AN241" s="89">
        <f t="shared" si="197"/>
        <v>0</v>
      </c>
      <c r="AO241" s="89">
        <f t="shared" si="198"/>
        <v>0</v>
      </c>
      <c r="AP241" s="89">
        <f t="shared" si="199"/>
        <v>0</v>
      </c>
      <c r="AQ241" s="89">
        <f t="shared" si="200"/>
        <v>0</v>
      </c>
      <c r="AR241" s="649">
        <f t="shared" si="201"/>
        <v>0</v>
      </c>
      <c r="AS241" s="89"/>
    </row>
    <row r="242" spans="2:45" hidden="1" outlineLevel="1">
      <c r="B242" s="648"/>
      <c r="C242" s="81">
        <f t="shared" si="183"/>
        <v>24</v>
      </c>
      <c r="D242" s="191"/>
      <c r="X242" s="89"/>
      <c r="Y242" s="89"/>
      <c r="Z242" s="89"/>
      <c r="AA242" s="89"/>
      <c r="AB242" s="89">
        <f t="shared" si="185"/>
        <v>0</v>
      </c>
      <c r="AC242" s="89">
        <f t="shared" si="186"/>
        <v>0</v>
      </c>
      <c r="AD242" s="89">
        <f t="shared" si="187"/>
        <v>0</v>
      </c>
      <c r="AE242" s="89">
        <f t="shared" si="188"/>
        <v>0</v>
      </c>
      <c r="AF242" s="89">
        <f t="shared" si="189"/>
        <v>0</v>
      </c>
      <c r="AG242" s="89">
        <f t="shared" si="190"/>
        <v>0</v>
      </c>
      <c r="AH242" s="89">
        <f t="shared" si="191"/>
        <v>0</v>
      </c>
      <c r="AI242" s="89">
        <f t="shared" si="192"/>
        <v>0</v>
      </c>
      <c r="AJ242" s="89">
        <f t="shared" si="193"/>
        <v>46.879411764705885</v>
      </c>
      <c r="AK242" s="89">
        <f t="shared" si="194"/>
        <v>0</v>
      </c>
      <c r="AL242" s="89">
        <f t="shared" si="195"/>
        <v>0</v>
      </c>
      <c r="AM242" s="89">
        <f t="shared" si="196"/>
        <v>0</v>
      </c>
      <c r="AN242" s="89">
        <f t="shared" si="197"/>
        <v>0</v>
      </c>
      <c r="AO242" s="89">
        <f t="shared" si="198"/>
        <v>0</v>
      </c>
      <c r="AP242" s="89">
        <f t="shared" si="199"/>
        <v>0</v>
      </c>
      <c r="AQ242" s="89">
        <f t="shared" si="200"/>
        <v>0</v>
      </c>
      <c r="AR242" s="649">
        <f t="shared" si="201"/>
        <v>0</v>
      </c>
      <c r="AS242" s="89"/>
    </row>
    <row r="243" spans="2:45" hidden="1" outlineLevel="1">
      <c r="B243" s="648"/>
      <c r="C243" s="81">
        <f t="shared" si="183"/>
        <v>25</v>
      </c>
      <c r="D243" s="191"/>
      <c r="X243" s="89"/>
      <c r="Y243" s="89"/>
      <c r="Z243" s="89"/>
      <c r="AA243" s="89"/>
      <c r="AB243" s="89"/>
      <c r="AC243" s="89">
        <f t="shared" si="186"/>
        <v>0</v>
      </c>
      <c r="AD243" s="89">
        <f t="shared" si="187"/>
        <v>0</v>
      </c>
      <c r="AE243" s="89">
        <f t="shared" si="188"/>
        <v>0</v>
      </c>
      <c r="AF243" s="89">
        <f t="shared" si="189"/>
        <v>0</v>
      </c>
      <c r="AG243" s="89">
        <f t="shared" si="190"/>
        <v>0</v>
      </c>
      <c r="AH243" s="89">
        <f t="shared" si="191"/>
        <v>0</v>
      </c>
      <c r="AI243" s="89">
        <f t="shared" si="192"/>
        <v>0</v>
      </c>
      <c r="AJ243" s="89">
        <f t="shared" si="193"/>
        <v>0</v>
      </c>
      <c r="AK243" s="89">
        <f t="shared" si="194"/>
        <v>46.879411764705885</v>
      </c>
      <c r="AL243" s="89">
        <f t="shared" si="195"/>
        <v>0</v>
      </c>
      <c r="AM243" s="89">
        <f t="shared" si="196"/>
        <v>0</v>
      </c>
      <c r="AN243" s="89">
        <f t="shared" si="197"/>
        <v>0</v>
      </c>
      <c r="AO243" s="89">
        <f t="shared" si="198"/>
        <v>0</v>
      </c>
      <c r="AP243" s="89">
        <f t="shared" si="199"/>
        <v>0</v>
      </c>
      <c r="AQ243" s="89">
        <f t="shared" si="200"/>
        <v>0</v>
      </c>
      <c r="AR243" s="649">
        <f t="shared" si="201"/>
        <v>0</v>
      </c>
      <c r="AS243" s="89"/>
    </row>
    <row r="244" spans="2:45" hidden="1" outlineLevel="1">
      <c r="B244" s="648"/>
      <c r="C244" s="81">
        <f t="shared" si="183"/>
        <v>26</v>
      </c>
      <c r="D244" s="191"/>
      <c r="X244" s="89"/>
      <c r="Y244" s="89"/>
      <c r="Z244" s="89"/>
      <c r="AA244" s="89"/>
      <c r="AB244" s="89"/>
      <c r="AC244" s="89"/>
      <c r="AD244" s="89">
        <f t="shared" si="187"/>
        <v>0</v>
      </c>
      <c r="AE244" s="89">
        <f t="shared" si="188"/>
        <v>0</v>
      </c>
      <c r="AF244" s="89">
        <f t="shared" si="189"/>
        <v>0</v>
      </c>
      <c r="AG244" s="89">
        <f t="shared" si="190"/>
        <v>0</v>
      </c>
      <c r="AH244" s="89">
        <f t="shared" si="191"/>
        <v>0</v>
      </c>
      <c r="AI244" s="89">
        <f t="shared" si="192"/>
        <v>0</v>
      </c>
      <c r="AJ244" s="89">
        <f t="shared" si="193"/>
        <v>0</v>
      </c>
      <c r="AK244" s="89">
        <f t="shared" si="194"/>
        <v>0</v>
      </c>
      <c r="AL244" s="89">
        <f t="shared" si="195"/>
        <v>46.879411764705885</v>
      </c>
      <c r="AM244" s="89">
        <f t="shared" si="196"/>
        <v>0</v>
      </c>
      <c r="AN244" s="89">
        <f t="shared" si="197"/>
        <v>0</v>
      </c>
      <c r="AO244" s="89">
        <f t="shared" si="198"/>
        <v>0</v>
      </c>
      <c r="AP244" s="89">
        <f t="shared" si="199"/>
        <v>0</v>
      </c>
      <c r="AQ244" s="89">
        <f t="shared" si="200"/>
        <v>0</v>
      </c>
      <c r="AR244" s="649">
        <f t="shared" si="201"/>
        <v>0</v>
      </c>
      <c r="AS244" s="89"/>
    </row>
    <row r="245" spans="2:45" hidden="1" outlineLevel="1">
      <c r="B245" s="648"/>
      <c r="C245" s="81">
        <f t="shared" si="183"/>
        <v>27</v>
      </c>
      <c r="D245" s="191"/>
      <c r="X245" s="89"/>
      <c r="Y245" s="89"/>
      <c r="Z245" s="89"/>
      <c r="AA245" s="89"/>
      <c r="AB245" s="89"/>
      <c r="AC245" s="89"/>
      <c r="AD245" s="89"/>
      <c r="AE245" s="89">
        <f t="shared" si="188"/>
        <v>0</v>
      </c>
      <c r="AF245" s="89">
        <f t="shared" si="189"/>
        <v>0</v>
      </c>
      <c r="AG245" s="89">
        <f t="shared" si="190"/>
        <v>0</v>
      </c>
      <c r="AH245" s="89">
        <f t="shared" si="191"/>
        <v>0</v>
      </c>
      <c r="AI245" s="89">
        <f t="shared" si="192"/>
        <v>0</v>
      </c>
      <c r="AJ245" s="89">
        <f t="shared" si="193"/>
        <v>0</v>
      </c>
      <c r="AK245" s="89">
        <f t="shared" si="194"/>
        <v>0</v>
      </c>
      <c r="AL245" s="89">
        <f t="shared" si="195"/>
        <v>0</v>
      </c>
      <c r="AM245" s="89">
        <f t="shared" si="196"/>
        <v>46.879411764705885</v>
      </c>
      <c r="AN245" s="89">
        <f t="shared" si="197"/>
        <v>0</v>
      </c>
      <c r="AO245" s="89">
        <f t="shared" si="198"/>
        <v>0</v>
      </c>
      <c r="AP245" s="89">
        <f t="shared" si="199"/>
        <v>0</v>
      </c>
      <c r="AQ245" s="89">
        <f t="shared" si="200"/>
        <v>0</v>
      </c>
      <c r="AR245" s="649">
        <f t="shared" si="201"/>
        <v>0</v>
      </c>
      <c r="AS245" s="89"/>
    </row>
    <row r="246" spans="2:45" hidden="1" outlineLevel="1">
      <c r="B246" s="648"/>
      <c r="C246" s="81">
        <f t="shared" si="183"/>
        <v>28</v>
      </c>
      <c r="D246" s="191"/>
      <c r="X246" s="89"/>
      <c r="Y246" s="89"/>
      <c r="Z246" s="89"/>
      <c r="AA246" s="89"/>
      <c r="AB246" s="89"/>
      <c r="AC246" s="89"/>
      <c r="AD246" s="89"/>
      <c r="AE246" s="89"/>
      <c r="AF246" s="89">
        <f t="shared" si="189"/>
        <v>0</v>
      </c>
      <c r="AG246" s="89">
        <f t="shared" si="190"/>
        <v>0</v>
      </c>
      <c r="AH246" s="89">
        <f t="shared" si="191"/>
        <v>0</v>
      </c>
      <c r="AI246" s="89">
        <f t="shared" si="192"/>
        <v>0</v>
      </c>
      <c r="AJ246" s="89">
        <f t="shared" si="193"/>
        <v>0</v>
      </c>
      <c r="AK246" s="89">
        <f t="shared" si="194"/>
        <v>0</v>
      </c>
      <c r="AL246" s="89">
        <f t="shared" si="195"/>
        <v>0</v>
      </c>
      <c r="AM246" s="89">
        <f t="shared" si="196"/>
        <v>0</v>
      </c>
      <c r="AN246" s="89">
        <f t="shared" si="197"/>
        <v>46.879411764705885</v>
      </c>
      <c r="AO246" s="89">
        <f t="shared" si="198"/>
        <v>0</v>
      </c>
      <c r="AP246" s="89">
        <f t="shared" si="199"/>
        <v>0</v>
      </c>
      <c r="AQ246" s="89">
        <f t="shared" si="200"/>
        <v>0</v>
      </c>
      <c r="AR246" s="649">
        <f t="shared" si="201"/>
        <v>0</v>
      </c>
      <c r="AS246" s="89"/>
    </row>
    <row r="247" spans="2:45" hidden="1" outlineLevel="1">
      <c r="B247" s="648"/>
      <c r="C247" s="81">
        <f t="shared" si="183"/>
        <v>29</v>
      </c>
      <c r="D247" s="191"/>
      <c r="X247" s="89"/>
      <c r="Y247" s="89"/>
      <c r="Z247" s="89"/>
      <c r="AA247" s="89"/>
      <c r="AB247" s="89"/>
      <c r="AC247" s="89"/>
      <c r="AD247" s="89"/>
      <c r="AE247" s="89"/>
      <c r="AF247" s="89"/>
      <c r="AG247" s="89">
        <f t="shared" si="190"/>
        <v>0</v>
      </c>
      <c r="AH247" s="89">
        <f t="shared" si="191"/>
        <v>0</v>
      </c>
      <c r="AI247" s="89">
        <f t="shared" si="192"/>
        <v>0</v>
      </c>
      <c r="AJ247" s="89">
        <f t="shared" si="193"/>
        <v>0</v>
      </c>
      <c r="AK247" s="89">
        <f t="shared" si="194"/>
        <v>0</v>
      </c>
      <c r="AL247" s="89">
        <f t="shared" si="195"/>
        <v>0</v>
      </c>
      <c r="AM247" s="89">
        <f t="shared" si="196"/>
        <v>0</v>
      </c>
      <c r="AN247" s="89">
        <f t="shared" si="197"/>
        <v>0</v>
      </c>
      <c r="AO247" s="89">
        <f t="shared" si="198"/>
        <v>46.879411764705885</v>
      </c>
      <c r="AP247" s="89">
        <f t="shared" si="199"/>
        <v>0</v>
      </c>
      <c r="AQ247" s="89">
        <f t="shared" si="200"/>
        <v>0</v>
      </c>
      <c r="AR247" s="649">
        <f t="shared" si="201"/>
        <v>0</v>
      </c>
      <c r="AS247" s="89"/>
    </row>
    <row r="248" spans="2:45" hidden="1" outlineLevel="1">
      <c r="B248" s="648"/>
      <c r="C248" s="81">
        <f t="shared" si="183"/>
        <v>30</v>
      </c>
      <c r="D248" s="191"/>
      <c r="X248" s="89"/>
      <c r="Y248" s="89"/>
      <c r="Z248" s="89"/>
      <c r="AA248" s="89"/>
      <c r="AB248" s="89"/>
      <c r="AC248" s="89"/>
      <c r="AD248" s="89"/>
      <c r="AE248" s="89"/>
      <c r="AF248" s="89"/>
      <c r="AG248" s="89"/>
      <c r="AH248" s="89">
        <f t="shared" si="191"/>
        <v>0</v>
      </c>
      <c r="AI248" s="89">
        <f t="shared" si="192"/>
        <v>0</v>
      </c>
      <c r="AJ248" s="89">
        <f t="shared" si="193"/>
        <v>0</v>
      </c>
      <c r="AK248" s="89">
        <f t="shared" si="194"/>
        <v>0</v>
      </c>
      <c r="AL248" s="89">
        <f t="shared" si="195"/>
        <v>0</v>
      </c>
      <c r="AM248" s="89">
        <f t="shared" si="196"/>
        <v>0</v>
      </c>
      <c r="AN248" s="89">
        <f t="shared" si="197"/>
        <v>0</v>
      </c>
      <c r="AO248" s="89">
        <f t="shared" si="198"/>
        <v>0</v>
      </c>
      <c r="AP248" s="89">
        <f t="shared" si="199"/>
        <v>46.879411764705885</v>
      </c>
      <c r="AQ248" s="89">
        <f t="shared" si="200"/>
        <v>0</v>
      </c>
      <c r="AR248" s="649">
        <f t="shared" si="201"/>
        <v>0</v>
      </c>
      <c r="AS248" s="89"/>
    </row>
    <row r="249" spans="2:45" hidden="1" outlineLevel="1">
      <c r="B249" s="648"/>
      <c r="C249" s="81">
        <f t="shared" si="183"/>
        <v>31</v>
      </c>
      <c r="D249" s="191"/>
      <c r="X249" s="89"/>
      <c r="Y249" s="89"/>
      <c r="Z249" s="89"/>
      <c r="AA249" s="89"/>
      <c r="AB249" s="89"/>
      <c r="AC249" s="89"/>
      <c r="AD249" s="89"/>
      <c r="AE249" s="89"/>
      <c r="AF249" s="89"/>
      <c r="AG249" s="89"/>
      <c r="AH249" s="89"/>
      <c r="AI249" s="89">
        <f>AH248</f>
        <v>0</v>
      </c>
      <c r="AJ249" s="89">
        <f t="shared" si="193"/>
        <v>0</v>
      </c>
      <c r="AK249" s="89">
        <f t="shared" si="194"/>
        <v>0</v>
      </c>
      <c r="AL249" s="89">
        <f t="shared" si="195"/>
        <v>0</v>
      </c>
      <c r="AM249" s="89">
        <f t="shared" si="196"/>
        <v>0</v>
      </c>
      <c r="AN249" s="89">
        <f t="shared" si="197"/>
        <v>0</v>
      </c>
      <c r="AO249" s="89">
        <f t="shared" si="198"/>
        <v>0</v>
      </c>
      <c r="AP249" s="89">
        <f t="shared" si="199"/>
        <v>0</v>
      </c>
      <c r="AQ249" s="89">
        <f t="shared" si="200"/>
        <v>46.879411764705885</v>
      </c>
      <c r="AR249" s="649">
        <f t="shared" si="201"/>
        <v>0</v>
      </c>
      <c r="AS249" s="89"/>
    </row>
    <row r="250" spans="2:45" hidden="1" outlineLevel="1">
      <c r="B250" s="648"/>
      <c r="C250" s="81">
        <f t="shared" si="183"/>
        <v>32</v>
      </c>
      <c r="D250" s="191"/>
      <c r="X250" s="89"/>
      <c r="Y250" s="89"/>
      <c r="Z250" s="89"/>
      <c r="AA250" s="89"/>
      <c r="AB250" s="89"/>
      <c r="AC250" s="89"/>
      <c r="AD250" s="89"/>
      <c r="AE250" s="89"/>
      <c r="AF250" s="89"/>
      <c r="AG250" s="89"/>
      <c r="AH250" s="89"/>
      <c r="AI250" s="89"/>
      <c r="AJ250" s="89">
        <f>AI249</f>
        <v>0</v>
      </c>
      <c r="AK250" s="89">
        <f t="shared" si="194"/>
        <v>0</v>
      </c>
      <c r="AL250" s="89">
        <f t="shared" si="195"/>
        <v>0</v>
      </c>
      <c r="AM250" s="89">
        <f t="shared" si="196"/>
        <v>0</v>
      </c>
      <c r="AN250" s="89">
        <f t="shared" si="197"/>
        <v>0</v>
      </c>
      <c r="AO250" s="89">
        <f t="shared" si="198"/>
        <v>0</v>
      </c>
      <c r="AP250" s="89">
        <f t="shared" si="199"/>
        <v>0</v>
      </c>
      <c r="AQ250" s="89">
        <f t="shared" si="200"/>
        <v>0</v>
      </c>
      <c r="AR250" s="649">
        <f t="shared" si="201"/>
        <v>46.879411764705885</v>
      </c>
      <c r="AS250" s="89"/>
    </row>
    <row r="251" spans="2:45" hidden="1" outlineLevel="1">
      <c r="B251" s="648"/>
      <c r="C251" s="81">
        <f t="shared" si="183"/>
        <v>33</v>
      </c>
      <c r="D251" s="191"/>
      <c r="X251" s="89"/>
      <c r="Y251" s="89"/>
      <c r="Z251" s="89"/>
      <c r="AA251" s="89"/>
      <c r="AB251" s="89"/>
      <c r="AC251" s="89"/>
      <c r="AD251" s="89"/>
      <c r="AE251" s="89"/>
      <c r="AF251" s="89"/>
      <c r="AG251" s="89"/>
      <c r="AH251" s="89"/>
      <c r="AI251" s="89"/>
      <c r="AJ251" s="89"/>
      <c r="AK251" s="89">
        <f>AJ250</f>
        <v>0</v>
      </c>
      <c r="AL251" s="89">
        <f t="shared" si="195"/>
        <v>0</v>
      </c>
      <c r="AM251" s="89">
        <f t="shared" si="196"/>
        <v>0</v>
      </c>
      <c r="AN251" s="89">
        <f t="shared" si="197"/>
        <v>0</v>
      </c>
      <c r="AO251" s="89">
        <f t="shared" si="198"/>
        <v>0</v>
      </c>
      <c r="AP251" s="89">
        <f t="shared" si="199"/>
        <v>0</v>
      </c>
      <c r="AQ251" s="89">
        <f t="shared" si="200"/>
        <v>0</v>
      </c>
      <c r="AR251" s="649">
        <f t="shared" si="201"/>
        <v>0</v>
      </c>
      <c r="AS251" s="89"/>
    </row>
    <row r="252" spans="2:45" hidden="1" outlineLevel="1">
      <c r="B252" s="648"/>
      <c r="C252" s="81">
        <f t="shared" si="183"/>
        <v>34</v>
      </c>
      <c r="D252" s="191"/>
      <c r="X252" s="89"/>
      <c r="Y252" s="89"/>
      <c r="Z252" s="89"/>
      <c r="AA252" s="89"/>
      <c r="AB252" s="89"/>
      <c r="AC252" s="89"/>
      <c r="AD252" s="89"/>
      <c r="AE252" s="89"/>
      <c r="AF252" s="89"/>
      <c r="AG252" s="89"/>
      <c r="AH252" s="89"/>
      <c r="AI252" s="89"/>
      <c r="AJ252" s="89"/>
      <c r="AK252" s="89"/>
      <c r="AL252" s="89">
        <f>AK251</f>
        <v>0</v>
      </c>
      <c r="AM252" s="89">
        <f t="shared" si="196"/>
        <v>0</v>
      </c>
      <c r="AN252" s="89">
        <f t="shared" si="197"/>
        <v>0</v>
      </c>
      <c r="AO252" s="89">
        <f t="shared" si="198"/>
        <v>0</v>
      </c>
      <c r="AP252" s="89">
        <f t="shared" si="199"/>
        <v>0</v>
      </c>
      <c r="AQ252" s="89">
        <f t="shared" si="200"/>
        <v>0</v>
      </c>
      <c r="AR252" s="649">
        <f t="shared" si="201"/>
        <v>0</v>
      </c>
      <c r="AS252" s="89"/>
    </row>
    <row r="253" spans="2:45" hidden="1" outlineLevel="1">
      <c r="B253" s="648"/>
      <c r="C253" s="81">
        <f t="shared" si="183"/>
        <v>35</v>
      </c>
      <c r="D253" s="191"/>
      <c r="X253" s="89"/>
      <c r="Y253" s="89"/>
      <c r="Z253" s="89"/>
      <c r="AA253" s="89"/>
      <c r="AB253" s="89"/>
      <c r="AC253" s="89"/>
      <c r="AD253" s="89"/>
      <c r="AE253" s="89"/>
      <c r="AF253" s="89"/>
      <c r="AG253" s="89"/>
      <c r="AH253" s="89"/>
      <c r="AI253" s="89"/>
      <c r="AJ253" s="89"/>
      <c r="AK253" s="89"/>
      <c r="AL253" s="89"/>
      <c r="AM253" s="89">
        <f>AL252</f>
        <v>0</v>
      </c>
      <c r="AN253" s="89">
        <f t="shared" si="197"/>
        <v>0</v>
      </c>
      <c r="AO253" s="89">
        <f t="shared" si="198"/>
        <v>0</v>
      </c>
      <c r="AP253" s="89">
        <f t="shared" si="199"/>
        <v>0</v>
      </c>
      <c r="AQ253" s="89">
        <f>AP252</f>
        <v>0</v>
      </c>
      <c r="AR253" s="649">
        <f t="shared" si="201"/>
        <v>0</v>
      </c>
      <c r="AS253" s="89"/>
    </row>
    <row r="254" spans="2:45" hidden="1" outlineLevel="1">
      <c r="B254" s="648"/>
      <c r="C254" s="81">
        <f t="shared" si="183"/>
        <v>36</v>
      </c>
      <c r="D254" s="191"/>
      <c r="X254" s="89"/>
      <c r="Y254" s="89"/>
      <c r="Z254" s="89"/>
      <c r="AA254" s="89"/>
      <c r="AB254" s="89"/>
      <c r="AC254" s="89"/>
      <c r="AD254" s="89"/>
      <c r="AE254" s="89"/>
      <c r="AF254" s="89"/>
      <c r="AG254" s="89"/>
      <c r="AH254" s="89"/>
      <c r="AI254" s="89"/>
      <c r="AJ254" s="89"/>
      <c r="AK254" s="89"/>
      <c r="AL254" s="89"/>
      <c r="AM254" s="89"/>
      <c r="AN254" s="89">
        <f>AM253</f>
        <v>0</v>
      </c>
      <c r="AO254" s="89">
        <f t="shared" si="198"/>
        <v>0</v>
      </c>
      <c r="AP254" s="89">
        <f t="shared" si="199"/>
        <v>0</v>
      </c>
      <c r="AQ254" s="89">
        <f>AP253</f>
        <v>0</v>
      </c>
      <c r="AR254" s="649">
        <f t="shared" si="201"/>
        <v>0</v>
      </c>
      <c r="AS254" s="89"/>
    </row>
    <row r="255" spans="2:45" hidden="1" outlineLevel="1">
      <c r="B255" s="648"/>
      <c r="C255" s="81">
        <f t="shared" si="183"/>
        <v>37</v>
      </c>
      <c r="D255" s="191"/>
      <c r="X255" s="89"/>
      <c r="Y255" s="89"/>
      <c r="Z255" s="89"/>
      <c r="AA255" s="89"/>
      <c r="AB255" s="89"/>
      <c r="AC255" s="89"/>
      <c r="AD255" s="89"/>
      <c r="AE255" s="89"/>
      <c r="AF255" s="89"/>
      <c r="AG255" s="89"/>
      <c r="AH255" s="89"/>
      <c r="AI255" s="89"/>
      <c r="AJ255" s="89"/>
      <c r="AK255" s="89"/>
      <c r="AL255" s="89"/>
      <c r="AM255" s="89"/>
      <c r="AN255" s="89"/>
      <c r="AO255" s="89">
        <f>AN254</f>
        <v>0</v>
      </c>
      <c r="AP255" s="89">
        <f t="shared" si="199"/>
        <v>0</v>
      </c>
      <c r="AQ255" s="89">
        <f>AP254</f>
        <v>0</v>
      </c>
      <c r="AR255" s="649">
        <f t="shared" si="201"/>
        <v>0</v>
      </c>
      <c r="AS255" s="89"/>
    </row>
    <row r="256" spans="2:45" hidden="1" outlineLevel="1">
      <c r="B256" s="648"/>
      <c r="C256" s="81">
        <f t="shared" si="183"/>
        <v>38</v>
      </c>
      <c r="D256" s="191"/>
      <c r="X256" s="89"/>
      <c r="Y256" s="89"/>
      <c r="Z256" s="89"/>
      <c r="AA256" s="89"/>
      <c r="AB256" s="89"/>
      <c r="AC256" s="89"/>
      <c r="AD256" s="89"/>
      <c r="AE256" s="89"/>
      <c r="AF256" s="89"/>
      <c r="AG256" s="89"/>
      <c r="AH256" s="89"/>
      <c r="AI256" s="89"/>
      <c r="AJ256" s="89"/>
      <c r="AK256" s="89"/>
      <c r="AL256" s="89"/>
      <c r="AM256" s="89"/>
      <c r="AN256" s="89"/>
      <c r="AO256" s="89"/>
      <c r="AP256" s="89">
        <f>AO255</f>
        <v>0</v>
      </c>
      <c r="AQ256" s="89">
        <f>AP255</f>
        <v>0</v>
      </c>
      <c r="AR256" s="649">
        <f t="shared" si="201"/>
        <v>0</v>
      </c>
      <c r="AS256" s="89"/>
    </row>
    <row r="257" spans="1:45" hidden="1" outlineLevel="1">
      <c r="B257" s="648"/>
      <c r="C257" s="81">
        <f t="shared" si="183"/>
        <v>39</v>
      </c>
      <c r="D257" s="191"/>
      <c r="X257" s="89"/>
      <c r="Y257" s="89"/>
      <c r="Z257" s="89"/>
      <c r="AA257" s="89"/>
      <c r="AB257" s="89"/>
      <c r="AC257" s="89"/>
      <c r="AD257" s="89"/>
      <c r="AE257" s="89"/>
      <c r="AF257" s="89"/>
      <c r="AG257" s="89"/>
      <c r="AH257" s="89"/>
      <c r="AI257" s="89"/>
      <c r="AJ257" s="89"/>
      <c r="AK257" s="89"/>
      <c r="AL257" s="89"/>
      <c r="AM257" s="89"/>
      <c r="AN257" s="89"/>
      <c r="AO257" s="89"/>
      <c r="AP257" s="89"/>
      <c r="AQ257" s="89">
        <f>AP256</f>
        <v>0</v>
      </c>
      <c r="AR257" s="649">
        <f>AQ256</f>
        <v>0</v>
      </c>
      <c r="AS257" s="89"/>
    </row>
    <row r="258" spans="1:45" hidden="1" outlineLevel="1">
      <c r="B258" s="650"/>
      <c r="C258" s="126">
        <f t="shared" si="183"/>
        <v>40</v>
      </c>
      <c r="D258" s="247"/>
      <c r="E258" s="148"/>
      <c r="F258" s="148"/>
      <c r="G258" s="148"/>
      <c r="H258" s="148"/>
      <c r="I258" s="148"/>
      <c r="J258" s="148"/>
      <c r="K258" s="148"/>
      <c r="L258" s="148"/>
      <c r="M258" s="148"/>
      <c r="N258" s="148"/>
      <c r="O258" s="148"/>
      <c r="P258" s="148"/>
      <c r="Q258" s="148"/>
      <c r="R258" s="148"/>
      <c r="S258" s="148"/>
      <c r="T258" s="148"/>
      <c r="U258" s="148"/>
      <c r="V258" s="148"/>
      <c r="W258" s="148"/>
      <c r="X258" s="603"/>
      <c r="Y258" s="603"/>
      <c r="Z258" s="603"/>
      <c r="AA258" s="603"/>
      <c r="AB258" s="603"/>
      <c r="AC258" s="603"/>
      <c r="AD258" s="603"/>
      <c r="AE258" s="603"/>
      <c r="AF258" s="603"/>
      <c r="AG258" s="603"/>
      <c r="AH258" s="603"/>
      <c r="AI258" s="603"/>
      <c r="AJ258" s="603"/>
      <c r="AK258" s="603"/>
      <c r="AL258" s="603"/>
      <c r="AM258" s="603"/>
      <c r="AN258" s="603"/>
      <c r="AO258" s="603"/>
      <c r="AP258" s="603"/>
      <c r="AQ258" s="603"/>
      <c r="AR258" s="651">
        <f>AQ257</f>
        <v>0</v>
      </c>
      <c r="AS258" s="89"/>
    </row>
    <row r="259" spans="1:45" s="174" customFormat="1" ht="5.25" customHeight="1">
      <c r="A259" s="158"/>
      <c r="C259" s="480"/>
      <c r="D259" s="184"/>
      <c r="E259" s="185"/>
      <c r="F259" s="185"/>
      <c r="G259" s="185"/>
      <c r="H259" s="185"/>
      <c r="I259" s="185"/>
      <c r="J259" s="185"/>
      <c r="K259" s="185"/>
      <c r="L259" s="185"/>
      <c r="M259" s="185"/>
      <c r="N259" s="185"/>
      <c r="O259" s="185"/>
      <c r="P259" s="185"/>
      <c r="Q259" s="185"/>
      <c r="R259" s="185"/>
      <c r="S259" s="185"/>
      <c r="T259" s="185"/>
      <c r="U259" s="185"/>
      <c r="V259" s="185"/>
      <c r="W259" s="185"/>
      <c r="X259" s="185"/>
      <c r="Y259" s="185"/>
      <c r="Z259" s="185"/>
      <c r="AA259" s="185"/>
      <c r="AB259" s="185"/>
      <c r="AC259" s="185"/>
      <c r="AD259" s="185"/>
      <c r="AE259" s="185"/>
      <c r="AF259" s="185"/>
      <c r="AG259" s="185"/>
      <c r="AH259" s="185"/>
      <c r="AI259" s="185"/>
      <c r="AJ259" s="185"/>
      <c r="AK259" s="185"/>
      <c r="AL259" s="185"/>
      <c r="AM259" s="185"/>
      <c r="AN259" s="185"/>
      <c r="AO259" s="185"/>
      <c r="AP259" s="185"/>
      <c r="AQ259" s="185"/>
      <c r="AR259" s="185"/>
      <c r="AS259" s="185"/>
    </row>
    <row r="260" spans="1:45" collapsed="1">
      <c r="B260" s="877" t="s">
        <v>1193</v>
      </c>
      <c r="C260" s="199" t="s">
        <v>418</v>
      </c>
      <c r="D260" s="658" t="s">
        <v>689</v>
      </c>
      <c r="E260" s="659"/>
      <c r="F260" s="659"/>
      <c r="G260" s="659"/>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c r="AL260" s="284"/>
      <c r="AM260" s="284"/>
      <c r="AN260" s="284"/>
      <c r="AO260" s="284"/>
      <c r="AP260" s="284"/>
      <c r="AQ260" s="284"/>
      <c r="AR260" s="285"/>
    </row>
    <row r="261" spans="1:45" hidden="1" outlineLevel="1">
      <c r="B261" s="648"/>
      <c r="C261" s="81">
        <v>1</v>
      </c>
      <c r="D261" s="191"/>
      <c r="E261" s="89">
        <v>0</v>
      </c>
      <c r="F261" s="89">
        <v>0</v>
      </c>
      <c r="G261" s="89">
        <v>0</v>
      </c>
      <c r="H261" s="89">
        <v>0</v>
      </c>
      <c r="I261" s="89">
        <v>0</v>
      </c>
      <c r="J261" s="89">
        <v>0</v>
      </c>
      <c r="K261" s="89">
        <v>0</v>
      </c>
      <c r="L261" s="89">
        <v>0</v>
      </c>
      <c r="M261" s="89">
        <v>0</v>
      </c>
      <c r="N261" s="89">
        <v>0</v>
      </c>
      <c r="O261" s="89">
        <v>0</v>
      </c>
      <c r="P261" s="89">
        <v>0</v>
      </c>
      <c r="Q261" s="89">
        <v>0</v>
      </c>
      <c r="R261" s="89">
        <v>0</v>
      </c>
      <c r="S261" s="89">
        <v>0</v>
      </c>
      <c r="T261" s="89">
        <v>0</v>
      </c>
      <c r="U261" s="89">
        <v>0</v>
      </c>
      <c r="V261" s="89">
        <v>0</v>
      </c>
      <c r="W261" s="89">
        <v>2</v>
      </c>
      <c r="X261" s="89">
        <v>0</v>
      </c>
      <c r="Y261" s="89">
        <v>0</v>
      </c>
      <c r="Z261" s="89">
        <v>0</v>
      </c>
      <c r="AA261" s="89">
        <v>0</v>
      </c>
      <c r="AB261" s="89">
        <v>0</v>
      </c>
      <c r="AC261" s="89">
        <v>0</v>
      </c>
      <c r="AD261" s="89">
        <v>2.1</v>
      </c>
      <c r="AE261" s="89">
        <v>0</v>
      </c>
      <c r="AF261" s="89">
        <v>0</v>
      </c>
      <c r="AG261" s="89">
        <v>0</v>
      </c>
      <c r="AH261" s="89">
        <v>0</v>
      </c>
      <c r="AI261" s="89">
        <v>0</v>
      </c>
      <c r="AJ261" s="89">
        <v>0</v>
      </c>
      <c r="AK261" s="89">
        <v>0</v>
      </c>
      <c r="AL261" s="89">
        <v>0</v>
      </c>
      <c r="AM261" s="89">
        <v>0</v>
      </c>
      <c r="AN261" s="89">
        <v>0</v>
      </c>
      <c r="AO261" s="89">
        <v>0</v>
      </c>
      <c r="AP261" s="89">
        <v>0</v>
      </c>
      <c r="AQ261" s="89">
        <v>0</v>
      </c>
      <c r="AR261" s="649">
        <v>0</v>
      </c>
      <c r="AS261" s="89">
        <f>SUM(E261:AR261)</f>
        <v>4.0999999999999996</v>
      </c>
    </row>
    <row r="262" spans="1:45" hidden="1" outlineLevel="1">
      <c r="B262" s="648"/>
      <c r="C262" s="81">
        <f>C261+1</f>
        <v>2</v>
      </c>
      <c r="D262" s="191"/>
      <c r="E262" s="89"/>
      <c r="F262" s="89">
        <f t="shared" ref="F262:K262" si="202">E261</f>
        <v>0</v>
      </c>
      <c r="G262" s="89">
        <f t="shared" si="202"/>
        <v>0</v>
      </c>
      <c r="H262" s="89">
        <f t="shared" si="202"/>
        <v>0</v>
      </c>
      <c r="I262" s="89">
        <f t="shared" si="202"/>
        <v>0</v>
      </c>
      <c r="J262" s="89">
        <f t="shared" si="202"/>
        <v>0</v>
      </c>
      <c r="K262" s="89">
        <f t="shared" si="202"/>
        <v>0</v>
      </c>
      <c r="L262" s="89">
        <f t="shared" ref="L262:L267" si="203">K261</f>
        <v>0</v>
      </c>
      <c r="M262" s="89">
        <f t="shared" ref="M262:M268" si="204">L261</f>
        <v>0</v>
      </c>
      <c r="N262" s="89">
        <f t="shared" ref="N262:N269" si="205">M261</f>
        <v>0</v>
      </c>
      <c r="O262" s="89">
        <f t="shared" ref="O262:O270" si="206">N261</f>
        <v>0</v>
      </c>
      <c r="P262" s="89">
        <f t="shared" ref="P262:P272" si="207">O261</f>
        <v>0</v>
      </c>
      <c r="Q262" s="89">
        <f t="shared" ref="Q262:Q273" si="208">P261</f>
        <v>0</v>
      </c>
      <c r="R262" s="89">
        <f t="shared" ref="R262:R274" si="209">Q261</f>
        <v>0</v>
      </c>
      <c r="S262" s="89">
        <f t="shared" ref="S262:S275" si="210">R261</f>
        <v>0</v>
      </c>
      <c r="T262" s="89">
        <f t="shared" ref="T262:T276" si="211">S261</f>
        <v>0</v>
      </c>
      <c r="U262" s="89">
        <f t="shared" ref="U262:U277" si="212">T261</f>
        <v>0</v>
      </c>
      <c r="V262" s="89">
        <f t="shared" ref="V262:V278" si="213">U261</f>
        <v>0</v>
      </c>
      <c r="W262" s="89">
        <f t="shared" ref="W262:W279" si="214">V261</f>
        <v>0</v>
      </c>
      <c r="X262" s="89">
        <f t="shared" ref="X262:X280" si="215">W261</f>
        <v>2</v>
      </c>
      <c r="Y262" s="89">
        <f t="shared" ref="Y262:Y281" si="216">X261</f>
        <v>0</v>
      </c>
      <c r="Z262" s="89">
        <f t="shared" ref="Z262:Z282" si="217">Y261</f>
        <v>0</v>
      </c>
      <c r="AA262" s="89">
        <f t="shared" ref="AA262:AA283" si="218">Z261</f>
        <v>0</v>
      </c>
      <c r="AB262" s="89">
        <f t="shared" ref="AB262:AB284" si="219">AA261</f>
        <v>0</v>
      </c>
      <c r="AC262" s="89">
        <f t="shared" ref="AC262:AC285" si="220">AB261</f>
        <v>0</v>
      </c>
      <c r="AD262" s="89">
        <f t="shared" ref="AD262:AD286" si="221">AC261</f>
        <v>0</v>
      </c>
      <c r="AE262" s="89">
        <f t="shared" ref="AE262:AE287" si="222">AD261</f>
        <v>2.1</v>
      </c>
      <c r="AF262" s="89">
        <f t="shared" ref="AF262:AF288" si="223">AE261</f>
        <v>0</v>
      </c>
      <c r="AG262" s="89">
        <f t="shared" ref="AG262:AG289" si="224">AF261</f>
        <v>0</v>
      </c>
      <c r="AH262" s="89">
        <f t="shared" ref="AH262:AH290" si="225">AG261</f>
        <v>0</v>
      </c>
      <c r="AI262" s="89">
        <f t="shared" ref="AI262:AI290" si="226">AH261</f>
        <v>0</v>
      </c>
      <c r="AJ262" s="89">
        <f t="shared" ref="AJ262:AJ290" si="227">AI261</f>
        <v>0</v>
      </c>
      <c r="AK262" s="89">
        <f t="shared" ref="AK262:AK292" si="228">AJ261</f>
        <v>0</v>
      </c>
      <c r="AL262" s="89">
        <f t="shared" ref="AL262:AL293" si="229">AK261</f>
        <v>0</v>
      </c>
      <c r="AM262" s="89">
        <f t="shared" ref="AM262:AM294" si="230">AL261</f>
        <v>0</v>
      </c>
      <c r="AN262" s="89">
        <f t="shared" ref="AN262:AN295" si="231">AM261</f>
        <v>0</v>
      </c>
      <c r="AO262" s="89">
        <f t="shared" ref="AO262:AO296" si="232">AN261</f>
        <v>0</v>
      </c>
      <c r="AP262" s="89">
        <f t="shared" ref="AP262:AP297" si="233">AO261</f>
        <v>0</v>
      </c>
      <c r="AQ262" s="89">
        <f t="shared" ref="AQ262:AQ298" si="234">AP261</f>
        <v>0</v>
      </c>
      <c r="AR262" s="649">
        <f t="shared" ref="AR262:AR298" si="235">AQ261</f>
        <v>0</v>
      </c>
      <c r="AS262" s="89">
        <f t="shared" ref="AS262:AS290" si="236">SUM(E262:AR262)</f>
        <v>4.0999999999999996</v>
      </c>
    </row>
    <row r="263" spans="1:45" hidden="1" outlineLevel="1">
      <c r="B263" s="648"/>
      <c r="C263" s="81">
        <f t="shared" ref="C263:C300" si="237">C262+1</f>
        <v>3</v>
      </c>
      <c r="D263" s="191"/>
      <c r="E263" s="89"/>
      <c r="F263" s="89"/>
      <c r="G263" s="89">
        <f>F262</f>
        <v>0</v>
      </c>
      <c r="H263" s="89">
        <f>G262</f>
        <v>0</v>
      </c>
      <c r="I263" s="89">
        <f>H262</f>
        <v>0</v>
      </c>
      <c r="J263" s="89">
        <f>I262</f>
        <v>0</v>
      </c>
      <c r="K263" s="89">
        <f>J262</f>
        <v>0</v>
      </c>
      <c r="L263" s="89">
        <f t="shared" si="203"/>
        <v>0</v>
      </c>
      <c r="M263" s="89">
        <f t="shared" si="204"/>
        <v>0</v>
      </c>
      <c r="N263" s="89">
        <f t="shared" si="205"/>
        <v>0</v>
      </c>
      <c r="O263" s="89">
        <f t="shared" si="206"/>
        <v>0</v>
      </c>
      <c r="P263" s="89">
        <f t="shared" si="207"/>
        <v>0</v>
      </c>
      <c r="Q263" s="89">
        <f t="shared" si="208"/>
        <v>0</v>
      </c>
      <c r="R263" s="89">
        <f t="shared" si="209"/>
        <v>0</v>
      </c>
      <c r="S263" s="89">
        <f t="shared" si="210"/>
        <v>0</v>
      </c>
      <c r="T263" s="89">
        <f t="shared" si="211"/>
        <v>0</v>
      </c>
      <c r="U263" s="89">
        <f t="shared" si="212"/>
        <v>0</v>
      </c>
      <c r="V263" s="89">
        <f t="shared" si="213"/>
        <v>0</v>
      </c>
      <c r="W263" s="89">
        <f t="shared" si="214"/>
        <v>0</v>
      </c>
      <c r="X263" s="89">
        <f t="shared" si="215"/>
        <v>0</v>
      </c>
      <c r="Y263" s="89">
        <f t="shared" si="216"/>
        <v>2</v>
      </c>
      <c r="Z263" s="89">
        <f t="shared" si="217"/>
        <v>0</v>
      </c>
      <c r="AA263" s="89">
        <f t="shared" si="218"/>
        <v>0</v>
      </c>
      <c r="AB263" s="89">
        <f t="shared" si="219"/>
        <v>0</v>
      </c>
      <c r="AC263" s="89">
        <f t="shared" si="220"/>
        <v>0</v>
      </c>
      <c r="AD263" s="89">
        <f t="shared" si="221"/>
        <v>0</v>
      </c>
      <c r="AE263" s="89">
        <f t="shared" si="222"/>
        <v>0</v>
      </c>
      <c r="AF263" s="89">
        <f t="shared" si="223"/>
        <v>2.1</v>
      </c>
      <c r="AG263" s="89">
        <f t="shared" si="224"/>
        <v>0</v>
      </c>
      <c r="AH263" s="89">
        <f t="shared" si="225"/>
        <v>0</v>
      </c>
      <c r="AI263" s="89">
        <f t="shared" si="226"/>
        <v>0</v>
      </c>
      <c r="AJ263" s="89">
        <f t="shared" si="227"/>
        <v>0</v>
      </c>
      <c r="AK263" s="89">
        <f t="shared" si="228"/>
        <v>0</v>
      </c>
      <c r="AL263" s="89">
        <f t="shared" si="229"/>
        <v>0</v>
      </c>
      <c r="AM263" s="89">
        <f t="shared" si="230"/>
        <v>0</v>
      </c>
      <c r="AN263" s="89">
        <f t="shared" si="231"/>
        <v>0</v>
      </c>
      <c r="AO263" s="89">
        <f t="shared" si="232"/>
        <v>0</v>
      </c>
      <c r="AP263" s="89">
        <f t="shared" si="233"/>
        <v>0</v>
      </c>
      <c r="AQ263" s="89">
        <f t="shared" si="234"/>
        <v>0</v>
      </c>
      <c r="AR263" s="649">
        <f t="shared" si="235"/>
        <v>0</v>
      </c>
      <c r="AS263" s="89">
        <f t="shared" si="236"/>
        <v>4.0999999999999996</v>
      </c>
    </row>
    <row r="264" spans="1:45" hidden="1" outlineLevel="1">
      <c r="B264" s="648"/>
      <c r="C264" s="81">
        <f t="shared" si="237"/>
        <v>4</v>
      </c>
      <c r="D264" s="191"/>
      <c r="E264" s="89"/>
      <c r="F264" s="89"/>
      <c r="G264" s="89"/>
      <c r="H264" s="89">
        <f>G263</f>
        <v>0</v>
      </c>
      <c r="I264" s="89">
        <f>H263</f>
        <v>0</v>
      </c>
      <c r="J264" s="89">
        <f>I263</f>
        <v>0</v>
      </c>
      <c r="K264" s="89">
        <f>J263</f>
        <v>0</v>
      </c>
      <c r="L264" s="89">
        <f t="shared" si="203"/>
        <v>0</v>
      </c>
      <c r="M264" s="89">
        <f t="shared" si="204"/>
        <v>0</v>
      </c>
      <c r="N264" s="89">
        <f t="shared" si="205"/>
        <v>0</v>
      </c>
      <c r="O264" s="89">
        <f t="shared" si="206"/>
        <v>0</v>
      </c>
      <c r="P264" s="89">
        <f t="shared" si="207"/>
        <v>0</v>
      </c>
      <c r="Q264" s="89">
        <f t="shared" si="208"/>
        <v>0</v>
      </c>
      <c r="R264" s="89">
        <f t="shared" si="209"/>
        <v>0</v>
      </c>
      <c r="S264" s="89">
        <f t="shared" si="210"/>
        <v>0</v>
      </c>
      <c r="T264" s="89">
        <f t="shared" si="211"/>
        <v>0</v>
      </c>
      <c r="U264" s="89">
        <f t="shared" si="212"/>
        <v>0</v>
      </c>
      <c r="V264" s="89">
        <f t="shared" si="213"/>
        <v>0</v>
      </c>
      <c r="W264" s="89">
        <f t="shared" si="214"/>
        <v>0</v>
      </c>
      <c r="X264" s="89">
        <f t="shared" si="215"/>
        <v>0</v>
      </c>
      <c r="Y264" s="89">
        <f t="shared" si="216"/>
        <v>0</v>
      </c>
      <c r="Z264" s="89">
        <f t="shared" si="217"/>
        <v>2</v>
      </c>
      <c r="AA264" s="89">
        <f t="shared" si="218"/>
        <v>0</v>
      </c>
      <c r="AB264" s="89">
        <f t="shared" si="219"/>
        <v>0</v>
      </c>
      <c r="AC264" s="89">
        <f t="shared" si="220"/>
        <v>0</v>
      </c>
      <c r="AD264" s="89">
        <f t="shared" si="221"/>
        <v>0</v>
      </c>
      <c r="AE264" s="89">
        <f t="shared" si="222"/>
        <v>0</v>
      </c>
      <c r="AF264" s="89">
        <f t="shared" si="223"/>
        <v>0</v>
      </c>
      <c r="AG264" s="89">
        <f t="shared" si="224"/>
        <v>2.1</v>
      </c>
      <c r="AH264" s="89">
        <f t="shared" si="225"/>
        <v>0</v>
      </c>
      <c r="AI264" s="89">
        <f t="shared" si="226"/>
        <v>0</v>
      </c>
      <c r="AJ264" s="89">
        <f t="shared" si="227"/>
        <v>0</v>
      </c>
      <c r="AK264" s="89">
        <f t="shared" si="228"/>
        <v>0</v>
      </c>
      <c r="AL264" s="89">
        <f t="shared" si="229"/>
        <v>0</v>
      </c>
      <c r="AM264" s="89">
        <f t="shared" si="230"/>
        <v>0</v>
      </c>
      <c r="AN264" s="89">
        <f t="shared" si="231"/>
        <v>0</v>
      </c>
      <c r="AO264" s="89">
        <f t="shared" si="232"/>
        <v>0</v>
      </c>
      <c r="AP264" s="89">
        <f t="shared" si="233"/>
        <v>0</v>
      </c>
      <c r="AQ264" s="89">
        <f t="shared" si="234"/>
        <v>0</v>
      </c>
      <c r="AR264" s="649">
        <f t="shared" si="235"/>
        <v>0</v>
      </c>
      <c r="AS264" s="89">
        <f t="shared" si="236"/>
        <v>4.0999999999999996</v>
      </c>
    </row>
    <row r="265" spans="1:45" hidden="1" outlineLevel="1">
      <c r="B265" s="648"/>
      <c r="C265" s="81">
        <f t="shared" si="237"/>
        <v>5</v>
      </c>
      <c r="D265" s="191"/>
      <c r="E265" s="89"/>
      <c r="F265" s="89"/>
      <c r="G265" s="89"/>
      <c r="I265" s="89">
        <f>H264</f>
        <v>0</v>
      </c>
      <c r="J265" s="89">
        <f>I264</f>
        <v>0</v>
      </c>
      <c r="K265" s="89">
        <f>J264</f>
        <v>0</v>
      </c>
      <c r="L265" s="89">
        <f t="shared" si="203"/>
        <v>0</v>
      </c>
      <c r="M265" s="89">
        <f t="shared" si="204"/>
        <v>0</v>
      </c>
      <c r="N265" s="89">
        <f t="shared" si="205"/>
        <v>0</v>
      </c>
      <c r="O265" s="89">
        <f t="shared" si="206"/>
        <v>0</v>
      </c>
      <c r="P265" s="89">
        <f t="shared" si="207"/>
        <v>0</v>
      </c>
      <c r="Q265" s="89">
        <f t="shared" si="208"/>
        <v>0</v>
      </c>
      <c r="R265" s="89">
        <f t="shared" si="209"/>
        <v>0</v>
      </c>
      <c r="S265" s="89">
        <f t="shared" si="210"/>
        <v>0</v>
      </c>
      <c r="T265" s="89">
        <f t="shared" si="211"/>
        <v>0</v>
      </c>
      <c r="U265" s="89">
        <f t="shared" si="212"/>
        <v>0</v>
      </c>
      <c r="V265" s="89">
        <f t="shared" si="213"/>
        <v>0</v>
      </c>
      <c r="W265" s="89">
        <f t="shared" si="214"/>
        <v>0</v>
      </c>
      <c r="X265" s="89">
        <f t="shared" si="215"/>
        <v>0</v>
      </c>
      <c r="Y265" s="89">
        <f t="shared" si="216"/>
        <v>0</v>
      </c>
      <c r="Z265" s="89">
        <f t="shared" si="217"/>
        <v>0</v>
      </c>
      <c r="AA265" s="89">
        <f t="shared" si="218"/>
        <v>2</v>
      </c>
      <c r="AB265" s="89">
        <f t="shared" si="219"/>
        <v>0</v>
      </c>
      <c r="AC265" s="89">
        <f t="shared" si="220"/>
        <v>0</v>
      </c>
      <c r="AD265" s="89">
        <f t="shared" si="221"/>
        <v>0</v>
      </c>
      <c r="AE265" s="89">
        <f t="shared" si="222"/>
        <v>0</v>
      </c>
      <c r="AF265" s="89">
        <f t="shared" si="223"/>
        <v>0</v>
      </c>
      <c r="AG265" s="89">
        <f t="shared" si="224"/>
        <v>0</v>
      </c>
      <c r="AH265" s="89">
        <f t="shared" si="225"/>
        <v>2.1</v>
      </c>
      <c r="AI265" s="89">
        <f t="shared" si="226"/>
        <v>0</v>
      </c>
      <c r="AJ265" s="89">
        <f t="shared" si="227"/>
        <v>0</v>
      </c>
      <c r="AK265" s="89">
        <f t="shared" si="228"/>
        <v>0</v>
      </c>
      <c r="AL265" s="89">
        <f t="shared" si="229"/>
        <v>0</v>
      </c>
      <c r="AM265" s="89">
        <f t="shared" si="230"/>
        <v>0</v>
      </c>
      <c r="AN265" s="89">
        <f t="shared" si="231"/>
        <v>0</v>
      </c>
      <c r="AO265" s="89">
        <f t="shared" si="232"/>
        <v>0</v>
      </c>
      <c r="AP265" s="89">
        <f t="shared" si="233"/>
        <v>0</v>
      </c>
      <c r="AQ265" s="89">
        <f t="shared" si="234"/>
        <v>0</v>
      </c>
      <c r="AR265" s="649">
        <f t="shared" si="235"/>
        <v>0</v>
      </c>
      <c r="AS265" s="89">
        <f t="shared" si="236"/>
        <v>4.0999999999999996</v>
      </c>
    </row>
    <row r="266" spans="1:45" hidden="1" outlineLevel="1">
      <c r="B266" s="648"/>
      <c r="C266" s="81">
        <f t="shared" si="237"/>
        <v>6</v>
      </c>
      <c r="D266" s="191"/>
      <c r="E266" s="89"/>
      <c r="F266" s="89"/>
      <c r="G266" s="89"/>
      <c r="J266" s="89">
        <f>I265</f>
        <v>0</v>
      </c>
      <c r="K266" s="89">
        <f>J265</f>
        <v>0</v>
      </c>
      <c r="L266" s="89">
        <f t="shared" si="203"/>
        <v>0</v>
      </c>
      <c r="M266" s="89">
        <f t="shared" si="204"/>
        <v>0</v>
      </c>
      <c r="N266" s="89">
        <f t="shared" si="205"/>
        <v>0</v>
      </c>
      <c r="O266" s="89">
        <f t="shared" si="206"/>
        <v>0</v>
      </c>
      <c r="P266" s="89">
        <f t="shared" si="207"/>
        <v>0</v>
      </c>
      <c r="Q266" s="89">
        <f t="shared" si="208"/>
        <v>0</v>
      </c>
      <c r="R266" s="89">
        <f t="shared" si="209"/>
        <v>0</v>
      </c>
      <c r="S266" s="89">
        <f t="shared" si="210"/>
        <v>0</v>
      </c>
      <c r="T266" s="89">
        <f t="shared" si="211"/>
        <v>0</v>
      </c>
      <c r="U266" s="89">
        <f t="shared" si="212"/>
        <v>0</v>
      </c>
      <c r="V266" s="89">
        <f t="shared" si="213"/>
        <v>0</v>
      </c>
      <c r="W266" s="89">
        <f t="shared" si="214"/>
        <v>0</v>
      </c>
      <c r="X266" s="89">
        <f t="shared" si="215"/>
        <v>0</v>
      </c>
      <c r="Y266" s="89">
        <f t="shared" si="216"/>
        <v>0</v>
      </c>
      <c r="Z266" s="89">
        <f t="shared" si="217"/>
        <v>0</v>
      </c>
      <c r="AA266" s="89">
        <f t="shared" si="218"/>
        <v>0</v>
      </c>
      <c r="AB266" s="89">
        <f t="shared" si="219"/>
        <v>2</v>
      </c>
      <c r="AC266" s="89">
        <f t="shared" si="220"/>
        <v>0</v>
      </c>
      <c r="AD266" s="89">
        <f t="shared" si="221"/>
        <v>0</v>
      </c>
      <c r="AE266" s="89">
        <f t="shared" si="222"/>
        <v>0</v>
      </c>
      <c r="AF266" s="89">
        <f t="shared" si="223"/>
        <v>0</v>
      </c>
      <c r="AG266" s="89">
        <f t="shared" si="224"/>
        <v>0</v>
      </c>
      <c r="AH266" s="89">
        <f t="shared" si="225"/>
        <v>0</v>
      </c>
      <c r="AI266" s="89">
        <f t="shared" si="226"/>
        <v>2.1</v>
      </c>
      <c r="AJ266" s="89">
        <f t="shared" si="227"/>
        <v>0</v>
      </c>
      <c r="AK266" s="89">
        <f t="shared" si="228"/>
        <v>0</v>
      </c>
      <c r="AL266" s="89">
        <f t="shared" si="229"/>
        <v>0</v>
      </c>
      <c r="AM266" s="89">
        <f t="shared" si="230"/>
        <v>0</v>
      </c>
      <c r="AN266" s="89">
        <f t="shared" si="231"/>
        <v>0</v>
      </c>
      <c r="AO266" s="89">
        <f t="shared" si="232"/>
        <v>0</v>
      </c>
      <c r="AP266" s="89">
        <f t="shared" si="233"/>
        <v>0</v>
      </c>
      <c r="AQ266" s="89">
        <f t="shared" si="234"/>
        <v>0</v>
      </c>
      <c r="AR266" s="649">
        <f t="shared" si="235"/>
        <v>0</v>
      </c>
      <c r="AS266" s="89">
        <f t="shared" si="236"/>
        <v>4.0999999999999996</v>
      </c>
    </row>
    <row r="267" spans="1:45" hidden="1" outlineLevel="1">
      <c r="B267" s="648"/>
      <c r="C267" s="81">
        <f t="shared" si="237"/>
        <v>7</v>
      </c>
      <c r="D267" s="191"/>
      <c r="E267" s="89"/>
      <c r="F267" s="89"/>
      <c r="G267" s="89"/>
      <c r="K267" s="89">
        <f>J266</f>
        <v>0</v>
      </c>
      <c r="L267" s="89">
        <f t="shared" si="203"/>
        <v>0</v>
      </c>
      <c r="M267" s="89">
        <f t="shared" si="204"/>
        <v>0</v>
      </c>
      <c r="N267" s="89">
        <f t="shared" si="205"/>
        <v>0</v>
      </c>
      <c r="O267" s="89">
        <f t="shared" si="206"/>
        <v>0</v>
      </c>
      <c r="P267" s="89">
        <f t="shared" si="207"/>
        <v>0</v>
      </c>
      <c r="Q267" s="89">
        <f t="shared" si="208"/>
        <v>0</v>
      </c>
      <c r="R267" s="89">
        <f t="shared" si="209"/>
        <v>0</v>
      </c>
      <c r="S267" s="89">
        <f t="shared" si="210"/>
        <v>0</v>
      </c>
      <c r="T267" s="89">
        <f t="shared" si="211"/>
        <v>0</v>
      </c>
      <c r="U267" s="89">
        <f t="shared" si="212"/>
        <v>0</v>
      </c>
      <c r="V267" s="89">
        <f t="shared" si="213"/>
        <v>0</v>
      </c>
      <c r="W267" s="89">
        <f t="shared" si="214"/>
        <v>0</v>
      </c>
      <c r="X267" s="89">
        <f t="shared" si="215"/>
        <v>0</v>
      </c>
      <c r="Y267" s="89">
        <f t="shared" si="216"/>
        <v>0</v>
      </c>
      <c r="Z267" s="89">
        <f t="shared" si="217"/>
        <v>0</v>
      </c>
      <c r="AA267" s="89">
        <f t="shared" si="218"/>
        <v>0</v>
      </c>
      <c r="AB267" s="89">
        <f t="shared" si="219"/>
        <v>0</v>
      </c>
      <c r="AC267" s="89">
        <f t="shared" si="220"/>
        <v>2</v>
      </c>
      <c r="AD267" s="89">
        <f t="shared" si="221"/>
        <v>0</v>
      </c>
      <c r="AE267" s="89">
        <f t="shared" si="222"/>
        <v>0</v>
      </c>
      <c r="AF267" s="89">
        <f t="shared" si="223"/>
        <v>0</v>
      </c>
      <c r="AG267" s="89">
        <f t="shared" si="224"/>
        <v>0</v>
      </c>
      <c r="AH267" s="89">
        <f t="shared" si="225"/>
        <v>0</v>
      </c>
      <c r="AI267" s="89">
        <f t="shared" si="226"/>
        <v>0</v>
      </c>
      <c r="AJ267" s="89">
        <f t="shared" si="227"/>
        <v>2.1</v>
      </c>
      <c r="AK267" s="89">
        <f t="shared" si="228"/>
        <v>0</v>
      </c>
      <c r="AL267" s="89">
        <f t="shared" si="229"/>
        <v>0</v>
      </c>
      <c r="AM267" s="89">
        <f t="shared" si="230"/>
        <v>0</v>
      </c>
      <c r="AN267" s="89">
        <f t="shared" si="231"/>
        <v>0</v>
      </c>
      <c r="AO267" s="89">
        <f t="shared" si="232"/>
        <v>0</v>
      </c>
      <c r="AP267" s="89">
        <f t="shared" si="233"/>
        <v>0</v>
      </c>
      <c r="AQ267" s="89">
        <f t="shared" si="234"/>
        <v>0</v>
      </c>
      <c r="AR267" s="649">
        <f t="shared" si="235"/>
        <v>0</v>
      </c>
      <c r="AS267" s="89">
        <f t="shared" si="236"/>
        <v>4.0999999999999996</v>
      </c>
    </row>
    <row r="268" spans="1:45" hidden="1" outlineLevel="1">
      <c r="B268" s="648"/>
      <c r="C268" s="81">
        <f t="shared" si="237"/>
        <v>8</v>
      </c>
      <c r="D268" s="191"/>
      <c r="E268" s="89"/>
      <c r="F268" s="89"/>
      <c r="G268" s="89"/>
      <c r="L268" s="89">
        <f>K267</f>
        <v>0</v>
      </c>
      <c r="M268" s="89">
        <f t="shared" si="204"/>
        <v>0</v>
      </c>
      <c r="N268" s="89">
        <f t="shared" si="205"/>
        <v>0</v>
      </c>
      <c r="O268" s="89">
        <f t="shared" si="206"/>
        <v>0</v>
      </c>
      <c r="P268" s="89">
        <f t="shared" si="207"/>
        <v>0</v>
      </c>
      <c r="Q268" s="89">
        <f t="shared" si="208"/>
        <v>0</v>
      </c>
      <c r="R268" s="89">
        <f t="shared" si="209"/>
        <v>0</v>
      </c>
      <c r="S268" s="89">
        <f t="shared" si="210"/>
        <v>0</v>
      </c>
      <c r="T268" s="89">
        <f t="shared" si="211"/>
        <v>0</v>
      </c>
      <c r="U268" s="89">
        <f t="shared" si="212"/>
        <v>0</v>
      </c>
      <c r="V268" s="89">
        <f t="shared" si="213"/>
        <v>0</v>
      </c>
      <c r="W268" s="89">
        <f t="shared" si="214"/>
        <v>0</v>
      </c>
      <c r="X268" s="89">
        <f t="shared" si="215"/>
        <v>0</v>
      </c>
      <c r="Y268" s="89">
        <f t="shared" si="216"/>
        <v>0</v>
      </c>
      <c r="Z268" s="89">
        <f t="shared" si="217"/>
        <v>0</v>
      </c>
      <c r="AA268" s="89">
        <f t="shared" si="218"/>
        <v>0</v>
      </c>
      <c r="AB268" s="89">
        <f t="shared" si="219"/>
        <v>0</v>
      </c>
      <c r="AC268" s="89">
        <f t="shared" si="220"/>
        <v>0</v>
      </c>
      <c r="AD268" s="89">
        <f t="shared" si="221"/>
        <v>2</v>
      </c>
      <c r="AE268" s="89">
        <f t="shared" si="222"/>
        <v>0</v>
      </c>
      <c r="AF268" s="89">
        <f t="shared" si="223"/>
        <v>0</v>
      </c>
      <c r="AG268" s="89">
        <f t="shared" si="224"/>
        <v>0</v>
      </c>
      <c r="AH268" s="89">
        <f t="shared" si="225"/>
        <v>0</v>
      </c>
      <c r="AI268" s="89">
        <f t="shared" si="226"/>
        <v>0</v>
      </c>
      <c r="AJ268" s="89">
        <f t="shared" si="227"/>
        <v>0</v>
      </c>
      <c r="AK268" s="89">
        <f t="shared" si="228"/>
        <v>2.1</v>
      </c>
      <c r="AL268" s="89">
        <f t="shared" si="229"/>
        <v>0</v>
      </c>
      <c r="AM268" s="89">
        <f t="shared" si="230"/>
        <v>0</v>
      </c>
      <c r="AN268" s="89">
        <f t="shared" si="231"/>
        <v>0</v>
      </c>
      <c r="AO268" s="89">
        <f t="shared" si="232"/>
        <v>0</v>
      </c>
      <c r="AP268" s="89">
        <f t="shared" si="233"/>
        <v>0</v>
      </c>
      <c r="AQ268" s="89">
        <f t="shared" si="234"/>
        <v>0</v>
      </c>
      <c r="AR268" s="649">
        <f t="shared" si="235"/>
        <v>0</v>
      </c>
      <c r="AS268" s="89">
        <f t="shared" si="236"/>
        <v>4.0999999999999996</v>
      </c>
    </row>
    <row r="269" spans="1:45" hidden="1" outlineLevel="1">
      <c r="B269" s="648"/>
      <c r="C269" s="81">
        <f t="shared" si="237"/>
        <v>9</v>
      </c>
      <c r="D269" s="191"/>
      <c r="E269" s="89"/>
      <c r="F269" s="89"/>
      <c r="G269" s="89"/>
      <c r="M269" s="89">
        <f>L268</f>
        <v>0</v>
      </c>
      <c r="N269" s="89">
        <f t="shared" si="205"/>
        <v>0</v>
      </c>
      <c r="O269" s="89">
        <f t="shared" si="206"/>
        <v>0</v>
      </c>
      <c r="P269" s="89">
        <f t="shared" si="207"/>
        <v>0</v>
      </c>
      <c r="Q269" s="89">
        <f t="shared" si="208"/>
        <v>0</v>
      </c>
      <c r="R269" s="89">
        <f t="shared" si="209"/>
        <v>0</v>
      </c>
      <c r="S269" s="89">
        <f t="shared" si="210"/>
        <v>0</v>
      </c>
      <c r="T269" s="89">
        <f t="shared" si="211"/>
        <v>0</v>
      </c>
      <c r="U269" s="89">
        <f t="shared" si="212"/>
        <v>0</v>
      </c>
      <c r="V269" s="89">
        <f t="shared" si="213"/>
        <v>0</v>
      </c>
      <c r="W269" s="89">
        <f t="shared" si="214"/>
        <v>0</v>
      </c>
      <c r="X269" s="89">
        <f t="shared" si="215"/>
        <v>0</v>
      </c>
      <c r="Y269" s="89">
        <f t="shared" si="216"/>
        <v>0</v>
      </c>
      <c r="Z269" s="89">
        <f t="shared" si="217"/>
        <v>0</v>
      </c>
      <c r="AA269" s="89">
        <f t="shared" si="218"/>
        <v>0</v>
      </c>
      <c r="AB269" s="89">
        <f t="shared" si="219"/>
        <v>0</v>
      </c>
      <c r="AC269" s="89">
        <f t="shared" si="220"/>
        <v>0</v>
      </c>
      <c r="AD269" s="89">
        <f t="shared" si="221"/>
        <v>0</v>
      </c>
      <c r="AE269" s="89">
        <f t="shared" si="222"/>
        <v>2</v>
      </c>
      <c r="AF269" s="89">
        <f t="shared" si="223"/>
        <v>0</v>
      </c>
      <c r="AG269" s="89">
        <f t="shared" si="224"/>
        <v>0</v>
      </c>
      <c r="AH269" s="89">
        <f t="shared" si="225"/>
        <v>0</v>
      </c>
      <c r="AI269" s="89">
        <f t="shared" si="226"/>
        <v>0</v>
      </c>
      <c r="AJ269" s="89">
        <f t="shared" si="227"/>
        <v>0</v>
      </c>
      <c r="AK269" s="89">
        <f t="shared" si="228"/>
        <v>0</v>
      </c>
      <c r="AL269" s="89">
        <f t="shared" si="229"/>
        <v>2.1</v>
      </c>
      <c r="AM269" s="89">
        <f t="shared" si="230"/>
        <v>0</v>
      </c>
      <c r="AN269" s="89">
        <f t="shared" si="231"/>
        <v>0</v>
      </c>
      <c r="AO269" s="89">
        <f t="shared" si="232"/>
        <v>0</v>
      </c>
      <c r="AP269" s="89">
        <f t="shared" si="233"/>
        <v>0</v>
      </c>
      <c r="AQ269" s="89">
        <f t="shared" si="234"/>
        <v>0</v>
      </c>
      <c r="AR269" s="649">
        <f t="shared" si="235"/>
        <v>0</v>
      </c>
      <c r="AS269" s="89">
        <f t="shared" si="236"/>
        <v>4.0999999999999996</v>
      </c>
    </row>
    <row r="270" spans="1:45" hidden="1" outlineLevel="1">
      <c r="B270" s="648"/>
      <c r="C270" s="81">
        <f t="shared" si="237"/>
        <v>10</v>
      </c>
      <c r="D270" s="191"/>
      <c r="E270" s="89"/>
      <c r="F270" s="89"/>
      <c r="G270" s="89"/>
      <c r="N270" s="89">
        <f>M269</f>
        <v>0</v>
      </c>
      <c r="O270" s="89">
        <f t="shared" si="206"/>
        <v>0</v>
      </c>
      <c r="P270" s="89">
        <f t="shared" si="207"/>
        <v>0</v>
      </c>
      <c r="Q270" s="89">
        <f t="shared" si="208"/>
        <v>0</v>
      </c>
      <c r="R270" s="89">
        <f t="shared" si="209"/>
        <v>0</v>
      </c>
      <c r="S270" s="89">
        <f t="shared" si="210"/>
        <v>0</v>
      </c>
      <c r="T270" s="89">
        <f t="shared" si="211"/>
        <v>0</v>
      </c>
      <c r="U270" s="89">
        <f t="shared" si="212"/>
        <v>0</v>
      </c>
      <c r="V270" s="89">
        <f t="shared" si="213"/>
        <v>0</v>
      </c>
      <c r="W270" s="89">
        <f t="shared" si="214"/>
        <v>0</v>
      </c>
      <c r="X270" s="89">
        <f t="shared" si="215"/>
        <v>0</v>
      </c>
      <c r="Y270" s="89">
        <f t="shared" si="216"/>
        <v>0</v>
      </c>
      <c r="Z270" s="89">
        <f t="shared" si="217"/>
        <v>0</v>
      </c>
      <c r="AA270" s="89">
        <f t="shared" si="218"/>
        <v>0</v>
      </c>
      <c r="AB270" s="89">
        <f t="shared" si="219"/>
        <v>0</v>
      </c>
      <c r="AC270" s="89">
        <f t="shared" si="220"/>
        <v>0</v>
      </c>
      <c r="AD270" s="89">
        <f t="shared" si="221"/>
        <v>0</v>
      </c>
      <c r="AE270" s="89">
        <f t="shared" si="222"/>
        <v>0</v>
      </c>
      <c r="AF270" s="89">
        <f t="shared" si="223"/>
        <v>2</v>
      </c>
      <c r="AG270" s="89">
        <f t="shared" si="224"/>
        <v>0</v>
      </c>
      <c r="AH270" s="89">
        <f t="shared" si="225"/>
        <v>0</v>
      </c>
      <c r="AI270" s="89">
        <f t="shared" si="226"/>
        <v>0</v>
      </c>
      <c r="AJ270" s="89">
        <f t="shared" si="227"/>
        <v>0</v>
      </c>
      <c r="AK270" s="89">
        <f t="shared" si="228"/>
        <v>0</v>
      </c>
      <c r="AL270" s="89">
        <f t="shared" si="229"/>
        <v>0</v>
      </c>
      <c r="AM270" s="89">
        <f t="shared" si="230"/>
        <v>2.1</v>
      </c>
      <c r="AN270" s="89">
        <f t="shared" si="231"/>
        <v>0</v>
      </c>
      <c r="AO270" s="89">
        <f t="shared" si="232"/>
        <v>0</v>
      </c>
      <c r="AP270" s="89">
        <f t="shared" si="233"/>
        <v>0</v>
      </c>
      <c r="AQ270" s="89">
        <f t="shared" si="234"/>
        <v>0</v>
      </c>
      <c r="AR270" s="649">
        <f t="shared" si="235"/>
        <v>0</v>
      </c>
      <c r="AS270" s="89">
        <f t="shared" si="236"/>
        <v>4.0999999999999996</v>
      </c>
    </row>
    <row r="271" spans="1:45" hidden="1" outlineLevel="1">
      <c r="B271" s="648"/>
      <c r="C271" s="81">
        <f t="shared" si="237"/>
        <v>11</v>
      </c>
      <c r="D271" s="191"/>
      <c r="E271" s="89"/>
      <c r="F271" s="89"/>
      <c r="G271" s="89"/>
      <c r="O271" s="89">
        <f>N270</f>
        <v>0</v>
      </c>
      <c r="P271" s="89">
        <f t="shared" si="207"/>
        <v>0</v>
      </c>
      <c r="Q271" s="89">
        <f t="shared" si="208"/>
        <v>0</v>
      </c>
      <c r="R271" s="89">
        <f t="shared" si="209"/>
        <v>0</v>
      </c>
      <c r="S271" s="89">
        <f t="shared" si="210"/>
        <v>0</v>
      </c>
      <c r="T271" s="89">
        <f t="shared" si="211"/>
        <v>0</v>
      </c>
      <c r="U271" s="89">
        <f t="shared" si="212"/>
        <v>0</v>
      </c>
      <c r="V271" s="89">
        <f t="shared" si="213"/>
        <v>0</v>
      </c>
      <c r="W271" s="89">
        <f t="shared" si="214"/>
        <v>0</v>
      </c>
      <c r="X271" s="89">
        <f t="shared" si="215"/>
        <v>0</v>
      </c>
      <c r="Y271" s="89">
        <f t="shared" si="216"/>
        <v>0</v>
      </c>
      <c r="Z271" s="89">
        <f t="shared" si="217"/>
        <v>0</v>
      </c>
      <c r="AA271" s="89">
        <f t="shared" si="218"/>
        <v>0</v>
      </c>
      <c r="AB271" s="89">
        <f t="shared" si="219"/>
        <v>0</v>
      </c>
      <c r="AC271" s="89">
        <f t="shared" si="220"/>
        <v>0</v>
      </c>
      <c r="AD271" s="89">
        <f t="shared" si="221"/>
        <v>0</v>
      </c>
      <c r="AE271" s="89">
        <f t="shared" si="222"/>
        <v>0</v>
      </c>
      <c r="AF271" s="89">
        <f t="shared" si="223"/>
        <v>0</v>
      </c>
      <c r="AG271" s="89">
        <f t="shared" si="224"/>
        <v>2</v>
      </c>
      <c r="AH271" s="89">
        <f t="shared" si="225"/>
        <v>0</v>
      </c>
      <c r="AI271" s="89">
        <f t="shared" si="226"/>
        <v>0</v>
      </c>
      <c r="AJ271" s="89">
        <f t="shared" si="227"/>
        <v>0</v>
      </c>
      <c r="AK271" s="89">
        <f t="shared" si="228"/>
        <v>0</v>
      </c>
      <c r="AL271" s="89">
        <f t="shared" si="229"/>
        <v>0</v>
      </c>
      <c r="AM271" s="89">
        <f t="shared" si="230"/>
        <v>0</v>
      </c>
      <c r="AN271" s="89">
        <f t="shared" si="231"/>
        <v>2.1</v>
      </c>
      <c r="AO271" s="89">
        <f t="shared" si="232"/>
        <v>0</v>
      </c>
      <c r="AP271" s="89">
        <f t="shared" si="233"/>
        <v>0</v>
      </c>
      <c r="AQ271" s="89">
        <f t="shared" si="234"/>
        <v>0</v>
      </c>
      <c r="AR271" s="649">
        <f t="shared" si="235"/>
        <v>0</v>
      </c>
      <c r="AS271" s="89">
        <f t="shared" si="236"/>
        <v>4.0999999999999996</v>
      </c>
    </row>
    <row r="272" spans="1:45" hidden="1" outlineLevel="1">
      <c r="B272" s="648"/>
      <c r="C272" s="81">
        <f t="shared" si="237"/>
        <v>12</v>
      </c>
      <c r="D272" s="191"/>
      <c r="E272" s="89"/>
      <c r="F272" s="89"/>
      <c r="G272" s="89"/>
      <c r="P272" s="89">
        <f t="shared" si="207"/>
        <v>0</v>
      </c>
      <c r="Q272" s="89">
        <f t="shared" si="208"/>
        <v>0</v>
      </c>
      <c r="R272" s="89">
        <f t="shared" si="209"/>
        <v>0</v>
      </c>
      <c r="S272" s="89">
        <f t="shared" si="210"/>
        <v>0</v>
      </c>
      <c r="T272" s="89">
        <f t="shared" si="211"/>
        <v>0</v>
      </c>
      <c r="U272" s="89">
        <f t="shared" si="212"/>
        <v>0</v>
      </c>
      <c r="V272" s="89">
        <f t="shared" si="213"/>
        <v>0</v>
      </c>
      <c r="W272" s="89">
        <f t="shared" si="214"/>
        <v>0</v>
      </c>
      <c r="X272" s="89">
        <f t="shared" si="215"/>
        <v>0</v>
      </c>
      <c r="Y272" s="89">
        <f t="shared" si="216"/>
        <v>0</v>
      </c>
      <c r="Z272" s="89">
        <f t="shared" si="217"/>
        <v>0</v>
      </c>
      <c r="AA272" s="89">
        <f t="shared" si="218"/>
        <v>0</v>
      </c>
      <c r="AB272" s="89">
        <f t="shared" si="219"/>
        <v>0</v>
      </c>
      <c r="AC272" s="89">
        <f t="shared" si="220"/>
        <v>0</v>
      </c>
      <c r="AD272" s="89">
        <f t="shared" si="221"/>
        <v>0</v>
      </c>
      <c r="AE272" s="89">
        <f t="shared" si="222"/>
        <v>0</v>
      </c>
      <c r="AF272" s="89">
        <f t="shared" si="223"/>
        <v>0</v>
      </c>
      <c r="AG272" s="89">
        <f t="shared" si="224"/>
        <v>0</v>
      </c>
      <c r="AH272" s="89">
        <f t="shared" si="225"/>
        <v>2</v>
      </c>
      <c r="AI272" s="89">
        <f t="shared" si="226"/>
        <v>0</v>
      </c>
      <c r="AJ272" s="89">
        <f t="shared" si="227"/>
        <v>0</v>
      </c>
      <c r="AK272" s="89">
        <f t="shared" si="228"/>
        <v>0</v>
      </c>
      <c r="AL272" s="89">
        <f t="shared" si="229"/>
        <v>0</v>
      </c>
      <c r="AM272" s="89">
        <f t="shared" si="230"/>
        <v>0</v>
      </c>
      <c r="AN272" s="89">
        <f t="shared" si="231"/>
        <v>0</v>
      </c>
      <c r="AO272" s="89">
        <f t="shared" si="232"/>
        <v>2.1</v>
      </c>
      <c r="AP272" s="89">
        <f t="shared" si="233"/>
        <v>0</v>
      </c>
      <c r="AQ272" s="89">
        <f t="shared" si="234"/>
        <v>0</v>
      </c>
      <c r="AR272" s="649">
        <f t="shared" si="235"/>
        <v>0</v>
      </c>
      <c r="AS272" s="89">
        <f t="shared" si="236"/>
        <v>4.0999999999999996</v>
      </c>
    </row>
    <row r="273" spans="2:45" hidden="1" outlineLevel="1">
      <c r="B273" s="648"/>
      <c r="C273" s="81">
        <f t="shared" si="237"/>
        <v>13</v>
      </c>
      <c r="D273" s="191"/>
      <c r="E273" s="89"/>
      <c r="Q273" s="89">
        <f t="shared" si="208"/>
        <v>0</v>
      </c>
      <c r="R273" s="89">
        <f t="shared" si="209"/>
        <v>0</v>
      </c>
      <c r="S273" s="89">
        <f t="shared" si="210"/>
        <v>0</v>
      </c>
      <c r="T273" s="89">
        <f t="shared" si="211"/>
        <v>0</v>
      </c>
      <c r="U273" s="89">
        <f t="shared" si="212"/>
        <v>0</v>
      </c>
      <c r="V273" s="89">
        <f t="shared" si="213"/>
        <v>0</v>
      </c>
      <c r="W273" s="89">
        <f t="shared" si="214"/>
        <v>0</v>
      </c>
      <c r="X273" s="89">
        <f t="shared" si="215"/>
        <v>0</v>
      </c>
      <c r="Y273" s="89">
        <f t="shared" si="216"/>
        <v>0</v>
      </c>
      <c r="Z273" s="89">
        <f t="shared" si="217"/>
        <v>0</v>
      </c>
      <c r="AA273" s="89">
        <f t="shared" si="218"/>
        <v>0</v>
      </c>
      <c r="AB273" s="89">
        <f t="shared" si="219"/>
        <v>0</v>
      </c>
      <c r="AC273" s="89">
        <f t="shared" si="220"/>
        <v>0</v>
      </c>
      <c r="AD273" s="89">
        <f t="shared" si="221"/>
        <v>0</v>
      </c>
      <c r="AE273" s="89">
        <f t="shared" si="222"/>
        <v>0</v>
      </c>
      <c r="AF273" s="89">
        <f t="shared" si="223"/>
        <v>0</v>
      </c>
      <c r="AG273" s="89">
        <f t="shared" si="224"/>
        <v>0</v>
      </c>
      <c r="AH273" s="89">
        <f t="shared" si="225"/>
        <v>0</v>
      </c>
      <c r="AI273" s="89">
        <f t="shared" si="226"/>
        <v>2</v>
      </c>
      <c r="AJ273" s="89">
        <f t="shared" si="227"/>
        <v>0</v>
      </c>
      <c r="AK273" s="89">
        <f t="shared" si="228"/>
        <v>0</v>
      </c>
      <c r="AL273" s="89">
        <f t="shared" si="229"/>
        <v>0</v>
      </c>
      <c r="AM273" s="89">
        <f t="shared" si="230"/>
        <v>0</v>
      </c>
      <c r="AN273" s="89">
        <f t="shared" si="231"/>
        <v>0</v>
      </c>
      <c r="AO273" s="89">
        <f t="shared" si="232"/>
        <v>0</v>
      </c>
      <c r="AP273" s="89">
        <f t="shared" si="233"/>
        <v>2.1</v>
      </c>
      <c r="AQ273" s="89">
        <f t="shared" si="234"/>
        <v>0</v>
      </c>
      <c r="AR273" s="649">
        <f t="shared" si="235"/>
        <v>0</v>
      </c>
      <c r="AS273" s="89">
        <f t="shared" si="236"/>
        <v>4.0999999999999996</v>
      </c>
    </row>
    <row r="274" spans="2:45" hidden="1" outlineLevel="1">
      <c r="B274" s="648"/>
      <c r="C274" s="81">
        <f t="shared" si="237"/>
        <v>14</v>
      </c>
      <c r="D274" s="191"/>
      <c r="R274" s="89">
        <f t="shared" si="209"/>
        <v>0</v>
      </c>
      <c r="S274" s="89">
        <f t="shared" si="210"/>
        <v>0</v>
      </c>
      <c r="T274" s="89">
        <f t="shared" si="211"/>
        <v>0</v>
      </c>
      <c r="U274" s="89">
        <f t="shared" si="212"/>
        <v>0</v>
      </c>
      <c r="V274" s="89">
        <f t="shared" si="213"/>
        <v>0</v>
      </c>
      <c r="W274" s="89">
        <f t="shared" si="214"/>
        <v>0</v>
      </c>
      <c r="X274" s="89">
        <f t="shared" si="215"/>
        <v>0</v>
      </c>
      <c r="Y274" s="89">
        <f t="shared" si="216"/>
        <v>0</v>
      </c>
      <c r="Z274" s="89">
        <f t="shared" si="217"/>
        <v>0</v>
      </c>
      <c r="AA274" s="89">
        <f t="shared" si="218"/>
        <v>0</v>
      </c>
      <c r="AB274" s="89">
        <f t="shared" si="219"/>
        <v>0</v>
      </c>
      <c r="AC274" s="89">
        <f t="shared" si="220"/>
        <v>0</v>
      </c>
      <c r="AD274" s="89">
        <f t="shared" si="221"/>
        <v>0</v>
      </c>
      <c r="AE274" s="89">
        <f t="shared" si="222"/>
        <v>0</v>
      </c>
      <c r="AF274" s="89">
        <f t="shared" si="223"/>
        <v>0</v>
      </c>
      <c r="AG274" s="89">
        <f t="shared" si="224"/>
        <v>0</v>
      </c>
      <c r="AH274" s="89">
        <f t="shared" si="225"/>
        <v>0</v>
      </c>
      <c r="AI274" s="89">
        <f t="shared" si="226"/>
        <v>0</v>
      </c>
      <c r="AJ274" s="89">
        <f t="shared" si="227"/>
        <v>2</v>
      </c>
      <c r="AK274" s="89">
        <f t="shared" si="228"/>
        <v>0</v>
      </c>
      <c r="AL274" s="89">
        <f t="shared" si="229"/>
        <v>0</v>
      </c>
      <c r="AM274" s="89">
        <f t="shared" si="230"/>
        <v>0</v>
      </c>
      <c r="AN274" s="89">
        <f t="shared" si="231"/>
        <v>0</v>
      </c>
      <c r="AO274" s="89">
        <f t="shared" si="232"/>
        <v>0</v>
      </c>
      <c r="AP274" s="89">
        <f t="shared" si="233"/>
        <v>0</v>
      </c>
      <c r="AQ274" s="89">
        <f t="shared" si="234"/>
        <v>2.1</v>
      </c>
      <c r="AR274" s="649">
        <f t="shared" si="235"/>
        <v>0</v>
      </c>
      <c r="AS274" s="89">
        <f t="shared" si="236"/>
        <v>4.0999999999999996</v>
      </c>
    </row>
    <row r="275" spans="2:45" hidden="1" outlineLevel="1">
      <c r="B275" s="648"/>
      <c r="C275" s="81">
        <f t="shared" si="237"/>
        <v>15</v>
      </c>
      <c r="D275" s="191"/>
      <c r="S275" s="89">
        <f t="shared" si="210"/>
        <v>0</v>
      </c>
      <c r="T275" s="89">
        <f t="shared" si="211"/>
        <v>0</v>
      </c>
      <c r="U275" s="89">
        <f t="shared" si="212"/>
        <v>0</v>
      </c>
      <c r="V275" s="89">
        <f t="shared" si="213"/>
        <v>0</v>
      </c>
      <c r="W275" s="89">
        <f t="shared" si="214"/>
        <v>0</v>
      </c>
      <c r="X275" s="89">
        <f t="shared" si="215"/>
        <v>0</v>
      </c>
      <c r="Y275" s="89">
        <f t="shared" si="216"/>
        <v>0</v>
      </c>
      <c r="Z275" s="89">
        <f t="shared" si="217"/>
        <v>0</v>
      </c>
      <c r="AA275" s="89">
        <f t="shared" si="218"/>
        <v>0</v>
      </c>
      <c r="AB275" s="89">
        <f t="shared" si="219"/>
        <v>0</v>
      </c>
      <c r="AC275" s="89">
        <f t="shared" si="220"/>
        <v>0</v>
      </c>
      <c r="AD275" s="89">
        <f t="shared" si="221"/>
        <v>0</v>
      </c>
      <c r="AE275" s="89">
        <f t="shared" si="222"/>
        <v>0</v>
      </c>
      <c r="AF275" s="89">
        <f t="shared" si="223"/>
        <v>0</v>
      </c>
      <c r="AG275" s="89">
        <f t="shared" si="224"/>
        <v>0</v>
      </c>
      <c r="AH275" s="89">
        <f t="shared" si="225"/>
        <v>0</v>
      </c>
      <c r="AI275" s="89">
        <f t="shared" si="226"/>
        <v>0</v>
      </c>
      <c r="AJ275" s="89">
        <f t="shared" si="227"/>
        <v>0</v>
      </c>
      <c r="AK275" s="89">
        <f t="shared" si="228"/>
        <v>2</v>
      </c>
      <c r="AL275" s="89">
        <f t="shared" si="229"/>
        <v>0</v>
      </c>
      <c r="AM275" s="89">
        <f t="shared" si="230"/>
        <v>0</v>
      </c>
      <c r="AN275" s="89">
        <f t="shared" si="231"/>
        <v>0</v>
      </c>
      <c r="AO275" s="89">
        <f t="shared" si="232"/>
        <v>0</v>
      </c>
      <c r="AP275" s="89">
        <f t="shared" si="233"/>
        <v>0</v>
      </c>
      <c r="AQ275" s="89">
        <f t="shared" si="234"/>
        <v>0</v>
      </c>
      <c r="AR275" s="649">
        <f t="shared" si="235"/>
        <v>2.1</v>
      </c>
      <c r="AS275" s="89">
        <f t="shared" si="236"/>
        <v>4.0999999999999996</v>
      </c>
    </row>
    <row r="276" spans="2:45" hidden="1" outlineLevel="1">
      <c r="B276" s="648"/>
      <c r="C276" s="81">
        <f t="shared" si="237"/>
        <v>16</v>
      </c>
      <c r="D276" s="191"/>
      <c r="T276" s="89">
        <f t="shared" si="211"/>
        <v>0</v>
      </c>
      <c r="U276" s="89">
        <f t="shared" si="212"/>
        <v>0</v>
      </c>
      <c r="V276" s="89">
        <f t="shared" si="213"/>
        <v>0</v>
      </c>
      <c r="W276" s="89">
        <f t="shared" si="214"/>
        <v>0</v>
      </c>
      <c r="X276" s="89">
        <f t="shared" si="215"/>
        <v>0</v>
      </c>
      <c r="Y276" s="89">
        <f t="shared" si="216"/>
        <v>0</v>
      </c>
      <c r="Z276" s="89">
        <f t="shared" si="217"/>
        <v>0</v>
      </c>
      <c r="AA276" s="89">
        <f t="shared" si="218"/>
        <v>0</v>
      </c>
      <c r="AB276" s="89">
        <f t="shared" si="219"/>
        <v>0</v>
      </c>
      <c r="AC276" s="89">
        <f t="shared" si="220"/>
        <v>0</v>
      </c>
      <c r="AD276" s="89">
        <f t="shared" si="221"/>
        <v>0</v>
      </c>
      <c r="AE276" s="89">
        <f t="shared" si="222"/>
        <v>0</v>
      </c>
      <c r="AF276" s="89">
        <f t="shared" si="223"/>
        <v>0</v>
      </c>
      <c r="AG276" s="89">
        <f t="shared" si="224"/>
        <v>0</v>
      </c>
      <c r="AH276" s="89">
        <f t="shared" si="225"/>
        <v>0</v>
      </c>
      <c r="AI276" s="89">
        <f t="shared" si="226"/>
        <v>0</v>
      </c>
      <c r="AJ276" s="89">
        <f t="shared" si="227"/>
        <v>0</v>
      </c>
      <c r="AK276" s="89">
        <f t="shared" si="228"/>
        <v>0</v>
      </c>
      <c r="AL276" s="89">
        <f t="shared" si="229"/>
        <v>2</v>
      </c>
      <c r="AM276" s="89">
        <f t="shared" si="230"/>
        <v>0</v>
      </c>
      <c r="AN276" s="89">
        <f t="shared" si="231"/>
        <v>0</v>
      </c>
      <c r="AO276" s="89">
        <f t="shared" si="232"/>
        <v>0</v>
      </c>
      <c r="AP276" s="89">
        <f t="shared" si="233"/>
        <v>0</v>
      </c>
      <c r="AQ276" s="89">
        <f t="shared" si="234"/>
        <v>0</v>
      </c>
      <c r="AR276" s="649">
        <f t="shared" si="235"/>
        <v>0</v>
      </c>
      <c r="AS276" s="89">
        <f t="shared" si="236"/>
        <v>2</v>
      </c>
    </row>
    <row r="277" spans="2:45" hidden="1" outlineLevel="1">
      <c r="B277" s="648"/>
      <c r="C277" s="81">
        <f t="shared" si="237"/>
        <v>17</v>
      </c>
      <c r="D277" s="191"/>
      <c r="U277" s="89">
        <f t="shared" si="212"/>
        <v>0</v>
      </c>
      <c r="V277" s="89">
        <f t="shared" si="213"/>
        <v>0</v>
      </c>
      <c r="W277" s="89">
        <f t="shared" si="214"/>
        <v>0</v>
      </c>
      <c r="X277" s="89">
        <f t="shared" si="215"/>
        <v>0</v>
      </c>
      <c r="Y277" s="89">
        <f t="shared" si="216"/>
        <v>0</v>
      </c>
      <c r="Z277" s="89">
        <f t="shared" si="217"/>
        <v>0</v>
      </c>
      <c r="AA277" s="89">
        <f t="shared" si="218"/>
        <v>0</v>
      </c>
      <c r="AB277" s="89">
        <f t="shared" si="219"/>
        <v>0</v>
      </c>
      <c r="AC277" s="89">
        <f t="shared" si="220"/>
        <v>0</v>
      </c>
      <c r="AD277" s="89">
        <f t="shared" si="221"/>
        <v>0</v>
      </c>
      <c r="AE277" s="89">
        <f t="shared" si="222"/>
        <v>0</v>
      </c>
      <c r="AF277" s="89">
        <f t="shared" si="223"/>
        <v>0</v>
      </c>
      <c r="AG277" s="89">
        <f t="shared" si="224"/>
        <v>0</v>
      </c>
      <c r="AH277" s="89">
        <f t="shared" si="225"/>
        <v>0</v>
      </c>
      <c r="AI277" s="89">
        <f t="shared" si="226"/>
        <v>0</v>
      </c>
      <c r="AJ277" s="89">
        <f t="shared" si="227"/>
        <v>0</v>
      </c>
      <c r="AK277" s="89">
        <f t="shared" si="228"/>
        <v>0</v>
      </c>
      <c r="AL277" s="89">
        <f t="shared" si="229"/>
        <v>0</v>
      </c>
      <c r="AM277" s="89">
        <f t="shared" si="230"/>
        <v>2</v>
      </c>
      <c r="AN277" s="89">
        <f t="shared" si="231"/>
        <v>0</v>
      </c>
      <c r="AO277" s="89">
        <f t="shared" si="232"/>
        <v>0</v>
      </c>
      <c r="AP277" s="89">
        <f t="shared" si="233"/>
        <v>0</v>
      </c>
      <c r="AQ277" s="89">
        <f t="shared" si="234"/>
        <v>0</v>
      </c>
      <c r="AR277" s="649">
        <f t="shared" si="235"/>
        <v>0</v>
      </c>
      <c r="AS277" s="89">
        <f t="shared" si="236"/>
        <v>2</v>
      </c>
    </row>
    <row r="278" spans="2:45" hidden="1" outlineLevel="1">
      <c r="B278" s="648"/>
      <c r="C278" s="81">
        <f t="shared" si="237"/>
        <v>18</v>
      </c>
      <c r="D278" s="191"/>
      <c r="V278" s="89">
        <f t="shared" si="213"/>
        <v>0</v>
      </c>
      <c r="W278" s="89">
        <f t="shared" si="214"/>
        <v>0</v>
      </c>
      <c r="X278" s="89">
        <f t="shared" si="215"/>
        <v>0</v>
      </c>
      <c r="Y278" s="89">
        <f t="shared" si="216"/>
        <v>0</v>
      </c>
      <c r="Z278" s="89">
        <f t="shared" si="217"/>
        <v>0</v>
      </c>
      <c r="AA278" s="89">
        <f t="shared" si="218"/>
        <v>0</v>
      </c>
      <c r="AB278" s="89">
        <f t="shared" si="219"/>
        <v>0</v>
      </c>
      <c r="AC278" s="89">
        <f t="shared" si="220"/>
        <v>0</v>
      </c>
      <c r="AD278" s="89">
        <f t="shared" si="221"/>
        <v>0</v>
      </c>
      <c r="AE278" s="89">
        <f t="shared" si="222"/>
        <v>0</v>
      </c>
      <c r="AF278" s="89">
        <f t="shared" si="223"/>
        <v>0</v>
      </c>
      <c r="AG278" s="89">
        <f t="shared" si="224"/>
        <v>0</v>
      </c>
      <c r="AH278" s="89">
        <f t="shared" si="225"/>
        <v>0</v>
      </c>
      <c r="AI278" s="89">
        <f t="shared" si="226"/>
        <v>0</v>
      </c>
      <c r="AJ278" s="89">
        <f t="shared" si="227"/>
        <v>0</v>
      </c>
      <c r="AK278" s="89">
        <f t="shared" si="228"/>
        <v>0</v>
      </c>
      <c r="AL278" s="89">
        <f t="shared" si="229"/>
        <v>0</v>
      </c>
      <c r="AM278" s="89">
        <f t="shared" si="230"/>
        <v>0</v>
      </c>
      <c r="AN278" s="89">
        <f t="shared" si="231"/>
        <v>2</v>
      </c>
      <c r="AO278" s="89">
        <f t="shared" si="232"/>
        <v>0</v>
      </c>
      <c r="AP278" s="89">
        <f t="shared" si="233"/>
        <v>0</v>
      </c>
      <c r="AQ278" s="89">
        <f t="shared" si="234"/>
        <v>0</v>
      </c>
      <c r="AR278" s="649">
        <f t="shared" si="235"/>
        <v>0</v>
      </c>
      <c r="AS278" s="89">
        <f t="shared" si="236"/>
        <v>2</v>
      </c>
    </row>
    <row r="279" spans="2:45" hidden="1" outlineLevel="1">
      <c r="B279" s="648"/>
      <c r="C279" s="81">
        <f t="shared" si="237"/>
        <v>19</v>
      </c>
      <c r="D279" s="191"/>
      <c r="W279" s="89">
        <f t="shared" si="214"/>
        <v>0</v>
      </c>
      <c r="X279" s="89">
        <f t="shared" si="215"/>
        <v>0</v>
      </c>
      <c r="Y279" s="89">
        <f t="shared" si="216"/>
        <v>0</v>
      </c>
      <c r="Z279" s="89">
        <f t="shared" si="217"/>
        <v>0</v>
      </c>
      <c r="AA279" s="89">
        <f t="shared" si="218"/>
        <v>0</v>
      </c>
      <c r="AB279" s="89">
        <f t="shared" si="219"/>
        <v>0</v>
      </c>
      <c r="AC279" s="89">
        <f t="shared" si="220"/>
        <v>0</v>
      </c>
      <c r="AD279" s="89">
        <f t="shared" si="221"/>
        <v>0</v>
      </c>
      <c r="AE279" s="89">
        <f t="shared" si="222"/>
        <v>0</v>
      </c>
      <c r="AF279" s="89">
        <f t="shared" si="223"/>
        <v>0</v>
      </c>
      <c r="AG279" s="89">
        <f t="shared" si="224"/>
        <v>0</v>
      </c>
      <c r="AH279" s="89">
        <f t="shared" si="225"/>
        <v>0</v>
      </c>
      <c r="AI279" s="89">
        <f t="shared" si="226"/>
        <v>0</v>
      </c>
      <c r="AJ279" s="89">
        <f t="shared" si="227"/>
        <v>0</v>
      </c>
      <c r="AK279" s="89">
        <f t="shared" si="228"/>
        <v>0</v>
      </c>
      <c r="AL279" s="89">
        <f t="shared" si="229"/>
        <v>0</v>
      </c>
      <c r="AM279" s="89">
        <f t="shared" si="230"/>
        <v>0</v>
      </c>
      <c r="AN279" s="89">
        <f t="shared" si="231"/>
        <v>0</v>
      </c>
      <c r="AO279" s="89">
        <f t="shared" si="232"/>
        <v>2</v>
      </c>
      <c r="AP279" s="89">
        <f t="shared" si="233"/>
        <v>0</v>
      </c>
      <c r="AQ279" s="89">
        <f t="shared" si="234"/>
        <v>0</v>
      </c>
      <c r="AR279" s="649">
        <f t="shared" si="235"/>
        <v>0</v>
      </c>
      <c r="AS279" s="89">
        <f t="shared" si="236"/>
        <v>2</v>
      </c>
    </row>
    <row r="280" spans="2:45" hidden="1" outlineLevel="1">
      <c r="B280" s="648"/>
      <c r="C280" s="81">
        <f t="shared" si="237"/>
        <v>20</v>
      </c>
      <c r="D280" s="191"/>
      <c r="X280" s="89">
        <f t="shared" si="215"/>
        <v>0</v>
      </c>
      <c r="Y280" s="89">
        <f t="shared" si="216"/>
        <v>0</v>
      </c>
      <c r="Z280" s="89">
        <f t="shared" si="217"/>
        <v>0</v>
      </c>
      <c r="AA280" s="89">
        <f t="shared" si="218"/>
        <v>0</v>
      </c>
      <c r="AB280" s="89">
        <f t="shared" si="219"/>
        <v>0</v>
      </c>
      <c r="AC280" s="89">
        <f t="shared" si="220"/>
        <v>0</v>
      </c>
      <c r="AD280" s="89">
        <f t="shared" si="221"/>
        <v>0</v>
      </c>
      <c r="AE280" s="89">
        <f t="shared" si="222"/>
        <v>0</v>
      </c>
      <c r="AF280" s="89">
        <f t="shared" si="223"/>
        <v>0</v>
      </c>
      <c r="AG280" s="89">
        <f t="shared" si="224"/>
        <v>0</v>
      </c>
      <c r="AH280" s="89">
        <f t="shared" si="225"/>
        <v>0</v>
      </c>
      <c r="AI280" s="89">
        <f t="shared" si="226"/>
        <v>0</v>
      </c>
      <c r="AJ280" s="89">
        <f t="shared" si="227"/>
        <v>0</v>
      </c>
      <c r="AK280" s="89">
        <f t="shared" si="228"/>
        <v>0</v>
      </c>
      <c r="AL280" s="89">
        <f t="shared" si="229"/>
        <v>0</v>
      </c>
      <c r="AM280" s="89">
        <f t="shared" si="230"/>
        <v>0</v>
      </c>
      <c r="AN280" s="89">
        <f t="shared" si="231"/>
        <v>0</v>
      </c>
      <c r="AO280" s="89">
        <f t="shared" si="232"/>
        <v>0</v>
      </c>
      <c r="AP280" s="89">
        <f t="shared" si="233"/>
        <v>2</v>
      </c>
      <c r="AQ280" s="89">
        <f t="shared" si="234"/>
        <v>0</v>
      </c>
      <c r="AR280" s="649">
        <f t="shared" si="235"/>
        <v>0</v>
      </c>
      <c r="AS280" s="89">
        <f t="shared" si="236"/>
        <v>2</v>
      </c>
    </row>
    <row r="281" spans="2:45" hidden="1" outlineLevel="1">
      <c r="B281" s="648"/>
      <c r="C281" s="81">
        <f t="shared" si="237"/>
        <v>21</v>
      </c>
      <c r="D281" s="191"/>
      <c r="X281" s="89"/>
      <c r="Y281" s="89">
        <f t="shared" si="216"/>
        <v>0</v>
      </c>
      <c r="Z281" s="89">
        <f t="shared" si="217"/>
        <v>0</v>
      </c>
      <c r="AA281" s="89">
        <f t="shared" si="218"/>
        <v>0</v>
      </c>
      <c r="AB281" s="89">
        <f t="shared" si="219"/>
        <v>0</v>
      </c>
      <c r="AC281" s="89">
        <f t="shared" si="220"/>
        <v>0</v>
      </c>
      <c r="AD281" s="89">
        <f t="shared" si="221"/>
        <v>0</v>
      </c>
      <c r="AE281" s="89">
        <f t="shared" si="222"/>
        <v>0</v>
      </c>
      <c r="AF281" s="89">
        <f t="shared" si="223"/>
        <v>0</v>
      </c>
      <c r="AG281" s="89">
        <f t="shared" si="224"/>
        <v>0</v>
      </c>
      <c r="AH281" s="89">
        <f t="shared" si="225"/>
        <v>0</v>
      </c>
      <c r="AI281" s="89">
        <f t="shared" si="226"/>
        <v>0</v>
      </c>
      <c r="AJ281" s="89">
        <f t="shared" si="227"/>
        <v>0</v>
      </c>
      <c r="AK281" s="89">
        <f t="shared" si="228"/>
        <v>0</v>
      </c>
      <c r="AL281" s="89">
        <f t="shared" si="229"/>
        <v>0</v>
      </c>
      <c r="AM281" s="89">
        <f t="shared" si="230"/>
        <v>0</v>
      </c>
      <c r="AN281" s="89">
        <f t="shared" si="231"/>
        <v>0</v>
      </c>
      <c r="AO281" s="89">
        <f t="shared" si="232"/>
        <v>0</v>
      </c>
      <c r="AP281" s="89">
        <f t="shared" si="233"/>
        <v>0</v>
      </c>
      <c r="AQ281" s="89">
        <f t="shared" si="234"/>
        <v>2</v>
      </c>
      <c r="AR281" s="649">
        <f t="shared" si="235"/>
        <v>0</v>
      </c>
      <c r="AS281" s="89">
        <f t="shared" si="236"/>
        <v>2</v>
      </c>
    </row>
    <row r="282" spans="2:45" hidden="1" outlineLevel="1">
      <c r="B282" s="648"/>
      <c r="C282" s="81">
        <f t="shared" si="237"/>
        <v>22</v>
      </c>
      <c r="D282" s="191"/>
      <c r="X282" s="89"/>
      <c r="Y282" s="89"/>
      <c r="Z282" s="89">
        <f t="shared" si="217"/>
        <v>0</v>
      </c>
      <c r="AA282" s="89">
        <f t="shared" si="218"/>
        <v>0</v>
      </c>
      <c r="AB282" s="89">
        <f t="shared" si="219"/>
        <v>0</v>
      </c>
      <c r="AC282" s="89">
        <f t="shared" si="220"/>
        <v>0</v>
      </c>
      <c r="AD282" s="89">
        <f t="shared" si="221"/>
        <v>0</v>
      </c>
      <c r="AE282" s="89">
        <f t="shared" si="222"/>
        <v>0</v>
      </c>
      <c r="AF282" s="89">
        <f t="shared" si="223"/>
        <v>0</v>
      </c>
      <c r="AG282" s="89">
        <f t="shared" si="224"/>
        <v>0</v>
      </c>
      <c r="AH282" s="89">
        <f t="shared" si="225"/>
        <v>0</v>
      </c>
      <c r="AI282" s="89">
        <f t="shared" si="226"/>
        <v>0</v>
      </c>
      <c r="AJ282" s="89">
        <f t="shared" si="227"/>
        <v>0</v>
      </c>
      <c r="AK282" s="89">
        <f t="shared" si="228"/>
        <v>0</v>
      </c>
      <c r="AL282" s="89">
        <f t="shared" si="229"/>
        <v>0</v>
      </c>
      <c r="AM282" s="89">
        <f t="shared" si="230"/>
        <v>0</v>
      </c>
      <c r="AN282" s="89">
        <f t="shared" si="231"/>
        <v>0</v>
      </c>
      <c r="AO282" s="89">
        <f t="shared" si="232"/>
        <v>0</v>
      </c>
      <c r="AP282" s="89">
        <f t="shared" si="233"/>
        <v>0</v>
      </c>
      <c r="AQ282" s="89">
        <f t="shared" si="234"/>
        <v>0</v>
      </c>
      <c r="AR282" s="649">
        <f t="shared" si="235"/>
        <v>2</v>
      </c>
      <c r="AS282" s="89">
        <f t="shared" si="236"/>
        <v>2</v>
      </c>
    </row>
    <row r="283" spans="2:45" hidden="1" outlineLevel="1">
      <c r="B283" s="648"/>
      <c r="C283" s="81">
        <f t="shared" si="237"/>
        <v>23</v>
      </c>
      <c r="D283" s="191"/>
      <c r="X283" s="89"/>
      <c r="Y283" s="89"/>
      <c r="Z283" s="89"/>
      <c r="AA283" s="89">
        <f t="shared" si="218"/>
        <v>0</v>
      </c>
      <c r="AB283" s="89">
        <f t="shared" si="219"/>
        <v>0</v>
      </c>
      <c r="AC283" s="89">
        <f t="shared" si="220"/>
        <v>0</v>
      </c>
      <c r="AD283" s="89">
        <f t="shared" si="221"/>
        <v>0</v>
      </c>
      <c r="AE283" s="89">
        <f t="shared" si="222"/>
        <v>0</v>
      </c>
      <c r="AF283" s="89">
        <f t="shared" si="223"/>
        <v>0</v>
      </c>
      <c r="AG283" s="89">
        <f t="shared" si="224"/>
        <v>0</v>
      </c>
      <c r="AH283" s="89">
        <f t="shared" si="225"/>
        <v>0</v>
      </c>
      <c r="AI283" s="89">
        <f t="shared" si="226"/>
        <v>0</v>
      </c>
      <c r="AJ283" s="89">
        <f t="shared" si="227"/>
        <v>0</v>
      </c>
      <c r="AK283" s="89">
        <f t="shared" si="228"/>
        <v>0</v>
      </c>
      <c r="AL283" s="89">
        <f t="shared" si="229"/>
        <v>0</v>
      </c>
      <c r="AM283" s="89">
        <f t="shared" si="230"/>
        <v>0</v>
      </c>
      <c r="AN283" s="89">
        <f t="shared" si="231"/>
        <v>0</v>
      </c>
      <c r="AO283" s="89">
        <f t="shared" si="232"/>
        <v>0</v>
      </c>
      <c r="AP283" s="89">
        <f t="shared" si="233"/>
        <v>0</v>
      </c>
      <c r="AQ283" s="89">
        <f t="shared" si="234"/>
        <v>0</v>
      </c>
      <c r="AR283" s="649">
        <f t="shared" si="235"/>
        <v>0</v>
      </c>
      <c r="AS283" s="89">
        <f t="shared" si="236"/>
        <v>0</v>
      </c>
    </row>
    <row r="284" spans="2:45" hidden="1" outlineLevel="1">
      <c r="B284" s="648"/>
      <c r="C284" s="81">
        <f t="shared" si="237"/>
        <v>24</v>
      </c>
      <c r="D284" s="191"/>
      <c r="X284" s="89"/>
      <c r="Y284" s="89"/>
      <c r="Z284" s="89"/>
      <c r="AA284" s="89"/>
      <c r="AB284" s="89">
        <f t="shared" si="219"/>
        <v>0</v>
      </c>
      <c r="AC284" s="89">
        <f t="shared" si="220"/>
        <v>0</v>
      </c>
      <c r="AD284" s="89">
        <f t="shared" si="221"/>
        <v>0</v>
      </c>
      <c r="AE284" s="89">
        <f t="shared" si="222"/>
        <v>0</v>
      </c>
      <c r="AF284" s="89">
        <f t="shared" si="223"/>
        <v>0</v>
      </c>
      <c r="AG284" s="89">
        <f t="shared" si="224"/>
        <v>0</v>
      </c>
      <c r="AH284" s="89">
        <f t="shared" si="225"/>
        <v>0</v>
      </c>
      <c r="AI284" s="89">
        <f t="shared" si="226"/>
        <v>0</v>
      </c>
      <c r="AJ284" s="89">
        <f t="shared" si="227"/>
        <v>0</v>
      </c>
      <c r="AK284" s="89">
        <f t="shared" si="228"/>
        <v>0</v>
      </c>
      <c r="AL284" s="89">
        <f t="shared" si="229"/>
        <v>0</v>
      </c>
      <c r="AM284" s="89">
        <f t="shared" si="230"/>
        <v>0</v>
      </c>
      <c r="AN284" s="89">
        <f t="shared" si="231"/>
        <v>0</v>
      </c>
      <c r="AO284" s="89">
        <f t="shared" si="232"/>
        <v>0</v>
      </c>
      <c r="AP284" s="89">
        <f t="shared" si="233"/>
        <v>0</v>
      </c>
      <c r="AQ284" s="89">
        <f t="shared" si="234"/>
        <v>0</v>
      </c>
      <c r="AR284" s="649">
        <f t="shared" si="235"/>
        <v>0</v>
      </c>
      <c r="AS284" s="89">
        <f t="shared" si="236"/>
        <v>0</v>
      </c>
    </row>
    <row r="285" spans="2:45" hidden="1" outlineLevel="1">
      <c r="B285" s="648"/>
      <c r="C285" s="81">
        <f t="shared" si="237"/>
        <v>25</v>
      </c>
      <c r="D285" s="191"/>
      <c r="X285" s="89"/>
      <c r="Y285" s="89"/>
      <c r="Z285" s="89"/>
      <c r="AA285" s="89"/>
      <c r="AB285" s="89"/>
      <c r="AC285" s="89">
        <f t="shared" si="220"/>
        <v>0</v>
      </c>
      <c r="AD285" s="89">
        <f t="shared" si="221"/>
        <v>0</v>
      </c>
      <c r="AE285" s="89">
        <f t="shared" si="222"/>
        <v>0</v>
      </c>
      <c r="AF285" s="89">
        <f t="shared" si="223"/>
        <v>0</v>
      </c>
      <c r="AG285" s="89">
        <f t="shared" si="224"/>
        <v>0</v>
      </c>
      <c r="AH285" s="89">
        <f t="shared" si="225"/>
        <v>0</v>
      </c>
      <c r="AI285" s="89">
        <f t="shared" si="226"/>
        <v>0</v>
      </c>
      <c r="AJ285" s="89">
        <f t="shared" si="227"/>
        <v>0</v>
      </c>
      <c r="AK285" s="89">
        <f t="shared" si="228"/>
        <v>0</v>
      </c>
      <c r="AL285" s="89">
        <f t="shared" si="229"/>
        <v>0</v>
      </c>
      <c r="AM285" s="89">
        <f t="shared" si="230"/>
        <v>0</v>
      </c>
      <c r="AN285" s="89">
        <f t="shared" si="231"/>
        <v>0</v>
      </c>
      <c r="AO285" s="89">
        <f t="shared" si="232"/>
        <v>0</v>
      </c>
      <c r="AP285" s="89">
        <f t="shared" si="233"/>
        <v>0</v>
      </c>
      <c r="AQ285" s="89">
        <f t="shared" si="234"/>
        <v>0</v>
      </c>
      <c r="AR285" s="649">
        <f t="shared" si="235"/>
        <v>0</v>
      </c>
      <c r="AS285" s="89">
        <f t="shared" si="236"/>
        <v>0</v>
      </c>
    </row>
    <row r="286" spans="2:45" hidden="1" outlineLevel="1">
      <c r="B286" s="648"/>
      <c r="C286" s="81">
        <f t="shared" si="237"/>
        <v>26</v>
      </c>
      <c r="D286" s="191"/>
      <c r="X286" s="89"/>
      <c r="Y286" s="89"/>
      <c r="Z286" s="89"/>
      <c r="AA286" s="89"/>
      <c r="AB286" s="89"/>
      <c r="AC286" s="89"/>
      <c r="AD286" s="89">
        <f t="shared" si="221"/>
        <v>0</v>
      </c>
      <c r="AE286" s="89">
        <f t="shared" si="222"/>
        <v>0</v>
      </c>
      <c r="AF286" s="89">
        <f t="shared" si="223"/>
        <v>0</v>
      </c>
      <c r="AG286" s="89">
        <f t="shared" si="224"/>
        <v>0</v>
      </c>
      <c r="AH286" s="89">
        <f t="shared" si="225"/>
        <v>0</v>
      </c>
      <c r="AI286" s="89">
        <f t="shared" si="226"/>
        <v>0</v>
      </c>
      <c r="AJ286" s="89">
        <f t="shared" si="227"/>
        <v>0</v>
      </c>
      <c r="AK286" s="89">
        <f t="shared" si="228"/>
        <v>0</v>
      </c>
      <c r="AL286" s="89">
        <f t="shared" si="229"/>
        <v>0</v>
      </c>
      <c r="AM286" s="89">
        <f t="shared" si="230"/>
        <v>0</v>
      </c>
      <c r="AN286" s="89">
        <f t="shared" si="231"/>
        <v>0</v>
      </c>
      <c r="AO286" s="89">
        <f t="shared" si="232"/>
        <v>0</v>
      </c>
      <c r="AP286" s="89">
        <f t="shared" si="233"/>
        <v>0</v>
      </c>
      <c r="AQ286" s="89">
        <f t="shared" si="234"/>
        <v>0</v>
      </c>
      <c r="AR286" s="649">
        <f t="shared" si="235"/>
        <v>0</v>
      </c>
      <c r="AS286" s="89">
        <f t="shared" si="236"/>
        <v>0</v>
      </c>
    </row>
    <row r="287" spans="2:45" hidden="1" outlineLevel="1">
      <c r="B287" s="648"/>
      <c r="C287" s="81">
        <f t="shared" si="237"/>
        <v>27</v>
      </c>
      <c r="D287" s="191"/>
      <c r="X287" s="89"/>
      <c r="Y287" s="89"/>
      <c r="Z287" s="89"/>
      <c r="AA287" s="89"/>
      <c r="AB287" s="89"/>
      <c r="AC287" s="89"/>
      <c r="AD287" s="89"/>
      <c r="AE287" s="89">
        <f t="shared" si="222"/>
        <v>0</v>
      </c>
      <c r="AF287" s="89">
        <f t="shared" si="223"/>
        <v>0</v>
      </c>
      <c r="AG287" s="89">
        <f t="shared" si="224"/>
        <v>0</v>
      </c>
      <c r="AH287" s="89">
        <f t="shared" si="225"/>
        <v>0</v>
      </c>
      <c r="AI287" s="89">
        <f t="shared" si="226"/>
        <v>0</v>
      </c>
      <c r="AJ287" s="89">
        <f t="shared" si="227"/>
        <v>0</v>
      </c>
      <c r="AK287" s="89">
        <f t="shared" si="228"/>
        <v>0</v>
      </c>
      <c r="AL287" s="89">
        <f t="shared" si="229"/>
        <v>0</v>
      </c>
      <c r="AM287" s="89">
        <f t="shared" si="230"/>
        <v>0</v>
      </c>
      <c r="AN287" s="89">
        <f t="shared" si="231"/>
        <v>0</v>
      </c>
      <c r="AO287" s="89">
        <f t="shared" si="232"/>
        <v>0</v>
      </c>
      <c r="AP287" s="89">
        <f t="shared" si="233"/>
        <v>0</v>
      </c>
      <c r="AQ287" s="89">
        <f t="shared" si="234"/>
        <v>0</v>
      </c>
      <c r="AR287" s="649">
        <f t="shared" si="235"/>
        <v>0</v>
      </c>
      <c r="AS287" s="89">
        <f t="shared" si="236"/>
        <v>0</v>
      </c>
    </row>
    <row r="288" spans="2:45" hidden="1" outlineLevel="1">
      <c r="B288" s="648"/>
      <c r="C288" s="81">
        <f t="shared" si="237"/>
        <v>28</v>
      </c>
      <c r="D288" s="191"/>
      <c r="X288" s="89"/>
      <c r="Y288" s="89"/>
      <c r="Z288" s="89"/>
      <c r="AA288" s="89"/>
      <c r="AB288" s="89"/>
      <c r="AC288" s="89"/>
      <c r="AD288" s="89"/>
      <c r="AE288" s="89"/>
      <c r="AF288" s="89">
        <f t="shared" si="223"/>
        <v>0</v>
      </c>
      <c r="AG288" s="89">
        <f t="shared" si="224"/>
        <v>0</v>
      </c>
      <c r="AH288" s="89">
        <f t="shared" si="225"/>
        <v>0</v>
      </c>
      <c r="AI288" s="89">
        <f t="shared" si="226"/>
        <v>0</v>
      </c>
      <c r="AJ288" s="89">
        <f t="shared" si="227"/>
        <v>0</v>
      </c>
      <c r="AK288" s="89">
        <f t="shared" si="228"/>
        <v>0</v>
      </c>
      <c r="AL288" s="89">
        <f t="shared" si="229"/>
        <v>0</v>
      </c>
      <c r="AM288" s="89">
        <f t="shared" si="230"/>
        <v>0</v>
      </c>
      <c r="AN288" s="89">
        <f t="shared" si="231"/>
        <v>0</v>
      </c>
      <c r="AO288" s="89">
        <f t="shared" si="232"/>
        <v>0</v>
      </c>
      <c r="AP288" s="89">
        <f t="shared" si="233"/>
        <v>0</v>
      </c>
      <c r="AQ288" s="89">
        <f t="shared" si="234"/>
        <v>0</v>
      </c>
      <c r="AR288" s="649">
        <f t="shared" si="235"/>
        <v>0</v>
      </c>
      <c r="AS288" s="89">
        <f t="shared" si="236"/>
        <v>0</v>
      </c>
    </row>
    <row r="289" spans="1:45" hidden="1" outlineLevel="1">
      <c r="B289" s="648"/>
      <c r="C289" s="81">
        <f t="shared" si="237"/>
        <v>29</v>
      </c>
      <c r="D289" s="191"/>
      <c r="X289" s="89"/>
      <c r="Y289" s="89"/>
      <c r="Z289" s="89"/>
      <c r="AA289" s="89"/>
      <c r="AB289" s="89"/>
      <c r="AC289" s="89"/>
      <c r="AD289" s="89"/>
      <c r="AE289" s="89"/>
      <c r="AF289" s="89"/>
      <c r="AG289" s="89">
        <f t="shared" si="224"/>
        <v>0</v>
      </c>
      <c r="AH289" s="89">
        <f t="shared" si="225"/>
        <v>0</v>
      </c>
      <c r="AI289" s="89">
        <f t="shared" si="226"/>
        <v>0</v>
      </c>
      <c r="AJ289" s="89">
        <f t="shared" si="227"/>
        <v>0</v>
      </c>
      <c r="AK289" s="89">
        <f t="shared" si="228"/>
        <v>0</v>
      </c>
      <c r="AL289" s="89">
        <f t="shared" si="229"/>
        <v>0</v>
      </c>
      <c r="AM289" s="89">
        <f t="shared" si="230"/>
        <v>0</v>
      </c>
      <c r="AN289" s="89">
        <f t="shared" si="231"/>
        <v>0</v>
      </c>
      <c r="AO289" s="89">
        <f t="shared" si="232"/>
        <v>0</v>
      </c>
      <c r="AP289" s="89">
        <f t="shared" si="233"/>
        <v>0</v>
      </c>
      <c r="AQ289" s="89">
        <f t="shared" si="234"/>
        <v>0</v>
      </c>
      <c r="AR289" s="649">
        <f t="shared" si="235"/>
        <v>0</v>
      </c>
      <c r="AS289" s="89">
        <f t="shared" si="236"/>
        <v>0</v>
      </c>
    </row>
    <row r="290" spans="1:45" hidden="1" outlineLevel="1">
      <c r="B290" s="648"/>
      <c r="C290" s="81">
        <f t="shared" si="237"/>
        <v>30</v>
      </c>
      <c r="D290" s="191"/>
      <c r="X290" s="89"/>
      <c r="Y290" s="89"/>
      <c r="Z290" s="89"/>
      <c r="AA290" s="89"/>
      <c r="AB290" s="89"/>
      <c r="AC290" s="89"/>
      <c r="AD290" s="89"/>
      <c r="AE290" s="89"/>
      <c r="AF290" s="89"/>
      <c r="AG290" s="89"/>
      <c r="AH290" s="89">
        <f t="shared" si="225"/>
        <v>0</v>
      </c>
      <c r="AI290" s="89">
        <f t="shared" si="226"/>
        <v>0</v>
      </c>
      <c r="AJ290" s="89">
        <f t="shared" si="227"/>
        <v>0</v>
      </c>
      <c r="AK290" s="89">
        <f t="shared" si="228"/>
        <v>0</v>
      </c>
      <c r="AL290" s="89">
        <f t="shared" si="229"/>
        <v>0</v>
      </c>
      <c r="AM290" s="89">
        <f t="shared" si="230"/>
        <v>0</v>
      </c>
      <c r="AN290" s="89">
        <f t="shared" si="231"/>
        <v>0</v>
      </c>
      <c r="AO290" s="89">
        <f t="shared" si="232"/>
        <v>0</v>
      </c>
      <c r="AP290" s="89">
        <f t="shared" si="233"/>
        <v>0</v>
      </c>
      <c r="AQ290" s="89">
        <f t="shared" si="234"/>
        <v>0</v>
      </c>
      <c r="AR290" s="649">
        <f t="shared" si="235"/>
        <v>0</v>
      </c>
      <c r="AS290" s="89">
        <f t="shared" si="236"/>
        <v>0</v>
      </c>
    </row>
    <row r="291" spans="1:45" hidden="1" outlineLevel="1">
      <c r="B291" s="648"/>
      <c r="C291" s="81">
        <f t="shared" si="237"/>
        <v>31</v>
      </c>
      <c r="D291" s="191"/>
      <c r="X291" s="89"/>
      <c r="Y291" s="89"/>
      <c r="Z291" s="89"/>
      <c r="AA291" s="89"/>
      <c r="AB291" s="89"/>
      <c r="AC291" s="89"/>
      <c r="AD291" s="89"/>
      <c r="AE291" s="89"/>
      <c r="AF291" s="89"/>
      <c r="AG291" s="89"/>
      <c r="AH291" s="89"/>
      <c r="AI291" s="89">
        <f>AH290</f>
        <v>0</v>
      </c>
      <c r="AJ291" s="89">
        <f>AI290</f>
        <v>0</v>
      </c>
      <c r="AK291" s="89">
        <f t="shared" si="228"/>
        <v>0</v>
      </c>
      <c r="AL291" s="89">
        <f t="shared" si="229"/>
        <v>0</v>
      </c>
      <c r="AM291" s="89">
        <f t="shared" si="230"/>
        <v>0</v>
      </c>
      <c r="AN291" s="89">
        <f t="shared" si="231"/>
        <v>0</v>
      </c>
      <c r="AO291" s="89">
        <f t="shared" si="232"/>
        <v>0</v>
      </c>
      <c r="AP291" s="89">
        <f t="shared" si="233"/>
        <v>0</v>
      </c>
      <c r="AQ291" s="89">
        <f t="shared" si="234"/>
        <v>0</v>
      </c>
      <c r="AR291" s="649">
        <f t="shared" si="235"/>
        <v>0</v>
      </c>
      <c r="AS291" s="89">
        <f>SUM(E291:AR291)</f>
        <v>0</v>
      </c>
    </row>
    <row r="292" spans="1:45" hidden="1" outlineLevel="1">
      <c r="B292" s="648"/>
      <c r="C292" s="81">
        <f t="shared" si="237"/>
        <v>32</v>
      </c>
      <c r="D292" s="191"/>
      <c r="X292" s="89"/>
      <c r="Y292" s="89"/>
      <c r="Z292" s="89"/>
      <c r="AA292" s="89"/>
      <c r="AB292" s="89"/>
      <c r="AC292" s="89"/>
      <c r="AD292" s="89"/>
      <c r="AE292" s="89"/>
      <c r="AF292" s="89"/>
      <c r="AG292" s="89"/>
      <c r="AH292" s="89"/>
      <c r="AI292" s="89"/>
      <c r="AJ292" s="89">
        <f>AI291</f>
        <v>0</v>
      </c>
      <c r="AK292" s="89">
        <f t="shared" si="228"/>
        <v>0</v>
      </c>
      <c r="AL292" s="89">
        <f t="shared" si="229"/>
        <v>0</v>
      </c>
      <c r="AM292" s="89">
        <f t="shared" si="230"/>
        <v>0</v>
      </c>
      <c r="AN292" s="89">
        <f t="shared" si="231"/>
        <v>0</v>
      </c>
      <c r="AO292" s="89">
        <f t="shared" si="232"/>
        <v>0</v>
      </c>
      <c r="AP292" s="89">
        <f t="shared" si="233"/>
        <v>0</v>
      </c>
      <c r="AQ292" s="89">
        <f t="shared" si="234"/>
        <v>0</v>
      </c>
      <c r="AR292" s="649">
        <f t="shared" si="235"/>
        <v>0</v>
      </c>
      <c r="AS292" s="89">
        <f t="shared" ref="AS292:AS300" si="238">SUM(E292:AR292)</f>
        <v>0</v>
      </c>
    </row>
    <row r="293" spans="1:45" hidden="1" outlineLevel="1">
      <c r="B293" s="648"/>
      <c r="C293" s="81">
        <f t="shared" si="237"/>
        <v>33</v>
      </c>
      <c r="D293" s="191"/>
      <c r="X293" s="89"/>
      <c r="Y293" s="89"/>
      <c r="Z293" s="89"/>
      <c r="AA293" s="89"/>
      <c r="AB293" s="89"/>
      <c r="AC293" s="89"/>
      <c r="AD293" s="89"/>
      <c r="AE293" s="89"/>
      <c r="AF293" s="89"/>
      <c r="AG293" s="89"/>
      <c r="AH293" s="89"/>
      <c r="AI293" s="89"/>
      <c r="AJ293" s="89"/>
      <c r="AK293" s="89">
        <f>AJ292</f>
        <v>0</v>
      </c>
      <c r="AL293" s="89">
        <f t="shared" si="229"/>
        <v>0</v>
      </c>
      <c r="AM293" s="89">
        <f t="shared" si="230"/>
        <v>0</v>
      </c>
      <c r="AN293" s="89">
        <f t="shared" si="231"/>
        <v>0</v>
      </c>
      <c r="AO293" s="89">
        <f t="shared" si="232"/>
        <v>0</v>
      </c>
      <c r="AP293" s="89">
        <f t="shared" si="233"/>
        <v>0</v>
      </c>
      <c r="AQ293" s="89">
        <f t="shared" si="234"/>
        <v>0</v>
      </c>
      <c r="AR293" s="649">
        <f t="shared" si="235"/>
        <v>0</v>
      </c>
      <c r="AS293" s="89">
        <f t="shared" si="238"/>
        <v>0</v>
      </c>
    </row>
    <row r="294" spans="1:45" hidden="1" outlineLevel="1">
      <c r="B294" s="648"/>
      <c r="C294" s="81">
        <f t="shared" si="237"/>
        <v>34</v>
      </c>
      <c r="D294" s="191"/>
      <c r="X294" s="89"/>
      <c r="Y294" s="89"/>
      <c r="Z294" s="89"/>
      <c r="AA294" s="89"/>
      <c r="AB294" s="89"/>
      <c r="AC294" s="89"/>
      <c r="AD294" s="89"/>
      <c r="AE294" s="89"/>
      <c r="AF294" s="89"/>
      <c r="AG294" s="89"/>
      <c r="AH294" s="89"/>
      <c r="AI294" s="89"/>
      <c r="AJ294" s="89"/>
      <c r="AK294" s="89"/>
      <c r="AL294" s="89">
        <f>AK293</f>
        <v>0</v>
      </c>
      <c r="AM294" s="89">
        <f t="shared" si="230"/>
        <v>0</v>
      </c>
      <c r="AN294" s="89">
        <f t="shared" si="231"/>
        <v>0</v>
      </c>
      <c r="AO294" s="89">
        <f t="shared" si="232"/>
        <v>0</v>
      </c>
      <c r="AP294" s="89">
        <f t="shared" si="233"/>
        <v>0</v>
      </c>
      <c r="AQ294" s="89">
        <f t="shared" si="234"/>
        <v>0</v>
      </c>
      <c r="AR294" s="649">
        <f t="shared" si="235"/>
        <v>0</v>
      </c>
      <c r="AS294" s="89">
        <f t="shared" si="238"/>
        <v>0</v>
      </c>
    </row>
    <row r="295" spans="1:45" hidden="1" outlineLevel="1">
      <c r="B295" s="648"/>
      <c r="C295" s="81">
        <f t="shared" si="237"/>
        <v>35</v>
      </c>
      <c r="D295" s="191"/>
      <c r="X295" s="89"/>
      <c r="Y295" s="89"/>
      <c r="Z295" s="89"/>
      <c r="AA295" s="89"/>
      <c r="AB295" s="89"/>
      <c r="AC295" s="89"/>
      <c r="AD295" s="89"/>
      <c r="AE295" s="89"/>
      <c r="AF295" s="89"/>
      <c r="AG295" s="89"/>
      <c r="AH295" s="89"/>
      <c r="AI295" s="89"/>
      <c r="AJ295" s="89"/>
      <c r="AK295" s="89"/>
      <c r="AL295" s="89"/>
      <c r="AM295" s="89">
        <f>AL294</f>
        <v>0</v>
      </c>
      <c r="AN295" s="89">
        <f t="shared" si="231"/>
        <v>0</v>
      </c>
      <c r="AO295" s="89">
        <f t="shared" si="232"/>
        <v>0</v>
      </c>
      <c r="AP295" s="89">
        <f t="shared" si="233"/>
        <v>0</v>
      </c>
      <c r="AQ295" s="89">
        <f t="shared" si="234"/>
        <v>0</v>
      </c>
      <c r="AR295" s="649">
        <f t="shared" si="235"/>
        <v>0</v>
      </c>
      <c r="AS295" s="89">
        <f t="shared" si="238"/>
        <v>0</v>
      </c>
    </row>
    <row r="296" spans="1:45" hidden="1" outlineLevel="1">
      <c r="B296" s="648"/>
      <c r="C296" s="81">
        <f t="shared" si="237"/>
        <v>36</v>
      </c>
      <c r="D296" s="191"/>
      <c r="X296" s="89"/>
      <c r="Y296" s="89"/>
      <c r="Z296" s="89"/>
      <c r="AA296" s="89"/>
      <c r="AB296" s="89"/>
      <c r="AC296" s="89"/>
      <c r="AD296" s="89"/>
      <c r="AE296" s="89"/>
      <c r="AF296" s="89"/>
      <c r="AG296" s="89"/>
      <c r="AH296" s="89"/>
      <c r="AI296" s="89"/>
      <c r="AJ296" s="89"/>
      <c r="AK296" s="89"/>
      <c r="AL296" s="89"/>
      <c r="AM296" s="89"/>
      <c r="AN296" s="89">
        <f>AM295</f>
        <v>0</v>
      </c>
      <c r="AO296" s="89">
        <f t="shared" si="232"/>
        <v>0</v>
      </c>
      <c r="AP296" s="89">
        <f t="shared" si="233"/>
        <v>0</v>
      </c>
      <c r="AQ296" s="89">
        <f t="shared" si="234"/>
        <v>0</v>
      </c>
      <c r="AR296" s="649">
        <f t="shared" si="235"/>
        <v>0</v>
      </c>
      <c r="AS296" s="89">
        <f t="shared" si="238"/>
        <v>0</v>
      </c>
    </row>
    <row r="297" spans="1:45" hidden="1" outlineLevel="1">
      <c r="B297" s="648"/>
      <c r="C297" s="81">
        <f t="shared" si="237"/>
        <v>37</v>
      </c>
      <c r="D297" s="191"/>
      <c r="X297" s="89"/>
      <c r="Y297" s="89"/>
      <c r="Z297" s="89"/>
      <c r="AA297" s="89"/>
      <c r="AB297" s="89"/>
      <c r="AC297" s="89"/>
      <c r="AD297" s="89"/>
      <c r="AE297" s="89"/>
      <c r="AF297" s="89"/>
      <c r="AG297" s="89"/>
      <c r="AH297" s="89"/>
      <c r="AI297" s="89"/>
      <c r="AJ297" s="89"/>
      <c r="AK297" s="89"/>
      <c r="AL297" s="89"/>
      <c r="AM297" s="89"/>
      <c r="AN297" s="89"/>
      <c r="AO297" s="89">
        <f>AN296</f>
        <v>0</v>
      </c>
      <c r="AP297" s="89">
        <f t="shared" si="233"/>
        <v>0</v>
      </c>
      <c r="AQ297" s="89">
        <f t="shared" si="234"/>
        <v>0</v>
      </c>
      <c r="AR297" s="649">
        <f t="shared" si="235"/>
        <v>0</v>
      </c>
      <c r="AS297" s="89">
        <f t="shared" si="238"/>
        <v>0</v>
      </c>
    </row>
    <row r="298" spans="1:45" hidden="1" outlineLevel="1">
      <c r="B298" s="648"/>
      <c r="C298" s="81">
        <f t="shared" si="237"/>
        <v>38</v>
      </c>
      <c r="D298" s="191"/>
      <c r="X298" s="89"/>
      <c r="Y298" s="89"/>
      <c r="Z298" s="89"/>
      <c r="AA298" s="89"/>
      <c r="AB298" s="89"/>
      <c r="AC298" s="89"/>
      <c r="AD298" s="89"/>
      <c r="AE298" s="89"/>
      <c r="AF298" s="89"/>
      <c r="AG298" s="89"/>
      <c r="AH298" s="89"/>
      <c r="AI298" s="89"/>
      <c r="AJ298" s="89"/>
      <c r="AK298" s="89"/>
      <c r="AL298" s="89"/>
      <c r="AM298" s="89"/>
      <c r="AN298" s="89"/>
      <c r="AO298" s="89"/>
      <c r="AP298" s="89">
        <f>AO297</f>
        <v>0</v>
      </c>
      <c r="AQ298" s="89">
        <f t="shared" si="234"/>
        <v>0</v>
      </c>
      <c r="AR298" s="649">
        <f t="shared" si="235"/>
        <v>0</v>
      </c>
      <c r="AS298" s="89">
        <f t="shared" si="238"/>
        <v>0</v>
      </c>
    </row>
    <row r="299" spans="1:45" hidden="1" outlineLevel="1">
      <c r="B299" s="648"/>
      <c r="C299" s="81">
        <f t="shared" si="237"/>
        <v>39</v>
      </c>
      <c r="D299" s="191"/>
      <c r="X299" s="89"/>
      <c r="Y299" s="89"/>
      <c r="Z299" s="89"/>
      <c r="AA299" s="89"/>
      <c r="AB299" s="89"/>
      <c r="AC299" s="89"/>
      <c r="AD299" s="89"/>
      <c r="AE299" s="89"/>
      <c r="AF299" s="89"/>
      <c r="AG299" s="89"/>
      <c r="AH299" s="89"/>
      <c r="AI299" s="89"/>
      <c r="AJ299" s="89"/>
      <c r="AK299" s="89"/>
      <c r="AL299" s="89"/>
      <c r="AM299" s="89"/>
      <c r="AN299" s="89"/>
      <c r="AO299" s="89"/>
      <c r="AP299" s="89"/>
      <c r="AQ299" s="89">
        <f>AP298</f>
        <v>0</v>
      </c>
      <c r="AR299" s="649">
        <f>AQ298</f>
        <v>0</v>
      </c>
      <c r="AS299" s="89">
        <f t="shared" si="238"/>
        <v>0</v>
      </c>
    </row>
    <row r="300" spans="1:45" hidden="1" outlineLevel="1">
      <c r="B300" s="650"/>
      <c r="C300" s="126">
        <f t="shared" si="237"/>
        <v>40</v>
      </c>
      <c r="D300" s="247"/>
      <c r="E300" s="148"/>
      <c r="F300" s="148"/>
      <c r="G300" s="148"/>
      <c r="H300" s="148"/>
      <c r="I300" s="148"/>
      <c r="J300" s="148"/>
      <c r="K300" s="148"/>
      <c r="L300" s="148"/>
      <c r="M300" s="148"/>
      <c r="N300" s="148"/>
      <c r="O300" s="148"/>
      <c r="P300" s="148"/>
      <c r="Q300" s="148"/>
      <c r="R300" s="148"/>
      <c r="S300" s="148"/>
      <c r="T300" s="148"/>
      <c r="U300" s="148"/>
      <c r="V300" s="148"/>
      <c r="W300" s="148"/>
      <c r="X300" s="603"/>
      <c r="Y300" s="603"/>
      <c r="Z300" s="603"/>
      <c r="AA300" s="603"/>
      <c r="AB300" s="603"/>
      <c r="AC300" s="603"/>
      <c r="AD300" s="603"/>
      <c r="AE300" s="603"/>
      <c r="AF300" s="603"/>
      <c r="AG300" s="603"/>
      <c r="AH300" s="603"/>
      <c r="AI300" s="603"/>
      <c r="AJ300" s="603"/>
      <c r="AK300" s="603"/>
      <c r="AL300" s="603"/>
      <c r="AM300" s="603"/>
      <c r="AN300" s="603"/>
      <c r="AO300" s="603"/>
      <c r="AP300" s="603"/>
      <c r="AQ300" s="603"/>
      <c r="AR300" s="651">
        <f>AQ299</f>
        <v>0</v>
      </c>
      <c r="AS300" s="89">
        <f t="shared" si="238"/>
        <v>0</v>
      </c>
    </row>
    <row r="301" spans="1:45" s="174" customFormat="1" ht="5.25" customHeight="1">
      <c r="A301" s="158"/>
      <c r="C301" s="480"/>
      <c r="D301" s="184"/>
      <c r="E301" s="185"/>
      <c r="F301" s="185"/>
      <c r="G301" s="185"/>
      <c r="H301" s="185"/>
      <c r="I301" s="185"/>
      <c r="J301" s="185"/>
      <c r="K301" s="185"/>
      <c r="L301" s="185"/>
      <c r="M301" s="185"/>
      <c r="N301" s="185"/>
      <c r="O301" s="185"/>
      <c r="P301" s="185"/>
      <c r="Q301" s="185"/>
      <c r="R301" s="185"/>
      <c r="S301" s="185"/>
      <c r="T301" s="185"/>
      <c r="U301" s="185"/>
      <c r="V301" s="185"/>
      <c r="W301" s="185"/>
      <c r="X301" s="185"/>
      <c r="Y301" s="185"/>
      <c r="Z301" s="185"/>
      <c r="AA301" s="185"/>
      <c r="AB301" s="185"/>
      <c r="AC301" s="185"/>
      <c r="AD301" s="185"/>
      <c r="AE301" s="185"/>
      <c r="AF301" s="185"/>
      <c r="AG301" s="185"/>
      <c r="AH301" s="185"/>
      <c r="AI301" s="185"/>
      <c r="AJ301" s="185"/>
      <c r="AK301" s="185"/>
      <c r="AL301" s="185"/>
      <c r="AM301" s="185"/>
      <c r="AN301" s="185"/>
      <c r="AO301" s="185"/>
      <c r="AP301" s="185"/>
      <c r="AQ301" s="185"/>
      <c r="AR301" s="185"/>
      <c r="AS301" s="185"/>
    </row>
    <row r="302" spans="1:45" collapsed="1">
      <c r="B302" s="877" t="s">
        <v>1189</v>
      </c>
      <c r="C302" s="199" t="s">
        <v>418</v>
      </c>
      <c r="D302" s="658" t="s">
        <v>689</v>
      </c>
      <c r="E302" s="659"/>
      <c r="F302" s="659"/>
      <c r="G302" s="659"/>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c r="AL302" s="284"/>
      <c r="AM302" s="284"/>
      <c r="AN302" s="284"/>
      <c r="AO302" s="284"/>
      <c r="AP302" s="284"/>
      <c r="AQ302" s="284"/>
      <c r="AR302" s="1008"/>
    </row>
    <row r="303" spans="1:45" hidden="1" outlineLevel="1">
      <c r="B303" s="648"/>
      <c r="C303" s="81">
        <v>1</v>
      </c>
      <c r="D303" s="191"/>
      <c r="E303" s="89">
        <v>0</v>
      </c>
      <c r="F303" s="89">
        <v>0</v>
      </c>
      <c r="G303" s="89">
        <v>0</v>
      </c>
      <c r="H303" s="89">
        <v>0</v>
      </c>
      <c r="I303" s="89">
        <v>0</v>
      </c>
      <c r="J303" s="89">
        <v>0</v>
      </c>
      <c r="K303" s="89">
        <v>0</v>
      </c>
      <c r="L303" s="89">
        <v>0</v>
      </c>
      <c r="M303" s="89">
        <v>0</v>
      </c>
      <c r="N303" s="89">
        <v>0</v>
      </c>
      <c r="O303" s="89">
        <v>0</v>
      </c>
      <c r="P303" s="89">
        <v>0</v>
      </c>
      <c r="Q303" s="89">
        <v>0</v>
      </c>
      <c r="R303" s="89">
        <v>0</v>
      </c>
      <c r="S303" s="89">
        <v>0</v>
      </c>
      <c r="T303" s="89">
        <v>0</v>
      </c>
      <c r="U303" s="89">
        <v>0</v>
      </c>
      <c r="V303" s="89">
        <v>0</v>
      </c>
      <c r="W303" s="89">
        <v>24.1</v>
      </c>
      <c r="X303" s="89">
        <v>0</v>
      </c>
      <c r="Y303" s="89">
        <v>0</v>
      </c>
      <c r="Z303" s="89">
        <v>0</v>
      </c>
      <c r="AA303" s="89">
        <v>0</v>
      </c>
      <c r="AB303" s="89">
        <v>0</v>
      </c>
      <c r="AC303" s="89">
        <v>0</v>
      </c>
      <c r="AD303" s="89">
        <v>22.4</v>
      </c>
      <c r="AE303" s="89">
        <v>0</v>
      </c>
      <c r="AF303" s="89">
        <v>0</v>
      </c>
      <c r="AG303" s="89">
        <v>0</v>
      </c>
      <c r="AH303" s="89">
        <v>0</v>
      </c>
      <c r="AI303" s="89">
        <v>0</v>
      </c>
      <c r="AJ303" s="89">
        <v>0</v>
      </c>
      <c r="AK303" s="89">
        <v>0</v>
      </c>
      <c r="AL303" s="89">
        <v>0</v>
      </c>
      <c r="AM303" s="89">
        <v>0</v>
      </c>
      <c r="AN303" s="89">
        <v>0</v>
      </c>
      <c r="AO303" s="89">
        <v>0</v>
      </c>
      <c r="AP303" s="89">
        <v>0</v>
      </c>
      <c r="AQ303" s="89">
        <v>0</v>
      </c>
      <c r="AR303" s="649">
        <v>0</v>
      </c>
      <c r="AS303" s="89">
        <f>SUM(E303:AR303)</f>
        <v>46.5</v>
      </c>
    </row>
    <row r="304" spans="1:45" hidden="1" outlineLevel="1">
      <c r="B304" s="648"/>
      <c r="C304" s="81">
        <f>C303+1</f>
        <v>2</v>
      </c>
      <c r="D304" s="191"/>
      <c r="E304" s="89"/>
      <c r="F304" s="89">
        <f t="shared" ref="F304:U319" si="239">E303</f>
        <v>0</v>
      </c>
      <c r="G304" s="89">
        <f t="shared" si="239"/>
        <v>0</v>
      </c>
      <c r="H304" s="89">
        <f t="shared" si="239"/>
        <v>0</v>
      </c>
      <c r="I304" s="89">
        <f t="shared" si="239"/>
        <v>0</v>
      </c>
      <c r="J304" s="89">
        <f t="shared" si="239"/>
        <v>0</v>
      </c>
      <c r="K304" s="89">
        <f t="shared" si="239"/>
        <v>0</v>
      </c>
      <c r="L304" s="89">
        <f t="shared" si="239"/>
        <v>0</v>
      </c>
      <c r="M304" s="89">
        <f t="shared" si="239"/>
        <v>0</v>
      </c>
      <c r="N304" s="89">
        <f t="shared" si="239"/>
        <v>0</v>
      </c>
      <c r="O304" s="89">
        <f t="shared" si="239"/>
        <v>0</v>
      </c>
      <c r="P304" s="89">
        <f t="shared" si="239"/>
        <v>0</v>
      </c>
      <c r="Q304" s="89">
        <f t="shared" si="239"/>
        <v>0</v>
      </c>
      <c r="R304" s="89">
        <f t="shared" si="239"/>
        <v>0</v>
      </c>
      <c r="S304" s="89">
        <f t="shared" si="239"/>
        <v>0</v>
      </c>
      <c r="T304" s="89">
        <f t="shared" si="239"/>
        <v>0</v>
      </c>
      <c r="U304" s="89">
        <f t="shared" si="239"/>
        <v>0</v>
      </c>
      <c r="V304" s="89">
        <f t="shared" ref="V304:AK319" si="240">U303</f>
        <v>0</v>
      </c>
      <c r="W304" s="89">
        <f t="shared" si="240"/>
        <v>0</v>
      </c>
      <c r="X304" s="89">
        <f t="shared" si="240"/>
        <v>24.1</v>
      </c>
      <c r="Y304" s="89">
        <f t="shared" si="240"/>
        <v>0</v>
      </c>
      <c r="Z304" s="89">
        <f t="shared" si="240"/>
        <v>0</v>
      </c>
      <c r="AA304" s="89">
        <f t="shared" si="240"/>
        <v>0</v>
      </c>
      <c r="AB304" s="89">
        <f t="shared" si="240"/>
        <v>0</v>
      </c>
      <c r="AC304" s="89">
        <f t="shared" si="240"/>
        <v>0</v>
      </c>
      <c r="AD304" s="89">
        <f t="shared" si="240"/>
        <v>0</v>
      </c>
      <c r="AE304" s="89">
        <f t="shared" si="240"/>
        <v>22.4</v>
      </c>
      <c r="AF304" s="89">
        <f t="shared" si="240"/>
        <v>0</v>
      </c>
      <c r="AG304" s="89">
        <f t="shared" si="240"/>
        <v>0</v>
      </c>
      <c r="AH304" s="89">
        <f t="shared" si="240"/>
        <v>0</v>
      </c>
      <c r="AI304" s="89">
        <f t="shared" si="240"/>
        <v>0</v>
      </c>
      <c r="AJ304" s="89">
        <f t="shared" si="240"/>
        <v>0</v>
      </c>
      <c r="AK304" s="89">
        <f t="shared" si="240"/>
        <v>0</v>
      </c>
      <c r="AL304" s="89">
        <f t="shared" ref="AL304:AR335" si="241">AK303</f>
        <v>0</v>
      </c>
      <c r="AM304" s="89">
        <f t="shared" si="241"/>
        <v>0</v>
      </c>
      <c r="AN304" s="89">
        <f t="shared" si="241"/>
        <v>0</v>
      </c>
      <c r="AO304" s="89">
        <f t="shared" si="241"/>
        <v>0</v>
      </c>
      <c r="AP304" s="89">
        <f t="shared" si="241"/>
        <v>0</v>
      </c>
      <c r="AQ304" s="89">
        <f t="shared" si="241"/>
        <v>0</v>
      </c>
      <c r="AR304" s="649">
        <f t="shared" si="241"/>
        <v>0</v>
      </c>
      <c r="AS304" s="89">
        <f t="shared" ref="AS304:AS332" si="242">SUM(E304:AR304)</f>
        <v>46.5</v>
      </c>
    </row>
    <row r="305" spans="2:45" hidden="1" outlineLevel="1">
      <c r="B305" s="648"/>
      <c r="C305" s="81">
        <f t="shared" ref="C305:C342" si="243">C304+1</f>
        <v>3</v>
      </c>
      <c r="D305" s="191"/>
      <c r="E305" s="89"/>
      <c r="F305" s="89"/>
      <c r="G305" s="89">
        <f>F304</f>
        <v>0</v>
      </c>
      <c r="H305" s="89">
        <f>G304</f>
        <v>0</v>
      </c>
      <c r="I305" s="89">
        <f>H304</f>
        <v>0</v>
      </c>
      <c r="J305" s="89">
        <f>I304</f>
        <v>0</v>
      </c>
      <c r="K305" s="89">
        <f>J304</f>
        <v>0</v>
      </c>
      <c r="L305" s="89">
        <f t="shared" si="239"/>
        <v>0</v>
      </c>
      <c r="M305" s="89">
        <f t="shared" si="239"/>
        <v>0</v>
      </c>
      <c r="N305" s="89">
        <f t="shared" si="239"/>
        <v>0</v>
      </c>
      <c r="O305" s="89">
        <f t="shared" si="239"/>
        <v>0</v>
      </c>
      <c r="P305" s="89">
        <f t="shared" si="239"/>
        <v>0</v>
      </c>
      <c r="Q305" s="89">
        <f t="shared" si="239"/>
        <v>0</v>
      </c>
      <c r="R305" s="89">
        <f t="shared" si="239"/>
        <v>0</v>
      </c>
      <c r="S305" s="89">
        <f t="shared" si="239"/>
        <v>0</v>
      </c>
      <c r="T305" s="89">
        <f t="shared" si="239"/>
        <v>0</v>
      </c>
      <c r="U305" s="89">
        <f t="shared" si="239"/>
        <v>0</v>
      </c>
      <c r="V305" s="89">
        <f t="shared" si="240"/>
        <v>0</v>
      </c>
      <c r="W305" s="89">
        <f t="shared" si="240"/>
        <v>0</v>
      </c>
      <c r="X305" s="89">
        <f t="shared" si="240"/>
        <v>0</v>
      </c>
      <c r="Y305" s="89">
        <f t="shared" si="240"/>
        <v>24.1</v>
      </c>
      <c r="Z305" s="89">
        <f t="shared" si="240"/>
        <v>0</v>
      </c>
      <c r="AA305" s="89">
        <f t="shared" si="240"/>
        <v>0</v>
      </c>
      <c r="AB305" s="89">
        <f t="shared" si="240"/>
        <v>0</v>
      </c>
      <c r="AC305" s="89">
        <f t="shared" si="240"/>
        <v>0</v>
      </c>
      <c r="AD305" s="89">
        <f t="shared" si="240"/>
        <v>0</v>
      </c>
      <c r="AE305" s="89">
        <f t="shared" si="240"/>
        <v>0</v>
      </c>
      <c r="AF305" s="89">
        <f t="shared" si="240"/>
        <v>22.4</v>
      </c>
      <c r="AG305" s="89">
        <f t="shared" si="240"/>
        <v>0</v>
      </c>
      <c r="AH305" s="89">
        <f t="shared" si="240"/>
        <v>0</v>
      </c>
      <c r="AI305" s="89">
        <f t="shared" si="240"/>
        <v>0</v>
      </c>
      <c r="AJ305" s="89">
        <f t="shared" si="240"/>
        <v>0</v>
      </c>
      <c r="AK305" s="89">
        <f t="shared" si="240"/>
        <v>0</v>
      </c>
      <c r="AL305" s="89">
        <f t="shared" si="241"/>
        <v>0</v>
      </c>
      <c r="AM305" s="89">
        <f t="shared" si="241"/>
        <v>0</v>
      </c>
      <c r="AN305" s="89">
        <f t="shared" si="241"/>
        <v>0</v>
      </c>
      <c r="AO305" s="89">
        <f t="shared" si="241"/>
        <v>0</v>
      </c>
      <c r="AP305" s="89">
        <f t="shared" si="241"/>
        <v>0</v>
      </c>
      <c r="AQ305" s="89">
        <f t="shared" si="241"/>
        <v>0</v>
      </c>
      <c r="AR305" s="649">
        <f t="shared" si="241"/>
        <v>0</v>
      </c>
      <c r="AS305" s="89">
        <f t="shared" si="242"/>
        <v>46.5</v>
      </c>
    </row>
    <row r="306" spans="2:45" hidden="1" outlineLevel="1">
      <c r="B306" s="648"/>
      <c r="C306" s="81">
        <f t="shared" si="243"/>
        <v>4</v>
      </c>
      <c r="D306" s="191"/>
      <c r="E306" s="89"/>
      <c r="F306" s="89"/>
      <c r="G306" s="89"/>
      <c r="H306" s="89">
        <f>G305</f>
        <v>0</v>
      </c>
      <c r="I306" s="89">
        <f>H305</f>
        <v>0</v>
      </c>
      <c r="J306" s="89">
        <f>I305</f>
        <v>0</v>
      </c>
      <c r="K306" s="89">
        <f>J305</f>
        <v>0</v>
      </c>
      <c r="L306" s="89">
        <f t="shared" si="239"/>
        <v>0</v>
      </c>
      <c r="M306" s="89">
        <f t="shared" si="239"/>
        <v>0</v>
      </c>
      <c r="N306" s="89">
        <f t="shared" si="239"/>
        <v>0</v>
      </c>
      <c r="O306" s="89">
        <f t="shared" si="239"/>
        <v>0</v>
      </c>
      <c r="P306" s="89">
        <f t="shared" si="239"/>
        <v>0</v>
      </c>
      <c r="Q306" s="89">
        <f t="shared" si="239"/>
        <v>0</v>
      </c>
      <c r="R306" s="89">
        <f t="shared" si="239"/>
        <v>0</v>
      </c>
      <c r="S306" s="89">
        <f t="shared" si="239"/>
        <v>0</v>
      </c>
      <c r="T306" s="89">
        <f t="shared" si="239"/>
        <v>0</v>
      </c>
      <c r="U306" s="89">
        <f t="shared" si="239"/>
        <v>0</v>
      </c>
      <c r="V306" s="89">
        <f t="shared" si="240"/>
        <v>0</v>
      </c>
      <c r="W306" s="89">
        <f t="shared" si="240"/>
        <v>0</v>
      </c>
      <c r="X306" s="89">
        <f t="shared" si="240"/>
        <v>0</v>
      </c>
      <c r="Y306" s="89">
        <f t="shared" si="240"/>
        <v>0</v>
      </c>
      <c r="Z306" s="89">
        <f t="shared" si="240"/>
        <v>24.1</v>
      </c>
      <c r="AA306" s="89">
        <f t="shared" si="240"/>
        <v>0</v>
      </c>
      <c r="AB306" s="89">
        <f t="shared" si="240"/>
        <v>0</v>
      </c>
      <c r="AC306" s="89">
        <f t="shared" si="240"/>
        <v>0</v>
      </c>
      <c r="AD306" s="89">
        <f t="shared" si="240"/>
        <v>0</v>
      </c>
      <c r="AE306" s="89">
        <f t="shared" si="240"/>
        <v>0</v>
      </c>
      <c r="AF306" s="89">
        <f t="shared" si="240"/>
        <v>0</v>
      </c>
      <c r="AG306" s="89">
        <f t="shared" si="240"/>
        <v>22.4</v>
      </c>
      <c r="AH306" s="89">
        <f t="shared" si="240"/>
        <v>0</v>
      </c>
      <c r="AI306" s="89">
        <f t="shared" si="240"/>
        <v>0</v>
      </c>
      <c r="AJ306" s="89">
        <f t="shared" si="240"/>
        <v>0</v>
      </c>
      <c r="AK306" s="89">
        <f t="shared" si="240"/>
        <v>0</v>
      </c>
      <c r="AL306" s="89">
        <f t="shared" si="241"/>
        <v>0</v>
      </c>
      <c r="AM306" s="89">
        <f t="shared" si="241"/>
        <v>0</v>
      </c>
      <c r="AN306" s="89">
        <f t="shared" si="241"/>
        <v>0</v>
      </c>
      <c r="AO306" s="89">
        <f t="shared" si="241"/>
        <v>0</v>
      </c>
      <c r="AP306" s="89">
        <f t="shared" si="241"/>
        <v>0</v>
      </c>
      <c r="AQ306" s="89">
        <f t="shared" si="241"/>
        <v>0</v>
      </c>
      <c r="AR306" s="649">
        <f t="shared" si="241"/>
        <v>0</v>
      </c>
      <c r="AS306" s="89">
        <f t="shared" si="242"/>
        <v>46.5</v>
      </c>
    </row>
    <row r="307" spans="2:45" hidden="1" outlineLevel="1">
      <c r="B307" s="648"/>
      <c r="C307" s="81">
        <f t="shared" si="243"/>
        <v>5</v>
      </c>
      <c r="D307" s="191"/>
      <c r="E307" s="89"/>
      <c r="F307" s="89"/>
      <c r="G307" s="89"/>
      <c r="I307" s="89">
        <f>H306</f>
        <v>0</v>
      </c>
      <c r="J307" s="89">
        <f>I306</f>
        <v>0</v>
      </c>
      <c r="K307" s="89">
        <f>J306</f>
        <v>0</v>
      </c>
      <c r="L307" s="89">
        <f t="shared" si="239"/>
        <v>0</v>
      </c>
      <c r="M307" s="89">
        <f t="shared" si="239"/>
        <v>0</v>
      </c>
      <c r="N307" s="89">
        <f t="shared" si="239"/>
        <v>0</v>
      </c>
      <c r="O307" s="89">
        <f t="shared" si="239"/>
        <v>0</v>
      </c>
      <c r="P307" s="89">
        <f t="shared" si="239"/>
        <v>0</v>
      </c>
      <c r="Q307" s="89">
        <f t="shared" si="239"/>
        <v>0</v>
      </c>
      <c r="R307" s="89">
        <f t="shared" si="239"/>
        <v>0</v>
      </c>
      <c r="S307" s="89">
        <f t="shared" si="239"/>
        <v>0</v>
      </c>
      <c r="T307" s="89">
        <f t="shared" si="239"/>
        <v>0</v>
      </c>
      <c r="U307" s="89">
        <f t="shared" si="239"/>
        <v>0</v>
      </c>
      <c r="V307" s="89">
        <f t="shared" si="240"/>
        <v>0</v>
      </c>
      <c r="W307" s="89">
        <f t="shared" si="240"/>
        <v>0</v>
      </c>
      <c r="X307" s="89">
        <f t="shared" si="240"/>
        <v>0</v>
      </c>
      <c r="Y307" s="89">
        <f t="shared" si="240"/>
        <v>0</v>
      </c>
      <c r="Z307" s="89">
        <f t="shared" si="240"/>
        <v>0</v>
      </c>
      <c r="AA307" s="89">
        <f t="shared" si="240"/>
        <v>24.1</v>
      </c>
      <c r="AB307" s="89">
        <f t="shared" si="240"/>
        <v>0</v>
      </c>
      <c r="AC307" s="89">
        <f t="shared" si="240"/>
        <v>0</v>
      </c>
      <c r="AD307" s="89">
        <f t="shared" si="240"/>
        <v>0</v>
      </c>
      <c r="AE307" s="89">
        <f t="shared" si="240"/>
        <v>0</v>
      </c>
      <c r="AF307" s="89">
        <f t="shared" si="240"/>
        <v>0</v>
      </c>
      <c r="AG307" s="89">
        <f t="shared" si="240"/>
        <v>0</v>
      </c>
      <c r="AH307" s="89">
        <f t="shared" si="240"/>
        <v>22.4</v>
      </c>
      <c r="AI307" s="89">
        <f t="shared" si="240"/>
        <v>0</v>
      </c>
      <c r="AJ307" s="89">
        <f t="shared" si="240"/>
        <v>0</v>
      </c>
      <c r="AK307" s="89">
        <f t="shared" si="240"/>
        <v>0</v>
      </c>
      <c r="AL307" s="89">
        <f t="shared" si="241"/>
        <v>0</v>
      </c>
      <c r="AM307" s="89">
        <f t="shared" si="241"/>
        <v>0</v>
      </c>
      <c r="AN307" s="89">
        <f t="shared" si="241"/>
        <v>0</v>
      </c>
      <c r="AO307" s="89">
        <f t="shared" si="241"/>
        <v>0</v>
      </c>
      <c r="AP307" s="89">
        <f t="shared" si="241"/>
        <v>0</v>
      </c>
      <c r="AQ307" s="89">
        <f t="shared" si="241"/>
        <v>0</v>
      </c>
      <c r="AR307" s="649">
        <f t="shared" si="241"/>
        <v>0</v>
      </c>
      <c r="AS307" s="89">
        <f t="shared" si="242"/>
        <v>46.5</v>
      </c>
    </row>
    <row r="308" spans="2:45" hidden="1" outlineLevel="1">
      <c r="B308" s="648"/>
      <c r="C308" s="81">
        <f t="shared" si="243"/>
        <v>6</v>
      </c>
      <c r="D308" s="191"/>
      <c r="E308" s="89"/>
      <c r="F308" s="89"/>
      <c r="G308" s="89"/>
      <c r="J308" s="89">
        <f>I307</f>
        <v>0</v>
      </c>
      <c r="K308" s="89">
        <f>J307</f>
        <v>0</v>
      </c>
      <c r="L308" s="89">
        <f t="shared" si="239"/>
        <v>0</v>
      </c>
      <c r="M308" s="89">
        <f t="shared" si="239"/>
        <v>0</v>
      </c>
      <c r="N308" s="89">
        <f t="shared" si="239"/>
        <v>0</v>
      </c>
      <c r="O308" s="89">
        <f t="shared" si="239"/>
        <v>0</v>
      </c>
      <c r="P308" s="89">
        <f t="shared" si="239"/>
        <v>0</v>
      </c>
      <c r="Q308" s="89">
        <f t="shared" si="239"/>
        <v>0</v>
      </c>
      <c r="R308" s="89">
        <f t="shared" si="239"/>
        <v>0</v>
      </c>
      <c r="S308" s="89">
        <f t="shared" si="239"/>
        <v>0</v>
      </c>
      <c r="T308" s="89">
        <f t="shared" si="239"/>
        <v>0</v>
      </c>
      <c r="U308" s="89">
        <f t="shared" si="239"/>
        <v>0</v>
      </c>
      <c r="V308" s="89">
        <f t="shared" si="240"/>
        <v>0</v>
      </c>
      <c r="W308" s="89">
        <f t="shared" si="240"/>
        <v>0</v>
      </c>
      <c r="X308" s="89">
        <f t="shared" si="240"/>
        <v>0</v>
      </c>
      <c r="Y308" s="89">
        <f t="shared" si="240"/>
        <v>0</v>
      </c>
      <c r="Z308" s="89">
        <f t="shared" si="240"/>
        <v>0</v>
      </c>
      <c r="AA308" s="89">
        <f t="shared" si="240"/>
        <v>0</v>
      </c>
      <c r="AB308" s="89">
        <f t="shared" si="240"/>
        <v>24.1</v>
      </c>
      <c r="AC308" s="89">
        <f t="shared" si="240"/>
        <v>0</v>
      </c>
      <c r="AD308" s="89">
        <f t="shared" si="240"/>
        <v>0</v>
      </c>
      <c r="AE308" s="89">
        <f t="shared" si="240"/>
        <v>0</v>
      </c>
      <c r="AF308" s="89">
        <f t="shared" si="240"/>
        <v>0</v>
      </c>
      <c r="AG308" s="89">
        <f t="shared" si="240"/>
        <v>0</v>
      </c>
      <c r="AH308" s="89">
        <f t="shared" si="240"/>
        <v>0</v>
      </c>
      <c r="AI308" s="89">
        <f t="shared" si="240"/>
        <v>22.4</v>
      </c>
      <c r="AJ308" s="89">
        <f t="shared" si="240"/>
        <v>0</v>
      </c>
      <c r="AK308" s="89">
        <f t="shared" si="240"/>
        <v>0</v>
      </c>
      <c r="AL308" s="89">
        <f t="shared" si="241"/>
        <v>0</v>
      </c>
      <c r="AM308" s="89">
        <f t="shared" si="241"/>
        <v>0</v>
      </c>
      <c r="AN308" s="89">
        <f t="shared" si="241"/>
        <v>0</v>
      </c>
      <c r="AO308" s="89">
        <f t="shared" si="241"/>
        <v>0</v>
      </c>
      <c r="AP308" s="89">
        <f t="shared" si="241"/>
        <v>0</v>
      </c>
      <c r="AQ308" s="89">
        <f t="shared" si="241"/>
        <v>0</v>
      </c>
      <c r="AR308" s="649">
        <f t="shared" si="241"/>
        <v>0</v>
      </c>
      <c r="AS308" s="89">
        <f t="shared" si="242"/>
        <v>46.5</v>
      </c>
    </row>
    <row r="309" spans="2:45" hidden="1" outlineLevel="1">
      <c r="B309" s="648"/>
      <c r="C309" s="81">
        <f t="shared" si="243"/>
        <v>7</v>
      </c>
      <c r="D309" s="191"/>
      <c r="E309" s="89"/>
      <c r="F309" s="89"/>
      <c r="G309" s="89"/>
      <c r="K309" s="89">
        <f>J308</f>
        <v>0</v>
      </c>
      <c r="L309" s="89">
        <f t="shared" si="239"/>
        <v>0</v>
      </c>
      <c r="M309" s="89">
        <f t="shared" si="239"/>
        <v>0</v>
      </c>
      <c r="N309" s="89">
        <f t="shared" si="239"/>
        <v>0</v>
      </c>
      <c r="O309" s="89">
        <f t="shared" si="239"/>
        <v>0</v>
      </c>
      <c r="P309" s="89">
        <f t="shared" si="239"/>
        <v>0</v>
      </c>
      <c r="Q309" s="89">
        <f t="shared" si="239"/>
        <v>0</v>
      </c>
      <c r="R309" s="89">
        <f t="shared" si="239"/>
        <v>0</v>
      </c>
      <c r="S309" s="89">
        <f t="shared" si="239"/>
        <v>0</v>
      </c>
      <c r="T309" s="89">
        <f t="shared" si="239"/>
        <v>0</v>
      </c>
      <c r="U309" s="89">
        <f t="shared" si="239"/>
        <v>0</v>
      </c>
      <c r="V309" s="89">
        <f t="shared" si="240"/>
        <v>0</v>
      </c>
      <c r="W309" s="89">
        <f t="shared" si="240"/>
        <v>0</v>
      </c>
      <c r="X309" s="89">
        <f t="shared" si="240"/>
        <v>0</v>
      </c>
      <c r="Y309" s="89">
        <f t="shared" si="240"/>
        <v>0</v>
      </c>
      <c r="Z309" s="89">
        <f t="shared" si="240"/>
        <v>0</v>
      </c>
      <c r="AA309" s="89">
        <f t="shared" si="240"/>
        <v>0</v>
      </c>
      <c r="AB309" s="89">
        <f t="shared" si="240"/>
        <v>0</v>
      </c>
      <c r="AC309" s="89">
        <f t="shared" si="240"/>
        <v>24.1</v>
      </c>
      <c r="AD309" s="89">
        <f t="shared" si="240"/>
        <v>0</v>
      </c>
      <c r="AE309" s="89">
        <f t="shared" si="240"/>
        <v>0</v>
      </c>
      <c r="AF309" s="89">
        <f t="shared" si="240"/>
        <v>0</v>
      </c>
      <c r="AG309" s="89">
        <f t="shared" si="240"/>
        <v>0</v>
      </c>
      <c r="AH309" s="89">
        <f t="shared" si="240"/>
        <v>0</v>
      </c>
      <c r="AI309" s="89">
        <f t="shared" si="240"/>
        <v>0</v>
      </c>
      <c r="AJ309" s="89">
        <f t="shared" si="240"/>
        <v>22.4</v>
      </c>
      <c r="AK309" s="89">
        <f t="shared" si="240"/>
        <v>0</v>
      </c>
      <c r="AL309" s="89">
        <f t="shared" si="241"/>
        <v>0</v>
      </c>
      <c r="AM309" s="89">
        <f t="shared" si="241"/>
        <v>0</v>
      </c>
      <c r="AN309" s="89">
        <f t="shared" si="241"/>
        <v>0</v>
      </c>
      <c r="AO309" s="89">
        <f t="shared" si="241"/>
        <v>0</v>
      </c>
      <c r="AP309" s="89">
        <f t="shared" si="241"/>
        <v>0</v>
      </c>
      <c r="AQ309" s="89">
        <f t="shared" si="241"/>
        <v>0</v>
      </c>
      <c r="AR309" s="649">
        <f t="shared" si="241"/>
        <v>0</v>
      </c>
      <c r="AS309" s="89">
        <f t="shared" si="242"/>
        <v>46.5</v>
      </c>
    </row>
    <row r="310" spans="2:45" hidden="1" outlineLevel="1">
      <c r="B310" s="648"/>
      <c r="C310" s="81">
        <f t="shared" si="243"/>
        <v>8</v>
      </c>
      <c r="D310" s="191"/>
      <c r="E310" s="89"/>
      <c r="F310" s="89"/>
      <c r="G310" s="89"/>
      <c r="L310" s="89">
        <f>K309</f>
        <v>0</v>
      </c>
      <c r="M310" s="89">
        <f t="shared" si="239"/>
        <v>0</v>
      </c>
      <c r="N310" s="89">
        <f t="shared" si="239"/>
        <v>0</v>
      </c>
      <c r="O310" s="89">
        <f t="shared" si="239"/>
        <v>0</v>
      </c>
      <c r="P310" s="89">
        <f t="shared" si="239"/>
        <v>0</v>
      </c>
      <c r="Q310" s="89">
        <f t="shared" si="239"/>
        <v>0</v>
      </c>
      <c r="R310" s="89">
        <f t="shared" si="239"/>
        <v>0</v>
      </c>
      <c r="S310" s="89">
        <f t="shared" si="239"/>
        <v>0</v>
      </c>
      <c r="T310" s="89">
        <f t="shared" si="239"/>
        <v>0</v>
      </c>
      <c r="U310" s="89">
        <f t="shared" si="239"/>
        <v>0</v>
      </c>
      <c r="V310" s="89">
        <f t="shared" si="240"/>
        <v>0</v>
      </c>
      <c r="W310" s="89">
        <f t="shared" si="240"/>
        <v>0</v>
      </c>
      <c r="X310" s="89">
        <f t="shared" si="240"/>
        <v>0</v>
      </c>
      <c r="Y310" s="89">
        <f t="shared" si="240"/>
        <v>0</v>
      </c>
      <c r="Z310" s="89">
        <f t="shared" si="240"/>
        <v>0</v>
      </c>
      <c r="AA310" s="89">
        <f t="shared" si="240"/>
        <v>0</v>
      </c>
      <c r="AB310" s="89">
        <f t="shared" si="240"/>
        <v>0</v>
      </c>
      <c r="AC310" s="89">
        <f t="shared" si="240"/>
        <v>0</v>
      </c>
      <c r="AD310" s="89">
        <f t="shared" si="240"/>
        <v>24.1</v>
      </c>
      <c r="AE310" s="89">
        <f t="shared" si="240"/>
        <v>0</v>
      </c>
      <c r="AF310" s="89">
        <f t="shared" si="240"/>
        <v>0</v>
      </c>
      <c r="AG310" s="89">
        <f t="shared" si="240"/>
        <v>0</v>
      </c>
      <c r="AH310" s="89">
        <f t="shared" si="240"/>
        <v>0</v>
      </c>
      <c r="AI310" s="89">
        <f t="shared" si="240"/>
        <v>0</v>
      </c>
      <c r="AJ310" s="89">
        <f t="shared" si="240"/>
        <v>0</v>
      </c>
      <c r="AK310" s="89">
        <f t="shared" si="240"/>
        <v>22.4</v>
      </c>
      <c r="AL310" s="89">
        <f t="shared" si="241"/>
        <v>0</v>
      </c>
      <c r="AM310" s="89">
        <f t="shared" si="241"/>
        <v>0</v>
      </c>
      <c r="AN310" s="89">
        <f t="shared" si="241"/>
        <v>0</v>
      </c>
      <c r="AO310" s="89">
        <f t="shared" si="241"/>
        <v>0</v>
      </c>
      <c r="AP310" s="89">
        <f t="shared" si="241"/>
        <v>0</v>
      </c>
      <c r="AQ310" s="89">
        <f t="shared" si="241"/>
        <v>0</v>
      </c>
      <c r="AR310" s="649">
        <f t="shared" si="241"/>
        <v>0</v>
      </c>
      <c r="AS310" s="89">
        <f t="shared" si="242"/>
        <v>46.5</v>
      </c>
    </row>
    <row r="311" spans="2:45" hidden="1" outlineLevel="1">
      <c r="B311" s="648"/>
      <c r="C311" s="81">
        <f t="shared" si="243"/>
        <v>9</v>
      </c>
      <c r="D311" s="191"/>
      <c r="E311" s="89"/>
      <c r="F311" s="89"/>
      <c r="G311" s="89"/>
      <c r="M311" s="89">
        <f>L310</f>
        <v>0</v>
      </c>
      <c r="N311" s="89">
        <f t="shared" si="239"/>
        <v>0</v>
      </c>
      <c r="O311" s="89">
        <f t="shared" si="239"/>
        <v>0</v>
      </c>
      <c r="P311" s="89">
        <f t="shared" si="239"/>
        <v>0</v>
      </c>
      <c r="Q311" s="89">
        <f t="shared" si="239"/>
        <v>0</v>
      </c>
      <c r="R311" s="89">
        <f t="shared" si="239"/>
        <v>0</v>
      </c>
      <c r="S311" s="89">
        <f t="shared" si="239"/>
        <v>0</v>
      </c>
      <c r="T311" s="89">
        <f t="shared" si="239"/>
        <v>0</v>
      </c>
      <c r="U311" s="89">
        <f t="shared" si="239"/>
        <v>0</v>
      </c>
      <c r="V311" s="89">
        <f t="shared" si="240"/>
        <v>0</v>
      </c>
      <c r="W311" s="89">
        <f t="shared" si="240"/>
        <v>0</v>
      </c>
      <c r="X311" s="89">
        <f t="shared" si="240"/>
        <v>0</v>
      </c>
      <c r="Y311" s="89">
        <f t="shared" si="240"/>
        <v>0</v>
      </c>
      <c r="Z311" s="89">
        <f t="shared" si="240"/>
        <v>0</v>
      </c>
      <c r="AA311" s="89">
        <f t="shared" si="240"/>
        <v>0</v>
      </c>
      <c r="AB311" s="89">
        <f t="shared" si="240"/>
        <v>0</v>
      </c>
      <c r="AC311" s="89">
        <f t="shared" si="240"/>
        <v>0</v>
      </c>
      <c r="AD311" s="89">
        <f t="shared" si="240"/>
        <v>0</v>
      </c>
      <c r="AE311" s="89">
        <f t="shared" si="240"/>
        <v>24.1</v>
      </c>
      <c r="AF311" s="89">
        <f t="shared" si="240"/>
        <v>0</v>
      </c>
      <c r="AG311" s="89">
        <f t="shared" si="240"/>
        <v>0</v>
      </c>
      <c r="AH311" s="89">
        <f t="shared" si="240"/>
        <v>0</v>
      </c>
      <c r="AI311" s="89">
        <f t="shared" si="240"/>
        <v>0</v>
      </c>
      <c r="AJ311" s="89">
        <f t="shared" si="240"/>
        <v>0</v>
      </c>
      <c r="AK311" s="89">
        <f t="shared" si="240"/>
        <v>0</v>
      </c>
      <c r="AL311" s="89">
        <f t="shared" si="241"/>
        <v>22.4</v>
      </c>
      <c r="AM311" s="89">
        <f t="shared" si="241"/>
        <v>0</v>
      </c>
      <c r="AN311" s="89">
        <f t="shared" si="241"/>
        <v>0</v>
      </c>
      <c r="AO311" s="89">
        <f t="shared" si="241"/>
        <v>0</v>
      </c>
      <c r="AP311" s="89">
        <f t="shared" si="241"/>
        <v>0</v>
      </c>
      <c r="AQ311" s="89">
        <f t="shared" si="241"/>
        <v>0</v>
      </c>
      <c r="AR311" s="649">
        <f t="shared" si="241"/>
        <v>0</v>
      </c>
      <c r="AS311" s="89">
        <f t="shared" si="242"/>
        <v>46.5</v>
      </c>
    </row>
    <row r="312" spans="2:45" hidden="1" outlineLevel="1">
      <c r="B312" s="648"/>
      <c r="C312" s="81">
        <f t="shared" si="243"/>
        <v>10</v>
      </c>
      <c r="D312" s="191"/>
      <c r="E312" s="89"/>
      <c r="F312" s="89"/>
      <c r="G312" s="89"/>
      <c r="N312" s="89">
        <f>M311</f>
        <v>0</v>
      </c>
      <c r="O312" s="89">
        <f t="shared" si="239"/>
        <v>0</v>
      </c>
      <c r="P312" s="89">
        <f t="shared" si="239"/>
        <v>0</v>
      </c>
      <c r="Q312" s="89">
        <f t="shared" si="239"/>
        <v>0</v>
      </c>
      <c r="R312" s="89">
        <f t="shared" si="239"/>
        <v>0</v>
      </c>
      <c r="S312" s="89">
        <f t="shared" si="239"/>
        <v>0</v>
      </c>
      <c r="T312" s="89">
        <f t="shared" si="239"/>
        <v>0</v>
      </c>
      <c r="U312" s="89">
        <f t="shared" si="239"/>
        <v>0</v>
      </c>
      <c r="V312" s="89">
        <f t="shared" si="240"/>
        <v>0</v>
      </c>
      <c r="W312" s="89">
        <f t="shared" si="240"/>
        <v>0</v>
      </c>
      <c r="X312" s="89">
        <f t="shared" si="240"/>
        <v>0</v>
      </c>
      <c r="Y312" s="89">
        <f t="shared" si="240"/>
        <v>0</v>
      </c>
      <c r="Z312" s="89">
        <f t="shared" si="240"/>
        <v>0</v>
      </c>
      <c r="AA312" s="89">
        <f t="shared" si="240"/>
        <v>0</v>
      </c>
      <c r="AB312" s="89">
        <f t="shared" si="240"/>
        <v>0</v>
      </c>
      <c r="AC312" s="89">
        <f t="shared" si="240"/>
        <v>0</v>
      </c>
      <c r="AD312" s="89">
        <f t="shared" si="240"/>
        <v>0</v>
      </c>
      <c r="AE312" s="89">
        <f t="shared" si="240"/>
        <v>0</v>
      </c>
      <c r="AF312" s="89">
        <f t="shared" si="240"/>
        <v>24.1</v>
      </c>
      <c r="AG312" s="89">
        <f t="shared" si="240"/>
        <v>0</v>
      </c>
      <c r="AH312" s="89">
        <f t="shared" si="240"/>
        <v>0</v>
      </c>
      <c r="AI312" s="89">
        <f t="shared" si="240"/>
        <v>0</v>
      </c>
      <c r="AJ312" s="89">
        <f t="shared" si="240"/>
        <v>0</v>
      </c>
      <c r="AK312" s="89">
        <f t="shared" si="240"/>
        <v>0</v>
      </c>
      <c r="AL312" s="89">
        <f t="shared" si="241"/>
        <v>0</v>
      </c>
      <c r="AM312" s="89">
        <f t="shared" si="241"/>
        <v>22.4</v>
      </c>
      <c r="AN312" s="89">
        <f t="shared" si="241"/>
        <v>0</v>
      </c>
      <c r="AO312" s="89">
        <f t="shared" si="241"/>
        <v>0</v>
      </c>
      <c r="AP312" s="89">
        <f t="shared" si="241"/>
        <v>0</v>
      </c>
      <c r="AQ312" s="89">
        <f t="shared" si="241"/>
        <v>0</v>
      </c>
      <c r="AR312" s="649">
        <f t="shared" si="241"/>
        <v>0</v>
      </c>
      <c r="AS312" s="89">
        <f t="shared" si="242"/>
        <v>46.5</v>
      </c>
    </row>
    <row r="313" spans="2:45" hidden="1" outlineLevel="1">
      <c r="B313" s="648"/>
      <c r="C313" s="81">
        <f t="shared" si="243"/>
        <v>11</v>
      </c>
      <c r="D313" s="191"/>
      <c r="E313" s="89"/>
      <c r="F313" s="89"/>
      <c r="G313" s="89"/>
      <c r="O313" s="89">
        <f>N312</f>
        <v>0</v>
      </c>
      <c r="P313" s="89">
        <f t="shared" si="239"/>
        <v>0</v>
      </c>
      <c r="Q313" s="89">
        <f t="shared" si="239"/>
        <v>0</v>
      </c>
      <c r="R313" s="89">
        <f t="shared" si="239"/>
        <v>0</v>
      </c>
      <c r="S313" s="89">
        <f t="shared" si="239"/>
        <v>0</v>
      </c>
      <c r="T313" s="89">
        <f t="shared" si="239"/>
        <v>0</v>
      </c>
      <c r="U313" s="89">
        <f t="shared" si="239"/>
        <v>0</v>
      </c>
      <c r="V313" s="89">
        <f t="shared" si="240"/>
        <v>0</v>
      </c>
      <c r="W313" s="89">
        <f t="shared" si="240"/>
        <v>0</v>
      </c>
      <c r="X313" s="89">
        <f t="shared" si="240"/>
        <v>0</v>
      </c>
      <c r="Y313" s="89">
        <f t="shared" si="240"/>
        <v>0</v>
      </c>
      <c r="Z313" s="89">
        <f t="shared" si="240"/>
        <v>0</v>
      </c>
      <c r="AA313" s="89">
        <f t="shared" si="240"/>
        <v>0</v>
      </c>
      <c r="AB313" s="89">
        <f t="shared" si="240"/>
        <v>0</v>
      </c>
      <c r="AC313" s="89">
        <f t="shared" si="240"/>
        <v>0</v>
      </c>
      <c r="AD313" s="89">
        <f t="shared" si="240"/>
        <v>0</v>
      </c>
      <c r="AE313" s="89">
        <f t="shared" si="240"/>
        <v>0</v>
      </c>
      <c r="AF313" s="89">
        <f t="shared" si="240"/>
        <v>0</v>
      </c>
      <c r="AG313" s="89">
        <f t="shared" si="240"/>
        <v>24.1</v>
      </c>
      <c r="AH313" s="89">
        <f t="shared" si="240"/>
        <v>0</v>
      </c>
      <c r="AI313" s="89">
        <f t="shared" si="240"/>
        <v>0</v>
      </c>
      <c r="AJ313" s="89">
        <f t="shared" si="240"/>
        <v>0</v>
      </c>
      <c r="AK313" s="89">
        <f t="shared" si="240"/>
        <v>0</v>
      </c>
      <c r="AL313" s="89">
        <f t="shared" si="241"/>
        <v>0</v>
      </c>
      <c r="AM313" s="89">
        <f t="shared" si="241"/>
        <v>0</v>
      </c>
      <c r="AN313" s="89">
        <f t="shared" si="241"/>
        <v>22.4</v>
      </c>
      <c r="AO313" s="89">
        <f t="shared" si="241"/>
        <v>0</v>
      </c>
      <c r="AP313" s="89">
        <f t="shared" si="241"/>
        <v>0</v>
      </c>
      <c r="AQ313" s="89">
        <f t="shared" si="241"/>
        <v>0</v>
      </c>
      <c r="AR313" s="649">
        <f t="shared" si="241"/>
        <v>0</v>
      </c>
      <c r="AS313" s="89">
        <f t="shared" si="242"/>
        <v>46.5</v>
      </c>
    </row>
    <row r="314" spans="2:45" hidden="1" outlineLevel="1">
      <c r="B314" s="648"/>
      <c r="C314" s="81">
        <f t="shared" si="243"/>
        <v>12</v>
      </c>
      <c r="D314" s="191"/>
      <c r="E314" s="89"/>
      <c r="F314" s="89"/>
      <c r="G314" s="89"/>
      <c r="P314" s="89">
        <f t="shared" si="239"/>
        <v>0</v>
      </c>
      <c r="Q314" s="89">
        <f t="shared" si="239"/>
        <v>0</v>
      </c>
      <c r="R314" s="89">
        <f t="shared" si="239"/>
        <v>0</v>
      </c>
      <c r="S314" s="89">
        <f t="shared" si="239"/>
        <v>0</v>
      </c>
      <c r="T314" s="89">
        <f t="shared" si="239"/>
        <v>0</v>
      </c>
      <c r="U314" s="89">
        <f t="shared" si="239"/>
        <v>0</v>
      </c>
      <c r="V314" s="89">
        <f t="shared" si="240"/>
        <v>0</v>
      </c>
      <c r="W314" s="89">
        <f t="shared" si="240"/>
        <v>0</v>
      </c>
      <c r="X314" s="89">
        <f t="shared" si="240"/>
        <v>0</v>
      </c>
      <c r="Y314" s="89">
        <f t="shared" si="240"/>
        <v>0</v>
      </c>
      <c r="Z314" s="89">
        <f t="shared" si="240"/>
        <v>0</v>
      </c>
      <c r="AA314" s="89">
        <f t="shared" si="240"/>
        <v>0</v>
      </c>
      <c r="AB314" s="89">
        <f t="shared" si="240"/>
        <v>0</v>
      </c>
      <c r="AC314" s="89">
        <f t="shared" si="240"/>
        <v>0</v>
      </c>
      <c r="AD314" s="89">
        <f t="shared" si="240"/>
        <v>0</v>
      </c>
      <c r="AE314" s="89">
        <f t="shared" si="240"/>
        <v>0</v>
      </c>
      <c r="AF314" s="89">
        <f t="shared" si="240"/>
        <v>0</v>
      </c>
      <c r="AG314" s="89">
        <f t="shared" si="240"/>
        <v>0</v>
      </c>
      <c r="AH314" s="89">
        <f t="shared" si="240"/>
        <v>24.1</v>
      </c>
      <c r="AI314" s="89">
        <f t="shared" si="240"/>
        <v>0</v>
      </c>
      <c r="AJ314" s="89">
        <f t="shared" si="240"/>
        <v>0</v>
      </c>
      <c r="AK314" s="89">
        <f t="shared" si="240"/>
        <v>0</v>
      </c>
      <c r="AL314" s="89">
        <f t="shared" si="241"/>
        <v>0</v>
      </c>
      <c r="AM314" s="89">
        <f t="shared" si="241"/>
        <v>0</v>
      </c>
      <c r="AN314" s="89">
        <f t="shared" si="241"/>
        <v>0</v>
      </c>
      <c r="AO314" s="89">
        <f t="shared" si="241"/>
        <v>22.4</v>
      </c>
      <c r="AP314" s="89">
        <f t="shared" si="241"/>
        <v>0</v>
      </c>
      <c r="AQ314" s="89">
        <f t="shared" si="241"/>
        <v>0</v>
      </c>
      <c r="AR314" s="649">
        <f t="shared" si="241"/>
        <v>0</v>
      </c>
      <c r="AS314" s="89">
        <f t="shared" si="242"/>
        <v>46.5</v>
      </c>
    </row>
    <row r="315" spans="2:45" hidden="1" outlineLevel="1">
      <c r="B315" s="648"/>
      <c r="C315" s="81">
        <f t="shared" si="243"/>
        <v>13</v>
      </c>
      <c r="D315" s="191"/>
      <c r="E315" s="89"/>
      <c r="Q315" s="89">
        <f t="shared" si="239"/>
        <v>0</v>
      </c>
      <c r="R315" s="89">
        <f t="shared" si="239"/>
        <v>0</v>
      </c>
      <c r="S315" s="89">
        <f t="shared" si="239"/>
        <v>0</v>
      </c>
      <c r="T315" s="89">
        <f t="shared" si="239"/>
        <v>0</v>
      </c>
      <c r="U315" s="89">
        <f t="shared" si="239"/>
        <v>0</v>
      </c>
      <c r="V315" s="89">
        <f t="shared" si="240"/>
        <v>0</v>
      </c>
      <c r="W315" s="89">
        <f t="shared" si="240"/>
        <v>0</v>
      </c>
      <c r="X315" s="89">
        <f t="shared" si="240"/>
        <v>0</v>
      </c>
      <c r="Y315" s="89">
        <f t="shared" si="240"/>
        <v>0</v>
      </c>
      <c r="Z315" s="89">
        <f t="shared" si="240"/>
        <v>0</v>
      </c>
      <c r="AA315" s="89">
        <f t="shared" si="240"/>
        <v>0</v>
      </c>
      <c r="AB315" s="89">
        <f t="shared" si="240"/>
        <v>0</v>
      </c>
      <c r="AC315" s="89">
        <f t="shared" si="240"/>
        <v>0</v>
      </c>
      <c r="AD315" s="89">
        <f t="shared" si="240"/>
        <v>0</v>
      </c>
      <c r="AE315" s="89">
        <f t="shared" si="240"/>
        <v>0</v>
      </c>
      <c r="AF315" s="89">
        <f t="shared" si="240"/>
        <v>0</v>
      </c>
      <c r="AG315" s="89">
        <f t="shared" si="240"/>
        <v>0</v>
      </c>
      <c r="AH315" s="89">
        <f t="shared" si="240"/>
        <v>0</v>
      </c>
      <c r="AI315" s="89">
        <f t="shared" si="240"/>
        <v>24.1</v>
      </c>
      <c r="AJ315" s="89">
        <f t="shared" si="240"/>
        <v>0</v>
      </c>
      <c r="AK315" s="89">
        <f t="shared" si="240"/>
        <v>0</v>
      </c>
      <c r="AL315" s="89">
        <f t="shared" si="241"/>
        <v>0</v>
      </c>
      <c r="AM315" s="89">
        <f t="shared" si="241"/>
        <v>0</v>
      </c>
      <c r="AN315" s="89">
        <f t="shared" si="241"/>
        <v>0</v>
      </c>
      <c r="AO315" s="89">
        <f t="shared" si="241"/>
        <v>0</v>
      </c>
      <c r="AP315" s="89">
        <f t="shared" si="241"/>
        <v>22.4</v>
      </c>
      <c r="AQ315" s="89">
        <f t="shared" si="241"/>
        <v>0</v>
      </c>
      <c r="AR315" s="649">
        <f t="shared" si="241"/>
        <v>0</v>
      </c>
      <c r="AS315" s="89">
        <f t="shared" si="242"/>
        <v>46.5</v>
      </c>
    </row>
    <row r="316" spans="2:45" hidden="1" outlineLevel="1">
      <c r="B316" s="648"/>
      <c r="C316" s="81">
        <f t="shared" si="243"/>
        <v>14</v>
      </c>
      <c r="D316" s="191"/>
      <c r="R316" s="89">
        <f t="shared" si="239"/>
        <v>0</v>
      </c>
      <c r="S316" s="89">
        <f t="shared" si="239"/>
        <v>0</v>
      </c>
      <c r="T316" s="89">
        <f t="shared" si="239"/>
        <v>0</v>
      </c>
      <c r="U316" s="89">
        <f t="shared" si="239"/>
        <v>0</v>
      </c>
      <c r="V316" s="89">
        <f t="shared" si="240"/>
        <v>0</v>
      </c>
      <c r="W316" s="89">
        <f t="shared" si="240"/>
        <v>0</v>
      </c>
      <c r="X316" s="89">
        <f t="shared" si="240"/>
        <v>0</v>
      </c>
      <c r="Y316" s="89">
        <f t="shared" si="240"/>
        <v>0</v>
      </c>
      <c r="Z316" s="89">
        <f t="shared" si="240"/>
        <v>0</v>
      </c>
      <c r="AA316" s="89">
        <f t="shared" si="240"/>
        <v>0</v>
      </c>
      <c r="AB316" s="89">
        <f t="shared" si="240"/>
        <v>0</v>
      </c>
      <c r="AC316" s="89">
        <f t="shared" si="240"/>
        <v>0</v>
      </c>
      <c r="AD316" s="89">
        <f t="shared" si="240"/>
        <v>0</v>
      </c>
      <c r="AE316" s="89">
        <f t="shared" si="240"/>
        <v>0</v>
      </c>
      <c r="AF316" s="89">
        <f t="shared" si="240"/>
        <v>0</v>
      </c>
      <c r="AG316" s="89">
        <f t="shared" si="240"/>
        <v>0</v>
      </c>
      <c r="AH316" s="89">
        <f t="shared" si="240"/>
        <v>0</v>
      </c>
      <c r="AI316" s="89">
        <f t="shared" si="240"/>
        <v>0</v>
      </c>
      <c r="AJ316" s="89">
        <f t="shared" si="240"/>
        <v>24.1</v>
      </c>
      <c r="AK316" s="89">
        <f t="shared" si="240"/>
        <v>0</v>
      </c>
      <c r="AL316" s="89">
        <f t="shared" si="241"/>
        <v>0</v>
      </c>
      <c r="AM316" s="89">
        <f t="shared" si="241"/>
        <v>0</v>
      </c>
      <c r="AN316" s="89">
        <f t="shared" si="241"/>
        <v>0</v>
      </c>
      <c r="AO316" s="89">
        <f t="shared" si="241"/>
        <v>0</v>
      </c>
      <c r="AP316" s="89">
        <f t="shared" si="241"/>
        <v>0</v>
      </c>
      <c r="AQ316" s="89">
        <f t="shared" si="241"/>
        <v>22.4</v>
      </c>
      <c r="AR316" s="649">
        <f t="shared" si="241"/>
        <v>0</v>
      </c>
      <c r="AS316" s="89">
        <f t="shared" si="242"/>
        <v>46.5</v>
      </c>
    </row>
    <row r="317" spans="2:45" hidden="1" outlineLevel="1">
      <c r="B317" s="648"/>
      <c r="C317" s="81">
        <f t="shared" si="243"/>
        <v>15</v>
      </c>
      <c r="D317" s="191"/>
      <c r="S317" s="89">
        <f t="shared" si="239"/>
        <v>0</v>
      </c>
      <c r="T317" s="89">
        <f t="shared" si="239"/>
        <v>0</v>
      </c>
      <c r="U317" s="89">
        <f t="shared" si="239"/>
        <v>0</v>
      </c>
      <c r="V317" s="89">
        <f t="shared" si="240"/>
        <v>0</v>
      </c>
      <c r="W317" s="89">
        <f t="shared" si="240"/>
        <v>0</v>
      </c>
      <c r="X317" s="89">
        <f t="shared" si="240"/>
        <v>0</v>
      </c>
      <c r="Y317" s="89">
        <f t="shared" si="240"/>
        <v>0</v>
      </c>
      <c r="Z317" s="89">
        <f t="shared" si="240"/>
        <v>0</v>
      </c>
      <c r="AA317" s="89">
        <f t="shared" si="240"/>
        <v>0</v>
      </c>
      <c r="AB317" s="89">
        <f t="shared" si="240"/>
        <v>0</v>
      </c>
      <c r="AC317" s="89">
        <f t="shared" si="240"/>
        <v>0</v>
      </c>
      <c r="AD317" s="89">
        <f t="shared" si="240"/>
        <v>0</v>
      </c>
      <c r="AE317" s="89">
        <f t="shared" si="240"/>
        <v>0</v>
      </c>
      <c r="AF317" s="89">
        <f t="shared" si="240"/>
        <v>0</v>
      </c>
      <c r="AG317" s="89">
        <f t="shared" si="240"/>
        <v>0</v>
      </c>
      <c r="AH317" s="89">
        <f t="shared" si="240"/>
        <v>0</v>
      </c>
      <c r="AI317" s="89">
        <f t="shared" si="240"/>
        <v>0</v>
      </c>
      <c r="AJ317" s="89">
        <f t="shared" si="240"/>
        <v>0</v>
      </c>
      <c r="AK317" s="89">
        <f t="shared" si="240"/>
        <v>24.1</v>
      </c>
      <c r="AL317" s="89">
        <f t="shared" si="241"/>
        <v>0</v>
      </c>
      <c r="AM317" s="89">
        <f t="shared" si="241"/>
        <v>0</v>
      </c>
      <c r="AN317" s="89">
        <f t="shared" si="241"/>
        <v>0</v>
      </c>
      <c r="AO317" s="89">
        <f t="shared" si="241"/>
        <v>0</v>
      </c>
      <c r="AP317" s="89">
        <f t="shared" si="241"/>
        <v>0</v>
      </c>
      <c r="AQ317" s="89">
        <f t="shared" si="241"/>
        <v>0</v>
      </c>
      <c r="AR317" s="649">
        <f t="shared" si="241"/>
        <v>22.4</v>
      </c>
      <c r="AS317" s="89">
        <f t="shared" si="242"/>
        <v>46.5</v>
      </c>
    </row>
    <row r="318" spans="2:45" hidden="1" outlineLevel="1">
      <c r="B318" s="648"/>
      <c r="C318" s="81">
        <f t="shared" si="243"/>
        <v>16</v>
      </c>
      <c r="D318" s="191"/>
      <c r="T318" s="89">
        <f t="shared" si="239"/>
        <v>0</v>
      </c>
      <c r="U318" s="89">
        <f t="shared" si="239"/>
        <v>0</v>
      </c>
      <c r="V318" s="89">
        <f t="shared" si="240"/>
        <v>0</v>
      </c>
      <c r="W318" s="89">
        <f t="shared" si="240"/>
        <v>0</v>
      </c>
      <c r="X318" s="89">
        <f t="shared" si="240"/>
        <v>0</v>
      </c>
      <c r="Y318" s="89">
        <f t="shared" si="240"/>
        <v>0</v>
      </c>
      <c r="Z318" s="89">
        <f t="shared" si="240"/>
        <v>0</v>
      </c>
      <c r="AA318" s="89">
        <f t="shared" si="240"/>
        <v>0</v>
      </c>
      <c r="AB318" s="89">
        <f t="shared" si="240"/>
        <v>0</v>
      </c>
      <c r="AC318" s="89">
        <f t="shared" si="240"/>
        <v>0</v>
      </c>
      <c r="AD318" s="89">
        <f t="shared" si="240"/>
        <v>0</v>
      </c>
      <c r="AE318" s="89">
        <f t="shared" si="240"/>
        <v>0</v>
      </c>
      <c r="AF318" s="89">
        <f t="shared" si="240"/>
        <v>0</v>
      </c>
      <c r="AG318" s="89">
        <f t="shared" si="240"/>
        <v>0</v>
      </c>
      <c r="AH318" s="89">
        <f t="shared" si="240"/>
        <v>0</v>
      </c>
      <c r="AI318" s="89">
        <f t="shared" si="240"/>
        <v>0</v>
      </c>
      <c r="AJ318" s="89">
        <f t="shared" si="240"/>
        <v>0</v>
      </c>
      <c r="AK318" s="89">
        <f t="shared" si="240"/>
        <v>0</v>
      </c>
      <c r="AL318" s="89">
        <f t="shared" si="241"/>
        <v>24.1</v>
      </c>
      <c r="AM318" s="89">
        <f t="shared" si="241"/>
        <v>0</v>
      </c>
      <c r="AN318" s="89">
        <f t="shared" si="241"/>
        <v>0</v>
      </c>
      <c r="AO318" s="89">
        <f t="shared" si="241"/>
        <v>0</v>
      </c>
      <c r="AP318" s="89">
        <f t="shared" si="241"/>
        <v>0</v>
      </c>
      <c r="AQ318" s="89">
        <f t="shared" si="241"/>
        <v>0</v>
      </c>
      <c r="AR318" s="649">
        <f t="shared" si="241"/>
        <v>0</v>
      </c>
      <c r="AS318" s="89">
        <f t="shared" si="242"/>
        <v>24.1</v>
      </c>
    </row>
    <row r="319" spans="2:45" hidden="1" outlineLevel="1">
      <c r="B319" s="648"/>
      <c r="C319" s="81">
        <f t="shared" si="243"/>
        <v>17</v>
      </c>
      <c r="D319" s="191"/>
      <c r="U319" s="89">
        <f t="shared" si="239"/>
        <v>0</v>
      </c>
      <c r="V319" s="89">
        <f t="shared" si="240"/>
        <v>0</v>
      </c>
      <c r="W319" s="89">
        <f t="shared" si="240"/>
        <v>0</v>
      </c>
      <c r="X319" s="89">
        <f t="shared" si="240"/>
        <v>0</v>
      </c>
      <c r="Y319" s="89">
        <f t="shared" si="240"/>
        <v>0</v>
      </c>
      <c r="Z319" s="89">
        <f t="shared" si="240"/>
        <v>0</v>
      </c>
      <c r="AA319" s="89">
        <f t="shared" si="240"/>
        <v>0</v>
      </c>
      <c r="AB319" s="89">
        <f t="shared" si="240"/>
        <v>0</v>
      </c>
      <c r="AC319" s="89">
        <f t="shared" si="240"/>
        <v>0</v>
      </c>
      <c r="AD319" s="89">
        <f t="shared" si="240"/>
        <v>0</v>
      </c>
      <c r="AE319" s="89">
        <f t="shared" si="240"/>
        <v>0</v>
      </c>
      <c r="AF319" s="89">
        <f t="shared" si="240"/>
        <v>0</v>
      </c>
      <c r="AG319" s="89">
        <f t="shared" si="240"/>
        <v>0</v>
      </c>
      <c r="AH319" s="89">
        <f t="shared" si="240"/>
        <v>0</v>
      </c>
      <c r="AI319" s="89">
        <f t="shared" si="240"/>
        <v>0</v>
      </c>
      <c r="AJ319" s="89">
        <f t="shared" si="240"/>
        <v>0</v>
      </c>
      <c r="AK319" s="89">
        <f t="shared" ref="AK319:AK334" si="244">AJ318</f>
        <v>0</v>
      </c>
      <c r="AL319" s="89">
        <f t="shared" si="241"/>
        <v>0</v>
      </c>
      <c r="AM319" s="89">
        <f t="shared" si="241"/>
        <v>24.1</v>
      </c>
      <c r="AN319" s="89">
        <f t="shared" si="241"/>
        <v>0</v>
      </c>
      <c r="AO319" s="89">
        <f t="shared" si="241"/>
        <v>0</v>
      </c>
      <c r="AP319" s="89">
        <f t="shared" si="241"/>
        <v>0</v>
      </c>
      <c r="AQ319" s="89">
        <f t="shared" si="241"/>
        <v>0</v>
      </c>
      <c r="AR319" s="649">
        <f t="shared" si="241"/>
        <v>0</v>
      </c>
      <c r="AS319" s="89">
        <f t="shared" si="242"/>
        <v>24.1</v>
      </c>
    </row>
    <row r="320" spans="2:45" hidden="1" outlineLevel="1">
      <c r="B320" s="648"/>
      <c r="C320" s="81">
        <f t="shared" si="243"/>
        <v>18</v>
      </c>
      <c r="D320" s="191"/>
      <c r="V320" s="89">
        <f t="shared" ref="V320:AJ333" si="245">U319</f>
        <v>0</v>
      </c>
      <c r="W320" s="89">
        <f t="shared" si="245"/>
        <v>0</v>
      </c>
      <c r="X320" s="89">
        <f t="shared" si="245"/>
        <v>0</v>
      </c>
      <c r="Y320" s="89">
        <f t="shared" si="245"/>
        <v>0</v>
      </c>
      <c r="Z320" s="89">
        <f t="shared" si="245"/>
        <v>0</v>
      </c>
      <c r="AA320" s="89">
        <f t="shared" si="245"/>
        <v>0</v>
      </c>
      <c r="AB320" s="89">
        <f t="shared" si="245"/>
        <v>0</v>
      </c>
      <c r="AC320" s="89">
        <f t="shared" si="245"/>
        <v>0</v>
      </c>
      <c r="AD320" s="89">
        <f t="shared" si="245"/>
        <v>0</v>
      </c>
      <c r="AE320" s="89">
        <f t="shared" si="245"/>
        <v>0</v>
      </c>
      <c r="AF320" s="89">
        <f t="shared" si="245"/>
        <v>0</v>
      </c>
      <c r="AG320" s="89">
        <f t="shared" si="245"/>
        <v>0</v>
      </c>
      <c r="AH320" s="89">
        <f t="shared" si="245"/>
        <v>0</v>
      </c>
      <c r="AI320" s="89">
        <f t="shared" si="245"/>
        <v>0</v>
      </c>
      <c r="AJ320" s="89">
        <f t="shared" si="245"/>
        <v>0</v>
      </c>
      <c r="AK320" s="89">
        <f t="shared" si="244"/>
        <v>0</v>
      </c>
      <c r="AL320" s="89">
        <f t="shared" si="241"/>
        <v>0</v>
      </c>
      <c r="AM320" s="89">
        <f t="shared" si="241"/>
        <v>0</v>
      </c>
      <c r="AN320" s="89">
        <f t="shared" si="241"/>
        <v>24.1</v>
      </c>
      <c r="AO320" s="89">
        <f t="shared" si="241"/>
        <v>0</v>
      </c>
      <c r="AP320" s="89">
        <f t="shared" si="241"/>
        <v>0</v>
      </c>
      <c r="AQ320" s="89">
        <f t="shared" si="241"/>
        <v>0</v>
      </c>
      <c r="AR320" s="649">
        <f t="shared" si="241"/>
        <v>0</v>
      </c>
      <c r="AS320" s="89">
        <f t="shared" si="242"/>
        <v>24.1</v>
      </c>
    </row>
    <row r="321" spans="2:45" hidden="1" outlineLevel="1">
      <c r="B321" s="648"/>
      <c r="C321" s="81">
        <f t="shared" si="243"/>
        <v>19</v>
      </c>
      <c r="D321" s="191"/>
      <c r="W321" s="89">
        <f t="shared" si="245"/>
        <v>0</v>
      </c>
      <c r="X321" s="89">
        <f t="shared" si="245"/>
        <v>0</v>
      </c>
      <c r="Y321" s="89">
        <f t="shared" si="245"/>
        <v>0</v>
      </c>
      <c r="Z321" s="89">
        <f t="shared" si="245"/>
        <v>0</v>
      </c>
      <c r="AA321" s="89">
        <f t="shared" si="245"/>
        <v>0</v>
      </c>
      <c r="AB321" s="89">
        <f t="shared" si="245"/>
        <v>0</v>
      </c>
      <c r="AC321" s="89">
        <f t="shared" si="245"/>
        <v>0</v>
      </c>
      <c r="AD321" s="89">
        <f t="shared" si="245"/>
        <v>0</v>
      </c>
      <c r="AE321" s="89">
        <f t="shared" si="245"/>
        <v>0</v>
      </c>
      <c r="AF321" s="89">
        <f t="shared" si="245"/>
        <v>0</v>
      </c>
      <c r="AG321" s="89">
        <f t="shared" si="245"/>
        <v>0</v>
      </c>
      <c r="AH321" s="89">
        <f t="shared" si="245"/>
        <v>0</v>
      </c>
      <c r="AI321" s="89">
        <f t="shared" si="245"/>
        <v>0</v>
      </c>
      <c r="AJ321" s="89">
        <f t="shared" si="245"/>
        <v>0</v>
      </c>
      <c r="AK321" s="89">
        <f t="shared" si="244"/>
        <v>0</v>
      </c>
      <c r="AL321" s="89">
        <f t="shared" si="241"/>
        <v>0</v>
      </c>
      <c r="AM321" s="89">
        <f t="shared" si="241"/>
        <v>0</v>
      </c>
      <c r="AN321" s="89">
        <f t="shared" si="241"/>
        <v>0</v>
      </c>
      <c r="AO321" s="89">
        <f t="shared" si="241"/>
        <v>24.1</v>
      </c>
      <c r="AP321" s="89">
        <f t="shared" si="241"/>
        <v>0</v>
      </c>
      <c r="AQ321" s="89">
        <f t="shared" si="241"/>
        <v>0</v>
      </c>
      <c r="AR321" s="649">
        <f t="shared" si="241"/>
        <v>0</v>
      </c>
      <c r="AS321" s="89">
        <f t="shared" si="242"/>
        <v>24.1</v>
      </c>
    </row>
    <row r="322" spans="2:45" hidden="1" outlineLevel="1">
      <c r="B322" s="648"/>
      <c r="C322" s="81">
        <f t="shared" si="243"/>
        <v>20</v>
      </c>
      <c r="D322" s="191"/>
      <c r="X322" s="89">
        <f t="shared" si="245"/>
        <v>0</v>
      </c>
      <c r="Y322" s="89">
        <f t="shared" si="245"/>
        <v>0</v>
      </c>
      <c r="Z322" s="89">
        <f t="shared" si="245"/>
        <v>0</v>
      </c>
      <c r="AA322" s="89">
        <f t="shared" si="245"/>
        <v>0</v>
      </c>
      <c r="AB322" s="89">
        <f t="shared" si="245"/>
        <v>0</v>
      </c>
      <c r="AC322" s="89">
        <f t="shared" si="245"/>
        <v>0</v>
      </c>
      <c r="AD322" s="89">
        <f t="shared" si="245"/>
        <v>0</v>
      </c>
      <c r="AE322" s="89">
        <f t="shared" si="245"/>
        <v>0</v>
      </c>
      <c r="AF322" s="89">
        <f t="shared" si="245"/>
        <v>0</v>
      </c>
      <c r="AG322" s="89">
        <f t="shared" si="245"/>
        <v>0</v>
      </c>
      <c r="AH322" s="89">
        <f t="shared" si="245"/>
        <v>0</v>
      </c>
      <c r="AI322" s="89">
        <f t="shared" si="245"/>
        <v>0</v>
      </c>
      <c r="AJ322" s="89">
        <f t="shared" si="245"/>
        <v>0</v>
      </c>
      <c r="AK322" s="89">
        <f t="shared" si="244"/>
        <v>0</v>
      </c>
      <c r="AL322" s="89">
        <f t="shared" si="241"/>
        <v>0</v>
      </c>
      <c r="AM322" s="89">
        <f t="shared" si="241"/>
        <v>0</v>
      </c>
      <c r="AN322" s="89">
        <f t="shared" si="241"/>
        <v>0</v>
      </c>
      <c r="AO322" s="89">
        <f t="shared" si="241"/>
        <v>0</v>
      </c>
      <c r="AP322" s="89">
        <f t="shared" si="241"/>
        <v>24.1</v>
      </c>
      <c r="AQ322" s="89">
        <f t="shared" si="241"/>
        <v>0</v>
      </c>
      <c r="AR322" s="649">
        <f t="shared" si="241"/>
        <v>0</v>
      </c>
      <c r="AS322" s="89">
        <f t="shared" si="242"/>
        <v>24.1</v>
      </c>
    </row>
    <row r="323" spans="2:45" hidden="1" outlineLevel="1">
      <c r="B323" s="648"/>
      <c r="C323" s="81">
        <f t="shared" si="243"/>
        <v>21</v>
      </c>
      <c r="D323" s="191"/>
      <c r="X323" s="89"/>
      <c r="Y323" s="89">
        <f t="shared" si="245"/>
        <v>0</v>
      </c>
      <c r="Z323" s="89">
        <f t="shared" si="245"/>
        <v>0</v>
      </c>
      <c r="AA323" s="89">
        <f t="shared" si="245"/>
        <v>0</v>
      </c>
      <c r="AB323" s="89">
        <f t="shared" si="245"/>
        <v>0</v>
      </c>
      <c r="AC323" s="89">
        <f t="shared" si="245"/>
        <v>0</v>
      </c>
      <c r="AD323" s="89">
        <f t="shared" si="245"/>
        <v>0</v>
      </c>
      <c r="AE323" s="89">
        <f t="shared" si="245"/>
        <v>0</v>
      </c>
      <c r="AF323" s="89">
        <f t="shared" si="245"/>
        <v>0</v>
      </c>
      <c r="AG323" s="89">
        <f t="shared" si="245"/>
        <v>0</v>
      </c>
      <c r="AH323" s="89">
        <f t="shared" si="245"/>
        <v>0</v>
      </c>
      <c r="AI323" s="89">
        <f t="shared" si="245"/>
        <v>0</v>
      </c>
      <c r="AJ323" s="89">
        <f t="shared" si="245"/>
        <v>0</v>
      </c>
      <c r="AK323" s="89">
        <f t="shared" si="244"/>
        <v>0</v>
      </c>
      <c r="AL323" s="89">
        <f t="shared" si="241"/>
        <v>0</v>
      </c>
      <c r="AM323" s="89">
        <f t="shared" si="241"/>
        <v>0</v>
      </c>
      <c r="AN323" s="89">
        <f t="shared" si="241"/>
        <v>0</v>
      </c>
      <c r="AO323" s="89">
        <f t="shared" si="241"/>
        <v>0</v>
      </c>
      <c r="AP323" s="89">
        <f t="shared" si="241"/>
        <v>0</v>
      </c>
      <c r="AQ323" s="89">
        <f t="shared" si="241"/>
        <v>24.1</v>
      </c>
      <c r="AR323" s="649">
        <f t="shared" si="241"/>
        <v>0</v>
      </c>
      <c r="AS323" s="89">
        <f t="shared" si="242"/>
        <v>24.1</v>
      </c>
    </row>
    <row r="324" spans="2:45" hidden="1" outlineLevel="1">
      <c r="B324" s="648"/>
      <c r="C324" s="81">
        <f t="shared" si="243"/>
        <v>22</v>
      </c>
      <c r="D324" s="191"/>
      <c r="X324" s="89"/>
      <c r="Y324" s="89"/>
      <c r="Z324" s="89">
        <f t="shared" si="245"/>
        <v>0</v>
      </c>
      <c r="AA324" s="89">
        <f t="shared" si="245"/>
        <v>0</v>
      </c>
      <c r="AB324" s="89">
        <f t="shared" si="245"/>
        <v>0</v>
      </c>
      <c r="AC324" s="89">
        <f t="shared" si="245"/>
        <v>0</v>
      </c>
      <c r="AD324" s="89">
        <f t="shared" si="245"/>
        <v>0</v>
      </c>
      <c r="AE324" s="89">
        <f t="shared" si="245"/>
        <v>0</v>
      </c>
      <c r="AF324" s="89">
        <f t="shared" si="245"/>
        <v>0</v>
      </c>
      <c r="AG324" s="89">
        <f t="shared" si="245"/>
        <v>0</v>
      </c>
      <c r="AH324" s="89">
        <f t="shared" si="245"/>
        <v>0</v>
      </c>
      <c r="AI324" s="89">
        <f t="shared" si="245"/>
        <v>0</v>
      </c>
      <c r="AJ324" s="89">
        <f t="shared" si="245"/>
        <v>0</v>
      </c>
      <c r="AK324" s="89">
        <f t="shared" si="244"/>
        <v>0</v>
      </c>
      <c r="AL324" s="89">
        <f t="shared" si="241"/>
        <v>0</v>
      </c>
      <c r="AM324" s="89">
        <f t="shared" si="241"/>
        <v>0</v>
      </c>
      <c r="AN324" s="89">
        <f t="shared" si="241"/>
        <v>0</v>
      </c>
      <c r="AO324" s="89">
        <f t="shared" si="241"/>
        <v>0</v>
      </c>
      <c r="AP324" s="89">
        <f t="shared" si="241"/>
        <v>0</v>
      </c>
      <c r="AQ324" s="89">
        <f t="shared" si="241"/>
        <v>0</v>
      </c>
      <c r="AR324" s="649">
        <f t="shared" si="241"/>
        <v>24.1</v>
      </c>
      <c r="AS324" s="89">
        <f t="shared" si="242"/>
        <v>24.1</v>
      </c>
    </row>
    <row r="325" spans="2:45" hidden="1" outlineLevel="1">
      <c r="B325" s="648"/>
      <c r="C325" s="81">
        <f t="shared" si="243"/>
        <v>23</v>
      </c>
      <c r="D325" s="191"/>
      <c r="X325" s="89"/>
      <c r="Y325" s="89"/>
      <c r="Z325" s="89"/>
      <c r="AA325" s="89">
        <f t="shared" si="245"/>
        <v>0</v>
      </c>
      <c r="AB325" s="89">
        <f t="shared" si="245"/>
        <v>0</v>
      </c>
      <c r="AC325" s="89">
        <f t="shared" si="245"/>
        <v>0</v>
      </c>
      <c r="AD325" s="89">
        <f t="shared" si="245"/>
        <v>0</v>
      </c>
      <c r="AE325" s="89">
        <f t="shared" si="245"/>
        <v>0</v>
      </c>
      <c r="AF325" s="89">
        <f t="shared" si="245"/>
        <v>0</v>
      </c>
      <c r="AG325" s="89">
        <f t="shared" si="245"/>
        <v>0</v>
      </c>
      <c r="AH325" s="89">
        <f t="shared" si="245"/>
        <v>0</v>
      </c>
      <c r="AI325" s="89">
        <f t="shared" si="245"/>
        <v>0</v>
      </c>
      <c r="AJ325" s="89">
        <f t="shared" si="245"/>
        <v>0</v>
      </c>
      <c r="AK325" s="89">
        <f t="shared" si="244"/>
        <v>0</v>
      </c>
      <c r="AL325" s="89">
        <f t="shared" si="241"/>
        <v>0</v>
      </c>
      <c r="AM325" s="89">
        <f t="shared" si="241"/>
        <v>0</v>
      </c>
      <c r="AN325" s="89">
        <f t="shared" si="241"/>
        <v>0</v>
      </c>
      <c r="AO325" s="89">
        <f t="shared" si="241"/>
        <v>0</v>
      </c>
      <c r="AP325" s="89">
        <f t="shared" si="241"/>
        <v>0</v>
      </c>
      <c r="AQ325" s="89">
        <f t="shared" si="241"/>
        <v>0</v>
      </c>
      <c r="AR325" s="649">
        <f t="shared" si="241"/>
        <v>0</v>
      </c>
      <c r="AS325" s="89">
        <f t="shared" si="242"/>
        <v>0</v>
      </c>
    </row>
    <row r="326" spans="2:45" hidden="1" outlineLevel="1">
      <c r="B326" s="648"/>
      <c r="C326" s="81">
        <f t="shared" si="243"/>
        <v>24</v>
      </c>
      <c r="D326" s="191"/>
      <c r="X326" s="89"/>
      <c r="Y326" s="89"/>
      <c r="Z326" s="89"/>
      <c r="AA326" s="89"/>
      <c r="AB326" s="89">
        <f t="shared" si="245"/>
        <v>0</v>
      </c>
      <c r="AC326" s="89">
        <f t="shared" si="245"/>
        <v>0</v>
      </c>
      <c r="AD326" s="89">
        <f t="shared" si="245"/>
        <v>0</v>
      </c>
      <c r="AE326" s="89">
        <f t="shared" si="245"/>
        <v>0</v>
      </c>
      <c r="AF326" s="89">
        <f t="shared" si="245"/>
        <v>0</v>
      </c>
      <c r="AG326" s="89">
        <f t="shared" si="245"/>
        <v>0</v>
      </c>
      <c r="AH326" s="89">
        <f t="shared" si="245"/>
        <v>0</v>
      </c>
      <c r="AI326" s="89">
        <f t="shared" si="245"/>
        <v>0</v>
      </c>
      <c r="AJ326" s="89">
        <f t="shared" si="245"/>
        <v>0</v>
      </c>
      <c r="AK326" s="89">
        <f t="shared" si="244"/>
        <v>0</v>
      </c>
      <c r="AL326" s="89">
        <f t="shared" si="241"/>
        <v>0</v>
      </c>
      <c r="AM326" s="89">
        <f t="shared" si="241"/>
        <v>0</v>
      </c>
      <c r="AN326" s="89">
        <f t="shared" si="241"/>
        <v>0</v>
      </c>
      <c r="AO326" s="89">
        <f t="shared" si="241"/>
        <v>0</v>
      </c>
      <c r="AP326" s="89">
        <f t="shared" si="241"/>
        <v>0</v>
      </c>
      <c r="AQ326" s="89">
        <f t="shared" si="241"/>
        <v>0</v>
      </c>
      <c r="AR326" s="649">
        <f t="shared" si="241"/>
        <v>0</v>
      </c>
      <c r="AS326" s="89">
        <f t="shared" si="242"/>
        <v>0</v>
      </c>
    </row>
    <row r="327" spans="2:45" hidden="1" outlineLevel="1">
      <c r="B327" s="648"/>
      <c r="C327" s="81">
        <f t="shared" si="243"/>
        <v>25</v>
      </c>
      <c r="D327" s="191"/>
      <c r="X327" s="89"/>
      <c r="Y327" s="89"/>
      <c r="Z327" s="89"/>
      <c r="AA327" s="89"/>
      <c r="AB327" s="89"/>
      <c r="AC327" s="89">
        <f t="shared" si="245"/>
        <v>0</v>
      </c>
      <c r="AD327" s="89">
        <f t="shared" si="245"/>
        <v>0</v>
      </c>
      <c r="AE327" s="89">
        <f t="shared" si="245"/>
        <v>0</v>
      </c>
      <c r="AF327" s="89">
        <f t="shared" si="245"/>
        <v>0</v>
      </c>
      <c r="AG327" s="89">
        <f t="shared" si="245"/>
        <v>0</v>
      </c>
      <c r="AH327" s="89">
        <f t="shared" si="245"/>
        <v>0</v>
      </c>
      <c r="AI327" s="89">
        <f t="shared" si="245"/>
        <v>0</v>
      </c>
      <c r="AJ327" s="89">
        <f t="shared" si="245"/>
        <v>0</v>
      </c>
      <c r="AK327" s="89">
        <f t="shared" si="244"/>
        <v>0</v>
      </c>
      <c r="AL327" s="89">
        <f t="shared" si="241"/>
        <v>0</v>
      </c>
      <c r="AM327" s="89">
        <f t="shared" si="241"/>
        <v>0</v>
      </c>
      <c r="AN327" s="89">
        <f t="shared" si="241"/>
        <v>0</v>
      </c>
      <c r="AO327" s="89">
        <f t="shared" si="241"/>
        <v>0</v>
      </c>
      <c r="AP327" s="89">
        <f t="shared" si="241"/>
        <v>0</v>
      </c>
      <c r="AQ327" s="89">
        <f t="shared" si="241"/>
        <v>0</v>
      </c>
      <c r="AR327" s="649">
        <f t="shared" si="241"/>
        <v>0</v>
      </c>
      <c r="AS327" s="89">
        <f t="shared" si="242"/>
        <v>0</v>
      </c>
    </row>
    <row r="328" spans="2:45" hidden="1" outlineLevel="1">
      <c r="B328" s="648"/>
      <c r="C328" s="81">
        <f t="shared" si="243"/>
        <v>26</v>
      </c>
      <c r="D328" s="191"/>
      <c r="X328" s="89"/>
      <c r="Y328" s="89"/>
      <c r="Z328" s="89"/>
      <c r="AA328" s="89"/>
      <c r="AB328" s="89"/>
      <c r="AC328" s="89"/>
      <c r="AD328" s="89">
        <f t="shared" si="245"/>
        <v>0</v>
      </c>
      <c r="AE328" s="89">
        <f t="shared" si="245"/>
        <v>0</v>
      </c>
      <c r="AF328" s="89">
        <f t="shared" si="245"/>
        <v>0</v>
      </c>
      <c r="AG328" s="89">
        <f t="shared" si="245"/>
        <v>0</v>
      </c>
      <c r="AH328" s="89">
        <f t="shared" si="245"/>
        <v>0</v>
      </c>
      <c r="AI328" s="89">
        <f t="shared" si="245"/>
        <v>0</v>
      </c>
      <c r="AJ328" s="89">
        <f t="shared" si="245"/>
        <v>0</v>
      </c>
      <c r="AK328" s="89">
        <f t="shared" si="244"/>
        <v>0</v>
      </c>
      <c r="AL328" s="89">
        <f t="shared" si="241"/>
        <v>0</v>
      </c>
      <c r="AM328" s="89">
        <f t="shared" si="241"/>
        <v>0</v>
      </c>
      <c r="AN328" s="89">
        <f t="shared" si="241"/>
        <v>0</v>
      </c>
      <c r="AO328" s="89">
        <f t="shared" si="241"/>
        <v>0</v>
      </c>
      <c r="AP328" s="89">
        <f t="shared" si="241"/>
        <v>0</v>
      </c>
      <c r="AQ328" s="89">
        <f t="shared" si="241"/>
        <v>0</v>
      </c>
      <c r="AR328" s="649">
        <f t="shared" si="241"/>
        <v>0</v>
      </c>
      <c r="AS328" s="89">
        <f t="shared" si="242"/>
        <v>0</v>
      </c>
    </row>
    <row r="329" spans="2:45" hidden="1" outlineLevel="1">
      <c r="B329" s="648"/>
      <c r="C329" s="81">
        <f t="shared" si="243"/>
        <v>27</v>
      </c>
      <c r="D329" s="191"/>
      <c r="X329" s="89"/>
      <c r="Y329" s="89"/>
      <c r="Z329" s="89"/>
      <c r="AA329" s="89"/>
      <c r="AB329" s="89"/>
      <c r="AC329" s="89"/>
      <c r="AD329" s="89"/>
      <c r="AE329" s="89">
        <f t="shared" si="245"/>
        <v>0</v>
      </c>
      <c r="AF329" s="89">
        <f t="shared" si="245"/>
        <v>0</v>
      </c>
      <c r="AG329" s="89">
        <f t="shared" si="245"/>
        <v>0</v>
      </c>
      <c r="AH329" s="89">
        <f t="shared" si="245"/>
        <v>0</v>
      </c>
      <c r="AI329" s="89">
        <f t="shared" si="245"/>
        <v>0</v>
      </c>
      <c r="AJ329" s="89">
        <f t="shared" si="245"/>
        <v>0</v>
      </c>
      <c r="AK329" s="89">
        <f t="shared" si="244"/>
        <v>0</v>
      </c>
      <c r="AL329" s="89">
        <f t="shared" si="241"/>
        <v>0</v>
      </c>
      <c r="AM329" s="89">
        <f t="shared" si="241"/>
        <v>0</v>
      </c>
      <c r="AN329" s="89">
        <f t="shared" si="241"/>
        <v>0</v>
      </c>
      <c r="AO329" s="89">
        <f t="shared" si="241"/>
        <v>0</v>
      </c>
      <c r="AP329" s="89">
        <f t="shared" si="241"/>
        <v>0</v>
      </c>
      <c r="AQ329" s="89">
        <f t="shared" si="241"/>
        <v>0</v>
      </c>
      <c r="AR329" s="649">
        <f t="shared" si="241"/>
        <v>0</v>
      </c>
      <c r="AS329" s="89">
        <f t="shared" si="242"/>
        <v>0</v>
      </c>
    </row>
    <row r="330" spans="2:45" hidden="1" outlineLevel="1">
      <c r="B330" s="648"/>
      <c r="C330" s="81">
        <f t="shared" si="243"/>
        <v>28</v>
      </c>
      <c r="D330" s="191"/>
      <c r="X330" s="89"/>
      <c r="Y330" s="89"/>
      <c r="Z330" s="89"/>
      <c r="AA330" s="89"/>
      <c r="AB330" s="89"/>
      <c r="AC330" s="89"/>
      <c r="AD330" s="89"/>
      <c r="AE330" s="89"/>
      <c r="AF330" s="89">
        <f t="shared" si="245"/>
        <v>0</v>
      </c>
      <c r="AG330" s="89">
        <f t="shared" si="245"/>
        <v>0</v>
      </c>
      <c r="AH330" s="89">
        <f t="shared" si="245"/>
        <v>0</v>
      </c>
      <c r="AI330" s="89">
        <f t="shared" si="245"/>
        <v>0</v>
      </c>
      <c r="AJ330" s="89">
        <f t="shared" si="245"/>
        <v>0</v>
      </c>
      <c r="AK330" s="89">
        <f t="shared" si="244"/>
        <v>0</v>
      </c>
      <c r="AL330" s="89">
        <f t="shared" si="241"/>
        <v>0</v>
      </c>
      <c r="AM330" s="89">
        <f t="shared" si="241"/>
        <v>0</v>
      </c>
      <c r="AN330" s="89">
        <f t="shared" si="241"/>
        <v>0</v>
      </c>
      <c r="AO330" s="89">
        <f t="shared" si="241"/>
        <v>0</v>
      </c>
      <c r="AP330" s="89">
        <f t="shared" si="241"/>
        <v>0</v>
      </c>
      <c r="AQ330" s="89">
        <f t="shared" si="241"/>
        <v>0</v>
      </c>
      <c r="AR330" s="649">
        <f t="shared" si="241"/>
        <v>0</v>
      </c>
      <c r="AS330" s="89">
        <f t="shared" si="242"/>
        <v>0</v>
      </c>
    </row>
    <row r="331" spans="2:45" hidden="1" outlineLevel="1">
      <c r="B331" s="648"/>
      <c r="C331" s="81">
        <f t="shared" si="243"/>
        <v>29</v>
      </c>
      <c r="D331" s="191"/>
      <c r="X331" s="89"/>
      <c r="Y331" s="89"/>
      <c r="Z331" s="89"/>
      <c r="AA331" s="89"/>
      <c r="AB331" s="89"/>
      <c r="AC331" s="89"/>
      <c r="AD331" s="89"/>
      <c r="AE331" s="89"/>
      <c r="AF331" s="89"/>
      <c r="AG331" s="89">
        <f t="shared" si="245"/>
        <v>0</v>
      </c>
      <c r="AH331" s="89">
        <f t="shared" si="245"/>
        <v>0</v>
      </c>
      <c r="AI331" s="89">
        <f t="shared" si="245"/>
        <v>0</v>
      </c>
      <c r="AJ331" s="89">
        <f t="shared" si="245"/>
        <v>0</v>
      </c>
      <c r="AK331" s="89">
        <f t="shared" si="244"/>
        <v>0</v>
      </c>
      <c r="AL331" s="89">
        <f t="shared" si="241"/>
        <v>0</v>
      </c>
      <c r="AM331" s="89">
        <f t="shared" si="241"/>
        <v>0</v>
      </c>
      <c r="AN331" s="89">
        <f t="shared" si="241"/>
        <v>0</v>
      </c>
      <c r="AO331" s="89">
        <f t="shared" si="241"/>
        <v>0</v>
      </c>
      <c r="AP331" s="89">
        <f t="shared" si="241"/>
        <v>0</v>
      </c>
      <c r="AQ331" s="89">
        <f t="shared" si="241"/>
        <v>0</v>
      </c>
      <c r="AR331" s="649">
        <f t="shared" si="241"/>
        <v>0</v>
      </c>
      <c r="AS331" s="89">
        <f t="shared" si="242"/>
        <v>0</v>
      </c>
    </row>
    <row r="332" spans="2:45" hidden="1" outlineLevel="1">
      <c r="B332" s="648"/>
      <c r="C332" s="81">
        <f t="shared" si="243"/>
        <v>30</v>
      </c>
      <c r="D332" s="191"/>
      <c r="X332" s="89"/>
      <c r="Y332" s="89"/>
      <c r="Z332" s="89"/>
      <c r="AA332" s="89"/>
      <c r="AB332" s="89"/>
      <c r="AC332" s="89"/>
      <c r="AD332" s="89"/>
      <c r="AE332" s="89"/>
      <c r="AF332" s="89"/>
      <c r="AG332" s="89"/>
      <c r="AH332" s="89">
        <f t="shared" si="245"/>
        <v>0</v>
      </c>
      <c r="AI332" s="89">
        <f t="shared" si="245"/>
        <v>0</v>
      </c>
      <c r="AJ332" s="89">
        <f t="shared" si="245"/>
        <v>0</v>
      </c>
      <c r="AK332" s="89">
        <f t="shared" si="244"/>
        <v>0</v>
      </c>
      <c r="AL332" s="89">
        <f t="shared" si="241"/>
        <v>0</v>
      </c>
      <c r="AM332" s="89">
        <f t="shared" si="241"/>
        <v>0</v>
      </c>
      <c r="AN332" s="89">
        <f t="shared" si="241"/>
        <v>0</v>
      </c>
      <c r="AO332" s="89">
        <f t="shared" si="241"/>
        <v>0</v>
      </c>
      <c r="AP332" s="89">
        <f t="shared" si="241"/>
        <v>0</v>
      </c>
      <c r="AQ332" s="89">
        <f t="shared" si="241"/>
        <v>0</v>
      </c>
      <c r="AR332" s="649">
        <f t="shared" si="241"/>
        <v>0</v>
      </c>
      <c r="AS332" s="89">
        <f t="shared" si="242"/>
        <v>0</v>
      </c>
    </row>
    <row r="333" spans="2:45" hidden="1" outlineLevel="1">
      <c r="B333" s="648"/>
      <c r="C333" s="81">
        <f t="shared" si="243"/>
        <v>31</v>
      </c>
      <c r="D333" s="191"/>
      <c r="X333" s="89"/>
      <c r="Y333" s="89"/>
      <c r="Z333" s="89"/>
      <c r="AA333" s="89"/>
      <c r="AB333" s="89"/>
      <c r="AC333" s="89"/>
      <c r="AD333" s="89"/>
      <c r="AE333" s="89"/>
      <c r="AF333" s="89"/>
      <c r="AG333" s="89"/>
      <c r="AH333" s="89"/>
      <c r="AI333" s="89">
        <f>AH332</f>
        <v>0</v>
      </c>
      <c r="AJ333" s="89">
        <f t="shared" si="245"/>
        <v>0</v>
      </c>
      <c r="AK333" s="89">
        <f t="shared" si="244"/>
        <v>0</v>
      </c>
      <c r="AL333" s="89">
        <f t="shared" si="241"/>
        <v>0</v>
      </c>
      <c r="AM333" s="89">
        <f t="shared" si="241"/>
        <v>0</v>
      </c>
      <c r="AN333" s="89">
        <f t="shared" si="241"/>
        <v>0</v>
      </c>
      <c r="AO333" s="89">
        <f t="shared" si="241"/>
        <v>0</v>
      </c>
      <c r="AP333" s="89">
        <f t="shared" si="241"/>
        <v>0</v>
      </c>
      <c r="AQ333" s="89">
        <f t="shared" si="241"/>
        <v>0</v>
      </c>
      <c r="AR333" s="649">
        <f t="shared" si="241"/>
        <v>0</v>
      </c>
      <c r="AS333" s="89">
        <f>SUM(E333:AR333)</f>
        <v>0</v>
      </c>
    </row>
    <row r="334" spans="2:45" hidden="1" outlineLevel="1">
      <c r="B334" s="648"/>
      <c r="C334" s="81">
        <f t="shared" si="243"/>
        <v>32</v>
      </c>
      <c r="D334" s="191"/>
      <c r="X334" s="89"/>
      <c r="Y334" s="89"/>
      <c r="Z334" s="89"/>
      <c r="AA334" s="89"/>
      <c r="AB334" s="89"/>
      <c r="AC334" s="89"/>
      <c r="AD334" s="89"/>
      <c r="AE334" s="89"/>
      <c r="AF334" s="89"/>
      <c r="AG334" s="89"/>
      <c r="AH334" s="89"/>
      <c r="AI334" s="89"/>
      <c r="AJ334" s="89">
        <f>AI333</f>
        <v>0</v>
      </c>
      <c r="AK334" s="89">
        <f t="shared" si="244"/>
        <v>0</v>
      </c>
      <c r="AL334" s="89">
        <f t="shared" si="241"/>
        <v>0</v>
      </c>
      <c r="AM334" s="89">
        <f t="shared" si="241"/>
        <v>0</v>
      </c>
      <c r="AN334" s="89">
        <f t="shared" si="241"/>
        <v>0</v>
      </c>
      <c r="AO334" s="89">
        <f t="shared" si="241"/>
        <v>0</v>
      </c>
      <c r="AP334" s="89">
        <f t="shared" si="241"/>
        <v>0</v>
      </c>
      <c r="AQ334" s="89">
        <f t="shared" si="241"/>
        <v>0</v>
      </c>
      <c r="AR334" s="649">
        <f t="shared" si="241"/>
        <v>0</v>
      </c>
      <c r="AS334" s="89">
        <f t="shared" ref="AS334:AS342" si="246">SUM(E334:AR334)</f>
        <v>0</v>
      </c>
    </row>
    <row r="335" spans="2:45" hidden="1" outlineLevel="1">
      <c r="B335" s="648"/>
      <c r="C335" s="81">
        <f t="shared" si="243"/>
        <v>33</v>
      </c>
      <c r="D335" s="191"/>
      <c r="X335" s="89"/>
      <c r="Y335" s="89"/>
      <c r="Z335" s="89"/>
      <c r="AA335" s="89"/>
      <c r="AB335" s="89"/>
      <c r="AC335" s="89"/>
      <c r="AD335" s="89"/>
      <c r="AE335" s="89"/>
      <c r="AF335" s="89"/>
      <c r="AG335" s="89"/>
      <c r="AH335" s="89"/>
      <c r="AI335" s="89"/>
      <c r="AJ335" s="89"/>
      <c r="AK335" s="89">
        <f>AJ334</f>
        <v>0</v>
      </c>
      <c r="AL335" s="89">
        <f t="shared" si="241"/>
        <v>0</v>
      </c>
      <c r="AM335" s="89">
        <f t="shared" si="241"/>
        <v>0</v>
      </c>
      <c r="AN335" s="89">
        <f t="shared" si="241"/>
        <v>0</v>
      </c>
      <c r="AO335" s="89">
        <f t="shared" si="241"/>
        <v>0</v>
      </c>
      <c r="AP335" s="89">
        <f t="shared" si="241"/>
        <v>0</v>
      </c>
      <c r="AQ335" s="89">
        <f t="shared" si="241"/>
        <v>0</v>
      </c>
      <c r="AR335" s="649">
        <f t="shared" si="241"/>
        <v>0</v>
      </c>
      <c r="AS335" s="89">
        <f t="shared" si="246"/>
        <v>0</v>
      </c>
    </row>
    <row r="336" spans="2:45" hidden="1" outlineLevel="1">
      <c r="B336" s="648"/>
      <c r="C336" s="81">
        <f t="shared" si="243"/>
        <v>34</v>
      </c>
      <c r="D336" s="191"/>
      <c r="X336" s="89"/>
      <c r="Y336" s="89"/>
      <c r="Z336" s="89"/>
      <c r="AA336" s="89"/>
      <c r="AB336" s="89"/>
      <c r="AC336" s="89"/>
      <c r="AD336" s="89"/>
      <c r="AE336" s="89"/>
      <c r="AF336" s="89"/>
      <c r="AG336" s="89"/>
      <c r="AH336" s="89"/>
      <c r="AI336" s="89"/>
      <c r="AJ336" s="89"/>
      <c r="AK336" s="89"/>
      <c r="AL336" s="89">
        <f>AK335</f>
        <v>0</v>
      </c>
      <c r="AM336" s="89">
        <f t="shared" ref="AM336:AR340" si="247">AL335</f>
        <v>0</v>
      </c>
      <c r="AN336" s="89">
        <f t="shared" si="247"/>
        <v>0</v>
      </c>
      <c r="AO336" s="89">
        <f t="shared" si="247"/>
        <v>0</v>
      </c>
      <c r="AP336" s="89">
        <f t="shared" si="247"/>
        <v>0</v>
      </c>
      <c r="AQ336" s="89">
        <f t="shared" si="247"/>
        <v>0</v>
      </c>
      <c r="AR336" s="649">
        <f t="shared" si="247"/>
        <v>0</v>
      </c>
      <c r="AS336" s="89">
        <f t="shared" si="246"/>
        <v>0</v>
      </c>
    </row>
    <row r="337" spans="1:45" hidden="1" outlineLevel="1">
      <c r="B337" s="648"/>
      <c r="C337" s="81">
        <f t="shared" si="243"/>
        <v>35</v>
      </c>
      <c r="D337" s="191"/>
      <c r="X337" s="89"/>
      <c r="Y337" s="89"/>
      <c r="Z337" s="89"/>
      <c r="AA337" s="89"/>
      <c r="AB337" s="89"/>
      <c r="AC337" s="89"/>
      <c r="AD337" s="89"/>
      <c r="AE337" s="89"/>
      <c r="AF337" s="89"/>
      <c r="AG337" s="89"/>
      <c r="AH337" s="89"/>
      <c r="AI337" s="89"/>
      <c r="AJ337" s="89"/>
      <c r="AK337" s="89"/>
      <c r="AL337" s="89"/>
      <c r="AM337" s="89">
        <f>AL336</f>
        <v>0</v>
      </c>
      <c r="AN337" s="89">
        <f t="shared" si="247"/>
        <v>0</v>
      </c>
      <c r="AO337" s="89">
        <f t="shared" si="247"/>
        <v>0</v>
      </c>
      <c r="AP337" s="89">
        <f t="shared" si="247"/>
        <v>0</v>
      </c>
      <c r="AQ337" s="89">
        <f t="shared" si="247"/>
        <v>0</v>
      </c>
      <c r="AR337" s="649">
        <f t="shared" si="247"/>
        <v>0</v>
      </c>
      <c r="AS337" s="89">
        <f t="shared" si="246"/>
        <v>0</v>
      </c>
    </row>
    <row r="338" spans="1:45" hidden="1" outlineLevel="1">
      <c r="B338" s="648"/>
      <c r="C338" s="81">
        <f t="shared" si="243"/>
        <v>36</v>
      </c>
      <c r="D338" s="191"/>
      <c r="X338" s="89"/>
      <c r="Y338" s="89"/>
      <c r="Z338" s="89"/>
      <c r="AA338" s="89"/>
      <c r="AB338" s="89"/>
      <c r="AC338" s="89"/>
      <c r="AD338" s="89"/>
      <c r="AE338" s="89"/>
      <c r="AF338" s="89"/>
      <c r="AG338" s="89"/>
      <c r="AH338" s="89"/>
      <c r="AI338" s="89"/>
      <c r="AJ338" s="89"/>
      <c r="AK338" s="89"/>
      <c r="AL338" s="89"/>
      <c r="AM338" s="89"/>
      <c r="AN338" s="89">
        <f>AM337</f>
        <v>0</v>
      </c>
      <c r="AO338" s="89">
        <f t="shared" si="247"/>
        <v>0</v>
      </c>
      <c r="AP338" s="89">
        <f t="shared" si="247"/>
        <v>0</v>
      </c>
      <c r="AQ338" s="89">
        <f t="shared" si="247"/>
        <v>0</v>
      </c>
      <c r="AR338" s="649">
        <f t="shared" si="247"/>
        <v>0</v>
      </c>
      <c r="AS338" s="89">
        <f t="shared" si="246"/>
        <v>0</v>
      </c>
    </row>
    <row r="339" spans="1:45" hidden="1" outlineLevel="1">
      <c r="B339" s="648"/>
      <c r="C339" s="81">
        <f t="shared" si="243"/>
        <v>37</v>
      </c>
      <c r="D339" s="191"/>
      <c r="X339" s="89"/>
      <c r="Y339" s="89"/>
      <c r="Z339" s="89"/>
      <c r="AA339" s="89"/>
      <c r="AB339" s="89"/>
      <c r="AC339" s="89"/>
      <c r="AD339" s="89"/>
      <c r="AE339" s="89"/>
      <c r="AF339" s="89"/>
      <c r="AG339" s="89"/>
      <c r="AH339" s="89"/>
      <c r="AI339" s="89"/>
      <c r="AJ339" s="89"/>
      <c r="AK339" s="89"/>
      <c r="AL339" s="89"/>
      <c r="AM339" s="89"/>
      <c r="AN339" s="89"/>
      <c r="AO339" s="89">
        <f>AN338</f>
        <v>0</v>
      </c>
      <c r="AP339" s="89">
        <f t="shared" si="247"/>
        <v>0</v>
      </c>
      <c r="AQ339" s="89">
        <f t="shared" si="247"/>
        <v>0</v>
      </c>
      <c r="AR339" s="649">
        <f t="shared" si="247"/>
        <v>0</v>
      </c>
      <c r="AS339" s="89">
        <f t="shared" si="246"/>
        <v>0</v>
      </c>
    </row>
    <row r="340" spans="1:45" hidden="1" outlineLevel="1">
      <c r="B340" s="648"/>
      <c r="C340" s="81">
        <f t="shared" si="243"/>
        <v>38</v>
      </c>
      <c r="D340" s="191"/>
      <c r="X340" s="89"/>
      <c r="Y340" s="89"/>
      <c r="Z340" s="89"/>
      <c r="AA340" s="89"/>
      <c r="AB340" s="89"/>
      <c r="AC340" s="89"/>
      <c r="AD340" s="89"/>
      <c r="AE340" s="89"/>
      <c r="AF340" s="89"/>
      <c r="AG340" s="89"/>
      <c r="AH340" s="89"/>
      <c r="AI340" s="89"/>
      <c r="AJ340" s="89"/>
      <c r="AK340" s="89"/>
      <c r="AL340" s="89"/>
      <c r="AM340" s="89"/>
      <c r="AN340" s="89"/>
      <c r="AO340" s="89"/>
      <c r="AP340" s="89">
        <f>AO339</f>
        <v>0</v>
      </c>
      <c r="AQ340" s="89">
        <f t="shared" si="247"/>
        <v>0</v>
      </c>
      <c r="AR340" s="649">
        <f t="shared" si="247"/>
        <v>0</v>
      </c>
      <c r="AS340" s="89">
        <f t="shared" si="246"/>
        <v>0</v>
      </c>
    </row>
    <row r="341" spans="1:45" hidden="1" outlineLevel="1">
      <c r="B341" s="648"/>
      <c r="C341" s="81">
        <f t="shared" si="243"/>
        <v>39</v>
      </c>
      <c r="D341" s="191"/>
      <c r="X341" s="89"/>
      <c r="Y341" s="89"/>
      <c r="Z341" s="89"/>
      <c r="AA341" s="89"/>
      <c r="AB341" s="89"/>
      <c r="AC341" s="89"/>
      <c r="AD341" s="89"/>
      <c r="AE341" s="89"/>
      <c r="AF341" s="89"/>
      <c r="AG341" s="89"/>
      <c r="AH341" s="89"/>
      <c r="AI341" s="89"/>
      <c r="AJ341" s="89"/>
      <c r="AK341" s="89"/>
      <c r="AL341" s="89"/>
      <c r="AM341" s="89"/>
      <c r="AN341" s="89"/>
      <c r="AO341" s="89"/>
      <c r="AP341" s="89"/>
      <c r="AQ341" s="89">
        <f>AP340</f>
        <v>0</v>
      </c>
      <c r="AR341" s="649">
        <f>AQ340</f>
        <v>0</v>
      </c>
      <c r="AS341" s="89">
        <f t="shared" si="246"/>
        <v>0</v>
      </c>
    </row>
    <row r="342" spans="1:45" hidden="1" outlineLevel="1">
      <c r="B342" s="650"/>
      <c r="C342" s="126">
        <f t="shared" si="243"/>
        <v>40</v>
      </c>
      <c r="D342" s="247"/>
      <c r="E342" s="148"/>
      <c r="F342" s="148"/>
      <c r="G342" s="148"/>
      <c r="H342" s="148"/>
      <c r="I342" s="148"/>
      <c r="J342" s="148"/>
      <c r="K342" s="148"/>
      <c r="L342" s="148"/>
      <c r="M342" s="148"/>
      <c r="N342" s="148"/>
      <c r="O342" s="148"/>
      <c r="P342" s="148"/>
      <c r="Q342" s="148"/>
      <c r="R342" s="148"/>
      <c r="S342" s="148"/>
      <c r="T342" s="148"/>
      <c r="U342" s="148"/>
      <c r="V342" s="148"/>
      <c r="W342" s="148"/>
      <c r="X342" s="603"/>
      <c r="Y342" s="603"/>
      <c r="Z342" s="603"/>
      <c r="AA342" s="603"/>
      <c r="AB342" s="603"/>
      <c r="AC342" s="603"/>
      <c r="AD342" s="603"/>
      <c r="AE342" s="603"/>
      <c r="AF342" s="603"/>
      <c r="AG342" s="603"/>
      <c r="AH342" s="603"/>
      <c r="AI342" s="603"/>
      <c r="AJ342" s="603"/>
      <c r="AK342" s="603"/>
      <c r="AL342" s="603"/>
      <c r="AM342" s="603"/>
      <c r="AN342" s="603"/>
      <c r="AO342" s="603"/>
      <c r="AP342" s="603"/>
      <c r="AQ342" s="603"/>
      <c r="AR342" s="651">
        <f>AQ341</f>
        <v>0</v>
      </c>
      <c r="AS342" s="89">
        <f t="shared" si="246"/>
        <v>0</v>
      </c>
    </row>
    <row r="343" spans="1:45" s="174" customFormat="1" ht="5.25" customHeight="1">
      <c r="A343" s="158"/>
      <c r="C343" s="480"/>
      <c r="D343" s="184"/>
      <c r="E343" s="185"/>
      <c r="F343" s="185"/>
      <c r="G343" s="185"/>
      <c r="H343" s="185"/>
      <c r="I343" s="185"/>
      <c r="J343" s="185"/>
      <c r="K343" s="185"/>
      <c r="L343" s="185"/>
      <c r="M343" s="185"/>
      <c r="N343" s="185"/>
      <c r="O343" s="185"/>
      <c r="P343" s="185"/>
      <c r="Q343" s="185"/>
      <c r="R343" s="185"/>
      <c r="S343" s="185"/>
      <c r="T343" s="185"/>
      <c r="U343" s="185"/>
      <c r="V343" s="185"/>
      <c r="W343" s="185"/>
      <c r="X343" s="185"/>
      <c r="Y343" s="185"/>
      <c r="Z343" s="185"/>
      <c r="AA343" s="185"/>
      <c r="AB343" s="185"/>
      <c r="AC343" s="185"/>
      <c r="AD343" s="185"/>
      <c r="AE343" s="185"/>
      <c r="AF343" s="185"/>
      <c r="AG343" s="185"/>
      <c r="AH343" s="185"/>
      <c r="AI343" s="185"/>
      <c r="AJ343" s="185"/>
      <c r="AK343" s="185"/>
      <c r="AL343" s="185"/>
      <c r="AM343" s="185"/>
      <c r="AN343" s="185"/>
      <c r="AO343" s="185"/>
      <c r="AP343" s="185"/>
      <c r="AQ343" s="185"/>
      <c r="AR343" s="185"/>
      <c r="AS343" s="185"/>
    </row>
    <row r="344" spans="1:45" collapsed="1">
      <c r="B344" s="877" t="s">
        <v>1190</v>
      </c>
      <c r="C344" s="199" t="s">
        <v>418</v>
      </c>
      <c r="D344" s="658" t="s">
        <v>689</v>
      </c>
      <c r="E344" s="659"/>
      <c r="F344" s="659"/>
      <c r="G344" s="659"/>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c r="AL344" s="284"/>
      <c r="AM344" s="284"/>
      <c r="AN344" s="284"/>
      <c r="AO344" s="284"/>
      <c r="AP344" s="284"/>
      <c r="AQ344" s="284"/>
      <c r="AR344" s="1008"/>
    </row>
    <row r="345" spans="1:45" hidden="1" outlineLevel="1">
      <c r="B345" s="648"/>
      <c r="C345" s="81">
        <v>1</v>
      </c>
      <c r="D345" s="191"/>
      <c r="E345" s="89">
        <v>0</v>
      </c>
      <c r="F345" s="89">
        <v>0</v>
      </c>
      <c r="G345" s="89">
        <v>0</v>
      </c>
      <c r="H345" s="89">
        <v>0</v>
      </c>
      <c r="I345" s="89">
        <v>0</v>
      </c>
      <c r="J345" s="89">
        <v>0</v>
      </c>
      <c r="K345" s="89">
        <v>0</v>
      </c>
      <c r="L345" s="89">
        <v>0</v>
      </c>
      <c r="M345" s="89">
        <v>0</v>
      </c>
      <c r="N345" s="89">
        <v>0</v>
      </c>
      <c r="O345" s="89">
        <v>0</v>
      </c>
      <c r="P345" s="89">
        <v>0</v>
      </c>
      <c r="Q345" s="89">
        <v>0</v>
      </c>
      <c r="R345" s="89">
        <v>0</v>
      </c>
      <c r="S345" s="89">
        <v>0</v>
      </c>
      <c r="T345" s="89">
        <v>0</v>
      </c>
      <c r="U345" s="89">
        <v>0</v>
      </c>
      <c r="V345" s="89">
        <v>0</v>
      </c>
      <c r="W345" s="89">
        <v>40.6</v>
      </c>
      <c r="X345" s="89">
        <v>0</v>
      </c>
      <c r="Y345" s="89">
        <v>0</v>
      </c>
      <c r="Z345" s="89">
        <v>0</v>
      </c>
      <c r="AA345" s="89">
        <v>0</v>
      </c>
      <c r="AB345" s="89">
        <v>0</v>
      </c>
      <c r="AC345" s="89">
        <v>0</v>
      </c>
      <c r="AD345" s="89">
        <v>48.9</v>
      </c>
      <c r="AE345" s="89">
        <v>0</v>
      </c>
      <c r="AF345" s="89">
        <v>0</v>
      </c>
      <c r="AG345" s="89">
        <v>0</v>
      </c>
      <c r="AH345" s="89">
        <v>0</v>
      </c>
      <c r="AI345" s="89">
        <v>0</v>
      </c>
      <c r="AJ345" s="89">
        <v>0</v>
      </c>
      <c r="AK345" s="89">
        <v>0</v>
      </c>
      <c r="AL345" s="89">
        <v>0</v>
      </c>
      <c r="AM345" s="89">
        <v>0</v>
      </c>
      <c r="AN345" s="89">
        <v>0</v>
      </c>
      <c r="AO345" s="89">
        <v>0</v>
      </c>
      <c r="AP345" s="89">
        <v>0</v>
      </c>
      <c r="AQ345" s="89">
        <v>0</v>
      </c>
      <c r="AR345" s="649">
        <v>0</v>
      </c>
      <c r="AS345" s="89">
        <f>SUM(E345:AR345)</f>
        <v>89.5</v>
      </c>
    </row>
    <row r="346" spans="1:45" hidden="1" outlineLevel="1">
      <c r="B346" s="648"/>
      <c r="C346" s="81">
        <f>C345+1</f>
        <v>2</v>
      </c>
      <c r="D346" s="191"/>
      <c r="E346" s="89"/>
      <c r="F346" s="89">
        <f t="shared" ref="F346:U361" si="248">E345</f>
        <v>0</v>
      </c>
      <c r="G346" s="89">
        <f t="shared" si="248"/>
        <v>0</v>
      </c>
      <c r="H346" s="89">
        <f t="shared" si="248"/>
        <v>0</v>
      </c>
      <c r="I346" s="89">
        <f t="shared" si="248"/>
        <v>0</v>
      </c>
      <c r="J346" s="89">
        <f t="shared" si="248"/>
        <v>0</v>
      </c>
      <c r="K346" s="89">
        <f t="shared" si="248"/>
        <v>0</v>
      </c>
      <c r="L346" s="89">
        <f t="shared" si="248"/>
        <v>0</v>
      </c>
      <c r="M346" s="89">
        <f t="shared" si="248"/>
        <v>0</v>
      </c>
      <c r="N346" s="89">
        <f t="shared" si="248"/>
        <v>0</v>
      </c>
      <c r="O346" s="89">
        <f t="shared" si="248"/>
        <v>0</v>
      </c>
      <c r="P346" s="89">
        <f t="shared" si="248"/>
        <v>0</v>
      </c>
      <c r="Q346" s="89">
        <f t="shared" si="248"/>
        <v>0</v>
      </c>
      <c r="R346" s="89">
        <f t="shared" si="248"/>
        <v>0</v>
      </c>
      <c r="S346" s="89">
        <f t="shared" si="248"/>
        <v>0</v>
      </c>
      <c r="T346" s="89">
        <f t="shared" si="248"/>
        <v>0</v>
      </c>
      <c r="U346" s="89">
        <f t="shared" si="248"/>
        <v>0</v>
      </c>
      <c r="V346" s="89">
        <f t="shared" ref="V346:AK361" si="249">U345</f>
        <v>0</v>
      </c>
      <c r="W346" s="89">
        <f t="shared" si="249"/>
        <v>0</v>
      </c>
      <c r="X346" s="89">
        <f t="shared" si="249"/>
        <v>40.6</v>
      </c>
      <c r="Y346" s="89">
        <f t="shared" si="249"/>
        <v>0</v>
      </c>
      <c r="Z346" s="89">
        <f t="shared" si="249"/>
        <v>0</v>
      </c>
      <c r="AA346" s="89">
        <f t="shared" si="249"/>
        <v>0</v>
      </c>
      <c r="AB346" s="89">
        <f t="shared" si="249"/>
        <v>0</v>
      </c>
      <c r="AC346" s="89">
        <f t="shared" si="249"/>
        <v>0</v>
      </c>
      <c r="AD346" s="89">
        <f t="shared" si="249"/>
        <v>0</v>
      </c>
      <c r="AE346" s="89">
        <f t="shared" si="249"/>
        <v>48.9</v>
      </c>
      <c r="AF346" s="89">
        <f t="shared" si="249"/>
        <v>0</v>
      </c>
      <c r="AG346" s="89">
        <f t="shared" si="249"/>
        <v>0</v>
      </c>
      <c r="AH346" s="89">
        <f t="shared" si="249"/>
        <v>0</v>
      </c>
      <c r="AI346" s="89">
        <f t="shared" si="249"/>
        <v>0</v>
      </c>
      <c r="AJ346" s="89">
        <f t="shared" si="249"/>
        <v>0</v>
      </c>
      <c r="AK346" s="89">
        <f t="shared" si="249"/>
        <v>0</v>
      </c>
      <c r="AL346" s="89">
        <f t="shared" ref="AL346:AR377" si="250">AK345</f>
        <v>0</v>
      </c>
      <c r="AM346" s="89">
        <f t="shared" si="250"/>
        <v>0</v>
      </c>
      <c r="AN346" s="89">
        <f t="shared" si="250"/>
        <v>0</v>
      </c>
      <c r="AO346" s="89">
        <f t="shared" si="250"/>
        <v>0</v>
      </c>
      <c r="AP346" s="89">
        <f t="shared" si="250"/>
        <v>0</v>
      </c>
      <c r="AQ346" s="89">
        <f t="shared" si="250"/>
        <v>0</v>
      </c>
      <c r="AR346" s="649">
        <f t="shared" si="250"/>
        <v>0</v>
      </c>
      <c r="AS346" s="89">
        <f t="shared" ref="AS346:AS374" si="251">SUM(E346:AR346)</f>
        <v>89.5</v>
      </c>
    </row>
    <row r="347" spans="1:45" hidden="1" outlineLevel="1">
      <c r="B347" s="648"/>
      <c r="C347" s="81">
        <f t="shared" ref="C347:C384" si="252">C346+1</f>
        <v>3</v>
      </c>
      <c r="D347" s="191"/>
      <c r="E347" s="89"/>
      <c r="F347" s="89"/>
      <c r="G347" s="89">
        <f>F346</f>
        <v>0</v>
      </c>
      <c r="H347" s="89">
        <f>G346</f>
        <v>0</v>
      </c>
      <c r="I347" s="89">
        <f>H346</f>
        <v>0</v>
      </c>
      <c r="J347" s="89">
        <f>I346</f>
        <v>0</v>
      </c>
      <c r="K347" s="89">
        <f>J346</f>
        <v>0</v>
      </c>
      <c r="L347" s="89">
        <f t="shared" si="248"/>
        <v>0</v>
      </c>
      <c r="M347" s="89">
        <f t="shared" si="248"/>
        <v>0</v>
      </c>
      <c r="N347" s="89">
        <f t="shared" si="248"/>
        <v>0</v>
      </c>
      <c r="O347" s="89">
        <f t="shared" si="248"/>
        <v>0</v>
      </c>
      <c r="P347" s="89">
        <f t="shared" si="248"/>
        <v>0</v>
      </c>
      <c r="Q347" s="89">
        <f t="shared" si="248"/>
        <v>0</v>
      </c>
      <c r="R347" s="89">
        <f t="shared" si="248"/>
        <v>0</v>
      </c>
      <c r="S347" s="89">
        <f t="shared" si="248"/>
        <v>0</v>
      </c>
      <c r="T347" s="89">
        <f t="shared" si="248"/>
        <v>0</v>
      </c>
      <c r="U347" s="89">
        <f t="shared" si="248"/>
        <v>0</v>
      </c>
      <c r="V347" s="89">
        <f t="shared" si="249"/>
        <v>0</v>
      </c>
      <c r="W347" s="89">
        <f t="shared" si="249"/>
        <v>0</v>
      </c>
      <c r="X347" s="89">
        <f t="shared" si="249"/>
        <v>0</v>
      </c>
      <c r="Y347" s="89">
        <f t="shared" si="249"/>
        <v>40.6</v>
      </c>
      <c r="Z347" s="89">
        <f t="shared" si="249"/>
        <v>0</v>
      </c>
      <c r="AA347" s="89">
        <f t="shared" si="249"/>
        <v>0</v>
      </c>
      <c r="AB347" s="89">
        <f t="shared" si="249"/>
        <v>0</v>
      </c>
      <c r="AC347" s="89">
        <f t="shared" si="249"/>
        <v>0</v>
      </c>
      <c r="AD347" s="89">
        <f t="shared" si="249"/>
        <v>0</v>
      </c>
      <c r="AE347" s="89">
        <f t="shared" si="249"/>
        <v>0</v>
      </c>
      <c r="AF347" s="89">
        <f t="shared" si="249"/>
        <v>48.9</v>
      </c>
      <c r="AG347" s="89">
        <f t="shared" si="249"/>
        <v>0</v>
      </c>
      <c r="AH347" s="89">
        <f t="shared" si="249"/>
        <v>0</v>
      </c>
      <c r="AI347" s="89">
        <f t="shared" si="249"/>
        <v>0</v>
      </c>
      <c r="AJ347" s="89">
        <f t="shared" si="249"/>
        <v>0</v>
      </c>
      <c r="AK347" s="89">
        <f t="shared" si="249"/>
        <v>0</v>
      </c>
      <c r="AL347" s="89">
        <f t="shared" si="250"/>
        <v>0</v>
      </c>
      <c r="AM347" s="89">
        <f t="shared" si="250"/>
        <v>0</v>
      </c>
      <c r="AN347" s="89">
        <f t="shared" si="250"/>
        <v>0</v>
      </c>
      <c r="AO347" s="89">
        <f t="shared" si="250"/>
        <v>0</v>
      </c>
      <c r="AP347" s="89">
        <f t="shared" si="250"/>
        <v>0</v>
      </c>
      <c r="AQ347" s="89">
        <f t="shared" si="250"/>
        <v>0</v>
      </c>
      <c r="AR347" s="649">
        <f t="shared" si="250"/>
        <v>0</v>
      </c>
      <c r="AS347" s="89">
        <f t="shared" si="251"/>
        <v>89.5</v>
      </c>
    </row>
    <row r="348" spans="1:45" hidden="1" outlineLevel="1">
      <c r="B348" s="648"/>
      <c r="C348" s="81">
        <f t="shared" si="252"/>
        <v>4</v>
      </c>
      <c r="D348" s="191"/>
      <c r="E348" s="89"/>
      <c r="F348" s="89"/>
      <c r="G348" s="89"/>
      <c r="H348" s="89">
        <f>G347</f>
        <v>0</v>
      </c>
      <c r="I348" s="89">
        <f>H347</f>
        <v>0</v>
      </c>
      <c r="J348" s="89">
        <f>I347</f>
        <v>0</v>
      </c>
      <c r="K348" s="89">
        <f>J347</f>
        <v>0</v>
      </c>
      <c r="L348" s="89">
        <f t="shared" si="248"/>
        <v>0</v>
      </c>
      <c r="M348" s="89">
        <f t="shared" si="248"/>
        <v>0</v>
      </c>
      <c r="N348" s="89">
        <f t="shared" si="248"/>
        <v>0</v>
      </c>
      <c r="O348" s="89">
        <f t="shared" si="248"/>
        <v>0</v>
      </c>
      <c r="P348" s="89">
        <f t="shared" si="248"/>
        <v>0</v>
      </c>
      <c r="Q348" s="89">
        <f t="shared" si="248"/>
        <v>0</v>
      </c>
      <c r="R348" s="89">
        <f t="shared" si="248"/>
        <v>0</v>
      </c>
      <c r="S348" s="89">
        <f t="shared" si="248"/>
        <v>0</v>
      </c>
      <c r="T348" s="89">
        <f t="shared" si="248"/>
        <v>0</v>
      </c>
      <c r="U348" s="89">
        <f t="shared" si="248"/>
        <v>0</v>
      </c>
      <c r="V348" s="89">
        <f t="shared" si="249"/>
        <v>0</v>
      </c>
      <c r="W348" s="89">
        <f t="shared" si="249"/>
        <v>0</v>
      </c>
      <c r="X348" s="89">
        <f t="shared" si="249"/>
        <v>0</v>
      </c>
      <c r="Y348" s="89">
        <f t="shared" si="249"/>
        <v>0</v>
      </c>
      <c r="Z348" s="89">
        <f t="shared" si="249"/>
        <v>40.6</v>
      </c>
      <c r="AA348" s="89">
        <f t="shared" si="249"/>
        <v>0</v>
      </c>
      <c r="AB348" s="89">
        <f t="shared" si="249"/>
        <v>0</v>
      </c>
      <c r="AC348" s="89">
        <f t="shared" si="249"/>
        <v>0</v>
      </c>
      <c r="AD348" s="89">
        <f t="shared" si="249"/>
        <v>0</v>
      </c>
      <c r="AE348" s="89">
        <f t="shared" si="249"/>
        <v>0</v>
      </c>
      <c r="AF348" s="89">
        <f t="shared" si="249"/>
        <v>0</v>
      </c>
      <c r="AG348" s="89">
        <f t="shared" si="249"/>
        <v>48.9</v>
      </c>
      <c r="AH348" s="89">
        <f t="shared" si="249"/>
        <v>0</v>
      </c>
      <c r="AI348" s="89">
        <f t="shared" si="249"/>
        <v>0</v>
      </c>
      <c r="AJ348" s="89">
        <f t="shared" si="249"/>
        <v>0</v>
      </c>
      <c r="AK348" s="89">
        <f t="shared" si="249"/>
        <v>0</v>
      </c>
      <c r="AL348" s="89">
        <f t="shared" si="250"/>
        <v>0</v>
      </c>
      <c r="AM348" s="89">
        <f t="shared" si="250"/>
        <v>0</v>
      </c>
      <c r="AN348" s="89">
        <f t="shared" si="250"/>
        <v>0</v>
      </c>
      <c r="AO348" s="89">
        <f t="shared" si="250"/>
        <v>0</v>
      </c>
      <c r="AP348" s="89">
        <f t="shared" si="250"/>
        <v>0</v>
      </c>
      <c r="AQ348" s="89">
        <f t="shared" si="250"/>
        <v>0</v>
      </c>
      <c r="AR348" s="649">
        <f t="shared" si="250"/>
        <v>0</v>
      </c>
      <c r="AS348" s="89">
        <f t="shared" si="251"/>
        <v>89.5</v>
      </c>
    </row>
    <row r="349" spans="1:45" hidden="1" outlineLevel="1">
      <c r="B349" s="648"/>
      <c r="C349" s="81">
        <f t="shared" si="252"/>
        <v>5</v>
      </c>
      <c r="D349" s="191"/>
      <c r="E349" s="89"/>
      <c r="F349" s="89"/>
      <c r="G349" s="89"/>
      <c r="I349" s="89">
        <f>H348</f>
        <v>0</v>
      </c>
      <c r="J349" s="89">
        <f>I348</f>
        <v>0</v>
      </c>
      <c r="K349" s="89">
        <f>J348</f>
        <v>0</v>
      </c>
      <c r="L349" s="89">
        <f t="shared" si="248"/>
        <v>0</v>
      </c>
      <c r="M349" s="89">
        <f t="shared" si="248"/>
        <v>0</v>
      </c>
      <c r="N349" s="89">
        <f t="shared" si="248"/>
        <v>0</v>
      </c>
      <c r="O349" s="89">
        <f t="shared" si="248"/>
        <v>0</v>
      </c>
      <c r="P349" s="89">
        <f t="shared" si="248"/>
        <v>0</v>
      </c>
      <c r="Q349" s="89">
        <f t="shared" si="248"/>
        <v>0</v>
      </c>
      <c r="R349" s="89">
        <f t="shared" si="248"/>
        <v>0</v>
      </c>
      <c r="S349" s="89">
        <f t="shared" si="248"/>
        <v>0</v>
      </c>
      <c r="T349" s="89">
        <f t="shared" si="248"/>
        <v>0</v>
      </c>
      <c r="U349" s="89">
        <f t="shared" si="248"/>
        <v>0</v>
      </c>
      <c r="V349" s="89">
        <f t="shared" si="249"/>
        <v>0</v>
      </c>
      <c r="W349" s="89">
        <f t="shared" si="249"/>
        <v>0</v>
      </c>
      <c r="X349" s="89">
        <f t="shared" si="249"/>
        <v>0</v>
      </c>
      <c r="Y349" s="89">
        <f t="shared" si="249"/>
        <v>0</v>
      </c>
      <c r="Z349" s="89">
        <f t="shared" si="249"/>
        <v>0</v>
      </c>
      <c r="AA349" s="89">
        <f t="shared" si="249"/>
        <v>40.6</v>
      </c>
      <c r="AB349" s="89">
        <f t="shared" si="249"/>
        <v>0</v>
      </c>
      <c r="AC349" s="89">
        <f t="shared" si="249"/>
        <v>0</v>
      </c>
      <c r="AD349" s="89">
        <f t="shared" si="249"/>
        <v>0</v>
      </c>
      <c r="AE349" s="89">
        <f t="shared" si="249"/>
        <v>0</v>
      </c>
      <c r="AF349" s="89">
        <f t="shared" si="249"/>
        <v>0</v>
      </c>
      <c r="AG349" s="89">
        <f t="shared" si="249"/>
        <v>0</v>
      </c>
      <c r="AH349" s="89">
        <f t="shared" si="249"/>
        <v>48.9</v>
      </c>
      <c r="AI349" s="89">
        <f t="shared" si="249"/>
        <v>0</v>
      </c>
      <c r="AJ349" s="89">
        <f t="shared" si="249"/>
        <v>0</v>
      </c>
      <c r="AK349" s="89">
        <f t="shared" si="249"/>
        <v>0</v>
      </c>
      <c r="AL349" s="89">
        <f t="shared" si="250"/>
        <v>0</v>
      </c>
      <c r="AM349" s="89">
        <f t="shared" si="250"/>
        <v>0</v>
      </c>
      <c r="AN349" s="89">
        <f t="shared" si="250"/>
        <v>0</v>
      </c>
      <c r="AO349" s="89">
        <f t="shared" si="250"/>
        <v>0</v>
      </c>
      <c r="AP349" s="89">
        <f t="shared" si="250"/>
        <v>0</v>
      </c>
      <c r="AQ349" s="89">
        <f t="shared" si="250"/>
        <v>0</v>
      </c>
      <c r="AR349" s="649">
        <f t="shared" si="250"/>
        <v>0</v>
      </c>
      <c r="AS349" s="89">
        <f t="shared" si="251"/>
        <v>89.5</v>
      </c>
    </row>
    <row r="350" spans="1:45" hidden="1" outlineLevel="1">
      <c r="B350" s="648"/>
      <c r="C350" s="81">
        <f t="shared" si="252"/>
        <v>6</v>
      </c>
      <c r="D350" s="191"/>
      <c r="E350" s="89"/>
      <c r="F350" s="89"/>
      <c r="G350" s="89"/>
      <c r="J350" s="89">
        <f>I349</f>
        <v>0</v>
      </c>
      <c r="K350" s="89">
        <f>J349</f>
        <v>0</v>
      </c>
      <c r="L350" s="89">
        <f t="shared" si="248"/>
        <v>0</v>
      </c>
      <c r="M350" s="89">
        <f t="shared" si="248"/>
        <v>0</v>
      </c>
      <c r="N350" s="89">
        <f t="shared" si="248"/>
        <v>0</v>
      </c>
      <c r="O350" s="89">
        <f t="shared" si="248"/>
        <v>0</v>
      </c>
      <c r="P350" s="89">
        <f t="shared" si="248"/>
        <v>0</v>
      </c>
      <c r="Q350" s="89">
        <f t="shared" si="248"/>
        <v>0</v>
      </c>
      <c r="R350" s="89">
        <f t="shared" si="248"/>
        <v>0</v>
      </c>
      <c r="S350" s="89">
        <f t="shared" si="248"/>
        <v>0</v>
      </c>
      <c r="T350" s="89">
        <f t="shared" si="248"/>
        <v>0</v>
      </c>
      <c r="U350" s="89">
        <f t="shared" si="248"/>
        <v>0</v>
      </c>
      <c r="V350" s="89">
        <f t="shared" si="249"/>
        <v>0</v>
      </c>
      <c r="W350" s="89">
        <f t="shared" si="249"/>
        <v>0</v>
      </c>
      <c r="X350" s="89">
        <f t="shared" si="249"/>
        <v>0</v>
      </c>
      <c r="Y350" s="89">
        <f t="shared" si="249"/>
        <v>0</v>
      </c>
      <c r="Z350" s="89">
        <f t="shared" si="249"/>
        <v>0</v>
      </c>
      <c r="AA350" s="89">
        <f t="shared" si="249"/>
        <v>0</v>
      </c>
      <c r="AB350" s="89">
        <f t="shared" si="249"/>
        <v>40.6</v>
      </c>
      <c r="AC350" s="89">
        <f t="shared" si="249"/>
        <v>0</v>
      </c>
      <c r="AD350" s="89">
        <f t="shared" si="249"/>
        <v>0</v>
      </c>
      <c r="AE350" s="89">
        <f t="shared" si="249"/>
        <v>0</v>
      </c>
      <c r="AF350" s="89">
        <f t="shared" si="249"/>
        <v>0</v>
      </c>
      <c r="AG350" s="89">
        <f t="shared" si="249"/>
        <v>0</v>
      </c>
      <c r="AH350" s="89">
        <f t="shared" si="249"/>
        <v>0</v>
      </c>
      <c r="AI350" s="89">
        <f t="shared" si="249"/>
        <v>48.9</v>
      </c>
      <c r="AJ350" s="89">
        <f t="shared" si="249"/>
        <v>0</v>
      </c>
      <c r="AK350" s="89">
        <f t="shared" si="249"/>
        <v>0</v>
      </c>
      <c r="AL350" s="89">
        <f t="shared" si="250"/>
        <v>0</v>
      </c>
      <c r="AM350" s="89">
        <f t="shared" si="250"/>
        <v>0</v>
      </c>
      <c r="AN350" s="89">
        <f t="shared" si="250"/>
        <v>0</v>
      </c>
      <c r="AO350" s="89">
        <f t="shared" si="250"/>
        <v>0</v>
      </c>
      <c r="AP350" s="89">
        <f t="shared" si="250"/>
        <v>0</v>
      </c>
      <c r="AQ350" s="89">
        <f t="shared" si="250"/>
        <v>0</v>
      </c>
      <c r="AR350" s="649">
        <f t="shared" si="250"/>
        <v>0</v>
      </c>
      <c r="AS350" s="89">
        <f t="shared" si="251"/>
        <v>89.5</v>
      </c>
    </row>
    <row r="351" spans="1:45" hidden="1" outlineLevel="1">
      <c r="B351" s="648"/>
      <c r="C351" s="81">
        <f t="shared" si="252"/>
        <v>7</v>
      </c>
      <c r="D351" s="191"/>
      <c r="E351" s="89"/>
      <c r="F351" s="89"/>
      <c r="G351" s="89"/>
      <c r="K351" s="89">
        <f>J350</f>
        <v>0</v>
      </c>
      <c r="L351" s="89">
        <f t="shared" si="248"/>
        <v>0</v>
      </c>
      <c r="M351" s="89">
        <f t="shared" si="248"/>
        <v>0</v>
      </c>
      <c r="N351" s="89">
        <f t="shared" si="248"/>
        <v>0</v>
      </c>
      <c r="O351" s="89">
        <f t="shared" si="248"/>
        <v>0</v>
      </c>
      <c r="P351" s="89">
        <f t="shared" si="248"/>
        <v>0</v>
      </c>
      <c r="Q351" s="89">
        <f t="shared" si="248"/>
        <v>0</v>
      </c>
      <c r="R351" s="89">
        <f t="shared" si="248"/>
        <v>0</v>
      </c>
      <c r="S351" s="89">
        <f t="shared" si="248"/>
        <v>0</v>
      </c>
      <c r="T351" s="89">
        <f t="shared" si="248"/>
        <v>0</v>
      </c>
      <c r="U351" s="89">
        <f t="shared" si="248"/>
        <v>0</v>
      </c>
      <c r="V351" s="89">
        <f t="shared" si="249"/>
        <v>0</v>
      </c>
      <c r="W351" s="89">
        <f t="shared" si="249"/>
        <v>0</v>
      </c>
      <c r="X351" s="89">
        <f t="shared" si="249"/>
        <v>0</v>
      </c>
      <c r="Y351" s="89">
        <f t="shared" si="249"/>
        <v>0</v>
      </c>
      <c r="Z351" s="89">
        <f t="shared" si="249"/>
        <v>0</v>
      </c>
      <c r="AA351" s="89">
        <f t="shared" si="249"/>
        <v>0</v>
      </c>
      <c r="AB351" s="89">
        <f t="shared" si="249"/>
        <v>0</v>
      </c>
      <c r="AC351" s="89">
        <f t="shared" si="249"/>
        <v>40.6</v>
      </c>
      <c r="AD351" s="89">
        <f t="shared" si="249"/>
        <v>0</v>
      </c>
      <c r="AE351" s="89">
        <f t="shared" si="249"/>
        <v>0</v>
      </c>
      <c r="AF351" s="89">
        <f t="shared" si="249"/>
        <v>0</v>
      </c>
      <c r="AG351" s="89">
        <f t="shared" si="249"/>
        <v>0</v>
      </c>
      <c r="AH351" s="89">
        <f t="shared" si="249"/>
        <v>0</v>
      </c>
      <c r="AI351" s="89">
        <f t="shared" si="249"/>
        <v>0</v>
      </c>
      <c r="AJ351" s="89">
        <f t="shared" si="249"/>
        <v>48.9</v>
      </c>
      <c r="AK351" s="89">
        <f t="shared" si="249"/>
        <v>0</v>
      </c>
      <c r="AL351" s="89">
        <f t="shared" si="250"/>
        <v>0</v>
      </c>
      <c r="AM351" s="89">
        <f t="shared" si="250"/>
        <v>0</v>
      </c>
      <c r="AN351" s="89">
        <f t="shared" si="250"/>
        <v>0</v>
      </c>
      <c r="AO351" s="89">
        <f t="shared" si="250"/>
        <v>0</v>
      </c>
      <c r="AP351" s="89">
        <f t="shared" si="250"/>
        <v>0</v>
      </c>
      <c r="AQ351" s="89">
        <f t="shared" si="250"/>
        <v>0</v>
      </c>
      <c r="AR351" s="649">
        <f t="shared" si="250"/>
        <v>0</v>
      </c>
      <c r="AS351" s="89">
        <f t="shared" si="251"/>
        <v>89.5</v>
      </c>
    </row>
    <row r="352" spans="1:45" hidden="1" outlineLevel="1">
      <c r="B352" s="648"/>
      <c r="C352" s="81">
        <f t="shared" si="252"/>
        <v>8</v>
      </c>
      <c r="D352" s="191"/>
      <c r="E352" s="89"/>
      <c r="F352" s="89"/>
      <c r="G352" s="89"/>
      <c r="L352" s="89">
        <f>K351</f>
        <v>0</v>
      </c>
      <c r="M352" s="89">
        <f t="shared" si="248"/>
        <v>0</v>
      </c>
      <c r="N352" s="89">
        <f t="shared" si="248"/>
        <v>0</v>
      </c>
      <c r="O352" s="89">
        <f t="shared" si="248"/>
        <v>0</v>
      </c>
      <c r="P352" s="89">
        <f t="shared" si="248"/>
        <v>0</v>
      </c>
      <c r="Q352" s="89">
        <f t="shared" si="248"/>
        <v>0</v>
      </c>
      <c r="R352" s="89">
        <f t="shared" si="248"/>
        <v>0</v>
      </c>
      <c r="S352" s="89">
        <f t="shared" si="248"/>
        <v>0</v>
      </c>
      <c r="T352" s="89">
        <f t="shared" si="248"/>
        <v>0</v>
      </c>
      <c r="U352" s="89">
        <f t="shared" si="248"/>
        <v>0</v>
      </c>
      <c r="V352" s="89">
        <f t="shared" si="249"/>
        <v>0</v>
      </c>
      <c r="W352" s="89">
        <f t="shared" si="249"/>
        <v>0</v>
      </c>
      <c r="X352" s="89">
        <f t="shared" si="249"/>
        <v>0</v>
      </c>
      <c r="Y352" s="89">
        <f t="shared" si="249"/>
        <v>0</v>
      </c>
      <c r="Z352" s="89">
        <f t="shared" si="249"/>
        <v>0</v>
      </c>
      <c r="AA352" s="89">
        <f t="shared" si="249"/>
        <v>0</v>
      </c>
      <c r="AB352" s="89">
        <f t="shared" si="249"/>
        <v>0</v>
      </c>
      <c r="AC352" s="89">
        <f t="shared" si="249"/>
        <v>0</v>
      </c>
      <c r="AD352" s="89">
        <f t="shared" si="249"/>
        <v>40.6</v>
      </c>
      <c r="AE352" s="89">
        <f t="shared" si="249"/>
        <v>0</v>
      </c>
      <c r="AF352" s="89">
        <f t="shared" si="249"/>
        <v>0</v>
      </c>
      <c r="AG352" s="89">
        <f t="shared" si="249"/>
        <v>0</v>
      </c>
      <c r="AH352" s="89">
        <f t="shared" si="249"/>
        <v>0</v>
      </c>
      <c r="AI352" s="89">
        <f t="shared" si="249"/>
        <v>0</v>
      </c>
      <c r="AJ352" s="89">
        <f t="shared" si="249"/>
        <v>0</v>
      </c>
      <c r="AK352" s="89">
        <f t="shared" si="249"/>
        <v>48.9</v>
      </c>
      <c r="AL352" s="89">
        <f t="shared" si="250"/>
        <v>0</v>
      </c>
      <c r="AM352" s="89">
        <f t="shared" si="250"/>
        <v>0</v>
      </c>
      <c r="AN352" s="89">
        <f t="shared" si="250"/>
        <v>0</v>
      </c>
      <c r="AO352" s="89">
        <f t="shared" si="250"/>
        <v>0</v>
      </c>
      <c r="AP352" s="89">
        <f t="shared" si="250"/>
        <v>0</v>
      </c>
      <c r="AQ352" s="89">
        <f t="shared" si="250"/>
        <v>0</v>
      </c>
      <c r="AR352" s="649">
        <f t="shared" si="250"/>
        <v>0</v>
      </c>
      <c r="AS352" s="89">
        <f t="shared" si="251"/>
        <v>89.5</v>
      </c>
    </row>
    <row r="353" spans="2:45" hidden="1" outlineLevel="1">
      <c r="B353" s="648"/>
      <c r="C353" s="81">
        <f t="shared" si="252"/>
        <v>9</v>
      </c>
      <c r="D353" s="191"/>
      <c r="E353" s="89"/>
      <c r="F353" s="89"/>
      <c r="G353" s="89"/>
      <c r="M353" s="89">
        <f>L352</f>
        <v>0</v>
      </c>
      <c r="N353" s="89">
        <f t="shared" si="248"/>
        <v>0</v>
      </c>
      <c r="O353" s="89">
        <f t="shared" si="248"/>
        <v>0</v>
      </c>
      <c r="P353" s="89">
        <f t="shared" si="248"/>
        <v>0</v>
      </c>
      <c r="Q353" s="89">
        <f t="shared" si="248"/>
        <v>0</v>
      </c>
      <c r="R353" s="89">
        <f t="shared" si="248"/>
        <v>0</v>
      </c>
      <c r="S353" s="89">
        <f t="shared" si="248"/>
        <v>0</v>
      </c>
      <c r="T353" s="89">
        <f t="shared" si="248"/>
        <v>0</v>
      </c>
      <c r="U353" s="89">
        <f t="shared" si="248"/>
        <v>0</v>
      </c>
      <c r="V353" s="89">
        <f t="shared" si="249"/>
        <v>0</v>
      </c>
      <c r="W353" s="89">
        <f t="shared" si="249"/>
        <v>0</v>
      </c>
      <c r="X353" s="89">
        <f t="shared" si="249"/>
        <v>0</v>
      </c>
      <c r="Y353" s="89">
        <f t="shared" si="249"/>
        <v>0</v>
      </c>
      <c r="Z353" s="89">
        <f t="shared" si="249"/>
        <v>0</v>
      </c>
      <c r="AA353" s="89">
        <f t="shared" si="249"/>
        <v>0</v>
      </c>
      <c r="AB353" s="89">
        <f t="shared" si="249"/>
        <v>0</v>
      </c>
      <c r="AC353" s="89">
        <f t="shared" si="249"/>
        <v>0</v>
      </c>
      <c r="AD353" s="89">
        <f t="shared" si="249"/>
        <v>0</v>
      </c>
      <c r="AE353" s="89">
        <f t="shared" si="249"/>
        <v>40.6</v>
      </c>
      <c r="AF353" s="89">
        <f t="shared" si="249"/>
        <v>0</v>
      </c>
      <c r="AG353" s="89">
        <f t="shared" si="249"/>
        <v>0</v>
      </c>
      <c r="AH353" s="89">
        <f t="shared" si="249"/>
        <v>0</v>
      </c>
      <c r="AI353" s="89">
        <f t="shared" si="249"/>
        <v>0</v>
      </c>
      <c r="AJ353" s="89">
        <f t="shared" si="249"/>
        <v>0</v>
      </c>
      <c r="AK353" s="89">
        <f t="shared" si="249"/>
        <v>0</v>
      </c>
      <c r="AL353" s="89">
        <f t="shared" si="250"/>
        <v>48.9</v>
      </c>
      <c r="AM353" s="89">
        <f t="shared" si="250"/>
        <v>0</v>
      </c>
      <c r="AN353" s="89">
        <f t="shared" si="250"/>
        <v>0</v>
      </c>
      <c r="AO353" s="89">
        <f t="shared" si="250"/>
        <v>0</v>
      </c>
      <c r="AP353" s="89">
        <f t="shared" si="250"/>
        <v>0</v>
      </c>
      <c r="AQ353" s="89">
        <f t="shared" si="250"/>
        <v>0</v>
      </c>
      <c r="AR353" s="649">
        <f t="shared" si="250"/>
        <v>0</v>
      </c>
      <c r="AS353" s="89">
        <f t="shared" si="251"/>
        <v>89.5</v>
      </c>
    </row>
    <row r="354" spans="2:45" hidden="1" outlineLevel="1">
      <c r="B354" s="648"/>
      <c r="C354" s="81">
        <f t="shared" si="252"/>
        <v>10</v>
      </c>
      <c r="D354" s="191"/>
      <c r="E354" s="89"/>
      <c r="F354" s="89"/>
      <c r="G354" s="89"/>
      <c r="N354" s="89">
        <f>M353</f>
        <v>0</v>
      </c>
      <c r="O354" s="89">
        <f t="shared" si="248"/>
        <v>0</v>
      </c>
      <c r="P354" s="89">
        <f t="shared" si="248"/>
        <v>0</v>
      </c>
      <c r="Q354" s="89">
        <f t="shared" si="248"/>
        <v>0</v>
      </c>
      <c r="R354" s="89">
        <f t="shared" si="248"/>
        <v>0</v>
      </c>
      <c r="S354" s="89">
        <f t="shared" si="248"/>
        <v>0</v>
      </c>
      <c r="T354" s="89">
        <f t="shared" si="248"/>
        <v>0</v>
      </c>
      <c r="U354" s="89">
        <f t="shared" si="248"/>
        <v>0</v>
      </c>
      <c r="V354" s="89">
        <f t="shared" si="249"/>
        <v>0</v>
      </c>
      <c r="W354" s="89">
        <f t="shared" si="249"/>
        <v>0</v>
      </c>
      <c r="X354" s="89">
        <f t="shared" si="249"/>
        <v>0</v>
      </c>
      <c r="Y354" s="89">
        <f t="shared" si="249"/>
        <v>0</v>
      </c>
      <c r="Z354" s="89">
        <f t="shared" si="249"/>
        <v>0</v>
      </c>
      <c r="AA354" s="89">
        <f t="shared" si="249"/>
        <v>0</v>
      </c>
      <c r="AB354" s="89">
        <f t="shared" si="249"/>
        <v>0</v>
      </c>
      <c r="AC354" s="89">
        <f t="shared" si="249"/>
        <v>0</v>
      </c>
      <c r="AD354" s="89">
        <f t="shared" si="249"/>
        <v>0</v>
      </c>
      <c r="AE354" s="89">
        <f t="shared" si="249"/>
        <v>0</v>
      </c>
      <c r="AF354" s="89">
        <f t="shared" si="249"/>
        <v>40.6</v>
      </c>
      <c r="AG354" s="89">
        <f t="shared" si="249"/>
        <v>0</v>
      </c>
      <c r="AH354" s="89">
        <f t="shared" si="249"/>
        <v>0</v>
      </c>
      <c r="AI354" s="89">
        <f t="shared" si="249"/>
        <v>0</v>
      </c>
      <c r="AJ354" s="89">
        <f t="shared" si="249"/>
        <v>0</v>
      </c>
      <c r="AK354" s="89">
        <f t="shared" si="249"/>
        <v>0</v>
      </c>
      <c r="AL354" s="89">
        <f t="shared" si="250"/>
        <v>0</v>
      </c>
      <c r="AM354" s="89">
        <f t="shared" si="250"/>
        <v>48.9</v>
      </c>
      <c r="AN354" s="89">
        <f t="shared" si="250"/>
        <v>0</v>
      </c>
      <c r="AO354" s="89">
        <f t="shared" si="250"/>
        <v>0</v>
      </c>
      <c r="AP354" s="89">
        <f t="shared" si="250"/>
        <v>0</v>
      </c>
      <c r="AQ354" s="89">
        <f t="shared" si="250"/>
        <v>0</v>
      </c>
      <c r="AR354" s="649">
        <f t="shared" si="250"/>
        <v>0</v>
      </c>
      <c r="AS354" s="89">
        <f t="shared" si="251"/>
        <v>89.5</v>
      </c>
    </row>
    <row r="355" spans="2:45" hidden="1" outlineLevel="1">
      <c r="B355" s="648"/>
      <c r="C355" s="81">
        <f t="shared" si="252"/>
        <v>11</v>
      </c>
      <c r="D355" s="191"/>
      <c r="E355" s="89"/>
      <c r="F355" s="89"/>
      <c r="G355" s="89"/>
      <c r="O355" s="89">
        <f>N354</f>
        <v>0</v>
      </c>
      <c r="P355" s="89">
        <f t="shared" si="248"/>
        <v>0</v>
      </c>
      <c r="Q355" s="89">
        <f t="shared" si="248"/>
        <v>0</v>
      </c>
      <c r="R355" s="89">
        <f t="shared" si="248"/>
        <v>0</v>
      </c>
      <c r="S355" s="89">
        <f t="shared" si="248"/>
        <v>0</v>
      </c>
      <c r="T355" s="89">
        <f t="shared" si="248"/>
        <v>0</v>
      </c>
      <c r="U355" s="89">
        <f t="shared" si="248"/>
        <v>0</v>
      </c>
      <c r="V355" s="89">
        <f t="shared" si="249"/>
        <v>0</v>
      </c>
      <c r="W355" s="89">
        <f t="shared" si="249"/>
        <v>0</v>
      </c>
      <c r="X355" s="89">
        <f t="shared" si="249"/>
        <v>0</v>
      </c>
      <c r="Y355" s="89">
        <f t="shared" si="249"/>
        <v>0</v>
      </c>
      <c r="Z355" s="89">
        <f t="shared" si="249"/>
        <v>0</v>
      </c>
      <c r="AA355" s="89">
        <f t="shared" si="249"/>
        <v>0</v>
      </c>
      <c r="AB355" s="89">
        <f t="shared" si="249"/>
        <v>0</v>
      </c>
      <c r="AC355" s="89">
        <f t="shared" si="249"/>
        <v>0</v>
      </c>
      <c r="AD355" s="89">
        <f t="shared" si="249"/>
        <v>0</v>
      </c>
      <c r="AE355" s="89">
        <f t="shared" si="249"/>
        <v>0</v>
      </c>
      <c r="AF355" s="89">
        <f t="shared" si="249"/>
        <v>0</v>
      </c>
      <c r="AG355" s="89">
        <f t="shared" si="249"/>
        <v>40.6</v>
      </c>
      <c r="AH355" s="89">
        <f t="shared" si="249"/>
        <v>0</v>
      </c>
      <c r="AI355" s="89">
        <f t="shared" si="249"/>
        <v>0</v>
      </c>
      <c r="AJ355" s="89">
        <f t="shared" si="249"/>
        <v>0</v>
      </c>
      <c r="AK355" s="89">
        <f t="shared" si="249"/>
        <v>0</v>
      </c>
      <c r="AL355" s="89">
        <f t="shared" si="250"/>
        <v>0</v>
      </c>
      <c r="AM355" s="89">
        <f t="shared" si="250"/>
        <v>0</v>
      </c>
      <c r="AN355" s="89">
        <f t="shared" si="250"/>
        <v>48.9</v>
      </c>
      <c r="AO355" s="89">
        <f t="shared" si="250"/>
        <v>0</v>
      </c>
      <c r="AP355" s="89">
        <f t="shared" si="250"/>
        <v>0</v>
      </c>
      <c r="AQ355" s="89">
        <f t="shared" si="250"/>
        <v>0</v>
      </c>
      <c r="AR355" s="649">
        <f t="shared" si="250"/>
        <v>0</v>
      </c>
      <c r="AS355" s="89">
        <f t="shared" si="251"/>
        <v>89.5</v>
      </c>
    </row>
    <row r="356" spans="2:45" hidden="1" outlineLevel="1">
      <c r="B356" s="648"/>
      <c r="C356" s="81">
        <f t="shared" si="252"/>
        <v>12</v>
      </c>
      <c r="D356" s="191"/>
      <c r="E356" s="89"/>
      <c r="F356" s="89"/>
      <c r="G356" s="89"/>
      <c r="P356" s="89">
        <f t="shared" si="248"/>
        <v>0</v>
      </c>
      <c r="Q356" s="89">
        <f t="shared" si="248"/>
        <v>0</v>
      </c>
      <c r="R356" s="89">
        <f t="shared" si="248"/>
        <v>0</v>
      </c>
      <c r="S356" s="89">
        <f t="shared" si="248"/>
        <v>0</v>
      </c>
      <c r="T356" s="89">
        <f t="shared" si="248"/>
        <v>0</v>
      </c>
      <c r="U356" s="89">
        <f t="shared" si="248"/>
        <v>0</v>
      </c>
      <c r="V356" s="89">
        <f t="shared" si="249"/>
        <v>0</v>
      </c>
      <c r="W356" s="89">
        <f t="shared" si="249"/>
        <v>0</v>
      </c>
      <c r="X356" s="89">
        <f t="shared" si="249"/>
        <v>0</v>
      </c>
      <c r="Y356" s="89">
        <f t="shared" si="249"/>
        <v>0</v>
      </c>
      <c r="Z356" s="89">
        <f t="shared" si="249"/>
        <v>0</v>
      </c>
      <c r="AA356" s="89">
        <f t="shared" si="249"/>
        <v>0</v>
      </c>
      <c r="AB356" s="89">
        <f t="shared" si="249"/>
        <v>0</v>
      </c>
      <c r="AC356" s="89">
        <f t="shared" si="249"/>
        <v>0</v>
      </c>
      <c r="AD356" s="89">
        <f t="shared" si="249"/>
        <v>0</v>
      </c>
      <c r="AE356" s="89">
        <f t="shared" si="249"/>
        <v>0</v>
      </c>
      <c r="AF356" s="89">
        <f t="shared" si="249"/>
        <v>0</v>
      </c>
      <c r="AG356" s="89">
        <f t="shared" si="249"/>
        <v>0</v>
      </c>
      <c r="AH356" s="89">
        <f t="shared" si="249"/>
        <v>40.6</v>
      </c>
      <c r="AI356" s="89">
        <f t="shared" si="249"/>
        <v>0</v>
      </c>
      <c r="AJ356" s="89">
        <f t="shared" si="249"/>
        <v>0</v>
      </c>
      <c r="AK356" s="89">
        <f t="shared" si="249"/>
        <v>0</v>
      </c>
      <c r="AL356" s="89">
        <f t="shared" si="250"/>
        <v>0</v>
      </c>
      <c r="AM356" s="89">
        <f t="shared" si="250"/>
        <v>0</v>
      </c>
      <c r="AN356" s="89">
        <f t="shared" si="250"/>
        <v>0</v>
      </c>
      <c r="AO356" s="89">
        <f t="shared" si="250"/>
        <v>48.9</v>
      </c>
      <c r="AP356" s="89">
        <f t="shared" si="250"/>
        <v>0</v>
      </c>
      <c r="AQ356" s="89">
        <f t="shared" si="250"/>
        <v>0</v>
      </c>
      <c r="AR356" s="649">
        <f t="shared" si="250"/>
        <v>0</v>
      </c>
      <c r="AS356" s="89">
        <f t="shared" si="251"/>
        <v>89.5</v>
      </c>
    </row>
    <row r="357" spans="2:45" hidden="1" outlineLevel="1">
      <c r="B357" s="648"/>
      <c r="C357" s="81">
        <f t="shared" si="252"/>
        <v>13</v>
      </c>
      <c r="D357" s="191"/>
      <c r="E357" s="89"/>
      <c r="Q357" s="89">
        <f t="shared" si="248"/>
        <v>0</v>
      </c>
      <c r="R357" s="89">
        <f t="shared" si="248"/>
        <v>0</v>
      </c>
      <c r="S357" s="89">
        <f t="shared" si="248"/>
        <v>0</v>
      </c>
      <c r="T357" s="89">
        <f t="shared" si="248"/>
        <v>0</v>
      </c>
      <c r="U357" s="89">
        <f t="shared" si="248"/>
        <v>0</v>
      </c>
      <c r="V357" s="89">
        <f t="shared" si="249"/>
        <v>0</v>
      </c>
      <c r="W357" s="89">
        <f t="shared" si="249"/>
        <v>0</v>
      </c>
      <c r="X357" s="89">
        <f t="shared" si="249"/>
        <v>0</v>
      </c>
      <c r="Y357" s="89">
        <f t="shared" si="249"/>
        <v>0</v>
      </c>
      <c r="Z357" s="89">
        <f t="shared" si="249"/>
        <v>0</v>
      </c>
      <c r="AA357" s="89">
        <f t="shared" si="249"/>
        <v>0</v>
      </c>
      <c r="AB357" s="89">
        <f t="shared" si="249"/>
        <v>0</v>
      </c>
      <c r="AC357" s="89">
        <f t="shared" si="249"/>
        <v>0</v>
      </c>
      <c r="AD357" s="89">
        <f t="shared" si="249"/>
        <v>0</v>
      </c>
      <c r="AE357" s="89">
        <f t="shared" si="249"/>
        <v>0</v>
      </c>
      <c r="AF357" s="89">
        <f t="shared" si="249"/>
        <v>0</v>
      </c>
      <c r="AG357" s="89">
        <f t="shared" si="249"/>
        <v>0</v>
      </c>
      <c r="AH357" s="89">
        <f t="shared" si="249"/>
        <v>0</v>
      </c>
      <c r="AI357" s="89">
        <f t="shared" si="249"/>
        <v>40.6</v>
      </c>
      <c r="AJ357" s="89">
        <f t="shared" si="249"/>
        <v>0</v>
      </c>
      <c r="AK357" s="89">
        <f t="shared" si="249"/>
        <v>0</v>
      </c>
      <c r="AL357" s="89">
        <f t="shared" si="250"/>
        <v>0</v>
      </c>
      <c r="AM357" s="89">
        <f t="shared" si="250"/>
        <v>0</v>
      </c>
      <c r="AN357" s="89">
        <f t="shared" si="250"/>
        <v>0</v>
      </c>
      <c r="AO357" s="89">
        <f t="shared" si="250"/>
        <v>0</v>
      </c>
      <c r="AP357" s="89">
        <f t="shared" si="250"/>
        <v>48.9</v>
      </c>
      <c r="AQ357" s="89">
        <f t="shared" si="250"/>
        <v>0</v>
      </c>
      <c r="AR357" s="649">
        <f t="shared" si="250"/>
        <v>0</v>
      </c>
      <c r="AS357" s="89">
        <f t="shared" si="251"/>
        <v>89.5</v>
      </c>
    </row>
    <row r="358" spans="2:45" hidden="1" outlineLevel="1">
      <c r="B358" s="648"/>
      <c r="C358" s="81">
        <f t="shared" si="252"/>
        <v>14</v>
      </c>
      <c r="D358" s="191"/>
      <c r="R358" s="89">
        <f t="shared" si="248"/>
        <v>0</v>
      </c>
      <c r="S358" s="89">
        <f t="shared" si="248"/>
        <v>0</v>
      </c>
      <c r="T358" s="89">
        <f t="shared" si="248"/>
        <v>0</v>
      </c>
      <c r="U358" s="89">
        <f t="shared" si="248"/>
        <v>0</v>
      </c>
      <c r="V358" s="89">
        <f t="shared" si="249"/>
        <v>0</v>
      </c>
      <c r="W358" s="89">
        <f t="shared" si="249"/>
        <v>0</v>
      </c>
      <c r="X358" s="89">
        <f t="shared" si="249"/>
        <v>0</v>
      </c>
      <c r="Y358" s="89">
        <f t="shared" si="249"/>
        <v>0</v>
      </c>
      <c r="Z358" s="89">
        <f t="shared" si="249"/>
        <v>0</v>
      </c>
      <c r="AA358" s="89">
        <f t="shared" si="249"/>
        <v>0</v>
      </c>
      <c r="AB358" s="89">
        <f t="shared" si="249"/>
        <v>0</v>
      </c>
      <c r="AC358" s="89">
        <f t="shared" si="249"/>
        <v>0</v>
      </c>
      <c r="AD358" s="89">
        <f t="shared" si="249"/>
        <v>0</v>
      </c>
      <c r="AE358" s="89">
        <f t="shared" si="249"/>
        <v>0</v>
      </c>
      <c r="AF358" s="89">
        <f t="shared" si="249"/>
        <v>0</v>
      </c>
      <c r="AG358" s="89">
        <f t="shared" si="249"/>
        <v>0</v>
      </c>
      <c r="AH358" s="89">
        <f t="shared" si="249"/>
        <v>0</v>
      </c>
      <c r="AI358" s="89">
        <f t="shared" si="249"/>
        <v>0</v>
      </c>
      <c r="AJ358" s="89">
        <f t="shared" si="249"/>
        <v>40.6</v>
      </c>
      <c r="AK358" s="89">
        <f t="shared" si="249"/>
        <v>0</v>
      </c>
      <c r="AL358" s="89">
        <f t="shared" si="250"/>
        <v>0</v>
      </c>
      <c r="AM358" s="89">
        <f t="shared" si="250"/>
        <v>0</v>
      </c>
      <c r="AN358" s="89">
        <f t="shared" si="250"/>
        <v>0</v>
      </c>
      <c r="AO358" s="89">
        <f t="shared" si="250"/>
        <v>0</v>
      </c>
      <c r="AP358" s="89">
        <f t="shared" si="250"/>
        <v>0</v>
      </c>
      <c r="AQ358" s="89">
        <f t="shared" si="250"/>
        <v>48.9</v>
      </c>
      <c r="AR358" s="649">
        <f t="shared" si="250"/>
        <v>0</v>
      </c>
      <c r="AS358" s="89">
        <f t="shared" si="251"/>
        <v>89.5</v>
      </c>
    </row>
    <row r="359" spans="2:45" hidden="1" outlineLevel="1">
      <c r="B359" s="648"/>
      <c r="C359" s="81">
        <f t="shared" si="252"/>
        <v>15</v>
      </c>
      <c r="D359" s="191"/>
      <c r="S359" s="89">
        <f t="shared" si="248"/>
        <v>0</v>
      </c>
      <c r="T359" s="89">
        <f t="shared" si="248"/>
        <v>0</v>
      </c>
      <c r="U359" s="89">
        <f t="shared" si="248"/>
        <v>0</v>
      </c>
      <c r="V359" s="89">
        <f t="shared" si="249"/>
        <v>0</v>
      </c>
      <c r="W359" s="89">
        <f t="shared" si="249"/>
        <v>0</v>
      </c>
      <c r="X359" s="89">
        <f t="shared" si="249"/>
        <v>0</v>
      </c>
      <c r="Y359" s="89">
        <f t="shared" si="249"/>
        <v>0</v>
      </c>
      <c r="Z359" s="89">
        <f t="shared" si="249"/>
        <v>0</v>
      </c>
      <c r="AA359" s="89">
        <f t="shared" si="249"/>
        <v>0</v>
      </c>
      <c r="AB359" s="89">
        <f t="shared" si="249"/>
        <v>0</v>
      </c>
      <c r="AC359" s="89">
        <f t="shared" si="249"/>
        <v>0</v>
      </c>
      <c r="AD359" s="89">
        <f t="shared" si="249"/>
        <v>0</v>
      </c>
      <c r="AE359" s="89">
        <f t="shared" si="249"/>
        <v>0</v>
      </c>
      <c r="AF359" s="89">
        <f t="shared" si="249"/>
        <v>0</v>
      </c>
      <c r="AG359" s="89">
        <f t="shared" si="249"/>
        <v>0</v>
      </c>
      <c r="AH359" s="89">
        <f t="shared" si="249"/>
        <v>0</v>
      </c>
      <c r="AI359" s="89">
        <f t="shared" si="249"/>
        <v>0</v>
      </c>
      <c r="AJ359" s="89">
        <f t="shared" si="249"/>
        <v>0</v>
      </c>
      <c r="AK359" s="89">
        <f t="shared" si="249"/>
        <v>40.6</v>
      </c>
      <c r="AL359" s="89">
        <f t="shared" si="250"/>
        <v>0</v>
      </c>
      <c r="AM359" s="89">
        <f t="shared" si="250"/>
        <v>0</v>
      </c>
      <c r="AN359" s="89">
        <f t="shared" si="250"/>
        <v>0</v>
      </c>
      <c r="AO359" s="89">
        <f t="shared" si="250"/>
        <v>0</v>
      </c>
      <c r="AP359" s="89">
        <f t="shared" si="250"/>
        <v>0</v>
      </c>
      <c r="AQ359" s="89">
        <f t="shared" si="250"/>
        <v>0</v>
      </c>
      <c r="AR359" s="649">
        <f t="shared" si="250"/>
        <v>48.9</v>
      </c>
      <c r="AS359" s="89">
        <f t="shared" si="251"/>
        <v>89.5</v>
      </c>
    </row>
    <row r="360" spans="2:45" hidden="1" outlineLevel="1">
      <c r="B360" s="648"/>
      <c r="C360" s="81">
        <f t="shared" si="252"/>
        <v>16</v>
      </c>
      <c r="D360" s="191"/>
      <c r="T360" s="89">
        <f t="shared" si="248"/>
        <v>0</v>
      </c>
      <c r="U360" s="89">
        <f t="shared" si="248"/>
        <v>0</v>
      </c>
      <c r="V360" s="89">
        <f t="shared" si="249"/>
        <v>0</v>
      </c>
      <c r="W360" s="89">
        <f t="shared" si="249"/>
        <v>0</v>
      </c>
      <c r="X360" s="89">
        <f t="shared" si="249"/>
        <v>0</v>
      </c>
      <c r="Y360" s="89">
        <f t="shared" si="249"/>
        <v>0</v>
      </c>
      <c r="Z360" s="89">
        <f t="shared" si="249"/>
        <v>0</v>
      </c>
      <c r="AA360" s="89">
        <f t="shared" si="249"/>
        <v>0</v>
      </c>
      <c r="AB360" s="89">
        <f t="shared" si="249"/>
        <v>0</v>
      </c>
      <c r="AC360" s="89">
        <f t="shared" si="249"/>
        <v>0</v>
      </c>
      <c r="AD360" s="89">
        <f t="shared" si="249"/>
        <v>0</v>
      </c>
      <c r="AE360" s="89">
        <f t="shared" si="249"/>
        <v>0</v>
      </c>
      <c r="AF360" s="89">
        <f t="shared" si="249"/>
        <v>0</v>
      </c>
      <c r="AG360" s="89">
        <f t="shared" si="249"/>
        <v>0</v>
      </c>
      <c r="AH360" s="89">
        <f t="shared" si="249"/>
        <v>0</v>
      </c>
      <c r="AI360" s="89">
        <f t="shared" si="249"/>
        <v>0</v>
      </c>
      <c r="AJ360" s="89">
        <f t="shared" si="249"/>
        <v>0</v>
      </c>
      <c r="AK360" s="89">
        <f t="shared" si="249"/>
        <v>0</v>
      </c>
      <c r="AL360" s="89">
        <f t="shared" si="250"/>
        <v>40.6</v>
      </c>
      <c r="AM360" s="89">
        <f t="shared" si="250"/>
        <v>0</v>
      </c>
      <c r="AN360" s="89">
        <f t="shared" si="250"/>
        <v>0</v>
      </c>
      <c r="AO360" s="89">
        <f t="shared" si="250"/>
        <v>0</v>
      </c>
      <c r="AP360" s="89">
        <f t="shared" si="250"/>
        <v>0</v>
      </c>
      <c r="AQ360" s="89">
        <f t="shared" si="250"/>
        <v>0</v>
      </c>
      <c r="AR360" s="649">
        <f t="shared" si="250"/>
        <v>0</v>
      </c>
      <c r="AS360" s="89">
        <f t="shared" si="251"/>
        <v>40.6</v>
      </c>
    </row>
    <row r="361" spans="2:45" hidden="1" outlineLevel="1">
      <c r="B361" s="648"/>
      <c r="C361" s="81">
        <f t="shared" si="252"/>
        <v>17</v>
      </c>
      <c r="D361" s="191"/>
      <c r="U361" s="89">
        <f t="shared" si="248"/>
        <v>0</v>
      </c>
      <c r="V361" s="89">
        <f t="shared" si="249"/>
        <v>0</v>
      </c>
      <c r="W361" s="89">
        <f t="shared" si="249"/>
        <v>0</v>
      </c>
      <c r="X361" s="89">
        <f t="shared" si="249"/>
        <v>0</v>
      </c>
      <c r="Y361" s="89">
        <f t="shared" si="249"/>
        <v>0</v>
      </c>
      <c r="Z361" s="89">
        <f t="shared" si="249"/>
        <v>0</v>
      </c>
      <c r="AA361" s="89">
        <f t="shared" si="249"/>
        <v>0</v>
      </c>
      <c r="AB361" s="89">
        <f t="shared" si="249"/>
        <v>0</v>
      </c>
      <c r="AC361" s="89">
        <f t="shared" si="249"/>
        <v>0</v>
      </c>
      <c r="AD361" s="89">
        <f t="shared" si="249"/>
        <v>0</v>
      </c>
      <c r="AE361" s="89">
        <f t="shared" si="249"/>
        <v>0</v>
      </c>
      <c r="AF361" s="89">
        <f t="shared" si="249"/>
        <v>0</v>
      </c>
      <c r="AG361" s="89">
        <f t="shared" si="249"/>
        <v>0</v>
      </c>
      <c r="AH361" s="89">
        <f t="shared" si="249"/>
        <v>0</v>
      </c>
      <c r="AI361" s="89">
        <f t="shared" si="249"/>
        <v>0</v>
      </c>
      <c r="AJ361" s="89">
        <f t="shared" si="249"/>
        <v>0</v>
      </c>
      <c r="AK361" s="89">
        <f t="shared" ref="AK361:AK376" si="253">AJ360</f>
        <v>0</v>
      </c>
      <c r="AL361" s="89">
        <f t="shared" si="250"/>
        <v>0</v>
      </c>
      <c r="AM361" s="89">
        <f t="shared" si="250"/>
        <v>40.6</v>
      </c>
      <c r="AN361" s="89">
        <f t="shared" si="250"/>
        <v>0</v>
      </c>
      <c r="AO361" s="89">
        <f t="shared" si="250"/>
        <v>0</v>
      </c>
      <c r="AP361" s="89">
        <f t="shared" si="250"/>
        <v>0</v>
      </c>
      <c r="AQ361" s="89">
        <f t="shared" si="250"/>
        <v>0</v>
      </c>
      <c r="AR361" s="649">
        <f t="shared" si="250"/>
        <v>0</v>
      </c>
      <c r="AS361" s="89">
        <f t="shared" si="251"/>
        <v>40.6</v>
      </c>
    </row>
    <row r="362" spans="2:45" hidden="1" outlineLevel="1">
      <c r="B362" s="648"/>
      <c r="C362" s="81">
        <f t="shared" si="252"/>
        <v>18</v>
      </c>
      <c r="D362" s="191"/>
      <c r="V362" s="89">
        <f t="shared" ref="V362:AJ375" si="254">U361</f>
        <v>0</v>
      </c>
      <c r="W362" s="89">
        <f t="shared" si="254"/>
        <v>0</v>
      </c>
      <c r="X362" s="89">
        <f t="shared" si="254"/>
        <v>0</v>
      </c>
      <c r="Y362" s="89">
        <f t="shared" si="254"/>
        <v>0</v>
      </c>
      <c r="Z362" s="89">
        <f t="shared" si="254"/>
        <v>0</v>
      </c>
      <c r="AA362" s="89">
        <f t="shared" si="254"/>
        <v>0</v>
      </c>
      <c r="AB362" s="89">
        <f t="shared" si="254"/>
        <v>0</v>
      </c>
      <c r="AC362" s="89">
        <f t="shared" si="254"/>
        <v>0</v>
      </c>
      <c r="AD362" s="89">
        <f t="shared" si="254"/>
        <v>0</v>
      </c>
      <c r="AE362" s="89">
        <f t="shared" si="254"/>
        <v>0</v>
      </c>
      <c r="AF362" s="89">
        <f t="shared" si="254"/>
        <v>0</v>
      </c>
      <c r="AG362" s="89">
        <f t="shared" si="254"/>
        <v>0</v>
      </c>
      <c r="AH362" s="89">
        <f t="shared" si="254"/>
        <v>0</v>
      </c>
      <c r="AI362" s="89">
        <f t="shared" si="254"/>
        <v>0</v>
      </c>
      <c r="AJ362" s="89">
        <f t="shared" si="254"/>
        <v>0</v>
      </c>
      <c r="AK362" s="89">
        <f t="shared" si="253"/>
        <v>0</v>
      </c>
      <c r="AL362" s="89">
        <f t="shared" si="250"/>
        <v>0</v>
      </c>
      <c r="AM362" s="89">
        <f t="shared" si="250"/>
        <v>0</v>
      </c>
      <c r="AN362" s="89">
        <f t="shared" si="250"/>
        <v>40.6</v>
      </c>
      <c r="AO362" s="89">
        <f t="shared" si="250"/>
        <v>0</v>
      </c>
      <c r="AP362" s="89">
        <f t="shared" si="250"/>
        <v>0</v>
      </c>
      <c r="AQ362" s="89">
        <f t="shared" si="250"/>
        <v>0</v>
      </c>
      <c r="AR362" s="649">
        <f t="shared" si="250"/>
        <v>0</v>
      </c>
      <c r="AS362" s="89">
        <f t="shared" si="251"/>
        <v>40.6</v>
      </c>
    </row>
    <row r="363" spans="2:45" hidden="1" outlineLevel="1">
      <c r="B363" s="648"/>
      <c r="C363" s="81">
        <f t="shared" si="252"/>
        <v>19</v>
      </c>
      <c r="D363" s="191"/>
      <c r="W363" s="89">
        <f t="shared" si="254"/>
        <v>0</v>
      </c>
      <c r="X363" s="89">
        <f t="shared" si="254"/>
        <v>0</v>
      </c>
      <c r="Y363" s="89">
        <f t="shared" si="254"/>
        <v>0</v>
      </c>
      <c r="Z363" s="89">
        <f t="shared" si="254"/>
        <v>0</v>
      </c>
      <c r="AA363" s="89">
        <f t="shared" si="254"/>
        <v>0</v>
      </c>
      <c r="AB363" s="89">
        <f t="shared" si="254"/>
        <v>0</v>
      </c>
      <c r="AC363" s="89">
        <f t="shared" si="254"/>
        <v>0</v>
      </c>
      <c r="AD363" s="89">
        <f t="shared" si="254"/>
        <v>0</v>
      </c>
      <c r="AE363" s="89">
        <f t="shared" si="254"/>
        <v>0</v>
      </c>
      <c r="AF363" s="89">
        <f t="shared" si="254"/>
        <v>0</v>
      </c>
      <c r="AG363" s="89">
        <f t="shared" si="254"/>
        <v>0</v>
      </c>
      <c r="AH363" s="89">
        <f t="shared" si="254"/>
        <v>0</v>
      </c>
      <c r="AI363" s="89">
        <f t="shared" si="254"/>
        <v>0</v>
      </c>
      <c r="AJ363" s="89">
        <f t="shared" si="254"/>
        <v>0</v>
      </c>
      <c r="AK363" s="89">
        <f t="shared" si="253"/>
        <v>0</v>
      </c>
      <c r="AL363" s="89">
        <f t="shared" si="250"/>
        <v>0</v>
      </c>
      <c r="AM363" s="89">
        <f t="shared" si="250"/>
        <v>0</v>
      </c>
      <c r="AN363" s="89">
        <f t="shared" si="250"/>
        <v>0</v>
      </c>
      <c r="AO363" s="89">
        <f t="shared" si="250"/>
        <v>40.6</v>
      </c>
      <c r="AP363" s="89">
        <f t="shared" si="250"/>
        <v>0</v>
      </c>
      <c r="AQ363" s="89">
        <f t="shared" si="250"/>
        <v>0</v>
      </c>
      <c r="AR363" s="649">
        <f t="shared" si="250"/>
        <v>0</v>
      </c>
      <c r="AS363" s="89">
        <f t="shared" si="251"/>
        <v>40.6</v>
      </c>
    </row>
    <row r="364" spans="2:45" hidden="1" outlineLevel="1">
      <c r="B364" s="648"/>
      <c r="C364" s="81">
        <f t="shared" si="252"/>
        <v>20</v>
      </c>
      <c r="D364" s="191"/>
      <c r="X364" s="89">
        <f t="shared" si="254"/>
        <v>0</v>
      </c>
      <c r="Y364" s="89">
        <f t="shared" si="254"/>
        <v>0</v>
      </c>
      <c r="Z364" s="89">
        <f t="shared" si="254"/>
        <v>0</v>
      </c>
      <c r="AA364" s="89">
        <f t="shared" si="254"/>
        <v>0</v>
      </c>
      <c r="AB364" s="89">
        <f t="shared" si="254"/>
        <v>0</v>
      </c>
      <c r="AC364" s="89">
        <f t="shared" si="254"/>
        <v>0</v>
      </c>
      <c r="AD364" s="89">
        <f t="shared" si="254"/>
        <v>0</v>
      </c>
      <c r="AE364" s="89">
        <f t="shared" si="254"/>
        <v>0</v>
      </c>
      <c r="AF364" s="89">
        <f t="shared" si="254"/>
        <v>0</v>
      </c>
      <c r="AG364" s="89">
        <f t="shared" si="254"/>
        <v>0</v>
      </c>
      <c r="AH364" s="89">
        <f t="shared" si="254"/>
        <v>0</v>
      </c>
      <c r="AI364" s="89">
        <f t="shared" si="254"/>
        <v>0</v>
      </c>
      <c r="AJ364" s="89">
        <f t="shared" si="254"/>
        <v>0</v>
      </c>
      <c r="AK364" s="89">
        <f t="shared" si="253"/>
        <v>0</v>
      </c>
      <c r="AL364" s="89">
        <f t="shared" si="250"/>
        <v>0</v>
      </c>
      <c r="AM364" s="89">
        <f t="shared" si="250"/>
        <v>0</v>
      </c>
      <c r="AN364" s="89">
        <f t="shared" si="250"/>
        <v>0</v>
      </c>
      <c r="AO364" s="89">
        <f t="shared" si="250"/>
        <v>0</v>
      </c>
      <c r="AP364" s="89">
        <f t="shared" si="250"/>
        <v>40.6</v>
      </c>
      <c r="AQ364" s="89">
        <f t="shared" si="250"/>
        <v>0</v>
      </c>
      <c r="AR364" s="649">
        <f t="shared" si="250"/>
        <v>0</v>
      </c>
      <c r="AS364" s="89">
        <f t="shared" si="251"/>
        <v>40.6</v>
      </c>
    </row>
    <row r="365" spans="2:45" hidden="1" outlineLevel="1">
      <c r="B365" s="648"/>
      <c r="C365" s="81">
        <f t="shared" si="252"/>
        <v>21</v>
      </c>
      <c r="D365" s="191"/>
      <c r="X365" s="89"/>
      <c r="Y365" s="89">
        <f t="shared" si="254"/>
        <v>0</v>
      </c>
      <c r="Z365" s="89">
        <f t="shared" si="254"/>
        <v>0</v>
      </c>
      <c r="AA365" s="89">
        <f t="shared" si="254"/>
        <v>0</v>
      </c>
      <c r="AB365" s="89">
        <f t="shared" si="254"/>
        <v>0</v>
      </c>
      <c r="AC365" s="89">
        <f t="shared" si="254"/>
        <v>0</v>
      </c>
      <c r="AD365" s="89">
        <f t="shared" si="254"/>
        <v>0</v>
      </c>
      <c r="AE365" s="89">
        <f t="shared" si="254"/>
        <v>0</v>
      </c>
      <c r="AF365" s="89">
        <f t="shared" si="254"/>
        <v>0</v>
      </c>
      <c r="AG365" s="89">
        <f t="shared" si="254"/>
        <v>0</v>
      </c>
      <c r="AH365" s="89">
        <f t="shared" si="254"/>
        <v>0</v>
      </c>
      <c r="AI365" s="89">
        <f t="shared" si="254"/>
        <v>0</v>
      </c>
      <c r="AJ365" s="89">
        <f t="shared" si="254"/>
        <v>0</v>
      </c>
      <c r="AK365" s="89">
        <f t="shared" si="253"/>
        <v>0</v>
      </c>
      <c r="AL365" s="89">
        <f t="shared" si="250"/>
        <v>0</v>
      </c>
      <c r="AM365" s="89">
        <f t="shared" si="250"/>
        <v>0</v>
      </c>
      <c r="AN365" s="89">
        <f t="shared" si="250"/>
        <v>0</v>
      </c>
      <c r="AO365" s="89">
        <f t="shared" si="250"/>
        <v>0</v>
      </c>
      <c r="AP365" s="89">
        <f t="shared" si="250"/>
        <v>0</v>
      </c>
      <c r="AQ365" s="89">
        <f t="shared" si="250"/>
        <v>40.6</v>
      </c>
      <c r="AR365" s="649">
        <f t="shared" si="250"/>
        <v>0</v>
      </c>
      <c r="AS365" s="89">
        <f t="shared" si="251"/>
        <v>40.6</v>
      </c>
    </row>
    <row r="366" spans="2:45" hidden="1" outlineLevel="1">
      <c r="B366" s="648"/>
      <c r="C366" s="81">
        <f t="shared" si="252"/>
        <v>22</v>
      </c>
      <c r="D366" s="191"/>
      <c r="X366" s="89"/>
      <c r="Y366" s="89"/>
      <c r="Z366" s="89">
        <f t="shared" si="254"/>
        <v>0</v>
      </c>
      <c r="AA366" s="89">
        <f t="shared" si="254"/>
        <v>0</v>
      </c>
      <c r="AB366" s="89">
        <f t="shared" si="254"/>
        <v>0</v>
      </c>
      <c r="AC366" s="89">
        <f t="shared" si="254"/>
        <v>0</v>
      </c>
      <c r="AD366" s="89">
        <f t="shared" si="254"/>
        <v>0</v>
      </c>
      <c r="AE366" s="89">
        <f t="shared" si="254"/>
        <v>0</v>
      </c>
      <c r="AF366" s="89">
        <f t="shared" si="254"/>
        <v>0</v>
      </c>
      <c r="AG366" s="89">
        <f t="shared" si="254"/>
        <v>0</v>
      </c>
      <c r="AH366" s="89">
        <f t="shared" si="254"/>
        <v>0</v>
      </c>
      <c r="AI366" s="89">
        <f t="shared" si="254"/>
        <v>0</v>
      </c>
      <c r="AJ366" s="89">
        <f t="shared" si="254"/>
        <v>0</v>
      </c>
      <c r="AK366" s="89">
        <f t="shared" si="253"/>
        <v>0</v>
      </c>
      <c r="AL366" s="89">
        <f t="shared" si="250"/>
        <v>0</v>
      </c>
      <c r="AM366" s="89">
        <f t="shared" si="250"/>
        <v>0</v>
      </c>
      <c r="AN366" s="89">
        <f t="shared" si="250"/>
        <v>0</v>
      </c>
      <c r="AO366" s="89">
        <f t="shared" si="250"/>
        <v>0</v>
      </c>
      <c r="AP366" s="89">
        <f t="shared" si="250"/>
        <v>0</v>
      </c>
      <c r="AQ366" s="89">
        <f t="shared" si="250"/>
        <v>0</v>
      </c>
      <c r="AR366" s="649">
        <f t="shared" si="250"/>
        <v>40.6</v>
      </c>
      <c r="AS366" s="89">
        <f t="shared" si="251"/>
        <v>40.6</v>
      </c>
    </row>
    <row r="367" spans="2:45" hidden="1" outlineLevel="1">
      <c r="B367" s="648"/>
      <c r="C367" s="81">
        <f t="shared" si="252"/>
        <v>23</v>
      </c>
      <c r="D367" s="191"/>
      <c r="X367" s="89"/>
      <c r="Y367" s="89"/>
      <c r="Z367" s="89"/>
      <c r="AA367" s="89">
        <f t="shared" si="254"/>
        <v>0</v>
      </c>
      <c r="AB367" s="89">
        <f t="shared" si="254"/>
        <v>0</v>
      </c>
      <c r="AC367" s="89">
        <f t="shared" si="254"/>
        <v>0</v>
      </c>
      <c r="AD367" s="89">
        <f t="shared" si="254"/>
        <v>0</v>
      </c>
      <c r="AE367" s="89">
        <f t="shared" si="254"/>
        <v>0</v>
      </c>
      <c r="AF367" s="89">
        <f t="shared" si="254"/>
        <v>0</v>
      </c>
      <c r="AG367" s="89">
        <f t="shared" si="254"/>
        <v>0</v>
      </c>
      <c r="AH367" s="89">
        <f t="shared" si="254"/>
        <v>0</v>
      </c>
      <c r="AI367" s="89">
        <f t="shared" si="254"/>
        <v>0</v>
      </c>
      <c r="AJ367" s="89">
        <f t="shared" si="254"/>
        <v>0</v>
      </c>
      <c r="AK367" s="89">
        <f t="shared" si="253"/>
        <v>0</v>
      </c>
      <c r="AL367" s="89">
        <f t="shared" si="250"/>
        <v>0</v>
      </c>
      <c r="AM367" s="89">
        <f t="shared" si="250"/>
        <v>0</v>
      </c>
      <c r="AN367" s="89">
        <f t="shared" si="250"/>
        <v>0</v>
      </c>
      <c r="AO367" s="89">
        <f t="shared" si="250"/>
        <v>0</v>
      </c>
      <c r="AP367" s="89">
        <f t="shared" si="250"/>
        <v>0</v>
      </c>
      <c r="AQ367" s="89">
        <f t="shared" si="250"/>
        <v>0</v>
      </c>
      <c r="AR367" s="649">
        <f t="shared" si="250"/>
        <v>0</v>
      </c>
      <c r="AS367" s="89">
        <f t="shared" si="251"/>
        <v>0</v>
      </c>
    </row>
    <row r="368" spans="2:45" hidden="1" outlineLevel="1">
      <c r="B368" s="648"/>
      <c r="C368" s="81">
        <f t="shared" si="252"/>
        <v>24</v>
      </c>
      <c r="D368" s="191"/>
      <c r="X368" s="89"/>
      <c r="Y368" s="89"/>
      <c r="Z368" s="89"/>
      <c r="AA368" s="89"/>
      <c r="AB368" s="89">
        <f t="shared" si="254"/>
        <v>0</v>
      </c>
      <c r="AC368" s="89">
        <f t="shared" si="254"/>
        <v>0</v>
      </c>
      <c r="AD368" s="89">
        <f t="shared" si="254"/>
        <v>0</v>
      </c>
      <c r="AE368" s="89">
        <f t="shared" si="254"/>
        <v>0</v>
      </c>
      <c r="AF368" s="89">
        <f t="shared" si="254"/>
        <v>0</v>
      </c>
      <c r="AG368" s="89">
        <f t="shared" si="254"/>
        <v>0</v>
      </c>
      <c r="AH368" s="89">
        <f t="shared" si="254"/>
        <v>0</v>
      </c>
      <c r="AI368" s="89">
        <f t="shared" si="254"/>
        <v>0</v>
      </c>
      <c r="AJ368" s="89">
        <f t="shared" si="254"/>
        <v>0</v>
      </c>
      <c r="AK368" s="89">
        <f t="shared" si="253"/>
        <v>0</v>
      </c>
      <c r="AL368" s="89">
        <f t="shared" si="250"/>
        <v>0</v>
      </c>
      <c r="AM368" s="89">
        <f t="shared" si="250"/>
        <v>0</v>
      </c>
      <c r="AN368" s="89">
        <f t="shared" si="250"/>
        <v>0</v>
      </c>
      <c r="AO368" s="89">
        <f t="shared" si="250"/>
        <v>0</v>
      </c>
      <c r="AP368" s="89">
        <f t="shared" si="250"/>
        <v>0</v>
      </c>
      <c r="AQ368" s="89">
        <f t="shared" si="250"/>
        <v>0</v>
      </c>
      <c r="AR368" s="649">
        <f t="shared" si="250"/>
        <v>0</v>
      </c>
      <c r="AS368" s="89">
        <f t="shared" si="251"/>
        <v>0</v>
      </c>
    </row>
    <row r="369" spans="2:45" hidden="1" outlineLevel="1">
      <c r="B369" s="648"/>
      <c r="C369" s="81">
        <f t="shared" si="252"/>
        <v>25</v>
      </c>
      <c r="D369" s="191"/>
      <c r="X369" s="89"/>
      <c r="Y369" s="89"/>
      <c r="Z369" s="89"/>
      <c r="AA369" s="89"/>
      <c r="AB369" s="89"/>
      <c r="AC369" s="89">
        <f t="shared" si="254"/>
        <v>0</v>
      </c>
      <c r="AD369" s="89">
        <f t="shared" si="254"/>
        <v>0</v>
      </c>
      <c r="AE369" s="89">
        <f t="shared" si="254"/>
        <v>0</v>
      </c>
      <c r="AF369" s="89">
        <f t="shared" si="254"/>
        <v>0</v>
      </c>
      <c r="AG369" s="89">
        <f t="shared" si="254"/>
        <v>0</v>
      </c>
      <c r="AH369" s="89">
        <f t="shared" si="254"/>
        <v>0</v>
      </c>
      <c r="AI369" s="89">
        <f t="shared" si="254"/>
        <v>0</v>
      </c>
      <c r="AJ369" s="89">
        <f t="shared" si="254"/>
        <v>0</v>
      </c>
      <c r="AK369" s="89">
        <f t="shared" si="253"/>
        <v>0</v>
      </c>
      <c r="AL369" s="89">
        <f t="shared" si="250"/>
        <v>0</v>
      </c>
      <c r="AM369" s="89">
        <f t="shared" si="250"/>
        <v>0</v>
      </c>
      <c r="AN369" s="89">
        <f t="shared" si="250"/>
        <v>0</v>
      </c>
      <c r="AO369" s="89">
        <f t="shared" si="250"/>
        <v>0</v>
      </c>
      <c r="AP369" s="89">
        <f t="shared" si="250"/>
        <v>0</v>
      </c>
      <c r="AQ369" s="89">
        <f t="shared" si="250"/>
        <v>0</v>
      </c>
      <c r="AR369" s="649">
        <f t="shared" si="250"/>
        <v>0</v>
      </c>
      <c r="AS369" s="89">
        <f t="shared" si="251"/>
        <v>0</v>
      </c>
    </row>
    <row r="370" spans="2:45" hidden="1" outlineLevel="1">
      <c r="B370" s="648"/>
      <c r="C370" s="81">
        <f t="shared" si="252"/>
        <v>26</v>
      </c>
      <c r="D370" s="191"/>
      <c r="X370" s="89"/>
      <c r="Y370" s="89"/>
      <c r="Z370" s="89"/>
      <c r="AA370" s="89"/>
      <c r="AB370" s="89"/>
      <c r="AC370" s="89"/>
      <c r="AD370" s="89">
        <f t="shared" si="254"/>
        <v>0</v>
      </c>
      <c r="AE370" s="89">
        <f t="shared" si="254"/>
        <v>0</v>
      </c>
      <c r="AF370" s="89">
        <f t="shared" si="254"/>
        <v>0</v>
      </c>
      <c r="AG370" s="89">
        <f t="shared" si="254"/>
        <v>0</v>
      </c>
      <c r="AH370" s="89">
        <f t="shared" si="254"/>
        <v>0</v>
      </c>
      <c r="AI370" s="89">
        <f t="shared" si="254"/>
        <v>0</v>
      </c>
      <c r="AJ370" s="89">
        <f t="shared" si="254"/>
        <v>0</v>
      </c>
      <c r="AK370" s="89">
        <f t="shared" si="253"/>
        <v>0</v>
      </c>
      <c r="AL370" s="89">
        <f t="shared" si="250"/>
        <v>0</v>
      </c>
      <c r="AM370" s="89">
        <f t="shared" si="250"/>
        <v>0</v>
      </c>
      <c r="AN370" s="89">
        <f t="shared" si="250"/>
        <v>0</v>
      </c>
      <c r="AO370" s="89">
        <f t="shared" si="250"/>
        <v>0</v>
      </c>
      <c r="AP370" s="89">
        <f t="shared" si="250"/>
        <v>0</v>
      </c>
      <c r="AQ370" s="89">
        <f t="shared" si="250"/>
        <v>0</v>
      </c>
      <c r="AR370" s="649">
        <f t="shared" si="250"/>
        <v>0</v>
      </c>
      <c r="AS370" s="89">
        <f t="shared" si="251"/>
        <v>0</v>
      </c>
    </row>
    <row r="371" spans="2:45" hidden="1" outlineLevel="1">
      <c r="B371" s="648"/>
      <c r="C371" s="81">
        <f t="shared" si="252"/>
        <v>27</v>
      </c>
      <c r="D371" s="191"/>
      <c r="X371" s="89"/>
      <c r="Y371" s="89"/>
      <c r="Z371" s="89"/>
      <c r="AA371" s="89"/>
      <c r="AB371" s="89"/>
      <c r="AC371" s="89"/>
      <c r="AD371" s="89"/>
      <c r="AE371" s="89">
        <f t="shared" si="254"/>
        <v>0</v>
      </c>
      <c r="AF371" s="89">
        <f t="shared" si="254"/>
        <v>0</v>
      </c>
      <c r="AG371" s="89">
        <f t="shared" si="254"/>
        <v>0</v>
      </c>
      <c r="AH371" s="89">
        <f t="shared" si="254"/>
        <v>0</v>
      </c>
      <c r="AI371" s="89">
        <f t="shared" si="254"/>
        <v>0</v>
      </c>
      <c r="AJ371" s="89">
        <f t="shared" si="254"/>
        <v>0</v>
      </c>
      <c r="AK371" s="89">
        <f t="shared" si="253"/>
        <v>0</v>
      </c>
      <c r="AL371" s="89">
        <f t="shared" si="250"/>
        <v>0</v>
      </c>
      <c r="AM371" s="89">
        <f t="shared" si="250"/>
        <v>0</v>
      </c>
      <c r="AN371" s="89">
        <f t="shared" si="250"/>
        <v>0</v>
      </c>
      <c r="AO371" s="89">
        <f t="shared" si="250"/>
        <v>0</v>
      </c>
      <c r="AP371" s="89">
        <f t="shared" si="250"/>
        <v>0</v>
      </c>
      <c r="AQ371" s="89">
        <f t="shared" si="250"/>
        <v>0</v>
      </c>
      <c r="AR371" s="649">
        <f t="shared" si="250"/>
        <v>0</v>
      </c>
      <c r="AS371" s="89">
        <f t="shared" si="251"/>
        <v>0</v>
      </c>
    </row>
    <row r="372" spans="2:45" hidden="1" outlineLevel="1">
      <c r="B372" s="648"/>
      <c r="C372" s="81">
        <f t="shared" si="252"/>
        <v>28</v>
      </c>
      <c r="D372" s="191"/>
      <c r="X372" s="89"/>
      <c r="Y372" s="89"/>
      <c r="Z372" s="89"/>
      <c r="AA372" s="89"/>
      <c r="AB372" s="89"/>
      <c r="AC372" s="89"/>
      <c r="AD372" s="89"/>
      <c r="AE372" s="89"/>
      <c r="AF372" s="89">
        <f t="shared" si="254"/>
        <v>0</v>
      </c>
      <c r="AG372" s="89">
        <f t="shared" si="254"/>
        <v>0</v>
      </c>
      <c r="AH372" s="89">
        <f t="shared" si="254"/>
        <v>0</v>
      </c>
      <c r="AI372" s="89">
        <f t="shared" si="254"/>
        <v>0</v>
      </c>
      <c r="AJ372" s="89">
        <f t="shared" si="254"/>
        <v>0</v>
      </c>
      <c r="AK372" s="89">
        <f t="shared" si="253"/>
        <v>0</v>
      </c>
      <c r="AL372" s="89">
        <f t="shared" si="250"/>
        <v>0</v>
      </c>
      <c r="AM372" s="89">
        <f t="shared" si="250"/>
        <v>0</v>
      </c>
      <c r="AN372" s="89">
        <f t="shared" si="250"/>
        <v>0</v>
      </c>
      <c r="AO372" s="89">
        <f t="shared" si="250"/>
        <v>0</v>
      </c>
      <c r="AP372" s="89">
        <f t="shared" si="250"/>
        <v>0</v>
      </c>
      <c r="AQ372" s="89">
        <f t="shared" si="250"/>
        <v>0</v>
      </c>
      <c r="AR372" s="649">
        <f t="shared" si="250"/>
        <v>0</v>
      </c>
      <c r="AS372" s="89">
        <f t="shared" si="251"/>
        <v>0</v>
      </c>
    </row>
    <row r="373" spans="2:45" hidden="1" outlineLevel="1">
      <c r="B373" s="648"/>
      <c r="C373" s="81">
        <f t="shared" si="252"/>
        <v>29</v>
      </c>
      <c r="D373" s="191"/>
      <c r="X373" s="89"/>
      <c r="Y373" s="89"/>
      <c r="Z373" s="89"/>
      <c r="AA373" s="89"/>
      <c r="AB373" s="89"/>
      <c r="AC373" s="89"/>
      <c r="AD373" s="89"/>
      <c r="AE373" s="89"/>
      <c r="AF373" s="89"/>
      <c r="AG373" s="89">
        <f t="shared" si="254"/>
        <v>0</v>
      </c>
      <c r="AH373" s="89">
        <f t="shared" si="254"/>
        <v>0</v>
      </c>
      <c r="AI373" s="89">
        <f t="shared" si="254"/>
        <v>0</v>
      </c>
      <c r="AJ373" s="89">
        <f t="shared" si="254"/>
        <v>0</v>
      </c>
      <c r="AK373" s="89">
        <f t="shared" si="253"/>
        <v>0</v>
      </c>
      <c r="AL373" s="89">
        <f t="shared" si="250"/>
        <v>0</v>
      </c>
      <c r="AM373" s="89">
        <f t="shared" si="250"/>
        <v>0</v>
      </c>
      <c r="AN373" s="89">
        <f t="shared" si="250"/>
        <v>0</v>
      </c>
      <c r="AO373" s="89">
        <f t="shared" si="250"/>
        <v>0</v>
      </c>
      <c r="AP373" s="89">
        <f t="shared" si="250"/>
        <v>0</v>
      </c>
      <c r="AQ373" s="89">
        <f t="shared" si="250"/>
        <v>0</v>
      </c>
      <c r="AR373" s="649">
        <f t="shared" si="250"/>
        <v>0</v>
      </c>
      <c r="AS373" s="89">
        <f t="shared" si="251"/>
        <v>0</v>
      </c>
    </row>
    <row r="374" spans="2:45" hidden="1" outlineLevel="1">
      <c r="B374" s="648"/>
      <c r="C374" s="81">
        <f t="shared" si="252"/>
        <v>30</v>
      </c>
      <c r="D374" s="191"/>
      <c r="X374" s="89"/>
      <c r="Y374" s="89"/>
      <c r="Z374" s="89"/>
      <c r="AA374" s="89"/>
      <c r="AB374" s="89"/>
      <c r="AC374" s="89"/>
      <c r="AD374" s="89"/>
      <c r="AE374" s="89"/>
      <c r="AF374" s="89"/>
      <c r="AG374" s="89"/>
      <c r="AH374" s="89">
        <f t="shared" si="254"/>
        <v>0</v>
      </c>
      <c r="AI374" s="89">
        <f t="shared" si="254"/>
        <v>0</v>
      </c>
      <c r="AJ374" s="89">
        <f t="shared" si="254"/>
        <v>0</v>
      </c>
      <c r="AK374" s="89">
        <f t="shared" si="253"/>
        <v>0</v>
      </c>
      <c r="AL374" s="89">
        <f t="shared" si="250"/>
        <v>0</v>
      </c>
      <c r="AM374" s="89">
        <f t="shared" si="250"/>
        <v>0</v>
      </c>
      <c r="AN374" s="89">
        <f t="shared" si="250"/>
        <v>0</v>
      </c>
      <c r="AO374" s="89">
        <f t="shared" si="250"/>
        <v>0</v>
      </c>
      <c r="AP374" s="89">
        <f t="shared" si="250"/>
        <v>0</v>
      </c>
      <c r="AQ374" s="89">
        <f t="shared" si="250"/>
        <v>0</v>
      </c>
      <c r="AR374" s="649">
        <f t="shared" si="250"/>
        <v>0</v>
      </c>
      <c r="AS374" s="89">
        <f t="shared" si="251"/>
        <v>0</v>
      </c>
    </row>
    <row r="375" spans="2:45" hidden="1" outlineLevel="1">
      <c r="B375" s="648"/>
      <c r="C375" s="81">
        <f t="shared" si="252"/>
        <v>31</v>
      </c>
      <c r="D375" s="191"/>
      <c r="X375" s="89"/>
      <c r="Y375" s="89"/>
      <c r="Z375" s="89"/>
      <c r="AA375" s="89"/>
      <c r="AB375" s="89"/>
      <c r="AC375" s="89"/>
      <c r="AD375" s="89"/>
      <c r="AE375" s="89"/>
      <c r="AF375" s="89"/>
      <c r="AG375" s="89"/>
      <c r="AH375" s="89"/>
      <c r="AI375" s="89">
        <f>AH374</f>
        <v>0</v>
      </c>
      <c r="AJ375" s="89">
        <f t="shared" si="254"/>
        <v>0</v>
      </c>
      <c r="AK375" s="89">
        <f t="shared" si="253"/>
        <v>0</v>
      </c>
      <c r="AL375" s="89">
        <f t="shared" si="250"/>
        <v>0</v>
      </c>
      <c r="AM375" s="89">
        <f t="shared" si="250"/>
        <v>0</v>
      </c>
      <c r="AN375" s="89">
        <f t="shared" si="250"/>
        <v>0</v>
      </c>
      <c r="AO375" s="89">
        <f t="shared" si="250"/>
        <v>0</v>
      </c>
      <c r="AP375" s="89">
        <f t="shared" si="250"/>
        <v>0</v>
      </c>
      <c r="AQ375" s="89">
        <f t="shared" si="250"/>
        <v>0</v>
      </c>
      <c r="AR375" s="649">
        <f t="shared" si="250"/>
        <v>0</v>
      </c>
      <c r="AS375" s="89">
        <f>SUM(E375:AR375)</f>
        <v>0</v>
      </c>
    </row>
    <row r="376" spans="2:45" hidden="1" outlineLevel="1">
      <c r="B376" s="648"/>
      <c r="C376" s="81">
        <f t="shared" si="252"/>
        <v>32</v>
      </c>
      <c r="D376" s="191"/>
      <c r="X376" s="89"/>
      <c r="Y376" s="89"/>
      <c r="Z376" s="89"/>
      <c r="AA376" s="89"/>
      <c r="AB376" s="89"/>
      <c r="AC376" s="89"/>
      <c r="AD376" s="89"/>
      <c r="AE376" s="89"/>
      <c r="AF376" s="89"/>
      <c r="AG376" s="89"/>
      <c r="AH376" s="89"/>
      <c r="AI376" s="89"/>
      <c r="AJ376" s="89">
        <f>AI375</f>
        <v>0</v>
      </c>
      <c r="AK376" s="89">
        <f t="shared" si="253"/>
        <v>0</v>
      </c>
      <c r="AL376" s="89">
        <f t="shared" si="250"/>
        <v>0</v>
      </c>
      <c r="AM376" s="89">
        <f t="shared" si="250"/>
        <v>0</v>
      </c>
      <c r="AN376" s="89">
        <f t="shared" si="250"/>
        <v>0</v>
      </c>
      <c r="AO376" s="89">
        <f t="shared" si="250"/>
        <v>0</v>
      </c>
      <c r="AP376" s="89">
        <f t="shared" si="250"/>
        <v>0</v>
      </c>
      <c r="AQ376" s="89">
        <f t="shared" si="250"/>
        <v>0</v>
      </c>
      <c r="AR376" s="649">
        <f t="shared" si="250"/>
        <v>0</v>
      </c>
      <c r="AS376" s="89">
        <f t="shared" ref="AS376:AS384" si="255">SUM(E376:AR376)</f>
        <v>0</v>
      </c>
    </row>
    <row r="377" spans="2:45" hidden="1" outlineLevel="1">
      <c r="B377" s="648"/>
      <c r="C377" s="81">
        <f t="shared" si="252"/>
        <v>33</v>
      </c>
      <c r="D377" s="191"/>
      <c r="X377" s="89"/>
      <c r="Y377" s="89"/>
      <c r="Z377" s="89"/>
      <c r="AA377" s="89"/>
      <c r="AB377" s="89"/>
      <c r="AC377" s="89"/>
      <c r="AD377" s="89"/>
      <c r="AE377" s="89"/>
      <c r="AF377" s="89"/>
      <c r="AG377" s="89"/>
      <c r="AH377" s="89"/>
      <c r="AI377" s="89"/>
      <c r="AJ377" s="89"/>
      <c r="AK377" s="89">
        <f>AJ376</f>
        <v>0</v>
      </c>
      <c r="AL377" s="89">
        <f t="shared" si="250"/>
        <v>0</v>
      </c>
      <c r="AM377" s="89">
        <f t="shared" si="250"/>
        <v>0</v>
      </c>
      <c r="AN377" s="89">
        <f t="shared" si="250"/>
        <v>0</v>
      </c>
      <c r="AO377" s="89">
        <f t="shared" si="250"/>
        <v>0</v>
      </c>
      <c r="AP377" s="89">
        <f t="shared" si="250"/>
        <v>0</v>
      </c>
      <c r="AQ377" s="89">
        <f t="shared" si="250"/>
        <v>0</v>
      </c>
      <c r="AR377" s="649">
        <f t="shared" si="250"/>
        <v>0</v>
      </c>
      <c r="AS377" s="89">
        <f t="shared" si="255"/>
        <v>0</v>
      </c>
    </row>
    <row r="378" spans="2:45" hidden="1" outlineLevel="1">
      <c r="B378" s="648"/>
      <c r="C378" s="81">
        <f t="shared" si="252"/>
        <v>34</v>
      </c>
      <c r="D378" s="191"/>
      <c r="X378" s="89"/>
      <c r="Y378" s="89"/>
      <c r="Z378" s="89"/>
      <c r="AA378" s="89"/>
      <c r="AB378" s="89"/>
      <c r="AC378" s="89"/>
      <c r="AD378" s="89"/>
      <c r="AE378" s="89"/>
      <c r="AF378" s="89"/>
      <c r="AG378" s="89"/>
      <c r="AH378" s="89"/>
      <c r="AI378" s="89"/>
      <c r="AJ378" s="89"/>
      <c r="AK378" s="89"/>
      <c r="AL378" s="89">
        <f>AK377</f>
        <v>0</v>
      </c>
      <c r="AM378" s="89">
        <f t="shared" ref="AM378:AR382" si="256">AL377</f>
        <v>0</v>
      </c>
      <c r="AN378" s="89">
        <f t="shared" si="256"/>
        <v>0</v>
      </c>
      <c r="AO378" s="89">
        <f t="shared" si="256"/>
        <v>0</v>
      </c>
      <c r="AP378" s="89">
        <f t="shared" si="256"/>
        <v>0</v>
      </c>
      <c r="AQ378" s="89">
        <f t="shared" si="256"/>
        <v>0</v>
      </c>
      <c r="AR378" s="649">
        <f t="shared" si="256"/>
        <v>0</v>
      </c>
      <c r="AS378" s="89">
        <f t="shared" si="255"/>
        <v>0</v>
      </c>
    </row>
    <row r="379" spans="2:45" hidden="1" outlineLevel="1">
      <c r="B379" s="648"/>
      <c r="C379" s="81">
        <f t="shared" si="252"/>
        <v>35</v>
      </c>
      <c r="D379" s="191"/>
      <c r="X379" s="89"/>
      <c r="Y379" s="89"/>
      <c r="Z379" s="89"/>
      <c r="AA379" s="89"/>
      <c r="AB379" s="89"/>
      <c r="AC379" s="89"/>
      <c r="AD379" s="89"/>
      <c r="AE379" s="89"/>
      <c r="AF379" s="89"/>
      <c r="AG379" s="89"/>
      <c r="AH379" s="89"/>
      <c r="AI379" s="89"/>
      <c r="AJ379" s="89"/>
      <c r="AK379" s="89"/>
      <c r="AL379" s="89"/>
      <c r="AM379" s="89">
        <f>AL378</f>
        <v>0</v>
      </c>
      <c r="AN379" s="89">
        <f t="shared" si="256"/>
        <v>0</v>
      </c>
      <c r="AO379" s="89">
        <f t="shared" si="256"/>
        <v>0</v>
      </c>
      <c r="AP379" s="89">
        <f t="shared" si="256"/>
        <v>0</v>
      </c>
      <c r="AQ379" s="89">
        <f t="shared" si="256"/>
        <v>0</v>
      </c>
      <c r="AR379" s="649">
        <f t="shared" si="256"/>
        <v>0</v>
      </c>
      <c r="AS379" s="89">
        <f t="shared" si="255"/>
        <v>0</v>
      </c>
    </row>
    <row r="380" spans="2:45" hidden="1" outlineLevel="1">
      <c r="B380" s="648"/>
      <c r="C380" s="81">
        <f t="shared" si="252"/>
        <v>36</v>
      </c>
      <c r="D380" s="191"/>
      <c r="X380" s="89"/>
      <c r="Y380" s="89"/>
      <c r="Z380" s="89"/>
      <c r="AA380" s="89"/>
      <c r="AB380" s="89"/>
      <c r="AC380" s="89"/>
      <c r="AD380" s="89"/>
      <c r="AE380" s="89"/>
      <c r="AF380" s="89"/>
      <c r="AG380" s="89"/>
      <c r="AH380" s="89"/>
      <c r="AI380" s="89"/>
      <c r="AJ380" s="89"/>
      <c r="AK380" s="89"/>
      <c r="AL380" s="89"/>
      <c r="AM380" s="89"/>
      <c r="AN380" s="89">
        <f>AM379</f>
        <v>0</v>
      </c>
      <c r="AO380" s="89">
        <f t="shared" si="256"/>
        <v>0</v>
      </c>
      <c r="AP380" s="89">
        <f t="shared" si="256"/>
        <v>0</v>
      </c>
      <c r="AQ380" s="89">
        <f t="shared" si="256"/>
        <v>0</v>
      </c>
      <c r="AR380" s="649">
        <f t="shared" si="256"/>
        <v>0</v>
      </c>
      <c r="AS380" s="89">
        <f t="shared" si="255"/>
        <v>0</v>
      </c>
    </row>
    <row r="381" spans="2:45" hidden="1" outlineLevel="1">
      <c r="B381" s="648"/>
      <c r="C381" s="81">
        <f t="shared" si="252"/>
        <v>37</v>
      </c>
      <c r="D381" s="191"/>
      <c r="X381" s="89"/>
      <c r="Y381" s="89"/>
      <c r="Z381" s="89"/>
      <c r="AA381" s="89"/>
      <c r="AB381" s="89"/>
      <c r="AC381" s="89"/>
      <c r="AD381" s="89"/>
      <c r="AE381" s="89"/>
      <c r="AF381" s="89"/>
      <c r="AG381" s="89"/>
      <c r="AH381" s="89"/>
      <c r="AI381" s="89"/>
      <c r="AJ381" s="89"/>
      <c r="AK381" s="89"/>
      <c r="AL381" s="89"/>
      <c r="AM381" s="89"/>
      <c r="AN381" s="89"/>
      <c r="AO381" s="89">
        <f>AN380</f>
        <v>0</v>
      </c>
      <c r="AP381" s="89">
        <f t="shared" si="256"/>
        <v>0</v>
      </c>
      <c r="AQ381" s="89">
        <f t="shared" si="256"/>
        <v>0</v>
      </c>
      <c r="AR381" s="649">
        <f t="shared" si="256"/>
        <v>0</v>
      </c>
      <c r="AS381" s="89">
        <f t="shared" si="255"/>
        <v>0</v>
      </c>
    </row>
    <row r="382" spans="2:45" hidden="1" outlineLevel="1">
      <c r="B382" s="648"/>
      <c r="C382" s="81">
        <f t="shared" si="252"/>
        <v>38</v>
      </c>
      <c r="D382" s="191"/>
      <c r="X382" s="89"/>
      <c r="Y382" s="89"/>
      <c r="Z382" s="89"/>
      <c r="AA382" s="89"/>
      <c r="AB382" s="89"/>
      <c r="AC382" s="89"/>
      <c r="AD382" s="89"/>
      <c r="AE382" s="89"/>
      <c r="AF382" s="89"/>
      <c r="AG382" s="89"/>
      <c r="AH382" s="89"/>
      <c r="AI382" s="89"/>
      <c r="AJ382" s="89"/>
      <c r="AK382" s="89"/>
      <c r="AL382" s="89"/>
      <c r="AM382" s="89"/>
      <c r="AN382" s="89"/>
      <c r="AO382" s="89"/>
      <c r="AP382" s="89">
        <f>AO381</f>
        <v>0</v>
      </c>
      <c r="AQ382" s="89">
        <f t="shared" si="256"/>
        <v>0</v>
      </c>
      <c r="AR382" s="649">
        <f t="shared" si="256"/>
        <v>0</v>
      </c>
      <c r="AS382" s="89">
        <f t="shared" si="255"/>
        <v>0</v>
      </c>
    </row>
    <row r="383" spans="2:45" hidden="1" outlineLevel="1">
      <c r="B383" s="648"/>
      <c r="C383" s="81">
        <f t="shared" si="252"/>
        <v>39</v>
      </c>
      <c r="D383" s="191"/>
      <c r="X383" s="89"/>
      <c r="Y383" s="89"/>
      <c r="Z383" s="89"/>
      <c r="AA383" s="89"/>
      <c r="AB383" s="89"/>
      <c r="AC383" s="89"/>
      <c r="AD383" s="89"/>
      <c r="AE383" s="89"/>
      <c r="AF383" s="89"/>
      <c r="AG383" s="89"/>
      <c r="AH383" s="89"/>
      <c r="AI383" s="89"/>
      <c r="AJ383" s="89"/>
      <c r="AK383" s="89"/>
      <c r="AL383" s="89"/>
      <c r="AM383" s="89"/>
      <c r="AN383" s="89"/>
      <c r="AO383" s="89"/>
      <c r="AP383" s="89"/>
      <c r="AQ383" s="89">
        <f>AP382</f>
        <v>0</v>
      </c>
      <c r="AR383" s="649">
        <f>AQ382</f>
        <v>0</v>
      </c>
      <c r="AS383" s="89">
        <f t="shared" si="255"/>
        <v>0</v>
      </c>
    </row>
    <row r="384" spans="2:45" hidden="1" outlineLevel="1">
      <c r="B384" s="650"/>
      <c r="C384" s="126">
        <f t="shared" si="252"/>
        <v>40</v>
      </c>
      <c r="D384" s="247"/>
      <c r="E384" s="148"/>
      <c r="F384" s="148"/>
      <c r="G384" s="148"/>
      <c r="H384" s="148"/>
      <c r="I384" s="148"/>
      <c r="J384" s="148"/>
      <c r="K384" s="148"/>
      <c r="L384" s="148"/>
      <c r="M384" s="148"/>
      <c r="N384" s="148"/>
      <c r="O384" s="148"/>
      <c r="P384" s="148"/>
      <c r="Q384" s="148"/>
      <c r="R384" s="148"/>
      <c r="S384" s="148"/>
      <c r="T384" s="148"/>
      <c r="U384" s="148"/>
      <c r="V384" s="148"/>
      <c r="W384" s="148"/>
      <c r="X384" s="603"/>
      <c r="Y384" s="603"/>
      <c r="Z384" s="603"/>
      <c r="AA384" s="603"/>
      <c r="AB384" s="603"/>
      <c r="AC384" s="603"/>
      <c r="AD384" s="603"/>
      <c r="AE384" s="603"/>
      <c r="AF384" s="603"/>
      <c r="AG384" s="603"/>
      <c r="AH384" s="603"/>
      <c r="AI384" s="603"/>
      <c r="AJ384" s="603"/>
      <c r="AK384" s="603"/>
      <c r="AL384" s="603"/>
      <c r="AM384" s="603"/>
      <c r="AN384" s="603"/>
      <c r="AO384" s="603"/>
      <c r="AP384" s="603"/>
      <c r="AQ384" s="603"/>
      <c r="AR384" s="651">
        <f>AQ383</f>
        <v>0</v>
      </c>
      <c r="AS384" s="89">
        <f t="shared" si="255"/>
        <v>0</v>
      </c>
    </row>
    <row r="385" spans="1:45" s="174" customFormat="1" ht="5.25" customHeight="1">
      <c r="A385" s="158"/>
      <c r="C385" s="480"/>
      <c r="D385" s="184"/>
      <c r="E385" s="185"/>
      <c r="F385" s="185"/>
      <c r="G385" s="185"/>
      <c r="H385" s="185"/>
      <c r="I385" s="185"/>
      <c r="J385" s="185"/>
      <c r="K385" s="185"/>
      <c r="L385" s="185"/>
      <c r="M385" s="185"/>
      <c r="N385" s="185"/>
      <c r="O385" s="185"/>
      <c r="P385" s="185"/>
      <c r="Q385" s="185"/>
      <c r="R385" s="185"/>
      <c r="S385" s="185"/>
      <c r="T385" s="185"/>
      <c r="U385" s="185"/>
      <c r="V385" s="185"/>
      <c r="W385" s="185"/>
      <c r="X385" s="185"/>
      <c r="Y385" s="185"/>
      <c r="Z385" s="185"/>
      <c r="AA385" s="185"/>
      <c r="AB385" s="185"/>
      <c r="AC385" s="185"/>
      <c r="AD385" s="185"/>
      <c r="AE385" s="185"/>
      <c r="AF385" s="185"/>
      <c r="AG385" s="185"/>
      <c r="AH385" s="185"/>
      <c r="AI385" s="185"/>
      <c r="AJ385" s="185"/>
      <c r="AK385" s="185"/>
      <c r="AL385" s="185"/>
      <c r="AM385" s="185"/>
      <c r="AN385" s="185"/>
      <c r="AO385" s="185"/>
      <c r="AP385" s="185"/>
      <c r="AQ385" s="185"/>
      <c r="AR385" s="185"/>
      <c r="AS385" s="185"/>
    </row>
    <row r="386" spans="1:45" collapsed="1">
      <c r="B386" s="877" t="s">
        <v>1191</v>
      </c>
      <c r="C386" s="199" t="s">
        <v>418</v>
      </c>
      <c r="D386" s="658" t="s">
        <v>689</v>
      </c>
      <c r="E386" s="659"/>
      <c r="F386" s="659"/>
      <c r="G386" s="659"/>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c r="AL386" s="284"/>
      <c r="AM386" s="284"/>
      <c r="AN386" s="284"/>
      <c r="AO386" s="284"/>
      <c r="AP386" s="284"/>
      <c r="AQ386" s="284"/>
      <c r="AR386" s="1008"/>
    </row>
    <row r="387" spans="1:45" hidden="1" outlineLevel="1">
      <c r="B387" s="648"/>
      <c r="C387" s="81">
        <v>1</v>
      </c>
      <c r="D387" s="191"/>
      <c r="E387" s="89">
        <v>0</v>
      </c>
      <c r="F387" s="89">
        <v>0</v>
      </c>
      <c r="G387" s="89">
        <v>0</v>
      </c>
      <c r="H387" s="89">
        <v>0</v>
      </c>
      <c r="I387" s="89">
        <v>0</v>
      </c>
      <c r="J387" s="89">
        <v>0</v>
      </c>
      <c r="K387" s="89">
        <v>0</v>
      </c>
      <c r="L387" s="89">
        <v>0</v>
      </c>
      <c r="M387" s="89">
        <v>0</v>
      </c>
      <c r="N387" s="89">
        <v>0</v>
      </c>
      <c r="O387" s="89">
        <v>0</v>
      </c>
      <c r="P387" s="89">
        <v>0</v>
      </c>
      <c r="Q387" s="89">
        <v>0</v>
      </c>
      <c r="R387" s="89">
        <v>0</v>
      </c>
      <c r="S387" s="89">
        <v>0</v>
      </c>
      <c r="T387" s="89">
        <v>0</v>
      </c>
      <c r="U387" s="89">
        <v>0</v>
      </c>
      <c r="V387" s="89">
        <v>0</v>
      </c>
      <c r="W387" s="89">
        <v>14.7</v>
      </c>
      <c r="X387" s="89">
        <v>0</v>
      </c>
      <c r="Y387" s="89">
        <v>0</v>
      </c>
      <c r="Z387" s="89">
        <v>0</v>
      </c>
      <c r="AA387" s="89">
        <v>0</v>
      </c>
      <c r="AB387" s="89">
        <v>0</v>
      </c>
      <c r="AC387" s="89">
        <v>0</v>
      </c>
      <c r="AD387" s="89">
        <v>146.69999999999999</v>
      </c>
      <c r="AE387" s="89">
        <v>0</v>
      </c>
      <c r="AF387" s="89">
        <v>0</v>
      </c>
      <c r="AG387" s="89">
        <v>0</v>
      </c>
      <c r="AH387" s="89">
        <v>0</v>
      </c>
      <c r="AI387" s="89">
        <v>0</v>
      </c>
      <c r="AJ387" s="89">
        <v>0</v>
      </c>
      <c r="AK387" s="89">
        <v>0</v>
      </c>
      <c r="AL387" s="89">
        <v>0</v>
      </c>
      <c r="AM387" s="89">
        <v>0</v>
      </c>
      <c r="AN387" s="89">
        <v>0</v>
      </c>
      <c r="AO387" s="89">
        <v>0</v>
      </c>
      <c r="AP387" s="89">
        <v>0</v>
      </c>
      <c r="AQ387" s="89">
        <v>0</v>
      </c>
      <c r="AR387" s="649">
        <v>0</v>
      </c>
      <c r="AS387" s="89">
        <f>SUM(E387:AR387)</f>
        <v>161.39999999999998</v>
      </c>
    </row>
    <row r="388" spans="1:45" hidden="1" outlineLevel="1">
      <c r="B388" s="648"/>
      <c r="C388" s="81">
        <f>C387+1</f>
        <v>2</v>
      </c>
      <c r="D388" s="191"/>
      <c r="E388" s="89"/>
      <c r="F388" s="89">
        <f t="shared" ref="F388:U403" si="257">E387</f>
        <v>0</v>
      </c>
      <c r="G388" s="89">
        <f t="shared" si="257"/>
        <v>0</v>
      </c>
      <c r="H388" s="89">
        <f t="shared" si="257"/>
        <v>0</v>
      </c>
      <c r="I388" s="89">
        <f t="shared" si="257"/>
        <v>0</v>
      </c>
      <c r="J388" s="89">
        <f t="shared" si="257"/>
        <v>0</v>
      </c>
      <c r="K388" s="89">
        <f t="shared" si="257"/>
        <v>0</v>
      </c>
      <c r="L388" s="89">
        <f t="shared" si="257"/>
        <v>0</v>
      </c>
      <c r="M388" s="89">
        <f t="shared" si="257"/>
        <v>0</v>
      </c>
      <c r="N388" s="89">
        <f t="shared" si="257"/>
        <v>0</v>
      </c>
      <c r="O388" s="89">
        <f t="shared" si="257"/>
        <v>0</v>
      </c>
      <c r="P388" s="89">
        <f t="shared" si="257"/>
        <v>0</v>
      </c>
      <c r="Q388" s="89">
        <f t="shared" si="257"/>
        <v>0</v>
      </c>
      <c r="R388" s="89">
        <f t="shared" si="257"/>
        <v>0</v>
      </c>
      <c r="S388" s="89">
        <f t="shared" si="257"/>
        <v>0</v>
      </c>
      <c r="T388" s="89">
        <f t="shared" si="257"/>
        <v>0</v>
      </c>
      <c r="U388" s="89">
        <f t="shared" si="257"/>
        <v>0</v>
      </c>
      <c r="V388" s="89">
        <f t="shared" ref="V388:AK403" si="258">U387</f>
        <v>0</v>
      </c>
      <c r="W388" s="89">
        <f t="shared" si="258"/>
        <v>0</v>
      </c>
      <c r="X388" s="89">
        <f t="shared" si="258"/>
        <v>14.7</v>
      </c>
      <c r="Y388" s="89">
        <f t="shared" si="258"/>
        <v>0</v>
      </c>
      <c r="Z388" s="89">
        <f t="shared" si="258"/>
        <v>0</v>
      </c>
      <c r="AA388" s="89">
        <f t="shared" si="258"/>
        <v>0</v>
      </c>
      <c r="AB388" s="89">
        <f t="shared" si="258"/>
        <v>0</v>
      </c>
      <c r="AC388" s="89">
        <f t="shared" si="258"/>
        <v>0</v>
      </c>
      <c r="AD388" s="89">
        <f t="shared" si="258"/>
        <v>0</v>
      </c>
      <c r="AE388" s="89">
        <f t="shared" si="258"/>
        <v>146.69999999999999</v>
      </c>
      <c r="AF388" s="89">
        <f t="shared" si="258"/>
        <v>0</v>
      </c>
      <c r="AG388" s="89">
        <f t="shared" si="258"/>
        <v>0</v>
      </c>
      <c r="AH388" s="89">
        <f t="shared" si="258"/>
        <v>0</v>
      </c>
      <c r="AI388" s="89">
        <f t="shared" si="258"/>
        <v>0</v>
      </c>
      <c r="AJ388" s="89">
        <f t="shared" si="258"/>
        <v>0</v>
      </c>
      <c r="AK388" s="89">
        <f t="shared" si="258"/>
        <v>0</v>
      </c>
      <c r="AL388" s="89">
        <f t="shared" ref="AL388:AR419" si="259">AK387</f>
        <v>0</v>
      </c>
      <c r="AM388" s="89">
        <f t="shared" si="259"/>
        <v>0</v>
      </c>
      <c r="AN388" s="89">
        <f t="shared" si="259"/>
        <v>0</v>
      </c>
      <c r="AO388" s="89">
        <f t="shared" si="259"/>
        <v>0</v>
      </c>
      <c r="AP388" s="89">
        <f t="shared" si="259"/>
        <v>0</v>
      </c>
      <c r="AQ388" s="89">
        <f t="shared" si="259"/>
        <v>0</v>
      </c>
      <c r="AR388" s="649">
        <f t="shared" si="259"/>
        <v>0</v>
      </c>
      <c r="AS388" s="89">
        <f t="shared" ref="AS388:AS416" si="260">SUM(E388:AR388)</f>
        <v>161.39999999999998</v>
      </c>
    </row>
    <row r="389" spans="1:45" hidden="1" outlineLevel="1">
      <c r="B389" s="648"/>
      <c r="C389" s="81">
        <f t="shared" ref="C389:C426" si="261">C388+1</f>
        <v>3</v>
      </c>
      <c r="D389" s="191"/>
      <c r="E389" s="89"/>
      <c r="F389" s="89"/>
      <c r="G389" s="89">
        <f>F388</f>
        <v>0</v>
      </c>
      <c r="H389" s="89">
        <f>G388</f>
        <v>0</v>
      </c>
      <c r="I389" s="89">
        <f>H388</f>
        <v>0</v>
      </c>
      <c r="J389" s="89">
        <f>I388</f>
        <v>0</v>
      </c>
      <c r="K389" s="89">
        <f>J388</f>
        <v>0</v>
      </c>
      <c r="L389" s="89">
        <f t="shared" si="257"/>
        <v>0</v>
      </c>
      <c r="M389" s="89">
        <f t="shared" si="257"/>
        <v>0</v>
      </c>
      <c r="N389" s="89">
        <f t="shared" si="257"/>
        <v>0</v>
      </c>
      <c r="O389" s="89">
        <f t="shared" si="257"/>
        <v>0</v>
      </c>
      <c r="P389" s="89">
        <f t="shared" si="257"/>
        <v>0</v>
      </c>
      <c r="Q389" s="89">
        <f t="shared" si="257"/>
        <v>0</v>
      </c>
      <c r="R389" s="89">
        <f t="shared" si="257"/>
        <v>0</v>
      </c>
      <c r="S389" s="89">
        <f t="shared" si="257"/>
        <v>0</v>
      </c>
      <c r="T389" s="89">
        <f t="shared" si="257"/>
        <v>0</v>
      </c>
      <c r="U389" s="89">
        <f t="shared" si="257"/>
        <v>0</v>
      </c>
      <c r="V389" s="89">
        <f t="shared" si="258"/>
        <v>0</v>
      </c>
      <c r="W389" s="89">
        <f t="shared" si="258"/>
        <v>0</v>
      </c>
      <c r="X389" s="89">
        <f t="shared" si="258"/>
        <v>0</v>
      </c>
      <c r="Y389" s="89">
        <f t="shared" si="258"/>
        <v>14.7</v>
      </c>
      <c r="Z389" s="89">
        <f t="shared" si="258"/>
        <v>0</v>
      </c>
      <c r="AA389" s="89">
        <f t="shared" si="258"/>
        <v>0</v>
      </c>
      <c r="AB389" s="89">
        <f t="shared" si="258"/>
        <v>0</v>
      </c>
      <c r="AC389" s="89">
        <f t="shared" si="258"/>
        <v>0</v>
      </c>
      <c r="AD389" s="89">
        <f t="shared" si="258"/>
        <v>0</v>
      </c>
      <c r="AE389" s="89">
        <f t="shared" si="258"/>
        <v>0</v>
      </c>
      <c r="AF389" s="89">
        <f t="shared" si="258"/>
        <v>146.69999999999999</v>
      </c>
      <c r="AG389" s="89">
        <f t="shared" si="258"/>
        <v>0</v>
      </c>
      <c r="AH389" s="89">
        <f t="shared" si="258"/>
        <v>0</v>
      </c>
      <c r="AI389" s="89">
        <f t="shared" si="258"/>
        <v>0</v>
      </c>
      <c r="AJ389" s="89">
        <f t="shared" si="258"/>
        <v>0</v>
      </c>
      <c r="AK389" s="89">
        <f t="shared" si="258"/>
        <v>0</v>
      </c>
      <c r="AL389" s="89">
        <f t="shared" si="259"/>
        <v>0</v>
      </c>
      <c r="AM389" s="89">
        <f t="shared" si="259"/>
        <v>0</v>
      </c>
      <c r="AN389" s="89">
        <f t="shared" si="259"/>
        <v>0</v>
      </c>
      <c r="AO389" s="89">
        <f t="shared" si="259"/>
        <v>0</v>
      </c>
      <c r="AP389" s="89">
        <f t="shared" si="259"/>
        <v>0</v>
      </c>
      <c r="AQ389" s="89">
        <f t="shared" si="259"/>
        <v>0</v>
      </c>
      <c r="AR389" s="649">
        <f t="shared" si="259"/>
        <v>0</v>
      </c>
      <c r="AS389" s="89">
        <f t="shared" si="260"/>
        <v>161.39999999999998</v>
      </c>
    </row>
    <row r="390" spans="1:45" hidden="1" outlineLevel="1">
      <c r="B390" s="648"/>
      <c r="C390" s="81">
        <f t="shared" si="261"/>
        <v>4</v>
      </c>
      <c r="D390" s="191"/>
      <c r="E390" s="89"/>
      <c r="F390" s="89"/>
      <c r="G390" s="89"/>
      <c r="H390" s="89">
        <f>G389</f>
        <v>0</v>
      </c>
      <c r="I390" s="89">
        <f>H389</f>
        <v>0</v>
      </c>
      <c r="J390" s="89">
        <f>I389</f>
        <v>0</v>
      </c>
      <c r="K390" s="89">
        <f>J389</f>
        <v>0</v>
      </c>
      <c r="L390" s="89">
        <f t="shared" si="257"/>
        <v>0</v>
      </c>
      <c r="M390" s="89">
        <f t="shared" si="257"/>
        <v>0</v>
      </c>
      <c r="N390" s="89">
        <f t="shared" si="257"/>
        <v>0</v>
      </c>
      <c r="O390" s="89">
        <f t="shared" si="257"/>
        <v>0</v>
      </c>
      <c r="P390" s="89">
        <f t="shared" si="257"/>
        <v>0</v>
      </c>
      <c r="Q390" s="89">
        <f t="shared" si="257"/>
        <v>0</v>
      </c>
      <c r="R390" s="89">
        <f t="shared" si="257"/>
        <v>0</v>
      </c>
      <c r="S390" s="89">
        <f t="shared" si="257"/>
        <v>0</v>
      </c>
      <c r="T390" s="89">
        <f t="shared" si="257"/>
        <v>0</v>
      </c>
      <c r="U390" s="89">
        <f t="shared" si="257"/>
        <v>0</v>
      </c>
      <c r="V390" s="89">
        <f t="shared" si="258"/>
        <v>0</v>
      </c>
      <c r="W390" s="89">
        <f t="shared" si="258"/>
        <v>0</v>
      </c>
      <c r="X390" s="89">
        <f t="shared" si="258"/>
        <v>0</v>
      </c>
      <c r="Y390" s="89">
        <f t="shared" si="258"/>
        <v>0</v>
      </c>
      <c r="Z390" s="89">
        <f t="shared" si="258"/>
        <v>14.7</v>
      </c>
      <c r="AA390" s="89">
        <f t="shared" si="258"/>
        <v>0</v>
      </c>
      <c r="AB390" s="89">
        <f t="shared" si="258"/>
        <v>0</v>
      </c>
      <c r="AC390" s="89">
        <f t="shared" si="258"/>
        <v>0</v>
      </c>
      <c r="AD390" s="89">
        <f t="shared" si="258"/>
        <v>0</v>
      </c>
      <c r="AE390" s="89">
        <f t="shared" si="258"/>
        <v>0</v>
      </c>
      <c r="AF390" s="89">
        <f t="shared" si="258"/>
        <v>0</v>
      </c>
      <c r="AG390" s="89">
        <f t="shared" si="258"/>
        <v>146.69999999999999</v>
      </c>
      <c r="AH390" s="89">
        <f t="shared" si="258"/>
        <v>0</v>
      </c>
      <c r="AI390" s="89">
        <f t="shared" si="258"/>
        <v>0</v>
      </c>
      <c r="AJ390" s="89">
        <f t="shared" si="258"/>
        <v>0</v>
      </c>
      <c r="AK390" s="89">
        <f t="shared" si="258"/>
        <v>0</v>
      </c>
      <c r="AL390" s="89">
        <f t="shared" si="259"/>
        <v>0</v>
      </c>
      <c r="AM390" s="89">
        <f t="shared" si="259"/>
        <v>0</v>
      </c>
      <c r="AN390" s="89">
        <f t="shared" si="259"/>
        <v>0</v>
      </c>
      <c r="AO390" s="89">
        <f t="shared" si="259"/>
        <v>0</v>
      </c>
      <c r="AP390" s="89">
        <f t="shared" si="259"/>
        <v>0</v>
      </c>
      <c r="AQ390" s="89">
        <f t="shared" si="259"/>
        <v>0</v>
      </c>
      <c r="AR390" s="649">
        <f t="shared" si="259"/>
        <v>0</v>
      </c>
      <c r="AS390" s="89">
        <f t="shared" si="260"/>
        <v>161.39999999999998</v>
      </c>
    </row>
    <row r="391" spans="1:45" hidden="1" outlineLevel="1">
      <c r="B391" s="648"/>
      <c r="C391" s="81">
        <f t="shared" si="261"/>
        <v>5</v>
      </c>
      <c r="D391" s="191"/>
      <c r="E391" s="89"/>
      <c r="F391" s="89"/>
      <c r="G391" s="89"/>
      <c r="I391" s="89">
        <f>H390</f>
        <v>0</v>
      </c>
      <c r="J391" s="89">
        <f>I390</f>
        <v>0</v>
      </c>
      <c r="K391" s="89">
        <f>J390</f>
        <v>0</v>
      </c>
      <c r="L391" s="89">
        <f t="shared" si="257"/>
        <v>0</v>
      </c>
      <c r="M391" s="89">
        <f t="shared" si="257"/>
        <v>0</v>
      </c>
      <c r="N391" s="89">
        <f t="shared" si="257"/>
        <v>0</v>
      </c>
      <c r="O391" s="89">
        <f t="shared" si="257"/>
        <v>0</v>
      </c>
      <c r="P391" s="89">
        <f t="shared" si="257"/>
        <v>0</v>
      </c>
      <c r="Q391" s="89">
        <f t="shared" si="257"/>
        <v>0</v>
      </c>
      <c r="R391" s="89">
        <f t="shared" si="257"/>
        <v>0</v>
      </c>
      <c r="S391" s="89">
        <f t="shared" si="257"/>
        <v>0</v>
      </c>
      <c r="T391" s="89">
        <f t="shared" si="257"/>
        <v>0</v>
      </c>
      <c r="U391" s="89">
        <f t="shared" si="257"/>
        <v>0</v>
      </c>
      <c r="V391" s="89">
        <f t="shared" si="258"/>
        <v>0</v>
      </c>
      <c r="W391" s="89">
        <f t="shared" si="258"/>
        <v>0</v>
      </c>
      <c r="X391" s="89">
        <f t="shared" si="258"/>
        <v>0</v>
      </c>
      <c r="Y391" s="89">
        <f t="shared" si="258"/>
        <v>0</v>
      </c>
      <c r="Z391" s="89">
        <f t="shared" si="258"/>
        <v>0</v>
      </c>
      <c r="AA391" s="89">
        <f t="shared" si="258"/>
        <v>14.7</v>
      </c>
      <c r="AB391" s="89">
        <f t="shared" si="258"/>
        <v>0</v>
      </c>
      <c r="AC391" s="89">
        <f t="shared" si="258"/>
        <v>0</v>
      </c>
      <c r="AD391" s="89">
        <f t="shared" si="258"/>
        <v>0</v>
      </c>
      <c r="AE391" s="89">
        <f t="shared" si="258"/>
        <v>0</v>
      </c>
      <c r="AF391" s="89">
        <f t="shared" si="258"/>
        <v>0</v>
      </c>
      <c r="AG391" s="89">
        <f t="shared" si="258"/>
        <v>0</v>
      </c>
      <c r="AH391" s="89">
        <f t="shared" si="258"/>
        <v>146.69999999999999</v>
      </c>
      <c r="AI391" s="89">
        <f t="shared" si="258"/>
        <v>0</v>
      </c>
      <c r="AJ391" s="89">
        <f t="shared" si="258"/>
        <v>0</v>
      </c>
      <c r="AK391" s="89">
        <f t="shared" si="258"/>
        <v>0</v>
      </c>
      <c r="AL391" s="89">
        <f t="shared" si="259"/>
        <v>0</v>
      </c>
      <c r="AM391" s="89">
        <f t="shared" si="259"/>
        <v>0</v>
      </c>
      <c r="AN391" s="89">
        <f t="shared" si="259"/>
        <v>0</v>
      </c>
      <c r="AO391" s="89">
        <f t="shared" si="259"/>
        <v>0</v>
      </c>
      <c r="AP391" s="89">
        <f t="shared" si="259"/>
        <v>0</v>
      </c>
      <c r="AQ391" s="89">
        <f t="shared" si="259"/>
        <v>0</v>
      </c>
      <c r="AR391" s="649">
        <f t="shared" si="259"/>
        <v>0</v>
      </c>
      <c r="AS391" s="89">
        <f t="shared" si="260"/>
        <v>161.39999999999998</v>
      </c>
    </row>
    <row r="392" spans="1:45" hidden="1" outlineLevel="1">
      <c r="B392" s="648"/>
      <c r="C392" s="81">
        <f t="shared" si="261"/>
        <v>6</v>
      </c>
      <c r="D392" s="191"/>
      <c r="E392" s="89"/>
      <c r="F392" s="89"/>
      <c r="G392" s="89"/>
      <c r="J392" s="89">
        <f>I391</f>
        <v>0</v>
      </c>
      <c r="K392" s="89">
        <f>J391</f>
        <v>0</v>
      </c>
      <c r="L392" s="89">
        <f t="shared" si="257"/>
        <v>0</v>
      </c>
      <c r="M392" s="89">
        <f t="shared" si="257"/>
        <v>0</v>
      </c>
      <c r="N392" s="89">
        <f t="shared" si="257"/>
        <v>0</v>
      </c>
      <c r="O392" s="89">
        <f t="shared" si="257"/>
        <v>0</v>
      </c>
      <c r="P392" s="89">
        <f t="shared" si="257"/>
        <v>0</v>
      </c>
      <c r="Q392" s="89">
        <f t="shared" si="257"/>
        <v>0</v>
      </c>
      <c r="R392" s="89">
        <f t="shared" si="257"/>
        <v>0</v>
      </c>
      <c r="S392" s="89">
        <f t="shared" si="257"/>
        <v>0</v>
      </c>
      <c r="T392" s="89">
        <f t="shared" si="257"/>
        <v>0</v>
      </c>
      <c r="U392" s="89">
        <f t="shared" si="257"/>
        <v>0</v>
      </c>
      <c r="V392" s="89">
        <f t="shared" si="258"/>
        <v>0</v>
      </c>
      <c r="W392" s="89">
        <f t="shared" si="258"/>
        <v>0</v>
      </c>
      <c r="X392" s="89">
        <f t="shared" si="258"/>
        <v>0</v>
      </c>
      <c r="Y392" s="89">
        <f t="shared" si="258"/>
        <v>0</v>
      </c>
      <c r="Z392" s="89">
        <f t="shared" si="258"/>
        <v>0</v>
      </c>
      <c r="AA392" s="89">
        <f t="shared" si="258"/>
        <v>0</v>
      </c>
      <c r="AB392" s="89">
        <f t="shared" si="258"/>
        <v>14.7</v>
      </c>
      <c r="AC392" s="89">
        <f t="shared" si="258"/>
        <v>0</v>
      </c>
      <c r="AD392" s="89">
        <f t="shared" si="258"/>
        <v>0</v>
      </c>
      <c r="AE392" s="89">
        <f t="shared" si="258"/>
        <v>0</v>
      </c>
      <c r="AF392" s="89">
        <f t="shared" si="258"/>
        <v>0</v>
      </c>
      <c r="AG392" s="89">
        <f t="shared" si="258"/>
        <v>0</v>
      </c>
      <c r="AH392" s="89">
        <f t="shared" si="258"/>
        <v>0</v>
      </c>
      <c r="AI392" s="89">
        <f t="shared" si="258"/>
        <v>146.69999999999999</v>
      </c>
      <c r="AJ392" s="89">
        <f t="shared" si="258"/>
        <v>0</v>
      </c>
      <c r="AK392" s="89">
        <f t="shared" si="258"/>
        <v>0</v>
      </c>
      <c r="AL392" s="89">
        <f t="shared" si="259"/>
        <v>0</v>
      </c>
      <c r="AM392" s="89">
        <f t="shared" si="259"/>
        <v>0</v>
      </c>
      <c r="AN392" s="89">
        <f t="shared" si="259"/>
        <v>0</v>
      </c>
      <c r="AO392" s="89">
        <f t="shared" si="259"/>
        <v>0</v>
      </c>
      <c r="AP392" s="89">
        <f t="shared" si="259"/>
        <v>0</v>
      </c>
      <c r="AQ392" s="89">
        <f t="shared" si="259"/>
        <v>0</v>
      </c>
      <c r="AR392" s="649">
        <f t="shared" si="259"/>
        <v>0</v>
      </c>
      <c r="AS392" s="89">
        <f t="shared" si="260"/>
        <v>161.39999999999998</v>
      </c>
    </row>
    <row r="393" spans="1:45" hidden="1" outlineLevel="1">
      <c r="B393" s="648"/>
      <c r="C393" s="81">
        <f t="shared" si="261"/>
        <v>7</v>
      </c>
      <c r="D393" s="191"/>
      <c r="E393" s="89"/>
      <c r="F393" s="89"/>
      <c r="G393" s="89"/>
      <c r="K393" s="89">
        <f>J392</f>
        <v>0</v>
      </c>
      <c r="L393" s="89">
        <f t="shared" si="257"/>
        <v>0</v>
      </c>
      <c r="M393" s="89">
        <f t="shared" si="257"/>
        <v>0</v>
      </c>
      <c r="N393" s="89">
        <f t="shared" si="257"/>
        <v>0</v>
      </c>
      <c r="O393" s="89">
        <f t="shared" si="257"/>
        <v>0</v>
      </c>
      <c r="P393" s="89">
        <f t="shared" si="257"/>
        <v>0</v>
      </c>
      <c r="Q393" s="89">
        <f t="shared" si="257"/>
        <v>0</v>
      </c>
      <c r="R393" s="89">
        <f t="shared" si="257"/>
        <v>0</v>
      </c>
      <c r="S393" s="89">
        <f t="shared" si="257"/>
        <v>0</v>
      </c>
      <c r="T393" s="89">
        <f t="shared" si="257"/>
        <v>0</v>
      </c>
      <c r="U393" s="89">
        <f t="shared" si="257"/>
        <v>0</v>
      </c>
      <c r="V393" s="89">
        <f t="shared" si="258"/>
        <v>0</v>
      </c>
      <c r="W393" s="89">
        <f t="shared" si="258"/>
        <v>0</v>
      </c>
      <c r="X393" s="89">
        <f t="shared" si="258"/>
        <v>0</v>
      </c>
      <c r="Y393" s="89">
        <f t="shared" si="258"/>
        <v>0</v>
      </c>
      <c r="Z393" s="89">
        <f t="shared" si="258"/>
        <v>0</v>
      </c>
      <c r="AA393" s="89">
        <f t="shared" si="258"/>
        <v>0</v>
      </c>
      <c r="AB393" s="89">
        <f t="shared" si="258"/>
        <v>0</v>
      </c>
      <c r="AC393" s="89">
        <f t="shared" si="258"/>
        <v>14.7</v>
      </c>
      <c r="AD393" s="89">
        <f t="shared" si="258"/>
        <v>0</v>
      </c>
      <c r="AE393" s="89">
        <f t="shared" si="258"/>
        <v>0</v>
      </c>
      <c r="AF393" s="89">
        <f t="shared" si="258"/>
        <v>0</v>
      </c>
      <c r="AG393" s="89">
        <f t="shared" si="258"/>
        <v>0</v>
      </c>
      <c r="AH393" s="89">
        <f t="shared" si="258"/>
        <v>0</v>
      </c>
      <c r="AI393" s="89">
        <f t="shared" si="258"/>
        <v>0</v>
      </c>
      <c r="AJ393" s="89">
        <f t="shared" si="258"/>
        <v>146.69999999999999</v>
      </c>
      <c r="AK393" s="89">
        <f t="shared" si="258"/>
        <v>0</v>
      </c>
      <c r="AL393" s="89">
        <f t="shared" si="259"/>
        <v>0</v>
      </c>
      <c r="AM393" s="89">
        <f t="shared" si="259"/>
        <v>0</v>
      </c>
      <c r="AN393" s="89">
        <f t="shared" si="259"/>
        <v>0</v>
      </c>
      <c r="AO393" s="89">
        <f t="shared" si="259"/>
        <v>0</v>
      </c>
      <c r="AP393" s="89">
        <f t="shared" si="259"/>
        <v>0</v>
      </c>
      <c r="AQ393" s="89">
        <f t="shared" si="259"/>
        <v>0</v>
      </c>
      <c r="AR393" s="649">
        <f t="shared" si="259"/>
        <v>0</v>
      </c>
      <c r="AS393" s="89">
        <f t="shared" si="260"/>
        <v>161.39999999999998</v>
      </c>
    </row>
    <row r="394" spans="1:45" hidden="1" outlineLevel="1">
      <c r="B394" s="648"/>
      <c r="C394" s="81">
        <f t="shared" si="261"/>
        <v>8</v>
      </c>
      <c r="D394" s="191"/>
      <c r="E394" s="89"/>
      <c r="F394" s="89"/>
      <c r="G394" s="89"/>
      <c r="L394" s="89">
        <f>K393</f>
        <v>0</v>
      </c>
      <c r="M394" s="89">
        <f t="shared" si="257"/>
        <v>0</v>
      </c>
      <c r="N394" s="89">
        <f t="shared" si="257"/>
        <v>0</v>
      </c>
      <c r="O394" s="89">
        <f t="shared" si="257"/>
        <v>0</v>
      </c>
      <c r="P394" s="89">
        <f t="shared" si="257"/>
        <v>0</v>
      </c>
      <c r="Q394" s="89">
        <f t="shared" si="257"/>
        <v>0</v>
      </c>
      <c r="R394" s="89">
        <f t="shared" si="257"/>
        <v>0</v>
      </c>
      <c r="S394" s="89">
        <f t="shared" si="257"/>
        <v>0</v>
      </c>
      <c r="T394" s="89">
        <f t="shared" si="257"/>
        <v>0</v>
      </c>
      <c r="U394" s="89">
        <f t="shared" si="257"/>
        <v>0</v>
      </c>
      <c r="V394" s="89">
        <f t="shared" si="258"/>
        <v>0</v>
      </c>
      <c r="W394" s="89">
        <f t="shared" si="258"/>
        <v>0</v>
      </c>
      <c r="X394" s="89">
        <f t="shared" si="258"/>
        <v>0</v>
      </c>
      <c r="Y394" s="89">
        <f t="shared" si="258"/>
        <v>0</v>
      </c>
      <c r="Z394" s="89">
        <f t="shared" si="258"/>
        <v>0</v>
      </c>
      <c r="AA394" s="89">
        <f t="shared" si="258"/>
        <v>0</v>
      </c>
      <c r="AB394" s="89">
        <f t="shared" si="258"/>
        <v>0</v>
      </c>
      <c r="AC394" s="89">
        <f t="shared" si="258"/>
        <v>0</v>
      </c>
      <c r="AD394" s="89">
        <f t="shared" si="258"/>
        <v>14.7</v>
      </c>
      <c r="AE394" s="89">
        <f t="shared" si="258"/>
        <v>0</v>
      </c>
      <c r="AF394" s="89">
        <f t="shared" si="258"/>
        <v>0</v>
      </c>
      <c r="AG394" s="89">
        <f t="shared" si="258"/>
        <v>0</v>
      </c>
      <c r="AH394" s="89">
        <f t="shared" si="258"/>
        <v>0</v>
      </c>
      <c r="AI394" s="89">
        <f t="shared" si="258"/>
        <v>0</v>
      </c>
      <c r="AJ394" s="89">
        <f t="shared" si="258"/>
        <v>0</v>
      </c>
      <c r="AK394" s="89">
        <f t="shared" si="258"/>
        <v>146.69999999999999</v>
      </c>
      <c r="AL394" s="89">
        <f t="shared" si="259"/>
        <v>0</v>
      </c>
      <c r="AM394" s="89">
        <f t="shared" si="259"/>
        <v>0</v>
      </c>
      <c r="AN394" s="89">
        <f t="shared" si="259"/>
        <v>0</v>
      </c>
      <c r="AO394" s="89">
        <f t="shared" si="259"/>
        <v>0</v>
      </c>
      <c r="AP394" s="89">
        <f t="shared" si="259"/>
        <v>0</v>
      </c>
      <c r="AQ394" s="89">
        <f t="shared" si="259"/>
        <v>0</v>
      </c>
      <c r="AR394" s="649">
        <f t="shared" si="259"/>
        <v>0</v>
      </c>
      <c r="AS394" s="89">
        <f t="shared" si="260"/>
        <v>161.39999999999998</v>
      </c>
    </row>
    <row r="395" spans="1:45" hidden="1" outlineLevel="1">
      <c r="B395" s="648"/>
      <c r="C395" s="81">
        <f t="shared" si="261"/>
        <v>9</v>
      </c>
      <c r="D395" s="191"/>
      <c r="E395" s="89"/>
      <c r="F395" s="89"/>
      <c r="G395" s="89"/>
      <c r="M395" s="89">
        <f>L394</f>
        <v>0</v>
      </c>
      <c r="N395" s="89">
        <f t="shared" si="257"/>
        <v>0</v>
      </c>
      <c r="O395" s="89">
        <f t="shared" si="257"/>
        <v>0</v>
      </c>
      <c r="P395" s="89">
        <f t="shared" si="257"/>
        <v>0</v>
      </c>
      <c r="Q395" s="89">
        <f t="shared" si="257"/>
        <v>0</v>
      </c>
      <c r="R395" s="89">
        <f t="shared" si="257"/>
        <v>0</v>
      </c>
      <c r="S395" s="89">
        <f t="shared" si="257"/>
        <v>0</v>
      </c>
      <c r="T395" s="89">
        <f t="shared" si="257"/>
        <v>0</v>
      </c>
      <c r="U395" s="89">
        <f t="shared" si="257"/>
        <v>0</v>
      </c>
      <c r="V395" s="89">
        <f t="shared" si="258"/>
        <v>0</v>
      </c>
      <c r="W395" s="89">
        <f t="shared" si="258"/>
        <v>0</v>
      </c>
      <c r="X395" s="89">
        <f t="shared" si="258"/>
        <v>0</v>
      </c>
      <c r="Y395" s="89">
        <f t="shared" si="258"/>
        <v>0</v>
      </c>
      <c r="Z395" s="89">
        <f t="shared" si="258"/>
        <v>0</v>
      </c>
      <c r="AA395" s="89">
        <f t="shared" si="258"/>
        <v>0</v>
      </c>
      <c r="AB395" s="89">
        <f t="shared" si="258"/>
        <v>0</v>
      </c>
      <c r="AC395" s="89">
        <f t="shared" si="258"/>
        <v>0</v>
      </c>
      <c r="AD395" s="89">
        <f t="shared" si="258"/>
        <v>0</v>
      </c>
      <c r="AE395" s="89">
        <f t="shared" si="258"/>
        <v>14.7</v>
      </c>
      <c r="AF395" s="89">
        <f t="shared" si="258"/>
        <v>0</v>
      </c>
      <c r="AG395" s="89">
        <f t="shared" si="258"/>
        <v>0</v>
      </c>
      <c r="AH395" s="89">
        <f t="shared" si="258"/>
        <v>0</v>
      </c>
      <c r="AI395" s="89">
        <f t="shared" si="258"/>
        <v>0</v>
      </c>
      <c r="AJ395" s="89">
        <f t="shared" si="258"/>
        <v>0</v>
      </c>
      <c r="AK395" s="89">
        <f t="shared" si="258"/>
        <v>0</v>
      </c>
      <c r="AL395" s="89">
        <f t="shared" si="259"/>
        <v>146.69999999999999</v>
      </c>
      <c r="AM395" s="89">
        <f t="shared" si="259"/>
        <v>0</v>
      </c>
      <c r="AN395" s="89">
        <f t="shared" si="259"/>
        <v>0</v>
      </c>
      <c r="AO395" s="89">
        <f t="shared" si="259"/>
        <v>0</v>
      </c>
      <c r="AP395" s="89">
        <f t="shared" si="259"/>
        <v>0</v>
      </c>
      <c r="AQ395" s="89">
        <f t="shared" si="259"/>
        <v>0</v>
      </c>
      <c r="AR395" s="649">
        <f t="shared" si="259"/>
        <v>0</v>
      </c>
      <c r="AS395" s="89">
        <f t="shared" si="260"/>
        <v>161.39999999999998</v>
      </c>
    </row>
    <row r="396" spans="1:45" hidden="1" outlineLevel="1">
      <c r="B396" s="648"/>
      <c r="C396" s="81">
        <f t="shared" si="261"/>
        <v>10</v>
      </c>
      <c r="D396" s="191"/>
      <c r="E396" s="89"/>
      <c r="F396" s="89"/>
      <c r="G396" s="89"/>
      <c r="N396" s="89">
        <f>M395</f>
        <v>0</v>
      </c>
      <c r="O396" s="89">
        <f t="shared" si="257"/>
        <v>0</v>
      </c>
      <c r="P396" s="89">
        <f t="shared" si="257"/>
        <v>0</v>
      </c>
      <c r="Q396" s="89">
        <f t="shared" si="257"/>
        <v>0</v>
      </c>
      <c r="R396" s="89">
        <f t="shared" si="257"/>
        <v>0</v>
      </c>
      <c r="S396" s="89">
        <f t="shared" si="257"/>
        <v>0</v>
      </c>
      <c r="T396" s="89">
        <f t="shared" si="257"/>
        <v>0</v>
      </c>
      <c r="U396" s="89">
        <f t="shared" si="257"/>
        <v>0</v>
      </c>
      <c r="V396" s="89">
        <f t="shared" si="258"/>
        <v>0</v>
      </c>
      <c r="W396" s="89">
        <f t="shared" si="258"/>
        <v>0</v>
      </c>
      <c r="X396" s="89">
        <f t="shared" si="258"/>
        <v>0</v>
      </c>
      <c r="Y396" s="89">
        <f t="shared" si="258"/>
        <v>0</v>
      </c>
      <c r="Z396" s="89">
        <f t="shared" si="258"/>
        <v>0</v>
      </c>
      <c r="AA396" s="89">
        <f t="shared" si="258"/>
        <v>0</v>
      </c>
      <c r="AB396" s="89">
        <f t="shared" si="258"/>
        <v>0</v>
      </c>
      <c r="AC396" s="89">
        <f t="shared" si="258"/>
        <v>0</v>
      </c>
      <c r="AD396" s="89">
        <f t="shared" si="258"/>
        <v>0</v>
      </c>
      <c r="AE396" s="89">
        <f t="shared" si="258"/>
        <v>0</v>
      </c>
      <c r="AF396" s="89">
        <f t="shared" si="258"/>
        <v>14.7</v>
      </c>
      <c r="AG396" s="89">
        <f t="shared" si="258"/>
        <v>0</v>
      </c>
      <c r="AH396" s="89">
        <f t="shared" si="258"/>
        <v>0</v>
      </c>
      <c r="AI396" s="89">
        <f t="shared" si="258"/>
        <v>0</v>
      </c>
      <c r="AJ396" s="89">
        <f t="shared" si="258"/>
        <v>0</v>
      </c>
      <c r="AK396" s="89">
        <f t="shared" si="258"/>
        <v>0</v>
      </c>
      <c r="AL396" s="89">
        <f t="shared" si="259"/>
        <v>0</v>
      </c>
      <c r="AM396" s="89">
        <f t="shared" si="259"/>
        <v>146.69999999999999</v>
      </c>
      <c r="AN396" s="89">
        <f t="shared" si="259"/>
        <v>0</v>
      </c>
      <c r="AO396" s="89">
        <f t="shared" si="259"/>
        <v>0</v>
      </c>
      <c r="AP396" s="89">
        <f t="shared" si="259"/>
        <v>0</v>
      </c>
      <c r="AQ396" s="89">
        <f t="shared" si="259"/>
        <v>0</v>
      </c>
      <c r="AR396" s="649">
        <f t="shared" si="259"/>
        <v>0</v>
      </c>
      <c r="AS396" s="89">
        <f t="shared" si="260"/>
        <v>161.39999999999998</v>
      </c>
    </row>
    <row r="397" spans="1:45" hidden="1" outlineLevel="1">
      <c r="B397" s="648"/>
      <c r="C397" s="81">
        <f t="shared" si="261"/>
        <v>11</v>
      </c>
      <c r="D397" s="191"/>
      <c r="E397" s="89"/>
      <c r="F397" s="89"/>
      <c r="G397" s="89"/>
      <c r="O397" s="89">
        <f>N396</f>
        <v>0</v>
      </c>
      <c r="P397" s="89">
        <f t="shared" si="257"/>
        <v>0</v>
      </c>
      <c r="Q397" s="89">
        <f t="shared" si="257"/>
        <v>0</v>
      </c>
      <c r="R397" s="89">
        <f t="shared" si="257"/>
        <v>0</v>
      </c>
      <c r="S397" s="89">
        <f t="shared" si="257"/>
        <v>0</v>
      </c>
      <c r="T397" s="89">
        <f t="shared" si="257"/>
        <v>0</v>
      </c>
      <c r="U397" s="89">
        <f t="shared" si="257"/>
        <v>0</v>
      </c>
      <c r="V397" s="89">
        <f t="shared" si="258"/>
        <v>0</v>
      </c>
      <c r="W397" s="89">
        <f t="shared" si="258"/>
        <v>0</v>
      </c>
      <c r="X397" s="89">
        <f t="shared" si="258"/>
        <v>0</v>
      </c>
      <c r="Y397" s="89">
        <f t="shared" si="258"/>
        <v>0</v>
      </c>
      <c r="Z397" s="89">
        <f t="shared" si="258"/>
        <v>0</v>
      </c>
      <c r="AA397" s="89">
        <f t="shared" si="258"/>
        <v>0</v>
      </c>
      <c r="AB397" s="89">
        <f t="shared" si="258"/>
        <v>0</v>
      </c>
      <c r="AC397" s="89">
        <f t="shared" si="258"/>
        <v>0</v>
      </c>
      <c r="AD397" s="89">
        <f t="shared" si="258"/>
        <v>0</v>
      </c>
      <c r="AE397" s="89">
        <f t="shared" si="258"/>
        <v>0</v>
      </c>
      <c r="AF397" s="89">
        <f t="shared" si="258"/>
        <v>0</v>
      </c>
      <c r="AG397" s="89">
        <f t="shared" si="258"/>
        <v>14.7</v>
      </c>
      <c r="AH397" s="89">
        <f t="shared" si="258"/>
        <v>0</v>
      </c>
      <c r="AI397" s="89">
        <f t="shared" si="258"/>
        <v>0</v>
      </c>
      <c r="AJ397" s="89">
        <f t="shared" si="258"/>
        <v>0</v>
      </c>
      <c r="AK397" s="89">
        <f t="shared" si="258"/>
        <v>0</v>
      </c>
      <c r="AL397" s="89">
        <f t="shared" si="259"/>
        <v>0</v>
      </c>
      <c r="AM397" s="89">
        <f t="shared" si="259"/>
        <v>0</v>
      </c>
      <c r="AN397" s="89">
        <f t="shared" si="259"/>
        <v>146.69999999999999</v>
      </c>
      <c r="AO397" s="89">
        <f t="shared" si="259"/>
        <v>0</v>
      </c>
      <c r="AP397" s="89">
        <f t="shared" si="259"/>
        <v>0</v>
      </c>
      <c r="AQ397" s="89">
        <f t="shared" si="259"/>
        <v>0</v>
      </c>
      <c r="AR397" s="649">
        <f t="shared" si="259"/>
        <v>0</v>
      </c>
      <c r="AS397" s="89">
        <f t="shared" si="260"/>
        <v>161.39999999999998</v>
      </c>
    </row>
    <row r="398" spans="1:45" hidden="1" outlineLevel="1">
      <c r="B398" s="648"/>
      <c r="C398" s="81">
        <f t="shared" si="261"/>
        <v>12</v>
      </c>
      <c r="D398" s="191"/>
      <c r="E398" s="89"/>
      <c r="F398" s="89"/>
      <c r="G398" s="89"/>
      <c r="P398" s="89">
        <f t="shared" si="257"/>
        <v>0</v>
      </c>
      <c r="Q398" s="89">
        <f t="shared" si="257"/>
        <v>0</v>
      </c>
      <c r="R398" s="89">
        <f t="shared" si="257"/>
        <v>0</v>
      </c>
      <c r="S398" s="89">
        <f t="shared" si="257"/>
        <v>0</v>
      </c>
      <c r="T398" s="89">
        <f t="shared" si="257"/>
        <v>0</v>
      </c>
      <c r="U398" s="89">
        <f t="shared" si="257"/>
        <v>0</v>
      </c>
      <c r="V398" s="89">
        <f t="shared" si="258"/>
        <v>0</v>
      </c>
      <c r="W398" s="89">
        <f t="shared" si="258"/>
        <v>0</v>
      </c>
      <c r="X398" s="89">
        <f t="shared" si="258"/>
        <v>0</v>
      </c>
      <c r="Y398" s="89">
        <f t="shared" si="258"/>
        <v>0</v>
      </c>
      <c r="Z398" s="89">
        <f t="shared" si="258"/>
        <v>0</v>
      </c>
      <c r="AA398" s="89">
        <f t="shared" si="258"/>
        <v>0</v>
      </c>
      <c r="AB398" s="89">
        <f t="shared" si="258"/>
        <v>0</v>
      </c>
      <c r="AC398" s="89">
        <f t="shared" si="258"/>
        <v>0</v>
      </c>
      <c r="AD398" s="89">
        <f t="shared" si="258"/>
        <v>0</v>
      </c>
      <c r="AE398" s="89">
        <f t="shared" si="258"/>
        <v>0</v>
      </c>
      <c r="AF398" s="89">
        <f t="shared" si="258"/>
        <v>0</v>
      </c>
      <c r="AG398" s="89">
        <f t="shared" si="258"/>
        <v>0</v>
      </c>
      <c r="AH398" s="89">
        <f t="shared" si="258"/>
        <v>14.7</v>
      </c>
      <c r="AI398" s="89">
        <f t="shared" si="258"/>
        <v>0</v>
      </c>
      <c r="AJ398" s="89">
        <f t="shared" si="258"/>
        <v>0</v>
      </c>
      <c r="AK398" s="89">
        <f t="shared" si="258"/>
        <v>0</v>
      </c>
      <c r="AL398" s="89">
        <f t="shared" si="259"/>
        <v>0</v>
      </c>
      <c r="AM398" s="89">
        <f t="shared" si="259"/>
        <v>0</v>
      </c>
      <c r="AN398" s="89">
        <f t="shared" si="259"/>
        <v>0</v>
      </c>
      <c r="AO398" s="89">
        <f t="shared" si="259"/>
        <v>146.69999999999999</v>
      </c>
      <c r="AP398" s="89">
        <f t="shared" si="259"/>
        <v>0</v>
      </c>
      <c r="AQ398" s="89">
        <f t="shared" si="259"/>
        <v>0</v>
      </c>
      <c r="AR398" s="649">
        <f t="shared" si="259"/>
        <v>0</v>
      </c>
      <c r="AS398" s="89">
        <f t="shared" si="260"/>
        <v>161.39999999999998</v>
      </c>
    </row>
    <row r="399" spans="1:45" hidden="1" outlineLevel="1">
      <c r="B399" s="648"/>
      <c r="C399" s="81">
        <f t="shared" si="261"/>
        <v>13</v>
      </c>
      <c r="D399" s="191"/>
      <c r="E399" s="89"/>
      <c r="Q399" s="89">
        <f t="shared" si="257"/>
        <v>0</v>
      </c>
      <c r="R399" s="89">
        <f t="shared" si="257"/>
        <v>0</v>
      </c>
      <c r="S399" s="89">
        <f t="shared" si="257"/>
        <v>0</v>
      </c>
      <c r="T399" s="89">
        <f t="shared" si="257"/>
        <v>0</v>
      </c>
      <c r="U399" s="89">
        <f t="shared" si="257"/>
        <v>0</v>
      </c>
      <c r="V399" s="89">
        <f t="shared" si="258"/>
        <v>0</v>
      </c>
      <c r="W399" s="89">
        <f t="shared" si="258"/>
        <v>0</v>
      </c>
      <c r="X399" s="89">
        <f t="shared" si="258"/>
        <v>0</v>
      </c>
      <c r="Y399" s="89">
        <f t="shared" si="258"/>
        <v>0</v>
      </c>
      <c r="Z399" s="89">
        <f t="shared" si="258"/>
        <v>0</v>
      </c>
      <c r="AA399" s="89">
        <f t="shared" si="258"/>
        <v>0</v>
      </c>
      <c r="AB399" s="89">
        <f t="shared" si="258"/>
        <v>0</v>
      </c>
      <c r="AC399" s="89">
        <f t="shared" si="258"/>
        <v>0</v>
      </c>
      <c r="AD399" s="89">
        <f t="shared" si="258"/>
        <v>0</v>
      </c>
      <c r="AE399" s="89">
        <f t="shared" si="258"/>
        <v>0</v>
      </c>
      <c r="AF399" s="89">
        <f t="shared" si="258"/>
        <v>0</v>
      </c>
      <c r="AG399" s="89">
        <f t="shared" si="258"/>
        <v>0</v>
      </c>
      <c r="AH399" s="89">
        <f t="shared" si="258"/>
        <v>0</v>
      </c>
      <c r="AI399" s="89">
        <f t="shared" si="258"/>
        <v>14.7</v>
      </c>
      <c r="AJ399" s="89">
        <f t="shared" si="258"/>
        <v>0</v>
      </c>
      <c r="AK399" s="89">
        <f t="shared" si="258"/>
        <v>0</v>
      </c>
      <c r="AL399" s="89">
        <f t="shared" si="259"/>
        <v>0</v>
      </c>
      <c r="AM399" s="89">
        <f t="shared" si="259"/>
        <v>0</v>
      </c>
      <c r="AN399" s="89">
        <f t="shared" si="259"/>
        <v>0</v>
      </c>
      <c r="AO399" s="89">
        <f t="shared" si="259"/>
        <v>0</v>
      </c>
      <c r="AP399" s="89">
        <f t="shared" si="259"/>
        <v>146.69999999999999</v>
      </c>
      <c r="AQ399" s="89">
        <f t="shared" si="259"/>
        <v>0</v>
      </c>
      <c r="AR399" s="649">
        <f t="shared" si="259"/>
        <v>0</v>
      </c>
      <c r="AS399" s="89">
        <f t="shared" si="260"/>
        <v>161.39999999999998</v>
      </c>
    </row>
    <row r="400" spans="1:45" hidden="1" outlineLevel="1">
      <c r="B400" s="648"/>
      <c r="C400" s="81">
        <f t="shared" si="261"/>
        <v>14</v>
      </c>
      <c r="D400" s="191"/>
      <c r="R400" s="89">
        <f t="shared" si="257"/>
        <v>0</v>
      </c>
      <c r="S400" s="89">
        <f t="shared" si="257"/>
        <v>0</v>
      </c>
      <c r="T400" s="89">
        <f t="shared" si="257"/>
        <v>0</v>
      </c>
      <c r="U400" s="89">
        <f t="shared" si="257"/>
        <v>0</v>
      </c>
      <c r="V400" s="89">
        <f t="shared" si="258"/>
        <v>0</v>
      </c>
      <c r="W400" s="89">
        <f t="shared" si="258"/>
        <v>0</v>
      </c>
      <c r="X400" s="89">
        <f t="shared" si="258"/>
        <v>0</v>
      </c>
      <c r="Y400" s="89">
        <f t="shared" si="258"/>
        <v>0</v>
      </c>
      <c r="Z400" s="89">
        <f t="shared" si="258"/>
        <v>0</v>
      </c>
      <c r="AA400" s="89">
        <f t="shared" si="258"/>
        <v>0</v>
      </c>
      <c r="AB400" s="89">
        <f t="shared" si="258"/>
        <v>0</v>
      </c>
      <c r="AC400" s="89">
        <f t="shared" si="258"/>
        <v>0</v>
      </c>
      <c r="AD400" s="89">
        <f t="shared" si="258"/>
        <v>0</v>
      </c>
      <c r="AE400" s="89">
        <f t="shared" si="258"/>
        <v>0</v>
      </c>
      <c r="AF400" s="89">
        <f t="shared" si="258"/>
        <v>0</v>
      </c>
      <c r="AG400" s="89">
        <f t="shared" si="258"/>
        <v>0</v>
      </c>
      <c r="AH400" s="89">
        <f t="shared" si="258"/>
        <v>0</v>
      </c>
      <c r="AI400" s="89">
        <f t="shared" si="258"/>
        <v>0</v>
      </c>
      <c r="AJ400" s="89">
        <f t="shared" si="258"/>
        <v>14.7</v>
      </c>
      <c r="AK400" s="89">
        <f t="shared" si="258"/>
        <v>0</v>
      </c>
      <c r="AL400" s="89">
        <f t="shared" si="259"/>
        <v>0</v>
      </c>
      <c r="AM400" s="89">
        <f t="shared" si="259"/>
        <v>0</v>
      </c>
      <c r="AN400" s="89">
        <f t="shared" si="259"/>
        <v>0</v>
      </c>
      <c r="AO400" s="89">
        <f t="shared" si="259"/>
        <v>0</v>
      </c>
      <c r="AP400" s="89">
        <f t="shared" si="259"/>
        <v>0</v>
      </c>
      <c r="AQ400" s="89">
        <f t="shared" si="259"/>
        <v>146.69999999999999</v>
      </c>
      <c r="AR400" s="649">
        <f t="shared" si="259"/>
        <v>0</v>
      </c>
      <c r="AS400" s="89">
        <f t="shared" si="260"/>
        <v>161.39999999999998</v>
      </c>
    </row>
    <row r="401" spans="2:45" hidden="1" outlineLevel="1">
      <c r="B401" s="648"/>
      <c r="C401" s="81">
        <f t="shared" si="261"/>
        <v>15</v>
      </c>
      <c r="D401" s="191"/>
      <c r="S401" s="89">
        <f t="shared" si="257"/>
        <v>0</v>
      </c>
      <c r="T401" s="89">
        <f t="shared" si="257"/>
        <v>0</v>
      </c>
      <c r="U401" s="89">
        <f t="shared" si="257"/>
        <v>0</v>
      </c>
      <c r="V401" s="89">
        <f t="shared" si="258"/>
        <v>0</v>
      </c>
      <c r="W401" s="89">
        <f t="shared" si="258"/>
        <v>0</v>
      </c>
      <c r="X401" s="89">
        <f t="shared" si="258"/>
        <v>0</v>
      </c>
      <c r="Y401" s="89">
        <f t="shared" si="258"/>
        <v>0</v>
      </c>
      <c r="Z401" s="89">
        <f t="shared" si="258"/>
        <v>0</v>
      </c>
      <c r="AA401" s="89">
        <f t="shared" si="258"/>
        <v>0</v>
      </c>
      <c r="AB401" s="89">
        <f t="shared" si="258"/>
        <v>0</v>
      </c>
      <c r="AC401" s="89">
        <f t="shared" si="258"/>
        <v>0</v>
      </c>
      <c r="AD401" s="89">
        <f t="shared" si="258"/>
        <v>0</v>
      </c>
      <c r="AE401" s="89">
        <f t="shared" si="258"/>
        <v>0</v>
      </c>
      <c r="AF401" s="89">
        <f t="shared" si="258"/>
        <v>0</v>
      </c>
      <c r="AG401" s="89">
        <f t="shared" si="258"/>
        <v>0</v>
      </c>
      <c r="AH401" s="89">
        <f t="shared" si="258"/>
        <v>0</v>
      </c>
      <c r="AI401" s="89">
        <f t="shared" si="258"/>
        <v>0</v>
      </c>
      <c r="AJ401" s="89">
        <f t="shared" si="258"/>
        <v>0</v>
      </c>
      <c r="AK401" s="89">
        <f t="shared" si="258"/>
        <v>14.7</v>
      </c>
      <c r="AL401" s="89">
        <f t="shared" si="259"/>
        <v>0</v>
      </c>
      <c r="AM401" s="89">
        <f t="shared" si="259"/>
        <v>0</v>
      </c>
      <c r="AN401" s="89">
        <f t="shared" si="259"/>
        <v>0</v>
      </c>
      <c r="AO401" s="89">
        <f t="shared" si="259"/>
        <v>0</v>
      </c>
      <c r="AP401" s="89">
        <f t="shared" si="259"/>
        <v>0</v>
      </c>
      <c r="AQ401" s="89">
        <f t="shared" si="259"/>
        <v>0</v>
      </c>
      <c r="AR401" s="649">
        <f t="shared" si="259"/>
        <v>146.69999999999999</v>
      </c>
      <c r="AS401" s="89">
        <f t="shared" si="260"/>
        <v>161.39999999999998</v>
      </c>
    </row>
    <row r="402" spans="2:45" hidden="1" outlineLevel="1">
      <c r="B402" s="648"/>
      <c r="C402" s="81">
        <f t="shared" si="261"/>
        <v>16</v>
      </c>
      <c r="D402" s="191"/>
      <c r="T402" s="89">
        <f t="shared" si="257"/>
        <v>0</v>
      </c>
      <c r="U402" s="89">
        <f t="shared" si="257"/>
        <v>0</v>
      </c>
      <c r="V402" s="89">
        <f t="shared" si="258"/>
        <v>0</v>
      </c>
      <c r="W402" s="89">
        <f t="shared" si="258"/>
        <v>0</v>
      </c>
      <c r="X402" s="89">
        <f t="shared" si="258"/>
        <v>0</v>
      </c>
      <c r="Y402" s="89">
        <f t="shared" si="258"/>
        <v>0</v>
      </c>
      <c r="Z402" s="89">
        <f t="shared" si="258"/>
        <v>0</v>
      </c>
      <c r="AA402" s="89">
        <f t="shared" si="258"/>
        <v>0</v>
      </c>
      <c r="AB402" s="89">
        <f t="shared" si="258"/>
        <v>0</v>
      </c>
      <c r="AC402" s="89">
        <f t="shared" si="258"/>
        <v>0</v>
      </c>
      <c r="AD402" s="89">
        <f t="shared" si="258"/>
        <v>0</v>
      </c>
      <c r="AE402" s="89">
        <f t="shared" si="258"/>
        <v>0</v>
      </c>
      <c r="AF402" s="89">
        <f t="shared" si="258"/>
        <v>0</v>
      </c>
      <c r="AG402" s="89">
        <f t="shared" si="258"/>
        <v>0</v>
      </c>
      <c r="AH402" s="89">
        <f t="shared" si="258"/>
        <v>0</v>
      </c>
      <c r="AI402" s="89">
        <f t="shared" si="258"/>
        <v>0</v>
      </c>
      <c r="AJ402" s="89">
        <f t="shared" si="258"/>
        <v>0</v>
      </c>
      <c r="AK402" s="89">
        <f t="shared" si="258"/>
        <v>0</v>
      </c>
      <c r="AL402" s="89">
        <f t="shared" si="259"/>
        <v>14.7</v>
      </c>
      <c r="AM402" s="89">
        <f t="shared" si="259"/>
        <v>0</v>
      </c>
      <c r="AN402" s="89">
        <f t="shared" si="259"/>
        <v>0</v>
      </c>
      <c r="AO402" s="89">
        <f t="shared" si="259"/>
        <v>0</v>
      </c>
      <c r="AP402" s="89">
        <f t="shared" si="259"/>
        <v>0</v>
      </c>
      <c r="AQ402" s="89">
        <f t="shared" si="259"/>
        <v>0</v>
      </c>
      <c r="AR402" s="649">
        <f t="shared" si="259"/>
        <v>0</v>
      </c>
      <c r="AS402" s="89">
        <f t="shared" si="260"/>
        <v>14.7</v>
      </c>
    </row>
    <row r="403" spans="2:45" hidden="1" outlineLevel="1">
      <c r="B403" s="648"/>
      <c r="C403" s="81">
        <f t="shared" si="261"/>
        <v>17</v>
      </c>
      <c r="D403" s="191"/>
      <c r="U403" s="89">
        <f t="shared" si="257"/>
        <v>0</v>
      </c>
      <c r="V403" s="89">
        <f t="shared" si="258"/>
        <v>0</v>
      </c>
      <c r="W403" s="89">
        <f t="shared" si="258"/>
        <v>0</v>
      </c>
      <c r="X403" s="89">
        <f t="shared" si="258"/>
        <v>0</v>
      </c>
      <c r="Y403" s="89">
        <f t="shared" si="258"/>
        <v>0</v>
      </c>
      <c r="Z403" s="89">
        <f t="shared" si="258"/>
        <v>0</v>
      </c>
      <c r="AA403" s="89">
        <f t="shared" si="258"/>
        <v>0</v>
      </c>
      <c r="AB403" s="89">
        <f t="shared" si="258"/>
        <v>0</v>
      </c>
      <c r="AC403" s="89">
        <f t="shared" si="258"/>
        <v>0</v>
      </c>
      <c r="AD403" s="89">
        <f t="shared" si="258"/>
        <v>0</v>
      </c>
      <c r="AE403" s="89">
        <f t="shared" si="258"/>
        <v>0</v>
      </c>
      <c r="AF403" s="89">
        <f t="shared" si="258"/>
        <v>0</v>
      </c>
      <c r="AG403" s="89">
        <f t="shared" si="258"/>
        <v>0</v>
      </c>
      <c r="AH403" s="89">
        <f t="shared" si="258"/>
        <v>0</v>
      </c>
      <c r="AI403" s="89">
        <f t="shared" si="258"/>
        <v>0</v>
      </c>
      <c r="AJ403" s="89">
        <f t="shared" si="258"/>
        <v>0</v>
      </c>
      <c r="AK403" s="89">
        <f t="shared" ref="AK403:AK418" si="262">AJ402</f>
        <v>0</v>
      </c>
      <c r="AL403" s="89">
        <f t="shared" si="259"/>
        <v>0</v>
      </c>
      <c r="AM403" s="89">
        <f t="shared" si="259"/>
        <v>14.7</v>
      </c>
      <c r="AN403" s="89">
        <f t="shared" si="259"/>
        <v>0</v>
      </c>
      <c r="AO403" s="89">
        <f t="shared" si="259"/>
        <v>0</v>
      </c>
      <c r="AP403" s="89">
        <f t="shared" si="259"/>
        <v>0</v>
      </c>
      <c r="AQ403" s="89">
        <f t="shared" si="259"/>
        <v>0</v>
      </c>
      <c r="AR403" s="649">
        <f t="shared" si="259"/>
        <v>0</v>
      </c>
      <c r="AS403" s="89">
        <f t="shared" si="260"/>
        <v>14.7</v>
      </c>
    </row>
    <row r="404" spans="2:45" hidden="1" outlineLevel="1">
      <c r="B404" s="648"/>
      <c r="C404" s="81">
        <f t="shared" si="261"/>
        <v>18</v>
      </c>
      <c r="D404" s="191"/>
      <c r="V404" s="89">
        <f t="shared" ref="V404:AJ417" si="263">U403</f>
        <v>0</v>
      </c>
      <c r="W404" s="89">
        <f t="shared" si="263"/>
        <v>0</v>
      </c>
      <c r="X404" s="89">
        <f t="shared" si="263"/>
        <v>0</v>
      </c>
      <c r="Y404" s="89">
        <f t="shared" si="263"/>
        <v>0</v>
      </c>
      <c r="Z404" s="89">
        <f t="shared" si="263"/>
        <v>0</v>
      </c>
      <c r="AA404" s="89">
        <f t="shared" si="263"/>
        <v>0</v>
      </c>
      <c r="AB404" s="89">
        <f t="shared" si="263"/>
        <v>0</v>
      </c>
      <c r="AC404" s="89">
        <f t="shared" si="263"/>
        <v>0</v>
      </c>
      <c r="AD404" s="89">
        <f t="shared" si="263"/>
        <v>0</v>
      </c>
      <c r="AE404" s="89">
        <f t="shared" si="263"/>
        <v>0</v>
      </c>
      <c r="AF404" s="89">
        <f t="shared" si="263"/>
        <v>0</v>
      </c>
      <c r="AG404" s="89">
        <f t="shared" si="263"/>
        <v>0</v>
      </c>
      <c r="AH404" s="89">
        <f t="shared" si="263"/>
        <v>0</v>
      </c>
      <c r="AI404" s="89">
        <f t="shared" si="263"/>
        <v>0</v>
      </c>
      <c r="AJ404" s="89">
        <f t="shared" si="263"/>
        <v>0</v>
      </c>
      <c r="AK404" s="89">
        <f t="shared" si="262"/>
        <v>0</v>
      </c>
      <c r="AL404" s="89">
        <f t="shared" si="259"/>
        <v>0</v>
      </c>
      <c r="AM404" s="89">
        <f t="shared" si="259"/>
        <v>0</v>
      </c>
      <c r="AN404" s="89">
        <f t="shared" si="259"/>
        <v>14.7</v>
      </c>
      <c r="AO404" s="89">
        <f t="shared" si="259"/>
        <v>0</v>
      </c>
      <c r="AP404" s="89">
        <f t="shared" si="259"/>
        <v>0</v>
      </c>
      <c r="AQ404" s="89">
        <f t="shared" si="259"/>
        <v>0</v>
      </c>
      <c r="AR404" s="649">
        <f t="shared" si="259"/>
        <v>0</v>
      </c>
      <c r="AS404" s="89">
        <f t="shared" si="260"/>
        <v>14.7</v>
      </c>
    </row>
    <row r="405" spans="2:45" hidden="1" outlineLevel="1">
      <c r="B405" s="648"/>
      <c r="C405" s="81">
        <f t="shared" si="261"/>
        <v>19</v>
      </c>
      <c r="D405" s="191"/>
      <c r="W405" s="89">
        <f t="shared" si="263"/>
        <v>0</v>
      </c>
      <c r="X405" s="89">
        <f t="shared" si="263"/>
        <v>0</v>
      </c>
      <c r="Y405" s="89">
        <f t="shared" si="263"/>
        <v>0</v>
      </c>
      <c r="Z405" s="89">
        <f t="shared" si="263"/>
        <v>0</v>
      </c>
      <c r="AA405" s="89">
        <f t="shared" si="263"/>
        <v>0</v>
      </c>
      <c r="AB405" s="89">
        <f t="shared" si="263"/>
        <v>0</v>
      </c>
      <c r="AC405" s="89">
        <f t="shared" si="263"/>
        <v>0</v>
      </c>
      <c r="AD405" s="89">
        <f t="shared" si="263"/>
        <v>0</v>
      </c>
      <c r="AE405" s="89">
        <f t="shared" si="263"/>
        <v>0</v>
      </c>
      <c r="AF405" s="89">
        <f t="shared" si="263"/>
        <v>0</v>
      </c>
      <c r="AG405" s="89">
        <f t="shared" si="263"/>
        <v>0</v>
      </c>
      <c r="AH405" s="89">
        <f t="shared" si="263"/>
        <v>0</v>
      </c>
      <c r="AI405" s="89">
        <f t="shared" si="263"/>
        <v>0</v>
      </c>
      <c r="AJ405" s="89">
        <f t="shared" si="263"/>
        <v>0</v>
      </c>
      <c r="AK405" s="89">
        <f t="shared" si="262"/>
        <v>0</v>
      </c>
      <c r="AL405" s="89">
        <f t="shared" si="259"/>
        <v>0</v>
      </c>
      <c r="AM405" s="89">
        <f t="shared" si="259"/>
        <v>0</v>
      </c>
      <c r="AN405" s="89">
        <f t="shared" si="259"/>
        <v>0</v>
      </c>
      <c r="AO405" s="89">
        <f t="shared" si="259"/>
        <v>14.7</v>
      </c>
      <c r="AP405" s="89">
        <f t="shared" si="259"/>
        <v>0</v>
      </c>
      <c r="AQ405" s="89">
        <f t="shared" si="259"/>
        <v>0</v>
      </c>
      <c r="AR405" s="649">
        <f t="shared" si="259"/>
        <v>0</v>
      </c>
      <c r="AS405" s="89">
        <f t="shared" si="260"/>
        <v>14.7</v>
      </c>
    </row>
    <row r="406" spans="2:45" hidden="1" outlineLevel="1">
      <c r="B406" s="648"/>
      <c r="C406" s="81">
        <f t="shared" si="261"/>
        <v>20</v>
      </c>
      <c r="D406" s="191"/>
      <c r="X406" s="89">
        <f t="shared" si="263"/>
        <v>0</v>
      </c>
      <c r="Y406" s="89">
        <f t="shared" si="263"/>
        <v>0</v>
      </c>
      <c r="Z406" s="89">
        <f t="shared" si="263"/>
        <v>0</v>
      </c>
      <c r="AA406" s="89">
        <f t="shared" si="263"/>
        <v>0</v>
      </c>
      <c r="AB406" s="89">
        <f t="shared" si="263"/>
        <v>0</v>
      </c>
      <c r="AC406" s="89">
        <f t="shared" si="263"/>
        <v>0</v>
      </c>
      <c r="AD406" s="89">
        <f t="shared" si="263"/>
        <v>0</v>
      </c>
      <c r="AE406" s="89">
        <f t="shared" si="263"/>
        <v>0</v>
      </c>
      <c r="AF406" s="89">
        <f t="shared" si="263"/>
        <v>0</v>
      </c>
      <c r="AG406" s="89">
        <f t="shared" si="263"/>
        <v>0</v>
      </c>
      <c r="AH406" s="89">
        <f t="shared" si="263"/>
        <v>0</v>
      </c>
      <c r="AI406" s="89">
        <f t="shared" si="263"/>
        <v>0</v>
      </c>
      <c r="AJ406" s="89">
        <f t="shared" si="263"/>
        <v>0</v>
      </c>
      <c r="AK406" s="89">
        <f t="shared" si="262"/>
        <v>0</v>
      </c>
      <c r="AL406" s="89">
        <f t="shared" si="259"/>
        <v>0</v>
      </c>
      <c r="AM406" s="89">
        <f t="shared" si="259"/>
        <v>0</v>
      </c>
      <c r="AN406" s="89">
        <f t="shared" si="259"/>
        <v>0</v>
      </c>
      <c r="AO406" s="89">
        <f t="shared" si="259"/>
        <v>0</v>
      </c>
      <c r="AP406" s="89">
        <f t="shared" si="259"/>
        <v>14.7</v>
      </c>
      <c r="AQ406" s="89">
        <f t="shared" si="259"/>
        <v>0</v>
      </c>
      <c r="AR406" s="649">
        <f t="shared" si="259"/>
        <v>0</v>
      </c>
      <c r="AS406" s="89">
        <f t="shared" si="260"/>
        <v>14.7</v>
      </c>
    </row>
    <row r="407" spans="2:45" hidden="1" outlineLevel="1">
      <c r="B407" s="648"/>
      <c r="C407" s="81">
        <f t="shared" si="261"/>
        <v>21</v>
      </c>
      <c r="D407" s="191"/>
      <c r="X407" s="89"/>
      <c r="Y407" s="89">
        <f t="shared" si="263"/>
        <v>0</v>
      </c>
      <c r="Z407" s="89">
        <f t="shared" si="263"/>
        <v>0</v>
      </c>
      <c r="AA407" s="89">
        <f t="shared" si="263"/>
        <v>0</v>
      </c>
      <c r="AB407" s="89">
        <f t="shared" si="263"/>
        <v>0</v>
      </c>
      <c r="AC407" s="89">
        <f t="shared" si="263"/>
        <v>0</v>
      </c>
      <c r="AD407" s="89">
        <f t="shared" si="263"/>
        <v>0</v>
      </c>
      <c r="AE407" s="89">
        <f t="shared" si="263"/>
        <v>0</v>
      </c>
      <c r="AF407" s="89">
        <f t="shared" si="263"/>
        <v>0</v>
      </c>
      <c r="AG407" s="89">
        <f t="shared" si="263"/>
        <v>0</v>
      </c>
      <c r="AH407" s="89">
        <f t="shared" si="263"/>
        <v>0</v>
      </c>
      <c r="AI407" s="89">
        <f t="shared" si="263"/>
        <v>0</v>
      </c>
      <c r="AJ407" s="89">
        <f t="shared" si="263"/>
        <v>0</v>
      </c>
      <c r="AK407" s="89">
        <f t="shared" si="262"/>
        <v>0</v>
      </c>
      <c r="AL407" s="89">
        <f t="shared" si="259"/>
        <v>0</v>
      </c>
      <c r="AM407" s="89">
        <f t="shared" si="259"/>
        <v>0</v>
      </c>
      <c r="AN407" s="89">
        <f t="shared" si="259"/>
        <v>0</v>
      </c>
      <c r="AO407" s="89">
        <f t="shared" si="259"/>
        <v>0</v>
      </c>
      <c r="AP407" s="89">
        <f t="shared" si="259"/>
        <v>0</v>
      </c>
      <c r="AQ407" s="89">
        <f t="shared" si="259"/>
        <v>14.7</v>
      </c>
      <c r="AR407" s="649">
        <f t="shared" si="259"/>
        <v>0</v>
      </c>
      <c r="AS407" s="89">
        <f t="shared" si="260"/>
        <v>14.7</v>
      </c>
    </row>
    <row r="408" spans="2:45" hidden="1" outlineLevel="1">
      <c r="B408" s="648"/>
      <c r="C408" s="81">
        <f t="shared" si="261"/>
        <v>22</v>
      </c>
      <c r="D408" s="191"/>
      <c r="X408" s="89"/>
      <c r="Y408" s="89"/>
      <c r="Z408" s="89">
        <f t="shared" si="263"/>
        <v>0</v>
      </c>
      <c r="AA408" s="89">
        <f t="shared" si="263"/>
        <v>0</v>
      </c>
      <c r="AB408" s="89">
        <f t="shared" si="263"/>
        <v>0</v>
      </c>
      <c r="AC408" s="89">
        <f t="shared" si="263"/>
        <v>0</v>
      </c>
      <c r="AD408" s="89">
        <f t="shared" si="263"/>
        <v>0</v>
      </c>
      <c r="AE408" s="89">
        <f t="shared" si="263"/>
        <v>0</v>
      </c>
      <c r="AF408" s="89">
        <f t="shared" si="263"/>
        <v>0</v>
      </c>
      <c r="AG408" s="89">
        <f t="shared" si="263"/>
        <v>0</v>
      </c>
      <c r="AH408" s="89">
        <f t="shared" si="263"/>
        <v>0</v>
      </c>
      <c r="AI408" s="89">
        <f t="shared" si="263"/>
        <v>0</v>
      </c>
      <c r="AJ408" s="89">
        <f t="shared" si="263"/>
        <v>0</v>
      </c>
      <c r="AK408" s="89">
        <f t="shared" si="262"/>
        <v>0</v>
      </c>
      <c r="AL408" s="89">
        <f t="shared" si="259"/>
        <v>0</v>
      </c>
      <c r="AM408" s="89">
        <f t="shared" si="259"/>
        <v>0</v>
      </c>
      <c r="AN408" s="89">
        <f t="shared" si="259"/>
        <v>0</v>
      </c>
      <c r="AO408" s="89">
        <f t="shared" si="259"/>
        <v>0</v>
      </c>
      <c r="AP408" s="89">
        <f t="shared" si="259"/>
        <v>0</v>
      </c>
      <c r="AQ408" s="89">
        <f t="shared" si="259"/>
        <v>0</v>
      </c>
      <c r="AR408" s="649">
        <f t="shared" si="259"/>
        <v>14.7</v>
      </c>
      <c r="AS408" s="89">
        <f t="shared" si="260"/>
        <v>14.7</v>
      </c>
    </row>
    <row r="409" spans="2:45" hidden="1" outlineLevel="1">
      <c r="B409" s="648"/>
      <c r="C409" s="81">
        <f t="shared" si="261"/>
        <v>23</v>
      </c>
      <c r="D409" s="191"/>
      <c r="X409" s="89"/>
      <c r="Y409" s="89"/>
      <c r="Z409" s="89"/>
      <c r="AA409" s="89">
        <f t="shared" si="263"/>
        <v>0</v>
      </c>
      <c r="AB409" s="89">
        <f t="shared" si="263"/>
        <v>0</v>
      </c>
      <c r="AC409" s="89">
        <f t="shared" si="263"/>
        <v>0</v>
      </c>
      <c r="AD409" s="89">
        <f t="shared" si="263"/>
        <v>0</v>
      </c>
      <c r="AE409" s="89">
        <f t="shared" si="263"/>
        <v>0</v>
      </c>
      <c r="AF409" s="89">
        <f t="shared" si="263"/>
        <v>0</v>
      </c>
      <c r="AG409" s="89">
        <f t="shared" si="263"/>
        <v>0</v>
      </c>
      <c r="AH409" s="89">
        <f t="shared" si="263"/>
        <v>0</v>
      </c>
      <c r="AI409" s="89">
        <f t="shared" si="263"/>
        <v>0</v>
      </c>
      <c r="AJ409" s="89">
        <f t="shared" si="263"/>
        <v>0</v>
      </c>
      <c r="AK409" s="89">
        <f t="shared" si="262"/>
        <v>0</v>
      </c>
      <c r="AL409" s="89">
        <f t="shared" si="259"/>
        <v>0</v>
      </c>
      <c r="AM409" s="89">
        <f t="shared" si="259"/>
        <v>0</v>
      </c>
      <c r="AN409" s="89">
        <f t="shared" si="259"/>
        <v>0</v>
      </c>
      <c r="AO409" s="89">
        <f t="shared" si="259"/>
        <v>0</v>
      </c>
      <c r="AP409" s="89">
        <f t="shared" si="259"/>
        <v>0</v>
      </c>
      <c r="AQ409" s="89">
        <f t="shared" si="259"/>
        <v>0</v>
      </c>
      <c r="AR409" s="649">
        <f t="shared" si="259"/>
        <v>0</v>
      </c>
      <c r="AS409" s="89">
        <f t="shared" si="260"/>
        <v>0</v>
      </c>
    </row>
    <row r="410" spans="2:45" hidden="1" outlineLevel="1">
      <c r="B410" s="648"/>
      <c r="C410" s="81">
        <f t="shared" si="261"/>
        <v>24</v>
      </c>
      <c r="D410" s="191"/>
      <c r="X410" s="89"/>
      <c r="Y410" s="89"/>
      <c r="Z410" s="89"/>
      <c r="AA410" s="89"/>
      <c r="AB410" s="89">
        <f t="shared" si="263"/>
        <v>0</v>
      </c>
      <c r="AC410" s="89">
        <f t="shared" si="263"/>
        <v>0</v>
      </c>
      <c r="AD410" s="89">
        <f t="shared" si="263"/>
        <v>0</v>
      </c>
      <c r="AE410" s="89">
        <f t="shared" si="263"/>
        <v>0</v>
      </c>
      <c r="AF410" s="89">
        <f t="shared" si="263"/>
        <v>0</v>
      </c>
      <c r="AG410" s="89">
        <f t="shared" si="263"/>
        <v>0</v>
      </c>
      <c r="AH410" s="89">
        <f t="shared" si="263"/>
        <v>0</v>
      </c>
      <c r="AI410" s="89">
        <f t="shared" si="263"/>
        <v>0</v>
      </c>
      <c r="AJ410" s="89">
        <f t="shared" si="263"/>
        <v>0</v>
      </c>
      <c r="AK410" s="89">
        <f t="shared" si="262"/>
        <v>0</v>
      </c>
      <c r="AL410" s="89">
        <f t="shared" si="259"/>
        <v>0</v>
      </c>
      <c r="AM410" s="89">
        <f t="shared" si="259"/>
        <v>0</v>
      </c>
      <c r="AN410" s="89">
        <f t="shared" si="259"/>
        <v>0</v>
      </c>
      <c r="AO410" s="89">
        <f t="shared" si="259"/>
        <v>0</v>
      </c>
      <c r="AP410" s="89">
        <f t="shared" si="259"/>
        <v>0</v>
      </c>
      <c r="AQ410" s="89">
        <f t="shared" si="259"/>
        <v>0</v>
      </c>
      <c r="AR410" s="649">
        <f t="shared" si="259"/>
        <v>0</v>
      </c>
      <c r="AS410" s="89">
        <f t="shared" si="260"/>
        <v>0</v>
      </c>
    </row>
    <row r="411" spans="2:45" hidden="1" outlineLevel="1">
      <c r="B411" s="648"/>
      <c r="C411" s="81">
        <f t="shared" si="261"/>
        <v>25</v>
      </c>
      <c r="D411" s="191"/>
      <c r="X411" s="89"/>
      <c r="Y411" s="89"/>
      <c r="Z411" s="89"/>
      <c r="AA411" s="89"/>
      <c r="AB411" s="89"/>
      <c r="AC411" s="89">
        <f t="shared" si="263"/>
        <v>0</v>
      </c>
      <c r="AD411" s="89">
        <f t="shared" si="263"/>
        <v>0</v>
      </c>
      <c r="AE411" s="89">
        <f t="shared" si="263"/>
        <v>0</v>
      </c>
      <c r="AF411" s="89">
        <f t="shared" si="263"/>
        <v>0</v>
      </c>
      <c r="AG411" s="89">
        <f t="shared" si="263"/>
        <v>0</v>
      </c>
      <c r="AH411" s="89">
        <f t="shared" si="263"/>
        <v>0</v>
      </c>
      <c r="AI411" s="89">
        <f t="shared" si="263"/>
        <v>0</v>
      </c>
      <c r="AJ411" s="89">
        <f t="shared" si="263"/>
        <v>0</v>
      </c>
      <c r="AK411" s="89">
        <f t="shared" si="262"/>
        <v>0</v>
      </c>
      <c r="AL411" s="89">
        <f t="shared" si="259"/>
        <v>0</v>
      </c>
      <c r="AM411" s="89">
        <f t="shared" si="259"/>
        <v>0</v>
      </c>
      <c r="AN411" s="89">
        <f t="shared" si="259"/>
        <v>0</v>
      </c>
      <c r="AO411" s="89">
        <f t="shared" si="259"/>
        <v>0</v>
      </c>
      <c r="AP411" s="89">
        <f t="shared" si="259"/>
        <v>0</v>
      </c>
      <c r="AQ411" s="89">
        <f t="shared" si="259"/>
        <v>0</v>
      </c>
      <c r="AR411" s="649">
        <f t="shared" si="259"/>
        <v>0</v>
      </c>
      <c r="AS411" s="89">
        <f t="shared" si="260"/>
        <v>0</v>
      </c>
    </row>
    <row r="412" spans="2:45" hidden="1" outlineLevel="1">
      <c r="B412" s="648"/>
      <c r="C412" s="81">
        <f t="shared" si="261"/>
        <v>26</v>
      </c>
      <c r="D412" s="191"/>
      <c r="X412" s="89"/>
      <c r="Y412" s="89"/>
      <c r="Z412" s="89"/>
      <c r="AA412" s="89"/>
      <c r="AB412" s="89"/>
      <c r="AC412" s="89"/>
      <c r="AD412" s="89">
        <f t="shared" si="263"/>
        <v>0</v>
      </c>
      <c r="AE412" s="89">
        <f t="shared" si="263"/>
        <v>0</v>
      </c>
      <c r="AF412" s="89">
        <f t="shared" si="263"/>
        <v>0</v>
      </c>
      <c r="AG412" s="89">
        <f t="shared" si="263"/>
        <v>0</v>
      </c>
      <c r="AH412" s="89">
        <f t="shared" si="263"/>
        <v>0</v>
      </c>
      <c r="AI412" s="89">
        <f t="shared" si="263"/>
        <v>0</v>
      </c>
      <c r="AJ412" s="89">
        <f t="shared" si="263"/>
        <v>0</v>
      </c>
      <c r="AK412" s="89">
        <f t="shared" si="262"/>
        <v>0</v>
      </c>
      <c r="AL412" s="89">
        <f t="shared" si="259"/>
        <v>0</v>
      </c>
      <c r="AM412" s="89">
        <f t="shared" si="259"/>
        <v>0</v>
      </c>
      <c r="AN412" s="89">
        <f t="shared" si="259"/>
        <v>0</v>
      </c>
      <c r="AO412" s="89">
        <f t="shared" si="259"/>
        <v>0</v>
      </c>
      <c r="AP412" s="89">
        <f t="shared" si="259"/>
        <v>0</v>
      </c>
      <c r="AQ412" s="89">
        <f t="shared" si="259"/>
        <v>0</v>
      </c>
      <c r="AR412" s="649">
        <f t="shared" si="259"/>
        <v>0</v>
      </c>
      <c r="AS412" s="89">
        <f t="shared" si="260"/>
        <v>0</v>
      </c>
    </row>
    <row r="413" spans="2:45" hidden="1" outlineLevel="1">
      <c r="B413" s="648"/>
      <c r="C413" s="81">
        <f t="shared" si="261"/>
        <v>27</v>
      </c>
      <c r="D413" s="191"/>
      <c r="X413" s="89"/>
      <c r="Y413" s="89"/>
      <c r="Z413" s="89"/>
      <c r="AA413" s="89"/>
      <c r="AB413" s="89"/>
      <c r="AC413" s="89"/>
      <c r="AD413" s="89"/>
      <c r="AE413" s="89">
        <f t="shared" si="263"/>
        <v>0</v>
      </c>
      <c r="AF413" s="89">
        <f t="shared" si="263"/>
        <v>0</v>
      </c>
      <c r="AG413" s="89">
        <f t="shared" si="263"/>
        <v>0</v>
      </c>
      <c r="AH413" s="89">
        <f t="shared" si="263"/>
        <v>0</v>
      </c>
      <c r="AI413" s="89">
        <f t="shared" si="263"/>
        <v>0</v>
      </c>
      <c r="AJ413" s="89">
        <f t="shared" si="263"/>
        <v>0</v>
      </c>
      <c r="AK413" s="89">
        <f t="shared" si="262"/>
        <v>0</v>
      </c>
      <c r="AL413" s="89">
        <f t="shared" si="259"/>
        <v>0</v>
      </c>
      <c r="AM413" s="89">
        <f t="shared" si="259"/>
        <v>0</v>
      </c>
      <c r="AN413" s="89">
        <f t="shared" si="259"/>
        <v>0</v>
      </c>
      <c r="AO413" s="89">
        <f t="shared" si="259"/>
        <v>0</v>
      </c>
      <c r="AP413" s="89">
        <f t="shared" si="259"/>
        <v>0</v>
      </c>
      <c r="AQ413" s="89">
        <f t="shared" si="259"/>
        <v>0</v>
      </c>
      <c r="AR413" s="649">
        <f t="shared" si="259"/>
        <v>0</v>
      </c>
      <c r="AS413" s="89">
        <f t="shared" si="260"/>
        <v>0</v>
      </c>
    </row>
    <row r="414" spans="2:45" hidden="1" outlineLevel="1">
      <c r="B414" s="648"/>
      <c r="C414" s="81">
        <f t="shared" si="261"/>
        <v>28</v>
      </c>
      <c r="D414" s="191"/>
      <c r="X414" s="89"/>
      <c r="Y414" s="89"/>
      <c r="Z414" s="89"/>
      <c r="AA414" s="89"/>
      <c r="AB414" s="89"/>
      <c r="AC414" s="89"/>
      <c r="AD414" s="89"/>
      <c r="AE414" s="89"/>
      <c r="AF414" s="89">
        <f t="shared" si="263"/>
        <v>0</v>
      </c>
      <c r="AG414" s="89">
        <f t="shared" si="263"/>
        <v>0</v>
      </c>
      <c r="AH414" s="89">
        <f t="shared" si="263"/>
        <v>0</v>
      </c>
      <c r="AI414" s="89">
        <f t="shared" si="263"/>
        <v>0</v>
      </c>
      <c r="AJ414" s="89">
        <f t="shared" si="263"/>
        <v>0</v>
      </c>
      <c r="AK414" s="89">
        <f t="shared" si="262"/>
        <v>0</v>
      </c>
      <c r="AL414" s="89">
        <f t="shared" si="259"/>
        <v>0</v>
      </c>
      <c r="AM414" s="89">
        <f t="shared" si="259"/>
        <v>0</v>
      </c>
      <c r="AN414" s="89">
        <f t="shared" si="259"/>
        <v>0</v>
      </c>
      <c r="AO414" s="89">
        <f t="shared" si="259"/>
        <v>0</v>
      </c>
      <c r="AP414" s="89">
        <f t="shared" si="259"/>
        <v>0</v>
      </c>
      <c r="AQ414" s="89">
        <f t="shared" si="259"/>
        <v>0</v>
      </c>
      <c r="AR414" s="649">
        <f t="shared" si="259"/>
        <v>0</v>
      </c>
      <c r="AS414" s="89">
        <f t="shared" si="260"/>
        <v>0</v>
      </c>
    </row>
    <row r="415" spans="2:45" hidden="1" outlineLevel="1">
      <c r="B415" s="648"/>
      <c r="C415" s="81">
        <f t="shared" si="261"/>
        <v>29</v>
      </c>
      <c r="D415" s="191"/>
      <c r="X415" s="89"/>
      <c r="Y415" s="89"/>
      <c r="Z415" s="89"/>
      <c r="AA415" s="89"/>
      <c r="AB415" s="89"/>
      <c r="AC415" s="89"/>
      <c r="AD415" s="89"/>
      <c r="AE415" s="89"/>
      <c r="AF415" s="89"/>
      <c r="AG415" s="89">
        <f t="shared" si="263"/>
        <v>0</v>
      </c>
      <c r="AH415" s="89">
        <f t="shared" si="263"/>
        <v>0</v>
      </c>
      <c r="AI415" s="89">
        <f t="shared" si="263"/>
        <v>0</v>
      </c>
      <c r="AJ415" s="89">
        <f t="shared" si="263"/>
        <v>0</v>
      </c>
      <c r="AK415" s="89">
        <f t="shared" si="262"/>
        <v>0</v>
      </c>
      <c r="AL415" s="89">
        <f t="shared" si="259"/>
        <v>0</v>
      </c>
      <c r="AM415" s="89">
        <f t="shared" si="259"/>
        <v>0</v>
      </c>
      <c r="AN415" s="89">
        <f t="shared" si="259"/>
        <v>0</v>
      </c>
      <c r="AO415" s="89">
        <f t="shared" si="259"/>
        <v>0</v>
      </c>
      <c r="AP415" s="89">
        <f t="shared" si="259"/>
        <v>0</v>
      </c>
      <c r="AQ415" s="89">
        <f t="shared" si="259"/>
        <v>0</v>
      </c>
      <c r="AR415" s="649">
        <f t="shared" si="259"/>
        <v>0</v>
      </c>
      <c r="AS415" s="89">
        <f t="shared" si="260"/>
        <v>0</v>
      </c>
    </row>
    <row r="416" spans="2:45" hidden="1" outlineLevel="1">
      <c r="B416" s="648"/>
      <c r="C416" s="81">
        <f t="shared" si="261"/>
        <v>30</v>
      </c>
      <c r="D416" s="191"/>
      <c r="X416" s="89"/>
      <c r="Y416" s="89"/>
      <c r="Z416" s="89"/>
      <c r="AA416" s="89"/>
      <c r="AB416" s="89"/>
      <c r="AC416" s="89"/>
      <c r="AD416" s="89"/>
      <c r="AE416" s="89"/>
      <c r="AF416" s="89"/>
      <c r="AG416" s="89"/>
      <c r="AH416" s="89">
        <f t="shared" si="263"/>
        <v>0</v>
      </c>
      <c r="AI416" s="89">
        <f t="shared" si="263"/>
        <v>0</v>
      </c>
      <c r="AJ416" s="89">
        <f t="shared" si="263"/>
        <v>0</v>
      </c>
      <c r="AK416" s="89">
        <f t="shared" si="262"/>
        <v>0</v>
      </c>
      <c r="AL416" s="89">
        <f t="shared" si="259"/>
        <v>0</v>
      </c>
      <c r="AM416" s="89">
        <f t="shared" si="259"/>
        <v>0</v>
      </c>
      <c r="AN416" s="89">
        <f t="shared" si="259"/>
        <v>0</v>
      </c>
      <c r="AO416" s="89">
        <f t="shared" si="259"/>
        <v>0</v>
      </c>
      <c r="AP416" s="89">
        <f t="shared" si="259"/>
        <v>0</v>
      </c>
      <c r="AQ416" s="89">
        <f t="shared" si="259"/>
        <v>0</v>
      </c>
      <c r="AR416" s="649">
        <f t="shared" si="259"/>
        <v>0</v>
      </c>
      <c r="AS416" s="89">
        <f t="shared" si="260"/>
        <v>0</v>
      </c>
    </row>
    <row r="417" spans="1:45" hidden="1" outlineLevel="1">
      <c r="B417" s="648"/>
      <c r="C417" s="81">
        <f t="shared" si="261"/>
        <v>31</v>
      </c>
      <c r="D417" s="191"/>
      <c r="X417" s="89"/>
      <c r="Y417" s="89"/>
      <c r="Z417" s="89"/>
      <c r="AA417" s="89"/>
      <c r="AB417" s="89"/>
      <c r="AC417" s="89"/>
      <c r="AD417" s="89"/>
      <c r="AE417" s="89"/>
      <c r="AF417" s="89"/>
      <c r="AG417" s="89"/>
      <c r="AH417" s="89"/>
      <c r="AI417" s="89">
        <f>AH416</f>
        <v>0</v>
      </c>
      <c r="AJ417" s="89">
        <f t="shared" si="263"/>
        <v>0</v>
      </c>
      <c r="AK417" s="89">
        <f t="shared" si="262"/>
        <v>0</v>
      </c>
      <c r="AL417" s="89">
        <f t="shared" si="259"/>
        <v>0</v>
      </c>
      <c r="AM417" s="89">
        <f t="shared" si="259"/>
        <v>0</v>
      </c>
      <c r="AN417" s="89">
        <f t="shared" si="259"/>
        <v>0</v>
      </c>
      <c r="AO417" s="89">
        <f t="shared" si="259"/>
        <v>0</v>
      </c>
      <c r="AP417" s="89">
        <f t="shared" si="259"/>
        <v>0</v>
      </c>
      <c r="AQ417" s="89">
        <f t="shared" si="259"/>
        <v>0</v>
      </c>
      <c r="AR417" s="649">
        <f t="shared" si="259"/>
        <v>0</v>
      </c>
      <c r="AS417" s="89">
        <f>SUM(E417:AR417)</f>
        <v>0</v>
      </c>
    </row>
    <row r="418" spans="1:45" hidden="1" outlineLevel="1">
      <c r="B418" s="648"/>
      <c r="C418" s="81">
        <f t="shared" si="261"/>
        <v>32</v>
      </c>
      <c r="D418" s="191"/>
      <c r="X418" s="89"/>
      <c r="Y418" s="89"/>
      <c r="Z418" s="89"/>
      <c r="AA418" s="89"/>
      <c r="AB418" s="89"/>
      <c r="AC418" s="89"/>
      <c r="AD418" s="89"/>
      <c r="AE418" s="89"/>
      <c r="AF418" s="89"/>
      <c r="AG418" s="89"/>
      <c r="AH418" s="89"/>
      <c r="AI418" s="89"/>
      <c r="AJ418" s="89">
        <f>AI417</f>
        <v>0</v>
      </c>
      <c r="AK418" s="89">
        <f t="shared" si="262"/>
        <v>0</v>
      </c>
      <c r="AL418" s="89">
        <f t="shared" si="259"/>
        <v>0</v>
      </c>
      <c r="AM418" s="89">
        <f t="shared" si="259"/>
        <v>0</v>
      </c>
      <c r="AN418" s="89">
        <f t="shared" si="259"/>
        <v>0</v>
      </c>
      <c r="AO418" s="89">
        <f t="shared" si="259"/>
        <v>0</v>
      </c>
      <c r="AP418" s="89">
        <f t="shared" si="259"/>
        <v>0</v>
      </c>
      <c r="AQ418" s="89">
        <f t="shared" si="259"/>
        <v>0</v>
      </c>
      <c r="AR418" s="649">
        <f t="shared" si="259"/>
        <v>0</v>
      </c>
      <c r="AS418" s="89">
        <f t="shared" ref="AS418:AS426" si="264">SUM(E418:AR418)</f>
        <v>0</v>
      </c>
    </row>
    <row r="419" spans="1:45" hidden="1" outlineLevel="1">
      <c r="B419" s="648"/>
      <c r="C419" s="81">
        <f t="shared" si="261"/>
        <v>33</v>
      </c>
      <c r="D419" s="191"/>
      <c r="X419" s="89"/>
      <c r="Y419" s="89"/>
      <c r="Z419" s="89"/>
      <c r="AA419" s="89"/>
      <c r="AB419" s="89"/>
      <c r="AC419" s="89"/>
      <c r="AD419" s="89"/>
      <c r="AE419" s="89"/>
      <c r="AF419" s="89"/>
      <c r="AG419" s="89"/>
      <c r="AH419" s="89"/>
      <c r="AI419" s="89"/>
      <c r="AJ419" s="89"/>
      <c r="AK419" s="89">
        <f>AJ418</f>
        <v>0</v>
      </c>
      <c r="AL419" s="89">
        <f t="shared" si="259"/>
        <v>0</v>
      </c>
      <c r="AM419" s="89">
        <f t="shared" si="259"/>
        <v>0</v>
      </c>
      <c r="AN419" s="89">
        <f t="shared" si="259"/>
        <v>0</v>
      </c>
      <c r="AO419" s="89">
        <f t="shared" si="259"/>
        <v>0</v>
      </c>
      <c r="AP419" s="89">
        <f t="shared" si="259"/>
        <v>0</v>
      </c>
      <c r="AQ419" s="89">
        <f t="shared" si="259"/>
        <v>0</v>
      </c>
      <c r="AR419" s="649">
        <f t="shared" si="259"/>
        <v>0</v>
      </c>
      <c r="AS419" s="89">
        <f t="shared" si="264"/>
        <v>0</v>
      </c>
    </row>
    <row r="420" spans="1:45" hidden="1" outlineLevel="1">
      <c r="B420" s="648"/>
      <c r="C420" s="81">
        <f t="shared" si="261"/>
        <v>34</v>
      </c>
      <c r="D420" s="191"/>
      <c r="X420" s="89"/>
      <c r="Y420" s="89"/>
      <c r="Z420" s="89"/>
      <c r="AA420" s="89"/>
      <c r="AB420" s="89"/>
      <c r="AC420" s="89"/>
      <c r="AD420" s="89"/>
      <c r="AE420" s="89"/>
      <c r="AF420" s="89"/>
      <c r="AG420" s="89"/>
      <c r="AH420" s="89"/>
      <c r="AI420" s="89"/>
      <c r="AJ420" s="89"/>
      <c r="AK420" s="89"/>
      <c r="AL420" s="89">
        <f>AK419</f>
        <v>0</v>
      </c>
      <c r="AM420" s="89">
        <f t="shared" ref="AM420:AR424" si="265">AL419</f>
        <v>0</v>
      </c>
      <c r="AN420" s="89">
        <f t="shared" si="265"/>
        <v>0</v>
      </c>
      <c r="AO420" s="89">
        <f t="shared" si="265"/>
        <v>0</v>
      </c>
      <c r="AP420" s="89">
        <f t="shared" si="265"/>
        <v>0</v>
      </c>
      <c r="AQ420" s="89">
        <f t="shared" si="265"/>
        <v>0</v>
      </c>
      <c r="AR420" s="649">
        <f t="shared" si="265"/>
        <v>0</v>
      </c>
      <c r="AS420" s="89">
        <f t="shared" si="264"/>
        <v>0</v>
      </c>
    </row>
    <row r="421" spans="1:45" hidden="1" outlineLevel="1">
      <c r="B421" s="648"/>
      <c r="C421" s="81">
        <f t="shared" si="261"/>
        <v>35</v>
      </c>
      <c r="D421" s="191"/>
      <c r="X421" s="89"/>
      <c r="Y421" s="89"/>
      <c r="Z421" s="89"/>
      <c r="AA421" s="89"/>
      <c r="AB421" s="89"/>
      <c r="AC421" s="89"/>
      <c r="AD421" s="89"/>
      <c r="AE421" s="89"/>
      <c r="AF421" s="89"/>
      <c r="AG421" s="89"/>
      <c r="AH421" s="89"/>
      <c r="AI421" s="89"/>
      <c r="AJ421" s="89"/>
      <c r="AK421" s="89"/>
      <c r="AL421" s="89"/>
      <c r="AM421" s="89">
        <f>AL420</f>
        <v>0</v>
      </c>
      <c r="AN421" s="89">
        <f t="shared" si="265"/>
        <v>0</v>
      </c>
      <c r="AO421" s="89">
        <f t="shared" si="265"/>
        <v>0</v>
      </c>
      <c r="AP421" s="89">
        <f t="shared" si="265"/>
        <v>0</v>
      </c>
      <c r="AQ421" s="89">
        <f t="shared" si="265"/>
        <v>0</v>
      </c>
      <c r="AR421" s="649">
        <f t="shared" si="265"/>
        <v>0</v>
      </c>
      <c r="AS421" s="89">
        <f t="shared" si="264"/>
        <v>0</v>
      </c>
    </row>
    <row r="422" spans="1:45" hidden="1" outlineLevel="1">
      <c r="B422" s="648"/>
      <c r="C422" s="81">
        <f t="shared" si="261"/>
        <v>36</v>
      </c>
      <c r="D422" s="191"/>
      <c r="X422" s="89"/>
      <c r="Y422" s="89"/>
      <c r="Z422" s="89"/>
      <c r="AA422" s="89"/>
      <c r="AB422" s="89"/>
      <c r="AC422" s="89"/>
      <c r="AD422" s="89"/>
      <c r="AE422" s="89"/>
      <c r="AF422" s="89"/>
      <c r="AG422" s="89"/>
      <c r="AH422" s="89"/>
      <c r="AI422" s="89"/>
      <c r="AJ422" s="89"/>
      <c r="AK422" s="89"/>
      <c r="AL422" s="89"/>
      <c r="AM422" s="89"/>
      <c r="AN422" s="89">
        <f>AM421</f>
        <v>0</v>
      </c>
      <c r="AO422" s="89">
        <f t="shared" si="265"/>
        <v>0</v>
      </c>
      <c r="AP422" s="89">
        <f t="shared" si="265"/>
        <v>0</v>
      </c>
      <c r="AQ422" s="89">
        <f t="shared" si="265"/>
        <v>0</v>
      </c>
      <c r="AR422" s="649">
        <f t="shared" si="265"/>
        <v>0</v>
      </c>
      <c r="AS422" s="89">
        <f t="shared" si="264"/>
        <v>0</v>
      </c>
    </row>
    <row r="423" spans="1:45" hidden="1" outlineLevel="1">
      <c r="B423" s="648"/>
      <c r="C423" s="81">
        <f t="shared" si="261"/>
        <v>37</v>
      </c>
      <c r="D423" s="191"/>
      <c r="X423" s="89"/>
      <c r="Y423" s="89"/>
      <c r="Z423" s="89"/>
      <c r="AA423" s="89"/>
      <c r="AB423" s="89"/>
      <c r="AC423" s="89"/>
      <c r="AD423" s="89"/>
      <c r="AE423" s="89"/>
      <c r="AF423" s="89"/>
      <c r="AG423" s="89"/>
      <c r="AH423" s="89"/>
      <c r="AI423" s="89"/>
      <c r="AJ423" s="89"/>
      <c r="AK423" s="89"/>
      <c r="AL423" s="89"/>
      <c r="AM423" s="89"/>
      <c r="AN423" s="89"/>
      <c r="AO423" s="89">
        <f>AN422</f>
        <v>0</v>
      </c>
      <c r="AP423" s="89">
        <f t="shared" si="265"/>
        <v>0</v>
      </c>
      <c r="AQ423" s="89">
        <f t="shared" si="265"/>
        <v>0</v>
      </c>
      <c r="AR423" s="649">
        <f t="shared" si="265"/>
        <v>0</v>
      </c>
      <c r="AS423" s="89">
        <f t="shared" si="264"/>
        <v>0</v>
      </c>
    </row>
    <row r="424" spans="1:45" hidden="1" outlineLevel="1">
      <c r="B424" s="648"/>
      <c r="C424" s="81">
        <f t="shared" si="261"/>
        <v>38</v>
      </c>
      <c r="D424" s="191"/>
      <c r="X424" s="89"/>
      <c r="Y424" s="89"/>
      <c r="Z424" s="89"/>
      <c r="AA424" s="89"/>
      <c r="AB424" s="89"/>
      <c r="AC424" s="89"/>
      <c r="AD424" s="89"/>
      <c r="AE424" s="89"/>
      <c r="AF424" s="89"/>
      <c r="AG424" s="89"/>
      <c r="AH424" s="89"/>
      <c r="AI424" s="89"/>
      <c r="AJ424" s="89"/>
      <c r="AK424" s="89"/>
      <c r="AL424" s="89"/>
      <c r="AM424" s="89"/>
      <c r="AN424" s="89"/>
      <c r="AO424" s="89"/>
      <c r="AP424" s="89">
        <f>AO423</f>
        <v>0</v>
      </c>
      <c r="AQ424" s="89">
        <f t="shared" si="265"/>
        <v>0</v>
      </c>
      <c r="AR424" s="649">
        <f t="shared" si="265"/>
        <v>0</v>
      </c>
      <c r="AS424" s="89">
        <f t="shared" si="264"/>
        <v>0</v>
      </c>
    </row>
    <row r="425" spans="1:45" hidden="1" outlineLevel="1">
      <c r="B425" s="648"/>
      <c r="C425" s="81">
        <f t="shared" si="261"/>
        <v>39</v>
      </c>
      <c r="D425" s="191"/>
      <c r="X425" s="89"/>
      <c r="Y425" s="89"/>
      <c r="Z425" s="89"/>
      <c r="AA425" s="89"/>
      <c r="AB425" s="89"/>
      <c r="AC425" s="89"/>
      <c r="AD425" s="89"/>
      <c r="AE425" s="89"/>
      <c r="AF425" s="89"/>
      <c r="AG425" s="89"/>
      <c r="AH425" s="89"/>
      <c r="AI425" s="89"/>
      <c r="AJ425" s="89"/>
      <c r="AK425" s="89"/>
      <c r="AL425" s="89"/>
      <c r="AM425" s="89"/>
      <c r="AN425" s="89"/>
      <c r="AO425" s="89"/>
      <c r="AP425" s="89"/>
      <c r="AQ425" s="89">
        <f>AP424</f>
        <v>0</v>
      </c>
      <c r="AR425" s="649">
        <f>AQ424</f>
        <v>0</v>
      </c>
      <c r="AS425" s="89">
        <f t="shared" si="264"/>
        <v>0</v>
      </c>
    </row>
    <row r="426" spans="1:45" hidden="1" outlineLevel="1">
      <c r="B426" s="650"/>
      <c r="C426" s="126">
        <f t="shared" si="261"/>
        <v>40</v>
      </c>
      <c r="D426" s="247"/>
      <c r="E426" s="148"/>
      <c r="F426" s="148"/>
      <c r="G426" s="148"/>
      <c r="H426" s="148"/>
      <c r="I426" s="148"/>
      <c r="J426" s="148"/>
      <c r="K426" s="148"/>
      <c r="L426" s="148"/>
      <c r="M426" s="148"/>
      <c r="N426" s="148"/>
      <c r="O426" s="148"/>
      <c r="P426" s="148"/>
      <c r="Q426" s="148"/>
      <c r="R426" s="148"/>
      <c r="S426" s="148"/>
      <c r="T426" s="148"/>
      <c r="U426" s="148"/>
      <c r="V426" s="148"/>
      <c r="W426" s="148"/>
      <c r="X426" s="603"/>
      <c r="Y426" s="603"/>
      <c r="Z426" s="603"/>
      <c r="AA426" s="603"/>
      <c r="AB426" s="603"/>
      <c r="AC426" s="603"/>
      <c r="AD426" s="603"/>
      <c r="AE426" s="603"/>
      <c r="AF426" s="603"/>
      <c r="AG426" s="603"/>
      <c r="AH426" s="603"/>
      <c r="AI426" s="603"/>
      <c r="AJ426" s="603"/>
      <c r="AK426" s="603"/>
      <c r="AL426" s="603"/>
      <c r="AM426" s="603"/>
      <c r="AN426" s="603"/>
      <c r="AO426" s="603"/>
      <c r="AP426" s="603"/>
      <c r="AQ426" s="603"/>
      <c r="AR426" s="651">
        <f>AQ425</f>
        <v>0</v>
      </c>
      <c r="AS426" s="89">
        <f t="shared" si="264"/>
        <v>0</v>
      </c>
    </row>
    <row r="427" spans="1:45" s="174" customFormat="1" ht="5.25" customHeight="1">
      <c r="A427" s="158"/>
      <c r="C427" s="480"/>
      <c r="D427" s="184"/>
      <c r="E427" s="185"/>
      <c r="F427" s="185"/>
      <c r="G427" s="185"/>
      <c r="H427" s="185"/>
      <c r="I427" s="185"/>
      <c r="J427" s="185"/>
      <c r="K427" s="185"/>
      <c r="L427" s="185"/>
      <c r="M427" s="185"/>
      <c r="N427" s="185"/>
      <c r="O427" s="185"/>
      <c r="P427" s="185"/>
      <c r="Q427" s="185"/>
      <c r="R427" s="185"/>
      <c r="S427" s="185"/>
      <c r="T427" s="185"/>
      <c r="U427" s="185"/>
      <c r="V427" s="185"/>
      <c r="W427" s="185"/>
      <c r="X427" s="185"/>
      <c r="Y427" s="185"/>
      <c r="Z427" s="185"/>
      <c r="AA427" s="185"/>
      <c r="AB427" s="185"/>
      <c r="AC427" s="185"/>
      <c r="AD427" s="185"/>
      <c r="AE427" s="185"/>
      <c r="AF427" s="185"/>
      <c r="AG427" s="185"/>
      <c r="AH427" s="185"/>
      <c r="AI427" s="185"/>
      <c r="AJ427" s="185"/>
      <c r="AK427" s="185"/>
      <c r="AL427" s="185"/>
      <c r="AM427" s="185"/>
      <c r="AN427" s="185"/>
      <c r="AO427" s="185"/>
      <c r="AP427" s="185"/>
      <c r="AQ427" s="185"/>
      <c r="AR427" s="185"/>
      <c r="AS427" s="185"/>
    </row>
    <row r="428" spans="1:45" collapsed="1">
      <c r="B428" s="877" t="s">
        <v>1192</v>
      </c>
      <c r="C428" s="199" t="s">
        <v>418</v>
      </c>
      <c r="D428" s="658" t="s">
        <v>689</v>
      </c>
      <c r="E428" s="659"/>
      <c r="F428" s="659"/>
      <c r="G428" s="659"/>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c r="AL428" s="284"/>
      <c r="AM428" s="284"/>
      <c r="AN428" s="284"/>
      <c r="AO428" s="284"/>
      <c r="AP428" s="284"/>
      <c r="AQ428" s="284"/>
      <c r="AR428" s="1008"/>
    </row>
    <row r="429" spans="1:45" hidden="1" outlineLevel="1">
      <c r="B429" s="648"/>
      <c r="C429" s="81">
        <v>1</v>
      </c>
      <c r="D429" s="191"/>
      <c r="E429" s="89">
        <v>0</v>
      </c>
      <c r="F429" s="89">
        <v>0</v>
      </c>
      <c r="G429" s="89">
        <v>0</v>
      </c>
      <c r="H429" s="89">
        <v>0</v>
      </c>
      <c r="I429" s="89">
        <v>0</v>
      </c>
      <c r="J429" s="89">
        <v>0</v>
      </c>
      <c r="K429" s="89">
        <v>0</v>
      </c>
      <c r="L429" s="89">
        <v>0</v>
      </c>
      <c r="M429" s="89">
        <v>0</v>
      </c>
      <c r="N429" s="89">
        <v>0</v>
      </c>
      <c r="O429" s="89">
        <v>0</v>
      </c>
      <c r="P429" s="89">
        <v>0</v>
      </c>
      <c r="Q429" s="89">
        <v>0</v>
      </c>
      <c r="R429" s="89">
        <v>0</v>
      </c>
      <c r="S429" s="89">
        <v>0</v>
      </c>
      <c r="T429" s="89">
        <v>0</v>
      </c>
      <c r="U429" s="89">
        <v>0</v>
      </c>
      <c r="V429" s="89">
        <v>0</v>
      </c>
      <c r="W429" s="89">
        <v>0</v>
      </c>
      <c r="X429" s="89">
        <v>0</v>
      </c>
      <c r="Y429" s="89">
        <v>0</v>
      </c>
      <c r="Z429" s="89">
        <v>0</v>
      </c>
      <c r="AA429" s="89">
        <v>0</v>
      </c>
      <c r="AB429" s="89">
        <v>0</v>
      </c>
      <c r="AC429" s="89">
        <v>0</v>
      </c>
      <c r="AD429" s="89">
        <v>29.3</v>
      </c>
      <c r="AE429" s="89">
        <v>0</v>
      </c>
      <c r="AF429" s="89">
        <v>0</v>
      </c>
      <c r="AG429" s="89">
        <v>0</v>
      </c>
      <c r="AH429" s="89">
        <v>0</v>
      </c>
      <c r="AI429" s="89">
        <v>0</v>
      </c>
      <c r="AJ429" s="89">
        <v>0</v>
      </c>
      <c r="AK429" s="89">
        <v>0</v>
      </c>
      <c r="AL429" s="89">
        <v>0</v>
      </c>
      <c r="AM429" s="89">
        <v>0</v>
      </c>
      <c r="AN429" s="89">
        <v>0</v>
      </c>
      <c r="AO429" s="89">
        <v>0</v>
      </c>
      <c r="AP429" s="89">
        <v>0</v>
      </c>
      <c r="AQ429" s="89">
        <v>0</v>
      </c>
      <c r="AR429" s="649">
        <v>0</v>
      </c>
      <c r="AS429" s="89">
        <f>SUM(E429:AR429)</f>
        <v>29.3</v>
      </c>
    </row>
    <row r="430" spans="1:45" hidden="1" outlineLevel="1">
      <c r="B430" s="648"/>
      <c r="C430" s="81">
        <f>C429+1</f>
        <v>2</v>
      </c>
      <c r="D430" s="191"/>
      <c r="E430" s="89"/>
      <c r="F430" s="89">
        <f t="shared" ref="F430:U445" si="266">E429</f>
        <v>0</v>
      </c>
      <c r="G430" s="89">
        <f t="shared" si="266"/>
        <v>0</v>
      </c>
      <c r="H430" s="89">
        <f t="shared" si="266"/>
        <v>0</v>
      </c>
      <c r="I430" s="89">
        <f t="shared" si="266"/>
        <v>0</v>
      </c>
      <c r="J430" s="89">
        <f t="shared" si="266"/>
        <v>0</v>
      </c>
      <c r="K430" s="89">
        <f t="shared" si="266"/>
        <v>0</v>
      </c>
      <c r="L430" s="89">
        <f t="shared" si="266"/>
        <v>0</v>
      </c>
      <c r="M430" s="89">
        <f t="shared" si="266"/>
        <v>0</v>
      </c>
      <c r="N430" s="89">
        <f t="shared" si="266"/>
        <v>0</v>
      </c>
      <c r="O430" s="89">
        <f t="shared" si="266"/>
        <v>0</v>
      </c>
      <c r="P430" s="89">
        <f t="shared" si="266"/>
        <v>0</v>
      </c>
      <c r="Q430" s="89">
        <f t="shared" si="266"/>
        <v>0</v>
      </c>
      <c r="R430" s="89">
        <f t="shared" si="266"/>
        <v>0</v>
      </c>
      <c r="S430" s="89">
        <f t="shared" si="266"/>
        <v>0</v>
      </c>
      <c r="T430" s="89">
        <f t="shared" si="266"/>
        <v>0</v>
      </c>
      <c r="U430" s="89">
        <f t="shared" si="266"/>
        <v>0</v>
      </c>
      <c r="V430" s="89">
        <f t="shared" ref="V430:AK445" si="267">U429</f>
        <v>0</v>
      </c>
      <c r="W430" s="89">
        <f t="shared" si="267"/>
        <v>0</v>
      </c>
      <c r="X430" s="89">
        <f t="shared" si="267"/>
        <v>0</v>
      </c>
      <c r="Y430" s="89">
        <f t="shared" si="267"/>
        <v>0</v>
      </c>
      <c r="Z430" s="89">
        <f t="shared" si="267"/>
        <v>0</v>
      </c>
      <c r="AA430" s="89">
        <f t="shared" si="267"/>
        <v>0</v>
      </c>
      <c r="AB430" s="89">
        <f t="shared" si="267"/>
        <v>0</v>
      </c>
      <c r="AC430" s="89">
        <f t="shared" si="267"/>
        <v>0</v>
      </c>
      <c r="AD430" s="89">
        <f t="shared" si="267"/>
        <v>0</v>
      </c>
      <c r="AE430" s="89">
        <f t="shared" si="267"/>
        <v>29.3</v>
      </c>
      <c r="AF430" s="89">
        <f t="shared" si="267"/>
        <v>0</v>
      </c>
      <c r="AG430" s="89">
        <f t="shared" si="267"/>
        <v>0</v>
      </c>
      <c r="AH430" s="89">
        <f t="shared" si="267"/>
        <v>0</v>
      </c>
      <c r="AI430" s="89">
        <f t="shared" si="267"/>
        <v>0</v>
      </c>
      <c r="AJ430" s="89">
        <f t="shared" si="267"/>
        <v>0</v>
      </c>
      <c r="AK430" s="89">
        <f t="shared" si="267"/>
        <v>0</v>
      </c>
      <c r="AL430" s="89">
        <f t="shared" ref="AL430:AR461" si="268">AK429</f>
        <v>0</v>
      </c>
      <c r="AM430" s="89">
        <f t="shared" si="268"/>
        <v>0</v>
      </c>
      <c r="AN430" s="89">
        <f t="shared" si="268"/>
        <v>0</v>
      </c>
      <c r="AO430" s="89">
        <f t="shared" si="268"/>
        <v>0</v>
      </c>
      <c r="AP430" s="89">
        <f t="shared" si="268"/>
        <v>0</v>
      </c>
      <c r="AQ430" s="89">
        <f t="shared" si="268"/>
        <v>0</v>
      </c>
      <c r="AR430" s="649">
        <f t="shared" si="268"/>
        <v>0</v>
      </c>
      <c r="AS430" s="89">
        <f t="shared" ref="AS430:AS458" si="269">SUM(E430:AR430)</f>
        <v>29.3</v>
      </c>
    </row>
    <row r="431" spans="1:45" hidden="1" outlineLevel="1">
      <c r="B431" s="648"/>
      <c r="C431" s="81">
        <f t="shared" ref="C431:C468" si="270">C430+1</f>
        <v>3</v>
      </c>
      <c r="D431" s="191"/>
      <c r="E431" s="89"/>
      <c r="F431" s="89"/>
      <c r="G431" s="89">
        <f>F430</f>
        <v>0</v>
      </c>
      <c r="H431" s="89">
        <f>G430</f>
        <v>0</v>
      </c>
      <c r="I431" s="89">
        <f>H430</f>
        <v>0</v>
      </c>
      <c r="J431" s="89">
        <f>I430</f>
        <v>0</v>
      </c>
      <c r="K431" s="89">
        <f>J430</f>
        <v>0</v>
      </c>
      <c r="L431" s="89">
        <f t="shared" si="266"/>
        <v>0</v>
      </c>
      <c r="M431" s="89">
        <f t="shared" si="266"/>
        <v>0</v>
      </c>
      <c r="N431" s="89">
        <f t="shared" si="266"/>
        <v>0</v>
      </c>
      <c r="O431" s="89">
        <f t="shared" si="266"/>
        <v>0</v>
      </c>
      <c r="P431" s="89">
        <f t="shared" si="266"/>
        <v>0</v>
      </c>
      <c r="Q431" s="89">
        <f t="shared" si="266"/>
        <v>0</v>
      </c>
      <c r="R431" s="89">
        <f t="shared" si="266"/>
        <v>0</v>
      </c>
      <c r="S431" s="89">
        <f t="shared" si="266"/>
        <v>0</v>
      </c>
      <c r="T431" s="89">
        <f t="shared" si="266"/>
        <v>0</v>
      </c>
      <c r="U431" s="89">
        <f t="shared" si="266"/>
        <v>0</v>
      </c>
      <c r="V431" s="89">
        <f t="shared" si="267"/>
        <v>0</v>
      </c>
      <c r="W431" s="89">
        <f t="shared" si="267"/>
        <v>0</v>
      </c>
      <c r="X431" s="89">
        <f t="shared" si="267"/>
        <v>0</v>
      </c>
      <c r="Y431" s="89">
        <f t="shared" si="267"/>
        <v>0</v>
      </c>
      <c r="Z431" s="89">
        <f t="shared" si="267"/>
        <v>0</v>
      </c>
      <c r="AA431" s="89">
        <f t="shared" si="267"/>
        <v>0</v>
      </c>
      <c r="AB431" s="89">
        <f t="shared" si="267"/>
        <v>0</v>
      </c>
      <c r="AC431" s="89">
        <f t="shared" si="267"/>
        <v>0</v>
      </c>
      <c r="AD431" s="89">
        <f t="shared" si="267"/>
        <v>0</v>
      </c>
      <c r="AE431" s="89">
        <f t="shared" si="267"/>
        <v>0</v>
      </c>
      <c r="AF431" s="89">
        <f t="shared" si="267"/>
        <v>29.3</v>
      </c>
      <c r="AG431" s="89">
        <f t="shared" si="267"/>
        <v>0</v>
      </c>
      <c r="AH431" s="89">
        <f t="shared" si="267"/>
        <v>0</v>
      </c>
      <c r="AI431" s="89">
        <f t="shared" si="267"/>
        <v>0</v>
      </c>
      <c r="AJ431" s="89">
        <f t="shared" si="267"/>
        <v>0</v>
      </c>
      <c r="AK431" s="89">
        <f t="shared" si="267"/>
        <v>0</v>
      </c>
      <c r="AL431" s="89">
        <f t="shared" si="268"/>
        <v>0</v>
      </c>
      <c r="AM431" s="89">
        <f t="shared" si="268"/>
        <v>0</v>
      </c>
      <c r="AN431" s="89">
        <f t="shared" si="268"/>
        <v>0</v>
      </c>
      <c r="AO431" s="89">
        <f t="shared" si="268"/>
        <v>0</v>
      </c>
      <c r="AP431" s="89">
        <f t="shared" si="268"/>
        <v>0</v>
      </c>
      <c r="AQ431" s="89">
        <f t="shared" si="268"/>
        <v>0</v>
      </c>
      <c r="AR431" s="649">
        <f t="shared" si="268"/>
        <v>0</v>
      </c>
      <c r="AS431" s="89">
        <f t="shared" si="269"/>
        <v>29.3</v>
      </c>
    </row>
    <row r="432" spans="1:45" hidden="1" outlineLevel="1">
      <c r="B432" s="648"/>
      <c r="C432" s="81">
        <f t="shared" si="270"/>
        <v>4</v>
      </c>
      <c r="D432" s="191"/>
      <c r="E432" s="89"/>
      <c r="F432" s="89"/>
      <c r="G432" s="89"/>
      <c r="H432" s="89">
        <f>G431</f>
        <v>0</v>
      </c>
      <c r="I432" s="89">
        <f>H431</f>
        <v>0</v>
      </c>
      <c r="J432" s="89">
        <f>I431</f>
        <v>0</v>
      </c>
      <c r="K432" s="89">
        <f>J431</f>
        <v>0</v>
      </c>
      <c r="L432" s="89">
        <f t="shared" si="266"/>
        <v>0</v>
      </c>
      <c r="M432" s="89">
        <f t="shared" si="266"/>
        <v>0</v>
      </c>
      <c r="N432" s="89">
        <f t="shared" si="266"/>
        <v>0</v>
      </c>
      <c r="O432" s="89">
        <f t="shared" si="266"/>
        <v>0</v>
      </c>
      <c r="P432" s="89">
        <f t="shared" si="266"/>
        <v>0</v>
      </c>
      <c r="Q432" s="89">
        <f t="shared" si="266"/>
        <v>0</v>
      </c>
      <c r="R432" s="89">
        <f t="shared" si="266"/>
        <v>0</v>
      </c>
      <c r="S432" s="89">
        <f t="shared" si="266"/>
        <v>0</v>
      </c>
      <c r="T432" s="89">
        <f t="shared" si="266"/>
        <v>0</v>
      </c>
      <c r="U432" s="89">
        <f t="shared" si="266"/>
        <v>0</v>
      </c>
      <c r="V432" s="89">
        <f t="shared" si="267"/>
        <v>0</v>
      </c>
      <c r="W432" s="89">
        <f t="shared" si="267"/>
        <v>0</v>
      </c>
      <c r="X432" s="89">
        <f t="shared" si="267"/>
        <v>0</v>
      </c>
      <c r="Y432" s="89">
        <f t="shared" si="267"/>
        <v>0</v>
      </c>
      <c r="Z432" s="89">
        <f t="shared" si="267"/>
        <v>0</v>
      </c>
      <c r="AA432" s="89">
        <f t="shared" si="267"/>
        <v>0</v>
      </c>
      <c r="AB432" s="89">
        <f t="shared" si="267"/>
        <v>0</v>
      </c>
      <c r="AC432" s="89">
        <f t="shared" si="267"/>
        <v>0</v>
      </c>
      <c r="AD432" s="89">
        <f t="shared" si="267"/>
        <v>0</v>
      </c>
      <c r="AE432" s="89">
        <f t="shared" si="267"/>
        <v>0</v>
      </c>
      <c r="AF432" s="89">
        <f t="shared" si="267"/>
        <v>0</v>
      </c>
      <c r="AG432" s="89">
        <f t="shared" si="267"/>
        <v>29.3</v>
      </c>
      <c r="AH432" s="89">
        <f t="shared" si="267"/>
        <v>0</v>
      </c>
      <c r="AI432" s="89">
        <f t="shared" si="267"/>
        <v>0</v>
      </c>
      <c r="AJ432" s="89">
        <f t="shared" si="267"/>
        <v>0</v>
      </c>
      <c r="AK432" s="89">
        <f t="shared" si="267"/>
        <v>0</v>
      </c>
      <c r="AL432" s="89">
        <f t="shared" si="268"/>
        <v>0</v>
      </c>
      <c r="AM432" s="89">
        <f t="shared" si="268"/>
        <v>0</v>
      </c>
      <c r="AN432" s="89">
        <f t="shared" si="268"/>
        <v>0</v>
      </c>
      <c r="AO432" s="89">
        <f t="shared" si="268"/>
        <v>0</v>
      </c>
      <c r="AP432" s="89">
        <f t="shared" si="268"/>
        <v>0</v>
      </c>
      <c r="AQ432" s="89">
        <f t="shared" si="268"/>
        <v>0</v>
      </c>
      <c r="AR432" s="649">
        <f t="shared" si="268"/>
        <v>0</v>
      </c>
      <c r="AS432" s="89">
        <f t="shared" si="269"/>
        <v>29.3</v>
      </c>
    </row>
    <row r="433" spans="2:45" hidden="1" outlineLevel="1">
      <c r="B433" s="648"/>
      <c r="C433" s="81">
        <f t="shared" si="270"/>
        <v>5</v>
      </c>
      <c r="D433" s="191"/>
      <c r="E433" s="89"/>
      <c r="F433" s="89"/>
      <c r="G433" s="89"/>
      <c r="I433" s="89">
        <f>H432</f>
        <v>0</v>
      </c>
      <c r="J433" s="89">
        <f>I432</f>
        <v>0</v>
      </c>
      <c r="K433" s="89">
        <f>J432</f>
        <v>0</v>
      </c>
      <c r="L433" s="89">
        <f t="shared" si="266"/>
        <v>0</v>
      </c>
      <c r="M433" s="89">
        <f t="shared" si="266"/>
        <v>0</v>
      </c>
      <c r="N433" s="89">
        <f t="shared" si="266"/>
        <v>0</v>
      </c>
      <c r="O433" s="89">
        <f t="shared" si="266"/>
        <v>0</v>
      </c>
      <c r="P433" s="89">
        <f t="shared" si="266"/>
        <v>0</v>
      </c>
      <c r="Q433" s="89">
        <f t="shared" si="266"/>
        <v>0</v>
      </c>
      <c r="R433" s="89">
        <f t="shared" si="266"/>
        <v>0</v>
      </c>
      <c r="S433" s="89">
        <f t="shared" si="266"/>
        <v>0</v>
      </c>
      <c r="T433" s="89">
        <f t="shared" si="266"/>
        <v>0</v>
      </c>
      <c r="U433" s="89">
        <f t="shared" si="266"/>
        <v>0</v>
      </c>
      <c r="V433" s="89">
        <f t="shared" si="267"/>
        <v>0</v>
      </c>
      <c r="W433" s="89">
        <f t="shared" si="267"/>
        <v>0</v>
      </c>
      <c r="X433" s="89">
        <f t="shared" si="267"/>
        <v>0</v>
      </c>
      <c r="Y433" s="89">
        <f t="shared" si="267"/>
        <v>0</v>
      </c>
      <c r="Z433" s="89">
        <f t="shared" si="267"/>
        <v>0</v>
      </c>
      <c r="AA433" s="89">
        <f t="shared" si="267"/>
        <v>0</v>
      </c>
      <c r="AB433" s="89">
        <f t="shared" si="267"/>
        <v>0</v>
      </c>
      <c r="AC433" s="89">
        <f t="shared" si="267"/>
        <v>0</v>
      </c>
      <c r="AD433" s="89">
        <f t="shared" si="267"/>
        <v>0</v>
      </c>
      <c r="AE433" s="89">
        <f t="shared" si="267"/>
        <v>0</v>
      </c>
      <c r="AF433" s="89">
        <f t="shared" si="267"/>
        <v>0</v>
      </c>
      <c r="AG433" s="89">
        <f t="shared" si="267"/>
        <v>0</v>
      </c>
      <c r="AH433" s="89">
        <f t="shared" si="267"/>
        <v>29.3</v>
      </c>
      <c r="AI433" s="89">
        <f t="shared" si="267"/>
        <v>0</v>
      </c>
      <c r="AJ433" s="89">
        <f t="shared" si="267"/>
        <v>0</v>
      </c>
      <c r="AK433" s="89">
        <f t="shared" si="267"/>
        <v>0</v>
      </c>
      <c r="AL433" s="89">
        <f t="shared" si="268"/>
        <v>0</v>
      </c>
      <c r="AM433" s="89">
        <f t="shared" si="268"/>
        <v>0</v>
      </c>
      <c r="AN433" s="89">
        <f t="shared" si="268"/>
        <v>0</v>
      </c>
      <c r="AO433" s="89">
        <f t="shared" si="268"/>
        <v>0</v>
      </c>
      <c r="AP433" s="89">
        <f t="shared" si="268"/>
        <v>0</v>
      </c>
      <c r="AQ433" s="89">
        <f t="shared" si="268"/>
        <v>0</v>
      </c>
      <c r="AR433" s="649">
        <f t="shared" si="268"/>
        <v>0</v>
      </c>
      <c r="AS433" s="89">
        <f t="shared" si="269"/>
        <v>29.3</v>
      </c>
    </row>
    <row r="434" spans="2:45" hidden="1" outlineLevel="1">
      <c r="B434" s="648"/>
      <c r="C434" s="81">
        <f t="shared" si="270"/>
        <v>6</v>
      </c>
      <c r="D434" s="191"/>
      <c r="E434" s="89"/>
      <c r="F434" s="89"/>
      <c r="G434" s="89"/>
      <c r="J434" s="89">
        <f>I433</f>
        <v>0</v>
      </c>
      <c r="K434" s="89">
        <f>J433</f>
        <v>0</v>
      </c>
      <c r="L434" s="89">
        <f t="shared" si="266"/>
        <v>0</v>
      </c>
      <c r="M434" s="89">
        <f t="shared" si="266"/>
        <v>0</v>
      </c>
      <c r="N434" s="89">
        <f t="shared" si="266"/>
        <v>0</v>
      </c>
      <c r="O434" s="89">
        <f t="shared" si="266"/>
        <v>0</v>
      </c>
      <c r="P434" s="89">
        <f t="shared" si="266"/>
        <v>0</v>
      </c>
      <c r="Q434" s="89">
        <f t="shared" si="266"/>
        <v>0</v>
      </c>
      <c r="R434" s="89">
        <f t="shared" si="266"/>
        <v>0</v>
      </c>
      <c r="S434" s="89">
        <f t="shared" si="266"/>
        <v>0</v>
      </c>
      <c r="T434" s="89">
        <f t="shared" si="266"/>
        <v>0</v>
      </c>
      <c r="U434" s="89">
        <f t="shared" si="266"/>
        <v>0</v>
      </c>
      <c r="V434" s="89">
        <f t="shared" si="267"/>
        <v>0</v>
      </c>
      <c r="W434" s="89">
        <f t="shared" si="267"/>
        <v>0</v>
      </c>
      <c r="X434" s="89">
        <f t="shared" si="267"/>
        <v>0</v>
      </c>
      <c r="Y434" s="89">
        <f t="shared" si="267"/>
        <v>0</v>
      </c>
      <c r="Z434" s="89">
        <f t="shared" si="267"/>
        <v>0</v>
      </c>
      <c r="AA434" s="89">
        <f t="shared" si="267"/>
        <v>0</v>
      </c>
      <c r="AB434" s="89">
        <f t="shared" si="267"/>
        <v>0</v>
      </c>
      <c r="AC434" s="89">
        <f t="shared" si="267"/>
        <v>0</v>
      </c>
      <c r="AD434" s="89">
        <f t="shared" si="267"/>
        <v>0</v>
      </c>
      <c r="AE434" s="89">
        <f t="shared" si="267"/>
        <v>0</v>
      </c>
      <c r="AF434" s="89">
        <f t="shared" si="267"/>
        <v>0</v>
      </c>
      <c r="AG434" s="89">
        <f t="shared" si="267"/>
        <v>0</v>
      </c>
      <c r="AH434" s="89">
        <f t="shared" si="267"/>
        <v>0</v>
      </c>
      <c r="AI434" s="89">
        <f t="shared" si="267"/>
        <v>29.3</v>
      </c>
      <c r="AJ434" s="89">
        <f t="shared" si="267"/>
        <v>0</v>
      </c>
      <c r="AK434" s="89">
        <f t="shared" si="267"/>
        <v>0</v>
      </c>
      <c r="AL434" s="89">
        <f t="shared" si="268"/>
        <v>0</v>
      </c>
      <c r="AM434" s="89">
        <f t="shared" si="268"/>
        <v>0</v>
      </c>
      <c r="AN434" s="89">
        <f t="shared" si="268"/>
        <v>0</v>
      </c>
      <c r="AO434" s="89">
        <f t="shared" si="268"/>
        <v>0</v>
      </c>
      <c r="AP434" s="89">
        <f t="shared" si="268"/>
        <v>0</v>
      </c>
      <c r="AQ434" s="89">
        <f t="shared" si="268"/>
        <v>0</v>
      </c>
      <c r="AR434" s="649">
        <f t="shared" si="268"/>
        <v>0</v>
      </c>
      <c r="AS434" s="89">
        <f t="shared" si="269"/>
        <v>29.3</v>
      </c>
    </row>
    <row r="435" spans="2:45" hidden="1" outlineLevel="1">
      <c r="B435" s="648"/>
      <c r="C435" s="81">
        <f t="shared" si="270"/>
        <v>7</v>
      </c>
      <c r="D435" s="191"/>
      <c r="E435" s="89"/>
      <c r="F435" s="89"/>
      <c r="G435" s="89"/>
      <c r="K435" s="89">
        <f>J434</f>
        <v>0</v>
      </c>
      <c r="L435" s="89">
        <f t="shared" si="266"/>
        <v>0</v>
      </c>
      <c r="M435" s="89">
        <f t="shared" si="266"/>
        <v>0</v>
      </c>
      <c r="N435" s="89">
        <f t="shared" si="266"/>
        <v>0</v>
      </c>
      <c r="O435" s="89">
        <f t="shared" si="266"/>
        <v>0</v>
      </c>
      <c r="P435" s="89">
        <f t="shared" si="266"/>
        <v>0</v>
      </c>
      <c r="Q435" s="89">
        <f t="shared" si="266"/>
        <v>0</v>
      </c>
      <c r="R435" s="89">
        <f t="shared" si="266"/>
        <v>0</v>
      </c>
      <c r="S435" s="89">
        <f t="shared" si="266"/>
        <v>0</v>
      </c>
      <c r="T435" s="89">
        <f t="shared" si="266"/>
        <v>0</v>
      </c>
      <c r="U435" s="89">
        <f t="shared" si="266"/>
        <v>0</v>
      </c>
      <c r="V435" s="89">
        <f t="shared" si="267"/>
        <v>0</v>
      </c>
      <c r="W435" s="89">
        <f t="shared" si="267"/>
        <v>0</v>
      </c>
      <c r="X435" s="89">
        <f t="shared" si="267"/>
        <v>0</v>
      </c>
      <c r="Y435" s="89">
        <f t="shared" si="267"/>
        <v>0</v>
      </c>
      <c r="Z435" s="89">
        <f t="shared" si="267"/>
        <v>0</v>
      </c>
      <c r="AA435" s="89">
        <f t="shared" si="267"/>
        <v>0</v>
      </c>
      <c r="AB435" s="89">
        <f t="shared" si="267"/>
        <v>0</v>
      </c>
      <c r="AC435" s="89">
        <f t="shared" si="267"/>
        <v>0</v>
      </c>
      <c r="AD435" s="89">
        <f t="shared" si="267"/>
        <v>0</v>
      </c>
      <c r="AE435" s="89">
        <f t="shared" si="267"/>
        <v>0</v>
      </c>
      <c r="AF435" s="89">
        <f t="shared" si="267"/>
        <v>0</v>
      </c>
      <c r="AG435" s="89">
        <f t="shared" si="267"/>
        <v>0</v>
      </c>
      <c r="AH435" s="89">
        <f t="shared" si="267"/>
        <v>0</v>
      </c>
      <c r="AI435" s="89">
        <f t="shared" si="267"/>
        <v>0</v>
      </c>
      <c r="AJ435" s="89">
        <f t="shared" si="267"/>
        <v>29.3</v>
      </c>
      <c r="AK435" s="89">
        <f t="shared" si="267"/>
        <v>0</v>
      </c>
      <c r="AL435" s="89">
        <f t="shared" si="268"/>
        <v>0</v>
      </c>
      <c r="AM435" s="89">
        <f t="shared" si="268"/>
        <v>0</v>
      </c>
      <c r="AN435" s="89">
        <f t="shared" si="268"/>
        <v>0</v>
      </c>
      <c r="AO435" s="89">
        <f t="shared" si="268"/>
        <v>0</v>
      </c>
      <c r="AP435" s="89">
        <f t="shared" si="268"/>
        <v>0</v>
      </c>
      <c r="AQ435" s="89">
        <f t="shared" si="268"/>
        <v>0</v>
      </c>
      <c r="AR435" s="649">
        <f t="shared" si="268"/>
        <v>0</v>
      </c>
      <c r="AS435" s="89">
        <f t="shared" si="269"/>
        <v>29.3</v>
      </c>
    </row>
    <row r="436" spans="2:45" hidden="1" outlineLevel="1">
      <c r="B436" s="648"/>
      <c r="C436" s="81">
        <f t="shared" si="270"/>
        <v>8</v>
      </c>
      <c r="D436" s="191"/>
      <c r="E436" s="89"/>
      <c r="F436" s="89"/>
      <c r="G436" s="89"/>
      <c r="L436" s="89">
        <f>K435</f>
        <v>0</v>
      </c>
      <c r="M436" s="89">
        <f t="shared" si="266"/>
        <v>0</v>
      </c>
      <c r="N436" s="89">
        <f t="shared" si="266"/>
        <v>0</v>
      </c>
      <c r="O436" s="89">
        <f t="shared" si="266"/>
        <v>0</v>
      </c>
      <c r="P436" s="89">
        <f t="shared" si="266"/>
        <v>0</v>
      </c>
      <c r="Q436" s="89">
        <f t="shared" si="266"/>
        <v>0</v>
      </c>
      <c r="R436" s="89">
        <f t="shared" si="266"/>
        <v>0</v>
      </c>
      <c r="S436" s="89">
        <f t="shared" si="266"/>
        <v>0</v>
      </c>
      <c r="T436" s="89">
        <f t="shared" si="266"/>
        <v>0</v>
      </c>
      <c r="U436" s="89">
        <f t="shared" si="266"/>
        <v>0</v>
      </c>
      <c r="V436" s="89">
        <f t="shared" si="267"/>
        <v>0</v>
      </c>
      <c r="W436" s="89">
        <f t="shared" si="267"/>
        <v>0</v>
      </c>
      <c r="X436" s="89">
        <f t="shared" si="267"/>
        <v>0</v>
      </c>
      <c r="Y436" s="89">
        <f t="shared" si="267"/>
        <v>0</v>
      </c>
      <c r="Z436" s="89">
        <f t="shared" si="267"/>
        <v>0</v>
      </c>
      <c r="AA436" s="89">
        <f t="shared" si="267"/>
        <v>0</v>
      </c>
      <c r="AB436" s="89">
        <f t="shared" si="267"/>
        <v>0</v>
      </c>
      <c r="AC436" s="89">
        <f t="shared" si="267"/>
        <v>0</v>
      </c>
      <c r="AD436" s="89">
        <f t="shared" si="267"/>
        <v>0</v>
      </c>
      <c r="AE436" s="89">
        <f t="shared" si="267"/>
        <v>0</v>
      </c>
      <c r="AF436" s="89">
        <f t="shared" si="267"/>
        <v>0</v>
      </c>
      <c r="AG436" s="89">
        <f t="shared" si="267"/>
        <v>0</v>
      </c>
      <c r="AH436" s="89">
        <f t="shared" si="267"/>
        <v>0</v>
      </c>
      <c r="AI436" s="89">
        <f t="shared" si="267"/>
        <v>0</v>
      </c>
      <c r="AJ436" s="89">
        <f t="shared" si="267"/>
        <v>0</v>
      </c>
      <c r="AK436" s="89">
        <f t="shared" si="267"/>
        <v>29.3</v>
      </c>
      <c r="AL436" s="89">
        <f t="shared" si="268"/>
        <v>0</v>
      </c>
      <c r="AM436" s="89">
        <f t="shared" si="268"/>
        <v>0</v>
      </c>
      <c r="AN436" s="89">
        <f t="shared" si="268"/>
        <v>0</v>
      </c>
      <c r="AO436" s="89">
        <f t="shared" si="268"/>
        <v>0</v>
      </c>
      <c r="AP436" s="89">
        <f t="shared" si="268"/>
        <v>0</v>
      </c>
      <c r="AQ436" s="89">
        <f t="shared" si="268"/>
        <v>0</v>
      </c>
      <c r="AR436" s="649">
        <f t="shared" si="268"/>
        <v>0</v>
      </c>
      <c r="AS436" s="89">
        <f t="shared" si="269"/>
        <v>29.3</v>
      </c>
    </row>
    <row r="437" spans="2:45" hidden="1" outlineLevel="1">
      <c r="B437" s="648"/>
      <c r="C437" s="81">
        <f t="shared" si="270"/>
        <v>9</v>
      </c>
      <c r="D437" s="191"/>
      <c r="E437" s="89"/>
      <c r="F437" s="89"/>
      <c r="G437" s="89"/>
      <c r="M437" s="89">
        <f>L436</f>
        <v>0</v>
      </c>
      <c r="N437" s="89">
        <f t="shared" si="266"/>
        <v>0</v>
      </c>
      <c r="O437" s="89">
        <f t="shared" si="266"/>
        <v>0</v>
      </c>
      <c r="P437" s="89">
        <f t="shared" si="266"/>
        <v>0</v>
      </c>
      <c r="Q437" s="89">
        <f t="shared" si="266"/>
        <v>0</v>
      </c>
      <c r="R437" s="89">
        <f t="shared" si="266"/>
        <v>0</v>
      </c>
      <c r="S437" s="89">
        <f t="shared" si="266"/>
        <v>0</v>
      </c>
      <c r="T437" s="89">
        <f t="shared" si="266"/>
        <v>0</v>
      </c>
      <c r="U437" s="89">
        <f t="shared" si="266"/>
        <v>0</v>
      </c>
      <c r="V437" s="89">
        <f t="shared" si="267"/>
        <v>0</v>
      </c>
      <c r="W437" s="89">
        <f t="shared" si="267"/>
        <v>0</v>
      </c>
      <c r="X437" s="89">
        <f t="shared" si="267"/>
        <v>0</v>
      </c>
      <c r="Y437" s="89">
        <f t="shared" si="267"/>
        <v>0</v>
      </c>
      <c r="Z437" s="89">
        <f t="shared" si="267"/>
        <v>0</v>
      </c>
      <c r="AA437" s="89">
        <f t="shared" si="267"/>
        <v>0</v>
      </c>
      <c r="AB437" s="89">
        <f t="shared" si="267"/>
        <v>0</v>
      </c>
      <c r="AC437" s="89">
        <f t="shared" si="267"/>
        <v>0</v>
      </c>
      <c r="AD437" s="89">
        <f t="shared" si="267"/>
        <v>0</v>
      </c>
      <c r="AE437" s="89">
        <f t="shared" si="267"/>
        <v>0</v>
      </c>
      <c r="AF437" s="89">
        <f t="shared" si="267"/>
        <v>0</v>
      </c>
      <c r="AG437" s="89">
        <f t="shared" si="267"/>
        <v>0</v>
      </c>
      <c r="AH437" s="89">
        <f t="shared" si="267"/>
        <v>0</v>
      </c>
      <c r="AI437" s="89">
        <f t="shared" si="267"/>
        <v>0</v>
      </c>
      <c r="AJ437" s="89">
        <f t="shared" si="267"/>
        <v>0</v>
      </c>
      <c r="AK437" s="89">
        <f t="shared" si="267"/>
        <v>0</v>
      </c>
      <c r="AL437" s="89">
        <f t="shared" si="268"/>
        <v>29.3</v>
      </c>
      <c r="AM437" s="89">
        <f t="shared" si="268"/>
        <v>0</v>
      </c>
      <c r="AN437" s="89">
        <f t="shared" si="268"/>
        <v>0</v>
      </c>
      <c r="AO437" s="89">
        <f t="shared" si="268"/>
        <v>0</v>
      </c>
      <c r="AP437" s="89">
        <f t="shared" si="268"/>
        <v>0</v>
      </c>
      <c r="AQ437" s="89">
        <f t="shared" si="268"/>
        <v>0</v>
      </c>
      <c r="AR437" s="649">
        <f t="shared" si="268"/>
        <v>0</v>
      </c>
      <c r="AS437" s="89">
        <f t="shared" si="269"/>
        <v>29.3</v>
      </c>
    </row>
    <row r="438" spans="2:45" hidden="1" outlineLevel="1">
      <c r="B438" s="648"/>
      <c r="C438" s="81">
        <f t="shared" si="270"/>
        <v>10</v>
      </c>
      <c r="D438" s="191"/>
      <c r="E438" s="89"/>
      <c r="F438" s="89"/>
      <c r="G438" s="89"/>
      <c r="N438" s="89">
        <f>M437</f>
        <v>0</v>
      </c>
      <c r="O438" s="89">
        <f t="shared" si="266"/>
        <v>0</v>
      </c>
      <c r="P438" s="89">
        <f t="shared" si="266"/>
        <v>0</v>
      </c>
      <c r="Q438" s="89">
        <f t="shared" si="266"/>
        <v>0</v>
      </c>
      <c r="R438" s="89">
        <f t="shared" si="266"/>
        <v>0</v>
      </c>
      <c r="S438" s="89">
        <f t="shared" si="266"/>
        <v>0</v>
      </c>
      <c r="T438" s="89">
        <f t="shared" si="266"/>
        <v>0</v>
      </c>
      <c r="U438" s="89">
        <f t="shared" si="266"/>
        <v>0</v>
      </c>
      <c r="V438" s="89">
        <f t="shared" si="267"/>
        <v>0</v>
      </c>
      <c r="W438" s="89">
        <f t="shared" si="267"/>
        <v>0</v>
      </c>
      <c r="X438" s="89">
        <f t="shared" si="267"/>
        <v>0</v>
      </c>
      <c r="Y438" s="89">
        <f t="shared" si="267"/>
        <v>0</v>
      </c>
      <c r="Z438" s="89">
        <f t="shared" si="267"/>
        <v>0</v>
      </c>
      <c r="AA438" s="89">
        <f t="shared" si="267"/>
        <v>0</v>
      </c>
      <c r="AB438" s="89">
        <f t="shared" si="267"/>
        <v>0</v>
      </c>
      <c r="AC438" s="89">
        <f t="shared" si="267"/>
        <v>0</v>
      </c>
      <c r="AD438" s="89">
        <f t="shared" si="267"/>
        <v>0</v>
      </c>
      <c r="AE438" s="89">
        <f t="shared" si="267"/>
        <v>0</v>
      </c>
      <c r="AF438" s="89">
        <f t="shared" si="267"/>
        <v>0</v>
      </c>
      <c r="AG438" s="89">
        <f t="shared" si="267"/>
        <v>0</v>
      </c>
      <c r="AH438" s="89">
        <f t="shared" si="267"/>
        <v>0</v>
      </c>
      <c r="AI438" s="89">
        <f t="shared" si="267"/>
        <v>0</v>
      </c>
      <c r="AJ438" s="89">
        <f t="shared" si="267"/>
        <v>0</v>
      </c>
      <c r="AK438" s="89">
        <f t="shared" si="267"/>
        <v>0</v>
      </c>
      <c r="AL438" s="89">
        <f t="shared" si="268"/>
        <v>0</v>
      </c>
      <c r="AM438" s="89">
        <f t="shared" si="268"/>
        <v>29.3</v>
      </c>
      <c r="AN438" s="89">
        <f t="shared" si="268"/>
        <v>0</v>
      </c>
      <c r="AO438" s="89">
        <f t="shared" si="268"/>
        <v>0</v>
      </c>
      <c r="AP438" s="89">
        <f t="shared" si="268"/>
        <v>0</v>
      </c>
      <c r="AQ438" s="89">
        <f t="shared" si="268"/>
        <v>0</v>
      </c>
      <c r="AR438" s="649">
        <f t="shared" si="268"/>
        <v>0</v>
      </c>
      <c r="AS438" s="89">
        <f t="shared" si="269"/>
        <v>29.3</v>
      </c>
    </row>
    <row r="439" spans="2:45" hidden="1" outlineLevel="1">
      <c r="B439" s="648"/>
      <c r="C439" s="81">
        <f t="shared" si="270"/>
        <v>11</v>
      </c>
      <c r="D439" s="191"/>
      <c r="E439" s="89"/>
      <c r="F439" s="89"/>
      <c r="G439" s="89"/>
      <c r="O439" s="89">
        <f>N438</f>
        <v>0</v>
      </c>
      <c r="P439" s="89">
        <f t="shared" si="266"/>
        <v>0</v>
      </c>
      <c r="Q439" s="89">
        <f t="shared" si="266"/>
        <v>0</v>
      </c>
      <c r="R439" s="89">
        <f t="shared" si="266"/>
        <v>0</v>
      </c>
      <c r="S439" s="89">
        <f t="shared" si="266"/>
        <v>0</v>
      </c>
      <c r="T439" s="89">
        <f t="shared" si="266"/>
        <v>0</v>
      </c>
      <c r="U439" s="89">
        <f t="shared" si="266"/>
        <v>0</v>
      </c>
      <c r="V439" s="89">
        <f t="shared" si="267"/>
        <v>0</v>
      </c>
      <c r="W439" s="89">
        <f t="shared" si="267"/>
        <v>0</v>
      </c>
      <c r="X439" s="89">
        <f t="shared" si="267"/>
        <v>0</v>
      </c>
      <c r="Y439" s="89">
        <f t="shared" si="267"/>
        <v>0</v>
      </c>
      <c r="Z439" s="89">
        <f t="shared" si="267"/>
        <v>0</v>
      </c>
      <c r="AA439" s="89">
        <f t="shared" si="267"/>
        <v>0</v>
      </c>
      <c r="AB439" s="89">
        <f t="shared" si="267"/>
        <v>0</v>
      </c>
      <c r="AC439" s="89">
        <f t="shared" si="267"/>
        <v>0</v>
      </c>
      <c r="AD439" s="89">
        <f t="shared" si="267"/>
        <v>0</v>
      </c>
      <c r="AE439" s="89">
        <f t="shared" si="267"/>
        <v>0</v>
      </c>
      <c r="AF439" s="89">
        <f t="shared" si="267"/>
        <v>0</v>
      </c>
      <c r="AG439" s="89">
        <f t="shared" si="267"/>
        <v>0</v>
      </c>
      <c r="AH439" s="89">
        <f t="shared" si="267"/>
        <v>0</v>
      </c>
      <c r="AI439" s="89">
        <f t="shared" si="267"/>
        <v>0</v>
      </c>
      <c r="AJ439" s="89">
        <f t="shared" si="267"/>
        <v>0</v>
      </c>
      <c r="AK439" s="89">
        <f t="shared" si="267"/>
        <v>0</v>
      </c>
      <c r="AL439" s="89">
        <f t="shared" si="268"/>
        <v>0</v>
      </c>
      <c r="AM439" s="89">
        <f t="shared" si="268"/>
        <v>0</v>
      </c>
      <c r="AN439" s="89">
        <f t="shared" si="268"/>
        <v>29.3</v>
      </c>
      <c r="AO439" s="89">
        <f t="shared" si="268"/>
        <v>0</v>
      </c>
      <c r="AP439" s="89">
        <f t="shared" si="268"/>
        <v>0</v>
      </c>
      <c r="AQ439" s="89">
        <f t="shared" si="268"/>
        <v>0</v>
      </c>
      <c r="AR439" s="649">
        <f t="shared" si="268"/>
        <v>0</v>
      </c>
      <c r="AS439" s="89">
        <f t="shared" si="269"/>
        <v>29.3</v>
      </c>
    </row>
    <row r="440" spans="2:45" hidden="1" outlineLevel="1">
      <c r="B440" s="648"/>
      <c r="C440" s="81">
        <f t="shared" si="270"/>
        <v>12</v>
      </c>
      <c r="D440" s="191"/>
      <c r="E440" s="89"/>
      <c r="F440" s="89"/>
      <c r="G440" s="89"/>
      <c r="P440" s="89">
        <f t="shared" si="266"/>
        <v>0</v>
      </c>
      <c r="Q440" s="89">
        <f t="shared" si="266"/>
        <v>0</v>
      </c>
      <c r="R440" s="89">
        <f t="shared" si="266"/>
        <v>0</v>
      </c>
      <c r="S440" s="89">
        <f t="shared" si="266"/>
        <v>0</v>
      </c>
      <c r="T440" s="89">
        <f t="shared" si="266"/>
        <v>0</v>
      </c>
      <c r="U440" s="89">
        <f t="shared" si="266"/>
        <v>0</v>
      </c>
      <c r="V440" s="89">
        <f t="shared" si="267"/>
        <v>0</v>
      </c>
      <c r="W440" s="89">
        <f t="shared" si="267"/>
        <v>0</v>
      </c>
      <c r="X440" s="89">
        <f t="shared" si="267"/>
        <v>0</v>
      </c>
      <c r="Y440" s="89">
        <f t="shared" si="267"/>
        <v>0</v>
      </c>
      <c r="Z440" s="89">
        <f t="shared" si="267"/>
        <v>0</v>
      </c>
      <c r="AA440" s="89">
        <f t="shared" si="267"/>
        <v>0</v>
      </c>
      <c r="AB440" s="89">
        <f t="shared" si="267"/>
        <v>0</v>
      </c>
      <c r="AC440" s="89">
        <f t="shared" si="267"/>
        <v>0</v>
      </c>
      <c r="AD440" s="89">
        <f t="shared" si="267"/>
        <v>0</v>
      </c>
      <c r="AE440" s="89">
        <f t="shared" si="267"/>
        <v>0</v>
      </c>
      <c r="AF440" s="89">
        <f t="shared" si="267"/>
        <v>0</v>
      </c>
      <c r="AG440" s="89">
        <f t="shared" si="267"/>
        <v>0</v>
      </c>
      <c r="AH440" s="89">
        <f t="shared" si="267"/>
        <v>0</v>
      </c>
      <c r="AI440" s="89">
        <f t="shared" si="267"/>
        <v>0</v>
      </c>
      <c r="AJ440" s="89">
        <f t="shared" si="267"/>
        <v>0</v>
      </c>
      <c r="AK440" s="89">
        <f t="shared" si="267"/>
        <v>0</v>
      </c>
      <c r="AL440" s="89">
        <f t="shared" si="268"/>
        <v>0</v>
      </c>
      <c r="AM440" s="89">
        <f t="shared" si="268"/>
        <v>0</v>
      </c>
      <c r="AN440" s="89">
        <f t="shared" si="268"/>
        <v>0</v>
      </c>
      <c r="AO440" s="89">
        <f t="shared" si="268"/>
        <v>29.3</v>
      </c>
      <c r="AP440" s="89">
        <f t="shared" si="268"/>
        <v>0</v>
      </c>
      <c r="AQ440" s="89">
        <f t="shared" si="268"/>
        <v>0</v>
      </c>
      <c r="AR440" s="649">
        <f t="shared" si="268"/>
        <v>0</v>
      </c>
      <c r="AS440" s="89">
        <f t="shared" si="269"/>
        <v>29.3</v>
      </c>
    </row>
    <row r="441" spans="2:45" hidden="1" outlineLevel="1">
      <c r="B441" s="648"/>
      <c r="C441" s="81">
        <f t="shared" si="270"/>
        <v>13</v>
      </c>
      <c r="D441" s="191"/>
      <c r="E441" s="89"/>
      <c r="Q441" s="89">
        <f t="shared" si="266"/>
        <v>0</v>
      </c>
      <c r="R441" s="89">
        <f t="shared" si="266"/>
        <v>0</v>
      </c>
      <c r="S441" s="89">
        <f t="shared" si="266"/>
        <v>0</v>
      </c>
      <c r="T441" s="89">
        <f t="shared" si="266"/>
        <v>0</v>
      </c>
      <c r="U441" s="89">
        <f t="shared" si="266"/>
        <v>0</v>
      </c>
      <c r="V441" s="89">
        <f t="shared" si="267"/>
        <v>0</v>
      </c>
      <c r="W441" s="89">
        <f t="shared" si="267"/>
        <v>0</v>
      </c>
      <c r="X441" s="89">
        <f t="shared" si="267"/>
        <v>0</v>
      </c>
      <c r="Y441" s="89">
        <f t="shared" si="267"/>
        <v>0</v>
      </c>
      <c r="Z441" s="89">
        <f t="shared" si="267"/>
        <v>0</v>
      </c>
      <c r="AA441" s="89">
        <f t="shared" si="267"/>
        <v>0</v>
      </c>
      <c r="AB441" s="89">
        <f t="shared" si="267"/>
        <v>0</v>
      </c>
      <c r="AC441" s="89">
        <f t="shared" si="267"/>
        <v>0</v>
      </c>
      <c r="AD441" s="89">
        <f t="shared" si="267"/>
        <v>0</v>
      </c>
      <c r="AE441" s="89">
        <f t="shared" si="267"/>
        <v>0</v>
      </c>
      <c r="AF441" s="89">
        <f t="shared" si="267"/>
        <v>0</v>
      </c>
      <c r="AG441" s="89">
        <f t="shared" si="267"/>
        <v>0</v>
      </c>
      <c r="AH441" s="89">
        <f t="shared" si="267"/>
        <v>0</v>
      </c>
      <c r="AI441" s="89">
        <f t="shared" si="267"/>
        <v>0</v>
      </c>
      <c r="AJ441" s="89">
        <f t="shared" si="267"/>
        <v>0</v>
      </c>
      <c r="AK441" s="89">
        <f t="shared" si="267"/>
        <v>0</v>
      </c>
      <c r="AL441" s="89">
        <f t="shared" si="268"/>
        <v>0</v>
      </c>
      <c r="AM441" s="89">
        <f t="shared" si="268"/>
        <v>0</v>
      </c>
      <c r="AN441" s="89">
        <f t="shared" si="268"/>
        <v>0</v>
      </c>
      <c r="AO441" s="89">
        <f t="shared" si="268"/>
        <v>0</v>
      </c>
      <c r="AP441" s="89">
        <f t="shared" si="268"/>
        <v>29.3</v>
      </c>
      <c r="AQ441" s="89">
        <f t="shared" si="268"/>
        <v>0</v>
      </c>
      <c r="AR441" s="649">
        <f t="shared" si="268"/>
        <v>0</v>
      </c>
      <c r="AS441" s="89">
        <f t="shared" si="269"/>
        <v>29.3</v>
      </c>
    </row>
    <row r="442" spans="2:45" hidden="1" outlineLevel="1">
      <c r="B442" s="648"/>
      <c r="C442" s="81">
        <f t="shared" si="270"/>
        <v>14</v>
      </c>
      <c r="D442" s="191"/>
      <c r="R442" s="89">
        <f t="shared" si="266"/>
        <v>0</v>
      </c>
      <c r="S442" s="89">
        <f t="shared" si="266"/>
        <v>0</v>
      </c>
      <c r="T442" s="89">
        <f t="shared" si="266"/>
        <v>0</v>
      </c>
      <c r="U442" s="89">
        <f t="shared" si="266"/>
        <v>0</v>
      </c>
      <c r="V442" s="89">
        <f t="shared" si="267"/>
        <v>0</v>
      </c>
      <c r="W442" s="89">
        <f t="shared" si="267"/>
        <v>0</v>
      </c>
      <c r="X442" s="89">
        <f t="shared" si="267"/>
        <v>0</v>
      </c>
      <c r="Y442" s="89">
        <f t="shared" si="267"/>
        <v>0</v>
      </c>
      <c r="Z442" s="89">
        <f t="shared" si="267"/>
        <v>0</v>
      </c>
      <c r="AA442" s="89">
        <f t="shared" si="267"/>
        <v>0</v>
      </c>
      <c r="AB442" s="89">
        <f t="shared" si="267"/>
        <v>0</v>
      </c>
      <c r="AC442" s="89">
        <f t="shared" si="267"/>
        <v>0</v>
      </c>
      <c r="AD442" s="89">
        <f t="shared" si="267"/>
        <v>0</v>
      </c>
      <c r="AE442" s="89">
        <f t="shared" si="267"/>
        <v>0</v>
      </c>
      <c r="AF442" s="89">
        <f t="shared" si="267"/>
        <v>0</v>
      </c>
      <c r="AG442" s="89">
        <f t="shared" si="267"/>
        <v>0</v>
      </c>
      <c r="AH442" s="89">
        <f t="shared" si="267"/>
        <v>0</v>
      </c>
      <c r="AI442" s="89">
        <f t="shared" si="267"/>
        <v>0</v>
      </c>
      <c r="AJ442" s="89">
        <f t="shared" si="267"/>
        <v>0</v>
      </c>
      <c r="AK442" s="89">
        <f t="shared" si="267"/>
        <v>0</v>
      </c>
      <c r="AL442" s="89">
        <f t="shared" si="268"/>
        <v>0</v>
      </c>
      <c r="AM442" s="89">
        <f t="shared" si="268"/>
        <v>0</v>
      </c>
      <c r="AN442" s="89">
        <f t="shared" si="268"/>
        <v>0</v>
      </c>
      <c r="AO442" s="89">
        <f t="shared" si="268"/>
        <v>0</v>
      </c>
      <c r="AP442" s="89">
        <f t="shared" si="268"/>
        <v>0</v>
      </c>
      <c r="AQ442" s="89">
        <f t="shared" si="268"/>
        <v>29.3</v>
      </c>
      <c r="AR442" s="649">
        <f t="shared" si="268"/>
        <v>0</v>
      </c>
      <c r="AS442" s="89">
        <f t="shared" si="269"/>
        <v>29.3</v>
      </c>
    </row>
    <row r="443" spans="2:45" hidden="1" outlineLevel="1">
      <c r="B443" s="648"/>
      <c r="C443" s="81">
        <f t="shared" si="270"/>
        <v>15</v>
      </c>
      <c r="D443" s="191"/>
      <c r="S443" s="89">
        <f t="shared" si="266"/>
        <v>0</v>
      </c>
      <c r="T443" s="89">
        <f t="shared" si="266"/>
        <v>0</v>
      </c>
      <c r="U443" s="89">
        <f t="shared" si="266"/>
        <v>0</v>
      </c>
      <c r="V443" s="89">
        <f t="shared" si="267"/>
        <v>0</v>
      </c>
      <c r="W443" s="89">
        <f t="shared" si="267"/>
        <v>0</v>
      </c>
      <c r="X443" s="89">
        <f t="shared" si="267"/>
        <v>0</v>
      </c>
      <c r="Y443" s="89">
        <f t="shared" si="267"/>
        <v>0</v>
      </c>
      <c r="Z443" s="89">
        <f t="shared" si="267"/>
        <v>0</v>
      </c>
      <c r="AA443" s="89">
        <f t="shared" si="267"/>
        <v>0</v>
      </c>
      <c r="AB443" s="89">
        <f t="shared" si="267"/>
        <v>0</v>
      </c>
      <c r="AC443" s="89">
        <f t="shared" si="267"/>
        <v>0</v>
      </c>
      <c r="AD443" s="89">
        <f t="shared" si="267"/>
        <v>0</v>
      </c>
      <c r="AE443" s="89">
        <f t="shared" si="267"/>
        <v>0</v>
      </c>
      <c r="AF443" s="89">
        <f t="shared" si="267"/>
        <v>0</v>
      </c>
      <c r="AG443" s="89">
        <f t="shared" si="267"/>
        <v>0</v>
      </c>
      <c r="AH443" s="89">
        <f t="shared" si="267"/>
        <v>0</v>
      </c>
      <c r="AI443" s="89">
        <f t="shared" si="267"/>
        <v>0</v>
      </c>
      <c r="AJ443" s="89">
        <f t="shared" si="267"/>
        <v>0</v>
      </c>
      <c r="AK443" s="89">
        <f t="shared" si="267"/>
        <v>0</v>
      </c>
      <c r="AL443" s="89">
        <f t="shared" si="268"/>
        <v>0</v>
      </c>
      <c r="AM443" s="89">
        <f t="shared" si="268"/>
        <v>0</v>
      </c>
      <c r="AN443" s="89">
        <f t="shared" si="268"/>
        <v>0</v>
      </c>
      <c r="AO443" s="89">
        <f t="shared" si="268"/>
        <v>0</v>
      </c>
      <c r="AP443" s="89">
        <f t="shared" si="268"/>
        <v>0</v>
      </c>
      <c r="AQ443" s="89">
        <f t="shared" si="268"/>
        <v>0</v>
      </c>
      <c r="AR443" s="649">
        <f t="shared" si="268"/>
        <v>29.3</v>
      </c>
      <c r="AS443" s="89">
        <f t="shared" si="269"/>
        <v>29.3</v>
      </c>
    </row>
    <row r="444" spans="2:45" hidden="1" outlineLevel="1">
      <c r="B444" s="648"/>
      <c r="C444" s="81">
        <f t="shared" si="270"/>
        <v>16</v>
      </c>
      <c r="D444" s="191"/>
      <c r="T444" s="89">
        <f t="shared" si="266"/>
        <v>0</v>
      </c>
      <c r="U444" s="89">
        <f t="shared" si="266"/>
        <v>0</v>
      </c>
      <c r="V444" s="89">
        <f t="shared" si="267"/>
        <v>0</v>
      </c>
      <c r="W444" s="89">
        <f t="shared" si="267"/>
        <v>0</v>
      </c>
      <c r="X444" s="89">
        <f t="shared" si="267"/>
        <v>0</v>
      </c>
      <c r="Y444" s="89">
        <f t="shared" si="267"/>
        <v>0</v>
      </c>
      <c r="Z444" s="89">
        <f t="shared" si="267"/>
        <v>0</v>
      </c>
      <c r="AA444" s="89">
        <f t="shared" si="267"/>
        <v>0</v>
      </c>
      <c r="AB444" s="89">
        <f t="shared" si="267"/>
        <v>0</v>
      </c>
      <c r="AC444" s="89">
        <f t="shared" si="267"/>
        <v>0</v>
      </c>
      <c r="AD444" s="89">
        <f t="shared" si="267"/>
        <v>0</v>
      </c>
      <c r="AE444" s="89">
        <f t="shared" si="267"/>
        <v>0</v>
      </c>
      <c r="AF444" s="89">
        <f t="shared" si="267"/>
        <v>0</v>
      </c>
      <c r="AG444" s="89">
        <f t="shared" si="267"/>
        <v>0</v>
      </c>
      <c r="AH444" s="89">
        <f t="shared" si="267"/>
        <v>0</v>
      </c>
      <c r="AI444" s="89">
        <f t="shared" si="267"/>
        <v>0</v>
      </c>
      <c r="AJ444" s="89">
        <f t="shared" si="267"/>
        <v>0</v>
      </c>
      <c r="AK444" s="89">
        <f t="shared" si="267"/>
        <v>0</v>
      </c>
      <c r="AL444" s="89">
        <f t="shared" si="268"/>
        <v>0</v>
      </c>
      <c r="AM444" s="89">
        <f t="shared" si="268"/>
        <v>0</v>
      </c>
      <c r="AN444" s="89">
        <f t="shared" si="268"/>
        <v>0</v>
      </c>
      <c r="AO444" s="89">
        <f t="shared" si="268"/>
        <v>0</v>
      </c>
      <c r="AP444" s="89">
        <f t="shared" si="268"/>
        <v>0</v>
      </c>
      <c r="AQ444" s="89">
        <f t="shared" si="268"/>
        <v>0</v>
      </c>
      <c r="AR444" s="649">
        <f t="shared" si="268"/>
        <v>0</v>
      </c>
      <c r="AS444" s="89">
        <f t="shared" si="269"/>
        <v>0</v>
      </c>
    </row>
    <row r="445" spans="2:45" hidden="1" outlineLevel="1">
      <c r="B445" s="648"/>
      <c r="C445" s="81">
        <f t="shared" si="270"/>
        <v>17</v>
      </c>
      <c r="D445" s="191"/>
      <c r="U445" s="89">
        <f t="shared" si="266"/>
        <v>0</v>
      </c>
      <c r="V445" s="89">
        <f t="shared" si="267"/>
        <v>0</v>
      </c>
      <c r="W445" s="89">
        <f t="shared" si="267"/>
        <v>0</v>
      </c>
      <c r="X445" s="89">
        <f t="shared" si="267"/>
        <v>0</v>
      </c>
      <c r="Y445" s="89">
        <f t="shared" si="267"/>
        <v>0</v>
      </c>
      <c r="Z445" s="89">
        <f t="shared" si="267"/>
        <v>0</v>
      </c>
      <c r="AA445" s="89">
        <f t="shared" si="267"/>
        <v>0</v>
      </c>
      <c r="AB445" s="89">
        <f t="shared" si="267"/>
        <v>0</v>
      </c>
      <c r="AC445" s="89">
        <f t="shared" si="267"/>
        <v>0</v>
      </c>
      <c r="AD445" s="89">
        <f t="shared" si="267"/>
        <v>0</v>
      </c>
      <c r="AE445" s="89">
        <f t="shared" si="267"/>
        <v>0</v>
      </c>
      <c r="AF445" s="89">
        <f t="shared" si="267"/>
        <v>0</v>
      </c>
      <c r="AG445" s="89">
        <f t="shared" si="267"/>
        <v>0</v>
      </c>
      <c r="AH445" s="89">
        <f t="shared" si="267"/>
        <v>0</v>
      </c>
      <c r="AI445" s="89">
        <f t="shared" si="267"/>
        <v>0</v>
      </c>
      <c r="AJ445" s="89">
        <f t="shared" si="267"/>
        <v>0</v>
      </c>
      <c r="AK445" s="89">
        <f t="shared" ref="AK445:AK460" si="271">AJ444</f>
        <v>0</v>
      </c>
      <c r="AL445" s="89">
        <f t="shared" si="268"/>
        <v>0</v>
      </c>
      <c r="AM445" s="89">
        <f t="shared" si="268"/>
        <v>0</v>
      </c>
      <c r="AN445" s="89">
        <f t="shared" si="268"/>
        <v>0</v>
      </c>
      <c r="AO445" s="89">
        <f t="shared" si="268"/>
        <v>0</v>
      </c>
      <c r="AP445" s="89">
        <f t="shared" si="268"/>
        <v>0</v>
      </c>
      <c r="AQ445" s="89">
        <f t="shared" si="268"/>
        <v>0</v>
      </c>
      <c r="AR445" s="649">
        <f t="shared" si="268"/>
        <v>0</v>
      </c>
      <c r="AS445" s="89">
        <f t="shared" si="269"/>
        <v>0</v>
      </c>
    </row>
    <row r="446" spans="2:45" hidden="1" outlineLevel="1">
      <c r="B446" s="648"/>
      <c r="C446" s="81">
        <f t="shared" si="270"/>
        <v>18</v>
      </c>
      <c r="D446" s="191"/>
      <c r="V446" s="89">
        <f t="shared" ref="V446:AJ459" si="272">U445</f>
        <v>0</v>
      </c>
      <c r="W446" s="89">
        <f t="shared" si="272"/>
        <v>0</v>
      </c>
      <c r="X446" s="89">
        <f t="shared" si="272"/>
        <v>0</v>
      </c>
      <c r="Y446" s="89">
        <f t="shared" si="272"/>
        <v>0</v>
      </c>
      <c r="Z446" s="89">
        <f t="shared" si="272"/>
        <v>0</v>
      </c>
      <c r="AA446" s="89">
        <f t="shared" si="272"/>
        <v>0</v>
      </c>
      <c r="AB446" s="89">
        <f t="shared" si="272"/>
        <v>0</v>
      </c>
      <c r="AC446" s="89">
        <f t="shared" si="272"/>
        <v>0</v>
      </c>
      <c r="AD446" s="89">
        <f t="shared" si="272"/>
        <v>0</v>
      </c>
      <c r="AE446" s="89">
        <f t="shared" si="272"/>
        <v>0</v>
      </c>
      <c r="AF446" s="89">
        <f t="shared" si="272"/>
        <v>0</v>
      </c>
      <c r="AG446" s="89">
        <f t="shared" si="272"/>
        <v>0</v>
      </c>
      <c r="AH446" s="89">
        <f t="shared" si="272"/>
        <v>0</v>
      </c>
      <c r="AI446" s="89">
        <f t="shared" si="272"/>
        <v>0</v>
      </c>
      <c r="AJ446" s="89">
        <f t="shared" si="272"/>
        <v>0</v>
      </c>
      <c r="AK446" s="89">
        <f t="shared" si="271"/>
        <v>0</v>
      </c>
      <c r="AL446" s="89">
        <f t="shared" si="268"/>
        <v>0</v>
      </c>
      <c r="AM446" s="89">
        <f t="shared" si="268"/>
        <v>0</v>
      </c>
      <c r="AN446" s="89">
        <f t="shared" si="268"/>
        <v>0</v>
      </c>
      <c r="AO446" s="89">
        <f t="shared" si="268"/>
        <v>0</v>
      </c>
      <c r="AP446" s="89">
        <f t="shared" si="268"/>
        <v>0</v>
      </c>
      <c r="AQ446" s="89">
        <f t="shared" si="268"/>
        <v>0</v>
      </c>
      <c r="AR446" s="649">
        <f t="shared" si="268"/>
        <v>0</v>
      </c>
      <c r="AS446" s="89">
        <f t="shared" si="269"/>
        <v>0</v>
      </c>
    </row>
    <row r="447" spans="2:45" hidden="1" outlineLevel="1">
      <c r="B447" s="648"/>
      <c r="C447" s="81">
        <f t="shared" si="270"/>
        <v>19</v>
      </c>
      <c r="D447" s="191"/>
      <c r="W447" s="89">
        <f t="shared" si="272"/>
        <v>0</v>
      </c>
      <c r="X447" s="89">
        <f t="shared" si="272"/>
        <v>0</v>
      </c>
      <c r="Y447" s="89">
        <f t="shared" si="272"/>
        <v>0</v>
      </c>
      <c r="Z447" s="89">
        <f t="shared" si="272"/>
        <v>0</v>
      </c>
      <c r="AA447" s="89">
        <f t="shared" si="272"/>
        <v>0</v>
      </c>
      <c r="AB447" s="89">
        <f t="shared" si="272"/>
        <v>0</v>
      </c>
      <c r="AC447" s="89">
        <f t="shared" si="272"/>
        <v>0</v>
      </c>
      <c r="AD447" s="89">
        <f t="shared" si="272"/>
        <v>0</v>
      </c>
      <c r="AE447" s="89">
        <f t="shared" si="272"/>
        <v>0</v>
      </c>
      <c r="AF447" s="89">
        <f t="shared" si="272"/>
        <v>0</v>
      </c>
      <c r="AG447" s="89">
        <f t="shared" si="272"/>
        <v>0</v>
      </c>
      <c r="AH447" s="89">
        <f t="shared" si="272"/>
        <v>0</v>
      </c>
      <c r="AI447" s="89">
        <f t="shared" si="272"/>
        <v>0</v>
      </c>
      <c r="AJ447" s="89">
        <f t="shared" si="272"/>
        <v>0</v>
      </c>
      <c r="AK447" s="89">
        <f t="shared" si="271"/>
        <v>0</v>
      </c>
      <c r="AL447" s="89">
        <f t="shared" si="268"/>
        <v>0</v>
      </c>
      <c r="AM447" s="89">
        <f t="shared" si="268"/>
        <v>0</v>
      </c>
      <c r="AN447" s="89">
        <f t="shared" si="268"/>
        <v>0</v>
      </c>
      <c r="AO447" s="89">
        <f t="shared" si="268"/>
        <v>0</v>
      </c>
      <c r="AP447" s="89">
        <f t="shared" si="268"/>
        <v>0</v>
      </c>
      <c r="AQ447" s="89">
        <f t="shared" si="268"/>
        <v>0</v>
      </c>
      <c r="AR447" s="649">
        <f t="shared" si="268"/>
        <v>0</v>
      </c>
      <c r="AS447" s="89">
        <f t="shared" si="269"/>
        <v>0</v>
      </c>
    </row>
    <row r="448" spans="2:45" hidden="1" outlineLevel="1">
      <c r="B448" s="648"/>
      <c r="C448" s="81">
        <f t="shared" si="270"/>
        <v>20</v>
      </c>
      <c r="D448" s="191"/>
      <c r="X448" s="89">
        <f t="shared" si="272"/>
        <v>0</v>
      </c>
      <c r="Y448" s="89">
        <f t="shared" si="272"/>
        <v>0</v>
      </c>
      <c r="Z448" s="89">
        <f t="shared" si="272"/>
        <v>0</v>
      </c>
      <c r="AA448" s="89">
        <f t="shared" si="272"/>
        <v>0</v>
      </c>
      <c r="AB448" s="89">
        <f t="shared" si="272"/>
        <v>0</v>
      </c>
      <c r="AC448" s="89">
        <f t="shared" si="272"/>
        <v>0</v>
      </c>
      <c r="AD448" s="89">
        <f t="shared" si="272"/>
        <v>0</v>
      </c>
      <c r="AE448" s="89">
        <f t="shared" si="272"/>
        <v>0</v>
      </c>
      <c r="AF448" s="89">
        <f t="shared" si="272"/>
        <v>0</v>
      </c>
      <c r="AG448" s="89">
        <f t="shared" si="272"/>
        <v>0</v>
      </c>
      <c r="AH448" s="89">
        <f t="shared" si="272"/>
        <v>0</v>
      </c>
      <c r="AI448" s="89">
        <f t="shared" si="272"/>
        <v>0</v>
      </c>
      <c r="AJ448" s="89">
        <f t="shared" si="272"/>
        <v>0</v>
      </c>
      <c r="AK448" s="89">
        <f t="shared" si="271"/>
        <v>0</v>
      </c>
      <c r="AL448" s="89">
        <f t="shared" si="268"/>
        <v>0</v>
      </c>
      <c r="AM448" s="89">
        <f t="shared" si="268"/>
        <v>0</v>
      </c>
      <c r="AN448" s="89">
        <f t="shared" si="268"/>
        <v>0</v>
      </c>
      <c r="AO448" s="89">
        <f t="shared" si="268"/>
        <v>0</v>
      </c>
      <c r="AP448" s="89">
        <f t="shared" si="268"/>
        <v>0</v>
      </c>
      <c r="AQ448" s="89">
        <f t="shared" si="268"/>
        <v>0</v>
      </c>
      <c r="AR448" s="649">
        <f t="shared" si="268"/>
        <v>0</v>
      </c>
      <c r="AS448" s="89">
        <f t="shared" si="269"/>
        <v>0</v>
      </c>
    </row>
    <row r="449" spans="2:45" hidden="1" outlineLevel="1">
      <c r="B449" s="648"/>
      <c r="C449" s="81">
        <f t="shared" si="270"/>
        <v>21</v>
      </c>
      <c r="D449" s="191"/>
      <c r="X449" s="89"/>
      <c r="Y449" s="89">
        <f t="shared" si="272"/>
        <v>0</v>
      </c>
      <c r="Z449" s="89">
        <f t="shared" si="272"/>
        <v>0</v>
      </c>
      <c r="AA449" s="89">
        <f t="shared" si="272"/>
        <v>0</v>
      </c>
      <c r="AB449" s="89">
        <f t="shared" si="272"/>
        <v>0</v>
      </c>
      <c r="AC449" s="89">
        <f t="shared" si="272"/>
        <v>0</v>
      </c>
      <c r="AD449" s="89">
        <f t="shared" si="272"/>
        <v>0</v>
      </c>
      <c r="AE449" s="89">
        <f t="shared" si="272"/>
        <v>0</v>
      </c>
      <c r="AF449" s="89">
        <f t="shared" si="272"/>
        <v>0</v>
      </c>
      <c r="AG449" s="89">
        <f t="shared" si="272"/>
        <v>0</v>
      </c>
      <c r="AH449" s="89">
        <f t="shared" si="272"/>
        <v>0</v>
      </c>
      <c r="AI449" s="89">
        <f t="shared" si="272"/>
        <v>0</v>
      </c>
      <c r="AJ449" s="89">
        <f t="shared" si="272"/>
        <v>0</v>
      </c>
      <c r="AK449" s="89">
        <f t="shared" si="271"/>
        <v>0</v>
      </c>
      <c r="AL449" s="89">
        <f t="shared" si="268"/>
        <v>0</v>
      </c>
      <c r="AM449" s="89">
        <f t="shared" si="268"/>
        <v>0</v>
      </c>
      <c r="AN449" s="89">
        <f t="shared" si="268"/>
        <v>0</v>
      </c>
      <c r="AO449" s="89">
        <f t="shared" si="268"/>
        <v>0</v>
      </c>
      <c r="AP449" s="89">
        <f t="shared" si="268"/>
        <v>0</v>
      </c>
      <c r="AQ449" s="89">
        <f t="shared" si="268"/>
        <v>0</v>
      </c>
      <c r="AR449" s="649">
        <f t="shared" si="268"/>
        <v>0</v>
      </c>
      <c r="AS449" s="89">
        <f t="shared" si="269"/>
        <v>0</v>
      </c>
    </row>
    <row r="450" spans="2:45" hidden="1" outlineLevel="1">
      <c r="B450" s="648"/>
      <c r="C450" s="81">
        <f t="shared" si="270"/>
        <v>22</v>
      </c>
      <c r="D450" s="191"/>
      <c r="X450" s="89"/>
      <c r="Y450" s="89"/>
      <c r="Z450" s="89">
        <f t="shared" si="272"/>
        <v>0</v>
      </c>
      <c r="AA450" s="89">
        <f t="shared" si="272"/>
        <v>0</v>
      </c>
      <c r="AB450" s="89">
        <f t="shared" si="272"/>
        <v>0</v>
      </c>
      <c r="AC450" s="89">
        <f t="shared" si="272"/>
        <v>0</v>
      </c>
      <c r="AD450" s="89">
        <f t="shared" si="272"/>
        <v>0</v>
      </c>
      <c r="AE450" s="89">
        <f t="shared" si="272"/>
        <v>0</v>
      </c>
      <c r="AF450" s="89">
        <f t="shared" si="272"/>
        <v>0</v>
      </c>
      <c r="AG450" s="89">
        <f t="shared" si="272"/>
        <v>0</v>
      </c>
      <c r="AH450" s="89">
        <f t="shared" si="272"/>
        <v>0</v>
      </c>
      <c r="AI450" s="89">
        <f t="shared" si="272"/>
        <v>0</v>
      </c>
      <c r="AJ450" s="89">
        <f t="shared" si="272"/>
        <v>0</v>
      </c>
      <c r="AK450" s="89">
        <f t="shared" si="271"/>
        <v>0</v>
      </c>
      <c r="AL450" s="89">
        <f t="shared" si="268"/>
        <v>0</v>
      </c>
      <c r="AM450" s="89">
        <f t="shared" si="268"/>
        <v>0</v>
      </c>
      <c r="AN450" s="89">
        <f t="shared" si="268"/>
        <v>0</v>
      </c>
      <c r="AO450" s="89">
        <f t="shared" si="268"/>
        <v>0</v>
      </c>
      <c r="AP450" s="89">
        <f t="shared" si="268"/>
        <v>0</v>
      </c>
      <c r="AQ450" s="89">
        <f t="shared" si="268"/>
        <v>0</v>
      </c>
      <c r="AR450" s="649">
        <f t="shared" si="268"/>
        <v>0</v>
      </c>
      <c r="AS450" s="89">
        <f t="shared" si="269"/>
        <v>0</v>
      </c>
    </row>
    <row r="451" spans="2:45" hidden="1" outlineLevel="1">
      <c r="B451" s="648"/>
      <c r="C451" s="81">
        <f t="shared" si="270"/>
        <v>23</v>
      </c>
      <c r="D451" s="191"/>
      <c r="X451" s="89"/>
      <c r="Y451" s="89"/>
      <c r="Z451" s="89"/>
      <c r="AA451" s="89">
        <f t="shared" si="272"/>
        <v>0</v>
      </c>
      <c r="AB451" s="89">
        <f t="shared" si="272"/>
        <v>0</v>
      </c>
      <c r="AC451" s="89">
        <f t="shared" si="272"/>
        <v>0</v>
      </c>
      <c r="AD451" s="89">
        <f t="shared" si="272"/>
        <v>0</v>
      </c>
      <c r="AE451" s="89">
        <f t="shared" si="272"/>
        <v>0</v>
      </c>
      <c r="AF451" s="89">
        <f t="shared" si="272"/>
        <v>0</v>
      </c>
      <c r="AG451" s="89">
        <f t="shared" si="272"/>
        <v>0</v>
      </c>
      <c r="AH451" s="89">
        <f t="shared" si="272"/>
        <v>0</v>
      </c>
      <c r="AI451" s="89">
        <f t="shared" si="272"/>
        <v>0</v>
      </c>
      <c r="AJ451" s="89">
        <f t="shared" si="272"/>
        <v>0</v>
      </c>
      <c r="AK451" s="89">
        <f t="shared" si="271"/>
        <v>0</v>
      </c>
      <c r="AL451" s="89">
        <f t="shared" si="268"/>
        <v>0</v>
      </c>
      <c r="AM451" s="89">
        <f t="shared" si="268"/>
        <v>0</v>
      </c>
      <c r="AN451" s="89">
        <f t="shared" si="268"/>
        <v>0</v>
      </c>
      <c r="AO451" s="89">
        <f t="shared" si="268"/>
        <v>0</v>
      </c>
      <c r="AP451" s="89">
        <f t="shared" si="268"/>
        <v>0</v>
      </c>
      <c r="AQ451" s="89">
        <f t="shared" si="268"/>
        <v>0</v>
      </c>
      <c r="AR451" s="649">
        <f t="shared" si="268"/>
        <v>0</v>
      </c>
      <c r="AS451" s="89">
        <f t="shared" si="269"/>
        <v>0</v>
      </c>
    </row>
    <row r="452" spans="2:45" hidden="1" outlineLevel="1">
      <c r="B452" s="648"/>
      <c r="C452" s="81">
        <f t="shared" si="270"/>
        <v>24</v>
      </c>
      <c r="D452" s="191"/>
      <c r="X452" s="89"/>
      <c r="Y452" s="89"/>
      <c r="Z452" s="89"/>
      <c r="AA452" s="89"/>
      <c r="AB452" s="89">
        <f t="shared" si="272"/>
        <v>0</v>
      </c>
      <c r="AC452" s="89">
        <f t="shared" si="272"/>
        <v>0</v>
      </c>
      <c r="AD452" s="89">
        <f t="shared" si="272"/>
        <v>0</v>
      </c>
      <c r="AE452" s="89">
        <f t="shared" si="272"/>
        <v>0</v>
      </c>
      <c r="AF452" s="89">
        <f t="shared" si="272"/>
        <v>0</v>
      </c>
      <c r="AG452" s="89">
        <f t="shared" si="272"/>
        <v>0</v>
      </c>
      <c r="AH452" s="89">
        <f t="shared" si="272"/>
        <v>0</v>
      </c>
      <c r="AI452" s="89">
        <f t="shared" si="272"/>
        <v>0</v>
      </c>
      <c r="AJ452" s="89">
        <f t="shared" si="272"/>
        <v>0</v>
      </c>
      <c r="AK452" s="89">
        <f t="shared" si="271"/>
        <v>0</v>
      </c>
      <c r="AL452" s="89">
        <f t="shared" si="268"/>
        <v>0</v>
      </c>
      <c r="AM452" s="89">
        <f t="shared" si="268"/>
        <v>0</v>
      </c>
      <c r="AN452" s="89">
        <f t="shared" si="268"/>
        <v>0</v>
      </c>
      <c r="AO452" s="89">
        <f t="shared" si="268"/>
        <v>0</v>
      </c>
      <c r="AP452" s="89">
        <f t="shared" si="268"/>
        <v>0</v>
      </c>
      <c r="AQ452" s="89">
        <f t="shared" si="268"/>
        <v>0</v>
      </c>
      <c r="AR452" s="649">
        <f t="shared" si="268"/>
        <v>0</v>
      </c>
      <c r="AS452" s="89">
        <f t="shared" si="269"/>
        <v>0</v>
      </c>
    </row>
    <row r="453" spans="2:45" hidden="1" outlineLevel="1">
      <c r="B453" s="648"/>
      <c r="C453" s="81">
        <f t="shared" si="270"/>
        <v>25</v>
      </c>
      <c r="D453" s="191"/>
      <c r="X453" s="89"/>
      <c r="Y453" s="89"/>
      <c r="Z453" s="89"/>
      <c r="AA453" s="89"/>
      <c r="AB453" s="89"/>
      <c r="AC453" s="89">
        <f t="shared" si="272"/>
        <v>0</v>
      </c>
      <c r="AD453" s="89">
        <f t="shared" si="272"/>
        <v>0</v>
      </c>
      <c r="AE453" s="89">
        <f t="shared" si="272"/>
        <v>0</v>
      </c>
      <c r="AF453" s="89">
        <f t="shared" si="272"/>
        <v>0</v>
      </c>
      <c r="AG453" s="89">
        <f t="shared" si="272"/>
        <v>0</v>
      </c>
      <c r="AH453" s="89">
        <f t="shared" si="272"/>
        <v>0</v>
      </c>
      <c r="AI453" s="89">
        <f t="shared" si="272"/>
        <v>0</v>
      </c>
      <c r="AJ453" s="89">
        <f t="shared" si="272"/>
        <v>0</v>
      </c>
      <c r="AK453" s="89">
        <f t="shared" si="271"/>
        <v>0</v>
      </c>
      <c r="AL453" s="89">
        <f t="shared" si="268"/>
        <v>0</v>
      </c>
      <c r="AM453" s="89">
        <f t="shared" si="268"/>
        <v>0</v>
      </c>
      <c r="AN453" s="89">
        <f t="shared" si="268"/>
        <v>0</v>
      </c>
      <c r="AO453" s="89">
        <f t="shared" si="268"/>
        <v>0</v>
      </c>
      <c r="AP453" s="89">
        <f t="shared" si="268"/>
        <v>0</v>
      </c>
      <c r="AQ453" s="89">
        <f t="shared" si="268"/>
        <v>0</v>
      </c>
      <c r="AR453" s="649">
        <f t="shared" si="268"/>
        <v>0</v>
      </c>
      <c r="AS453" s="89">
        <f t="shared" si="269"/>
        <v>0</v>
      </c>
    </row>
    <row r="454" spans="2:45" hidden="1" outlineLevel="1">
      <c r="B454" s="648"/>
      <c r="C454" s="81">
        <f t="shared" si="270"/>
        <v>26</v>
      </c>
      <c r="D454" s="191"/>
      <c r="X454" s="89"/>
      <c r="Y454" s="89"/>
      <c r="Z454" s="89"/>
      <c r="AA454" s="89"/>
      <c r="AB454" s="89"/>
      <c r="AC454" s="89"/>
      <c r="AD454" s="89">
        <f t="shared" si="272"/>
        <v>0</v>
      </c>
      <c r="AE454" s="89">
        <f t="shared" si="272"/>
        <v>0</v>
      </c>
      <c r="AF454" s="89">
        <f t="shared" si="272"/>
        <v>0</v>
      </c>
      <c r="AG454" s="89">
        <f t="shared" si="272"/>
        <v>0</v>
      </c>
      <c r="AH454" s="89">
        <f t="shared" si="272"/>
        <v>0</v>
      </c>
      <c r="AI454" s="89">
        <f t="shared" si="272"/>
        <v>0</v>
      </c>
      <c r="AJ454" s="89">
        <f t="shared" si="272"/>
        <v>0</v>
      </c>
      <c r="AK454" s="89">
        <f t="shared" si="271"/>
        <v>0</v>
      </c>
      <c r="AL454" s="89">
        <f t="shared" si="268"/>
        <v>0</v>
      </c>
      <c r="AM454" s="89">
        <f t="shared" si="268"/>
        <v>0</v>
      </c>
      <c r="AN454" s="89">
        <f t="shared" si="268"/>
        <v>0</v>
      </c>
      <c r="AO454" s="89">
        <f t="shared" si="268"/>
        <v>0</v>
      </c>
      <c r="AP454" s="89">
        <f t="shared" si="268"/>
        <v>0</v>
      </c>
      <c r="AQ454" s="89">
        <f t="shared" si="268"/>
        <v>0</v>
      </c>
      <c r="AR454" s="649">
        <f t="shared" si="268"/>
        <v>0</v>
      </c>
      <c r="AS454" s="89">
        <f t="shared" si="269"/>
        <v>0</v>
      </c>
    </row>
    <row r="455" spans="2:45" hidden="1" outlineLevel="1">
      <c r="B455" s="648"/>
      <c r="C455" s="81">
        <f t="shared" si="270"/>
        <v>27</v>
      </c>
      <c r="D455" s="191"/>
      <c r="X455" s="89"/>
      <c r="Y455" s="89"/>
      <c r="Z455" s="89"/>
      <c r="AA455" s="89"/>
      <c r="AB455" s="89"/>
      <c r="AC455" s="89"/>
      <c r="AD455" s="89"/>
      <c r="AE455" s="89">
        <f t="shared" si="272"/>
        <v>0</v>
      </c>
      <c r="AF455" s="89">
        <f t="shared" si="272"/>
        <v>0</v>
      </c>
      <c r="AG455" s="89">
        <f t="shared" si="272"/>
        <v>0</v>
      </c>
      <c r="AH455" s="89">
        <f t="shared" si="272"/>
        <v>0</v>
      </c>
      <c r="AI455" s="89">
        <f t="shared" si="272"/>
        <v>0</v>
      </c>
      <c r="AJ455" s="89">
        <f t="shared" si="272"/>
        <v>0</v>
      </c>
      <c r="AK455" s="89">
        <f t="shared" si="271"/>
        <v>0</v>
      </c>
      <c r="AL455" s="89">
        <f t="shared" si="268"/>
        <v>0</v>
      </c>
      <c r="AM455" s="89">
        <f t="shared" si="268"/>
        <v>0</v>
      </c>
      <c r="AN455" s="89">
        <f t="shared" si="268"/>
        <v>0</v>
      </c>
      <c r="AO455" s="89">
        <f t="shared" si="268"/>
        <v>0</v>
      </c>
      <c r="AP455" s="89">
        <f t="shared" si="268"/>
        <v>0</v>
      </c>
      <c r="AQ455" s="89">
        <f t="shared" si="268"/>
        <v>0</v>
      </c>
      <c r="AR455" s="649">
        <f t="shared" si="268"/>
        <v>0</v>
      </c>
      <c r="AS455" s="89">
        <f t="shared" si="269"/>
        <v>0</v>
      </c>
    </row>
    <row r="456" spans="2:45" hidden="1" outlineLevel="1">
      <c r="B456" s="648"/>
      <c r="C456" s="81">
        <f t="shared" si="270"/>
        <v>28</v>
      </c>
      <c r="D456" s="191"/>
      <c r="X456" s="89"/>
      <c r="Y456" s="89"/>
      <c r="Z456" s="89"/>
      <c r="AA456" s="89"/>
      <c r="AB456" s="89"/>
      <c r="AC456" s="89"/>
      <c r="AD456" s="89"/>
      <c r="AE456" s="89"/>
      <c r="AF456" s="89">
        <f t="shared" si="272"/>
        <v>0</v>
      </c>
      <c r="AG456" s="89">
        <f t="shared" si="272"/>
        <v>0</v>
      </c>
      <c r="AH456" s="89">
        <f t="shared" si="272"/>
        <v>0</v>
      </c>
      <c r="AI456" s="89">
        <f t="shared" si="272"/>
        <v>0</v>
      </c>
      <c r="AJ456" s="89">
        <f t="shared" si="272"/>
        <v>0</v>
      </c>
      <c r="AK456" s="89">
        <f t="shared" si="271"/>
        <v>0</v>
      </c>
      <c r="AL456" s="89">
        <f t="shared" si="268"/>
        <v>0</v>
      </c>
      <c r="AM456" s="89">
        <f t="shared" si="268"/>
        <v>0</v>
      </c>
      <c r="AN456" s="89">
        <f t="shared" si="268"/>
        <v>0</v>
      </c>
      <c r="AO456" s="89">
        <f t="shared" si="268"/>
        <v>0</v>
      </c>
      <c r="AP456" s="89">
        <f t="shared" si="268"/>
        <v>0</v>
      </c>
      <c r="AQ456" s="89">
        <f t="shared" si="268"/>
        <v>0</v>
      </c>
      <c r="AR456" s="649">
        <f t="shared" si="268"/>
        <v>0</v>
      </c>
      <c r="AS456" s="89">
        <f t="shared" si="269"/>
        <v>0</v>
      </c>
    </row>
    <row r="457" spans="2:45" hidden="1" outlineLevel="1">
      <c r="B457" s="648"/>
      <c r="C457" s="81">
        <f t="shared" si="270"/>
        <v>29</v>
      </c>
      <c r="D457" s="191"/>
      <c r="X457" s="89"/>
      <c r="Y457" s="89"/>
      <c r="Z457" s="89"/>
      <c r="AA457" s="89"/>
      <c r="AB457" s="89"/>
      <c r="AC457" s="89"/>
      <c r="AD457" s="89"/>
      <c r="AE457" s="89"/>
      <c r="AF457" s="89"/>
      <c r="AG457" s="89">
        <f t="shared" si="272"/>
        <v>0</v>
      </c>
      <c r="AH457" s="89">
        <f t="shared" si="272"/>
        <v>0</v>
      </c>
      <c r="AI457" s="89">
        <f t="shared" si="272"/>
        <v>0</v>
      </c>
      <c r="AJ457" s="89">
        <f t="shared" si="272"/>
        <v>0</v>
      </c>
      <c r="AK457" s="89">
        <f t="shared" si="271"/>
        <v>0</v>
      </c>
      <c r="AL457" s="89">
        <f t="shared" si="268"/>
        <v>0</v>
      </c>
      <c r="AM457" s="89">
        <f t="shared" si="268"/>
        <v>0</v>
      </c>
      <c r="AN457" s="89">
        <f t="shared" si="268"/>
        <v>0</v>
      </c>
      <c r="AO457" s="89">
        <f t="shared" si="268"/>
        <v>0</v>
      </c>
      <c r="AP457" s="89">
        <f t="shared" si="268"/>
        <v>0</v>
      </c>
      <c r="AQ457" s="89">
        <f t="shared" si="268"/>
        <v>0</v>
      </c>
      <c r="AR457" s="649">
        <f t="shared" si="268"/>
        <v>0</v>
      </c>
      <c r="AS457" s="89">
        <f t="shared" si="269"/>
        <v>0</v>
      </c>
    </row>
    <row r="458" spans="2:45" hidden="1" outlineLevel="1">
      <c r="B458" s="648"/>
      <c r="C458" s="81">
        <f t="shared" si="270"/>
        <v>30</v>
      </c>
      <c r="D458" s="191"/>
      <c r="X458" s="89"/>
      <c r="Y458" s="89"/>
      <c r="Z458" s="89"/>
      <c r="AA458" s="89"/>
      <c r="AB458" s="89"/>
      <c r="AC458" s="89"/>
      <c r="AD458" s="89"/>
      <c r="AE458" s="89"/>
      <c r="AF458" s="89"/>
      <c r="AG458" s="89"/>
      <c r="AH458" s="89">
        <f t="shared" si="272"/>
        <v>0</v>
      </c>
      <c r="AI458" s="89">
        <f t="shared" si="272"/>
        <v>0</v>
      </c>
      <c r="AJ458" s="89">
        <f t="shared" si="272"/>
        <v>0</v>
      </c>
      <c r="AK458" s="89">
        <f t="shared" si="271"/>
        <v>0</v>
      </c>
      <c r="AL458" s="89">
        <f t="shared" si="268"/>
        <v>0</v>
      </c>
      <c r="AM458" s="89">
        <f t="shared" si="268"/>
        <v>0</v>
      </c>
      <c r="AN458" s="89">
        <f t="shared" si="268"/>
        <v>0</v>
      </c>
      <c r="AO458" s="89">
        <f t="shared" si="268"/>
        <v>0</v>
      </c>
      <c r="AP458" s="89">
        <f t="shared" si="268"/>
        <v>0</v>
      </c>
      <c r="AQ458" s="89">
        <f t="shared" si="268"/>
        <v>0</v>
      </c>
      <c r="AR458" s="649">
        <f t="shared" si="268"/>
        <v>0</v>
      </c>
      <c r="AS458" s="89">
        <f t="shared" si="269"/>
        <v>0</v>
      </c>
    </row>
    <row r="459" spans="2:45" hidden="1" outlineLevel="1">
      <c r="B459" s="648"/>
      <c r="C459" s="81">
        <f t="shared" si="270"/>
        <v>31</v>
      </c>
      <c r="D459" s="191"/>
      <c r="X459" s="89"/>
      <c r="Y459" s="89"/>
      <c r="Z459" s="89"/>
      <c r="AA459" s="89"/>
      <c r="AB459" s="89"/>
      <c r="AC459" s="89"/>
      <c r="AD459" s="89"/>
      <c r="AE459" s="89"/>
      <c r="AF459" s="89"/>
      <c r="AG459" s="89"/>
      <c r="AH459" s="89"/>
      <c r="AI459" s="89">
        <f>AH458</f>
        <v>0</v>
      </c>
      <c r="AJ459" s="89">
        <f t="shared" si="272"/>
        <v>0</v>
      </c>
      <c r="AK459" s="89">
        <f t="shared" si="271"/>
        <v>0</v>
      </c>
      <c r="AL459" s="89">
        <f t="shared" si="268"/>
        <v>0</v>
      </c>
      <c r="AM459" s="89">
        <f t="shared" si="268"/>
        <v>0</v>
      </c>
      <c r="AN459" s="89">
        <f t="shared" si="268"/>
        <v>0</v>
      </c>
      <c r="AO459" s="89">
        <f t="shared" si="268"/>
        <v>0</v>
      </c>
      <c r="AP459" s="89">
        <f t="shared" si="268"/>
        <v>0</v>
      </c>
      <c r="AQ459" s="89">
        <f t="shared" si="268"/>
        <v>0</v>
      </c>
      <c r="AR459" s="649">
        <f t="shared" si="268"/>
        <v>0</v>
      </c>
      <c r="AS459" s="89">
        <f>SUM(E459:AR459)</f>
        <v>0</v>
      </c>
    </row>
    <row r="460" spans="2:45" hidden="1" outlineLevel="1">
      <c r="B460" s="648"/>
      <c r="C460" s="81">
        <f t="shared" si="270"/>
        <v>32</v>
      </c>
      <c r="D460" s="191"/>
      <c r="X460" s="89"/>
      <c r="Y460" s="89"/>
      <c r="Z460" s="89"/>
      <c r="AA460" s="89"/>
      <c r="AB460" s="89"/>
      <c r="AC460" s="89"/>
      <c r="AD460" s="89"/>
      <c r="AE460" s="89"/>
      <c r="AF460" s="89"/>
      <c r="AG460" s="89"/>
      <c r="AH460" s="89"/>
      <c r="AI460" s="89"/>
      <c r="AJ460" s="89">
        <f>AI459</f>
        <v>0</v>
      </c>
      <c r="AK460" s="89">
        <f t="shared" si="271"/>
        <v>0</v>
      </c>
      <c r="AL460" s="89">
        <f t="shared" si="268"/>
        <v>0</v>
      </c>
      <c r="AM460" s="89">
        <f t="shared" si="268"/>
        <v>0</v>
      </c>
      <c r="AN460" s="89">
        <f t="shared" si="268"/>
        <v>0</v>
      </c>
      <c r="AO460" s="89">
        <f t="shared" si="268"/>
        <v>0</v>
      </c>
      <c r="AP460" s="89">
        <f t="shared" si="268"/>
        <v>0</v>
      </c>
      <c r="AQ460" s="89">
        <f t="shared" si="268"/>
        <v>0</v>
      </c>
      <c r="AR460" s="649">
        <f t="shared" si="268"/>
        <v>0</v>
      </c>
      <c r="AS460" s="89">
        <f t="shared" ref="AS460:AS468" si="273">SUM(E460:AR460)</f>
        <v>0</v>
      </c>
    </row>
    <row r="461" spans="2:45" hidden="1" outlineLevel="1">
      <c r="B461" s="648"/>
      <c r="C461" s="81">
        <f t="shared" si="270"/>
        <v>33</v>
      </c>
      <c r="D461" s="191"/>
      <c r="X461" s="89"/>
      <c r="Y461" s="89"/>
      <c r="Z461" s="89"/>
      <c r="AA461" s="89"/>
      <c r="AB461" s="89"/>
      <c r="AC461" s="89"/>
      <c r="AD461" s="89"/>
      <c r="AE461" s="89"/>
      <c r="AF461" s="89"/>
      <c r="AG461" s="89"/>
      <c r="AH461" s="89"/>
      <c r="AI461" s="89"/>
      <c r="AJ461" s="89"/>
      <c r="AK461" s="89">
        <f>AJ460</f>
        <v>0</v>
      </c>
      <c r="AL461" s="89">
        <f t="shared" si="268"/>
        <v>0</v>
      </c>
      <c r="AM461" s="89">
        <f t="shared" si="268"/>
        <v>0</v>
      </c>
      <c r="AN461" s="89">
        <f t="shared" si="268"/>
        <v>0</v>
      </c>
      <c r="AO461" s="89">
        <f t="shared" si="268"/>
        <v>0</v>
      </c>
      <c r="AP461" s="89">
        <f t="shared" si="268"/>
        <v>0</v>
      </c>
      <c r="AQ461" s="89">
        <f t="shared" si="268"/>
        <v>0</v>
      </c>
      <c r="AR461" s="649">
        <f t="shared" si="268"/>
        <v>0</v>
      </c>
      <c r="AS461" s="89">
        <f t="shared" si="273"/>
        <v>0</v>
      </c>
    </row>
    <row r="462" spans="2:45" hidden="1" outlineLevel="1">
      <c r="B462" s="648"/>
      <c r="C462" s="81">
        <f t="shared" si="270"/>
        <v>34</v>
      </c>
      <c r="D462" s="191"/>
      <c r="X462" s="89"/>
      <c r="Y462" s="89"/>
      <c r="Z462" s="89"/>
      <c r="AA462" s="89"/>
      <c r="AB462" s="89"/>
      <c r="AC462" s="89"/>
      <c r="AD462" s="89"/>
      <c r="AE462" s="89"/>
      <c r="AF462" s="89"/>
      <c r="AG462" s="89"/>
      <c r="AH462" s="89"/>
      <c r="AI462" s="89"/>
      <c r="AJ462" s="89"/>
      <c r="AK462" s="89"/>
      <c r="AL462" s="89">
        <f>AK461</f>
        <v>0</v>
      </c>
      <c r="AM462" s="89">
        <f t="shared" ref="AM462:AR466" si="274">AL461</f>
        <v>0</v>
      </c>
      <c r="AN462" s="89">
        <f t="shared" si="274"/>
        <v>0</v>
      </c>
      <c r="AO462" s="89">
        <f t="shared" si="274"/>
        <v>0</v>
      </c>
      <c r="AP462" s="89">
        <f t="shared" si="274"/>
        <v>0</v>
      </c>
      <c r="AQ462" s="89">
        <f t="shared" si="274"/>
        <v>0</v>
      </c>
      <c r="AR462" s="649">
        <f t="shared" si="274"/>
        <v>0</v>
      </c>
      <c r="AS462" s="89">
        <f t="shared" si="273"/>
        <v>0</v>
      </c>
    </row>
    <row r="463" spans="2:45" hidden="1" outlineLevel="1">
      <c r="B463" s="648"/>
      <c r="C463" s="81">
        <f t="shared" si="270"/>
        <v>35</v>
      </c>
      <c r="D463" s="191"/>
      <c r="X463" s="89"/>
      <c r="Y463" s="89"/>
      <c r="Z463" s="89"/>
      <c r="AA463" s="89"/>
      <c r="AB463" s="89"/>
      <c r="AC463" s="89"/>
      <c r="AD463" s="89"/>
      <c r="AE463" s="89"/>
      <c r="AF463" s="89"/>
      <c r="AG463" s="89"/>
      <c r="AH463" s="89"/>
      <c r="AI463" s="89"/>
      <c r="AJ463" s="89"/>
      <c r="AK463" s="89"/>
      <c r="AL463" s="89"/>
      <c r="AM463" s="89">
        <f>AL462</f>
        <v>0</v>
      </c>
      <c r="AN463" s="89">
        <f t="shared" si="274"/>
        <v>0</v>
      </c>
      <c r="AO463" s="89">
        <f t="shared" si="274"/>
        <v>0</v>
      </c>
      <c r="AP463" s="89">
        <f t="shared" si="274"/>
        <v>0</v>
      </c>
      <c r="AQ463" s="89">
        <f t="shared" si="274"/>
        <v>0</v>
      </c>
      <c r="AR463" s="649">
        <f t="shared" si="274"/>
        <v>0</v>
      </c>
      <c r="AS463" s="89">
        <f t="shared" si="273"/>
        <v>0</v>
      </c>
    </row>
    <row r="464" spans="2:45" hidden="1" outlineLevel="1">
      <c r="B464" s="648"/>
      <c r="C464" s="81">
        <f t="shared" si="270"/>
        <v>36</v>
      </c>
      <c r="D464" s="191"/>
      <c r="X464" s="89"/>
      <c r="Y464" s="89"/>
      <c r="Z464" s="89"/>
      <c r="AA464" s="89"/>
      <c r="AB464" s="89"/>
      <c r="AC464" s="89"/>
      <c r="AD464" s="89"/>
      <c r="AE464" s="89"/>
      <c r="AF464" s="89"/>
      <c r="AG464" s="89"/>
      <c r="AH464" s="89"/>
      <c r="AI464" s="89"/>
      <c r="AJ464" s="89"/>
      <c r="AK464" s="89"/>
      <c r="AL464" s="89"/>
      <c r="AM464" s="89"/>
      <c r="AN464" s="89">
        <f>AM463</f>
        <v>0</v>
      </c>
      <c r="AO464" s="89">
        <f t="shared" si="274"/>
        <v>0</v>
      </c>
      <c r="AP464" s="89">
        <f t="shared" si="274"/>
        <v>0</v>
      </c>
      <c r="AQ464" s="89">
        <f t="shared" si="274"/>
        <v>0</v>
      </c>
      <c r="AR464" s="649">
        <f t="shared" si="274"/>
        <v>0</v>
      </c>
      <c r="AS464" s="89">
        <f t="shared" si="273"/>
        <v>0</v>
      </c>
    </row>
    <row r="465" spans="1:45" hidden="1" outlineLevel="1">
      <c r="B465" s="648"/>
      <c r="C465" s="81">
        <f t="shared" si="270"/>
        <v>37</v>
      </c>
      <c r="D465" s="191"/>
      <c r="X465" s="89"/>
      <c r="Y465" s="89"/>
      <c r="Z465" s="89"/>
      <c r="AA465" s="89"/>
      <c r="AB465" s="89"/>
      <c r="AC465" s="89"/>
      <c r="AD465" s="89"/>
      <c r="AE465" s="89"/>
      <c r="AF465" s="89"/>
      <c r="AG465" s="89"/>
      <c r="AH465" s="89"/>
      <c r="AI465" s="89"/>
      <c r="AJ465" s="89"/>
      <c r="AK465" s="89"/>
      <c r="AL465" s="89"/>
      <c r="AM465" s="89"/>
      <c r="AN465" s="89"/>
      <c r="AO465" s="89">
        <f>AN464</f>
        <v>0</v>
      </c>
      <c r="AP465" s="89">
        <f t="shared" si="274"/>
        <v>0</v>
      </c>
      <c r="AQ465" s="89">
        <f t="shared" si="274"/>
        <v>0</v>
      </c>
      <c r="AR465" s="649">
        <f t="shared" si="274"/>
        <v>0</v>
      </c>
      <c r="AS465" s="89">
        <f t="shared" si="273"/>
        <v>0</v>
      </c>
    </row>
    <row r="466" spans="1:45" hidden="1" outlineLevel="1">
      <c r="B466" s="648"/>
      <c r="C466" s="81">
        <f t="shared" si="270"/>
        <v>38</v>
      </c>
      <c r="D466" s="191"/>
      <c r="X466" s="89"/>
      <c r="Y466" s="89"/>
      <c r="Z466" s="89"/>
      <c r="AA466" s="89"/>
      <c r="AB466" s="89"/>
      <c r="AC466" s="89"/>
      <c r="AD466" s="89"/>
      <c r="AE466" s="89"/>
      <c r="AF466" s="89"/>
      <c r="AG466" s="89"/>
      <c r="AH466" s="89"/>
      <c r="AI466" s="89"/>
      <c r="AJ466" s="89"/>
      <c r="AK466" s="89"/>
      <c r="AL466" s="89"/>
      <c r="AM466" s="89"/>
      <c r="AN466" s="89"/>
      <c r="AO466" s="89"/>
      <c r="AP466" s="89">
        <f>AO465</f>
        <v>0</v>
      </c>
      <c r="AQ466" s="89">
        <f t="shared" si="274"/>
        <v>0</v>
      </c>
      <c r="AR466" s="649">
        <f t="shared" si="274"/>
        <v>0</v>
      </c>
      <c r="AS466" s="89">
        <f t="shared" si="273"/>
        <v>0</v>
      </c>
    </row>
    <row r="467" spans="1:45" hidden="1" outlineLevel="1">
      <c r="B467" s="648"/>
      <c r="C467" s="81">
        <f t="shared" si="270"/>
        <v>39</v>
      </c>
      <c r="D467" s="191"/>
      <c r="X467" s="89"/>
      <c r="Y467" s="89"/>
      <c r="Z467" s="89"/>
      <c r="AA467" s="89"/>
      <c r="AB467" s="89"/>
      <c r="AC467" s="89"/>
      <c r="AD467" s="89"/>
      <c r="AE467" s="89"/>
      <c r="AF467" s="89"/>
      <c r="AG467" s="89"/>
      <c r="AH467" s="89"/>
      <c r="AI467" s="89"/>
      <c r="AJ467" s="89"/>
      <c r="AK467" s="89"/>
      <c r="AL467" s="89"/>
      <c r="AM467" s="89"/>
      <c r="AN467" s="89"/>
      <c r="AO467" s="89"/>
      <c r="AP467" s="89"/>
      <c r="AQ467" s="89">
        <f>AP466</f>
        <v>0</v>
      </c>
      <c r="AR467" s="649">
        <f>AQ466</f>
        <v>0</v>
      </c>
      <c r="AS467" s="89">
        <f t="shared" si="273"/>
        <v>0</v>
      </c>
    </row>
    <row r="468" spans="1:45" hidden="1" outlineLevel="1">
      <c r="B468" s="650"/>
      <c r="C468" s="126">
        <f t="shared" si="270"/>
        <v>40</v>
      </c>
      <c r="D468" s="247"/>
      <c r="E468" s="148"/>
      <c r="F468" s="148"/>
      <c r="G468" s="148"/>
      <c r="H468" s="148"/>
      <c r="I468" s="148"/>
      <c r="J468" s="148"/>
      <c r="K468" s="148"/>
      <c r="L468" s="148"/>
      <c r="M468" s="148"/>
      <c r="N468" s="148"/>
      <c r="O468" s="148"/>
      <c r="P468" s="148"/>
      <c r="Q468" s="148"/>
      <c r="R468" s="148"/>
      <c r="S468" s="148"/>
      <c r="T468" s="148"/>
      <c r="U468" s="148"/>
      <c r="V468" s="148"/>
      <c r="W468" s="148"/>
      <c r="X468" s="603"/>
      <c r="Y468" s="603"/>
      <c r="Z468" s="603"/>
      <c r="AA468" s="603"/>
      <c r="AB468" s="603"/>
      <c r="AC468" s="603"/>
      <c r="AD468" s="603"/>
      <c r="AE468" s="603"/>
      <c r="AF468" s="603"/>
      <c r="AG468" s="603"/>
      <c r="AH468" s="603"/>
      <c r="AI468" s="603"/>
      <c r="AJ468" s="603"/>
      <c r="AK468" s="603"/>
      <c r="AL468" s="603"/>
      <c r="AM468" s="603"/>
      <c r="AN468" s="603"/>
      <c r="AO468" s="603"/>
      <c r="AP468" s="603"/>
      <c r="AQ468" s="603"/>
      <c r="AR468" s="651">
        <f>AQ467</f>
        <v>0</v>
      </c>
      <c r="AS468" s="89">
        <f t="shared" si="273"/>
        <v>0</v>
      </c>
    </row>
    <row r="469" spans="1:45" s="174" customFormat="1" ht="5.25" customHeight="1">
      <c r="A469" s="158"/>
      <c r="C469" s="480"/>
      <c r="D469" s="184"/>
      <c r="E469" s="185"/>
      <c r="F469" s="185"/>
      <c r="G469" s="185"/>
      <c r="H469" s="185"/>
      <c r="I469" s="185"/>
      <c r="J469" s="185"/>
      <c r="K469" s="185"/>
      <c r="L469" s="185"/>
      <c r="M469" s="185"/>
      <c r="N469" s="185"/>
      <c r="O469" s="185"/>
      <c r="P469" s="185"/>
      <c r="Q469" s="185"/>
      <c r="R469" s="185"/>
      <c r="S469" s="185"/>
      <c r="T469" s="185"/>
      <c r="U469" s="185"/>
      <c r="V469" s="185"/>
      <c r="W469" s="185"/>
      <c r="X469" s="185"/>
      <c r="Y469" s="185"/>
      <c r="Z469" s="185"/>
      <c r="AA469" s="185"/>
      <c r="AB469" s="185"/>
      <c r="AC469" s="185"/>
      <c r="AD469" s="185"/>
      <c r="AE469" s="185"/>
      <c r="AF469" s="185"/>
      <c r="AG469" s="185"/>
      <c r="AH469" s="185"/>
      <c r="AI469" s="185"/>
      <c r="AJ469" s="185"/>
      <c r="AK469" s="185"/>
      <c r="AL469" s="185"/>
      <c r="AM469" s="185"/>
      <c r="AN469" s="185"/>
      <c r="AO469" s="185"/>
      <c r="AP469" s="185"/>
      <c r="AQ469" s="185"/>
      <c r="AR469" s="185"/>
      <c r="AS469" s="185"/>
    </row>
    <row r="470" spans="1:45" collapsed="1">
      <c r="B470" s="877" t="s">
        <v>1183</v>
      </c>
      <c r="C470" s="199" t="s">
        <v>418</v>
      </c>
      <c r="D470" s="658" t="s">
        <v>692</v>
      </c>
      <c r="E470" s="659"/>
      <c r="F470" s="659"/>
      <c r="G470" s="659"/>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c r="AL470" s="284"/>
      <c r="AM470" s="284"/>
      <c r="AN470" s="284"/>
      <c r="AO470" s="284"/>
      <c r="AP470" s="284"/>
      <c r="AQ470" s="284"/>
      <c r="AR470" s="285"/>
    </row>
    <row r="471" spans="1:45" hidden="1" outlineLevel="1">
      <c r="B471" s="648"/>
      <c r="C471" s="81">
        <v>1</v>
      </c>
      <c r="D471" s="191"/>
      <c r="E471" s="89">
        <f>IF(E2&gt;=Premissas!$D$85+1,Premissas!$D$86*Premissas!$D$87,0)</f>
        <v>0</v>
      </c>
      <c r="F471" s="89">
        <f>IF(F2&gt;=Premissas!$D$85+1,Premissas!$D$86*Premissas!$D$87,0)</f>
        <v>0</v>
      </c>
      <c r="G471" s="89">
        <f>IF(G2&gt;=Premissas!$D$85+1,Premissas!$D$86*Premissas!$D$87,0)</f>
        <v>0</v>
      </c>
      <c r="H471" s="89">
        <f>IF(H2&gt;=Premissas!$D$85+1,Premissas!$D$86*Premissas!$D$87,0)</f>
        <v>0</v>
      </c>
      <c r="I471" s="89">
        <f>IF(I2&gt;=Premissas!$D$85+1,Premissas!$D$86*Premissas!$D$87,0)</f>
        <v>0</v>
      </c>
      <c r="J471" s="89">
        <f>IF(J2&gt;=Premissas!$D$85+1,Premissas!$D$86*Premissas!$D$87,0)</f>
        <v>0</v>
      </c>
      <c r="K471" s="89">
        <f>IF(K2&gt;=Premissas!$D$85+1,Premissas!$D$86*Premissas!$D$87,0)</f>
        <v>0</v>
      </c>
      <c r="L471" s="89">
        <f>IF(L2&gt;=Premissas!$D$85+1,Premissas!$D$86*Premissas!$D$87,0)</f>
        <v>0</v>
      </c>
      <c r="M471" s="89">
        <f>IF(M2&gt;=Premissas!$D$85+1,Premissas!$D$86*Premissas!$D$87,0)</f>
        <v>0</v>
      </c>
      <c r="N471" s="89">
        <f>IF(N2&gt;=Premissas!$D$85+1,Premissas!$D$86*Premissas!$D$87,0)</f>
        <v>0</v>
      </c>
      <c r="O471" s="89">
        <f>IF(O2&gt;=Premissas!$D$85+1,Premissas!$D$86*Premissas!$D$87,0)</f>
        <v>4050</v>
      </c>
      <c r="P471" s="89">
        <f>IF(P2&gt;=Premissas!$D$85+1,Premissas!$D$86*Premissas!$D$87,0)</f>
        <v>4050</v>
      </c>
      <c r="Q471" s="89">
        <f>IF(Q2&gt;=Premissas!$D$85+1,Premissas!$D$86*Premissas!$D$87,0)</f>
        <v>4050</v>
      </c>
      <c r="R471" s="89">
        <f>IF(R2&gt;=Premissas!$D$85+1,Premissas!$D$86*Premissas!$D$87,0)</f>
        <v>4050</v>
      </c>
      <c r="S471" s="89">
        <f>IF(S2&gt;=Premissas!$D$85+1,Premissas!$D$86*Premissas!$D$87,0)</f>
        <v>4050</v>
      </c>
      <c r="T471" s="89">
        <f>IF(T2&gt;=Premissas!$D$85+1,Premissas!$D$86*Premissas!$D$87,0)</f>
        <v>4050</v>
      </c>
      <c r="U471" s="89">
        <f>IF(U2&gt;=Premissas!$D$85+1,Premissas!$D$86*Premissas!$D$87,0)</f>
        <v>4050</v>
      </c>
      <c r="V471" s="89">
        <f>IF(V2&gt;=Premissas!$D$85+1,Premissas!$D$86*Premissas!$D$87,0)</f>
        <v>4050</v>
      </c>
      <c r="W471" s="89">
        <f>IF(W2&gt;=Premissas!$D$85+1,Premissas!$D$86*Premissas!$D$87,0)</f>
        <v>4050</v>
      </c>
      <c r="X471" s="89">
        <f>IF(X2&gt;=Premissas!$D$85+1,Premissas!$D$86*Premissas!$D$87,0)</f>
        <v>4050</v>
      </c>
      <c r="Y471" s="89">
        <f>IF(Y2&gt;=Premissas!$D$85+1,Premissas!$D$86*Premissas!$D$87,0)</f>
        <v>4050</v>
      </c>
      <c r="Z471" s="89">
        <f>IF(Z2&gt;=Premissas!$D$85+1,Premissas!$D$86*Premissas!$D$87,0)</f>
        <v>4050</v>
      </c>
      <c r="AA471" s="89">
        <f>IF(AA2&gt;=Premissas!$D$85+1,Premissas!$D$86*Premissas!$D$87,0)</f>
        <v>4050</v>
      </c>
      <c r="AB471" s="89">
        <f>IF(AB2&gt;=Premissas!$D$85+1,Premissas!$D$86*Premissas!$D$87,0)</f>
        <v>4050</v>
      </c>
      <c r="AC471" s="89">
        <f>IF(AC2&gt;=Premissas!$D$85+1,Premissas!$D$86*Premissas!$D$87,0)</f>
        <v>4050</v>
      </c>
      <c r="AD471" s="89">
        <f>IF(AD2&gt;=Premissas!$D$85+1,Premissas!$D$86*Premissas!$D$87,0)</f>
        <v>4050</v>
      </c>
      <c r="AE471" s="89">
        <f>IF(AE2&gt;=Premissas!$D$85+1,Premissas!$D$86*Premissas!$D$87,0)</f>
        <v>4050</v>
      </c>
      <c r="AF471" s="89">
        <f>IF(AF2&gt;=Premissas!$D$85+1,Premissas!$D$86*Premissas!$D$87,0)</f>
        <v>4050</v>
      </c>
      <c r="AG471" s="89">
        <f>IF(AG2&gt;=Premissas!$D$85+1,Premissas!$D$86*Premissas!$D$87,0)</f>
        <v>4050</v>
      </c>
      <c r="AH471" s="89">
        <f>IF(AH2&gt;=Premissas!$D$85+1,Premissas!$D$86*Premissas!$D$87,0)</f>
        <v>4050</v>
      </c>
      <c r="AI471" s="89">
        <f>IF(AI2&gt;=Premissas!$D$85+1,Premissas!$D$86*Premissas!$D$87,0)</f>
        <v>4050</v>
      </c>
      <c r="AJ471" s="89">
        <f>IF(AJ2&gt;=Premissas!$D$85+1,Premissas!$D$86*Premissas!$D$87,0)</f>
        <v>4050</v>
      </c>
      <c r="AK471" s="89">
        <f>IF(AK2&gt;=Premissas!$D$85+1,Premissas!$D$86*Premissas!$D$87,0)</f>
        <v>4050</v>
      </c>
      <c r="AL471" s="89">
        <f>IF(AL2&gt;=Premissas!$D$85+1,Premissas!$D$86*Premissas!$D$87,0)</f>
        <v>4050</v>
      </c>
      <c r="AM471" s="89">
        <f>IF(AM2&gt;=Premissas!$D$85+1,Premissas!$D$86*Premissas!$D$87,0)</f>
        <v>4050</v>
      </c>
      <c r="AN471" s="89">
        <f>IF(AN2&gt;=Premissas!$D$85+1,Premissas!$D$86*Premissas!$D$87,0)</f>
        <v>4050</v>
      </c>
      <c r="AO471" s="89">
        <f>IF(AO2&gt;=Premissas!$D$85+1,Premissas!$D$86*Premissas!$D$87,0)</f>
        <v>4050</v>
      </c>
      <c r="AP471" s="89">
        <f>IF(AP2&gt;=Premissas!$D$85+1,Premissas!$D$86*Premissas!$D$87,0)</f>
        <v>4050</v>
      </c>
      <c r="AQ471" s="89">
        <f>IF(AQ2&gt;=Premissas!$D$85+1,Premissas!$D$86*Premissas!$D$87,0)</f>
        <v>4050</v>
      </c>
      <c r="AR471" s="649">
        <f>IF(AR2&gt;=Premissas!$D$85+1,Premissas!$D$86*Premissas!$D$87,0)</f>
        <v>4050</v>
      </c>
      <c r="AS471" s="89">
        <f>SUM(E471:AR471)</f>
        <v>121500</v>
      </c>
    </row>
    <row r="472" spans="1:45" hidden="1" outlineLevel="1">
      <c r="B472" s="648"/>
      <c r="C472" s="81">
        <f>C471+1</f>
        <v>2</v>
      </c>
      <c r="D472" s="191"/>
      <c r="E472" s="89"/>
      <c r="F472" s="89">
        <f t="shared" ref="F472:K472" si="275">E471</f>
        <v>0</v>
      </c>
      <c r="G472" s="89">
        <f t="shared" si="275"/>
        <v>0</v>
      </c>
      <c r="H472" s="89">
        <f t="shared" si="275"/>
        <v>0</v>
      </c>
      <c r="I472" s="89">
        <f t="shared" si="275"/>
        <v>0</v>
      </c>
      <c r="J472" s="89">
        <f t="shared" si="275"/>
        <v>0</v>
      </c>
      <c r="K472" s="89">
        <f t="shared" si="275"/>
        <v>0</v>
      </c>
      <c r="L472" s="89">
        <f t="shared" ref="L472:L477" si="276">K471</f>
        <v>0</v>
      </c>
      <c r="M472" s="89">
        <f t="shared" ref="M472:M478" si="277">L471</f>
        <v>0</v>
      </c>
      <c r="N472" s="89">
        <f t="shared" ref="N472:N479" si="278">M471</f>
        <v>0</v>
      </c>
      <c r="O472" s="89">
        <f t="shared" ref="O472:O480" si="279">N471</f>
        <v>0</v>
      </c>
      <c r="P472" s="89">
        <f t="shared" ref="P472:P482" si="280">O471</f>
        <v>4050</v>
      </c>
      <c r="Q472" s="89">
        <f t="shared" ref="Q472:Q483" si="281">P471</f>
        <v>4050</v>
      </c>
      <c r="R472" s="89">
        <f t="shared" ref="R472:R484" si="282">Q471</f>
        <v>4050</v>
      </c>
      <c r="S472" s="89">
        <f t="shared" ref="S472:S485" si="283">R471</f>
        <v>4050</v>
      </c>
      <c r="T472" s="89">
        <f t="shared" ref="T472:T486" si="284">S471</f>
        <v>4050</v>
      </c>
      <c r="U472" s="89">
        <f t="shared" ref="U472:U487" si="285">T471</f>
        <v>4050</v>
      </c>
      <c r="V472" s="89">
        <f t="shared" ref="V472:V488" si="286">U471</f>
        <v>4050</v>
      </c>
      <c r="W472" s="89">
        <f t="shared" ref="W472:W489" si="287">V471</f>
        <v>4050</v>
      </c>
      <c r="X472" s="89">
        <f t="shared" ref="X472:X490" si="288">W471</f>
        <v>4050</v>
      </c>
      <c r="Y472" s="89">
        <f t="shared" ref="Y472:Y491" si="289">X471</f>
        <v>4050</v>
      </c>
      <c r="Z472" s="89">
        <f t="shared" ref="Z472:Z492" si="290">Y471</f>
        <v>4050</v>
      </c>
      <c r="AA472" s="89">
        <f t="shared" ref="AA472:AA493" si="291">Z471</f>
        <v>4050</v>
      </c>
      <c r="AB472" s="89">
        <f t="shared" ref="AB472:AB494" si="292">AA471</f>
        <v>4050</v>
      </c>
      <c r="AC472" s="89">
        <f t="shared" ref="AC472:AC495" si="293">AB471</f>
        <v>4050</v>
      </c>
      <c r="AD472" s="89">
        <f t="shared" ref="AD472:AD496" si="294">AC471</f>
        <v>4050</v>
      </c>
      <c r="AE472" s="89">
        <f t="shared" ref="AE472:AE497" si="295">AD471</f>
        <v>4050</v>
      </c>
      <c r="AF472" s="89">
        <f t="shared" ref="AF472:AF498" si="296">AE471</f>
        <v>4050</v>
      </c>
      <c r="AG472" s="89">
        <f t="shared" ref="AG472:AG499" si="297">AF471</f>
        <v>4050</v>
      </c>
      <c r="AH472" s="89">
        <f t="shared" ref="AH472:AH500" si="298">AG471</f>
        <v>4050</v>
      </c>
      <c r="AI472" s="89">
        <f t="shared" ref="AI472:AI500" si="299">AH471</f>
        <v>4050</v>
      </c>
      <c r="AJ472" s="89">
        <f t="shared" ref="AJ472:AJ501" si="300">AI471</f>
        <v>4050</v>
      </c>
      <c r="AK472" s="89">
        <f t="shared" ref="AK472:AK502" si="301">AJ471</f>
        <v>4050</v>
      </c>
      <c r="AL472" s="89">
        <f t="shared" ref="AL472:AL503" si="302">AK471</f>
        <v>4050</v>
      </c>
      <c r="AM472" s="89">
        <f t="shared" ref="AM472:AM504" si="303">AL471</f>
        <v>4050</v>
      </c>
      <c r="AN472" s="89">
        <f t="shared" ref="AN472:AN505" si="304">AM471</f>
        <v>4050</v>
      </c>
      <c r="AO472" s="89">
        <f t="shared" ref="AO472:AO506" si="305">AN471</f>
        <v>4050</v>
      </c>
      <c r="AP472" s="89">
        <f t="shared" ref="AP472:AP507" si="306">AO471</f>
        <v>4050</v>
      </c>
      <c r="AQ472" s="89">
        <f t="shared" ref="AQ472:AQ508" si="307">AP471</f>
        <v>4050</v>
      </c>
      <c r="AR472" s="649">
        <f t="shared" ref="AR472:AR508" si="308">AQ471</f>
        <v>4050</v>
      </c>
      <c r="AS472" s="89">
        <f t="shared" ref="AS472:AS500" si="309">SUM(E472:AR472)</f>
        <v>117450</v>
      </c>
    </row>
    <row r="473" spans="1:45" hidden="1" outlineLevel="1">
      <c r="B473" s="648"/>
      <c r="C473" s="81">
        <f t="shared" ref="C473:C510" si="310">C472+1</f>
        <v>3</v>
      </c>
      <c r="D473" s="191"/>
      <c r="E473" s="89"/>
      <c r="F473" s="89"/>
      <c r="G473" s="89">
        <f>F472</f>
        <v>0</v>
      </c>
      <c r="H473" s="89">
        <f>G472</f>
        <v>0</v>
      </c>
      <c r="I473" s="89">
        <f>H472</f>
        <v>0</v>
      </c>
      <c r="J473" s="89">
        <f>I472</f>
        <v>0</v>
      </c>
      <c r="K473" s="89">
        <f>J472</f>
        <v>0</v>
      </c>
      <c r="L473" s="89">
        <f t="shared" si="276"/>
        <v>0</v>
      </c>
      <c r="M473" s="89">
        <f t="shared" si="277"/>
        <v>0</v>
      </c>
      <c r="N473" s="89">
        <f t="shared" si="278"/>
        <v>0</v>
      </c>
      <c r="O473" s="89">
        <f t="shared" si="279"/>
        <v>0</v>
      </c>
      <c r="P473" s="89">
        <f t="shared" si="280"/>
        <v>0</v>
      </c>
      <c r="Q473" s="89">
        <f t="shared" si="281"/>
        <v>4050</v>
      </c>
      <c r="R473" s="89">
        <f t="shared" si="282"/>
        <v>4050</v>
      </c>
      <c r="S473" s="89">
        <f t="shared" si="283"/>
        <v>4050</v>
      </c>
      <c r="T473" s="89">
        <f t="shared" si="284"/>
        <v>4050</v>
      </c>
      <c r="U473" s="89">
        <f t="shared" si="285"/>
        <v>4050</v>
      </c>
      <c r="V473" s="89">
        <f t="shared" si="286"/>
        <v>4050</v>
      </c>
      <c r="W473" s="89">
        <f t="shared" si="287"/>
        <v>4050</v>
      </c>
      <c r="X473" s="89">
        <f t="shared" si="288"/>
        <v>4050</v>
      </c>
      <c r="Y473" s="89">
        <f t="shared" si="289"/>
        <v>4050</v>
      </c>
      <c r="Z473" s="89">
        <f t="shared" si="290"/>
        <v>4050</v>
      </c>
      <c r="AA473" s="89">
        <f t="shared" si="291"/>
        <v>4050</v>
      </c>
      <c r="AB473" s="89">
        <f t="shared" si="292"/>
        <v>4050</v>
      </c>
      <c r="AC473" s="89">
        <f t="shared" si="293"/>
        <v>4050</v>
      </c>
      <c r="AD473" s="89">
        <f t="shared" si="294"/>
        <v>4050</v>
      </c>
      <c r="AE473" s="89">
        <f t="shared" si="295"/>
        <v>4050</v>
      </c>
      <c r="AF473" s="89">
        <f t="shared" si="296"/>
        <v>4050</v>
      </c>
      <c r="AG473" s="89">
        <f t="shared" si="297"/>
        <v>4050</v>
      </c>
      <c r="AH473" s="89">
        <f t="shared" si="298"/>
        <v>4050</v>
      </c>
      <c r="AI473" s="89">
        <f t="shared" si="299"/>
        <v>4050</v>
      </c>
      <c r="AJ473" s="89">
        <f t="shared" si="300"/>
        <v>4050</v>
      </c>
      <c r="AK473" s="89">
        <f t="shared" si="301"/>
        <v>4050</v>
      </c>
      <c r="AL473" s="89">
        <f t="shared" si="302"/>
        <v>4050</v>
      </c>
      <c r="AM473" s="89">
        <f t="shared" si="303"/>
        <v>4050</v>
      </c>
      <c r="AN473" s="89">
        <f t="shared" si="304"/>
        <v>4050</v>
      </c>
      <c r="AO473" s="89">
        <f t="shared" si="305"/>
        <v>4050</v>
      </c>
      <c r="AP473" s="89">
        <f t="shared" si="306"/>
        <v>4050</v>
      </c>
      <c r="AQ473" s="89">
        <f t="shared" si="307"/>
        <v>4050</v>
      </c>
      <c r="AR473" s="649">
        <f t="shared" si="308"/>
        <v>4050</v>
      </c>
      <c r="AS473" s="89">
        <f t="shared" si="309"/>
        <v>113400</v>
      </c>
    </row>
    <row r="474" spans="1:45" hidden="1" outlineLevel="1">
      <c r="B474" s="648"/>
      <c r="C474" s="81">
        <f t="shared" si="310"/>
        <v>4</v>
      </c>
      <c r="D474" s="191"/>
      <c r="E474" s="89"/>
      <c r="F474" s="89"/>
      <c r="G474" s="89"/>
      <c r="H474" s="89">
        <f>G473</f>
        <v>0</v>
      </c>
      <c r="I474" s="89">
        <f>H473</f>
        <v>0</v>
      </c>
      <c r="J474" s="89">
        <f>I473</f>
        <v>0</v>
      </c>
      <c r="K474" s="89">
        <f>J473</f>
        <v>0</v>
      </c>
      <c r="L474" s="89">
        <f t="shared" si="276"/>
        <v>0</v>
      </c>
      <c r="M474" s="89">
        <f t="shared" si="277"/>
        <v>0</v>
      </c>
      <c r="N474" s="89">
        <f t="shared" si="278"/>
        <v>0</v>
      </c>
      <c r="O474" s="89">
        <f t="shared" si="279"/>
        <v>0</v>
      </c>
      <c r="P474" s="89">
        <f t="shared" si="280"/>
        <v>0</v>
      </c>
      <c r="Q474" s="89">
        <f t="shared" si="281"/>
        <v>0</v>
      </c>
      <c r="R474" s="89">
        <f t="shared" si="282"/>
        <v>4050</v>
      </c>
      <c r="S474" s="89">
        <f t="shared" si="283"/>
        <v>4050</v>
      </c>
      <c r="T474" s="89">
        <f t="shared" si="284"/>
        <v>4050</v>
      </c>
      <c r="U474" s="89">
        <f t="shared" si="285"/>
        <v>4050</v>
      </c>
      <c r="V474" s="89">
        <f t="shared" si="286"/>
        <v>4050</v>
      </c>
      <c r="W474" s="89">
        <f t="shared" si="287"/>
        <v>4050</v>
      </c>
      <c r="X474" s="89">
        <f t="shared" si="288"/>
        <v>4050</v>
      </c>
      <c r="Y474" s="89">
        <f t="shared" si="289"/>
        <v>4050</v>
      </c>
      <c r="Z474" s="89">
        <f t="shared" si="290"/>
        <v>4050</v>
      </c>
      <c r="AA474" s="89">
        <f t="shared" si="291"/>
        <v>4050</v>
      </c>
      <c r="AB474" s="89">
        <f t="shared" si="292"/>
        <v>4050</v>
      </c>
      <c r="AC474" s="89">
        <f t="shared" si="293"/>
        <v>4050</v>
      </c>
      <c r="AD474" s="89">
        <f t="shared" si="294"/>
        <v>4050</v>
      </c>
      <c r="AE474" s="89">
        <f t="shared" si="295"/>
        <v>4050</v>
      </c>
      <c r="AF474" s="89">
        <f t="shared" si="296"/>
        <v>4050</v>
      </c>
      <c r="AG474" s="89">
        <f t="shared" si="297"/>
        <v>4050</v>
      </c>
      <c r="AH474" s="89">
        <f t="shared" si="298"/>
        <v>4050</v>
      </c>
      <c r="AI474" s="89">
        <f t="shared" si="299"/>
        <v>4050</v>
      </c>
      <c r="AJ474" s="89">
        <f t="shared" si="300"/>
        <v>4050</v>
      </c>
      <c r="AK474" s="89">
        <f t="shared" si="301"/>
        <v>4050</v>
      </c>
      <c r="AL474" s="89">
        <f t="shared" si="302"/>
        <v>4050</v>
      </c>
      <c r="AM474" s="89">
        <f t="shared" si="303"/>
        <v>4050</v>
      </c>
      <c r="AN474" s="89">
        <f t="shared" si="304"/>
        <v>4050</v>
      </c>
      <c r="AO474" s="89">
        <f t="shared" si="305"/>
        <v>4050</v>
      </c>
      <c r="AP474" s="89">
        <f t="shared" si="306"/>
        <v>4050</v>
      </c>
      <c r="AQ474" s="89">
        <f t="shared" si="307"/>
        <v>4050</v>
      </c>
      <c r="AR474" s="649">
        <f t="shared" si="308"/>
        <v>4050</v>
      </c>
      <c r="AS474" s="89">
        <f t="shared" si="309"/>
        <v>109350</v>
      </c>
    </row>
    <row r="475" spans="1:45" hidden="1" outlineLevel="1">
      <c r="B475" s="648"/>
      <c r="C475" s="81">
        <f t="shared" si="310"/>
        <v>5</v>
      </c>
      <c r="D475" s="191"/>
      <c r="E475" s="89"/>
      <c r="F475" s="89"/>
      <c r="G475" s="89"/>
      <c r="I475" s="89">
        <f>H474</f>
        <v>0</v>
      </c>
      <c r="J475" s="89">
        <f>I474</f>
        <v>0</v>
      </c>
      <c r="K475" s="89">
        <f>J474</f>
        <v>0</v>
      </c>
      <c r="L475" s="89">
        <f t="shared" si="276"/>
        <v>0</v>
      </c>
      <c r="M475" s="89">
        <f t="shared" si="277"/>
        <v>0</v>
      </c>
      <c r="N475" s="89">
        <f t="shared" si="278"/>
        <v>0</v>
      </c>
      <c r="O475" s="89">
        <f t="shared" si="279"/>
        <v>0</v>
      </c>
      <c r="P475" s="89">
        <f t="shared" si="280"/>
        <v>0</v>
      </c>
      <c r="Q475" s="89">
        <f t="shared" si="281"/>
        <v>0</v>
      </c>
      <c r="R475" s="89">
        <f t="shared" si="282"/>
        <v>0</v>
      </c>
      <c r="S475" s="89">
        <f t="shared" si="283"/>
        <v>4050</v>
      </c>
      <c r="T475" s="89">
        <f t="shared" si="284"/>
        <v>4050</v>
      </c>
      <c r="U475" s="89">
        <f t="shared" si="285"/>
        <v>4050</v>
      </c>
      <c r="V475" s="89">
        <f t="shared" si="286"/>
        <v>4050</v>
      </c>
      <c r="W475" s="89">
        <f t="shared" si="287"/>
        <v>4050</v>
      </c>
      <c r="X475" s="89">
        <f t="shared" si="288"/>
        <v>4050</v>
      </c>
      <c r="Y475" s="89">
        <f t="shared" si="289"/>
        <v>4050</v>
      </c>
      <c r="Z475" s="89">
        <f t="shared" si="290"/>
        <v>4050</v>
      </c>
      <c r="AA475" s="89">
        <f t="shared" si="291"/>
        <v>4050</v>
      </c>
      <c r="AB475" s="89">
        <f t="shared" si="292"/>
        <v>4050</v>
      </c>
      <c r="AC475" s="89">
        <f t="shared" si="293"/>
        <v>4050</v>
      </c>
      <c r="AD475" s="89">
        <f t="shared" si="294"/>
        <v>4050</v>
      </c>
      <c r="AE475" s="89">
        <f t="shared" si="295"/>
        <v>4050</v>
      </c>
      <c r="AF475" s="89">
        <f t="shared" si="296"/>
        <v>4050</v>
      </c>
      <c r="AG475" s="89">
        <f t="shared" si="297"/>
        <v>4050</v>
      </c>
      <c r="AH475" s="89">
        <f t="shared" si="298"/>
        <v>4050</v>
      </c>
      <c r="AI475" s="89">
        <f t="shared" si="299"/>
        <v>4050</v>
      </c>
      <c r="AJ475" s="89">
        <f t="shared" si="300"/>
        <v>4050</v>
      </c>
      <c r="AK475" s="89">
        <f t="shared" si="301"/>
        <v>4050</v>
      </c>
      <c r="AL475" s="89">
        <f t="shared" si="302"/>
        <v>4050</v>
      </c>
      <c r="AM475" s="89">
        <f t="shared" si="303"/>
        <v>4050</v>
      </c>
      <c r="AN475" s="89">
        <f t="shared" si="304"/>
        <v>4050</v>
      </c>
      <c r="AO475" s="89">
        <f t="shared" si="305"/>
        <v>4050</v>
      </c>
      <c r="AP475" s="89">
        <f t="shared" si="306"/>
        <v>4050</v>
      </c>
      <c r="AQ475" s="89">
        <f t="shared" si="307"/>
        <v>4050</v>
      </c>
      <c r="AR475" s="649">
        <f t="shared" si="308"/>
        <v>4050</v>
      </c>
      <c r="AS475" s="89">
        <f t="shared" si="309"/>
        <v>105300</v>
      </c>
    </row>
    <row r="476" spans="1:45" hidden="1" outlineLevel="1">
      <c r="B476" s="648"/>
      <c r="C476" s="81">
        <f t="shared" si="310"/>
        <v>6</v>
      </c>
      <c r="D476" s="191"/>
      <c r="E476" s="89"/>
      <c r="F476" s="89"/>
      <c r="G476" s="89"/>
      <c r="J476" s="89">
        <f>I475</f>
        <v>0</v>
      </c>
      <c r="K476" s="89">
        <f>J475</f>
        <v>0</v>
      </c>
      <c r="L476" s="89">
        <f t="shared" si="276"/>
        <v>0</v>
      </c>
      <c r="M476" s="89">
        <f t="shared" si="277"/>
        <v>0</v>
      </c>
      <c r="N476" s="89">
        <f t="shared" si="278"/>
        <v>0</v>
      </c>
      <c r="O476" s="89">
        <f t="shared" si="279"/>
        <v>0</v>
      </c>
      <c r="P476" s="89">
        <f t="shared" si="280"/>
        <v>0</v>
      </c>
      <c r="Q476" s="89">
        <f t="shared" si="281"/>
        <v>0</v>
      </c>
      <c r="R476" s="89">
        <f t="shared" si="282"/>
        <v>0</v>
      </c>
      <c r="S476" s="89">
        <f t="shared" si="283"/>
        <v>0</v>
      </c>
      <c r="T476" s="89">
        <f t="shared" si="284"/>
        <v>4050</v>
      </c>
      <c r="U476" s="89">
        <f t="shared" si="285"/>
        <v>4050</v>
      </c>
      <c r="V476" s="89">
        <f t="shared" si="286"/>
        <v>4050</v>
      </c>
      <c r="W476" s="89">
        <f t="shared" si="287"/>
        <v>4050</v>
      </c>
      <c r="X476" s="89">
        <f t="shared" si="288"/>
        <v>4050</v>
      </c>
      <c r="Y476" s="89">
        <f t="shared" si="289"/>
        <v>4050</v>
      </c>
      <c r="Z476" s="89">
        <f t="shared" si="290"/>
        <v>4050</v>
      </c>
      <c r="AA476" s="89">
        <f t="shared" si="291"/>
        <v>4050</v>
      </c>
      <c r="AB476" s="89">
        <f t="shared" si="292"/>
        <v>4050</v>
      </c>
      <c r="AC476" s="89">
        <f t="shared" si="293"/>
        <v>4050</v>
      </c>
      <c r="AD476" s="89">
        <f t="shared" si="294"/>
        <v>4050</v>
      </c>
      <c r="AE476" s="89">
        <f t="shared" si="295"/>
        <v>4050</v>
      </c>
      <c r="AF476" s="89">
        <f t="shared" si="296"/>
        <v>4050</v>
      </c>
      <c r="AG476" s="89">
        <f t="shared" si="297"/>
        <v>4050</v>
      </c>
      <c r="AH476" s="89">
        <f t="shared" si="298"/>
        <v>4050</v>
      </c>
      <c r="AI476" s="89">
        <f t="shared" si="299"/>
        <v>4050</v>
      </c>
      <c r="AJ476" s="89">
        <f t="shared" si="300"/>
        <v>4050</v>
      </c>
      <c r="AK476" s="89">
        <f t="shared" si="301"/>
        <v>4050</v>
      </c>
      <c r="AL476" s="89">
        <f t="shared" si="302"/>
        <v>4050</v>
      </c>
      <c r="AM476" s="89">
        <f t="shared" si="303"/>
        <v>4050</v>
      </c>
      <c r="AN476" s="89">
        <f t="shared" si="304"/>
        <v>4050</v>
      </c>
      <c r="AO476" s="89">
        <f t="shared" si="305"/>
        <v>4050</v>
      </c>
      <c r="AP476" s="89">
        <f t="shared" si="306"/>
        <v>4050</v>
      </c>
      <c r="AQ476" s="89">
        <f t="shared" si="307"/>
        <v>4050</v>
      </c>
      <c r="AR476" s="649">
        <f t="shared" si="308"/>
        <v>4050</v>
      </c>
      <c r="AS476" s="89">
        <f t="shared" si="309"/>
        <v>101250</v>
      </c>
    </row>
    <row r="477" spans="1:45" hidden="1" outlineLevel="1">
      <c r="B477" s="648"/>
      <c r="C477" s="81">
        <f t="shared" si="310"/>
        <v>7</v>
      </c>
      <c r="D477" s="191"/>
      <c r="E477" s="89"/>
      <c r="F477" s="89"/>
      <c r="G477" s="89"/>
      <c r="K477" s="89">
        <f>J476</f>
        <v>0</v>
      </c>
      <c r="L477" s="89">
        <f t="shared" si="276"/>
        <v>0</v>
      </c>
      <c r="M477" s="89">
        <f t="shared" si="277"/>
        <v>0</v>
      </c>
      <c r="N477" s="89">
        <f t="shared" si="278"/>
        <v>0</v>
      </c>
      <c r="O477" s="89">
        <f t="shared" si="279"/>
        <v>0</v>
      </c>
      <c r="P477" s="89">
        <f t="shared" si="280"/>
        <v>0</v>
      </c>
      <c r="Q477" s="89">
        <f t="shared" si="281"/>
        <v>0</v>
      </c>
      <c r="R477" s="89">
        <f t="shared" si="282"/>
        <v>0</v>
      </c>
      <c r="S477" s="89">
        <f t="shared" si="283"/>
        <v>0</v>
      </c>
      <c r="T477" s="89">
        <f t="shared" si="284"/>
        <v>0</v>
      </c>
      <c r="U477" s="89">
        <f t="shared" si="285"/>
        <v>4050</v>
      </c>
      <c r="V477" s="89">
        <f t="shared" si="286"/>
        <v>4050</v>
      </c>
      <c r="W477" s="89">
        <f t="shared" si="287"/>
        <v>4050</v>
      </c>
      <c r="X477" s="89">
        <f t="shared" si="288"/>
        <v>4050</v>
      </c>
      <c r="Y477" s="89">
        <f t="shared" si="289"/>
        <v>4050</v>
      </c>
      <c r="Z477" s="89">
        <f t="shared" si="290"/>
        <v>4050</v>
      </c>
      <c r="AA477" s="89">
        <f t="shared" si="291"/>
        <v>4050</v>
      </c>
      <c r="AB477" s="89">
        <f t="shared" si="292"/>
        <v>4050</v>
      </c>
      <c r="AC477" s="89">
        <f t="shared" si="293"/>
        <v>4050</v>
      </c>
      <c r="AD477" s="89">
        <f t="shared" si="294"/>
        <v>4050</v>
      </c>
      <c r="AE477" s="89">
        <f t="shared" si="295"/>
        <v>4050</v>
      </c>
      <c r="AF477" s="89">
        <f t="shared" si="296"/>
        <v>4050</v>
      </c>
      <c r="AG477" s="89">
        <f t="shared" si="297"/>
        <v>4050</v>
      </c>
      <c r="AH477" s="89">
        <f t="shared" si="298"/>
        <v>4050</v>
      </c>
      <c r="AI477" s="89">
        <f t="shared" si="299"/>
        <v>4050</v>
      </c>
      <c r="AJ477" s="89">
        <f t="shared" si="300"/>
        <v>4050</v>
      </c>
      <c r="AK477" s="89">
        <f t="shared" si="301"/>
        <v>4050</v>
      </c>
      <c r="AL477" s="89">
        <f t="shared" si="302"/>
        <v>4050</v>
      </c>
      <c r="AM477" s="89">
        <f t="shared" si="303"/>
        <v>4050</v>
      </c>
      <c r="AN477" s="89">
        <f t="shared" si="304"/>
        <v>4050</v>
      </c>
      <c r="AO477" s="89">
        <f t="shared" si="305"/>
        <v>4050</v>
      </c>
      <c r="AP477" s="89">
        <f t="shared" si="306"/>
        <v>4050</v>
      </c>
      <c r="AQ477" s="89">
        <f t="shared" si="307"/>
        <v>4050</v>
      </c>
      <c r="AR477" s="649">
        <f t="shared" si="308"/>
        <v>4050</v>
      </c>
      <c r="AS477" s="89">
        <f t="shared" si="309"/>
        <v>97200</v>
      </c>
    </row>
    <row r="478" spans="1:45" hidden="1" outlineLevel="1">
      <c r="B478" s="648"/>
      <c r="C478" s="81">
        <f t="shared" si="310"/>
        <v>8</v>
      </c>
      <c r="D478" s="191"/>
      <c r="E478" s="89"/>
      <c r="F478" s="89"/>
      <c r="G478" s="89"/>
      <c r="L478" s="89">
        <f>K477</f>
        <v>0</v>
      </c>
      <c r="M478" s="89">
        <f t="shared" si="277"/>
        <v>0</v>
      </c>
      <c r="N478" s="89">
        <f t="shared" si="278"/>
        <v>0</v>
      </c>
      <c r="O478" s="89">
        <f t="shared" si="279"/>
        <v>0</v>
      </c>
      <c r="P478" s="89">
        <f t="shared" si="280"/>
        <v>0</v>
      </c>
      <c r="Q478" s="89">
        <f t="shared" si="281"/>
        <v>0</v>
      </c>
      <c r="R478" s="89">
        <f t="shared" si="282"/>
        <v>0</v>
      </c>
      <c r="S478" s="89">
        <f t="shared" si="283"/>
        <v>0</v>
      </c>
      <c r="T478" s="89">
        <f t="shared" si="284"/>
        <v>0</v>
      </c>
      <c r="U478" s="89">
        <f t="shared" si="285"/>
        <v>0</v>
      </c>
      <c r="V478" s="89">
        <f t="shared" si="286"/>
        <v>4050</v>
      </c>
      <c r="W478" s="89">
        <f t="shared" si="287"/>
        <v>4050</v>
      </c>
      <c r="X478" s="89">
        <f t="shared" si="288"/>
        <v>4050</v>
      </c>
      <c r="Y478" s="89">
        <f t="shared" si="289"/>
        <v>4050</v>
      </c>
      <c r="Z478" s="89">
        <f t="shared" si="290"/>
        <v>4050</v>
      </c>
      <c r="AA478" s="89">
        <f t="shared" si="291"/>
        <v>4050</v>
      </c>
      <c r="AB478" s="89">
        <f t="shared" si="292"/>
        <v>4050</v>
      </c>
      <c r="AC478" s="89">
        <f t="shared" si="293"/>
        <v>4050</v>
      </c>
      <c r="AD478" s="89">
        <f t="shared" si="294"/>
        <v>4050</v>
      </c>
      <c r="AE478" s="89">
        <f t="shared" si="295"/>
        <v>4050</v>
      </c>
      <c r="AF478" s="89">
        <f t="shared" si="296"/>
        <v>4050</v>
      </c>
      <c r="AG478" s="89">
        <f t="shared" si="297"/>
        <v>4050</v>
      </c>
      <c r="AH478" s="89">
        <f t="shared" si="298"/>
        <v>4050</v>
      </c>
      <c r="AI478" s="89">
        <f t="shared" si="299"/>
        <v>4050</v>
      </c>
      <c r="AJ478" s="89">
        <f t="shared" si="300"/>
        <v>4050</v>
      </c>
      <c r="AK478" s="89">
        <f t="shared" si="301"/>
        <v>4050</v>
      </c>
      <c r="AL478" s="89">
        <f t="shared" si="302"/>
        <v>4050</v>
      </c>
      <c r="AM478" s="89">
        <f t="shared" si="303"/>
        <v>4050</v>
      </c>
      <c r="AN478" s="89">
        <f t="shared" si="304"/>
        <v>4050</v>
      </c>
      <c r="AO478" s="89">
        <f t="shared" si="305"/>
        <v>4050</v>
      </c>
      <c r="AP478" s="89">
        <f t="shared" si="306"/>
        <v>4050</v>
      </c>
      <c r="AQ478" s="89">
        <f t="shared" si="307"/>
        <v>4050</v>
      </c>
      <c r="AR478" s="649">
        <f t="shared" si="308"/>
        <v>4050</v>
      </c>
      <c r="AS478" s="89">
        <f t="shared" si="309"/>
        <v>93150</v>
      </c>
    </row>
    <row r="479" spans="1:45" hidden="1" outlineLevel="1">
      <c r="B479" s="648"/>
      <c r="C479" s="81">
        <f t="shared" si="310"/>
        <v>9</v>
      </c>
      <c r="D479" s="191"/>
      <c r="E479" s="89"/>
      <c r="F479" s="89"/>
      <c r="G479" s="89"/>
      <c r="M479" s="89">
        <f>L478</f>
        <v>0</v>
      </c>
      <c r="N479" s="89">
        <f t="shared" si="278"/>
        <v>0</v>
      </c>
      <c r="O479" s="89">
        <f t="shared" si="279"/>
        <v>0</v>
      </c>
      <c r="P479" s="89">
        <f t="shared" si="280"/>
        <v>0</v>
      </c>
      <c r="Q479" s="89">
        <f t="shared" si="281"/>
        <v>0</v>
      </c>
      <c r="R479" s="89">
        <f t="shared" si="282"/>
        <v>0</v>
      </c>
      <c r="S479" s="89">
        <f t="shared" si="283"/>
        <v>0</v>
      </c>
      <c r="T479" s="89">
        <f t="shared" si="284"/>
        <v>0</v>
      </c>
      <c r="U479" s="89">
        <f t="shared" si="285"/>
        <v>0</v>
      </c>
      <c r="V479" s="89">
        <f t="shared" si="286"/>
        <v>0</v>
      </c>
      <c r="W479" s="89">
        <f t="shared" si="287"/>
        <v>4050</v>
      </c>
      <c r="X479" s="89">
        <f t="shared" si="288"/>
        <v>4050</v>
      </c>
      <c r="Y479" s="89">
        <f t="shared" si="289"/>
        <v>4050</v>
      </c>
      <c r="Z479" s="89">
        <f t="shared" si="290"/>
        <v>4050</v>
      </c>
      <c r="AA479" s="89">
        <f t="shared" si="291"/>
        <v>4050</v>
      </c>
      <c r="AB479" s="89">
        <f t="shared" si="292"/>
        <v>4050</v>
      </c>
      <c r="AC479" s="89">
        <f t="shared" si="293"/>
        <v>4050</v>
      </c>
      <c r="AD479" s="89">
        <f t="shared" si="294"/>
        <v>4050</v>
      </c>
      <c r="AE479" s="89">
        <f t="shared" si="295"/>
        <v>4050</v>
      </c>
      <c r="AF479" s="89">
        <f t="shared" si="296"/>
        <v>4050</v>
      </c>
      <c r="AG479" s="89">
        <f t="shared" si="297"/>
        <v>4050</v>
      </c>
      <c r="AH479" s="89">
        <f t="shared" si="298"/>
        <v>4050</v>
      </c>
      <c r="AI479" s="89">
        <f t="shared" si="299"/>
        <v>4050</v>
      </c>
      <c r="AJ479" s="89">
        <f t="shared" si="300"/>
        <v>4050</v>
      </c>
      <c r="AK479" s="89">
        <f t="shared" si="301"/>
        <v>4050</v>
      </c>
      <c r="AL479" s="89">
        <f t="shared" si="302"/>
        <v>4050</v>
      </c>
      <c r="AM479" s="89">
        <f t="shared" si="303"/>
        <v>4050</v>
      </c>
      <c r="AN479" s="89">
        <f t="shared" si="304"/>
        <v>4050</v>
      </c>
      <c r="AO479" s="89">
        <f t="shared" si="305"/>
        <v>4050</v>
      </c>
      <c r="AP479" s="89">
        <f t="shared" si="306"/>
        <v>4050</v>
      </c>
      <c r="AQ479" s="89">
        <f t="shared" si="307"/>
        <v>4050</v>
      </c>
      <c r="AR479" s="649">
        <f t="shared" si="308"/>
        <v>4050</v>
      </c>
      <c r="AS479" s="89">
        <f t="shared" si="309"/>
        <v>89100</v>
      </c>
    </row>
    <row r="480" spans="1:45" hidden="1" outlineLevel="1">
      <c r="B480" s="648"/>
      <c r="C480" s="81">
        <f t="shared" si="310"/>
        <v>10</v>
      </c>
      <c r="D480" s="191"/>
      <c r="E480" s="89"/>
      <c r="F480" s="89"/>
      <c r="G480" s="89"/>
      <c r="N480" s="89">
        <f>M479</f>
        <v>0</v>
      </c>
      <c r="O480" s="89">
        <f t="shared" si="279"/>
        <v>0</v>
      </c>
      <c r="P480" s="89">
        <f t="shared" si="280"/>
        <v>0</v>
      </c>
      <c r="Q480" s="89">
        <f t="shared" si="281"/>
        <v>0</v>
      </c>
      <c r="R480" s="89">
        <f t="shared" si="282"/>
        <v>0</v>
      </c>
      <c r="S480" s="89">
        <f t="shared" si="283"/>
        <v>0</v>
      </c>
      <c r="T480" s="89">
        <f t="shared" si="284"/>
        <v>0</v>
      </c>
      <c r="U480" s="89">
        <f t="shared" si="285"/>
        <v>0</v>
      </c>
      <c r="V480" s="89">
        <f t="shared" si="286"/>
        <v>0</v>
      </c>
      <c r="W480" s="89">
        <f t="shared" si="287"/>
        <v>0</v>
      </c>
      <c r="X480" s="89">
        <f t="shared" si="288"/>
        <v>4050</v>
      </c>
      <c r="Y480" s="89">
        <f t="shared" si="289"/>
        <v>4050</v>
      </c>
      <c r="Z480" s="89">
        <f t="shared" si="290"/>
        <v>4050</v>
      </c>
      <c r="AA480" s="89">
        <f t="shared" si="291"/>
        <v>4050</v>
      </c>
      <c r="AB480" s="89">
        <f t="shared" si="292"/>
        <v>4050</v>
      </c>
      <c r="AC480" s="89">
        <f t="shared" si="293"/>
        <v>4050</v>
      </c>
      <c r="AD480" s="89">
        <f t="shared" si="294"/>
        <v>4050</v>
      </c>
      <c r="AE480" s="89">
        <f t="shared" si="295"/>
        <v>4050</v>
      </c>
      <c r="AF480" s="89">
        <f t="shared" si="296"/>
        <v>4050</v>
      </c>
      <c r="AG480" s="89">
        <f t="shared" si="297"/>
        <v>4050</v>
      </c>
      <c r="AH480" s="89">
        <f t="shared" si="298"/>
        <v>4050</v>
      </c>
      <c r="AI480" s="89">
        <f t="shared" si="299"/>
        <v>4050</v>
      </c>
      <c r="AJ480" s="89">
        <f t="shared" si="300"/>
        <v>4050</v>
      </c>
      <c r="AK480" s="89">
        <f t="shared" si="301"/>
        <v>4050</v>
      </c>
      <c r="AL480" s="89">
        <f t="shared" si="302"/>
        <v>4050</v>
      </c>
      <c r="AM480" s="89">
        <f t="shared" si="303"/>
        <v>4050</v>
      </c>
      <c r="AN480" s="89">
        <f t="shared" si="304"/>
        <v>4050</v>
      </c>
      <c r="AO480" s="89">
        <f t="shared" si="305"/>
        <v>4050</v>
      </c>
      <c r="AP480" s="89">
        <f t="shared" si="306"/>
        <v>4050</v>
      </c>
      <c r="AQ480" s="89">
        <f t="shared" si="307"/>
        <v>4050</v>
      </c>
      <c r="AR480" s="649">
        <f t="shared" si="308"/>
        <v>4050</v>
      </c>
      <c r="AS480" s="89">
        <f t="shared" si="309"/>
        <v>85050</v>
      </c>
    </row>
    <row r="481" spans="2:45" hidden="1" outlineLevel="1">
      <c r="B481" s="648"/>
      <c r="C481" s="81">
        <f t="shared" si="310"/>
        <v>11</v>
      </c>
      <c r="D481" s="191"/>
      <c r="E481" s="89"/>
      <c r="F481" s="89"/>
      <c r="G481" s="89"/>
      <c r="O481" s="89">
        <f>N480</f>
        <v>0</v>
      </c>
      <c r="P481" s="89">
        <f t="shared" si="280"/>
        <v>0</v>
      </c>
      <c r="Q481" s="89">
        <f t="shared" si="281"/>
        <v>0</v>
      </c>
      <c r="R481" s="89">
        <f t="shared" si="282"/>
        <v>0</v>
      </c>
      <c r="S481" s="89">
        <f t="shared" si="283"/>
        <v>0</v>
      </c>
      <c r="T481" s="89">
        <f t="shared" si="284"/>
        <v>0</v>
      </c>
      <c r="U481" s="89">
        <f t="shared" si="285"/>
        <v>0</v>
      </c>
      <c r="V481" s="89">
        <f t="shared" si="286"/>
        <v>0</v>
      </c>
      <c r="W481" s="89">
        <f t="shared" si="287"/>
        <v>0</v>
      </c>
      <c r="X481" s="89">
        <f t="shared" si="288"/>
        <v>0</v>
      </c>
      <c r="Y481" s="89">
        <f t="shared" si="289"/>
        <v>4050</v>
      </c>
      <c r="Z481" s="89">
        <f t="shared" si="290"/>
        <v>4050</v>
      </c>
      <c r="AA481" s="89">
        <f t="shared" si="291"/>
        <v>4050</v>
      </c>
      <c r="AB481" s="89">
        <f t="shared" si="292"/>
        <v>4050</v>
      </c>
      <c r="AC481" s="89">
        <f t="shared" si="293"/>
        <v>4050</v>
      </c>
      <c r="AD481" s="89">
        <f t="shared" si="294"/>
        <v>4050</v>
      </c>
      <c r="AE481" s="89">
        <f t="shared" si="295"/>
        <v>4050</v>
      </c>
      <c r="AF481" s="89">
        <f t="shared" si="296"/>
        <v>4050</v>
      </c>
      <c r="AG481" s="89">
        <f t="shared" si="297"/>
        <v>4050</v>
      </c>
      <c r="AH481" s="89">
        <f t="shared" si="298"/>
        <v>4050</v>
      </c>
      <c r="AI481" s="89">
        <f t="shared" si="299"/>
        <v>4050</v>
      </c>
      <c r="AJ481" s="89">
        <f t="shared" si="300"/>
        <v>4050</v>
      </c>
      <c r="AK481" s="89">
        <f t="shared" si="301"/>
        <v>4050</v>
      </c>
      <c r="AL481" s="89">
        <f t="shared" si="302"/>
        <v>4050</v>
      </c>
      <c r="AM481" s="89">
        <f t="shared" si="303"/>
        <v>4050</v>
      </c>
      <c r="AN481" s="89">
        <f t="shared" si="304"/>
        <v>4050</v>
      </c>
      <c r="AO481" s="89">
        <f t="shared" si="305"/>
        <v>4050</v>
      </c>
      <c r="AP481" s="89">
        <f t="shared" si="306"/>
        <v>4050</v>
      </c>
      <c r="AQ481" s="89">
        <f t="shared" si="307"/>
        <v>4050</v>
      </c>
      <c r="AR481" s="649">
        <f t="shared" si="308"/>
        <v>4050</v>
      </c>
      <c r="AS481" s="89">
        <f t="shared" si="309"/>
        <v>81000</v>
      </c>
    </row>
    <row r="482" spans="2:45" hidden="1" outlineLevel="1">
      <c r="B482" s="648"/>
      <c r="C482" s="81">
        <f t="shared" si="310"/>
        <v>12</v>
      </c>
      <c r="D482" s="191"/>
      <c r="E482" s="89"/>
      <c r="F482" s="89"/>
      <c r="G482" s="89"/>
      <c r="P482" s="89">
        <f t="shared" si="280"/>
        <v>0</v>
      </c>
      <c r="Q482" s="89">
        <f t="shared" si="281"/>
        <v>0</v>
      </c>
      <c r="R482" s="89">
        <f t="shared" si="282"/>
        <v>0</v>
      </c>
      <c r="S482" s="89">
        <f t="shared" si="283"/>
        <v>0</v>
      </c>
      <c r="T482" s="89">
        <f t="shared" si="284"/>
        <v>0</v>
      </c>
      <c r="U482" s="89">
        <f t="shared" si="285"/>
        <v>0</v>
      </c>
      <c r="V482" s="89">
        <f t="shared" si="286"/>
        <v>0</v>
      </c>
      <c r="W482" s="89">
        <f t="shared" si="287"/>
        <v>0</v>
      </c>
      <c r="X482" s="89">
        <f t="shared" si="288"/>
        <v>0</v>
      </c>
      <c r="Y482" s="89">
        <f t="shared" si="289"/>
        <v>0</v>
      </c>
      <c r="Z482" s="89">
        <f t="shared" si="290"/>
        <v>4050</v>
      </c>
      <c r="AA482" s="89">
        <f t="shared" si="291"/>
        <v>4050</v>
      </c>
      <c r="AB482" s="89">
        <f t="shared" si="292"/>
        <v>4050</v>
      </c>
      <c r="AC482" s="89">
        <f t="shared" si="293"/>
        <v>4050</v>
      </c>
      <c r="AD482" s="89">
        <f t="shared" si="294"/>
        <v>4050</v>
      </c>
      <c r="AE482" s="89">
        <f t="shared" si="295"/>
        <v>4050</v>
      </c>
      <c r="AF482" s="89">
        <f t="shared" si="296"/>
        <v>4050</v>
      </c>
      <c r="AG482" s="89">
        <f t="shared" si="297"/>
        <v>4050</v>
      </c>
      <c r="AH482" s="89">
        <f t="shared" si="298"/>
        <v>4050</v>
      </c>
      <c r="AI482" s="89">
        <f t="shared" si="299"/>
        <v>4050</v>
      </c>
      <c r="AJ482" s="89">
        <f t="shared" si="300"/>
        <v>4050</v>
      </c>
      <c r="AK482" s="89">
        <f t="shared" si="301"/>
        <v>4050</v>
      </c>
      <c r="AL482" s="89">
        <f t="shared" si="302"/>
        <v>4050</v>
      </c>
      <c r="AM482" s="89">
        <f t="shared" si="303"/>
        <v>4050</v>
      </c>
      <c r="AN482" s="89">
        <f t="shared" si="304"/>
        <v>4050</v>
      </c>
      <c r="AO482" s="89">
        <f t="shared" si="305"/>
        <v>4050</v>
      </c>
      <c r="AP482" s="89">
        <f t="shared" si="306"/>
        <v>4050</v>
      </c>
      <c r="AQ482" s="89">
        <f t="shared" si="307"/>
        <v>4050</v>
      </c>
      <c r="AR482" s="649">
        <f t="shared" si="308"/>
        <v>4050</v>
      </c>
      <c r="AS482" s="89">
        <f t="shared" si="309"/>
        <v>76950</v>
      </c>
    </row>
    <row r="483" spans="2:45" hidden="1" outlineLevel="1">
      <c r="B483" s="648"/>
      <c r="C483" s="81">
        <f t="shared" si="310"/>
        <v>13</v>
      </c>
      <c r="D483" s="191"/>
      <c r="E483" s="89"/>
      <c r="Q483" s="89">
        <f t="shared" si="281"/>
        <v>0</v>
      </c>
      <c r="R483" s="89">
        <f t="shared" si="282"/>
        <v>0</v>
      </c>
      <c r="S483" s="89">
        <f t="shared" si="283"/>
        <v>0</v>
      </c>
      <c r="T483" s="89">
        <f t="shared" si="284"/>
        <v>0</v>
      </c>
      <c r="U483" s="89">
        <f t="shared" si="285"/>
        <v>0</v>
      </c>
      <c r="V483" s="89">
        <f t="shared" si="286"/>
        <v>0</v>
      </c>
      <c r="W483" s="89">
        <f t="shared" si="287"/>
        <v>0</v>
      </c>
      <c r="X483" s="89">
        <f t="shared" si="288"/>
        <v>0</v>
      </c>
      <c r="Y483" s="89">
        <f t="shared" si="289"/>
        <v>0</v>
      </c>
      <c r="Z483" s="89">
        <f t="shared" si="290"/>
        <v>0</v>
      </c>
      <c r="AA483" s="89">
        <f t="shared" si="291"/>
        <v>4050</v>
      </c>
      <c r="AB483" s="89">
        <f t="shared" si="292"/>
        <v>4050</v>
      </c>
      <c r="AC483" s="89">
        <f t="shared" si="293"/>
        <v>4050</v>
      </c>
      <c r="AD483" s="89">
        <f t="shared" si="294"/>
        <v>4050</v>
      </c>
      <c r="AE483" s="89">
        <f t="shared" si="295"/>
        <v>4050</v>
      </c>
      <c r="AF483" s="89">
        <f t="shared" si="296"/>
        <v>4050</v>
      </c>
      <c r="AG483" s="89">
        <f t="shared" si="297"/>
        <v>4050</v>
      </c>
      <c r="AH483" s="89">
        <f t="shared" si="298"/>
        <v>4050</v>
      </c>
      <c r="AI483" s="89">
        <f t="shared" si="299"/>
        <v>4050</v>
      </c>
      <c r="AJ483" s="89">
        <f t="shared" si="300"/>
        <v>4050</v>
      </c>
      <c r="AK483" s="89">
        <f t="shared" si="301"/>
        <v>4050</v>
      </c>
      <c r="AL483" s="89">
        <f t="shared" si="302"/>
        <v>4050</v>
      </c>
      <c r="AM483" s="89">
        <f t="shared" si="303"/>
        <v>4050</v>
      </c>
      <c r="AN483" s="89">
        <f t="shared" si="304"/>
        <v>4050</v>
      </c>
      <c r="AO483" s="89">
        <f t="shared" si="305"/>
        <v>4050</v>
      </c>
      <c r="AP483" s="89">
        <f t="shared" si="306"/>
        <v>4050</v>
      </c>
      <c r="AQ483" s="89">
        <f t="shared" si="307"/>
        <v>4050</v>
      </c>
      <c r="AR483" s="649">
        <f t="shared" si="308"/>
        <v>4050</v>
      </c>
      <c r="AS483" s="89">
        <f t="shared" si="309"/>
        <v>72900</v>
      </c>
    </row>
    <row r="484" spans="2:45" hidden="1" outlineLevel="1">
      <c r="B484" s="648"/>
      <c r="C484" s="81">
        <f t="shared" si="310"/>
        <v>14</v>
      </c>
      <c r="D484" s="191"/>
      <c r="R484" s="89">
        <f t="shared" si="282"/>
        <v>0</v>
      </c>
      <c r="S484" s="89">
        <f t="shared" si="283"/>
        <v>0</v>
      </c>
      <c r="T484" s="89">
        <f t="shared" si="284"/>
        <v>0</v>
      </c>
      <c r="U484" s="89">
        <f t="shared" si="285"/>
        <v>0</v>
      </c>
      <c r="V484" s="89">
        <f t="shared" si="286"/>
        <v>0</v>
      </c>
      <c r="W484" s="89">
        <f t="shared" si="287"/>
        <v>0</v>
      </c>
      <c r="X484" s="89">
        <f t="shared" si="288"/>
        <v>0</v>
      </c>
      <c r="Y484" s="89">
        <f t="shared" si="289"/>
        <v>0</v>
      </c>
      <c r="Z484" s="89">
        <f t="shared" si="290"/>
        <v>0</v>
      </c>
      <c r="AA484" s="89">
        <f t="shared" si="291"/>
        <v>0</v>
      </c>
      <c r="AB484" s="89">
        <f t="shared" si="292"/>
        <v>4050</v>
      </c>
      <c r="AC484" s="89">
        <f t="shared" si="293"/>
        <v>4050</v>
      </c>
      <c r="AD484" s="89">
        <f t="shared" si="294"/>
        <v>4050</v>
      </c>
      <c r="AE484" s="89">
        <f t="shared" si="295"/>
        <v>4050</v>
      </c>
      <c r="AF484" s="89">
        <f t="shared" si="296"/>
        <v>4050</v>
      </c>
      <c r="AG484" s="89">
        <f t="shared" si="297"/>
        <v>4050</v>
      </c>
      <c r="AH484" s="89">
        <f t="shared" si="298"/>
        <v>4050</v>
      </c>
      <c r="AI484" s="89">
        <f t="shared" si="299"/>
        <v>4050</v>
      </c>
      <c r="AJ484" s="89">
        <f t="shared" si="300"/>
        <v>4050</v>
      </c>
      <c r="AK484" s="89">
        <f t="shared" si="301"/>
        <v>4050</v>
      </c>
      <c r="AL484" s="89">
        <f t="shared" si="302"/>
        <v>4050</v>
      </c>
      <c r="AM484" s="89">
        <f t="shared" si="303"/>
        <v>4050</v>
      </c>
      <c r="AN484" s="89">
        <f t="shared" si="304"/>
        <v>4050</v>
      </c>
      <c r="AO484" s="89">
        <f t="shared" si="305"/>
        <v>4050</v>
      </c>
      <c r="AP484" s="89">
        <f t="shared" si="306"/>
        <v>4050</v>
      </c>
      <c r="AQ484" s="89">
        <f t="shared" si="307"/>
        <v>4050</v>
      </c>
      <c r="AR484" s="649">
        <f t="shared" si="308"/>
        <v>4050</v>
      </c>
      <c r="AS484" s="89">
        <f t="shared" si="309"/>
        <v>68850</v>
      </c>
    </row>
    <row r="485" spans="2:45" hidden="1" outlineLevel="1">
      <c r="B485" s="648"/>
      <c r="C485" s="81">
        <f t="shared" si="310"/>
        <v>15</v>
      </c>
      <c r="D485" s="191"/>
      <c r="S485" s="89">
        <f t="shared" si="283"/>
        <v>0</v>
      </c>
      <c r="T485" s="89">
        <f t="shared" si="284"/>
        <v>0</v>
      </c>
      <c r="U485" s="89">
        <f t="shared" si="285"/>
        <v>0</v>
      </c>
      <c r="V485" s="89">
        <f t="shared" si="286"/>
        <v>0</v>
      </c>
      <c r="W485" s="89">
        <f t="shared" si="287"/>
        <v>0</v>
      </c>
      <c r="X485" s="89">
        <f t="shared" si="288"/>
        <v>0</v>
      </c>
      <c r="Y485" s="89">
        <f t="shared" si="289"/>
        <v>0</v>
      </c>
      <c r="Z485" s="89">
        <f t="shared" si="290"/>
        <v>0</v>
      </c>
      <c r="AA485" s="89">
        <f t="shared" si="291"/>
        <v>0</v>
      </c>
      <c r="AB485" s="89">
        <f t="shared" si="292"/>
        <v>0</v>
      </c>
      <c r="AC485" s="89">
        <f t="shared" si="293"/>
        <v>4050</v>
      </c>
      <c r="AD485" s="89">
        <f t="shared" si="294"/>
        <v>4050</v>
      </c>
      <c r="AE485" s="89">
        <f t="shared" si="295"/>
        <v>4050</v>
      </c>
      <c r="AF485" s="89">
        <f t="shared" si="296"/>
        <v>4050</v>
      </c>
      <c r="AG485" s="89">
        <f t="shared" si="297"/>
        <v>4050</v>
      </c>
      <c r="AH485" s="89">
        <f t="shared" si="298"/>
        <v>4050</v>
      </c>
      <c r="AI485" s="89">
        <f t="shared" si="299"/>
        <v>4050</v>
      </c>
      <c r="AJ485" s="89">
        <f t="shared" si="300"/>
        <v>4050</v>
      </c>
      <c r="AK485" s="89">
        <f t="shared" si="301"/>
        <v>4050</v>
      </c>
      <c r="AL485" s="89">
        <f t="shared" si="302"/>
        <v>4050</v>
      </c>
      <c r="AM485" s="89">
        <f t="shared" si="303"/>
        <v>4050</v>
      </c>
      <c r="AN485" s="89">
        <f t="shared" si="304"/>
        <v>4050</v>
      </c>
      <c r="AO485" s="89">
        <f t="shared" si="305"/>
        <v>4050</v>
      </c>
      <c r="AP485" s="89">
        <f t="shared" si="306"/>
        <v>4050</v>
      </c>
      <c r="AQ485" s="89">
        <f t="shared" si="307"/>
        <v>4050</v>
      </c>
      <c r="AR485" s="649">
        <f t="shared" si="308"/>
        <v>4050</v>
      </c>
      <c r="AS485" s="89">
        <f t="shared" si="309"/>
        <v>64800</v>
      </c>
    </row>
    <row r="486" spans="2:45" hidden="1" outlineLevel="1">
      <c r="B486" s="648"/>
      <c r="C486" s="81">
        <f t="shared" si="310"/>
        <v>16</v>
      </c>
      <c r="D486" s="191"/>
      <c r="T486" s="89">
        <f t="shared" si="284"/>
        <v>0</v>
      </c>
      <c r="U486" s="89">
        <f t="shared" si="285"/>
        <v>0</v>
      </c>
      <c r="V486" s="89">
        <f t="shared" si="286"/>
        <v>0</v>
      </c>
      <c r="W486" s="89">
        <f t="shared" si="287"/>
        <v>0</v>
      </c>
      <c r="X486" s="89">
        <f t="shared" si="288"/>
        <v>0</v>
      </c>
      <c r="Y486" s="89">
        <f t="shared" si="289"/>
        <v>0</v>
      </c>
      <c r="Z486" s="89">
        <f t="shared" si="290"/>
        <v>0</v>
      </c>
      <c r="AA486" s="89">
        <f t="shared" si="291"/>
        <v>0</v>
      </c>
      <c r="AB486" s="89">
        <f t="shared" si="292"/>
        <v>0</v>
      </c>
      <c r="AC486" s="89">
        <f t="shared" si="293"/>
        <v>0</v>
      </c>
      <c r="AD486" s="89">
        <f t="shared" si="294"/>
        <v>4050</v>
      </c>
      <c r="AE486" s="89">
        <f t="shared" si="295"/>
        <v>4050</v>
      </c>
      <c r="AF486" s="89">
        <f t="shared" si="296"/>
        <v>4050</v>
      </c>
      <c r="AG486" s="89">
        <f t="shared" si="297"/>
        <v>4050</v>
      </c>
      <c r="AH486" s="89">
        <f t="shared" si="298"/>
        <v>4050</v>
      </c>
      <c r="AI486" s="89">
        <f t="shared" si="299"/>
        <v>4050</v>
      </c>
      <c r="AJ486" s="89">
        <f t="shared" si="300"/>
        <v>4050</v>
      </c>
      <c r="AK486" s="89">
        <f t="shared" si="301"/>
        <v>4050</v>
      </c>
      <c r="AL486" s="89">
        <f t="shared" si="302"/>
        <v>4050</v>
      </c>
      <c r="AM486" s="89">
        <f t="shared" si="303"/>
        <v>4050</v>
      </c>
      <c r="AN486" s="89">
        <f t="shared" si="304"/>
        <v>4050</v>
      </c>
      <c r="AO486" s="89">
        <f t="shared" si="305"/>
        <v>4050</v>
      </c>
      <c r="AP486" s="89">
        <f t="shared" si="306"/>
        <v>4050</v>
      </c>
      <c r="AQ486" s="89">
        <f t="shared" si="307"/>
        <v>4050</v>
      </c>
      <c r="AR486" s="649">
        <f t="shared" si="308"/>
        <v>4050</v>
      </c>
      <c r="AS486" s="89">
        <f t="shared" si="309"/>
        <v>60750</v>
      </c>
    </row>
    <row r="487" spans="2:45" hidden="1" outlineLevel="1">
      <c r="B487" s="648"/>
      <c r="C487" s="81">
        <f t="shared" si="310"/>
        <v>17</v>
      </c>
      <c r="D487" s="191"/>
      <c r="U487" s="89">
        <f t="shared" si="285"/>
        <v>0</v>
      </c>
      <c r="V487" s="89">
        <f t="shared" si="286"/>
        <v>0</v>
      </c>
      <c r="W487" s="89">
        <f t="shared" si="287"/>
        <v>0</v>
      </c>
      <c r="X487" s="89">
        <f t="shared" si="288"/>
        <v>0</v>
      </c>
      <c r="Y487" s="89">
        <f t="shared" si="289"/>
        <v>0</v>
      </c>
      <c r="Z487" s="89">
        <f t="shared" si="290"/>
        <v>0</v>
      </c>
      <c r="AA487" s="89">
        <f t="shared" si="291"/>
        <v>0</v>
      </c>
      <c r="AB487" s="89">
        <f t="shared" si="292"/>
        <v>0</v>
      </c>
      <c r="AC487" s="89">
        <f t="shared" si="293"/>
        <v>0</v>
      </c>
      <c r="AD487" s="89">
        <f t="shared" si="294"/>
        <v>0</v>
      </c>
      <c r="AE487" s="89">
        <f t="shared" si="295"/>
        <v>4050</v>
      </c>
      <c r="AF487" s="89">
        <f t="shared" si="296"/>
        <v>4050</v>
      </c>
      <c r="AG487" s="89">
        <f t="shared" si="297"/>
        <v>4050</v>
      </c>
      <c r="AH487" s="89">
        <f t="shared" si="298"/>
        <v>4050</v>
      </c>
      <c r="AI487" s="89">
        <f t="shared" si="299"/>
        <v>4050</v>
      </c>
      <c r="AJ487" s="89">
        <f t="shared" si="300"/>
        <v>4050</v>
      </c>
      <c r="AK487" s="89">
        <f t="shared" si="301"/>
        <v>4050</v>
      </c>
      <c r="AL487" s="89">
        <f t="shared" si="302"/>
        <v>4050</v>
      </c>
      <c r="AM487" s="89">
        <f t="shared" si="303"/>
        <v>4050</v>
      </c>
      <c r="AN487" s="89">
        <f t="shared" si="304"/>
        <v>4050</v>
      </c>
      <c r="AO487" s="89">
        <f t="shared" si="305"/>
        <v>4050</v>
      </c>
      <c r="AP487" s="89">
        <f t="shared" si="306"/>
        <v>4050</v>
      </c>
      <c r="AQ487" s="89">
        <f t="shared" si="307"/>
        <v>4050</v>
      </c>
      <c r="AR487" s="649">
        <f t="shared" si="308"/>
        <v>4050</v>
      </c>
      <c r="AS487" s="89">
        <f t="shared" si="309"/>
        <v>56700</v>
      </c>
    </row>
    <row r="488" spans="2:45" hidden="1" outlineLevel="1">
      <c r="B488" s="648"/>
      <c r="C488" s="81">
        <f t="shared" si="310"/>
        <v>18</v>
      </c>
      <c r="D488" s="191"/>
      <c r="V488" s="89">
        <f t="shared" si="286"/>
        <v>0</v>
      </c>
      <c r="W488" s="89">
        <f t="shared" si="287"/>
        <v>0</v>
      </c>
      <c r="X488" s="89">
        <f t="shared" si="288"/>
        <v>0</v>
      </c>
      <c r="Y488" s="89">
        <f t="shared" si="289"/>
        <v>0</v>
      </c>
      <c r="Z488" s="89">
        <f t="shared" si="290"/>
        <v>0</v>
      </c>
      <c r="AA488" s="89">
        <f t="shared" si="291"/>
        <v>0</v>
      </c>
      <c r="AB488" s="89">
        <f t="shared" si="292"/>
        <v>0</v>
      </c>
      <c r="AC488" s="89">
        <f t="shared" si="293"/>
        <v>0</v>
      </c>
      <c r="AD488" s="89">
        <f t="shared" si="294"/>
        <v>0</v>
      </c>
      <c r="AE488" s="89">
        <f t="shared" si="295"/>
        <v>0</v>
      </c>
      <c r="AF488" s="89">
        <f t="shared" si="296"/>
        <v>4050</v>
      </c>
      <c r="AG488" s="89">
        <f t="shared" si="297"/>
        <v>4050</v>
      </c>
      <c r="AH488" s="89">
        <f t="shared" si="298"/>
        <v>4050</v>
      </c>
      <c r="AI488" s="89">
        <f t="shared" si="299"/>
        <v>4050</v>
      </c>
      <c r="AJ488" s="89">
        <f t="shared" si="300"/>
        <v>4050</v>
      </c>
      <c r="AK488" s="89">
        <f t="shared" si="301"/>
        <v>4050</v>
      </c>
      <c r="AL488" s="89">
        <f t="shared" si="302"/>
        <v>4050</v>
      </c>
      <c r="AM488" s="89">
        <f t="shared" si="303"/>
        <v>4050</v>
      </c>
      <c r="AN488" s="89">
        <f t="shared" si="304"/>
        <v>4050</v>
      </c>
      <c r="AO488" s="89">
        <f t="shared" si="305"/>
        <v>4050</v>
      </c>
      <c r="AP488" s="89">
        <f t="shared" si="306"/>
        <v>4050</v>
      </c>
      <c r="AQ488" s="89">
        <f t="shared" si="307"/>
        <v>4050</v>
      </c>
      <c r="AR488" s="649">
        <f t="shared" si="308"/>
        <v>4050</v>
      </c>
      <c r="AS488" s="89">
        <f t="shared" si="309"/>
        <v>52650</v>
      </c>
    </row>
    <row r="489" spans="2:45" hidden="1" outlineLevel="1">
      <c r="B489" s="648"/>
      <c r="C489" s="81">
        <f t="shared" si="310"/>
        <v>19</v>
      </c>
      <c r="D489" s="191"/>
      <c r="W489" s="89">
        <f t="shared" si="287"/>
        <v>0</v>
      </c>
      <c r="X489" s="89">
        <f t="shared" si="288"/>
        <v>0</v>
      </c>
      <c r="Y489" s="89">
        <f t="shared" si="289"/>
        <v>0</v>
      </c>
      <c r="Z489" s="89">
        <f t="shared" si="290"/>
        <v>0</v>
      </c>
      <c r="AA489" s="89">
        <f t="shared" si="291"/>
        <v>0</v>
      </c>
      <c r="AB489" s="89">
        <f t="shared" si="292"/>
        <v>0</v>
      </c>
      <c r="AC489" s="89">
        <f t="shared" si="293"/>
        <v>0</v>
      </c>
      <c r="AD489" s="89">
        <f t="shared" si="294"/>
        <v>0</v>
      </c>
      <c r="AE489" s="89">
        <f t="shared" si="295"/>
        <v>0</v>
      </c>
      <c r="AF489" s="89">
        <f t="shared" si="296"/>
        <v>0</v>
      </c>
      <c r="AG489" s="89">
        <f t="shared" si="297"/>
        <v>4050</v>
      </c>
      <c r="AH489" s="89">
        <f t="shared" si="298"/>
        <v>4050</v>
      </c>
      <c r="AI489" s="89">
        <f t="shared" si="299"/>
        <v>4050</v>
      </c>
      <c r="AJ489" s="89">
        <f t="shared" si="300"/>
        <v>4050</v>
      </c>
      <c r="AK489" s="89">
        <f t="shared" si="301"/>
        <v>4050</v>
      </c>
      <c r="AL489" s="89">
        <f t="shared" si="302"/>
        <v>4050</v>
      </c>
      <c r="AM489" s="89">
        <f t="shared" si="303"/>
        <v>4050</v>
      </c>
      <c r="AN489" s="89">
        <f t="shared" si="304"/>
        <v>4050</v>
      </c>
      <c r="AO489" s="89">
        <f t="shared" si="305"/>
        <v>4050</v>
      </c>
      <c r="AP489" s="89">
        <f t="shared" si="306"/>
        <v>4050</v>
      </c>
      <c r="AQ489" s="89">
        <f t="shared" si="307"/>
        <v>4050</v>
      </c>
      <c r="AR489" s="649">
        <f t="shared" si="308"/>
        <v>4050</v>
      </c>
      <c r="AS489" s="89">
        <f t="shared" si="309"/>
        <v>48600</v>
      </c>
    </row>
    <row r="490" spans="2:45" hidden="1" outlineLevel="1">
      <c r="B490" s="648"/>
      <c r="C490" s="81">
        <f t="shared" si="310"/>
        <v>20</v>
      </c>
      <c r="D490" s="191"/>
      <c r="X490" s="89">
        <f t="shared" si="288"/>
        <v>0</v>
      </c>
      <c r="Y490" s="89">
        <f t="shared" si="289"/>
        <v>0</v>
      </c>
      <c r="Z490" s="89">
        <f t="shared" si="290"/>
        <v>0</v>
      </c>
      <c r="AA490" s="89">
        <f t="shared" si="291"/>
        <v>0</v>
      </c>
      <c r="AB490" s="89">
        <f t="shared" si="292"/>
        <v>0</v>
      </c>
      <c r="AC490" s="89">
        <f t="shared" si="293"/>
        <v>0</v>
      </c>
      <c r="AD490" s="89">
        <f t="shared" si="294"/>
        <v>0</v>
      </c>
      <c r="AE490" s="89">
        <f t="shared" si="295"/>
        <v>0</v>
      </c>
      <c r="AF490" s="89">
        <f t="shared" si="296"/>
        <v>0</v>
      </c>
      <c r="AG490" s="89">
        <f t="shared" si="297"/>
        <v>0</v>
      </c>
      <c r="AH490" s="89">
        <f t="shared" si="298"/>
        <v>4050</v>
      </c>
      <c r="AI490" s="89">
        <f t="shared" si="299"/>
        <v>4050</v>
      </c>
      <c r="AJ490" s="89">
        <f t="shared" si="300"/>
        <v>4050</v>
      </c>
      <c r="AK490" s="89">
        <f t="shared" si="301"/>
        <v>4050</v>
      </c>
      <c r="AL490" s="89">
        <f t="shared" si="302"/>
        <v>4050</v>
      </c>
      <c r="AM490" s="89">
        <f t="shared" si="303"/>
        <v>4050</v>
      </c>
      <c r="AN490" s="89">
        <f t="shared" si="304"/>
        <v>4050</v>
      </c>
      <c r="AO490" s="89">
        <f t="shared" si="305"/>
        <v>4050</v>
      </c>
      <c r="AP490" s="89">
        <f t="shared" si="306"/>
        <v>4050</v>
      </c>
      <c r="AQ490" s="89">
        <f t="shared" si="307"/>
        <v>4050</v>
      </c>
      <c r="AR490" s="649">
        <f t="shared" si="308"/>
        <v>4050</v>
      </c>
      <c r="AS490" s="89">
        <f t="shared" si="309"/>
        <v>44550</v>
      </c>
    </row>
    <row r="491" spans="2:45" hidden="1" outlineLevel="1">
      <c r="B491" s="648"/>
      <c r="C491" s="81">
        <f t="shared" si="310"/>
        <v>21</v>
      </c>
      <c r="D491" s="191"/>
      <c r="X491" s="89"/>
      <c r="Y491" s="89">
        <f t="shared" si="289"/>
        <v>0</v>
      </c>
      <c r="Z491" s="89">
        <f t="shared" si="290"/>
        <v>0</v>
      </c>
      <c r="AA491" s="89">
        <f t="shared" si="291"/>
        <v>0</v>
      </c>
      <c r="AB491" s="89">
        <f t="shared" si="292"/>
        <v>0</v>
      </c>
      <c r="AC491" s="89">
        <f t="shared" si="293"/>
        <v>0</v>
      </c>
      <c r="AD491" s="89">
        <f t="shared" si="294"/>
        <v>0</v>
      </c>
      <c r="AE491" s="89">
        <f t="shared" si="295"/>
        <v>0</v>
      </c>
      <c r="AF491" s="89">
        <f t="shared" si="296"/>
        <v>0</v>
      </c>
      <c r="AG491" s="89">
        <f t="shared" si="297"/>
        <v>0</v>
      </c>
      <c r="AH491" s="89">
        <f t="shared" si="298"/>
        <v>0</v>
      </c>
      <c r="AI491" s="89">
        <f t="shared" si="299"/>
        <v>4050</v>
      </c>
      <c r="AJ491" s="89">
        <f t="shared" si="300"/>
        <v>4050</v>
      </c>
      <c r="AK491" s="89">
        <f t="shared" si="301"/>
        <v>4050</v>
      </c>
      <c r="AL491" s="89">
        <f t="shared" si="302"/>
        <v>4050</v>
      </c>
      <c r="AM491" s="89">
        <f t="shared" si="303"/>
        <v>4050</v>
      </c>
      <c r="AN491" s="89">
        <f t="shared" si="304"/>
        <v>4050</v>
      </c>
      <c r="AO491" s="89">
        <f t="shared" si="305"/>
        <v>4050</v>
      </c>
      <c r="AP491" s="89">
        <f t="shared" si="306"/>
        <v>4050</v>
      </c>
      <c r="AQ491" s="89">
        <f t="shared" si="307"/>
        <v>4050</v>
      </c>
      <c r="AR491" s="649">
        <f t="shared" si="308"/>
        <v>4050</v>
      </c>
      <c r="AS491" s="89">
        <f t="shared" si="309"/>
        <v>40500</v>
      </c>
    </row>
    <row r="492" spans="2:45" hidden="1" outlineLevel="1">
      <c r="B492" s="648"/>
      <c r="C492" s="81">
        <f t="shared" si="310"/>
        <v>22</v>
      </c>
      <c r="D492" s="191"/>
      <c r="X492" s="89"/>
      <c r="Y492" s="89"/>
      <c r="Z492" s="89">
        <f t="shared" si="290"/>
        <v>0</v>
      </c>
      <c r="AA492" s="89">
        <f t="shared" si="291"/>
        <v>0</v>
      </c>
      <c r="AB492" s="89">
        <f t="shared" si="292"/>
        <v>0</v>
      </c>
      <c r="AC492" s="89">
        <f t="shared" si="293"/>
        <v>0</v>
      </c>
      <c r="AD492" s="89">
        <f t="shared" si="294"/>
        <v>0</v>
      </c>
      <c r="AE492" s="89">
        <f t="shared" si="295"/>
        <v>0</v>
      </c>
      <c r="AF492" s="89">
        <f t="shared" si="296"/>
        <v>0</v>
      </c>
      <c r="AG492" s="89">
        <f t="shared" si="297"/>
        <v>0</v>
      </c>
      <c r="AH492" s="89">
        <f t="shared" si="298"/>
        <v>0</v>
      </c>
      <c r="AI492" s="89">
        <f t="shared" si="299"/>
        <v>0</v>
      </c>
      <c r="AJ492" s="89">
        <f t="shared" si="300"/>
        <v>4050</v>
      </c>
      <c r="AK492" s="89">
        <f t="shared" si="301"/>
        <v>4050</v>
      </c>
      <c r="AL492" s="89">
        <f t="shared" si="302"/>
        <v>4050</v>
      </c>
      <c r="AM492" s="89">
        <f t="shared" si="303"/>
        <v>4050</v>
      </c>
      <c r="AN492" s="89">
        <f t="shared" si="304"/>
        <v>4050</v>
      </c>
      <c r="AO492" s="89">
        <f t="shared" si="305"/>
        <v>4050</v>
      </c>
      <c r="AP492" s="89">
        <f t="shared" si="306"/>
        <v>4050</v>
      </c>
      <c r="AQ492" s="89">
        <f t="shared" si="307"/>
        <v>4050</v>
      </c>
      <c r="AR492" s="649">
        <f t="shared" si="308"/>
        <v>4050</v>
      </c>
      <c r="AS492" s="89">
        <f t="shared" si="309"/>
        <v>36450</v>
      </c>
    </row>
    <row r="493" spans="2:45" hidden="1" outlineLevel="1">
      <c r="B493" s="648"/>
      <c r="C493" s="81">
        <f t="shared" si="310"/>
        <v>23</v>
      </c>
      <c r="D493" s="191"/>
      <c r="X493" s="89"/>
      <c r="Y493" s="89"/>
      <c r="Z493" s="89"/>
      <c r="AA493" s="89">
        <f t="shared" si="291"/>
        <v>0</v>
      </c>
      <c r="AB493" s="89">
        <f t="shared" si="292"/>
        <v>0</v>
      </c>
      <c r="AC493" s="89">
        <f t="shared" si="293"/>
        <v>0</v>
      </c>
      <c r="AD493" s="89">
        <f t="shared" si="294"/>
        <v>0</v>
      </c>
      <c r="AE493" s="89">
        <f t="shared" si="295"/>
        <v>0</v>
      </c>
      <c r="AF493" s="89">
        <f t="shared" si="296"/>
        <v>0</v>
      </c>
      <c r="AG493" s="89">
        <f t="shared" si="297"/>
        <v>0</v>
      </c>
      <c r="AH493" s="89">
        <f t="shared" si="298"/>
        <v>0</v>
      </c>
      <c r="AI493" s="89">
        <f t="shared" si="299"/>
        <v>0</v>
      </c>
      <c r="AJ493" s="89">
        <f t="shared" si="300"/>
        <v>0</v>
      </c>
      <c r="AK493" s="89">
        <f t="shared" si="301"/>
        <v>4050</v>
      </c>
      <c r="AL493" s="89">
        <f t="shared" si="302"/>
        <v>4050</v>
      </c>
      <c r="AM493" s="89">
        <f t="shared" si="303"/>
        <v>4050</v>
      </c>
      <c r="AN493" s="89">
        <f t="shared" si="304"/>
        <v>4050</v>
      </c>
      <c r="AO493" s="89">
        <f t="shared" si="305"/>
        <v>4050</v>
      </c>
      <c r="AP493" s="89">
        <f t="shared" si="306"/>
        <v>4050</v>
      </c>
      <c r="AQ493" s="89">
        <f t="shared" si="307"/>
        <v>4050</v>
      </c>
      <c r="AR493" s="649">
        <f t="shared" si="308"/>
        <v>4050</v>
      </c>
      <c r="AS493" s="89">
        <f t="shared" si="309"/>
        <v>32400</v>
      </c>
    </row>
    <row r="494" spans="2:45" hidden="1" outlineLevel="1">
      <c r="B494" s="648"/>
      <c r="C494" s="81">
        <f t="shared" si="310"/>
        <v>24</v>
      </c>
      <c r="D494" s="191"/>
      <c r="X494" s="89"/>
      <c r="Y494" s="89"/>
      <c r="Z494" s="89"/>
      <c r="AA494" s="89"/>
      <c r="AB494" s="89">
        <f t="shared" si="292"/>
        <v>0</v>
      </c>
      <c r="AC494" s="89">
        <f t="shared" si="293"/>
        <v>0</v>
      </c>
      <c r="AD494" s="89">
        <f t="shared" si="294"/>
        <v>0</v>
      </c>
      <c r="AE494" s="89">
        <f t="shared" si="295"/>
        <v>0</v>
      </c>
      <c r="AF494" s="89">
        <f t="shared" si="296"/>
        <v>0</v>
      </c>
      <c r="AG494" s="89">
        <f t="shared" si="297"/>
        <v>0</v>
      </c>
      <c r="AH494" s="89">
        <f t="shared" si="298"/>
        <v>0</v>
      </c>
      <c r="AI494" s="89">
        <f t="shared" si="299"/>
        <v>0</v>
      </c>
      <c r="AJ494" s="89">
        <f t="shared" si="300"/>
        <v>0</v>
      </c>
      <c r="AK494" s="89">
        <f t="shared" si="301"/>
        <v>0</v>
      </c>
      <c r="AL494" s="89">
        <f t="shared" si="302"/>
        <v>4050</v>
      </c>
      <c r="AM494" s="89">
        <f t="shared" si="303"/>
        <v>4050</v>
      </c>
      <c r="AN494" s="89">
        <f t="shared" si="304"/>
        <v>4050</v>
      </c>
      <c r="AO494" s="89">
        <f t="shared" si="305"/>
        <v>4050</v>
      </c>
      <c r="AP494" s="89">
        <f t="shared" si="306"/>
        <v>4050</v>
      </c>
      <c r="AQ494" s="89">
        <f t="shared" si="307"/>
        <v>4050</v>
      </c>
      <c r="AR494" s="649">
        <f t="shared" si="308"/>
        <v>4050</v>
      </c>
      <c r="AS494" s="89">
        <f t="shared" si="309"/>
        <v>28350</v>
      </c>
    </row>
    <row r="495" spans="2:45" hidden="1" outlineLevel="1">
      <c r="B495" s="648"/>
      <c r="C495" s="81">
        <f t="shared" si="310"/>
        <v>25</v>
      </c>
      <c r="D495" s="191"/>
      <c r="X495" s="89"/>
      <c r="Y495" s="89"/>
      <c r="Z495" s="89"/>
      <c r="AA495" s="89"/>
      <c r="AB495" s="89"/>
      <c r="AC495" s="89">
        <f t="shared" si="293"/>
        <v>0</v>
      </c>
      <c r="AD495" s="89">
        <f t="shared" si="294"/>
        <v>0</v>
      </c>
      <c r="AE495" s="89">
        <f t="shared" si="295"/>
        <v>0</v>
      </c>
      <c r="AF495" s="89">
        <f t="shared" si="296"/>
        <v>0</v>
      </c>
      <c r="AG495" s="89">
        <f t="shared" si="297"/>
        <v>0</v>
      </c>
      <c r="AH495" s="89">
        <f t="shared" si="298"/>
        <v>0</v>
      </c>
      <c r="AI495" s="89">
        <f t="shared" si="299"/>
        <v>0</v>
      </c>
      <c r="AJ495" s="89">
        <f t="shared" si="300"/>
        <v>0</v>
      </c>
      <c r="AK495" s="89">
        <f t="shared" si="301"/>
        <v>0</v>
      </c>
      <c r="AL495" s="89">
        <f t="shared" si="302"/>
        <v>0</v>
      </c>
      <c r="AM495" s="89">
        <f t="shared" si="303"/>
        <v>4050</v>
      </c>
      <c r="AN495" s="89">
        <f t="shared" si="304"/>
        <v>4050</v>
      </c>
      <c r="AO495" s="89">
        <f t="shared" si="305"/>
        <v>4050</v>
      </c>
      <c r="AP495" s="89">
        <f t="shared" si="306"/>
        <v>4050</v>
      </c>
      <c r="AQ495" s="89">
        <f t="shared" si="307"/>
        <v>4050</v>
      </c>
      <c r="AR495" s="649">
        <f t="shared" si="308"/>
        <v>4050</v>
      </c>
      <c r="AS495" s="89">
        <f t="shared" si="309"/>
        <v>24300</v>
      </c>
    </row>
    <row r="496" spans="2:45" hidden="1" outlineLevel="1">
      <c r="B496" s="648"/>
      <c r="C496" s="81">
        <f t="shared" si="310"/>
        <v>26</v>
      </c>
      <c r="D496" s="191"/>
      <c r="X496" s="89"/>
      <c r="Y496" s="89"/>
      <c r="Z496" s="89"/>
      <c r="AA496" s="89"/>
      <c r="AB496" s="89"/>
      <c r="AC496" s="89"/>
      <c r="AD496" s="89">
        <f t="shared" si="294"/>
        <v>0</v>
      </c>
      <c r="AE496" s="89">
        <f t="shared" si="295"/>
        <v>0</v>
      </c>
      <c r="AF496" s="89">
        <f t="shared" si="296"/>
        <v>0</v>
      </c>
      <c r="AG496" s="89">
        <f t="shared" si="297"/>
        <v>0</v>
      </c>
      <c r="AH496" s="89">
        <f t="shared" si="298"/>
        <v>0</v>
      </c>
      <c r="AI496" s="89">
        <f t="shared" si="299"/>
        <v>0</v>
      </c>
      <c r="AJ496" s="89">
        <f t="shared" si="300"/>
        <v>0</v>
      </c>
      <c r="AK496" s="89">
        <f t="shared" si="301"/>
        <v>0</v>
      </c>
      <c r="AL496" s="89">
        <f t="shared" si="302"/>
        <v>0</v>
      </c>
      <c r="AM496" s="89">
        <f t="shared" si="303"/>
        <v>0</v>
      </c>
      <c r="AN496" s="89">
        <f t="shared" si="304"/>
        <v>4050</v>
      </c>
      <c r="AO496" s="89">
        <f t="shared" si="305"/>
        <v>4050</v>
      </c>
      <c r="AP496" s="89">
        <f t="shared" si="306"/>
        <v>4050</v>
      </c>
      <c r="AQ496" s="89">
        <f t="shared" si="307"/>
        <v>4050</v>
      </c>
      <c r="AR496" s="649">
        <f t="shared" si="308"/>
        <v>4050</v>
      </c>
      <c r="AS496" s="89">
        <f t="shared" si="309"/>
        <v>20250</v>
      </c>
    </row>
    <row r="497" spans="1:45" hidden="1" outlineLevel="1">
      <c r="B497" s="648"/>
      <c r="C497" s="81">
        <f t="shared" si="310"/>
        <v>27</v>
      </c>
      <c r="D497" s="191"/>
      <c r="X497" s="89"/>
      <c r="Y497" s="89"/>
      <c r="Z497" s="89"/>
      <c r="AA497" s="89"/>
      <c r="AB497" s="89"/>
      <c r="AC497" s="89"/>
      <c r="AD497" s="89"/>
      <c r="AE497" s="89">
        <f t="shared" si="295"/>
        <v>0</v>
      </c>
      <c r="AF497" s="89">
        <f t="shared" si="296"/>
        <v>0</v>
      </c>
      <c r="AG497" s="89">
        <f t="shared" si="297"/>
        <v>0</v>
      </c>
      <c r="AH497" s="89">
        <f t="shared" si="298"/>
        <v>0</v>
      </c>
      <c r="AI497" s="89">
        <f t="shared" si="299"/>
        <v>0</v>
      </c>
      <c r="AJ497" s="89">
        <f t="shared" si="300"/>
        <v>0</v>
      </c>
      <c r="AK497" s="89">
        <f t="shared" si="301"/>
        <v>0</v>
      </c>
      <c r="AL497" s="89">
        <f t="shared" si="302"/>
        <v>0</v>
      </c>
      <c r="AM497" s="89">
        <f t="shared" si="303"/>
        <v>0</v>
      </c>
      <c r="AN497" s="89">
        <f t="shared" si="304"/>
        <v>0</v>
      </c>
      <c r="AO497" s="89">
        <f t="shared" si="305"/>
        <v>4050</v>
      </c>
      <c r="AP497" s="89">
        <f t="shared" si="306"/>
        <v>4050</v>
      </c>
      <c r="AQ497" s="89">
        <f t="shared" si="307"/>
        <v>4050</v>
      </c>
      <c r="AR497" s="649">
        <f t="shared" si="308"/>
        <v>4050</v>
      </c>
      <c r="AS497" s="89">
        <f t="shared" si="309"/>
        <v>16200</v>
      </c>
    </row>
    <row r="498" spans="1:45" hidden="1" outlineLevel="1">
      <c r="B498" s="648"/>
      <c r="C498" s="81">
        <f t="shared" si="310"/>
        <v>28</v>
      </c>
      <c r="D498" s="191"/>
      <c r="X498" s="89"/>
      <c r="Y498" s="89"/>
      <c r="Z498" s="89"/>
      <c r="AA498" s="89"/>
      <c r="AB498" s="89"/>
      <c r="AC498" s="89"/>
      <c r="AD498" s="89"/>
      <c r="AE498" s="89"/>
      <c r="AF498" s="89">
        <f t="shared" si="296"/>
        <v>0</v>
      </c>
      <c r="AG498" s="89">
        <f t="shared" si="297"/>
        <v>0</v>
      </c>
      <c r="AH498" s="89">
        <f t="shared" si="298"/>
        <v>0</v>
      </c>
      <c r="AI498" s="89">
        <f t="shared" si="299"/>
        <v>0</v>
      </c>
      <c r="AJ498" s="89">
        <f t="shared" si="300"/>
        <v>0</v>
      </c>
      <c r="AK498" s="89">
        <f t="shared" si="301"/>
        <v>0</v>
      </c>
      <c r="AL498" s="89">
        <f t="shared" si="302"/>
        <v>0</v>
      </c>
      <c r="AM498" s="89">
        <f t="shared" si="303"/>
        <v>0</v>
      </c>
      <c r="AN498" s="89">
        <f t="shared" si="304"/>
        <v>0</v>
      </c>
      <c r="AO498" s="89">
        <f t="shared" si="305"/>
        <v>0</v>
      </c>
      <c r="AP498" s="89">
        <f t="shared" si="306"/>
        <v>4050</v>
      </c>
      <c r="AQ498" s="89">
        <f t="shared" si="307"/>
        <v>4050</v>
      </c>
      <c r="AR498" s="649">
        <f t="shared" si="308"/>
        <v>4050</v>
      </c>
      <c r="AS498" s="89">
        <f t="shared" si="309"/>
        <v>12150</v>
      </c>
    </row>
    <row r="499" spans="1:45" hidden="1" outlineLevel="1">
      <c r="B499" s="648"/>
      <c r="C499" s="81">
        <f t="shared" si="310"/>
        <v>29</v>
      </c>
      <c r="D499" s="191"/>
      <c r="X499" s="89"/>
      <c r="Y499" s="89"/>
      <c r="Z499" s="89"/>
      <c r="AA499" s="89"/>
      <c r="AB499" s="89"/>
      <c r="AC499" s="89"/>
      <c r="AD499" s="89"/>
      <c r="AE499" s="89"/>
      <c r="AF499" s="89"/>
      <c r="AG499" s="89">
        <f t="shared" si="297"/>
        <v>0</v>
      </c>
      <c r="AH499" s="89">
        <f t="shared" si="298"/>
        <v>0</v>
      </c>
      <c r="AI499" s="89">
        <f t="shared" si="299"/>
        <v>0</v>
      </c>
      <c r="AJ499" s="89">
        <f t="shared" si="300"/>
        <v>0</v>
      </c>
      <c r="AK499" s="89">
        <f t="shared" si="301"/>
        <v>0</v>
      </c>
      <c r="AL499" s="89">
        <f t="shared" si="302"/>
        <v>0</v>
      </c>
      <c r="AM499" s="89">
        <f t="shared" si="303"/>
        <v>0</v>
      </c>
      <c r="AN499" s="89">
        <f t="shared" si="304"/>
        <v>0</v>
      </c>
      <c r="AO499" s="89">
        <f t="shared" si="305"/>
        <v>0</v>
      </c>
      <c r="AP499" s="89">
        <f t="shared" si="306"/>
        <v>0</v>
      </c>
      <c r="AQ499" s="89">
        <f t="shared" si="307"/>
        <v>4050</v>
      </c>
      <c r="AR499" s="649">
        <f t="shared" si="308"/>
        <v>4050</v>
      </c>
      <c r="AS499" s="89">
        <f t="shared" si="309"/>
        <v>8100</v>
      </c>
    </row>
    <row r="500" spans="1:45" hidden="1" outlineLevel="1">
      <c r="B500" s="648"/>
      <c r="C500" s="81">
        <f t="shared" si="310"/>
        <v>30</v>
      </c>
      <c r="D500" s="191"/>
      <c r="X500" s="89"/>
      <c r="Y500" s="89"/>
      <c r="Z500" s="89"/>
      <c r="AA500" s="89"/>
      <c r="AB500" s="89"/>
      <c r="AC500" s="89"/>
      <c r="AD500" s="89"/>
      <c r="AE500" s="89"/>
      <c r="AF500" s="89"/>
      <c r="AG500" s="89"/>
      <c r="AH500" s="89">
        <f t="shared" si="298"/>
        <v>0</v>
      </c>
      <c r="AI500" s="89">
        <f t="shared" si="299"/>
        <v>0</v>
      </c>
      <c r="AJ500" s="89">
        <f t="shared" si="300"/>
        <v>0</v>
      </c>
      <c r="AK500" s="89">
        <f t="shared" si="301"/>
        <v>0</v>
      </c>
      <c r="AL500" s="89">
        <f t="shared" si="302"/>
        <v>0</v>
      </c>
      <c r="AM500" s="89">
        <f t="shared" si="303"/>
        <v>0</v>
      </c>
      <c r="AN500" s="89">
        <f t="shared" si="304"/>
        <v>0</v>
      </c>
      <c r="AO500" s="89">
        <f t="shared" si="305"/>
        <v>0</v>
      </c>
      <c r="AP500" s="89">
        <f t="shared" si="306"/>
        <v>0</v>
      </c>
      <c r="AQ500" s="89">
        <f t="shared" si="307"/>
        <v>0</v>
      </c>
      <c r="AR500" s="649">
        <f t="shared" si="308"/>
        <v>4050</v>
      </c>
      <c r="AS500" s="89">
        <f t="shared" si="309"/>
        <v>4050</v>
      </c>
    </row>
    <row r="501" spans="1:45" hidden="1" outlineLevel="1">
      <c r="B501" s="648"/>
      <c r="C501" s="81">
        <f t="shared" si="310"/>
        <v>31</v>
      </c>
      <c r="D501" s="191"/>
      <c r="X501" s="89"/>
      <c r="Y501" s="89"/>
      <c r="Z501" s="89"/>
      <c r="AA501" s="89"/>
      <c r="AB501" s="89"/>
      <c r="AC501" s="89"/>
      <c r="AD501" s="89"/>
      <c r="AE501" s="89"/>
      <c r="AF501" s="89"/>
      <c r="AG501" s="89"/>
      <c r="AH501" s="89"/>
      <c r="AI501" s="89">
        <f>AH500</f>
        <v>0</v>
      </c>
      <c r="AJ501" s="89">
        <f t="shared" si="300"/>
        <v>0</v>
      </c>
      <c r="AK501" s="89">
        <f t="shared" si="301"/>
        <v>0</v>
      </c>
      <c r="AL501" s="89">
        <f t="shared" si="302"/>
        <v>0</v>
      </c>
      <c r="AM501" s="89">
        <f t="shared" si="303"/>
        <v>0</v>
      </c>
      <c r="AN501" s="89">
        <f t="shared" si="304"/>
        <v>0</v>
      </c>
      <c r="AO501" s="89">
        <f t="shared" si="305"/>
        <v>0</v>
      </c>
      <c r="AP501" s="89">
        <f t="shared" si="306"/>
        <v>0</v>
      </c>
      <c r="AQ501" s="89">
        <f t="shared" si="307"/>
        <v>0</v>
      </c>
      <c r="AR501" s="649">
        <f t="shared" si="308"/>
        <v>0</v>
      </c>
      <c r="AS501" s="89">
        <f>SUM(E501:AR501)</f>
        <v>0</v>
      </c>
    </row>
    <row r="502" spans="1:45" hidden="1" outlineLevel="1">
      <c r="B502" s="648"/>
      <c r="C502" s="81">
        <f t="shared" si="310"/>
        <v>32</v>
      </c>
      <c r="D502" s="191"/>
      <c r="X502" s="89"/>
      <c r="Y502" s="89"/>
      <c r="Z502" s="89"/>
      <c r="AA502" s="89"/>
      <c r="AB502" s="89"/>
      <c r="AC502" s="89"/>
      <c r="AD502" s="89"/>
      <c r="AE502" s="89"/>
      <c r="AF502" s="89"/>
      <c r="AG502" s="89"/>
      <c r="AH502" s="89"/>
      <c r="AI502" s="89"/>
      <c r="AJ502" s="89">
        <f>AI501</f>
        <v>0</v>
      </c>
      <c r="AK502" s="89">
        <f t="shared" si="301"/>
        <v>0</v>
      </c>
      <c r="AL502" s="89">
        <f t="shared" si="302"/>
        <v>0</v>
      </c>
      <c r="AM502" s="89">
        <f t="shared" si="303"/>
        <v>0</v>
      </c>
      <c r="AN502" s="89">
        <f t="shared" si="304"/>
        <v>0</v>
      </c>
      <c r="AO502" s="89">
        <f t="shared" si="305"/>
        <v>0</v>
      </c>
      <c r="AP502" s="89">
        <f t="shared" si="306"/>
        <v>0</v>
      </c>
      <c r="AQ502" s="89">
        <f t="shared" si="307"/>
        <v>0</v>
      </c>
      <c r="AR502" s="649">
        <f t="shared" si="308"/>
        <v>0</v>
      </c>
      <c r="AS502" s="89">
        <f t="shared" ref="AS502:AS510" si="311">SUM(E502:AR502)</f>
        <v>0</v>
      </c>
    </row>
    <row r="503" spans="1:45" hidden="1" outlineLevel="1">
      <c r="B503" s="648"/>
      <c r="C503" s="81">
        <f t="shared" si="310"/>
        <v>33</v>
      </c>
      <c r="D503" s="191"/>
      <c r="X503" s="89"/>
      <c r="Y503" s="89"/>
      <c r="Z503" s="89"/>
      <c r="AA503" s="89"/>
      <c r="AB503" s="89"/>
      <c r="AC503" s="89"/>
      <c r="AD503" s="89"/>
      <c r="AE503" s="89"/>
      <c r="AF503" s="89"/>
      <c r="AG503" s="89"/>
      <c r="AH503" s="89"/>
      <c r="AI503" s="89"/>
      <c r="AJ503" s="89"/>
      <c r="AK503" s="89">
        <f>AJ502</f>
        <v>0</v>
      </c>
      <c r="AL503" s="89">
        <f t="shared" si="302"/>
        <v>0</v>
      </c>
      <c r="AM503" s="89">
        <f t="shared" si="303"/>
        <v>0</v>
      </c>
      <c r="AN503" s="89">
        <f t="shared" si="304"/>
        <v>0</v>
      </c>
      <c r="AO503" s="89">
        <f t="shared" si="305"/>
        <v>0</v>
      </c>
      <c r="AP503" s="89">
        <f t="shared" si="306"/>
        <v>0</v>
      </c>
      <c r="AQ503" s="89">
        <f t="shared" si="307"/>
        <v>0</v>
      </c>
      <c r="AR503" s="649">
        <f t="shared" si="308"/>
        <v>0</v>
      </c>
      <c r="AS503" s="89">
        <f t="shared" si="311"/>
        <v>0</v>
      </c>
    </row>
    <row r="504" spans="1:45" hidden="1" outlineLevel="1">
      <c r="B504" s="648"/>
      <c r="C504" s="81">
        <f t="shared" si="310"/>
        <v>34</v>
      </c>
      <c r="D504" s="191"/>
      <c r="X504" s="89"/>
      <c r="Y504" s="89"/>
      <c r="Z504" s="89"/>
      <c r="AA504" s="89"/>
      <c r="AB504" s="89"/>
      <c r="AC504" s="89"/>
      <c r="AD504" s="89"/>
      <c r="AE504" s="89"/>
      <c r="AF504" s="89"/>
      <c r="AG504" s="89"/>
      <c r="AH504" s="89"/>
      <c r="AI504" s="89"/>
      <c r="AJ504" s="89"/>
      <c r="AK504" s="89"/>
      <c r="AL504" s="89">
        <f>AK503</f>
        <v>0</v>
      </c>
      <c r="AM504" s="89">
        <f t="shared" si="303"/>
        <v>0</v>
      </c>
      <c r="AN504" s="89">
        <f t="shared" si="304"/>
        <v>0</v>
      </c>
      <c r="AO504" s="89">
        <f t="shared" si="305"/>
        <v>0</v>
      </c>
      <c r="AP504" s="89">
        <f t="shared" si="306"/>
        <v>0</v>
      </c>
      <c r="AQ504" s="89">
        <f t="shared" si="307"/>
        <v>0</v>
      </c>
      <c r="AR504" s="649">
        <f t="shared" si="308"/>
        <v>0</v>
      </c>
      <c r="AS504" s="89">
        <f t="shared" si="311"/>
        <v>0</v>
      </c>
    </row>
    <row r="505" spans="1:45" hidden="1" outlineLevel="1">
      <c r="B505" s="648"/>
      <c r="C505" s="81">
        <f t="shared" si="310"/>
        <v>35</v>
      </c>
      <c r="D505" s="191"/>
      <c r="X505" s="89"/>
      <c r="Y505" s="89"/>
      <c r="Z505" s="89"/>
      <c r="AA505" s="89"/>
      <c r="AB505" s="89"/>
      <c r="AC505" s="89"/>
      <c r="AD505" s="89"/>
      <c r="AE505" s="89"/>
      <c r="AF505" s="89"/>
      <c r="AG505" s="89"/>
      <c r="AH505" s="89"/>
      <c r="AI505" s="89"/>
      <c r="AJ505" s="89"/>
      <c r="AK505" s="89"/>
      <c r="AL505" s="89"/>
      <c r="AM505" s="89">
        <f>AL504</f>
        <v>0</v>
      </c>
      <c r="AN505" s="89">
        <f t="shared" si="304"/>
        <v>0</v>
      </c>
      <c r="AO505" s="89">
        <f t="shared" si="305"/>
        <v>0</v>
      </c>
      <c r="AP505" s="89">
        <f t="shared" si="306"/>
        <v>0</v>
      </c>
      <c r="AQ505" s="89">
        <f t="shared" si="307"/>
        <v>0</v>
      </c>
      <c r="AR505" s="649">
        <f t="shared" si="308"/>
        <v>0</v>
      </c>
      <c r="AS505" s="89">
        <f t="shared" si="311"/>
        <v>0</v>
      </c>
    </row>
    <row r="506" spans="1:45" hidden="1" outlineLevel="1">
      <c r="B506" s="648"/>
      <c r="C506" s="81">
        <f t="shared" si="310"/>
        <v>36</v>
      </c>
      <c r="D506" s="191"/>
      <c r="X506" s="89"/>
      <c r="Y506" s="89"/>
      <c r="Z506" s="89"/>
      <c r="AA506" s="89"/>
      <c r="AB506" s="89"/>
      <c r="AC506" s="89"/>
      <c r="AD506" s="89"/>
      <c r="AE506" s="89"/>
      <c r="AF506" s="89"/>
      <c r="AG506" s="89"/>
      <c r="AH506" s="89"/>
      <c r="AI506" s="89"/>
      <c r="AJ506" s="89"/>
      <c r="AK506" s="89"/>
      <c r="AL506" s="89"/>
      <c r="AM506" s="89"/>
      <c r="AN506" s="89">
        <f>AM505</f>
        <v>0</v>
      </c>
      <c r="AO506" s="89">
        <f t="shared" si="305"/>
        <v>0</v>
      </c>
      <c r="AP506" s="89">
        <f t="shared" si="306"/>
        <v>0</v>
      </c>
      <c r="AQ506" s="89">
        <f t="shared" si="307"/>
        <v>0</v>
      </c>
      <c r="AR506" s="649">
        <f t="shared" si="308"/>
        <v>0</v>
      </c>
      <c r="AS506" s="89">
        <f t="shared" si="311"/>
        <v>0</v>
      </c>
    </row>
    <row r="507" spans="1:45" hidden="1" outlineLevel="1">
      <c r="B507" s="648"/>
      <c r="C507" s="81">
        <f t="shared" si="310"/>
        <v>37</v>
      </c>
      <c r="D507" s="191"/>
      <c r="X507" s="89"/>
      <c r="Y507" s="89"/>
      <c r="Z507" s="89"/>
      <c r="AA507" s="89"/>
      <c r="AB507" s="89"/>
      <c r="AC507" s="89"/>
      <c r="AD507" s="89"/>
      <c r="AE507" s="89"/>
      <c r="AF507" s="89"/>
      <c r="AG507" s="89"/>
      <c r="AH507" s="89"/>
      <c r="AI507" s="89"/>
      <c r="AJ507" s="89"/>
      <c r="AK507" s="89"/>
      <c r="AL507" s="89"/>
      <c r="AM507" s="89"/>
      <c r="AN507" s="89"/>
      <c r="AO507" s="89">
        <f>AN506</f>
        <v>0</v>
      </c>
      <c r="AP507" s="89">
        <f t="shared" si="306"/>
        <v>0</v>
      </c>
      <c r="AQ507" s="89">
        <f t="shared" si="307"/>
        <v>0</v>
      </c>
      <c r="AR507" s="649">
        <f t="shared" si="308"/>
        <v>0</v>
      </c>
      <c r="AS507" s="89">
        <f t="shared" si="311"/>
        <v>0</v>
      </c>
    </row>
    <row r="508" spans="1:45" hidden="1" outlineLevel="1">
      <c r="B508" s="648"/>
      <c r="C508" s="81">
        <f t="shared" si="310"/>
        <v>38</v>
      </c>
      <c r="D508" s="191"/>
      <c r="X508" s="89"/>
      <c r="Y508" s="89"/>
      <c r="Z508" s="89"/>
      <c r="AA508" s="89"/>
      <c r="AB508" s="89"/>
      <c r="AC508" s="89"/>
      <c r="AD508" s="89"/>
      <c r="AE508" s="89"/>
      <c r="AF508" s="89"/>
      <c r="AG508" s="89"/>
      <c r="AH508" s="89"/>
      <c r="AI508" s="89"/>
      <c r="AJ508" s="89"/>
      <c r="AK508" s="89"/>
      <c r="AL508" s="89"/>
      <c r="AM508" s="89"/>
      <c r="AN508" s="89"/>
      <c r="AO508" s="89"/>
      <c r="AP508" s="89">
        <f>AO507</f>
        <v>0</v>
      </c>
      <c r="AQ508" s="89">
        <f t="shared" si="307"/>
        <v>0</v>
      </c>
      <c r="AR508" s="649">
        <f t="shared" si="308"/>
        <v>0</v>
      </c>
      <c r="AS508" s="89">
        <f t="shared" si="311"/>
        <v>0</v>
      </c>
    </row>
    <row r="509" spans="1:45" hidden="1" outlineLevel="1">
      <c r="B509" s="648"/>
      <c r="C509" s="81">
        <f t="shared" si="310"/>
        <v>39</v>
      </c>
      <c r="D509" s="191"/>
      <c r="X509" s="89"/>
      <c r="Y509" s="89"/>
      <c r="Z509" s="89"/>
      <c r="AA509" s="89"/>
      <c r="AB509" s="89"/>
      <c r="AC509" s="89"/>
      <c r="AD509" s="89"/>
      <c r="AE509" s="89"/>
      <c r="AF509" s="89"/>
      <c r="AG509" s="89"/>
      <c r="AH509" s="89"/>
      <c r="AI509" s="89"/>
      <c r="AJ509" s="89"/>
      <c r="AK509" s="89"/>
      <c r="AL509" s="89"/>
      <c r="AM509" s="89"/>
      <c r="AN509" s="89"/>
      <c r="AO509" s="89"/>
      <c r="AP509" s="89"/>
      <c r="AQ509" s="89">
        <f>AP508</f>
        <v>0</v>
      </c>
      <c r="AR509" s="649">
        <f>AQ508</f>
        <v>0</v>
      </c>
      <c r="AS509" s="89">
        <f t="shared" si="311"/>
        <v>0</v>
      </c>
    </row>
    <row r="510" spans="1:45" hidden="1" outlineLevel="1">
      <c r="B510" s="650"/>
      <c r="C510" s="126">
        <f t="shared" si="310"/>
        <v>40</v>
      </c>
      <c r="D510" s="247"/>
      <c r="E510" s="148"/>
      <c r="F510" s="148"/>
      <c r="G510" s="148"/>
      <c r="H510" s="148"/>
      <c r="I510" s="148"/>
      <c r="J510" s="148"/>
      <c r="K510" s="148"/>
      <c r="L510" s="148"/>
      <c r="M510" s="148"/>
      <c r="N510" s="148"/>
      <c r="O510" s="148"/>
      <c r="P510" s="148"/>
      <c r="Q510" s="148"/>
      <c r="R510" s="148"/>
      <c r="S510" s="148"/>
      <c r="T510" s="148"/>
      <c r="U510" s="148"/>
      <c r="V510" s="148"/>
      <c r="W510" s="148"/>
      <c r="X510" s="603"/>
      <c r="Y510" s="603"/>
      <c r="Z510" s="603"/>
      <c r="AA510" s="603"/>
      <c r="AB510" s="603"/>
      <c r="AC510" s="603"/>
      <c r="AD510" s="603"/>
      <c r="AE510" s="603"/>
      <c r="AF510" s="603"/>
      <c r="AG510" s="603"/>
      <c r="AH510" s="603"/>
      <c r="AI510" s="603"/>
      <c r="AJ510" s="603"/>
      <c r="AK510" s="603"/>
      <c r="AL510" s="603"/>
      <c r="AM510" s="603"/>
      <c r="AN510" s="603"/>
      <c r="AO510" s="603"/>
      <c r="AP510" s="603"/>
      <c r="AQ510" s="603"/>
      <c r="AR510" s="651">
        <f>AQ509</f>
        <v>0</v>
      </c>
      <c r="AS510" s="89">
        <f t="shared" si="311"/>
        <v>0</v>
      </c>
    </row>
    <row r="511" spans="1:45" s="174" customFormat="1" ht="5.25" customHeight="1">
      <c r="A511" s="158"/>
      <c r="C511" s="480"/>
      <c r="D511" s="184"/>
      <c r="E511" s="185"/>
      <c r="F511" s="185"/>
      <c r="G511" s="185"/>
      <c r="H511" s="185"/>
      <c r="I511" s="185"/>
      <c r="J511" s="185"/>
      <c r="K511" s="185"/>
      <c r="L511" s="185"/>
      <c r="M511" s="185"/>
      <c r="N511" s="185"/>
      <c r="O511" s="185"/>
      <c r="P511" s="185"/>
      <c r="Q511" s="185"/>
      <c r="R511" s="185"/>
      <c r="S511" s="185"/>
      <c r="T511" s="185"/>
      <c r="U511" s="185"/>
      <c r="V511" s="185"/>
      <c r="W511" s="185"/>
      <c r="X511" s="185"/>
      <c r="Y511" s="185"/>
      <c r="Z511" s="185"/>
      <c r="AA511" s="185"/>
      <c r="AB511" s="185"/>
      <c r="AC511" s="185"/>
      <c r="AD511" s="185"/>
      <c r="AE511" s="185"/>
      <c r="AF511" s="185"/>
      <c r="AG511" s="185"/>
      <c r="AH511" s="185"/>
      <c r="AI511" s="185"/>
      <c r="AJ511" s="185"/>
      <c r="AK511" s="185"/>
      <c r="AL511" s="185"/>
      <c r="AM511" s="185"/>
      <c r="AN511" s="185"/>
      <c r="AO511" s="185"/>
      <c r="AP511" s="185"/>
      <c r="AQ511" s="185"/>
      <c r="AR511" s="185"/>
      <c r="AS511" s="185"/>
    </row>
    <row r="512" spans="1:45" collapsed="1">
      <c r="B512" s="877" t="s">
        <v>1188</v>
      </c>
      <c r="C512" s="199" t="s">
        <v>418</v>
      </c>
      <c r="D512" s="658" t="s">
        <v>689</v>
      </c>
      <c r="E512" s="659"/>
      <c r="F512" s="659"/>
      <c r="G512" s="659"/>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c r="AL512" s="284"/>
      <c r="AM512" s="284"/>
      <c r="AN512" s="284"/>
      <c r="AO512" s="284"/>
      <c r="AP512" s="284"/>
      <c r="AQ512" s="284"/>
      <c r="AR512" s="1008"/>
    </row>
    <row r="513" spans="2:45" hidden="1" outlineLevel="1">
      <c r="B513" s="648"/>
      <c r="C513" s="81">
        <v>1</v>
      </c>
      <c r="D513" s="191"/>
      <c r="E513" s="89">
        <v>0</v>
      </c>
      <c r="F513" s="89">
        <v>0</v>
      </c>
      <c r="G513" s="89">
        <v>0</v>
      </c>
      <c r="H513" s="89">
        <v>0</v>
      </c>
      <c r="I513" s="89">
        <v>0</v>
      </c>
      <c r="J513" s="89">
        <v>0</v>
      </c>
      <c r="K513" s="89">
        <v>0</v>
      </c>
      <c r="L513" s="89">
        <v>0</v>
      </c>
      <c r="M513" s="89">
        <v>0</v>
      </c>
      <c r="N513" s="89">
        <v>0</v>
      </c>
      <c r="O513" s="89">
        <v>0</v>
      </c>
      <c r="P513" s="89">
        <v>0</v>
      </c>
      <c r="Q513" s="89">
        <v>2.1</v>
      </c>
      <c r="R513" s="89">
        <v>0</v>
      </c>
      <c r="S513" s="89">
        <v>0</v>
      </c>
      <c r="T513" s="89">
        <v>0</v>
      </c>
      <c r="U513" s="89">
        <v>0</v>
      </c>
      <c r="V513" s="89">
        <v>0</v>
      </c>
      <c r="W513" s="89">
        <v>2.5</v>
      </c>
      <c r="X513" s="89">
        <v>0</v>
      </c>
      <c r="Y513" s="89">
        <v>0</v>
      </c>
      <c r="Z513" s="89">
        <v>0</v>
      </c>
      <c r="AA513" s="89">
        <v>0</v>
      </c>
      <c r="AB513" s="89">
        <v>0</v>
      </c>
      <c r="AC513" s="89">
        <v>0</v>
      </c>
      <c r="AD513" s="89">
        <v>1.9</v>
      </c>
      <c r="AE513" s="89">
        <v>0</v>
      </c>
      <c r="AF513" s="89">
        <v>0</v>
      </c>
      <c r="AG513" s="89">
        <v>0</v>
      </c>
      <c r="AH513" s="89">
        <v>0</v>
      </c>
      <c r="AI513" s="89">
        <v>0</v>
      </c>
      <c r="AJ513" s="89">
        <v>0</v>
      </c>
      <c r="AK513" s="89">
        <v>0</v>
      </c>
      <c r="AL513" s="89">
        <v>0</v>
      </c>
      <c r="AM513" s="89">
        <v>0</v>
      </c>
      <c r="AN513" s="89">
        <v>0</v>
      </c>
      <c r="AO513" s="89">
        <v>0</v>
      </c>
      <c r="AP513" s="89">
        <v>0</v>
      </c>
      <c r="AQ513" s="89">
        <v>0</v>
      </c>
      <c r="AR513" s="649">
        <v>0</v>
      </c>
      <c r="AS513" s="89">
        <f>SUM(E513:AR513)</f>
        <v>6.5</v>
      </c>
    </row>
    <row r="514" spans="2:45" hidden="1" outlineLevel="1">
      <c r="B514" s="648"/>
      <c r="C514" s="81">
        <f>C513+1</f>
        <v>2</v>
      </c>
      <c r="D514" s="191"/>
      <c r="E514" s="89"/>
      <c r="F514" s="89">
        <f t="shared" ref="F514" si="312">E513</f>
        <v>0</v>
      </c>
      <c r="G514" s="89">
        <f t="shared" ref="G514" si="313">F513</f>
        <v>0</v>
      </c>
      <c r="H514" s="89">
        <f t="shared" ref="H514" si="314">G513</f>
        <v>0</v>
      </c>
      <c r="I514" s="89">
        <f t="shared" ref="I514" si="315">H513</f>
        <v>0</v>
      </c>
      <c r="J514" s="89">
        <f t="shared" ref="J514" si="316">I513</f>
        <v>0</v>
      </c>
      <c r="K514" s="89">
        <f t="shared" ref="K514" si="317">J513</f>
        <v>0</v>
      </c>
      <c r="L514" s="89">
        <f t="shared" ref="L514:L519" si="318">K513</f>
        <v>0</v>
      </c>
      <c r="M514" s="89">
        <f t="shared" ref="M514:M520" si="319">L513</f>
        <v>0</v>
      </c>
      <c r="N514" s="89">
        <f t="shared" ref="N514:N521" si="320">M513</f>
        <v>0</v>
      </c>
      <c r="O514" s="89">
        <f t="shared" ref="O514:O522" si="321">N513</f>
        <v>0</v>
      </c>
      <c r="P514" s="89">
        <f t="shared" ref="P514:P524" si="322">O513</f>
        <v>0</v>
      </c>
      <c r="Q514" s="89">
        <f t="shared" ref="Q514:Q525" si="323">P513</f>
        <v>0</v>
      </c>
      <c r="R514" s="89">
        <f t="shared" ref="R514:R526" si="324">Q513</f>
        <v>2.1</v>
      </c>
      <c r="S514" s="89">
        <f t="shared" ref="S514:S527" si="325">R513</f>
        <v>0</v>
      </c>
      <c r="T514" s="89">
        <f t="shared" ref="T514:T528" si="326">S513</f>
        <v>0</v>
      </c>
      <c r="U514" s="89">
        <f t="shared" ref="U514:U529" si="327">T513</f>
        <v>0</v>
      </c>
      <c r="V514" s="89">
        <f t="shared" ref="V514:V530" si="328">U513</f>
        <v>0</v>
      </c>
      <c r="W514" s="89">
        <f t="shared" ref="W514:W531" si="329">V513</f>
        <v>0</v>
      </c>
      <c r="X514" s="89">
        <f t="shared" ref="X514:X532" si="330">W513</f>
        <v>2.5</v>
      </c>
      <c r="Y514" s="89">
        <f t="shared" ref="Y514:Y533" si="331">X513</f>
        <v>0</v>
      </c>
      <c r="Z514" s="89">
        <f t="shared" ref="Z514:Z534" si="332">Y513</f>
        <v>0</v>
      </c>
      <c r="AA514" s="89">
        <f t="shared" ref="AA514:AA535" si="333">Z513</f>
        <v>0</v>
      </c>
      <c r="AB514" s="89">
        <f t="shared" ref="AB514:AB536" si="334">AA513</f>
        <v>0</v>
      </c>
      <c r="AC514" s="89">
        <f t="shared" ref="AC514:AC537" si="335">AB513</f>
        <v>0</v>
      </c>
      <c r="AD514" s="89">
        <f t="shared" ref="AD514:AD538" si="336">AC513</f>
        <v>0</v>
      </c>
      <c r="AE514" s="89">
        <f t="shared" ref="AE514:AE539" si="337">AD513</f>
        <v>1.9</v>
      </c>
      <c r="AF514" s="89">
        <f t="shared" ref="AF514:AF540" si="338">AE513</f>
        <v>0</v>
      </c>
      <c r="AG514" s="89">
        <f t="shared" ref="AG514:AG541" si="339">AF513</f>
        <v>0</v>
      </c>
      <c r="AH514" s="89">
        <f t="shared" ref="AH514:AH542" si="340">AG513</f>
        <v>0</v>
      </c>
      <c r="AI514" s="89">
        <f t="shared" ref="AI514:AI542" si="341">AH513</f>
        <v>0</v>
      </c>
      <c r="AJ514" s="89">
        <f t="shared" ref="AJ514:AJ543" si="342">AI513</f>
        <v>0</v>
      </c>
      <c r="AK514" s="89">
        <f t="shared" ref="AK514:AK544" si="343">AJ513</f>
        <v>0</v>
      </c>
      <c r="AL514" s="89">
        <f t="shared" ref="AL514:AL545" si="344">AK513</f>
        <v>0</v>
      </c>
      <c r="AM514" s="89">
        <f t="shared" ref="AM514:AM546" si="345">AL513</f>
        <v>0</v>
      </c>
      <c r="AN514" s="89">
        <f t="shared" ref="AN514:AN547" si="346">AM513</f>
        <v>0</v>
      </c>
      <c r="AO514" s="89">
        <f t="shared" ref="AO514:AO548" si="347">AN513</f>
        <v>0</v>
      </c>
      <c r="AP514" s="89">
        <f t="shared" ref="AP514:AP549" si="348">AO513</f>
        <v>0</v>
      </c>
      <c r="AQ514" s="89">
        <f t="shared" ref="AQ514:AQ550" si="349">AP513</f>
        <v>0</v>
      </c>
      <c r="AR514" s="649">
        <f t="shared" ref="AR514:AR550" si="350">AQ513</f>
        <v>0</v>
      </c>
      <c r="AS514" s="89">
        <f t="shared" ref="AS514:AS542" si="351">SUM(E514:AR514)</f>
        <v>6.5</v>
      </c>
    </row>
    <row r="515" spans="2:45" hidden="1" outlineLevel="1">
      <c r="B515" s="648"/>
      <c r="C515" s="81">
        <f t="shared" ref="C515:C552" si="352">C514+1</f>
        <v>3</v>
      </c>
      <c r="D515" s="191"/>
      <c r="E515" s="89"/>
      <c r="F515" s="89"/>
      <c r="G515" s="89">
        <f>F514</f>
        <v>0</v>
      </c>
      <c r="H515" s="89">
        <f>G514</f>
        <v>0</v>
      </c>
      <c r="I515" s="89">
        <f>H514</f>
        <v>0</v>
      </c>
      <c r="J515" s="89">
        <f>I514</f>
        <v>0</v>
      </c>
      <c r="K515" s="89">
        <f>J514</f>
        <v>0</v>
      </c>
      <c r="L515" s="89">
        <f t="shared" si="318"/>
        <v>0</v>
      </c>
      <c r="M515" s="89">
        <f t="shared" si="319"/>
        <v>0</v>
      </c>
      <c r="N515" s="89">
        <f t="shared" si="320"/>
        <v>0</v>
      </c>
      <c r="O515" s="89">
        <f t="shared" si="321"/>
        <v>0</v>
      </c>
      <c r="P515" s="89">
        <f t="shared" si="322"/>
        <v>0</v>
      </c>
      <c r="Q515" s="89">
        <f t="shared" si="323"/>
        <v>0</v>
      </c>
      <c r="R515" s="89">
        <f t="shared" si="324"/>
        <v>0</v>
      </c>
      <c r="S515" s="89">
        <f t="shared" si="325"/>
        <v>2.1</v>
      </c>
      <c r="T515" s="89">
        <f t="shared" si="326"/>
        <v>0</v>
      </c>
      <c r="U515" s="89">
        <f t="shared" si="327"/>
        <v>0</v>
      </c>
      <c r="V515" s="89">
        <f t="shared" si="328"/>
        <v>0</v>
      </c>
      <c r="W515" s="89">
        <f t="shared" si="329"/>
        <v>0</v>
      </c>
      <c r="X515" s="89">
        <f t="shared" si="330"/>
        <v>0</v>
      </c>
      <c r="Y515" s="89">
        <f t="shared" si="331"/>
        <v>2.5</v>
      </c>
      <c r="Z515" s="89">
        <f t="shared" si="332"/>
        <v>0</v>
      </c>
      <c r="AA515" s="89">
        <f t="shared" si="333"/>
        <v>0</v>
      </c>
      <c r="AB515" s="89">
        <f t="shared" si="334"/>
        <v>0</v>
      </c>
      <c r="AC515" s="89">
        <f t="shared" si="335"/>
        <v>0</v>
      </c>
      <c r="AD515" s="89">
        <f t="shared" si="336"/>
        <v>0</v>
      </c>
      <c r="AE515" s="89">
        <f t="shared" si="337"/>
        <v>0</v>
      </c>
      <c r="AF515" s="89">
        <f t="shared" si="338"/>
        <v>1.9</v>
      </c>
      <c r="AG515" s="89">
        <f t="shared" si="339"/>
        <v>0</v>
      </c>
      <c r="AH515" s="89">
        <f t="shared" si="340"/>
        <v>0</v>
      </c>
      <c r="AI515" s="89">
        <f t="shared" si="341"/>
        <v>0</v>
      </c>
      <c r="AJ515" s="89">
        <f t="shared" si="342"/>
        <v>0</v>
      </c>
      <c r="AK515" s="89">
        <f t="shared" si="343"/>
        <v>0</v>
      </c>
      <c r="AL515" s="89">
        <f t="shared" si="344"/>
        <v>0</v>
      </c>
      <c r="AM515" s="89">
        <f t="shared" si="345"/>
        <v>0</v>
      </c>
      <c r="AN515" s="89">
        <f t="shared" si="346"/>
        <v>0</v>
      </c>
      <c r="AO515" s="89">
        <f t="shared" si="347"/>
        <v>0</v>
      </c>
      <c r="AP515" s="89">
        <f t="shared" si="348"/>
        <v>0</v>
      </c>
      <c r="AQ515" s="89">
        <f t="shared" si="349"/>
        <v>0</v>
      </c>
      <c r="AR515" s="649">
        <f t="shared" si="350"/>
        <v>0</v>
      </c>
      <c r="AS515" s="89">
        <f t="shared" si="351"/>
        <v>6.5</v>
      </c>
    </row>
    <row r="516" spans="2:45" hidden="1" outlineLevel="1">
      <c r="B516" s="648"/>
      <c r="C516" s="81">
        <f t="shared" si="352"/>
        <v>4</v>
      </c>
      <c r="D516" s="191"/>
      <c r="E516" s="89"/>
      <c r="F516" s="89"/>
      <c r="G516" s="89"/>
      <c r="H516" s="89">
        <f>G515</f>
        <v>0</v>
      </c>
      <c r="I516" s="89">
        <f>H515</f>
        <v>0</v>
      </c>
      <c r="J516" s="89">
        <f>I515</f>
        <v>0</v>
      </c>
      <c r="K516" s="89">
        <f>J515</f>
        <v>0</v>
      </c>
      <c r="L516" s="89">
        <f t="shared" si="318"/>
        <v>0</v>
      </c>
      <c r="M516" s="89">
        <f t="shared" si="319"/>
        <v>0</v>
      </c>
      <c r="N516" s="89">
        <f t="shared" si="320"/>
        <v>0</v>
      </c>
      <c r="O516" s="89">
        <f t="shared" si="321"/>
        <v>0</v>
      </c>
      <c r="P516" s="89">
        <f t="shared" si="322"/>
        <v>0</v>
      </c>
      <c r="Q516" s="89">
        <f t="shared" si="323"/>
        <v>0</v>
      </c>
      <c r="R516" s="89">
        <f t="shared" si="324"/>
        <v>0</v>
      </c>
      <c r="S516" s="89">
        <f t="shared" si="325"/>
        <v>0</v>
      </c>
      <c r="T516" s="89">
        <f t="shared" si="326"/>
        <v>2.1</v>
      </c>
      <c r="U516" s="89">
        <f t="shared" si="327"/>
        <v>0</v>
      </c>
      <c r="V516" s="89">
        <f t="shared" si="328"/>
        <v>0</v>
      </c>
      <c r="W516" s="89">
        <f t="shared" si="329"/>
        <v>0</v>
      </c>
      <c r="X516" s="89">
        <f t="shared" si="330"/>
        <v>0</v>
      </c>
      <c r="Y516" s="89">
        <f t="shared" si="331"/>
        <v>0</v>
      </c>
      <c r="Z516" s="89">
        <f t="shared" si="332"/>
        <v>2.5</v>
      </c>
      <c r="AA516" s="89">
        <f t="shared" si="333"/>
        <v>0</v>
      </c>
      <c r="AB516" s="89">
        <f t="shared" si="334"/>
        <v>0</v>
      </c>
      <c r="AC516" s="89">
        <f t="shared" si="335"/>
        <v>0</v>
      </c>
      <c r="AD516" s="89">
        <f t="shared" si="336"/>
        <v>0</v>
      </c>
      <c r="AE516" s="89">
        <f t="shared" si="337"/>
        <v>0</v>
      </c>
      <c r="AF516" s="89">
        <f t="shared" si="338"/>
        <v>0</v>
      </c>
      <c r="AG516" s="89">
        <f t="shared" si="339"/>
        <v>1.9</v>
      </c>
      <c r="AH516" s="89">
        <f t="shared" si="340"/>
        <v>0</v>
      </c>
      <c r="AI516" s="89">
        <f t="shared" si="341"/>
        <v>0</v>
      </c>
      <c r="AJ516" s="89">
        <f t="shared" si="342"/>
        <v>0</v>
      </c>
      <c r="AK516" s="89">
        <f t="shared" si="343"/>
        <v>0</v>
      </c>
      <c r="AL516" s="89">
        <f t="shared" si="344"/>
        <v>0</v>
      </c>
      <c r="AM516" s="89">
        <f t="shared" si="345"/>
        <v>0</v>
      </c>
      <c r="AN516" s="89">
        <f t="shared" si="346"/>
        <v>0</v>
      </c>
      <c r="AO516" s="89">
        <f t="shared" si="347"/>
        <v>0</v>
      </c>
      <c r="AP516" s="89">
        <f t="shared" si="348"/>
        <v>0</v>
      </c>
      <c r="AQ516" s="89">
        <f t="shared" si="349"/>
        <v>0</v>
      </c>
      <c r="AR516" s="649">
        <f t="shared" si="350"/>
        <v>0</v>
      </c>
      <c r="AS516" s="89">
        <f t="shared" si="351"/>
        <v>6.5</v>
      </c>
    </row>
    <row r="517" spans="2:45" hidden="1" outlineLevel="1">
      <c r="B517" s="648"/>
      <c r="C517" s="81">
        <f t="shared" si="352"/>
        <v>5</v>
      </c>
      <c r="D517" s="191"/>
      <c r="E517" s="89"/>
      <c r="F517" s="89"/>
      <c r="G517" s="89"/>
      <c r="I517" s="89">
        <f>H516</f>
        <v>0</v>
      </c>
      <c r="J517" s="89">
        <f>I516</f>
        <v>0</v>
      </c>
      <c r="K517" s="89">
        <f>J516</f>
        <v>0</v>
      </c>
      <c r="L517" s="89">
        <f t="shared" si="318"/>
        <v>0</v>
      </c>
      <c r="M517" s="89">
        <f t="shared" si="319"/>
        <v>0</v>
      </c>
      <c r="N517" s="89">
        <f t="shared" si="320"/>
        <v>0</v>
      </c>
      <c r="O517" s="89">
        <f t="shared" si="321"/>
        <v>0</v>
      </c>
      <c r="P517" s="89">
        <f t="shared" si="322"/>
        <v>0</v>
      </c>
      <c r="Q517" s="89">
        <f t="shared" si="323"/>
        <v>0</v>
      </c>
      <c r="R517" s="89">
        <f t="shared" si="324"/>
        <v>0</v>
      </c>
      <c r="S517" s="89">
        <f t="shared" si="325"/>
        <v>0</v>
      </c>
      <c r="T517" s="89">
        <f t="shared" si="326"/>
        <v>0</v>
      </c>
      <c r="U517" s="89">
        <f t="shared" si="327"/>
        <v>2.1</v>
      </c>
      <c r="V517" s="89">
        <f t="shared" si="328"/>
        <v>0</v>
      </c>
      <c r="W517" s="89">
        <f t="shared" si="329"/>
        <v>0</v>
      </c>
      <c r="X517" s="89">
        <f t="shared" si="330"/>
        <v>0</v>
      </c>
      <c r="Y517" s="89">
        <f t="shared" si="331"/>
        <v>0</v>
      </c>
      <c r="Z517" s="89">
        <f t="shared" si="332"/>
        <v>0</v>
      </c>
      <c r="AA517" s="89">
        <f t="shared" si="333"/>
        <v>2.5</v>
      </c>
      <c r="AB517" s="89">
        <f t="shared" si="334"/>
        <v>0</v>
      </c>
      <c r="AC517" s="89">
        <f t="shared" si="335"/>
        <v>0</v>
      </c>
      <c r="AD517" s="89">
        <f t="shared" si="336"/>
        <v>0</v>
      </c>
      <c r="AE517" s="89">
        <f t="shared" si="337"/>
        <v>0</v>
      </c>
      <c r="AF517" s="89">
        <f t="shared" si="338"/>
        <v>0</v>
      </c>
      <c r="AG517" s="89">
        <f t="shared" si="339"/>
        <v>0</v>
      </c>
      <c r="AH517" s="89">
        <f t="shared" si="340"/>
        <v>1.9</v>
      </c>
      <c r="AI517" s="89">
        <f t="shared" si="341"/>
        <v>0</v>
      </c>
      <c r="AJ517" s="89">
        <f t="shared" si="342"/>
        <v>0</v>
      </c>
      <c r="AK517" s="89">
        <f t="shared" si="343"/>
        <v>0</v>
      </c>
      <c r="AL517" s="89">
        <f t="shared" si="344"/>
        <v>0</v>
      </c>
      <c r="AM517" s="89">
        <f t="shared" si="345"/>
        <v>0</v>
      </c>
      <c r="AN517" s="89">
        <f t="shared" si="346"/>
        <v>0</v>
      </c>
      <c r="AO517" s="89">
        <f t="shared" si="347"/>
        <v>0</v>
      </c>
      <c r="AP517" s="89">
        <f t="shared" si="348"/>
        <v>0</v>
      </c>
      <c r="AQ517" s="89">
        <f t="shared" si="349"/>
        <v>0</v>
      </c>
      <c r="AR517" s="649">
        <f t="shared" si="350"/>
        <v>0</v>
      </c>
      <c r="AS517" s="89">
        <f t="shared" si="351"/>
        <v>6.5</v>
      </c>
    </row>
    <row r="518" spans="2:45" hidden="1" outlineLevel="1">
      <c r="B518" s="648"/>
      <c r="C518" s="81">
        <f t="shared" si="352"/>
        <v>6</v>
      </c>
      <c r="D518" s="191"/>
      <c r="E518" s="89"/>
      <c r="F518" s="89"/>
      <c r="G518" s="89"/>
      <c r="J518" s="89">
        <f>I517</f>
        <v>0</v>
      </c>
      <c r="K518" s="89">
        <f>J517</f>
        <v>0</v>
      </c>
      <c r="L518" s="89">
        <f t="shared" si="318"/>
        <v>0</v>
      </c>
      <c r="M518" s="89">
        <f t="shared" si="319"/>
        <v>0</v>
      </c>
      <c r="N518" s="89">
        <f t="shared" si="320"/>
        <v>0</v>
      </c>
      <c r="O518" s="89">
        <f t="shared" si="321"/>
        <v>0</v>
      </c>
      <c r="P518" s="89">
        <f t="shared" si="322"/>
        <v>0</v>
      </c>
      <c r="Q518" s="89">
        <f t="shared" si="323"/>
        <v>0</v>
      </c>
      <c r="R518" s="89">
        <f t="shared" si="324"/>
        <v>0</v>
      </c>
      <c r="S518" s="89">
        <f t="shared" si="325"/>
        <v>0</v>
      </c>
      <c r="T518" s="89">
        <f t="shared" si="326"/>
        <v>0</v>
      </c>
      <c r="U518" s="89">
        <f t="shared" si="327"/>
        <v>0</v>
      </c>
      <c r="V518" s="89">
        <f t="shared" si="328"/>
        <v>2.1</v>
      </c>
      <c r="W518" s="89">
        <f t="shared" si="329"/>
        <v>0</v>
      </c>
      <c r="X518" s="89">
        <f t="shared" si="330"/>
        <v>0</v>
      </c>
      <c r="Y518" s="89">
        <f t="shared" si="331"/>
        <v>0</v>
      </c>
      <c r="Z518" s="89">
        <f t="shared" si="332"/>
        <v>0</v>
      </c>
      <c r="AA518" s="89">
        <f t="shared" si="333"/>
        <v>0</v>
      </c>
      <c r="AB518" s="89">
        <f t="shared" si="334"/>
        <v>2.5</v>
      </c>
      <c r="AC518" s="89">
        <f t="shared" si="335"/>
        <v>0</v>
      </c>
      <c r="AD518" s="89">
        <f t="shared" si="336"/>
        <v>0</v>
      </c>
      <c r="AE518" s="89">
        <f t="shared" si="337"/>
        <v>0</v>
      </c>
      <c r="AF518" s="89">
        <f t="shared" si="338"/>
        <v>0</v>
      </c>
      <c r="AG518" s="89">
        <f t="shared" si="339"/>
        <v>0</v>
      </c>
      <c r="AH518" s="89">
        <f t="shared" si="340"/>
        <v>0</v>
      </c>
      <c r="AI518" s="89">
        <f t="shared" si="341"/>
        <v>1.9</v>
      </c>
      <c r="AJ518" s="89">
        <f t="shared" si="342"/>
        <v>0</v>
      </c>
      <c r="AK518" s="89">
        <f t="shared" si="343"/>
        <v>0</v>
      </c>
      <c r="AL518" s="89">
        <f t="shared" si="344"/>
        <v>0</v>
      </c>
      <c r="AM518" s="89">
        <f t="shared" si="345"/>
        <v>0</v>
      </c>
      <c r="AN518" s="89">
        <f t="shared" si="346"/>
        <v>0</v>
      </c>
      <c r="AO518" s="89">
        <f t="shared" si="347"/>
        <v>0</v>
      </c>
      <c r="AP518" s="89">
        <f t="shared" si="348"/>
        <v>0</v>
      </c>
      <c r="AQ518" s="89">
        <f t="shared" si="349"/>
        <v>0</v>
      </c>
      <c r="AR518" s="649">
        <f t="shared" si="350"/>
        <v>0</v>
      </c>
      <c r="AS518" s="89">
        <f t="shared" si="351"/>
        <v>6.5</v>
      </c>
    </row>
    <row r="519" spans="2:45" hidden="1" outlineLevel="1">
      <c r="B519" s="648"/>
      <c r="C519" s="81">
        <f t="shared" si="352"/>
        <v>7</v>
      </c>
      <c r="D519" s="191"/>
      <c r="E519" s="89"/>
      <c r="F519" s="89"/>
      <c r="G519" s="89"/>
      <c r="K519" s="89">
        <f>J518</f>
        <v>0</v>
      </c>
      <c r="L519" s="89">
        <f t="shared" si="318"/>
        <v>0</v>
      </c>
      <c r="M519" s="89">
        <f t="shared" si="319"/>
        <v>0</v>
      </c>
      <c r="N519" s="89">
        <f t="shared" si="320"/>
        <v>0</v>
      </c>
      <c r="O519" s="89">
        <f t="shared" si="321"/>
        <v>0</v>
      </c>
      <c r="P519" s="89">
        <f t="shared" si="322"/>
        <v>0</v>
      </c>
      <c r="Q519" s="89">
        <f t="shared" si="323"/>
        <v>0</v>
      </c>
      <c r="R519" s="89">
        <f t="shared" si="324"/>
        <v>0</v>
      </c>
      <c r="S519" s="89">
        <f t="shared" si="325"/>
        <v>0</v>
      </c>
      <c r="T519" s="89">
        <f t="shared" si="326"/>
        <v>0</v>
      </c>
      <c r="U519" s="89">
        <f t="shared" si="327"/>
        <v>0</v>
      </c>
      <c r="V519" s="89">
        <f t="shared" si="328"/>
        <v>0</v>
      </c>
      <c r="W519" s="89">
        <f t="shared" si="329"/>
        <v>2.1</v>
      </c>
      <c r="X519" s="89">
        <f t="shared" si="330"/>
        <v>0</v>
      </c>
      <c r="Y519" s="89">
        <f t="shared" si="331"/>
        <v>0</v>
      </c>
      <c r="Z519" s="89">
        <f t="shared" si="332"/>
        <v>0</v>
      </c>
      <c r="AA519" s="89">
        <f t="shared" si="333"/>
        <v>0</v>
      </c>
      <c r="AB519" s="89">
        <f t="shared" si="334"/>
        <v>0</v>
      </c>
      <c r="AC519" s="89">
        <f t="shared" si="335"/>
        <v>2.5</v>
      </c>
      <c r="AD519" s="89">
        <f t="shared" si="336"/>
        <v>0</v>
      </c>
      <c r="AE519" s="89">
        <f t="shared" si="337"/>
        <v>0</v>
      </c>
      <c r="AF519" s="89">
        <f t="shared" si="338"/>
        <v>0</v>
      </c>
      <c r="AG519" s="89">
        <f t="shared" si="339"/>
        <v>0</v>
      </c>
      <c r="AH519" s="89">
        <f t="shared" si="340"/>
        <v>0</v>
      </c>
      <c r="AI519" s="89">
        <f t="shared" si="341"/>
        <v>0</v>
      </c>
      <c r="AJ519" s="89">
        <f t="shared" si="342"/>
        <v>1.9</v>
      </c>
      <c r="AK519" s="89">
        <f t="shared" si="343"/>
        <v>0</v>
      </c>
      <c r="AL519" s="89">
        <f t="shared" si="344"/>
        <v>0</v>
      </c>
      <c r="AM519" s="89">
        <f t="shared" si="345"/>
        <v>0</v>
      </c>
      <c r="AN519" s="89">
        <f t="shared" si="346"/>
        <v>0</v>
      </c>
      <c r="AO519" s="89">
        <f t="shared" si="347"/>
        <v>0</v>
      </c>
      <c r="AP519" s="89">
        <f t="shared" si="348"/>
        <v>0</v>
      </c>
      <c r="AQ519" s="89">
        <f t="shared" si="349"/>
        <v>0</v>
      </c>
      <c r="AR519" s="649">
        <f t="shared" si="350"/>
        <v>0</v>
      </c>
      <c r="AS519" s="89">
        <f t="shared" si="351"/>
        <v>6.5</v>
      </c>
    </row>
    <row r="520" spans="2:45" hidden="1" outlineLevel="1">
      <c r="B520" s="648"/>
      <c r="C520" s="81">
        <f t="shared" si="352"/>
        <v>8</v>
      </c>
      <c r="D520" s="191"/>
      <c r="E520" s="89"/>
      <c r="F520" s="89"/>
      <c r="G520" s="89"/>
      <c r="L520" s="89">
        <f>K519</f>
        <v>0</v>
      </c>
      <c r="M520" s="89">
        <f t="shared" si="319"/>
        <v>0</v>
      </c>
      <c r="N520" s="89">
        <f t="shared" si="320"/>
        <v>0</v>
      </c>
      <c r="O520" s="89">
        <f t="shared" si="321"/>
        <v>0</v>
      </c>
      <c r="P520" s="89">
        <f t="shared" si="322"/>
        <v>0</v>
      </c>
      <c r="Q520" s="89">
        <f t="shared" si="323"/>
        <v>0</v>
      </c>
      <c r="R520" s="89">
        <f t="shared" si="324"/>
        <v>0</v>
      </c>
      <c r="S520" s="89">
        <f t="shared" si="325"/>
        <v>0</v>
      </c>
      <c r="T520" s="89">
        <f t="shared" si="326"/>
        <v>0</v>
      </c>
      <c r="U520" s="89">
        <f t="shared" si="327"/>
        <v>0</v>
      </c>
      <c r="V520" s="89">
        <f t="shared" si="328"/>
        <v>0</v>
      </c>
      <c r="W520" s="89">
        <f t="shared" si="329"/>
        <v>0</v>
      </c>
      <c r="X520" s="89">
        <f t="shared" si="330"/>
        <v>2.1</v>
      </c>
      <c r="Y520" s="89">
        <f t="shared" si="331"/>
        <v>0</v>
      </c>
      <c r="Z520" s="89">
        <f t="shared" si="332"/>
        <v>0</v>
      </c>
      <c r="AA520" s="89">
        <f t="shared" si="333"/>
        <v>0</v>
      </c>
      <c r="AB520" s="89">
        <f t="shared" si="334"/>
        <v>0</v>
      </c>
      <c r="AC520" s="89">
        <f t="shared" si="335"/>
        <v>0</v>
      </c>
      <c r="AD520" s="89">
        <f t="shared" si="336"/>
        <v>2.5</v>
      </c>
      <c r="AE520" s="89">
        <f t="shared" si="337"/>
        <v>0</v>
      </c>
      <c r="AF520" s="89">
        <f t="shared" si="338"/>
        <v>0</v>
      </c>
      <c r="AG520" s="89">
        <f t="shared" si="339"/>
        <v>0</v>
      </c>
      <c r="AH520" s="89">
        <f t="shared" si="340"/>
        <v>0</v>
      </c>
      <c r="AI520" s="89">
        <f t="shared" si="341"/>
        <v>0</v>
      </c>
      <c r="AJ520" s="89">
        <f t="shared" si="342"/>
        <v>0</v>
      </c>
      <c r="AK520" s="89">
        <f t="shared" si="343"/>
        <v>1.9</v>
      </c>
      <c r="AL520" s="89">
        <f t="shared" si="344"/>
        <v>0</v>
      </c>
      <c r="AM520" s="89">
        <f t="shared" si="345"/>
        <v>0</v>
      </c>
      <c r="AN520" s="89">
        <f t="shared" si="346"/>
        <v>0</v>
      </c>
      <c r="AO520" s="89">
        <f t="shared" si="347"/>
        <v>0</v>
      </c>
      <c r="AP520" s="89">
        <f t="shared" si="348"/>
        <v>0</v>
      </c>
      <c r="AQ520" s="89">
        <f t="shared" si="349"/>
        <v>0</v>
      </c>
      <c r="AR520" s="649">
        <f t="shared" si="350"/>
        <v>0</v>
      </c>
      <c r="AS520" s="89">
        <f t="shared" si="351"/>
        <v>6.5</v>
      </c>
    </row>
    <row r="521" spans="2:45" hidden="1" outlineLevel="1">
      <c r="B521" s="648"/>
      <c r="C521" s="81">
        <f t="shared" si="352"/>
        <v>9</v>
      </c>
      <c r="D521" s="191"/>
      <c r="E521" s="89"/>
      <c r="F521" s="89"/>
      <c r="G521" s="89"/>
      <c r="M521" s="89">
        <f>L520</f>
        <v>0</v>
      </c>
      <c r="N521" s="89">
        <f t="shared" si="320"/>
        <v>0</v>
      </c>
      <c r="O521" s="89">
        <f t="shared" si="321"/>
        <v>0</v>
      </c>
      <c r="P521" s="89">
        <f t="shared" si="322"/>
        <v>0</v>
      </c>
      <c r="Q521" s="89">
        <f t="shared" si="323"/>
        <v>0</v>
      </c>
      <c r="R521" s="89">
        <f t="shared" si="324"/>
        <v>0</v>
      </c>
      <c r="S521" s="89">
        <f t="shared" si="325"/>
        <v>0</v>
      </c>
      <c r="T521" s="89">
        <f t="shared" si="326"/>
        <v>0</v>
      </c>
      <c r="U521" s="89">
        <f t="shared" si="327"/>
        <v>0</v>
      </c>
      <c r="V521" s="89">
        <f t="shared" si="328"/>
        <v>0</v>
      </c>
      <c r="W521" s="89">
        <f t="shared" si="329"/>
        <v>0</v>
      </c>
      <c r="X521" s="89">
        <f t="shared" si="330"/>
        <v>0</v>
      </c>
      <c r="Y521" s="89">
        <f t="shared" si="331"/>
        <v>2.1</v>
      </c>
      <c r="Z521" s="89">
        <f t="shared" si="332"/>
        <v>0</v>
      </c>
      <c r="AA521" s="89">
        <f t="shared" si="333"/>
        <v>0</v>
      </c>
      <c r="AB521" s="89">
        <f t="shared" si="334"/>
        <v>0</v>
      </c>
      <c r="AC521" s="89">
        <f t="shared" si="335"/>
        <v>0</v>
      </c>
      <c r="AD521" s="89">
        <f t="shared" si="336"/>
        <v>0</v>
      </c>
      <c r="AE521" s="89">
        <f t="shared" si="337"/>
        <v>2.5</v>
      </c>
      <c r="AF521" s="89">
        <f t="shared" si="338"/>
        <v>0</v>
      </c>
      <c r="AG521" s="89">
        <f t="shared" si="339"/>
        <v>0</v>
      </c>
      <c r="AH521" s="89">
        <f t="shared" si="340"/>
        <v>0</v>
      </c>
      <c r="AI521" s="89">
        <f t="shared" si="341"/>
        <v>0</v>
      </c>
      <c r="AJ521" s="89">
        <f t="shared" si="342"/>
        <v>0</v>
      </c>
      <c r="AK521" s="89">
        <f t="shared" si="343"/>
        <v>0</v>
      </c>
      <c r="AL521" s="89">
        <f t="shared" si="344"/>
        <v>1.9</v>
      </c>
      <c r="AM521" s="89">
        <f t="shared" si="345"/>
        <v>0</v>
      </c>
      <c r="AN521" s="89">
        <f t="shared" si="346"/>
        <v>0</v>
      </c>
      <c r="AO521" s="89">
        <f t="shared" si="347"/>
        <v>0</v>
      </c>
      <c r="AP521" s="89">
        <f t="shared" si="348"/>
        <v>0</v>
      </c>
      <c r="AQ521" s="89">
        <f t="shared" si="349"/>
        <v>0</v>
      </c>
      <c r="AR521" s="649">
        <f t="shared" si="350"/>
        <v>0</v>
      </c>
      <c r="AS521" s="89">
        <f t="shared" si="351"/>
        <v>6.5</v>
      </c>
    </row>
    <row r="522" spans="2:45" hidden="1" outlineLevel="1">
      <c r="B522" s="648"/>
      <c r="C522" s="81">
        <f t="shared" si="352"/>
        <v>10</v>
      </c>
      <c r="D522" s="191"/>
      <c r="E522" s="89"/>
      <c r="F522" s="89"/>
      <c r="G522" s="89"/>
      <c r="N522" s="89">
        <f>M521</f>
        <v>0</v>
      </c>
      <c r="O522" s="89">
        <f t="shared" si="321"/>
        <v>0</v>
      </c>
      <c r="P522" s="89">
        <f t="shared" si="322"/>
        <v>0</v>
      </c>
      <c r="Q522" s="89">
        <f t="shared" si="323"/>
        <v>0</v>
      </c>
      <c r="R522" s="89">
        <f t="shared" si="324"/>
        <v>0</v>
      </c>
      <c r="S522" s="89">
        <f t="shared" si="325"/>
        <v>0</v>
      </c>
      <c r="T522" s="89">
        <f t="shared" si="326"/>
        <v>0</v>
      </c>
      <c r="U522" s="89">
        <f t="shared" si="327"/>
        <v>0</v>
      </c>
      <c r="V522" s="89">
        <f t="shared" si="328"/>
        <v>0</v>
      </c>
      <c r="W522" s="89">
        <f t="shared" si="329"/>
        <v>0</v>
      </c>
      <c r="X522" s="89">
        <f t="shared" si="330"/>
        <v>0</v>
      </c>
      <c r="Y522" s="89">
        <f t="shared" si="331"/>
        <v>0</v>
      </c>
      <c r="Z522" s="89">
        <f t="shared" si="332"/>
        <v>2.1</v>
      </c>
      <c r="AA522" s="89">
        <f t="shared" si="333"/>
        <v>0</v>
      </c>
      <c r="AB522" s="89">
        <f t="shared" si="334"/>
        <v>0</v>
      </c>
      <c r="AC522" s="89">
        <f t="shared" si="335"/>
        <v>0</v>
      </c>
      <c r="AD522" s="89">
        <f t="shared" si="336"/>
        <v>0</v>
      </c>
      <c r="AE522" s="89">
        <f t="shared" si="337"/>
        <v>0</v>
      </c>
      <c r="AF522" s="89">
        <f t="shared" si="338"/>
        <v>2.5</v>
      </c>
      <c r="AG522" s="89">
        <f t="shared" si="339"/>
        <v>0</v>
      </c>
      <c r="AH522" s="89">
        <f t="shared" si="340"/>
        <v>0</v>
      </c>
      <c r="AI522" s="89">
        <f t="shared" si="341"/>
        <v>0</v>
      </c>
      <c r="AJ522" s="89">
        <f t="shared" si="342"/>
        <v>0</v>
      </c>
      <c r="AK522" s="89">
        <f t="shared" si="343"/>
        <v>0</v>
      </c>
      <c r="AL522" s="89">
        <f t="shared" si="344"/>
        <v>0</v>
      </c>
      <c r="AM522" s="89">
        <f t="shared" si="345"/>
        <v>1.9</v>
      </c>
      <c r="AN522" s="89">
        <f t="shared" si="346"/>
        <v>0</v>
      </c>
      <c r="AO522" s="89">
        <f t="shared" si="347"/>
        <v>0</v>
      </c>
      <c r="AP522" s="89">
        <f t="shared" si="348"/>
        <v>0</v>
      </c>
      <c r="AQ522" s="89">
        <f t="shared" si="349"/>
        <v>0</v>
      </c>
      <c r="AR522" s="649">
        <f t="shared" si="350"/>
        <v>0</v>
      </c>
      <c r="AS522" s="89">
        <f t="shared" si="351"/>
        <v>6.5</v>
      </c>
    </row>
    <row r="523" spans="2:45" hidden="1" outlineLevel="1">
      <c r="B523" s="648"/>
      <c r="C523" s="81">
        <f t="shared" si="352"/>
        <v>11</v>
      </c>
      <c r="D523" s="191"/>
      <c r="E523" s="89"/>
      <c r="F523" s="89"/>
      <c r="G523" s="89"/>
      <c r="O523" s="89">
        <f>N522</f>
        <v>0</v>
      </c>
      <c r="P523" s="89">
        <f t="shared" si="322"/>
        <v>0</v>
      </c>
      <c r="Q523" s="89">
        <f t="shared" si="323"/>
        <v>0</v>
      </c>
      <c r="R523" s="89">
        <f t="shared" si="324"/>
        <v>0</v>
      </c>
      <c r="S523" s="89">
        <f t="shared" si="325"/>
        <v>0</v>
      </c>
      <c r="T523" s="89">
        <f t="shared" si="326"/>
        <v>0</v>
      </c>
      <c r="U523" s="89">
        <f t="shared" si="327"/>
        <v>0</v>
      </c>
      <c r="V523" s="89">
        <f t="shared" si="328"/>
        <v>0</v>
      </c>
      <c r="W523" s="89">
        <f t="shared" si="329"/>
        <v>0</v>
      </c>
      <c r="X523" s="89">
        <f t="shared" si="330"/>
        <v>0</v>
      </c>
      <c r="Y523" s="89">
        <f t="shared" si="331"/>
        <v>0</v>
      </c>
      <c r="Z523" s="89">
        <f t="shared" si="332"/>
        <v>0</v>
      </c>
      <c r="AA523" s="89">
        <f t="shared" si="333"/>
        <v>2.1</v>
      </c>
      <c r="AB523" s="89">
        <f t="shared" si="334"/>
        <v>0</v>
      </c>
      <c r="AC523" s="89">
        <f t="shared" si="335"/>
        <v>0</v>
      </c>
      <c r="AD523" s="89">
        <f t="shared" si="336"/>
        <v>0</v>
      </c>
      <c r="AE523" s="89">
        <f t="shared" si="337"/>
        <v>0</v>
      </c>
      <c r="AF523" s="89">
        <f t="shared" si="338"/>
        <v>0</v>
      </c>
      <c r="AG523" s="89">
        <f t="shared" si="339"/>
        <v>2.5</v>
      </c>
      <c r="AH523" s="89">
        <f t="shared" si="340"/>
        <v>0</v>
      </c>
      <c r="AI523" s="89">
        <f t="shared" si="341"/>
        <v>0</v>
      </c>
      <c r="AJ523" s="89">
        <f t="shared" si="342"/>
        <v>0</v>
      </c>
      <c r="AK523" s="89">
        <f t="shared" si="343"/>
        <v>0</v>
      </c>
      <c r="AL523" s="89">
        <f t="shared" si="344"/>
        <v>0</v>
      </c>
      <c r="AM523" s="89">
        <f t="shared" si="345"/>
        <v>0</v>
      </c>
      <c r="AN523" s="89">
        <f t="shared" si="346"/>
        <v>1.9</v>
      </c>
      <c r="AO523" s="89">
        <f t="shared" si="347"/>
        <v>0</v>
      </c>
      <c r="AP523" s="89">
        <f t="shared" si="348"/>
        <v>0</v>
      </c>
      <c r="AQ523" s="89">
        <f t="shared" si="349"/>
        <v>0</v>
      </c>
      <c r="AR523" s="649">
        <f t="shared" si="350"/>
        <v>0</v>
      </c>
      <c r="AS523" s="89">
        <f t="shared" si="351"/>
        <v>6.5</v>
      </c>
    </row>
    <row r="524" spans="2:45" hidden="1" outlineLevel="1">
      <c r="B524" s="648"/>
      <c r="C524" s="81">
        <f t="shared" si="352"/>
        <v>12</v>
      </c>
      <c r="D524" s="191"/>
      <c r="E524" s="89"/>
      <c r="F524" s="89"/>
      <c r="G524" s="89"/>
      <c r="P524" s="89">
        <f t="shared" si="322"/>
        <v>0</v>
      </c>
      <c r="Q524" s="89">
        <f t="shared" si="323"/>
        <v>0</v>
      </c>
      <c r="R524" s="89">
        <f t="shared" si="324"/>
        <v>0</v>
      </c>
      <c r="S524" s="89">
        <f t="shared" si="325"/>
        <v>0</v>
      </c>
      <c r="T524" s="89">
        <f t="shared" si="326"/>
        <v>0</v>
      </c>
      <c r="U524" s="89">
        <f t="shared" si="327"/>
        <v>0</v>
      </c>
      <c r="V524" s="89">
        <f t="shared" si="328"/>
        <v>0</v>
      </c>
      <c r="W524" s="89">
        <f t="shared" si="329"/>
        <v>0</v>
      </c>
      <c r="X524" s="89">
        <f t="shared" si="330"/>
        <v>0</v>
      </c>
      <c r="Y524" s="89">
        <f t="shared" si="331"/>
        <v>0</v>
      </c>
      <c r="Z524" s="89">
        <f t="shared" si="332"/>
        <v>0</v>
      </c>
      <c r="AA524" s="89">
        <f t="shared" si="333"/>
        <v>0</v>
      </c>
      <c r="AB524" s="89">
        <f t="shared" si="334"/>
        <v>2.1</v>
      </c>
      <c r="AC524" s="89">
        <f t="shared" si="335"/>
        <v>0</v>
      </c>
      <c r="AD524" s="89">
        <f t="shared" si="336"/>
        <v>0</v>
      </c>
      <c r="AE524" s="89">
        <f t="shared" si="337"/>
        <v>0</v>
      </c>
      <c r="AF524" s="89">
        <f t="shared" si="338"/>
        <v>0</v>
      </c>
      <c r="AG524" s="89">
        <f t="shared" si="339"/>
        <v>0</v>
      </c>
      <c r="AH524" s="89">
        <f t="shared" si="340"/>
        <v>2.5</v>
      </c>
      <c r="AI524" s="89">
        <f t="shared" si="341"/>
        <v>0</v>
      </c>
      <c r="AJ524" s="89">
        <f t="shared" si="342"/>
        <v>0</v>
      </c>
      <c r="AK524" s="89">
        <f t="shared" si="343"/>
        <v>0</v>
      </c>
      <c r="AL524" s="89">
        <f t="shared" si="344"/>
        <v>0</v>
      </c>
      <c r="AM524" s="89">
        <f t="shared" si="345"/>
        <v>0</v>
      </c>
      <c r="AN524" s="89">
        <f t="shared" si="346"/>
        <v>0</v>
      </c>
      <c r="AO524" s="89">
        <f t="shared" si="347"/>
        <v>1.9</v>
      </c>
      <c r="AP524" s="89">
        <f t="shared" si="348"/>
        <v>0</v>
      </c>
      <c r="AQ524" s="89">
        <f t="shared" si="349"/>
        <v>0</v>
      </c>
      <c r="AR524" s="649">
        <f t="shared" si="350"/>
        <v>0</v>
      </c>
      <c r="AS524" s="89">
        <f t="shared" si="351"/>
        <v>6.5</v>
      </c>
    </row>
    <row r="525" spans="2:45" hidden="1" outlineLevel="1">
      <c r="B525" s="648"/>
      <c r="C525" s="81">
        <f t="shared" si="352"/>
        <v>13</v>
      </c>
      <c r="D525" s="191"/>
      <c r="E525" s="89"/>
      <c r="Q525" s="89">
        <f t="shared" si="323"/>
        <v>0</v>
      </c>
      <c r="R525" s="89">
        <f t="shared" si="324"/>
        <v>0</v>
      </c>
      <c r="S525" s="89">
        <f t="shared" si="325"/>
        <v>0</v>
      </c>
      <c r="T525" s="89">
        <f t="shared" si="326"/>
        <v>0</v>
      </c>
      <c r="U525" s="89">
        <f t="shared" si="327"/>
        <v>0</v>
      </c>
      <c r="V525" s="89">
        <f t="shared" si="328"/>
        <v>0</v>
      </c>
      <c r="W525" s="89">
        <f t="shared" si="329"/>
        <v>0</v>
      </c>
      <c r="X525" s="89">
        <f t="shared" si="330"/>
        <v>0</v>
      </c>
      <c r="Y525" s="89">
        <f t="shared" si="331"/>
        <v>0</v>
      </c>
      <c r="Z525" s="89">
        <f t="shared" si="332"/>
        <v>0</v>
      </c>
      <c r="AA525" s="89">
        <f t="shared" si="333"/>
        <v>0</v>
      </c>
      <c r="AB525" s="89">
        <f t="shared" si="334"/>
        <v>0</v>
      </c>
      <c r="AC525" s="89">
        <f t="shared" si="335"/>
        <v>2.1</v>
      </c>
      <c r="AD525" s="89">
        <f t="shared" si="336"/>
        <v>0</v>
      </c>
      <c r="AE525" s="89">
        <f t="shared" si="337"/>
        <v>0</v>
      </c>
      <c r="AF525" s="89">
        <f t="shared" si="338"/>
        <v>0</v>
      </c>
      <c r="AG525" s="89">
        <f t="shared" si="339"/>
        <v>0</v>
      </c>
      <c r="AH525" s="89">
        <f t="shared" si="340"/>
        <v>0</v>
      </c>
      <c r="AI525" s="89">
        <f t="shared" si="341"/>
        <v>2.5</v>
      </c>
      <c r="AJ525" s="89">
        <f t="shared" si="342"/>
        <v>0</v>
      </c>
      <c r="AK525" s="89">
        <f t="shared" si="343"/>
        <v>0</v>
      </c>
      <c r="AL525" s="89">
        <f t="shared" si="344"/>
        <v>0</v>
      </c>
      <c r="AM525" s="89">
        <f t="shared" si="345"/>
        <v>0</v>
      </c>
      <c r="AN525" s="89">
        <f t="shared" si="346"/>
        <v>0</v>
      </c>
      <c r="AO525" s="89">
        <f t="shared" si="347"/>
        <v>0</v>
      </c>
      <c r="AP525" s="89">
        <f t="shared" si="348"/>
        <v>1.9</v>
      </c>
      <c r="AQ525" s="89">
        <f t="shared" si="349"/>
        <v>0</v>
      </c>
      <c r="AR525" s="649">
        <f t="shared" si="350"/>
        <v>0</v>
      </c>
      <c r="AS525" s="89">
        <f t="shared" si="351"/>
        <v>6.5</v>
      </c>
    </row>
    <row r="526" spans="2:45" hidden="1" outlineLevel="1">
      <c r="B526" s="648"/>
      <c r="C526" s="81">
        <f t="shared" si="352"/>
        <v>14</v>
      </c>
      <c r="D526" s="191"/>
      <c r="R526" s="89">
        <f t="shared" si="324"/>
        <v>0</v>
      </c>
      <c r="S526" s="89">
        <f t="shared" si="325"/>
        <v>0</v>
      </c>
      <c r="T526" s="89">
        <f t="shared" si="326"/>
        <v>0</v>
      </c>
      <c r="U526" s="89">
        <f t="shared" si="327"/>
        <v>0</v>
      </c>
      <c r="V526" s="89">
        <f t="shared" si="328"/>
        <v>0</v>
      </c>
      <c r="W526" s="89">
        <f t="shared" si="329"/>
        <v>0</v>
      </c>
      <c r="X526" s="89">
        <f t="shared" si="330"/>
        <v>0</v>
      </c>
      <c r="Y526" s="89">
        <f t="shared" si="331"/>
        <v>0</v>
      </c>
      <c r="Z526" s="89">
        <f t="shared" si="332"/>
        <v>0</v>
      </c>
      <c r="AA526" s="89">
        <f t="shared" si="333"/>
        <v>0</v>
      </c>
      <c r="AB526" s="89">
        <f t="shared" si="334"/>
        <v>0</v>
      </c>
      <c r="AC526" s="89">
        <f t="shared" si="335"/>
        <v>0</v>
      </c>
      <c r="AD526" s="89">
        <f t="shared" si="336"/>
        <v>2.1</v>
      </c>
      <c r="AE526" s="89">
        <f t="shared" si="337"/>
        <v>0</v>
      </c>
      <c r="AF526" s="89">
        <f t="shared" si="338"/>
        <v>0</v>
      </c>
      <c r="AG526" s="89">
        <f t="shared" si="339"/>
        <v>0</v>
      </c>
      <c r="AH526" s="89">
        <f t="shared" si="340"/>
        <v>0</v>
      </c>
      <c r="AI526" s="89">
        <f t="shared" si="341"/>
        <v>0</v>
      </c>
      <c r="AJ526" s="89">
        <f t="shared" si="342"/>
        <v>2.5</v>
      </c>
      <c r="AK526" s="89">
        <f t="shared" si="343"/>
        <v>0</v>
      </c>
      <c r="AL526" s="89">
        <f t="shared" si="344"/>
        <v>0</v>
      </c>
      <c r="AM526" s="89">
        <f t="shared" si="345"/>
        <v>0</v>
      </c>
      <c r="AN526" s="89">
        <f t="shared" si="346"/>
        <v>0</v>
      </c>
      <c r="AO526" s="89">
        <f t="shared" si="347"/>
        <v>0</v>
      </c>
      <c r="AP526" s="89">
        <f t="shared" si="348"/>
        <v>0</v>
      </c>
      <c r="AQ526" s="89">
        <f t="shared" si="349"/>
        <v>1.9</v>
      </c>
      <c r="AR526" s="649">
        <f t="shared" si="350"/>
        <v>0</v>
      </c>
      <c r="AS526" s="89">
        <f t="shared" si="351"/>
        <v>6.5</v>
      </c>
    </row>
    <row r="527" spans="2:45" hidden="1" outlineLevel="1">
      <c r="B527" s="648"/>
      <c r="C527" s="81">
        <f t="shared" si="352"/>
        <v>15</v>
      </c>
      <c r="D527" s="191"/>
      <c r="S527" s="89">
        <f t="shared" si="325"/>
        <v>0</v>
      </c>
      <c r="T527" s="89">
        <f t="shared" si="326"/>
        <v>0</v>
      </c>
      <c r="U527" s="89">
        <f t="shared" si="327"/>
        <v>0</v>
      </c>
      <c r="V527" s="89">
        <f t="shared" si="328"/>
        <v>0</v>
      </c>
      <c r="W527" s="89">
        <f t="shared" si="329"/>
        <v>0</v>
      </c>
      <c r="X527" s="89">
        <f t="shared" si="330"/>
        <v>0</v>
      </c>
      <c r="Y527" s="89">
        <f t="shared" si="331"/>
        <v>0</v>
      </c>
      <c r="Z527" s="89">
        <f t="shared" si="332"/>
        <v>0</v>
      </c>
      <c r="AA527" s="89">
        <f t="shared" si="333"/>
        <v>0</v>
      </c>
      <c r="AB527" s="89">
        <f t="shared" si="334"/>
        <v>0</v>
      </c>
      <c r="AC527" s="89">
        <f t="shared" si="335"/>
        <v>0</v>
      </c>
      <c r="AD527" s="89">
        <f t="shared" si="336"/>
        <v>0</v>
      </c>
      <c r="AE527" s="89">
        <f t="shared" si="337"/>
        <v>2.1</v>
      </c>
      <c r="AF527" s="89">
        <f t="shared" si="338"/>
        <v>0</v>
      </c>
      <c r="AG527" s="89">
        <f t="shared" si="339"/>
        <v>0</v>
      </c>
      <c r="AH527" s="89">
        <f t="shared" si="340"/>
        <v>0</v>
      </c>
      <c r="AI527" s="89">
        <f t="shared" si="341"/>
        <v>0</v>
      </c>
      <c r="AJ527" s="89">
        <f t="shared" si="342"/>
        <v>0</v>
      </c>
      <c r="AK527" s="89">
        <f t="shared" si="343"/>
        <v>2.5</v>
      </c>
      <c r="AL527" s="89">
        <f t="shared" si="344"/>
        <v>0</v>
      </c>
      <c r="AM527" s="89">
        <f t="shared" si="345"/>
        <v>0</v>
      </c>
      <c r="AN527" s="89">
        <f t="shared" si="346"/>
        <v>0</v>
      </c>
      <c r="AO527" s="89">
        <f t="shared" si="347"/>
        <v>0</v>
      </c>
      <c r="AP527" s="89">
        <f t="shared" si="348"/>
        <v>0</v>
      </c>
      <c r="AQ527" s="89">
        <f t="shared" si="349"/>
        <v>0</v>
      </c>
      <c r="AR527" s="649">
        <f t="shared" si="350"/>
        <v>1.9</v>
      </c>
      <c r="AS527" s="89">
        <f t="shared" si="351"/>
        <v>6.5</v>
      </c>
    </row>
    <row r="528" spans="2:45" hidden="1" outlineLevel="1">
      <c r="B528" s="648"/>
      <c r="C528" s="81">
        <f t="shared" si="352"/>
        <v>16</v>
      </c>
      <c r="D528" s="191"/>
      <c r="T528" s="89">
        <f t="shared" si="326"/>
        <v>0</v>
      </c>
      <c r="U528" s="89">
        <f t="shared" si="327"/>
        <v>0</v>
      </c>
      <c r="V528" s="89">
        <f t="shared" si="328"/>
        <v>0</v>
      </c>
      <c r="W528" s="89">
        <f t="shared" si="329"/>
        <v>0</v>
      </c>
      <c r="X528" s="89">
        <f t="shared" si="330"/>
        <v>0</v>
      </c>
      <c r="Y528" s="89">
        <f t="shared" si="331"/>
        <v>0</v>
      </c>
      <c r="Z528" s="89">
        <f t="shared" si="332"/>
        <v>0</v>
      </c>
      <c r="AA528" s="89">
        <f t="shared" si="333"/>
        <v>0</v>
      </c>
      <c r="AB528" s="89">
        <f t="shared" si="334"/>
        <v>0</v>
      </c>
      <c r="AC528" s="89">
        <f t="shared" si="335"/>
        <v>0</v>
      </c>
      <c r="AD528" s="89">
        <f t="shared" si="336"/>
        <v>0</v>
      </c>
      <c r="AE528" s="89">
        <f t="shared" si="337"/>
        <v>0</v>
      </c>
      <c r="AF528" s="89">
        <f t="shared" si="338"/>
        <v>2.1</v>
      </c>
      <c r="AG528" s="89">
        <f t="shared" si="339"/>
        <v>0</v>
      </c>
      <c r="AH528" s="89">
        <f t="shared" si="340"/>
        <v>0</v>
      </c>
      <c r="AI528" s="89">
        <f t="shared" si="341"/>
        <v>0</v>
      </c>
      <c r="AJ528" s="89">
        <f t="shared" si="342"/>
        <v>0</v>
      </c>
      <c r="AK528" s="89">
        <f t="shared" si="343"/>
        <v>0</v>
      </c>
      <c r="AL528" s="89">
        <f t="shared" si="344"/>
        <v>2.5</v>
      </c>
      <c r="AM528" s="89">
        <f t="shared" si="345"/>
        <v>0</v>
      </c>
      <c r="AN528" s="89">
        <f t="shared" si="346"/>
        <v>0</v>
      </c>
      <c r="AO528" s="89">
        <f t="shared" si="347"/>
        <v>0</v>
      </c>
      <c r="AP528" s="89">
        <f t="shared" si="348"/>
        <v>0</v>
      </c>
      <c r="AQ528" s="89">
        <f t="shared" si="349"/>
        <v>0</v>
      </c>
      <c r="AR528" s="649">
        <f t="shared" si="350"/>
        <v>0</v>
      </c>
      <c r="AS528" s="89">
        <f t="shared" si="351"/>
        <v>4.5999999999999996</v>
      </c>
    </row>
    <row r="529" spans="2:45" hidden="1" outlineLevel="1">
      <c r="B529" s="648"/>
      <c r="C529" s="81">
        <f t="shared" si="352"/>
        <v>17</v>
      </c>
      <c r="D529" s="191"/>
      <c r="U529" s="89">
        <f t="shared" si="327"/>
        <v>0</v>
      </c>
      <c r="V529" s="89">
        <f t="shared" si="328"/>
        <v>0</v>
      </c>
      <c r="W529" s="89">
        <f t="shared" si="329"/>
        <v>0</v>
      </c>
      <c r="X529" s="89">
        <f t="shared" si="330"/>
        <v>0</v>
      </c>
      <c r="Y529" s="89">
        <f t="shared" si="331"/>
        <v>0</v>
      </c>
      <c r="Z529" s="89">
        <f t="shared" si="332"/>
        <v>0</v>
      </c>
      <c r="AA529" s="89">
        <f t="shared" si="333"/>
        <v>0</v>
      </c>
      <c r="AB529" s="89">
        <f t="shared" si="334"/>
        <v>0</v>
      </c>
      <c r="AC529" s="89">
        <f t="shared" si="335"/>
        <v>0</v>
      </c>
      <c r="AD529" s="89">
        <f t="shared" si="336"/>
        <v>0</v>
      </c>
      <c r="AE529" s="89">
        <f t="shared" si="337"/>
        <v>0</v>
      </c>
      <c r="AF529" s="89">
        <f t="shared" si="338"/>
        <v>0</v>
      </c>
      <c r="AG529" s="89">
        <f t="shared" si="339"/>
        <v>2.1</v>
      </c>
      <c r="AH529" s="89">
        <f t="shared" si="340"/>
        <v>0</v>
      </c>
      <c r="AI529" s="89">
        <f t="shared" si="341"/>
        <v>0</v>
      </c>
      <c r="AJ529" s="89">
        <f t="shared" si="342"/>
        <v>0</v>
      </c>
      <c r="AK529" s="89">
        <f t="shared" si="343"/>
        <v>0</v>
      </c>
      <c r="AL529" s="89">
        <f t="shared" si="344"/>
        <v>0</v>
      </c>
      <c r="AM529" s="89">
        <f t="shared" si="345"/>
        <v>2.5</v>
      </c>
      <c r="AN529" s="89">
        <f t="shared" si="346"/>
        <v>0</v>
      </c>
      <c r="AO529" s="89">
        <f t="shared" si="347"/>
        <v>0</v>
      </c>
      <c r="AP529" s="89">
        <f t="shared" si="348"/>
        <v>0</v>
      </c>
      <c r="AQ529" s="89">
        <f t="shared" si="349"/>
        <v>0</v>
      </c>
      <c r="AR529" s="649">
        <f t="shared" si="350"/>
        <v>0</v>
      </c>
      <c r="AS529" s="89">
        <f t="shared" si="351"/>
        <v>4.5999999999999996</v>
      </c>
    </row>
    <row r="530" spans="2:45" hidden="1" outlineLevel="1">
      <c r="B530" s="648"/>
      <c r="C530" s="81">
        <f t="shared" si="352"/>
        <v>18</v>
      </c>
      <c r="D530" s="191"/>
      <c r="V530" s="89">
        <f t="shared" si="328"/>
        <v>0</v>
      </c>
      <c r="W530" s="89">
        <f t="shared" si="329"/>
        <v>0</v>
      </c>
      <c r="X530" s="89">
        <f t="shared" si="330"/>
        <v>0</v>
      </c>
      <c r="Y530" s="89">
        <f t="shared" si="331"/>
        <v>0</v>
      </c>
      <c r="Z530" s="89">
        <f t="shared" si="332"/>
        <v>0</v>
      </c>
      <c r="AA530" s="89">
        <f t="shared" si="333"/>
        <v>0</v>
      </c>
      <c r="AB530" s="89">
        <f t="shared" si="334"/>
        <v>0</v>
      </c>
      <c r="AC530" s="89">
        <f t="shared" si="335"/>
        <v>0</v>
      </c>
      <c r="AD530" s="89">
        <f t="shared" si="336"/>
        <v>0</v>
      </c>
      <c r="AE530" s="89">
        <f t="shared" si="337"/>
        <v>0</v>
      </c>
      <c r="AF530" s="89">
        <f t="shared" si="338"/>
        <v>0</v>
      </c>
      <c r="AG530" s="89">
        <f t="shared" si="339"/>
        <v>0</v>
      </c>
      <c r="AH530" s="89">
        <f t="shared" si="340"/>
        <v>2.1</v>
      </c>
      <c r="AI530" s="89">
        <f t="shared" si="341"/>
        <v>0</v>
      </c>
      <c r="AJ530" s="89">
        <f t="shared" si="342"/>
        <v>0</v>
      </c>
      <c r="AK530" s="89">
        <f t="shared" si="343"/>
        <v>0</v>
      </c>
      <c r="AL530" s="89">
        <f t="shared" si="344"/>
        <v>0</v>
      </c>
      <c r="AM530" s="89">
        <f t="shared" si="345"/>
        <v>0</v>
      </c>
      <c r="AN530" s="89">
        <f t="shared" si="346"/>
        <v>2.5</v>
      </c>
      <c r="AO530" s="89">
        <f t="shared" si="347"/>
        <v>0</v>
      </c>
      <c r="AP530" s="89">
        <f t="shared" si="348"/>
        <v>0</v>
      </c>
      <c r="AQ530" s="89">
        <f t="shared" si="349"/>
        <v>0</v>
      </c>
      <c r="AR530" s="649">
        <f t="shared" si="350"/>
        <v>0</v>
      </c>
      <c r="AS530" s="89">
        <f t="shared" si="351"/>
        <v>4.5999999999999996</v>
      </c>
    </row>
    <row r="531" spans="2:45" hidden="1" outlineLevel="1">
      <c r="B531" s="648"/>
      <c r="C531" s="81">
        <f t="shared" si="352"/>
        <v>19</v>
      </c>
      <c r="D531" s="191"/>
      <c r="W531" s="89">
        <f t="shared" si="329"/>
        <v>0</v>
      </c>
      <c r="X531" s="89">
        <f t="shared" si="330"/>
        <v>0</v>
      </c>
      <c r="Y531" s="89">
        <f t="shared" si="331"/>
        <v>0</v>
      </c>
      <c r="Z531" s="89">
        <f t="shared" si="332"/>
        <v>0</v>
      </c>
      <c r="AA531" s="89">
        <f t="shared" si="333"/>
        <v>0</v>
      </c>
      <c r="AB531" s="89">
        <f t="shared" si="334"/>
        <v>0</v>
      </c>
      <c r="AC531" s="89">
        <f t="shared" si="335"/>
        <v>0</v>
      </c>
      <c r="AD531" s="89">
        <f t="shared" si="336"/>
        <v>0</v>
      </c>
      <c r="AE531" s="89">
        <f t="shared" si="337"/>
        <v>0</v>
      </c>
      <c r="AF531" s="89">
        <f t="shared" si="338"/>
        <v>0</v>
      </c>
      <c r="AG531" s="89">
        <f t="shared" si="339"/>
        <v>0</v>
      </c>
      <c r="AH531" s="89">
        <f t="shared" si="340"/>
        <v>0</v>
      </c>
      <c r="AI531" s="89">
        <f t="shared" si="341"/>
        <v>2.1</v>
      </c>
      <c r="AJ531" s="89">
        <f t="shared" si="342"/>
        <v>0</v>
      </c>
      <c r="AK531" s="89">
        <f t="shared" si="343"/>
        <v>0</v>
      </c>
      <c r="AL531" s="89">
        <f t="shared" si="344"/>
        <v>0</v>
      </c>
      <c r="AM531" s="89">
        <f t="shared" si="345"/>
        <v>0</v>
      </c>
      <c r="AN531" s="89">
        <f t="shared" si="346"/>
        <v>0</v>
      </c>
      <c r="AO531" s="89">
        <f t="shared" si="347"/>
        <v>2.5</v>
      </c>
      <c r="AP531" s="89">
        <f t="shared" si="348"/>
        <v>0</v>
      </c>
      <c r="AQ531" s="89">
        <f t="shared" si="349"/>
        <v>0</v>
      </c>
      <c r="AR531" s="649">
        <f t="shared" si="350"/>
        <v>0</v>
      </c>
      <c r="AS531" s="89">
        <f t="shared" si="351"/>
        <v>4.5999999999999996</v>
      </c>
    </row>
    <row r="532" spans="2:45" hidden="1" outlineLevel="1">
      <c r="B532" s="648"/>
      <c r="C532" s="81">
        <f t="shared" si="352"/>
        <v>20</v>
      </c>
      <c r="D532" s="191"/>
      <c r="X532" s="89">
        <f t="shared" si="330"/>
        <v>0</v>
      </c>
      <c r="Y532" s="89">
        <f t="shared" si="331"/>
        <v>0</v>
      </c>
      <c r="Z532" s="89">
        <f t="shared" si="332"/>
        <v>0</v>
      </c>
      <c r="AA532" s="89">
        <f t="shared" si="333"/>
        <v>0</v>
      </c>
      <c r="AB532" s="89">
        <f t="shared" si="334"/>
        <v>0</v>
      </c>
      <c r="AC532" s="89">
        <f t="shared" si="335"/>
        <v>0</v>
      </c>
      <c r="AD532" s="89">
        <f t="shared" si="336"/>
        <v>0</v>
      </c>
      <c r="AE532" s="89">
        <f t="shared" si="337"/>
        <v>0</v>
      </c>
      <c r="AF532" s="89">
        <f t="shared" si="338"/>
        <v>0</v>
      </c>
      <c r="AG532" s="89">
        <f t="shared" si="339"/>
        <v>0</v>
      </c>
      <c r="AH532" s="89">
        <f t="shared" si="340"/>
        <v>0</v>
      </c>
      <c r="AI532" s="89">
        <f t="shared" si="341"/>
        <v>0</v>
      </c>
      <c r="AJ532" s="89">
        <f t="shared" si="342"/>
        <v>2.1</v>
      </c>
      <c r="AK532" s="89">
        <f t="shared" si="343"/>
        <v>0</v>
      </c>
      <c r="AL532" s="89">
        <f t="shared" si="344"/>
        <v>0</v>
      </c>
      <c r="AM532" s="89">
        <f t="shared" si="345"/>
        <v>0</v>
      </c>
      <c r="AN532" s="89">
        <f t="shared" si="346"/>
        <v>0</v>
      </c>
      <c r="AO532" s="89">
        <f t="shared" si="347"/>
        <v>0</v>
      </c>
      <c r="AP532" s="89">
        <f t="shared" si="348"/>
        <v>2.5</v>
      </c>
      <c r="AQ532" s="89">
        <f t="shared" si="349"/>
        <v>0</v>
      </c>
      <c r="AR532" s="649">
        <f t="shared" si="350"/>
        <v>0</v>
      </c>
      <c r="AS532" s="89">
        <f t="shared" si="351"/>
        <v>4.5999999999999996</v>
      </c>
    </row>
    <row r="533" spans="2:45" hidden="1" outlineLevel="1">
      <c r="B533" s="648"/>
      <c r="C533" s="81">
        <f t="shared" si="352"/>
        <v>21</v>
      </c>
      <c r="D533" s="191"/>
      <c r="X533" s="89"/>
      <c r="Y533" s="89">
        <f t="shared" si="331"/>
        <v>0</v>
      </c>
      <c r="Z533" s="89">
        <f t="shared" si="332"/>
        <v>0</v>
      </c>
      <c r="AA533" s="89">
        <f t="shared" si="333"/>
        <v>0</v>
      </c>
      <c r="AB533" s="89">
        <f t="shared" si="334"/>
        <v>0</v>
      </c>
      <c r="AC533" s="89">
        <f t="shared" si="335"/>
        <v>0</v>
      </c>
      <c r="AD533" s="89">
        <f t="shared" si="336"/>
        <v>0</v>
      </c>
      <c r="AE533" s="89">
        <f t="shared" si="337"/>
        <v>0</v>
      </c>
      <c r="AF533" s="89">
        <f t="shared" si="338"/>
        <v>0</v>
      </c>
      <c r="AG533" s="89">
        <f t="shared" si="339"/>
        <v>0</v>
      </c>
      <c r="AH533" s="89">
        <f t="shared" si="340"/>
        <v>0</v>
      </c>
      <c r="AI533" s="89">
        <f t="shared" si="341"/>
        <v>0</v>
      </c>
      <c r="AJ533" s="89">
        <f t="shared" si="342"/>
        <v>0</v>
      </c>
      <c r="AK533" s="89">
        <f t="shared" si="343"/>
        <v>2.1</v>
      </c>
      <c r="AL533" s="89">
        <f t="shared" si="344"/>
        <v>0</v>
      </c>
      <c r="AM533" s="89">
        <f t="shared" si="345"/>
        <v>0</v>
      </c>
      <c r="AN533" s="89">
        <f t="shared" si="346"/>
        <v>0</v>
      </c>
      <c r="AO533" s="89">
        <f t="shared" si="347"/>
        <v>0</v>
      </c>
      <c r="AP533" s="89">
        <f t="shared" si="348"/>
        <v>0</v>
      </c>
      <c r="AQ533" s="89">
        <f t="shared" si="349"/>
        <v>2.5</v>
      </c>
      <c r="AR533" s="649">
        <f t="shared" si="350"/>
        <v>0</v>
      </c>
      <c r="AS533" s="89">
        <f t="shared" si="351"/>
        <v>4.5999999999999996</v>
      </c>
    </row>
    <row r="534" spans="2:45" hidden="1" outlineLevel="1">
      <c r="B534" s="648"/>
      <c r="C534" s="81">
        <f t="shared" si="352"/>
        <v>22</v>
      </c>
      <c r="D534" s="191"/>
      <c r="X534" s="89"/>
      <c r="Y534" s="89"/>
      <c r="Z534" s="89">
        <f t="shared" si="332"/>
        <v>0</v>
      </c>
      <c r="AA534" s="89">
        <f t="shared" si="333"/>
        <v>0</v>
      </c>
      <c r="AB534" s="89">
        <f t="shared" si="334"/>
        <v>0</v>
      </c>
      <c r="AC534" s="89">
        <f t="shared" si="335"/>
        <v>0</v>
      </c>
      <c r="AD534" s="89">
        <f t="shared" si="336"/>
        <v>0</v>
      </c>
      <c r="AE534" s="89">
        <f t="shared" si="337"/>
        <v>0</v>
      </c>
      <c r="AF534" s="89">
        <f t="shared" si="338"/>
        <v>0</v>
      </c>
      <c r="AG534" s="89">
        <f t="shared" si="339"/>
        <v>0</v>
      </c>
      <c r="AH534" s="89">
        <f t="shared" si="340"/>
        <v>0</v>
      </c>
      <c r="AI534" s="89">
        <f t="shared" si="341"/>
        <v>0</v>
      </c>
      <c r="AJ534" s="89">
        <f t="shared" si="342"/>
        <v>0</v>
      </c>
      <c r="AK534" s="89">
        <f t="shared" si="343"/>
        <v>0</v>
      </c>
      <c r="AL534" s="89">
        <f t="shared" si="344"/>
        <v>2.1</v>
      </c>
      <c r="AM534" s="89">
        <f t="shared" si="345"/>
        <v>0</v>
      </c>
      <c r="AN534" s="89">
        <f t="shared" si="346"/>
        <v>0</v>
      </c>
      <c r="AO534" s="89">
        <f t="shared" si="347"/>
        <v>0</v>
      </c>
      <c r="AP534" s="89">
        <f t="shared" si="348"/>
        <v>0</v>
      </c>
      <c r="AQ534" s="89">
        <f t="shared" si="349"/>
        <v>0</v>
      </c>
      <c r="AR534" s="649">
        <f t="shared" si="350"/>
        <v>2.5</v>
      </c>
      <c r="AS534" s="89">
        <f t="shared" si="351"/>
        <v>4.5999999999999996</v>
      </c>
    </row>
    <row r="535" spans="2:45" hidden="1" outlineLevel="1">
      <c r="B535" s="648"/>
      <c r="C535" s="81">
        <f t="shared" si="352"/>
        <v>23</v>
      </c>
      <c r="D535" s="191"/>
      <c r="X535" s="89"/>
      <c r="Y535" s="89"/>
      <c r="Z535" s="89"/>
      <c r="AA535" s="89">
        <f t="shared" si="333"/>
        <v>0</v>
      </c>
      <c r="AB535" s="89">
        <f t="shared" si="334"/>
        <v>0</v>
      </c>
      <c r="AC535" s="89">
        <f t="shared" si="335"/>
        <v>0</v>
      </c>
      <c r="AD535" s="89">
        <f t="shared" si="336"/>
        <v>0</v>
      </c>
      <c r="AE535" s="89">
        <f t="shared" si="337"/>
        <v>0</v>
      </c>
      <c r="AF535" s="89">
        <f t="shared" si="338"/>
        <v>0</v>
      </c>
      <c r="AG535" s="89">
        <f t="shared" si="339"/>
        <v>0</v>
      </c>
      <c r="AH535" s="89">
        <f t="shared" si="340"/>
        <v>0</v>
      </c>
      <c r="AI535" s="89">
        <f t="shared" si="341"/>
        <v>0</v>
      </c>
      <c r="AJ535" s="89">
        <f t="shared" si="342"/>
        <v>0</v>
      </c>
      <c r="AK535" s="89">
        <f t="shared" si="343"/>
        <v>0</v>
      </c>
      <c r="AL535" s="89">
        <f t="shared" si="344"/>
        <v>0</v>
      </c>
      <c r="AM535" s="89">
        <f t="shared" si="345"/>
        <v>2.1</v>
      </c>
      <c r="AN535" s="89">
        <f t="shared" si="346"/>
        <v>0</v>
      </c>
      <c r="AO535" s="89">
        <f t="shared" si="347"/>
        <v>0</v>
      </c>
      <c r="AP535" s="89">
        <f t="shared" si="348"/>
        <v>0</v>
      </c>
      <c r="AQ535" s="89">
        <f t="shared" si="349"/>
        <v>0</v>
      </c>
      <c r="AR535" s="649">
        <f t="shared" si="350"/>
        <v>0</v>
      </c>
      <c r="AS535" s="89">
        <f t="shared" si="351"/>
        <v>2.1</v>
      </c>
    </row>
    <row r="536" spans="2:45" hidden="1" outlineLevel="1">
      <c r="B536" s="648"/>
      <c r="C536" s="81">
        <f t="shared" si="352"/>
        <v>24</v>
      </c>
      <c r="D536" s="191"/>
      <c r="X536" s="89"/>
      <c r="Y536" s="89"/>
      <c r="Z536" s="89"/>
      <c r="AA536" s="89"/>
      <c r="AB536" s="89">
        <f t="shared" si="334"/>
        <v>0</v>
      </c>
      <c r="AC536" s="89">
        <f t="shared" si="335"/>
        <v>0</v>
      </c>
      <c r="AD536" s="89">
        <f t="shared" si="336"/>
        <v>0</v>
      </c>
      <c r="AE536" s="89">
        <f t="shared" si="337"/>
        <v>0</v>
      </c>
      <c r="AF536" s="89">
        <f t="shared" si="338"/>
        <v>0</v>
      </c>
      <c r="AG536" s="89">
        <f t="shared" si="339"/>
        <v>0</v>
      </c>
      <c r="AH536" s="89">
        <f t="shared" si="340"/>
        <v>0</v>
      </c>
      <c r="AI536" s="89">
        <f t="shared" si="341"/>
        <v>0</v>
      </c>
      <c r="AJ536" s="89">
        <f t="shared" si="342"/>
        <v>0</v>
      </c>
      <c r="AK536" s="89">
        <f t="shared" si="343"/>
        <v>0</v>
      </c>
      <c r="AL536" s="89">
        <f t="shared" si="344"/>
        <v>0</v>
      </c>
      <c r="AM536" s="89">
        <f t="shared" si="345"/>
        <v>0</v>
      </c>
      <c r="AN536" s="89">
        <f t="shared" si="346"/>
        <v>2.1</v>
      </c>
      <c r="AO536" s="89">
        <f t="shared" si="347"/>
        <v>0</v>
      </c>
      <c r="AP536" s="89">
        <f t="shared" si="348"/>
        <v>0</v>
      </c>
      <c r="AQ536" s="89">
        <f t="shared" si="349"/>
        <v>0</v>
      </c>
      <c r="AR536" s="649">
        <f t="shared" si="350"/>
        <v>0</v>
      </c>
      <c r="AS536" s="89">
        <f t="shared" si="351"/>
        <v>2.1</v>
      </c>
    </row>
    <row r="537" spans="2:45" hidden="1" outlineLevel="1">
      <c r="B537" s="648"/>
      <c r="C537" s="81">
        <f t="shared" si="352"/>
        <v>25</v>
      </c>
      <c r="D537" s="191"/>
      <c r="X537" s="89"/>
      <c r="Y537" s="89"/>
      <c r="Z537" s="89"/>
      <c r="AA537" s="89"/>
      <c r="AB537" s="89"/>
      <c r="AC537" s="89">
        <f t="shared" si="335"/>
        <v>0</v>
      </c>
      <c r="AD537" s="89">
        <f t="shared" si="336"/>
        <v>0</v>
      </c>
      <c r="AE537" s="89">
        <f t="shared" si="337"/>
        <v>0</v>
      </c>
      <c r="AF537" s="89">
        <f t="shared" si="338"/>
        <v>0</v>
      </c>
      <c r="AG537" s="89">
        <f t="shared" si="339"/>
        <v>0</v>
      </c>
      <c r="AH537" s="89">
        <f t="shared" si="340"/>
        <v>0</v>
      </c>
      <c r="AI537" s="89">
        <f t="shared" si="341"/>
        <v>0</v>
      </c>
      <c r="AJ537" s="89">
        <f t="shared" si="342"/>
        <v>0</v>
      </c>
      <c r="AK537" s="89">
        <f t="shared" si="343"/>
        <v>0</v>
      </c>
      <c r="AL537" s="89">
        <f t="shared" si="344"/>
        <v>0</v>
      </c>
      <c r="AM537" s="89">
        <f t="shared" si="345"/>
        <v>0</v>
      </c>
      <c r="AN537" s="89">
        <f t="shared" si="346"/>
        <v>0</v>
      </c>
      <c r="AO537" s="89">
        <f t="shared" si="347"/>
        <v>2.1</v>
      </c>
      <c r="AP537" s="89">
        <f t="shared" si="348"/>
        <v>0</v>
      </c>
      <c r="AQ537" s="89">
        <f t="shared" si="349"/>
        <v>0</v>
      </c>
      <c r="AR537" s="649">
        <f t="shared" si="350"/>
        <v>0</v>
      </c>
      <c r="AS537" s="89">
        <f t="shared" si="351"/>
        <v>2.1</v>
      </c>
    </row>
    <row r="538" spans="2:45" hidden="1" outlineLevel="1">
      <c r="B538" s="648"/>
      <c r="C538" s="81">
        <f t="shared" si="352"/>
        <v>26</v>
      </c>
      <c r="D538" s="191"/>
      <c r="X538" s="89"/>
      <c r="Y538" s="89"/>
      <c r="Z538" s="89"/>
      <c r="AA538" s="89"/>
      <c r="AB538" s="89"/>
      <c r="AC538" s="89"/>
      <c r="AD538" s="89">
        <f t="shared" si="336"/>
        <v>0</v>
      </c>
      <c r="AE538" s="89">
        <f t="shared" si="337"/>
        <v>0</v>
      </c>
      <c r="AF538" s="89">
        <f t="shared" si="338"/>
        <v>0</v>
      </c>
      <c r="AG538" s="89">
        <f t="shared" si="339"/>
        <v>0</v>
      </c>
      <c r="AH538" s="89">
        <f t="shared" si="340"/>
        <v>0</v>
      </c>
      <c r="AI538" s="89">
        <f t="shared" si="341"/>
        <v>0</v>
      </c>
      <c r="AJ538" s="89">
        <f t="shared" si="342"/>
        <v>0</v>
      </c>
      <c r="AK538" s="89">
        <f t="shared" si="343"/>
        <v>0</v>
      </c>
      <c r="AL538" s="89">
        <f t="shared" si="344"/>
        <v>0</v>
      </c>
      <c r="AM538" s="89">
        <f t="shared" si="345"/>
        <v>0</v>
      </c>
      <c r="AN538" s="89">
        <f t="shared" si="346"/>
        <v>0</v>
      </c>
      <c r="AO538" s="89">
        <f t="shared" si="347"/>
        <v>0</v>
      </c>
      <c r="AP538" s="89">
        <f t="shared" si="348"/>
        <v>2.1</v>
      </c>
      <c r="AQ538" s="89">
        <f t="shared" si="349"/>
        <v>0</v>
      </c>
      <c r="AR538" s="649">
        <f t="shared" si="350"/>
        <v>0</v>
      </c>
      <c r="AS538" s="89">
        <f t="shared" si="351"/>
        <v>2.1</v>
      </c>
    </row>
    <row r="539" spans="2:45" hidden="1" outlineLevel="1">
      <c r="B539" s="648"/>
      <c r="C539" s="81">
        <f t="shared" si="352"/>
        <v>27</v>
      </c>
      <c r="D539" s="191"/>
      <c r="X539" s="89"/>
      <c r="Y539" s="89"/>
      <c r="Z539" s="89"/>
      <c r="AA539" s="89"/>
      <c r="AB539" s="89"/>
      <c r="AC539" s="89"/>
      <c r="AD539" s="89"/>
      <c r="AE539" s="89">
        <f t="shared" si="337"/>
        <v>0</v>
      </c>
      <c r="AF539" s="89">
        <f t="shared" si="338"/>
        <v>0</v>
      </c>
      <c r="AG539" s="89">
        <f t="shared" si="339"/>
        <v>0</v>
      </c>
      <c r="AH539" s="89">
        <f t="shared" si="340"/>
        <v>0</v>
      </c>
      <c r="AI539" s="89">
        <f t="shared" si="341"/>
        <v>0</v>
      </c>
      <c r="AJ539" s="89">
        <f t="shared" si="342"/>
        <v>0</v>
      </c>
      <c r="AK539" s="89">
        <f t="shared" si="343"/>
        <v>0</v>
      </c>
      <c r="AL539" s="89">
        <f t="shared" si="344"/>
        <v>0</v>
      </c>
      <c r="AM539" s="89">
        <f t="shared" si="345"/>
        <v>0</v>
      </c>
      <c r="AN539" s="89">
        <f t="shared" si="346"/>
        <v>0</v>
      </c>
      <c r="AO539" s="89">
        <f t="shared" si="347"/>
        <v>0</v>
      </c>
      <c r="AP539" s="89">
        <f t="shared" si="348"/>
        <v>0</v>
      </c>
      <c r="AQ539" s="89">
        <f t="shared" si="349"/>
        <v>2.1</v>
      </c>
      <c r="AR539" s="649">
        <f t="shared" si="350"/>
        <v>0</v>
      </c>
      <c r="AS539" s="89">
        <f t="shared" si="351"/>
        <v>2.1</v>
      </c>
    </row>
    <row r="540" spans="2:45" hidden="1" outlineLevel="1">
      <c r="B540" s="648"/>
      <c r="C540" s="81">
        <f t="shared" si="352"/>
        <v>28</v>
      </c>
      <c r="D540" s="191"/>
      <c r="X540" s="89"/>
      <c r="Y540" s="89"/>
      <c r="Z540" s="89"/>
      <c r="AA540" s="89"/>
      <c r="AB540" s="89"/>
      <c r="AC540" s="89"/>
      <c r="AD540" s="89"/>
      <c r="AE540" s="89"/>
      <c r="AF540" s="89">
        <f t="shared" si="338"/>
        <v>0</v>
      </c>
      <c r="AG540" s="89">
        <f t="shared" si="339"/>
        <v>0</v>
      </c>
      <c r="AH540" s="89">
        <f t="shared" si="340"/>
        <v>0</v>
      </c>
      <c r="AI540" s="89">
        <f t="shared" si="341"/>
        <v>0</v>
      </c>
      <c r="AJ540" s="89">
        <f t="shared" si="342"/>
        <v>0</v>
      </c>
      <c r="AK540" s="89">
        <f t="shared" si="343"/>
        <v>0</v>
      </c>
      <c r="AL540" s="89">
        <f t="shared" si="344"/>
        <v>0</v>
      </c>
      <c r="AM540" s="89">
        <f t="shared" si="345"/>
        <v>0</v>
      </c>
      <c r="AN540" s="89">
        <f t="shared" si="346"/>
        <v>0</v>
      </c>
      <c r="AO540" s="89">
        <f t="shared" si="347"/>
        <v>0</v>
      </c>
      <c r="AP540" s="89">
        <f t="shared" si="348"/>
        <v>0</v>
      </c>
      <c r="AQ540" s="89">
        <f t="shared" si="349"/>
        <v>0</v>
      </c>
      <c r="AR540" s="649">
        <f t="shared" si="350"/>
        <v>2.1</v>
      </c>
      <c r="AS540" s="89">
        <f t="shared" si="351"/>
        <v>2.1</v>
      </c>
    </row>
    <row r="541" spans="2:45" hidden="1" outlineLevel="1">
      <c r="B541" s="648"/>
      <c r="C541" s="81">
        <f t="shared" si="352"/>
        <v>29</v>
      </c>
      <c r="D541" s="191"/>
      <c r="X541" s="89"/>
      <c r="Y541" s="89"/>
      <c r="Z541" s="89"/>
      <c r="AA541" s="89"/>
      <c r="AB541" s="89"/>
      <c r="AC541" s="89"/>
      <c r="AD541" s="89"/>
      <c r="AE541" s="89"/>
      <c r="AF541" s="89"/>
      <c r="AG541" s="89">
        <f t="shared" si="339"/>
        <v>0</v>
      </c>
      <c r="AH541" s="89">
        <f t="shared" si="340"/>
        <v>0</v>
      </c>
      <c r="AI541" s="89">
        <f t="shared" si="341"/>
        <v>0</v>
      </c>
      <c r="AJ541" s="89">
        <f t="shared" si="342"/>
        <v>0</v>
      </c>
      <c r="AK541" s="89">
        <f t="shared" si="343"/>
        <v>0</v>
      </c>
      <c r="AL541" s="89">
        <f t="shared" si="344"/>
        <v>0</v>
      </c>
      <c r="AM541" s="89">
        <f t="shared" si="345"/>
        <v>0</v>
      </c>
      <c r="AN541" s="89">
        <f t="shared" si="346"/>
        <v>0</v>
      </c>
      <c r="AO541" s="89">
        <f t="shared" si="347"/>
        <v>0</v>
      </c>
      <c r="AP541" s="89">
        <f t="shared" si="348"/>
        <v>0</v>
      </c>
      <c r="AQ541" s="89">
        <f t="shared" si="349"/>
        <v>0</v>
      </c>
      <c r="AR541" s="649">
        <f t="shared" si="350"/>
        <v>0</v>
      </c>
      <c r="AS541" s="89">
        <f t="shared" si="351"/>
        <v>0</v>
      </c>
    </row>
    <row r="542" spans="2:45" hidden="1" outlineLevel="1">
      <c r="B542" s="648"/>
      <c r="C542" s="81">
        <f t="shared" si="352"/>
        <v>30</v>
      </c>
      <c r="D542" s="191"/>
      <c r="X542" s="89"/>
      <c r="Y542" s="89"/>
      <c r="Z542" s="89"/>
      <c r="AA542" s="89"/>
      <c r="AB542" s="89"/>
      <c r="AC542" s="89"/>
      <c r="AD542" s="89"/>
      <c r="AE542" s="89"/>
      <c r="AF542" s="89"/>
      <c r="AG542" s="89"/>
      <c r="AH542" s="89">
        <f t="shared" si="340"/>
        <v>0</v>
      </c>
      <c r="AI542" s="89">
        <f t="shared" si="341"/>
        <v>0</v>
      </c>
      <c r="AJ542" s="89">
        <f t="shared" si="342"/>
        <v>0</v>
      </c>
      <c r="AK542" s="89">
        <f t="shared" si="343"/>
        <v>0</v>
      </c>
      <c r="AL542" s="89">
        <f t="shared" si="344"/>
        <v>0</v>
      </c>
      <c r="AM542" s="89">
        <f t="shared" si="345"/>
        <v>0</v>
      </c>
      <c r="AN542" s="89">
        <f t="shared" si="346"/>
        <v>0</v>
      </c>
      <c r="AO542" s="89">
        <f t="shared" si="347"/>
        <v>0</v>
      </c>
      <c r="AP542" s="89">
        <f t="shared" si="348"/>
        <v>0</v>
      </c>
      <c r="AQ542" s="89">
        <f t="shared" si="349"/>
        <v>0</v>
      </c>
      <c r="AR542" s="649">
        <f t="shared" si="350"/>
        <v>0</v>
      </c>
      <c r="AS542" s="89">
        <f t="shared" si="351"/>
        <v>0</v>
      </c>
    </row>
    <row r="543" spans="2:45" hidden="1" outlineLevel="1">
      <c r="B543" s="648"/>
      <c r="C543" s="81">
        <f t="shared" si="352"/>
        <v>31</v>
      </c>
      <c r="D543" s="191"/>
      <c r="X543" s="89"/>
      <c r="Y543" s="89"/>
      <c r="Z543" s="89"/>
      <c r="AA543" s="89"/>
      <c r="AB543" s="89"/>
      <c r="AC543" s="89"/>
      <c r="AD543" s="89"/>
      <c r="AE543" s="89"/>
      <c r="AF543" s="89"/>
      <c r="AG543" s="89"/>
      <c r="AH543" s="89"/>
      <c r="AI543" s="89">
        <f>AH542</f>
        <v>0</v>
      </c>
      <c r="AJ543" s="89">
        <f t="shared" si="342"/>
        <v>0</v>
      </c>
      <c r="AK543" s="89">
        <f t="shared" si="343"/>
        <v>0</v>
      </c>
      <c r="AL543" s="89">
        <f t="shared" si="344"/>
        <v>0</v>
      </c>
      <c r="AM543" s="89">
        <f t="shared" si="345"/>
        <v>0</v>
      </c>
      <c r="AN543" s="89">
        <f t="shared" si="346"/>
        <v>0</v>
      </c>
      <c r="AO543" s="89">
        <f t="shared" si="347"/>
        <v>0</v>
      </c>
      <c r="AP543" s="89">
        <f t="shared" si="348"/>
        <v>0</v>
      </c>
      <c r="AQ543" s="89">
        <f t="shared" si="349"/>
        <v>0</v>
      </c>
      <c r="AR543" s="649">
        <f t="shared" si="350"/>
        <v>0</v>
      </c>
      <c r="AS543" s="89">
        <f>SUM(E543:AR543)</f>
        <v>0</v>
      </c>
    </row>
    <row r="544" spans="2:45" hidden="1" outlineLevel="1">
      <c r="B544" s="648"/>
      <c r="C544" s="81">
        <f t="shared" si="352"/>
        <v>32</v>
      </c>
      <c r="D544" s="191"/>
      <c r="X544" s="89"/>
      <c r="Y544" s="89"/>
      <c r="Z544" s="89"/>
      <c r="AA544" s="89"/>
      <c r="AB544" s="89"/>
      <c r="AC544" s="89"/>
      <c r="AD544" s="89"/>
      <c r="AE544" s="89"/>
      <c r="AF544" s="89"/>
      <c r="AG544" s="89"/>
      <c r="AH544" s="89"/>
      <c r="AI544" s="89"/>
      <c r="AJ544" s="89">
        <f>AI543</f>
        <v>0</v>
      </c>
      <c r="AK544" s="89">
        <f t="shared" si="343"/>
        <v>0</v>
      </c>
      <c r="AL544" s="89">
        <f t="shared" si="344"/>
        <v>0</v>
      </c>
      <c r="AM544" s="89">
        <f t="shared" si="345"/>
        <v>0</v>
      </c>
      <c r="AN544" s="89">
        <f t="shared" si="346"/>
        <v>0</v>
      </c>
      <c r="AO544" s="89">
        <f t="shared" si="347"/>
        <v>0</v>
      </c>
      <c r="AP544" s="89">
        <f t="shared" si="348"/>
        <v>0</v>
      </c>
      <c r="AQ544" s="89">
        <f t="shared" si="349"/>
        <v>0</v>
      </c>
      <c r="AR544" s="649">
        <f t="shared" si="350"/>
        <v>0</v>
      </c>
      <c r="AS544" s="89">
        <f t="shared" ref="AS544:AS552" si="353">SUM(E544:AR544)</f>
        <v>0</v>
      </c>
    </row>
    <row r="545" spans="1:45" hidden="1" outlineLevel="1">
      <c r="B545" s="648"/>
      <c r="C545" s="81">
        <f t="shared" si="352"/>
        <v>33</v>
      </c>
      <c r="D545" s="191"/>
      <c r="X545" s="89"/>
      <c r="Y545" s="89"/>
      <c r="Z545" s="89"/>
      <c r="AA545" s="89"/>
      <c r="AB545" s="89"/>
      <c r="AC545" s="89"/>
      <c r="AD545" s="89"/>
      <c r="AE545" s="89"/>
      <c r="AF545" s="89"/>
      <c r="AG545" s="89"/>
      <c r="AH545" s="89"/>
      <c r="AI545" s="89"/>
      <c r="AJ545" s="89"/>
      <c r="AK545" s="89">
        <f>AJ544</f>
        <v>0</v>
      </c>
      <c r="AL545" s="89">
        <f t="shared" si="344"/>
        <v>0</v>
      </c>
      <c r="AM545" s="89">
        <f t="shared" si="345"/>
        <v>0</v>
      </c>
      <c r="AN545" s="89">
        <f t="shared" si="346"/>
        <v>0</v>
      </c>
      <c r="AO545" s="89">
        <f t="shared" si="347"/>
        <v>0</v>
      </c>
      <c r="AP545" s="89">
        <f t="shared" si="348"/>
        <v>0</v>
      </c>
      <c r="AQ545" s="89">
        <f t="shared" si="349"/>
        <v>0</v>
      </c>
      <c r="AR545" s="649">
        <f t="shared" si="350"/>
        <v>0</v>
      </c>
      <c r="AS545" s="89">
        <f t="shared" si="353"/>
        <v>0</v>
      </c>
    </row>
    <row r="546" spans="1:45" hidden="1" outlineLevel="1">
      <c r="B546" s="648"/>
      <c r="C546" s="81">
        <f t="shared" si="352"/>
        <v>34</v>
      </c>
      <c r="D546" s="191"/>
      <c r="X546" s="89"/>
      <c r="Y546" s="89"/>
      <c r="Z546" s="89"/>
      <c r="AA546" s="89"/>
      <c r="AB546" s="89"/>
      <c r="AC546" s="89"/>
      <c r="AD546" s="89"/>
      <c r="AE546" s="89"/>
      <c r="AF546" s="89"/>
      <c r="AG546" s="89"/>
      <c r="AH546" s="89"/>
      <c r="AI546" s="89"/>
      <c r="AJ546" s="89"/>
      <c r="AK546" s="89"/>
      <c r="AL546" s="89">
        <f>AK545</f>
        <v>0</v>
      </c>
      <c r="AM546" s="89">
        <f t="shared" si="345"/>
        <v>0</v>
      </c>
      <c r="AN546" s="89">
        <f t="shared" si="346"/>
        <v>0</v>
      </c>
      <c r="AO546" s="89">
        <f t="shared" si="347"/>
        <v>0</v>
      </c>
      <c r="AP546" s="89">
        <f t="shared" si="348"/>
        <v>0</v>
      </c>
      <c r="AQ546" s="89">
        <f t="shared" si="349"/>
        <v>0</v>
      </c>
      <c r="AR546" s="649">
        <f t="shared" si="350"/>
        <v>0</v>
      </c>
      <c r="AS546" s="89">
        <f t="shared" si="353"/>
        <v>0</v>
      </c>
    </row>
    <row r="547" spans="1:45" hidden="1" outlineLevel="1">
      <c r="B547" s="648"/>
      <c r="C547" s="81">
        <f t="shared" si="352"/>
        <v>35</v>
      </c>
      <c r="D547" s="191"/>
      <c r="X547" s="89"/>
      <c r="Y547" s="89"/>
      <c r="Z547" s="89"/>
      <c r="AA547" s="89"/>
      <c r="AB547" s="89"/>
      <c r="AC547" s="89"/>
      <c r="AD547" s="89"/>
      <c r="AE547" s="89"/>
      <c r="AF547" s="89"/>
      <c r="AG547" s="89"/>
      <c r="AH547" s="89"/>
      <c r="AI547" s="89"/>
      <c r="AJ547" s="89"/>
      <c r="AK547" s="89"/>
      <c r="AL547" s="89"/>
      <c r="AM547" s="89">
        <f>AL546</f>
        <v>0</v>
      </c>
      <c r="AN547" s="89">
        <f t="shared" si="346"/>
        <v>0</v>
      </c>
      <c r="AO547" s="89">
        <f t="shared" si="347"/>
        <v>0</v>
      </c>
      <c r="AP547" s="89">
        <f t="shared" si="348"/>
        <v>0</v>
      </c>
      <c r="AQ547" s="89">
        <f t="shared" si="349"/>
        <v>0</v>
      </c>
      <c r="AR547" s="649">
        <f t="shared" si="350"/>
        <v>0</v>
      </c>
      <c r="AS547" s="89">
        <f t="shared" si="353"/>
        <v>0</v>
      </c>
    </row>
    <row r="548" spans="1:45" hidden="1" outlineLevel="1">
      <c r="B548" s="648"/>
      <c r="C548" s="81">
        <f t="shared" si="352"/>
        <v>36</v>
      </c>
      <c r="D548" s="191"/>
      <c r="X548" s="89"/>
      <c r="Y548" s="89"/>
      <c r="Z548" s="89"/>
      <c r="AA548" s="89"/>
      <c r="AB548" s="89"/>
      <c r="AC548" s="89"/>
      <c r="AD548" s="89"/>
      <c r="AE548" s="89"/>
      <c r="AF548" s="89"/>
      <c r="AG548" s="89"/>
      <c r="AH548" s="89"/>
      <c r="AI548" s="89"/>
      <c r="AJ548" s="89"/>
      <c r="AK548" s="89"/>
      <c r="AL548" s="89"/>
      <c r="AM548" s="89"/>
      <c r="AN548" s="89">
        <f>AM547</f>
        <v>0</v>
      </c>
      <c r="AO548" s="89">
        <f t="shared" si="347"/>
        <v>0</v>
      </c>
      <c r="AP548" s="89">
        <f t="shared" si="348"/>
        <v>0</v>
      </c>
      <c r="AQ548" s="89">
        <f t="shared" si="349"/>
        <v>0</v>
      </c>
      <c r="AR548" s="649">
        <f t="shared" si="350"/>
        <v>0</v>
      </c>
      <c r="AS548" s="89">
        <f t="shared" si="353"/>
        <v>0</v>
      </c>
    </row>
    <row r="549" spans="1:45" hidden="1" outlineLevel="1">
      <c r="B549" s="648"/>
      <c r="C549" s="81">
        <f t="shared" si="352"/>
        <v>37</v>
      </c>
      <c r="D549" s="191"/>
      <c r="X549" s="89"/>
      <c r="Y549" s="89"/>
      <c r="Z549" s="89"/>
      <c r="AA549" s="89"/>
      <c r="AB549" s="89"/>
      <c r="AC549" s="89"/>
      <c r="AD549" s="89"/>
      <c r="AE549" s="89"/>
      <c r="AF549" s="89"/>
      <c r="AG549" s="89"/>
      <c r="AH549" s="89"/>
      <c r="AI549" s="89"/>
      <c r="AJ549" s="89"/>
      <c r="AK549" s="89"/>
      <c r="AL549" s="89"/>
      <c r="AM549" s="89"/>
      <c r="AN549" s="89"/>
      <c r="AO549" s="89">
        <f>AN548</f>
        <v>0</v>
      </c>
      <c r="AP549" s="89">
        <f t="shared" si="348"/>
        <v>0</v>
      </c>
      <c r="AQ549" s="89">
        <f t="shared" si="349"/>
        <v>0</v>
      </c>
      <c r="AR549" s="649">
        <f t="shared" si="350"/>
        <v>0</v>
      </c>
      <c r="AS549" s="89">
        <f t="shared" si="353"/>
        <v>0</v>
      </c>
    </row>
    <row r="550" spans="1:45" hidden="1" outlineLevel="1">
      <c r="B550" s="648"/>
      <c r="C550" s="81">
        <f t="shared" si="352"/>
        <v>38</v>
      </c>
      <c r="D550" s="191"/>
      <c r="X550" s="89"/>
      <c r="Y550" s="89"/>
      <c r="Z550" s="89"/>
      <c r="AA550" s="89"/>
      <c r="AB550" s="89"/>
      <c r="AC550" s="89"/>
      <c r="AD550" s="89"/>
      <c r="AE550" s="89"/>
      <c r="AF550" s="89"/>
      <c r="AG550" s="89"/>
      <c r="AH550" s="89"/>
      <c r="AI550" s="89"/>
      <c r="AJ550" s="89"/>
      <c r="AK550" s="89"/>
      <c r="AL550" s="89"/>
      <c r="AM550" s="89"/>
      <c r="AN550" s="89"/>
      <c r="AO550" s="89"/>
      <c r="AP550" s="89">
        <f>AO549</f>
        <v>0</v>
      </c>
      <c r="AQ550" s="89">
        <f t="shared" si="349"/>
        <v>0</v>
      </c>
      <c r="AR550" s="649">
        <f t="shared" si="350"/>
        <v>0</v>
      </c>
      <c r="AS550" s="89">
        <f t="shared" si="353"/>
        <v>0</v>
      </c>
    </row>
    <row r="551" spans="1:45" hidden="1" outlineLevel="1">
      <c r="B551" s="648"/>
      <c r="C551" s="81">
        <f t="shared" si="352"/>
        <v>39</v>
      </c>
      <c r="D551" s="191"/>
      <c r="X551" s="89"/>
      <c r="Y551" s="89"/>
      <c r="Z551" s="89"/>
      <c r="AA551" s="89"/>
      <c r="AB551" s="89"/>
      <c r="AC551" s="89"/>
      <c r="AD551" s="89"/>
      <c r="AE551" s="89"/>
      <c r="AF551" s="89"/>
      <c r="AG551" s="89"/>
      <c r="AH551" s="89"/>
      <c r="AI551" s="89"/>
      <c r="AJ551" s="89"/>
      <c r="AK551" s="89"/>
      <c r="AL551" s="89"/>
      <c r="AM551" s="89"/>
      <c r="AN551" s="89"/>
      <c r="AO551" s="89"/>
      <c r="AP551" s="89"/>
      <c r="AQ551" s="89">
        <f>AP550</f>
        <v>0</v>
      </c>
      <c r="AR551" s="649">
        <f>AQ550</f>
        <v>0</v>
      </c>
      <c r="AS551" s="89">
        <f t="shared" si="353"/>
        <v>0</v>
      </c>
    </row>
    <row r="552" spans="1:45" hidden="1" outlineLevel="1">
      <c r="B552" s="650"/>
      <c r="C552" s="126">
        <f t="shared" si="352"/>
        <v>40</v>
      </c>
      <c r="D552" s="247"/>
      <c r="E552" s="148"/>
      <c r="F552" s="148"/>
      <c r="G552" s="148"/>
      <c r="H552" s="148"/>
      <c r="I552" s="148"/>
      <c r="J552" s="148"/>
      <c r="K552" s="148"/>
      <c r="L552" s="148"/>
      <c r="M552" s="148"/>
      <c r="N552" s="148"/>
      <c r="O552" s="148"/>
      <c r="P552" s="148"/>
      <c r="Q552" s="148"/>
      <c r="R552" s="148"/>
      <c r="S552" s="148"/>
      <c r="T552" s="148"/>
      <c r="U552" s="148"/>
      <c r="V552" s="148"/>
      <c r="W552" s="148"/>
      <c r="X552" s="603"/>
      <c r="Y552" s="603"/>
      <c r="Z552" s="603"/>
      <c r="AA552" s="603"/>
      <c r="AB552" s="603"/>
      <c r="AC552" s="603"/>
      <c r="AD552" s="603"/>
      <c r="AE552" s="603"/>
      <c r="AF552" s="603"/>
      <c r="AG552" s="603"/>
      <c r="AH552" s="603"/>
      <c r="AI552" s="603"/>
      <c r="AJ552" s="603"/>
      <c r="AK552" s="603"/>
      <c r="AL552" s="603"/>
      <c r="AM552" s="603"/>
      <c r="AN552" s="603"/>
      <c r="AO552" s="603"/>
      <c r="AP552" s="603"/>
      <c r="AQ552" s="603"/>
      <c r="AR552" s="651">
        <f>AQ551</f>
        <v>0</v>
      </c>
      <c r="AS552" s="89">
        <f t="shared" si="353"/>
        <v>0</v>
      </c>
    </row>
    <row r="553" spans="1:45" s="174" customFormat="1" ht="5.25" customHeight="1">
      <c r="A553" s="158"/>
      <c r="C553" s="480"/>
      <c r="D553" s="184"/>
      <c r="E553" s="185"/>
      <c r="F553" s="185"/>
      <c r="G553" s="185"/>
      <c r="H553" s="185"/>
      <c r="I553" s="185"/>
      <c r="J553" s="185"/>
      <c r="K553" s="185"/>
      <c r="L553" s="185"/>
      <c r="M553" s="185"/>
      <c r="N553" s="185"/>
      <c r="O553" s="185"/>
      <c r="P553" s="185"/>
      <c r="Q553" s="185"/>
      <c r="R553" s="185"/>
      <c r="S553" s="185"/>
      <c r="T553" s="185"/>
      <c r="U553" s="185"/>
      <c r="V553" s="185"/>
      <c r="W553" s="185"/>
      <c r="X553" s="185"/>
      <c r="Y553" s="185"/>
      <c r="Z553" s="185"/>
      <c r="AA553" s="185"/>
      <c r="AB553" s="185"/>
      <c r="AC553" s="185"/>
      <c r="AD553" s="185"/>
      <c r="AE553" s="185"/>
      <c r="AF553" s="185"/>
      <c r="AG553" s="185"/>
      <c r="AH553" s="185"/>
      <c r="AI553" s="185"/>
      <c r="AJ553" s="185"/>
      <c r="AK553" s="185"/>
      <c r="AL553" s="185"/>
      <c r="AM553" s="185"/>
      <c r="AN553" s="185"/>
      <c r="AO553" s="185"/>
      <c r="AP553" s="185"/>
      <c r="AQ553" s="185"/>
      <c r="AR553" s="185"/>
      <c r="AS553" s="185"/>
    </row>
    <row r="554" spans="1:45" collapsed="1">
      <c r="B554" s="877" t="s">
        <v>1184</v>
      </c>
      <c r="C554" s="199" t="s">
        <v>418</v>
      </c>
      <c r="D554" s="658" t="s">
        <v>689</v>
      </c>
      <c r="E554" s="659"/>
      <c r="F554" s="659"/>
      <c r="G554" s="659"/>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c r="AL554" s="284"/>
      <c r="AM554" s="284"/>
      <c r="AN554" s="284"/>
      <c r="AO554" s="284"/>
      <c r="AP554" s="284"/>
      <c r="AQ554" s="284"/>
      <c r="AR554" s="1008"/>
    </row>
    <row r="555" spans="1:45" hidden="1" outlineLevel="1">
      <c r="B555" s="648"/>
      <c r="C555" s="81">
        <v>1</v>
      </c>
      <c r="D555" s="191"/>
      <c r="E555" s="89">
        <v>0</v>
      </c>
      <c r="F555" s="89">
        <v>0</v>
      </c>
      <c r="G555" s="89">
        <v>0</v>
      </c>
      <c r="H555" s="89">
        <v>0</v>
      </c>
      <c r="I555" s="89">
        <v>0</v>
      </c>
      <c r="J555" s="89">
        <v>0</v>
      </c>
      <c r="K555" s="89">
        <v>0</v>
      </c>
      <c r="L555" s="89">
        <v>0</v>
      </c>
      <c r="M555" s="89">
        <v>0</v>
      </c>
      <c r="N555" s="89">
        <v>0</v>
      </c>
      <c r="O555" s="89">
        <v>0</v>
      </c>
      <c r="P555" s="89">
        <v>0</v>
      </c>
      <c r="Q555" s="89">
        <v>27.6</v>
      </c>
      <c r="R555" s="89">
        <v>0</v>
      </c>
      <c r="S555" s="89">
        <v>0</v>
      </c>
      <c r="T555" s="89">
        <v>0</v>
      </c>
      <c r="U555" s="89">
        <v>0</v>
      </c>
      <c r="V555" s="89">
        <v>0</v>
      </c>
      <c r="W555" s="89">
        <v>32.299999999999997</v>
      </c>
      <c r="X555" s="89">
        <v>0</v>
      </c>
      <c r="Y555" s="89">
        <v>0</v>
      </c>
      <c r="Z555" s="89">
        <v>0</v>
      </c>
      <c r="AA555" s="89">
        <v>0</v>
      </c>
      <c r="AB555" s="89">
        <v>0</v>
      </c>
      <c r="AC555" s="89">
        <v>0</v>
      </c>
      <c r="AD555" s="89">
        <v>16.3</v>
      </c>
      <c r="AE555" s="89">
        <v>0</v>
      </c>
      <c r="AF555" s="89">
        <v>0</v>
      </c>
      <c r="AG555" s="89">
        <v>0</v>
      </c>
      <c r="AH555" s="89">
        <v>0</v>
      </c>
      <c r="AI555" s="89">
        <v>0</v>
      </c>
      <c r="AJ555" s="89">
        <v>0</v>
      </c>
      <c r="AK555" s="89">
        <v>0</v>
      </c>
      <c r="AL555" s="89">
        <v>0</v>
      </c>
      <c r="AM555" s="89">
        <v>0</v>
      </c>
      <c r="AN555" s="89">
        <v>0</v>
      </c>
      <c r="AO555" s="89">
        <v>0</v>
      </c>
      <c r="AP555" s="89">
        <v>0</v>
      </c>
      <c r="AQ555" s="89">
        <v>0</v>
      </c>
      <c r="AR555" s="649">
        <v>0</v>
      </c>
      <c r="AS555" s="89">
        <f>SUM(E555:AR555)</f>
        <v>76.2</v>
      </c>
    </row>
    <row r="556" spans="1:45" hidden="1" outlineLevel="1">
      <c r="B556" s="648"/>
      <c r="C556" s="81">
        <f>C555+1</f>
        <v>2</v>
      </c>
      <c r="D556" s="191"/>
      <c r="E556" s="89"/>
      <c r="F556" s="89">
        <f t="shared" ref="F556:U571" si="354">E555</f>
        <v>0</v>
      </c>
      <c r="G556" s="89">
        <f t="shared" si="354"/>
        <v>0</v>
      </c>
      <c r="H556" s="89">
        <f t="shared" si="354"/>
        <v>0</v>
      </c>
      <c r="I556" s="89">
        <f t="shared" si="354"/>
        <v>0</v>
      </c>
      <c r="J556" s="89">
        <f t="shared" si="354"/>
        <v>0</v>
      </c>
      <c r="K556" s="89">
        <f t="shared" si="354"/>
        <v>0</v>
      </c>
      <c r="L556" s="89">
        <f t="shared" si="354"/>
        <v>0</v>
      </c>
      <c r="M556" s="89">
        <f t="shared" si="354"/>
        <v>0</v>
      </c>
      <c r="N556" s="89">
        <f t="shared" si="354"/>
        <v>0</v>
      </c>
      <c r="O556" s="89">
        <f t="shared" si="354"/>
        <v>0</v>
      </c>
      <c r="P556" s="89">
        <f t="shared" si="354"/>
        <v>0</v>
      </c>
      <c r="Q556" s="89">
        <f t="shared" si="354"/>
        <v>0</v>
      </c>
      <c r="R556" s="89">
        <f t="shared" si="354"/>
        <v>27.6</v>
      </c>
      <c r="S556" s="89">
        <f t="shared" si="354"/>
        <v>0</v>
      </c>
      <c r="T556" s="89">
        <f t="shared" si="354"/>
        <v>0</v>
      </c>
      <c r="U556" s="89">
        <f t="shared" si="354"/>
        <v>0</v>
      </c>
      <c r="V556" s="89">
        <f t="shared" ref="V556:AK571" si="355">U555</f>
        <v>0</v>
      </c>
      <c r="W556" s="89">
        <f t="shared" si="355"/>
        <v>0</v>
      </c>
      <c r="X556" s="89">
        <f t="shared" si="355"/>
        <v>32.299999999999997</v>
      </c>
      <c r="Y556" s="89">
        <f t="shared" si="355"/>
        <v>0</v>
      </c>
      <c r="Z556" s="89">
        <f t="shared" si="355"/>
        <v>0</v>
      </c>
      <c r="AA556" s="89">
        <f t="shared" si="355"/>
        <v>0</v>
      </c>
      <c r="AB556" s="89">
        <f t="shared" si="355"/>
        <v>0</v>
      </c>
      <c r="AC556" s="89">
        <f t="shared" si="355"/>
        <v>0</v>
      </c>
      <c r="AD556" s="89">
        <f t="shared" si="355"/>
        <v>0</v>
      </c>
      <c r="AE556" s="89">
        <f t="shared" si="355"/>
        <v>16.3</v>
      </c>
      <c r="AF556" s="89">
        <f t="shared" si="355"/>
        <v>0</v>
      </c>
      <c r="AG556" s="89">
        <f t="shared" si="355"/>
        <v>0</v>
      </c>
      <c r="AH556" s="89">
        <f t="shared" si="355"/>
        <v>0</v>
      </c>
      <c r="AI556" s="89">
        <f t="shared" si="355"/>
        <v>0</v>
      </c>
      <c r="AJ556" s="89">
        <f t="shared" si="355"/>
        <v>0</v>
      </c>
      <c r="AK556" s="89">
        <f t="shared" si="355"/>
        <v>0</v>
      </c>
      <c r="AL556" s="89">
        <f t="shared" ref="AG556:AR571" si="356">AK555</f>
        <v>0</v>
      </c>
      <c r="AM556" s="89">
        <f t="shared" si="356"/>
        <v>0</v>
      </c>
      <c r="AN556" s="89">
        <f t="shared" si="356"/>
        <v>0</v>
      </c>
      <c r="AO556" s="89">
        <f t="shared" si="356"/>
        <v>0</v>
      </c>
      <c r="AP556" s="89">
        <f t="shared" si="356"/>
        <v>0</v>
      </c>
      <c r="AQ556" s="89">
        <f t="shared" si="356"/>
        <v>0</v>
      </c>
      <c r="AR556" s="649">
        <f t="shared" si="356"/>
        <v>0</v>
      </c>
      <c r="AS556" s="89">
        <f t="shared" ref="AS556:AS584" si="357">SUM(E556:AR556)</f>
        <v>76.2</v>
      </c>
    </row>
    <row r="557" spans="1:45" hidden="1" outlineLevel="1">
      <c r="B557" s="648"/>
      <c r="C557" s="81">
        <f t="shared" ref="C557:C594" si="358">C556+1</f>
        <v>3</v>
      </c>
      <c r="D557" s="191"/>
      <c r="E557" s="89"/>
      <c r="F557" s="89"/>
      <c r="G557" s="89">
        <f>F556</f>
        <v>0</v>
      </c>
      <c r="H557" s="89">
        <f>G556</f>
        <v>0</v>
      </c>
      <c r="I557" s="89">
        <f>H556</f>
        <v>0</v>
      </c>
      <c r="J557" s="89">
        <f>I556</f>
        <v>0</v>
      </c>
      <c r="K557" s="89">
        <f>J556</f>
        <v>0</v>
      </c>
      <c r="L557" s="89">
        <f t="shared" si="354"/>
        <v>0</v>
      </c>
      <c r="M557" s="89">
        <f t="shared" si="354"/>
        <v>0</v>
      </c>
      <c r="N557" s="89">
        <f t="shared" si="354"/>
        <v>0</v>
      </c>
      <c r="O557" s="89">
        <f t="shared" si="354"/>
        <v>0</v>
      </c>
      <c r="P557" s="89">
        <f t="shared" si="354"/>
        <v>0</v>
      </c>
      <c r="Q557" s="89">
        <f t="shared" si="354"/>
        <v>0</v>
      </c>
      <c r="R557" s="89">
        <f t="shared" si="354"/>
        <v>0</v>
      </c>
      <c r="S557" s="89">
        <f t="shared" si="354"/>
        <v>27.6</v>
      </c>
      <c r="T557" s="89">
        <f t="shared" si="354"/>
        <v>0</v>
      </c>
      <c r="U557" s="89">
        <f t="shared" si="354"/>
        <v>0</v>
      </c>
      <c r="V557" s="89">
        <f t="shared" si="355"/>
        <v>0</v>
      </c>
      <c r="W557" s="89">
        <f t="shared" si="355"/>
        <v>0</v>
      </c>
      <c r="X557" s="89">
        <f t="shared" si="355"/>
        <v>0</v>
      </c>
      <c r="Y557" s="89">
        <f t="shared" si="355"/>
        <v>32.299999999999997</v>
      </c>
      <c r="Z557" s="89">
        <f t="shared" si="355"/>
        <v>0</v>
      </c>
      <c r="AA557" s="89">
        <f t="shared" si="355"/>
        <v>0</v>
      </c>
      <c r="AB557" s="89">
        <f t="shared" si="355"/>
        <v>0</v>
      </c>
      <c r="AC557" s="89">
        <f t="shared" si="355"/>
        <v>0</v>
      </c>
      <c r="AD557" s="89">
        <f t="shared" si="355"/>
        <v>0</v>
      </c>
      <c r="AE557" s="89">
        <f t="shared" si="355"/>
        <v>0</v>
      </c>
      <c r="AF557" s="89">
        <f t="shared" si="355"/>
        <v>16.3</v>
      </c>
      <c r="AG557" s="89">
        <f t="shared" si="355"/>
        <v>0</v>
      </c>
      <c r="AH557" s="89">
        <f t="shared" si="355"/>
        <v>0</v>
      </c>
      <c r="AI557" s="89">
        <f t="shared" si="355"/>
        <v>0</v>
      </c>
      <c r="AJ557" s="89">
        <f t="shared" si="355"/>
        <v>0</v>
      </c>
      <c r="AK557" s="89">
        <f t="shared" si="355"/>
        <v>0</v>
      </c>
      <c r="AL557" s="89">
        <f t="shared" si="356"/>
        <v>0</v>
      </c>
      <c r="AM557" s="89">
        <f t="shared" si="356"/>
        <v>0</v>
      </c>
      <c r="AN557" s="89">
        <f t="shared" si="356"/>
        <v>0</v>
      </c>
      <c r="AO557" s="89">
        <f t="shared" si="356"/>
        <v>0</v>
      </c>
      <c r="AP557" s="89">
        <f t="shared" si="356"/>
        <v>0</v>
      </c>
      <c r="AQ557" s="89">
        <f t="shared" si="356"/>
        <v>0</v>
      </c>
      <c r="AR557" s="649">
        <f t="shared" si="356"/>
        <v>0</v>
      </c>
      <c r="AS557" s="89">
        <f t="shared" si="357"/>
        <v>76.2</v>
      </c>
    </row>
    <row r="558" spans="1:45" hidden="1" outlineLevel="1">
      <c r="B558" s="648"/>
      <c r="C558" s="81">
        <f t="shared" si="358"/>
        <v>4</v>
      </c>
      <c r="D558" s="191"/>
      <c r="E558" s="89"/>
      <c r="F558" s="89"/>
      <c r="G558" s="89"/>
      <c r="H558" s="89">
        <f>G557</f>
        <v>0</v>
      </c>
      <c r="I558" s="89">
        <f>H557</f>
        <v>0</v>
      </c>
      <c r="J558" s="89">
        <f>I557</f>
        <v>0</v>
      </c>
      <c r="K558" s="89">
        <f>J557</f>
        <v>0</v>
      </c>
      <c r="L558" s="89">
        <f t="shared" si="354"/>
        <v>0</v>
      </c>
      <c r="M558" s="89">
        <f t="shared" si="354"/>
        <v>0</v>
      </c>
      <c r="N558" s="89">
        <f t="shared" si="354"/>
        <v>0</v>
      </c>
      <c r="O558" s="89">
        <f t="shared" si="354"/>
        <v>0</v>
      </c>
      <c r="P558" s="89">
        <f t="shared" si="354"/>
        <v>0</v>
      </c>
      <c r="Q558" s="89">
        <f t="shared" si="354"/>
        <v>0</v>
      </c>
      <c r="R558" s="89">
        <f t="shared" si="354"/>
        <v>0</v>
      </c>
      <c r="S558" s="89">
        <f t="shared" si="354"/>
        <v>0</v>
      </c>
      <c r="T558" s="89">
        <f t="shared" si="354"/>
        <v>27.6</v>
      </c>
      <c r="U558" s="89">
        <f t="shared" si="354"/>
        <v>0</v>
      </c>
      <c r="V558" s="89">
        <f t="shared" si="355"/>
        <v>0</v>
      </c>
      <c r="W558" s="89">
        <f t="shared" si="355"/>
        <v>0</v>
      </c>
      <c r="X558" s="89">
        <f t="shared" si="355"/>
        <v>0</v>
      </c>
      <c r="Y558" s="89">
        <f t="shared" si="355"/>
        <v>0</v>
      </c>
      <c r="Z558" s="89">
        <f t="shared" si="355"/>
        <v>32.299999999999997</v>
      </c>
      <c r="AA558" s="89">
        <f t="shared" si="355"/>
        <v>0</v>
      </c>
      <c r="AB558" s="89">
        <f t="shared" si="355"/>
        <v>0</v>
      </c>
      <c r="AC558" s="89">
        <f t="shared" si="355"/>
        <v>0</v>
      </c>
      <c r="AD558" s="89">
        <f t="shared" si="355"/>
        <v>0</v>
      </c>
      <c r="AE558" s="89">
        <f t="shared" si="355"/>
        <v>0</v>
      </c>
      <c r="AF558" s="89">
        <f t="shared" si="355"/>
        <v>0</v>
      </c>
      <c r="AG558" s="89">
        <f t="shared" si="355"/>
        <v>16.3</v>
      </c>
      <c r="AH558" s="89">
        <f t="shared" si="355"/>
        <v>0</v>
      </c>
      <c r="AI558" s="89">
        <f t="shared" si="355"/>
        <v>0</v>
      </c>
      <c r="AJ558" s="89">
        <f t="shared" si="355"/>
        <v>0</v>
      </c>
      <c r="AK558" s="89">
        <f t="shared" si="355"/>
        <v>0</v>
      </c>
      <c r="AL558" s="89">
        <f t="shared" si="356"/>
        <v>0</v>
      </c>
      <c r="AM558" s="89">
        <f t="shared" si="356"/>
        <v>0</v>
      </c>
      <c r="AN558" s="89">
        <f t="shared" si="356"/>
        <v>0</v>
      </c>
      <c r="AO558" s="89">
        <f t="shared" si="356"/>
        <v>0</v>
      </c>
      <c r="AP558" s="89">
        <f t="shared" si="356"/>
        <v>0</v>
      </c>
      <c r="AQ558" s="89">
        <f t="shared" si="356"/>
        <v>0</v>
      </c>
      <c r="AR558" s="649">
        <f t="shared" si="356"/>
        <v>0</v>
      </c>
      <c r="AS558" s="89">
        <f t="shared" si="357"/>
        <v>76.2</v>
      </c>
    </row>
    <row r="559" spans="1:45" hidden="1" outlineLevel="1">
      <c r="B559" s="648"/>
      <c r="C559" s="81">
        <f t="shared" si="358"/>
        <v>5</v>
      </c>
      <c r="D559" s="191"/>
      <c r="E559" s="89"/>
      <c r="F559" s="89"/>
      <c r="G559" s="89"/>
      <c r="I559" s="89">
        <f>H558</f>
        <v>0</v>
      </c>
      <c r="J559" s="89">
        <f>I558</f>
        <v>0</v>
      </c>
      <c r="K559" s="89">
        <f>J558</f>
        <v>0</v>
      </c>
      <c r="L559" s="89">
        <f t="shared" si="354"/>
        <v>0</v>
      </c>
      <c r="M559" s="89">
        <f t="shared" si="354"/>
        <v>0</v>
      </c>
      <c r="N559" s="89">
        <f t="shared" si="354"/>
        <v>0</v>
      </c>
      <c r="O559" s="89">
        <f t="shared" si="354"/>
        <v>0</v>
      </c>
      <c r="P559" s="89">
        <f t="shared" si="354"/>
        <v>0</v>
      </c>
      <c r="Q559" s="89">
        <f t="shared" si="354"/>
        <v>0</v>
      </c>
      <c r="R559" s="89">
        <f t="shared" si="354"/>
        <v>0</v>
      </c>
      <c r="S559" s="89">
        <f t="shared" si="354"/>
        <v>0</v>
      </c>
      <c r="T559" s="89">
        <f t="shared" si="354"/>
        <v>0</v>
      </c>
      <c r="U559" s="89">
        <f t="shared" si="354"/>
        <v>27.6</v>
      </c>
      <c r="V559" s="89">
        <f t="shared" si="355"/>
        <v>0</v>
      </c>
      <c r="W559" s="89">
        <f t="shared" si="355"/>
        <v>0</v>
      </c>
      <c r="X559" s="89">
        <f t="shared" si="355"/>
        <v>0</v>
      </c>
      <c r="Y559" s="89">
        <f t="shared" si="355"/>
        <v>0</v>
      </c>
      <c r="Z559" s="89">
        <f t="shared" si="355"/>
        <v>0</v>
      </c>
      <c r="AA559" s="89">
        <f t="shared" si="355"/>
        <v>32.299999999999997</v>
      </c>
      <c r="AB559" s="89">
        <f t="shared" si="355"/>
        <v>0</v>
      </c>
      <c r="AC559" s="89">
        <f t="shared" si="355"/>
        <v>0</v>
      </c>
      <c r="AD559" s="89">
        <f t="shared" si="355"/>
        <v>0</v>
      </c>
      <c r="AE559" s="89">
        <f t="shared" si="355"/>
        <v>0</v>
      </c>
      <c r="AF559" s="89">
        <f t="shared" si="355"/>
        <v>0</v>
      </c>
      <c r="AG559" s="89">
        <f t="shared" si="355"/>
        <v>0</v>
      </c>
      <c r="AH559" s="89">
        <f t="shared" si="355"/>
        <v>16.3</v>
      </c>
      <c r="AI559" s="89">
        <f t="shared" si="355"/>
        <v>0</v>
      </c>
      <c r="AJ559" s="89">
        <f t="shared" si="355"/>
        <v>0</v>
      </c>
      <c r="AK559" s="89">
        <f t="shared" si="355"/>
        <v>0</v>
      </c>
      <c r="AL559" s="89">
        <f t="shared" si="356"/>
        <v>0</v>
      </c>
      <c r="AM559" s="89">
        <f t="shared" si="356"/>
        <v>0</v>
      </c>
      <c r="AN559" s="89">
        <f t="shared" si="356"/>
        <v>0</v>
      </c>
      <c r="AO559" s="89">
        <f t="shared" si="356"/>
        <v>0</v>
      </c>
      <c r="AP559" s="89">
        <f t="shared" si="356"/>
        <v>0</v>
      </c>
      <c r="AQ559" s="89">
        <f t="shared" si="356"/>
        <v>0</v>
      </c>
      <c r="AR559" s="649">
        <f t="shared" si="356"/>
        <v>0</v>
      </c>
      <c r="AS559" s="89">
        <f t="shared" si="357"/>
        <v>76.2</v>
      </c>
    </row>
    <row r="560" spans="1:45" hidden="1" outlineLevel="1">
      <c r="B560" s="648"/>
      <c r="C560" s="81">
        <f t="shared" si="358"/>
        <v>6</v>
      </c>
      <c r="D560" s="191"/>
      <c r="E560" s="89"/>
      <c r="F560" s="89"/>
      <c r="G560" s="89"/>
      <c r="J560" s="89">
        <f>I559</f>
        <v>0</v>
      </c>
      <c r="K560" s="89">
        <f>J559</f>
        <v>0</v>
      </c>
      <c r="L560" s="89">
        <f t="shared" si="354"/>
        <v>0</v>
      </c>
      <c r="M560" s="89">
        <f t="shared" si="354"/>
        <v>0</v>
      </c>
      <c r="N560" s="89">
        <f t="shared" si="354"/>
        <v>0</v>
      </c>
      <c r="O560" s="89">
        <f t="shared" si="354"/>
        <v>0</v>
      </c>
      <c r="P560" s="89">
        <f t="shared" si="354"/>
        <v>0</v>
      </c>
      <c r="Q560" s="89">
        <f t="shared" si="354"/>
        <v>0</v>
      </c>
      <c r="R560" s="89">
        <f t="shared" si="354"/>
        <v>0</v>
      </c>
      <c r="S560" s="89">
        <f t="shared" si="354"/>
        <v>0</v>
      </c>
      <c r="T560" s="89">
        <f t="shared" si="354"/>
        <v>0</v>
      </c>
      <c r="U560" s="89">
        <f t="shared" si="354"/>
        <v>0</v>
      </c>
      <c r="V560" s="89">
        <f t="shared" si="355"/>
        <v>27.6</v>
      </c>
      <c r="W560" s="89">
        <f t="shared" si="355"/>
        <v>0</v>
      </c>
      <c r="X560" s="89">
        <f t="shared" si="355"/>
        <v>0</v>
      </c>
      <c r="Y560" s="89">
        <f t="shared" si="355"/>
        <v>0</v>
      </c>
      <c r="Z560" s="89">
        <f t="shared" si="355"/>
        <v>0</v>
      </c>
      <c r="AA560" s="89">
        <f t="shared" si="355"/>
        <v>0</v>
      </c>
      <c r="AB560" s="89">
        <f t="shared" si="355"/>
        <v>32.299999999999997</v>
      </c>
      <c r="AC560" s="89">
        <f t="shared" si="355"/>
        <v>0</v>
      </c>
      <c r="AD560" s="89">
        <f t="shared" si="355"/>
        <v>0</v>
      </c>
      <c r="AE560" s="89">
        <f t="shared" si="355"/>
        <v>0</v>
      </c>
      <c r="AF560" s="89">
        <f t="shared" si="355"/>
        <v>0</v>
      </c>
      <c r="AG560" s="89">
        <f t="shared" si="355"/>
        <v>0</v>
      </c>
      <c r="AH560" s="89">
        <f t="shared" si="355"/>
        <v>0</v>
      </c>
      <c r="AI560" s="89">
        <f t="shared" si="355"/>
        <v>16.3</v>
      </c>
      <c r="AJ560" s="89">
        <f t="shared" si="355"/>
        <v>0</v>
      </c>
      <c r="AK560" s="89">
        <f t="shared" si="355"/>
        <v>0</v>
      </c>
      <c r="AL560" s="89">
        <f t="shared" si="356"/>
        <v>0</v>
      </c>
      <c r="AM560" s="89">
        <f t="shared" si="356"/>
        <v>0</v>
      </c>
      <c r="AN560" s="89">
        <f t="shared" si="356"/>
        <v>0</v>
      </c>
      <c r="AO560" s="89">
        <f t="shared" si="356"/>
        <v>0</v>
      </c>
      <c r="AP560" s="89">
        <f t="shared" si="356"/>
        <v>0</v>
      </c>
      <c r="AQ560" s="89">
        <f t="shared" si="356"/>
        <v>0</v>
      </c>
      <c r="AR560" s="649">
        <f t="shared" si="356"/>
        <v>0</v>
      </c>
      <c r="AS560" s="89">
        <f t="shared" si="357"/>
        <v>76.2</v>
      </c>
    </row>
    <row r="561" spans="2:45" hidden="1" outlineLevel="1">
      <c r="B561" s="648"/>
      <c r="C561" s="81">
        <f t="shared" si="358"/>
        <v>7</v>
      </c>
      <c r="D561" s="191"/>
      <c r="E561" s="89"/>
      <c r="F561" s="89"/>
      <c r="G561" s="89"/>
      <c r="K561" s="89">
        <f>J560</f>
        <v>0</v>
      </c>
      <c r="L561" s="89">
        <f t="shared" si="354"/>
        <v>0</v>
      </c>
      <c r="M561" s="89">
        <f t="shared" si="354"/>
        <v>0</v>
      </c>
      <c r="N561" s="89">
        <f t="shared" si="354"/>
        <v>0</v>
      </c>
      <c r="O561" s="89">
        <f t="shared" si="354"/>
        <v>0</v>
      </c>
      <c r="P561" s="89">
        <f t="shared" si="354"/>
        <v>0</v>
      </c>
      <c r="Q561" s="89">
        <f t="shared" si="354"/>
        <v>0</v>
      </c>
      <c r="R561" s="89">
        <f t="shared" si="354"/>
        <v>0</v>
      </c>
      <c r="S561" s="89">
        <f t="shared" si="354"/>
        <v>0</v>
      </c>
      <c r="T561" s="89">
        <f t="shared" si="354"/>
        <v>0</v>
      </c>
      <c r="U561" s="89">
        <f t="shared" si="354"/>
        <v>0</v>
      </c>
      <c r="V561" s="89">
        <f t="shared" si="355"/>
        <v>0</v>
      </c>
      <c r="W561" s="89">
        <f t="shared" si="355"/>
        <v>27.6</v>
      </c>
      <c r="X561" s="89">
        <f t="shared" si="355"/>
        <v>0</v>
      </c>
      <c r="Y561" s="89">
        <f t="shared" si="355"/>
        <v>0</v>
      </c>
      <c r="Z561" s="89">
        <f t="shared" si="355"/>
        <v>0</v>
      </c>
      <c r="AA561" s="89">
        <f t="shared" si="355"/>
        <v>0</v>
      </c>
      <c r="AB561" s="89">
        <f t="shared" si="355"/>
        <v>0</v>
      </c>
      <c r="AC561" s="89">
        <f t="shared" si="355"/>
        <v>32.299999999999997</v>
      </c>
      <c r="AD561" s="89">
        <f t="shared" si="355"/>
        <v>0</v>
      </c>
      <c r="AE561" s="89">
        <f t="shared" si="355"/>
        <v>0</v>
      </c>
      <c r="AF561" s="89">
        <f t="shared" si="355"/>
        <v>0</v>
      </c>
      <c r="AG561" s="89">
        <f t="shared" si="355"/>
        <v>0</v>
      </c>
      <c r="AH561" s="89">
        <f t="shared" si="355"/>
        <v>0</v>
      </c>
      <c r="AI561" s="89">
        <f t="shared" si="355"/>
        <v>0</v>
      </c>
      <c r="AJ561" s="89">
        <f t="shared" si="355"/>
        <v>16.3</v>
      </c>
      <c r="AK561" s="89">
        <f t="shared" si="355"/>
        <v>0</v>
      </c>
      <c r="AL561" s="89">
        <f t="shared" si="356"/>
        <v>0</v>
      </c>
      <c r="AM561" s="89">
        <f t="shared" si="356"/>
        <v>0</v>
      </c>
      <c r="AN561" s="89">
        <f t="shared" si="356"/>
        <v>0</v>
      </c>
      <c r="AO561" s="89">
        <f t="shared" si="356"/>
        <v>0</v>
      </c>
      <c r="AP561" s="89">
        <f t="shared" si="356"/>
        <v>0</v>
      </c>
      <c r="AQ561" s="89">
        <f t="shared" si="356"/>
        <v>0</v>
      </c>
      <c r="AR561" s="649">
        <f t="shared" si="356"/>
        <v>0</v>
      </c>
      <c r="AS561" s="89">
        <f t="shared" si="357"/>
        <v>76.2</v>
      </c>
    </row>
    <row r="562" spans="2:45" hidden="1" outlineLevel="1">
      <c r="B562" s="648"/>
      <c r="C562" s="81">
        <f t="shared" si="358"/>
        <v>8</v>
      </c>
      <c r="D562" s="191"/>
      <c r="E562" s="89"/>
      <c r="F562" s="89"/>
      <c r="G562" s="89"/>
      <c r="L562" s="89">
        <f>K561</f>
        <v>0</v>
      </c>
      <c r="M562" s="89">
        <f t="shared" si="354"/>
        <v>0</v>
      </c>
      <c r="N562" s="89">
        <f t="shared" si="354"/>
        <v>0</v>
      </c>
      <c r="O562" s="89">
        <f t="shared" si="354"/>
        <v>0</v>
      </c>
      <c r="P562" s="89">
        <f t="shared" si="354"/>
        <v>0</v>
      </c>
      <c r="Q562" s="89">
        <f t="shared" si="354"/>
        <v>0</v>
      </c>
      <c r="R562" s="89">
        <f t="shared" si="354"/>
        <v>0</v>
      </c>
      <c r="S562" s="89">
        <f t="shared" si="354"/>
        <v>0</v>
      </c>
      <c r="T562" s="89">
        <f t="shared" si="354"/>
        <v>0</v>
      </c>
      <c r="U562" s="89">
        <f t="shared" si="354"/>
        <v>0</v>
      </c>
      <c r="V562" s="89">
        <f t="shared" si="355"/>
        <v>0</v>
      </c>
      <c r="W562" s="89">
        <f t="shared" si="355"/>
        <v>0</v>
      </c>
      <c r="X562" s="89">
        <f t="shared" si="355"/>
        <v>27.6</v>
      </c>
      <c r="Y562" s="89">
        <f t="shared" si="355"/>
        <v>0</v>
      </c>
      <c r="Z562" s="89">
        <f t="shared" si="355"/>
        <v>0</v>
      </c>
      <c r="AA562" s="89">
        <f t="shared" si="355"/>
        <v>0</v>
      </c>
      <c r="AB562" s="89">
        <f t="shared" si="355"/>
        <v>0</v>
      </c>
      <c r="AC562" s="89">
        <f t="shared" si="355"/>
        <v>0</v>
      </c>
      <c r="AD562" s="89">
        <f t="shared" si="355"/>
        <v>32.299999999999997</v>
      </c>
      <c r="AE562" s="89">
        <f t="shared" si="355"/>
        <v>0</v>
      </c>
      <c r="AF562" s="89">
        <f t="shared" si="355"/>
        <v>0</v>
      </c>
      <c r="AG562" s="89">
        <f t="shared" si="355"/>
        <v>0</v>
      </c>
      <c r="AH562" s="89">
        <f t="shared" si="355"/>
        <v>0</v>
      </c>
      <c r="AI562" s="89">
        <f t="shared" si="355"/>
        <v>0</v>
      </c>
      <c r="AJ562" s="89">
        <f t="shared" si="355"/>
        <v>0</v>
      </c>
      <c r="AK562" s="89">
        <f t="shared" si="355"/>
        <v>16.3</v>
      </c>
      <c r="AL562" s="89">
        <f t="shared" si="356"/>
        <v>0</v>
      </c>
      <c r="AM562" s="89">
        <f t="shared" si="356"/>
        <v>0</v>
      </c>
      <c r="AN562" s="89">
        <f t="shared" si="356"/>
        <v>0</v>
      </c>
      <c r="AO562" s="89">
        <f t="shared" si="356"/>
        <v>0</v>
      </c>
      <c r="AP562" s="89">
        <f t="shared" si="356"/>
        <v>0</v>
      </c>
      <c r="AQ562" s="89">
        <f t="shared" si="356"/>
        <v>0</v>
      </c>
      <c r="AR562" s="649">
        <f t="shared" si="356"/>
        <v>0</v>
      </c>
      <c r="AS562" s="89">
        <f t="shared" si="357"/>
        <v>76.2</v>
      </c>
    </row>
    <row r="563" spans="2:45" hidden="1" outlineLevel="1">
      <c r="B563" s="648"/>
      <c r="C563" s="81">
        <f t="shared" si="358"/>
        <v>9</v>
      </c>
      <c r="D563" s="191"/>
      <c r="E563" s="89"/>
      <c r="F563" s="89"/>
      <c r="G563" s="89"/>
      <c r="M563" s="89">
        <f>L562</f>
        <v>0</v>
      </c>
      <c r="N563" s="89">
        <f t="shared" si="354"/>
        <v>0</v>
      </c>
      <c r="O563" s="89">
        <f t="shared" si="354"/>
        <v>0</v>
      </c>
      <c r="P563" s="89">
        <f t="shared" si="354"/>
        <v>0</v>
      </c>
      <c r="Q563" s="89">
        <f t="shared" si="354"/>
        <v>0</v>
      </c>
      <c r="R563" s="89">
        <f t="shared" si="354"/>
        <v>0</v>
      </c>
      <c r="S563" s="89">
        <f t="shared" si="354"/>
        <v>0</v>
      </c>
      <c r="T563" s="89">
        <f t="shared" si="354"/>
        <v>0</v>
      </c>
      <c r="U563" s="89">
        <f t="shared" si="354"/>
        <v>0</v>
      </c>
      <c r="V563" s="89">
        <f t="shared" si="355"/>
        <v>0</v>
      </c>
      <c r="W563" s="89">
        <f t="shared" si="355"/>
        <v>0</v>
      </c>
      <c r="X563" s="89">
        <f t="shared" si="355"/>
        <v>0</v>
      </c>
      <c r="Y563" s="89">
        <f t="shared" si="355"/>
        <v>27.6</v>
      </c>
      <c r="Z563" s="89">
        <f t="shared" si="355"/>
        <v>0</v>
      </c>
      <c r="AA563" s="89">
        <f t="shared" si="355"/>
        <v>0</v>
      </c>
      <c r="AB563" s="89">
        <f t="shared" si="355"/>
        <v>0</v>
      </c>
      <c r="AC563" s="89">
        <f t="shared" si="355"/>
        <v>0</v>
      </c>
      <c r="AD563" s="89">
        <f t="shared" si="355"/>
        <v>0</v>
      </c>
      <c r="AE563" s="89">
        <f t="shared" si="355"/>
        <v>32.299999999999997</v>
      </c>
      <c r="AF563" s="89">
        <f t="shared" si="355"/>
        <v>0</v>
      </c>
      <c r="AG563" s="89">
        <f t="shared" si="355"/>
        <v>0</v>
      </c>
      <c r="AH563" s="89">
        <f t="shared" si="355"/>
        <v>0</v>
      </c>
      <c r="AI563" s="89">
        <f t="shared" si="355"/>
        <v>0</v>
      </c>
      <c r="AJ563" s="89">
        <f t="shared" si="355"/>
        <v>0</v>
      </c>
      <c r="AK563" s="89">
        <f t="shared" si="355"/>
        <v>0</v>
      </c>
      <c r="AL563" s="89">
        <f t="shared" si="356"/>
        <v>16.3</v>
      </c>
      <c r="AM563" s="89">
        <f t="shared" si="356"/>
        <v>0</v>
      </c>
      <c r="AN563" s="89">
        <f t="shared" si="356"/>
        <v>0</v>
      </c>
      <c r="AO563" s="89">
        <f t="shared" si="356"/>
        <v>0</v>
      </c>
      <c r="AP563" s="89">
        <f t="shared" si="356"/>
        <v>0</v>
      </c>
      <c r="AQ563" s="89">
        <f t="shared" si="356"/>
        <v>0</v>
      </c>
      <c r="AR563" s="649">
        <f t="shared" si="356"/>
        <v>0</v>
      </c>
      <c r="AS563" s="89">
        <f t="shared" si="357"/>
        <v>76.2</v>
      </c>
    </row>
    <row r="564" spans="2:45" hidden="1" outlineLevel="1">
      <c r="B564" s="648"/>
      <c r="C564" s="81">
        <f t="shared" si="358"/>
        <v>10</v>
      </c>
      <c r="D564" s="191"/>
      <c r="E564" s="89"/>
      <c r="F564" s="89"/>
      <c r="G564" s="89"/>
      <c r="N564" s="89">
        <f>M563</f>
        <v>0</v>
      </c>
      <c r="O564" s="89">
        <f t="shared" si="354"/>
        <v>0</v>
      </c>
      <c r="P564" s="89">
        <f t="shared" si="354"/>
        <v>0</v>
      </c>
      <c r="Q564" s="89">
        <f t="shared" si="354"/>
        <v>0</v>
      </c>
      <c r="R564" s="89">
        <f t="shared" si="354"/>
        <v>0</v>
      </c>
      <c r="S564" s="89">
        <f t="shared" si="354"/>
        <v>0</v>
      </c>
      <c r="T564" s="89">
        <f t="shared" si="354"/>
        <v>0</v>
      </c>
      <c r="U564" s="89">
        <f t="shared" si="354"/>
        <v>0</v>
      </c>
      <c r="V564" s="89">
        <f t="shared" si="355"/>
        <v>0</v>
      </c>
      <c r="W564" s="89">
        <f t="shared" si="355"/>
        <v>0</v>
      </c>
      <c r="X564" s="89">
        <f t="shared" si="355"/>
        <v>0</v>
      </c>
      <c r="Y564" s="89">
        <f t="shared" si="355"/>
        <v>0</v>
      </c>
      <c r="Z564" s="89">
        <f t="shared" si="355"/>
        <v>27.6</v>
      </c>
      <c r="AA564" s="89">
        <f t="shared" si="355"/>
        <v>0</v>
      </c>
      <c r="AB564" s="89">
        <f t="shared" si="355"/>
        <v>0</v>
      </c>
      <c r="AC564" s="89">
        <f t="shared" si="355"/>
        <v>0</v>
      </c>
      <c r="AD564" s="89">
        <f t="shared" si="355"/>
        <v>0</v>
      </c>
      <c r="AE564" s="89">
        <f t="shared" si="355"/>
        <v>0</v>
      </c>
      <c r="AF564" s="89">
        <f t="shared" si="355"/>
        <v>32.299999999999997</v>
      </c>
      <c r="AG564" s="89">
        <f t="shared" si="356"/>
        <v>0</v>
      </c>
      <c r="AH564" s="89">
        <f t="shared" si="356"/>
        <v>0</v>
      </c>
      <c r="AI564" s="89">
        <f t="shared" si="356"/>
        <v>0</v>
      </c>
      <c r="AJ564" s="89">
        <f t="shared" si="356"/>
        <v>0</v>
      </c>
      <c r="AK564" s="89">
        <f t="shared" si="356"/>
        <v>0</v>
      </c>
      <c r="AL564" s="89">
        <f t="shared" si="356"/>
        <v>0</v>
      </c>
      <c r="AM564" s="89">
        <f t="shared" si="356"/>
        <v>16.3</v>
      </c>
      <c r="AN564" s="89">
        <f t="shared" si="356"/>
        <v>0</v>
      </c>
      <c r="AO564" s="89">
        <f t="shared" si="356"/>
        <v>0</v>
      </c>
      <c r="AP564" s="89">
        <f t="shared" si="356"/>
        <v>0</v>
      </c>
      <c r="AQ564" s="89">
        <f t="shared" si="356"/>
        <v>0</v>
      </c>
      <c r="AR564" s="649">
        <f t="shared" si="356"/>
        <v>0</v>
      </c>
      <c r="AS564" s="89">
        <f t="shared" si="357"/>
        <v>76.2</v>
      </c>
    </row>
    <row r="565" spans="2:45" hidden="1" outlineLevel="1">
      <c r="B565" s="648"/>
      <c r="C565" s="81">
        <f t="shared" si="358"/>
        <v>11</v>
      </c>
      <c r="D565" s="191"/>
      <c r="E565" s="89"/>
      <c r="F565" s="89"/>
      <c r="G565" s="89"/>
      <c r="O565" s="89">
        <f>N564</f>
        <v>0</v>
      </c>
      <c r="P565" s="89">
        <f t="shared" si="354"/>
        <v>0</v>
      </c>
      <c r="Q565" s="89">
        <f t="shared" si="354"/>
        <v>0</v>
      </c>
      <c r="R565" s="89">
        <f t="shared" si="354"/>
        <v>0</v>
      </c>
      <c r="S565" s="89">
        <f t="shared" si="354"/>
        <v>0</v>
      </c>
      <c r="T565" s="89">
        <f t="shared" si="354"/>
        <v>0</v>
      </c>
      <c r="U565" s="89">
        <f t="shared" si="354"/>
        <v>0</v>
      </c>
      <c r="V565" s="89">
        <f t="shared" si="355"/>
        <v>0</v>
      </c>
      <c r="W565" s="89">
        <f t="shared" si="355"/>
        <v>0</v>
      </c>
      <c r="X565" s="89">
        <f t="shared" si="355"/>
        <v>0</v>
      </c>
      <c r="Y565" s="89">
        <f t="shared" si="355"/>
        <v>0</v>
      </c>
      <c r="Z565" s="89">
        <f t="shared" si="355"/>
        <v>0</v>
      </c>
      <c r="AA565" s="89">
        <f t="shared" si="355"/>
        <v>27.6</v>
      </c>
      <c r="AB565" s="89">
        <f t="shared" si="355"/>
        <v>0</v>
      </c>
      <c r="AC565" s="89">
        <f t="shared" si="355"/>
        <v>0</v>
      </c>
      <c r="AD565" s="89">
        <f t="shared" si="355"/>
        <v>0</v>
      </c>
      <c r="AE565" s="89">
        <f t="shared" si="355"/>
        <v>0</v>
      </c>
      <c r="AF565" s="89">
        <f t="shared" si="355"/>
        <v>0</v>
      </c>
      <c r="AG565" s="89">
        <f t="shared" si="356"/>
        <v>32.299999999999997</v>
      </c>
      <c r="AH565" s="89">
        <f t="shared" si="356"/>
        <v>0</v>
      </c>
      <c r="AI565" s="89">
        <f t="shared" si="356"/>
        <v>0</v>
      </c>
      <c r="AJ565" s="89">
        <f t="shared" si="356"/>
        <v>0</v>
      </c>
      <c r="AK565" s="89">
        <f t="shared" si="356"/>
        <v>0</v>
      </c>
      <c r="AL565" s="89">
        <f t="shared" si="356"/>
        <v>0</v>
      </c>
      <c r="AM565" s="89">
        <f t="shared" si="356"/>
        <v>0</v>
      </c>
      <c r="AN565" s="89">
        <f t="shared" si="356"/>
        <v>16.3</v>
      </c>
      <c r="AO565" s="89">
        <f t="shared" si="356"/>
        <v>0</v>
      </c>
      <c r="AP565" s="89">
        <f t="shared" si="356"/>
        <v>0</v>
      </c>
      <c r="AQ565" s="89">
        <f t="shared" si="356"/>
        <v>0</v>
      </c>
      <c r="AR565" s="649">
        <f t="shared" si="356"/>
        <v>0</v>
      </c>
      <c r="AS565" s="89">
        <f t="shared" si="357"/>
        <v>76.2</v>
      </c>
    </row>
    <row r="566" spans="2:45" hidden="1" outlineLevel="1">
      <c r="B566" s="648"/>
      <c r="C566" s="81">
        <f t="shared" si="358"/>
        <v>12</v>
      </c>
      <c r="D566" s="191"/>
      <c r="E566" s="89"/>
      <c r="F566" s="89"/>
      <c r="G566" s="89"/>
      <c r="P566" s="89">
        <f t="shared" si="354"/>
        <v>0</v>
      </c>
      <c r="Q566" s="89">
        <f t="shared" si="354"/>
        <v>0</v>
      </c>
      <c r="R566" s="89">
        <f t="shared" si="354"/>
        <v>0</v>
      </c>
      <c r="S566" s="89">
        <f t="shared" si="354"/>
        <v>0</v>
      </c>
      <c r="T566" s="89">
        <f t="shared" si="354"/>
        <v>0</v>
      </c>
      <c r="U566" s="89">
        <f t="shared" si="354"/>
        <v>0</v>
      </c>
      <c r="V566" s="89">
        <f t="shared" si="355"/>
        <v>0</v>
      </c>
      <c r="W566" s="89">
        <f t="shared" si="355"/>
        <v>0</v>
      </c>
      <c r="X566" s="89">
        <f t="shared" si="355"/>
        <v>0</v>
      </c>
      <c r="Y566" s="89">
        <f t="shared" si="355"/>
        <v>0</v>
      </c>
      <c r="Z566" s="89">
        <f t="shared" si="355"/>
        <v>0</v>
      </c>
      <c r="AA566" s="89">
        <f t="shared" si="355"/>
        <v>0</v>
      </c>
      <c r="AB566" s="89">
        <f t="shared" si="355"/>
        <v>27.6</v>
      </c>
      <c r="AC566" s="89">
        <f t="shared" si="355"/>
        <v>0</v>
      </c>
      <c r="AD566" s="89">
        <f t="shared" si="355"/>
        <v>0</v>
      </c>
      <c r="AE566" s="89">
        <f t="shared" si="355"/>
        <v>0</v>
      </c>
      <c r="AF566" s="89">
        <f t="shared" si="355"/>
        <v>0</v>
      </c>
      <c r="AG566" s="89">
        <f t="shared" si="356"/>
        <v>0</v>
      </c>
      <c r="AH566" s="89">
        <f t="shared" si="356"/>
        <v>32.299999999999997</v>
      </c>
      <c r="AI566" s="89">
        <f t="shared" si="356"/>
        <v>0</v>
      </c>
      <c r="AJ566" s="89">
        <f t="shared" si="356"/>
        <v>0</v>
      </c>
      <c r="AK566" s="89">
        <f t="shared" si="356"/>
        <v>0</v>
      </c>
      <c r="AL566" s="89">
        <f t="shared" si="356"/>
        <v>0</v>
      </c>
      <c r="AM566" s="89">
        <f t="shared" si="356"/>
        <v>0</v>
      </c>
      <c r="AN566" s="89">
        <f t="shared" si="356"/>
        <v>0</v>
      </c>
      <c r="AO566" s="89">
        <f t="shared" si="356"/>
        <v>16.3</v>
      </c>
      <c r="AP566" s="89">
        <f t="shared" si="356"/>
        <v>0</v>
      </c>
      <c r="AQ566" s="89">
        <f t="shared" si="356"/>
        <v>0</v>
      </c>
      <c r="AR566" s="649">
        <f t="shared" si="356"/>
        <v>0</v>
      </c>
      <c r="AS566" s="89">
        <f t="shared" si="357"/>
        <v>76.2</v>
      </c>
    </row>
    <row r="567" spans="2:45" hidden="1" outlineLevel="1">
      <c r="B567" s="648"/>
      <c r="C567" s="81">
        <f t="shared" si="358"/>
        <v>13</v>
      </c>
      <c r="D567" s="191"/>
      <c r="E567" s="89"/>
      <c r="Q567" s="89">
        <f t="shared" si="354"/>
        <v>0</v>
      </c>
      <c r="R567" s="89">
        <f t="shared" si="354"/>
        <v>0</v>
      </c>
      <c r="S567" s="89">
        <f t="shared" si="354"/>
        <v>0</v>
      </c>
      <c r="T567" s="89">
        <f t="shared" si="354"/>
        <v>0</v>
      </c>
      <c r="U567" s="89">
        <f t="shared" si="354"/>
        <v>0</v>
      </c>
      <c r="V567" s="89">
        <f t="shared" si="355"/>
        <v>0</v>
      </c>
      <c r="W567" s="89">
        <f t="shared" si="355"/>
        <v>0</v>
      </c>
      <c r="X567" s="89">
        <f t="shared" si="355"/>
        <v>0</v>
      </c>
      <c r="Y567" s="89">
        <f t="shared" si="355"/>
        <v>0</v>
      </c>
      <c r="Z567" s="89">
        <f t="shared" si="355"/>
        <v>0</v>
      </c>
      <c r="AA567" s="89">
        <f t="shared" si="355"/>
        <v>0</v>
      </c>
      <c r="AB567" s="89">
        <f t="shared" si="355"/>
        <v>0</v>
      </c>
      <c r="AC567" s="89">
        <f t="shared" si="355"/>
        <v>27.6</v>
      </c>
      <c r="AD567" s="89">
        <f t="shared" si="355"/>
        <v>0</v>
      </c>
      <c r="AE567" s="89">
        <f t="shared" si="355"/>
        <v>0</v>
      </c>
      <c r="AF567" s="89">
        <f t="shared" si="355"/>
        <v>0</v>
      </c>
      <c r="AG567" s="89">
        <f t="shared" si="356"/>
        <v>0</v>
      </c>
      <c r="AH567" s="89">
        <f t="shared" si="356"/>
        <v>0</v>
      </c>
      <c r="AI567" s="89">
        <f t="shared" si="356"/>
        <v>32.299999999999997</v>
      </c>
      <c r="AJ567" s="89">
        <f t="shared" si="356"/>
        <v>0</v>
      </c>
      <c r="AK567" s="89">
        <f t="shared" si="356"/>
        <v>0</v>
      </c>
      <c r="AL567" s="89">
        <f t="shared" si="356"/>
        <v>0</v>
      </c>
      <c r="AM567" s="89">
        <f t="shared" si="356"/>
        <v>0</v>
      </c>
      <c r="AN567" s="89">
        <f t="shared" si="356"/>
        <v>0</v>
      </c>
      <c r="AO567" s="89">
        <f t="shared" si="356"/>
        <v>0</v>
      </c>
      <c r="AP567" s="89">
        <f t="shared" si="356"/>
        <v>16.3</v>
      </c>
      <c r="AQ567" s="89">
        <f t="shared" si="356"/>
        <v>0</v>
      </c>
      <c r="AR567" s="649">
        <f t="shared" si="356"/>
        <v>0</v>
      </c>
      <c r="AS567" s="89">
        <f t="shared" si="357"/>
        <v>76.2</v>
      </c>
    </row>
    <row r="568" spans="2:45" hidden="1" outlineLevel="1">
      <c r="B568" s="648"/>
      <c r="C568" s="81">
        <f t="shared" si="358"/>
        <v>14</v>
      </c>
      <c r="D568" s="191"/>
      <c r="R568" s="89">
        <f t="shared" si="354"/>
        <v>0</v>
      </c>
      <c r="S568" s="89">
        <f t="shared" si="354"/>
        <v>0</v>
      </c>
      <c r="T568" s="89">
        <f t="shared" si="354"/>
        <v>0</v>
      </c>
      <c r="U568" s="89">
        <f t="shared" si="354"/>
        <v>0</v>
      </c>
      <c r="V568" s="89">
        <f t="shared" si="355"/>
        <v>0</v>
      </c>
      <c r="W568" s="89">
        <f t="shared" si="355"/>
        <v>0</v>
      </c>
      <c r="X568" s="89">
        <f t="shared" si="355"/>
        <v>0</v>
      </c>
      <c r="Y568" s="89">
        <f t="shared" si="355"/>
        <v>0</v>
      </c>
      <c r="Z568" s="89">
        <f t="shared" si="355"/>
        <v>0</v>
      </c>
      <c r="AA568" s="89">
        <f t="shared" si="355"/>
        <v>0</v>
      </c>
      <c r="AB568" s="89">
        <f t="shared" si="355"/>
        <v>0</v>
      </c>
      <c r="AC568" s="89">
        <f t="shared" si="355"/>
        <v>0</v>
      </c>
      <c r="AD568" s="89">
        <f t="shared" si="355"/>
        <v>27.6</v>
      </c>
      <c r="AE568" s="89">
        <f t="shared" si="355"/>
        <v>0</v>
      </c>
      <c r="AF568" s="89">
        <f t="shared" si="355"/>
        <v>0</v>
      </c>
      <c r="AG568" s="89">
        <f t="shared" si="356"/>
        <v>0</v>
      </c>
      <c r="AH568" s="89">
        <f t="shared" si="356"/>
        <v>0</v>
      </c>
      <c r="AI568" s="89">
        <f t="shared" si="356"/>
        <v>0</v>
      </c>
      <c r="AJ568" s="89">
        <f t="shared" si="356"/>
        <v>32.299999999999997</v>
      </c>
      <c r="AK568" s="89">
        <f t="shared" si="356"/>
        <v>0</v>
      </c>
      <c r="AL568" s="89">
        <f t="shared" si="356"/>
        <v>0</v>
      </c>
      <c r="AM568" s="89">
        <f t="shared" si="356"/>
        <v>0</v>
      </c>
      <c r="AN568" s="89">
        <f t="shared" si="356"/>
        <v>0</v>
      </c>
      <c r="AO568" s="89">
        <f t="shared" si="356"/>
        <v>0</v>
      </c>
      <c r="AP568" s="89">
        <f t="shared" si="356"/>
        <v>0</v>
      </c>
      <c r="AQ568" s="89">
        <f t="shared" si="356"/>
        <v>16.3</v>
      </c>
      <c r="AR568" s="649">
        <f t="shared" si="356"/>
        <v>0</v>
      </c>
      <c r="AS568" s="89">
        <f t="shared" si="357"/>
        <v>76.2</v>
      </c>
    </row>
    <row r="569" spans="2:45" hidden="1" outlineLevel="1">
      <c r="B569" s="648"/>
      <c r="C569" s="81">
        <f t="shared" si="358"/>
        <v>15</v>
      </c>
      <c r="D569" s="191"/>
      <c r="S569" s="89">
        <f t="shared" si="354"/>
        <v>0</v>
      </c>
      <c r="T569" s="89">
        <f t="shared" si="354"/>
        <v>0</v>
      </c>
      <c r="U569" s="89">
        <f t="shared" si="354"/>
        <v>0</v>
      </c>
      <c r="V569" s="89">
        <f t="shared" si="355"/>
        <v>0</v>
      </c>
      <c r="W569" s="89">
        <f t="shared" si="355"/>
        <v>0</v>
      </c>
      <c r="X569" s="89">
        <f t="shared" si="355"/>
        <v>0</v>
      </c>
      <c r="Y569" s="89">
        <f t="shared" si="355"/>
        <v>0</v>
      </c>
      <c r="Z569" s="89">
        <f t="shared" si="355"/>
        <v>0</v>
      </c>
      <c r="AA569" s="89">
        <f t="shared" si="355"/>
        <v>0</v>
      </c>
      <c r="AB569" s="89">
        <f t="shared" si="355"/>
        <v>0</v>
      </c>
      <c r="AC569" s="89">
        <f t="shared" si="355"/>
        <v>0</v>
      </c>
      <c r="AD569" s="89">
        <f t="shared" si="355"/>
        <v>0</v>
      </c>
      <c r="AE569" s="89">
        <f t="shared" si="355"/>
        <v>27.6</v>
      </c>
      <c r="AF569" s="89">
        <f t="shared" si="355"/>
        <v>0</v>
      </c>
      <c r="AG569" s="89">
        <f t="shared" si="356"/>
        <v>0</v>
      </c>
      <c r="AH569" s="89">
        <f t="shared" si="356"/>
        <v>0</v>
      </c>
      <c r="AI569" s="89">
        <f t="shared" si="356"/>
        <v>0</v>
      </c>
      <c r="AJ569" s="89">
        <f t="shared" si="356"/>
        <v>0</v>
      </c>
      <c r="AK569" s="89">
        <f t="shared" si="356"/>
        <v>32.299999999999997</v>
      </c>
      <c r="AL569" s="89">
        <f t="shared" si="356"/>
        <v>0</v>
      </c>
      <c r="AM569" s="89">
        <f t="shared" si="356"/>
        <v>0</v>
      </c>
      <c r="AN569" s="89">
        <f t="shared" si="356"/>
        <v>0</v>
      </c>
      <c r="AO569" s="89">
        <f t="shared" si="356"/>
        <v>0</v>
      </c>
      <c r="AP569" s="89">
        <f t="shared" si="356"/>
        <v>0</v>
      </c>
      <c r="AQ569" s="89">
        <f t="shared" si="356"/>
        <v>0</v>
      </c>
      <c r="AR569" s="649">
        <f t="shared" si="356"/>
        <v>16.3</v>
      </c>
      <c r="AS569" s="89">
        <f t="shared" si="357"/>
        <v>76.2</v>
      </c>
    </row>
    <row r="570" spans="2:45" hidden="1" outlineLevel="1">
      <c r="B570" s="648"/>
      <c r="C570" s="81">
        <f t="shared" si="358"/>
        <v>16</v>
      </c>
      <c r="D570" s="191"/>
      <c r="T570" s="89">
        <f t="shared" si="354"/>
        <v>0</v>
      </c>
      <c r="U570" s="89">
        <f t="shared" si="354"/>
        <v>0</v>
      </c>
      <c r="V570" s="89">
        <f t="shared" si="355"/>
        <v>0</v>
      </c>
      <c r="W570" s="89">
        <f t="shared" si="355"/>
        <v>0</v>
      </c>
      <c r="X570" s="89">
        <f t="shared" si="355"/>
        <v>0</v>
      </c>
      <c r="Y570" s="89">
        <f t="shared" si="355"/>
        <v>0</v>
      </c>
      <c r="Z570" s="89">
        <f t="shared" si="355"/>
        <v>0</v>
      </c>
      <c r="AA570" s="89">
        <f t="shared" si="355"/>
        <v>0</v>
      </c>
      <c r="AB570" s="89">
        <f t="shared" si="355"/>
        <v>0</v>
      </c>
      <c r="AC570" s="89">
        <f t="shared" si="355"/>
        <v>0</v>
      </c>
      <c r="AD570" s="89">
        <f t="shared" si="355"/>
        <v>0</v>
      </c>
      <c r="AE570" s="89">
        <f t="shared" si="355"/>
        <v>0</v>
      </c>
      <c r="AF570" s="89">
        <f t="shared" si="355"/>
        <v>27.6</v>
      </c>
      <c r="AG570" s="89">
        <f t="shared" si="356"/>
        <v>0</v>
      </c>
      <c r="AH570" s="89">
        <f t="shared" si="356"/>
        <v>0</v>
      </c>
      <c r="AI570" s="89">
        <f t="shared" si="356"/>
        <v>0</v>
      </c>
      <c r="AJ570" s="89">
        <f t="shared" si="356"/>
        <v>0</v>
      </c>
      <c r="AK570" s="89">
        <f t="shared" si="356"/>
        <v>0</v>
      </c>
      <c r="AL570" s="89">
        <f t="shared" si="356"/>
        <v>32.299999999999997</v>
      </c>
      <c r="AM570" s="89">
        <f t="shared" si="356"/>
        <v>0</v>
      </c>
      <c r="AN570" s="89">
        <f t="shared" si="356"/>
        <v>0</v>
      </c>
      <c r="AO570" s="89">
        <f t="shared" si="356"/>
        <v>0</v>
      </c>
      <c r="AP570" s="89">
        <f t="shared" si="356"/>
        <v>0</v>
      </c>
      <c r="AQ570" s="89">
        <f t="shared" si="356"/>
        <v>0</v>
      </c>
      <c r="AR570" s="649">
        <f t="shared" si="356"/>
        <v>0</v>
      </c>
      <c r="AS570" s="89">
        <f t="shared" si="357"/>
        <v>59.9</v>
      </c>
    </row>
    <row r="571" spans="2:45" hidden="1" outlineLevel="1">
      <c r="B571" s="648"/>
      <c r="C571" s="81">
        <f t="shared" si="358"/>
        <v>17</v>
      </c>
      <c r="D571" s="191"/>
      <c r="U571" s="89">
        <f t="shared" si="354"/>
        <v>0</v>
      </c>
      <c r="V571" s="89">
        <f t="shared" si="355"/>
        <v>0</v>
      </c>
      <c r="W571" s="89">
        <f t="shared" si="355"/>
        <v>0</v>
      </c>
      <c r="X571" s="89">
        <f t="shared" si="355"/>
        <v>0</v>
      </c>
      <c r="Y571" s="89">
        <f t="shared" si="355"/>
        <v>0</v>
      </c>
      <c r="Z571" s="89">
        <f t="shared" si="355"/>
        <v>0</v>
      </c>
      <c r="AA571" s="89">
        <f t="shared" si="355"/>
        <v>0</v>
      </c>
      <c r="AB571" s="89">
        <f t="shared" si="355"/>
        <v>0</v>
      </c>
      <c r="AC571" s="89">
        <f t="shared" si="355"/>
        <v>0</v>
      </c>
      <c r="AD571" s="89">
        <f t="shared" si="355"/>
        <v>0</v>
      </c>
      <c r="AE571" s="89">
        <f t="shared" si="355"/>
        <v>0</v>
      </c>
      <c r="AF571" s="89">
        <f t="shared" si="355"/>
        <v>0</v>
      </c>
      <c r="AG571" s="89">
        <f t="shared" si="356"/>
        <v>27.6</v>
      </c>
      <c r="AH571" s="89">
        <f t="shared" si="356"/>
        <v>0</v>
      </c>
      <c r="AI571" s="89">
        <f t="shared" si="356"/>
        <v>0</v>
      </c>
      <c r="AJ571" s="89">
        <f t="shared" si="356"/>
        <v>0</v>
      </c>
      <c r="AK571" s="89">
        <f t="shared" si="356"/>
        <v>0</v>
      </c>
      <c r="AL571" s="89">
        <f t="shared" si="356"/>
        <v>0</v>
      </c>
      <c r="AM571" s="89">
        <f t="shared" si="356"/>
        <v>32.299999999999997</v>
      </c>
      <c r="AN571" s="89">
        <f t="shared" si="356"/>
        <v>0</v>
      </c>
      <c r="AO571" s="89">
        <f t="shared" si="356"/>
        <v>0</v>
      </c>
      <c r="AP571" s="89">
        <f t="shared" si="356"/>
        <v>0</v>
      </c>
      <c r="AQ571" s="89">
        <f t="shared" si="356"/>
        <v>0</v>
      </c>
      <c r="AR571" s="649">
        <f t="shared" si="356"/>
        <v>0</v>
      </c>
      <c r="AS571" s="89">
        <f t="shared" si="357"/>
        <v>59.9</v>
      </c>
    </row>
    <row r="572" spans="2:45" hidden="1" outlineLevel="1">
      <c r="B572" s="648"/>
      <c r="C572" s="81">
        <f t="shared" si="358"/>
        <v>18</v>
      </c>
      <c r="D572" s="191"/>
      <c r="V572" s="89">
        <f t="shared" ref="V572:AK582" si="359">U571</f>
        <v>0</v>
      </c>
      <c r="W572" s="89">
        <f t="shared" si="359"/>
        <v>0</v>
      </c>
      <c r="X572" s="89">
        <f t="shared" si="359"/>
        <v>0</v>
      </c>
      <c r="Y572" s="89">
        <f t="shared" si="359"/>
        <v>0</v>
      </c>
      <c r="Z572" s="89">
        <f t="shared" si="359"/>
        <v>0</v>
      </c>
      <c r="AA572" s="89">
        <f t="shared" si="359"/>
        <v>0</v>
      </c>
      <c r="AB572" s="89">
        <f t="shared" si="359"/>
        <v>0</v>
      </c>
      <c r="AC572" s="89">
        <f t="shared" si="359"/>
        <v>0</v>
      </c>
      <c r="AD572" s="89">
        <f t="shared" si="359"/>
        <v>0</v>
      </c>
      <c r="AE572" s="89">
        <f t="shared" si="359"/>
        <v>0</v>
      </c>
      <c r="AF572" s="89">
        <f t="shared" si="359"/>
        <v>0</v>
      </c>
      <c r="AG572" s="89">
        <f t="shared" si="359"/>
        <v>0</v>
      </c>
      <c r="AH572" s="89">
        <f t="shared" si="359"/>
        <v>27.6</v>
      </c>
      <c r="AI572" s="89">
        <f t="shared" si="359"/>
        <v>0</v>
      </c>
      <c r="AJ572" s="89">
        <f t="shared" si="359"/>
        <v>0</v>
      </c>
      <c r="AK572" s="89">
        <f t="shared" si="359"/>
        <v>0</v>
      </c>
      <c r="AL572" s="89">
        <f t="shared" ref="AG572:AR592" si="360">AK571</f>
        <v>0</v>
      </c>
      <c r="AM572" s="89">
        <f t="shared" si="360"/>
        <v>0</v>
      </c>
      <c r="AN572" s="89">
        <f t="shared" si="360"/>
        <v>32.299999999999997</v>
      </c>
      <c r="AO572" s="89">
        <f t="shared" si="360"/>
        <v>0</v>
      </c>
      <c r="AP572" s="89">
        <f t="shared" si="360"/>
        <v>0</v>
      </c>
      <c r="AQ572" s="89">
        <f t="shared" si="360"/>
        <v>0</v>
      </c>
      <c r="AR572" s="649">
        <f t="shared" si="360"/>
        <v>0</v>
      </c>
      <c r="AS572" s="89">
        <f t="shared" si="357"/>
        <v>59.9</v>
      </c>
    </row>
    <row r="573" spans="2:45" hidden="1" outlineLevel="1">
      <c r="B573" s="648"/>
      <c r="C573" s="81">
        <f t="shared" si="358"/>
        <v>19</v>
      </c>
      <c r="D573" s="191"/>
      <c r="W573" s="89">
        <f t="shared" si="359"/>
        <v>0</v>
      </c>
      <c r="X573" s="89">
        <f t="shared" si="359"/>
        <v>0</v>
      </c>
      <c r="Y573" s="89">
        <f t="shared" si="359"/>
        <v>0</v>
      </c>
      <c r="Z573" s="89">
        <f t="shared" si="359"/>
        <v>0</v>
      </c>
      <c r="AA573" s="89">
        <f t="shared" si="359"/>
        <v>0</v>
      </c>
      <c r="AB573" s="89">
        <f t="shared" si="359"/>
        <v>0</v>
      </c>
      <c r="AC573" s="89">
        <f t="shared" si="359"/>
        <v>0</v>
      </c>
      <c r="AD573" s="89">
        <f t="shared" si="359"/>
        <v>0</v>
      </c>
      <c r="AE573" s="89">
        <f t="shared" si="359"/>
        <v>0</v>
      </c>
      <c r="AF573" s="89">
        <f t="shared" si="359"/>
        <v>0</v>
      </c>
      <c r="AG573" s="89">
        <f t="shared" si="360"/>
        <v>0</v>
      </c>
      <c r="AH573" s="89">
        <f t="shared" si="360"/>
        <v>0</v>
      </c>
      <c r="AI573" s="89">
        <f t="shared" si="360"/>
        <v>27.6</v>
      </c>
      <c r="AJ573" s="89">
        <f t="shared" si="360"/>
        <v>0</v>
      </c>
      <c r="AK573" s="89">
        <f t="shared" si="360"/>
        <v>0</v>
      </c>
      <c r="AL573" s="89">
        <f t="shared" si="360"/>
        <v>0</v>
      </c>
      <c r="AM573" s="89">
        <f t="shared" si="360"/>
        <v>0</v>
      </c>
      <c r="AN573" s="89">
        <f t="shared" si="360"/>
        <v>0</v>
      </c>
      <c r="AO573" s="89">
        <f t="shared" si="360"/>
        <v>32.299999999999997</v>
      </c>
      <c r="AP573" s="89">
        <f t="shared" si="360"/>
        <v>0</v>
      </c>
      <c r="AQ573" s="89">
        <f t="shared" si="360"/>
        <v>0</v>
      </c>
      <c r="AR573" s="649">
        <f t="shared" si="360"/>
        <v>0</v>
      </c>
      <c r="AS573" s="89">
        <f t="shared" si="357"/>
        <v>59.9</v>
      </c>
    </row>
    <row r="574" spans="2:45" hidden="1" outlineLevel="1">
      <c r="B574" s="648"/>
      <c r="C574" s="81">
        <f t="shared" si="358"/>
        <v>20</v>
      </c>
      <c r="D574" s="191"/>
      <c r="X574" s="89">
        <f t="shared" si="359"/>
        <v>0</v>
      </c>
      <c r="Y574" s="89">
        <f t="shared" si="359"/>
        <v>0</v>
      </c>
      <c r="Z574" s="89">
        <f t="shared" si="359"/>
        <v>0</v>
      </c>
      <c r="AA574" s="89">
        <f t="shared" si="359"/>
        <v>0</v>
      </c>
      <c r="AB574" s="89">
        <f t="shared" si="359"/>
        <v>0</v>
      </c>
      <c r="AC574" s="89">
        <f t="shared" si="359"/>
        <v>0</v>
      </c>
      <c r="AD574" s="89">
        <f t="shared" si="359"/>
        <v>0</v>
      </c>
      <c r="AE574" s="89">
        <f t="shared" si="359"/>
        <v>0</v>
      </c>
      <c r="AF574" s="89">
        <f t="shared" si="359"/>
        <v>0</v>
      </c>
      <c r="AG574" s="89">
        <f t="shared" si="360"/>
        <v>0</v>
      </c>
      <c r="AH574" s="89">
        <f t="shared" si="360"/>
        <v>0</v>
      </c>
      <c r="AI574" s="89">
        <f t="shared" si="360"/>
        <v>0</v>
      </c>
      <c r="AJ574" s="89">
        <f t="shared" si="360"/>
        <v>27.6</v>
      </c>
      <c r="AK574" s="89">
        <f t="shared" si="360"/>
        <v>0</v>
      </c>
      <c r="AL574" s="89">
        <f t="shared" si="360"/>
        <v>0</v>
      </c>
      <c r="AM574" s="89">
        <f t="shared" si="360"/>
        <v>0</v>
      </c>
      <c r="AN574" s="89">
        <f t="shared" si="360"/>
        <v>0</v>
      </c>
      <c r="AO574" s="89">
        <f t="shared" si="360"/>
        <v>0</v>
      </c>
      <c r="AP574" s="89">
        <f t="shared" si="360"/>
        <v>32.299999999999997</v>
      </c>
      <c r="AQ574" s="89">
        <f t="shared" si="360"/>
        <v>0</v>
      </c>
      <c r="AR574" s="649">
        <f t="shared" si="360"/>
        <v>0</v>
      </c>
      <c r="AS574" s="89">
        <f t="shared" si="357"/>
        <v>59.9</v>
      </c>
    </row>
    <row r="575" spans="2:45" hidden="1" outlineLevel="1">
      <c r="B575" s="648"/>
      <c r="C575" s="81">
        <f t="shared" si="358"/>
        <v>21</v>
      </c>
      <c r="D575" s="191"/>
      <c r="X575" s="89"/>
      <c r="Y575" s="89">
        <f t="shared" si="359"/>
        <v>0</v>
      </c>
      <c r="Z575" s="89">
        <f t="shared" si="359"/>
        <v>0</v>
      </c>
      <c r="AA575" s="89">
        <f t="shared" si="359"/>
        <v>0</v>
      </c>
      <c r="AB575" s="89">
        <f t="shared" si="359"/>
        <v>0</v>
      </c>
      <c r="AC575" s="89">
        <f t="shared" si="359"/>
        <v>0</v>
      </c>
      <c r="AD575" s="89">
        <f t="shared" si="359"/>
        <v>0</v>
      </c>
      <c r="AE575" s="89">
        <f t="shared" si="359"/>
        <v>0</v>
      </c>
      <c r="AF575" s="89">
        <f t="shared" si="359"/>
        <v>0</v>
      </c>
      <c r="AG575" s="89">
        <f t="shared" si="360"/>
        <v>0</v>
      </c>
      <c r="AH575" s="89">
        <f t="shared" si="360"/>
        <v>0</v>
      </c>
      <c r="AI575" s="89">
        <f t="shared" si="360"/>
        <v>0</v>
      </c>
      <c r="AJ575" s="89">
        <f t="shared" si="360"/>
        <v>0</v>
      </c>
      <c r="AK575" s="89">
        <f t="shared" si="360"/>
        <v>27.6</v>
      </c>
      <c r="AL575" s="89">
        <f t="shared" si="360"/>
        <v>0</v>
      </c>
      <c r="AM575" s="89">
        <f t="shared" si="360"/>
        <v>0</v>
      </c>
      <c r="AN575" s="89">
        <f t="shared" si="360"/>
        <v>0</v>
      </c>
      <c r="AO575" s="89">
        <f t="shared" si="360"/>
        <v>0</v>
      </c>
      <c r="AP575" s="89">
        <f t="shared" si="360"/>
        <v>0</v>
      </c>
      <c r="AQ575" s="89">
        <f t="shared" si="360"/>
        <v>32.299999999999997</v>
      </c>
      <c r="AR575" s="649">
        <f t="shared" si="360"/>
        <v>0</v>
      </c>
      <c r="AS575" s="89">
        <f t="shared" si="357"/>
        <v>59.9</v>
      </c>
    </row>
    <row r="576" spans="2:45" hidden="1" outlineLevel="1">
      <c r="B576" s="648"/>
      <c r="C576" s="81">
        <f t="shared" si="358"/>
        <v>22</v>
      </c>
      <c r="D576" s="191"/>
      <c r="X576" s="89"/>
      <c r="Y576" s="89"/>
      <c r="Z576" s="89">
        <f t="shared" si="359"/>
        <v>0</v>
      </c>
      <c r="AA576" s="89">
        <f t="shared" si="359"/>
        <v>0</v>
      </c>
      <c r="AB576" s="89">
        <f t="shared" si="359"/>
        <v>0</v>
      </c>
      <c r="AC576" s="89">
        <f t="shared" si="359"/>
        <v>0</v>
      </c>
      <c r="AD576" s="89">
        <f t="shared" si="359"/>
        <v>0</v>
      </c>
      <c r="AE576" s="89">
        <f t="shared" si="359"/>
        <v>0</v>
      </c>
      <c r="AF576" s="89">
        <f t="shared" si="359"/>
        <v>0</v>
      </c>
      <c r="AG576" s="89">
        <f t="shared" si="360"/>
        <v>0</v>
      </c>
      <c r="AH576" s="89">
        <f t="shared" si="360"/>
        <v>0</v>
      </c>
      <c r="AI576" s="89">
        <f t="shared" si="360"/>
        <v>0</v>
      </c>
      <c r="AJ576" s="89">
        <f t="shared" si="360"/>
        <v>0</v>
      </c>
      <c r="AK576" s="89">
        <f t="shared" si="360"/>
        <v>0</v>
      </c>
      <c r="AL576" s="89">
        <f t="shared" si="360"/>
        <v>27.6</v>
      </c>
      <c r="AM576" s="89">
        <f t="shared" si="360"/>
        <v>0</v>
      </c>
      <c r="AN576" s="89">
        <f t="shared" si="360"/>
        <v>0</v>
      </c>
      <c r="AO576" s="89">
        <f t="shared" si="360"/>
        <v>0</v>
      </c>
      <c r="AP576" s="89">
        <f t="shared" si="360"/>
        <v>0</v>
      </c>
      <c r="AQ576" s="89">
        <f t="shared" si="360"/>
        <v>0</v>
      </c>
      <c r="AR576" s="649">
        <f t="shared" si="360"/>
        <v>32.299999999999997</v>
      </c>
      <c r="AS576" s="89">
        <f t="shared" si="357"/>
        <v>59.9</v>
      </c>
    </row>
    <row r="577" spans="2:45" hidden="1" outlineLevel="1">
      <c r="B577" s="648"/>
      <c r="C577" s="81">
        <f t="shared" si="358"/>
        <v>23</v>
      </c>
      <c r="D577" s="191"/>
      <c r="X577" s="89"/>
      <c r="Y577" s="89"/>
      <c r="Z577" s="89"/>
      <c r="AA577" s="89">
        <f t="shared" si="359"/>
        <v>0</v>
      </c>
      <c r="AB577" s="89">
        <f t="shared" si="359"/>
        <v>0</v>
      </c>
      <c r="AC577" s="89">
        <f t="shared" si="359"/>
        <v>0</v>
      </c>
      <c r="AD577" s="89">
        <f t="shared" si="359"/>
        <v>0</v>
      </c>
      <c r="AE577" s="89">
        <f t="shared" si="359"/>
        <v>0</v>
      </c>
      <c r="AF577" s="89">
        <f t="shared" si="359"/>
        <v>0</v>
      </c>
      <c r="AG577" s="89">
        <f t="shared" si="360"/>
        <v>0</v>
      </c>
      <c r="AH577" s="89">
        <f t="shared" si="360"/>
        <v>0</v>
      </c>
      <c r="AI577" s="89">
        <f t="shared" si="360"/>
        <v>0</v>
      </c>
      <c r="AJ577" s="89">
        <f t="shared" si="360"/>
        <v>0</v>
      </c>
      <c r="AK577" s="89">
        <f t="shared" si="360"/>
        <v>0</v>
      </c>
      <c r="AL577" s="89">
        <f t="shared" si="360"/>
        <v>0</v>
      </c>
      <c r="AM577" s="89">
        <f t="shared" si="360"/>
        <v>27.6</v>
      </c>
      <c r="AN577" s="89">
        <f t="shared" si="360"/>
        <v>0</v>
      </c>
      <c r="AO577" s="89">
        <f t="shared" si="360"/>
        <v>0</v>
      </c>
      <c r="AP577" s="89">
        <f t="shared" si="360"/>
        <v>0</v>
      </c>
      <c r="AQ577" s="89">
        <f t="shared" si="360"/>
        <v>0</v>
      </c>
      <c r="AR577" s="649">
        <f t="shared" si="360"/>
        <v>0</v>
      </c>
      <c r="AS577" s="89">
        <f t="shared" si="357"/>
        <v>27.6</v>
      </c>
    </row>
    <row r="578" spans="2:45" hidden="1" outlineLevel="1">
      <c r="B578" s="648"/>
      <c r="C578" s="81">
        <f t="shared" si="358"/>
        <v>24</v>
      </c>
      <c r="D578" s="191"/>
      <c r="X578" s="89"/>
      <c r="Y578" s="89"/>
      <c r="Z578" s="89"/>
      <c r="AA578" s="89"/>
      <c r="AB578" s="89">
        <f t="shared" si="359"/>
        <v>0</v>
      </c>
      <c r="AC578" s="89">
        <f t="shared" si="359"/>
        <v>0</v>
      </c>
      <c r="AD578" s="89">
        <f t="shared" si="359"/>
        <v>0</v>
      </c>
      <c r="AE578" s="89">
        <f t="shared" si="359"/>
        <v>0</v>
      </c>
      <c r="AF578" s="89">
        <f t="shared" si="359"/>
        <v>0</v>
      </c>
      <c r="AG578" s="89">
        <f t="shared" si="360"/>
        <v>0</v>
      </c>
      <c r="AH578" s="89">
        <f t="shared" si="360"/>
        <v>0</v>
      </c>
      <c r="AI578" s="89">
        <f t="shared" si="360"/>
        <v>0</v>
      </c>
      <c r="AJ578" s="89">
        <f t="shared" si="360"/>
        <v>0</v>
      </c>
      <c r="AK578" s="89">
        <f t="shared" si="360"/>
        <v>0</v>
      </c>
      <c r="AL578" s="89">
        <f t="shared" si="360"/>
        <v>0</v>
      </c>
      <c r="AM578" s="89">
        <f t="shared" si="360"/>
        <v>0</v>
      </c>
      <c r="AN578" s="89">
        <f t="shared" si="360"/>
        <v>27.6</v>
      </c>
      <c r="AO578" s="89">
        <f t="shared" si="360"/>
        <v>0</v>
      </c>
      <c r="AP578" s="89">
        <f t="shared" si="360"/>
        <v>0</v>
      </c>
      <c r="AQ578" s="89">
        <f t="shared" si="360"/>
        <v>0</v>
      </c>
      <c r="AR578" s="649">
        <f t="shared" si="360"/>
        <v>0</v>
      </c>
      <c r="AS578" s="89">
        <f t="shared" si="357"/>
        <v>27.6</v>
      </c>
    </row>
    <row r="579" spans="2:45" hidden="1" outlineLevel="1">
      <c r="B579" s="648"/>
      <c r="C579" s="81">
        <f t="shared" si="358"/>
        <v>25</v>
      </c>
      <c r="D579" s="191"/>
      <c r="X579" s="89"/>
      <c r="Y579" s="89"/>
      <c r="Z579" s="89"/>
      <c r="AA579" s="89"/>
      <c r="AB579" s="89"/>
      <c r="AC579" s="89">
        <f t="shared" si="359"/>
        <v>0</v>
      </c>
      <c r="AD579" s="89">
        <f t="shared" si="359"/>
        <v>0</v>
      </c>
      <c r="AE579" s="89">
        <f t="shared" si="359"/>
        <v>0</v>
      </c>
      <c r="AF579" s="89">
        <f t="shared" si="359"/>
        <v>0</v>
      </c>
      <c r="AG579" s="89">
        <f t="shared" si="360"/>
        <v>0</v>
      </c>
      <c r="AH579" s="89">
        <f t="shared" si="360"/>
        <v>0</v>
      </c>
      <c r="AI579" s="89">
        <f t="shared" si="360"/>
        <v>0</v>
      </c>
      <c r="AJ579" s="89">
        <f t="shared" si="360"/>
        <v>0</v>
      </c>
      <c r="AK579" s="89">
        <f t="shared" si="360"/>
        <v>0</v>
      </c>
      <c r="AL579" s="89">
        <f t="shared" si="360"/>
        <v>0</v>
      </c>
      <c r="AM579" s="89">
        <f t="shared" si="360"/>
        <v>0</v>
      </c>
      <c r="AN579" s="89">
        <f t="shared" si="360"/>
        <v>0</v>
      </c>
      <c r="AO579" s="89">
        <f t="shared" si="360"/>
        <v>27.6</v>
      </c>
      <c r="AP579" s="89">
        <f t="shared" si="360"/>
        <v>0</v>
      </c>
      <c r="AQ579" s="89">
        <f t="shared" si="360"/>
        <v>0</v>
      </c>
      <c r="AR579" s="649">
        <f t="shared" si="360"/>
        <v>0</v>
      </c>
      <c r="AS579" s="89">
        <f t="shared" si="357"/>
        <v>27.6</v>
      </c>
    </row>
    <row r="580" spans="2:45" hidden="1" outlineLevel="1">
      <c r="B580" s="648"/>
      <c r="C580" s="81">
        <f t="shared" si="358"/>
        <v>26</v>
      </c>
      <c r="D580" s="191"/>
      <c r="X580" s="89"/>
      <c r="Y580" s="89"/>
      <c r="Z580" s="89"/>
      <c r="AA580" s="89"/>
      <c r="AB580" s="89"/>
      <c r="AC580" s="89"/>
      <c r="AD580" s="89">
        <f t="shared" si="359"/>
        <v>0</v>
      </c>
      <c r="AE580" s="89">
        <f t="shared" si="359"/>
        <v>0</v>
      </c>
      <c r="AF580" s="89">
        <f t="shared" si="359"/>
        <v>0</v>
      </c>
      <c r="AG580" s="89">
        <f t="shared" si="360"/>
        <v>0</v>
      </c>
      <c r="AH580" s="89">
        <f t="shared" si="360"/>
        <v>0</v>
      </c>
      <c r="AI580" s="89">
        <f t="shared" si="360"/>
        <v>0</v>
      </c>
      <c r="AJ580" s="89">
        <f t="shared" si="360"/>
        <v>0</v>
      </c>
      <c r="AK580" s="89">
        <f t="shared" si="360"/>
        <v>0</v>
      </c>
      <c r="AL580" s="89">
        <f t="shared" si="360"/>
        <v>0</v>
      </c>
      <c r="AM580" s="89">
        <f t="shared" si="360"/>
        <v>0</v>
      </c>
      <c r="AN580" s="89">
        <f t="shared" si="360"/>
        <v>0</v>
      </c>
      <c r="AO580" s="89">
        <f t="shared" si="360"/>
        <v>0</v>
      </c>
      <c r="AP580" s="89">
        <f t="shared" si="360"/>
        <v>27.6</v>
      </c>
      <c r="AQ580" s="89">
        <f t="shared" si="360"/>
        <v>0</v>
      </c>
      <c r="AR580" s="649">
        <f t="shared" si="360"/>
        <v>0</v>
      </c>
      <c r="AS580" s="89">
        <f t="shared" si="357"/>
        <v>27.6</v>
      </c>
    </row>
    <row r="581" spans="2:45" hidden="1" outlineLevel="1">
      <c r="B581" s="648"/>
      <c r="C581" s="81">
        <f t="shared" si="358"/>
        <v>27</v>
      </c>
      <c r="D581" s="191"/>
      <c r="X581" s="89"/>
      <c r="Y581" s="89"/>
      <c r="Z581" s="89"/>
      <c r="AA581" s="89"/>
      <c r="AB581" s="89"/>
      <c r="AC581" s="89"/>
      <c r="AD581" s="89"/>
      <c r="AE581" s="89">
        <f t="shared" si="359"/>
        <v>0</v>
      </c>
      <c r="AF581" s="89">
        <f t="shared" si="359"/>
        <v>0</v>
      </c>
      <c r="AG581" s="89">
        <f t="shared" si="360"/>
        <v>0</v>
      </c>
      <c r="AH581" s="89">
        <f t="shared" si="360"/>
        <v>0</v>
      </c>
      <c r="AI581" s="89">
        <f t="shared" si="360"/>
        <v>0</v>
      </c>
      <c r="AJ581" s="89">
        <f t="shared" si="360"/>
        <v>0</v>
      </c>
      <c r="AK581" s="89">
        <f t="shared" si="360"/>
        <v>0</v>
      </c>
      <c r="AL581" s="89">
        <f t="shared" si="360"/>
        <v>0</v>
      </c>
      <c r="AM581" s="89">
        <f t="shared" si="360"/>
        <v>0</v>
      </c>
      <c r="AN581" s="89">
        <f t="shared" si="360"/>
        <v>0</v>
      </c>
      <c r="AO581" s="89">
        <f t="shared" si="360"/>
        <v>0</v>
      </c>
      <c r="AP581" s="89">
        <f t="shared" si="360"/>
        <v>0</v>
      </c>
      <c r="AQ581" s="89">
        <f t="shared" si="360"/>
        <v>27.6</v>
      </c>
      <c r="AR581" s="649">
        <f t="shared" si="360"/>
        <v>0</v>
      </c>
      <c r="AS581" s="89">
        <f t="shared" si="357"/>
        <v>27.6</v>
      </c>
    </row>
    <row r="582" spans="2:45" hidden="1" outlineLevel="1">
      <c r="B582" s="648"/>
      <c r="C582" s="81">
        <f t="shared" si="358"/>
        <v>28</v>
      </c>
      <c r="D582" s="191"/>
      <c r="X582" s="89"/>
      <c r="Y582" s="89"/>
      <c r="Z582" s="89"/>
      <c r="AA582" s="89"/>
      <c r="AB582" s="89"/>
      <c r="AC582" s="89"/>
      <c r="AD582" s="89"/>
      <c r="AE582" s="89"/>
      <c r="AF582" s="89">
        <f t="shared" si="359"/>
        <v>0</v>
      </c>
      <c r="AG582" s="89">
        <f t="shared" si="360"/>
        <v>0</v>
      </c>
      <c r="AH582" s="89">
        <f t="shared" si="360"/>
        <v>0</v>
      </c>
      <c r="AI582" s="89">
        <f t="shared" si="360"/>
        <v>0</v>
      </c>
      <c r="AJ582" s="89">
        <f t="shared" si="360"/>
        <v>0</v>
      </c>
      <c r="AK582" s="89">
        <f t="shared" si="360"/>
        <v>0</v>
      </c>
      <c r="AL582" s="89">
        <f t="shared" si="360"/>
        <v>0</v>
      </c>
      <c r="AM582" s="89">
        <f t="shared" si="360"/>
        <v>0</v>
      </c>
      <c r="AN582" s="89">
        <f t="shared" si="360"/>
        <v>0</v>
      </c>
      <c r="AO582" s="89">
        <f t="shared" si="360"/>
        <v>0</v>
      </c>
      <c r="AP582" s="89">
        <f t="shared" si="360"/>
        <v>0</v>
      </c>
      <c r="AQ582" s="89">
        <f t="shared" si="360"/>
        <v>0</v>
      </c>
      <c r="AR582" s="649">
        <f t="shared" si="360"/>
        <v>27.6</v>
      </c>
      <c r="AS582" s="89">
        <f t="shared" si="357"/>
        <v>27.6</v>
      </c>
    </row>
    <row r="583" spans="2:45" hidden="1" outlineLevel="1">
      <c r="B583" s="648"/>
      <c r="C583" s="81">
        <f t="shared" si="358"/>
        <v>29</v>
      </c>
      <c r="D583" s="191"/>
      <c r="X583" s="89"/>
      <c r="Y583" s="89"/>
      <c r="Z583" s="89"/>
      <c r="AA583" s="89"/>
      <c r="AB583" s="89"/>
      <c r="AC583" s="89"/>
      <c r="AD583" s="89"/>
      <c r="AE583" s="89"/>
      <c r="AF583" s="89"/>
      <c r="AG583" s="89">
        <f t="shared" si="360"/>
        <v>0</v>
      </c>
      <c r="AH583" s="89">
        <f t="shared" si="360"/>
        <v>0</v>
      </c>
      <c r="AI583" s="89">
        <f t="shared" si="360"/>
        <v>0</v>
      </c>
      <c r="AJ583" s="89">
        <f t="shared" si="360"/>
        <v>0</v>
      </c>
      <c r="AK583" s="89">
        <f t="shared" si="360"/>
        <v>0</v>
      </c>
      <c r="AL583" s="89">
        <f t="shared" si="360"/>
        <v>0</v>
      </c>
      <c r="AM583" s="89">
        <f t="shared" si="360"/>
        <v>0</v>
      </c>
      <c r="AN583" s="89">
        <f t="shared" si="360"/>
        <v>0</v>
      </c>
      <c r="AO583" s="89">
        <f t="shared" si="360"/>
        <v>0</v>
      </c>
      <c r="AP583" s="89">
        <f t="shared" si="360"/>
        <v>0</v>
      </c>
      <c r="AQ583" s="89">
        <f t="shared" si="360"/>
        <v>0</v>
      </c>
      <c r="AR583" s="649">
        <f t="shared" si="360"/>
        <v>0</v>
      </c>
      <c r="AS583" s="89">
        <f t="shared" si="357"/>
        <v>0</v>
      </c>
    </row>
    <row r="584" spans="2:45" hidden="1" outlineLevel="1">
      <c r="B584" s="648"/>
      <c r="C584" s="81">
        <f t="shared" si="358"/>
        <v>30</v>
      </c>
      <c r="D584" s="191"/>
      <c r="X584" s="89"/>
      <c r="Y584" s="89"/>
      <c r="Z584" s="89"/>
      <c r="AA584" s="89"/>
      <c r="AB584" s="89"/>
      <c r="AC584" s="89"/>
      <c r="AD584" s="89"/>
      <c r="AE584" s="89"/>
      <c r="AF584" s="89"/>
      <c r="AG584" s="89"/>
      <c r="AH584" s="89">
        <f t="shared" si="360"/>
        <v>0</v>
      </c>
      <c r="AI584" s="89">
        <f t="shared" si="360"/>
        <v>0</v>
      </c>
      <c r="AJ584" s="89">
        <f t="shared" si="360"/>
        <v>0</v>
      </c>
      <c r="AK584" s="89">
        <f t="shared" si="360"/>
        <v>0</v>
      </c>
      <c r="AL584" s="89">
        <f t="shared" si="360"/>
        <v>0</v>
      </c>
      <c r="AM584" s="89">
        <f t="shared" si="360"/>
        <v>0</v>
      </c>
      <c r="AN584" s="89">
        <f t="shared" si="360"/>
        <v>0</v>
      </c>
      <c r="AO584" s="89">
        <f t="shared" si="360"/>
        <v>0</v>
      </c>
      <c r="AP584" s="89">
        <f t="shared" si="360"/>
        <v>0</v>
      </c>
      <c r="AQ584" s="89">
        <f t="shared" si="360"/>
        <v>0</v>
      </c>
      <c r="AR584" s="649">
        <f t="shared" si="360"/>
        <v>0</v>
      </c>
      <c r="AS584" s="89">
        <f t="shared" si="357"/>
        <v>0</v>
      </c>
    </row>
    <row r="585" spans="2:45" hidden="1" outlineLevel="1">
      <c r="B585" s="648"/>
      <c r="C585" s="81">
        <f t="shared" si="358"/>
        <v>31</v>
      </c>
      <c r="D585" s="191"/>
      <c r="X585" s="89"/>
      <c r="Y585" s="89"/>
      <c r="Z585" s="89"/>
      <c r="AA585" s="89"/>
      <c r="AB585" s="89"/>
      <c r="AC585" s="89"/>
      <c r="AD585" s="89"/>
      <c r="AE585" s="89"/>
      <c r="AF585" s="89"/>
      <c r="AG585" s="89"/>
      <c r="AH585" s="89"/>
      <c r="AI585" s="89">
        <f>AH584</f>
        <v>0</v>
      </c>
      <c r="AJ585" s="89">
        <f t="shared" si="360"/>
        <v>0</v>
      </c>
      <c r="AK585" s="89">
        <f t="shared" si="360"/>
        <v>0</v>
      </c>
      <c r="AL585" s="89">
        <f t="shared" si="360"/>
        <v>0</v>
      </c>
      <c r="AM585" s="89">
        <f t="shared" si="360"/>
        <v>0</v>
      </c>
      <c r="AN585" s="89">
        <f t="shared" si="360"/>
        <v>0</v>
      </c>
      <c r="AO585" s="89">
        <f t="shared" si="360"/>
        <v>0</v>
      </c>
      <c r="AP585" s="89">
        <f t="shared" si="360"/>
        <v>0</v>
      </c>
      <c r="AQ585" s="89">
        <f t="shared" si="360"/>
        <v>0</v>
      </c>
      <c r="AR585" s="649">
        <f t="shared" si="360"/>
        <v>0</v>
      </c>
      <c r="AS585" s="89">
        <f>SUM(E585:AR585)</f>
        <v>0</v>
      </c>
    </row>
    <row r="586" spans="2:45" hidden="1" outlineLevel="1">
      <c r="B586" s="648"/>
      <c r="C586" s="81">
        <f t="shared" si="358"/>
        <v>32</v>
      </c>
      <c r="D586" s="191"/>
      <c r="X586" s="89"/>
      <c r="Y586" s="89"/>
      <c r="Z586" s="89"/>
      <c r="AA586" s="89"/>
      <c r="AB586" s="89"/>
      <c r="AC586" s="89"/>
      <c r="AD586" s="89"/>
      <c r="AE586" s="89"/>
      <c r="AF586" s="89"/>
      <c r="AG586" s="89"/>
      <c r="AH586" s="89"/>
      <c r="AI586" s="89"/>
      <c r="AJ586" s="89">
        <f>AI585</f>
        <v>0</v>
      </c>
      <c r="AK586" s="89">
        <f t="shared" si="360"/>
        <v>0</v>
      </c>
      <c r="AL586" s="89">
        <f t="shared" si="360"/>
        <v>0</v>
      </c>
      <c r="AM586" s="89">
        <f t="shared" si="360"/>
        <v>0</v>
      </c>
      <c r="AN586" s="89">
        <f t="shared" si="360"/>
        <v>0</v>
      </c>
      <c r="AO586" s="89">
        <f t="shared" si="360"/>
        <v>0</v>
      </c>
      <c r="AP586" s="89">
        <f t="shared" si="360"/>
        <v>0</v>
      </c>
      <c r="AQ586" s="89">
        <f t="shared" si="360"/>
        <v>0</v>
      </c>
      <c r="AR586" s="649">
        <f t="shared" si="360"/>
        <v>0</v>
      </c>
      <c r="AS586" s="89">
        <f t="shared" ref="AS586:AS594" si="361">SUM(E586:AR586)</f>
        <v>0</v>
      </c>
    </row>
    <row r="587" spans="2:45" hidden="1" outlineLevel="1">
      <c r="B587" s="648"/>
      <c r="C587" s="81">
        <f t="shared" si="358"/>
        <v>33</v>
      </c>
      <c r="D587" s="191"/>
      <c r="X587" s="89"/>
      <c r="Y587" s="89"/>
      <c r="Z587" s="89"/>
      <c r="AA587" s="89"/>
      <c r="AB587" s="89"/>
      <c r="AC587" s="89"/>
      <c r="AD587" s="89"/>
      <c r="AE587" s="89"/>
      <c r="AF587" s="89"/>
      <c r="AG587" s="89"/>
      <c r="AH587" s="89"/>
      <c r="AI587" s="89"/>
      <c r="AJ587" s="89"/>
      <c r="AK587" s="89">
        <f>AJ586</f>
        <v>0</v>
      </c>
      <c r="AL587" s="89">
        <f t="shared" si="360"/>
        <v>0</v>
      </c>
      <c r="AM587" s="89">
        <f t="shared" si="360"/>
        <v>0</v>
      </c>
      <c r="AN587" s="89">
        <f t="shared" si="360"/>
        <v>0</v>
      </c>
      <c r="AO587" s="89">
        <f t="shared" si="360"/>
        <v>0</v>
      </c>
      <c r="AP587" s="89">
        <f t="shared" si="360"/>
        <v>0</v>
      </c>
      <c r="AQ587" s="89">
        <f t="shared" si="360"/>
        <v>0</v>
      </c>
      <c r="AR587" s="649">
        <f t="shared" si="360"/>
        <v>0</v>
      </c>
      <c r="AS587" s="89">
        <f t="shared" si="361"/>
        <v>0</v>
      </c>
    </row>
    <row r="588" spans="2:45" hidden="1" outlineLevel="1">
      <c r="B588" s="648"/>
      <c r="C588" s="81">
        <f t="shared" si="358"/>
        <v>34</v>
      </c>
      <c r="D588" s="191"/>
      <c r="X588" s="89"/>
      <c r="Y588" s="89"/>
      <c r="Z588" s="89"/>
      <c r="AA588" s="89"/>
      <c r="AB588" s="89"/>
      <c r="AC588" s="89"/>
      <c r="AD588" s="89"/>
      <c r="AE588" s="89"/>
      <c r="AF588" s="89"/>
      <c r="AG588" s="89"/>
      <c r="AH588" s="89"/>
      <c r="AI588" s="89"/>
      <c r="AJ588" s="89"/>
      <c r="AK588" s="89"/>
      <c r="AL588" s="89">
        <f>AK587</f>
        <v>0</v>
      </c>
      <c r="AM588" s="89">
        <f t="shared" si="360"/>
        <v>0</v>
      </c>
      <c r="AN588" s="89">
        <f t="shared" si="360"/>
        <v>0</v>
      </c>
      <c r="AO588" s="89">
        <f t="shared" si="360"/>
        <v>0</v>
      </c>
      <c r="AP588" s="89">
        <f t="shared" si="360"/>
        <v>0</v>
      </c>
      <c r="AQ588" s="89">
        <f t="shared" si="360"/>
        <v>0</v>
      </c>
      <c r="AR588" s="649">
        <f t="shared" si="360"/>
        <v>0</v>
      </c>
      <c r="AS588" s="89">
        <f t="shared" si="361"/>
        <v>0</v>
      </c>
    </row>
    <row r="589" spans="2:45" hidden="1" outlineLevel="1">
      <c r="B589" s="648"/>
      <c r="C589" s="81">
        <f t="shared" si="358"/>
        <v>35</v>
      </c>
      <c r="D589" s="191"/>
      <c r="X589" s="89"/>
      <c r="Y589" s="89"/>
      <c r="Z589" s="89"/>
      <c r="AA589" s="89"/>
      <c r="AB589" s="89"/>
      <c r="AC589" s="89"/>
      <c r="AD589" s="89"/>
      <c r="AE589" s="89"/>
      <c r="AF589" s="89"/>
      <c r="AG589" s="89"/>
      <c r="AH589" s="89"/>
      <c r="AI589" s="89"/>
      <c r="AJ589" s="89"/>
      <c r="AK589" s="89"/>
      <c r="AL589" s="89"/>
      <c r="AM589" s="89">
        <f>AL588</f>
        <v>0</v>
      </c>
      <c r="AN589" s="89">
        <f t="shared" si="360"/>
        <v>0</v>
      </c>
      <c r="AO589" s="89">
        <f t="shared" si="360"/>
        <v>0</v>
      </c>
      <c r="AP589" s="89">
        <f t="shared" si="360"/>
        <v>0</v>
      </c>
      <c r="AQ589" s="89">
        <f t="shared" si="360"/>
        <v>0</v>
      </c>
      <c r="AR589" s="649">
        <f t="shared" si="360"/>
        <v>0</v>
      </c>
      <c r="AS589" s="89">
        <f t="shared" si="361"/>
        <v>0</v>
      </c>
    </row>
    <row r="590" spans="2:45" hidden="1" outlineLevel="1">
      <c r="B590" s="648"/>
      <c r="C590" s="81">
        <f t="shared" si="358"/>
        <v>36</v>
      </c>
      <c r="D590" s="191"/>
      <c r="X590" s="89"/>
      <c r="Y590" s="89"/>
      <c r="Z590" s="89"/>
      <c r="AA590" s="89"/>
      <c r="AB590" s="89"/>
      <c r="AC590" s="89"/>
      <c r="AD590" s="89"/>
      <c r="AE590" s="89"/>
      <c r="AF590" s="89"/>
      <c r="AG590" s="89"/>
      <c r="AH590" s="89"/>
      <c r="AI590" s="89"/>
      <c r="AJ590" s="89"/>
      <c r="AK590" s="89"/>
      <c r="AL590" s="89"/>
      <c r="AM590" s="89"/>
      <c r="AN590" s="89">
        <f>AM589</f>
        <v>0</v>
      </c>
      <c r="AO590" s="89">
        <f t="shared" si="360"/>
        <v>0</v>
      </c>
      <c r="AP590" s="89">
        <f t="shared" si="360"/>
        <v>0</v>
      </c>
      <c r="AQ590" s="89">
        <f t="shared" si="360"/>
        <v>0</v>
      </c>
      <c r="AR590" s="649">
        <f t="shared" si="360"/>
        <v>0</v>
      </c>
      <c r="AS590" s="89">
        <f t="shared" si="361"/>
        <v>0</v>
      </c>
    </row>
    <row r="591" spans="2:45" hidden="1" outlineLevel="1">
      <c r="B591" s="648"/>
      <c r="C591" s="81">
        <f t="shared" si="358"/>
        <v>37</v>
      </c>
      <c r="D591" s="191"/>
      <c r="X591" s="89"/>
      <c r="Y591" s="89"/>
      <c r="Z591" s="89"/>
      <c r="AA591" s="89"/>
      <c r="AB591" s="89"/>
      <c r="AC591" s="89"/>
      <c r="AD591" s="89"/>
      <c r="AE591" s="89"/>
      <c r="AF591" s="89"/>
      <c r="AG591" s="89"/>
      <c r="AH591" s="89"/>
      <c r="AI591" s="89"/>
      <c r="AJ591" s="89"/>
      <c r="AK591" s="89"/>
      <c r="AL591" s="89"/>
      <c r="AM591" s="89"/>
      <c r="AN591" s="89"/>
      <c r="AO591" s="89">
        <f>AN590</f>
        <v>0</v>
      </c>
      <c r="AP591" s="89">
        <f t="shared" si="360"/>
        <v>0</v>
      </c>
      <c r="AQ591" s="89">
        <f t="shared" si="360"/>
        <v>0</v>
      </c>
      <c r="AR591" s="649">
        <f t="shared" si="360"/>
        <v>0</v>
      </c>
      <c r="AS591" s="89">
        <f t="shared" si="361"/>
        <v>0</v>
      </c>
    </row>
    <row r="592" spans="2:45" hidden="1" outlineLevel="1">
      <c r="B592" s="648"/>
      <c r="C592" s="81">
        <f t="shared" si="358"/>
        <v>38</v>
      </c>
      <c r="D592" s="191"/>
      <c r="X592" s="89"/>
      <c r="Y592" s="89"/>
      <c r="Z592" s="89"/>
      <c r="AA592" s="89"/>
      <c r="AB592" s="89"/>
      <c r="AC592" s="89"/>
      <c r="AD592" s="89"/>
      <c r="AE592" s="89"/>
      <c r="AF592" s="89"/>
      <c r="AG592" s="89"/>
      <c r="AH592" s="89"/>
      <c r="AI592" s="89"/>
      <c r="AJ592" s="89"/>
      <c r="AK592" s="89"/>
      <c r="AL592" s="89"/>
      <c r="AM592" s="89"/>
      <c r="AN592" s="89"/>
      <c r="AO592" s="89"/>
      <c r="AP592" s="89">
        <f>AO591</f>
        <v>0</v>
      </c>
      <c r="AQ592" s="89">
        <f t="shared" si="360"/>
        <v>0</v>
      </c>
      <c r="AR592" s="649">
        <f t="shared" si="360"/>
        <v>0</v>
      </c>
      <c r="AS592" s="89">
        <f t="shared" si="361"/>
        <v>0</v>
      </c>
    </row>
    <row r="593" spans="1:45" hidden="1" outlineLevel="1">
      <c r="B593" s="648"/>
      <c r="C593" s="81">
        <f t="shared" si="358"/>
        <v>39</v>
      </c>
      <c r="D593" s="191"/>
      <c r="X593" s="89"/>
      <c r="Y593" s="89"/>
      <c r="Z593" s="89"/>
      <c r="AA593" s="89"/>
      <c r="AB593" s="89"/>
      <c r="AC593" s="89"/>
      <c r="AD593" s="89"/>
      <c r="AE593" s="89"/>
      <c r="AF593" s="89"/>
      <c r="AG593" s="89"/>
      <c r="AH593" s="89"/>
      <c r="AI593" s="89"/>
      <c r="AJ593" s="89"/>
      <c r="AK593" s="89"/>
      <c r="AL593" s="89"/>
      <c r="AM593" s="89"/>
      <c r="AN593" s="89"/>
      <c r="AO593" s="89"/>
      <c r="AP593" s="89"/>
      <c r="AQ593" s="89">
        <f>AP592</f>
        <v>0</v>
      </c>
      <c r="AR593" s="649">
        <f>AQ592</f>
        <v>0</v>
      </c>
      <c r="AS593" s="89">
        <f t="shared" si="361"/>
        <v>0</v>
      </c>
    </row>
    <row r="594" spans="1:45" hidden="1" outlineLevel="1">
      <c r="B594" s="650"/>
      <c r="C594" s="126">
        <f t="shared" si="358"/>
        <v>40</v>
      </c>
      <c r="D594" s="247"/>
      <c r="E594" s="148"/>
      <c r="F594" s="148"/>
      <c r="G594" s="148"/>
      <c r="H594" s="148"/>
      <c r="I594" s="148"/>
      <c r="J594" s="148"/>
      <c r="K594" s="148"/>
      <c r="L594" s="148"/>
      <c r="M594" s="148"/>
      <c r="N594" s="148"/>
      <c r="O594" s="148"/>
      <c r="P594" s="148"/>
      <c r="Q594" s="148"/>
      <c r="R594" s="148"/>
      <c r="S594" s="148"/>
      <c r="T594" s="148"/>
      <c r="U594" s="148"/>
      <c r="V594" s="148"/>
      <c r="W594" s="148"/>
      <c r="X594" s="603"/>
      <c r="Y594" s="603"/>
      <c r="Z594" s="603"/>
      <c r="AA594" s="603"/>
      <c r="AB594" s="603"/>
      <c r="AC594" s="603"/>
      <c r="AD594" s="603"/>
      <c r="AE594" s="603"/>
      <c r="AF594" s="603"/>
      <c r="AG594" s="603"/>
      <c r="AH594" s="603"/>
      <c r="AI594" s="603"/>
      <c r="AJ594" s="603"/>
      <c r="AK594" s="603"/>
      <c r="AL594" s="603"/>
      <c r="AM594" s="603"/>
      <c r="AN594" s="603"/>
      <c r="AO594" s="603"/>
      <c r="AP594" s="603"/>
      <c r="AQ594" s="603"/>
      <c r="AR594" s="651">
        <f>AQ593</f>
        <v>0</v>
      </c>
      <c r="AS594" s="89">
        <f t="shared" si="361"/>
        <v>0</v>
      </c>
    </row>
    <row r="595" spans="1:45" s="174" customFormat="1" ht="5.25" customHeight="1">
      <c r="A595" s="158"/>
      <c r="C595" s="480"/>
      <c r="D595" s="184"/>
      <c r="E595" s="185"/>
      <c r="F595" s="185"/>
      <c r="G595" s="185"/>
      <c r="H595" s="185"/>
      <c r="I595" s="185"/>
      <c r="J595" s="185"/>
      <c r="K595" s="185"/>
      <c r="L595" s="185"/>
      <c r="M595" s="185"/>
      <c r="N595" s="185"/>
      <c r="O595" s="185"/>
      <c r="P595" s="185"/>
      <c r="Q595" s="185"/>
      <c r="R595" s="185"/>
      <c r="S595" s="185"/>
      <c r="T595" s="185"/>
      <c r="U595" s="185"/>
      <c r="V595" s="185"/>
      <c r="W595" s="185"/>
      <c r="X595" s="185"/>
      <c r="Y595" s="185"/>
      <c r="Z595" s="185"/>
      <c r="AA595" s="185"/>
      <c r="AB595" s="185"/>
      <c r="AC595" s="185"/>
      <c r="AD595" s="185"/>
      <c r="AE595" s="185"/>
      <c r="AF595" s="185"/>
      <c r="AG595" s="185"/>
      <c r="AH595" s="185"/>
      <c r="AI595" s="185"/>
      <c r="AJ595" s="185"/>
      <c r="AK595" s="185"/>
      <c r="AL595" s="185"/>
      <c r="AM595" s="185"/>
      <c r="AN595" s="185"/>
      <c r="AO595" s="185"/>
      <c r="AP595" s="185"/>
      <c r="AQ595" s="185"/>
      <c r="AR595" s="185"/>
      <c r="AS595" s="185"/>
    </row>
    <row r="596" spans="1:45" collapsed="1">
      <c r="B596" s="877" t="s">
        <v>1185</v>
      </c>
      <c r="C596" s="199" t="s">
        <v>418</v>
      </c>
      <c r="D596" s="658" t="s">
        <v>689</v>
      </c>
      <c r="E596" s="659"/>
      <c r="F596" s="659"/>
      <c r="G596" s="659"/>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c r="AL596" s="284"/>
      <c r="AM596" s="284"/>
      <c r="AN596" s="284"/>
      <c r="AO596" s="284"/>
      <c r="AP596" s="284"/>
      <c r="AQ596" s="284"/>
      <c r="AR596" s="1008"/>
    </row>
    <row r="597" spans="1:45" hidden="1" outlineLevel="1">
      <c r="B597" s="648"/>
      <c r="C597" s="81">
        <v>1</v>
      </c>
      <c r="D597" s="191"/>
      <c r="E597" s="89">
        <v>0</v>
      </c>
      <c r="F597" s="89">
        <v>0</v>
      </c>
      <c r="G597" s="89">
        <v>0</v>
      </c>
      <c r="H597" s="89">
        <v>0</v>
      </c>
      <c r="I597" s="89">
        <v>0</v>
      </c>
      <c r="J597" s="89">
        <v>0</v>
      </c>
      <c r="K597" s="89">
        <v>0</v>
      </c>
      <c r="L597" s="89">
        <v>0</v>
      </c>
      <c r="M597" s="89">
        <v>0</v>
      </c>
      <c r="N597" s="89">
        <v>0</v>
      </c>
      <c r="O597" s="89">
        <v>0</v>
      </c>
      <c r="P597" s="89">
        <v>0</v>
      </c>
      <c r="Q597" s="89">
        <v>10.8</v>
      </c>
      <c r="R597" s="89">
        <v>0</v>
      </c>
      <c r="S597" s="89">
        <v>0</v>
      </c>
      <c r="T597" s="89">
        <v>0</v>
      </c>
      <c r="U597" s="89">
        <v>0</v>
      </c>
      <c r="V597" s="89">
        <v>0</v>
      </c>
      <c r="W597" s="89">
        <v>65.3</v>
      </c>
      <c r="X597" s="89">
        <v>0</v>
      </c>
      <c r="Y597" s="89">
        <v>0</v>
      </c>
      <c r="Z597" s="89">
        <v>0</v>
      </c>
      <c r="AA597" s="89">
        <v>0</v>
      </c>
      <c r="AB597" s="89">
        <v>0</v>
      </c>
      <c r="AC597" s="89">
        <v>0</v>
      </c>
      <c r="AD597" s="89">
        <v>29</v>
      </c>
      <c r="AE597" s="89">
        <v>0</v>
      </c>
      <c r="AF597" s="89">
        <v>0</v>
      </c>
      <c r="AG597" s="89">
        <v>0</v>
      </c>
      <c r="AH597" s="89">
        <v>0</v>
      </c>
      <c r="AI597" s="89">
        <v>0</v>
      </c>
      <c r="AJ597" s="89">
        <v>0</v>
      </c>
      <c r="AK597" s="89">
        <v>0</v>
      </c>
      <c r="AL597" s="89">
        <v>0</v>
      </c>
      <c r="AM597" s="89">
        <v>0</v>
      </c>
      <c r="AN597" s="89">
        <v>0</v>
      </c>
      <c r="AO597" s="89">
        <v>0</v>
      </c>
      <c r="AP597" s="89">
        <v>0</v>
      </c>
      <c r="AQ597" s="89">
        <v>0</v>
      </c>
      <c r="AR597" s="649">
        <v>0</v>
      </c>
      <c r="AS597" s="89">
        <f>SUM(E597:AR597)</f>
        <v>105.1</v>
      </c>
    </row>
    <row r="598" spans="1:45" hidden="1" outlineLevel="1">
      <c r="B598" s="648"/>
      <c r="C598" s="81">
        <f>C597+1</f>
        <v>2</v>
      </c>
      <c r="D598" s="191"/>
      <c r="E598" s="89"/>
      <c r="F598" s="89">
        <f t="shared" ref="F598:U613" si="362">E597</f>
        <v>0</v>
      </c>
      <c r="G598" s="89">
        <f t="shared" si="362"/>
        <v>0</v>
      </c>
      <c r="H598" s="89">
        <f t="shared" si="362"/>
        <v>0</v>
      </c>
      <c r="I598" s="89">
        <f t="shared" si="362"/>
        <v>0</v>
      </c>
      <c r="J598" s="89">
        <f t="shared" si="362"/>
        <v>0</v>
      </c>
      <c r="K598" s="89">
        <f t="shared" si="362"/>
        <v>0</v>
      </c>
      <c r="L598" s="89">
        <f t="shared" si="362"/>
        <v>0</v>
      </c>
      <c r="M598" s="89">
        <f t="shared" si="362"/>
        <v>0</v>
      </c>
      <c r="N598" s="89">
        <f t="shared" si="362"/>
        <v>0</v>
      </c>
      <c r="O598" s="89">
        <f t="shared" si="362"/>
        <v>0</v>
      </c>
      <c r="P598" s="89">
        <f t="shared" si="362"/>
        <v>0</v>
      </c>
      <c r="Q598" s="89">
        <f t="shared" si="362"/>
        <v>0</v>
      </c>
      <c r="R598" s="89">
        <f t="shared" si="362"/>
        <v>10.8</v>
      </c>
      <c r="S598" s="89">
        <f t="shared" si="362"/>
        <v>0</v>
      </c>
      <c r="T598" s="89">
        <f t="shared" si="362"/>
        <v>0</v>
      </c>
      <c r="U598" s="89">
        <f t="shared" si="362"/>
        <v>0</v>
      </c>
      <c r="V598" s="89">
        <f t="shared" ref="V598:AK613" si="363">U597</f>
        <v>0</v>
      </c>
      <c r="W598" s="89">
        <f t="shared" si="363"/>
        <v>0</v>
      </c>
      <c r="X598" s="89">
        <f t="shared" si="363"/>
        <v>65.3</v>
      </c>
      <c r="Y598" s="89">
        <f t="shared" si="363"/>
        <v>0</v>
      </c>
      <c r="Z598" s="89">
        <f t="shared" si="363"/>
        <v>0</v>
      </c>
      <c r="AA598" s="89">
        <f t="shared" si="363"/>
        <v>0</v>
      </c>
      <c r="AB598" s="89">
        <f t="shared" si="363"/>
        <v>0</v>
      </c>
      <c r="AC598" s="89">
        <f t="shared" si="363"/>
        <v>0</v>
      </c>
      <c r="AD598" s="89">
        <f t="shared" si="363"/>
        <v>0</v>
      </c>
      <c r="AE598" s="89">
        <f t="shared" si="363"/>
        <v>29</v>
      </c>
      <c r="AF598" s="89">
        <f t="shared" si="363"/>
        <v>0</v>
      </c>
      <c r="AG598" s="89">
        <f t="shared" si="363"/>
        <v>0</v>
      </c>
      <c r="AH598" s="89">
        <f t="shared" si="363"/>
        <v>0</v>
      </c>
      <c r="AI598" s="89">
        <f t="shared" si="363"/>
        <v>0</v>
      </c>
      <c r="AJ598" s="89">
        <f t="shared" si="363"/>
        <v>0</v>
      </c>
      <c r="AK598" s="89">
        <f t="shared" si="363"/>
        <v>0</v>
      </c>
      <c r="AL598" s="89">
        <f t="shared" ref="AG598:AR613" si="364">AK597</f>
        <v>0</v>
      </c>
      <c r="AM598" s="89">
        <f t="shared" si="364"/>
        <v>0</v>
      </c>
      <c r="AN598" s="89">
        <f t="shared" si="364"/>
        <v>0</v>
      </c>
      <c r="AO598" s="89">
        <f t="shared" si="364"/>
        <v>0</v>
      </c>
      <c r="AP598" s="89">
        <f t="shared" si="364"/>
        <v>0</v>
      </c>
      <c r="AQ598" s="89">
        <f t="shared" si="364"/>
        <v>0</v>
      </c>
      <c r="AR598" s="649">
        <f t="shared" si="364"/>
        <v>0</v>
      </c>
      <c r="AS598" s="89">
        <f t="shared" ref="AS598:AS626" si="365">SUM(E598:AR598)</f>
        <v>105.1</v>
      </c>
    </row>
    <row r="599" spans="1:45" hidden="1" outlineLevel="1">
      <c r="B599" s="648"/>
      <c r="C599" s="81">
        <f t="shared" ref="C599:C636" si="366">C598+1</f>
        <v>3</v>
      </c>
      <c r="D599" s="191"/>
      <c r="E599" s="89"/>
      <c r="F599" s="89"/>
      <c r="G599" s="89">
        <f>F598</f>
        <v>0</v>
      </c>
      <c r="H599" s="89">
        <f>G598</f>
        <v>0</v>
      </c>
      <c r="I599" s="89">
        <f>H598</f>
        <v>0</v>
      </c>
      <c r="J599" s="89">
        <f>I598</f>
        <v>0</v>
      </c>
      <c r="K599" s="89">
        <f>J598</f>
        <v>0</v>
      </c>
      <c r="L599" s="89">
        <f t="shared" si="362"/>
        <v>0</v>
      </c>
      <c r="M599" s="89">
        <f t="shared" si="362"/>
        <v>0</v>
      </c>
      <c r="N599" s="89">
        <f t="shared" si="362"/>
        <v>0</v>
      </c>
      <c r="O599" s="89">
        <f t="shared" si="362"/>
        <v>0</v>
      </c>
      <c r="P599" s="89">
        <f t="shared" si="362"/>
        <v>0</v>
      </c>
      <c r="Q599" s="89">
        <f t="shared" si="362"/>
        <v>0</v>
      </c>
      <c r="R599" s="89">
        <f t="shared" si="362"/>
        <v>0</v>
      </c>
      <c r="S599" s="89">
        <f t="shared" si="362"/>
        <v>10.8</v>
      </c>
      <c r="T599" s="89">
        <f t="shared" si="362"/>
        <v>0</v>
      </c>
      <c r="U599" s="89">
        <f t="shared" si="362"/>
        <v>0</v>
      </c>
      <c r="V599" s="89">
        <f t="shared" si="363"/>
        <v>0</v>
      </c>
      <c r="W599" s="89">
        <f t="shared" si="363"/>
        <v>0</v>
      </c>
      <c r="X599" s="89">
        <f t="shared" si="363"/>
        <v>0</v>
      </c>
      <c r="Y599" s="89">
        <f t="shared" si="363"/>
        <v>65.3</v>
      </c>
      <c r="Z599" s="89">
        <f t="shared" si="363"/>
        <v>0</v>
      </c>
      <c r="AA599" s="89">
        <f t="shared" si="363"/>
        <v>0</v>
      </c>
      <c r="AB599" s="89">
        <f t="shared" si="363"/>
        <v>0</v>
      </c>
      <c r="AC599" s="89">
        <f t="shared" si="363"/>
        <v>0</v>
      </c>
      <c r="AD599" s="89">
        <f t="shared" si="363"/>
        <v>0</v>
      </c>
      <c r="AE599" s="89">
        <f t="shared" si="363"/>
        <v>0</v>
      </c>
      <c r="AF599" s="89">
        <f t="shared" si="363"/>
        <v>29</v>
      </c>
      <c r="AG599" s="89">
        <f t="shared" si="363"/>
        <v>0</v>
      </c>
      <c r="AH599" s="89">
        <f t="shared" si="363"/>
        <v>0</v>
      </c>
      <c r="AI599" s="89">
        <f t="shared" si="363"/>
        <v>0</v>
      </c>
      <c r="AJ599" s="89">
        <f t="shared" si="363"/>
        <v>0</v>
      </c>
      <c r="AK599" s="89">
        <f t="shared" si="363"/>
        <v>0</v>
      </c>
      <c r="AL599" s="89">
        <f t="shared" si="364"/>
        <v>0</v>
      </c>
      <c r="AM599" s="89">
        <f t="shared" si="364"/>
        <v>0</v>
      </c>
      <c r="AN599" s="89">
        <f t="shared" si="364"/>
        <v>0</v>
      </c>
      <c r="AO599" s="89">
        <f t="shared" si="364"/>
        <v>0</v>
      </c>
      <c r="AP599" s="89">
        <f t="shared" si="364"/>
        <v>0</v>
      </c>
      <c r="AQ599" s="89">
        <f t="shared" si="364"/>
        <v>0</v>
      </c>
      <c r="AR599" s="649">
        <f t="shared" si="364"/>
        <v>0</v>
      </c>
      <c r="AS599" s="89">
        <f t="shared" si="365"/>
        <v>105.1</v>
      </c>
    </row>
    <row r="600" spans="1:45" hidden="1" outlineLevel="1">
      <c r="B600" s="648"/>
      <c r="C600" s="81">
        <f t="shared" si="366"/>
        <v>4</v>
      </c>
      <c r="D600" s="191"/>
      <c r="E600" s="89"/>
      <c r="F600" s="89"/>
      <c r="G600" s="89"/>
      <c r="H600" s="89">
        <f>G599</f>
        <v>0</v>
      </c>
      <c r="I600" s="89">
        <f>H599</f>
        <v>0</v>
      </c>
      <c r="J600" s="89">
        <f>I599</f>
        <v>0</v>
      </c>
      <c r="K600" s="89">
        <f>J599</f>
        <v>0</v>
      </c>
      <c r="L600" s="89">
        <f t="shared" si="362"/>
        <v>0</v>
      </c>
      <c r="M600" s="89">
        <f t="shared" si="362"/>
        <v>0</v>
      </c>
      <c r="N600" s="89">
        <f t="shared" si="362"/>
        <v>0</v>
      </c>
      <c r="O600" s="89">
        <f t="shared" si="362"/>
        <v>0</v>
      </c>
      <c r="P600" s="89">
        <f t="shared" si="362"/>
        <v>0</v>
      </c>
      <c r="Q600" s="89">
        <f t="shared" si="362"/>
        <v>0</v>
      </c>
      <c r="R600" s="89">
        <f t="shared" si="362"/>
        <v>0</v>
      </c>
      <c r="S600" s="89">
        <f t="shared" si="362"/>
        <v>0</v>
      </c>
      <c r="T600" s="89">
        <f t="shared" si="362"/>
        <v>10.8</v>
      </c>
      <c r="U600" s="89">
        <f t="shared" si="362"/>
        <v>0</v>
      </c>
      <c r="V600" s="89">
        <f t="shared" si="363"/>
        <v>0</v>
      </c>
      <c r="W600" s="89">
        <f t="shared" si="363"/>
        <v>0</v>
      </c>
      <c r="X600" s="89">
        <f t="shared" si="363"/>
        <v>0</v>
      </c>
      <c r="Y600" s="89">
        <f t="shared" si="363"/>
        <v>0</v>
      </c>
      <c r="Z600" s="89">
        <f t="shared" si="363"/>
        <v>65.3</v>
      </c>
      <c r="AA600" s="89">
        <f t="shared" si="363"/>
        <v>0</v>
      </c>
      <c r="AB600" s="89">
        <f t="shared" si="363"/>
        <v>0</v>
      </c>
      <c r="AC600" s="89">
        <f t="shared" si="363"/>
        <v>0</v>
      </c>
      <c r="AD600" s="89">
        <f t="shared" si="363"/>
        <v>0</v>
      </c>
      <c r="AE600" s="89">
        <f t="shared" si="363"/>
        <v>0</v>
      </c>
      <c r="AF600" s="89">
        <f t="shared" si="363"/>
        <v>0</v>
      </c>
      <c r="AG600" s="89">
        <f t="shared" si="363"/>
        <v>29</v>
      </c>
      <c r="AH600" s="89">
        <f t="shared" si="363"/>
        <v>0</v>
      </c>
      <c r="AI600" s="89">
        <f t="shared" si="363"/>
        <v>0</v>
      </c>
      <c r="AJ600" s="89">
        <f t="shared" si="363"/>
        <v>0</v>
      </c>
      <c r="AK600" s="89">
        <f t="shared" si="363"/>
        <v>0</v>
      </c>
      <c r="AL600" s="89">
        <f t="shared" si="364"/>
        <v>0</v>
      </c>
      <c r="AM600" s="89">
        <f t="shared" si="364"/>
        <v>0</v>
      </c>
      <c r="AN600" s="89">
        <f t="shared" si="364"/>
        <v>0</v>
      </c>
      <c r="AO600" s="89">
        <f t="shared" si="364"/>
        <v>0</v>
      </c>
      <c r="AP600" s="89">
        <f t="shared" si="364"/>
        <v>0</v>
      </c>
      <c r="AQ600" s="89">
        <f t="shared" si="364"/>
        <v>0</v>
      </c>
      <c r="AR600" s="649">
        <f t="shared" si="364"/>
        <v>0</v>
      </c>
      <c r="AS600" s="89">
        <f t="shared" si="365"/>
        <v>105.1</v>
      </c>
    </row>
    <row r="601" spans="1:45" hidden="1" outlineLevel="1">
      <c r="B601" s="648"/>
      <c r="C601" s="81">
        <f t="shared" si="366"/>
        <v>5</v>
      </c>
      <c r="D601" s="191"/>
      <c r="E601" s="89"/>
      <c r="F601" s="89"/>
      <c r="G601" s="89"/>
      <c r="I601" s="89">
        <f>H600</f>
        <v>0</v>
      </c>
      <c r="J601" s="89">
        <f>I600</f>
        <v>0</v>
      </c>
      <c r="K601" s="89">
        <f>J600</f>
        <v>0</v>
      </c>
      <c r="L601" s="89">
        <f t="shared" si="362"/>
        <v>0</v>
      </c>
      <c r="M601" s="89">
        <f t="shared" si="362"/>
        <v>0</v>
      </c>
      <c r="N601" s="89">
        <f t="shared" si="362"/>
        <v>0</v>
      </c>
      <c r="O601" s="89">
        <f t="shared" si="362"/>
        <v>0</v>
      </c>
      <c r="P601" s="89">
        <f t="shared" si="362"/>
        <v>0</v>
      </c>
      <c r="Q601" s="89">
        <f t="shared" si="362"/>
        <v>0</v>
      </c>
      <c r="R601" s="89">
        <f t="shared" si="362"/>
        <v>0</v>
      </c>
      <c r="S601" s="89">
        <f t="shared" si="362"/>
        <v>0</v>
      </c>
      <c r="T601" s="89">
        <f t="shared" si="362"/>
        <v>0</v>
      </c>
      <c r="U601" s="89">
        <f t="shared" si="362"/>
        <v>10.8</v>
      </c>
      <c r="V601" s="89">
        <f t="shared" si="363"/>
        <v>0</v>
      </c>
      <c r="W601" s="89">
        <f t="shared" si="363"/>
        <v>0</v>
      </c>
      <c r="X601" s="89">
        <f t="shared" si="363"/>
        <v>0</v>
      </c>
      <c r="Y601" s="89">
        <f t="shared" si="363"/>
        <v>0</v>
      </c>
      <c r="Z601" s="89">
        <f t="shared" si="363"/>
        <v>0</v>
      </c>
      <c r="AA601" s="89">
        <f t="shared" si="363"/>
        <v>65.3</v>
      </c>
      <c r="AB601" s="89">
        <f t="shared" si="363"/>
        <v>0</v>
      </c>
      <c r="AC601" s="89">
        <f t="shared" si="363"/>
        <v>0</v>
      </c>
      <c r="AD601" s="89">
        <f t="shared" si="363"/>
        <v>0</v>
      </c>
      <c r="AE601" s="89">
        <f t="shared" si="363"/>
        <v>0</v>
      </c>
      <c r="AF601" s="89">
        <f t="shared" si="363"/>
        <v>0</v>
      </c>
      <c r="AG601" s="89">
        <f t="shared" si="363"/>
        <v>0</v>
      </c>
      <c r="AH601" s="89">
        <f t="shared" si="363"/>
        <v>29</v>
      </c>
      <c r="AI601" s="89">
        <f t="shared" si="363"/>
        <v>0</v>
      </c>
      <c r="AJ601" s="89">
        <f t="shared" si="363"/>
        <v>0</v>
      </c>
      <c r="AK601" s="89">
        <f t="shared" si="363"/>
        <v>0</v>
      </c>
      <c r="AL601" s="89">
        <f t="shared" si="364"/>
        <v>0</v>
      </c>
      <c r="AM601" s="89">
        <f t="shared" si="364"/>
        <v>0</v>
      </c>
      <c r="AN601" s="89">
        <f t="shared" si="364"/>
        <v>0</v>
      </c>
      <c r="AO601" s="89">
        <f t="shared" si="364"/>
        <v>0</v>
      </c>
      <c r="AP601" s="89">
        <f t="shared" si="364"/>
        <v>0</v>
      </c>
      <c r="AQ601" s="89">
        <f t="shared" si="364"/>
        <v>0</v>
      </c>
      <c r="AR601" s="649">
        <f t="shared" si="364"/>
        <v>0</v>
      </c>
      <c r="AS601" s="89">
        <f t="shared" si="365"/>
        <v>105.1</v>
      </c>
    </row>
    <row r="602" spans="1:45" hidden="1" outlineLevel="1">
      <c r="B602" s="648"/>
      <c r="C602" s="81">
        <f t="shared" si="366"/>
        <v>6</v>
      </c>
      <c r="D602" s="191"/>
      <c r="E602" s="89"/>
      <c r="F602" s="89"/>
      <c r="G602" s="89"/>
      <c r="J602" s="89">
        <f>I601</f>
        <v>0</v>
      </c>
      <c r="K602" s="89">
        <f>J601</f>
        <v>0</v>
      </c>
      <c r="L602" s="89">
        <f t="shared" si="362"/>
        <v>0</v>
      </c>
      <c r="M602" s="89">
        <f t="shared" si="362"/>
        <v>0</v>
      </c>
      <c r="N602" s="89">
        <f t="shared" si="362"/>
        <v>0</v>
      </c>
      <c r="O602" s="89">
        <f t="shared" si="362"/>
        <v>0</v>
      </c>
      <c r="P602" s="89">
        <f t="shared" si="362"/>
        <v>0</v>
      </c>
      <c r="Q602" s="89">
        <f t="shared" si="362"/>
        <v>0</v>
      </c>
      <c r="R602" s="89">
        <f t="shared" si="362"/>
        <v>0</v>
      </c>
      <c r="S602" s="89">
        <f t="shared" si="362"/>
        <v>0</v>
      </c>
      <c r="T602" s="89">
        <f t="shared" si="362"/>
        <v>0</v>
      </c>
      <c r="U602" s="89">
        <f t="shared" si="362"/>
        <v>0</v>
      </c>
      <c r="V602" s="89">
        <f t="shared" si="363"/>
        <v>10.8</v>
      </c>
      <c r="W602" s="89">
        <f t="shared" si="363"/>
        <v>0</v>
      </c>
      <c r="X602" s="89">
        <f t="shared" si="363"/>
        <v>0</v>
      </c>
      <c r="Y602" s="89">
        <f t="shared" si="363"/>
        <v>0</v>
      </c>
      <c r="Z602" s="89">
        <f t="shared" si="363"/>
        <v>0</v>
      </c>
      <c r="AA602" s="89">
        <f t="shared" si="363"/>
        <v>0</v>
      </c>
      <c r="AB602" s="89">
        <f t="shared" si="363"/>
        <v>65.3</v>
      </c>
      <c r="AC602" s="89">
        <f t="shared" si="363"/>
        <v>0</v>
      </c>
      <c r="AD602" s="89">
        <f t="shared" si="363"/>
        <v>0</v>
      </c>
      <c r="AE602" s="89">
        <f t="shared" si="363"/>
        <v>0</v>
      </c>
      <c r="AF602" s="89">
        <f t="shared" si="363"/>
        <v>0</v>
      </c>
      <c r="AG602" s="89">
        <f t="shared" si="363"/>
        <v>0</v>
      </c>
      <c r="AH602" s="89">
        <f t="shared" si="363"/>
        <v>0</v>
      </c>
      <c r="AI602" s="89">
        <f t="shared" si="363"/>
        <v>29</v>
      </c>
      <c r="AJ602" s="89">
        <f t="shared" si="363"/>
        <v>0</v>
      </c>
      <c r="AK602" s="89">
        <f t="shared" si="363"/>
        <v>0</v>
      </c>
      <c r="AL602" s="89">
        <f t="shared" si="364"/>
        <v>0</v>
      </c>
      <c r="AM602" s="89">
        <f t="shared" si="364"/>
        <v>0</v>
      </c>
      <c r="AN602" s="89">
        <f t="shared" si="364"/>
        <v>0</v>
      </c>
      <c r="AO602" s="89">
        <f t="shared" si="364"/>
        <v>0</v>
      </c>
      <c r="AP602" s="89">
        <f t="shared" si="364"/>
        <v>0</v>
      </c>
      <c r="AQ602" s="89">
        <f t="shared" si="364"/>
        <v>0</v>
      </c>
      <c r="AR602" s="649">
        <f t="shared" si="364"/>
        <v>0</v>
      </c>
      <c r="AS602" s="89">
        <f t="shared" si="365"/>
        <v>105.1</v>
      </c>
    </row>
    <row r="603" spans="1:45" hidden="1" outlineLevel="1">
      <c r="B603" s="648"/>
      <c r="C603" s="81">
        <f t="shared" si="366"/>
        <v>7</v>
      </c>
      <c r="D603" s="191"/>
      <c r="E603" s="89"/>
      <c r="F603" s="89"/>
      <c r="G603" s="89"/>
      <c r="K603" s="89">
        <f>J602</f>
        <v>0</v>
      </c>
      <c r="L603" s="89">
        <f t="shared" si="362"/>
        <v>0</v>
      </c>
      <c r="M603" s="89">
        <f t="shared" si="362"/>
        <v>0</v>
      </c>
      <c r="N603" s="89">
        <f t="shared" si="362"/>
        <v>0</v>
      </c>
      <c r="O603" s="89">
        <f t="shared" si="362"/>
        <v>0</v>
      </c>
      <c r="P603" s="89">
        <f t="shared" si="362"/>
        <v>0</v>
      </c>
      <c r="Q603" s="89">
        <f t="shared" si="362"/>
        <v>0</v>
      </c>
      <c r="R603" s="89">
        <f t="shared" si="362"/>
        <v>0</v>
      </c>
      <c r="S603" s="89">
        <f t="shared" si="362"/>
        <v>0</v>
      </c>
      <c r="T603" s="89">
        <f t="shared" si="362"/>
        <v>0</v>
      </c>
      <c r="U603" s="89">
        <f t="shared" si="362"/>
        <v>0</v>
      </c>
      <c r="V603" s="89">
        <f t="shared" si="363"/>
        <v>0</v>
      </c>
      <c r="W603" s="89">
        <f t="shared" si="363"/>
        <v>10.8</v>
      </c>
      <c r="X603" s="89">
        <f t="shared" si="363"/>
        <v>0</v>
      </c>
      <c r="Y603" s="89">
        <f t="shared" si="363"/>
        <v>0</v>
      </c>
      <c r="Z603" s="89">
        <f t="shared" si="363"/>
        <v>0</v>
      </c>
      <c r="AA603" s="89">
        <f t="shared" si="363"/>
        <v>0</v>
      </c>
      <c r="AB603" s="89">
        <f t="shared" si="363"/>
        <v>0</v>
      </c>
      <c r="AC603" s="89">
        <f t="shared" si="363"/>
        <v>65.3</v>
      </c>
      <c r="AD603" s="89">
        <f t="shared" si="363"/>
        <v>0</v>
      </c>
      <c r="AE603" s="89">
        <f t="shared" si="363"/>
        <v>0</v>
      </c>
      <c r="AF603" s="89">
        <f t="shared" si="363"/>
        <v>0</v>
      </c>
      <c r="AG603" s="89">
        <f t="shared" si="363"/>
        <v>0</v>
      </c>
      <c r="AH603" s="89">
        <f t="shared" si="363"/>
        <v>0</v>
      </c>
      <c r="AI603" s="89">
        <f t="shared" si="363"/>
        <v>0</v>
      </c>
      <c r="AJ603" s="89">
        <f t="shared" si="363"/>
        <v>29</v>
      </c>
      <c r="AK603" s="89">
        <f t="shared" si="363"/>
        <v>0</v>
      </c>
      <c r="AL603" s="89">
        <f t="shared" si="364"/>
        <v>0</v>
      </c>
      <c r="AM603" s="89">
        <f t="shared" si="364"/>
        <v>0</v>
      </c>
      <c r="AN603" s="89">
        <f t="shared" si="364"/>
        <v>0</v>
      </c>
      <c r="AO603" s="89">
        <f t="shared" si="364"/>
        <v>0</v>
      </c>
      <c r="AP603" s="89">
        <f t="shared" si="364"/>
        <v>0</v>
      </c>
      <c r="AQ603" s="89">
        <f t="shared" si="364"/>
        <v>0</v>
      </c>
      <c r="AR603" s="649">
        <f t="shared" si="364"/>
        <v>0</v>
      </c>
      <c r="AS603" s="89">
        <f t="shared" si="365"/>
        <v>105.1</v>
      </c>
    </row>
    <row r="604" spans="1:45" hidden="1" outlineLevel="1">
      <c r="B604" s="648"/>
      <c r="C604" s="81">
        <f t="shared" si="366"/>
        <v>8</v>
      </c>
      <c r="D604" s="191"/>
      <c r="E604" s="89"/>
      <c r="F604" s="89"/>
      <c r="G604" s="89"/>
      <c r="L604" s="89">
        <f>K603</f>
        <v>0</v>
      </c>
      <c r="M604" s="89">
        <f t="shared" si="362"/>
        <v>0</v>
      </c>
      <c r="N604" s="89">
        <f t="shared" si="362"/>
        <v>0</v>
      </c>
      <c r="O604" s="89">
        <f t="shared" si="362"/>
        <v>0</v>
      </c>
      <c r="P604" s="89">
        <f t="shared" si="362"/>
        <v>0</v>
      </c>
      <c r="Q604" s="89">
        <f t="shared" si="362"/>
        <v>0</v>
      </c>
      <c r="R604" s="89">
        <f t="shared" si="362"/>
        <v>0</v>
      </c>
      <c r="S604" s="89">
        <f t="shared" si="362"/>
        <v>0</v>
      </c>
      <c r="T604" s="89">
        <f t="shared" si="362"/>
        <v>0</v>
      </c>
      <c r="U604" s="89">
        <f t="shared" si="362"/>
        <v>0</v>
      </c>
      <c r="V604" s="89">
        <f t="shared" si="363"/>
        <v>0</v>
      </c>
      <c r="W604" s="89">
        <f t="shared" si="363"/>
        <v>0</v>
      </c>
      <c r="X604" s="89">
        <f t="shared" si="363"/>
        <v>10.8</v>
      </c>
      <c r="Y604" s="89">
        <f t="shared" si="363"/>
        <v>0</v>
      </c>
      <c r="Z604" s="89">
        <f t="shared" si="363"/>
        <v>0</v>
      </c>
      <c r="AA604" s="89">
        <f t="shared" si="363"/>
        <v>0</v>
      </c>
      <c r="AB604" s="89">
        <f t="shared" si="363"/>
        <v>0</v>
      </c>
      <c r="AC604" s="89">
        <f t="shared" si="363"/>
        <v>0</v>
      </c>
      <c r="AD604" s="89">
        <f t="shared" si="363"/>
        <v>65.3</v>
      </c>
      <c r="AE604" s="89">
        <f t="shared" si="363"/>
        <v>0</v>
      </c>
      <c r="AF604" s="89">
        <f t="shared" si="363"/>
        <v>0</v>
      </c>
      <c r="AG604" s="89">
        <f t="shared" si="363"/>
        <v>0</v>
      </c>
      <c r="AH604" s="89">
        <f t="shared" si="363"/>
        <v>0</v>
      </c>
      <c r="AI604" s="89">
        <f t="shared" si="363"/>
        <v>0</v>
      </c>
      <c r="AJ604" s="89">
        <f t="shared" si="363"/>
        <v>0</v>
      </c>
      <c r="AK604" s="89">
        <f t="shared" si="363"/>
        <v>29</v>
      </c>
      <c r="AL604" s="89">
        <f t="shared" si="364"/>
        <v>0</v>
      </c>
      <c r="AM604" s="89">
        <f t="shared" si="364"/>
        <v>0</v>
      </c>
      <c r="AN604" s="89">
        <f t="shared" si="364"/>
        <v>0</v>
      </c>
      <c r="AO604" s="89">
        <f t="shared" si="364"/>
        <v>0</v>
      </c>
      <c r="AP604" s="89">
        <f t="shared" si="364"/>
        <v>0</v>
      </c>
      <c r="AQ604" s="89">
        <f t="shared" si="364"/>
        <v>0</v>
      </c>
      <c r="AR604" s="649">
        <f t="shared" si="364"/>
        <v>0</v>
      </c>
      <c r="AS604" s="89">
        <f t="shared" si="365"/>
        <v>105.1</v>
      </c>
    </row>
    <row r="605" spans="1:45" hidden="1" outlineLevel="1">
      <c r="B605" s="648"/>
      <c r="C605" s="81">
        <f t="shared" si="366"/>
        <v>9</v>
      </c>
      <c r="D605" s="191"/>
      <c r="E605" s="89"/>
      <c r="F605" s="89"/>
      <c r="G605" s="89"/>
      <c r="M605" s="89">
        <f>L604</f>
        <v>0</v>
      </c>
      <c r="N605" s="89">
        <f t="shared" si="362"/>
        <v>0</v>
      </c>
      <c r="O605" s="89">
        <f t="shared" si="362"/>
        <v>0</v>
      </c>
      <c r="P605" s="89">
        <f t="shared" si="362"/>
        <v>0</v>
      </c>
      <c r="Q605" s="89">
        <f t="shared" si="362"/>
        <v>0</v>
      </c>
      <c r="R605" s="89">
        <f t="shared" si="362"/>
        <v>0</v>
      </c>
      <c r="S605" s="89">
        <f t="shared" si="362"/>
        <v>0</v>
      </c>
      <c r="T605" s="89">
        <f t="shared" si="362"/>
        <v>0</v>
      </c>
      <c r="U605" s="89">
        <f t="shared" si="362"/>
        <v>0</v>
      </c>
      <c r="V605" s="89">
        <f t="shared" si="363"/>
        <v>0</v>
      </c>
      <c r="W605" s="89">
        <f t="shared" si="363"/>
        <v>0</v>
      </c>
      <c r="X605" s="89">
        <f t="shared" si="363"/>
        <v>0</v>
      </c>
      <c r="Y605" s="89">
        <f t="shared" si="363"/>
        <v>10.8</v>
      </c>
      <c r="Z605" s="89">
        <f t="shared" si="363"/>
        <v>0</v>
      </c>
      <c r="AA605" s="89">
        <f t="shared" si="363"/>
        <v>0</v>
      </c>
      <c r="AB605" s="89">
        <f t="shared" si="363"/>
        <v>0</v>
      </c>
      <c r="AC605" s="89">
        <f t="shared" si="363"/>
        <v>0</v>
      </c>
      <c r="AD605" s="89">
        <f t="shared" si="363"/>
        <v>0</v>
      </c>
      <c r="AE605" s="89">
        <f t="shared" si="363"/>
        <v>65.3</v>
      </c>
      <c r="AF605" s="89">
        <f t="shared" si="363"/>
        <v>0</v>
      </c>
      <c r="AG605" s="89">
        <f t="shared" si="363"/>
        <v>0</v>
      </c>
      <c r="AH605" s="89">
        <f t="shared" si="363"/>
        <v>0</v>
      </c>
      <c r="AI605" s="89">
        <f t="shared" si="363"/>
        <v>0</v>
      </c>
      <c r="AJ605" s="89">
        <f t="shared" si="363"/>
        <v>0</v>
      </c>
      <c r="AK605" s="89">
        <f t="shared" si="363"/>
        <v>0</v>
      </c>
      <c r="AL605" s="89">
        <f t="shared" si="364"/>
        <v>29</v>
      </c>
      <c r="AM605" s="89">
        <f t="shared" si="364"/>
        <v>0</v>
      </c>
      <c r="AN605" s="89">
        <f t="shared" si="364"/>
        <v>0</v>
      </c>
      <c r="AO605" s="89">
        <f t="shared" si="364"/>
        <v>0</v>
      </c>
      <c r="AP605" s="89">
        <f t="shared" si="364"/>
        <v>0</v>
      </c>
      <c r="AQ605" s="89">
        <f t="shared" si="364"/>
        <v>0</v>
      </c>
      <c r="AR605" s="649">
        <f t="shared" si="364"/>
        <v>0</v>
      </c>
      <c r="AS605" s="89">
        <f t="shared" si="365"/>
        <v>105.1</v>
      </c>
    </row>
    <row r="606" spans="1:45" hidden="1" outlineLevel="1">
      <c r="B606" s="648"/>
      <c r="C606" s="81">
        <f t="shared" si="366"/>
        <v>10</v>
      </c>
      <c r="D606" s="191"/>
      <c r="E606" s="89"/>
      <c r="F606" s="89"/>
      <c r="G606" s="89"/>
      <c r="N606" s="89">
        <f>M605</f>
        <v>0</v>
      </c>
      <c r="O606" s="89">
        <f t="shared" si="362"/>
        <v>0</v>
      </c>
      <c r="P606" s="89">
        <f t="shared" si="362"/>
        <v>0</v>
      </c>
      <c r="Q606" s="89">
        <f t="shared" si="362"/>
        <v>0</v>
      </c>
      <c r="R606" s="89">
        <f t="shared" si="362"/>
        <v>0</v>
      </c>
      <c r="S606" s="89">
        <f t="shared" si="362"/>
        <v>0</v>
      </c>
      <c r="T606" s="89">
        <f t="shared" si="362"/>
        <v>0</v>
      </c>
      <c r="U606" s="89">
        <f t="shared" si="362"/>
        <v>0</v>
      </c>
      <c r="V606" s="89">
        <f t="shared" si="363"/>
        <v>0</v>
      </c>
      <c r="W606" s="89">
        <f t="shared" si="363"/>
        <v>0</v>
      </c>
      <c r="X606" s="89">
        <f t="shared" si="363"/>
        <v>0</v>
      </c>
      <c r="Y606" s="89">
        <f t="shared" si="363"/>
        <v>0</v>
      </c>
      <c r="Z606" s="89">
        <f t="shared" si="363"/>
        <v>10.8</v>
      </c>
      <c r="AA606" s="89">
        <f t="shared" si="363"/>
        <v>0</v>
      </c>
      <c r="AB606" s="89">
        <f t="shared" si="363"/>
        <v>0</v>
      </c>
      <c r="AC606" s="89">
        <f t="shared" si="363"/>
        <v>0</v>
      </c>
      <c r="AD606" s="89">
        <f t="shared" si="363"/>
        <v>0</v>
      </c>
      <c r="AE606" s="89">
        <f t="shared" si="363"/>
        <v>0</v>
      </c>
      <c r="AF606" s="89">
        <f t="shared" si="363"/>
        <v>65.3</v>
      </c>
      <c r="AG606" s="89">
        <f t="shared" si="364"/>
        <v>0</v>
      </c>
      <c r="AH606" s="89">
        <f t="shared" si="364"/>
        <v>0</v>
      </c>
      <c r="AI606" s="89">
        <f t="shared" si="364"/>
        <v>0</v>
      </c>
      <c r="AJ606" s="89">
        <f t="shared" si="364"/>
        <v>0</v>
      </c>
      <c r="AK606" s="89">
        <f t="shared" si="364"/>
        <v>0</v>
      </c>
      <c r="AL606" s="89">
        <f t="shared" si="364"/>
        <v>0</v>
      </c>
      <c r="AM606" s="89">
        <f t="shared" si="364"/>
        <v>29</v>
      </c>
      <c r="AN606" s="89">
        <f t="shared" si="364"/>
        <v>0</v>
      </c>
      <c r="AO606" s="89">
        <f t="shared" si="364"/>
        <v>0</v>
      </c>
      <c r="AP606" s="89">
        <f t="shared" si="364"/>
        <v>0</v>
      </c>
      <c r="AQ606" s="89">
        <f t="shared" si="364"/>
        <v>0</v>
      </c>
      <c r="AR606" s="649">
        <f t="shared" si="364"/>
        <v>0</v>
      </c>
      <c r="AS606" s="89">
        <f t="shared" si="365"/>
        <v>105.1</v>
      </c>
    </row>
    <row r="607" spans="1:45" hidden="1" outlineLevel="1">
      <c r="B607" s="648"/>
      <c r="C607" s="81">
        <f t="shared" si="366"/>
        <v>11</v>
      </c>
      <c r="D607" s="191"/>
      <c r="E607" s="89"/>
      <c r="F607" s="89"/>
      <c r="G607" s="89"/>
      <c r="O607" s="89">
        <f>N606</f>
        <v>0</v>
      </c>
      <c r="P607" s="89">
        <f t="shared" si="362"/>
        <v>0</v>
      </c>
      <c r="Q607" s="89">
        <f t="shared" si="362"/>
        <v>0</v>
      </c>
      <c r="R607" s="89">
        <f t="shared" si="362"/>
        <v>0</v>
      </c>
      <c r="S607" s="89">
        <f t="shared" si="362"/>
        <v>0</v>
      </c>
      <c r="T607" s="89">
        <f t="shared" si="362"/>
        <v>0</v>
      </c>
      <c r="U607" s="89">
        <f t="shared" si="362"/>
        <v>0</v>
      </c>
      <c r="V607" s="89">
        <f t="shared" si="363"/>
        <v>0</v>
      </c>
      <c r="W607" s="89">
        <f t="shared" si="363"/>
        <v>0</v>
      </c>
      <c r="X607" s="89">
        <f t="shared" si="363"/>
        <v>0</v>
      </c>
      <c r="Y607" s="89">
        <f t="shared" si="363"/>
        <v>0</v>
      </c>
      <c r="Z607" s="89">
        <f t="shared" si="363"/>
        <v>0</v>
      </c>
      <c r="AA607" s="89">
        <f t="shared" si="363"/>
        <v>10.8</v>
      </c>
      <c r="AB607" s="89">
        <f t="shared" si="363"/>
        <v>0</v>
      </c>
      <c r="AC607" s="89">
        <f t="shared" si="363"/>
        <v>0</v>
      </c>
      <c r="AD607" s="89">
        <f t="shared" si="363"/>
        <v>0</v>
      </c>
      <c r="AE607" s="89">
        <f t="shared" si="363"/>
        <v>0</v>
      </c>
      <c r="AF607" s="89">
        <f t="shared" si="363"/>
        <v>0</v>
      </c>
      <c r="AG607" s="89">
        <f t="shared" si="364"/>
        <v>65.3</v>
      </c>
      <c r="AH607" s="89">
        <f t="shared" si="364"/>
        <v>0</v>
      </c>
      <c r="AI607" s="89">
        <f t="shared" si="364"/>
        <v>0</v>
      </c>
      <c r="AJ607" s="89">
        <f t="shared" si="364"/>
        <v>0</v>
      </c>
      <c r="AK607" s="89">
        <f t="shared" si="364"/>
        <v>0</v>
      </c>
      <c r="AL607" s="89">
        <f t="shared" si="364"/>
        <v>0</v>
      </c>
      <c r="AM607" s="89">
        <f t="shared" si="364"/>
        <v>0</v>
      </c>
      <c r="AN607" s="89">
        <f t="shared" si="364"/>
        <v>29</v>
      </c>
      <c r="AO607" s="89">
        <f t="shared" si="364"/>
        <v>0</v>
      </c>
      <c r="AP607" s="89">
        <f t="shared" si="364"/>
        <v>0</v>
      </c>
      <c r="AQ607" s="89">
        <f t="shared" si="364"/>
        <v>0</v>
      </c>
      <c r="AR607" s="649">
        <f t="shared" si="364"/>
        <v>0</v>
      </c>
      <c r="AS607" s="89">
        <f t="shared" si="365"/>
        <v>105.1</v>
      </c>
    </row>
    <row r="608" spans="1:45" hidden="1" outlineLevel="1">
      <c r="B608" s="648"/>
      <c r="C608" s="81">
        <f t="shared" si="366"/>
        <v>12</v>
      </c>
      <c r="D608" s="191"/>
      <c r="E608" s="89"/>
      <c r="F608" s="89"/>
      <c r="G608" s="89"/>
      <c r="P608" s="89">
        <f t="shared" si="362"/>
        <v>0</v>
      </c>
      <c r="Q608" s="89">
        <f t="shared" si="362"/>
        <v>0</v>
      </c>
      <c r="R608" s="89">
        <f t="shared" si="362"/>
        <v>0</v>
      </c>
      <c r="S608" s="89">
        <f t="shared" si="362"/>
        <v>0</v>
      </c>
      <c r="T608" s="89">
        <f t="shared" si="362"/>
        <v>0</v>
      </c>
      <c r="U608" s="89">
        <f t="shared" si="362"/>
        <v>0</v>
      </c>
      <c r="V608" s="89">
        <f t="shared" si="363"/>
        <v>0</v>
      </c>
      <c r="W608" s="89">
        <f t="shared" si="363"/>
        <v>0</v>
      </c>
      <c r="X608" s="89">
        <f t="shared" si="363"/>
        <v>0</v>
      </c>
      <c r="Y608" s="89">
        <f t="shared" si="363"/>
        <v>0</v>
      </c>
      <c r="Z608" s="89">
        <f t="shared" si="363"/>
        <v>0</v>
      </c>
      <c r="AA608" s="89">
        <f t="shared" si="363"/>
        <v>0</v>
      </c>
      <c r="AB608" s="89">
        <f t="shared" si="363"/>
        <v>10.8</v>
      </c>
      <c r="AC608" s="89">
        <f t="shared" si="363"/>
        <v>0</v>
      </c>
      <c r="AD608" s="89">
        <f t="shared" si="363"/>
        <v>0</v>
      </c>
      <c r="AE608" s="89">
        <f t="shared" si="363"/>
        <v>0</v>
      </c>
      <c r="AF608" s="89">
        <f t="shared" si="363"/>
        <v>0</v>
      </c>
      <c r="AG608" s="89">
        <f t="shared" si="364"/>
        <v>0</v>
      </c>
      <c r="AH608" s="89">
        <f t="shared" si="364"/>
        <v>65.3</v>
      </c>
      <c r="AI608" s="89">
        <f t="shared" si="364"/>
        <v>0</v>
      </c>
      <c r="AJ608" s="89">
        <f t="shared" si="364"/>
        <v>0</v>
      </c>
      <c r="AK608" s="89">
        <f t="shared" si="364"/>
        <v>0</v>
      </c>
      <c r="AL608" s="89">
        <f t="shared" si="364"/>
        <v>0</v>
      </c>
      <c r="AM608" s="89">
        <f t="shared" si="364"/>
        <v>0</v>
      </c>
      <c r="AN608" s="89">
        <f t="shared" si="364"/>
        <v>0</v>
      </c>
      <c r="AO608" s="89">
        <f t="shared" si="364"/>
        <v>29</v>
      </c>
      <c r="AP608" s="89">
        <f t="shared" si="364"/>
        <v>0</v>
      </c>
      <c r="AQ608" s="89">
        <f t="shared" si="364"/>
        <v>0</v>
      </c>
      <c r="AR608" s="649">
        <f t="shared" si="364"/>
        <v>0</v>
      </c>
      <c r="AS608" s="89">
        <f t="shared" si="365"/>
        <v>105.1</v>
      </c>
    </row>
    <row r="609" spans="2:45" hidden="1" outlineLevel="1">
      <c r="B609" s="648"/>
      <c r="C609" s="81">
        <f t="shared" si="366"/>
        <v>13</v>
      </c>
      <c r="D609" s="191"/>
      <c r="E609" s="89"/>
      <c r="Q609" s="89">
        <f t="shared" si="362"/>
        <v>0</v>
      </c>
      <c r="R609" s="89">
        <f t="shared" si="362"/>
        <v>0</v>
      </c>
      <c r="S609" s="89">
        <f t="shared" si="362"/>
        <v>0</v>
      </c>
      <c r="T609" s="89">
        <f t="shared" si="362"/>
        <v>0</v>
      </c>
      <c r="U609" s="89">
        <f t="shared" si="362"/>
        <v>0</v>
      </c>
      <c r="V609" s="89">
        <f t="shared" si="363"/>
        <v>0</v>
      </c>
      <c r="W609" s="89">
        <f t="shared" si="363"/>
        <v>0</v>
      </c>
      <c r="X609" s="89">
        <f t="shared" si="363"/>
        <v>0</v>
      </c>
      <c r="Y609" s="89">
        <f t="shared" si="363"/>
        <v>0</v>
      </c>
      <c r="Z609" s="89">
        <f t="shared" si="363"/>
        <v>0</v>
      </c>
      <c r="AA609" s="89">
        <f t="shared" si="363"/>
        <v>0</v>
      </c>
      <c r="AB609" s="89">
        <f t="shared" si="363"/>
        <v>0</v>
      </c>
      <c r="AC609" s="89">
        <f t="shared" si="363"/>
        <v>10.8</v>
      </c>
      <c r="AD609" s="89">
        <f t="shared" si="363"/>
        <v>0</v>
      </c>
      <c r="AE609" s="89">
        <f t="shared" si="363"/>
        <v>0</v>
      </c>
      <c r="AF609" s="89">
        <f t="shared" si="363"/>
        <v>0</v>
      </c>
      <c r="AG609" s="89">
        <f t="shared" si="364"/>
        <v>0</v>
      </c>
      <c r="AH609" s="89">
        <f t="shared" si="364"/>
        <v>0</v>
      </c>
      <c r="AI609" s="89">
        <f t="shared" si="364"/>
        <v>65.3</v>
      </c>
      <c r="AJ609" s="89">
        <f t="shared" si="364"/>
        <v>0</v>
      </c>
      <c r="AK609" s="89">
        <f t="shared" si="364"/>
        <v>0</v>
      </c>
      <c r="AL609" s="89">
        <f t="shared" si="364"/>
        <v>0</v>
      </c>
      <c r="AM609" s="89">
        <f t="shared" si="364"/>
        <v>0</v>
      </c>
      <c r="AN609" s="89">
        <f t="shared" si="364"/>
        <v>0</v>
      </c>
      <c r="AO609" s="89">
        <f t="shared" si="364"/>
        <v>0</v>
      </c>
      <c r="AP609" s="89">
        <f t="shared" si="364"/>
        <v>29</v>
      </c>
      <c r="AQ609" s="89">
        <f t="shared" si="364"/>
        <v>0</v>
      </c>
      <c r="AR609" s="649">
        <f t="shared" si="364"/>
        <v>0</v>
      </c>
      <c r="AS609" s="89">
        <f t="shared" si="365"/>
        <v>105.1</v>
      </c>
    </row>
    <row r="610" spans="2:45" hidden="1" outlineLevel="1">
      <c r="B610" s="648"/>
      <c r="C610" s="81">
        <f t="shared" si="366"/>
        <v>14</v>
      </c>
      <c r="D610" s="191"/>
      <c r="R610" s="89">
        <f t="shared" si="362"/>
        <v>0</v>
      </c>
      <c r="S610" s="89">
        <f t="shared" si="362"/>
        <v>0</v>
      </c>
      <c r="T610" s="89">
        <f t="shared" si="362"/>
        <v>0</v>
      </c>
      <c r="U610" s="89">
        <f t="shared" si="362"/>
        <v>0</v>
      </c>
      <c r="V610" s="89">
        <f t="shared" si="363"/>
        <v>0</v>
      </c>
      <c r="W610" s="89">
        <f t="shared" si="363"/>
        <v>0</v>
      </c>
      <c r="X610" s="89">
        <f t="shared" si="363"/>
        <v>0</v>
      </c>
      <c r="Y610" s="89">
        <f t="shared" si="363"/>
        <v>0</v>
      </c>
      <c r="Z610" s="89">
        <f t="shared" si="363"/>
        <v>0</v>
      </c>
      <c r="AA610" s="89">
        <f t="shared" si="363"/>
        <v>0</v>
      </c>
      <c r="AB610" s="89">
        <f t="shared" si="363"/>
        <v>0</v>
      </c>
      <c r="AC610" s="89">
        <f t="shared" si="363"/>
        <v>0</v>
      </c>
      <c r="AD610" s="89">
        <f t="shared" si="363"/>
        <v>10.8</v>
      </c>
      <c r="AE610" s="89">
        <f t="shared" si="363"/>
        <v>0</v>
      </c>
      <c r="AF610" s="89">
        <f t="shared" si="363"/>
        <v>0</v>
      </c>
      <c r="AG610" s="89">
        <f t="shared" si="364"/>
        <v>0</v>
      </c>
      <c r="AH610" s="89">
        <f t="shared" si="364"/>
        <v>0</v>
      </c>
      <c r="AI610" s="89">
        <f t="shared" si="364"/>
        <v>0</v>
      </c>
      <c r="AJ610" s="89">
        <f t="shared" si="364"/>
        <v>65.3</v>
      </c>
      <c r="AK610" s="89">
        <f t="shared" si="364"/>
        <v>0</v>
      </c>
      <c r="AL610" s="89">
        <f t="shared" si="364"/>
        <v>0</v>
      </c>
      <c r="AM610" s="89">
        <f t="shared" si="364"/>
        <v>0</v>
      </c>
      <c r="AN610" s="89">
        <f t="shared" si="364"/>
        <v>0</v>
      </c>
      <c r="AO610" s="89">
        <f t="shared" si="364"/>
        <v>0</v>
      </c>
      <c r="AP610" s="89">
        <f t="shared" si="364"/>
        <v>0</v>
      </c>
      <c r="AQ610" s="89">
        <f t="shared" si="364"/>
        <v>29</v>
      </c>
      <c r="AR610" s="649">
        <f t="shared" si="364"/>
        <v>0</v>
      </c>
      <c r="AS610" s="89">
        <f t="shared" si="365"/>
        <v>105.1</v>
      </c>
    </row>
    <row r="611" spans="2:45" hidden="1" outlineLevel="1">
      <c r="B611" s="648"/>
      <c r="C611" s="81">
        <f t="shared" si="366"/>
        <v>15</v>
      </c>
      <c r="D611" s="191"/>
      <c r="S611" s="89">
        <f t="shared" si="362"/>
        <v>0</v>
      </c>
      <c r="T611" s="89">
        <f t="shared" si="362"/>
        <v>0</v>
      </c>
      <c r="U611" s="89">
        <f t="shared" si="362"/>
        <v>0</v>
      </c>
      <c r="V611" s="89">
        <f t="shared" si="363"/>
        <v>0</v>
      </c>
      <c r="W611" s="89">
        <f t="shared" si="363"/>
        <v>0</v>
      </c>
      <c r="X611" s="89">
        <f t="shared" si="363"/>
        <v>0</v>
      </c>
      <c r="Y611" s="89">
        <f t="shared" si="363"/>
        <v>0</v>
      </c>
      <c r="Z611" s="89">
        <f t="shared" si="363"/>
        <v>0</v>
      </c>
      <c r="AA611" s="89">
        <f t="shared" si="363"/>
        <v>0</v>
      </c>
      <c r="AB611" s="89">
        <f t="shared" si="363"/>
        <v>0</v>
      </c>
      <c r="AC611" s="89">
        <f t="shared" si="363"/>
        <v>0</v>
      </c>
      <c r="AD611" s="89">
        <f t="shared" si="363"/>
        <v>0</v>
      </c>
      <c r="AE611" s="89">
        <f t="shared" si="363"/>
        <v>10.8</v>
      </c>
      <c r="AF611" s="89">
        <f t="shared" si="363"/>
        <v>0</v>
      </c>
      <c r="AG611" s="89">
        <f t="shared" si="364"/>
        <v>0</v>
      </c>
      <c r="AH611" s="89">
        <f t="shared" si="364"/>
        <v>0</v>
      </c>
      <c r="AI611" s="89">
        <f t="shared" si="364"/>
        <v>0</v>
      </c>
      <c r="AJ611" s="89">
        <f t="shared" si="364"/>
        <v>0</v>
      </c>
      <c r="AK611" s="89">
        <f t="shared" si="364"/>
        <v>65.3</v>
      </c>
      <c r="AL611" s="89">
        <f t="shared" si="364"/>
        <v>0</v>
      </c>
      <c r="AM611" s="89">
        <f t="shared" si="364"/>
        <v>0</v>
      </c>
      <c r="AN611" s="89">
        <f t="shared" si="364"/>
        <v>0</v>
      </c>
      <c r="AO611" s="89">
        <f t="shared" si="364"/>
        <v>0</v>
      </c>
      <c r="AP611" s="89">
        <f t="shared" si="364"/>
        <v>0</v>
      </c>
      <c r="AQ611" s="89">
        <f t="shared" si="364"/>
        <v>0</v>
      </c>
      <c r="AR611" s="649">
        <f t="shared" si="364"/>
        <v>29</v>
      </c>
      <c r="AS611" s="89">
        <f t="shared" si="365"/>
        <v>105.1</v>
      </c>
    </row>
    <row r="612" spans="2:45" hidden="1" outlineLevel="1">
      <c r="B612" s="648"/>
      <c r="C612" s="81">
        <f t="shared" si="366"/>
        <v>16</v>
      </c>
      <c r="D612" s="191"/>
      <c r="T612" s="89">
        <f t="shared" si="362"/>
        <v>0</v>
      </c>
      <c r="U612" s="89">
        <f t="shared" si="362"/>
        <v>0</v>
      </c>
      <c r="V612" s="89">
        <f t="shared" si="363"/>
        <v>0</v>
      </c>
      <c r="W612" s="89">
        <f t="shared" si="363"/>
        <v>0</v>
      </c>
      <c r="X612" s="89">
        <f t="shared" si="363"/>
        <v>0</v>
      </c>
      <c r="Y612" s="89">
        <f t="shared" si="363"/>
        <v>0</v>
      </c>
      <c r="Z612" s="89">
        <f t="shared" si="363"/>
        <v>0</v>
      </c>
      <c r="AA612" s="89">
        <f t="shared" si="363"/>
        <v>0</v>
      </c>
      <c r="AB612" s="89">
        <f t="shared" si="363"/>
        <v>0</v>
      </c>
      <c r="AC612" s="89">
        <f t="shared" si="363"/>
        <v>0</v>
      </c>
      <c r="AD612" s="89">
        <f t="shared" si="363"/>
        <v>0</v>
      </c>
      <c r="AE612" s="89">
        <f t="shared" si="363"/>
        <v>0</v>
      </c>
      <c r="AF612" s="89">
        <f t="shared" si="363"/>
        <v>10.8</v>
      </c>
      <c r="AG612" s="89">
        <f t="shared" si="364"/>
        <v>0</v>
      </c>
      <c r="AH612" s="89">
        <f t="shared" si="364"/>
        <v>0</v>
      </c>
      <c r="AI612" s="89">
        <f t="shared" si="364"/>
        <v>0</v>
      </c>
      <c r="AJ612" s="89">
        <f t="shared" si="364"/>
        <v>0</v>
      </c>
      <c r="AK612" s="89">
        <f t="shared" si="364"/>
        <v>0</v>
      </c>
      <c r="AL612" s="89">
        <f t="shared" si="364"/>
        <v>65.3</v>
      </c>
      <c r="AM612" s="89">
        <f t="shared" si="364"/>
        <v>0</v>
      </c>
      <c r="AN612" s="89">
        <f t="shared" si="364"/>
        <v>0</v>
      </c>
      <c r="AO612" s="89">
        <f t="shared" si="364"/>
        <v>0</v>
      </c>
      <c r="AP612" s="89">
        <f t="shared" si="364"/>
        <v>0</v>
      </c>
      <c r="AQ612" s="89">
        <f t="shared" si="364"/>
        <v>0</v>
      </c>
      <c r="AR612" s="649">
        <f t="shared" si="364"/>
        <v>0</v>
      </c>
      <c r="AS612" s="89">
        <f t="shared" si="365"/>
        <v>76.099999999999994</v>
      </c>
    </row>
    <row r="613" spans="2:45" hidden="1" outlineLevel="1">
      <c r="B613" s="648"/>
      <c r="C613" s="81">
        <f t="shared" si="366"/>
        <v>17</v>
      </c>
      <c r="D613" s="191"/>
      <c r="U613" s="89">
        <f t="shared" si="362"/>
        <v>0</v>
      </c>
      <c r="V613" s="89">
        <f t="shared" si="363"/>
        <v>0</v>
      </c>
      <c r="W613" s="89">
        <f t="shared" si="363"/>
        <v>0</v>
      </c>
      <c r="X613" s="89">
        <f t="shared" si="363"/>
        <v>0</v>
      </c>
      <c r="Y613" s="89">
        <f t="shared" si="363"/>
        <v>0</v>
      </c>
      <c r="Z613" s="89">
        <f t="shared" si="363"/>
        <v>0</v>
      </c>
      <c r="AA613" s="89">
        <f t="shared" si="363"/>
        <v>0</v>
      </c>
      <c r="AB613" s="89">
        <f t="shared" si="363"/>
        <v>0</v>
      </c>
      <c r="AC613" s="89">
        <f t="shared" si="363"/>
        <v>0</v>
      </c>
      <c r="AD613" s="89">
        <f t="shared" si="363"/>
        <v>0</v>
      </c>
      <c r="AE613" s="89">
        <f t="shared" si="363"/>
        <v>0</v>
      </c>
      <c r="AF613" s="89">
        <f t="shared" si="363"/>
        <v>0</v>
      </c>
      <c r="AG613" s="89">
        <f t="shared" si="364"/>
        <v>10.8</v>
      </c>
      <c r="AH613" s="89">
        <f t="shared" si="364"/>
        <v>0</v>
      </c>
      <c r="AI613" s="89">
        <f t="shared" si="364"/>
        <v>0</v>
      </c>
      <c r="AJ613" s="89">
        <f t="shared" si="364"/>
        <v>0</v>
      </c>
      <c r="AK613" s="89">
        <f t="shared" si="364"/>
        <v>0</v>
      </c>
      <c r="AL613" s="89">
        <f t="shared" si="364"/>
        <v>0</v>
      </c>
      <c r="AM613" s="89">
        <f t="shared" si="364"/>
        <v>65.3</v>
      </c>
      <c r="AN613" s="89">
        <f t="shared" si="364"/>
        <v>0</v>
      </c>
      <c r="AO613" s="89">
        <f t="shared" si="364"/>
        <v>0</v>
      </c>
      <c r="AP613" s="89">
        <f t="shared" si="364"/>
        <v>0</v>
      </c>
      <c r="AQ613" s="89">
        <f t="shared" si="364"/>
        <v>0</v>
      </c>
      <c r="AR613" s="649">
        <f t="shared" si="364"/>
        <v>0</v>
      </c>
      <c r="AS613" s="89">
        <f t="shared" si="365"/>
        <v>76.099999999999994</v>
      </c>
    </row>
    <row r="614" spans="2:45" hidden="1" outlineLevel="1">
      <c r="B614" s="648"/>
      <c r="C614" s="81">
        <f t="shared" si="366"/>
        <v>18</v>
      </c>
      <c r="D614" s="191"/>
      <c r="V614" s="89">
        <f t="shared" ref="V614:AK624" si="367">U613</f>
        <v>0</v>
      </c>
      <c r="W614" s="89">
        <f t="shared" si="367"/>
        <v>0</v>
      </c>
      <c r="X614" s="89">
        <f t="shared" si="367"/>
        <v>0</v>
      </c>
      <c r="Y614" s="89">
        <f t="shared" si="367"/>
        <v>0</v>
      </c>
      <c r="Z614" s="89">
        <f t="shared" si="367"/>
        <v>0</v>
      </c>
      <c r="AA614" s="89">
        <f t="shared" si="367"/>
        <v>0</v>
      </c>
      <c r="AB614" s="89">
        <f t="shared" si="367"/>
        <v>0</v>
      </c>
      <c r="AC614" s="89">
        <f t="shared" si="367"/>
        <v>0</v>
      </c>
      <c r="AD614" s="89">
        <f t="shared" si="367"/>
        <v>0</v>
      </c>
      <c r="AE614" s="89">
        <f t="shared" si="367"/>
        <v>0</v>
      </c>
      <c r="AF614" s="89">
        <f t="shared" si="367"/>
        <v>0</v>
      </c>
      <c r="AG614" s="89">
        <f t="shared" si="367"/>
        <v>0</v>
      </c>
      <c r="AH614" s="89">
        <f t="shared" si="367"/>
        <v>10.8</v>
      </c>
      <c r="AI614" s="89">
        <f t="shared" si="367"/>
        <v>0</v>
      </c>
      <c r="AJ614" s="89">
        <f t="shared" si="367"/>
        <v>0</v>
      </c>
      <c r="AK614" s="89">
        <f t="shared" si="367"/>
        <v>0</v>
      </c>
      <c r="AL614" s="89">
        <f t="shared" ref="AG614:AR634" si="368">AK613</f>
        <v>0</v>
      </c>
      <c r="AM614" s="89">
        <f t="shared" si="368"/>
        <v>0</v>
      </c>
      <c r="AN614" s="89">
        <f t="shared" si="368"/>
        <v>65.3</v>
      </c>
      <c r="AO614" s="89">
        <f t="shared" si="368"/>
        <v>0</v>
      </c>
      <c r="AP614" s="89">
        <f t="shared" si="368"/>
        <v>0</v>
      </c>
      <c r="AQ614" s="89">
        <f t="shared" si="368"/>
        <v>0</v>
      </c>
      <c r="AR614" s="649">
        <f t="shared" si="368"/>
        <v>0</v>
      </c>
      <c r="AS614" s="89">
        <f t="shared" si="365"/>
        <v>76.099999999999994</v>
      </c>
    </row>
    <row r="615" spans="2:45" hidden="1" outlineLevel="1">
      <c r="B615" s="648"/>
      <c r="C615" s="81">
        <f t="shared" si="366"/>
        <v>19</v>
      </c>
      <c r="D615" s="191"/>
      <c r="W615" s="89">
        <f t="shared" si="367"/>
        <v>0</v>
      </c>
      <c r="X615" s="89">
        <f t="shared" si="367"/>
        <v>0</v>
      </c>
      <c r="Y615" s="89">
        <f t="shared" si="367"/>
        <v>0</v>
      </c>
      <c r="Z615" s="89">
        <f t="shared" si="367"/>
        <v>0</v>
      </c>
      <c r="AA615" s="89">
        <f t="shared" si="367"/>
        <v>0</v>
      </c>
      <c r="AB615" s="89">
        <f t="shared" si="367"/>
        <v>0</v>
      </c>
      <c r="AC615" s="89">
        <f t="shared" si="367"/>
        <v>0</v>
      </c>
      <c r="AD615" s="89">
        <f t="shared" si="367"/>
        <v>0</v>
      </c>
      <c r="AE615" s="89">
        <f t="shared" si="367"/>
        <v>0</v>
      </c>
      <c r="AF615" s="89">
        <f t="shared" si="367"/>
        <v>0</v>
      </c>
      <c r="AG615" s="89">
        <f t="shared" si="368"/>
        <v>0</v>
      </c>
      <c r="AH615" s="89">
        <f t="shared" si="368"/>
        <v>0</v>
      </c>
      <c r="AI615" s="89">
        <f t="shared" si="368"/>
        <v>10.8</v>
      </c>
      <c r="AJ615" s="89">
        <f t="shared" si="368"/>
        <v>0</v>
      </c>
      <c r="AK615" s="89">
        <f t="shared" si="368"/>
        <v>0</v>
      </c>
      <c r="AL615" s="89">
        <f t="shared" si="368"/>
        <v>0</v>
      </c>
      <c r="AM615" s="89">
        <f t="shared" si="368"/>
        <v>0</v>
      </c>
      <c r="AN615" s="89">
        <f t="shared" si="368"/>
        <v>0</v>
      </c>
      <c r="AO615" s="89">
        <f t="shared" si="368"/>
        <v>65.3</v>
      </c>
      <c r="AP615" s="89">
        <f t="shared" si="368"/>
        <v>0</v>
      </c>
      <c r="AQ615" s="89">
        <f t="shared" si="368"/>
        <v>0</v>
      </c>
      <c r="AR615" s="649">
        <f t="shared" si="368"/>
        <v>0</v>
      </c>
      <c r="AS615" s="89">
        <f t="shared" si="365"/>
        <v>76.099999999999994</v>
      </c>
    </row>
    <row r="616" spans="2:45" hidden="1" outlineLevel="1">
      <c r="B616" s="648"/>
      <c r="C616" s="81">
        <f t="shared" si="366"/>
        <v>20</v>
      </c>
      <c r="D616" s="191"/>
      <c r="X616" s="89">
        <f t="shared" si="367"/>
        <v>0</v>
      </c>
      <c r="Y616" s="89">
        <f t="shared" si="367"/>
        <v>0</v>
      </c>
      <c r="Z616" s="89">
        <f t="shared" si="367"/>
        <v>0</v>
      </c>
      <c r="AA616" s="89">
        <f t="shared" si="367"/>
        <v>0</v>
      </c>
      <c r="AB616" s="89">
        <f t="shared" si="367"/>
        <v>0</v>
      </c>
      <c r="AC616" s="89">
        <f t="shared" si="367"/>
        <v>0</v>
      </c>
      <c r="AD616" s="89">
        <f t="shared" si="367"/>
        <v>0</v>
      </c>
      <c r="AE616" s="89">
        <f t="shared" si="367"/>
        <v>0</v>
      </c>
      <c r="AF616" s="89">
        <f t="shared" si="367"/>
        <v>0</v>
      </c>
      <c r="AG616" s="89">
        <f t="shared" si="368"/>
        <v>0</v>
      </c>
      <c r="AH616" s="89">
        <f t="shared" si="368"/>
        <v>0</v>
      </c>
      <c r="AI616" s="89">
        <f t="shared" si="368"/>
        <v>0</v>
      </c>
      <c r="AJ616" s="89">
        <f t="shared" si="368"/>
        <v>10.8</v>
      </c>
      <c r="AK616" s="89">
        <f t="shared" si="368"/>
        <v>0</v>
      </c>
      <c r="AL616" s="89">
        <f t="shared" si="368"/>
        <v>0</v>
      </c>
      <c r="AM616" s="89">
        <f t="shared" si="368"/>
        <v>0</v>
      </c>
      <c r="AN616" s="89">
        <f t="shared" si="368"/>
        <v>0</v>
      </c>
      <c r="AO616" s="89">
        <f t="shared" si="368"/>
        <v>0</v>
      </c>
      <c r="AP616" s="89">
        <f t="shared" si="368"/>
        <v>65.3</v>
      </c>
      <c r="AQ616" s="89">
        <f t="shared" si="368"/>
        <v>0</v>
      </c>
      <c r="AR616" s="649">
        <f t="shared" si="368"/>
        <v>0</v>
      </c>
      <c r="AS616" s="89">
        <f t="shared" si="365"/>
        <v>76.099999999999994</v>
      </c>
    </row>
    <row r="617" spans="2:45" hidden="1" outlineLevel="1">
      <c r="B617" s="648"/>
      <c r="C617" s="81">
        <f t="shared" si="366"/>
        <v>21</v>
      </c>
      <c r="D617" s="191"/>
      <c r="X617" s="89"/>
      <c r="Y617" s="89">
        <f t="shared" si="367"/>
        <v>0</v>
      </c>
      <c r="Z617" s="89">
        <f t="shared" si="367"/>
        <v>0</v>
      </c>
      <c r="AA617" s="89">
        <f t="shared" si="367"/>
        <v>0</v>
      </c>
      <c r="AB617" s="89">
        <f t="shared" si="367"/>
        <v>0</v>
      </c>
      <c r="AC617" s="89">
        <f t="shared" si="367"/>
        <v>0</v>
      </c>
      <c r="AD617" s="89">
        <f t="shared" si="367"/>
        <v>0</v>
      </c>
      <c r="AE617" s="89">
        <f t="shared" si="367"/>
        <v>0</v>
      </c>
      <c r="AF617" s="89">
        <f t="shared" si="367"/>
        <v>0</v>
      </c>
      <c r="AG617" s="89">
        <f t="shared" si="368"/>
        <v>0</v>
      </c>
      <c r="AH617" s="89">
        <f t="shared" si="368"/>
        <v>0</v>
      </c>
      <c r="AI617" s="89">
        <f t="shared" si="368"/>
        <v>0</v>
      </c>
      <c r="AJ617" s="89">
        <f t="shared" si="368"/>
        <v>0</v>
      </c>
      <c r="AK617" s="89">
        <f t="shared" si="368"/>
        <v>10.8</v>
      </c>
      <c r="AL617" s="89">
        <f t="shared" si="368"/>
        <v>0</v>
      </c>
      <c r="AM617" s="89">
        <f t="shared" si="368"/>
        <v>0</v>
      </c>
      <c r="AN617" s="89">
        <f t="shared" si="368"/>
        <v>0</v>
      </c>
      <c r="AO617" s="89">
        <f t="shared" si="368"/>
        <v>0</v>
      </c>
      <c r="AP617" s="89">
        <f t="shared" si="368"/>
        <v>0</v>
      </c>
      <c r="AQ617" s="89">
        <f t="shared" si="368"/>
        <v>65.3</v>
      </c>
      <c r="AR617" s="649">
        <f t="shared" si="368"/>
        <v>0</v>
      </c>
      <c r="AS617" s="89">
        <f t="shared" si="365"/>
        <v>76.099999999999994</v>
      </c>
    </row>
    <row r="618" spans="2:45" hidden="1" outlineLevel="1">
      <c r="B618" s="648"/>
      <c r="C618" s="81">
        <f t="shared" si="366"/>
        <v>22</v>
      </c>
      <c r="D618" s="191"/>
      <c r="X618" s="89"/>
      <c r="Y618" s="89"/>
      <c r="Z618" s="89">
        <f t="shared" si="367"/>
        <v>0</v>
      </c>
      <c r="AA618" s="89">
        <f t="shared" si="367"/>
        <v>0</v>
      </c>
      <c r="AB618" s="89">
        <f t="shared" si="367"/>
        <v>0</v>
      </c>
      <c r="AC618" s="89">
        <f t="shared" si="367"/>
        <v>0</v>
      </c>
      <c r="AD618" s="89">
        <f t="shared" si="367"/>
        <v>0</v>
      </c>
      <c r="AE618" s="89">
        <f t="shared" si="367"/>
        <v>0</v>
      </c>
      <c r="AF618" s="89">
        <f t="shared" si="367"/>
        <v>0</v>
      </c>
      <c r="AG618" s="89">
        <f t="shared" si="368"/>
        <v>0</v>
      </c>
      <c r="AH618" s="89">
        <f t="shared" si="368"/>
        <v>0</v>
      </c>
      <c r="AI618" s="89">
        <f t="shared" si="368"/>
        <v>0</v>
      </c>
      <c r="AJ618" s="89">
        <f t="shared" si="368"/>
        <v>0</v>
      </c>
      <c r="AK618" s="89">
        <f t="shared" si="368"/>
        <v>0</v>
      </c>
      <c r="AL618" s="89">
        <f t="shared" si="368"/>
        <v>10.8</v>
      </c>
      <c r="AM618" s="89">
        <f t="shared" si="368"/>
        <v>0</v>
      </c>
      <c r="AN618" s="89">
        <f t="shared" si="368"/>
        <v>0</v>
      </c>
      <c r="AO618" s="89">
        <f t="shared" si="368"/>
        <v>0</v>
      </c>
      <c r="AP618" s="89">
        <f t="shared" si="368"/>
        <v>0</v>
      </c>
      <c r="AQ618" s="89">
        <f t="shared" si="368"/>
        <v>0</v>
      </c>
      <c r="AR618" s="649">
        <f t="shared" si="368"/>
        <v>65.3</v>
      </c>
      <c r="AS618" s="89">
        <f t="shared" si="365"/>
        <v>76.099999999999994</v>
      </c>
    </row>
    <row r="619" spans="2:45" hidden="1" outlineLevel="1">
      <c r="B619" s="648"/>
      <c r="C619" s="81">
        <f t="shared" si="366"/>
        <v>23</v>
      </c>
      <c r="D619" s="191"/>
      <c r="X619" s="89"/>
      <c r="Y619" s="89"/>
      <c r="Z619" s="89"/>
      <c r="AA619" s="89">
        <f t="shared" si="367"/>
        <v>0</v>
      </c>
      <c r="AB619" s="89">
        <f t="shared" si="367"/>
        <v>0</v>
      </c>
      <c r="AC619" s="89">
        <f t="shared" si="367"/>
        <v>0</v>
      </c>
      <c r="AD619" s="89">
        <f t="shared" si="367"/>
        <v>0</v>
      </c>
      <c r="AE619" s="89">
        <f t="shared" si="367"/>
        <v>0</v>
      </c>
      <c r="AF619" s="89">
        <f t="shared" si="367"/>
        <v>0</v>
      </c>
      <c r="AG619" s="89">
        <f t="shared" si="368"/>
        <v>0</v>
      </c>
      <c r="AH619" s="89">
        <f t="shared" si="368"/>
        <v>0</v>
      </c>
      <c r="AI619" s="89">
        <f t="shared" si="368"/>
        <v>0</v>
      </c>
      <c r="AJ619" s="89">
        <f t="shared" si="368"/>
        <v>0</v>
      </c>
      <c r="AK619" s="89">
        <f t="shared" si="368"/>
        <v>0</v>
      </c>
      <c r="AL619" s="89">
        <f t="shared" si="368"/>
        <v>0</v>
      </c>
      <c r="AM619" s="89">
        <f t="shared" si="368"/>
        <v>10.8</v>
      </c>
      <c r="AN619" s="89">
        <f t="shared" si="368"/>
        <v>0</v>
      </c>
      <c r="AO619" s="89">
        <f t="shared" si="368"/>
        <v>0</v>
      </c>
      <c r="AP619" s="89">
        <f t="shared" si="368"/>
        <v>0</v>
      </c>
      <c r="AQ619" s="89">
        <f t="shared" si="368"/>
        <v>0</v>
      </c>
      <c r="AR619" s="649">
        <f t="shared" si="368"/>
        <v>0</v>
      </c>
      <c r="AS619" s="89">
        <f t="shared" si="365"/>
        <v>10.8</v>
      </c>
    </row>
    <row r="620" spans="2:45" hidden="1" outlineLevel="1">
      <c r="B620" s="648"/>
      <c r="C620" s="81">
        <f t="shared" si="366"/>
        <v>24</v>
      </c>
      <c r="D620" s="191"/>
      <c r="X620" s="89"/>
      <c r="Y620" s="89"/>
      <c r="Z620" s="89"/>
      <c r="AA620" s="89"/>
      <c r="AB620" s="89">
        <f t="shared" si="367"/>
        <v>0</v>
      </c>
      <c r="AC620" s="89">
        <f t="shared" si="367"/>
        <v>0</v>
      </c>
      <c r="AD620" s="89">
        <f t="shared" si="367"/>
        <v>0</v>
      </c>
      <c r="AE620" s="89">
        <f t="shared" si="367"/>
        <v>0</v>
      </c>
      <c r="AF620" s="89">
        <f t="shared" si="367"/>
        <v>0</v>
      </c>
      <c r="AG620" s="89">
        <f t="shared" si="368"/>
        <v>0</v>
      </c>
      <c r="AH620" s="89">
        <f t="shared" si="368"/>
        <v>0</v>
      </c>
      <c r="AI620" s="89">
        <f t="shared" si="368"/>
        <v>0</v>
      </c>
      <c r="AJ620" s="89">
        <f t="shared" si="368"/>
        <v>0</v>
      </c>
      <c r="AK620" s="89">
        <f t="shared" si="368"/>
        <v>0</v>
      </c>
      <c r="AL620" s="89">
        <f t="shared" si="368"/>
        <v>0</v>
      </c>
      <c r="AM620" s="89">
        <f t="shared" si="368"/>
        <v>0</v>
      </c>
      <c r="AN620" s="89">
        <f t="shared" si="368"/>
        <v>10.8</v>
      </c>
      <c r="AO620" s="89">
        <f t="shared" si="368"/>
        <v>0</v>
      </c>
      <c r="AP620" s="89">
        <f t="shared" si="368"/>
        <v>0</v>
      </c>
      <c r="AQ620" s="89">
        <f t="shared" si="368"/>
        <v>0</v>
      </c>
      <c r="AR620" s="649">
        <f t="shared" si="368"/>
        <v>0</v>
      </c>
      <c r="AS620" s="89">
        <f t="shared" si="365"/>
        <v>10.8</v>
      </c>
    </row>
    <row r="621" spans="2:45" hidden="1" outlineLevel="1">
      <c r="B621" s="648"/>
      <c r="C621" s="81">
        <f t="shared" si="366"/>
        <v>25</v>
      </c>
      <c r="D621" s="191"/>
      <c r="X621" s="89"/>
      <c r="Y621" s="89"/>
      <c r="Z621" s="89"/>
      <c r="AA621" s="89"/>
      <c r="AB621" s="89"/>
      <c r="AC621" s="89">
        <f t="shared" si="367"/>
        <v>0</v>
      </c>
      <c r="AD621" s="89">
        <f t="shared" si="367"/>
        <v>0</v>
      </c>
      <c r="AE621" s="89">
        <f t="shared" si="367"/>
        <v>0</v>
      </c>
      <c r="AF621" s="89">
        <f t="shared" si="367"/>
        <v>0</v>
      </c>
      <c r="AG621" s="89">
        <f t="shared" si="368"/>
        <v>0</v>
      </c>
      <c r="AH621" s="89">
        <f t="shared" si="368"/>
        <v>0</v>
      </c>
      <c r="AI621" s="89">
        <f t="shared" si="368"/>
        <v>0</v>
      </c>
      <c r="AJ621" s="89">
        <f t="shared" si="368"/>
        <v>0</v>
      </c>
      <c r="AK621" s="89">
        <f t="shared" si="368"/>
        <v>0</v>
      </c>
      <c r="AL621" s="89">
        <f t="shared" si="368"/>
        <v>0</v>
      </c>
      <c r="AM621" s="89">
        <f t="shared" si="368"/>
        <v>0</v>
      </c>
      <c r="AN621" s="89">
        <f t="shared" si="368"/>
        <v>0</v>
      </c>
      <c r="AO621" s="89">
        <f t="shared" si="368"/>
        <v>10.8</v>
      </c>
      <c r="AP621" s="89">
        <f t="shared" si="368"/>
        <v>0</v>
      </c>
      <c r="AQ621" s="89">
        <f t="shared" si="368"/>
        <v>0</v>
      </c>
      <c r="AR621" s="649">
        <f t="shared" si="368"/>
        <v>0</v>
      </c>
      <c r="AS621" s="89">
        <f t="shared" si="365"/>
        <v>10.8</v>
      </c>
    </row>
    <row r="622" spans="2:45" hidden="1" outlineLevel="1">
      <c r="B622" s="648"/>
      <c r="C622" s="81">
        <f t="shared" si="366"/>
        <v>26</v>
      </c>
      <c r="D622" s="191"/>
      <c r="X622" s="89"/>
      <c r="Y622" s="89"/>
      <c r="Z622" s="89"/>
      <c r="AA622" s="89"/>
      <c r="AB622" s="89"/>
      <c r="AC622" s="89"/>
      <c r="AD622" s="89">
        <f t="shared" si="367"/>
        <v>0</v>
      </c>
      <c r="AE622" s="89">
        <f t="shared" si="367"/>
        <v>0</v>
      </c>
      <c r="AF622" s="89">
        <f t="shared" si="367"/>
        <v>0</v>
      </c>
      <c r="AG622" s="89">
        <f t="shared" si="368"/>
        <v>0</v>
      </c>
      <c r="AH622" s="89">
        <f t="shared" si="368"/>
        <v>0</v>
      </c>
      <c r="AI622" s="89">
        <f t="shared" si="368"/>
        <v>0</v>
      </c>
      <c r="AJ622" s="89">
        <f t="shared" si="368"/>
        <v>0</v>
      </c>
      <c r="AK622" s="89">
        <f t="shared" si="368"/>
        <v>0</v>
      </c>
      <c r="AL622" s="89">
        <f t="shared" si="368"/>
        <v>0</v>
      </c>
      <c r="AM622" s="89">
        <f t="shared" si="368"/>
        <v>0</v>
      </c>
      <c r="AN622" s="89">
        <f t="shared" si="368"/>
        <v>0</v>
      </c>
      <c r="AO622" s="89">
        <f t="shared" si="368"/>
        <v>0</v>
      </c>
      <c r="AP622" s="89">
        <f t="shared" si="368"/>
        <v>10.8</v>
      </c>
      <c r="AQ622" s="89">
        <f t="shared" si="368"/>
        <v>0</v>
      </c>
      <c r="AR622" s="649">
        <f t="shared" si="368"/>
        <v>0</v>
      </c>
      <c r="AS622" s="89">
        <f t="shared" si="365"/>
        <v>10.8</v>
      </c>
    </row>
    <row r="623" spans="2:45" hidden="1" outlineLevel="1">
      <c r="B623" s="648"/>
      <c r="C623" s="81">
        <f t="shared" si="366"/>
        <v>27</v>
      </c>
      <c r="D623" s="191"/>
      <c r="X623" s="89"/>
      <c r="Y623" s="89"/>
      <c r="Z623" s="89"/>
      <c r="AA623" s="89"/>
      <c r="AB623" s="89"/>
      <c r="AC623" s="89"/>
      <c r="AD623" s="89"/>
      <c r="AE623" s="89">
        <f t="shared" si="367"/>
        <v>0</v>
      </c>
      <c r="AF623" s="89">
        <f t="shared" si="367"/>
        <v>0</v>
      </c>
      <c r="AG623" s="89">
        <f t="shared" si="368"/>
        <v>0</v>
      </c>
      <c r="AH623" s="89">
        <f t="shared" si="368"/>
        <v>0</v>
      </c>
      <c r="AI623" s="89">
        <f t="shared" si="368"/>
        <v>0</v>
      </c>
      <c r="AJ623" s="89">
        <f t="shared" si="368"/>
        <v>0</v>
      </c>
      <c r="AK623" s="89">
        <f t="shared" si="368"/>
        <v>0</v>
      </c>
      <c r="AL623" s="89">
        <f t="shared" si="368"/>
        <v>0</v>
      </c>
      <c r="AM623" s="89">
        <f t="shared" si="368"/>
        <v>0</v>
      </c>
      <c r="AN623" s="89">
        <f t="shared" si="368"/>
        <v>0</v>
      </c>
      <c r="AO623" s="89">
        <f t="shared" si="368"/>
        <v>0</v>
      </c>
      <c r="AP623" s="89">
        <f t="shared" si="368"/>
        <v>0</v>
      </c>
      <c r="AQ623" s="89">
        <f t="shared" si="368"/>
        <v>10.8</v>
      </c>
      <c r="AR623" s="649">
        <f t="shared" si="368"/>
        <v>0</v>
      </c>
      <c r="AS623" s="89">
        <f t="shared" si="365"/>
        <v>10.8</v>
      </c>
    </row>
    <row r="624" spans="2:45" hidden="1" outlineLevel="1">
      <c r="B624" s="648"/>
      <c r="C624" s="81">
        <f t="shared" si="366"/>
        <v>28</v>
      </c>
      <c r="D624" s="191"/>
      <c r="X624" s="89"/>
      <c r="Y624" s="89"/>
      <c r="Z624" s="89"/>
      <c r="AA624" s="89"/>
      <c r="AB624" s="89"/>
      <c r="AC624" s="89"/>
      <c r="AD624" s="89"/>
      <c r="AE624" s="89"/>
      <c r="AF624" s="89">
        <f t="shared" si="367"/>
        <v>0</v>
      </c>
      <c r="AG624" s="89">
        <f t="shared" si="368"/>
        <v>0</v>
      </c>
      <c r="AH624" s="89">
        <f t="shared" si="368"/>
        <v>0</v>
      </c>
      <c r="AI624" s="89">
        <f t="shared" si="368"/>
        <v>0</v>
      </c>
      <c r="AJ624" s="89">
        <f t="shared" si="368"/>
        <v>0</v>
      </c>
      <c r="AK624" s="89">
        <f t="shared" si="368"/>
        <v>0</v>
      </c>
      <c r="AL624" s="89">
        <f t="shared" si="368"/>
        <v>0</v>
      </c>
      <c r="AM624" s="89">
        <f t="shared" si="368"/>
        <v>0</v>
      </c>
      <c r="AN624" s="89">
        <f t="shared" si="368"/>
        <v>0</v>
      </c>
      <c r="AO624" s="89">
        <f t="shared" si="368"/>
        <v>0</v>
      </c>
      <c r="AP624" s="89">
        <f t="shared" si="368"/>
        <v>0</v>
      </c>
      <c r="AQ624" s="89">
        <f t="shared" si="368"/>
        <v>0</v>
      </c>
      <c r="AR624" s="649">
        <f t="shared" si="368"/>
        <v>10.8</v>
      </c>
      <c r="AS624" s="89">
        <f t="shared" si="365"/>
        <v>10.8</v>
      </c>
    </row>
    <row r="625" spans="1:45" hidden="1" outlineLevel="1">
      <c r="B625" s="648"/>
      <c r="C625" s="81">
        <f t="shared" si="366"/>
        <v>29</v>
      </c>
      <c r="D625" s="191"/>
      <c r="X625" s="89"/>
      <c r="Y625" s="89"/>
      <c r="Z625" s="89"/>
      <c r="AA625" s="89"/>
      <c r="AB625" s="89"/>
      <c r="AC625" s="89"/>
      <c r="AD625" s="89"/>
      <c r="AE625" s="89"/>
      <c r="AF625" s="89"/>
      <c r="AG625" s="89">
        <f t="shared" si="368"/>
        <v>0</v>
      </c>
      <c r="AH625" s="89">
        <f t="shared" si="368"/>
        <v>0</v>
      </c>
      <c r="AI625" s="89">
        <f t="shared" si="368"/>
        <v>0</v>
      </c>
      <c r="AJ625" s="89">
        <f t="shared" si="368"/>
        <v>0</v>
      </c>
      <c r="AK625" s="89">
        <f t="shared" si="368"/>
        <v>0</v>
      </c>
      <c r="AL625" s="89">
        <f t="shared" si="368"/>
        <v>0</v>
      </c>
      <c r="AM625" s="89">
        <f t="shared" si="368"/>
        <v>0</v>
      </c>
      <c r="AN625" s="89">
        <f t="shared" si="368"/>
        <v>0</v>
      </c>
      <c r="AO625" s="89">
        <f t="shared" si="368"/>
        <v>0</v>
      </c>
      <c r="AP625" s="89">
        <f t="shared" si="368"/>
        <v>0</v>
      </c>
      <c r="AQ625" s="89">
        <f t="shared" si="368"/>
        <v>0</v>
      </c>
      <c r="AR625" s="649">
        <f t="shared" si="368"/>
        <v>0</v>
      </c>
      <c r="AS625" s="89">
        <f t="shared" si="365"/>
        <v>0</v>
      </c>
    </row>
    <row r="626" spans="1:45" hidden="1" outlineLevel="1">
      <c r="B626" s="648"/>
      <c r="C626" s="81">
        <f t="shared" si="366"/>
        <v>30</v>
      </c>
      <c r="D626" s="191"/>
      <c r="X626" s="89"/>
      <c r="Y626" s="89"/>
      <c r="Z626" s="89"/>
      <c r="AA626" s="89"/>
      <c r="AB626" s="89"/>
      <c r="AC626" s="89"/>
      <c r="AD626" s="89"/>
      <c r="AE626" s="89"/>
      <c r="AF626" s="89"/>
      <c r="AG626" s="89"/>
      <c r="AH626" s="89">
        <f t="shared" si="368"/>
        <v>0</v>
      </c>
      <c r="AI626" s="89">
        <f t="shared" si="368"/>
        <v>0</v>
      </c>
      <c r="AJ626" s="89">
        <f t="shared" si="368"/>
        <v>0</v>
      </c>
      <c r="AK626" s="89">
        <f t="shared" si="368"/>
        <v>0</v>
      </c>
      <c r="AL626" s="89">
        <f t="shared" si="368"/>
        <v>0</v>
      </c>
      <c r="AM626" s="89">
        <f t="shared" si="368"/>
        <v>0</v>
      </c>
      <c r="AN626" s="89">
        <f t="shared" si="368"/>
        <v>0</v>
      </c>
      <c r="AO626" s="89">
        <f t="shared" si="368"/>
        <v>0</v>
      </c>
      <c r="AP626" s="89">
        <f t="shared" si="368"/>
        <v>0</v>
      </c>
      <c r="AQ626" s="89">
        <f t="shared" si="368"/>
        <v>0</v>
      </c>
      <c r="AR626" s="649">
        <f t="shared" si="368"/>
        <v>0</v>
      </c>
      <c r="AS626" s="89">
        <f t="shared" si="365"/>
        <v>0</v>
      </c>
    </row>
    <row r="627" spans="1:45" hidden="1" outlineLevel="1">
      <c r="B627" s="648"/>
      <c r="C627" s="81">
        <f t="shared" si="366"/>
        <v>31</v>
      </c>
      <c r="D627" s="191"/>
      <c r="X627" s="89"/>
      <c r="Y627" s="89"/>
      <c r="Z627" s="89"/>
      <c r="AA627" s="89"/>
      <c r="AB627" s="89"/>
      <c r="AC627" s="89"/>
      <c r="AD627" s="89"/>
      <c r="AE627" s="89"/>
      <c r="AF627" s="89"/>
      <c r="AG627" s="89"/>
      <c r="AH627" s="89"/>
      <c r="AI627" s="89">
        <f>AH626</f>
        <v>0</v>
      </c>
      <c r="AJ627" s="89">
        <f t="shared" si="368"/>
        <v>0</v>
      </c>
      <c r="AK627" s="89">
        <f t="shared" si="368"/>
        <v>0</v>
      </c>
      <c r="AL627" s="89">
        <f t="shared" si="368"/>
        <v>0</v>
      </c>
      <c r="AM627" s="89">
        <f t="shared" si="368"/>
        <v>0</v>
      </c>
      <c r="AN627" s="89">
        <f t="shared" si="368"/>
        <v>0</v>
      </c>
      <c r="AO627" s="89">
        <f t="shared" si="368"/>
        <v>0</v>
      </c>
      <c r="AP627" s="89">
        <f t="shared" si="368"/>
        <v>0</v>
      </c>
      <c r="AQ627" s="89">
        <f t="shared" si="368"/>
        <v>0</v>
      </c>
      <c r="AR627" s="649">
        <f t="shared" si="368"/>
        <v>0</v>
      </c>
      <c r="AS627" s="89">
        <f>SUM(E627:AR627)</f>
        <v>0</v>
      </c>
    </row>
    <row r="628" spans="1:45" hidden="1" outlineLevel="1">
      <c r="B628" s="648"/>
      <c r="C628" s="81">
        <f t="shared" si="366"/>
        <v>32</v>
      </c>
      <c r="D628" s="191"/>
      <c r="X628" s="89"/>
      <c r="Y628" s="89"/>
      <c r="Z628" s="89"/>
      <c r="AA628" s="89"/>
      <c r="AB628" s="89"/>
      <c r="AC628" s="89"/>
      <c r="AD628" s="89"/>
      <c r="AE628" s="89"/>
      <c r="AF628" s="89"/>
      <c r="AG628" s="89"/>
      <c r="AH628" s="89"/>
      <c r="AI628" s="89"/>
      <c r="AJ628" s="89">
        <f>AI627</f>
        <v>0</v>
      </c>
      <c r="AK628" s="89">
        <f t="shared" si="368"/>
        <v>0</v>
      </c>
      <c r="AL628" s="89">
        <f t="shared" si="368"/>
        <v>0</v>
      </c>
      <c r="AM628" s="89">
        <f t="shared" si="368"/>
        <v>0</v>
      </c>
      <c r="AN628" s="89">
        <f t="shared" si="368"/>
        <v>0</v>
      </c>
      <c r="AO628" s="89">
        <f t="shared" si="368"/>
        <v>0</v>
      </c>
      <c r="AP628" s="89">
        <f t="shared" si="368"/>
        <v>0</v>
      </c>
      <c r="AQ628" s="89">
        <f t="shared" si="368"/>
        <v>0</v>
      </c>
      <c r="AR628" s="649">
        <f t="shared" si="368"/>
        <v>0</v>
      </c>
      <c r="AS628" s="89">
        <f t="shared" ref="AS628:AS636" si="369">SUM(E628:AR628)</f>
        <v>0</v>
      </c>
    </row>
    <row r="629" spans="1:45" hidden="1" outlineLevel="1">
      <c r="B629" s="648"/>
      <c r="C629" s="81">
        <f t="shared" si="366"/>
        <v>33</v>
      </c>
      <c r="D629" s="191"/>
      <c r="X629" s="89"/>
      <c r="Y629" s="89"/>
      <c r="Z629" s="89"/>
      <c r="AA629" s="89"/>
      <c r="AB629" s="89"/>
      <c r="AC629" s="89"/>
      <c r="AD629" s="89"/>
      <c r="AE629" s="89"/>
      <c r="AF629" s="89"/>
      <c r="AG629" s="89"/>
      <c r="AH629" s="89"/>
      <c r="AI629" s="89"/>
      <c r="AJ629" s="89"/>
      <c r="AK629" s="89">
        <f>AJ628</f>
        <v>0</v>
      </c>
      <c r="AL629" s="89">
        <f t="shared" si="368"/>
        <v>0</v>
      </c>
      <c r="AM629" s="89">
        <f t="shared" si="368"/>
        <v>0</v>
      </c>
      <c r="AN629" s="89">
        <f t="shared" si="368"/>
        <v>0</v>
      </c>
      <c r="AO629" s="89">
        <f t="shared" si="368"/>
        <v>0</v>
      </c>
      <c r="AP629" s="89">
        <f t="shared" si="368"/>
        <v>0</v>
      </c>
      <c r="AQ629" s="89">
        <f t="shared" si="368"/>
        <v>0</v>
      </c>
      <c r="AR629" s="649">
        <f t="shared" si="368"/>
        <v>0</v>
      </c>
      <c r="AS629" s="89">
        <f t="shared" si="369"/>
        <v>0</v>
      </c>
    </row>
    <row r="630" spans="1:45" hidden="1" outlineLevel="1">
      <c r="B630" s="648"/>
      <c r="C630" s="81">
        <f t="shared" si="366"/>
        <v>34</v>
      </c>
      <c r="D630" s="191"/>
      <c r="X630" s="89"/>
      <c r="Y630" s="89"/>
      <c r="Z630" s="89"/>
      <c r="AA630" s="89"/>
      <c r="AB630" s="89"/>
      <c r="AC630" s="89"/>
      <c r="AD630" s="89"/>
      <c r="AE630" s="89"/>
      <c r="AF630" s="89"/>
      <c r="AG630" s="89"/>
      <c r="AH630" s="89"/>
      <c r="AI630" s="89"/>
      <c r="AJ630" s="89"/>
      <c r="AK630" s="89"/>
      <c r="AL630" s="89">
        <f>AK629</f>
        <v>0</v>
      </c>
      <c r="AM630" s="89">
        <f t="shared" si="368"/>
        <v>0</v>
      </c>
      <c r="AN630" s="89">
        <f t="shared" si="368"/>
        <v>0</v>
      </c>
      <c r="AO630" s="89">
        <f t="shared" si="368"/>
        <v>0</v>
      </c>
      <c r="AP630" s="89">
        <f t="shared" si="368"/>
        <v>0</v>
      </c>
      <c r="AQ630" s="89">
        <f t="shared" si="368"/>
        <v>0</v>
      </c>
      <c r="AR630" s="649">
        <f t="shared" si="368"/>
        <v>0</v>
      </c>
      <c r="AS630" s="89">
        <f t="shared" si="369"/>
        <v>0</v>
      </c>
    </row>
    <row r="631" spans="1:45" hidden="1" outlineLevel="1">
      <c r="B631" s="648"/>
      <c r="C631" s="81">
        <f t="shared" si="366"/>
        <v>35</v>
      </c>
      <c r="D631" s="191"/>
      <c r="X631" s="89"/>
      <c r="Y631" s="89"/>
      <c r="Z631" s="89"/>
      <c r="AA631" s="89"/>
      <c r="AB631" s="89"/>
      <c r="AC631" s="89"/>
      <c r="AD631" s="89"/>
      <c r="AE631" s="89"/>
      <c r="AF631" s="89"/>
      <c r="AG631" s="89"/>
      <c r="AH631" s="89"/>
      <c r="AI631" s="89"/>
      <c r="AJ631" s="89"/>
      <c r="AK631" s="89"/>
      <c r="AL631" s="89"/>
      <c r="AM631" s="89">
        <f>AL630</f>
        <v>0</v>
      </c>
      <c r="AN631" s="89">
        <f t="shared" si="368"/>
        <v>0</v>
      </c>
      <c r="AO631" s="89">
        <f t="shared" si="368"/>
        <v>0</v>
      </c>
      <c r="AP631" s="89">
        <f t="shared" si="368"/>
        <v>0</v>
      </c>
      <c r="AQ631" s="89">
        <f t="shared" si="368"/>
        <v>0</v>
      </c>
      <c r="AR631" s="649">
        <f t="shared" si="368"/>
        <v>0</v>
      </c>
      <c r="AS631" s="89">
        <f t="shared" si="369"/>
        <v>0</v>
      </c>
    </row>
    <row r="632" spans="1:45" hidden="1" outlineLevel="1">
      <c r="B632" s="648"/>
      <c r="C632" s="81">
        <f t="shared" si="366"/>
        <v>36</v>
      </c>
      <c r="D632" s="191"/>
      <c r="X632" s="89"/>
      <c r="Y632" s="89"/>
      <c r="Z632" s="89"/>
      <c r="AA632" s="89"/>
      <c r="AB632" s="89"/>
      <c r="AC632" s="89"/>
      <c r="AD632" s="89"/>
      <c r="AE632" s="89"/>
      <c r="AF632" s="89"/>
      <c r="AG632" s="89"/>
      <c r="AH632" s="89"/>
      <c r="AI632" s="89"/>
      <c r="AJ632" s="89"/>
      <c r="AK632" s="89"/>
      <c r="AL632" s="89"/>
      <c r="AM632" s="89"/>
      <c r="AN632" s="89">
        <f>AM631</f>
        <v>0</v>
      </c>
      <c r="AO632" s="89">
        <f t="shared" si="368"/>
        <v>0</v>
      </c>
      <c r="AP632" s="89">
        <f t="shared" si="368"/>
        <v>0</v>
      </c>
      <c r="AQ632" s="89">
        <f t="shared" si="368"/>
        <v>0</v>
      </c>
      <c r="AR632" s="649">
        <f t="shared" si="368"/>
        <v>0</v>
      </c>
      <c r="AS632" s="89">
        <f t="shared" si="369"/>
        <v>0</v>
      </c>
    </row>
    <row r="633" spans="1:45" hidden="1" outlineLevel="1">
      <c r="B633" s="648"/>
      <c r="C633" s="81">
        <f t="shared" si="366"/>
        <v>37</v>
      </c>
      <c r="D633" s="191"/>
      <c r="X633" s="89"/>
      <c r="Y633" s="89"/>
      <c r="Z633" s="89"/>
      <c r="AA633" s="89"/>
      <c r="AB633" s="89"/>
      <c r="AC633" s="89"/>
      <c r="AD633" s="89"/>
      <c r="AE633" s="89"/>
      <c r="AF633" s="89"/>
      <c r="AG633" s="89"/>
      <c r="AH633" s="89"/>
      <c r="AI633" s="89"/>
      <c r="AJ633" s="89"/>
      <c r="AK633" s="89"/>
      <c r="AL633" s="89"/>
      <c r="AM633" s="89"/>
      <c r="AN633" s="89"/>
      <c r="AO633" s="89">
        <f>AN632</f>
        <v>0</v>
      </c>
      <c r="AP633" s="89">
        <f t="shared" si="368"/>
        <v>0</v>
      </c>
      <c r="AQ633" s="89">
        <f t="shared" si="368"/>
        <v>0</v>
      </c>
      <c r="AR633" s="649">
        <f t="shared" si="368"/>
        <v>0</v>
      </c>
      <c r="AS633" s="89">
        <f t="shared" si="369"/>
        <v>0</v>
      </c>
    </row>
    <row r="634" spans="1:45" hidden="1" outlineLevel="1">
      <c r="B634" s="648"/>
      <c r="C634" s="81">
        <f t="shared" si="366"/>
        <v>38</v>
      </c>
      <c r="D634" s="191"/>
      <c r="X634" s="89"/>
      <c r="Y634" s="89"/>
      <c r="Z634" s="89"/>
      <c r="AA634" s="89"/>
      <c r="AB634" s="89"/>
      <c r="AC634" s="89"/>
      <c r="AD634" s="89"/>
      <c r="AE634" s="89"/>
      <c r="AF634" s="89"/>
      <c r="AG634" s="89"/>
      <c r="AH634" s="89"/>
      <c r="AI634" s="89"/>
      <c r="AJ634" s="89"/>
      <c r="AK634" s="89"/>
      <c r="AL634" s="89"/>
      <c r="AM634" s="89"/>
      <c r="AN634" s="89"/>
      <c r="AO634" s="89"/>
      <c r="AP634" s="89">
        <f>AO633</f>
        <v>0</v>
      </c>
      <c r="AQ634" s="89">
        <f t="shared" si="368"/>
        <v>0</v>
      </c>
      <c r="AR634" s="649">
        <f t="shared" si="368"/>
        <v>0</v>
      </c>
      <c r="AS634" s="89">
        <f t="shared" si="369"/>
        <v>0</v>
      </c>
    </row>
    <row r="635" spans="1:45" hidden="1" outlineLevel="1">
      <c r="B635" s="648"/>
      <c r="C635" s="81">
        <f t="shared" si="366"/>
        <v>39</v>
      </c>
      <c r="D635" s="191"/>
      <c r="X635" s="89"/>
      <c r="Y635" s="89"/>
      <c r="Z635" s="89"/>
      <c r="AA635" s="89"/>
      <c r="AB635" s="89"/>
      <c r="AC635" s="89"/>
      <c r="AD635" s="89"/>
      <c r="AE635" s="89"/>
      <c r="AF635" s="89"/>
      <c r="AG635" s="89"/>
      <c r="AH635" s="89"/>
      <c r="AI635" s="89"/>
      <c r="AJ635" s="89"/>
      <c r="AK635" s="89"/>
      <c r="AL635" s="89"/>
      <c r="AM635" s="89"/>
      <c r="AN635" s="89"/>
      <c r="AO635" s="89"/>
      <c r="AP635" s="89"/>
      <c r="AQ635" s="89">
        <f>AP634</f>
        <v>0</v>
      </c>
      <c r="AR635" s="649">
        <f>AQ634</f>
        <v>0</v>
      </c>
      <c r="AS635" s="89">
        <f t="shared" si="369"/>
        <v>0</v>
      </c>
    </row>
    <row r="636" spans="1:45" hidden="1" outlineLevel="1">
      <c r="B636" s="650"/>
      <c r="C636" s="126">
        <f t="shared" si="366"/>
        <v>40</v>
      </c>
      <c r="D636" s="247"/>
      <c r="E636" s="148"/>
      <c r="F636" s="148"/>
      <c r="G636" s="148"/>
      <c r="H636" s="148"/>
      <c r="I636" s="148"/>
      <c r="J636" s="148"/>
      <c r="K636" s="148"/>
      <c r="L636" s="148"/>
      <c r="M636" s="148"/>
      <c r="N636" s="148"/>
      <c r="O636" s="148"/>
      <c r="P636" s="148"/>
      <c r="Q636" s="148"/>
      <c r="R636" s="148"/>
      <c r="S636" s="148"/>
      <c r="T636" s="148"/>
      <c r="U636" s="148"/>
      <c r="V636" s="148"/>
      <c r="W636" s="148"/>
      <c r="X636" s="603"/>
      <c r="Y636" s="603"/>
      <c r="Z636" s="603"/>
      <c r="AA636" s="603"/>
      <c r="AB636" s="603"/>
      <c r="AC636" s="603"/>
      <c r="AD636" s="603"/>
      <c r="AE636" s="603"/>
      <c r="AF636" s="603"/>
      <c r="AG636" s="603"/>
      <c r="AH636" s="603"/>
      <c r="AI636" s="603"/>
      <c r="AJ636" s="603"/>
      <c r="AK636" s="603"/>
      <c r="AL636" s="603"/>
      <c r="AM636" s="603"/>
      <c r="AN636" s="603"/>
      <c r="AO636" s="603"/>
      <c r="AP636" s="603"/>
      <c r="AQ636" s="603"/>
      <c r="AR636" s="651">
        <f>AQ635</f>
        <v>0</v>
      </c>
      <c r="AS636" s="89">
        <f t="shared" si="369"/>
        <v>0</v>
      </c>
    </row>
    <row r="637" spans="1:45" s="174" customFormat="1" ht="5.25" customHeight="1">
      <c r="A637" s="158"/>
      <c r="C637" s="480"/>
      <c r="D637" s="184"/>
      <c r="E637" s="185"/>
      <c r="F637" s="185"/>
      <c r="G637" s="185"/>
      <c r="H637" s="185"/>
      <c r="I637" s="185"/>
      <c r="J637" s="185"/>
      <c r="K637" s="185"/>
      <c r="L637" s="185"/>
      <c r="M637" s="185"/>
      <c r="N637" s="185"/>
      <c r="O637" s="185"/>
      <c r="P637" s="185"/>
      <c r="Q637" s="185"/>
      <c r="R637" s="185"/>
      <c r="S637" s="185"/>
      <c r="T637" s="185"/>
      <c r="U637" s="185"/>
      <c r="V637" s="185"/>
      <c r="W637" s="185"/>
      <c r="X637" s="185"/>
      <c r="Y637" s="185"/>
      <c r="Z637" s="185"/>
      <c r="AA637" s="185"/>
      <c r="AB637" s="185"/>
      <c r="AC637" s="185"/>
      <c r="AD637" s="185"/>
      <c r="AE637" s="185"/>
      <c r="AF637" s="185"/>
      <c r="AG637" s="185"/>
      <c r="AH637" s="185"/>
      <c r="AI637" s="185"/>
      <c r="AJ637" s="185"/>
      <c r="AK637" s="185"/>
      <c r="AL637" s="185"/>
      <c r="AM637" s="185"/>
      <c r="AN637" s="185"/>
      <c r="AO637" s="185"/>
      <c r="AP637" s="185"/>
      <c r="AQ637" s="185"/>
      <c r="AR637" s="185"/>
      <c r="AS637" s="185"/>
    </row>
    <row r="638" spans="1:45" collapsed="1">
      <c r="B638" s="877" t="s">
        <v>1186</v>
      </c>
      <c r="C638" s="199" t="s">
        <v>418</v>
      </c>
      <c r="D638" s="658" t="s">
        <v>689</v>
      </c>
      <c r="E638" s="659"/>
      <c r="F638" s="659"/>
      <c r="G638" s="659"/>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c r="AL638" s="284"/>
      <c r="AM638" s="284"/>
      <c r="AN638" s="284"/>
      <c r="AO638" s="284"/>
      <c r="AP638" s="284"/>
      <c r="AQ638" s="284"/>
      <c r="AR638" s="1008"/>
    </row>
    <row r="639" spans="1:45" hidden="1" outlineLevel="1">
      <c r="B639" s="648"/>
      <c r="C639" s="81">
        <v>1</v>
      </c>
      <c r="D639" s="191"/>
      <c r="E639" s="89">
        <v>0</v>
      </c>
      <c r="F639" s="89">
        <v>0</v>
      </c>
      <c r="G639" s="89">
        <v>0</v>
      </c>
      <c r="H639" s="89">
        <v>0</v>
      </c>
      <c r="I639" s="89">
        <v>0</v>
      </c>
      <c r="J639" s="89">
        <v>0</v>
      </c>
      <c r="K639" s="89">
        <v>0</v>
      </c>
      <c r="L639" s="89">
        <v>0</v>
      </c>
      <c r="M639" s="89">
        <v>0</v>
      </c>
      <c r="N639" s="89">
        <v>0</v>
      </c>
      <c r="O639" s="89">
        <v>0</v>
      </c>
      <c r="P639" s="89">
        <v>0</v>
      </c>
      <c r="Q639" s="89">
        <v>0.1</v>
      </c>
      <c r="R639" s="89">
        <v>0</v>
      </c>
      <c r="S639" s="89">
        <v>0</v>
      </c>
      <c r="T639" s="89">
        <v>0</v>
      </c>
      <c r="U639" s="89">
        <v>0</v>
      </c>
      <c r="V639" s="89">
        <v>0</v>
      </c>
      <c r="W639" s="89">
        <v>55.5</v>
      </c>
      <c r="X639" s="89">
        <v>0</v>
      </c>
      <c r="Y639" s="89">
        <v>0</v>
      </c>
      <c r="Z639" s="89">
        <v>0</v>
      </c>
      <c r="AA639" s="89">
        <v>0</v>
      </c>
      <c r="AB639" s="89">
        <v>0</v>
      </c>
      <c r="AC639" s="89">
        <v>0</v>
      </c>
      <c r="AD639" s="89">
        <v>122.9</v>
      </c>
      <c r="AE639" s="89">
        <v>0</v>
      </c>
      <c r="AF639" s="89">
        <v>0</v>
      </c>
      <c r="AG639" s="89">
        <v>0</v>
      </c>
      <c r="AH639" s="89">
        <v>0</v>
      </c>
      <c r="AI639" s="89">
        <v>0</v>
      </c>
      <c r="AJ639" s="89">
        <v>0</v>
      </c>
      <c r="AK639" s="89">
        <v>0</v>
      </c>
      <c r="AL639" s="89">
        <v>0</v>
      </c>
      <c r="AM639" s="89">
        <v>0</v>
      </c>
      <c r="AN639" s="89">
        <v>0</v>
      </c>
      <c r="AO639" s="89">
        <v>0</v>
      </c>
      <c r="AP639" s="89">
        <v>0</v>
      </c>
      <c r="AQ639" s="89">
        <v>0</v>
      </c>
      <c r="AR639" s="649">
        <v>0</v>
      </c>
      <c r="AS639" s="89">
        <f>SUM(E639:AR639)</f>
        <v>178.5</v>
      </c>
    </row>
    <row r="640" spans="1:45" hidden="1" outlineLevel="1">
      <c r="B640" s="648"/>
      <c r="C640" s="81">
        <f>C639+1</f>
        <v>2</v>
      </c>
      <c r="D640" s="191"/>
      <c r="E640" s="89"/>
      <c r="F640" s="89">
        <f t="shared" ref="F640:U655" si="370">E639</f>
        <v>0</v>
      </c>
      <c r="G640" s="89">
        <f t="shared" si="370"/>
        <v>0</v>
      </c>
      <c r="H640" s="89">
        <f t="shared" si="370"/>
        <v>0</v>
      </c>
      <c r="I640" s="89">
        <f t="shared" si="370"/>
        <v>0</v>
      </c>
      <c r="J640" s="89">
        <f t="shared" si="370"/>
        <v>0</v>
      </c>
      <c r="K640" s="89">
        <f t="shared" si="370"/>
        <v>0</v>
      </c>
      <c r="L640" s="89">
        <f t="shared" si="370"/>
        <v>0</v>
      </c>
      <c r="M640" s="89">
        <f t="shared" si="370"/>
        <v>0</v>
      </c>
      <c r="N640" s="89">
        <f t="shared" si="370"/>
        <v>0</v>
      </c>
      <c r="O640" s="89">
        <f t="shared" si="370"/>
        <v>0</v>
      </c>
      <c r="P640" s="89">
        <f t="shared" si="370"/>
        <v>0</v>
      </c>
      <c r="Q640" s="89">
        <f t="shared" si="370"/>
        <v>0</v>
      </c>
      <c r="R640" s="89">
        <f t="shared" si="370"/>
        <v>0.1</v>
      </c>
      <c r="S640" s="89">
        <f t="shared" si="370"/>
        <v>0</v>
      </c>
      <c r="T640" s="89">
        <f t="shared" si="370"/>
        <v>0</v>
      </c>
      <c r="U640" s="89">
        <f t="shared" si="370"/>
        <v>0</v>
      </c>
      <c r="V640" s="89">
        <f t="shared" ref="V640:AK655" si="371">U639</f>
        <v>0</v>
      </c>
      <c r="W640" s="89">
        <f t="shared" si="371"/>
        <v>0</v>
      </c>
      <c r="X640" s="89">
        <f t="shared" si="371"/>
        <v>55.5</v>
      </c>
      <c r="Y640" s="89">
        <f t="shared" si="371"/>
        <v>0</v>
      </c>
      <c r="Z640" s="89">
        <f t="shared" si="371"/>
        <v>0</v>
      </c>
      <c r="AA640" s="89">
        <f t="shared" si="371"/>
        <v>0</v>
      </c>
      <c r="AB640" s="89">
        <f t="shared" si="371"/>
        <v>0</v>
      </c>
      <c r="AC640" s="89">
        <f t="shared" si="371"/>
        <v>0</v>
      </c>
      <c r="AD640" s="89">
        <f t="shared" si="371"/>
        <v>0</v>
      </c>
      <c r="AE640" s="89">
        <f t="shared" si="371"/>
        <v>122.9</v>
      </c>
      <c r="AF640" s="89">
        <f t="shared" si="371"/>
        <v>0</v>
      </c>
      <c r="AG640" s="89">
        <f t="shared" si="371"/>
        <v>0</v>
      </c>
      <c r="AH640" s="89">
        <f t="shared" si="371"/>
        <v>0</v>
      </c>
      <c r="AI640" s="89">
        <f t="shared" si="371"/>
        <v>0</v>
      </c>
      <c r="AJ640" s="89">
        <f t="shared" si="371"/>
        <v>0</v>
      </c>
      <c r="AK640" s="89">
        <f t="shared" si="371"/>
        <v>0</v>
      </c>
      <c r="AL640" s="89">
        <f t="shared" ref="AG640:AR655" si="372">AK639</f>
        <v>0</v>
      </c>
      <c r="AM640" s="89">
        <f t="shared" si="372"/>
        <v>0</v>
      </c>
      <c r="AN640" s="89">
        <f t="shared" si="372"/>
        <v>0</v>
      </c>
      <c r="AO640" s="89">
        <f t="shared" si="372"/>
        <v>0</v>
      </c>
      <c r="AP640" s="89">
        <f t="shared" si="372"/>
        <v>0</v>
      </c>
      <c r="AQ640" s="89">
        <f t="shared" si="372"/>
        <v>0</v>
      </c>
      <c r="AR640" s="649">
        <f t="shared" si="372"/>
        <v>0</v>
      </c>
      <c r="AS640" s="89">
        <f t="shared" ref="AS640:AS668" si="373">SUM(E640:AR640)</f>
        <v>178.5</v>
      </c>
    </row>
    <row r="641" spans="2:45" hidden="1" outlineLevel="1">
      <c r="B641" s="648"/>
      <c r="C641" s="81">
        <f t="shared" ref="C641:C678" si="374">C640+1</f>
        <v>3</v>
      </c>
      <c r="D641" s="191"/>
      <c r="E641" s="89"/>
      <c r="F641" s="89"/>
      <c r="G641" s="89">
        <f>F640</f>
        <v>0</v>
      </c>
      <c r="H641" s="89">
        <f>G640</f>
        <v>0</v>
      </c>
      <c r="I641" s="89">
        <f>H640</f>
        <v>0</v>
      </c>
      <c r="J641" s="89">
        <f>I640</f>
        <v>0</v>
      </c>
      <c r="K641" s="89">
        <f>J640</f>
        <v>0</v>
      </c>
      <c r="L641" s="89">
        <f t="shared" si="370"/>
        <v>0</v>
      </c>
      <c r="M641" s="89">
        <f t="shared" si="370"/>
        <v>0</v>
      </c>
      <c r="N641" s="89">
        <f t="shared" si="370"/>
        <v>0</v>
      </c>
      <c r="O641" s="89">
        <f t="shared" si="370"/>
        <v>0</v>
      </c>
      <c r="P641" s="89">
        <f t="shared" si="370"/>
        <v>0</v>
      </c>
      <c r="Q641" s="89">
        <f t="shared" si="370"/>
        <v>0</v>
      </c>
      <c r="R641" s="89">
        <f t="shared" si="370"/>
        <v>0</v>
      </c>
      <c r="S641" s="89">
        <f t="shared" si="370"/>
        <v>0.1</v>
      </c>
      <c r="T641" s="89">
        <f t="shared" si="370"/>
        <v>0</v>
      </c>
      <c r="U641" s="89">
        <f t="shared" si="370"/>
        <v>0</v>
      </c>
      <c r="V641" s="89">
        <f t="shared" si="371"/>
        <v>0</v>
      </c>
      <c r="W641" s="89">
        <f t="shared" si="371"/>
        <v>0</v>
      </c>
      <c r="X641" s="89">
        <f t="shared" si="371"/>
        <v>0</v>
      </c>
      <c r="Y641" s="89">
        <f t="shared" si="371"/>
        <v>55.5</v>
      </c>
      <c r="Z641" s="89">
        <f t="shared" si="371"/>
        <v>0</v>
      </c>
      <c r="AA641" s="89">
        <f t="shared" si="371"/>
        <v>0</v>
      </c>
      <c r="AB641" s="89">
        <f t="shared" si="371"/>
        <v>0</v>
      </c>
      <c r="AC641" s="89">
        <f t="shared" si="371"/>
        <v>0</v>
      </c>
      <c r="AD641" s="89">
        <f t="shared" si="371"/>
        <v>0</v>
      </c>
      <c r="AE641" s="89">
        <f t="shared" si="371"/>
        <v>0</v>
      </c>
      <c r="AF641" s="89">
        <f t="shared" si="371"/>
        <v>122.9</v>
      </c>
      <c r="AG641" s="89">
        <f t="shared" si="371"/>
        <v>0</v>
      </c>
      <c r="AH641" s="89">
        <f t="shared" si="371"/>
        <v>0</v>
      </c>
      <c r="AI641" s="89">
        <f t="shared" si="371"/>
        <v>0</v>
      </c>
      <c r="AJ641" s="89">
        <f t="shared" si="371"/>
        <v>0</v>
      </c>
      <c r="AK641" s="89">
        <f t="shared" si="371"/>
        <v>0</v>
      </c>
      <c r="AL641" s="89">
        <f t="shared" si="372"/>
        <v>0</v>
      </c>
      <c r="AM641" s="89">
        <f t="shared" si="372"/>
        <v>0</v>
      </c>
      <c r="AN641" s="89">
        <f t="shared" si="372"/>
        <v>0</v>
      </c>
      <c r="AO641" s="89">
        <f t="shared" si="372"/>
        <v>0</v>
      </c>
      <c r="AP641" s="89">
        <f t="shared" si="372"/>
        <v>0</v>
      </c>
      <c r="AQ641" s="89">
        <f t="shared" si="372"/>
        <v>0</v>
      </c>
      <c r="AR641" s="649">
        <f t="shared" si="372"/>
        <v>0</v>
      </c>
      <c r="AS641" s="89">
        <f t="shared" si="373"/>
        <v>178.5</v>
      </c>
    </row>
    <row r="642" spans="2:45" hidden="1" outlineLevel="1">
      <c r="B642" s="648"/>
      <c r="C642" s="81">
        <f t="shared" si="374"/>
        <v>4</v>
      </c>
      <c r="D642" s="191"/>
      <c r="E642" s="89"/>
      <c r="F642" s="89"/>
      <c r="G642" s="89"/>
      <c r="H642" s="89">
        <f>G641</f>
        <v>0</v>
      </c>
      <c r="I642" s="89">
        <f>H641</f>
        <v>0</v>
      </c>
      <c r="J642" s="89">
        <f>I641</f>
        <v>0</v>
      </c>
      <c r="K642" s="89">
        <f>J641</f>
        <v>0</v>
      </c>
      <c r="L642" s="89">
        <f t="shared" si="370"/>
        <v>0</v>
      </c>
      <c r="M642" s="89">
        <f t="shared" si="370"/>
        <v>0</v>
      </c>
      <c r="N642" s="89">
        <f t="shared" si="370"/>
        <v>0</v>
      </c>
      <c r="O642" s="89">
        <f t="shared" si="370"/>
        <v>0</v>
      </c>
      <c r="P642" s="89">
        <f t="shared" si="370"/>
        <v>0</v>
      </c>
      <c r="Q642" s="89">
        <f t="shared" si="370"/>
        <v>0</v>
      </c>
      <c r="R642" s="89">
        <f t="shared" si="370"/>
        <v>0</v>
      </c>
      <c r="S642" s="89">
        <f t="shared" si="370"/>
        <v>0</v>
      </c>
      <c r="T642" s="89">
        <f t="shared" si="370"/>
        <v>0.1</v>
      </c>
      <c r="U642" s="89">
        <f t="shared" si="370"/>
        <v>0</v>
      </c>
      <c r="V642" s="89">
        <f t="shared" si="371"/>
        <v>0</v>
      </c>
      <c r="W642" s="89">
        <f t="shared" si="371"/>
        <v>0</v>
      </c>
      <c r="X642" s="89">
        <f t="shared" si="371"/>
        <v>0</v>
      </c>
      <c r="Y642" s="89">
        <f t="shared" si="371"/>
        <v>0</v>
      </c>
      <c r="Z642" s="89">
        <f t="shared" si="371"/>
        <v>55.5</v>
      </c>
      <c r="AA642" s="89">
        <f t="shared" si="371"/>
        <v>0</v>
      </c>
      <c r="AB642" s="89">
        <f t="shared" si="371"/>
        <v>0</v>
      </c>
      <c r="AC642" s="89">
        <f t="shared" si="371"/>
        <v>0</v>
      </c>
      <c r="AD642" s="89">
        <f t="shared" si="371"/>
        <v>0</v>
      </c>
      <c r="AE642" s="89">
        <f t="shared" si="371"/>
        <v>0</v>
      </c>
      <c r="AF642" s="89">
        <f t="shared" si="371"/>
        <v>0</v>
      </c>
      <c r="AG642" s="89">
        <f t="shared" si="371"/>
        <v>122.9</v>
      </c>
      <c r="AH642" s="89">
        <f t="shared" si="371"/>
        <v>0</v>
      </c>
      <c r="AI642" s="89">
        <f t="shared" si="371"/>
        <v>0</v>
      </c>
      <c r="AJ642" s="89">
        <f t="shared" si="371"/>
        <v>0</v>
      </c>
      <c r="AK642" s="89">
        <f t="shared" si="371"/>
        <v>0</v>
      </c>
      <c r="AL642" s="89">
        <f t="shared" si="372"/>
        <v>0</v>
      </c>
      <c r="AM642" s="89">
        <f t="shared" si="372"/>
        <v>0</v>
      </c>
      <c r="AN642" s="89">
        <f t="shared" si="372"/>
        <v>0</v>
      </c>
      <c r="AO642" s="89">
        <f t="shared" si="372"/>
        <v>0</v>
      </c>
      <c r="AP642" s="89">
        <f t="shared" si="372"/>
        <v>0</v>
      </c>
      <c r="AQ642" s="89">
        <f t="shared" si="372"/>
        <v>0</v>
      </c>
      <c r="AR642" s="649">
        <f t="shared" si="372"/>
        <v>0</v>
      </c>
      <c r="AS642" s="89">
        <f t="shared" si="373"/>
        <v>178.5</v>
      </c>
    </row>
    <row r="643" spans="2:45" hidden="1" outlineLevel="1">
      <c r="B643" s="648"/>
      <c r="C643" s="81">
        <f t="shared" si="374"/>
        <v>5</v>
      </c>
      <c r="D643" s="191"/>
      <c r="E643" s="89"/>
      <c r="F643" s="89"/>
      <c r="G643" s="89"/>
      <c r="I643" s="89">
        <f>H642</f>
        <v>0</v>
      </c>
      <c r="J643" s="89">
        <f>I642</f>
        <v>0</v>
      </c>
      <c r="K643" s="89">
        <f>J642</f>
        <v>0</v>
      </c>
      <c r="L643" s="89">
        <f t="shared" si="370"/>
        <v>0</v>
      </c>
      <c r="M643" s="89">
        <f t="shared" si="370"/>
        <v>0</v>
      </c>
      <c r="N643" s="89">
        <f t="shared" si="370"/>
        <v>0</v>
      </c>
      <c r="O643" s="89">
        <f t="shared" si="370"/>
        <v>0</v>
      </c>
      <c r="P643" s="89">
        <f t="shared" si="370"/>
        <v>0</v>
      </c>
      <c r="Q643" s="89">
        <f t="shared" si="370"/>
        <v>0</v>
      </c>
      <c r="R643" s="89">
        <f t="shared" si="370"/>
        <v>0</v>
      </c>
      <c r="S643" s="89">
        <f t="shared" si="370"/>
        <v>0</v>
      </c>
      <c r="T643" s="89">
        <f t="shared" si="370"/>
        <v>0</v>
      </c>
      <c r="U643" s="89">
        <f t="shared" si="370"/>
        <v>0.1</v>
      </c>
      <c r="V643" s="89">
        <f t="shared" si="371"/>
        <v>0</v>
      </c>
      <c r="W643" s="89">
        <f t="shared" si="371"/>
        <v>0</v>
      </c>
      <c r="X643" s="89">
        <f t="shared" si="371"/>
        <v>0</v>
      </c>
      <c r="Y643" s="89">
        <f t="shared" si="371"/>
        <v>0</v>
      </c>
      <c r="Z643" s="89">
        <f t="shared" si="371"/>
        <v>0</v>
      </c>
      <c r="AA643" s="89">
        <f t="shared" si="371"/>
        <v>55.5</v>
      </c>
      <c r="AB643" s="89">
        <f t="shared" si="371"/>
        <v>0</v>
      </c>
      <c r="AC643" s="89">
        <f t="shared" si="371"/>
        <v>0</v>
      </c>
      <c r="AD643" s="89">
        <f t="shared" si="371"/>
        <v>0</v>
      </c>
      <c r="AE643" s="89">
        <f t="shared" si="371"/>
        <v>0</v>
      </c>
      <c r="AF643" s="89">
        <f t="shared" si="371"/>
        <v>0</v>
      </c>
      <c r="AG643" s="89">
        <f t="shared" si="371"/>
        <v>0</v>
      </c>
      <c r="AH643" s="89">
        <f t="shared" si="371"/>
        <v>122.9</v>
      </c>
      <c r="AI643" s="89">
        <f t="shared" si="371"/>
        <v>0</v>
      </c>
      <c r="AJ643" s="89">
        <f t="shared" si="371"/>
        <v>0</v>
      </c>
      <c r="AK643" s="89">
        <f t="shared" si="371"/>
        <v>0</v>
      </c>
      <c r="AL643" s="89">
        <f t="shared" si="372"/>
        <v>0</v>
      </c>
      <c r="AM643" s="89">
        <f t="shared" si="372"/>
        <v>0</v>
      </c>
      <c r="AN643" s="89">
        <f t="shared" si="372"/>
        <v>0</v>
      </c>
      <c r="AO643" s="89">
        <f t="shared" si="372"/>
        <v>0</v>
      </c>
      <c r="AP643" s="89">
        <f t="shared" si="372"/>
        <v>0</v>
      </c>
      <c r="AQ643" s="89">
        <f t="shared" si="372"/>
        <v>0</v>
      </c>
      <c r="AR643" s="649">
        <f t="shared" si="372"/>
        <v>0</v>
      </c>
      <c r="AS643" s="89">
        <f t="shared" si="373"/>
        <v>178.5</v>
      </c>
    </row>
    <row r="644" spans="2:45" hidden="1" outlineLevel="1">
      <c r="B644" s="648"/>
      <c r="C644" s="81">
        <f t="shared" si="374"/>
        <v>6</v>
      </c>
      <c r="D644" s="191"/>
      <c r="E644" s="89"/>
      <c r="F644" s="89"/>
      <c r="G644" s="89"/>
      <c r="J644" s="89">
        <f>I643</f>
        <v>0</v>
      </c>
      <c r="K644" s="89">
        <f>J643</f>
        <v>0</v>
      </c>
      <c r="L644" s="89">
        <f t="shared" si="370"/>
        <v>0</v>
      </c>
      <c r="M644" s="89">
        <f t="shared" si="370"/>
        <v>0</v>
      </c>
      <c r="N644" s="89">
        <f t="shared" si="370"/>
        <v>0</v>
      </c>
      <c r="O644" s="89">
        <f t="shared" si="370"/>
        <v>0</v>
      </c>
      <c r="P644" s="89">
        <f t="shared" si="370"/>
        <v>0</v>
      </c>
      <c r="Q644" s="89">
        <f t="shared" si="370"/>
        <v>0</v>
      </c>
      <c r="R644" s="89">
        <f t="shared" si="370"/>
        <v>0</v>
      </c>
      <c r="S644" s="89">
        <f t="shared" si="370"/>
        <v>0</v>
      </c>
      <c r="T644" s="89">
        <f t="shared" si="370"/>
        <v>0</v>
      </c>
      <c r="U644" s="89">
        <f t="shared" si="370"/>
        <v>0</v>
      </c>
      <c r="V644" s="89">
        <f t="shared" si="371"/>
        <v>0.1</v>
      </c>
      <c r="W644" s="89">
        <f t="shared" si="371"/>
        <v>0</v>
      </c>
      <c r="X644" s="89">
        <f t="shared" si="371"/>
        <v>0</v>
      </c>
      <c r="Y644" s="89">
        <f t="shared" si="371"/>
        <v>0</v>
      </c>
      <c r="Z644" s="89">
        <f t="shared" si="371"/>
        <v>0</v>
      </c>
      <c r="AA644" s="89">
        <f t="shared" si="371"/>
        <v>0</v>
      </c>
      <c r="AB644" s="89">
        <f t="shared" si="371"/>
        <v>55.5</v>
      </c>
      <c r="AC644" s="89">
        <f t="shared" si="371"/>
        <v>0</v>
      </c>
      <c r="AD644" s="89">
        <f t="shared" si="371"/>
        <v>0</v>
      </c>
      <c r="AE644" s="89">
        <f t="shared" si="371"/>
        <v>0</v>
      </c>
      <c r="AF644" s="89">
        <f t="shared" si="371"/>
        <v>0</v>
      </c>
      <c r="AG644" s="89">
        <f t="shared" si="371"/>
        <v>0</v>
      </c>
      <c r="AH644" s="89">
        <f t="shared" si="371"/>
        <v>0</v>
      </c>
      <c r="AI644" s="89">
        <f t="shared" si="371"/>
        <v>122.9</v>
      </c>
      <c r="AJ644" s="89">
        <f t="shared" si="371"/>
        <v>0</v>
      </c>
      <c r="AK644" s="89">
        <f t="shared" si="371"/>
        <v>0</v>
      </c>
      <c r="AL644" s="89">
        <f t="shared" si="372"/>
        <v>0</v>
      </c>
      <c r="AM644" s="89">
        <f t="shared" si="372"/>
        <v>0</v>
      </c>
      <c r="AN644" s="89">
        <f t="shared" si="372"/>
        <v>0</v>
      </c>
      <c r="AO644" s="89">
        <f t="shared" si="372"/>
        <v>0</v>
      </c>
      <c r="AP644" s="89">
        <f t="shared" si="372"/>
        <v>0</v>
      </c>
      <c r="AQ644" s="89">
        <f t="shared" si="372"/>
        <v>0</v>
      </c>
      <c r="AR644" s="649">
        <f t="shared" si="372"/>
        <v>0</v>
      </c>
      <c r="AS644" s="89">
        <f t="shared" si="373"/>
        <v>178.5</v>
      </c>
    </row>
    <row r="645" spans="2:45" hidden="1" outlineLevel="1">
      <c r="B645" s="648"/>
      <c r="C645" s="81">
        <f t="shared" si="374"/>
        <v>7</v>
      </c>
      <c r="D645" s="191"/>
      <c r="E645" s="89"/>
      <c r="F645" s="89"/>
      <c r="G645" s="89"/>
      <c r="K645" s="89">
        <f>J644</f>
        <v>0</v>
      </c>
      <c r="L645" s="89">
        <f t="shared" si="370"/>
        <v>0</v>
      </c>
      <c r="M645" s="89">
        <f t="shared" si="370"/>
        <v>0</v>
      </c>
      <c r="N645" s="89">
        <f t="shared" si="370"/>
        <v>0</v>
      </c>
      <c r="O645" s="89">
        <f t="shared" si="370"/>
        <v>0</v>
      </c>
      <c r="P645" s="89">
        <f t="shared" si="370"/>
        <v>0</v>
      </c>
      <c r="Q645" s="89">
        <f t="shared" si="370"/>
        <v>0</v>
      </c>
      <c r="R645" s="89">
        <f t="shared" si="370"/>
        <v>0</v>
      </c>
      <c r="S645" s="89">
        <f t="shared" si="370"/>
        <v>0</v>
      </c>
      <c r="T645" s="89">
        <f t="shared" si="370"/>
        <v>0</v>
      </c>
      <c r="U645" s="89">
        <f t="shared" si="370"/>
        <v>0</v>
      </c>
      <c r="V645" s="89">
        <f t="shared" si="371"/>
        <v>0</v>
      </c>
      <c r="W645" s="89">
        <f t="shared" si="371"/>
        <v>0.1</v>
      </c>
      <c r="X645" s="89">
        <f t="shared" si="371"/>
        <v>0</v>
      </c>
      <c r="Y645" s="89">
        <f t="shared" si="371"/>
        <v>0</v>
      </c>
      <c r="Z645" s="89">
        <f t="shared" si="371"/>
        <v>0</v>
      </c>
      <c r="AA645" s="89">
        <f t="shared" si="371"/>
        <v>0</v>
      </c>
      <c r="AB645" s="89">
        <f t="shared" si="371"/>
        <v>0</v>
      </c>
      <c r="AC645" s="89">
        <f t="shared" si="371"/>
        <v>55.5</v>
      </c>
      <c r="AD645" s="89">
        <f t="shared" si="371"/>
        <v>0</v>
      </c>
      <c r="AE645" s="89">
        <f t="shared" si="371"/>
        <v>0</v>
      </c>
      <c r="AF645" s="89">
        <f t="shared" si="371"/>
        <v>0</v>
      </c>
      <c r="AG645" s="89">
        <f t="shared" si="371"/>
        <v>0</v>
      </c>
      <c r="AH645" s="89">
        <f t="shared" si="371"/>
        <v>0</v>
      </c>
      <c r="AI645" s="89">
        <f t="shared" si="371"/>
        <v>0</v>
      </c>
      <c r="AJ645" s="89">
        <f t="shared" si="371"/>
        <v>122.9</v>
      </c>
      <c r="AK645" s="89">
        <f t="shared" si="371"/>
        <v>0</v>
      </c>
      <c r="AL645" s="89">
        <f t="shared" si="372"/>
        <v>0</v>
      </c>
      <c r="AM645" s="89">
        <f t="shared" si="372"/>
        <v>0</v>
      </c>
      <c r="AN645" s="89">
        <f t="shared" si="372"/>
        <v>0</v>
      </c>
      <c r="AO645" s="89">
        <f t="shared" si="372"/>
        <v>0</v>
      </c>
      <c r="AP645" s="89">
        <f t="shared" si="372"/>
        <v>0</v>
      </c>
      <c r="AQ645" s="89">
        <f t="shared" si="372"/>
        <v>0</v>
      </c>
      <c r="AR645" s="649">
        <f t="shared" si="372"/>
        <v>0</v>
      </c>
      <c r="AS645" s="89">
        <f t="shared" si="373"/>
        <v>178.5</v>
      </c>
    </row>
    <row r="646" spans="2:45" hidden="1" outlineLevel="1">
      <c r="B646" s="648"/>
      <c r="C646" s="81">
        <f t="shared" si="374"/>
        <v>8</v>
      </c>
      <c r="D646" s="191"/>
      <c r="E646" s="89"/>
      <c r="F646" s="89"/>
      <c r="G646" s="89"/>
      <c r="L646" s="89">
        <f>K645</f>
        <v>0</v>
      </c>
      <c r="M646" s="89">
        <f t="shared" si="370"/>
        <v>0</v>
      </c>
      <c r="N646" s="89">
        <f t="shared" si="370"/>
        <v>0</v>
      </c>
      <c r="O646" s="89">
        <f t="shared" si="370"/>
        <v>0</v>
      </c>
      <c r="P646" s="89">
        <f t="shared" si="370"/>
        <v>0</v>
      </c>
      <c r="Q646" s="89">
        <f t="shared" si="370"/>
        <v>0</v>
      </c>
      <c r="R646" s="89">
        <f t="shared" si="370"/>
        <v>0</v>
      </c>
      <c r="S646" s="89">
        <f t="shared" si="370"/>
        <v>0</v>
      </c>
      <c r="T646" s="89">
        <f t="shared" si="370"/>
        <v>0</v>
      </c>
      <c r="U646" s="89">
        <f t="shared" si="370"/>
        <v>0</v>
      </c>
      <c r="V646" s="89">
        <f t="shared" si="371"/>
        <v>0</v>
      </c>
      <c r="W646" s="89">
        <f t="shared" si="371"/>
        <v>0</v>
      </c>
      <c r="X646" s="89">
        <f t="shared" si="371"/>
        <v>0.1</v>
      </c>
      <c r="Y646" s="89">
        <f t="shared" si="371"/>
        <v>0</v>
      </c>
      <c r="Z646" s="89">
        <f t="shared" si="371"/>
        <v>0</v>
      </c>
      <c r="AA646" s="89">
        <f t="shared" si="371"/>
        <v>0</v>
      </c>
      <c r="AB646" s="89">
        <f t="shared" si="371"/>
        <v>0</v>
      </c>
      <c r="AC646" s="89">
        <f t="shared" si="371"/>
        <v>0</v>
      </c>
      <c r="AD646" s="89">
        <f t="shared" si="371"/>
        <v>55.5</v>
      </c>
      <c r="AE646" s="89">
        <f t="shared" si="371"/>
        <v>0</v>
      </c>
      <c r="AF646" s="89">
        <f t="shared" si="371"/>
        <v>0</v>
      </c>
      <c r="AG646" s="89">
        <f t="shared" si="371"/>
        <v>0</v>
      </c>
      <c r="AH646" s="89">
        <f t="shared" si="371"/>
        <v>0</v>
      </c>
      <c r="AI646" s="89">
        <f t="shared" si="371"/>
        <v>0</v>
      </c>
      <c r="AJ646" s="89">
        <f t="shared" si="371"/>
        <v>0</v>
      </c>
      <c r="AK646" s="89">
        <f t="shared" si="371"/>
        <v>122.9</v>
      </c>
      <c r="AL646" s="89">
        <f t="shared" si="372"/>
        <v>0</v>
      </c>
      <c r="AM646" s="89">
        <f t="shared" si="372"/>
        <v>0</v>
      </c>
      <c r="AN646" s="89">
        <f t="shared" si="372"/>
        <v>0</v>
      </c>
      <c r="AO646" s="89">
        <f t="shared" si="372"/>
        <v>0</v>
      </c>
      <c r="AP646" s="89">
        <f t="shared" si="372"/>
        <v>0</v>
      </c>
      <c r="AQ646" s="89">
        <f t="shared" si="372"/>
        <v>0</v>
      </c>
      <c r="AR646" s="649">
        <f t="shared" si="372"/>
        <v>0</v>
      </c>
      <c r="AS646" s="89">
        <f t="shared" si="373"/>
        <v>178.5</v>
      </c>
    </row>
    <row r="647" spans="2:45" hidden="1" outlineLevel="1">
      <c r="B647" s="648"/>
      <c r="C647" s="81">
        <f t="shared" si="374"/>
        <v>9</v>
      </c>
      <c r="D647" s="191"/>
      <c r="E647" s="89"/>
      <c r="F647" s="89"/>
      <c r="G647" s="89"/>
      <c r="M647" s="89">
        <f>L646</f>
        <v>0</v>
      </c>
      <c r="N647" s="89">
        <f t="shared" si="370"/>
        <v>0</v>
      </c>
      <c r="O647" s="89">
        <f t="shared" si="370"/>
        <v>0</v>
      </c>
      <c r="P647" s="89">
        <f t="shared" si="370"/>
        <v>0</v>
      </c>
      <c r="Q647" s="89">
        <f t="shared" si="370"/>
        <v>0</v>
      </c>
      <c r="R647" s="89">
        <f t="shared" si="370"/>
        <v>0</v>
      </c>
      <c r="S647" s="89">
        <f t="shared" si="370"/>
        <v>0</v>
      </c>
      <c r="T647" s="89">
        <f t="shared" si="370"/>
        <v>0</v>
      </c>
      <c r="U647" s="89">
        <f t="shared" si="370"/>
        <v>0</v>
      </c>
      <c r="V647" s="89">
        <f t="shared" si="371"/>
        <v>0</v>
      </c>
      <c r="W647" s="89">
        <f t="shared" si="371"/>
        <v>0</v>
      </c>
      <c r="X647" s="89">
        <f t="shared" si="371"/>
        <v>0</v>
      </c>
      <c r="Y647" s="89">
        <f t="shared" si="371"/>
        <v>0.1</v>
      </c>
      <c r="Z647" s="89">
        <f t="shared" si="371"/>
        <v>0</v>
      </c>
      <c r="AA647" s="89">
        <f t="shared" si="371"/>
        <v>0</v>
      </c>
      <c r="AB647" s="89">
        <f t="shared" si="371"/>
        <v>0</v>
      </c>
      <c r="AC647" s="89">
        <f t="shared" si="371"/>
        <v>0</v>
      </c>
      <c r="AD647" s="89">
        <f t="shared" si="371"/>
        <v>0</v>
      </c>
      <c r="AE647" s="89">
        <f t="shared" si="371"/>
        <v>55.5</v>
      </c>
      <c r="AF647" s="89">
        <f t="shared" si="371"/>
        <v>0</v>
      </c>
      <c r="AG647" s="89">
        <f t="shared" si="371"/>
        <v>0</v>
      </c>
      <c r="AH647" s="89">
        <f t="shared" si="371"/>
        <v>0</v>
      </c>
      <c r="AI647" s="89">
        <f t="shared" si="371"/>
        <v>0</v>
      </c>
      <c r="AJ647" s="89">
        <f t="shared" si="371"/>
        <v>0</v>
      </c>
      <c r="AK647" s="89">
        <f t="shared" si="371"/>
        <v>0</v>
      </c>
      <c r="AL647" s="89">
        <f t="shared" si="372"/>
        <v>122.9</v>
      </c>
      <c r="AM647" s="89">
        <f t="shared" si="372"/>
        <v>0</v>
      </c>
      <c r="AN647" s="89">
        <f t="shared" si="372"/>
        <v>0</v>
      </c>
      <c r="AO647" s="89">
        <f t="shared" si="372"/>
        <v>0</v>
      </c>
      <c r="AP647" s="89">
        <f t="shared" si="372"/>
        <v>0</v>
      </c>
      <c r="AQ647" s="89">
        <f t="shared" si="372"/>
        <v>0</v>
      </c>
      <c r="AR647" s="649">
        <f t="shared" si="372"/>
        <v>0</v>
      </c>
      <c r="AS647" s="89">
        <f t="shared" si="373"/>
        <v>178.5</v>
      </c>
    </row>
    <row r="648" spans="2:45" hidden="1" outlineLevel="1">
      <c r="B648" s="648"/>
      <c r="C648" s="81">
        <f t="shared" si="374"/>
        <v>10</v>
      </c>
      <c r="D648" s="191"/>
      <c r="E648" s="89"/>
      <c r="F648" s="89"/>
      <c r="G648" s="89"/>
      <c r="N648" s="89">
        <f>M647</f>
        <v>0</v>
      </c>
      <c r="O648" s="89">
        <f t="shared" si="370"/>
        <v>0</v>
      </c>
      <c r="P648" s="89">
        <f t="shared" si="370"/>
        <v>0</v>
      </c>
      <c r="Q648" s="89">
        <f t="shared" si="370"/>
        <v>0</v>
      </c>
      <c r="R648" s="89">
        <f t="shared" si="370"/>
        <v>0</v>
      </c>
      <c r="S648" s="89">
        <f t="shared" si="370"/>
        <v>0</v>
      </c>
      <c r="T648" s="89">
        <f t="shared" si="370"/>
        <v>0</v>
      </c>
      <c r="U648" s="89">
        <f t="shared" si="370"/>
        <v>0</v>
      </c>
      <c r="V648" s="89">
        <f t="shared" si="371"/>
        <v>0</v>
      </c>
      <c r="W648" s="89">
        <f t="shared" si="371"/>
        <v>0</v>
      </c>
      <c r="X648" s="89">
        <f t="shared" si="371"/>
        <v>0</v>
      </c>
      <c r="Y648" s="89">
        <f t="shared" si="371"/>
        <v>0</v>
      </c>
      <c r="Z648" s="89">
        <f t="shared" si="371"/>
        <v>0.1</v>
      </c>
      <c r="AA648" s="89">
        <f t="shared" si="371"/>
        <v>0</v>
      </c>
      <c r="AB648" s="89">
        <f t="shared" si="371"/>
        <v>0</v>
      </c>
      <c r="AC648" s="89">
        <f t="shared" si="371"/>
        <v>0</v>
      </c>
      <c r="AD648" s="89">
        <f t="shared" si="371"/>
        <v>0</v>
      </c>
      <c r="AE648" s="89">
        <f t="shared" si="371"/>
        <v>0</v>
      </c>
      <c r="AF648" s="89">
        <f t="shared" si="371"/>
        <v>55.5</v>
      </c>
      <c r="AG648" s="89">
        <f t="shared" si="372"/>
        <v>0</v>
      </c>
      <c r="AH648" s="89">
        <f t="shared" si="372"/>
        <v>0</v>
      </c>
      <c r="AI648" s="89">
        <f t="shared" si="372"/>
        <v>0</v>
      </c>
      <c r="AJ648" s="89">
        <f t="shared" si="372"/>
        <v>0</v>
      </c>
      <c r="AK648" s="89">
        <f t="shared" si="372"/>
        <v>0</v>
      </c>
      <c r="AL648" s="89">
        <f t="shared" si="372"/>
        <v>0</v>
      </c>
      <c r="AM648" s="89">
        <f t="shared" si="372"/>
        <v>122.9</v>
      </c>
      <c r="AN648" s="89">
        <f t="shared" si="372"/>
        <v>0</v>
      </c>
      <c r="AO648" s="89">
        <f t="shared" si="372"/>
        <v>0</v>
      </c>
      <c r="AP648" s="89">
        <f t="shared" si="372"/>
        <v>0</v>
      </c>
      <c r="AQ648" s="89">
        <f t="shared" si="372"/>
        <v>0</v>
      </c>
      <c r="AR648" s="649">
        <f t="shared" si="372"/>
        <v>0</v>
      </c>
      <c r="AS648" s="89">
        <f t="shared" si="373"/>
        <v>178.5</v>
      </c>
    </row>
    <row r="649" spans="2:45" hidden="1" outlineLevel="1">
      <c r="B649" s="648"/>
      <c r="C649" s="81">
        <f t="shared" si="374"/>
        <v>11</v>
      </c>
      <c r="D649" s="191"/>
      <c r="E649" s="89"/>
      <c r="F649" s="89"/>
      <c r="G649" s="89"/>
      <c r="O649" s="89">
        <f>N648</f>
        <v>0</v>
      </c>
      <c r="P649" s="89">
        <f t="shared" si="370"/>
        <v>0</v>
      </c>
      <c r="Q649" s="89">
        <f t="shared" si="370"/>
        <v>0</v>
      </c>
      <c r="R649" s="89">
        <f t="shared" si="370"/>
        <v>0</v>
      </c>
      <c r="S649" s="89">
        <f t="shared" si="370"/>
        <v>0</v>
      </c>
      <c r="T649" s="89">
        <f t="shared" si="370"/>
        <v>0</v>
      </c>
      <c r="U649" s="89">
        <f t="shared" si="370"/>
        <v>0</v>
      </c>
      <c r="V649" s="89">
        <f t="shared" si="371"/>
        <v>0</v>
      </c>
      <c r="W649" s="89">
        <f t="shared" si="371"/>
        <v>0</v>
      </c>
      <c r="X649" s="89">
        <f t="shared" si="371"/>
        <v>0</v>
      </c>
      <c r="Y649" s="89">
        <f t="shared" si="371"/>
        <v>0</v>
      </c>
      <c r="Z649" s="89">
        <f t="shared" si="371"/>
        <v>0</v>
      </c>
      <c r="AA649" s="89">
        <f t="shared" si="371"/>
        <v>0.1</v>
      </c>
      <c r="AB649" s="89">
        <f t="shared" si="371"/>
        <v>0</v>
      </c>
      <c r="AC649" s="89">
        <f t="shared" si="371"/>
        <v>0</v>
      </c>
      <c r="AD649" s="89">
        <f t="shared" si="371"/>
        <v>0</v>
      </c>
      <c r="AE649" s="89">
        <f t="shared" si="371"/>
        <v>0</v>
      </c>
      <c r="AF649" s="89">
        <f t="shared" si="371"/>
        <v>0</v>
      </c>
      <c r="AG649" s="89">
        <f t="shared" si="372"/>
        <v>55.5</v>
      </c>
      <c r="AH649" s="89">
        <f t="shared" si="372"/>
        <v>0</v>
      </c>
      <c r="AI649" s="89">
        <f t="shared" si="372"/>
        <v>0</v>
      </c>
      <c r="AJ649" s="89">
        <f t="shared" si="372"/>
        <v>0</v>
      </c>
      <c r="AK649" s="89">
        <f t="shared" si="372"/>
        <v>0</v>
      </c>
      <c r="AL649" s="89">
        <f t="shared" si="372"/>
        <v>0</v>
      </c>
      <c r="AM649" s="89">
        <f t="shared" si="372"/>
        <v>0</v>
      </c>
      <c r="AN649" s="89">
        <f t="shared" si="372"/>
        <v>122.9</v>
      </c>
      <c r="AO649" s="89">
        <f t="shared" si="372"/>
        <v>0</v>
      </c>
      <c r="AP649" s="89">
        <f t="shared" si="372"/>
        <v>0</v>
      </c>
      <c r="AQ649" s="89">
        <f t="shared" si="372"/>
        <v>0</v>
      </c>
      <c r="AR649" s="649">
        <f t="shared" si="372"/>
        <v>0</v>
      </c>
      <c r="AS649" s="89">
        <f t="shared" si="373"/>
        <v>178.5</v>
      </c>
    </row>
    <row r="650" spans="2:45" hidden="1" outlineLevel="1">
      <c r="B650" s="648"/>
      <c r="C650" s="81">
        <f t="shared" si="374"/>
        <v>12</v>
      </c>
      <c r="D650" s="191"/>
      <c r="E650" s="89"/>
      <c r="F650" s="89"/>
      <c r="G650" s="89"/>
      <c r="P650" s="89">
        <f t="shared" si="370"/>
        <v>0</v>
      </c>
      <c r="Q650" s="89">
        <f t="shared" si="370"/>
        <v>0</v>
      </c>
      <c r="R650" s="89">
        <f t="shared" si="370"/>
        <v>0</v>
      </c>
      <c r="S650" s="89">
        <f t="shared" si="370"/>
        <v>0</v>
      </c>
      <c r="T650" s="89">
        <f t="shared" si="370"/>
        <v>0</v>
      </c>
      <c r="U650" s="89">
        <f t="shared" si="370"/>
        <v>0</v>
      </c>
      <c r="V650" s="89">
        <f t="shared" si="371"/>
        <v>0</v>
      </c>
      <c r="W650" s="89">
        <f t="shared" si="371"/>
        <v>0</v>
      </c>
      <c r="X650" s="89">
        <f t="shared" si="371"/>
        <v>0</v>
      </c>
      <c r="Y650" s="89">
        <f t="shared" si="371"/>
        <v>0</v>
      </c>
      <c r="Z650" s="89">
        <f t="shared" si="371"/>
        <v>0</v>
      </c>
      <c r="AA650" s="89">
        <f t="shared" si="371"/>
        <v>0</v>
      </c>
      <c r="AB650" s="89">
        <f t="shared" si="371"/>
        <v>0.1</v>
      </c>
      <c r="AC650" s="89">
        <f t="shared" si="371"/>
        <v>0</v>
      </c>
      <c r="AD650" s="89">
        <f t="shared" si="371"/>
        <v>0</v>
      </c>
      <c r="AE650" s="89">
        <f t="shared" si="371"/>
        <v>0</v>
      </c>
      <c r="AF650" s="89">
        <f t="shared" si="371"/>
        <v>0</v>
      </c>
      <c r="AG650" s="89">
        <f t="shared" si="372"/>
        <v>0</v>
      </c>
      <c r="AH650" s="89">
        <f t="shared" si="372"/>
        <v>55.5</v>
      </c>
      <c r="AI650" s="89">
        <f t="shared" si="372"/>
        <v>0</v>
      </c>
      <c r="AJ650" s="89">
        <f t="shared" si="372"/>
        <v>0</v>
      </c>
      <c r="AK650" s="89">
        <f t="shared" si="372"/>
        <v>0</v>
      </c>
      <c r="AL650" s="89">
        <f t="shared" si="372"/>
        <v>0</v>
      </c>
      <c r="AM650" s="89">
        <f t="shared" si="372"/>
        <v>0</v>
      </c>
      <c r="AN650" s="89">
        <f t="shared" si="372"/>
        <v>0</v>
      </c>
      <c r="AO650" s="89">
        <f t="shared" si="372"/>
        <v>122.9</v>
      </c>
      <c r="AP650" s="89">
        <f t="shared" si="372"/>
        <v>0</v>
      </c>
      <c r="AQ650" s="89">
        <f t="shared" si="372"/>
        <v>0</v>
      </c>
      <c r="AR650" s="649">
        <f t="shared" si="372"/>
        <v>0</v>
      </c>
      <c r="AS650" s="89">
        <f t="shared" si="373"/>
        <v>178.5</v>
      </c>
    </row>
    <row r="651" spans="2:45" hidden="1" outlineLevel="1">
      <c r="B651" s="648"/>
      <c r="C651" s="81">
        <f t="shared" si="374"/>
        <v>13</v>
      </c>
      <c r="D651" s="191"/>
      <c r="E651" s="89"/>
      <c r="Q651" s="89">
        <f t="shared" si="370"/>
        <v>0</v>
      </c>
      <c r="R651" s="89">
        <f t="shared" si="370"/>
        <v>0</v>
      </c>
      <c r="S651" s="89">
        <f t="shared" si="370"/>
        <v>0</v>
      </c>
      <c r="T651" s="89">
        <f t="shared" si="370"/>
        <v>0</v>
      </c>
      <c r="U651" s="89">
        <f t="shared" si="370"/>
        <v>0</v>
      </c>
      <c r="V651" s="89">
        <f t="shared" si="371"/>
        <v>0</v>
      </c>
      <c r="W651" s="89">
        <f t="shared" si="371"/>
        <v>0</v>
      </c>
      <c r="X651" s="89">
        <f t="shared" si="371"/>
        <v>0</v>
      </c>
      <c r="Y651" s="89">
        <f t="shared" si="371"/>
        <v>0</v>
      </c>
      <c r="Z651" s="89">
        <f t="shared" si="371"/>
        <v>0</v>
      </c>
      <c r="AA651" s="89">
        <f t="shared" si="371"/>
        <v>0</v>
      </c>
      <c r="AB651" s="89">
        <f t="shared" si="371"/>
        <v>0</v>
      </c>
      <c r="AC651" s="89">
        <f t="shared" si="371"/>
        <v>0.1</v>
      </c>
      <c r="AD651" s="89">
        <f t="shared" si="371"/>
        <v>0</v>
      </c>
      <c r="AE651" s="89">
        <f t="shared" si="371"/>
        <v>0</v>
      </c>
      <c r="AF651" s="89">
        <f t="shared" si="371"/>
        <v>0</v>
      </c>
      <c r="AG651" s="89">
        <f t="shared" si="372"/>
        <v>0</v>
      </c>
      <c r="AH651" s="89">
        <f t="shared" si="372"/>
        <v>0</v>
      </c>
      <c r="AI651" s="89">
        <f t="shared" si="372"/>
        <v>55.5</v>
      </c>
      <c r="AJ651" s="89">
        <f t="shared" si="372"/>
        <v>0</v>
      </c>
      <c r="AK651" s="89">
        <f t="shared" si="372"/>
        <v>0</v>
      </c>
      <c r="AL651" s="89">
        <f t="shared" si="372"/>
        <v>0</v>
      </c>
      <c r="AM651" s="89">
        <f t="shared" si="372"/>
        <v>0</v>
      </c>
      <c r="AN651" s="89">
        <f t="shared" si="372"/>
        <v>0</v>
      </c>
      <c r="AO651" s="89">
        <f t="shared" si="372"/>
        <v>0</v>
      </c>
      <c r="AP651" s="89">
        <f t="shared" si="372"/>
        <v>122.9</v>
      </c>
      <c r="AQ651" s="89">
        <f t="shared" si="372"/>
        <v>0</v>
      </c>
      <c r="AR651" s="649">
        <f t="shared" si="372"/>
        <v>0</v>
      </c>
      <c r="AS651" s="89">
        <f t="shared" si="373"/>
        <v>178.5</v>
      </c>
    </row>
    <row r="652" spans="2:45" hidden="1" outlineLevel="1">
      <c r="B652" s="648"/>
      <c r="C652" s="81">
        <f t="shared" si="374"/>
        <v>14</v>
      </c>
      <c r="D652" s="191"/>
      <c r="R652" s="89">
        <f t="shared" si="370"/>
        <v>0</v>
      </c>
      <c r="S652" s="89">
        <f t="shared" si="370"/>
        <v>0</v>
      </c>
      <c r="T652" s="89">
        <f t="shared" si="370"/>
        <v>0</v>
      </c>
      <c r="U652" s="89">
        <f t="shared" si="370"/>
        <v>0</v>
      </c>
      <c r="V652" s="89">
        <f t="shared" si="371"/>
        <v>0</v>
      </c>
      <c r="W652" s="89">
        <f t="shared" si="371"/>
        <v>0</v>
      </c>
      <c r="X652" s="89">
        <f t="shared" si="371"/>
        <v>0</v>
      </c>
      <c r="Y652" s="89">
        <f t="shared" si="371"/>
        <v>0</v>
      </c>
      <c r="Z652" s="89">
        <f t="shared" si="371"/>
        <v>0</v>
      </c>
      <c r="AA652" s="89">
        <f t="shared" si="371"/>
        <v>0</v>
      </c>
      <c r="AB652" s="89">
        <f t="shared" si="371"/>
        <v>0</v>
      </c>
      <c r="AC652" s="89">
        <f t="shared" si="371"/>
        <v>0</v>
      </c>
      <c r="AD652" s="89">
        <f t="shared" si="371"/>
        <v>0.1</v>
      </c>
      <c r="AE652" s="89">
        <f t="shared" si="371"/>
        <v>0</v>
      </c>
      <c r="AF652" s="89">
        <f t="shared" si="371"/>
        <v>0</v>
      </c>
      <c r="AG652" s="89">
        <f t="shared" si="372"/>
        <v>0</v>
      </c>
      <c r="AH652" s="89">
        <f t="shared" si="372"/>
        <v>0</v>
      </c>
      <c r="AI652" s="89">
        <f t="shared" si="372"/>
        <v>0</v>
      </c>
      <c r="AJ652" s="89">
        <f t="shared" si="372"/>
        <v>55.5</v>
      </c>
      <c r="AK652" s="89">
        <f t="shared" si="372"/>
        <v>0</v>
      </c>
      <c r="AL652" s="89">
        <f t="shared" si="372"/>
        <v>0</v>
      </c>
      <c r="AM652" s="89">
        <f t="shared" si="372"/>
        <v>0</v>
      </c>
      <c r="AN652" s="89">
        <f t="shared" si="372"/>
        <v>0</v>
      </c>
      <c r="AO652" s="89">
        <f t="shared" si="372"/>
        <v>0</v>
      </c>
      <c r="AP652" s="89">
        <f t="shared" si="372"/>
        <v>0</v>
      </c>
      <c r="AQ652" s="89">
        <f t="shared" si="372"/>
        <v>122.9</v>
      </c>
      <c r="AR652" s="649">
        <f t="shared" si="372"/>
        <v>0</v>
      </c>
      <c r="AS652" s="89">
        <f t="shared" si="373"/>
        <v>178.5</v>
      </c>
    </row>
    <row r="653" spans="2:45" hidden="1" outlineLevel="1">
      <c r="B653" s="648"/>
      <c r="C653" s="81">
        <f t="shared" si="374"/>
        <v>15</v>
      </c>
      <c r="D653" s="191"/>
      <c r="S653" s="89">
        <f t="shared" si="370"/>
        <v>0</v>
      </c>
      <c r="T653" s="89">
        <f t="shared" si="370"/>
        <v>0</v>
      </c>
      <c r="U653" s="89">
        <f t="shared" si="370"/>
        <v>0</v>
      </c>
      <c r="V653" s="89">
        <f t="shared" si="371"/>
        <v>0</v>
      </c>
      <c r="W653" s="89">
        <f t="shared" si="371"/>
        <v>0</v>
      </c>
      <c r="X653" s="89">
        <f t="shared" si="371"/>
        <v>0</v>
      </c>
      <c r="Y653" s="89">
        <f t="shared" si="371"/>
        <v>0</v>
      </c>
      <c r="Z653" s="89">
        <f t="shared" si="371"/>
        <v>0</v>
      </c>
      <c r="AA653" s="89">
        <f t="shared" si="371"/>
        <v>0</v>
      </c>
      <c r="AB653" s="89">
        <f t="shared" si="371"/>
        <v>0</v>
      </c>
      <c r="AC653" s="89">
        <f t="shared" si="371"/>
        <v>0</v>
      </c>
      <c r="AD653" s="89">
        <f t="shared" si="371"/>
        <v>0</v>
      </c>
      <c r="AE653" s="89">
        <f t="shared" si="371"/>
        <v>0.1</v>
      </c>
      <c r="AF653" s="89">
        <f t="shared" si="371"/>
        <v>0</v>
      </c>
      <c r="AG653" s="89">
        <f t="shared" si="372"/>
        <v>0</v>
      </c>
      <c r="AH653" s="89">
        <f t="shared" si="372"/>
        <v>0</v>
      </c>
      <c r="AI653" s="89">
        <f t="shared" si="372"/>
        <v>0</v>
      </c>
      <c r="AJ653" s="89">
        <f t="shared" si="372"/>
        <v>0</v>
      </c>
      <c r="AK653" s="89">
        <f t="shared" si="372"/>
        <v>55.5</v>
      </c>
      <c r="AL653" s="89">
        <f t="shared" si="372"/>
        <v>0</v>
      </c>
      <c r="AM653" s="89">
        <f t="shared" si="372"/>
        <v>0</v>
      </c>
      <c r="AN653" s="89">
        <f t="shared" si="372"/>
        <v>0</v>
      </c>
      <c r="AO653" s="89">
        <f t="shared" si="372"/>
        <v>0</v>
      </c>
      <c r="AP653" s="89">
        <f t="shared" si="372"/>
        <v>0</v>
      </c>
      <c r="AQ653" s="89">
        <f t="shared" si="372"/>
        <v>0</v>
      </c>
      <c r="AR653" s="649">
        <f t="shared" si="372"/>
        <v>122.9</v>
      </c>
      <c r="AS653" s="89">
        <f t="shared" si="373"/>
        <v>178.5</v>
      </c>
    </row>
    <row r="654" spans="2:45" hidden="1" outlineLevel="1">
      <c r="B654" s="648"/>
      <c r="C654" s="81">
        <f t="shared" si="374"/>
        <v>16</v>
      </c>
      <c r="D654" s="191"/>
      <c r="T654" s="89">
        <f t="shared" si="370"/>
        <v>0</v>
      </c>
      <c r="U654" s="89">
        <f t="shared" si="370"/>
        <v>0</v>
      </c>
      <c r="V654" s="89">
        <f t="shared" si="371"/>
        <v>0</v>
      </c>
      <c r="W654" s="89">
        <f t="shared" si="371"/>
        <v>0</v>
      </c>
      <c r="X654" s="89">
        <f t="shared" si="371"/>
        <v>0</v>
      </c>
      <c r="Y654" s="89">
        <f t="shared" si="371"/>
        <v>0</v>
      </c>
      <c r="Z654" s="89">
        <f t="shared" si="371"/>
        <v>0</v>
      </c>
      <c r="AA654" s="89">
        <f t="shared" si="371"/>
        <v>0</v>
      </c>
      <c r="AB654" s="89">
        <f t="shared" si="371"/>
        <v>0</v>
      </c>
      <c r="AC654" s="89">
        <f t="shared" si="371"/>
        <v>0</v>
      </c>
      <c r="AD654" s="89">
        <f t="shared" si="371"/>
        <v>0</v>
      </c>
      <c r="AE654" s="89">
        <f t="shared" si="371"/>
        <v>0</v>
      </c>
      <c r="AF654" s="89">
        <f t="shared" si="371"/>
        <v>0.1</v>
      </c>
      <c r="AG654" s="89">
        <f t="shared" si="372"/>
        <v>0</v>
      </c>
      <c r="AH654" s="89">
        <f t="shared" si="372"/>
        <v>0</v>
      </c>
      <c r="AI654" s="89">
        <f t="shared" si="372"/>
        <v>0</v>
      </c>
      <c r="AJ654" s="89">
        <f t="shared" si="372"/>
        <v>0</v>
      </c>
      <c r="AK654" s="89">
        <f t="shared" si="372"/>
        <v>0</v>
      </c>
      <c r="AL654" s="89">
        <f t="shared" si="372"/>
        <v>55.5</v>
      </c>
      <c r="AM654" s="89">
        <f t="shared" si="372"/>
        <v>0</v>
      </c>
      <c r="AN654" s="89">
        <f t="shared" si="372"/>
        <v>0</v>
      </c>
      <c r="AO654" s="89">
        <f t="shared" si="372"/>
        <v>0</v>
      </c>
      <c r="AP654" s="89">
        <f t="shared" si="372"/>
        <v>0</v>
      </c>
      <c r="AQ654" s="89">
        <f t="shared" si="372"/>
        <v>0</v>
      </c>
      <c r="AR654" s="649">
        <f t="shared" si="372"/>
        <v>0</v>
      </c>
      <c r="AS654" s="89">
        <f t="shared" si="373"/>
        <v>55.6</v>
      </c>
    </row>
    <row r="655" spans="2:45" hidden="1" outlineLevel="1">
      <c r="B655" s="648"/>
      <c r="C655" s="81">
        <f t="shared" si="374"/>
        <v>17</v>
      </c>
      <c r="D655" s="191"/>
      <c r="U655" s="89">
        <f t="shared" si="370"/>
        <v>0</v>
      </c>
      <c r="V655" s="89">
        <f t="shared" si="371"/>
        <v>0</v>
      </c>
      <c r="W655" s="89">
        <f t="shared" si="371"/>
        <v>0</v>
      </c>
      <c r="X655" s="89">
        <f t="shared" si="371"/>
        <v>0</v>
      </c>
      <c r="Y655" s="89">
        <f t="shared" si="371"/>
        <v>0</v>
      </c>
      <c r="Z655" s="89">
        <f t="shared" si="371"/>
        <v>0</v>
      </c>
      <c r="AA655" s="89">
        <f t="shared" si="371"/>
        <v>0</v>
      </c>
      <c r="AB655" s="89">
        <f t="shared" si="371"/>
        <v>0</v>
      </c>
      <c r="AC655" s="89">
        <f t="shared" si="371"/>
        <v>0</v>
      </c>
      <c r="AD655" s="89">
        <f t="shared" si="371"/>
        <v>0</v>
      </c>
      <c r="AE655" s="89">
        <f t="shared" si="371"/>
        <v>0</v>
      </c>
      <c r="AF655" s="89">
        <f t="shared" si="371"/>
        <v>0</v>
      </c>
      <c r="AG655" s="89">
        <f t="shared" si="372"/>
        <v>0.1</v>
      </c>
      <c r="AH655" s="89">
        <f t="shared" si="372"/>
        <v>0</v>
      </c>
      <c r="AI655" s="89">
        <f t="shared" si="372"/>
        <v>0</v>
      </c>
      <c r="AJ655" s="89">
        <f t="shared" si="372"/>
        <v>0</v>
      </c>
      <c r="AK655" s="89">
        <f t="shared" si="372"/>
        <v>0</v>
      </c>
      <c r="AL655" s="89">
        <f t="shared" si="372"/>
        <v>0</v>
      </c>
      <c r="AM655" s="89">
        <f t="shared" si="372"/>
        <v>55.5</v>
      </c>
      <c r="AN655" s="89">
        <f t="shared" si="372"/>
        <v>0</v>
      </c>
      <c r="AO655" s="89">
        <f t="shared" si="372"/>
        <v>0</v>
      </c>
      <c r="AP655" s="89">
        <f t="shared" si="372"/>
        <v>0</v>
      </c>
      <c r="AQ655" s="89">
        <f t="shared" si="372"/>
        <v>0</v>
      </c>
      <c r="AR655" s="649">
        <f t="shared" si="372"/>
        <v>0</v>
      </c>
      <c r="AS655" s="89">
        <f t="shared" si="373"/>
        <v>55.6</v>
      </c>
    </row>
    <row r="656" spans="2:45" hidden="1" outlineLevel="1">
      <c r="B656" s="648"/>
      <c r="C656" s="81">
        <f t="shared" si="374"/>
        <v>18</v>
      </c>
      <c r="D656" s="191"/>
      <c r="V656" s="89">
        <f t="shared" ref="V656:AK666" si="375">U655</f>
        <v>0</v>
      </c>
      <c r="W656" s="89">
        <f t="shared" si="375"/>
        <v>0</v>
      </c>
      <c r="X656" s="89">
        <f t="shared" si="375"/>
        <v>0</v>
      </c>
      <c r="Y656" s="89">
        <f t="shared" si="375"/>
        <v>0</v>
      </c>
      <c r="Z656" s="89">
        <f t="shared" si="375"/>
        <v>0</v>
      </c>
      <c r="AA656" s="89">
        <f t="shared" si="375"/>
        <v>0</v>
      </c>
      <c r="AB656" s="89">
        <f t="shared" si="375"/>
        <v>0</v>
      </c>
      <c r="AC656" s="89">
        <f t="shared" si="375"/>
        <v>0</v>
      </c>
      <c r="AD656" s="89">
        <f t="shared" si="375"/>
        <v>0</v>
      </c>
      <c r="AE656" s="89">
        <f t="shared" si="375"/>
        <v>0</v>
      </c>
      <c r="AF656" s="89">
        <f t="shared" si="375"/>
        <v>0</v>
      </c>
      <c r="AG656" s="89">
        <f t="shared" si="375"/>
        <v>0</v>
      </c>
      <c r="AH656" s="89">
        <f t="shared" si="375"/>
        <v>0.1</v>
      </c>
      <c r="AI656" s="89">
        <f t="shared" si="375"/>
        <v>0</v>
      </c>
      <c r="AJ656" s="89">
        <f t="shared" si="375"/>
        <v>0</v>
      </c>
      <c r="AK656" s="89">
        <f t="shared" si="375"/>
        <v>0</v>
      </c>
      <c r="AL656" s="89">
        <f t="shared" ref="AG656:AR676" si="376">AK655</f>
        <v>0</v>
      </c>
      <c r="AM656" s="89">
        <f t="shared" si="376"/>
        <v>0</v>
      </c>
      <c r="AN656" s="89">
        <f t="shared" si="376"/>
        <v>55.5</v>
      </c>
      <c r="AO656" s="89">
        <f t="shared" si="376"/>
        <v>0</v>
      </c>
      <c r="AP656" s="89">
        <f t="shared" si="376"/>
        <v>0</v>
      </c>
      <c r="AQ656" s="89">
        <f t="shared" si="376"/>
        <v>0</v>
      </c>
      <c r="AR656" s="649">
        <f t="shared" si="376"/>
        <v>0</v>
      </c>
      <c r="AS656" s="89">
        <f t="shared" si="373"/>
        <v>55.6</v>
      </c>
    </row>
    <row r="657" spans="2:45" hidden="1" outlineLevel="1">
      <c r="B657" s="648"/>
      <c r="C657" s="81">
        <f t="shared" si="374"/>
        <v>19</v>
      </c>
      <c r="D657" s="191"/>
      <c r="W657" s="89">
        <f t="shared" si="375"/>
        <v>0</v>
      </c>
      <c r="X657" s="89">
        <f t="shared" si="375"/>
        <v>0</v>
      </c>
      <c r="Y657" s="89">
        <f t="shared" si="375"/>
        <v>0</v>
      </c>
      <c r="Z657" s="89">
        <f t="shared" si="375"/>
        <v>0</v>
      </c>
      <c r="AA657" s="89">
        <f t="shared" si="375"/>
        <v>0</v>
      </c>
      <c r="AB657" s="89">
        <f t="shared" si="375"/>
        <v>0</v>
      </c>
      <c r="AC657" s="89">
        <f t="shared" si="375"/>
        <v>0</v>
      </c>
      <c r="AD657" s="89">
        <f t="shared" si="375"/>
        <v>0</v>
      </c>
      <c r="AE657" s="89">
        <f t="shared" si="375"/>
        <v>0</v>
      </c>
      <c r="AF657" s="89">
        <f t="shared" si="375"/>
        <v>0</v>
      </c>
      <c r="AG657" s="89">
        <f t="shared" si="376"/>
        <v>0</v>
      </c>
      <c r="AH657" s="89">
        <f t="shared" si="376"/>
        <v>0</v>
      </c>
      <c r="AI657" s="89">
        <f t="shared" si="376"/>
        <v>0.1</v>
      </c>
      <c r="AJ657" s="89">
        <f t="shared" si="376"/>
        <v>0</v>
      </c>
      <c r="AK657" s="89">
        <f t="shared" si="376"/>
        <v>0</v>
      </c>
      <c r="AL657" s="89">
        <f t="shared" si="376"/>
        <v>0</v>
      </c>
      <c r="AM657" s="89">
        <f t="shared" si="376"/>
        <v>0</v>
      </c>
      <c r="AN657" s="89">
        <f t="shared" si="376"/>
        <v>0</v>
      </c>
      <c r="AO657" s="89">
        <f t="shared" si="376"/>
        <v>55.5</v>
      </c>
      <c r="AP657" s="89">
        <f t="shared" si="376"/>
        <v>0</v>
      </c>
      <c r="AQ657" s="89">
        <f t="shared" si="376"/>
        <v>0</v>
      </c>
      <c r="AR657" s="649">
        <f t="shared" si="376"/>
        <v>0</v>
      </c>
      <c r="AS657" s="89">
        <f t="shared" si="373"/>
        <v>55.6</v>
      </c>
    </row>
    <row r="658" spans="2:45" hidden="1" outlineLevel="1">
      <c r="B658" s="648"/>
      <c r="C658" s="81">
        <f t="shared" si="374"/>
        <v>20</v>
      </c>
      <c r="D658" s="191"/>
      <c r="X658" s="89">
        <f t="shared" si="375"/>
        <v>0</v>
      </c>
      <c r="Y658" s="89">
        <f t="shared" si="375"/>
        <v>0</v>
      </c>
      <c r="Z658" s="89">
        <f t="shared" si="375"/>
        <v>0</v>
      </c>
      <c r="AA658" s="89">
        <f t="shared" si="375"/>
        <v>0</v>
      </c>
      <c r="AB658" s="89">
        <f t="shared" si="375"/>
        <v>0</v>
      </c>
      <c r="AC658" s="89">
        <f t="shared" si="375"/>
        <v>0</v>
      </c>
      <c r="AD658" s="89">
        <f t="shared" si="375"/>
        <v>0</v>
      </c>
      <c r="AE658" s="89">
        <f t="shared" si="375"/>
        <v>0</v>
      </c>
      <c r="AF658" s="89">
        <f t="shared" si="375"/>
        <v>0</v>
      </c>
      <c r="AG658" s="89">
        <f t="shared" si="376"/>
        <v>0</v>
      </c>
      <c r="AH658" s="89">
        <f t="shared" si="376"/>
        <v>0</v>
      </c>
      <c r="AI658" s="89">
        <f t="shared" si="376"/>
        <v>0</v>
      </c>
      <c r="AJ658" s="89">
        <f t="shared" si="376"/>
        <v>0.1</v>
      </c>
      <c r="AK658" s="89">
        <f t="shared" si="376"/>
        <v>0</v>
      </c>
      <c r="AL658" s="89">
        <f t="shared" si="376"/>
        <v>0</v>
      </c>
      <c r="AM658" s="89">
        <f t="shared" si="376"/>
        <v>0</v>
      </c>
      <c r="AN658" s="89">
        <f t="shared" si="376"/>
        <v>0</v>
      </c>
      <c r="AO658" s="89">
        <f t="shared" si="376"/>
        <v>0</v>
      </c>
      <c r="AP658" s="89">
        <f t="shared" si="376"/>
        <v>55.5</v>
      </c>
      <c r="AQ658" s="89">
        <f t="shared" si="376"/>
        <v>0</v>
      </c>
      <c r="AR658" s="649">
        <f t="shared" si="376"/>
        <v>0</v>
      </c>
      <c r="AS658" s="89">
        <f t="shared" si="373"/>
        <v>55.6</v>
      </c>
    </row>
    <row r="659" spans="2:45" hidden="1" outlineLevel="1">
      <c r="B659" s="648"/>
      <c r="C659" s="81">
        <f t="shared" si="374"/>
        <v>21</v>
      </c>
      <c r="D659" s="191"/>
      <c r="X659" s="89"/>
      <c r="Y659" s="89">
        <f t="shared" si="375"/>
        <v>0</v>
      </c>
      <c r="Z659" s="89">
        <f t="shared" si="375"/>
        <v>0</v>
      </c>
      <c r="AA659" s="89">
        <f t="shared" si="375"/>
        <v>0</v>
      </c>
      <c r="AB659" s="89">
        <f t="shared" si="375"/>
        <v>0</v>
      </c>
      <c r="AC659" s="89">
        <f t="shared" si="375"/>
        <v>0</v>
      </c>
      <c r="AD659" s="89">
        <f t="shared" si="375"/>
        <v>0</v>
      </c>
      <c r="AE659" s="89">
        <f t="shared" si="375"/>
        <v>0</v>
      </c>
      <c r="AF659" s="89">
        <f t="shared" si="375"/>
        <v>0</v>
      </c>
      <c r="AG659" s="89">
        <f t="shared" si="376"/>
        <v>0</v>
      </c>
      <c r="AH659" s="89">
        <f t="shared" si="376"/>
        <v>0</v>
      </c>
      <c r="AI659" s="89">
        <f t="shared" si="376"/>
        <v>0</v>
      </c>
      <c r="AJ659" s="89">
        <f t="shared" si="376"/>
        <v>0</v>
      </c>
      <c r="AK659" s="89">
        <f t="shared" si="376"/>
        <v>0.1</v>
      </c>
      <c r="AL659" s="89">
        <f t="shared" si="376"/>
        <v>0</v>
      </c>
      <c r="AM659" s="89">
        <f t="shared" si="376"/>
        <v>0</v>
      </c>
      <c r="AN659" s="89">
        <f t="shared" si="376"/>
        <v>0</v>
      </c>
      <c r="AO659" s="89">
        <f t="shared" si="376"/>
        <v>0</v>
      </c>
      <c r="AP659" s="89">
        <f t="shared" si="376"/>
        <v>0</v>
      </c>
      <c r="AQ659" s="89">
        <f t="shared" si="376"/>
        <v>55.5</v>
      </c>
      <c r="AR659" s="649">
        <f t="shared" si="376"/>
        <v>0</v>
      </c>
      <c r="AS659" s="89">
        <f t="shared" si="373"/>
        <v>55.6</v>
      </c>
    </row>
    <row r="660" spans="2:45" hidden="1" outlineLevel="1">
      <c r="B660" s="648"/>
      <c r="C660" s="81">
        <f t="shared" si="374"/>
        <v>22</v>
      </c>
      <c r="D660" s="191"/>
      <c r="X660" s="89"/>
      <c r="Y660" s="89"/>
      <c r="Z660" s="89">
        <f t="shared" si="375"/>
        <v>0</v>
      </c>
      <c r="AA660" s="89">
        <f t="shared" si="375"/>
        <v>0</v>
      </c>
      <c r="AB660" s="89">
        <f t="shared" si="375"/>
        <v>0</v>
      </c>
      <c r="AC660" s="89">
        <f t="shared" si="375"/>
        <v>0</v>
      </c>
      <c r="AD660" s="89">
        <f t="shared" si="375"/>
        <v>0</v>
      </c>
      <c r="AE660" s="89">
        <f t="shared" si="375"/>
        <v>0</v>
      </c>
      <c r="AF660" s="89">
        <f t="shared" si="375"/>
        <v>0</v>
      </c>
      <c r="AG660" s="89">
        <f t="shared" si="376"/>
        <v>0</v>
      </c>
      <c r="AH660" s="89">
        <f t="shared" si="376"/>
        <v>0</v>
      </c>
      <c r="AI660" s="89">
        <f t="shared" si="376"/>
        <v>0</v>
      </c>
      <c r="AJ660" s="89">
        <f t="shared" si="376"/>
        <v>0</v>
      </c>
      <c r="AK660" s="89">
        <f t="shared" si="376"/>
        <v>0</v>
      </c>
      <c r="AL660" s="89">
        <f t="shared" si="376"/>
        <v>0.1</v>
      </c>
      <c r="AM660" s="89">
        <f t="shared" si="376"/>
        <v>0</v>
      </c>
      <c r="AN660" s="89">
        <f t="shared" si="376"/>
        <v>0</v>
      </c>
      <c r="AO660" s="89">
        <f t="shared" si="376"/>
        <v>0</v>
      </c>
      <c r="AP660" s="89">
        <f t="shared" si="376"/>
        <v>0</v>
      </c>
      <c r="AQ660" s="89">
        <f t="shared" si="376"/>
        <v>0</v>
      </c>
      <c r="AR660" s="649">
        <f t="shared" si="376"/>
        <v>55.5</v>
      </c>
      <c r="AS660" s="89">
        <f t="shared" si="373"/>
        <v>55.6</v>
      </c>
    </row>
    <row r="661" spans="2:45" hidden="1" outlineLevel="1">
      <c r="B661" s="648"/>
      <c r="C661" s="81">
        <f t="shared" si="374"/>
        <v>23</v>
      </c>
      <c r="D661" s="191"/>
      <c r="X661" s="89"/>
      <c r="Y661" s="89"/>
      <c r="Z661" s="89"/>
      <c r="AA661" s="89">
        <f t="shared" si="375"/>
        <v>0</v>
      </c>
      <c r="AB661" s="89">
        <f t="shared" si="375"/>
        <v>0</v>
      </c>
      <c r="AC661" s="89">
        <f t="shared" si="375"/>
        <v>0</v>
      </c>
      <c r="AD661" s="89">
        <f t="shared" si="375"/>
        <v>0</v>
      </c>
      <c r="AE661" s="89">
        <f t="shared" si="375"/>
        <v>0</v>
      </c>
      <c r="AF661" s="89">
        <f t="shared" si="375"/>
        <v>0</v>
      </c>
      <c r="AG661" s="89">
        <f t="shared" si="376"/>
        <v>0</v>
      </c>
      <c r="AH661" s="89">
        <f t="shared" si="376"/>
        <v>0</v>
      </c>
      <c r="AI661" s="89">
        <f t="shared" si="376"/>
        <v>0</v>
      </c>
      <c r="AJ661" s="89">
        <f t="shared" si="376"/>
        <v>0</v>
      </c>
      <c r="AK661" s="89">
        <f t="shared" si="376"/>
        <v>0</v>
      </c>
      <c r="AL661" s="89">
        <f t="shared" si="376"/>
        <v>0</v>
      </c>
      <c r="AM661" s="89">
        <f t="shared" si="376"/>
        <v>0.1</v>
      </c>
      <c r="AN661" s="89">
        <f t="shared" si="376"/>
        <v>0</v>
      </c>
      <c r="AO661" s="89">
        <f t="shared" si="376"/>
        <v>0</v>
      </c>
      <c r="AP661" s="89">
        <f t="shared" si="376"/>
        <v>0</v>
      </c>
      <c r="AQ661" s="89">
        <f t="shared" si="376"/>
        <v>0</v>
      </c>
      <c r="AR661" s="649">
        <f t="shared" si="376"/>
        <v>0</v>
      </c>
      <c r="AS661" s="89">
        <f t="shared" si="373"/>
        <v>0.1</v>
      </c>
    </row>
    <row r="662" spans="2:45" hidden="1" outlineLevel="1">
      <c r="B662" s="648"/>
      <c r="C662" s="81">
        <f t="shared" si="374"/>
        <v>24</v>
      </c>
      <c r="D662" s="191"/>
      <c r="X662" s="89"/>
      <c r="Y662" s="89"/>
      <c r="Z662" s="89"/>
      <c r="AA662" s="89"/>
      <c r="AB662" s="89">
        <f t="shared" si="375"/>
        <v>0</v>
      </c>
      <c r="AC662" s="89">
        <f t="shared" si="375"/>
        <v>0</v>
      </c>
      <c r="AD662" s="89">
        <f t="shared" si="375"/>
        <v>0</v>
      </c>
      <c r="AE662" s="89">
        <f t="shared" si="375"/>
        <v>0</v>
      </c>
      <c r="AF662" s="89">
        <f t="shared" si="375"/>
        <v>0</v>
      </c>
      <c r="AG662" s="89">
        <f t="shared" si="376"/>
        <v>0</v>
      </c>
      <c r="AH662" s="89">
        <f t="shared" si="376"/>
        <v>0</v>
      </c>
      <c r="AI662" s="89">
        <f t="shared" si="376"/>
        <v>0</v>
      </c>
      <c r="AJ662" s="89">
        <f t="shared" si="376"/>
        <v>0</v>
      </c>
      <c r="AK662" s="89">
        <f t="shared" si="376"/>
        <v>0</v>
      </c>
      <c r="AL662" s="89">
        <f t="shared" si="376"/>
        <v>0</v>
      </c>
      <c r="AM662" s="89">
        <f t="shared" si="376"/>
        <v>0</v>
      </c>
      <c r="AN662" s="89">
        <f t="shared" si="376"/>
        <v>0.1</v>
      </c>
      <c r="AO662" s="89">
        <f t="shared" si="376"/>
        <v>0</v>
      </c>
      <c r="AP662" s="89">
        <f t="shared" si="376"/>
        <v>0</v>
      </c>
      <c r="AQ662" s="89">
        <f t="shared" si="376"/>
        <v>0</v>
      </c>
      <c r="AR662" s="649">
        <f t="shared" si="376"/>
        <v>0</v>
      </c>
      <c r="AS662" s="89">
        <f t="shared" si="373"/>
        <v>0.1</v>
      </c>
    </row>
    <row r="663" spans="2:45" hidden="1" outlineLevel="1">
      <c r="B663" s="648"/>
      <c r="C663" s="81">
        <f t="shared" si="374"/>
        <v>25</v>
      </c>
      <c r="D663" s="191"/>
      <c r="X663" s="89"/>
      <c r="Y663" s="89"/>
      <c r="Z663" s="89"/>
      <c r="AA663" s="89"/>
      <c r="AB663" s="89"/>
      <c r="AC663" s="89">
        <f t="shared" si="375"/>
        <v>0</v>
      </c>
      <c r="AD663" s="89">
        <f t="shared" si="375"/>
        <v>0</v>
      </c>
      <c r="AE663" s="89">
        <f t="shared" si="375"/>
        <v>0</v>
      </c>
      <c r="AF663" s="89">
        <f t="shared" si="375"/>
        <v>0</v>
      </c>
      <c r="AG663" s="89">
        <f t="shared" si="376"/>
        <v>0</v>
      </c>
      <c r="AH663" s="89">
        <f t="shared" si="376"/>
        <v>0</v>
      </c>
      <c r="AI663" s="89">
        <f t="shared" si="376"/>
        <v>0</v>
      </c>
      <c r="AJ663" s="89">
        <f t="shared" si="376"/>
        <v>0</v>
      </c>
      <c r="AK663" s="89">
        <f t="shared" si="376"/>
        <v>0</v>
      </c>
      <c r="AL663" s="89">
        <f t="shared" si="376"/>
        <v>0</v>
      </c>
      <c r="AM663" s="89">
        <f t="shared" si="376"/>
        <v>0</v>
      </c>
      <c r="AN663" s="89">
        <f t="shared" si="376"/>
        <v>0</v>
      </c>
      <c r="AO663" s="89">
        <f t="shared" si="376"/>
        <v>0.1</v>
      </c>
      <c r="AP663" s="89">
        <f t="shared" si="376"/>
        <v>0</v>
      </c>
      <c r="AQ663" s="89">
        <f t="shared" si="376"/>
        <v>0</v>
      </c>
      <c r="AR663" s="649">
        <f t="shared" si="376"/>
        <v>0</v>
      </c>
      <c r="AS663" s="89">
        <f t="shared" si="373"/>
        <v>0.1</v>
      </c>
    </row>
    <row r="664" spans="2:45" hidden="1" outlineLevel="1">
      <c r="B664" s="648"/>
      <c r="C664" s="81">
        <f t="shared" si="374"/>
        <v>26</v>
      </c>
      <c r="D664" s="191"/>
      <c r="X664" s="89"/>
      <c r="Y664" s="89"/>
      <c r="Z664" s="89"/>
      <c r="AA664" s="89"/>
      <c r="AB664" s="89"/>
      <c r="AC664" s="89"/>
      <c r="AD664" s="89">
        <f t="shared" si="375"/>
        <v>0</v>
      </c>
      <c r="AE664" s="89">
        <f t="shared" si="375"/>
        <v>0</v>
      </c>
      <c r="AF664" s="89">
        <f t="shared" si="375"/>
        <v>0</v>
      </c>
      <c r="AG664" s="89">
        <f t="shared" si="376"/>
        <v>0</v>
      </c>
      <c r="AH664" s="89">
        <f t="shared" si="376"/>
        <v>0</v>
      </c>
      <c r="AI664" s="89">
        <f t="shared" si="376"/>
        <v>0</v>
      </c>
      <c r="AJ664" s="89">
        <f t="shared" si="376"/>
        <v>0</v>
      </c>
      <c r="AK664" s="89">
        <f t="shared" si="376"/>
        <v>0</v>
      </c>
      <c r="AL664" s="89">
        <f t="shared" si="376"/>
        <v>0</v>
      </c>
      <c r="AM664" s="89">
        <f t="shared" si="376"/>
        <v>0</v>
      </c>
      <c r="AN664" s="89">
        <f t="shared" si="376"/>
        <v>0</v>
      </c>
      <c r="AO664" s="89">
        <f t="shared" si="376"/>
        <v>0</v>
      </c>
      <c r="AP664" s="89">
        <f t="shared" si="376"/>
        <v>0.1</v>
      </c>
      <c r="AQ664" s="89">
        <f t="shared" si="376"/>
        <v>0</v>
      </c>
      <c r="AR664" s="649">
        <f t="shared" si="376"/>
        <v>0</v>
      </c>
      <c r="AS664" s="89">
        <f t="shared" si="373"/>
        <v>0.1</v>
      </c>
    </row>
    <row r="665" spans="2:45" hidden="1" outlineLevel="1">
      <c r="B665" s="648"/>
      <c r="C665" s="81">
        <f t="shared" si="374"/>
        <v>27</v>
      </c>
      <c r="D665" s="191"/>
      <c r="X665" s="89"/>
      <c r="Y665" s="89"/>
      <c r="Z665" s="89"/>
      <c r="AA665" s="89"/>
      <c r="AB665" s="89"/>
      <c r="AC665" s="89"/>
      <c r="AD665" s="89"/>
      <c r="AE665" s="89">
        <f t="shared" si="375"/>
        <v>0</v>
      </c>
      <c r="AF665" s="89">
        <f t="shared" si="375"/>
        <v>0</v>
      </c>
      <c r="AG665" s="89">
        <f t="shared" si="376"/>
        <v>0</v>
      </c>
      <c r="AH665" s="89">
        <f t="shared" si="376"/>
        <v>0</v>
      </c>
      <c r="AI665" s="89">
        <f t="shared" si="376"/>
        <v>0</v>
      </c>
      <c r="AJ665" s="89">
        <f t="shared" si="376"/>
        <v>0</v>
      </c>
      <c r="AK665" s="89">
        <f t="shared" si="376"/>
        <v>0</v>
      </c>
      <c r="AL665" s="89">
        <f t="shared" si="376"/>
        <v>0</v>
      </c>
      <c r="AM665" s="89">
        <f t="shared" si="376"/>
        <v>0</v>
      </c>
      <c r="AN665" s="89">
        <f t="shared" si="376"/>
        <v>0</v>
      </c>
      <c r="AO665" s="89">
        <f t="shared" si="376"/>
        <v>0</v>
      </c>
      <c r="AP665" s="89">
        <f t="shared" si="376"/>
        <v>0</v>
      </c>
      <c r="AQ665" s="89">
        <f t="shared" si="376"/>
        <v>0.1</v>
      </c>
      <c r="AR665" s="649">
        <f t="shared" si="376"/>
        <v>0</v>
      </c>
      <c r="AS665" s="89">
        <f t="shared" si="373"/>
        <v>0.1</v>
      </c>
    </row>
    <row r="666" spans="2:45" hidden="1" outlineLevel="1">
      <c r="B666" s="648"/>
      <c r="C666" s="81">
        <f t="shared" si="374"/>
        <v>28</v>
      </c>
      <c r="D666" s="191"/>
      <c r="X666" s="89"/>
      <c r="Y666" s="89"/>
      <c r="Z666" s="89"/>
      <c r="AA666" s="89"/>
      <c r="AB666" s="89"/>
      <c r="AC666" s="89"/>
      <c r="AD666" s="89"/>
      <c r="AE666" s="89"/>
      <c r="AF666" s="89">
        <f t="shared" si="375"/>
        <v>0</v>
      </c>
      <c r="AG666" s="89">
        <f t="shared" si="376"/>
        <v>0</v>
      </c>
      <c r="AH666" s="89">
        <f t="shared" si="376"/>
        <v>0</v>
      </c>
      <c r="AI666" s="89">
        <f t="shared" si="376"/>
        <v>0</v>
      </c>
      <c r="AJ666" s="89">
        <f t="shared" si="376"/>
        <v>0</v>
      </c>
      <c r="AK666" s="89">
        <f t="shared" si="376"/>
        <v>0</v>
      </c>
      <c r="AL666" s="89">
        <f t="shared" si="376"/>
        <v>0</v>
      </c>
      <c r="AM666" s="89">
        <f t="shared" si="376"/>
        <v>0</v>
      </c>
      <c r="AN666" s="89">
        <f t="shared" si="376"/>
        <v>0</v>
      </c>
      <c r="AO666" s="89">
        <f t="shared" si="376"/>
        <v>0</v>
      </c>
      <c r="AP666" s="89">
        <f t="shared" si="376"/>
        <v>0</v>
      </c>
      <c r="AQ666" s="89">
        <f t="shared" si="376"/>
        <v>0</v>
      </c>
      <c r="AR666" s="649">
        <f t="shared" si="376"/>
        <v>0.1</v>
      </c>
      <c r="AS666" s="89">
        <f t="shared" si="373"/>
        <v>0.1</v>
      </c>
    </row>
    <row r="667" spans="2:45" hidden="1" outlineLevel="1">
      <c r="B667" s="648"/>
      <c r="C667" s="81">
        <f t="shared" si="374"/>
        <v>29</v>
      </c>
      <c r="D667" s="191"/>
      <c r="X667" s="89"/>
      <c r="Y667" s="89"/>
      <c r="Z667" s="89"/>
      <c r="AA667" s="89"/>
      <c r="AB667" s="89"/>
      <c r="AC667" s="89"/>
      <c r="AD667" s="89"/>
      <c r="AE667" s="89"/>
      <c r="AF667" s="89"/>
      <c r="AG667" s="89">
        <f t="shared" si="376"/>
        <v>0</v>
      </c>
      <c r="AH667" s="89">
        <f t="shared" si="376"/>
        <v>0</v>
      </c>
      <c r="AI667" s="89">
        <f t="shared" si="376"/>
        <v>0</v>
      </c>
      <c r="AJ667" s="89">
        <f t="shared" si="376"/>
        <v>0</v>
      </c>
      <c r="AK667" s="89">
        <f t="shared" si="376"/>
        <v>0</v>
      </c>
      <c r="AL667" s="89">
        <f t="shared" si="376"/>
        <v>0</v>
      </c>
      <c r="AM667" s="89">
        <f t="shared" si="376"/>
        <v>0</v>
      </c>
      <c r="AN667" s="89">
        <f t="shared" si="376"/>
        <v>0</v>
      </c>
      <c r="AO667" s="89">
        <f t="shared" si="376"/>
        <v>0</v>
      </c>
      <c r="AP667" s="89">
        <f t="shared" si="376"/>
        <v>0</v>
      </c>
      <c r="AQ667" s="89">
        <f t="shared" si="376"/>
        <v>0</v>
      </c>
      <c r="AR667" s="649">
        <f t="shared" si="376"/>
        <v>0</v>
      </c>
      <c r="AS667" s="89">
        <f t="shared" si="373"/>
        <v>0</v>
      </c>
    </row>
    <row r="668" spans="2:45" hidden="1" outlineLevel="1">
      <c r="B668" s="648"/>
      <c r="C668" s="81">
        <f t="shared" si="374"/>
        <v>30</v>
      </c>
      <c r="D668" s="191"/>
      <c r="X668" s="89"/>
      <c r="Y668" s="89"/>
      <c r="Z668" s="89"/>
      <c r="AA668" s="89"/>
      <c r="AB668" s="89"/>
      <c r="AC668" s="89"/>
      <c r="AD668" s="89"/>
      <c r="AE668" s="89"/>
      <c r="AF668" s="89"/>
      <c r="AG668" s="89"/>
      <c r="AH668" s="89">
        <f t="shared" si="376"/>
        <v>0</v>
      </c>
      <c r="AI668" s="89">
        <f t="shared" si="376"/>
        <v>0</v>
      </c>
      <c r="AJ668" s="89">
        <f t="shared" si="376"/>
        <v>0</v>
      </c>
      <c r="AK668" s="89">
        <f t="shared" si="376"/>
        <v>0</v>
      </c>
      <c r="AL668" s="89">
        <f t="shared" si="376"/>
        <v>0</v>
      </c>
      <c r="AM668" s="89">
        <f t="shared" si="376"/>
        <v>0</v>
      </c>
      <c r="AN668" s="89">
        <f t="shared" si="376"/>
        <v>0</v>
      </c>
      <c r="AO668" s="89">
        <f t="shared" si="376"/>
        <v>0</v>
      </c>
      <c r="AP668" s="89">
        <f t="shared" si="376"/>
        <v>0</v>
      </c>
      <c r="AQ668" s="89">
        <f t="shared" si="376"/>
        <v>0</v>
      </c>
      <c r="AR668" s="649">
        <f t="shared" si="376"/>
        <v>0</v>
      </c>
      <c r="AS668" s="89">
        <f t="shared" si="373"/>
        <v>0</v>
      </c>
    </row>
    <row r="669" spans="2:45" hidden="1" outlineLevel="1">
      <c r="B669" s="648"/>
      <c r="C669" s="81">
        <f t="shared" si="374"/>
        <v>31</v>
      </c>
      <c r="D669" s="191"/>
      <c r="X669" s="89"/>
      <c r="Y669" s="89"/>
      <c r="Z669" s="89"/>
      <c r="AA669" s="89"/>
      <c r="AB669" s="89"/>
      <c r="AC669" s="89"/>
      <c r="AD669" s="89"/>
      <c r="AE669" s="89"/>
      <c r="AF669" s="89"/>
      <c r="AG669" s="89"/>
      <c r="AH669" s="89"/>
      <c r="AI669" s="89">
        <f>AH668</f>
        <v>0</v>
      </c>
      <c r="AJ669" s="89">
        <f t="shared" si="376"/>
        <v>0</v>
      </c>
      <c r="AK669" s="89">
        <f t="shared" si="376"/>
        <v>0</v>
      </c>
      <c r="AL669" s="89">
        <f t="shared" si="376"/>
        <v>0</v>
      </c>
      <c r="AM669" s="89">
        <f t="shared" si="376"/>
        <v>0</v>
      </c>
      <c r="AN669" s="89">
        <f t="shared" si="376"/>
        <v>0</v>
      </c>
      <c r="AO669" s="89">
        <f t="shared" si="376"/>
        <v>0</v>
      </c>
      <c r="AP669" s="89">
        <f t="shared" si="376"/>
        <v>0</v>
      </c>
      <c r="AQ669" s="89">
        <f t="shared" si="376"/>
        <v>0</v>
      </c>
      <c r="AR669" s="649">
        <f t="shared" si="376"/>
        <v>0</v>
      </c>
      <c r="AS669" s="89">
        <f>SUM(E669:AR669)</f>
        <v>0</v>
      </c>
    </row>
    <row r="670" spans="2:45" hidden="1" outlineLevel="1">
      <c r="B670" s="648"/>
      <c r="C670" s="81">
        <f t="shared" si="374"/>
        <v>32</v>
      </c>
      <c r="D670" s="191"/>
      <c r="X670" s="89"/>
      <c r="Y670" s="89"/>
      <c r="Z670" s="89"/>
      <c r="AA670" s="89"/>
      <c r="AB670" s="89"/>
      <c r="AC670" s="89"/>
      <c r="AD670" s="89"/>
      <c r="AE670" s="89"/>
      <c r="AF670" s="89"/>
      <c r="AG670" s="89"/>
      <c r="AH670" s="89"/>
      <c r="AI670" s="89"/>
      <c r="AJ670" s="89">
        <f>AI669</f>
        <v>0</v>
      </c>
      <c r="AK670" s="89">
        <f t="shared" si="376"/>
        <v>0</v>
      </c>
      <c r="AL670" s="89">
        <f t="shared" si="376"/>
        <v>0</v>
      </c>
      <c r="AM670" s="89">
        <f t="shared" si="376"/>
        <v>0</v>
      </c>
      <c r="AN670" s="89">
        <f t="shared" si="376"/>
        <v>0</v>
      </c>
      <c r="AO670" s="89">
        <f t="shared" si="376"/>
        <v>0</v>
      </c>
      <c r="AP670" s="89">
        <f t="shared" si="376"/>
        <v>0</v>
      </c>
      <c r="AQ670" s="89">
        <f t="shared" si="376"/>
        <v>0</v>
      </c>
      <c r="AR670" s="649">
        <f t="shared" si="376"/>
        <v>0</v>
      </c>
      <c r="AS670" s="89">
        <f t="shared" ref="AS670:AS678" si="377">SUM(E670:AR670)</f>
        <v>0</v>
      </c>
    </row>
    <row r="671" spans="2:45" hidden="1" outlineLevel="1">
      <c r="B671" s="648"/>
      <c r="C671" s="81">
        <f t="shared" si="374"/>
        <v>33</v>
      </c>
      <c r="D671" s="191"/>
      <c r="X671" s="89"/>
      <c r="Y671" s="89"/>
      <c r="Z671" s="89"/>
      <c r="AA671" s="89"/>
      <c r="AB671" s="89"/>
      <c r="AC671" s="89"/>
      <c r="AD671" s="89"/>
      <c r="AE671" s="89"/>
      <c r="AF671" s="89"/>
      <c r="AG671" s="89"/>
      <c r="AH671" s="89"/>
      <c r="AI671" s="89"/>
      <c r="AJ671" s="89"/>
      <c r="AK671" s="89">
        <f>AJ670</f>
        <v>0</v>
      </c>
      <c r="AL671" s="89">
        <f t="shared" si="376"/>
        <v>0</v>
      </c>
      <c r="AM671" s="89">
        <f t="shared" si="376"/>
        <v>0</v>
      </c>
      <c r="AN671" s="89">
        <f t="shared" si="376"/>
        <v>0</v>
      </c>
      <c r="AO671" s="89">
        <f t="shared" si="376"/>
        <v>0</v>
      </c>
      <c r="AP671" s="89">
        <f t="shared" si="376"/>
        <v>0</v>
      </c>
      <c r="AQ671" s="89">
        <f t="shared" si="376"/>
        <v>0</v>
      </c>
      <c r="AR671" s="649">
        <f t="shared" si="376"/>
        <v>0</v>
      </c>
      <c r="AS671" s="89">
        <f t="shared" si="377"/>
        <v>0</v>
      </c>
    </row>
    <row r="672" spans="2:45" hidden="1" outlineLevel="1">
      <c r="B672" s="648"/>
      <c r="C672" s="81">
        <f t="shared" si="374"/>
        <v>34</v>
      </c>
      <c r="D672" s="191"/>
      <c r="X672" s="89"/>
      <c r="Y672" s="89"/>
      <c r="Z672" s="89"/>
      <c r="AA672" s="89"/>
      <c r="AB672" s="89"/>
      <c r="AC672" s="89"/>
      <c r="AD672" s="89"/>
      <c r="AE672" s="89"/>
      <c r="AF672" s="89"/>
      <c r="AG672" s="89"/>
      <c r="AH672" s="89"/>
      <c r="AI672" s="89"/>
      <c r="AJ672" s="89"/>
      <c r="AK672" s="89"/>
      <c r="AL672" s="89">
        <f>AK671</f>
        <v>0</v>
      </c>
      <c r="AM672" s="89">
        <f t="shared" si="376"/>
        <v>0</v>
      </c>
      <c r="AN672" s="89">
        <f t="shared" si="376"/>
        <v>0</v>
      </c>
      <c r="AO672" s="89">
        <f t="shared" si="376"/>
        <v>0</v>
      </c>
      <c r="AP672" s="89">
        <f t="shared" si="376"/>
        <v>0</v>
      </c>
      <c r="AQ672" s="89">
        <f t="shared" si="376"/>
        <v>0</v>
      </c>
      <c r="AR672" s="649">
        <f t="shared" si="376"/>
        <v>0</v>
      </c>
      <c r="AS672" s="89">
        <f t="shared" si="377"/>
        <v>0</v>
      </c>
    </row>
    <row r="673" spans="1:45" hidden="1" outlineLevel="1">
      <c r="B673" s="648"/>
      <c r="C673" s="81">
        <f t="shared" si="374"/>
        <v>35</v>
      </c>
      <c r="D673" s="191"/>
      <c r="X673" s="89"/>
      <c r="Y673" s="89"/>
      <c r="Z673" s="89"/>
      <c r="AA673" s="89"/>
      <c r="AB673" s="89"/>
      <c r="AC673" s="89"/>
      <c r="AD673" s="89"/>
      <c r="AE673" s="89"/>
      <c r="AF673" s="89"/>
      <c r="AG673" s="89"/>
      <c r="AH673" s="89"/>
      <c r="AI673" s="89"/>
      <c r="AJ673" s="89"/>
      <c r="AK673" s="89"/>
      <c r="AL673" s="89"/>
      <c r="AM673" s="89">
        <f>AL672</f>
        <v>0</v>
      </c>
      <c r="AN673" s="89">
        <f t="shared" si="376"/>
        <v>0</v>
      </c>
      <c r="AO673" s="89">
        <f t="shared" si="376"/>
        <v>0</v>
      </c>
      <c r="AP673" s="89">
        <f t="shared" si="376"/>
        <v>0</v>
      </c>
      <c r="AQ673" s="89">
        <f t="shared" si="376"/>
        <v>0</v>
      </c>
      <c r="AR673" s="649">
        <f t="shared" si="376"/>
        <v>0</v>
      </c>
      <c r="AS673" s="89">
        <f t="shared" si="377"/>
        <v>0</v>
      </c>
    </row>
    <row r="674" spans="1:45" hidden="1" outlineLevel="1">
      <c r="B674" s="648"/>
      <c r="C674" s="81">
        <f t="shared" si="374"/>
        <v>36</v>
      </c>
      <c r="D674" s="191"/>
      <c r="X674" s="89"/>
      <c r="Y674" s="89"/>
      <c r="Z674" s="89"/>
      <c r="AA674" s="89"/>
      <c r="AB674" s="89"/>
      <c r="AC674" s="89"/>
      <c r="AD674" s="89"/>
      <c r="AE674" s="89"/>
      <c r="AF674" s="89"/>
      <c r="AG674" s="89"/>
      <c r="AH674" s="89"/>
      <c r="AI674" s="89"/>
      <c r="AJ674" s="89"/>
      <c r="AK674" s="89"/>
      <c r="AL674" s="89"/>
      <c r="AM674" s="89"/>
      <c r="AN674" s="89">
        <f>AM673</f>
        <v>0</v>
      </c>
      <c r="AO674" s="89">
        <f t="shared" si="376"/>
        <v>0</v>
      </c>
      <c r="AP674" s="89">
        <f t="shared" si="376"/>
        <v>0</v>
      </c>
      <c r="AQ674" s="89">
        <f t="shared" si="376"/>
        <v>0</v>
      </c>
      <c r="AR674" s="649">
        <f t="shared" si="376"/>
        <v>0</v>
      </c>
      <c r="AS674" s="89">
        <f t="shared" si="377"/>
        <v>0</v>
      </c>
    </row>
    <row r="675" spans="1:45" hidden="1" outlineLevel="1">
      <c r="B675" s="648"/>
      <c r="C675" s="81">
        <f t="shared" si="374"/>
        <v>37</v>
      </c>
      <c r="D675" s="191"/>
      <c r="X675" s="89"/>
      <c r="Y675" s="89"/>
      <c r="Z675" s="89"/>
      <c r="AA675" s="89"/>
      <c r="AB675" s="89"/>
      <c r="AC675" s="89"/>
      <c r="AD675" s="89"/>
      <c r="AE675" s="89"/>
      <c r="AF675" s="89"/>
      <c r="AG675" s="89"/>
      <c r="AH675" s="89"/>
      <c r="AI675" s="89"/>
      <c r="AJ675" s="89"/>
      <c r="AK675" s="89"/>
      <c r="AL675" s="89"/>
      <c r="AM675" s="89"/>
      <c r="AN675" s="89"/>
      <c r="AO675" s="89">
        <f>AN674</f>
        <v>0</v>
      </c>
      <c r="AP675" s="89">
        <f t="shared" si="376"/>
        <v>0</v>
      </c>
      <c r="AQ675" s="89">
        <f t="shared" si="376"/>
        <v>0</v>
      </c>
      <c r="AR675" s="649">
        <f t="shared" si="376"/>
        <v>0</v>
      </c>
      <c r="AS675" s="89">
        <f t="shared" si="377"/>
        <v>0</v>
      </c>
    </row>
    <row r="676" spans="1:45" hidden="1" outlineLevel="1">
      <c r="B676" s="648"/>
      <c r="C676" s="81">
        <f t="shared" si="374"/>
        <v>38</v>
      </c>
      <c r="D676" s="191"/>
      <c r="X676" s="89"/>
      <c r="Y676" s="89"/>
      <c r="Z676" s="89"/>
      <c r="AA676" s="89"/>
      <c r="AB676" s="89"/>
      <c r="AC676" s="89"/>
      <c r="AD676" s="89"/>
      <c r="AE676" s="89"/>
      <c r="AF676" s="89"/>
      <c r="AG676" s="89"/>
      <c r="AH676" s="89"/>
      <c r="AI676" s="89"/>
      <c r="AJ676" s="89"/>
      <c r="AK676" s="89"/>
      <c r="AL676" s="89"/>
      <c r="AM676" s="89"/>
      <c r="AN676" s="89"/>
      <c r="AO676" s="89"/>
      <c r="AP676" s="89">
        <f>AO675</f>
        <v>0</v>
      </c>
      <c r="AQ676" s="89">
        <f t="shared" si="376"/>
        <v>0</v>
      </c>
      <c r="AR676" s="649">
        <f t="shared" si="376"/>
        <v>0</v>
      </c>
      <c r="AS676" s="89">
        <f t="shared" si="377"/>
        <v>0</v>
      </c>
    </row>
    <row r="677" spans="1:45" hidden="1" outlineLevel="1">
      <c r="B677" s="648"/>
      <c r="C677" s="81">
        <f t="shared" si="374"/>
        <v>39</v>
      </c>
      <c r="D677" s="191"/>
      <c r="X677" s="89"/>
      <c r="Y677" s="89"/>
      <c r="Z677" s="89"/>
      <c r="AA677" s="89"/>
      <c r="AB677" s="89"/>
      <c r="AC677" s="89"/>
      <c r="AD677" s="89"/>
      <c r="AE677" s="89"/>
      <c r="AF677" s="89"/>
      <c r="AG677" s="89"/>
      <c r="AH677" s="89"/>
      <c r="AI677" s="89"/>
      <c r="AJ677" s="89"/>
      <c r="AK677" s="89"/>
      <c r="AL677" s="89"/>
      <c r="AM677" s="89"/>
      <c r="AN677" s="89"/>
      <c r="AO677" s="89"/>
      <c r="AP677" s="89"/>
      <c r="AQ677" s="89">
        <f>AP676</f>
        <v>0</v>
      </c>
      <c r="AR677" s="649">
        <f>AQ676</f>
        <v>0</v>
      </c>
      <c r="AS677" s="89">
        <f t="shared" si="377"/>
        <v>0</v>
      </c>
    </row>
    <row r="678" spans="1:45" hidden="1" outlineLevel="1">
      <c r="B678" s="650"/>
      <c r="C678" s="126">
        <f t="shared" si="374"/>
        <v>40</v>
      </c>
      <c r="D678" s="247"/>
      <c r="E678" s="148"/>
      <c r="F678" s="148"/>
      <c r="G678" s="148"/>
      <c r="H678" s="148"/>
      <c r="I678" s="148"/>
      <c r="J678" s="148"/>
      <c r="K678" s="148"/>
      <c r="L678" s="148"/>
      <c r="M678" s="148"/>
      <c r="N678" s="148"/>
      <c r="O678" s="148"/>
      <c r="P678" s="148"/>
      <c r="Q678" s="148"/>
      <c r="R678" s="148"/>
      <c r="S678" s="148"/>
      <c r="T678" s="148"/>
      <c r="U678" s="148"/>
      <c r="V678" s="148"/>
      <c r="W678" s="148"/>
      <c r="X678" s="603"/>
      <c r="Y678" s="603"/>
      <c r="Z678" s="603"/>
      <c r="AA678" s="603"/>
      <c r="AB678" s="603"/>
      <c r="AC678" s="603"/>
      <c r="AD678" s="603"/>
      <c r="AE678" s="603"/>
      <c r="AF678" s="603"/>
      <c r="AG678" s="603"/>
      <c r="AH678" s="603"/>
      <c r="AI678" s="603"/>
      <c r="AJ678" s="603"/>
      <c r="AK678" s="603"/>
      <c r="AL678" s="603"/>
      <c r="AM678" s="603"/>
      <c r="AN678" s="603"/>
      <c r="AO678" s="603"/>
      <c r="AP678" s="603"/>
      <c r="AQ678" s="603"/>
      <c r="AR678" s="651">
        <f>AQ677</f>
        <v>0</v>
      </c>
      <c r="AS678" s="89">
        <f t="shared" si="377"/>
        <v>0</v>
      </c>
    </row>
    <row r="679" spans="1:45" s="174" customFormat="1" ht="5.25" customHeight="1">
      <c r="A679" s="158"/>
      <c r="C679" s="480"/>
      <c r="D679" s="184"/>
      <c r="E679" s="185"/>
      <c r="F679" s="185"/>
      <c r="G679" s="185"/>
      <c r="H679" s="185"/>
      <c r="I679" s="185"/>
      <c r="J679" s="185"/>
      <c r="K679" s="185"/>
      <c r="L679" s="185"/>
      <c r="M679" s="185"/>
      <c r="N679" s="185"/>
      <c r="O679" s="185"/>
      <c r="P679" s="185"/>
      <c r="Q679" s="185"/>
      <c r="R679" s="185"/>
      <c r="S679" s="185"/>
      <c r="T679" s="185"/>
      <c r="U679" s="185"/>
      <c r="V679" s="185"/>
      <c r="W679" s="185"/>
      <c r="X679" s="185"/>
      <c r="Y679" s="185"/>
      <c r="Z679" s="185"/>
      <c r="AA679" s="185"/>
      <c r="AB679" s="185"/>
      <c r="AC679" s="185"/>
      <c r="AD679" s="185"/>
      <c r="AE679" s="185"/>
      <c r="AF679" s="185"/>
      <c r="AG679" s="185"/>
      <c r="AH679" s="185"/>
      <c r="AI679" s="185"/>
      <c r="AJ679" s="185"/>
      <c r="AK679" s="185"/>
      <c r="AL679" s="185"/>
      <c r="AM679" s="185"/>
      <c r="AN679" s="185"/>
      <c r="AO679" s="185"/>
      <c r="AP679" s="185"/>
      <c r="AQ679" s="185"/>
      <c r="AR679" s="185"/>
      <c r="AS679" s="185"/>
    </row>
    <row r="680" spans="1:45" collapsed="1">
      <c r="B680" s="877" t="s">
        <v>1187</v>
      </c>
      <c r="C680" s="199" t="s">
        <v>418</v>
      </c>
      <c r="D680" s="658" t="s">
        <v>689</v>
      </c>
      <c r="E680" s="659"/>
      <c r="F680" s="659"/>
      <c r="G680" s="659"/>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c r="AL680" s="284"/>
      <c r="AM680" s="284"/>
      <c r="AN680" s="284"/>
      <c r="AO680" s="284"/>
      <c r="AP680" s="284"/>
      <c r="AQ680" s="284"/>
      <c r="AR680" s="1008"/>
    </row>
    <row r="681" spans="1:45" hidden="1" outlineLevel="1">
      <c r="B681" s="648"/>
      <c r="C681" s="81">
        <v>1</v>
      </c>
      <c r="D681" s="191"/>
      <c r="E681" s="89">
        <v>0</v>
      </c>
      <c r="F681" s="89">
        <v>0</v>
      </c>
      <c r="G681" s="89">
        <v>0</v>
      </c>
      <c r="H681" s="89">
        <v>0</v>
      </c>
      <c r="I681" s="89">
        <v>0</v>
      </c>
      <c r="J681" s="89">
        <v>0</v>
      </c>
      <c r="K681" s="89">
        <v>0</v>
      </c>
      <c r="L681" s="89">
        <v>0</v>
      </c>
      <c r="M681" s="89">
        <v>0</v>
      </c>
      <c r="N681" s="89">
        <v>0</v>
      </c>
      <c r="O681" s="89">
        <v>0</v>
      </c>
      <c r="P681" s="89">
        <v>0</v>
      </c>
      <c r="Q681" s="89">
        <v>0</v>
      </c>
      <c r="R681" s="89">
        <v>0</v>
      </c>
      <c r="S681" s="89">
        <v>0</v>
      </c>
      <c r="T681" s="89">
        <v>0</v>
      </c>
      <c r="U681" s="89">
        <v>0</v>
      </c>
      <c r="V681" s="89">
        <v>0</v>
      </c>
      <c r="W681" s="89">
        <v>0</v>
      </c>
      <c r="X681" s="89">
        <v>0</v>
      </c>
      <c r="Y681" s="89">
        <v>0</v>
      </c>
      <c r="Z681" s="89">
        <v>0</v>
      </c>
      <c r="AA681" s="89">
        <v>0</v>
      </c>
      <c r="AB681" s="89">
        <v>0</v>
      </c>
      <c r="AC681" s="89">
        <v>0</v>
      </c>
      <c r="AD681" s="89">
        <v>27.5</v>
      </c>
      <c r="AE681" s="89">
        <v>0</v>
      </c>
      <c r="AF681" s="89">
        <v>0</v>
      </c>
      <c r="AG681" s="89">
        <v>0</v>
      </c>
      <c r="AH681" s="89">
        <v>0</v>
      </c>
      <c r="AI681" s="89">
        <v>0</v>
      </c>
      <c r="AJ681" s="89">
        <v>0</v>
      </c>
      <c r="AK681" s="89">
        <v>0</v>
      </c>
      <c r="AL681" s="89">
        <v>0</v>
      </c>
      <c r="AM681" s="89">
        <v>0</v>
      </c>
      <c r="AN681" s="89">
        <v>0</v>
      </c>
      <c r="AO681" s="89">
        <v>0</v>
      </c>
      <c r="AP681" s="89">
        <v>0</v>
      </c>
      <c r="AQ681" s="89">
        <v>0</v>
      </c>
      <c r="AR681" s="649">
        <v>0</v>
      </c>
      <c r="AS681" s="89">
        <f>SUM(E681:AR681)</f>
        <v>27.5</v>
      </c>
    </row>
    <row r="682" spans="1:45" hidden="1" outlineLevel="1">
      <c r="B682" s="648"/>
      <c r="C682" s="81">
        <f>C681+1</f>
        <v>2</v>
      </c>
      <c r="D682" s="191"/>
      <c r="E682" s="89"/>
      <c r="F682" s="89">
        <f t="shared" ref="F682:U697" si="378">E681</f>
        <v>0</v>
      </c>
      <c r="G682" s="89">
        <f t="shared" si="378"/>
        <v>0</v>
      </c>
      <c r="H682" s="89">
        <f t="shared" si="378"/>
        <v>0</v>
      </c>
      <c r="I682" s="89">
        <f t="shared" si="378"/>
        <v>0</v>
      </c>
      <c r="J682" s="89">
        <f t="shared" si="378"/>
        <v>0</v>
      </c>
      <c r="K682" s="89">
        <f t="shared" si="378"/>
        <v>0</v>
      </c>
      <c r="L682" s="89">
        <f t="shared" si="378"/>
        <v>0</v>
      </c>
      <c r="M682" s="89">
        <f t="shared" si="378"/>
        <v>0</v>
      </c>
      <c r="N682" s="89">
        <f t="shared" si="378"/>
        <v>0</v>
      </c>
      <c r="O682" s="89">
        <f t="shared" si="378"/>
        <v>0</v>
      </c>
      <c r="P682" s="89">
        <f t="shared" si="378"/>
        <v>0</v>
      </c>
      <c r="Q682" s="89">
        <f t="shared" si="378"/>
        <v>0</v>
      </c>
      <c r="R682" s="89">
        <f t="shared" si="378"/>
        <v>0</v>
      </c>
      <c r="S682" s="89">
        <f t="shared" si="378"/>
        <v>0</v>
      </c>
      <c r="T682" s="89">
        <f t="shared" si="378"/>
        <v>0</v>
      </c>
      <c r="U682" s="89">
        <f t="shared" si="378"/>
        <v>0</v>
      </c>
      <c r="V682" s="89">
        <f t="shared" ref="V682:AK697" si="379">U681</f>
        <v>0</v>
      </c>
      <c r="W682" s="89">
        <f t="shared" si="379"/>
        <v>0</v>
      </c>
      <c r="X682" s="89">
        <f t="shared" si="379"/>
        <v>0</v>
      </c>
      <c r="Y682" s="89">
        <f t="shared" si="379"/>
        <v>0</v>
      </c>
      <c r="Z682" s="89">
        <f t="shared" si="379"/>
        <v>0</v>
      </c>
      <c r="AA682" s="89">
        <f t="shared" si="379"/>
        <v>0</v>
      </c>
      <c r="AB682" s="89">
        <f t="shared" si="379"/>
        <v>0</v>
      </c>
      <c r="AC682" s="89">
        <f t="shared" si="379"/>
        <v>0</v>
      </c>
      <c r="AD682" s="89">
        <f t="shared" si="379"/>
        <v>0</v>
      </c>
      <c r="AE682" s="89">
        <f t="shared" si="379"/>
        <v>27.5</v>
      </c>
      <c r="AF682" s="89">
        <f t="shared" si="379"/>
        <v>0</v>
      </c>
      <c r="AG682" s="89">
        <f t="shared" si="379"/>
        <v>0</v>
      </c>
      <c r="AH682" s="89">
        <f t="shared" si="379"/>
        <v>0</v>
      </c>
      <c r="AI682" s="89">
        <f t="shared" si="379"/>
        <v>0</v>
      </c>
      <c r="AJ682" s="89">
        <f t="shared" si="379"/>
        <v>0</v>
      </c>
      <c r="AK682" s="89">
        <f t="shared" si="379"/>
        <v>0</v>
      </c>
      <c r="AL682" s="89">
        <f t="shared" ref="AG682:AR697" si="380">AK681</f>
        <v>0</v>
      </c>
      <c r="AM682" s="89">
        <f t="shared" si="380"/>
        <v>0</v>
      </c>
      <c r="AN682" s="89">
        <f t="shared" si="380"/>
        <v>0</v>
      </c>
      <c r="AO682" s="89">
        <f t="shared" si="380"/>
        <v>0</v>
      </c>
      <c r="AP682" s="89">
        <f t="shared" si="380"/>
        <v>0</v>
      </c>
      <c r="AQ682" s="89">
        <f t="shared" si="380"/>
        <v>0</v>
      </c>
      <c r="AR682" s="649">
        <f t="shared" si="380"/>
        <v>0</v>
      </c>
      <c r="AS682" s="89">
        <f t="shared" ref="AS682:AS710" si="381">SUM(E682:AR682)</f>
        <v>27.5</v>
      </c>
    </row>
    <row r="683" spans="1:45" hidden="1" outlineLevel="1">
      <c r="B683" s="648"/>
      <c r="C683" s="81">
        <f t="shared" ref="C683:C720" si="382">C682+1</f>
        <v>3</v>
      </c>
      <c r="D683" s="191"/>
      <c r="E683" s="89"/>
      <c r="F683" s="89"/>
      <c r="G683" s="89">
        <f>F682</f>
        <v>0</v>
      </c>
      <c r="H683" s="89">
        <f>G682</f>
        <v>0</v>
      </c>
      <c r="I683" s="89">
        <f>H682</f>
        <v>0</v>
      </c>
      <c r="J683" s="89">
        <f>I682</f>
        <v>0</v>
      </c>
      <c r="K683" s="89">
        <f>J682</f>
        <v>0</v>
      </c>
      <c r="L683" s="89">
        <f t="shared" si="378"/>
        <v>0</v>
      </c>
      <c r="M683" s="89">
        <f t="shared" si="378"/>
        <v>0</v>
      </c>
      <c r="N683" s="89">
        <f t="shared" si="378"/>
        <v>0</v>
      </c>
      <c r="O683" s="89">
        <f t="shared" si="378"/>
        <v>0</v>
      </c>
      <c r="P683" s="89">
        <f t="shared" si="378"/>
        <v>0</v>
      </c>
      <c r="Q683" s="89">
        <f t="shared" si="378"/>
        <v>0</v>
      </c>
      <c r="R683" s="89">
        <f t="shared" si="378"/>
        <v>0</v>
      </c>
      <c r="S683" s="89">
        <f t="shared" si="378"/>
        <v>0</v>
      </c>
      <c r="T683" s="89">
        <f t="shared" si="378"/>
        <v>0</v>
      </c>
      <c r="U683" s="89">
        <f t="shared" si="378"/>
        <v>0</v>
      </c>
      <c r="V683" s="89">
        <f t="shared" si="379"/>
        <v>0</v>
      </c>
      <c r="W683" s="89">
        <f t="shared" si="379"/>
        <v>0</v>
      </c>
      <c r="X683" s="89">
        <f t="shared" si="379"/>
        <v>0</v>
      </c>
      <c r="Y683" s="89">
        <f t="shared" si="379"/>
        <v>0</v>
      </c>
      <c r="Z683" s="89">
        <f t="shared" si="379"/>
        <v>0</v>
      </c>
      <c r="AA683" s="89">
        <f t="shared" si="379"/>
        <v>0</v>
      </c>
      <c r="AB683" s="89">
        <f t="shared" si="379"/>
        <v>0</v>
      </c>
      <c r="AC683" s="89">
        <f t="shared" si="379"/>
        <v>0</v>
      </c>
      <c r="AD683" s="89">
        <f t="shared" si="379"/>
        <v>0</v>
      </c>
      <c r="AE683" s="89">
        <f t="shared" si="379"/>
        <v>0</v>
      </c>
      <c r="AF683" s="89">
        <f t="shared" si="379"/>
        <v>27.5</v>
      </c>
      <c r="AG683" s="89">
        <f t="shared" si="379"/>
        <v>0</v>
      </c>
      <c r="AH683" s="89">
        <f t="shared" si="379"/>
        <v>0</v>
      </c>
      <c r="AI683" s="89">
        <f t="shared" si="379"/>
        <v>0</v>
      </c>
      <c r="AJ683" s="89">
        <f t="shared" si="379"/>
        <v>0</v>
      </c>
      <c r="AK683" s="89">
        <f t="shared" si="379"/>
        <v>0</v>
      </c>
      <c r="AL683" s="89">
        <f t="shared" si="380"/>
        <v>0</v>
      </c>
      <c r="AM683" s="89">
        <f t="shared" si="380"/>
        <v>0</v>
      </c>
      <c r="AN683" s="89">
        <f t="shared" si="380"/>
        <v>0</v>
      </c>
      <c r="AO683" s="89">
        <f t="shared" si="380"/>
        <v>0</v>
      </c>
      <c r="AP683" s="89">
        <f t="shared" si="380"/>
        <v>0</v>
      </c>
      <c r="AQ683" s="89">
        <f t="shared" si="380"/>
        <v>0</v>
      </c>
      <c r="AR683" s="649">
        <f t="shared" si="380"/>
        <v>0</v>
      </c>
      <c r="AS683" s="89">
        <f t="shared" si="381"/>
        <v>27.5</v>
      </c>
    </row>
    <row r="684" spans="1:45" hidden="1" outlineLevel="1">
      <c r="B684" s="648"/>
      <c r="C684" s="81">
        <f t="shared" si="382"/>
        <v>4</v>
      </c>
      <c r="D684" s="191"/>
      <c r="E684" s="89"/>
      <c r="F684" s="89"/>
      <c r="G684" s="89"/>
      <c r="H684" s="89">
        <f>G683</f>
        <v>0</v>
      </c>
      <c r="I684" s="89">
        <f>H683</f>
        <v>0</v>
      </c>
      <c r="J684" s="89">
        <f>I683</f>
        <v>0</v>
      </c>
      <c r="K684" s="89">
        <f>J683</f>
        <v>0</v>
      </c>
      <c r="L684" s="89">
        <f t="shared" si="378"/>
        <v>0</v>
      </c>
      <c r="M684" s="89">
        <f t="shared" si="378"/>
        <v>0</v>
      </c>
      <c r="N684" s="89">
        <f t="shared" si="378"/>
        <v>0</v>
      </c>
      <c r="O684" s="89">
        <f t="shared" si="378"/>
        <v>0</v>
      </c>
      <c r="P684" s="89">
        <f t="shared" si="378"/>
        <v>0</v>
      </c>
      <c r="Q684" s="89">
        <f t="shared" si="378"/>
        <v>0</v>
      </c>
      <c r="R684" s="89">
        <f t="shared" si="378"/>
        <v>0</v>
      </c>
      <c r="S684" s="89">
        <f t="shared" si="378"/>
        <v>0</v>
      </c>
      <c r="T684" s="89">
        <f t="shared" si="378"/>
        <v>0</v>
      </c>
      <c r="U684" s="89">
        <f t="shared" si="378"/>
        <v>0</v>
      </c>
      <c r="V684" s="89">
        <f t="shared" si="379"/>
        <v>0</v>
      </c>
      <c r="W684" s="89">
        <f t="shared" si="379"/>
        <v>0</v>
      </c>
      <c r="X684" s="89">
        <f t="shared" si="379"/>
        <v>0</v>
      </c>
      <c r="Y684" s="89">
        <f t="shared" si="379"/>
        <v>0</v>
      </c>
      <c r="Z684" s="89">
        <f t="shared" si="379"/>
        <v>0</v>
      </c>
      <c r="AA684" s="89">
        <f t="shared" si="379"/>
        <v>0</v>
      </c>
      <c r="AB684" s="89">
        <f t="shared" si="379"/>
        <v>0</v>
      </c>
      <c r="AC684" s="89">
        <f t="shared" si="379"/>
        <v>0</v>
      </c>
      <c r="AD684" s="89">
        <f t="shared" si="379"/>
        <v>0</v>
      </c>
      <c r="AE684" s="89">
        <f t="shared" si="379"/>
        <v>0</v>
      </c>
      <c r="AF684" s="89">
        <f t="shared" si="379"/>
        <v>0</v>
      </c>
      <c r="AG684" s="89">
        <f t="shared" si="379"/>
        <v>27.5</v>
      </c>
      <c r="AH684" s="89">
        <f t="shared" si="379"/>
        <v>0</v>
      </c>
      <c r="AI684" s="89">
        <f t="shared" si="379"/>
        <v>0</v>
      </c>
      <c r="AJ684" s="89">
        <f t="shared" si="379"/>
        <v>0</v>
      </c>
      <c r="AK684" s="89">
        <f t="shared" si="379"/>
        <v>0</v>
      </c>
      <c r="AL684" s="89">
        <f t="shared" si="380"/>
        <v>0</v>
      </c>
      <c r="AM684" s="89">
        <f t="shared" si="380"/>
        <v>0</v>
      </c>
      <c r="AN684" s="89">
        <f t="shared" si="380"/>
        <v>0</v>
      </c>
      <c r="AO684" s="89">
        <f t="shared" si="380"/>
        <v>0</v>
      </c>
      <c r="AP684" s="89">
        <f t="shared" si="380"/>
        <v>0</v>
      </c>
      <c r="AQ684" s="89">
        <f t="shared" si="380"/>
        <v>0</v>
      </c>
      <c r="AR684" s="649">
        <f t="shared" si="380"/>
        <v>0</v>
      </c>
      <c r="AS684" s="89">
        <f t="shared" si="381"/>
        <v>27.5</v>
      </c>
    </row>
    <row r="685" spans="1:45" hidden="1" outlineLevel="1">
      <c r="B685" s="648"/>
      <c r="C685" s="81">
        <f t="shared" si="382"/>
        <v>5</v>
      </c>
      <c r="D685" s="191"/>
      <c r="E685" s="89"/>
      <c r="F685" s="89"/>
      <c r="G685" s="89"/>
      <c r="I685" s="89">
        <f>H684</f>
        <v>0</v>
      </c>
      <c r="J685" s="89">
        <f>I684</f>
        <v>0</v>
      </c>
      <c r="K685" s="89">
        <f>J684</f>
        <v>0</v>
      </c>
      <c r="L685" s="89">
        <f t="shared" si="378"/>
        <v>0</v>
      </c>
      <c r="M685" s="89">
        <f t="shared" si="378"/>
        <v>0</v>
      </c>
      <c r="N685" s="89">
        <f t="shared" si="378"/>
        <v>0</v>
      </c>
      <c r="O685" s="89">
        <f t="shared" si="378"/>
        <v>0</v>
      </c>
      <c r="P685" s="89">
        <f t="shared" si="378"/>
        <v>0</v>
      </c>
      <c r="Q685" s="89">
        <f t="shared" si="378"/>
        <v>0</v>
      </c>
      <c r="R685" s="89">
        <f t="shared" si="378"/>
        <v>0</v>
      </c>
      <c r="S685" s="89">
        <f t="shared" si="378"/>
        <v>0</v>
      </c>
      <c r="T685" s="89">
        <f t="shared" si="378"/>
        <v>0</v>
      </c>
      <c r="U685" s="89">
        <f t="shared" si="378"/>
        <v>0</v>
      </c>
      <c r="V685" s="89">
        <f t="shared" si="379"/>
        <v>0</v>
      </c>
      <c r="W685" s="89">
        <f t="shared" si="379"/>
        <v>0</v>
      </c>
      <c r="X685" s="89">
        <f t="shared" si="379"/>
        <v>0</v>
      </c>
      <c r="Y685" s="89">
        <f t="shared" si="379"/>
        <v>0</v>
      </c>
      <c r="Z685" s="89">
        <f t="shared" si="379"/>
        <v>0</v>
      </c>
      <c r="AA685" s="89">
        <f t="shared" si="379"/>
        <v>0</v>
      </c>
      <c r="AB685" s="89">
        <f t="shared" si="379"/>
        <v>0</v>
      </c>
      <c r="AC685" s="89">
        <f t="shared" si="379"/>
        <v>0</v>
      </c>
      <c r="AD685" s="89">
        <f t="shared" si="379"/>
        <v>0</v>
      </c>
      <c r="AE685" s="89">
        <f t="shared" si="379"/>
        <v>0</v>
      </c>
      <c r="AF685" s="89">
        <f t="shared" si="379"/>
        <v>0</v>
      </c>
      <c r="AG685" s="89">
        <f t="shared" si="379"/>
        <v>0</v>
      </c>
      <c r="AH685" s="89">
        <f t="shared" si="379"/>
        <v>27.5</v>
      </c>
      <c r="AI685" s="89">
        <f t="shared" si="379"/>
        <v>0</v>
      </c>
      <c r="AJ685" s="89">
        <f t="shared" si="379"/>
        <v>0</v>
      </c>
      <c r="AK685" s="89">
        <f t="shared" si="379"/>
        <v>0</v>
      </c>
      <c r="AL685" s="89">
        <f t="shared" si="380"/>
        <v>0</v>
      </c>
      <c r="AM685" s="89">
        <f t="shared" si="380"/>
        <v>0</v>
      </c>
      <c r="AN685" s="89">
        <f t="shared" si="380"/>
        <v>0</v>
      </c>
      <c r="AO685" s="89">
        <f t="shared" si="380"/>
        <v>0</v>
      </c>
      <c r="AP685" s="89">
        <f t="shared" si="380"/>
        <v>0</v>
      </c>
      <c r="AQ685" s="89">
        <f t="shared" si="380"/>
        <v>0</v>
      </c>
      <c r="AR685" s="649">
        <f t="shared" si="380"/>
        <v>0</v>
      </c>
      <c r="AS685" s="89">
        <f t="shared" si="381"/>
        <v>27.5</v>
      </c>
    </row>
    <row r="686" spans="1:45" hidden="1" outlineLevel="1">
      <c r="B686" s="648"/>
      <c r="C686" s="81">
        <f t="shared" si="382"/>
        <v>6</v>
      </c>
      <c r="D686" s="191"/>
      <c r="E686" s="89"/>
      <c r="F686" s="89"/>
      <c r="G686" s="89"/>
      <c r="J686" s="89">
        <f>I685</f>
        <v>0</v>
      </c>
      <c r="K686" s="89">
        <f>J685</f>
        <v>0</v>
      </c>
      <c r="L686" s="89">
        <f t="shared" si="378"/>
        <v>0</v>
      </c>
      <c r="M686" s="89">
        <f t="shared" si="378"/>
        <v>0</v>
      </c>
      <c r="N686" s="89">
        <f t="shared" si="378"/>
        <v>0</v>
      </c>
      <c r="O686" s="89">
        <f t="shared" si="378"/>
        <v>0</v>
      </c>
      <c r="P686" s="89">
        <f t="shared" si="378"/>
        <v>0</v>
      </c>
      <c r="Q686" s="89">
        <f t="shared" si="378"/>
        <v>0</v>
      </c>
      <c r="R686" s="89">
        <f t="shared" si="378"/>
        <v>0</v>
      </c>
      <c r="S686" s="89">
        <f t="shared" si="378"/>
        <v>0</v>
      </c>
      <c r="T686" s="89">
        <f t="shared" si="378"/>
        <v>0</v>
      </c>
      <c r="U686" s="89">
        <f t="shared" si="378"/>
        <v>0</v>
      </c>
      <c r="V686" s="89">
        <f t="shared" si="379"/>
        <v>0</v>
      </c>
      <c r="W686" s="89">
        <f t="shared" si="379"/>
        <v>0</v>
      </c>
      <c r="X686" s="89">
        <f t="shared" si="379"/>
        <v>0</v>
      </c>
      <c r="Y686" s="89">
        <f t="shared" si="379"/>
        <v>0</v>
      </c>
      <c r="Z686" s="89">
        <f t="shared" si="379"/>
        <v>0</v>
      </c>
      <c r="AA686" s="89">
        <f t="shared" si="379"/>
        <v>0</v>
      </c>
      <c r="AB686" s="89">
        <f t="shared" si="379"/>
        <v>0</v>
      </c>
      <c r="AC686" s="89">
        <f t="shared" si="379"/>
        <v>0</v>
      </c>
      <c r="AD686" s="89">
        <f t="shared" si="379"/>
        <v>0</v>
      </c>
      <c r="AE686" s="89">
        <f t="shared" si="379"/>
        <v>0</v>
      </c>
      <c r="AF686" s="89">
        <f t="shared" si="379"/>
        <v>0</v>
      </c>
      <c r="AG686" s="89">
        <f t="shared" si="379"/>
        <v>0</v>
      </c>
      <c r="AH686" s="89">
        <f t="shared" si="379"/>
        <v>0</v>
      </c>
      <c r="AI686" s="89">
        <f t="shared" si="379"/>
        <v>27.5</v>
      </c>
      <c r="AJ686" s="89">
        <f t="shared" si="379"/>
        <v>0</v>
      </c>
      <c r="AK686" s="89">
        <f t="shared" si="379"/>
        <v>0</v>
      </c>
      <c r="AL686" s="89">
        <f t="shared" si="380"/>
        <v>0</v>
      </c>
      <c r="AM686" s="89">
        <f t="shared" si="380"/>
        <v>0</v>
      </c>
      <c r="AN686" s="89">
        <f t="shared" si="380"/>
        <v>0</v>
      </c>
      <c r="AO686" s="89">
        <f t="shared" si="380"/>
        <v>0</v>
      </c>
      <c r="AP686" s="89">
        <f t="shared" si="380"/>
        <v>0</v>
      </c>
      <c r="AQ686" s="89">
        <f t="shared" si="380"/>
        <v>0</v>
      </c>
      <c r="AR686" s="649">
        <f t="shared" si="380"/>
        <v>0</v>
      </c>
      <c r="AS686" s="89">
        <f t="shared" si="381"/>
        <v>27.5</v>
      </c>
    </row>
    <row r="687" spans="1:45" hidden="1" outlineLevel="1">
      <c r="B687" s="648"/>
      <c r="C687" s="81">
        <f t="shared" si="382"/>
        <v>7</v>
      </c>
      <c r="D687" s="191"/>
      <c r="E687" s="89"/>
      <c r="F687" s="89"/>
      <c r="G687" s="89"/>
      <c r="K687" s="89">
        <f>J686</f>
        <v>0</v>
      </c>
      <c r="L687" s="89">
        <f t="shared" si="378"/>
        <v>0</v>
      </c>
      <c r="M687" s="89">
        <f t="shared" si="378"/>
        <v>0</v>
      </c>
      <c r="N687" s="89">
        <f t="shared" si="378"/>
        <v>0</v>
      </c>
      <c r="O687" s="89">
        <f t="shared" si="378"/>
        <v>0</v>
      </c>
      <c r="P687" s="89">
        <f t="shared" si="378"/>
        <v>0</v>
      </c>
      <c r="Q687" s="89">
        <f t="shared" si="378"/>
        <v>0</v>
      </c>
      <c r="R687" s="89">
        <f t="shared" si="378"/>
        <v>0</v>
      </c>
      <c r="S687" s="89">
        <f t="shared" si="378"/>
        <v>0</v>
      </c>
      <c r="T687" s="89">
        <f t="shared" si="378"/>
        <v>0</v>
      </c>
      <c r="U687" s="89">
        <f t="shared" si="378"/>
        <v>0</v>
      </c>
      <c r="V687" s="89">
        <f t="shared" si="379"/>
        <v>0</v>
      </c>
      <c r="W687" s="89">
        <f t="shared" si="379"/>
        <v>0</v>
      </c>
      <c r="X687" s="89">
        <f t="shared" si="379"/>
        <v>0</v>
      </c>
      <c r="Y687" s="89">
        <f t="shared" si="379"/>
        <v>0</v>
      </c>
      <c r="Z687" s="89">
        <f t="shared" si="379"/>
        <v>0</v>
      </c>
      <c r="AA687" s="89">
        <f t="shared" si="379"/>
        <v>0</v>
      </c>
      <c r="AB687" s="89">
        <f t="shared" si="379"/>
        <v>0</v>
      </c>
      <c r="AC687" s="89">
        <f t="shared" si="379"/>
        <v>0</v>
      </c>
      <c r="AD687" s="89">
        <f t="shared" si="379"/>
        <v>0</v>
      </c>
      <c r="AE687" s="89">
        <f t="shared" si="379"/>
        <v>0</v>
      </c>
      <c r="AF687" s="89">
        <f t="shared" si="379"/>
        <v>0</v>
      </c>
      <c r="AG687" s="89">
        <f t="shared" si="379"/>
        <v>0</v>
      </c>
      <c r="AH687" s="89">
        <f t="shared" si="379"/>
        <v>0</v>
      </c>
      <c r="AI687" s="89">
        <f t="shared" si="379"/>
        <v>0</v>
      </c>
      <c r="AJ687" s="89">
        <f t="shared" si="379"/>
        <v>27.5</v>
      </c>
      <c r="AK687" s="89">
        <f t="shared" si="379"/>
        <v>0</v>
      </c>
      <c r="AL687" s="89">
        <f t="shared" si="380"/>
        <v>0</v>
      </c>
      <c r="AM687" s="89">
        <f t="shared" si="380"/>
        <v>0</v>
      </c>
      <c r="AN687" s="89">
        <f t="shared" si="380"/>
        <v>0</v>
      </c>
      <c r="AO687" s="89">
        <f t="shared" si="380"/>
        <v>0</v>
      </c>
      <c r="AP687" s="89">
        <f t="shared" si="380"/>
        <v>0</v>
      </c>
      <c r="AQ687" s="89">
        <f t="shared" si="380"/>
        <v>0</v>
      </c>
      <c r="AR687" s="649">
        <f t="shared" si="380"/>
        <v>0</v>
      </c>
      <c r="AS687" s="89">
        <f t="shared" si="381"/>
        <v>27.5</v>
      </c>
    </row>
    <row r="688" spans="1:45" hidden="1" outlineLevel="1">
      <c r="B688" s="648"/>
      <c r="C688" s="81">
        <f t="shared" si="382"/>
        <v>8</v>
      </c>
      <c r="D688" s="191"/>
      <c r="E688" s="89"/>
      <c r="F688" s="89"/>
      <c r="G688" s="89"/>
      <c r="L688" s="89">
        <f>K687</f>
        <v>0</v>
      </c>
      <c r="M688" s="89">
        <f t="shared" si="378"/>
        <v>0</v>
      </c>
      <c r="N688" s="89">
        <f t="shared" si="378"/>
        <v>0</v>
      </c>
      <c r="O688" s="89">
        <f t="shared" si="378"/>
        <v>0</v>
      </c>
      <c r="P688" s="89">
        <f t="shared" si="378"/>
        <v>0</v>
      </c>
      <c r="Q688" s="89">
        <f t="shared" si="378"/>
        <v>0</v>
      </c>
      <c r="R688" s="89">
        <f t="shared" si="378"/>
        <v>0</v>
      </c>
      <c r="S688" s="89">
        <f t="shared" si="378"/>
        <v>0</v>
      </c>
      <c r="T688" s="89">
        <f t="shared" si="378"/>
        <v>0</v>
      </c>
      <c r="U688" s="89">
        <f t="shared" si="378"/>
        <v>0</v>
      </c>
      <c r="V688" s="89">
        <f t="shared" si="379"/>
        <v>0</v>
      </c>
      <c r="W688" s="89">
        <f t="shared" si="379"/>
        <v>0</v>
      </c>
      <c r="X688" s="89">
        <f t="shared" si="379"/>
        <v>0</v>
      </c>
      <c r="Y688" s="89">
        <f t="shared" si="379"/>
        <v>0</v>
      </c>
      <c r="Z688" s="89">
        <f t="shared" si="379"/>
        <v>0</v>
      </c>
      <c r="AA688" s="89">
        <f t="shared" si="379"/>
        <v>0</v>
      </c>
      <c r="AB688" s="89">
        <f t="shared" si="379"/>
        <v>0</v>
      </c>
      <c r="AC688" s="89">
        <f t="shared" si="379"/>
        <v>0</v>
      </c>
      <c r="AD688" s="89">
        <f t="shared" si="379"/>
        <v>0</v>
      </c>
      <c r="AE688" s="89">
        <f t="shared" si="379"/>
        <v>0</v>
      </c>
      <c r="AF688" s="89">
        <f t="shared" si="379"/>
        <v>0</v>
      </c>
      <c r="AG688" s="89">
        <f t="shared" si="379"/>
        <v>0</v>
      </c>
      <c r="AH688" s="89">
        <f t="shared" si="379"/>
        <v>0</v>
      </c>
      <c r="AI688" s="89">
        <f t="shared" si="379"/>
        <v>0</v>
      </c>
      <c r="AJ688" s="89">
        <f t="shared" si="379"/>
        <v>0</v>
      </c>
      <c r="AK688" s="89">
        <f t="shared" si="379"/>
        <v>27.5</v>
      </c>
      <c r="AL688" s="89">
        <f t="shared" si="380"/>
        <v>0</v>
      </c>
      <c r="AM688" s="89">
        <f t="shared" si="380"/>
        <v>0</v>
      </c>
      <c r="AN688" s="89">
        <f t="shared" si="380"/>
        <v>0</v>
      </c>
      <c r="AO688" s="89">
        <f t="shared" si="380"/>
        <v>0</v>
      </c>
      <c r="AP688" s="89">
        <f t="shared" si="380"/>
        <v>0</v>
      </c>
      <c r="AQ688" s="89">
        <f t="shared" si="380"/>
        <v>0</v>
      </c>
      <c r="AR688" s="649">
        <f t="shared" si="380"/>
        <v>0</v>
      </c>
      <c r="AS688" s="89">
        <f t="shared" si="381"/>
        <v>27.5</v>
      </c>
    </row>
    <row r="689" spans="2:45" hidden="1" outlineLevel="1">
      <c r="B689" s="648"/>
      <c r="C689" s="81">
        <f t="shared" si="382"/>
        <v>9</v>
      </c>
      <c r="D689" s="191"/>
      <c r="E689" s="89"/>
      <c r="F689" s="89"/>
      <c r="G689" s="89"/>
      <c r="M689" s="89">
        <f>L688</f>
        <v>0</v>
      </c>
      <c r="N689" s="89">
        <f t="shared" si="378"/>
        <v>0</v>
      </c>
      <c r="O689" s="89">
        <f t="shared" si="378"/>
        <v>0</v>
      </c>
      <c r="P689" s="89">
        <f t="shared" si="378"/>
        <v>0</v>
      </c>
      <c r="Q689" s="89">
        <f t="shared" si="378"/>
        <v>0</v>
      </c>
      <c r="R689" s="89">
        <f t="shared" si="378"/>
        <v>0</v>
      </c>
      <c r="S689" s="89">
        <f t="shared" si="378"/>
        <v>0</v>
      </c>
      <c r="T689" s="89">
        <f t="shared" si="378"/>
        <v>0</v>
      </c>
      <c r="U689" s="89">
        <f t="shared" si="378"/>
        <v>0</v>
      </c>
      <c r="V689" s="89">
        <f t="shared" si="379"/>
        <v>0</v>
      </c>
      <c r="W689" s="89">
        <f t="shared" si="379"/>
        <v>0</v>
      </c>
      <c r="X689" s="89">
        <f t="shared" si="379"/>
        <v>0</v>
      </c>
      <c r="Y689" s="89">
        <f t="shared" si="379"/>
        <v>0</v>
      </c>
      <c r="Z689" s="89">
        <f t="shared" si="379"/>
        <v>0</v>
      </c>
      <c r="AA689" s="89">
        <f t="shared" si="379"/>
        <v>0</v>
      </c>
      <c r="AB689" s="89">
        <f t="shared" si="379"/>
        <v>0</v>
      </c>
      <c r="AC689" s="89">
        <f t="shared" si="379"/>
        <v>0</v>
      </c>
      <c r="AD689" s="89">
        <f t="shared" si="379"/>
        <v>0</v>
      </c>
      <c r="AE689" s="89">
        <f t="shared" si="379"/>
        <v>0</v>
      </c>
      <c r="AF689" s="89">
        <f t="shared" si="379"/>
        <v>0</v>
      </c>
      <c r="AG689" s="89">
        <f t="shared" si="379"/>
        <v>0</v>
      </c>
      <c r="AH689" s="89">
        <f t="shared" si="379"/>
        <v>0</v>
      </c>
      <c r="AI689" s="89">
        <f t="shared" si="379"/>
        <v>0</v>
      </c>
      <c r="AJ689" s="89">
        <f t="shared" si="379"/>
        <v>0</v>
      </c>
      <c r="AK689" s="89">
        <f t="shared" si="379"/>
        <v>0</v>
      </c>
      <c r="AL689" s="89">
        <f t="shared" si="380"/>
        <v>27.5</v>
      </c>
      <c r="AM689" s="89">
        <f t="shared" si="380"/>
        <v>0</v>
      </c>
      <c r="AN689" s="89">
        <f t="shared" si="380"/>
        <v>0</v>
      </c>
      <c r="AO689" s="89">
        <f t="shared" si="380"/>
        <v>0</v>
      </c>
      <c r="AP689" s="89">
        <f t="shared" si="380"/>
        <v>0</v>
      </c>
      <c r="AQ689" s="89">
        <f t="shared" si="380"/>
        <v>0</v>
      </c>
      <c r="AR689" s="649">
        <f t="shared" si="380"/>
        <v>0</v>
      </c>
      <c r="AS689" s="89">
        <f t="shared" si="381"/>
        <v>27.5</v>
      </c>
    </row>
    <row r="690" spans="2:45" hidden="1" outlineLevel="1">
      <c r="B690" s="648"/>
      <c r="C690" s="81">
        <f t="shared" si="382"/>
        <v>10</v>
      </c>
      <c r="D690" s="191"/>
      <c r="E690" s="89"/>
      <c r="F690" s="89"/>
      <c r="G690" s="89"/>
      <c r="N690" s="89">
        <f>M689</f>
        <v>0</v>
      </c>
      <c r="O690" s="89">
        <f t="shared" si="378"/>
        <v>0</v>
      </c>
      <c r="P690" s="89">
        <f t="shared" si="378"/>
        <v>0</v>
      </c>
      <c r="Q690" s="89">
        <f t="shared" si="378"/>
        <v>0</v>
      </c>
      <c r="R690" s="89">
        <f t="shared" si="378"/>
        <v>0</v>
      </c>
      <c r="S690" s="89">
        <f t="shared" si="378"/>
        <v>0</v>
      </c>
      <c r="T690" s="89">
        <f t="shared" si="378"/>
        <v>0</v>
      </c>
      <c r="U690" s="89">
        <f t="shared" si="378"/>
        <v>0</v>
      </c>
      <c r="V690" s="89">
        <f t="shared" si="379"/>
        <v>0</v>
      </c>
      <c r="W690" s="89">
        <f t="shared" si="379"/>
        <v>0</v>
      </c>
      <c r="X690" s="89">
        <f t="shared" si="379"/>
        <v>0</v>
      </c>
      <c r="Y690" s="89">
        <f t="shared" si="379"/>
        <v>0</v>
      </c>
      <c r="Z690" s="89">
        <f t="shared" si="379"/>
        <v>0</v>
      </c>
      <c r="AA690" s="89">
        <f t="shared" si="379"/>
        <v>0</v>
      </c>
      <c r="AB690" s="89">
        <f t="shared" si="379"/>
        <v>0</v>
      </c>
      <c r="AC690" s="89">
        <f t="shared" si="379"/>
        <v>0</v>
      </c>
      <c r="AD690" s="89">
        <f t="shared" si="379"/>
        <v>0</v>
      </c>
      <c r="AE690" s="89">
        <f t="shared" si="379"/>
        <v>0</v>
      </c>
      <c r="AF690" s="89">
        <f t="shared" si="379"/>
        <v>0</v>
      </c>
      <c r="AG690" s="89">
        <f t="shared" si="380"/>
        <v>0</v>
      </c>
      <c r="AH690" s="89">
        <f t="shared" si="380"/>
        <v>0</v>
      </c>
      <c r="AI690" s="89">
        <f t="shared" si="380"/>
        <v>0</v>
      </c>
      <c r="AJ690" s="89">
        <f t="shared" si="380"/>
        <v>0</v>
      </c>
      <c r="AK690" s="89">
        <f t="shared" si="380"/>
        <v>0</v>
      </c>
      <c r="AL690" s="89">
        <f t="shared" si="380"/>
        <v>0</v>
      </c>
      <c r="AM690" s="89">
        <f t="shared" si="380"/>
        <v>27.5</v>
      </c>
      <c r="AN690" s="89">
        <f t="shared" si="380"/>
        <v>0</v>
      </c>
      <c r="AO690" s="89">
        <f t="shared" si="380"/>
        <v>0</v>
      </c>
      <c r="AP690" s="89">
        <f t="shared" si="380"/>
        <v>0</v>
      </c>
      <c r="AQ690" s="89">
        <f t="shared" si="380"/>
        <v>0</v>
      </c>
      <c r="AR690" s="649">
        <f t="shared" si="380"/>
        <v>0</v>
      </c>
      <c r="AS690" s="89">
        <f t="shared" si="381"/>
        <v>27.5</v>
      </c>
    </row>
    <row r="691" spans="2:45" hidden="1" outlineLevel="1">
      <c r="B691" s="648"/>
      <c r="C691" s="81">
        <f t="shared" si="382"/>
        <v>11</v>
      </c>
      <c r="D691" s="191"/>
      <c r="E691" s="89"/>
      <c r="F691" s="89"/>
      <c r="G691" s="89"/>
      <c r="O691" s="89">
        <f>N690</f>
        <v>0</v>
      </c>
      <c r="P691" s="89">
        <f t="shared" si="378"/>
        <v>0</v>
      </c>
      <c r="Q691" s="89">
        <f t="shared" si="378"/>
        <v>0</v>
      </c>
      <c r="R691" s="89">
        <f t="shared" si="378"/>
        <v>0</v>
      </c>
      <c r="S691" s="89">
        <f t="shared" si="378"/>
        <v>0</v>
      </c>
      <c r="T691" s="89">
        <f t="shared" si="378"/>
        <v>0</v>
      </c>
      <c r="U691" s="89">
        <f t="shared" si="378"/>
        <v>0</v>
      </c>
      <c r="V691" s="89">
        <f t="shared" si="379"/>
        <v>0</v>
      </c>
      <c r="W691" s="89">
        <f t="shared" si="379"/>
        <v>0</v>
      </c>
      <c r="X691" s="89">
        <f t="shared" si="379"/>
        <v>0</v>
      </c>
      <c r="Y691" s="89">
        <f t="shared" si="379"/>
        <v>0</v>
      </c>
      <c r="Z691" s="89">
        <f t="shared" si="379"/>
        <v>0</v>
      </c>
      <c r="AA691" s="89">
        <f t="shared" si="379"/>
        <v>0</v>
      </c>
      <c r="AB691" s="89">
        <f t="shared" si="379"/>
        <v>0</v>
      </c>
      <c r="AC691" s="89">
        <f t="shared" si="379"/>
        <v>0</v>
      </c>
      <c r="AD691" s="89">
        <f t="shared" si="379"/>
        <v>0</v>
      </c>
      <c r="AE691" s="89">
        <f t="shared" si="379"/>
        <v>0</v>
      </c>
      <c r="AF691" s="89">
        <f t="shared" si="379"/>
        <v>0</v>
      </c>
      <c r="AG691" s="89">
        <f t="shared" si="380"/>
        <v>0</v>
      </c>
      <c r="AH691" s="89">
        <f t="shared" si="380"/>
        <v>0</v>
      </c>
      <c r="AI691" s="89">
        <f t="shared" si="380"/>
        <v>0</v>
      </c>
      <c r="AJ691" s="89">
        <f t="shared" si="380"/>
        <v>0</v>
      </c>
      <c r="AK691" s="89">
        <f t="shared" si="380"/>
        <v>0</v>
      </c>
      <c r="AL691" s="89">
        <f t="shared" si="380"/>
        <v>0</v>
      </c>
      <c r="AM691" s="89">
        <f t="shared" si="380"/>
        <v>0</v>
      </c>
      <c r="AN691" s="89">
        <f t="shared" si="380"/>
        <v>27.5</v>
      </c>
      <c r="AO691" s="89">
        <f t="shared" si="380"/>
        <v>0</v>
      </c>
      <c r="AP691" s="89">
        <f t="shared" si="380"/>
        <v>0</v>
      </c>
      <c r="AQ691" s="89">
        <f t="shared" si="380"/>
        <v>0</v>
      </c>
      <c r="AR691" s="649">
        <f t="shared" si="380"/>
        <v>0</v>
      </c>
      <c r="AS691" s="89">
        <f t="shared" si="381"/>
        <v>27.5</v>
      </c>
    </row>
    <row r="692" spans="2:45" hidden="1" outlineLevel="1">
      <c r="B692" s="648"/>
      <c r="C692" s="81">
        <f t="shared" si="382"/>
        <v>12</v>
      </c>
      <c r="D692" s="191"/>
      <c r="E692" s="89"/>
      <c r="F692" s="89"/>
      <c r="G692" s="89"/>
      <c r="P692" s="89">
        <f t="shared" si="378"/>
        <v>0</v>
      </c>
      <c r="Q692" s="89">
        <f t="shared" si="378"/>
        <v>0</v>
      </c>
      <c r="R692" s="89">
        <f t="shared" si="378"/>
        <v>0</v>
      </c>
      <c r="S692" s="89">
        <f t="shared" si="378"/>
        <v>0</v>
      </c>
      <c r="T692" s="89">
        <f t="shared" si="378"/>
        <v>0</v>
      </c>
      <c r="U692" s="89">
        <f t="shared" si="378"/>
        <v>0</v>
      </c>
      <c r="V692" s="89">
        <f t="shared" si="379"/>
        <v>0</v>
      </c>
      <c r="W692" s="89">
        <f t="shared" si="379"/>
        <v>0</v>
      </c>
      <c r="X692" s="89">
        <f t="shared" si="379"/>
        <v>0</v>
      </c>
      <c r="Y692" s="89">
        <f t="shared" si="379"/>
        <v>0</v>
      </c>
      <c r="Z692" s="89">
        <f t="shared" si="379"/>
        <v>0</v>
      </c>
      <c r="AA692" s="89">
        <f t="shared" si="379"/>
        <v>0</v>
      </c>
      <c r="AB692" s="89">
        <f t="shared" si="379"/>
        <v>0</v>
      </c>
      <c r="AC692" s="89">
        <f t="shared" si="379"/>
        <v>0</v>
      </c>
      <c r="AD692" s="89">
        <f t="shared" si="379"/>
        <v>0</v>
      </c>
      <c r="AE692" s="89">
        <f t="shared" si="379"/>
        <v>0</v>
      </c>
      <c r="AF692" s="89">
        <f t="shared" si="379"/>
        <v>0</v>
      </c>
      <c r="AG692" s="89">
        <f t="shared" si="380"/>
        <v>0</v>
      </c>
      <c r="AH692" s="89">
        <f t="shared" si="380"/>
        <v>0</v>
      </c>
      <c r="AI692" s="89">
        <f t="shared" si="380"/>
        <v>0</v>
      </c>
      <c r="AJ692" s="89">
        <f t="shared" si="380"/>
        <v>0</v>
      </c>
      <c r="AK692" s="89">
        <f t="shared" si="380"/>
        <v>0</v>
      </c>
      <c r="AL692" s="89">
        <f t="shared" si="380"/>
        <v>0</v>
      </c>
      <c r="AM692" s="89">
        <f t="shared" si="380"/>
        <v>0</v>
      </c>
      <c r="AN692" s="89">
        <f t="shared" si="380"/>
        <v>0</v>
      </c>
      <c r="AO692" s="89">
        <f t="shared" si="380"/>
        <v>27.5</v>
      </c>
      <c r="AP692" s="89">
        <f t="shared" si="380"/>
        <v>0</v>
      </c>
      <c r="AQ692" s="89">
        <f t="shared" si="380"/>
        <v>0</v>
      </c>
      <c r="AR692" s="649">
        <f t="shared" si="380"/>
        <v>0</v>
      </c>
      <c r="AS692" s="89">
        <f t="shared" si="381"/>
        <v>27.5</v>
      </c>
    </row>
    <row r="693" spans="2:45" hidden="1" outlineLevel="1">
      <c r="B693" s="648"/>
      <c r="C693" s="81">
        <f t="shared" si="382"/>
        <v>13</v>
      </c>
      <c r="D693" s="191"/>
      <c r="E693" s="89"/>
      <c r="Q693" s="89">
        <f t="shared" si="378"/>
        <v>0</v>
      </c>
      <c r="R693" s="89">
        <f t="shared" si="378"/>
        <v>0</v>
      </c>
      <c r="S693" s="89">
        <f t="shared" si="378"/>
        <v>0</v>
      </c>
      <c r="T693" s="89">
        <f t="shared" si="378"/>
        <v>0</v>
      </c>
      <c r="U693" s="89">
        <f t="shared" si="378"/>
        <v>0</v>
      </c>
      <c r="V693" s="89">
        <f t="shared" si="379"/>
        <v>0</v>
      </c>
      <c r="W693" s="89">
        <f t="shared" si="379"/>
        <v>0</v>
      </c>
      <c r="X693" s="89">
        <f t="shared" si="379"/>
        <v>0</v>
      </c>
      <c r="Y693" s="89">
        <f t="shared" si="379"/>
        <v>0</v>
      </c>
      <c r="Z693" s="89">
        <f t="shared" si="379"/>
        <v>0</v>
      </c>
      <c r="AA693" s="89">
        <f t="shared" si="379"/>
        <v>0</v>
      </c>
      <c r="AB693" s="89">
        <f t="shared" si="379"/>
        <v>0</v>
      </c>
      <c r="AC693" s="89">
        <f t="shared" si="379"/>
        <v>0</v>
      </c>
      <c r="AD693" s="89">
        <f t="shared" si="379"/>
        <v>0</v>
      </c>
      <c r="AE693" s="89">
        <f t="shared" si="379"/>
        <v>0</v>
      </c>
      <c r="AF693" s="89">
        <f t="shared" si="379"/>
        <v>0</v>
      </c>
      <c r="AG693" s="89">
        <f t="shared" si="380"/>
        <v>0</v>
      </c>
      <c r="AH693" s="89">
        <f t="shared" si="380"/>
        <v>0</v>
      </c>
      <c r="AI693" s="89">
        <f t="shared" si="380"/>
        <v>0</v>
      </c>
      <c r="AJ693" s="89">
        <f t="shared" si="380"/>
        <v>0</v>
      </c>
      <c r="AK693" s="89">
        <f t="shared" si="380"/>
        <v>0</v>
      </c>
      <c r="AL693" s="89">
        <f t="shared" si="380"/>
        <v>0</v>
      </c>
      <c r="AM693" s="89">
        <f t="shared" si="380"/>
        <v>0</v>
      </c>
      <c r="AN693" s="89">
        <f t="shared" si="380"/>
        <v>0</v>
      </c>
      <c r="AO693" s="89">
        <f t="shared" si="380"/>
        <v>0</v>
      </c>
      <c r="AP693" s="89">
        <f t="shared" si="380"/>
        <v>27.5</v>
      </c>
      <c r="AQ693" s="89">
        <f t="shared" si="380"/>
        <v>0</v>
      </c>
      <c r="AR693" s="649">
        <f t="shared" si="380"/>
        <v>0</v>
      </c>
      <c r="AS693" s="89">
        <f t="shared" si="381"/>
        <v>27.5</v>
      </c>
    </row>
    <row r="694" spans="2:45" hidden="1" outlineLevel="1">
      <c r="B694" s="648"/>
      <c r="C694" s="81">
        <f t="shared" si="382"/>
        <v>14</v>
      </c>
      <c r="D694" s="191"/>
      <c r="R694" s="89">
        <f t="shared" si="378"/>
        <v>0</v>
      </c>
      <c r="S694" s="89">
        <f t="shared" si="378"/>
        <v>0</v>
      </c>
      <c r="T694" s="89">
        <f t="shared" si="378"/>
        <v>0</v>
      </c>
      <c r="U694" s="89">
        <f t="shared" si="378"/>
        <v>0</v>
      </c>
      <c r="V694" s="89">
        <f t="shared" si="379"/>
        <v>0</v>
      </c>
      <c r="W694" s="89">
        <f t="shared" si="379"/>
        <v>0</v>
      </c>
      <c r="X694" s="89">
        <f t="shared" si="379"/>
        <v>0</v>
      </c>
      <c r="Y694" s="89">
        <f t="shared" si="379"/>
        <v>0</v>
      </c>
      <c r="Z694" s="89">
        <f t="shared" si="379"/>
        <v>0</v>
      </c>
      <c r="AA694" s="89">
        <f t="shared" si="379"/>
        <v>0</v>
      </c>
      <c r="AB694" s="89">
        <f t="shared" si="379"/>
        <v>0</v>
      </c>
      <c r="AC694" s="89">
        <f t="shared" si="379"/>
        <v>0</v>
      </c>
      <c r="AD694" s="89">
        <f t="shared" si="379"/>
        <v>0</v>
      </c>
      <c r="AE694" s="89">
        <f t="shared" si="379"/>
        <v>0</v>
      </c>
      <c r="AF694" s="89">
        <f t="shared" si="379"/>
        <v>0</v>
      </c>
      <c r="AG694" s="89">
        <f t="shared" si="380"/>
        <v>0</v>
      </c>
      <c r="AH694" s="89">
        <f t="shared" si="380"/>
        <v>0</v>
      </c>
      <c r="AI694" s="89">
        <f t="shared" si="380"/>
        <v>0</v>
      </c>
      <c r="AJ694" s="89">
        <f t="shared" si="380"/>
        <v>0</v>
      </c>
      <c r="AK694" s="89">
        <f t="shared" si="380"/>
        <v>0</v>
      </c>
      <c r="AL694" s="89">
        <f t="shared" si="380"/>
        <v>0</v>
      </c>
      <c r="AM694" s="89">
        <f t="shared" si="380"/>
        <v>0</v>
      </c>
      <c r="AN694" s="89">
        <f t="shared" si="380"/>
        <v>0</v>
      </c>
      <c r="AO694" s="89">
        <f t="shared" si="380"/>
        <v>0</v>
      </c>
      <c r="AP694" s="89">
        <f t="shared" si="380"/>
        <v>0</v>
      </c>
      <c r="AQ694" s="89">
        <f t="shared" si="380"/>
        <v>27.5</v>
      </c>
      <c r="AR694" s="649">
        <f t="shared" si="380"/>
        <v>0</v>
      </c>
      <c r="AS694" s="89">
        <f t="shared" si="381"/>
        <v>27.5</v>
      </c>
    </row>
    <row r="695" spans="2:45" hidden="1" outlineLevel="1">
      <c r="B695" s="648"/>
      <c r="C695" s="81">
        <f t="shared" si="382"/>
        <v>15</v>
      </c>
      <c r="D695" s="191"/>
      <c r="S695" s="89">
        <f t="shared" si="378"/>
        <v>0</v>
      </c>
      <c r="T695" s="89">
        <f t="shared" si="378"/>
        <v>0</v>
      </c>
      <c r="U695" s="89">
        <f t="shared" si="378"/>
        <v>0</v>
      </c>
      <c r="V695" s="89">
        <f t="shared" si="379"/>
        <v>0</v>
      </c>
      <c r="W695" s="89">
        <f t="shared" si="379"/>
        <v>0</v>
      </c>
      <c r="X695" s="89">
        <f t="shared" si="379"/>
        <v>0</v>
      </c>
      <c r="Y695" s="89">
        <f t="shared" si="379"/>
        <v>0</v>
      </c>
      <c r="Z695" s="89">
        <f t="shared" si="379"/>
        <v>0</v>
      </c>
      <c r="AA695" s="89">
        <f t="shared" si="379"/>
        <v>0</v>
      </c>
      <c r="AB695" s="89">
        <f t="shared" si="379"/>
        <v>0</v>
      </c>
      <c r="AC695" s="89">
        <f t="shared" si="379"/>
        <v>0</v>
      </c>
      <c r="AD695" s="89">
        <f t="shared" si="379"/>
        <v>0</v>
      </c>
      <c r="AE695" s="89">
        <f t="shared" si="379"/>
        <v>0</v>
      </c>
      <c r="AF695" s="89">
        <f t="shared" si="379"/>
        <v>0</v>
      </c>
      <c r="AG695" s="89">
        <f t="shared" si="380"/>
        <v>0</v>
      </c>
      <c r="AH695" s="89">
        <f t="shared" si="380"/>
        <v>0</v>
      </c>
      <c r="AI695" s="89">
        <f t="shared" si="380"/>
        <v>0</v>
      </c>
      <c r="AJ695" s="89">
        <f t="shared" si="380"/>
        <v>0</v>
      </c>
      <c r="AK695" s="89">
        <f t="shared" si="380"/>
        <v>0</v>
      </c>
      <c r="AL695" s="89">
        <f t="shared" si="380"/>
        <v>0</v>
      </c>
      <c r="AM695" s="89">
        <f t="shared" si="380"/>
        <v>0</v>
      </c>
      <c r="AN695" s="89">
        <f t="shared" si="380"/>
        <v>0</v>
      </c>
      <c r="AO695" s="89">
        <f t="shared" si="380"/>
        <v>0</v>
      </c>
      <c r="AP695" s="89">
        <f t="shared" si="380"/>
        <v>0</v>
      </c>
      <c r="AQ695" s="89">
        <f t="shared" si="380"/>
        <v>0</v>
      </c>
      <c r="AR695" s="649">
        <f t="shared" si="380"/>
        <v>27.5</v>
      </c>
      <c r="AS695" s="89">
        <f t="shared" si="381"/>
        <v>27.5</v>
      </c>
    </row>
    <row r="696" spans="2:45" hidden="1" outlineLevel="1">
      <c r="B696" s="648"/>
      <c r="C696" s="81">
        <f t="shared" si="382"/>
        <v>16</v>
      </c>
      <c r="D696" s="191"/>
      <c r="T696" s="89">
        <f t="shared" si="378"/>
        <v>0</v>
      </c>
      <c r="U696" s="89">
        <f t="shared" si="378"/>
        <v>0</v>
      </c>
      <c r="V696" s="89">
        <f t="shared" si="379"/>
        <v>0</v>
      </c>
      <c r="W696" s="89">
        <f t="shared" si="379"/>
        <v>0</v>
      </c>
      <c r="X696" s="89">
        <f t="shared" si="379"/>
        <v>0</v>
      </c>
      <c r="Y696" s="89">
        <f t="shared" si="379"/>
        <v>0</v>
      </c>
      <c r="Z696" s="89">
        <f t="shared" si="379"/>
        <v>0</v>
      </c>
      <c r="AA696" s="89">
        <f t="shared" si="379"/>
        <v>0</v>
      </c>
      <c r="AB696" s="89">
        <f t="shared" si="379"/>
        <v>0</v>
      </c>
      <c r="AC696" s="89">
        <f t="shared" si="379"/>
        <v>0</v>
      </c>
      <c r="AD696" s="89">
        <f t="shared" si="379"/>
        <v>0</v>
      </c>
      <c r="AE696" s="89">
        <f t="shared" si="379"/>
        <v>0</v>
      </c>
      <c r="AF696" s="89">
        <f t="shared" si="379"/>
        <v>0</v>
      </c>
      <c r="AG696" s="89">
        <f t="shared" si="380"/>
        <v>0</v>
      </c>
      <c r="AH696" s="89">
        <f t="shared" si="380"/>
        <v>0</v>
      </c>
      <c r="AI696" s="89">
        <f t="shared" si="380"/>
        <v>0</v>
      </c>
      <c r="AJ696" s="89">
        <f t="shared" si="380"/>
        <v>0</v>
      </c>
      <c r="AK696" s="89">
        <f t="shared" si="380"/>
        <v>0</v>
      </c>
      <c r="AL696" s="89">
        <f t="shared" si="380"/>
        <v>0</v>
      </c>
      <c r="AM696" s="89">
        <f t="shared" si="380"/>
        <v>0</v>
      </c>
      <c r="AN696" s="89">
        <f t="shared" si="380"/>
        <v>0</v>
      </c>
      <c r="AO696" s="89">
        <f t="shared" si="380"/>
        <v>0</v>
      </c>
      <c r="AP696" s="89">
        <f t="shared" si="380"/>
        <v>0</v>
      </c>
      <c r="AQ696" s="89">
        <f t="shared" si="380"/>
        <v>0</v>
      </c>
      <c r="AR696" s="649">
        <f t="shared" si="380"/>
        <v>0</v>
      </c>
      <c r="AS696" s="89">
        <f t="shared" si="381"/>
        <v>0</v>
      </c>
    </row>
    <row r="697" spans="2:45" hidden="1" outlineLevel="1">
      <c r="B697" s="648"/>
      <c r="C697" s="81">
        <f t="shared" si="382"/>
        <v>17</v>
      </c>
      <c r="D697" s="191"/>
      <c r="U697" s="89">
        <f t="shared" si="378"/>
        <v>0</v>
      </c>
      <c r="V697" s="89">
        <f t="shared" si="379"/>
        <v>0</v>
      </c>
      <c r="W697" s="89">
        <f t="shared" si="379"/>
        <v>0</v>
      </c>
      <c r="X697" s="89">
        <f t="shared" si="379"/>
        <v>0</v>
      </c>
      <c r="Y697" s="89">
        <f t="shared" si="379"/>
        <v>0</v>
      </c>
      <c r="Z697" s="89">
        <f t="shared" si="379"/>
        <v>0</v>
      </c>
      <c r="AA697" s="89">
        <f t="shared" si="379"/>
        <v>0</v>
      </c>
      <c r="AB697" s="89">
        <f t="shared" si="379"/>
        <v>0</v>
      </c>
      <c r="AC697" s="89">
        <f t="shared" si="379"/>
        <v>0</v>
      </c>
      <c r="AD697" s="89">
        <f t="shared" si="379"/>
        <v>0</v>
      </c>
      <c r="AE697" s="89">
        <f t="shared" si="379"/>
        <v>0</v>
      </c>
      <c r="AF697" s="89">
        <f t="shared" si="379"/>
        <v>0</v>
      </c>
      <c r="AG697" s="89">
        <f t="shared" si="380"/>
        <v>0</v>
      </c>
      <c r="AH697" s="89">
        <f t="shared" si="380"/>
        <v>0</v>
      </c>
      <c r="AI697" s="89">
        <f t="shared" si="380"/>
        <v>0</v>
      </c>
      <c r="AJ697" s="89">
        <f t="shared" si="380"/>
        <v>0</v>
      </c>
      <c r="AK697" s="89">
        <f t="shared" si="380"/>
        <v>0</v>
      </c>
      <c r="AL697" s="89">
        <f t="shared" si="380"/>
        <v>0</v>
      </c>
      <c r="AM697" s="89">
        <f t="shared" si="380"/>
        <v>0</v>
      </c>
      <c r="AN697" s="89">
        <f t="shared" si="380"/>
        <v>0</v>
      </c>
      <c r="AO697" s="89">
        <f t="shared" si="380"/>
        <v>0</v>
      </c>
      <c r="AP697" s="89">
        <f t="shared" si="380"/>
        <v>0</v>
      </c>
      <c r="AQ697" s="89">
        <f t="shared" si="380"/>
        <v>0</v>
      </c>
      <c r="AR697" s="649">
        <f t="shared" si="380"/>
        <v>0</v>
      </c>
      <c r="AS697" s="89">
        <f t="shared" si="381"/>
        <v>0</v>
      </c>
    </row>
    <row r="698" spans="2:45" hidden="1" outlineLevel="1">
      <c r="B698" s="648"/>
      <c r="C698" s="81">
        <f t="shared" si="382"/>
        <v>18</v>
      </c>
      <c r="D698" s="191"/>
      <c r="V698" s="89">
        <f t="shared" ref="V698:AK708" si="383">U697</f>
        <v>0</v>
      </c>
      <c r="W698" s="89">
        <f t="shared" si="383"/>
        <v>0</v>
      </c>
      <c r="X698" s="89">
        <f t="shared" si="383"/>
        <v>0</v>
      </c>
      <c r="Y698" s="89">
        <f t="shared" si="383"/>
        <v>0</v>
      </c>
      <c r="Z698" s="89">
        <f t="shared" si="383"/>
        <v>0</v>
      </c>
      <c r="AA698" s="89">
        <f t="shared" si="383"/>
        <v>0</v>
      </c>
      <c r="AB698" s="89">
        <f t="shared" si="383"/>
        <v>0</v>
      </c>
      <c r="AC698" s="89">
        <f t="shared" si="383"/>
        <v>0</v>
      </c>
      <c r="AD698" s="89">
        <f t="shared" si="383"/>
        <v>0</v>
      </c>
      <c r="AE698" s="89">
        <f t="shared" si="383"/>
        <v>0</v>
      </c>
      <c r="AF698" s="89">
        <f t="shared" si="383"/>
        <v>0</v>
      </c>
      <c r="AG698" s="89">
        <f t="shared" si="383"/>
        <v>0</v>
      </c>
      <c r="AH698" s="89">
        <f t="shared" si="383"/>
        <v>0</v>
      </c>
      <c r="AI698" s="89">
        <f t="shared" si="383"/>
        <v>0</v>
      </c>
      <c r="AJ698" s="89">
        <f t="shared" si="383"/>
        <v>0</v>
      </c>
      <c r="AK698" s="89">
        <f t="shared" si="383"/>
        <v>0</v>
      </c>
      <c r="AL698" s="89">
        <f t="shared" ref="AG698:AR718" si="384">AK697</f>
        <v>0</v>
      </c>
      <c r="AM698" s="89">
        <f t="shared" si="384"/>
        <v>0</v>
      </c>
      <c r="AN698" s="89">
        <f t="shared" si="384"/>
        <v>0</v>
      </c>
      <c r="AO698" s="89">
        <f t="shared" si="384"/>
        <v>0</v>
      </c>
      <c r="AP698" s="89">
        <f t="shared" si="384"/>
        <v>0</v>
      </c>
      <c r="AQ698" s="89">
        <f t="shared" si="384"/>
        <v>0</v>
      </c>
      <c r="AR698" s="649">
        <f t="shared" si="384"/>
        <v>0</v>
      </c>
      <c r="AS698" s="89">
        <f t="shared" si="381"/>
        <v>0</v>
      </c>
    </row>
    <row r="699" spans="2:45" hidden="1" outlineLevel="1">
      <c r="B699" s="648"/>
      <c r="C699" s="81">
        <f t="shared" si="382"/>
        <v>19</v>
      </c>
      <c r="D699" s="191"/>
      <c r="W699" s="89">
        <f t="shared" si="383"/>
        <v>0</v>
      </c>
      <c r="X699" s="89">
        <f t="shared" si="383"/>
        <v>0</v>
      </c>
      <c r="Y699" s="89">
        <f t="shared" si="383"/>
        <v>0</v>
      </c>
      <c r="Z699" s="89">
        <f t="shared" si="383"/>
        <v>0</v>
      </c>
      <c r="AA699" s="89">
        <f t="shared" si="383"/>
        <v>0</v>
      </c>
      <c r="AB699" s="89">
        <f t="shared" si="383"/>
        <v>0</v>
      </c>
      <c r="AC699" s="89">
        <f t="shared" si="383"/>
        <v>0</v>
      </c>
      <c r="AD699" s="89">
        <f t="shared" si="383"/>
        <v>0</v>
      </c>
      <c r="AE699" s="89">
        <f t="shared" si="383"/>
        <v>0</v>
      </c>
      <c r="AF699" s="89">
        <f t="shared" si="383"/>
        <v>0</v>
      </c>
      <c r="AG699" s="89">
        <f t="shared" si="384"/>
        <v>0</v>
      </c>
      <c r="AH699" s="89">
        <f t="shared" si="384"/>
        <v>0</v>
      </c>
      <c r="AI699" s="89">
        <f t="shared" si="384"/>
        <v>0</v>
      </c>
      <c r="AJ699" s="89">
        <f t="shared" si="384"/>
        <v>0</v>
      </c>
      <c r="AK699" s="89">
        <f t="shared" si="384"/>
        <v>0</v>
      </c>
      <c r="AL699" s="89">
        <f t="shared" si="384"/>
        <v>0</v>
      </c>
      <c r="AM699" s="89">
        <f t="shared" si="384"/>
        <v>0</v>
      </c>
      <c r="AN699" s="89">
        <f t="shared" si="384"/>
        <v>0</v>
      </c>
      <c r="AO699" s="89">
        <f t="shared" si="384"/>
        <v>0</v>
      </c>
      <c r="AP699" s="89">
        <f t="shared" si="384"/>
        <v>0</v>
      </c>
      <c r="AQ699" s="89">
        <f t="shared" si="384"/>
        <v>0</v>
      </c>
      <c r="AR699" s="649">
        <f t="shared" si="384"/>
        <v>0</v>
      </c>
      <c r="AS699" s="89">
        <f t="shared" si="381"/>
        <v>0</v>
      </c>
    </row>
    <row r="700" spans="2:45" hidden="1" outlineLevel="1">
      <c r="B700" s="648"/>
      <c r="C700" s="81">
        <f t="shared" si="382"/>
        <v>20</v>
      </c>
      <c r="D700" s="191"/>
      <c r="X700" s="89">
        <f t="shared" si="383"/>
        <v>0</v>
      </c>
      <c r="Y700" s="89">
        <f t="shared" si="383"/>
        <v>0</v>
      </c>
      <c r="Z700" s="89">
        <f t="shared" si="383"/>
        <v>0</v>
      </c>
      <c r="AA700" s="89">
        <f t="shared" si="383"/>
        <v>0</v>
      </c>
      <c r="AB700" s="89">
        <f t="shared" si="383"/>
        <v>0</v>
      </c>
      <c r="AC700" s="89">
        <f t="shared" si="383"/>
        <v>0</v>
      </c>
      <c r="AD700" s="89">
        <f t="shared" si="383"/>
        <v>0</v>
      </c>
      <c r="AE700" s="89">
        <f t="shared" si="383"/>
        <v>0</v>
      </c>
      <c r="AF700" s="89">
        <f t="shared" si="383"/>
        <v>0</v>
      </c>
      <c r="AG700" s="89">
        <f t="shared" si="384"/>
        <v>0</v>
      </c>
      <c r="AH700" s="89">
        <f t="shared" si="384"/>
        <v>0</v>
      </c>
      <c r="AI700" s="89">
        <f t="shared" si="384"/>
        <v>0</v>
      </c>
      <c r="AJ700" s="89">
        <f t="shared" si="384"/>
        <v>0</v>
      </c>
      <c r="AK700" s="89">
        <f t="shared" si="384"/>
        <v>0</v>
      </c>
      <c r="AL700" s="89">
        <f t="shared" si="384"/>
        <v>0</v>
      </c>
      <c r="AM700" s="89">
        <f t="shared" si="384"/>
        <v>0</v>
      </c>
      <c r="AN700" s="89">
        <f t="shared" si="384"/>
        <v>0</v>
      </c>
      <c r="AO700" s="89">
        <f t="shared" si="384"/>
        <v>0</v>
      </c>
      <c r="AP700" s="89">
        <f t="shared" si="384"/>
        <v>0</v>
      </c>
      <c r="AQ700" s="89">
        <f t="shared" si="384"/>
        <v>0</v>
      </c>
      <c r="AR700" s="649">
        <f t="shared" si="384"/>
        <v>0</v>
      </c>
      <c r="AS700" s="89">
        <f t="shared" si="381"/>
        <v>0</v>
      </c>
    </row>
    <row r="701" spans="2:45" hidden="1" outlineLevel="1">
      <c r="B701" s="648"/>
      <c r="C701" s="81">
        <f t="shared" si="382"/>
        <v>21</v>
      </c>
      <c r="D701" s="191"/>
      <c r="X701" s="89"/>
      <c r="Y701" s="89">
        <f t="shared" si="383"/>
        <v>0</v>
      </c>
      <c r="Z701" s="89">
        <f t="shared" si="383"/>
        <v>0</v>
      </c>
      <c r="AA701" s="89">
        <f t="shared" si="383"/>
        <v>0</v>
      </c>
      <c r="AB701" s="89">
        <f t="shared" si="383"/>
        <v>0</v>
      </c>
      <c r="AC701" s="89">
        <f t="shared" si="383"/>
        <v>0</v>
      </c>
      <c r="AD701" s="89">
        <f t="shared" si="383"/>
        <v>0</v>
      </c>
      <c r="AE701" s="89">
        <f t="shared" si="383"/>
        <v>0</v>
      </c>
      <c r="AF701" s="89">
        <f t="shared" si="383"/>
        <v>0</v>
      </c>
      <c r="AG701" s="89">
        <f t="shared" si="384"/>
        <v>0</v>
      </c>
      <c r="AH701" s="89">
        <f t="shared" si="384"/>
        <v>0</v>
      </c>
      <c r="AI701" s="89">
        <f t="shared" si="384"/>
        <v>0</v>
      </c>
      <c r="AJ701" s="89">
        <f t="shared" si="384"/>
        <v>0</v>
      </c>
      <c r="AK701" s="89">
        <f t="shared" si="384"/>
        <v>0</v>
      </c>
      <c r="AL701" s="89">
        <f t="shared" si="384"/>
        <v>0</v>
      </c>
      <c r="AM701" s="89">
        <f t="shared" si="384"/>
        <v>0</v>
      </c>
      <c r="AN701" s="89">
        <f t="shared" si="384"/>
        <v>0</v>
      </c>
      <c r="AO701" s="89">
        <f t="shared" si="384"/>
        <v>0</v>
      </c>
      <c r="AP701" s="89">
        <f t="shared" si="384"/>
        <v>0</v>
      </c>
      <c r="AQ701" s="89">
        <f t="shared" si="384"/>
        <v>0</v>
      </c>
      <c r="AR701" s="649">
        <f t="shared" si="384"/>
        <v>0</v>
      </c>
      <c r="AS701" s="89">
        <f t="shared" si="381"/>
        <v>0</v>
      </c>
    </row>
    <row r="702" spans="2:45" hidden="1" outlineLevel="1">
      <c r="B702" s="648"/>
      <c r="C702" s="81">
        <f t="shared" si="382"/>
        <v>22</v>
      </c>
      <c r="D702" s="191"/>
      <c r="X702" s="89"/>
      <c r="Y702" s="89"/>
      <c r="Z702" s="89">
        <f t="shared" si="383"/>
        <v>0</v>
      </c>
      <c r="AA702" s="89">
        <f t="shared" si="383"/>
        <v>0</v>
      </c>
      <c r="AB702" s="89">
        <f t="shared" si="383"/>
        <v>0</v>
      </c>
      <c r="AC702" s="89">
        <f t="shared" si="383"/>
        <v>0</v>
      </c>
      <c r="AD702" s="89">
        <f t="shared" si="383"/>
        <v>0</v>
      </c>
      <c r="AE702" s="89">
        <f t="shared" si="383"/>
        <v>0</v>
      </c>
      <c r="AF702" s="89">
        <f t="shared" si="383"/>
        <v>0</v>
      </c>
      <c r="AG702" s="89">
        <f t="shared" si="384"/>
        <v>0</v>
      </c>
      <c r="AH702" s="89">
        <f t="shared" si="384"/>
        <v>0</v>
      </c>
      <c r="AI702" s="89">
        <f t="shared" si="384"/>
        <v>0</v>
      </c>
      <c r="AJ702" s="89">
        <f t="shared" si="384"/>
        <v>0</v>
      </c>
      <c r="AK702" s="89">
        <f t="shared" si="384"/>
        <v>0</v>
      </c>
      <c r="AL702" s="89">
        <f t="shared" si="384"/>
        <v>0</v>
      </c>
      <c r="AM702" s="89">
        <f t="shared" si="384"/>
        <v>0</v>
      </c>
      <c r="AN702" s="89">
        <f t="shared" si="384"/>
        <v>0</v>
      </c>
      <c r="AO702" s="89">
        <f t="shared" si="384"/>
        <v>0</v>
      </c>
      <c r="AP702" s="89">
        <f t="shared" si="384"/>
        <v>0</v>
      </c>
      <c r="AQ702" s="89">
        <f t="shared" si="384"/>
        <v>0</v>
      </c>
      <c r="AR702" s="649">
        <f t="shared" si="384"/>
        <v>0</v>
      </c>
      <c r="AS702" s="89">
        <f t="shared" si="381"/>
        <v>0</v>
      </c>
    </row>
    <row r="703" spans="2:45" hidden="1" outlineLevel="1">
      <c r="B703" s="648"/>
      <c r="C703" s="81">
        <f t="shared" si="382"/>
        <v>23</v>
      </c>
      <c r="D703" s="191"/>
      <c r="X703" s="89"/>
      <c r="Y703" s="89"/>
      <c r="Z703" s="89"/>
      <c r="AA703" s="89">
        <f t="shared" si="383"/>
        <v>0</v>
      </c>
      <c r="AB703" s="89">
        <f t="shared" si="383"/>
        <v>0</v>
      </c>
      <c r="AC703" s="89">
        <f t="shared" si="383"/>
        <v>0</v>
      </c>
      <c r="AD703" s="89">
        <f t="shared" si="383"/>
        <v>0</v>
      </c>
      <c r="AE703" s="89">
        <f t="shared" si="383"/>
        <v>0</v>
      </c>
      <c r="AF703" s="89">
        <f t="shared" si="383"/>
        <v>0</v>
      </c>
      <c r="AG703" s="89">
        <f t="shared" si="384"/>
        <v>0</v>
      </c>
      <c r="AH703" s="89">
        <f t="shared" si="384"/>
        <v>0</v>
      </c>
      <c r="AI703" s="89">
        <f t="shared" si="384"/>
        <v>0</v>
      </c>
      <c r="AJ703" s="89">
        <f t="shared" si="384"/>
        <v>0</v>
      </c>
      <c r="AK703" s="89">
        <f t="shared" si="384"/>
        <v>0</v>
      </c>
      <c r="AL703" s="89">
        <f t="shared" si="384"/>
        <v>0</v>
      </c>
      <c r="AM703" s="89">
        <f t="shared" si="384"/>
        <v>0</v>
      </c>
      <c r="AN703" s="89">
        <f t="shared" si="384"/>
        <v>0</v>
      </c>
      <c r="AO703" s="89">
        <f t="shared" si="384"/>
        <v>0</v>
      </c>
      <c r="AP703" s="89">
        <f t="shared" si="384"/>
        <v>0</v>
      </c>
      <c r="AQ703" s="89">
        <f t="shared" si="384"/>
        <v>0</v>
      </c>
      <c r="AR703" s="649">
        <f t="shared" si="384"/>
        <v>0</v>
      </c>
      <c r="AS703" s="89">
        <f t="shared" si="381"/>
        <v>0</v>
      </c>
    </row>
    <row r="704" spans="2:45" hidden="1" outlineLevel="1">
      <c r="B704" s="648"/>
      <c r="C704" s="81">
        <f t="shared" si="382"/>
        <v>24</v>
      </c>
      <c r="D704" s="191"/>
      <c r="X704" s="89"/>
      <c r="Y704" s="89"/>
      <c r="Z704" s="89"/>
      <c r="AA704" s="89"/>
      <c r="AB704" s="89">
        <f t="shared" si="383"/>
        <v>0</v>
      </c>
      <c r="AC704" s="89">
        <f t="shared" si="383"/>
        <v>0</v>
      </c>
      <c r="AD704" s="89">
        <f t="shared" si="383"/>
        <v>0</v>
      </c>
      <c r="AE704" s="89">
        <f t="shared" si="383"/>
        <v>0</v>
      </c>
      <c r="AF704" s="89">
        <f t="shared" si="383"/>
        <v>0</v>
      </c>
      <c r="AG704" s="89">
        <f t="shared" si="384"/>
        <v>0</v>
      </c>
      <c r="AH704" s="89">
        <f t="shared" si="384"/>
        <v>0</v>
      </c>
      <c r="AI704" s="89">
        <f t="shared" si="384"/>
        <v>0</v>
      </c>
      <c r="AJ704" s="89">
        <f t="shared" si="384"/>
        <v>0</v>
      </c>
      <c r="AK704" s="89">
        <f t="shared" si="384"/>
        <v>0</v>
      </c>
      <c r="AL704" s="89">
        <f t="shared" si="384"/>
        <v>0</v>
      </c>
      <c r="AM704" s="89">
        <f t="shared" si="384"/>
        <v>0</v>
      </c>
      <c r="AN704" s="89">
        <f t="shared" si="384"/>
        <v>0</v>
      </c>
      <c r="AO704" s="89">
        <f t="shared" si="384"/>
        <v>0</v>
      </c>
      <c r="AP704" s="89">
        <f t="shared" si="384"/>
        <v>0</v>
      </c>
      <c r="AQ704" s="89">
        <f t="shared" si="384"/>
        <v>0</v>
      </c>
      <c r="AR704" s="649">
        <f t="shared" si="384"/>
        <v>0</v>
      </c>
      <c r="AS704" s="89">
        <f t="shared" si="381"/>
        <v>0</v>
      </c>
    </row>
    <row r="705" spans="2:45" hidden="1" outlineLevel="1">
      <c r="B705" s="648"/>
      <c r="C705" s="81">
        <f t="shared" si="382"/>
        <v>25</v>
      </c>
      <c r="D705" s="191"/>
      <c r="X705" s="89"/>
      <c r="Y705" s="89"/>
      <c r="Z705" s="89"/>
      <c r="AA705" s="89"/>
      <c r="AB705" s="89"/>
      <c r="AC705" s="89">
        <f t="shared" si="383"/>
        <v>0</v>
      </c>
      <c r="AD705" s="89">
        <f t="shared" si="383"/>
        <v>0</v>
      </c>
      <c r="AE705" s="89">
        <f t="shared" si="383"/>
        <v>0</v>
      </c>
      <c r="AF705" s="89">
        <f t="shared" si="383"/>
        <v>0</v>
      </c>
      <c r="AG705" s="89">
        <f t="shared" si="384"/>
        <v>0</v>
      </c>
      <c r="AH705" s="89">
        <f t="shared" si="384"/>
        <v>0</v>
      </c>
      <c r="AI705" s="89">
        <f t="shared" si="384"/>
        <v>0</v>
      </c>
      <c r="AJ705" s="89">
        <f t="shared" si="384"/>
        <v>0</v>
      </c>
      <c r="AK705" s="89">
        <f t="shared" si="384"/>
        <v>0</v>
      </c>
      <c r="AL705" s="89">
        <f t="shared" si="384"/>
        <v>0</v>
      </c>
      <c r="AM705" s="89">
        <f t="shared" si="384"/>
        <v>0</v>
      </c>
      <c r="AN705" s="89">
        <f t="shared" si="384"/>
        <v>0</v>
      </c>
      <c r="AO705" s="89">
        <f t="shared" si="384"/>
        <v>0</v>
      </c>
      <c r="AP705" s="89">
        <f t="shared" si="384"/>
        <v>0</v>
      </c>
      <c r="AQ705" s="89">
        <f t="shared" si="384"/>
        <v>0</v>
      </c>
      <c r="AR705" s="649">
        <f t="shared" si="384"/>
        <v>0</v>
      </c>
      <c r="AS705" s="89">
        <f t="shared" si="381"/>
        <v>0</v>
      </c>
    </row>
    <row r="706" spans="2:45" hidden="1" outlineLevel="1">
      <c r="B706" s="648"/>
      <c r="C706" s="81">
        <f t="shared" si="382"/>
        <v>26</v>
      </c>
      <c r="D706" s="191"/>
      <c r="X706" s="89"/>
      <c r="Y706" s="89"/>
      <c r="Z706" s="89"/>
      <c r="AA706" s="89"/>
      <c r="AB706" s="89"/>
      <c r="AC706" s="89"/>
      <c r="AD706" s="89">
        <f t="shared" si="383"/>
        <v>0</v>
      </c>
      <c r="AE706" s="89">
        <f t="shared" si="383"/>
        <v>0</v>
      </c>
      <c r="AF706" s="89">
        <f t="shared" si="383"/>
        <v>0</v>
      </c>
      <c r="AG706" s="89">
        <f t="shared" si="384"/>
        <v>0</v>
      </c>
      <c r="AH706" s="89">
        <f t="shared" si="384"/>
        <v>0</v>
      </c>
      <c r="AI706" s="89">
        <f t="shared" si="384"/>
        <v>0</v>
      </c>
      <c r="AJ706" s="89">
        <f t="shared" si="384"/>
        <v>0</v>
      </c>
      <c r="AK706" s="89">
        <f t="shared" si="384"/>
        <v>0</v>
      </c>
      <c r="AL706" s="89">
        <f t="shared" si="384"/>
        <v>0</v>
      </c>
      <c r="AM706" s="89">
        <f t="shared" si="384"/>
        <v>0</v>
      </c>
      <c r="AN706" s="89">
        <f t="shared" si="384"/>
        <v>0</v>
      </c>
      <c r="AO706" s="89">
        <f t="shared" si="384"/>
        <v>0</v>
      </c>
      <c r="AP706" s="89">
        <f t="shared" si="384"/>
        <v>0</v>
      </c>
      <c r="AQ706" s="89">
        <f t="shared" si="384"/>
        <v>0</v>
      </c>
      <c r="AR706" s="649">
        <f t="shared" si="384"/>
        <v>0</v>
      </c>
      <c r="AS706" s="89">
        <f t="shared" si="381"/>
        <v>0</v>
      </c>
    </row>
    <row r="707" spans="2:45" hidden="1" outlineLevel="1">
      <c r="B707" s="648"/>
      <c r="C707" s="81">
        <f t="shared" si="382"/>
        <v>27</v>
      </c>
      <c r="D707" s="191"/>
      <c r="X707" s="89"/>
      <c r="Y707" s="89"/>
      <c r="Z707" s="89"/>
      <c r="AA707" s="89"/>
      <c r="AB707" s="89"/>
      <c r="AC707" s="89"/>
      <c r="AD707" s="89"/>
      <c r="AE707" s="89">
        <f t="shared" si="383"/>
        <v>0</v>
      </c>
      <c r="AF707" s="89">
        <f t="shared" si="383"/>
        <v>0</v>
      </c>
      <c r="AG707" s="89">
        <f t="shared" si="384"/>
        <v>0</v>
      </c>
      <c r="AH707" s="89">
        <f t="shared" si="384"/>
        <v>0</v>
      </c>
      <c r="AI707" s="89">
        <f t="shared" si="384"/>
        <v>0</v>
      </c>
      <c r="AJ707" s="89">
        <f t="shared" si="384"/>
        <v>0</v>
      </c>
      <c r="AK707" s="89">
        <f t="shared" si="384"/>
        <v>0</v>
      </c>
      <c r="AL707" s="89">
        <f t="shared" si="384"/>
        <v>0</v>
      </c>
      <c r="AM707" s="89">
        <f t="shared" si="384"/>
        <v>0</v>
      </c>
      <c r="AN707" s="89">
        <f t="shared" si="384"/>
        <v>0</v>
      </c>
      <c r="AO707" s="89">
        <f t="shared" si="384"/>
        <v>0</v>
      </c>
      <c r="AP707" s="89">
        <f t="shared" si="384"/>
        <v>0</v>
      </c>
      <c r="AQ707" s="89">
        <f t="shared" si="384"/>
        <v>0</v>
      </c>
      <c r="AR707" s="649">
        <f t="shared" si="384"/>
        <v>0</v>
      </c>
      <c r="AS707" s="89">
        <f t="shared" si="381"/>
        <v>0</v>
      </c>
    </row>
    <row r="708" spans="2:45" hidden="1" outlineLevel="1">
      <c r="B708" s="648"/>
      <c r="C708" s="81">
        <f t="shared" si="382"/>
        <v>28</v>
      </c>
      <c r="D708" s="191"/>
      <c r="X708" s="89"/>
      <c r="Y708" s="89"/>
      <c r="Z708" s="89"/>
      <c r="AA708" s="89"/>
      <c r="AB708" s="89"/>
      <c r="AC708" s="89"/>
      <c r="AD708" s="89"/>
      <c r="AE708" s="89"/>
      <c r="AF708" s="89">
        <f t="shared" si="383"/>
        <v>0</v>
      </c>
      <c r="AG708" s="89">
        <f t="shared" si="384"/>
        <v>0</v>
      </c>
      <c r="AH708" s="89">
        <f t="shared" si="384"/>
        <v>0</v>
      </c>
      <c r="AI708" s="89">
        <f t="shared" si="384"/>
        <v>0</v>
      </c>
      <c r="AJ708" s="89">
        <f t="shared" si="384"/>
        <v>0</v>
      </c>
      <c r="AK708" s="89">
        <f t="shared" si="384"/>
        <v>0</v>
      </c>
      <c r="AL708" s="89">
        <f t="shared" si="384"/>
        <v>0</v>
      </c>
      <c r="AM708" s="89">
        <f t="shared" si="384"/>
        <v>0</v>
      </c>
      <c r="AN708" s="89">
        <f t="shared" si="384"/>
        <v>0</v>
      </c>
      <c r="AO708" s="89">
        <f t="shared" si="384"/>
        <v>0</v>
      </c>
      <c r="AP708" s="89">
        <f t="shared" si="384"/>
        <v>0</v>
      </c>
      <c r="AQ708" s="89">
        <f t="shared" si="384"/>
        <v>0</v>
      </c>
      <c r="AR708" s="649">
        <f t="shared" si="384"/>
        <v>0</v>
      </c>
      <c r="AS708" s="89">
        <f t="shared" si="381"/>
        <v>0</v>
      </c>
    </row>
    <row r="709" spans="2:45" hidden="1" outlineLevel="1">
      <c r="B709" s="648"/>
      <c r="C709" s="81">
        <f t="shared" si="382"/>
        <v>29</v>
      </c>
      <c r="D709" s="191"/>
      <c r="X709" s="89"/>
      <c r="Y709" s="89"/>
      <c r="Z709" s="89"/>
      <c r="AA709" s="89"/>
      <c r="AB709" s="89"/>
      <c r="AC709" s="89"/>
      <c r="AD709" s="89"/>
      <c r="AE709" s="89"/>
      <c r="AF709" s="89"/>
      <c r="AG709" s="89">
        <f t="shared" si="384"/>
        <v>0</v>
      </c>
      <c r="AH709" s="89">
        <f t="shared" si="384"/>
        <v>0</v>
      </c>
      <c r="AI709" s="89">
        <f t="shared" si="384"/>
        <v>0</v>
      </c>
      <c r="AJ709" s="89">
        <f t="shared" si="384"/>
        <v>0</v>
      </c>
      <c r="AK709" s="89">
        <f t="shared" si="384"/>
        <v>0</v>
      </c>
      <c r="AL709" s="89">
        <f t="shared" si="384"/>
        <v>0</v>
      </c>
      <c r="AM709" s="89">
        <f t="shared" si="384"/>
        <v>0</v>
      </c>
      <c r="AN709" s="89">
        <f t="shared" si="384"/>
        <v>0</v>
      </c>
      <c r="AO709" s="89">
        <f t="shared" si="384"/>
        <v>0</v>
      </c>
      <c r="AP709" s="89">
        <f t="shared" si="384"/>
        <v>0</v>
      </c>
      <c r="AQ709" s="89">
        <f t="shared" si="384"/>
        <v>0</v>
      </c>
      <c r="AR709" s="649">
        <f t="shared" si="384"/>
        <v>0</v>
      </c>
      <c r="AS709" s="89">
        <f t="shared" si="381"/>
        <v>0</v>
      </c>
    </row>
    <row r="710" spans="2:45" hidden="1" outlineLevel="1">
      <c r="B710" s="648"/>
      <c r="C710" s="81">
        <f t="shared" si="382"/>
        <v>30</v>
      </c>
      <c r="D710" s="191"/>
      <c r="X710" s="89"/>
      <c r="Y710" s="89"/>
      <c r="Z710" s="89"/>
      <c r="AA710" s="89"/>
      <c r="AB710" s="89"/>
      <c r="AC710" s="89"/>
      <c r="AD710" s="89"/>
      <c r="AE710" s="89"/>
      <c r="AF710" s="89"/>
      <c r="AG710" s="89"/>
      <c r="AH710" s="89">
        <f t="shared" si="384"/>
        <v>0</v>
      </c>
      <c r="AI710" s="89">
        <f t="shared" si="384"/>
        <v>0</v>
      </c>
      <c r="AJ710" s="89">
        <f t="shared" si="384"/>
        <v>0</v>
      </c>
      <c r="AK710" s="89">
        <f t="shared" si="384"/>
        <v>0</v>
      </c>
      <c r="AL710" s="89">
        <f t="shared" si="384"/>
        <v>0</v>
      </c>
      <c r="AM710" s="89">
        <f t="shared" si="384"/>
        <v>0</v>
      </c>
      <c r="AN710" s="89">
        <f t="shared" si="384"/>
        <v>0</v>
      </c>
      <c r="AO710" s="89">
        <f t="shared" si="384"/>
        <v>0</v>
      </c>
      <c r="AP710" s="89">
        <f t="shared" si="384"/>
        <v>0</v>
      </c>
      <c r="AQ710" s="89">
        <f t="shared" si="384"/>
        <v>0</v>
      </c>
      <c r="AR710" s="649">
        <f t="shared" si="384"/>
        <v>0</v>
      </c>
      <c r="AS710" s="89">
        <f t="shared" si="381"/>
        <v>0</v>
      </c>
    </row>
    <row r="711" spans="2:45" hidden="1" outlineLevel="1">
      <c r="B711" s="648"/>
      <c r="C711" s="81">
        <f t="shared" si="382"/>
        <v>31</v>
      </c>
      <c r="D711" s="191"/>
      <c r="X711" s="89"/>
      <c r="Y711" s="89"/>
      <c r="Z711" s="89"/>
      <c r="AA711" s="89"/>
      <c r="AB711" s="89"/>
      <c r="AC711" s="89"/>
      <c r="AD711" s="89"/>
      <c r="AE711" s="89"/>
      <c r="AF711" s="89"/>
      <c r="AG711" s="89"/>
      <c r="AH711" s="89"/>
      <c r="AI711" s="89">
        <f>AH710</f>
        <v>0</v>
      </c>
      <c r="AJ711" s="89">
        <f t="shared" si="384"/>
        <v>0</v>
      </c>
      <c r="AK711" s="89">
        <f t="shared" si="384"/>
        <v>0</v>
      </c>
      <c r="AL711" s="89">
        <f t="shared" si="384"/>
        <v>0</v>
      </c>
      <c r="AM711" s="89">
        <f t="shared" si="384"/>
        <v>0</v>
      </c>
      <c r="AN711" s="89">
        <f t="shared" si="384"/>
        <v>0</v>
      </c>
      <c r="AO711" s="89">
        <f t="shared" si="384"/>
        <v>0</v>
      </c>
      <c r="AP711" s="89">
        <f t="shared" si="384"/>
        <v>0</v>
      </c>
      <c r="AQ711" s="89">
        <f t="shared" si="384"/>
        <v>0</v>
      </c>
      <c r="AR711" s="649">
        <f t="shared" si="384"/>
        <v>0</v>
      </c>
      <c r="AS711" s="89">
        <f>SUM(E711:AR711)</f>
        <v>0</v>
      </c>
    </row>
    <row r="712" spans="2:45" hidden="1" outlineLevel="1">
      <c r="B712" s="648"/>
      <c r="C712" s="81">
        <f t="shared" si="382"/>
        <v>32</v>
      </c>
      <c r="D712" s="191"/>
      <c r="X712" s="89"/>
      <c r="Y712" s="89"/>
      <c r="Z712" s="89"/>
      <c r="AA712" s="89"/>
      <c r="AB712" s="89"/>
      <c r="AC712" s="89"/>
      <c r="AD712" s="89"/>
      <c r="AE712" s="89"/>
      <c r="AF712" s="89"/>
      <c r="AG712" s="89"/>
      <c r="AH712" s="89"/>
      <c r="AI712" s="89"/>
      <c r="AJ712" s="89">
        <f>AI711</f>
        <v>0</v>
      </c>
      <c r="AK712" s="89">
        <f t="shared" si="384"/>
        <v>0</v>
      </c>
      <c r="AL712" s="89">
        <f t="shared" si="384"/>
        <v>0</v>
      </c>
      <c r="AM712" s="89">
        <f t="shared" si="384"/>
        <v>0</v>
      </c>
      <c r="AN712" s="89">
        <f t="shared" si="384"/>
        <v>0</v>
      </c>
      <c r="AO712" s="89">
        <f t="shared" si="384"/>
        <v>0</v>
      </c>
      <c r="AP712" s="89">
        <f t="shared" si="384"/>
        <v>0</v>
      </c>
      <c r="AQ712" s="89">
        <f t="shared" si="384"/>
        <v>0</v>
      </c>
      <c r="AR712" s="649">
        <f t="shared" si="384"/>
        <v>0</v>
      </c>
      <c r="AS712" s="89">
        <f t="shared" ref="AS712:AS720" si="385">SUM(E712:AR712)</f>
        <v>0</v>
      </c>
    </row>
    <row r="713" spans="2:45" hidden="1" outlineLevel="1">
      <c r="B713" s="648"/>
      <c r="C713" s="81">
        <f t="shared" si="382"/>
        <v>33</v>
      </c>
      <c r="D713" s="191"/>
      <c r="X713" s="89"/>
      <c r="Y713" s="89"/>
      <c r="Z713" s="89"/>
      <c r="AA713" s="89"/>
      <c r="AB713" s="89"/>
      <c r="AC713" s="89"/>
      <c r="AD713" s="89"/>
      <c r="AE713" s="89"/>
      <c r="AF713" s="89"/>
      <c r="AG713" s="89"/>
      <c r="AH713" s="89"/>
      <c r="AI713" s="89"/>
      <c r="AJ713" s="89"/>
      <c r="AK713" s="89">
        <f>AJ712</f>
        <v>0</v>
      </c>
      <c r="AL713" s="89">
        <f t="shared" si="384"/>
        <v>0</v>
      </c>
      <c r="AM713" s="89">
        <f t="shared" si="384"/>
        <v>0</v>
      </c>
      <c r="AN713" s="89">
        <f t="shared" si="384"/>
        <v>0</v>
      </c>
      <c r="AO713" s="89">
        <f t="shared" si="384"/>
        <v>0</v>
      </c>
      <c r="AP713" s="89">
        <f t="shared" si="384"/>
        <v>0</v>
      </c>
      <c r="AQ713" s="89">
        <f t="shared" si="384"/>
        <v>0</v>
      </c>
      <c r="AR713" s="649">
        <f t="shared" si="384"/>
        <v>0</v>
      </c>
      <c r="AS713" s="89">
        <f t="shared" si="385"/>
        <v>0</v>
      </c>
    </row>
    <row r="714" spans="2:45" hidden="1" outlineLevel="1">
      <c r="B714" s="648"/>
      <c r="C714" s="81">
        <f t="shared" si="382"/>
        <v>34</v>
      </c>
      <c r="D714" s="191"/>
      <c r="X714" s="89"/>
      <c r="Y714" s="89"/>
      <c r="Z714" s="89"/>
      <c r="AA714" s="89"/>
      <c r="AB714" s="89"/>
      <c r="AC714" s="89"/>
      <c r="AD714" s="89"/>
      <c r="AE714" s="89"/>
      <c r="AF714" s="89"/>
      <c r="AG714" s="89"/>
      <c r="AH714" s="89"/>
      <c r="AI714" s="89"/>
      <c r="AJ714" s="89"/>
      <c r="AK714" s="89"/>
      <c r="AL714" s="89">
        <f>AK713</f>
        <v>0</v>
      </c>
      <c r="AM714" s="89">
        <f t="shared" si="384"/>
        <v>0</v>
      </c>
      <c r="AN714" s="89">
        <f t="shared" si="384"/>
        <v>0</v>
      </c>
      <c r="AO714" s="89">
        <f t="shared" si="384"/>
        <v>0</v>
      </c>
      <c r="AP714" s="89">
        <f t="shared" si="384"/>
        <v>0</v>
      </c>
      <c r="AQ714" s="89">
        <f t="shared" si="384"/>
        <v>0</v>
      </c>
      <c r="AR714" s="649">
        <f t="shared" si="384"/>
        <v>0</v>
      </c>
      <c r="AS714" s="89">
        <f t="shared" si="385"/>
        <v>0</v>
      </c>
    </row>
    <row r="715" spans="2:45" hidden="1" outlineLevel="1">
      <c r="B715" s="648"/>
      <c r="C715" s="81">
        <f t="shared" si="382"/>
        <v>35</v>
      </c>
      <c r="D715" s="191"/>
      <c r="X715" s="89"/>
      <c r="Y715" s="89"/>
      <c r="Z715" s="89"/>
      <c r="AA715" s="89"/>
      <c r="AB715" s="89"/>
      <c r="AC715" s="89"/>
      <c r="AD715" s="89"/>
      <c r="AE715" s="89"/>
      <c r="AF715" s="89"/>
      <c r="AG715" s="89"/>
      <c r="AH715" s="89"/>
      <c r="AI715" s="89"/>
      <c r="AJ715" s="89"/>
      <c r="AK715" s="89"/>
      <c r="AL715" s="89"/>
      <c r="AM715" s="89">
        <f>AL714</f>
        <v>0</v>
      </c>
      <c r="AN715" s="89">
        <f t="shared" si="384"/>
        <v>0</v>
      </c>
      <c r="AO715" s="89">
        <f t="shared" si="384"/>
        <v>0</v>
      </c>
      <c r="AP715" s="89">
        <f t="shared" si="384"/>
        <v>0</v>
      </c>
      <c r="AQ715" s="89">
        <f t="shared" si="384"/>
        <v>0</v>
      </c>
      <c r="AR715" s="649">
        <f t="shared" si="384"/>
        <v>0</v>
      </c>
      <c r="AS715" s="89">
        <f t="shared" si="385"/>
        <v>0</v>
      </c>
    </row>
    <row r="716" spans="2:45" hidden="1" outlineLevel="1">
      <c r="B716" s="648"/>
      <c r="C716" s="81">
        <f t="shared" si="382"/>
        <v>36</v>
      </c>
      <c r="D716" s="191"/>
      <c r="X716" s="89"/>
      <c r="Y716" s="89"/>
      <c r="Z716" s="89"/>
      <c r="AA716" s="89"/>
      <c r="AB716" s="89"/>
      <c r="AC716" s="89"/>
      <c r="AD716" s="89"/>
      <c r="AE716" s="89"/>
      <c r="AF716" s="89"/>
      <c r="AG716" s="89"/>
      <c r="AH716" s="89"/>
      <c r="AI716" s="89"/>
      <c r="AJ716" s="89"/>
      <c r="AK716" s="89"/>
      <c r="AL716" s="89"/>
      <c r="AM716" s="89"/>
      <c r="AN716" s="89">
        <f>AM715</f>
        <v>0</v>
      </c>
      <c r="AO716" s="89">
        <f t="shared" si="384"/>
        <v>0</v>
      </c>
      <c r="AP716" s="89">
        <f t="shared" si="384"/>
        <v>0</v>
      </c>
      <c r="AQ716" s="89">
        <f t="shared" si="384"/>
        <v>0</v>
      </c>
      <c r="AR716" s="649">
        <f t="shared" si="384"/>
        <v>0</v>
      </c>
      <c r="AS716" s="89">
        <f t="shared" si="385"/>
        <v>0</v>
      </c>
    </row>
    <row r="717" spans="2:45" hidden="1" outlineLevel="1">
      <c r="B717" s="648"/>
      <c r="C717" s="81">
        <f t="shared" si="382"/>
        <v>37</v>
      </c>
      <c r="D717" s="191"/>
      <c r="X717" s="89"/>
      <c r="Y717" s="89"/>
      <c r="Z717" s="89"/>
      <c r="AA717" s="89"/>
      <c r="AB717" s="89"/>
      <c r="AC717" s="89"/>
      <c r="AD717" s="89"/>
      <c r="AE717" s="89"/>
      <c r="AF717" s="89"/>
      <c r="AG717" s="89"/>
      <c r="AH717" s="89"/>
      <c r="AI717" s="89"/>
      <c r="AJ717" s="89"/>
      <c r="AK717" s="89"/>
      <c r="AL717" s="89"/>
      <c r="AM717" s="89"/>
      <c r="AN717" s="89"/>
      <c r="AO717" s="89">
        <f>AN716</f>
        <v>0</v>
      </c>
      <c r="AP717" s="89">
        <f t="shared" si="384"/>
        <v>0</v>
      </c>
      <c r="AQ717" s="89">
        <f t="shared" si="384"/>
        <v>0</v>
      </c>
      <c r="AR717" s="649">
        <f t="shared" si="384"/>
        <v>0</v>
      </c>
      <c r="AS717" s="89">
        <f t="shared" si="385"/>
        <v>0</v>
      </c>
    </row>
    <row r="718" spans="2:45" hidden="1" outlineLevel="1">
      <c r="B718" s="648"/>
      <c r="C718" s="81">
        <f t="shared" si="382"/>
        <v>38</v>
      </c>
      <c r="D718" s="191"/>
      <c r="X718" s="89"/>
      <c r="Y718" s="89"/>
      <c r="Z718" s="89"/>
      <c r="AA718" s="89"/>
      <c r="AB718" s="89"/>
      <c r="AC718" s="89"/>
      <c r="AD718" s="89"/>
      <c r="AE718" s="89"/>
      <c r="AF718" s="89"/>
      <c r="AG718" s="89"/>
      <c r="AH718" s="89"/>
      <c r="AI718" s="89"/>
      <c r="AJ718" s="89"/>
      <c r="AK718" s="89"/>
      <c r="AL718" s="89"/>
      <c r="AM718" s="89"/>
      <c r="AN718" s="89"/>
      <c r="AO718" s="89"/>
      <c r="AP718" s="89">
        <f>AO717</f>
        <v>0</v>
      </c>
      <c r="AQ718" s="89">
        <f t="shared" si="384"/>
        <v>0</v>
      </c>
      <c r="AR718" s="649">
        <f t="shared" si="384"/>
        <v>0</v>
      </c>
      <c r="AS718" s="89">
        <f t="shared" si="385"/>
        <v>0</v>
      </c>
    </row>
    <row r="719" spans="2:45" hidden="1" outlineLevel="1">
      <c r="B719" s="648"/>
      <c r="C719" s="81">
        <f t="shared" si="382"/>
        <v>39</v>
      </c>
      <c r="D719" s="191"/>
      <c r="X719" s="89"/>
      <c r="Y719" s="89"/>
      <c r="Z719" s="89"/>
      <c r="AA719" s="89"/>
      <c r="AB719" s="89"/>
      <c r="AC719" s="89"/>
      <c r="AD719" s="89"/>
      <c r="AE719" s="89"/>
      <c r="AF719" s="89"/>
      <c r="AG719" s="89"/>
      <c r="AH719" s="89"/>
      <c r="AI719" s="89"/>
      <c r="AJ719" s="89"/>
      <c r="AK719" s="89"/>
      <c r="AL719" s="89"/>
      <c r="AM719" s="89"/>
      <c r="AN719" s="89"/>
      <c r="AO719" s="89"/>
      <c r="AP719" s="89"/>
      <c r="AQ719" s="89">
        <f>AP718</f>
        <v>0</v>
      </c>
      <c r="AR719" s="649">
        <f>AQ718</f>
        <v>0</v>
      </c>
      <c r="AS719" s="89">
        <f t="shared" si="385"/>
        <v>0</v>
      </c>
    </row>
    <row r="720" spans="2:45" hidden="1" outlineLevel="1">
      <c r="B720" s="650"/>
      <c r="C720" s="126">
        <f t="shared" si="382"/>
        <v>40</v>
      </c>
      <c r="D720" s="247"/>
      <c r="E720" s="148"/>
      <c r="F720" s="148"/>
      <c r="G720" s="148"/>
      <c r="H720" s="148"/>
      <c r="I720" s="148"/>
      <c r="J720" s="148"/>
      <c r="K720" s="148"/>
      <c r="L720" s="148"/>
      <c r="M720" s="148"/>
      <c r="N720" s="148"/>
      <c r="O720" s="148"/>
      <c r="P720" s="148"/>
      <c r="Q720" s="148"/>
      <c r="R720" s="148"/>
      <c r="S720" s="148"/>
      <c r="T720" s="148"/>
      <c r="U720" s="148"/>
      <c r="V720" s="148"/>
      <c r="W720" s="148"/>
      <c r="X720" s="603"/>
      <c r="Y720" s="603"/>
      <c r="Z720" s="603"/>
      <c r="AA720" s="603"/>
      <c r="AB720" s="603"/>
      <c r="AC720" s="603"/>
      <c r="AD720" s="603"/>
      <c r="AE720" s="603"/>
      <c r="AF720" s="603"/>
      <c r="AG720" s="603"/>
      <c r="AH720" s="603"/>
      <c r="AI720" s="603"/>
      <c r="AJ720" s="603"/>
      <c r="AK720" s="603"/>
      <c r="AL720" s="603"/>
      <c r="AM720" s="603"/>
      <c r="AN720" s="603"/>
      <c r="AO720" s="603"/>
      <c r="AP720" s="603"/>
      <c r="AQ720" s="603"/>
      <c r="AR720" s="651">
        <f>AQ719</f>
        <v>0</v>
      </c>
      <c r="AS720" s="89">
        <f t="shared" si="385"/>
        <v>0</v>
      </c>
    </row>
    <row r="721" spans="1:48">
      <c r="E721" s="89"/>
      <c r="F721" s="89"/>
      <c r="G721" s="89"/>
      <c r="H721" s="89"/>
      <c r="I721" s="89"/>
      <c r="J721" s="89"/>
      <c r="K721" s="89"/>
      <c r="L721" s="89"/>
      <c r="M721" s="89"/>
      <c r="N721" s="89"/>
      <c r="O721" s="89"/>
      <c r="P721" s="89"/>
      <c r="Q721" s="89"/>
      <c r="R721" s="89"/>
      <c r="S721" s="89"/>
      <c r="T721" s="89"/>
      <c r="U721" s="89"/>
      <c r="V721" s="89"/>
      <c r="W721" s="89"/>
      <c r="X721" s="89"/>
      <c r="Y721" s="89"/>
      <c r="Z721" s="89"/>
      <c r="AA721" s="89"/>
      <c r="AB721" s="89"/>
      <c r="AC721" s="89"/>
      <c r="AD721" s="89"/>
      <c r="AE721" s="89"/>
      <c r="AF721" s="89"/>
      <c r="AG721" s="89"/>
      <c r="AH721" s="89"/>
      <c r="AI721" s="89"/>
      <c r="AJ721" s="89"/>
      <c r="AK721" s="89"/>
      <c r="AL721" s="89"/>
      <c r="AM721" s="89"/>
      <c r="AN721" s="89"/>
      <c r="AO721" s="89"/>
      <c r="AP721" s="89"/>
      <c r="AQ721" s="89"/>
      <c r="AR721" s="89"/>
    </row>
    <row r="722" spans="1:48">
      <c r="A722" s="66" t="s">
        <v>433</v>
      </c>
      <c r="B722" s="82" t="s">
        <v>1000</v>
      </c>
      <c r="C722" s="83"/>
      <c r="D722" s="153"/>
      <c r="E722" s="85"/>
      <c r="F722" s="85"/>
      <c r="G722" s="85"/>
      <c r="H722" s="85"/>
      <c r="I722" s="85"/>
      <c r="J722" s="85"/>
      <c r="K722" s="85"/>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row>
    <row r="723" spans="1:48">
      <c r="B723" s="679" t="s">
        <v>684</v>
      </c>
      <c r="C723" s="262" t="s">
        <v>581</v>
      </c>
      <c r="D723" s="680"/>
      <c r="E723" s="681">
        <f>SUM(E724:E728)</f>
        <v>116.1909755061948</v>
      </c>
      <c r="F723" s="681">
        <f t="shared" ref="F723:AR723" si="386">SUM(F724:F728)</f>
        <v>116.1909755061948</v>
      </c>
      <c r="G723" s="681">
        <f t="shared" si="386"/>
        <v>116.19097550619477</v>
      </c>
      <c r="H723" s="681">
        <f t="shared" si="386"/>
        <v>116.19097550619477</v>
      </c>
      <c r="I723" s="681">
        <f t="shared" si="386"/>
        <v>116.19096599174028</v>
      </c>
      <c r="J723" s="681">
        <f t="shared" si="386"/>
        <v>116.19096599174026</v>
      </c>
      <c r="K723" s="681">
        <f t="shared" si="386"/>
        <v>116.19096599174026</v>
      </c>
      <c r="L723" s="681">
        <f t="shared" si="386"/>
        <v>0</v>
      </c>
      <c r="M723" s="681">
        <f t="shared" si="386"/>
        <v>0</v>
      </c>
      <c r="N723" s="681">
        <f t="shared" si="386"/>
        <v>0</v>
      </c>
      <c r="O723" s="681">
        <f t="shared" si="386"/>
        <v>0</v>
      </c>
      <c r="P723" s="681">
        <f t="shared" si="386"/>
        <v>0</v>
      </c>
      <c r="Q723" s="681">
        <f t="shared" si="386"/>
        <v>0</v>
      </c>
      <c r="R723" s="681">
        <f t="shared" si="386"/>
        <v>0</v>
      </c>
      <c r="S723" s="681">
        <f t="shared" si="386"/>
        <v>0</v>
      </c>
      <c r="T723" s="681">
        <f t="shared" si="386"/>
        <v>0</v>
      </c>
      <c r="U723" s="681">
        <f t="shared" si="386"/>
        <v>0</v>
      </c>
      <c r="V723" s="681">
        <f t="shared" si="386"/>
        <v>0</v>
      </c>
      <c r="W723" s="681">
        <f t="shared" si="386"/>
        <v>0</v>
      </c>
      <c r="X723" s="681">
        <f t="shared" si="386"/>
        <v>0</v>
      </c>
      <c r="Y723" s="681">
        <f t="shared" si="386"/>
        <v>0</v>
      </c>
      <c r="Z723" s="681">
        <f t="shared" si="386"/>
        <v>0</v>
      </c>
      <c r="AA723" s="681">
        <f t="shared" si="386"/>
        <v>0</v>
      </c>
      <c r="AB723" s="681">
        <f t="shared" si="386"/>
        <v>0</v>
      </c>
      <c r="AC723" s="681">
        <f t="shared" si="386"/>
        <v>0</v>
      </c>
      <c r="AD723" s="681">
        <f t="shared" si="386"/>
        <v>0</v>
      </c>
      <c r="AE723" s="681">
        <f t="shared" si="386"/>
        <v>0</v>
      </c>
      <c r="AF723" s="681">
        <f t="shared" si="386"/>
        <v>0</v>
      </c>
      <c r="AG723" s="681">
        <f t="shared" si="386"/>
        <v>0</v>
      </c>
      <c r="AH723" s="681">
        <f t="shared" si="386"/>
        <v>0</v>
      </c>
      <c r="AI723" s="681">
        <f t="shared" si="386"/>
        <v>0</v>
      </c>
      <c r="AJ723" s="681">
        <f t="shared" si="386"/>
        <v>0</v>
      </c>
      <c r="AK723" s="681">
        <f t="shared" si="386"/>
        <v>0</v>
      </c>
      <c r="AL723" s="681">
        <f t="shared" si="386"/>
        <v>0</v>
      </c>
      <c r="AM723" s="681">
        <f t="shared" si="386"/>
        <v>0</v>
      </c>
      <c r="AN723" s="681">
        <f t="shared" si="386"/>
        <v>0</v>
      </c>
      <c r="AO723" s="681">
        <f t="shared" si="386"/>
        <v>0</v>
      </c>
      <c r="AP723" s="681">
        <f t="shared" si="386"/>
        <v>0</v>
      </c>
      <c r="AQ723" s="681">
        <f t="shared" si="386"/>
        <v>0</v>
      </c>
      <c r="AR723" s="681">
        <f t="shared" si="386"/>
        <v>0</v>
      </c>
      <c r="AS723" s="682">
        <f t="shared" ref="AS723:AS740" si="387">SUM(E723:AR723)</f>
        <v>813.33680000000004</v>
      </c>
    </row>
    <row r="724" spans="1:48">
      <c r="B724" s="216" t="s">
        <v>392</v>
      </c>
      <c r="C724" s="81" t="s">
        <v>581</v>
      </c>
      <c r="D724" s="572"/>
      <c r="E724" s="392">
        <f>IFERROR(Opex!E21/Premissas!$D$28,0)</f>
        <v>0</v>
      </c>
      <c r="F724" s="392">
        <f>IFERROR(Opex!F21/Premissas!$D$28,0)</f>
        <v>0</v>
      </c>
      <c r="G724" s="392">
        <f>IFERROR(Opex!G21/Premissas!$D$28,0)</f>
        <v>0</v>
      </c>
      <c r="H724" s="392">
        <f>IFERROR(Opex!H21/Premissas!$D$28,0)</f>
        <v>0</v>
      </c>
      <c r="I724" s="392">
        <f>IFERROR(Opex!I21/Premissas!$D$28,0)</f>
        <v>0</v>
      </c>
      <c r="J724" s="392">
        <f>IFERROR(Opex!J21/Premissas!$D$28,0)</f>
        <v>0</v>
      </c>
      <c r="K724" s="392">
        <f>IFERROR(Opex!K21/Premissas!$D$28,0)</f>
        <v>0</v>
      </c>
      <c r="L724" s="392">
        <f>IFERROR(Opex!L21/Premissas!$D$28,0)</f>
        <v>0</v>
      </c>
      <c r="M724" s="392">
        <f>IFERROR(Opex!M21/Premissas!$D$28,0)</f>
        <v>0</v>
      </c>
      <c r="N724" s="392">
        <f>IFERROR(Opex!N21/Premissas!$D$28,0)</f>
        <v>0</v>
      </c>
      <c r="O724" s="392">
        <f>IFERROR(Opex!O21/Premissas!$D$28,0)</f>
        <v>0</v>
      </c>
      <c r="P724" s="392">
        <f>IFERROR(Opex!P21/Premissas!$D$28,0)</f>
        <v>0</v>
      </c>
      <c r="Q724" s="392">
        <f>IFERROR(Opex!Q21/Premissas!$D$28,0)</f>
        <v>0</v>
      </c>
      <c r="R724" s="392">
        <f>IFERROR(Opex!R21/Premissas!$D$28,0)</f>
        <v>0</v>
      </c>
      <c r="S724" s="392">
        <f>IFERROR(Opex!S21/Premissas!$D$28,0)</f>
        <v>0</v>
      </c>
      <c r="T724" s="392">
        <f>IFERROR(Opex!T21/Premissas!$D$28,0)</f>
        <v>0</v>
      </c>
      <c r="U724" s="392">
        <f>IFERROR(Opex!U21/Premissas!$D$28,0)</f>
        <v>0</v>
      </c>
      <c r="V724" s="392">
        <f>IFERROR(Opex!V21/Premissas!$D$28,0)</f>
        <v>0</v>
      </c>
      <c r="W724" s="392">
        <f>IFERROR(Opex!W21/Premissas!$D$28,0)</f>
        <v>0</v>
      </c>
      <c r="X724" s="392">
        <f>IFERROR(Opex!X21/Premissas!$D$28,0)</f>
        <v>0</v>
      </c>
      <c r="Y724" s="392">
        <f>IFERROR(Opex!Y21/Premissas!$D$28,0)</f>
        <v>0</v>
      </c>
      <c r="Z724" s="392">
        <f>IFERROR(Opex!Z21/Premissas!$D$28,0)</f>
        <v>0</v>
      </c>
      <c r="AA724" s="392">
        <f>IFERROR(Opex!AA21/Premissas!$D$28,0)</f>
        <v>0</v>
      </c>
      <c r="AB724" s="392">
        <f>IFERROR(Opex!AB21/Premissas!$D$28,0)</f>
        <v>0</v>
      </c>
      <c r="AC724" s="392">
        <f>IFERROR(Opex!AC21/Premissas!$D$28,0)</f>
        <v>0</v>
      </c>
      <c r="AD724" s="392">
        <f>IFERROR(Opex!AD21/Premissas!$D$28,0)</f>
        <v>0</v>
      </c>
      <c r="AE724" s="392">
        <f>IFERROR(Opex!AE21/Premissas!$D$28,0)</f>
        <v>0</v>
      </c>
      <c r="AF724" s="392">
        <f>IFERROR(Opex!AF21/Premissas!$D$28,0)</f>
        <v>0</v>
      </c>
      <c r="AG724" s="392">
        <f>IFERROR(Opex!AG21/Premissas!$D$28,0)</f>
        <v>0</v>
      </c>
      <c r="AH724" s="392">
        <f>IFERROR(Opex!AH21/Premissas!$D$28,0)</f>
        <v>0</v>
      </c>
      <c r="AI724" s="392">
        <f>IFERROR(Opex!AI21/Premissas!$D$28,0)</f>
        <v>0</v>
      </c>
      <c r="AJ724" s="392">
        <f>IFERROR(Opex!AJ21/Premissas!$D$28,0)</f>
        <v>0</v>
      </c>
      <c r="AK724" s="392">
        <f>IFERROR(Opex!AK21/Premissas!$D$28,0)</f>
        <v>0</v>
      </c>
      <c r="AL724" s="392">
        <f>IFERROR(Opex!AL21/Premissas!$D$28,0)</f>
        <v>0</v>
      </c>
      <c r="AM724" s="392">
        <f>IFERROR(Opex!AM21/Premissas!$D$28,0)</f>
        <v>0</v>
      </c>
      <c r="AN724" s="392">
        <f>IFERROR(Opex!AN21/Premissas!$D$28,0)</f>
        <v>0</v>
      </c>
      <c r="AO724" s="392">
        <f>IFERROR(Opex!AO21/Premissas!$D$28,0)</f>
        <v>0</v>
      </c>
      <c r="AP724" s="392">
        <f>IFERROR(Opex!AP21/Premissas!$D$28,0)</f>
        <v>0</v>
      </c>
      <c r="AQ724" s="392">
        <f>IFERROR(Opex!AQ21/Premissas!$D$28,0)</f>
        <v>0</v>
      </c>
      <c r="AR724" s="392">
        <f>IFERROR(Opex!AR21/Premissas!$D$28,0)</f>
        <v>0</v>
      </c>
      <c r="AS724" s="89">
        <f t="shared" si="387"/>
        <v>0</v>
      </c>
      <c r="AU724" s="81"/>
    </row>
    <row r="725" spans="1:48">
      <c r="B725" s="216" t="s">
        <v>393</v>
      </c>
      <c r="C725" s="81" t="s">
        <v>581</v>
      </c>
      <c r="D725" s="572"/>
      <c r="E725" s="392">
        <f>Opex!E22</f>
        <v>0</v>
      </c>
      <c r="F725" s="392">
        <f>Opex!F22</f>
        <v>0</v>
      </c>
      <c r="G725" s="392">
        <f>Opex!G22</f>
        <v>0</v>
      </c>
      <c r="H725" s="392">
        <f>Opex!H22</f>
        <v>0</v>
      </c>
      <c r="I725" s="392">
        <f>Opex!I22</f>
        <v>0</v>
      </c>
      <c r="J725" s="392">
        <f>Opex!J22</f>
        <v>0</v>
      </c>
      <c r="K725" s="392">
        <f>Opex!K22</f>
        <v>0</v>
      </c>
      <c r="L725" s="392">
        <f>Opex!L22</f>
        <v>0</v>
      </c>
      <c r="M725" s="392">
        <f>Opex!M22</f>
        <v>0</v>
      </c>
      <c r="N725" s="392">
        <f>Opex!N22</f>
        <v>0</v>
      </c>
      <c r="O725" s="392">
        <f>Opex!O22</f>
        <v>0</v>
      </c>
      <c r="P725" s="392">
        <f>Opex!P22</f>
        <v>0</v>
      </c>
      <c r="Q725" s="392">
        <f>Opex!Q22</f>
        <v>0</v>
      </c>
      <c r="R725" s="392">
        <f>Opex!R22</f>
        <v>0</v>
      </c>
      <c r="S725" s="392">
        <f>Opex!S22</f>
        <v>0</v>
      </c>
      <c r="T725" s="392">
        <f>Opex!T22</f>
        <v>0</v>
      </c>
      <c r="U725" s="392">
        <f>Opex!U22</f>
        <v>0</v>
      </c>
      <c r="V725" s="392">
        <f>Opex!V22</f>
        <v>0</v>
      </c>
      <c r="W725" s="392">
        <f>Opex!W22</f>
        <v>0</v>
      </c>
      <c r="X725" s="392">
        <f>Opex!X22</f>
        <v>0</v>
      </c>
      <c r="Y725" s="392">
        <f>Opex!Y22</f>
        <v>0</v>
      </c>
      <c r="Z725" s="392">
        <f>Opex!Z22</f>
        <v>0</v>
      </c>
      <c r="AA725" s="392">
        <f>Opex!AA22</f>
        <v>0</v>
      </c>
      <c r="AB725" s="392">
        <f>Opex!AB22</f>
        <v>0</v>
      </c>
      <c r="AC725" s="392">
        <f>Opex!AC22</f>
        <v>0</v>
      </c>
      <c r="AD725" s="392">
        <f>Opex!AD22</f>
        <v>0</v>
      </c>
      <c r="AE725" s="392">
        <f>Opex!AE22</f>
        <v>0</v>
      </c>
      <c r="AF725" s="392">
        <f>Opex!AF22</f>
        <v>0</v>
      </c>
      <c r="AG725" s="392">
        <f>Opex!AG22</f>
        <v>0</v>
      </c>
      <c r="AH725" s="392">
        <f>Opex!AH22</f>
        <v>0</v>
      </c>
      <c r="AI725" s="392">
        <f>Opex!AI22</f>
        <v>0</v>
      </c>
      <c r="AJ725" s="392">
        <f>Opex!AJ22</f>
        <v>0</v>
      </c>
      <c r="AK725" s="392">
        <f>Opex!AK22</f>
        <v>0</v>
      </c>
      <c r="AL725" s="392">
        <f>Opex!AL22</f>
        <v>0</v>
      </c>
      <c r="AM725" s="392">
        <f>Opex!AM22</f>
        <v>0</v>
      </c>
      <c r="AN725" s="392">
        <f>Opex!AN22</f>
        <v>0</v>
      </c>
      <c r="AO725" s="392">
        <f>Opex!AO22</f>
        <v>0</v>
      </c>
      <c r="AP725" s="392">
        <f>Opex!AP22</f>
        <v>0</v>
      </c>
      <c r="AQ725" s="392">
        <f>Opex!AQ22</f>
        <v>0</v>
      </c>
      <c r="AR725" s="392">
        <f>Opex!AR22</f>
        <v>0</v>
      </c>
      <c r="AS725" s="89">
        <f t="shared" si="387"/>
        <v>0</v>
      </c>
      <c r="AU725" s="81"/>
    </row>
    <row r="726" spans="1:48">
      <c r="B726" s="216" t="s">
        <v>394</v>
      </c>
      <c r="C726" s="81" t="s">
        <v>581</v>
      </c>
      <c r="D726" s="217"/>
      <c r="E726" s="392">
        <f>Opex!E23</f>
        <v>98.757932649051938</v>
      </c>
      <c r="F726" s="392">
        <f>Opex!F23</f>
        <v>98.757932649051938</v>
      </c>
      <c r="G726" s="392">
        <f>Opex!G23</f>
        <v>98.757932649051924</v>
      </c>
      <c r="H726" s="392">
        <f>Opex!H23</f>
        <v>98.757932649051924</v>
      </c>
      <c r="I726" s="392">
        <f>Opex!I23</f>
        <v>98.757923134597434</v>
      </c>
      <c r="J726" s="392">
        <f>Opex!J23</f>
        <v>98.757923134597405</v>
      </c>
      <c r="K726" s="392">
        <f>Opex!K23</f>
        <v>98.757923134597405</v>
      </c>
      <c r="L726" s="392">
        <f>Opex!L23</f>
        <v>0</v>
      </c>
      <c r="M726" s="392">
        <f>Opex!M23</f>
        <v>0</v>
      </c>
      <c r="N726" s="392">
        <f>Opex!N23</f>
        <v>0</v>
      </c>
      <c r="O726" s="392">
        <f>Opex!O23</f>
        <v>0</v>
      </c>
      <c r="P726" s="392">
        <f>Opex!P23</f>
        <v>0</v>
      </c>
      <c r="Q726" s="392">
        <f>Opex!Q23</f>
        <v>0</v>
      </c>
      <c r="R726" s="392">
        <f>Opex!R23</f>
        <v>0</v>
      </c>
      <c r="S726" s="392">
        <f>Opex!S23</f>
        <v>0</v>
      </c>
      <c r="T726" s="392">
        <f>Opex!T23</f>
        <v>0</v>
      </c>
      <c r="U726" s="392">
        <f>Opex!U23</f>
        <v>0</v>
      </c>
      <c r="V726" s="392">
        <f>Opex!V23</f>
        <v>0</v>
      </c>
      <c r="W726" s="392">
        <f>Opex!W23</f>
        <v>0</v>
      </c>
      <c r="X726" s="392">
        <f>Opex!X23</f>
        <v>0</v>
      </c>
      <c r="Y726" s="392">
        <f>Opex!Y23</f>
        <v>0</v>
      </c>
      <c r="Z726" s="392">
        <f>Opex!Z23</f>
        <v>0</v>
      </c>
      <c r="AA726" s="392">
        <f>Opex!AA23</f>
        <v>0</v>
      </c>
      <c r="AB726" s="392">
        <f>Opex!AB23</f>
        <v>0</v>
      </c>
      <c r="AC726" s="392">
        <f>Opex!AC23</f>
        <v>0</v>
      </c>
      <c r="AD726" s="392">
        <f>Opex!AD23</f>
        <v>0</v>
      </c>
      <c r="AE726" s="392">
        <f>Opex!AE23</f>
        <v>0</v>
      </c>
      <c r="AF726" s="392">
        <f>Opex!AF23</f>
        <v>0</v>
      </c>
      <c r="AG726" s="392">
        <f>Opex!AG23</f>
        <v>0</v>
      </c>
      <c r="AH726" s="392">
        <f>Opex!AH23</f>
        <v>0</v>
      </c>
      <c r="AI726" s="392">
        <f>Opex!AI23</f>
        <v>0</v>
      </c>
      <c r="AJ726" s="392">
        <f>Opex!AJ23</f>
        <v>0</v>
      </c>
      <c r="AK726" s="392">
        <f>Opex!AK23</f>
        <v>0</v>
      </c>
      <c r="AL726" s="392">
        <f>Opex!AL23</f>
        <v>0</v>
      </c>
      <c r="AM726" s="392">
        <f>Opex!AM23</f>
        <v>0</v>
      </c>
      <c r="AN726" s="392">
        <f>Opex!AN23</f>
        <v>0</v>
      </c>
      <c r="AO726" s="392">
        <f>Opex!AO23</f>
        <v>0</v>
      </c>
      <c r="AP726" s="392">
        <f>Opex!AP23</f>
        <v>0</v>
      </c>
      <c r="AQ726" s="392">
        <f>Opex!AQ23</f>
        <v>0</v>
      </c>
      <c r="AR726" s="392">
        <f>Opex!AR23</f>
        <v>0</v>
      </c>
      <c r="AS726" s="89">
        <f t="shared" si="387"/>
        <v>691.30549999999994</v>
      </c>
      <c r="AU726" s="81"/>
    </row>
    <row r="727" spans="1:48">
      <c r="B727" s="216" t="s">
        <v>395</v>
      </c>
      <c r="C727" s="81" t="s">
        <v>581</v>
      </c>
      <c r="D727" s="217"/>
      <c r="E727" s="392">
        <f>Opex!E24</f>
        <v>0</v>
      </c>
      <c r="F727" s="392">
        <f>Opex!F24</f>
        <v>0</v>
      </c>
      <c r="G727" s="392">
        <f>Opex!G24</f>
        <v>0</v>
      </c>
      <c r="H727" s="392">
        <f>Opex!H24</f>
        <v>0</v>
      </c>
      <c r="I727" s="392">
        <f>Opex!I24</f>
        <v>0</v>
      </c>
      <c r="J727" s="392">
        <f>Opex!J24</f>
        <v>0</v>
      </c>
      <c r="K727" s="392">
        <f>Opex!K24</f>
        <v>0</v>
      </c>
      <c r="L727" s="392">
        <f>Opex!L24</f>
        <v>0</v>
      </c>
      <c r="M727" s="392">
        <f>Opex!M24</f>
        <v>0</v>
      </c>
      <c r="N727" s="392">
        <f>Opex!N24</f>
        <v>0</v>
      </c>
      <c r="O727" s="392">
        <f>Opex!O24</f>
        <v>0</v>
      </c>
      <c r="P727" s="392">
        <f>Opex!P24</f>
        <v>0</v>
      </c>
      <c r="Q727" s="392">
        <f>Opex!Q24</f>
        <v>0</v>
      </c>
      <c r="R727" s="392">
        <f>Opex!R24</f>
        <v>0</v>
      </c>
      <c r="S727" s="392">
        <f>Opex!S24</f>
        <v>0</v>
      </c>
      <c r="T727" s="392">
        <f>Opex!T24</f>
        <v>0</v>
      </c>
      <c r="U727" s="392">
        <f>Opex!U24</f>
        <v>0</v>
      </c>
      <c r="V727" s="392">
        <f>Opex!V24</f>
        <v>0</v>
      </c>
      <c r="W727" s="392">
        <f>Opex!W24</f>
        <v>0</v>
      </c>
      <c r="X727" s="392">
        <f>Opex!X24</f>
        <v>0</v>
      </c>
      <c r="Y727" s="392">
        <f>Opex!Y24</f>
        <v>0</v>
      </c>
      <c r="Z727" s="392">
        <f>Opex!Z24</f>
        <v>0</v>
      </c>
      <c r="AA727" s="392">
        <f>Opex!AA24</f>
        <v>0</v>
      </c>
      <c r="AB727" s="392">
        <f>Opex!AB24</f>
        <v>0</v>
      </c>
      <c r="AC727" s="392">
        <f>Opex!AC24</f>
        <v>0</v>
      </c>
      <c r="AD727" s="392">
        <f>Opex!AD24</f>
        <v>0</v>
      </c>
      <c r="AE727" s="392">
        <f>Opex!AE24</f>
        <v>0</v>
      </c>
      <c r="AF727" s="392">
        <f>Opex!AF24</f>
        <v>0</v>
      </c>
      <c r="AG727" s="392">
        <f>Opex!AG24</f>
        <v>0</v>
      </c>
      <c r="AH727" s="392">
        <f>Opex!AH24</f>
        <v>0</v>
      </c>
      <c r="AI727" s="392">
        <f>Opex!AI24</f>
        <v>0</v>
      </c>
      <c r="AJ727" s="392">
        <f>Opex!AJ24</f>
        <v>0</v>
      </c>
      <c r="AK727" s="392">
        <f>Opex!AK24</f>
        <v>0</v>
      </c>
      <c r="AL727" s="392">
        <f>Opex!AL24</f>
        <v>0</v>
      </c>
      <c r="AM727" s="392">
        <f>Opex!AM24</f>
        <v>0</v>
      </c>
      <c r="AN727" s="392">
        <f>Opex!AN24</f>
        <v>0</v>
      </c>
      <c r="AO727" s="392">
        <f>Opex!AO24</f>
        <v>0</v>
      </c>
      <c r="AP727" s="392">
        <f>Opex!AP24</f>
        <v>0</v>
      </c>
      <c r="AQ727" s="392">
        <f>Opex!AQ24</f>
        <v>0</v>
      </c>
      <c r="AR727" s="392">
        <f>Opex!AR24</f>
        <v>0</v>
      </c>
      <c r="AS727" s="89">
        <f t="shared" si="387"/>
        <v>0</v>
      </c>
      <c r="AU727" s="81"/>
    </row>
    <row r="728" spans="1:48">
      <c r="B728" s="216" t="s">
        <v>396</v>
      </c>
      <c r="C728" s="81" t="s">
        <v>581</v>
      </c>
      <c r="D728" s="217"/>
      <c r="E728" s="392">
        <f>Opex!E25</f>
        <v>17.433042857142858</v>
      </c>
      <c r="F728" s="392">
        <f>Opex!F25</f>
        <v>17.433042857142858</v>
      </c>
      <c r="G728" s="392">
        <f>Opex!G25</f>
        <v>17.433042857142855</v>
      </c>
      <c r="H728" s="392">
        <f>Opex!H25</f>
        <v>17.433042857142855</v>
      </c>
      <c r="I728" s="392">
        <f>Opex!I25</f>
        <v>17.433042857142851</v>
      </c>
      <c r="J728" s="392">
        <f>Opex!J25</f>
        <v>17.433042857142855</v>
      </c>
      <c r="K728" s="392">
        <f>Opex!K25</f>
        <v>17.433042857142855</v>
      </c>
      <c r="L728" s="392">
        <f>Opex!L25</f>
        <v>0</v>
      </c>
      <c r="M728" s="392">
        <f>Opex!M25</f>
        <v>0</v>
      </c>
      <c r="N728" s="392">
        <f>Opex!N25</f>
        <v>0</v>
      </c>
      <c r="O728" s="392">
        <f>Opex!O25</f>
        <v>0</v>
      </c>
      <c r="P728" s="392">
        <f>Opex!P25</f>
        <v>0</v>
      </c>
      <c r="Q728" s="392">
        <f>Opex!Q25</f>
        <v>0</v>
      </c>
      <c r="R728" s="392">
        <f>Opex!R25</f>
        <v>0</v>
      </c>
      <c r="S728" s="392">
        <f>Opex!S25</f>
        <v>0</v>
      </c>
      <c r="T728" s="392">
        <f>Opex!T25</f>
        <v>0</v>
      </c>
      <c r="U728" s="392">
        <f>Opex!U25</f>
        <v>0</v>
      </c>
      <c r="V728" s="392">
        <f>Opex!V25</f>
        <v>0</v>
      </c>
      <c r="W728" s="392">
        <f>Opex!W25</f>
        <v>0</v>
      </c>
      <c r="X728" s="392">
        <f>Opex!X25</f>
        <v>0</v>
      </c>
      <c r="Y728" s="392">
        <f>Opex!Y25</f>
        <v>0</v>
      </c>
      <c r="Z728" s="392">
        <f>Opex!Z25</f>
        <v>0</v>
      </c>
      <c r="AA728" s="392">
        <f>Opex!AA25</f>
        <v>0</v>
      </c>
      <c r="AB728" s="392">
        <f>Opex!AB25</f>
        <v>0</v>
      </c>
      <c r="AC728" s="392">
        <f>Opex!AC25</f>
        <v>0</v>
      </c>
      <c r="AD728" s="392">
        <f>Opex!AD25</f>
        <v>0</v>
      </c>
      <c r="AE728" s="392">
        <f>Opex!AE25</f>
        <v>0</v>
      </c>
      <c r="AF728" s="392">
        <f>Opex!AF25</f>
        <v>0</v>
      </c>
      <c r="AG728" s="392">
        <f>Opex!AG25</f>
        <v>0</v>
      </c>
      <c r="AH728" s="392">
        <f>Opex!AH25</f>
        <v>0</v>
      </c>
      <c r="AI728" s="392">
        <f>Opex!AI25</f>
        <v>0</v>
      </c>
      <c r="AJ728" s="392">
        <f>Opex!AJ25</f>
        <v>0</v>
      </c>
      <c r="AK728" s="392">
        <f>Opex!AK25</f>
        <v>0</v>
      </c>
      <c r="AL728" s="392">
        <f>Opex!AL25</f>
        <v>0</v>
      </c>
      <c r="AM728" s="392">
        <f>Opex!AM25</f>
        <v>0</v>
      </c>
      <c r="AN728" s="392">
        <f>Opex!AN25</f>
        <v>0</v>
      </c>
      <c r="AO728" s="392">
        <f>Opex!AO25</f>
        <v>0</v>
      </c>
      <c r="AP728" s="392">
        <f>Opex!AP25</f>
        <v>0</v>
      </c>
      <c r="AQ728" s="392">
        <f>Opex!AQ25</f>
        <v>0</v>
      </c>
      <c r="AR728" s="392">
        <f>Opex!AR25</f>
        <v>0</v>
      </c>
      <c r="AS728" s="89">
        <f t="shared" si="387"/>
        <v>122.03129999999997</v>
      </c>
      <c r="AU728" s="81"/>
    </row>
    <row r="729" spans="1:48">
      <c r="B729" s="679" t="s">
        <v>683</v>
      </c>
      <c r="C729" s="262" t="s">
        <v>581</v>
      </c>
      <c r="D729" s="680"/>
      <c r="E729" s="681">
        <f ca="1">SUM(E730:E734)</f>
        <v>17.433042857142858</v>
      </c>
      <c r="F729" s="681">
        <f t="shared" ref="F729:AR729" ca="1" si="388">SUM(F730:F734)</f>
        <v>43.899208155246733</v>
      </c>
      <c r="G729" s="681">
        <f t="shared" si="388"/>
        <v>111.371093728221</v>
      </c>
      <c r="H729" s="681">
        <f t="shared" si="388"/>
        <v>111.371093728221</v>
      </c>
      <c r="I729" s="681">
        <f t="shared" si="388"/>
        <v>111.37108474517299</v>
      </c>
      <c r="J729" s="681">
        <f t="shared" si="388"/>
        <v>111.37108474517296</v>
      </c>
      <c r="K729" s="681">
        <f t="shared" si="388"/>
        <v>111.37108474517296</v>
      </c>
      <c r="L729" s="681">
        <f t="shared" si="388"/>
        <v>0</v>
      </c>
      <c r="M729" s="681">
        <f t="shared" si="388"/>
        <v>0</v>
      </c>
      <c r="N729" s="681">
        <f t="shared" si="388"/>
        <v>0</v>
      </c>
      <c r="O729" s="681">
        <f t="shared" si="388"/>
        <v>0</v>
      </c>
      <c r="P729" s="681">
        <f t="shared" si="388"/>
        <v>0</v>
      </c>
      <c r="Q729" s="681">
        <f t="shared" si="388"/>
        <v>0</v>
      </c>
      <c r="R729" s="681">
        <f t="shared" si="388"/>
        <v>0</v>
      </c>
      <c r="S729" s="681">
        <f t="shared" si="388"/>
        <v>0</v>
      </c>
      <c r="T729" s="681">
        <f t="shared" si="388"/>
        <v>0</v>
      </c>
      <c r="U729" s="681">
        <f t="shared" si="388"/>
        <v>0</v>
      </c>
      <c r="V729" s="681">
        <f t="shared" si="388"/>
        <v>0</v>
      </c>
      <c r="W729" s="681">
        <f t="shared" si="388"/>
        <v>0</v>
      </c>
      <c r="X729" s="681">
        <f t="shared" si="388"/>
        <v>0</v>
      </c>
      <c r="Y729" s="681">
        <f t="shared" si="388"/>
        <v>0</v>
      </c>
      <c r="Z729" s="681">
        <f t="shared" si="388"/>
        <v>0</v>
      </c>
      <c r="AA729" s="681">
        <f t="shared" si="388"/>
        <v>0</v>
      </c>
      <c r="AB729" s="681">
        <f t="shared" si="388"/>
        <v>0</v>
      </c>
      <c r="AC729" s="681">
        <f t="shared" si="388"/>
        <v>0</v>
      </c>
      <c r="AD729" s="681">
        <f t="shared" si="388"/>
        <v>0</v>
      </c>
      <c r="AE729" s="681">
        <f t="shared" si="388"/>
        <v>0</v>
      </c>
      <c r="AF729" s="681">
        <f t="shared" si="388"/>
        <v>0</v>
      </c>
      <c r="AG729" s="681">
        <f t="shared" si="388"/>
        <v>0</v>
      </c>
      <c r="AH729" s="681">
        <f t="shared" si="388"/>
        <v>0</v>
      </c>
      <c r="AI729" s="681">
        <f t="shared" si="388"/>
        <v>0</v>
      </c>
      <c r="AJ729" s="681">
        <f t="shared" si="388"/>
        <v>0</v>
      </c>
      <c r="AK729" s="681">
        <f t="shared" si="388"/>
        <v>0</v>
      </c>
      <c r="AL729" s="681">
        <f t="shared" si="388"/>
        <v>0</v>
      </c>
      <c r="AM729" s="681">
        <f t="shared" si="388"/>
        <v>0</v>
      </c>
      <c r="AN729" s="681">
        <f t="shared" si="388"/>
        <v>0</v>
      </c>
      <c r="AO729" s="681">
        <f t="shared" si="388"/>
        <v>0</v>
      </c>
      <c r="AP729" s="681">
        <f t="shared" si="388"/>
        <v>0</v>
      </c>
      <c r="AQ729" s="681">
        <f t="shared" si="388"/>
        <v>0</v>
      </c>
      <c r="AR729" s="681">
        <f t="shared" si="388"/>
        <v>0</v>
      </c>
      <c r="AS729" s="682">
        <f t="shared" ca="1" si="387"/>
        <v>618.18769270435052</v>
      </c>
      <c r="AT729" s="692">
        <f ca="1">AS729/AS$723</f>
        <v>0.7600635956769084</v>
      </c>
      <c r="AU729" s="81"/>
      <c r="AV729" s="89"/>
    </row>
    <row r="730" spans="1:48">
      <c r="B730" s="216" t="s">
        <v>392</v>
      </c>
      <c r="C730" s="81" t="s">
        <v>581</v>
      </c>
      <c r="D730" s="572"/>
      <c r="E730" s="392">
        <f>E724-E736</f>
        <v>0</v>
      </c>
      <c r="F730" s="392">
        <f t="shared" ref="F730:AR730" si="389">F724-F736</f>
        <v>0</v>
      </c>
      <c r="G730" s="392">
        <f t="shared" si="389"/>
        <v>0</v>
      </c>
      <c r="H730" s="392">
        <f t="shared" si="389"/>
        <v>0</v>
      </c>
      <c r="I730" s="392">
        <f t="shared" si="389"/>
        <v>0</v>
      </c>
      <c r="J730" s="392">
        <f t="shared" si="389"/>
        <v>0</v>
      </c>
      <c r="K730" s="392">
        <f t="shared" si="389"/>
        <v>0</v>
      </c>
      <c r="L730" s="392">
        <f t="shared" si="389"/>
        <v>0</v>
      </c>
      <c r="M730" s="392">
        <f t="shared" si="389"/>
        <v>0</v>
      </c>
      <c r="N730" s="392">
        <f t="shared" si="389"/>
        <v>0</v>
      </c>
      <c r="O730" s="392">
        <f t="shared" si="389"/>
        <v>0</v>
      </c>
      <c r="P730" s="392">
        <f t="shared" si="389"/>
        <v>0</v>
      </c>
      <c r="Q730" s="392">
        <f t="shared" si="389"/>
        <v>0</v>
      </c>
      <c r="R730" s="392">
        <f t="shared" si="389"/>
        <v>0</v>
      </c>
      <c r="S730" s="392">
        <f t="shared" si="389"/>
        <v>0</v>
      </c>
      <c r="T730" s="392">
        <f t="shared" si="389"/>
        <v>0</v>
      </c>
      <c r="U730" s="392">
        <f t="shared" si="389"/>
        <v>0</v>
      </c>
      <c r="V730" s="392">
        <f t="shared" si="389"/>
        <v>0</v>
      </c>
      <c r="W730" s="392">
        <f t="shared" si="389"/>
        <v>0</v>
      </c>
      <c r="X730" s="392">
        <f t="shared" si="389"/>
        <v>0</v>
      </c>
      <c r="Y730" s="392">
        <f t="shared" si="389"/>
        <v>0</v>
      </c>
      <c r="Z730" s="392">
        <f t="shared" si="389"/>
        <v>0</v>
      </c>
      <c r="AA730" s="392">
        <f t="shared" si="389"/>
        <v>0</v>
      </c>
      <c r="AB730" s="392">
        <f t="shared" si="389"/>
        <v>0</v>
      </c>
      <c r="AC730" s="392">
        <f t="shared" si="389"/>
        <v>0</v>
      </c>
      <c r="AD730" s="392">
        <f t="shared" si="389"/>
        <v>0</v>
      </c>
      <c r="AE730" s="392">
        <f t="shared" si="389"/>
        <v>0</v>
      </c>
      <c r="AF730" s="392">
        <f t="shared" si="389"/>
        <v>0</v>
      </c>
      <c r="AG730" s="392">
        <f t="shared" si="389"/>
        <v>0</v>
      </c>
      <c r="AH730" s="392">
        <f t="shared" si="389"/>
        <v>0</v>
      </c>
      <c r="AI730" s="392">
        <f t="shared" si="389"/>
        <v>0</v>
      </c>
      <c r="AJ730" s="392">
        <f t="shared" si="389"/>
        <v>0</v>
      </c>
      <c r="AK730" s="392">
        <f t="shared" si="389"/>
        <v>0</v>
      </c>
      <c r="AL730" s="392">
        <f t="shared" si="389"/>
        <v>0</v>
      </c>
      <c r="AM730" s="392">
        <f t="shared" si="389"/>
        <v>0</v>
      </c>
      <c r="AN730" s="392">
        <f t="shared" si="389"/>
        <v>0</v>
      </c>
      <c r="AO730" s="392">
        <f t="shared" si="389"/>
        <v>0</v>
      </c>
      <c r="AP730" s="392">
        <f t="shared" si="389"/>
        <v>0</v>
      </c>
      <c r="AQ730" s="392">
        <f t="shared" si="389"/>
        <v>0</v>
      </c>
      <c r="AR730" s="392">
        <f t="shared" si="389"/>
        <v>0</v>
      </c>
      <c r="AS730" s="89">
        <f t="shared" si="387"/>
        <v>0</v>
      </c>
      <c r="AU730" s="81"/>
    </row>
    <row r="731" spans="1:48">
      <c r="B731" s="216" t="s">
        <v>393</v>
      </c>
      <c r="C731" s="81" t="s">
        <v>581</v>
      </c>
      <c r="D731" s="572"/>
      <c r="E731" s="392">
        <v>0</v>
      </c>
      <c r="F731" s="392">
        <v>0</v>
      </c>
      <c r="G731" s="392">
        <v>0</v>
      </c>
      <c r="H731" s="392">
        <v>0</v>
      </c>
      <c r="I731" s="392">
        <v>0</v>
      </c>
      <c r="J731" s="392">
        <v>0</v>
      </c>
      <c r="K731" s="392">
        <v>0</v>
      </c>
      <c r="L731" s="392">
        <v>0</v>
      </c>
      <c r="M731" s="392">
        <v>0</v>
      </c>
      <c r="N731" s="392">
        <v>0</v>
      </c>
      <c r="O731" s="392">
        <v>0</v>
      </c>
      <c r="P731" s="392">
        <v>0</v>
      </c>
      <c r="Q731" s="392">
        <v>0</v>
      </c>
      <c r="R731" s="392">
        <v>0</v>
      </c>
      <c r="S731" s="392">
        <v>0</v>
      </c>
      <c r="T731" s="392">
        <v>0</v>
      </c>
      <c r="U731" s="392">
        <v>0</v>
      </c>
      <c r="V731" s="392">
        <v>0</v>
      </c>
      <c r="W731" s="392">
        <v>0</v>
      </c>
      <c r="X731" s="392">
        <v>0</v>
      </c>
      <c r="Y731" s="392">
        <v>0</v>
      </c>
      <c r="Z731" s="392">
        <v>0</v>
      </c>
      <c r="AA731" s="392">
        <v>0</v>
      </c>
      <c r="AB731" s="392">
        <v>0</v>
      </c>
      <c r="AC731" s="392">
        <v>0</v>
      </c>
      <c r="AD731" s="392">
        <v>0</v>
      </c>
      <c r="AE731" s="392">
        <v>0</v>
      </c>
      <c r="AF731" s="392">
        <v>0</v>
      </c>
      <c r="AG731" s="392">
        <v>0</v>
      </c>
      <c r="AH731" s="392">
        <v>0</v>
      </c>
      <c r="AI731" s="392">
        <v>0</v>
      </c>
      <c r="AJ731" s="392">
        <v>0</v>
      </c>
      <c r="AK731" s="392">
        <v>0</v>
      </c>
      <c r="AL731" s="392">
        <v>0</v>
      </c>
      <c r="AM731" s="392">
        <v>0</v>
      </c>
      <c r="AN731" s="392">
        <v>0</v>
      </c>
      <c r="AO731" s="392">
        <v>0</v>
      </c>
      <c r="AP731" s="392">
        <v>0</v>
      </c>
      <c r="AQ731" s="392">
        <v>0</v>
      </c>
      <c r="AR731" s="392">
        <v>0</v>
      </c>
      <c r="AS731" s="89">
        <f t="shared" si="387"/>
        <v>0</v>
      </c>
      <c r="AU731" s="81"/>
    </row>
    <row r="732" spans="1:48">
      <c r="B732" s="216" t="s">
        <v>394</v>
      </c>
      <c r="C732" s="81" t="s">
        <v>581</v>
      </c>
      <c r="D732" s="217"/>
      <c r="E732" s="392">
        <f ca="1">E726-E738</f>
        <v>0</v>
      </c>
      <c r="F732" s="392">
        <f ca="1">F726-F738</f>
        <v>26.466165298103874</v>
      </c>
      <c r="G732" s="392">
        <f>IF(G2&lt;=Premissas!$D$75,G726,0)*'Síntese áreas'!$G$13+3.48/5</f>
        <v>93.938050871078147</v>
      </c>
      <c r="H732" s="392">
        <f>IF(H2&lt;=Premissas!$D$75,H726,0)*'Síntese áreas'!$G$13+3.48/5</f>
        <v>93.938050871078147</v>
      </c>
      <c r="I732" s="392">
        <f>IF(I2&lt;=Premissas!$D$75,I726,0)*'Síntese áreas'!$G$13+3.48/5</f>
        <v>93.938041888030142</v>
      </c>
      <c r="J732" s="392">
        <f>IF(J2&lt;=Premissas!$D$75,J726,0)*'Síntese áreas'!$G$13+3.48/5</f>
        <v>93.938041888030114</v>
      </c>
      <c r="K732" s="392">
        <f>IF(K2&lt;=Premissas!$D$75,K726,0)*'Síntese áreas'!$G$13+3.48/5</f>
        <v>93.938041888030114</v>
      </c>
      <c r="L732" s="392">
        <f>IF(L2&lt;=Premissas!$D$75,L726,0)*'Síntese áreas'!$G$13</f>
        <v>0</v>
      </c>
      <c r="M732" s="392">
        <f>IF(M2&lt;=Premissas!$D$75,M726,0)*'Síntese áreas'!$G$13</f>
        <v>0</v>
      </c>
      <c r="N732" s="392">
        <f>IF(N2&lt;=Premissas!$D$75,N726,0)*'Síntese áreas'!$G$13</f>
        <v>0</v>
      </c>
      <c r="O732" s="392">
        <f>IF(O2&lt;=Premissas!$D$75,O726,0)*'Síntese áreas'!$G$13</f>
        <v>0</v>
      </c>
      <c r="P732" s="392">
        <f>IF(P2&lt;=Premissas!$D$75,P726,0)*'Síntese áreas'!$G$13</f>
        <v>0</v>
      </c>
      <c r="Q732" s="392">
        <f>IF(Q2&lt;=Premissas!$D$75,Q726,0)*'Síntese áreas'!$G$13</f>
        <v>0</v>
      </c>
      <c r="R732" s="392">
        <f>IF(R2&lt;=Premissas!$D$75,R726,0)*'Síntese áreas'!$G$13</f>
        <v>0</v>
      </c>
      <c r="S732" s="392">
        <f>IF(S2&lt;=Premissas!$D$75,S726,0)*'Síntese áreas'!$G$13</f>
        <v>0</v>
      </c>
      <c r="T732" s="392">
        <f>IF(T2&lt;=Premissas!$D$75,T726,0)*'Síntese áreas'!$G$13</f>
        <v>0</v>
      </c>
      <c r="U732" s="392">
        <f>IF(U2&lt;=Premissas!$D$75,U726,0)*'Síntese áreas'!$G$13</f>
        <v>0</v>
      </c>
      <c r="V732" s="392">
        <f>IF(V2&lt;=Premissas!$D$75,V726,0)*'Síntese áreas'!$G$13</f>
        <v>0</v>
      </c>
      <c r="W732" s="392">
        <f>IF(W2&lt;=Premissas!$D$75,W726,0)*'Síntese áreas'!$G$13</f>
        <v>0</v>
      </c>
      <c r="X732" s="392">
        <f>IF(X2&lt;=Premissas!$D$75,X726,0)*'Síntese áreas'!$G$13</f>
        <v>0</v>
      </c>
      <c r="Y732" s="392">
        <f>IF(Y2&lt;=Premissas!$D$75,Y726,0)*'Síntese áreas'!$G$13</f>
        <v>0</v>
      </c>
      <c r="Z732" s="392">
        <f>IF(Z2&lt;=Premissas!$D$75,Z726,0)*'Síntese áreas'!$G$13</f>
        <v>0</v>
      </c>
      <c r="AA732" s="392">
        <f>IF(AA2&lt;=Premissas!$D$75,AA726,0)*'Síntese áreas'!$G$13</f>
        <v>0</v>
      </c>
      <c r="AB732" s="392">
        <f>IF(AB2&lt;=Premissas!$D$75,AB726,0)*'Síntese áreas'!$G$13</f>
        <v>0</v>
      </c>
      <c r="AC732" s="392">
        <f>IF(AC2&lt;=Premissas!$D$75,AC726,0)*'Síntese áreas'!$G$13</f>
        <v>0</v>
      </c>
      <c r="AD732" s="392">
        <f>IF(AD2&lt;=Premissas!$D$75,AD726,0)*'Síntese áreas'!$G$13</f>
        <v>0</v>
      </c>
      <c r="AE732" s="392">
        <f>IF(AE2&lt;=Premissas!$D$75,AE726,0)*'Síntese áreas'!$G$13</f>
        <v>0</v>
      </c>
      <c r="AF732" s="392">
        <f>IF(AF2&lt;=Premissas!$D$75,AF726,0)*'Síntese áreas'!$G$13</f>
        <v>0</v>
      </c>
      <c r="AG732" s="392">
        <f>IF(AG2&lt;=Premissas!$D$75,AG726,0)*'Síntese áreas'!$G$13</f>
        <v>0</v>
      </c>
      <c r="AH732" s="392">
        <f>IF(AH2&lt;=Premissas!$D$75,AH726,0)*'Síntese áreas'!$G$13</f>
        <v>0</v>
      </c>
      <c r="AI732" s="392">
        <f>IF(AI2&lt;=Premissas!$D$75,AI726,0)*'Síntese áreas'!$G$13</f>
        <v>0</v>
      </c>
      <c r="AJ732" s="392">
        <f>IF(AJ2&lt;=Premissas!$D$75,AJ726,0)*'Síntese áreas'!$G$13</f>
        <v>0</v>
      </c>
      <c r="AK732" s="392">
        <f>IF(AK2&lt;=Premissas!$D$75,AK726,0)*'Síntese áreas'!$G$13</f>
        <v>0</v>
      </c>
      <c r="AL732" s="392">
        <f>IF(AL2&lt;=Premissas!$D$75,AL726,0)*'Síntese áreas'!$G$13</f>
        <v>0</v>
      </c>
      <c r="AM732" s="392">
        <f>IF(AM2&lt;=Premissas!$D$75,AM726,0)*'Síntese áreas'!$G$13</f>
        <v>0</v>
      </c>
      <c r="AN732" s="392">
        <f>IF(AN2&lt;=Premissas!$D$75,AN726,0)*'Síntese áreas'!$G$13</f>
        <v>0</v>
      </c>
      <c r="AO732" s="392">
        <f>IF(AO2&lt;=Premissas!$D$75,AO726,0)*'Síntese áreas'!$G$13</f>
        <v>0</v>
      </c>
      <c r="AP732" s="392">
        <f>IF(AP2&lt;=Premissas!$D$75,AP726,0)*'Síntese áreas'!$G$13</f>
        <v>0</v>
      </c>
      <c r="AQ732" s="392">
        <f>IF(AQ2&lt;=Premissas!$D$75,AQ726,0)*'Síntese áreas'!$G$13</f>
        <v>0</v>
      </c>
      <c r="AR732" s="392">
        <f>IF(AR2&lt;=Premissas!$D$75,AR726,0)*'Síntese áreas'!$G$13</f>
        <v>0</v>
      </c>
      <c r="AS732" s="89">
        <f t="shared" ca="1" si="387"/>
        <v>496.15639270435054</v>
      </c>
      <c r="AU732" s="81"/>
    </row>
    <row r="733" spans="1:48">
      <c r="B733" s="216" t="s">
        <v>395</v>
      </c>
      <c r="C733" s="81" t="s">
        <v>581</v>
      </c>
      <c r="D733" s="217"/>
      <c r="E733" s="392">
        <f>IF(E2&lt;=Premissas!$D$75,E727,0)*'Síntese áreas'!$G$13</f>
        <v>0</v>
      </c>
      <c r="F733" s="392">
        <f>IF(F2&lt;=Premissas!$D$75,F727,0)*'Síntese áreas'!$G$13</f>
        <v>0</v>
      </c>
      <c r="G733" s="392">
        <f>IF(G2&lt;=Premissas!$D$75,G727,0)*'Síntese áreas'!$G$13</f>
        <v>0</v>
      </c>
      <c r="H733" s="392">
        <f>IF(H2&lt;=Premissas!$D$75,H727,0)*'Síntese áreas'!$G$13</f>
        <v>0</v>
      </c>
      <c r="I733" s="392">
        <f>IF(I2&lt;=Premissas!$D$75,I727,0)*'Síntese áreas'!$G$13</f>
        <v>0</v>
      </c>
      <c r="J733" s="392">
        <f>IF(J2&lt;=Premissas!$D$75,J727,0)*'Síntese áreas'!$G$13</f>
        <v>0</v>
      </c>
      <c r="K733" s="392">
        <f>IF(K2&lt;=Premissas!$D$75,K727,0)*'Síntese áreas'!$G$13</f>
        <v>0</v>
      </c>
      <c r="L733" s="392">
        <f>IF(L2&lt;=Premissas!$D$75,L727,0)*'Síntese áreas'!$G$13</f>
        <v>0</v>
      </c>
      <c r="M733" s="392">
        <f>IF(M2&lt;=Premissas!$D$75,M727,0)*'Síntese áreas'!$G$13</f>
        <v>0</v>
      </c>
      <c r="N733" s="392">
        <f>IF(N2&lt;=Premissas!$D$75,N727,0)*'Síntese áreas'!$G$13</f>
        <v>0</v>
      </c>
      <c r="O733" s="392">
        <f>IF(O2&lt;=Premissas!$D$75,O727,0)*'Síntese áreas'!$G$13</f>
        <v>0</v>
      </c>
      <c r="P733" s="392">
        <f>IF(P2&lt;=Premissas!$D$75,P727,0)*'Síntese áreas'!$G$13</f>
        <v>0</v>
      </c>
      <c r="Q733" s="392">
        <f>IF(Q2&lt;=Premissas!$D$75,Q727,0)*'Síntese áreas'!$G$13</f>
        <v>0</v>
      </c>
      <c r="R733" s="392">
        <f>IF(R2&lt;=Premissas!$D$75,R727,0)*'Síntese áreas'!$G$13</f>
        <v>0</v>
      </c>
      <c r="S733" s="392">
        <f>IF(S2&lt;=Premissas!$D$75,S727,0)*'Síntese áreas'!$G$13</f>
        <v>0</v>
      </c>
      <c r="T733" s="392">
        <f>IF(T2&lt;=Premissas!$D$75,T727,0)*'Síntese áreas'!$G$13</f>
        <v>0</v>
      </c>
      <c r="U733" s="392">
        <f>IF(U2&lt;=Premissas!$D$75,U727,0)*'Síntese áreas'!$G$13</f>
        <v>0</v>
      </c>
      <c r="V733" s="392">
        <f>IF(V2&lt;=Premissas!$D$75,V727,0)*'Síntese áreas'!$G$13</f>
        <v>0</v>
      </c>
      <c r="W733" s="392">
        <f>IF(W2&lt;=Premissas!$D$75,W727,0)*'Síntese áreas'!$G$13</f>
        <v>0</v>
      </c>
      <c r="X733" s="392">
        <f>IF(X2&lt;=Premissas!$D$75,X727,0)*'Síntese áreas'!$G$13</f>
        <v>0</v>
      </c>
      <c r="Y733" s="392">
        <f>IF(Y2&lt;=Premissas!$D$75,Y727,0)*'Síntese áreas'!$G$13</f>
        <v>0</v>
      </c>
      <c r="Z733" s="392">
        <f>IF(Z2&lt;=Premissas!$D$75,Z727,0)*'Síntese áreas'!$G$13</f>
        <v>0</v>
      </c>
      <c r="AA733" s="392">
        <f>IF(AA2&lt;=Premissas!$D$75,AA727,0)*'Síntese áreas'!$G$13</f>
        <v>0</v>
      </c>
      <c r="AB733" s="392">
        <f>IF(AB2&lt;=Premissas!$D$75,AB727,0)*'Síntese áreas'!$G$13</f>
        <v>0</v>
      </c>
      <c r="AC733" s="392">
        <f>IF(AC2&lt;=Premissas!$D$75,AC727,0)*'Síntese áreas'!$G$13</f>
        <v>0</v>
      </c>
      <c r="AD733" s="392">
        <f>IF(AD2&lt;=Premissas!$D$75,AD727,0)*'Síntese áreas'!$G$13</f>
        <v>0</v>
      </c>
      <c r="AE733" s="392">
        <f>IF(AE2&lt;=Premissas!$D$75,AE727,0)*'Síntese áreas'!$G$13</f>
        <v>0</v>
      </c>
      <c r="AF733" s="392">
        <f>IF(AF2&lt;=Premissas!$D$75,AF727,0)*'Síntese áreas'!$G$13</f>
        <v>0</v>
      </c>
      <c r="AG733" s="392">
        <f>IF(AG2&lt;=Premissas!$D$75,AG727,0)*'Síntese áreas'!$G$13</f>
        <v>0</v>
      </c>
      <c r="AH733" s="392">
        <f>IF(AH2&lt;=Premissas!$D$75,AH727,0)*'Síntese áreas'!$G$13</f>
        <v>0</v>
      </c>
      <c r="AI733" s="392">
        <f>IF(AI2&lt;=Premissas!$D$75,AI727,0)*'Síntese áreas'!$G$13</f>
        <v>0</v>
      </c>
      <c r="AJ733" s="392">
        <f>IF(AJ2&lt;=Premissas!$D$75,AJ727,0)*'Síntese áreas'!$G$13</f>
        <v>0</v>
      </c>
      <c r="AK733" s="392">
        <f>IF(AK2&lt;=Premissas!$D$75,AK727,0)*'Síntese áreas'!$G$13</f>
        <v>0</v>
      </c>
      <c r="AL733" s="392">
        <f>IF(AL2&lt;=Premissas!$D$75,AL727,0)*'Síntese áreas'!$G$13</f>
        <v>0</v>
      </c>
      <c r="AM733" s="392">
        <f>IF(AM2&lt;=Premissas!$D$75,AM727,0)*'Síntese áreas'!$G$13</f>
        <v>0</v>
      </c>
      <c r="AN733" s="392">
        <f>IF(AN2&lt;=Premissas!$D$75,AN727,0)*'Síntese áreas'!$G$13</f>
        <v>0</v>
      </c>
      <c r="AO733" s="392">
        <f>IF(AO2&lt;=Premissas!$D$75,AO727,0)*'Síntese áreas'!$G$13</f>
        <v>0</v>
      </c>
      <c r="AP733" s="392">
        <f>IF(AP2&lt;=Premissas!$D$75,AP727,0)*'Síntese áreas'!$G$13</f>
        <v>0</v>
      </c>
      <c r="AQ733" s="392">
        <f>IF(AQ2&lt;=Premissas!$D$75,AQ727,0)*'Síntese áreas'!$G$13</f>
        <v>0</v>
      </c>
      <c r="AR733" s="392">
        <f>IF(AR2&lt;=Premissas!$D$75,AR727,0)*'Síntese áreas'!$G$13</f>
        <v>0</v>
      </c>
      <c r="AS733" s="89">
        <f t="shared" si="387"/>
        <v>0</v>
      </c>
      <c r="AU733" s="81"/>
    </row>
    <row r="734" spans="1:48">
      <c r="B734" s="216" t="s">
        <v>396</v>
      </c>
      <c r="C734" s="81" t="s">
        <v>581</v>
      </c>
      <c r="D734" s="217"/>
      <c r="E734" s="392">
        <f>E728-E740</f>
        <v>17.433042857142858</v>
      </c>
      <c r="F734" s="392">
        <f>F728-F740</f>
        <v>17.433042857142858</v>
      </c>
      <c r="G734" s="392">
        <f t="shared" ref="G734:K734" si="390">G728-G740</f>
        <v>17.433042857142855</v>
      </c>
      <c r="H734" s="392">
        <f t="shared" si="390"/>
        <v>17.433042857142855</v>
      </c>
      <c r="I734" s="392">
        <f t="shared" si="390"/>
        <v>17.433042857142851</v>
      </c>
      <c r="J734" s="392">
        <f t="shared" si="390"/>
        <v>17.433042857142855</v>
      </c>
      <c r="K734" s="392">
        <f t="shared" si="390"/>
        <v>17.433042857142855</v>
      </c>
      <c r="L734" s="392">
        <f>IF(L2&lt;=Premissas!$D$75,L728,0)*'Síntese áreas'!$G$13</f>
        <v>0</v>
      </c>
      <c r="M734" s="392">
        <f>IF(M2&lt;=Premissas!$D$75,M728,0)*'Síntese áreas'!$G$13</f>
        <v>0</v>
      </c>
      <c r="N734" s="392">
        <f>IF(N2&lt;=Premissas!$D$75,N728,0)*'Síntese áreas'!$G$13</f>
        <v>0</v>
      </c>
      <c r="O734" s="392">
        <f>IF(O2&lt;=Premissas!$D$75,O728,0)*'Síntese áreas'!$G$13</f>
        <v>0</v>
      </c>
      <c r="P734" s="392">
        <f>IF(P2&lt;=Premissas!$D$75,P728,0)*'Síntese áreas'!$G$13</f>
        <v>0</v>
      </c>
      <c r="Q734" s="392">
        <f>IF(Q2&lt;=Premissas!$D$75,Q728,0)*'Síntese áreas'!$G$13</f>
        <v>0</v>
      </c>
      <c r="R734" s="392">
        <f>IF(R2&lt;=Premissas!$D$75,R728,0)*'Síntese áreas'!$G$13</f>
        <v>0</v>
      </c>
      <c r="S734" s="392">
        <f>IF(S2&lt;=Premissas!$D$75,S728,0)*'Síntese áreas'!$G$13</f>
        <v>0</v>
      </c>
      <c r="T734" s="392">
        <f>IF(T2&lt;=Premissas!$D$75,T728,0)*'Síntese áreas'!$G$13</f>
        <v>0</v>
      </c>
      <c r="U734" s="392">
        <f>IF(U2&lt;=Premissas!$D$75,U728,0)*'Síntese áreas'!$G$13</f>
        <v>0</v>
      </c>
      <c r="V734" s="392">
        <f>IF(V2&lt;=Premissas!$D$75,V728,0)*'Síntese áreas'!$G$13</f>
        <v>0</v>
      </c>
      <c r="W734" s="392">
        <f>IF(W2&lt;=Premissas!$D$75,W728,0)*'Síntese áreas'!$G$13</f>
        <v>0</v>
      </c>
      <c r="X734" s="392">
        <f>IF(X2&lt;=Premissas!$D$75,X728,0)*'Síntese áreas'!$G$13</f>
        <v>0</v>
      </c>
      <c r="Y734" s="392">
        <f>IF(Y2&lt;=Premissas!$D$75,Y728,0)*'Síntese áreas'!$G$13</f>
        <v>0</v>
      </c>
      <c r="Z734" s="392">
        <f>IF(Z2&lt;=Premissas!$D$75,Z728,0)*'Síntese áreas'!$G$13</f>
        <v>0</v>
      </c>
      <c r="AA734" s="392">
        <f>IF(AA2&lt;=Premissas!$D$75,AA728,0)*'Síntese áreas'!$G$13</f>
        <v>0</v>
      </c>
      <c r="AB734" s="392">
        <f>IF(AB2&lt;=Premissas!$D$75,AB728,0)*'Síntese áreas'!$G$13</f>
        <v>0</v>
      </c>
      <c r="AC734" s="392">
        <f>IF(AC2&lt;=Premissas!$D$75,AC728,0)*'Síntese áreas'!$G$13</f>
        <v>0</v>
      </c>
      <c r="AD734" s="392">
        <f>IF(AD2&lt;=Premissas!$D$75,AD728,0)*'Síntese áreas'!$G$13</f>
        <v>0</v>
      </c>
      <c r="AE734" s="392">
        <f>IF(AE2&lt;=Premissas!$D$75,AE728,0)*'Síntese áreas'!$G$13</f>
        <v>0</v>
      </c>
      <c r="AF734" s="392">
        <f>IF(AF2&lt;=Premissas!$D$75,AF728,0)*'Síntese áreas'!$G$13</f>
        <v>0</v>
      </c>
      <c r="AG734" s="392">
        <f>IF(AG2&lt;=Premissas!$D$75,AG728,0)*'Síntese áreas'!$G$13</f>
        <v>0</v>
      </c>
      <c r="AH734" s="392">
        <f>IF(AH2&lt;=Premissas!$D$75,AH728,0)*'Síntese áreas'!$G$13</f>
        <v>0</v>
      </c>
      <c r="AI734" s="392">
        <f>IF(AI2&lt;=Premissas!$D$75,AI728,0)*'Síntese áreas'!$G$13</f>
        <v>0</v>
      </c>
      <c r="AJ734" s="392">
        <f>IF(AJ2&lt;=Premissas!$D$75,AJ728,0)*'Síntese áreas'!$G$13</f>
        <v>0</v>
      </c>
      <c r="AK734" s="392">
        <f>IF(AK2&lt;=Premissas!$D$75,AK728,0)*'Síntese áreas'!$G$13</f>
        <v>0</v>
      </c>
      <c r="AL734" s="392">
        <f>IF(AL2&lt;=Premissas!$D$75,AL728,0)*'Síntese áreas'!$G$13</f>
        <v>0</v>
      </c>
      <c r="AM734" s="392">
        <f>IF(AM2&lt;=Premissas!$D$75,AM728,0)*'Síntese áreas'!$G$13</f>
        <v>0</v>
      </c>
      <c r="AN734" s="392">
        <f>IF(AN2&lt;=Premissas!$D$75,AN728,0)*'Síntese áreas'!$G$13</f>
        <v>0</v>
      </c>
      <c r="AO734" s="392">
        <f>IF(AO2&lt;=Premissas!$D$75,AO728,0)*'Síntese áreas'!$G$13</f>
        <v>0</v>
      </c>
      <c r="AP734" s="392">
        <f>IF(AP2&lt;=Premissas!$D$75,AP728,0)*'Síntese áreas'!$G$13</f>
        <v>0</v>
      </c>
      <c r="AQ734" s="392">
        <f>IF(AQ2&lt;=Premissas!$D$75,AQ728,0)*'Síntese áreas'!$G$13</f>
        <v>0</v>
      </c>
      <c r="AR734" s="392">
        <f>IF(AR2&lt;=Premissas!$D$75,AR728,0)*'Síntese áreas'!$G$13</f>
        <v>0</v>
      </c>
      <c r="AS734" s="89">
        <f t="shared" si="387"/>
        <v>122.03129999999997</v>
      </c>
      <c r="AU734" s="81"/>
    </row>
    <row r="735" spans="1:48">
      <c r="B735" s="679" t="s">
        <v>677</v>
      </c>
      <c r="C735" s="262" t="s">
        <v>581</v>
      </c>
      <c r="D735" s="680"/>
      <c r="E735" s="681">
        <f ca="1">SUM(E736:E740)</f>
        <v>98.757932649051938</v>
      </c>
      <c r="F735" s="681">
        <f t="shared" ref="F735:AR735" ca="1" si="391">SUM(F736:F740)</f>
        <v>72.291767350948064</v>
      </c>
      <c r="G735" s="681">
        <f t="shared" si="391"/>
        <v>4.8198817779737766</v>
      </c>
      <c r="H735" s="681">
        <f t="shared" si="391"/>
        <v>4.8198817779737766</v>
      </c>
      <c r="I735" s="681">
        <f t="shared" si="391"/>
        <v>4.8198812465672916</v>
      </c>
      <c r="J735" s="681">
        <f t="shared" si="391"/>
        <v>4.8198812465672916</v>
      </c>
      <c r="K735" s="681">
        <f t="shared" si="391"/>
        <v>4.8198812465672916</v>
      </c>
      <c r="L735" s="681">
        <f t="shared" si="391"/>
        <v>0</v>
      </c>
      <c r="M735" s="681">
        <f t="shared" si="391"/>
        <v>0</v>
      </c>
      <c r="N735" s="681">
        <f t="shared" si="391"/>
        <v>0</v>
      </c>
      <c r="O735" s="681">
        <f t="shared" si="391"/>
        <v>0</v>
      </c>
      <c r="P735" s="681">
        <f t="shared" si="391"/>
        <v>0</v>
      </c>
      <c r="Q735" s="681">
        <f t="shared" si="391"/>
        <v>0</v>
      </c>
      <c r="R735" s="681">
        <f t="shared" si="391"/>
        <v>0</v>
      </c>
      <c r="S735" s="681">
        <f t="shared" si="391"/>
        <v>0</v>
      </c>
      <c r="T735" s="681">
        <f t="shared" si="391"/>
        <v>0</v>
      </c>
      <c r="U735" s="681">
        <f t="shared" si="391"/>
        <v>0</v>
      </c>
      <c r="V735" s="681">
        <f t="shared" si="391"/>
        <v>0</v>
      </c>
      <c r="W735" s="681">
        <f t="shared" si="391"/>
        <v>0</v>
      </c>
      <c r="X735" s="681">
        <f t="shared" si="391"/>
        <v>0</v>
      </c>
      <c r="Y735" s="681">
        <f t="shared" si="391"/>
        <v>0</v>
      </c>
      <c r="Z735" s="681">
        <f t="shared" si="391"/>
        <v>0</v>
      </c>
      <c r="AA735" s="681">
        <f t="shared" si="391"/>
        <v>0</v>
      </c>
      <c r="AB735" s="681">
        <f t="shared" si="391"/>
        <v>0</v>
      </c>
      <c r="AC735" s="681">
        <f t="shared" si="391"/>
        <v>0</v>
      </c>
      <c r="AD735" s="681">
        <f t="shared" si="391"/>
        <v>0</v>
      </c>
      <c r="AE735" s="681">
        <f t="shared" si="391"/>
        <v>0</v>
      </c>
      <c r="AF735" s="681">
        <f t="shared" si="391"/>
        <v>0</v>
      </c>
      <c r="AG735" s="681">
        <f t="shared" si="391"/>
        <v>0</v>
      </c>
      <c r="AH735" s="681">
        <f t="shared" si="391"/>
        <v>0</v>
      </c>
      <c r="AI735" s="681">
        <f t="shared" si="391"/>
        <v>0</v>
      </c>
      <c r="AJ735" s="681">
        <f t="shared" si="391"/>
        <v>0</v>
      </c>
      <c r="AK735" s="681">
        <f t="shared" si="391"/>
        <v>0</v>
      </c>
      <c r="AL735" s="681">
        <f t="shared" si="391"/>
        <v>0</v>
      </c>
      <c r="AM735" s="681">
        <f t="shared" si="391"/>
        <v>0</v>
      </c>
      <c r="AN735" s="681">
        <f t="shared" si="391"/>
        <v>0</v>
      </c>
      <c r="AO735" s="681">
        <f t="shared" si="391"/>
        <v>0</v>
      </c>
      <c r="AP735" s="681">
        <f t="shared" si="391"/>
        <v>0</v>
      </c>
      <c r="AQ735" s="681">
        <f t="shared" si="391"/>
        <v>0</v>
      </c>
      <c r="AR735" s="681">
        <f t="shared" si="391"/>
        <v>0</v>
      </c>
      <c r="AS735" s="682">
        <f t="shared" ca="1" si="387"/>
        <v>195.14910729564943</v>
      </c>
      <c r="AT735" s="692">
        <f ca="1">AS735/AS$723</f>
        <v>0.23993640432309152</v>
      </c>
      <c r="AU735" s="81"/>
    </row>
    <row r="736" spans="1:48">
      <c r="B736" s="216" t="s">
        <v>392</v>
      </c>
      <c r="C736" s="81" t="s">
        <v>581</v>
      </c>
      <c r="D736" s="572"/>
      <c r="E736" s="114">
        <f>E724</f>
        <v>0</v>
      </c>
      <c r="F736" s="114">
        <f t="shared" ref="F736:AR736" si="392">F724</f>
        <v>0</v>
      </c>
      <c r="G736" s="114">
        <f t="shared" si="392"/>
        <v>0</v>
      </c>
      <c r="H736" s="114">
        <f t="shared" si="392"/>
        <v>0</v>
      </c>
      <c r="I736" s="114">
        <f t="shared" si="392"/>
        <v>0</v>
      </c>
      <c r="J736" s="114">
        <f t="shared" si="392"/>
        <v>0</v>
      </c>
      <c r="K736" s="114">
        <f t="shared" si="392"/>
        <v>0</v>
      </c>
      <c r="L736" s="114">
        <f t="shared" si="392"/>
        <v>0</v>
      </c>
      <c r="M736" s="114">
        <f t="shared" si="392"/>
        <v>0</v>
      </c>
      <c r="N736" s="114">
        <f t="shared" si="392"/>
        <v>0</v>
      </c>
      <c r="O736" s="114">
        <f t="shared" si="392"/>
        <v>0</v>
      </c>
      <c r="P736" s="114">
        <f t="shared" si="392"/>
        <v>0</v>
      </c>
      <c r="Q736" s="114">
        <f t="shared" si="392"/>
        <v>0</v>
      </c>
      <c r="R736" s="114">
        <f t="shared" si="392"/>
        <v>0</v>
      </c>
      <c r="S736" s="114">
        <f t="shared" si="392"/>
        <v>0</v>
      </c>
      <c r="T736" s="114">
        <f t="shared" si="392"/>
        <v>0</v>
      </c>
      <c r="U736" s="114">
        <f t="shared" si="392"/>
        <v>0</v>
      </c>
      <c r="V736" s="114">
        <f t="shared" si="392"/>
        <v>0</v>
      </c>
      <c r="W736" s="114">
        <f t="shared" si="392"/>
        <v>0</v>
      </c>
      <c r="X736" s="114">
        <f t="shared" si="392"/>
        <v>0</v>
      </c>
      <c r="Y736" s="114">
        <f t="shared" si="392"/>
        <v>0</v>
      </c>
      <c r="Z736" s="114">
        <f t="shared" si="392"/>
        <v>0</v>
      </c>
      <c r="AA736" s="114">
        <f t="shared" si="392"/>
        <v>0</v>
      </c>
      <c r="AB736" s="114">
        <f t="shared" si="392"/>
        <v>0</v>
      </c>
      <c r="AC736" s="114">
        <f t="shared" si="392"/>
        <v>0</v>
      </c>
      <c r="AD736" s="114">
        <f t="shared" si="392"/>
        <v>0</v>
      </c>
      <c r="AE736" s="114">
        <f t="shared" si="392"/>
        <v>0</v>
      </c>
      <c r="AF736" s="114">
        <f t="shared" si="392"/>
        <v>0</v>
      </c>
      <c r="AG736" s="114">
        <f t="shared" si="392"/>
        <v>0</v>
      </c>
      <c r="AH736" s="114">
        <f t="shared" si="392"/>
        <v>0</v>
      </c>
      <c r="AI736" s="114">
        <f t="shared" si="392"/>
        <v>0</v>
      </c>
      <c r="AJ736" s="114">
        <f t="shared" si="392"/>
        <v>0</v>
      </c>
      <c r="AK736" s="114">
        <f t="shared" si="392"/>
        <v>0</v>
      </c>
      <c r="AL736" s="114">
        <f t="shared" si="392"/>
        <v>0</v>
      </c>
      <c r="AM736" s="114">
        <f t="shared" si="392"/>
        <v>0</v>
      </c>
      <c r="AN736" s="114">
        <f t="shared" si="392"/>
        <v>0</v>
      </c>
      <c r="AO736" s="114">
        <f t="shared" si="392"/>
        <v>0</v>
      </c>
      <c r="AP736" s="114">
        <f t="shared" si="392"/>
        <v>0</v>
      </c>
      <c r="AQ736" s="114">
        <f t="shared" si="392"/>
        <v>0</v>
      </c>
      <c r="AR736" s="114">
        <f t="shared" si="392"/>
        <v>0</v>
      </c>
      <c r="AS736" s="89">
        <f t="shared" si="387"/>
        <v>0</v>
      </c>
      <c r="AU736" s="81"/>
    </row>
    <row r="737" spans="1:47">
      <c r="B737" s="216" t="s">
        <v>393</v>
      </c>
      <c r="C737" s="81" t="s">
        <v>581</v>
      </c>
      <c r="D737" s="572"/>
      <c r="E737" s="114">
        <f>E725-E731</f>
        <v>0</v>
      </c>
      <c r="F737" s="114">
        <f t="shared" ref="F737:AR738" si="393">F725-F731</f>
        <v>0</v>
      </c>
      <c r="G737" s="114">
        <f t="shared" si="393"/>
        <v>0</v>
      </c>
      <c r="H737" s="114">
        <f t="shared" si="393"/>
        <v>0</v>
      </c>
      <c r="I737" s="114">
        <f t="shared" si="393"/>
        <v>0</v>
      </c>
      <c r="J737" s="114">
        <f t="shared" si="393"/>
        <v>0</v>
      </c>
      <c r="K737" s="114">
        <f t="shared" si="393"/>
        <v>0</v>
      </c>
      <c r="L737" s="114">
        <f t="shared" si="393"/>
        <v>0</v>
      </c>
      <c r="M737" s="114">
        <f t="shared" si="393"/>
        <v>0</v>
      </c>
      <c r="N737" s="114">
        <f t="shared" si="393"/>
        <v>0</v>
      </c>
      <c r="O737" s="114">
        <f t="shared" si="393"/>
        <v>0</v>
      </c>
      <c r="P737" s="114">
        <f t="shared" si="393"/>
        <v>0</v>
      </c>
      <c r="Q737" s="114">
        <f t="shared" si="393"/>
        <v>0</v>
      </c>
      <c r="R737" s="114">
        <f t="shared" si="393"/>
        <v>0</v>
      </c>
      <c r="S737" s="114">
        <f t="shared" si="393"/>
        <v>0</v>
      </c>
      <c r="T737" s="114">
        <f t="shared" si="393"/>
        <v>0</v>
      </c>
      <c r="U737" s="114">
        <f t="shared" si="393"/>
        <v>0</v>
      </c>
      <c r="V737" s="114">
        <f t="shared" si="393"/>
        <v>0</v>
      </c>
      <c r="W737" s="114">
        <f t="shared" si="393"/>
        <v>0</v>
      </c>
      <c r="X737" s="114">
        <f t="shared" si="393"/>
        <v>0</v>
      </c>
      <c r="Y737" s="114">
        <f t="shared" si="393"/>
        <v>0</v>
      </c>
      <c r="Z737" s="114">
        <f t="shared" si="393"/>
        <v>0</v>
      </c>
      <c r="AA737" s="114">
        <f t="shared" si="393"/>
        <v>0</v>
      </c>
      <c r="AB737" s="114">
        <f t="shared" si="393"/>
        <v>0</v>
      </c>
      <c r="AC737" s="114">
        <f t="shared" si="393"/>
        <v>0</v>
      </c>
      <c r="AD737" s="114">
        <f t="shared" si="393"/>
        <v>0</v>
      </c>
      <c r="AE737" s="114">
        <f t="shared" si="393"/>
        <v>0</v>
      </c>
      <c r="AF737" s="114">
        <f t="shared" si="393"/>
        <v>0</v>
      </c>
      <c r="AG737" s="114">
        <f t="shared" si="393"/>
        <v>0</v>
      </c>
      <c r="AH737" s="114">
        <f t="shared" si="393"/>
        <v>0</v>
      </c>
      <c r="AI737" s="114">
        <f t="shared" si="393"/>
        <v>0</v>
      </c>
      <c r="AJ737" s="114">
        <f t="shared" si="393"/>
        <v>0</v>
      </c>
      <c r="AK737" s="114">
        <f t="shared" si="393"/>
        <v>0</v>
      </c>
      <c r="AL737" s="114">
        <f t="shared" si="393"/>
        <v>0</v>
      </c>
      <c r="AM737" s="114">
        <f t="shared" si="393"/>
        <v>0</v>
      </c>
      <c r="AN737" s="114">
        <f t="shared" si="393"/>
        <v>0</v>
      </c>
      <c r="AO737" s="114">
        <f t="shared" si="393"/>
        <v>0</v>
      </c>
      <c r="AP737" s="114">
        <f t="shared" si="393"/>
        <v>0</v>
      </c>
      <c r="AQ737" s="114">
        <f t="shared" si="393"/>
        <v>0</v>
      </c>
      <c r="AR737" s="114">
        <f t="shared" si="393"/>
        <v>0</v>
      </c>
      <c r="AS737" s="89">
        <f t="shared" si="387"/>
        <v>0</v>
      </c>
      <c r="AU737" s="81"/>
    </row>
    <row r="738" spans="1:47">
      <c r="B738" s="216" t="s">
        <v>394</v>
      </c>
      <c r="C738" s="81" t="s">
        <v>581</v>
      </c>
      <c r="D738" s="217"/>
      <c r="E738" s="114">
        <f ca="1">E726-E732</f>
        <v>98.757932649051938</v>
      </c>
      <c r="F738" s="114">
        <f ca="1">'Síntese áreas'!D15+D844</f>
        <v>72.291767350948064</v>
      </c>
      <c r="G738" s="114">
        <f t="shared" si="393"/>
        <v>4.8198817779737766</v>
      </c>
      <c r="H738" s="114">
        <f t="shared" si="393"/>
        <v>4.8198817779737766</v>
      </c>
      <c r="I738" s="114">
        <f t="shared" si="393"/>
        <v>4.8198812465672916</v>
      </c>
      <c r="J738" s="114">
        <f t="shared" si="393"/>
        <v>4.8198812465672916</v>
      </c>
      <c r="K738" s="114">
        <f t="shared" si="393"/>
        <v>4.8198812465672916</v>
      </c>
      <c r="L738" s="114">
        <f t="shared" si="393"/>
        <v>0</v>
      </c>
      <c r="M738" s="114">
        <f t="shared" si="393"/>
        <v>0</v>
      </c>
      <c r="N738" s="114">
        <f t="shared" si="393"/>
        <v>0</v>
      </c>
      <c r="O738" s="114">
        <f t="shared" si="393"/>
        <v>0</v>
      </c>
      <c r="P738" s="114">
        <f t="shared" si="393"/>
        <v>0</v>
      </c>
      <c r="Q738" s="114">
        <f t="shared" si="393"/>
        <v>0</v>
      </c>
      <c r="R738" s="114">
        <f t="shared" si="393"/>
        <v>0</v>
      </c>
      <c r="S738" s="114">
        <f t="shared" si="393"/>
        <v>0</v>
      </c>
      <c r="T738" s="114">
        <f t="shared" si="393"/>
        <v>0</v>
      </c>
      <c r="U738" s="114">
        <f t="shared" si="393"/>
        <v>0</v>
      </c>
      <c r="V738" s="114">
        <f t="shared" si="393"/>
        <v>0</v>
      </c>
      <c r="W738" s="114">
        <f t="shared" si="393"/>
        <v>0</v>
      </c>
      <c r="X738" s="114">
        <f t="shared" si="393"/>
        <v>0</v>
      </c>
      <c r="Y738" s="114">
        <f t="shared" si="393"/>
        <v>0</v>
      </c>
      <c r="Z738" s="114">
        <f t="shared" si="393"/>
        <v>0</v>
      </c>
      <c r="AA738" s="114">
        <f t="shared" si="393"/>
        <v>0</v>
      </c>
      <c r="AB738" s="114">
        <f t="shared" si="393"/>
        <v>0</v>
      </c>
      <c r="AC738" s="114">
        <f t="shared" si="393"/>
        <v>0</v>
      </c>
      <c r="AD738" s="114">
        <f t="shared" si="393"/>
        <v>0</v>
      </c>
      <c r="AE738" s="114">
        <f t="shared" si="393"/>
        <v>0</v>
      </c>
      <c r="AF738" s="114">
        <f t="shared" si="393"/>
        <v>0</v>
      </c>
      <c r="AG738" s="114">
        <f t="shared" si="393"/>
        <v>0</v>
      </c>
      <c r="AH738" s="114">
        <f t="shared" si="393"/>
        <v>0</v>
      </c>
      <c r="AI738" s="114">
        <f t="shared" si="393"/>
        <v>0</v>
      </c>
      <c r="AJ738" s="114">
        <f t="shared" si="393"/>
        <v>0</v>
      </c>
      <c r="AK738" s="114">
        <f t="shared" si="393"/>
        <v>0</v>
      </c>
      <c r="AL738" s="114">
        <f t="shared" si="393"/>
        <v>0</v>
      </c>
      <c r="AM738" s="114">
        <f t="shared" si="393"/>
        <v>0</v>
      </c>
      <c r="AN738" s="114">
        <f t="shared" si="393"/>
        <v>0</v>
      </c>
      <c r="AO738" s="114">
        <f t="shared" si="393"/>
        <v>0</v>
      </c>
      <c r="AP738" s="114">
        <f t="shared" si="393"/>
        <v>0</v>
      </c>
      <c r="AQ738" s="114">
        <f t="shared" si="393"/>
        <v>0</v>
      </c>
      <c r="AR738" s="114">
        <f t="shared" si="393"/>
        <v>0</v>
      </c>
      <c r="AS738" s="89">
        <f t="shared" ca="1" si="387"/>
        <v>195.14910729564943</v>
      </c>
      <c r="AU738" s="81"/>
    </row>
    <row r="739" spans="1:47">
      <c r="B739" s="216" t="s">
        <v>395</v>
      </c>
      <c r="C739" s="81" t="s">
        <v>581</v>
      </c>
      <c r="D739" s="217"/>
      <c r="E739" s="114">
        <f>E727-E733</f>
        <v>0</v>
      </c>
      <c r="F739" s="114">
        <f t="shared" ref="F739:AR739" si="394">F727-F733</f>
        <v>0</v>
      </c>
      <c r="G739" s="114">
        <f t="shared" si="394"/>
        <v>0</v>
      </c>
      <c r="H739" s="114">
        <f t="shared" si="394"/>
        <v>0</v>
      </c>
      <c r="I739" s="114">
        <f t="shared" si="394"/>
        <v>0</v>
      </c>
      <c r="J739" s="114">
        <f t="shared" si="394"/>
        <v>0</v>
      </c>
      <c r="K739" s="114">
        <f t="shared" si="394"/>
        <v>0</v>
      </c>
      <c r="L739" s="114">
        <f t="shared" si="394"/>
        <v>0</v>
      </c>
      <c r="M739" s="114">
        <f t="shared" si="394"/>
        <v>0</v>
      </c>
      <c r="N739" s="114">
        <f t="shared" si="394"/>
        <v>0</v>
      </c>
      <c r="O739" s="114">
        <f t="shared" si="394"/>
        <v>0</v>
      </c>
      <c r="P739" s="114">
        <f t="shared" si="394"/>
        <v>0</v>
      </c>
      <c r="Q739" s="114">
        <f t="shared" si="394"/>
        <v>0</v>
      </c>
      <c r="R739" s="114">
        <f t="shared" si="394"/>
        <v>0</v>
      </c>
      <c r="S739" s="114">
        <f t="shared" si="394"/>
        <v>0</v>
      </c>
      <c r="T739" s="114">
        <f t="shared" si="394"/>
        <v>0</v>
      </c>
      <c r="U739" s="114">
        <f t="shared" si="394"/>
        <v>0</v>
      </c>
      <c r="V739" s="114">
        <f t="shared" si="394"/>
        <v>0</v>
      </c>
      <c r="W739" s="114">
        <f t="shared" si="394"/>
        <v>0</v>
      </c>
      <c r="X739" s="114">
        <f t="shared" si="394"/>
        <v>0</v>
      </c>
      <c r="Y739" s="114">
        <f t="shared" si="394"/>
        <v>0</v>
      </c>
      <c r="Z739" s="114">
        <f t="shared" si="394"/>
        <v>0</v>
      </c>
      <c r="AA739" s="114">
        <f t="shared" si="394"/>
        <v>0</v>
      </c>
      <c r="AB739" s="114">
        <f t="shared" si="394"/>
        <v>0</v>
      </c>
      <c r="AC739" s="114">
        <f t="shared" si="394"/>
        <v>0</v>
      </c>
      <c r="AD739" s="114">
        <f t="shared" si="394"/>
        <v>0</v>
      </c>
      <c r="AE739" s="114">
        <f t="shared" si="394"/>
        <v>0</v>
      </c>
      <c r="AF739" s="114">
        <f t="shared" si="394"/>
        <v>0</v>
      </c>
      <c r="AG739" s="114">
        <f t="shared" si="394"/>
        <v>0</v>
      </c>
      <c r="AH739" s="114">
        <f t="shared" si="394"/>
        <v>0</v>
      </c>
      <c r="AI739" s="114">
        <f t="shared" si="394"/>
        <v>0</v>
      </c>
      <c r="AJ739" s="114">
        <f t="shared" si="394"/>
        <v>0</v>
      </c>
      <c r="AK739" s="114">
        <f t="shared" si="394"/>
        <v>0</v>
      </c>
      <c r="AL739" s="114">
        <f t="shared" si="394"/>
        <v>0</v>
      </c>
      <c r="AM739" s="114">
        <f t="shared" si="394"/>
        <v>0</v>
      </c>
      <c r="AN739" s="114">
        <f t="shared" si="394"/>
        <v>0</v>
      </c>
      <c r="AO739" s="114">
        <f t="shared" si="394"/>
        <v>0</v>
      </c>
      <c r="AP739" s="114">
        <f t="shared" si="394"/>
        <v>0</v>
      </c>
      <c r="AQ739" s="114">
        <f t="shared" si="394"/>
        <v>0</v>
      </c>
      <c r="AR739" s="114">
        <f t="shared" si="394"/>
        <v>0</v>
      </c>
      <c r="AS739" s="89">
        <f t="shared" si="387"/>
        <v>0</v>
      </c>
      <c r="AU739" s="81"/>
    </row>
    <row r="740" spans="1:47">
      <c r="B740" s="216" t="s">
        <v>396</v>
      </c>
      <c r="C740" s="81" t="s">
        <v>581</v>
      </c>
      <c r="D740" s="217"/>
      <c r="E740" s="114">
        <v>0</v>
      </c>
      <c r="F740" s="114">
        <v>0</v>
      </c>
      <c r="G740" s="114">
        <v>0</v>
      </c>
      <c r="H740" s="114">
        <v>0</v>
      </c>
      <c r="I740" s="114">
        <v>0</v>
      </c>
      <c r="J740" s="114">
        <v>0</v>
      </c>
      <c r="K740" s="114">
        <v>0</v>
      </c>
      <c r="L740" s="114">
        <f t="shared" ref="L740:AR740" si="395">L728-L734</f>
        <v>0</v>
      </c>
      <c r="M740" s="114">
        <f t="shared" si="395"/>
        <v>0</v>
      </c>
      <c r="N740" s="114">
        <f t="shared" si="395"/>
        <v>0</v>
      </c>
      <c r="O740" s="114">
        <f t="shared" si="395"/>
        <v>0</v>
      </c>
      <c r="P740" s="114">
        <f t="shared" si="395"/>
        <v>0</v>
      </c>
      <c r="Q740" s="114">
        <f t="shared" si="395"/>
        <v>0</v>
      </c>
      <c r="R740" s="114">
        <f t="shared" si="395"/>
        <v>0</v>
      </c>
      <c r="S740" s="114">
        <f t="shared" si="395"/>
        <v>0</v>
      </c>
      <c r="T740" s="114">
        <f t="shared" si="395"/>
        <v>0</v>
      </c>
      <c r="U740" s="114">
        <f t="shared" si="395"/>
        <v>0</v>
      </c>
      <c r="V740" s="114">
        <f t="shared" si="395"/>
        <v>0</v>
      </c>
      <c r="W740" s="114">
        <f t="shared" si="395"/>
        <v>0</v>
      </c>
      <c r="X740" s="114">
        <f t="shared" si="395"/>
        <v>0</v>
      </c>
      <c r="Y740" s="114">
        <f t="shared" si="395"/>
        <v>0</v>
      </c>
      <c r="Z740" s="114">
        <f t="shared" si="395"/>
        <v>0</v>
      </c>
      <c r="AA740" s="114">
        <f t="shared" si="395"/>
        <v>0</v>
      </c>
      <c r="AB740" s="114">
        <f t="shared" si="395"/>
        <v>0</v>
      </c>
      <c r="AC740" s="114">
        <f t="shared" si="395"/>
        <v>0</v>
      </c>
      <c r="AD740" s="114">
        <f t="shared" si="395"/>
        <v>0</v>
      </c>
      <c r="AE740" s="114">
        <f t="shared" si="395"/>
        <v>0</v>
      </c>
      <c r="AF740" s="114">
        <f t="shared" si="395"/>
        <v>0</v>
      </c>
      <c r="AG740" s="114">
        <f t="shared" si="395"/>
        <v>0</v>
      </c>
      <c r="AH740" s="114">
        <f t="shared" si="395"/>
        <v>0</v>
      </c>
      <c r="AI740" s="114">
        <f t="shared" si="395"/>
        <v>0</v>
      </c>
      <c r="AJ740" s="114">
        <f t="shared" si="395"/>
        <v>0</v>
      </c>
      <c r="AK740" s="114">
        <f t="shared" si="395"/>
        <v>0</v>
      </c>
      <c r="AL740" s="114">
        <f t="shared" si="395"/>
        <v>0</v>
      </c>
      <c r="AM740" s="114">
        <f t="shared" si="395"/>
        <v>0</v>
      </c>
      <c r="AN740" s="114">
        <f t="shared" si="395"/>
        <v>0</v>
      </c>
      <c r="AO740" s="114">
        <f t="shared" si="395"/>
        <v>0</v>
      </c>
      <c r="AP740" s="114">
        <f t="shared" si="395"/>
        <v>0</v>
      </c>
      <c r="AQ740" s="114">
        <f t="shared" si="395"/>
        <v>0</v>
      </c>
      <c r="AR740" s="114">
        <f t="shared" si="395"/>
        <v>0</v>
      </c>
      <c r="AS740" s="89">
        <f t="shared" si="387"/>
        <v>0</v>
      </c>
      <c r="AU740" s="81"/>
    </row>
    <row r="741" spans="1:47" s="174" customFormat="1" ht="5.25" customHeight="1">
      <c r="A741" s="158"/>
      <c r="C741" s="480"/>
      <c r="D741" s="184"/>
      <c r="E741" s="185"/>
      <c r="F741" s="185"/>
      <c r="G741" s="185"/>
      <c r="H741" s="185"/>
      <c r="I741" s="185"/>
      <c r="J741" s="185"/>
      <c r="K741" s="185"/>
      <c r="L741" s="185"/>
      <c r="M741" s="185"/>
      <c r="N741" s="185"/>
      <c r="O741" s="185"/>
      <c r="P741" s="185"/>
      <c r="Q741" s="185"/>
      <c r="R741" s="185"/>
      <c r="S741" s="185"/>
      <c r="T741" s="185"/>
      <c r="U741" s="185"/>
      <c r="V741" s="185"/>
      <c r="W741" s="185"/>
      <c r="X741" s="185"/>
      <c r="Y741" s="185"/>
      <c r="Z741" s="185"/>
      <c r="AA741" s="185"/>
      <c r="AB741" s="185"/>
      <c r="AC741" s="185"/>
      <c r="AD741" s="185"/>
      <c r="AE741" s="185"/>
      <c r="AF741" s="185"/>
      <c r="AG741" s="185"/>
      <c r="AH741" s="185"/>
      <c r="AI741" s="185"/>
      <c r="AJ741" s="185"/>
      <c r="AK741" s="185"/>
      <c r="AL741" s="185"/>
      <c r="AM741" s="185"/>
      <c r="AN741" s="185"/>
      <c r="AO741" s="185"/>
      <c r="AP741" s="185"/>
      <c r="AQ741" s="185"/>
      <c r="AR741" s="185"/>
      <c r="AS741" s="382"/>
    </row>
    <row r="742" spans="1:47">
      <c r="B742" s="690" t="s">
        <v>678</v>
      </c>
      <c r="C742" s="569">
        <v>1000</v>
      </c>
      <c r="D742" s="588"/>
      <c r="E742" s="660">
        <f ca="1">E758+E800+E842</f>
        <v>0</v>
      </c>
      <c r="F742" s="660">
        <f t="shared" ref="F742:AR742" ca="1" si="396">F758+F800+F842</f>
        <v>1510.5575883809427</v>
      </c>
      <c r="G742" s="660">
        <f t="shared" ca="1" si="396"/>
        <v>1646.8895593215436</v>
      </c>
      <c r="H742" s="660">
        <f t="shared" ca="1" si="396"/>
        <v>566.15478641765435</v>
      </c>
      <c r="I742" s="660">
        <f t="shared" ca="1" si="396"/>
        <v>243.40782631206741</v>
      </c>
      <c r="J742" s="660">
        <f t="shared" ca="1" si="396"/>
        <v>249.03894549855568</v>
      </c>
      <c r="K742" s="660">
        <f t="shared" ca="1" si="396"/>
        <v>156.37881027593298</v>
      </c>
      <c r="L742" s="660">
        <f t="shared" ca="1" si="396"/>
        <v>45.712937342881339</v>
      </c>
      <c r="M742" s="660">
        <f t="shared" ca="1" si="396"/>
        <v>40.081817535545156</v>
      </c>
      <c r="N742" s="660">
        <f t="shared" ca="1" si="396"/>
        <v>34.450698349056886</v>
      </c>
      <c r="O742" s="660">
        <f t="shared" ca="1" si="396"/>
        <v>28.819579162568619</v>
      </c>
      <c r="P742" s="660">
        <f t="shared" ca="1" si="396"/>
        <v>9.455052228591569</v>
      </c>
      <c r="Q742" s="660">
        <f t="shared" ca="1" si="396"/>
        <v>0</v>
      </c>
      <c r="R742" s="660">
        <f t="shared" ca="1" si="396"/>
        <v>0</v>
      </c>
      <c r="S742" s="660">
        <f t="shared" ca="1" si="396"/>
        <v>0</v>
      </c>
      <c r="T742" s="660">
        <f t="shared" ca="1" si="396"/>
        <v>0</v>
      </c>
      <c r="U742" s="660">
        <f t="shared" ca="1" si="396"/>
        <v>0</v>
      </c>
      <c r="V742" s="660">
        <f t="shared" ca="1" si="396"/>
        <v>0</v>
      </c>
      <c r="W742" s="660">
        <f t="shared" ca="1" si="396"/>
        <v>0</v>
      </c>
      <c r="X742" s="660">
        <f t="shared" ca="1" si="396"/>
        <v>0</v>
      </c>
      <c r="Y742" s="660">
        <f t="shared" ca="1" si="396"/>
        <v>0</v>
      </c>
      <c r="Z742" s="660">
        <f t="shared" ca="1" si="396"/>
        <v>0</v>
      </c>
      <c r="AA742" s="660">
        <f t="shared" ca="1" si="396"/>
        <v>0</v>
      </c>
      <c r="AB742" s="660">
        <f t="shared" ca="1" si="396"/>
        <v>0</v>
      </c>
      <c r="AC742" s="660">
        <f t="shared" ca="1" si="396"/>
        <v>0</v>
      </c>
      <c r="AD742" s="660">
        <f t="shared" ca="1" si="396"/>
        <v>0</v>
      </c>
      <c r="AE742" s="660">
        <f t="shared" ca="1" si="396"/>
        <v>0</v>
      </c>
      <c r="AF742" s="660">
        <f t="shared" ca="1" si="396"/>
        <v>0</v>
      </c>
      <c r="AG742" s="660">
        <f t="shared" ca="1" si="396"/>
        <v>0</v>
      </c>
      <c r="AH742" s="660">
        <f t="shared" ca="1" si="396"/>
        <v>0</v>
      </c>
      <c r="AI742" s="660">
        <f t="shared" ca="1" si="396"/>
        <v>0</v>
      </c>
      <c r="AJ742" s="660">
        <f t="shared" ca="1" si="396"/>
        <v>0</v>
      </c>
      <c r="AK742" s="660">
        <f t="shared" ca="1" si="396"/>
        <v>0</v>
      </c>
      <c r="AL742" s="660">
        <f t="shared" ca="1" si="396"/>
        <v>0</v>
      </c>
      <c r="AM742" s="660">
        <f t="shared" ca="1" si="396"/>
        <v>0</v>
      </c>
      <c r="AN742" s="660">
        <f t="shared" ca="1" si="396"/>
        <v>0</v>
      </c>
      <c r="AO742" s="660">
        <f t="shared" ca="1" si="396"/>
        <v>0</v>
      </c>
      <c r="AP742" s="660">
        <f t="shared" ca="1" si="396"/>
        <v>0</v>
      </c>
      <c r="AQ742" s="660">
        <f t="shared" ca="1" si="396"/>
        <v>0</v>
      </c>
      <c r="AR742" s="660">
        <f t="shared" ca="1" si="396"/>
        <v>0</v>
      </c>
      <c r="AS742" s="660">
        <f ca="1">SUM(E742:AR742)</f>
        <v>4530.9476008253396</v>
      </c>
    </row>
    <row r="743" spans="1:47">
      <c r="B743" s="690" t="s">
        <v>686</v>
      </c>
      <c r="C743" s="569">
        <v>1000</v>
      </c>
      <c r="D743" s="588"/>
      <c r="E743" s="660">
        <f ca="1">E884+E926</f>
        <v>0</v>
      </c>
      <c r="F743" s="660">
        <f t="shared" ref="F743:AR743" ca="1" si="397">F884+F926</f>
        <v>221.41453698595271</v>
      </c>
      <c r="G743" s="660">
        <f t="shared" ca="1" si="397"/>
        <v>632.01947541026016</v>
      </c>
      <c r="H743" s="660">
        <f t="shared" ca="1" si="397"/>
        <v>1621.5796906858552</v>
      </c>
      <c r="I743" s="660">
        <f t="shared" ca="1" si="397"/>
        <v>1949.4686448765001</v>
      </c>
      <c r="J743" s="660">
        <f t="shared" ca="1" si="397"/>
        <v>2048.5120582525892</v>
      </c>
      <c r="K743" s="660">
        <f t="shared" ca="1" si="397"/>
        <v>2104.9930168758747</v>
      </c>
      <c r="L743" s="660">
        <f t="shared" ca="1" si="397"/>
        <v>2146.9067902228744</v>
      </c>
      <c r="M743" s="660">
        <f t="shared" ca="1" si="397"/>
        <v>763.05126967905937</v>
      </c>
      <c r="N743" s="660">
        <f t="shared" ca="1" si="397"/>
        <v>307.44566012808247</v>
      </c>
      <c r="O743" s="660">
        <f t="shared" ca="1" si="397"/>
        <v>217.60647538760665</v>
      </c>
      <c r="P743" s="660">
        <f t="shared" ca="1" si="397"/>
        <v>174.00453292075656</v>
      </c>
      <c r="Q743" s="660">
        <f t="shared" ca="1" si="397"/>
        <v>152.52309904764644</v>
      </c>
      <c r="R743" s="660">
        <f t="shared" ca="1" si="397"/>
        <v>125.95334198859487</v>
      </c>
      <c r="S743" s="660">
        <f t="shared" ca="1" si="397"/>
        <v>120.4810748700413</v>
      </c>
      <c r="T743" s="660">
        <f t="shared" ca="1" si="397"/>
        <v>87.582070504462706</v>
      </c>
      <c r="U743" s="660">
        <f t="shared" ca="1" si="397"/>
        <v>82.109806379839682</v>
      </c>
      <c r="V743" s="660">
        <f t="shared" ca="1" si="397"/>
        <v>44.991303515652547</v>
      </c>
      <c r="W743" s="660">
        <f t="shared" ca="1" si="397"/>
        <v>44.991303515652547</v>
      </c>
      <c r="X743" s="660">
        <f t="shared" ca="1" si="397"/>
        <v>44.991303515652547</v>
      </c>
      <c r="Y743" s="660">
        <f t="shared" ca="1" si="397"/>
        <v>44.991303515652547</v>
      </c>
      <c r="Z743" s="660">
        <f t="shared" ca="1" si="397"/>
        <v>44.991303515652547</v>
      </c>
      <c r="AA743" s="660">
        <f t="shared" ca="1" si="397"/>
        <v>44.991303515652547</v>
      </c>
      <c r="AB743" s="660">
        <f t="shared" ca="1" si="397"/>
        <v>44.991303515652547</v>
      </c>
      <c r="AC743" s="660">
        <f t="shared" ca="1" si="397"/>
        <v>44.991303515652547</v>
      </c>
      <c r="AD743" s="660">
        <f t="shared" ca="1" si="397"/>
        <v>44.991303515652547</v>
      </c>
      <c r="AE743" s="660">
        <f t="shared" ca="1" si="397"/>
        <v>44.991303515652547</v>
      </c>
      <c r="AF743" s="660">
        <f t="shared" ca="1" si="397"/>
        <v>44.991303515652547</v>
      </c>
      <c r="AG743" s="660">
        <f t="shared" ca="1" si="397"/>
        <v>44.991303515652547</v>
      </c>
      <c r="AH743" s="660">
        <f t="shared" ca="1" si="397"/>
        <v>44.991303515652547</v>
      </c>
      <c r="AI743" s="660">
        <f t="shared" ca="1" si="397"/>
        <v>44.991303515652547</v>
      </c>
      <c r="AJ743" s="660">
        <f t="shared" ca="1" si="397"/>
        <v>44.991303515652547</v>
      </c>
      <c r="AK743" s="660">
        <f t="shared" ca="1" si="397"/>
        <v>44.991303515652547</v>
      </c>
      <c r="AL743" s="660">
        <f t="shared" ca="1" si="397"/>
        <v>44.991303515652547</v>
      </c>
      <c r="AM743" s="660">
        <f t="shared" ca="1" si="397"/>
        <v>44.991303515652547</v>
      </c>
      <c r="AN743" s="660">
        <f t="shared" ca="1" si="397"/>
        <v>0</v>
      </c>
      <c r="AO743" s="660">
        <f t="shared" ca="1" si="397"/>
        <v>0</v>
      </c>
      <c r="AP743" s="660">
        <f t="shared" ca="1" si="397"/>
        <v>0</v>
      </c>
      <c r="AQ743" s="660">
        <f t="shared" ca="1" si="397"/>
        <v>0</v>
      </c>
      <c r="AR743" s="660">
        <f t="shared" ca="1" si="397"/>
        <v>0</v>
      </c>
      <c r="AS743" s="660">
        <f t="shared" ref="AS743:AS757" ca="1" si="398">SUM(E743:AR743)</f>
        <v>13565.495007497757</v>
      </c>
    </row>
    <row r="744" spans="1:47">
      <c r="B744" s="690" t="s">
        <v>694</v>
      </c>
      <c r="C744" s="569">
        <v>1000</v>
      </c>
      <c r="D744" s="588"/>
      <c r="E744" s="660">
        <f ca="1">SUM(E745,E746,E752)</f>
        <v>0</v>
      </c>
      <c r="F744" s="660">
        <f t="shared" ref="F744:AR744" ca="1" si="399">SUM(F745,F746,F752)</f>
        <v>0</v>
      </c>
      <c r="G744" s="660">
        <f t="shared" ca="1" si="399"/>
        <v>0</v>
      </c>
      <c r="H744" s="660">
        <f t="shared" ca="1" si="399"/>
        <v>0</v>
      </c>
      <c r="I744" s="660">
        <f t="shared" ca="1" si="399"/>
        <v>0</v>
      </c>
      <c r="J744" s="660">
        <f t="shared" ca="1" si="399"/>
        <v>0</v>
      </c>
      <c r="K744" s="660">
        <f t="shared" ca="1" si="399"/>
        <v>0</v>
      </c>
      <c r="L744" s="660">
        <f t="shared" ca="1" si="399"/>
        <v>0</v>
      </c>
      <c r="M744" s="660">
        <f t="shared" ca="1" si="399"/>
        <v>19.695894496369341</v>
      </c>
      <c r="N744" s="660">
        <f t="shared" ca="1" si="399"/>
        <v>49.597432839765482</v>
      </c>
      <c r="O744" s="660">
        <f t="shared" ca="1" si="399"/>
        <v>154.40843066114761</v>
      </c>
      <c r="P744" s="660">
        <f t="shared" ca="1" si="399"/>
        <v>226.38023198830078</v>
      </c>
      <c r="Q744" s="660">
        <f t="shared" ca="1" si="399"/>
        <v>471.37048365966234</v>
      </c>
      <c r="R744" s="660">
        <f t="shared" ca="1" si="399"/>
        <v>748.69386834712941</v>
      </c>
      <c r="S744" s="660">
        <f t="shared" ca="1" si="399"/>
        <v>1172.792951861747</v>
      </c>
      <c r="T744" s="660">
        <f t="shared" ca="1" si="399"/>
        <v>1229.5561098694334</v>
      </c>
      <c r="U744" s="660">
        <f t="shared" ca="1" si="399"/>
        <v>1412.1465599065364</v>
      </c>
      <c r="V744" s="660">
        <f t="shared" ca="1" si="399"/>
        <v>1412.1465599065364</v>
      </c>
      <c r="W744" s="660">
        <f t="shared" ca="1" si="399"/>
        <v>1967.4993412910162</v>
      </c>
      <c r="X744" s="660">
        <f t="shared" ca="1" si="399"/>
        <v>2411.9730381325862</v>
      </c>
      <c r="Y744" s="660">
        <f t="shared" ca="1" si="399"/>
        <v>4561.3797495865028</v>
      </c>
      <c r="Z744" s="660">
        <f t="shared" ca="1" si="399"/>
        <v>4561.3797495865028</v>
      </c>
      <c r="AA744" s="660">
        <f t="shared" ca="1" si="399"/>
        <v>4561.3794634195528</v>
      </c>
      <c r="AB744" s="660">
        <f t="shared" ca="1" si="399"/>
        <v>4561.3794634195519</v>
      </c>
      <c r="AC744" s="660">
        <f t="shared" ca="1" si="399"/>
        <v>4561.3794634195519</v>
      </c>
      <c r="AD744" s="660">
        <f t="shared" ca="1" si="399"/>
        <v>2201.7879674852284</v>
      </c>
      <c r="AE744" s="660">
        <f t="shared" ca="1" si="399"/>
        <v>4005.7922798013451</v>
      </c>
      <c r="AF744" s="660">
        <f t="shared" ca="1" si="399"/>
        <v>8604.8556938904876</v>
      </c>
      <c r="AG744" s="660">
        <f t="shared" ca="1" si="399"/>
        <v>8604.8556938904876</v>
      </c>
      <c r="AH744" s="660">
        <f t="shared" ca="1" si="399"/>
        <v>8604.8550815820108</v>
      </c>
      <c r="AI744" s="660">
        <f t="shared" ca="1" si="399"/>
        <v>8604.855081582009</v>
      </c>
      <c r="AJ744" s="660">
        <f t="shared" ca="1" si="399"/>
        <v>8604.855081582009</v>
      </c>
      <c r="AK744" s="660">
        <f t="shared" ca="1" si="399"/>
        <v>1013.5053380659017</v>
      </c>
      <c r="AL744" s="660">
        <f t="shared" ca="1" si="399"/>
        <v>1013.5053380659017</v>
      </c>
      <c r="AM744" s="660">
        <f t="shared" ca="1" si="399"/>
        <v>1013.5053380659017</v>
      </c>
      <c r="AN744" s="660">
        <f t="shared" ca="1" si="399"/>
        <v>0</v>
      </c>
      <c r="AO744" s="660">
        <f t="shared" ca="1" si="399"/>
        <v>0</v>
      </c>
      <c r="AP744" s="660">
        <f t="shared" ca="1" si="399"/>
        <v>0</v>
      </c>
      <c r="AQ744" s="660">
        <f t="shared" ca="1" si="399"/>
        <v>0</v>
      </c>
      <c r="AR744" s="660">
        <f t="shared" ca="1" si="399"/>
        <v>0</v>
      </c>
      <c r="AS744" s="660">
        <f t="shared" ca="1" si="398"/>
        <v>86355.531686403192</v>
      </c>
    </row>
    <row r="745" spans="1:47">
      <c r="B745" s="144" t="s">
        <v>695</v>
      </c>
      <c r="C745" s="550">
        <v>1000</v>
      </c>
      <c r="D745" s="74"/>
      <c r="E745" s="382">
        <f ca="1">E968*Preços!E$25*E$5/1000</f>
        <v>0</v>
      </c>
      <c r="F745" s="382">
        <f ca="1">F968*Preços!F$25*F$5/1000</f>
        <v>0</v>
      </c>
      <c r="G745" s="382">
        <f ca="1">G968*Preços!G$25*G$5/1000</f>
        <v>0</v>
      </c>
      <c r="H745" s="382">
        <f ca="1">H968*Preços!H$25*H$5/1000</f>
        <v>0</v>
      </c>
      <c r="I745" s="382">
        <f ca="1">I968*Preços!I$25*I$5/1000</f>
        <v>0</v>
      </c>
      <c r="J745" s="382">
        <f ca="1">J968*Preços!J$25*J$5/1000</f>
        <v>0</v>
      </c>
      <c r="K745" s="382">
        <f ca="1">K968*Preços!K$25*K$5/1000</f>
        <v>0</v>
      </c>
      <c r="L745" s="382">
        <f ca="1">L968*Preços!L$25*L$5/1000</f>
        <v>0</v>
      </c>
      <c r="M745" s="382">
        <f ca="1">M968*Preços!M$25*M$5/1000</f>
        <v>19.695894496369341</v>
      </c>
      <c r="N745" s="382">
        <f ca="1">N968*Preços!N$25*N$5/1000</f>
        <v>49.597432839765482</v>
      </c>
      <c r="O745" s="382">
        <f ca="1">O968*Preços!O$25*O$5/1000</f>
        <v>125.82733433237306</v>
      </c>
      <c r="P745" s="382">
        <f ca="1">P968*Preços!P$25*P$5/1000</f>
        <v>125.82733433237306</v>
      </c>
      <c r="Q745" s="382">
        <f ca="1">Q968*Preços!Q$25*Q$5/1000</f>
        <v>125.82732418330342</v>
      </c>
      <c r="R745" s="382">
        <f ca="1">R968*Preços!R$25*R$5/1000</f>
        <v>125.82732418330339</v>
      </c>
      <c r="S745" s="382">
        <f ca="1">S968*Preços!S$25*S$5/1000</f>
        <v>125.82732418330339</v>
      </c>
      <c r="T745" s="382">
        <f ca="1">T968*Preços!T$25*T$5/1000</f>
        <v>0</v>
      </c>
      <c r="U745" s="382">
        <f ca="1">U968*Preços!U$25*U$5/1000</f>
        <v>0</v>
      </c>
      <c r="V745" s="382">
        <f ca="1">V968*Preços!V$25*V$5/1000</f>
        <v>0</v>
      </c>
      <c r="W745" s="382">
        <f ca="1">W968*Preços!W$25*W$5/1000</f>
        <v>0</v>
      </c>
      <c r="X745" s="382">
        <f ca="1">X968*Preços!X$25*X$5/1000</f>
        <v>0</v>
      </c>
      <c r="Y745" s="382">
        <f ca="1">Y968*Preços!Y$25*Y$5/1000</f>
        <v>0</v>
      </c>
      <c r="Z745" s="382">
        <f ca="1">Z968*Preços!Z$25*Z$5/1000</f>
        <v>0</v>
      </c>
      <c r="AA745" s="382">
        <f ca="1">AA968*Preços!AA$25*AA$5/1000</f>
        <v>0</v>
      </c>
      <c r="AB745" s="382">
        <f ca="1">AB968*Preços!AB$25*AB$5/1000</f>
        <v>0</v>
      </c>
      <c r="AC745" s="382">
        <f ca="1">AC968*Preços!AC$25*AC$5/1000</f>
        <v>0</v>
      </c>
      <c r="AD745" s="382">
        <f ca="1">AD968*Preços!AD$25*AD$5/1000</f>
        <v>0</v>
      </c>
      <c r="AE745" s="382">
        <f ca="1">AE968*Preços!AE$25*AE$5/1000</f>
        <v>0</v>
      </c>
      <c r="AF745" s="382">
        <f ca="1">AF968*Preços!AF$25*AF$5/1000</f>
        <v>0</v>
      </c>
      <c r="AG745" s="382">
        <f ca="1">AG968*Preços!AG$25*AG$5/1000</f>
        <v>0</v>
      </c>
      <c r="AH745" s="382">
        <f ca="1">AH968*Preços!AH$25*AH$5/1000</f>
        <v>0</v>
      </c>
      <c r="AI745" s="382">
        <f ca="1">AI968*Preços!AI$25*AI$5/1000</f>
        <v>0</v>
      </c>
      <c r="AJ745" s="382">
        <f ca="1">AJ968*Preços!AJ$25*AJ$5/1000</f>
        <v>0</v>
      </c>
      <c r="AK745" s="382">
        <f ca="1">AK968*Preços!AK$25*AK$5/1000</f>
        <v>0</v>
      </c>
      <c r="AL745" s="382">
        <f ca="1">AL968*Preços!AL$25*AL$5/1000</f>
        <v>0</v>
      </c>
      <c r="AM745" s="382">
        <f ca="1">AM968*Preços!AM$25*AM$5/1000</f>
        <v>0</v>
      </c>
      <c r="AN745" s="382">
        <f ca="1">AN968*Preços!AN$25*AN$5/1000</f>
        <v>0</v>
      </c>
      <c r="AO745" s="382">
        <f ca="1">AO968*Preços!AO$25*AO$5/1000</f>
        <v>0</v>
      </c>
      <c r="AP745" s="382">
        <f ca="1">AP968*Preços!AP$25*AP$5/1000</f>
        <v>0</v>
      </c>
      <c r="AQ745" s="382">
        <f ca="1">AQ968*Preços!AQ$25*AQ$5/1000</f>
        <v>0</v>
      </c>
      <c r="AR745" s="382">
        <f ca="1">AR968*Preços!AR$25*AR$5/1000</f>
        <v>0</v>
      </c>
      <c r="AS745" s="382">
        <f t="shared" ca="1" si="398"/>
        <v>698.42996855079116</v>
      </c>
    </row>
    <row r="746" spans="1:47">
      <c r="B746" s="144" t="s">
        <v>392</v>
      </c>
      <c r="C746" s="550">
        <v>1000</v>
      </c>
      <c r="D746" s="74"/>
      <c r="E746" s="382">
        <f ca="1">SUM(E747:E751)</f>
        <v>0</v>
      </c>
      <c r="F746" s="382">
        <f t="shared" ref="F746:AR746" ca="1" si="400">SUM(F747:F751)</f>
        <v>0</v>
      </c>
      <c r="G746" s="382">
        <f t="shared" ca="1" si="400"/>
        <v>0</v>
      </c>
      <c r="H746" s="382">
        <f t="shared" ca="1" si="400"/>
        <v>0</v>
      </c>
      <c r="I746" s="382">
        <f t="shared" ca="1" si="400"/>
        <v>0</v>
      </c>
      <c r="J746" s="382">
        <f t="shared" ca="1" si="400"/>
        <v>0</v>
      </c>
      <c r="K746" s="382">
        <f t="shared" ca="1" si="400"/>
        <v>0</v>
      </c>
      <c r="L746" s="382">
        <f t="shared" ca="1" si="400"/>
        <v>0</v>
      </c>
      <c r="M746" s="382">
        <f t="shared" ca="1" si="400"/>
        <v>0</v>
      </c>
      <c r="N746" s="382">
        <f t="shared" ca="1" si="400"/>
        <v>0</v>
      </c>
      <c r="O746" s="382">
        <f t="shared" ca="1" si="400"/>
        <v>0</v>
      </c>
      <c r="P746" s="382">
        <f t="shared" ca="1" si="400"/>
        <v>0</v>
      </c>
      <c r="Q746" s="382">
        <f t="shared" ca="1" si="400"/>
        <v>62.399764901928755</v>
      </c>
      <c r="R746" s="382">
        <f t="shared" ca="1" si="400"/>
        <v>157.13265267089349</v>
      </c>
      <c r="S746" s="382">
        <f t="shared" ca="1" si="400"/>
        <v>398.64125399452143</v>
      </c>
      <c r="T746" s="382">
        <f t="shared" ca="1" si="400"/>
        <v>398.64125399452143</v>
      </c>
      <c r="U746" s="382">
        <f t="shared" ca="1" si="400"/>
        <v>398.64122184063473</v>
      </c>
      <c r="V746" s="382">
        <f t="shared" ca="1" si="400"/>
        <v>398.64122184063467</v>
      </c>
      <c r="W746" s="382">
        <f t="shared" ca="1" si="400"/>
        <v>953.99400322511451</v>
      </c>
      <c r="X746" s="382">
        <f t="shared" ca="1" si="400"/>
        <v>1398.4677000666843</v>
      </c>
      <c r="Y746" s="382">
        <f t="shared" ca="1" si="400"/>
        <v>3547.8744115206009</v>
      </c>
      <c r="Z746" s="382">
        <f t="shared" ca="1" si="400"/>
        <v>3547.8744115206009</v>
      </c>
      <c r="AA746" s="382">
        <f t="shared" ca="1" si="400"/>
        <v>3547.8741253536509</v>
      </c>
      <c r="AB746" s="382">
        <f t="shared" ca="1" si="400"/>
        <v>3547.87412535365</v>
      </c>
      <c r="AC746" s="382">
        <f t="shared" ca="1" si="400"/>
        <v>3547.87412535365</v>
      </c>
      <c r="AD746" s="382">
        <f t="shared" ca="1" si="400"/>
        <v>1188.2826294193264</v>
      </c>
      <c r="AE746" s="382">
        <f t="shared" ca="1" si="400"/>
        <v>2992.2869417354432</v>
      </c>
      <c r="AF746" s="382">
        <f t="shared" ca="1" si="400"/>
        <v>7591.3503558245857</v>
      </c>
      <c r="AG746" s="382">
        <f t="shared" ca="1" si="400"/>
        <v>7591.3503558245857</v>
      </c>
      <c r="AH746" s="382">
        <f t="shared" ca="1" si="400"/>
        <v>7591.3497435161098</v>
      </c>
      <c r="AI746" s="382">
        <f t="shared" ca="1" si="400"/>
        <v>7591.3497435161071</v>
      </c>
      <c r="AJ746" s="382">
        <f t="shared" ca="1" si="400"/>
        <v>7591.3497435161071</v>
      </c>
      <c r="AK746" s="382">
        <f t="shared" ca="1" si="400"/>
        <v>0</v>
      </c>
      <c r="AL746" s="382">
        <f t="shared" ca="1" si="400"/>
        <v>0</v>
      </c>
      <c r="AM746" s="382">
        <f t="shared" ca="1" si="400"/>
        <v>0</v>
      </c>
      <c r="AN746" s="382">
        <f t="shared" ca="1" si="400"/>
        <v>0</v>
      </c>
      <c r="AO746" s="382">
        <f t="shared" ca="1" si="400"/>
        <v>0</v>
      </c>
      <c r="AP746" s="382">
        <f t="shared" ca="1" si="400"/>
        <v>0</v>
      </c>
      <c r="AQ746" s="382">
        <f t="shared" ca="1" si="400"/>
        <v>0</v>
      </c>
      <c r="AR746" s="382">
        <f t="shared" ca="1" si="400"/>
        <v>0</v>
      </c>
      <c r="AS746" s="382">
        <f t="shared" ca="1" si="398"/>
        <v>64043.249784989348</v>
      </c>
    </row>
    <row r="747" spans="1:47">
      <c r="B747" s="441" t="s">
        <v>751</v>
      </c>
      <c r="C747" s="550">
        <v>1000</v>
      </c>
      <c r="D747" s="74"/>
      <c r="E747" s="382">
        <f ca="1">(E1010+E1262)*Preços!E$12*E$5/1000</f>
        <v>0</v>
      </c>
      <c r="F747" s="382">
        <f ca="1">(F1010+F1262)*Preços!F$12*F$5/1000</f>
        <v>0</v>
      </c>
      <c r="G747" s="382">
        <f ca="1">(G1010+G1262)*Preços!G$12*G$5/1000</f>
        <v>0</v>
      </c>
      <c r="H747" s="382">
        <f ca="1">(H1010+H1262)*Preços!H$12*H$5/1000</f>
        <v>0</v>
      </c>
      <c r="I747" s="382">
        <f ca="1">(I1010+I1262)*Preços!I$12*I$5/1000</f>
        <v>0</v>
      </c>
      <c r="J747" s="382">
        <f ca="1">(J1010+J1262)*Preços!J$12*J$5/1000</f>
        <v>0</v>
      </c>
      <c r="K747" s="382">
        <f ca="1">(K1010+K1262)*Preços!K$12*K$5/1000</f>
        <v>0</v>
      </c>
      <c r="L747" s="382">
        <f ca="1">(L1010+L1262)*Preços!L$12*L$5/1000</f>
        <v>0</v>
      </c>
      <c r="M747" s="382">
        <f ca="1">(M1010+M1262)*Preços!M$12*M$5/1000</f>
        <v>0</v>
      </c>
      <c r="N747" s="382">
        <f ca="1">(N1010+N1262)*Preços!N$12*N$5/1000</f>
        <v>0</v>
      </c>
      <c r="O747" s="382">
        <f ca="1">(O1010+O1262)*Preços!O$12*O$5/1000</f>
        <v>0</v>
      </c>
      <c r="P747" s="382">
        <f ca="1">(P1010+P1262)*Preços!P$12*P$5/1000</f>
        <v>0</v>
      </c>
      <c r="Q747" s="382">
        <f ca="1">(Q1010+Q1262)*Preços!Q$12*Q$5/1000</f>
        <v>1.8828923728287166</v>
      </c>
      <c r="R747" s="382">
        <f ca="1">(R1010+R1262)*Preços!R$12*R$5/1000</f>
        <v>4.7414260887259232</v>
      </c>
      <c r="S747" s="382">
        <f ca="1">(S1010+S1262)*Preços!S$12*S$5/1000</f>
        <v>12.02886866354137</v>
      </c>
      <c r="T747" s="382">
        <f ca="1">(T1010+T1262)*Preços!T$12*T$5/1000</f>
        <v>12.02886866354137</v>
      </c>
      <c r="U747" s="382">
        <f ca="1">(U1010+U1262)*Preços!U$12*U$5/1000</f>
        <v>12.028867693308422</v>
      </c>
      <c r="V747" s="382">
        <f ca="1">(V1010+V1262)*Preços!V$12*V$5/1000</f>
        <v>12.028867693308417</v>
      </c>
      <c r="W747" s="382">
        <f ca="1">(W1010+W1262)*Preços!W$12*W$5/1000</f>
        <v>15.038933731503986</v>
      </c>
      <c r="X747" s="382">
        <f ca="1">(X1010+X1262)*Preços!X$12*X$5/1000</f>
        <v>7.5798308221128705</v>
      </c>
      <c r="Y747" s="382">
        <f ca="1">(Y1010+Y1262)*Preços!Y$12*Y$5/1000</f>
        <v>19.229824053960691</v>
      </c>
      <c r="Z747" s="382">
        <f ca="1">(Z1010+Z1262)*Preços!Z$12*Z$5/1000</f>
        <v>19.229824053960691</v>
      </c>
      <c r="AA747" s="382">
        <f ca="1">(AA1010+AA1262)*Preços!AA$12*AA$5/1000</f>
        <v>19.229822502908021</v>
      </c>
      <c r="AB747" s="382">
        <f ca="1">(AB1010+AB1262)*Preços!AB$12*AB$5/1000</f>
        <v>19.229822502908011</v>
      </c>
      <c r="AC747" s="382">
        <f ca="1">(AC1010+AC1262)*Preços!AC$12*AC$5/1000</f>
        <v>19.229822502908011</v>
      </c>
      <c r="AD747" s="382">
        <f ca="1">(AD1010+AD1262)*Preços!AD$12*AD$5/1000</f>
        <v>2.5105231637716225</v>
      </c>
      <c r="AE747" s="382">
        <f ca="1">(AE1010+AE1262)*Preços!AE$12*AE$5/1000</f>
        <v>6.3219014516345657</v>
      </c>
      <c r="AF747" s="382">
        <f ca="1">(AF1010+AF1262)*Preços!AF$12*AF$5/1000</f>
        <v>16.038491551388493</v>
      </c>
      <c r="AG747" s="382">
        <f ca="1">(AG1010+AG1262)*Preços!AG$12*AG$5/1000</f>
        <v>16.038491551388493</v>
      </c>
      <c r="AH747" s="382">
        <f ca="1">(AH1010+AH1262)*Preços!AH$12*AH$5/1000</f>
        <v>16.038490257744559</v>
      </c>
      <c r="AI747" s="382">
        <f ca="1">(AI1010+AI1262)*Preços!AI$12*AI$5/1000</f>
        <v>16.038490257744552</v>
      </c>
      <c r="AJ747" s="382">
        <f ca="1">(AJ1010+AJ1262)*Preços!AJ$12*AJ$5/1000</f>
        <v>16.038490257744552</v>
      </c>
      <c r="AK747" s="382">
        <f ca="1">(AK1010+AK1262)*Preços!AK$12*AK$5/1000</f>
        <v>0</v>
      </c>
      <c r="AL747" s="382">
        <f ca="1">(AL1010+AL1262)*Preços!AL$12*AL$5/1000</f>
        <v>0</v>
      </c>
      <c r="AM747" s="382">
        <f ca="1">(AM1010+AM1262)*Preços!AM$12*AM$5/1000</f>
        <v>0</v>
      </c>
      <c r="AN747" s="382">
        <f ca="1">(AN1010+AN1262)*Preços!AN$12*AN$5/1000</f>
        <v>0</v>
      </c>
      <c r="AO747" s="382">
        <f ca="1">(AO1010+AO1262)*Preços!AO$12*AO$5/1000</f>
        <v>0</v>
      </c>
      <c r="AP747" s="382">
        <f ca="1">(AP1010+AP1262)*Preços!AP$12*AP$5/1000</f>
        <v>0</v>
      </c>
      <c r="AQ747" s="382">
        <f ca="1">(AQ1010+AQ1262)*Preços!AQ$12*AQ$5/1000</f>
        <v>0</v>
      </c>
      <c r="AR747" s="382">
        <f ca="1">(AR1010+AR1262)*Preços!AR$12*AR$5/1000</f>
        <v>0</v>
      </c>
      <c r="AS747" s="382">
        <f t="shared" ca="1" si="398"/>
        <v>262.5325498369333</v>
      </c>
    </row>
    <row r="748" spans="1:47">
      <c r="B748" s="441" t="s">
        <v>752</v>
      </c>
      <c r="C748" s="550">
        <v>1000</v>
      </c>
      <c r="D748" s="74"/>
      <c r="E748" s="382">
        <f ca="1">(E1052+E1304)*Preços!E$13*E$5/1000</f>
        <v>0</v>
      </c>
      <c r="F748" s="382">
        <f ca="1">(F1052+F1304)*Preços!F$13*F$5/1000</f>
        <v>0</v>
      </c>
      <c r="G748" s="382">
        <f ca="1">(G1052+G1304)*Preços!G$13*G$5/1000</f>
        <v>0</v>
      </c>
      <c r="H748" s="382">
        <f ca="1">(H1052+H1304)*Preços!H$13*H$5/1000</f>
        <v>0</v>
      </c>
      <c r="I748" s="382">
        <f ca="1">(I1052+I1304)*Preços!I$13*I$5/1000</f>
        <v>0</v>
      </c>
      <c r="J748" s="382">
        <f ca="1">(J1052+J1304)*Preços!J$13*J$5/1000</f>
        <v>0</v>
      </c>
      <c r="K748" s="382">
        <f ca="1">(K1052+K1304)*Preços!K$13*K$5/1000</f>
        <v>0</v>
      </c>
      <c r="L748" s="382">
        <f ca="1">(L1052+L1304)*Preços!L$13*L$5/1000</f>
        <v>0</v>
      </c>
      <c r="M748" s="382">
        <f ca="1">(M1052+M1304)*Preços!M$13*M$5/1000</f>
        <v>0</v>
      </c>
      <c r="N748" s="382">
        <f ca="1">(N1052+N1304)*Preços!N$13*N$5/1000</f>
        <v>0</v>
      </c>
      <c r="O748" s="382">
        <f ca="1">(O1052+O1304)*Preços!O$13*O$5/1000</f>
        <v>0</v>
      </c>
      <c r="P748" s="382">
        <f ca="1">(P1052+P1304)*Preços!P$13*P$5/1000</f>
        <v>0</v>
      </c>
      <c r="Q748" s="382">
        <f ca="1">(Q1052+Q1304)*Preços!Q$13*Q$5/1000</f>
        <v>30.577434659263144</v>
      </c>
      <c r="R748" s="382">
        <f ca="1">(R1052+R1304)*Preços!R$13*R$5/1000</f>
        <v>76.998902598949115</v>
      </c>
      <c r="S748" s="382">
        <f ca="1">(S1052+S1304)*Preços!S$13*S$5/1000</f>
        <v>195.34411572963197</v>
      </c>
      <c r="T748" s="382">
        <f ca="1">(T1052+T1304)*Preços!T$13*T$5/1000</f>
        <v>195.34411572963197</v>
      </c>
      <c r="U748" s="382">
        <f ca="1">(U1052+U1304)*Preços!U$13*U$5/1000</f>
        <v>195.34409997342891</v>
      </c>
      <c r="V748" s="382">
        <f ca="1">(V1052+V1304)*Preços!V$13*V$5/1000</f>
        <v>195.34409997342888</v>
      </c>
      <c r="W748" s="382">
        <f ca="1">(W1052+W1304)*Preços!W$13*W$5/1000</f>
        <v>242.57135930222867</v>
      </c>
      <c r="X748" s="382">
        <f ca="1">(X1052+X1304)*Preços!X$13*X$5/1000</f>
        <v>118.92584128119262</v>
      </c>
      <c r="Y748" s="382">
        <f ca="1">(Y1052+Y1304)*Preços!Y$13*Y$5/1000</f>
        <v>301.7116155989761</v>
      </c>
      <c r="Z748" s="382">
        <f ca="1">(Z1052+Z1304)*Preços!Z$13*Z$5/1000</f>
        <v>301.7116155989761</v>
      </c>
      <c r="AA748" s="382">
        <f ca="1">(AA1052+AA1304)*Preços!AA$13*AA$5/1000</f>
        <v>301.71159126330838</v>
      </c>
      <c r="AB748" s="382">
        <f ca="1">(AB1052+AB1304)*Preços!AB$13*AB$5/1000</f>
        <v>301.71159126330832</v>
      </c>
      <c r="AC748" s="382">
        <f ca="1">(AC1052+AC1304)*Preços!AC$13*AC$5/1000</f>
        <v>301.71159126330832</v>
      </c>
      <c r="AD748" s="382">
        <f ca="1">(AD1052+AD1304)*Preços!AD$13*AD$5/1000</f>
        <v>28.694041944743308</v>
      </c>
      <c r="AE748" s="382">
        <f ca="1">(AE1052+AE1304)*Preços!AE$13*AE$5/1000</f>
        <v>72.256216569303689</v>
      </c>
      <c r="AF748" s="382">
        <f ca="1">(AF1052+AF1304)*Preços!AF$13*AF$5/1000</f>
        <v>183.31205063034307</v>
      </c>
      <c r="AG748" s="382">
        <f ca="1">(AG1052+AG1304)*Preços!AG$13*AG$5/1000</f>
        <v>183.31205063034307</v>
      </c>
      <c r="AH748" s="382">
        <f ca="1">(AH1052+AH1304)*Preços!AH$13*AH$5/1000</f>
        <v>183.31203584463074</v>
      </c>
      <c r="AI748" s="382">
        <f ca="1">(AI1052+AI1304)*Preços!AI$13*AI$5/1000</f>
        <v>183.31203584463071</v>
      </c>
      <c r="AJ748" s="382">
        <f ca="1">(AJ1052+AJ1304)*Preços!AJ$13*AJ$5/1000</f>
        <v>183.31203584463071</v>
      </c>
      <c r="AK748" s="382">
        <f ca="1">(AK1052+AK1304)*Preços!AK$13*AK$5/1000</f>
        <v>0</v>
      </c>
      <c r="AL748" s="382">
        <f ca="1">(AL1052+AL1304)*Preços!AL$13*AL$5/1000</f>
        <v>0</v>
      </c>
      <c r="AM748" s="382">
        <f ca="1">(AM1052+AM1304)*Preços!AM$13*AM$5/1000</f>
        <v>0</v>
      </c>
      <c r="AN748" s="382">
        <f ca="1">(AN1052+AN1304)*Preços!AN$13*AN$5/1000</f>
        <v>0</v>
      </c>
      <c r="AO748" s="382">
        <f ca="1">(AO1052+AO1304)*Preços!AO$13*AO$5/1000</f>
        <v>0</v>
      </c>
      <c r="AP748" s="382">
        <f ca="1">(AP1052+AP1304)*Preços!AP$13*AP$5/1000</f>
        <v>0</v>
      </c>
      <c r="AQ748" s="382">
        <f ca="1">(AQ1052+AQ1304)*Preços!AQ$13*AQ$5/1000</f>
        <v>0</v>
      </c>
      <c r="AR748" s="382">
        <f ca="1">(AR1052+AR1304)*Preços!AR$13*AR$5/1000</f>
        <v>0</v>
      </c>
      <c r="AS748" s="382">
        <f t="shared" ca="1" si="398"/>
        <v>3776.5184415442586</v>
      </c>
    </row>
    <row r="749" spans="1:47">
      <c r="B749" s="441" t="s">
        <v>409</v>
      </c>
      <c r="C749" s="550">
        <v>1000</v>
      </c>
      <c r="D749" s="74"/>
      <c r="E749" s="382">
        <f ca="1">(E1094+E1346)*Preços!E$14*E$5/1000</f>
        <v>0</v>
      </c>
      <c r="F749" s="382">
        <f ca="1">(F1094+F1346)*Preços!F$14*F$5/1000</f>
        <v>0</v>
      </c>
      <c r="G749" s="382">
        <f ca="1">(G1094+G1346)*Preços!G$14*G$5/1000</f>
        <v>0</v>
      </c>
      <c r="H749" s="382">
        <f ca="1">(H1094+H1346)*Preços!H$14*H$5/1000</f>
        <v>0</v>
      </c>
      <c r="I749" s="382">
        <f ca="1">(I1094+I1346)*Preços!I$14*I$5/1000</f>
        <v>0</v>
      </c>
      <c r="J749" s="382">
        <f ca="1">(J1094+J1346)*Preços!J$14*J$5/1000</f>
        <v>0</v>
      </c>
      <c r="K749" s="382">
        <f ca="1">(K1094+K1346)*Preços!K$14*K$5/1000</f>
        <v>0</v>
      </c>
      <c r="L749" s="382">
        <f ca="1">(L1094+L1346)*Preços!L$14*L$5/1000</f>
        <v>0</v>
      </c>
      <c r="M749" s="382">
        <f ca="1">(M1094+M1346)*Preços!M$14*M$5/1000</f>
        <v>0</v>
      </c>
      <c r="N749" s="382">
        <f ca="1">(N1094+N1346)*Preços!N$14*N$5/1000</f>
        <v>0</v>
      </c>
      <c r="O749" s="382">
        <f ca="1">(O1094+O1346)*Preços!O$14*O$5/1000</f>
        <v>0</v>
      </c>
      <c r="P749" s="382">
        <f ca="1">(P1094+P1346)*Preços!P$14*P$5/1000</f>
        <v>0</v>
      </c>
      <c r="Q749" s="382">
        <f ca="1">(Q1094+Q1346)*Preços!Q$14*Q$5/1000</f>
        <v>29.487467147086573</v>
      </c>
      <c r="R749" s="382">
        <f ca="1">(R1094+R1346)*Preços!R$14*R$5/1000</f>
        <v>74.254188948463806</v>
      </c>
      <c r="S749" s="382">
        <f ca="1">(S1094+S1346)*Preços!S$14*S$5/1000</f>
        <v>188.38085206108693</v>
      </c>
      <c r="T749" s="382">
        <f ca="1">(T1094+T1346)*Preços!T$14*T$5/1000</f>
        <v>188.38085206108693</v>
      </c>
      <c r="U749" s="382">
        <f ca="1">(U1094+U1346)*Preços!U$14*U$5/1000</f>
        <v>188.38083686653164</v>
      </c>
      <c r="V749" s="382">
        <f ca="1">(V1094+V1346)*Preços!V$14*V$5/1000</f>
        <v>188.38083686653161</v>
      </c>
      <c r="W749" s="382">
        <f ca="1">(W1094+W1346)*Preços!W$14*W$5/1000</f>
        <v>414.17838622431492</v>
      </c>
      <c r="X749" s="382">
        <f ca="1">(X1094+X1346)*Preços!X$14*X$5/1000</f>
        <v>568.59457648499597</v>
      </c>
      <c r="Y749" s="382">
        <f ca="1">(Y1094+Y1346)*Preços!Y$14*Y$5/1000</f>
        <v>1442.5089319862859</v>
      </c>
      <c r="Z749" s="382">
        <f ca="1">(Z1094+Z1346)*Preços!Z$14*Z$5/1000</f>
        <v>1442.5089319862859</v>
      </c>
      <c r="AA749" s="382">
        <f ca="1">(AA1094+AA1346)*Preços!AA$14*AA$5/1000</f>
        <v>1442.5088156353859</v>
      </c>
      <c r="AB749" s="382">
        <f ca="1">(AB1094+AB1346)*Preços!AB$14*AB$5/1000</f>
        <v>1442.5088156353854</v>
      </c>
      <c r="AC749" s="382">
        <f ca="1">(AC1094+AC1346)*Preços!AC$14*AC$5/1000</f>
        <v>1442.5088156353854</v>
      </c>
      <c r="AD749" s="382">
        <f ca="1">(AD1094+AD1346)*Preços!AD$14*AD$5/1000</f>
        <v>136.3990378483621</v>
      </c>
      <c r="AE749" s="382">
        <f ca="1">(AE1094+AE1346)*Preços!AE$14*AE$5/1000</f>
        <v>343.47473379997081</v>
      </c>
      <c r="AF749" s="382">
        <f ca="1">(AF1094+AF1346)*Preços!AF$14*AF$5/1000</f>
        <v>871.38603129314924</v>
      </c>
      <c r="AG749" s="382">
        <f ca="1">(AG1094+AG1346)*Preços!AG$14*AG$5/1000</f>
        <v>871.38603129314924</v>
      </c>
      <c r="AH749" s="382">
        <f ca="1">(AH1094+AH1346)*Preços!AH$14*AH$5/1000</f>
        <v>871.38596100828192</v>
      </c>
      <c r="AI749" s="382">
        <f ca="1">(AI1094+AI1346)*Preços!AI$14*AI$5/1000</f>
        <v>871.3859610082817</v>
      </c>
      <c r="AJ749" s="382">
        <f ca="1">(AJ1094+AJ1346)*Preços!AJ$14*AJ$5/1000</f>
        <v>871.3859610082817</v>
      </c>
      <c r="AK749" s="382">
        <f ca="1">(AK1094+AK1346)*Preços!AK$14*AK$5/1000</f>
        <v>0</v>
      </c>
      <c r="AL749" s="382">
        <f ca="1">(AL1094+AL1346)*Preços!AL$14*AL$5/1000</f>
        <v>0</v>
      </c>
      <c r="AM749" s="382">
        <f ca="1">(AM1094+AM1346)*Preços!AM$14*AM$5/1000</f>
        <v>0</v>
      </c>
      <c r="AN749" s="382">
        <f ca="1">(AN1094+AN1346)*Preços!AN$14*AN$5/1000</f>
        <v>0</v>
      </c>
      <c r="AO749" s="382">
        <f ca="1">(AO1094+AO1346)*Preços!AO$14*AO$5/1000</f>
        <v>0</v>
      </c>
      <c r="AP749" s="382">
        <f ca="1">(AP1094+AP1346)*Preços!AP$14*AP$5/1000</f>
        <v>0</v>
      </c>
      <c r="AQ749" s="382">
        <f ca="1">(AQ1094+AQ1346)*Preços!AQ$14*AQ$5/1000</f>
        <v>0</v>
      </c>
      <c r="AR749" s="382">
        <f ca="1">(AR1094+AR1346)*Preços!AR$14*AR$5/1000</f>
        <v>0</v>
      </c>
      <c r="AS749" s="382">
        <f t="shared" ca="1" si="398"/>
        <v>13889.386024798305</v>
      </c>
    </row>
    <row r="750" spans="1:47">
      <c r="B750" s="441" t="s">
        <v>410</v>
      </c>
      <c r="C750" s="550">
        <v>1000</v>
      </c>
      <c r="D750" s="74"/>
      <c r="E750" s="382">
        <f ca="1">(E1136+E1388)*Preços!E$15*E$5/1000</f>
        <v>0</v>
      </c>
      <c r="F750" s="382">
        <f ca="1">(F1136+F1388)*Preços!F$15*F$5/1000</f>
        <v>0</v>
      </c>
      <c r="G750" s="382">
        <f ca="1">(G1136+G1388)*Preços!G$15*G$5/1000</f>
        <v>0</v>
      </c>
      <c r="H750" s="382">
        <f ca="1">(H1136+H1388)*Preços!H$15*H$5/1000</f>
        <v>0</v>
      </c>
      <c r="I750" s="382">
        <f ca="1">(I1136+I1388)*Preços!I$15*I$5/1000</f>
        <v>0</v>
      </c>
      <c r="J750" s="382">
        <f ca="1">(J1136+J1388)*Preços!J$15*J$5/1000</f>
        <v>0</v>
      </c>
      <c r="K750" s="382">
        <f ca="1">(K1136+K1388)*Preços!K$15*K$5/1000</f>
        <v>0</v>
      </c>
      <c r="L750" s="382">
        <f ca="1">(L1136+L1388)*Preços!L$15*L$5/1000</f>
        <v>0</v>
      </c>
      <c r="M750" s="382">
        <f ca="1">(M1136+M1388)*Preços!M$15*M$5/1000</f>
        <v>0</v>
      </c>
      <c r="N750" s="382">
        <f ca="1">(N1136+N1388)*Preços!N$15*N$5/1000</f>
        <v>0</v>
      </c>
      <c r="O750" s="382">
        <f ca="1">(O1136+O1388)*Preços!O$15*O$5/1000</f>
        <v>0</v>
      </c>
      <c r="P750" s="382">
        <f ca="1">(P1136+P1388)*Preços!P$15*P$5/1000</f>
        <v>0</v>
      </c>
      <c r="Q750" s="382">
        <f ca="1">(Q1136+Q1388)*Preços!Q$15*Q$5/1000</f>
        <v>0.45197072275032546</v>
      </c>
      <c r="R750" s="382">
        <f ca="1">(R1136+R1388)*Preços!R$15*R$5/1000</f>
        <v>1.138135034754665</v>
      </c>
      <c r="S750" s="382">
        <f ca="1">(S1136+S1388)*Preços!S$15*S$5/1000</f>
        <v>2.8874175402611297</v>
      </c>
      <c r="T750" s="382">
        <f ca="1">(T1136+T1388)*Preços!T$15*T$5/1000</f>
        <v>2.8874175402611297</v>
      </c>
      <c r="U750" s="382">
        <f ca="1">(U1136+U1388)*Preços!U$15*U$5/1000</f>
        <v>2.8874173073657752</v>
      </c>
      <c r="V750" s="382">
        <f ca="1">(V1136+V1388)*Preços!V$15*V$5/1000</f>
        <v>2.8874173073657743</v>
      </c>
      <c r="W750" s="382">
        <f ca="1">(W1136+W1388)*Preços!W$15*W$5/1000</f>
        <v>282.20532396706693</v>
      </c>
      <c r="X750" s="382">
        <f ca="1">(X1136+X1388)*Preços!X$15*X$5/1000</f>
        <v>703.36745147838292</v>
      </c>
      <c r="Y750" s="382">
        <f ca="1">(Y1136+Y1388)*Preços!Y$15*Y$5/1000</f>
        <v>1784.4240398813781</v>
      </c>
      <c r="Z750" s="382">
        <f ca="1">(Z1136+Z1388)*Preços!Z$15*Z$5/1000</f>
        <v>1784.4240398813781</v>
      </c>
      <c r="AA750" s="382">
        <f ca="1">(AA1136+AA1388)*Preços!AA$15*AA$5/1000</f>
        <v>1784.423895952049</v>
      </c>
      <c r="AB750" s="382">
        <f ca="1">(AB1136+AB1388)*Preços!AB$15*AB$5/1000</f>
        <v>1784.4238959520483</v>
      </c>
      <c r="AC750" s="382">
        <f ca="1">(AC1136+AC1388)*Preços!AC$15*AC$5/1000</f>
        <v>1784.4238959520483</v>
      </c>
      <c r="AD750" s="382">
        <f ca="1">(AD1136+AD1388)*Preços!AD$15*AD$5/1000</f>
        <v>839.6324683778904</v>
      </c>
      <c r="AE750" s="382">
        <f ca="1">(AE1136+AE1388)*Preços!AE$15*AE$5/1000</f>
        <v>2114.3297131356658</v>
      </c>
      <c r="AF750" s="382">
        <f ca="1">(AF1136+AF1388)*Preços!AF$15*AF$5/1000</f>
        <v>5363.9968133651037</v>
      </c>
      <c r="AG750" s="382">
        <f ca="1">(AG1136+AG1388)*Preços!AG$15*AG$5/1000</f>
        <v>5363.9968133651037</v>
      </c>
      <c r="AH750" s="382">
        <f ca="1">(AH1136+AH1388)*Preços!AH$15*AH$5/1000</f>
        <v>5363.9963807120757</v>
      </c>
      <c r="AI750" s="382">
        <f ca="1">(AI1136+AI1388)*Preços!AI$15*AI$5/1000</f>
        <v>5363.9963807120748</v>
      </c>
      <c r="AJ750" s="382">
        <f ca="1">(AJ1136+AJ1388)*Preços!AJ$15*AJ$5/1000</f>
        <v>5363.9963807120748</v>
      </c>
      <c r="AK750" s="382">
        <f ca="1">(AK1136+AK1388)*Preços!AK$15*AK$5/1000</f>
        <v>0</v>
      </c>
      <c r="AL750" s="382">
        <f ca="1">(AL1136+AL1388)*Preços!AL$15*AL$5/1000</f>
        <v>0</v>
      </c>
      <c r="AM750" s="382">
        <f ca="1">(AM1136+AM1388)*Preços!AM$15*AM$5/1000</f>
        <v>0</v>
      </c>
      <c r="AN750" s="382">
        <f ca="1">(AN1136+AN1388)*Preços!AN$15*AN$5/1000</f>
        <v>0</v>
      </c>
      <c r="AO750" s="382">
        <f ca="1">(AO1136+AO1388)*Preços!AO$15*AO$5/1000</f>
        <v>0</v>
      </c>
      <c r="AP750" s="382">
        <f ca="1">(AP1136+AP1388)*Preços!AP$15*AP$5/1000</f>
        <v>0</v>
      </c>
      <c r="AQ750" s="382">
        <f ca="1">(AQ1136+AQ1388)*Preços!AQ$15*AQ$5/1000</f>
        <v>0</v>
      </c>
      <c r="AR750" s="382">
        <f ca="1">(AR1136+AR1388)*Preços!AR$15*AR$5/1000</f>
        <v>0</v>
      </c>
      <c r="AS750" s="382">
        <f t="shared" ca="1" si="398"/>
        <v>39694.777268897102</v>
      </c>
    </row>
    <row r="751" spans="1:47">
      <c r="B751" s="441" t="s">
        <v>411</v>
      </c>
      <c r="C751" s="550">
        <v>1000</v>
      </c>
      <c r="D751" s="74"/>
      <c r="E751" s="382">
        <f ca="1">(E1178+E1430)*Preços!E$16*E$5/1000</f>
        <v>0</v>
      </c>
      <c r="F751" s="382">
        <f ca="1">(F1178+F1430)*Preços!F$16*F$5/1000</f>
        <v>0</v>
      </c>
      <c r="G751" s="382">
        <f ca="1">(G1178+G1430)*Preços!G$16*G$5/1000</f>
        <v>0</v>
      </c>
      <c r="H751" s="382">
        <f ca="1">(H1178+H1430)*Preços!H$16*H$5/1000</f>
        <v>0</v>
      </c>
      <c r="I751" s="382">
        <f ca="1">(I1178+I1430)*Preços!I$16*I$5/1000</f>
        <v>0</v>
      </c>
      <c r="J751" s="382">
        <f ca="1">(J1178+J1430)*Preços!J$16*J$5/1000</f>
        <v>0</v>
      </c>
      <c r="K751" s="382">
        <f ca="1">(K1178+K1430)*Preços!K$16*K$5/1000</f>
        <v>0</v>
      </c>
      <c r="L751" s="382">
        <f ca="1">(L1178+L1430)*Preços!L$16*L$5/1000</f>
        <v>0</v>
      </c>
      <c r="M751" s="382">
        <f ca="1">(M1178+M1430)*Preços!M$16*M$5/1000</f>
        <v>0</v>
      </c>
      <c r="N751" s="382">
        <f ca="1">(N1178+N1430)*Preços!N$16*N$5/1000</f>
        <v>0</v>
      </c>
      <c r="O751" s="382">
        <f ca="1">(O1178+O1430)*Preços!O$16*O$5/1000</f>
        <v>0</v>
      </c>
      <c r="P751" s="382">
        <f ca="1">(P1178+P1430)*Preços!P$16*P$5/1000</f>
        <v>0</v>
      </c>
      <c r="Q751" s="382">
        <f ca="1">(Q1178+Q1430)*Preços!Q$16*Q$5/1000</f>
        <v>0</v>
      </c>
      <c r="R751" s="382">
        <f ca="1">(R1178+R1430)*Preços!R$16*R$5/1000</f>
        <v>0</v>
      </c>
      <c r="S751" s="382">
        <f ca="1">(S1178+S1430)*Preços!S$16*S$5/1000</f>
        <v>0</v>
      </c>
      <c r="T751" s="382">
        <f ca="1">(T1178+T1430)*Preços!T$16*T$5/1000</f>
        <v>0</v>
      </c>
      <c r="U751" s="382">
        <f ca="1">(U1178+U1430)*Preços!U$16*U$5/1000</f>
        <v>0</v>
      </c>
      <c r="V751" s="382">
        <f ca="1">(V1178+V1430)*Preços!V$16*V$5/1000</f>
        <v>0</v>
      </c>
      <c r="W751" s="382">
        <f ca="1">(W1178+W1430)*Preços!W$16*W$5/1000</f>
        <v>0</v>
      </c>
      <c r="X751" s="382">
        <f ca="1">(X1178+X1430)*Preços!X$16*X$5/1000</f>
        <v>0</v>
      </c>
      <c r="Y751" s="382">
        <f ca="1">(Y1178+Y1430)*Preços!Y$16*Y$5/1000</f>
        <v>0</v>
      </c>
      <c r="Z751" s="382">
        <f ca="1">(Z1178+Z1430)*Preços!Z$16*Z$5/1000</f>
        <v>0</v>
      </c>
      <c r="AA751" s="382">
        <f ca="1">(AA1178+AA1430)*Preços!AA$16*AA$5/1000</f>
        <v>0</v>
      </c>
      <c r="AB751" s="382">
        <f ca="1">(AB1178+AB1430)*Preços!AB$16*AB$5/1000</f>
        <v>0</v>
      </c>
      <c r="AC751" s="382">
        <f ca="1">(AC1178+AC1430)*Preços!AC$16*AC$5/1000</f>
        <v>0</v>
      </c>
      <c r="AD751" s="382">
        <f ca="1">(AD1178+AD1430)*Preços!AD$16*AD$5/1000</f>
        <v>181.04655808455897</v>
      </c>
      <c r="AE751" s="382">
        <f ca="1">(AE1178+AE1430)*Preços!AE$16*AE$5/1000</f>
        <v>455.90437677886854</v>
      </c>
      <c r="AF751" s="382">
        <f ca="1">(AF1178+AF1430)*Preços!AF$16*AF$5/1000</f>
        <v>1156.616968984601</v>
      </c>
      <c r="AG751" s="382">
        <f ca="1">(AG1178+AG1430)*Preços!AG$16*AG$5/1000</f>
        <v>1156.616968984601</v>
      </c>
      <c r="AH751" s="382">
        <f ca="1">(AH1178+AH1430)*Preços!AH$16*AH$5/1000</f>
        <v>1156.6168756933762</v>
      </c>
      <c r="AI751" s="382">
        <f ca="1">(AI1178+AI1430)*Preços!AI$16*AI$5/1000</f>
        <v>1156.6168756933757</v>
      </c>
      <c r="AJ751" s="382">
        <f ca="1">(AJ1178+AJ1430)*Preços!AJ$16*AJ$5/1000</f>
        <v>1156.6168756933757</v>
      </c>
      <c r="AK751" s="382">
        <f ca="1">(AK1178+AK1430)*Preços!AK$16*AK$5/1000</f>
        <v>0</v>
      </c>
      <c r="AL751" s="382">
        <f ca="1">(AL1178+AL1430)*Preços!AL$16*AL$5/1000</f>
        <v>0</v>
      </c>
      <c r="AM751" s="382">
        <f ca="1">(AM1178+AM1430)*Preços!AM$16*AM$5/1000</f>
        <v>0</v>
      </c>
      <c r="AN751" s="382">
        <f ca="1">(AN1178+AN1430)*Preços!AN$16*AN$5/1000</f>
        <v>0</v>
      </c>
      <c r="AO751" s="382">
        <f ca="1">(AO1178+AO1430)*Preços!AO$16*AO$5/1000</f>
        <v>0</v>
      </c>
      <c r="AP751" s="382">
        <f ca="1">(AP1178+AP1430)*Preços!AP$16*AP$5/1000</f>
        <v>0</v>
      </c>
      <c r="AQ751" s="382">
        <f ca="1">(AQ1178+AQ1430)*Preços!AQ$16*AQ$5/1000</f>
        <v>0</v>
      </c>
      <c r="AR751" s="382">
        <f ca="1">(AR1178+AR1430)*Preços!AR$16*AR$5/1000</f>
        <v>0</v>
      </c>
      <c r="AS751" s="382">
        <f t="shared" ca="1" si="398"/>
        <v>6420.0354999127576</v>
      </c>
    </row>
    <row r="752" spans="1:47">
      <c r="B752" s="144" t="s">
        <v>691</v>
      </c>
      <c r="C752" s="550">
        <v>1000</v>
      </c>
      <c r="D752" s="74"/>
      <c r="E752" s="382">
        <f ca="1">E1220*Preços!E$44*E$5/1000</f>
        <v>0</v>
      </c>
      <c r="F752" s="382">
        <f ca="1">F1220*Preços!F$44*F$5/1000</f>
        <v>0</v>
      </c>
      <c r="G752" s="382">
        <f ca="1">G1220*Preços!G$44*G$5/1000</f>
        <v>0</v>
      </c>
      <c r="H752" s="382">
        <f ca="1">H1220*Preços!H$44*H$5/1000</f>
        <v>0</v>
      </c>
      <c r="I752" s="382">
        <f ca="1">I1220*Preços!I$44*I$5/1000</f>
        <v>0</v>
      </c>
      <c r="J752" s="382">
        <f ca="1">J1220*Preços!J$44*J$5/1000</f>
        <v>0</v>
      </c>
      <c r="K752" s="382">
        <f ca="1">K1220*Preços!K$44*K$5/1000</f>
        <v>0</v>
      </c>
      <c r="L752" s="382">
        <f ca="1">L1220*Preços!L$44*L$5/1000</f>
        <v>0</v>
      </c>
      <c r="M752" s="382">
        <f ca="1">M1220*Preços!M$44*M$5/1000</f>
        <v>0</v>
      </c>
      <c r="N752" s="382">
        <f ca="1">N1220*Preços!N$44*N$5/1000</f>
        <v>0</v>
      </c>
      <c r="O752" s="382">
        <f ca="1">O1220*Preços!O$44*O$5/1000</f>
        <v>28.58109632877456</v>
      </c>
      <c r="P752" s="382">
        <f ca="1">P1220*Preços!P$44*P$5/1000</f>
        <v>100.55289765592772</v>
      </c>
      <c r="Q752" s="382">
        <f ca="1">Q1220*Preços!Q$44*Q$5/1000</f>
        <v>283.14339457443015</v>
      </c>
      <c r="R752" s="382">
        <f ca="1">R1220*Preços!R$44*R$5/1000</f>
        <v>465.73389149293257</v>
      </c>
      <c r="S752" s="382">
        <f ca="1">S1220*Preços!S$44*S$5/1000</f>
        <v>648.32437368392232</v>
      </c>
      <c r="T752" s="382">
        <f ca="1">T1220*Preços!T$44*T$5/1000</f>
        <v>830.91485587491206</v>
      </c>
      <c r="U752" s="382">
        <f ca="1">U1220*Preços!U$44*U$5/1000</f>
        <v>1013.5053380659017</v>
      </c>
      <c r="V752" s="382">
        <f ca="1">V1220*Preços!V$44*V$5/1000</f>
        <v>1013.5053380659017</v>
      </c>
      <c r="W752" s="382">
        <f ca="1">W1220*Preços!W$44*W$5/1000</f>
        <v>1013.5053380659017</v>
      </c>
      <c r="X752" s="382">
        <f ca="1">X1220*Preços!X$44*X$5/1000</f>
        <v>1013.5053380659017</v>
      </c>
      <c r="Y752" s="382">
        <f ca="1">Y1220*Preços!Y$44*Y$5/1000</f>
        <v>1013.5053380659017</v>
      </c>
      <c r="Z752" s="382">
        <f ca="1">Z1220*Preços!Z$44*Z$5/1000</f>
        <v>1013.5053380659017</v>
      </c>
      <c r="AA752" s="382">
        <f ca="1">AA1220*Preços!AA$44*AA$5/1000</f>
        <v>1013.5053380659017</v>
      </c>
      <c r="AB752" s="382">
        <f ca="1">AB1220*Preços!AB$44*AB$5/1000</f>
        <v>1013.5053380659017</v>
      </c>
      <c r="AC752" s="382">
        <f ca="1">AC1220*Preços!AC$44*AC$5/1000</f>
        <v>1013.5053380659017</v>
      </c>
      <c r="AD752" s="382">
        <f ca="1">AD1220*Preços!AD$44*AD$5/1000</f>
        <v>1013.5053380659017</v>
      </c>
      <c r="AE752" s="382">
        <f ca="1">AE1220*Preços!AE$44*AE$5/1000</f>
        <v>1013.5053380659017</v>
      </c>
      <c r="AF752" s="382">
        <f ca="1">AF1220*Preços!AF$44*AF$5/1000</f>
        <v>1013.5053380659017</v>
      </c>
      <c r="AG752" s="382">
        <f ca="1">AG1220*Preços!AG$44*AG$5/1000</f>
        <v>1013.5053380659017</v>
      </c>
      <c r="AH752" s="382">
        <f ca="1">AH1220*Preços!AH$44*AH$5/1000</f>
        <v>1013.5053380659017</v>
      </c>
      <c r="AI752" s="382">
        <f ca="1">AI1220*Preços!AI$44*AI$5/1000</f>
        <v>1013.5053380659017</v>
      </c>
      <c r="AJ752" s="382">
        <f ca="1">AJ1220*Preços!AJ$44*AJ$5/1000</f>
        <v>1013.5053380659017</v>
      </c>
      <c r="AK752" s="382">
        <f ca="1">AK1220*Preços!AK$44*AK$5/1000</f>
        <v>1013.5053380659017</v>
      </c>
      <c r="AL752" s="382">
        <f ca="1">AL1220*Preços!AL$44*AL$5/1000</f>
        <v>1013.5053380659017</v>
      </c>
      <c r="AM752" s="382">
        <f ca="1">AM1220*Preços!AM$44*AM$5/1000</f>
        <v>1013.5053380659017</v>
      </c>
      <c r="AN752" s="382">
        <f ca="1">AN1220*Preços!AN$44*AN$5/1000</f>
        <v>0</v>
      </c>
      <c r="AO752" s="382">
        <f ca="1">AO1220*Preços!AO$44*AO$5/1000</f>
        <v>0</v>
      </c>
      <c r="AP752" s="382">
        <f ca="1">AP1220*Preços!AP$44*AP$5/1000</f>
        <v>0</v>
      </c>
      <c r="AQ752" s="382">
        <f ca="1">AQ1220*Preços!AQ$44*AQ$5/1000</f>
        <v>0</v>
      </c>
      <c r="AR752" s="382">
        <f ca="1">AR1220*Preços!AR$44*AR$5/1000</f>
        <v>0</v>
      </c>
      <c r="AS752" s="382">
        <f t="shared" ca="1" si="398"/>
        <v>21613.851932863025</v>
      </c>
    </row>
    <row r="753" spans="1:47">
      <c r="B753" s="690" t="s">
        <v>696</v>
      </c>
      <c r="C753" s="569">
        <v>1000</v>
      </c>
      <c r="D753" s="588"/>
      <c r="E753" s="660">
        <f t="shared" ref="E753:AR753" ca="1" si="401">SUM(E754:E756)</f>
        <v>0</v>
      </c>
      <c r="F753" s="660">
        <f t="shared" ca="1" si="401"/>
        <v>0</v>
      </c>
      <c r="G753" s="660">
        <f t="shared" ca="1" si="401"/>
        <v>0</v>
      </c>
      <c r="H753" s="660">
        <f t="shared" ca="1" si="401"/>
        <v>0</v>
      </c>
      <c r="I753" s="660">
        <f t="shared" ca="1" si="401"/>
        <v>0</v>
      </c>
      <c r="J753" s="660">
        <f t="shared" ca="1" si="401"/>
        <v>0</v>
      </c>
      <c r="K753" s="660">
        <f t="shared" ca="1" si="401"/>
        <v>0</v>
      </c>
      <c r="L753" s="660">
        <f t="shared" ca="1" si="401"/>
        <v>0</v>
      </c>
      <c r="M753" s="660">
        <f t="shared" ca="1" si="401"/>
        <v>13.663130999107059</v>
      </c>
      <c r="N753" s="660">
        <f t="shared" ca="1" si="401"/>
        <v>34.405963244474449</v>
      </c>
      <c r="O753" s="660">
        <f t="shared" ca="1" si="401"/>
        <v>105.25994236825559</v>
      </c>
      <c r="P753" s="660">
        <f t="shared" ca="1" si="401"/>
        <v>150.51872877684627</v>
      </c>
      <c r="Q753" s="660">
        <f t="shared" ca="1" si="401"/>
        <v>292.94931391947131</v>
      </c>
      <c r="R753" s="660">
        <f t="shared" ca="1" si="401"/>
        <v>449.68647849361867</v>
      </c>
      <c r="S753" s="660">
        <f t="shared" ca="1" si="401"/>
        <v>671.36809895624265</v>
      </c>
      <c r="T753" s="660">
        <f t="shared" ca="1" si="401"/>
        <v>698.90141308939769</v>
      </c>
      <c r="U753" s="660">
        <f t="shared" ca="1" si="401"/>
        <v>813.7216962750008</v>
      </c>
      <c r="V753" s="660">
        <f t="shared" ca="1" si="401"/>
        <v>813.72169627500068</v>
      </c>
      <c r="W753" s="660">
        <f t="shared" ca="1" si="401"/>
        <v>943.26270506332253</v>
      </c>
      <c r="X753" s="660">
        <f t="shared" ca="1" si="401"/>
        <v>963.53835671605384</v>
      </c>
      <c r="Y753" s="660">
        <f t="shared" ca="1" si="401"/>
        <v>1464.9067175694829</v>
      </c>
      <c r="Z753" s="660">
        <f t="shared" ca="1" si="401"/>
        <v>1464.9067175694829</v>
      </c>
      <c r="AA753" s="660">
        <f t="shared" ca="1" si="401"/>
        <v>1464.9066508184796</v>
      </c>
      <c r="AB753" s="660">
        <f t="shared" ca="1" si="401"/>
        <v>1464.9066508184794</v>
      </c>
      <c r="AC753" s="660">
        <f t="shared" ca="1" si="401"/>
        <v>1464.9066508184794</v>
      </c>
      <c r="AD753" s="660">
        <f t="shared" ca="1" si="401"/>
        <v>844.4006702707926</v>
      </c>
      <c r="AE753" s="660">
        <f t="shared" ca="1" si="401"/>
        <v>1158.762355450621</v>
      </c>
      <c r="AF753" s="660">
        <f t="shared" ca="1" si="401"/>
        <v>1960.1846775767644</v>
      </c>
      <c r="AG753" s="660">
        <f t="shared" ca="1" si="401"/>
        <v>1960.1846775767644</v>
      </c>
      <c r="AH753" s="660">
        <f t="shared" ca="1" si="401"/>
        <v>1960.1845708772826</v>
      </c>
      <c r="AI753" s="660">
        <f t="shared" ca="1" si="401"/>
        <v>1960.1845708772826</v>
      </c>
      <c r="AJ753" s="660">
        <f t="shared" ca="1" si="401"/>
        <v>1960.1845708772826</v>
      </c>
      <c r="AK753" s="660">
        <f t="shared" ca="1" si="401"/>
        <v>637.33324404353232</v>
      </c>
      <c r="AL753" s="660">
        <f t="shared" ca="1" si="401"/>
        <v>637.33324404353232</v>
      </c>
      <c r="AM753" s="660">
        <f t="shared" ca="1" si="401"/>
        <v>637.33324404353232</v>
      </c>
      <c r="AN753" s="660">
        <f t="shared" ca="1" si="401"/>
        <v>0</v>
      </c>
      <c r="AO753" s="660">
        <f t="shared" ca="1" si="401"/>
        <v>0</v>
      </c>
      <c r="AP753" s="660">
        <f t="shared" ca="1" si="401"/>
        <v>0</v>
      </c>
      <c r="AQ753" s="660">
        <f t="shared" ca="1" si="401"/>
        <v>0</v>
      </c>
      <c r="AR753" s="660">
        <f t="shared" ca="1" si="401"/>
        <v>0</v>
      </c>
      <c r="AS753" s="660">
        <f t="shared" ca="1" si="398"/>
        <v>26991.616737408578</v>
      </c>
    </row>
    <row r="754" spans="1:47">
      <c r="B754" s="144" t="str">
        <f>B745</f>
        <v>Bragatinga</v>
      </c>
      <c r="C754" s="550">
        <v>1000</v>
      </c>
      <c r="D754" s="74"/>
      <c r="E754" s="382">
        <f ca="1">E968*(Premissas!$D$42+Premissas!$D$44)*E$5/1000</f>
        <v>0</v>
      </c>
      <c r="F754" s="382">
        <f ca="1">F968*(Premissas!$D$42+Premissas!$D$44)*F$5/1000</f>
        <v>0</v>
      </c>
      <c r="G754" s="382">
        <f ca="1">G968*(Premissas!$D$42+Premissas!$D$44)*G$5/1000</f>
        <v>0</v>
      </c>
      <c r="H754" s="382">
        <f ca="1">H968*(Premissas!$D$42+Premissas!$D$44)*H$5/1000</f>
        <v>0</v>
      </c>
      <c r="I754" s="382">
        <f ca="1">I968*(Premissas!$D$42+Premissas!$D$44)*I$5/1000</f>
        <v>0</v>
      </c>
      <c r="J754" s="382">
        <f ca="1">J968*(Premissas!$D$42+Premissas!$D$44)*J$5/1000</f>
        <v>0</v>
      </c>
      <c r="K754" s="382">
        <f ca="1">K968*(Premissas!$D$42+Premissas!$D$44)*K$5/1000</f>
        <v>0</v>
      </c>
      <c r="L754" s="382">
        <f ca="1">L968*(Premissas!$D$42+Premissas!$D$44)*L$5/1000</f>
        <v>0</v>
      </c>
      <c r="M754" s="382">
        <f ca="1">M968*(Premissas!$D$42+Premissas!$D$44)*M$5/1000</f>
        <v>13.663130999107059</v>
      </c>
      <c r="N754" s="382">
        <f ca="1">N968*(Premissas!$D$42+Premissas!$D$44)*N$5/1000</f>
        <v>34.405963244474449</v>
      </c>
      <c r="O754" s="382">
        <f ca="1">O968*(Premissas!$D$42+Premissas!$D$44)*O$5/1000</f>
        <v>87.28699032016867</v>
      </c>
      <c r="P754" s="382">
        <f ca="1">P968*(Premissas!$D$42+Premissas!$D$44)*P$5/1000</f>
        <v>87.28699032016867</v>
      </c>
      <c r="Q754" s="382">
        <f ca="1">Q968*(Premissas!$D$42+Premissas!$D$44)*Q$5/1000</f>
        <v>87.286983279713198</v>
      </c>
      <c r="R754" s="382">
        <f ca="1">R968*(Premissas!$D$42+Premissas!$D$44)*R$5/1000</f>
        <v>87.286983279713183</v>
      </c>
      <c r="S754" s="382">
        <f ca="1">S968*(Premissas!$D$42+Premissas!$D$44)*S$5/1000</f>
        <v>87.286983279713183</v>
      </c>
      <c r="T754" s="382">
        <f ca="1">T968*(Premissas!$D$42+Premissas!$D$44)*T$5/1000</f>
        <v>0</v>
      </c>
      <c r="U754" s="382">
        <f ca="1">U968*(Premissas!$D$42+Premissas!$D$44)*U$5/1000</f>
        <v>0</v>
      </c>
      <c r="V754" s="382">
        <f ca="1">V968*(Premissas!$D$42+Premissas!$D$44)*V$5/1000</f>
        <v>0</v>
      </c>
      <c r="W754" s="382">
        <f ca="1">W968*(Premissas!$D$42+Premissas!$D$44)*W$5/1000</f>
        <v>0</v>
      </c>
      <c r="X754" s="382">
        <f ca="1">X968*(Premissas!$D$42+Premissas!$D$44)*X$5/1000</f>
        <v>0</v>
      </c>
      <c r="Y754" s="382">
        <f ca="1">Y968*(Premissas!$D$42+Premissas!$D$44)*Y$5/1000</f>
        <v>0</v>
      </c>
      <c r="Z754" s="382">
        <f ca="1">Z968*(Premissas!$D$42+Premissas!$D$44)*Z$5/1000</f>
        <v>0</v>
      </c>
      <c r="AA754" s="382">
        <f ca="1">AA968*(Premissas!$D$42+Premissas!$D$44)*AA$5/1000</f>
        <v>0</v>
      </c>
      <c r="AB754" s="382">
        <f ca="1">AB968*(Premissas!$D$42+Premissas!$D$44)*AB$5/1000</f>
        <v>0</v>
      </c>
      <c r="AC754" s="382">
        <f ca="1">AC968*(Premissas!$D$42+Premissas!$D$44)*AC$5/1000</f>
        <v>0</v>
      </c>
      <c r="AD754" s="382">
        <f ca="1">AD968*(Premissas!$D$42+Premissas!$D$44)*AD$5/1000</f>
        <v>0</v>
      </c>
      <c r="AE754" s="382">
        <f ca="1">AE968*(Premissas!$D$42+Premissas!$D$44)*AE$5/1000</f>
        <v>0</v>
      </c>
      <c r="AF754" s="382">
        <f ca="1">AF968*(Premissas!$D$42+Premissas!$D$44)*AF$5/1000</f>
        <v>0</v>
      </c>
      <c r="AG754" s="382">
        <f ca="1">AG968*(Premissas!$D$42+Premissas!$D$44)*AG$5/1000</f>
        <v>0</v>
      </c>
      <c r="AH754" s="382">
        <f ca="1">AH968*(Premissas!$D$42+Premissas!$D$44)*AH$5/1000</f>
        <v>0</v>
      </c>
      <c r="AI754" s="382">
        <f ca="1">AI968*(Premissas!$D$42+Premissas!$D$44)*AI$5/1000</f>
        <v>0</v>
      </c>
      <c r="AJ754" s="382">
        <f ca="1">AJ968*(Premissas!$D$42+Premissas!$D$44)*AJ$5/1000</f>
        <v>0</v>
      </c>
      <c r="AK754" s="382">
        <f ca="1">AK968*(Premissas!$D$42+Premissas!$D$44)*AK$5/1000</f>
        <v>0</v>
      </c>
      <c r="AL754" s="382">
        <f ca="1">AL968*(Premissas!$D$42+Premissas!$D$44)*AL$5/1000</f>
        <v>0</v>
      </c>
      <c r="AM754" s="382">
        <f ca="1">AM968*(Premissas!$D$42+Premissas!$D$44)*AM$5/1000</f>
        <v>0</v>
      </c>
      <c r="AN754" s="382">
        <f ca="1">AN968*(Premissas!$D$42+Premissas!$D$44)*AN$5/1000</f>
        <v>0</v>
      </c>
      <c r="AO754" s="382">
        <f ca="1">AO968*(Premissas!$D$42+Premissas!$D$44)*AO$5/1000</f>
        <v>0</v>
      </c>
      <c r="AP754" s="382">
        <f ca="1">AP968*(Premissas!$D$42+Premissas!$D$44)*AP$5/1000</f>
        <v>0</v>
      </c>
      <c r="AQ754" s="382">
        <f ca="1">AQ968*(Premissas!$D$42+Premissas!$D$44)*AQ$5/1000</f>
        <v>0</v>
      </c>
      <c r="AR754" s="382">
        <f ca="1">AR968*(Premissas!$D$42+Premissas!$D$44)*AR$5/1000</f>
        <v>0</v>
      </c>
      <c r="AS754" s="382">
        <f t="shared" ca="1" si="398"/>
        <v>484.50402472305842</v>
      </c>
    </row>
    <row r="755" spans="1:47">
      <c r="B755" s="144" t="str">
        <f>B746</f>
        <v>Araucaria angustifolia</v>
      </c>
      <c r="C755" s="550">
        <v>1000</v>
      </c>
      <c r="D755" s="74"/>
      <c r="E755" s="382">
        <f ca="1">(E1010+E1052+E1094+E1136+E1178+E1262+E1304+E1346+E1388+E1430)*(Premissas!$D$42+Premissas!$D$44)*E$5/1000</f>
        <v>0</v>
      </c>
      <c r="F755" s="382">
        <f ca="1">(F1010+F1052+F1094+F1136+F1178+F1262+F1304+F1346+F1388+F1430)*(Premissas!$D$42+Premissas!$D$44)*F$5/1000</f>
        <v>0</v>
      </c>
      <c r="G755" s="382">
        <f ca="1">(G1010+G1052+G1094+G1136+G1178+G1262+G1304+G1346+G1388+G1430)*(Premissas!$D$42+Premissas!$D$44)*G$5/1000</f>
        <v>0</v>
      </c>
      <c r="H755" s="382">
        <f ca="1">(H1010+H1052+H1094+H1136+H1178+H1262+H1304+H1346+H1388+H1430)*(Premissas!$D$42+Premissas!$D$44)*H$5/1000</f>
        <v>0</v>
      </c>
      <c r="I755" s="382">
        <f ca="1">(I1010+I1052+I1094+I1136+I1178+I1262+I1304+I1346+I1388+I1430)*(Premissas!$D$42+Premissas!$D$44)*I$5/1000</f>
        <v>0</v>
      </c>
      <c r="J755" s="382">
        <f ca="1">(J1010+J1052+J1094+J1136+J1178+J1262+J1304+J1346+J1388+J1430)*(Premissas!$D$42+Premissas!$D$44)*J$5/1000</f>
        <v>0</v>
      </c>
      <c r="K755" s="382">
        <f ca="1">(K1010+K1052+K1094+K1136+K1178+K1262+K1304+K1346+K1388+K1430)*(Premissas!$D$42+Premissas!$D$44)*K$5/1000</f>
        <v>0</v>
      </c>
      <c r="L755" s="382">
        <f ca="1">(L1010+L1052+L1094+L1136+L1178+L1262+L1304+L1346+L1388+L1430)*(Premissas!$D$42+Premissas!$D$44)*L$5/1000</f>
        <v>0</v>
      </c>
      <c r="M755" s="382">
        <f ca="1">(M1010+M1052+M1094+M1136+M1178+M1262+M1304+M1346+M1388+M1430)*(Premissas!$D$42+Premissas!$D$44)*M$5/1000</f>
        <v>0</v>
      </c>
      <c r="N755" s="382">
        <f ca="1">(N1010+N1052+N1094+N1136+N1178+N1262+N1304+N1346+N1388+N1430)*(Premissas!$D$42+Premissas!$D$44)*N$5/1000</f>
        <v>0</v>
      </c>
      <c r="O755" s="382">
        <f ca="1">(O1010+O1052+O1094+O1136+O1178+O1262+O1304+O1346+O1388+O1430)*(Premissas!$D$42+Premissas!$D$44)*O$5/1000</f>
        <v>0</v>
      </c>
      <c r="P755" s="382">
        <f ca="1">(P1010+P1052+P1094+P1136+P1178+P1262+P1304+P1346+P1388+P1430)*(Premissas!$D$42+Premissas!$D$44)*P$5/1000</f>
        <v>0</v>
      </c>
      <c r="Q755" s="382">
        <f ca="1">(Q1010+Q1052+Q1094+Q1136+Q1178+Q1262+Q1304+Q1346+Q1388+Q1430)*(Premissas!$D$42+Premissas!$D$44)*Q$5/1000</f>
        <v>27.610285508955322</v>
      </c>
      <c r="R755" s="382">
        <f ca="1">(R1010+R1052+R1094+R1136+R1178+R1262+R1304+R1346+R1388+R1430)*(Premissas!$D$42+Premissas!$D$44)*R$5/1000</f>
        <v>69.527143408977494</v>
      </c>
      <c r="S755" s="382">
        <f ca="1">(S1010+S1052+S1094+S1136+S1178+S1262+S1304+S1346+S1388+S1430)*(Premissas!$D$42+Premissas!$D$44)*S$5/1000</f>
        <v>176.38846645873343</v>
      </c>
      <c r="T755" s="382">
        <f ca="1">(T1010+T1052+T1094+T1136+T1178+T1262+T1304+T1346+T1388+T1430)*(Premissas!$D$42+Premissas!$D$44)*T$5/1000</f>
        <v>176.38846645873343</v>
      </c>
      <c r="U755" s="382">
        <f ca="1">(U1010+U1052+U1094+U1136+U1178+U1262+U1304+U1346+U1388+U1430)*(Premissas!$D$42+Premissas!$D$44)*U$5/1000</f>
        <v>176.38845223146842</v>
      </c>
      <c r="V755" s="382">
        <f ca="1">(V1010+V1052+V1094+V1136+V1178+V1262+V1304+V1346+V1388+V1430)*(Premissas!$D$42+Premissas!$D$44)*V$5/1000</f>
        <v>176.38845223146839</v>
      </c>
      <c r="W755" s="382">
        <f ca="1">(W1010+W1052+W1094+W1136+W1178+W1262+W1304+W1346+W1388+W1430)*(Premissas!$D$42+Premissas!$D$44)*W$5/1000</f>
        <v>305.92946101979015</v>
      </c>
      <c r="X755" s="382">
        <f ca="1">(X1010+X1052+X1094+X1136+X1178+X1262+X1304+X1346+X1388+X1430)*(Premissas!$D$42+Premissas!$D$44)*X$5/1000</f>
        <v>326.20511267252147</v>
      </c>
      <c r="Y755" s="382">
        <f ca="1">(Y1010+Y1052+Y1094+Y1136+Y1178+Y1262+Y1304+Y1346+Y1388+Y1430)*(Premissas!$D$42+Premissas!$D$44)*Y$5/1000</f>
        <v>827.57347352595059</v>
      </c>
      <c r="Z755" s="382">
        <f ca="1">(Z1010+Z1052+Z1094+Z1136+Z1178+Z1262+Z1304+Z1346+Z1388+Z1430)*(Premissas!$D$42+Premissas!$D$44)*Z$5/1000</f>
        <v>827.57347352595059</v>
      </c>
      <c r="AA755" s="382">
        <f ca="1">(AA1010+AA1052+AA1094+AA1136+AA1178+AA1262+AA1304+AA1346+AA1388+AA1430)*(Premissas!$D$42+Premissas!$D$44)*AA$5/1000</f>
        <v>827.57340677494733</v>
      </c>
      <c r="AB755" s="382">
        <f ca="1">(AB1010+AB1052+AB1094+AB1136+AB1178+AB1262+AB1304+AB1346+AB1388+AB1430)*(Premissas!$D$42+Premissas!$D$44)*AB$5/1000</f>
        <v>827.5734067749471</v>
      </c>
      <c r="AC755" s="382">
        <f ca="1">(AC1010+AC1052+AC1094+AC1136+AC1178+AC1262+AC1304+AC1346+AC1388+AC1430)*(Premissas!$D$42+Premissas!$D$44)*AC$5/1000</f>
        <v>827.5734067749471</v>
      </c>
      <c r="AD755" s="382">
        <f ca="1">(AD1010+AD1052+AD1094+AD1136+AD1178+AD1262+AD1304+AD1346+AD1388+AD1430)*(Premissas!$D$42+Premissas!$D$44)*AD$5/1000</f>
        <v>207.06742622726031</v>
      </c>
      <c r="AE755" s="382">
        <f ca="1">(AE1010+AE1052+AE1094+AE1136+AE1178+AE1262+AE1304+AE1346+AE1388+AE1430)*(Premissas!$D$42+Premissas!$D$44)*AE$5/1000</f>
        <v>521.42911140708873</v>
      </c>
      <c r="AF755" s="382">
        <f ca="1">(AF1010+AF1052+AF1094+AF1136+AF1178+AF1262+AF1304+AF1346+AF1388+AF1430)*(Premissas!$D$42+Premissas!$D$44)*AF$5/1000</f>
        <v>1322.851433533232</v>
      </c>
      <c r="AG755" s="382">
        <f ca="1">(AG1010+AG1052+AG1094+AG1136+AG1178+AG1262+AG1304+AG1346+AG1388+AG1430)*(Premissas!$D$42+Premissas!$D$44)*AG$5/1000</f>
        <v>1322.851433533232</v>
      </c>
      <c r="AH755" s="382">
        <f ca="1">(AH1010+AH1052+AH1094+AH1136+AH1178+AH1262+AH1304+AH1346+AH1388+AH1430)*(Premissas!$D$42+Premissas!$D$44)*AH$5/1000</f>
        <v>1322.8513268337504</v>
      </c>
      <c r="AI755" s="382">
        <f ca="1">(AI1010+AI1052+AI1094+AI1136+AI1178+AI1262+AI1304+AI1346+AI1388+AI1430)*(Premissas!$D$42+Premissas!$D$44)*AI$5/1000</f>
        <v>1322.8513268337501</v>
      </c>
      <c r="AJ755" s="382">
        <f ca="1">(AJ1010+AJ1052+AJ1094+AJ1136+AJ1178+AJ1262+AJ1304+AJ1346+AJ1388+AJ1430)*(Premissas!$D$42+Premissas!$D$44)*AJ$5/1000</f>
        <v>1322.8513268337501</v>
      </c>
      <c r="AK755" s="382">
        <f ca="1">(AK1010+AK1052+AK1094+AK1136+AK1178+AK1262+AK1304+AK1346+AK1388+AK1430)*(Premissas!$D$42+Premissas!$D$44)*AK$5/1000</f>
        <v>0</v>
      </c>
      <c r="AL755" s="382">
        <f ca="1">(AL1010+AL1052+AL1094+AL1136+AL1178+AL1262+AL1304+AL1346+AL1388+AL1430)*(Premissas!$D$42+Premissas!$D$44)*AL$5/1000</f>
        <v>0</v>
      </c>
      <c r="AM755" s="382">
        <f ca="1">(AM1010+AM1052+AM1094+AM1136+AM1178+AM1262+AM1304+AM1346+AM1388+AM1430)*(Premissas!$D$42+Premissas!$D$44)*AM$5/1000</f>
        <v>0</v>
      </c>
      <c r="AN755" s="382">
        <f ca="1">(AN1010+AN1052+AN1094+AN1136+AN1178+AN1262+AN1304+AN1346+AN1388+AN1430)*(Premissas!$D$42+Premissas!$D$44)*AN$5/1000</f>
        <v>0</v>
      </c>
      <c r="AO755" s="382">
        <f ca="1">(AO1010+AO1052+AO1094+AO1136+AO1178+AO1262+AO1304+AO1346+AO1388+AO1430)*(Premissas!$D$42+Premissas!$D$44)*AO$5/1000</f>
        <v>0</v>
      </c>
      <c r="AP755" s="382">
        <f ca="1">(AP1010+AP1052+AP1094+AP1136+AP1178+AP1262+AP1304+AP1346+AP1388+AP1430)*(Premissas!$D$42+Premissas!$D$44)*AP$5/1000</f>
        <v>0</v>
      </c>
      <c r="AQ755" s="382">
        <f ca="1">(AQ1010+AQ1052+AQ1094+AQ1136+AQ1178+AQ1262+AQ1304+AQ1346+AQ1388+AQ1430)*(Premissas!$D$42+Premissas!$D$44)*AQ$5/1000</f>
        <v>0</v>
      </c>
      <c r="AR755" s="382">
        <f ca="1">(AR1010+AR1052+AR1094+AR1136+AR1178+AR1262+AR1304+AR1346+AR1388+AR1430)*(Premissas!$D$42+Premissas!$D$44)*AR$5/1000</f>
        <v>0</v>
      </c>
      <c r="AS755" s="382">
        <f t="shared" ca="1" si="398"/>
        <v>12915.446392569454</v>
      </c>
    </row>
    <row r="756" spans="1:47">
      <c r="B756" s="144" t="str">
        <f>B752</f>
        <v>Erva-mate</v>
      </c>
      <c r="C756" s="550">
        <v>1000</v>
      </c>
      <c r="D756" s="74"/>
      <c r="E756" s="382">
        <f ca="1">E1220*Premissas!$D$72*E$5/1000</f>
        <v>0</v>
      </c>
      <c r="F756" s="382">
        <f ca="1">F1220*Premissas!$D$72*F$5/1000</f>
        <v>0</v>
      </c>
      <c r="G756" s="382">
        <f ca="1">G1220*Premissas!$D$72*G$5/1000</f>
        <v>0</v>
      </c>
      <c r="H756" s="382">
        <f ca="1">H1220*Premissas!$D$72*H$5/1000</f>
        <v>0</v>
      </c>
      <c r="I756" s="382">
        <f ca="1">I1220*Premissas!$D$72*I$5/1000</f>
        <v>0</v>
      </c>
      <c r="J756" s="382">
        <f ca="1">J1220*Premissas!$D$72*J$5/1000</f>
        <v>0</v>
      </c>
      <c r="K756" s="382">
        <f ca="1">K1220*Premissas!$D$72*K$5/1000</f>
        <v>0</v>
      </c>
      <c r="L756" s="382">
        <f ca="1">L1220*Premissas!$D$72*L$5/1000</f>
        <v>0</v>
      </c>
      <c r="M756" s="382">
        <f ca="1">M1220*Premissas!$D$72*M$5/1000</f>
        <v>0</v>
      </c>
      <c r="N756" s="382">
        <f ca="1">N1220*Premissas!$D$72*N$5/1000</f>
        <v>0</v>
      </c>
      <c r="O756" s="382">
        <f ca="1">O1220*Premissas!$D$72*O$5/1000</f>
        <v>17.972952048086928</v>
      </c>
      <c r="P756" s="382">
        <f ca="1">P1220*Premissas!$D$72*P$5/1000</f>
        <v>63.231738456677611</v>
      </c>
      <c r="Q756" s="382">
        <f ca="1">Q1220*Premissas!$D$72*Q$5/1000</f>
        <v>178.05204513080278</v>
      </c>
      <c r="R756" s="382">
        <f ca="1">R1220*Premissas!$D$72*R$5/1000</f>
        <v>292.87235180492797</v>
      </c>
      <c r="S756" s="382">
        <f ca="1">S1220*Premissas!$D$72*S$5/1000</f>
        <v>407.69264921779609</v>
      </c>
      <c r="T756" s="382">
        <f ca="1">T1220*Premissas!$D$72*T$5/1000</f>
        <v>522.51294663066426</v>
      </c>
      <c r="U756" s="382">
        <f ca="1">U1220*Premissas!$D$72*U$5/1000</f>
        <v>637.33324404353232</v>
      </c>
      <c r="V756" s="382">
        <f ca="1">V1220*Premissas!$D$72*V$5/1000</f>
        <v>637.33324404353232</v>
      </c>
      <c r="W756" s="382">
        <f ca="1">W1220*Premissas!$D$72*W$5/1000</f>
        <v>637.33324404353232</v>
      </c>
      <c r="X756" s="382">
        <f ca="1">X1220*Premissas!$D$72*X$5/1000</f>
        <v>637.33324404353232</v>
      </c>
      <c r="Y756" s="382">
        <f ca="1">Y1220*Premissas!$D$72*Y$5/1000</f>
        <v>637.33324404353232</v>
      </c>
      <c r="Z756" s="382">
        <f ca="1">Z1220*Premissas!$D$72*Z$5/1000</f>
        <v>637.33324404353232</v>
      </c>
      <c r="AA756" s="382">
        <f ca="1">AA1220*Premissas!$D$72*AA$5/1000</f>
        <v>637.33324404353232</v>
      </c>
      <c r="AB756" s="382">
        <f ca="1">AB1220*Premissas!$D$72*AB$5/1000</f>
        <v>637.33324404353232</v>
      </c>
      <c r="AC756" s="382">
        <f ca="1">AC1220*Premissas!$D$72*AC$5/1000</f>
        <v>637.33324404353232</v>
      </c>
      <c r="AD756" s="382">
        <f ca="1">AD1220*Premissas!$D$72*AD$5/1000</f>
        <v>637.33324404353232</v>
      </c>
      <c r="AE756" s="382">
        <f ca="1">AE1220*Premissas!$D$72*AE$5/1000</f>
        <v>637.33324404353232</v>
      </c>
      <c r="AF756" s="382">
        <f ca="1">AF1220*Premissas!$D$72*AF$5/1000</f>
        <v>637.33324404353232</v>
      </c>
      <c r="AG756" s="382">
        <f ca="1">AG1220*Premissas!$D$72*AG$5/1000</f>
        <v>637.33324404353232</v>
      </c>
      <c r="AH756" s="382">
        <f ca="1">AH1220*Premissas!$D$72*AH$5/1000</f>
        <v>637.33324404353232</v>
      </c>
      <c r="AI756" s="382">
        <f ca="1">AI1220*Premissas!$D$72*AI$5/1000</f>
        <v>637.33324404353232</v>
      </c>
      <c r="AJ756" s="382">
        <f ca="1">AJ1220*Premissas!$D$72*AJ$5/1000</f>
        <v>637.33324404353232</v>
      </c>
      <c r="AK756" s="382">
        <f ca="1">AK1220*Premissas!$D$72*AK$5/1000</f>
        <v>637.33324404353232</v>
      </c>
      <c r="AL756" s="382">
        <f ca="1">AL1220*Premissas!$D$72*AL$5/1000</f>
        <v>637.33324404353232</v>
      </c>
      <c r="AM756" s="382">
        <f ca="1">AM1220*Premissas!$D$72*AM$5/1000</f>
        <v>637.33324404353232</v>
      </c>
      <c r="AN756" s="382">
        <f ca="1">AN1220*Premissas!$D$72*AN$5/1000</f>
        <v>0</v>
      </c>
      <c r="AO756" s="382">
        <f ca="1">AO1220*Premissas!$D$72*AO$5/1000</f>
        <v>0</v>
      </c>
      <c r="AP756" s="382">
        <f ca="1">AP1220*Premissas!$D$72*AP$5/1000</f>
        <v>0</v>
      </c>
      <c r="AQ756" s="382">
        <f ca="1">AQ1220*Premissas!$D$72*AQ$5/1000</f>
        <v>0</v>
      </c>
      <c r="AR756" s="382">
        <f ca="1">AR1220*Premissas!$D$72*AR$5/1000</f>
        <v>0</v>
      </c>
      <c r="AS756" s="382">
        <f t="shared" ca="1" si="398"/>
        <v>13591.666320116065</v>
      </c>
    </row>
    <row r="757" spans="1:47" s="174" customFormat="1" ht="5.25" customHeight="1">
      <c r="A757" s="158"/>
      <c r="C757" s="480"/>
      <c r="D757" s="184"/>
      <c r="E757" s="185"/>
      <c r="F757" s="185"/>
      <c r="G757" s="185"/>
      <c r="H757" s="185"/>
      <c r="I757" s="185"/>
      <c r="J757" s="185"/>
      <c r="K757" s="185"/>
      <c r="L757" s="185"/>
      <c r="M757" s="185"/>
      <c r="N757" s="185"/>
      <c r="O757" s="185"/>
      <c r="P757" s="185"/>
      <c r="Q757" s="185"/>
      <c r="R757" s="185"/>
      <c r="S757" s="185"/>
      <c r="T757" s="185"/>
      <c r="U757" s="185"/>
      <c r="V757" s="185"/>
      <c r="W757" s="185"/>
      <c r="X757" s="185"/>
      <c r="Y757" s="185"/>
      <c r="Z757" s="185"/>
      <c r="AA757" s="185"/>
      <c r="AB757" s="185"/>
      <c r="AC757" s="185"/>
      <c r="AD757" s="185"/>
      <c r="AE757" s="185"/>
      <c r="AF757" s="185"/>
      <c r="AG757" s="185"/>
      <c r="AH757" s="185"/>
      <c r="AI757" s="185"/>
      <c r="AJ757" s="185"/>
      <c r="AK757" s="185"/>
      <c r="AL757" s="185"/>
      <c r="AM757" s="185"/>
      <c r="AN757" s="185"/>
      <c r="AO757" s="185"/>
      <c r="AP757" s="185"/>
      <c r="AQ757" s="185"/>
      <c r="AR757" s="185"/>
      <c r="AS757" s="382">
        <f t="shared" si="398"/>
        <v>0</v>
      </c>
      <c r="AT757" s="66"/>
      <c r="AU757" s="66"/>
    </row>
    <row r="758" spans="1:47" collapsed="1">
      <c r="B758" s="691" t="s">
        <v>1105</v>
      </c>
      <c r="C758" s="689">
        <v>1000</v>
      </c>
      <c r="D758" s="661"/>
      <c r="E758" s="662">
        <f ca="1">SUM(E759:E798)</f>
        <v>0</v>
      </c>
      <c r="F758" s="662">
        <f t="shared" ref="F758:AR758" ca="1" si="402">SUM(F759:F798)</f>
        <v>1469.1163661704957</v>
      </c>
      <c r="G758" s="662">
        <f t="shared" ca="1" si="402"/>
        <v>1595.4123165335097</v>
      </c>
      <c r="H758" s="662">
        <f t="shared" ca="1" si="402"/>
        <v>509.0464238222844</v>
      </c>
      <c r="I758" s="662">
        <f t="shared" ca="1" si="402"/>
        <v>180.66834903102603</v>
      </c>
      <c r="J758" s="662">
        <f t="shared" ca="1" si="402"/>
        <v>180.66834903102603</v>
      </c>
      <c r="K758" s="662">
        <f t="shared" ca="1" si="402"/>
        <v>87.400597285036994</v>
      </c>
      <c r="L758" s="662">
        <f t="shared" ca="1" si="402"/>
        <v>23.188459976080352</v>
      </c>
      <c r="M758" s="662">
        <f t="shared" ca="1" si="402"/>
        <v>23.188459976080352</v>
      </c>
      <c r="N758" s="662">
        <f t="shared" ca="1" si="402"/>
        <v>23.188459976080352</v>
      </c>
      <c r="O758" s="662">
        <f t="shared" ca="1" si="402"/>
        <v>23.188459976080352</v>
      </c>
      <c r="P758" s="662">
        <f t="shared" ca="1" si="402"/>
        <v>9.455052228591569</v>
      </c>
      <c r="Q758" s="662">
        <f t="shared" ca="1" si="402"/>
        <v>0</v>
      </c>
      <c r="R758" s="662">
        <f t="shared" ca="1" si="402"/>
        <v>0</v>
      </c>
      <c r="S758" s="662">
        <f t="shared" ca="1" si="402"/>
        <v>0</v>
      </c>
      <c r="T758" s="662">
        <f t="shared" ca="1" si="402"/>
        <v>0</v>
      </c>
      <c r="U758" s="662">
        <f t="shared" ca="1" si="402"/>
        <v>0</v>
      </c>
      <c r="V758" s="662">
        <f t="shared" ca="1" si="402"/>
        <v>0</v>
      </c>
      <c r="W758" s="662">
        <f t="shared" ca="1" si="402"/>
        <v>0</v>
      </c>
      <c r="X758" s="662">
        <f t="shared" ca="1" si="402"/>
        <v>0</v>
      </c>
      <c r="Y758" s="662">
        <f t="shared" ca="1" si="402"/>
        <v>0</v>
      </c>
      <c r="Z758" s="662">
        <f t="shared" ca="1" si="402"/>
        <v>0</v>
      </c>
      <c r="AA758" s="662">
        <f t="shared" ca="1" si="402"/>
        <v>0</v>
      </c>
      <c r="AB758" s="662">
        <f t="shared" ca="1" si="402"/>
        <v>0</v>
      </c>
      <c r="AC758" s="662">
        <f t="shared" ca="1" si="402"/>
        <v>0</v>
      </c>
      <c r="AD758" s="662">
        <f t="shared" ca="1" si="402"/>
        <v>0</v>
      </c>
      <c r="AE758" s="662">
        <f t="shared" ca="1" si="402"/>
        <v>0</v>
      </c>
      <c r="AF758" s="662">
        <f t="shared" ca="1" si="402"/>
        <v>0</v>
      </c>
      <c r="AG758" s="662">
        <f t="shared" ca="1" si="402"/>
        <v>0</v>
      </c>
      <c r="AH758" s="662">
        <f t="shared" ca="1" si="402"/>
        <v>0</v>
      </c>
      <c r="AI758" s="662">
        <f t="shared" ca="1" si="402"/>
        <v>0</v>
      </c>
      <c r="AJ758" s="662">
        <f t="shared" ca="1" si="402"/>
        <v>0</v>
      </c>
      <c r="AK758" s="662">
        <f t="shared" ca="1" si="402"/>
        <v>0</v>
      </c>
      <c r="AL758" s="662">
        <f t="shared" ca="1" si="402"/>
        <v>0</v>
      </c>
      <c r="AM758" s="662">
        <f t="shared" ca="1" si="402"/>
        <v>0</v>
      </c>
      <c r="AN758" s="662">
        <f t="shared" ca="1" si="402"/>
        <v>0</v>
      </c>
      <c r="AO758" s="662">
        <f t="shared" ca="1" si="402"/>
        <v>0</v>
      </c>
      <c r="AP758" s="662">
        <f t="shared" ca="1" si="402"/>
        <v>0</v>
      </c>
      <c r="AQ758" s="662">
        <f t="shared" ca="1" si="402"/>
        <v>0</v>
      </c>
      <c r="AR758" s="662">
        <f t="shared" ca="1" si="402"/>
        <v>0</v>
      </c>
      <c r="AS758" s="663">
        <f ca="1">SUM(E758:AR758)</f>
        <v>4124.5212940062911</v>
      </c>
    </row>
    <row r="759" spans="1:47" hidden="1" outlineLevel="1">
      <c r="B759" s="161"/>
      <c r="C759" s="81">
        <v>1</v>
      </c>
      <c r="D759" s="847">
        <f ca="1">E738</f>
        <v>98.757932649051938</v>
      </c>
      <c r="E759" s="382">
        <f t="shared" ref="E759:AR759" ca="1" si="403">$D759*E9/1000*E$5</f>
        <v>0</v>
      </c>
      <c r="F759" s="382">
        <f t="shared" ca="1" si="403"/>
        <v>1469.1163661704957</v>
      </c>
      <c r="G759" s="382">
        <f t="shared" ca="1" si="403"/>
        <v>583.96838161060998</v>
      </c>
      <c r="H759" s="382">
        <f t="shared" ca="1" si="403"/>
        <v>107.00115949347783</v>
      </c>
      <c r="I759" s="382">
        <f t="shared" ca="1" si="403"/>
        <v>107.00115949347783</v>
      </c>
      <c r="J759" s="382">
        <f t="shared" ca="1" si="403"/>
        <v>107.00115949347783</v>
      </c>
      <c r="K759" s="382">
        <f t="shared" ca="1" si="403"/>
        <v>13.733407747488783</v>
      </c>
      <c r="L759" s="382">
        <f t="shared" ca="1" si="403"/>
        <v>13.733407747488783</v>
      </c>
      <c r="M759" s="382">
        <f t="shared" ca="1" si="403"/>
        <v>13.733407747488783</v>
      </c>
      <c r="N759" s="382">
        <f t="shared" ca="1" si="403"/>
        <v>13.733407747488783</v>
      </c>
      <c r="O759" s="382">
        <f t="shared" ca="1" si="403"/>
        <v>13.733407747488783</v>
      </c>
      <c r="P759" s="382">
        <f t="shared" ca="1" si="403"/>
        <v>0</v>
      </c>
      <c r="Q759" s="382">
        <f t="shared" ca="1" si="403"/>
        <v>0</v>
      </c>
      <c r="R759" s="382">
        <f t="shared" ca="1" si="403"/>
        <v>0</v>
      </c>
      <c r="S759" s="382">
        <f t="shared" ca="1" si="403"/>
        <v>0</v>
      </c>
      <c r="T759" s="382">
        <f t="shared" ca="1" si="403"/>
        <v>0</v>
      </c>
      <c r="U759" s="382">
        <f t="shared" ca="1" si="403"/>
        <v>0</v>
      </c>
      <c r="V759" s="382">
        <f t="shared" ca="1" si="403"/>
        <v>0</v>
      </c>
      <c r="W759" s="382">
        <f t="shared" ca="1" si="403"/>
        <v>0</v>
      </c>
      <c r="X759" s="382">
        <f t="shared" ca="1" si="403"/>
        <v>0</v>
      </c>
      <c r="Y759" s="382">
        <f t="shared" ca="1" si="403"/>
        <v>0</v>
      </c>
      <c r="Z759" s="382">
        <f t="shared" ca="1" si="403"/>
        <v>0</v>
      </c>
      <c r="AA759" s="382">
        <f t="shared" ca="1" si="403"/>
        <v>0</v>
      </c>
      <c r="AB759" s="382">
        <f t="shared" ca="1" si="403"/>
        <v>0</v>
      </c>
      <c r="AC759" s="382">
        <f t="shared" ca="1" si="403"/>
        <v>0</v>
      </c>
      <c r="AD759" s="382">
        <f t="shared" ca="1" si="403"/>
        <v>0</v>
      </c>
      <c r="AE759" s="382">
        <f t="shared" ca="1" si="403"/>
        <v>0</v>
      </c>
      <c r="AF759" s="382">
        <f t="shared" ca="1" si="403"/>
        <v>0</v>
      </c>
      <c r="AG759" s="382">
        <f t="shared" ca="1" si="403"/>
        <v>0</v>
      </c>
      <c r="AH759" s="382">
        <f t="shared" ca="1" si="403"/>
        <v>0</v>
      </c>
      <c r="AI759" s="382">
        <f t="shared" ca="1" si="403"/>
        <v>0</v>
      </c>
      <c r="AJ759" s="382">
        <f t="shared" ca="1" si="403"/>
        <v>0</v>
      </c>
      <c r="AK759" s="382">
        <f t="shared" ca="1" si="403"/>
        <v>0</v>
      </c>
      <c r="AL759" s="382">
        <f t="shared" ca="1" si="403"/>
        <v>0</v>
      </c>
      <c r="AM759" s="382">
        <f t="shared" ca="1" si="403"/>
        <v>0</v>
      </c>
      <c r="AN759" s="382">
        <f t="shared" ca="1" si="403"/>
        <v>0</v>
      </c>
      <c r="AO759" s="382">
        <f t="shared" ca="1" si="403"/>
        <v>0</v>
      </c>
      <c r="AP759" s="382">
        <f t="shared" ca="1" si="403"/>
        <v>0</v>
      </c>
      <c r="AQ759" s="382">
        <f t="shared" ca="1" si="403"/>
        <v>0</v>
      </c>
      <c r="AR759" s="382">
        <f t="shared" ca="1" si="403"/>
        <v>0</v>
      </c>
      <c r="AS759" s="652">
        <f ca="1">SUM(E759:AR759)</f>
        <v>2442.755264998983</v>
      </c>
    </row>
    <row r="760" spans="1:47" hidden="1" outlineLevel="1">
      <c r="B760" s="161"/>
      <c r="C760" s="81">
        <f>C759+1</f>
        <v>2</v>
      </c>
      <c r="D760" s="847">
        <f ca="1">'Síntese áreas'!D15</f>
        <v>67.991967350948059</v>
      </c>
      <c r="E760" s="382">
        <f t="shared" ref="E760:AR760" ca="1" si="404">$D760*E10/1000*E$5</f>
        <v>0</v>
      </c>
      <c r="F760" s="382">
        <f t="shared" ca="1" si="404"/>
        <v>0</v>
      </c>
      <c r="G760" s="382">
        <f t="shared" ca="1" si="404"/>
        <v>1011.4439349228998</v>
      </c>
      <c r="H760" s="382">
        <f t="shared" ca="1" si="404"/>
        <v>402.04526432880658</v>
      </c>
      <c r="I760" s="382">
        <f t="shared" ca="1" si="404"/>
        <v>73.667189537548211</v>
      </c>
      <c r="J760" s="382">
        <f t="shared" ca="1" si="404"/>
        <v>73.667189537548211</v>
      </c>
      <c r="K760" s="382">
        <f t="shared" ca="1" si="404"/>
        <v>73.667189537548211</v>
      </c>
      <c r="L760" s="382">
        <f t="shared" ca="1" si="404"/>
        <v>9.455052228591569</v>
      </c>
      <c r="M760" s="382">
        <f t="shared" ca="1" si="404"/>
        <v>9.455052228591569</v>
      </c>
      <c r="N760" s="382">
        <f t="shared" ca="1" si="404"/>
        <v>9.455052228591569</v>
      </c>
      <c r="O760" s="382">
        <f t="shared" ca="1" si="404"/>
        <v>9.455052228591569</v>
      </c>
      <c r="P760" s="382">
        <f t="shared" ca="1" si="404"/>
        <v>9.455052228591569</v>
      </c>
      <c r="Q760" s="382">
        <f t="shared" ca="1" si="404"/>
        <v>0</v>
      </c>
      <c r="R760" s="382">
        <f t="shared" ca="1" si="404"/>
        <v>0</v>
      </c>
      <c r="S760" s="382">
        <f t="shared" ca="1" si="404"/>
        <v>0</v>
      </c>
      <c r="T760" s="382">
        <f t="shared" ca="1" si="404"/>
        <v>0</v>
      </c>
      <c r="U760" s="382">
        <f t="shared" ca="1" si="404"/>
        <v>0</v>
      </c>
      <c r="V760" s="382">
        <f t="shared" ca="1" si="404"/>
        <v>0</v>
      </c>
      <c r="W760" s="382">
        <f t="shared" ca="1" si="404"/>
        <v>0</v>
      </c>
      <c r="X760" s="382">
        <f t="shared" ca="1" si="404"/>
        <v>0</v>
      </c>
      <c r="Y760" s="382">
        <f t="shared" ca="1" si="404"/>
        <v>0</v>
      </c>
      <c r="Z760" s="382">
        <f t="shared" ca="1" si="404"/>
        <v>0</v>
      </c>
      <c r="AA760" s="382">
        <f t="shared" ca="1" si="404"/>
        <v>0</v>
      </c>
      <c r="AB760" s="382">
        <f t="shared" ca="1" si="404"/>
        <v>0</v>
      </c>
      <c r="AC760" s="382">
        <f t="shared" ca="1" si="404"/>
        <v>0</v>
      </c>
      <c r="AD760" s="382">
        <f t="shared" ca="1" si="404"/>
        <v>0</v>
      </c>
      <c r="AE760" s="382">
        <f t="shared" ca="1" si="404"/>
        <v>0</v>
      </c>
      <c r="AF760" s="382">
        <f t="shared" ca="1" si="404"/>
        <v>0</v>
      </c>
      <c r="AG760" s="382">
        <f t="shared" ca="1" si="404"/>
        <v>0</v>
      </c>
      <c r="AH760" s="382">
        <f t="shared" ca="1" si="404"/>
        <v>0</v>
      </c>
      <c r="AI760" s="382">
        <f t="shared" ca="1" si="404"/>
        <v>0</v>
      </c>
      <c r="AJ760" s="382">
        <f t="shared" ca="1" si="404"/>
        <v>0</v>
      </c>
      <c r="AK760" s="382">
        <f t="shared" ca="1" si="404"/>
        <v>0</v>
      </c>
      <c r="AL760" s="382">
        <f t="shared" ca="1" si="404"/>
        <v>0</v>
      </c>
      <c r="AM760" s="382">
        <f t="shared" ca="1" si="404"/>
        <v>0</v>
      </c>
      <c r="AN760" s="382">
        <f t="shared" ca="1" si="404"/>
        <v>0</v>
      </c>
      <c r="AO760" s="382">
        <f t="shared" ca="1" si="404"/>
        <v>0</v>
      </c>
      <c r="AP760" s="382">
        <f t="shared" ca="1" si="404"/>
        <v>0</v>
      </c>
      <c r="AQ760" s="382">
        <f t="shared" ca="1" si="404"/>
        <v>0</v>
      </c>
      <c r="AR760" s="382">
        <f t="shared" ca="1" si="404"/>
        <v>0</v>
      </c>
      <c r="AS760" s="652">
        <f t="shared" ref="AS760:AS798" ca="1" si="405">SUM(E760:AR760)</f>
        <v>1681.7660290073086</v>
      </c>
    </row>
    <row r="761" spans="1:47" hidden="1" outlineLevel="1">
      <c r="B761" s="161"/>
      <c r="C761" s="81">
        <f t="shared" ref="C761:C798" si="406">C760+1</f>
        <v>3</v>
      </c>
      <c r="D761" s="847"/>
      <c r="E761" s="382">
        <f t="shared" ref="E761:AR761" si="407">$D761*E11/1000*E$5</f>
        <v>0</v>
      </c>
      <c r="F761" s="382">
        <f t="shared" si="407"/>
        <v>0</v>
      </c>
      <c r="G761" s="382">
        <f t="shared" si="407"/>
        <v>0</v>
      </c>
      <c r="H761" s="382">
        <f t="shared" si="407"/>
        <v>0</v>
      </c>
      <c r="I761" s="382">
        <f t="shared" si="407"/>
        <v>0</v>
      </c>
      <c r="J761" s="382">
        <f t="shared" si="407"/>
        <v>0</v>
      </c>
      <c r="K761" s="382">
        <f t="shared" si="407"/>
        <v>0</v>
      </c>
      <c r="L761" s="382">
        <f t="shared" si="407"/>
        <v>0</v>
      </c>
      <c r="M761" s="382">
        <f t="shared" si="407"/>
        <v>0</v>
      </c>
      <c r="N761" s="382">
        <f t="shared" si="407"/>
        <v>0</v>
      </c>
      <c r="O761" s="382">
        <f t="shared" si="407"/>
        <v>0</v>
      </c>
      <c r="P761" s="382">
        <f t="shared" si="407"/>
        <v>0</v>
      </c>
      <c r="Q761" s="382">
        <f t="shared" si="407"/>
        <v>0</v>
      </c>
      <c r="R761" s="382">
        <f t="shared" si="407"/>
        <v>0</v>
      </c>
      <c r="S761" s="382">
        <f t="shared" si="407"/>
        <v>0</v>
      </c>
      <c r="T761" s="382">
        <f t="shared" si="407"/>
        <v>0</v>
      </c>
      <c r="U761" s="382">
        <f t="shared" si="407"/>
        <v>0</v>
      </c>
      <c r="V761" s="382">
        <f t="shared" si="407"/>
        <v>0</v>
      </c>
      <c r="W761" s="382">
        <f t="shared" si="407"/>
        <v>0</v>
      </c>
      <c r="X761" s="382">
        <f t="shared" si="407"/>
        <v>0</v>
      </c>
      <c r="Y761" s="382">
        <f t="shared" si="407"/>
        <v>0</v>
      </c>
      <c r="Z761" s="382">
        <f t="shared" si="407"/>
        <v>0</v>
      </c>
      <c r="AA761" s="382">
        <f t="shared" si="407"/>
        <v>0</v>
      </c>
      <c r="AB761" s="382">
        <f t="shared" si="407"/>
        <v>0</v>
      </c>
      <c r="AC761" s="382">
        <f t="shared" si="407"/>
        <v>0</v>
      </c>
      <c r="AD761" s="382">
        <f t="shared" si="407"/>
        <v>0</v>
      </c>
      <c r="AE761" s="382">
        <f t="shared" si="407"/>
        <v>0</v>
      </c>
      <c r="AF761" s="382">
        <f t="shared" si="407"/>
        <v>0</v>
      </c>
      <c r="AG761" s="382">
        <f t="shared" si="407"/>
        <v>0</v>
      </c>
      <c r="AH761" s="382">
        <f t="shared" si="407"/>
        <v>0</v>
      </c>
      <c r="AI761" s="382">
        <f t="shared" si="407"/>
        <v>0</v>
      </c>
      <c r="AJ761" s="382">
        <f t="shared" si="407"/>
        <v>0</v>
      </c>
      <c r="AK761" s="382">
        <f t="shared" si="407"/>
        <v>0</v>
      </c>
      <c r="AL761" s="382">
        <f t="shared" si="407"/>
        <v>0</v>
      </c>
      <c r="AM761" s="382">
        <f t="shared" si="407"/>
        <v>0</v>
      </c>
      <c r="AN761" s="382">
        <f t="shared" si="407"/>
        <v>0</v>
      </c>
      <c r="AO761" s="382">
        <f t="shared" si="407"/>
        <v>0</v>
      </c>
      <c r="AP761" s="382">
        <f t="shared" si="407"/>
        <v>0</v>
      </c>
      <c r="AQ761" s="382">
        <f t="shared" si="407"/>
        <v>0</v>
      </c>
      <c r="AR761" s="382">
        <f t="shared" si="407"/>
        <v>0</v>
      </c>
      <c r="AS761" s="652">
        <f t="shared" si="405"/>
        <v>0</v>
      </c>
    </row>
    <row r="762" spans="1:47" hidden="1" outlineLevel="1">
      <c r="B762" s="161"/>
      <c r="C762" s="81">
        <f t="shared" si="406"/>
        <v>4</v>
      </c>
      <c r="D762" s="847"/>
      <c r="E762" s="382">
        <f t="shared" ref="E762:AR762" si="408">$D762*E12/1000*E$5</f>
        <v>0</v>
      </c>
      <c r="F762" s="382">
        <f t="shared" si="408"/>
        <v>0</v>
      </c>
      <c r="G762" s="382">
        <f t="shared" si="408"/>
        <v>0</v>
      </c>
      <c r="H762" s="382">
        <f t="shared" si="408"/>
        <v>0</v>
      </c>
      <c r="I762" s="382">
        <f t="shared" si="408"/>
        <v>0</v>
      </c>
      <c r="J762" s="382">
        <f t="shared" si="408"/>
        <v>0</v>
      </c>
      <c r="K762" s="382">
        <f t="shared" si="408"/>
        <v>0</v>
      </c>
      <c r="L762" s="382">
        <f t="shared" si="408"/>
        <v>0</v>
      </c>
      <c r="M762" s="382">
        <f t="shared" si="408"/>
        <v>0</v>
      </c>
      <c r="N762" s="382">
        <f t="shared" si="408"/>
        <v>0</v>
      </c>
      <c r="O762" s="382">
        <f t="shared" si="408"/>
        <v>0</v>
      </c>
      <c r="P762" s="382">
        <f t="shared" si="408"/>
        <v>0</v>
      </c>
      <c r="Q762" s="382">
        <f t="shared" si="408"/>
        <v>0</v>
      </c>
      <c r="R762" s="382">
        <f t="shared" si="408"/>
        <v>0</v>
      </c>
      <c r="S762" s="382">
        <f t="shared" si="408"/>
        <v>0</v>
      </c>
      <c r="T762" s="382">
        <f t="shared" si="408"/>
        <v>0</v>
      </c>
      <c r="U762" s="382">
        <f t="shared" si="408"/>
        <v>0</v>
      </c>
      <c r="V762" s="382">
        <f t="shared" si="408"/>
        <v>0</v>
      </c>
      <c r="W762" s="382">
        <f t="shared" si="408"/>
        <v>0</v>
      </c>
      <c r="X762" s="382">
        <f t="shared" si="408"/>
        <v>0</v>
      </c>
      <c r="Y762" s="382">
        <f t="shared" si="408"/>
        <v>0</v>
      </c>
      <c r="Z762" s="382">
        <f t="shared" si="408"/>
        <v>0</v>
      </c>
      <c r="AA762" s="382">
        <f t="shared" si="408"/>
        <v>0</v>
      </c>
      <c r="AB762" s="382">
        <f t="shared" si="408"/>
        <v>0</v>
      </c>
      <c r="AC762" s="382">
        <f t="shared" si="408"/>
        <v>0</v>
      </c>
      <c r="AD762" s="382">
        <f t="shared" si="408"/>
        <v>0</v>
      </c>
      <c r="AE762" s="382">
        <f t="shared" si="408"/>
        <v>0</v>
      </c>
      <c r="AF762" s="382">
        <f t="shared" si="408"/>
        <v>0</v>
      </c>
      <c r="AG762" s="382">
        <f t="shared" si="408"/>
        <v>0</v>
      </c>
      <c r="AH762" s="382">
        <f t="shared" si="408"/>
        <v>0</v>
      </c>
      <c r="AI762" s="382">
        <f t="shared" si="408"/>
        <v>0</v>
      </c>
      <c r="AJ762" s="382">
        <f t="shared" si="408"/>
        <v>0</v>
      </c>
      <c r="AK762" s="382">
        <f t="shared" si="408"/>
        <v>0</v>
      </c>
      <c r="AL762" s="382">
        <f t="shared" si="408"/>
        <v>0</v>
      </c>
      <c r="AM762" s="382">
        <f t="shared" si="408"/>
        <v>0</v>
      </c>
      <c r="AN762" s="382">
        <f t="shared" si="408"/>
        <v>0</v>
      </c>
      <c r="AO762" s="382">
        <f t="shared" si="408"/>
        <v>0</v>
      </c>
      <c r="AP762" s="382">
        <f t="shared" si="408"/>
        <v>0</v>
      </c>
      <c r="AQ762" s="382">
        <f t="shared" si="408"/>
        <v>0</v>
      </c>
      <c r="AR762" s="382">
        <f t="shared" si="408"/>
        <v>0</v>
      </c>
      <c r="AS762" s="652">
        <f t="shared" si="405"/>
        <v>0</v>
      </c>
    </row>
    <row r="763" spans="1:47" hidden="1" outlineLevel="1">
      <c r="B763" s="161"/>
      <c r="C763" s="81">
        <f t="shared" si="406"/>
        <v>5</v>
      </c>
      <c r="D763" s="847"/>
      <c r="E763" s="382">
        <f t="shared" ref="E763:AR763" si="409">$D763*E13/1000*E$5</f>
        <v>0</v>
      </c>
      <c r="F763" s="382">
        <f t="shared" si="409"/>
        <v>0</v>
      </c>
      <c r="G763" s="382">
        <f t="shared" si="409"/>
        <v>0</v>
      </c>
      <c r="H763" s="382">
        <f t="shared" si="409"/>
        <v>0</v>
      </c>
      <c r="I763" s="382">
        <f t="shared" si="409"/>
        <v>0</v>
      </c>
      <c r="J763" s="382">
        <f t="shared" si="409"/>
        <v>0</v>
      </c>
      <c r="K763" s="382">
        <f t="shared" si="409"/>
        <v>0</v>
      </c>
      <c r="L763" s="382">
        <f t="shared" si="409"/>
        <v>0</v>
      </c>
      <c r="M763" s="382">
        <f t="shared" si="409"/>
        <v>0</v>
      </c>
      <c r="N763" s="382">
        <f t="shared" si="409"/>
        <v>0</v>
      </c>
      <c r="O763" s="382">
        <f t="shared" si="409"/>
        <v>0</v>
      </c>
      <c r="P763" s="382">
        <f t="shared" si="409"/>
        <v>0</v>
      </c>
      <c r="Q763" s="382">
        <f t="shared" si="409"/>
        <v>0</v>
      </c>
      <c r="R763" s="382">
        <f t="shared" si="409"/>
        <v>0</v>
      </c>
      <c r="S763" s="382">
        <f t="shared" si="409"/>
        <v>0</v>
      </c>
      <c r="T763" s="382">
        <f t="shared" si="409"/>
        <v>0</v>
      </c>
      <c r="U763" s="382">
        <f t="shared" si="409"/>
        <v>0</v>
      </c>
      <c r="V763" s="382">
        <f t="shared" si="409"/>
        <v>0</v>
      </c>
      <c r="W763" s="382">
        <f t="shared" si="409"/>
        <v>0</v>
      </c>
      <c r="X763" s="382">
        <f t="shared" si="409"/>
        <v>0</v>
      </c>
      <c r="Y763" s="382">
        <f t="shared" si="409"/>
        <v>0</v>
      </c>
      <c r="Z763" s="382">
        <f t="shared" si="409"/>
        <v>0</v>
      </c>
      <c r="AA763" s="382">
        <f t="shared" si="409"/>
        <v>0</v>
      </c>
      <c r="AB763" s="382">
        <f t="shared" si="409"/>
        <v>0</v>
      </c>
      <c r="AC763" s="382">
        <f t="shared" si="409"/>
        <v>0</v>
      </c>
      <c r="AD763" s="382">
        <f t="shared" si="409"/>
        <v>0</v>
      </c>
      <c r="AE763" s="382">
        <f t="shared" si="409"/>
        <v>0</v>
      </c>
      <c r="AF763" s="382">
        <f t="shared" si="409"/>
        <v>0</v>
      </c>
      <c r="AG763" s="382">
        <f t="shared" si="409"/>
        <v>0</v>
      </c>
      <c r="AH763" s="382">
        <f t="shared" si="409"/>
        <v>0</v>
      </c>
      <c r="AI763" s="382">
        <f t="shared" si="409"/>
        <v>0</v>
      </c>
      <c r="AJ763" s="382">
        <f t="shared" si="409"/>
        <v>0</v>
      </c>
      <c r="AK763" s="382">
        <f t="shared" si="409"/>
        <v>0</v>
      </c>
      <c r="AL763" s="382">
        <f t="shared" si="409"/>
        <v>0</v>
      </c>
      <c r="AM763" s="382">
        <f t="shared" si="409"/>
        <v>0</v>
      </c>
      <c r="AN763" s="382">
        <f t="shared" si="409"/>
        <v>0</v>
      </c>
      <c r="AO763" s="382">
        <f t="shared" si="409"/>
        <v>0</v>
      </c>
      <c r="AP763" s="382">
        <f t="shared" si="409"/>
        <v>0</v>
      </c>
      <c r="AQ763" s="382">
        <f t="shared" si="409"/>
        <v>0</v>
      </c>
      <c r="AR763" s="382">
        <f t="shared" si="409"/>
        <v>0</v>
      </c>
      <c r="AS763" s="652">
        <f t="shared" si="405"/>
        <v>0</v>
      </c>
    </row>
    <row r="764" spans="1:47" hidden="1" outlineLevel="1">
      <c r="B764" s="161"/>
      <c r="C764" s="81">
        <f t="shared" si="406"/>
        <v>6</v>
      </c>
      <c r="D764" s="847"/>
      <c r="E764" s="382">
        <f t="shared" ref="E764:AR764" si="410">$D764*E14/1000*E$5</f>
        <v>0</v>
      </c>
      <c r="F764" s="382">
        <f t="shared" si="410"/>
        <v>0</v>
      </c>
      <c r="G764" s="382">
        <f t="shared" si="410"/>
        <v>0</v>
      </c>
      <c r="H764" s="382">
        <f t="shared" si="410"/>
        <v>0</v>
      </c>
      <c r="I764" s="382">
        <f t="shared" si="410"/>
        <v>0</v>
      </c>
      <c r="J764" s="382">
        <f t="shared" si="410"/>
        <v>0</v>
      </c>
      <c r="K764" s="382">
        <f t="shared" si="410"/>
        <v>0</v>
      </c>
      <c r="L764" s="382">
        <f t="shared" si="410"/>
        <v>0</v>
      </c>
      <c r="M764" s="382">
        <f t="shared" si="410"/>
        <v>0</v>
      </c>
      <c r="N764" s="382">
        <f t="shared" si="410"/>
        <v>0</v>
      </c>
      <c r="O764" s="382">
        <f t="shared" si="410"/>
        <v>0</v>
      </c>
      <c r="P764" s="382">
        <f t="shared" si="410"/>
        <v>0</v>
      </c>
      <c r="Q764" s="382">
        <f t="shared" si="410"/>
        <v>0</v>
      </c>
      <c r="R764" s="382">
        <f t="shared" si="410"/>
        <v>0</v>
      </c>
      <c r="S764" s="382">
        <f t="shared" si="410"/>
        <v>0</v>
      </c>
      <c r="T764" s="382">
        <f t="shared" si="410"/>
        <v>0</v>
      </c>
      <c r="U764" s="382">
        <f t="shared" si="410"/>
        <v>0</v>
      </c>
      <c r="V764" s="382">
        <f t="shared" si="410"/>
        <v>0</v>
      </c>
      <c r="W764" s="382">
        <f t="shared" si="410"/>
        <v>0</v>
      </c>
      <c r="X764" s="382">
        <f t="shared" si="410"/>
        <v>0</v>
      </c>
      <c r="Y764" s="382">
        <f t="shared" si="410"/>
        <v>0</v>
      </c>
      <c r="Z764" s="382">
        <f t="shared" si="410"/>
        <v>0</v>
      </c>
      <c r="AA764" s="382">
        <f t="shared" si="410"/>
        <v>0</v>
      </c>
      <c r="AB764" s="382">
        <f t="shared" si="410"/>
        <v>0</v>
      </c>
      <c r="AC764" s="382">
        <f t="shared" si="410"/>
        <v>0</v>
      </c>
      <c r="AD764" s="382">
        <f t="shared" si="410"/>
        <v>0</v>
      </c>
      <c r="AE764" s="382">
        <f t="shared" si="410"/>
        <v>0</v>
      </c>
      <c r="AF764" s="382">
        <f t="shared" si="410"/>
        <v>0</v>
      </c>
      <c r="AG764" s="382">
        <f t="shared" si="410"/>
        <v>0</v>
      </c>
      <c r="AH764" s="382">
        <f t="shared" si="410"/>
        <v>0</v>
      </c>
      <c r="AI764" s="382">
        <f t="shared" si="410"/>
        <v>0</v>
      </c>
      <c r="AJ764" s="382">
        <f t="shared" si="410"/>
        <v>0</v>
      </c>
      <c r="AK764" s="382">
        <f t="shared" si="410"/>
        <v>0</v>
      </c>
      <c r="AL764" s="382">
        <f t="shared" si="410"/>
        <v>0</v>
      </c>
      <c r="AM764" s="382">
        <f t="shared" si="410"/>
        <v>0</v>
      </c>
      <c r="AN764" s="382">
        <f t="shared" si="410"/>
        <v>0</v>
      </c>
      <c r="AO764" s="382">
        <f t="shared" si="410"/>
        <v>0</v>
      </c>
      <c r="AP764" s="382">
        <f t="shared" si="410"/>
        <v>0</v>
      </c>
      <c r="AQ764" s="382">
        <f t="shared" si="410"/>
        <v>0</v>
      </c>
      <c r="AR764" s="382">
        <f t="shared" si="410"/>
        <v>0</v>
      </c>
      <c r="AS764" s="652">
        <f t="shared" si="405"/>
        <v>0</v>
      </c>
    </row>
    <row r="765" spans="1:47" hidden="1" outlineLevel="1">
      <c r="B765" s="161"/>
      <c r="C765" s="81">
        <f t="shared" si="406"/>
        <v>7</v>
      </c>
      <c r="D765" s="847"/>
      <c r="E765" s="382">
        <f t="shared" ref="E765:AR765" si="411">$D765*E15/1000*E$5</f>
        <v>0</v>
      </c>
      <c r="F765" s="382">
        <f t="shared" si="411"/>
        <v>0</v>
      </c>
      <c r="G765" s="382">
        <f t="shared" si="411"/>
        <v>0</v>
      </c>
      <c r="H765" s="382">
        <f t="shared" si="411"/>
        <v>0</v>
      </c>
      <c r="I765" s="382">
        <f t="shared" si="411"/>
        <v>0</v>
      </c>
      <c r="J765" s="382">
        <f t="shared" si="411"/>
        <v>0</v>
      </c>
      <c r="K765" s="382">
        <f t="shared" si="411"/>
        <v>0</v>
      </c>
      <c r="L765" s="382">
        <f t="shared" si="411"/>
        <v>0</v>
      </c>
      <c r="M765" s="382">
        <f t="shared" si="411"/>
        <v>0</v>
      </c>
      <c r="N765" s="382">
        <f t="shared" si="411"/>
        <v>0</v>
      </c>
      <c r="O765" s="382">
        <f t="shared" si="411"/>
        <v>0</v>
      </c>
      <c r="P765" s="382">
        <f t="shared" si="411"/>
        <v>0</v>
      </c>
      <c r="Q765" s="382">
        <f t="shared" si="411"/>
        <v>0</v>
      </c>
      <c r="R765" s="382">
        <f t="shared" si="411"/>
        <v>0</v>
      </c>
      <c r="S765" s="382">
        <f t="shared" si="411"/>
        <v>0</v>
      </c>
      <c r="T765" s="382">
        <f t="shared" si="411"/>
        <v>0</v>
      </c>
      <c r="U765" s="382">
        <f t="shared" si="411"/>
        <v>0</v>
      </c>
      <c r="V765" s="382">
        <f t="shared" si="411"/>
        <v>0</v>
      </c>
      <c r="W765" s="382">
        <f t="shared" si="411"/>
        <v>0</v>
      </c>
      <c r="X765" s="382">
        <f t="shared" si="411"/>
        <v>0</v>
      </c>
      <c r="Y765" s="382">
        <f t="shared" si="411"/>
        <v>0</v>
      </c>
      <c r="Z765" s="382">
        <f t="shared" si="411"/>
        <v>0</v>
      </c>
      <c r="AA765" s="382">
        <f t="shared" si="411"/>
        <v>0</v>
      </c>
      <c r="AB765" s="382">
        <f t="shared" si="411"/>
        <v>0</v>
      </c>
      <c r="AC765" s="382">
        <f t="shared" si="411"/>
        <v>0</v>
      </c>
      <c r="AD765" s="382">
        <f t="shared" si="411"/>
        <v>0</v>
      </c>
      <c r="AE765" s="382">
        <f t="shared" si="411"/>
        <v>0</v>
      </c>
      <c r="AF765" s="382">
        <f t="shared" si="411"/>
        <v>0</v>
      </c>
      <c r="AG765" s="382">
        <f t="shared" si="411"/>
        <v>0</v>
      </c>
      <c r="AH765" s="382">
        <f t="shared" si="411"/>
        <v>0</v>
      </c>
      <c r="AI765" s="382">
        <f t="shared" si="411"/>
        <v>0</v>
      </c>
      <c r="AJ765" s="382">
        <f t="shared" si="411"/>
        <v>0</v>
      </c>
      <c r="AK765" s="382">
        <f t="shared" si="411"/>
        <v>0</v>
      </c>
      <c r="AL765" s="382">
        <f t="shared" si="411"/>
        <v>0</v>
      </c>
      <c r="AM765" s="382">
        <f t="shared" si="411"/>
        <v>0</v>
      </c>
      <c r="AN765" s="382">
        <f t="shared" si="411"/>
        <v>0</v>
      </c>
      <c r="AO765" s="382">
        <f t="shared" si="411"/>
        <v>0</v>
      </c>
      <c r="AP765" s="382">
        <f t="shared" si="411"/>
        <v>0</v>
      </c>
      <c r="AQ765" s="382">
        <f t="shared" si="411"/>
        <v>0</v>
      </c>
      <c r="AR765" s="382">
        <f t="shared" si="411"/>
        <v>0</v>
      </c>
      <c r="AS765" s="652">
        <f t="shared" si="405"/>
        <v>0</v>
      </c>
    </row>
    <row r="766" spans="1:47" hidden="1" outlineLevel="1">
      <c r="B766" s="161"/>
      <c r="C766" s="81">
        <f t="shared" si="406"/>
        <v>8</v>
      </c>
      <c r="D766" s="191"/>
      <c r="E766" s="382">
        <f t="shared" ref="E766:AR766" si="412">$D766*E16/1000*E$5</f>
        <v>0</v>
      </c>
      <c r="F766" s="382">
        <f t="shared" si="412"/>
        <v>0</v>
      </c>
      <c r="G766" s="382">
        <f t="shared" si="412"/>
        <v>0</v>
      </c>
      <c r="H766" s="382">
        <f t="shared" si="412"/>
        <v>0</v>
      </c>
      <c r="I766" s="382">
        <f t="shared" si="412"/>
        <v>0</v>
      </c>
      <c r="J766" s="382">
        <f t="shared" si="412"/>
        <v>0</v>
      </c>
      <c r="K766" s="382">
        <f t="shared" si="412"/>
        <v>0</v>
      </c>
      <c r="L766" s="382">
        <f t="shared" si="412"/>
        <v>0</v>
      </c>
      <c r="M766" s="382">
        <f t="shared" si="412"/>
        <v>0</v>
      </c>
      <c r="N766" s="382">
        <f t="shared" si="412"/>
        <v>0</v>
      </c>
      <c r="O766" s="382">
        <f t="shared" si="412"/>
        <v>0</v>
      </c>
      <c r="P766" s="382">
        <f t="shared" si="412"/>
        <v>0</v>
      </c>
      <c r="Q766" s="382">
        <f t="shared" si="412"/>
        <v>0</v>
      </c>
      <c r="R766" s="382">
        <f t="shared" si="412"/>
        <v>0</v>
      </c>
      <c r="S766" s="382">
        <f t="shared" si="412"/>
        <v>0</v>
      </c>
      <c r="T766" s="382">
        <f t="shared" si="412"/>
        <v>0</v>
      </c>
      <c r="U766" s="382">
        <f t="shared" si="412"/>
        <v>0</v>
      </c>
      <c r="V766" s="382">
        <f t="shared" si="412"/>
        <v>0</v>
      </c>
      <c r="W766" s="382">
        <f t="shared" si="412"/>
        <v>0</v>
      </c>
      <c r="X766" s="382">
        <f t="shared" si="412"/>
        <v>0</v>
      </c>
      <c r="Y766" s="382">
        <f t="shared" si="412"/>
        <v>0</v>
      </c>
      <c r="Z766" s="382">
        <f t="shared" si="412"/>
        <v>0</v>
      </c>
      <c r="AA766" s="382">
        <f t="shared" si="412"/>
        <v>0</v>
      </c>
      <c r="AB766" s="382">
        <f t="shared" si="412"/>
        <v>0</v>
      </c>
      <c r="AC766" s="382">
        <f t="shared" si="412"/>
        <v>0</v>
      </c>
      <c r="AD766" s="382">
        <f t="shared" si="412"/>
        <v>0</v>
      </c>
      <c r="AE766" s="382">
        <f t="shared" si="412"/>
        <v>0</v>
      </c>
      <c r="AF766" s="382">
        <f t="shared" si="412"/>
        <v>0</v>
      </c>
      <c r="AG766" s="382">
        <f t="shared" si="412"/>
        <v>0</v>
      </c>
      <c r="AH766" s="382">
        <f t="shared" si="412"/>
        <v>0</v>
      </c>
      <c r="AI766" s="382">
        <f t="shared" si="412"/>
        <v>0</v>
      </c>
      <c r="AJ766" s="382">
        <f t="shared" si="412"/>
        <v>0</v>
      </c>
      <c r="AK766" s="382">
        <f t="shared" si="412"/>
        <v>0</v>
      </c>
      <c r="AL766" s="382">
        <f t="shared" si="412"/>
        <v>0</v>
      </c>
      <c r="AM766" s="382">
        <f t="shared" si="412"/>
        <v>0</v>
      </c>
      <c r="AN766" s="382">
        <f t="shared" si="412"/>
        <v>0</v>
      </c>
      <c r="AO766" s="382">
        <f t="shared" si="412"/>
        <v>0</v>
      </c>
      <c r="AP766" s="382">
        <f t="shared" si="412"/>
        <v>0</v>
      </c>
      <c r="AQ766" s="382">
        <f t="shared" si="412"/>
        <v>0</v>
      </c>
      <c r="AR766" s="382">
        <f t="shared" si="412"/>
        <v>0</v>
      </c>
      <c r="AS766" s="652">
        <f t="shared" si="405"/>
        <v>0</v>
      </c>
    </row>
    <row r="767" spans="1:47" hidden="1" outlineLevel="1">
      <c r="B767" s="161"/>
      <c r="C767" s="81">
        <f t="shared" si="406"/>
        <v>9</v>
      </c>
      <c r="D767" s="191"/>
      <c r="E767" s="382">
        <f t="shared" ref="E767:AR767" si="413">$D767*E17/1000*E$5</f>
        <v>0</v>
      </c>
      <c r="F767" s="382">
        <f t="shared" si="413"/>
        <v>0</v>
      </c>
      <c r="G767" s="382">
        <f t="shared" si="413"/>
        <v>0</v>
      </c>
      <c r="H767" s="382">
        <f t="shared" si="413"/>
        <v>0</v>
      </c>
      <c r="I767" s="382">
        <f t="shared" si="413"/>
        <v>0</v>
      </c>
      <c r="J767" s="382">
        <f t="shared" si="413"/>
        <v>0</v>
      </c>
      <c r="K767" s="382">
        <f t="shared" si="413"/>
        <v>0</v>
      </c>
      <c r="L767" s="382">
        <f t="shared" si="413"/>
        <v>0</v>
      </c>
      <c r="M767" s="382">
        <f t="shared" si="413"/>
        <v>0</v>
      </c>
      <c r="N767" s="382">
        <f t="shared" si="413"/>
        <v>0</v>
      </c>
      <c r="O767" s="382">
        <f t="shared" si="413"/>
        <v>0</v>
      </c>
      <c r="P767" s="382">
        <f t="shared" si="413"/>
        <v>0</v>
      </c>
      <c r="Q767" s="382">
        <f t="shared" si="413"/>
        <v>0</v>
      </c>
      <c r="R767" s="382">
        <f t="shared" si="413"/>
        <v>0</v>
      </c>
      <c r="S767" s="382">
        <f t="shared" si="413"/>
        <v>0</v>
      </c>
      <c r="T767" s="382">
        <f t="shared" si="413"/>
        <v>0</v>
      </c>
      <c r="U767" s="382">
        <f t="shared" si="413"/>
        <v>0</v>
      </c>
      <c r="V767" s="382">
        <f t="shared" si="413"/>
        <v>0</v>
      </c>
      <c r="W767" s="382">
        <f t="shared" si="413"/>
        <v>0</v>
      </c>
      <c r="X767" s="382">
        <f t="shared" si="413"/>
        <v>0</v>
      </c>
      <c r="Y767" s="382">
        <f t="shared" si="413"/>
        <v>0</v>
      </c>
      <c r="Z767" s="382">
        <f t="shared" si="413"/>
        <v>0</v>
      </c>
      <c r="AA767" s="382">
        <f t="shared" si="413"/>
        <v>0</v>
      </c>
      <c r="AB767" s="382">
        <f t="shared" si="413"/>
        <v>0</v>
      </c>
      <c r="AC767" s="382">
        <f t="shared" si="413"/>
        <v>0</v>
      </c>
      <c r="AD767" s="382">
        <f t="shared" si="413"/>
        <v>0</v>
      </c>
      <c r="AE767" s="382">
        <f t="shared" si="413"/>
        <v>0</v>
      </c>
      <c r="AF767" s="382">
        <f t="shared" si="413"/>
        <v>0</v>
      </c>
      <c r="AG767" s="382">
        <f t="shared" si="413"/>
        <v>0</v>
      </c>
      <c r="AH767" s="382">
        <f t="shared" si="413"/>
        <v>0</v>
      </c>
      <c r="AI767" s="382">
        <f t="shared" si="413"/>
        <v>0</v>
      </c>
      <c r="AJ767" s="382">
        <f t="shared" si="413"/>
        <v>0</v>
      </c>
      <c r="AK767" s="382">
        <f t="shared" si="413"/>
        <v>0</v>
      </c>
      <c r="AL767" s="382">
        <f t="shared" si="413"/>
        <v>0</v>
      </c>
      <c r="AM767" s="382">
        <f t="shared" si="413"/>
        <v>0</v>
      </c>
      <c r="AN767" s="382">
        <f t="shared" si="413"/>
        <v>0</v>
      </c>
      <c r="AO767" s="382">
        <f t="shared" si="413"/>
        <v>0</v>
      </c>
      <c r="AP767" s="382">
        <f t="shared" si="413"/>
        <v>0</v>
      </c>
      <c r="AQ767" s="382">
        <f t="shared" si="413"/>
        <v>0</v>
      </c>
      <c r="AR767" s="382">
        <f t="shared" si="413"/>
        <v>0</v>
      </c>
      <c r="AS767" s="652">
        <f t="shared" si="405"/>
        <v>0</v>
      </c>
    </row>
    <row r="768" spans="1:47" hidden="1" outlineLevel="1">
      <c r="B768" s="161"/>
      <c r="C768" s="81">
        <f t="shared" si="406"/>
        <v>10</v>
      </c>
      <c r="D768" s="191"/>
      <c r="E768" s="382">
        <f t="shared" ref="E768:AR768" si="414">$D768*E18/1000*E$5</f>
        <v>0</v>
      </c>
      <c r="F768" s="382">
        <f t="shared" si="414"/>
        <v>0</v>
      </c>
      <c r="G768" s="382">
        <f t="shared" si="414"/>
        <v>0</v>
      </c>
      <c r="H768" s="382">
        <f t="shared" si="414"/>
        <v>0</v>
      </c>
      <c r="I768" s="382">
        <f t="shared" si="414"/>
        <v>0</v>
      </c>
      <c r="J768" s="382">
        <f t="shared" si="414"/>
        <v>0</v>
      </c>
      <c r="K768" s="382">
        <f t="shared" si="414"/>
        <v>0</v>
      </c>
      <c r="L768" s="382">
        <f t="shared" si="414"/>
        <v>0</v>
      </c>
      <c r="M768" s="382">
        <f t="shared" si="414"/>
        <v>0</v>
      </c>
      <c r="N768" s="382">
        <f t="shared" si="414"/>
        <v>0</v>
      </c>
      <c r="O768" s="382">
        <f t="shared" si="414"/>
        <v>0</v>
      </c>
      <c r="P768" s="382">
        <f t="shared" si="414"/>
        <v>0</v>
      </c>
      <c r="Q768" s="382">
        <f t="shared" si="414"/>
        <v>0</v>
      </c>
      <c r="R768" s="382">
        <f t="shared" si="414"/>
        <v>0</v>
      </c>
      <c r="S768" s="382">
        <f t="shared" si="414"/>
        <v>0</v>
      </c>
      <c r="T768" s="382">
        <f t="shared" si="414"/>
        <v>0</v>
      </c>
      <c r="U768" s="382">
        <f t="shared" si="414"/>
        <v>0</v>
      </c>
      <c r="V768" s="382">
        <f t="shared" si="414"/>
        <v>0</v>
      </c>
      <c r="W768" s="382">
        <f t="shared" si="414"/>
        <v>0</v>
      </c>
      <c r="X768" s="382">
        <f t="shared" si="414"/>
        <v>0</v>
      </c>
      <c r="Y768" s="382">
        <f t="shared" si="414"/>
        <v>0</v>
      </c>
      <c r="Z768" s="382">
        <f t="shared" si="414"/>
        <v>0</v>
      </c>
      <c r="AA768" s="382">
        <f t="shared" si="414"/>
        <v>0</v>
      </c>
      <c r="AB768" s="382">
        <f t="shared" si="414"/>
        <v>0</v>
      </c>
      <c r="AC768" s="382">
        <f t="shared" si="414"/>
        <v>0</v>
      </c>
      <c r="AD768" s="382">
        <f t="shared" si="414"/>
        <v>0</v>
      </c>
      <c r="AE768" s="382">
        <f t="shared" si="414"/>
        <v>0</v>
      </c>
      <c r="AF768" s="382">
        <f t="shared" si="414"/>
        <v>0</v>
      </c>
      <c r="AG768" s="382">
        <f t="shared" si="414"/>
        <v>0</v>
      </c>
      <c r="AH768" s="382">
        <f t="shared" si="414"/>
        <v>0</v>
      </c>
      <c r="AI768" s="382">
        <f t="shared" si="414"/>
        <v>0</v>
      </c>
      <c r="AJ768" s="382">
        <f t="shared" si="414"/>
        <v>0</v>
      </c>
      <c r="AK768" s="382">
        <f t="shared" si="414"/>
        <v>0</v>
      </c>
      <c r="AL768" s="382">
        <f t="shared" si="414"/>
        <v>0</v>
      </c>
      <c r="AM768" s="382">
        <f t="shared" si="414"/>
        <v>0</v>
      </c>
      <c r="AN768" s="382">
        <f t="shared" si="414"/>
        <v>0</v>
      </c>
      <c r="AO768" s="382">
        <f t="shared" si="414"/>
        <v>0</v>
      </c>
      <c r="AP768" s="382">
        <f t="shared" si="414"/>
        <v>0</v>
      </c>
      <c r="AQ768" s="382">
        <f t="shared" si="414"/>
        <v>0</v>
      </c>
      <c r="AR768" s="382">
        <f t="shared" si="414"/>
        <v>0</v>
      </c>
      <c r="AS768" s="652">
        <f t="shared" si="405"/>
        <v>0</v>
      </c>
    </row>
    <row r="769" spans="2:45" hidden="1" outlineLevel="1">
      <c r="B769" s="161"/>
      <c r="C769" s="81">
        <f t="shared" si="406"/>
        <v>11</v>
      </c>
      <c r="D769" s="191"/>
      <c r="E769" s="382">
        <f t="shared" ref="E769:AR769" si="415">$D769*E19/1000*E$5</f>
        <v>0</v>
      </c>
      <c r="F769" s="382">
        <f t="shared" si="415"/>
        <v>0</v>
      </c>
      <c r="G769" s="382">
        <f t="shared" si="415"/>
        <v>0</v>
      </c>
      <c r="H769" s="382">
        <f t="shared" si="415"/>
        <v>0</v>
      </c>
      <c r="I769" s="382">
        <f t="shared" si="415"/>
        <v>0</v>
      </c>
      <c r="J769" s="382">
        <f t="shared" si="415"/>
        <v>0</v>
      </c>
      <c r="K769" s="382">
        <f t="shared" si="415"/>
        <v>0</v>
      </c>
      <c r="L769" s="382">
        <f t="shared" si="415"/>
        <v>0</v>
      </c>
      <c r="M769" s="382">
        <f t="shared" si="415"/>
        <v>0</v>
      </c>
      <c r="N769" s="382">
        <f t="shared" si="415"/>
        <v>0</v>
      </c>
      <c r="O769" s="382">
        <f t="shared" si="415"/>
        <v>0</v>
      </c>
      <c r="P769" s="382">
        <f t="shared" si="415"/>
        <v>0</v>
      </c>
      <c r="Q769" s="382">
        <f t="shared" si="415"/>
        <v>0</v>
      </c>
      <c r="R769" s="382">
        <f t="shared" si="415"/>
        <v>0</v>
      </c>
      <c r="S769" s="382">
        <f t="shared" si="415"/>
        <v>0</v>
      </c>
      <c r="T769" s="382">
        <f t="shared" si="415"/>
        <v>0</v>
      </c>
      <c r="U769" s="382">
        <f t="shared" si="415"/>
        <v>0</v>
      </c>
      <c r="V769" s="382">
        <f t="shared" si="415"/>
        <v>0</v>
      </c>
      <c r="W769" s="382">
        <f t="shared" si="415"/>
        <v>0</v>
      </c>
      <c r="X769" s="382">
        <f t="shared" si="415"/>
        <v>0</v>
      </c>
      <c r="Y769" s="382">
        <f t="shared" si="415"/>
        <v>0</v>
      </c>
      <c r="Z769" s="382">
        <f t="shared" si="415"/>
        <v>0</v>
      </c>
      <c r="AA769" s="382">
        <f t="shared" si="415"/>
        <v>0</v>
      </c>
      <c r="AB769" s="382">
        <f t="shared" si="415"/>
        <v>0</v>
      </c>
      <c r="AC769" s="382">
        <f t="shared" si="415"/>
        <v>0</v>
      </c>
      <c r="AD769" s="382">
        <f t="shared" si="415"/>
        <v>0</v>
      </c>
      <c r="AE769" s="382">
        <f t="shared" si="415"/>
        <v>0</v>
      </c>
      <c r="AF769" s="382">
        <f t="shared" si="415"/>
        <v>0</v>
      </c>
      <c r="AG769" s="382">
        <f t="shared" si="415"/>
        <v>0</v>
      </c>
      <c r="AH769" s="382">
        <f t="shared" si="415"/>
        <v>0</v>
      </c>
      <c r="AI769" s="382">
        <f t="shared" si="415"/>
        <v>0</v>
      </c>
      <c r="AJ769" s="382">
        <f t="shared" si="415"/>
        <v>0</v>
      </c>
      <c r="AK769" s="382">
        <f t="shared" si="415"/>
        <v>0</v>
      </c>
      <c r="AL769" s="382">
        <f t="shared" si="415"/>
        <v>0</v>
      </c>
      <c r="AM769" s="382">
        <f t="shared" si="415"/>
        <v>0</v>
      </c>
      <c r="AN769" s="382">
        <f t="shared" si="415"/>
        <v>0</v>
      </c>
      <c r="AO769" s="382">
        <f t="shared" si="415"/>
        <v>0</v>
      </c>
      <c r="AP769" s="382">
        <f t="shared" si="415"/>
        <v>0</v>
      </c>
      <c r="AQ769" s="382">
        <f t="shared" si="415"/>
        <v>0</v>
      </c>
      <c r="AR769" s="382">
        <f t="shared" si="415"/>
        <v>0</v>
      </c>
      <c r="AS769" s="652">
        <f t="shared" si="405"/>
        <v>0</v>
      </c>
    </row>
    <row r="770" spans="2:45" hidden="1" outlineLevel="1">
      <c r="B770" s="161"/>
      <c r="C770" s="81">
        <f t="shared" si="406"/>
        <v>12</v>
      </c>
      <c r="D770" s="191"/>
      <c r="E770" s="382">
        <f t="shared" ref="E770:AR770" si="416">$D770*E20/1000*E$5</f>
        <v>0</v>
      </c>
      <c r="F770" s="382">
        <f t="shared" si="416"/>
        <v>0</v>
      </c>
      <c r="G770" s="382">
        <f t="shared" si="416"/>
        <v>0</v>
      </c>
      <c r="H770" s="382">
        <f t="shared" si="416"/>
        <v>0</v>
      </c>
      <c r="I770" s="382">
        <f t="shared" si="416"/>
        <v>0</v>
      </c>
      <c r="J770" s="382">
        <f t="shared" si="416"/>
        <v>0</v>
      </c>
      <c r="K770" s="382">
        <f t="shared" si="416"/>
        <v>0</v>
      </c>
      <c r="L770" s="382">
        <f t="shared" si="416"/>
        <v>0</v>
      </c>
      <c r="M770" s="382">
        <f t="shared" si="416"/>
        <v>0</v>
      </c>
      <c r="N770" s="382">
        <f t="shared" si="416"/>
        <v>0</v>
      </c>
      <c r="O770" s="382">
        <f t="shared" si="416"/>
        <v>0</v>
      </c>
      <c r="P770" s="382">
        <f t="shared" si="416"/>
        <v>0</v>
      </c>
      <c r="Q770" s="382">
        <f t="shared" si="416"/>
        <v>0</v>
      </c>
      <c r="R770" s="382">
        <f t="shared" si="416"/>
        <v>0</v>
      </c>
      <c r="S770" s="382">
        <f t="shared" si="416"/>
        <v>0</v>
      </c>
      <c r="T770" s="382">
        <f t="shared" si="416"/>
        <v>0</v>
      </c>
      <c r="U770" s="382">
        <f t="shared" si="416"/>
        <v>0</v>
      </c>
      <c r="V770" s="382">
        <f t="shared" si="416"/>
        <v>0</v>
      </c>
      <c r="W770" s="382">
        <f t="shared" si="416"/>
        <v>0</v>
      </c>
      <c r="X770" s="382">
        <f t="shared" si="416"/>
        <v>0</v>
      </c>
      <c r="Y770" s="382">
        <f t="shared" si="416"/>
        <v>0</v>
      </c>
      <c r="Z770" s="382">
        <f t="shared" si="416"/>
        <v>0</v>
      </c>
      <c r="AA770" s="382">
        <f t="shared" si="416"/>
        <v>0</v>
      </c>
      <c r="AB770" s="382">
        <f t="shared" si="416"/>
        <v>0</v>
      </c>
      <c r="AC770" s="382">
        <f t="shared" si="416"/>
        <v>0</v>
      </c>
      <c r="AD770" s="382">
        <f t="shared" si="416"/>
        <v>0</v>
      </c>
      <c r="AE770" s="382">
        <f t="shared" si="416"/>
        <v>0</v>
      </c>
      <c r="AF770" s="382">
        <f t="shared" si="416"/>
        <v>0</v>
      </c>
      <c r="AG770" s="382">
        <f t="shared" si="416"/>
        <v>0</v>
      </c>
      <c r="AH770" s="382">
        <f t="shared" si="416"/>
        <v>0</v>
      </c>
      <c r="AI770" s="382">
        <f t="shared" si="416"/>
        <v>0</v>
      </c>
      <c r="AJ770" s="382">
        <f t="shared" si="416"/>
        <v>0</v>
      </c>
      <c r="AK770" s="382">
        <f t="shared" si="416"/>
        <v>0</v>
      </c>
      <c r="AL770" s="382">
        <f t="shared" si="416"/>
        <v>0</v>
      </c>
      <c r="AM770" s="382">
        <f t="shared" si="416"/>
        <v>0</v>
      </c>
      <c r="AN770" s="382">
        <f t="shared" si="416"/>
        <v>0</v>
      </c>
      <c r="AO770" s="382">
        <f t="shared" si="416"/>
        <v>0</v>
      </c>
      <c r="AP770" s="382">
        <f t="shared" si="416"/>
        <v>0</v>
      </c>
      <c r="AQ770" s="382">
        <f t="shared" si="416"/>
        <v>0</v>
      </c>
      <c r="AR770" s="382">
        <f t="shared" si="416"/>
        <v>0</v>
      </c>
      <c r="AS770" s="652">
        <f t="shared" si="405"/>
        <v>0</v>
      </c>
    </row>
    <row r="771" spans="2:45" hidden="1" outlineLevel="1">
      <c r="B771" s="161"/>
      <c r="C771" s="81">
        <f t="shared" si="406"/>
        <v>13</v>
      </c>
      <c r="D771" s="191"/>
      <c r="E771" s="382">
        <f t="shared" ref="E771:AR771" si="417">$D771*E21/1000*E$5</f>
        <v>0</v>
      </c>
      <c r="F771" s="382">
        <f t="shared" si="417"/>
        <v>0</v>
      </c>
      <c r="G771" s="382">
        <f t="shared" si="417"/>
        <v>0</v>
      </c>
      <c r="H771" s="382">
        <f t="shared" si="417"/>
        <v>0</v>
      </c>
      <c r="I771" s="382">
        <f t="shared" si="417"/>
        <v>0</v>
      </c>
      <c r="J771" s="382">
        <f t="shared" si="417"/>
        <v>0</v>
      </c>
      <c r="K771" s="382">
        <f t="shared" si="417"/>
        <v>0</v>
      </c>
      <c r="L771" s="382">
        <f t="shared" si="417"/>
        <v>0</v>
      </c>
      <c r="M771" s="382">
        <f t="shared" si="417"/>
        <v>0</v>
      </c>
      <c r="N771" s="382">
        <f t="shared" si="417"/>
        <v>0</v>
      </c>
      <c r="O771" s="382">
        <f t="shared" si="417"/>
        <v>0</v>
      </c>
      <c r="P771" s="382">
        <f t="shared" si="417"/>
        <v>0</v>
      </c>
      <c r="Q771" s="382">
        <f t="shared" si="417"/>
        <v>0</v>
      </c>
      <c r="R771" s="382">
        <f t="shared" si="417"/>
        <v>0</v>
      </c>
      <c r="S771" s="382">
        <f t="shared" si="417"/>
        <v>0</v>
      </c>
      <c r="T771" s="382">
        <f t="shared" si="417"/>
        <v>0</v>
      </c>
      <c r="U771" s="382">
        <f t="shared" si="417"/>
        <v>0</v>
      </c>
      <c r="V771" s="382">
        <f t="shared" si="417"/>
        <v>0</v>
      </c>
      <c r="W771" s="382">
        <f t="shared" si="417"/>
        <v>0</v>
      </c>
      <c r="X771" s="382">
        <f t="shared" si="417"/>
        <v>0</v>
      </c>
      <c r="Y771" s="382">
        <f t="shared" si="417"/>
        <v>0</v>
      </c>
      <c r="Z771" s="382">
        <f t="shared" si="417"/>
        <v>0</v>
      </c>
      <c r="AA771" s="382">
        <f t="shared" si="417"/>
        <v>0</v>
      </c>
      <c r="AB771" s="382">
        <f t="shared" si="417"/>
        <v>0</v>
      </c>
      <c r="AC771" s="382">
        <f t="shared" si="417"/>
        <v>0</v>
      </c>
      <c r="AD771" s="382">
        <f t="shared" si="417"/>
        <v>0</v>
      </c>
      <c r="AE771" s="382">
        <f t="shared" si="417"/>
        <v>0</v>
      </c>
      <c r="AF771" s="382">
        <f t="shared" si="417"/>
        <v>0</v>
      </c>
      <c r="AG771" s="382">
        <f t="shared" si="417"/>
        <v>0</v>
      </c>
      <c r="AH771" s="382">
        <f t="shared" si="417"/>
        <v>0</v>
      </c>
      <c r="AI771" s="382">
        <f t="shared" si="417"/>
        <v>0</v>
      </c>
      <c r="AJ771" s="382">
        <f t="shared" si="417"/>
        <v>0</v>
      </c>
      <c r="AK771" s="382">
        <f t="shared" si="417"/>
        <v>0</v>
      </c>
      <c r="AL771" s="382">
        <f t="shared" si="417"/>
        <v>0</v>
      </c>
      <c r="AM771" s="382">
        <f t="shared" si="417"/>
        <v>0</v>
      </c>
      <c r="AN771" s="382">
        <f t="shared" si="417"/>
        <v>0</v>
      </c>
      <c r="AO771" s="382">
        <f t="shared" si="417"/>
        <v>0</v>
      </c>
      <c r="AP771" s="382">
        <f t="shared" si="417"/>
        <v>0</v>
      </c>
      <c r="AQ771" s="382">
        <f t="shared" si="417"/>
        <v>0</v>
      </c>
      <c r="AR771" s="382">
        <f t="shared" si="417"/>
        <v>0</v>
      </c>
      <c r="AS771" s="652">
        <f t="shared" si="405"/>
        <v>0</v>
      </c>
    </row>
    <row r="772" spans="2:45" hidden="1" outlineLevel="1">
      <c r="B772" s="161"/>
      <c r="C772" s="81">
        <f t="shared" si="406"/>
        <v>14</v>
      </c>
      <c r="D772" s="191"/>
      <c r="E772" s="382">
        <f t="shared" ref="E772:AR772" si="418">$D772*E22/1000*E$5</f>
        <v>0</v>
      </c>
      <c r="F772" s="382">
        <f t="shared" si="418"/>
        <v>0</v>
      </c>
      <c r="G772" s="382">
        <f t="shared" si="418"/>
        <v>0</v>
      </c>
      <c r="H772" s="382">
        <f t="shared" si="418"/>
        <v>0</v>
      </c>
      <c r="I772" s="382">
        <f t="shared" si="418"/>
        <v>0</v>
      </c>
      <c r="J772" s="382">
        <f t="shared" si="418"/>
        <v>0</v>
      </c>
      <c r="K772" s="382">
        <f t="shared" si="418"/>
        <v>0</v>
      </c>
      <c r="L772" s="382">
        <f t="shared" si="418"/>
        <v>0</v>
      </c>
      <c r="M772" s="382">
        <f t="shared" si="418"/>
        <v>0</v>
      </c>
      <c r="N772" s="382">
        <f t="shared" si="418"/>
        <v>0</v>
      </c>
      <c r="O772" s="382">
        <f t="shared" si="418"/>
        <v>0</v>
      </c>
      <c r="P772" s="382">
        <f t="shared" si="418"/>
        <v>0</v>
      </c>
      <c r="Q772" s="382">
        <f t="shared" si="418"/>
        <v>0</v>
      </c>
      <c r="R772" s="382">
        <f t="shared" si="418"/>
        <v>0</v>
      </c>
      <c r="S772" s="382">
        <f t="shared" si="418"/>
        <v>0</v>
      </c>
      <c r="T772" s="382">
        <f t="shared" si="418"/>
        <v>0</v>
      </c>
      <c r="U772" s="382">
        <f t="shared" si="418"/>
        <v>0</v>
      </c>
      <c r="V772" s="382">
        <f t="shared" si="418"/>
        <v>0</v>
      </c>
      <c r="W772" s="382">
        <f t="shared" si="418"/>
        <v>0</v>
      </c>
      <c r="X772" s="382">
        <f t="shared" si="418"/>
        <v>0</v>
      </c>
      <c r="Y772" s="382">
        <f t="shared" si="418"/>
        <v>0</v>
      </c>
      <c r="Z772" s="382">
        <f t="shared" si="418"/>
        <v>0</v>
      </c>
      <c r="AA772" s="382">
        <f t="shared" si="418"/>
        <v>0</v>
      </c>
      <c r="AB772" s="382">
        <f t="shared" si="418"/>
        <v>0</v>
      </c>
      <c r="AC772" s="382">
        <f t="shared" si="418"/>
        <v>0</v>
      </c>
      <c r="AD772" s="382">
        <f t="shared" si="418"/>
        <v>0</v>
      </c>
      <c r="AE772" s="382">
        <f t="shared" si="418"/>
        <v>0</v>
      </c>
      <c r="AF772" s="382">
        <f t="shared" si="418"/>
        <v>0</v>
      </c>
      <c r="AG772" s="382">
        <f t="shared" si="418"/>
        <v>0</v>
      </c>
      <c r="AH772" s="382">
        <f t="shared" si="418"/>
        <v>0</v>
      </c>
      <c r="AI772" s="382">
        <f t="shared" si="418"/>
        <v>0</v>
      </c>
      <c r="AJ772" s="382">
        <f t="shared" si="418"/>
        <v>0</v>
      </c>
      <c r="AK772" s="382">
        <f t="shared" si="418"/>
        <v>0</v>
      </c>
      <c r="AL772" s="382">
        <f t="shared" si="418"/>
        <v>0</v>
      </c>
      <c r="AM772" s="382">
        <f t="shared" si="418"/>
        <v>0</v>
      </c>
      <c r="AN772" s="382">
        <f t="shared" si="418"/>
        <v>0</v>
      </c>
      <c r="AO772" s="382">
        <f t="shared" si="418"/>
        <v>0</v>
      </c>
      <c r="AP772" s="382">
        <f t="shared" si="418"/>
        <v>0</v>
      </c>
      <c r="AQ772" s="382">
        <f t="shared" si="418"/>
        <v>0</v>
      </c>
      <c r="AR772" s="382">
        <f t="shared" si="418"/>
        <v>0</v>
      </c>
      <c r="AS772" s="652">
        <f t="shared" si="405"/>
        <v>0</v>
      </c>
    </row>
    <row r="773" spans="2:45" hidden="1" outlineLevel="1">
      <c r="B773" s="161"/>
      <c r="C773" s="81">
        <f t="shared" si="406"/>
        <v>15</v>
      </c>
      <c r="D773" s="191"/>
      <c r="E773" s="382">
        <f t="shared" ref="E773:AR773" si="419">$D773*E23/1000*E$5</f>
        <v>0</v>
      </c>
      <c r="F773" s="382">
        <f t="shared" si="419"/>
        <v>0</v>
      </c>
      <c r="G773" s="382">
        <f t="shared" si="419"/>
        <v>0</v>
      </c>
      <c r="H773" s="382">
        <f t="shared" si="419"/>
        <v>0</v>
      </c>
      <c r="I773" s="382">
        <f t="shared" si="419"/>
        <v>0</v>
      </c>
      <c r="J773" s="382">
        <f t="shared" si="419"/>
        <v>0</v>
      </c>
      <c r="K773" s="382">
        <f t="shared" si="419"/>
        <v>0</v>
      </c>
      <c r="L773" s="382">
        <f t="shared" si="419"/>
        <v>0</v>
      </c>
      <c r="M773" s="382">
        <f t="shared" si="419"/>
        <v>0</v>
      </c>
      <c r="N773" s="382">
        <f t="shared" si="419"/>
        <v>0</v>
      </c>
      <c r="O773" s="382">
        <f t="shared" si="419"/>
        <v>0</v>
      </c>
      <c r="P773" s="382">
        <f t="shared" si="419"/>
        <v>0</v>
      </c>
      <c r="Q773" s="382">
        <f t="shared" si="419"/>
        <v>0</v>
      </c>
      <c r="R773" s="382">
        <f t="shared" si="419"/>
        <v>0</v>
      </c>
      <c r="S773" s="382">
        <f t="shared" si="419"/>
        <v>0</v>
      </c>
      <c r="T773" s="382">
        <f t="shared" si="419"/>
        <v>0</v>
      </c>
      <c r="U773" s="382">
        <f t="shared" si="419"/>
        <v>0</v>
      </c>
      <c r="V773" s="382">
        <f t="shared" si="419"/>
        <v>0</v>
      </c>
      <c r="W773" s="382">
        <f t="shared" si="419"/>
        <v>0</v>
      </c>
      <c r="X773" s="382">
        <f t="shared" si="419"/>
        <v>0</v>
      </c>
      <c r="Y773" s="382">
        <f t="shared" si="419"/>
        <v>0</v>
      </c>
      <c r="Z773" s="382">
        <f t="shared" si="419"/>
        <v>0</v>
      </c>
      <c r="AA773" s="382">
        <f t="shared" si="419"/>
        <v>0</v>
      </c>
      <c r="AB773" s="382">
        <f t="shared" si="419"/>
        <v>0</v>
      </c>
      <c r="AC773" s="382">
        <f t="shared" si="419"/>
        <v>0</v>
      </c>
      <c r="AD773" s="382">
        <f t="shared" si="419"/>
        <v>0</v>
      </c>
      <c r="AE773" s="382">
        <f t="shared" si="419"/>
        <v>0</v>
      </c>
      <c r="AF773" s="382">
        <f t="shared" si="419"/>
        <v>0</v>
      </c>
      <c r="AG773" s="382">
        <f t="shared" si="419"/>
        <v>0</v>
      </c>
      <c r="AH773" s="382">
        <f t="shared" si="419"/>
        <v>0</v>
      </c>
      <c r="AI773" s="382">
        <f t="shared" si="419"/>
        <v>0</v>
      </c>
      <c r="AJ773" s="382">
        <f t="shared" si="419"/>
        <v>0</v>
      </c>
      <c r="AK773" s="382">
        <f t="shared" si="419"/>
        <v>0</v>
      </c>
      <c r="AL773" s="382">
        <f t="shared" si="419"/>
        <v>0</v>
      </c>
      <c r="AM773" s="382">
        <f t="shared" si="419"/>
        <v>0</v>
      </c>
      <c r="AN773" s="382">
        <f t="shared" si="419"/>
        <v>0</v>
      </c>
      <c r="AO773" s="382">
        <f t="shared" si="419"/>
        <v>0</v>
      </c>
      <c r="AP773" s="382">
        <f t="shared" si="419"/>
        <v>0</v>
      </c>
      <c r="AQ773" s="382">
        <f t="shared" si="419"/>
        <v>0</v>
      </c>
      <c r="AR773" s="382">
        <f t="shared" si="419"/>
        <v>0</v>
      </c>
      <c r="AS773" s="652">
        <f t="shared" si="405"/>
        <v>0</v>
      </c>
    </row>
    <row r="774" spans="2:45" hidden="1" outlineLevel="1">
      <c r="B774" s="161"/>
      <c r="C774" s="81">
        <f t="shared" si="406"/>
        <v>16</v>
      </c>
      <c r="D774" s="191"/>
      <c r="E774" s="382">
        <f t="shared" ref="E774:AR774" si="420">$D774*E24/1000*E$5</f>
        <v>0</v>
      </c>
      <c r="F774" s="382">
        <f t="shared" si="420"/>
        <v>0</v>
      </c>
      <c r="G774" s="382">
        <f t="shared" si="420"/>
        <v>0</v>
      </c>
      <c r="H774" s="382">
        <f t="shared" si="420"/>
        <v>0</v>
      </c>
      <c r="I774" s="382">
        <f t="shared" si="420"/>
        <v>0</v>
      </c>
      <c r="J774" s="382">
        <f t="shared" si="420"/>
        <v>0</v>
      </c>
      <c r="K774" s="382">
        <f t="shared" si="420"/>
        <v>0</v>
      </c>
      <c r="L774" s="382">
        <f t="shared" si="420"/>
        <v>0</v>
      </c>
      <c r="M774" s="382">
        <f t="shared" si="420"/>
        <v>0</v>
      </c>
      <c r="N774" s="382">
        <f t="shared" si="420"/>
        <v>0</v>
      </c>
      <c r="O774" s="382">
        <f t="shared" si="420"/>
        <v>0</v>
      </c>
      <c r="P774" s="382">
        <f t="shared" si="420"/>
        <v>0</v>
      </c>
      <c r="Q774" s="382">
        <f t="shared" si="420"/>
        <v>0</v>
      </c>
      <c r="R774" s="382">
        <f t="shared" si="420"/>
        <v>0</v>
      </c>
      <c r="S774" s="382">
        <f t="shared" si="420"/>
        <v>0</v>
      </c>
      <c r="T774" s="382">
        <f t="shared" si="420"/>
        <v>0</v>
      </c>
      <c r="U774" s="382">
        <f t="shared" si="420"/>
        <v>0</v>
      </c>
      <c r="V774" s="382">
        <f t="shared" si="420"/>
        <v>0</v>
      </c>
      <c r="W774" s="382">
        <f t="shared" si="420"/>
        <v>0</v>
      </c>
      <c r="X774" s="382">
        <f t="shared" si="420"/>
        <v>0</v>
      </c>
      <c r="Y774" s="382">
        <f t="shared" si="420"/>
        <v>0</v>
      </c>
      <c r="Z774" s="382">
        <f t="shared" si="420"/>
        <v>0</v>
      </c>
      <c r="AA774" s="382">
        <f t="shared" si="420"/>
        <v>0</v>
      </c>
      <c r="AB774" s="382">
        <f t="shared" si="420"/>
        <v>0</v>
      </c>
      <c r="AC774" s="382">
        <f t="shared" si="420"/>
        <v>0</v>
      </c>
      <c r="AD774" s="382">
        <f t="shared" si="420"/>
        <v>0</v>
      </c>
      <c r="AE774" s="382">
        <f t="shared" si="420"/>
        <v>0</v>
      </c>
      <c r="AF774" s="382">
        <f t="shared" si="420"/>
        <v>0</v>
      </c>
      <c r="AG774" s="382">
        <f t="shared" si="420"/>
        <v>0</v>
      </c>
      <c r="AH774" s="382">
        <f t="shared" si="420"/>
        <v>0</v>
      </c>
      <c r="AI774" s="382">
        <f t="shared" si="420"/>
        <v>0</v>
      </c>
      <c r="AJ774" s="382">
        <f t="shared" si="420"/>
        <v>0</v>
      </c>
      <c r="AK774" s="382">
        <f t="shared" si="420"/>
        <v>0</v>
      </c>
      <c r="AL774" s="382">
        <f t="shared" si="420"/>
        <v>0</v>
      </c>
      <c r="AM774" s="382">
        <f t="shared" si="420"/>
        <v>0</v>
      </c>
      <c r="AN774" s="382">
        <f t="shared" si="420"/>
        <v>0</v>
      </c>
      <c r="AO774" s="382">
        <f t="shared" si="420"/>
        <v>0</v>
      </c>
      <c r="AP774" s="382">
        <f t="shared" si="420"/>
        <v>0</v>
      </c>
      <c r="AQ774" s="382">
        <f t="shared" si="420"/>
        <v>0</v>
      </c>
      <c r="AR774" s="382">
        <f t="shared" si="420"/>
        <v>0</v>
      </c>
      <c r="AS774" s="652">
        <f t="shared" si="405"/>
        <v>0</v>
      </c>
    </row>
    <row r="775" spans="2:45" hidden="1" outlineLevel="1">
      <c r="B775" s="161"/>
      <c r="C775" s="81">
        <f t="shared" si="406"/>
        <v>17</v>
      </c>
      <c r="D775" s="191"/>
      <c r="E775" s="382">
        <f t="shared" ref="E775:AR775" si="421">$D775*E25/1000*E$5</f>
        <v>0</v>
      </c>
      <c r="F775" s="382">
        <f t="shared" si="421"/>
        <v>0</v>
      </c>
      <c r="G775" s="382">
        <f t="shared" si="421"/>
        <v>0</v>
      </c>
      <c r="H775" s="382">
        <f t="shared" si="421"/>
        <v>0</v>
      </c>
      <c r="I775" s="382">
        <f t="shared" si="421"/>
        <v>0</v>
      </c>
      <c r="J775" s="382">
        <f t="shared" si="421"/>
        <v>0</v>
      </c>
      <c r="K775" s="382">
        <f t="shared" si="421"/>
        <v>0</v>
      </c>
      <c r="L775" s="382">
        <f t="shared" si="421"/>
        <v>0</v>
      </c>
      <c r="M775" s="382">
        <f t="shared" si="421"/>
        <v>0</v>
      </c>
      <c r="N775" s="382">
        <f t="shared" si="421"/>
        <v>0</v>
      </c>
      <c r="O775" s="382">
        <f t="shared" si="421"/>
        <v>0</v>
      </c>
      <c r="P775" s="382">
        <f t="shared" si="421"/>
        <v>0</v>
      </c>
      <c r="Q775" s="382">
        <f t="shared" si="421"/>
        <v>0</v>
      </c>
      <c r="R775" s="382">
        <f t="shared" si="421"/>
        <v>0</v>
      </c>
      <c r="S775" s="382">
        <f t="shared" si="421"/>
        <v>0</v>
      </c>
      <c r="T775" s="382">
        <f t="shared" si="421"/>
        <v>0</v>
      </c>
      <c r="U775" s="382">
        <f t="shared" si="421"/>
        <v>0</v>
      </c>
      <c r="V775" s="382">
        <f t="shared" si="421"/>
        <v>0</v>
      </c>
      <c r="W775" s="382">
        <f t="shared" si="421"/>
        <v>0</v>
      </c>
      <c r="X775" s="382">
        <f t="shared" si="421"/>
        <v>0</v>
      </c>
      <c r="Y775" s="382">
        <f t="shared" si="421"/>
        <v>0</v>
      </c>
      <c r="Z775" s="382">
        <f t="shared" si="421"/>
        <v>0</v>
      </c>
      <c r="AA775" s="382">
        <f t="shared" si="421"/>
        <v>0</v>
      </c>
      <c r="AB775" s="382">
        <f t="shared" si="421"/>
        <v>0</v>
      </c>
      <c r="AC775" s="382">
        <f t="shared" si="421"/>
        <v>0</v>
      </c>
      <c r="AD775" s="382">
        <f t="shared" si="421"/>
        <v>0</v>
      </c>
      <c r="AE775" s="382">
        <f t="shared" si="421"/>
        <v>0</v>
      </c>
      <c r="AF775" s="382">
        <f t="shared" si="421"/>
        <v>0</v>
      </c>
      <c r="AG775" s="382">
        <f t="shared" si="421"/>
        <v>0</v>
      </c>
      <c r="AH775" s="382">
        <f t="shared" si="421"/>
        <v>0</v>
      </c>
      <c r="AI775" s="382">
        <f t="shared" si="421"/>
        <v>0</v>
      </c>
      <c r="AJ775" s="382">
        <f t="shared" si="421"/>
        <v>0</v>
      </c>
      <c r="AK775" s="382">
        <f t="shared" si="421"/>
        <v>0</v>
      </c>
      <c r="AL775" s="382">
        <f t="shared" si="421"/>
        <v>0</v>
      </c>
      <c r="AM775" s="382">
        <f t="shared" si="421"/>
        <v>0</v>
      </c>
      <c r="AN775" s="382">
        <f t="shared" si="421"/>
        <v>0</v>
      </c>
      <c r="AO775" s="382">
        <f t="shared" si="421"/>
        <v>0</v>
      </c>
      <c r="AP775" s="382">
        <f t="shared" si="421"/>
        <v>0</v>
      </c>
      <c r="AQ775" s="382">
        <f t="shared" si="421"/>
        <v>0</v>
      </c>
      <c r="AR775" s="382">
        <f t="shared" si="421"/>
        <v>0</v>
      </c>
      <c r="AS775" s="652">
        <f t="shared" si="405"/>
        <v>0</v>
      </c>
    </row>
    <row r="776" spans="2:45" hidden="1" outlineLevel="1">
      <c r="B776" s="161"/>
      <c r="C776" s="81">
        <f t="shared" si="406"/>
        <v>18</v>
      </c>
      <c r="D776" s="191"/>
      <c r="E776" s="382">
        <f t="shared" ref="E776:AR776" si="422">$D776*E26/1000*E$5</f>
        <v>0</v>
      </c>
      <c r="F776" s="382">
        <f t="shared" si="422"/>
        <v>0</v>
      </c>
      <c r="G776" s="382">
        <f t="shared" si="422"/>
        <v>0</v>
      </c>
      <c r="H776" s="382">
        <f t="shared" si="422"/>
        <v>0</v>
      </c>
      <c r="I776" s="382">
        <f t="shared" si="422"/>
        <v>0</v>
      </c>
      <c r="J776" s="382">
        <f t="shared" si="422"/>
        <v>0</v>
      </c>
      <c r="K776" s="382">
        <f t="shared" si="422"/>
        <v>0</v>
      </c>
      <c r="L776" s="382">
        <f t="shared" si="422"/>
        <v>0</v>
      </c>
      <c r="M776" s="382">
        <f t="shared" si="422"/>
        <v>0</v>
      </c>
      <c r="N776" s="382">
        <f t="shared" si="422"/>
        <v>0</v>
      </c>
      <c r="O776" s="382">
        <f t="shared" si="422"/>
        <v>0</v>
      </c>
      <c r="P776" s="382">
        <f t="shared" si="422"/>
        <v>0</v>
      </c>
      <c r="Q776" s="382">
        <f t="shared" si="422"/>
        <v>0</v>
      </c>
      <c r="R776" s="382">
        <f t="shared" si="422"/>
        <v>0</v>
      </c>
      <c r="S776" s="382">
        <f t="shared" si="422"/>
        <v>0</v>
      </c>
      <c r="T776" s="382">
        <f t="shared" si="422"/>
        <v>0</v>
      </c>
      <c r="U776" s="382">
        <f t="shared" si="422"/>
        <v>0</v>
      </c>
      <c r="V776" s="382">
        <f t="shared" si="422"/>
        <v>0</v>
      </c>
      <c r="W776" s="382">
        <f t="shared" si="422"/>
        <v>0</v>
      </c>
      <c r="X776" s="382">
        <f t="shared" si="422"/>
        <v>0</v>
      </c>
      <c r="Y776" s="382">
        <f t="shared" si="422"/>
        <v>0</v>
      </c>
      <c r="Z776" s="382">
        <f t="shared" si="422"/>
        <v>0</v>
      </c>
      <c r="AA776" s="382">
        <f t="shared" si="422"/>
        <v>0</v>
      </c>
      <c r="AB776" s="382">
        <f t="shared" si="422"/>
        <v>0</v>
      </c>
      <c r="AC776" s="382">
        <f t="shared" si="422"/>
        <v>0</v>
      </c>
      <c r="AD776" s="382">
        <f t="shared" si="422"/>
        <v>0</v>
      </c>
      <c r="AE776" s="382">
        <f t="shared" si="422"/>
        <v>0</v>
      </c>
      <c r="AF776" s="382">
        <f t="shared" si="422"/>
        <v>0</v>
      </c>
      <c r="AG776" s="382">
        <f t="shared" si="422"/>
        <v>0</v>
      </c>
      <c r="AH776" s="382">
        <f t="shared" si="422"/>
        <v>0</v>
      </c>
      <c r="AI776" s="382">
        <f t="shared" si="422"/>
        <v>0</v>
      </c>
      <c r="AJ776" s="382">
        <f t="shared" si="422"/>
        <v>0</v>
      </c>
      <c r="AK776" s="382">
        <f t="shared" si="422"/>
        <v>0</v>
      </c>
      <c r="AL776" s="382">
        <f t="shared" si="422"/>
        <v>0</v>
      </c>
      <c r="AM776" s="382">
        <f t="shared" si="422"/>
        <v>0</v>
      </c>
      <c r="AN776" s="382">
        <f t="shared" si="422"/>
        <v>0</v>
      </c>
      <c r="AO776" s="382">
        <f t="shared" si="422"/>
        <v>0</v>
      </c>
      <c r="AP776" s="382">
        <f t="shared" si="422"/>
        <v>0</v>
      </c>
      <c r="AQ776" s="382">
        <f t="shared" si="422"/>
        <v>0</v>
      </c>
      <c r="AR776" s="382">
        <f t="shared" si="422"/>
        <v>0</v>
      </c>
      <c r="AS776" s="652">
        <f t="shared" si="405"/>
        <v>0</v>
      </c>
    </row>
    <row r="777" spans="2:45" hidden="1" outlineLevel="1">
      <c r="B777" s="161"/>
      <c r="C777" s="81">
        <f t="shared" si="406"/>
        <v>19</v>
      </c>
      <c r="D777" s="191"/>
      <c r="E777" s="382">
        <f t="shared" ref="E777:AR777" si="423">$D777*E27/1000*E$5</f>
        <v>0</v>
      </c>
      <c r="F777" s="382">
        <f t="shared" si="423"/>
        <v>0</v>
      </c>
      <c r="G777" s="382">
        <f t="shared" si="423"/>
        <v>0</v>
      </c>
      <c r="H777" s="382">
        <f t="shared" si="423"/>
        <v>0</v>
      </c>
      <c r="I777" s="382">
        <f t="shared" si="423"/>
        <v>0</v>
      </c>
      <c r="J777" s="382">
        <f t="shared" si="423"/>
        <v>0</v>
      </c>
      <c r="K777" s="382">
        <f t="shared" si="423"/>
        <v>0</v>
      </c>
      <c r="L777" s="382">
        <f t="shared" si="423"/>
        <v>0</v>
      </c>
      <c r="M777" s="382">
        <f t="shared" si="423"/>
        <v>0</v>
      </c>
      <c r="N777" s="382">
        <f t="shared" si="423"/>
        <v>0</v>
      </c>
      <c r="O777" s="382">
        <f t="shared" si="423"/>
        <v>0</v>
      </c>
      <c r="P777" s="382">
        <f t="shared" si="423"/>
        <v>0</v>
      </c>
      <c r="Q777" s="382">
        <f t="shared" si="423"/>
        <v>0</v>
      </c>
      <c r="R777" s="382">
        <f t="shared" si="423"/>
        <v>0</v>
      </c>
      <c r="S777" s="382">
        <f t="shared" si="423"/>
        <v>0</v>
      </c>
      <c r="T777" s="382">
        <f t="shared" si="423"/>
        <v>0</v>
      </c>
      <c r="U777" s="382">
        <f t="shared" si="423"/>
        <v>0</v>
      </c>
      <c r="V777" s="382">
        <f t="shared" si="423"/>
        <v>0</v>
      </c>
      <c r="W777" s="382">
        <f t="shared" si="423"/>
        <v>0</v>
      </c>
      <c r="X777" s="382">
        <f t="shared" si="423"/>
        <v>0</v>
      </c>
      <c r="Y777" s="382">
        <f t="shared" si="423"/>
        <v>0</v>
      </c>
      <c r="Z777" s="382">
        <f t="shared" si="423"/>
        <v>0</v>
      </c>
      <c r="AA777" s="382">
        <f t="shared" si="423"/>
        <v>0</v>
      </c>
      <c r="AB777" s="382">
        <f t="shared" si="423"/>
        <v>0</v>
      </c>
      <c r="AC777" s="382">
        <f t="shared" si="423"/>
        <v>0</v>
      </c>
      <c r="AD777" s="382">
        <f t="shared" si="423"/>
        <v>0</v>
      </c>
      <c r="AE777" s="382">
        <f t="shared" si="423"/>
        <v>0</v>
      </c>
      <c r="AF777" s="382">
        <f t="shared" si="423"/>
        <v>0</v>
      </c>
      <c r="AG777" s="382">
        <f t="shared" si="423"/>
        <v>0</v>
      </c>
      <c r="AH777" s="382">
        <f t="shared" si="423"/>
        <v>0</v>
      </c>
      <c r="AI777" s="382">
        <f t="shared" si="423"/>
        <v>0</v>
      </c>
      <c r="AJ777" s="382">
        <f t="shared" si="423"/>
        <v>0</v>
      </c>
      <c r="AK777" s="382">
        <f t="shared" si="423"/>
        <v>0</v>
      </c>
      <c r="AL777" s="382">
        <f t="shared" si="423"/>
        <v>0</v>
      </c>
      <c r="AM777" s="382">
        <f t="shared" si="423"/>
        <v>0</v>
      </c>
      <c r="AN777" s="382">
        <f t="shared" si="423"/>
        <v>0</v>
      </c>
      <c r="AO777" s="382">
        <f t="shared" si="423"/>
        <v>0</v>
      </c>
      <c r="AP777" s="382">
        <f t="shared" si="423"/>
        <v>0</v>
      </c>
      <c r="AQ777" s="382">
        <f t="shared" si="423"/>
        <v>0</v>
      </c>
      <c r="AR777" s="382">
        <f t="shared" si="423"/>
        <v>0</v>
      </c>
      <c r="AS777" s="652">
        <f t="shared" si="405"/>
        <v>0</v>
      </c>
    </row>
    <row r="778" spans="2:45" hidden="1" outlineLevel="1">
      <c r="B778" s="161"/>
      <c r="C778" s="81">
        <f t="shared" si="406"/>
        <v>20</v>
      </c>
      <c r="D778" s="191"/>
      <c r="E778" s="382">
        <f t="shared" ref="E778:AR778" si="424">$D778*E28/1000*E$5</f>
        <v>0</v>
      </c>
      <c r="F778" s="382">
        <f t="shared" si="424"/>
        <v>0</v>
      </c>
      <c r="G778" s="382">
        <f t="shared" si="424"/>
        <v>0</v>
      </c>
      <c r="H778" s="382">
        <f t="shared" si="424"/>
        <v>0</v>
      </c>
      <c r="I778" s="382">
        <f t="shared" si="424"/>
        <v>0</v>
      </c>
      <c r="J778" s="382">
        <f t="shared" si="424"/>
        <v>0</v>
      </c>
      <c r="K778" s="382">
        <f t="shared" si="424"/>
        <v>0</v>
      </c>
      <c r="L778" s="382">
        <f t="shared" si="424"/>
        <v>0</v>
      </c>
      <c r="M778" s="382">
        <f t="shared" si="424"/>
        <v>0</v>
      </c>
      <c r="N778" s="382">
        <f t="shared" si="424"/>
        <v>0</v>
      </c>
      <c r="O778" s="382">
        <f t="shared" si="424"/>
        <v>0</v>
      </c>
      <c r="P778" s="382">
        <f t="shared" si="424"/>
        <v>0</v>
      </c>
      <c r="Q778" s="382">
        <f t="shared" si="424"/>
        <v>0</v>
      </c>
      <c r="R778" s="382">
        <f t="shared" si="424"/>
        <v>0</v>
      </c>
      <c r="S778" s="382">
        <f t="shared" si="424"/>
        <v>0</v>
      </c>
      <c r="T778" s="382">
        <f t="shared" si="424"/>
        <v>0</v>
      </c>
      <c r="U778" s="382">
        <f t="shared" si="424"/>
        <v>0</v>
      </c>
      <c r="V778" s="382">
        <f t="shared" si="424"/>
        <v>0</v>
      </c>
      <c r="W778" s="382">
        <f t="shared" si="424"/>
        <v>0</v>
      </c>
      <c r="X778" s="382">
        <f t="shared" si="424"/>
        <v>0</v>
      </c>
      <c r="Y778" s="382">
        <f t="shared" si="424"/>
        <v>0</v>
      </c>
      <c r="Z778" s="382">
        <f t="shared" si="424"/>
        <v>0</v>
      </c>
      <c r="AA778" s="382">
        <f t="shared" si="424"/>
        <v>0</v>
      </c>
      <c r="AB778" s="382">
        <f t="shared" si="424"/>
        <v>0</v>
      </c>
      <c r="AC778" s="382">
        <f t="shared" si="424"/>
        <v>0</v>
      </c>
      <c r="AD778" s="382">
        <f t="shared" si="424"/>
        <v>0</v>
      </c>
      <c r="AE778" s="382">
        <f t="shared" si="424"/>
        <v>0</v>
      </c>
      <c r="AF778" s="382">
        <f t="shared" si="424"/>
        <v>0</v>
      </c>
      <c r="AG778" s="382">
        <f t="shared" si="424"/>
        <v>0</v>
      </c>
      <c r="AH778" s="382">
        <f t="shared" si="424"/>
        <v>0</v>
      </c>
      <c r="AI778" s="382">
        <f t="shared" si="424"/>
        <v>0</v>
      </c>
      <c r="AJ778" s="382">
        <f t="shared" si="424"/>
        <v>0</v>
      </c>
      <c r="AK778" s="382">
        <f t="shared" si="424"/>
        <v>0</v>
      </c>
      <c r="AL778" s="382">
        <f t="shared" si="424"/>
        <v>0</v>
      </c>
      <c r="AM778" s="382">
        <f t="shared" si="424"/>
        <v>0</v>
      </c>
      <c r="AN778" s="382">
        <f t="shared" si="424"/>
        <v>0</v>
      </c>
      <c r="AO778" s="382">
        <f t="shared" si="424"/>
        <v>0</v>
      </c>
      <c r="AP778" s="382">
        <f t="shared" si="424"/>
        <v>0</v>
      </c>
      <c r="AQ778" s="382">
        <f t="shared" si="424"/>
        <v>0</v>
      </c>
      <c r="AR778" s="382">
        <f t="shared" si="424"/>
        <v>0</v>
      </c>
      <c r="AS778" s="652">
        <f t="shared" si="405"/>
        <v>0</v>
      </c>
    </row>
    <row r="779" spans="2:45" hidden="1" outlineLevel="1">
      <c r="B779" s="161"/>
      <c r="C779" s="81">
        <f t="shared" si="406"/>
        <v>21</v>
      </c>
      <c r="D779" s="191"/>
      <c r="E779" s="382">
        <f t="shared" ref="E779:AR779" si="425">$D779*E29/1000*E$5</f>
        <v>0</v>
      </c>
      <c r="F779" s="382">
        <f t="shared" si="425"/>
        <v>0</v>
      </c>
      <c r="G779" s="382">
        <f t="shared" si="425"/>
        <v>0</v>
      </c>
      <c r="H779" s="382">
        <f t="shared" si="425"/>
        <v>0</v>
      </c>
      <c r="I779" s="382">
        <f t="shared" si="425"/>
        <v>0</v>
      </c>
      <c r="J779" s="382">
        <f t="shared" si="425"/>
        <v>0</v>
      </c>
      <c r="K779" s="382">
        <f t="shared" si="425"/>
        <v>0</v>
      </c>
      <c r="L779" s="382">
        <f t="shared" si="425"/>
        <v>0</v>
      </c>
      <c r="M779" s="382">
        <f t="shared" si="425"/>
        <v>0</v>
      </c>
      <c r="N779" s="382">
        <f t="shared" si="425"/>
        <v>0</v>
      </c>
      <c r="O779" s="382">
        <f t="shared" si="425"/>
        <v>0</v>
      </c>
      <c r="P779" s="382">
        <f t="shared" si="425"/>
        <v>0</v>
      </c>
      <c r="Q779" s="382">
        <f t="shared" si="425"/>
        <v>0</v>
      </c>
      <c r="R779" s="382">
        <f t="shared" si="425"/>
        <v>0</v>
      </c>
      <c r="S779" s="382">
        <f t="shared" si="425"/>
        <v>0</v>
      </c>
      <c r="T779" s="382">
        <f t="shared" si="425"/>
        <v>0</v>
      </c>
      <c r="U779" s="382">
        <f t="shared" si="425"/>
        <v>0</v>
      </c>
      <c r="V779" s="382">
        <f t="shared" si="425"/>
        <v>0</v>
      </c>
      <c r="W779" s="382">
        <f t="shared" si="425"/>
        <v>0</v>
      </c>
      <c r="X779" s="382">
        <f t="shared" si="425"/>
        <v>0</v>
      </c>
      <c r="Y779" s="382">
        <f t="shared" si="425"/>
        <v>0</v>
      </c>
      <c r="Z779" s="382">
        <f t="shared" si="425"/>
        <v>0</v>
      </c>
      <c r="AA779" s="382">
        <f t="shared" si="425"/>
        <v>0</v>
      </c>
      <c r="AB779" s="382">
        <f t="shared" si="425"/>
        <v>0</v>
      </c>
      <c r="AC779" s="382">
        <f t="shared" si="425"/>
        <v>0</v>
      </c>
      <c r="AD779" s="382">
        <f t="shared" si="425"/>
        <v>0</v>
      </c>
      <c r="AE779" s="382">
        <f t="shared" si="425"/>
        <v>0</v>
      </c>
      <c r="AF779" s="382">
        <f t="shared" si="425"/>
        <v>0</v>
      </c>
      <c r="AG779" s="382">
        <f t="shared" si="425"/>
        <v>0</v>
      </c>
      <c r="AH779" s="382">
        <f t="shared" si="425"/>
        <v>0</v>
      </c>
      <c r="AI779" s="382">
        <f t="shared" si="425"/>
        <v>0</v>
      </c>
      <c r="AJ779" s="382">
        <f t="shared" si="425"/>
        <v>0</v>
      </c>
      <c r="AK779" s="382">
        <f t="shared" si="425"/>
        <v>0</v>
      </c>
      <c r="AL779" s="382">
        <f t="shared" si="425"/>
        <v>0</v>
      </c>
      <c r="AM779" s="382">
        <f t="shared" si="425"/>
        <v>0</v>
      </c>
      <c r="AN779" s="382">
        <f t="shared" si="425"/>
        <v>0</v>
      </c>
      <c r="AO779" s="382">
        <f t="shared" si="425"/>
        <v>0</v>
      </c>
      <c r="AP779" s="382">
        <f t="shared" si="425"/>
        <v>0</v>
      </c>
      <c r="AQ779" s="382">
        <f t="shared" si="425"/>
        <v>0</v>
      </c>
      <c r="AR779" s="382">
        <f t="shared" si="425"/>
        <v>0</v>
      </c>
      <c r="AS779" s="652">
        <f t="shared" si="405"/>
        <v>0</v>
      </c>
    </row>
    <row r="780" spans="2:45" hidden="1" outlineLevel="1">
      <c r="B780" s="161"/>
      <c r="C780" s="81">
        <f t="shared" si="406"/>
        <v>22</v>
      </c>
      <c r="D780" s="191"/>
      <c r="E780" s="382">
        <f t="shared" ref="E780:AR780" si="426">$D780*E30/1000*E$5</f>
        <v>0</v>
      </c>
      <c r="F780" s="382">
        <f t="shared" si="426"/>
        <v>0</v>
      </c>
      <c r="G780" s="382">
        <f t="shared" si="426"/>
        <v>0</v>
      </c>
      <c r="H780" s="382">
        <f t="shared" si="426"/>
        <v>0</v>
      </c>
      <c r="I780" s="382">
        <f t="shared" si="426"/>
        <v>0</v>
      </c>
      <c r="J780" s="382">
        <f t="shared" si="426"/>
        <v>0</v>
      </c>
      <c r="K780" s="382">
        <f t="shared" si="426"/>
        <v>0</v>
      </c>
      <c r="L780" s="382">
        <f t="shared" si="426"/>
        <v>0</v>
      </c>
      <c r="M780" s="382">
        <f t="shared" si="426"/>
        <v>0</v>
      </c>
      <c r="N780" s="382">
        <f t="shared" si="426"/>
        <v>0</v>
      </c>
      <c r="O780" s="382">
        <f t="shared" si="426"/>
        <v>0</v>
      </c>
      <c r="P780" s="382">
        <f t="shared" si="426"/>
        <v>0</v>
      </c>
      <c r="Q780" s="382">
        <f t="shared" si="426"/>
        <v>0</v>
      </c>
      <c r="R780" s="382">
        <f t="shared" si="426"/>
        <v>0</v>
      </c>
      <c r="S780" s="382">
        <f t="shared" si="426"/>
        <v>0</v>
      </c>
      <c r="T780" s="382">
        <f t="shared" si="426"/>
        <v>0</v>
      </c>
      <c r="U780" s="382">
        <f t="shared" si="426"/>
        <v>0</v>
      </c>
      <c r="V780" s="382">
        <f t="shared" si="426"/>
        <v>0</v>
      </c>
      <c r="W780" s="382">
        <f t="shared" si="426"/>
        <v>0</v>
      </c>
      <c r="X780" s="382">
        <f t="shared" si="426"/>
        <v>0</v>
      </c>
      <c r="Y780" s="382">
        <f t="shared" si="426"/>
        <v>0</v>
      </c>
      <c r="Z780" s="382">
        <f t="shared" si="426"/>
        <v>0</v>
      </c>
      <c r="AA780" s="382">
        <f t="shared" si="426"/>
        <v>0</v>
      </c>
      <c r="AB780" s="382">
        <f t="shared" si="426"/>
        <v>0</v>
      </c>
      <c r="AC780" s="382">
        <f t="shared" si="426"/>
        <v>0</v>
      </c>
      <c r="AD780" s="382">
        <f t="shared" si="426"/>
        <v>0</v>
      </c>
      <c r="AE780" s="382">
        <f t="shared" si="426"/>
        <v>0</v>
      </c>
      <c r="AF780" s="382">
        <f t="shared" si="426"/>
        <v>0</v>
      </c>
      <c r="AG780" s="382">
        <f t="shared" si="426"/>
        <v>0</v>
      </c>
      <c r="AH780" s="382">
        <f t="shared" si="426"/>
        <v>0</v>
      </c>
      <c r="AI780" s="382">
        <f t="shared" si="426"/>
        <v>0</v>
      </c>
      <c r="AJ780" s="382">
        <f t="shared" si="426"/>
        <v>0</v>
      </c>
      <c r="AK780" s="382">
        <f t="shared" si="426"/>
        <v>0</v>
      </c>
      <c r="AL780" s="382">
        <f t="shared" si="426"/>
        <v>0</v>
      </c>
      <c r="AM780" s="382">
        <f t="shared" si="426"/>
        <v>0</v>
      </c>
      <c r="AN780" s="382">
        <f t="shared" si="426"/>
        <v>0</v>
      </c>
      <c r="AO780" s="382">
        <f t="shared" si="426"/>
        <v>0</v>
      </c>
      <c r="AP780" s="382">
        <f t="shared" si="426"/>
        <v>0</v>
      </c>
      <c r="AQ780" s="382">
        <f t="shared" si="426"/>
        <v>0</v>
      </c>
      <c r="AR780" s="382">
        <f t="shared" si="426"/>
        <v>0</v>
      </c>
      <c r="AS780" s="652">
        <f t="shared" si="405"/>
        <v>0</v>
      </c>
    </row>
    <row r="781" spans="2:45" hidden="1" outlineLevel="1">
      <c r="B781" s="161"/>
      <c r="C781" s="81">
        <f t="shared" si="406"/>
        <v>23</v>
      </c>
      <c r="D781" s="191"/>
      <c r="E781" s="382">
        <f t="shared" ref="E781:AR781" si="427">$D781*E31/1000*E$5</f>
        <v>0</v>
      </c>
      <c r="F781" s="382">
        <f t="shared" si="427"/>
        <v>0</v>
      </c>
      <c r="G781" s="382">
        <f t="shared" si="427"/>
        <v>0</v>
      </c>
      <c r="H781" s="382">
        <f t="shared" si="427"/>
        <v>0</v>
      </c>
      <c r="I781" s="382">
        <f t="shared" si="427"/>
        <v>0</v>
      </c>
      <c r="J781" s="382">
        <f t="shared" si="427"/>
        <v>0</v>
      </c>
      <c r="K781" s="382">
        <f t="shared" si="427"/>
        <v>0</v>
      </c>
      <c r="L781" s="382">
        <f t="shared" si="427"/>
        <v>0</v>
      </c>
      <c r="M781" s="382">
        <f t="shared" si="427"/>
        <v>0</v>
      </c>
      <c r="N781" s="382">
        <f t="shared" si="427"/>
        <v>0</v>
      </c>
      <c r="O781" s="382">
        <f t="shared" si="427"/>
        <v>0</v>
      </c>
      <c r="P781" s="382">
        <f t="shared" si="427"/>
        <v>0</v>
      </c>
      <c r="Q781" s="382">
        <f t="shared" si="427"/>
        <v>0</v>
      </c>
      <c r="R781" s="382">
        <f t="shared" si="427"/>
        <v>0</v>
      </c>
      <c r="S781" s="382">
        <f t="shared" si="427"/>
        <v>0</v>
      </c>
      <c r="T781" s="382">
        <f t="shared" si="427"/>
        <v>0</v>
      </c>
      <c r="U781" s="382">
        <f t="shared" si="427"/>
        <v>0</v>
      </c>
      <c r="V781" s="382">
        <f t="shared" si="427"/>
        <v>0</v>
      </c>
      <c r="W781" s="382">
        <f t="shared" si="427"/>
        <v>0</v>
      </c>
      <c r="X781" s="382">
        <f t="shared" si="427"/>
        <v>0</v>
      </c>
      <c r="Y781" s="382">
        <f t="shared" si="427"/>
        <v>0</v>
      </c>
      <c r="Z781" s="382">
        <f t="shared" si="427"/>
        <v>0</v>
      </c>
      <c r="AA781" s="382">
        <f t="shared" si="427"/>
        <v>0</v>
      </c>
      <c r="AB781" s="382">
        <f t="shared" si="427"/>
        <v>0</v>
      </c>
      <c r="AC781" s="382">
        <f t="shared" si="427"/>
        <v>0</v>
      </c>
      <c r="AD781" s="382">
        <f t="shared" si="427"/>
        <v>0</v>
      </c>
      <c r="AE781" s="382">
        <f t="shared" si="427"/>
        <v>0</v>
      </c>
      <c r="AF781" s="382">
        <f t="shared" si="427"/>
        <v>0</v>
      </c>
      <c r="AG781" s="382">
        <f t="shared" si="427"/>
        <v>0</v>
      </c>
      <c r="AH781" s="382">
        <f t="shared" si="427"/>
        <v>0</v>
      </c>
      <c r="AI781" s="382">
        <f t="shared" si="427"/>
        <v>0</v>
      </c>
      <c r="AJ781" s="382">
        <f t="shared" si="427"/>
        <v>0</v>
      </c>
      <c r="AK781" s="382">
        <f t="shared" si="427"/>
        <v>0</v>
      </c>
      <c r="AL781" s="382">
        <f t="shared" si="427"/>
        <v>0</v>
      </c>
      <c r="AM781" s="382">
        <f t="shared" si="427"/>
        <v>0</v>
      </c>
      <c r="AN781" s="382">
        <f t="shared" si="427"/>
        <v>0</v>
      </c>
      <c r="AO781" s="382">
        <f t="shared" si="427"/>
        <v>0</v>
      </c>
      <c r="AP781" s="382">
        <f t="shared" si="427"/>
        <v>0</v>
      </c>
      <c r="AQ781" s="382">
        <f t="shared" si="427"/>
        <v>0</v>
      </c>
      <c r="AR781" s="382">
        <f t="shared" si="427"/>
        <v>0</v>
      </c>
      <c r="AS781" s="652">
        <f t="shared" si="405"/>
        <v>0</v>
      </c>
    </row>
    <row r="782" spans="2:45" hidden="1" outlineLevel="1">
      <c r="B782" s="161"/>
      <c r="C782" s="81">
        <f t="shared" si="406"/>
        <v>24</v>
      </c>
      <c r="D782" s="191"/>
      <c r="E782" s="382">
        <f t="shared" ref="E782:AR782" si="428">$D782*E32/1000*E$5</f>
        <v>0</v>
      </c>
      <c r="F782" s="382">
        <f t="shared" si="428"/>
        <v>0</v>
      </c>
      <c r="G782" s="382">
        <f t="shared" si="428"/>
        <v>0</v>
      </c>
      <c r="H782" s="382">
        <f t="shared" si="428"/>
        <v>0</v>
      </c>
      <c r="I782" s="382">
        <f t="shared" si="428"/>
        <v>0</v>
      </c>
      <c r="J782" s="382">
        <f t="shared" si="428"/>
        <v>0</v>
      </c>
      <c r="K782" s="382">
        <f t="shared" si="428"/>
        <v>0</v>
      </c>
      <c r="L782" s="382">
        <f t="shared" si="428"/>
        <v>0</v>
      </c>
      <c r="M782" s="382">
        <f t="shared" si="428"/>
        <v>0</v>
      </c>
      <c r="N782" s="382">
        <f t="shared" si="428"/>
        <v>0</v>
      </c>
      <c r="O782" s="382">
        <f t="shared" si="428"/>
        <v>0</v>
      </c>
      <c r="P782" s="382">
        <f t="shared" si="428"/>
        <v>0</v>
      </c>
      <c r="Q782" s="382">
        <f t="shared" si="428"/>
        <v>0</v>
      </c>
      <c r="R782" s="382">
        <f t="shared" si="428"/>
        <v>0</v>
      </c>
      <c r="S782" s="382">
        <f t="shared" si="428"/>
        <v>0</v>
      </c>
      <c r="T782" s="382">
        <f t="shared" si="428"/>
        <v>0</v>
      </c>
      <c r="U782" s="382">
        <f t="shared" si="428"/>
        <v>0</v>
      </c>
      <c r="V782" s="382">
        <f t="shared" si="428"/>
        <v>0</v>
      </c>
      <c r="W782" s="382">
        <f t="shared" si="428"/>
        <v>0</v>
      </c>
      <c r="X782" s="382">
        <f t="shared" si="428"/>
        <v>0</v>
      </c>
      <c r="Y782" s="382">
        <f t="shared" si="428"/>
        <v>0</v>
      </c>
      <c r="Z782" s="382">
        <f t="shared" si="428"/>
        <v>0</v>
      </c>
      <c r="AA782" s="382">
        <f t="shared" si="428"/>
        <v>0</v>
      </c>
      <c r="AB782" s="382">
        <f t="shared" si="428"/>
        <v>0</v>
      </c>
      <c r="AC782" s="382">
        <f t="shared" si="428"/>
        <v>0</v>
      </c>
      <c r="AD782" s="382">
        <f t="shared" si="428"/>
        <v>0</v>
      </c>
      <c r="AE782" s="382">
        <f t="shared" si="428"/>
        <v>0</v>
      </c>
      <c r="AF782" s="382">
        <f t="shared" si="428"/>
        <v>0</v>
      </c>
      <c r="AG782" s="382">
        <f t="shared" si="428"/>
        <v>0</v>
      </c>
      <c r="AH782" s="382">
        <f t="shared" si="428"/>
        <v>0</v>
      </c>
      <c r="AI782" s="382">
        <f t="shared" si="428"/>
        <v>0</v>
      </c>
      <c r="AJ782" s="382">
        <f t="shared" si="428"/>
        <v>0</v>
      </c>
      <c r="AK782" s="382">
        <f t="shared" si="428"/>
        <v>0</v>
      </c>
      <c r="AL782" s="382">
        <f t="shared" si="428"/>
        <v>0</v>
      </c>
      <c r="AM782" s="382">
        <f t="shared" si="428"/>
        <v>0</v>
      </c>
      <c r="AN782" s="382">
        <f t="shared" si="428"/>
        <v>0</v>
      </c>
      <c r="AO782" s="382">
        <f t="shared" si="428"/>
        <v>0</v>
      </c>
      <c r="AP782" s="382">
        <f t="shared" si="428"/>
        <v>0</v>
      </c>
      <c r="AQ782" s="382">
        <f t="shared" si="428"/>
        <v>0</v>
      </c>
      <c r="AR782" s="382">
        <f t="shared" si="428"/>
        <v>0</v>
      </c>
      <c r="AS782" s="652">
        <f t="shared" si="405"/>
        <v>0</v>
      </c>
    </row>
    <row r="783" spans="2:45" hidden="1" outlineLevel="1">
      <c r="B783" s="161"/>
      <c r="C783" s="81">
        <f t="shared" si="406"/>
        <v>25</v>
      </c>
      <c r="D783" s="191"/>
      <c r="E783" s="382">
        <f t="shared" ref="E783:AR783" si="429">$D783*E33/1000*E$5</f>
        <v>0</v>
      </c>
      <c r="F783" s="382">
        <f t="shared" si="429"/>
        <v>0</v>
      </c>
      <c r="G783" s="382">
        <f t="shared" si="429"/>
        <v>0</v>
      </c>
      <c r="H783" s="382">
        <f t="shared" si="429"/>
        <v>0</v>
      </c>
      <c r="I783" s="382">
        <f t="shared" si="429"/>
        <v>0</v>
      </c>
      <c r="J783" s="382">
        <f t="shared" si="429"/>
        <v>0</v>
      </c>
      <c r="K783" s="382">
        <f t="shared" si="429"/>
        <v>0</v>
      </c>
      <c r="L783" s="382">
        <f t="shared" si="429"/>
        <v>0</v>
      </c>
      <c r="M783" s="382">
        <f t="shared" si="429"/>
        <v>0</v>
      </c>
      <c r="N783" s="382">
        <f t="shared" si="429"/>
        <v>0</v>
      </c>
      <c r="O783" s="382">
        <f t="shared" si="429"/>
        <v>0</v>
      </c>
      <c r="P783" s="382">
        <f t="shared" si="429"/>
        <v>0</v>
      </c>
      <c r="Q783" s="382">
        <f t="shared" si="429"/>
        <v>0</v>
      </c>
      <c r="R783" s="382">
        <f t="shared" si="429"/>
        <v>0</v>
      </c>
      <c r="S783" s="382">
        <f t="shared" si="429"/>
        <v>0</v>
      </c>
      <c r="T783" s="382">
        <f t="shared" si="429"/>
        <v>0</v>
      </c>
      <c r="U783" s="382">
        <f t="shared" si="429"/>
        <v>0</v>
      </c>
      <c r="V783" s="382">
        <f t="shared" si="429"/>
        <v>0</v>
      </c>
      <c r="W783" s="382">
        <f t="shared" si="429"/>
        <v>0</v>
      </c>
      <c r="X783" s="382">
        <f t="shared" si="429"/>
        <v>0</v>
      </c>
      <c r="Y783" s="382">
        <f t="shared" si="429"/>
        <v>0</v>
      </c>
      <c r="Z783" s="382">
        <f t="shared" si="429"/>
        <v>0</v>
      </c>
      <c r="AA783" s="382">
        <f t="shared" si="429"/>
        <v>0</v>
      </c>
      <c r="AB783" s="382">
        <f t="shared" si="429"/>
        <v>0</v>
      </c>
      <c r="AC783" s="382">
        <f t="shared" si="429"/>
        <v>0</v>
      </c>
      <c r="AD783" s="382">
        <f t="shared" si="429"/>
        <v>0</v>
      </c>
      <c r="AE783" s="382">
        <f t="shared" si="429"/>
        <v>0</v>
      </c>
      <c r="AF783" s="382">
        <f t="shared" si="429"/>
        <v>0</v>
      </c>
      <c r="AG783" s="382">
        <f t="shared" si="429"/>
        <v>0</v>
      </c>
      <c r="AH783" s="382">
        <f t="shared" si="429"/>
        <v>0</v>
      </c>
      <c r="AI783" s="382">
        <f t="shared" si="429"/>
        <v>0</v>
      </c>
      <c r="AJ783" s="382">
        <f t="shared" si="429"/>
        <v>0</v>
      </c>
      <c r="AK783" s="382">
        <f t="shared" si="429"/>
        <v>0</v>
      </c>
      <c r="AL783" s="382">
        <f t="shared" si="429"/>
        <v>0</v>
      </c>
      <c r="AM783" s="382">
        <f t="shared" si="429"/>
        <v>0</v>
      </c>
      <c r="AN783" s="382">
        <f t="shared" si="429"/>
        <v>0</v>
      </c>
      <c r="AO783" s="382">
        <f t="shared" si="429"/>
        <v>0</v>
      </c>
      <c r="AP783" s="382">
        <f t="shared" si="429"/>
        <v>0</v>
      </c>
      <c r="AQ783" s="382">
        <f t="shared" si="429"/>
        <v>0</v>
      </c>
      <c r="AR783" s="382">
        <f t="shared" si="429"/>
        <v>0</v>
      </c>
      <c r="AS783" s="652">
        <f t="shared" si="405"/>
        <v>0</v>
      </c>
    </row>
    <row r="784" spans="2:45" hidden="1" outlineLevel="1">
      <c r="B784" s="161"/>
      <c r="C784" s="81">
        <f t="shared" si="406"/>
        <v>26</v>
      </c>
      <c r="D784" s="191"/>
      <c r="E784" s="382">
        <f t="shared" ref="E784:AR784" si="430">$D784*E34/1000*E$5</f>
        <v>0</v>
      </c>
      <c r="F784" s="382">
        <f t="shared" si="430"/>
        <v>0</v>
      </c>
      <c r="G784" s="382">
        <f t="shared" si="430"/>
        <v>0</v>
      </c>
      <c r="H784" s="382">
        <f t="shared" si="430"/>
        <v>0</v>
      </c>
      <c r="I784" s="382">
        <f t="shared" si="430"/>
        <v>0</v>
      </c>
      <c r="J784" s="382">
        <f t="shared" si="430"/>
        <v>0</v>
      </c>
      <c r="K784" s="382">
        <f t="shared" si="430"/>
        <v>0</v>
      </c>
      <c r="L784" s="382">
        <f t="shared" si="430"/>
        <v>0</v>
      </c>
      <c r="M784" s="382">
        <f t="shared" si="430"/>
        <v>0</v>
      </c>
      <c r="N784" s="382">
        <f t="shared" si="430"/>
        <v>0</v>
      </c>
      <c r="O784" s="382">
        <f t="shared" si="430"/>
        <v>0</v>
      </c>
      <c r="P784" s="382">
        <f t="shared" si="430"/>
        <v>0</v>
      </c>
      <c r="Q784" s="382">
        <f t="shared" si="430"/>
        <v>0</v>
      </c>
      <c r="R784" s="382">
        <f t="shared" si="430"/>
        <v>0</v>
      </c>
      <c r="S784" s="382">
        <f t="shared" si="430"/>
        <v>0</v>
      </c>
      <c r="T784" s="382">
        <f t="shared" si="430"/>
        <v>0</v>
      </c>
      <c r="U784" s="382">
        <f t="shared" si="430"/>
        <v>0</v>
      </c>
      <c r="V784" s="382">
        <f t="shared" si="430"/>
        <v>0</v>
      </c>
      <c r="W784" s="382">
        <f t="shared" si="430"/>
        <v>0</v>
      </c>
      <c r="X784" s="382">
        <f t="shared" si="430"/>
        <v>0</v>
      </c>
      <c r="Y784" s="382">
        <f t="shared" si="430"/>
        <v>0</v>
      </c>
      <c r="Z784" s="382">
        <f t="shared" si="430"/>
        <v>0</v>
      </c>
      <c r="AA784" s="382">
        <f t="shared" si="430"/>
        <v>0</v>
      </c>
      <c r="AB784" s="382">
        <f t="shared" si="430"/>
        <v>0</v>
      </c>
      <c r="AC784" s="382">
        <f t="shared" si="430"/>
        <v>0</v>
      </c>
      <c r="AD784" s="382">
        <f t="shared" si="430"/>
        <v>0</v>
      </c>
      <c r="AE784" s="382">
        <f t="shared" si="430"/>
        <v>0</v>
      </c>
      <c r="AF784" s="382">
        <f t="shared" si="430"/>
        <v>0</v>
      </c>
      <c r="AG784" s="382">
        <f t="shared" si="430"/>
        <v>0</v>
      </c>
      <c r="AH784" s="382">
        <f t="shared" si="430"/>
        <v>0</v>
      </c>
      <c r="AI784" s="382">
        <f t="shared" si="430"/>
        <v>0</v>
      </c>
      <c r="AJ784" s="382">
        <f t="shared" si="430"/>
        <v>0</v>
      </c>
      <c r="AK784" s="382">
        <f t="shared" si="430"/>
        <v>0</v>
      </c>
      <c r="AL784" s="382">
        <f t="shared" si="430"/>
        <v>0</v>
      </c>
      <c r="AM784" s="382">
        <f t="shared" si="430"/>
        <v>0</v>
      </c>
      <c r="AN784" s="382">
        <f t="shared" si="430"/>
        <v>0</v>
      </c>
      <c r="AO784" s="382">
        <f t="shared" si="430"/>
        <v>0</v>
      </c>
      <c r="AP784" s="382">
        <f t="shared" si="430"/>
        <v>0</v>
      </c>
      <c r="AQ784" s="382">
        <f t="shared" si="430"/>
        <v>0</v>
      </c>
      <c r="AR784" s="382">
        <f t="shared" si="430"/>
        <v>0</v>
      </c>
      <c r="AS784" s="652">
        <f t="shared" si="405"/>
        <v>0</v>
      </c>
    </row>
    <row r="785" spans="1:47" hidden="1" outlineLevel="1">
      <c r="B785" s="161"/>
      <c r="C785" s="81">
        <f t="shared" si="406"/>
        <v>27</v>
      </c>
      <c r="D785" s="191"/>
      <c r="E785" s="382">
        <f t="shared" ref="E785:AR785" si="431">$D785*E35/1000*E$5</f>
        <v>0</v>
      </c>
      <c r="F785" s="382">
        <f t="shared" si="431"/>
        <v>0</v>
      </c>
      <c r="G785" s="382">
        <f t="shared" si="431"/>
        <v>0</v>
      </c>
      <c r="H785" s="382">
        <f t="shared" si="431"/>
        <v>0</v>
      </c>
      <c r="I785" s="382">
        <f t="shared" si="431"/>
        <v>0</v>
      </c>
      <c r="J785" s="382">
        <f t="shared" si="431"/>
        <v>0</v>
      </c>
      <c r="K785" s="382">
        <f t="shared" si="431"/>
        <v>0</v>
      </c>
      <c r="L785" s="382">
        <f t="shared" si="431"/>
        <v>0</v>
      </c>
      <c r="M785" s="382">
        <f t="shared" si="431"/>
        <v>0</v>
      </c>
      <c r="N785" s="382">
        <f t="shared" si="431"/>
        <v>0</v>
      </c>
      <c r="O785" s="382">
        <f t="shared" si="431"/>
        <v>0</v>
      </c>
      <c r="P785" s="382">
        <f t="shared" si="431"/>
        <v>0</v>
      </c>
      <c r="Q785" s="382">
        <f t="shared" si="431"/>
        <v>0</v>
      </c>
      <c r="R785" s="382">
        <f t="shared" si="431"/>
        <v>0</v>
      </c>
      <c r="S785" s="382">
        <f t="shared" si="431"/>
        <v>0</v>
      </c>
      <c r="T785" s="382">
        <f t="shared" si="431"/>
        <v>0</v>
      </c>
      <c r="U785" s="382">
        <f t="shared" si="431"/>
        <v>0</v>
      </c>
      <c r="V785" s="382">
        <f t="shared" si="431"/>
        <v>0</v>
      </c>
      <c r="W785" s="382">
        <f t="shared" si="431"/>
        <v>0</v>
      </c>
      <c r="X785" s="382">
        <f t="shared" si="431"/>
        <v>0</v>
      </c>
      <c r="Y785" s="382">
        <f t="shared" si="431"/>
        <v>0</v>
      </c>
      <c r="Z785" s="382">
        <f t="shared" si="431"/>
        <v>0</v>
      </c>
      <c r="AA785" s="382">
        <f t="shared" si="431"/>
        <v>0</v>
      </c>
      <c r="AB785" s="382">
        <f t="shared" si="431"/>
        <v>0</v>
      </c>
      <c r="AC785" s="382">
        <f t="shared" si="431"/>
        <v>0</v>
      </c>
      <c r="AD785" s="382">
        <f t="shared" si="431"/>
        <v>0</v>
      </c>
      <c r="AE785" s="382">
        <f t="shared" si="431"/>
        <v>0</v>
      </c>
      <c r="AF785" s="382">
        <f t="shared" si="431"/>
        <v>0</v>
      </c>
      <c r="AG785" s="382">
        <f t="shared" si="431"/>
        <v>0</v>
      </c>
      <c r="AH785" s="382">
        <f t="shared" si="431"/>
        <v>0</v>
      </c>
      <c r="AI785" s="382">
        <f t="shared" si="431"/>
        <v>0</v>
      </c>
      <c r="AJ785" s="382">
        <f t="shared" si="431"/>
        <v>0</v>
      </c>
      <c r="AK785" s="382">
        <f t="shared" si="431"/>
        <v>0</v>
      </c>
      <c r="AL785" s="382">
        <f t="shared" si="431"/>
        <v>0</v>
      </c>
      <c r="AM785" s="382">
        <f t="shared" si="431"/>
        <v>0</v>
      </c>
      <c r="AN785" s="382">
        <f t="shared" si="431"/>
        <v>0</v>
      </c>
      <c r="AO785" s="382">
        <f t="shared" si="431"/>
        <v>0</v>
      </c>
      <c r="AP785" s="382">
        <f t="shared" si="431"/>
        <v>0</v>
      </c>
      <c r="AQ785" s="382">
        <f t="shared" si="431"/>
        <v>0</v>
      </c>
      <c r="AR785" s="382">
        <f t="shared" si="431"/>
        <v>0</v>
      </c>
      <c r="AS785" s="652">
        <f t="shared" si="405"/>
        <v>0</v>
      </c>
    </row>
    <row r="786" spans="1:47" hidden="1" outlineLevel="1">
      <c r="B786" s="161"/>
      <c r="C786" s="81">
        <f t="shared" si="406"/>
        <v>28</v>
      </c>
      <c r="D786" s="191"/>
      <c r="E786" s="382">
        <f t="shared" ref="E786:AR786" si="432">$D786*E36/1000*E$5</f>
        <v>0</v>
      </c>
      <c r="F786" s="382">
        <f t="shared" si="432"/>
        <v>0</v>
      </c>
      <c r="G786" s="382">
        <f t="shared" si="432"/>
        <v>0</v>
      </c>
      <c r="H786" s="382">
        <f t="shared" si="432"/>
        <v>0</v>
      </c>
      <c r="I786" s="382">
        <f t="shared" si="432"/>
        <v>0</v>
      </c>
      <c r="J786" s="382">
        <f t="shared" si="432"/>
        <v>0</v>
      </c>
      <c r="K786" s="382">
        <f t="shared" si="432"/>
        <v>0</v>
      </c>
      <c r="L786" s="382">
        <f t="shared" si="432"/>
        <v>0</v>
      </c>
      <c r="M786" s="382">
        <f t="shared" si="432"/>
        <v>0</v>
      </c>
      <c r="N786" s="382">
        <f t="shared" si="432"/>
        <v>0</v>
      </c>
      <c r="O786" s="382">
        <f t="shared" si="432"/>
        <v>0</v>
      </c>
      <c r="P786" s="382">
        <f t="shared" si="432"/>
        <v>0</v>
      </c>
      <c r="Q786" s="382">
        <f t="shared" si="432"/>
        <v>0</v>
      </c>
      <c r="R786" s="382">
        <f t="shared" si="432"/>
        <v>0</v>
      </c>
      <c r="S786" s="382">
        <f t="shared" si="432"/>
        <v>0</v>
      </c>
      <c r="T786" s="382">
        <f t="shared" si="432"/>
        <v>0</v>
      </c>
      <c r="U786" s="382">
        <f t="shared" si="432"/>
        <v>0</v>
      </c>
      <c r="V786" s="382">
        <f t="shared" si="432"/>
        <v>0</v>
      </c>
      <c r="W786" s="382">
        <f t="shared" si="432"/>
        <v>0</v>
      </c>
      <c r="X786" s="382">
        <f t="shared" si="432"/>
        <v>0</v>
      </c>
      <c r="Y786" s="382">
        <f t="shared" si="432"/>
        <v>0</v>
      </c>
      <c r="Z786" s="382">
        <f t="shared" si="432"/>
        <v>0</v>
      </c>
      <c r="AA786" s="382">
        <f t="shared" si="432"/>
        <v>0</v>
      </c>
      <c r="AB786" s="382">
        <f t="shared" si="432"/>
        <v>0</v>
      </c>
      <c r="AC786" s="382">
        <f t="shared" si="432"/>
        <v>0</v>
      </c>
      <c r="AD786" s="382">
        <f t="shared" si="432"/>
        <v>0</v>
      </c>
      <c r="AE786" s="382">
        <f t="shared" si="432"/>
        <v>0</v>
      </c>
      <c r="AF786" s="382">
        <f t="shared" si="432"/>
        <v>0</v>
      </c>
      <c r="AG786" s="382">
        <f t="shared" si="432"/>
        <v>0</v>
      </c>
      <c r="AH786" s="382">
        <f t="shared" si="432"/>
        <v>0</v>
      </c>
      <c r="AI786" s="382">
        <f t="shared" si="432"/>
        <v>0</v>
      </c>
      <c r="AJ786" s="382">
        <f t="shared" si="432"/>
        <v>0</v>
      </c>
      <c r="AK786" s="382">
        <f t="shared" si="432"/>
        <v>0</v>
      </c>
      <c r="AL786" s="382">
        <f t="shared" si="432"/>
        <v>0</v>
      </c>
      <c r="AM786" s="382">
        <f t="shared" si="432"/>
        <v>0</v>
      </c>
      <c r="AN786" s="382">
        <f t="shared" si="432"/>
        <v>0</v>
      </c>
      <c r="AO786" s="382">
        <f t="shared" si="432"/>
        <v>0</v>
      </c>
      <c r="AP786" s="382">
        <f t="shared" si="432"/>
        <v>0</v>
      </c>
      <c r="AQ786" s="382">
        <f t="shared" si="432"/>
        <v>0</v>
      </c>
      <c r="AR786" s="382">
        <f t="shared" si="432"/>
        <v>0</v>
      </c>
      <c r="AS786" s="652">
        <f t="shared" si="405"/>
        <v>0</v>
      </c>
    </row>
    <row r="787" spans="1:47" hidden="1" outlineLevel="1">
      <c r="B787" s="161"/>
      <c r="C787" s="81">
        <f t="shared" si="406"/>
        <v>29</v>
      </c>
      <c r="D787" s="191"/>
      <c r="E787" s="382">
        <f t="shared" ref="E787:AR787" si="433">$D787*E37/1000*E$5</f>
        <v>0</v>
      </c>
      <c r="F787" s="382">
        <f t="shared" si="433"/>
        <v>0</v>
      </c>
      <c r="G787" s="382">
        <f t="shared" si="433"/>
        <v>0</v>
      </c>
      <c r="H787" s="382">
        <f t="shared" si="433"/>
        <v>0</v>
      </c>
      <c r="I787" s="382">
        <f t="shared" si="433"/>
        <v>0</v>
      </c>
      <c r="J787" s="382">
        <f t="shared" si="433"/>
        <v>0</v>
      </c>
      <c r="K787" s="382">
        <f t="shared" si="433"/>
        <v>0</v>
      </c>
      <c r="L787" s="382">
        <f t="shared" si="433"/>
        <v>0</v>
      </c>
      <c r="M787" s="382">
        <f t="shared" si="433"/>
        <v>0</v>
      </c>
      <c r="N787" s="382">
        <f t="shared" si="433"/>
        <v>0</v>
      </c>
      <c r="O787" s="382">
        <f t="shared" si="433"/>
        <v>0</v>
      </c>
      <c r="P787" s="382">
        <f t="shared" si="433"/>
        <v>0</v>
      </c>
      <c r="Q787" s="382">
        <f t="shared" si="433"/>
        <v>0</v>
      </c>
      <c r="R787" s="382">
        <f t="shared" si="433"/>
        <v>0</v>
      </c>
      <c r="S787" s="382">
        <f t="shared" si="433"/>
        <v>0</v>
      </c>
      <c r="T787" s="382">
        <f t="shared" si="433"/>
        <v>0</v>
      </c>
      <c r="U787" s="382">
        <f t="shared" si="433"/>
        <v>0</v>
      </c>
      <c r="V787" s="382">
        <f t="shared" si="433"/>
        <v>0</v>
      </c>
      <c r="W787" s="382">
        <f t="shared" si="433"/>
        <v>0</v>
      </c>
      <c r="X787" s="382">
        <f t="shared" si="433"/>
        <v>0</v>
      </c>
      <c r="Y787" s="382">
        <f t="shared" si="433"/>
        <v>0</v>
      </c>
      <c r="Z787" s="382">
        <f t="shared" si="433"/>
        <v>0</v>
      </c>
      <c r="AA787" s="382">
        <f t="shared" si="433"/>
        <v>0</v>
      </c>
      <c r="AB787" s="382">
        <f t="shared" si="433"/>
        <v>0</v>
      </c>
      <c r="AC787" s="382">
        <f t="shared" si="433"/>
        <v>0</v>
      </c>
      <c r="AD787" s="382">
        <f t="shared" si="433"/>
        <v>0</v>
      </c>
      <c r="AE787" s="382">
        <f t="shared" si="433"/>
        <v>0</v>
      </c>
      <c r="AF787" s="382">
        <f t="shared" si="433"/>
        <v>0</v>
      </c>
      <c r="AG787" s="382">
        <f t="shared" si="433"/>
        <v>0</v>
      </c>
      <c r="AH787" s="382">
        <f t="shared" si="433"/>
        <v>0</v>
      </c>
      <c r="AI787" s="382">
        <f t="shared" si="433"/>
        <v>0</v>
      </c>
      <c r="AJ787" s="382">
        <f t="shared" si="433"/>
        <v>0</v>
      </c>
      <c r="AK787" s="382">
        <f t="shared" si="433"/>
        <v>0</v>
      </c>
      <c r="AL787" s="382">
        <f t="shared" si="433"/>
        <v>0</v>
      </c>
      <c r="AM787" s="382">
        <f t="shared" si="433"/>
        <v>0</v>
      </c>
      <c r="AN787" s="382">
        <f t="shared" si="433"/>
        <v>0</v>
      </c>
      <c r="AO787" s="382">
        <f t="shared" si="433"/>
        <v>0</v>
      </c>
      <c r="AP787" s="382">
        <f t="shared" si="433"/>
        <v>0</v>
      </c>
      <c r="AQ787" s="382">
        <f t="shared" si="433"/>
        <v>0</v>
      </c>
      <c r="AR787" s="382">
        <f t="shared" si="433"/>
        <v>0</v>
      </c>
      <c r="AS787" s="652">
        <f t="shared" si="405"/>
        <v>0</v>
      </c>
    </row>
    <row r="788" spans="1:47" hidden="1" outlineLevel="1">
      <c r="B788" s="161"/>
      <c r="C788" s="81">
        <f t="shared" si="406"/>
        <v>30</v>
      </c>
      <c r="D788" s="191"/>
      <c r="E788" s="382">
        <f t="shared" ref="E788:AR788" si="434">$D788*E38/1000*E$5</f>
        <v>0</v>
      </c>
      <c r="F788" s="382">
        <f t="shared" si="434"/>
        <v>0</v>
      </c>
      <c r="G788" s="382">
        <f t="shared" si="434"/>
        <v>0</v>
      </c>
      <c r="H788" s="382">
        <f t="shared" si="434"/>
        <v>0</v>
      </c>
      <c r="I788" s="382">
        <f t="shared" si="434"/>
        <v>0</v>
      </c>
      <c r="J788" s="382">
        <f t="shared" si="434"/>
        <v>0</v>
      </c>
      <c r="K788" s="382">
        <f t="shared" si="434"/>
        <v>0</v>
      </c>
      <c r="L788" s="382">
        <f t="shared" si="434"/>
        <v>0</v>
      </c>
      <c r="M788" s="382">
        <f t="shared" si="434"/>
        <v>0</v>
      </c>
      <c r="N788" s="382">
        <f t="shared" si="434"/>
        <v>0</v>
      </c>
      <c r="O788" s="382">
        <f t="shared" si="434"/>
        <v>0</v>
      </c>
      <c r="P788" s="382">
        <f t="shared" si="434"/>
        <v>0</v>
      </c>
      <c r="Q788" s="382">
        <f t="shared" si="434"/>
        <v>0</v>
      </c>
      <c r="R788" s="382">
        <f t="shared" si="434"/>
        <v>0</v>
      </c>
      <c r="S788" s="382">
        <f t="shared" si="434"/>
        <v>0</v>
      </c>
      <c r="T788" s="382">
        <f t="shared" si="434"/>
        <v>0</v>
      </c>
      <c r="U788" s="382">
        <f t="shared" si="434"/>
        <v>0</v>
      </c>
      <c r="V788" s="382">
        <f t="shared" si="434"/>
        <v>0</v>
      </c>
      <c r="W788" s="382">
        <f t="shared" si="434"/>
        <v>0</v>
      </c>
      <c r="X788" s="382">
        <f t="shared" si="434"/>
        <v>0</v>
      </c>
      <c r="Y788" s="382">
        <f t="shared" si="434"/>
        <v>0</v>
      </c>
      <c r="Z788" s="382">
        <f t="shared" si="434"/>
        <v>0</v>
      </c>
      <c r="AA788" s="382">
        <f t="shared" si="434"/>
        <v>0</v>
      </c>
      <c r="AB788" s="382">
        <f t="shared" si="434"/>
        <v>0</v>
      </c>
      <c r="AC788" s="382">
        <f t="shared" si="434"/>
        <v>0</v>
      </c>
      <c r="AD788" s="382">
        <f t="shared" si="434"/>
        <v>0</v>
      </c>
      <c r="AE788" s="382">
        <f t="shared" si="434"/>
        <v>0</v>
      </c>
      <c r="AF788" s="382">
        <f t="shared" si="434"/>
        <v>0</v>
      </c>
      <c r="AG788" s="382">
        <f t="shared" si="434"/>
        <v>0</v>
      </c>
      <c r="AH788" s="382">
        <f t="shared" si="434"/>
        <v>0</v>
      </c>
      <c r="AI788" s="382">
        <f t="shared" si="434"/>
        <v>0</v>
      </c>
      <c r="AJ788" s="382">
        <f t="shared" si="434"/>
        <v>0</v>
      </c>
      <c r="AK788" s="382">
        <f t="shared" si="434"/>
        <v>0</v>
      </c>
      <c r="AL788" s="382">
        <f t="shared" si="434"/>
        <v>0</v>
      </c>
      <c r="AM788" s="382">
        <f t="shared" si="434"/>
        <v>0</v>
      </c>
      <c r="AN788" s="382">
        <f t="shared" si="434"/>
        <v>0</v>
      </c>
      <c r="AO788" s="382">
        <f t="shared" si="434"/>
        <v>0</v>
      </c>
      <c r="AP788" s="382">
        <f t="shared" si="434"/>
        <v>0</v>
      </c>
      <c r="AQ788" s="382">
        <f t="shared" si="434"/>
        <v>0</v>
      </c>
      <c r="AR788" s="382">
        <f t="shared" si="434"/>
        <v>0</v>
      </c>
      <c r="AS788" s="652">
        <f t="shared" si="405"/>
        <v>0</v>
      </c>
    </row>
    <row r="789" spans="1:47" hidden="1" outlineLevel="1">
      <c r="B789" s="161"/>
      <c r="C789" s="81">
        <f t="shared" si="406"/>
        <v>31</v>
      </c>
      <c r="D789" s="191"/>
      <c r="E789" s="382">
        <f t="shared" ref="E789:AR789" si="435">$D789*E39/1000*E$5</f>
        <v>0</v>
      </c>
      <c r="F789" s="382">
        <f t="shared" si="435"/>
        <v>0</v>
      </c>
      <c r="G789" s="382">
        <f t="shared" si="435"/>
        <v>0</v>
      </c>
      <c r="H789" s="382">
        <f t="shared" si="435"/>
        <v>0</v>
      </c>
      <c r="I789" s="382">
        <f t="shared" si="435"/>
        <v>0</v>
      </c>
      <c r="J789" s="382">
        <f t="shared" si="435"/>
        <v>0</v>
      </c>
      <c r="K789" s="382">
        <f t="shared" si="435"/>
        <v>0</v>
      </c>
      <c r="L789" s="382">
        <f t="shared" si="435"/>
        <v>0</v>
      </c>
      <c r="M789" s="382">
        <f t="shared" si="435"/>
        <v>0</v>
      </c>
      <c r="N789" s="382">
        <f t="shared" si="435"/>
        <v>0</v>
      </c>
      <c r="O789" s="382">
        <f t="shared" si="435"/>
        <v>0</v>
      </c>
      <c r="P789" s="382">
        <f t="shared" si="435"/>
        <v>0</v>
      </c>
      <c r="Q789" s="382">
        <f t="shared" si="435"/>
        <v>0</v>
      </c>
      <c r="R789" s="382">
        <f t="shared" si="435"/>
        <v>0</v>
      </c>
      <c r="S789" s="382">
        <f t="shared" si="435"/>
        <v>0</v>
      </c>
      <c r="T789" s="382">
        <f t="shared" si="435"/>
        <v>0</v>
      </c>
      <c r="U789" s="382">
        <f t="shared" si="435"/>
        <v>0</v>
      </c>
      <c r="V789" s="382">
        <f t="shared" si="435"/>
        <v>0</v>
      </c>
      <c r="W789" s="382">
        <f t="shared" si="435"/>
        <v>0</v>
      </c>
      <c r="X789" s="382">
        <f t="shared" si="435"/>
        <v>0</v>
      </c>
      <c r="Y789" s="382">
        <f t="shared" si="435"/>
        <v>0</v>
      </c>
      <c r="Z789" s="382">
        <f t="shared" si="435"/>
        <v>0</v>
      </c>
      <c r="AA789" s="382">
        <f t="shared" si="435"/>
        <v>0</v>
      </c>
      <c r="AB789" s="382">
        <f t="shared" si="435"/>
        <v>0</v>
      </c>
      <c r="AC789" s="382">
        <f t="shared" si="435"/>
        <v>0</v>
      </c>
      <c r="AD789" s="382">
        <f t="shared" si="435"/>
        <v>0</v>
      </c>
      <c r="AE789" s="382">
        <f t="shared" si="435"/>
        <v>0</v>
      </c>
      <c r="AF789" s="382">
        <f t="shared" si="435"/>
        <v>0</v>
      </c>
      <c r="AG789" s="382">
        <f t="shared" si="435"/>
        <v>0</v>
      </c>
      <c r="AH789" s="382">
        <f t="shared" si="435"/>
        <v>0</v>
      </c>
      <c r="AI789" s="382">
        <f t="shared" si="435"/>
        <v>0</v>
      </c>
      <c r="AJ789" s="382">
        <f t="shared" si="435"/>
        <v>0</v>
      </c>
      <c r="AK789" s="382">
        <f t="shared" si="435"/>
        <v>0</v>
      </c>
      <c r="AL789" s="382">
        <f t="shared" si="435"/>
        <v>0</v>
      </c>
      <c r="AM789" s="382">
        <f t="shared" si="435"/>
        <v>0</v>
      </c>
      <c r="AN789" s="382">
        <f t="shared" si="435"/>
        <v>0</v>
      </c>
      <c r="AO789" s="382">
        <f t="shared" si="435"/>
        <v>0</v>
      </c>
      <c r="AP789" s="382">
        <f t="shared" si="435"/>
        <v>0</v>
      </c>
      <c r="AQ789" s="382">
        <f t="shared" si="435"/>
        <v>0</v>
      </c>
      <c r="AR789" s="382">
        <f t="shared" si="435"/>
        <v>0</v>
      </c>
      <c r="AS789" s="652">
        <f t="shared" si="405"/>
        <v>0</v>
      </c>
    </row>
    <row r="790" spans="1:47" hidden="1" outlineLevel="1">
      <c r="B790" s="161"/>
      <c r="C790" s="81">
        <f t="shared" si="406"/>
        <v>32</v>
      </c>
      <c r="D790" s="191"/>
      <c r="E790" s="382">
        <f t="shared" ref="E790:AR790" si="436">$D790*E40/1000*E$5</f>
        <v>0</v>
      </c>
      <c r="F790" s="382">
        <f t="shared" si="436"/>
        <v>0</v>
      </c>
      <c r="G790" s="382">
        <f t="shared" si="436"/>
        <v>0</v>
      </c>
      <c r="H790" s="382">
        <f t="shared" si="436"/>
        <v>0</v>
      </c>
      <c r="I790" s="382">
        <f t="shared" si="436"/>
        <v>0</v>
      </c>
      <c r="J790" s="382">
        <f t="shared" si="436"/>
        <v>0</v>
      </c>
      <c r="K790" s="382">
        <f t="shared" si="436"/>
        <v>0</v>
      </c>
      <c r="L790" s="382">
        <f t="shared" si="436"/>
        <v>0</v>
      </c>
      <c r="M790" s="382">
        <f t="shared" si="436"/>
        <v>0</v>
      </c>
      <c r="N790" s="382">
        <f t="shared" si="436"/>
        <v>0</v>
      </c>
      <c r="O790" s="382">
        <f t="shared" si="436"/>
        <v>0</v>
      </c>
      <c r="P790" s="382">
        <f t="shared" si="436"/>
        <v>0</v>
      </c>
      <c r="Q790" s="382">
        <f t="shared" si="436"/>
        <v>0</v>
      </c>
      <c r="R790" s="382">
        <f t="shared" si="436"/>
        <v>0</v>
      </c>
      <c r="S790" s="382">
        <f t="shared" si="436"/>
        <v>0</v>
      </c>
      <c r="T790" s="382">
        <f t="shared" si="436"/>
        <v>0</v>
      </c>
      <c r="U790" s="382">
        <f t="shared" si="436"/>
        <v>0</v>
      </c>
      <c r="V790" s="382">
        <f t="shared" si="436"/>
        <v>0</v>
      </c>
      <c r="W790" s="382">
        <f t="shared" si="436"/>
        <v>0</v>
      </c>
      <c r="X790" s="382">
        <f t="shared" si="436"/>
        <v>0</v>
      </c>
      <c r="Y790" s="382">
        <f t="shared" si="436"/>
        <v>0</v>
      </c>
      <c r="Z790" s="382">
        <f t="shared" si="436"/>
        <v>0</v>
      </c>
      <c r="AA790" s="382">
        <f t="shared" si="436"/>
        <v>0</v>
      </c>
      <c r="AB790" s="382">
        <f t="shared" si="436"/>
        <v>0</v>
      </c>
      <c r="AC790" s="382">
        <f t="shared" si="436"/>
        <v>0</v>
      </c>
      <c r="AD790" s="382">
        <f t="shared" si="436"/>
        <v>0</v>
      </c>
      <c r="AE790" s="382">
        <f t="shared" si="436"/>
        <v>0</v>
      </c>
      <c r="AF790" s="382">
        <f t="shared" si="436"/>
        <v>0</v>
      </c>
      <c r="AG790" s="382">
        <f t="shared" si="436"/>
        <v>0</v>
      </c>
      <c r="AH790" s="382">
        <f t="shared" si="436"/>
        <v>0</v>
      </c>
      <c r="AI790" s="382">
        <f t="shared" si="436"/>
        <v>0</v>
      </c>
      <c r="AJ790" s="382">
        <f t="shared" si="436"/>
        <v>0</v>
      </c>
      <c r="AK790" s="382">
        <f t="shared" si="436"/>
        <v>0</v>
      </c>
      <c r="AL790" s="382">
        <f t="shared" si="436"/>
        <v>0</v>
      </c>
      <c r="AM790" s="382">
        <f t="shared" si="436"/>
        <v>0</v>
      </c>
      <c r="AN790" s="382">
        <f t="shared" si="436"/>
        <v>0</v>
      </c>
      <c r="AO790" s="382">
        <f t="shared" si="436"/>
        <v>0</v>
      </c>
      <c r="AP790" s="382">
        <f t="shared" si="436"/>
        <v>0</v>
      </c>
      <c r="AQ790" s="382">
        <f t="shared" si="436"/>
        <v>0</v>
      </c>
      <c r="AR790" s="382">
        <f t="shared" si="436"/>
        <v>0</v>
      </c>
      <c r="AS790" s="652">
        <f t="shared" si="405"/>
        <v>0</v>
      </c>
    </row>
    <row r="791" spans="1:47" hidden="1" outlineLevel="1">
      <c r="B791" s="161"/>
      <c r="C791" s="81">
        <f t="shared" si="406"/>
        <v>33</v>
      </c>
      <c r="D791" s="191"/>
      <c r="E791" s="382">
        <f t="shared" ref="E791:AR791" si="437">$D791*E41/1000*E$5</f>
        <v>0</v>
      </c>
      <c r="F791" s="382">
        <f t="shared" si="437"/>
        <v>0</v>
      </c>
      <c r="G791" s="382">
        <f t="shared" si="437"/>
        <v>0</v>
      </c>
      <c r="H791" s="382">
        <f t="shared" si="437"/>
        <v>0</v>
      </c>
      <c r="I791" s="382">
        <f t="shared" si="437"/>
        <v>0</v>
      </c>
      <c r="J791" s="382">
        <f t="shared" si="437"/>
        <v>0</v>
      </c>
      <c r="K791" s="382">
        <f t="shared" si="437"/>
        <v>0</v>
      </c>
      <c r="L791" s="382">
        <f t="shared" si="437"/>
        <v>0</v>
      </c>
      <c r="M791" s="382">
        <f t="shared" si="437"/>
        <v>0</v>
      </c>
      <c r="N791" s="382">
        <f t="shared" si="437"/>
        <v>0</v>
      </c>
      <c r="O791" s="382">
        <f t="shared" si="437"/>
        <v>0</v>
      </c>
      <c r="P791" s="382">
        <f t="shared" si="437"/>
        <v>0</v>
      </c>
      <c r="Q791" s="382">
        <f t="shared" si="437"/>
        <v>0</v>
      </c>
      <c r="R791" s="382">
        <f t="shared" si="437"/>
        <v>0</v>
      </c>
      <c r="S791" s="382">
        <f t="shared" si="437"/>
        <v>0</v>
      </c>
      <c r="T791" s="382">
        <f t="shared" si="437"/>
        <v>0</v>
      </c>
      <c r="U791" s="382">
        <f t="shared" si="437"/>
        <v>0</v>
      </c>
      <c r="V791" s="382">
        <f t="shared" si="437"/>
        <v>0</v>
      </c>
      <c r="W791" s="382">
        <f t="shared" si="437"/>
        <v>0</v>
      </c>
      <c r="X791" s="382">
        <f t="shared" si="437"/>
        <v>0</v>
      </c>
      <c r="Y791" s="382">
        <f t="shared" si="437"/>
        <v>0</v>
      </c>
      <c r="Z791" s="382">
        <f t="shared" si="437"/>
        <v>0</v>
      </c>
      <c r="AA791" s="382">
        <f t="shared" si="437"/>
        <v>0</v>
      </c>
      <c r="AB791" s="382">
        <f t="shared" si="437"/>
        <v>0</v>
      </c>
      <c r="AC791" s="382">
        <f t="shared" si="437"/>
        <v>0</v>
      </c>
      <c r="AD791" s="382">
        <f t="shared" si="437"/>
        <v>0</v>
      </c>
      <c r="AE791" s="382">
        <f t="shared" si="437"/>
        <v>0</v>
      </c>
      <c r="AF791" s="382">
        <f t="shared" si="437"/>
        <v>0</v>
      </c>
      <c r="AG791" s="382">
        <f t="shared" si="437"/>
        <v>0</v>
      </c>
      <c r="AH791" s="382">
        <f t="shared" si="437"/>
        <v>0</v>
      </c>
      <c r="AI791" s="382">
        <f t="shared" si="437"/>
        <v>0</v>
      </c>
      <c r="AJ791" s="382">
        <f t="shared" si="437"/>
        <v>0</v>
      </c>
      <c r="AK791" s="382">
        <f t="shared" si="437"/>
        <v>0</v>
      </c>
      <c r="AL791" s="382">
        <f t="shared" si="437"/>
        <v>0</v>
      </c>
      <c r="AM791" s="382">
        <f t="shared" si="437"/>
        <v>0</v>
      </c>
      <c r="AN791" s="382">
        <f t="shared" si="437"/>
        <v>0</v>
      </c>
      <c r="AO791" s="382">
        <f t="shared" si="437"/>
        <v>0</v>
      </c>
      <c r="AP791" s="382">
        <f t="shared" si="437"/>
        <v>0</v>
      </c>
      <c r="AQ791" s="382">
        <f t="shared" si="437"/>
        <v>0</v>
      </c>
      <c r="AR791" s="382">
        <f t="shared" si="437"/>
        <v>0</v>
      </c>
      <c r="AS791" s="652">
        <f t="shared" si="405"/>
        <v>0</v>
      </c>
    </row>
    <row r="792" spans="1:47" hidden="1" outlineLevel="1">
      <c r="B792" s="161"/>
      <c r="C792" s="81">
        <f t="shared" si="406"/>
        <v>34</v>
      </c>
      <c r="D792" s="191"/>
      <c r="E792" s="382">
        <f t="shared" ref="E792:AR792" si="438">$D792*E42/1000*E$5</f>
        <v>0</v>
      </c>
      <c r="F792" s="382">
        <f t="shared" si="438"/>
        <v>0</v>
      </c>
      <c r="G792" s="382">
        <f t="shared" si="438"/>
        <v>0</v>
      </c>
      <c r="H792" s="382">
        <f t="shared" si="438"/>
        <v>0</v>
      </c>
      <c r="I792" s="382">
        <f t="shared" si="438"/>
        <v>0</v>
      </c>
      <c r="J792" s="382">
        <f t="shared" si="438"/>
        <v>0</v>
      </c>
      <c r="K792" s="382">
        <f t="shared" si="438"/>
        <v>0</v>
      </c>
      <c r="L792" s="382">
        <f t="shared" si="438"/>
        <v>0</v>
      </c>
      <c r="M792" s="382">
        <f t="shared" si="438"/>
        <v>0</v>
      </c>
      <c r="N792" s="382">
        <f t="shared" si="438"/>
        <v>0</v>
      </c>
      <c r="O792" s="382">
        <f t="shared" si="438"/>
        <v>0</v>
      </c>
      <c r="P792" s="382">
        <f t="shared" si="438"/>
        <v>0</v>
      </c>
      <c r="Q792" s="382">
        <f t="shared" si="438"/>
        <v>0</v>
      </c>
      <c r="R792" s="382">
        <f t="shared" si="438"/>
        <v>0</v>
      </c>
      <c r="S792" s="382">
        <f t="shared" si="438"/>
        <v>0</v>
      </c>
      <c r="T792" s="382">
        <f t="shared" si="438"/>
        <v>0</v>
      </c>
      <c r="U792" s="382">
        <f t="shared" si="438"/>
        <v>0</v>
      </c>
      <c r="V792" s="382">
        <f t="shared" si="438"/>
        <v>0</v>
      </c>
      <c r="W792" s="382">
        <f t="shared" si="438"/>
        <v>0</v>
      </c>
      <c r="X792" s="382">
        <f t="shared" si="438"/>
        <v>0</v>
      </c>
      <c r="Y792" s="382">
        <f t="shared" si="438"/>
        <v>0</v>
      </c>
      <c r="Z792" s="382">
        <f t="shared" si="438"/>
        <v>0</v>
      </c>
      <c r="AA792" s="382">
        <f t="shared" si="438"/>
        <v>0</v>
      </c>
      <c r="AB792" s="382">
        <f t="shared" si="438"/>
        <v>0</v>
      </c>
      <c r="AC792" s="382">
        <f t="shared" si="438"/>
        <v>0</v>
      </c>
      <c r="AD792" s="382">
        <f t="shared" si="438"/>
        <v>0</v>
      </c>
      <c r="AE792" s="382">
        <f t="shared" si="438"/>
        <v>0</v>
      </c>
      <c r="AF792" s="382">
        <f t="shared" si="438"/>
        <v>0</v>
      </c>
      <c r="AG792" s="382">
        <f t="shared" si="438"/>
        <v>0</v>
      </c>
      <c r="AH792" s="382">
        <f t="shared" si="438"/>
        <v>0</v>
      </c>
      <c r="AI792" s="382">
        <f t="shared" si="438"/>
        <v>0</v>
      </c>
      <c r="AJ792" s="382">
        <f t="shared" si="438"/>
        <v>0</v>
      </c>
      <c r="AK792" s="382">
        <f t="shared" si="438"/>
        <v>0</v>
      </c>
      <c r="AL792" s="382">
        <f t="shared" si="438"/>
        <v>0</v>
      </c>
      <c r="AM792" s="382">
        <f t="shared" si="438"/>
        <v>0</v>
      </c>
      <c r="AN792" s="382">
        <f t="shared" si="438"/>
        <v>0</v>
      </c>
      <c r="AO792" s="382">
        <f t="shared" si="438"/>
        <v>0</v>
      </c>
      <c r="AP792" s="382">
        <f t="shared" si="438"/>
        <v>0</v>
      </c>
      <c r="AQ792" s="382">
        <f t="shared" si="438"/>
        <v>0</v>
      </c>
      <c r="AR792" s="382">
        <f t="shared" si="438"/>
        <v>0</v>
      </c>
      <c r="AS792" s="652">
        <f t="shared" si="405"/>
        <v>0</v>
      </c>
    </row>
    <row r="793" spans="1:47" hidden="1" outlineLevel="1">
      <c r="B793" s="161"/>
      <c r="C793" s="81">
        <f t="shared" si="406"/>
        <v>35</v>
      </c>
      <c r="D793" s="191"/>
      <c r="E793" s="382">
        <f t="shared" ref="E793:AR793" si="439">$D793*E43/1000*E$5</f>
        <v>0</v>
      </c>
      <c r="F793" s="382">
        <f t="shared" si="439"/>
        <v>0</v>
      </c>
      <c r="G793" s="382">
        <f t="shared" si="439"/>
        <v>0</v>
      </c>
      <c r="H793" s="382">
        <f t="shared" si="439"/>
        <v>0</v>
      </c>
      <c r="I793" s="382">
        <f t="shared" si="439"/>
        <v>0</v>
      </c>
      <c r="J793" s="382">
        <f t="shared" si="439"/>
        <v>0</v>
      </c>
      <c r="K793" s="382">
        <f t="shared" si="439"/>
        <v>0</v>
      </c>
      <c r="L793" s="382">
        <f t="shared" si="439"/>
        <v>0</v>
      </c>
      <c r="M793" s="382">
        <f t="shared" si="439"/>
        <v>0</v>
      </c>
      <c r="N793" s="382">
        <f t="shared" si="439"/>
        <v>0</v>
      </c>
      <c r="O793" s="382">
        <f t="shared" si="439"/>
        <v>0</v>
      </c>
      <c r="P793" s="382">
        <f t="shared" si="439"/>
        <v>0</v>
      </c>
      <c r="Q793" s="382">
        <f t="shared" si="439"/>
        <v>0</v>
      </c>
      <c r="R793" s="382">
        <f t="shared" si="439"/>
        <v>0</v>
      </c>
      <c r="S793" s="382">
        <f t="shared" si="439"/>
        <v>0</v>
      </c>
      <c r="T793" s="382">
        <f t="shared" si="439"/>
        <v>0</v>
      </c>
      <c r="U793" s="382">
        <f t="shared" si="439"/>
        <v>0</v>
      </c>
      <c r="V793" s="382">
        <f t="shared" si="439"/>
        <v>0</v>
      </c>
      <c r="W793" s="382">
        <f t="shared" si="439"/>
        <v>0</v>
      </c>
      <c r="X793" s="382">
        <f t="shared" si="439"/>
        <v>0</v>
      </c>
      <c r="Y793" s="382">
        <f t="shared" si="439"/>
        <v>0</v>
      </c>
      <c r="Z793" s="382">
        <f t="shared" si="439"/>
        <v>0</v>
      </c>
      <c r="AA793" s="382">
        <f t="shared" si="439"/>
        <v>0</v>
      </c>
      <c r="AB793" s="382">
        <f t="shared" si="439"/>
        <v>0</v>
      </c>
      <c r="AC793" s="382">
        <f t="shared" si="439"/>
        <v>0</v>
      </c>
      <c r="AD793" s="382">
        <f t="shared" si="439"/>
        <v>0</v>
      </c>
      <c r="AE793" s="382">
        <f t="shared" si="439"/>
        <v>0</v>
      </c>
      <c r="AF793" s="382">
        <f t="shared" si="439"/>
        <v>0</v>
      </c>
      <c r="AG793" s="382">
        <f t="shared" si="439"/>
        <v>0</v>
      </c>
      <c r="AH793" s="382">
        <f t="shared" si="439"/>
        <v>0</v>
      </c>
      <c r="AI793" s="382">
        <f t="shared" si="439"/>
        <v>0</v>
      </c>
      <c r="AJ793" s="382">
        <f t="shared" si="439"/>
        <v>0</v>
      </c>
      <c r="AK793" s="382">
        <f t="shared" si="439"/>
        <v>0</v>
      </c>
      <c r="AL793" s="382">
        <f t="shared" si="439"/>
        <v>0</v>
      </c>
      <c r="AM793" s="382">
        <f t="shared" si="439"/>
        <v>0</v>
      </c>
      <c r="AN793" s="382">
        <f t="shared" si="439"/>
        <v>0</v>
      </c>
      <c r="AO793" s="382">
        <f t="shared" si="439"/>
        <v>0</v>
      </c>
      <c r="AP793" s="382">
        <f t="shared" si="439"/>
        <v>0</v>
      </c>
      <c r="AQ793" s="382">
        <f t="shared" si="439"/>
        <v>0</v>
      </c>
      <c r="AR793" s="382">
        <f t="shared" si="439"/>
        <v>0</v>
      </c>
      <c r="AS793" s="652">
        <f t="shared" si="405"/>
        <v>0</v>
      </c>
    </row>
    <row r="794" spans="1:47" hidden="1" outlineLevel="1">
      <c r="B794" s="161"/>
      <c r="C794" s="81">
        <f t="shared" si="406"/>
        <v>36</v>
      </c>
      <c r="D794" s="191"/>
      <c r="E794" s="382">
        <f t="shared" ref="E794:AR794" si="440">$D794*E44/1000*E$5</f>
        <v>0</v>
      </c>
      <c r="F794" s="382">
        <f t="shared" si="440"/>
        <v>0</v>
      </c>
      <c r="G794" s="382">
        <f t="shared" si="440"/>
        <v>0</v>
      </c>
      <c r="H794" s="382">
        <f t="shared" si="440"/>
        <v>0</v>
      </c>
      <c r="I794" s="382">
        <f t="shared" si="440"/>
        <v>0</v>
      </c>
      <c r="J794" s="382">
        <f t="shared" si="440"/>
        <v>0</v>
      </c>
      <c r="K794" s="382">
        <f t="shared" si="440"/>
        <v>0</v>
      </c>
      <c r="L794" s="382">
        <f t="shared" si="440"/>
        <v>0</v>
      </c>
      <c r="M794" s="382">
        <f t="shared" si="440"/>
        <v>0</v>
      </c>
      <c r="N794" s="382">
        <f t="shared" si="440"/>
        <v>0</v>
      </c>
      <c r="O794" s="382">
        <f t="shared" si="440"/>
        <v>0</v>
      </c>
      <c r="P794" s="382">
        <f t="shared" si="440"/>
        <v>0</v>
      </c>
      <c r="Q794" s="382">
        <f t="shared" si="440"/>
        <v>0</v>
      </c>
      <c r="R794" s="382">
        <f t="shared" si="440"/>
        <v>0</v>
      </c>
      <c r="S794" s="382">
        <f t="shared" si="440"/>
        <v>0</v>
      </c>
      <c r="T794" s="382">
        <f t="shared" si="440"/>
        <v>0</v>
      </c>
      <c r="U794" s="382">
        <f t="shared" si="440"/>
        <v>0</v>
      </c>
      <c r="V794" s="382">
        <f t="shared" si="440"/>
        <v>0</v>
      </c>
      <c r="W794" s="382">
        <f t="shared" si="440"/>
        <v>0</v>
      </c>
      <c r="X794" s="382">
        <f t="shared" si="440"/>
        <v>0</v>
      </c>
      <c r="Y794" s="382">
        <f t="shared" si="440"/>
        <v>0</v>
      </c>
      <c r="Z794" s="382">
        <f t="shared" si="440"/>
        <v>0</v>
      </c>
      <c r="AA794" s="382">
        <f t="shared" si="440"/>
        <v>0</v>
      </c>
      <c r="AB794" s="382">
        <f t="shared" si="440"/>
        <v>0</v>
      </c>
      <c r="AC794" s="382">
        <f t="shared" si="440"/>
        <v>0</v>
      </c>
      <c r="AD794" s="382">
        <f t="shared" si="440"/>
        <v>0</v>
      </c>
      <c r="AE794" s="382">
        <f t="shared" si="440"/>
        <v>0</v>
      </c>
      <c r="AF794" s="382">
        <f t="shared" si="440"/>
        <v>0</v>
      </c>
      <c r="AG794" s="382">
        <f t="shared" si="440"/>
        <v>0</v>
      </c>
      <c r="AH794" s="382">
        <f t="shared" si="440"/>
        <v>0</v>
      </c>
      <c r="AI794" s="382">
        <f t="shared" si="440"/>
        <v>0</v>
      </c>
      <c r="AJ794" s="382">
        <f t="shared" si="440"/>
        <v>0</v>
      </c>
      <c r="AK794" s="382">
        <f t="shared" si="440"/>
        <v>0</v>
      </c>
      <c r="AL794" s="382">
        <f t="shared" si="440"/>
        <v>0</v>
      </c>
      <c r="AM794" s="382">
        <f t="shared" si="440"/>
        <v>0</v>
      </c>
      <c r="AN794" s="382">
        <f t="shared" si="440"/>
        <v>0</v>
      </c>
      <c r="AO794" s="382">
        <f t="shared" si="440"/>
        <v>0</v>
      </c>
      <c r="AP794" s="382">
        <f t="shared" si="440"/>
        <v>0</v>
      </c>
      <c r="AQ794" s="382">
        <f t="shared" si="440"/>
        <v>0</v>
      </c>
      <c r="AR794" s="382">
        <f t="shared" si="440"/>
        <v>0</v>
      </c>
      <c r="AS794" s="652">
        <f t="shared" si="405"/>
        <v>0</v>
      </c>
    </row>
    <row r="795" spans="1:47" hidden="1" outlineLevel="1">
      <c r="B795" s="161"/>
      <c r="C795" s="81">
        <f t="shared" si="406"/>
        <v>37</v>
      </c>
      <c r="D795" s="191"/>
      <c r="E795" s="382">
        <f t="shared" ref="E795:AR795" si="441">$D795*E45/1000*E$5</f>
        <v>0</v>
      </c>
      <c r="F795" s="382">
        <f t="shared" si="441"/>
        <v>0</v>
      </c>
      <c r="G795" s="382">
        <f t="shared" si="441"/>
        <v>0</v>
      </c>
      <c r="H795" s="382">
        <f t="shared" si="441"/>
        <v>0</v>
      </c>
      <c r="I795" s="382">
        <f t="shared" si="441"/>
        <v>0</v>
      </c>
      <c r="J795" s="382">
        <f t="shared" si="441"/>
        <v>0</v>
      </c>
      <c r="K795" s="382">
        <f t="shared" si="441"/>
        <v>0</v>
      </c>
      <c r="L795" s="382">
        <f t="shared" si="441"/>
        <v>0</v>
      </c>
      <c r="M795" s="382">
        <f t="shared" si="441"/>
        <v>0</v>
      </c>
      <c r="N795" s="382">
        <f t="shared" si="441"/>
        <v>0</v>
      </c>
      <c r="O795" s="382">
        <f t="shared" si="441"/>
        <v>0</v>
      </c>
      <c r="P795" s="382">
        <f t="shared" si="441"/>
        <v>0</v>
      </c>
      <c r="Q795" s="382">
        <f t="shared" si="441"/>
        <v>0</v>
      </c>
      <c r="R795" s="382">
        <f t="shared" si="441"/>
        <v>0</v>
      </c>
      <c r="S795" s="382">
        <f t="shared" si="441"/>
        <v>0</v>
      </c>
      <c r="T795" s="382">
        <f t="shared" si="441"/>
        <v>0</v>
      </c>
      <c r="U795" s="382">
        <f t="shared" si="441"/>
        <v>0</v>
      </c>
      <c r="V795" s="382">
        <f t="shared" si="441"/>
        <v>0</v>
      </c>
      <c r="W795" s="382">
        <f t="shared" si="441"/>
        <v>0</v>
      </c>
      <c r="X795" s="382">
        <f t="shared" si="441"/>
        <v>0</v>
      </c>
      <c r="Y795" s="382">
        <f t="shared" si="441"/>
        <v>0</v>
      </c>
      <c r="Z795" s="382">
        <f t="shared" si="441"/>
        <v>0</v>
      </c>
      <c r="AA795" s="382">
        <f t="shared" si="441"/>
        <v>0</v>
      </c>
      <c r="AB795" s="382">
        <f t="shared" si="441"/>
        <v>0</v>
      </c>
      <c r="AC795" s="382">
        <f t="shared" si="441"/>
        <v>0</v>
      </c>
      <c r="AD795" s="382">
        <f t="shared" si="441"/>
        <v>0</v>
      </c>
      <c r="AE795" s="382">
        <f t="shared" si="441"/>
        <v>0</v>
      </c>
      <c r="AF795" s="382">
        <f t="shared" si="441"/>
        <v>0</v>
      </c>
      <c r="AG795" s="382">
        <f t="shared" si="441"/>
        <v>0</v>
      </c>
      <c r="AH795" s="382">
        <f t="shared" si="441"/>
        <v>0</v>
      </c>
      <c r="AI795" s="382">
        <f t="shared" si="441"/>
        <v>0</v>
      </c>
      <c r="AJ795" s="382">
        <f t="shared" si="441"/>
        <v>0</v>
      </c>
      <c r="AK795" s="382">
        <f t="shared" si="441"/>
        <v>0</v>
      </c>
      <c r="AL795" s="382">
        <f t="shared" si="441"/>
        <v>0</v>
      </c>
      <c r="AM795" s="382">
        <f t="shared" si="441"/>
        <v>0</v>
      </c>
      <c r="AN795" s="382">
        <f t="shared" si="441"/>
        <v>0</v>
      </c>
      <c r="AO795" s="382">
        <f t="shared" si="441"/>
        <v>0</v>
      </c>
      <c r="AP795" s="382">
        <f t="shared" si="441"/>
        <v>0</v>
      </c>
      <c r="AQ795" s="382">
        <f t="shared" si="441"/>
        <v>0</v>
      </c>
      <c r="AR795" s="382">
        <f t="shared" si="441"/>
        <v>0</v>
      </c>
      <c r="AS795" s="652">
        <f t="shared" si="405"/>
        <v>0</v>
      </c>
    </row>
    <row r="796" spans="1:47" hidden="1" outlineLevel="1">
      <c r="B796" s="161"/>
      <c r="C796" s="81">
        <f t="shared" si="406"/>
        <v>38</v>
      </c>
      <c r="D796" s="191"/>
      <c r="E796" s="382">
        <f t="shared" ref="E796:AR796" si="442">$D796*E46/1000*E$5</f>
        <v>0</v>
      </c>
      <c r="F796" s="382">
        <f t="shared" si="442"/>
        <v>0</v>
      </c>
      <c r="G796" s="382">
        <f t="shared" si="442"/>
        <v>0</v>
      </c>
      <c r="H796" s="382">
        <f t="shared" si="442"/>
        <v>0</v>
      </c>
      <c r="I796" s="382">
        <f t="shared" si="442"/>
        <v>0</v>
      </c>
      <c r="J796" s="382">
        <f t="shared" si="442"/>
        <v>0</v>
      </c>
      <c r="K796" s="382">
        <f t="shared" si="442"/>
        <v>0</v>
      </c>
      <c r="L796" s="382">
        <f t="shared" si="442"/>
        <v>0</v>
      </c>
      <c r="M796" s="382">
        <f t="shared" si="442"/>
        <v>0</v>
      </c>
      <c r="N796" s="382">
        <f t="shared" si="442"/>
        <v>0</v>
      </c>
      <c r="O796" s="382">
        <f t="shared" si="442"/>
        <v>0</v>
      </c>
      <c r="P796" s="382">
        <f t="shared" si="442"/>
        <v>0</v>
      </c>
      <c r="Q796" s="382">
        <f t="shared" si="442"/>
        <v>0</v>
      </c>
      <c r="R796" s="382">
        <f t="shared" si="442"/>
        <v>0</v>
      </c>
      <c r="S796" s="382">
        <f t="shared" si="442"/>
        <v>0</v>
      </c>
      <c r="T796" s="382">
        <f t="shared" si="442"/>
        <v>0</v>
      </c>
      <c r="U796" s="382">
        <f t="shared" si="442"/>
        <v>0</v>
      </c>
      <c r="V796" s="382">
        <f t="shared" si="442"/>
        <v>0</v>
      </c>
      <c r="W796" s="382">
        <f t="shared" si="442"/>
        <v>0</v>
      </c>
      <c r="X796" s="382">
        <f t="shared" si="442"/>
        <v>0</v>
      </c>
      <c r="Y796" s="382">
        <f t="shared" si="442"/>
        <v>0</v>
      </c>
      <c r="Z796" s="382">
        <f t="shared" si="442"/>
        <v>0</v>
      </c>
      <c r="AA796" s="382">
        <f t="shared" si="442"/>
        <v>0</v>
      </c>
      <c r="AB796" s="382">
        <f t="shared" si="442"/>
        <v>0</v>
      </c>
      <c r="AC796" s="382">
        <f t="shared" si="442"/>
        <v>0</v>
      </c>
      <c r="AD796" s="382">
        <f t="shared" si="442"/>
        <v>0</v>
      </c>
      <c r="AE796" s="382">
        <f t="shared" si="442"/>
        <v>0</v>
      </c>
      <c r="AF796" s="382">
        <f t="shared" si="442"/>
        <v>0</v>
      </c>
      <c r="AG796" s="382">
        <f t="shared" si="442"/>
        <v>0</v>
      </c>
      <c r="AH796" s="382">
        <f t="shared" si="442"/>
        <v>0</v>
      </c>
      <c r="AI796" s="382">
        <f t="shared" si="442"/>
        <v>0</v>
      </c>
      <c r="AJ796" s="382">
        <f t="shared" si="442"/>
        <v>0</v>
      </c>
      <c r="AK796" s="382">
        <f t="shared" si="442"/>
        <v>0</v>
      </c>
      <c r="AL796" s="382">
        <f t="shared" si="442"/>
        <v>0</v>
      </c>
      <c r="AM796" s="382">
        <f t="shared" si="442"/>
        <v>0</v>
      </c>
      <c r="AN796" s="382">
        <f t="shared" si="442"/>
        <v>0</v>
      </c>
      <c r="AO796" s="382">
        <f t="shared" si="442"/>
        <v>0</v>
      </c>
      <c r="AP796" s="382">
        <f t="shared" si="442"/>
        <v>0</v>
      </c>
      <c r="AQ796" s="382">
        <f t="shared" si="442"/>
        <v>0</v>
      </c>
      <c r="AR796" s="382">
        <f t="shared" si="442"/>
        <v>0</v>
      </c>
      <c r="AS796" s="652">
        <f t="shared" si="405"/>
        <v>0</v>
      </c>
    </row>
    <row r="797" spans="1:47" hidden="1" outlineLevel="1">
      <c r="B797" s="161"/>
      <c r="C797" s="81">
        <f t="shared" si="406"/>
        <v>39</v>
      </c>
      <c r="D797" s="191"/>
      <c r="E797" s="382">
        <f t="shared" ref="E797:AR797" si="443">$D797*E47/1000*E$5</f>
        <v>0</v>
      </c>
      <c r="F797" s="382">
        <f t="shared" si="443"/>
        <v>0</v>
      </c>
      <c r="G797" s="382">
        <f t="shared" si="443"/>
        <v>0</v>
      </c>
      <c r="H797" s="382">
        <f t="shared" si="443"/>
        <v>0</v>
      </c>
      <c r="I797" s="382">
        <f t="shared" si="443"/>
        <v>0</v>
      </c>
      <c r="J797" s="382">
        <f t="shared" si="443"/>
        <v>0</v>
      </c>
      <c r="K797" s="382">
        <f t="shared" si="443"/>
        <v>0</v>
      </c>
      <c r="L797" s="382">
        <f t="shared" si="443"/>
        <v>0</v>
      </c>
      <c r="M797" s="382">
        <f t="shared" si="443"/>
        <v>0</v>
      </c>
      <c r="N797" s="382">
        <f t="shared" si="443"/>
        <v>0</v>
      </c>
      <c r="O797" s="382">
        <f t="shared" si="443"/>
        <v>0</v>
      </c>
      <c r="P797" s="382">
        <f t="shared" si="443"/>
        <v>0</v>
      </c>
      <c r="Q797" s="382">
        <f t="shared" si="443"/>
        <v>0</v>
      </c>
      <c r="R797" s="382">
        <f t="shared" si="443"/>
        <v>0</v>
      </c>
      <c r="S797" s="382">
        <f t="shared" si="443"/>
        <v>0</v>
      </c>
      <c r="T797" s="382">
        <f t="shared" si="443"/>
        <v>0</v>
      </c>
      <c r="U797" s="382">
        <f t="shared" si="443"/>
        <v>0</v>
      </c>
      <c r="V797" s="382">
        <f t="shared" si="443"/>
        <v>0</v>
      </c>
      <c r="W797" s="382">
        <f t="shared" si="443"/>
        <v>0</v>
      </c>
      <c r="X797" s="382">
        <f t="shared" si="443"/>
        <v>0</v>
      </c>
      <c r="Y797" s="382">
        <f t="shared" si="443"/>
        <v>0</v>
      </c>
      <c r="Z797" s="382">
        <f t="shared" si="443"/>
        <v>0</v>
      </c>
      <c r="AA797" s="382">
        <f t="shared" si="443"/>
        <v>0</v>
      </c>
      <c r="AB797" s="382">
        <f t="shared" si="443"/>
        <v>0</v>
      </c>
      <c r="AC797" s="382">
        <f t="shared" si="443"/>
        <v>0</v>
      </c>
      <c r="AD797" s="382">
        <f t="shared" si="443"/>
        <v>0</v>
      </c>
      <c r="AE797" s="382">
        <f t="shared" si="443"/>
        <v>0</v>
      </c>
      <c r="AF797" s="382">
        <f t="shared" si="443"/>
        <v>0</v>
      </c>
      <c r="AG797" s="382">
        <f t="shared" si="443"/>
        <v>0</v>
      </c>
      <c r="AH797" s="382">
        <f t="shared" si="443"/>
        <v>0</v>
      </c>
      <c r="AI797" s="382">
        <f t="shared" si="443"/>
        <v>0</v>
      </c>
      <c r="AJ797" s="382">
        <f t="shared" si="443"/>
        <v>0</v>
      </c>
      <c r="AK797" s="382">
        <f t="shared" si="443"/>
        <v>0</v>
      </c>
      <c r="AL797" s="382">
        <f t="shared" si="443"/>
        <v>0</v>
      </c>
      <c r="AM797" s="382">
        <f t="shared" si="443"/>
        <v>0</v>
      </c>
      <c r="AN797" s="382">
        <f t="shared" si="443"/>
        <v>0</v>
      </c>
      <c r="AO797" s="382">
        <f t="shared" si="443"/>
        <v>0</v>
      </c>
      <c r="AP797" s="382">
        <f t="shared" si="443"/>
        <v>0</v>
      </c>
      <c r="AQ797" s="382">
        <f t="shared" si="443"/>
        <v>0</v>
      </c>
      <c r="AR797" s="382">
        <f t="shared" si="443"/>
        <v>0</v>
      </c>
      <c r="AS797" s="652">
        <f t="shared" si="405"/>
        <v>0</v>
      </c>
    </row>
    <row r="798" spans="1:47" hidden="1" outlineLevel="1">
      <c r="B798" s="147"/>
      <c r="C798" s="126">
        <f t="shared" si="406"/>
        <v>40</v>
      </c>
      <c r="D798" s="247"/>
      <c r="E798" s="653">
        <f t="shared" ref="E798:AR798" si="444">$D798*E48/1000*E$5</f>
        <v>0</v>
      </c>
      <c r="F798" s="653">
        <f t="shared" si="444"/>
        <v>0</v>
      </c>
      <c r="G798" s="653">
        <f t="shared" si="444"/>
        <v>0</v>
      </c>
      <c r="H798" s="653">
        <f t="shared" si="444"/>
        <v>0</v>
      </c>
      <c r="I798" s="653">
        <f t="shared" si="444"/>
        <v>0</v>
      </c>
      <c r="J798" s="653">
        <f t="shared" si="444"/>
        <v>0</v>
      </c>
      <c r="K798" s="653">
        <f t="shared" si="444"/>
        <v>0</v>
      </c>
      <c r="L798" s="653">
        <f t="shared" si="444"/>
        <v>0</v>
      </c>
      <c r="M798" s="653">
        <f t="shared" si="444"/>
        <v>0</v>
      </c>
      <c r="N798" s="653">
        <f t="shared" si="444"/>
        <v>0</v>
      </c>
      <c r="O798" s="653">
        <f t="shared" si="444"/>
        <v>0</v>
      </c>
      <c r="P798" s="653">
        <f t="shared" si="444"/>
        <v>0</v>
      </c>
      <c r="Q798" s="653">
        <f t="shared" si="444"/>
        <v>0</v>
      </c>
      <c r="R798" s="653">
        <f t="shared" si="444"/>
        <v>0</v>
      </c>
      <c r="S798" s="653">
        <f t="shared" si="444"/>
        <v>0</v>
      </c>
      <c r="T798" s="653">
        <f t="shared" si="444"/>
        <v>0</v>
      </c>
      <c r="U798" s="653">
        <f t="shared" si="444"/>
        <v>0</v>
      </c>
      <c r="V798" s="653">
        <f t="shared" si="444"/>
        <v>0</v>
      </c>
      <c r="W798" s="653">
        <f t="shared" si="444"/>
        <v>0</v>
      </c>
      <c r="X798" s="653">
        <f t="shared" si="444"/>
        <v>0</v>
      </c>
      <c r="Y798" s="653">
        <f t="shared" si="444"/>
        <v>0</v>
      </c>
      <c r="Z798" s="653">
        <f t="shared" si="444"/>
        <v>0</v>
      </c>
      <c r="AA798" s="653">
        <f t="shared" si="444"/>
        <v>0</v>
      </c>
      <c r="AB798" s="653">
        <f t="shared" si="444"/>
        <v>0</v>
      </c>
      <c r="AC798" s="653">
        <f t="shared" si="444"/>
        <v>0</v>
      </c>
      <c r="AD798" s="653">
        <f t="shared" si="444"/>
        <v>0</v>
      </c>
      <c r="AE798" s="653">
        <f t="shared" si="444"/>
        <v>0</v>
      </c>
      <c r="AF798" s="653">
        <f t="shared" si="444"/>
        <v>0</v>
      </c>
      <c r="AG798" s="653">
        <f t="shared" si="444"/>
        <v>0</v>
      </c>
      <c r="AH798" s="653">
        <f t="shared" si="444"/>
        <v>0</v>
      </c>
      <c r="AI798" s="653">
        <f t="shared" si="444"/>
        <v>0</v>
      </c>
      <c r="AJ798" s="653">
        <f t="shared" si="444"/>
        <v>0</v>
      </c>
      <c r="AK798" s="653">
        <f t="shared" si="444"/>
        <v>0</v>
      </c>
      <c r="AL798" s="653">
        <f t="shared" si="444"/>
        <v>0</v>
      </c>
      <c r="AM798" s="653">
        <f t="shared" si="444"/>
        <v>0</v>
      </c>
      <c r="AN798" s="653">
        <f t="shared" si="444"/>
        <v>0</v>
      </c>
      <c r="AO798" s="653">
        <f t="shared" si="444"/>
        <v>0</v>
      </c>
      <c r="AP798" s="653">
        <f t="shared" si="444"/>
        <v>0</v>
      </c>
      <c r="AQ798" s="653">
        <f t="shared" si="444"/>
        <v>0</v>
      </c>
      <c r="AR798" s="653">
        <f t="shared" si="444"/>
        <v>0</v>
      </c>
      <c r="AS798" s="654">
        <f t="shared" si="405"/>
        <v>0</v>
      </c>
    </row>
    <row r="799" spans="1:47" s="174" customFormat="1" ht="5.25" customHeight="1">
      <c r="A799" s="158"/>
      <c r="B799" s="175"/>
      <c r="C799" s="480"/>
      <c r="D799" s="184"/>
      <c r="E799" s="185"/>
      <c r="F799" s="185"/>
      <c r="G799" s="185"/>
      <c r="H799" s="185"/>
      <c r="I799" s="185"/>
      <c r="J799" s="185"/>
      <c r="K799" s="185"/>
      <c r="L799" s="185"/>
      <c r="M799" s="185"/>
      <c r="N799" s="185"/>
      <c r="O799" s="185"/>
      <c r="P799" s="185"/>
      <c r="Q799" s="185"/>
      <c r="R799" s="185"/>
      <c r="S799" s="185"/>
      <c r="T799" s="185"/>
      <c r="U799" s="185"/>
      <c r="V799" s="185"/>
      <c r="W799" s="185"/>
      <c r="X799" s="185"/>
      <c r="Y799" s="185"/>
      <c r="Z799" s="185"/>
      <c r="AA799" s="185"/>
      <c r="AB799" s="185"/>
      <c r="AC799" s="185"/>
      <c r="AD799" s="185"/>
      <c r="AE799" s="185"/>
      <c r="AF799" s="185"/>
      <c r="AG799" s="185"/>
      <c r="AH799" s="185"/>
      <c r="AI799" s="185"/>
      <c r="AJ799" s="185"/>
      <c r="AK799" s="185"/>
      <c r="AL799" s="185"/>
      <c r="AM799" s="185"/>
      <c r="AN799" s="185"/>
      <c r="AO799" s="185"/>
      <c r="AP799" s="185"/>
      <c r="AQ799" s="185"/>
      <c r="AR799" s="185"/>
      <c r="AS799" s="185"/>
      <c r="AT799" s="66"/>
      <c r="AU799" s="66"/>
    </row>
    <row r="800" spans="1:47" collapsed="1">
      <c r="B800" s="691" t="s">
        <v>1035</v>
      </c>
      <c r="C800" s="689">
        <v>1000</v>
      </c>
      <c r="D800" s="661"/>
      <c r="E800" s="662">
        <f>SUM(E801:E840)</f>
        <v>0</v>
      </c>
      <c r="F800" s="662">
        <f t="shared" ref="F800:AR800" si="445">SUM(F801:F840)</f>
        <v>0</v>
      </c>
      <c r="G800" s="662">
        <f t="shared" si="445"/>
        <v>0</v>
      </c>
      <c r="H800" s="662">
        <f t="shared" si="445"/>
        <v>0</v>
      </c>
      <c r="I800" s="662">
        <f t="shared" si="445"/>
        <v>0</v>
      </c>
      <c r="J800" s="662">
        <f t="shared" si="445"/>
        <v>0</v>
      </c>
      <c r="K800" s="662">
        <f t="shared" si="445"/>
        <v>0</v>
      </c>
      <c r="L800" s="662">
        <f t="shared" si="445"/>
        <v>0</v>
      </c>
      <c r="M800" s="662">
        <f t="shared" si="445"/>
        <v>0</v>
      </c>
      <c r="N800" s="662">
        <f t="shared" si="445"/>
        <v>0</v>
      </c>
      <c r="O800" s="662">
        <f t="shared" si="445"/>
        <v>0</v>
      </c>
      <c r="P800" s="662">
        <f t="shared" si="445"/>
        <v>0</v>
      </c>
      <c r="Q800" s="662">
        <f t="shared" si="445"/>
        <v>0</v>
      </c>
      <c r="R800" s="662">
        <f t="shared" si="445"/>
        <v>0</v>
      </c>
      <c r="S800" s="662">
        <f t="shared" si="445"/>
        <v>0</v>
      </c>
      <c r="T800" s="662">
        <f t="shared" si="445"/>
        <v>0</v>
      </c>
      <c r="U800" s="662">
        <f t="shared" si="445"/>
        <v>0</v>
      </c>
      <c r="V800" s="662">
        <f t="shared" si="445"/>
        <v>0</v>
      </c>
      <c r="W800" s="662">
        <f t="shared" si="445"/>
        <v>0</v>
      </c>
      <c r="X800" s="662">
        <f t="shared" si="445"/>
        <v>0</v>
      </c>
      <c r="Y800" s="662">
        <f t="shared" si="445"/>
        <v>0</v>
      </c>
      <c r="Z800" s="662">
        <f t="shared" si="445"/>
        <v>0</v>
      </c>
      <c r="AA800" s="662">
        <f t="shared" si="445"/>
        <v>0</v>
      </c>
      <c r="AB800" s="662">
        <f t="shared" si="445"/>
        <v>0</v>
      </c>
      <c r="AC800" s="662">
        <f t="shared" si="445"/>
        <v>0</v>
      </c>
      <c r="AD800" s="662">
        <f t="shared" si="445"/>
        <v>0</v>
      </c>
      <c r="AE800" s="662">
        <f t="shared" si="445"/>
        <v>0</v>
      </c>
      <c r="AF800" s="662">
        <f t="shared" si="445"/>
        <v>0</v>
      </c>
      <c r="AG800" s="662">
        <f t="shared" si="445"/>
        <v>0</v>
      </c>
      <c r="AH800" s="662">
        <f t="shared" si="445"/>
        <v>0</v>
      </c>
      <c r="AI800" s="662">
        <f t="shared" si="445"/>
        <v>0</v>
      </c>
      <c r="AJ800" s="662">
        <f t="shared" si="445"/>
        <v>0</v>
      </c>
      <c r="AK800" s="662">
        <f t="shared" si="445"/>
        <v>0</v>
      </c>
      <c r="AL800" s="662">
        <f t="shared" si="445"/>
        <v>0</v>
      </c>
      <c r="AM800" s="662">
        <f t="shared" si="445"/>
        <v>0</v>
      </c>
      <c r="AN800" s="662">
        <f t="shared" si="445"/>
        <v>0</v>
      </c>
      <c r="AO800" s="662">
        <f t="shared" si="445"/>
        <v>0</v>
      </c>
      <c r="AP800" s="662">
        <f t="shared" si="445"/>
        <v>0</v>
      </c>
      <c r="AQ800" s="662">
        <f t="shared" si="445"/>
        <v>0</v>
      </c>
      <c r="AR800" s="662">
        <f t="shared" si="445"/>
        <v>0</v>
      </c>
      <c r="AS800" s="663">
        <f>SUM(E800:AR800)</f>
        <v>0</v>
      </c>
    </row>
    <row r="801" spans="2:45" hidden="1" outlineLevel="1">
      <c r="B801" s="161"/>
      <c r="C801" s="81">
        <v>1</v>
      </c>
      <c r="D801" s="191" cm="1">
        <f t="array" ref="D801:D840">TRANSPOSE(E736:AR736)</f>
        <v>0</v>
      </c>
      <c r="E801" s="382">
        <f t="shared" ref="E801:AR801" si="446">$D801*E51/1000*E$5</f>
        <v>0</v>
      </c>
      <c r="F801" s="382">
        <f t="shared" si="446"/>
        <v>0</v>
      </c>
      <c r="G801" s="382">
        <f t="shared" si="446"/>
        <v>0</v>
      </c>
      <c r="H801" s="382">
        <f t="shared" si="446"/>
        <v>0</v>
      </c>
      <c r="I801" s="382">
        <f t="shared" si="446"/>
        <v>0</v>
      </c>
      <c r="J801" s="382">
        <f t="shared" si="446"/>
        <v>0</v>
      </c>
      <c r="K801" s="382">
        <f t="shared" si="446"/>
        <v>0</v>
      </c>
      <c r="L801" s="382">
        <f t="shared" si="446"/>
        <v>0</v>
      </c>
      <c r="M801" s="382">
        <f t="shared" si="446"/>
        <v>0</v>
      </c>
      <c r="N801" s="382">
        <f t="shared" si="446"/>
        <v>0</v>
      </c>
      <c r="O801" s="382">
        <f t="shared" si="446"/>
        <v>0</v>
      </c>
      <c r="P801" s="382">
        <f t="shared" si="446"/>
        <v>0</v>
      </c>
      <c r="Q801" s="382">
        <f t="shared" si="446"/>
        <v>0</v>
      </c>
      <c r="R801" s="382">
        <f t="shared" si="446"/>
        <v>0</v>
      </c>
      <c r="S801" s="382">
        <f t="shared" si="446"/>
        <v>0</v>
      </c>
      <c r="T801" s="382">
        <f t="shared" si="446"/>
        <v>0</v>
      </c>
      <c r="U801" s="382">
        <f t="shared" si="446"/>
        <v>0</v>
      </c>
      <c r="V801" s="382">
        <f t="shared" si="446"/>
        <v>0</v>
      </c>
      <c r="W801" s="382">
        <f t="shared" si="446"/>
        <v>0</v>
      </c>
      <c r="X801" s="382">
        <f t="shared" si="446"/>
        <v>0</v>
      </c>
      <c r="Y801" s="382">
        <f t="shared" si="446"/>
        <v>0</v>
      </c>
      <c r="Z801" s="382">
        <f t="shared" si="446"/>
        <v>0</v>
      </c>
      <c r="AA801" s="382">
        <f t="shared" si="446"/>
        <v>0</v>
      </c>
      <c r="AB801" s="382">
        <f t="shared" si="446"/>
        <v>0</v>
      </c>
      <c r="AC801" s="382">
        <f t="shared" si="446"/>
        <v>0</v>
      </c>
      <c r="AD801" s="382">
        <f t="shared" si="446"/>
        <v>0</v>
      </c>
      <c r="AE801" s="382">
        <f t="shared" si="446"/>
        <v>0</v>
      </c>
      <c r="AF801" s="382">
        <f t="shared" si="446"/>
        <v>0</v>
      </c>
      <c r="AG801" s="382">
        <f t="shared" si="446"/>
        <v>0</v>
      </c>
      <c r="AH801" s="382">
        <f t="shared" si="446"/>
        <v>0</v>
      </c>
      <c r="AI801" s="382">
        <f t="shared" si="446"/>
        <v>0</v>
      </c>
      <c r="AJ801" s="382">
        <f t="shared" si="446"/>
        <v>0</v>
      </c>
      <c r="AK801" s="382">
        <f t="shared" si="446"/>
        <v>0</v>
      </c>
      <c r="AL801" s="382">
        <f t="shared" si="446"/>
        <v>0</v>
      </c>
      <c r="AM801" s="382">
        <f t="shared" si="446"/>
        <v>0</v>
      </c>
      <c r="AN801" s="382">
        <f t="shared" si="446"/>
        <v>0</v>
      </c>
      <c r="AO801" s="382">
        <f t="shared" si="446"/>
        <v>0</v>
      </c>
      <c r="AP801" s="382">
        <f t="shared" si="446"/>
        <v>0</v>
      </c>
      <c r="AQ801" s="382">
        <f t="shared" si="446"/>
        <v>0</v>
      </c>
      <c r="AR801" s="382">
        <f t="shared" si="446"/>
        <v>0</v>
      </c>
      <c r="AS801" s="652">
        <f>SUM(E801:AR801)</f>
        <v>0</v>
      </c>
    </row>
    <row r="802" spans="2:45" hidden="1" outlineLevel="1">
      <c r="B802" s="161"/>
      <c r="C802" s="81">
        <f>C801+1</f>
        <v>2</v>
      </c>
      <c r="D802" s="191">
        <v>0</v>
      </c>
      <c r="E802" s="382">
        <f t="shared" ref="E802:AR802" si="447">$D802*E52/1000*E$5</f>
        <v>0</v>
      </c>
      <c r="F802" s="382">
        <f t="shared" si="447"/>
        <v>0</v>
      </c>
      <c r="G802" s="382">
        <f t="shared" si="447"/>
        <v>0</v>
      </c>
      <c r="H802" s="382">
        <f t="shared" si="447"/>
        <v>0</v>
      </c>
      <c r="I802" s="382">
        <f t="shared" si="447"/>
        <v>0</v>
      </c>
      <c r="J802" s="382">
        <f t="shared" si="447"/>
        <v>0</v>
      </c>
      <c r="K802" s="382">
        <f t="shared" si="447"/>
        <v>0</v>
      </c>
      <c r="L802" s="382">
        <f t="shared" si="447"/>
        <v>0</v>
      </c>
      <c r="M802" s="382">
        <f t="shared" si="447"/>
        <v>0</v>
      </c>
      <c r="N802" s="382">
        <f t="shared" si="447"/>
        <v>0</v>
      </c>
      <c r="O802" s="382">
        <f t="shared" si="447"/>
        <v>0</v>
      </c>
      <c r="P802" s="382">
        <f t="shared" si="447"/>
        <v>0</v>
      </c>
      <c r="Q802" s="382">
        <f t="shared" si="447"/>
        <v>0</v>
      </c>
      <c r="R802" s="382">
        <f t="shared" si="447"/>
        <v>0</v>
      </c>
      <c r="S802" s="382">
        <f t="shared" si="447"/>
        <v>0</v>
      </c>
      <c r="T802" s="382">
        <f t="shared" si="447"/>
        <v>0</v>
      </c>
      <c r="U802" s="382">
        <f t="shared" si="447"/>
        <v>0</v>
      </c>
      <c r="V802" s="382">
        <f t="shared" si="447"/>
        <v>0</v>
      </c>
      <c r="W802" s="382">
        <f t="shared" si="447"/>
        <v>0</v>
      </c>
      <c r="X802" s="382">
        <f t="shared" si="447"/>
        <v>0</v>
      </c>
      <c r="Y802" s="382">
        <f t="shared" si="447"/>
        <v>0</v>
      </c>
      <c r="Z802" s="382">
        <f t="shared" si="447"/>
        <v>0</v>
      </c>
      <c r="AA802" s="382">
        <f t="shared" si="447"/>
        <v>0</v>
      </c>
      <c r="AB802" s="382">
        <f t="shared" si="447"/>
        <v>0</v>
      </c>
      <c r="AC802" s="382">
        <f t="shared" si="447"/>
        <v>0</v>
      </c>
      <c r="AD802" s="382">
        <f t="shared" si="447"/>
        <v>0</v>
      </c>
      <c r="AE802" s="382">
        <f t="shared" si="447"/>
        <v>0</v>
      </c>
      <c r="AF802" s="382">
        <f t="shared" si="447"/>
        <v>0</v>
      </c>
      <c r="AG802" s="382">
        <f t="shared" si="447"/>
        <v>0</v>
      </c>
      <c r="AH802" s="382">
        <f t="shared" si="447"/>
        <v>0</v>
      </c>
      <c r="AI802" s="382">
        <f t="shared" si="447"/>
        <v>0</v>
      </c>
      <c r="AJ802" s="382">
        <f t="shared" si="447"/>
        <v>0</v>
      </c>
      <c r="AK802" s="382">
        <f t="shared" si="447"/>
        <v>0</v>
      </c>
      <c r="AL802" s="382">
        <f t="shared" si="447"/>
        <v>0</v>
      </c>
      <c r="AM802" s="382">
        <f t="shared" si="447"/>
        <v>0</v>
      </c>
      <c r="AN802" s="382">
        <f t="shared" si="447"/>
        <v>0</v>
      </c>
      <c r="AO802" s="382">
        <f t="shared" si="447"/>
        <v>0</v>
      </c>
      <c r="AP802" s="382">
        <f t="shared" si="447"/>
        <v>0</v>
      </c>
      <c r="AQ802" s="382">
        <f t="shared" si="447"/>
        <v>0</v>
      </c>
      <c r="AR802" s="382">
        <f t="shared" si="447"/>
        <v>0</v>
      </c>
      <c r="AS802" s="652">
        <f t="shared" ref="AS802:AS840" si="448">SUM(E802:AR802)</f>
        <v>0</v>
      </c>
    </row>
    <row r="803" spans="2:45" hidden="1" outlineLevel="1">
      <c r="B803" s="161"/>
      <c r="C803" s="81">
        <f t="shared" ref="C803:C840" si="449">C802+1</f>
        <v>3</v>
      </c>
      <c r="D803" s="191">
        <v>0</v>
      </c>
      <c r="E803" s="382">
        <f t="shared" ref="E803:AR803" si="450">$D803*E53/1000*E$5</f>
        <v>0</v>
      </c>
      <c r="F803" s="382">
        <f t="shared" si="450"/>
        <v>0</v>
      </c>
      <c r="G803" s="382">
        <f t="shared" si="450"/>
        <v>0</v>
      </c>
      <c r="H803" s="382">
        <f t="shared" si="450"/>
        <v>0</v>
      </c>
      <c r="I803" s="382">
        <f t="shared" si="450"/>
        <v>0</v>
      </c>
      <c r="J803" s="382">
        <f t="shared" si="450"/>
        <v>0</v>
      </c>
      <c r="K803" s="382">
        <f t="shared" si="450"/>
        <v>0</v>
      </c>
      <c r="L803" s="382">
        <f t="shared" si="450"/>
        <v>0</v>
      </c>
      <c r="M803" s="382">
        <f t="shared" si="450"/>
        <v>0</v>
      </c>
      <c r="N803" s="382">
        <f t="shared" si="450"/>
        <v>0</v>
      </c>
      <c r="O803" s="382">
        <f t="shared" si="450"/>
        <v>0</v>
      </c>
      <c r="P803" s="382">
        <f t="shared" si="450"/>
        <v>0</v>
      </c>
      <c r="Q803" s="382">
        <f t="shared" si="450"/>
        <v>0</v>
      </c>
      <c r="R803" s="382">
        <f t="shared" si="450"/>
        <v>0</v>
      </c>
      <c r="S803" s="382">
        <f t="shared" si="450"/>
        <v>0</v>
      </c>
      <c r="T803" s="382">
        <f t="shared" si="450"/>
        <v>0</v>
      </c>
      <c r="U803" s="382">
        <f t="shared" si="450"/>
        <v>0</v>
      </c>
      <c r="V803" s="382">
        <f t="shared" si="450"/>
        <v>0</v>
      </c>
      <c r="W803" s="382">
        <f t="shared" si="450"/>
        <v>0</v>
      </c>
      <c r="X803" s="382">
        <f t="shared" si="450"/>
        <v>0</v>
      </c>
      <c r="Y803" s="382">
        <f t="shared" si="450"/>
        <v>0</v>
      </c>
      <c r="Z803" s="382">
        <f t="shared" si="450"/>
        <v>0</v>
      </c>
      <c r="AA803" s="382">
        <f t="shared" si="450"/>
        <v>0</v>
      </c>
      <c r="AB803" s="382">
        <f t="shared" si="450"/>
        <v>0</v>
      </c>
      <c r="AC803" s="382">
        <f t="shared" si="450"/>
        <v>0</v>
      </c>
      <c r="AD803" s="382">
        <f t="shared" si="450"/>
        <v>0</v>
      </c>
      <c r="AE803" s="382">
        <f t="shared" si="450"/>
        <v>0</v>
      </c>
      <c r="AF803" s="382">
        <f t="shared" si="450"/>
        <v>0</v>
      </c>
      <c r="AG803" s="382">
        <f t="shared" si="450"/>
        <v>0</v>
      </c>
      <c r="AH803" s="382">
        <f t="shared" si="450"/>
        <v>0</v>
      </c>
      <c r="AI803" s="382">
        <f t="shared" si="450"/>
        <v>0</v>
      </c>
      <c r="AJ803" s="382">
        <f t="shared" si="450"/>
        <v>0</v>
      </c>
      <c r="AK803" s="382">
        <f t="shared" si="450"/>
        <v>0</v>
      </c>
      <c r="AL803" s="382">
        <f t="shared" si="450"/>
        <v>0</v>
      </c>
      <c r="AM803" s="382">
        <f t="shared" si="450"/>
        <v>0</v>
      </c>
      <c r="AN803" s="382">
        <f t="shared" si="450"/>
        <v>0</v>
      </c>
      <c r="AO803" s="382">
        <f t="shared" si="450"/>
        <v>0</v>
      </c>
      <c r="AP803" s="382">
        <f t="shared" si="450"/>
        <v>0</v>
      </c>
      <c r="AQ803" s="382">
        <f t="shared" si="450"/>
        <v>0</v>
      </c>
      <c r="AR803" s="382">
        <f t="shared" si="450"/>
        <v>0</v>
      </c>
      <c r="AS803" s="652">
        <f t="shared" si="448"/>
        <v>0</v>
      </c>
    </row>
    <row r="804" spans="2:45" hidden="1" outlineLevel="1">
      <c r="B804" s="161"/>
      <c r="C804" s="81">
        <f t="shared" si="449"/>
        <v>4</v>
      </c>
      <c r="D804" s="191">
        <v>0</v>
      </c>
      <c r="E804" s="382">
        <f t="shared" ref="E804:AR804" si="451">$D804*E54/1000*E$5</f>
        <v>0</v>
      </c>
      <c r="F804" s="382">
        <f t="shared" si="451"/>
        <v>0</v>
      </c>
      <c r="G804" s="382">
        <f t="shared" si="451"/>
        <v>0</v>
      </c>
      <c r="H804" s="382">
        <f t="shared" si="451"/>
        <v>0</v>
      </c>
      <c r="I804" s="382">
        <f t="shared" si="451"/>
        <v>0</v>
      </c>
      <c r="J804" s="382">
        <f t="shared" si="451"/>
        <v>0</v>
      </c>
      <c r="K804" s="382">
        <f t="shared" si="451"/>
        <v>0</v>
      </c>
      <c r="L804" s="382">
        <f t="shared" si="451"/>
        <v>0</v>
      </c>
      <c r="M804" s="382">
        <f t="shared" si="451"/>
        <v>0</v>
      </c>
      <c r="N804" s="382">
        <f t="shared" si="451"/>
        <v>0</v>
      </c>
      <c r="O804" s="382">
        <f t="shared" si="451"/>
        <v>0</v>
      </c>
      <c r="P804" s="382">
        <f t="shared" si="451"/>
        <v>0</v>
      </c>
      <c r="Q804" s="382">
        <f t="shared" si="451"/>
        <v>0</v>
      </c>
      <c r="R804" s="382">
        <f t="shared" si="451"/>
        <v>0</v>
      </c>
      <c r="S804" s="382">
        <f t="shared" si="451"/>
        <v>0</v>
      </c>
      <c r="T804" s="382">
        <f t="shared" si="451"/>
        <v>0</v>
      </c>
      <c r="U804" s="382">
        <f t="shared" si="451"/>
        <v>0</v>
      </c>
      <c r="V804" s="382">
        <f t="shared" si="451"/>
        <v>0</v>
      </c>
      <c r="W804" s="382">
        <f t="shared" si="451"/>
        <v>0</v>
      </c>
      <c r="X804" s="382">
        <f t="shared" si="451"/>
        <v>0</v>
      </c>
      <c r="Y804" s="382">
        <f t="shared" si="451"/>
        <v>0</v>
      </c>
      <c r="Z804" s="382">
        <f t="shared" si="451"/>
        <v>0</v>
      </c>
      <c r="AA804" s="382">
        <f t="shared" si="451"/>
        <v>0</v>
      </c>
      <c r="AB804" s="382">
        <f t="shared" si="451"/>
        <v>0</v>
      </c>
      <c r="AC804" s="382">
        <f t="shared" si="451"/>
        <v>0</v>
      </c>
      <c r="AD804" s="382">
        <f t="shared" si="451"/>
        <v>0</v>
      </c>
      <c r="AE804" s="382">
        <f t="shared" si="451"/>
        <v>0</v>
      </c>
      <c r="AF804" s="382">
        <f t="shared" si="451"/>
        <v>0</v>
      </c>
      <c r="AG804" s="382">
        <f t="shared" si="451"/>
        <v>0</v>
      </c>
      <c r="AH804" s="382">
        <f t="shared" si="451"/>
        <v>0</v>
      </c>
      <c r="AI804" s="382">
        <f t="shared" si="451"/>
        <v>0</v>
      </c>
      <c r="AJ804" s="382">
        <f t="shared" si="451"/>
        <v>0</v>
      </c>
      <c r="AK804" s="382">
        <f t="shared" si="451"/>
        <v>0</v>
      </c>
      <c r="AL804" s="382">
        <f t="shared" si="451"/>
        <v>0</v>
      </c>
      <c r="AM804" s="382">
        <f t="shared" si="451"/>
        <v>0</v>
      </c>
      <c r="AN804" s="382">
        <f t="shared" si="451"/>
        <v>0</v>
      </c>
      <c r="AO804" s="382">
        <f t="shared" si="451"/>
        <v>0</v>
      </c>
      <c r="AP804" s="382">
        <f t="shared" si="451"/>
        <v>0</v>
      </c>
      <c r="AQ804" s="382">
        <f t="shared" si="451"/>
        <v>0</v>
      </c>
      <c r="AR804" s="382">
        <f t="shared" si="451"/>
        <v>0</v>
      </c>
      <c r="AS804" s="652">
        <f t="shared" si="448"/>
        <v>0</v>
      </c>
    </row>
    <row r="805" spans="2:45" hidden="1" outlineLevel="1">
      <c r="B805" s="161"/>
      <c r="C805" s="81">
        <f t="shared" si="449"/>
        <v>5</v>
      </c>
      <c r="D805" s="191">
        <v>0</v>
      </c>
      <c r="E805" s="382">
        <f t="shared" ref="E805:AR805" si="452">$D805*E55/1000*E$5</f>
        <v>0</v>
      </c>
      <c r="F805" s="382">
        <f t="shared" si="452"/>
        <v>0</v>
      </c>
      <c r="G805" s="382">
        <f t="shared" si="452"/>
        <v>0</v>
      </c>
      <c r="H805" s="382">
        <f t="shared" si="452"/>
        <v>0</v>
      </c>
      <c r="I805" s="382">
        <f t="shared" si="452"/>
        <v>0</v>
      </c>
      <c r="J805" s="382">
        <f t="shared" si="452"/>
        <v>0</v>
      </c>
      <c r="K805" s="382">
        <f t="shared" si="452"/>
        <v>0</v>
      </c>
      <c r="L805" s="382">
        <f t="shared" si="452"/>
        <v>0</v>
      </c>
      <c r="M805" s="382">
        <f t="shared" si="452"/>
        <v>0</v>
      </c>
      <c r="N805" s="382">
        <f t="shared" si="452"/>
        <v>0</v>
      </c>
      <c r="O805" s="382">
        <f t="shared" si="452"/>
        <v>0</v>
      </c>
      <c r="P805" s="382">
        <f t="shared" si="452"/>
        <v>0</v>
      </c>
      <c r="Q805" s="382">
        <f t="shared" si="452"/>
        <v>0</v>
      </c>
      <c r="R805" s="382">
        <f t="shared" si="452"/>
        <v>0</v>
      </c>
      <c r="S805" s="382">
        <f t="shared" si="452"/>
        <v>0</v>
      </c>
      <c r="T805" s="382">
        <f t="shared" si="452"/>
        <v>0</v>
      </c>
      <c r="U805" s="382">
        <f t="shared" si="452"/>
        <v>0</v>
      </c>
      <c r="V805" s="382">
        <f t="shared" si="452"/>
        <v>0</v>
      </c>
      <c r="W805" s="382">
        <f t="shared" si="452"/>
        <v>0</v>
      </c>
      <c r="X805" s="382">
        <f t="shared" si="452"/>
        <v>0</v>
      </c>
      <c r="Y805" s="382">
        <f t="shared" si="452"/>
        <v>0</v>
      </c>
      <c r="Z805" s="382">
        <f t="shared" si="452"/>
        <v>0</v>
      </c>
      <c r="AA805" s="382">
        <f t="shared" si="452"/>
        <v>0</v>
      </c>
      <c r="AB805" s="382">
        <f t="shared" si="452"/>
        <v>0</v>
      </c>
      <c r="AC805" s="382">
        <f t="shared" si="452"/>
        <v>0</v>
      </c>
      <c r="AD805" s="382">
        <f t="shared" si="452"/>
        <v>0</v>
      </c>
      <c r="AE805" s="382">
        <f t="shared" si="452"/>
        <v>0</v>
      </c>
      <c r="AF805" s="382">
        <f t="shared" si="452"/>
        <v>0</v>
      </c>
      <c r="AG805" s="382">
        <f t="shared" si="452"/>
        <v>0</v>
      </c>
      <c r="AH805" s="382">
        <f t="shared" si="452"/>
        <v>0</v>
      </c>
      <c r="AI805" s="382">
        <f t="shared" si="452"/>
        <v>0</v>
      </c>
      <c r="AJ805" s="382">
        <f t="shared" si="452"/>
        <v>0</v>
      </c>
      <c r="AK805" s="382">
        <f t="shared" si="452"/>
        <v>0</v>
      </c>
      <c r="AL805" s="382">
        <f t="shared" si="452"/>
        <v>0</v>
      </c>
      <c r="AM805" s="382">
        <f t="shared" si="452"/>
        <v>0</v>
      </c>
      <c r="AN805" s="382">
        <f t="shared" si="452"/>
        <v>0</v>
      </c>
      <c r="AO805" s="382">
        <f t="shared" si="452"/>
        <v>0</v>
      </c>
      <c r="AP805" s="382">
        <f t="shared" si="452"/>
        <v>0</v>
      </c>
      <c r="AQ805" s="382">
        <f t="shared" si="452"/>
        <v>0</v>
      </c>
      <c r="AR805" s="382">
        <f t="shared" si="452"/>
        <v>0</v>
      </c>
      <c r="AS805" s="652">
        <f t="shared" si="448"/>
        <v>0</v>
      </c>
    </row>
    <row r="806" spans="2:45" hidden="1" outlineLevel="1">
      <c r="B806" s="161"/>
      <c r="C806" s="81">
        <f t="shared" si="449"/>
        <v>6</v>
      </c>
      <c r="D806" s="191">
        <v>0</v>
      </c>
      <c r="E806" s="382">
        <f t="shared" ref="E806:AR806" si="453">$D806*E56/1000*E$5</f>
        <v>0</v>
      </c>
      <c r="F806" s="382">
        <f t="shared" si="453"/>
        <v>0</v>
      </c>
      <c r="G806" s="382">
        <f t="shared" si="453"/>
        <v>0</v>
      </c>
      <c r="H806" s="382">
        <f t="shared" si="453"/>
        <v>0</v>
      </c>
      <c r="I806" s="382">
        <f t="shared" si="453"/>
        <v>0</v>
      </c>
      <c r="J806" s="382">
        <f t="shared" si="453"/>
        <v>0</v>
      </c>
      <c r="K806" s="382">
        <f t="shared" si="453"/>
        <v>0</v>
      </c>
      <c r="L806" s="382">
        <f t="shared" si="453"/>
        <v>0</v>
      </c>
      <c r="M806" s="382">
        <f t="shared" si="453"/>
        <v>0</v>
      </c>
      <c r="N806" s="382">
        <f t="shared" si="453"/>
        <v>0</v>
      </c>
      <c r="O806" s="382">
        <f t="shared" si="453"/>
        <v>0</v>
      </c>
      <c r="P806" s="382">
        <f t="shared" si="453"/>
        <v>0</v>
      </c>
      <c r="Q806" s="382">
        <f t="shared" si="453"/>
        <v>0</v>
      </c>
      <c r="R806" s="382">
        <f t="shared" si="453"/>
        <v>0</v>
      </c>
      <c r="S806" s="382">
        <f t="shared" si="453"/>
        <v>0</v>
      </c>
      <c r="T806" s="382">
        <f t="shared" si="453"/>
        <v>0</v>
      </c>
      <c r="U806" s="382">
        <f t="shared" si="453"/>
        <v>0</v>
      </c>
      <c r="V806" s="382">
        <f t="shared" si="453"/>
        <v>0</v>
      </c>
      <c r="W806" s="382">
        <f t="shared" si="453"/>
        <v>0</v>
      </c>
      <c r="X806" s="382">
        <f t="shared" si="453"/>
        <v>0</v>
      </c>
      <c r="Y806" s="382">
        <f t="shared" si="453"/>
        <v>0</v>
      </c>
      <c r="Z806" s="382">
        <f t="shared" si="453"/>
        <v>0</v>
      </c>
      <c r="AA806" s="382">
        <f t="shared" si="453"/>
        <v>0</v>
      </c>
      <c r="AB806" s="382">
        <f t="shared" si="453"/>
        <v>0</v>
      </c>
      <c r="AC806" s="382">
        <f t="shared" si="453"/>
        <v>0</v>
      </c>
      <c r="AD806" s="382">
        <f t="shared" si="453"/>
        <v>0</v>
      </c>
      <c r="AE806" s="382">
        <f t="shared" si="453"/>
        <v>0</v>
      </c>
      <c r="AF806" s="382">
        <f t="shared" si="453"/>
        <v>0</v>
      </c>
      <c r="AG806" s="382">
        <f t="shared" si="453"/>
        <v>0</v>
      </c>
      <c r="AH806" s="382">
        <f t="shared" si="453"/>
        <v>0</v>
      </c>
      <c r="AI806" s="382">
        <f t="shared" si="453"/>
        <v>0</v>
      </c>
      <c r="AJ806" s="382">
        <f t="shared" si="453"/>
        <v>0</v>
      </c>
      <c r="AK806" s="382">
        <f t="shared" si="453"/>
        <v>0</v>
      </c>
      <c r="AL806" s="382">
        <f t="shared" si="453"/>
        <v>0</v>
      </c>
      <c r="AM806" s="382">
        <f t="shared" si="453"/>
        <v>0</v>
      </c>
      <c r="AN806" s="382">
        <f t="shared" si="453"/>
        <v>0</v>
      </c>
      <c r="AO806" s="382">
        <f t="shared" si="453"/>
        <v>0</v>
      </c>
      <c r="AP806" s="382">
        <f t="shared" si="453"/>
        <v>0</v>
      </c>
      <c r="AQ806" s="382">
        <f t="shared" si="453"/>
        <v>0</v>
      </c>
      <c r="AR806" s="382">
        <f t="shared" si="453"/>
        <v>0</v>
      </c>
      <c r="AS806" s="652">
        <f t="shared" si="448"/>
        <v>0</v>
      </c>
    </row>
    <row r="807" spans="2:45" hidden="1" outlineLevel="1">
      <c r="B807" s="161"/>
      <c r="C807" s="81">
        <f t="shared" si="449"/>
        <v>7</v>
      </c>
      <c r="D807" s="191">
        <v>0</v>
      </c>
      <c r="E807" s="382">
        <f t="shared" ref="E807:AR807" si="454">$D807*E57/1000*E$5</f>
        <v>0</v>
      </c>
      <c r="F807" s="382">
        <f t="shared" si="454"/>
        <v>0</v>
      </c>
      <c r="G807" s="382">
        <f t="shared" si="454"/>
        <v>0</v>
      </c>
      <c r="H807" s="382">
        <f t="shared" si="454"/>
        <v>0</v>
      </c>
      <c r="I807" s="382">
        <f t="shared" si="454"/>
        <v>0</v>
      </c>
      <c r="J807" s="382">
        <f t="shared" si="454"/>
        <v>0</v>
      </c>
      <c r="K807" s="382">
        <f t="shared" si="454"/>
        <v>0</v>
      </c>
      <c r="L807" s="382">
        <f t="shared" si="454"/>
        <v>0</v>
      </c>
      <c r="M807" s="382">
        <f t="shared" si="454"/>
        <v>0</v>
      </c>
      <c r="N807" s="382">
        <f t="shared" si="454"/>
        <v>0</v>
      </c>
      <c r="O807" s="382">
        <f t="shared" si="454"/>
        <v>0</v>
      </c>
      <c r="P807" s="382">
        <f t="shared" si="454"/>
        <v>0</v>
      </c>
      <c r="Q807" s="382">
        <f t="shared" si="454"/>
        <v>0</v>
      </c>
      <c r="R807" s="382">
        <f t="shared" si="454"/>
        <v>0</v>
      </c>
      <c r="S807" s="382">
        <f t="shared" si="454"/>
        <v>0</v>
      </c>
      <c r="T807" s="382">
        <f t="shared" si="454"/>
        <v>0</v>
      </c>
      <c r="U807" s="382">
        <f t="shared" si="454"/>
        <v>0</v>
      </c>
      <c r="V807" s="382">
        <f t="shared" si="454"/>
        <v>0</v>
      </c>
      <c r="W807" s="382">
        <f t="shared" si="454"/>
        <v>0</v>
      </c>
      <c r="X807" s="382">
        <f t="shared" si="454"/>
        <v>0</v>
      </c>
      <c r="Y807" s="382">
        <f t="shared" si="454"/>
        <v>0</v>
      </c>
      <c r="Z807" s="382">
        <f t="shared" si="454"/>
        <v>0</v>
      </c>
      <c r="AA807" s="382">
        <f t="shared" si="454"/>
        <v>0</v>
      </c>
      <c r="AB807" s="382">
        <f t="shared" si="454"/>
        <v>0</v>
      </c>
      <c r="AC807" s="382">
        <f t="shared" si="454"/>
        <v>0</v>
      </c>
      <c r="AD807" s="382">
        <f t="shared" si="454"/>
        <v>0</v>
      </c>
      <c r="AE807" s="382">
        <f t="shared" si="454"/>
        <v>0</v>
      </c>
      <c r="AF807" s="382">
        <f t="shared" si="454"/>
        <v>0</v>
      </c>
      <c r="AG807" s="382">
        <f t="shared" si="454"/>
        <v>0</v>
      </c>
      <c r="AH807" s="382">
        <f t="shared" si="454"/>
        <v>0</v>
      </c>
      <c r="AI807" s="382">
        <f t="shared" si="454"/>
        <v>0</v>
      </c>
      <c r="AJ807" s="382">
        <f t="shared" si="454"/>
        <v>0</v>
      </c>
      <c r="AK807" s="382">
        <f t="shared" si="454"/>
        <v>0</v>
      </c>
      <c r="AL807" s="382">
        <f t="shared" si="454"/>
        <v>0</v>
      </c>
      <c r="AM807" s="382">
        <f t="shared" si="454"/>
        <v>0</v>
      </c>
      <c r="AN807" s="382">
        <f t="shared" si="454"/>
        <v>0</v>
      </c>
      <c r="AO807" s="382">
        <f t="shared" si="454"/>
        <v>0</v>
      </c>
      <c r="AP807" s="382">
        <f t="shared" si="454"/>
        <v>0</v>
      </c>
      <c r="AQ807" s="382">
        <f t="shared" si="454"/>
        <v>0</v>
      </c>
      <c r="AR807" s="382">
        <f t="shared" si="454"/>
        <v>0</v>
      </c>
      <c r="AS807" s="652">
        <f t="shared" si="448"/>
        <v>0</v>
      </c>
    </row>
    <row r="808" spans="2:45" hidden="1" outlineLevel="1">
      <c r="B808" s="161"/>
      <c r="C808" s="81">
        <f t="shared" si="449"/>
        <v>8</v>
      </c>
      <c r="D808" s="191">
        <v>0</v>
      </c>
      <c r="E808" s="382">
        <f t="shared" ref="E808:AR808" si="455">$D808*E58/1000*E$5</f>
        <v>0</v>
      </c>
      <c r="F808" s="382">
        <f t="shared" si="455"/>
        <v>0</v>
      </c>
      <c r="G808" s="382">
        <f t="shared" si="455"/>
        <v>0</v>
      </c>
      <c r="H808" s="382">
        <f t="shared" si="455"/>
        <v>0</v>
      </c>
      <c r="I808" s="382">
        <f t="shared" si="455"/>
        <v>0</v>
      </c>
      <c r="J808" s="382">
        <f t="shared" si="455"/>
        <v>0</v>
      </c>
      <c r="K808" s="382">
        <f t="shared" si="455"/>
        <v>0</v>
      </c>
      <c r="L808" s="382">
        <f t="shared" si="455"/>
        <v>0</v>
      </c>
      <c r="M808" s="382">
        <f t="shared" si="455"/>
        <v>0</v>
      </c>
      <c r="N808" s="382">
        <f t="shared" si="455"/>
        <v>0</v>
      </c>
      <c r="O808" s="382">
        <f t="shared" si="455"/>
        <v>0</v>
      </c>
      <c r="P808" s="382">
        <f t="shared" si="455"/>
        <v>0</v>
      </c>
      <c r="Q808" s="382">
        <f t="shared" si="455"/>
        <v>0</v>
      </c>
      <c r="R808" s="382">
        <f t="shared" si="455"/>
        <v>0</v>
      </c>
      <c r="S808" s="382">
        <f t="shared" si="455"/>
        <v>0</v>
      </c>
      <c r="T808" s="382">
        <f t="shared" si="455"/>
        <v>0</v>
      </c>
      <c r="U808" s="382">
        <f t="shared" si="455"/>
        <v>0</v>
      </c>
      <c r="V808" s="382">
        <f t="shared" si="455"/>
        <v>0</v>
      </c>
      <c r="W808" s="382">
        <f t="shared" si="455"/>
        <v>0</v>
      </c>
      <c r="X808" s="382">
        <f t="shared" si="455"/>
        <v>0</v>
      </c>
      <c r="Y808" s="382">
        <f t="shared" si="455"/>
        <v>0</v>
      </c>
      <c r="Z808" s="382">
        <f t="shared" si="455"/>
        <v>0</v>
      </c>
      <c r="AA808" s="382">
        <f t="shared" si="455"/>
        <v>0</v>
      </c>
      <c r="AB808" s="382">
        <f t="shared" si="455"/>
        <v>0</v>
      </c>
      <c r="AC808" s="382">
        <f t="shared" si="455"/>
        <v>0</v>
      </c>
      <c r="AD808" s="382">
        <f t="shared" si="455"/>
        <v>0</v>
      </c>
      <c r="AE808" s="382">
        <f t="shared" si="455"/>
        <v>0</v>
      </c>
      <c r="AF808" s="382">
        <f t="shared" si="455"/>
        <v>0</v>
      </c>
      <c r="AG808" s="382">
        <f t="shared" si="455"/>
        <v>0</v>
      </c>
      <c r="AH808" s="382">
        <f t="shared" si="455"/>
        <v>0</v>
      </c>
      <c r="AI808" s="382">
        <f t="shared" si="455"/>
        <v>0</v>
      </c>
      <c r="AJ808" s="382">
        <f t="shared" si="455"/>
        <v>0</v>
      </c>
      <c r="AK808" s="382">
        <f t="shared" si="455"/>
        <v>0</v>
      </c>
      <c r="AL808" s="382">
        <f t="shared" si="455"/>
        <v>0</v>
      </c>
      <c r="AM808" s="382">
        <f t="shared" si="455"/>
        <v>0</v>
      </c>
      <c r="AN808" s="382">
        <f t="shared" si="455"/>
        <v>0</v>
      </c>
      <c r="AO808" s="382">
        <f t="shared" si="455"/>
        <v>0</v>
      </c>
      <c r="AP808" s="382">
        <f t="shared" si="455"/>
        <v>0</v>
      </c>
      <c r="AQ808" s="382">
        <f t="shared" si="455"/>
        <v>0</v>
      </c>
      <c r="AR808" s="382">
        <f t="shared" si="455"/>
        <v>0</v>
      </c>
      <c r="AS808" s="652">
        <f t="shared" si="448"/>
        <v>0</v>
      </c>
    </row>
    <row r="809" spans="2:45" hidden="1" outlineLevel="1">
      <c r="B809" s="161"/>
      <c r="C809" s="81">
        <f t="shared" si="449"/>
        <v>9</v>
      </c>
      <c r="D809" s="191">
        <v>0</v>
      </c>
      <c r="E809" s="382">
        <f t="shared" ref="E809:AR809" si="456">$D809*E59/1000*E$5</f>
        <v>0</v>
      </c>
      <c r="F809" s="382">
        <f t="shared" si="456"/>
        <v>0</v>
      </c>
      <c r="G809" s="382">
        <f t="shared" si="456"/>
        <v>0</v>
      </c>
      <c r="H809" s="382">
        <f t="shared" si="456"/>
        <v>0</v>
      </c>
      <c r="I809" s="382">
        <f t="shared" si="456"/>
        <v>0</v>
      </c>
      <c r="J809" s="382">
        <f t="shared" si="456"/>
        <v>0</v>
      </c>
      <c r="K809" s="382">
        <f t="shared" si="456"/>
        <v>0</v>
      </c>
      <c r="L809" s="382">
        <f t="shared" si="456"/>
        <v>0</v>
      </c>
      <c r="M809" s="382">
        <f t="shared" si="456"/>
        <v>0</v>
      </c>
      <c r="N809" s="382">
        <f t="shared" si="456"/>
        <v>0</v>
      </c>
      <c r="O809" s="382">
        <f t="shared" si="456"/>
        <v>0</v>
      </c>
      <c r="P809" s="382">
        <f t="shared" si="456"/>
        <v>0</v>
      </c>
      <c r="Q809" s="382">
        <f t="shared" si="456"/>
        <v>0</v>
      </c>
      <c r="R809" s="382">
        <f t="shared" si="456"/>
        <v>0</v>
      </c>
      <c r="S809" s="382">
        <f t="shared" si="456"/>
        <v>0</v>
      </c>
      <c r="T809" s="382">
        <f t="shared" si="456"/>
        <v>0</v>
      </c>
      <c r="U809" s="382">
        <f t="shared" si="456"/>
        <v>0</v>
      </c>
      <c r="V809" s="382">
        <f t="shared" si="456"/>
        <v>0</v>
      </c>
      <c r="W809" s="382">
        <f t="shared" si="456"/>
        <v>0</v>
      </c>
      <c r="X809" s="382">
        <f t="shared" si="456"/>
        <v>0</v>
      </c>
      <c r="Y809" s="382">
        <f t="shared" si="456"/>
        <v>0</v>
      </c>
      <c r="Z809" s="382">
        <f t="shared" si="456"/>
        <v>0</v>
      </c>
      <c r="AA809" s="382">
        <f t="shared" si="456"/>
        <v>0</v>
      </c>
      <c r="AB809" s="382">
        <f t="shared" si="456"/>
        <v>0</v>
      </c>
      <c r="AC809" s="382">
        <f t="shared" si="456"/>
        <v>0</v>
      </c>
      <c r="AD809" s="382">
        <f t="shared" si="456"/>
        <v>0</v>
      </c>
      <c r="AE809" s="382">
        <f t="shared" si="456"/>
        <v>0</v>
      </c>
      <c r="AF809" s="382">
        <f t="shared" si="456"/>
        <v>0</v>
      </c>
      <c r="AG809" s="382">
        <f t="shared" si="456"/>
        <v>0</v>
      </c>
      <c r="AH809" s="382">
        <f t="shared" si="456"/>
        <v>0</v>
      </c>
      <c r="AI809" s="382">
        <f t="shared" si="456"/>
        <v>0</v>
      </c>
      <c r="AJ809" s="382">
        <f t="shared" si="456"/>
        <v>0</v>
      </c>
      <c r="AK809" s="382">
        <f t="shared" si="456"/>
        <v>0</v>
      </c>
      <c r="AL809" s="382">
        <f t="shared" si="456"/>
        <v>0</v>
      </c>
      <c r="AM809" s="382">
        <f t="shared" si="456"/>
        <v>0</v>
      </c>
      <c r="AN809" s="382">
        <f t="shared" si="456"/>
        <v>0</v>
      </c>
      <c r="AO809" s="382">
        <f t="shared" si="456"/>
        <v>0</v>
      </c>
      <c r="AP809" s="382">
        <f t="shared" si="456"/>
        <v>0</v>
      </c>
      <c r="AQ809" s="382">
        <f t="shared" si="456"/>
        <v>0</v>
      </c>
      <c r="AR809" s="382">
        <f t="shared" si="456"/>
        <v>0</v>
      </c>
      <c r="AS809" s="652">
        <f t="shared" si="448"/>
        <v>0</v>
      </c>
    </row>
    <row r="810" spans="2:45" hidden="1" outlineLevel="1">
      <c r="B810" s="161"/>
      <c r="C810" s="81">
        <f t="shared" si="449"/>
        <v>10</v>
      </c>
      <c r="D810" s="191">
        <v>0</v>
      </c>
      <c r="E810" s="382">
        <f t="shared" ref="E810:AR810" si="457">$D810*E60/1000*E$5</f>
        <v>0</v>
      </c>
      <c r="F810" s="382">
        <f t="shared" si="457"/>
        <v>0</v>
      </c>
      <c r="G810" s="382">
        <f t="shared" si="457"/>
        <v>0</v>
      </c>
      <c r="H810" s="382">
        <f t="shared" si="457"/>
        <v>0</v>
      </c>
      <c r="I810" s="382">
        <f t="shared" si="457"/>
        <v>0</v>
      </c>
      <c r="J810" s="382">
        <f t="shared" si="457"/>
        <v>0</v>
      </c>
      <c r="K810" s="382">
        <f t="shared" si="457"/>
        <v>0</v>
      </c>
      <c r="L810" s="382">
        <f t="shared" si="457"/>
        <v>0</v>
      </c>
      <c r="M810" s="382">
        <f t="shared" si="457"/>
        <v>0</v>
      </c>
      <c r="N810" s="382">
        <f t="shared" si="457"/>
        <v>0</v>
      </c>
      <c r="O810" s="382">
        <f t="shared" si="457"/>
        <v>0</v>
      </c>
      <c r="P810" s="382">
        <f t="shared" si="457"/>
        <v>0</v>
      </c>
      <c r="Q810" s="382">
        <f t="shared" si="457"/>
        <v>0</v>
      </c>
      <c r="R810" s="382">
        <f t="shared" si="457"/>
        <v>0</v>
      </c>
      <c r="S810" s="382">
        <f t="shared" si="457"/>
        <v>0</v>
      </c>
      <c r="T810" s="382">
        <f t="shared" si="457"/>
        <v>0</v>
      </c>
      <c r="U810" s="382">
        <f t="shared" si="457"/>
        <v>0</v>
      </c>
      <c r="V810" s="382">
        <f t="shared" si="457"/>
        <v>0</v>
      </c>
      <c r="W810" s="382">
        <f t="shared" si="457"/>
        <v>0</v>
      </c>
      <c r="X810" s="382">
        <f t="shared" si="457"/>
        <v>0</v>
      </c>
      <c r="Y810" s="382">
        <f t="shared" si="457"/>
        <v>0</v>
      </c>
      <c r="Z810" s="382">
        <f t="shared" si="457"/>
        <v>0</v>
      </c>
      <c r="AA810" s="382">
        <f t="shared" si="457"/>
        <v>0</v>
      </c>
      <c r="AB810" s="382">
        <f t="shared" si="457"/>
        <v>0</v>
      </c>
      <c r="AC810" s="382">
        <f t="shared" si="457"/>
        <v>0</v>
      </c>
      <c r="AD810" s="382">
        <f t="shared" si="457"/>
        <v>0</v>
      </c>
      <c r="AE810" s="382">
        <f t="shared" si="457"/>
        <v>0</v>
      </c>
      <c r="AF810" s="382">
        <f t="shared" si="457"/>
        <v>0</v>
      </c>
      <c r="AG810" s="382">
        <f t="shared" si="457"/>
        <v>0</v>
      </c>
      <c r="AH810" s="382">
        <f t="shared" si="457"/>
        <v>0</v>
      </c>
      <c r="AI810" s="382">
        <f t="shared" si="457"/>
        <v>0</v>
      </c>
      <c r="AJ810" s="382">
        <f t="shared" si="457"/>
        <v>0</v>
      </c>
      <c r="AK810" s="382">
        <f t="shared" si="457"/>
        <v>0</v>
      </c>
      <c r="AL810" s="382">
        <f t="shared" si="457"/>
        <v>0</v>
      </c>
      <c r="AM810" s="382">
        <f t="shared" si="457"/>
        <v>0</v>
      </c>
      <c r="AN810" s="382">
        <f t="shared" si="457"/>
        <v>0</v>
      </c>
      <c r="AO810" s="382">
        <f t="shared" si="457"/>
        <v>0</v>
      </c>
      <c r="AP810" s="382">
        <f t="shared" si="457"/>
        <v>0</v>
      </c>
      <c r="AQ810" s="382">
        <f t="shared" si="457"/>
        <v>0</v>
      </c>
      <c r="AR810" s="382">
        <f t="shared" si="457"/>
        <v>0</v>
      </c>
      <c r="AS810" s="652">
        <f t="shared" si="448"/>
        <v>0</v>
      </c>
    </row>
    <row r="811" spans="2:45" hidden="1" outlineLevel="1">
      <c r="B811" s="161"/>
      <c r="C811" s="81">
        <f t="shared" si="449"/>
        <v>11</v>
      </c>
      <c r="D811" s="191">
        <v>0</v>
      </c>
      <c r="E811" s="382">
        <f t="shared" ref="E811:AR811" si="458">$D811*E61/1000*E$5</f>
        <v>0</v>
      </c>
      <c r="F811" s="382">
        <f t="shared" si="458"/>
        <v>0</v>
      </c>
      <c r="G811" s="382">
        <f t="shared" si="458"/>
        <v>0</v>
      </c>
      <c r="H811" s="382">
        <f t="shared" si="458"/>
        <v>0</v>
      </c>
      <c r="I811" s="382">
        <f t="shared" si="458"/>
        <v>0</v>
      </c>
      <c r="J811" s="382">
        <f t="shared" si="458"/>
        <v>0</v>
      </c>
      <c r="K811" s="382">
        <f t="shared" si="458"/>
        <v>0</v>
      </c>
      <c r="L811" s="382">
        <f t="shared" si="458"/>
        <v>0</v>
      </c>
      <c r="M811" s="382">
        <f t="shared" si="458"/>
        <v>0</v>
      </c>
      <c r="N811" s="382">
        <f t="shared" si="458"/>
        <v>0</v>
      </c>
      <c r="O811" s="382">
        <f t="shared" si="458"/>
        <v>0</v>
      </c>
      <c r="P811" s="382">
        <f t="shared" si="458"/>
        <v>0</v>
      </c>
      <c r="Q811" s="382">
        <f t="shared" si="458"/>
        <v>0</v>
      </c>
      <c r="R811" s="382">
        <f t="shared" si="458"/>
        <v>0</v>
      </c>
      <c r="S811" s="382">
        <f t="shared" si="458"/>
        <v>0</v>
      </c>
      <c r="T811" s="382">
        <f t="shared" si="458"/>
        <v>0</v>
      </c>
      <c r="U811" s="382">
        <f t="shared" si="458"/>
        <v>0</v>
      </c>
      <c r="V811" s="382">
        <f t="shared" si="458"/>
        <v>0</v>
      </c>
      <c r="W811" s="382">
        <f t="shared" si="458"/>
        <v>0</v>
      </c>
      <c r="X811" s="382">
        <f t="shared" si="458"/>
        <v>0</v>
      </c>
      <c r="Y811" s="382">
        <f t="shared" si="458"/>
        <v>0</v>
      </c>
      <c r="Z811" s="382">
        <f t="shared" si="458"/>
        <v>0</v>
      </c>
      <c r="AA811" s="382">
        <f t="shared" si="458"/>
        <v>0</v>
      </c>
      <c r="AB811" s="382">
        <f t="shared" si="458"/>
        <v>0</v>
      </c>
      <c r="AC811" s="382">
        <f t="shared" si="458"/>
        <v>0</v>
      </c>
      <c r="AD811" s="382">
        <f t="shared" si="458"/>
        <v>0</v>
      </c>
      <c r="AE811" s="382">
        <f t="shared" si="458"/>
        <v>0</v>
      </c>
      <c r="AF811" s="382">
        <f t="shared" si="458"/>
        <v>0</v>
      </c>
      <c r="AG811" s="382">
        <f t="shared" si="458"/>
        <v>0</v>
      </c>
      <c r="AH811" s="382">
        <f t="shared" si="458"/>
        <v>0</v>
      </c>
      <c r="AI811" s="382">
        <f t="shared" si="458"/>
        <v>0</v>
      </c>
      <c r="AJ811" s="382">
        <f t="shared" si="458"/>
        <v>0</v>
      </c>
      <c r="AK811" s="382">
        <f t="shared" si="458"/>
        <v>0</v>
      </c>
      <c r="AL811" s="382">
        <f t="shared" si="458"/>
        <v>0</v>
      </c>
      <c r="AM811" s="382">
        <f t="shared" si="458"/>
        <v>0</v>
      </c>
      <c r="AN811" s="382">
        <f t="shared" si="458"/>
        <v>0</v>
      </c>
      <c r="AO811" s="382">
        <f t="shared" si="458"/>
        <v>0</v>
      </c>
      <c r="AP811" s="382">
        <f t="shared" si="458"/>
        <v>0</v>
      </c>
      <c r="AQ811" s="382">
        <f t="shared" si="458"/>
        <v>0</v>
      </c>
      <c r="AR811" s="382">
        <f t="shared" si="458"/>
        <v>0</v>
      </c>
      <c r="AS811" s="652">
        <f t="shared" si="448"/>
        <v>0</v>
      </c>
    </row>
    <row r="812" spans="2:45" hidden="1" outlineLevel="1">
      <c r="B812" s="161"/>
      <c r="C812" s="81">
        <f t="shared" si="449"/>
        <v>12</v>
      </c>
      <c r="D812" s="191">
        <v>0</v>
      </c>
      <c r="E812" s="382">
        <f t="shared" ref="E812:AR812" si="459">$D812*E62/1000*E$5</f>
        <v>0</v>
      </c>
      <c r="F812" s="382">
        <f t="shared" si="459"/>
        <v>0</v>
      </c>
      <c r="G812" s="382">
        <f t="shared" si="459"/>
        <v>0</v>
      </c>
      <c r="H812" s="382">
        <f t="shared" si="459"/>
        <v>0</v>
      </c>
      <c r="I812" s="382">
        <f t="shared" si="459"/>
        <v>0</v>
      </c>
      <c r="J812" s="382">
        <f t="shared" si="459"/>
        <v>0</v>
      </c>
      <c r="K812" s="382">
        <f t="shared" si="459"/>
        <v>0</v>
      </c>
      <c r="L812" s="382">
        <f t="shared" si="459"/>
        <v>0</v>
      </c>
      <c r="M812" s="382">
        <f t="shared" si="459"/>
        <v>0</v>
      </c>
      <c r="N812" s="382">
        <f t="shared" si="459"/>
        <v>0</v>
      </c>
      <c r="O812" s="382">
        <f t="shared" si="459"/>
        <v>0</v>
      </c>
      <c r="P812" s="382">
        <f t="shared" si="459"/>
        <v>0</v>
      </c>
      <c r="Q812" s="382">
        <f t="shared" si="459"/>
        <v>0</v>
      </c>
      <c r="R812" s="382">
        <f t="shared" si="459"/>
        <v>0</v>
      </c>
      <c r="S812" s="382">
        <f t="shared" si="459"/>
        <v>0</v>
      </c>
      <c r="T812" s="382">
        <f t="shared" si="459"/>
        <v>0</v>
      </c>
      <c r="U812" s="382">
        <f t="shared" si="459"/>
        <v>0</v>
      </c>
      <c r="V812" s="382">
        <f t="shared" si="459"/>
        <v>0</v>
      </c>
      <c r="W812" s="382">
        <f t="shared" si="459"/>
        <v>0</v>
      </c>
      <c r="X812" s="382">
        <f t="shared" si="459"/>
        <v>0</v>
      </c>
      <c r="Y812" s="382">
        <f t="shared" si="459"/>
        <v>0</v>
      </c>
      <c r="Z812" s="382">
        <f t="shared" si="459"/>
        <v>0</v>
      </c>
      <c r="AA812" s="382">
        <f t="shared" si="459"/>
        <v>0</v>
      </c>
      <c r="AB812" s="382">
        <f t="shared" si="459"/>
        <v>0</v>
      </c>
      <c r="AC812" s="382">
        <f t="shared" si="459"/>
        <v>0</v>
      </c>
      <c r="AD812" s="382">
        <f t="shared" si="459"/>
        <v>0</v>
      </c>
      <c r="AE812" s="382">
        <f t="shared" si="459"/>
        <v>0</v>
      </c>
      <c r="AF812" s="382">
        <f t="shared" si="459"/>
        <v>0</v>
      </c>
      <c r="AG812" s="382">
        <f t="shared" si="459"/>
        <v>0</v>
      </c>
      <c r="AH812" s="382">
        <f t="shared" si="459"/>
        <v>0</v>
      </c>
      <c r="AI812" s="382">
        <f t="shared" si="459"/>
        <v>0</v>
      </c>
      <c r="AJ812" s="382">
        <f t="shared" si="459"/>
        <v>0</v>
      </c>
      <c r="AK812" s="382">
        <f t="shared" si="459"/>
        <v>0</v>
      </c>
      <c r="AL812" s="382">
        <f t="shared" si="459"/>
        <v>0</v>
      </c>
      <c r="AM812" s="382">
        <f t="shared" si="459"/>
        <v>0</v>
      </c>
      <c r="AN812" s="382">
        <f t="shared" si="459"/>
        <v>0</v>
      </c>
      <c r="AO812" s="382">
        <f t="shared" si="459"/>
        <v>0</v>
      </c>
      <c r="AP812" s="382">
        <f t="shared" si="459"/>
        <v>0</v>
      </c>
      <c r="AQ812" s="382">
        <f t="shared" si="459"/>
        <v>0</v>
      </c>
      <c r="AR812" s="382">
        <f t="shared" si="459"/>
        <v>0</v>
      </c>
      <c r="AS812" s="652">
        <f t="shared" si="448"/>
        <v>0</v>
      </c>
    </row>
    <row r="813" spans="2:45" hidden="1" outlineLevel="1">
      <c r="B813" s="161"/>
      <c r="C813" s="81">
        <f t="shared" si="449"/>
        <v>13</v>
      </c>
      <c r="D813" s="191">
        <v>0</v>
      </c>
      <c r="E813" s="382">
        <f t="shared" ref="E813:AR813" si="460">$D813*E63/1000*E$5</f>
        <v>0</v>
      </c>
      <c r="F813" s="382">
        <f t="shared" si="460"/>
        <v>0</v>
      </c>
      <c r="G813" s="382">
        <f t="shared" si="460"/>
        <v>0</v>
      </c>
      <c r="H813" s="382">
        <f t="shared" si="460"/>
        <v>0</v>
      </c>
      <c r="I813" s="382">
        <f t="shared" si="460"/>
        <v>0</v>
      </c>
      <c r="J813" s="382">
        <f t="shared" si="460"/>
        <v>0</v>
      </c>
      <c r="K813" s="382">
        <f t="shared" si="460"/>
        <v>0</v>
      </c>
      <c r="L813" s="382">
        <f t="shared" si="460"/>
        <v>0</v>
      </c>
      <c r="M813" s="382">
        <f t="shared" si="460"/>
        <v>0</v>
      </c>
      <c r="N813" s="382">
        <f t="shared" si="460"/>
        <v>0</v>
      </c>
      <c r="O813" s="382">
        <f t="shared" si="460"/>
        <v>0</v>
      </c>
      <c r="P813" s="382">
        <f t="shared" si="460"/>
        <v>0</v>
      </c>
      <c r="Q813" s="382">
        <f t="shared" si="460"/>
        <v>0</v>
      </c>
      <c r="R813" s="382">
        <f t="shared" si="460"/>
        <v>0</v>
      </c>
      <c r="S813" s="382">
        <f t="shared" si="460"/>
        <v>0</v>
      </c>
      <c r="T813" s="382">
        <f t="shared" si="460"/>
        <v>0</v>
      </c>
      <c r="U813" s="382">
        <f t="shared" si="460"/>
        <v>0</v>
      </c>
      <c r="V813" s="382">
        <f t="shared" si="460"/>
        <v>0</v>
      </c>
      <c r="W813" s="382">
        <f t="shared" si="460"/>
        <v>0</v>
      </c>
      <c r="X813" s="382">
        <f t="shared" si="460"/>
        <v>0</v>
      </c>
      <c r="Y813" s="382">
        <f t="shared" si="460"/>
        <v>0</v>
      </c>
      <c r="Z813" s="382">
        <f t="shared" si="460"/>
        <v>0</v>
      </c>
      <c r="AA813" s="382">
        <f t="shared" si="460"/>
        <v>0</v>
      </c>
      <c r="AB813" s="382">
        <f t="shared" si="460"/>
        <v>0</v>
      </c>
      <c r="AC813" s="382">
        <f t="shared" si="460"/>
        <v>0</v>
      </c>
      <c r="AD813" s="382">
        <f t="shared" si="460"/>
        <v>0</v>
      </c>
      <c r="AE813" s="382">
        <f t="shared" si="460"/>
        <v>0</v>
      </c>
      <c r="AF813" s="382">
        <f t="shared" si="460"/>
        <v>0</v>
      </c>
      <c r="AG813" s="382">
        <f t="shared" si="460"/>
        <v>0</v>
      </c>
      <c r="AH813" s="382">
        <f t="shared" si="460"/>
        <v>0</v>
      </c>
      <c r="AI813" s="382">
        <f t="shared" si="460"/>
        <v>0</v>
      </c>
      <c r="AJ813" s="382">
        <f t="shared" si="460"/>
        <v>0</v>
      </c>
      <c r="AK813" s="382">
        <f t="shared" si="460"/>
        <v>0</v>
      </c>
      <c r="AL813" s="382">
        <f t="shared" si="460"/>
        <v>0</v>
      </c>
      <c r="AM813" s="382">
        <f t="shared" si="460"/>
        <v>0</v>
      </c>
      <c r="AN813" s="382">
        <f t="shared" si="460"/>
        <v>0</v>
      </c>
      <c r="AO813" s="382">
        <f t="shared" si="460"/>
        <v>0</v>
      </c>
      <c r="AP813" s="382">
        <f t="shared" si="460"/>
        <v>0</v>
      </c>
      <c r="AQ813" s="382">
        <f t="shared" si="460"/>
        <v>0</v>
      </c>
      <c r="AR813" s="382">
        <f t="shared" si="460"/>
        <v>0</v>
      </c>
      <c r="AS813" s="652">
        <f t="shared" si="448"/>
        <v>0</v>
      </c>
    </row>
    <row r="814" spans="2:45" hidden="1" outlineLevel="1">
      <c r="B814" s="161"/>
      <c r="C814" s="81">
        <f t="shared" si="449"/>
        <v>14</v>
      </c>
      <c r="D814" s="191">
        <v>0</v>
      </c>
      <c r="E814" s="382">
        <f t="shared" ref="E814:AR814" si="461">$D814*E64/1000*E$5</f>
        <v>0</v>
      </c>
      <c r="F814" s="382">
        <f t="shared" si="461"/>
        <v>0</v>
      </c>
      <c r="G814" s="382">
        <f t="shared" si="461"/>
        <v>0</v>
      </c>
      <c r="H814" s="382">
        <f t="shared" si="461"/>
        <v>0</v>
      </c>
      <c r="I814" s="382">
        <f t="shared" si="461"/>
        <v>0</v>
      </c>
      <c r="J814" s="382">
        <f t="shared" si="461"/>
        <v>0</v>
      </c>
      <c r="K814" s="382">
        <f t="shared" si="461"/>
        <v>0</v>
      </c>
      <c r="L814" s="382">
        <f t="shared" si="461"/>
        <v>0</v>
      </c>
      <c r="M814" s="382">
        <f t="shared" si="461"/>
        <v>0</v>
      </c>
      <c r="N814" s="382">
        <f t="shared" si="461"/>
        <v>0</v>
      </c>
      <c r="O814" s="382">
        <f t="shared" si="461"/>
        <v>0</v>
      </c>
      <c r="P814" s="382">
        <f t="shared" si="461"/>
        <v>0</v>
      </c>
      <c r="Q814" s="382">
        <f t="shared" si="461"/>
        <v>0</v>
      </c>
      <c r="R814" s="382">
        <f t="shared" si="461"/>
        <v>0</v>
      </c>
      <c r="S814" s="382">
        <f t="shared" si="461"/>
        <v>0</v>
      </c>
      <c r="T814" s="382">
        <f t="shared" si="461"/>
        <v>0</v>
      </c>
      <c r="U814" s="382">
        <f t="shared" si="461"/>
        <v>0</v>
      </c>
      <c r="V814" s="382">
        <f t="shared" si="461"/>
        <v>0</v>
      </c>
      <c r="W814" s="382">
        <f t="shared" si="461"/>
        <v>0</v>
      </c>
      <c r="X814" s="382">
        <f t="shared" si="461"/>
        <v>0</v>
      </c>
      <c r="Y814" s="382">
        <f t="shared" si="461"/>
        <v>0</v>
      </c>
      <c r="Z814" s="382">
        <f t="shared" si="461"/>
        <v>0</v>
      </c>
      <c r="AA814" s="382">
        <f t="shared" si="461"/>
        <v>0</v>
      </c>
      <c r="AB814" s="382">
        <f t="shared" si="461"/>
        <v>0</v>
      </c>
      <c r="AC814" s="382">
        <f t="shared" si="461"/>
        <v>0</v>
      </c>
      <c r="AD814" s="382">
        <f t="shared" si="461"/>
        <v>0</v>
      </c>
      <c r="AE814" s="382">
        <f t="shared" si="461"/>
        <v>0</v>
      </c>
      <c r="AF814" s="382">
        <f t="shared" si="461"/>
        <v>0</v>
      </c>
      <c r="AG814" s="382">
        <f t="shared" si="461"/>
        <v>0</v>
      </c>
      <c r="AH814" s="382">
        <f t="shared" si="461"/>
        <v>0</v>
      </c>
      <c r="AI814" s="382">
        <f t="shared" si="461"/>
        <v>0</v>
      </c>
      <c r="AJ814" s="382">
        <f t="shared" si="461"/>
        <v>0</v>
      </c>
      <c r="AK814" s="382">
        <f t="shared" si="461"/>
        <v>0</v>
      </c>
      <c r="AL814" s="382">
        <f t="shared" si="461"/>
        <v>0</v>
      </c>
      <c r="AM814" s="382">
        <f t="shared" si="461"/>
        <v>0</v>
      </c>
      <c r="AN814" s="382">
        <f t="shared" si="461"/>
        <v>0</v>
      </c>
      <c r="AO814" s="382">
        <f t="shared" si="461"/>
        <v>0</v>
      </c>
      <c r="AP814" s="382">
        <f t="shared" si="461"/>
        <v>0</v>
      </c>
      <c r="AQ814" s="382">
        <f t="shared" si="461"/>
        <v>0</v>
      </c>
      <c r="AR814" s="382">
        <f t="shared" si="461"/>
        <v>0</v>
      </c>
      <c r="AS814" s="652">
        <f t="shared" si="448"/>
        <v>0</v>
      </c>
    </row>
    <row r="815" spans="2:45" hidden="1" outlineLevel="1">
      <c r="B815" s="161"/>
      <c r="C815" s="81">
        <f t="shared" si="449"/>
        <v>15</v>
      </c>
      <c r="D815" s="191">
        <v>0</v>
      </c>
      <c r="E815" s="382">
        <f t="shared" ref="E815:AR815" si="462">$D815*E65/1000*E$5</f>
        <v>0</v>
      </c>
      <c r="F815" s="382">
        <f t="shared" si="462"/>
        <v>0</v>
      </c>
      <c r="G815" s="382">
        <f t="shared" si="462"/>
        <v>0</v>
      </c>
      <c r="H815" s="382">
        <f t="shared" si="462"/>
        <v>0</v>
      </c>
      <c r="I815" s="382">
        <f t="shared" si="462"/>
        <v>0</v>
      </c>
      <c r="J815" s="382">
        <f t="shared" si="462"/>
        <v>0</v>
      </c>
      <c r="K815" s="382">
        <f t="shared" si="462"/>
        <v>0</v>
      </c>
      <c r="L815" s="382">
        <f t="shared" si="462"/>
        <v>0</v>
      </c>
      <c r="M815" s="382">
        <f t="shared" si="462"/>
        <v>0</v>
      </c>
      <c r="N815" s="382">
        <f t="shared" si="462"/>
        <v>0</v>
      </c>
      <c r="O815" s="382">
        <f t="shared" si="462"/>
        <v>0</v>
      </c>
      <c r="P815" s="382">
        <f t="shared" si="462"/>
        <v>0</v>
      </c>
      <c r="Q815" s="382">
        <f t="shared" si="462"/>
        <v>0</v>
      </c>
      <c r="R815" s="382">
        <f t="shared" si="462"/>
        <v>0</v>
      </c>
      <c r="S815" s="382">
        <f t="shared" si="462"/>
        <v>0</v>
      </c>
      <c r="T815" s="382">
        <f t="shared" si="462"/>
        <v>0</v>
      </c>
      <c r="U815" s="382">
        <f t="shared" si="462"/>
        <v>0</v>
      </c>
      <c r="V815" s="382">
        <f t="shared" si="462"/>
        <v>0</v>
      </c>
      <c r="W815" s="382">
        <f t="shared" si="462"/>
        <v>0</v>
      </c>
      <c r="X815" s="382">
        <f t="shared" si="462"/>
        <v>0</v>
      </c>
      <c r="Y815" s="382">
        <f t="shared" si="462"/>
        <v>0</v>
      </c>
      <c r="Z815" s="382">
        <f t="shared" si="462"/>
        <v>0</v>
      </c>
      <c r="AA815" s="382">
        <f t="shared" si="462"/>
        <v>0</v>
      </c>
      <c r="AB815" s="382">
        <f t="shared" si="462"/>
        <v>0</v>
      </c>
      <c r="AC815" s="382">
        <f t="shared" si="462"/>
        <v>0</v>
      </c>
      <c r="AD815" s="382">
        <f t="shared" si="462"/>
        <v>0</v>
      </c>
      <c r="AE815" s="382">
        <f t="shared" si="462"/>
        <v>0</v>
      </c>
      <c r="AF815" s="382">
        <f t="shared" si="462"/>
        <v>0</v>
      </c>
      <c r="AG815" s="382">
        <f t="shared" si="462"/>
        <v>0</v>
      </c>
      <c r="AH815" s="382">
        <f t="shared" si="462"/>
        <v>0</v>
      </c>
      <c r="AI815" s="382">
        <f t="shared" si="462"/>
        <v>0</v>
      </c>
      <c r="AJ815" s="382">
        <f t="shared" si="462"/>
        <v>0</v>
      </c>
      <c r="AK815" s="382">
        <f t="shared" si="462"/>
        <v>0</v>
      </c>
      <c r="AL815" s="382">
        <f t="shared" si="462"/>
        <v>0</v>
      </c>
      <c r="AM815" s="382">
        <f t="shared" si="462"/>
        <v>0</v>
      </c>
      <c r="AN815" s="382">
        <f t="shared" si="462"/>
        <v>0</v>
      </c>
      <c r="AO815" s="382">
        <f t="shared" si="462"/>
        <v>0</v>
      </c>
      <c r="AP815" s="382">
        <f t="shared" si="462"/>
        <v>0</v>
      </c>
      <c r="AQ815" s="382">
        <f t="shared" si="462"/>
        <v>0</v>
      </c>
      <c r="AR815" s="382">
        <f t="shared" si="462"/>
        <v>0</v>
      </c>
      <c r="AS815" s="652">
        <f t="shared" si="448"/>
        <v>0</v>
      </c>
    </row>
    <row r="816" spans="2:45" hidden="1" outlineLevel="1">
      <c r="B816" s="161"/>
      <c r="C816" s="81">
        <f t="shared" si="449"/>
        <v>16</v>
      </c>
      <c r="D816" s="191">
        <v>0</v>
      </c>
      <c r="E816" s="382">
        <f t="shared" ref="E816:AR816" si="463">$D816*E66/1000*E$5</f>
        <v>0</v>
      </c>
      <c r="F816" s="382">
        <f t="shared" si="463"/>
        <v>0</v>
      </c>
      <c r="G816" s="382">
        <f t="shared" si="463"/>
        <v>0</v>
      </c>
      <c r="H816" s="382">
        <f t="shared" si="463"/>
        <v>0</v>
      </c>
      <c r="I816" s="382">
        <f t="shared" si="463"/>
        <v>0</v>
      </c>
      <c r="J816" s="382">
        <f t="shared" si="463"/>
        <v>0</v>
      </c>
      <c r="K816" s="382">
        <f t="shared" si="463"/>
        <v>0</v>
      </c>
      <c r="L816" s="382">
        <f t="shared" si="463"/>
        <v>0</v>
      </c>
      <c r="M816" s="382">
        <f t="shared" si="463"/>
        <v>0</v>
      </c>
      <c r="N816" s="382">
        <f t="shared" si="463"/>
        <v>0</v>
      </c>
      <c r="O816" s="382">
        <f t="shared" si="463"/>
        <v>0</v>
      </c>
      <c r="P816" s="382">
        <f t="shared" si="463"/>
        <v>0</v>
      </c>
      <c r="Q816" s="382">
        <f t="shared" si="463"/>
        <v>0</v>
      </c>
      <c r="R816" s="382">
        <f t="shared" si="463"/>
        <v>0</v>
      </c>
      <c r="S816" s="382">
        <f t="shared" si="463"/>
        <v>0</v>
      </c>
      <c r="T816" s="382">
        <f t="shared" si="463"/>
        <v>0</v>
      </c>
      <c r="U816" s="382">
        <f t="shared" si="463"/>
        <v>0</v>
      </c>
      <c r="V816" s="382">
        <f t="shared" si="463"/>
        <v>0</v>
      </c>
      <c r="W816" s="382">
        <f t="shared" si="463"/>
        <v>0</v>
      </c>
      <c r="X816" s="382">
        <f t="shared" si="463"/>
        <v>0</v>
      </c>
      <c r="Y816" s="382">
        <f t="shared" si="463"/>
        <v>0</v>
      </c>
      <c r="Z816" s="382">
        <f t="shared" si="463"/>
        <v>0</v>
      </c>
      <c r="AA816" s="382">
        <f t="shared" si="463"/>
        <v>0</v>
      </c>
      <c r="AB816" s="382">
        <f t="shared" si="463"/>
        <v>0</v>
      </c>
      <c r="AC816" s="382">
        <f t="shared" si="463"/>
        <v>0</v>
      </c>
      <c r="AD816" s="382">
        <f t="shared" si="463"/>
        <v>0</v>
      </c>
      <c r="AE816" s="382">
        <f t="shared" si="463"/>
        <v>0</v>
      </c>
      <c r="AF816" s="382">
        <f t="shared" si="463"/>
        <v>0</v>
      </c>
      <c r="AG816" s="382">
        <f t="shared" si="463"/>
        <v>0</v>
      </c>
      <c r="AH816" s="382">
        <f t="shared" si="463"/>
        <v>0</v>
      </c>
      <c r="AI816" s="382">
        <f t="shared" si="463"/>
        <v>0</v>
      </c>
      <c r="AJ816" s="382">
        <f t="shared" si="463"/>
        <v>0</v>
      </c>
      <c r="AK816" s="382">
        <f t="shared" si="463"/>
        <v>0</v>
      </c>
      <c r="AL816" s="382">
        <f t="shared" si="463"/>
        <v>0</v>
      </c>
      <c r="AM816" s="382">
        <f t="shared" si="463"/>
        <v>0</v>
      </c>
      <c r="AN816" s="382">
        <f t="shared" si="463"/>
        <v>0</v>
      </c>
      <c r="AO816" s="382">
        <f t="shared" si="463"/>
        <v>0</v>
      </c>
      <c r="AP816" s="382">
        <f t="shared" si="463"/>
        <v>0</v>
      </c>
      <c r="AQ816" s="382">
        <f t="shared" si="463"/>
        <v>0</v>
      </c>
      <c r="AR816" s="382">
        <f t="shared" si="463"/>
        <v>0</v>
      </c>
      <c r="AS816" s="652">
        <f t="shared" si="448"/>
        <v>0</v>
      </c>
    </row>
    <row r="817" spans="2:45" hidden="1" outlineLevel="1">
      <c r="B817" s="161"/>
      <c r="C817" s="81">
        <f t="shared" si="449"/>
        <v>17</v>
      </c>
      <c r="D817" s="191">
        <v>0</v>
      </c>
      <c r="E817" s="382">
        <f t="shared" ref="E817:AR817" si="464">$D817*E67/1000*E$5</f>
        <v>0</v>
      </c>
      <c r="F817" s="382">
        <f t="shared" si="464"/>
        <v>0</v>
      </c>
      <c r="G817" s="382">
        <f t="shared" si="464"/>
        <v>0</v>
      </c>
      <c r="H817" s="382">
        <f t="shared" si="464"/>
        <v>0</v>
      </c>
      <c r="I817" s="382">
        <f t="shared" si="464"/>
        <v>0</v>
      </c>
      <c r="J817" s="382">
        <f t="shared" si="464"/>
        <v>0</v>
      </c>
      <c r="K817" s="382">
        <f t="shared" si="464"/>
        <v>0</v>
      </c>
      <c r="L817" s="382">
        <f t="shared" si="464"/>
        <v>0</v>
      </c>
      <c r="M817" s="382">
        <f t="shared" si="464"/>
        <v>0</v>
      </c>
      <c r="N817" s="382">
        <f t="shared" si="464"/>
        <v>0</v>
      </c>
      <c r="O817" s="382">
        <f t="shared" si="464"/>
        <v>0</v>
      </c>
      <c r="P817" s="382">
        <f t="shared" si="464"/>
        <v>0</v>
      </c>
      <c r="Q817" s="382">
        <f t="shared" si="464"/>
        <v>0</v>
      </c>
      <c r="R817" s="382">
        <f t="shared" si="464"/>
        <v>0</v>
      </c>
      <c r="S817" s="382">
        <f t="shared" si="464"/>
        <v>0</v>
      </c>
      <c r="T817" s="382">
        <f t="shared" si="464"/>
        <v>0</v>
      </c>
      <c r="U817" s="382">
        <f t="shared" si="464"/>
        <v>0</v>
      </c>
      <c r="V817" s="382">
        <f t="shared" si="464"/>
        <v>0</v>
      </c>
      <c r="W817" s="382">
        <f t="shared" si="464"/>
        <v>0</v>
      </c>
      <c r="X817" s="382">
        <f t="shared" si="464"/>
        <v>0</v>
      </c>
      <c r="Y817" s="382">
        <f t="shared" si="464"/>
        <v>0</v>
      </c>
      <c r="Z817" s="382">
        <f t="shared" si="464"/>
        <v>0</v>
      </c>
      <c r="AA817" s="382">
        <f t="shared" si="464"/>
        <v>0</v>
      </c>
      <c r="AB817" s="382">
        <f t="shared" si="464"/>
        <v>0</v>
      </c>
      <c r="AC817" s="382">
        <f t="shared" si="464"/>
        <v>0</v>
      </c>
      <c r="AD817" s="382">
        <f t="shared" si="464"/>
        <v>0</v>
      </c>
      <c r="AE817" s="382">
        <f t="shared" si="464"/>
        <v>0</v>
      </c>
      <c r="AF817" s="382">
        <f t="shared" si="464"/>
        <v>0</v>
      </c>
      <c r="AG817" s="382">
        <f t="shared" si="464"/>
        <v>0</v>
      </c>
      <c r="AH817" s="382">
        <f t="shared" si="464"/>
        <v>0</v>
      </c>
      <c r="AI817" s="382">
        <f t="shared" si="464"/>
        <v>0</v>
      </c>
      <c r="AJ817" s="382">
        <f t="shared" si="464"/>
        <v>0</v>
      </c>
      <c r="AK817" s="382">
        <f t="shared" si="464"/>
        <v>0</v>
      </c>
      <c r="AL817" s="382">
        <f t="shared" si="464"/>
        <v>0</v>
      </c>
      <c r="AM817" s="382">
        <f t="shared" si="464"/>
        <v>0</v>
      </c>
      <c r="AN817" s="382">
        <f t="shared" si="464"/>
        <v>0</v>
      </c>
      <c r="AO817" s="382">
        <f t="shared" si="464"/>
        <v>0</v>
      </c>
      <c r="AP817" s="382">
        <f t="shared" si="464"/>
        <v>0</v>
      </c>
      <c r="AQ817" s="382">
        <f t="shared" si="464"/>
        <v>0</v>
      </c>
      <c r="AR817" s="382">
        <f t="shared" si="464"/>
        <v>0</v>
      </c>
      <c r="AS817" s="652">
        <f t="shared" si="448"/>
        <v>0</v>
      </c>
    </row>
    <row r="818" spans="2:45" hidden="1" outlineLevel="1">
      <c r="B818" s="161"/>
      <c r="C818" s="81">
        <f t="shared" si="449"/>
        <v>18</v>
      </c>
      <c r="D818" s="191">
        <v>0</v>
      </c>
      <c r="E818" s="382">
        <f t="shared" ref="E818:AR818" si="465">$D818*E68/1000*E$5</f>
        <v>0</v>
      </c>
      <c r="F818" s="382">
        <f t="shared" si="465"/>
        <v>0</v>
      </c>
      <c r="G818" s="382">
        <f t="shared" si="465"/>
        <v>0</v>
      </c>
      <c r="H818" s="382">
        <f t="shared" si="465"/>
        <v>0</v>
      </c>
      <c r="I818" s="382">
        <f t="shared" si="465"/>
        <v>0</v>
      </c>
      <c r="J818" s="382">
        <f t="shared" si="465"/>
        <v>0</v>
      </c>
      <c r="K818" s="382">
        <f t="shared" si="465"/>
        <v>0</v>
      </c>
      <c r="L818" s="382">
        <f t="shared" si="465"/>
        <v>0</v>
      </c>
      <c r="M818" s="382">
        <f t="shared" si="465"/>
        <v>0</v>
      </c>
      <c r="N818" s="382">
        <f t="shared" si="465"/>
        <v>0</v>
      </c>
      <c r="O818" s="382">
        <f t="shared" si="465"/>
        <v>0</v>
      </c>
      <c r="P818" s="382">
        <f t="shared" si="465"/>
        <v>0</v>
      </c>
      <c r="Q818" s="382">
        <f t="shared" si="465"/>
        <v>0</v>
      </c>
      <c r="R818" s="382">
        <f t="shared" si="465"/>
        <v>0</v>
      </c>
      <c r="S818" s="382">
        <f t="shared" si="465"/>
        <v>0</v>
      </c>
      <c r="T818" s="382">
        <f t="shared" si="465"/>
        <v>0</v>
      </c>
      <c r="U818" s="382">
        <f t="shared" si="465"/>
        <v>0</v>
      </c>
      <c r="V818" s="382">
        <f t="shared" si="465"/>
        <v>0</v>
      </c>
      <c r="W818" s="382">
        <f t="shared" si="465"/>
        <v>0</v>
      </c>
      <c r="X818" s="382">
        <f t="shared" si="465"/>
        <v>0</v>
      </c>
      <c r="Y818" s="382">
        <f t="shared" si="465"/>
        <v>0</v>
      </c>
      <c r="Z818" s="382">
        <f t="shared" si="465"/>
        <v>0</v>
      </c>
      <c r="AA818" s="382">
        <f t="shared" si="465"/>
        <v>0</v>
      </c>
      <c r="AB818" s="382">
        <f t="shared" si="465"/>
        <v>0</v>
      </c>
      <c r="AC818" s="382">
        <f t="shared" si="465"/>
        <v>0</v>
      </c>
      <c r="AD818" s="382">
        <f t="shared" si="465"/>
        <v>0</v>
      </c>
      <c r="AE818" s="382">
        <f t="shared" si="465"/>
        <v>0</v>
      </c>
      <c r="AF818" s="382">
        <f t="shared" si="465"/>
        <v>0</v>
      </c>
      <c r="AG818" s="382">
        <f t="shared" si="465"/>
        <v>0</v>
      </c>
      <c r="AH818" s="382">
        <f t="shared" si="465"/>
        <v>0</v>
      </c>
      <c r="AI818" s="382">
        <f t="shared" si="465"/>
        <v>0</v>
      </c>
      <c r="AJ818" s="382">
        <f t="shared" si="465"/>
        <v>0</v>
      </c>
      <c r="AK818" s="382">
        <f t="shared" si="465"/>
        <v>0</v>
      </c>
      <c r="AL818" s="382">
        <f t="shared" si="465"/>
        <v>0</v>
      </c>
      <c r="AM818" s="382">
        <f t="shared" si="465"/>
        <v>0</v>
      </c>
      <c r="AN818" s="382">
        <f t="shared" si="465"/>
        <v>0</v>
      </c>
      <c r="AO818" s="382">
        <f t="shared" si="465"/>
        <v>0</v>
      </c>
      <c r="AP818" s="382">
        <f t="shared" si="465"/>
        <v>0</v>
      </c>
      <c r="AQ818" s="382">
        <f t="shared" si="465"/>
        <v>0</v>
      </c>
      <c r="AR818" s="382">
        <f t="shared" si="465"/>
        <v>0</v>
      </c>
      <c r="AS818" s="652">
        <f t="shared" si="448"/>
        <v>0</v>
      </c>
    </row>
    <row r="819" spans="2:45" hidden="1" outlineLevel="1">
      <c r="B819" s="161"/>
      <c r="C819" s="81">
        <f t="shared" si="449"/>
        <v>19</v>
      </c>
      <c r="D819" s="191">
        <v>0</v>
      </c>
      <c r="E819" s="382">
        <f t="shared" ref="E819:AR819" si="466">$D819*E69/1000*E$5</f>
        <v>0</v>
      </c>
      <c r="F819" s="382">
        <f t="shared" si="466"/>
        <v>0</v>
      </c>
      <c r="G819" s="382">
        <f t="shared" si="466"/>
        <v>0</v>
      </c>
      <c r="H819" s="382">
        <f t="shared" si="466"/>
        <v>0</v>
      </c>
      <c r="I819" s="382">
        <f t="shared" si="466"/>
        <v>0</v>
      </c>
      <c r="J819" s="382">
        <f t="shared" si="466"/>
        <v>0</v>
      </c>
      <c r="K819" s="382">
        <f t="shared" si="466"/>
        <v>0</v>
      </c>
      <c r="L819" s="382">
        <f t="shared" si="466"/>
        <v>0</v>
      </c>
      <c r="M819" s="382">
        <f t="shared" si="466"/>
        <v>0</v>
      </c>
      <c r="N819" s="382">
        <f t="shared" si="466"/>
        <v>0</v>
      </c>
      <c r="O819" s="382">
        <f t="shared" si="466"/>
        <v>0</v>
      </c>
      <c r="P819" s="382">
        <f t="shared" si="466"/>
        <v>0</v>
      </c>
      <c r="Q819" s="382">
        <f t="shared" si="466"/>
        <v>0</v>
      </c>
      <c r="R819" s="382">
        <f t="shared" si="466"/>
        <v>0</v>
      </c>
      <c r="S819" s="382">
        <f t="shared" si="466"/>
        <v>0</v>
      </c>
      <c r="T819" s="382">
        <f t="shared" si="466"/>
        <v>0</v>
      </c>
      <c r="U819" s="382">
        <f t="shared" si="466"/>
        <v>0</v>
      </c>
      <c r="V819" s="382">
        <f t="shared" si="466"/>
        <v>0</v>
      </c>
      <c r="W819" s="382">
        <f t="shared" si="466"/>
        <v>0</v>
      </c>
      <c r="X819" s="382">
        <f t="shared" si="466"/>
        <v>0</v>
      </c>
      <c r="Y819" s="382">
        <f t="shared" si="466"/>
        <v>0</v>
      </c>
      <c r="Z819" s="382">
        <f t="shared" si="466"/>
        <v>0</v>
      </c>
      <c r="AA819" s="382">
        <f t="shared" si="466"/>
        <v>0</v>
      </c>
      <c r="AB819" s="382">
        <f t="shared" si="466"/>
        <v>0</v>
      </c>
      <c r="AC819" s="382">
        <f t="shared" si="466"/>
        <v>0</v>
      </c>
      <c r="AD819" s="382">
        <f t="shared" si="466"/>
        <v>0</v>
      </c>
      <c r="AE819" s="382">
        <f t="shared" si="466"/>
        <v>0</v>
      </c>
      <c r="AF819" s="382">
        <f t="shared" si="466"/>
        <v>0</v>
      </c>
      <c r="AG819" s="382">
        <f t="shared" si="466"/>
        <v>0</v>
      </c>
      <c r="AH819" s="382">
        <f t="shared" si="466"/>
        <v>0</v>
      </c>
      <c r="AI819" s="382">
        <f t="shared" si="466"/>
        <v>0</v>
      </c>
      <c r="AJ819" s="382">
        <f t="shared" si="466"/>
        <v>0</v>
      </c>
      <c r="AK819" s="382">
        <f t="shared" si="466"/>
        <v>0</v>
      </c>
      <c r="AL819" s="382">
        <f t="shared" si="466"/>
        <v>0</v>
      </c>
      <c r="AM819" s="382">
        <f t="shared" si="466"/>
        <v>0</v>
      </c>
      <c r="AN819" s="382">
        <f t="shared" si="466"/>
        <v>0</v>
      </c>
      <c r="AO819" s="382">
        <f t="shared" si="466"/>
        <v>0</v>
      </c>
      <c r="AP819" s="382">
        <f t="shared" si="466"/>
        <v>0</v>
      </c>
      <c r="AQ819" s="382">
        <f t="shared" si="466"/>
        <v>0</v>
      </c>
      <c r="AR819" s="382">
        <f t="shared" si="466"/>
        <v>0</v>
      </c>
      <c r="AS819" s="652">
        <f t="shared" si="448"/>
        <v>0</v>
      </c>
    </row>
    <row r="820" spans="2:45" hidden="1" outlineLevel="1">
      <c r="B820" s="161"/>
      <c r="C820" s="81">
        <f t="shared" si="449"/>
        <v>20</v>
      </c>
      <c r="D820" s="191">
        <v>0</v>
      </c>
      <c r="E820" s="382">
        <f t="shared" ref="E820:AR820" si="467">$D820*E70/1000*E$5</f>
        <v>0</v>
      </c>
      <c r="F820" s="382">
        <f t="shared" si="467"/>
        <v>0</v>
      </c>
      <c r="G820" s="382">
        <f t="shared" si="467"/>
        <v>0</v>
      </c>
      <c r="H820" s="382">
        <f t="shared" si="467"/>
        <v>0</v>
      </c>
      <c r="I820" s="382">
        <f t="shared" si="467"/>
        <v>0</v>
      </c>
      <c r="J820" s="382">
        <f t="shared" si="467"/>
        <v>0</v>
      </c>
      <c r="K820" s="382">
        <f t="shared" si="467"/>
        <v>0</v>
      </c>
      <c r="L820" s="382">
        <f t="shared" si="467"/>
        <v>0</v>
      </c>
      <c r="M820" s="382">
        <f t="shared" si="467"/>
        <v>0</v>
      </c>
      <c r="N820" s="382">
        <f t="shared" si="467"/>
        <v>0</v>
      </c>
      <c r="O820" s="382">
        <f t="shared" si="467"/>
        <v>0</v>
      </c>
      <c r="P820" s="382">
        <f t="shared" si="467"/>
        <v>0</v>
      </c>
      <c r="Q820" s="382">
        <f t="shared" si="467"/>
        <v>0</v>
      </c>
      <c r="R820" s="382">
        <f t="shared" si="467"/>
        <v>0</v>
      </c>
      <c r="S820" s="382">
        <f t="shared" si="467"/>
        <v>0</v>
      </c>
      <c r="T820" s="382">
        <f t="shared" si="467"/>
        <v>0</v>
      </c>
      <c r="U820" s="382">
        <f t="shared" si="467"/>
        <v>0</v>
      </c>
      <c r="V820" s="382">
        <f t="shared" si="467"/>
        <v>0</v>
      </c>
      <c r="W820" s="382">
        <f t="shared" si="467"/>
        <v>0</v>
      </c>
      <c r="X820" s="382">
        <f t="shared" si="467"/>
        <v>0</v>
      </c>
      <c r="Y820" s="382">
        <f t="shared" si="467"/>
        <v>0</v>
      </c>
      <c r="Z820" s="382">
        <f t="shared" si="467"/>
        <v>0</v>
      </c>
      <c r="AA820" s="382">
        <f t="shared" si="467"/>
        <v>0</v>
      </c>
      <c r="AB820" s="382">
        <f t="shared" si="467"/>
        <v>0</v>
      </c>
      <c r="AC820" s="382">
        <f t="shared" si="467"/>
        <v>0</v>
      </c>
      <c r="AD820" s="382">
        <f t="shared" si="467"/>
        <v>0</v>
      </c>
      <c r="AE820" s="382">
        <f t="shared" si="467"/>
        <v>0</v>
      </c>
      <c r="AF820" s="382">
        <f t="shared" si="467"/>
        <v>0</v>
      </c>
      <c r="AG820" s="382">
        <f t="shared" si="467"/>
        <v>0</v>
      </c>
      <c r="AH820" s="382">
        <f t="shared" si="467"/>
        <v>0</v>
      </c>
      <c r="AI820" s="382">
        <f t="shared" si="467"/>
        <v>0</v>
      </c>
      <c r="AJ820" s="382">
        <f t="shared" si="467"/>
        <v>0</v>
      </c>
      <c r="AK820" s="382">
        <f t="shared" si="467"/>
        <v>0</v>
      </c>
      <c r="AL820" s="382">
        <f t="shared" si="467"/>
        <v>0</v>
      </c>
      <c r="AM820" s="382">
        <f t="shared" si="467"/>
        <v>0</v>
      </c>
      <c r="AN820" s="382">
        <f t="shared" si="467"/>
        <v>0</v>
      </c>
      <c r="AO820" s="382">
        <f t="shared" si="467"/>
        <v>0</v>
      </c>
      <c r="AP820" s="382">
        <f t="shared" si="467"/>
        <v>0</v>
      </c>
      <c r="AQ820" s="382">
        <f t="shared" si="467"/>
        <v>0</v>
      </c>
      <c r="AR820" s="382">
        <f t="shared" si="467"/>
        <v>0</v>
      </c>
      <c r="AS820" s="652">
        <f t="shared" si="448"/>
        <v>0</v>
      </c>
    </row>
    <row r="821" spans="2:45" hidden="1" outlineLevel="1">
      <c r="B821" s="161"/>
      <c r="C821" s="81">
        <f t="shared" si="449"/>
        <v>21</v>
      </c>
      <c r="D821" s="191">
        <v>0</v>
      </c>
      <c r="E821" s="382">
        <f t="shared" ref="E821:AR821" si="468">$D821*E71/1000*E$5</f>
        <v>0</v>
      </c>
      <c r="F821" s="382">
        <f t="shared" si="468"/>
        <v>0</v>
      </c>
      <c r="G821" s="382">
        <f t="shared" si="468"/>
        <v>0</v>
      </c>
      <c r="H821" s="382">
        <f t="shared" si="468"/>
        <v>0</v>
      </c>
      <c r="I821" s="382">
        <f t="shared" si="468"/>
        <v>0</v>
      </c>
      <c r="J821" s="382">
        <f t="shared" si="468"/>
        <v>0</v>
      </c>
      <c r="K821" s="382">
        <f t="shared" si="468"/>
        <v>0</v>
      </c>
      <c r="L821" s="382">
        <f t="shared" si="468"/>
        <v>0</v>
      </c>
      <c r="M821" s="382">
        <f t="shared" si="468"/>
        <v>0</v>
      </c>
      <c r="N821" s="382">
        <f t="shared" si="468"/>
        <v>0</v>
      </c>
      <c r="O821" s="382">
        <f t="shared" si="468"/>
        <v>0</v>
      </c>
      <c r="P821" s="382">
        <f t="shared" si="468"/>
        <v>0</v>
      </c>
      <c r="Q821" s="382">
        <f t="shared" si="468"/>
        <v>0</v>
      </c>
      <c r="R821" s="382">
        <f t="shared" si="468"/>
        <v>0</v>
      </c>
      <c r="S821" s="382">
        <f t="shared" si="468"/>
        <v>0</v>
      </c>
      <c r="T821" s="382">
        <f t="shared" si="468"/>
        <v>0</v>
      </c>
      <c r="U821" s="382">
        <f t="shared" si="468"/>
        <v>0</v>
      </c>
      <c r="V821" s="382">
        <f t="shared" si="468"/>
        <v>0</v>
      </c>
      <c r="W821" s="382">
        <f t="shared" si="468"/>
        <v>0</v>
      </c>
      <c r="X821" s="382">
        <f t="shared" si="468"/>
        <v>0</v>
      </c>
      <c r="Y821" s="382">
        <f t="shared" si="468"/>
        <v>0</v>
      </c>
      <c r="Z821" s="382">
        <f t="shared" si="468"/>
        <v>0</v>
      </c>
      <c r="AA821" s="382">
        <f t="shared" si="468"/>
        <v>0</v>
      </c>
      <c r="AB821" s="382">
        <f t="shared" si="468"/>
        <v>0</v>
      </c>
      <c r="AC821" s="382">
        <f t="shared" si="468"/>
        <v>0</v>
      </c>
      <c r="AD821" s="382">
        <f t="shared" si="468"/>
        <v>0</v>
      </c>
      <c r="AE821" s="382">
        <f t="shared" si="468"/>
        <v>0</v>
      </c>
      <c r="AF821" s="382">
        <f t="shared" si="468"/>
        <v>0</v>
      </c>
      <c r="AG821" s="382">
        <f t="shared" si="468"/>
        <v>0</v>
      </c>
      <c r="AH821" s="382">
        <f t="shared" si="468"/>
        <v>0</v>
      </c>
      <c r="AI821" s="382">
        <f t="shared" si="468"/>
        <v>0</v>
      </c>
      <c r="AJ821" s="382">
        <f t="shared" si="468"/>
        <v>0</v>
      </c>
      <c r="AK821" s="382">
        <f t="shared" si="468"/>
        <v>0</v>
      </c>
      <c r="AL821" s="382">
        <f t="shared" si="468"/>
        <v>0</v>
      </c>
      <c r="AM821" s="382">
        <f t="shared" si="468"/>
        <v>0</v>
      </c>
      <c r="AN821" s="382">
        <f t="shared" si="468"/>
        <v>0</v>
      </c>
      <c r="AO821" s="382">
        <f t="shared" si="468"/>
        <v>0</v>
      </c>
      <c r="AP821" s="382">
        <f t="shared" si="468"/>
        <v>0</v>
      </c>
      <c r="AQ821" s="382">
        <f t="shared" si="468"/>
        <v>0</v>
      </c>
      <c r="AR821" s="382">
        <f t="shared" si="468"/>
        <v>0</v>
      </c>
      <c r="AS821" s="652">
        <f t="shared" si="448"/>
        <v>0</v>
      </c>
    </row>
    <row r="822" spans="2:45" hidden="1" outlineLevel="1">
      <c r="B822" s="161"/>
      <c r="C822" s="81">
        <f t="shared" si="449"/>
        <v>22</v>
      </c>
      <c r="D822" s="191">
        <v>0</v>
      </c>
      <c r="E822" s="382">
        <f t="shared" ref="E822:AR822" si="469">$D822*E72/1000*E$5</f>
        <v>0</v>
      </c>
      <c r="F822" s="382">
        <f t="shared" si="469"/>
        <v>0</v>
      </c>
      <c r="G822" s="382">
        <f t="shared" si="469"/>
        <v>0</v>
      </c>
      <c r="H822" s="382">
        <f t="shared" si="469"/>
        <v>0</v>
      </c>
      <c r="I822" s="382">
        <f t="shared" si="469"/>
        <v>0</v>
      </c>
      <c r="J822" s="382">
        <f t="shared" si="469"/>
        <v>0</v>
      </c>
      <c r="K822" s="382">
        <f t="shared" si="469"/>
        <v>0</v>
      </c>
      <c r="L822" s="382">
        <f t="shared" si="469"/>
        <v>0</v>
      </c>
      <c r="M822" s="382">
        <f t="shared" si="469"/>
        <v>0</v>
      </c>
      <c r="N822" s="382">
        <f t="shared" si="469"/>
        <v>0</v>
      </c>
      <c r="O822" s="382">
        <f t="shared" si="469"/>
        <v>0</v>
      </c>
      <c r="P822" s="382">
        <f t="shared" si="469"/>
        <v>0</v>
      </c>
      <c r="Q822" s="382">
        <f t="shared" si="469"/>
        <v>0</v>
      </c>
      <c r="R822" s="382">
        <f t="shared" si="469"/>
        <v>0</v>
      </c>
      <c r="S822" s="382">
        <f t="shared" si="469"/>
        <v>0</v>
      </c>
      <c r="T822" s="382">
        <f t="shared" si="469"/>
        <v>0</v>
      </c>
      <c r="U822" s="382">
        <f t="shared" si="469"/>
        <v>0</v>
      </c>
      <c r="V822" s="382">
        <f t="shared" si="469"/>
        <v>0</v>
      </c>
      <c r="W822" s="382">
        <f t="shared" si="469"/>
        <v>0</v>
      </c>
      <c r="X822" s="382">
        <f t="shared" si="469"/>
        <v>0</v>
      </c>
      <c r="Y822" s="382">
        <f t="shared" si="469"/>
        <v>0</v>
      </c>
      <c r="Z822" s="382">
        <f t="shared" si="469"/>
        <v>0</v>
      </c>
      <c r="AA822" s="382">
        <f t="shared" si="469"/>
        <v>0</v>
      </c>
      <c r="AB822" s="382">
        <f t="shared" si="469"/>
        <v>0</v>
      </c>
      <c r="AC822" s="382">
        <f t="shared" si="469"/>
        <v>0</v>
      </c>
      <c r="AD822" s="382">
        <f t="shared" si="469"/>
        <v>0</v>
      </c>
      <c r="AE822" s="382">
        <f t="shared" si="469"/>
        <v>0</v>
      </c>
      <c r="AF822" s="382">
        <f t="shared" si="469"/>
        <v>0</v>
      </c>
      <c r="AG822" s="382">
        <f t="shared" si="469"/>
        <v>0</v>
      </c>
      <c r="AH822" s="382">
        <f t="shared" si="469"/>
        <v>0</v>
      </c>
      <c r="AI822" s="382">
        <f t="shared" si="469"/>
        <v>0</v>
      </c>
      <c r="AJ822" s="382">
        <f t="shared" si="469"/>
        <v>0</v>
      </c>
      <c r="AK822" s="382">
        <f t="shared" si="469"/>
        <v>0</v>
      </c>
      <c r="AL822" s="382">
        <f t="shared" si="469"/>
        <v>0</v>
      </c>
      <c r="AM822" s="382">
        <f t="shared" si="469"/>
        <v>0</v>
      </c>
      <c r="AN822" s="382">
        <f t="shared" si="469"/>
        <v>0</v>
      </c>
      <c r="AO822" s="382">
        <f t="shared" si="469"/>
        <v>0</v>
      </c>
      <c r="AP822" s="382">
        <f t="shared" si="469"/>
        <v>0</v>
      </c>
      <c r="AQ822" s="382">
        <f t="shared" si="469"/>
        <v>0</v>
      </c>
      <c r="AR822" s="382">
        <f t="shared" si="469"/>
        <v>0</v>
      </c>
      <c r="AS822" s="652">
        <f t="shared" si="448"/>
        <v>0</v>
      </c>
    </row>
    <row r="823" spans="2:45" hidden="1" outlineLevel="1">
      <c r="B823" s="161"/>
      <c r="C823" s="81">
        <f t="shared" si="449"/>
        <v>23</v>
      </c>
      <c r="D823" s="191">
        <v>0</v>
      </c>
      <c r="E823" s="382">
        <f t="shared" ref="E823:AR823" si="470">$D823*E73/1000*E$5</f>
        <v>0</v>
      </c>
      <c r="F823" s="382">
        <f t="shared" si="470"/>
        <v>0</v>
      </c>
      <c r="G823" s="382">
        <f t="shared" si="470"/>
        <v>0</v>
      </c>
      <c r="H823" s="382">
        <f t="shared" si="470"/>
        <v>0</v>
      </c>
      <c r="I823" s="382">
        <f t="shared" si="470"/>
        <v>0</v>
      </c>
      <c r="J823" s="382">
        <f t="shared" si="470"/>
        <v>0</v>
      </c>
      <c r="K823" s="382">
        <f t="shared" si="470"/>
        <v>0</v>
      </c>
      <c r="L823" s="382">
        <f t="shared" si="470"/>
        <v>0</v>
      </c>
      <c r="M823" s="382">
        <f t="shared" si="470"/>
        <v>0</v>
      </c>
      <c r="N823" s="382">
        <f t="shared" si="470"/>
        <v>0</v>
      </c>
      <c r="O823" s="382">
        <f t="shared" si="470"/>
        <v>0</v>
      </c>
      <c r="P823" s="382">
        <f t="shared" si="470"/>
        <v>0</v>
      </c>
      <c r="Q823" s="382">
        <f t="shared" si="470"/>
        <v>0</v>
      </c>
      <c r="R823" s="382">
        <f t="shared" si="470"/>
        <v>0</v>
      </c>
      <c r="S823" s="382">
        <f t="shared" si="470"/>
        <v>0</v>
      </c>
      <c r="T823" s="382">
        <f t="shared" si="470"/>
        <v>0</v>
      </c>
      <c r="U823" s="382">
        <f t="shared" si="470"/>
        <v>0</v>
      </c>
      <c r="V823" s="382">
        <f t="shared" si="470"/>
        <v>0</v>
      </c>
      <c r="W823" s="382">
        <f t="shared" si="470"/>
        <v>0</v>
      </c>
      <c r="X823" s="382">
        <f t="shared" si="470"/>
        <v>0</v>
      </c>
      <c r="Y823" s="382">
        <f t="shared" si="470"/>
        <v>0</v>
      </c>
      <c r="Z823" s="382">
        <f t="shared" si="470"/>
        <v>0</v>
      </c>
      <c r="AA823" s="382">
        <f t="shared" si="470"/>
        <v>0</v>
      </c>
      <c r="AB823" s="382">
        <f t="shared" si="470"/>
        <v>0</v>
      </c>
      <c r="AC823" s="382">
        <f t="shared" si="470"/>
        <v>0</v>
      </c>
      <c r="AD823" s="382">
        <f t="shared" si="470"/>
        <v>0</v>
      </c>
      <c r="AE823" s="382">
        <f t="shared" si="470"/>
        <v>0</v>
      </c>
      <c r="AF823" s="382">
        <f t="shared" si="470"/>
        <v>0</v>
      </c>
      <c r="AG823" s="382">
        <f t="shared" si="470"/>
        <v>0</v>
      </c>
      <c r="AH823" s="382">
        <f t="shared" si="470"/>
        <v>0</v>
      </c>
      <c r="AI823" s="382">
        <f t="shared" si="470"/>
        <v>0</v>
      </c>
      <c r="AJ823" s="382">
        <f t="shared" si="470"/>
        <v>0</v>
      </c>
      <c r="AK823" s="382">
        <f t="shared" si="470"/>
        <v>0</v>
      </c>
      <c r="AL823" s="382">
        <f t="shared" si="470"/>
        <v>0</v>
      </c>
      <c r="AM823" s="382">
        <f t="shared" si="470"/>
        <v>0</v>
      </c>
      <c r="AN823" s="382">
        <f t="shared" si="470"/>
        <v>0</v>
      </c>
      <c r="AO823" s="382">
        <f t="shared" si="470"/>
        <v>0</v>
      </c>
      <c r="AP823" s="382">
        <f t="shared" si="470"/>
        <v>0</v>
      </c>
      <c r="AQ823" s="382">
        <f t="shared" si="470"/>
        <v>0</v>
      </c>
      <c r="AR823" s="382">
        <f t="shared" si="470"/>
        <v>0</v>
      </c>
      <c r="AS823" s="652">
        <f t="shared" si="448"/>
        <v>0</v>
      </c>
    </row>
    <row r="824" spans="2:45" hidden="1" outlineLevel="1">
      <c r="B824" s="161"/>
      <c r="C824" s="81">
        <f t="shared" si="449"/>
        <v>24</v>
      </c>
      <c r="D824" s="191">
        <v>0</v>
      </c>
      <c r="E824" s="382">
        <f t="shared" ref="E824:AR824" si="471">$D824*E74/1000*E$5</f>
        <v>0</v>
      </c>
      <c r="F824" s="382">
        <f t="shared" si="471"/>
        <v>0</v>
      </c>
      <c r="G824" s="382">
        <f t="shared" si="471"/>
        <v>0</v>
      </c>
      <c r="H824" s="382">
        <f t="shared" si="471"/>
        <v>0</v>
      </c>
      <c r="I824" s="382">
        <f t="shared" si="471"/>
        <v>0</v>
      </c>
      <c r="J824" s="382">
        <f t="shared" si="471"/>
        <v>0</v>
      </c>
      <c r="K824" s="382">
        <f t="shared" si="471"/>
        <v>0</v>
      </c>
      <c r="L824" s="382">
        <f t="shared" si="471"/>
        <v>0</v>
      </c>
      <c r="M824" s="382">
        <f t="shared" si="471"/>
        <v>0</v>
      </c>
      <c r="N824" s="382">
        <f t="shared" si="471"/>
        <v>0</v>
      </c>
      <c r="O824" s="382">
        <f t="shared" si="471"/>
        <v>0</v>
      </c>
      <c r="P824" s="382">
        <f t="shared" si="471"/>
        <v>0</v>
      </c>
      <c r="Q824" s="382">
        <f t="shared" si="471"/>
        <v>0</v>
      </c>
      <c r="R824" s="382">
        <f t="shared" si="471"/>
        <v>0</v>
      </c>
      <c r="S824" s="382">
        <f t="shared" si="471"/>
        <v>0</v>
      </c>
      <c r="T824" s="382">
        <f t="shared" si="471"/>
        <v>0</v>
      </c>
      <c r="U824" s="382">
        <f t="shared" si="471"/>
        <v>0</v>
      </c>
      <c r="V824" s="382">
        <f t="shared" si="471"/>
        <v>0</v>
      </c>
      <c r="W824" s="382">
        <f t="shared" si="471"/>
        <v>0</v>
      </c>
      <c r="X824" s="382">
        <f t="shared" si="471"/>
        <v>0</v>
      </c>
      <c r="Y824" s="382">
        <f t="shared" si="471"/>
        <v>0</v>
      </c>
      <c r="Z824" s="382">
        <f t="shared" si="471"/>
        <v>0</v>
      </c>
      <c r="AA824" s="382">
        <f t="shared" si="471"/>
        <v>0</v>
      </c>
      <c r="AB824" s="382">
        <f t="shared" si="471"/>
        <v>0</v>
      </c>
      <c r="AC824" s="382">
        <f t="shared" si="471"/>
        <v>0</v>
      </c>
      <c r="AD824" s="382">
        <f t="shared" si="471"/>
        <v>0</v>
      </c>
      <c r="AE824" s="382">
        <f t="shared" si="471"/>
        <v>0</v>
      </c>
      <c r="AF824" s="382">
        <f t="shared" si="471"/>
        <v>0</v>
      </c>
      <c r="AG824" s="382">
        <f t="shared" si="471"/>
        <v>0</v>
      </c>
      <c r="AH824" s="382">
        <f t="shared" si="471"/>
        <v>0</v>
      </c>
      <c r="AI824" s="382">
        <f t="shared" si="471"/>
        <v>0</v>
      </c>
      <c r="AJ824" s="382">
        <f t="shared" si="471"/>
        <v>0</v>
      </c>
      <c r="AK824" s="382">
        <f t="shared" si="471"/>
        <v>0</v>
      </c>
      <c r="AL824" s="382">
        <f t="shared" si="471"/>
        <v>0</v>
      </c>
      <c r="AM824" s="382">
        <f t="shared" si="471"/>
        <v>0</v>
      </c>
      <c r="AN824" s="382">
        <f t="shared" si="471"/>
        <v>0</v>
      </c>
      <c r="AO824" s="382">
        <f t="shared" si="471"/>
        <v>0</v>
      </c>
      <c r="AP824" s="382">
        <f t="shared" si="471"/>
        <v>0</v>
      </c>
      <c r="AQ824" s="382">
        <f t="shared" si="471"/>
        <v>0</v>
      </c>
      <c r="AR824" s="382">
        <f t="shared" si="471"/>
        <v>0</v>
      </c>
      <c r="AS824" s="652">
        <f t="shared" si="448"/>
        <v>0</v>
      </c>
    </row>
    <row r="825" spans="2:45" hidden="1" outlineLevel="1">
      <c r="B825" s="161"/>
      <c r="C825" s="81">
        <f t="shared" si="449"/>
        <v>25</v>
      </c>
      <c r="D825" s="191">
        <v>0</v>
      </c>
      <c r="E825" s="382">
        <f t="shared" ref="E825:AR825" si="472">$D825*E75/1000*E$5</f>
        <v>0</v>
      </c>
      <c r="F825" s="382">
        <f t="shared" si="472"/>
        <v>0</v>
      </c>
      <c r="G825" s="382">
        <f t="shared" si="472"/>
        <v>0</v>
      </c>
      <c r="H825" s="382">
        <f t="shared" si="472"/>
        <v>0</v>
      </c>
      <c r="I825" s="382">
        <f t="shared" si="472"/>
        <v>0</v>
      </c>
      <c r="J825" s="382">
        <f t="shared" si="472"/>
        <v>0</v>
      </c>
      <c r="K825" s="382">
        <f t="shared" si="472"/>
        <v>0</v>
      </c>
      <c r="L825" s="382">
        <f t="shared" si="472"/>
        <v>0</v>
      </c>
      <c r="M825" s="382">
        <f t="shared" si="472"/>
        <v>0</v>
      </c>
      <c r="N825" s="382">
        <f t="shared" si="472"/>
        <v>0</v>
      </c>
      <c r="O825" s="382">
        <f t="shared" si="472"/>
        <v>0</v>
      </c>
      <c r="P825" s="382">
        <f t="shared" si="472"/>
        <v>0</v>
      </c>
      <c r="Q825" s="382">
        <f t="shared" si="472"/>
        <v>0</v>
      </c>
      <c r="R825" s="382">
        <f t="shared" si="472"/>
        <v>0</v>
      </c>
      <c r="S825" s="382">
        <f t="shared" si="472"/>
        <v>0</v>
      </c>
      <c r="T825" s="382">
        <f t="shared" si="472"/>
        <v>0</v>
      </c>
      <c r="U825" s="382">
        <f t="shared" si="472"/>
        <v>0</v>
      </c>
      <c r="V825" s="382">
        <f t="shared" si="472"/>
        <v>0</v>
      </c>
      <c r="W825" s="382">
        <f t="shared" si="472"/>
        <v>0</v>
      </c>
      <c r="X825" s="382">
        <f t="shared" si="472"/>
        <v>0</v>
      </c>
      <c r="Y825" s="382">
        <f t="shared" si="472"/>
        <v>0</v>
      </c>
      <c r="Z825" s="382">
        <f t="shared" si="472"/>
        <v>0</v>
      </c>
      <c r="AA825" s="382">
        <f t="shared" si="472"/>
        <v>0</v>
      </c>
      <c r="AB825" s="382">
        <f t="shared" si="472"/>
        <v>0</v>
      </c>
      <c r="AC825" s="382">
        <f t="shared" si="472"/>
        <v>0</v>
      </c>
      <c r="AD825" s="382">
        <f t="shared" si="472"/>
        <v>0</v>
      </c>
      <c r="AE825" s="382">
        <f t="shared" si="472"/>
        <v>0</v>
      </c>
      <c r="AF825" s="382">
        <f t="shared" si="472"/>
        <v>0</v>
      </c>
      <c r="AG825" s="382">
        <f t="shared" si="472"/>
        <v>0</v>
      </c>
      <c r="AH825" s="382">
        <f t="shared" si="472"/>
        <v>0</v>
      </c>
      <c r="AI825" s="382">
        <f t="shared" si="472"/>
        <v>0</v>
      </c>
      <c r="AJ825" s="382">
        <f t="shared" si="472"/>
        <v>0</v>
      </c>
      <c r="AK825" s="382">
        <f t="shared" si="472"/>
        <v>0</v>
      </c>
      <c r="AL825" s="382">
        <f t="shared" si="472"/>
        <v>0</v>
      </c>
      <c r="AM825" s="382">
        <f t="shared" si="472"/>
        <v>0</v>
      </c>
      <c r="AN825" s="382">
        <f t="shared" si="472"/>
        <v>0</v>
      </c>
      <c r="AO825" s="382">
        <f t="shared" si="472"/>
        <v>0</v>
      </c>
      <c r="AP825" s="382">
        <f t="shared" si="472"/>
        <v>0</v>
      </c>
      <c r="AQ825" s="382">
        <f t="shared" si="472"/>
        <v>0</v>
      </c>
      <c r="AR825" s="382">
        <f t="shared" si="472"/>
        <v>0</v>
      </c>
      <c r="AS825" s="652">
        <f t="shared" si="448"/>
        <v>0</v>
      </c>
    </row>
    <row r="826" spans="2:45" hidden="1" outlineLevel="1">
      <c r="B826" s="161"/>
      <c r="C826" s="81">
        <f t="shared" si="449"/>
        <v>26</v>
      </c>
      <c r="D826" s="191">
        <v>0</v>
      </c>
      <c r="E826" s="382">
        <f t="shared" ref="E826:AR826" si="473">$D826*E76/1000*E$5</f>
        <v>0</v>
      </c>
      <c r="F826" s="382">
        <f t="shared" si="473"/>
        <v>0</v>
      </c>
      <c r="G826" s="382">
        <f t="shared" si="473"/>
        <v>0</v>
      </c>
      <c r="H826" s="382">
        <f t="shared" si="473"/>
        <v>0</v>
      </c>
      <c r="I826" s="382">
        <f t="shared" si="473"/>
        <v>0</v>
      </c>
      <c r="J826" s="382">
        <f t="shared" si="473"/>
        <v>0</v>
      </c>
      <c r="K826" s="382">
        <f t="shared" si="473"/>
        <v>0</v>
      </c>
      <c r="L826" s="382">
        <f t="shared" si="473"/>
        <v>0</v>
      </c>
      <c r="M826" s="382">
        <f t="shared" si="473"/>
        <v>0</v>
      </c>
      <c r="N826" s="382">
        <f t="shared" si="473"/>
        <v>0</v>
      </c>
      <c r="O826" s="382">
        <f t="shared" si="473"/>
        <v>0</v>
      </c>
      <c r="P826" s="382">
        <f t="shared" si="473"/>
        <v>0</v>
      </c>
      <c r="Q826" s="382">
        <f t="shared" si="473"/>
        <v>0</v>
      </c>
      <c r="R826" s="382">
        <f t="shared" si="473"/>
        <v>0</v>
      </c>
      <c r="S826" s="382">
        <f t="shared" si="473"/>
        <v>0</v>
      </c>
      <c r="T826" s="382">
        <f t="shared" si="473"/>
        <v>0</v>
      </c>
      <c r="U826" s="382">
        <f t="shared" si="473"/>
        <v>0</v>
      </c>
      <c r="V826" s="382">
        <f t="shared" si="473"/>
        <v>0</v>
      </c>
      <c r="W826" s="382">
        <f t="shared" si="473"/>
        <v>0</v>
      </c>
      <c r="X826" s="382">
        <f t="shared" si="473"/>
        <v>0</v>
      </c>
      <c r="Y826" s="382">
        <f t="shared" si="473"/>
        <v>0</v>
      </c>
      <c r="Z826" s="382">
        <f t="shared" si="473"/>
        <v>0</v>
      </c>
      <c r="AA826" s="382">
        <f t="shared" si="473"/>
        <v>0</v>
      </c>
      <c r="AB826" s="382">
        <f t="shared" si="473"/>
        <v>0</v>
      </c>
      <c r="AC826" s="382">
        <f t="shared" si="473"/>
        <v>0</v>
      </c>
      <c r="AD826" s="382">
        <f t="shared" si="473"/>
        <v>0</v>
      </c>
      <c r="AE826" s="382">
        <f t="shared" si="473"/>
        <v>0</v>
      </c>
      <c r="AF826" s="382">
        <f t="shared" si="473"/>
        <v>0</v>
      </c>
      <c r="AG826" s="382">
        <f t="shared" si="473"/>
        <v>0</v>
      </c>
      <c r="AH826" s="382">
        <f t="shared" si="473"/>
        <v>0</v>
      </c>
      <c r="AI826" s="382">
        <f t="shared" si="473"/>
        <v>0</v>
      </c>
      <c r="AJ826" s="382">
        <f t="shared" si="473"/>
        <v>0</v>
      </c>
      <c r="AK826" s="382">
        <f t="shared" si="473"/>
        <v>0</v>
      </c>
      <c r="AL826" s="382">
        <f t="shared" si="473"/>
        <v>0</v>
      </c>
      <c r="AM826" s="382">
        <f t="shared" si="473"/>
        <v>0</v>
      </c>
      <c r="AN826" s="382">
        <f t="shared" si="473"/>
        <v>0</v>
      </c>
      <c r="AO826" s="382">
        <f t="shared" si="473"/>
        <v>0</v>
      </c>
      <c r="AP826" s="382">
        <f t="shared" si="473"/>
        <v>0</v>
      </c>
      <c r="AQ826" s="382">
        <f t="shared" si="473"/>
        <v>0</v>
      </c>
      <c r="AR826" s="382">
        <f t="shared" si="473"/>
        <v>0</v>
      </c>
      <c r="AS826" s="652">
        <f t="shared" si="448"/>
        <v>0</v>
      </c>
    </row>
    <row r="827" spans="2:45" hidden="1" outlineLevel="1">
      <c r="B827" s="161"/>
      <c r="C827" s="81">
        <f t="shared" si="449"/>
        <v>27</v>
      </c>
      <c r="D827" s="191">
        <v>0</v>
      </c>
      <c r="E827" s="382">
        <f t="shared" ref="E827:AR827" si="474">$D827*E77/1000*E$5</f>
        <v>0</v>
      </c>
      <c r="F827" s="382">
        <f t="shared" si="474"/>
        <v>0</v>
      </c>
      <c r="G827" s="382">
        <f t="shared" si="474"/>
        <v>0</v>
      </c>
      <c r="H827" s="382">
        <f t="shared" si="474"/>
        <v>0</v>
      </c>
      <c r="I827" s="382">
        <f t="shared" si="474"/>
        <v>0</v>
      </c>
      <c r="J827" s="382">
        <f t="shared" si="474"/>
        <v>0</v>
      </c>
      <c r="K827" s="382">
        <f t="shared" si="474"/>
        <v>0</v>
      </c>
      <c r="L827" s="382">
        <f t="shared" si="474"/>
        <v>0</v>
      </c>
      <c r="M827" s="382">
        <f t="shared" si="474"/>
        <v>0</v>
      </c>
      <c r="N827" s="382">
        <f t="shared" si="474"/>
        <v>0</v>
      </c>
      <c r="O827" s="382">
        <f t="shared" si="474"/>
        <v>0</v>
      </c>
      <c r="P827" s="382">
        <f t="shared" si="474"/>
        <v>0</v>
      </c>
      <c r="Q827" s="382">
        <f t="shared" si="474"/>
        <v>0</v>
      </c>
      <c r="R827" s="382">
        <f t="shared" si="474"/>
        <v>0</v>
      </c>
      <c r="S827" s="382">
        <f t="shared" si="474"/>
        <v>0</v>
      </c>
      <c r="T827" s="382">
        <f t="shared" si="474"/>
        <v>0</v>
      </c>
      <c r="U827" s="382">
        <f t="shared" si="474"/>
        <v>0</v>
      </c>
      <c r="V827" s="382">
        <f t="shared" si="474"/>
        <v>0</v>
      </c>
      <c r="W827" s="382">
        <f t="shared" si="474"/>
        <v>0</v>
      </c>
      <c r="X827" s="382">
        <f t="shared" si="474"/>
        <v>0</v>
      </c>
      <c r="Y827" s="382">
        <f t="shared" si="474"/>
        <v>0</v>
      </c>
      <c r="Z827" s="382">
        <f t="shared" si="474"/>
        <v>0</v>
      </c>
      <c r="AA827" s="382">
        <f t="shared" si="474"/>
        <v>0</v>
      </c>
      <c r="AB827" s="382">
        <f t="shared" si="474"/>
        <v>0</v>
      </c>
      <c r="AC827" s="382">
        <f t="shared" si="474"/>
        <v>0</v>
      </c>
      <c r="AD827" s="382">
        <f t="shared" si="474"/>
        <v>0</v>
      </c>
      <c r="AE827" s="382">
        <f t="shared" si="474"/>
        <v>0</v>
      </c>
      <c r="AF827" s="382">
        <f t="shared" si="474"/>
        <v>0</v>
      </c>
      <c r="AG827" s="382">
        <f t="shared" si="474"/>
        <v>0</v>
      </c>
      <c r="AH827" s="382">
        <f t="shared" si="474"/>
        <v>0</v>
      </c>
      <c r="AI827" s="382">
        <f t="shared" si="474"/>
        <v>0</v>
      </c>
      <c r="AJ827" s="382">
        <f t="shared" si="474"/>
        <v>0</v>
      </c>
      <c r="AK827" s="382">
        <f t="shared" si="474"/>
        <v>0</v>
      </c>
      <c r="AL827" s="382">
        <f t="shared" si="474"/>
        <v>0</v>
      </c>
      <c r="AM827" s="382">
        <f t="shared" si="474"/>
        <v>0</v>
      </c>
      <c r="AN827" s="382">
        <f t="shared" si="474"/>
        <v>0</v>
      </c>
      <c r="AO827" s="382">
        <f t="shared" si="474"/>
        <v>0</v>
      </c>
      <c r="AP827" s="382">
        <f t="shared" si="474"/>
        <v>0</v>
      </c>
      <c r="AQ827" s="382">
        <f t="shared" si="474"/>
        <v>0</v>
      </c>
      <c r="AR827" s="382">
        <f t="shared" si="474"/>
        <v>0</v>
      </c>
      <c r="AS827" s="652">
        <f t="shared" si="448"/>
        <v>0</v>
      </c>
    </row>
    <row r="828" spans="2:45" hidden="1" outlineLevel="1">
      <c r="B828" s="161"/>
      <c r="C828" s="81">
        <f t="shared" si="449"/>
        <v>28</v>
      </c>
      <c r="D828" s="191">
        <v>0</v>
      </c>
      <c r="E828" s="382">
        <f t="shared" ref="E828:AR828" si="475">$D828*E78/1000*E$5</f>
        <v>0</v>
      </c>
      <c r="F828" s="382">
        <f t="shared" si="475"/>
        <v>0</v>
      </c>
      <c r="G828" s="382">
        <f t="shared" si="475"/>
        <v>0</v>
      </c>
      <c r="H828" s="382">
        <f t="shared" si="475"/>
        <v>0</v>
      </c>
      <c r="I828" s="382">
        <f t="shared" si="475"/>
        <v>0</v>
      </c>
      <c r="J828" s="382">
        <f t="shared" si="475"/>
        <v>0</v>
      </c>
      <c r="K828" s="382">
        <f t="shared" si="475"/>
        <v>0</v>
      </c>
      <c r="L828" s="382">
        <f t="shared" si="475"/>
        <v>0</v>
      </c>
      <c r="M828" s="382">
        <f t="shared" si="475"/>
        <v>0</v>
      </c>
      <c r="N828" s="382">
        <f t="shared" si="475"/>
        <v>0</v>
      </c>
      <c r="O828" s="382">
        <f t="shared" si="475"/>
        <v>0</v>
      </c>
      <c r="P828" s="382">
        <f t="shared" si="475"/>
        <v>0</v>
      </c>
      <c r="Q828" s="382">
        <f t="shared" si="475"/>
        <v>0</v>
      </c>
      <c r="R828" s="382">
        <f t="shared" si="475"/>
        <v>0</v>
      </c>
      <c r="S828" s="382">
        <f t="shared" si="475"/>
        <v>0</v>
      </c>
      <c r="T828" s="382">
        <f t="shared" si="475"/>
        <v>0</v>
      </c>
      <c r="U828" s="382">
        <f t="shared" si="475"/>
        <v>0</v>
      </c>
      <c r="V828" s="382">
        <f t="shared" si="475"/>
        <v>0</v>
      </c>
      <c r="W828" s="382">
        <f t="shared" si="475"/>
        <v>0</v>
      </c>
      <c r="X828" s="382">
        <f t="shared" si="475"/>
        <v>0</v>
      </c>
      <c r="Y828" s="382">
        <f t="shared" si="475"/>
        <v>0</v>
      </c>
      <c r="Z828" s="382">
        <f t="shared" si="475"/>
        <v>0</v>
      </c>
      <c r="AA828" s="382">
        <f t="shared" si="475"/>
        <v>0</v>
      </c>
      <c r="AB828" s="382">
        <f t="shared" si="475"/>
        <v>0</v>
      </c>
      <c r="AC828" s="382">
        <f t="shared" si="475"/>
        <v>0</v>
      </c>
      <c r="AD828" s="382">
        <f t="shared" si="475"/>
        <v>0</v>
      </c>
      <c r="AE828" s="382">
        <f t="shared" si="475"/>
        <v>0</v>
      </c>
      <c r="AF828" s="382">
        <f t="shared" si="475"/>
        <v>0</v>
      </c>
      <c r="AG828" s="382">
        <f t="shared" si="475"/>
        <v>0</v>
      </c>
      <c r="AH828" s="382">
        <f t="shared" si="475"/>
        <v>0</v>
      </c>
      <c r="AI828" s="382">
        <f t="shared" si="475"/>
        <v>0</v>
      </c>
      <c r="AJ828" s="382">
        <f t="shared" si="475"/>
        <v>0</v>
      </c>
      <c r="AK828" s="382">
        <f t="shared" si="475"/>
        <v>0</v>
      </c>
      <c r="AL828" s="382">
        <f t="shared" si="475"/>
        <v>0</v>
      </c>
      <c r="AM828" s="382">
        <f t="shared" si="475"/>
        <v>0</v>
      </c>
      <c r="AN828" s="382">
        <f t="shared" si="475"/>
        <v>0</v>
      </c>
      <c r="AO828" s="382">
        <f t="shared" si="475"/>
        <v>0</v>
      </c>
      <c r="AP828" s="382">
        <f t="shared" si="475"/>
        <v>0</v>
      </c>
      <c r="AQ828" s="382">
        <f t="shared" si="475"/>
        <v>0</v>
      </c>
      <c r="AR828" s="382">
        <f t="shared" si="475"/>
        <v>0</v>
      </c>
      <c r="AS828" s="652">
        <f t="shared" si="448"/>
        <v>0</v>
      </c>
    </row>
    <row r="829" spans="2:45" hidden="1" outlineLevel="1">
      <c r="B829" s="161"/>
      <c r="C829" s="81">
        <f t="shared" si="449"/>
        <v>29</v>
      </c>
      <c r="D829" s="191">
        <v>0</v>
      </c>
      <c r="E829" s="382">
        <f t="shared" ref="E829:AR829" si="476">$D829*E79/1000*E$5</f>
        <v>0</v>
      </c>
      <c r="F829" s="382">
        <f t="shared" si="476"/>
        <v>0</v>
      </c>
      <c r="G829" s="382">
        <f t="shared" si="476"/>
        <v>0</v>
      </c>
      <c r="H829" s="382">
        <f t="shared" si="476"/>
        <v>0</v>
      </c>
      <c r="I829" s="382">
        <f t="shared" si="476"/>
        <v>0</v>
      </c>
      <c r="J829" s="382">
        <f t="shared" si="476"/>
        <v>0</v>
      </c>
      <c r="K829" s="382">
        <f t="shared" si="476"/>
        <v>0</v>
      </c>
      <c r="L829" s="382">
        <f t="shared" si="476"/>
        <v>0</v>
      </c>
      <c r="M829" s="382">
        <f t="shared" si="476"/>
        <v>0</v>
      </c>
      <c r="N829" s="382">
        <f t="shared" si="476"/>
        <v>0</v>
      </c>
      <c r="O829" s="382">
        <f t="shared" si="476"/>
        <v>0</v>
      </c>
      <c r="P829" s="382">
        <f t="shared" si="476"/>
        <v>0</v>
      </c>
      <c r="Q829" s="382">
        <f t="shared" si="476"/>
        <v>0</v>
      </c>
      <c r="R829" s="382">
        <f t="shared" si="476"/>
        <v>0</v>
      </c>
      <c r="S829" s="382">
        <f t="shared" si="476"/>
        <v>0</v>
      </c>
      <c r="T829" s="382">
        <f t="shared" si="476"/>
        <v>0</v>
      </c>
      <c r="U829" s="382">
        <f t="shared" si="476"/>
        <v>0</v>
      </c>
      <c r="V829" s="382">
        <f t="shared" si="476"/>
        <v>0</v>
      </c>
      <c r="W829" s="382">
        <f t="shared" si="476"/>
        <v>0</v>
      </c>
      <c r="X829" s="382">
        <f t="shared" si="476"/>
        <v>0</v>
      </c>
      <c r="Y829" s="382">
        <f t="shared" si="476"/>
        <v>0</v>
      </c>
      <c r="Z829" s="382">
        <f t="shared" si="476"/>
        <v>0</v>
      </c>
      <c r="AA829" s="382">
        <f t="shared" si="476"/>
        <v>0</v>
      </c>
      <c r="AB829" s="382">
        <f t="shared" si="476"/>
        <v>0</v>
      </c>
      <c r="AC829" s="382">
        <f t="shared" si="476"/>
        <v>0</v>
      </c>
      <c r="AD829" s="382">
        <f t="shared" si="476"/>
        <v>0</v>
      </c>
      <c r="AE829" s="382">
        <f t="shared" si="476"/>
        <v>0</v>
      </c>
      <c r="AF829" s="382">
        <f t="shared" si="476"/>
        <v>0</v>
      </c>
      <c r="AG829" s="382">
        <f t="shared" si="476"/>
        <v>0</v>
      </c>
      <c r="AH829" s="382">
        <f t="shared" si="476"/>
        <v>0</v>
      </c>
      <c r="AI829" s="382">
        <f t="shared" si="476"/>
        <v>0</v>
      </c>
      <c r="AJ829" s="382">
        <f t="shared" si="476"/>
        <v>0</v>
      </c>
      <c r="AK829" s="382">
        <f t="shared" si="476"/>
        <v>0</v>
      </c>
      <c r="AL829" s="382">
        <f t="shared" si="476"/>
        <v>0</v>
      </c>
      <c r="AM829" s="382">
        <f t="shared" si="476"/>
        <v>0</v>
      </c>
      <c r="AN829" s="382">
        <f t="shared" si="476"/>
        <v>0</v>
      </c>
      <c r="AO829" s="382">
        <f t="shared" si="476"/>
        <v>0</v>
      </c>
      <c r="AP829" s="382">
        <f t="shared" si="476"/>
        <v>0</v>
      </c>
      <c r="AQ829" s="382">
        <f t="shared" si="476"/>
        <v>0</v>
      </c>
      <c r="AR829" s="382">
        <f t="shared" si="476"/>
        <v>0</v>
      </c>
      <c r="AS829" s="652">
        <f t="shared" si="448"/>
        <v>0</v>
      </c>
    </row>
    <row r="830" spans="2:45" hidden="1" outlineLevel="1">
      <c r="B830" s="161"/>
      <c r="C830" s="81">
        <f t="shared" si="449"/>
        <v>30</v>
      </c>
      <c r="D830" s="191">
        <v>0</v>
      </c>
      <c r="E830" s="382">
        <f t="shared" ref="E830:AR830" si="477">$D830*E80/1000*E$5</f>
        <v>0</v>
      </c>
      <c r="F830" s="382">
        <f t="shared" si="477"/>
        <v>0</v>
      </c>
      <c r="G830" s="382">
        <f t="shared" si="477"/>
        <v>0</v>
      </c>
      <c r="H830" s="382">
        <f t="shared" si="477"/>
        <v>0</v>
      </c>
      <c r="I830" s="382">
        <f t="shared" si="477"/>
        <v>0</v>
      </c>
      <c r="J830" s="382">
        <f t="shared" si="477"/>
        <v>0</v>
      </c>
      <c r="K830" s="382">
        <f t="shared" si="477"/>
        <v>0</v>
      </c>
      <c r="L830" s="382">
        <f t="shared" si="477"/>
        <v>0</v>
      </c>
      <c r="M830" s="382">
        <f t="shared" si="477"/>
        <v>0</v>
      </c>
      <c r="N830" s="382">
        <f t="shared" si="477"/>
        <v>0</v>
      </c>
      <c r="O830" s="382">
        <f t="shared" si="477"/>
        <v>0</v>
      </c>
      <c r="P830" s="382">
        <f t="shared" si="477"/>
        <v>0</v>
      </c>
      <c r="Q830" s="382">
        <f t="shared" si="477"/>
        <v>0</v>
      </c>
      <c r="R830" s="382">
        <f t="shared" si="477"/>
        <v>0</v>
      </c>
      <c r="S830" s="382">
        <f t="shared" si="477"/>
        <v>0</v>
      </c>
      <c r="T830" s="382">
        <f t="shared" si="477"/>
        <v>0</v>
      </c>
      <c r="U830" s="382">
        <f t="shared" si="477"/>
        <v>0</v>
      </c>
      <c r="V830" s="382">
        <f t="shared" si="477"/>
        <v>0</v>
      </c>
      <c r="W830" s="382">
        <f t="shared" si="477"/>
        <v>0</v>
      </c>
      <c r="X830" s="382">
        <f t="shared" si="477"/>
        <v>0</v>
      </c>
      <c r="Y830" s="382">
        <f t="shared" si="477"/>
        <v>0</v>
      </c>
      <c r="Z830" s="382">
        <f t="shared" si="477"/>
        <v>0</v>
      </c>
      <c r="AA830" s="382">
        <f t="shared" si="477"/>
        <v>0</v>
      </c>
      <c r="AB830" s="382">
        <f t="shared" si="477"/>
        <v>0</v>
      </c>
      <c r="AC830" s="382">
        <f t="shared" si="477"/>
        <v>0</v>
      </c>
      <c r="AD830" s="382">
        <f t="shared" si="477"/>
        <v>0</v>
      </c>
      <c r="AE830" s="382">
        <f t="shared" si="477"/>
        <v>0</v>
      </c>
      <c r="AF830" s="382">
        <f t="shared" si="477"/>
        <v>0</v>
      </c>
      <c r="AG830" s="382">
        <f t="shared" si="477"/>
        <v>0</v>
      </c>
      <c r="AH830" s="382">
        <f t="shared" si="477"/>
        <v>0</v>
      </c>
      <c r="AI830" s="382">
        <f t="shared" si="477"/>
        <v>0</v>
      </c>
      <c r="AJ830" s="382">
        <f t="shared" si="477"/>
        <v>0</v>
      </c>
      <c r="AK830" s="382">
        <f t="shared" si="477"/>
        <v>0</v>
      </c>
      <c r="AL830" s="382">
        <f t="shared" si="477"/>
        <v>0</v>
      </c>
      <c r="AM830" s="382">
        <f t="shared" si="477"/>
        <v>0</v>
      </c>
      <c r="AN830" s="382">
        <f t="shared" si="477"/>
        <v>0</v>
      </c>
      <c r="AO830" s="382">
        <f t="shared" si="477"/>
        <v>0</v>
      </c>
      <c r="AP830" s="382">
        <f t="shared" si="477"/>
        <v>0</v>
      </c>
      <c r="AQ830" s="382">
        <f t="shared" si="477"/>
        <v>0</v>
      </c>
      <c r="AR830" s="382">
        <f t="shared" si="477"/>
        <v>0</v>
      </c>
      <c r="AS830" s="652">
        <f t="shared" si="448"/>
        <v>0</v>
      </c>
    </row>
    <row r="831" spans="2:45" hidden="1" outlineLevel="1">
      <c r="B831" s="161"/>
      <c r="C831" s="81">
        <f t="shared" si="449"/>
        <v>31</v>
      </c>
      <c r="D831" s="191">
        <v>0</v>
      </c>
      <c r="E831" s="382">
        <f t="shared" ref="E831:AR831" si="478">$D831*E81/1000*E$5</f>
        <v>0</v>
      </c>
      <c r="F831" s="382">
        <f t="shared" si="478"/>
        <v>0</v>
      </c>
      <c r="G831" s="382">
        <f t="shared" si="478"/>
        <v>0</v>
      </c>
      <c r="H831" s="382">
        <f t="shared" si="478"/>
        <v>0</v>
      </c>
      <c r="I831" s="382">
        <f t="shared" si="478"/>
        <v>0</v>
      </c>
      <c r="J831" s="382">
        <f t="shared" si="478"/>
        <v>0</v>
      </c>
      <c r="K831" s="382">
        <f t="shared" si="478"/>
        <v>0</v>
      </c>
      <c r="L831" s="382">
        <f t="shared" si="478"/>
        <v>0</v>
      </c>
      <c r="M831" s="382">
        <f t="shared" si="478"/>
        <v>0</v>
      </c>
      <c r="N831" s="382">
        <f t="shared" si="478"/>
        <v>0</v>
      </c>
      <c r="O831" s="382">
        <f t="shared" si="478"/>
        <v>0</v>
      </c>
      <c r="P831" s="382">
        <f t="shared" si="478"/>
        <v>0</v>
      </c>
      <c r="Q831" s="382">
        <f t="shared" si="478"/>
        <v>0</v>
      </c>
      <c r="R831" s="382">
        <f t="shared" si="478"/>
        <v>0</v>
      </c>
      <c r="S831" s="382">
        <f t="shared" si="478"/>
        <v>0</v>
      </c>
      <c r="T831" s="382">
        <f t="shared" si="478"/>
        <v>0</v>
      </c>
      <c r="U831" s="382">
        <f t="shared" si="478"/>
        <v>0</v>
      </c>
      <c r="V831" s="382">
        <f t="shared" si="478"/>
        <v>0</v>
      </c>
      <c r="W831" s="382">
        <f t="shared" si="478"/>
        <v>0</v>
      </c>
      <c r="X831" s="382">
        <f t="shared" si="478"/>
        <v>0</v>
      </c>
      <c r="Y831" s="382">
        <f t="shared" si="478"/>
        <v>0</v>
      </c>
      <c r="Z831" s="382">
        <f t="shared" si="478"/>
        <v>0</v>
      </c>
      <c r="AA831" s="382">
        <f t="shared" si="478"/>
        <v>0</v>
      </c>
      <c r="AB831" s="382">
        <f t="shared" si="478"/>
        <v>0</v>
      </c>
      <c r="AC831" s="382">
        <f t="shared" si="478"/>
        <v>0</v>
      </c>
      <c r="AD831" s="382">
        <f t="shared" si="478"/>
        <v>0</v>
      </c>
      <c r="AE831" s="382">
        <f t="shared" si="478"/>
        <v>0</v>
      </c>
      <c r="AF831" s="382">
        <f t="shared" si="478"/>
        <v>0</v>
      </c>
      <c r="AG831" s="382">
        <f t="shared" si="478"/>
        <v>0</v>
      </c>
      <c r="AH831" s="382">
        <f t="shared" si="478"/>
        <v>0</v>
      </c>
      <c r="AI831" s="382">
        <f t="shared" si="478"/>
        <v>0</v>
      </c>
      <c r="AJ831" s="382">
        <f t="shared" si="478"/>
        <v>0</v>
      </c>
      <c r="AK831" s="382">
        <f t="shared" si="478"/>
        <v>0</v>
      </c>
      <c r="AL831" s="382">
        <f t="shared" si="478"/>
        <v>0</v>
      </c>
      <c r="AM831" s="382">
        <f t="shared" si="478"/>
        <v>0</v>
      </c>
      <c r="AN831" s="382">
        <f t="shared" si="478"/>
        <v>0</v>
      </c>
      <c r="AO831" s="382">
        <f t="shared" si="478"/>
        <v>0</v>
      </c>
      <c r="AP831" s="382">
        <f t="shared" si="478"/>
        <v>0</v>
      </c>
      <c r="AQ831" s="382">
        <f t="shared" si="478"/>
        <v>0</v>
      </c>
      <c r="AR831" s="382">
        <f t="shared" si="478"/>
        <v>0</v>
      </c>
      <c r="AS831" s="652">
        <f t="shared" si="448"/>
        <v>0</v>
      </c>
    </row>
    <row r="832" spans="2:45" hidden="1" outlineLevel="1">
      <c r="B832" s="161"/>
      <c r="C832" s="81">
        <f t="shared" si="449"/>
        <v>32</v>
      </c>
      <c r="D832" s="191">
        <v>0</v>
      </c>
      <c r="E832" s="382">
        <f t="shared" ref="E832:AR832" si="479">$D832*E82/1000*E$5</f>
        <v>0</v>
      </c>
      <c r="F832" s="382">
        <f t="shared" si="479"/>
        <v>0</v>
      </c>
      <c r="G832" s="382">
        <f t="shared" si="479"/>
        <v>0</v>
      </c>
      <c r="H832" s="382">
        <f t="shared" si="479"/>
        <v>0</v>
      </c>
      <c r="I832" s="382">
        <f t="shared" si="479"/>
        <v>0</v>
      </c>
      <c r="J832" s="382">
        <f t="shared" si="479"/>
        <v>0</v>
      </c>
      <c r="K832" s="382">
        <f t="shared" si="479"/>
        <v>0</v>
      </c>
      <c r="L832" s="382">
        <f t="shared" si="479"/>
        <v>0</v>
      </c>
      <c r="M832" s="382">
        <f t="shared" si="479"/>
        <v>0</v>
      </c>
      <c r="N832" s="382">
        <f t="shared" si="479"/>
        <v>0</v>
      </c>
      <c r="O832" s="382">
        <f t="shared" si="479"/>
        <v>0</v>
      </c>
      <c r="P832" s="382">
        <f t="shared" si="479"/>
        <v>0</v>
      </c>
      <c r="Q832" s="382">
        <f t="shared" si="479"/>
        <v>0</v>
      </c>
      <c r="R832" s="382">
        <f t="shared" si="479"/>
        <v>0</v>
      </c>
      <c r="S832" s="382">
        <f t="shared" si="479"/>
        <v>0</v>
      </c>
      <c r="T832" s="382">
        <f t="shared" si="479"/>
        <v>0</v>
      </c>
      <c r="U832" s="382">
        <f t="shared" si="479"/>
        <v>0</v>
      </c>
      <c r="V832" s="382">
        <f t="shared" si="479"/>
        <v>0</v>
      </c>
      <c r="W832" s="382">
        <f t="shared" si="479"/>
        <v>0</v>
      </c>
      <c r="X832" s="382">
        <f t="shared" si="479"/>
        <v>0</v>
      </c>
      <c r="Y832" s="382">
        <f t="shared" si="479"/>
        <v>0</v>
      </c>
      <c r="Z832" s="382">
        <f t="shared" si="479"/>
        <v>0</v>
      </c>
      <c r="AA832" s="382">
        <f t="shared" si="479"/>
        <v>0</v>
      </c>
      <c r="AB832" s="382">
        <f t="shared" si="479"/>
        <v>0</v>
      </c>
      <c r="AC832" s="382">
        <f t="shared" si="479"/>
        <v>0</v>
      </c>
      <c r="AD832" s="382">
        <f t="shared" si="479"/>
        <v>0</v>
      </c>
      <c r="AE832" s="382">
        <f t="shared" si="479"/>
        <v>0</v>
      </c>
      <c r="AF832" s="382">
        <f t="shared" si="479"/>
        <v>0</v>
      </c>
      <c r="AG832" s="382">
        <f t="shared" si="479"/>
        <v>0</v>
      </c>
      <c r="AH832" s="382">
        <f t="shared" si="479"/>
        <v>0</v>
      </c>
      <c r="AI832" s="382">
        <f t="shared" si="479"/>
        <v>0</v>
      </c>
      <c r="AJ832" s="382">
        <f t="shared" si="479"/>
        <v>0</v>
      </c>
      <c r="AK832" s="382">
        <f t="shared" si="479"/>
        <v>0</v>
      </c>
      <c r="AL832" s="382">
        <f t="shared" si="479"/>
        <v>0</v>
      </c>
      <c r="AM832" s="382">
        <f t="shared" si="479"/>
        <v>0</v>
      </c>
      <c r="AN832" s="382">
        <f t="shared" si="479"/>
        <v>0</v>
      </c>
      <c r="AO832" s="382">
        <f t="shared" si="479"/>
        <v>0</v>
      </c>
      <c r="AP832" s="382">
        <f t="shared" si="479"/>
        <v>0</v>
      </c>
      <c r="AQ832" s="382">
        <f t="shared" si="479"/>
        <v>0</v>
      </c>
      <c r="AR832" s="382">
        <f t="shared" si="479"/>
        <v>0</v>
      </c>
      <c r="AS832" s="652">
        <f t="shared" si="448"/>
        <v>0</v>
      </c>
    </row>
    <row r="833" spans="1:48" hidden="1" outlineLevel="1">
      <c r="B833" s="161"/>
      <c r="C833" s="81">
        <f t="shared" si="449"/>
        <v>33</v>
      </c>
      <c r="D833" s="191">
        <v>0</v>
      </c>
      <c r="E833" s="382">
        <f t="shared" ref="E833:AR833" si="480">$D833*E83/1000*E$5</f>
        <v>0</v>
      </c>
      <c r="F833" s="382">
        <f t="shared" si="480"/>
        <v>0</v>
      </c>
      <c r="G833" s="382">
        <f t="shared" si="480"/>
        <v>0</v>
      </c>
      <c r="H833" s="382">
        <f t="shared" si="480"/>
        <v>0</v>
      </c>
      <c r="I833" s="382">
        <f t="shared" si="480"/>
        <v>0</v>
      </c>
      <c r="J833" s="382">
        <f t="shared" si="480"/>
        <v>0</v>
      </c>
      <c r="K833" s="382">
        <f t="shared" si="480"/>
        <v>0</v>
      </c>
      <c r="L833" s="382">
        <f t="shared" si="480"/>
        <v>0</v>
      </c>
      <c r="M833" s="382">
        <f t="shared" si="480"/>
        <v>0</v>
      </c>
      <c r="N833" s="382">
        <f t="shared" si="480"/>
        <v>0</v>
      </c>
      <c r="O833" s="382">
        <f t="shared" si="480"/>
        <v>0</v>
      </c>
      <c r="P833" s="382">
        <f t="shared" si="480"/>
        <v>0</v>
      </c>
      <c r="Q833" s="382">
        <f t="shared" si="480"/>
        <v>0</v>
      </c>
      <c r="R833" s="382">
        <f t="shared" si="480"/>
        <v>0</v>
      </c>
      <c r="S833" s="382">
        <f t="shared" si="480"/>
        <v>0</v>
      </c>
      <c r="T833" s="382">
        <f t="shared" si="480"/>
        <v>0</v>
      </c>
      <c r="U833" s="382">
        <f t="shared" si="480"/>
        <v>0</v>
      </c>
      <c r="V833" s="382">
        <f t="shared" si="480"/>
        <v>0</v>
      </c>
      <c r="W833" s="382">
        <f t="shared" si="480"/>
        <v>0</v>
      </c>
      <c r="X833" s="382">
        <f t="shared" si="480"/>
        <v>0</v>
      </c>
      <c r="Y833" s="382">
        <f t="shared" si="480"/>
        <v>0</v>
      </c>
      <c r="Z833" s="382">
        <f t="shared" si="480"/>
        <v>0</v>
      </c>
      <c r="AA833" s="382">
        <f t="shared" si="480"/>
        <v>0</v>
      </c>
      <c r="AB833" s="382">
        <f t="shared" si="480"/>
        <v>0</v>
      </c>
      <c r="AC833" s="382">
        <f t="shared" si="480"/>
        <v>0</v>
      </c>
      <c r="AD833" s="382">
        <f t="shared" si="480"/>
        <v>0</v>
      </c>
      <c r="AE833" s="382">
        <f t="shared" si="480"/>
        <v>0</v>
      </c>
      <c r="AF833" s="382">
        <f t="shared" si="480"/>
        <v>0</v>
      </c>
      <c r="AG833" s="382">
        <f t="shared" si="480"/>
        <v>0</v>
      </c>
      <c r="AH833" s="382">
        <f t="shared" si="480"/>
        <v>0</v>
      </c>
      <c r="AI833" s="382">
        <f t="shared" si="480"/>
        <v>0</v>
      </c>
      <c r="AJ833" s="382">
        <f t="shared" si="480"/>
        <v>0</v>
      </c>
      <c r="AK833" s="382">
        <f t="shared" si="480"/>
        <v>0</v>
      </c>
      <c r="AL833" s="382">
        <f t="shared" si="480"/>
        <v>0</v>
      </c>
      <c r="AM833" s="382">
        <f t="shared" si="480"/>
        <v>0</v>
      </c>
      <c r="AN833" s="382">
        <f t="shared" si="480"/>
        <v>0</v>
      </c>
      <c r="AO833" s="382">
        <f t="shared" si="480"/>
        <v>0</v>
      </c>
      <c r="AP833" s="382">
        <f t="shared" si="480"/>
        <v>0</v>
      </c>
      <c r="AQ833" s="382">
        <f t="shared" si="480"/>
        <v>0</v>
      </c>
      <c r="AR833" s="382">
        <f t="shared" si="480"/>
        <v>0</v>
      </c>
      <c r="AS833" s="652">
        <f t="shared" si="448"/>
        <v>0</v>
      </c>
    </row>
    <row r="834" spans="1:48" hidden="1" outlineLevel="1">
      <c r="B834" s="161"/>
      <c r="C834" s="81">
        <f t="shared" si="449"/>
        <v>34</v>
      </c>
      <c r="D834" s="191">
        <v>0</v>
      </c>
      <c r="E834" s="382">
        <f t="shared" ref="E834:AR834" si="481">$D834*E84/1000*E$5</f>
        <v>0</v>
      </c>
      <c r="F834" s="382">
        <f t="shared" si="481"/>
        <v>0</v>
      </c>
      <c r="G834" s="382">
        <f t="shared" si="481"/>
        <v>0</v>
      </c>
      <c r="H834" s="382">
        <f t="shared" si="481"/>
        <v>0</v>
      </c>
      <c r="I834" s="382">
        <f t="shared" si="481"/>
        <v>0</v>
      </c>
      <c r="J834" s="382">
        <f t="shared" si="481"/>
        <v>0</v>
      </c>
      <c r="K834" s="382">
        <f t="shared" si="481"/>
        <v>0</v>
      </c>
      <c r="L834" s="382">
        <f t="shared" si="481"/>
        <v>0</v>
      </c>
      <c r="M834" s="382">
        <f t="shared" si="481"/>
        <v>0</v>
      </c>
      <c r="N834" s="382">
        <f t="shared" si="481"/>
        <v>0</v>
      </c>
      <c r="O834" s="382">
        <f t="shared" si="481"/>
        <v>0</v>
      </c>
      <c r="P834" s="382">
        <f t="shared" si="481"/>
        <v>0</v>
      </c>
      <c r="Q834" s="382">
        <f t="shared" si="481"/>
        <v>0</v>
      </c>
      <c r="R834" s="382">
        <f t="shared" si="481"/>
        <v>0</v>
      </c>
      <c r="S834" s="382">
        <f t="shared" si="481"/>
        <v>0</v>
      </c>
      <c r="T834" s="382">
        <f t="shared" si="481"/>
        <v>0</v>
      </c>
      <c r="U834" s="382">
        <f t="shared" si="481"/>
        <v>0</v>
      </c>
      <c r="V834" s="382">
        <f t="shared" si="481"/>
        <v>0</v>
      </c>
      <c r="W834" s="382">
        <f t="shared" si="481"/>
        <v>0</v>
      </c>
      <c r="X834" s="382">
        <f t="shared" si="481"/>
        <v>0</v>
      </c>
      <c r="Y834" s="382">
        <f t="shared" si="481"/>
        <v>0</v>
      </c>
      <c r="Z834" s="382">
        <f t="shared" si="481"/>
        <v>0</v>
      </c>
      <c r="AA834" s="382">
        <f t="shared" si="481"/>
        <v>0</v>
      </c>
      <c r="AB834" s="382">
        <f t="shared" si="481"/>
        <v>0</v>
      </c>
      <c r="AC834" s="382">
        <f t="shared" si="481"/>
        <v>0</v>
      </c>
      <c r="AD834" s="382">
        <f t="shared" si="481"/>
        <v>0</v>
      </c>
      <c r="AE834" s="382">
        <f t="shared" si="481"/>
        <v>0</v>
      </c>
      <c r="AF834" s="382">
        <f t="shared" si="481"/>
        <v>0</v>
      </c>
      <c r="AG834" s="382">
        <f t="shared" si="481"/>
        <v>0</v>
      </c>
      <c r="AH834" s="382">
        <f t="shared" si="481"/>
        <v>0</v>
      </c>
      <c r="AI834" s="382">
        <f t="shared" si="481"/>
        <v>0</v>
      </c>
      <c r="AJ834" s="382">
        <f t="shared" si="481"/>
        <v>0</v>
      </c>
      <c r="AK834" s="382">
        <f t="shared" si="481"/>
        <v>0</v>
      </c>
      <c r="AL834" s="382">
        <f t="shared" si="481"/>
        <v>0</v>
      </c>
      <c r="AM834" s="382">
        <f t="shared" si="481"/>
        <v>0</v>
      </c>
      <c r="AN834" s="382">
        <f t="shared" si="481"/>
        <v>0</v>
      </c>
      <c r="AO834" s="382">
        <f t="shared" si="481"/>
        <v>0</v>
      </c>
      <c r="AP834" s="382">
        <f t="shared" si="481"/>
        <v>0</v>
      </c>
      <c r="AQ834" s="382">
        <f t="shared" si="481"/>
        <v>0</v>
      </c>
      <c r="AR834" s="382">
        <f t="shared" si="481"/>
        <v>0</v>
      </c>
      <c r="AS834" s="652">
        <f t="shared" si="448"/>
        <v>0</v>
      </c>
    </row>
    <row r="835" spans="1:48" hidden="1" outlineLevel="1">
      <c r="B835" s="161"/>
      <c r="C835" s="81">
        <f t="shared" si="449"/>
        <v>35</v>
      </c>
      <c r="D835" s="191">
        <v>0</v>
      </c>
      <c r="E835" s="382">
        <f t="shared" ref="E835:AR835" si="482">$D835*E85/1000*E$5</f>
        <v>0</v>
      </c>
      <c r="F835" s="382">
        <f t="shared" si="482"/>
        <v>0</v>
      </c>
      <c r="G835" s="382">
        <f t="shared" si="482"/>
        <v>0</v>
      </c>
      <c r="H835" s="382">
        <f t="shared" si="482"/>
        <v>0</v>
      </c>
      <c r="I835" s="382">
        <f t="shared" si="482"/>
        <v>0</v>
      </c>
      <c r="J835" s="382">
        <f t="shared" si="482"/>
        <v>0</v>
      </c>
      <c r="K835" s="382">
        <f t="shared" si="482"/>
        <v>0</v>
      </c>
      <c r="L835" s="382">
        <f t="shared" si="482"/>
        <v>0</v>
      </c>
      <c r="M835" s="382">
        <f t="shared" si="482"/>
        <v>0</v>
      </c>
      <c r="N835" s="382">
        <f t="shared" si="482"/>
        <v>0</v>
      </c>
      <c r="O835" s="382">
        <f t="shared" si="482"/>
        <v>0</v>
      </c>
      <c r="P835" s="382">
        <f t="shared" si="482"/>
        <v>0</v>
      </c>
      <c r="Q835" s="382">
        <f t="shared" si="482"/>
        <v>0</v>
      </c>
      <c r="R835" s="382">
        <f t="shared" si="482"/>
        <v>0</v>
      </c>
      <c r="S835" s="382">
        <f t="shared" si="482"/>
        <v>0</v>
      </c>
      <c r="T835" s="382">
        <f t="shared" si="482"/>
        <v>0</v>
      </c>
      <c r="U835" s="382">
        <f t="shared" si="482"/>
        <v>0</v>
      </c>
      <c r="V835" s="382">
        <f t="shared" si="482"/>
        <v>0</v>
      </c>
      <c r="W835" s="382">
        <f t="shared" si="482"/>
        <v>0</v>
      </c>
      <c r="X835" s="382">
        <f t="shared" si="482"/>
        <v>0</v>
      </c>
      <c r="Y835" s="382">
        <f t="shared" si="482"/>
        <v>0</v>
      </c>
      <c r="Z835" s="382">
        <f t="shared" si="482"/>
        <v>0</v>
      </c>
      <c r="AA835" s="382">
        <f t="shared" si="482"/>
        <v>0</v>
      </c>
      <c r="AB835" s="382">
        <f t="shared" si="482"/>
        <v>0</v>
      </c>
      <c r="AC835" s="382">
        <f t="shared" si="482"/>
        <v>0</v>
      </c>
      <c r="AD835" s="382">
        <f t="shared" si="482"/>
        <v>0</v>
      </c>
      <c r="AE835" s="382">
        <f t="shared" si="482"/>
        <v>0</v>
      </c>
      <c r="AF835" s="382">
        <f t="shared" si="482"/>
        <v>0</v>
      </c>
      <c r="AG835" s="382">
        <f t="shared" si="482"/>
        <v>0</v>
      </c>
      <c r="AH835" s="382">
        <f t="shared" si="482"/>
        <v>0</v>
      </c>
      <c r="AI835" s="382">
        <f t="shared" si="482"/>
        <v>0</v>
      </c>
      <c r="AJ835" s="382">
        <f t="shared" si="482"/>
        <v>0</v>
      </c>
      <c r="AK835" s="382">
        <f t="shared" si="482"/>
        <v>0</v>
      </c>
      <c r="AL835" s="382">
        <f t="shared" si="482"/>
        <v>0</v>
      </c>
      <c r="AM835" s="382">
        <f t="shared" si="482"/>
        <v>0</v>
      </c>
      <c r="AN835" s="382">
        <f t="shared" si="482"/>
        <v>0</v>
      </c>
      <c r="AO835" s="382">
        <f t="shared" si="482"/>
        <v>0</v>
      </c>
      <c r="AP835" s="382">
        <f t="shared" si="482"/>
        <v>0</v>
      </c>
      <c r="AQ835" s="382">
        <f t="shared" si="482"/>
        <v>0</v>
      </c>
      <c r="AR835" s="382">
        <f t="shared" si="482"/>
        <v>0</v>
      </c>
      <c r="AS835" s="652">
        <f t="shared" si="448"/>
        <v>0</v>
      </c>
    </row>
    <row r="836" spans="1:48" hidden="1" outlineLevel="1">
      <c r="B836" s="161"/>
      <c r="C836" s="81">
        <f t="shared" si="449"/>
        <v>36</v>
      </c>
      <c r="D836" s="191">
        <v>0</v>
      </c>
      <c r="E836" s="382">
        <f t="shared" ref="E836:AR836" si="483">$D836*E86/1000*E$5</f>
        <v>0</v>
      </c>
      <c r="F836" s="382">
        <f t="shared" si="483"/>
        <v>0</v>
      </c>
      <c r="G836" s="382">
        <f t="shared" si="483"/>
        <v>0</v>
      </c>
      <c r="H836" s="382">
        <f t="shared" si="483"/>
        <v>0</v>
      </c>
      <c r="I836" s="382">
        <f t="shared" si="483"/>
        <v>0</v>
      </c>
      <c r="J836" s="382">
        <f t="shared" si="483"/>
        <v>0</v>
      </c>
      <c r="K836" s="382">
        <f t="shared" si="483"/>
        <v>0</v>
      </c>
      <c r="L836" s="382">
        <f t="shared" si="483"/>
        <v>0</v>
      </c>
      <c r="M836" s="382">
        <f t="shared" si="483"/>
        <v>0</v>
      </c>
      <c r="N836" s="382">
        <f t="shared" si="483"/>
        <v>0</v>
      </c>
      <c r="O836" s="382">
        <f t="shared" si="483"/>
        <v>0</v>
      </c>
      <c r="P836" s="382">
        <f t="shared" si="483"/>
        <v>0</v>
      </c>
      <c r="Q836" s="382">
        <f t="shared" si="483"/>
        <v>0</v>
      </c>
      <c r="R836" s="382">
        <f t="shared" si="483"/>
        <v>0</v>
      </c>
      <c r="S836" s="382">
        <f t="shared" si="483"/>
        <v>0</v>
      </c>
      <c r="T836" s="382">
        <f t="shared" si="483"/>
        <v>0</v>
      </c>
      <c r="U836" s="382">
        <f t="shared" si="483"/>
        <v>0</v>
      </c>
      <c r="V836" s="382">
        <f t="shared" si="483"/>
        <v>0</v>
      </c>
      <c r="W836" s="382">
        <f t="shared" si="483"/>
        <v>0</v>
      </c>
      <c r="X836" s="382">
        <f t="shared" si="483"/>
        <v>0</v>
      </c>
      <c r="Y836" s="382">
        <f t="shared" si="483"/>
        <v>0</v>
      </c>
      <c r="Z836" s="382">
        <f t="shared" si="483"/>
        <v>0</v>
      </c>
      <c r="AA836" s="382">
        <f t="shared" si="483"/>
        <v>0</v>
      </c>
      <c r="AB836" s="382">
        <f t="shared" si="483"/>
        <v>0</v>
      </c>
      <c r="AC836" s="382">
        <f t="shared" si="483"/>
        <v>0</v>
      </c>
      <c r="AD836" s="382">
        <f t="shared" si="483"/>
        <v>0</v>
      </c>
      <c r="AE836" s="382">
        <f t="shared" si="483"/>
        <v>0</v>
      </c>
      <c r="AF836" s="382">
        <f t="shared" si="483"/>
        <v>0</v>
      </c>
      <c r="AG836" s="382">
        <f t="shared" si="483"/>
        <v>0</v>
      </c>
      <c r="AH836" s="382">
        <f t="shared" si="483"/>
        <v>0</v>
      </c>
      <c r="AI836" s="382">
        <f t="shared" si="483"/>
        <v>0</v>
      </c>
      <c r="AJ836" s="382">
        <f t="shared" si="483"/>
        <v>0</v>
      </c>
      <c r="AK836" s="382">
        <f t="shared" si="483"/>
        <v>0</v>
      </c>
      <c r="AL836" s="382">
        <f t="shared" si="483"/>
        <v>0</v>
      </c>
      <c r="AM836" s="382">
        <f t="shared" si="483"/>
        <v>0</v>
      </c>
      <c r="AN836" s="382">
        <f t="shared" si="483"/>
        <v>0</v>
      </c>
      <c r="AO836" s="382">
        <f t="shared" si="483"/>
        <v>0</v>
      </c>
      <c r="AP836" s="382">
        <f t="shared" si="483"/>
        <v>0</v>
      </c>
      <c r="AQ836" s="382">
        <f t="shared" si="483"/>
        <v>0</v>
      </c>
      <c r="AR836" s="382">
        <f t="shared" si="483"/>
        <v>0</v>
      </c>
      <c r="AS836" s="652">
        <f t="shared" si="448"/>
        <v>0</v>
      </c>
    </row>
    <row r="837" spans="1:48" hidden="1" outlineLevel="1">
      <c r="B837" s="161"/>
      <c r="C837" s="81">
        <f t="shared" si="449"/>
        <v>37</v>
      </c>
      <c r="D837" s="191">
        <v>0</v>
      </c>
      <c r="E837" s="382">
        <f t="shared" ref="E837:AR837" si="484">$D837*E87/1000*E$5</f>
        <v>0</v>
      </c>
      <c r="F837" s="382">
        <f t="shared" si="484"/>
        <v>0</v>
      </c>
      <c r="G837" s="382">
        <f t="shared" si="484"/>
        <v>0</v>
      </c>
      <c r="H837" s="382">
        <f t="shared" si="484"/>
        <v>0</v>
      </c>
      <c r="I837" s="382">
        <f t="shared" si="484"/>
        <v>0</v>
      </c>
      <c r="J837" s="382">
        <f t="shared" si="484"/>
        <v>0</v>
      </c>
      <c r="K837" s="382">
        <f t="shared" si="484"/>
        <v>0</v>
      </c>
      <c r="L837" s="382">
        <f t="shared" si="484"/>
        <v>0</v>
      </c>
      <c r="M837" s="382">
        <f t="shared" si="484"/>
        <v>0</v>
      </c>
      <c r="N837" s="382">
        <f t="shared" si="484"/>
        <v>0</v>
      </c>
      <c r="O837" s="382">
        <f t="shared" si="484"/>
        <v>0</v>
      </c>
      <c r="P837" s="382">
        <f t="shared" si="484"/>
        <v>0</v>
      </c>
      <c r="Q837" s="382">
        <f t="shared" si="484"/>
        <v>0</v>
      </c>
      <c r="R837" s="382">
        <f t="shared" si="484"/>
        <v>0</v>
      </c>
      <c r="S837" s="382">
        <f t="shared" si="484"/>
        <v>0</v>
      </c>
      <c r="T837" s="382">
        <f t="shared" si="484"/>
        <v>0</v>
      </c>
      <c r="U837" s="382">
        <f t="shared" si="484"/>
        <v>0</v>
      </c>
      <c r="V837" s="382">
        <f t="shared" si="484"/>
        <v>0</v>
      </c>
      <c r="W837" s="382">
        <f t="shared" si="484"/>
        <v>0</v>
      </c>
      <c r="X837" s="382">
        <f t="shared" si="484"/>
        <v>0</v>
      </c>
      <c r="Y837" s="382">
        <f t="shared" si="484"/>
        <v>0</v>
      </c>
      <c r="Z837" s="382">
        <f t="shared" si="484"/>
        <v>0</v>
      </c>
      <c r="AA837" s="382">
        <f t="shared" si="484"/>
        <v>0</v>
      </c>
      <c r="AB837" s="382">
        <f t="shared" si="484"/>
        <v>0</v>
      </c>
      <c r="AC837" s="382">
        <f t="shared" si="484"/>
        <v>0</v>
      </c>
      <c r="AD837" s="382">
        <f t="shared" si="484"/>
        <v>0</v>
      </c>
      <c r="AE837" s="382">
        <f t="shared" si="484"/>
        <v>0</v>
      </c>
      <c r="AF837" s="382">
        <f t="shared" si="484"/>
        <v>0</v>
      </c>
      <c r="AG837" s="382">
        <f t="shared" si="484"/>
        <v>0</v>
      </c>
      <c r="AH837" s="382">
        <f t="shared" si="484"/>
        <v>0</v>
      </c>
      <c r="AI837" s="382">
        <f t="shared" si="484"/>
        <v>0</v>
      </c>
      <c r="AJ837" s="382">
        <f t="shared" si="484"/>
        <v>0</v>
      </c>
      <c r="AK837" s="382">
        <f t="shared" si="484"/>
        <v>0</v>
      </c>
      <c r="AL837" s="382">
        <f t="shared" si="484"/>
        <v>0</v>
      </c>
      <c r="AM837" s="382">
        <f t="shared" si="484"/>
        <v>0</v>
      </c>
      <c r="AN837" s="382">
        <f t="shared" si="484"/>
        <v>0</v>
      </c>
      <c r="AO837" s="382">
        <f t="shared" si="484"/>
        <v>0</v>
      </c>
      <c r="AP837" s="382">
        <f t="shared" si="484"/>
        <v>0</v>
      </c>
      <c r="AQ837" s="382">
        <f t="shared" si="484"/>
        <v>0</v>
      </c>
      <c r="AR837" s="382">
        <f t="shared" si="484"/>
        <v>0</v>
      </c>
      <c r="AS837" s="652">
        <f t="shared" si="448"/>
        <v>0</v>
      </c>
    </row>
    <row r="838" spans="1:48" hidden="1" outlineLevel="1">
      <c r="B838" s="161"/>
      <c r="C838" s="81">
        <f t="shared" si="449"/>
        <v>38</v>
      </c>
      <c r="D838" s="191">
        <v>0</v>
      </c>
      <c r="E838" s="382">
        <f t="shared" ref="E838:AR838" si="485">$D838*E88/1000*E$5</f>
        <v>0</v>
      </c>
      <c r="F838" s="382">
        <f t="shared" si="485"/>
        <v>0</v>
      </c>
      <c r="G838" s="382">
        <f t="shared" si="485"/>
        <v>0</v>
      </c>
      <c r="H838" s="382">
        <f t="shared" si="485"/>
        <v>0</v>
      </c>
      <c r="I838" s="382">
        <f t="shared" si="485"/>
        <v>0</v>
      </c>
      <c r="J838" s="382">
        <f t="shared" si="485"/>
        <v>0</v>
      </c>
      <c r="K838" s="382">
        <f t="shared" si="485"/>
        <v>0</v>
      </c>
      <c r="L838" s="382">
        <f t="shared" si="485"/>
        <v>0</v>
      </c>
      <c r="M838" s="382">
        <f t="shared" si="485"/>
        <v>0</v>
      </c>
      <c r="N838" s="382">
        <f t="shared" si="485"/>
        <v>0</v>
      </c>
      <c r="O838" s="382">
        <f t="shared" si="485"/>
        <v>0</v>
      </c>
      <c r="P838" s="382">
        <f t="shared" si="485"/>
        <v>0</v>
      </c>
      <c r="Q838" s="382">
        <f t="shared" si="485"/>
        <v>0</v>
      </c>
      <c r="R838" s="382">
        <f t="shared" si="485"/>
        <v>0</v>
      </c>
      <c r="S838" s="382">
        <f t="shared" si="485"/>
        <v>0</v>
      </c>
      <c r="T838" s="382">
        <f t="shared" si="485"/>
        <v>0</v>
      </c>
      <c r="U838" s="382">
        <f t="shared" si="485"/>
        <v>0</v>
      </c>
      <c r="V838" s="382">
        <f t="shared" si="485"/>
        <v>0</v>
      </c>
      <c r="W838" s="382">
        <f t="shared" si="485"/>
        <v>0</v>
      </c>
      <c r="X838" s="382">
        <f t="shared" si="485"/>
        <v>0</v>
      </c>
      <c r="Y838" s="382">
        <f t="shared" si="485"/>
        <v>0</v>
      </c>
      <c r="Z838" s="382">
        <f t="shared" si="485"/>
        <v>0</v>
      </c>
      <c r="AA838" s="382">
        <f t="shared" si="485"/>
        <v>0</v>
      </c>
      <c r="AB838" s="382">
        <f t="shared" si="485"/>
        <v>0</v>
      </c>
      <c r="AC838" s="382">
        <f t="shared" si="485"/>
        <v>0</v>
      </c>
      <c r="AD838" s="382">
        <f t="shared" si="485"/>
        <v>0</v>
      </c>
      <c r="AE838" s="382">
        <f t="shared" si="485"/>
        <v>0</v>
      </c>
      <c r="AF838" s="382">
        <f t="shared" si="485"/>
        <v>0</v>
      </c>
      <c r="AG838" s="382">
        <f t="shared" si="485"/>
        <v>0</v>
      </c>
      <c r="AH838" s="382">
        <f t="shared" si="485"/>
        <v>0</v>
      </c>
      <c r="AI838" s="382">
        <f t="shared" si="485"/>
        <v>0</v>
      </c>
      <c r="AJ838" s="382">
        <f t="shared" si="485"/>
        <v>0</v>
      </c>
      <c r="AK838" s="382">
        <f t="shared" si="485"/>
        <v>0</v>
      </c>
      <c r="AL838" s="382">
        <f t="shared" si="485"/>
        <v>0</v>
      </c>
      <c r="AM838" s="382">
        <f t="shared" si="485"/>
        <v>0</v>
      </c>
      <c r="AN838" s="382">
        <f t="shared" si="485"/>
        <v>0</v>
      </c>
      <c r="AO838" s="382">
        <f t="shared" si="485"/>
        <v>0</v>
      </c>
      <c r="AP838" s="382">
        <f t="shared" si="485"/>
        <v>0</v>
      </c>
      <c r="AQ838" s="382">
        <f t="shared" si="485"/>
        <v>0</v>
      </c>
      <c r="AR838" s="382">
        <f t="shared" si="485"/>
        <v>0</v>
      </c>
      <c r="AS838" s="652">
        <f t="shared" si="448"/>
        <v>0</v>
      </c>
    </row>
    <row r="839" spans="1:48" hidden="1" outlineLevel="1">
      <c r="B839" s="161"/>
      <c r="C839" s="81">
        <f t="shared" si="449"/>
        <v>39</v>
      </c>
      <c r="D839" s="191">
        <v>0</v>
      </c>
      <c r="E839" s="382">
        <f t="shared" ref="E839:AR839" si="486">$D839*E89/1000*E$5</f>
        <v>0</v>
      </c>
      <c r="F839" s="382">
        <f t="shared" si="486"/>
        <v>0</v>
      </c>
      <c r="G839" s="382">
        <f t="shared" si="486"/>
        <v>0</v>
      </c>
      <c r="H839" s="382">
        <f t="shared" si="486"/>
        <v>0</v>
      </c>
      <c r="I839" s="382">
        <f t="shared" si="486"/>
        <v>0</v>
      </c>
      <c r="J839" s="382">
        <f t="shared" si="486"/>
        <v>0</v>
      </c>
      <c r="K839" s="382">
        <f t="shared" si="486"/>
        <v>0</v>
      </c>
      <c r="L839" s="382">
        <f t="shared" si="486"/>
        <v>0</v>
      </c>
      <c r="M839" s="382">
        <f t="shared" si="486"/>
        <v>0</v>
      </c>
      <c r="N839" s="382">
        <f t="shared" si="486"/>
        <v>0</v>
      </c>
      <c r="O839" s="382">
        <f t="shared" si="486"/>
        <v>0</v>
      </c>
      <c r="P839" s="382">
        <f t="shared" si="486"/>
        <v>0</v>
      </c>
      <c r="Q839" s="382">
        <f t="shared" si="486"/>
        <v>0</v>
      </c>
      <c r="R839" s="382">
        <f t="shared" si="486"/>
        <v>0</v>
      </c>
      <c r="S839" s="382">
        <f t="shared" si="486"/>
        <v>0</v>
      </c>
      <c r="T839" s="382">
        <f t="shared" si="486"/>
        <v>0</v>
      </c>
      <c r="U839" s="382">
        <f t="shared" si="486"/>
        <v>0</v>
      </c>
      <c r="V839" s="382">
        <f t="shared" si="486"/>
        <v>0</v>
      </c>
      <c r="W839" s="382">
        <f t="shared" si="486"/>
        <v>0</v>
      </c>
      <c r="X839" s="382">
        <f t="shared" si="486"/>
        <v>0</v>
      </c>
      <c r="Y839" s="382">
        <f t="shared" si="486"/>
        <v>0</v>
      </c>
      <c r="Z839" s="382">
        <f t="shared" si="486"/>
        <v>0</v>
      </c>
      <c r="AA839" s="382">
        <f t="shared" si="486"/>
        <v>0</v>
      </c>
      <c r="AB839" s="382">
        <f t="shared" si="486"/>
        <v>0</v>
      </c>
      <c r="AC839" s="382">
        <f t="shared" si="486"/>
        <v>0</v>
      </c>
      <c r="AD839" s="382">
        <f t="shared" si="486"/>
        <v>0</v>
      </c>
      <c r="AE839" s="382">
        <f t="shared" si="486"/>
        <v>0</v>
      </c>
      <c r="AF839" s="382">
        <f t="shared" si="486"/>
        <v>0</v>
      </c>
      <c r="AG839" s="382">
        <f t="shared" si="486"/>
        <v>0</v>
      </c>
      <c r="AH839" s="382">
        <f t="shared" si="486"/>
        <v>0</v>
      </c>
      <c r="AI839" s="382">
        <f t="shared" si="486"/>
        <v>0</v>
      </c>
      <c r="AJ839" s="382">
        <f t="shared" si="486"/>
        <v>0</v>
      </c>
      <c r="AK839" s="382">
        <f t="shared" si="486"/>
        <v>0</v>
      </c>
      <c r="AL839" s="382">
        <f t="shared" si="486"/>
        <v>0</v>
      </c>
      <c r="AM839" s="382">
        <f t="shared" si="486"/>
        <v>0</v>
      </c>
      <c r="AN839" s="382">
        <f t="shared" si="486"/>
        <v>0</v>
      </c>
      <c r="AO839" s="382">
        <f t="shared" si="486"/>
        <v>0</v>
      </c>
      <c r="AP839" s="382">
        <f t="shared" si="486"/>
        <v>0</v>
      </c>
      <c r="AQ839" s="382">
        <f t="shared" si="486"/>
        <v>0</v>
      </c>
      <c r="AR839" s="382">
        <f t="shared" si="486"/>
        <v>0</v>
      </c>
      <c r="AS839" s="652">
        <f t="shared" si="448"/>
        <v>0</v>
      </c>
    </row>
    <row r="840" spans="1:48" hidden="1" outlineLevel="1">
      <c r="B840" s="147"/>
      <c r="C840" s="126">
        <f t="shared" si="449"/>
        <v>40</v>
      </c>
      <c r="D840" s="247">
        <v>0</v>
      </c>
      <c r="E840" s="653">
        <f t="shared" ref="E840:AR840" si="487">$D840*E90/1000*E$5</f>
        <v>0</v>
      </c>
      <c r="F840" s="653">
        <f t="shared" si="487"/>
        <v>0</v>
      </c>
      <c r="G840" s="653">
        <f t="shared" si="487"/>
        <v>0</v>
      </c>
      <c r="H840" s="653">
        <f t="shared" si="487"/>
        <v>0</v>
      </c>
      <c r="I840" s="653">
        <f t="shared" si="487"/>
        <v>0</v>
      </c>
      <c r="J840" s="653">
        <f t="shared" si="487"/>
        <v>0</v>
      </c>
      <c r="K840" s="653">
        <f t="shared" si="487"/>
        <v>0</v>
      </c>
      <c r="L840" s="653">
        <f t="shared" si="487"/>
        <v>0</v>
      </c>
      <c r="M840" s="653">
        <f t="shared" si="487"/>
        <v>0</v>
      </c>
      <c r="N840" s="653">
        <f t="shared" si="487"/>
        <v>0</v>
      </c>
      <c r="O840" s="653">
        <f t="shared" si="487"/>
        <v>0</v>
      </c>
      <c r="P840" s="653">
        <f t="shared" si="487"/>
        <v>0</v>
      </c>
      <c r="Q840" s="653">
        <f t="shared" si="487"/>
        <v>0</v>
      </c>
      <c r="R840" s="653">
        <f t="shared" si="487"/>
        <v>0</v>
      </c>
      <c r="S840" s="653">
        <f t="shared" si="487"/>
        <v>0</v>
      </c>
      <c r="T840" s="653">
        <f t="shared" si="487"/>
        <v>0</v>
      </c>
      <c r="U840" s="653">
        <f t="shared" si="487"/>
        <v>0</v>
      </c>
      <c r="V840" s="653">
        <f t="shared" si="487"/>
        <v>0</v>
      </c>
      <c r="W840" s="653">
        <f t="shared" si="487"/>
        <v>0</v>
      </c>
      <c r="X840" s="653">
        <f t="shared" si="487"/>
        <v>0</v>
      </c>
      <c r="Y840" s="653">
        <f t="shared" si="487"/>
        <v>0</v>
      </c>
      <c r="Z840" s="653">
        <f t="shared" si="487"/>
        <v>0</v>
      </c>
      <c r="AA840" s="653">
        <f t="shared" si="487"/>
        <v>0</v>
      </c>
      <c r="AB840" s="653">
        <f t="shared" si="487"/>
        <v>0</v>
      </c>
      <c r="AC840" s="653">
        <f t="shared" si="487"/>
        <v>0</v>
      </c>
      <c r="AD840" s="653">
        <f t="shared" si="487"/>
        <v>0</v>
      </c>
      <c r="AE840" s="653">
        <f t="shared" si="487"/>
        <v>0</v>
      </c>
      <c r="AF840" s="653">
        <f t="shared" si="487"/>
        <v>0</v>
      </c>
      <c r="AG840" s="653">
        <f t="shared" si="487"/>
        <v>0</v>
      </c>
      <c r="AH840" s="653">
        <f t="shared" si="487"/>
        <v>0</v>
      </c>
      <c r="AI840" s="653">
        <f t="shared" si="487"/>
        <v>0</v>
      </c>
      <c r="AJ840" s="653">
        <f t="shared" si="487"/>
        <v>0</v>
      </c>
      <c r="AK840" s="653">
        <f t="shared" si="487"/>
        <v>0</v>
      </c>
      <c r="AL840" s="653">
        <f t="shared" si="487"/>
        <v>0</v>
      </c>
      <c r="AM840" s="653">
        <f t="shared" si="487"/>
        <v>0</v>
      </c>
      <c r="AN840" s="653">
        <f t="shared" si="487"/>
        <v>0</v>
      </c>
      <c r="AO840" s="653">
        <f t="shared" si="487"/>
        <v>0</v>
      </c>
      <c r="AP840" s="653">
        <f t="shared" si="487"/>
        <v>0</v>
      </c>
      <c r="AQ840" s="653">
        <f t="shared" si="487"/>
        <v>0</v>
      </c>
      <c r="AR840" s="653">
        <f t="shared" si="487"/>
        <v>0</v>
      </c>
      <c r="AS840" s="654">
        <f t="shared" si="448"/>
        <v>0</v>
      </c>
    </row>
    <row r="841" spans="1:48" s="174" customFormat="1" ht="5.25" customHeight="1">
      <c r="A841" s="158"/>
      <c r="B841" s="175"/>
      <c r="C841" s="480"/>
      <c r="D841" s="184"/>
      <c r="E841" s="185"/>
      <c r="F841" s="185"/>
      <c r="G841" s="185"/>
      <c r="H841" s="185"/>
      <c r="I841" s="185"/>
      <c r="J841" s="185"/>
      <c r="K841" s="185"/>
      <c r="L841" s="185"/>
      <c r="M841" s="185"/>
      <c r="N841" s="185"/>
      <c r="O841" s="185"/>
      <c r="P841" s="185"/>
      <c r="Q841" s="185"/>
      <c r="R841" s="185"/>
      <c r="S841" s="185"/>
      <c r="T841" s="185"/>
      <c r="U841" s="185"/>
      <c r="V841" s="185"/>
      <c r="W841" s="185"/>
      <c r="X841" s="185"/>
      <c r="Y841" s="185"/>
      <c r="Z841" s="185"/>
      <c r="AA841" s="185"/>
      <c r="AB841" s="185"/>
      <c r="AC841" s="185"/>
      <c r="AD841" s="185"/>
      <c r="AE841" s="185"/>
      <c r="AF841" s="185"/>
      <c r="AG841" s="185"/>
      <c r="AH841" s="185"/>
      <c r="AI841" s="185"/>
      <c r="AJ841" s="185"/>
      <c r="AK841" s="185"/>
      <c r="AL841" s="185"/>
      <c r="AM841" s="185"/>
      <c r="AN841" s="185"/>
      <c r="AO841" s="185"/>
      <c r="AP841" s="185"/>
      <c r="AQ841" s="185"/>
      <c r="AR841" s="185"/>
      <c r="AS841" s="185"/>
      <c r="AT841" s="66"/>
      <c r="AU841" s="66"/>
    </row>
    <row r="842" spans="1:48" collapsed="1">
      <c r="B842" s="878" t="s">
        <v>1106</v>
      </c>
      <c r="C842" s="689">
        <v>1000</v>
      </c>
      <c r="D842" s="661"/>
      <c r="E842" s="662">
        <f>SUM(E843:E882)</f>
        <v>0</v>
      </c>
      <c r="F842" s="662">
        <f t="shared" ref="F842:AR842" si="488">SUM(F843:F882)</f>
        <v>41.44122221044708</v>
      </c>
      <c r="G842" s="662">
        <f t="shared" si="488"/>
        <v>51.477242788033784</v>
      </c>
      <c r="H842" s="662">
        <f t="shared" si="488"/>
        <v>57.108362595369968</v>
      </c>
      <c r="I842" s="662">
        <f t="shared" si="488"/>
        <v>62.739477281041381</v>
      </c>
      <c r="J842" s="662">
        <f t="shared" si="488"/>
        <v>68.370596467529651</v>
      </c>
      <c r="K842" s="662">
        <f t="shared" si="488"/>
        <v>68.978212990895983</v>
      </c>
      <c r="L842" s="662">
        <f t="shared" si="488"/>
        <v>22.524477366800987</v>
      </c>
      <c r="M842" s="662">
        <f t="shared" si="488"/>
        <v>16.8933575594648</v>
      </c>
      <c r="N842" s="662">
        <f t="shared" si="488"/>
        <v>11.262238372976533</v>
      </c>
      <c r="O842" s="662">
        <f t="shared" si="488"/>
        <v>5.6311191864882666</v>
      </c>
      <c r="P842" s="662">
        <f t="shared" si="488"/>
        <v>0</v>
      </c>
      <c r="Q842" s="662">
        <f t="shared" si="488"/>
        <v>0</v>
      </c>
      <c r="R842" s="662">
        <f t="shared" si="488"/>
        <v>0</v>
      </c>
      <c r="S842" s="662">
        <f t="shared" si="488"/>
        <v>0</v>
      </c>
      <c r="T842" s="662">
        <f t="shared" si="488"/>
        <v>0</v>
      </c>
      <c r="U842" s="662">
        <f t="shared" si="488"/>
        <v>0</v>
      </c>
      <c r="V842" s="662">
        <f t="shared" si="488"/>
        <v>0</v>
      </c>
      <c r="W842" s="662">
        <f t="shared" si="488"/>
        <v>0</v>
      </c>
      <c r="X842" s="662">
        <f t="shared" si="488"/>
        <v>0</v>
      </c>
      <c r="Y842" s="662">
        <f t="shared" si="488"/>
        <v>0</v>
      </c>
      <c r="Z842" s="662">
        <f t="shared" si="488"/>
        <v>0</v>
      </c>
      <c r="AA842" s="662">
        <f t="shared" si="488"/>
        <v>0</v>
      </c>
      <c r="AB842" s="662">
        <f t="shared" si="488"/>
        <v>0</v>
      </c>
      <c r="AC842" s="662">
        <f t="shared" si="488"/>
        <v>0</v>
      </c>
      <c r="AD842" s="662">
        <f t="shared" si="488"/>
        <v>0</v>
      </c>
      <c r="AE842" s="662">
        <f t="shared" si="488"/>
        <v>0</v>
      </c>
      <c r="AF842" s="662">
        <f t="shared" si="488"/>
        <v>0</v>
      </c>
      <c r="AG842" s="662">
        <f t="shared" si="488"/>
        <v>0</v>
      </c>
      <c r="AH842" s="662">
        <f t="shared" si="488"/>
        <v>0</v>
      </c>
      <c r="AI842" s="662">
        <f t="shared" si="488"/>
        <v>0</v>
      </c>
      <c r="AJ842" s="662">
        <f t="shared" si="488"/>
        <v>0</v>
      </c>
      <c r="AK842" s="662">
        <f t="shared" si="488"/>
        <v>0</v>
      </c>
      <c r="AL842" s="662">
        <f t="shared" si="488"/>
        <v>0</v>
      </c>
      <c r="AM842" s="662">
        <f t="shared" si="488"/>
        <v>0</v>
      </c>
      <c r="AN842" s="662">
        <f t="shared" si="488"/>
        <v>0</v>
      </c>
      <c r="AO842" s="662">
        <f t="shared" si="488"/>
        <v>0</v>
      </c>
      <c r="AP842" s="662">
        <f t="shared" si="488"/>
        <v>0</v>
      </c>
      <c r="AQ842" s="662">
        <f t="shared" si="488"/>
        <v>0</v>
      </c>
      <c r="AR842" s="662">
        <f t="shared" si="488"/>
        <v>0</v>
      </c>
      <c r="AS842" s="663">
        <f>SUM(E842:AR842)</f>
        <v>406.42630681904842</v>
      </c>
      <c r="AV842" s="879"/>
    </row>
    <row r="843" spans="1:48" hidden="1" outlineLevel="1">
      <c r="B843" s="161"/>
      <c r="C843" s="81">
        <v>1</v>
      </c>
      <c r="D843" s="191"/>
      <c r="E843" s="382">
        <f t="shared" ref="E843:AR843" si="489">$D843*E93/1000*E$5</f>
        <v>0</v>
      </c>
      <c r="F843" s="382">
        <f t="shared" si="489"/>
        <v>0</v>
      </c>
      <c r="G843" s="382">
        <f t="shared" si="489"/>
        <v>0</v>
      </c>
      <c r="H843" s="382">
        <f t="shared" si="489"/>
        <v>0</v>
      </c>
      <c r="I843" s="382">
        <f t="shared" si="489"/>
        <v>0</v>
      </c>
      <c r="J843" s="382">
        <f t="shared" si="489"/>
        <v>0</v>
      </c>
      <c r="K843" s="382">
        <f t="shared" si="489"/>
        <v>0</v>
      </c>
      <c r="L843" s="382">
        <f t="shared" si="489"/>
        <v>0</v>
      </c>
      <c r="M843" s="382">
        <f t="shared" si="489"/>
        <v>0</v>
      </c>
      <c r="N843" s="382">
        <f t="shared" si="489"/>
        <v>0</v>
      </c>
      <c r="O843" s="382">
        <f t="shared" si="489"/>
        <v>0</v>
      </c>
      <c r="P843" s="382">
        <f t="shared" si="489"/>
        <v>0</v>
      </c>
      <c r="Q843" s="382">
        <f t="shared" si="489"/>
        <v>0</v>
      </c>
      <c r="R843" s="382">
        <f t="shared" si="489"/>
        <v>0</v>
      </c>
      <c r="S843" s="382">
        <f t="shared" si="489"/>
        <v>0</v>
      </c>
      <c r="T843" s="382">
        <f t="shared" si="489"/>
        <v>0</v>
      </c>
      <c r="U843" s="382">
        <f t="shared" si="489"/>
        <v>0</v>
      </c>
      <c r="V843" s="382">
        <f t="shared" si="489"/>
        <v>0</v>
      </c>
      <c r="W843" s="382">
        <f t="shared" si="489"/>
        <v>0</v>
      </c>
      <c r="X843" s="382">
        <f t="shared" si="489"/>
        <v>0</v>
      </c>
      <c r="Y843" s="382">
        <f t="shared" si="489"/>
        <v>0</v>
      </c>
      <c r="Z843" s="382">
        <f t="shared" si="489"/>
        <v>0</v>
      </c>
      <c r="AA843" s="382">
        <f t="shared" si="489"/>
        <v>0</v>
      </c>
      <c r="AB843" s="382">
        <f t="shared" si="489"/>
        <v>0</v>
      </c>
      <c r="AC843" s="382">
        <f t="shared" si="489"/>
        <v>0</v>
      </c>
      <c r="AD843" s="382">
        <f t="shared" si="489"/>
        <v>0</v>
      </c>
      <c r="AE843" s="382">
        <f t="shared" si="489"/>
        <v>0</v>
      </c>
      <c r="AF843" s="382">
        <f t="shared" si="489"/>
        <v>0</v>
      </c>
      <c r="AG843" s="382">
        <f t="shared" si="489"/>
        <v>0</v>
      </c>
      <c r="AH843" s="382">
        <f t="shared" si="489"/>
        <v>0</v>
      </c>
      <c r="AI843" s="382">
        <f t="shared" si="489"/>
        <v>0</v>
      </c>
      <c r="AJ843" s="382">
        <f t="shared" si="489"/>
        <v>0</v>
      </c>
      <c r="AK843" s="382">
        <f t="shared" si="489"/>
        <v>0</v>
      </c>
      <c r="AL843" s="382">
        <f t="shared" si="489"/>
        <v>0</v>
      </c>
      <c r="AM843" s="382">
        <f t="shared" si="489"/>
        <v>0</v>
      </c>
      <c r="AN843" s="382">
        <f t="shared" si="489"/>
        <v>0</v>
      </c>
      <c r="AO843" s="382">
        <f t="shared" si="489"/>
        <v>0</v>
      </c>
      <c r="AP843" s="382">
        <f t="shared" si="489"/>
        <v>0</v>
      </c>
      <c r="AQ843" s="382">
        <f t="shared" si="489"/>
        <v>0</v>
      </c>
      <c r="AR843" s="382">
        <f t="shared" si="489"/>
        <v>0</v>
      </c>
      <c r="AS843" s="652">
        <f>SUM(E843:AR843)</f>
        <v>0</v>
      </c>
    </row>
    <row r="844" spans="1:48" hidden="1" outlineLevel="1">
      <c r="B844" s="161"/>
      <c r="C844" s="81">
        <f>C843+1</f>
        <v>2</v>
      </c>
      <c r="D844" s="191">
        <f>'Síntese áreas'!F9</f>
        <v>4.2998000000000003</v>
      </c>
      <c r="E844" s="382">
        <f t="shared" ref="E844:AR844" si="490">$D844*E94/1000*E$5</f>
        <v>0</v>
      </c>
      <c r="F844" s="382">
        <f t="shared" si="490"/>
        <v>41.44122221044708</v>
      </c>
      <c r="G844" s="382">
        <f t="shared" si="490"/>
        <v>5.0235026631219322</v>
      </c>
      <c r="H844" s="382">
        <f t="shared" si="490"/>
        <v>5.0235026631219322</v>
      </c>
      <c r="I844" s="382">
        <f t="shared" si="490"/>
        <v>5.0235026631219322</v>
      </c>
      <c r="J844" s="382">
        <f t="shared" si="490"/>
        <v>5.0235026631219322</v>
      </c>
      <c r="K844" s="382">
        <f t="shared" si="490"/>
        <v>0</v>
      </c>
      <c r="L844" s="382">
        <f t="shared" si="490"/>
        <v>0</v>
      </c>
      <c r="M844" s="382">
        <f t="shared" si="490"/>
        <v>0</v>
      </c>
      <c r="N844" s="382">
        <f t="shared" si="490"/>
        <v>0</v>
      </c>
      <c r="O844" s="382">
        <f t="shared" si="490"/>
        <v>0</v>
      </c>
      <c r="P844" s="382">
        <f t="shared" si="490"/>
        <v>0</v>
      </c>
      <c r="Q844" s="382">
        <f t="shared" si="490"/>
        <v>0</v>
      </c>
      <c r="R844" s="382">
        <f t="shared" si="490"/>
        <v>0</v>
      </c>
      <c r="S844" s="382">
        <f t="shared" si="490"/>
        <v>0</v>
      </c>
      <c r="T844" s="382">
        <f t="shared" si="490"/>
        <v>0</v>
      </c>
      <c r="U844" s="382">
        <f t="shared" si="490"/>
        <v>0</v>
      </c>
      <c r="V844" s="382">
        <f t="shared" si="490"/>
        <v>0</v>
      </c>
      <c r="W844" s="382">
        <f t="shared" si="490"/>
        <v>0</v>
      </c>
      <c r="X844" s="382">
        <f t="shared" si="490"/>
        <v>0</v>
      </c>
      <c r="Y844" s="382">
        <f t="shared" si="490"/>
        <v>0</v>
      </c>
      <c r="Z844" s="382">
        <f t="shared" si="490"/>
        <v>0</v>
      </c>
      <c r="AA844" s="382">
        <f t="shared" si="490"/>
        <v>0</v>
      </c>
      <c r="AB844" s="382">
        <f t="shared" si="490"/>
        <v>0</v>
      </c>
      <c r="AC844" s="382">
        <f t="shared" si="490"/>
        <v>0</v>
      </c>
      <c r="AD844" s="382">
        <f t="shared" si="490"/>
        <v>0</v>
      </c>
      <c r="AE844" s="382">
        <f t="shared" si="490"/>
        <v>0</v>
      </c>
      <c r="AF844" s="382">
        <f t="shared" si="490"/>
        <v>0</v>
      </c>
      <c r="AG844" s="382">
        <f t="shared" si="490"/>
        <v>0</v>
      </c>
      <c r="AH844" s="382">
        <f t="shared" si="490"/>
        <v>0</v>
      </c>
      <c r="AI844" s="382">
        <f t="shared" si="490"/>
        <v>0</v>
      </c>
      <c r="AJ844" s="382">
        <f t="shared" si="490"/>
        <v>0</v>
      </c>
      <c r="AK844" s="382">
        <f t="shared" si="490"/>
        <v>0</v>
      </c>
      <c r="AL844" s="382">
        <f t="shared" si="490"/>
        <v>0</v>
      </c>
      <c r="AM844" s="382">
        <f t="shared" si="490"/>
        <v>0</v>
      </c>
      <c r="AN844" s="382">
        <f t="shared" si="490"/>
        <v>0</v>
      </c>
      <c r="AO844" s="382">
        <f t="shared" si="490"/>
        <v>0</v>
      </c>
      <c r="AP844" s="382">
        <f t="shared" si="490"/>
        <v>0</v>
      </c>
      <c r="AQ844" s="382">
        <f t="shared" si="490"/>
        <v>0</v>
      </c>
      <c r="AR844" s="382">
        <f t="shared" si="490"/>
        <v>0</v>
      </c>
      <c r="AS844" s="652">
        <f t="shared" ref="AS844:AS882" si="491">SUM(E844:AR844)</f>
        <v>61.535232862934805</v>
      </c>
    </row>
    <row r="845" spans="1:48" hidden="1" outlineLevel="1">
      <c r="B845" s="161"/>
      <c r="C845" s="81">
        <f t="shared" ref="C845:C882" si="492">C844+1</f>
        <v>3</v>
      </c>
      <c r="D845" s="191" cm="1">
        <f t="array" ref="D845:D882">TRANSPOSE(G738:AR738)</f>
        <v>4.8198817779737766</v>
      </c>
      <c r="E845" s="382">
        <f t="shared" ref="E845:AR845" si="493">$D845*E95/1000*E$5</f>
        <v>0</v>
      </c>
      <c r="F845" s="382">
        <f t="shared" si="493"/>
        <v>0</v>
      </c>
      <c r="G845" s="382">
        <f t="shared" si="493"/>
        <v>46.453740124911853</v>
      </c>
      <c r="H845" s="382">
        <f t="shared" si="493"/>
        <v>5.6311198073361872</v>
      </c>
      <c r="I845" s="382">
        <f t="shared" si="493"/>
        <v>5.6311198073361872</v>
      </c>
      <c r="J845" s="382">
        <f t="shared" si="493"/>
        <v>5.6311198073361872</v>
      </c>
      <c r="K845" s="382">
        <f t="shared" si="493"/>
        <v>5.6311198073361872</v>
      </c>
      <c r="L845" s="382">
        <f t="shared" si="493"/>
        <v>0</v>
      </c>
      <c r="M845" s="382">
        <f t="shared" si="493"/>
        <v>0</v>
      </c>
      <c r="N845" s="382">
        <f t="shared" si="493"/>
        <v>0</v>
      </c>
      <c r="O845" s="382">
        <f t="shared" si="493"/>
        <v>0</v>
      </c>
      <c r="P845" s="382">
        <f t="shared" si="493"/>
        <v>0</v>
      </c>
      <c r="Q845" s="382">
        <f t="shared" si="493"/>
        <v>0</v>
      </c>
      <c r="R845" s="382">
        <f t="shared" si="493"/>
        <v>0</v>
      </c>
      <c r="S845" s="382">
        <f t="shared" si="493"/>
        <v>0</v>
      </c>
      <c r="T845" s="382">
        <f t="shared" si="493"/>
        <v>0</v>
      </c>
      <c r="U845" s="382">
        <f t="shared" si="493"/>
        <v>0</v>
      </c>
      <c r="V845" s="382">
        <f t="shared" si="493"/>
        <v>0</v>
      </c>
      <c r="W845" s="382">
        <f t="shared" si="493"/>
        <v>0</v>
      </c>
      <c r="X845" s="382">
        <f t="shared" si="493"/>
        <v>0</v>
      </c>
      <c r="Y845" s="382">
        <f t="shared" si="493"/>
        <v>0</v>
      </c>
      <c r="Z845" s="382">
        <f t="shared" si="493"/>
        <v>0</v>
      </c>
      <c r="AA845" s="382">
        <f t="shared" si="493"/>
        <v>0</v>
      </c>
      <c r="AB845" s="382">
        <f t="shared" si="493"/>
        <v>0</v>
      </c>
      <c r="AC845" s="382">
        <f t="shared" si="493"/>
        <v>0</v>
      </c>
      <c r="AD845" s="382">
        <f t="shared" si="493"/>
        <v>0</v>
      </c>
      <c r="AE845" s="382">
        <f t="shared" si="493"/>
        <v>0</v>
      </c>
      <c r="AF845" s="382">
        <f t="shared" si="493"/>
        <v>0</v>
      </c>
      <c r="AG845" s="382">
        <f t="shared" si="493"/>
        <v>0</v>
      </c>
      <c r="AH845" s="382">
        <f t="shared" si="493"/>
        <v>0</v>
      </c>
      <c r="AI845" s="382">
        <f t="shared" si="493"/>
        <v>0</v>
      </c>
      <c r="AJ845" s="382">
        <f t="shared" si="493"/>
        <v>0</v>
      </c>
      <c r="AK845" s="382">
        <f t="shared" si="493"/>
        <v>0</v>
      </c>
      <c r="AL845" s="382">
        <f t="shared" si="493"/>
        <v>0</v>
      </c>
      <c r="AM845" s="382">
        <f t="shared" si="493"/>
        <v>0</v>
      </c>
      <c r="AN845" s="382">
        <f t="shared" si="493"/>
        <v>0</v>
      </c>
      <c r="AO845" s="382">
        <f t="shared" si="493"/>
        <v>0</v>
      </c>
      <c r="AP845" s="382">
        <f t="shared" si="493"/>
        <v>0</v>
      </c>
      <c r="AQ845" s="382">
        <f t="shared" si="493"/>
        <v>0</v>
      </c>
      <c r="AR845" s="382">
        <f t="shared" si="493"/>
        <v>0</v>
      </c>
      <c r="AS845" s="652">
        <f t="shared" si="491"/>
        <v>68.978219354256609</v>
      </c>
    </row>
    <row r="846" spans="1:48" hidden="1" outlineLevel="1">
      <c r="B846" s="161"/>
      <c r="C846" s="81">
        <f t="shared" si="492"/>
        <v>4</v>
      </c>
      <c r="D846" s="191">
        <v>4.8198817779737766</v>
      </c>
      <c r="E846" s="382">
        <f t="shared" ref="E846:AR846" si="494">$D846*E96/1000*E$5</f>
        <v>0</v>
      </c>
      <c r="F846" s="382">
        <f t="shared" si="494"/>
        <v>0</v>
      </c>
      <c r="G846" s="382">
        <f t="shared" si="494"/>
        <v>0</v>
      </c>
      <c r="H846" s="382">
        <f t="shared" si="494"/>
        <v>46.453740124911853</v>
      </c>
      <c r="I846" s="382">
        <f t="shared" si="494"/>
        <v>5.6311198073361872</v>
      </c>
      <c r="J846" s="382">
        <f t="shared" si="494"/>
        <v>5.6311198073361872</v>
      </c>
      <c r="K846" s="382">
        <f t="shared" si="494"/>
        <v>5.6311198073361872</v>
      </c>
      <c r="L846" s="382">
        <f t="shared" si="494"/>
        <v>5.6311198073361872</v>
      </c>
      <c r="M846" s="382">
        <f t="shared" si="494"/>
        <v>0</v>
      </c>
      <c r="N846" s="382">
        <f t="shared" si="494"/>
        <v>0</v>
      </c>
      <c r="O846" s="382">
        <f t="shared" si="494"/>
        <v>0</v>
      </c>
      <c r="P846" s="382">
        <f t="shared" si="494"/>
        <v>0</v>
      </c>
      <c r="Q846" s="382">
        <f t="shared" si="494"/>
        <v>0</v>
      </c>
      <c r="R846" s="382">
        <f t="shared" si="494"/>
        <v>0</v>
      </c>
      <c r="S846" s="382">
        <f t="shared" si="494"/>
        <v>0</v>
      </c>
      <c r="T846" s="382">
        <f t="shared" si="494"/>
        <v>0</v>
      </c>
      <c r="U846" s="382">
        <f t="shared" si="494"/>
        <v>0</v>
      </c>
      <c r="V846" s="382">
        <f t="shared" si="494"/>
        <v>0</v>
      </c>
      <c r="W846" s="382">
        <f t="shared" si="494"/>
        <v>0</v>
      </c>
      <c r="X846" s="382">
        <f t="shared" si="494"/>
        <v>0</v>
      </c>
      <c r="Y846" s="382">
        <f t="shared" si="494"/>
        <v>0</v>
      </c>
      <c r="Z846" s="382">
        <f t="shared" si="494"/>
        <v>0</v>
      </c>
      <c r="AA846" s="382">
        <f t="shared" si="494"/>
        <v>0</v>
      </c>
      <c r="AB846" s="382">
        <f t="shared" si="494"/>
        <v>0</v>
      </c>
      <c r="AC846" s="382">
        <f t="shared" si="494"/>
        <v>0</v>
      </c>
      <c r="AD846" s="382">
        <f t="shared" si="494"/>
        <v>0</v>
      </c>
      <c r="AE846" s="382">
        <f t="shared" si="494"/>
        <v>0</v>
      </c>
      <c r="AF846" s="382">
        <f t="shared" si="494"/>
        <v>0</v>
      </c>
      <c r="AG846" s="382">
        <f t="shared" si="494"/>
        <v>0</v>
      </c>
      <c r="AH846" s="382">
        <f t="shared" si="494"/>
        <v>0</v>
      </c>
      <c r="AI846" s="382">
        <f t="shared" si="494"/>
        <v>0</v>
      </c>
      <c r="AJ846" s="382">
        <f t="shared" si="494"/>
        <v>0</v>
      </c>
      <c r="AK846" s="382">
        <f t="shared" si="494"/>
        <v>0</v>
      </c>
      <c r="AL846" s="382">
        <f t="shared" si="494"/>
        <v>0</v>
      </c>
      <c r="AM846" s="382">
        <f t="shared" si="494"/>
        <v>0</v>
      </c>
      <c r="AN846" s="382">
        <f t="shared" si="494"/>
        <v>0</v>
      </c>
      <c r="AO846" s="382">
        <f t="shared" si="494"/>
        <v>0</v>
      </c>
      <c r="AP846" s="382">
        <f t="shared" si="494"/>
        <v>0</v>
      </c>
      <c r="AQ846" s="382">
        <f t="shared" si="494"/>
        <v>0</v>
      </c>
      <c r="AR846" s="382">
        <f t="shared" si="494"/>
        <v>0</v>
      </c>
      <c r="AS846" s="652">
        <f t="shared" si="491"/>
        <v>68.978219354256609</v>
      </c>
    </row>
    <row r="847" spans="1:48" hidden="1" outlineLevel="1">
      <c r="B847" s="161"/>
      <c r="C847" s="81">
        <f t="shared" si="492"/>
        <v>5</v>
      </c>
      <c r="D847" s="191">
        <v>4.8198812465672916</v>
      </c>
      <c r="E847" s="382">
        <f t="shared" ref="E847:AR847" si="495">$D847*E97/1000*E$5</f>
        <v>0</v>
      </c>
      <c r="F847" s="382">
        <f t="shared" si="495"/>
        <v>0</v>
      </c>
      <c r="G847" s="382">
        <f t="shared" si="495"/>
        <v>0</v>
      </c>
      <c r="H847" s="382">
        <f t="shared" si="495"/>
        <v>0</v>
      </c>
      <c r="I847" s="382">
        <f t="shared" si="495"/>
        <v>46.453735003247075</v>
      </c>
      <c r="J847" s="382">
        <f t="shared" si="495"/>
        <v>5.6311191864882666</v>
      </c>
      <c r="K847" s="382">
        <f t="shared" si="495"/>
        <v>5.6311191864882666</v>
      </c>
      <c r="L847" s="382">
        <f t="shared" si="495"/>
        <v>5.6311191864882666</v>
      </c>
      <c r="M847" s="382">
        <f t="shared" si="495"/>
        <v>5.6311191864882666</v>
      </c>
      <c r="N847" s="382">
        <f t="shared" si="495"/>
        <v>0</v>
      </c>
      <c r="O847" s="382">
        <f t="shared" si="495"/>
        <v>0</v>
      </c>
      <c r="P847" s="382">
        <f t="shared" si="495"/>
        <v>0</v>
      </c>
      <c r="Q847" s="382">
        <f t="shared" si="495"/>
        <v>0</v>
      </c>
      <c r="R847" s="382">
        <f t="shared" si="495"/>
        <v>0</v>
      </c>
      <c r="S847" s="382">
        <f t="shared" si="495"/>
        <v>0</v>
      </c>
      <c r="T847" s="382">
        <f t="shared" si="495"/>
        <v>0</v>
      </c>
      <c r="U847" s="382">
        <f t="shared" si="495"/>
        <v>0</v>
      </c>
      <c r="V847" s="382">
        <f t="shared" si="495"/>
        <v>0</v>
      </c>
      <c r="W847" s="382">
        <f t="shared" si="495"/>
        <v>0</v>
      </c>
      <c r="X847" s="382">
        <f t="shared" si="495"/>
        <v>0</v>
      </c>
      <c r="Y847" s="382">
        <f t="shared" si="495"/>
        <v>0</v>
      </c>
      <c r="Z847" s="382">
        <f t="shared" si="495"/>
        <v>0</v>
      </c>
      <c r="AA847" s="382">
        <f t="shared" si="495"/>
        <v>0</v>
      </c>
      <c r="AB847" s="382">
        <f t="shared" si="495"/>
        <v>0</v>
      </c>
      <c r="AC847" s="382">
        <f t="shared" si="495"/>
        <v>0</v>
      </c>
      <c r="AD847" s="382">
        <f t="shared" si="495"/>
        <v>0</v>
      </c>
      <c r="AE847" s="382">
        <f t="shared" si="495"/>
        <v>0</v>
      </c>
      <c r="AF847" s="382">
        <f t="shared" si="495"/>
        <v>0</v>
      </c>
      <c r="AG847" s="382">
        <f t="shared" si="495"/>
        <v>0</v>
      </c>
      <c r="AH847" s="382">
        <f t="shared" si="495"/>
        <v>0</v>
      </c>
      <c r="AI847" s="382">
        <f t="shared" si="495"/>
        <v>0</v>
      </c>
      <c r="AJ847" s="382">
        <f t="shared" si="495"/>
        <v>0</v>
      </c>
      <c r="AK847" s="382">
        <f t="shared" si="495"/>
        <v>0</v>
      </c>
      <c r="AL847" s="382">
        <f t="shared" si="495"/>
        <v>0</v>
      </c>
      <c r="AM847" s="382">
        <f t="shared" si="495"/>
        <v>0</v>
      </c>
      <c r="AN847" s="382">
        <f t="shared" si="495"/>
        <v>0</v>
      </c>
      <c r="AO847" s="382">
        <f t="shared" si="495"/>
        <v>0</v>
      </c>
      <c r="AP847" s="382">
        <f t="shared" si="495"/>
        <v>0</v>
      </c>
      <c r="AQ847" s="382">
        <f t="shared" si="495"/>
        <v>0</v>
      </c>
      <c r="AR847" s="382">
        <f t="shared" si="495"/>
        <v>0</v>
      </c>
      <c r="AS847" s="652">
        <f t="shared" si="491"/>
        <v>68.978211749200128</v>
      </c>
    </row>
    <row r="848" spans="1:48" hidden="1" outlineLevel="1">
      <c r="B848" s="161"/>
      <c r="C848" s="81">
        <f t="shared" si="492"/>
        <v>6</v>
      </c>
      <c r="D848" s="191">
        <v>4.8198812465672916</v>
      </c>
      <c r="E848" s="382">
        <f t="shared" ref="E848:AR848" si="496">$D848*E98/1000*E$5</f>
        <v>0</v>
      </c>
      <c r="F848" s="382">
        <f t="shared" si="496"/>
        <v>0</v>
      </c>
      <c r="G848" s="382">
        <f t="shared" si="496"/>
        <v>0</v>
      </c>
      <c r="H848" s="382">
        <f t="shared" si="496"/>
        <v>0</v>
      </c>
      <c r="I848" s="382">
        <f t="shared" si="496"/>
        <v>0</v>
      </c>
      <c r="J848" s="382">
        <f t="shared" si="496"/>
        <v>46.453735003247075</v>
      </c>
      <c r="K848" s="382">
        <f t="shared" si="496"/>
        <v>5.6311191864882666</v>
      </c>
      <c r="L848" s="382">
        <f t="shared" si="496"/>
        <v>5.6311191864882666</v>
      </c>
      <c r="M848" s="382">
        <f t="shared" si="496"/>
        <v>5.6311191864882666</v>
      </c>
      <c r="N848" s="382">
        <f t="shared" si="496"/>
        <v>5.6311191864882666</v>
      </c>
      <c r="O848" s="382">
        <f t="shared" si="496"/>
        <v>0</v>
      </c>
      <c r="P848" s="382">
        <f t="shared" si="496"/>
        <v>0</v>
      </c>
      <c r="Q848" s="382">
        <f t="shared" si="496"/>
        <v>0</v>
      </c>
      <c r="R848" s="382">
        <f t="shared" si="496"/>
        <v>0</v>
      </c>
      <c r="S848" s="382">
        <f t="shared" si="496"/>
        <v>0</v>
      </c>
      <c r="T848" s="382">
        <f t="shared" si="496"/>
        <v>0</v>
      </c>
      <c r="U848" s="382">
        <f t="shared" si="496"/>
        <v>0</v>
      </c>
      <c r="V848" s="382">
        <f t="shared" si="496"/>
        <v>0</v>
      </c>
      <c r="W848" s="382">
        <f t="shared" si="496"/>
        <v>0</v>
      </c>
      <c r="X848" s="382">
        <f t="shared" si="496"/>
        <v>0</v>
      </c>
      <c r="Y848" s="382">
        <f t="shared" si="496"/>
        <v>0</v>
      </c>
      <c r="Z848" s="382">
        <f t="shared" si="496"/>
        <v>0</v>
      </c>
      <c r="AA848" s="382">
        <f t="shared" si="496"/>
        <v>0</v>
      </c>
      <c r="AB848" s="382">
        <f t="shared" si="496"/>
        <v>0</v>
      </c>
      <c r="AC848" s="382">
        <f t="shared" si="496"/>
        <v>0</v>
      </c>
      <c r="AD848" s="382">
        <f t="shared" si="496"/>
        <v>0</v>
      </c>
      <c r="AE848" s="382">
        <f t="shared" si="496"/>
        <v>0</v>
      </c>
      <c r="AF848" s="382">
        <f t="shared" si="496"/>
        <v>0</v>
      </c>
      <c r="AG848" s="382">
        <f t="shared" si="496"/>
        <v>0</v>
      </c>
      <c r="AH848" s="382">
        <f t="shared" si="496"/>
        <v>0</v>
      </c>
      <c r="AI848" s="382">
        <f t="shared" si="496"/>
        <v>0</v>
      </c>
      <c r="AJ848" s="382">
        <f t="shared" si="496"/>
        <v>0</v>
      </c>
      <c r="AK848" s="382">
        <f t="shared" si="496"/>
        <v>0</v>
      </c>
      <c r="AL848" s="382">
        <f t="shared" si="496"/>
        <v>0</v>
      </c>
      <c r="AM848" s="382">
        <f t="shared" si="496"/>
        <v>0</v>
      </c>
      <c r="AN848" s="382">
        <f t="shared" si="496"/>
        <v>0</v>
      </c>
      <c r="AO848" s="382">
        <f t="shared" si="496"/>
        <v>0</v>
      </c>
      <c r="AP848" s="382">
        <f t="shared" si="496"/>
        <v>0</v>
      </c>
      <c r="AQ848" s="382">
        <f t="shared" si="496"/>
        <v>0</v>
      </c>
      <c r="AR848" s="382">
        <f t="shared" si="496"/>
        <v>0</v>
      </c>
      <c r="AS848" s="652">
        <f t="shared" si="491"/>
        <v>68.978211749200128</v>
      </c>
    </row>
    <row r="849" spans="2:45" hidden="1" outlineLevel="1">
      <c r="B849" s="161"/>
      <c r="C849" s="81">
        <f t="shared" si="492"/>
        <v>7</v>
      </c>
      <c r="D849" s="191">
        <v>4.8198812465672916</v>
      </c>
      <c r="E849" s="382">
        <f t="shared" ref="E849:AR849" si="497">$D849*E99/1000*E$5</f>
        <v>0</v>
      </c>
      <c r="F849" s="382">
        <f t="shared" si="497"/>
        <v>0</v>
      </c>
      <c r="G849" s="382">
        <f t="shared" si="497"/>
        <v>0</v>
      </c>
      <c r="H849" s="382">
        <f t="shared" si="497"/>
        <v>0</v>
      </c>
      <c r="I849" s="382">
        <f t="shared" si="497"/>
        <v>0</v>
      </c>
      <c r="J849" s="382">
        <f t="shared" si="497"/>
        <v>0</v>
      </c>
      <c r="K849" s="382">
        <f t="shared" si="497"/>
        <v>46.453735003247075</v>
      </c>
      <c r="L849" s="382">
        <f t="shared" si="497"/>
        <v>5.6311191864882666</v>
      </c>
      <c r="M849" s="382">
        <f t="shared" si="497"/>
        <v>5.6311191864882666</v>
      </c>
      <c r="N849" s="382">
        <f t="shared" si="497"/>
        <v>5.6311191864882666</v>
      </c>
      <c r="O849" s="382">
        <f t="shared" si="497"/>
        <v>5.6311191864882666</v>
      </c>
      <c r="P849" s="382">
        <f t="shared" si="497"/>
        <v>0</v>
      </c>
      <c r="Q849" s="382">
        <f t="shared" si="497"/>
        <v>0</v>
      </c>
      <c r="R849" s="382">
        <f t="shared" si="497"/>
        <v>0</v>
      </c>
      <c r="S849" s="382">
        <f t="shared" si="497"/>
        <v>0</v>
      </c>
      <c r="T849" s="382">
        <f t="shared" si="497"/>
        <v>0</v>
      </c>
      <c r="U849" s="382">
        <f t="shared" si="497"/>
        <v>0</v>
      </c>
      <c r="V849" s="382">
        <f t="shared" si="497"/>
        <v>0</v>
      </c>
      <c r="W849" s="382">
        <f t="shared" si="497"/>
        <v>0</v>
      </c>
      <c r="X849" s="382">
        <f t="shared" si="497"/>
        <v>0</v>
      </c>
      <c r="Y849" s="382">
        <f t="shared" si="497"/>
        <v>0</v>
      </c>
      <c r="Z849" s="382">
        <f t="shared" si="497"/>
        <v>0</v>
      </c>
      <c r="AA849" s="382">
        <f t="shared" si="497"/>
        <v>0</v>
      </c>
      <c r="AB849" s="382">
        <f t="shared" si="497"/>
        <v>0</v>
      </c>
      <c r="AC849" s="382">
        <f t="shared" si="497"/>
        <v>0</v>
      </c>
      <c r="AD849" s="382">
        <f t="shared" si="497"/>
        <v>0</v>
      </c>
      <c r="AE849" s="382">
        <f t="shared" si="497"/>
        <v>0</v>
      </c>
      <c r="AF849" s="382">
        <f t="shared" si="497"/>
        <v>0</v>
      </c>
      <c r="AG849" s="382">
        <f t="shared" si="497"/>
        <v>0</v>
      </c>
      <c r="AH849" s="382">
        <f t="shared" si="497"/>
        <v>0</v>
      </c>
      <c r="AI849" s="382">
        <f t="shared" si="497"/>
        <v>0</v>
      </c>
      <c r="AJ849" s="382">
        <f t="shared" si="497"/>
        <v>0</v>
      </c>
      <c r="AK849" s="382">
        <f t="shared" si="497"/>
        <v>0</v>
      </c>
      <c r="AL849" s="382">
        <f t="shared" si="497"/>
        <v>0</v>
      </c>
      <c r="AM849" s="382">
        <f t="shared" si="497"/>
        <v>0</v>
      </c>
      <c r="AN849" s="382">
        <f t="shared" si="497"/>
        <v>0</v>
      </c>
      <c r="AO849" s="382">
        <f t="shared" si="497"/>
        <v>0</v>
      </c>
      <c r="AP849" s="382">
        <f t="shared" si="497"/>
        <v>0</v>
      </c>
      <c r="AQ849" s="382">
        <f t="shared" si="497"/>
        <v>0</v>
      </c>
      <c r="AR849" s="382">
        <f t="shared" si="497"/>
        <v>0</v>
      </c>
      <c r="AS849" s="652">
        <f t="shared" si="491"/>
        <v>68.978211749200128</v>
      </c>
    </row>
    <row r="850" spans="2:45" hidden="1" outlineLevel="1">
      <c r="B850" s="161"/>
      <c r="C850" s="81">
        <f t="shared" si="492"/>
        <v>8</v>
      </c>
      <c r="D850" s="191">
        <v>0</v>
      </c>
      <c r="E850" s="382">
        <f t="shared" ref="E850:AR850" si="498">$D850*E100/1000*E$5</f>
        <v>0</v>
      </c>
      <c r="F850" s="382">
        <f t="shared" si="498"/>
        <v>0</v>
      </c>
      <c r="G850" s="382">
        <f t="shared" si="498"/>
        <v>0</v>
      </c>
      <c r="H850" s="382">
        <f t="shared" si="498"/>
        <v>0</v>
      </c>
      <c r="I850" s="382">
        <f t="shared" si="498"/>
        <v>0</v>
      </c>
      <c r="J850" s="382">
        <f t="shared" si="498"/>
        <v>0</v>
      </c>
      <c r="K850" s="382">
        <f t="shared" si="498"/>
        <v>0</v>
      </c>
      <c r="L850" s="382">
        <f t="shared" si="498"/>
        <v>0</v>
      </c>
      <c r="M850" s="382">
        <f t="shared" si="498"/>
        <v>0</v>
      </c>
      <c r="N850" s="382">
        <f t="shared" si="498"/>
        <v>0</v>
      </c>
      <c r="O850" s="382">
        <f t="shared" si="498"/>
        <v>0</v>
      </c>
      <c r="P850" s="382">
        <f t="shared" si="498"/>
        <v>0</v>
      </c>
      <c r="Q850" s="382">
        <f t="shared" si="498"/>
        <v>0</v>
      </c>
      <c r="R850" s="382">
        <f t="shared" si="498"/>
        <v>0</v>
      </c>
      <c r="S850" s="382">
        <f t="shared" si="498"/>
        <v>0</v>
      </c>
      <c r="T850" s="382">
        <f t="shared" si="498"/>
        <v>0</v>
      </c>
      <c r="U850" s="382">
        <f t="shared" si="498"/>
        <v>0</v>
      </c>
      <c r="V850" s="382">
        <f t="shared" si="498"/>
        <v>0</v>
      </c>
      <c r="W850" s="382">
        <f t="shared" si="498"/>
        <v>0</v>
      </c>
      <c r="X850" s="382">
        <f t="shared" si="498"/>
        <v>0</v>
      </c>
      <c r="Y850" s="382">
        <f t="shared" si="498"/>
        <v>0</v>
      </c>
      <c r="Z850" s="382">
        <f t="shared" si="498"/>
        <v>0</v>
      </c>
      <c r="AA850" s="382">
        <f t="shared" si="498"/>
        <v>0</v>
      </c>
      <c r="AB850" s="382">
        <f t="shared" si="498"/>
        <v>0</v>
      </c>
      <c r="AC850" s="382">
        <f t="shared" si="498"/>
        <v>0</v>
      </c>
      <c r="AD850" s="382">
        <f t="shared" si="498"/>
        <v>0</v>
      </c>
      <c r="AE850" s="382">
        <f t="shared" si="498"/>
        <v>0</v>
      </c>
      <c r="AF850" s="382">
        <f t="shared" si="498"/>
        <v>0</v>
      </c>
      <c r="AG850" s="382">
        <f t="shared" si="498"/>
        <v>0</v>
      </c>
      <c r="AH850" s="382">
        <f t="shared" si="498"/>
        <v>0</v>
      </c>
      <c r="AI850" s="382">
        <f t="shared" si="498"/>
        <v>0</v>
      </c>
      <c r="AJ850" s="382">
        <f t="shared" si="498"/>
        <v>0</v>
      </c>
      <c r="AK850" s="382">
        <f t="shared" si="498"/>
        <v>0</v>
      </c>
      <c r="AL850" s="382">
        <f t="shared" si="498"/>
        <v>0</v>
      </c>
      <c r="AM850" s="382">
        <f t="shared" si="498"/>
        <v>0</v>
      </c>
      <c r="AN850" s="382">
        <f t="shared" si="498"/>
        <v>0</v>
      </c>
      <c r="AO850" s="382">
        <f t="shared" si="498"/>
        <v>0</v>
      </c>
      <c r="AP850" s="382">
        <f t="shared" si="498"/>
        <v>0</v>
      </c>
      <c r="AQ850" s="382">
        <f t="shared" si="498"/>
        <v>0</v>
      </c>
      <c r="AR850" s="382">
        <f t="shared" si="498"/>
        <v>0</v>
      </c>
      <c r="AS850" s="652">
        <f t="shared" si="491"/>
        <v>0</v>
      </c>
    </row>
    <row r="851" spans="2:45" hidden="1" outlineLevel="1">
      <c r="B851" s="161"/>
      <c r="C851" s="81">
        <f t="shared" si="492"/>
        <v>9</v>
      </c>
      <c r="D851" s="191">
        <v>0</v>
      </c>
      <c r="E851" s="382">
        <f t="shared" ref="E851:AR851" si="499">$D851*E101/1000*E$5</f>
        <v>0</v>
      </c>
      <c r="F851" s="382">
        <f t="shared" si="499"/>
        <v>0</v>
      </c>
      <c r="G851" s="382">
        <f t="shared" si="499"/>
        <v>0</v>
      </c>
      <c r="H851" s="382">
        <f t="shared" si="499"/>
        <v>0</v>
      </c>
      <c r="I851" s="382">
        <f t="shared" si="499"/>
        <v>0</v>
      </c>
      <c r="J851" s="382">
        <f t="shared" si="499"/>
        <v>0</v>
      </c>
      <c r="K851" s="382">
        <f t="shared" si="499"/>
        <v>0</v>
      </c>
      <c r="L851" s="382">
        <f t="shared" si="499"/>
        <v>0</v>
      </c>
      <c r="M851" s="382">
        <f t="shared" si="499"/>
        <v>0</v>
      </c>
      <c r="N851" s="382">
        <f t="shared" si="499"/>
        <v>0</v>
      </c>
      <c r="O851" s="382">
        <f t="shared" si="499"/>
        <v>0</v>
      </c>
      <c r="P851" s="382">
        <f t="shared" si="499"/>
        <v>0</v>
      </c>
      <c r="Q851" s="382">
        <f t="shared" si="499"/>
        <v>0</v>
      </c>
      <c r="R851" s="382">
        <f t="shared" si="499"/>
        <v>0</v>
      </c>
      <c r="S851" s="382">
        <f t="shared" si="499"/>
        <v>0</v>
      </c>
      <c r="T851" s="382">
        <f t="shared" si="499"/>
        <v>0</v>
      </c>
      <c r="U851" s="382">
        <f t="shared" si="499"/>
        <v>0</v>
      </c>
      <c r="V851" s="382">
        <f t="shared" si="499"/>
        <v>0</v>
      </c>
      <c r="W851" s="382">
        <f t="shared" si="499"/>
        <v>0</v>
      </c>
      <c r="X851" s="382">
        <f t="shared" si="499"/>
        <v>0</v>
      </c>
      <c r="Y851" s="382">
        <f t="shared" si="499"/>
        <v>0</v>
      </c>
      <c r="Z851" s="382">
        <f t="shared" si="499"/>
        <v>0</v>
      </c>
      <c r="AA851" s="382">
        <f t="shared" si="499"/>
        <v>0</v>
      </c>
      <c r="AB851" s="382">
        <f t="shared" si="499"/>
        <v>0</v>
      </c>
      <c r="AC851" s="382">
        <f t="shared" si="499"/>
        <v>0</v>
      </c>
      <c r="AD851" s="382">
        <f t="shared" si="499"/>
        <v>0</v>
      </c>
      <c r="AE851" s="382">
        <f t="shared" si="499"/>
        <v>0</v>
      </c>
      <c r="AF851" s="382">
        <f t="shared" si="499"/>
        <v>0</v>
      </c>
      <c r="AG851" s="382">
        <f t="shared" si="499"/>
        <v>0</v>
      </c>
      <c r="AH851" s="382">
        <f t="shared" si="499"/>
        <v>0</v>
      </c>
      <c r="AI851" s="382">
        <f t="shared" si="499"/>
        <v>0</v>
      </c>
      <c r="AJ851" s="382">
        <f t="shared" si="499"/>
        <v>0</v>
      </c>
      <c r="AK851" s="382">
        <f t="shared" si="499"/>
        <v>0</v>
      </c>
      <c r="AL851" s="382">
        <f t="shared" si="499"/>
        <v>0</v>
      </c>
      <c r="AM851" s="382">
        <f t="shared" si="499"/>
        <v>0</v>
      </c>
      <c r="AN851" s="382">
        <f t="shared" si="499"/>
        <v>0</v>
      </c>
      <c r="AO851" s="382">
        <f t="shared" si="499"/>
        <v>0</v>
      </c>
      <c r="AP851" s="382">
        <f t="shared" si="499"/>
        <v>0</v>
      </c>
      <c r="AQ851" s="382">
        <f t="shared" si="499"/>
        <v>0</v>
      </c>
      <c r="AR851" s="382">
        <f t="shared" si="499"/>
        <v>0</v>
      </c>
      <c r="AS851" s="652">
        <f t="shared" si="491"/>
        <v>0</v>
      </c>
    </row>
    <row r="852" spans="2:45" hidden="1" outlineLevel="1">
      <c r="B852" s="161"/>
      <c r="C852" s="81">
        <f t="shared" si="492"/>
        <v>10</v>
      </c>
      <c r="D852" s="191">
        <v>0</v>
      </c>
      <c r="E852" s="382">
        <f t="shared" ref="E852:AR852" si="500">$D852*E102/1000*E$5</f>
        <v>0</v>
      </c>
      <c r="F852" s="382">
        <f t="shared" si="500"/>
        <v>0</v>
      </c>
      <c r="G852" s="382">
        <f t="shared" si="500"/>
        <v>0</v>
      </c>
      <c r="H852" s="382">
        <f t="shared" si="500"/>
        <v>0</v>
      </c>
      <c r="I852" s="382">
        <f t="shared" si="500"/>
        <v>0</v>
      </c>
      <c r="J852" s="382">
        <f t="shared" si="500"/>
        <v>0</v>
      </c>
      <c r="K852" s="382">
        <f t="shared" si="500"/>
        <v>0</v>
      </c>
      <c r="L852" s="382">
        <f t="shared" si="500"/>
        <v>0</v>
      </c>
      <c r="M852" s="382">
        <f t="shared" si="500"/>
        <v>0</v>
      </c>
      <c r="N852" s="382">
        <f t="shared" si="500"/>
        <v>0</v>
      </c>
      <c r="O852" s="382">
        <f t="shared" si="500"/>
        <v>0</v>
      </c>
      <c r="P852" s="382">
        <f t="shared" si="500"/>
        <v>0</v>
      </c>
      <c r="Q852" s="382">
        <f t="shared" si="500"/>
        <v>0</v>
      </c>
      <c r="R852" s="382">
        <f t="shared" si="500"/>
        <v>0</v>
      </c>
      <c r="S852" s="382">
        <f t="shared" si="500"/>
        <v>0</v>
      </c>
      <c r="T852" s="382">
        <f t="shared" si="500"/>
        <v>0</v>
      </c>
      <c r="U852" s="382">
        <f t="shared" si="500"/>
        <v>0</v>
      </c>
      <c r="V852" s="382">
        <f t="shared" si="500"/>
        <v>0</v>
      </c>
      <c r="W852" s="382">
        <f t="shared" si="500"/>
        <v>0</v>
      </c>
      <c r="X852" s="382">
        <f t="shared" si="500"/>
        <v>0</v>
      </c>
      <c r="Y852" s="382">
        <f t="shared" si="500"/>
        <v>0</v>
      </c>
      <c r="Z852" s="382">
        <f t="shared" si="500"/>
        <v>0</v>
      </c>
      <c r="AA852" s="382">
        <f t="shared" si="500"/>
        <v>0</v>
      </c>
      <c r="AB852" s="382">
        <f t="shared" si="500"/>
        <v>0</v>
      </c>
      <c r="AC852" s="382">
        <f t="shared" si="500"/>
        <v>0</v>
      </c>
      <c r="AD852" s="382">
        <f t="shared" si="500"/>
        <v>0</v>
      </c>
      <c r="AE852" s="382">
        <f t="shared" si="500"/>
        <v>0</v>
      </c>
      <c r="AF852" s="382">
        <f t="shared" si="500"/>
        <v>0</v>
      </c>
      <c r="AG852" s="382">
        <f t="shared" si="500"/>
        <v>0</v>
      </c>
      <c r="AH852" s="382">
        <f t="shared" si="500"/>
        <v>0</v>
      </c>
      <c r="AI852" s="382">
        <f t="shared" si="500"/>
        <v>0</v>
      </c>
      <c r="AJ852" s="382">
        <f t="shared" si="500"/>
        <v>0</v>
      </c>
      <c r="AK852" s="382">
        <f t="shared" si="500"/>
        <v>0</v>
      </c>
      <c r="AL852" s="382">
        <f t="shared" si="500"/>
        <v>0</v>
      </c>
      <c r="AM852" s="382">
        <f t="shared" si="500"/>
        <v>0</v>
      </c>
      <c r="AN852" s="382">
        <f t="shared" si="500"/>
        <v>0</v>
      </c>
      <c r="AO852" s="382">
        <f t="shared" si="500"/>
        <v>0</v>
      </c>
      <c r="AP852" s="382">
        <f t="shared" si="500"/>
        <v>0</v>
      </c>
      <c r="AQ852" s="382">
        <f t="shared" si="500"/>
        <v>0</v>
      </c>
      <c r="AR852" s="382">
        <f t="shared" si="500"/>
        <v>0</v>
      </c>
      <c r="AS852" s="652">
        <f t="shared" si="491"/>
        <v>0</v>
      </c>
    </row>
    <row r="853" spans="2:45" hidden="1" outlineLevel="1">
      <c r="B853" s="161"/>
      <c r="C853" s="81">
        <f t="shared" si="492"/>
        <v>11</v>
      </c>
      <c r="D853" s="191">
        <v>0</v>
      </c>
      <c r="E853" s="382">
        <f t="shared" ref="E853:AR853" si="501">$D853*E103/1000*E$5</f>
        <v>0</v>
      </c>
      <c r="F853" s="382">
        <f t="shared" si="501"/>
        <v>0</v>
      </c>
      <c r="G853" s="382">
        <f t="shared" si="501"/>
        <v>0</v>
      </c>
      <c r="H853" s="382">
        <f t="shared" si="501"/>
        <v>0</v>
      </c>
      <c r="I853" s="382">
        <f t="shared" si="501"/>
        <v>0</v>
      </c>
      <c r="J853" s="382">
        <f t="shared" si="501"/>
        <v>0</v>
      </c>
      <c r="K853" s="382">
        <f t="shared" si="501"/>
        <v>0</v>
      </c>
      <c r="L853" s="382">
        <f t="shared" si="501"/>
        <v>0</v>
      </c>
      <c r="M853" s="382">
        <f t="shared" si="501"/>
        <v>0</v>
      </c>
      <c r="N853" s="382">
        <f t="shared" si="501"/>
        <v>0</v>
      </c>
      <c r="O853" s="382">
        <f t="shared" si="501"/>
        <v>0</v>
      </c>
      <c r="P853" s="382">
        <f t="shared" si="501"/>
        <v>0</v>
      </c>
      <c r="Q853" s="382">
        <f t="shared" si="501"/>
        <v>0</v>
      </c>
      <c r="R853" s="382">
        <f t="shared" si="501"/>
        <v>0</v>
      </c>
      <c r="S853" s="382">
        <f t="shared" si="501"/>
        <v>0</v>
      </c>
      <c r="T853" s="382">
        <f t="shared" si="501"/>
        <v>0</v>
      </c>
      <c r="U853" s="382">
        <f t="shared" si="501"/>
        <v>0</v>
      </c>
      <c r="V853" s="382">
        <f t="shared" si="501"/>
        <v>0</v>
      </c>
      <c r="W853" s="382">
        <f t="shared" si="501"/>
        <v>0</v>
      </c>
      <c r="X853" s="382">
        <f t="shared" si="501"/>
        <v>0</v>
      </c>
      <c r="Y853" s="382">
        <f t="shared" si="501"/>
        <v>0</v>
      </c>
      <c r="Z853" s="382">
        <f t="shared" si="501"/>
        <v>0</v>
      </c>
      <c r="AA853" s="382">
        <f t="shared" si="501"/>
        <v>0</v>
      </c>
      <c r="AB853" s="382">
        <f t="shared" si="501"/>
        <v>0</v>
      </c>
      <c r="AC853" s="382">
        <f t="shared" si="501"/>
        <v>0</v>
      </c>
      <c r="AD853" s="382">
        <f t="shared" si="501"/>
        <v>0</v>
      </c>
      <c r="AE853" s="382">
        <f t="shared" si="501"/>
        <v>0</v>
      </c>
      <c r="AF853" s="382">
        <f t="shared" si="501"/>
        <v>0</v>
      </c>
      <c r="AG853" s="382">
        <f t="shared" si="501"/>
        <v>0</v>
      </c>
      <c r="AH853" s="382">
        <f t="shared" si="501"/>
        <v>0</v>
      </c>
      <c r="AI853" s="382">
        <f t="shared" si="501"/>
        <v>0</v>
      </c>
      <c r="AJ853" s="382">
        <f t="shared" si="501"/>
        <v>0</v>
      </c>
      <c r="AK853" s="382">
        <f t="shared" si="501"/>
        <v>0</v>
      </c>
      <c r="AL853" s="382">
        <f t="shared" si="501"/>
        <v>0</v>
      </c>
      <c r="AM853" s="382">
        <f t="shared" si="501"/>
        <v>0</v>
      </c>
      <c r="AN853" s="382">
        <f t="shared" si="501"/>
        <v>0</v>
      </c>
      <c r="AO853" s="382">
        <f t="shared" si="501"/>
        <v>0</v>
      </c>
      <c r="AP853" s="382">
        <f t="shared" si="501"/>
        <v>0</v>
      </c>
      <c r="AQ853" s="382">
        <f t="shared" si="501"/>
        <v>0</v>
      </c>
      <c r="AR853" s="382">
        <f t="shared" si="501"/>
        <v>0</v>
      </c>
      <c r="AS853" s="652">
        <f t="shared" si="491"/>
        <v>0</v>
      </c>
    </row>
    <row r="854" spans="2:45" hidden="1" outlineLevel="1">
      <c r="B854" s="161"/>
      <c r="C854" s="81">
        <f t="shared" si="492"/>
        <v>12</v>
      </c>
      <c r="D854" s="191">
        <v>0</v>
      </c>
      <c r="E854" s="382">
        <f t="shared" ref="E854:AR854" si="502">$D854*E104/1000*E$5</f>
        <v>0</v>
      </c>
      <c r="F854" s="382">
        <f t="shared" si="502"/>
        <v>0</v>
      </c>
      <c r="G854" s="382">
        <f t="shared" si="502"/>
        <v>0</v>
      </c>
      <c r="H854" s="382">
        <f t="shared" si="502"/>
        <v>0</v>
      </c>
      <c r="I854" s="382">
        <f t="shared" si="502"/>
        <v>0</v>
      </c>
      <c r="J854" s="382">
        <f t="shared" si="502"/>
        <v>0</v>
      </c>
      <c r="K854" s="382">
        <f t="shared" si="502"/>
        <v>0</v>
      </c>
      <c r="L854" s="382">
        <f t="shared" si="502"/>
        <v>0</v>
      </c>
      <c r="M854" s="382">
        <f t="shared" si="502"/>
        <v>0</v>
      </c>
      <c r="N854" s="382">
        <f t="shared" si="502"/>
        <v>0</v>
      </c>
      <c r="O854" s="382">
        <f t="shared" si="502"/>
        <v>0</v>
      </c>
      <c r="P854" s="382">
        <f t="shared" si="502"/>
        <v>0</v>
      </c>
      <c r="Q854" s="382">
        <f t="shared" si="502"/>
        <v>0</v>
      </c>
      <c r="R854" s="382">
        <f t="shared" si="502"/>
        <v>0</v>
      </c>
      <c r="S854" s="382">
        <f t="shared" si="502"/>
        <v>0</v>
      </c>
      <c r="T854" s="382">
        <f t="shared" si="502"/>
        <v>0</v>
      </c>
      <c r="U854" s="382">
        <f t="shared" si="502"/>
        <v>0</v>
      </c>
      <c r="V854" s="382">
        <f t="shared" si="502"/>
        <v>0</v>
      </c>
      <c r="W854" s="382">
        <f t="shared" si="502"/>
        <v>0</v>
      </c>
      <c r="X854" s="382">
        <f t="shared" si="502"/>
        <v>0</v>
      </c>
      <c r="Y854" s="382">
        <f t="shared" si="502"/>
        <v>0</v>
      </c>
      <c r="Z854" s="382">
        <f t="shared" si="502"/>
        <v>0</v>
      </c>
      <c r="AA854" s="382">
        <f t="shared" si="502"/>
        <v>0</v>
      </c>
      <c r="AB854" s="382">
        <f t="shared" si="502"/>
        <v>0</v>
      </c>
      <c r="AC854" s="382">
        <f t="shared" si="502"/>
        <v>0</v>
      </c>
      <c r="AD854" s="382">
        <f t="shared" si="502"/>
        <v>0</v>
      </c>
      <c r="AE854" s="382">
        <f t="shared" si="502"/>
        <v>0</v>
      </c>
      <c r="AF854" s="382">
        <f t="shared" si="502"/>
        <v>0</v>
      </c>
      <c r="AG854" s="382">
        <f t="shared" si="502"/>
        <v>0</v>
      </c>
      <c r="AH854" s="382">
        <f t="shared" si="502"/>
        <v>0</v>
      </c>
      <c r="AI854" s="382">
        <f t="shared" si="502"/>
        <v>0</v>
      </c>
      <c r="AJ854" s="382">
        <f t="shared" si="502"/>
        <v>0</v>
      </c>
      <c r="AK854" s="382">
        <f t="shared" si="502"/>
        <v>0</v>
      </c>
      <c r="AL854" s="382">
        <f t="shared" si="502"/>
        <v>0</v>
      </c>
      <c r="AM854" s="382">
        <f t="shared" si="502"/>
        <v>0</v>
      </c>
      <c r="AN854" s="382">
        <f t="shared" si="502"/>
        <v>0</v>
      </c>
      <c r="AO854" s="382">
        <f t="shared" si="502"/>
        <v>0</v>
      </c>
      <c r="AP854" s="382">
        <f t="shared" si="502"/>
        <v>0</v>
      </c>
      <c r="AQ854" s="382">
        <f t="shared" si="502"/>
        <v>0</v>
      </c>
      <c r="AR854" s="382">
        <f t="shared" si="502"/>
        <v>0</v>
      </c>
      <c r="AS854" s="652">
        <f t="shared" si="491"/>
        <v>0</v>
      </c>
    </row>
    <row r="855" spans="2:45" hidden="1" outlineLevel="1">
      <c r="B855" s="161"/>
      <c r="C855" s="81">
        <f t="shared" si="492"/>
        <v>13</v>
      </c>
      <c r="D855" s="191">
        <v>0</v>
      </c>
      <c r="E855" s="382">
        <f t="shared" ref="E855:AR855" si="503">$D855*E105/1000*E$5</f>
        <v>0</v>
      </c>
      <c r="F855" s="382">
        <f t="shared" si="503"/>
        <v>0</v>
      </c>
      <c r="G855" s="382">
        <f t="shared" si="503"/>
        <v>0</v>
      </c>
      <c r="H855" s="382">
        <f t="shared" si="503"/>
        <v>0</v>
      </c>
      <c r="I855" s="382">
        <f t="shared" si="503"/>
        <v>0</v>
      </c>
      <c r="J855" s="382">
        <f t="shared" si="503"/>
        <v>0</v>
      </c>
      <c r="K855" s="382">
        <f t="shared" si="503"/>
        <v>0</v>
      </c>
      <c r="L855" s="382">
        <f t="shared" si="503"/>
        <v>0</v>
      </c>
      <c r="M855" s="382">
        <f t="shared" si="503"/>
        <v>0</v>
      </c>
      <c r="N855" s="382">
        <f t="shared" si="503"/>
        <v>0</v>
      </c>
      <c r="O855" s="382">
        <f t="shared" si="503"/>
        <v>0</v>
      </c>
      <c r="P855" s="382">
        <f t="shared" si="503"/>
        <v>0</v>
      </c>
      <c r="Q855" s="382">
        <f t="shared" si="503"/>
        <v>0</v>
      </c>
      <c r="R855" s="382">
        <f t="shared" si="503"/>
        <v>0</v>
      </c>
      <c r="S855" s="382">
        <f t="shared" si="503"/>
        <v>0</v>
      </c>
      <c r="T855" s="382">
        <f t="shared" si="503"/>
        <v>0</v>
      </c>
      <c r="U855" s="382">
        <f t="shared" si="503"/>
        <v>0</v>
      </c>
      <c r="V855" s="382">
        <f t="shared" si="503"/>
        <v>0</v>
      </c>
      <c r="W855" s="382">
        <f t="shared" si="503"/>
        <v>0</v>
      </c>
      <c r="X855" s="382">
        <f t="shared" si="503"/>
        <v>0</v>
      </c>
      <c r="Y855" s="382">
        <f t="shared" si="503"/>
        <v>0</v>
      </c>
      <c r="Z855" s="382">
        <f t="shared" si="503"/>
        <v>0</v>
      </c>
      <c r="AA855" s="382">
        <f t="shared" si="503"/>
        <v>0</v>
      </c>
      <c r="AB855" s="382">
        <f t="shared" si="503"/>
        <v>0</v>
      </c>
      <c r="AC855" s="382">
        <f t="shared" si="503"/>
        <v>0</v>
      </c>
      <c r="AD855" s="382">
        <f t="shared" si="503"/>
        <v>0</v>
      </c>
      <c r="AE855" s="382">
        <f t="shared" si="503"/>
        <v>0</v>
      </c>
      <c r="AF855" s="382">
        <f t="shared" si="503"/>
        <v>0</v>
      </c>
      <c r="AG855" s="382">
        <f t="shared" si="503"/>
        <v>0</v>
      </c>
      <c r="AH855" s="382">
        <f t="shared" si="503"/>
        <v>0</v>
      </c>
      <c r="AI855" s="382">
        <f t="shared" si="503"/>
        <v>0</v>
      </c>
      <c r="AJ855" s="382">
        <f t="shared" si="503"/>
        <v>0</v>
      </c>
      <c r="AK855" s="382">
        <f t="shared" si="503"/>
        <v>0</v>
      </c>
      <c r="AL855" s="382">
        <f t="shared" si="503"/>
        <v>0</v>
      </c>
      <c r="AM855" s="382">
        <f t="shared" si="503"/>
        <v>0</v>
      </c>
      <c r="AN855" s="382">
        <f t="shared" si="503"/>
        <v>0</v>
      </c>
      <c r="AO855" s="382">
        <f t="shared" si="503"/>
        <v>0</v>
      </c>
      <c r="AP855" s="382">
        <f t="shared" si="503"/>
        <v>0</v>
      </c>
      <c r="AQ855" s="382">
        <f t="shared" si="503"/>
        <v>0</v>
      </c>
      <c r="AR855" s="382">
        <f t="shared" si="503"/>
        <v>0</v>
      </c>
      <c r="AS855" s="652">
        <f t="shared" si="491"/>
        <v>0</v>
      </c>
    </row>
    <row r="856" spans="2:45" hidden="1" outlineLevel="1">
      <c r="B856" s="161"/>
      <c r="C856" s="81">
        <f t="shared" si="492"/>
        <v>14</v>
      </c>
      <c r="D856" s="191">
        <v>0</v>
      </c>
      <c r="E856" s="382">
        <f t="shared" ref="E856:AR856" si="504">$D856*E106/1000*E$5</f>
        <v>0</v>
      </c>
      <c r="F856" s="382">
        <f t="shared" si="504"/>
        <v>0</v>
      </c>
      <c r="G856" s="382">
        <f t="shared" si="504"/>
        <v>0</v>
      </c>
      <c r="H856" s="382">
        <f t="shared" si="504"/>
        <v>0</v>
      </c>
      <c r="I856" s="382">
        <f t="shared" si="504"/>
        <v>0</v>
      </c>
      <c r="J856" s="382">
        <f t="shared" si="504"/>
        <v>0</v>
      </c>
      <c r="K856" s="382">
        <f t="shared" si="504"/>
        <v>0</v>
      </c>
      <c r="L856" s="382">
        <f t="shared" si="504"/>
        <v>0</v>
      </c>
      <c r="M856" s="382">
        <f t="shared" si="504"/>
        <v>0</v>
      </c>
      <c r="N856" s="382">
        <f t="shared" si="504"/>
        <v>0</v>
      </c>
      <c r="O856" s="382">
        <f t="shared" si="504"/>
        <v>0</v>
      </c>
      <c r="P856" s="382">
        <f t="shared" si="504"/>
        <v>0</v>
      </c>
      <c r="Q856" s="382">
        <f t="shared" si="504"/>
        <v>0</v>
      </c>
      <c r="R856" s="382">
        <f t="shared" si="504"/>
        <v>0</v>
      </c>
      <c r="S856" s="382">
        <f t="shared" si="504"/>
        <v>0</v>
      </c>
      <c r="T856" s="382">
        <f t="shared" si="504"/>
        <v>0</v>
      </c>
      <c r="U856" s="382">
        <f t="shared" si="504"/>
        <v>0</v>
      </c>
      <c r="V856" s="382">
        <f t="shared" si="504"/>
        <v>0</v>
      </c>
      <c r="W856" s="382">
        <f t="shared" si="504"/>
        <v>0</v>
      </c>
      <c r="X856" s="382">
        <f t="shared" si="504"/>
        <v>0</v>
      </c>
      <c r="Y856" s="382">
        <f t="shared" si="504"/>
        <v>0</v>
      </c>
      <c r="Z856" s="382">
        <f t="shared" si="504"/>
        <v>0</v>
      </c>
      <c r="AA856" s="382">
        <f t="shared" si="504"/>
        <v>0</v>
      </c>
      <c r="AB856" s="382">
        <f t="shared" si="504"/>
        <v>0</v>
      </c>
      <c r="AC856" s="382">
        <f t="shared" si="504"/>
        <v>0</v>
      </c>
      <c r="AD856" s="382">
        <f t="shared" si="504"/>
        <v>0</v>
      </c>
      <c r="AE856" s="382">
        <f t="shared" si="504"/>
        <v>0</v>
      </c>
      <c r="AF856" s="382">
        <f t="shared" si="504"/>
        <v>0</v>
      </c>
      <c r="AG856" s="382">
        <f t="shared" si="504"/>
        <v>0</v>
      </c>
      <c r="AH856" s="382">
        <f t="shared" si="504"/>
        <v>0</v>
      </c>
      <c r="AI856" s="382">
        <f t="shared" si="504"/>
        <v>0</v>
      </c>
      <c r="AJ856" s="382">
        <f t="shared" si="504"/>
        <v>0</v>
      </c>
      <c r="AK856" s="382">
        <f t="shared" si="504"/>
        <v>0</v>
      </c>
      <c r="AL856" s="382">
        <f t="shared" si="504"/>
        <v>0</v>
      </c>
      <c r="AM856" s="382">
        <f t="shared" si="504"/>
        <v>0</v>
      </c>
      <c r="AN856" s="382">
        <f t="shared" si="504"/>
        <v>0</v>
      </c>
      <c r="AO856" s="382">
        <f t="shared" si="504"/>
        <v>0</v>
      </c>
      <c r="AP856" s="382">
        <f t="shared" si="504"/>
        <v>0</v>
      </c>
      <c r="AQ856" s="382">
        <f t="shared" si="504"/>
        <v>0</v>
      </c>
      <c r="AR856" s="382">
        <f t="shared" si="504"/>
        <v>0</v>
      </c>
      <c r="AS856" s="652">
        <f t="shared" si="491"/>
        <v>0</v>
      </c>
    </row>
    <row r="857" spans="2:45" hidden="1" outlineLevel="1">
      <c r="B857" s="161"/>
      <c r="C857" s="81">
        <f t="shared" si="492"/>
        <v>15</v>
      </c>
      <c r="D857" s="191">
        <v>0</v>
      </c>
      <c r="E857" s="382">
        <f t="shared" ref="E857:AR857" si="505">$D857*E107/1000*E$5</f>
        <v>0</v>
      </c>
      <c r="F857" s="382">
        <f t="shared" si="505"/>
        <v>0</v>
      </c>
      <c r="G857" s="382">
        <f t="shared" si="505"/>
        <v>0</v>
      </c>
      <c r="H857" s="382">
        <f t="shared" si="505"/>
        <v>0</v>
      </c>
      <c r="I857" s="382">
        <f t="shared" si="505"/>
        <v>0</v>
      </c>
      <c r="J857" s="382">
        <f t="shared" si="505"/>
        <v>0</v>
      </c>
      <c r="K857" s="382">
        <f t="shared" si="505"/>
        <v>0</v>
      </c>
      <c r="L857" s="382">
        <f t="shared" si="505"/>
        <v>0</v>
      </c>
      <c r="M857" s="382">
        <f t="shared" si="505"/>
        <v>0</v>
      </c>
      <c r="N857" s="382">
        <f t="shared" si="505"/>
        <v>0</v>
      </c>
      <c r="O857" s="382">
        <f t="shared" si="505"/>
        <v>0</v>
      </c>
      <c r="P857" s="382">
        <f t="shared" si="505"/>
        <v>0</v>
      </c>
      <c r="Q857" s="382">
        <f t="shared" si="505"/>
        <v>0</v>
      </c>
      <c r="R857" s="382">
        <f t="shared" si="505"/>
        <v>0</v>
      </c>
      <c r="S857" s="382">
        <f t="shared" si="505"/>
        <v>0</v>
      </c>
      <c r="T857" s="382">
        <f t="shared" si="505"/>
        <v>0</v>
      </c>
      <c r="U857" s="382">
        <f t="shared" si="505"/>
        <v>0</v>
      </c>
      <c r="V857" s="382">
        <f t="shared" si="505"/>
        <v>0</v>
      </c>
      <c r="W857" s="382">
        <f t="shared" si="505"/>
        <v>0</v>
      </c>
      <c r="X857" s="382">
        <f t="shared" si="505"/>
        <v>0</v>
      </c>
      <c r="Y857" s="382">
        <f t="shared" si="505"/>
        <v>0</v>
      </c>
      <c r="Z857" s="382">
        <f t="shared" si="505"/>
        <v>0</v>
      </c>
      <c r="AA857" s="382">
        <f t="shared" si="505"/>
        <v>0</v>
      </c>
      <c r="AB857" s="382">
        <f t="shared" si="505"/>
        <v>0</v>
      </c>
      <c r="AC857" s="382">
        <f t="shared" si="505"/>
        <v>0</v>
      </c>
      <c r="AD857" s="382">
        <f t="shared" si="505"/>
        <v>0</v>
      </c>
      <c r="AE857" s="382">
        <f t="shared" si="505"/>
        <v>0</v>
      </c>
      <c r="AF857" s="382">
        <f t="shared" si="505"/>
        <v>0</v>
      </c>
      <c r="AG857" s="382">
        <f t="shared" si="505"/>
        <v>0</v>
      </c>
      <c r="AH857" s="382">
        <f t="shared" si="505"/>
        <v>0</v>
      </c>
      <c r="AI857" s="382">
        <f t="shared" si="505"/>
        <v>0</v>
      </c>
      <c r="AJ857" s="382">
        <f t="shared" si="505"/>
        <v>0</v>
      </c>
      <c r="AK857" s="382">
        <f t="shared" si="505"/>
        <v>0</v>
      </c>
      <c r="AL857" s="382">
        <f t="shared" si="505"/>
        <v>0</v>
      </c>
      <c r="AM857" s="382">
        <f t="shared" si="505"/>
        <v>0</v>
      </c>
      <c r="AN857" s="382">
        <f t="shared" si="505"/>
        <v>0</v>
      </c>
      <c r="AO857" s="382">
        <f t="shared" si="505"/>
        <v>0</v>
      </c>
      <c r="AP857" s="382">
        <f t="shared" si="505"/>
        <v>0</v>
      </c>
      <c r="AQ857" s="382">
        <f t="shared" si="505"/>
        <v>0</v>
      </c>
      <c r="AR857" s="382">
        <f t="shared" si="505"/>
        <v>0</v>
      </c>
      <c r="AS857" s="652">
        <f t="shared" si="491"/>
        <v>0</v>
      </c>
    </row>
    <row r="858" spans="2:45" hidden="1" outlineLevel="1">
      <c r="B858" s="161"/>
      <c r="C858" s="81">
        <f t="shared" si="492"/>
        <v>16</v>
      </c>
      <c r="D858" s="191">
        <v>0</v>
      </c>
      <c r="E858" s="382">
        <f t="shared" ref="E858:AR858" si="506">$D858*E108/1000*E$5</f>
        <v>0</v>
      </c>
      <c r="F858" s="382">
        <f t="shared" si="506"/>
        <v>0</v>
      </c>
      <c r="G858" s="382">
        <f t="shared" si="506"/>
        <v>0</v>
      </c>
      <c r="H858" s="382">
        <f t="shared" si="506"/>
        <v>0</v>
      </c>
      <c r="I858" s="382">
        <f t="shared" si="506"/>
        <v>0</v>
      </c>
      <c r="J858" s="382">
        <f t="shared" si="506"/>
        <v>0</v>
      </c>
      <c r="K858" s="382">
        <f t="shared" si="506"/>
        <v>0</v>
      </c>
      <c r="L858" s="382">
        <f t="shared" si="506"/>
        <v>0</v>
      </c>
      <c r="M858" s="382">
        <f t="shared" si="506"/>
        <v>0</v>
      </c>
      <c r="N858" s="382">
        <f t="shared" si="506"/>
        <v>0</v>
      </c>
      <c r="O858" s="382">
        <f t="shared" si="506"/>
        <v>0</v>
      </c>
      <c r="P858" s="382">
        <f t="shared" si="506"/>
        <v>0</v>
      </c>
      <c r="Q858" s="382">
        <f t="shared" si="506"/>
        <v>0</v>
      </c>
      <c r="R858" s="382">
        <f t="shared" si="506"/>
        <v>0</v>
      </c>
      <c r="S858" s="382">
        <f t="shared" si="506"/>
        <v>0</v>
      </c>
      <c r="T858" s="382">
        <f t="shared" si="506"/>
        <v>0</v>
      </c>
      <c r="U858" s="382">
        <f t="shared" si="506"/>
        <v>0</v>
      </c>
      <c r="V858" s="382">
        <f t="shared" si="506"/>
        <v>0</v>
      </c>
      <c r="W858" s="382">
        <f t="shared" si="506"/>
        <v>0</v>
      </c>
      <c r="X858" s="382">
        <f t="shared" si="506"/>
        <v>0</v>
      </c>
      <c r="Y858" s="382">
        <f t="shared" si="506"/>
        <v>0</v>
      </c>
      <c r="Z858" s="382">
        <f t="shared" si="506"/>
        <v>0</v>
      </c>
      <c r="AA858" s="382">
        <f t="shared" si="506"/>
        <v>0</v>
      </c>
      <c r="AB858" s="382">
        <f t="shared" si="506"/>
        <v>0</v>
      </c>
      <c r="AC858" s="382">
        <f t="shared" si="506"/>
        <v>0</v>
      </c>
      <c r="AD858" s="382">
        <f t="shared" si="506"/>
        <v>0</v>
      </c>
      <c r="AE858" s="382">
        <f t="shared" si="506"/>
        <v>0</v>
      </c>
      <c r="AF858" s="382">
        <f t="shared" si="506"/>
        <v>0</v>
      </c>
      <c r="AG858" s="382">
        <f t="shared" si="506"/>
        <v>0</v>
      </c>
      <c r="AH858" s="382">
        <f t="shared" si="506"/>
        <v>0</v>
      </c>
      <c r="AI858" s="382">
        <f t="shared" si="506"/>
        <v>0</v>
      </c>
      <c r="AJ858" s="382">
        <f t="shared" si="506"/>
        <v>0</v>
      </c>
      <c r="AK858" s="382">
        <f t="shared" si="506"/>
        <v>0</v>
      </c>
      <c r="AL858" s="382">
        <f t="shared" si="506"/>
        <v>0</v>
      </c>
      <c r="AM858" s="382">
        <f t="shared" si="506"/>
        <v>0</v>
      </c>
      <c r="AN858" s="382">
        <f t="shared" si="506"/>
        <v>0</v>
      </c>
      <c r="AO858" s="382">
        <f t="shared" si="506"/>
        <v>0</v>
      </c>
      <c r="AP858" s="382">
        <f t="shared" si="506"/>
        <v>0</v>
      </c>
      <c r="AQ858" s="382">
        <f t="shared" si="506"/>
        <v>0</v>
      </c>
      <c r="AR858" s="382">
        <f t="shared" si="506"/>
        <v>0</v>
      </c>
      <c r="AS858" s="652">
        <f t="shared" si="491"/>
        <v>0</v>
      </c>
    </row>
    <row r="859" spans="2:45" hidden="1" outlineLevel="1">
      <c r="B859" s="161"/>
      <c r="C859" s="81">
        <f t="shared" si="492"/>
        <v>17</v>
      </c>
      <c r="D859" s="191">
        <v>0</v>
      </c>
      <c r="E859" s="382">
        <f t="shared" ref="E859:AR859" si="507">$D859*E109/1000*E$5</f>
        <v>0</v>
      </c>
      <c r="F859" s="382">
        <f t="shared" si="507"/>
        <v>0</v>
      </c>
      <c r="G859" s="382">
        <f t="shared" si="507"/>
        <v>0</v>
      </c>
      <c r="H859" s="382">
        <f t="shared" si="507"/>
        <v>0</v>
      </c>
      <c r="I859" s="382">
        <f t="shared" si="507"/>
        <v>0</v>
      </c>
      <c r="J859" s="382">
        <f t="shared" si="507"/>
        <v>0</v>
      </c>
      <c r="K859" s="382">
        <f t="shared" si="507"/>
        <v>0</v>
      </c>
      <c r="L859" s="382">
        <f t="shared" si="507"/>
        <v>0</v>
      </c>
      <c r="M859" s="382">
        <f t="shared" si="507"/>
        <v>0</v>
      </c>
      <c r="N859" s="382">
        <f t="shared" si="507"/>
        <v>0</v>
      </c>
      <c r="O859" s="382">
        <f t="shared" si="507"/>
        <v>0</v>
      </c>
      <c r="P859" s="382">
        <f t="shared" si="507"/>
        <v>0</v>
      </c>
      <c r="Q859" s="382">
        <f t="shared" si="507"/>
        <v>0</v>
      </c>
      <c r="R859" s="382">
        <f t="shared" si="507"/>
        <v>0</v>
      </c>
      <c r="S859" s="382">
        <f t="shared" si="507"/>
        <v>0</v>
      </c>
      <c r="T859" s="382">
        <f t="shared" si="507"/>
        <v>0</v>
      </c>
      <c r="U859" s="382">
        <f t="shared" si="507"/>
        <v>0</v>
      </c>
      <c r="V859" s="382">
        <f t="shared" si="507"/>
        <v>0</v>
      </c>
      <c r="W859" s="382">
        <f t="shared" si="507"/>
        <v>0</v>
      </c>
      <c r="X859" s="382">
        <f t="shared" si="507"/>
        <v>0</v>
      </c>
      <c r="Y859" s="382">
        <f t="shared" si="507"/>
        <v>0</v>
      </c>
      <c r="Z859" s="382">
        <f t="shared" si="507"/>
        <v>0</v>
      </c>
      <c r="AA859" s="382">
        <f t="shared" si="507"/>
        <v>0</v>
      </c>
      <c r="AB859" s="382">
        <f t="shared" si="507"/>
        <v>0</v>
      </c>
      <c r="AC859" s="382">
        <f t="shared" si="507"/>
        <v>0</v>
      </c>
      <c r="AD859" s="382">
        <f t="shared" si="507"/>
        <v>0</v>
      </c>
      <c r="AE859" s="382">
        <f t="shared" si="507"/>
        <v>0</v>
      </c>
      <c r="AF859" s="382">
        <f t="shared" si="507"/>
        <v>0</v>
      </c>
      <c r="AG859" s="382">
        <f t="shared" si="507"/>
        <v>0</v>
      </c>
      <c r="AH859" s="382">
        <f t="shared" si="507"/>
        <v>0</v>
      </c>
      <c r="AI859" s="382">
        <f t="shared" si="507"/>
        <v>0</v>
      </c>
      <c r="AJ859" s="382">
        <f t="shared" si="507"/>
        <v>0</v>
      </c>
      <c r="AK859" s="382">
        <f t="shared" si="507"/>
        <v>0</v>
      </c>
      <c r="AL859" s="382">
        <f t="shared" si="507"/>
        <v>0</v>
      </c>
      <c r="AM859" s="382">
        <f t="shared" si="507"/>
        <v>0</v>
      </c>
      <c r="AN859" s="382">
        <f t="shared" si="507"/>
        <v>0</v>
      </c>
      <c r="AO859" s="382">
        <f t="shared" si="507"/>
        <v>0</v>
      </c>
      <c r="AP859" s="382">
        <f t="shared" si="507"/>
        <v>0</v>
      </c>
      <c r="AQ859" s="382">
        <f t="shared" si="507"/>
        <v>0</v>
      </c>
      <c r="AR859" s="382">
        <f t="shared" si="507"/>
        <v>0</v>
      </c>
      <c r="AS859" s="652">
        <f t="shared" si="491"/>
        <v>0</v>
      </c>
    </row>
    <row r="860" spans="2:45" hidden="1" outlineLevel="1">
      <c r="B860" s="161"/>
      <c r="C860" s="81">
        <f t="shared" si="492"/>
        <v>18</v>
      </c>
      <c r="D860" s="191">
        <v>0</v>
      </c>
      <c r="E860" s="382">
        <f t="shared" ref="E860:AR860" si="508">$D860*E110/1000*E$5</f>
        <v>0</v>
      </c>
      <c r="F860" s="382">
        <f t="shared" si="508"/>
        <v>0</v>
      </c>
      <c r="G860" s="382">
        <f t="shared" si="508"/>
        <v>0</v>
      </c>
      <c r="H860" s="382">
        <f t="shared" si="508"/>
        <v>0</v>
      </c>
      <c r="I860" s="382">
        <f t="shared" si="508"/>
        <v>0</v>
      </c>
      <c r="J860" s="382">
        <f t="shared" si="508"/>
        <v>0</v>
      </c>
      <c r="K860" s="382">
        <f t="shared" si="508"/>
        <v>0</v>
      </c>
      <c r="L860" s="382">
        <f t="shared" si="508"/>
        <v>0</v>
      </c>
      <c r="M860" s="382">
        <f t="shared" si="508"/>
        <v>0</v>
      </c>
      <c r="N860" s="382">
        <f t="shared" si="508"/>
        <v>0</v>
      </c>
      <c r="O860" s="382">
        <f t="shared" si="508"/>
        <v>0</v>
      </c>
      <c r="P860" s="382">
        <f t="shared" si="508"/>
        <v>0</v>
      </c>
      <c r="Q860" s="382">
        <f t="shared" si="508"/>
        <v>0</v>
      </c>
      <c r="R860" s="382">
        <f t="shared" si="508"/>
        <v>0</v>
      </c>
      <c r="S860" s="382">
        <f t="shared" si="508"/>
        <v>0</v>
      </c>
      <c r="T860" s="382">
        <f t="shared" si="508"/>
        <v>0</v>
      </c>
      <c r="U860" s="382">
        <f t="shared" si="508"/>
        <v>0</v>
      </c>
      <c r="V860" s="382">
        <f t="shared" si="508"/>
        <v>0</v>
      </c>
      <c r="W860" s="382">
        <f t="shared" si="508"/>
        <v>0</v>
      </c>
      <c r="X860" s="382">
        <f t="shared" si="508"/>
        <v>0</v>
      </c>
      <c r="Y860" s="382">
        <f t="shared" si="508"/>
        <v>0</v>
      </c>
      <c r="Z860" s="382">
        <f t="shared" si="508"/>
        <v>0</v>
      </c>
      <c r="AA860" s="382">
        <f t="shared" si="508"/>
        <v>0</v>
      </c>
      <c r="AB860" s="382">
        <f t="shared" si="508"/>
        <v>0</v>
      </c>
      <c r="AC860" s="382">
        <f t="shared" si="508"/>
        <v>0</v>
      </c>
      <c r="AD860" s="382">
        <f t="shared" si="508"/>
        <v>0</v>
      </c>
      <c r="AE860" s="382">
        <f t="shared" si="508"/>
        <v>0</v>
      </c>
      <c r="AF860" s="382">
        <f t="shared" si="508"/>
        <v>0</v>
      </c>
      <c r="AG860" s="382">
        <f t="shared" si="508"/>
        <v>0</v>
      </c>
      <c r="AH860" s="382">
        <f t="shared" si="508"/>
        <v>0</v>
      </c>
      <c r="AI860" s="382">
        <f t="shared" si="508"/>
        <v>0</v>
      </c>
      <c r="AJ860" s="382">
        <f t="shared" si="508"/>
        <v>0</v>
      </c>
      <c r="AK860" s="382">
        <f t="shared" si="508"/>
        <v>0</v>
      </c>
      <c r="AL860" s="382">
        <f t="shared" si="508"/>
        <v>0</v>
      </c>
      <c r="AM860" s="382">
        <f t="shared" si="508"/>
        <v>0</v>
      </c>
      <c r="AN860" s="382">
        <f t="shared" si="508"/>
        <v>0</v>
      </c>
      <c r="AO860" s="382">
        <f t="shared" si="508"/>
        <v>0</v>
      </c>
      <c r="AP860" s="382">
        <f t="shared" si="508"/>
        <v>0</v>
      </c>
      <c r="AQ860" s="382">
        <f t="shared" si="508"/>
        <v>0</v>
      </c>
      <c r="AR860" s="382">
        <f t="shared" si="508"/>
        <v>0</v>
      </c>
      <c r="AS860" s="652">
        <f t="shared" si="491"/>
        <v>0</v>
      </c>
    </row>
    <row r="861" spans="2:45" hidden="1" outlineLevel="1">
      <c r="B861" s="161"/>
      <c r="C861" s="81">
        <f t="shared" si="492"/>
        <v>19</v>
      </c>
      <c r="D861" s="191">
        <v>0</v>
      </c>
      <c r="E861" s="382">
        <f t="shared" ref="E861:AR861" si="509">$D861*E111/1000*E$5</f>
        <v>0</v>
      </c>
      <c r="F861" s="382">
        <f t="shared" si="509"/>
        <v>0</v>
      </c>
      <c r="G861" s="382">
        <f t="shared" si="509"/>
        <v>0</v>
      </c>
      <c r="H861" s="382">
        <f t="shared" si="509"/>
        <v>0</v>
      </c>
      <c r="I861" s="382">
        <f t="shared" si="509"/>
        <v>0</v>
      </c>
      <c r="J861" s="382">
        <f t="shared" si="509"/>
        <v>0</v>
      </c>
      <c r="K861" s="382">
        <f t="shared" si="509"/>
        <v>0</v>
      </c>
      <c r="L861" s="382">
        <f t="shared" si="509"/>
        <v>0</v>
      </c>
      <c r="M861" s="382">
        <f t="shared" si="509"/>
        <v>0</v>
      </c>
      <c r="N861" s="382">
        <f t="shared" si="509"/>
        <v>0</v>
      </c>
      <c r="O861" s="382">
        <f t="shared" si="509"/>
        <v>0</v>
      </c>
      <c r="P861" s="382">
        <f t="shared" si="509"/>
        <v>0</v>
      </c>
      <c r="Q861" s="382">
        <f t="shared" si="509"/>
        <v>0</v>
      </c>
      <c r="R861" s="382">
        <f t="shared" si="509"/>
        <v>0</v>
      </c>
      <c r="S861" s="382">
        <f t="shared" si="509"/>
        <v>0</v>
      </c>
      <c r="T861" s="382">
        <f t="shared" si="509"/>
        <v>0</v>
      </c>
      <c r="U861" s="382">
        <f t="shared" si="509"/>
        <v>0</v>
      </c>
      <c r="V861" s="382">
        <f t="shared" si="509"/>
        <v>0</v>
      </c>
      <c r="W861" s="382">
        <f t="shared" si="509"/>
        <v>0</v>
      </c>
      <c r="X861" s="382">
        <f t="shared" si="509"/>
        <v>0</v>
      </c>
      <c r="Y861" s="382">
        <f t="shared" si="509"/>
        <v>0</v>
      </c>
      <c r="Z861" s="382">
        <f t="shared" si="509"/>
        <v>0</v>
      </c>
      <c r="AA861" s="382">
        <f t="shared" si="509"/>
        <v>0</v>
      </c>
      <c r="AB861" s="382">
        <f t="shared" si="509"/>
        <v>0</v>
      </c>
      <c r="AC861" s="382">
        <f t="shared" si="509"/>
        <v>0</v>
      </c>
      <c r="AD861" s="382">
        <f t="shared" si="509"/>
        <v>0</v>
      </c>
      <c r="AE861" s="382">
        <f t="shared" si="509"/>
        <v>0</v>
      </c>
      <c r="AF861" s="382">
        <f t="shared" si="509"/>
        <v>0</v>
      </c>
      <c r="AG861" s="382">
        <f t="shared" si="509"/>
        <v>0</v>
      </c>
      <c r="AH861" s="382">
        <f t="shared" si="509"/>
        <v>0</v>
      </c>
      <c r="AI861" s="382">
        <f t="shared" si="509"/>
        <v>0</v>
      </c>
      <c r="AJ861" s="382">
        <f t="shared" si="509"/>
        <v>0</v>
      </c>
      <c r="AK861" s="382">
        <f t="shared" si="509"/>
        <v>0</v>
      </c>
      <c r="AL861" s="382">
        <f t="shared" si="509"/>
        <v>0</v>
      </c>
      <c r="AM861" s="382">
        <f t="shared" si="509"/>
        <v>0</v>
      </c>
      <c r="AN861" s="382">
        <f t="shared" si="509"/>
        <v>0</v>
      </c>
      <c r="AO861" s="382">
        <f t="shared" si="509"/>
        <v>0</v>
      </c>
      <c r="AP861" s="382">
        <f t="shared" si="509"/>
        <v>0</v>
      </c>
      <c r="AQ861" s="382">
        <f t="shared" si="509"/>
        <v>0</v>
      </c>
      <c r="AR861" s="382">
        <f t="shared" si="509"/>
        <v>0</v>
      </c>
      <c r="AS861" s="652">
        <f t="shared" si="491"/>
        <v>0</v>
      </c>
    </row>
    <row r="862" spans="2:45" hidden="1" outlineLevel="1">
      <c r="B862" s="161"/>
      <c r="C862" s="81">
        <f t="shared" si="492"/>
        <v>20</v>
      </c>
      <c r="D862" s="191">
        <v>0</v>
      </c>
      <c r="E862" s="382">
        <f t="shared" ref="E862:AR862" si="510">$D862*E112/1000*E$5</f>
        <v>0</v>
      </c>
      <c r="F862" s="382">
        <f t="shared" si="510"/>
        <v>0</v>
      </c>
      <c r="G862" s="382">
        <f t="shared" si="510"/>
        <v>0</v>
      </c>
      <c r="H862" s="382">
        <f t="shared" si="510"/>
        <v>0</v>
      </c>
      <c r="I862" s="382">
        <f t="shared" si="510"/>
        <v>0</v>
      </c>
      <c r="J862" s="382">
        <f t="shared" si="510"/>
        <v>0</v>
      </c>
      <c r="K862" s="382">
        <f t="shared" si="510"/>
        <v>0</v>
      </c>
      <c r="L862" s="382">
        <f t="shared" si="510"/>
        <v>0</v>
      </c>
      <c r="M862" s="382">
        <f t="shared" si="510"/>
        <v>0</v>
      </c>
      <c r="N862" s="382">
        <f t="shared" si="510"/>
        <v>0</v>
      </c>
      <c r="O862" s="382">
        <f t="shared" si="510"/>
        <v>0</v>
      </c>
      <c r="P862" s="382">
        <f t="shared" si="510"/>
        <v>0</v>
      </c>
      <c r="Q862" s="382">
        <f t="shared" si="510"/>
        <v>0</v>
      </c>
      <c r="R862" s="382">
        <f t="shared" si="510"/>
        <v>0</v>
      </c>
      <c r="S862" s="382">
        <f t="shared" si="510"/>
        <v>0</v>
      </c>
      <c r="T862" s="382">
        <f t="shared" si="510"/>
        <v>0</v>
      </c>
      <c r="U862" s="382">
        <f t="shared" si="510"/>
        <v>0</v>
      </c>
      <c r="V862" s="382">
        <f t="shared" si="510"/>
        <v>0</v>
      </c>
      <c r="W862" s="382">
        <f t="shared" si="510"/>
        <v>0</v>
      </c>
      <c r="X862" s="382">
        <f t="shared" si="510"/>
        <v>0</v>
      </c>
      <c r="Y862" s="382">
        <f t="shared" si="510"/>
        <v>0</v>
      </c>
      <c r="Z862" s="382">
        <f t="shared" si="510"/>
        <v>0</v>
      </c>
      <c r="AA862" s="382">
        <f t="shared" si="510"/>
        <v>0</v>
      </c>
      <c r="AB862" s="382">
        <f t="shared" si="510"/>
        <v>0</v>
      </c>
      <c r="AC862" s="382">
        <f t="shared" si="510"/>
        <v>0</v>
      </c>
      <c r="AD862" s="382">
        <f t="shared" si="510"/>
        <v>0</v>
      </c>
      <c r="AE862" s="382">
        <f t="shared" si="510"/>
        <v>0</v>
      </c>
      <c r="AF862" s="382">
        <f t="shared" si="510"/>
        <v>0</v>
      </c>
      <c r="AG862" s="382">
        <f t="shared" si="510"/>
        <v>0</v>
      </c>
      <c r="AH862" s="382">
        <f t="shared" si="510"/>
        <v>0</v>
      </c>
      <c r="AI862" s="382">
        <f t="shared" si="510"/>
        <v>0</v>
      </c>
      <c r="AJ862" s="382">
        <f t="shared" si="510"/>
        <v>0</v>
      </c>
      <c r="AK862" s="382">
        <f t="shared" si="510"/>
        <v>0</v>
      </c>
      <c r="AL862" s="382">
        <f t="shared" si="510"/>
        <v>0</v>
      </c>
      <c r="AM862" s="382">
        <f t="shared" si="510"/>
        <v>0</v>
      </c>
      <c r="AN862" s="382">
        <f t="shared" si="510"/>
        <v>0</v>
      </c>
      <c r="AO862" s="382">
        <f t="shared" si="510"/>
        <v>0</v>
      </c>
      <c r="AP862" s="382">
        <f t="shared" si="510"/>
        <v>0</v>
      </c>
      <c r="AQ862" s="382">
        <f t="shared" si="510"/>
        <v>0</v>
      </c>
      <c r="AR862" s="382">
        <f t="shared" si="510"/>
        <v>0</v>
      </c>
      <c r="AS862" s="652">
        <f t="shared" si="491"/>
        <v>0</v>
      </c>
    </row>
    <row r="863" spans="2:45" hidden="1" outlineLevel="1">
      <c r="B863" s="161"/>
      <c r="C863" s="81">
        <f t="shared" si="492"/>
        <v>21</v>
      </c>
      <c r="D863" s="191">
        <v>0</v>
      </c>
      <c r="E863" s="382">
        <f t="shared" ref="E863:AR863" si="511">$D863*E113/1000*E$5</f>
        <v>0</v>
      </c>
      <c r="F863" s="382">
        <f t="shared" si="511"/>
        <v>0</v>
      </c>
      <c r="G863" s="382">
        <f t="shared" si="511"/>
        <v>0</v>
      </c>
      <c r="H863" s="382">
        <f t="shared" si="511"/>
        <v>0</v>
      </c>
      <c r="I863" s="382">
        <f t="shared" si="511"/>
        <v>0</v>
      </c>
      <c r="J863" s="382">
        <f t="shared" si="511"/>
        <v>0</v>
      </c>
      <c r="K863" s="382">
        <f t="shared" si="511"/>
        <v>0</v>
      </c>
      <c r="L863" s="382">
        <f t="shared" si="511"/>
        <v>0</v>
      </c>
      <c r="M863" s="382">
        <f t="shared" si="511"/>
        <v>0</v>
      </c>
      <c r="N863" s="382">
        <f t="shared" si="511"/>
        <v>0</v>
      </c>
      <c r="O863" s="382">
        <f t="shared" si="511"/>
        <v>0</v>
      </c>
      <c r="P863" s="382">
        <f t="shared" si="511"/>
        <v>0</v>
      </c>
      <c r="Q863" s="382">
        <f t="shared" si="511"/>
        <v>0</v>
      </c>
      <c r="R863" s="382">
        <f t="shared" si="511"/>
        <v>0</v>
      </c>
      <c r="S863" s="382">
        <f t="shared" si="511"/>
        <v>0</v>
      </c>
      <c r="T863" s="382">
        <f t="shared" si="511"/>
        <v>0</v>
      </c>
      <c r="U863" s="382">
        <f t="shared" si="511"/>
        <v>0</v>
      </c>
      <c r="V863" s="382">
        <f t="shared" si="511"/>
        <v>0</v>
      </c>
      <c r="W863" s="382">
        <f t="shared" si="511"/>
        <v>0</v>
      </c>
      <c r="X863" s="382">
        <f t="shared" si="511"/>
        <v>0</v>
      </c>
      <c r="Y863" s="382">
        <f t="shared" si="511"/>
        <v>0</v>
      </c>
      <c r="Z863" s="382">
        <f t="shared" si="511"/>
        <v>0</v>
      </c>
      <c r="AA863" s="382">
        <f t="shared" si="511"/>
        <v>0</v>
      </c>
      <c r="AB863" s="382">
        <f t="shared" si="511"/>
        <v>0</v>
      </c>
      <c r="AC863" s="382">
        <f t="shared" si="511"/>
        <v>0</v>
      </c>
      <c r="AD863" s="382">
        <f t="shared" si="511"/>
        <v>0</v>
      </c>
      <c r="AE863" s="382">
        <f t="shared" si="511"/>
        <v>0</v>
      </c>
      <c r="AF863" s="382">
        <f t="shared" si="511"/>
        <v>0</v>
      </c>
      <c r="AG863" s="382">
        <f t="shared" si="511"/>
        <v>0</v>
      </c>
      <c r="AH863" s="382">
        <f t="shared" si="511"/>
        <v>0</v>
      </c>
      <c r="AI863" s="382">
        <f t="shared" si="511"/>
        <v>0</v>
      </c>
      <c r="AJ863" s="382">
        <f t="shared" si="511"/>
        <v>0</v>
      </c>
      <c r="AK863" s="382">
        <f t="shared" si="511"/>
        <v>0</v>
      </c>
      <c r="AL863" s="382">
        <f t="shared" si="511"/>
        <v>0</v>
      </c>
      <c r="AM863" s="382">
        <f t="shared" si="511"/>
        <v>0</v>
      </c>
      <c r="AN863" s="382">
        <f t="shared" si="511"/>
        <v>0</v>
      </c>
      <c r="AO863" s="382">
        <f t="shared" si="511"/>
        <v>0</v>
      </c>
      <c r="AP863" s="382">
        <f t="shared" si="511"/>
        <v>0</v>
      </c>
      <c r="AQ863" s="382">
        <f t="shared" si="511"/>
        <v>0</v>
      </c>
      <c r="AR863" s="382">
        <f t="shared" si="511"/>
        <v>0</v>
      </c>
      <c r="AS863" s="652">
        <f t="shared" si="491"/>
        <v>0</v>
      </c>
    </row>
    <row r="864" spans="2:45" hidden="1" outlineLevel="1">
      <c r="B864" s="161"/>
      <c r="C864" s="81">
        <f t="shared" si="492"/>
        <v>22</v>
      </c>
      <c r="D864" s="191">
        <v>0</v>
      </c>
      <c r="E864" s="382">
        <f t="shared" ref="E864:AR864" si="512">$D864*E114/1000*E$5</f>
        <v>0</v>
      </c>
      <c r="F864" s="382">
        <f t="shared" si="512"/>
        <v>0</v>
      </c>
      <c r="G864" s="382">
        <f t="shared" si="512"/>
        <v>0</v>
      </c>
      <c r="H864" s="382">
        <f t="shared" si="512"/>
        <v>0</v>
      </c>
      <c r="I864" s="382">
        <f t="shared" si="512"/>
        <v>0</v>
      </c>
      <c r="J864" s="382">
        <f t="shared" si="512"/>
        <v>0</v>
      </c>
      <c r="K864" s="382">
        <f t="shared" si="512"/>
        <v>0</v>
      </c>
      <c r="L864" s="382">
        <f t="shared" si="512"/>
        <v>0</v>
      </c>
      <c r="M864" s="382">
        <f t="shared" si="512"/>
        <v>0</v>
      </c>
      <c r="N864" s="382">
        <f t="shared" si="512"/>
        <v>0</v>
      </c>
      <c r="O864" s="382">
        <f t="shared" si="512"/>
        <v>0</v>
      </c>
      <c r="P864" s="382">
        <f t="shared" si="512"/>
        <v>0</v>
      </c>
      <c r="Q864" s="382">
        <f t="shared" si="512"/>
        <v>0</v>
      </c>
      <c r="R864" s="382">
        <f t="shared" si="512"/>
        <v>0</v>
      </c>
      <c r="S864" s="382">
        <f t="shared" si="512"/>
        <v>0</v>
      </c>
      <c r="T864" s="382">
        <f t="shared" si="512"/>
        <v>0</v>
      </c>
      <c r="U864" s="382">
        <f t="shared" si="512"/>
        <v>0</v>
      </c>
      <c r="V864" s="382">
        <f t="shared" si="512"/>
        <v>0</v>
      </c>
      <c r="W864" s="382">
        <f t="shared" si="512"/>
        <v>0</v>
      </c>
      <c r="X864" s="382">
        <f t="shared" si="512"/>
        <v>0</v>
      </c>
      <c r="Y864" s="382">
        <f t="shared" si="512"/>
        <v>0</v>
      </c>
      <c r="Z864" s="382">
        <f t="shared" si="512"/>
        <v>0</v>
      </c>
      <c r="AA864" s="382">
        <f t="shared" si="512"/>
        <v>0</v>
      </c>
      <c r="AB864" s="382">
        <f t="shared" si="512"/>
        <v>0</v>
      </c>
      <c r="AC864" s="382">
        <f t="shared" si="512"/>
        <v>0</v>
      </c>
      <c r="AD864" s="382">
        <f t="shared" si="512"/>
        <v>0</v>
      </c>
      <c r="AE864" s="382">
        <f t="shared" si="512"/>
        <v>0</v>
      </c>
      <c r="AF864" s="382">
        <f t="shared" si="512"/>
        <v>0</v>
      </c>
      <c r="AG864" s="382">
        <f t="shared" si="512"/>
        <v>0</v>
      </c>
      <c r="AH864" s="382">
        <f t="shared" si="512"/>
        <v>0</v>
      </c>
      <c r="AI864" s="382">
        <f t="shared" si="512"/>
        <v>0</v>
      </c>
      <c r="AJ864" s="382">
        <f t="shared" si="512"/>
        <v>0</v>
      </c>
      <c r="AK864" s="382">
        <f t="shared" si="512"/>
        <v>0</v>
      </c>
      <c r="AL864" s="382">
        <f t="shared" si="512"/>
        <v>0</v>
      </c>
      <c r="AM864" s="382">
        <f t="shared" si="512"/>
        <v>0</v>
      </c>
      <c r="AN864" s="382">
        <f t="shared" si="512"/>
        <v>0</v>
      </c>
      <c r="AO864" s="382">
        <f t="shared" si="512"/>
        <v>0</v>
      </c>
      <c r="AP864" s="382">
        <f t="shared" si="512"/>
        <v>0</v>
      </c>
      <c r="AQ864" s="382">
        <f t="shared" si="512"/>
        <v>0</v>
      </c>
      <c r="AR864" s="382">
        <f t="shared" si="512"/>
        <v>0</v>
      </c>
      <c r="AS864" s="652">
        <f t="shared" si="491"/>
        <v>0</v>
      </c>
    </row>
    <row r="865" spans="2:45" hidden="1" outlineLevel="1">
      <c r="B865" s="161"/>
      <c r="C865" s="81">
        <f t="shared" si="492"/>
        <v>23</v>
      </c>
      <c r="D865" s="191">
        <v>0</v>
      </c>
      <c r="E865" s="382">
        <f t="shared" ref="E865:AR865" si="513">$D865*E115/1000*E$5</f>
        <v>0</v>
      </c>
      <c r="F865" s="382">
        <f t="shared" si="513"/>
        <v>0</v>
      </c>
      <c r="G865" s="382">
        <f t="shared" si="513"/>
        <v>0</v>
      </c>
      <c r="H865" s="382">
        <f t="shared" si="513"/>
        <v>0</v>
      </c>
      <c r="I865" s="382">
        <f t="shared" si="513"/>
        <v>0</v>
      </c>
      <c r="J865" s="382">
        <f t="shared" si="513"/>
        <v>0</v>
      </c>
      <c r="K865" s="382">
        <f t="shared" si="513"/>
        <v>0</v>
      </c>
      <c r="L865" s="382">
        <f t="shared" si="513"/>
        <v>0</v>
      </c>
      <c r="M865" s="382">
        <f t="shared" si="513"/>
        <v>0</v>
      </c>
      <c r="N865" s="382">
        <f t="shared" si="513"/>
        <v>0</v>
      </c>
      <c r="O865" s="382">
        <f t="shared" si="513"/>
        <v>0</v>
      </c>
      <c r="P865" s="382">
        <f t="shared" si="513"/>
        <v>0</v>
      </c>
      <c r="Q865" s="382">
        <f t="shared" si="513"/>
        <v>0</v>
      </c>
      <c r="R865" s="382">
        <f t="shared" si="513"/>
        <v>0</v>
      </c>
      <c r="S865" s="382">
        <f t="shared" si="513"/>
        <v>0</v>
      </c>
      <c r="T865" s="382">
        <f t="shared" si="513"/>
        <v>0</v>
      </c>
      <c r="U865" s="382">
        <f t="shared" si="513"/>
        <v>0</v>
      </c>
      <c r="V865" s="382">
        <f t="shared" si="513"/>
        <v>0</v>
      </c>
      <c r="W865" s="382">
        <f t="shared" si="513"/>
        <v>0</v>
      </c>
      <c r="X865" s="382">
        <f t="shared" si="513"/>
        <v>0</v>
      </c>
      <c r="Y865" s="382">
        <f t="shared" si="513"/>
        <v>0</v>
      </c>
      <c r="Z865" s="382">
        <f t="shared" si="513"/>
        <v>0</v>
      </c>
      <c r="AA865" s="382">
        <f t="shared" si="513"/>
        <v>0</v>
      </c>
      <c r="AB865" s="382">
        <f t="shared" si="513"/>
        <v>0</v>
      </c>
      <c r="AC865" s="382">
        <f t="shared" si="513"/>
        <v>0</v>
      </c>
      <c r="AD865" s="382">
        <f t="shared" si="513"/>
        <v>0</v>
      </c>
      <c r="AE865" s="382">
        <f t="shared" si="513"/>
        <v>0</v>
      </c>
      <c r="AF865" s="382">
        <f t="shared" si="513"/>
        <v>0</v>
      </c>
      <c r="AG865" s="382">
        <f t="shared" si="513"/>
        <v>0</v>
      </c>
      <c r="AH865" s="382">
        <f t="shared" si="513"/>
        <v>0</v>
      </c>
      <c r="AI865" s="382">
        <f t="shared" si="513"/>
        <v>0</v>
      </c>
      <c r="AJ865" s="382">
        <f t="shared" si="513"/>
        <v>0</v>
      </c>
      <c r="AK865" s="382">
        <f t="shared" si="513"/>
        <v>0</v>
      </c>
      <c r="AL865" s="382">
        <f t="shared" si="513"/>
        <v>0</v>
      </c>
      <c r="AM865" s="382">
        <f t="shared" si="513"/>
        <v>0</v>
      </c>
      <c r="AN865" s="382">
        <f t="shared" si="513"/>
        <v>0</v>
      </c>
      <c r="AO865" s="382">
        <f t="shared" si="513"/>
        <v>0</v>
      </c>
      <c r="AP865" s="382">
        <f t="shared" si="513"/>
        <v>0</v>
      </c>
      <c r="AQ865" s="382">
        <f t="shared" si="513"/>
        <v>0</v>
      </c>
      <c r="AR865" s="382">
        <f t="shared" si="513"/>
        <v>0</v>
      </c>
      <c r="AS865" s="652">
        <f t="shared" si="491"/>
        <v>0</v>
      </c>
    </row>
    <row r="866" spans="2:45" hidden="1" outlineLevel="1">
      <c r="B866" s="161"/>
      <c r="C866" s="81">
        <f t="shared" si="492"/>
        <v>24</v>
      </c>
      <c r="D866" s="191">
        <v>0</v>
      </c>
      <c r="E866" s="382">
        <f t="shared" ref="E866:AR866" si="514">$D866*E116/1000*E$5</f>
        <v>0</v>
      </c>
      <c r="F866" s="382">
        <f t="shared" si="514"/>
        <v>0</v>
      </c>
      <c r="G866" s="382">
        <f t="shared" si="514"/>
        <v>0</v>
      </c>
      <c r="H866" s="382">
        <f t="shared" si="514"/>
        <v>0</v>
      </c>
      <c r="I866" s="382">
        <f t="shared" si="514"/>
        <v>0</v>
      </c>
      <c r="J866" s="382">
        <f t="shared" si="514"/>
        <v>0</v>
      </c>
      <c r="K866" s="382">
        <f t="shared" si="514"/>
        <v>0</v>
      </c>
      <c r="L866" s="382">
        <f t="shared" si="514"/>
        <v>0</v>
      </c>
      <c r="M866" s="382">
        <f t="shared" si="514"/>
        <v>0</v>
      </c>
      <c r="N866" s="382">
        <f t="shared" si="514"/>
        <v>0</v>
      </c>
      <c r="O866" s="382">
        <f t="shared" si="514"/>
        <v>0</v>
      </c>
      <c r="P866" s="382">
        <f t="shared" si="514"/>
        <v>0</v>
      </c>
      <c r="Q866" s="382">
        <f t="shared" si="514"/>
        <v>0</v>
      </c>
      <c r="R866" s="382">
        <f t="shared" si="514"/>
        <v>0</v>
      </c>
      <c r="S866" s="382">
        <f t="shared" si="514"/>
        <v>0</v>
      </c>
      <c r="T866" s="382">
        <f t="shared" si="514"/>
        <v>0</v>
      </c>
      <c r="U866" s="382">
        <f t="shared" si="514"/>
        <v>0</v>
      </c>
      <c r="V866" s="382">
        <f t="shared" si="514"/>
        <v>0</v>
      </c>
      <c r="W866" s="382">
        <f t="shared" si="514"/>
        <v>0</v>
      </c>
      <c r="X866" s="382">
        <f t="shared" si="514"/>
        <v>0</v>
      </c>
      <c r="Y866" s="382">
        <f t="shared" si="514"/>
        <v>0</v>
      </c>
      <c r="Z866" s="382">
        <f t="shared" si="514"/>
        <v>0</v>
      </c>
      <c r="AA866" s="382">
        <f t="shared" si="514"/>
        <v>0</v>
      </c>
      <c r="AB866" s="382">
        <f t="shared" si="514"/>
        <v>0</v>
      </c>
      <c r="AC866" s="382">
        <f t="shared" si="514"/>
        <v>0</v>
      </c>
      <c r="AD866" s="382">
        <f t="shared" si="514"/>
        <v>0</v>
      </c>
      <c r="AE866" s="382">
        <f t="shared" si="514"/>
        <v>0</v>
      </c>
      <c r="AF866" s="382">
        <f t="shared" si="514"/>
        <v>0</v>
      </c>
      <c r="AG866" s="382">
        <f t="shared" si="514"/>
        <v>0</v>
      </c>
      <c r="AH866" s="382">
        <f t="shared" si="514"/>
        <v>0</v>
      </c>
      <c r="AI866" s="382">
        <f t="shared" si="514"/>
        <v>0</v>
      </c>
      <c r="AJ866" s="382">
        <f t="shared" si="514"/>
        <v>0</v>
      </c>
      <c r="AK866" s="382">
        <f t="shared" si="514"/>
        <v>0</v>
      </c>
      <c r="AL866" s="382">
        <f t="shared" si="514"/>
        <v>0</v>
      </c>
      <c r="AM866" s="382">
        <f t="shared" si="514"/>
        <v>0</v>
      </c>
      <c r="AN866" s="382">
        <f t="shared" si="514"/>
        <v>0</v>
      </c>
      <c r="AO866" s="382">
        <f t="shared" si="514"/>
        <v>0</v>
      </c>
      <c r="AP866" s="382">
        <f t="shared" si="514"/>
        <v>0</v>
      </c>
      <c r="AQ866" s="382">
        <f t="shared" si="514"/>
        <v>0</v>
      </c>
      <c r="AR866" s="382">
        <f t="shared" si="514"/>
        <v>0</v>
      </c>
      <c r="AS866" s="652">
        <f t="shared" si="491"/>
        <v>0</v>
      </c>
    </row>
    <row r="867" spans="2:45" hidden="1" outlineLevel="1">
      <c r="B867" s="161"/>
      <c r="C867" s="81">
        <f t="shared" si="492"/>
        <v>25</v>
      </c>
      <c r="D867" s="191">
        <v>0</v>
      </c>
      <c r="E867" s="382">
        <f t="shared" ref="E867:AR867" si="515">$D867*E117/1000*E$5</f>
        <v>0</v>
      </c>
      <c r="F867" s="382">
        <f t="shared" si="515"/>
        <v>0</v>
      </c>
      <c r="G867" s="382">
        <f t="shared" si="515"/>
        <v>0</v>
      </c>
      <c r="H867" s="382">
        <f t="shared" si="515"/>
        <v>0</v>
      </c>
      <c r="I867" s="382">
        <f t="shared" si="515"/>
        <v>0</v>
      </c>
      <c r="J867" s="382">
        <f t="shared" si="515"/>
        <v>0</v>
      </c>
      <c r="K867" s="382">
        <f t="shared" si="515"/>
        <v>0</v>
      </c>
      <c r="L867" s="382">
        <f t="shared" si="515"/>
        <v>0</v>
      </c>
      <c r="M867" s="382">
        <f t="shared" si="515"/>
        <v>0</v>
      </c>
      <c r="N867" s="382">
        <f t="shared" si="515"/>
        <v>0</v>
      </c>
      <c r="O867" s="382">
        <f t="shared" si="515"/>
        <v>0</v>
      </c>
      <c r="P867" s="382">
        <f t="shared" si="515"/>
        <v>0</v>
      </c>
      <c r="Q867" s="382">
        <f t="shared" si="515"/>
        <v>0</v>
      </c>
      <c r="R867" s="382">
        <f t="shared" si="515"/>
        <v>0</v>
      </c>
      <c r="S867" s="382">
        <f t="shared" si="515"/>
        <v>0</v>
      </c>
      <c r="T867" s="382">
        <f t="shared" si="515"/>
        <v>0</v>
      </c>
      <c r="U867" s="382">
        <f t="shared" si="515"/>
        <v>0</v>
      </c>
      <c r="V867" s="382">
        <f t="shared" si="515"/>
        <v>0</v>
      </c>
      <c r="W867" s="382">
        <f t="shared" si="515"/>
        <v>0</v>
      </c>
      <c r="X867" s="382">
        <f t="shared" si="515"/>
        <v>0</v>
      </c>
      <c r="Y867" s="382">
        <f t="shared" si="515"/>
        <v>0</v>
      </c>
      <c r="Z867" s="382">
        <f t="shared" si="515"/>
        <v>0</v>
      </c>
      <c r="AA867" s="382">
        <f t="shared" si="515"/>
        <v>0</v>
      </c>
      <c r="AB867" s="382">
        <f t="shared" si="515"/>
        <v>0</v>
      </c>
      <c r="AC867" s="382">
        <f t="shared" si="515"/>
        <v>0</v>
      </c>
      <c r="AD867" s="382">
        <f t="shared" si="515"/>
        <v>0</v>
      </c>
      <c r="AE867" s="382">
        <f t="shared" si="515"/>
        <v>0</v>
      </c>
      <c r="AF867" s="382">
        <f t="shared" si="515"/>
        <v>0</v>
      </c>
      <c r="AG867" s="382">
        <f t="shared" si="515"/>
        <v>0</v>
      </c>
      <c r="AH867" s="382">
        <f t="shared" si="515"/>
        <v>0</v>
      </c>
      <c r="AI867" s="382">
        <f t="shared" si="515"/>
        <v>0</v>
      </c>
      <c r="AJ867" s="382">
        <f t="shared" si="515"/>
        <v>0</v>
      </c>
      <c r="AK867" s="382">
        <f t="shared" si="515"/>
        <v>0</v>
      </c>
      <c r="AL867" s="382">
        <f t="shared" si="515"/>
        <v>0</v>
      </c>
      <c r="AM867" s="382">
        <f t="shared" si="515"/>
        <v>0</v>
      </c>
      <c r="AN867" s="382">
        <f t="shared" si="515"/>
        <v>0</v>
      </c>
      <c r="AO867" s="382">
        <f t="shared" si="515"/>
        <v>0</v>
      </c>
      <c r="AP867" s="382">
        <f t="shared" si="515"/>
        <v>0</v>
      </c>
      <c r="AQ867" s="382">
        <f t="shared" si="515"/>
        <v>0</v>
      </c>
      <c r="AR867" s="382">
        <f t="shared" si="515"/>
        <v>0</v>
      </c>
      <c r="AS867" s="652">
        <f t="shared" si="491"/>
        <v>0</v>
      </c>
    </row>
    <row r="868" spans="2:45" hidden="1" outlineLevel="1">
      <c r="B868" s="161"/>
      <c r="C868" s="81">
        <f t="shared" si="492"/>
        <v>26</v>
      </c>
      <c r="D868" s="191">
        <v>0</v>
      </c>
      <c r="E868" s="382">
        <f t="shared" ref="E868:AR868" si="516">$D868*E118/1000*E$5</f>
        <v>0</v>
      </c>
      <c r="F868" s="382">
        <f t="shared" si="516"/>
        <v>0</v>
      </c>
      <c r="G868" s="382">
        <f t="shared" si="516"/>
        <v>0</v>
      </c>
      <c r="H868" s="382">
        <f t="shared" si="516"/>
        <v>0</v>
      </c>
      <c r="I868" s="382">
        <f t="shared" si="516"/>
        <v>0</v>
      </c>
      <c r="J868" s="382">
        <f t="shared" si="516"/>
        <v>0</v>
      </c>
      <c r="K868" s="382">
        <f t="shared" si="516"/>
        <v>0</v>
      </c>
      <c r="L868" s="382">
        <f t="shared" si="516"/>
        <v>0</v>
      </c>
      <c r="M868" s="382">
        <f t="shared" si="516"/>
        <v>0</v>
      </c>
      <c r="N868" s="382">
        <f t="shared" si="516"/>
        <v>0</v>
      </c>
      <c r="O868" s="382">
        <f t="shared" si="516"/>
        <v>0</v>
      </c>
      <c r="P868" s="382">
        <f t="shared" si="516"/>
        <v>0</v>
      </c>
      <c r="Q868" s="382">
        <f t="shared" si="516"/>
        <v>0</v>
      </c>
      <c r="R868" s="382">
        <f t="shared" si="516"/>
        <v>0</v>
      </c>
      <c r="S868" s="382">
        <f t="shared" si="516"/>
        <v>0</v>
      </c>
      <c r="T868" s="382">
        <f t="shared" si="516"/>
        <v>0</v>
      </c>
      <c r="U868" s="382">
        <f t="shared" si="516"/>
        <v>0</v>
      </c>
      <c r="V868" s="382">
        <f t="shared" si="516"/>
        <v>0</v>
      </c>
      <c r="W868" s="382">
        <f t="shared" si="516"/>
        <v>0</v>
      </c>
      <c r="X868" s="382">
        <f t="shared" si="516"/>
        <v>0</v>
      </c>
      <c r="Y868" s="382">
        <f t="shared" si="516"/>
        <v>0</v>
      </c>
      <c r="Z868" s="382">
        <f t="shared" si="516"/>
        <v>0</v>
      </c>
      <c r="AA868" s="382">
        <f t="shared" si="516"/>
        <v>0</v>
      </c>
      <c r="AB868" s="382">
        <f t="shared" si="516"/>
        <v>0</v>
      </c>
      <c r="AC868" s="382">
        <f t="shared" si="516"/>
        <v>0</v>
      </c>
      <c r="AD868" s="382">
        <f t="shared" si="516"/>
        <v>0</v>
      </c>
      <c r="AE868" s="382">
        <f t="shared" si="516"/>
        <v>0</v>
      </c>
      <c r="AF868" s="382">
        <f t="shared" si="516"/>
        <v>0</v>
      </c>
      <c r="AG868" s="382">
        <f t="shared" si="516"/>
        <v>0</v>
      </c>
      <c r="AH868" s="382">
        <f t="shared" si="516"/>
        <v>0</v>
      </c>
      <c r="AI868" s="382">
        <f t="shared" si="516"/>
        <v>0</v>
      </c>
      <c r="AJ868" s="382">
        <f t="shared" si="516"/>
        <v>0</v>
      </c>
      <c r="AK868" s="382">
        <f t="shared" si="516"/>
        <v>0</v>
      </c>
      <c r="AL868" s="382">
        <f t="shared" si="516"/>
        <v>0</v>
      </c>
      <c r="AM868" s="382">
        <f t="shared" si="516"/>
        <v>0</v>
      </c>
      <c r="AN868" s="382">
        <f t="shared" si="516"/>
        <v>0</v>
      </c>
      <c r="AO868" s="382">
        <f t="shared" si="516"/>
        <v>0</v>
      </c>
      <c r="AP868" s="382">
        <f t="shared" si="516"/>
        <v>0</v>
      </c>
      <c r="AQ868" s="382">
        <f t="shared" si="516"/>
        <v>0</v>
      </c>
      <c r="AR868" s="382">
        <f t="shared" si="516"/>
        <v>0</v>
      </c>
      <c r="AS868" s="652">
        <f t="shared" si="491"/>
        <v>0</v>
      </c>
    </row>
    <row r="869" spans="2:45" hidden="1" outlineLevel="1">
      <c r="B869" s="161"/>
      <c r="C869" s="81">
        <f t="shared" si="492"/>
        <v>27</v>
      </c>
      <c r="D869" s="191">
        <v>0</v>
      </c>
      <c r="E869" s="382">
        <f t="shared" ref="E869:AR869" si="517">$D869*E119/1000*E$5</f>
        <v>0</v>
      </c>
      <c r="F869" s="382">
        <f t="shared" si="517"/>
        <v>0</v>
      </c>
      <c r="G869" s="382">
        <f t="shared" si="517"/>
        <v>0</v>
      </c>
      <c r="H869" s="382">
        <f t="shared" si="517"/>
        <v>0</v>
      </c>
      <c r="I869" s="382">
        <f t="shared" si="517"/>
        <v>0</v>
      </c>
      <c r="J869" s="382">
        <f t="shared" si="517"/>
        <v>0</v>
      </c>
      <c r="K869" s="382">
        <f t="shared" si="517"/>
        <v>0</v>
      </c>
      <c r="L869" s="382">
        <f t="shared" si="517"/>
        <v>0</v>
      </c>
      <c r="M869" s="382">
        <f t="shared" si="517"/>
        <v>0</v>
      </c>
      <c r="N869" s="382">
        <f t="shared" si="517"/>
        <v>0</v>
      </c>
      <c r="O869" s="382">
        <f t="shared" si="517"/>
        <v>0</v>
      </c>
      <c r="P869" s="382">
        <f t="shared" si="517"/>
        <v>0</v>
      </c>
      <c r="Q869" s="382">
        <f t="shared" si="517"/>
        <v>0</v>
      </c>
      <c r="R869" s="382">
        <f t="shared" si="517"/>
        <v>0</v>
      </c>
      <c r="S869" s="382">
        <f t="shared" si="517"/>
        <v>0</v>
      </c>
      <c r="T869" s="382">
        <f t="shared" si="517"/>
        <v>0</v>
      </c>
      <c r="U869" s="382">
        <f t="shared" si="517"/>
        <v>0</v>
      </c>
      <c r="V869" s="382">
        <f t="shared" si="517"/>
        <v>0</v>
      </c>
      <c r="W869" s="382">
        <f t="shared" si="517"/>
        <v>0</v>
      </c>
      <c r="X869" s="382">
        <f t="shared" si="517"/>
        <v>0</v>
      </c>
      <c r="Y869" s="382">
        <f t="shared" si="517"/>
        <v>0</v>
      </c>
      <c r="Z869" s="382">
        <f t="shared" si="517"/>
        <v>0</v>
      </c>
      <c r="AA869" s="382">
        <f t="shared" si="517"/>
        <v>0</v>
      </c>
      <c r="AB869" s="382">
        <f t="shared" si="517"/>
        <v>0</v>
      </c>
      <c r="AC869" s="382">
        <f t="shared" si="517"/>
        <v>0</v>
      </c>
      <c r="AD869" s="382">
        <f t="shared" si="517"/>
        <v>0</v>
      </c>
      <c r="AE869" s="382">
        <f t="shared" si="517"/>
        <v>0</v>
      </c>
      <c r="AF869" s="382">
        <f t="shared" si="517"/>
        <v>0</v>
      </c>
      <c r="AG869" s="382">
        <f t="shared" si="517"/>
        <v>0</v>
      </c>
      <c r="AH869" s="382">
        <f t="shared" si="517"/>
        <v>0</v>
      </c>
      <c r="AI869" s="382">
        <f t="shared" si="517"/>
        <v>0</v>
      </c>
      <c r="AJ869" s="382">
        <f t="shared" si="517"/>
        <v>0</v>
      </c>
      <c r="AK869" s="382">
        <f t="shared" si="517"/>
        <v>0</v>
      </c>
      <c r="AL869" s="382">
        <f t="shared" si="517"/>
        <v>0</v>
      </c>
      <c r="AM869" s="382">
        <f t="shared" si="517"/>
        <v>0</v>
      </c>
      <c r="AN869" s="382">
        <f t="shared" si="517"/>
        <v>0</v>
      </c>
      <c r="AO869" s="382">
        <f t="shared" si="517"/>
        <v>0</v>
      </c>
      <c r="AP869" s="382">
        <f t="shared" si="517"/>
        <v>0</v>
      </c>
      <c r="AQ869" s="382">
        <f t="shared" si="517"/>
        <v>0</v>
      </c>
      <c r="AR869" s="382">
        <f t="shared" si="517"/>
        <v>0</v>
      </c>
      <c r="AS869" s="652">
        <f t="shared" si="491"/>
        <v>0</v>
      </c>
    </row>
    <row r="870" spans="2:45" hidden="1" outlineLevel="1">
      <c r="B870" s="161"/>
      <c r="C870" s="81">
        <f t="shared" si="492"/>
        <v>28</v>
      </c>
      <c r="D870" s="191">
        <v>0</v>
      </c>
      <c r="E870" s="382">
        <f t="shared" ref="E870:AR870" si="518">$D870*E120/1000*E$5</f>
        <v>0</v>
      </c>
      <c r="F870" s="382">
        <f t="shared" si="518"/>
        <v>0</v>
      </c>
      <c r="G870" s="382">
        <f t="shared" si="518"/>
        <v>0</v>
      </c>
      <c r="H870" s="382">
        <f t="shared" si="518"/>
        <v>0</v>
      </c>
      <c r="I870" s="382">
        <f t="shared" si="518"/>
        <v>0</v>
      </c>
      <c r="J870" s="382">
        <f t="shared" si="518"/>
        <v>0</v>
      </c>
      <c r="K870" s="382">
        <f t="shared" si="518"/>
        <v>0</v>
      </c>
      <c r="L870" s="382">
        <f t="shared" si="518"/>
        <v>0</v>
      </c>
      <c r="M870" s="382">
        <f t="shared" si="518"/>
        <v>0</v>
      </c>
      <c r="N870" s="382">
        <f t="shared" si="518"/>
        <v>0</v>
      </c>
      <c r="O870" s="382">
        <f t="shared" si="518"/>
        <v>0</v>
      </c>
      <c r="P870" s="382">
        <f t="shared" si="518"/>
        <v>0</v>
      </c>
      <c r="Q870" s="382">
        <f t="shared" si="518"/>
        <v>0</v>
      </c>
      <c r="R870" s="382">
        <f t="shared" si="518"/>
        <v>0</v>
      </c>
      <c r="S870" s="382">
        <f t="shared" si="518"/>
        <v>0</v>
      </c>
      <c r="T870" s="382">
        <f t="shared" si="518"/>
        <v>0</v>
      </c>
      <c r="U870" s="382">
        <f t="shared" si="518"/>
        <v>0</v>
      </c>
      <c r="V870" s="382">
        <f t="shared" si="518"/>
        <v>0</v>
      </c>
      <c r="W870" s="382">
        <f t="shared" si="518"/>
        <v>0</v>
      </c>
      <c r="X870" s="382">
        <f t="shared" si="518"/>
        <v>0</v>
      </c>
      <c r="Y870" s="382">
        <f t="shared" si="518"/>
        <v>0</v>
      </c>
      <c r="Z870" s="382">
        <f t="shared" si="518"/>
        <v>0</v>
      </c>
      <c r="AA870" s="382">
        <f t="shared" si="518"/>
        <v>0</v>
      </c>
      <c r="AB870" s="382">
        <f t="shared" si="518"/>
        <v>0</v>
      </c>
      <c r="AC870" s="382">
        <f t="shared" si="518"/>
        <v>0</v>
      </c>
      <c r="AD870" s="382">
        <f t="shared" si="518"/>
        <v>0</v>
      </c>
      <c r="AE870" s="382">
        <f t="shared" si="518"/>
        <v>0</v>
      </c>
      <c r="AF870" s="382">
        <f t="shared" si="518"/>
        <v>0</v>
      </c>
      <c r="AG870" s="382">
        <f t="shared" si="518"/>
        <v>0</v>
      </c>
      <c r="AH870" s="382">
        <f t="shared" si="518"/>
        <v>0</v>
      </c>
      <c r="AI870" s="382">
        <f t="shared" si="518"/>
        <v>0</v>
      </c>
      <c r="AJ870" s="382">
        <f t="shared" si="518"/>
        <v>0</v>
      </c>
      <c r="AK870" s="382">
        <f t="shared" si="518"/>
        <v>0</v>
      </c>
      <c r="AL870" s="382">
        <f t="shared" si="518"/>
        <v>0</v>
      </c>
      <c r="AM870" s="382">
        <f t="shared" si="518"/>
        <v>0</v>
      </c>
      <c r="AN870" s="382">
        <f t="shared" si="518"/>
        <v>0</v>
      </c>
      <c r="AO870" s="382">
        <f t="shared" si="518"/>
        <v>0</v>
      </c>
      <c r="AP870" s="382">
        <f t="shared" si="518"/>
        <v>0</v>
      </c>
      <c r="AQ870" s="382">
        <f t="shared" si="518"/>
        <v>0</v>
      </c>
      <c r="AR870" s="382">
        <f t="shared" si="518"/>
        <v>0</v>
      </c>
      <c r="AS870" s="652">
        <f t="shared" si="491"/>
        <v>0</v>
      </c>
    </row>
    <row r="871" spans="2:45" hidden="1" outlineLevel="1">
      <c r="B871" s="161"/>
      <c r="C871" s="81">
        <f t="shared" si="492"/>
        <v>29</v>
      </c>
      <c r="D871" s="191">
        <v>0</v>
      </c>
      <c r="E871" s="382">
        <f t="shared" ref="E871:AR871" si="519">$D871*E121/1000*E$5</f>
        <v>0</v>
      </c>
      <c r="F871" s="382">
        <f t="shared" si="519"/>
        <v>0</v>
      </c>
      <c r="G871" s="382">
        <f t="shared" si="519"/>
        <v>0</v>
      </c>
      <c r="H871" s="382">
        <f t="shared" si="519"/>
        <v>0</v>
      </c>
      <c r="I871" s="382">
        <f t="shared" si="519"/>
        <v>0</v>
      </c>
      <c r="J871" s="382">
        <f t="shared" si="519"/>
        <v>0</v>
      </c>
      <c r="K871" s="382">
        <f t="shared" si="519"/>
        <v>0</v>
      </c>
      <c r="L871" s="382">
        <f t="shared" si="519"/>
        <v>0</v>
      </c>
      <c r="M871" s="382">
        <f t="shared" si="519"/>
        <v>0</v>
      </c>
      <c r="N871" s="382">
        <f t="shared" si="519"/>
        <v>0</v>
      </c>
      <c r="O871" s="382">
        <f t="shared" si="519"/>
        <v>0</v>
      </c>
      <c r="P871" s="382">
        <f t="shared" si="519"/>
        <v>0</v>
      </c>
      <c r="Q871" s="382">
        <f t="shared" si="519"/>
        <v>0</v>
      </c>
      <c r="R871" s="382">
        <f t="shared" si="519"/>
        <v>0</v>
      </c>
      <c r="S871" s="382">
        <f t="shared" si="519"/>
        <v>0</v>
      </c>
      <c r="T871" s="382">
        <f t="shared" si="519"/>
        <v>0</v>
      </c>
      <c r="U871" s="382">
        <f t="shared" si="519"/>
        <v>0</v>
      </c>
      <c r="V871" s="382">
        <f t="shared" si="519"/>
        <v>0</v>
      </c>
      <c r="W871" s="382">
        <f t="shared" si="519"/>
        <v>0</v>
      </c>
      <c r="X871" s="382">
        <f t="shared" si="519"/>
        <v>0</v>
      </c>
      <c r="Y871" s="382">
        <f t="shared" si="519"/>
        <v>0</v>
      </c>
      <c r="Z871" s="382">
        <f t="shared" si="519"/>
        <v>0</v>
      </c>
      <c r="AA871" s="382">
        <f t="shared" si="519"/>
        <v>0</v>
      </c>
      <c r="AB871" s="382">
        <f t="shared" si="519"/>
        <v>0</v>
      </c>
      <c r="AC871" s="382">
        <f t="shared" si="519"/>
        <v>0</v>
      </c>
      <c r="AD871" s="382">
        <f t="shared" si="519"/>
        <v>0</v>
      </c>
      <c r="AE871" s="382">
        <f t="shared" si="519"/>
        <v>0</v>
      </c>
      <c r="AF871" s="382">
        <f t="shared" si="519"/>
        <v>0</v>
      </c>
      <c r="AG871" s="382">
        <f t="shared" si="519"/>
        <v>0</v>
      </c>
      <c r="AH871" s="382">
        <f t="shared" si="519"/>
        <v>0</v>
      </c>
      <c r="AI871" s="382">
        <f t="shared" si="519"/>
        <v>0</v>
      </c>
      <c r="AJ871" s="382">
        <f t="shared" si="519"/>
        <v>0</v>
      </c>
      <c r="AK871" s="382">
        <f t="shared" si="519"/>
        <v>0</v>
      </c>
      <c r="AL871" s="382">
        <f t="shared" si="519"/>
        <v>0</v>
      </c>
      <c r="AM871" s="382">
        <f t="shared" si="519"/>
        <v>0</v>
      </c>
      <c r="AN871" s="382">
        <f t="shared" si="519"/>
        <v>0</v>
      </c>
      <c r="AO871" s="382">
        <f t="shared" si="519"/>
        <v>0</v>
      </c>
      <c r="AP871" s="382">
        <f t="shared" si="519"/>
        <v>0</v>
      </c>
      <c r="AQ871" s="382">
        <f t="shared" si="519"/>
        <v>0</v>
      </c>
      <c r="AR871" s="382">
        <f t="shared" si="519"/>
        <v>0</v>
      </c>
      <c r="AS871" s="652">
        <f t="shared" si="491"/>
        <v>0</v>
      </c>
    </row>
    <row r="872" spans="2:45" hidden="1" outlineLevel="1">
      <c r="B872" s="161"/>
      <c r="C872" s="81">
        <f t="shared" si="492"/>
        <v>30</v>
      </c>
      <c r="D872" s="191">
        <v>0</v>
      </c>
      <c r="E872" s="382">
        <f t="shared" ref="E872:AR872" si="520">$D872*E122/1000*E$5</f>
        <v>0</v>
      </c>
      <c r="F872" s="382">
        <f t="shared" si="520"/>
        <v>0</v>
      </c>
      <c r="G872" s="382">
        <f t="shared" si="520"/>
        <v>0</v>
      </c>
      <c r="H872" s="382">
        <f t="shared" si="520"/>
        <v>0</v>
      </c>
      <c r="I872" s="382">
        <f t="shared" si="520"/>
        <v>0</v>
      </c>
      <c r="J872" s="382">
        <f t="shared" si="520"/>
        <v>0</v>
      </c>
      <c r="K872" s="382">
        <f t="shared" si="520"/>
        <v>0</v>
      </c>
      <c r="L872" s="382">
        <f t="shared" si="520"/>
        <v>0</v>
      </c>
      <c r="M872" s="382">
        <f t="shared" si="520"/>
        <v>0</v>
      </c>
      <c r="N872" s="382">
        <f t="shared" si="520"/>
        <v>0</v>
      </c>
      <c r="O872" s="382">
        <f t="shared" si="520"/>
        <v>0</v>
      </c>
      <c r="P872" s="382">
        <f t="shared" si="520"/>
        <v>0</v>
      </c>
      <c r="Q872" s="382">
        <f t="shared" si="520"/>
        <v>0</v>
      </c>
      <c r="R872" s="382">
        <f t="shared" si="520"/>
        <v>0</v>
      </c>
      <c r="S872" s="382">
        <f t="shared" si="520"/>
        <v>0</v>
      </c>
      <c r="T872" s="382">
        <f t="shared" si="520"/>
        <v>0</v>
      </c>
      <c r="U872" s="382">
        <f t="shared" si="520"/>
        <v>0</v>
      </c>
      <c r="V872" s="382">
        <f t="shared" si="520"/>
        <v>0</v>
      </c>
      <c r="W872" s="382">
        <f t="shared" si="520"/>
        <v>0</v>
      </c>
      <c r="X872" s="382">
        <f t="shared" si="520"/>
        <v>0</v>
      </c>
      <c r="Y872" s="382">
        <f t="shared" si="520"/>
        <v>0</v>
      </c>
      <c r="Z872" s="382">
        <f t="shared" si="520"/>
        <v>0</v>
      </c>
      <c r="AA872" s="382">
        <f t="shared" si="520"/>
        <v>0</v>
      </c>
      <c r="AB872" s="382">
        <f t="shared" si="520"/>
        <v>0</v>
      </c>
      <c r="AC872" s="382">
        <f t="shared" si="520"/>
        <v>0</v>
      </c>
      <c r="AD872" s="382">
        <f t="shared" si="520"/>
        <v>0</v>
      </c>
      <c r="AE872" s="382">
        <f t="shared" si="520"/>
        <v>0</v>
      </c>
      <c r="AF872" s="382">
        <f t="shared" si="520"/>
        <v>0</v>
      </c>
      <c r="AG872" s="382">
        <f t="shared" si="520"/>
        <v>0</v>
      </c>
      <c r="AH872" s="382">
        <f t="shared" si="520"/>
        <v>0</v>
      </c>
      <c r="AI872" s="382">
        <f t="shared" si="520"/>
        <v>0</v>
      </c>
      <c r="AJ872" s="382">
        <f t="shared" si="520"/>
        <v>0</v>
      </c>
      <c r="AK872" s="382">
        <f t="shared" si="520"/>
        <v>0</v>
      </c>
      <c r="AL872" s="382">
        <f t="shared" si="520"/>
        <v>0</v>
      </c>
      <c r="AM872" s="382">
        <f t="shared" si="520"/>
        <v>0</v>
      </c>
      <c r="AN872" s="382">
        <f t="shared" si="520"/>
        <v>0</v>
      </c>
      <c r="AO872" s="382">
        <f t="shared" si="520"/>
        <v>0</v>
      </c>
      <c r="AP872" s="382">
        <f t="shared" si="520"/>
        <v>0</v>
      </c>
      <c r="AQ872" s="382">
        <f t="shared" si="520"/>
        <v>0</v>
      </c>
      <c r="AR872" s="382">
        <f t="shared" si="520"/>
        <v>0</v>
      </c>
      <c r="AS872" s="652">
        <f t="shared" si="491"/>
        <v>0</v>
      </c>
    </row>
    <row r="873" spans="2:45" hidden="1" outlineLevel="1">
      <c r="B873" s="161"/>
      <c r="C873" s="81">
        <f t="shared" si="492"/>
        <v>31</v>
      </c>
      <c r="D873" s="191">
        <v>0</v>
      </c>
      <c r="E873" s="382">
        <f t="shared" ref="E873:AR873" si="521">$D873*E123/1000*E$5</f>
        <v>0</v>
      </c>
      <c r="F873" s="382">
        <f t="shared" si="521"/>
        <v>0</v>
      </c>
      <c r="G873" s="382">
        <f t="shared" si="521"/>
        <v>0</v>
      </c>
      <c r="H873" s="382">
        <f t="shared" si="521"/>
        <v>0</v>
      </c>
      <c r="I873" s="382">
        <f t="shared" si="521"/>
        <v>0</v>
      </c>
      <c r="J873" s="382">
        <f t="shared" si="521"/>
        <v>0</v>
      </c>
      <c r="K873" s="382">
        <f t="shared" si="521"/>
        <v>0</v>
      </c>
      <c r="L873" s="382">
        <f t="shared" si="521"/>
        <v>0</v>
      </c>
      <c r="M873" s="382">
        <f t="shared" si="521"/>
        <v>0</v>
      </c>
      <c r="N873" s="382">
        <f t="shared" si="521"/>
        <v>0</v>
      </c>
      <c r="O873" s="382">
        <f t="shared" si="521"/>
        <v>0</v>
      </c>
      <c r="P873" s="382">
        <f t="shared" si="521"/>
        <v>0</v>
      </c>
      <c r="Q873" s="382">
        <f t="shared" si="521"/>
        <v>0</v>
      </c>
      <c r="R873" s="382">
        <f t="shared" si="521"/>
        <v>0</v>
      </c>
      <c r="S873" s="382">
        <f t="shared" si="521"/>
        <v>0</v>
      </c>
      <c r="T873" s="382">
        <f t="shared" si="521"/>
        <v>0</v>
      </c>
      <c r="U873" s="382">
        <f t="shared" si="521"/>
        <v>0</v>
      </c>
      <c r="V873" s="382">
        <f t="shared" si="521"/>
        <v>0</v>
      </c>
      <c r="W873" s="382">
        <f t="shared" si="521"/>
        <v>0</v>
      </c>
      <c r="X873" s="382">
        <f t="shared" si="521"/>
        <v>0</v>
      </c>
      <c r="Y873" s="382">
        <f t="shared" si="521"/>
        <v>0</v>
      </c>
      <c r="Z873" s="382">
        <f t="shared" si="521"/>
        <v>0</v>
      </c>
      <c r="AA873" s="382">
        <f t="shared" si="521"/>
        <v>0</v>
      </c>
      <c r="AB873" s="382">
        <f t="shared" si="521"/>
        <v>0</v>
      </c>
      <c r="AC873" s="382">
        <f t="shared" si="521"/>
        <v>0</v>
      </c>
      <c r="AD873" s="382">
        <f t="shared" si="521"/>
        <v>0</v>
      </c>
      <c r="AE873" s="382">
        <f t="shared" si="521"/>
        <v>0</v>
      </c>
      <c r="AF873" s="382">
        <f t="shared" si="521"/>
        <v>0</v>
      </c>
      <c r="AG873" s="382">
        <f t="shared" si="521"/>
        <v>0</v>
      </c>
      <c r="AH873" s="382">
        <f t="shared" si="521"/>
        <v>0</v>
      </c>
      <c r="AI873" s="382">
        <f t="shared" si="521"/>
        <v>0</v>
      </c>
      <c r="AJ873" s="382">
        <f t="shared" si="521"/>
        <v>0</v>
      </c>
      <c r="AK873" s="382">
        <f t="shared" si="521"/>
        <v>0</v>
      </c>
      <c r="AL873" s="382">
        <f t="shared" si="521"/>
        <v>0</v>
      </c>
      <c r="AM873" s="382">
        <f t="shared" si="521"/>
        <v>0</v>
      </c>
      <c r="AN873" s="382">
        <f t="shared" si="521"/>
        <v>0</v>
      </c>
      <c r="AO873" s="382">
        <f t="shared" si="521"/>
        <v>0</v>
      </c>
      <c r="AP873" s="382">
        <f t="shared" si="521"/>
        <v>0</v>
      </c>
      <c r="AQ873" s="382">
        <f t="shared" si="521"/>
        <v>0</v>
      </c>
      <c r="AR873" s="382">
        <f t="shared" si="521"/>
        <v>0</v>
      </c>
      <c r="AS873" s="652">
        <f t="shared" si="491"/>
        <v>0</v>
      </c>
    </row>
    <row r="874" spans="2:45" hidden="1" outlineLevel="1">
      <c r="B874" s="161"/>
      <c r="C874" s="81">
        <f t="shared" si="492"/>
        <v>32</v>
      </c>
      <c r="D874" s="191">
        <v>0</v>
      </c>
      <c r="E874" s="382">
        <f t="shared" ref="E874:AR874" si="522">$D874*E124/1000*E$5</f>
        <v>0</v>
      </c>
      <c r="F874" s="382">
        <f t="shared" si="522"/>
        <v>0</v>
      </c>
      <c r="G874" s="382">
        <f t="shared" si="522"/>
        <v>0</v>
      </c>
      <c r="H874" s="382">
        <f t="shared" si="522"/>
        <v>0</v>
      </c>
      <c r="I874" s="382">
        <f t="shared" si="522"/>
        <v>0</v>
      </c>
      <c r="J874" s="382">
        <f t="shared" si="522"/>
        <v>0</v>
      </c>
      <c r="K874" s="382">
        <f t="shared" si="522"/>
        <v>0</v>
      </c>
      <c r="L874" s="382">
        <f t="shared" si="522"/>
        <v>0</v>
      </c>
      <c r="M874" s="382">
        <f t="shared" si="522"/>
        <v>0</v>
      </c>
      <c r="N874" s="382">
        <f t="shared" si="522"/>
        <v>0</v>
      </c>
      <c r="O874" s="382">
        <f t="shared" si="522"/>
        <v>0</v>
      </c>
      <c r="P874" s="382">
        <f t="shared" si="522"/>
        <v>0</v>
      </c>
      <c r="Q874" s="382">
        <f t="shared" si="522"/>
        <v>0</v>
      </c>
      <c r="R874" s="382">
        <f t="shared" si="522"/>
        <v>0</v>
      </c>
      <c r="S874" s="382">
        <f t="shared" si="522"/>
        <v>0</v>
      </c>
      <c r="T874" s="382">
        <f t="shared" si="522"/>
        <v>0</v>
      </c>
      <c r="U874" s="382">
        <f t="shared" si="522"/>
        <v>0</v>
      </c>
      <c r="V874" s="382">
        <f t="shared" si="522"/>
        <v>0</v>
      </c>
      <c r="W874" s="382">
        <f t="shared" si="522"/>
        <v>0</v>
      </c>
      <c r="X874" s="382">
        <f t="shared" si="522"/>
        <v>0</v>
      </c>
      <c r="Y874" s="382">
        <f t="shared" si="522"/>
        <v>0</v>
      </c>
      <c r="Z874" s="382">
        <f t="shared" si="522"/>
        <v>0</v>
      </c>
      <c r="AA874" s="382">
        <f t="shared" si="522"/>
        <v>0</v>
      </c>
      <c r="AB874" s="382">
        <f t="shared" si="522"/>
        <v>0</v>
      </c>
      <c r="AC874" s="382">
        <f t="shared" si="522"/>
        <v>0</v>
      </c>
      <c r="AD874" s="382">
        <f t="shared" si="522"/>
        <v>0</v>
      </c>
      <c r="AE874" s="382">
        <f t="shared" si="522"/>
        <v>0</v>
      </c>
      <c r="AF874" s="382">
        <f t="shared" si="522"/>
        <v>0</v>
      </c>
      <c r="AG874" s="382">
        <f t="shared" si="522"/>
        <v>0</v>
      </c>
      <c r="AH874" s="382">
        <f t="shared" si="522"/>
        <v>0</v>
      </c>
      <c r="AI874" s="382">
        <f t="shared" si="522"/>
        <v>0</v>
      </c>
      <c r="AJ874" s="382">
        <f t="shared" si="522"/>
        <v>0</v>
      </c>
      <c r="AK874" s="382">
        <f t="shared" si="522"/>
        <v>0</v>
      </c>
      <c r="AL874" s="382">
        <f t="shared" si="522"/>
        <v>0</v>
      </c>
      <c r="AM874" s="382">
        <f t="shared" si="522"/>
        <v>0</v>
      </c>
      <c r="AN874" s="382">
        <f t="shared" si="522"/>
        <v>0</v>
      </c>
      <c r="AO874" s="382">
        <f t="shared" si="522"/>
        <v>0</v>
      </c>
      <c r="AP874" s="382">
        <f t="shared" si="522"/>
        <v>0</v>
      </c>
      <c r="AQ874" s="382">
        <f t="shared" si="522"/>
        <v>0</v>
      </c>
      <c r="AR874" s="382">
        <f t="shared" si="522"/>
        <v>0</v>
      </c>
      <c r="AS874" s="652">
        <f t="shared" si="491"/>
        <v>0</v>
      </c>
    </row>
    <row r="875" spans="2:45" hidden="1" outlineLevel="1">
      <c r="B875" s="161"/>
      <c r="C875" s="81">
        <f t="shared" si="492"/>
        <v>33</v>
      </c>
      <c r="D875" s="191">
        <v>0</v>
      </c>
      <c r="E875" s="382">
        <f t="shared" ref="E875:AR875" si="523">$D875*E125/1000*E$5</f>
        <v>0</v>
      </c>
      <c r="F875" s="382">
        <f t="shared" si="523"/>
        <v>0</v>
      </c>
      <c r="G875" s="382">
        <f t="shared" si="523"/>
        <v>0</v>
      </c>
      <c r="H875" s="382">
        <f t="shared" si="523"/>
        <v>0</v>
      </c>
      <c r="I875" s="382">
        <f t="shared" si="523"/>
        <v>0</v>
      </c>
      <c r="J875" s="382">
        <f t="shared" si="523"/>
        <v>0</v>
      </c>
      <c r="K875" s="382">
        <f t="shared" si="523"/>
        <v>0</v>
      </c>
      <c r="L875" s="382">
        <f t="shared" si="523"/>
        <v>0</v>
      </c>
      <c r="M875" s="382">
        <f t="shared" si="523"/>
        <v>0</v>
      </c>
      <c r="N875" s="382">
        <f t="shared" si="523"/>
        <v>0</v>
      </c>
      <c r="O875" s="382">
        <f t="shared" si="523"/>
        <v>0</v>
      </c>
      <c r="P875" s="382">
        <f t="shared" si="523"/>
        <v>0</v>
      </c>
      <c r="Q875" s="382">
        <f t="shared" si="523"/>
        <v>0</v>
      </c>
      <c r="R875" s="382">
        <f t="shared" si="523"/>
        <v>0</v>
      </c>
      <c r="S875" s="382">
        <f t="shared" si="523"/>
        <v>0</v>
      </c>
      <c r="T875" s="382">
        <f t="shared" si="523"/>
        <v>0</v>
      </c>
      <c r="U875" s="382">
        <f t="shared" si="523"/>
        <v>0</v>
      </c>
      <c r="V875" s="382">
        <f t="shared" si="523"/>
        <v>0</v>
      </c>
      <c r="W875" s="382">
        <f t="shared" si="523"/>
        <v>0</v>
      </c>
      <c r="X875" s="382">
        <f t="shared" si="523"/>
        <v>0</v>
      </c>
      <c r="Y875" s="382">
        <f t="shared" si="523"/>
        <v>0</v>
      </c>
      <c r="Z875" s="382">
        <f t="shared" si="523"/>
        <v>0</v>
      </c>
      <c r="AA875" s="382">
        <f t="shared" si="523"/>
        <v>0</v>
      </c>
      <c r="AB875" s="382">
        <f t="shared" si="523"/>
        <v>0</v>
      </c>
      <c r="AC875" s="382">
        <f t="shared" si="523"/>
        <v>0</v>
      </c>
      <c r="AD875" s="382">
        <f t="shared" si="523"/>
        <v>0</v>
      </c>
      <c r="AE875" s="382">
        <f t="shared" si="523"/>
        <v>0</v>
      </c>
      <c r="AF875" s="382">
        <f t="shared" si="523"/>
        <v>0</v>
      </c>
      <c r="AG875" s="382">
        <f t="shared" si="523"/>
        <v>0</v>
      </c>
      <c r="AH875" s="382">
        <f t="shared" si="523"/>
        <v>0</v>
      </c>
      <c r="AI875" s="382">
        <f t="shared" si="523"/>
        <v>0</v>
      </c>
      <c r="AJ875" s="382">
        <f t="shared" si="523"/>
        <v>0</v>
      </c>
      <c r="AK875" s="382">
        <f t="shared" si="523"/>
        <v>0</v>
      </c>
      <c r="AL875" s="382">
        <f t="shared" si="523"/>
        <v>0</v>
      </c>
      <c r="AM875" s="382">
        <f t="shared" si="523"/>
        <v>0</v>
      </c>
      <c r="AN875" s="382">
        <f t="shared" si="523"/>
        <v>0</v>
      </c>
      <c r="AO875" s="382">
        <f t="shared" si="523"/>
        <v>0</v>
      </c>
      <c r="AP875" s="382">
        <f t="shared" si="523"/>
        <v>0</v>
      </c>
      <c r="AQ875" s="382">
        <f t="shared" si="523"/>
        <v>0</v>
      </c>
      <c r="AR875" s="382">
        <f t="shared" si="523"/>
        <v>0</v>
      </c>
      <c r="AS875" s="652">
        <f t="shared" si="491"/>
        <v>0</v>
      </c>
    </row>
    <row r="876" spans="2:45" hidden="1" outlineLevel="1">
      <c r="B876" s="161"/>
      <c r="C876" s="81">
        <f t="shared" si="492"/>
        <v>34</v>
      </c>
      <c r="D876" s="191">
        <v>0</v>
      </c>
      <c r="E876" s="382">
        <f t="shared" ref="E876:AR876" si="524">$D876*E126/1000*E$5</f>
        <v>0</v>
      </c>
      <c r="F876" s="382">
        <f t="shared" si="524"/>
        <v>0</v>
      </c>
      <c r="G876" s="382">
        <f t="shared" si="524"/>
        <v>0</v>
      </c>
      <c r="H876" s="382">
        <f t="shared" si="524"/>
        <v>0</v>
      </c>
      <c r="I876" s="382">
        <f t="shared" si="524"/>
        <v>0</v>
      </c>
      <c r="J876" s="382">
        <f t="shared" si="524"/>
        <v>0</v>
      </c>
      <c r="K876" s="382">
        <f t="shared" si="524"/>
        <v>0</v>
      </c>
      <c r="L876" s="382">
        <f t="shared" si="524"/>
        <v>0</v>
      </c>
      <c r="M876" s="382">
        <f t="shared" si="524"/>
        <v>0</v>
      </c>
      <c r="N876" s="382">
        <f t="shared" si="524"/>
        <v>0</v>
      </c>
      <c r="O876" s="382">
        <f t="shared" si="524"/>
        <v>0</v>
      </c>
      <c r="P876" s="382">
        <f t="shared" si="524"/>
        <v>0</v>
      </c>
      <c r="Q876" s="382">
        <f t="shared" si="524"/>
        <v>0</v>
      </c>
      <c r="R876" s="382">
        <f t="shared" si="524"/>
        <v>0</v>
      </c>
      <c r="S876" s="382">
        <f t="shared" si="524"/>
        <v>0</v>
      </c>
      <c r="T876" s="382">
        <f t="shared" si="524"/>
        <v>0</v>
      </c>
      <c r="U876" s="382">
        <f t="shared" si="524"/>
        <v>0</v>
      </c>
      <c r="V876" s="382">
        <f t="shared" si="524"/>
        <v>0</v>
      </c>
      <c r="W876" s="382">
        <f t="shared" si="524"/>
        <v>0</v>
      </c>
      <c r="X876" s="382">
        <f t="shared" si="524"/>
        <v>0</v>
      </c>
      <c r="Y876" s="382">
        <f t="shared" si="524"/>
        <v>0</v>
      </c>
      <c r="Z876" s="382">
        <f t="shared" si="524"/>
        <v>0</v>
      </c>
      <c r="AA876" s="382">
        <f t="shared" si="524"/>
        <v>0</v>
      </c>
      <c r="AB876" s="382">
        <f t="shared" si="524"/>
        <v>0</v>
      </c>
      <c r="AC876" s="382">
        <f t="shared" si="524"/>
        <v>0</v>
      </c>
      <c r="AD876" s="382">
        <f t="shared" si="524"/>
        <v>0</v>
      </c>
      <c r="AE876" s="382">
        <f t="shared" si="524"/>
        <v>0</v>
      </c>
      <c r="AF876" s="382">
        <f t="shared" si="524"/>
        <v>0</v>
      </c>
      <c r="AG876" s="382">
        <f t="shared" si="524"/>
        <v>0</v>
      </c>
      <c r="AH876" s="382">
        <f t="shared" si="524"/>
        <v>0</v>
      </c>
      <c r="AI876" s="382">
        <f t="shared" si="524"/>
        <v>0</v>
      </c>
      <c r="AJ876" s="382">
        <f t="shared" si="524"/>
        <v>0</v>
      </c>
      <c r="AK876" s="382">
        <f t="shared" si="524"/>
        <v>0</v>
      </c>
      <c r="AL876" s="382">
        <f t="shared" si="524"/>
        <v>0</v>
      </c>
      <c r="AM876" s="382">
        <f t="shared" si="524"/>
        <v>0</v>
      </c>
      <c r="AN876" s="382">
        <f t="shared" si="524"/>
        <v>0</v>
      </c>
      <c r="AO876" s="382">
        <f t="shared" si="524"/>
        <v>0</v>
      </c>
      <c r="AP876" s="382">
        <f t="shared" si="524"/>
        <v>0</v>
      </c>
      <c r="AQ876" s="382">
        <f t="shared" si="524"/>
        <v>0</v>
      </c>
      <c r="AR876" s="382">
        <f t="shared" si="524"/>
        <v>0</v>
      </c>
      <c r="AS876" s="652">
        <f t="shared" si="491"/>
        <v>0</v>
      </c>
    </row>
    <row r="877" spans="2:45" hidden="1" outlineLevel="1">
      <c r="B877" s="161"/>
      <c r="C877" s="81">
        <f t="shared" si="492"/>
        <v>35</v>
      </c>
      <c r="D877" s="191">
        <v>0</v>
      </c>
      <c r="E877" s="382">
        <f t="shared" ref="E877:AR877" si="525">$D877*E127/1000*E$5</f>
        <v>0</v>
      </c>
      <c r="F877" s="382">
        <f t="shared" si="525"/>
        <v>0</v>
      </c>
      <c r="G877" s="382">
        <f t="shared" si="525"/>
        <v>0</v>
      </c>
      <c r="H877" s="382">
        <f t="shared" si="525"/>
        <v>0</v>
      </c>
      <c r="I877" s="382">
        <f t="shared" si="525"/>
        <v>0</v>
      </c>
      <c r="J877" s="382">
        <f t="shared" si="525"/>
        <v>0</v>
      </c>
      <c r="K877" s="382">
        <f t="shared" si="525"/>
        <v>0</v>
      </c>
      <c r="L877" s="382">
        <f t="shared" si="525"/>
        <v>0</v>
      </c>
      <c r="M877" s="382">
        <f t="shared" si="525"/>
        <v>0</v>
      </c>
      <c r="N877" s="382">
        <f t="shared" si="525"/>
        <v>0</v>
      </c>
      <c r="O877" s="382">
        <f t="shared" si="525"/>
        <v>0</v>
      </c>
      <c r="P877" s="382">
        <f t="shared" si="525"/>
        <v>0</v>
      </c>
      <c r="Q877" s="382">
        <f t="shared" si="525"/>
        <v>0</v>
      </c>
      <c r="R877" s="382">
        <f t="shared" si="525"/>
        <v>0</v>
      </c>
      <c r="S877" s="382">
        <f t="shared" si="525"/>
        <v>0</v>
      </c>
      <c r="T877" s="382">
        <f t="shared" si="525"/>
        <v>0</v>
      </c>
      <c r="U877" s="382">
        <f t="shared" si="525"/>
        <v>0</v>
      </c>
      <c r="V877" s="382">
        <f t="shared" si="525"/>
        <v>0</v>
      </c>
      <c r="W877" s="382">
        <f t="shared" si="525"/>
        <v>0</v>
      </c>
      <c r="X877" s="382">
        <f t="shared" si="525"/>
        <v>0</v>
      </c>
      <c r="Y877" s="382">
        <f t="shared" si="525"/>
        <v>0</v>
      </c>
      <c r="Z877" s="382">
        <f t="shared" si="525"/>
        <v>0</v>
      </c>
      <c r="AA877" s="382">
        <f t="shared" si="525"/>
        <v>0</v>
      </c>
      <c r="AB877" s="382">
        <f t="shared" si="525"/>
        <v>0</v>
      </c>
      <c r="AC877" s="382">
        <f t="shared" si="525"/>
        <v>0</v>
      </c>
      <c r="AD877" s="382">
        <f t="shared" si="525"/>
        <v>0</v>
      </c>
      <c r="AE877" s="382">
        <f t="shared" si="525"/>
        <v>0</v>
      </c>
      <c r="AF877" s="382">
        <f t="shared" si="525"/>
        <v>0</v>
      </c>
      <c r="AG877" s="382">
        <f t="shared" si="525"/>
        <v>0</v>
      </c>
      <c r="AH877" s="382">
        <f t="shared" si="525"/>
        <v>0</v>
      </c>
      <c r="AI877" s="382">
        <f t="shared" si="525"/>
        <v>0</v>
      </c>
      <c r="AJ877" s="382">
        <f t="shared" si="525"/>
        <v>0</v>
      </c>
      <c r="AK877" s="382">
        <f t="shared" si="525"/>
        <v>0</v>
      </c>
      <c r="AL877" s="382">
        <f t="shared" si="525"/>
        <v>0</v>
      </c>
      <c r="AM877" s="382">
        <f t="shared" si="525"/>
        <v>0</v>
      </c>
      <c r="AN877" s="382">
        <f t="shared" si="525"/>
        <v>0</v>
      </c>
      <c r="AO877" s="382">
        <f t="shared" si="525"/>
        <v>0</v>
      </c>
      <c r="AP877" s="382">
        <f t="shared" si="525"/>
        <v>0</v>
      </c>
      <c r="AQ877" s="382">
        <f t="shared" si="525"/>
        <v>0</v>
      </c>
      <c r="AR877" s="382">
        <f t="shared" si="525"/>
        <v>0</v>
      </c>
      <c r="AS877" s="652">
        <f t="shared" si="491"/>
        <v>0</v>
      </c>
    </row>
    <row r="878" spans="2:45" hidden="1" outlineLevel="1">
      <c r="B878" s="161"/>
      <c r="C878" s="81">
        <f t="shared" si="492"/>
        <v>36</v>
      </c>
      <c r="D878" s="191">
        <v>0</v>
      </c>
      <c r="E878" s="382">
        <f t="shared" ref="E878:AR878" si="526">$D878*E128/1000*E$5</f>
        <v>0</v>
      </c>
      <c r="F878" s="382">
        <f t="shared" si="526"/>
        <v>0</v>
      </c>
      <c r="G878" s="382">
        <f t="shared" si="526"/>
        <v>0</v>
      </c>
      <c r="H878" s="382">
        <f t="shared" si="526"/>
        <v>0</v>
      </c>
      <c r="I878" s="382">
        <f t="shared" si="526"/>
        <v>0</v>
      </c>
      <c r="J878" s="382">
        <f t="shared" si="526"/>
        <v>0</v>
      </c>
      <c r="K878" s="382">
        <f t="shared" si="526"/>
        <v>0</v>
      </c>
      <c r="L878" s="382">
        <f t="shared" si="526"/>
        <v>0</v>
      </c>
      <c r="M878" s="382">
        <f t="shared" si="526"/>
        <v>0</v>
      </c>
      <c r="N878" s="382">
        <f t="shared" si="526"/>
        <v>0</v>
      </c>
      <c r="O878" s="382">
        <f t="shared" si="526"/>
        <v>0</v>
      </c>
      <c r="P878" s="382">
        <f t="shared" si="526"/>
        <v>0</v>
      </c>
      <c r="Q878" s="382">
        <f t="shared" si="526"/>
        <v>0</v>
      </c>
      <c r="R878" s="382">
        <f t="shared" si="526"/>
        <v>0</v>
      </c>
      <c r="S878" s="382">
        <f t="shared" si="526"/>
        <v>0</v>
      </c>
      <c r="T878" s="382">
        <f t="shared" si="526"/>
        <v>0</v>
      </c>
      <c r="U878" s="382">
        <f t="shared" si="526"/>
        <v>0</v>
      </c>
      <c r="V878" s="382">
        <f t="shared" si="526"/>
        <v>0</v>
      </c>
      <c r="W878" s="382">
        <f t="shared" si="526"/>
        <v>0</v>
      </c>
      <c r="X878" s="382">
        <f t="shared" si="526"/>
        <v>0</v>
      </c>
      <c r="Y878" s="382">
        <f t="shared" si="526"/>
        <v>0</v>
      </c>
      <c r="Z878" s="382">
        <f t="shared" si="526"/>
        <v>0</v>
      </c>
      <c r="AA878" s="382">
        <f t="shared" si="526"/>
        <v>0</v>
      </c>
      <c r="AB878" s="382">
        <f t="shared" si="526"/>
        <v>0</v>
      </c>
      <c r="AC878" s="382">
        <f t="shared" si="526"/>
        <v>0</v>
      </c>
      <c r="AD878" s="382">
        <f t="shared" si="526"/>
        <v>0</v>
      </c>
      <c r="AE878" s="382">
        <f t="shared" si="526"/>
        <v>0</v>
      </c>
      <c r="AF878" s="382">
        <f t="shared" si="526"/>
        <v>0</v>
      </c>
      <c r="AG878" s="382">
        <f t="shared" si="526"/>
        <v>0</v>
      </c>
      <c r="AH878" s="382">
        <f t="shared" si="526"/>
        <v>0</v>
      </c>
      <c r="AI878" s="382">
        <f t="shared" si="526"/>
        <v>0</v>
      </c>
      <c r="AJ878" s="382">
        <f t="shared" si="526"/>
        <v>0</v>
      </c>
      <c r="AK878" s="382">
        <f t="shared" si="526"/>
        <v>0</v>
      </c>
      <c r="AL878" s="382">
        <f t="shared" si="526"/>
        <v>0</v>
      </c>
      <c r="AM878" s="382">
        <f t="shared" si="526"/>
        <v>0</v>
      </c>
      <c r="AN878" s="382">
        <f t="shared" si="526"/>
        <v>0</v>
      </c>
      <c r="AO878" s="382">
        <f t="shared" si="526"/>
        <v>0</v>
      </c>
      <c r="AP878" s="382">
        <f t="shared" si="526"/>
        <v>0</v>
      </c>
      <c r="AQ878" s="382">
        <f t="shared" si="526"/>
        <v>0</v>
      </c>
      <c r="AR878" s="382">
        <f t="shared" si="526"/>
        <v>0</v>
      </c>
      <c r="AS878" s="652">
        <f t="shared" si="491"/>
        <v>0</v>
      </c>
    </row>
    <row r="879" spans="2:45" hidden="1" outlineLevel="1">
      <c r="B879" s="161"/>
      <c r="C879" s="81">
        <f t="shared" si="492"/>
        <v>37</v>
      </c>
      <c r="D879" s="191">
        <v>0</v>
      </c>
      <c r="E879" s="382">
        <f t="shared" ref="E879:AR879" si="527">$D879*E129/1000*E$5</f>
        <v>0</v>
      </c>
      <c r="F879" s="382">
        <f t="shared" si="527"/>
        <v>0</v>
      </c>
      <c r="G879" s="382">
        <f t="shared" si="527"/>
        <v>0</v>
      </c>
      <c r="H879" s="382">
        <f t="shared" si="527"/>
        <v>0</v>
      </c>
      <c r="I879" s="382">
        <f t="shared" si="527"/>
        <v>0</v>
      </c>
      <c r="J879" s="382">
        <f t="shared" si="527"/>
        <v>0</v>
      </c>
      <c r="K879" s="382">
        <f t="shared" si="527"/>
        <v>0</v>
      </c>
      <c r="L879" s="382">
        <f t="shared" si="527"/>
        <v>0</v>
      </c>
      <c r="M879" s="382">
        <f t="shared" si="527"/>
        <v>0</v>
      </c>
      <c r="N879" s="382">
        <f t="shared" si="527"/>
        <v>0</v>
      </c>
      <c r="O879" s="382">
        <f t="shared" si="527"/>
        <v>0</v>
      </c>
      <c r="P879" s="382">
        <f t="shared" si="527"/>
        <v>0</v>
      </c>
      <c r="Q879" s="382">
        <f t="shared" si="527"/>
        <v>0</v>
      </c>
      <c r="R879" s="382">
        <f t="shared" si="527"/>
        <v>0</v>
      </c>
      <c r="S879" s="382">
        <f t="shared" si="527"/>
        <v>0</v>
      </c>
      <c r="T879" s="382">
        <f t="shared" si="527"/>
        <v>0</v>
      </c>
      <c r="U879" s="382">
        <f t="shared" si="527"/>
        <v>0</v>
      </c>
      <c r="V879" s="382">
        <f t="shared" si="527"/>
        <v>0</v>
      </c>
      <c r="W879" s="382">
        <f t="shared" si="527"/>
        <v>0</v>
      </c>
      <c r="X879" s="382">
        <f t="shared" si="527"/>
        <v>0</v>
      </c>
      <c r="Y879" s="382">
        <f t="shared" si="527"/>
        <v>0</v>
      </c>
      <c r="Z879" s="382">
        <f t="shared" si="527"/>
        <v>0</v>
      </c>
      <c r="AA879" s="382">
        <f t="shared" si="527"/>
        <v>0</v>
      </c>
      <c r="AB879" s="382">
        <f t="shared" si="527"/>
        <v>0</v>
      </c>
      <c r="AC879" s="382">
        <f t="shared" si="527"/>
        <v>0</v>
      </c>
      <c r="AD879" s="382">
        <f t="shared" si="527"/>
        <v>0</v>
      </c>
      <c r="AE879" s="382">
        <f t="shared" si="527"/>
        <v>0</v>
      </c>
      <c r="AF879" s="382">
        <f t="shared" si="527"/>
        <v>0</v>
      </c>
      <c r="AG879" s="382">
        <f t="shared" si="527"/>
        <v>0</v>
      </c>
      <c r="AH879" s="382">
        <f t="shared" si="527"/>
        <v>0</v>
      </c>
      <c r="AI879" s="382">
        <f t="shared" si="527"/>
        <v>0</v>
      </c>
      <c r="AJ879" s="382">
        <f t="shared" si="527"/>
        <v>0</v>
      </c>
      <c r="AK879" s="382">
        <f t="shared" si="527"/>
        <v>0</v>
      </c>
      <c r="AL879" s="382">
        <f t="shared" si="527"/>
        <v>0</v>
      </c>
      <c r="AM879" s="382">
        <f t="shared" si="527"/>
        <v>0</v>
      </c>
      <c r="AN879" s="382">
        <f t="shared" si="527"/>
        <v>0</v>
      </c>
      <c r="AO879" s="382">
        <f t="shared" si="527"/>
        <v>0</v>
      </c>
      <c r="AP879" s="382">
        <f t="shared" si="527"/>
        <v>0</v>
      </c>
      <c r="AQ879" s="382">
        <f t="shared" si="527"/>
        <v>0</v>
      </c>
      <c r="AR879" s="382">
        <f t="shared" si="527"/>
        <v>0</v>
      </c>
      <c r="AS879" s="652">
        <f t="shared" si="491"/>
        <v>0</v>
      </c>
    </row>
    <row r="880" spans="2:45" hidden="1" outlineLevel="1">
      <c r="B880" s="161"/>
      <c r="C880" s="81">
        <f t="shared" si="492"/>
        <v>38</v>
      </c>
      <c r="D880" s="191">
        <v>0</v>
      </c>
      <c r="E880" s="382">
        <f t="shared" ref="E880:AR880" si="528">$D880*E130/1000*E$5</f>
        <v>0</v>
      </c>
      <c r="F880" s="382">
        <f t="shared" si="528"/>
        <v>0</v>
      </c>
      <c r="G880" s="382">
        <f t="shared" si="528"/>
        <v>0</v>
      </c>
      <c r="H880" s="382">
        <f t="shared" si="528"/>
        <v>0</v>
      </c>
      <c r="I880" s="382">
        <f t="shared" si="528"/>
        <v>0</v>
      </c>
      <c r="J880" s="382">
        <f t="shared" si="528"/>
        <v>0</v>
      </c>
      <c r="K880" s="382">
        <f t="shared" si="528"/>
        <v>0</v>
      </c>
      <c r="L880" s="382">
        <f t="shared" si="528"/>
        <v>0</v>
      </c>
      <c r="M880" s="382">
        <f t="shared" si="528"/>
        <v>0</v>
      </c>
      <c r="N880" s="382">
        <f t="shared" si="528"/>
        <v>0</v>
      </c>
      <c r="O880" s="382">
        <f t="shared" si="528"/>
        <v>0</v>
      </c>
      <c r="P880" s="382">
        <f t="shared" si="528"/>
        <v>0</v>
      </c>
      <c r="Q880" s="382">
        <f t="shared" si="528"/>
        <v>0</v>
      </c>
      <c r="R880" s="382">
        <f t="shared" si="528"/>
        <v>0</v>
      </c>
      <c r="S880" s="382">
        <f t="shared" si="528"/>
        <v>0</v>
      </c>
      <c r="T880" s="382">
        <f t="shared" si="528"/>
        <v>0</v>
      </c>
      <c r="U880" s="382">
        <f t="shared" si="528"/>
        <v>0</v>
      </c>
      <c r="V880" s="382">
        <f t="shared" si="528"/>
        <v>0</v>
      </c>
      <c r="W880" s="382">
        <f t="shared" si="528"/>
        <v>0</v>
      </c>
      <c r="X880" s="382">
        <f t="shared" si="528"/>
        <v>0</v>
      </c>
      <c r="Y880" s="382">
        <f t="shared" si="528"/>
        <v>0</v>
      </c>
      <c r="Z880" s="382">
        <f t="shared" si="528"/>
        <v>0</v>
      </c>
      <c r="AA880" s="382">
        <f t="shared" si="528"/>
        <v>0</v>
      </c>
      <c r="AB880" s="382">
        <f t="shared" si="528"/>
        <v>0</v>
      </c>
      <c r="AC880" s="382">
        <f t="shared" si="528"/>
        <v>0</v>
      </c>
      <c r="AD880" s="382">
        <f t="shared" si="528"/>
        <v>0</v>
      </c>
      <c r="AE880" s="382">
        <f t="shared" si="528"/>
        <v>0</v>
      </c>
      <c r="AF880" s="382">
        <f t="shared" si="528"/>
        <v>0</v>
      </c>
      <c r="AG880" s="382">
        <f t="shared" si="528"/>
        <v>0</v>
      </c>
      <c r="AH880" s="382">
        <f t="shared" si="528"/>
        <v>0</v>
      </c>
      <c r="AI880" s="382">
        <f t="shared" si="528"/>
        <v>0</v>
      </c>
      <c r="AJ880" s="382">
        <f t="shared" si="528"/>
        <v>0</v>
      </c>
      <c r="AK880" s="382">
        <f t="shared" si="528"/>
        <v>0</v>
      </c>
      <c r="AL880" s="382">
        <f t="shared" si="528"/>
        <v>0</v>
      </c>
      <c r="AM880" s="382">
        <f t="shared" si="528"/>
        <v>0</v>
      </c>
      <c r="AN880" s="382">
        <f t="shared" si="528"/>
        <v>0</v>
      </c>
      <c r="AO880" s="382">
        <f t="shared" si="528"/>
        <v>0</v>
      </c>
      <c r="AP880" s="382">
        <f t="shared" si="528"/>
        <v>0</v>
      </c>
      <c r="AQ880" s="382">
        <f t="shared" si="528"/>
        <v>0</v>
      </c>
      <c r="AR880" s="382">
        <f t="shared" si="528"/>
        <v>0</v>
      </c>
      <c r="AS880" s="652">
        <f t="shared" si="491"/>
        <v>0</v>
      </c>
    </row>
    <row r="881" spans="1:47" hidden="1" outlineLevel="1">
      <c r="B881" s="161"/>
      <c r="C881" s="81">
        <f t="shared" si="492"/>
        <v>39</v>
      </c>
      <c r="D881" s="191">
        <v>0</v>
      </c>
      <c r="E881" s="382">
        <f t="shared" ref="E881:AR881" si="529">$D881*E131/1000*E$5</f>
        <v>0</v>
      </c>
      <c r="F881" s="382">
        <f t="shared" si="529"/>
        <v>0</v>
      </c>
      <c r="G881" s="382">
        <f t="shared" si="529"/>
        <v>0</v>
      </c>
      <c r="H881" s="382">
        <f t="shared" si="529"/>
        <v>0</v>
      </c>
      <c r="I881" s="382">
        <f t="shared" si="529"/>
        <v>0</v>
      </c>
      <c r="J881" s="382">
        <f t="shared" si="529"/>
        <v>0</v>
      </c>
      <c r="K881" s="382">
        <f t="shared" si="529"/>
        <v>0</v>
      </c>
      <c r="L881" s="382">
        <f t="shared" si="529"/>
        <v>0</v>
      </c>
      <c r="M881" s="382">
        <f t="shared" si="529"/>
        <v>0</v>
      </c>
      <c r="N881" s="382">
        <f t="shared" si="529"/>
        <v>0</v>
      </c>
      <c r="O881" s="382">
        <f t="shared" si="529"/>
        <v>0</v>
      </c>
      <c r="P881" s="382">
        <f t="shared" si="529"/>
        <v>0</v>
      </c>
      <c r="Q881" s="382">
        <f t="shared" si="529"/>
        <v>0</v>
      </c>
      <c r="R881" s="382">
        <f t="shared" si="529"/>
        <v>0</v>
      </c>
      <c r="S881" s="382">
        <f t="shared" si="529"/>
        <v>0</v>
      </c>
      <c r="T881" s="382">
        <f t="shared" si="529"/>
        <v>0</v>
      </c>
      <c r="U881" s="382">
        <f t="shared" si="529"/>
        <v>0</v>
      </c>
      <c r="V881" s="382">
        <f t="shared" si="529"/>
        <v>0</v>
      </c>
      <c r="W881" s="382">
        <f t="shared" si="529"/>
        <v>0</v>
      </c>
      <c r="X881" s="382">
        <f t="shared" si="529"/>
        <v>0</v>
      </c>
      <c r="Y881" s="382">
        <f t="shared" si="529"/>
        <v>0</v>
      </c>
      <c r="Z881" s="382">
        <f t="shared" si="529"/>
        <v>0</v>
      </c>
      <c r="AA881" s="382">
        <f t="shared" si="529"/>
        <v>0</v>
      </c>
      <c r="AB881" s="382">
        <f t="shared" si="529"/>
        <v>0</v>
      </c>
      <c r="AC881" s="382">
        <f t="shared" si="529"/>
        <v>0</v>
      </c>
      <c r="AD881" s="382">
        <f t="shared" si="529"/>
        <v>0</v>
      </c>
      <c r="AE881" s="382">
        <f t="shared" si="529"/>
        <v>0</v>
      </c>
      <c r="AF881" s="382">
        <f t="shared" si="529"/>
        <v>0</v>
      </c>
      <c r="AG881" s="382">
        <f t="shared" si="529"/>
        <v>0</v>
      </c>
      <c r="AH881" s="382">
        <f t="shared" si="529"/>
        <v>0</v>
      </c>
      <c r="AI881" s="382">
        <f t="shared" si="529"/>
        <v>0</v>
      </c>
      <c r="AJ881" s="382">
        <f t="shared" si="529"/>
        <v>0</v>
      </c>
      <c r="AK881" s="382">
        <f t="shared" si="529"/>
        <v>0</v>
      </c>
      <c r="AL881" s="382">
        <f t="shared" si="529"/>
        <v>0</v>
      </c>
      <c r="AM881" s="382">
        <f t="shared" si="529"/>
        <v>0</v>
      </c>
      <c r="AN881" s="382">
        <f t="shared" si="529"/>
        <v>0</v>
      </c>
      <c r="AO881" s="382">
        <f t="shared" si="529"/>
        <v>0</v>
      </c>
      <c r="AP881" s="382">
        <f t="shared" si="529"/>
        <v>0</v>
      </c>
      <c r="AQ881" s="382">
        <f t="shared" si="529"/>
        <v>0</v>
      </c>
      <c r="AR881" s="382">
        <f t="shared" si="529"/>
        <v>0</v>
      </c>
      <c r="AS881" s="652">
        <f t="shared" si="491"/>
        <v>0</v>
      </c>
    </row>
    <row r="882" spans="1:47" hidden="1" outlineLevel="1">
      <c r="B882" s="147"/>
      <c r="C882" s="126">
        <f t="shared" si="492"/>
        <v>40</v>
      </c>
      <c r="D882" s="247">
        <v>0</v>
      </c>
      <c r="E882" s="653">
        <f t="shared" ref="E882:AR882" si="530">$D882*E132/1000*E$5</f>
        <v>0</v>
      </c>
      <c r="F882" s="653">
        <f t="shared" si="530"/>
        <v>0</v>
      </c>
      <c r="G882" s="653">
        <f t="shared" si="530"/>
        <v>0</v>
      </c>
      <c r="H882" s="653">
        <f t="shared" si="530"/>
        <v>0</v>
      </c>
      <c r="I882" s="653">
        <f t="shared" si="530"/>
        <v>0</v>
      </c>
      <c r="J882" s="653">
        <f t="shared" si="530"/>
        <v>0</v>
      </c>
      <c r="K882" s="653">
        <f t="shared" si="530"/>
        <v>0</v>
      </c>
      <c r="L882" s="653">
        <f t="shared" si="530"/>
        <v>0</v>
      </c>
      <c r="M882" s="653">
        <f t="shared" si="530"/>
        <v>0</v>
      </c>
      <c r="N882" s="653">
        <f t="shared" si="530"/>
        <v>0</v>
      </c>
      <c r="O882" s="653">
        <f t="shared" si="530"/>
        <v>0</v>
      </c>
      <c r="P882" s="653">
        <f t="shared" si="530"/>
        <v>0</v>
      </c>
      <c r="Q882" s="653">
        <f t="shared" si="530"/>
        <v>0</v>
      </c>
      <c r="R882" s="653">
        <f t="shared" si="530"/>
        <v>0</v>
      </c>
      <c r="S882" s="653">
        <f t="shared" si="530"/>
        <v>0</v>
      </c>
      <c r="T882" s="653">
        <f t="shared" si="530"/>
        <v>0</v>
      </c>
      <c r="U882" s="653">
        <f t="shared" si="530"/>
        <v>0</v>
      </c>
      <c r="V882" s="653">
        <f t="shared" si="530"/>
        <v>0</v>
      </c>
      <c r="W882" s="653">
        <f t="shared" si="530"/>
        <v>0</v>
      </c>
      <c r="X882" s="653">
        <f t="shared" si="530"/>
        <v>0</v>
      </c>
      <c r="Y882" s="653">
        <f t="shared" si="530"/>
        <v>0</v>
      </c>
      <c r="Z882" s="653">
        <f t="shared" si="530"/>
        <v>0</v>
      </c>
      <c r="AA882" s="653">
        <f t="shared" si="530"/>
        <v>0</v>
      </c>
      <c r="AB882" s="653">
        <f t="shared" si="530"/>
        <v>0</v>
      </c>
      <c r="AC882" s="653">
        <f t="shared" si="530"/>
        <v>0</v>
      </c>
      <c r="AD882" s="653">
        <f t="shared" si="530"/>
        <v>0</v>
      </c>
      <c r="AE882" s="653">
        <f t="shared" si="530"/>
        <v>0</v>
      </c>
      <c r="AF882" s="653">
        <f t="shared" si="530"/>
        <v>0</v>
      </c>
      <c r="AG882" s="653">
        <f t="shared" si="530"/>
        <v>0</v>
      </c>
      <c r="AH882" s="653">
        <f t="shared" si="530"/>
        <v>0</v>
      </c>
      <c r="AI882" s="653">
        <f t="shared" si="530"/>
        <v>0</v>
      </c>
      <c r="AJ882" s="653">
        <f t="shared" si="530"/>
        <v>0</v>
      </c>
      <c r="AK882" s="653">
        <f t="shared" si="530"/>
        <v>0</v>
      </c>
      <c r="AL882" s="653">
        <f t="shared" si="530"/>
        <v>0</v>
      </c>
      <c r="AM882" s="653">
        <f t="shared" si="530"/>
        <v>0</v>
      </c>
      <c r="AN882" s="653">
        <f t="shared" si="530"/>
        <v>0</v>
      </c>
      <c r="AO882" s="653">
        <f t="shared" si="530"/>
        <v>0</v>
      </c>
      <c r="AP882" s="653">
        <f t="shared" si="530"/>
        <v>0</v>
      </c>
      <c r="AQ882" s="653">
        <f t="shared" si="530"/>
        <v>0</v>
      </c>
      <c r="AR882" s="653">
        <f t="shared" si="530"/>
        <v>0</v>
      </c>
      <c r="AS882" s="654">
        <f t="shared" si="491"/>
        <v>0</v>
      </c>
    </row>
    <row r="883" spans="1:47" s="174" customFormat="1" ht="5.25" customHeight="1">
      <c r="A883" s="158"/>
      <c r="B883" s="175"/>
      <c r="C883" s="480"/>
      <c r="D883" s="184"/>
      <c r="E883" s="185"/>
      <c r="F883" s="185"/>
      <c r="G883" s="185"/>
      <c r="H883" s="185"/>
      <c r="I883" s="185"/>
      <c r="J883" s="185"/>
      <c r="K883" s="185"/>
      <c r="L883" s="185"/>
      <c r="M883" s="185"/>
      <c r="N883" s="185"/>
      <c r="O883" s="185"/>
      <c r="P883" s="185"/>
      <c r="Q883" s="185"/>
      <c r="R883" s="185"/>
      <c r="S883" s="185"/>
      <c r="T883" s="185"/>
      <c r="U883" s="185"/>
      <c r="V883" s="185"/>
      <c r="W883" s="185"/>
      <c r="X883" s="185"/>
      <c r="Y883" s="185"/>
      <c r="Z883" s="185"/>
      <c r="AA883" s="185"/>
      <c r="AB883" s="185"/>
      <c r="AC883" s="185"/>
      <c r="AD883" s="185"/>
      <c r="AE883" s="185"/>
      <c r="AF883" s="185"/>
      <c r="AG883" s="185"/>
      <c r="AH883" s="185"/>
      <c r="AI883" s="185"/>
      <c r="AJ883" s="185"/>
      <c r="AK883" s="185"/>
      <c r="AL883" s="185"/>
      <c r="AM883" s="185"/>
      <c r="AN883" s="185"/>
      <c r="AO883" s="185"/>
      <c r="AP883" s="185"/>
      <c r="AQ883" s="185"/>
      <c r="AR883" s="185"/>
      <c r="AS883" s="185"/>
      <c r="AT883" s="66"/>
      <c r="AU883" s="66"/>
    </row>
    <row r="884" spans="1:47" collapsed="1">
      <c r="B884" s="878" t="str">
        <f>B134</f>
        <v>Custo de silvicultura de nativas (plantio misto)</v>
      </c>
      <c r="C884" s="689">
        <v>1000</v>
      </c>
      <c r="D884" s="661"/>
      <c r="E884" s="662">
        <f ca="1">SUM(E885:E924)</f>
        <v>0</v>
      </c>
      <c r="F884" s="662">
        <f t="shared" ref="F884:AR884" ca="1" si="531">SUM(F885:F924)</f>
        <v>103.21386460593926</v>
      </c>
      <c r="G884" s="662">
        <f t="shared" ca="1" si="531"/>
        <v>293.47608117035423</v>
      </c>
      <c r="H884" s="662">
        <f t="shared" ca="1" si="531"/>
        <v>751.62445607029008</v>
      </c>
      <c r="I884" s="662">
        <f t="shared" ca="1" si="531"/>
        <v>896.11916919890882</v>
      </c>
      <c r="J884" s="662">
        <f t="shared" ca="1" si="531"/>
        <v>933.19691668028975</v>
      </c>
      <c r="K884" s="662">
        <f t="shared" ca="1" si="531"/>
        <v>949.96743624956332</v>
      </c>
      <c r="L884" s="662">
        <f t="shared" ca="1" si="531"/>
        <v>964.39905930805139</v>
      </c>
      <c r="M884" s="662">
        <f t="shared" ca="1" si="531"/>
        <v>313.48564307974129</v>
      </c>
      <c r="N884" s="662">
        <f t="shared" ca="1" si="531"/>
        <v>107.51186706716594</v>
      </c>
      <c r="O884" s="662">
        <f t="shared" ca="1" si="531"/>
        <v>66.692830226459392</v>
      </c>
      <c r="P884" s="662">
        <f t="shared" ca="1" si="531"/>
        <v>55.993988782947284</v>
      </c>
      <c r="Q884" s="662">
        <f t="shared" ca="1" si="531"/>
        <v>43.994721405643304</v>
      </c>
      <c r="R884" s="662">
        <f t="shared" ca="1" si="531"/>
        <v>38.522456839634515</v>
      </c>
      <c r="S884" s="662">
        <f t="shared" ca="1" si="531"/>
        <v>33.050192273625726</v>
      </c>
      <c r="T884" s="662">
        <f t="shared" ca="1" si="531"/>
        <v>27.577928149002702</v>
      </c>
      <c r="U884" s="662">
        <f t="shared" ca="1" si="531"/>
        <v>22.105664024379678</v>
      </c>
      <c r="V884" s="662">
        <f t="shared" ca="1" si="531"/>
        <v>16.633399899756657</v>
      </c>
      <c r="W884" s="662">
        <f t="shared" ca="1" si="531"/>
        <v>16.633399899756657</v>
      </c>
      <c r="X884" s="662">
        <f t="shared" ca="1" si="531"/>
        <v>16.633399899756657</v>
      </c>
      <c r="Y884" s="662">
        <f t="shared" ca="1" si="531"/>
        <v>16.633399899756657</v>
      </c>
      <c r="Z884" s="662">
        <f t="shared" ca="1" si="531"/>
        <v>16.633399899756657</v>
      </c>
      <c r="AA884" s="662">
        <f t="shared" ca="1" si="531"/>
        <v>16.633399899756657</v>
      </c>
      <c r="AB884" s="662">
        <f t="shared" ca="1" si="531"/>
        <v>16.633399899756657</v>
      </c>
      <c r="AC884" s="662">
        <f t="shared" ca="1" si="531"/>
        <v>16.633399899756657</v>
      </c>
      <c r="AD884" s="662">
        <f t="shared" ca="1" si="531"/>
        <v>16.633399899756657</v>
      </c>
      <c r="AE884" s="662">
        <f t="shared" ca="1" si="531"/>
        <v>16.633399899756657</v>
      </c>
      <c r="AF884" s="662">
        <f t="shared" ca="1" si="531"/>
        <v>16.633399899756657</v>
      </c>
      <c r="AG884" s="662">
        <f t="shared" ca="1" si="531"/>
        <v>16.633399899756657</v>
      </c>
      <c r="AH884" s="662">
        <f t="shared" ca="1" si="531"/>
        <v>16.633399899756657</v>
      </c>
      <c r="AI884" s="662">
        <f t="shared" ca="1" si="531"/>
        <v>16.633399899756657</v>
      </c>
      <c r="AJ884" s="662">
        <f t="shared" ca="1" si="531"/>
        <v>16.633399899756657</v>
      </c>
      <c r="AK884" s="662">
        <f t="shared" ca="1" si="531"/>
        <v>16.633399899756657</v>
      </c>
      <c r="AL884" s="662">
        <f t="shared" ca="1" si="531"/>
        <v>16.633399899756657</v>
      </c>
      <c r="AM884" s="662">
        <f t="shared" ca="1" si="531"/>
        <v>16.633399899756657</v>
      </c>
      <c r="AN884" s="662">
        <f t="shared" ca="1" si="531"/>
        <v>0</v>
      </c>
      <c r="AO884" s="662">
        <f t="shared" ca="1" si="531"/>
        <v>0</v>
      </c>
      <c r="AP884" s="662">
        <f t="shared" ca="1" si="531"/>
        <v>0</v>
      </c>
      <c r="AQ884" s="662">
        <f t="shared" ca="1" si="531"/>
        <v>0</v>
      </c>
      <c r="AR884" s="662">
        <f t="shared" ca="1" si="531"/>
        <v>0</v>
      </c>
      <c r="AS884" s="663">
        <f ca="1">SUM(E884:AR884)</f>
        <v>5900.3334733276242</v>
      </c>
    </row>
    <row r="885" spans="1:47" hidden="1" outlineLevel="1">
      <c r="B885" s="123"/>
      <c r="C885" s="81">
        <v>1</v>
      </c>
      <c r="D885" s="191" cm="1">
        <f t="array" aca="1" ref="D885:D924" ca="1">TRANSPOSE(E729:AR729)*30%</f>
        <v>5.2299128571428577</v>
      </c>
      <c r="E885" s="382">
        <f t="shared" ref="E885:AR885" ca="1" si="532">$D885*E135/1000*E$5</f>
        <v>0</v>
      </c>
      <c r="F885" s="382">
        <f t="shared" ca="1" si="532"/>
        <v>103.21386460593926</v>
      </c>
      <c r="G885" s="382">
        <f t="shared" ca="1" si="532"/>
        <v>33.566955495997995</v>
      </c>
      <c r="H885" s="382">
        <f t="shared" ca="1" si="532"/>
        <v>7.7150960228526557</v>
      </c>
      <c r="I885" s="382">
        <f t="shared" ca="1" si="532"/>
        <v>2.8662660971226339</v>
      </c>
      <c r="J885" s="382">
        <f t="shared" ca="1" si="532"/>
        <v>2.8662660971226339</v>
      </c>
      <c r="K885" s="382">
        <f t="shared" ca="1" si="532"/>
        <v>1.3256456528617795</v>
      </c>
      <c r="L885" s="382">
        <f t="shared" ca="1" si="532"/>
        <v>1.3256456528617795</v>
      </c>
      <c r="M885" s="382">
        <f t="shared" ca="1" si="532"/>
        <v>1.3256456528617795</v>
      </c>
      <c r="N885" s="382">
        <f t="shared" ca="1" si="532"/>
        <v>1.3256456528617795</v>
      </c>
      <c r="O885" s="382">
        <f t="shared" ca="1" si="532"/>
        <v>1.3256456528617795</v>
      </c>
      <c r="P885" s="382">
        <f t="shared" ca="1" si="532"/>
        <v>0.46906591110530665</v>
      </c>
      <c r="Q885" s="382">
        <f t="shared" ca="1" si="532"/>
        <v>0.46906591110530665</v>
      </c>
      <c r="R885" s="382">
        <f t="shared" ca="1" si="532"/>
        <v>0.46906591110530665</v>
      </c>
      <c r="S885" s="382">
        <f t="shared" ca="1" si="532"/>
        <v>0.46906591110530665</v>
      </c>
      <c r="T885" s="382">
        <f t="shared" ca="1" si="532"/>
        <v>0.46906591110530665</v>
      </c>
      <c r="U885" s="382">
        <f t="shared" ca="1" si="532"/>
        <v>0.46906591110530665</v>
      </c>
      <c r="V885" s="382">
        <f t="shared" ca="1" si="532"/>
        <v>0.46906591110530665</v>
      </c>
      <c r="W885" s="382">
        <f t="shared" ca="1" si="532"/>
        <v>0.46906591110530665</v>
      </c>
      <c r="X885" s="382">
        <f t="shared" ca="1" si="532"/>
        <v>0.46906591110530665</v>
      </c>
      <c r="Y885" s="382">
        <f t="shared" ca="1" si="532"/>
        <v>0.46906591110530665</v>
      </c>
      <c r="Z885" s="382">
        <f t="shared" ca="1" si="532"/>
        <v>0.46906591110530665</v>
      </c>
      <c r="AA885" s="382">
        <f t="shared" ca="1" si="532"/>
        <v>0.46906591110530665</v>
      </c>
      <c r="AB885" s="382">
        <f t="shared" ca="1" si="532"/>
        <v>0.46906591110530665</v>
      </c>
      <c r="AC885" s="382">
        <f t="shared" ca="1" si="532"/>
        <v>0.46906591110530665</v>
      </c>
      <c r="AD885" s="382">
        <f t="shared" ca="1" si="532"/>
        <v>0.46906591110530665</v>
      </c>
      <c r="AE885" s="382">
        <f t="shared" ca="1" si="532"/>
        <v>0.46906591110530665</v>
      </c>
      <c r="AF885" s="382">
        <f t="shared" ca="1" si="532"/>
        <v>0.46906591110530665</v>
      </c>
      <c r="AG885" s="382">
        <f t="shared" ca="1" si="532"/>
        <v>0.46906591110530665</v>
      </c>
      <c r="AH885" s="382">
        <f t="shared" ca="1" si="532"/>
        <v>0.46906591110530665</v>
      </c>
      <c r="AI885" s="382">
        <f t="shared" ca="1" si="532"/>
        <v>0.46906591110530665</v>
      </c>
      <c r="AJ885" s="382">
        <f t="shared" ca="1" si="532"/>
        <v>0.46906591110530665</v>
      </c>
      <c r="AK885" s="382">
        <f t="shared" ca="1" si="532"/>
        <v>0.46906591110530665</v>
      </c>
      <c r="AL885" s="382">
        <f t="shared" ca="1" si="532"/>
        <v>0.46906591110530665</v>
      </c>
      <c r="AM885" s="382">
        <f t="shared" ca="1" si="532"/>
        <v>0.46906591110530665</v>
      </c>
      <c r="AN885" s="382">
        <f t="shared" ca="1" si="532"/>
        <v>0</v>
      </c>
      <c r="AO885" s="382">
        <f t="shared" ca="1" si="532"/>
        <v>0</v>
      </c>
      <c r="AP885" s="382">
        <f t="shared" ca="1" si="532"/>
        <v>0</v>
      </c>
      <c r="AQ885" s="382">
        <f t="shared" ca="1" si="532"/>
        <v>0</v>
      </c>
      <c r="AR885" s="382">
        <f t="shared" ca="1" si="532"/>
        <v>0</v>
      </c>
      <c r="AS885" s="652">
        <f ca="1">SUM(E885:AR885)</f>
        <v>168.1142584498713</v>
      </c>
    </row>
    <row r="886" spans="1:47" hidden="1" outlineLevel="1">
      <c r="B886" s="123"/>
      <c r="C886" s="81">
        <f>C885+1</f>
        <v>2</v>
      </c>
      <c r="D886" s="191">
        <f ca="1"/>
        <v>13.169762446574019</v>
      </c>
      <c r="E886" s="382">
        <f t="shared" ref="E886:AR886" ca="1" si="533">$D886*E136/1000*E$5</f>
        <v>0</v>
      </c>
      <c r="F886" s="382">
        <f t="shared" ca="1" si="533"/>
        <v>0</v>
      </c>
      <c r="G886" s="382">
        <f t="shared" ca="1" si="533"/>
        <v>259.90912567435623</v>
      </c>
      <c r="H886" s="382">
        <f t="shared" ca="1" si="533"/>
        <v>84.526997296570897</v>
      </c>
      <c r="I886" s="382">
        <f t="shared" ca="1" si="533"/>
        <v>19.42785370404539</v>
      </c>
      <c r="J886" s="382">
        <f t="shared" ca="1" si="533"/>
        <v>7.2177194226513359</v>
      </c>
      <c r="K886" s="382">
        <f t="shared" ca="1" si="533"/>
        <v>7.2177194226513359</v>
      </c>
      <c r="L886" s="382">
        <f t="shared" ca="1" si="533"/>
        <v>3.3381891464365325</v>
      </c>
      <c r="M886" s="382">
        <f t="shared" ca="1" si="533"/>
        <v>3.3381891464365325</v>
      </c>
      <c r="N886" s="382">
        <f t="shared" ca="1" si="533"/>
        <v>3.3381891464365325</v>
      </c>
      <c r="O886" s="382">
        <f t="shared" ca="1" si="533"/>
        <v>3.3381891464365325</v>
      </c>
      <c r="P886" s="382">
        <f t="shared" ca="1" si="533"/>
        <v>3.3381891464365325</v>
      </c>
      <c r="Q886" s="382">
        <f t="shared" ca="1" si="533"/>
        <v>1.1811834708881754</v>
      </c>
      <c r="R886" s="382">
        <f t="shared" ca="1" si="533"/>
        <v>1.1811834708881754</v>
      </c>
      <c r="S886" s="382">
        <f t="shared" ca="1" si="533"/>
        <v>1.1811834708881754</v>
      </c>
      <c r="T886" s="382">
        <f t="shared" ca="1" si="533"/>
        <v>1.1811834708881754</v>
      </c>
      <c r="U886" s="382">
        <f t="shared" ca="1" si="533"/>
        <v>1.1811834708881754</v>
      </c>
      <c r="V886" s="382">
        <f t="shared" ca="1" si="533"/>
        <v>1.1811834708881754</v>
      </c>
      <c r="W886" s="382">
        <f t="shared" ca="1" si="533"/>
        <v>1.1811834708881754</v>
      </c>
      <c r="X886" s="382">
        <f t="shared" ca="1" si="533"/>
        <v>1.1811834708881754</v>
      </c>
      <c r="Y886" s="382">
        <f t="shared" ca="1" si="533"/>
        <v>1.1811834708881754</v>
      </c>
      <c r="Z886" s="382">
        <f t="shared" ca="1" si="533"/>
        <v>1.1811834708881754</v>
      </c>
      <c r="AA886" s="382">
        <f t="shared" ca="1" si="533"/>
        <v>1.1811834708881754</v>
      </c>
      <c r="AB886" s="382">
        <f t="shared" ca="1" si="533"/>
        <v>1.1811834708881754</v>
      </c>
      <c r="AC886" s="382">
        <f t="shared" ca="1" si="533"/>
        <v>1.1811834708881754</v>
      </c>
      <c r="AD886" s="382">
        <f t="shared" ca="1" si="533"/>
        <v>1.1811834708881754</v>
      </c>
      <c r="AE886" s="382">
        <f t="shared" ca="1" si="533"/>
        <v>1.1811834708881754</v>
      </c>
      <c r="AF886" s="382">
        <f t="shared" ca="1" si="533"/>
        <v>1.1811834708881754</v>
      </c>
      <c r="AG886" s="382">
        <f t="shared" ca="1" si="533"/>
        <v>1.1811834708881754</v>
      </c>
      <c r="AH886" s="382">
        <f t="shared" ca="1" si="533"/>
        <v>1.1811834708881754</v>
      </c>
      <c r="AI886" s="382">
        <f t="shared" ca="1" si="533"/>
        <v>1.1811834708881754</v>
      </c>
      <c r="AJ886" s="382">
        <f t="shared" ca="1" si="533"/>
        <v>1.1811834708881754</v>
      </c>
      <c r="AK886" s="382">
        <f t="shared" ca="1" si="533"/>
        <v>1.1811834708881754</v>
      </c>
      <c r="AL886" s="382">
        <f t="shared" ca="1" si="533"/>
        <v>1.1811834708881754</v>
      </c>
      <c r="AM886" s="382">
        <f t="shared" ca="1" si="533"/>
        <v>1.1811834708881754</v>
      </c>
      <c r="AN886" s="382">
        <f t="shared" ca="1" si="533"/>
        <v>0</v>
      </c>
      <c r="AO886" s="382">
        <f t="shared" ca="1" si="533"/>
        <v>0</v>
      </c>
      <c r="AP886" s="382">
        <f t="shared" ca="1" si="533"/>
        <v>0</v>
      </c>
      <c r="AQ886" s="382">
        <f t="shared" ca="1" si="533"/>
        <v>0</v>
      </c>
      <c r="AR886" s="382">
        <f t="shared" ca="1" si="533"/>
        <v>0</v>
      </c>
      <c r="AS886" s="652">
        <f t="shared" ref="AS886:AS924" ca="1" si="534">SUM(E886:AR886)</f>
        <v>422.15758108288622</v>
      </c>
    </row>
    <row r="887" spans="1:47" hidden="1" outlineLevel="1">
      <c r="B887" s="123"/>
      <c r="C887" s="81">
        <f t="shared" ref="C887:C924" si="535">C886+1</f>
        <v>3</v>
      </c>
      <c r="D887" s="191">
        <f ca="1"/>
        <v>33.411328118466301</v>
      </c>
      <c r="E887" s="382">
        <f t="shared" ref="E887:AR887" ca="1" si="536">$D887*E137/1000*E$5</f>
        <v>0</v>
      </c>
      <c r="F887" s="382">
        <f t="shared" ca="1" si="536"/>
        <v>0</v>
      </c>
      <c r="G887" s="382">
        <f t="shared" ca="1" si="536"/>
        <v>0</v>
      </c>
      <c r="H887" s="382">
        <f t="shared" ca="1" si="536"/>
        <v>659.38236275086649</v>
      </c>
      <c r="I887" s="382">
        <f t="shared" ca="1" si="536"/>
        <v>214.44268664687425</v>
      </c>
      <c r="J887" s="382">
        <f t="shared" ca="1" si="536"/>
        <v>49.287934947701416</v>
      </c>
      <c r="K887" s="382">
        <f t="shared" ca="1" si="536"/>
        <v>18.311157310203768</v>
      </c>
      <c r="L887" s="382">
        <f t="shared" ca="1" si="536"/>
        <v>18.311157310203768</v>
      </c>
      <c r="M887" s="382">
        <f t="shared" ca="1" si="536"/>
        <v>8.4688948145840115</v>
      </c>
      <c r="N887" s="382">
        <f t="shared" ca="1" si="536"/>
        <v>8.4688948145840115</v>
      </c>
      <c r="O887" s="382">
        <f t="shared" ca="1" si="536"/>
        <v>8.4688948145840115</v>
      </c>
      <c r="P887" s="382">
        <f t="shared" ca="1" si="536"/>
        <v>8.4688948145840115</v>
      </c>
      <c r="Q887" s="382">
        <f t="shared" ca="1" si="536"/>
        <v>8.4688948145840115</v>
      </c>
      <c r="R887" s="382">
        <f t="shared" ca="1" si="536"/>
        <v>2.9966302485752214</v>
      </c>
      <c r="S887" s="382">
        <f t="shared" ca="1" si="536"/>
        <v>2.9966302485752214</v>
      </c>
      <c r="T887" s="382">
        <f t="shared" ca="1" si="536"/>
        <v>2.9966302485752214</v>
      </c>
      <c r="U887" s="382">
        <f t="shared" ca="1" si="536"/>
        <v>2.9966302485752214</v>
      </c>
      <c r="V887" s="382">
        <f t="shared" ca="1" si="536"/>
        <v>2.9966302485752214</v>
      </c>
      <c r="W887" s="382">
        <f t="shared" ca="1" si="536"/>
        <v>2.9966302485752214</v>
      </c>
      <c r="X887" s="382">
        <f t="shared" ca="1" si="536"/>
        <v>2.9966302485752214</v>
      </c>
      <c r="Y887" s="382">
        <f t="shared" ca="1" si="536"/>
        <v>2.9966302485752214</v>
      </c>
      <c r="Z887" s="382">
        <f t="shared" ca="1" si="536"/>
        <v>2.9966302485752214</v>
      </c>
      <c r="AA887" s="382">
        <f t="shared" ca="1" si="536"/>
        <v>2.9966302485752214</v>
      </c>
      <c r="AB887" s="382">
        <f t="shared" ca="1" si="536"/>
        <v>2.9966302485752214</v>
      </c>
      <c r="AC887" s="382">
        <f t="shared" ca="1" si="536"/>
        <v>2.9966302485752214</v>
      </c>
      <c r="AD887" s="382">
        <f t="shared" ca="1" si="536"/>
        <v>2.9966302485752214</v>
      </c>
      <c r="AE887" s="382">
        <f t="shared" ca="1" si="536"/>
        <v>2.9966302485752214</v>
      </c>
      <c r="AF887" s="382">
        <f t="shared" ca="1" si="536"/>
        <v>2.9966302485752214</v>
      </c>
      <c r="AG887" s="382">
        <f t="shared" ca="1" si="536"/>
        <v>2.9966302485752214</v>
      </c>
      <c r="AH887" s="382">
        <f t="shared" ca="1" si="536"/>
        <v>2.9966302485752214</v>
      </c>
      <c r="AI887" s="382">
        <f t="shared" ca="1" si="536"/>
        <v>2.9966302485752214</v>
      </c>
      <c r="AJ887" s="382">
        <f t="shared" ca="1" si="536"/>
        <v>2.9966302485752214</v>
      </c>
      <c r="AK887" s="382">
        <f t="shared" ca="1" si="536"/>
        <v>2.9966302485752214</v>
      </c>
      <c r="AL887" s="382">
        <f t="shared" ca="1" si="536"/>
        <v>2.9966302485752214</v>
      </c>
      <c r="AM887" s="382">
        <f t="shared" ca="1" si="536"/>
        <v>2.9966302485752214</v>
      </c>
      <c r="AN887" s="382">
        <f t="shared" ca="1" si="536"/>
        <v>0</v>
      </c>
      <c r="AO887" s="382">
        <f t="shared" ca="1" si="536"/>
        <v>0</v>
      </c>
      <c r="AP887" s="382">
        <f t="shared" ca="1" si="536"/>
        <v>0</v>
      </c>
      <c r="AQ887" s="382">
        <f t="shared" ca="1" si="536"/>
        <v>0</v>
      </c>
      <c r="AR887" s="382">
        <f t="shared" ca="1" si="536"/>
        <v>0</v>
      </c>
      <c r="AS887" s="652">
        <f t="shared" ca="1" si="534"/>
        <v>1068.0056385074247</v>
      </c>
    </row>
    <row r="888" spans="1:47" hidden="1" outlineLevel="1">
      <c r="B888" s="123"/>
      <c r="C888" s="81">
        <f t="shared" si="535"/>
        <v>4</v>
      </c>
      <c r="D888" s="191">
        <f ca="1"/>
        <v>33.411328118466301</v>
      </c>
      <c r="E888" s="382">
        <f t="shared" ref="E888:AR888" ca="1" si="537">$D888*E138/1000*E$5</f>
        <v>0</v>
      </c>
      <c r="F888" s="382">
        <f t="shared" ca="1" si="537"/>
        <v>0</v>
      </c>
      <c r="G888" s="382">
        <f t="shared" ca="1" si="537"/>
        <v>0</v>
      </c>
      <c r="H888" s="382">
        <f t="shared" ca="1" si="537"/>
        <v>0</v>
      </c>
      <c r="I888" s="382">
        <f t="shared" ca="1" si="537"/>
        <v>659.38236275086649</v>
      </c>
      <c r="J888" s="382">
        <f t="shared" ca="1" si="537"/>
        <v>214.44268664687425</v>
      </c>
      <c r="K888" s="382">
        <f t="shared" ca="1" si="537"/>
        <v>49.287934947701416</v>
      </c>
      <c r="L888" s="382">
        <f t="shared" ca="1" si="537"/>
        <v>18.311157310203768</v>
      </c>
      <c r="M888" s="382">
        <f t="shared" ca="1" si="537"/>
        <v>18.311157310203768</v>
      </c>
      <c r="N888" s="382">
        <f t="shared" ca="1" si="537"/>
        <v>8.4688948145840115</v>
      </c>
      <c r="O888" s="382">
        <f t="shared" ca="1" si="537"/>
        <v>8.4688948145840115</v>
      </c>
      <c r="P888" s="382">
        <f t="shared" ca="1" si="537"/>
        <v>8.4688948145840115</v>
      </c>
      <c r="Q888" s="382">
        <f t="shared" ca="1" si="537"/>
        <v>8.4688948145840115</v>
      </c>
      <c r="R888" s="382">
        <f t="shared" ca="1" si="537"/>
        <v>8.4688948145840115</v>
      </c>
      <c r="S888" s="382">
        <f t="shared" ca="1" si="537"/>
        <v>2.9966302485752214</v>
      </c>
      <c r="T888" s="382">
        <f t="shared" ca="1" si="537"/>
        <v>2.9966302485752214</v>
      </c>
      <c r="U888" s="382">
        <f t="shared" ca="1" si="537"/>
        <v>2.9966302485752214</v>
      </c>
      <c r="V888" s="382">
        <f t="shared" ca="1" si="537"/>
        <v>2.9966302485752214</v>
      </c>
      <c r="W888" s="382">
        <f t="shared" ca="1" si="537"/>
        <v>2.9966302485752214</v>
      </c>
      <c r="X888" s="382">
        <f t="shared" ca="1" si="537"/>
        <v>2.9966302485752214</v>
      </c>
      <c r="Y888" s="382">
        <f t="shared" ca="1" si="537"/>
        <v>2.9966302485752214</v>
      </c>
      <c r="Z888" s="382">
        <f t="shared" ca="1" si="537"/>
        <v>2.9966302485752214</v>
      </c>
      <c r="AA888" s="382">
        <f t="shared" ca="1" si="537"/>
        <v>2.9966302485752214</v>
      </c>
      <c r="AB888" s="382">
        <f t="shared" ca="1" si="537"/>
        <v>2.9966302485752214</v>
      </c>
      <c r="AC888" s="382">
        <f t="shared" ca="1" si="537"/>
        <v>2.9966302485752214</v>
      </c>
      <c r="AD888" s="382">
        <f t="shared" ca="1" si="537"/>
        <v>2.9966302485752214</v>
      </c>
      <c r="AE888" s="382">
        <f t="shared" ca="1" si="537"/>
        <v>2.9966302485752214</v>
      </c>
      <c r="AF888" s="382">
        <f t="shared" ca="1" si="537"/>
        <v>2.9966302485752214</v>
      </c>
      <c r="AG888" s="382">
        <f t="shared" ca="1" si="537"/>
        <v>2.9966302485752214</v>
      </c>
      <c r="AH888" s="382">
        <f t="shared" ca="1" si="537"/>
        <v>2.9966302485752214</v>
      </c>
      <c r="AI888" s="382">
        <f t="shared" ca="1" si="537"/>
        <v>2.9966302485752214</v>
      </c>
      <c r="AJ888" s="382">
        <f t="shared" ca="1" si="537"/>
        <v>2.9966302485752214</v>
      </c>
      <c r="AK888" s="382">
        <f t="shared" ca="1" si="537"/>
        <v>2.9966302485752214</v>
      </c>
      <c r="AL888" s="382">
        <f t="shared" ca="1" si="537"/>
        <v>2.9966302485752214</v>
      </c>
      <c r="AM888" s="382">
        <f t="shared" ca="1" si="537"/>
        <v>2.9966302485752214</v>
      </c>
      <c r="AN888" s="382">
        <f t="shared" ca="1" si="537"/>
        <v>0</v>
      </c>
      <c r="AO888" s="382">
        <f t="shared" ca="1" si="537"/>
        <v>0</v>
      </c>
      <c r="AP888" s="382">
        <f t="shared" ca="1" si="537"/>
        <v>0</v>
      </c>
      <c r="AQ888" s="382">
        <f t="shared" ca="1" si="537"/>
        <v>0</v>
      </c>
      <c r="AR888" s="382">
        <f t="shared" ca="1" si="537"/>
        <v>0</v>
      </c>
      <c r="AS888" s="652">
        <f t="shared" ca="1" si="534"/>
        <v>1065.0090082588495</v>
      </c>
    </row>
    <row r="889" spans="1:47" hidden="1" outlineLevel="1">
      <c r="B889" s="123"/>
      <c r="C889" s="81">
        <f t="shared" si="535"/>
        <v>5</v>
      </c>
      <c r="D889" s="191">
        <f ca="1"/>
        <v>33.411325423551894</v>
      </c>
      <c r="E889" s="382">
        <f t="shared" ref="E889:AR889" ca="1" si="538">$D889*E139/1000*E$5</f>
        <v>0</v>
      </c>
      <c r="F889" s="382">
        <f t="shared" ca="1" si="538"/>
        <v>0</v>
      </c>
      <c r="G889" s="382">
        <f t="shared" ca="1" si="538"/>
        <v>0</v>
      </c>
      <c r="H889" s="382">
        <f t="shared" ca="1" si="538"/>
        <v>0</v>
      </c>
      <c r="I889" s="382">
        <f t="shared" ca="1" si="538"/>
        <v>0</v>
      </c>
      <c r="J889" s="382">
        <f t="shared" ca="1" si="538"/>
        <v>659.38230956594009</v>
      </c>
      <c r="K889" s="382">
        <f t="shared" ca="1" si="538"/>
        <v>214.44266935020516</v>
      </c>
      <c r="L889" s="382">
        <f t="shared" ca="1" si="538"/>
        <v>49.287930972200492</v>
      </c>
      <c r="M889" s="382">
        <f t="shared" ca="1" si="538"/>
        <v>18.311155833249561</v>
      </c>
      <c r="N889" s="382">
        <f t="shared" ca="1" si="538"/>
        <v>18.311155833249561</v>
      </c>
      <c r="O889" s="382">
        <f t="shared" ca="1" si="538"/>
        <v>8.4688941314939346</v>
      </c>
      <c r="P889" s="382">
        <f t="shared" ca="1" si="538"/>
        <v>8.4688941314939346</v>
      </c>
      <c r="Q889" s="382">
        <f t="shared" ca="1" si="538"/>
        <v>8.4688941314939346</v>
      </c>
      <c r="R889" s="382">
        <f t="shared" ca="1" si="538"/>
        <v>8.4688941314939346</v>
      </c>
      <c r="S889" s="382">
        <f t="shared" ca="1" si="538"/>
        <v>8.4688941314939346</v>
      </c>
      <c r="T889" s="382">
        <f t="shared" ca="1" si="538"/>
        <v>2.9966300068709106</v>
      </c>
      <c r="U889" s="382">
        <f t="shared" ca="1" si="538"/>
        <v>2.9966300068709106</v>
      </c>
      <c r="V889" s="382">
        <f t="shared" ca="1" si="538"/>
        <v>2.9966300068709106</v>
      </c>
      <c r="W889" s="382">
        <f t="shared" ca="1" si="538"/>
        <v>2.9966300068709106</v>
      </c>
      <c r="X889" s="382">
        <f t="shared" ca="1" si="538"/>
        <v>2.9966300068709106</v>
      </c>
      <c r="Y889" s="382">
        <f t="shared" ca="1" si="538"/>
        <v>2.9966300068709106</v>
      </c>
      <c r="Z889" s="382">
        <f t="shared" ca="1" si="538"/>
        <v>2.9966300068709106</v>
      </c>
      <c r="AA889" s="382">
        <f t="shared" ca="1" si="538"/>
        <v>2.9966300068709106</v>
      </c>
      <c r="AB889" s="382">
        <f t="shared" ca="1" si="538"/>
        <v>2.9966300068709106</v>
      </c>
      <c r="AC889" s="382">
        <f t="shared" ca="1" si="538"/>
        <v>2.9966300068709106</v>
      </c>
      <c r="AD889" s="382">
        <f t="shared" ca="1" si="538"/>
        <v>2.9966300068709106</v>
      </c>
      <c r="AE889" s="382">
        <f t="shared" ca="1" si="538"/>
        <v>2.9966300068709106</v>
      </c>
      <c r="AF889" s="382">
        <f t="shared" ca="1" si="538"/>
        <v>2.9966300068709106</v>
      </c>
      <c r="AG889" s="382">
        <f t="shared" ca="1" si="538"/>
        <v>2.9966300068709106</v>
      </c>
      <c r="AH889" s="382">
        <f t="shared" ca="1" si="538"/>
        <v>2.9966300068709106</v>
      </c>
      <c r="AI889" s="382">
        <f t="shared" ca="1" si="538"/>
        <v>2.9966300068709106</v>
      </c>
      <c r="AJ889" s="382">
        <f t="shared" ca="1" si="538"/>
        <v>2.9966300068709106</v>
      </c>
      <c r="AK889" s="382">
        <f t="shared" ca="1" si="538"/>
        <v>2.9966300068709106</v>
      </c>
      <c r="AL889" s="382">
        <f t="shared" ca="1" si="538"/>
        <v>2.9966300068709106</v>
      </c>
      <c r="AM889" s="382">
        <f t="shared" ca="1" si="538"/>
        <v>2.9966300068709106</v>
      </c>
      <c r="AN889" s="382">
        <f t="shared" ca="1" si="538"/>
        <v>0</v>
      </c>
      <c r="AO889" s="382">
        <f t="shared" ca="1" si="538"/>
        <v>0</v>
      </c>
      <c r="AP889" s="382">
        <f t="shared" ca="1" si="538"/>
        <v>0</v>
      </c>
      <c r="AQ889" s="382">
        <f t="shared" ca="1" si="538"/>
        <v>0</v>
      </c>
      <c r="AR889" s="382">
        <f t="shared" ca="1" si="538"/>
        <v>0</v>
      </c>
      <c r="AS889" s="652">
        <f t="shared" ca="1" si="534"/>
        <v>1062.012292349732</v>
      </c>
    </row>
    <row r="890" spans="1:47" hidden="1" outlineLevel="1">
      <c r="B890" s="123"/>
      <c r="C890" s="81">
        <f t="shared" si="535"/>
        <v>6</v>
      </c>
      <c r="D890" s="191">
        <f ca="1"/>
        <v>33.411325423551887</v>
      </c>
      <c r="E890" s="382">
        <f t="shared" ref="E890:AR890" ca="1" si="539">$D890*E140/1000*E$5</f>
        <v>0</v>
      </c>
      <c r="F890" s="382">
        <f t="shared" ca="1" si="539"/>
        <v>0</v>
      </c>
      <c r="G890" s="382">
        <f t="shared" ca="1" si="539"/>
        <v>0</v>
      </c>
      <c r="H890" s="382">
        <f t="shared" ca="1" si="539"/>
        <v>0</v>
      </c>
      <c r="I890" s="382">
        <f t="shared" ca="1" si="539"/>
        <v>0</v>
      </c>
      <c r="J890" s="382">
        <f t="shared" ca="1" si="539"/>
        <v>0</v>
      </c>
      <c r="K890" s="382">
        <f t="shared" ca="1" si="539"/>
        <v>659.38230956593986</v>
      </c>
      <c r="L890" s="382">
        <f t="shared" ca="1" si="539"/>
        <v>214.44266935020514</v>
      </c>
      <c r="M890" s="382">
        <f t="shared" ca="1" si="539"/>
        <v>49.287930972200485</v>
      </c>
      <c r="N890" s="382">
        <f t="shared" ca="1" si="539"/>
        <v>18.311155833249558</v>
      </c>
      <c r="O890" s="382">
        <f t="shared" ca="1" si="539"/>
        <v>18.311155833249558</v>
      </c>
      <c r="P890" s="382">
        <f t="shared" ca="1" si="539"/>
        <v>8.4688941314939328</v>
      </c>
      <c r="Q890" s="382">
        <f t="shared" ca="1" si="539"/>
        <v>8.4688941314939328</v>
      </c>
      <c r="R890" s="382">
        <f t="shared" ca="1" si="539"/>
        <v>8.4688941314939328</v>
      </c>
      <c r="S890" s="382">
        <f t="shared" ca="1" si="539"/>
        <v>8.4688941314939328</v>
      </c>
      <c r="T890" s="382">
        <f t="shared" ca="1" si="539"/>
        <v>8.4688941314939328</v>
      </c>
      <c r="U890" s="382">
        <f t="shared" ca="1" si="539"/>
        <v>2.9966300068709102</v>
      </c>
      <c r="V890" s="382">
        <f t="shared" ca="1" si="539"/>
        <v>2.9966300068709102</v>
      </c>
      <c r="W890" s="382">
        <f t="shared" ca="1" si="539"/>
        <v>2.9966300068709102</v>
      </c>
      <c r="X890" s="382">
        <f t="shared" ca="1" si="539"/>
        <v>2.9966300068709102</v>
      </c>
      <c r="Y890" s="382">
        <f t="shared" ca="1" si="539"/>
        <v>2.9966300068709102</v>
      </c>
      <c r="Z890" s="382">
        <f t="shared" ca="1" si="539"/>
        <v>2.9966300068709102</v>
      </c>
      <c r="AA890" s="382">
        <f t="shared" ca="1" si="539"/>
        <v>2.9966300068709102</v>
      </c>
      <c r="AB890" s="382">
        <f t="shared" ca="1" si="539"/>
        <v>2.9966300068709102</v>
      </c>
      <c r="AC890" s="382">
        <f t="shared" ca="1" si="539"/>
        <v>2.9966300068709102</v>
      </c>
      <c r="AD890" s="382">
        <f t="shared" ca="1" si="539"/>
        <v>2.9966300068709102</v>
      </c>
      <c r="AE890" s="382">
        <f t="shared" ca="1" si="539"/>
        <v>2.9966300068709102</v>
      </c>
      <c r="AF890" s="382">
        <f t="shared" ca="1" si="539"/>
        <v>2.9966300068709102</v>
      </c>
      <c r="AG890" s="382">
        <f t="shared" ca="1" si="539"/>
        <v>2.9966300068709102</v>
      </c>
      <c r="AH890" s="382">
        <f t="shared" ca="1" si="539"/>
        <v>2.9966300068709102</v>
      </c>
      <c r="AI890" s="382">
        <f t="shared" ca="1" si="539"/>
        <v>2.9966300068709102</v>
      </c>
      <c r="AJ890" s="382">
        <f t="shared" ca="1" si="539"/>
        <v>2.9966300068709102</v>
      </c>
      <c r="AK890" s="382">
        <f t="shared" ca="1" si="539"/>
        <v>2.9966300068709102</v>
      </c>
      <c r="AL890" s="382">
        <f t="shared" ca="1" si="539"/>
        <v>2.9966300068709102</v>
      </c>
      <c r="AM890" s="382">
        <f t="shared" ca="1" si="539"/>
        <v>2.9966300068709102</v>
      </c>
      <c r="AN890" s="382">
        <f t="shared" ca="1" si="539"/>
        <v>0</v>
      </c>
      <c r="AO890" s="382">
        <f t="shared" ca="1" si="539"/>
        <v>0</v>
      </c>
      <c r="AP890" s="382">
        <f t="shared" ca="1" si="539"/>
        <v>0</v>
      </c>
      <c r="AQ890" s="382">
        <f t="shared" ca="1" si="539"/>
        <v>0</v>
      </c>
      <c r="AR890" s="382">
        <f t="shared" ca="1" si="539"/>
        <v>0</v>
      </c>
      <c r="AS890" s="652">
        <f t="shared" ca="1" si="534"/>
        <v>1059.0156623428609</v>
      </c>
    </row>
    <row r="891" spans="1:47" hidden="1" outlineLevel="1">
      <c r="B891" s="123"/>
      <c r="C891" s="81">
        <f t="shared" si="535"/>
        <v>7</v>
      </c>
      <c r="D891" s="191">
        <f ca="1"/>
        <v>33.411325423551887</v>
      </c>
      <c r="E891" s="382">
        <f t="shared" ref="E891:AR891" ca="1" si="540">$D891*E141/1000*E$5</f>
        <v>0</v>
      </c>
      <c r="F891" s="382">
        <f t="shared" ca="1" si="540"/>
        <v>0</v>
      </c>
      <c r="G891" s="382">
        <f t="shared" ca="1" si="540"/>
        <v>0</v>
      </c>
      <c r="H891" s="382">
        <f t="shared" ca="1" si="540"/>
        <v>0</v>
      </c>
      <c r="I891" s="382">
        <f t="shared" ca="1" si="540"/>
        <v>0</v>
      </c>
      <c r="J891" s="382">
        <f t="shared" ca="1" si="540"/>
        <v>0</v>
      </c>
      <c r="K891" s="382">
        <f t="shared" ca="1" si="540"/>
        <v>0</v>
      </c>
      <c r="L891" s="382">
        <f t="shared" ca="1" si="540"/>
        <v>659.38230956593986</v>
      </c>
      <c r="M891" s="382">
        <f t="shared" ca="1" si="540"/>
        <v>214.44266935020514</v>
      </c>
      <c r="N891" s="382">
        <f t="shared" ca="1" si="540"/>
        <v>49.287930972200485</v>
      </c>
      <c r="O891" s="382">
        <f t="shared" ca="1" si="540"/>
        <v>18.311155833249558</v>
      </c>
      <c r="P891" s="382">
        <f t="shared" ca="1" si="540"/>
        <v>18.311155833249558</v>
      </c>
      <c r="Q891" s="382">
        <f t="shared" ca="1" si="540"/>
        <v>8.4688941314939328</v>
      </c>
      <c r="R891" s="382">
        <f t="shared" ca="1" si="540"/>
        <v>8.4688941314939328</v>
      </c>
      <c r="S891" s="382">
        <f t="shared" ca="1" si="540"/>
        <v>8.4688941314939328</v>
      </c>
      <c r="T891" s="382">
        <f t="shared" ca="1" si="540"/>
        <v>8.4688941314939328</v>
      </c>
      <c r="U891" s="382">
        <f t="shared" ca="1" si="540"/>
        <v>8.4688941314939328</v>
      </c>
      <c r="V891" s="382">
        <f t="shared" ca="1" si="540"/>
        <v>2.9966300068709102</v>
      </c>
      <c r="W891" s="382">
        <f t="shared" ca="1" si="540"/>
        <v>2.9966300068709102</v>
      </c>
      <c r="X891" s="382">
        <f t="shared" ca="1" si="540"/>
        <v>2.9966300068709102</v>
      </c>
      <c r="Y891" s="382">
        <f t="shared" ca="1" si="540"/>
        <v>2.9966300068709102</v>
      </c>
      <c r="Z891" s="382">
        <f t="shared" ca="1" si="540"/>
        <v>2.9966300068709102</v>
      </c>
      <c r="AA891" s="382">
        <f t="shared" ca="1" si="540"/>
        <v>2.9966300068709102</v>
      </c>
      <c r="AB891" s="382">
        <f t="shared" ca="1" si="540"/>
        <v>2.9966300068709102</v>
      </c>
      <c r="AC891" s="382">
        <f t="shared" ca="1" si="540"/>
        <v>2.9966300068709102</v>
      </c>
      <c r="AD891" s="382">
        <f t="shared" ca="1" si="540"/>
        <v>2.9966300068709102</v>
      </c>
      <c r="AE891" s="382">
        <f t="shared" ca="1" si="540"/>
        <v>2.9966300068709102</v>
      </c>
      <c r="AF891" s="382">
        <f t="shared" ca="1" si="540"/>
        <v>2.9966300068709102</v>
      </c>
      <c r="AG891" s="382">
        <f t="shared" ca="1" si="540"/>
        <v>2.9966300068709102</v>
      </c>
      <c r="AH891" s="382">
        <f t="shared" ca="1" si="540"/>
        <v>2.9966300068709102</v>
      </c>
      <c r="AI891" s="382">
        <f t="shared" ca="1" si="540"/>
        <v>2.9966300068709102</v>
      </c>
      <c r="AJ891" s="382">
        <f t="shared" ca="1" si="540"/>
        <v>2.9966300068709102</v>
      </c>
      <c r="AK891" s="382">
        <f t="shared" ca="1" si="540"/>
        <v>2.9966300068709102</v>
      </c>
      <c r="AL891" s="382">
        <f t="shared" ca="1" si="540"/>
        <v>2.9966300068709102</v>
      </c>
      <c r="AM891" s="382">
        <f t="shared" ca="1" si="540"/>
        <v>2.9966300068709102</v>
      </c>
      <c r="AN891" s="382">
        <f t="shared" ca="1" si="540"/>
        <v>0</v>
      </c>
      <c r="AO891" s="382">
        <f t="shared" ca="1" si="540"/>
        <v>0</v>
      </c>
      <c r="AP891" s="382">
        <f t="shared" ca="1" si="540"/>
        <v>0</v>
      </c>
      <c r="AQ891" s="382">
        <f t="shared" ca="1" si="540"/>
        <v>0</v>
      </c>
      <c r="AR891" s="382">
        <f t="shared" ca="1" si="540"/>
        <v>0</v>
      </c>
      <c r="AS891" s="652">
        <f t="shared" ca="1" si="534"/>
        <v>1056.01903233599</v>
      </c>
    </row>
    <row r="892" spans="1:47" hidden="1" outlineLevel="1">
      <c r="B892" s="123"/>
      <c r="C892" s="81">
        <f t="shared" si="535"/>
        <v>8</v>
      </c>
      <c r="D892" s="191">
        <f ca="1"/>
        <v>0</v>
      </c>
      <c r="E892" s="382">
        <f t="shared" ref="E892:AR892" ca="1" si="541">$D892*E142/1000*E$5</f>
        <v>0</v>
      </c>
      <c r="F892" s="382">
        <f t="shared" ca="1" si="541"/>
        <v>0</v>
      </c>
      <c r="G892" s="382">
        <f t="shared" ca="1" si="541"/>
        <v>0</v>
      </c>
      <c r="H892" s="382">
        <f t="shared" ca="1" si="541"/>
        <v>0</v>
      </c>
      <c r="I892" s="382">
        <f t="shared" ca="1" si="541"/>
        <v>0</v>
      </c>
      <c r="J892" s="382">
        <f t="shared" ca="1" si="541"/>
        <v>0</v>
      </c>
      <c r="K892" s="382">
        <f t="shared" ca="1" si="541"/>
        <v>0</v>
      </c>
      <c r="L892" s="382">
        <f t="shared" ca="1" si="541"/>
        <v>0</v>
      </c>
      <c r="M892" s="382">
        <f t="shared" ca="1" si="541"/>
        <v>0</v>
      </c>
      <c r="N892" s="382">
        <f t="shared" ca="1" si="541"/>
        <v>0</v>
      </c>
      <c r="O892" s="382">
        <f t="shared" ca="1" si="541"/>
        <v>0</v>
      </c>
      <c r="P892" s="382">
        <f t="shared" ca="1" si="541"/>
        <v>0</v>
      </c>
      <c r="Q892" s="382">
        <f t="shared" ca="1" si="541"/>
        <v>0</v>
      </c>
      <c r="R892" s="382">
        <f t="shared" ca="1" si="541"/>
        <v>0</v>
      </c>
      <c r="S892" s="382">
        <f t="shared" ca="1" si="541"/>
        <v>0</v>
      </c>
      <c r="T892" s="382">
        <f t="shared" ca="1" si="541"/>
        <v>0</v>
      </c>
      <c r="U892" s="382">
        <f t="shared" ca="1" si="541"/>
        <v>0</v>
      </c>
      <c r="V892" s="382">
        <f t="shared" ca="1" si="541"/>
        <v>0</v>
      </c>
      <c r="W892" s="382">
        <f t="shared" ca="1" si="541"/>
        <v>0</v>
      </c>
      <c r="X892" s="382">
        <f t="shared" ca="1" si="541"/>
        <v>0</v>
      </c>
      <c r="Y892" s="382">
        <f t="shared" ca="1" si="541"/>
        <v>0</v>
      </c>
      <c r="Z892" s="382">
        <f t="shared" ca="1" si="541"/>
        <v>0</v>
      </c>
      <c r="AA892" s="382">
        <f t="shared" ca="1" si="541"/>
        <v>0</v>
      </c>
      <c r="AB892" s="382">
        <f t="shared" ca="1" si="541"/>
        <v>0</v>
      </c>
      <c r="AC892" s="382">
        <f t="shared" ca="1" si="541"/>
        <v>0</v>
      </c>
      <c r="AD892" s="382">
        <f t="shared" ca="1" si="541"/>
        <v>0</v>
      </c>
      <c r="AE892" s="382">
        <f t="shared" ca="1" si="541"/>
        <v>0</v>
      </c>
      <c r="AF892" s="382">
        <f t="shared" ca="1" si="541"/>
        <v>0</v>
      </c>
      <c r="AG892" s="382">
        <f t="shared" ca="1" si="541"/>
        <v>0</v>
      </c>
      <c r="AH892" s="382">
        <f t="shared" ca="1" si="541"/>
        <v>0</v>
      </c>
      <c r="AI892" s="382">
        <f t="shared" ca="1" si="541"/>
        <v>0</v>
      </c>
      <c r="AJ892" s="382">
        <f t="shared" ca="1" si="541"/>
        <v>0</v>
      </c>
      <c r="AK892" s="382">
        <f t="shared" ca="1" si="541"/>
        <v>0</v>
      </c>
      <c r="AL892" s="382">
        <f t="shared" ca="1" si="541"/>
        <v>0</v>
      </c>
      <c r="AM892" s="382">
        <f t="shared" ca="1" si="541"/>
        <v>0</v>
      </c>
      <c r="AN892" s="382">
        <f t="shared" ca="1" si="541"/>
        <v>0</v>
      </c>
      <c r="AO892" s="382">
        <f t="shared" ca="1" si="541"/>
        <v>0</v>
      </c>
      <c r="AP892" s="382">
        <f t="shared" ca="1" si="541"/>
        <v>0</v>
      </c>
      <c r="AQ892" s="382">
        <f t="shared" ca="1" si="541"/>
        <v>0</v>
      </c>
      <c r="AR892" s="382">
        <f t="shared" ca="1" si="541"/>
        <v>0</v>
      </c>
      <c r="AS892" s="652">
        <f t="shared" ca="1" si="534"/>
        <v>0</v>
      </c>
    </row>
    <row r="893" spans="1:47" hidden="1" outlineLevel="1">
      <c r="B893" s="123"/>
      <c r="C893" s="81">
        <f t="shared" si="535"/>
        <v>9</v>
      </c>
      <c r="D893" s="191">
        <f ca="1"/>
        <v>0</v>
      </c>
      <c r="E893" s="382">
        <f t="shared" ref="E893:AR893" ca="1" si="542">$D893*E143/1000*E$5</f>
        <v>0</v>
      </c>
      <c r="F893" s="382">
        <f t="shared" ca="1" si="542"/>
        <v>0</v>
      </c>
      <c r="G893" s="382">
        <f t="shared" ca="1" si="542"/>
        <v>0</v>
      </c>
      <c r="H893" s="382">
        <f t="shared" ca="1" si="542"/>
        <v>0</v>
      </c>
      <c r="I893" s="382">
        <f t="shared" ca="1" si="542"/>
        <v>0</v>
      </c>
      <c r="J893" s="382">
        <f t="shared" ca="1" si="542"/>
        <v>0</v>
      </c>
      <c r="K893" s="382">
        <f t="shared" ca="1" si="542"/>
        <v>0</v>
      </c>
      <c r="L893" s="382">
        <f t="shared" ca="1" si="542"/>
        <v>0</v>
      </c>
      <c r="M893" s="382">
        <f t="shared" ca="1" si="542"/>
        <v>0</v>
      </c>
      <c r="N893" s="382">
        <f t="shared" ca="1" si="542"/>
        <v>0</v>
      </c>
      <c r="O893" s="382">
        <f t="shared" ca="1" si="542"/>
        <v>0</v>
      </c>
      <c r="P893" s="382">
        <f t="shared" ca="1" si="542"/>
        <v>0</v>
      </c>
      <c r="Q893" s="382">
        <f t="shared" ca="1" si="542"/>
        <v>0</v>
      </c>
      <c r="R893" s="382">
        <f t="shared" ca="1" si="542"/>
        <v>0</v>
      </c>
      <c r="S893" s="382">
        <f t="shared" ca="1" si="542"/>
        <v>0</v>
      </c>
      <c r="T893" s="382">
        <f t="shared" ca="1" si="542"/>
        <v>0</v>
      </c>
      <c r="U893" s="382">
        <f t="shared" ca="1" si="542"/>
        <v>0</v>
      </c>
      <c r="V893" s="382">
        <f t="shared" ca="1" si="542"/>
        <v>0</v>
      </c>
      <c r="W893" s="382">
        <f t="shared" ca="1" si="542"/>
        <v>0</v>
      </c>
      <c r="X893" s="382">
        <f t="shared" ca="1" si="542"/>
        <v>0</v>
      </c>
      <c r="Y893" s="382">
        <f t="shared" ca="1" si="542"/>
        <v>0</v>
      </c>
      <c r="Z893" s="382">
        <f t="shared" ca="1" si="542"/>
        <v>0</v>
      </c>
      <c r="AA893" s="382">
        <f t="shared" ca="1" si="542"/>
        <v>0</v>
      </c>
      <c r="AB893" s="382">
        <f t="shared" ca="1" si="542"/>
        <v>0</v>
      </c>
      <c r="AC893" s="382">
        <f t="shared" ca="1" si="542"/>
        <v>0</v>
      </c>
      <c r="AD893" s="382">
        <f t="shared" ca="1" si="542"/>
        <v>0</v>
      </c>
      <c r="AE893" s="382">
        <f t="shared" ca="1" si="542"/>
        <v>0</v>
      </c>
      <c r="AF893" s="382">
        <f t="shared" ca="1" si="542"/>
        <v>0</v>
      </c>
      <c r="AG893" s="382">
        <f t="shared" ca="1" si="542"/>
        <v>0</v>
      </c>
      <c r="AH893" s="382">
        <f t="shared" ca="1" si="542"/>
        <v>0</v>
      </c>
      <c r="AI893" s="382">
        <f t="shared" ca="1" si="542"/>
        <v>0</v>
      </c>
      <c r="AJ893" s="382">
        <f t="shared" ca="1" si="542"/>
        <v>0</v>
      </c>
      <c r="AK893" s="382">
        <f t="shared" ca="1" si="542"/>
        <v>0</v>
      </c>
      <c r="AL893" s="382">
        <f t="shared" ca="1" si="542"/>
        <v>0</v>
      </c>
      <c r="AM893" s="382">
        <f t="shared" ca="1" si="542"/>
        <v>0</v>
      </c>
      <c r="AN893" s="382">
        <f t="shared" ca="1" si="542"/>
        <v>0</v>
      </c>
      <c r="AO893" s="382">
        <f t="shared" ca="1" si="542"/>
        <v>0</v>
      </c>
      <c r="AP893" s="382">
        <f t="shared" ca="1" si="542"/>
        <v>0</v>
      </c>
      <c r="AQ893" s="382">
        <f t="shared" ca="1" si="542"/>
        <v>0</v>
      </c>
      <c r="AR893" s="382">
        <f t="shared" ca="1" si="542"/>
        <v>0</v>
      </c>
      <c r="AS893" s="652">
        <f t="shared" ca="1" si="534"/>
        <v>0</v>
      </c>
    </row>
    <row r="894" spans="1:47" hidden="1" outlineLevel="1">
      <c r="B894" s="123"/>
      <c r="C894" s="81">
        <f t="shared" si="535"/>
        <v>10</v>
      </c>
      <c r="D894" s="191">
        <f ca="1"/>
        <v>0</v>
      </c>
      <c r="E894" s="382">
        <f t="shared" ref="E894:AR894" ca="1" si="543">$D894*E144/1000*E$5</f>
        <v>0</v>
      </c>
      <c r="F894" s="382">
        <f t="shared" ca="1" si="543"/>
        <v>0</v>
      </c>
      <c r="G894" s="382">
        <f t="shared" ca="1" si="543"/>
        <v>0</v>
      </c>
      <c r="H894" s="382">
        <f t="shared" ca="1" si="543"/>
        <v>0</v>
      </c>
      <c r="I894" s="382">
        <f t="shared" ca="1" si="543"/>
        <v>0</v>
      </c>
      <c r="J894" s="382">
        <f t="shared" ca="1" si="543"/>
        <v>0</v>
      </c>
      <c r="K894" s="382">
        <f t="shared" ca="1" si="543"/>
        <v>0</v>
      </c>
      <c r="L894" s="382">
        <f t="shared" ca="1" si="543"/>
        <v>0</v>
      </c>
      <c r="M894" s="382">
        <f t="shared" ca="1" si="543"/>
        <v>0</v>
      </c>
      <c r="N894" s="382">
        <f t="shared" ca="1" si="543"/>
        <v>0</v>
      </c>
      <c r="O894" s="382">
        <f t="shared" ca="1" si="543"/>
        <v>0</v>
      </c>
      <c r="P894" s="382">
        <f t="shared" ca="1" si="543"/>
        <v>0</v>
      </c>
      <c r="Q894" s="382">
        <f t="shared" ca="1" si="543"/>
        <v>0</v>
      </c>
      <c r="R894" s="382">
        <f t="shared" ca="1" si="543"/>
        <v>0</v>
      </c>
      <c r="S894" s="382">
        <f t="shared" ca="1" si="543"/>
        <v>0</v>
      </c>
      <c r="T894" s="382">
        <f t="shared" ca="1" si="543"/>
        <v>0</v>
      </c>
      <c r="U894" s="382">
        <f t="shared" ca="1" si="543"/>
        <v>0</v>
      </c>
      <c r="V894" s="382">
        <f t="shared" ca="1" si="543"/>
        <v>0</v>
      </c>
      <c r="W894" s="382">
        <f t="shared" ca="1" si="543"/>
        <v>0</v>
      </c>
      <c r="X894" s="382">
        <f t="shared" ca="1" si="543"/>
        <v>0</v>
      </c>
      <c r="Y894" s="382">
        <f t="shared" ca="1" si="543"/>
        <v>0</v>
      </c>
      <c r="Z894" s="382">
        <f t="shared" ca="1" si="543"/>
        <v>0</v>
      </c>
      <c r="AA894" s="382">
        <f t="shared" ca="1" si="543"/>
        <v>0</v>
      </c>
      <c r="AB894" s="382">
        <f t="shared" ca="1" si="543"/>
        <v>0</v>
      </c>
      <c r="AC894" s="382">
        <f t="shared" ca="1" si="543"/>
        <v>0</v>
      </c>
      <c r="AD894" s="382">
        <f t="shared" ca="1" si="543"/>
        <v>0</v>
      </c>
      <c r="AE894" s="382">
        <f t="shared" ca="1" si="543"/>
        <v>0</v>
      </c>
      <c r="AF894" s="382">
        <f t="shared" ca="1" si="543"/>
        <v>0</v>
      </c>
      <c r="AG894" s="382">
        <f t="shared" ca="1" si="543"/>
        <v>0</v>
      </c>
      <c r="AH894" s="382">
        <f t="shared" ca="1" si="543"/>
        <v>0</v>
      </c>
      <c r="AI894" s="382">
        <f t="shared" ca="1" si="543"/>
        <v>0</v>
      </c>
      <c r="AJ894" s="382">
        <f t="shared" ca="1" si="543"/>
        <v>0</v>
      </c>
      <c r="AK894" s="382">
        <f t="shared" ca="1" si="543"/>
        <v>0</v>
      </c>
      <c r="AL894" s="382">
        <f t="shared" ca="1" si="543"/>
        <v>0</v>
      </c>
      <c r="AM894" s="382">
        <f t="shared" ca="1" si="543"/>
        <v>0</v>
      </c>
      <c r="AN894" s="382">
        <f t="shared" ca="1" si="543"/>
        <v>0</v>
      </c>
      <c r="AO894" s="382">
        <f t="shared" ca="1" si="543"/>
        <v>0</v>
      </c>
      <c r="AP894" s="382">
        <f t="shared" ca="1" si="543"/>
        <v>0</v>
      </c>
      <c r="AQ894" s="382">
        <f t="shared" ca="1" si="543"/>
        <v>0</v>
      </c>
      <c r="AR894" s="382">
        <f t="shared" ca="1" si="543"/>
        <v>0</v>
      </c>
      <c r="AS894" s="652">
        <f t="shared" ca="1" si="534"/>
        <v>0</v>
      </c>
    </row>
    <row r="895" spans="1:47" hidden="1" outlineLevel="1">
      <c r="B895" s="123"/>
      <c r="C895" s="81">
        <f t="shared" si="535"/>
        <v>11</v>
      </c>
      <c r="D895" s="191">
        <f ca="1"/>
        <v>0</v>
      </c>
      <c r="E895" s="382">
        <f t="shared" ref="E895:AR895" ca="1" si="544">$D895*E145/1000*E$5</f>
        <v>0</v>
      </c>
      <c r="F895" s="382">
        <f t="shared" ca="1" si="544"/>
        <v>0</v>
      </c>
      <c r="G895" s="382">
        <f t="shared" ca="1" si="544"/>
        <v>0</v>
      </c>
      <c r="H895" s="382">
        <f t="shared" ca="1" si="544"/>
        <v>0</v>
      </c>
      <c r="I895" s="382">
        <f t="shared" ca="1" si="544"/>
        <v>0</v>
      </c>
      <c r="J895" s="382">
        <f t="shared" ca="1" si="544"/>
        <v>0</v>
      </c>
      <c r="K895" s="382">
        <f t="shared" ca="1" si="544"/>
        <v>0</v>
      </c>
      <c r="L895" s="382">
        <f t="shared" ca="1" si="544"/>
        <v>0</v>
      </c>
      <c r="M895" s="382">
        <f t="shared" ca="1" si="544"/>
        <v>0</v>
      </c>
      <c r="N895" s="382">
        <f t="shared" ca="1" si="544"/>
        <v>0</v>
      </c>
      <c r="O895" s="382">
        <f t="shared" ca="1" si="544"/>
        <v>0</v>
      </c>
      <c r="P895" s="382">
        <f t="shared" ca="1" si="544"/>
        <v>0</v>
      </c>
      <c r="Q895" s="382">
        <f t="shared" ca="1" si="544"/>
        <v>0</v>
      </c>
      <c r="R895" s="382">
        <f t="shared" ca="1" si="544"/>
        <v>0</v>
      </c>
      <c r="S895" s="382">
        <f t="shared" ca="1" si="544"/>
        <v>0</v>
      </c>
      <c r="T895" s="382">
        <f t="shared" ca="1" si="544"/>
        <v>0</v>
      </c>
      <c r="U895" s="382">
        <f t="shared" ca="1" si="544"/>
        <v>0</v>
      </c>
      <c r="V895" s="382">
        <f t="shared" ca="1" si="544"/>
        <v>0</v>
      </c>
      <c r="W895" s="382">
        <f t="shared" ca="1" si="544"/>
        <v>0</v>
      </c>
      <c r="X895" s="382">
        <f t="shared" ca="1" si="544"/>
        <v>0</v>
      </c>
      <c r="Y895" s="382">
        <f t="shared" ca="1" si="544"/>
        <v>0</v>
      </c>
      <c r="Z895" s="382">
        <f t="shared" ca="1" si="544"/>
        <v>0</v>
      </c>
      <c r="AA895" s="382">
        <f t="shared" ca="1" si="544"/>
        <v>0</v>
      </c>
      <c r="AB895" s="382">
        <f t="shared" ca="1" si="544"/>
        <v>0</v>
      </c>
      <c r="AC895" s="382">
        <f t="shared" ca="1" si="544"/>
        <v>0</v>
      </c>
      <c r="AD895" s="382">
        <f t="shared" ca="1" si="544"/>
        <v>0</v>
      </c>
      <c r="AE895" s="382">
        <f t="shared" ca="1" si="544"/>
        <v>0</v>
      </c>
      <c r="AF895" s="382">
        <f t="shared" ca="1" si="544"/>
        <v>0</v>
      </c>
      <c r="AG895" s="382">
        <f t="shared" ca="1" si="544"/>
        <v>0</v>
      </c>
      <c r="AH895" s="382">
        <f t="shared" ca="1" si="544"/>
        <v>0</v>
      </c>
      <c r="AI895" s="382">
        <f t="shared" ca="1" si="544"/>
        <v>0</v>
      </c>
      <c r="AJ895" s="382">
        <f t="shared" ca="1" si="544"/>
        <v>0</v>
      </c>
      <c r="AK895" s="382">
        <f t="shared" ca="1" si="544"/>
        <v>0</v>
      </c>
      <c r="AL895" s="382">
        <f t="shared" ca="1" si="544"/>
        <v>0</v>
      </c>
      <c r="AM895" s="382">
        <f t="shared" ca="1" si="544"/>
        <v>0</v>
      </c>
      <c r="AN895" s="382">
        <f t="shared" ca="1" si="544"/>
        <v>0</v>
      </c>
      <c r="AO895" s="382">
        <f t="shared" ca="1" si="544"/>
        <v>0</v>
      </c>
      <c r="AP895" s="382">
        <f t="shared" ca="1" si="544"/>
        <v>0</v>
      </c>
      <c r="AQ895" s="382">
        <f t="shared" ca="1" si="544"/>
        <v>0</v>
      </c>
      <c r="AR895" s="382">
        <f t="shared" ca="1" si="544"/>
        <v>0</v>
      </c>
      <c r="AS895" s="652">
        <f t="shared" ca="1" si="534"/>
        <v>0</v>
      </c>
    </row>
    <row r="896" spans="1:47" hidden="1" outlineLevel="1">
      <c r="B896" s="123"/>
      <c r="C896" s="81">
        <f t="shared" si="535"/>
        <v>12</v>
      </c>
      <c r="D896" s="191">
        <f ca="1"/>
        <v>0</v>
      </c>
      <c r="E896" s="382">
        <f t="shared" ref="E896:AR896" ca="1" si="545">$D896*E146/1000*E$5</f>
        <v>0</v>
      </c>
      <c r="F896" s="382">
        <f t="shared" ca="1" si="545"/>
        <v>0</v>
      </c>
      <c r="G896" s="382">
        <f t="shared" ca="1" si="545"/>
        <v>0</v>
      </c>
      <c r="H896" s="382">
        <f t="shared" ca="1" si="545"/>
        <v>0</v>
      </c>
      <c r="I896" s="382">
        <f t="shared" ca="1" si="545"/>
        <v>0</v>
      </c>
      <c r="J896" s="382">
        <f t="shared" ca="1" si="545"/>
        <v>0</v>
      </c>
      <c r="K896" s="382">
        <f t="shared" ca="1" si="545"/>
        <v>0</v>
      </c>
      <c r="L896" s="382">
        <f t="shared" ca="1" si="545"/>
        <v>0</v>
      </c>
      <c r="M896" s="382">
        <f t="shared" ca="1" si="545"/>
        <v>0</v>
      </c>
      <c r="N896" s="382">
        <f t="shared" ca="1" si="545"/>
        <v>0</v>
      </c>
      <c r="O896" s="382">
        <f t="shared" ca="1" si="545"/>
        <v>0</v>
      </c>
      <c r="P896" s="382">
        <f t="shared" ca="1" si="545"/>
        <v>0</v>
      </c>
      <c r="Q896" s="382">
        <f t="shared" ca="1" si="545"/>
        <v>0</v>
      </c>
      <c r="R896" s="382">
        <f t="shared" ca="1" si="545"/>
        <v>0</v>
      </c>
      <c r="S896" s="382">
        <f t="shared" ca="1" si="545"/>
        <v>0</v>
      </c>
      <c r="T896" s="382">
        <f t="shared" ca="1" si="545"/>
        <v>0</v>
      </c>
      <c r="U896" s="382">
        <f t="shared" ca="1" si="545"/>
        <v>0</v>
      </c>
      <c r="V896" s="382">
        <f t="shared" ca="1" si="545"/>
        <v>0</v>
      </c>
      <c r="W896" s="382">
        <f t="shared" ca="1" si="545"/>
        <v>0</v>
      </c>
      <c r="X896" s="382">
        <f t="shared" ca="1" si="545"/>
        <v>0</v>
      </c>
      <c r="Y896" s="382">
        <f t="shared" ca="1" si="545"/>
        <v>0</v>
      </c>
      <c r="Z896" s="382">
        <f t="shared" ca="1" si="545"/>
        <v>0</v>
      </c>
      <c r="AA896" s="382">
        <f t="shared" ca="1" si="545"/>
        <v>0</v>
      </c>
      <c r="AB896" s="382">
        <f t="shared" ca="1" si="545"/>
        <v>0</v>
      </c>
      <c r="AC896" s="382">
        <f t="shared" ca="1" si="545"/>
        <v>0</v>
      </c>
      <c r="AD896" s="382">
        <f t="shared" ca="1" si="545"/>
        <v>0</v>
      </c>
      <c r="AE896" s="382">
        <f t="shared" ca="1" si="545"/>
        <v>0</v>
      </c>
      <c r="AF896" s="382">
        <f t="shared" ca="1" si="545"/>
        <v>0</v>
      </c>
      <c r="AG896" s="382">
        <f t="shared" ca="1" si="545"/>
        <v>0</v>
      </c>
      <c r="AH896" s="382">
        <f t="shared" ca="1" si="545"/>
        <v>0</v>
      </c>
      <c r="AI896" s="382">
        <f t="shared" ca="1" si="545"/>
        <v>0</v>
      </c>
      <c r="AJ896" s="382">
        <f t="shared" ca="1" si="545"/>
        <v>0</v>
      </c>
      <c r="AK896" s="382">
        <f t="shared" ca="1" si="545"/>
        <v>0</v>
      </c>
      <c r="AL896" s="382">
        <f t="shared" ca="1" si="545"/>
        <v>0</v>
      </c>
      <c r="AM896" s="382">
        <f t="shared" ca="1" si="545"/>
        <v>0</v>
      </c>
      <c r="AN896" s="382">
        <f t="shared" ca="1" si="545"/>
        <v>0</v>
      </c>
      <c r="AO896" s="382">
        <f t="shared" ca="1" si="545"/>
        <v>0</v>
      </c>
      <c r="AP896" s="382">
        <f t="shared" ca="1" si="545"/>
        <v>0</v>
      </c>
      <c r="AQ896" s="382">
        <f t="shared" ca="1" si="545"/>
        <v>0</v>
      </c>
      <c r="AR896" s="382">
        <f t="shared" ca="1" si="545"/>
        <v>0</v>
      </c>
      <c r="AS896" s="652">
        <f t="shared" ca="1" si="534"/>
        <v>0</v>
      </c>
    </row>
    <row r="897" spans="2:45" hidden="1" outlineLevel="1">
      <c r="B897" s="123"/>
      <c r="C897" s="81">
        <f t="shared" si="535"/>
        <v>13</v>
      </c>
      <c r="D897" s="191">
        <f ca="1"/>
        <v>0</v>
      </c>
      <c r="E897" s="382">
        <f t="shared" ref="E897:AR897" ca="1" si="546">$D897*E147/1000*E$5</f>
        <v>0</v>
      </c>
      <c r="F897" s="382">
        <f t="shared" ca="1" si="546"/>
        <v>0</v>
      </c>
      <c r="G897" s="382">
        <f t="shared" ca="1" si="546"/>
        <v>0</v>
      </c>
      <c r="H897" s="382">
        <f t="shared" ca="1" si="546"/>
        <v>0</v>
      </c>
      <c r="I897" s="382">
        <f t="shared" ca="1" si="546"/>
        <v>0</v>
      </c>
      <c r="J897" s="382">
        <f t="shared" ca="1" si="546"/>
        <v>0</v>
      </c>
      <c r="K897" s="382">
        <f t="shared" ca="1" si="546"/>
        <v>0</v>
      </c>
      <c r="L897" s="382">
        <f t="shared" ca="1" si="546"/>
        <v>0</v>
      </c>
      <c r="M897" s="382">
        <f t="shared" ca="1" si="546"/>
        <v>0</v>
      </c>
      <c r="N897" s="382">
        <f t="shared" ca="1" si="546"/>
        <v>0</v>
      </c>
      <c r="O897" s="382">
        <f t="shared" ca="1" si="546"/>
        <v>0</v>
      </c>
      <c r="P897" s="382">
        <f t="shared" ca="1" si="546"/>
        <v>0</v>
      </c>
      <c r="Q897" s="382">
        <f t="shared" ca="1" si="546"/>
        <v>0</v>
      </c>
      <c r="R897" s="382">
        <f t="shared" ca="1" si="546"/>
        <v>0</v>
      </c>
      <c r="S897" s="382">
        <f t="shared" ca="1" si="546"/>
        <v>0</v>
      </c>
      <c r="T897" s="382">
        <f t="shared" ca="1" si="546"/>
        <v>0</v>
      </c>
      <c r="U897" s="382">
        <f t="shared" ca="1" si="546"/>
        <v>0</v>
      </c>
      <c r="V897" s="382">
        <f t="shared" ca="1" si="546"/>
        <v>0</v>
      </c>
      <c r="W897" s="382">
        <f t="shared" ca="1" si="546"/>
        <v>0</v>
      </c>
      <c r="X897" s="382">
        <f t="shared" ca="1" si="546"/>
        <v>0</v>
      </c>
      <c r="Y897" s="382">
        <f t="shared" ca="1" si="546"/>
        <v>0</v>
      </c>
      <c r="Z897" s="382">
        <f t="shared" ca="1" si="546"/>
        <v>0</v>
      </c>
      <c r="AA897" s="382">
        <f t="shared" ca="1" si="546"/>
        <v>0</v>
      </c>
      <c r="AB897" s="382">
        <f t="shared" ca="1" si="546"/>
        <v>0</v>
      </c>
      <c r="AC897" s="382">
        <f t="shared" ca="1" si="546"/>
        <v>0</v>
      </c>
      <c r="AD897" s="382">
        <f t="shared" ca="1" si="546"/>
        <v>0</v>
      </c>
      <c r="AE897" s="382">
        <f t="shared" ca="1" si="546"/>
        <v>0</v>
      </c>
      <c r="AF897" s="382">
        <f t="shared" ca="1" si="546"/>
        <v>0</v>
      </c>
      <c r="AG897" s="382">
        <f t="shared" ca="1" si="546"/>
        <v>0</v>
      </c>
      <c r="AH897" s="382">
        <f t="shared" ca="1" si="546"/>
        <v>0</v>
      </c>
      <c r="AI897" s="382">
        <f t="shared" ca="1" si="546"/>
        <v>0</v>
      </c>
      <c r="AJ897" s="382">
        <f t="shared" ca="1" si="546"/>
        <v>0</v>
      </c>
      <c r="AK897" s="382">
        <f t="shared" ca="1" si="546"/>
        <v>0</v>
      </c>
      <c r="AL897" s="382">
        <f t="shared" ca="1" si="546"/>
        <v>0</v>
      </c>
      <c r="AM897" s="382">
        <f t="shared" ca="1" si="546"/>
        <v>0</v>
      </c>
      <c r="AN897" s="382">
        <f t="shared" ca="1" si="546"/>
        <v>0</v>
      </c>
      <c r="AO897" s="382">
        <f t="shared" ca="1" si="546"/>
        <v>0</v>
      </c>
      <c r="AP897" s="382">
        <f t="shared" ca="1" si="546"/>
        <v>0</v>
      </c>
      <c r="AQ897" s="382">
        <f t="shared" ca="1" si="546"/>
        <v>0</v>
      </c>
      <c r="AR897" s="382">
        <f t="shared" ca="1" si="546"/>
        <v>0</v>
      </c>
      <c r="AS897" s="652">
        <f t="shared" ca="1" si="534"/>
        <v>0</v>
      </c>
    </row>
    <row r="898" spans="2:45" hidden="1" outlineLevel="1">
      <c r="B898" s="123"/>
      <c r="C898" s="81">
        <f t="shared" si="535"/>
        <v>14</v>
      </c>
      <c r="D898" s="191">
        <f ca="1"/>
        <v>0</v>
      </c>
      <c r="E898" s="382">
        <f t="shared" ref="E898:AR898" ca="1" si="547">$D898*E148/1000*E$5</f>
        <v>0</v>
      </c>
      <c r="F898" s="382">
        <f t="shared" ca="1" si="547"/>
        <v>0</v>
      </c>
      <c r="G898" s="382">
        <f t="shared" ca="1" si="547"/>
        <v>0</v>
      </c>
      <c r="H898" s="382">
        <f t="shared" ca="1" si="547"/>
        <v>0</v>
      </c>
      <c r="I898" s="382">
        <f t="shared" ca="1" si="547"/>
        <v>0</v>
      </c>
      <c r="J898" s="382">
        <f t="shared" ca="1" si="547"/>
        <v>0</v>
      </c>
      <c r="K898" s="382">
        <f t="shared" ca="1" si="547"/>
        <v>0</v>
      </c>
      <c r="L898" s="382">
        <f t="shared" ca="1" si="547"/>
        <v>0</v>
      </c>
      <c r="M898" s="382">
        <f t="shared" ca="1" si="547"/>
        <v>0</v>
      </c>
      <c r="N898" s="382">
        <f t="shared" ca="1" si="547"/>
        <v>0</v>
      </c>
      <c r="O898" s="382">
        <f t="shared" ca="1" si="547"/>
        <v>0</v>
      </c>
      <c r="P898" s="382">
        <f t="shared" ca="1" si="547"/>
        <v>0</v>
      </c>
      <c r="Q898" s="382">
        <f t="shared" ca="1" si="547"/>
        <v>0</v>
      </c>
      <c r="R898" s="382">
        <f t="shared" ca="1" si="547"/>
        <v>0</v>
      </c>
      <c r="S898" s="382">
        <f t="shared" ca="1" si="547"/>
        <v>0</v>
      </c>
      <c r="T898" s="382">
        <f t="shared" ca="1" si="547"/>
        <v>0</v>
      </c>
      <c r="U898" s="382">
        <f t="shared" ca="1" si="547"/>
        <v>0</v>
      </c>
      <c r="V898" s="382">
        <f t="shared" ca="1" si="547"/>
        <v>0</v>
      </c>
      <c r="W898" s="382">
        <f t="shared" ca="1" si="547"/>
        <v>0</v>
      </c>
      <c r="X898" s="382">
        <f t="shared" ca="1" si="547"/>
        <v>0</v>
      </c>
      <c r="Y898" s="382">
        <f t="shared" ca="1" si="547"/>
        <v>0</v>
      </c>
      <c r="Z898" s="382">
        <f t="shared" ca="1" si="547"/>
        <v>0</v>
      </c>
      <c r="AA898" s="382">
        <f t="shared" ca="1" si="547"/>
        <v>0</v>
      </c>
      <c r="AB898" s="382">
        <f t="shared" ca="1" si="547"/>
        <v>0</v>
      </c>
      <c r="AC898" s="382">
        <f t="shared" ca="1" si="547"/>
        <v>0</v>
      </c>
      <c r="AD898" s="382">
        <f t="shared" ca="1" si="547"/>
        <v>0</v>
      </c>
      <c r="AE898" s="382">
        <f t="shared" ca="1" si="547"/>
        <v>0</v>
      </c>
      <c r="AF898" s="382">
        <f t="shared" ca="1" si="547"/>
        <v>0</v>
      </c>
      <c r="AG898" s="382">
        <f t="shared" ca="1" si="547"/>
        <v>0</v>
      </c>
      <c r="AH898" s="382">
        <f t="shared" ca="1" si="547"/>
        <v>0</v>
      </c>
      <c r="AI898" s="382">
        <f t="shared" ca="1" si="547"/>
        <v>0</v>
      </c>
      <c r="AJ898" s="382">
        <f t="shared" ca="1" si="547"/>
        <v>0</v>
      </c>
      <c r="AK898" s="382">
        <f t="shared" ca="1" si="547"/>
        <v>0</v>
      </c>
      <c r="AL898" s="382">
        <f t="shared" ca="1" si="547"/>
        <v>0</v>
      </c>
      <c r="AM898" s="382">
        <f t="shared" ca="1" si="547"/>
        <v>0</v>
      </c>
      <c r="AN898" s="382">
        <f t="shared" ca="1" si="547"/>
        <v>0</v>
      </c>
      <c r="AO898" s="382">
        <f t="shared" ca="1" si="547"/>
        <v>0</v>
      </c>
      <c r="AP898" s="382">
        <f t="shared" ca="1" si="547"/>
        <v>0</v>
      </c>
      <c r="AQ898" s="382">
        <f t="shared" ca="1" si="547"/>
        <v>0</v>
      </c>
      <c r="AR898" s="382">
        <f t="shared" ca="1" si="547"/>
        <v>0</v>
      </c>
      <c r="AS898" s="652">
        <f t="shared" ca="1" si="534"/>
        <v>0</v>
      </c>
    </row>
    <row r="899" spans="2:45" hidden="1" outlineLevel="1">
      <c r="B899" s="123"/>
      <c r="C899" s="81">
        <f t="shared" si="535"/>
        <v>15</v>
      </c>
      <c r="D899" s="191">
        <f ca="1"/>
        <v>0</v>
      </c>
      <c r="E899" s="382">
        <f t="shared" ref="E899:AR899" ca="1" si="548">$D899*E149/1000*E$5</f>
        <v>0</v>
      </c>
      <c r="F899" s="382">
        <f t="shared" ca="1" si="548"/>
        <v>0</v>
      </c>
      <c r="G899" s="382">
        <f t="shared" ca="1" si="548"/>
        <v>0</v>
      </c>
      <c r="H899" s="382">
        <f t="shared" ca="1" si="548"/>
        <v>0</v>
      </c>
      <c r="I899" s="382">
        <f t="shared" ca="1" si="548"/>
        <v>0</v>
      </c>
      <c r="J899" s="382">
        <f t="shared" ca="1" si="548"/>
        <v>0</v>
      </c>
      <c r="K899" s="382">
        <f t="shared" ca="1" si="548"/>
        <v>0</v>
      </c>
      <c r="L899" s="382">
        <f t="shared" ca="1" si="548"/>
        <v>0</v>
      </c>
      <c r="M899" s="382">
        <f t="shared" ca="1" si="548"/>
        <v>0</v>
      </c>
      <c r="N899" s="382">
        <f t="shared" ca="1" si="548"/>
        <v>0</v>
      </c>
      <c r="O899" s="382">
        <f t="shared" ca="1" si="548"/>
        <v>0</v>
      </c>
      <c r="P899" s="382">
        <f t="shared" ca="1" si="548"/>
        <v>0</v>
      </c>
      <c r="Q899" s="382">
        <f t="shared" ca="1" si="548"/>
        <v>0</v>
      </c>
      <c r="R899" s="382">
        <f t="shared" ca="1" si="548"/>
        <v>0</v>
      </c>
      <c r="S899" s="382">
        <f t="shared" ca="1" si="548"/>
        <v>0</v>
      </c>
      <c r="T899" s="382">
        <f t="shared" ca="1" si="548"/>
        <v>0</v>
      </c>
      <c r="U899" s="382">
        <f t="shared" ca="1" si="548"/>
        <v>0</v>
      </c>
      <c r="V899" s="382">
        <f t="shared" ca="1" si="548"/>
        <v>0</v>
      </c>
      <c r="W899" s="382">
        <f t="shared" ca="1" si="548"/>
        <v>0</v>
      </c>
      <c r="X899" s="382">
        <f t="shared" ca="1" si="548"/>
        <v>0</v>
      </c>
      <c r="Y899" s="382">
        <f t="shared" ca="1" si="548"/>
        <v>0</v>
      </c>
      <c r="Z899" s="382">
        <f t="shared" ca="1" si="548"/>
        <v>0</v>
      </c>
      <c r="AA899" s="382">
        <f t="shared" ca="1" si="548"/>
        <v>0</v>
      </c>
      <c r="AB899" s="382">
        <f t="shared" ca="1" si="548"/>
        <v>0</v>
      </c>
      <c r="AC899" s="382">
        <f t="shared" ca="1" si="548"/>
        <v>0</v>
      </c>
      <c r="AD899" s="382">
        <f t="shared" ca="1" si="548"/>
        <v>0</v>
      </c>
      <c r="AE899" s="382">
        <f t="shared" ca="1" si="548"/>
        <v>0</v>
      </c>
      <c r="AF899" s="382">
        <f t="shared" ca="1" si="548"/>
        <v>0</v>
      </c>
      <c r="AG899" s="382">
        <f t="shared" ca="1" si="548"/>
        <v>0</v>
      </c>
      <c r="AH899" s="382">
        <f t="shared" ca="1" si="548"/>
        <v>0</v>
      </c>
      <c r="AI899" s="382">
        <f t="shared" ca="1" si="548"/>
        <v>0</v>
      </c>
      <c r="AJ899" s="382">
        <f t="shared" ca="1" si="548"/>
        <v>0</v>
      </c>
      <c r="AK899" s="382">
        <f t="shared" ca="1" si="548"/>
        <v>0</v>
      </c>
      <c r="AL899" s="382">
        <f t="shared" ca="1" si="548"/>
        <v>0</v>
      </c>
      <c r="AM899" s="382">
        <f t="shared" ca="1" si="548"/>
        <v>0</v>
      </c>
      <c r="AN899" s="382">
        <f t="shared" ca="1" si="548"/>
        <v>0</v>
      </c>
      <c r="AO899" s="382">
        <f t="shared" ca="1" si="548"/>
        <v>0</v>
      </c>
      <c r="AP899" s="382">
        <f t="shared" ca="1" si="548"/>
        <v>0</v>
      </c>
      <c r="AQ899" s="382">
        <f t="shared" ca="1" si="548"/>
        <v>0</v>
      </c>
      <c r="AR899" s="382">
        <f t="shared" ca="1" si="548"/>
        <v>0</v>
      </c>
      <c r="AS899" s="652">
        <f t="shared" ca="1" si="534"/>
        <v>0</v>
      </c>
    </row>
    <row r="900" spans="2:45" hidden="1" outlineLevel="1">
      <c r="B900" s="123"/>
      <c r="C900" s="81">
        <f t="shared" si="535"/>
        <v>16</v>
      </c>
      <c r="D900" s="191">
        <f ca="1"/>
        <v>0</v>
      </c>
      <c r="E900" s="382">
        <f t="shared" ref="E900:AR900" ca="1" si="549">$D900*E150/1000*E$5</f>
        <v>0</v>
      </c>
      <c r="F900" s="382">
        <f t="shared" ca="1" si="549"/>
        <v>0</v>
      </c>
      <c r="G900" s="382">
        <f t="shared" ca="1" si="549"/>
        <v>0</v>
      </c>
      <c r="H900" s="382">
        <f t="shared" ca="1" si="549"/>
        <v>0</v>
      </c>
      <c r="I900" s="382">
        <f t="shared" ca="1" si="549"/>
        <v>0</v>
      </c>
      <c r="J900" s="382">
        <f t="shared" ca="1" si="549"/>
        <v>0</v>
      </c>
      <c r="K900" s="382">
        <f t="shared" ca="1" si="549"/>
        <v>0</v>
      </c>
      <c r="L900" s="382">
        <f t="shared" ca="1" si="549"/>
        <v>0</v>
      </c>
      <c r="M900" s="382">
        <f t="shared" ca="1" si="549"/>
        <v>0</v>
      </c>
      <c r="N900" s="382">
        <f t="shared" ca="1" si="549"/>
        <v>0</v>
      </c>
      <c r="O900" s="382">
        <f t="shared" ca="1" si="549"/>
        <v>0</v>
      </c>
      <c r="P900" s="382">
        <f t="shared" ca="1" si="549"/>
        <v>0</v>
      </c>
      <c r="Q900" s="382">
        <f t="shared" ca="1" si="549"/>
        <v>0</v>
      </c>
      <c r="R900" s="382">
        <f t="shared" ca="1" si="549"/>
        <v>0</v>
      </c>
      <c r="S900" s="382">
        <f t="shared" ca="1" si="549"/>
        <v>0</v>
      </c>
      <c r="T900" s="382">
        <f t="shared" ca="1" si="549"/>
        <v>0</v>
      </c>
      <c r="U900" s="382">
        <f t="shared" ca="1" si="549"/>
        <v>0</v>
      </c>
      <c r="V900" s="382">
        <f t="shared" ca="1" si="549"/>
        <v>0</v>
      </c>
      <c r="W900" s="382">
        <f t="shared" ca="1" si="549"/>
        <v>0</v>
      </c>
      <c r="X900" s="382">
        <f t="shared" ca="1" si="549"/>
        <v>0</v>
      </c>
      <c r="Y900" s="382">
        <f t="shared" ca="1" si="549"/>
        <v>0</v>
      </c>
      <c r="Z900" s="382">
        <f t="shared" ca="1" si="549"/>
        <v>0</v>
      </c>
      <c r="AA900" s="382">
        <f t="shared" ca="1" si="549"/>
        <v>0</v>
      </c>
      <c r="AB900" s="382">
        <f t="shared" ca="1" si="549"/>
        <v>0</v>
      </c>
      <c r="AC900" s="382">
        <f t="shared" ca="1" si="549"/>
        <v>0</v>
      </c>
      <c r="AD900" s="382">
        <f t="shared" ca="1" si="549"/>
        <v>0</v>
      </c>
      <c r="AE900" s="382">
        <f t="shared" ca="1" si="549"/>
        <v>0</v>
      </c>
      <c r="AF900" s="382">
        <f t="shared" ca="1" si="549"/>
        <v>0</v>
      </c>
      <c r="AG900" s="382">
        <f t="shared" ca="1" si="549"/>
        <v>0</v>
      </c>
      <c r="AH900" s="382">
        <f t="shared" ca="1" si="549"/>
        <v>0</v>
      </c>
      <c r="AI900" s="382">
        <f t="shared" ca="1" si="549"/>
        <v>0</v>
      </c>
      <c r="AJ900" s="382">
        <f t="shared" ca="1" si="549"/>
        <v>0</v>
      </c>
      <c r="AK900" s="382">
        <f t="shared" ca="1" si="549"/>
        <v>0</v>
      </c>
      <c r="AL900" s="382">
        <f t="shared" ca="1" si="549"/>
        <v>0</v>
      </c>
      <c r="AM900" s="382">
        <f t="shared" ca="1" si="549"/>
        <v>0</v>
      </c>
      <c r="AN900" s="382">
        <f t="shared" ca="1" si="549"/>
        <v>0</v>
      </c>
      <c r="AO900" s="382">
        <f t="shared" ca="1" si="549"/>
        <v>0</v>
      </c>
      <c r="AP900" s="382">
        <f t="shared" ca="1" si="549"/>
        <v>0</v>
      </c>
      <c r="AQ900" s="382">
        <f t="shared" ca="1" si="549"/>
        <v>0</v>
      </c>
      <c r="AR900" s="382">
        <f t="shared" ca="1" si="549"/>
        <v>0</v>
      </c>
      <c r="AS900" s="652">
        <f t="shared" ca="1" si="534"/>
        <v>0</v>
      </c>
    </row>
    <row r="901" spans="2:45" hidden="1" outlineLevel="1">
      <c r="B901" s="123"/>
      <c r="C901" s="81">
        <f t="shared" si="535"/>
        <v>17</v>
      </c>
      <c r="D901" s="191">
        <f ca="1"/>
        <v>0</v>
      </c>
      <c r="E901" s="382">
        <f t="shared" ref="E901:AR901" ca="1" si="550">$D901*E151/1000*E$5</f>
        <v>0</v>
      </c>
      <c r="F901" s="382">
        <f t="shared" ca="1" si="550"/>
        <v>0</v>
      </c>
      <c r="G901" s="382">
        <f t="shared" ca="1" si="550"/>
        <v>0</v>
      </c>
      <c r="H901" s="382">
        <f t="shared" ca="1" si="550"/>
        <v>0</v>
      </c>
      <c r="I901" s="382">
        <f t="shared" ca="1" si="550"/>
        <v>0</v>
      </c>
      <c r="J901" s="382">
        <f t="shared" ca="1" si="550"/>
        <v>0</v>
      </c>
      <c r="K901" s="382">
        <f t="shared" ca="1" si="550"/>
        <v>0</v>
      </c>
      <c r="L901" s="382">
        <f t="shared" ca="1" si="550"/>
        <v>0</v>
      </c>
      <c r="M901" s="382">
        <f t="shared" ca="1" si="550"/>
        <v>0</v>
      </c>
      <c r="N901" s="382">
        <f t="shared" ca="1" si="550"/>
        <v>0</v>
      </c>
      <c r="O901" s="382">
        <f t="shared" ca="1" si="550"/>
        <v>0</v>
      </c>
      <c r="P901" s="382">
        <f t="shared" ca="1" si="550"/>
        <v>0</v>
      </c>
      <c r="Q901" s="382">
        <f t="shared" ca="1" si="550"/>
        <v>0</v>
      </c>
      <c r="R901" s="382">
        <f t="shared" ca="1" si="550"/>
        <v>0</v>
      </c>
      <c r="S901" s="382">
        <f t="shared" ca="1" si="550"/>
        <v>0</v>
      </c>
      <c r="T901" s="382">
        <f t="shared" ca="1" si="550"/>
        <v>0</v>
      </c>
      <c r="U901" s="382">
        <f t="shared" ca="1" si="550"/>
        <v>0</v>
      </c>
      <c r="V901" s="382">
        <f t="shared" ca="1" si="550"/>
        <v>0</v>
      </c>
      <c r="W901" s="382">
        <f t="shared" ca="1" si="550"/>
        <v>0</v>
      </c>
      <c r="X901" s="382">
        <f t="shared" ca="1" si="550"/>
        <v>0</v>
      </c>
      <c r="Y901" s="382">
        <f t="shared" ca="1" si="550"/>
        <v>0</v>
      </c>
      <c r="Z901" s="382">
        <f t="shared" ca="1" si="550"/>
        <v>0</v>
      </c>
      <c r="AA901" s="382">
        <f t="shared" ca="1" si="550"/>
        <v>0</v>
      </c>
      <c r="AB901" s="382">
        <f t="shared" ca="1" si="550"/>
        <v>0</v>
      </c>
      <c r="AC901" s="382">
        <f t="shared" ca="1" si="550"/>
        <v>0</v>
      </c>
      <c r="AD901" s="382">
        <f t="shared" ca="1" si="550"/>
        <v>0</v>
      </c>
      <c r="AE901" s="382">
        <f t="shared" ca="1" si="550"/>
        <v>0</v>
      </c>
      <c r="AF901" s="382">
        <f t="shared" ca="1" si="550"/>
        <v>0</v>
      </c>
      <c r="AG901" s="382">
        <f t="shared" ca="1" si="550"/>
        <v>0</v>
      </c>
      <c r="AH901" s="382">
        <f t="shared" ca="1" si="550"/>
        <v>0</v>
      </c>
      <c r="AI901" s="382">
        <f t="shared" ca="1" si="550"/>
        <v>0</v>
      </c>
      <c r="AJ901" s="382">
        <f t="shared" ca="1" si="550"/>
        <v>0</v>
      </c>
      <c r="AK901" s="382">
        <f t="shared" ca="1" si="550"/>
        <v>0</v>
      </c>
      <c r="AL901" s="382">
        <f t="shared" ca="1" si="550"/>
        <v>0</v>
      </c>
      <c r="AM901" s="382">
        <f t="shared" ca="1" si="550"/>
        <v>0</v>
      </c>
      <c r="AN901" s="382">
        <f t="shared" ca="1" si="550"/>
        <v>0</v>
      </c>
      <c r="AO901" s="382">
        <f t="shared" ca="1" si="550"/>
        <v>0</v>
      </c>
      <c r="AP901" s="382">
        <f t="shared" ca="1" si="550"/>
        <v>0</v>
      </c>
      <c r="AQ901" s="382">
        <f t="shared" ca="1" si="550"/>
        <v>0</v>
      </c>
      <c r="AR901" s="382">
        <f t="shared" ca="1" si="550"/>
        <v>0</v>
      </c>
      <c r="AS901" s="652">
        <f t="shared" ca="1" si="534"/>
        <v>0</v>
      </c>
    </row>
    <row r="902" spans="2:45" hidden="1" outlineLevel="1">
      <c r="B902" s="123"/>
      <c r="C902" s="81">
        <f t="shared" si="535"/>
        <v>18</v>
      </c>
      <c r="D902" s="191">
        <f ca="1"/>
        <v>0</v>
      </c>
      <c r="E902" s="382">
        <f t="shared" ref="E902:AR902" ca="1" si="551">$D902*E152/1000*E$5</f>
        <v>0</v>
      </c>
      <c r="F902" s="382">
        <f t="shared" ca="1" si="551"/>
        <v>0</v>
      </c>
      <c r="G902" s="382">
        <f t="shared" ca="1" si="551"/>
        <v>0</v>
      </c>
      <c r="H902" s="382">
        <f t="shared" ca="1" si="551"/>
        <v>0</v>
      </c>
      <c r="I902" s="382">
        <f t="shared" ca="1" si="551"/>
        <v>0</v>
      </c>
      <c r="J902" s="382">
        <f t="shared" ca="1" si="551"/>
        <v>0</v>
      </c>
      <c r="K902" s="382">
        <f t="shared" ca="1" si="551"/>
        <v>0</v>
      </c>
      <c r="L902" s="382">
        <f t="shared" ca="1" si="551"/>
        <v>0</v>
      </c>
      <c r="M902" s="382">
        <f t="shared" ca="1" si="551"/>
        <v>0</v>
      </c>
      <c r="N902" s="382">
        <f t="shared" ca="1" si="551"/>
        <v>0</v>
      </c>
      <c r="O902" s="382">
        <f t="shared" ca="1" si="551"/>
        <v>0</v>
      </c>
      <c r="P902" s="382">
        <f t="shared" ca="1" si="551"/>
        <v>0</v>
      </c>
      <c r="Q902" s="382">
        <f t="shared" ca="1" si="551"/>
        <v>0</v>
      </c>
      <c r="R902" s="382">
        <f t="shared" ca="1" si="551"/>
        <v>0</v>
      </c>
      <c r="S902" s="382">
        <f t="shared" ca="1" si="551"/>
        <v>0</v>
      </c>
      <c r="T902" s="382">
        <f t="shared" ca="1" si="551"/>
        <v>0</v>
      </c>
      <c r="U902" s="382">
        <f t="shared" ca="1" si="551"/>
        <v>0</v>
      </c>
      <c r="V902" s="382">
        <f t="shared" ca="1" si="551"/>
        <v>0</v>
      </c>
      <c r="W902" s="382">
        <f t="shared" ca="1" si="551"/>
        <v>0</v>
      </c>
      <c r="X902" s="382">
        <f t="shared" ca="1" si="551"/>
        <v>0</v>
      </c>
      <c r="Y902" s="382">
        <f t="shared" ca="1" si="551"/>
        <v>0</v>
      </c>
      <c r="Z902" s="382">
        <f t="shared" ca="1" si="551"/>
        <v>0</v>
      </c>
      <c r="AA902" s="382">
        <f t="shared" ca="1" si="551"/>
        <v>0</v>
      </c>
      <c r="AB902" s="382">
        <f t="shared" ca="1" si="551"/>
        <v>0</v>
      </c>
      <c r="AC902" s="382">
        <f t="shared" ca="1" si="551"/>
        <v>0</v>
      </c>
      <c r="AD902" s="382">
        <f t="shared" ca="1" si="551"/>
        <v>0</v>
      </c>
      <c r="AE902" s="382">
        <f t="shared" ca="1" si="551"/>
        <v>0</v>
      </c>
      <c r="AF902" s="382">
        <f t="shared" ca="1" si="551"/>
        <v>0</v>
      </c>
      <c r="AG902" s="382">
        <f t="shared" ca="1" si="551"/>
        <v>0</v>
      </c>
      <c r="AH902" s="382">
        <f t="shared" ca="1" si="551"/>
        <v>0</v>
      </c>
      <c r="AI902" s="382">
        <f t="shared" ca="1" si="551"/>
        <v>0</v>
      </c>
      <c r="AJ902" s="382">
        <f t="shared" ca="1" si="551"/>
        <v>0</v>
      </c>
      <c r="AK902" s="382">
        <f t="shared" ca="1" si="551"/>
        <v>0</v>
      </c>
      <c r="AL902" s="382">
        <f t="shared" ca="1" si="551"/>
        <v>0</v>
      </c>
      <c r="AM902" s="382">
        <f t="shared" ca="1" si="551"/>
        <v>0</v>
      </c>
      <c r="AN902" s="382">
        <f t="shared" ca="1" si="551"/>
        <v>0</v>
      </c>
      <c r="AO902" s="382">
        <f t="shared" ca="1" si="551"/>
        <v>0</v>
      </c>
      <c r="AP902" s="382">
        <f t="shared" ca="1" si="551"/>
        <v>0</v>
      </c>
      <c r="AQ902" s="382">
        <f t="shared" ca="1" si="551"/>
        <v>0</v>
      </c>
      <c r="AR902" s="382">
        <f t="shared" ca="1" si="551"/>
        <v>0</v>
      </c>
      <c r="AS902" s="652">
        <f t="shared" ca="1" si="534"/>
        <v>0</v>
      </c>
    </row>
    <row r="903" spans="2:45" hidden="1" outlineLevel="1">
      <c r="B903" s="123"/>
      <c r="C903" s="81">
        <f t="shared" si="535"/>
        <v>19</v>
      </c>
      <c r="D903" s="191">
        <f ca="1"/>
        <v>0</v>
      </c>
      <c r="E903" s="382">
        <f t="shared" ref="E903:AR903" ca="1" si="552">$D903*E153/1000*E$5</f>
        <v>0</v>
      </c>
      <c r="F903" s="382">
        <f t="shared" ca="1" si="552"/>
        <v>0</v>
      </c>
      <c r="G903" s="382">
        <f t="shared" ca="1" si="552"/>
        <v>0</v>
      </c>
      <c r="H903" s="382">
        <f t="shared" ca="1" si="552"/>
        <v>0</v>
      </c>
      <c r="I903" s="382">
        <f t="shared" ca="1" si="552"/>
        <v>0</v>
      </c>
      <c r="J903" s="382">
        <f t="shared" ca="1" si="552"/>
        <v>0</v>
      </c>
      <c r="K903" s="382">
        <f t="shared" ca="1" si="552"/>
        <v>0</v>
      </c>
      <c r="L903" s="382">
        <f t="shared" ca="1" si="552"/>
        <v>0</v>
      </c>
      <c r="M903" s="382">
        <f t="shared" ca="1" si="552"/>
        <v>0</v>
      </c>
      <c r="N903" s="382">
        <f t="shared" ca="1" si="552"/>
        <v>0</v>
      </c>
      <c r="O903" s="382">
        <f t="shared" ca="1" si="552"/>
        <v>0</v>
      </c>
      <c r="P903" s="382">
        <f t="shared" ca="1" si="552"/>
        <v>0</v>
      </c>
      <c r="Q903" s="382">
        <f t="shared" ca="1" si="552"/>
        <v>0</v>
      </c>
      <c r="R903" s="382">
        <f t="shared" ca="1" si="552"/>
        <v>0</v>
      </c>
      <c r="S903" s="382">
        <f t="shared" ca="1" si="552"/>
        <v>0</v>
      </c>
      <c r="T903" s="382">
        <f t="shared" ca="1" si="552"/>
        <v>0</v>
      </c>
      <c r="U903" s="382">
        <f t="shared" ca="1" si="552"/>
        <v>0</v>
      </c>
      <c r="V903" s="382">
        <f t="shared" ca="1" si="552"/>
        <v>0</v>
      </c>
      <c r="W903" s="382">
        <f t="shared" ca="1" si="552"/>
        <v>0</v>
      </c>
      <c r="X903" s="382">
        <f t="shared" ca="1" si="552"/>
        <v>0</v>
      </c>
      <c r="Y903" s="382">
        <f t="shared" ca="1" si="552"/>
        <v>0</v>
      </c>
      <c r="Z903" s="382">
        <f t="shared" ca="1" si="552"/>
        <v>0</v>
      </c>
      <c r="AA903" s="382">
        <f t="shared" ca="1" si="552"/>
        <v>0</v>
      </c>
      <c r="AB903" s="382">
        <f t="shared" ca="1" si="552"/>
        <v>0</v>
      </c>
      <c r="AC903" s="382">
        <f t="shared" ca="1" si="552"/>
        <v>0</v>
      </c>
      <c r="AD903" s="382">
        <f t="shared" ca="1" si="552"/>
        <v>0</v>
      </c>
      <c r="AE903" s="382">
        <f t="shared" ca="1" si="552"/>
        <v>0</v>
      </c>
      <c r="AF903" s="382">
        <f t="shared" ca="1" si="552"/>
        <v>0</v>
      </c>
      <c r="AG903" s="382">
        <f t="shared" ca="1" si="552"/>
        <v>0</v>
      </c>
      <c r="AH903" s="382">
        <f t="shared" ca="1" si="552"/>
        <v>0</v>
      </c>
      <c r="AI903" s="382">
        <f t="shared" ca="1" si="552"/>
        <v>0</v>
      </c>
      <c r="AJ903" s="382">
        <f t="shared" ca="1" si="552"/>
        <v>0</v>
      </c>
      <c r="AK903" s="382">
        <f t="shared" ca="1" si="552"/>
        <v>0</v>
      </c>
      <c r="AL903" s="382">
        <f t="shared" ca="1" si="552"/>
        <v>0</v>
      </c>
      <c r="AM903" s="382">
        <f t="shared" ca="1" si="552"/>
        <v>0</v>
      </c>
      <c r="AN903" s="382">
        <f t="shared" ca="1" si="552"/>
        <v>0</v>
      </c>
      <c r="AO903" s="382">
        <f t="shared" ca="1" si="552"/>
        <v>0</v>
      </c>
      <c r="AP903" s="382">
        <f t="shared" ca="1" si="552"/>
        <v>0</v>
      </c>
      <c r="AQ903" s="382">
        <f t="shared" ca="1" si="552"/>
        <v>0</v>
      </c>
      <c r="AR903" s="382">
        <f t="shared" ca="1" si="552"/>
        <v>0</v>
      </c>
      <c r="AS903" s="652">
        <f t="shared" ca="1" si="534"/>
        <v>0</v>
      </c>
    </row>
    <row r="904" spans="2:45" hidden="1" outlineLevel="1">
      <c r="B904" s="123"/>
      <c r="C904" s="81">
        <f t="shared" si="535"/>
        <v>20</v>
      </c>
      <c r="D904" s="191">
        <f ca="1"/>
        <v>0</v>
      </c>
      <c r="E904" s="382">
        <f t="shared" ref="E904:AR904" ca="1" si="553">$D904*E154/1000*E$5</f>
        <v>0</v>
      </c>
      <c r="F904" s="382">
        <f t="shared" ca="1" si="553"/>
        <v>0</v>
      </c>
      <c r="G904" s="382">
        <f t="shared" ca="1" si="553"/>
        <v>0</v>
      </c>
      <c r="H904" s="382">
        <f t="shared" ca="1" si="553"/>
        <v>0</v>
      </c>
      <c r="I904" s="382">
        <f t="shared" ca="1" si="553"/>
        <v>0</v>
      </c>
      <c r="J904" s="382">
        <f t="shared" ca="1" si="553"/>
        <v>0</v>
      </c>
      <c r="K904" s="382">
        <f t="shared" ca="1" si="553"/>
        <v>0</v>
      </c>
      <c r="L904" s="382">
        <f t="shared" ca="1" si="553"/>
        <v>0</v>
      </c>
      <c r="M904" s="382">
        <f t="shared" ca="1" si="553"/>
        <v>0</v>
      </c>
      <c r="N904" s="382">
        <f t="shared" ca="1" si="553"/>
        <v>0</v>
      </c>
      <c r="O904" s="382">
        <f t="shared" ca="1" si="553"/>
        <v>0</v>
      </c>
      <c r="P904" s="382">
        <f t="shared" ca="1" si="553"/>
        <v>0</v>
      </c>
      <c r="Q904" s="382">
        <f t="shared" ca="1" si="553"/>
        <v>0</v>
      </c>
      <c r="R904" s="382">
        <f t="shared" ca="1" si="553"/>
        <v>0</v>
      </c>
      <c r="S904" s="382">
        <f t="shared" ca="1" si="553"/>
        <v>0</v>
      </c>
      <c r="T904" s="382">
        <f t="shared" ca="1" si="553"/>
        <v>0</v>
      </c>
      <c r="U904" s="382">
        <f t="shared" ca="1" si="553"/>
        <v>0</v>
      </c>
      <c r="V904" s="382">
        <f t="shared" ca="1" si="553"/>
        <v>0</v>
      </c>
      <c r="W904" s="382">
        <f t="shared" ca="1" si="553"/>
        <v>0</v>
      </c>
      <c r="X904" s="382">
        <f t="shared" ca="1" si="553"/>
        <v>0</v>
      </c>
      <c r="Y904" s="382">
        <f t="shared" ca="1" si="553"/>
        <v>0</v>
      </c>
      <c r="Z904" s="382">
        <f t="shared" ca="1" si="553"/>
        <v>0</v>
      </c>
      <c r="AA904" s="382">
        <f t="shared" ca="1" si="553"/>
        <v>0</v>
      </c>
      <c r="AB904" s="382">
        <f t="shared" ca="1" si="553"/>
        <v>0</v>
      </c>
      <c r="AC904" s="382">
        <f t="shared" ca="1" si="553"/>
        <v>0</v>
      </c>
      <c r="AD904" s="382">
        <f t="shared" ca="1" si="553"/>
        <v>0</v>
      </c>
      <c r="AE904" s="382">
        <f t="shared" ca="1" si="553"/>
        <v>0</v>
      </c>
      <c r="AF904" s="382">
        <f t="shared" ca="1" si="553"/>
        <v>0</v>
      </c>
      <c r="AG904" s="382">
        <f t="shared" ca="1" si="553"/>
        <v>0</v>
      </c>
      <c r="AH904" s="382">
        <f t="shared" ca="1" si="553"/>
        <v>0</v>
      </c>
      <c r="AI904" s="382">
        <f t="shared" ca="1" si="553"/>
        <v>0</v>
      </c>
      <c r="AJ904" s="382">
        <f t="shared" ca="1" si="553"/>
        <v>0</v>
      </c>
      <c r="AK904" s="382">
        <f t="shared" ca="1" si="553"/>
        <v>0</v>
      </c>
      <c r="AL904" s="382">
        <f t="shared" ca="1" si="553"/>
        <v>0</v>
      </c>
      <c r="AM904" s="382">
        <f t="shared" ca="1" si="553"/>
        <v>0</v>
      </c>
      <c r="AN904" s="382">
        <f t="shared" ca="1" si="553"/>
        <v>0</v>
      </c>
      <c r="AO904" s="382">
        <f t="shared" ca="1" si="553"/>
        <v>0</v>
      </c>
      <c r="AP904" s="382">
        <f t="shared" ca="1" si="553"/>
        <v>0</v>
      </c>
      <c r="AQ904" s="382">
        <f t="shared" ca="1" si="553"/>
        <v>0</v>
      </c>
      <c r="AR904" s="382">
        <f t="shared" ca="1" si="553"/>
        <v>0</v>
      </c>
      <c r="AS904" s="652">
        <f t="shared" ca="1" si="534"/>
        <v>0</v>
      </c>
    </row>
    <row r="905" spans="2:45" hidden="1" outlineLevel="1">
      <c r="B905" s="123"/>
      <c r="C905" s="81">
        <f t="shared" si="535"/>
        <v>21</v>
      </c>
      <c r="D905" s="191">
        <f ca="1"/>
        <v>0</v>
      </c>
      <c r="E905" s="382">
        <f t="shared" ref="E905:AR905" ca="1" si="554">$D905*E155/1000*E$5</f>
        <v>0</v>
      </c>
      <c r="F905" s="382">
        <f t="shared" ca="1" si="554"/>
        <v>0</v>
      </c>
      <c r="G905" s="382">
        <f t="shared" ca="1" si="554"/>
        <v>0</v>
      </c>
      <c r="H905" s="382">
        <f t="shared" ca="1" si="554"/>
        <v>0</v>
      </c>
      <c r="I905" s="382">
        <f t="shared" ca="1" si="554"/>
        <v>0</v>
      </c>
      <c r="J905" s="382">
        <f t="shared" ca="1" si="554"/>
        <v>0</v>
      </c>
      <c r="K905" s="382">
        <f t="shared" ca="1" si="554"/>
        <v>0</v>
      </c>
      <c r="L905" s="382">
        <f t="shared" ca="1" si="554"/>
        <v>0</v>
      </c>
      <c r="M905" s="382">
        <f t="shared" ca="1" si="554"/>
        <v>0</v>
      </c>
      <c r="N905" s="382">
        <f t="shared" ca="1" si="554"/>
        <v>0</v>
      </c>
      <c r="O905" s="382">
        <f t="shared" ca="1" si="554"/>
        <v>0</v>
      </c>
      <c r="P905" s="382">
        <f t="shared" ca="1" si="554"/>
        <v>0</v>
      </c>
      <c r="Q905" s="382">
        <f t="shared" ca="1" si="554"/>
        <v>0</v>
      </c>
      <c r="R905" s="382">
        <f t="shared" ca="1" si="554"/>
        <v>0</v>
      </c>
      <c r="S905" s="382">
        <f t="shared" ca="1" si="554"/>
        <v>0</v>
      </c>
      <c r="T905" s="382">
        <f t="shared" ca="1" si="554"/>
        <v>0</v>
      </c>
      <c r="U905" s="382">
        <f t="shared" ca="1" si="554"/>
        <v>0</v>
      </c>
      <c r="V905" s="382">
        <f t="shared" ca="1" si="554"/>
        <v>0</v>
      </c>
      <c r="W905" s="382">
        <f t="shared" ca="1" si="554"/>
        <v>0</v>
      </c>
      <c r="X905" s="382">
        <f t="shared" ca="1" si="554"/>
        <v>0</v>
      </c>
      <c r="Y905" s="382">
        <f t="shared" ca="1" si="554"/>
        <v>0</v>
      </c>
      <c r="Z905" s="382">
        <f t="shared" ca="1" si="554"/>
        <v>0</v>
      </c>
      <c r="AA905" s="382">
        <f t="shared" ca="1" si="554"/>
        <v>0</v>
      </c>
      <c r="AB905" s="382">
        <f t="shared" ca="1" si="554"/>
        <v>0</v>
      </c>
      <c r="AC905" s="382">
        <f t="shared" ca="1" si="554"/>
        <v>0</v>
      </c>
      <c r="AD905" s="382">
        <f t="shared" ca="1" si="554"/>
        <v>0</v>
      </c>
      <c r="AE905" s="382">
        <f t="shared" ca="1" si="554"/>
        <v>0</v>
      </c>
      <c r="AF905" s="382">
        <f t="shared" ca="1" si="554"/>
        <v>0</v>
      </c>
      <c r="AG905" s="382">
        <f t="shared" ca="1" si="554"/>
        <v>0</v>
      </c>
      <c r="AH905" s="382">
        <f t="shared" ca="1" si="554"/>
        <v>0</v>
      </c>
      <c r="AI905" s="382">
        <f t="shared" ca="1" si="554"/>
        <v>0</v>
      </c>
      <c r="AJ905" s="382">
        <f t="shared" ca="1" si="554"/>
        <v>0</v>
      </c>
      <c r="AK905" s="382">
        <f t="shared" ca="1" si="554"/>
        <v>0</v>
      </c>
      <c r="AL905" s="382">
        <f t="shared" ca="1" si="554"/>
        <v>0</v>
      </c>
      <c r="AM905" s="382">
        <f t="shared" ca="1" si="554"/>
        <v>0</v>
      </c>
      <c r="AN905" s="382">
        <f t="shared" ca="1" si="554"/>
        <v>0</v>
      </c>
      <c r="AO905" s="382">
        <f t="shared" ca="1" si="554"/>
        <v>0</v>
      </c>
      <c r="AP905" s="382">
        <f t="shared" ca="1" si="554"/>
        <v>0</v>
      </c>
      <c r="AQ905" s="382">
        <f t="shared" ca="1" si="554"/>
        <v>0</v>
      </c>
      <c r="AR905" s="382">
        <f t="shared" ca="1" si="554"/>
        <v>0</v>
      </c>
      <c r="AS905" s="652">
        <f t="shared" ca="1" si="534"/>
        <v>0</v>
      </c>
    </row>
    <row r="906" spans="2:45" hidden="1" outlineLevel="1">
      <c r="B906" s="123"/>
      <c r="C906" s="81">
        <f t="shared" si="535"/>
        <v>22</v>
      </c>
      <c r="D906" s="191">
        <f ca="1"/>
        <v>0</v>
      </c>
      <c r="E906" s="382">
        <f t="shared" ref="E906:AR906" ca="1" si="555">$D906*E156/1000*E$5</f>
        <v>0</v>
      </c>
      <c r="F906" s="382">
        <f t="shared" ca="1" si="555"/>
        <v>0</v>
      </c>
      <c r="G906" s="382">
        <f t="shared" ca="1" si="555"/>
        <v>0</v>
      </c>
      <c r="H906" s="382">
        <f t="shared" ca="1" si="555"/>
        <v>0</v>
      </c>
      <c r="I906" s="382">
        <f t="shared" ca="1" si="555"/>
        <v>0</v>
      </c>
      <c r="J906" s="382">
        <f t="shared" ca="1" si="555"/>
        <v>0</v>
      </c>
      <c r="K906" s="382">
        <f t="shared" ca="1" si="555"/>
        <v>0</v>
      </c>
      <c r="L906" s="382">
        <f t="shared" ca="1" si="555"/>
        <v>0</v>
      </c>
      <c r="M906" s="382">
        <f t="shared" ca="1" si="555"/>
        <v>0</v>
      </c>
      <c r="N906" s="382">
        <f t="shared" ca="1" si="555"/>
        <v>0</v>
      </c>
      <c r="O906" s="382">
        <f t="shared" ca="1" si="555"/>
        <v>0</v>
      </c>
      <c r="P906" s="382">
        <f t="shared" ca="1" si="555"/>
        <v>0</v>
      </c>
      <c r="Q906" s="382">
        <f t="shared" ca="1" si="555"/>
        <v>0</v>
      </c>
      <c r="R906" s="382">
        <f t="shared" ca="1" si="555"/>
        <v>0</v>
      </c>
      <c r="S906" s="382">
        <f t="shared" ca="1" si="555"/>
        <v>0</v>
      </c>
      <c r="T906" s="382">
        <f t="shared" ca="1" si="555"/>
        <v>0</v>
      </c>
      <c r="U906" s="382">
        <f t="shared" ca="1" si="555"/>
        <v>0</v>
      </c>
      <c r="V906" s="382">
        <f t="shared" ca="1" si="555"/>
        <v>0</v>
      </c>
      <c r="W906" s="382">
        <f t="shared" ca="1" si="555"/>
        <v>0</v>
      </c>
      <c r="X906" s="382">
        <f t="shared" ca="1" si="555"/>
        <v>0</v>
      </c>
      <c r="Y906" s="382">
        <f t="shared" ca="1" si="555"/>
        <v>0</v>
      </c>
      <c r="Z906" s="382">
        <f t="shared" ca="1" si="555"/>
        <v>0</v>
      </c>
      <c r="AA906" s="382">
        <f t="shared" ca="1" si="555"/>
        <v>0</v>
      </c>
      <c r="AB906" s="382">
        <f t="shared" ca="1" si="555"/>
        <v>0</v>
      </c>
      <c r="AC906" s="382">
        <f t="shared" ca="1" si="555"/>
        <v>0</v>
      </c>
      <c r="AD906" s="382">
        <f t="shared" ca="1" si="555"/>
        <v>0</v>
      </c>
      <c r="AE906" s="382">
        <f t="shared" ca="1" si="555"/>
        <v>0</v>
      </c>
      <c r="AF906" s="382">
        <f t="shared" ca="1" si="555"/>
        <v>0</v>
      </c>
      <c r="AG906" s="382">
        <f t="shared" ca="1" si="555"/>
        <v>0</v>
      </c>
      <c r="AH906" s="382">
        <f t="shared" ca="1" si="555"/>
        <v>0</v>
      </c>
      <c r="AI906" s="382">
        <f t="shared" ca="1" si="555"/>
        <v>0</v>
      </c>
      <c r="AJ906" s="382">
        <f t="shared" ca="1" si="555"/>
        <v>0</v>
      </c>
      <c r="AK906" s="382">
        <f t="shared" ca="1" si="555"/>
        <v>0</v>
      </c>
      <c r="AL906" s="382">
        <f t="shared" ca="1" si="555"/>
        <v>0</v>
      </c>
      <c r="AM906" s="382">
        <f t="shared" ca="1" si="555"/>
        <v>0</v>
      </c>
      <c r="AN906" s="382">
        <f t="shared" ca="1" si="555"/>
        <v>0</v>
      </c>
      <c r="AO906" s="382">
        <f t="shared" ca="1" si="555"/>
        <v>0</v>
      </c>
      <c r="AP906" s="382">
        <f t="shared" ca="1" si="555"/>
        <v>0</v>
      </c>
      <c r="AQ906" s="382">
        <f t="shared" ca="1" si="555"/>
        <v>0</v>
      </c>
      <c r="AR906" s="382">
        <f t="shared" ca="1" si="555"/>
        <v>0</v>
      </c>
      <c r="AS906" s="652">
        <f t="shared" ca="1" si="534"/>
        <v>0</v>
      </c>
    </row>
    <row r="907" spans="2:45" hidden="1" outlineLevel="1">
      <c r="B907" s="123"/>
      <c r="C907" s="81">
        <f t="shared" si="535"/>
        <v>23</v>
      </c>
      <c r="D907" s="191">
        <f ca="1"/>
        <v>0</v>
      </c>
      <c r="E907" s="382">
        <f t="shared" ref="E907:AR907" ca="1" si="556">$D907*E157/1000*E$5</f>
        <v>0</v>
      </c>
      <c r="F907" s="382">
        <f t="shared" ca="1" si="556"/>
        <v>0</v>
      </c>
      <c r="G907" s="382">
        <f t="shared" ca="1" si="556"/>
        <v>0</v>
      </c>
      <c r="H907" s="382">
        <f t="shared" ca="1" si="556"/>
        <v>0</v>
      </c>
      <c r="I907" s="382">
        <f t="shared" ca="1" si="556"/>
        <v>0</v>
      </c>
      <c r="J907" s="382">
        <f t="shared" ca="1" si="556"/>
        <v>0</v>
      </c>
      <c r="K907" s="382">
        <f t="shared" ca="1" si="556"/>
        <v>0</v>
      </c>
      <c r="L907" s="382">
        <f t="shared" ca="1" si="556"/>
        <v>0</v>
      </c>
      <c r="M907" s="382">
        <f t="shared" ca="1" si="556"/>
        <v>0</v>
      </c>
      <c r="N907" s="382">
        <f t="shared" ca="1" si="556"/>
        <v>0</v>
      </c>
      <c r="O907" s="382">
        <f t="shared" ca="1" si="556"/>
        <v>0</v>
      </c>
      <c r="P907" s="382">
        <f t="shared" ca="1" si="556"/>
        <v>0</v>
      </c>
      <c r="Q907" s="382">
        <f t="shared" ca="1" si="556"/>
        <v>0</v>
      </c>
      <c r="R907" s="382">
        <f t="shared" ca="1" si="556"/>
        <v>0</v>
      </c>
      <c r="S907" s="382">
        <f t="shared" ca="1" si="556"/>
        <v>0</v>
      </c>
      <c r="T907" s="382">
        <f t="shared" ca="1" si="556"/>
        <v>0</v>
      </c>
      <c r="U907" s="382">
        <f t="shared" ca="1" si="556"/>
        <v>0</v>
      </c>
      <c r="V907" s="382">
        <f t="shared" ca="1" si="556"/>
        <v>0</v>
      </c>
      <c r="W907" s="382">
        <f t="shared" ca="1" si="556"/>
        <v>0</v>
      </c>
      <c r="X907" s="382">
        <f t="shared" ca="1" si="556"/>
        <v>0</v>
      </c>
      <c r="Y907" s="382">
        <f t="shared" ca="1" si="556"/>
        <v>0</v>
      </c>
      <c r="Z907" s="382">
        <f t="shared" ca="1" si="556"/>
        <v>0</v>
      </c>
      <c r="AA907" s="382">
        <f t="shared" ca="1" si="556"/>
        <v>0</v>
      </c>
      <c r="AB907" s="382">
        <f t="shared" ca="1" si="556"/>
        <v>0</v>
      </c>
      <c r="AC907" s="382">
        <f t="shared" ca="1" si="556"/>
        <v>0</v>
      </c>
      <c r="AD907" s="382">
        <f t="shared" ca="1" si="556"/>
        <v>0</v>
      </c>
      <c r="AE907" s="382">
        <f t="shared" ca="1" si="556"/>
        <v>0</v>
      </c>
      <c r="AF907" s="382">
        <f t="shared" ca="1" si="556"/>
        <v>0</v>
      </c>
      <c r="AG907" s="382">
        <f t="shared" ca="1" si="556"/>
        <v>0</v>
      </c>
      <c r="AH907" s="382">
        <f t="shared" ca="1" si="556"/>
        <v>0</v>
      </c>
      <c r="AI907" s="382">
        <f t="shared" ca="1" si="556"/>
        <v>0</v>
      </c>
      <c r="AJ907" s="382">
        <f t="shared" ca="1" si="556"/>
        <v>0</v>
      </c>
      <c r="AK907" s="382">
        <f t="shared" ca="1" si="556"/>
        <v>0</v>
      </c>
      <c r="AL907" s="382">
        <f t="shared" ca="1" si="556"/>
        <v>0</v>
      </c>
      <c r="AM907" s="382">
        <f t="shared" ca="1" si="556"/>
        <v>0</v>
      </c>
      <c r="AN907" s="382">
        <f t="shared" ca="1" si="556"/>
        <v>0</v>
      </c>
      <c r="AO907" s="382">
        <f t="shared" ca="1" si="556"/>
        <v>0</v>
      </c>
      <c r="AP907" s="382">
        <f t="shared" ca="1" si="556"/>
        <v>0</v>
      </c>
      <c r="AQ907" s="382">
        <f t="shared" ca="1" si="556"/>
        <v>0</v>
      </c>
      <c r="AR907" s="382">
        <f t="shared" ca="1" si="556"/>
        <v>0</v>
      </c>
      <c r="AS907" s="652">
        <f t="shared" ca="1" si="534"/>
        <v>0</v>
      </c>
    </row>
    <row r="908" spans="2:45" hidden="1" outlineLevel="1">
      <c r="B908" s="123"/>
      <c r="C908" s="81">
        <f t="shared" si="535"/>
        <v>24</v>
      </c>
      <c r="D908" s="191">
        <f ca="1"/>
        <v>0</v>
      </c>
      <c r="E908" s="382">
        <f t="shared" ref="E908:AR908" ca="1" si="557">$D908*E158/1000*E$5</f>
        <v>0</v>
      </c>
      <c r="F908" s="382">
        <f t="shared" ca="1" si="557"/>
        <v>0</v>
      </c>
      <c r="G908" s="382">
        <f t="shared" ca="1" si="557"/>
        <v>0</v>
      </c>
      <c r="H908" s="382">
        <f t="shared" ca="1" si="557"/>
        <v>0</v>
      </c>
      <c r="I908" s="382">
        <f t="shared" ca="1" si="557"/>
        <v>0</v>
      </c>
      <c r="J908" s="382">
        <f t="shared" ca="1" si="557"/>
        <v>0</v>
      </c>
      <c r="K908" s="382">
        <f t="shared" ca="1" si="557"/>
        <v>0</v>
      </c>
      <c r="L908" s="382">
        <f t="shared" ca="1" si="557"/>
        <v>0</v>
      </c>
      <c r="M908" s="382">
        <f t="shared" ca="1" si="557"/>
        <v>0</v>
      </c>
      <c r="N908" s="382">
        <f t="shared" ca="1" si="557"/>
        <v>0</v>
      </c>
      <c r="O908" s="382">
        <f t="shared" ca="1" si="557"/>
        <v>0</v>
      </c>
      <c r="P908" s="382">
        <f t="shared" ca="1" si="557"/>
        <v>0</v>
      </c>
      <c r="Q908" s="382">
        <f t="shared" ca="1" si="557"/>
        <v>0</v>
      </c>
      <c r="R908" s="382">
        <f t="shared" ca="1" si="557"/>
        <v>0</v>
      </c>
      <c r="S908" s="382">
        <f t="shared" ca="1" si="557"/>
        <v>0</v>
      </c>
      <c r="T908" s="382">
        <f t="shared" ca="1" si="557"/>
        <v>0</v>
      </c>
      <c r="U908" s="382">
        <f t="shared" ca="1" si="557"/>
        <v>0</v>
      </c>
      <c r="V908" s="382">
        <f t="shared" ca="1" si="557"/>
        <v>0</v>
      </c>
      <c r="W908" s="382">
        <f t="shared" ca="1" si="557"/>
        <v>0</v>
      </c>
      <c r="X908" s="382">
        <f t="shared" ca="1" si="557"/>
        <v>0</v>
      </c>
      <c r="Y908" s="382">
        <f t="shared" ca="1" si="557"/>
        <v>0</v>
      </c>
      <c r="Z908" s="382">
        <f t="shared" ca="1" si="557"/>
        <v>0</v>
      </c>
      <c r="AA908" s="382">
        <f t="shared" ca="1" si="557"/>
        <v>0</v>
      </c>
      <c r="AB908" s="382">
        <f t="shared" ca="1" si="557"/>
        <v>0</v>
      </c>
      <c r="AC908" s="382">
        <f t="shared" ca="1" si="557"/>
        <v>0</v>
      </c>
      <c r="AD908" s="382">
        <f t="shared" ca="1" si="557"/>
        <v>0</v>
      </c>
      <c r="AE908" s="382">
        <f t="shared" ca="1" si="557"/>
        <v>0</v>
      </c>
      <c r="AF908" s="382">
        <f t="shared" ca="1" si="557"/>
        <v>0</v>
      </c>
      <c r="AG908" s="382">
        <f t="shared" ca="1" si="557"/>
        <v>0</v>
      </c>
      <c r="AH908" s="382">
        <f t="shared" ca="1" si="557"/>
        <v>0</v>
      </c>
      <c r="AI908" s="382">
        <f t="shared" ca="1" si="557"/>
        <v>0</v>
      </c>
      <c r="AJ908" s="382">
        <f t="shared" ca="1" si="557"/>
        <v>0</v>
      </c>
      <c r="AK908" s="382">
        <f t="shared" ca="1" si="557"/>
        <v>0</v>
      </c>
      <c r="AL908" s="382">
        <f t="shared" ca="1" si="557"/>
        <v>0</v>
      </c>
      <c r="AM908" s="382">
        <f t="shared" ca="1" si="557"/>
        <v>0</v>
      </c>
      <c r="AN908" s="382">
        <f t="shared" ca="1" si="557"/>
        <v>0</v>
      </c>
      <c r="AO908" s="382">
        <f t="shared" ca="1" si="557"/>
        <v>0</v>
      </c>
      <c r="AP908" s="382">
        <f t="shared" ca="1" si="557"/>
        <v>0</v>
      </c>
      <c r="AQ908" s="382">
        <f t="shared" ca="1" si="557"/>
        <v>0</v>
      </c>
      <c r="AR908" s="382">
        <f t="shared" ca="1" si="557"/>
        <v>0</v>
      </c>
      <c r="AS908" s="652">
        <f t="shared" ca="1" si="534"/>
        <v>0</v>
      </c>
    </row>
    <row r="909" spans="2:45" hidden="1" outlineLevel="1">
      <c r="B909" s="123"/>
      <c r="C909" s="81">
        <f t="shared" si="535"/>
        <v>25</v>
      </c>
      <c r="D909" s="191">
        <f ca="1"/>
        <v>0</v>
      </c>
      <c r="E909" s="382">
        <f t="shared" ref="E909:AR909" ca="1" si="558">$D909*E159/1000*E$5</f>
        <v>0</v>
      </c>
      <c r="F909" s="382">
        <f t="shared" ca="1" si="558"/>
        <v>0</v>
      </c>
      <c r="G909" s="382">
        <f t="shared" ca="1" si="558"/>
        <v>0</v>
      </c>
      <c r="H909" s="382">
        <f t="shared" ca="1" si="558"/>
        <v>0</v>
      </c>
      <c r="I909" s="382">
        <f t="shared" ca="1" si="558"/>
        <v>0</v>
      </c>
      <c r="J909" s="382">
        <f t="shared" ca="1" si="558"/>
        <v>0</v>
      </c>
      <c r="K909" s="382">
        <f t="shared" ca="1" si="558"/>
        <v>0</v>
      </c>
      <c r="L909" s="382">
        <f t="shared" ca="1" si="558"/>
        <v>0</v>
      </c>
      <c r="M909" s="382">
        <f t="shared" ca="1" si="558"/>
        <v>0</v>
      </c>
      <c r="N909" s="382">
        <f t="shared" ca="1" si="558"/>
        <v>0</v>
      </c>
      <c r="O909" s="382">
        <f t="shared" ca="1" si="558"/>
        <v>0</v>
      </c>
      <c r="P909" s="382">
        <f t="shared" ca="1" si="558"/>
        <v>0</v>
      </c>
      <c r="Q909" s="382">
        <f t="shared" ca="1" si="558"/>
        <v>0</v>
      </c>
      <c r="R909" s="382">
        <f t="shared" ca="1" si="558"/>
        <v>0</v>
      </c>
      <c r="S909" s="382">
        <f t="shared" ca="1" si="558"/>
        <v>0</v>
      </c>
      <c r="T909" s="382">
        <f t="shared" ca="1" si="558"/>
        <v>0</v>
      </c>
      <c r="U909" s="382">
        <f t="shared" ca="1" si="558"/>
        <v>0</v>
      </c>
      <c r="V909" s="382">
        <f t="shared" ca="1" si="558"/>
        <v>0</v>
      </c>
      <c r="W909" s="382">
        <f t="shared" ca="1" si="558"/>
        <v>0</v>
      </c>
      <c r="X909" s="382">
        <f t="shared" ca="1" si="558"/>
        <v>0</v>
      </c>
      <c r="Y909" s="382">
        <f t="shared" ca="1" si="558"/>
        <v>0</v>
      </c>
      <c r="Z909" s="382">
        <f t="shared" ca="1" si="558"/>
        <v>0</v>
      </c>
      <c r="AA909" s="382">
        <f t="shared" ca="1" si="558"/>
        <v>0</v>
      </c>
      <c r="AB909" s="382">
        <f t="shared" ca="1" si="558"/>
        <v>0</v>
      </c>
      <c r="AC909" s="382">
        <f t="shared" ca="1" si="558"/>
        <v>0</v>
      </c>
      <c r="AD909" s="382">
        <f t="shared" ca="1" si="558"/>
        <v>0</v>
      </c>
      <c r="AE909" s="382">
        <f t="shared" ca="1" si="558"/>
        <v>0</v>
      </c>
      <c r="AF909" s="382">
        <f t="shared" ca="1" si="558"/>
        <v>0</v>
      </c>
      <c r="AG909" s="382">
        <f t="shared" ca="1" si="558"/>
        <v>0</v>
      </c>
      <c r="AH909" s="382">
        <f t="shared" ca="1" si="558"/>
        <v>0</v>
      </c>
      <c r="AI909" s="382">
        <f t="shared" ca="1" si="558"/>
        <v>0</v>
      </c>
      <c r="AJ909" s="382">
        <f t="shared" ca="1" si="558"/>
        <v>0</v>
      </c>
      <c r="AK909" s="382">
        <f t="shared" ca="1" si="558"/>
        <v>0</v>
      </c>
      <c r="AL909" s="382">
        <f t="shared" ca="1" si="558"/>
        <v>0</v>
      </c>
      <c r="AM909" s="382">
        <f t="shared" ca="1" si="558"/>
        <v>0</v>
      </c>
      <c r="AN909" s="382">
        <f t="shared" ca="1" si="558"/>
        <v>0</v>
      </c>
      <c r="AO909" s="382">
        <f t="shared" ca="1" si="558"/>
        <v>0</v>
      </c>
      <c r="AP909" s="382">
        <f t="shared" ca="1" si="558"/>
        <v>0</v>
      </c>
      <c r="AQ909" s="382">
        <f t="shared" ca="1" si="558"/>
        <v>0</v>
      </c>
      <c r="AR909" s="382">
        <f t="shared" ca="1" si="558"/>
        <v>0</v>
      </c>
      <c r="AS909" s="652">
        <f t="shared" ca="1" si="534"/>
        <v>0</v>
      </c>
    </row>
    <row r="910" spans="2:45" hidden="1" outlineLevel="1">
      <c r="B910" s="123"/>
      <c r="C910" s="81">
        <f t="shared" si="535"/>
        <v>26</v>
      </c>
      <c r="D910" s="191">
        <f ca="1"/>
        <v>0</v>
      </c>
      <c r="E910" s="382">
        <f t="shared" ref="E910:AR910" ca="1" si="559">$D910*E160/1000*E$5</f>
        <v>0</v>
      </c>
      <c r="F910" s="382">
        <f t="shared" ca="1" si="559"/>
        <v>0</v>
      </c>
      <c r="G910" s="382">
        <f t="shared" ca="1" si="559"/>
        <v>0</v>
      </c>
      <c r="H910" s="382">
        <f t="shared" ca="1" si="559"/>
        <v>0</v>
      </c>
      <c r="I910" s="382">
        <f t="shared" ca="1" si="559"/>
        <v>0</v>
      </c>
      <c r="J910" s="382">
        <f t="shared" ca="1" si="559"/>
        <v>0</v>
      </c>
      <c r="K910" s="382">
        <f t="shared" ca="1" si="559"/>
        <v>0</v>
      </c>
      <c r="L910" s="382">
        <f t="shared" ca="1" si="559"/>
        <v>0</v>
      </c>
      <c r="M910" s="382">
        <f t="shared" ca="1" si="559"/>
        <v>0</v>
      </c>
      <c r="N910" s="382">
        <f t="shared" ca="1" si="559"/>
        <v>0</v>
      </c>
      <c r="O910" s="382">
        <f t="shared" ca="1" si="559"/>
        <v>0</v>
      </c>
      <c r="P910" s="382">
        <f t="shared" ca="1" si="559"/>
        <v>0</v>
      </c>
      <c r="Q910" s="382">
        <f t="shared" ca="1" si="559"/>
        <v>0</v>
      </c>
      <c r="R910" s="382">
        <f t="shared" ca="1" si="559"/>
        <v>0</v>
      </c>
      <c r="S910" s="382">
        <f t="shared" ca="1" si="559"/>
        <v>0</v>
      </c>
      <c r="T910" s="382">
        <f t="shared" ca="1" si="559"/>
        <v>0</v>
      </c>
      <c r="U910" s="382">
        <f t="shared" ca="1" si="559"/>
        <v>0</v>
      </c>
      <c r="V910" s="382">
        <f t="shared" ca="1" si="559"/>
        <v>0</v>
      </c>
      <c r="W910" s="382">
        <f t="shared" ca="1" si="559"/>
        <v>0</v>
      </c>
      <c r="X910" s="382">
        <f t="shared" ca="1" si="559"/>
        <v>0</v>
      </c>
      <c r="Y910" s="382">
        <f t="shared" ca="1" si="559"/>
        <v>0</v>
      </c>
      <c r="Z910" s="382">
        <f t="shared" ca="1" si="559"/>
        <v>0</v>
      </c>
      <c r="AA910" s="382">
        <f t="shared" ca="1" si="559"/>
        <v>0</v>
      </c>
      <c r="AB910" s="382">
        <f t="shared" ca="1" si="559"/>
        <v>0</v>
      </c>
      <c r="AC910" s="382">
        <f t="shared" ca="1" si="559"/>
        <v>0</v>
      </c>
      <c r="AD910" s="382">
        <f t="shared" ca="1" si="559"/>
        <v>0</v>
      </c>
      <c r="AE910" s="382">
        <f t="shared" ca="1" si="559"/>
        <v>0</v>
      </c>
      <c r="AF910" s="382">
        <f t="shared" ca="1" si="559"/>
        <v>0</v>
      </c>
      <c r="AG910" s="382">
        <f t="shared" ca="1" si="559"/>
        <v>0</v>
      </c>
      <c r="AH910" s="382">
        <f t="shared" ca="1" si="559"/>
        <v>0</v>
      </c>
      <c r="AI910" s="382">
        <f t="shared" ca="1" si="559"/>
        <v>0</v>
      </c>
      <c r="AJ910" s="382">
        <f t="shared" ca="1" si="559"/>
        <v>0</v>
      </c>
      <c r="AK910" s="382">
        <f t="shared" ca="1" si="559"/>
        <v>0</v>
      </c>
      <c r="AL910" s="382">
        <f t="shared" ca="1" si="559"/>
        <v>0</v>
      </c>
      <c r="AM910" s="382">
        <f t="shared" ca="1" si="559"/>
        <v>0</v>
      </c>
      <c r="AN910" s="382">
        <f t="shared" ca="1" si="559"/>
        <v>0</v>
      </c>
      <c r="AO910" s="382">
        <f t="shared" ca="1" si="559"/>
        <v>0</v>
      </c>
      <c r="AP910" s="382">
        <f t="shared" ca="1" si="559"/>
        <v>0</v>
      </c>
      <c r="AQ910" s="382">
        <f t="shared" ca="1" si="559"/>
        <v>0</v>
      </c>
      <c r="AR910" s="382">
        <f t="shared" ca="1" si="559"/>
        <v>0</v>
      </c>
      <c r="AS910" s="652">
        <f t="shared" ca="1" si="534"/>
        <v>0</v>
      </c>
    </row>
    <row r="911" spans="2:45" hidden="1" outlineLevel="1">
      <c r="B911" s="123"/>
      <c r="C911" s="81">
        <f t="shared" si="535"/>
        <v>27</v>
      </c>
      <c r="D911" s="191">
        <f ca="1"/>
        <v>0</v>
      </c>
      <c r="E911" s="382">
        <f t="shared" ref="E911:AR911" ca="1" si="560">$D911*E161/1000*E$5</f>
        <v>0</v>
      </c>
      <c r="F911" s="382">
        <f t="shared" ca="1" si="560"/>
        <v>0</v>
      </c>
      <c r="G911" s="382">
        <f t="shared" ca="1" si="560"/>
        <v>0</v>
      </c>
      <c r="H911" s="382">
        <f t="shared" ca="1" si="560"/>
        <v>0</v>
      </c>
      <c r="I911" s="382">
        <f t="shared" ca="1" si="560"/>
        <v>0</v>
      </c>
      <c r="J911" s="382">
        <f t="shared" ca="1" si="560"/>
        <v>0</v>
      </c>
      <c r="K911" s="382">
        <f t="shared" ca="1" si="560"/>
        <v>0</v>
      </c>
      <c r="L911" s="382">
        <f t="shared" ca="1" si="560"/>
        <v>0</v>
      </c>
      <c r="M911" s="382">
        <f t="shared" ca="1" si="560"/>
        <v>0</v>
      </c>
      <c r="N911" s="382">
        <f t="shared" ca="1" si="560"/>
        <v>0</v>
      </c>
      <c r="O911" s="382">
        <f t="shared" ca="1" si="560"/>
        <v>0</v>
      </c>
      <c r="P911" s="382">
        <f t="shared" ca="1" si="560"/>
        <v>0</v>
      </c>
      <c r="Q911" s="382">
        <f t="shared" ca="1" si="560"/>
        <v>0</v>
      </c>
      <c r="R911" s="382">
        <f t="shared" ca="1" si="560"/>
        <v>0</v>
      </c>
      <c r="S911" s="382">
        <f t="shared" ca="1" si="560"/>
        <v>0</v>
      </c>
      <c r="T911" s="382">
        <f t="shared" ca="1" si="560"/>
        <v>0</v>
      </c>
      <c r="U911" s="382">
        <f t="shared" ca="1" si="560"/>
        <v>0</v>
      </c>
      <c r="V911" s="382">
        <f t="shared" ca="1" si="560"/>
        <v>0</v>
      </c>
      <c r="W911" s="382">
        <f t="shared" ca="1" si="560"/>
        <v>0</v>
      </c>
      <c r="X911" s="382">
        <f t="shared" ca="1" si="560"/>
        <v>0</v>
      </c>
      <c r="Y911" s="382">
        <f t="shared" ca="1" si="560"/>
        <v>0</v>
      </c>
      <c r="Z911" s="382">
        <f t="shared" ca="1" si="560"/>
        <v>0</v>
      </c>
      <c r="AA911" s="382">
        <f t="shared" ca="1" si="560"/>
        <v>0</v>
      </c>
      <c r="AB911" s="382">
        <f t="shared" ca="1" si="560"/>
        <v>0</v>
      </c>
      <c r="AC911" s="382">
        <f t="shared" ca="1" si="560"/>
        <v>0</v>
      </c>
      <c r="AD911" s="382">
        <f t="shared" ca="1" si="560"/>
        <v>0</v>
      </c>
      <c r="AE911" s="382">
        <f t="shared" ca="1" si="560"/>
        <v>0</v>
      </c>
      <c r="AF911" s="382">
        <f t="shared" ca="1" si="560"/>
        <v>0</v>
      </c>
      <c r="AG911" s="382">
        <f t="shared" ca="1" si="560"/>
        <v>0</v>
      </c>
      <c r="AH911" s="382">
        <f t="shared" ca="1" si="560"/>
        <v>0</v>
      </c>
      <c r="AI911" s="382">
        <f t="shared" ca="1" si="560"/>
        <v>0</v>
      </c>
      <c r="AJ911" s="382">
        <f t="shared" ca="1" si="560"/>
        <v>0</v>
      </c>
      <c r="AK911" s="382">
        <f t="shared" ca="1" si="560"/>
        <v>0</v>
      </c>
      <c r="AL911" s="382">
        <f t="shared" ca="1" si="560"/>
        <v>0</v>
      </c>
      <c r="AM911" s="382">
        <f t="shared" ca="1" si="560"/>
        <v>0</v>
      </c>
      <c r="AN911" s="382">
        <f t="shared" ca="1" si="560"/>
        <v>0</v>
      </c>
      <c r="AO911" s="382">
        <f t="shared" ca="1" si="560"/>
        <v>0</v>
      </c>
      <c r="AP911" s="382">
        <f t="shared" ca="1" si="560"/>
        <v>0</v>
      </c>
      <c r="AQ911" s="382">
        <f t="shared" ca="1" si="560"/>
        <v>0</v>
      </c>
      <c r="AR911" s="382">
        <f t="shared" ca="1" si="560"/>
        <v>0</v>
      </c>
      <c r="AS911" s="652">
        <f t="shared" ca="1" si="534"/>
        <v>0</v>
      </c>
    </row>
    <row r="912" spans="2:45" hidden="1" outlineLevel="1">
      <c r="B912" s="123"/>
      <c r="C912" s="81">
        <f t="shared" si="535"/>
        <v>28</v>
      </c>
      <c r="D912" s="191">
        <f ca="1"/>
        <v>0</v>
      </c>
      <c r="E912" s="382">
        <f t="shared" ref="E912:AR912" ca="1" si="561">$D912*E162/1000*E$5</f>
        <v>0</v>
      </c>
      <c r="F912" s="382">
        <f t="shared" ca="1" si="561"/>
        <v>0</v>
      </c>
      <c r="G912" s="382">
        <f t="shared" ca="1" si="561"/>
        <v>0</v>
      </c>
      <c r="H912" s="382">
        <f t="shared" ca="1" si="561"/>
        <v>0</v>
      </c>
      <c r="I912" s="382">
        <f t="shared" ca="1" si="561"/>
        <v>0</v>
      </c>
      <c r="J912" s="382">
        <f t="shared" ca="1" si="561"/>
        <v>0</v>
      </c>
      <c r="K912" s="382">
        <f t="shared" ca="1" si="561"/>
        <v>0</v>
      </c>
      <c r="L912" s="382">
        <f t="shared" ca="1" si="561"/>
        <v>0</v>
      </c>
      <c r="M912" s="382">
        <f t="shared" ca="1" si="561"/>
        <v>0</v>
      </c>
      <c r="N912" s="382">
        <f t="shared" ca="1" si="561"/>
        <v>0</v>
      </c>
      <c r="O912" s="382">
        <f t="shared" ca="1" si="561"/>
        <v>0</v>
      </c>
      <c r="P912" s="382">
        <f t="shared" ca="1" si="561"/>
        <v>0</v>
      </c>
      <c r="Q912" s="382">
        <f t="shared" ca="1" si="561"/>
        <v>0</v>
      </c>
      <c r="R912" s="382">
        <f t="shared" ca="1" si="561"/>
        <v>0</v>
      </c>
      <c r="S912" s="382">
        <f t="shared" ca="1" si="561"/>
        <v>0</v>
      </c>
      <c r="T912" s="382">
        <f t="shared" ca="1" si="561"/>
        <v>0</v>
      </c>
      <c r="U912" s="382">
        <f t="shared" ca="1" si="561"/>
        <v>0</v>
      </c>
      <c r="V912" s="382">
        <f t="shared" ca="1" si="561"/>
        <v>0</v>
      </c>
      <c r="W912" s="382">
        <f t="shared" ca="1" si="561"/>
        <v>0</v>
      </c>
      <c r="X912" s="382">
        <f t="shared" ca="1" si="561"/>
        <v>0</v>
      </c>
      <c r="Y912" s="382">
        <f t="shared" ca="1" si="561"/>
        <v>0</v>
      </c>
      <c r="Z912" s="382">
        <f t="shared" ca="1" si="561"/>
        <v>0</v>
      </c>
      <c r="AA912" s="382">
        <f t="shared" ca="1" si="561"/>
        <v>0</v>
      </c>
      <c r="AB912" s="382">
        <f t="shared" ca="1" si="561"/>
        <v>0</v>
      </c>
      <c r="AC912" s="382">
        <f t="shared" ca="1" si="561"/>
        <v>0</v>
      </c>
      <c r="AD912" s="382">
        <f t="shared" ca="1" si="561"/>
        <v>0</v>
      </c>
      <c r="AE912" s="382">
        <f t="shared" ca="1" si="561"/>
        <v>0</v>
      </c>
      <c r="AF912" s="382">
        <f t="shared" ca="1" si="561"/>
        <v>0</v>
      </c>
      <c r="AG912" s="382">
        <f t="shared" ca="1" si="561"/>
        <v>0</v>
      </c>
      <c r="AH912" s="382">
        <f t="shared" ca="1" si="561"/>
        <v>0</v>
      </c>
      <c r="AI912" s="382">
        <f t="shared" ca="1" si="561"/>
        <v>0</v>
      </c>
      <c r="AJ912" s="382">
        <f t="shared" ca="1" si="561"/>
        <v>0</v>
      </c>
      <c r="AK912" s="382">
        <f t="shared" ca="1" si="561"/>
        <v>0</v>
      </c>
      <c r="AL912" s="382">
        <f t="shared" ca="1" si="561"/>
        <v>0</v>
      </c>
      <c r="AM912" s="382">
        <f t="shared" ca="1" si="561"/>
        <v>0</v>
      </c>
      <c r="AN912" s="382">
        <f t="shared" ca="1" si="561"/>
        <v>0</v>
      </c>
      <c r="AO912" s="382">
        <f t="shared" ca="1" si="561"/>
        <v>0</v>
      </c>
      <c r="AP912" s="382">
        <f t="shared" ca="1" si="561"/>
        <v>0</v>
      </c>
      <c r="AQ912" s="382">
        <f t="shared" ca="1" si="561"/>
        <v>0</v>
      </c>
      <c r="AR912" s="382">
        <f t="shared" ca="1" si="561"/>
        <v>0</v>
      </c>
      <c r="AS912" s="652">
        <f t="shared" ca="1" si="534"/>
        <v>0</v>
      </c>
    </row>
    <row r="913" spans="1:47" hidden="1" outlineLevel="1">
      <c r="B913" s="123"/>
      <c r="C913" s="81">
        <f t="shared" si="535"/>
        <v>29</v>
      </c>
      <c r="D913" s="191">
        <f ca="1"/>
        <v>0</v>
      </c>
      <c r="E913" s="382">
        <f t="shared" ref="E913:AR913" ca="1" si="562">$D913*E163/1000*E$5</f>
        <v>0</v>
      </c>
      <c r="F913" s="382">
        <f t="shared" ca="1" si="562"/>
        <v>0</v>
      </c>
      <c r="G913" s="382">
        <f t="shared" ca="1" si="562"/>
        <v>0</v>
      </c>
      <c r="H913" s="382">
        <f t="shared" ca="1" si="562"/>
        <v>0</v>
      </c>
      <c r="I913" s="382">
        <f t="shared" ca="1" si="562"/>
        <v>0</v>
      </c>
      <c r="J913" s="382">
        <f t="shared" ca="1" si="562"/>
        <v>0</v>
      </c>
      <c r="K913" s="382">
        <f t="shared" ca="1" si="562"/>
        <v>0</v>
      </c>
      <c r="L913" s="382">
        <f t="shared" ca="1" si="562"/>
        <v>0</v>
      </c>
      <c r="M913" s="382">
        <f t="shared" ca="1" si="562"/>
        <v>0</v>
      </c>
      <c r="N913" s="382">
        <f t="shared" ca="1" si="562"/>
        <v>0</v>
      </c>
      <c r="O913" s="382">
        <f t="shared" ca="1" si="562"/>
        <v>0</v>
      </c>
      <c r="P913" s="382">
        <f t="shared" ca="1" si="562"/>
        <v>0</v>
      </c>
      <c r="Q913" s="382">
        <f t="shared" ca="1" si="562"/>
        <v>0</v>
      </c>
      <c r="R913" s="382">
        <f t="shared" ca="1" si="562"/>
        <v>0</v>
      </c>
      <c r="S913" s="382">
        <f t="shared" ca="1" si="562"/>
        <v>0</v>
      </c>
      <c r="T913" s="382">
        <f t="shared" ca="1" si="562"/>
        <v>0</v>
      </c>
      <c r="U913" s="382">
        <f t="shared" ca="1" si="562"/>
        <v>0</v>
      </c>
      <c r="V913" s="382">
        <f t="shared" ca="1" si="562"/>
        <v>0</v>
      </c>
      <c r="W913" s="382">
        <f t="shared" ca="1" si="562"/>
        <v>0</v>
      </c>
      <c r="X913" s="382">
        <f t="shared" ca="1" si="562"/>
        <v>0</v>
      </c>
      <c r="Y913" s="382">
        <f t="shared" ca="1" si="562"/>
        <v>0</v>
      </c>
      <c r="Z913" s="382">
        <f t="shared" ca="1" si="562"/>
        <v>0</v>
      </c>
      <c r="AA913" s="382">
        <f t="shared" ca="1" si="562"/>
        <v>0</v>
      </c>
      <c r="AB913" s="382">
        <f t="shared" ca="1" si="562"/>
        <v>0</v>
      </c>
      <c r="AC913" s="382">
        <f t="shared" ca="1" si="562"/>
        <v>0</v>
      </c>
      <c r="AD913" s="382">
        <f t="shared" ca="1" si="562"/>
        <v>0</v>
      </c>
      <c r="AE913" s="382">
        <f t="shared" ca="1" si="562"/>
        <v>0</v>
      </c>
      <c r="AF913" s="382">
        <f t="shared" ca="1" si="562"/>
        <v>0</v>
      </c>
      <c r="AG913" s="382">
        <f t="shared" ca="1" si="562"/>
        <v>0</v>
      </c>
      <c r="AH913" s="382">
        <f t="shared" ca="1" si="562"/>
        <v>0</v>
      </c>
      <c r="AI913" s="382">
        <f t="shared" ca="1" si="562"/>
        <v>0</v>
      </c>
      <c r="AJ913" s="382">
        <f t="shared" ca="1" si="562"/>
        <v>0</v>
      </c>
      <c r="AK913" s="382">
        <f t="shared" ca="1" si="562"/>
        <v>0</v>
      </c>
      <c r="AL913" s="382">
        <f t="shared" ca="1" si="562"/>
        <v>0</v>
      </c>
      <c r="AM913" s="382">
        <f t="shared" ca="1" si="562"/>
        <v>0</v>
      </c>
      <c r="AN913" s="382">
        <f t="shared" ca="1" si="562"/>
        <v>0</v>
      </c>
      <c r="AO913" s="382">
        <f t="shared" ca="1" si="562"/>
        <v>0</v>
      </c>
      <c r="AP913" s="382">
        <f t="shared" ca="1" si="562"/>
        <v>0</v>
      </c>
      <c r="AQ913" s="382">
        <f t="shared" ca="1" si="562"/>
        <v>0</v>
      </c>
      <c r="AR913" s="382">
        <f t="shared" ca="1" si="562"/>
        <v>0</v>
      </c>
      <c r="AS913" s="652">
        <f t="shared" ca="1" si="534"/>
        <v>0</v>
      </c>
    </row>
    <row r="914" spans="1:47" hidden="1" outlineLevel="1">
      <c r="B914" s="123"/>
      <c r="C914" s="81">
        <f t="shared" si="535"/>
        <v>30</v>
      </c>
      <c r="D914" s="191">
        <f ca="1"/>
        <v>0</v>
      </c>
      <c r="E914" s="382">
        <f t="shared" ref="E914:AR914" ca="1" si="563">$D914*E164/1000*E$5</f>
        <v>0</v>
      </c>
      <c r="F914" s="382">
        <f t="shared" ca="1" si="563"/>
        <v>0</v>
      </c>
      <c r="G914" s="382">
        <f t="shared" ca="1" si="563"/>
        <v>0</v>
      </c>
      <c r="H914" s="382">
        <f t="shared" ca="1" si="563"/>
        <v>0</v>
      </c>
      <c r="I914" s="382">
        <f t="shared" ca="1" si="563"/>
        <v>0</v>
      </c>
      <c r="J914" s="382">
        <f t="shared" ca="1" si="563"/>
        <v>0</v>
      </c>
      <c r="K914" s="382">
        <f t="shared" ca="1" si="563"/>
        <v>0</v>
      </c>
      <c r="L914" s="382">
        <f t="shared" ca="1" si="563"/>
        <v>0</v>
      </c>
      <c r="M914" s="382">
        <f t="shared" ca="1" si="563"/>
        <v>0</v>
      </c>
      <c r="N914" s="382">
        <f t="shared" ca="1" si="563"/>
        <v>0</v>
      </c>
      <c r="O914" s="382">
        <f t="shared" ca="1" si="563"/>
        <v>0</v>
      </c>
      <c r="P914" s="382">
        <f t="shared" ca="1" si="563"/>
        <v>0</v>
      </c>
      <c r="Q914" s="382">
        <f t="shared" ca="1" si="563"/>
        <v>0</v>
      </c>
      <c r="R914" s="382">
        <f t="shared" ca="1" si="563"/>
        <v>0</v>
      </c>
      <c r="S914" s="382">
        <f t="shared" ca="1" si="563"/>
        <v>0</v>
      </c>
      <c r="T914" s="382">
        <f t="shared" ca="1" si="563"/>
        <v>0</v>
      </c>
      <c r="U914" s="382">
        <f t="shared" ca="1" si="563"/>
        <v>0</v>
      </c>
      <c r="V914" s="382">
        <f t="shared" ca="1" si="563"/>
        <v>0</v>
      </c>
      <c r="W914" s="382">
        <f t="shared" ca="1" si="563"/>
        <v>0</v>
      </c>
      <c r="X914" s="382">
        <f t="shared" ca="1" si="563"/>
        <v>0</v>
      </c>
      <c r="Y914" s="382">
        <f t="shared" ca="1" si="563"/>
        <v>0</v>
      </c>
      <c r="Z914" s="382">
        <f t="shared" ca="1" si="563"/>
        <v>0</v>
      </c>
      <c r="AA914" s="382">
        <f t="shared" ca="1" si="563"/>
        <v>0</v>
      </c>
      <c r="AB914" s="382">
        <f t="shared" ca="1" si="563"/>
        <v>0</v>
      </c>
      <c r="AC914" s="382">
        <f t="shared" ca="1" si="563"/>
        <v>0</v>
      </c>
      <c r="AD914" s="382">
        <f t="shared" ca="1" si="563"/>
        <v>0</v>
      </c>
      <c r="AE914" s="382">
        <f t="shared" ca="1" si="563"/>
        <v>0</v>
      </c>
      <c r="AF914" s="382">
        <f t="shared" ca="1" si="563"/>
        <v>0</v>
      </c>
      <c r="AG914" s="382">
        <f t="shared" ca="1" si="563"/>
        <v>0</v>
      </c>
      <c r="AH914" s="382">
        <f t="shared" ca="1" si="563"/>
        <v>0</v>
      </c>
      <c r="AI914" s="382">
        <f t="shared" ca="1" si="563"/>
        <v>0</v>
      </c>
      <c r="AJ914" s="382">
        <f t="shared" ca="1" si="563"/>
        <v>0</v>
      </c>
      <c r="AK914" s="382">
        <f t="shared" ca="1" si="563"/>
        <v>0</v>
      </c>
      <c r="AL914" s="382">
        <f t="shared" ca="1" si="563"/>
        <v>0</v>
      </c>
      <c r="AM914" s="382">
        <f t="shared" ca="1" si="563"/>
        <v>0</v>
      </c>
      <c r="AN914" s="382">
        <f t="shared" ca="1" si="563"/>
        <v>0</v>
      </c>
      <c r="AO914" s="382">
        <f t="shared" ca="1" si="563"/>
        <v>0</v>
      </c>
      <c r="AP914" s="382">
        <f t="shared" ca="1" si="563"/>
        <v>0</v>
      </c>
      <c r="AQ914" s="382">
        <f t="shared" ca="1" si="563"/>
        <v>0</v>
      </c>
      <c r="AR914" s="382">
        <f t="shared" ca="1" si="563"/>
        <v>0</v>
      </c>
      <c r="AS914" s="652">
        <f t="shared" ca="1" si="534"/>
        <v>0</v>
      </c>
    </row>
    <row r="915" spans="1:47" hidden="1" outlineLevel="1">
      <c r="B915" s="123"/>
      <c r="C915" s="81">
        <f t="shared" si="535"/>
        <v>31</v>
      </c>
      <c r="D915" s="191">
        <f ca="1"/>
        <v>0</v>
      </c>
      <c r="E915" s="382">
        <f t="shared" ref="E915:AR915" ca="1" si="564">$D915*E165/1000*E$5</f>
        <v>0</v>
      </c>
      <c r="F915" s="382">
        <f t="shared" ca="1" si="564"/>
        <v>0</v>
      </c>
      <c r="G915" s="382">
        <f t="shared" ca="1" si="564"/>
        <v>0</v>
      </c>
      <c r="H915" s="382">
        <f t="shared" ca="1" si="564"/>
        <v>0</v>
      </c>
      <c r="I915" s="382">
        <f t="shared" ca="1" si="564"/>
        <v>0</v>
      </c>
      <c r="J915" s="382">
        <f t="shared" ca="1" si="564"/>
        <v>0</v>
      </c>
      <c r="K915" s="382">
        <f t="shared" ca="1" si="564"/>
        <v>0</v>
      </c>
      <c r="L915" s="382">
        <f t="shared" ca="1" si="564"/>
        <v>0</v>
      </c>
      <c r="M915" s="382">
        <f t="shared" ca="1" si="564"/>
        <v>0</v>
      </c>
      <c r="N915" s="382">
        <f t="shared" ca="1" si="564"/>
        <v>0</v>
      </c>
      <c r="O915" s="382">
        <f t="shared" ca="1" si="564"/>
        <v>0</v>
      </c>
      <c r="P915" s="382">
        <f t="shared" ca="1" si="564"/>
        <v>0</v>
      </c>
      <c r="Q915" s="382">
        <f t="shared" ca="1" si="564"/>
        <v>0</v>
      </c>
      <c r="R915" s="382">
        <f t="shared" ca="1" si="564"/>
        <v>0</v>
      </c>
      <c r="S915" s="382">
        <f t="shared" ca="1" si="564"/>
        <v>0</v>
      </c>
      <c r="T915" s="382">
        <f t="shared" ca="1" si="564"/>
        <v>0</v>
      </c>
      <c r="U915" s="382">
        <f t="shared" ca="1" si="564"/>
        <v>0</v>
      </c>
      <c r="V915" s="382">
        <f t="shared" ca="1" si="564"/>
        <v>0</v>
      </c>
      <c r="W915" s="382">
        <f t="shared" ca="1" si="564"/>
        <v>0</v>
      </c>
      <c r="X915" s="382">
        <f t="shared" ca="1" si="564"/>
        <v>0</v>
      </c>
      <c r="Y915" s="382">
        <f t="shared" ca="1" si="564"/>
        <v>0</v>
      </c>
      <c r="Z915" s="382">
        <f t="shared" ca="1" si="564"/>
        <v>0</v>
      </c>
      <c r="AA915" s="382">
        <f t="shared" ca="1" si="564"/>
        <v>0</v>
      </c>
      <c r="AB915" s="382">
        <f t="shared" ca="1" si="564"/>
        <v>0</v>
      </c>
      <c r="AC915" s="382">
        <f t="shared" ca="1" si="564"/>
        <v>0</v>
      </c>
      <c r="AD915" s="382">
        <f t="shared" ca="1" si="564"/>
        <v>0</v>
      </c>
      <c r="AE915" s="382">
        <f t="shared" ca="1" si="564"/>
        <v>0</v>
      </c>
      <c r="AF915" s="382">
        <f t="shared" ca="1" si="564"/>
        <v>0</v>
      </c>
      <c r="AG915" s="382">
        <f t="shared" ca="1" si="564"/>
        <v>0</v>
      </c>
      <c r="AH915" s="382">
        <f t="shared" ca="1" si="564"/>
        <v>0</v>
      </c>
      <c r="AI915" s="382">
        <f t="shared" ca="1" si="564"/>
        <v>0</v>
      </c>
      <c r="AJ915" s="382">
        <f t="shared" ca="1" si="564"/>
        <v>0</v>
      </c>
      <c r="AK915" s="382">
        <f t="shared" ca="1" si="564"/>
        <v>0</v>
      </c>
      <c r="AL915" s="382">
        <f t="shared" ca="1" si="564"/>
        <v>0</v>
      </c>
      <c r="AM915" s="382">
        <f t="shared" ca="1" si="564"/>
        <v>0</v>
      </c>
      <c r="AN915" s="382">
        <f t="shared" ca="1" si="564"/>
        <v>0</v>
      </c>
      <c r="AO915" s="382">
        <f t="shared" ca="1" si="564"/>
        <v>0</v>
      </c>
      <c r="AP915" s="382">
        <f t="shared" ca="1" si="564"/>
        <v>0</v>
      </c>
      <c r="AQ915" s="382">
        <f t="shared" ca="1" si="564"/>
        <v>0</v>
      </c>
      <c r="AR915" s="382">
        <f t="shared" ca="1" si="564"/>
        <v>0</v>
      </c>
      <c r="AS915" s="652">
        <f t="shared" ca="1" si="534"/>
        <v>0</v>
      </c>
    </row>
    <row r="916" spans="1:47" hidden="1" outlineLevel="1">
      <c r="B916" s="123"/>
      <c r="C916" s="81">
        <f t="shared" si="535"/>
        <v>32</v>
      </c>
      <c r="D916" s="191">
        <f ca="1"/>
        <v>0</v>
      </c>
      <c r="E916" s="382">
        <f t="shared" ref="E916:AR916" ca="1" si="565">$D916*E166/1000*E$5</f>
        <v>0</v>
      </c>
      <c r="F916" s="382">
        <f t="shared" ca="1" si="565"/>
        <v>0</v>
      </c>
      <c r="G916" s="382">
        <f t="shared" ca="1" si="565"/>
        <v>0</v>
      </c>
      <c r="H916" s="382">
        <f t="shared" ca="1" si="565"/>
        <v>0</v>
      </c>
      <c r="I916" s="382">
        <f t="shared" ca="1" si="565"/>
        <v>0</v>
      </c>
      <c r="J916" s="382">
        <f t="shared" ca="1" si="565"/>
        <v>0</v>
      </c>
      <c r="K916" s="382">
        <f t="shared" ca="1" si="565"/>
        <v>0</v>
      </c>
      <c r="L916" s="382">
        <f t="shared" ca="1" si="565"/>
        <v>0</v>
      </c>
      <c r="M916" s="382">
        <f t="shared" ca="1" si="565"/>
        <v>0</v>
      </c>
      <c r="N916" s="382">
        <f t="shared" ca="1" si="565"/>
        <v>0</v>
      </c>
      <c r="O916" s="382">
        <f t="shared" ca="1" si="565"/>
        <v>0</v>
      </c>
      <c r="P916" s="382">
        <f t="shared" ca="1" si="565"/>
        <v>0</v>
      </c>
      <c r="Q916" s="382">
        <f t="shared" ca="1" si="565"/>
        <v>0</v>
      </c>
      <c r="R916" s="382">
        <f t="shared" ca="1" si="565"/>
        <v>0</v>
      </c>
      <c r="S916" s="382">
        <f t="shared" ca="1" si="565"/>
        <v>0</v>
      </c>
      <c r="T916" s="382">
        <f t="shared" ca="1" si="565"/>
        <v>0</v>
      </c>
      <c r="U916" s="382">
        <f t="shared" ca="1" si="565"/>
        <v>0</v>
      </c>
      <c r="V916" s="382">
        <f t="shared" ca="1" si="565"/>
        <v>0</v>
      </c>
      <c r="W916" s="382">
        <f t="shared" ca="1" si="565"/>
        <v>0</v>
      </c>
      <c r="X916" s="382">
        <f t="shared" ca="1" si="565"/>
        <v>0</v>
      </c>
      <c r="Y916" s="382">
        <f t="shared" ca="1" si="565"/>
        <v>0</v>
      </c>
      <c r="Z916" s="382">
        <f t="shared" ca="1" si="565"/>
        <v>0</v>
      </c>
      <c r="AA916" s="382">
        <f t="shared" ca="1" si="565"/>
        <v>0</v>
      </c>
      <c r="AB916" s="382">
        <f t="shared" ca="1" si="565"/>
        <v>0</v>
      </c>
      <c r="AC916" s="382">
        <f t="shared" ca="1" si="565"/>
        <v>0</v>
      </c>
      <c r="AD916" s="382">
        <f t="shared" ca="1" si="565"/>
        <v>0</v>
      </c>
      <c r="AE916" s="382">
        <f t="shared" ca="1" si="565"/>
        <v>0</v>
      </c>
      <c r="AF916" s="382">
        <f t="shared" ca="1" si="565"/>
        <v>0</v>
      </c>
      <c r="AG916" s="382">
        <f t="shared" ca="1" si="565"/>
        <v>0</v>
      </c>
      <c r="AH916" s="382">
        <f t="shared" ca="1" si="565"/>
        <v>0</v>
      </c>
      <c r="AI916" s="382">
        <f t="shared" ca="1" si="565"/>
        <v>0</v>
      </c>
      <c r="AJ916" s="382">
        <f t="shared" ca="1" si="565"/>
        <v>0</v>
      </c>
      <c r="AK916" s="382">
        <f t="shared" ca="1" si="565"/>
        <v>0</v>
      </c>
      <c r="AL916" s="382">
        <f t="shared" ca="1" si="565"/>
        <v>0</v>
      </c>
      <c r="AM916" s="382">
        <f t="shared" ca="1" si="565"/>
        <v>0</v>
      </c>
      <c r="AN916" s="382">
        <f t="shared" ca="1" si="565"/>
        <v>0</v>
      </c>
      <c r="AO916" s="382">
        <f t="shared" ca="1" si="565"/>
        <v>0</v>
      </c>
      <c r="AP916" s="382">
        <f t="shared" ca="1" si="565"/>
        <v>0</v>
      </c>
      <c r="AQ916" s="382">
        <f t="shared" ca="1" si="565"/>
        <v>0</v>
      </c>
      <c r="AR916" s="382">
        <f t="shared" ca="1" si="565"/>
        <v>0</v>
      </c>
      <c r="AS916" s="652">
        <f t="shared" ca="1" si="534"/>
        <v>0</v>
      </c>
    </row>
    <row r="917" spans="1:47" hidden="1" outlineLevel="1">
      <c r="B917" s="123"/>
      <c r="C917" s="81">
        <f t="shared" si="535"/>
        <v>33</v>
      </c>
      <c r="D917" s="191">
        <f ca="1"/>
        <v>0</v>
      </c>
      <c r="E917" s="382">
        <f t="shared" ref="E917:AR917" ca="1" si="566">$D917*E167/1000*E$5</f>
        <v>0</v>
      </c>
      <c r="F917" s="382">
        <f t="shared" ca="1" si="566"/>
        <v>0</v>
      </c>
      <c r="G917" s="382">
        <f t="shared" ca="1" si="566"/>
        <v>0</v>
      </c>
      <c r="H917" s="382">
        <f t="shared" ca="1" si="566"/>
        <v>0</v>
      </c>
      <c r="I917" s="382">
        <f t="shared" ca="1" si="566"/>
        <v>0</v>
      </c>
      <c r="J917" s="382">
        <f t="shared" ca="1" si="566"/>
        <v>0</v>
      </c>
      <c r="K917" s="382">
        <f t="shared" ca="1" si="566"/>
        <v>0</v>
      </c>
      <c r="L917" s="382">
        <f t="shared" ca="1" si="566"/>
        <v>0</v>
      </c>
      <c r="M917" s="382">
        <f t="shared" ca="1" si="566"/>
        <v>0</v>
      </c>
      <c r="N917" s="382">
        <f t="shared" ca="1" si="566"/>
        <v>0</v>
      </c>
      <c r="O917" s="382">
        <f t="shared" ca="1" si="566"/>
        <v>0</v>
      </c>
      <c r="P917" s="382">
        <f t="shared" ca="1" si="566"/>
        <v>0</v>
      </c>
      <c r="Q917" s="382">
        <f t="shared" ca="1" si="566"/>
        <v>0</v>
      </c>
      <c r="R917" s="382">
        <f t="shared" ca="1" si="566"/>
        <v>0</v>
      </c>
      <c r="S917" s="382">
        <f t="shared" ca="1" si="566"/>
        <v>0</v>
      </c>
      <c r="T917" s="382">
        <f t="shared" ca="1" si="566"/>
        <v>0</v>
      </c>
      <c r="U917" s="382">
        <f t="shared" ca="1" si="566"/>
        <v>0</v>
      </c>
      <c r="V917" s="382">
        <f t="shared" ca="1" si="566"/>
        <v>0</v>
      </c>
      <c r="W917" s="382">
        <f t="shared" ca="1" si="566"/>
        <v>0</v>
      </c>
      <c r="X917" s="382">
        <f t="shared" ca="1" si="566"/>
        <v>0</v>
      </c>
      <c r="Y917" s="382">
        <f t="shared" ca="1" si="566"/>
        <v>0</v>
      </c>
      <c r="Z917" s="382">
        <f t="shared" ca="1" si="566"/>
        <v>0</v>
      </c>
      <c r="AA917" s="382">
        <f t="shared" ca="1" si="566"/>
        <v>0</v>
      </c>
      <c r="AB917" s="382">
        <f t="shared" ca="1" si="566"/>
        <v>0</v>
      </c>
      <c r="AC917" s="382">
        <f t="shared" ca="1" si="566"/>
        <v>0</v>
      </c>
      <c r="AD917" s="382">
        <f t="shared" ca="1" si="566"/>
        <v>0</v>
      </c>
      <c r="AE917" s="382">
        <f t="shared" ca="1" si="566"/>
        <v>0</v>
      </c>
      <c r="AF917" s="382">
        <f t="shared" ca="1" si="566"/>
        <v>0</v>
      </c>
      <c r="AG917" s="382">
        <f t="shared" ca="1" si="566"/>
        <v>0</v>
      </c>
      <c r="AH917" s="382">
        <f t="shared" ca="1" si="566"/>
        <v>0</v>
      </c>
      <c r="AI917" s="382">
        <f t="shared" ca="1" si="566"/>
        <v>0</v>
      </c>
      <c r="AJ917" s="382">
        <f t="shared" ca="1" si="566"/>
        <v>0</v>
      </c>
      <c r="AK917" s="382">
        <f t="shared" ca="1" si="566"/>
        <v>0</v>
      </c>
      <c r="AL917" s="382">
        <f t="shared" ca="1" si="566"/>
        <v>0</v>
      </c>
      <c r="AM917" s="382">
        <f t="shared" ca="1" si="566"/>
        <v>0</v>
      </c>
      <c r="AN917" s="382">
        <f t="shared" ca="1" si="566"/>
        <v>0</v>
      </c>
      <c r="AO917" s="382">
        <f t="shared" ca="1" si="566"/>
        <v>0</v>
      </c>
      <c r="AP917" s="382">
        <f t="shared" ca="1" si="566"/>
        <v>0</v>
      </c>
      <c r="AQ917" s="382">
        <f t="shared" ca="1" si="566"/>
        <v>0</v>
      </c>
      <c r="AR917" s="382">
        <f t="shared" ca="1" si="566"/>
        <v>0</v>
      </c>
      <c r="AS917" s="652">
        <f t="shared" ca="1" si="534"/>
        <v>0</v>
      </c>
    </row>
    <row r="918" spans="1:47" hidden="1" outlineLevel="1">
      <c r="B918" s="123"/>
      <c r="C918" s="81">
        <f t="shared" si="535"/>
        <v>34</v>
      </c>
      <c r="D918" s="191">
        <f ca="1"/>
        <v>0</v>
      </c>
      <c r="E918" s="382">
        <f t="shared" ref="E918:AR918" ca="1" si="567">$D918*E168/1000*E$5</f>
        <v>0</v>
      </c>
      <c r="F918" s="382">
        <f t="shared" ca="1" si="567"/>
        <v>0</v>
      </c>
      <c r="G918" s="382">
        <f t="shared" ca="1" si="567"/>
        <v>0</v>
      </c>
      <c r="H918" s="382">
        <f t="shared" ca="1" si="567"/>
        <v>0</v>
      </c>
      <c r="I918" s="382">
        <f t="shared" ca="1" si="567"/>
        <v>0</v>
      </c>
      <c r="J918" s="382">
        <f t="shared" ca="1" si="567"/>
        <v>0</v>
      </c>
      <c r="K918" s="382">
        <f t="shared" ca="1" si="567"/>
        <v>0</v>
      </c>
      <c r="L918" s="382">
        <f t="shared" ca="1" si="567"/>
        <v>0</v>
      </c>
      <c r="M918" s="382">
        <f t="shared" ca="1" si="567"/>
        <v>0</v>
      </c>
      <c r="N918" s="382">
        <f t="shared" ca="1" si="567"/>
        <v>0</v>
      </c>
      <c r="O918" s="382">
        <f t="shared" ca="1" si="567"/>
        <v>0</v>
      </c>
      <c r="P918" s="382">
        <f t="shared" ca="1" si="567"/>
        <v>0</v>
      </c>
      <c r="Q918" s="382">
        <f t="shared" ca="1" si="567"/>
        <v>0</v>
      </c>
      <c r="R918" s="382">
        <f t="shared" ca="1" si="567"/>
        <v>0</v>
      </c>
      <c r="S918" s="382">
        <f t="shared" ca="1" si="567"/>
        <v>0</v>
      </c>
      <c r="T918" s="382">
        <f t="shared" ca="1" si="567"/>
        <v>0</v>
      </c>
      <c r="U918" s="382">
        <f t="shared" ca="1" si="567"/>
        <v>0</v>
      </c>
      <c r="V918" s="382">
        <f t="shared" ca="1" si="567"/>
        <v>0</v>
      </c>
      <c r="W918" s="382">
        <f t="shared" ca="1" si="567"/>
        <v>0</v>
      </c>
      <c r="X918" s="382">
        <f t="shared" ca="1" si="567"/>
        <v>0</v>
      </c>
      <c r="Y918" s="382">
        <f t="shared" ca="1" si="567"/>
        <v>0</v>
      </c>
      <c r="Z918" s="382">
        <f t="shared" ca="1" si="567"/>
        <v>0</v>
      </c>
      <c r="AA918" s="382">
        <f t="shared" ca="1" si="567"/>
        <v>0</v>
      </c>
      <c r="AB918" s="382">
        <f t="shared" ca="1" si="567"/>
        <v>0</v>
      </c>
      <c r="AC918" s="382">
        <f t="shared" ca="1" si="567"/>
        <v>0</v>
      </c>
      <c r="AD918" s="382">
        <f t="shared" ca="1" si="567"/>
        <v>0</v>
      </c>
      <c r="AE918" s="382">
        <f t="shared" ca="1" si="567"/>
        <v>0</v>
      </c>
      <c r="AF918" s="382">
        <f t="shared" ca="1" si="567"/>
        <v>0</v>
      </c>
      <c r="AG918" s="382">
        <f t="shared" ca="1" si="567"/>
        <v>0</v>
      </c>
      <c r="AH918" s="382">
        <f t="shared" ca="1" si="567"/>
        <v>0</v>
      </c>
      <c r="AI918" s="382">
        <f t="shared" ca="1" si="567"/>
        <v>0</v>
      </c>
      <c r="AJ918" s="382">
        <f t="shared" ca="1" si="567"/>
        <v>0</v>
      </c>
      <c r="AK918" s="382">
        <f t="shared" ca="1" si="567"/>
        <v>0</v>
      </c>
      <c r="AL918" s="382">
        <f t="shared" ca="1" si="567"/>
        <v>0</v>
      </c>
      <c r="AM918" s="382">
        <f t="shared" ca="1" si="567"/>
        <v>0</v>
      </c>
      <c r="AN918" s="382">
        <f t="shared" ca="1" si="567"/>
        <v>0</v>
      </c>
      <c r="AO918" s="382">
        <f t="shared" ca="1" si="567"/>
        <v>0</v>
      </c>
      <c r="AP918" s="382">
        <f t="shared" ca="1" si="567"/>
        <v>0</v>
      </c>
      <c r="AQ918" s="382">
        <f t="shared" ca="1" si="567"/>
        <v>0</v>
      </c>
      <c r="AR918" s="382">
        <f t="shared" ca="1" si="567"/>
        <v>0</v>
      </c>
      <c r="AS918" s="652">
        <f t="shared" ca="1" si="534"/>
        <v>0</v>
      </c>
    </row>
    <row r="919" spans="1:47" hidden="1" outlineLevel="1">
      <c r="B919" s="123"/>
      <c r="C919" s="81">
        <f t="shared" si="535"/>
        <v>35</v>
      </c>
      <c r="D919" s="191">
        <f ca="1"/>
        <v>0</v>
      </c>
      <c r="E919" s="382">
        <f t="shared" ref="E919:AR919" ca="1" si="568">$D919*E169/1000*E$5</f>
        <v>0</v>
      </c>
      <c r="F919" s="382">
        <f t="shared" ca="1" si="568"/>
        <v>0</v>
      </c>
      <c r="G919" s="382">
        <f t="shared" ca="1" si="568"/>
        <v>0</v>
      </c>
      <c r="H919" s="382">
        <f t="shared" ca="1" si="568"/>
        <v>0</v>
      </c>
      <c r="I919" s="382">
        <f t="shared" ca="1" si="568"/>
        <v>0</v>
      </c>
      <c r="J919" s="382">
        <f t="shared" ca="1" si="568"/>
        <v>0</v>
      </c>
      <c r="K919" s="382">
        <f t="shared" ca="1" si="568"/>
        <v>0</v>
      </c>
      <c r="L919" s="382">
        <f t="shared" ca="1" si="568"/>
        <v>0</v>
      </c>
      <c r="M919" s="382">
        <f t="shared" ca="1" si="568"/>
        <v>0</v>
      </c>
      <c r="N919" s="382">
        <f t="shared" ca="1" si="568"/>
        <v>0</v>
      </c>
      <c r="O919" s="382">
        <f t="shared" ca="1" si="568"/>
        <v>0</v>
      </c>
      <c r="P919" s="382">
        <f t="shared" ca="1" si="568"/>
        <v>0</v>
      </c>
      <c r="Q919" s="382">
        <f t="shared" ca="1" si="568"/>
        <v>0</v>
      </c>
      <c r="R919" s="382">
        <f t="shared" ca="1" si="568"/>
        <v>0</v>
      </c>
      <c r="S919" s="382">
        <f t="shared" ca="1" si="568"/>
        <v>0</v>
      </c>
      <c r="T919" s="382">
        <f t="shared" ca="1" si="568"/>
        <v>0</v>
      </c>
      <c r="U919" s="382">
        <f t="shared" ca="1" si="568"/>
        <v>0</v>
      </c>
      <c r="V919" s="382">
        <f t="shared" ca="1" si="568"/>
        <v>0</v>
      </c>
      <c r="W919" s="382">
        <f t="shared" ca="1" si="568"/>
        <v>0</v>
      </c>
      <c r="X919" s="382">
        <f t="shared" ca="1" si="568"/>
        <v>0</v>
      </c>
      <c r="Y919" s="382">
        <f t="shared" ca="1" si="568"/>
        <v>0</v>
      </c>
      <c r="Z919" s="382">
        <f t="shared" ca="1" si="568"/>
        <v>0</v>
      </c>
      <c r="AA919" s="382">
        <f t="shared" ca="1" si="568"/>
        <v>0</v>
      </c>
      <c r="AB919" s="382">
        <f t="shared" ca="1" si="568"/>
        <v>0</v>
      </c>
      <c r="AC919" s="382">
        <f t="shared" ca="1" si="568"/>
        <v>0</v>
      </c>
      <c r="AD919" s="382">
        <f t="shared" ca="1" si="568"/>
        <v>0</v>
      </c>
      <c r="AE919" s="382">
        <f t="shared" ca="1" si="568"/>
        <v>0</v>
      </c>
      <c r="AF919" s="382">
        <f t="shared" ca="1" si="568"/>
        <v>0</v>
      </c>
      <c r="AG919" s="382">
        <f t="shared" ca="1" si="568"/>
        <v>0</v>
      </c>
      <c r="AH919" s="382">
        <f t="shared" ca="1" si="568"/>
        <v>0</v>
      </c>
      <c r="AI919" s="382">
        <f t="shared" ca="1" si="568"/>
        <v>0</v>
      </c>
      <c r="AJ919" s="382">
        <f t="shared" ca="1" si="568"/>
        <v>0</v>
      </c>
      <c r="AK919" s="382">
        <f t="shared" ca="1" si="568"/>
        <v>0</v>
      </c>
      <c r="AL919" s="382">
        <f t="shared" ca="1" si="568"/>
        <v>0</v>
      </c>
      <c r="AM919" s="382">
        <f t="shared" ca="1" si="568"/>
        <v>0</v>
      </c>
      <c r="AN919" s="382">
        <f t="shared" ca="1" si="568"/>
        <v>0</v>
      </c>
      <c r="AO919" s="382">
        <f t="shared" ca="1" si="568"/>
        <v>0</v>
      </c>
      <c r="AP919" s="382">
        <f t="shared" ca="1" si="568"/>
        <v>0</v>
      </c>
      <c r="AQ919" s="382">
        <f t="shared" ca="1" si="568"/>
        <v>0</v>
      </c>
      <c r="AR919" s="382">
        <f t="shared" ca="1" si="568"/>
        <v>0</v>
      </c>
      <c r="AS919" s="652">
        <f t="shared" ca="1" si="534"/>
        <v>0</v>
      </c>
    </row>
    <row r="920" spans="1:47" hidden="1" outlineLevel="1">
      <c r="B920" s="123"/>
      <c r="C920" s="81">
        <f t="shared" si="535"/>
        <v>36</v>
      </c>
      <c r="D920" s="191">
        <f ca="1"/>
        <v>0</v>
      </c>
      <c r="E920" s="382">
        <f t="shared" ref="E920:AR920" ca="1" si="569">$D920*E170/1000*E$5</f>
        <v>0</v>
      </c>
      <c r="F920" s="382">
        <f t="shared" ca="1" si="569"/>
        <v>0</v>
      </c>
      <c r="G920" s="382">
        <f t="shared" ca="1" si="569"/>
        <v>0</v>
      </c>
      <c r="H920" s="382">
        <f t="shared" ca="1" si="569"/>
        <v>0</v>
      </c>
      <c r="I920" s="382">
        <f t="shared" ca="1" si="569"/>
        <v>0</v>
      </c>
      <c r="J920" s="382">
        <f t="shared" ca="1" si="569"/>
        <v>0</v>
      </c>
      <c r="K920" s="382">
        <f t="shared" ca="1" si="569"/>
        <v>0</v>
      </c>
      <c r="L920" s="382">
        <f t="shared" ca="1" si="569"/>
        <v>0</v>
      </c>
      <c r="M920" s="382">
        <f t="shared" ca="1" si="569"/>
        <v>0</v>
      </c>
      <c r="N920" s="382">
        <f t="shared" ca="1" si="569"/>
        <v>0</v>
      </c>
      <c r="O920" s="382">
        <f t="shared" ca="1" si="569"/>
        <v>0</v>
      </c>
      <c r="P920" s="382">
        <f t="shared" ca="1" si="569"/>
        <v>0</v>
      </c>
      <c r="Q920" s="382">
        <f t="shared" ca="1" si="569"/>
        <v>0</v>
      </c>
      <c r="R920" s="382">
        <f t="shared" ca="1" si="569"/>
        <v>0</v>
      </c>
      <c r="S920" s="382">
        <f t="shared" ca="1" si="569"/>
        <v>0</v>
      </c>
      <c r="T920" s="382">
        <f t="shared" ca="1" si="569"/>
        <v>0</v>
      </c>
      <c r="U920" s="382">
        <f t="shared" ca="1" si="569"/>
        <v>0</v>
      </c>
      <c r="V920" s="382">
        <f t="shared" ca="1" si="569"/>
        <v>0</v>
      </c>
      <c r="W920" s="382">
        <f t="shared" ca="1" si="569"/>
        <v>0</v>
      </c>
      <c r="X920" s="382">
        <f t="shared" ca="1" si="569"/>
        <v>0</v>
      </c>
      <c r="Y920" s="382">
        <f t="shared" ca="1" si="569"/>
        <v>0</v>
      </c>
      <c r="Z920" s="382">
        <f t="shared" ca="1" si="569"/>
        <v>0</v>
      </c>
      <c r="AA920" s="382">
        <f t="shared" ca="1" si="569"/>
        <v>0</v>
      </c>
      <c r="AB920" s="382">
        <f t="shared" ca="1" si="569"/>
        <v>0</v>
      </c>
      <c r="AC920" s="382">
        <f t="shared" ca="1" si="569"/>
        <v>0</v>
      </c>
      <c r="AD920" s="382">
        <f t="shared" ca="1" si="569"/>
        <v>0</v>
      </c>
      <c r="AE920" s="382">
        <f t="shared" ca="1" si="569"/>
        <v>0</v>
      </c>
      <c r="AF920" s="382">
        <f t="shared" ca="1" si="569"/>
        <v>0</v>
      </c>
      <c r="AG920" s="382">
        <f t="shared" ca="1" si="569"/>
        <v>0</v>
      </c>
      <c r="AH920" s="382">
        <f t="shared" ca="1" si="569"/>
        <v>0</v>
      </c>
      <c r="AI920" s="382">
        <f t="shared" ca="1" si="569"/>
        <v>0</v>
      </c>
      <c r="AJ920" s="382">
        <f t="shared" ca="1" si="569"/>
        <v>0</v>
      </c>
      <c r="AK920" s="382">
        <f t="shared" ca="1" si="569"/>
        <v>0</v>
      </c>
      <c r="AL920" s="382">
        <f t="shared" ca="1" si="569"/>
        <v>0</v>
      </c>
      <c r="AM920" s="382">
        <f t="shared" ca="1" si="569"/>
        <v>0</v>
      </c>
      <c r="AN920" s="382">
        <f t="shared" ca="1" si="569"/>
        <v>0</v>
      </c>
      <c r="AO920" s="382">
        <f t="shared" ca="1" si="569"/>
        <v>0</v>
      </c>
      <c r="AP920" s="382">
        <f t="shared" ca="1" si="569"/>
        <v>0</v>
      </c>
      <c r="AQ920" s="382">
        <f t="shared" ca="1" si="569"/>
        <v>0</v>
      </c>
      <c r="AR920" s="382">
        <f t="shared" ca="1" si="569"/>
        <v>0</v>
      </c>
      <c r="AS920" s="652">
        <f t="shared" ca="1" si="534"/>
        <v>0</v>
      </c>
    </row>
    <row r="921" spans="1:47" hidden="1" outlineLevel="1">
      <c r="B921" s="123"/>
      <c r="C921" s="81">
        <f t="shared" si="535"/>
        <v>37</v>
      </c>
      <c r="D921" s="191">
        <f ca="1"/>
        <v>0</v>
      </c>
      <c r="E921" s="382">
        <f t="shared" ref="E921:AR921" ca="1" si="570">$D921*E171/1000*E$5</f>
        <v>0</v>
      </c>
      <c r="F921" s="382">
        <f t="shared" ca="1" si="570"/>
        <v>0</v>
      </c>
      <c r="G921" s="382">
        <f t="shared" ca="1" si="570"/>
        <v>0</v>
      </c>
      <c r="H921" s="382">
        <f t="shared" ca="1" si="570"/>
        <v>0</v>
      </c>
      <c r="I921" s="382">
        <f t="shared" ca="1" si="570"/>
        <v>0</v>
      </c>
      <c r="J921" s="382">
        <f t="shared" ca="1" si="570"/>
        <v>0</v>
      </c>
      <c r="K921" s="382">
        <f t="shared" ca="1" si="570"/>
        <v>0</v>
      </c>
      <c r="L921" s="382">
        <f t="shared" ca="1" si="570"/>
        <v>0</v>
      </c>
      <c r="M921" s="382">
        <f t="shared" ca="1" si="570"/>
        <v>0</v>
      </c>
      <c r="N921" s="382">
        <f t="shared" ca="1" si="570"/>
        <v>0</v>
      </c>
      <c r="O921" s="382">
        <f t="shared" ca="1" si="570"/>
        <v>0</v>
      </c>
      <c r="P921" s="382">
        <f t="shared" ca="1" si="570"/>
        <v>0</v>
      </c>
      <c r="Q921" s="382">
        <f t="shared" ca="1" si="570"/>
        <v>0</v>
      </c>
      <c r="R921" s="382">
        <f t="shared" ca="1" si="570"/>
        <v>0</v>
      </c>
      <c r="S921" s="382">
        <f t="shared" ca="1" si="570"/>
        <v>0</v>
      </c>
      <c r="T921" s="382">
        <f t="shared" ca="1" si="570"/>
        <v>0</v>
      </c>
      <c r="U921" s="382">
        <f t="shared" ca="1" si="570"/>
        <v>0</v>
      </c>
      <c r="V921" s="382">
        <f t="shared" ca="1" si="570"/>
        <v>0</v>
      </c>
      <c r="W921" s="382">
        <f t="shared" ca="1" si="570"/>
        <v>0</v>
      </c>
      <c r="X921" s="382">
        <f t="shared" ca="1" si="570"/>
        <v>0</v>
      </c>
      <c r="Y921" s="382">
        <f t="shared" ca="1" si="570"/>
        <v>0</v>
      </c>
      <c r="Z921" s="382">
        <f t="shared" ca="1" si="570"/>
        <v>0</v>
      </c>
      <c r="AA921" s="382">
        <f t="shared" ca="1" si="570"/>
        <v>0</v>
      </c>
      <c r="AB921" s="382">
        <f t="shared" ca="1" si="570"/>
        <v>0</v>
      </c>
      <c r="AC921" s="382">
        <f t="shared" ca="1" si="570"/>
        <v>0</v>
      </c>
      <c r="AD921" s="382">
        <f t="shared" ca="1" si="570"/>
        <v>0</v>
      </c>
      <c r="AE921" s="382">
        <f t="shared" ca="1" si="570"/>
        <v>0</v>
      </c>
      <c r="AF921" s="382">
        <f t="shared" ca="1" si="570"/>
        <v>0</v>
      </c>
      <c r="AG921" s="382">
        <f t="shared" ca="1" si="570"/>
        <v>0</v>
      </c>
      <c r="AH921" s="382">
        <f t="shared" ca="1" si="570"/>
        <v>0</v>
      </c>
      <c r="AI921" s="382">
        <f t="shared" ca="1" si="570"/>
        <v>0</v>
      </c>
      <c r="AJ921" s="382">
        <f t="shared" ca="1" si="570"/>
        <v>0</v>
      </c>
      <c r="AK921" s="382">
        <f t="shared" ca="1" si="570"/>
        <v>0</v>
      </c>
      <c r="AL921" s="382">
        <f t="shared" ca="1" si="570"/>
        <v>0</v>
      </c>
      <c r="AM921" s="382">
        <f t="shared" ca="1" si="570"/>
        <v>0</v>
      </c>
      <c r="AN921" s="382">
        <f t="shared" ca="1" si="570"/>
        <v>0</v>
      </c>
      <c r="AO921" s="382">
        <f t="shared" ca="1" si="570"/>
        <v>0</v>
      </c>
      <c r="AP921" s="382">
        <f t="shared" ca="1" si="570"/>
        <v>0</v>
      </c>
      <c r="AQ921" s="382">
        <f t="shared" ca="1" si="570"/>
        <v>0</v>
      </c>
      <c r="AR921" s="382">
        <f t="shared" ca="1" si="570"/>
        <v>0</v>
      </c>
      <c r="AS921" s="652">
        <f t="shared" ca="1" si="534"/>
        <v>0</v>
      </c>
    </row>
    <row r="922" spans="1:47" hidden="1" outlineLevel="1">
      <c r="B922" s="123"/>
      <c r="C922" s="81">
        <f t="shared" si="535"/>
        <v>38</v>
      </c>
      <c r="D922" s="191">
        <f ca="1"/>
        <v>0</v>
      </c>
      <c r="E922" s="382">
        <f t="shared" ref="E922:AR922" ca="1" si="571">$D922*E172/1000*E$5</f>
        <v>0</v>
      </c>
      <c r="F922" s="382">
        <f t="shared" ca="1" si="571"/>
        <v>0</v>
      </c>
      <c r="G922" s="382">
        <f t="shared" ca="1" si="571"/>
        <v>0</v>
      </c>
      <c r="H922" s="382">
        <f t="shared" ca="1" si="571"/>
        <v>0</v>
      </c>
      <c r="I922" s="382">
        <f t="shared" ca="1" si="571"/>
        <v>0</v>
      </c>
      <c r="J922" s="382">
        <f t="shared" ca="1" si="571"/>
        <v>0</v>
      </c>
      <c r="K922" s="382">
        <f t="shared" ca="1" si="571"/>
        <v>0</v>
      </c>
      <c r="L922" s="382">
        <f t="shared" ca="1" si="571"/>
        <v>0</v>
      </c>
      <c r="M922" s="382">
        <f t="shared" ca="1" si="571"/>
        <v>0</v>
      </c>
      <c r="N922" s="382">
        <f t="shared" ca="1" si="571"/>
        <v>0</v>
      </c>
      <c r="O922" s="382">
        <f t="shared" ca="1" si="571"/>
        <v>0</v>
      </c>
      <c r="P922" s="382">
        <f t="shared" ca="1" si="571"/>
        <v>0</v>
      </c>
      <c r="Q922" s="382">
        <f t="shared" ca="1" si="571"/>
        <v>0</v>
      </c>
      <c r="R922" s="382">
        <f t="shared" ca="1" si="571"/>
        <v>0</v>
      </c>
      <c r="S922" s="382">
        <f t="shared" ca="1" si="571"/>
        <v>0</v>
      </c>
      <c r="T922" s="382">
        <f t="shared" ca="1" si="571"/>
        <v>0</v>
      </c>
      <c r="U922" s="382">
        <f t="shared" ca="1" si="571"/>
        <v>0</v>
      </c>
      <c r="V922" s="382">
        <f t="shared" ca="1" si="571"/>
        <v>0</v>
      </c>
      <c r="W922" s="382">
        <f t="shared" ca="1" si="571"/>
        <v>0</v>
      </c>
      <c r="X922" s="382">
        <f t="shared" ca="1" si="571"/>
        <v>0</v>
      </c>
      <c r="Y922" s="382">
        <f t="shared" ca="1" si="571"/>
        <v>0</v>
      </c>
      <c r="Z922" s="382">
        <f t="shared" ca="1" si="571"/>
        <v>0</v>
      </c>
      <c r="AA922" s="382">
        <f t="shared" ca="1" si="571"/>
        <v>0</v>
      </c>
      <c r="AB922" s="382">
        <f t="shared" ca="1" si="571"/>
        <v>0</v>
      </c>
      <c r="AC922" s="382">
        <f t="shared" ca="1" si="571"/>
        <v>0</v>
      </c>
      <c r="AD922" s="382">
        <f t="shared" ca="1" si="571"/>
        <v>0</v>
      </c>
      <c r="AE922" s="382">
        <f t="shared" ca="1" si="571"/>
        <v>0</v>
      </c>
      <c r="AF922" s="382">
        <f t="shared" ca="1" si="571"/>
        <v>0</v>
      </c>
      <c r="AG922" s="382">
        <f t="shared" ca="1" si="571"/>
        <v>0</v>
      </c>
      <c r="AH922" s="382">
        <f t="shared" ca="1" si="571"/>
        <v>0</v>
      </c>
      <c r="AI922" s="382">
        <f t="shared" ca="1" si="571"/>
        <v>0</v>
      </c>
      <c r="AJ922" s="382">
        <f t="shared" ca="1" si="571"/>
        <v>0</v>
      </c>
      <c r="AK922" s="382">
        <f t="shared" ca="1" si="571"/>
        <v>0</v>
      </c>
      <c r="AL922" s="382">
        <f t="shared" ca="1" si="571"/>
        <v>0</v>
      </c>
      <c r="AM922" s="382">
        <f t="shared" ca="1" si="571"/>
        <v>0</v>
      </c>
      <c r="AN922" s="382">
        <f t="shared" ca="1" si="571"/>
        <v>0</v>
      </c>
      <c r="AO922" s="382">
        <f t="shared" ca="1" si="571"/>
        <v>0</v>
      </c>
      <c r="AP922" s="382">
        <f t="shared" ca="1" si="571"/>
        <v>0</v>
      </c>
      <c r="AQ922" s="382">
        <f t="shared" ca="1" si="571"/>
        <v>0</v>
      </c>
      <c r="AR922" s="382">
        <f t="shared" ca="1" si="571"/>
        <v>0</v>
      </c>
      <c r="AS922" s="652">
        <f t="shared" ca="1" si="534"/>
        <v>0</v>
      </c>
    </row>
    <row r="923" spans="1:47" hidden="1" outlineLevel="1">
      <c r="B923" s="123"/>
      <c r="C923" s="81">
        <f t="shared" si="535"/>
        <v>39</v>
      </c>
      <c r="D923" s="191">
        <f ca="1"/>
        <v>0</v>
      </c>
      <c r="E923" s="382">
        <f t="shared" ref="E923:AR923" ca="1" si="572">$D923*E173/1000*E$5</f>
        <v>0</v>
      </c>
      <c r="F923" s="382">
        <f t="shared" ca="1" si="572"/>
        <v>0</v>
      </c>
      <c r="G923" s="382">
        <f t="shared" ca="1" si="572"/>
        <v>0</v>
      </c>
      <c r="H923" s="382">
        <f t="shared" ca="1" si="572"/>
        <v>0</v>
      </c>
      <c r="I923" s="382">
        <f t="shared" ca="1" si="572"/>
        <v>0</v>
      </c>
      <c r="J923" s="382">
        <f t="shared" ca="1" si="572"/>
        <v>0</v>
      </c>
      <c r="K923" s="382">
        <f t="shared" ca="1" si="572"/>
        <v>0</v>
      </c>
      <c r="L923" s="382">
        <f t="shared" ca="1" si="572"/>
        <v>0</v>
      </c>
      <c r="M923" s="382">
        <f t="shared" ca="1" si="572"/>
        <v>0</v>
      </c>
      <c r="N923" s="382">
        <f t="shared" ca="1" si="572"/>
        <v>0</v>
      </c>
      <c r="O923" s="382">
        <f t="shared" ca="1" si="572"/>
        <v>0</v>
      </c>
      <c r="P923" s="382">
        <f t="shared" ca="1" si="572"/>
        <v>0</v>
      </c>
      <c r="Q923" s="382">
        <f t="shared" ca="1" si="572"/>
        <v>0</v>
      </c>
      <c r="R923" s="382">
        <f t="shared" ca="1" si="572"/>
        <v>0</v>
      </c>
      <c r="S923" s="382">
        <f t="shared" ca="1" si="572"/>
        <v>0</v>
      </c>
      <c r="T923" s="382">
        <f t="shared" ca="1" si="572"/>
        <v>0</v>
      </c>
      <c r="U923" s="382">
        <f t="shared" ca="1" si="572"/>
        <v>0</v>
      </c>
      <c r="V923" s="382">
        <f t="shared" ca="1" si="572"/>
        <v>0</v>
      </c>
      <c r="W923" s="382">
        <f t="shared" ca="1" si="572"/>
        <v>0</v>
      </c>
      <c r="X923" s="382">
        <f t="shared" ca="1" si="572"/>
        <v>0</v>
      </c>
      <c r="Y923" s="382">
        <f t="shared" ca="1" si="572"/>
        <v>0</v>
      </c>
      <c r="Z923" s="382">
        <f t="shared" ca="1" si="572"/>
        <v>0</v>
      </c>
      <c r="AA923" s="382">
        <f t="shared" ca="1" si="572"/>
        <v>0</v>
      </c>
      <c r="AB923" s="382">
        <f t="shared" ca="1" si="572"/>
        <v>0</v>
      </c>
      <c r="AC923" s="382">
        <f t="shared" ca="1" si="572"/>
        <v>0</v>
      </c>
      <c r="AD923" s="382">
        <f t="shared" ca="1" si="572"/>
        <v>0</v>
      </c>
      <c r="AE923" s="382">
        <f t="shared" ca="1" si="572"/>
        <v>0</v>
      </c>
      <c r="AF923" s="382">
        <f t="shared" ca="1" si="572"/>
        <v>0</v>
      </c>
      <c r="AG923" s="382">
        <f t="shared" ca="1" si="572"/>
        <v>0</v>
      </c>
      <c r="AH923" s="382">
        <f t="shared" ca="1" si="572"/>
        <v>0</v>
      </c>
      <c r="AI923" s="382">
        <f t="shared" ca="1" si="572"/>
        <v>0</v>
      </c>
      <c r="AJ923" s="382">
        <f t="shared" ca="1" si="572"/>
        <v>0</v>
      </c>
      <c r="AK923" s="382">
        <f t="shared" ca="1" si="572"/>
        <v>0</v>
      </c>
      <c r="AL923" s="382">
        <f t="shared" ca="1" si="572"/>
        <v>0</v>
      </c>
      <c r="AM923" s="382">
        <f t="shared" ca="1" si="572"/>
        <v>0</v>
      </c>
      <c r="AN923" s="382">
        <f t="shared" ca="1" si="572"/>
        <v>0</v>
      </c>
      <c r="AO923" s="382">
        <f t="shared" ca="1" si="572"/>
        <v>0</v>
      </c>
      <c r="AP923" s="382">
        <f t="shared" ca="1" si="572"/>
        <v>0</v>
      </c>
      <c r="AQ923" s="382">
        <f t="shared" ca="1" si="572"/>
        <v>0</v>
      </c>
      <c r="AR923" s="382">
        <f t="shared" ca="1" si="572"/>
        <v>0</v>
      </c>
      <c r="AS923" s="652">
        <f t="shared" ca="1" si="534"/>
        <v>0</v>
      </c>
    </row>
    <row r="924" spans="1:47" hidden="1" outlineLevel="1">
      <c r="B924" s="125"/>
      <c r="C924" s="126">
        <f t="shared" si="535"/>
        <v>40</v>
      </c>
      <c r="D924" s="247">
        <f ca="1"/>
        <v>0</v>
      </c>
      <c r="E924" s="653">
        <f t="shared" ref="E924:AR924" ca="1" si="573">$D924*E174/1000*E$5</f>
        <v>0</v>
      </c>
      <c r="F924" s="653">
        <f t="shared" ca="1" si="573"/>
        <v>0</v>
      </c>
      <c r="G924" s="653">
        <f t="shared" ca="1" si="573"/>
        <v>0</v>
      </c>
      <c r="H924" s="653">
        <f t="shared" ca="1" si="573"/>
        <v>0</v>
      </c>
      <c r="I924" s="653">
        <f t="shared" ca="1" si="573"/>
        <v>0</v>
      </c>
      <c r="J924" s="653">
        <f t="shared" ca="1" si="573"/>
        <v>0</v>
      </c>
      <c r="K924" s="653">
        <f t="shared" ca="1" si="573"/>
        <v>0</v>
      </c>
      <c r="L924" s="653">
        <f t="shared" ca="1" si="573"/>
        <v>0</v>
      </c>
      <c r="M924" s="653">
        <f t="shared" ca="1" si="573"/>
        <v>0</v>
      </c>
      <c r="N924" s="653">
        <f t="shared" ca="1" si="573"/>
        <v>0</v>
      </c>
      <c r="O924" s="653">
        <f t="shared" ca="1" si="573"/>
        <v>0</v>
      </c>
      <c r="P924" s="653">
        <f t="shared" ca="1" si="573"/>
        <v>0</v>
      </c>
      <c r="Q924" s="653">
        <f t="shared" ca="1" si="573"/>
        <v>0</v>
      </c>
      <c r="R924" s="653">
        <f t="shared" ca="1" si="573"/>
        <v>0</v>
      </c>
      <c r="S924" s="653">
        <f t="shared" ca="1" si="573"/>
        <v>0</v>
      </c>
      <c r="T924" s="653">
        <f t="shared" ca="1" si="573"/>
        <v>0</v>
      </c>
      <c r="U924" s="653">
        <f t="shared" ca="1" si="573"/>
        <v>0</v>
      </c>
      <c r="V924" s="653">
        <f t="shared" ca="1" si="573"/>
        <v>0</v>
      </c>
      <c r="W924" s="653">
        <f t="shared" ca="1" si="573"/>
        <v>0</v>
      </c>
      <c r="X924" s="653">
        <f t="shared" ca="1" si="573"/>
        <v>0</v>
      </c>
      <c r="Y924" s="653">
        <f t="shared" ca="1" si="573"/>
        <v>0</v>
      </c>
      <c r="Z924" s="653">
        <f t="shared" ca="1" si="573"/>
        <v>0</v>
      </c>
      <c r="AA924" s="653">
        <f t="shared" ca="1" si="573"/>
        <v>0</v>
      </c>
      <c r="AB924" s="653">
        <f t="shared" ca="1" si="573"/>
        <v>0</v>
      </c>
      <c r="AC924" s="653">
        <f t="shared" ca="1" si="573"/>
        <v>0</v>
      </c>
      <c r="AD924" s="653">
        <f t="shared" ca="1" si="573"/>
        <v>0</v>
      </c>
      <c r="AE924" s="653">
        <f t="shared" ca="1" si="573"/>
        <v>0</v>
      </c>
      <c r="AF924" s="653">
        <f t="shared" ca="1" si="573"/>
        <v>0</v>
      </c>
      <c r="AG924" s="653">
        <f t="shared" ca="1" si="573"/>
        <v>0</v>
      </c>
      <c r="AH924" s="653">
        <f t="shared" ca="1" si="573"/>
        <v>0</v>
      </c>
      <c r="AI924" s="653">
        <f t="shared" ca="1" si="573"/>
        <v>0</v>
      </c>
      <c r="AJ924" s="653">
        <f t="shared" ca="1" si="573"/>
        <v>0</v>
      </c>
      <c r="AK924" s="653">
        <f t="shared" ca="1" si="573"/>
        <v>0</v>
      </c>
      <c r="AL924" s="653">
        <f t="shared" ca="1" si="573"/>
        <v>0</v>
      </c>
      <c r="AM924" s="653">
        <f t="shared" ca="1" si="573"/>
        <v>0</v>
      </c>
      <c r="AN924" s="653">
        <f t="shared" ca="1" si="573"/>
        <v>0</v>
      </c>
      <c r="AO924" s="653">
        <f t="shared" ca="1" si="573"/>
        <v>0</v>
      </c>
      <c r="AP924" s="653">
        <f t="shared" ca="1" si="573"/>
        <v>0</v>
      </c>
      <c r="AQ924" s="653">
        <f t="shared" ca="1" si="573"/>
        <v>0</v>
      </c>
      <c r="AR924" s="653">
        <f t="shared" ca="1" si="573"/>
        <v>0</v>
      </c>
      <c r="AS924" s="654">
        <f t="shared" ca="1" si="534"/>
        <v>0</v>
      </c>
    </row>
    <row r="925" spans="1:47" s="174" customFormat="1" ht="5.25" customHeight="1">
      <c r="A925" s="158"/>
      <c r="B925" s="878"/>
      <c r="C925" s="480"/>
      <c r="D925" s="184"/>
      <c r="E925" s="185"/>
      <c r="F925" s="185"/>
      <c r="G925" s="185"/>
      <c r="H925" s="185"/>
      <c r="I925" s="185"/>
      <c r="J925" s="185"/>
      <c r="K925" s="185"/>
      <c r="L925" s="185"/>
      <c r="M925" s="185"/>
      <c r="N925" s="185"/>
      <c r="O925" s="185"/>
      <c r="P925" s="185"/>
      <c r="Q925" s="185"/>
      <c r="R925" s="185"/>
      <c r="S925" s="185"/>
      <c r="T925" s="185"/>
      <c r="U925" s="185"/>
      <c r="V925" s="185"/>
      <c r="W925" s="185"/>
      <c r="X925" s="185"/>
      <c r="Y925" s="185"/>
      <c r="Z925" s="185"/>
      <c r="AA925" s="185"/>
      <c r="AB925" s="185"/>
      <c r="AC925" s="185"/>
      <c r="AD925" s="185"/>
      <c r="AE925" s="185"/>
      <c r="AF925" s="185"/>
      <c r="AG925" s="185"/>
      <c r="AH925" s="185"/>
      <c r="AI925" s="185"/>
      <c r="AJ925" s="185"/>
      <c r="AK925" s="185"/>
      <c r="AL925" s="185"/>
      <c r="AM925" s="185"/>
      <c r="AN925" s="185"/>
      <c r="AO925" s="185"/>
      <c r="AP925" s="185"/>
      <c r="AQ925" s="185"/>
      <c r="AR925" s="185"/>
      <c r="AS925" s="185"/>
      <c r="AT925" s="66"/>
      <c r="AU925" s="66"/>
    </row>
    <row r="926" spans="1:47" collapsed="1">
      <c r="B926" s="878" t="str">
        <f>B176</f>
        <v>Custo de silvicultura de nativas (plantio homogêneo - Araucária)</v>
      </c>
      <c r="C926" s="689">
        <v>1000</v>
      </c>
      <c r="D926" s="661"/>
      <c r="E926" s="662">
        <f ca="1">SUM(E927:E966)</f>
        <v>0</v>
      </c>
      <c r="F926" s="662">
        <f t="shared" ref="F926:AR926" ca="1" si="574">SUM(F927:F966)</f>
        <v>118.20067238001344</v>
      </c>
      <c r="G926" s="662">
        <f t="shared" ca="1" si="574"/>
        <v>338.54339423990587</v>
      </c>
      <c r="H926" s="662">
        <f t="shared" ca="1" si="574"/>
        <v>869.95523461556513</v>
      </c>
      <c r="I926" s="662">
        <f t="shared" ca="1" si="574"/>
        <v>1053.3494756775913</v>
      </c>
      <c r="J926" s="662">
        <f t="shared" ca="1" si="574"/>
        <v>1115.3151415722996</v>
      </c>
      <c r="K926" s="662">
        <f t="shared" ca="1" si="574"/>
        <v>1155.0255806263115</v>
      </c>
      <c r="L926" s="662">
        <f t="shared" ca="1" si="574"/>
        <v>1182.5077309148232</v>
      </c>
      <c r="M926" s="662">
        <f t="shared" ca="1" si="574"/>
        <v>449.56562659931808</v>
      </c>
      <c r="N926" s="662">
        <f t="shared" ca="1" si="574"/>
        <v>199.93379306091651</v>
      </c>
      <c r="O926" s="662">
        <f t="shared" ca="1" si="574"/>
        <v>150.91364516114726</v>
      </c>
      <c r="P926" s="662">
        <f t="shared" ca="1" si="574"/>
        <v>118.01054413780926</v>
      </c>
      <c r="Q926" s="662">
        <f t="shared" ca="1" si="574"/>
        <v>108.52837764200312</v>
      </c>
      <c r="R926" s="662">
        <f t="shared" ca="1" si="574"/>
        <v>87.430885148960357</v>
      </c>
      <c r="S926" s="662">
        <f t="shared" ca="1" si="574"/>
        <v>87.430882596415572</v>
      </c>
      <c r="T926" s="662">
        <f t="shared" ca="1" si="574"/>
        <v>60.004142355459997</v>
      </c>
      <c r="U926" s="662">
        <f t="shared" ca="1" si="574"/>
        <v>60.004142355460004</v>
      </c>
      <c r="V926" s="662">
        <f t="shared" ca="1" si="574"/>
        <v>28.357903615895889</v>
      </c>
      <c r="W926" s="662">
        <f t="shared" ca="1" si="574"/>
        <v>28.357903615895889</v>
      </c>
      <c r="X926" s="662">
        <f t="shared" ca="1" si="574"/>
        <v>28.357903615895889</v>
      </c>
      <c r="Y926" s="662">
        <f t="shared" ca="1" si="574"/>
        <v>28.357903615895889</v>
      </c>
      <c r="Z926" s="662">
        <f t="shared" ca="1" si="574"/>
        <v>28.357903615895889</v>
      </c>
      <c r="AA926" s="662">
        <f t="shared" ca="1" si="574"/>
        <v>28.357903615895889</v>
      </c>
      <c r="AB926" s="662">
        <f t="shared" ca="1" si="574"/>
        <v>28.357903615895889</v>
      </c>
      <c r="AC926" s="662">
        <f t="shared" ca="1" si="574"/>
        <v>28.357903615895889</v>
      </c>
      <c r="AD926" s="662">
        <f t="shared" ca="1" si="574"/>
        <v>28.357903615895889</v>
      </c>
      <c r="AE926" s="662">
        <f t="shared" ca="1" si="574"/>
        <v>28.357903615895889</v>
      </c>
      <c r="AF926" s="662">
        <f t="shared" ca="1" si="574"/>
        <v>28.357903615895889</v>
      </c>
      <c r="AG926" s="662">
        <f t="shared" ca="1" si="574"/>
        <v>28.357903615895889</v>
      </c>
      <c r="AH926" s="662">
        <f t="shared" ca="1" si="574"/>
        <v>28.357903615895889</v>
      </c>
      <c r="AI926" s="662">
        <f t="shared" ca="1" si="574"/>
        <v>28.357903615895889</v>
      </c>
      <c r="AJ926" s="662">
        <f t="shared" ca="1" si="574"/>
        <v>28.357903615895889</v>
      </c>
      <c r="AK926" s="662">
        <f t="shared" ca="1" si="574"/>
        <v>28.357903615895889</v>
      </c>
      <c r="AL926" s="662">
        <f t="shared" ca="1" si="574"/>
        <v>28.357903615895889</v>
      </c>
      <c r="AM926" s="662">
        <f t="shared" ca="1" si="574"/>
        <v>28.357903615895889</v>
      </c>
      <c r="AN926" s="662">
        <f t="shared" ca="1" si="574"/>
        <v>0</v>
      </c>
      <c r="AO926" s="662">
        <f t="shared" ca="1" si="574"/>
        <v>0</v>
      </c>
      <c r="AP926" s="662">
        <f t="shared" ca="1" si="574"/>
        <v>0</v>
      </c>
      <c r="AQ926" s="662">
        <f t="shared" ca="1" si="574"/>
        <v>0</v>
      </c>
      <c r="AR926" s="662">
        <f t="shared" ca="1" si="574"/>
        <v>0</v>
      </c>
      <c r="AS926" s="1009">
        <f ca="1">SUM(E926:AR926)</f>
        <v>7665.1615341701336</v>
      </c>
    </row>
    <row r="927" spans="1:47" hidden="1" outlineLevel="1">
      <c r="B927" s="123"/>
      <c r="C927" s="81">
        <v>1</v>
      </c>
      <c r="D927" s="191" cm="1">
        <f t="array" aca="1" ref="D927:D966" ca="1">TRANSPOSE(E729:AR729)*70%</f>
        <v>12.20313</v>
      </c>
      <c r="E927" s="382">
        <f t="shared" ref="E927:AR927" ca="1" si="575">$D927*E177/1000*E$5</f>
        <v>0</v>
      </c>
      <c r="F927" s="382">
        <f t="shared" ca="1" si="575"/>
        <v>118.20067238001344</v>
      </c>
      <c r="G927" s="382">
        <f t="shared" ca="1" si="575"/>
        <v>40.895074126112625</v>
      </c>
      <c r="H927" s="382">
        <f t="shared" ca="1" si="575"/>
        <v>11.849185284632803</v>
      </c>
      <c r="I927" s="382">
        <f t="shared" ca="1" si="575"/>
        <v>7.1272357258192764</v>
      </c>
      <c r="J927" s="382">
        <f t="shared" ca="1" si="575"/>
        <v>5.2850038444444154</v>
      </c>
      <c r="K927" s="382">
        <f t="shared" ca="1" si="575"/>
        <v>4.1021143102045334</v>
      </c>
      <c r="L927" s="382">
        <f t="shared" ca="1" si="575"/>
        <v>0.79969975932709203</v>
      </c>
      <c r="M927" s="382">
        <f t="shared" ca="1" si="575"/>
        <v>5.0928386754677657</v>
      </c>
      <c r="N927" s="382">
        <f t="shared" ca="1" si="575"/>
        <v>0.79969975932709203</v>
      </c>
      <c r="O927" s="382">
        <f t="shared" ca="1" si="575"/>
        <v>5.7533215856432545</v>
      </c>
      <c r="P927" s="382">
        <f t="shared" ca="1" si="575"/>
        <v>0.79969975932709203</v>
      </c>
      <c r="Q927" s="382">
        <f t="shared" ca="1" si="575"/>
        <v>0.79969975932709203</v>
      </c>
      <c r="R927" s="382">
        <f t="shared" ca="1" si="575"/>
        <v>0.79969975932709203</v>
      </c>
      <c r="S927" s="382">
        <f t="shared" ca="1" si="575"/>
        <v>0.79969975932709203</v>
      </c>
      <c r="T927" s="382">
        <f t="shared" ca="1" si="575"/>
        <v>0.79969975932709203</v>
      </c>
      <c r="U927" s="382">
        <f t="shared" ca="1" si="575"/>
        <v>0.79969975932709203</v>
      </c>
      <c r="V927" s="382">
        <f t="shared" ca="1" si="575"/>
        <v>0.79969975932709203</v>
      </c>
      <c r="W927" s="382">
        <f t="shared" ca="1" si="575"/>
        <v>0.79969975932709203</v>
      </c>
      <c r="X927" s="382">
        <f t="shared" ca="1" si="575"/>
        <v>0.79969975932709203</v>
      </c>
      <c r="Y927" s="382">
        <f t="shared" ca="1" si="575"/>
        <v>0.79969975932709203</v>
      </c>
      <c r="Z927" s="382">
        <f t="shared" ca="1" si="575"/>
        <v>0.79969975932709203</v>
      </c>
      <c r="AA927" s="382">
        <f t="shared" ca="1" si="575"/>
        <v>0.79969975932709203</v>
      </c>
      <c r="AB927" s="382">
        <f t="shared" ca="1" si="575"/>
        <v>0.79969975932709203</v>
      </c>
      <c r="AC927" s="382">
        <f t="shared" ca="1" si="575"/>
        <v>0.79969975932709203</v>
      </c>
      <c r="AD927" s="382">
        <f t="shared" ca="1" si="575"/>
        <v>0.79969975932709203</v>
      </c>
      <c r="AE927" s="382">
        <f t="shared" ca="1" si="575"/>
        <v>0.79969975932709203</v>
      </c>
      <c r="AF927" s="382">
        <f t="shared" ca="1" si="575"/>
        <v>0.79969975932709203</v>
      </c>
      <c r="AG927" s="382">
        <f t="shared" ca="1" si="575"/>
        <v>0.79969975932709203</v>
      </c>
      <c r="AH927" s="382">
        <f t="shared" ca="1" si="575"/>
        <v>0.79969975932709203</v>
      </c>
      <c r="AI927" s="382">
        <f t="shared" ca="1" si="575"/>
        <v>0.79969975932709203</v>
      </c>
      <c r="AJ927" s="382">
        <f t="shared" ca="1" si="575"/>
        <v>0.79969975932709203</v>
      </c>
      <c r="AK927" s="382">
        <f t="shared" ca="1" si="575"/>
        <v>0.79969975932709203</v>
      </c>
      <c r="AL927" s="382">
        <f t="shared" ca="1" si="575"/>
        <v>0.79969975932709203</v>
      </c>
      <c r="AM927" s="382">
        <f t="shared" ca="1" si="575"/>
        <v>0.79969975932709203</v>
      </c>
      <c r="AN927" s="382">
        <f t="shared" ca="1" si="575"/>
        <v>0</v>
      </c>
      <c r="AO927" s="382">
        <f t="shared" ca="1" si="575"/>
        <v>0</v>
      </c>
      <c r="AP927" s="382">
        <f t="shared" ca="1" si="575"/>
        <v>0</v>
      </c>
      <c r="AQ927" s="382">
        <f t="shared" ca="1" si="575"/>
        <v>0</v>
      </c>
      <c r="AR927" s="382">
        <f t="shared" ca="1" si="575"/>
        <v>0</v>
      </c>
      <c r="AS927" s="652">
        <f ca="1">SUM(E927:AR927)</f>
        <v>219.09763967484264</v>
      </c>
    </row>
    <row r="928" spans="1:47" hidden="1" outlineLevel="1">
      <c r="B928" s="123"/>
      <c r="C928" s="81">
        <f>C927+1</f>
        <v>2</v>
      </c>
      <c r="D928" s="191">
        <f ca="1"/>
        <v>30.72944570867271</v>
      </c>
      <c r="E928" s="382">
        <f t="shared" ref="E928:AR928" ca="1" si="576">$D928*E178/1000*E$5</f>
        <v>0</v>
      </c>
      <c r="F928" s="382">
        <f t="shared" ca="1" si="576"/>
        <v>0</v>
      </c>
      <c r="G928" s="382">
        <f t="shared" ca="1" si="576"/>
        <v>297.64832011379326</v>
      </c>
      <c r="H928" s="382">
        <f t="shared" ca="1" si="576"/>
        <v>102.98037963297317</v>
      </c>
      <c r="I928" s="382">
        <f t="shared" ca="1" si="576"/>
        <v>29.838155940002878</v>
      </c>
      <c r="J928" s="382">
        <f t="shared" ca="1" si="576"/>
        <v>17.947526846757839</v>
      </c>
      <c r="K928" s="382">
        <f t="shared" ca="1" si="576"/>
        <v>13.308490420734779</v>
      </c>
      <c r="L928" s="382">
        <f t="shared" ca="1" si="576"/>
        <v>10.329784160801337</v>
      </c>
      <c r="M928" s="382">
        <f t="shared" ca="1" si="576"/>
        <v>2.0137727236766723</v>
      </c>
      <c r="N928" s="382">
        <f t="shared" ca="1" si="576"/>
        <v>12.824587591938734</v>
      </c>
      <c r="O928" s="382">
        <f t="shared" ca="1" si="576"/>
        <v>2.0137727236766723</v>
      </c>
      <c r="P928" s="382">
        <f t="shared" ca="1" si="576"/>
        <v>14.487789879363669</v>
      </c>
      <c r="Q928" s="382">
        <f t="shared" ca="1" si="576"/>
        <v>2.0137727236766723</v>
      </c>
      <c r="R928" s="382">
        <f t="shared" ca="1" si="576"/>
        <v>2.0137727236766723</v>
      </c>
      <c r="S928" s="382">
        <f t="shared" ca="1" si="576"/>
        <v>2.0137727236766723</v>
      </c>
      <c r="T928" s="382">
        <f t="shared" ca="1" si="576"/>
        <v>2.0137727236766723</v>
      </c>
      <c r="U928" s="382">
        <f t="shared" ca="1" si="576"/>
        <v>2.0137727236766723</v>
      </c>
      <c r="V928" s="382">
        <f t="shared" ca="1" si="576"/>
        <v>2.0137727236766723</v>
      </c>
      <c r="W928" s="382">
        <f t="shared" ca="1" si="576"/>
        <v>2.0137727236766723</v>
      </c>
      <c r="X928" s="382">
        <f t="shared" ca="1" si="576"/>
        <v>2.0137727236766723</v>
      </c>
      <c r="Y928" s="382">
        <f t="shared" ca="1" si="576"/>
        <v>2.0137727236766723</v>
      </c>
      <c r="Z928" s="382">
        <f t="shared" ca="1" si="576"/>
        <v>2.0137727236766723</v>
      </c>
      <c r="AA928" s="382">
        <f t="shared" ca="1" si="576"/>
        <v>2.0137727236766723</v>
      </c>
      <c r="AB928" s="382">
        <f t="shared" ca="1" si="576"/>
        <v>2.0137727236766723</v>
      </c>
      <c r="AC928" s="382">
        <f t="shared" ca="1" si="576"/>
        <v>2.0137727236766723</v>
      </c>
      <c r="AD928" s="382">
        <f t="shared" ca="1" si="576"/>
        <v>2.0137727236766723</v>
      </c>
      <c r="AE928" s="382">
        <f t="shared" ca="1" si="576"/>
        <v>2.0137727236766723</v>
      </c>
      <c r="AF928" s="382">
        <f t="shared" ca="1" si="576"/>
        <v>2.0137727236766723</v>
      </c>
      <c r="AG928" s="382">
        <f t="shared" ca="1" si="576"/>
        <v>2.0137727236766723</v>
      </c>
      <c r="AH928" s="382">
        <f t="shared" ca="1" si="576"/>
        <v>2.0137727236766723</v>
      </c>
      <c r="AI928" s="382">
        <f t="shared" ca="1" si="576"/>
        <v>2.0137727236766723</v>
      </c>
      <c r="AJ928" s="382">
        <f t="shared" ca="1" si="576"/>
        <v>2.0137727236766723</v>
      </c>
      <c r="AK928" s="382">
        <f t="shared" ca="1" si="576"/>
        <v>2.0137727236766723</v>
      </c>
      <c r="AL928" s="382">
        <f t="shared" ca="1" si="576"/>
        <v>2.0137727236766723</v>
      </c>
      <c r="AM928" s="382">
        <f t="shared" ca="1" si="576"/>
        <v>2.0137727236766723</v>
      </c>
      <c r="AN928" s="382">
        <f t="shared" ca="1" si="576"/>
        <v>0</v>
      </c>
      <c r="AO928" s="382">
        <f t="shared" ca="1" si="576"/>
        <v>0</v>
      </c>
      <c r="AP928" s="382">
        <f t="shared" ca="1" si="576"/>
        <v>0</v>
      </c>
      <c r="AQ928" s="382">
        <f t="shared" ca="1" si="576"/>
        <v>0</v>
      </c>
      <c r="AR928" s="382">
        <f t="shared" ca="1" si="576"/>
        <v>0</v>
      </c>
      <c r="AS928" s="652">
        <f t="shared" ref="AS928:AS966" ca="1" si="577">SUM(E928:AR928)</f>
        <v>549.70935267828202</v>
      </c>
    </row>
    <row r="929" spans="2:45" hidden="1" outlineLevel="1">
      <c r="B929" s="123"/>
      <c r="C929" s="81">
        <f t="shared" ref="C929:C966" si="578">C928+1</f>
        <v>3</v>
      </c>
      <c r="D929" s="191">
        <f ca="1"/>
        <v>77.959765609754697</v>
      </c>
      <c r="E929" s="382">
        <f t="shared" ref="E929:AR929" ca="1" si="579">$D929*E179/1000*E$5</f>
        <v>0</v>
      </c>
      <c r="F929" s="382">
        <f t="shared" ca="1" si="579"/>
        <v>0</v>
      </c>
      <c r="G929" s="382">
        <f t="shared" ca="1" si="579"/>
        <v>0</v>
      </c>
      <c r="H929" s="382">
        <f t="shared" ca="1" si="579"/>
        <v>755.1256696979591</v>
      </c>
      <c r="I929" s="382">
        <f t="shared" ca="1" si="579"/>
        <v>261.25841431380996</v>
      </c>
      <c r="J929" s="382">
        <f t="shared" ca="1" si="579"/>
        <v>75.698587776785786</v>
      </c>
      <c r="K929" s="382">
        <f t="shared" ca="1" si="579"/>
        <v>45.532386087040017</v>
      </c>
      <c r="L929" s="382">
        <f t="shared" ca="1" si="579"/>
        <v>33.763277205072718</v>
      </c>
      <c r="M929" s="382">
        <f t="shared" ca="1" si="579"/>
        <v>26.206380668563394</v>
      </c>
      <c r="N929" s="382">
        <f t="shared" ca="1" si="579"/>
        <v>5.1088864738241213</v>
      </c>
      <c r="O929" s="382">
        <f t="shared" ca="1" si="579"/>
        <v>32.535628926985176</v>
      </c>
      <c r="P929" s="382">
        <f t="shared" ca="1" si="579"/>
        <v>5.1088864738241213</v>
      </c>
      <c r="Q929" s="382">
        <f t="shared" ca="1" si="579"/>
        <v>36.755127765933032</v>
      </c>
      <c r="R929" s="382">
        <f t="shared" ca="1" si="579"/>
        <v>5.1088864738241213</v>
      </c>
      <c r="S929" s="382">
        <f t="shared" ca="1" si="579"/>
        <v>5.1088864738241213</v>
      </c>
      <c r="T929" s="382">
        <f t="shared" ca="1" si="579"/>
        <v>5.1088864738241213</v>
      </c>
      <c r="U929" s="382">
        <f t="shared" ca="1" si="579"/>
        <v>5.1088864738241213</v>
      </c>
      <c r="V929" s="382">
        <f t="shared" ca="1" si="579"/>
        <v>5.1088864738241213</v>
      </c>
      <c r="W929" s="382">
        <f t="shared" ca="1" si="579"/>
        <v>5.1088864738241213</v>
      </c>
      <c r="X929" s="382">
        <f t="shared" ca="1" si="579"/>
        <v>5.1088864738241213</v>
      </c>
      <c r="Y929" s="382">
        <f t="shared" ca="1" si="579"/>
        <v>5.1088864738241213</v>
      </c>
      <c r="Z929" s="382">
        <f t="shared" ca="1" si="579"/>
        <v>5.1088864738241213</v>
      </c>
      <c r="AA929" s="382">
        <f t="shared" ca="1" si="579"/>
        <v>5.1088864738241213</v>
      </c>
      <c r="AB929" s="382">
        <f t="shared" ca="1" si="579"/>
        <v>5.1088864738241213</v>
      </c>
      <c r="AC929" s="382">
        <f t="shared" ca="1" si="579"/>
        <v>5.1088864738241213</v>
      </c>
      <c r="AD929" s="382">
        <f t="shared" ca="1" si="579"/>
        <v>5.1088864738241213</v>
      </c>
      <c r="AE929" s="382">
        <f t="shared" ca="1" si="579"/>
        <v>5.1088864738241213</v>
      </c>
      <c r="AF929" s="382">
        <f t="shared" ca="1" si="579"/>
        <v>5.1088864738241213</v>
      </c>
      <c r="AG929" s="382">
        <f t="shared" ca="1" si="579"/>
        <v>5.1088864738241213</v>
      </c>
      <c r="AH929" s="382">
        <f t="shared" ca="1" si="579"/>
        <v>5.1088864738241213</v>
      </c>
      <c r="AI929" s="382">
        <f t="shared" ca="1" si="579"/>
        <v>5.1088864738241213</v>
      </c>
      <c r="AJ929" s="382">
        <f t="shared" ca="1" si="579"/>
        <v>5.1088864738241213</v>
      </c>
      <c r="AK929" s="382">
        <f t="shared" ca="1" si="579"/>
        <v>5.1088864738241213</v>
      </c>
      <c r="AL929" s="382">
        <f t="shared" ca="1" si="579"/>
        <v>5.1088864738241213</v>
      </c>
      <c r="AM929" s="382">
        <f t="shared" ca="1" si="579"/>
        <v>5.1088864738241213</v>
      </c>
      <c r="AN929" s="382">
        <f t="shared" ca="1" si="579"/>
        <v>0</v>
      </c>
      <c r="AO929" s="382">
        <f t="shared" ca="1" si="579"/>
        <v>0</v>
      </c>
      <c r="AP929" s="382">
        <f t="shared" ca="1" si="579"/>
        <v>0</v>
      </c>
      <c r="AQ929" s="382">
        <f t="shared" ca="1" si="579"/>
        <v>0</v>
      </c>
      <c r="AR929" s="382">
        <f t="shared" ca="1" si="579"/>
        <v>0</v>
      </c>
      <c r="AS929" s="652">
        <f t="shared" ca="1" si="577"/>
        <v>1389.4887478139308</v>
      </c>
    </row>
    <row r="930" spans="2:45" hidden="1" outlineLevel="1">
      <c r="B930" s="123"/>
      <c r="C930" s="81">
        <f t="shared" si="578"/>
        <v>4</v>
      </c>
      <c r="D930" s="191">
        <f ca="1"/>
        <v>77.959765609754697</v>
      </c>
      <c r="E930" s="382">
        <f t="shared" ref="E930:AR930" ca="1" si="580">$D930*E180/1000*E$5</f>
        <v>0</v>
      </c>
      <c r="F930" s="382">
        <f t="shared" ca="1" si="580"/>
        <v>0</v>
      </c>
      <c r="G930" s="382">
        <f t="shared" ca="1" si="580"/>
        <v>0</v>
      </c>
      <c r="H930" s="382">
        <f t="shared" ca="1" si="580"/>
        <v>0</v>
      </c>
      <c r="I930" s="382">
        <f t="shared" ca="1" si="580"/>
        <v>755.1256696979591</v>
      </c>
      <c r="J930" s="382">
        <f t="shared" ca="1" si="580"/>
        <v>261.25841431380996</v>
      </c>
      <c r="K930" s="382">
        <f t="shared" ca="1" si="580"/>
        <v>75.698587776785786</v>
      </c>
      <c r="L930" s="382">
        <f t="shared" ca="1" si="580"/>
        <v>45.532386087040017</v>
      </c>
      <c r="M930" s="382">
        <f t="shared" ca="1" si="580"/>
        <v>33.763277205072718</v>
      </c>
      <c r="N930" s="382">
        <f t="shared" ca="1" si="580"/>
        <v>26.206380668563394</v>
      </c>
      <c r="O930" s="382">
        <f t="shared" ca="1" si="580"/>
        <v>5.1088864738241213</v>
      </c>
      <c r="P930" s="382">
        <f t="shared" ca="1" si="580"/>
        <v>32.535628926985176</v>
      </c>
      <c r="Q930" s="382">
        <f t="shared" ca="1" si="580"/>
        <v>5.1088864738241213</v>
      </c>
      <c r="R930" s="382">
        <f t="shared" ca="1" si="580"/>
        <v>36.755127765933032</v>
      </c>
      <c r="S930" s="382">
        <f t="shared" ca="1" si="580"/>
        <v>5.1088864738241213</v>
      </c>
      <c r="T930" s="382">
        <f t="shared" ca="1" si="580"/>
        <v>5.1088864738241213</v>
      </c>
      <c r="U930" s="382">
        <f t="shared" ca="1" si="580"/>
        <v>5.1088864738241213</v>
      </c>
      <c r="V930" s="382">
        <f t="shared" ca="1" si="580"/>
        <v>5.1088864738241213</v>
      </c>
      <c r="W930" s="382">
        <f t="shared" ca="1" si="580"/>
        <v>5.1088864738241213</v>
      </c>
      <c r="X930" s="382">
        <f t="shared" ca="1" si="580"/>
        <v>5.1088864738241213</v>
      </c>
      <c r="Y930" s="382">
        <f t="shared" ca="1" si="580"/>
        <v>5.1088864738241213</v>
      </c>
      <c r="Z930" s="382">
        <f t="shared" ca="1" si="580"/>
        <v>5.1088864738241213</v>
      </c>
      <c r="AA930" s="382">
        <f t="shared" ca="1" si="580"/>
        <v>5.1088864738241213</v>
      </c>
      <c r="AB930" s="382">
        <f t="shared" ca="1" si="580"/>
        <v>5.1088864738241213</v>
      </c>
      <c r="AC930" s="382">
        <f t="shared" ca="1" si="580"/>
        <v>5.1088864738241213</v>
      </c>
      <c r="AD930" s="382">
        <f t="shared" ca="1" si="580"/>
        <v>5.1088864738241213</v>
      </c>
      <c r="AE930" s="382">
        <f t="shared" ca="1" si="580"/>
        <v>5.1088864738241213</v>
      </c>
      <c r="AF930" s="382">
        <f t="shared" ca="1" si="580"/>
        <v>5.1088864738241213</v>
      </c>
      <c r="AG930" s="382">
        <f t="shared" ca="1" si="580"/>
        <v>5.1088864738241213</v>
      </c>
      <c r="AH930" s="382">
        <f t="shared" ca="1" si="580"/>
        <v>5.1088864738241213</v>
      </c>
      <c r="AI930" s="382">
        <f t="shared" ca="1" si="580"/>
        <v>5.1088864738241213</v>
      </c>
      <c r="AJ930" s="382">
        <f t="shared" ca="1" si="580"/>
        <v>5.1088864738241213</v>
      </c>
      <c r="AK930" s="382">
        <f t="shared" ca="1" si="580"/>
        <v>5.1088864738241213</v>
      </c>
      <c r="AL930" s="382">
        <f t="shared" ca="1" si="580"/>
        <v>5.1088864738241213</v>
      </c>
      <c r="AM930" s="382">
        <f t="shared" ca="1" si="580"/>
        <v>5.1088864738241213</v>
      </c>
      <c r="AN930" s="382">
        <f t="shared" ca="1" si="580"/>
        <v>0</v>
      </c>
      <c r="AO930" s="382">
        <f t="shared" ca="1" si="580"/>
        <v>0</v>
      </c>
      <c r="AP930" s="382">
        <f t="shared" ca="1" si="580"/>
        <v>0</v>
      </c>
      <c r="AQ930" s="382">
        <f t="shared" ca="1" si="580"/>
        <v>0</v>
      </c>
      <c r="AR930" s="382">
        <f t="shared" ca="1" si="580"/>
        <v>0</v>
      </c>
      <c r="AS930" s="652">
        <f t="shared" ca="1" si="577"/>
        <v>1384.3798613401066</v>
      </c>
    </row>
    <row r="931" spans="2:45" hidden="1" outlineLevel="1">
      <c r="B931" s="123"/>
      <c r="C931" s="81">
        <f t="shared" si="578"/>
        <v>5</v>
      </c>
      <c r="D931" s="191">
        <f ca="1"/>
        <v>77.959759321621092</v>
      </c>
      <c r="E931" s="382">
        <f t="shared" ref="E931:AR931" ca="1" si="581">$D931*E181/1000*E$5</f>
        <v>0</v>
      </c>
      <c r="F931" s="382">
        <f t="shared" ca="1" si="581"/>
        <v>0</v>
      </c>
      <c r="G931" s="382">
        <f t="shared" ca="1" si="581"/>
        <v>0</v>
      </c>
      <c r="H931" s="382">
        <f t="shared" ca="1" si="581"/>
        <v>0</v>
      </c>
      <c r="I931" s="382">
        <f t="shared" ca="1" si="581"/>
        <v>0</v>
      </c>
      <c r="J931" s="382">
        <f t="shared" ca="1" si="581"/>
        <v>755.1256087905017</v>
      </c>
      <c r="K931" s="382">
        <f t="shared" ca="1" si="581"/>
        <v>261.25839324104504</v>
      </c>
      <c r="L931" s="382">
        <f t="shared" ca="1" si="581"/>
        <v>75.698581671035853</v>
      </c>
      <c r="M931" s="382">
        <f t="shared" ca="1" si="581"/>
        <v>45.532382414456798</v>
      </c>
      <c r="N931" s="382">
        <f t="shared" ca="1" si="581"/>
        <v>33.763274481770559</v>
      </c>
      <c r="O931" s="382">
        <f t="shared" ca="1" si="581"/>
        <v>26.20637855479071</v>
      </c>
      <c r="P931" s="382">
        <f t="shared" ca="1" si="581"/>
        <v>5.1088860617479623</v>
      </c>
      <c r="Q931" s="382">
        <f t="shared" ca="1" si="581"/>
        <v>32.535626302703534</v>
      </c>
      <c r="R931" s="382">
        <f t="shared" ca="1" si="581"/>
        <v>5.1088860617479623</v>
      </c>
      <c r="S931" s="382">
        <f t="shared" ca="1" si="581"/>
        <v>36.755124801312085</v>
      </c>
      <c r="T931" s="382">
        <f t="shared" ca="1" si="581"/>
        <v>5.1088860617479623</v>
      </c>
      <c r="U931" s="382">
        <f t="shared" ca="1" si="581"/>
        <v>5.1088860617479623</v>
      </c>
      <c r="V931" s="382">
        <f t="shared" ca="1" si="581"/>
        <v>5.1088860617479623</v>
      </c>
      <c r="W931" s="382">
        <f t="shared" ca="1" si="581"/>
        <v>5.1088860617479623</v>
      </c>
      <c r="X931" s="382">
        <f t="shared" ca="1" si="581"/>
        <v>5.1088860617479623</v>
      </c>
      <c r="Y931" s="382">
        <f t="shared" ca="1" si="581"/>
        <v>5.1088860617479623</v>
      </c>
      <c r="Z931" s="382">
        <f t="shared" ca="1" si="581"/>
        <v>5.1088860617479623</v>
      </c>
      <c r="AA931" s="382">
        <f t="shared" ca="1" si="581"/>
        <v>5.1088860617479623</v>
      </c>
      <c r="AB931" s="382">
        <f t="shared" ca="1" si="581"/>
        <v>5.1088860617479623</v>
      </c>
      <c r="AC931" s="382">
        <f t="shared" ca="1" si="581"/>
        <v>5.1088860617479623</v>
      </c>
      <c r="AD931" s="382">
        <f t="shared" ca="1" si="581"/>
        <v>5.1088860617479623</v>
      </c>
      <c r="AE931" s="382">
        <f t="shared" ca="1" si="581"/>
        <v>5.1088860617479623</v>
      </c>
      <c r="AF931" s="382">
        <f t="shared" ca="1" si="581"/>
        <v>5.1088860617479623</v>
      </c>
      <c r="AG931" s="382">
        <f t="shared" ca="1" si="581"/>
        <v>5.1088860617479623</v>
      </c>
      <c r="AH931" s="382">
        <f t="shared" ca="1" si="581"/>
        <v>5.1088860617479623</v>
      </c>
      <c r="AI931" s="382">
        <f t="shared" ca="1" si="581"/>
        <v>5.1088860617479623</v>
      </c>
      <c r="AJ931" s="382">
        <f t="shared" ca="1" si="581"/>
        <v>5.1088860617479623</v>
      </c>
      <c r="AK931" s="382">
        <f t="shared" ca="1" si="581"/>
        <v>5.1088860617479623</v>
      </c>
      <c r="AL931" s="382">
        <f t="shared" ca="1" si="581"/>
        <v>5.1088860617479623</v>
      </c>
      <c r="AM931" s="382">
        <f t="shared" ca="1" si="581"/>
        <v>5.1088860617479623</v>
      </c>
      <c r="AN931" s="382">
        <f t="shared" ca="1" si="581"/>
        <v>0</v>
      </c>
      <c r="AO931" s="382">
        <f t="shared" ca="1" si="581"/>
        <v>0</v>
      </c>
      <c r="AP931" s="382">
        <f t="shared" ca="1" si="581"/>
        <v>0</v>
      </c>
      <c r="AQ931" s="382">
        <f t="shared" ca="1" si="581"/>
        <v>0</v>
      </c>
      <c r="AR931" s="382">
        <f t="shared" ca="1" si="581"/>
        <v>0</v>
      </c>
      <c r="AS931" s="652">
        <f t="shared" ca="1" si="577"/>
        <v>1379.2708636160692</v>
      </c>
    </row>
    <row r="932" spans="2:45" hidden="1" outlineLevel="1">
      <c r="B932" s="123"/>
      <c r="C932" s="81">
        <f t="shared" si="578"/>
        <v>6</v>
      </c>
      <c r="D932" s="191">
        <f ca="1"/>
        <v>77.959759321621064</v>
      </c>
      <c r="E932" s="382">
        <f t="shared" ref="E932:AR932" ca="1" si="582">$D932*E182/1000*E$5</f>
        <v>0</v>
      </c>
      <c r="F932" s="382">
        <f t="shared" ca="1" si="582"/>
        <v>0</v>
      </c>
      <c r="G932" s="382">
        <f t="shared" ca="1" si="582"/>
        <v>0</v>
      </c>
      <c r="H932" s="382">
        <f t="shared" ca="1" si="582"/>
        <v>0</v>
      </c>
      <c r="I932" s="382">
        <f t="shared" ca="1" si="582"/>
        <v>0</v>
      </c>
      <c r="J932" s="382">
        <f t="shared" ca="1" si="582"/>
        <v>0</v>
      </c>
      <c r="K932" s="382">
        <f t="shared" ca="1" si="582"/>
        <v>755.12560879050136</v>
      </c>
      <c r="L932" s="382">
        <f t="shared" ca="1" si="582"/>
        <v>261.25839324104493</v>
      </c>
      <c r="M932" s="382">
        <f t="shared" ca="1" si="582"/>
        <v>75.698581671035825</v>
      </c>
      <c r="N932" s="382">
        <f t="shared" ca="1" si="582"/>
        <v>45.532382414456784</v>
      </c>
      <c r="O932" s="382">
        <f t="shared" ca="1" si="582"/>
        <v>33.763274481770544</v>
      </c>
      <c r="P932" s="382">
        <f t="shared" ca="1" si="582"/>
        <v>26.206378554790703</v>
      </c>
      <c r="Q932" s="382">
        <f t="shared" ca="1" si="582"/>
        <v>5.1088860617479606</v>
      </c>
      <c r="R932" s="382">
        <f t="shared" ca="1" si="582"/>
        <v>32.53562630270352</v>
      </c>
      <c r="S932" s="382">
        <f t="shared" ca="1" si="582"/>
        <v>5.1088860617479606</v>
      </c>
      <c r="T932" s="382">
        <f t="shared" ca="1" si="582"/>
        <v>36.755124801312071</v>
      </c>
      <c r="U932" s="382">
        <f t="shared" ca="1" si="582"/>
        <v>5.1088860617479606</v>
      </c>
      <c r="V932" s="382">
        <f t="shared" ca="1" si="582"/>
        <v>5.1088860617479606</v>
      </c>
      <c r="W932" s="382">
        <f t="shared" ca="1" si="582"/>
        <v>5.1088860617479606</v>
      </c>
      <c r="X932" s="382">
        <f t="shared" ca="1" si="582"/>
        <v>5.1088860617479606</v>
      </c>
      <c r="Y932" s="382">
        <f t="shared" ca="1" si="582"/>
        <v>5.1088860617479606</v>
      </c>
      <c r="Z932" s="382">
        <f t="shared" ca="1" si="582"/>
        <v>5.1088860617479606</v>
      </c>
      <c r="AA932" s="382">
        <f t="shared" ca="1" si="582"/>
        <v>5.1088860617479606</v>
      </c>
      <c r="AB932" s="382">
        <f t="shared" ca="1" si="582"/>
        <v>5.1088860617479606</v>
      </c>
      <c r="AC932" s="382">
        <f t="shared" ca="1" si="582"/>
        <v>5.1088860617479606</v>
      </c>
      <c r="AD932" s="382">
        <f t="shared" ca="1" si="582"/>
        <v>5.1088860617479606</v>
      </c>
      <c r="AE932" s="382">
        <f t="shared" ca="1" si="582"/>
        <v>5.1088860617479606</v>
      </c>
      <c r="AF932" s="382">
        <f t="shared" ca="1" si="582"/>
        <v>5.1088860617479606</v>
      </c>
      <c r="AG932" s="382">
        <f t="shared" ca="1" si="582"/>
        <v>5.1088860617479606</v>
      </c>
      <c r="AH932" s="382">
        <f t="shared" ca="1" si="582"/>
        <v>5.1088860617479606</v>
      </c>
      <c r="AI932" s="382">
        <f t="shared" ca="1" si="582"/>
        <v>5.1088860617479606</v>
      </c>
      <c r="AJ932" s="382">
        <f t="shared" ca="1" si="582"/>
        <v>5.1088860617479606</v>
      </c>
      <c r="AK932" s="382">
        <f t="shared" ca="1" si="582"/>
        <v>5.1088860617479606</v>
      </c>
      <c r="AL932" s="382">
        <f t="shared" ca="1" si="582"/>
        <v>5.1088860617479606</v>
      </c>
      <c r="AM932" s="382">
        <f t="shared" ca="1" si="582"/>
        <v>5.1088860617479606</v>
      </c>
      <c r="AN932" s="382">
        <f t="shared" ca="1" si="582"/>
        <v>0</v>
      </c>
      <c r="AO932" s="382">
        <f t="shared" ca="1" si="582"/>
        <v>0</v>
      </c>
      <c r="AP932" s="382">
        <f t="shared" ca="1" si="582"/>
        <v>0</v>
      </c>
      <c r="AQ932" s="382">
        <f t="shared" ca="1" si="582"/>
        <v>0</v>
      </c>
      <c r="AR932" s="382">
        <f t="shared" ca="1" si="582"/>
        <v>0</v>
      </c>
      <c r="AS932" s="652">
        <f t="shared" ca="1" si="577"/>
        <v>1374.1619775543209</v>
      </c>
    </row>
    <row r="933" spans="2:45" hidden="1" outlineLevel="1">
      <c r="B933" s="123"/>
      <c r="C933" s="81">
        <f t="shared" si="578"/>
        <v>7</v>
      </c>
      <c r="D933" s="191">
        <f ca="1"/>
        <v>77.959759321621064</v>
      </c>
      <c r="E933" s="382">
        <f t="shared" ref="E933:S933" ca="1" si="583">$D933*E183/1000*E$5</f>
        <v>0</v>
      </c>
      <c r="F933" s="382">
        <f t="shared" ca="1" si="583"/>
        <v>0</v>
      </c>
      <c r="G933" s="382">
        <f t="shared" ca="1" si="583"/>
        <v>0</v>
      </c>
      <c r="H933" s="382">
        <f t="shared" ca="1" si="583"/>
        <v>0</v>
      </c>
      <c r="I933" s="382">
        <f t="shared" ca="1" si="583"/>
        <v>0</v>
      </c>
      <c r="J933" s="382">
        <f t="shared" ca="1" si="583"/>
        <v>0</v>
      </c>
      <c r="K933" s="382">
        <f t="shared" ca="1" si="583"/>
        <v>0</v>
      </c>
      <c r="L933" s="382">
        <f t="shared" ca="1" si="583"/>
        <v>755.12560879050136</v>
      </c>
      <c r="M933" s="382">
        <f t="shared" ca="1" si="583"/>
        <v>261.25839324104493</v>
      </c>
      <c r="N933" s="382">
        <f t="shared" ca="1" si="583"/>
        <v>75.698581671035825</v>
      </c>
      <c r="O933" s="382">
        <f t="shared" ca="1" si="583"/>
        <v>45.532382414456784</v>
      </c>
      <c r="P933" s="382">
        <f t="shared" ca="1" si="583"/>
        <v>33.763274481770544</v>
      </c>
      <c r="Q933" s="382">
        <f t="shared" ca="1" si="583"/>
        <v>26.206378554790703</v>
      </c>
      <c r="R933" s="382">
        <f t="shared" ca="1" si="583"/>
        <v>5.1088860617479606</v>
      </c>
      <c r="S933" s="382">
        <f t="shared" ca="1" si="583"/>
        <v>32.53562630270352</v>
      </c>
      <c r="T933" s="382">
        <f t="shared" ref="T933:AR933" ca="1" si="584">$D933*T183/1000*T$5</f>
        <v>5.1088860617479606</v>
      </c>
      <c r="U933" s="382">
        <f t="shared" ca="1" si="584"/>
        <v>36.755124801312071</v>
      </c>
      <c r="V933" s="382">
        <f t="shared" ca="1" si="584"/>
        <v>5.1088860617479606</v>
      </c>
      <c r="W933" s="382">
        <f t="shared" ca="1" si="584"/>
        <v>5.1088860617479606</v>
      </c>
      <c r="X933" s="382">
        <f t="shared" ca="1" si="584"/>
        <v>5.1088860617479606</v>
      </c>
      <c r="Y933" s="382">
        <f t="shared" ca="1" si="584"/>
        <v>5.1088860617479606</v>
      </c>
      <c r="Z933" s="382">
        <f t="shared" ca="1" si="584"/>
        <v>5.1088860617479606</v>
      </c>
      <c r="AA933" s="382">
        <f t="shared" ca="1" si="584"/>
        <v>5.1088860617479606</v>
      </c>
      <c r="AB933" s="382">
        <f t="shared" ca="1" si="584"/>
        <v>5.1088860617479606</v>
      </c>
      <c r="AC933" s="382">
        <f t="shared" ca="1" si="584"/>
        <v>5.1088860617479606</v>
      </c>
      <c r="AD933" s="382">
        <f t="shared" ca="1" si="584"/>
        <v>5.1088860617479606</v>
      </c>
      <c r="AE933" s="382">
        <f t="shared" ca="1" si="584"/>
        <v>5.1088860617479606</v>
      </c>
      <c r="AF933" s="382">
        <f t="shared" ca="1" si="584"/>
        <v>5.1088860617479606</v>
      </c>
      <c r="AG933" s="382">
        <f t="shared" ca="1" si="584"/>
        <v>5.1088860617479606</v>
      </c>
      <c r="AH933" s="382">
        <f t="shared" ca="1" si="584"/>
        <v>5.1088860617479606</v>
      </c>
      <c r="AI933" s="382">
        <f t="shared" ca="1" si="584"/>
        <v>5.1088860617479606</v>
      </c>
      <c r="AJ933" s="382">
        <f t="shared" ca="1" si="584"/>
        <v>5.1088860617479606</v>
      </c>
      <c r="AK933" s="382">
        <f t="shared" ca="1" si="584"/>
        <v>5.1088860617479606</v>
      </c>
      <c r="AL933" s="382">
        <f t="shared" ca="1" si="584"/>
        <v>5.1088860617479606</v>
      </c>
      <c r="AM933" s="382">
        <f t="shared" ca="1" si="584"/>
        <v>5.1088860617479606</v>
      </c>
      <c r="AN933" s="382">
        <f t="shared" ca="1" si="584"/>
        <v>0</v>
      </c>
      <c r="AO933" s="382">
        <f t="shared" ca="1" si="584"/>
        <v>0</v>
      </c>
      <c r="AP933" s="382">
        <f t="shared" ca="1" si="584"/>
        <v>0</v>
      </c>
      <c r="AQ933" s="382">
        <f t="shared" ca="1" si="584"/>
        <v>0</v>
      </c>
      <c r="AR933" s="382">
        <f t="shared" ca="1" si="584"/>
        <v>0</v>
      </c>
      <c r="AS933" s="652">
        <f t="shared" ca="1" si="577"/>
        <v>1369.053091492573</v>
      </c>
    </row>
    <row r="934" spans="2:45" hidden="1" outlineLevel="1">
      <c r="B934" s="123"/>
      <c r="C934" s="81">
        <f t="shared" si="578"/>
        <v>8</v>
      </c>
      <c r="D934" s="191">
        <f ca="1"/>
        <v>0</v>
      </c>
      <c r="E934" s="382">
        <f t="shared" ref="E934:S934" ca="1" si="585">$D934*E184/1000*E$5</f>
        <v>0</v>
      </c>
      <c r="F934" s="382">
        <f t="shared" ca="1" si="585"/>
        <v>0</v>
      </c>
      <c r="G934" s="382">
        <f t="shared" ca="1" si="585"/>
        <v>0</v>
      </c>
      <c r="H934" s="382">
        <f t="shared" ca="1" si="585"/>
        <v>0</v>
      </c>
      <c r="I934" s="382">
        <f t="shared" ca="1" si="585"/>
        <v>0</v>
      </c>
      <c r="J934" s="382">
        <f t="shared" ca="1" si="585"/>
        <v>0</v>
      </c>
      <c r="K934" s="382">
        <f t="shared" ca="1" si="585"/>
        <v>0</v>
      </c>
      <c r="L934" s="382">
        <f t="shared" ca="1" si="585"/>
        <v>0</v>
      </c>
      <c r="M934" s="382">
        <f t="shared" ca="1" si="585"/>
        <v>0</v>
      </c>
      <c r="N934" s="382">
        <f t="shared" ca="1" si="585"/>
        <v>0</v>
      </c>
      <c r="O934" s="382">
        <f t="shared" ca="1" si="585"/>
        <v>0</v>
      </c>
      <c r="P934" s="382">
        <f t="shared" ca="1" si="585"/>
        <v>0</v>
      </c>
      <c r="Q934" s="382">
        <f t="shared" ca="1" si="585"/>
        <v>0</v>
      </c>
      <c r="R934" s="382">
        <f t="shared" ca="1" si="585"/>
        <v>0</v>
      </c>
      <c r="S934" s="382">
        <f t="shared" ca="1" si="585"/>
        <v>0</v>
      </c>
      <c r="T934" s="382">
        <f t="shared" ref="T934:AR934" ca="1" si="586">$D934*T184/1000*T$5</f>
        <v>0</v>
      </c>
      <c r="U934" s="382">
        <f t="shared" ca="1" si="586"/>
        <v>0</v>
      </c>
      <c r="V934" s="382">
        <f t="shared" ca="1" si="586"/>
        <v>0</v>
      </c>
      <c r="W934" s="382">
        <f t="shared" ca="1" si="586"/>
        <v>0</v>
      </c>
      <c r="X934" s="382">
        <f t="shared" ca="1" si="586"/>
        <v>0</v>
      </c>
      <c r="Y934" s="382">
        <f t="shared" ca="1" si="586"/>
        <v>0</v>
      </c>
      <c r="Z934" s="382">
        <f t="shared" ca="1" si="586"/>
        <v>0</v>
      </c>
      <c r="AA934" s="382">
        <f t="shared" ca="1" si="586"/>
        <v>0</v>
      </c>
      <c r="AB934" s="382">
        <f t="shared" ca="1" si="586"/>
        <v>0</v>
      </c>
      <c r="AC934" s="382">
        <f t="shared" ca="1" si="586"/>
        <v>0</v>
      </c>
      <c r="AD934" s="382">
        <f t="shared" ca="1" si="586"/>
        <v>0</v>
      </c>
      <c r="AE934" s="382">
        <f t="shared" ca="1" si="586"/>
        <v>0</v>
      </c>
      <c r="AF934" s="382">
        <f t="shared" ca="1" si="586"/>
        <v>0</v>
      </c>
      <c r="AG934" s="382">
        <f t="shared" ca="1" si="586"/>
        <v>0</v>
      </c>
      <c r="AH934" s="382">
        <f t="shared" ca="1" si="586"/>
        <v>0</v>
      </c>
      <c r="AI934" s="382">
        <f t="shared" ca="1" si="586"/>
        <v>0</v>
      </c>
      <c r="AJ934" s="382">
        <f t="shared" ca="1" si="586"/>
        <v>0</v>
      </c>
      <c r="AK934" s="382">
        <f t="shared" ca="1" si="586"/>
        <v>0</v>
      </c>
      <c r="AL934" s="382">
        <f t="shared" ca="1" si="586"/>
        <v>0</v>
      </c>
      <c r="AM934" s="382">
        <f t="shared" ca="1" si="586"/>
        <v>0</v>
      </c>
      <c r="AN934" s="382">
        <f t="shared" ca="1" si="586"/>
        <v>0</v>
      </c>
      <c r="AO934" s="382">
        <f t="shared" ca="1" si="586"/>
        <v>0</v>
      </c>
      <c r="AP934" s="382">
        <f t="shared" ca="1" si="586"/>
        <v>0</v>
      </c>
      <c r="AQ934" s="382">
        <f t="shared" ca="1" si="586"/>
        <v>0</v>
      </c>
      <c r="AR934" s="382">
        <f t="shared" ca="1" si="586"/>
        <v>0</v>
      </c>
      <c r="AS934" s="652">
        <f t="shared" ca="1" si="577"/>
        <v>0</v>
      </c>
    </row>
    <row r="935" spans="2:45" hidden="1" outlineLevel="1">
      <c r="B935" s="123"/>
      <c r="C935" s="81">
        <f t="shared" si="578"/>
        <v>9</v>
      </c>
      <c r="D935" s="191">
        <f ca="1"/>
        <v>0</v>
      </c>
      <c r="E935" s="382">
        <f t="shared" ref="E935:S935" ca="1" si="587">$D935*E185/1000*E$5</f>
        <v>0</v>
      </c>
      <c r="F935" s="382">
        <f t="shared" ca="1" si="587"/>
        <v>0</v>
      </c>
      <c r="G935" s="382">
        <f t="shared" ca="1" si="587"/>
        <v>0</v>
      </c>
      <c r="H935" s="382">
        <f t="shared" ca="1" si="587"/>
        <v>0</v>
      </c>
      <c r="I935" s="382">
        <f t="shared" ca="1" si="587"/>
        <v>0</v>
      </c>
      <c r="J935" s="382">
        <f t="shared" ca="1" si="587"/>
        <v>0</v>
      </c>
      <c r="K935" s="382">
        <f t="shared" ca="1" si="587"/>
        <v>0</v>
      </c>
      <c r="L935" s="382">
        <f t="shared" ca="1" si="587"/>
        <v>0</v>
      </c>
      <c r="M935" s="382">
        <f t="shared" ca="1" si="587"/>
        <v>0</v>
      </c>
      <c r="N935" s="382">
        <f t="shared" ca="1" si="587"/>
        <v>0</v>
      </c>
      <c r="O935" s="382">
        <f t="shared" ca="1" si="587"/>
        <v>0</v>
      </c>
      <c r="P935" s="382">
        <f t="shared" ca="1" si="587"/>
        <v>0</v>
      </c>
      <c r="Q935" s="382">
        <f t="shared" ca="1" si="587"/>
        <v>0</v>
      </c>
      <c r="R935" s="382">
        <f t="shared" ca="1" si="587"/>
        <v>0</v>
      </c>
      <c r="S935" s="382">
        <f t="shared" ca="1" si="587"/>
        <v>0</v>
      </c>
      <c r="T935" s="382">
        <f t="shared" ref="T935:AR935" ca="1" si="588">$D935*T185/1000*T$5</f>
        <v>0</v>
      </c>
      <c r="U935" s="382">
        <f t="shared" ca="1" si="588"/>
        <v>0</v>
      </c>
      <c r="V935" s="382">
        <f t="shared" ca="1" si="588"/>
        <v>0</v>
      </c>
      <c r="W935" s="382">
        <f t="shared" ca="1" si="588"/>
        <v>0</v>
      </c>
      <c r="X935" s="382">
        <f t="shared" ca="1" si="588"/>
        <v>0</v>
      </c>
      <c r="Y935" s="382">
        <f t="shared" ca="1" si="588"/>
        <v>0</v>
      </c>
      <c r="Z935" s="382">
        <f t="shared" ca="1" si="588"/>
        <v>0</v>
      </c>
      <c r="AA935" s="382">
        <f t="shared" ca="1" si="588"/>
        <v>0</v>
      </c>
      <c r="AB935" s="382">
        <f t="shared" ca="1" si="588"/>
        <v>0</v>
      </c>
      <c r="AC935" s="382">
        <f t="shared" ca="1" si="588"/>
        <v>0</v>
      </c>
      <c r="AD935" s="382">
        <f t="shared" ca="1" si="588"/>
        <v>0</v>
      </c>
      <c r="AE935" s="382">
        <f t="shared" ca="1" si="588"/>
        <v>0</v>
      </c>
      <c r="AF935" s="382">
        <f t="shared" ca="1" si="588"/>
        <v>0</v>
      </c>
      <c r="AG935" s="382">
        <f t="shared" ca="1" si="588"/>
        <v>0</v>
      </c>
      <c r="AH935" s="382">
        <f t="shared" ca="1" si="588"/>
        <v>0</v>
      </c>
      <c r="AI935" s="382">
        <f t="shared" ca="1" si="588"/>
        <v>0</v>
      </c>
      <c r="AJ935" s="382">
        <f t="shared" ca="1" si="588"/>
        <v>0</v>
      </c>
      <c r="AK935" s="382">
        <f t="shared" ca="1" si="588"/>
        <v>0</v>
      </c>
      <c r="AL935" s="382">
        <f t="shared" ca="1" si="588"/>
        <v>0</v>
      </c>
      <c r="AM935" s="382">
        <f t="shared" ca="1" si="588"/>
        <v>0</v>
      </c>
      <c r="AN935" s="382">
        <f t="shared" ca="1" si="588"/>
        <v>0</v>
      </c>
      <c r="AO935" s="382">
        <f t="shared" ca="1" si="588"/>
        <v>0</v>
      </c>
      <c r="AP935" s="382">
        <f t="shared" ca="1" si="588"/>
        <v>0</v>
      </c>
      <c r="AQ935" s="382">
        <f t="shared" ca="1" si="588"/>
        <v>0</v>
      </c>
      <c r="AR935" s="382">
        <f t="shared" ca="1" si="588"/>
        <v>0</v>
      </c>
      <c r="AS935" s="652">
        <f t="shared" ca="1" si="577"/>
        <v>0</v>
      </c>
    </row>
    <row r="936" spans="2:45" hidden="1" outlineLevel="1">
      <c r="B936" s="123"/>
      <c r="C936" s="81">
        <f t="shared" si="578"/>
        <v>10</v>
      </c>
      <c r="D936" s="191">
        <f ca="1"/>
        <v>0</v>
      </c>
      <c r="E936" s="382">
        <f t="shared" ref="E936:S936" ca="1" si="589">$D936*E186/1000*E$5</f>
        <v>0</v>
      </c>
      <c r="F936" s="382">
        <f t="shared" ca="1" si="589"/>
        <v>0</v>
      </c>
      <c r="G936" s="382">
        <f t="shared" ca="1" si="589"/>
        <v>0</v>
      </c>
      <c r="H936" s="382">
        <f t="shared" ca="1" si="589"/>
        <v>0</v>
      </c>
      <c r="I936" s="382">
        <f t="shared" ca="1" si="589"/>
        <v>0</v>
      </c>
      <c r="J936" s="382">
        <f t="shared" ca="1" si="589"/>
        <v>0</v>
      </c>
      <c r="K936" s="382">
        <f t="shared" ca="1" si="589"/>
        <v>0</v>
      </c>
      <c r="L936" s="382">
        <f t="shared" ca="1" si="589"/>
        <v>0</v>
      </c>
      <c r="M936" s="382">
        <f t="shared" ca="1" si="589"/>
        <v>0</v>
      </c>
      <c r="N936" s="382">
        <f t="shared" ca="1" si="589"/>
        <v>0</v>
      </c>
      <c r="O936" s="382">
        <f t="shared" ca="1" si="589"/>
        <v>0</v>
      </c>
      <c r="P936" s="382">
        <f t="shared" ca="1" si="589"/>
        <v>0</v>
      </c>
      <c r="Q936" s="382">
        <f t="shared" ca="1" si="589"/>
        <v>0</v>
      </c>
      <c r="R936" s="382">
        <f t="shared" ca="1" si="589"/>
        <v>0</v>
      </c>
      <c r="S936" s="382">
        <f t="shared" ca="1" si="589"/>
        <v>0</v>
      </c>
      <c r="T936" s="382">
        <f t="shared" ref="T936:AR936" ca="1" si="590">$D936*T186/1000*T$5</f>
        <v>0</v>
      </c>
      <c r="U936" s="382">
        <f t="shared" ca="1" si="590"/>
        <v>0</v>
      </c>
      <c r="V936" s="382">
        <f t="shared" ca="1" si="590"/>
        <v>0</v>
      </c>
      <c r="W936" s="382">
        <f t="shared" ca="1" si="590"/>
        <v>0</v>
      </c>
      <c r="X936" s="382">
        <f t="shared" ca="1" si="590"/>
        <v>0</v>
      </c>
      <c r="Y936" s="382">
        <f t="shared" ca="1" si="590"/>
        <v>0</v>
      </c>
      <c r="Z936" s="382">
        <f t="shared" ca="1" si="590"/>
        <v>0</v>
      </c>
      <c r="AA936" s="382">
        <f t="shared" ca="1" si="590"/>
        <v>0</v>
      </c>
      <c r="AB936" s="382">
        <f t="shared" ca="1" si="590"/>
        <v>0</v>
      </c>
      <c r="AC936" s="382">
        <f t="shared" ca="1" si="590"/>
        <v>0</v>
      </c>
      <c r="AD936" s="382">
        <f t="shared" ca="1" si="590"/>
        <v>0</v>
      </c>
      <c r="AE936" s="382">
        <f t="shared" ca="1" si="590"/>
        <v>0</v>
      </c>
      <c r="AF936" s="382">
        <f t="shared" ca="1" si="590"/>
        <v>0</v>
      </c>
      <c r="AG936" s="382">
        <f t="shared" ca="1" si="590"/>
        <v>0</v>
      </c>
      <c r="AH936" s="382">
        <f t="shared" ca="1" si="590"/>
        <v>0</v>
      </c>
      <c r="AI936" s="382">
        <f t="shared" ca="1" si="590"/>
        <v>0</v>
      </c>
      <c r="AJ936" s="382">
        <f t="shared" ca="1" si="590"/>
        <v>0</v>
      </c>
      <c r="AK936" s="382">
        <f t="shared" ca="1" si="590"/>
        <v>0</v>
      </c>
      <c r="AL936" s="382">
        <f t="shared" ca="1" si="590"/>
        <v>0</v>
      </c>
      <c r="AM936" s="382">
        <f t="shared" ca="1" si="590"/>
        <v>0</v>
      </c>
      <c r="AN936" s="382">
        <f t="shared" ca="1" si="590"/>
        <v>0</v>
      </c>
      <c r="AO936" s="382">
        <f t="shared" ca="1" si="590"/>
        <v>0</v>
      </c>
      <c r="AP936" s="382">
        <f t="shared" ca="1" si="590"/>
        <v>0</v>
      </c>
      <c r="AQ936" s="382">
        <f t="shared" ca="1" si="590"/>
        <v>0</v>
      </c>
      <c r="AR936" s="382">
        <f t="shared" ca="1" si="590"/>
        <v>0</v>
      </c>
      <c r="AS936" s="652">
        <f t="shared" ca="1" si="577"/>
        <v>0</v>
      </c>
    </row>
    <row r="937" spans="2:45" hidden="1" outlineLevel="1">
      <c r="B937" s="123"/>
      <c r="C937" s="81">
        <f t="shared" si="578"/>
        <v>11</v>
      </c>
      <c r="D937" s="191">
        <f ca="1"/>
        <v>0</v>
      </c>
      <c r="E937" s="382">
        <f t="shared" ref="E937:S937" ca="1" si="591">$D937*E187/1000*E$5</f>
        <v>0</v>
      </c>
      <c r="F937" s="382">
        <f t="shared" ca="1" si="591"/>
        <v>0</v>
      </c>
      <c r="G937" s="382">
        <f t="shared" ca="1" si="591"/>
        <v>0</v>
      </c>
      <c r="H937" s="382">
        <f t="shared" ca="1" si="591"/>
        <v>0</v>
      </c>
      <c r="I937" s="382">
        <f t="shared" ca="1" si="591"/>
        <v>0</v>
      </c>
      <c r="J937" s="382">
        <f t="shared" ca="1" si="591"/>
        <v>0</v>
      </c>
      <c r="K937" s="382">
        <f t="shared" ca="1" si="591"/>
        <v>0</v>
      </c>
      <c r="L937" s="382">
        <f t="shared" ca="1" si="591"/>
        <v>0</v>
      </c>
      <c r="M937" s="382">
        <f t="shared" ca="1" si="591"/>
        <v>0</v>
      </c>
      <c r="N937" s="382">
        <f t="shared" ca="1" si="591"/>
        <v>0</v>
      </c>
      <c r="O937" s="382">
        <f t="shared" ca="1" si="591"/>
        <v>0</v>
      </c>
      <c r="P937" s="382">
        <f t="shared" ca="1" si="591"/>
        <v>0</v>
      </c>
      <c r="Q937" s="382">
        <f t="shared" ca="1" si="591"/>
        <v>0</v>
      </c>
      <c r="R937" s="382">
        <f t="shared" ca="1" si="591"/>
        <v>0</v>
      </c>
      <c r="S937" s="382">
        <f t="shared" ca="1" si="591"/>
        <v>0</v>
      </c>
      <c r="T937" s="382">
        <f t="shared" ref="T937:AR937" ca="1" si="592">$D937*T187/1000*T$5</f>
        <v>0</v>
      </c>
      <c r="U937" s="382">
        <f t="shared" ca="1" si="592"/>
        <v>0</v>
      </c>
      <c r="V937" s="382">
        <f t="shared" ca="1" si="592"/>
        <v>0</v>
      </c>
      <c r="W937" s="382">
        <f t="shared" ca="1" si="592"/>
        <v>0</v>
      </c>
      <c r="X937" s="382">
        <f t="shared" ca="1" si="592"/>
        <v>0</v>
      </c>
      <c r="Y937" s="382">
        <f t="shared" ca="1" si="592"/>
        <v>0</v>
      </c>
      <c r="Z937" s="382">
        <f t="shared" ca="1" si="592"/>
        <v>0</v>
      </c>
      <c r="AA937" s="382">
        <f t="shared" ca="1" si="592"/>
        <v>0</v>
      </c>
      <c r="AB937" s="382">
        <f t="shared" ca="1" si="592"/>
        <v>0</v>
      </c>
      <c r="AC937" s="382">
        <f t="shared" ca="1" si="592"/>
        <v>0</v>
      </c>
      <c r="AD937" s="382">
        <f t="shared" ca="1" si="592"/>
        <v>0</v>
      </c>
      <c r="AE937" s="382">
        <f t="shared" ca="1" si="592"/>
        <v>0</v>
      </c>
      <c r="AF937" s="382">
        <f t="shared" ca="1" si="592"/>
        <v>0</v>
      </c>
      <c r="AG937" s="382">
        <f t="shared" ca="1" si="592"/>
        <v>0</v>
      </c>
      <c r="AH937" s="382">
        <f t="shared" ca="1" si="592"/>
        <v>0</v>
      </c>
      <c r="AI937" s="382">
        <f t="shared" ca="1" si="592"/>
        <v>0</v>
      </c>
      <c r="AJ937" s="382">
        <f t="shared" ca="1" si="592"/>
        <v>0</v>
      </c>
      <c r="AK937" s="382">
        <f t="shared" ca="1" si="592"/>
        <v>0</v>
      </c>
      <c r="AL937" s="382">
        <f t="shared" ca="1" si="592"/>
        <v>0</v>
      </c>
      <c r="AM937" s="382">
        <f t="shared" ca="1" si="592"/>
        <v>0</v>
      </c>
      <c r="AN937" s="382">
        <f t="shared" ca="1" si="592"/>
        <v>0</v>
      </c>
      <c r="AO937" s="382">
        <f t="shared" ca="1" si="592"/>
        <v>0</v>
      </c>
      <c r="AP937" s="382">
        <f t="shared" ca="1" si="592"/>
        <v>0</v>
      </c>
      <c r="AQ937" s="382">
        <f t="shared" ca="1" si="592"/>
        <v>0</v>
      </c>
      <c r="AR937" s="382">
        <f t="shared" ca="1" si="592"/>
        <v>0</v>
      </c>
      <c r="AS937" s="652">
        <f t="shared" ca="1" si="577"/>
        <v>0</v>
      </c>
    </row>
    <row r="938" spans="2:45" hidden="1" outlineLevel="1">
      <c r="B938" s="123"/>
      <c r="C938" s="81">
        <f t="shared" si="578"/>
        <v>12</v>
      </c>
      <c r="D938" s="191">
        <f ca="1"/>
        <v>0</v>
      </c>
      <c r="E938" s="382">
        <f t="shared" ref="E938:S938" ca="1" si="593">$D938*E188/1000*E$5</f>
        <v>0</v>
      </c>
      <c r="F938" s="382">
        <f t="shared" ca="1" si="593"/>
        <v>0</v>
      </c>
      <c r="G938" s="382">
        <f t="shared" ca="1" si="593"/>
        <v>0</v>
      </c>
      <c r="H938" s="382">
        <f t="shared" ca="1" si="593"/>
        <v>0</v>
      </c>
      <c r="I938" s="382">
        <f t="shared" ca="1" si="593"/>
        <v>0</v>
      </c>
      <c r="J938" s="382">
        <f t="shared" ca="1" si="593"/>
        <v>0</v>
      </c>
      <c r="K938" s="382">
        <f t="shared" ca="1" si="593"/>
        <v>0</v>
      </c>
      <c r="L938" s="382">
        <f t="shared" ca="1" si="593"/>
        <v>0</v>
      </c>
      <c r="M938" s="382">
        <f t="shared" ca="1" si="593"/>
        <v>0</v>
      </c>
      <c r="N938" s="382">
        <f t="shared" ca="1" si="593"/>
        <v>0</v>
      </c>
      <c r="O938" s="382">
        <f t="shared" ca="1" si="593"/>
        <v>0</v>
      </c>
      <c r="P938" s="382">
        <f t="shared" ca="1" si="593"/>
        <v>0</v>
      </c>
      <c r="Q938" s="382">
        <f t="shared" ca="1" si="593"/>
        <v>0</v>
      </c>
      <c r="R938" s="382">
        <f t="shared" ca="1" si="593"/>
        <v>0</v>
      </c>
      <c r="S938" s="382">
        <f t="shared" ca="1" si="593"/>
        <v>0</v>
      </c>
      <c r="T938" s="382">
        <f t="shared" ref="T938:AR938" ca="1" si="594">$D938*T188/1000*T$5</f>
        <v>0</v>
      </c>
      <c r="U938" s="382">
        <f t="shared" ca="1" si="594"/>
        <v>0</v>
      </c>
      <c r="V938" s="382">
        <f t="shared" ca="1" si="594"/>
        <v>0</v>
      </c>
      <c r="W938" s="382">
        <f t="shared" ca="1" si="594"/>
        <v>0</v>
      </c>
      <c r="X938" s="382">
        <f t="shared" ca="1" si="594"/>
        <v>0</v>
      </c>
      <c r="Y938" s="382">
        <f t="shared" ca="1" si="594"/>
        <v>0</v>
      </c>
      <c r="Z938" s="382">
        <f t="shared" ca="1" si="594"/>
        <v>0</v>
      </c>
      <c r="AA938" s="382">
        <f t="shared" ca="1" si="594"/>
        <v>0</v>
      </c>
      <c r="AB938" s="382">
        <f t="shared" ca="1" si="594"/>
        <v>0</v>
      </c>
      <c r="AC938" s="382">
        <f t="shared" ca="1" si="594"/>
        <v>0</v>
      </c>
      <c r="AD938" s="382">
        <f t="shared" ca="1" si="594"/>
        <v>0</v>
      </c>
      <c r="AE938" s="382">
        <f t="shared" ca="1" si="594"/>
        <v>0</v>
      </c>
      <c r="AF938" s="382">
        <f t="shared" ca="1" si="594"/>
        <v>0</v>
      </c>
      <c r="AG938" s="382">
        <f t="shared" ca="1" si="594"/>
        <v>0</v>
      </c>
      <c r="AH938" s="382">
        <f t="shared" ca="1" si="594"/>
        <v>0</v>
      </c>
      <c r="AI938" s="382">
        <f t="shared" ca="1" si="594"/>
        <v>0</v>
      </c>
      <c r="AJ938" s="382">
        <f t="shared" ca="1" si="594"/>
        <v>0</v>
      </c>
      <c r="AK938" s="382">
        <f t="shared" ca="1" si="594"/>
        <v>0</v>
      </c>
      <c r="AL938" s="382">
        <f t="shared" ca="1" si="594"/>
        <v>0</v>
      </c>
      <c r="AM938" s="382">
        <f t="shared" ca="1" si="594"/>
        <v>0</v>
      </c>
      <c r="AN938" s="382">
        <f t="shared" ca="1" si="594"/>
        <v>0</v>
      </c>
      <c r="AO938" s="382">
        <f t="shared" ca="1" si="594"/>
        <v>0</v>
      </c>
      <c r="AP938" s="382">
        <f t="shared" ca="1" si="594"/>
        <v>0</v>
      </c>
      <c r="AQ938" s="382">
        <f t="shared" ca="1" si="594"/>
        <v>0</v>
      </c>
      <c r="AR938" s="382">
        <f t="shared" ca="1" si="594"/>
        <v>0</v>
      </c>
      <c r="AS938" s="652">
        <f t="shared" ca="1" si="577"/>
        <v>0</v>
      </c>
    </row>
    <row r="939" spans="2:45" hidden="1" outlineLevel="1">
      <c r="B939" s="123"/>
      <c r="C939" s="81">
        <f t="shared" si="578"/>
        <v>13</v>
      </c>
      <c r="D939" s="191">
        <f ca="1"/>
        <v>0</v>
      </c>
      <c r="E939" s="382">
        <f t="shared" ref="E939:S939" ca="1" si="595">$D939*E189/1000*E$5</f>
        <v>0</v>
      </c>
      <c r="F939" s="382">
        <f t="shared" ca="1" si="595"/>
        <v>0</v>
      </c>
      <c r="G939" s="382">
        <f t="shared" ca="1" si="595"/>
        <v>0</v>
      </c>
      <c r="H939" s="382">
        <f t="shared" ca="1" si="595"/>
        <v>0</v>
      </c>
      <c r="I939" s="382">
        <f t="shared" ca="1" si="595"/>
        <v>0</v>
      </c>
      <c r="J939" s="382">
        <f t="shared" ca="1" si="595"/>
        <v>0</v>
      </c>
      <c r="K939" s="382">
        <f t="shared" ca="1" si="595"/>
        <v>0</v>
      </c>
      <c r="L939" s="382">
        <f t="shared" ca="1" si="595"/>
        <v>0</v>
      </c>
      <c r="M939" s="382">
        <f t="shared" ca="1" si="595"/>
        <v>0</v>
      </c>
      <c r="N939" s="382">
        <f t="shared" ca="1" si="595"/>
        <v>0</v>
      </c>
      <c r="O939" s="382">
        <f t="shared" ca="1" si="595"/>
        <v>0</v>
      </c>
      <c r="P939" s="382">
        <f t="shared" ca="1" si="595"/>
        <v>0</v>
      </c>
      <c r="Q939" s="382">
        <f t="shared" ca="1" si="595"/>
        <v>0</v>
      </c>
      <c r="R939" s="382">
        <f t="shared" ca="1" si="595"/>
        <v>0</v>
      </c>
      <c r="S939" s="382">
        <f t="shared" ca="1" si="595"/>
        <v>0</v>
      </c>
      <c r="T939" s="382">
        <f t="shared" ref="T939:AR939" ca="1" si="596">$D939*T189/1000*T$5</f>
        <v>0</v>
      </c>
      <c r="U939" s="382">
        <f t="shared" ca="1" si="596"/>
        <v>0</v>
      </c>
      <c r="V939" s="382">
        <f t="shared" ca="1" si="596"/>
        <v>0</v>
      </c>
      <c r="W939" s="382">
        <f t="shared" ca="1" si="596"/>
        <v>0</v>
      </c>
      <c r="X939" s="382">
        <f t="shared" ca="1" si="596"/>
        <v>0</v>
      </c>
      <c r="Y939" s="382">
        <f t="shared" ca="1" si="596"/>
        <v>0</v>
      </c>
      <c r="Z939" s="382">
        <f t="shared" ca="1" si="596"/>
        <v>0</v>
      </c>
      <c r="AA939" s="382">
        <f t="shared" ca="1" si="596"/>
        <v>0</v>
      </c>
      <c r="AB939" s="382">
        <f t="shared" ca="1" si="596"/>
        <v>0</v>
      </c>
      <c r="AC939" s="382">
        <f t="shared" ca="1" si="596"/>
        <v>0</v>
      </c>
      <c r="AD939" s="382">
        <f t="shared" ca="1" si="596"/>
        <v>0</v>
      </c>
      <c r="AE939" s="382">
        <f t="shared" ca="1" si="596"/>
        <v>0</v>
      </c>
      <c r="AF939" s="382">
        <f t="shared" ca="1" si="596"/>
        <v>0</v>
      </c>
      <c r="AG939" s="382">
        <f t="shared" ca="1" si="596"/>
        <v>0</v>
      </c>
      <c r="AH939" s="382">
        <f t="shared" ca="1" si="596"/>
        <v>0</v>
      </c>
      <c r="AI939" s="382">
        <f t="shared" ca="1" si="596"/>
        <v>0</v>
      </c>
      <c r="AJ939" s="382">
        <f t="shared" ca="1" si="596"/>
        <v>0</v>
      </c>
      <c r="AK939" s="382">
        <f t="shared" ca="1" si="596"/>
        <v>0</v>
      </c>
      <c r="AL939" s="382">
        <f t="shared" ca="1" si="596"/>
        <v>0</v>
      </c>
      <c r="AM939" s="382">
        <f t="shared" ca="1" si="596"/>
        <v>0</v>
      </c>
      <c r="AN939" s="382">
        <f t="shared" ca="1" si="596"/>
        <v>0</v>
      </c>
      <c r="AO939" s="382">
        <f t="shared" ca="1" si="596"/>
        <v>0</v>
      </c>
      <c r="AP939" s="382">
        <f t="shared" ca="1" si="596"/>
        <v>0</v>
      </c>
      <c r="AQ939" s="382">
        <f t="shared" ca="1" si="596"/>
        <v>0</v>
      </c>
      <c r="AR939" s="382">
        <f t="shared" ca="1" si="596"/>
        <v>0</v>
      </c>
      <c r="AS939" s="652">
        <f t="shared" ca="1" si="577"/>
        <v>0</v>
      </c>
    </row>
    <row r="940" spans="2:45" hidden="1" outlineLevel="1">
      <c r="B940" s="123"/>
      <c r="C940" s="81">
        <f t="shared" si="578"/>
        <v>14</v>
      </c>
      <c r="D940" s="191">
        <f ca="1"/>
        <v>0</v>
      </c>
      <c r="E940" s="382">
        <f t="shared" ref="E940:S940" ca="1" si="597">$D940*E190/1000*E$5</f>
        <v>0</v>
      </c>
      <c r="F940" s="382">
        <f t="shared" ca="1" si="597"/>
        <v>0</v>
      </c>
      <c r="G940" s="382">
        <f t="shared" ca="1" si="597"/>
        <v>0</v>
      </c>
      <c r="H940" s="382">
        <f t="shared" ca="1" si="597"/>
        <v>0</v>
      </c>
      <c r="I940" s="382">
        <f t="shared" ca="1" si="597"/>
        <v>0</v>
      </c>
      <c r="J940" s="382">
        <f t="shared" ca="1" si="597"/>
        <v>0</v>
      </c>
      <c r="K940" s="382">
        <f t="shared" ca="1" si="597"/>
        <v>0</v>
      </c>
      <c r="L940" s="382">
        <f t="shared" ca="1" si="597"/>
        <v>0</v>
      </c>
      <c r="M940" s="382">
        <f t="shared" ca="1" si="597"/>
        <v>0</v>
      </c>
      <c r="N940" s="382">
        <f t="shared" ca="1" si="597"/>
        <v>0</v>
      </c>
      <c r="O940" s="382">
        <f t="shared" ca="1" si="597"/>
        <v>0</v>
      </c>
      <c r="P940" s="382">
        <f t="shared" ca="1" si="597"/>
        <v>0</v>
      </c>
      <c r="Q940" s="382">
        <f t="shared" ca="1" si="597"/>
        <v>0</v>
      </c>
      <c r="R940" s="382">
        <f t="shared" ca="1" si="597"/>
        <v>0</v>
      </c>
      <c r="S940" s="382">
        <f t="shared" ca="1" si="597"/>
        <v>0</v>
      </c>
      <c r="T940" s="382">
        <f t="shared" ref="T940:AR940" ca="1" si="598">$D940*T190/1000*T$5</f>
        <v>0</v>
      </c>
      <c r="U940" s="382">
        <f t="shared" ca="1" si="598"/>
        <v>0</v>
      </c>
      <c r="V940" s="382">
        <f t="shared" ca="1" si="598"/>
        <v>0</v>
      </c>
      <c r="W940" s="382">
        <f t="shared" ca="1" si="598"/>
        <v>0</v>
      </c>
      <c r="X940" s="382">
        <f t="shared" ca="1" si="598"/>
        <v>0</v>
      </c>
      <c r="Y940" s="382">
        <f t="shared" ca="1" si="598"/>
        <v>0</v>
      </c>
      <c r="Z940" s="382">
        <f t="shared" ca="1" si="598"/>
        <v>0</v>
      </c>
      <c r="AA940" s="382">
        <f t="shared" ca="1" si="598"/>
        <v>0</v>
      </c>
      <c r="AB940" s="382">
        <f t="shared" ca="1" si="598"/>
        <v>0</v>
      </c>
      <c r="AC940" s="382">
        <f t="shared" ca="1" si="598"/>
        <v>0</v>
      </c>
      <c r="AD940" s="382">
        <f t="shared" ca="1" si="598"/>
        <v>0</v>
      </c>
      <c r="AE940" s="382">
        <f t="shared" ca="1" si="598"/>
        <v>0</v>
      </c>
      <c r="AF940" s="382">
        <f t="shared" ca="1" si="598"/>
        <v>0</v>
      </c>
      <c r="AG940" s="382">
        <f t="shared" ca="1" si="598"/>
        <v>0</v>
      </c>
      <c r="AH940" s="382">
        <f t="shared" ca="1" si="598"/>
        <v>0</v>
      </c>
      <c r="AI940" s="382">
        <f t="shared" ca="1" si="598"/>
        <v>0</v>
      </c>
      <c r="AJ940" s="382">
        <f t="shared" ca="1" si="598"/>
        <v>0</v>
      </c>
      <c r="AK940" s="382">
        <f t="shared" ca="1" si="598"/>
        <v>0</v>
      </c>
      <c r="AL940" s="382">
        <f t="shared" ca="1" si="598"/>
        <v>0</v>
      </c>
      <c r="AM940" s="382">
        <f t="shared" ca="1" si="598"/>
        <v>0</v>
      </c>
      <c r="AN940" s="382">
        <f t="shared" ca="1" si="598"/>
        <v>0</v>
      </c>
      <c r="AO940" s="382">
        <f t="shared" ca="1" si="598"/>
        <v>0</v>
      </c>
      <c r="AP940" s="382">
        <f t="shared" ca="1" si="598"/>
        <v>0</v>
      </c>
      <c r="AQ940" s="382">
        <f t="shared" ca="1" si="598"/>
        <v>0</v>
      </c>
      <c r="AR940" s="382">
        <f t="shared" ca="1" si="598"/>
        <v>0</v>
      </c>
      <c r="AS940" s="652">
        <f t="shared" ca="1" si="577"/>
        <v>0</v>
      </c>
    </row>
    <row r="941" spans="2:45" hidden="1" outlineLevel="1">
      <c r="B941" s="123"/>
      <c r="C941" s="81">
        <f t="shared" si="578"/>
        <v>15</v>
      </c>
      <c r="D941" s="191">
        <f ca="1"/>
        <v>0</v>
      </c>
      <c r="E941" s="382">
        <f t="shared" ref="E941:S941" ca="1" si="599">$D941*E191/1000*E$5</f>
        <v>0</v>
      </c>
      <c r="F941" s="382">
        <f t="shared" ca="1" si="599"/>
        <v>0</v>
      </c>
      <c r="G941" s="382">
        <f t="shared" ca="1" si="599"/>
        <v>0</v>
      </c>
      <c r="H941" s="382">
        <f t="shared" ca="1" si="599"/>
        <v>0</v>
      </c>
      <c r="I941" s="382">
        <f t="shared" ca="1" si="599"/>
        <v>0</v>
      </c>
      <c r="J941" s="382">
        <f t="shared" ca="1" si="599"/>
        <v>0</v>
      </c>
      <c r="K941" s="382">
        <f t="shared" ca="1" si="599"/>
        <v>0</v>
      </c>
      <c r="L941" s="382">
        <f t="shared" ca="1" si="599"/>
        <v>0</v>
      </c>
      <c r="M941" s="382">
        <f t="shared" ca="1" si="599"/>
        <v>0</v>
      </c>
      <c r="N941" s="382">
        <f t="shared" ca="1" si="599"/>
        <v>0</v>
      </c>
      <c r="O941" s="382">
        <f t="shared" ca="1" si="599"/>
        <v>0</v>
      </c>
      <c r="P941" s="382">
        <f t="shared" ca="1" si="599"/>
        <v>0</v>
      </c>
      <c r="Q941" s="382">
        <f t="shared" ca="1" si="599"/>
        <v>0</v>
      </c>
      <c r="R941" s="382">
        <f t="shared" ca="1" si="599"/>
        <v>0</v>
      </c>
      <c r="S941" s="382">
        <f t="shared" ca="1" si="599"/>
        <v>0</v>
      </c>
      <c r="T941" s="382">
        <f t="shared" ref="T941:AR941" ca="1" si="600">$D941*T191/1000*T$5</f>
        <v>0</v>
      </c>
      <c r="U941" s="382">
        <f t="shared" ca="1" si="600"/>
        <v>0</v>
      </c>
      <c r="V941" s="382">
        <f t="shared" ca="1" si="600"/>
        <v>0</v>
      </c>
      <c r="W941" s="382">
        <f t="shared" ca="1" si="600"/>
        <v>0</v>
      </c>
      <c r="X941" s="382">
        <f t="shared" ca="1" si="600"/>
        <v>0</v>
      </c>
      <c r="Y941" s="382">
        <f t="shared" ca="1" si="600"/>
        <v>0</v>
      </c>
      <c r="Z941" s="382">
        <f t="shared" ca="1" si="600"/>
        <v>0</v>
      </c>
      <c r="AA941" s="382">
        <f t="shared" ca="1" si="600"/>
        <v>0</v>
      </c>
      <c r="AB941" s="382">
        <f t="shared" ca="1" si="600"/>
        <v>0</v>
      </c>
      <c r="AC941" s="382">
        <f t="shared" ca="1" si="600"/>
        <v>0</v>
      </c>
      <c r="AD941" s="382">
        <f t="shared" ca="1" si="600"/>
        <v>0</v>
      </c>
      <c r="AE941" s="382">
        <f t="shared" ca="1" si="600"/>
        <v>0</v>
      </c>
      <c r="AF941" s="382">
        <f t="shared" ca="1" si="600"/>
        <v>0</v>
      </c>
      <c r="AG941" s="382">
        <f t="shared" ca="1" si="600"/>
        <v>0</v>
      </c>
      <c r="AH941" s="382">
        <f t="shared" ca="1" si="600"/>
        <v>0</v>
      </c>
      <c r="AI941" s="382">
        <f t="shared" ca="1" si="600"/>
        <v>0</v>
      </c>
      <c r="AJ941" s="382">
        <f t="shared" ca="1" si="600"/>
        <v>0</v>
      </c>
      <c r="AK941" s="382">
        <f t="shared" ca="1" si="600"/>
        <v>0</v>
      </c>
      <c r="AL941" s="382">
        <f t="shared" ca="1" si="600"/>
        <v>0</v>
      </c>
      <c r="AM941" s="382">
        <f t="shared" ca="1" si="600"/>
        <v>0</v>
      </c>
      <c r="AN941" s="382">
        <f t="shared" ca="1" si="600"/>
        <v>0</v>
      </c>
      <c r="AO941" s="382">
        <f t="shared" ca="1" si="600"/>
        <v>0</v>
      </c>
      <c r="AP941" s="382">
        <f t="shared" ca="1" si="600"/>
        <v>0</v>
      </c>
      <c r="AQ941" s="382">
        <f t="shared" ca="1" si="600"/>
        <v>0</v>
      </c>
      <c r="AR941" s="382">
        <f t="shared" ca="1" si="600"/>
        <v>0</v>
      </c>
      <c r="AS941" s="652">
        <f t="shared" ca="1" si="577"/>
        <v>0</v>
      </c>
    </row>
    <row r="942" spans="2:45" hidden="1" outlineLevel="1">
      <c r="B942" s="123"/>
      <c r="C942" s="81">
        <f t="shared" si="578"/>
        <v>16</v>
      </c>
      <c r="D942" s="191">
        <f ca="1"/>
        <v>0</v>
      </c>
      <c r="E942" s="382">
        <f t="shared" ref="E942:S942" ca="1" si="601">$D942*E192/1000*E$5</f>
        <v>0</v>
      </c>
      <c r="F942" s="382">
        <f t="shared" ca="1" si="601"/>
        <v>0</v>
      </c>
      <c r="G942" s="382">
        <f t="shared" ca="1" si="601"/>
        <v>0</v>
      </c>
      <c r="H942" s="382">
        <f t="shared" ca="1" si="601"/>
        <v>0</v>
      </c>
      <c r="I942" s="382">
        <f t="shared" ca="1" si="601"/>
        <v>0</v>
      </c>
      <c r="J942" s="382">
        <f t="shared" ca="1" si="601"/>
        <v>0</v>
      </c>
      <c r="K942" s="382">
        <f t="shared" ca="1" si="601"/>
        <v>0</v>
      </c>
      <c r="L942" s="382">
        <f t="shared" ca="1" si="601"/>
        <v>0</v>
      </c>
      <c r="M942" s="382">
        <f t="shared" ca="1" si="601"/>
        <v>0</v>
      </c>
      <c r="N942" s="382">
        <f t="shared" ca="1" si="601"/>
        <v>0</v>
      </c>
      <c r="O942" s="382">
        <f t="shared" ca="1" si="601"/>
        <v>0</v>
      </c>
      <c r="P942" s="382">
        <f t="shared" ca="1" si="601"/>
        <v>0</v>
      </c>
      <c r="Q942" s="382">
        <f t="shared" ca="1" si="601"/>
        <v>0</v>
      </c>
      <c r="R942" s="382">
        <f t="shared" ca="1" si="601"/>
        <v>0</v>
      </c>
      <c r="S942" s="382">
        <f t="shared" ca="1" si="601"/>
        <v>0</v>
      </c>
      <c r="T942" s="382">
        <f t="shared" ref="T942:AR942" ca="1" si="602">$D942*T192/1000*T$5</f>
        <v>0</v>
      </c>
      <c r="U942" s="382">
        <f t="shared" ca="1" si="602"/>
        <v>0</v>
      </c>
      <c r="V942" s="382">
        <f t="shared" ca="1" si="602"/>
        <v>0</v>
      </c>
      <c r="W942" s="382">
        <f t="shared" ca="1" si="602"/>
        <v>0</v>
      </c>
      <c r="X942" s="382">
        <f t="shared" ca="1" si="602"/>
        <v>0</v>
      </c>
      <c r="Y942" s="382">
        <f t="shared" ca="1" si="602"/>
        <v>0</v>
      </c>
      <c r="Z942" s="382">
        <f t="shared" ca="1" si="602"/>
        <v>0</v>
      </c>
      <c r="AA942" s="382">
        <f t="shared" ca="1" si="602"/>
        <v>0</v>
      </c>
      <c r="AB942" s="382">
        <f t="shared" ca="1" si="602"/>
        <v>0</v>
      </c>
      <c r="AC942" s="382">
        <f t="shared" ca="1" si="602"/>
        <v>0</v>
      </c>
      <c r="AD942" s="382">
        <f t="shared" ca="1" si="602"/>
        <v>0</v>
      </c>
      <c r="AE942" s="382">
        <f t="shared" ca="1" si="602"/>
        <v>0</v>
      </c>
      <c r="AF942" s="382">
        <f t="shared" ca="1" si="602"/>
        <v>0</v>
      </c>
      <c r="AG942" s="382">
        <f t="shared" ca="1" si="602"/>
        <v>0</v>
      </c>
      <c r="AH942" s="382">
        <f t="shared" ca="1" si="602"/>
        <v>0</v>
      </c>
      <c r="AI942" s="382">
        <f t="shared" ca="1" si="602"/>
        <v>0</v>
      </c>
      <c r="AJ942" s="382">
        <f t="shared" ca="1" si="602"/>
        <v>0</v>
      </c>
      <c r="AK942" s="382">
        <f t="shared" ca="1" si="602"/>
        <v>0</v>
      </c>
      <c r="AL942" s="382">
        <f t="shared" ca="1" si="602"/>
        <v>0</v>
      </c>
      <c r="AM942" s="382">
        <f t="shared" ca="1" si="602"/>
        <v>0</v>
      </c>
      <c r="AN942" s="382">
        <f t="shared" ca="1" si="602"/>
        <v>0</v>
      </c>
      <c r="AO942" s="382">
        <f t="shared" ca="1" si="602"/>
        <v>0</v>
      </c>
      <c r="AP942" s="382">
        <f t="shared" ca="1" si="602"/>
        <v>0</v>
      </c>
      <c r="AQ942" s="382">
        <f t="shared" ca="1" si="602"/>
        <v>0</v>
      </c>
      <c r="AR942" s="382">
        <f t="shared" ca="1" si="602"/>
        <v>0</v>
      </c>
      <c r="AS942" s="652">
        <f t="shared" ca="1" si="577"/>
        <v>0</v>
      </c>
    </row>
    <row r="943" spans="2:45" hidden="1" outlineLevel="1">
      <c r="B943" s="123"/>
      <c r="C943" s="81">
        <f t="shared" si="578"/>
        <v>17</v>
      </c>
      <c r="D943" s="191">
        <f ca="1"/>
        <v>0</v>
      </c>
      <c r="E943" s="382">
        <f t="shared" ref="E943:S943" ca="1" si="603">$D943*E193/1000*E$5</f>
        <v>0</v>
      </c>
      <c r="F943" s="382">
        <f t="shared" ca="1" si="603"/>
        <v>0</v>
      </c>
      <c r="G943" s="382">
        <f t="shared" ca="1" si="603"/>
        <v>0</v>
      </c>
      <c r="H943" s="382">
        <f t="shared" ca="1" si="603"/>
        <v>0</v>
      </c>
      <c r="I943" s="382">
        <f t="shared" ca="1" si="603"/>
        <v>0</v>
      </c>
      <c r="J943" s="382">
        <f t="shared" ca="1" si="603"/>
        <v>0</v>
      </c>
      <c r="K943" s="382">
        <f t="shared" ca="1" si="603"/>
        <v>0</v>
      </c>
      <c r="L943" s="382">
        <f t="shared" ca="1" si="603"/>
        <v>0</v>
      </c>
      <c r="M943" s="382">
        <f t="shared" ca="1" si="603"/>
        <v>0</v>
      </c>
      <c r="N943" s="382">
        <f t="shared" ca="1" si="603"/>
        <v>0</v>
      </c>
      <c r="O943" s="382">
        <f t="shared" ca="1" si="603"/>
        <v>0</v>
      </c>
      <c r="P943" s="382">
        <f t="shared" ca="1" si="603"/>
        <v>0</v>
      </c>
      <c r="Q943" s="382">
        <f t="shared" ca="1" si="603"/>
        <v>0</v>
      </c>
      <c r="R943" s="382">
        <f t="shared" ca="1" si="603"/>
        <v>0</v>
      </c>
      <c r="S943" s="382">
        <f t="shared" ca="1" si="603"/>
        <v>0</v>
      </c>
      <c r="T943" s="382">
        <f t="shared" ref="T943:AR943" ca="1" si="604">$D943*T193/1000*T$5</f>
        <v>0</v>
      </c>
      <c r="U943" s="382">
        <f t="shared" ca="1" si="604"/>
        <v>0</v>
      </c>
      <c r="V943" s="382">
        <f t="shared" ca="1" si="604"/>
        <v>0</v>
      </c>
      <c r="W943" s="382">
        <f t="shared" ca="1" si="604"/>
        <v>0</v>
      </c>
      <c r="X943" s="382">
        <f t="shared" ca="1" si="604"/>
        <v>0</v>
      </c>
      <c r="Y943" s="382">
        <f t="shared" ca="1" si="604"/>
        <v>0</v>
      </c>
      <c r="Z943" s="382">
        <f t="shared" ca="1" si="604"/>
        <v>0</v>
      </c>
      <c r="AA943" s="382">
        <f t="shared" ca="1" si="604"/>
        <v>0</v>
      </c>
      <c r="AB943" s="382">
        <f t="shared" ca="1" si="604"/>
        <v>0</v>
      </c>
      <c r="AC943" s="382">
        <f t="shared" ca="1" si="604"/>
        <v>0</v>
      </c>
      <c r="AD943" s="382">
        <f t="shared" ca="1" si="604"/>
        <v>0</v>
      </c>
      <c r="AE943" s="382">
        <f t="shared" ca="1" si="604"/>
        <v>0</v>
      </c>
      <c r="AF943" s="382">
        <f t="shared" ca="1" si="604"/>
        <v>0</v>
      </c>
      <c r="AG943" s="382">
        <f t="shared" ca="1" si="604"/>
        <v>0</v>
      </c>
      <c r="AH943" s="382">
        <f t="shared" ca="1" si="604"/>
        <v>0</v>
      </c>
      <c r="AI943" s="382">
        <f t="shared" ca="1" si="604"/>
        <v>0</v>
      </c>
      <c r="AJ943" s="382">
        <f t="shared" ca="1" si="604"/>
        <v>0</v>
      </c>
      <c r="AK943" s="382">
        <f t="shared" ca="1" si="604"/>
        <v>0</v>
      </c>
      <c r="AL943" s="382">
        <f t="shared" ca="1" si="604"/>
        <v>0</v>
      </c>
      <c r="AM943" s="382">
        <f t="shared" ca="1" si="604"/>
        <v>0</v>
      </c>
      <c r="AN943" s="382">
        <f t="shared" ca="1" si="604"/>
        <v>0</v>
      </c>
      <c r="AO943" s="382">
        <f t="shared" ca="1" si="604"/>
        <v>0</v>
      </c>
      <c r="AP943" s="382">
        <f t="shared" ca="1" si="604"/>
        <v>0</v>
      </c>
      <c r="AQ943" s="382">
        <f t="shared" ca="1" si="604"/>
        <v>0</v>
      </c>
      <c r="AR943" s="382">
        <f t="shared" ca="1" si="604"/>
        <v>0</v>
      </c>
      <c r="AS943" s="652">
        <f t="shared" ca="1" si="577"/>
        <v>0</v>
      </c>
    </row>
    <row r="944" spans="2:45" hidden="1" outlineLevel="1">
      <c r="B944" s="123"/>
      <c r="C944" s="81">
        <f t="shared" si="578"/>
        <v>18</v>
      </c>
      <c r="D944" s="191">
        <f ca="1"/>
        <v>0</v>
      </c>
      <c r="E944" s="382">
        <f t="shared" ref="E944:S944" ca="1" si="605">$D944*E194/1000*E$5</f>
        <v>0</v>
      </c>
      <c r="F944" s="382">
        <f t="shared" ca="1" si="605"/>
        <v>0</v>
      </c>
      <c r="G944" s="382">
        <f t="shared" ca="1" si="605"/>
        <v>0</v>
      </c>
      <c r="H944" s="382">
        <f t="shared" ca="1" si="605"/>
        <v>0</v>
      </c>
      <c r="I944" s="382">
        <f t="shared" ca="1" si="605"/>
        <v>0</v>
      </c>
      <c r="J944" s="382">
        <f t="shared" ca="1" si="605"/>
        <v>0</v>
      </c>
      <c r="K944" s="382">
        <f t="shared" ca="1" si="605"/>
        <v>0</v>
      </c>
      <c r="L944" s="382">
        <f t="shared" ca="1" si="605"/>
        <v>0</v>
      </c>
      <c r="M944" s="382">
        <f t="shared" ca="1" si="605"/>
        <v>0</v>
      </c>
      <c r="N944" s="382">
        <f t="shared" ca="1" si="605"/>
        <v>0</v>
      </c>
      <c r="O944" s="382">
        <f t="shared" ca="1" si="605"/>
        <v>0</v>
      </c>
      <c r="P944" s="382">
        <f t="shared" ca="1" si="605"/>
        <v>0</v>
      </c>
      <c r="Q944" s="382">
        <f t="shared" ca="1" si="605"/>
        <v>0</v>
      </c>
      <c r="R944" s="382">
        <f t="shared" ca="1" si="605"/>
        <v>0</v>
      </c>
      <c r="S944" s="382">
        <f t="shared" ca="1" si="605"/>
        <v>0</v>
      </c>
      <c r="T944" s="382">
        <f t="shared" ref="T944:AR944" ca="1" si="606">$D944*T194/1000*T$5</f>
        <v>0</v>
      </c>
      <c r="U944" s="382">
        <f t="shared" ca="1" si="606"/>
        <v>0</v>
      </c>
      <c r="V944" s="382">
        <f t="shared" ca="1" si="606"/>
        <v>0</v>
      </c>
      <c r="W944" s="382">
        <f t="shared" ca="1" si="606"/>
        <v>0</v>
      </c>
      <c r="X944" s="382">
        <f t="shared" ca="1" si="606"/>
        <v>0</v>
      </c>
      <c r="Y944" s="382">
        <f t="shared" ca="1" si="606"/>
        <v>0</v>
      </c>
      <c r="Z944" s="382">
        <f t="shared" ca="1" si="606"/>
        <v>0</v>
      </c>
      <c r="AA944" s="382">
        <f t="shared" ca="1" si="606"/>
        <v>0</v>
      </c>
      <c r="AB944" s="382">
        <f t="shared" ca="1" si="606"/>
        <v>0</v>
      </c>
      <c r="AC944" s="382">
        <f t="shared" ca="1" si="606"/>
        <v>0</v>
      </c>
      <c r="AD944" s="382">
        <f t="shared" ca="1" si="606"/>
        <v>0</v>
      </c>
      <c r="AE944" s="382">
        <f t="shared" ca="1" si="606"/>
        <v>0</v>
      </c>
      <c r="AF944" s="382">
        <f t="shared" ca="1" si="606"/>
        <v>0</v>
      </c>
      <c r="AG944" s="382">
        <f t="shared" ca="1" si="606"/>
        <v>0</v>
      </c>
      <c r="AH944" s="382">
        <f t="shared" ca="1" si="606"/>
        <v>0</v>
      </c>
      <c r="AI944" s="382">
        <f t="shared" ca="1" si="606"/>
        <v>0</v>
      </c>
      <c r="AJ944" s="382">
        <f t="shared" ca="1" si="606"/>
        <v>0</v>
      </c>
      <c r="AK944" s="382">
        <f t="shared" ca="1" si="606"/>
        <v>0</v>
      </c>
      <c r="AL944" s="382">
        <f t="shared" ca="1" si="606"/>
        <v>0</v>
      </c>
      <c r="AM944" s="382">
        <f t="shared" ca="1" si="606"/>
        <v>0</v>
      </c>
      <c r="AN944" s="382">
        <f t="shared" ca="1" si="606"/>
        <v>0</v>
      </c>
      <c r="AO944" s="382">
        <f t="shared" ca="1" si="606"/>
        <v>0</v>
      </c>
      <c r="AP944" s="382">
        <f t="shared" ca="1" si="606"/>
        <v>0</v>
      </c>
      <c r="AQ944" s="382">
        <f t="shared" ca="1" si="606"/>
        <v>0</v>
      </c>
      <c r="AR944" s="382">
        <f t="shared" ca="1" si="606"/>
        <v>0</v>
      </c>
      <c r="AS944" s="652">
        <f t="shared" ca="1" si="577"/>
        <v>0</v>
      </c>
    </row>
    <row r="945" spans="2:45" hidden="1" outlineLevel="1">
      <c r="B945" s="123"/>
      <c r="C945" s="81">
        <f t="shared" si="578"/>
        <v>19</v>
      </c>
      <c r="D945" s="191">
        <f ca="1"/>
        <v>0</v>
      </c>
      <c r="E945" s="382">
        <f t="shared" ref="E945:S945" ca="1" si="607">$D945*E195/1000*E$5</f>
        <v>0</v>
      </c>
      <c r="F945" s="382">
        <f t="shared" ca="1" si="607"/>
        <v>0</v>
      </c>
      <c r="G945" s="382">
        <f t="shared" ca="1" si="607"/>
        <v>0</v>
      </c>
      <c r="H945" s="382">
        <f t="shared" ca="1" si="607"/>
        <v>0</v>
      </c>
      <c r="I945" s="382">
        <f t="shared" ca="1" si="607"/>
        <v>0</v>
      </c>
      <c r="J945" s="382">
        <f t="shared" ca="1" si="607"/>
        <v>0</v>
      </c>
      <c r="K945" s="382">
        <f t="shared" ca="1" si="607"/>
        <v>0</v>
      </c>
      <c r="L945" s="382">
        <f t="shared" ca="1" si="607"/>
        <v>0</v>
      </c>
      <c r="M945" s="382">
        <f t="shared" ca="1" si="607"/>
        <v>0</v>
      </c>
      <c r="N945" s="382">
        <f t="shared" ca="1" si="607"/>
        <v>0</v>
      </c>
      <c r="O945" s="382">
        <f t="shared" ca="1" si="607"/>
        <v>0</v>
      </c>
      <c r="P945" s="382">
        <f t="shared" ca="1" si="607"/>
        <v>0</v>
      </c>
      <c r="Q945" s="382">
        <f t="shared" ca="1" si="607"/>
        <v>0</v>
      </c>
      <c r="R945" s="382">
        <f t="shared" ca="1" si="607"/>
        <v>0</v>
      </c>
      <c r="S945" s="382">
        <f t="shared" ca="1" si="607"/>
        <v>0</v>
      </c>
      <c r="T945" s="382">
        <f t="shared" ref="T945:AR945" ca="1" si="608">$D945*T195/1000*T$5</f>
        <v>0</v>
      </c>
      <c r="U945" s="382">
        <f t="shared" ca="1" si="608"/>
        <v>0</v>
      </c>
      <c r="V945" s="382">
        <f t="shared" ca="1" si="608"/>
        <v>0</v>
      </c>
      <c r="W945" s="382">
        <f t="shared" ca="1" si="608"/>
        <v>0</v>
      </c>
      <c r="X945" s="382">
        <f t="shared" ca="1" si="608"/>
        <v>0</v>
      </c>
      <c r="Y945" s="382">
        <f t="shared" ca="1" si="608"/>
        <v>0</v>
      </c>
      <c r="Z945" s="382">
        <f t="shared" ca="1" si="608"/>
        <v>0</v>
      </c>
      <c r="AA945" s="382">
        <f t="shared" ca="1" si="608"/>
        <v>0</v>
      </c>
      <c r="AB945" s="382">
        <f t="shared" ca="1" si="608"/>
        <v>0</v>
      </c>
      <c r="AC945" s="382">
        <f t="shared" ca="1" si="608"/>
        <v>0</v>
      </c>
      <c r="AD945" s="382">
        <f t="shared" ca="1" si="608"/>
        <v>0</v>
      </c>
      <c r="AE945" s="382">
        <f t="shared" ca="1" si="608"/>
        <v>0</v>
      </c>
      <c r="AF945" s="382">
        <f t="shared" ca="1" si="608"/>
        <v>0</v>
      </c>
      <c r="AG945" s="382">
        <f t="shared" ca="1" si="608"/>
        <v>0</v>
      </c>
      <c r="AH945" s="382">
        <f t="shared" ca="1" si="608"/>
        <v>0</v>
      </c>
      <c r="AI945" s="382">
        <f t="shared" ca="1" si="608"/>
        <v>0</v>
      </c>
      <c r="AJ945" s="382">
        <f t="shared" ca="1" si="608"/>
        <v>0</v>
      </c>
      <c r="AK945" s="382">
        <f t="shared" ca="1" si="608"/>
        <v>0</v>
      </c>
      <c r="AL945" s="382">
        <f t="shared" ca="1" si="608"/>
        <v>0</v>
      </c>
      <c r="AM945" s="382">
        <f t="shared" ca="1" si="608"/>
        <v>0</v>
      </c>
      <c r="AN945" s="382">
        <f t="shared" ca="1" si="608"/>
        <v>0</v>
      </c>
      <c r="AO945" s="382">
        <f t="shared" ca="1" si="608"/>
        <v>0</v>
      </c>
      <c r="AP945" s="382">
        <f t="shared" ca="1" si="608"/>
        <v>0</v>
      </c>
      <c r="AQ945" s="382">
        <f t="shared" ca="1" si="608"/>
        <v>0</v>
      </c>
      <c r="AR945" s="382">
        <f t="shared" ca="1" si="608"/>
        <v>0</v>
      </c>
      <c r="AS945" s="652">
        <f t="shared" ca="1" si="577"/>
        <v>0</v>
      </c>
    </row>
    <row r="946" spans="2:45" hidden="1" outlineLevel="1">
      <c r="B946" s="123"/>
      <c r="C946" s="81">
        <f t="shared" si="578"/>
        <v>20</v>
      </c>
      <c r="D946" s="191">
        <f ca="1"/>
        <v>0</v>
      </c>
      <c r="E946" s="382">
        <f t="shared" ref="E946:S946" ca="1" si="609">$D946*E196/1000*E$5</f>
        <v>0</v>
      </c>
      <c r="F946" s="382">
        <f t="shared" ca="1" si="609"/>
        <v>0</v>
      </c>
      <c r="G946" s="382">
        <f t="shared" ca="1" si="609"/>
        <v>0</v>
      </c>
      <c r="H946" s="382">
        <f t="shared" ca="1" si="609"/>
        <v>0</v>
      </c>
      <c r="I946" s="382">
        <f t="shared" ca="1" si="609"/>
        <v>0</v>
      </c>
      <c r="J946" s="382">
        <f t="shared" ca="1" si="609"/>
        <v>0</v>
      </c>
      <c r="K946" s="382">
        <f t="shared" ca="1" si="609"/>
        <v>0</v>
      </c>
      <c r="L946" s="382">
        <f t="shared" ca="1" si="609"/>
        <v>0</v>
      </c>
      <c r="M946" s="382">
        <f t="shared" ca="1" si="609"/>
        <v>0</v>
      </c>
      <c r="N946" s="382">
        <f t="shared" ca="1" si="609"/>
        <v>0</v>
      </c>
      <c r="O946" s="382">
        <f t="shared" ca="1" si="609"/>
        <v>0</v>
      </c>
      <c r="P946" s="382">
        <f t="shared" ca="1" si="609"/>
        <v>0</v>
      </c>
      <c r="Q946" s="382">
        <f t="shared" ca="1" si="609"/>
        <v>0</v>
      </c>
      <c r="R946" s="382">
        <f t="shared" ca="1" si="609"/>
        <v>0</v>
      </c>
      <c r="S946" s="382">
        <f t="shared" ca="1" si="609"/>
        <v>0</v>
      </c>
      <c r="T946" s="382">
        <f t="shared" ref="T946:AR946" ca="1" si="610">$D946*T196/1000*T$5</f>
        <v>0</v>
      </c>
      <c r="U946" s="382">
        <f t="shared" ca="1" si="610"/>
        <v>0</v>
      </c>
      <c r="V946" s="382">
        <f t="shared" ca="1" si="610"/>
        <v>0</v>
      </c>
      <c r="W946" s="382">
        <f t="shared" ca="1" si="610"/>
        <v>0</v>
      </c>
      <c r="X946" s="382">
        <f t="shared" ca="1" si="610"/>
        <v>0</v>
      </c>
      <c r="Y946" s="382">
        <f t="shared" ca="1" si="610"/>
        <v>0</v>
      </c>
      <c r="Z946" s="382">
        <f t="shared" ca="1" si="610"/>
        <v>0</v>
      </c>
      <c r="AA946" s="382">
        <f t="shared" ca="1" si="610"/>
        <v>0</v>
      </c>
      <c r="AB946" s="382">
        <f t="shared" ca="1" si="610"/>
        <v>0</v>
      </c>
      <c r="AC946" s="382">
        <f t="shared" ca="1" si="610"/>
        <v>0</v>
      </c>
      <c r="AD946" s="382">
        <f t="shared" ca="1" si="610"/>
        <v>0</v>
      </c>
      <c r="AE946" s="382">
        <f t="shared" ca="1" si="610"/>
        <v>0</v>
      </c>
      <c r="AF946" s="382">
        <f t="shared" ca="1" si="610"/>
        <v>0</v>
      </c>
      <c r="AG946" s="382">
        <f t="shared" ca="1" si="610"/>
        <v>0</v>
      </c>
      <c r="AH946" s="382">
        <f t="shared" ca="1" si="610"/>
        <v>0</v>
      </c>
      <c r="AI946" s="382">
        <f t="shared" ca="1" si="610"/>
        <v>0</v>
      </c>
      <c r="AJ946" s="382">
        <f t="shared" ca="1" si="610"/>
        <v>0</v>
      </c>
      <c r="AK946" s="382">
        <f t="shared" ca="1" si="610"/>
        <v>0</v>
      </c>
      <c r="AL946" s="382">
        <f t="shared" ca="1" si="610"/>
        <v>0</v>
      </c>
      <c r="AM946" s="382">
        <f t="shared" ca="1" si="610"/>
        <v>0</v>
      </c>
      <c r="AN946" s="382">
        <f t="shared" ca="1" si="610"/>
        <v>0</v>
      </c>
      <c r="AO946" s="382">
        <f t="shared" ca="1" si="610"/>
        <v>0</v>
      </c>
      <c r="AP946" s="382">
        <f t="shared" ca="1" si="610"/>
        <v>0</v>
      </c>
      <c r="AQ946" s="382">
        <f t="shared" ca="1" si="610"/>
        <v>0</v>
      </c>
      <c r="AR946" s="382">
        <f t="shared" ca="1" si="610"/>
        <v>0</v>
      </c>
      <c r="AS946" s="652">
        <f t="shared" ca="1" si="577"/>
        <v>0</v>
      </c>
    </row>
    <row r="947" spans="2:45" hidden="1" outlineLevel="1">
      <c r="B947" s="123"/>
      <c r="C947" s="81">
        <f t="shared" si="578"/>
        <v>21</v>
      </c>
      <c r="D947" s="191">
        <f ca="1"/>
        <v>0</v>
      </c>
      <c r="E947" s="382">
        <f t="shared" ref="E947:S947" ca="1" si="611">$D947*E197/1000*E$5</f>
        <v>0</v>
      </c>
      <c r="F947" s="382">
        <f t="shared" ca="1" si="611"/>
        <v>0</v>
      </c>
      <c r="G947" s="382">
        <f t="shared" ca="1" si="611"/>
        <v>0</v>
      </c>
      <c r="H947" s="382">
        <f t="shared" ca="1" si="611"/>
        <v>0</v>
      </c>
      <c r="I947" s="382">
        <f t="shared" ca="1" si="611"/>
        <v>0</v>
      </c>
      <c r="J947" s="382">
        <f t="shared" ca="1" si="611"/>
        <v>0</v>
      </c>
      <c r="K947" s="382">
        <f t="shared" ca="1" si="611"/>
        <v>0</v>
      </c>
      <c r="L947" s="382">
        <f t="shared" ca="1" si="611"/>
        <v>0</v>
      </c>
      <c r="M947" s="382">
        <f t="shared" ca="1" si="611"/>
        <v>0</v>
      </c>
      <c r="N947" s="382">
        <f t="shared" ca="1" si="611"/>
        <v>0</v>
      </c>
      <c r="O947" s="382">
        <f t="shared" ca="1" si="611"/>
        <v>0</v>
      </c>
      <c r="P947" s="382">
        <f t="shared" ca="1" si="611"/>
        <v>0</v>
      </c>
      <c r="Q947" s="382">
        <f t="shared" ca="1" si="611"/>
        <v>0</v>
      </c>
      <c r="R947" s="382">
        <f t="shared" ca="1" si="611"/>
        <v>0</v>
      </c>
      <c r="S947" s="382">
        <f t="shared" ca="1" si="611"/>
        <v>0</v>
      </c>
      <c r="T947" s="382">
        <f t="shared" ref="T947:AR947" ca="1" si="612">$D947*T197/1000*T$5</f>
        <v>0</v>
      </c>
      <c r="U947" s="382">
        <f t="shared" ca="1" si="612"/>
        <v>0</v>
      </c>
      <c r="V947" s="382">
        <f t="shared" ca="1" si="612"/>
        <v>0</v>
      </c>
      <c r="W947" s="382">
        <f t="shared" ca="1" si="612"/>
        <v>0</v>
      </c>
      <c r="X947" s="382">
        <f t="shared" ca="1" si="612"/>
        <v>0</v>
      </c>
      <c r="Y947" s="382">
        <f t="shared" ca="1" si="612"/>
        <v>0</v>
      </c>
      <c r="Z947" s="382">
        <f t="shared" ca="1" si="612"/>
        <v>0</v>
      </c>
      <c r="AA947" s="382">
        <f t="shared" ca="1" si="612"/>
        <v>0</v>
      </c>
      <c r="AB947" s="382">
        <f t="shared" ca="1" si="612"/>
        <v>0</v>
      </c>
      <c r="AC947" s="382">
        <f t="shared" ca="1" si="612"/>
        <v>0</v>
      </c>
      <c r="AD947" s="382">
        <f t="shared" ca="1" si="612"/>
        <v>0</v>
      </c>
      <c r="AE947" s="382">
        <f t="shared" ca="1" si="612"/>
        <v>0</v>
      </c>
      <c r="AF947" s="382">
        <f t="shared" ca="1" si="612"/>
        <v>0</v>
      </c>
      <c r="AG947" s="382">
        <f t="shared" ca="1" si="612"/>
        <v>0</v>
      </c>
      <c r="AH947" s="382">
        <f t="shared" ca="1" si="612"/>
        <v>0</v>
      </c>
      <c r="AI947" s="382">
        <f t="shared" ca="1" si="612"/>
        <v>0</v>
      </c>
      <c r="AJ947" s="382">
        <f t="shared" ca="1" si="612"/>
        <v>0</v>
      </c>
      <c r="AK947" s="382">
        <f t="shared" ca="1" si="612"/>
        <v>0</v>
      </c>
      <c r="AL947" s="382">
        <f t="shared" ca="1" si="612"/>
        <v>0</v>
      </c>
      <c r="AM947" s="382">
        <f t="shared" ca="1" si="612"/>
        <v>0</v>
      </c>
      <c r="AN947" s="382">
        <f t="shared" ca="1" si="612"/>
        <v>0</v>
      </c>
      <c r="AO947" s="382">
        <f t="shared" ca="1" si="612"/>
        <v>0</v>
      </c>
      <c r="AP947" s="382">
        <f t="shared" ca="1" si="612"/>
        <v>0</v>
      </c>
      <c r="AQ947" s="382">
        <f t="shared" ca="1" si="612"/>
        <v>0</v>
      </c>
      <c r="AR947" s="382">
        <f t="shared" ca="1" si="612"/>
        <v>0</v>
      </c>
      <c r="AS947" s="652">
        <f t="shared" ca="1" si="577"/>
        <v>0</v>
      </c>
    </row>
    <row r="948" spans="2:45" hidden="1" outlineLevel="1">
      <c r="B948" s="123"/>
      <c r="C948" s="81">
        <f t="shared" si="578"/>
        <v>22</v>
      </c>
      <c r="D948" s="191">
        <f ca="1"/>
        <v>0</v>
      </c>
      <c r="E948" s="382">
        <f t="shared" ref="E948:S948" ca="1" si="613">$D948*E198/1000*E$5</f>
        <v>0</v>
      </c>
      <c r="F948" s="382">
        <f t="shared" ca="1" si="613"/>
        <v>0</v>
      </c>
      <c r="G948" s="382">
        <f t="shared" ca="1" si="613"/>
        <v>0</v>
      </c>
      <c r="H948" s="382">
        <f t="shared" ca="1" si="613"/>
        <v>0</v>
      </c>
      <c r="I948" s="382">
        <f t="shared" ca="1" si="613"/>
        <v>0</v>
      </c>
      <c r="J948" s="382">
        <f t="shared" ca="1" si="613"/>
        <v>0</v>
      </c>
      <c r="K948" s="382">
        <f t="shared" ca="1" si="613"/>
        <v>0</v>
      </c>
      <c r="L948" s="382">
        <f t="shared" ca="1" si="613"/>
        <v>0</v>
      </c>
      <c r="M948" s="382">
        <f t="shared" ca="1" si="613"/>
        <v>0</v>
      </c>
      <c r="N948" s="382">
        <f t="shared" ca="1" si="613"/>
        <v>0</v>
      </c>
      <c r="O948" s="382">
        <f t="shared" ca="1" si="613"/>
        <v>0</v>
      </c>
      <c r="P948" s="382">
        <f t="shared" ca="1" si="613"/>
        <v>0</v>
      </c>
      <c r="Q948" s="382">
        <f t="shared" ca="1" si="613"/>
        <v>0</v>
      </c>
      <c r="R948" s="382">
        <f t="shared" ca="1" si="613"/>
        <v>0</v>
      </c>
      <c r="S948" s="382">
        <f t="shared" ca="1" si="613"/>
        <v>0</v>
      </c>
      <c r="T948" s="382">
        <f t="shared" ref="T948:AR948" ca="1" si="614">$D948*T198/1000*T$5</f>
        <v>0</v>
      </c>
      <c r="U948" s="382">
        <f t="shared" ca="1" si="614"/>
        <v>0</v>
      </c>
      <c r="V948" s="382">
        <f t="shared" ca="1" si="614"/>
        <v>0</v>
      </c>
      <c r="W948" s="382">
        <f t="shared" ca="1" si="614"/>
        <v>0</v>
      </c>
      <c r="X948" s="382">
        <f t="shared" ca="1" si="614"/>
        <v>0</v>
      </c>
      <c r="Y948" s="382">
        <f t="shared" ca="1" si="614"/>
        <v>0</v>
      </c>
      <c r="Z948" s="382">
        <f t="shared" ca="1" si="614"/>
        <v>0</v>
      </c>
      <c r="AA948" s="382">
        <f t="shared" ca="1" si="614"/>
        <v>0</v>
      </c>
      <c r="AB948" s="382">
        <f t="shared" ca="1" si="614"/>
        <v>0</v>
      </c>
      <c r="AC948" s="382">
        <f t="shared" ca="1" si="614"/>
        <v>0</v>
      </c>
      <c r="AD948" s="382">
        <f t="shared" ca="1" si="614"/>
        <v>0</v>
      </c>
      <c r="AE948" s="382">
        <f t="shared" ca="1" si="614"/>
        <v>0</v>
      </c>
      <c r="AF948" s="382">
        <f t="shared" ca="1" si="614"/>
        <v>0</v>
      </c>
      <c r="AG948" s="382">
        <f t="shared" ca="1" si="614"/>
        <v>0</v>
      </c>
      <c r="AH948" s="382">
        <f t="shared" ca="1" si="614"/>
        <v>0</v>
      </c>
      <c r="AI948" s="382">
        <f t="shared" ca="1" si="614"/>
        <v>0</v>
      </c>
      <c r="AJ948" s="382">
        <f t="shared" ca="1" si="614"/>
        <v>0</v>
      </c>
      <c r="AK948" s="382">
        <f t="shared" ca="1" si="614"/>
        <v>0</v>
      </c>
      <c r="AL948" s="382">
        <f t="shared" ca="1" si="614"/>
        <v>0</v>
      </c>
      <c r="AM948" s="382">
        <f t="shared" ca="1" si="614"/>
        <v>0</v>
      </c>
      <c r="AN948" s="382">
        <f t="shared" ca="1" si="614"/>
        <v>0</v>
      </c>
      <c r="AO948" s="382">
        <f t="shared" ca="1" si="614"/>
        <v>0</v>
      </c>
      <c r="AP948" s="382">
        <f t="shared" ca="1" si="614"/>
        <v>0</v>
      </c>
      <c r="AQ948" s="382">
        <f t="shared" ca="1" si="614"/>
        <v>0</v>
      </c>
      <c r="AR948" s="382">
        <f t="shared" ca="1" si="614"/>
        <v>0</v>
      </c>
      <c r="AS948" s="652">
        <f t="shared" ca="1" si="577"/>
        <v>0</v>
      </c>
    </row>
    <row r="949" spans="2:45" hidden="1" outlineLevel="1">
      <c r="B949" s="123"/>
      <c r="C949" s="81">
        <f t="shared" si="578"/>
        <v>23</v>
      </c>
      <c r="D949" s="191">
        <f ca="1"/>
        <v>0</v>
      </c>
      <c r="E949" s="382">
        <f t="shared" ref="E949:S949" ca="1" si="615">$D949*E199/1000*E$5</f>
        <v>0</v>
      </c>
      <c r="F949" s="382">
        <f t="shared" ca="1" si="615"/>
        <v>0</v>
      </c>
      <c r="G949" s="382">
        <f t="shared" ca="1" si="615"/>
        <v>0</v>
      </c>
      <c r="H949" s="382">
        <f t="shared" ca="1" si="615"/>
        <v>0</v>
      </c>
      <c r="I949" s="382">
        <f t="shared" ca="1" si="615"/>
        <v>0</v>
      </c>
      <c r="J949" s="382">
        <f t="shared" ca="1" si="615"/>
        <v>0</v>
      </c>
      <c r="K949" s="382">
        <f t="shared" ca="1" si="615"/>
        <v>0</v>
      </c>
      <c r="L949" s="382">
        <f t="shared" ca="1" si="615"/>
        <v>0</v>
      </c>
      <c r="M949" s="382">
        <f t="shared" ca="1" si="615"/>
        <v>0</v>
      </c>
      <c r="N949" s="382">
        <f t="shared" ca="1" si="615"/>
        <v>0</v>
      </c>
      <c r="O949" s="382">
        <f t="shared" ca="1" si="615"/>
        <v>0</v>
      </c>
      <c r="P949" s="382">
        <f t="shared" ca="1" si="615"/>
        <v>0</v>
      </c>
      <c r="Q949" s="382">
        <f t="shared" ca="1" si="615"/>
        <v>0</v>
      </c>
      <c r="R949" s="382">
        <f t="shared" ca="1" si="615"/>
        <v>0</v>
      </c>
      <c r="S949" s="382">
        <f t="shared" ca="1" si="615"/>
        <v>0</v>
      </c>
      <c r="T949" s="382">
        <f t="shared" ref="T949:AR949" ca="1" si="616">$D949*T199/1000*T$5</f>
        <v>0</v>
      </c>
      <c r="U949" s="382">
        <f t="shared" ca="1" si="616"/>
        <v>0</v>
      </c>
      <c r="V949" s="382">
        <f t="shared" ca="1" si="616"/>
        <v>0</v>
      </c>
      <c r="W949" s="382">
        <f t="shared" ca="1" si="616"/>
        <v>0</v>
      </c>
      <c r="X949" s="382">
        <f t="shared" ca="1" si="616"/>
        <v>0</v>
      </c>
      <c r="Y949" s="382">
        <f t="shared" ca="1" si="616"/>
        <v>0</v>
      </c>
      <c r="Z949" s="382">
        <f t="shared" ca="1" si="616"/>
        <v>0</v>
      </c>
      <c r="AA949" s="382">
        <f t="shared" ca="1" si="616"/>
        <v>0</v>
      </c>
      <c r="AB949" s="382">
        <f t="shared" ca="1" si="616"/>
        <v>0</v>
      </c>
      <c r="AC949" s="382">
        <f t="shared" ca="1" si="616"/>
        <v>0</v>
      </c>
      <c r="AD949" s="382">
        <f t="shared" ca="1" si="616"/>
        <v>0</v>
      </c>
      <c r="AE949" s="382">
        <f t="shared" ca="1" si="616"/>
        <v>0</v>
      </c>
      <c r="AF949" s="382">
        <f t="shared" ca="1" si="616"/>
        <v>0</v>
      </c>
      <c r="AG949" s="382">
        <f t="shared" ca="1" si="616"/>
        <v>0</v>
      </c>
      <c r="AH949" s="382">
        <f t="shared" ca="1" si="616"/>
        <v>0</v>
      </c>
      <c r="AI949" s="382">
        <f t="shared" ca="1" si="616"/>
        <v>0</v>
      </c>
      <c r="AJ949" s="382">
        <f t="shared" ca="1" si="616"/>
        <v>0</v>
      </c>
      <c r="AK949" s="382">
        <f t="shared" ca="1" si="616"/>
        <v>0</v>
      </c>
      <c r="AL949" s="382">
        <f t="shared" ca="1" si="616"/>
        <v>0</v>
      </c>
      <c r="AM949" s="382">
        <f t="shared" ca="1" si="616"/>
        <v>0</v>
      </c>
      <c r="AN949" s="382">
        <f t="shared" ca="1" si="616"/>
        <v>0</v>
      </c>
      <c r="AO949" s="382">
        <f t="shared" ca="1" si="616"/>
        <v>0</v>
      </c>
      <c r="AP949" s="382">
        <f t="shared" ca="1" si="616"/>
        <v>0</v>
      </c>
      <c r="AQ949" s="382">
        <f t="shared" ca="1" si="616"/>
        <v>0</v>
      </c>
      <c r="AR949" s="382">
        <f t="shared" ca="1" si="616"/>
        <v>0</v>
      </c>
      <c r="AS949" s="652">
        <f t="shared" ca="1" si="577"/>
        <v>0</v>
      </c>
    </row>
    <row r="950" spans="2:45" hidden="1" outlineLevel="1">
      <c r="B950" s="123"/>
      <c r="C950" s="81">
        <f t="shared" si="578"/>
        <v>24</v>
      </c>
      <c r="D950" s="191">
        <f ca="1"/>
        <v>0</v>
      </c>
      <c r="E950" s="382">
        <f t="shared" ref="E950:S950" ca="1" si="617">$D950*E200/1000*E$5</f>
        <v>0</v>
      </c>
      <c r="F950" s="382">
        <f t="shared" ca="1" si="617"/>
        <v>0</v>
      </c>
      <c r="G950" s="382">
        <f t="shared" ca="1" si="617"/>
        <v>0</v>
      </c>
      <c r="H950" s="382">
        <f t="shared" ca="1" si="617"/>
        <v>0</v>
      </c>
      <c r="I950" s="382">
        <f t="shared" ca="1" si="617"/>
        <v>0</v>
      </c>
      <c r="J950" s="382">
        <f t="shared" ca="1" si="617"/>
        <v>0</v>
      </c>
      <c r="K950" s="382">
        <f t="shared" ca="1" si="617"/>
        <v>0</v>
      </c>
      <c r="L950" s="382">
        <f t="shared" ca="1" si="617"/>
        <v>0</v>
      </c>
      <c r="M950" s="382">
        <f t="shared" ca="1" si="617"/>
        <v>0</v>
      </c>
      <c r="N950" s="382">
        <f t="shared" ca="1" si="617"/>
        <v>0</v>
      </c>
      <c r="O950" s="382">
        <f t="shared" ca="1" si="617"/>
        <v>0</v>
      </c>
      <c r="P950" s="382">
        <f t="shared" ca="1" si="617"/>
        <v>0</v>
      </c>
      <c r="Q950" s="382">
        <f t="shared" ca="1" si="617"/>
        <v>0</v>
      </c>
      <c r="R950" s="382">
        <f t="shared" ca="1" si="617"/>
        <v>0</v>
      </c>
      <c r="S950" s="382">
        <f t="shared" ca="1" si="617"/>
        <v>0</v>
      </c>
      <c r="T950" s="382">
        <f t="shared" ref="T950:AR950" ca="1" si="618">$D950*T200/1000*T$5</f>
        <v>0</v>
      </c>
      <c r="U950" s="382">
        <f t="shared" ca="1" si="618"/>
        <v>0</v>
      </c>
      <c r="V950" s="382">
        <f t="shared" ca="1" si="618"/>
        <v>0</v>
      </c>
      <c r="W950" s="382">
        <f t="shared" ca="1" si="618"/>
        <v>0</v>
      </c>
      <c r="X950" s="382">
        <f t="shared" ca="1" si="618"/>
        <v>0</v>
      </c>
      <c r="Y950" s="382">
        <f t="shared" ca="1" si="618"/>
        <v>0</v>
      </c>
      <c r="Z950" s="382">
        <f t="shared" ca="1" si="618"/>
        <v>0</v>
      </c>
      <c r="AA950" s="382">
        <f t="shared" ca="1" si="618"/>
        <v>0</v>
      </c>
      <c r="AB950" s="382">
        <f t="shared" ca="1" si="618"/>
        <v>0</v>
      </c>
      <c r="AC950" s="382">
        <f t="shared" ca="1" si="618"/>
        <v>0</v>
      </c>
      <c r="AD950" s="382">
        <f t="shared" ca="1" si="618"/>
        <v>0</v>
      </c>
      <c r="AE950" s="382">
        <f t="shared" ca="1" si="618"/>
        <v>0</v>
      </c>
      <c r="AF950" s="382">
        <f t="shared" ca="1" si="618"/>
        <v>0</v>
      </c>
      <c r="AG950" s="382">
        <f t="shared" ca="1" si="618"/>
        <v>0</v>
      </c>
      <c r="AH950" s="382">
        <f t="shared" ca="1" si="618"/>
        <v>0</v>
      </c>
      <c r="AI950" s="382">
        <f t="shared" ca="1" si="618"/>
        <v>0</v>
      </c>
      <c r="AJ950" s="382">
        <f t="shared" ca="1" si="618"/>
        <v>0</v>
      </c>
      <c r="AK950" s="382">
        <f t="shared" ca="1" si="618"/>
        <v>0</v>
      </c>
      <c r="AL950" s="382">
        <f t="shared" ca="1" si="618"/>
        <v>0</v>
      </c>
      <c r="AM950" s="382">
        <f t="shared" ca="1" si="618"/>
        <v>0</v>
      </c>
      <c r="AN950" s="382">
        <f t="shared" ca="1" si="618"/>
        <v>0</v>
      </c>
      <c r="AO950" s="382">
        <f t="shared" ca="1" si="618"/>
        <v>0</v>
      </c>
      <c r="AP950" s="382">
        <f t="shared" ca="1" si="618"/>
        <v>0</v>
      </c>
      <c r="AQ950" s="382">
        <f t="shared" ca="1" si="618"/>
        <v>0</v>
      </c>
      <c r="AR950" s="382">
        <f t="shared" ca="1" si="618"/>
        <v>0</v>
      </c>
      <c r="AS950" s="652">
        <f t="shared" ca="1" si="577"/>
        <v>0</v>
      </c>
    </row>
    <row r="951" spans="2:45" hidden="1" outlineLevel="1">
      <c r="B951" s="123"/>
      <c r="C951" s="81">
        <f t="shared" si="578"/>
        <v>25</v>
      </c>
      <c r="D951" s="191">
        <f ca="1"/>
        <v>0</v>
      </c>
      <c r="E951" s="382">
        <f t="shared" ref="E951:S951" ca="1" si="619">$D951*E201/1000*E$5</f>
        <v>0</v>
      </c>
      <c r="F951" s="382">
        <f t="shared" ca="1" si="619"/>
        <v>0</v>
      </c>
      <c r="G951" s="382">
        <f t="shared" ca="1" si="619"/>
        <v>0</v>
      </c>
      <c r="H951" s="382">
        <f t="shared" ca="1" si="619"/>
        <v>0</v>
      </c>
      <c r="I951" s="382">
        <f t="shared" ca="1" si="619"/>
        <v>0</v>
      </c>
      <c r="J951" s="382">
        <f t="shared" ca="1" si="619"/>
        <v>0</v>
      </c>
      <c r="K951" s="382">
        <f t="shared" ca="1" si="619"/>
        <v>0</v>
      </c>
      <c r="L951" s="382">
        <f t="shared" ca="1" si="619"/>
        <v>0</v>
      </c>
      <c r="M951" s="382">
        <f t="shared" ca="1" si="619"/>
        <v>0</v>
      </c>
      <c r="N951" s="382">
        <f t="shared" ca="1" si="619"/>
        <v>0</v>
      </c>
      <c r="O951" s="382">
        <f t="shared" ca="1" si="619"/>
        <v>0</v>
      </c>
      <c r="P951" s="382">
        <f t="shared" ca="1" si="619"/>
        <v>0</v>
      </c>
      <c r="Q951" s="382">
        <f t="shared" ca="1" si="619"/>
        <v>0</v>
      </c>
      <c r="R951" s="382">
        <f t="shared" ca="1" si="619"/>
        <v>0</v>
      </c>
      <c r="S951" s="382">
        <f t="shared" ca="1" si="619"/>
        <v>0</v>
      </c>
      <c r="T951" s="382">
        <f t="shared" ref="T951:AR951" ca="1" si="620">$D951*T201/1000*T$5</f>
        <v>0</v>
      </c>
      <c r="U951" s="382">
        <f t="shared" ca="1" si="620"/>
        <v>0</v>
      </c>
      <c r="V951" s="382">
        <f t="shared" ca="1" si="620"/>
        <v>0</v>
      </c>
      <c r="W951" s="382">
        <f t="shared" ca="1" si="620"/>
        <v>0</v>
      </c>
      <c r="X951" s="382">
        <f t="shared" ca="1" si="620"/>
        <v>0</v>
      </c>
      <c r="Y951" s="382">
        <f t="shared" ca="1" si="620"/>
        <v>0</v>
      </c>
      <c r="Z951" s="382">
        <f t="shared" ca="1" si="620"/>
        <v>0</v>
      </c>
      <c r="AA951" s="382">
        <f t="shared" ca="1" si="620"/>
        <v>0</v>
      </c>
      <c r="AB951" s="382">
        <f t="shared" ca="1" si="620"/>
        <v>0</v>
      </c>
      <c r="AC951" s="382">
        <f t="shared" ca="1" si="620"/>
        <v>0</v>
      </c>
      <c r="AD951" s="382">
        <f t="shared" ca="1" si="620"/>
        <v>0</v>
      </c>
      <c r="AE951" s="382">
        <f t="shared" ca="1" si="620"/>
        <v>0</v>
      </c>
      <c r="AF951" s="382">
        <f t="shared" ca="1" si="620"/>
        <v>0</v>
      </c>
      <c r="AG951" s="382">
        <f t="shared" ca="1" si="620"/>
        <v>0</v>
      </c>
      <c r="AH951" s="382">
        <f t="shared" ca="1" si="620"/>
        <v>0</v>
      </c>
      <c r="AI951" s="382">
        <f t="shared" ca="1" si="620"/>
        <v>0</v>
      </c>
      <c r="AJ951" s="382">
        <f t="shared" ca="1" si="620"/>
        <v>0</v>
      </c>
      <c r="AK951" s="382">
        <f t="shared" ca="1" si="620"/>
        <v>0</v>
      </c>
      <c r="AL951" s="382">
        <f t="shared" ca="1" si="620"/>
        <v>0</v>
      </c>
      <c r="AM951" s="382">
        <f t="shared" ca="1" si="620"/>
        <v>0</v>
      </c>
      <c r="AN951" s="382">
        <f t="shared" ca="1" si="620"/>
        <v>0</v>
      </c>
      <c r="AO951" s="382">
        <f t="shared" ca="1" si="620"/>
        <v>0</v>
      </c>
      <c r="AP951" s="382">
        <f t="shared" ca="1" si="620"/>
        <v>0</v>
      </c>
      <c r="AQ951" s="382">
        <f t="shared" ca="1" si="620"/>
        <v>0</v>
      </c>
      <c r="AR951" s="382">
        <f t="shared" ca="1" si="620"/>
        <v>0</v>
      </c>
      <c r="AS951" s="652">
        <f t="shared" ca="1" si="577"/>
        <v>0</v>
      </c>
    </row>
    <row r="952" spans="2:45" hidden="1" outlineLevel="1">
      <c r="B952" s="123"/>
      <c r="C952" s="81">
        <f t="shared" si="578"/>
        <v>26</v>
      </c>
      <c r="D952" s="191">
        <f ca="1"/>
        <v>0</v>
      </c>
      <c r="E952" s="382">
        <f t="shared" ref="E952:S952" ca="1" si="621">$D952*E202/1000*E$5</f>
        <v>0</v>
      </c>
      <c r="F952" s="382">
        <f t="shared" ca="1" si="621"/>
        <v>0</v>
      </c>
      <c r="G952" s="382">
        <f t="shared" ca="1" si="621"/>
        <v>0</v>
      </c>
      <c r="H952" s="382">
        <f t="shared" ca="1" si="621"/>
        <v>0</v>
      </c>
      <c r="I952" s="382">
        <f t="shared" ca="1" si="621"/>
        <v>0</v>
      </c>
      <c r="J952" s="382">
        <f t="shared" ca="1" si="621"/>
        <v>0</v>
      </c>
      <c r="K952" s="382">
        <f t="shared" ca="1" si="621"/>
        <v>0</v>
      </c>
      <c r="L952" s="382">
        <f t="shared" ca="1" si="621"/>
        <v>0</v>
      </c>
      <c r="M952" s="382">
        <f t="shared" ca="1" si="621"/>
        <v>0</v>
      </c>
      <c r="N952" s="382">
        <f t="shared" ca="1" si="621"/>
        <v>0</v>
      </c>
      <c r="O952" s="382">
        <f t="shared" ca="1" si="621"/>
        <v>0</v>
      </c>
      <c r="P952" s="382">
        <f t="shared" ca="1" si="621"/>
        <v>0</v>
      </c>
      <c r="Q952" s="382">
        <f t="shared" ca="1" si="621"/>
        <v>0</v>
      </c>
      <c r="R952" s="382">
        <f t="shared" ca="1" si="621"/>
        <v>0</v>
      </c>
      <c r="S952" s="382">
        <f t="shared" ca="1" si="621"/>
        <v>0</v>
      </c>
      <c r="T952" s="382">
        <f t="shared" ref="T952:AR952" ca="1" si="622">$D952*T202/1000*T$5</f>
        <v>0</v>
      </c>
      <c r="U952" s="382">
        <f t="shared" ca="1" si="622"/>
        <v>0</v>
      </c>
      <c r="V952" s="382">
        <f t="shared" ca="1" si="622"/>
        <v>0</v>
      </c>
      <c r="W952" s="382">
        <f t="shared" ca="1" si="622"/>
        <v>0</v>
      </c>
      <c r="X952" s="382">
        <f t="shared" ca="1" si="622"/>
        <v>0</v>
      </c>
      <c r="Y952" s="382">
        <f t="shared" ca="1" si="622"/>
        <v>0</v>
      </c>
      <c r="Z952" s="382">
        <f t="shared" ca="1" si="622"/>
        <v>0</v>
      </c>
      <c r="AA952" s="382">
        <f t="shared" ca="1" si="622"/>
        <v>0</v>
      </c>
      <c r="AB952" s="382">
        <f t="shared" ca="1" si="622"/>
        <v>0</v>
      </c>
      <c r="AC952" s="382">
        <f t="shared" ca="1" si="622"/>
        <v>0</v>
      </c>
      <c r="AD952" s="382">
        <f t="shared" ca="1" si="622"/>
        <v>0</v>
      </c>
      <c r="AE952" s="382">
        <f t="shared" ca="1" si="622"/>
        <v>0</v>
      </c>
      <c r="AF952" s="382">
        <f t="shared" ca="1" si="622"/>
        <v>0</v>
      </c>
      <c r="AG952" s="382">
        <f t="shared" ca="1" si="622"/>
        <v>0</v>
      </c>
      <c r="AH952" s="382">
        <f t="shared" ca="1" si="622"/>
        <v>0</v>
      </c>
      <c r="AI952" s="382">
        <f t="shared" ca="1" si="622"/>
        <v>0</v>
      </c>
      <c r="AJ952" s="382">
        <f t="shared" ca="1" si="622"/>
        <v>0</v>
      </c>
      <c r="AK952" s="382">
        <f t="shared" ca="1" si="622"/>
        <v>0</v>
      </c>
      <c r="AL952" s="382">
        <f t="shared" ca="1" si="622"/>
        <v>0</v>
      </c>
      <c r="AM952" s="382">
        <f t="shared" ca="1" si="622"/>
        <v>0</v>
      </c>
      <c r="AN952" s="382">
        <f t="shared" ca="1" si="622"/>
        <v>0</v>
      </c>
      <c r="AO952" s="382">
        <f t="shared" ca="1" si="622"/>
        <v>0</v>
      </c>
      <c r="AP952" s="382">
        <f t="shared" ca="1" si="622"/>
        <v>0</v>
      </c>
      <c r="AQ952" s="382">
        <f t="shared" ca="1" si="622"/>
        <v>0</v>
      </c>
      <c r="AR952" s="382">
        <f t="shared" ca="1" si="622"/>
        <v>0</v>
      </c>
      <c r="AS952" s="652">
        <f t="shared" ca="1" si="577"/>
        <v>0</v>
      </c>
    </row>
    <row r="953" spans="2:45" hidden="1" outlineLevel="1">
      <c r="B953" s="123"/>
      <c r="C953" s="81">
        <f t="shared" si="578"/>
        <v>27</v>
      </c>
      <c r="D953" s="191">
        <f ca="1"/>
        <v>0</v>
      </c>
      <c r="E953" s="382">
        <f t="shared" ref="E953:S953" ca="1" si="623">$D953*E203/1000*E$5</f>
        <v>0</v>
      </c>
      <c r="F953" s="382">
        <f t="shared" ca="1" si="623"/>
        <v>0</v>
      </c>
      <c r="G953" s="382">
        <f t="shared" ca="1" si="623"/>
        <v>0</v>
      </c>
      <c r="H953" s="382">
        <f t="shared" ca="1" si="623"/>
        <v>0</v>
      </c>
      <c r="I953" s="382">
        <f t="shared" ca="1" si="623"/>
        <v>0</v>
      </c>
      <c r="J953" s="382">
        <f t="shared" ca="1" si="623"/>
        <v>0</v>
      </c>
      <c r="K953" s="382">
        <f t="shared" ca="1" si="623"/>
        <v>0</v>
      </c>
      <c r="L953" s="382">
        <f t="shared" ca="1" si="623"/>
        <v>0</v>
      </c>
      <c r="M953" s="382">
        <f t="shared" ca="1" si="623"/>
        <v>0</v>
      </c>
      <c r="N953" s="382">
        <f t="shared" ca="1" si="623"/>
        <v>0</v>
      </c>
      <c r="O953" s="382">
        <f t="shared" ca="1" si="623"/>
        <v>0</v>
      </c>
      <c r="P953" s="382">
        <f t="shared" ca="1" si="623"/>
        <v>0</v>
      </c>
      <c r="Q953" s="382">
        <f t="shared" ca="1" si="623"/>
        <v>0</v>
      </c>
      <c r="R953" s="382">
        <f t="shared" ca="1" si="623"/>
        <v>0</v>
      </c>
      <c r="S953" s="382">
        <f t="shared" ca="1" si="623"/>
        <v>0</v>
      </c>
      <c r="T953" s="382">
        <f t="shared" ref="T953:AR953" ca="1" si="624">$D953*T203/1000*T$5</f>
        <v>0</v>
      </c>
      <c r="U953" s="382">
        <f t="shared" ca="1" si="624"/>
        <v>0</v>
      </c>
      <c r="V953" s="382">
        <f t="shared" ca="1" si="624"/>
        <v>0</v>
      </c>
      <c r="W953" s="382">
        <f t="shared" ca="1" si="624"/>
        <v>0</v>
      </c>
      <c r="X953" s="382">
        <f t="shared" ca="1" si="624"/>
        <v>0</v>
      </c>
      <c r="Y953" s="382">
        <f t="shared" ca="1" si="624"/>
        <v>0</v>
      </c>
      <c r="Z953" s="382">
        <f t="shared" ca="1" si="624"/>
        <v>0</v>
      </c>
      <c r="AA953" s="382">
        <f t="shared" ca="1" si="624"/>
        <v>0</v>
      </c>
      <c r="AB953" s="382">
        <f t="shared" ca="1" si="624"/>
        <v>0</v>
      </c>
      <c r="AC953" s="382">
        <f t="shared" ca="1" si="624"/>
        <v>0</v>
      </c>
      <c r="AD953" s="382">
        <f t="shared" ca="1" si="624"/>
        <v>0</v>
      </c>
      <c r="AE953" s="382">
        <f t="shared" ca="1" si="624"/>
        <v>0</v>
      </c>
      <c r="AF953" s="382">
        <f t="shared" ca="1" si="624"/>
        <v>0</v>
      </c>
      <c r="AG953" s="382">
        <f t="shared" ca="1" si="624"/>
        <v>0</v>
      </c>
      <c r="AH953" s="382">
        <f t="shared" ca="1" si="624"/>
        <v>0</v>
      </c>
      <c r="AI953" s="382">
        <f t="shared" ca="1" si="624"/>
        <v>0</v>
      </c>
      <c r="AJ953" s="382">
        <f t="shared" ca="1" si="624"/>
        <v>0</v>
      </c>
      <c r="AK953" s="382">
        <f t="shared" ca="1" si="624"/>
        <v>0</v>
      </c>
      <c r="AL953" s="382">
        <f t="shared" ca="1" si="624"/>
        <v>0</v>
      </c>
      <c r="AM953" s="382">
        <f t="shared" ca="1" si="624"/>
        <v>0</v>
      </c>
      <c r="AN953" s="382">
        <f t="shared" ca="1" si="624"/>
        <v>0</v>
      </c>
      <c r="AO953" s="382">
        <f t="shared" ca="1" si="624"/>
        <v>0</v>
      </c>
      <c r="AP953" s="382">
        <f t="shared" ca="1" si="624"/>
        <v>0</v>
      </c>
      <c r="AQ953" s="382">
        <f t="shared" ca="1" si="624"/>
        <v>0</v>
      </c>
      <c r="AR953" s="382">
        <f t="shared" ca="1" si="624"/>
        <v>0</v>
      </c>
      <c r="AS953" s="652">
        <f t="shared" ca="1" si="577"/>
        <v>0</v>
      </c>
    </row>
    <row r="954" spans="2:45" hidden="1" outlineLevel="1">
      <c r="B954" s="123"/>
      <c r="C954" s="81">
        <f t="shared" si="578"/>
        <v>28</v>
      </c>
      <c r="D954" s="191">
        <f ca="1"/>
        <v>0</v>
      </c>
      <c r="E954" s="382">
        <f t="shared" ref="E954:S954" ca="1" si="625">$D954*E204/1000*E$5</f>
        <v>0</v>
      </c>
      <c r="F954" s="382">
        <f t="shared" ca="1" si="625"/>
        <v>0</v>
      </c>
      <c r="G954" s="382">
        <f t="shared" ca="1" si="625"/>
        <v>0</v>
      </c>
      <c r="H954" s="382">
        <f t="shared" ca="1" si="625"/>
        <v>0</v>
      </c>
      <c r="I954" s="382">
        <f t="shared" ca="1" si="625"/>
        <v>0</v>
      </c>
      <c r="J954" s="382">
        <f t="shared" ca="1" si="625"/>
        <v>0</v>
      </c>
      <c r="K954" s="382">
        <f t="shared" ca="1" si="625"/>
        <v>0</v>
      </c>
      <c r="L954" s="382">
        <f t="shared" ca="1" si="625"/>
        <v>0</v>
      </c>
      <c r="M954" s="382">
        <f t="shared" ca="1" si="625"/>
        <v>0</v>
      </c>
      <c r="N954" s="382">
        <f t="shared" ca="1" si="625"/>
        <v>0</v>
      </c>
      <c r="O954" s="382">
        <f t="shared" ca="1" si="625"/>
        <v>0</v>
      </c>
      <c r="P954" s="382">
        <f t="shared" ca="1" si="625"/>
        <v>0</v>
      </c>
      <c r="Q954" s="382">
        <f t="shared" ca="1" si="625"/>
        <v>0</v>
      </c>
      <c r="R954" s="382">
        <f t="shared" ca="1" si="625"/>
        <v>0</v>
      </c>
      <c r="S954" s="382">
        <f t="shared" ca="1" si="625"/>
        <v>0</v>
      </c>
      <c r="T954" s="382">
        <f t="shared" ref="T954:AR954" ca="1" si="626">$D954*T204/1000*T$5</f>
        <v>0</v>
      </c>
      <c r="U954" s="382">
        <f t="shared" ca="1" si="626"/>
        <v>0</v>
      </c>
      <c r="V954" s="382">
        <f t="shared" ca="1" si="626"/>
        <v>0</v>
      </c>
      <c r="W954" s="382">
        <f t="shared" ca="1" si="626"/>
        <v>0</v>
      </c>
      <c r="X954" s="382">
        <f t="shared" ca="1" si="626"/>
        <v>0</v>
      </c>
      <c r="Y954" s="382">
        <f t="shared" ca="1" si="626"/>
        <v>0</v>
      </c>
      <c r="Z954" s="382">
        <f t="shared" ca="1" si="626"/>
        <v>0</v>
      </c>
      <c r="AA954" s="382">
        <f t="shared" ca="1" si="626"/>
        <v>0</v>
      </c>
      <c r="AB954" s="382">
        <f t="shared" ca="1" si="626"/>
        <v>0</v>
      </c>
      <c r="AC954" s="382">
        <f t="shared" ca="1" si="626"/>
        <v>0</v>
      </c>
      <c r="AD954" s="382">
        <f t="shared" ca="1" si="626"/>
        <v>0</v>
      </c>
      <c r="AE954" s="382">
        <f t="shared" ca="1" si="626"/>
        <v>0</v>
      </c>
      <c r="AF954" s="382">
        <f t="shared" ca="1" si="626"/>
        <v>0</v>
      </c>
      <c r="AG954" s="382">
        <f t="shared" ca="1" si="626"/>
        <v>0</v>
      </c>
      <c r="AH954" s="382">
        <f t="shared" ca="1" si="626"/>
        <v>0</v>
      </c>
      <c r="AI954" s="382">
        <f t="shared" ca="1" si="626"/>
        <v>0</v>
      </c>
      <c r="AJ954" s="382">
        <f t="shared" ca="1" si="626"/>
        <v>0</v>
      </c>
      <c r="AK954" s="382">
        <f t="shared" ca="1" si="626"/>
        <v>0</v>
      </c>
      <c r="AL954" s="382">
        <f t="shared" ca="1" si="626"/>
        <v>0</v>
      </c>
      <c r="AM954" s="382">
        <f t="shared" ca="1" si="626"/>
        <v>0</v>
      </c>
      <c r="AN954" s="382">
        <f t="shared" ca="1" si="626"/>
        <v>0</v>
      </c>
      <c r="AO954" s="382">
        <f t="shared" ca="1" si="626"/>
        <v>0</v>
      </c>
      <c r="AP954" s="382">
        <f t="shared" ca="1" si="626"/>
        <v>0</v>
      </c>
      <c r="AQ954" s="382">
        <f t="shared" ca="1" si="626"/>
        <v>0</v>
      </c>
      <c r="AR954" s="382">
        <f t="shared" ca="1" si="626"/>
        <v>0</v>
      </c>
      <c r="AS954" s="652">
        <f t="shared" ca="1" si="577"/>
        <v>0</v>
      </c>
    </row>
    <row r="955" spans="2:45" hidden="1" outlineLevel="1">
      <c r="B955" s="123"/>
      <c r="C955" s="81">
        <f t="shared" si="578"/>
        <v>29</v>
      </c>
      <c r="D955" s="191">
        <f ca="1"/>
        <v>0</v>
      </c>
      <c r="E955" s="382">
        <f t="shared" ref="E955:S955" ca="1" si="627">$D955*E205/1000*E$5</f>
        <v>0</v>
      </c>
      <c r="F955" s="382">
        <f t="shared" ca="1" si="627"/>
        <v>0</v>
      </c>
      <c r="G955" s="382">
        <f t="shared" ca="1" si="627"/>
        <v>0</v>
      </c>
      <c r="H955" s="382">
        <f t="shared" ca="1" si="627"/>
        <v>0</v>
      </c>
      <c r="I955" s="382">
        <f t="shared" ca="1" si="627"/>
        <v>0</v>
      </c>
      <c r="J955" s="382">
        <f t="shared" ca="1" si="627"/>
        <v>0</v>
      </c>
      <c r="K955" s="382">
        <f t="shared" ca="1" si="627"/>
        <v>0</v>
      </c>
      <c r="L955" s="382">
        <f t="shared" ca="1" si="627"/>
        <v>0</v>
      </c>
      <c r="M955" s="382">
        <f t="shared" ca="1" si="627"/>
        <v>0</v>
      </c>
      <c r="N955" s="382">
        <f t="shared" ca="1" si="627"/>
        <v>0</v>
      </c>
      <c r="O955" s="382">
        <f t="shared" ca="1" si="627"/>
        <v>0</v>
      </c>
      <c r="P955" s="382">
        <f t="shared" ca="1" si="627"/>
        <v>0</v>
      </c>
      <c r="Q955" s="382">
        <f t="shared" ca="1" si="627"/>
        <v>0</v>
      </c>
      <c r="R955" s="382">
        <f t="shared" ca="1" si="627"/>
        <v>0</v>
      </c>
      <c r="S955" s="382">
        <f t="shared" ca="1" si="627"/>
        <v>0</v>
      </c>
      <c r="T955" s="382">
        <f t="shared" ref="T955:AR955" ca="1" si="628">$D955*T205/1000*T$5</f>
        <v>0</v>
      </c>
      <c r="U955" s="382">
        <f t="shared" ca="1" si="628"/>
        <v>0</v>
      </c>
      <c r="V955" s="382">
        <f t="shared" ca="1" si="628"/>
        <v>0</v>
      </c>
      <c r="W955" s="382">
        <f t="shared" ca="1" si="628"/>
        <v>0</v>
      </c>
      <c r="X955" s="382">
        <f t="shared" ca="1" si="628"/>
        <v>0</v>
      </c>
      <c r="Y955" s="382">
        <f t="shared" ca="1" si="628"/>
        <v>0</v>
      </c>
      <c r="Z955" s="382">
        <f t="shared" ca="1" si="628"/>
        <v>0</v>
      </c>
      <c r="AA955" s="382">
        <f t="shared" ca="1" si="628"/>
        <v>0</v>
      </c>
      <c r="AB955" s="382">
        <f t="shared" ca="1" si="628"/>
        <v>0</v>
      </c>
      <c r="AC955" s="382">
        <f t="shared" ca="1" si="628"/>
        <v>0</v>
      </c>
      <c r="AD955" s="382">
        <f t="shared" ca="1" si="628"/>
        <v>0</v>
      </c>
      <c r="AE955" s="382">
        <f t="shared" ca="1" si="628"/>
        <v>0</v>
      </c>
      <c r="AF955" s="382">
        <f t="shared" ca="1" si="628"/>
        <v>0</v>
      </c>
      <c r="AG955" s="382">
        <f t="shared" ca="1" si="628"/>
        <v>0</v>
      </c>
      <c r="AH955" s="382">
        <f t="shared" ca="1" si="628"/>
        <v>0</v>
      </c>
      <c r="AI955" s="382">
        <f t="shared" ca="1" si="628"/>
        <v>0</v>
      </c>
      <c r="AJ955" s="382">
        <f t="shared" ca="1" si="628"/>
        <v>0</v>
      </c>
      <c r="AK955" s="382">
        <f t="shared" ca="1" si="628"/>
        <v>0</v>
      </c>
      <c r="AL955" s="382">
        <f t="shared" ca="1" si="628"/>
        <v>0</v>
      </c>
      <c r="AM955" s="382">
        <f t="shared" ca="1" si="628"/>
        <v>0</v>
      </c>
      <c r="AN955" s="382">
        <f t="shared" ca="1" si="628"/>
        <v>0</v>
      </c>
      <c r="AO955" s="382">
        <f t="shared" ca="1" si="628"/>
        <v>0</v>
      </c>
      <c r="AP955" s="382">
        <f t="shared" ca="1" si="628"/>
        <v>0</v>
      </c>
      <c r="AQ955" s="382">
        <f t="shared" ca="1" si="628"/>
        <v>0</v>
      </c>
      <c r="AR955" s="382">
        <f t="shared" ca="1" si="628"/>
        <v>0</v>
      </c>
      <c r="AS955" s="652">
        <f t="shared" ca="1" si="577"/>
        <v>0</v>
      </c>
    </row>
    <row r="956" spans="2:45" hidden="1" outlineLevel="1">
      <c r="B956" s="123"/>
      <c r="C956" s="81">
        <f t="shared" si="578"/>
        <v>30</v>
      </c>
      <c r="D956" s="191">
        <f ca="1"/>
        <v>0</v>
      </c>
      <c r="E956" s="382">
        <f t="shared" ref="E956:S956" ca="1" si="629">$D956*E206/1000*E$5</f>
        <v>0</v>
      </c>
      <c r="F956" s="382">
        <f t="shared" ca="1" si="629"/>
        <v>0</v>
      </c>
      <c r="G956" s="382">
        <f t="shared" ca="1" si="629"/>
        <v>0</v>
      </c>
      <c r="H956" s="382">
        <f t="shared" ca="1" si="629"/>
        <v>0</v>
      </c>
      <c r="I956" s="382">
        <f t="shared" ca="1" si="629"/>
        <v>0</v>
      </c>
      <c r="J956" s="382">
        <f t="shared" ca="1" si="629"/>
        <v>0</v>
      </c>
      <c r="K956" s="382">
        <f t="shared" ca="1" si="629"/>
        <v>0</v>
      </c>
      <c r="L956" s="382">
        <f t="shared" ca="1" si="629"/>
        <v>0</v>
      </c>
      <c r="M956" s="382">
        <f t="shared" ca="1" si="629"/>
        <v>0</v>
      </c>
      <c r="N956" s="382">
        <f t="shared" ca="1" si="629"/>
        <v>0</v>
      </c>
      <c r="O956" s="382">
        <f t="shared" ca="1" si="629"/>
        <v>0</v>
      </c>
      <c r="P956" s="382">
        <f t="shared" ca="1" si="629"/>
        <v>0</v>
      </c>
      <c r="Q956" s="382">
        <f t="shared" ca="1" si="629"/>
        <v>0</v>
      </c>
      <c r="R956" s="382">
        <f t="shared" ca="1" si="629"/>
        <v>0</v>
      </c>
      <c r="S956" s="382">
        <f t="shared" ca="1" si="629"/>
        <v>0</v>
      </c>
      <c r="T956" s="382">
        <f t="shared" ref="T956:AR956" ca="1" si="630">$D956*T206/1000*T$5</f>
        <v>0</v>
      </c>
      <c r="U956" s="382">
        <f t="shared" ca="1" si="630"/>
        <v>0</v>
      </c>
      <c r="V956" s="382">
        <f t="shared" ca="1" si="630"/>
        <v>0</v>
      </c>
      <c r="W956" s="382">
        <f t="shared" ca="1" si="630"/>
        <v>0</v>
      </c>
      <c r="X956" s="382">
        <f t="shared" ca="1" si="630"/>
        <v>0</v>
      </c>
      <c r="Y956" s="382">
        <f t="shared" ca="1" si="630"/>
        <v>0</v>
      </c>
      <c r="Z956" s="382">
        <f t="shared" ca="1" si="630"/>
        <v>0</v>
      </c>
      <c r="AA956" s="382">
        <f t="shared" ca="1" si="630"/>
        <v>0</v>
      </c>
      <c r="AB956" s="382">
        <f t="shared" ca="1" si="630"/>
        <v>0</v>
      </c>
      <c r="AC956" s="382">
        <f t="shared" ca="1" si="630"/>
        <v>0</v>
      </c>
      <c r="AD956" s="382">
        <f t="shared" ca="1" si="630"/>
        <v>0</v>
      </c>
      <c r="AE956" s="382">
        <f t="shared" ca="1" si="630"/>
        <v>0</v>
      </c>
      <c r="AF956" s="382">
        <f t="shared" ca="1" si="630"/>
        <v>0</v>
      </c>
      <c r="AG956" s="382">
        <f t="shared" ca="1" si="630"/>
        <v>0</v>
      </c>
      <c r="AH956" s="382">
        <f t="shared" ca="1" si="630"/>
        <v>0</v>
      </c>
      <c r="AI956" s="382">
        <f t="shared" ca="1" si="630"/>
        <v>0</v>
      </c>
      <c r="AJ956" s="382">
        <f t="shared" ca="1" si="630"/>
        <v>0</v>
      </c>
      <c r="AK956" s="382">
        <f t="shared" ca="1" si="630"/>
        <v>0</v>
      </c>
      <c r="AL956" s="382">
        <f t="shared" ca="1" si="630"/>
        <v>0</v>
      </c>
      <c r="AM956" s="382">
        <f t="shared" ca="1" si="630"/>
        <v>0</v>
      </c>
      <c r="AN956" s="382">
        <f t="shared" ca="1" si="630"/>
        <v>0</v>
      </c>
      <c r="AO956" s="382">
        <f t="shared" ca="1" si="630"/>
        <v>0</v>
      </c>
      <c r="AP956" s="382">
        <f t="shared" ca="1" si="630"/>
        <v>0</v>
      </c>
      <c r="AQ956" s="382">
        <f t="shared" ca="1" si="630"/>
        <v>0</v>
      </c>
      <c r="AR956" s="382">
        <f t="shared" ca="1" si="630"/>
        <v>0</v>
      </c>
      <c r="AS956" s="652">
        <f t="shared" ca="1" si="577"/>
        <v>0</v>
      </c>
    </row>
    <row r="957" spans="2:45" hidden="1" outlineLevel="1">
      <c r="B957" s="123"/>
      <c r="C957" s="81">
        <f t="shared" si="578"/>
        <v>31</v>
      </c>
      <c r="D957" s="191">
        <f ca="1"/>
        <v>0</v>
      </c>
      <c r="E957" s="382">
        <f t="shared" ref="E957:S957" ca="1" si="631">$D957*E207/1000*E$5</f>
        <v>0</v>
      </c>
      <c r="F957" s="382">
        <f t="shared" ca="1" si="631"/>
        <v>0</v>
      </c>
      <c r="G957" s="382">
        <f t="shared" ca="1" si="631"/>
        <v>0</v>
      </c>
      <c r="H957" s="382">
        <f t="shared" ca="1" si="631"/>
        <v>0</v>
      </c>
      <c r="I957" s="382">
        <f t="shared" ca="1" si="631"/>
        <v>0</v>
      </c>
      <c r="J957" s="382">
        <f t="shared" ca="1" si="631"/>
        <v>0</v>
      </c>
      <c r="K957" s="382">
        <f t="shared" ca="1" si="631"/>
        <v>0</v>
      </c>
      <c r="L957" s="382">
        <f t="shared" ca="1" si="631"/>
        <v>0</v>
      </c>
      <c r="M957" s="382">
        <f t="shared" ca="1" si="631"/>
        <v>0</v>
      </c>
      <c r="N957" s="382">
        <f t="shared" ca="1" si="631"/>
        <v>0</v>
      </c>
      <c r="O957" s="382">
        <f t="shared" ca="1" si="631"/>
        <v>0</v>
      </c>
      <c r="P957" s="382">
        <f t="shared" ca="1" si="631"/>
        <v>0</v>
      </c>
      <c r="Q957" s="382">
        <f t="shared" ca="1" si="631"/>
        <v>0</v>
      </c>
      <c r="R957" s="382">
        <f t="shared" ca="1" si="631"/>
        <v>0</v>
      </c>
      <c r="S957" s="382">
        <f t="shared" ca="1" si="631"/>
        <v>0</v>
      </c>
      <c r="T957" s="382">
        <f t="shared" ref="T957:AR957" ca="1" si="632">$D957*T207/1000*T$5</f>
        <v>0</v>
      </c>
      <c r="U957" s="382">
        <f t="shared" ca="1" si="632"/>
        <v>0</v>
      </c>
      <c r="V957" s="382">
        <f t="shared" ca="1" si="632"/>
        <v>0</v>
      </c>
      <c r="W957" s="382">
        <f t="shared" ca="1" si="632"/>
        <v>0</v>
      </c>
      <c r="X957" s="382">
        <f t="shared" ca="1" si="632"/>
        <v>0</v>
      </c>
      <c r="Y957" s="382">
        <f t="shared" ca="1" si="632"/>
        <v>0</v>
      </c>
      <c r="Z957" s="382">
        <f t="shared" ca="1" si="632"/>
        <v>0</v>
      </c>
      <c r="AA957" s="382">
        <f t="shared" ca="1" si="632"/>
        <v>0</v>
      </c>
      <c r="AB957" s="382">
        <f t="shared" ca="1" si="632"/>
        <v>0</v>
      </c>
      <c r="AC957" s="382">
        <f t="shared" ca="1" si="632"/>
        <v>0</v>
      </c>
      <c r="AD957" s="382">
        <f t="shared" ca="1" si="632"/>
        <v>0</v>
      </c>
      <c r="AE957" s="382">
        <f t="shared" ca="1" si="632"/>
        <v>0</v>
      </c>
      <c r="AF957" s="382">
        <f t="shared" ca="1" si="632"/>
        <v>0</v>
      </c>
      <c r="AG957" s="382">
        <f t="shared" ca="1" si="632"/>
        <v>0</v>
      </c>
      <c r="AH957" s="382">
        <f t="shared" ca="1" si="632"/>
        <v>0</v>
      </c>
      <c r="AI957" s="382">
        <f t="shared" ca="1" si="632"/>
        <v>0</v>
      </c>
      <c r="AJ957" s="382">
        <f t="shared" ca="1" si="632"/>
        <v>0</v>
      </c>
      <c r="AK957" s="382">
        <f t="shared" ca="1" si="632"/>
        <v>0</v>
      </c>
      <c r="AL957" s="382">
        <f t="shared" ca="1" si="632"/>
        <v>0</v>
      </c>
      <c r="AM957" s="382">
        <f t="shared" ca="1" si="632"/>
        <v>0</v>
      </c>
      <c r="AN957" s="382">
        <f t="shared" ca="1" si="632"/>
        <v>0</v>
      </c>
      <c r="AO957" s="382">
        <f t="shared" ca="1" si="632"/>
        <v>0</v>
      </c>
      <c r="AP957" s="382">
        <f t="shared" ca="1" si="632"/>
        <v>0</v>
      </c>
      <c r="AQ957" s="382">
        <f t="shared" ca="1" si="632"/>
        <v>0</v>
      </c>
      <c r="AR957" s="382">
        <f t="shared" ca="1" si="632"/>
        <v>0</v>
      </c>
      <c r="AS957" s="652">
        <f t="shared" ca="1" si="577"/>
        <v>0</v>
      </c>
    </row>
    <row r="958" spans="2:45" hidden="1" outlineLevel="1">
      <c r="B958" s="123"/>
      <c r="C958" s="81">
        <f t="shared" si="578"/>
        <v>32</v>
      </c>
      <c r="D958" s="191">
        <f ca="1"/>
        <v>0</v>
      </c>
      <c r="E958" s="382">
        <f t="shared" ref="E958:S958" ca="1" si="633">$D958*E208/1000*E$5</f>
        <v>0</v>
      </c>
      <c r="F958" s="382">
        <f t="shared" ca="1" si="633"/>
        <v>0</v>
      </c>
      <c r="G958" s="382">
        <f t="shared" ca="1" si="633"/>
        <v>0</v>
      </c>
      <c r="H958" s="382">
        <f t="shared" ca="1" si="633"/>
        <v>0</v>
      </c>
      <c r="I958" s="382">
        <f t="shared" ca="1" si="633"/>
        <v>0</v>
      </c>
      <c r="J958" s="382">
        <f t="shared" ca="1" si="633"/>
        <v>0</v>
      </c>
      <c r="K958" s="382">
        <f t="shared" ca="1" si="633"/>
        <v>0</v>
      </c>
      <c r="L958" s="382">
        <f t="shared" ca="1" si="633"/>
        <v>0</v>
      </c>
      <c r="M958" s="382">
        <f t="shared" ca="1" si="633"/>
        <v>0</v>
      </c>
      <c r="N958" s="382">
        <f t="shared" ca="1" si="633"/>
        <v>0</v>
      </c>
      <c r="O958" s="382">
        <f t="shared" ca="1" si="633"/>
        <v>0</v>
      </c>
      <c r="P958" s="382">
        <f t="shared" ca="1" si="633"/>
        <v>0</v>
      </c>
      <c r="Q958" s="382">
        <f t="shared" ca="1" si="633"/>
        <v>0</v>
      </c>
      <c r="R958" s="382">
        <f t="shared" ca="1" si="633"/>
        <v>0</v>
      </c>
      <c r="S958" s="382">
        <f t="shared" ca="1" si="633"/>
        <v>0</v>
      </c>
      <c r="T958" s="382">
        <f t="shared" ref="T958:AR958" ca="1" si="634">$D958*T208/1000*T$5</f>
        <v>0</v>
      </c>
      <c r="U958" s="382">
        <f t="shared" ca="1" si="634"/>
        <v>0</v>
      </c>
      <c r="V958" s="382">
        <f t="shared" ca="1" si="634"/>
        <v>0</v>
      </c>
      <c r="W958" s="382">
        <f t="shared" ca="1" si="634"/>
        <v>0</v>
      </c>
      <c r="X958" s="382">
        <f t="shared" ca="1" si="634"/>
        <v>0</v>
      </c>
      <c r="Y958" s="382">
        <f t="shared" ca="1" si="634"/>
        <v>0</v>
      </c>
      <c r="Z958" s="382">
        <f t="shared" ca="1" si="634"/>
        <v>0</v>
      </c>
      <c r="AA958" s="382">
        <f t="shared" ca="1" si="634"/>
        <v>0</v>
      </c>
      <c r="AB958" s="382">
        <f t="shared" ca="1" si="634"/>
        <v>0</v>
      </c>
      <c r="AC958" s="382">
        <f t="shared" ca="1" si="634"/>
        <v>0</v>
      </c>
      <c r="AD958" s="382">
        <f t="shared" ca="1" si="634"/>
        <v>0</v>
      </c>
      <c r="AE958" s="382">
        <f t="shared" ca="1" si="634"/>
        <v>0</v>
      </c>
      <c r="AF958" s="382">
        <f t="shared" ca="1" si="634"/>
        <v>0</v>
      </c>
      <c r="AG958" s="382">
        <f t="shared" ca="1" si="634"/>
        <v>0</v>
      </c>
      <c r="AH958" s="382">
        <f t="shared" ca="1" si="634"/>
        <v>0</v>
      </c>
      <c r="AI958" s="382">
        <f t="shared" ca="1" si="634"/>
        <v>0</v>
      </c>
      <c r="AJ958" s="382">
        <f t="shared" ca="1" si="634"/>
        <v>0</v>
      </c>
      <c r="AK958" s="382">
        <f t="shared" ca="1" si="634"/>
        <v>0</v>
      </c>
      <c r="AL958" s="382">
        <f t="shared" ca="1" si="634"/>
        <v>0</v>
      </c>
      <c r="AM958" s="382">
        <f t="shared" ca="1" si="634"/>
        <v>0</v>
      </c>
      <c r="AN958" s="382">
        <f t="shared" ca="1" si="634"/>
        <v>0</v>
      </c>
      <c r="AO958" s="382">
        <f t="shared" ca="1" si="634"/>
        <v>0</v>
      </c>
      <c r="AP958" s="382">
        <f t="shared" ca="1" si="634"/>
        <v>0</v>
      </c>
      <c r="AQ958" s="382">
        <f t="shared" ca="1" si="634"/>
        <v>0</v>
      </c>
      <c r="AR958" s="382">
        <f t="shared" ca="1" si="634"/>
        <v>0</v>
      </c>
      <c r="AS958" s="652">
        <f t="shared" ca="1" si="577"/>
        <v>0</v>
      </c>
    </row>
    <row r="959" spans="2:45" hidden="1" outlineLevel="1">
      <c r="B959" s="123"/>
      <c r="C959" s="81">
        <f t="shared" si="578"/>
        <v>33</v>
      </c>
      <c r="D959" s="191">
        <f ca="1"/>
        <v>0</v>
      </c>
      <c r="E959" s="382">
        <f t="shared" ref="E959:S959" ca="1" si="635">$D959*E209/1000*E$5</f>
        <v>0</v>
      </c>
      <c r="F959" s="382">
        <f t="shared" ca="1" si="635"/>
        <v>0</v>
      </c>
      <c r="G959" s="382">
        <f t="shared" ca="1" si="635"/>
        <v>0</v>
      </c>
      <c r="H959" s="382">
        <f t="shared" ca="1" si="635"/>
        <v>0</v>
      </c>
      <c r="I959" s="382">
        <f t="shared" ca="1" si="635"/>
        <v>0</v>
      </c>
      <c r="J959" s="382">
        <f t="shared" ca="1" si="635"/>
        <v>0</v>
      </c>
      <c r="K959" s="382">
        <f t="shared" ca="1" si="635"/>
        <v>0</v>
      </c>
      <c r="L959" s="382">
        <f t="shared" ca="1" si="635"/>
        <v>0</v>
      </c>
      <c r="M959" s="382">
        <f t="shared" ca="1" si="635"/>
        <v>0</v>
      </c>
      <c r="N959" s="382">
        <f t="shared" ca="1" si="635"/>
        <v>0</v>
      </c>
      <c r="O959" s="382">
        <f t="shared" ca="1" si="635"/>
        <v>0</v>
      </c>
      <c r="P959" s="382">
        <f t="shared" ca="1" si="635"/>
        <v>0</v>
      </c>
      <c r="Q959" s="382">
        <f t="shared" ca="1" si="635"/>
        <v>0</v>
      </c>
      <c r="R959" s="382">
        <f t="shared" ca="1" si="635"/>
        <v>0</v>
      </c>
      <c r="S959" s="382">
        <f t="shared" ca="1" si="635"/>
        <v>0</v>
      </c>
      <c r="T959" s="382">
        <f t="shared" ref="T959:AR959" ca="1" si="636">$D959*T209/1000*T$5</f>
        <v>0</v>
      </c>
      <c r="U959" s="382">
        <f t="shared" ca="1" si="636"/>
        <v>0</v>
      </c>
      <c r="V959" s="382">
        <f t="shared" ca="1" si="636"/>
        <v>0</v>
      </c>
      <c r="W959" s="382">
        <f t="shared" ca="1" si="636"/>
        <v>0</v>
      </c>
      <c r="X959" s="382">
        <f t="shared" ca="1" si="636"/>
        <v>0</v>
      </c>
      <c r="Y959" s="382">
        <f t="shared" ca="1" si="636"/>
        <v>0</v>
      </c>
      <c r="Z959" s="382">
        <f t="shared" ca="1" si="636"/>
        <v>0</v>
      </c>
      <c r="AA959" s="382">
        <f t="shared" ca="1" si="636"/>
        <v>0</v>
      </c>
      <c r="AB959" s="382">
        <f t="shared" ca="1" si="636"/>
        <v>0</v>
      </c>
      <c r="AC959" s="382">
        <f t="shared" ca="1" si="636"/>
        <v>0</v>
      </c>
      <c r="AD959" s="382">
        <f t="shared" ca="1" si="636"/>
        <v>0</v>
      </c>
      <c r="AE959" s="382">
        <f t="shared" ca="1" si="636"/>
        <v>0</v>
      </c>
      <c r="AF959" s="382">
        <f t="shared" ca="1" si="636"/>
        <v>0</v>
      </c>
      <c r="AG959" s="382">
        <f t="shared" ca="1" si="636"/>
        <v>0</v>
      </c>
      <c r="AH959" s="382">
        <f t="shared" ca="1" si="636"/>
        <v>0</v>
      </c>
      <c r="AI959" s="382">
        <f t="shared" ca="1" si="636"/>
        <v>0</v>
      </c>
      <c r="AJ959" s="382">
        <f t="shared" ca="1" si="636"/>
        <v>0</v>
      </c>
      <c r="AK959" s="382">
        <f t="shared" ca="1" si="636"/>
        <v>0</v>
      </c>
      <c r="AL959" s="382">
        <f t="shared" ca="1" si="636"/>
        <v>0</v>
      </c>
      <c r="AM959" s="382">
        <f t="shared" ca="1" si="636"/>
        <v>0</v>
      </c>
      <c r="AN959" s="382">
        <f t="shared" ca="1" si="636"/>
        <v>0</v>
      </c>
      <c r="AO959" s="382">
        <f t="shared" ca="1" si="636"/>
        <v>0</v>
      </c>
      <c r="AP959" s="382">
        <f t="shared" ca="1" si="636"/>
        <v>0</v>
      </c>
      <c r="AQ959" s="382">
        <f t="shared" ca="1" si="636"/>
        <v>0</v>
      </c>
      <c r="AR959" s="382">
        <f t="shared" ca="1" si="636"/>
        <v>0</v>
      </c>
      <c r="AS959" s="652">
        <f t="shared" ca="1" si="577"/>
        <v>0</v>
      </c>
    </row>
    <row r="960" spans="2:45" hidden="1" outlineLevel="1">
      <c r="B960" s="123"/>
      <c r="C960" s="81">
        <f t="shared" si="578"/>
        <v>34</v>
      </c>
      <c r="D960" s="191">
        <f ca="1"/>
        <v>0</v>
      </c>
      <c r="E960" s="382">
        <f t="shared" ref="E960:S960" ca="1" si="637">$D960*E210/1000*E$5</f>
        <v>0</v>
      </c>
      <c r="F960" s="382">
        <f t="shared" ca="1" si="637"/>
        <v>0</v>
      </c>
      <c r="G960" s="382">
        <f t="shared" ca="1" si="637"/>
        <v>0</v>
      </c>
      <c r="H960" s="382">
        <f t="shared" ca="1" si="637"/>
        <v>0</v>
      </c>
      <c r="I960" s="382">
        <f t="shared" ca="1" si="637"/>
        <v>0</v>
      </c>
      <c r="J960" s="382">
        <f t="shared" ca="1" si="637"/>
        <v>0</v>
      </c>
      <c r="K960" s="382">
        <f t="shared" ca="1" si="637"/>
        <v>0</v>
      </c>
      <c r="L960" s="382">
        <f t="shared" ca="1" si="637"/>
        <v>0</v>
      </c>
      <c r="M960" s="382">
        <f t="shared" ca="1" si="637"/>
        <v>0</v>
      </c>
      <c r="N960" s="382">
        <f t="shared" ca="1" si="637"/>
        <v>0</v>
      </c>
      <c r="O960" s="382">
        <f t="shared" ca="1" si="637"/>
        <v>0</v>
      </c>
      <c r="P960" s="382">
        <f t="shared" ca="1" si="637"/>
        <v>0</v>
      </c>
      <c r="Q960" s="382">
        <f t="shared" ca="1" si="637"/>
        <v>0</v>
      </c>
      <c r="R960" s="382">
        <f t="shared" ca="1" si="637"/>
        <v>0</v>
      </c>
      <c r="S960" s="382">
        <f t="shared" ca="1" si="637"/>
        <v>0</v>
      </c>
      <c r="T960" s="382">
        <f t="shared" ref="T960:AR960" ca="1" si="638">$D960*T210/1000*T$5</f>
        <v>0</v>
      </c>
      <c r="U960" s="382">
        <f t="shared" ca="1" si="638"/>
        <v>0</v>
      </c>
      <c r="V960" s="382">
        <f t="shared" ca="1" si="638"/>
        <v>0</v>
      </c>
      <c r="W960" s="382">
        <f t="shared" ca="1" si="638"/>
        <v>0</v>
      </c>
      <c r="X960" s="382">
        <f t="shared" ca="1" si="638"/>
        <v>0</v>
      </c>
      <c r="Y960" s="382">
        <f t="shared" ca="1" si="638"/>
        <v>0</v>
      </c>
      <c r="Z960" s="382">
        <f t="shared" ca="1" si="638"/>
        <v>0</v>
      </c>
      <c r="AA960" s="382">
        <f t="shared" ca="1" si="638"/>
        <v>0</v>
      </c>
      <c r="AB960" s="382">
        <f t="shared" ca="1" si="638"/>
        <v>0</v>
      </c>
      <c r="AC960" s="382">
        <f t="shared" ca="1" si="638"/>
        <v>0</v>
      </c>
      <c r="AD960" s="382">
        <f t="shared" ca="1" si="638"/>
        <v>0</v>
      </c>
      <c r="AE960" s="382">
        <f t="shared" ca="1" si="638"/>
        <v>0</v>
      </c>
      <c r="AF960" s="382">
        <f t="shared" ca="1" si="638"/>
        <v>0</v>
      </c>
      <c r="AG960" s="382">
        <f t="shared" ca="1" si="638"/>
        <v>0</v>
      </c>
      <c r="AH960" s="382">
        <f t="shared" ca="1" si="638"/>
        <v>0</v>
      </c>
      <c r="AI960" s="382">
        <f t="shared" ca="1" si="638"/>
        <v>0</v>
      </c>
      <c r="AJ960" s="382">
        <f t="shared" ca="1" si="638"/>
        <v>0</v>
      </c>
      <c r="AK960" s="382">
        <f t="shared" ca="1" si="638"/>
        <v>0</v>
      </c>
      <c r="AL960" s="382">
        <f t="shared" ca="1" si="638"/>
        <v>0</v>
      </c>
      <c r="AM960" s="382">
        <f t="shared" ca="1" si="638"/>
        <v>0</v>
      </c>
      <c r="AN960" s="382">
        <f t="shared" ca="1" si="638"/>
        <v>0</v>
      </c>
      <c r="AO960" s="382">
        <f t="shared" ca="1" si="638"/>
        <v>0</v>
      </c>
      <c r="AP960" s="382">
        <f t="shared" ca="1" si="638"/>
        <v>0</v>
      </c>
      <c r="AQ960" s="382">
        <f t="shared" ca="1" si="638"/>
        <v>0</v>
      </c>
      <c r="AR960" s="382">
        <f t="shared" ca="1" si="638"/>
        <v>0</v>
      </c>
      <c r="AS960" s="652">
        <f t="shared" ca="1" si="577"/>
        <v>0</v>
      </c>
    </row>
    <row r="961" spans="1:47" hidden="1" outlineLevel="1">
      <c r="B961" s="123"/>
      <c r="C961" s="81">
        <f t="shared" si="578"/>
        <v>35</v>
      </c>
      <c r="D961" s="191">
        <f ca="1"/>
        <v>0</v>
      </c>
      <c r="E961" s="382">
        <f t="shared" ref="E961:S961" ca="1" si="639">$D961*E211/1000*E$5</f>
        <v>0</v>
      </c>
      <c r="F961" s="382">
        <f t="shared" ca="1" si="639"/>
        <v>0</v>
      </c>
      <c r="G961" s="382">
        <f t="shared" ca="1" si="639"/>
        <v>0</v>
      </c>
      <c r="H961" s="382">
        <f t="shared" ca="1" si="639"/>
        <v>0</v>
      </c>
      <c r="I961" s="382">
        <f t="shared" ca="1" si="639"/>
        <v>0</v>
      </c>
      <c r="J961" s="382">
        <f t="shared" ca="1" si="639"/>
        <v>0</v>
      </c>
      <c r="K961" s="382">
        <f t="shared" ca="1" si="639"/>
        <v>0</v>
      </c>
      <c r="L961" s="382">
        <f t="shared" ca="1" si="639"/>
        <v>0</v>
      </c>
      <c r="M961" s="382">
        <f t="shared" ca="1" si="639"/>
        <v>0</v>
      </c>
      <c r="N961" s="382">
        <f t="shared" ca="1" si="639"/>
        <v>0</v>
      </c>
      <c r="O961" s="382">
        <f t="shared" ca="1" si="639"/>
        <v>0</v>
      </c>
      <c r="P961" s="382">
        <f t="shared" ca="1" si="639"/>
        <v>0</v>
      </c>
      <c r="Q961" s="382">
        <f t="shared" ca="1" si="639"/>
        <v>0</v>
      </c>
      <c r="R961" s="382">
        <f t="shared" ca="1" si="639"/>
        <v>0</v>
      </c>
      <c r="S961" s="382">
        <f t="shared" ca="1" si="639"/>
        <v>0</v>
      </c>
      <c r="T961" s="382">
        <f t="shared" ref="T961:AR961" ca="1" si="640">$D961*T211/1000*T$5</f>
        <v>0</v>
      </c>
      <c r="U961" s="382">
        <f t="shared" ca="1" si="640"/>
        <v>0</v>
      </c>
      <c r="V961" s="382">
        <f t="shared" ca="1" si="640"/>
        <v>0</v>
      </c>
      <c r="W961" s="382">
        <f t="shared" ca="1" si="640"/>
        <v>0</v>
      </c>
      <c r="X961" s="382">
        <f t="shared" ca="1" si="640"/>
        <v>0</v>
      </c>
      <c r="Y961" s="382">
        <f t="shared" ca="1" si="640"/>
        <v>0</v>
      </c>
      <c r="Z961" s="382">
        <f t="shared" ca="1" si="640"/>
        <v>0</v>
      </c>
      <c r="AA961" s="382">
        <f t="shared" ca="1" si="640"/>
        <v>0</v>
      </c>
      <c r="AB961" s="382">
        <f t="shared" ca="1" si="640"/>
        <v>0</v>
      </c>
      <c r="AC961" s="382">
        <f t="shared" ca="1" si="640"/>
        <v>0</v>
      </c>
      <c r="AD961" s="382">
        <f t="shared" ca="1" si="640"/>
        <v>0</v>
      </c>
      <c r="AE961" s="382">
        <f t="shared" ca="1" si="640"/>
        <v>0</v>
      </c>
      <c r="AF961" s="382">
        <f t="shared" ca="1" si="640"/>
        <v>0</v>
      </c>
      <c r="AG961" s="382">
        <f t="shared" ca="1" si="640"/>
        <v>0</v>
      </c>
      <c r="AH961" s="382">
        <f t="shared" ca="1" si="640"/>
        <v>0</v>
      </c>
      <c r="AI961" s="382">
        <f t="shared" ca="1" si="640"/>
        <v>0</v>
      </c>
      <c r="AJ961" s="382">
        <f t="shared" ca="1" si="640"/>
        <v>0</v>
      </c>
      <c r="AK961" s="382">
        <f t="shared" ca="1" si="640"/>
        <v>0</v>
      </c>
      <c r="AL961" s="382">
        <f t="shared" ca="1" si="640"/>
        <v>0</v>
      </c>
      <c r="AM961" s="382">
        <f t="shared" ca="1" si="640"/>
        <v>0</v>
      </c>
      <c r="AN961" s="382">
        <f t="shared" ca="1" si="640"/>
        <v>0</v>
      </c>
      <c r="AO961" s="382">
        <f t="shared" ca="1" si="640"/>
        <v>0</v>
      </c>
      <c r="AP961" s="382">
        <f t="shared" ca="1" si="640"/>
        <v>0</v>
      </c>
      <c r="AQ961" s="382">
        <f t="shared" ca="1" si="640"/>
        <v>0</v>
      </c>
      <c r="AR961" s="382">
        <f t="shared" ca="1" si="640"/>
        <v>0</v>
      </c>
      <c r="AS961" s="652">
        <f t="shared" ca="1" si="577"/>
        <v>0</v>
      </c>
    </row>
    <row r="962" spans="1:47" hidden="1" outlineLevel="1">
      <c r="B962" s="123"/>
      <c r="C962" s="81">
        <f t="shared" si="578"/>
        <v>36</v>
      </c>
      <c r="D962" s="191">
        <f ca="1"/>
        <v>0</v>
      </c>
      <c r="E962" s="382">
        <f t="shared" ref="E962:S962" ca="1" si="641">$D962*E212/1000*E$5</f>
        <v>0</v>
      </c>
      <c r="F962" s="382">
        <f t="shared" ca="1" si="641"/>
        <v>0</v>
      </c>
      <c r="G962" s="382">
        <f t="shared" ca="1" si="641"/>
        <v>0</v>
      </c>
      <c r="H962" s="382">
        <f t="shared" ca="1" si="641"/>
        <v>0</v>
      </c>
      <c r="I962" s="382">
        <f t="shared" ca="1" si="641"/>
        <v>0</v>
      </c>
      <c r="J962" s="382">
        <f t="shared" ca="1" si="641"/>
        <v>0</v>
      </c>
      <c r="K962" s="382">
        <f t="shared" ca="1" si="641"/>
        <v>0</v>
      </c>
      <c r="L962" s="382">
        <f t="shared" ca="1" si="641"/>
        <v>0</v>
      </c>
      <c r="M962" s="382">
        <f t="shared" ca="1" si="641"/>
        <v>0</v>
      </c>
      <c r="N962" s="382">
        <f t="shared" ca="1" si="641"/>
        <v>0</v>
      </c>
      <c r="O962" s="382">
        <f t="shared" ca="1" si="641"/>
        <v>0</v>
      </c>
      <c r="P962" s="382">
        <f t="shared" ca="1" si="641"/>
        <v>0</v>
      </c>
      <c r="Q962" s="382">
        <f t="shared" ca="1" si="641"/>
        <v>0</v>
      </c>
      <c r="R962" s="382">
        <f t="shared" ca="1" si="641"/>
        <v>0</v>
      </c>
      <c r="S962" s="382">
        <f t="shared" ca="1" si="641"/>
        <v>0</v>
      </c>
      <c r="T962" s="382">
        <f t="shared" ref="T962:AR962" ca="1" si="642">$D962*T212/1000*T$5</f>
        <v>0</v>
      </c>
      <c r="U962" s="382">
        <f t="shared" ca="1" si="642"/>
        <v>0</v>
      </c>
      <c r="V962" s="382">
        <f t="shared" ca="1" si="642"/>
        <v>0</v>
      </c>
      <c r="W962" s="382">
        <f t="shared" ca="1" si="642"/>
        <v>0</v>
      </c>
      <c r="X962" s="382">
        <f t="shared" ca="1" si="642"/>
        <v>0</v>
      </c>
      <c r="Y962" s="382">
        <f t="shared" ca="1" si="642"/>
        <v>0</v>
      </c>
      <c r="Z962" s="382">
        <f t="shared" ca="1" si="642"/>
        <v>0</v>
      </c>
      <c r="AA962" s="382">
        <f t="shared" ca="1" si="642"/>
        <v>0</v>
      </c>
      <c r="AB962" s="382">
        <f t="shared" ca="1" si="642"/>
        <v>0</v>
      </c>
      <c r="AC962" s="382">
        <f t="shared" ca="1" si="642"/>
        <v>0</v>
      </c>
      <c r="AD962" s="382">
        <f t="shared" ca="1" si="642"/>
        <v>0</v>
      </c>
      <c r="AE962" s="382">
        <f t="shared" ca="1" si="642"/>
        <v>0</v>
      </c>
      <c r="AF962" s="382">
        <f t="shared" ca="1" si="642"/>
        <v>0</v>
      </c>
      <c r="AG962" s="382">
        <f t="shared" ca="1" si="642"/>
        <v>0</v>
      </c>
      <c r="AH962" s="382">
        <f t="shared" ca="1" si="642"/>
        <v>0</v>
      </c>
      <c r="AI962" s="382">
        <f t="shared" ca="1" si="642"/>
        <v>0</v>
      </c>
      <c r="AJ962" s="382">
        <f t="shared" ca="1" si="642"/>
        <v>0</v>
      </c>
      <c r="AK962" s="382">
        <f t="shared" ca="1" si="642"/>
        <v>0</v>
      </c>
      <c r="AL962" s="382">
        <f t="shared" ca="1" si="642"/>
        <v>0</v>
      </c>
      <c r="AM962" s="382">
        <f t="shared" ca="1" si="642"/>
        <v>0</v>
      </c>
      <c r="AN962" s="382">
        <f t="shared" ca="1" si="642"/>
        <v>0</v>
      </c>
      <c r="AO962" s="382">
        <f t="shared" ca="1" si="642"/>
        <v>0</v>
      </c>
      <c r="AP962" s="382">
        <f t="shared" ca="1" si="642"/>
        <v>0</v>
      </c>
      <c r="AQ962" s="382">
        <f t="shared" ca="1" si="642"/>
        <v>0</v>
      </c>
      <c r="AR962" s="382">
        <f t="shared" ca="1" si="642"/>
        <v>0</v>
      </c>
      <c r="AS962" s="652">
        <f t="shared" ca="1" si="577"/>
        <v>0</v>
      </c>
    </row>
    <row r="963" spans="1:47" hidden="1" outlineLevel="1">
      <c r="B963" s="123"/>
      <c r="C963" s="81">
        <f t="shared" si="578"/>
        <v>37</v>
      </c>
      <c r="D963" s="191">
        <f ca="1"/>
        <v>0</v>
      </c>
      <c r="E963" s="382">
        <f t="shared" ref="E963:S963" ca="1" si="643">$D963*E213/1000*E$5</f>
        <v>0</v>
      </c>
      <c r="F963" s="382">
        <f t="shared" ca="1" si="643"/>
        <v>0</v>
      </c>
      <c r="G963" s="382">
        <f t="shared" ca="1" si="643"/>
        <v>0</v>
      </c>
      <c r="H963" s="382">
        <f t="shared" ca="1" si="643"/>
        <v>0</v>
      </c>
      <c r="I963" s="382">
        <f t="shared" ca="1" si="643"/>
        <v>0</v>
      </c>
      <c r="J963" s="382">
        <f t="shared" ca="1" si="643"/>
        <v>0</v>
      </c>
      <c r="K963" s="382">
        <f t="shared" ca="1" si="643"/>
        <v>0</v>
      </c>
      <c r="L963" s="382">
        <f t="shared" ca="1" si="643"/>
        <v>0</v>
      </c>
      <c r="M963" s="382">
        <f t="shared" ca="1" si="643"/>
        <v>0</v>
      </c>
      <c r="N963" s="382">
        <f t="shared" ca="1" si="643"/>
        <v>0</v>
      </c>
      <c r="O963" s="382">
        <f t="shared" ca="1" si="643"/>
        <v>0</v>
      </c>
      <c r="P963" s="382">
        <f t="shared" ca="1" si="643"/>
        <v>0</v>
      </c>
      <c r="Q963" s="382">
        <f t="shared" ca="1" si="643"/>
        <v>0</v>
      </c>
      <c r="R963" s="382">
        <f t="shared" ca="1" si="643"/>
        <v>0</v>
      </c>
      <c r="S963" s="382">
        <f t="shared" ca="1" si="643"/>
        <v>0</v>
      </c>
      <c r="T963" s="382">
        <f t="shared" ref="T963:AR963" ca="1" si="644">$D963*T213/1000*T$5</f>
        <v>0</v>
      </c>
      <c r="U963" s="382">
        <f t="shared" ca="1" si="644"/>
        <v>0</v>
      </c>
      <c r="V963" s="382">
        <f t="shared" ca="1" si="644"/>
        <v>0</v>
      </c>
      <c r="W963" s="382">
        <f t="shared" ca="1" si="644"/>
        <v>0</v>
      </c>
      <c r="X963" s="382">
        <f t="shared" ca="1" si="644"/>
        <v>0</v>
      </c>
      <c r="Y963" s="382">
        <f t="shared" ca="1" si="644"/>
        <v>0</v>
      </c>
      <c r="Z963" s="382">
        <f t="shared" ca="1" si="644"/>
        <v>0</v>
      </c>
      <c r="AA963" s="382">
        <f t="shared" ca="1" si="644"/>
        <v>0</v>
      </c>
      <c r="AB963" s="382">
        <f t="shared" ca="1" si="644"/>
        <v>0</v>
      </c>
      <c r="AC963" s="382">
        <f t="shared" ca="1" si="644"/>
        <v>0</v>
      </c>
      <c r="AD963" s="382">
        <f t="shared" ca="1" si="644"/>
        <v>0</v>
      </c>
      <c r="AE963" s="382">
        <f t="shared" ca="1" si="644"/>
        <v>0</v>
      </c>
      <c r="AF963" s="382">
        <f t="shared" ca="1" si="644"/>
        <v>0</v>
      </c>
      <c r="AG963" s="382">
        <f t="shared" ca="1" si="644"/>
        <v>0</v>
      </c>
      <c r="AH963" s="382">
        <f t="shared" ca="1" si="644"/>
        <v>0</v>
      </c>
      <c r="AI963" s="382">
        <f t="shared" ca="1" si="644"/>
        <v>0</v>
      </c>
      <c r="AJ963" s="382">
        <f t="shared" ca="1" si="644"/>
        <v>0</v>
      </c>
      <c r="AK963" s="382">
        <f t="shared" ca="1" si="644"/>
        <v>0</v>
      </c>
      <c r="AL963" s="382">
        <f t="shared" ca="1" si="644"/>
        <v>0</v>
      </c>
      <c r="AM963" s="382">
        <f t="shared" ca="1" si="644"/>
        <v>0</v>
      </c>
      <c r="AN963" s="382">
        <f t="shared" ca="1" si="644"/>
        <v>0</v>
      </c>
      <c r="AO963" s="382">
        <f t="shared" ca="1" si="644"/>
        <v>0</v>
      </c>
      <c r="AP963" s="382">
        <f t="shared" ca="1" si="644"/>
        <v>0</v>
      </c>
      <c r="AQ963" s="382">
        <f t="shared" ca="1" si="644"/>
        <v>0</v>
      </c>
      <c r="AR963" s="382">
        <f t="shared" ca="1" si="644"/>
        <v>0</v>
      </c>
      <c r="AS963" s="652">
        <f t="shared" ca="1" si="577"/>
        <v>0</v>
      </c>
    </row>
    <row r="964" spans="1:47" hidden="1" outlineLevel="1">
      <c r="B964" s="123"/>
      <c r="C964" s="81">
        <f t="shared" si="578"/>
        <v>38</v>
      </c>
      <c r="D964" s="191">
        <f ca="1"/>
        <v>0</v>
      </c>
      <c r="E964" s="382">
        <f t="shared" ref="E964:S964" ca="1" si="645">$D964*E214/1000*E$5</f>
        <v>0</v>
      </c>
      <c r="F964" s="382">
        <f t="shared" ca="1" si="645"/>
        <v>0</v>
      </c>
      <c r="G964" s="382">
        <f t="shared" ca="1" si="645"/>
        <v>0</v>
      </c>
      <c r="H964" s="382">
        <f t="shared" ca="1" si="645"/>
        <v>0</v>
      </c>
      <c r="I964" s="382">
        <f t="shared" ca="1" si="645"/>
        <v>0</v>
      </c>
      <c r="J964" s="382">
        <f t="shared" ca="1" si="645"/>
        <v>0</v>
      </c>
      <c r="K964" s="382">
        <f t="shared" ca="1" si="645"/>
        <v>0</v>
      </c>
      <c r="L964" s="382">
        <f t="shared" ca="1" si="645"/>
        <v>0</v>
      </c>
      <c r="M964" s="382">
        <f t="shared" ca="1" si="645"/>
        <v>0</v>
      </c>
      <c r="N964" s="382">
        <f t="shared" ca="1" si="645"/>
        <v>0</v>
      </c>
      <c r="O964" s="382">
        <f t="shared" ca="1" si="645"/>
        <v>0</v>
      </c>
      <c r="P964" s="382">
        <f t="shared" ca="1" si="645"/>
        <v>0</v>
      </c>
      <c r="Q964" s="382">
        <f t="shared" ca="1" si="645"/>
        <v>0</v>
      </c>
      <c r="R964" s="382">
        <f t="shared" ca="1" si="645"/>
        <v>0</v>
      </c>
      <c r="S964" s="382">
        <f t="shared" ca="1" si="645"/>
        <v>0</v>
      </c>
      <c r="T964" s="382">
        <f t="shared" ref="T964:AR964" ca="1" si="646">$D964*T214/1000*T$5</f>
        <v>0</v>
      </c>
      <c r="U964" s="382">
        <f t="shared" ca="1" si="646"/>
        <v>0</v>
      </c>
      <c r="V964" s="382">
        <f t="shared" ca="1" si="646"/>
        <v>0</v>
      </c>
      <c r="W964" s="382">
        <f t="shared" ca="1" si="646"/>
        <v>0</v>
      </c>
      <c r="X964" s="382">
        <f t="shared" ca="1" si="646"/>
        <v>0</v>
      </c>
      <c r="Y964" s="382">
        <f t="shared" ca="1" si="646"/>
        <v>0</v>
      </c>
      <c r="Z964" s="382">
        <f t="shared" ca="1" si="646"/>
        <v>0</v>
      </c>
      <c r="AA964" s="382">
        <f t="shared" ca="1" si="646"/>
        <v>0</v>
      </c>
      <c r="AB964" s="382">
        <f t="shared" ca="1" si="646"/>
        <v>0</v>
      </c>
      <c r="AC964" s="382">
        <f t="shared" ca="1" si="646"/>
        <v>0</v>
      </c>
      <c r="AD964" s="382">
        <f t="shared" ca="1" si="646"/>
        <v>0</v>
      </c>
      <c r="AE964" s="382">
        <f t="shared" ca="1" si="646"/>
        <v>0</v>
      </c>
      <c r="AF964" s="382">
        <f t="shared" ca="1" si="646"/>
        <v>0</v>
      </c>
      <c r="AG964" s="382">
        <f t="shared" ca="1" si="646"/>
        <v>0</v>
      </c>
      <c r="AH964" s="382">
        <f t="shared" ca="1" si="646"/>
        <v>0</v>
      </c>
      <c r="AI964" s="382">
        <f t="shared" ca="1" si="646"/>
        <v>0</v>
      </c>
      <c r="AJ964" s="382">
        <f t="shared" ca="1" si="646"/>
        <v>0</v>
      </c>
      <c r="AK964" s="382">
        <f t="shared" ca="1" si="646"/>
        <v>0</v>
      </c>
      <c r="AL964" s="382">
        <f t="shared" ca="1" si="646"/>
        <v>0</v>
      </c>
      <c r="AM964" s="382">
        <f t="shared" ca="1" si="646"/>
        <v>0</v>
      </c>
      <c r="AN964" s="382">
        <f t="shared" ca="1" si="646"/>
        <v>0</v>
      </c>
      <c r="AO964" s="382">
        <f t="shared" ca="1" si="646"/>
        <v>0</v>
      </c>
      <c r="AP964" s="382">
        <f t="shared" ca="1" si="646"/>
        <v>0</v>
      </c>
      <c r="AQ964" s="382">
        <f t="shared" ca="1" si="646"/>
        <v>0</v>
      </c>
      <c r="AR964" s="382">
        <f t="shared" ca="1" si="646"/>
        <v>0</v>
      </c>
      <c r="AS964" s="652">
        <f t="shared" ca="1" si="577"/>
        <v>0</v>
      </c>
    </row>
    <row r="965" spans="1:47" hidden="1" outlineLevel="1">
      <c r="B965" s="123"/>
      <c r="C965" s="81">
        <f t="shared" si="578"/>
        <v>39</v>
      </c>
      <c r="D965" s="191">
        <f ca="1"/>
        <v>0</v>
      </c>
      <c r="E965" s="382">
        <f t="shared" ref="E965:S965" ca="1" si="647">$D965*E215/1000*E$5</f>
        <v>0</v>
      </c>
      <c r="F965" s="382">
        <f t="shared" ca="1" si="647"/>
        <v>0</v>
      </c>
      <c r="G965" s="382">
        <f t="shared" ca="1" si="647"/>
        <v>0</v>
      </c>
      <c r="H965" s="382">
        <f t="shared" ca="1" si="647"/>
        <v>0</v>
      </c>
      <c r="I965" s="382">
        <f t="shared" ca="1" si="647"/>
        <v>0</v>
      </c>
      <c r="J965" s="382">
        <f t="shared" ca="1" si="647"/>
        <v>0</v>
      </c>
      <c r="K965" s="382">
        <f t="shared" ca="1" si="647"/>
        <v>0</v>
      </c>
      <c r="L965" s="382">
        <f t="shared" ca="1" si="647"/>
        <v>0</v>
      </c>
      <c r="M965" s="382">
        <f t="shared" ca="1" si="647"/>
        <v>0</v>
      </c>
      <c r="N965" s="382">
        <f t="shared" ca="1" si="647"/>
        <v>0</v>
      </c>
      <c r="O965" s="382">
        <f t="shared" ca="1" si="647"/>
        <v>0</v>
      </c>
      <c r="P965" s="382">
        <f t="shared" ca="1" si="647"/>
        <v>0</v>
      </c>
      <c r="Q965" s="382">
        <f t="shared" ca="1" si="647"/>
        <v>0</v>
      </c>
      <c r="R965" s="382">
        <f t="shared" ca="1" si="647"/>
        <v>0</v>
      </c>
      <c r="S965" s="382">
        <f t="shared" ca="1" si="647"/>
        <v>0</v>
      </c>
      <c r="T965" s="382">
        <f t="shared" ref="T965:AR965" ca="1" si="648">$D965*T215/1000*T$5</f>
        <v>0</v>
      </c>
      <c r="U965" s="382">
        <f t="shared" ca="1" si="648"/>
        <v>0</v>
      </c>
      <c r="V965" s="382">
        <f t="shared" ca="1" si="648"/>
        <v>0</v>
      </c>
      <c r="W965" s="382">
        <f t="shared" ca="1" si="648"/>
        <v>0</v>
      </c>
      <c r="X965" s="382">
        <f t="shared" ca="1" si="648"/>
        <v>0</v>
      </c>
      <c r="Y965" s="382">
        <f t="shared" ca="1" si="648"/>
        <v>0</v>
      </c>
      <c r="Z965" s="382">
        <f t="shared" ca="1" si="648"/>
        <v>0</v>
      </c>
      <c r="AA965" s="382">
        <f t="shared" ca="1" si="648"/>
        <v>0</v>
      </c>
      <c r="AB965" s="382">
        <f t="shared" ca="1" si="648"/>
        <v>0</v>
      </c>
      <c r="AC965" s="382">
        <f t="shared" ca="1" si="648"/>
        <v>0</v>
      </c>
      <c r="AD965" s="382">
        <f t="shared" ca="1" si="648"/>
        <v>0</v>
      </c>
      <c r="AE965" s="382">
        <f t="shared" ca="1" si="648"/>
        <v>0</v>
      </c>
      <c r="AF965" s="382">
        <f t="shared" ca="1" si="648"/>
        <v>0</v>
      </c>
      <c r="AG965" s="382">
        <f t="shared" ca="1" si="648"/>
        <v>0</v>
      </c>
      <c r="AH965" s="382">
        <f t="shared" ca="1" si="648"/>
        <v>0</v>
      </c>
      <c r="AI965" s="382">
        <f t="shared" ca="1" si="648"/>
        <v>0</v>
      </c>
      <c r="AJ965" s="382">
        <f t="shared" ca="1" si="648"/>
        <v>0</v>
      </c>
      <c r="AK965" s="382">
        <f t="shared" ca="1" si="648"/>
        <v>0</v>
      </c>
      <c r="AL965" s="382">
        <f t="shared" ca="1" si="648"/>
        <v>0</v>
      </c>
      <c r="AM965" s="382">
        <f t="shared" ca="1" si="648"/>
        <v>0</v>
      </c>
      <c r="AN965" s="382">
        <f t="shared" ca="1" si="648"/>
        <v>0</v>
      </c>
      <c r="AO965" s="382">
        <f t="shared" ca="1" si="648"/>
        <v>0</v>
      </c>
      <c r="AP965" s="382">
        <f t="shared" ca="1" si="648"/>
        <v>0</v>
      </c>
      <c r="AQ965" s="382">
        <f t="shared" ca="1" si="648"/>
        <v>0</v>
      </c>
      <c r="AR965" s="382">
        <f t="shared" ca="1" si="648"/>
        <v>0</v>
      </c>
      <c r="AS965" s="652">
        <f t="shared" ca="1" si="577"/>
        <v>0</v>
      </c>
    </row>
    <row r="966" spans="1:47" hidden="1" outlineLevel="1">
      <c r="B966" s="148"/>
      <c r="C966" s="126">
        <f t="shared" si="578"/>
        <v>40</v>
      </c>
      <c r="D966" s="247">
        <f ca="1"/>
        <v>0</v>
      </c>
      <c r="E966" s="653">
        <f t="shared" ref="E966:S966" ca="1" si="649">$D966*E216/1000*E$5</f>
        <v>0</v>
      </c>
      <c r="F966" s="653">
        <f t="shared" ca="1" si="649"/>
        <v>0</v>
      </c>
      <c r="G966" s="653">
        <f t="shared" ca="1" si="649"/>
        <v>0</v>
      </c>
      <c r="H966" s="653">
        <f t="shared" ca="1" si="649"/>
        <v>0</v>
      </c>
      <c r="I966" s="653">
        <f t="shared" ca="1" si="649"/>
        <v>0</v>
      </c>
      <c r="J966" s="653">
        <f t="shared" ca="1" si="649"/>
        <v>0</v>
      </c>
      <c r="K966" s="653">
        <f t="shared" ca="1" si="649"/>
        <v>0</v>
      </c>
      <c r="L966" s="653">
        <f t="shared" ca="1" si="649"/>
        <v>0</v>
      </c>
      <c r="M966" s="653">
        <f t="shared" ca="1" si="649"/>
        <v>0</v>
      </c>
      <c r="N966" s="653">
        <f t="shared" ca="1" si="649"/>
        <v>0</v>
      </c>
      <c r="O966" s="653">
        <f t="shared" ca="1" si="649"/>
        <v>0</v>
      </c>
      <c r="P966" s="653">
        <f t="shared" ca="1" si="649"/>
        <v>0</v>
      </c>
      <c r="Q966" s="653">
        <f t="shared" ca="1" si="649"/>
        <v>0</v>
      </c>
      <c r="R966" s="653">
        <f t="shared" ca="1" si="649"/>
        <v>0</v>
      </c>
      <c r="S966" s="653">
        <f t="shared" ca="1" si="649"/>
        <v>0</v>
      </c>
      <c r="T966" s="653">
        <f t="shared" ref="T966:AR966" ca="1" si="650">$D966*T216/1000*T$5</f>
        <v>0</v>
      </c>
      <c r="U966" s="653">
        <f t="shared" ca="1" si="650"/>
        <v>0</v>
      </c>
      <c r="V966" s="653">
        <f t="shared" ca="1" si="650"/>
        <v>0</v>
      </c>
      <c r="W966" s="653">
        <f t="shared" ca="1" si="650"/>
        <v>0</v>
      </c>
      <c r="X966" s="653">
        <f t="shared" ca="1" si="650"/>
        <v>0</v>
      </c>
      <c r="Y966" s="653">
        <f t="shared" ca="1" si="650"/>
        <v>0</v>
      </c>
      <c r="Z966" s="653">
        <f t="shared" ca="1" si="650"/>
        <v>0</v>
      </c>
      <c r="AA966" s="653">
        <f t="shared" ca="1" si="650"/>
        <v>0</v>
      </c>
      <c r="AB966" s="653">
        <f t="shared" ca="1" si="650"/>
        <v>0</v>
      </c>
      <c r="AC966" s="653">
        <f t="shared" ca="1" si="650"/>
        <v>0</v>
      </c>
      <c r="AD966" s="653">
        <f t="shared" ca="1" si="650"/>
        <v>0</v>
      </c>
      <c r="AE966" s="653">
        <f t="shared" ca="1" si="650"/>
        <v>0</v>
      </c>
      <c r="AF966" s="653">
        <f t="shared" ca="1" si="650"/>
        <v>0</v>
      </c>
      <c r="AG966" s="653">
        <f t="shared" ca="1" si="650"/>
        <v>0</v>
      </c>
      <c r="AH966" s="653">
        <f t="shared" ca="1" si="650"/>
        <v>0</v>
      </c>
      <c r="AI966" s="653">
        <f t="shared" ca="1" si="650"/>
        <v>0</v>
      </c>
      <c r="AJ966" s="653">
        <f t="shared" ca="1" si="650"/>
        <v>0</v>
      </c>
      <c r="AK966" s="653">
        <f t="shared" ca="1" si="650"/>
        <v>0</v>
      </c>
      <c r="AL966" s="653">
        <f t="shared" ca="1" si="650"/>
        <v>0</v>
      </c>
      <c r="AM966" s="653">
        <f t="shared" ca="1" si="650"/>
        <v>0</v>
      </c>
      <c r="AN966" s="653">
        <f t="shared" ca="1" si="650"/>
        <v>0</v>
      </c>
      <c r="AO966" s="653">
        <f t="shared" ca="1" si="650"/>
        <v>0</v>
      </c>
      <c r="AP966" s="653">
        <f t="shared" ca="1" si="650"/>
        <v>0</v>
      </c>
      <c r="AQ966" s="653">
        <f t="shared" ca="1" si="650"/>
        <v>0</v>
      </c>
      <c r="AR966" s="653">
        <f t="shared" ca="1" si="650"/>
        <v>0</v>
      </c>
      <c r="AS966" s="654">
        <f t="shared" ca="1" si="577"/>
        <v>0</v>
      </c>
    </row>
    <row r="967" spans="1:47" s="174" customFormat="1" ht="5.25" customHeight="1">
      <c r="A967" s="158"/>
      <c r="B967" s="175"/>
      <c r="C967" s="480"/>
      <c r="D967" s="184"/>
      <c r="E967" s="185"/>
      <c r="F967" s="185"/>
      <c r="G967" s="185"/>
      <c r="H967" s="185"/>
      <c r="I967" s="185"/>
      <c r="J967" s="185"/>
      <c r="K967" s="185"/>
      <c r="L967" s="185"/>
      <c r="M967" s="185"/>
      <c r="N967" s="185"/>
      <c r="O967" s="185"/>
      <c r="P967" s="185"/>
      <c r="Q967" s="185"/>
      <c r="R967" s="185"/>
      <c r="S967" s="185"/>
      <c r="T967" s="185"/>
      <c r="U967" s="185"/>
      <c r="V967" s="185"/>
      <c r="W967" s="185"/>
      <c r="X967" s="185"/>
      <c r="Y967" s="185"/>
      <c r="Z967" s="185"/>
      <c r="AA967" s="185"/>
      <c r="AB967" s="185"/>
      <c r="AC967" s="185"/>
      <c r="AD967" s="185"/>
      <c r="AE967" s="185"/>
      <c r="AF967" s="185"/>
      <c r="AG967" s="185"/>
      <c r="AH967" s="185"/>
      <c r="AI967" s="185"/>
      <c r="AJ967" s="185"/>
      <c r="AK967" s="185"/>
      <c r="AL967" s="185"/>
      <c r="AM967" s="185"/>
      <c r="AN967" s="185"/>
      <c r="AO967" s="185"/>
      <c r="AP967" s="185"/>
      <c r="AQ967" s="185"/>
      <c r="AR967" s="185"/>
      <c r="AS967" s="185"/>
      <c r="AT967" s="66"/>
      <c r="AU967" s="66"/>
    </row>
    <row r="968" spans="1:47" collapsed="1">
      <c r="B968" s="878" t="str">
        <f>B218</f>
        <v>Volume com silvicultura de nativas (plantio misto)- BRACATINGA</v>
      </c>
      <c r="C968" s="661" t="s">
        <v>414</v>
      </c>
      <c r="D968" s="661"/>
      <c r="E968" s="662">
        <f ca="1">SUM(E969:E1008)</f>
        <v>0</v>
      </c>
      <c r="F968" s="662">
        <f t="shared" ref="F968:AR968" ca="1" si="651">SUM(F969:F1008)</f>
        <v>0</v>
      </c>
      <c r="G968" s="662">
        <f t="shared" ca="1" si="651"/>
        <v>0</v>
      </c>
      <c r="H968" s="662">
        <f t="shared" ca="1" si="651"/>
        <v>0</v>
      </c>
      <c r="I968" s="662">
        <f t="shared" ca="1" si="651"/>
        <v>0</v>
      </c>
      <c r="J968" s="662">
        <f t="shared" ca="1" si="651"/>
        <v>0</v>
      </c>
      <c r="K968" s="662">
        <f t="shared" ca="1" si="651"/>
        <v>0</v>
      </c>
      <c r="L968" s="662">
        <f t="shared" ca="1" si="651"/>
        <v>0</v>
      </c>
      <c r="M968" s="662">
        <f t="shared" ca="1" si="651"/>
        <v>245.17523832352944</v>
      </c>
      <c r="N968" s="662">
        <f t="shared" ca="1" si="651"/>
        <v>617.39071657630382</v>
      </c>
      <c r="O968" s="662">
        <f t="shared" ca="1" si="651"/>
        <v>1566.3034084712776</v>
      </c>
      <c r="P968" s="662">
        <f t="shared" ca="1" si="651"/>
        <v>1566.3034084712776</v>
      </c>
      <c r="Q968" s="662">
        <f t="shared" ca="1" si="651"/>
        <v>1566.3032821352756</v>
      </c>
      <c r="R968" s="662">
        <f t="shared" ca="1" si="651"/>
        <v>1566.3032821352751</v>
      </c>
      <c r="S968" s="662">
        <f t="shared" ca="1" si="651"/>
        <v>1566.3032821352751</v>
      </c>
      <c r="T968" s="662">
        <f t="shared" ca="1" si="651"/>
        <v>0</v>
      </c>
      <c r="U968" s="662">
        <f t="shared" ca="1" si="651"/>
        <v>0</v>
      </c>
      <c r="V968" s="662">
        <f t="shared" ca="1" si="651"/>
        <v>0</v>
      </c>
      <c r="W968" s="662">
        <f t="shared" ca="1" si="651"/>
        <v>0</v>
      </c>
      <c r="X968" s="662">
        <f t="shared" ca="1" si="651"/>
        <v>0</v>
      </c>
      <c r="Y968" s="662">
        <f t="shared" ca="1" si="651"/>
        <v>0</v>
      </c>
      <c r="Z968" s="662">
        <f t="shared" ca="1" si="651"/>
        <v>0</v>
      </c>
      <c r="AA968" s="662">
        <f t="shared" ca="1" si="651"/>
        <v>0</v>
      </c>
      <c r="AB968" s="662">
        <f t="shared" ca="1" si="651"/>
        <v>0</v>
      </c>
      <c r="AC968" s="662">
        <f t="shared" ca="1" si="651"/>
        <v>0</v>
      </c>
      <c r="AD968" s="662">
        <f t="shared" ca="1" si="651"/>
        <v>0</v>
      </c>
      <c r="AE968" s="662">
        <f t="shared" ca="1" si="651"/>
        <v>0</v>
      </c>
      <c r="AF968" s="662">
        <f t="shared" ca="1" si="651"/>
        <v>0</v>
      </c>
      <c r="AG968" s="662">
        <f t="shared" ca="1" si="651"/>
        <v>0</v>
      </c>
      <c r="AH968" s="662">
        <f t="shared" ca="1" si="651"/>
        <v>0</v>
      </c>
      <c r="AI968" s="662">
        <f t="shared" ca="1" si="651"/>
        <v>0</v>
      </c>
      <c r="AJ968" s="662">
        <f t="shared" ca="1" si="651"/>
        <v>0</v>
      </c>
      <c r="AK968" s="662">
        <f t="shared" ca="1" si="651"/>
        <v>0</v>
      </c>
      <c r="AL968" s="662">
        <f t="shared" ca="1" si="651"/>
        <v>0</v>
      </c>
      <c r="AM968" s="662">
        <f t="shared" ca="1" si="651"/>
        <v>0</v>
      </c>
      <c r="AN968" s="662">
        <f t="shared" ca="1" si="651"/>
        <v>0</v>
      </c>
      <c r="AO968" s="662">
        <f t="shared" ca="1" si="651"/>
        <v>0</v>
      </c>
      <c r="AP968" s="662">
        <f t="shared" ca="1" si="651"/>
        <v>0</v>
      </c>
      <c r="AQ968" s="662">
        <f t="shared" ca="1" si="651"/>
        <v>0</v>
      </c>
      <c r="AR968" s="662">
        <f t="shared" ca="1" si="651"/>
        <v>0</v>
      </c>
      <c r="AS968" s="663">
        <f ca="1">SUM(E968:AR968)</f>
        <v>8694.0826182482142</v>
      </c>
    </row>
    <row r="969" spans="1:47" hidden="1" outlineLevel="1">
      <c r="B969" s="123"/>
      <c r="C969" s="81">
        <v>1</v>
      </c>
      <c r="D969" s="191" cm="1">
        <f t="array" aca="1" ref="D969:D1008" ca="1">TRANSPOSE(E729:AR729)*30%</f>
        <v>5.2299128571428577</v>
      </c>
      <c r="E969" s="382">
        <f ca="1">IF(Controle!$N$16=1,0,$D969*E219*E$5)</f>
        <v>0</v>
      </c>
      <c r="F969" s="382">
        <f ca="1">IF(Controle!$N$16=1,0,$D969*F219*F$5)</f>
        <v>0</v>
      </c>
      <c r="G969" s="382">
        <f ca="1">IF(Controle!$N$16=1,0,$D969*G219*G$5)</f>
        <v>0</v>
      </c>
      <c r="H969" s="382">
        <f ca="1">IF(Controle!$N$16=1,0,$D969*H219*H$5)</f>
        <v>0</v>
      </c>
      <c r="I969" s="382">
        <f ca="1">IF(Controle!$N$16=1,0,$D969*I219*I$5)</f>
        <v>0</v>
      </c>
      <c r="J969" s="382">
        <f ca="1">IF(Controle!$N$16=1,0,$D969*J219*J$5)</f>
        <v>0</v>
      </c>
      <c r="K969" s="382">
        <f ca="1">IF(Controle!$N$16=1,0,$D969*K219*K$5)</f>
        <v>0</v>
      </c>
      <c r="L969" s="382">
        <f ca="1">IF(Controle!$N$16=1,0,$D969*L219*L$5)</f>
        <v>0</v>
      </c>
      <c r="M969" s="382">
        <f ca="1">IF(Controle!$N$16=1,0,$D969*M219*M$5)</f>
        <v>245.17523832352944</v>
      </c>
      <c r="N969" s="382">
        <f ca="1">IF(Controle!$N$16=1,0,$D969*N219*N$5)</f>
        <v>0</v>
      </c>
      <c r="O969" s="382">
        <f ca="1">IF(Controle!$N$16=1,0,$D969*O219*O$5)</f>
        <v>0</v>
      </c>
      <c r="P969" s="382">
        <f ca="1">IF(Controle!$N$16=1,0,$D969*P219*P$5)</f>
        <v>0</v>
      </c>
      <c r="Q969" s="382">
        <f ca="1">IF(Controle!$N$16=1,0,$D969*Q219*Q$5)</f>
        <v>0</v>
      </c>
      <c r="R969" s="382">
        <f ca="1">IF(Controle!$N$16=1,0,$D969*R219*R$5)</f>
        <v>0</v>
      </c>
      <c r="S969" s="382">
        <f ca="1">IF(Controle!$N$16=1,0,$D969*S219*S$5)</f>
        <v>0</v>
      </c>
      <c r="T969" s="382">
        <f ca="1">IF(Controle!$N$16=1,0,$D969*T219*T$5)</f>
        <v>0</v>
      </c>
      <c r="U969" s="382">
        <f ca="1">IF(Controle!$N$16=1,0,$D969*U219*U$5)</f>
        <v>0</v>
      </c>
      <c r="V969" s="382">
        <f ca="1">IF(Controle!$N$16=1,0,$D969*V219*V$5)</f>
        <v>0</v>
      </c>
      <c r="W969" s="382">
        <f ca="1">IF(Controle!$N$16=1,0,$D969*W219*W$5)</f>
        <v>0</v>
      </c>
      <c r="X969" s="382">
        <f ca="1">IF(Controle!$N$16=1,0,$D969*X219*X$5)</f>
        <v>0</v>
      </c>
      <c r="Y969" s="382">
        <f ca="1">IF(Controle!$N$16=1,0,$D969*Y219*Y$5)</f>
        <v>0</v>
      </c>
      <c r="Z969" s="382">
        <f ca="1">IF(Controle!$N$16=1,0,$D969*Z219*Z$5)</f>
        <v>0</v>
      </c>
      <c r="AA969" s="382">
        <f ca="1">IF(Controle!$N$16=1,0,$D969*AA219*AA$5)</f>
        <v>0</v>
      </c>
      <c r="AB969" s="382">
        <f ca="1">IF(Controle!$N$16=1,0,$D969*AB219*AB$5)</f>
        <v>0</v>
      </c>
      <c r="AC969" s="382">
        <f ca="1">IF(Controle!$N$16=1,0,$D969*AC219*AC$5)</f>
        <v>0</v>
      </c>
      <c r="AD969" s="382">
        <f ca="1">IF(Controle!$N$16=1,0,$D969*AD219*AD$5)</f>
        <v>0</v>
      </c>
      <c r="AE969" s="382">
        <f ca="1">IF(Controle!$N$16=1,0,$D969*AE219*AE$5)</f>
        <v>0</v>
      </c>
      <c r="AF969" s="382">
        <f ca="1">IF(Controle!$N$16=1,0,$D969*AF219*AF$5)</f>
        <v>0</v>
      </c>
      <c r="AG969" s="382">
        <f ca="1">IF(Controle!$N$16=1,0,$D969*AG219*AG$5)</f>
        <v>0</v>
      </c>
      <c r="AH969" s="382">
        <f ca="1">IF(Controle!$N$16=1,0,$D969*AH219*AH$5)</f>
        <v>0</v>
      </c>
      <c r="AI969" s="382">
        <f ca="1">IF(Controle!$N$16=1,0,$D969*AI219*AI$5)</f>
        <v>0</v>
      </c>
      <c r="AJ969" s="382">
        <f ca="1">IF(Controle!$N$16=1,0,$D969*AJ219*AJ$5)</f>
        <v>0</v>
      </c>
      <c r="AK969" s="382">
        <f ca="1">IF(Controle!$N$16=1,0,$D969*AK219*AK$5)</f>
        <v>0</v>
      </c>
      <c r="AL969" s="382">
        <f ca="1">IF(Controle!$N$16=1,0,$D969*AL219*AL$5)</f>
        <v>0</v>
      </c>
      <c r="AM969" s="382">
        <f ca="1">IF(Controle!$N$16=1,0,$D969*AM219*AM$5)</f>
        <v>0</v>
      </c>
      <c r="AN969" s="382">
        <f ca="1">IF(Controle!$N$16=1,0,$D969*AN219*AN$5)</f>
        <v>0</v>
      </c>
      <c r="AO969" s="382">
        <f ca="1">IF(Controle!$N$16=1,0,$D969*AO219*AO$5)</f>
        <v>0</v>
      </c>
      <c r="AP969" s="382">
        <f ca="1">IF(Controle!$N$16=1,0,$D969*AP219*AP$5)</f>
        <v>0</v>
      </c>
      <c r="AQ969" s="382">
        <f ca="1">IF(Controle!$N$16=1,0,$D969*AQ219*AQ$5)</f>
        <v>0</v>
      </c>
      <c r="AR969" s="382">
        <f ca="1">IF(Controle!$N$16=1,0,$D969*AR219*AR$5)</f>
        <v>0</v>
      </c>
      <c r="AS969" s="652">
        <f ca="1">SUM(E969:AR969)</f>
        <v>245.17523832352944</v>
      </c>
    </row>
    <row r="970" spans="1:47" hidden="1" outlineLevel="1">
      <c r="B970" s="123"/>
      <c r="C970" s="81">
        <f>C969+1</f>
        <v>2</v>
      </c>
      <c r="D970" s="191">
        <f ca="1"/>
        <v>13.169762446574019</v>
      </c>
      <c r="E970" s="382">
        <f ca="1">IF(Controle!$N$16=1,0,$D970*E220*E$5)</f>
        <v>0</v>
      </c>
      <c r="F970" s="382">
        <f ca="1">IF(Controle!$N$16=1,0,$D970*F220*F$5)</f>
        <v>0</v>
      </c>
      <c r="G970" s="382">
        <f ca="1">IF(Controle!$N$16=1,0,$D970*G220*G$5)</f>
        <v>0</v>
      </c>
      <c r="H970" s="382">
        <f ca="1">IF(Controle!$N$16=1,0,$D970*H220*H$5)</f>
        <v>0</v>
      </c>
      <c r="I970" s="382">
        <f ca="1">IF(Controle!$N$16=1,0,$D970*I220*I$5)</f>
        <v>0</v>
      </c>
      <c r="J970" s="382">
        <f ca="1">IF(Controle!$N$16=1,0,$D970*J220*J$5)</f>
        <v>0</v>
      </c>
      <c r="K970" s="382">
        <f ca="1">IF(Controle!$N$16=1,0,$D970*K220*K$5)</f>
        <v>0</v>
      </c>
      <c r="L970" s="382">
        <f ca="1">IF(Controle!$N$16=1,0,$D970*L220*L$5)</f>
        <v>0</v>
      </c>
      <c r="M970" s="382">
        <f ca="1">IF(Controle!$N$16=1,0,$D970*M220*M$5)</f>
        <v>0</v>
      </c>
      <c r="N970" s="382">
        <f ca="1">IF(Controle!$N$16=1,0,$D970*N220*N$5)</f>
        <v>617.39071657630382</v>
      </c>
      <c r="O970" s="382">
        <f ca="1">IF(Controle!$N$16=1,0,$D970*O220*O$5)</f>
        <v>0</v>
      </c>
      <c r="P970" s="382">
        <f ca="1">IF(Controle!$N$16=1,0,$D970*P220*P$5)</f>
        <v>0</v>
      </c>
      <c r="Q970" s="382">
        <f ca="1">IF(Controle!$N$16=1,0,$D970*Q220*Q$5)</f>
        <v>0</v>
      </c>
      <c r="R970" s="382">
        <f ca="1">IF(Controle!$N$16=1,0,$D970*R220*R$5)</f>
        <v>0</v>
      </c>
      <c r="S970" s="382">
        <f ca="1">IF(Controle!$N$16=1,0,$D970*S220*S$5)</f>
        <v>0</v>
      </c>
      <c r="T970" s="382">
        <f ca="1">IF(Controle!$N$16=1,0,$D970*T220*T$5)</f>
        <v>0</v>
      </c>
      <c r="U970" s="382">
        <f ca="1">IF(Controle!$N$16=1,0,$D970*U220*U$5)</f>
        <v>0</v>
      </c>
      <c r="V970" s="382">
        <f ca="1">IF(Controle!$N$16=1,0,$D970*V220*V$5)</f>
        <v>0</v>
      </c>
      <c r="W970" s="382">
        <f ca="1">IF(Controle!$N$16=1,0,$D970*W220*W$5)</f>
        <v>0</v>
      </c>
      <c r="X970" s="382">
        <f ca="1">IF(Controle!$N$16=1,0,$D970*X220*X$5)</f>
        <v>0</v>
      </c>
      <c r="Y970" s="382">
        <f ca="1">IF(Controle!$N$16=1,0,$D970*Y220*Y$5)</f>
        <v>0</v>
      </c>
      <c r="Z970" s="382">
        <f ca="1">IF(Controle!$N$16=1,0,$D970*Z220*Z$5)</f>
        <v>0</v>
      </c>
      <c r="AA970" s="382">
        <f ca="1">IF(Controle!$N$16=1,0,$D970*AA220*AA$5)</f>
        <v>0</v>
      </c>
      <c r="AB970" s="382">
        <f ca="1">IF(Controle!$N$16=1,0,$D970*AB220*AB$5)</f>
        <v>0</v>
      </c>
      <c r="AC970" s="382">
        <f ca="1">IF(Controle!$N$16=1,0,$D970*AC220*AC$5)</f>
        <v>0</v>
      </c>
      <c r="AD970" s="382">
        <f ca="1">IF(Controle!$N$16=1,0,$D970*AD220*AD$5)</f>
        <v>0</v>
      </c>
      <c r="AE970" s="382">
        <f ca="1">IF(Controle!$N$16=1,0,$D970*AE220*AE$5)</f>
        <v>0</v>
      </c>
      <c r="AF970" s="382">
        <f ca="1">IF(Controle!$N$16=1,0,$D970*AF220*AF$5)</f>
        <v>0</v>
      </c>
      <c r="AG970" s="382">
        <f ca="1">IF(Controle!$N$16=1,0,$D970*AG220*AG$5)</f>
        <v>0</v>
      </c>
      <c r="AH970" s="382">
        <f ca="1">IF(Controle!$N$16=1,0,$D970*AH220*AH$5)</f>
        <v>0</v>
      </c>
      <c r="AI970" s="382">
        <f ca="1">IF(Controle!$N$16=1,0,$D970*AI220*AI$5)</f>
        <v>0</v>
      </c>
      <c r="AJ970" s="382">
        <f ca="1">IF(Controle!$N$16=1,0,$D970*AJ220*AJ$5)</f>
        <v>0</v>
      </c>
      <c r="AK970" s="382">
        <f ca="1">IF(Controle!$N$16=1,0,$D970*AK220*AK$5)</f>
        <v>0</v>
      </c>
      <c r="AL970" s="382">
        <f ca="1">IF(Controle!$N$16=1,0,$D970*AL220*AL$5)</f>
        <v>0</v>
      </c>
      <c r="AM970" s="382">
        <f ca="1">IF(Controle!$N$16=1,0,$D970*AM220*AM$5)</f>
        <v>0</v>
      </c>
      <c r="AN970" s="382">
        <f ca="1">IF(Controle!$N$16=1,0,$D970*AN220*AN$5)</f>
        <v>0</v>
      </c>
      <c r="AO970" s="382">
        <f ca="1">IF(Controle!$N$16=1,0,$D970*AO220*AO$5)</f>
        <v>0</v>
      </c>
      <c r="AP970" s="382">
        <f ca="1">IF(Controle!$N$16=1,0,$D970*AP220*AP$5)</f>
        <v>0</v>
      </c>
      <c r="AQ970" s="382">
        <f ca="1">IF(Controle!$N$16=1,0,$D970*AQ220*AQ$5)</f>
        <v>0</v>
      </c>
      <c r="AR970" s="382">
        <f ca="1">IF(Controle!$N$16=1,0,$D970*AR220*AR$5)</f>
        <v>0</v>
      </c>
      <c r="AS970" s="652">
        <f t="shared" ref="AS970:AS1008" ca="1" si="652">SUM(E970:AR970)</f>
        <v>617.39071657630382</v>
      </c>
    </row>
    <row r="971" spans="1:47" hidden="1" outlineLevel="1">
      <c r="B971" s="123"/>
      <c r="C971" s="81">
        <f t="shared" ref="C971:C1008" si="653">C970+1</f>
        <v>3</v>
      </c>
      <c r="D971" s="191">
        <f ca="1"/>
        <v>33.411328118466301</v>
      </c>
      <c r="E971" s="382">
        <f ca="1">IF(Controle!$N$16=1,0,$D971*E221*E$5)</f>
        <v>0</v>
      </c>
      <c r="F971" s="382">
        <f ca="1">IF(Controle!$N$16=1,0,$D971*F221*F$5)</f>
        <v>0</v>
      </c>
      <c r="G971" s="382">
        <f ca="1">IF(Controle!$N$16=1,0,$D971*G221*G$5)</f>
        <v>0</v>
      </c>
      <c r="H971" s="382">
        <f ca="1">IF(Controle!$N$16=1,0,$D971*H221*H$5)</f>
        <v>0</v>
      </c>
      <c r="I971" s="382">
        <f ca="1">IF(Controle!$N$16=1,0,$D971*I221*I$5)</f>
        <v>0</v>
      </c>
      <c r="J971" s="382">
        <f ca="1">IF(Controle!$N$16=1,0,$D971*J221*J$5)</f>
        <v>0</v>
      </c>
      <c r="K971" s="382">
        <f ca="1">IF(Controle!$N$16=1,0,$D971*K221*K$5)</f>
        <v>0</v>
      </c>
      <c r="L971" s="382">
        <f ca="1">IF(Controle!$N$16=1,0,$D971*L221*L$5)</f>
        <v>0</v>
      </c>
      <c r="M971" s="382">
        <f ca="1">IF(Controle!$N$16=1,0,$D971*M221*M$5)</f>
        <v>0</v>
      </c>
      <c r="N971" s="382">
        <f ca="1">IF(Controle!$N$16=1,0,$D971*N221*N$5)</f>
        <v>0</v>
      </c>
      <c r="O971" s="382">
        <f ca="1">IF(Controle!$N$16=1,0,$D971*O221*O$5)</f>
        <v>1566.3034084712776</v>
      </c>
      <c r="P971" s="382">
        <f ca="1">IF(Controle!$N$16=1,0,$D971*P221*P$5)</f>
        <v>0</v>
      </c>
      <c r="Q971" s="382">
        <f ca="1">IF(Controle!$N$16=1,0,$D971*Q221*Q$5)</f>
        <v>0</v>
      </c>
      <c r="R971" s="382">
        <f ca="1">IF(Controle!$N$16=1,0,$D971*R221*R$5)</f>
        <v>0</v>
      </c>
      <c r="S971" s="382">
        <f ca="1">IF(Controle!$N$16=1,0,$D971*S221*S$5)</f>
        <v>0</v>
      </c>
      <c r="T971" s="382">
        <f ca="1">IF(Controle!$N$16=1,0,$D971*T221*T$5)</f>
        <v>0</v>
      </c>
      <c r="U971" s="382">
        <f ca="1">IF(Controle!$N$16=1,0,$D971*U221*U$5)</f>
        <v>0</v>
      </c>
      <c r="V971" s="382">
        <f ca="1">IF(Controle!$N$16=1,0,$D971*V221*V$5)</f>
        <v>0</v>
      </c>
      <c r="W971" s="382">
        <f ca="1">IF(Controle!$N$16=1,0,$D971*W221*W$5)</f>
        <v>0</v>
      </c>
      <c r="X971" s="382">
        <f ca="1">IF(Controle!$N$16=1,0,$D971*X221*X$5)</f>
        <v>0</v>
      </c>
      <c r="Y971" s="382">
        <f ca="1">IF(Controle!$N$16=1,0,$D971*Y221*Y$5)</f>
        <v>0</v>
      </c>
      <c r="Z971" s="382">
        <f ca="1">IF(Controle!$N$16=1,0,$D971*Z221*Z$5)</f>
        <v>0</v>
      </c>
      <c r="AA971" s="382">
        <f ca="1">IF(Controle!$N$16=1,0,$D971*AA221*AA$5)</f>
        <v>0</v>
      </c>
      <c r="AB971" s="382">
        <f ca="1">IF(Controle!$N$16=1,0,$D971*AB221*AB$5)</f>
        <v>0</v>
      </c>
      <c r="AC971" s="382">
        <f ca="1">IF(Controle!$N$16=1,0,$D971*AC221*AC$5)</f>
        <v>0</v>
      </c>
      <c r="AD971" s="382">
        <f ca="1">IF(Controle!$N$16=1,0,$D971*AD221*AD$5)</f>
        <v>0</v>
      </c>
      <c r="AE971" s="382">
        <f ca="1">IF(Controle!$N$16=1,0,$D971*AE221*AE$5)</f>
        <v>0</v>
      </c>
      <c r="AF971" s="382">
        <f ca="1">IF(Controle!$N$16=1,0,$D971*AF221*AF$5)</f>
        <v>0</v>
      </c>
      <c r="AG971" s="382">
        <f ca="1">IF(Controle!$N$16=1,0,$D971*AG221*AG$5)</f>
        <v>0</v>
      </c>
      <c r="AH971" s="382">
        <f ca="1">IF(Controle!$N$16=1,0,$D971*AH221*AH$5)</f>
        <v>0</v>
      </c>
      <c r="AI971" s="382">
        <f ca="1">IF(Controle!$N$16=1,0,$D971*AI221*AI$5)</f>
        <v>0</v>
      </c>
      <c r="AJ971" s="382">
        <f ca="1">IF(Controle!$N$16=1,0,$D971*AJ221*AJ$5)</f>
        <v>0</v>
      </c>
      <c r="AK971" s="382">
        <f ca="1">IF(Controle!$N$16=1,0,$D971*AK221*AK$5)</f>
        <v>0</v>
      </c>
      <c r="AL971" s="382">
        <f ca="1">IF(Controle!$N$16=1,0,$D971*AL221*AL$5)</f>
        <v>0</v>
      </c>
      <c r="AM971" s="382">
        <f ca="1">IF(Controle!$N$16=1,0,$D971*AM221*AM$5)</f>
        <v>0</v>
      </c>
      <c r="AN971" s="382">
        <f ca="1">IF(Controle!$N$16=1,0,$D971*AN221*AN$5)</f>
        <v>0</v>
      </c>
      <c r="AO971" s="382">
        <f ca="1">IF(Controle!$N$16=1,0,$D971*AO221*AO$5)</f>
        <v>0</v>
      </c>
      <c r="AP971" s="382">
        <f ca="1">IF(Controle!$N$16=1,0,$D971*AP221*AP$5)</f>
        <v>0</v>
      </c>
      <c r="AQ971" s="382">
        <f ca="1">IF(Controle!$N$16=1,0,$D971*AQ221*AQ$5)</f>
        <v>0</v>
      </c>
      <c r="AR971" s="382">
        <f ca="1">IF(Controle!$N$16=1,0,$D971*AR221*AR$5)</f>
        <v>0</v>
      </c>
      <c r="AS971" s="652">
        <f t="shared" ca="1" si="652"/>
        <v>1566.3034084712776</v>
      </c>
    </row>
    <row r="972" spans="1:47" hidden="1" outlineLevel="1">
      <c r="B972" s="123"/>
      <c r="C972" s="81">
        <f t="shared" si="653"/>
        <v>4</v>
      </c>
      <c r="D972" s="191">
        <f ca="1"/>
        <v>33.411328118466301</v>
      </c>
      <c r="E972" s="382">
        <f ca="1">IF(Controle!$N$16=1,0,$D972*E222*E$5)</f>
        <v>0</v>
      </c>
      <c r="F972" s="382">
        <f ca="1">IF(Controle!$N$16=1,0,$D972*F222*F$5)</f>
        <v>0</v>
      </c>
      <c r="G972" s="382">
        <f ca="1">IF(Controle!$N$16=1,0,$D972*G222*G$5)</f>
        <v>0</v>
      </c>
      <c r="H972" s="382">
        <f ca="1">IF(Controle!$N$16=1,0,$D972*H222*H$5)</f>
        <v>0</v>
      </c>
      <c r="I972" s="382">
        <f ca="1">IF(Controle!$N$16=1,0,$D972*I222*I$5)</f>
        <v>0</v>
      </c>
      <c r="J972" s="382">
        <f ca="1">IF(Controle!$N$16=1,0,$D972*J222*J$5)</f>
        <v>0</v>
      </c>
      <c r="K972" s="382">
        <f ca="1">IF(Controle!$N$16=1,0,$D972*K222*K$5)</f>
        <v>0</v>
      </c>
      <c r="L972" s="382">
        <f ca="1">IF(Controle!$N$16=1,0,$D972*L222*L$5)</f>
        <v>0</v>
      </c>
      <c r="M972" s="382">
        <f ca="1">IF(Controle!$N$16=1,0,$D972*M222*M$5)</f>
        <v>0</v>
      </c>
      <c r="N972" s="382">
        <f ca="1">IF(Controle!$N$16=1,0,$D972*N222*N$5)</f>
        <v>0</v>
      </c>
      <c r="O972" s="382">
        <f ca="1">IF(Controle!$N$16=1,0,$D972*O222*O$5)</f>
        <v>0</v>
      </c>
      <c r="P972" s="382">
        <f ca="1">IF(Controle!$N$16=1,0,$D972*P222*P$5)</f>
        <v>1566.3034084712776</v>
      </c>
      <c r="Q972" s="382">
        <f ca="1">IF(Controle!$N$16=1,0,$D972*Q222*Q$5)</f>
        <v>0</v>
      </c>
      <c r="R972" s="382">
        <f ca="1">IF(Controle!$N$16=1,0,$D972*R222*R$5)</f>
        <v>0</v>
      </c>
      <c r="S972" s="382">
        <f ca="1">IF(Controle!$N$16=1,0,$D972*S222*S$5)</f>
        <v>0</v>
      </c>
      <c r="T972" s="382">
        <f ca="1">IF(Controle!$N$16=1,0,$D972*T222*T$5)</f>
        <v>0</v>
      </c>
      <c r="U972" s="382">
        <f ca="1">IF(Controle!$N$16=1,0,$D972*U222*U$5)</f>
        <v>0</v>
      </c>
      <c r="V972" s="382">
        <f ca="1">IF(Controle!$N$16=1,0,$D972*V222*V$5)</f>
        <v>0</v>
      </c>
      <c r="W972" s="382">
        <f ca="1">IF(Controle!$N$16=1,0,$D972*W222*W$5)</f>
        <v>0</v>
      </c>
      <c r="X972" s="382">
        <f ca="1">IF(Controle!$N$16=1,0,$D972*X222*X$5)</f>
        <v>0</v>
      </c>
      <c r="Y972" s="382">
        <f ca="1">IF(Controle!$N$16=1,0,$D972*Y222*Y$5)</f>
        <v>0</v>
      </c>
      <c r="Z972" s="382">
        <f ca="1">IF(Controle!$N$16=1,0,$D972*Z222*Z$5)</f>
        <v>0</v>
      </c>
      <c r="AA972" s="382">
        <f ca="1">IF(Controle!$N$16=1,0,$D972*AA222*AA$5)</f>
        <v>0</v>
      </c>
      <c r="AB972" s="382">
        <f ca="1">IF(Controle!$N$16=1,0,$D972*AB222*AB$5)</f>
        <v>0</v>
      </c>
      <c r="AC972" s="382">
        <f ca="1">IF(Controle!$N$16=1,0,$D972*AC222*AC$5)</f>
        <v>0</v>
      </c>
      <c r="AD972" s="382">
        <f ca="1">IF(Controle!$N$16=1,0,$D972*AD222*AD$5)</f>
        <v>0</v>
      </c>
      <c r="AE972" s="382">
        <f ca="1">IF(Controle!$N$16=1,0,$D972*AE222*AE$5)</f>
        <v>0</v>
      </c>
      <c r="AF972" s="382">
        <f ca="1">IF(Controle!$N$16=1,0,$D972*AF222*AF$5)</f>
        <v>0</v>
      </c>
      <c r="AG972" s="382">
        <f ca="1">IF(Controle!$N$16=1,0,$D972*AG222*AG$5)</f>
        <v>0</v>
      </c>
      <c r="AH972" s="382">
        <f ca="1">IF(Controle!$N$16=1,0,$D972*AH222*AH$5)</f>
        <v>0</v>
      </c>
      <c r="AI972" s="382">
        <f ca="1">IF(Controle!$N$16=1,0,$D972*AI222*AI$5)</f>
        <v>0</v>
      </c>
      <c r="AJ972" s="382">
        <f ca="1">IF(Controle!$N$16=1,0,$D972*AJ222*AJ$5)</f>
        <v>0</v>
      </c>
      <c r="AK972" s="382">
        <f ca="1">IF(Controle!$N$16=1,0,$D972*AK222*AK$5)</f>
        <v>0</v>
      </c>
      <c r="AL972" s="382">
        <f ca="1">IF(Controle!$N$16=1,0,$D972*AL222*AL$5)</f>
        <v>0</v>
      </c>
      <c r="AM972" s="382">
        <f ca="1">IF(Controle!$N$16=1,0,$D972*AM222*AM$5)</f>
        <v>0</v>
      </c>
      <c r="AN972" s="382">
        <f ca="1">IF(Controle!$N$16=1,0,$D972*AN222*AN$5)</f>
        <v>0</v>
      </c>
      <c r="AO972" s="382">
        <f ca="1">IF(Controle!$N$16=1,0,$D972*AO222*AO$5)</f>
        <v>0</v>
      </c>
      <c r="AP972" s="382">
        <f ca="1">IF(Controle!$N$16=1,0,$D972*AP222*AP$5)</f>
        <v>0</v>
      </c>
      <c r="AQ972" s="382">
        <f ca="1">IF(Controle!$N$16=1,0,$D972*AQ222*AQ$5)</f>
        <v>0</v>
      </c>
      <c r="AR972" s="382">
        <f ca="1">IF(Controle!$N$16=1,0,$D972*AR222*AR$5)</f>
        <v>0</v>
      </c>
      <c r="AS972" s="652">
        <f t="shared" ca="1" si="652"/>
        <v>1566.3034084712776</v>
      </c>
    </row>
    <row r="973" spans="1:47" hidden="1" outlineLevel="1">
      <c r="B973" s="123"/>
      <c r="C973" s="81">
        <f t="shared" si="653"/>
        <v>5</v>
      </c>
      <c r="D973" s="191">
        <f ca="1"/>
        <v>33.411325423551894</v>
      </c>
      <c r="E973" s="382">
        <f ca="1">IF(Controle!$N$16=1,0,$D973*E223*E$5)</f>
        <v>0</v>
      </c>
      <c r="F973" s="382">
        <f ca="1">IF(Controle!$N$16=1,0,$D973*F223*F$5)</f>
        <v>0</v>
      </c>
      <c r="G973" s="382">
        <f ca="1">IF(Controle!$N$16=1,0,$D973*G223*G$5)</f>
        <v>0</v>
      </c>
      <c r="H973" s="382">
        <f ca="1">IF(Controle!$N$16=1,0,$D973*H223*H$5)</f>
        <v>0</v>
      </c>
      <c r="I973" s="382">
        <f ca="1">IF(Controle!$N$16=1,0,$D973*I223*I$5)</f>
        <v>0</v>
      </c>
      <c r="J973" s="382">
        <f ca="1">IF(Controle!$N$16=1,0,$D973*J223*J$5)</f>
        <v>0</v>
      </c>
      <c r="K973" s="382">
        <f ca="1">IF(Controle!$N$16=1,0,$D973*K223*K$5)</f>
        <v>0</v>
      </c>
      <c r="L973" s="382">
        <f ca="1">IF(Controle!$N$16=1,0,$D973*L223*L$5)</f>
        <v>0</v>
      </c>
      <c r="M973" s="382">
        <f ca="1">IF(Controle!$N$16=1,0,$D973*M223*M$5)</f>
        <v>0</v>
      </c>
      <c r="N973" s="382">
        <f ca="1">IF(Controle!$N$16=1,0,$D973*N223*N$5)</f>
        <v>0</v>
      </c>
      <c r="O973" s="382">
        <f ca="1">IF(Controle!$N$16=1,0,$D973*O223*O$5)</f>
        <v>0</v>
      </c>
      <c r="P973" s="382">
        <f ca="1">IF(Controle!$N$16=1,0,$D973*P223*P$5)</f>
        <v>0</v>
      </c>
      <c r="Q973" s="382">
        <f ca="1">IF(Controle!$N$16=1,0,$D973*Q223*Q$5)</f>
        <v>1566.3032821352756</v>
      </c>
      <c r="R973" s="382">
        <f ca="1">IF(Controle!$N$16=1,0,$D973*R223*R$5)</f>
        <v>0</v>
      </c>
      <c r="S973" s="382">
        <f ca="1">IF(Controle!$N$16=1,0,$D973*S223*S$5)</f>
        <v>0</v>
      </c>
      <c r="T973" s="382">
        <f ca="1">IF(Controle!$N$16=1,0,$D973*T223*T$5)</f>
        <v>0</v>
      </c>
      <c r="U973" s="382">
        <f ca="1">IF(Controle!$N$16=1,0,$D973*U223*U$5)</f>
        <v>0</v>
      </c>
      <c r="V973" s="382">
        <f ca="1">IF(Controle!$N$16=1,0,$D973*V223*V$5)</f>
        <v>0</v>
      </c>
      <c r="W973" s="382">
        <f ca="1">IF(Controle!$N$16=1,0,$D973*W223*W$5)</f>
        <v>0</v>
      </c>
      <c r="X973" s="382">
        <f ca="1">IF(Controle!$N$16=1,0,$D973*X223*X$5)</f>
        <v>0</v>
      </c>
      <c r="Y973" s="382">
        <f ca="1">IF(Controle!$N$16=1,0,$D973*Y223*Y$5)</f>
        <v>0</v>
      </c>
      <c r="Z973" s="382">
        <f ca="1">IF(Controle!$N$16=1,0,$D973*Z223*Z$5)</f>
        <v>0</v>
      </c>
      <c r="AA973" s="382">
        <f ca="1">IF(Controle!$N$16=1,0,$D973*AA223*AA$5)</f>
        <v>0</v>
      </c>
      <c r="AB973" s="382">
        <f ca="1">IF(Controle!$N$16=1,0,$D973*AB223*AB$5)</f>
        <v>0</v>
      </c>
      <c r="AC973" s="382">
        <f ca="1">IF(Controle!$N$16=1,0,$D973*AC223*AC$5)</f>
        <v>0</v>
      </c>
      <c r="AD973" s="382">
        <f ca="1">IF(Controle!$N$16=1,0,$D973*AD223*AD$5)</f>
        <v>0</v>
      </c>
      <c r="AE973" s="382">
        <f ca="1">IF(Controle!$N$16=1,0,$D973*AE223*AE$5)</f>
        <v>0</v>
      </c>
      <c r="AF973" s="382">
        <f ca="1">IF(Controle!$N$16=1,0,$D973*AF223*AF$5)</f>
        <v>0</v>
      </c>
      <c r="AG973" s="382">
        <f ca="1">IF(Controle!$N$16=1,0,$D973*AG223*AG$5)</f>
        <v>0</v>
      </c>
      <c r="AH973" s="382">
        <f ca="1">IF(Controle!$N$16=1,0,$D973*AH223*AH$5)</f>
        <v>0</v>
      </c>
      <c r="AI973" s="382">
        <f ca="1">IF(Controle!$N$16=1,0,$D973*AI223*AI$5)</f>
        <v>0</v>
      </c>
      <c r="AJ973" s="382">
        <f ca="1">IF(Controle!$N$16=1,0,$D973*AJ223*AJ$5)</f>
        <v>0</v>
      </c>
      <c r="AK973" s="382">
        <f ca="1">IF(Controle!$N$16=1,0,$D973*AK223*AK$5)</f>
        <v>0</v>
      </c>
      <c r="AL973" s="382">
        <f ca="1">IF(Controle!$N$16=1,0,$D973*AL223*AL$5)</f>
        <v>0</v>
      </c>
      <c r="AM973" s="382">
        <f ca="1">IF(Controle!$N$16=1,0,$D973*AM223*AM$5)</f>
        <v>0</v>
      </c>
      <c r="AN973" s="382">
        <f ca="1">IF(Controle!$N$16=1,0,$D973*AN223*AN$5)</f>
        <v>0</v>
      </c>
      <c r="AO973" s="382">
        <f ca="1">IF(Controle!$N$16=1,0,$D973*AO223*AO$5)</f>
        <v>0</v>
      </c>
      <c r="AP973" s="382">
        <f ca="1">IF(Controle!$N$16=1,0,$D973*AP223*AP$5)</f>
        <v>0</v>
      </c>
      <c r="AQ973" s="382">
        <f ca="1">IF(Controle!$N$16=1,0,$D973*AQ223*AQ$5)</f>
        <v>0</v>
      </c>
      <c r="AR973" s="382">
        <f ca="1">IF(Controle!$N$16=1,0,$D973*AR223*AR$5)</f>
        <v>0</v>
      </c>
      <c r="AS973" s="652">
        <f t="shared" ca="1" si="652"/>
        <v>1566.3032821352756</v>
      </c>
    </row>
    <row r="974" spans="1:47" hidden="1" outlineLevel="1">
      <c r="B974" s="123"/>
      <c r="C974" s="81">
        <f t="shared" si="653"/>
        <v>6</v>
      </c>
      <c r="D974" s="191">
        <f ca="1"/>
        <v>33.411325423551887</v>
      </c>
      <c r="E974" s="382">
        <f ca="1">IF(Controle!$N$16=1,0,$D974*E224*E$5)</f>
        <v>0</v>
      </c>
      <c r="F974" s="382">
        <f ca="1">IF(Controle!$N$16=1,0,$D974*F224*F$5)</f>
        <v>0</v>
      </c>
      <c r="G974" s="382">
        <f ca="1">IF(Controle!$N$16=1,0,$D974*G224*G$5)</f>
        <v>0</v>
      </c>
      <c r="H974" s="382">
        <f ca="1">IF(Controle!$N$16=1,0,$D974*H224*H$5)</f>
        <v>0</v>
      </c>
      <c r="I974" s="382">
        <f ca="1">IF(Controle!$N$16=1,0,$D974*I224*I$5)</f>
        <v>0</v>
      </c>
      <c r="J974" s="382">
        <f ca="1">IF(Controle!$N$16=1,0,$D974*J224*J$5)</f>
        <v>0</v>
      </c>
      <c r="K974" s="382">
        <f ca="1">IF(Controle!$N$16=1,0,$D974*K224*K$5)</f>
        <v>0</v>
      </c>
      <c r="L974" s="382">
        <f ca="1">IF(Controle!$N$16=1,0,$D974*L224*L$5)</f>
        <v>0</v>
      </c>
      <c r="M974" s="382">
        <f ca="1">IF(Controle!$N$16=1,0,$D974*M224*M$5)</f>
        <v>0</v>
      </c>
      <c r="N974" s="382">
        <f ca="1">IF(Controle!$N$16=1,0,$D974*N224*N$5)</f>
        <v>0</v>
      </c>
      <c r="O974" s="382">
        <f ca="1">IF(Controle!$N$16=1,0,$D974*O224*O$5)</f>
        <v>0</v>
      </c>
      <c r="P974" s="382">
        <f ca="1">IF(Controle!$N$16=1,0,$D974*P224*P$5)</f>
        <v>0</v>
      </c>
      <c r="Q974" s="382">
        <f ca="1">IF(Controle!$N$16=1,0,$D974*Q224*Q$5)</f>
        <v>0</v>
      </c>
      <c r="R974" s="382">
        <f ca="1">IF(Controle!$N$16=1,0,$D974*R224*R$5)</f>
        <v>1566.3032821352751</v>
      </c>
      <c r="S974" s="382">
        <f ca="1">IF(Controle!$N$16=1,0,$D974*S224*S$5)</f>
        <v>0</v>
      </c>
      <c r="T974" s="382">
        <f ca="1">IF(Controle!$N$16=1,0,$D974*T224*T$5)</f>
        <v>0</v>
      </c>
      <c r="U974" s="382">
        <f ca="1">IF(Controle!$N$16=1,0,$D974*U224*U$5)</f>
        <v>0</v>
      </c>
      <c r="V974" s="382">
        <f ca="1">IF(Controle!$N$16=1,0,$D974*V224*V$5)</f>
        <v>0</v>
      </c>
      <c r="W974" s="382">
        <f ca="1">IF(Controle!$N$16=1,0,$D974*W224*W$5)</f>
        <v>0</v>
      </c>
      <c r="X974" s="382">
        <f ca="1">IF(Controle!$N$16=1,0,$D974*X224*X$5)</f>
        <v>0</v>
      </c>
      <c r="Y974" s="382">
        <f ca="1">IF(Controle!$N$16=1,0,$D974*Y224*Y$5)</f>
        <v>0</v>
      </c>
      <c r="Z974" s="382">
        <f ca="1">IF(Controle!$N$16=1,0,$D974*Z224*Z$5)</f>
        <v>0</v>
      </c>
      <c r="AA974" s="382">
        <f ca="1">IF(Controle!$N$16=1,0,$D974*AA224*AA$5)</f>
        <v>0</v>
      </c>
      <c r="AB974" s="382">
        <f ca="1">IF(Controle!$N$16=1,0,$D974*AB224*AB$5)</f>
        <v>0</v>
      </c>
      <c r="AC974" s="382">
        <f ca="1">IF(Controle!$N$16=1,0,$D974*AC224*AC$5)</f>
        <v>0</v>
      </c>
      <c r="AD974" s="382">
        <f ca="1">IF(Controle!$N$16=1,0,$D974*AD224*AD$5)</f>
        <v>0</v>
      </c>
      <c r="AE974" s="382">
        <f ca="1">IF(Controle!$N$16=1,0,$D974*AE224*AE$5)</f>
        <v>0</v>
      </c>
      <c r="AF974" s="382">
        <f ca="1">IF(Controle!$N$16=1,0,$D974*AF224*AF$5)</f>
        <v>0</v>
      </c>
      <c r="AG974" s="382">
        <f ca="1">IF(Controle!$N$16=1,0,$D974*AG224*AG$5)</f>
        <v>0</v>
      </c>
      <c r="AH974" s="382">
        <f ca="1">IF(Controle!$N$16=1,0,$D974*AH224*AH$5)</f>
        <v>0</v>
      </c>
      <c r="AI974" s="382">
        <f ca="1">IF(Controle!$N$16=1,0,$D974*AI224*AI$5)</f>
        <v>0</v>
      </c>
      <c r="AJ974" s="382">
        <f ca="1">IF(Controle!$N$16=1,0,$D974*AJ224*AJ$5)</f>
        <v>0</v>
      </c>
      <c r="AK974" s="382">
        <f ca="1">IF(Controle!$N$16=1,0,$D974*AK224*AK$5)</f>
        <v>0</v>
      </c>
      <c r="AL974" s="382">
        <f ca="1">IF(Controle!$N$16=1,0,$D974*AL224*AL$5)</f>
        <v>0</v>
      </c>
      <c r="AM974" s="382">
        <f ca="1">IF(Controle!$N$16=1,0,$D974*AM224*AM$5)</f>
        <v>0</v>
      </c>
      <c r="AN974" s="382">
        <f ca="1">IF(Controle!$N$16=1,0,$D974*AN224*AN$5)</f>
        <v>0</v>
      </c>
      <c r="AO974" s="382">
        <f ca="1">IF(Controle!$N$16=1,0,$D974*AO224*AO$5)</f>
        <v>0</v>
      </c>
      <c r="AP974" s="382">
        <f ca="1">IF(Controle!$N$16=1,0,$D974*AP224*AP$5)</f>
        <v>0</v>
      </c>
      <c r="AQ974" s="382">
        <f ca="1">IF(Controle!$N$16=1,0,$D974*AQ224*AQ$5)</f>
        <v>0</v>
      </c>
      <c r="AR974" s="382">
        <f ca="1">IF(Controle!$N$16=1,0,$D974*AR224*AR$5)</f>
        <v>0</v>
      </c>
      <c r="AS974" s="652">
        <f t="shared" ca="1" si="652"/>
        <v>1566.3032821352751</v>
      </c>
    </row>
    <row r="975" spans="1:47" hidden="1" outlineLevel="1">
      <c r="B975" s="123"/>
      <c r="C975" s="81">
        <f t="shared" si="653"/>
        <v>7</v>
      </c>
      <c r="D975" s="191">
        <f ca="1"/>
        <v>33.411325423551887</v>
      </c>
      <c r="E975" s="382">
        <f ca="1">IF(Controle!$N$16=1,0,$D975*E225*E$5)</f>
        <v>0</v>
      </c>
      <c r="F975" s="382">
        <f ca="1">IF(Controle!$N$16=1,0,$D975*F225*F$5)</f>
        <v>0</v>
      </c>
      <c r="G975" s="382">
        <f ca="1">IF(Controle!$N$16=1,0,$D975*G225*G$5)</f>
        <v>0</v>
      </c>
      <c r="H975" s="382">
        <f ca="1">IF(Controle!$N$16=1,0,$D975*H225*H$5)</f>
        <v>0</v>
      </c>
      <c r="I975" s="382">
        <f ca="1">IF(Controle!$N$16=1,0,$D975*I225*I$5)</f>
        <v>0</v>
      </c>
      <c r="J975" s="382">
        <f ca="1">IF(Controle!$N$16=1,0,$D975*J225*J$5)</f>
        <v>0</v>
      </c>
      <c r="K975" s="382">
        <f ca="1">IF(Controle!$N$16=1,0,$D975*K225*K$5)</f>
        <v>0</v>
      </c>
      <c r="L975" s="382">
        <f ca="1">IF(Controle!$N$16=1,0,$D975*L225*L$5)</f>
        <v>0</v>
      </c>
      <c r="M975" s="382">
        <f ca="1">IF(Controle!$N$16=1,0,$D975*M225*M$5)</f>
        <v>0</v>
      </c>
      <c r="N975" s="382">
        <f ca="1">IF(Controle!$N$16=1,0,$D975*N225*N$5)</f>
        <v>0</v>
      </c>
      <c r="O975" s="382">
        <f ca="1">IF(Controle!$N$16=1,0,$D975*O225*O$5)</f>
        <v>0</v>
      </c>
      <c r="P975" s="382">
        <f ca="1">IF(Controle!$N$16=1,0,$D975*P225*P$5)</f>
        <v>0</v>
      </c>
      <c r="Q975" s="382">
        <f ca="1">IF(Controle!$N$16=1,0,$D975*Q225*Q$5)</f>
        <v>0</v>
      </c>
      <c r="R975" s="382">
        <f ca="1">IF(Controle!$N$16=1,0,$D975*R225*R$5)</f>
        <v>0</v>
      </c>
      <c r="S975" s="382">
        <f ca="1">IF(Controle!$N$16=1,0,$D975*S225*S$5)</f>
        <v>1566.3032821352751</v>
      </c>
      <c r="T975" s="382">
        <f ca="1">IF(Controle!$N$16=1,0,$D975*T225*T$5)</f>
        <v>0</v>
      </c>
      <c r="U975" s="382">
        <f ca="1">IF(Controle!$N$16=1,0,$D975*U225*U$5)</f>
        <v>0</v>
      </c>
      <c r="V975" s="382">
        <f ca="1">IF(Controle!$N$16=1,0,$D975*V225*V$5)</f>
        <v>0</v>
      </c>
      <c r="W975" s="382">
        <f ca="1">IF(Controle!$N$16=1,0,$D975*W225*W$5)</f>
        <v>0</v>
      </c>
      <c r="X975" s="382">
        <f ca="1">IF(Controle!$N$16=1,0,$D975*X225*X$5)</f>
        <v>0</v>
      </c>
      <c r="Y975" s="382">
        <f ca="1">IF(Controle!$N$16=1,0,$D975*Y225*Y$5)</f>
        <v>0</v>
      </c>
      <c r="Z975" s="382">
        <f ca="1">IF(Controle!$N$16=1,0,$D975*Z225*Z$5)</f>
        <v>0</v>
      </c>
      <c r="AA975" s="382">
        <f ca="1">IF(Controle!$N$16=1,0,$D975*AA225*AA$5)</f>
        <v>0</v>
      </c>
      <c r="AB975" s="382">
        <f ca="1">IF(Controle!$N$16=1,0,$D975*AB225*AB$5)</f>
        <v>0</v>
      </c>
      <c r="AC975" s="382">
        <f ca="1">IF(Controle!$N$16=1,0,$D975*AC225*AC$5)</f>
        <v>0</v>
      </c>
      <c r="AD975" s="382">
        <f ca="1">IF(Controle!$N$16=1,0,$D975*AD225*AD$5)</f>
        <v>0</v>
      </c>
      <c r="AE975" s="382">
        <f ca="1">IF(Controle!$N$16=1,0,$D975*AE225*AE$5)</f>
        <v>0</v>
      </c>
      <c r="AF975" s="382">
        <f ca="1">IF(Controle!$N$16=1,0,$D975*AF225*AF$5)</f>
        <v>0</v>
      </c>
      <c r="AG975" s="382">
        <f ca="1">IF(Controle!$N$16=1,0,$D975*AG225*AG$5)</f>
        <v>0</v>
      </c>
      <c r="AH975" s="382">
        <f ca="1">IF(Controle!$N$16=1,0,$D975*AH225*AH$5)</f>
        <v>0</v>
      </c>
      <c r="AI975" s="382">
        <f ca="1">IF(Controle!$N$16=1,0,$D975*AI225*AI$5)</f>
        <v>0</v>
      </c>
      <c r="AJ975" s="382">
        <f ca="1">IF(Controle!$N$16=1,0,$D975*AJ225*AJ$5)</f>
        <v>0</v>
      </c>
      <c r="AK975" s="382">
        <f ca="1">IF(Controle!$N$16=1,0,$D975*AK225*AK$5)</f>
        <v>0</v>
      </c>
      <c r="AL975" s="382">
        <f ca="1">IF(Controle!$N$16=1,0,$D975*AL225*AL$5)</f>
        <v>0</v>
      </c>
      <c r="AM975" s="382">
        <f ca="1">IF(Controle!$N$16=1,0,$D975*AM225*AM$5)</f>
        <v>0</v>
      </c>
      <c r="AN975" s="382">
        <f ca="1">IF(Controle!$N$16=1,0,$D975*AN225*AN$5)</f>
        <v>0</v>
      </c>
      <c r="AO975" s="382">
        <f ca="1">IF(Controle!$N$16=1,0,$D975*AO225*AO$5)</f>
        <v>0</v>
      </c>
      <c r="AP975" s="382">
        <f ca="1">IF(Controle!$N$16=1,0,$D975*AP225*AP$5)</f>
        <v>0</v>
      </c>
      <c r="AQ975" s="382">
        <f ca="1">IF(Controle!$N$16=1,0,$D975*AQ225*AQ$5)</f>
        <v>0</v>
      </c>
      <c r="AR975" s="382">
        <f ca="1">IF(Controle!$N$16=1,0,$D975*AR225*AR$5)</f>
        <v>0</v>
      </c>
      <c r="AS975" s="652">
        <f t="shared" ca="1" si="652"/>
        <v>1566.3032821352751</v>
      </c>
    </row>
    <row r="976" spans="1:47" hidden="1" outlineLevel="1">
      <c r="B976" s="123"/>
      <c r="C976" s="81">
        <f t="shared" si="653"/>
        <v>8</v>
      </c>
      <c r="D976" s="191">
        <f ca="1"/>
        <v>0</v>
      </c>
      <c r="E976" s="382">
        <f ca="1">IF(Controle!$N$16=1,0,$D976*E226*E$5)</f>
        <v>0</v>
      </c>
      <c r="F976" s="382">
        <f ca="1">IF(Controle!$N$16=1,0,$D976*F226*F$5)</f>
        <v>0</v>
      </c>
      <c r="G976" s="382">
        <f ca="1">IF(Controle!$N$16=1,0,$D976*G226*G$5)</f>
        <v>0</v>
      </c>
      <c r="H976" s="382">
        <f ca="1">IF(Controle!$N$16=1,0,$D976*H226*H$5)</f>
        <v>0</v>
      </c>
      <c r="I976" s="382">
        <f ca="1">IF(Controle!$N$16=1,0,$D976*I226*I$5)</f>
        <v>0</v>
      </c>
      <c r="J976" s="382">
        <f ca="1">IF(Controle!$N$16=1,0,$D976*J226*J$5)</f>
        <v>0</v>
      </c>
      <c r="K976" s="382">
        <f ca="1">IF(Controle!$N$16=1,0,$D976*K226*K$5)</f>
        <v>0</v>
      </c>
      <c r="L976" s="382">
        <f ca="1">IF(Controle!$N$16=1,0,$D976*L226*L$5)</f>
        <v>0</v>
      </c>
      <c r="M976" s="382">
        <f ca="1">IF(Controle!$N$16=1,0,$D976*M226*M$5)</f>
        <v>0</v>
      </c>
      <c r="N976" s="382">
        <f ca="1">IF(Controle!$N$16=1,0,$D976*N226*N$5)</f>
        <v>0</v>
      </c>
      <c r="O976" s="382">
        <f ca="1">IF(Controle!$N$16=1,0,$D976*O226*O$5)</f>
        <v>0</v>
      </c>
      <c r="P976" s="382">
        <f ca="1">IF(Controle!$N$16=1,0,$D976*P226*P$5)</f>
        <v>0</v>
      </c>
      <c r="Q976" s="382">
        <f ca="1">IF(Controle!$N$16=1,0,$D976*Q226*Q$5)</f>
        <v>0</v>
      </c>
      <c r="R976" s="382">
        <f ca="1">IF(Controle!$N$16=1,0,$D976*R226*R$5)</f>
        <v>0</v>
      </c>
      <c r="S976" s="382">
        <f ca="1">IF(Controle!$N$16=1,0,$D976*S226*S$5)</f>
        <v>0</v>
      </c>
      <c r="T976" s="382">
        <f ca="1">IF(Controle!$N$16=1,0,$D976*T226*T$5)</f>
        <v>0</v>
      </c>
      <c r="U976" s="382">
        <f ca="1">IF(Controle!$N$16=1,0,$D976*U226*U$5)</f>
        <v>0</v>
      </c>
      <c r="V976" s="382">
        <f ca="1">IF(Controle!$N$16=1,0,$D976*V226*V$5)</f>
        <v>0</v>
      </c>
      <c r="W976" s="382">
        <f ca="1">IF(Controle!$N$16=1,0,$D976*W226*W$5)</f>
        <v>0</v>
      </c>
      <c r="X976" s="382">
        <f ca="1">IF(Controle!$N$16=1,0,$D976*X226*X$5)</f>
        <v>0</v>
      </c>
      <c r="Y976" s="382">
        <f ca="1">IF(Controle!$N$16=1,0,$D976*Y226*Y$5)</f>
        <v>0</v>
      </c>
      <c r="Z976" s="382">
        <f ca="1">IF(Controle!$N$16=1,0,$D976*Z226*Z$5)</f>
        <v>0</v>
      </c>
      <c r="AA976" s="382">
        <f ca="1">IF(Controle!$N$16=1,0,$D976*AA226*AA$5)</f>
        <v>0</v>
      </c>
      <c r="AB976" s="382">
        <f ca="1">IF(Controle!$N$16=1,0,$D976*AB226*AB$5)</f>
        <v>0</v>
      </c>
      <c r="AC976" s="382">
        <f ca="1">IF(Controle!$N$16=1,0,$D976*AC226*AC$5)</f>
        <v>0</v>
      </c>
      <c r="AD976" s="382">
        <f ca="1">IF(Controle!$N$16=1,0,$D976*AD226*AD$5)</f>
        <v>0</v>
      </c>
      <c r="AE976" s="382">
        <f ca="1">IF(Controle!$N$16=1,0,$D976*AE226*AE$5)</f>
        <v>0</v>
      </c>
      <c r="AF976" s="382">
        <f ca="1">IF(Controle!$N$16=1,0,$D976*AF226*AF$5)</f>
        <v>0</v>
      </c>
      <c r="AG976" s="382">
        <f ca="1">IF(Controle!$N$16=1,0,$D976*AG226*AG$5)</f>
        <v>0</v>
      </c>
      <c r="AH976" s="382">
        <f ca="1">IF(Controle!$N$16=1,0,$D976*AH226*AH$5)</f>
        <v>0</v>
      </c>
      <c r="AI976" s="382">
        <f ca="1">IF(Controle!$N$16=1,0,$D976*AI226*AI$5)</f>
        <v>0</v>
      </c>
      <c r="AJ976" s="382">
        <f ca="1">IF(Controle!$N$16=1,0,$D976*AJ226*AJ$5)</f>
        <v>0</v>
      </c>
      <c r="AK976" s="382">
        <f ca="1">IF(Controle!$N$16=1,0,$D976*AK226*AK$5)</f>
        <v>0</v>
      </c>
      <c r="AL976" s="382">
        <f ca="1">IF(Controle!$N$16=1,0,$D976*AL226*AL$5)</f>
        <v>0</v>
      </c>
      <c r="AM976" s="382">
        <f ca="1">IF(Controle!$N$16=1,0,$D976*AM226*AM$5)</f>
        <v>0</v>
      </c>
      <c r="AN976" s="382">
        <f ca="1">IF(Controle!$N$16=1,0,$D976*AN226*AN$5)</f>
        <v>0</v>
      </c>
      <c r="AO976" s="382">
        <f ca="1">IF(Controle!$N$16=1,0,$D976*AO226*AO$5)</f>
        <v>0</v>
      </c>
      <c r="AP976" s="382">
        <f ca="1">IF(Controle!$N$16=1,0,$D976*AP226*AP$5)</f>
        <v>0</v>
      </c>
      <c r="AQ976" s="382">
        <f ca="1">IF(Controle!$N$16=1,0,$D976*AQ226*AQ$5)</f>
        <v>0</v>
      </c>
      <c r="AR976" s="382">
        <f ca="1">IF(Controle!$N$16=1,0,$D976*AR226*AR$5)</f>
        <v>0</v>
      </c>
      <c r="AS976" s="652">
        <f t="shared" ca="1" si="652"/>
        <v>0</v>
      </c>
    </row>
    <row r="977" spans="2:45" hidden="1" outlineLevel="1">
      <c r="B977" s="123"/>
      <c r="C977" s="81">
        <f t="shared" si="653"/>
        <v>9</v>
      </c>
      <c r="D977" s="191">
        <f ca="1"/>
        <v>0</v>
      </c>
      <c r="E977" s="382">
        <f ca="1">IF(Controle!$N$16=1,0,$D977*E227*E$5)</f>
        <v>0</v>
      </c>
      <c r="F977" s="382">
        <f ca="1">IF(Controle!$N$16=1,0,$D977*F227*F$5)</f>
        <v>0</v>
      </c>
      <c r="G977" s="382">
        <f ca="1">IF(Controle!$N$16=1,0,$D977*G227*G$5)</f>
        <v>0</v>
      </c>
      <c r="H977" s="382">
        <f ca="1">IF(Controle!$N$16=1,0,$D977*H227*H$5)</f>
        <v>0</v>
      </c>
      <c r="I977" s="382">
        <f ca="1">IF(Controle!$N$16=1,0,$D977*I227*I$5)</f>
        <v>0</v>
      </c>
      <c r="J977" s="382">
        <f ca="1">IF(Controle!$N$16=1,0,$D977*J227*J$5)</f>
        <v>0</v>
      </c>
      <c r="K977" s="382">
        <f ca="1">IF(Controle!$N$16=1,0,$D977*K227*K$5)</f>
        <v>0</v>
      </c>
      <c r="L977" s="382">
        <f ca="1">IF(Controle!$N$16=1,0,$D977*L227*L$5)</f>
        <v>0</v>
      </c>
      <c r="M977" s="382">
        <f ca="1">IF(Controle!$N$16=1,0,$D977*M227*M$5)</f>
        <v>0</v>
      </c>
      <c r="N977" s="382">
        <f ca="1">IF(Controle!$N$16=1,0,$D977*N227*N$5)</f>
        <v>0</v>
      </c>
      <c r="O977" s="382">
        <f ca="1">IF(Controle!$N$16=1,0,$D977*O227*O$5)</f>
        <v>0</v>
      </c>
      <c r="P977" s="382">
        <f ca="1">IF(Controle!$N$16=1,0,$D977*P227*P$5)</f>
        <v>0</v>
      </c>
      <c r="Q977" s="382">
        <f ca="1">IF(Controle!$N$16=1,0,$D977*Q227*Q$5)</f>
        <v>0</v>
      </c>
      <c r="R977" s="382">
        <f ca="1">IF(Controle!$N$16=1,0,$D977*R227*R$5)</f>
        <v>0</v>
      </c>
      <c r="S977" s="382">
        <f ca="1">IF(Controle!$N$16=1,0,$D977*S227*S$5)</f>
        <v>0</v>
      </c>
      <c r="T977" s="382">
        <f ca="1">IF(Controle!$N$16=1,0,$D977*T227*T$5)</f>
        <v>0</v>
      </c>
      <c r="U977" s="382">
        <f ca="1">IF(Controle!$N$16=1,0,$D977*U227*U$5)</f>
        <v>0</v>
      </c>
      <c r="V977" s="382">
        <f ca="1">IF(Controle!$N$16=1,0,$D977*V227*V$5)</f>
        <v>0</v>
      </c>
      <c r="W977" s="382">
        <f ca="1">IF(Controle!$N$16=1,0,$D977*W227*W$5)</f>
        <v>0</v>
      </c>
      <c r="X977" s="382">
        <f ca="1">IF(Controle!$N$16=1,0,$D977*X227*X$5)</f>
        <v>0</v>
      </c>
      <c r="Y977" s="382">
        <f ca="1">IF(Controle!$N$16=1,0,$D977*Y227*Y$5)</f>
        <v>0</v>
      </c>
      <c r="Z977" s="382">
        <f ca="1">IF(Controle!$N$16=1,0,$D977*Z227*Z$5)</f>
        <v>0</v>
      </c>
      <c r="AA977" s="382">
        <f ca="1">IF(Controle!$N$16=1,0,$D977*AA227*AA$5)</f>
        <v>0</v>
      </c>
      <c r="AB977" s="382">
        <f ca="1">IF(Controle!$N$16=1,0,$D977*AB227*AB$5)</f>
        <v>0</v>
      </c>
      <c r="AC977" s="382">
        <f ca="1">IF(Controle!$N$16=1,0,$D977*AC227*AC$5)</f>
        <v>0</v>
      </c>
      <c r="AD977" s="382">
        <f ca="1">IF(Controle!$N$16=1,0,$D977*AD227*AD$5)</f>
        <v>0</v>
      </c>
      <c r="AE977" s="382">
        <f ca="1">IF(Controle!$N$16=1,0,$D977*AE227*AE$5)</f>
        <v>0</v>
      </c>
      <c r="AF977" s="382">
        <f ca="1">IF(Controle!$N$16=1,0,$D977*AF227*AF$5)</f>
        <v>0</v>
      </c>
      <c r="AG977" s="382">
        <f ca="1">IF(Controle!$N$16=1,0,$D977*AG227*AG$5)</f>
        <v>0</v>
      </c>
      <c r="AH977" s="382">
        <f ca="1">IF(Controle!$N$16=1,0,$D977*AH227*AH$5)</f>
        <v>0</v>
      </c>
      <c r="AI977" s="382">
        <f ca="1">IF(Controle!$N$16=1,0,$D977*AI227*AI$5)</f>
        <v>0</v>
      </c>
      <c r="AJ977" s="382">
        <f ca="1">IF(Controle!$N$16=1,0,$D977*AJ227*AJ$5)</f>
        <v>0</v>
      </c>
      <c r="AK977" s="382">
        <f ca="1">IF(Controle!$N$16=1,0,$D977*AK227*AK$5)</f>
        <v>0</v>
      </c>
      <c r="AL977" s="382">
        <f ca="1">IF(Controle!$N$16=1,0,$D977*AL227*AL$5)</f>
        <v>0</v>
      </c>
      <c r="AM977" s="382">
        <f ca="1">IF(Controle!$N$16=1,0,$D977*AM227*AM$5)</f>
        <v>0</v>
      </c>
      <c r="AN977" s="382">
        <f ca="1">IF(Controle!$N$16=1,0,$D977*AN227*AN$5)</f>
        <v>0</v>
      </c>
      <c r="AO977" s="382">
        <f ca="1">IF(Controle!$N$16=1,0,$D977*AO227*AO$5)</f>
        <v>0</v>
      </c>
      <c r="AP977" s="382">
        <f ca="1">IF(Controle!$N$16=1,0,$D977*AP227*AP$5)</f>
        <v>0</v>
      </c>
      <c r="AQ977" s="382">
        <f ca="1">IF(Controle!$N$16=1,0,$D977*AQ227*AQ$5)</f>
        <v>0</v>
      </c>
      <c r="AR977" s="382">
        <f ca="1">IF(Controle!$N$16=1,0,$D977*AR227*AR$5)</f>
        <v>0</v>
      </c>
      <c r="AS977" s="652">
        <f t="shared" ca="1" si="652"/>
        <v>0</v>
      </c>
    </row>
    <row r="978" spans="2:45" hidden="1" outlineLevel="1">
      <c r="B978" s="123"/>
      <c r="C978" s="81">
        <f t="shared" si="653"/>
        <v>10</v>
      </c>
      <c r="D978" s="191">
        <f ca="1"/>
        <v>0</v>
      </c>
      <c r="E978" s="382">
        <f ca="1">IF(Controle!$N$16=1,0,$D978*E228*E$5)</f>
        <v>0</v>
      </c>
      <c r="F978" s="382">
        <f ca="1">IF(Controle!$N$16=1,0,$D978*F228*F$5)</f>
        <v>0</v>
      </c>
      <c r="G978" s="382">
        <f ca="1">IF(Controle!$N$16=1,0,$D978*G228*G$5)</f>
        <v>0</v>
      </c>
      <c r="H978" s="382">
        <f ca="1">IF(Controle!$N$16=1,0,$D978*H228*H$5)</f>
        <v>0</v>
      </c>
      <c r="I978" s="382">
        <f ca="1">IF(Controle!$N$16=1,0,$D978*I228*I$5)</f>
        <v>0</v>
      </c>
      <c r="J978" s="382">
        <f ca="1">IF(Controle!$N$16=1,0,$D978*J228*J$5)</f>
        <v>0</v>
      </c>
      <c r="K978" s="382">
        <f ca="1">IF(Controle!$N$16=1,0,$D978*K228*K$5)</f>
        <v>0</v>
      </c>
      <c r="L978" s="382">
        <f ca="1">IF(Controle!$N$16=1,0,$D978*L228*L$5)</f>
        <v>0</v>
      </c>
      <c r="M978" s="382">
        <f ca="1">IF(Controle!$N$16=1,0,$D978*M228*M$5)</f>
        <v>0</v>
      </c>
      <c r="N978" s="382">
        <f ca="1">IF(Controle!$N$16=1,0,$D978*N228*N$5)</f>
        <v>0</v>
      </c>
      <c r="O978" s="382">
        <f ca="1">IF(Controle!$N$16=1,0,$D978*O228*O$5)</f>
        <v>0</v>
      </c>
      <c r="P978" s="382">
        <f ca="1">IF(Controle!$N$16=1,0,$D978*P228*P$5)</f>
        <v>0</v>
      </c>
      <c r="Q978" s="382">
        <f ca="1">IF(Controle!$N$16=1,0,$D978*Q228*Q$5)</f>
        <v>0</v>
      </c>
      <c r="R978" s="382">
        <f ca="1">IF(Controle!$N$16=1,0,$D978*R228*R$5)</f>
        <v>0</v>
      </c>
      <c r="S978" s="382">
        <f ca="1">IF(Controle!$N$16=1,0,$D978*S228*S$5)</f>
        <v>0</v>
      </c>
      <c r="T978" s="382">
        <f ca="1">IF(Controle!$N$16=1,0,$D978*T228*T$5)</f>
        <v>0</v>
      </c>
      <c r="U978" s="382">
        <f ca="1">IF(Controle!$N$16=1,0,$D978*U228*U$5)</f>
        <v>0</v>
      </c>
      <c r="V978" s="382">
        <f ca="1">IF(Controle!$N$16=1,0,$D978*V228*V$5)</f>
        <v>0</v>
      </c>
      <c r="W978" s="382">
        <f ca="1">IF(Controle!$N$16=1,0,$D978*W228*W$5)</f>
        <v>0</v>
      </c>
      <c r="X978" s="382">
        <f ca="1">IF(Controle!$N$16=1,0,$D978*X228*X$5)</f>
        <v>0</v>
      </c>
      <c r="Y978" s="382">
        <f ca="1">IF(Controle!$N$16=1,0,$D978*Y228*Y$5)</f>
        <v>0</v>
      </c>
      <c r="Z978" s="382">
        <f ca="1">IF(Controle!$N$16=1,0,$D978*Z228*Z$5)</f>
        <v>0</v>
      </c>
      <c r="AA978" s="382">
        <f ca="1">IF(Controle!$N$16=1,0,$D978*AA228*AA$5)</f>
        <v>0</v>
      </c>
      <c r="AB978" s="382">
        <f ca="1">IF(Controle!$N$16=1,0,$D978*AB228*AB$5)</f>
        <v>0</v>
      </c>
      <c r="AC978" s="382">
        <f ca="1">IF(Controle!$N$16=1,0,$D978*AC228*AC$5)</f>
        <v>0</v>
      </c>
      <c r="AD978" s="382">
        <f ca="1">IF(Controle!$N$16=1,0,$D978*AD228*AD$5)</f>
        <v>0</v>
      </c>
      <c r="AE978" s="382">
        <f ca="1">IF(Controle!$N$16=1,0,$D978*AE228*AE$5)</f>
        <v>0</v>
      </c>
      <c r="AF978" s="382">
        <f ca="1">IF(Controle!$N$16=1,0,$D978*AF228*AF$5)</f>
        <v>0</v>
      </c>
      <c r="AG978" s="382">
        <f ca="1">IF(Controle!$N$16=1,0,$D978*AG228*AG$5)</f>
        <v>0</v>
      </c>
      <c r="AH978" s="382">
        <f ca="1">IF(Controle!$N$16=1,0,$D978*AH228*AH$5)</f>
        <v>0</v>
      </c>
      <c r="AI978" s="382">
        <f ca="1">IF(Controle!$N$16=1,0,$D978*AI228*AI$5)</f>
        <v>0</v>
      </c>
      <c r="AJ978" s="382">
        <f ca="1">IF(Controle!$N$16=1,0,$D978*AJ228*AJ$5)</f>
        <v>0</v>
      </c>
      <c r="AK978" s="382">
        <f ca="1">IF(Controle!$N$16=1,0,$D978*AK228*AK$5)</f>
        <v>0</v>
      </c>
      <c r="AL978" s="382">
        <f ca="1">IF(Controle!$N$16=1,0,$D978*AL228*AL$5)</f>
        <v>0</v>
      </c>
      <c r="AM978" s="382">
        <f ca="1">IF(Controle!$N$16=1,0,$D978*AM228*AM$5)</f>
        <v>0</v>
      </c>
      <c r="AN978" s="382">
        <f ca="1">IF(Controle!$N$16=1,0,$D978*AN228*AN$5)</f>
        <v>0</v>
      </c>
      <c r="AO978" s="382">
        <f ca="1">IF(Controle!$N$16=1,0,$D978*AO228*AO$5)</f>
        <v>0</v>
      </c>
      <c r="AP978" s="382">
        <f ca="1">IF(Controle!$N$16=1,0,$D978*AP228*AP$5)</f>
        <v>0</v>
      </c>
      <c r="AQ978" s="382">
        <f ca="1">IF(Controle!$N$16=1,0,$D978*AQ228*AQ$5)</f>
        <v>0</v>
      </c>
      <c r="AR978" s="382">
        <f ca="1">IF(Controle!$N$16=1,0,$D978*AR228*AR$5)</f>
        <v>0</v>
      </c>
      <c r="AS978" s="652">
        <f t="shared" ca="1" si="652"/>
        <v>0</v>
      </c>
    </row>
    <row r="979" spans="2:45" hidden="1" outlineLevel="1">
      <c r="B979" s="123"/>
      <c r="C979" s="81">
        <f t="shared" si="653"/>
        <v>11</v>
      </c>
      <c r="D979" s="191">
        <f ca="1"/>
        <v>0</v>
      </c>
      <c r="E979" s="382">
        <f ca="1">IF(Controle!$N$16=1,0,$D979*E229*E$5)</f>
        <v>0</v>
      </c>
      <c r="F979" s="382">
        <f ca="1">IF(Controle!$N$16=1,0,$D979*F229*F$5)</f>
        <v>0</v>
      </c>
      <c r="G979" s="382">
        <f ca="1">IF(Controle!$N$16=1,0,$D979*G229*G$5)</f>
        <v>0</v>
      </c>
      <c r="H979" s="382">
        <f ca="1">IF(Controle!$N$16=1,0,$D979*H229*H$5)</f>
        <v>0</v>
      </c>
      <c r="I979" s="382">
        <f ca="1">IF(Controle!$N$16=1,0,$D979*I229*I$5)</f>
        <v>0</v>
      </c>
      <c r="J979" s="382">
        <f ca="1">IF(Controle!$N$16=1,0,$D979*J229*J$5)</f>
        <v>0</v>
      </c>
      <c r="K979" s="382">
        <f ca="1">IF(Controle!$N$16=1,0,$D979*K229*K$5)</f>
        <v>0</v>
      </c>
      <c r="L979" s="382">
        <f ca="1">IF(Controle!$N$16=1,0,$D979*L229*L$5)</f>
        <v>0</v>
      </c>
      <c r="M979" s="382">
        <f ca="1">IF(Controle!$N$16=1,0,$D979*M229*M$5)</f>
        <v>0</v>
      </c>
      <c r="N979" s="382">
        <f ca="1">IF(Controle!$N$16=1,0,$D979*N229*N$5)</f>
        <v>0</v>
      </c>
      <c r="O979" s="382">
        <f ca="1">IF(Controle!$N$16=1,0,$D979*O229*O$5)</f>
        <v>0</v>
      </c>
      <c r="P979" s="382">
        <f ca="1">IF(Controle!$N$16=1,0,$D979*P229*P$5)</f>
        <v>0</v>
      </c>
      <c r="Q979" s="382">
        <f ca="1">IF(Controle!$N$16=1,0,$D979*Q229*Q$5)</f>
        <v>0</v>
      </c>
      <c r="R979" s="382">
        <f ca="1">IF(Controle!$N$16=1,0,$D979*R229*R$5)</f>
        <v>0</v>
      </c>
      <c r="S979" s="382">
        <f ca="1">IF(Controle!$N$16=1,0,$D979*S229*S$5)</f>
        <v>0</v>
      </c>
      <c r="T979" s="382">
        <f ca="1">IF(Controle!$N$16=1,0,$D979*T229*T$5)</f>
        <v>0</v>
      </c>
      <c r="U979" s="382">
        <f ca="1">IF(Controle!$N$16=1,0,$D979*U229*U$5)</f>
        <v>0</v>
      </c>
      <c r="V979" s="382">
        <f ca="1">IF(Controle!$N$16=1,0,$D979*V229*V$5)</f>
        <v>0</v>
      </c>
      <c r="W979" s="382">
        <f ca="1">IF(Controle!$N$16=1,0,$D979*W229*W$5)</f>
        <v>0</v>
      </c>
      <c r="X979" s="382">
        <f ca="1">IF(Controle!$N$16=1,0,$D979*X229*X$5)</f>
        <v>0</v>
      </c>
      <c r="Y979" s="382">
        <f ca="1">IF(Controle!$N$16=1,0,$D979*Y229*Y$5)</f>
        <v>0</v>
      </c>
      <c r="Z979" s="382">
        <f ca="1">IF(Controle!$N$16=1,0,$D979*Z229*Z$5)</f>
        <v>0</v>
      </c>
      <c r="AA979" s="382">
        <f ca="1">IF(Controle!$N$16=1,0,$D979*AA229*AA$5)</f>
        <v>0</v>
      </c>
      <c r="AB979" s="382">
        <f ca="1">IF(Controle!$N$16=1,0,$D979*AB229*AB$5)</f>
        <v>0</v>
      </c>
      <c r="AC979" s="382">
        <f ca="1">IF(Controle!$N$16=1,0,$D979*AC229*AC$5)</f>
        <v>0</v>
      </c>
      <c r="AD979" s="382">
        <f ca="1">IF(Controle!$N$16=1,0,$D979*AD229*AD$5)</f>
        <v>0</v>
      </c>
      <c r="AE979" s="382">
        <f ca="1">IF(Controle!$N$16=1,0,$D979*AE229*AE$5)</f>
        <v>0</v>
      </c>
      <c r="AF979" s="382">
        <f ca="1">IF(Controle!$N$16=1,0,$D979*AF229*AF$5)</f>
        <v>0</v>
      </c>
      <c r="AG979" s="382">
        <f ca="1">IF(Controle!$N$16=1,0,$D979*AG229*AG$5)</f>
        <v>0</v>
      </c>
      <c r="AH979" s="382">
        <f ca="1">IF(Controle!$N$16=1,0,$D979*AH229*AH$5)</f>
        <v>0</v>
      </c>
      <c r="AI979" s="382">
        <f ca="1">IF(Controle!$N$16=1,0,$D979*AI229*AI$5)</f>
        <v>0</v>
      </c>
      <c r="AJ979" s="382">
        <f ca="1">IF(Controle!$N$16=1,0,$D979*AJ229*AJ$5)</f>
        <v>0</v>
      </c>
      <c r="AK979" s="382">
        <f ca="1">IF(Controle!$N$16=1,0,$D979*AK229*AK$5)</f>
        <v>0</v>
      </c>
      <c r="AL979" s="382">
        <f ca="1">IF(Controle!$N$16=1,0,$D979*AL229*AL$5)</f>
        <v>0</v>
      </c>
      <c r="AM979" s="382">
        <f ca="1">IF(Controle!$N$16=1,0,$D979*AM229*AM$5)</f>
        <v>0</v>
      </c>
      <c r="AN979" s="382">
        <f ca="1">IF(Controle!$N$16=1,0,$D979*AN229*AN$5)</f>
        <v>0</v>
      </c>
      <c r="AO979" s="382">
        <f ca="1">IF(Controle!$N$16=1,0,$D979*AO229*AO$5)</f>
        <v>0</v>
      </c>
      <c r="AP979" s="382">
        <f ca="1">IF(Controle!$N$16=1,0,$D979*AP229*AP$5)</f>
        <v>0</v>
      </c>
      <c r="AQ979" s="382">
        <f ca="1">IF(Controle!$N$16=1,0,$D979*AQ229*AQ$5)</f>
        <v>0</v>
      </c>
      <c r="AR979" s="382">
        <f ca="1">IF(Controle!$N$16=1,0,$D979*AR229*AR$5)</f>
        <v>0</v>
      </c>
      <c r="AS979" s="652">
        <f t="shared" ca="1" si="652"/>
        <v>0</v>
      </c>
    </row>
    <row r="980" spans="2:45" hidden="1" outlineLevel="1">
      <c r="B980" s="123"/>
      <c r="C980" s="81">
        <f t="shared" si="653"/>
        <v>12</v>
      </c>
      <c r="D980" s="191">
        <f ca="1"/>
        <v>0</v>
      </c>
      <c r="E980" s="382">
        <f ca="1">IF(Controle!$N$16=1,0,$D980*E230*E$5)</f>
        <v>0</v>
      </c>
      <c r="F980" s="382">
        <f ca="1">IF(Controle!$N$16=1,0,$D980*F230*F$5)</f>
        <v>0</v>
      </c>
      <c r="G980" s="382">
        <f ca="1">IF(Controle!$N$16=1,0,$D980*G230*G$5)</f>
        <v>0</v>
      </c>
      <c r="H980" s="382">
        <f ca="1">IF(Controle!$N$16=1,0,$D980*H230*H$5)</f>
        <v>0</v>
      </c>
      <c r="I980" s="382">
        <f ca="1">IF(Controle!$N$16=1,0,$D980*I230*I$5)</f>
        <v>0</v>
      </c>
      <c r="J980" s="382">
        <f ca="1">IF(Controle!$N$16=1,0,$D980*J230*J$5)</f>
        <v>0</v>
      </c>
      <c r="K980" s="382">
        <f ca="1">IF(Controle!$N$16=1,0,$D980*K230*K$5)</f>
        <v>0</v>
      </c>
      <c r="L980" s="382">
        <f ca="1">IF(Controle!$N$16=1,0,$D980*L230*L$5)</f>
        <v>0</v>
      </c>
      <c r="M980" s="382">
        <f ca="1">IF(Controle!$N$16=1,0,$D980*M230*M$5)</f>
        <v>0</v>
      </c>
      <c r="N980" s="382">
        <f ca="1">IF(Controle!$N$16=1,0,$D980*N230*N$5)</f>
        <v>0</v>
      </c>
      <c r="O980" s="382">
        <f ca="1">IF(Controle!$N$16=1,0,$D980*O230*O$5)</f>
        <v>0</v>
      </c>
      <c r="P980" s="382">
        <f ca="1">IF(Controle!$N$16=1,0,$D980*P230*P$5)</f>
        <v>0</v>
      </c>
      <c r="Q980" s="382">
        <f ca="1">IF(Controle!$N$16=1,0,$D980*Q230*Q$5)</f>
        <v>0</v>
      </c>
      <c r="R980" s="382">
        <f ca="1">IF(Controle!$N$16=1,0,$D980*R230*R$5)</f>
        <v>0</v>
      </c>
      <c r="S980" s="382">
        <f ca="1">IF(Controle!$N$16=1,0,$D980*S230*S$5)</f>
        <v>0</v>
      </c>
      <c r="T980" s="382">
        <f ca="1">IF(Controle!$N$16=1,0,$D980*T230*T$5)</f>
        <v>0</v>
      </c>
      <c r="U980" s="382">
        <f ca="1">IF(Controle!$N$16=1,0,$D980*U230*U$5)</f>
        <v>0</v>
      </c>
      <c r="V980" s="382">
        <f ca="1">IF(Controle!$N$16=1,0,$D980*V230*V$5)</f>
        <v>0</v>
      </c>
      <c r="W980" s="382">
        <f ca="1">IF(Controle!$N$16=1,0,$D980*W230*W$5)</f>
        <v>0</v>
      </c>
      <c r="X980" s="382">
        <f ca="1">IF(Controle!$N$16=1,0,$D980*X230*X$5)</f>
        <v>0</v>
      </c>
      <c r="Y980" s="382">
        <f ca="1">IF(Controle!$N$16=1,0,$D980*Y230*Y$5)</f>
        <v>0</v>
      </c>
      <c r="Z980" s="382">
        <f ca="1">IF(Controle!$N$16=1,0,$D980*Z230*Z$5)</f>
        <v>0</v>
      </c>
      <c r="AA980" s="382">
        <f ca="1">IF(Controle!$N$16=1,0,$D980*AA230*AA$5)</f>
        <v>0</v>
      </c>
      <c r="AB980" s="382">
        <f ca="1">IF(Controle!$N$16=1,0,$D980*AB230*AB$5)</f>
        <v>0</v>
      </c>
      <c r="AC980" s="382">
        <f ca="1">IF(Controle!$N$16=1,0,$D980*AC230*AC$5)</f>
        <v>0</v>
      </c>
      <c r="AD980" s="382">
        <f ca="1">IF(Controle!$N$16=1,0,$D980*AD230*AD$5)</f>
        <v>0</v>
      </c>
      <c r="AE980" s="382">
        <f ca="1">IF(Controle!$N$16=1,0,$D980*AE230*AE$5)</f>
        <v>0</v>
      </c>
      <c r="AF980" s="382">
        <f ca="1">IF(Controle!$N$16=1,0,$D980*AF230*AF$5)</f>
        <v>0</v>
      </c>
      <c r="AG980" s="382">
        <f ca="1">IF(Controle!$N$16=1,0,$D980*AG230*AG$5)</f>
        <v>0</v>
      </c>
      <c r="AH980" s="382">
        <f ca="1">IF(Controle!$N$16=1,0,$D980*AH230*AH$5)</f>
        <v>0</v>
      </c>
      <c r="AI980" s="382">
        <f ca="1">IF(Controle!$N$16=1,0,$D980*AI230*AI$5)</f>
        <v>0</v>
      </c>
      <c r="AJ980" s="382">
        <f ca="1">IF(Controle!$N$16=1,0,$D980*AJ230*AJ$5)</f>
        <v>0</v>
      </c>
      <c r="AK980" s="382">
        <f ca="1">IF(Controle!$N$16=1,0,$D980*AK230*AK$5)</f>
        <v>0</v>
      </c>
      <c r="AL980" s="382">
        <f ca="1">IF(Controle!$N$16=1,0,$D980*AL230*AL$5)</f>
        <v>0</v>
      </c>
      <c r="AM980" s="382">
        <f ca="1">IF(Controle!$N$16=1,0,$D980*AM230*AM$5)</f>
        <v>0</v>
      </c>
      <c r="AN980" s="382">
        <f ca="1">IF(Controle!$N$16=1,0,$D980*AN230*AN$5)</f>
        <v>0</v>
      </c>
      <c r="AO980" s="382">
        <f ca="1">IF(Controle!$N$16=1,0,$D980*AO230*AO$5)</f>
        <v>0</v>
      </c>
      <c r="AP980" s="382">
        <f ca="1">IF(Controle!$N$16=1,0,$D980*AP230*AP$5)</f>
        <v>0</v>
      </c>
      <c r="AQ980" s="382">
        <f ca="1">IF(Controle!$N$16=1,0,$D980*AQ230*AQ$5)</f>
        <v>0</v>
      </c>
      <c r="AR980" s="382">
        <f ca="1">IF(Controle!$N$16=1,0,$D980*AR230*AR$5)</f>
        <v>0</v>
      </c>
      <c r="AS980" s="652">
        <f t="shared" ca="1" si="652"/>
        <v>0</v>
      </c>
    </row>
    <row r="981" spans="2:45" hidden="1" outlineLevel="1">
      <c r="B981" s="123"/>
      <c r="C981" s="81">
        <f t="shared" si="653"/>
        <v>13</v>
      </c>
      <c r="D981" s="191">
        <f ca="1"/>
        <v>0</v>
      </c>
      <c r="E981" s="382">
        <f ca="1">IF(Controle!$N$16=1,0,$D981*E231*E$5)</f>
        <v>0</v>
      </c>
      <c r="F981" s="382">
        <f ca="1">IF(Controle!$N$16=1,0,$D981*F231*F$5)</f>
        <v>0</v>
      </c>
      <c r="G981" s="382">
        <f ca="1">IF(Controle!$N$16=1,0,$D981*G231*G$5)</f>
        <v>0</v>
      </c>
      <c r="H981" s="382">
        <f ca="1">IF(Controle!$N$16=1,0,$D981*H231*H$5)</f>
        <v>0</v>
      </c>
      <c r="I981" s="382">
        <f ca="1">IF(Controle!$N$16=1,0,$D981*I231*I$5)</f>
        <v>0</v>
      </c>
      <c r="J981" s="382">
        <f ca="1">IF(Controle!$N$16=1,0,$D981*J231*J$5)</f>
        <v>0</v>
      </c>
      <c r="K981" s="382">
        <f ca="1">IF(Controle!$N$16=1,0,$D981*K231*K$5)</f>
        <v>0</v>
      </c>
      <c r="L981" s="382">
        <f ca="1">IF(Controle!$N$16=1,0,$D981*L231*L$5)</f>
        <v>0</v>
      </c>
      <c r="M981" s="382">
        <f ca="1">IF(Controle!$N$16=1,0,$D981*M231*M$5)</f>
        <v>0</v>
      </c>
      <c r="N981" s="382">
        <f ca="1">IF(Controle!$N$16=1,0,$D981*N231*N$5)</f>
        <v>0</v>
      </c>
      <c r="O981" s="382">
        <f ca="1">IF(Controle!$N$16=1,0,$D981*O231*O$5)</f>
        <v>0</v>
      </c>
      <c r="P981" s="382">
        <f ca="1">IF(Controle!$N$16=1,0,$D981*P231*P$5)</f>
        <v>0</v>
      </c>
      <c r="Q981" s="382">
        <f ca="1">IF(Controle!$N$16=1,0,$D981*Q231*Q$5)</f>
        <v>0</v>
      </c>
      <c r="R981" s="382">
        <f ca="1">IF(Controle!$N$16=1,0,$D981*R231*R$5)</f>
        <v>0</v>
      </c>
      <c r="S981" s="382">
        <f ca="1">IF(Controle!$N$16=1,0,$D981*S231*S$5)</f>
        <v>0</v>
      </c>
      <c r="T981" s="382">
        <f ca="1">IF(Controle!$N$16=1,0,$D981*T231*T$5)</f>
        <v>0</v>
      </c>
      <c r="U981" s="382">
        <f ca="1">IF(Controle!$N$16=1,0,$D981*U231*U$5)</f>
        <v>0</v>
      </c>
      <c r="V981" s="382">
        <f ca="1">IF(Controle!$N$16=1,0,$D981*V231*V$5)</f>
        <v>0</v>
      </c>
      <c r="W981" s="382">
        <f ca="1">IF(Controle!$N$16=1,0,$D981*W231*W$5)</f>
        <v>0</v>
      </c>
      <c r="X981" s="382">
        <f ca="1">IF(Controle!$N$16=1,0,$D981*X231*X$5)</f>
        <v>0</v>
      </c>
      <c r="Y981" s="382">
        <f ca="1">IF(Controle!$N$16=1,0,$D981*Y231*Y$5)</f>
        <v>0</v>
      </c>
      <c r="Z981" s="382">
        <f ca="1">IF(Controle!$N$16=1,0,$D981*Z231*Z$5)</f>
        <v>0</v>
      </c>
      <c r="AA981" s="382">
        <f ca="1">IF(Controle!$N$16=1,0,$D981*AA231*AA$5)</f>
        <v>0</v>
      </c>
      <c r="AB981" s="382">
        <f ca="1">IF(Controle!$N$16=1,0,$D981*AB231*AB$5)</f>
        <v>0</v>
      </c>
      <c r="AC981" s="382">
        <f ca="1">IF(Controle!$N$16=1,0,$D981*AC231*AC$5)</f>
        <v>0</v>
      </c>
      <c r="AD981" s="382">
        <f ca="1">IF(Controle!$N$16=1,0,$D981*AD231*AD$5)</f>
        <v>0</v>
      </c>
      <c r="AE981" s="382">
        <f ca="1">IF(Controle!$N$16=1,0,$D981*AE231*AE$5)</f>
        <v>0</v>
      </c>
      <c r="AF981" s="382">
        <f ca="1">IF(Controle!$N$16=1,0,$D981*AF231*AF$5)</f>
        <v>0</v>
      </c>
      <c r="AG981" s="382">
        <f ca="1">IF(Controle!$N$16=1,0,$D981*AG231*AG$5)</f>
        <v>0</v>
      </c>
      <c r="AH981" s="382">
        <f ca="1">IF(Controle!$N$16=1,0,$D981*AH231*AH$5)</f>
        <v>0</v>
      </c>
      <c r="AI981" s="382">
        <f ca="1">IF(Controle!$N$16=1,0,$D981*AI231*AI$5)</f>
        <v>0</v>
      </c>
      <c r="AJ981" s="382">
        <f ca="1">IF(Controle!$N$16=1,0,$D981*AJ231*AJ$5)</f>
        <v>0</v>
      </c>
      <c r="AK981" s="382">
        <f ca="1">IF(Controle!$N$16=1,0,$D981*AK231*AK$5)</f>
        <v>0</v>
      </c>
      <c r="AL981" s="382">
        <f ca="1">IF(Controle!$N$16=1,0,$D981*AL231*AL$5)</f>
        <v>0</v>
      </c>
      <c r="AM981" s="382">
        <f ca="1">IF(Controle!$N$16=1,0,$D981*AM231*AM$5)</f>
        <v>0</v>
      </c>
      <c r="AN981" s="382">
        <f ca="1">IF(Controle!$N$16=1,0,$D981*AN231*AN$5)</f>
        <v>0</v>
      </c>
      <c r="AO981" s="382">
        <f ca="1">IF(Controle!$N$16=1,0,$D981*AO231*AO$5)</f>
        <v>0</v>
      </c>
      <c r="AP981" s="382">
        <f ca="1">IF(Controle!$N$16=1,0,$D981*AP231*AP$5)</f>
        <v>0</v>
      </c>
      <c r="AQ981" s="382">
        <f ca="1">IF(Controle!$N$16=1,0,$D981*AQ231*AQ$5)</f>
        <v>0</v>
      </c>
      <c r="AR981" s="382">
        <f ca="1">IF(Controle!$N$16=1,0,$D981*AR231*AR$5)</f>
        <v>0</v>
      </c>
      <c r="AS981" s="652">
        <f t="shared" ca="1" si="652"/>
        <v>0</v>
      </c>
    </row>
    <row r="982" spans="2:45" hidden="1" outlineLevel="1">
      <c r="B982" s="123"/>
      <c r="C982" s="81">
        <f t="shared" si="653"/>
        <v>14</v>
      </c>
      <c r="D982" s="191">
        <f ca="1"/>
        <v>0</v>
      </c>
      <c r="E982" s="382">
        <f ca="1">IF(Controle!$N$16=1,0,$D982*E232*E$5)</f>
        <v>0</v>
      </c>
      <c r="F982" s="382">
        <f ca="1">IF(Controle!$N$16=1,0,$D982*F232*F$5)</f>
        <v>0</v>
      </c>
      <c r="G982" s="382">
        <f ca="1">IF(Controle!$N$16=1,0,$D982*G232*G$5)</f>
        <v>0</v>
      </c>
      <c r="H982" s="382">
        <f ca="1">IF(Controle!$N$16=1,0,$D982*H232*H$5)</f>
        <v>0</v>
      </c>
      <c r="I982" s="382">
        <f ca="1">IF(Controle!$N$16=1,0,$D982*I232*I$5)</f>
        <v>0</v>
      </c>
      <c r="J982" s="382">
        <f ca="1">IF(Controle!$N$16=1,0,$D982*J232*J$5)</f>
        <v>0</v>
      </c>
      <c r="K982" s="382">
        <f ca="1">IF(Controle!$N$16=1,0,$D982*K232*K$5)</f>
        <v>0</v>
      </c>
      <c r="L982" s="382">
        <f ca="1">IF(Controle!$N$16=1,0,$D982*L232*L$5)</f>
        <v>0</v>
      </c>
      <c r="M982" s="382">
        <f ca="1">IF(Controle!$N$16=1,0,$D982*M232*M$5)</f>
        <v>0</v>
      </c>
      <c r="N982" s="382">
        <f ca="1">IF(Controle!$N$16=1,0,$D982*N232*N$5)</f>
        <v>0</v>
      </c>
      <c r="O982" s="382">
        <f ca="1">IF(Controle!$N$16=1,0,$D982*O232*O$5)</f>
        <v>0</v>
      </c>
      <c r="P982" s="382">
        <f ca="1">IF(Controle!$N$16=1,0,$D982*P232*P$5)</f>
        <v>0</v>
      </c>
      <c r="Q982" s="382">
        <f ca="1">IF(Controle!$N$16=1,0,$D982*Q232*Q$5)</f>
        <v>0</v>
      </c>
      <c r="R982" s="382">
        <f ca="1">IF(Controle!$N$16=1,0,$D982*R232*R$5)</f>
        <v>0</v>
      </c>
      <c r="S982" s="382">
        <f ca="1">IF(Controle!$N$16=1,0,$D982*S232*S$5)</f>
        <v>0</v>
      </c>
      <c r="T982" s="382">
        <f ca="1">IF(Controle!$N$16=1,0,$D982*T232*T$5)</f>
        <v>0</v>
      </c>
      <c r="U982" s="382">
        <f ca="1">IF(Controle!$N$16=1,0,$D982*U232*U$5)</f>
        <v>0</v>
      </c>
      <c r="V982" s="382">
        <f ca="1">IF(Controle!$N$16=1,0,$D982*V232*V$5)</f>
        <v>0</v>
      </c>
      <c r="W982" s="382">
        <f ca="1">IF(Controle!$N$16=1,0,$D982*W232*W$5)</f>
        <v>0</v>
      </c>
      <c r="X982" s="382">
        <f ca="1">IF(Controle!$N$16=1,0,$D982*X232*X$5)</f>
        <v>0</v>
      </c>
      <c r="Y982" s="382">
        <f ca="1">IF(Controle!$N$16=1,0,$D982*Y232*Y$5)</f>
        <v>0</v>
      </c>
      <c r="Z982" s="382">
        <f ca="1">IF(Controle!$N$16=1,0,$D982*Z232*Z$5)</f>
        <v>0</v>
      </c>
      <c r="AA982" s="382">
        <f ca="1">IF(Controle!$N$16=1,0,$D982*AA232*AA$5)</f>
        <v>0</v>
      </c>
      <c r="AB982" s="382">
        <f ca="1">IF(Controle!$N$16=1,0,$D982*AB232*AB$5)</f>
        <v>0</v>
      </c>
      <c r="AC982" s="382">
        <f ca="1">IF(Controle!$N$16=1,0,$D982*AC232*AC$5)</f>
        <v>0</v>
      </c>
      <c r="AD982" s="382">
        <f ca="1">IF(Controle!$N$16=1,0,$D982*AD232*AD$5)</f>
        <v>0</v>
      </c>
      <c r="AE982" s="382">
        <f ca="1">IF(Controle!$N$16=1,0,$D982*AE232*AE$5)</f>
        <v>0</v>
      </c>
      <c r="AF982" s="382">
        <f ca="1">IF(Controle!$N$16=1,0,$D982*AF232*AF$5)</f>
        <v>0</v>
      </c>
      <c r="AG982" s="382">
        <f ca="1">IF(Controle!$N$16=1,0,$D982*AG232*AG$5)</f>
        <v>0</v>
      </c>
      <c r="AH982" s="382">
        <f ca="1">IF(Controle!$N$16=1,0,$D982*AH232*AH$5)</f>
        <v>0</v>
      </c>
      <c r="AI982" s="382">
        <f ca="1">IF(Controle!$N$16=1,0,$D982*AI232*AI$5)</f>
        <v>0</v>
      </c>
      <c r="AJ982" s="382">
        <f ca="1">IF(Controle!$N$16=1,0,$D982*AJ232*AJ$5)</f>
        <v>0</v>
      </c>
      <c r="AK982" s="382">
        <f ca="1">IF(Controle!$N$16=1,0,$D982*AK232*AK$5)</f>
        <v>0</v>
      </c>
      <c r="AL982" s="382">
        <f ca="1">IF(Controle!$N$16=1,0,$D982*AL232*AL$5)</f>
        <v>0</v>
      </c>
      <c r="AM982" s="382">
        <f ca="1">IF(Controle!$N$16=1,0,$D982*AM232*AM$5)</f>
        <v>0</v>
      </c>
      <c r="AN982" s="382">
        <f ca="1">IF(Controle!$N$16=1,0,$D982*AN232*AN$5)</f>
        <v>0</v>
      </c>
      <c r="AO982" s="382">
        <f ca="1">IF(Controle!$N$16=1,0,$D982*AO232*AO$5)</f>
        <v>0</v>
      </c>
      <c r="AP982" s="382">
        <f ca="1">IF(Controle!$N$16=1,0,$D982*AP232*AP$5)</f>
        <v>0</v>
      </c>
      <c r="AQ982" s="382">
        <f ca="1">IF(Controle!$N$16=1,0,$D982*AQ232*AQ$5)</f>
        <v>0</v>
      </c>
      <c r="AR982" s="382">
        <f ca="1">IF(Controle!$N$16=1,0,$D982*AR232*AR$5)</f>
        <v>0</v>
      </c>
      <c r="AS982" s="652">
        <f t="shared" ca="1" si="652"/>
        <v>0</v>
      </c>
    </row>
    <row r="983" spans="2:45" hidden="1" outlineLevel="1">
      <c r="B983" s="123"/>
      <c r="C983" s="81">
        <f t="shared" si="653"/>
        <v>15</v>
      </c>
      <c r="D983" s="191">
        <f ca="1"/>
        <v>0</v>
      </c>
      <c r="E983" s="382">
        <f ca="1">IF(Controle!$N$16=1,0,$D983*E233*E$5)</f>
        <v>0</v>
      </c>
      <c r="F983" s="382">
        <f ca="1">IF(Controle!$N$16=1,0,$D983*F233*F$5)</f>
        <v>0</v>
      </c>
      <c r="G983" s="382">
        <f ca="1">IF(Controle!$N$16=1,0,$D983*G233*G$5)</f>
        <v>0</v>
      </c>
      <c r="H983" s="382">
        <f ca="1">IF(Controle!$N$16=1,0,$D983*H233*H$5)</f>
        <v>0</v>
      </c>
      <c r="I983" s="382">
        <f ca="1">IF(Controle!$N$16=1,0,$D983*I233*I$5)</f>
        <v>0</v>
      </c>
      <c r="J983" s="382">
        <f ca="1">IF(Controle!$N$16=1,0,$D983*J233*J$5)</f>
        <v>0</v>
      </c>
      <c r="K983" s="382">
        <f ca="1">IF(Controle!$N$16=1,0,$D983*K233*K$5)</f>
        <v>0</v>
      </c>
      <c r="L983" s="382">
        <f ca="1">IF(Controle!$N$16=1,0,$D983*L233*L$5)</f>
        <v>0</v>
      </c>
      <c r="M983" s="382">
        <f ca="1">IF(Controle!$N$16=1,0,$D983*M233*M$5)</f>
        <v>0</v>
      </c>
      <c r="N983" s="382">
        <f ca="1">IF(Controle!$N$16=1,0,$D983*N233*N$5)</f>
        <v>0</v>
      </c>
      <c r="O983" s="382">
        <f ca="1">IF(Controle!$N$16=1,0,$D983*O233*O$5)</f>
        <v>0</v>
      </c>
      <c r="P983" s="382">
        <f ca="1">IF(Controle!$N$16=1,0,$D983*P233*P$5)</f>
        <v>0</v>
      </c>
      <c r="Q983" s="382">
        <f ca="1">IF(Controle!$N$16=1,0,$D983*Q233*Q$5)</f>
        <v>0</v>
      </c>
      <c r="R983" s="382">
        <f ca="1">IF(Controle!$N$16=1,0,$D983*R233*R$5)</f>
        <v>0</v>
      </c>
      <c r="S983" s="382">
        <f ca="1">IF(Controle!$N$16=1,0,$D983*S233*S$5)</f>
        <v>0</v>
      </c>
      <c r="T983" s="382">
        <f ca="1">IF(Controle!$N$16=1,0,$D983*T233*T$5)</f>
        <v>0</v>
      </c>
      <c r="U983" s="382">
        <f ca="1">IF(Controle!$N$16=1,0,$D983*U233*U$5)</f>
        <v>0</v>
      </c>
      <c r="V983" s="382">
        <f ca="1">IF(Controle!$N$16=1,0,$D983*V233*V$5)</f>
        <v>0</v>
      </c>
      <c r="W983" s="382">
        <f ca="1">IF(Controle!$N$16=1,0,$D983*W233*W$5)</f>
        <v>0</v>
      </c>
      <c r="X983" s="382">
        <f ca="1">IF(Controle!$N$16=1,0,$D983*X233*X$5)</f>
        <v>0</v>
      </c>
      <c r="Y983" s="382">
        <f ca="1">IF(Controle!$N$16=1,0,$D983*Y233*Y$5)</f>
        <v>0</v>
      </c>
      <c r="Z983" s="382">
        <f ca="1">IF(Controle!$N$16=1,0,$D983*Z233*Z$5)</f>
        <v>0</v>
      </c>
      <c r="AA983" s="382">
        <f ca="1">IF(Controle!$N$16=1,0,$D983*AA233*AA$5)</f>
        <v>0</v>
      </c>
      <c r="AB983" s="382">
        <f ca="1">IF(Controle!$N$16=1,0,$D983*AB233*AB$5)</f>
        <v>0</v>
      </c>
      <c r="AC983" s="382">
        <f ca="1">IF(Controle!$N$16=1,0,$D983*AC233*AC$5)</f>
        <v>0</v>
      </c>
      <c r="AD983" s="382">
        <f ca="1">IF(Controle!$N$16=1,0,$D983*AD233*AD$5)</f>
        <v>0</v>
      </c>
      <c r="AE983" s="382">
        <f ca="1">IF(Controle!$N$16=1,0,$D983*AE233*AE$5)</f>
        <v>0</v>
      </c>
      <c r="AF983" s="382">
        <f ca="1">IF(Controle!$N$16=1,0,$D983*AF233*AF$5)</f>
        <v>0</v>
      </c>
      <c r="AG983" s="382">
        <f ca="1">IF(Controle!$N$16=1,0,$D983*AG233*AG$5)</f>
        <v>0</v>
      </c>
      <c r="AH983" s="382">
        <f ca="1">IF(Controle!$N$16=1,0,$D983*AH233*AH$5)</f>
        <v>0</v>
      </c>
      <c r="AI983" s="382">
        <f ca="1">IF(Controle!$N$16=1,0,$D983*AI233*AI$5)</f>
        <v>0</v>
      </c>
      <c r="AJ983" s="382">
        <f ca="1">IF(Controle!$N$16=1,0,$D983*AJ233*AJ$5)</f>
        <v>0</v>
      </c>
      <c r="AK983" s="382">
        <f ca="1">IF(Controle!$N$16=1,0,$D983*AK233*AK$5)</f>
        <v>0</v>
      </c>
      <c r="AL983" s="382">
        <f ca="1">IF(Controle!$N$16=1,0,$D983*AL233*AL$5)</f>
        <v>0</v>
      </c>
      <c r="AM983" s="382">
        <f ca="1">IF(Controle!$N$16=1,0,$D983*AM233*AM$5)</f>
        <v>0</v>
      </c>
      <c r="AN983" s="382">
        <f ca="1">IF(Controle!$N$16=1,0,$D983*AN233*AN$5)</f>
        <v>0</v>
      </c>
      <c r="AO983" s="382">
        <f ca="1">IF(Controle!$N$16=1,0,$D983*AO233*AO$5)</f>
        <v>0</v>
      </c>
      <c r="AP983" s="382">
        <f ca="1">IF(Controle!$N$16=1,0,$D983*AP233*AP$5)</f>
        <v>0</v>
      </c>
      <c r="AQ983" s="382">
        <f ca="1">IF(Controle!$N$16=1,0,$D983*AQ233*AQ$5)</f>
        <v>0</v>
      </c>
      <c r="AR983" s="382">
        <f ca="1">IF(Controle!$N$16=1,0,$D983*AR233*AR$5)</f>
        <v>0</v>
      </c>
      <c r="AS983" s="652">
        <f t="shared" ca="1" si="652"/>
        <v>0</v>
      </c>
    </row>
    <row r="984" spans="2:45" hidden="1" outlineLevel="1">
      <c r="B984" s="123"/>
      <c r="C984" s="81">
        <f t="shared" si="653"/>
        <v>16</v>
      </c>
      <c r="D984" s="191">
        <f ca="1"/>
        <v>0</v>
      </c>
      <c r="E984" s="382">
        <f ca="1">IF(Controle!$N$16=1,0,$D984*E234*E$5)</f>
        <v>0</v>
      </c>
      <c r="F984" s="382">
        <f ca="1">IF(Controle!$N$16=1,0,$D984*F234*F$5)</f>
        <v>0</v>
      </c>
      <c r="G984" s="382">
        <f ca="1">IF(Controle!$N$16=1,0,$D984*G234*G$5)</f>
        <v>0</v>
      </c>
      <c r="H984" s="382">
        <f ca="1">IF(Controle!$N$16=1,0,$D984*H234*H$5)</f>
        <v>0</v>
      </c>
      <c r="I984" s="382">
        <f ca="1">IF(Controle!$N$16=1,0,$D984*I234*I$5)</f>
        <v>0</v>
      </c>
      <c r="J984" s="382">
        <f ca="1">IF(Controle!$N$16=1,0,$D984*J234*J$5)</f>
        <v>0</v>
      </c>
      <c r="K984" s="382">
        <f ca="1">IF(Controle!$N$16=1,0,$D984*K234*K$5)</f>
        <v>0</v>
      </c>
      <c r="L984" s="382">
        <f ca="1">IF(Controle!$N$16=1,0,$D984*L234*L$5)</f>
        <v>0</v>
      </c>
      <c r="M984" s="382">
        <f ca="1">IF(Controle!$N$16=1,0,$D984*M234*M$5)</f>
        <v>0</v>
      </c>
      <c r="N984" s="382">
        <f ca="1">IF(Controle!$N$16=1,0,$D984*N234*N$5)</f>
        <v>0</v>
      </c>
      <c r="O984" s="382">
        <f ca="1">IF(Controle!$N$16=1,0,$D984*O234*O$5)</f>
        <v>0</v>
      </c>
      <c r="P984" s="382">
        <f ca="1">IF(Controle!$N$16=1,0,$D984*P234*P$5)</f>
        <v>0</v>
      </c>
      <c r="Q984" s="382">
        <f ca="1">IF(Controle!$N$16=1,0,$D984*Q234*Q$5)</f>
        <v>0</v>
      </c>
      <c r="R984" s="382">
        <f ca="1">IF(Controle!$N$16=1,0,$D984*R234*R$5)</f>
        <v>0</v>
      </c>
      <c r="S984" s="382">
        <f ca="1">IF(Controle!$N$16=1,0,$D984*S234*S$5)</f>
        <v>0</v>
      </c>
      <c r="T984" s="382">
        <f ca="1">IF(Controle!$N$16=1,0,$D984*T234*T$5)</f>
        <v>0</v>
      </c>
      <c r="U984" s="382">
        <f ca="1">IF(Controle!$N$16=1,0,$D984*U234*U$5)</f>
        <v>0</v>
      </c>
      <c r="V984" s="382">
        <f ca="1">IF(Controle!$N$16=1,0,$D984*V234*V$5)</f>
        <v>0</v>
      </c>
      <c r="W984" s="382">
        <f ca="1">IF(Controle!$N$16=1,0,$D984*W234*W$5)</f>
        <v>0</v>
      </c>
      <c r="X984" s="382">
        <f ca="1">IF(Controle!$N$16=1,0,$D984*X234*X$5)</f>
        <v>0</v>
      </c>
      <c r="Y984" s="382">
        <f ca="1">IF(Controle!$N$16=1,0,$D984*Y234*Y$5)</f>
        <v>0</v>
      </c>
      <c r="Z984" s="382">
        <f ca="1">IF(Controle!$N$16=1,0,$D984*Z234*Z$5)</f>
        <v>0</v>
      </c>
      <c r="AA984" s="382">
        <f ca="1">IF(Controle!$N$16=1,0,$D984*AA234*AA$5)</f>
        <v>0</v>
      </c>
      <c r="AB984" s="382">
        <f ca="1">IF(Controle!$N$16=1,0,$D984*AB234*AB$5)</f>
        <v>0</v>
      </c>
      <c r="AC984" s="382">
        <f ca="1">IF(Controle!$N$16=1,0,$D984*AC234*AC$5)</f>
        <v>0</v>
      </c>
      <c r="AD984" s="382">
        <f ca="1">IF(Controle!$N$16=1,0,$D984*AD234*AD$5)</f>
        <v>0</v>
      </c>
      <c r="AE984" s="382">
        <f ca="1">IF(Controle!$N$16=1,0,$D984*AE234*AE$5)</f>
        <v>0</v>
      </c>
      <c r="AF984" s="382">
        <f ca="1">IF(Controle!$N$16=1,0,$D984*AF234*AF$5)</f>
        <v>0</v>
      </c>
      <c r="AG984" s="382">
        <f ca="1">IF(Controle!$N$16=1,0,$D984*AG234*AG$5)</f>
        <v>0</v>
      </c>
      <c r="AH984" s="382">
        <f ca="1">IF(Controle!$N$16=1,0,$D984*AH234*AH$5)</f>
        <v>0</v>
      </c>
      <c r="AI984" s="382">
        <f ca="1">IF(Controle!$N$16=1,0,$D984*AI234*AI$5)</f>
        <v>0</v>
      </c>
      <c r="AJ984" s="382">
        <f ca="1">IF(Controle!$N$16=1,0,$D984*AJ234*AJ$5)</f>
        <v>0</v>
      </c>
      <c r="AK984" s="382">
        <f ca="1">IF(Controle!$N$16=1,0,$D984*AK234*AK$5)</f>
        <v>0</v>
      </c>
      <c r="AL984" s="382">
        <f ca="1">IF(Controle!$N$16=1,0,$D984*AL234*AL$5)</f>
        <v>0</v>
      </c>
      <c r="AM984" s="382">
        <f ca="1">IF(Controle!$N$16=1,0,$D984*AM234*AM$5)</f>
        <v>0</v>
      </c>
      <c r="AN984" s="382">
        <f ca="1">IF(Controle!$N$16=1,0,$D984*AN234*AN$5)</f>
        <v>0</v>
      </c>
      <c r="AO984" s="382">
        <f ca="1">IF(Controle!$N$16=1,0,$D984*AO234*AO$5)</f>
        <v>0</v>
      </c>
      <c r="AP984" s="382">
        <f ca="1">IF(Controle!$N$16=1,0,$D984*AP234*AP$5)</f>
        <v>0</v>
      </c>
      <c r="AQ984" s="382">
        <f ca="1">IF(Controle!$N$16=1,0,$D984*AQ234*AQ$5)</f>
        <v>0</v>
      </c>
      <c r="AR984" s="382">
        <f ca="1">IF(Controle!$N$16=1,0,$D984*AR234*AR$5)</f>
        <v>0</v>
      </c>
      <c r="AS984" s="652">
        <f t="shared" ca="1" si="652"/>
        <v>0</v>
      </c>
    </row>
    <row r="985" spans="2:45" hidden="1" outlineLevel="1">
      <c r="B985" s="123"/>
      <c r="C985" s="81">
        <f t="shared" si="653"/>
        <v>17</v>
      </c>
      <c r="D985" s="191">
        <f ca="1"/>
        <v>0</v>
      </c>
      <c r="E985" s="382">
        <f ca="1">IF(Controle!$N$16=1,0,$D985*E235*E$5)</f>
        <v>0</v>
      </c>
      <c r="F985" s="382">
        <f ca="1">IF(Controle!$N$16=1,0,$D985*F235*F$5)</f>
        <v>0</v>
      </c>
      <c r="G985" s="382">
        <f ca="1">IF(Controle!$N$16=1,0,$D985*G235*G$5)</f>
        <v>0</v>
      </c>
      <c r="H985" s="382">
        <f ca="1">IF(Controle!$N$16=1,0,$D985*H235*H$5)</f>
        <v>0</v>
      </c>
      <c r="I985" s="382">
        <f ca="1">IF(Controle!$N$16=1,0,$D985*I235*I$5)</f>
        <v>0</v>
      </c>
      <c r="J985" s="382">
        <f ca="1">IF(Controle!$N$16=1,0,$D985*J235*J$5)</f>
        <v>0</v>
      </c>
      <c r="K985" s="382">
        <f ca="1">IF(Controle!$N$16=1,0,$D985*K235*K$5)</f>
        <v>0</v>
      </c>
      <c r="L985" s="382">
        <f ca="1">IF(Controle!$N$16=1,0,$D985*L235*L$5)</f>
        <v>0</v>
      </c>
      <c r="M985" s="382">
        <f ca="1">IF(Controle!$N$16=1,0,$D985*M235*M$5)</f>
        <v>0</v>
      </c>
      <c r="N985" s="382">
        <f ca="1">IF(Controle!$N$16=1,0,$D985*N235*N$5)</f>
        <v>0</v>
      </c>
      <c r="O985" s="382">
        <f ca="1">IF(Controle!$N$16=1,0,$D985*O235*O$5)</f>
        <v>0</v>
      </c>
      <c r="P985" s="382">
        <f ca="1">IF(Controle!$N$16=1,0,$D985*P235*P$5)</f>
        <v>0</v>
      </c>
      <c r="Q985" s="382">
        <f ca="1">IF(Controle!$N$16=1,0,$D985*Q235*Q$5)</f>
        <v>0</v>
      </c>
      <c r="R985" s="382">
        <f ca="1">IF(Controle!$N$16=1,0,$D985*R235*R$5)</f>
        <v>0</v>
      </c>
      <c r="S985" s="382">
        <f ca="1">IF(Controle!$N$16=1,0,$D985*S235*S$5)</f>
        <v>0</v>
      </c>
      <c r="T985" s="382">
        <f ca="1">IF(Controle!$N$16=1,0,$D985*T235*T$5)</f>
        <v>0</v>
      </c>
      <c r="U985" s="382">
        <f ca="1">IF(Controle!$N$16=1,0,$D985*U235*U$5)</f>
        <v>0</v>
      </c>
      <c r="V985" s="382">
        <f ca="1">IF(Controle!$N$16=1,0,$D985*V235*V$5)</f>
        <v>0</v>
      </c>
      <c r="W985" s="382">
        <f ca="1">IF(Controle!$N$16=1,0,$D985*W235*W$5)</f>
        <v>0</v>
      </c>
      <c r="X985" s="382">
        <f ca="1">IF(Controle!$N$16=1,0,$D985*X235*X$5)</f>
        <v>0</v>
      </c>
      <c r="Y985" s="382">
        <f ca="1">IF(Controle!$N$16=1,0,$D985*Y235*Y$5)</f>
        <v>0</v>
      </c>
      <c r="Z985" s="382">
        <f ca="1">IF(Controle!$N$16=1,0,$D985*Z235*Z$5)</f>
        <v>0</v>
      </c>
      <c r="AA985" s="382">
        <f ca="1">IF(Controle!$N$16=1,0,$D985*AA235*AA$5)</f>
        <v>0</v>
      </c>
      <c r="AB985" s="382">
        <f ca="1">IF(Controle!$N$16=1,0,$D985*AB235*AB$5)</f>
        <v>0</v>
      </c>
      <c r="AC985" s="382">
        <f ca="1">IF(Controle!$N$16=1,0,$D985*AC235*AC$5)</f>
        <v>0</v>
      </c>
      <c r="AD985" s="382">
        <f ca="1">IF(Controle!$N$16=1,0,$D985*AD235*AD$5)</f>
        <v>0</v>
      </c>
      <c r="AE985" s="382">
        <f ca="1">IF(Controle!$N$16=1,0,$D985*AE235*AE$5)</f>
        <v>0</v>
      </c>
      <c r="AF985" s="382">
        <f ca="1">IF(Controle!$N$16=1,0,$D985*AF235*AF$5)</f>
        <v>0</v>
      </c>
      <c r="AG985" s="382">
        <f ca="1">IF(Controle!$N$16=1,0,$D985*AG235*AG$5)</f>
        <v>0</v>
      </c>
      <c r="AH985" s="382">
        <f ca="1">IF(Controle!$N$16=1,0,$D985*AH235*AH$5)</f>
        <v>0</v>
      </c>
      <c r="AI985" s="382">
        <f ca="1">IF(Controle!$N$16=1,0,$D985*AI235*AI$5)</f>
        <v>0</v>
      </c>
      <c r="AJ985" s="382">
        <f ca="1">IF(Controle!$N$16=1,0,$D985*AJ235*AJ$5)</f>
        <v>0</v>
      </c>
      <c r="AK985" s="382">
        <f ca="1">IF(Controle!$N$16=1,0,$D985*AK235*AK$5)</f>
        <v>0</v>
      </c>
      <c r="AL985" s="382">
        <f ca="1">IF(Controle!$N$16=1,0,$D985*AL235*AL$5)</f>
        <v>0</v>
      </c>
      <c r="AM985" s="382">
        <f ca="1">IF(Controle!$N$16=1,0,$D985*AM235*AM$5)</f>
        <v>0</v>
      </c>
      <c r="AN985" s="382">
        <f ca="1">IF(Controle!$N$16=1,0,$D985*AN235*AN$5)</f>
        <v>0</v>
      </c>
      <c r="AO985" s="382">
        <f ca="1">IF(Controle!$N$16=1,0,$D985*AO235*AO$5)</f>
        <v>0</v>
      </c>
      <c r="AP985" s="382">
        <f ca="1">IF(Controle!$N$16=1,0,$D985*AP235*AP$5)</f>
        <v>0</v>
      </c>
      <c r="AQ985" s="382">
        <f ca="1">IF(Controle!$N$16=1,0,$D985*AQ235*AQ$5)</f>
        <v>0</v>
      </c>
      <c r="AR985" s="382">
        <f ca="1">IF(Controle!$N$16=1,0,$D985*AR235*AR$5)</f>
        <v>0</v>
      </c>
      <c r="AS985" s="652">
        <f t="shared" ca="1" si="652"/>
        <v>0</v>
      </c>
    </row>
    <row r="986" spans="2:45" hidden="1" outlineLevel="1">
      <c r="B986" s="123"/>
      <c r="C986" s="81">
        <f t="shared" si="653"/>
        <v>18</v>
      </c>
      <c r="D986" s="191">
        <f ca="1"/>
        <v>0</v>
      </c>
      <c r="E986" s="382">
        <f ca="1">IF(Controle!$N$16=1,0,$D986*E236*E$5)</f>
        <v>0</v>
      </c>
      <c r="F986" s="382">
        <f ca="1">IF(Controle!$N$16=1,0,$D986*F236*F$5)</f>
        <v>0</v>
      </c>
      <c r="G986" s="382">
        <f ca="1">IF(Controle!$N$16=1,0,$D986*G236*G$5)</f>
        <v>0</v>
      </c>
      <c r="H986" s="382">
        <f ca="1">IF(Controle!$N$16=1,0,$D986*H236*H$5)</f>
        <v>0</v>
      </c>
      <c r="I986" s="382">
        <f ca="1">IF(Controle!$N$16=1,0,$D986*I236*I$5)</f>
        <v>0</v>
      </c>
      <c r="J986" s="382">
        <f ca="1">IF(Controle!$N$16=1,0,$D986*J236*J$5)</f>
        <v>0</v>
      </c>
      <c r="K986" s="382">
        <f ca="1">IF(Controle!$N$16=1,0,$D986*K236*K$5)</f>
        <v>0</v>
      </c>
      <c r="L986" s="382">
        <f ca="1">IF(Controle!$N$16=1,0,$D986*L236*L$5)</f>
        <v>0</v>
      </c>
      <c r="M986" s="382">
        <f ca="1">IF(Controle!$N$16=1,0,$D986*M236*M$5)</f>
        <v>0</v>
      </c>
      <c r="N986" s="382">
        <f ca="1">IF(Controle!$N$16=1,0,$D986*N236*N$5)</f>
        <v>0</v>
      </c>
      <c r="O986" s="382">
        <f ca="1">IF(Controle!$N$16=1,0,$D986*O236*O$5)</f>
        <v>0</v>
      </c>
      <c r="P986" s="382">
        <f ca="1">IF(Controle!$N$16=1,0,$D986*P236*P$5)</f>
        <v>0</v>
      </c>
      <c r="Q986" s="382">
        <f ca="1">IF(Controle!$N$16=1,0,$D986*Q236*Q$5)</f>
        <v>0</v>
      </c>
      <c r="R986" s="382">
        <f ca="1">IF(Controle!$N$16=1,0,$D986*R236*R$5)</f>
        <v>0</v>
      </c>
      <c r="S986" s="382">
        <f ca="1">IF(Controle!$N$16=1,0,$D986*S236*S$5)</f>
        <v>0</v>
      </c>
      <c r="T986" s="382">
        <f ca="1">IF(Controle!$N$16=1,0,$D986*T236*T$5)</f>
        <v>0</v>
      </c>
      <c r="U986" s="382">
        <f ca="1">IF(Controle!$N$16=1,0,$D986*U236*U$5)</f>
        <v>0</v>
      </c>
      <c r="V986" s="382">
        <f ca="1">IF(Controle!$N$16=1,0,$D986*V236*V$5)</f>
        <v>0</v>
      </c>
      <c r="W986" s="382">
        <f ca="1">IF(Controle!$N$16=1,0,$D986*W236*W$5)</f>
        <v>0</v>
      </c>
      <c r="X986" s="382">
        <f ca="1">IF(Controle!$N$16=1,0,$D986*X236*X$5)</f>
        <v>0</v>
      </c>
      <c r="Y986" s="382">
        <f ca="1">IF(Controle!$N$16=1,0,$D986*Y236*Y$5)</f>
        <v>0</v>
      </c>
      <c r="Z986" s="382">
        <f ca="1">IF(Controle!$N$16=1,0,$D986*Z236*Z$5)</f>
        <v>0</v>
      </c>
      <c r="AA986" s="382">
        <f ca="1">IF(Controle!$N$16=1,0,$D986*AA236*AA$5)</f>
        <v>0</v>
      </c>
      <c r="AB986" s="382">
        <f ca="1">IF(Controle!$N$16=1,0,$D986*AB236*AB$5)</f>
        <v>0</v>
      </c>
      <c r="AC986" s="382">
        <f ca="1">IF(Controle!$N$16=1,0,$D986*AC236*AC$5)</f>
        <v>0</v>
      </c>
      <c r="AD986" s="382">
        <f ca="1">IF(Controle!$N$16=1,0,$D986*AD236*AD$5)</f>
        <v>0</v>
      </c>
      <c r="AE986" s="382">
        <f ca="1">IF(Controle!$N$16=1,0,$D986*AE236*AE$5)</f>
        <v>0</v>
      </c>
      <c r="AF986" s="382">
        <f ca="1">IF(Controle!$N$16=1,0,$D986*AF236*AF$5)</f>
        <v>0</v>
      </c>
      <c r="AG986" s="382">
        <f ca="1">IF(Controle!$N$16=1,0,$D986*AG236*AG$5)</f>
        <v>0</v>
      </c>
      <c r="AH986" s="382">
        <f ca="1">IF(Controle!$N$16=1,0,$D986*AH236*AH$5)</f>
        <v>0</v>
      </c>
      <c r="AI986" s="382">
        <f ca="1">IF(Controle!$N$16=1,0,$D986*AI236*AI$5)</f>
        <v>0</v>
      </c>
      <c r="AJ986" s="382">
        <f ca="1">IF(Controle!$N$16=1,0,$D986*AJ236*AJ$5)</f>
        <v>0</v>
      </c>
      <c r="AK986" s="382">
        <f ca="1">IF(Controle!$N$16=1,0,$D986*AK236*AK$5)</f>
        <v>0</v>
      </c>
      <c r="AL986" s="382">
        <f ca="1">IF(Controle!$N$16=1,0,$D986*AL236*AL$5)</f>
        <v>0</v>
      </c>
      <c r="AM986" s="382">
        <f ca="1">IF(Controle!$N$16=1,0,$D986*AM236*AM$5)</f>
        <v>0</v>
      </c>
      <c r="AN986" s="382">
        <f ca="1">IF(Controle!$N$16=1,0,$D986*AN236*AN$5)</f>
        <v>0</v>
      </c>
      <c r="AO986" s="382">
        <f ca="1">IF(Controle!$N$16=1,0,$D986*AO236*AO$5)</f>
        <v>0</v>
      </c>
      <c r="AP986" s="382">
        <f ca="1">IF(Controle!$N$16=1,0,$D986*AP236*AP$5)</f>
        <v>0</v>
      </c>
      <c r="AQ986" s="382">
        <f ca="1">IF(Controle!$N$16=1,0,$D986*AQ236*AQ$5)</f>
        <v>0</v>
      </c>
      <c r="AR986" s="382">
        <f ca="1">IF(Controle!$N$16=1,0,$D986*AR236*AR$5)</f>
        <v>0</v>
      </c>
      <c r="AS986" s="652">
        <f t="shared" ca="1" si="652"/>
        <v>0</v>
      </c>
    </row>
    <row r="987" spans="2:45" hidden="1" outlineLevel="1">
      <c r="B987" s="123"/>
      <c r="C987" s="81">
        <f t="shared" si="653"/>
        <v>19</v>
      </c>
      <c r="D987" s="191">
        <f ca="1"/>
        <v>0</v>
      </c>
      <c r="E987" s="382">
        <f ca="1">IF(Controle!$N$16=1,0,$D987*E237*E$5)</f>
        <v>0</v>
      </c>
      <c r="F987" s="382">
        <f ca="1">IF(Controle!$N$16=1,0,$D987*F237*F$5)</f>
        <v>0</v>
      </c>
      <c r="G987" s="382">
        <f ca="1">IF(Controle!$N$16=1,0,$D987*G237*G$5)</f>
        <v>0</v>
      </c>
      <c r="H987" s="382">
        <f ca="1">IF(Controle!$N$16=1,0,$D987*H237*H$5)</f>
        <v>0</v>
      </c>
      <c r="I987" s="382">
        <f ca="1">IF(Controle!$N$16=1,0,$D987*I237*I$5)</f>
        <v>0</v>
      </c>
      <c r="J987" s="382">
        <f ca="1">IF(Controle!$N$16=1,0,$D987*J237*J$5)</f>
        <v>0</v>
      </c>
      <c r="K987" s="382">
        <f ca="1">IF(Controle!$N$16=1,0,$D987*K237*K$5)</f>
        <v>0</v>
      </c>
      <c r="L987" s="382">
        <f ca="1">IF(Controle!$N$16=1,0,$D987*L237*L$5)</f>
        <v>0</v>
      </c>
      <c r="M987" s="382">
        <f ca="1">IF(Controle!$N$16=1,0,$D987*M237*M$5)</f>
        <v>0</v>
      </c>
      <c r="N987" s="382">
        <f ca="1">IF(Controle!$N$16=1,0,$D987*N237*N$5)</f>
        <v>0</v>
      </c>
      <c r="O987" s="382">
        <f ca="1">IF(Controle!$N$16=1,0,$D987*O237*O$5)</f>
        <v>0</v>
      </c>
      <c r="P987" s="382">
        <f ca="1">IF(Controle!$N$16=1,0,$D987*P237*P$5)</f>
        <v>0</v>
      </c>
      <c r="Q987" s="382">
        <f ca="1">IF(Controle!$N$16=1,0,$D987*Q237*Q$5)</f>
        <v>0</v>
      </c>
      <c r="R987" s="382">
        <f ca="1">IF(Controle!$N$16=1,0,$D987*R237*R$5)</f>
        <v>0</v>
      </c>
      <c r="S987" s="382">
        <f ca="1">IF(Controle!$N$16=1,0,$D987*S237*S$5)</f>
        <v>0</v>
      </c>
      <c r="T987" s="382">
        <f ca="1">IF(Controle!$N$16=1,0,$D987*T237*T$5)</f>
        <v>0</v>
      </c>
      <c r="U987" s="382">
        <f ca="1">IF(Controle!$N$16=1,0,$D987*U237*U$5)</f>
        <v>0</v>
      </c>
      <c r="V987" s="382">
        <f ca="1">IF(Controle!$N$16=1,0,$D987*V237*V$5)</f>
        <v>0</v>
      </c>
      <c r="W987" s="382">
        <f ca="1">IF(Controle!$N$16=1,0,$D987*W237*W$5)</f>
        <v>0</v>
      </c>
      <c r="X987" s="382">
        <f ca="1">IF(Controle!$N$16=1,0,$D987*X237*X$5)</f>
        <v>0</v>
      </c>
      <c r="Y987" s="382">
        <f ca="1">IF(Controle!$N$16=1,0,$D987*Y237*Y$5)</f>
        <v>0</v>
      </c>
      <c r="Z987" s="382">
        <f ca="1">IF(Controle!$N$16=1,0,$D987*Z237*Z$5)</f>
        <v>0</v>
      </c>
      <c r="AA987" s="382">
        <f ca="1">IF(Controle!$N$16=1,0,$D987*AA237*AA$5)</f>
        <v>0</v>
      </c>
      <c r="AB987" s="382">
        <f ca="1">IF(Controle!$N$16=1,0,$D987*AB237*AB$5)</f>
        <v>0</v>
      </c>
      <c r="AC987" s="382">
        <f ca="1">IF(Controle!$N$16=1,0,$D987*AC237*AC$5)</f>
        <v>0</v>
      </c>
      <c r="AD987" s="382">
        <f ca="1">IF(Controle!$N$16=1,0,$D987*AD237*AD$5)</f>
        <v>0</v>
      </c>
      <c r="AE987" s="382">
        <f ca="1">IF(Controle!$N$16=1,0,$D987*AE237*AE$5)</f>
        <v>0</v>
      </c>
      <c r="AF987" s="382">
        <f ca="1">IF(Controle!$N$16=1,0,$D987*AF237*AF$5)</f>
        <v>0</v>
      </c>
      <c r="AG987" s="382">
        <f ca="1">IF(Controle!$N$16=1,0,$D987*AG237*AG$5)</f>
        <v>0</v>
      </c>
      <c r="AH987" s="382">
        <f ca="1">IF(Controle!$N$16=1,0,$D987*AH237*AH$5)</f>
        <v>0</v>
      </c>
      <c r="AI987" s="382">
        <f ca="1">IF(Controle!$N$16=1,0,$D987*AI237*AI$5)</f>
        <v>0</v>
      </c>
      <c r="AJ987" s="382">
        <f ca="1">IF(Controle!$N$16=1,0,$D987*AJ237*AJ$5)</f>
        <v>0</v>
      </c>
      <c r="AK987" s="382">
        <f ca="1">IF(Controle!$N$16=1,0,$D987*AK237*AK$5)</f>
        <v>0</v>
      </c>
      <c r="AL987" s="382">
        <f ca="1">IF(Controle!$N$16=1,0,$D987*AL237*AL$5)</f>
        <v>0</v>
      </c>
      <c r="AM987" s="382">
        <f ca="1">IF(Controle!$N$16=1,0,$D987*AM237*AM$5)</f>
        <v>0</v>
      </c>
      <c r="AN987" s="382">
        <f ca="1">IF(Controle!$N$16=1,0,$D987*AN237*AN$5)</f>
        <v>0</v>
      </c>
      <c r="AO987" s="382">
        <f ca="1">IF(Controle!$N$16=1,0,$D987*AO237*AO$5)</f>
        <v>0</v>
      </c>
      <c r="AP987" s="382">
        <f ca="1">IF(Controle!$N$16=1,0,$D987*AP237*AP$5)</f>
        <v>0</v>
      </c>
      <c r="AQ987" s="382">
        <f ca="1">IF(Controle!$N$16=1,0,$D987*AQ237*AQ$5)</f>
        <v>0</v>
      </c>
      <c r="AR987" s="382">
        <f ca="1">IF(Controle!$N$16=1,0,$D987*AR237*AR$5)</f>
        <v>0</v>
      </c>
      <c r="AS987" s="652">
        <f t="shared" ca="1" si="652"/>
        <v>0</v>
      </c>
    </row>
    <row r="988" spans="2:45" hidden="1" outlineLevel="1">
      <c r="B988" s="123"/>
      <c r="C988" s="81">
        <f t="shared" si="653"/>
        <v>20</v>
      </c>
      <c r="D988" s="191">
        <f ca="1"/>
        <v>0</v>
      </c>
      <c r="E988" s="382">
        <f ca="1">IF(Controle!$N$16=1,0,$D988*E238*E$5)</f>
        <v>0</v>
      </c>
      <c r="F988" s="382">
        <f ca="1">IF(Controle!$N$16=1,0,$D988*F238*F$5)</f>
        <v>0</v>
      </c>
      <c r="G988" s="382">
        <f ca="1">IF(Controle!$N$16=1,0,$D988*G238*G$5)</f>
        <v>0</v>
      </c>
      <c r="H988" s="382">
        <f ca="1">IF(Controle!$N$16=1,0,$D988*H238*H$5)</f>
        <v>0</v>
      </c>
      <c r="I988" s="382">
        <f ca="1">IF(Controle!$N$16=1,0,$D988*I238*I$5)</f>
        <v>0</v>
      </c>
      <c r="J988" s="382">
        <f ca="1">IF(Controle!$N$16=1,0,$D988*J238*J$5)</f>
        <v>0</v>
      </c>
      <c r="K988" s="382">
        <f ca="1">IF(Controle!$N$16=1,0,$D988*K238*K$5)</f>
        <v>0</v>
      </c>
      <c r="L988" s="382">
        <f ca="1">IF(Controle!$N$16=1,0,$D988*L238*L$5)</f>
        <v>0</v>
      </c>
      <c r="M988" s="382">
        <f ca="1">IF(Controle!$N$16=1,0,$D988*M238*M$5)</f>
        <v>0</v>
      </c>
      <c r="N988" s="382">
        <f ca="1">IF(Controle!$N$16=1,0,$D988*N238*N$5)</f>
        <v>0</v>
      </c>
      <c r="O988" s="382">
        <f ca="1">IF(Controle!$N$16=1,0,$D988*O238*O$5)</f>
        <v>0</v>
      </c>
      <c r="P988" s="382">
        <f ca="1">IF(Controle!$N$16=1,0,$D988*P238*P$5)</f>
        <v>0</v>
      </c>
      <c r="Q988" s="382">
        <f ca="1">IF(Controle!$N$16=1,0,$D988*Q238*Q$5)</f>
        <v>0</v>
      </c>
      <c r="R988" s="382">
        <f ca="1">IF(Controle!$N$16=1,0,$D988*R238*R$5)</f>
        <v>0</v>
      </c>
      <c r="S988" s="382">
        <f ca="1">IF(Controle!$N$16=1,0,$D988*S238*S$5)</f>
        <v>0</v>
      </c>
      <c r="T988" s="382">
        <f ca="1">IF(Controle!$N$16=1,0,$D988*T238*T$5)</f>
        <v>0</v>
      </c>
      <c r="U988" s="382">
        <f ca="1">IF(Controle!$N$16=1,0,$D988*U238*U$5)</f>
        <v>0</v>
      </c>
      <c r="V988" s="382">
        <f ca="1">IF(Controle!$N$16=1,0,$D988*V238*V$5)</f>
        <v>0</v>
      </c>
      <c r="W988" s="382">
        <f ca="1">IF(Controle!$N$16=1,0,$D988*W238*W$5)</f>
        <v>0</v>
      </c>
      <c r="X988" s="382">
        <f ca="1">IF(Controle!$N$16=1,0,$D988*X238*X$5)</f>
        <v>0</v>
      </c>
      <c r="Y988" s="382">
        <f ca="1">IF(Controle!$N$16=1,0,$D988*Y238*Y$5)</f>
        <v>0</v>
      </c>
      <c r="Z988" s="382">
        <f ca="1">IF(Controle!$N$16=1,0,$D988*Z238*Z$5)</f>
        <v>0</v>
      </c>
      <c r="AA988" s="382">
        <f ca="1">IF(Controle!$N$16=1,0,$D988*AA238*AA$5)</f>
        <v>0</v>
      </c>
      <c r="AB988" s="382">
        <f ca="1">IF(Controle!$N$16=1,0,$D988*AB238*AB$5)</f>
        <v>0</v>
      </c>
      <c r="AC988" s="382">
        <f ca="1">IF(Controle!$N$16=1,0,$D988*AC238*AC$5)</f>
        <v>0</v>
      </c>
      <c r="AD988" s="382">
        <f ca="1">IF(Controle!$N$16=1,0,$D988*AD238*AD$5)</f>
        <v>0</v>
      </c>
      <c r="AE988" s="382">
        <f ca="1">IF(Controle!$N$16=1,0,$D988*AE238*AE$5)</f>
        <v>0</v>
      </c>
      <c r="AF988" s="382">
        <f ca="1">IF(Controle!$N$16=1,0,$D988*AF238*AF$5)</f>
        <v>0</v>
      </c>
      <c r="AG988" s="382">
        <f ca="1">IF(Controle!$N$16=1,0,$D988*AG238*AG$5)</f>
        <v>0</v>
      </c>
      <c r="AH988" s="382">
        <f ca="1">IF(Controle!$N$16=1,0,$D988*AH238*AH$5)</f>
        <v>0</v>
      </c>
      <c r="AI988" s="382">
        <f ca="1">IF(Controle!$N$16=1,0,$D988*AI238*AI$5)</f>
        <v>0</v>
      </c>
      <c r="AJ988" s="382">
        <f ca="1">IF(Controle!$N$16=1,0,$D988*AJ238*AJ$5)</f>
        <v>0</v>
      </c>
      <c r="AK988" s="382">
        <f ca="1">IF(Controle!$N$16=1,0,$D988*AK238*AK$5)</f>
        <v>0</v>
      </c>
      <c r="AL988" s="382">
        <f ca="1">IF(Controle!$N$16=1,0,$D988*AL238*AL$5)</f>
        <v>0</v>
      </c>
      <c r="AM988" s="382">
        <f ca="1">IF(Controle!$N$16=1,0,$D988*AM238*AM$5)</f>
        <v>0</v>
      </c>
      <c r="AN988" s="382">
        <f ca="1">IF(Controle!$N$16=1,0,$D988*AN238*AN$5)</f>
        <v>0</v>
      </c>
      <c r="AO988" s="382">
        <f ca="1">IF(Controle!$N$16=1,0,$D988*AO238*AO$5)</f>
        <v>0</v>
      </c>
      <c r="AP988" s="382">
        <f ca="1">IF(Controle!$N$16=1,0,$D988*AP238*AP$5)</f>
        <v>0</v>
      </c>
      <c r="AQ988" s="382">
        <f ca="1">IF(Controle!$N$16=1,0,$D988*AQ238*AQ$5)</f>
        <v>0</v>
      </c>
      <c r="AR988" s="382">
        <f ca="1">IF(Controle!$N$16=1,0,$D988*AR238*AR$5)</f>
        <v>0</v>
      </c>
      <c r="AS988" s="652">
        <f t="shared" ca="1" si="652"/>
        <v>0</v>
      </c>
    </row>
    <row r="989" spans="2:45" hidden="1" outlineLevel="1">
      <c r="B989" s="123"/>
      <c r="C989" s="81">
        <f t="shared" si="653"/>
        <v>21</v>
      </c>
      <c r="D989" s="191">
        <f ca="1"/>
        <v>0</v>
      </c>
      <c r="E989" s="382">
        <f ca="1">IF(Controle!$N$16=1,0,$D989*E239*E$5)</f>
        <v>0</v>
      </c>
      <c r="F989" s="382">
        <f ca="1">IF(Controle!$N$16=1,0,$D989*F239*F$5)</f>
        <v>0</v>
      </c>
      <c r="G989" s="382">
        <f ca="1">IF(Controle!$N$16=1,0,$D989*G239*G$5)</f>
        <v>0</v>
      </c>
      <c r="H989" s="382">
        <f ca="1">IF(Controle!$N$16=1,0,$D989*H239*H$5)</f>
        <v>0</v>
      </c>
      <c r="I989" s="382">
        <f ca="1">IF(Controle!$N$16=1,0,$D989*I239*I$5)</f>
        <v>0</v>
      </c>
      <c r="J989" s="382">
        <f ca="1">IF(Controle!$N$16=1,0,$D989*J239*J$5)</f>
        <v>0</v>
      </c>
      <c r="K989" s="382">
        <f ca="1">IF(Controle!$N$16=1,0,$D989*K239*K$5)</f>
        <v>0</v>
      </c>
      <c r="L989" s="382">
        <f ca="1">IF(Controle!$N$16=1,0,$D989*L239*L$5)</f>
        <v>0</v>
      </c>
      <c r="M989" s="382">
        <f ca="1">IF(Controle!$N$16=1,0,$D989*M239*M$5)</f>
        <v>0</v>
      </c>
      <c r="N989" s="382">
        <f ca="1">IF(Controle!$N$16=1,0,$D989*N239*N$5)</f>
        <v>0</v>
      </c>
      <c r="O989" s="382">
        <f ca="1">IF(Controle!$N$16=1,0,$D989*O239*O$5)</f>
        <v>0</v>
      </c>
      <c r="P989" s="382">
        <f ca="1">IF(Controle!$N$16=1,0,$D989*P239*P$5)</f>
        <v>0</v>
      </c>
      <c r="Q989" s="382">
        <f ca="1">IF(Controle!$N$16=1,0,$D989*Q239*Q$5)</f>
        <v>0</v>
      </c>
      <c r="R989" s="382">
        <f ca="1">IF(Controle!$N$16=1,0,$D989*R239*R$5)</f>
        <v>0</v>
      </c>
      <c r="S989" s="382">
        <f ca="1">IF(Controle!$N$16=1,0,$D989*S239*S$5)</f>
        <v>0</v>
      </c>
      <c r="T989" s="382">
        <f ca="1">IF(Controle!$N$16=1,0,$D989*T239*T$5)</f>
        <v>0</v>
      </c>
      <c r="U989" s="382">
        <f ca="1">IF(Controle!$N$16=1,0,$D989*U239*U$5)</f>
        <v>0</v>
      </c>
      <c r="V989" s="382">
        <f ca="1">IF(Controle!$N$16=1,0,$D989*V239*V$5)</f>
        <v>0</v>
      </c>
      <c r="W989" s="382">
        <f ca="1">IF(Controle!$N$16=1,0,$D989*W239*W$5)</f>
        <v>0</v>
      </c>
      <c r="X989" s="382">
        <f ca="1">IF(Controle!$N$16=1,0,$D989*X239*X$5)</f>
        <v>0</v>
      </c>
      <c r="Y989" s="382">
        <f ca="1">IF(Controle!$N$16=1,0,$D989*Y239*Y$5)</f>
        <v>0</v>
      </c>
      <c r="Z989" s="382">
        <f ca="1">IF(Controle!$N$16=1,0,$D989*Z239*Z$5)</f>
        <v>0</v>
      </c>
      <c r="AA989" s="382">
        <f ca="1">IF(Controle!$N$16=1,0,$D989*AA239*AA$5)</f>
        <v>0</v>
      </c>
      <c r="AB989" s="382">
        <f ca="1">IF(Controle!$N$16=1,0,$D989*AB239*AB$5)</f>
        <v>0</v>
      </c>
      <c r="AC989" s="382">
        <f ca="1">IF(Controle!$N$16=1,0,$D989*AC239*AC$5)</f>
        <v>0</v>
      </c>
      <c r="AD989" s="382">
        <f ca="1">IF(Controle!$N$16=1,0,$D989*AD239*AD$5)</f>
        <v>0</v>
      </c>
      <c r="AE989" s="382">
        <f ca="1">IF(Controle!$N$16=1,0,$D989*AE239*AE$5)</f>
        <v>0</v>
      </c>
      <c r="AF989" s="382">
        <f ca="1">IF(Controle!$N$16=1,0,$D989*AF239*AF$5)</f>
        <v>0</v>
      </c>
      <c r="AG989" s="382">
        <f ca="1">IF(Controle!$N$16=1,0,$D989*AG239*AG$5)</f>
        <v>0</v>
      </c>
      <c r="AH989" s="382">
        <f ca="1">IF(Controle!$N$16=1,0,$D989*AH239*AH$5)</f>
        <v>0</v>
      </c>
      <c r="AI989" s="382">
        <f ca="1">IF(Controle!$N$16=1,0,$D989*AI239*AI$5)</f>
        <v>0</v>
      </c>
      <c r="AJ989" s="382">
        <f ca="1">IF(Controle!$N$16=1,0,$D989*AJ239*AJ$5)</f>
        <v>0</v>
      </c>
      <c r="AK989" s="382">
        <f ca="1">IF(Controle!$N$16=1,0,$D989*AK239*AK$5)</f>
        <v>0</v>
      </c>
      <c r="AL989" s="382">
        <f ca="1">IF(Controle!$N$16=1,0,$D989*AL239*AL$5)</f>
        <v>0</v>
      </c>
      <c r="AM989" s="382">
        <f ca="1">IF(Controle!$N$16=1,0,$D989*AM239*AM$5)</f>
        <v>0</v>
      </c>
      <c r="AN989" s="382">
        <f ca="1">IF(Controle!$N$16=1,0,$D989*AN239*AN$5)</f>
        <v>0</v>
      </c>
      <c r="AO989" s="382">
        <f ca="1">IF(Controle!$N$16=1,0,$D989*AO239*AO$5)</f>
        <v>0</v>
      </c>
      <c r="AP989" s="382">
        <f ca="1">IF(Controle!$N$16=1,0,$D989*AP239*AP$5)</f>
        <v>0</v>
      </c>
      <c r="AQ989" s="382">
        <f ca="1">IF(Controle!$N$16=1,0,$D989*AQ239*AQ$5)</f>
        <v>0</v>
      </c>
      <c r="AR989" s="382">
        <f ca="1">IF(Controle!$N$16=1,0,$D989*AR239*AR$5)</f>
        <v>0</v>
      </c>
      <c r="AS989" s="652">
        <f t="shared" ca="1" si="652"/>
        <v>0</v>
      </c>
    </row>
    <row r="990" spans="2:45" hidden="1" outlineLevel="1">
      <c r="B990" s="123"/>
      <c r="C990" s="81">
        <f t="shared" si="653"/>
        <v>22</v>
      </c>
      <c r="D990" s="191">
        <f ca="1"/>
        <v>0</v>
      </c>
      <c r="E990" s="382">
        <f ca="1">IF(Controle!$N$16=1,0,$D990*E240*E$5)</f>
        <v>0</v>
      </c>
      <c r="F990" s="382">
        <f ca="1">IF(Controle!$N$16=1,0,$D990*F240*F$5)</f>
        <v>0</v>
      </c>
      <c r="G990" s="382">
        <f ca="1">IF(Controle!$N$16=1,0,$D990*G240*G$5)</f>
        <v>0</v>
      </c>
      <c r="H990" s="382">
        <f ca="1">IF(Controle!$N$16=1,0,$D990*H240*H$5)</f>
        <v>0</v>
      </c>
      <c r="I990" s="382">
        <f ca="1">IF(Controle!$N$16=1,0,$D990*I240*I$5)</f>
        <v>0</v>
      </c>
      <c r="J990" s="382">
        <f ca="1">IF(Controle!$N$16=1,0,$D990*J240*J$5)</f>
        <v>0</v>
      </c>
      <c r="K990" s="382">
        <f ca="1">IF(Controle!$N$16=1,0,$D990*K240*K$5)</f>
        <v>0</v>
      </c>
      <c r="L990" s="382">
        <f ca="1">IF(Controle!$N$16=1,0,$D990*L240*L$5)</f>
        <v>0</v>
      </c>
      <c r="M990" s="382">
        <f ca="1">IF(Controle!$N$16=1,0,$D990*M240*M$5)</f>
        <v>0</v>
      </c>
      <c r="N990" s="382">
        <f ca="1">IF(Controle!$N$16=1,0,$D990*N240*N$5)</f>
        <v>0</v>
      </c>
      <c r="O990" s="382">
        <f ca="1">IF(Controle!$N$16=1,0,$D990*O240*O$5)</f>
        <v>0</v>
      </c>
      <c r="P990" s="382">
        <f ca="1">IF(Controle!$N$16=1,0,$D990*P240*P$5)</f>
        <v>0</v>
      </c>
      <c r="Q990" s="382">
        <f ca="1">IF(Controle!$N$16=1,0,$D990*Q240*Q$5)</f>
        <v>0</v>
      </c>
      <c r="R990" s="382">
        <f ca="1">IF(Controle!$N$16=1,0,$D990*R240*R$5)</f>
        <v>0</v>
      </c>
      <c r="S990" s="382">
        <f ca="1">IF(Controle!$N$16=1,0,$D990*S240*S$5)</f>
        <v>0</v>
      </c>
      <c r="T990" s="382">
        <f ca="1">IF(Controle!$N$16=1,0,$D990*T240*T$5)</f>
        <v>0</v>
      </c>
      <c r="U990" s="382">
        <f ca="1">IF(Controle!$N$16=1,0,$D990*U240*U$5)</f>
        <v>0</v>
      </c>
      <c r="V990" s="382">
        <f ca="1">IF(Controle!$N$16=1,0,$D990*V240*V$5)</f>
        <v>0</v>
      </c>
      <c r="W990" s="382">
        <f ca="1">IF(Controle!$N$16=1,0,$D990*W240*W$5)</f>
        <v>0</v>
      </c>
      <c r="X990" s="382">
        <f ca="1">IF(Controle!$N$16=1,0,$D990*X240*X$5)</f>
        <v>0</v>
      </c>
      <c r="Y990" s="382">
        <f ca="1">IF(Controle!$N$16=1,0,$D990*Y240*Y$5)</f>
        <v>0</v>
      </c>
      <c r="Z990" s="382">
        <f ca="1">IF(Controle!$N$16=1,0,$D990*Z240*Z$5)</f>
        <v>0</v>
      </c>
      <c r="AA990" s="382">
        <f ca="1">IF(Controle!$N$16=1,0,$D990*AA240*AA$5)</f>
        <v>0</v>
      </c>
      <c r="AB990" s="382">
        <f ca="1">IF(Controle!$N$16=1,0,$D990*AB240*AB$5)</f>
        <v>0</v>
      </c>
      <c r="AC990" s="382">
        <f ca="1">IF(Controle!$N$16=1,0,$D990*AC240*AC$5)</f>
        <v>0</v>
      </c>
      <c r="AD990" s="382">
        <f ca="1">IF(Controle!$N$16=1,0,$D990*AD240*AD$5)</f>
        <v>0</v>
      </c>
      <c r="AE990" s="382">
        <f ca="1">IF(Controle!$N$16=1,0,$D990*AE240*AE$5)</f>
        <v>0</v>
      </c>
      <c r="AF990" s="382">
        <f ca="1">IF(Controle!$N$16=1,0,$D990*AF240*AF$5)</f>
        <v>0</v>
      </c>
      <c r="AG990" s="382">
        <f ca="1">IF(Controle!$N$16=1,0,$D990*AG240*AG$5)</f>
        <v>0</v>
      </c>
      <c r="AH990" s="382">
        <f ca="1">IF(Controle!$N$16=1,0,$D990*AH240*AH$5)</f>
        <v>0</v>
      </c>
      <c r="AI990" s="382">
        <f ca="1">IF(Controle!$N$16=1,0,$D990*AI240*AI$5)</f>
        <v>0</v>
      </c>
      <c r="AJ990" s="382">
        <f ca="1">IF(Controle!$N$16=1,0,$D990*AJ240*AJ$5)</f>
        <v>0</v>
      </c>
      <c r="AK990" s="382">
        <f ca="1">IF(Controle!$N$16=1,0,$D990*AK240*AK$5)</f>
        <v>0</v>
      </c>
      <c r="AL990" s="382">
        <f ca="1">IF(Controle!$N$16=1,0,$D990*AL240*AL$5)</f>
        <v>0</v>
      </c>
      <c r="AM990" s="382">
        <f ca="1">IF(Controle!$N$16=1,0,$D990*AM240*AM$5)</f>
        <v>0</v>
      </c>
      <c r="AN990" s="382">
        <f ca="1">IF(Controle!$N$16=1,0,$D990*AN240*AN$5)</f>
        <v>0</v>
      </c>
      <c r="AO990" s="382">
        <f ca="1">IF(Controle!$N$16=1,0,$D990*AO240*AO$5)</f>
        <v>0</v>
      </c>
      <c r="AP990" s="382">
        <f ca="1">IF(Controle!$N$16=1,0,$D990*AP240*AP$5)</f>
        <v>0</v>
      </c>
      <c r="AQ990" s="382">
        <f ca="1">IF(Controle!$N$16=1,0,$D990*AQ240*AQ$5)</f>
        <v>0</v>
      </c>
      <c r="AR990" s="382">
        <f ca="1">IF(Controle!$N$16=1,0,$D990*AR240*AR$5)</f>
        <v>0</v>
      </c>
      <c r="AS990" s="652">
        <f t="shared" ca="1" si="652"/>
        <v>0</v>
      </c>
    </row>
    <row r="991" spans="2:45" hidden="1" outlineLevel="1">
      <c r="B991" s="123"/>
      <c r="C991" s="81">
        <f t="shared" si="653"/>
        <v>23</v>
      </c>
      <c r="D991" s="191">
        <f ca="1"/>
        <v>0</v>
      </c>
      <c r="E991" s="382">
        <f ca="1">IF(Controle!$N$16=1,0,$D991*E241*E$5)</f>
        <v>0</v>
      </c>
      <c r="F991" s="382">
        <f ca="1">IF(Controle!$N$16=1,0,$D991*F241*F$5)</f>
        <v>0</v>
      </c>
      <c r="G991" s="382">
        <f ca="1">IF(Controle!$N$16=1,0,$D991*G241*G$5)</f>
        <v>0</v>
      </c>
      <c r="H991" s="382">
        <f ca="1">IF(Controle!$N$16=1,0,$D991*H241*H$5)</f>
        <v>0</v>
      </c>
      <c r="I991" s="382">
        <f ca="1">IF(Controle!$N$16=1,0,$D991*I241*I$5)</f>
        <v>0</v>
      </c>
      <c r="J991" s="382">
        <f ca="1">IF(Controle!$N$16=1,0,$D991*J241*J$5)</f>
        <v>0</v>
      </c>
      <c r="K991" s="382">
        <f ca="1">IF(Controle!$N$16=1,0,$D991*K241*K$5)</f>
        <v>0</v>
      </c>
      <c r="L991" s="382">
        <f ca="1">IF(Controle!$N$16=1,0,$D991*L241*L$5)</f>
        <v>0</v>
      </c>
      <c r="M991" s="382">
        <f ca="1">IF(Controle!$N$16=1,0,$D991*M241*M$5)</f>
        <v>0</v>
      </c>
      <c r="N991" s="382">
        <f ca="1">IF(Controle!$N$16=1,0,$D991*N241*N$5)</f>
        <v>0</v>
      </c>
      <c r="O991" s="382">
        <f ca="1">IF(Controle!$N$16=1,0,$D991*O241*O$5)</f>
        <v>0</v>
      </c>
      <c r="P991" s="382">
        <f ca="1">IF(Controle!$N$16=1,0,$D991*P241*P$5)</f>
        <v>0</v>
      </c>
      <c r="Q991" s="382">
        <f ca="1">IF(Controle!$N$16=1,0,$D991*Q241*Q$5)</f>
        <v>0</v>
      </c>
      <c r="R991" s="382">
        <f ca="1">IF(Controle!$N$16=1,0,$D991*R241*R$5)</f>
        <v>0</v>
      </c>
      <c r="S991" s="382">
        <f ca="1">IF(Controle!$N$16=1,0,$D991*S241*S$5)</f>
        <v>0</v>
      </c>
      <c r="T991" s="382">
        <f ca="1">IF(Controle!$N$16=1,0,$D991*T241*T$5)</f>
        <v>0</v>
      </c>
      <c r="U991" s="382">
        <f ca="1">IF(Controle!$N$16=1,0,$D991*U241*U$5)</f>
        <v>0</v>
      </c>
      <c r="V991" s="382">
        <f ca="1">IF(Controle!$N$16=1,0,$D991*V241*V$5)</f>
        <v>0</v>
      </c>
      <c r="W991" s="382">
        <f ca="1">IF(Controle!$N$16=1,0,$D991*W241*W$5)</f>
        <v>0</v>
      </c>
      <c r="X991" s="382">
        <f ca="1">IF(Controle!$N$16=1,0,$D991*X241*X$5)</f>
        <v>0</v>
      </c>
      <c r="Y991" s="382">
        <f ca="1">IF(Controle!$N$16=1,0,$D991*Y241*Y$5)</f>
        <v>0</v>
      </c>
      <c r="Z991" s="382">
        <f ca="1">IF(Controle!$N$16=1,0,$D991*Z241*Z$5)</f>
        <v>0</v>
      </c>
      <c r="AA991" s="382">
        <f ca="1">IF(Controle!$N$16=1,0,$D991*AA241*AA$5)</f>
        <v>0</v>
      </c>
      <c r="AB991" s="382">
        <f ca="1">IF(Controle!$N$16=1,0,$D991*AB241*AB$5)</f>
        <v>0</v>
      </c>
      <c r="AC991" s="382">
        <f ca="1">IF(Controle!$N$16=1,0,$D991*AC241*AC$5)</f>
        <v>0</v>
      </c>
      <c r="AD991" s="382">
        <f ca="1">IF(Controle!$N$16=1,0,$D991*AD241*AD$5)</f>
        <v>0</v>
      </c>
      <c r="AE991" s="382">
        <f ca="1">IF(Controle!$N$16=1,0,$D991*AE241*AE$5)</f>
        <v>0</v>
      </c>
      <c r="AF991" s="382">
        <f ca="1">IF(Controle!$N$16=1,0,$D991*AF241*AF$5)</f>
        <v>0</v>
      </c>
      <c r="AG991" s="382">
        <f ca="1">IF(Controle!$N$16=1,0,$D991*AG241*AG$5)</f>
        <v>0</v>
      </c>
      <c r="AH991" s="382">
        <f ca="1">IF(Controle!$N$16=1,0,$D991*AH241*AH$5)</f>
        <v>0</v>
      </c>
      <c r="AI991" s="382">
        <f ca="1">IF(Controle!$N$16=1,0,$D991*AI241*AI$5)</f>
        <v>0</v>
      </c>
      <c r="AJ991" s="382">
        <f ca="1">IF(Controle!$N$16=1,0,$D991*AJ241*AJ$5)</f>
        <v>0</v>
      </c>
      <c r="AK991" s="382">
        <f ca="1">IF(Controle!$N$16=1,0,$D991*AK241*AK$5)</f>
        <v>0</v>
      </c>
      <c r="AL991" s="382">
        <f ca="1">IF(Controle!$N$16=1,0,$D991*AL241*AL$5)</f>
        <v>0</v>
      </c>
      <c r="AM991" s="382">
        <f ca="1">IF(Controle!$N$16=1,0,$D991*AM241*AM$5)</f>
        <v>0</v>
      </c>
      <c r="AN991" s="382">
        <f ca="1">IF(Controle!$N$16=1,0,$D991*AN241*AN$5)</f>
        <v>0</v>
      </c>
      <c r="AO991" s="382">
        <f ca="1">IF(Controle!$N$16=1,0,$D991*AO241*AO$5)</f>
        <v>0</v>
      </c>
      <c r="AP991" s="382">
        <f ca="1">IF(Controle!$N$16=1,0,$D991*AP241*AP$5)</f>
        <v>0</v>
      </c>
      <c r="AQ991" s="382">
        <f ca="1">IF(Controle!$N$16=1,0,$D991*AQ241*AQ$5)</f>
        <v>0</v>
      </c>
      <c r="AR991" s="382">
        <f ca="1">IF(Controle!$N$16=1,0,$D991*AR241*AR$5)</f>
        <v>0</v>
      </c>
      <c r="AS991" s="652">
        <f t="shared" ca="1" si="652"/>
        <v>0</v>
      </c>
    </row>
    <row r="992" spans="2:45" hidden="1" outlineLevel="1">
      <c r="B992" s="123"/>
      <c r="C992" s="81">
        <f t="shared" si="653"/>
        <v>24</v>
      </c>
      <c r="D992" s="191">
        <f ca="1"/>
        <v>0</v>
      </c>
      <c r="E992" s="382">
        <f ca="1">IF(Controle!$N$16=1,0,$D992*E242*E$5)</f>
        <v>0</v>
      </c>
      <c r="F992" s="382">
        <f ca="1">IF(Controle!$N$16=1,0,$D992*F242*F$5)</f>
        <v>0</v>
      </c>
      <c r="G992" s="382">
        <f ca="1">IF(Controle!$N$16=1,0,$D992*G242*G$5)</f>
        <v>0</v>
      </c>
      <c r="H992" s="382">
        <f ca="1">IF(Controle!$N$16=1,0,$D992*H242*H$5)</f>
        <v>0</v>
      </c>
      <c r="I992" s="382">
        <f ca="1">IF(Controle!$N$16=1,0,$D992*I242*I$5)</f>
        <v>0</v>
      </c>
      <c r="J992" s="382">
        <f ca="1">IF(Controle!$N$16=1,0,$D992*J242*J$5)</f>
        <v>0</v>
      </c>
      <c r="K992" s="382">
        <f ca="1">IF(Controle!$N$16=1,0,$D992*K242*K$5)</f>
        <v>0</v>
      </c>
      <c r="L992" s="382">
        <f ca="1">IF(Controle!$N$16=1,0,$D992*L242*L$5)</f>
        <v>0</v>
      </c>
      <c r="M992" s="382">
        <f ca="1">IF(Controle!$N$16=1,0,$D992*M242*M$5)</f>
        <v>0</v>
      </c>
      <c r="N992" s="382">
        <f ca="1">IF(Controle!$N$16=1,0,$D992*N242*N$5)</f>
        <v>0</v>
      </c>
      <c r="O992" s="382">
        <f ca="1">IF(Controle!$N$16=1,0,$D992*O242*O$5)</f>
        <v>0</v>
      </c>
      <c r="P992" s="382">
        <f ca="1">IF(Controle!$N$16=1,0,$D992*P242*P$5)</f>
        <v>0</v>
      </c>
      <c r="Q992" s="382">
        <f ca="1">IF(Controle!$N$16=1,0,$D992*Q242*Q$5)</f>
        <v>0</v>
      </c>
      <c r="R992" s="382">
        <f ca="1">IF(Controle!$N$16=1,0,$D992*R242*R$5)</f>
        <v>0</v>
      </c>
      <c r="S992" s="382">
        <f ca="1">IF(Controle!$N$16=1,0,$D992*S242*S$5)</f>
        <v>0</v>
      </c>
      <c r="T992" s="382">
        <f ca="1">IF(Controle!$N$16=1,0,$D992*T242*T$5)</f>
        <v>0</v>
      </c>
      <c r="U992" s="382">
        <f ca="1">IF(Controle!$N$16=1,0,$D992*U242*U$5)</f>
        <v>0</v>
      </c>
      <c r="V992" s="382">
        <f ca="1">IF(Controle!$N$16=1,0,$D992*V242*V$5)</f>
        <v>0</v>
      </c>
      <c r="W992" s="382">
        <f ca="1">IF(Controle!$N$16=1,0,$D992*W242*W$5)</f>
        <v>0</v>
      </c>
      <c r="X992" s="382">
        <f ca="1">IF(Controle!$N$16=1,0,$D992*X242*X$5)</f>
        <v>0</v>
      </c>
      <c r="Y992" s="382">
        <f ca="1">IF(Controle!$N$16=1,0,$D992*Y242*Y$5)</f>
        <v>0</v>
      </c>
      <c r="Z992" s="382">
        <f ca="1">IF(Controle!$N$16=1,0,$D992*Z242*Z$5)</f>
        <v>0</v>
      </c>
      <c r="AA992" s="382">
        <f ca="1">IF(Controle!$N$16=1,0,$D992*AA242*AA$5)</f>
        <v>0</v>
      </c>
      <c r="AB992" s="382">
        <f ca="1">IF(Controle!$N$16=1,0,$D992*AB242*AB$5)</f>
        <v>0</v>
      </c>
      <c r="AC992" s="382">
        <f ca="1">IF(Controle!$N$16=1,0,$D992*AC242*AC$5)</f>
        <v>0</v>
      </c>
      <c r="AD992" s="382">
        <f ca="1">IF(Controle!$N$16=1,0,$D992*AD242*AD$5)</f>
        <v>0</v>
      </c>
      <c r="AE992" s="382">
        <f ca="1">IF(Controle!$N$16=1,0,$D992*AE242*AE$5)</f>
        <v>0</v>
      </c>
      <c r="AF992" s="382">
        <f ca="1">IF(Controle!$N$16=1,0,$D992*AF242*AF$5)</f>
        <v>0</v>
      </c>
      <c r="AG992" s="382">
        <f ca="1">IF(Controle!$N$16=1,0,$D992*AG242*AG$5)</f>
        <v>0</v>
      </c>
      <c r="AH992" s="382">
        <f ca="1">IF(Controle!$N$16=1,0,$D992*AH242*AH$5)</f>
        <v>0</v>
      </c>
      <c r="AI992" s="382">
        <f ca="1">IF(Controle!$N$16=1,0,$D992*AI242*AI$5)</f>
        <v>0</v>
      </c>
      <c r="AJ992" s="382">
        <f ca="1">IF(Controle!$N$16=1,0,$D992*AJ242*AJ$5)</f>
        <v>0</v>
      </c>
      <c r="AK992" s="382">
        <f ca="1">IF(Controle!$N$16=1,0,$D992*AK242*AK$5)</f>
        <v>0</v>
      </c>
      <c r="AL992" s="382">
        <f ca="1">IF(Controle!$N$16=1,0,$D992*AL242*AL$5)</f>
        <v>0</v>
      </c>
      <c r="AM992" s="382">
        <f ca="1">IF(Controle!$N$16=1,0,$D992*AM242*AM$5)</f>
        <v>0</v>
      </c>
      <c r="AN992" s="382">
        <f ca="1">IF(Controle!$N$16=1,0,$D992*AN242*AN$5)</f>
        <v>0</v>
      </c>
      <c r="AO992" s="382">
        <f ca="1">IF(Controle!$N$16=1,0,$D992*AO242*AO$5)</f>
        <v>0</v>
      </c>
      <c r="AP992" s="382">
        <f ca="1">IF(Controle!$N$16=1,0,$D992*AP242*AP$5)</f>
        <v>0</v>
      </c>
      <c r="AQ992" s="382">
        <f ca="1">IF(Controle!$N$16=1,0,$D992*AQ242*AQ$5)</f>
        <v>0</v>
      </c>
      <c r="AR992" s="382">
        <f ca="1">IF(Controle!$N$16=1,0,$D992*AR242*AR$5)</f>
        <v>0</v>
      </c>
      <c r="AS992" s="652">
        <f t="shared" ca="1" si="652"/>
        <v>0</v>
      </c>
    </row>
    <row r="993" spans="2:45" hidden="1" outlineLevel="1">
      <c r="B993" s="123"/>
      <c r="C993" s="81">
        <f t="shared" si="653"/>
        <v>25</v>
      </c>
      <c r="D993" s="191">
        <f ca="1"/>
        <v>0</v>
      </c>
      <c r="E993" s="382">
        <f ca="1">IF(Controle!$N$16=1,0,$D993*E243*E$5)</f>
        <v>0</v>
      </c>
      <c r="F993" s="382">
        <f ca="1">IF(Controle!$N$16=1,0,$D993*F243*F$5)</f>
        <v>0</v>
      </c>
      <c r="G993" s="382">
        <f ca="1">IF(Controle!$N$16=1,0,$D993*G243*G$5)</f>
        <v>0</v>
      </c>
      <c r="H993" s="382">
        <f ca="1">IF(Controle!$N$16=1,0,$D993*H243*H$5)</f>
        <v>0</v>
      </c>
      <c r="I993" s="382">
        <f ca="1">IF(Controle!$N$16=1,0,$D993*I243*I$5)</f>
        <v>0</v>
      </c>
      <c r="J993" s="382">
        <f ca="1">IF(Controle!$N$16=1,0,$D993*J243*J$5)</f>
        <v>0</v>
      </c>
      <c r="K993" s="382">
        <f ca="1">IF(Controle!$N$16=1,0,$D993*K243*K$5)</f>
        <v>0</v>
      </c>
      <c r="L993" s="382">
        <f ca="1">IF(Controle!$N$16=1,0,$D993*L243*L$5)</f>
        <v>0</v>
      </c>
      <c r="M993" s="382">
        <f ca="1">IF(Controle!$N$16=1,0,$D993*M243*M$5)</f>
        <v>0</v>
      </c>
      <c r="N993" s="382">
        <f ca="1">IF(Controle!$N$16=1,0,$D993*N243*N$5)</f>
        <v>0</v>
      </c>
      <c r="O993" s="382">
        <f ca="1">IF(Controle!$N$16=1,0,$D993*O243*O$5)</f>
        <v>0</v>
      </c>
      <c r="P993" s="382">
        <f ca="1">IF(Controle!$N$16=1,0,$D993*P243*P$5)</f>
        <v>0</v>
      </c>
      <c r="Q993" s="382">
        <f ca="1">IF(Controle!$N$16=1,0,$D993*Q243*Q$5)</f>
        <v>0</v>
      </c>
      <c r="R993" s="382">
        <f ca="1">IF(Controle!$N$16=1,0,$D993*R243*R$5)</f>
        <v>0</v>
      </c>
      <c r="S993" s="382">
        <f ca="1">IF(Controle!$N$16=1,0,$D993*S243*S$5)</f>
        <v>0</v>
      </c>
      <c r="T993" s="382">
        <f ca="1">IF(Controle!$N$16=1,0,$D993*T243*T$5)</f>
        <v>0</v>
      </c>
      <c r="U993" s="382">
        <f ca="1">IF(Controle!$N$16=1,0,$D993*U243*U$5)</f>
        <v>0</v>
      </c>
      <c r="V993" s="382">
        <f ca="1">IF(Controle!$N$16=1,0,$D993*V243*V$5)</f>
        <v>0</v>
      </c>
      <c r="W993" s="382">
        <f ca="1">IF(Controle!$N$16=1,0,$D993*W243*W$5)</f>
        <v>0</v>
      </c>
      <c r="X993" s="382">
        <f ca="1">IF(Controle!$N$16=1,0,$D993*X243*X$5)</f>
        <v>0</v>
      </c>
      <c r="Y993" s="382">
        <f ca="1">IF(Controle!$N$16=1,0,$D993*Y243*Y$5)</f>
        <v>0</v>
      </c>
      <c r="Z993" s="382">
        <f ca="1">IF(Controle!$N$16=1,0,$D993*Z243*Z$5)</f>
        <v>0</v>
      </c>
      <c r="AA993" s="382">
        <f ca="1">IF(Controle!$N$16=1,0,$D993*AA243*AA$5)</f>
        <v>0</v>
      </c>
      <c r="AB993" s="382">
        <f ca="1">IF(Controle!$N$16=1,0,$D993*AB243*AB$5)</f>
        <v>0</v>
      </c>
      <c r="AC993" s="382">
        <f ca="1">IF(Controle!$N$16=1,0,$D993*AC243*AC$5)</f>
        <v>0</v>
      </c>
      <c r="AD993" s="382">
        <f ca="1">IF(Controle!$N$16=1,0,$D993*AD243*AD$5)</f>
        <v>0</v>
      </c>
      <c r="AE993" s="382">
        <f ca="1">IF(Controle!$N$16=1,0,$D993*AE243*AE$5)</f>
        <v>0</v>
      </c>
      <c r="AF993" s="382">
        <f ca="1">IF(Controle!$N$16=1,0,$D993*AF243*AF$5)</f>
        <v>0</v>
      </c>
      <c r="AG993" s="382">
        <f ca="1">IF(Controle!$N$16=1,0,$D993*AG243*AG$5)</f>
        <v>0</v>
      </c>
      <c r="AH993" s="382">
        <f ca="1">IF(Controle!$N$16=1,0,$D993*AH243*AH$5)</f>
        <v>0</v>
      </c>
      <c r="AI993" s="382">
        <f ca="1">IF(Controle!$N$16=1,0,$D993*AI243*AI$5)</f>
        <v>0</v>
      </c>
      <c r="AJ993" s="382">
        <f ca="1">IF(Controle!$N$16=1,0,$D993*AJ243*AJ$5)</f>
        <v>0</v>
      </c>
      <c r="AK993" s="382">
        <f ca="1">IF(Controle!$N$16=1,0,$D993*AK243*AK$5)</f>
        <v>0</v>
      </c>
      <c r="AL993" s="382">
        <f ca="1">IF(Controle!$N$16=1,0,$D993*AL243*AL$5)</f>
        <v>0</v>
      </c>
      <c r="AM993" s="382">
        <f ca="1">IF(Controle!$N$16=1,0,$D993*AM243*AM$5)</f>
        <v>0</v>
      </c>
      <c r="AN993" s="382">
        <f ca="1">IF(Controle!$N$16=1,0,$D993*AN243*AN$5)</f>
        <v>0</v>
      </c>
      <c r="AO993" s="382">
        <f ca="1">IF(Controle!$N$16=1,0,$D993*AO243*AO$5)</f>
        <v>0</v>
      </c>
      <c r="AP993" s="382">
        <f ca="1">IF(Controle!$N$16=1,0,$D993*AP243*AP$5)</f>
        <v>0</v>
      </c>
      <c r="AQ993" s="382">
        <f ca="1">IF(Controle!$N$16=1,0,$D993*AQ243*AQ$5)</f>
        <v>0</v>
      </c>
      <c r="AR993" s="382">
        <f ca="1">IF(Controle!$N$16=1,0,$D993*AR243*AR$5)</f>
        <v>0</v>
      </c>
      <c r="AS993" s="652">
        <f t="shared" ca="1" si="652"/>
        <v>0</v>
      </c>
    </row>
    <row r="994" spans="2:45" hidden="1" outlineLevel="1">
      <c r="B994" s="123"/>
      <c r="C994" s="81">
        <f t="shared" si="653"/>
        <v>26</v>
      </c>
      <c r="D994" s="191">
        <f ca="1"/>
        <v>0</v>
      </c>
      <c r="E994" s="382">
        <f ca="1">IF(Controle!$N$16=1,0,$D994*E244*E$5)</f>
        <v>0</v>
      </c>
      <c r="F994" s="382">
        <f ca="1">IF(Controle!$N$16=1,0,$D994*F244*F$5)</f>
        <v>0</v>
      </c>
      <c r="G994" s="382">
        <f ca="1">IF(Controle!$N$16=1,0,$D994*G244*G$5)</f>
        <v>0</v>
      </c>
      <c r="H994" s="382">
        <f ca="1">IF(Controle!$N$16=1,0,$D994*H244*H$5)</f>
        <v>0</v>
      </c>
      <c r="I994" s="382">
        <f ca="1">IF(Controle!$N$16=1,0,$D994*I244*I$5)</f>
        <v>0</v>
      </c>
      <c r="J994" s="382">
        <f ca="1">IF(Controle!$N$16=1,0,$D994*J244*J$5)</f>
        <v>0</v>
      </c>
      <c r="K994" s="382">
        <f ca="1">IF(Controle!$N$16=1,0,$D994*K244*K$5)</f>
        <v>0</v>
      </c>
      <c r="L994" s="382">
        <f ca="1">IF(Controle!$N$16=1,0,$D994*L244*L$5)</f>
        <v>0</v>
      </c>
      <c r="M994" s="382">
        <f ca="1">IF(Controle!$N$16=1,0,$D994*M244*M$5)</f>
        <v>0</v>
      </c>
      <c r="N994" s="382">
        <f ca="1">IF(Controle!$N$16=1,0,$D994*N244*N$5)</f>
        <v>0</v>
      </c>
      <c r="O994" s="382">
        <f ca="1">IF(Controle!$N$16=1,0,$D994*O244*O$5)</f>
        <v>0</v>
      </c>
      <c r="P994" s="382">
        <f ca="1">IF(Controle!$N$16=1,0,$D994*P244*P$5)</f>
        <v>0</v>
      </c>
      <c r="Q994" s="382">
        <f ca="1">IF(Controle!$N$16=1,0,$D994*Q244*Q$5)</f>
        <v>0</v>
      </c>
      <c r="R994" s="382">
        <f ca="1">IF(Controle!$N$16=1,0,$D994*R244*R$5)</f>
        <v>0</v>
      </c>
      <c r="S994" s="382">
        <f ca="1">IF(Controle!$N$16=1,0,$D994*S244*S$5)</f>
        <v>0</v>
      </c>
      <c r="T994" s="382">
        <f ca="1">IF(Controle!$N$16=1,0,$D994*T244*T$5)</f>
        <v>0</v>
      </c>
      <c r="U994" s="382">
        <f ca="1">IF(Controle!$N$16=1,0,$D994*U244*U$5)</f>
        <v>0</v>
      </c>
      <c r="V994" s="382">
        <f ca="1">IF(Controle!$N$16=1,0,$D994*V244*V$5)</f>
        <v>0</v>
      </c>
      <c r="W994" s="382">
        <f ca="1">IF(Controle!$N$16=1,0,$D994*W244*W$5)</f>
        <v>0</v>
      </c>
      <c r="X994" s="382">
        <f ca="1">IF(Controle!$N$16=1,0,$D994*X244*X$5)</f>
        <v>0</v>
      </c>
      <c r="Y994" s="382">
        <f ca="1">IF(Controle!$N$16=1,0,$D994*Y244*Y$5)</f>
        <v>0</v>
      </c>
      <c r="Z994" s="382">
        <f ca="1">IF(Controle!$N$16=1,0,$D994*Z244*Z$5)</f>
        <v>0</v>
      </c>
      <c r="AA994" s="382">
        <f ca="1">IF(Controle!$N$16=1,0,$D994*AA244*AA$5)</f>
        <v>0</v>
      </c>
      <c r="AB994" s="382">
        <f ca="1">IF(Controle!$N$16=1,0,$D994*AB244*AB$5)</f>
        <v>0</v>
      </c>
      <c r="AC994" s="382">
        <f ca="1">IF(Controle!$N$16=1,0,$D994*AC244*AC$5)</f>
        <v>0</v>
      </c>
      <c r="AD994" s="382">
        <f ca="1">IF(Controle!$N$16=1,0,$D994*AD244*AD$5)</f>
        <v>0</v>
      </c>
      <c r="AE994" s="382">
        <f ca="1">IF(Controle!$N$16=1,0,$D994*AE244*AE$5)</f>
        <v>0</v>
      </c>
      <c r="AF994" s="382">
        <f ca="1">IF(Controle!$N$16=1,0,$D994*AF244*AF$5)</f>
        <v>0</v>
      </c>
      <c r="AG994" s="382">
        <f ca="1">IF(Controle!$N$16=1,0,$D994*AG244*AG$5)</f>
        <v>0</v>
      </c>
      <c r="AH994" s="382">
        <f ca="1">IF(Controle!$N$16=1,0,$D994*AH244*AH$5)</f>
        <v>0</v>
      </c>
      <c r="AI994" s="382">
        <f ca="1">IF(Controle!$N$16=1,0,$D994*AI244*AI$5)</f>
        <v>0</v>
      </c>
      <c r="AJ994" s="382">
        <f ca="1">IF(Controle!$N$16=1,0,$D994*AJ244*AJ$5)</f>
        <v>0</v>
      </c>
      <c r="AK994" s="382">
        <f ca="1">IF(Controle!$N$16=1,0,$D994*AK244*AK$5)</f>
        <v>0</v>
      </c>
      <c r="AL994" s="382">
        <f ca="1">IF(Controle!$N$16=1,0,$D994*AL244*AL$5)</f>
        <v>0</v>
      </c>
      <c r="AM994" s="382">
        <f ca="1">IF(Controle!$N$16=1,0,$D994*AM244*AM$5)</f>
        <v>0</v>
      </c>
      <c r="AN994" s="382">
        <f ca="1">IF(Controle!$N$16=1,0,$D994*AN244*AN$5)</f>
        <v>0</v>
      </c>
      <c r="AO994" s="382">
        <f ca="1">IF(Controle!$N$16=1,0,$D994*AO244*AO$5)</f>
        <v>0</v>
      </c>
      <c r="AP994" s="382">
        <f ca="1">IF(Controle!$N$16=1,0,$D994*AP244*AP$5)</f>
        <v>0</v>
      </c>
      <c r="AQ994" s="382">
        <f ca="1">IF(Controle!$N$16=1,0,$D994*AQ244*AQ$5)</f>
        <v>0</v>
      </c>
      <c r="AR994" s="382">
        <f ca="1">IF(Controle!$N$16=1,0,$D994*AR244*AR$5)</f>
        <v>0</v>
      </c>
      <c r="AS994" s="652">
        <f t="shared" ca="1" si="652"/>
        <v>0</v>
      </c>
    </row>
    <row r="995" spans="2:45" hidden="1" outlineLevel="1">
      <c r="B995" s="123"/>
      <c r="C995" s="81">
        <f t="shared" si="653"/>
        <v>27</v>
      </c>
      <c r="D995" s="191">
        <f ca="1"/>
        <v>0</v>
      </c>
      <c r="E995" s="382">
        <f ca="1">IF(Controle!$N$16=1,0,$D995*E245*E$5)</f>
        <v>0</v>
      </c>
      <c r="F995" s="382">
        <f ca="1">IF(Controle!$N$16=1,0,$D995*F245*F$5)</f>
        <v>0</v>
      </c>
      <c r="G995" s="382">
        <f ca="1">IF(Controle!$N$16=1,0,$D995*G245*G$5)</f>
        <v>0</v>
      </c>
      <c r="H995" s="382">
        <f ca="1">IF(Controle!$N$16=1,0,$D995*H245*H$5)</f>
        <v>0</v>
      </c>
      <c r="I995" s="382">
        <f ca="1">IF(Controle!$N$16=1,0,$D995*I245*I$5)</f>
        <v>0</v>
      </c>
      <c r="J995" s="382">
        <f ca="1">IF(Controle!$N$16=1,0,$D995*J245*J$5)</f>
        <v>0</v>
      </c>
      <c r="K995" s="382">
        <f ca="1">IF(Controle!$N$16=1,0,$D995*K245*K$5)</f>
        <v>0</v>
      </c>
      <c r="L995" s="382">
        <f ca="1">IF(Controle!$N$16=1,0,$D995*L245*L$5)</f>
        <v>0</v>
      </c>
      <c r="M995" s="382">
        <f ca="1">IF(Controle!$N$16=1,0,$D995*M245*M$5)</f>
        <v>0</v>
      </c>
      <c r="N995" s="382">
        <f ca="1">IF(Controle!$N$16=1,0,$D995*N245*N$5)</f>
        <v>0</v>
      </c>
      <c r="O995" s="382">
        <f ca="1">IF(Controle!$N$16=1,0,$D995*O245*O$5)</f>
        <v>0</v>
      </c>
      <c r="P995" s="382">
        <f ca="1">IF(Controle!$N$16=1,0,$D995*P245*P$5)</f>
        <v>0</v>
      </c>
      <c r="Q995" s="382">
        <f ca="1">IF(Controle!$N$16=1,0,$D995*Q245*Q$5)</f>
        <v>0</v>
      </c>
      <c r="R995" s="382">
        <f ca="1">IF(Controle!$N$16=1,0,$D995*R245*R$5)</f>
        <v>0</v>
      </c>
      <c r="S995" s="382">
        <f ca="1">IF(Controle!$N$16=1,0,$D995*S245*S$5)</f>
        <v>0</v>
      </c>
      <c r="T995" s="382">
        <f ca="1">IF(Controle!$N$16=1,0,$D995*T245*T$5)</f>
        <v>0</v>
      </c>
      <c r="U995" s="382">
        <f ca="1">IF(Controle!$N$16=1,0,$D995*U245*U$5)</f>
        <v>0</v>
      </c>
      <c r="V995" s="382">
        <f ca="1">IF(Controle!$N$16=1,0,$D995*V245*V$5)</f>
        <v>0</v>
      </c>
      <c r="W995" s="382">
        <f ca="1">IF(Controle!$N$16=1,0,$D995*W245*W$5)</f>
        <v>0</v>
      </c>
      <c r="X995" s="382">
        <f ca="1">IF(Controle!$N$16=1,0,$D995*X245*X$5)</f>
        <v>0</v>
      </c>
      <c r="Y995" s="382">
        <f ca="1">IF(Controle!$N$16=1,0,$D995*Y245*Y$5)</f>
        <v>0</v>
      </c>
      <c r="Z995" s="382">
        <f ca="1">IF(Controle!$N$16=1,0,$D995*Z245*Z$5)</f>
        <v>0</v>
      </c>
      <c r="AA995" s="382">
        <f ca="1">IF(Controle!$N$16=1,0,$D995*AA245*AA$5)</f>
        <v>0</v>
      </c>
      <c r="AB995" s="382">
        <f ca="1">IF(Controle!$N$16=1,0,$D995*AB245*AB$5)</f>
        <v>0</v>
      </c>
      <c r="AC995" s="382">
        <f ca="1">IF(Controle!$N$16=1,0,$D995*AC245*AC$5)</f>
        <v>0</v>
      </c>
      <c r="AD995" s="382">
        <f ca="1">IF(Controle!$N$16=1,0,$D995*AD245*AD$5)</f>
        <v>0</v>
      </c>
      <c r="AE995" s="382">
        <f ca="1">IF(Controle!$N$16=1,0,$D995*AE245*AE$5)</f>
        <v>0</v>
      </c>
      <c r="AF995" s="382">
        <f ca="1">IF(Controle!$N$16=1,0,$D995*AF245*AF$5)</f>
        <v>0</v>
      </c>
      <c r="AG995" s="382">
        <f ca="1">IF(Controle!$N$16=1,0,$D995*AG245*AG$5)</f>
        <v>0</v>
      </c>
      <c r="AH995" s="382">
        <f ca="1">IF(Controle!$N$16=1,0,$D995*AH245*AH$5)</f>
        <v>0</v>
      </c>
      <c r="AI995" s="382">
        <f ca="1">IF(Controle!$N$16=1,0,$D995*AI245*AI$5)</f>
        <v>0</v>
      </c>
      <c r="AJ995" s="382">
        <f ca="1">IF(Controle!$N$16=1,0,$D995*AJ245*AJ$5)</f>
        <v>0</v>
      </c>
      <c r="AK995" s="382">
        <f ca="1">IF(Controle!$N$16=1,0,$D995*AK245*AK$5)</f>
        <v>0</v>
      </c>
      <c r="AL995" s="382">
        <f ca="1">IF(Controle!$N$16=1,0,$D995*AL245*AL$5)</f>
        <v>0</v>
      </c>
      <c r="AM995" s="382">
        <f ca="1">IF(Controle!$N$16=1,0,$D995*AM245*AM$5)</f>
        <v>0</v>
      </c>
      <c r="AN995" s="382">
        <f ca="1">IF(Controle!$N$16=1,0,$D995*AN245*AN$5)</f>
        <v>0</v>
      </c>
      <c r="AO995" s="382">
        <f ca="1">IF(Controle!$N$16=1,0,$D995*AO245*AO$5)</f>
        <v>0</v>
      </c>
      <c r="AP995" s="382">
        <f ca="1">IF(Controle!$N$16=1,0,$D995*AP245*AP$5)</f>
        <v>0</v>
      </c>
      <c r="AQ995" s="382">
        <f ca="1">IF(Controle!$N$16=1,0,$D995*AQ245*AQ$5)</f>
        <v>0</v>
      </c>
      <c r="AR995" s="382">
        <f ca="1">IF(Controle!$N$16=1,0,$D995*AR245*AR$5)</f>
        <v>0</v>
      </c>
      <c r="AS995" s="652">
        <f t="shared" ca="1" si="652"/>
        <v>0</v>
      </c>
    </row>
    <row r="996" spans="2:45" hidden="1" outlineLevel="1">
      <c r="B996" s="123"/>
      <c r="C996" s="81">
        <f t="shared" si="653"/>
        <v>28</v>
      </c>
      <c r="D996" s="191">
        <f ca="1"/>
        <v>0</v>
      </c>
      <c r="E996" s="382">
        <f ca="1">IF(Controle!$N$16=1,0,$D996*E246*E$5)</f>
        <v>0</v>
      </c>
      <c r="F996" s="382">
        <f ca="1">IF(Controle!$N$16=1,0,$D996*F246*F$5)</f>
        <v>0</v>
      </c>
      <c r="G996" s="382">
        <f ca="1">IF(Controle!$N$16=1,0,$D996*G246*G$5)</f>
        <v>0</v>
      </c>
      <c r="H996" s="382">
        <f ca="1">IF(Controle!$N$16=1,0,$D996*H246*H$5)</f>
        <v>0</v>
      </c>
      <c r="I996" s="382">
        <f ca="1">IF(Controle!$N$16=1,0,$D996*I246*I$5)</f>
        <v>0</v>
      </c>
      <c r="J996" s="382">
        <f ca="1">IF(Controle!$N$16=1,0,$D996*J246*J$5)</f>
        <v>0</v>
      </c>
      <c r="K996" s="382">
        <f ca="1">IF(Controle!$N$16=1,0,$D996*K246*K$5)</f>
        <v>0</v>
      </c>
      <c r="L996" s="382">
        <f ca="1">IF(Controle!$N$16=1,0,$D996*L246*L$5)</f>
        <v>0</v>
      </c>
      <c r="M996" s="382">
        <f ca="1">IF(Controle!$N$16=1,0,$D996*M246*M$5)</f>
        <v>0</v>
      </c>
      <c r="N996" s="382">
        <f ca="1">IF(Controle!$N$16=1,0,$D996*N246*N$5)</f>
        <v>0</v>
      </c>
      <c r="O996" s="382">
        <f ca="1">IF(Controle!$N$16=1,0,$D996*O246*O$5)</f>
        <v>0</v>
      </c>
      <c r="P996" s="382">
        <f ca="1">IF(Controle!$N$16=1,0,$D996*P246*P$5)</f>
        <v>0</v>
      </c>
      <c r="Q996" s="382">
        <f ca="1">IF(Controle!$N$16=1,0,$D996*Q246*Q$5)</f>
        <v>0</v>
      </c>
      <c r="R996" s="382">
        <f ca="1">IF(Controle!$N$16=1,0,$D996*R246*R$5)</f>
        <v>0</v>
      </c>
      <c r="S996" s="382">
        <f ca="1">IF(Controle!$N$16=1,0,$D996*S246*S$5)</f>
        <v>0</v>
      </c>
      <c r="T996" s="382">
        <f ca="1">IF(Controle!$N$16=1,0,$D996*T246*T$5)</f>
        <v>0</v>
      </c>
      <c r="U996" s="382">
        <f ca="1">IF(Controle!$N$16=1,0,$D996*U246*U$5)</f>
        <v>0</v>
      </c>
      <c r="V996" s="382">
        <f ca="1">IF(Controle!$N$16=1,0,$D996*V246*V$5)</f>
        <v>0</v>
      </c>
      <c r="W996" s="382">
        <f ca="1">IF(Controle!$N$16=1,0,$D996*W246*W$5)</f>
        <v>0</v>
      </c>
      <c r="X996" s="382">
        <f ca="1">IF(Controle!$N$16=1,0,$D996*X246*X$5)</f>
        <v>0</v>
      </c>
      <c r="Y996" s="382">
        <f ca="1">IF(Controle!$N$16=1,0,$D996*Y246*Y$5)</f>
        <v>0</v>
      </c>
      <c r="Z996" s="382">
        <f ca="1">IF(Controle!$N$16=1,0,$D996*Z246*Z$5)</f>
        <v>0</v>
      </c>
      <c r="AA996" s="382">
        <f ca="1">IF(Controle!$N$16=1,0,$D996*AA246*AA$5)</f>
        <v>0</v>
      </c>
      <c r="AB996" s="382">
        <f ca="1">IF(Controle!$N$16=1,0,$D996*AB246*AB$5)</f>
        <v>0</v>
      </c>
      <c r="AC996" s="382">
        <f ca="1">IF(Controle!$N$16=1,0,$D996*AC246*AC$5)</f>
        <v>0</v>
      </c>
      <c r="AD996" s="382">
        <f ca="1">IF(Controle!$N$16=1,0,$D996*AD246*AD$5)</f>
        <v>0</v>
      </c>
      <c r="AE996" s="382">
        <f ca="1">IF(Controle!$N$16=1,0,$D996*AE246*AE$5)</f>
        <v>0</v>
      </c>
      <c r="AF996" s="382">
        <f ca="1">IF(Controle!$N$16=1,0,$D996*AF246*AF$5)</f>
        <v>0</v>
      </c>
      <c r="AG996" s="382">
        <f ca="1">IF(Controle!$N$16=1,0,$D996*AG246*AG$5)</f>
        <v>0</v>
      </c>
      <c r="AH996" s="382">
        <f ca="1">IF(Controle!$N$16=1,0,$D996*AH246*AH$5)</f>
        <v>0</v>
      </c>
      <c r="AI996" s="382">
        <f ca="1">IF(Controle!$N$16=1,0,$D996*AI246*AI$5)</f>
        <v>0</v>
      </c>
      <c r="AJ996" s="382">
        <f ca="1">IF(Controle!$N$16=1,0,$D996*AJ246*AJ$5)</f>
        <v>0</v>
      </c>
      <c r="AK996" s="382">
        <f ca="1">IF(Controle!$N$16=1,0,$D996*AK246*AK$5)</f>
        <v>0</v>
      </c>
      <c r="AL996" s="382">
        <f ca="1">IF(Controle!$N$16=1,0,$D996*AL246*AL$5)</f>
        <v>0</v>
      </c>
      <c r="AM996" s="382">
        <f ca="1">IF(Controle!$N$16=1,0,$D996*AM246*AM$5)</f>
        <v>0</v>
      </c>
      <c r="AN996" s="382">
        <f ca="1">IF(Controle!$N$16=1,0,$D996*AN246*AN$5)</f>
        <v>0</v>
      </c>
      <c r="AO996" s="382">
        <f ca="1">IF(Controle!$N$16=1,0,$D996*AO246*AO$5)</f>
        <v>0</v>
      </c>
      <c r="AP996" s="382">
        <f ca="1">IF(Controle!$N$16=1,0,$D996*AP246*AP$5)</f>
        <v>0</v>
      </c>
      <c r="AQ996" s="382">
        <f ca="1">IF(Controle!$N$16=1,0,$D996*AQ246*AQ$5)</f>
        <v>0</v>
      </c>
      <c r="AR996" s="382">
        <f ca="1">IF(Controle!$N$16=1,0,$D996*AR246*AR$5)</f>
        <v>0</v>
      </c>
      <c r="AS996" s="652">
        <f t="shared" ca="1" si="652"/>
        <v>0</v>
      </c>
    </row>
    <row r="997" spans="2:45" hidden="1" outlineLevel="1">
      <c r="B997" s="123"/>
      <c r="C997" s="81">
        <f t="shared" si="653"/>
        <v>29</v>
      </c>
      <c r="D997" s="191">
        <f ca="1"/>
        <v>0</v>
      </c>
      <c r="E997" s="382">
        <f ca="1">IF(Controle!$N$16=1,0,$D997*E247*E$5)</f>
        <v>0</v>
      </c>
      <c r="F997" s="382">
        <f ca="1">IF(Controle!$N$16=1,0,$D997*F247*F$5)</f>
        <v>0</v>
      </c>
      <c r="G997" s="382">
        <f ca="1">IF(Controle!$N$16=1,0,$D997*G247*G$5)</f>
        <v>0</v>
      </c>
      <c r="H997" s="382">
        <f ca="1">IF(Controle!$N$16=1,0,$D997*H247*H$5)</f>
        <v>0</v>
      </c>
      <c r="I997" s="382">
        <f ca="1">IF(Controle!$N$16=1,0,$D997*I247*I$5)</f>
        <v>0</v>
      </c>
      <c r="J997" s="382">
        <f ca="1">IF(Controle!$N$16=1,0,$D997*J247*J$5)</f>
        <v>0</v>
      </c>
      <c r="K997" s="382">
        <f ca="1">IF(Controle!$N$16=1,0,$D997*K247*K$5)</f>
        <v>0</v>
      </c>
      <c r="L997" s="382">
        <f ca="1">IF(Controle!$N$16=1,0,$D997*L247*L$5)</f>
        <v>0</v>
      </c>
      <c r="M997" s="382">
        <f ca="1">IF(Controle!$N$16=1,0,$D997*M247*M$5)</f>
        <v>0</v>
      </c>
      <c r="N997" s="382">
        <f ca="1">IF(Controle!$N$16=1,0,$D997*N247*N$5)</f>
        <v>0</v>
      </c>
      <c r="O997" s="382">
        <f ca="1">IF(Controle!$N$16=1,0,$D997*O247*O$5)</f>
        <v>0</v>
      </c>
      <c r="P997" s="382">
        <f ca="1">IF(Controle!$N$16=1,0,$D997*P247*P$5)</f>
        <v>0</v>
      </c>
      <c r="Q997" s="382">
        <f ca="1">IF(Controle!$N$16=1,0,$D997*Q247*Q$5)</f>
        <v>0</v>
      </c>
      <c r="R997" s="382">
        <f ca="1">IF(Controle!$N$16=1,0,$D997*R247*R$5)</f>
        <v>0</v>
      </c>
      <c r="S997" s="382">
        <f ca="1">IF(Controle!$N$16=1,0,$D997*S247*S$5)</f>
        <v>0</v>
      </c>
      <c r="T997" s="382">
        <f ca="1">IF(Controle!$N$16=1,0,$D997*T247*T$5)</f>
        <v>0</v>
      </c>
      <c r="U997" s="382">
        <f ca="1">IF(Controle!$N$16=1,0,$D997*U247*U$5)</f>
        <v>0</v>
      </c>
      <c r="V997" s="382">
        <f ca="1">IF(Controle!$N$16=1,0,$D997*V247*V$5)</f>
        <v>0</v>
      </c>
      <c r="W997" s="382">
        <f ca="1">IF(Controle!$N$16=1,0,$D997*W247*W$5)</f>
        <v>0</v>
      </c>
      <c r="X997" s="382">
        <f ca="1">IF(Controle!$N$16=1,0,$D997*X247*X$5)</f>
        <v>0</v>
      </c>
      <c r="Y997" s="382">
        <f ca="1">IF(Controle!$N$16=1,0,$D997*Y247*Y$5)</f>
        <v>0</v>
      </c>
      <c r="Z997" s="382">
        <f ca="1">IF(Controle!$N$16=1,0,$D997*Z247*Z$5)</f>
        <v>0</v>
      </c>
      <c r="AA997" s="382">
        <f ca="1">IF(Controle!$N$16=1,0,$D997*AA247*AA$5)</f>
        <v>0</v>
      </c>
      <c r="AB997" s="382">
        <f ca="1">IF(Controle!$N$16=1,0,$D997*AB247*AB$5)</f>
        <v>0</v>
      </c>
      <c r="AC997" s="382">
        <f ca="1">IF(Controle!$N$16=1,0,$D997*AC247*AC$5)</f>
        <v>0</v>
      </c>
      <c r="AD997" s="382">
        <f ca="1">IF(Controle!$N$16=1,0,$D997*AD247*AD$5)</f>
        <v>0</v>
      </c>
      <c r="AE997" s="382">
        <f ca="1">IF(Controle!$N$16=1,0,$D997*AE247*AE$5)</f>
        <v>0</v>
      </c>
      <c r="AF997" s="382">
        <f ca="1">IF(Controle!$N$16=1,0,$D997*AF247*AF$5)</f>
        <v>0</v>
      </c>
      <c r="AG997" s="382">
        <f ca="1">IF(Controle!$N$16=1,0,$D997*AG247*AG$5)</f>
        <v>0</v>
      </c>
      <c r="AH997" s="382">
        <f ca="1">IF(Controle!$N$16=1,0,$D997*AH247*AH$5)</f>
        <v>0</v>
      </c>
      <c r="AI997" s="382">
        <f ca="1">IF(Controle!$N$16=1,0,$D997*AI247*AI$5)</f>
        <v>0</v>
      </c>
      <c r="AJ997" s="382">
        <f ca="1">IF(Controle!$N$16=1,0,$D997*AJ247*AJ$5)</f>
        <v>0</v>
      </c>
      <c r="AK997" s="382">
        <f ca="1">IF(Controle!$N$16=1,0,$D997*AK247*AK$5)</f>
        <v>0</v>
      </c>
      <c r="AL997" s="382">
        <f ca="1">IF(Controle!$N$16=1,0,$D997*AL247*AL$5)</f>
        <v>0</v>
      </c>
      <c r="AM997" s="382">
        <f ca="1">IF(Controle!$N$16=1,0,$D997*AM247*AM$5)</f>
        <v>0</v>
      </c>
      <c r="AN997" s="382">
        <f ca="1">IF(Controle!$N$16=1,0,$D997*AN247*AN$5)</f>
        <v>0</v>
      </c>
      <c r="AO997" s="382">
        <f ca="1">IF(Controle!$N$16=1,0,$D997*AO247*AO$5)</f>
        <v>0</v>
      </c>
      <c r="AP997" s="382">
        <f ca="1">IF(Controle!$N$16=1,0,$D997*AP247*AP$5)</f>
        <v>0</v>
      </c>
      <c r="AQ997" s="382">
        <f ca="1">IF(Controle!$N$16=1,0,$D997*AQ247*AQ$5)</f>
        <v>0</v>
      </c>
      <c r="AR997" s="382">
        <f ca="1">IF(Controle!$N$16=1,0,$D997*AR247*AR$5)</f>
        <v>0</v>
      </c>
      <c r="AS997" s="652">
        <f t="shared" ca="1" si="652"/>
        <v>0</v>
      </c>
    </row>
    <row r="998" spans="2:45" hidden="1" outlineLevel="1">
      <c r="B998" s="123"/>
      <c r="C998" s="81">
        <f t="shared" si="653"/>
        <v>30</v>
      </c>
      <c r="D998" s="191">
        <f ca="1"/>
        <v>0</v>
      </c>
      <c r="E998" s="382">
        <f ca="1">IF(Controle!$N$16=1,0,$D998*E248*E$5)</f>
        <v>0</v>
      </c>
      <c r="F998" s="382">
        <f ca="1">IF(Controle!$N$16=1,0,$D998*F248*F$5)</f>
        <v>0</v>
      </c>
      <c r="G998" s="382">
        <f ca="1">IF(Controle!$N$16=1,0,$D998*G248*G$5)</f>
        <v>0</v>
      </c>
      <c r="H998" s="382">
        <f ca="1">IF(Controle!$N$16=1,0,$D998*H248*H$5)</f>
        <v>0</v>
      </c>
      <c r="I998" s="382">
        <f ca="1">IF(Controle!$N$16=1,0,$D998*I248*I$5)</f>
        <v>0</v>
      </c>
      <c r="J998" s="382">
        <f ca="1">IF(Controle!$N$16=1,0,$D998*J248*J$5)</f>
        <v>0</v>
      </c>
      <c r="K998" s="382">
        <f ca="1">IF(Controle!$N$16=1,0,$D998*K248*K$5)</f>
        <v>0</v>
      </c>
      <c r="L998" s="382">
        <f ca="1">IF(Controle!$N$16=1,0,$D998*L248*L$5)</f>
        <v>0</v>
      </c>
      <c r="M998" s="382">
        <f ca="1">IF(Controle!$N$16=1,0,$D998*M248*M$5)</f>
        <v>0</v>
      </c>
      <c r="N998" s="382">
        <f ca="1">IF(Controle!$N$16=1,0,$D998*N248*N$5)</f>
        <v>0</v>
      </c>
      <c r="O998" s="382">
        <f ca="1">IF(Controle!$N$16=1,0,$D998*O248*O$5)</f>
        <v>0</v>
      </c>
      <c r="P998" s="382">
        <f ca="1">IF(Controle!$N$16=1,0,$D998*P248*P$5)</f>
        <v>0</v>
      </c>
      <c r="Q998" s="382">
        <f ca="1">IF(Controle!$N$16=1,0,$D998*Q248*Q$5)</f>
        <v>0</v>
      </c>
      <c r="R998" s="382">
        <f ca="1">IF(Controle!$N$16=1,0,$D998*R248*R$5)</f>
        <v>0</v>
      </c>
      <c r="S998" s="382">
        <f ca="1">IF(Controle!$N$16=1,0,$D998*S248*S$5)</f>
        <v>0</v>
      </c>
      <c r="T998" s="382">
        <f ca="1">IF(Controle!$N$16=1,0,$D998*T248*T$5)</f>
        <v>0</v>
      </c>
      <c r="U998" s="382">
        <f ca="1">IF(Controle!$N$16=1,0,$D998*U248*U$5)</f>
        <v>0</v>
      </c>
      <c r="V998" s="382">
        <f ca="1">IF(Controle!$N$16=1,0,$D998*V248*V$5)</f>
        <v>0</v>
      </c>
      <c r="W998" s="382">
        <f ca="1">IF(Controle!$N$16=1,0,$D998*W248*W$5)</f>
        <v>0</v>
      </c>
      <c r="X998" s="382">
        <f ca="1">IF(Controle!$N$16=1,0,$D998*X248*X$5)</f>
        <v>0</v>
      </c>
      <c r="Y998" s="382">
        <f ca="1">IF(Controle!$N$16=1,0,$D998*Y248*Y$5)</f>
        <v>0</v>
      </c>
      <c r="Z998" s="382">
        <f ca="1">IF(Controle!$N$16=1,0,$D998*Z248*Z$5)</f>
        <v>0</v>
      </c>
      <c r="AA998" s="382">
        <f ca="1">IF(Controle!$N$16=1,0,$D998*AA248*AA$5)</f>
        <v>0</v>
      </c>
      <c r="AB998" s="382">
        <f ca="1">IF(Controle!$N$16=1,0,$D998*AB248*AB$5)</f>
        <v>0</v>
      </c>
      <c r="AC998" s="382">
        <f ca="1">IF(Controle!$N$16=1,0,$D998*AC248*AC$5)</f>
        <v>0</v>
      </c>
      <c r="AD998" s="382">
        <f ca="1">IF(Controle!$N$16=1,0,$D998*AD248*AD$5)</f>
        <v>0</v>
      </c>
      <c r="AE998" s="382">
        <f ca="1">IF(Controle!$N$16=1,0,$D998*AE248*AE$5)</f>
        <v>0</v>
      </c>
      <c r="AF998" s="382">
        <f ca="1">IF(Controle!$N$16=1,0,$D998*AF248*AF$5)</f>
        <v>0</v>
      </c>
      <c r="AG998" s="382">
        <f ca="1">IF(Controle!$N$16=1,0,$D998*AG248*AG$5)</f>
        <v>0</v>
      </c>
      <c r="AH998" s="382">
        <f ca="1">IF(Controle!$N$16=1,0,$D998*AH248*AH$5)</f>
        <v>0</v>
      </c>
      <c r="AI998" s="382">
        <f ca="1">IF(Controle!$N$16=1,0,$D998*AI248*AI$5)</f>
        <v>0</v>
      </c>
      <c r="AJ998" s="382">
        <f ca="1">IF(Controle!$N$16=1,0,$D998*AJ248*AJ$5)</f>
        <v>0</v>
      </c>
      <c r="AK998" s="382">
        <f ca="1">IF(Controle!$N$16=1,0,$D998*AK248*AK$5)</f>
        <v>0</v>
      </c>
      <c r="AL998" s="382">
        <f ca="1">IF(Controle!$N$16=1,0,$D998*AL248*AL$5)</f>
        <v>0</v>
      </c>
      <c r="AM998" s="382">
        <f ca="1">IF(Controle!$N$16=1,0,$D998*AM248*AM$5)</f>
        <v>0</v>
      </c>
      <c r="AN998" s="382">
        <f ca="1">IF(Controle!$N$16=1,0,$D998*AN248*AN$5)</f>
        <v>0</v>
      </c>
      <c r="AO998" s="382">
        <f ca="1">IF(Controle!$N$16=1,0,$D998*AO248*AO$5)</f>
        <v>0</v>
      </c>
      <c r="AP998" s="382">
        <f ca="1">IF(Controle!$N$16=1,0,$D998*AP248*AP$5)</f>
        <v>0</v>
      </c>
      <c r="AQ998" s="382">
        <f ca="1">IF(Controle!$N$16=1,0,$D998*AQ248*AQ$5)</f>
        <v>0</v>
      </c>
      <c r="AR998" s="382">
        <f ca="1">IF(Controle!$N$16=1,0,$D998*AR248*AR$5)</f>
        <v>0</v>
      </c>
      <c r="AS998" s="652">
        <f t="shared" ca="1" si="652"/>
        <v>0</v>
      </c>
    </row>
    <row r="999" spans="2:45" hidden="1" outlineLevel="1">
      <c r="B999" s="123"/>
      <c r="C999" s="81">
        <f t="shared" si="653"/>
        <v>31</v>
      </c>
      <c r="D999" s="191">
        <f ca="1"/>
        <v>0</v>
      </c>
      <c r="E999" s="382">
        <f ca="1">IF(Controle!$N$16=1,0,$D999*E249*E$5)</f>
        <v>0</v>
      </c>
      <c r="F999" s="382">
        <f ca="1">IF(Controle!$N$16=1,0,$D999*F249*F$5)</f>
        <v>0</v>
      </c>
      <c r="G999" s="382">
        <f ca="1">IF(Controle!$N$16=1,0,$D999*G249*G$5)</f>
        <v>0</v>
      </c>
      <c r="H999" s="382">
        <f ca="1">IF(Controle!$N$16=1,0,$D999*H249*H$5)</f>
        <v>0</v>
      </c>
      <c r="I999" s="382">
        <f ca="1">IF(Controle!$N$16=1,0,$D999*I249*I$5)</f>
        <v>0</v>
      </c>
      <c r="J999" s="382">
        <f ca="1">IF(Controle!$N$16=1,0,$D999*J249*J$5)</f>
        <v>0</v>
      </c>
      <c r="K999" s="382">
        <f ca="1">IF(Controle!$N$16=1,0,$D999*K249*K$5)</f>
        <v>0</v>
      </c>
      <c r="L999" s="382">
        <f ca="1">IF(Controle!$N$16=1,0,$D999*L249*L$5)</f>
        <v>0</v>
      </c>
      <c r="M999" s="382">
        <f ca="1">IF(Controle!$N$16=1,0,$D999*M249*M$5)</f>
        <v>0</v>
      </c>
      <c r="N999" s="382">
        <f ca="1">IF(Controle!$N$16=1,0,$D999*N249*N$5)</f>
        <v>0</v>
      </c>
      <c r="O999" s="382">
        <f ca="1">IF(Controle!$N$16=1,0,$D999*O249*O$5)</f>
        <v>0</v>
      </c>
      <c r="P999" s="382">
        <f ca="1">IF(Controle!$N$16=1,0,$D999*P249*P$5)</f>
        <v>0</v>
      </c>
      <c r="Q999" s="382">
        <f ca="1">IF(Controle!$N$16=1,0,$D999*Q249*Q$5)</f>
        <v>0</v>
      </c>
      <c r="R999" s="382">
        <f ca="1">IF(Controle!$N$16=1,0,$D999*R249*R$5)</f>
        <v>0</v>
      </c>
      <c r="S999" s="382">
        <f ca="1">IF(Controle!$N$16=1,0,$D999*S249*S$5)</f>
        <v>0</v>
      </c>
      <c r="T999" s="382">
        <f ca="1">IF(Controle!$N$16=1,0,$D999*T249*T$5)</f>
        <v>0</v>
      </c>
      <c r="U999" s="382">
        <f ca="1">IF(Controle!$N$16=1,0,$D999*U249*U$5)</f>
        <v>0</v>
      </c>
      <c r="V999" s="382">
        <f ca="1">IF(Controle!$N$16=1,0,$D999*V249*V$5)</f>
        <v>0</v>
      </c>
      <c r="W999" s="382">
        <f ca="1">IF(Controle!$N$16=1,0,$D999*W249*W$5)</f>
        <v>0</v>
      </c>
      <c r="X999" s="382">
        <f ca="1">IF(Controle!$N$16=1,0,$D999*X249*X$5)</f>
        <v>0</v>
      </c>
      <c r="Y999" s="382">
        <f ca="1">IF(Controle!$N$16=1,0,$D999*Y249*Y$5)</f>
        <v>0</v>
      </c>
      <c r="Z999" s="382">
        <f ca="1">IF(Controle!$N$16=1,0,$D999*Z249*Z$5)</f>
        <v>0</v>
      </c>
      <c r="AA999" s="382">
        <f ca="1">IF(Controle!$N$16=1,0,$D999*AA249*AA$5)</f>
        <v>0</v>
      </c>
      <c r="AB999" s="382">
        <f ca="1">IF(Controle!$N$16=1,0,$D999*AB249*AB$5)</f>
        <v>0</v>
      </c>
      <c r="AC999" s="382">
        <f ca="1">IF(Controle!$N$16=1,0,$D999*AC249*AC$5)</f>
        <v>0</v>
      </c>
      <c r="AD999" s="382">
        <f ca="1">IF(Controle!$N$16=1,0,$D999*AD249*AD$5)</f>
        <v>0</v>
      </c>
      <c r="AE999" s="382">
        <f ca="1">IF(Controle!$N$16=1,0,$D999*AE249*AE$5)</f>
        <v>0</v>
      </c>
      <c r="AF999" s="382">
        <f ca="1">IF(Controle!$N$16=1,0,$D999*AF249*AF$5)</f>
        <v>0</v>
      </c>
      <c r="AG999" s="382">
        <f ca="1">IF(Controle!$N$16=1,0,$D999*AG249*AG$5)</f>
        <v>0</v>
      </c>
      <c r="AH999" s="382">
        <f ca="1">IF(Controle!$N$16=1,0,$D999*AH249*AH$5)</f>
        <v>0</v>
      </c>
      <c r="AI999" s="382">
        <f ca="1">IF(Controle!$N$16=1,0,$D999*AI249*AI$5)</f>
        <v>0</v>
      </c>
      <c r="AJ999" s="382">
        <f ca="1">IF(Controle!$N$16=1,0,$D999*AJ249*AJ$5)</f>
        <v>0</v>
      </c>
      <c r="AK999" s="382">
        <f ca="1">IF(Controle!$N$16=1,0,$D999*AK249*AK$5)</f>
        <v>0</v>
      </c>
      <c r="AL999" s="382">
        <f ca="1">IF(Controle!$N$16=1,0,$D999*AL249*AL$5)</f>
        <v>0</v>
      </c>
      <c r="AM999" s="382">
        <f ca="1">IF(Controle!$N$16=1,0,$D999*AM249*AM$5)</f>
        <v>0</v>
      </c>
      <c r="AN999" s="382">
        <f ca="1">IF(Controle!$N$16=1,0,$D999*AN249*AN$5)</f>
        <v>0</v>
      </c>
      <c r="AO999" s="382">
        <f ca="1">IF(Controle!$N$16=1,0,$D999*AO249*AO$5)</f>
        <v>0</v>
      </c>
      <c r="AP999" s="382">
        <f ca="1">IF(Controle!$N$16=1,0,$D999*AP249*AP$5)</f>
        <v>0</v>
      </c>
      <c r="AQ999" s="382">
        <f ca="1">IF(Controle!$N$16=1,0,$D999*AQ249*AQ$5)</f>
        <v>0</v>
      </c>
      <c r="AR999" s="382">
        <f ca="1">IF(Controle!$N$16=1,0,$D999*AR249*AR$5)</f>
        <v>0</v>
      </c>
      <c r="AS999" s="652">
        <f t="shared" ca="1" si="652"/>
        <v>0</v>
      </c>
    </row>
    <row r="1000" spans="2:45" hidden="1" outlineLevel="1">
      <c r="B1000" s="123"/>
      <c r="C1000" s="81">
        <f t="shared" si="653"/>
        <v>32</v>
      </c>
      <c r="D1000" s="191">
        <f ca="1"/>
        <v>0</v>
      </c>
      <c r="E1000" s="382">
        <f ca="1">IF(Controle!$N$16=1,0,$D1000*E250*E$5)</f>
        <v>0</v>
      </c>
      <c r="F1000" s="382">
        <f ca="1">IF(Controle!$N$16=1,0,$D1000*F250*F$5)</f>
        <v>0</v>
      </c>
      <c r="G1000" s="382">
        <f ca="1">IF(Controle!$N$16=1,0,$D1000*G250*G$5)</f>
        <v>0</v>
      </c>
      <c r="H1000" s="382">
        <f ca="1">IF(Controle!$N$16=1,0,$D1000*H250*H$5)</f>
        <v>0</v>
      </c>
      <c r="I1000" s="382">
        <f ca="1">IF(Controle!$N$16=1,0,$D1000*I250*I$5)</f>
        <v>0</v>
      </c>
      <c r="J1000" s="382">
        <f ca="1">IF(Controle!$N$16=1,0,$D1000*J250*J$5)</f>
        <v>0</v>
      </c>
      <c r="K1000" s="382">
        <f ca="1">IF(Controle!$N$16=1,0,$D1000*K250*K$5)</f>
        <v>0</v>
      </c>
      <c r="L1000" s="382">
        <f ca="1">IF(Controle!$N$16=1,0,$D1000*L250*L$5)</f>
        <v>0</v>
      </c>
      <c r="M1000" s="382">
        <f ca="1">IF(Controle!$N$16=1,0,$D1000*M250*M$5)</f>
        <v>0</v>
      </c>
      <c r="N1000" s="382">
        <f ca="1">IF(Controle!$N$16=1,0,$D1000*N250*N$5)</f>
        <v>0</v>
      </c>
      <c r="O1000" s="382">
        <f ca="1">IF(Controle!$N$16=1,0,$D1000*O250*O$5)</f>
        <v>0</v>
      </c>
      <c r="P1000" s="382">
        <f ca="1">IF(Controle!$N$16=1,0,$D1000*P250*P$5)</f>
        <v>0</v>
      </c>
      <c r="Q1000" s="382">
        <f ca="1">IF(Controle!$N$16=1,0,$D1000*Q250*Q$5)</f>
        <v>0</v>
      </c>
      <c r="R1000" s="382">
        <f ca="1">IF(Controle!$N$16=1,0,$D1000*R250*R$5)</f>
        <v>0</v>
      </c>
      <c r="S1000" s="382">
        <f ca="1">IF(Controle!$N$16=1,0,$D1000*S250*S$5)</f>
        <v>0</v>
      </c>
      <c r="T1000" s="382">
        <f ca="1">IF(Controle!$N$16=1,0,$D1000*T250*T$5)</f>
        <v>0</v>
      </c>
      <c r="U1000" s="382">
        <f ca="1">IF(Controle!$N$16=1,0,$D1000*U250*U$5)</f>
        <v>0</v>
      </c>
      <c r="V1000" s="382">
        <f ca="1">IF(Controle!$N$16=1,0,$D1000*V250*V$5)</f>
        <v>0</v>
      </c>
      <c r="W1000" s="382">
        <f ca="1">IF(Controle!$N$16=1,0,$D1000*W250*W$5)</f>
        <v>0</v>
      </c>
      <c r="X1000" s="382">
        <f ca="1">IF(Controle!$N$16=1,0,$D1000*X250*X$5)</f>
        <v>0</v>
      </c>
      <c r="Y1000" s="382">
        <f ca="1">IF(Controle!$N$16=1,0,$D1000*Y250*Y$5)</f>
        <v>0</v>
      </c>
      <c r="Z1000" s="382">
        <f ca="1">IF(Controle!$N$16=1,0,$D1000*Z250*Z$5)</f>
        <v>0</v>
      </c>
      <c r="AA1000" s="382">
        <f ca="1">IF(Controle!$N$16=1,0,$D1000*AA250*AA$5)</f>
        <v>0</v>
      </c>
      <c r="AB1000" s="382">
        <f ca="1">IF(Controle!$N$16=1,0,$D1000*AB250*AB$5)</f>
        <v>0</v>
      </c>
      <c r="AC1000" s="382">
        <f ca="1">IF(Controle!$N$16=1,0,$D1000*AC250*AC$5)</f>
        <v>0</v>
      </c>
      <c r="AD1000" s="382">
        <f ca="1">IF(Controle!$N$16=1,0,$D1000*AD250*AD$5)</f>
        <v>0</v>
      </c>
      <c r="AE1000" s="382">
        <f ca="1">IF(Controle!$N$16=1,0,$D1000*AE250*AE$5)</f>
        <v>0</v>
      </c>
      <c r="AF1000" s="382">
        <f ca="1">IF(Controle!$N$16=1,0,$D1000*AF250*AF$5)</f>
        <v>0</v>
      </c>
      <c r="AG1000" s="382">
        <f ca="1">IF(Controle!$N$16=1,0,$D1000*AG250*AG$5)</f>
        <v>0</v>
      </c>
      <c r="AH1000" s="382">
        <f ca="1">IF(Controle!$N$16=1,0,$D1000*AH250*AH$5)</f>
        <v>0</v>
      </c>
      <c r="AI1000" s="382">
        <f ca="1">IF(Controle!$N$16=1,0,$D1000*AI250*AI$5)</f>
        <v>0</v>
      </c>
      <c r="AJ1000" s="382">
        <f ca="1">IF(Controle!$N$16=1,0,$D1000*AJ250*AJ$5)</f>
        <v>0</v>
      </c>
      <c r="AK1000" s="382">
        <f ca="1">IF(Controle!$N$16=1,0,$D1000*AK250*AK$5)</f>
        <v>0</v>
      </c>
      <c r="AL1000" s="382">
        <f ca="1">IF(Controle!$N$16=1,0,$D1000*AL250*AL$5)</f>
        <v>0</v>
      </c>
      <c r="AM1000" s="382">
        <f ca="1">IF(Controle!$N$16=1,0,$D1000*AM250*AM$5)</f>
        <v>0</v>
      </c>
      <c r="AN1000" s="382">
        <f ca="1">IF(Controle!$N$16=1,0,$D1000*AN250*AN$5)</f>
        <v>0</v>
      </c>
      <c r="AO1000" s="382">
        <f ca="1">IF(Controle!$N$16=1,0,$D1000*AO250*AO$5)</f>
        <v>0</v>
      </c>
      <c r="AP1000" s="382">
        <f ca="1">IF(Controle!$N$16=1,0,$D1000*AP250*AP$5)</f>
        <v>0</v>
      </c>
      <c r="AQ1000" s="382">
        <f ca="1">IF(Controle!$N$16=1,0,$D1000*AQ250*AQ$5)</f>
        <v>0</v>
      </c>
      <c r="AR1000" s="382">
        <f ca="1">IF(Controle!$N$16=1,0,$D1000*AR250*AR$5)</f>
        <v>0</v>
      </c>
      <c r="AS1000" s="652">
        <f t="shared" ca="1" si="652"/>
        <v>0</v>
      </c>
    </row>
    <row r="1001" spans="2:45" hidden="1" outlineLevel="1">
      <c r="B1001" s="123"/>
      <c r="C1001" s="81">
        <f t="shared" si="653"/>
        <v>33</v>
      </c>
      <c r="D1001" s="191">
        <f ca="1"/>
        <v>0</v>
      </c>
      <c r="E1001" s="382">
        <f ca="1">IF(Controle!$N$16=1,0,$D1001*E251*E$5)</f>
        <v>0</v>
      </c>
      <c r="F1001" s="382">
        <f ca="1">IF(Controle!$N$16=1,0,$D1001*F251*F$5)</f>
        <v>0</v>
      </c>
      <c r="G1001" s="382">
        <f ca="1">IF(Controle!$N$16=1,0,$D1001*G251*G$5)</f>
        <v>0</v>
      </c>
      <c r="H1001" s="382">
        <f ca="1">IF(Controle!$N$16=1,0,$D1001*H251*H$5)</f>
        <v>0</v>
      </c>
      <c r="I1001" s="382">
        <f ca="1">IF(Controle!$N$16=1,0,$D1001*I251*I$5)</f>
        <v>0</v>
      </c>
      <c r="J1001" s="382">
        <f ca="1">IF(Controle!$N$16=1,0,$D1001*J251*J$5)</f>
        <v>0</v>
      </c>
      <c r="K1001" s="382">
        <f ca="1">IF(Controle!$N$16=1,0,$D1001*K251*K$5)</f>
        <v>0</v>
      </c>
      <c r="L1001" s="382">
        <f ca="1">IF(Controle!$N$16=1,0,$D1001*L251*L$5)</f>
        <v>0</v>
      </c>
      <c r="M1001" s="382">
        <f ca="1">IF(Controle!$N$16=1,0,$D1001*M251*M$5)</f>
        <v>0</v>
      </c>
      <c r="N1001" s="382">
        <f ca="1">IF(Controle!$N$16=1,0,$D1001*N251*N$5)</f>
        <v>0</v>
      </c>
      <c r="O1001" s="382">
        <f ca="1">IF(Controle!$N$16=1,0,$D1001*O251*O$5)</f>
        <v>0</v>
      </c>
      <c r="P1001" s="382">
        <f ca="1">IF(Controle!$N$16=1,0,$D1001*P251*P$5)</f>
        <v>0</v>
      </c>
      <c r="Q1001" s="382">
        <f ca="1">IF(Controle!$N$16=1,0,$D1001*Q251*Q$5)</f>
        <v>0</v>
      </c>
      <c r="R1001" s="382">
        <f ca="1">IF(Controle!$N$16=1,0,$D1001*R251*R$5)</f>
        <v>0</v>
      </c>
      <c r="S1001" s="382">
        <f ca="1">IF(Controle!$N$16=1,0,$D1001*S251*S$5)</f>
        <v>0</v>
      </c>
      <c r="T1001" s="382">
        <f ca="1">IF(Controle!$N$16=1,0,$D1001*T251*T$5)</f>
        <v>0</v>
      </c>
      <c r="U1001" s="382">
        <f ca="1">IF(Controle!$N$16=1,0,$D1001*U251*U$5)</f>
        <v>0</v>
      </c>
      <c r="V1001" s="382">
        <f ca="1">IF(Controle!$N$16=1,0,$D1001*V251*V$5)</f>
        <v>0</v>
      </c>
      <c r="W1001" s="382">
        <f ca="1">IF(Controle!$N$16=1,0,$D1001*W251*W$5)</f>
        <v>0</v>
      </c>
      <c r="X1001" s="382">
        <f ca="1">IF(Controle!$N$16=1,0,$D1001*X251*X$5)</f>
        <v>0</v>
      </c>
      <c r="Y1001" s="382">
        <f ca="1">IF(Controle!$N$16=1,0,$D1001*Y251*Y$5)</f>
        <v>0</v>
      </c>
      <c r="Z1001" s="382">
        <f ca="1">IF(Controle!$N$16=1,0,$D1001*Z251*Z$5)</f>
        <v>0</v>
      </c>
      <c r="AA1001" s="382">
        <f ca="1">IF(Controle!$N$16=1,0,$D1001*AA251*AA$5)</f>
        <v>0</v>
      </c>
      <c r="AB1001" s="382">
        <f ca="1">IF(Controle!$N$16=1,0,$D1001*AB251*AB$5)</f>
        <v>0</v>
      </c>
      <c r="AC1001" s="382">
        <f ca="1">IF(Controle!$N$16=1,0,$D1001*AC251*AC$5)</f>
        <v>0</v>
      </c>
      <c r="AD1001" s="382">
        <f ca="1">IF(Controle!$N$16=1,0,$D1001*AD251*AD$5)</f>
        <v>0</v>
      </c>
      <c r="AE1001" s="382">
        <f ca="1">IF(Controle!$N$16=1,0,$D1001*AE251*AE$5)</f>
        <v>0</v>
      </c>
      <c r="AF1001" s="382">
        <f ca="1">IF(Controle!$N$16=1,0,$D1001*AF251*AF$5)</f>
        <v>0</v>
      </c>
      <c r="AG1001" s="382">
        <f ca="1">IF(Controle!$N$16=1,0,$D1001*AG251*AG$5)</f>
        <v>0</v>
      </c>
      <c r="AH1001" s="382">
        <f ca="1">IF(Controle!$N$16=1,0,$D1001*AH251*AH$5)</f>
        <v>0</v>
      </c>
      <c r="AI1001" s="382">
        <f ca="1">IF(Controle!$N$16=1,0,$D1001*AI251*AI$5)</f>
        <v>0</v>
      </c>
      <c r="AJ1001" s="382">
        <f ca="1">IF(Controle!$N$16=1,0,$D1001*AJ251*AJ$5)</f>
        <v>0</v>
      </c>
      <c r="AK1001" s="382">
        <f ca="1">IF(Controle!$N$16=1,0,$D1001*AK251*AK$5)</f>
        <v>0</v>
      </c>
      <c r="AL1001" s="382">
        <f ca="1">IF(Controle!$N$16=1,0,$D1001*AL251*AL$5)</f>
        <v>0</v>
      </c>
      <c r="AM1001" s="382">
        <f ca="1">IF(Controle!$N$16=1,0,$D1001*AM251*AM$5)</f>
        <v>0</v>
      </c>
      <c r="AN1001" s="382">
        <f ca="1">IF(Controle!$N$16=1,0,$D1001*AN251*AN$5)</f>
        <v>0</v>
      </c>
      <c r="AO1001" s="382">
        <f ca="1">IF(Controle!$N$16=1,0,$D1001*AO251*AO$5)</f>
        <v>0</v>
      </c>
      <c r="AP1001" s="382">
        <f ca="1">IF(Controle!$N$16=1,0,$D1001*AP251*AP$5)</f>
        <v>0</v>
      </c>
      <c r="AQ1001" s="382">
        <f ca="1">IF(Controle!$N$16=1,0,$D1001*AQ251*AQ$5)</f>
        <v>0</v>
      </c>
      <c r="AR1001" s="382">
        <f ca="1">IF(Controle!$N$16=1,0,$D1001*AR251*AR$5)</f>
        <v>0</v>
      </c>
      <c r="AS1001" s="652">
        <f t="shared" ca="1" si="652"/>
        <v>0</v>
      </c>
    </row>
    <row r="1002" spans="2:45" hidden="1" outlineLevel="1">
      <c r="B1002" s="123"/>
      <c r="C1002" s="81">
        <f t="shared" si="653"/>
        <v>34</v>
      </c>
      <c r="D1002" s="191">
        <f ca="1"/>
        <v>0</v>
      </c>
      <c r="E1002" s="382">
        <f ca="1">IF(Controle!$N$16=1,0,$D1002*E252*E$5)</f>
        <v>0</v>
      </c>
      <c r="F1002" s="382">
        <f ca="1">IF(Controle!$N$16=1,0,$D1002*F252*F$5)</f>
        <v>0</v>
      </c>
      <c r="G1002" s="382">
        <f ca="1">IF(Controle!$N$16=1,0,$D1002*G252*G$5)</f>
        <v>0</v>
      </c>
      <c r="H1002" s="382">
        <f ca="1">IF(Controle!$N$16=1,0,$D1002*H252*H$5)</f>
        <v>0</v>
      </c>
      <c r="I1002" s="382">
        <f ca="1">IF(Controle!$N$16=1,0,$D1002*I252*I$5)</f>
        <v>0</v>
      </c>
      <c r="J1002" s="382">
        <f ca="1">IF(Controle!$N$16=1,0,$D1002*J252*J$5)</f>
        <v>0</v>
      </c>
      <c r="K1002" s="382">
        <f ca="1">IF(Controle!$N$16=1,0,$D1002*K252*K$5)</f>
        <v>0</v>
      </c>
      <c r="L1002" s="382">
        <f ca="1">IF(Controle!$N$16=1,0,$D1002*L252*L$5)</f>
        <v>0</v>
      </c>
      <c r="M1002" s="382">
        <f ca="1">IF(Controle!$N$16=1,0,$D1002*M252*M$5)</f>
        <v>0</v>
      </c>
      <c r="N1002" s="382">
        <f ca="1">IF(Controle!$N$16=1,0,$D1002*N252*N$5)</f>
        <v>0</v>
      </c>
      <c r="O1002" s="382">
        <f ca="1">IF(Controle!$N$16=1,0,$D1002*O252*O$5)</f>
        <v>0</v>
      </c>
      <c r="P1002" s="382">
        <f ca="1">IF(Controle!$N$16=1,0,$D1002*P252*P$5)</f>
        <v>0</v>
      </c>
      <c r="Q1002" s="382">
        <f ca="1">IF(Controle!$N$16=1,0,$D1002*Q252*Q$5)</f>
        <v>0</v>
      </c>
      <c r="R1002" s="382">
        <f ca="1">IF(Controle!$N$16=1,0,$D1002*R252*R$5)</f>
        <v>0</v>
      </c>
      <c r="S1002" s="382">
        <f ca="1">IF(Controle!$N$16=1,0,$D1002*S252*S$5)</f>
        <v>0</v>
      </c>
      <c r="T1002" s="382">
        <f ca="1">IF(Controle!$N$16=1,0,$D1002*T252*T$5)</f>
        <v>0</v>
      </c>
      <c r="U1002" s="382">
        <f ca="1">IF(Controle!$N$16=1,0,$D1002*U252*U$5)</f>
        <v>0</v>
      </c>
      <c r="V1002" s="382">
        <f ca="1">IF(Controle!$N$16=1,0,$D1002*V252*V$5)</f>
        <v>0</v>
      </c>
      <c r="W1002" s="382">
        <f ca="1">IF(Controle!$N$16=1,0,$D1002*W252*W$5)</f>
        <v>0</v>
      </c>
      <c r="X1002" s="382">
        <f ca="1">IF(Controle!$N$16=1,0,$D1002*X252*X$5)</f>
        <v>0</v>
      </c>
      <c r="Y1002" s="382">
        <f ca="1">IF(Controle!$N$16=1,0,$D1002*Y252*Y$5)</f>
        <v>0</v>
      </c>
      <c r="Z1002" s="382">
        <f ca="1">IF(Controle!$N$16=1,0,$D1002*Z252*Z$5)</f>
        <v>0</v>
      </c>
      <c r="AA1002" s="382">
        <f ca="1">IF(Controle!$N$16=1,0,$D1002*AA252*AA$5)</f>
        <v>0</v>
      </c>
      <c r="AB1002" s="382">
        <f ca="1">IF(Controle!$N$16=1,0,$D1002*AB252*AB$5)</f>
        <v>0</v>
      </c>
      <c r="AC1002" s="382">
        <f ca="1">IF(Controle!$N$16=1,0,$D1002*AC252*AC$5)</f>
        <v>0</v>
      </c>
      <c r="AD1002" s="382">
        <f ca="1">IF(Controle!$N$16=1,0,$D1002*AD252*AD$5)</f>
        <v>0</v>
      </c>
      <c r="AE1002" s="382">
        <f ca="1">IF(Controle!$N$16=1,0,$D1002*AE252*AE$5)</f>
        <v>0</v>
      </c>
      <c r="AF1002" s="382">
        <f ca="1">IF(Controle!$N$16=1,0,$D1002*AF252*AF$5)</f>
        <v>0</v>
      </c>
      <c r="AG1002" s="382">
        <f ca="1">IF(Controle!$N$16=1,0,$D1002*AG252*AG$5)</f>
        <v>0</v>
      </c>
      <c r="AH1002" s="382">
        <f ca="1">IF(Controle!$N$16=1,0,$D1002*AH252*AH$5)</f>
        <v>0</v>
      </c>
      <c r="AI1002" s="382">
        <f ca="1">IF(Controle!$N$16=1,0,$D1002*AI252*AI$5)</f>
        <v>0</v>
      </c>
      <c r="AJ1002" s="382">
        <f ca="1">IF(Controle!$N$16=1,0,$D1002*AJ252*AJ$5)</f>
        <v>0</v>
      </c>
      <c r="AK1002" s="382">
        <f ca="1">IF(Controle!$N$16=1,0,$D1002*AK252*AK$5)</f>
        <v>0</v>
      </c>
      <c r="AL1002" s="382">
        <f ca="1">IF(Controle!$N$16=1,0,$D1002*AL252*AL$5)</f>
        <v>0</v>
      </c>
      <c r="AM1002" s="382">
        <f ca="1">IF(Controle!$N$16=1,0,$D1002*AM252*AM$5)</f>
        <v>0</v>
      </c>
      <c r="AN1002" s="382">
        <f ca="1">IF(Controle!$N$16=1,0,$D1002*AN252*AN$5)</f>
        <v>0</v>
      </c>
      <c r="AO1002" s="382">
        <f ca="1">IF(Controle!$N$16=1,0,$D1002*AO252*AO$5)</f>
        <v>0</v>
      </c>
      <c r="AP1002" s="382">
        <f ca="1">IF(Controle!$N$16=1,0,$D1002*AP252*AP$5)</f>
        <v>0</v>
      </c>
      <c r="AQ1002" s="382">
        <f ca="1">IF(Controle!$N$16=1,0,$D1002*AQ252*AQ$5)</f>
        <v>0</v>
      </c>
      <c r="AR1002" s="382">
        <f ca="1">IF(Controle!$N$16=1,0,$D1002*AR252*AR$5)</f>
        <v>0</v>
      </c>
      <c r="AS1002" s="652">
        <f t="shared" ca="1" si="652"/>
        <v>0</v>
      </c>
    </row>
    <row r="1003" spans="2:45" hidden="1" outlineLevel="1">
      <c r="B1003" s="123"/>
      <c r="C1003" s="81">
        <f t="shared" si="653"/>
        <v>35</v>
      </c>
      <c r="D1003" s="191">
        <f ca="1"/>
        <v>0</v>
      </c>
      <c r="E1003" s="382">
        <f ca="1">IF(Controle!$N$16=1,0,$D1003*E253*E$5)</f>
        <v>0</v>
      </c>
      <c r="F1003" s="382">
        <f ca="1">IF(Controle!$N$16=1,0,$D1003*F253*F$5)</f>
        <v>0</v>
      </c>
      <c r="G1003" s="382">
        <f ca="1">IF(Controle!$N$16=1,0,$D1003*G253*G$5)</f>
        <v>0</v>
      </c>
      <c r="H1003" s="382">
        <f ca="1">IF(Controle!$N$16=1,0,$D1003*H253*H$5)</f>
        <v>0</v>
      </c>
      <c r="I1003" s="382">
        <f ca="1">IF(Controle!$N$16=1,0,$D1003*I253*I$5)</f>
        <v>0</v>
      </c>
      <c r="J1003" s="382">
        <f ca="1">IF(Controle!$N$16=1,0,$D1003*J253*J$5)</f>
        <v>0</v>
      </c>
      <c r="K1003" s="382">
        <f ca="1">IF(Controle!$N$16=1,0,$D1003*K253*K$5)</f>
        <v>0</v>
      </c>
      <c r="L1003" s="382">
        <f ca="1">IF(Controle!$N$16=1,0,$D1003*L253*L$5)</f>
        <v>0</v>
      </c>
      <c r="M1003" s="382">
        <f ca="1">IF(Controle!$N$16=1,0,$D1003*M253*M$5)</f>
        <v>0</v>
      </c>
      <c r="N1003" s="382">
        <f ca="1">IF(Controle!$N$16=1,0,$D1003*N253*N$5)</f>
        <v>0</v>
      </c>
      <c r="O1003" s="382">
        <f ca="1">IF(Controle!$N$16=1,0,$D1003*O253*O$5)</f>
        <v>0</v>
      </c>
      <c r="P1003" s="382">
        <f ca="1">IF(Controle!$N$16=1,0,$D1003*P253*P$5)</f>
        <v>0</v>
      </c>
      <c r="Q1003" s="382">
        <f ca="1">IF(Controle!$N$16=1,0,$D1003*Q253*Q$5)</f>
        <v>0</v>
      </c>
      <c r="R1003" s="382">
        <f ca="1">IF(Controle!$N$16=1,0,$D1003*R253*R$5)</f>
        <v>0</v>
      </c>
      <c r="S1003" s="382">
        <f ca="1">IF(Controle!$N$16=1,0,$D1003*S253*S$5)</f>
        <v>0</v>
      </c>
      <c r="T1003" s="382">
        <f ca="1">IF(Controle!$N$16=1,0,$D1003*T253*T$5)</f>
        <v>0</v>
      </c>
      <c r="U1003" s="382">
        <f ca="1">IF(Controle!$N$16=1,0,$D1003*U253*U$5)</f>
        <v>0</v>
      </c>
      <c r="V1003" s="382">
        <f ca="1">IF(Controle!$N$16=1,0,$D1003*V253*V$5)</f>
        <v>0</v>
      </c>
      <c r="W1003" s="382">
        <f ca="1">IF(Controle!$N$16=1,0,$D1003*W253*W$5)</f>
        <v>0</v>
      </c>
      <c r="X1003" s="382">
        <f ca="1">IF(Controle!$N$16=1,0,$D1003*X253*X$5)</f>
        <v>0</v>
      </c>
      <c r="Y1003" s="382">
        <f ca="1">IF(Controle!$N$16=1,0,$D1003*Y253*Y$5)</f>
        <v>0</v>
      </c>
      <c r="Z1003" s="382">
        <f ca="1">IF(Controle!$N$16=1,0,$D1003*Z253*Z$5)</f>
        <v>0</v>
      </c>
      <c r="AA1003" s="382">
        <f ca="1">IF(Controle!$N$16=1,0,$D1003*AA253*AA$5)</f>
        <v>0</v>
      </c>
      <c r="AB1003" s="382">
        <f ca="1">IF(Controle!$N$16=1,0,$D1003*AB253*AB$5)</f>
        <v>0</v>
      </c>
      <c r="AC1003" s="382">
        <f ca="1">IF(Controle!$N$16=1,0,$D1003*AC253*AC$5)</f>
        <v>0</v>
      </c>
      <c r="AD1003" s="382">
        <f ca="1">IF(Controle!$N$16=1,0,$D1003*AD253*AD$5)</f>
        <v>0</v>
      </c>
      <c r="AE1003" s="382">
        <f ca="1">IF(Controle!$N$16=1,0,$D1003*AE253*AE$5)</f>
        <v>0</v>
      </c>
      <c r="AF1003" s="382">
        <f ca="1">IF(Controle!$N$16=1,0,$D1003*AF253*AF$5)</f>
        <v>0</v>
      </c>
      <c r="AG1003" s="382">
        <f ca="1">IF(Controle!$N$16=1,0,$D1003*AG253*AG$5)</f>
        <v>0</v>
      </c>
      <c r="AH1003" s="382">
        <f ca="1">IF(Controle!$N$16=1,0,$D1003*AH253*AH$5)</f>
        <v>0</v>
      </c>
      <c r="AI1003" s="382">
        <f ca="1">IF(Controle!$N$16=1,0,$D1003*AI253*AI$5)</f>
        <v>0</v>
      </c>
      <c r="AJ1003" s="382">
        <f ca="1">IF(Controle!$N$16=1,0,$D1003*AJ253*AJ$5)</f>
        <v>0</v>
      </c>
      <c r="AK1003" s="382">
        <f ca="1">IF(Controle!$N$16=1,0,$D1003*AK253*AK$5)</f>
        <v>0</v>
      </c>
      <c r="AL1003" s="382">
        <f ca="1">IF(Controle!$N$16=1,0,$D1003*AL253*AL$5)</f>
        <v>0</v>
      </c>
      <c r="AM1003" s="382">
        <f ca="1">IF(Controle!$N$16=1,0,$D1003*AM253*AM$5)</f>
        <v>0</v>
      </c>
      <c r="AN1003" s="382">
        <f ca="1">IF(Controle!$N$16=1,0,$D1003*AN253*AN$5)</f>
        <v>0</v>
      </c>
      <c r="AO1003" s="382">
        <f ca="1">IF(Controle!$N$16=1,0,$D1003*AO253*AO$5)</f>
        <v>0</v>
      </c>
      <c r="AP1003" s="382">
        <f ca="1">IF(Controle!$N$16=1,0,$D1003*AP253*AP$5)</f>
        <v>0</v>
      </c>
      <c r="AQ1003" s="382">
        <f ca="1">IF(Controle!$N$16=1,0,$D1003*AQ253*AQ$5)</f>
        <v>0</v>
      </c>
      <c r="AR1003" s="382">
        <f ca="1">IF(Controle!$N$16=1,0,$D1003*AR253*AR$5)</f>
        <v>0</v>
      </c>
      <c r="AS1003" s="652">
        <f t="shared" ca="1" si="652"/>
        <v>0</v>
      </c>
    </row>
    <row r="1004" spans="2:45" hidden="1" outlineLevel="1">
      <c r="B1004" s="123"/>
      <c r="C1004" s="81">
        <f t="shared" si="653"/>
        <v>36</v>
      </c>
      <c r="D1004" s="191">
        <f ca="1"/>
        <v>0</v>
      </c>
      <c r="E1004" s="382">
        <f ca="1">IF(Controle!$N$16=1,0,$D1004*E254*E$5)</f>
        <v>0</v>
      </c>
      <c r="F1004" s="382">
        <f ca="1">IF(Controle!$N$16=1,0,$D1004*F254*F$5)</f>
        <v>0</v>
      </c>
      <c r="G1004" s="382">
        <f ca="1">IF(Controle!$N$16=1,0,$D1004*G254*G$5)</f>
        <v>0</v>
      </c>
      <c r="H1004" s="382">
        <f ca="1">IF(Controle!$N$16=1,0,$D1004*H254*H$5)</f>
        <v>0</v>
      </c>
      <c r="I1004" s="382">
        <f ca="1">IF(Controle!$N$16=1,0,$D1004*I254*I$5)</f>
        <v>0</v>
      </c>
      <c r="J1004" s="382">
        <f ca="1">IF(Controle!$N$16=1,0,$D1004*J254*J$5)</f>
        <v>0</v>
      </c>
      <c r="K1004" s="382">
        <f ca="1">IF(Controle!$N$16=1,0,$D1004*K254*K$5)</f>
        <v>0</v>
      </c>
      <c r="L1004" s="382">
        <f ca="1">IF(Controle!$N$16=1,0,$D1004*L254*L$5)</f>
        <v>0</v>
      </c>
      <c r="M1004" s="382">
        <f ca="1">IF(Controle!$N$16=1,0,$D1004*M254*M$5)</f>
        <v>0</v>
      </c>
      <c r="N1004" s="382">
        <f ca="1">IF(Controle!$N$16=1,0,$D1004*N254*N$5)</f>
        <v>0</v>
      </c>
      <c r="O1004" s="382">
        <f ca="1">IF(Controle!$N$16=1,0,$D1004*O254*O$5)</f>
        <v>0</v>
      </c>
      <c r="P1004" s="382">
        <f ca="1">IF(Controle!$N$16=1,0,$D1004*P254*P$5)</f>
        <v>0</v>
      </c>
      <c r="Q1004" s="382">
        <f ca="1">IF(Controle!$N$16=1,0,$D1004*Q254*Q$5)</f>
        <v>0</v>
      </c>
      <c r="R1004" s="382">
        <f ca="1">IF(Controle!$N$16=1,0,$D1004*R254*R$5)</f>
        <v>0</v>
      </c>
      <c r="S1004" s="382">
        <f ca="1">IF(Controle!$N$16=1,0,$D1004*S254*S$5)</f>
        <v>0</v>
      </c>
      <c r="T1004" s="382">
        <f ca="1">IF(Controle!$N$16=1,0,$D1004*T254*T$5)</f>
        <v>0</v>
      </c>
      <c r="U1004" s="382">
        <f ca="1">IF(Controle!$N$16=1,0,$D1004*U254*U$5)</f>
        <v>0</v>
      </c>
      <c r="V1004" s="382">
        <f ca="1">IF(Controle!$N$16=1,0,$D1004*V254*V$5)</f>
        <v>0</v>
      </c>
      <c r="W1004" s="382">
        <f ca="1">IF(Controle!$N$16=1,0,$D1004*W254*W$5)</f>
        <v>0</v>
      </c>
      <c r="X1004" s="382">
        <f ca="1">IF(Controle!$N$16=1,0,$D1004*X254*X$5)</f>
        <v>0</v>
      </c>
      <c r="Y1004" s="382">
        <f ca="1">IF(Controle!$N$16=1,0,$D1004*Y254*Y$5)</f>
        <v>0</v>
      </c>
      <c r="Z1004" s="382">
        <f ca="1">IF(Controle!$N$16=1,0,$D1004*Z254*Z$5)</f>
        <v>0</v>
      </c>
      <c r="AA1004" s="382">
        <f ca="1">IF(Controle!$N$16=1,0,$D1004*AA254*AA$5)</f>
        <v>0</v>
      </c>
      <c r="AB1004" s="382">
        <f ca="1">IF(Controle!$N$16=1,0,$D1004*AB254*AB$5)</f>
        <v>0</v>
      </c>
      <c r="AC1004" s="382">
        <f ca="1">IF(Controle!$N$16=1,0,$D1004*AC254*AC$5)</f>
        <v>0</v>
      </c>
      <c r="AD1004" s="382">
        <f ca="1">IF(Controle!$N$16=1,0,$D1004*AD254*AD$5)</f>
        <v>0</v>
      </c>
      <c r="AE1004" s="382">
        <f ca="1">IF(Controle!$N$16=1,0,$D1004*AE254*AE$5)</f>
        <v>0</v>
      </c>
      <c r="AF1004" s="382">
        <f ca="1">IF(Controle!$N$16=1,0,$D1004*AF254*AF$5)</f>
        <v>0</v>
      </c>
      <c r="AG1004" s="382">
        <f ca="1">IF(Controle!$N$16=1,0,$D1004*AG254*AG$5)</f>
        <v>0</v>
      </c>
      <c r="AH1004" s="382">
        <f ca="1">IF(Controle!$N$16=1,0,$D1004*AH254*AH$5)</f>
        <v>0</v>
      </c>
      <c r="AI1004" s="382">
        <f ca="1">IF(Controle!$N$16=1,0,$D1004*AI254*AI$5)</f>
        <v>0</v>
      </c>
      <c r="AJ1004" s="382">
        <f ca="1">IF(Controle!$N$16=1,0,$D1004*AJ254*AJ$5)</f>
        <v>0</v>
      </c>
      <c r="AK1004" s="382">
        <f ca="1">IF(Controle!$N$16=1,0,$D1004*AK254*AK$5)</f>
        <v>0</v>
      </c>
      <c r="AL1004" s="382">
        <f ca="1">IF(Controle!$N$16=1,0,$D1004*AL254*AL$5)</f>
        <v>0</v>
      </c>
      <c r="AM1004" s="382">
        <f ca="1">IF(Controle!$N$16=1,0,$D1004*AM254*AM$5)</f>
        <v>0</v>
      </c>
      <c r="AN1004" s="382">
        <f ca="1">IF(Controle!$N$16=1,0,$D1004*AN254*AN$5)</f>
        <v>0</v>
      </c>
      <c r="AO1004" s="382">
        <f ca="1">IF(Controle!$N$16=1,0,$D1004*AO254*AO$5)</f>
        <v>0</v>
      </c>
      <c r="AP1004" s="382">
        <f ca="1">IF(Controle!$N$16=1,0,$D1004*AP254*AP$5)</f>
        <v>0</v>
      </c>
      <c r="AQ1004" s="382">
        <f ca="1">IF(Controle!$N$16=1,0,$D1004*AQ254*AQ$5)</f>
        <v>0</v>
      </c>
      <c r="AR1004" s="382">
        <f ca="1">IF(Controle!$N$16=1,0,$D1004*AR254*AR$5)</f>
        <v>0</v>
      </c>
      <c r="AS1004" s="652">
        <f t="shared" ca="1" si="652"/>
        <v>0</v>
      </c>
    </row>
    <row r="1005" spans="2:45" hidden="1" outlineLevel="1">
      <c r="B1005" s="123"/>
      <c r="C1005" s="81">
        <f t="shared" si="653"/>
        <v>37</v>
      </c>
      <c r="D1005" s="191">
        <f ca="1"/>
        <v>0</v>
      </c>
      <c r="E1005" s="382">
        <f ca="1">IF(Controle!$N$16=1,0,$D1005*E255*E$5)</f>
        <v>0</v>
      </c>
      <c r="F1005" s="382">
        <f ca="1">IF(Controle!$N$16=1,0,$D1005*F255*F$5)</f>
        <v>0</v>
      </c>
      <c r="G1005" s="382">
        <f ca="1">IF(Controle!$N$16=1,0,$D1005*G255*G$5)</f>
        <v>0</v>
      </c>
      <c r="H1005" s="382">
        <f ca="1">IF(Controle!$N$16=1,0,$D1005*H255*H$5)</f>
        <v>0</v>
      </c>
      <c r="I1005" s="382">
        <f ca="1">IF(Controle!$N$16=1,0,$D1005*I255*I$5)</f>
        <v>0</v>
      </c>
      <c r="J1005" s="382">
        <f ca="1">IF(Controle!$N$16=1,0,$D1005*J255*J$5)</f>
        <v>0</v>
      </c>
      <c r="K1005" s="382">
        <f ca="1">IF(Controle!$N$16=1,0,$D1005*K255*K$5)</f>
        <v>0</v>
      </c>
      <c r="L1005" s="382">
        <f ca="1">IF(Controle!$N$16=1,0,$D1005*L255*L$5)</f>
        <v>0</v>
      </c>
      <c r="M1005" s="382">
        <f ca="1">IF(Controle!$N$16=1,0,$D1005*M255*M$5)</f>
        <v>0</v>
      </c>
      <c r="N1005" s="382">
        <f ca="1">IF(Controle!$N$16=1,0,$D1005*N255*N$5)</f>
        <v>0</v>
      </c>
      <c r="O1005" s="382">
        <f ca="1">IF(Controle!$N$16=1,0,$D1005*O255*O$5)</f>
        <v>0</v>
      </c>
      <c r="P1005" s="382">
        <f ca="1">IF(Controle!$N$16=1,0,$D1005*P255*P$5)</f>
        <v>0</v>
      </c>
      <c r="Q1005" s="382">
        <f ca="1">IF(Controle!$N$16=1,0,$D1005*Q255*Q$5)</f>
        <v>0</v>
      </c>
      <c r="R1005" s="382">
        <f ca="1">IF(Controle!$N$16=1,0,$D1005*R255*R$5)</f>
        <v>0</v>
      </c>
      <c r="S1005" s="382">
        <f ca="1">IF(Controle!$N$16=1,0,$D1005*S255*S$5)</f>
        <v>0</v>
      </c>
      <c r="T1005" s="382">
        <f ca="1">IF(Controle!$N$16=1,0,$D1005*T255*T$5)</f>
        <v>0</v>
      </c>
      <c r="U1005" s="382">
        <f ca="1">IF(Controle!$N$16=1,0,$D1005*U255*U$5)</f>
        <v>0</v>
      </c>
      <c r="V1005" s="382">
        <f ca="1">IF(Controle!$N$16=1,0,$D1005*V255*V$5)</f>
        <v>0</v>
      </c>
      <c r="W1005" s="382">
        <f ca="1">IF(Controle!$N$16=1,0,$D1005*W255*W$5)</f>
        <v>0</v>
      </c>
      <c r="X1005" s="382">
        <f ca="1">IF(Controle!$N$16=1,0,$D1005*X255*X$5)</f>
        <v>0</v>
      </c>
      <c r="Y1005" s="382">
        <f ca="1">IF(Controle!$N$16=1,0,$D1005*Y255*Y$5)</f>
        <v>0</v>
      </c>
      <c r="Z1005" s="382">
        <f ca="1">IF(Controle!$N$16=1,0,$D1005*Z255*Z$5)</f>
        <v>0</v>
      </c>
      <c r="AA1005" s="382">
        <f ca="1">IF(Controle!$N$16=1,0,$D1005*AA255*AA$5)</f>
        <v>0</v>
      </c>
      <c r="AB1005" s="382">
        <f ca="1">IF(Controle!$N$16=1,0,$D1005*AB255*AB$5)</f>
        <v>0</v>
      </c>
      <c r="AC1005" s="382">
        <f ca="1">IF(Controle!$N$16=1,0,$D1005*AC255*AC$5)</f>
        <v>0</v>
      </c>
      <c r="AD1005" s="382">
        <f ca="1">IF(Controle!$N$16=1,0,$D1005*AD255*AD$5)</f>
        <v>0</v>
      </c>
      <c r="AE1005" s="382">
        <f ca="1">IF(Controle!$N$16=1,0,$D1005*AE255*AE$5)</f>
        <v>0</v>
      </c>
      <c r="AF1005" s="382">
        <f ca="1">IF(Controle!$N$16=1,0,$D1005*AF255*AF$5)</f>
        <v>0</v>
      </c>
      <c r="AG1005" s="382">
        <f ca="1">IF(Controle!$N$16=1,0,$D1005*AG255*AG$5)</f>
        <v>0</v>
      </c>
      <c r="AH1005" s="382">
        <f ca="1">IF(Controle!$N$16=1,0,$D1005*AH255*AH$5)</f>
        <v>0</v>
      </c>
      <c r="AI1005" s="382">
        <f ca="1">IF(Controle!$N$16=1,0,$D1005*AI255*AI$5)</f>
        <v>0</v>
      </c>
      <c r="AJ1005" s="382">
        <f ca="1">IF(Controle!$N$16=1,0,$D1005*AJ255*AJ$5)</f>
        <v>0</v>
      </c>
      <c r="AK1005" s="382">
        <f ca="1">IF(Controle!$N$16=1,0,$D1005*AK255*AK$5)</f>
        <v>0</v>
      </c>
      <c r="AL1005" s="382">
        <f ca="1">IF(Controle!$N$16=1,0,$D1005*AL255*AL$5)</f>
        <v>0</v>
      </c>
      <c r="AM1005" s="382">
        <f ca="1">IF(Controle!$N$16=1,0,$D1005*AM255*AM$5)</f>
        <v>0</v>
      </c>
      <c r="AN1005" s="382">
        <f ca="1">IF(Controle!$N$16=1,0,$D1005*AN255*AN$5)</f>
        <v>0</v>
      </c>
      <c r="AO1005" s="382">
        <f ca="1">IF(Controle!$N$16=1,0,$D1005*AO255*AO$5)</f>
        <v>0</v>
      </c>
      <c r="AP1005" s="382">
        <f ca="1">IF(Controle!$N$16=1,0,$D1005*AP255*AP$5)</f>
        <v>0</v>
      </c>
      <c r="AQ1005" s="382">
        <f ca="1">IF(Controle!$N$16=1,0,$D1005*AQ255*AQ$5)</f>
        <v>0</v>
      </c>
      <c r="AR1005" s="382">
        <f ca="1">IF(Controle!$N$16=1,0,$D1005*AR255*AR$5)</f>
        <v>0</v>
      </c>
      <c r="AS1005" s="652">
        <f t="shared" ca="1" si="652"/>
        <v>0</v>
      </c>
    </row>
    <row r="1006" spans="2:45" hidden="1" outlineLevel="1">
      <c r="B1006" s="123"/>
      <c r="C1006" s="81">
        <f t="shared" si="653"/>
        <v>38</v>
      </c>
      <c r="D1006" s="191">
        <f ca="1"/>
        <v>0</v>
      </c>
      <c r="E1006" s="382">
        <f ca="1">IF(Controle!$N$16=1,0,$D1006*E256*E$5)</f>
        <v>0</v>
      </c>
      <c r="F1006" s="382">
        <f ca="1">IF(Controle!$N$16=1,0,$D1006*F256*F$5)</f>
        <v>0</v>
      </c>
      <c r="G1006" s="382">
        <f ca="1">IF(Controle!$N$16=1,0,$D1006*G256*G$5)</f>
        <v>0</v>
      </c>
      <c r="H1006" s="382">
        <f ca="1">IF(Controle!$N$16=1,0,$D1006*H256*H$5)</f>
        <v>0</v>
      </c>
      <c r="I1006" s="382">
        <f ca="1">IF(Controle!$N$16=1,0,$D1006*I256*I$5)</f>
        <v>0</v>
      </c>
      <c r="J1006" s="382">
        <f ca="1">IF(Controle!$N$16=1,0,$D1006*J256*J$5)</f>
        <v>0</v>
      </c>
      <c r="K1006" s="382">
        <f ca="1">IF(Controle!$N$16=1,0,$D1006*K256*K$5)</f>
        <v>0</v>
      </c>
      <c r="L1006" s="382">
        <f ca="1">IF(Controle!$N$16=1,0,$D1006*L256*L$5)</f>
        <v>0</v>
      </c>
      <c r="M1006" s="382">
        <f ca="1">IF(Controle!$N$16=1,0,$D1006*M256*M$5)</f>
        <v>0</v>
      </c>
      <c r="N1006" s="382">
        <f ca="1">IF(Controle!$N$16=1,0,$D1006*N256*N$5)</f>
        <v>0</v>
      </c>
      <c r="O1006" s="382">
        <f ca="1">IF(Controle!$N$16=1,0,$D1006*O256*O$5)</f>
        <v>0</v>
      </c>
      <c r="P1006" s="382">
        <f ca="1">IF(Controle!$N$16=1,0,$D1006*P256*P$5)</f>
        <v>0</v>
      </c>
      <c r="Q1006" s="382">
        <f ca="1">IF(Controle!$N$16=1,0,$D1006*Q256*Q$5)</f>
        <v>0</v>
      </c>
      <c r="R1006" s="382">
        <f ca="1">IF(Controle!$N$16=1,0,$D1006*R256*R$5)</f>
        <v>0</v>
      </c>
      <c r="S1006" s="382">
        <f ca="1">IF(Controle!$N$16=1,0,$D1006*S256*S$5)</f>
        <v>0</v>
      </c>
      <c r="T1006" s="382">
        <f ca="1">IF(Controle!$N$16=1,0,$D1006*T256*T$5)</f>
        <v>0</v>
      </c>
      <c r="U1006" s="382">
        <f ca="1">IF(Controle!$N$16=1,0,$D1006*U256*U$5)</f>
        <v>0</v>
      </c>
      <c r="V1006" s="382">
        <f ca="1">IF(Controle!$N$16=1,0,$D1006*V256*V$5)</f>
        <v>0</v>
      </c>
      <c r="W1006" s="382">
        <f ca="1">IF(Controle!$N$16=1,0,$D1006*W256*W$5)</f>
        <v>0</v>
      </c>
      <c r="X1006" s="382">
        <f ca="1">IF(Controle!$N$16=1,0,$D1006*X256*X$5)</f>
        <v>0</v>
      </c>
      <c r="Y1006" s="382">
        <f ca="1">IF(Controle!$N$16=1,0,$D1006*Y256*Y$5)</f>
        <v>0</v>
      </c>
      <c r="Z1006" s="382">
        <f ca="1">IF(Controle!$N$16=1,0,$D1006*Z256*Z$5)</f>
        <v>0</v>
      </c>
      <c r="AA1006" s="382">
        <f ca="1">IF(Controle!$N$16=1,0,$D1006*AA256*AA$5)</f>
        <v>0</v>
      </c>
      <c r="AB1006" s="382">
        <f ca="1">IF(Controle!$N$16=1,0,$D1006*AB256*AB$5)</f>
        <v>0</v>
      </c>
      <c r="AC1006" s="382">
        <f ca="1">IF(Controle!$N$16=1,0,$D1006*AC256*AC$5)</f>
        <v>0</v>
      </c>
      <c r="AD1006" s="382">
        <f ca="1">IF(Controle!$N$16=1,0,$D1006*AD256*AD$5)</f>
        <v>0</v>
      </c>
      <c r="AE1006" s="382">
        <f ca="1">IF(Controle!$N$16=1,0,$D1006*AE256*AE$5)</f>
        <v>0</v>
      </c>
      <c r="AF1006" s="382">
        <f ca="1">IF(Controle!$N$16=1,0,$D1006*AF256*AF$5)</f>
        <v>0</v>
      </c>
      <c r="AG1006" s="382">
        <f ca="1">IF(Controle!$N$16=1,0,$D1006*AG256*AG$5)</f>
        <v>0</v>
      </c>
      <c r="AH1006" s="382">
        <f ca="1">IF(Controle!$N$16=1,0,$D1006*AH256*AH$5)</f>
        <v>0</v>
      </c>
      <c r="AI1006" s="382">
        <f ca="1">IF(Controle!$N$16=1,0,$D1006*AI256*AI$5)</f>
        <v>0</v>
      </c>
      <c r="AJ1006" s="382">
        <f ca="1">IF(Controle!$N$16=1,0,$D1006*AJ256*AJ$5)</f>
        <v>0</v>
      </c>
      <c r="AK1006" s="382">
        <f ca="1">IF(Controle!$N$16=1,0,$D1006*AK256*AK$5)</f>
        <v>0</v>
      </c>
      <c r="AL1006" s="382">
        <f ca="1">IF(Controle!$N$16=1,0,$D1006*AL256*AL$5)</f>
        <v>0</v>
      </c>
      <c r="AM1006" s="382">
        <f ca="1">IF(Controle!$N$16=1,0,$D1006*AM256*AM$5)</f>
        <v>0</v>
      </c>
      <c r="AN1006" s="382">
        <f ca="1">IF(Controle!$N$16=1,0,$D1006*AN256*AN$5)</f>
        <v>0</v>
      </c>
      <c r="AO1006" s="382">
        <f ca="1">IF(Controle!$N$16=1,0,$D1006*AO256*AO$5)</f>
        <v>0</v>
      </c>
      <c r="AP1006" s="382">
        <f ca="1">IF(Controle!$N$16=1,0,$D1006*AP256*AP$5)</f>
        <v>0</v>
      </c>
      <c r="AQ1006" s="382">
        <f ca="1">IF(Controle!$N$16=1,0,$D1006*AQ256*AQ$5)</f>
        <v>0</v>
      </c>
      <c r="AR1006" s="382">
        <f ca="1">IF(Controle!$N$16=1,0,$D1006*AR256*AR$5)</f>
        <v>0</v>
      </c>
      <c r="AS1006" s="652">
        <f t="shared" ca="1" si="652"/>
        <v>0</v>
      </c>
    </row>
    <row r="1007" spans="2:45" hidden="1" outlineLevel="1">
      <c r="B1007" s="123"/>
      <c r="C1007" s="81">
        <f t="shared" si="653"/>
        <v>39</v>
      </c>
      <c r="D1007" s="191">
        <f ca="1"/>
        <v>0</v>
      </c>
      <c r="E1007" s="382">
        <f ca="1">IF(Controle!$N$16=1,0,$D1007*E257*E$5)</f>
        <v>0</v>
      </c>
      <c r="F1007" s="382">
        <f ca="1">IF(Controle!$N$16=1,0,$D1007*F257*F$5)</f>
        <v>0</v>
      </c>
      <c r="G1007" s="382">
        <f ca="1">IF(Controle!$N$16=1,0,$D1007*G257*G$5)</f>
        <v>0</v>
      </c>
      <c r="H1007" s="382">
        <f ca="1">IF(Controle!$N$16=1,0,$D1007*H257*H$5)</f>
        <v>0</v>
      </c>
      <c r="I1007" s="382">
        <f ca="1">IF(Controle!$N$16=1,0,$D1007*I257*I$5)</f>
        <v>0</v>
      </c>
      <c r="J1007" s="382">
        <f ca="1">IF(Controle!$N$16=1,0,$D1007*J257*J$5)</f>
        <v>0</v>
      </c>
      <c r="K1007" s="382">
        <f ca="1">IF(Controle!$N$16=1,0,$D1007*K257*K$5)</f>
        <v>0</v>
      </c>
      <c r="L1007" s="382">
        <f ca="1">IF(Controle!$N$16=1,0,$D1007*L257*L$5)</f>
        <v>0</v>
      </c>
      <c r="M1007" s="382">
        <f ca="1">IF(Controle!$N$16=1,0,$D1007*M257*M$5)</f>
        <v>0</v>
      </c>
      <c r="N1007" s="382">
        <f ca="1">IF(Controle!$N$16=1,0,$D1007*N257*N$5)</f>
        <v>0</v>
      </c>
      <c r="O1007" s="382">
        <f ca="1">IF(Controle!$N$16=1,0,$D1007*O257*O$5)</f>
        <v>0</v>
      </c>
      <c r="P1007" s="382">
        <f ca="1">IF(Controle!$N$16=1,0,$D1007*P257*P$5)</f>
        <v>0</v>
      </c>
      <c r="Q1007" s="382">
        <f ca="1">IF(Controle!$N$16=1,0,$D1007*Q257*Q$5)</f>
        <v>0</v>
      </c>
      <c r="R1007" s="382">
        <f ca="1">IF(Controle!$N$16=1,0,$D1007*R257*R$5)</f>
        <v>0</v>
      </c>
      <c r="S1007" s="382">
        <f ca="1">IF(Controle!$N$16=1,0,$D1007*S257*S$5)</f>
        <v>0</v>
      </c>
      <c r="T1007" s="382">
        <f ca="1">IF(Controle!$N$16=1,0,$D1007*T257*T$5)</f>
        <v>0</v>
      </c>
      <c r="U1007" s="382">
        <f ca="1">IF(Controle!$N$16=1,0,$D1007*U257*U$5)</f>
        <v>0</v>
      </c>
      <c r="V1007" s="382">
        <f ca="1">IF(Controle!$N$16=1,0,$D1007*V257*V$5)</f>
        <v>0</v>
      </c>
      <c r="W1007" s="382">
        <f ca="1">IF(Controle!$N$16=1,0,$D1007*W257*W$5)</f>
        <v>0</v>
      </c>
      <c r="X1007" s="382">
        <f ca="1">IF(Controle!$N$16=1,0,$D1007*X257*X$5)</f>
        <v>0</v>
      </c>
      <c r="Y1007" s="382">
        <f ca="1">IF(Controle!$N$16=1,0,$D1007*Y257*Y$5)</f>
        <v>0</v>
      </c>
      <c r="Z1007" s="382">
        <f ca="1">IF(Controle!$N$16=1,0,$D1007*Z257*Z$5)</f>
        <v>0</v>
      </c>
      <c r="AA1007" s="382">
        <f ca="1">IF(Controle!$N$16=1,0,$D1007*AA257*AA$5)</f>
        <v>0</v>
      </c>
      <c r="AB1007" s="382">
        <f ca="1">IF(Controle!$N$16=1,0,$D1007*AB257*AB$5)</f>
        <v>0</v>
      </c>
      <c r="AC1007" s="382">
        <f ca="1">IF(Controle!$N$16=1,0,$D1007*AC257*AC$5)</f>
        <v>0</v>
      </c>
      <c r="AD1007" s="382">
        <f ca="1">IF(Controle!$N$16=1,0,$D1007*AD257*AD$5)</f>
        <v>0</v>
      </c>
      <c r="AE1007" s="382">
        <f ca="1">IF(Controle!$N$16=1,0,$D1007*AE257*AE$5)</f>
        <v>0</v>
      </c>
      <c r="AF1007" s="382">
        <f ca="1">IF(Controle!$N$16=1,0,$D1007*AF257*AF$5)</f>
        <v>0</v>
      </c>
      <c r="AG1007" s="382">
        <f ca="1">IF(Controle!$N$16=1,0,$D1007*AG257*AG$5)</f>
        <v>0</v>
      </c>
      <c r="AH1007" s="382">
        <f ca="1">IF(Controle!$N$16=1,0,$D1007*AH257*AH$5)</f>
        <v>0</v>
      </c>
      <c r="AI1007" s="382">
        <f ca="1">IF(Controle!$N$16=1,0,$D1007*AI257*AI$5)</f>
        <v>0</v>
      </c>
      <c r="AJ1007" s="382">
        <f ca="1">IF(Controle!$N$16=1,0,$D1007*AJ257*AJ$5)</f>
        <v>0</v>
      </c>
      <c r="AK1007" s="382">
        <f ca="1">IF(Controle!$N$16=1,0,$D1007*AK257*AK$5)</f>
        <v>0</v>
      </c>
      <c r="AL1007" s="382">
        <f ca="1">IF(Controle!$N$16=1,0,$D1007*AL257*AL$5)</f>
        <v>0</v>
      </c>
      <c r="AM1007" s="382">
        <f ca="1">IF(Controle!$N$16=1,0,$D1007*AM257*AM$5)</f>
        <v>0</v>
      </c>
      <c r="AN1007" s="382">
        <f ca="1">IF(Controle!$N$16=1,0,$D1007*AN257*AN$5)</f>
        <v>0</v>
      </c>
      <c r="AO1007" s="382">
        <f ca="1">IF(Controle!$N$16=1,0,$D1007*AO257*AO$5)</f>
        <v>0</v>
      </c>
      <c r="AP1007" s="382">
        <f ca="1">IF(Controle!$N$16=1,0,$D1007*AP257*AP$5)</f>
        <v>0</v>
      </c>
      <c r="AQ1007" s="382">
        <f ca="1">IF(Controle!$N$16=1,0,$D1007*AQ257*AQ$5)</f>
        <v>0</v>
      </c>
      <c r="AR1007" s="382">
        <f ca="1">IF(Controle!$N$16=1,0,$D1007*AR257*AR$5)</f>
        <v>0</v>
      </c>
      <c r="AS1007" s="652">
        <f t="shared" ca="1" si="652"/>
        <v>0</v>
      </c>
    </row>
    <row r="1008" spans="2:45" hidden="1" outlineLevel="1">
      <c r="B1008" s="125"/>
      <c r="C1008" s="126">
        <f t="shared" si="653"/>
        <v>40</v>
      </c>
      <c r="D1008" s="247">
        <f ca="1"/>
        <v>0</v>
      </c>
      <c r="E1008" s="382">
        <f ca="1">IF(Controle!$N$16=1,0,$D1008*E258*E$5)</f>
        <v>0</v>
      </c>
      <c r="F1008" s="382">
        <f ca="1">IF(Controle!$N$16=1,0,$D1008*F258*F$5)</f>
        <v>0</v>
      </c>
      <c r="G1008" s="382">
        <f ca="1">IF(Controle!$N$16=1,0,$D1008*G258*G$5)</f>
        <v>0</v>
      </c>
      <c r="H1008" s="382">
        <f ca="1">IF(Controle!$N$16=1,0,$D1008*H258*H$5)</f>
        <v>0</v>
      </c>
      <c r="I1008" s="382">
        <f ca="1">IF(Controle!$N$16=1,0,$D1008*I258*I$5)</f>
        <v>0</v>
      </c>
      <c r="J1008" s="382">
        <f ca="1">IF(Controle!$N$16=1,0,$D1008*J258*J$5)</f>
        <v>0</v>
      </c>
      <c r="K1008" s="382">
        <f ca="1">IF(Controle!$N$16=1,0,$D1008*K258*K$5)</f>
        <v>0</v>
      </c>
      <c r="L1008" s="382">
        <f ca="1">IF(Controle!$N$16=1,0,$D1008*L258*L$5)</f>
        <v>0</v>
      </c>
      <c r="M1008" s="382">
        <f ca="1">IF(Controle!$N$16=1,0,$D1008*M258*M$5)</f>
        <v>0</v>
      </c>
      <c r="N1008" s="382">
        <f ca="1">IF(Controle!$N$16=1,0,$D1008*N258*N$5)</f>
        <v>0</v>
      </c>
      <c r="O1008" s="382">
        <f ca="1">IF(Controle!$N$16=1,0,$D1008*O258*O$5)</f>
        <v>0</v>
      </c>
      <c r="P1008" s="382">
        <f ca="1">IF(Controle!$N$16=1,0,$D1008*P258*P$5)</f>
        <v>0</v>
      </c>
      <c r="Q1008" s="382">
        <f ca="1">IF(Controle!$N$16=1,0,$D1008*Q258*Q$5)</f>
        <v>0</v>
      </c>
      <c r="R1008" s="382">
        <f ca="1">IF(Controle!$N$16=1,0,$D1008*R258*R$5)</f>
        <v>0</v>
      </c>
      <c r="S1008" s="382">
        <f ca="1">IF(Controle!$N$16=1,0,$D1008*S258*S$5)</f>
        <v>0</v>
      </c>
      <c r="T1008" s="382">
        <f ca="1">IF(Controle!$N$16=1,0,$D1008*T258*T$5)</f>
        <v>0</v>
      </c>
      <c r="U1008" s="382">
        <f ca="1">IF(Controle!$N$16=1,0,$D1008*U258*U$5)</f>
        <v>0</v>
      </c>
      <c r="V1008" s="382">
        <f ca="1">IF(Controle!$N$16=1,0,$D1008*V258*V$5)</f>
        <v>0</v>
      </c>
      <c r="W1008" s="382">
        <f ca="1">IF(Controle!$N$16=1,0,$D1008*W258*W$5)</f>
        <v>0</v>
      </c>
      <c r="X1008" s="382">
        <f ca="1">IF(Controle!$N$16=1,0,$D1008*X258*X$5)</f>
        <v>0</v>
      </c>
      <c r="Y1008" s="382">
        <f ca="1">IF(Controle!$N$16=1,0,$D1008*Y258*Y$5)</f>
        <v>0</v>
      </c>
      <c r="Z1008" s="382">
        <f ca="1">IF(Controle!$N$16=1,0,$D1008*Z258*Z$5)</f>
        <v>0</v>
      </c>
      <c r="AA1008" s="382">
        <f ca="1">IF(Controle!$N$16=1,0,$D1008*AA258*AA$5)</f>
        <v>0</v>
      </c>
      <c r="AB1008" s="382">
        <f ca="1">IF(Controle!$N$16=1,0,$D1008*AB258*AB$5)</f>
        <v>0</v>
      </c>
      <c r="AC1008" s="382">
        <f ca="1">IF(Controle!$N$16=1,0,$D1008*AC258*AC$5)</f>
        <v>0</v>
      </c>
      <c r="AD1008" s="382">
        <f ca="1">IF(Controle!$N$16=1,0,$D1008*AD258*AD$5)</f>
        <v>0</v>
      </c>
      <c r="AE1008" s="382">
        <f ca="1">IF(Controle!$N$16=1,0,$D1008*AE258*AE$5)</f>
        <v>0</v>
      </c>
      <c r="AF1008" s="382">
        <f ca="1">IF(Controle!$N$16=1,0,$D1008*AF258*AF$5)</f>
        <v>0</v>
      </c>
      <c r="AG1008" s="382">
        <f ca="1">IF(Controle!$N$16=1,0,$D1008*AG258*AG$5)</f>
        <v>0</v>
      </c>
      <c r="AH1008" s="382">
        <f ca="1">IF(Controle!$N$16=1,0,$D1008*AH258*AH$5)</f>
        <v>0</v>
      </c>
      <c r="AI1008" s="382">
        <f ca="1">IF(Controle!$N$16=1,0,$D1008*AI258*AI$5)</f>
        <v>0</v>
      </c>
      <c r="AJ1008" s="382">
        <f ca="1">IF(Controle!$N$16=1,0,$D1008*AJ258*AJ$5)</f>
        <v>0</v>
      </c>
      <c r="AK1008" s="382">
        <f ca="1">IF(Controle!$N$16=1,0,$D1008*AK258*AK$5)</f>
        <v>0</v>
      </c>
      <c r="AL1008" s="382">
        <f ca="1">IF(Controle!$N$16=1,0,$D1008*AL258*AL$5)</f>
        <v>0</v>
      </c>
      <c r="AM1008" s="382">
        <f ca="1">IF(Controle!$N$16=1,0,$D1008*AM258*AM$5)</f>
        <v>0</v>
      </c>
      <c r="AN1008" s="382">
        <f ca="1">IF(Controle!$N$16=1,0,$D1008*AN258*AN$5)</f>
        <v>0</v>
      </c>
      <c r="AO1008" s="382">
        <f ca="1">IF(Controle!$N$16=1,0,$D1008*AO258*AO$5)</f>
        <v>0</v>
      </c>
      <c r="AP1008" s="382">
        <f ca="1">IF(Controle!$N$16=1,0,$D1008*AP258*AP$5)</f>
        <v>0</v>
      </c>
      <c r="AQ1008" s="382">
        <f ca="1">IF(Controle!$N$16=1,0,$D1008*AQ258*AQ$5)</f>
        <v>0</v>
      </c>
      <c r="AR1008" s="382">
        <f ca="1">IF(Controle!$N$16=1,0,$D1008*AR258*AR$5)</f>
        <v>0</v>
      </c>
      <c r="AS1008" s="654">
        <f t="shared" ca="1" si="652"/>
        <v>0</v>
      </c>
    </row>
    <row r="1009" spans="1:47" s="174" customFormat="1" ht="5.25" customHeight="1">
      <c r="A1009" s="158"/>
      <c r="B1009" s="175"/>
      <c r="C1009" s="480"/>
      <c r="D1009" s="184"/>
      <c r="E1009" s="185"/>
      <c r="F1009" s="185"/>
      <c r="G1009" s="185"/>
      <c r="H1009" s="185"/>
      <c r="I1009" s="185"/>
      <c r="J1009" s="185"/>
      <c r="K1009" s="185"/>
      <c r="L1009" s="185"/>
      <c r="M1009" s="185"/>
      <c r="N1009" s="185"/>
      <c r="O1009" s="185"/>
      <c r="P1009" s="185"/>
      <c r="Q1009" s="185"/>
      <c r="R1009" s="185"/>
      <c r="S1009" s="185"/>
      <c r="T1009" s="185"/>
      <c r="U1009" s="185"/>
      <c r="V1009" s="185"/>
      <c r="W1009" s="185"/>
      <c r="X1009" s="185"/>
      <c r="Y1009" s="185"/>
      <c r="Z1009" s="185"/>
      <c r="AA1009" s="185"/>
      <c r="AB1009" s="185"/>
      <c r="AC1009" s="185"/>
      <c r="AD1009" s="185"/>
      <c r="AE1009" s="185"/>
      <c r="AF1009" s="185"/>
      <c r="AG1009" s="185"/>
      <c r="AH1009" s="185"/>
      <c r="AI1009" s="185"/>
      <c r="AJ1009" s="185"/>
      <c r="AK1009" s="185"/>
      <c r="AL1009" s="185"/>
      <c r="AM1009" s="185"/>
      <c r="AN1009" s="185"/>
      <c r="AO1009" s="185"/>
      <c r="AP1009" s="185"/>
      <c r="AQ1009" s="185"/>
      <c r="AR1009" s="185"/>
      <c r="AS1009" s="185"/>
      <c r="AT1009" s="66"/>
      <c r="AU1009" s="66"/>
    </row>
    <row r="1010" spans="1:47" collapsed="1">
      <c r="B1010" s="878" t="str">
        <f>B260</f>
        <v>Volume com silvicultura de nativas (plantio misto) - ARAUCÁRIA (&lt; 8)</v>
      </c>
      <c r="C1010" s="661" t="s">
        <v>414</v>
      </c>
      <c r="D1010" s="661"/>
      <c r="E1010" s="662">
        <f ca="1">SUM(E1011:E1050)</f>
        <v>0</v>
      </c>
      <c r="F1010" s="662">
        <f t="shared" ref="F1010:AR1010" ca="1" si="654">SUM(F1011:F1050)</f>
        <v>0</v>
      </c>
      <c r="G1010" s="662">
        <f t="shared" ca="1" si="654"/>
        <v>0</v>
      </c>
      <c r="H1010" s="662">
        <f t="shared" ca="1" si="654"/>
        <v>0</v>
      </c>
      <c r="I1010" s="662">
        <f t="shared" ca="1" si="654"/>
        <v>0</v>
      </c>
      <c r="J1010" s="662">
        <f t="shared" ca="1" si="654"/>
        <v>0</v>
      </c>
      <c r="K1010" s="662">
        <f t="shared" ca="1" si="654"/>
        <v>0</v>
      </c>
      <c r="L1010" s="662">
        <f t="shared" ca="1" si="654"/>
        <v>0</v>
      </c>
      <c r="M1010" s="662">
        <f t="shared" ca="1" si="654"/>
        <v>0</v>
      </c>
      <c r="N1010" s="662">
        <f t="shared" ca="1" si="654"/>
        <v>0</v>
      </c>
      <c r="O1010" s="662">
        <f t="shared" ca="1" si="654"/>
        <v>0</v>
      </c>
      <c r="P1010" s="662">
        <f t="shared" ca="1" si="654"/>
        <v>0</v>
      </c>
      <c r="Q1010" s="662">
        <f t="shared" ca="1" si="654"/>
        <v>0</v>
      </c>
      <c r="R1010" s="662">
        <f t="shared" ca="1" si="654"/>
        <v>0</v>
      </c>
      <c r="S1010" s="662">
        <f t="shared" ca="1" si="654"/>
        <v>0</v>
      </c>
      <c r="T1010" s="662">
        <f t="shared" ca="1" si="654"/>
        <v>0</v>
      </c>
      <c r="U1010" s="662">
        <f t="shared" ca="1" si="654"/>
        <v>0</v>
      </c>
      <c r="V1010" s="662">
        <f t="shared" ca="1" si="654"/>
        <v>0</v>
      </c>
      <c r="W1010" s="662">
        <f t="shared" ca="1" si="654"/>
        <v>10.459825714285715</v>
      </c>
      <c r="X1010" s="662">
        <f t="shared" ca="1" si="654"/>
        <v>26.339524893148038</v>
      </c>
      <c r="Y1010" s="662">
        <f t="shared" ca="1" si="654"/>
        <v>66.822656236932602</v>
      </c>
      <c r="Z1010" s="662">
        <f t="shared" ca="1" si="654"/>
        <v>66.822656236932602</v>
      </c>
      <c r="AA1010" s="662">
        <f t="shared" ca="1" si="654"/>
        <v>66.822650847103787</v>
      </c>
      <c r="AB1010" s="662">
        <f t="shared" ca="1" si="654"/>
        <v>66.822650847103773</v>
      </c>
      <c r="AC1010" s="662">
        <f t="shared" ca="1" si="654"/>
        <v>66.822650847103773</v>
      </c>
      <c r="AD1010" s="662">
        <f t="shared" ca="1" si="654"/>
        <v>10.982817000000002</v>
      </c>
      <c r="AE1010" s="662">
        <f t="shared" ca="1" si="654"/>
        <v>27.656501137805442</v>
      </c>
      <c r="AF1010" s="662">
        <f t="shared" ca="1" si="654"/>
        <v>70.163789048779236</v>
      </c>
      <c r="AG1010" s="662">
        <f t="shared" ca="1" si="654"/>
        <v>70.163789048779236</v>
      </c>
      <c r="AH1010" s="662">
        <f t="shared" ca="1" si="654"/>
        <v>70.163783389458985</v>
      </c>
      <c r="AI1010" s="662">
        <f t="shared" ca="1" si="654"/>
        <v>70.16378338945897</v>
      </c>
      <c r="AJ1010" s="662">
        <f t="shared" ca="1" si="654"/>
        <v>70.16378338945897</v>
      </c>
      <c r="AK1010" s="662">
        <f t="shared" ca="1" si="654"/>
        <v>0</v>
      </c>
      <c r="AL1010" s="662">
        <f t="shared" ca="1" si="654"/>
        <v>0</v>
      </c>
      <c r="AM1010" s="662">
        <f t="shared" ca="1" si="654"/>
        <v>0</v>
      </c>
      <c r="AN1010" s="662">
        <f t="shared" ca="1" si="654"/>
        <v>0</v>
      </c>
      <c r="AO1010" s="662">
        <f t="shared" ca="1" si="654"/>
        <v>0</v>
      </c>
      <c r="AP1010" s="662">
        <f t="shared" ca="1" si="654"/>
        <v>0</v>
      </c>
      <c r="AQ1010" s="662">
        <f t="shared" ca="1" si="654"/>
        <v>0</v>
      </c>
      <c r="AR1010" s="662">
        <f t="shared" ca="1" si="654"/>
        <v>0</v>
      </c>
      <c r="AS1010" s="663">
        <f ca="1">SUM(E1010:AR1010)</f>
        <v>760.37086202635123</v>
      </c>
    </row>
    <row r="1011" spans="1:47" hidden="1" outlineLevel="1">
      <c r="B1011" s="123"/>
      <c r="C1011" s="81">
        <v>1</v>
      </c>
      <c r="D1011" s="191">
        <f ca="1">D969</f>
        <v>5.2299128571428577</v>
      </c>
      <c r="E1011" s="382">
        <f ca="1">IF(Controle!$N$16=1,0,$D1011*E261*E$5)</f>
        <v>0</v>
      </c>
      <c r="F1011" s="382">
        <f ca="1">IF(Controle!$N$16=1,0,$D1011*F261*F$5)</f>
        <v>0</v>
      </c>
      <c r="G1011" s="382">
        <f ca="1">IF(Controle!$N$16=1,0,$D1011*G261*G$5)</f>
        <v>0</v>
      </c>
      <c r="H1011" s="382">
        <f ca="1">IF(Controle!$N$16=1,0,$D1011*H261*H$5)</f>
        <v>0</v>
      </c>
      <c r="I1011" s="382">
        <f ca="1">IF(Controle!$N$16=1,0,$D1011*I261*I$5)</f>
        <v>0</v>
      </c>
      <c r="J1011" s="382">
        <f ca="1">IF(Controle!$N$16=1,0,$D1011*J261*J$5)</f>
        <v>0</v>
      </c>
      <c r="K1011" s="382">
        <f ca="1">IF(Controle!$N$16=1,0,$D1011*K261*K$5)</f>
        <v>0</v>
      </c>
      <c r="L1011" s="382">
        <f ca="1">IF(Controle!$N$16=1,0,$D1011*L261*L$5)</f>
        <v>0</v>
      </c>
      <c r="M1011" s="382">
        <f ca="1">IF(Controle!$N$16=1,0,$D1011*M261*M$5)</f>
        <v>0</v>
      </c>
      <c r="N1011" s="382">
        <f ca="1">IF(Controle!$N$16=1,0,$D1011*N261*N$5)</f>
        <v>0</v>
      </c>
      <c r="O1011" s="382">
        <f ca="1">IF(Controle!$N$16=1,0,$D1011*O261*O$5)</f>
        <v>0</v>
      </c>
      <c r="P1011" s="382">
        <f ca="1">IF(Controle!$N$16=1,0,$D1011*P261*P$5)</f>
        <v>0</v>
      </c>
      <c r="Q1011" s="382">
        <f ca="1">IF(Controle!$N$16=1,0,$D1011*Q261*Q$5)</f>
        <v>0</v>
      </c>
      <c r="R1011" s="382">
        <f ca="1">IF(Controle!$N$16=1,0,$D1011*R261*R$5)</f>
        <v>0</v>
      </c>
      <c r="S1011" s="382">
        <f ca="1">IF(Controle!$N$16=1,0,$D1011*S261*S$5)</f>
        <v>0</v>
      </c>
      <c r="T1011" s="382">
        <f ca="1">IF(Controle!$N$16=1,0,$D1011*T261*T$5)</f>
        <v>0</v>
      </c>
      <c r="U1011" s="382">
        <f ca="1">IF(Controle!$N$16=1,0,$D1011*U261*U$5)</f>
        <v>0</v>
      </c>
      <c r="V1011" s="382">
        <f ca="1">IF(Controle!$N$16=1,0,$D1011*V261*V$5)</f>
        <v>0</v>
      </c>
      <c r="W1011" s="382">
        <f ca="1">IF(Controle!$N$16=1,0,$D1011*W261*W$5)</f>
        <v>10.459825714285715</v>
      </c>
      <c r="X1011" s="382">
        <f ca="1">IF(Controle!$N$16=1,0,$D1011*X261*X$5)</f>
        <v>0</v>
      </c>
      <c r="Y1011" s="382">
        <f ca="1">IF(Controle!$N$16=1,0,$D1011*Y261*Y$5)</f>
        <v>0</v>
      </c>
      <c r="Z1011" s="382">
        <f ca="1">IF(Controle!$N$16=1,0,$D1011*Z261*Z$5)</f>
        <v>0</v>
      </c>
      <c r="AA1011" s="382">
        <f ca="1">IF(Controle!$N$16=1,0,$D1011*AA261*AA$5)</f>
        <v>0</v>
      </c>
      <c r="AB1011" s="382">
        <f ca="1">IF(Controle!$N$16=1,0,$D1011*AB261*AB$5)</f>
        <v>0</v>
      </c>
      <c r="AC1011" s="382">
        <f ca="1">IF(Controle!$N$16=1,0,$D1011*AC261*AC$5)</f>
        <v>0</v>
      </c>
      <c r="AD1011" s="382">
        <f ca="1">IF(Controle!$N$16=1,0,$D1011*AD261*AD$5)</f>
        <v>10.982817000000002</v>
      </c>
      <c r="AE1011" s="382">
        <f ca="1">IF(Controle!$N$16=1,0,$D1011*AE261*AE$5)</f>
        <v>0</v>
      </c>
      <c r="AF1011" s="382">
        <f ca="1">IF(Controle!$N$16=1,0,$D1011*AF261*AF$5)</f>
        <v>0</v>
      </c>
      <c r="AG1011" s="382">
        <f ca="1">IF(Controle!$N$16=1,0,$D1011*AG261*AG$5)</f>
        <v>0</v>
      </c>
      <c r="AH1011" s="382">
        <f ca="1">IF(Controle!$N$16=1,0,$D1011*AH261*AH$5)</f>
        <v>0</v>
      </c>
      <c r="AI1011" s="382">
        <f ca="1">IF(Controle!$N$16=1,0,$D1011*AI261*AI$5)</f>
        <v>0</v>
      </c>
      <c r="AJ1011" s="382">
        <f ca="1">IF(Controle!$N$16=1,0,$D1011*AJ261*AJ$5)</f>
        <v>0</v>
      </c>
      <c r="AK1011" s="382">
        <f ca="1">IF(Controle!$N$16=1,0,$D1011*AK261*AK$5)</f>
        <v>0</v>
      </c>
      <c r="AL1011" s="382">
        <f ca="1">IF(Controle!$N$16=1,0,$D1011*AL261*AL$5)</f>
        <v>0</v>
      </c>
      <c r="AM1011" s="382">
        <f ca="1">IF(Controle!$N$16=1,0,$D1011*AM261*AM$5)</f>
        <v>0</v>
      </c>
      <c r="AN1011" s="382">
        <f ca="1">IF(Controle!$N$16=1,0,$D1011*AN261*AN$5)</f>
        <v>0</v>
      </c>
      <c r="AO1011" s="382">
        <f ca="1">IF(Controle!$N$16=1,0,$D1011*AO261*AO$5)</f>
        <v>0</v>
      </c>
      <c r="AP1011" s="382">
        <f ca="1">IF(Controle!$N$16=1,0,$D1011*AP261*AP$5)</f>
        <v>0</v>
      </c>
      <c r="AQ1011" s="382">
        <f ca="1">IF(Controle!$N$16=1,0,$D1011*AQ261*AQ$5)</f>
        <v>0</v>
      </c>
      <c r="AR1011" s="382">
        <f ca="1">IF(Controle!$N$16=1,0,$D1011*AR261*AR$5)</f>
        <v>0</v>
      </c>
      <c r="AS1011" s="652">
        <f ca="1">SUM(E1011:AR1011)</f>
        <v>21.442642714285718</v>
      </c>
    </row>
    <row r="1012" spans="1:47" hidden="1" outlineLevel="1">
      <c r="B1012" s="123"/>
      <c r="C1012" s="81">
        <f>C1011+1</f>
        <v>2</v>
      </c>
      <c r="D1012" s="191">
        <f t="shared" ref="D1012:D1050" ca="1" si="655">D970</f>
        <v>13.169762446574019</v>
      </c>
      <c r="E1012" s="382">
        <f ca="1">IF(Controle!$N$16=1,0,$D1012*E262*E$5)</f>
        <v>0</v>
      </c>
      <c r="F1012" s="382">
        <f ca="1">IF(Controle!$N$16=1,0,$D1012*F262*F$5)</f>
        <v>0</v>
      </c>
      <c r="G1012" s="382">
        <f ca="1">IF(Controle!$N$16=1,0,$D1012*G262*G$5)</f>
        <v>0</v>
      </c>
      <c r="H1012" s="382">
        <f ca="1">IF(Controle!$N$16=1,0,$D1012*H262*H$5)</f>
        <v>0</v>
      </c>
      <c r="I1012" s="382">
        <f ca="1">IF(Controle!$N$16=1,0,$D1012*I262*I$5)</f>
        <v>0</v>
      </c>
      <c r="J1012" s="382">
        <f ca="1">IF(Controle!$N$16=1,0,$D1012*J262*J$5)</f>
        <v>0</v>
      </c>
      <c r="K1012" s="382">
        <f ca="1">IF(Controle!$N$16=1,0,$D1012*K262*K$5)</f>
        <v>0</v>
      </c>
      <c r="L1012" s="382">
        <f ca="1">IF(Controle!$N$16=1,0,$D1012*L262*L$5)</f>
        <v>0</v>
      </c>
      <c r="M1012" s="382">
        <f ca="1">IF(Controle!$N$16=1,0,$D1012*M262*M$5)</f>
        <v>0</v>
      </c>
      <c r="N1012" s="382">
        <f ca="1">IF(Controle!$N$16=1,0,$D1012*N262*N$5)</f>
        <v>0</v>
      </c>
      <c r="O1012" s="382">
        <f ca="1">IF(Controle!$N$16=1,0,$D1012*O262*O$5)</f>
        <v>0</v>
      </c>
      <c r="P1012" s="382">
        <f ca="1">IF(Controle!$N$16=1,0,$D1012*P262*P$5)</f>
        <v>0</v>
      </c>
      <c r="Q1012" s="382">
        <f ca="1">IF(Controle!$N$16=1,0,$D1012*Q262*Q$5)</f>
        <v>0</v>
      </c>
      <c r="R1012" s="382">
        <f ca="1">IF(Controle!$N$16=1,0,$D1012*R262*R$5)</f>
        <v>0</v>
      </c>
      <c r="S1012" s="382">
        <f ca="1">IF(Controle!$N$16=1,0,$D1012*S262*S$5)</f>
        <v>0</v>
      </c>
      <c r="T1012" s="382">
        <f ca="1">IF(Controle!$N$16=1,0,$D1012*T262*T$5)</f>
        <v>0</v>
      </c>
      <c r="U1012" s="382">
        <f ca="1">IF(Controle!$N$16=1,0,$D1012*U262*U$5)</f>
        <v>0</v>
      </c>
      <c r="V1012" s="382">
        <f ca="1">IF(Controle!$N$16=1,0,$D1012*V262*V$5)</f>
        <v>0</v>
      </c>
      <c r="W1012" s="382">
        <f ca="1">IF(Controle!$N$16=1,0,$D1012*W262*W$5)</f>
        <v>0</v>
      </c>
      <c r="X1012" s="382">
        <f ca="1">IF(Controle!$N$16=1,0,$D1012*X262*X$5)</f>
        <v>26.339524893148038</v>
      </c>
      <c r="Y1012" s="382">
        <f ca="1">IF(Controle!$N$16=1,0,$D1012*Y262*Y$5)</f>
        <v>0</v>
      </c>
      <c r="Z1012" s="382">
        <f ca="1">IF(Controle!$N$16=1,0,$D1012*Z262*Z$5)</f>
        <v>0</v>
      </c>
      <c r="AA1012" s="382">
        <f ca="1">IF(Controle!$N$16=1,0,$D1012*AA262*AA$5)</f>
        <v>0</v>
      </c>
      <c r="AB1012" s="382">
        <f ca="1">IF(Controle!$N$16=1,0,$D1012*AB262*AB$5)</f>
        <v>0</v>
      </c>
      <c r="AC1012" s="382">
        <f ca="1">IF(Controle!$N$16=1,0,$D1012*AC262*AC$5)</f>
        <v>0</v>
      </c>
      <c r="AD1012" s="382">
        <f ca="1">IF(Controle!$N$16=1,0,$D1012*AD262*AD$5)</f>
        <v>0</v>
      </c>
      <c r="AE1012" s="382">
        <f ca="1">IF(Controle!$N$16=1,0,$D1012*AE262*AE$5)</f>
        <v>27.656501137805442</v>
      </c>
      <c r="AF1012" s="382">
        <f ca="1">IF(Controle!$N$16=1,0,$D1012*AF262*AF$5)</f>
        <v>0</v>
      </c>
      <c r="AG1012" s="382">
        <f ca="1">IF(Controle!$N$16=1,0,$D1012*AG262*AG$5)</f>
        <v>0</v>
      </c>
      <c r="AH1012" s="382">
        <f ca="1">IF(Controle!$N$16=1,0,$D1012*AH262*AH$5)</f>
        <v>0</v>
      </c>
      <c r="AI1012" s="382">
        <f ca="1">IF(Controle!$N$16=1,0,$D1012*AI262*AI$5)</f>
        <v>0</v>
      </c>
      <c r="AJ1012" s="382">
        <f ca="1">IF(Controle!$N$16=1,0,$D1012*AJ262*AJ$5)</f>
        <v>0</v>
      </c>
      <c r="AK1012" s="382">
        <f ca="1">IF(Controle!$N$16=1,0,$D1012*AK262*AK$5)</f>
        <v>0</v>
      </c>
      <c r="AL1012" s="382">
        <f ca="1">IF(Controle!$N$16=1,0,$D1012*AL262*AL$5)</f>
        <v>0</v>
      </c>
      <c r="AM1012" s="382">
        <f ca="1">IF(Controle!$N$16=1,0,$D1012*AM262*AM$5)</f>
        <v>0</v>
      </c>
      <c r="AN1012" s="382">
        <f ca="1">IF(Controle!$N$16=1,0,$D1012*AN262*AN$5)</f>
        <v>0</v>
      </c>
      <c r="AO1012" s="382">
        <f ca="1">IF(Controle!$N$16=1,0,$D1012*AO262*AO$5)</f>
        <v>0</v>
      </c>
      <c r="AP1012" s="382">
        <f ca="1">IF(Controle!$N$16=1,0,$D1012*AP262*AP$5)</f>
        <v>0</v>
      </c>
      <c r="AQ1012" s="382">
        <f ca="1">IF(Controle!$N$16=1,0,$D1012*AQ262*AQ$5)</f>
        <v>0</v>
      </c>
      <c r="AR1012" s="382">
        <f ca="1">IF(Controle!$N$16=1,0,$D1012*AR262*AR$5)</f>
        <v>0</v>
      </c>
      <c r="AS1012" s="652">
        <f t="shared" ref="AS1012:AS1050" ca="1" si="656">SUM(E1012:AR1012)</f>
        <v>53.99602603095348</v>
      </c>
    </row>
    <row r="1013" spans="1:47" hidden="1" outlineLevel="1">
      <c r="B1013" s="123"/>
      <c r="C1013" s="81">
        <f t="shared" ref="C1013:C1050" si="657">C1012+1</f>
        <v>3</v>
      </c>
      <c r="D1013" s="191">
        <f t="shared" ca="1" si="655"/>
        <v>33.411328118466301</v>
      </c>
      <c r="E1013" s="382">
        <f ca="1">IF(Controle!$N$16=1,0,$D1013*E263*E$5)</f>
        <v>0</v>
      </c>
      <c r="F1013" s="382">
        <f ca="1">IF(Controle!$N$16=1,0,$D1013*F263*F$5)</f>
        <v>0</v>
      </c>
      <c r="G1013" s="382">
        <f ca="1">IF(Controle!$N$16=1,0,$D1013*G263*G$5)</f>
        <v>0</v>
      </c>
      <c r="H1013" s="382">
        <f ca="1">IF(Controle!$N$16=1,0,$D1013*H263*H$5)</f>
        <v>0</v>
      </c>
      <c r="I1013" s="382">
        <f ca="1">IF(Controle!$N$16=1,0,$D1013*I263*I$5)</f>
        <v>0</v>
      </c>
      <c r="J1013" s="382">
        <f ca="1">IF(Controle!$N$16=1,0,$D1013*J263*J$5)</f>
        <v>0</v>
      </c>
      <c r="K1013" s="382">
        <f ca="1">IF(Controle!$N$16=1,0,$D1013*K263*K$5)</f>
        <v>0</v>
      </c>
      <c r="L1013" s="382">
        <f ca="1">IF(Controle!$N$16=1,0,$D1013*L263*L$5)</f>
        <v>0</v>
      </c>
      <c r="M1013" s="382">
        <f ca="1">IF(Controle!$N$16=1,0,$D1013*M263*M$5)</f>
        <v>0</v>
      </c>
      <c r="N1013" s="382">
        <f ca="1">IF(Controle!$N$16=1,0,$D1013*N263*N$5)</f>
        <v>0</v>
      </c>
      <c r="O1013" s="382">
        <f ca="1">IF(Controle!$N$16=1,0,$D1013*O263*O$5)</f>
        <v>0</v>
      </c>
      <c r="P1013" s="382">
        <f ca="1">IF(Controle!$N$16=1,0,$D1013*P263*P$5)</f>
        <v>0</v>
      </c>
      <c r="Q1013" s="382">
        <f ca="1">IF(Controle!$N$16=1,0,$D1013*Q263*Q$5)</f>
        <v>0</v>
      </c>
      <c r="R1013" s="382">
        <f ca="1">IF(Controle!$N$16=1,0,$D1013*R263*R$5)</f>
        <v>0</v>
      </c>
      <c r="S1013" s="382">
        <f ca="1">IF(Controle!$N$16=1,0,$D1013*S263*S$5)</f>
        <v>0</v>
      </c>
      <c r="T1013" s="382">
        <f ca="1">IF(Controle!$N$16=1,0,$D1013*T263*T$5)</f>
        <v>0</v>
      </c>
      <c r="U1013" s="382">
        <f ca="1">IF(Controle!$N$16=1,0,$D1013*U263*U$5)</f>
        <v>0</v>
      </c>
      <c r="V1013" s="382">
        <f ca="1">IF(Controle!$N$16=1,0,$D1013*V263*V$5)</f>
        <v>0</v>
      </c>
      <c r="W1013" s="382">
        <f ca="1">IF(Controle!$N$16=1,0,$D1013*W263*W$5)</f>
        <v>0</v>
      </c>
      <c r="X1013" s="382">
        <f ca="1">IF(Controle!$N$16=1,0,$D1013*X263*X$5)</f>
        <v>0</v>
      </c>
      <c r="Y1013" s="382">
        <f ca="1">IF(Controle!$N$16=1,0,$D1013*Y263*Y$5)</f>
        <v>66.822656236932602</v>
      </c>
      <c r="Z1013" s="382">
        <f ca="1">IF(Controle!$N$16=1,0,$D1013*Z263*Z$5)</f>
        <v>0</v>
      </c>
      <c r="AA1013" s="382">
        <f ca="1">IF(Controle!$N$16=1,0,$D1013*AA263*AA$5)</f>
        <v>0</v>
      </c>
      <c r="AB1013" s="382">
        <f ca="1">IF(Controle!$N$16=1,0,$D1013*AB263*AB$5)</f>
        <v>0</v>
      </c>
      <c r="AC1013" s="382">
        <f ca="1">IF(Controle!$N$16=1,0,$D1013*AC263*AC$5)</f>
        <v>0</v>
      </c>
      <c r="AD1013" s="382">
        <f ca="1">IF(Controle!$N$16=1,0,$D1013*AD263*AD$5)</f>
        <v>0</v>
      </c>
      <c r="AE1013" s="382">
        <f ca="1">IF(Controle!$N$16=1,0,$D1013*AE263*AE$5)</f>
        <v>0</v>
      </c>
      <c r="AF1013" s="382">
        <f ca="1">IF(Controle!$N$16=1,0,$D1013*AF263*AF$5)</f>
        <v>70.163789048779236</v>
      </c>
      <c r="AG1013" s="382">
        <f ca="1">IF(Controle!$N$16=1,0,$D1013*AG263*AG$5)</f>
        <v>0</v>
      </c>
      <c r="AH1013" s="382">
        <f ca="1">IF(Controle!$N$16=1,0,$D1013*AH263*AH$5)</f>
        <v>0</v>
      </c>
      <c r="AI1013" s="382">
        <f ca="1">IF(Controle!$N$16=1,0,$D1013*AI263*AI$5)</f>
        <v>0</v>
      </c>
      <c r="AJ1013" s="382">
        <f ca="1">IF(Controle!$N$16=1,0,$D1013*AJ263*AJ$5)</f>
        <v>0</v>
      </c>
      <c r="AK1013" s="382">
        <f ca="1">IF(Controle!$N$16=1,0,$D1013*AK263*AK$5)</f>
        <v>0</v>
      </c>
      <c r="AL1013" s="382">
        <f ca="1">IF(Controle!$N$16=1,0,$D1013*AL263*AL$5)</f>
        <v>0</v>
      </c>
      <c r="AM1013" s="382">
        <f ca="1">IF(Controle!$N$16=1,0,$D1013*AM263*AM$5)</f>
        <v>0</v>
      </c>
      <c r="AN1013" s="382">
        <f ca="1">IF(Controle!$N$16=1,0,$D1013*AN263*AN$5)</f>
        <v>0</v>
      </c>
      <c r="AO1013" s="382">
        <f ca="1">IF(Controle!$N$16=1,0,$D1013*AO263*AO$5)</f>
        <v>0</v>
      </c>
      <c r="AP1013" s="382">
        <f ca="1">IF(Controle!$N$16=1,0,$D1013*AP263*AP$5)</f>
        <v>0</v>
      </c>
      <c r="AQ1013" s="382">
        <f ca="1">IF(Controle!$N$16=1,0,$D1013*AQ263*AQ$5)</f>
        <v>0</v>
      </c>
      <c r="AR1013" s="382">
        <f ca="1">IF(Controle!$N$16=1,0,$D1013*AR263*AR$5)</f>
        <v>0</v>
      </c>
      <c r="AS1013" s="652">
        <f t="shared" ca="1" si="656"/>
        <v>136.98644528571185</v>
      </c>
    </row>
    <row r="1014" spans="1:47" hidden="1" outlineLevel="1">
      <c r="B1014" s="123"/>
      <c r="C1014" s="81">
        <f t="shared" si="657"/>
        <v>4</v>
      </c>
      <c r="D1014" s="191">
        <f t="shared" ca="1" si="655"/>
        <v>33.411328118466301</v>
      </c>
      <c r="E1014" s="382">
        <f ca="1">IF(Controle!$N$16=1,0,$D1014*E264*E$5)</f>
        <v>0</v>
      </c>
      <c r="F1014" s="382">
        <f ca="1">IF(Controle!$N$16=1,0,$D1014*F264*F$5)</f>
        <v>0</v>
      </c>
      <c r="G1014" s="382">
        <f ca="1">IF(Controle!$N$16=1,0,$D1014*G264*G$5)</f>
        <v>0</v>
      </c>
      <c r="H1014" s="382">
        <f ca="1">IF(Controle!$N$16=1,0,$D1014*H264*H$5)</f>
        <v>0</v>
      </c>
      <c r="I1014" s="382">
        <f ca="1">IF(Controle!$N$16=1,0,$D1014*I264*I$5)</f>
        <v>0</v>
      </c>
      <c r="J1014" s="382">
        <f ca="1">IF(Controle!$N$16=1,0,$D1014*J264*J$5)</f>
        <v>0</v>
      </c>
      <c r="K1014" s="382">
        <f ca="1">IF(Controle!$N$16=1,0,$D1014*K264*K$5)</f>
        <v>0</v>
      </c>
      <c r="L1014" s="382">
        <f ca="1">IF(Controle!$N$16=1,0,$D1014*L264*L$5)</f>
        <v>0</v>
      </c>
      <c r="M1014" s="382">
        <f ca="1">IF(Controle!$N$16=1,0,$D1014*M264*M$5)</f>
        <v>0</v>
      </c>
      <c r="N1014" s="382">
        <f ca="1">IF(Controle!$N$16=1,0,$D1014*N264*N$5)</f>
        <v>0</v>
      </c>
      <c r="O1014" s="382">
        <f ca="1">IF(Controle!$N$16=1,0,$D1014*O264*O$5)</f>
        <v>0</v>
      </c>
      <c r="P1014" s="382">
        <f ca="1">IF(Controle!$N$16=1,0,$D1014*P264*P$5)</f>
        <v>0</v>
      </c>
      <c r="Q1014" s="382">
        <f ca="1">IF(Controle!$N$16=1,0,$D1014*Q264*Q$5)</f>
        <v>0</v>
      </c>
      <c r="R1014" s="382">
        <f ca="1">IF(Controle!$N$16=1,0,$D1014*R264*R$5)</f>
        <v>0</v>
      </c>
      <c r="S1014" s="382">
        <f ca="1">IF(Controle!$N$16=1,0,$D1014*S264*S$5)</f>
        <v>0</v>
      </c>
      <c r="T1014" s="382">
        <f ca="1">IF(Controle!$N$16=1,0,$D1014*T264*T$5)</f>
        <v>0</v>
      </c>
      <c r="U1014" s="382">
        <f ca="1">IF(Controle!$N$16=1,0,$D1014*U264*U$5)</f>
        <v>0</v>
      </c>
      <c r="V1014" s="382">
        <f ca="1">IF(Controle!$N$16=1,0,$D1014*V264*V$5)</f>
        <v>0</v>
      </c>
      <c r="W1014" s="382">
        <f ca="1">IF(Controle!$N$16=1,0,$D1014*W264*W$5)</f>
        <v>0</v>
      </c>
      <c r="X1014" s="382">
        <f ca="1">IF(Controle!$N$16=1,0,$D1014*X264*X$5)</f>
        <v>0</v>
      </c>
      <c r="Y1014" s="382">
        <f ca="1">IF(Controle!$N$16=1,0,$D1014*Y264*Y$5)</f>
        <v>0</v>
      </c>
      <c r="Z1014" s="382">
        <f ca="1">IF(Controle!$N$16=1,0,$D1014*Z264*Z$5)</f>
        <v>66.822656236932602</v>
      </c>
      <c r="AA1014" s="382">
        <f ca="1">IF(Controle!$N$16=1,0,$D1014*AA264*AA$5)</f>
        <v>0</v>
      </c>
      <c r="AB1014" s="382">
        <f ca="1">IF(Controle!$N$16=1,0,$D1014*AB264*AB$5)</f>
        <v>0</v>
      </c>
      <c r="AC1014" s="382">
        <f ca="1">IF(Controle!$N$16=1,0,$D1014*AC264*AC$5)</f>
        <v>0</v>
      </c>
      <c r="AD1014" s="382">
        <f ca="1">IF(Controle!$N$16=1,0,$D1014*AD264*AD$5)</f>
        <v>0</v>
      </c>
      <c r="AE1014" s="382">
        <f ca="1">IF(Controle!$N$16=1,0,$D1014*AE264*AE$5)</f>
        <v>0</v>
      </c>
      <c r="AF1014" s="382">
        <f ca="1">IF(Controle!$N$16=1,0,$D1014*AF264*AF$5)</f>
        <v>0</v>
      </c>
      <c r="AG1014" s="382">
        <f ca="1">IF(Controle!$N$16=1,0,$D1014*AG264*AG$5)</f>
        <v>70.163789048779236</v>
      </c>
      <c r="AH1014" s="382">
        <f ca="1">IF(Controle!$N$16=1,0,$D1014*AH264*AH$5)</f>
        <v>0</v>
      </c>
      <c r="AI1014" s="382">
        <f ca="1">IF(Controle!$N$16=1,0,$D1014*AI264*AI$5)</f>
        <v>0</v>
      </c>
      <c r="AJ1014" s="382">
        <f ca="1">IF(Controle!$N$16=1,0,$D1014*AJ264*AJ$5)</f>
        <v>0</v>
      </c>
      <c r="AK1014" s="382">
        <f ca="1">IF(Controle!$N$16=1,0,$D1014*AK264*AK$5)</f>
        <v>0</v>
      </c>
      <c r="AL1014" s="382">
        <f ca="1">IF(Controle!$N$16=1,0,$D1014*AL264*AL$5)</f>
        <v>0</v>
      </c>
      <c r="AM1014" s="382">
        <f ca="1">IF(Controle!$N$16=1,0,$D1014*AM264*AM$5)</f>
        <v>0</v>
      </c>
      <c r="AN1014" s="382">
        <f ca="1">IF(Controle!$N$16=1,0,$D1014*AN264*AN$5)</f>
        <v>0</v>
      </c>
      <c r="AO1014" s="382">
        <f ca="1">IF(Controle!$N$16=1,0,$D1014*AO264*AO$5)</f>
        <v>0</v>
      </c>
      <c r="AP1014" s="382">
        <f ca="1">IF(Controle!$N$16=1,0,$D1014*AP264*AP$5)</f>
        <v>0</v>
      </c>
      <c r="AQ1014" s="382">
        <f ca="1">IF(Controle!$N$16=1,0,$D1014*AQ264*AQ$5)</f>
        <v>0</v>
      </c>
      <c r="AR1014" s="382">
        <f ca="1">IF(Controle!$N$16=1,0,$D1014*AR264*AR$5)</f>
        <v>0</v>
      </c>
      <c r="AS1014" s="652">
        <f t="shared" ca="1" si="656"/>
        <v>136.98644528571185</v>
      </c>
    </row>
    <row r="1015" spans="1:47" hidden="1" outlineLevel="1">
      <c r="B1015" s="123"/>
      <c r="C1015" s="81">
        <f t="shared" si="657"/>
        <v>5</v>
      </c>
      <c r="D1015" s="191">
        <f t="shared" ca="1" si="655"/>
        <v>33.411325423551894</v>
      </c>
      <c r="E1015" s="382">
        <f ca="1">IF(Controle!$N$16=1,0,$D1015*E265*E$5)</f>
        <v>0</v>
      </c>
      <c r="F1015" s="382">
        <f ca="1">IF(Controle!$N$16=1,0,$D1015*F265*F$5)</f>
        <v>0</v>
      </c>
      <c r="G1015" s="382">
        <f ca="1">IF(Controle!$N$16=1,0,$D1015*G265*G$5)</f>
        <v>0</v>
      </c>
      <c r="H1015" s="382">
        <f ca="1">IF(Controle!$N$16=1,0,$D1015*H265*H$5)</f>
        <v>0</v>
      </c>
      <c r="I1015" s="382">
        <f ca="1">IF(Controle!$N$16=1,0,$D1015*I265*I$5)</f>
        <v>0</v>
      </c>
      <c r="J1015" s="382">
        <f ca="1">IF(Controle!$N$16=1,0,$D1015*J265*J$5)</f>
        <v>0</v>
      </c>
      <c r="K1015" s="382">
        <f ca="1">IF(Controle!$N$16=1,0,$D1015*K265*K$5)</f>
        <v>0</v>
      </c>
      <c r="L1015" s="382">
        <f ca="1">IF(Controle!$N$16=1,0,$D1015*L265*L$5)</f>
        <v>0</v>
      </c>
      <c r="M1015" s="382">
        <f ca="1">IF(Controle!$N$16=1,0,$D1015*M265*M$5)</f>
        <v>0</v>
      </c>
      <c r="N1015" s="382">
        <f ca="1">IF(Controle!$N$16=1,0,$D1015*N265*N$5)</f>
        <v>0</v>
      </c>
      <c r="O1015" s="382">
        <f ca="1">IF(Controle!$N$16=1,0,$D1015*O265*O$5)</f>
        <v>0</v>
      </c>
      <c r="P1015" s="382">
        <f ca="1">IF(Controle!$N$16=1,0,$D1015*P265*P$5)</f>
        <v>0</v>
      </c>
      <c r="Q1015" s="382">
        <f ca="1">IF(Controle!$N$16=1,0,$D1015*Q265*Q$5)</f>
        <v>0</v>
      </c>
      <c r="R1015" s="382">
        <f ca="1">IF(Controle!$N$16=1,0,$D1015*R265*R$5)</f>
        <v>0</v>
      </c>
      <c r="S1015" s="382">
        <f ca="1">IF(Controle!$N$16=1,0,$D1015*S265*S$5)</f>
        <v>0</v>
      </c>
      <c r="T1015" s="382">
        <f ca="1">IF(Controle!$N$16=1,0,$D1015*T265*T$5)</f>
        <v>0</v>
      </c>
      <c r="U1015" s="382">
        <f ca="1">IF(Controle!$N$16=1,0,$D1015*U265*U$5)</f>
        <v>0</v>
      </c>
      <c r="V1015" s="382">
        <f ca="1">IF(Controle!$N$16=1,0,$D1015*V265*V$5)</f>
        <v>0</v>
      </c>
      <c r="W1015" s="382">
        <f ca="1">IF(Controle!$N$16=1,0,$D1015*W265*W$5)</f>
        <v>0</v>
      </c>
      <c r="X1015" s="382">
        <f ca="1">IF(Controle!$N$16=1,0,$D1015*X265*X$5)</f>
        <v>0</v>
      </c>
      <c r="Y1015" s="382">
        <f ca="1">IF(Controle!$N$16=1,0,$D1015*Y265*Y$5)</f>
        <v>0</v>
      </c>
      <c r="Z1015" s="382">
        <f ca="1">IF(Controle!$N$16=1,0,$D1015*Z265*Z$5)</f>
        <v>0</v>
      </c>
      <c r="AA1015" s="382">
        <f ca="1">IF(Controle!$N$16=1,0,$D1015*AA265*AA$5)</f>
        <v>66.822650847103787</v>
      </c>
      <c r="AB1015" s="382">
        <f ca="1">IF(Controle!$N$16=1,0,$D1015*AB265*AB$5)</f>
        <v>0</v>
      </c>
      <c r="AC1015" s="382">
        <f ca="1">IF(Controle!$N$16=1,0,$D1015*AC265*AC$5)</f>
        <v>0</v>
      </c>
      <c r="AD1015" s="382">
        <f ca="1">IF(Controle!$N$16=1,0,$D1015*AD265*AD$5)</f>
        <v>0</v>
      </c>
      <c r="AE1015" s="382">
        <f ca="1">IF(Controle!$N$16=1,0,$D1015*AE265*AE$5)</f>
        <v>0</v>
      </c>
      <c r="AF1015" s="382">
        <f ca="1">IF(Controle!$N$16=1,0,$D1015*AF265*AF$5)</f>
        <v>0</v>
      </c>
      <c r="AG1015" s="382">
        <f ca="1">IF(Controle!$N$16=1,0,$D1015*AG265*AG$5)</f>
        <v>0</v>
      </c>
      <c r="AH1015" s="382">
        <f ca="1">IF(Controle!$N$16=1,0,$D1015*AH265*AH$5)</f>
        <v>70.163783389458985</v>
      </c>
      <c r="AI1015" s="382">
        <f ca="1">IF(Controle!$N$16=1,0,$D1015*AI265*AI$5)</f>
        <v>0</v>
      </c>
      <c r="AJ1015" s="382">
        <f ca="1">IF(Controle!$N$16=1,0,$D1015*AJ265*AJ$5)</f>
        <v>0</v>
      </c>
      <c r="AK1015" s="382">
        <f ca="1">IF(Controle!$N$16=1,0,$D1015*AK265*AK$5)</f>
        <v>0</v>
      </c>
      <c r="AL1015" s="382">
        <f ca="1">IF(Controle!$N$16=1,0,$D1015*AL265*AL$5)</f>
        <v>0</v>
      </c>
      <c r="AM1015" s="382">
        <f ca="1">IF(Controle!$N$16=1,0,$D1015*AM265*AM$5)</f>
        <v>0</v>
      </c>
      <c r="AN1015" s="382">
        <f ca="1">IF(Controle!$N$16=1,0,$D1015*AN265*AN$5)</f>
        <v>0</v>
      </c>
      <c r="AO1015" s="382">
        <f ca="1">IF(Controle!$N$16=1,0,$D1015*AO265*AO$5)</f>
        <v>0</v>
      </c>
      <c r="AP1015" s="382">
        <f ca="1">IF(Controle!$N$16=1,0,$D1015*AP265*AP$5)</f>
        <v>0</v>
      </c>
      <c r="AQ1015" s="382">
        <f ca="1">IF(Controle!$N$16=1,0,$D1015*AQ265*AQ$5)</f>
        <v>0</v>
      </c>
      <c r="AR1015" s="382">
        <f ca="1">IF(Controle!$N$16=1,0,$D1015*AR265*AR$5)</f>
        <v>0</v>
      </c>
      <c r="AS1015" s="652">
        <f t="shared" ca="1" si="656"/>
        <v>136.98643423656279</v>
      </c>
    </row>
    <row r="1016" spans="1:47" hidden="1" outlineLevel="1">
      <c r="B1016" s="123"/>
      <c r="C1016" s="81">
        <f t="shared" si="657"/>
        <v>6</v>
      </c>
      <c r="D1016" s="191">
        <f t="shared" ca="1" si="655"/>
        <v>33.411325423551887</v>
      </c>
      <c r="E1016" s="382">
        <f ca="1">IF(Controle!$N$16=1,0,$D1016*E266*E$5)</f>
        <v>0</v>
      </c>
      <c r="F1016" s="382">
        <f ca="1">IF(Controle!$N$16=1,0,$D1016*F266*F$5)</f>
        <v>0</v>
      </c>
      <c r="G1016" s="382">
        <f ca="1">IF(Controle!$N$16=1,0,$D1016*G266*G$5)</f>
        <v>0</v>
      </c>
      <c r="H1016" s="382">
        <f ca="1">IF(Controle!$N$16=1,0,$D1016*H266*H$5)</f>
        <v>0</v>
      </c>
      <c r="I1016" s="382">
        <f ca="1">IF(Controle!$N$16=1,0,$D1016*I266*I$5)</f>
        <v>0</v>
      </c>
      <c r="J1016" s="382">
        <f ca="1">IF(Controle!$N$16=1,0,$D1016*J266*J$5)</f>
        <v>0</v>
      </c>
      <c r="K1016" s="382">
        <f ca="1">IF(Controle!$N$16=1,0,$D1016*K266*K$5)</f>
        <v>0</v>
      </c>
      <c r="L1016" s="382">
        <f ca="1">IF(Controle!$N$16=1,0,$D1016*L266*L$5)</f>
        <v>0</v>
      </c>
      <c r="M1016" s="382">
        <f ca="1">IF(Controle!$N$16=1,0,$D1016*M266*M$5)</f>
        <v>0</v>
      </c>
      <c r="N1016" s="382">
        <f ca="1">IF(Controle!$N$16=1,0,$D1016*N266*N$5)</f>
        <v>0</v>
      </c>
      <c r="O1016" s="382">
        <f ca="1">IF(Controle!$N$16=1,0,$D1016*O266*O$5)</f>
        <v>0</v>
      </c>
      <c r="P1016" s="382">
        <f ca="1">IF(Controle!$N$16=1,0,$D1016*P266*P$5)</f>
        <v>0</v>
      </c>
      <c r="Q1016" s="382">
        <f ca="1">IF(Controle!$N$16=1,0,$D1016*Q266*Q$5)</f>
        <v>0</v>
      </c>
      <c r="R1016" s="382">
        <f ca="1">IF(Controle!$N$16=1,0,$D1016*R266*R$5)</f>
        <v>0</v>
      </c>
      <c r="S1016" s="382">
        <f ca="1">IF(Controle!$N$16=1,0,$D1016*S266*S$5)</f>
        <v>0</v>
      </c>
      <c r="T1016" s="382">
        <f ca="1">IF(Controle!$N$16=1,0,$D1016*T266*T$5)</f>
        <v>0</v>
      </c>
      <c r="U1016" s="382">
        <f ca="1">IF(Controle!$N$16=1,0,$D1016*U266*U$5)</f>
        <v>0</v>
      </c>
      <c r="V1016" s="382">
        <f ca="1">IF(Controle!$N$16=1,0,$D1016*V266*V$5)</f>
        <v>0</v>
      </c>
      <c r="W1016" s="382">
        <f ca="1">IF(Controle!$N$16=1,0,$D1016*W266*W$5)</f>
        <v>0</v>
      </c>
      <c r="X1016" s="382">
        <f ca="1">IF(Controle!$N$16=1,0,$D1016*X266*X$5)</f>
        <v>0</v>
      </c>
      <c r="Y1016" s="382">
        <f ca="1">IF(Controle!$N$16=1,0,$D1016*Y266*Y$5)</f>
        <v>0</v>
      </c>
      <c r="Z1016" s="382">
        <f ca="1">IF(Controle!$N$16=1,0,$D1016*Z266*Z$5)</f>
        <v>0</v>
      </c>
      <c r="AA1016" s="382">
        <f ca="1">IF(Controle!$N$16=1,0,$D1016*AA266*AA$5)</f>
        <v>0</v>
      </c>
      <c r="AB1016" s="382">
        <f ca="1">IF(Controle!$N$16=1,0,$D1016*AB266*AB$5)</f>
        <v>66.822650847103773</v>
      </c>
      <c r="AC1016" s="382">
        <f ca="1">IF(Controle!$N$16=1,0,$D1016*AC266*AC$5)</f>
        <v>0</v>
      </c>
      <c r="AD1016" s="382">
        <f ca="1">IF(Controle!$N$16=1,0,$D1016*AD266*AD$5)</f>
        <v>0</v>
      </c>
      <c r="AE1016" s="382">
        <f ca="1">IF(Controle!$N$16=1,0,$D1016*AE266*AE$5)</f>
        <v>0</v>
      </c>
      <c r="AF1016" s="382">
        <f ca="1">IF(Controle!$N$16=1,0,$D1016*AF266*AF$5)</f>
        <v>0</v>
      </c>
      <c r="AG1016" s="382">
        <f ca="1">IF(Controle!$N$16=1,0,$D1016*AG266*AG$5)</f>
        <v>0</v>
      </c>
      <c r="AH1016" s="382">
        <f ca="1">IF(Controle!$N$16=1,0,$D1016*AH266*AH$5)</f>
        <v>0</v>
      </c>
      <c r="AI1016" s="382">
        <f ca="1">IF(Controle!$N$16=1,0,$D1016*AI266*AI$5)</f>
        <v>70.16378338945897</v>
      </c>
      <c r="AJ1016" s="382">
        <f ca="1">IF(Controle!$N$16=1,0,$D1016*AJ266*AJ$5)</f>
        <v>0</v>
      </c>
      <c r="AK1016" s="382">
        <f ca="1">IF(Controle!$N$16=1,0,$D1016*AK266*AK$5)</f>
        <v>0</v>
      </c>
      <c r="AL1016" s="382">
        <f ca="1">IF(Controle!$N$16=1,0,$D1016*AL266*AL$5)</f>
        <v>0</v>
      </c>
      <c r="AM1016" s="382">
        <f ca="1">IF(Controle!$N$16=1,0,$D1016*AM266*AM$5)</f>
        <v>0</v>
      </c>
      <c r="AN1016" s="382">
        <f ca="1">IF(Controle!$N$16=1,0,$D1016*AN266*AN$5)</f>
        <v>0</v>
      </c>
      <c r="AO1016" s="382">
        <f ca="1">IF(Controle!$N$16=1,0,$D1016*AO266*AO$5)</f>
        <v>0</v>
      </c>
      <c r="AP1016" s="382">
        <f ca="1">IF(Controle!$N$16=1,0,$D1016*AP266*AP$5)</f>
        <v>0</v>
      </c>
      <c r="AQ1016" s="382">
        <f ca="1">IF(Controle!$N$16=1,0,$D1016*AQ266*AQ$5)</f>
        <v>0</v>
      </c>
      <c r="AR1016" s="382">
        <f ca="1">IF(Controle!$N$16=1,0,$D1016*AR266*AR$5)</f>
        <v>0</v>
      </c>
      <c r="AS1016" s="652">
        <f t="shared" ca="1" si="656"/>
        <v>136.98643423656273</v>
      </c>
    </row>
    <row r="1017" spans="1:47" hidden="1" outlineLevel="1">
      <c r="B1017" s="123"/>
      <c r="C1017" s="81">
        <f t="shared" si="657"/>
        <v>7</v>
      </c>
      <c r="D1017" s="191">
        <f t="shared" ca="1" si="655"/>
        <v>33.411325423551887</v>
      </c>
      <c r="E1017" s="382">
        <f ca="1">IF(Controle!$N$16=1,0,$D1017*E267*E$5)</f>
        <v>0</v>
      </c>
      <c r="F1017" s="382">
        <f ca="1">IF(Controle!$N$16=1,0,$D1017*F267*F$5)</f>
        <v>0</v>
      </c>
      <c r="G1017" s="382">
        <f ca="1">IF(Controle!$N$16=1,0,$D1017*G267*G$5)</f>
        <v>0</v>
      </c>
      <c r="H1017" s="382">
        <f ca="1">IF(Controle!$N$16=1,0,$D1017*H267*H$5)</f>
        <v>0</v>
      </c>
      <c r="I1017" s="382">
        <f ca="1">IF(Controle!$N$16=1,0,$D1017*I267*I$5)</f>
        <v>0</v>
      </c>
      <c r="J1017" s="382">
        <f ca="1">IF(Controle!$N$16=1,0,$D1017*J267*J$5)</f>
        <v>0</v>
      </c>
      <c r="K1017" s="382">
        <f ca="1">IF(Controle!$N$16=1,0,$D1017*K267*K$5)</f>
        <v>0</v>
      </c>
      <c r="L1017" s="382">
        <f ca="1">IF(Controle!$N$16=1,0,$D1017*L267*L$5)</f>
        <v>0</v>
      </c>
      <c r="M1017" s="382">
        <f ca="1">IF(Controle!$N$16=1,0,$D1017*M267*M$5)</f>
        <v>0</v>
      </c>
      <c r="N1017" s="382">
        <f ca="1">IF(Controle!$N$16=1,0,$D1017*N267*N$5)</f>
        <v>0</v>
      </c>
      <c r="O1017" s="382">
        <f ca="1">IF(Controle!$N$16=1,0,$D1017*O267*O$5)</f>
        <v>0</v>
      </c>
      <c r="P1017" s="382">
        <f ca="1">IF(Controle!$N$16=1,0,$D1017*P267*P$5)</f>
        <v>0</v>
      </c>
      <c r="Q1017" s="382">
        <f ca="1">IF(Controle!$N$16=1,0,$D1017*Q267*Q$5)</f>
        <v>0</v>
      </c>
      <c r="R1017" s="382">
        <f ca="1">IF(Controle!$N$16=1,0,$D1017*R267*R$5)</f>
        <v>0</v>
      </c>
      <c r="S1017" s="382">
        <f ca="1">IF(Controle!$N$16=1,0,$D1017*S267*S$5)</f>
        <v>0</v>
      </c>
      <c r="T1017" s="382">
        <f ca="1">IF(Controle!$N$16=1,0,$D1017*T267*T$5)</f>
        <v>0</v>
      </c>
      <c r="U1017" s="382">
        <f ca="1">IF(Controle!$N$16=1,0,$D1017*U267*U$5)</f>
        <v>0</v>
      </c>
      <c r="V1017" s="382">
        <f ca="1">IF(Controle!$N$16=1,0,$D1017*V267*V$5)</f>
        <v>0</v>
      </c>
      <c r="W1017" s="382">
        <f ca="1">IF(Controle!$N$16=1,0,$D1017*W267*W$5)</f>
        <v>0</v>
      </c>
      <c r="X1017" s="382">
        <f ca="1">IF(Controle!$N$16=1,0,$D1017*X267*X$5)</f>
        <v>0</v>
      </c>
      <c r="Y1017" s="382">
        <f ca="1">IF(Controle!$N$16=1,0,$D1017*Y267*Y$5)</f>
        <v>0</v>
      </c>
      <c r="Z1017" s="382">
        <f ca="1">IF(Controle!$N$16=1,0,$D1017*Z267*Z$5)</f>
        <v>0</v>
      </c>
      <c r="AA1017" s="382">
        <f ca="1">IF(Controle!$N$16=1,0,$D1017*AA267*AA$5)</f>
        <v>0</v>
      </c>
      <c r="AB1017" s="382">
        <f ca="1">IF(Controle!$N$16=1,0,$D1017*AB267*AB$5)</f>
        <v>0</v>
      </c>
      <c r="AC1017" s="382">
        <f ca="1">IF(Controle!$N$16=1,0,$D1017*AC267*AC$5)</f>
        <v>66.822650847103773</v>
      </c>
      <c r="AD1017" s="382">
        <f ca="1">IF(Controle!$N$16=1,0,$D1017*AD267*AD$5)</f>
        <v>0</v>
      </c>
      <c r="AE1017" s="382">
        <f ca="1">IF(Controle!$N$16=1,0,$D1017*AE267*AE$5)</f>
        <v>0</v>
      </c>
      <c r="AF1017" s="382">
        <f ca="1">IF(Controle!$N$16=1,0,$D1017*AF267*AF$5)</f>
        <v>0</v>
      </c>
      <c r="AG1017" s="382">
        <f ca="1">IF(Controle!$N$16=1,0,$D1017*AG267*AG$5)</f>
        <v>0</v>
      </c>
      <c r="AH1017" s="382">
        <f ca="1">IF(Controle!$N$16=1,0,$D1017*AH267*AH$5)</f>
        <v>0</v>
      </c>
      <c r="AI1017" s="382">
        <f ca="1">IF(Controle!$N$16=1,0,$D1017*AI267*AI$5)</f>
        <v>0</v>
      </c>
      <c r="AJ1017" s="382">
        <f ca="1">IF(Controle!$N$16=1,0,$D1017*AJ267*AJ$5)</f>
        <v>70.16378338945897</v>
      </c>
      <c r="AK1017" s="382">
        <f ca="1">IF(Controle!$N$16=1,0,$D1017*AK267*AK$5)</f>
        <v>0</v>
      </c>
      <c r="AL1017" s="382">
        <f ca="1">IF(Controle!$N$16=1,0,$D1017*AL267*AL$5)</f>
        <v>0</v>
      </c>
      <c r="AM1017" s="382">
        <f ca="1">IF(Controle!$N$16=1,0,$D1017*AM267*AM$5)</f>
        <v>0</v>
      </c>
      <c r="AN1017" s="382">
        <f ca="1">IF(Controle!$N$16=1,0,$D1017*AN267*AN$5)</f>
        <v>0</v>
      </c>
      <c r="AO1017" s="382">
        <f ca="1">IF(Controle!$N$16=1,0,$D1017*AO267*AO$5)</f>
        <v>0</v>
      </c>
      <c r="AP1017" s="382">
        <f ca="1">IF(Controle!$N$16=1,0,$D1017*AP267*AP$5)</f>
        <v>0</v>
      </c>
      <c r="AQ1017" s="382">
        <f ca="1">IF(Controle!$N$16=1,0,$D1017*AQ267*AQ$5)</f>
        <v>0</v>
      </c>
      <c r="AR1017" s="382">
        <f ca="1">IF(Controle!$N$16=1,0,$D1017*AR267*AR$5)</f>
        <v>0</v>
      </c>
      <c r="AS1017" s="652">
        <f t="shared" ca="1" si="656"/>
        <v>136.98643423656273</v>
      </c>
    </row>
    <row r="1018" spans="1:47" hidden="1" outlineLevel="1">
      <c r="B1018" s="123"/>
      <c r="C1018" s="81">
        <f t="shared" si="657"/>
        <v>8</v>
      </c>
      <c r="D1018" s="191">
        <f t="shared" ca="1" si="655"/>
        <v>0</v>
      </c>
      <c r="E1018" s="382">
        <f ca="1">IF(Controle!$N$16=1,0,$D1018*E268*E$5)</f>
        <v>0</v>
      </c>
      <c r="F1018" s="382">
        <f ca="1">IF(Controle!$N$16=1,0,$D1018*F268*F$5)</f>
        <v>0</v>
      </c>
      <c r="G1018" s="382">
        <f ca="1">IF(Controle!$N$16=1,0,$D1018*G268*G$5)</f>
        <v>0</v>
      </c>
      <c r="H1018" s="382">
        <f ca="1">IF(Controle!$N$16=1,0,$D1018*H268*H$5)</f>
        <v>0</v>
      </c>
      <c r="I1018" s="382">
        <f ca="1">IF(Controle!$N$16=1,0,$D1018*I268*I$5)</f>
        <v>0</v>
      </c>
      <c r="J1018" s="382">
        <f ca="1">IF(Controle!$N$16=1,0,$D1018*J268*J$5)</f>
        <v>0</v>
      </c>
      <c r="K1018" s="382">
        <f ca="1">IF(Controle!$N$16=1,0,$D1018*K268*K$5)</f>
        <v>0</v>
      </c>
      <c r="L1018" s="382">
        <f ca="1">IF(Controle!$N$16=1,0,$D1018*L268*L$5)</f>
        <v>0</v>
      </c>
      <c r="M1018" s="382">
        <f ca="1">IF(Controle!$N$16=1,0,$D1018*M268*M$5)</f>
        <v>0</v>
      </c>
      <c r="N1018" s="382">
        <f ca="1">IF(Controle!$N$16=1,0,$D1018*N268*N$5)</f>
        <v>0</v>
      </c>
      <c r="O1018" s="382">
        <f ca="1">IF(Controle!$N$16=1,0,$D1018*O268*O$5)</f>
        <v>0</v>
      </c>
      <c r="P1018" s="382">
        <f ca="1">IF(Controle!$N$16=1,0,$D1018*P268*P$5)</f>
        <v>0</v>
      </c>
      <c r="Q1018" s="382">
        <f ca="1">IF(Controle!$N$16=1,0,$D1018*Q268*Q$5)</f>
        <v>0</v>
      </c>
      <c r="R1018" s="382">
        <f ca="1">IF(Controle!$N$16=1,0,$D1018*R268*R$5)</f>
        <v>0</v>
      </c>
      <c r="S1018" s="382">
        <f ca="1">IF(Controle!$N$16=1,0,$D1018*S268*S$5)</f>
        <v>0</v>
      </c>
      <c r="T1018" s="382">
        <f ca="1">IF(Controle!$N$16=1,0,$D1018*T268*T$5)</f>
        <v>0</v>
      </c>
      <c r="U1018" s="382">
        <f ca="1">IF(Controle!$N$16=1,0,$D1018*U268*U$5)</f>
        <v>0</v>
      </c>
      <c r="V1018" s="382">
        <f ca="1">IF(Controle!$N$16=1,0,$D1018*V268*V$5)</f>
        <v>0</v>
      </c>
      <c r="W1018" s="382">
        <f ca="1">IF(Controle!$N$16=1,0,$D1018*W268*W$5)</f>
        <v>0</v>
      </c>
      <c r="X1018" s="382">
        <f ca="1">IF(Controle!$N$16=1,0,$D1018*X268*X$5)</f>
        <v>0</v>
      </c>
      <c r="Y1018" s="382">
        <f ca="1">IF(Controle!$N$16=1,0,$D1018*Y268*Y$5)</f>
        <v>0</v>
      </c>
      <c r="Z1018" s="382">
        <f ca="1">IF(Controle!$N$16=1,0,$D1018*Z268*Z$5)</f>
        <v>0</v>
      </c>
      <c r="AA1018" s="382">
        <f ca="1">IF(Controle!$N$16=1,0,$D1018*AA268*AA$5)</f>
        <v>0</v>
      </c>
      <c r="AB1018" s="382">
        <f ca="1">IF(Controle!$N$16=1,0,$D1018*AB268*AB$5)</f>
        <v>0</v>
      </c>
      <c r="AC1018" s="382">
        <f ca="1">IF(Controle!$N$16=1,0,$D1018*AC268*AC$5)</f>
        <v>0</v>
      </c>
      <c r="AD1018" s="382">
        <f ca="1">IF(Controle!$N$16=1,0,$D1018*AD268*AD$5)</f>
        <v>0</v>
      </c>
      <c r="AE1018" s="382">
        <f ca="1">IF(Controle!$N$16=1,0,$D1018*AE268*AE$5)</f>
        <v>0</v>
      </c>
      <c r="AF1018" s="382">
        <f ca="1">IF(Controle!$N$16=1,0,$D1018*AF268*AF$5)</f>
        <v>0</v>
      </c>
      <c r="AG1018" s="382">
        <f ca="1">IF(Controle!$N$16=1,0,$D1018*AG268*AG$5)</f>
        <v>0</v>
      </c>
      <c r="AH1018" s="382">
        <f ca="1">IF(Controle!$N$16=1,0,$D1018*AH268*AH$5)</f>
        <v>0</v>
      </c>
      <c r="AI1018" s="382">
        <f ca="1">IF(Controle!$N$16=1,0,$D1018*AI268*AI$5)</f>
        <v>0</v>
      </c>
      <c r="AJ1018" s="382">
        <f ca="1">IF(Controle!$N$16=1,0,$D1018*AJ268*AJ$5)</f>
        <v>0</v>
      </c>
      <c r="AK1018" s="382">
        <f ca="1">IF(Controle!$N$16=1,0,$D1018*AK268*AK$5)</f>
        <v>0</v>
      </c>
      <c r="AL1018" s="382">
        <f ca="1">IF(Controle!$N$16=1,0,$D1018*AL268*AL$5)</f>
        <v>0</v>
      </c>
      <c r="AM1018" s="382">
        <f ca="1">IF(Controle!$N$16=1,0,$D1018*AM268*AM$5)</f>
        <v>0</v>
      </c>
      <c r="AN1018" s="382">
        <f ca="1">IF(Controle!$N$16=1,0,$D1018*AN268*AN$5)</f>
        <v>0</v>
      </c>
      <c r="AO1018" s="382">
        <f ca="1">IF(Controle!$N$16=1,0,$D1018*AO268*AO$5)</f>
        <v>0</v>
      </c>
      <c r="AP1018" s="382">
        <f ca="1">IF(Controle!$N$16=1,0,$D1018*AP268*AP$5)</f>
        <v>0</v>
      </c>
      <c r="AQ1018" s="382">
        <f ca="1">IF(Controle!$N$16=1,0,$D1018*AQ268*AQ$5)</f>
        <v>0</v>
      </c>
      <c r="AR1018" s="382">
        <f ca="1">IF(Controle!$N$16=1,0,$D1018*AR268*AR$5)</f>
        <v>0</v>
      </c>
      <c r="AS1018" s="652">
        <f t="shared" ca="1" si="656"/>
        <v>0</v>
      </c>
    </row>
    <row r="1019" spans="1:47" hidden="1" outlineLevel="1">
      <c r="B1019" s="123"/>
      <c r="C1019" s="81">
        <f t="shared" si="657"/>
        <v>9</v>
      </c>
      <c r="D1019" s="191">
        <f t="shared" ca="1" si="655"/>
        <v>0</v>
      </c>
      <c r="E1019" s="382">
        <f ca="1">IF(Controle!$N$16=1,0,$D1019*E269*E$5)</f>
        <v>0</v>
      </c>
      <c r="F1019" s="382">
        <f ca="1">IF(Controle!$N$16=1,0,$D1019*F269*F$5)</f>
        <v>0</v>
      </c>
      <c r="G1019" s="382">
        <f ca="1">IF(Controle!$N$16=1,0,$D1019*G269*G$5)</f>
        <v>0</v>
      </c>
      <c r="H1019" s="382">
        <f ca="1">IF(Controle!$N$16=1,0,$D1019*H269*H$5)</f>
        <v>0</v>
      </c>
      <c r="I1019" s="382">
        <f ca="1">IF(Controle!$N$16=1,0,$D1019*I269*I$5)</f>
        <v>0</v>
      </c>
      <c r="J1019" s="382">
        <f ca="1">IF(Controle!$N$16=1,0,$D1019*J269*J$5)</f>
        <v>0</v>
      </c>
      <c r="K1019" s="382">
        <f ca="1">IF(Controle!$N$16=1,0,$D1019*K269*K$5)</f>
        <v>0</v>
      </c>
      <c r="L1019" s="382">
        <f ca="1">IF(Controle!$N$16=1,0,$D1019*L269*L$5)</f>
        <v>0</v>
      </c>
      <c r="M1019" s="382">
        <f ca="1">IF(Controle!$N$16=1,0,$D1019*M269*M$5)</f>
        <v>0</v>
      </c>
      <c r="N1019" s="382">
        <f ca="1">IF(Controle!$N$16=1,0,$D1019*N269*N$5)</f>
        <v>0</v>
      </c>
      <c r="O1019" s="382">
        <f ca="1">IF(Controle!$N$16=1,0,$D1019*O269*O$5)</f>
        <v>0</v>
      </c>
      <c r="P1019" s="382">
        <f ca="1">IF(Controle!$N$16=1,0,$D1019*P269*P$5)</f>
        <v>0</v>
      </c>
      <c r="Q1019" s="382">
        <f ca="1">IF(Controle!$N$16=1,0,$D1019*Q269*Q$5)</f>
        <v>0</v>
      </c>
      <c r="R1019" s="382">
        <f ca="1">IF(Controle!$N$16=1,0,$D1019*R269*R$5)</f>
        <v>0</v>
      </c>
      <c r="S1019" s="382">
        <f ca="1">IF(Controle!$N$16=1,0,$D1019*S269*S$5)</f>
        <v>0</v>
      </c>
      <c r="T1019" s="382">
        <f ca="1">IF(Controle!$N$16=1,0,$D1019*T269*T$5)</f>
        <v>0</v>
      </c>
      <c r="U1019" s="382">
        <f ca="1">IF(Controle!$N$16=1,0,$D1019*U269*U$5)</f>
        <v>0</v>
      </c>
      <c r="V1019" s="382">
        <f ca="1">IF(Controle!$N$16=1,0,$D1019*V269*V$5)</f>
        <v>0</v>
      </c>
      <c r="W1019" s="382">
        <f ca="1">IF(Controle!$N$16=1,0,$D1019*W269*W$5)</f>
        <v>0</v>
      </c>
      <c r="X1019" s="382">
        <f ca="1">IF(Controle!$N$16=1,0,$D1019*X269*X$5)</f>
        <v>0</v>
      </c>
      <c r="Y1019" s="382">
        <f ca="1">IF(Controle!$N$16=1,0,$D1019*Y269*Y$5)</f>
        <v>0</v>
      </c>
      <c r="Z1019" s="382">
        <f ca="1">IF(Controle!$N$16=1,0,$D1019*Z269*Z$5)</f>
        <v>0</v>
      </c>
      <c r="AA1019" s="382">
        <f ca="1">IF(Controle!$N$16=1,0,$D1019*AA269*AA$5)</f>
        <v>0</v>
      </c>
      <c r="AB1019" s="382">
        <f ca="1">IF(Controle!$N$16=1,0,$D1019*AB269*AB$5)</f>
        <v>0</v>
      </c>
      <c r="AC1019" s="382">
        <f ca="1">IF(Controle!$N$16=1,0,$D1019*AC269*AC$5)</f>
        <v>0</v>
      </c>
      <c r="AD1019" s="382">
        <f ca="1">IF(Controle!$N$16=1,0,$D1019*AD269*AD$5)</f>
        <v>0</v>
      </c>
      <c r="AE1019" s="382">
        <f ca="1">IF(Controle!$N$16=1,0,$D1019*AE269*AE$5)</f>
        <v>0</v>
      </c>
      <c r="AF1019" s="382">
        <f ca="1">IF(Controle!$N$16=1,0,$D1019*AF269*AF$5)</f>
        <v>0</v>
      </c>
      <c r="AG1019" s="382">
        <f ca="1">IF(Controle!$N$16=1,0,$D1019*AG269*AG$5)</f>
        <v>0</v>
      </c>
      <c r="AH1019" s="382">
        <f ca="1">IF(Controle!$N$16=1,0,$D1019*AH269*AH$5)</f>
        <v>0</v>
      </c>
      <c r="AI1019" s="382">
        <f ca="1">IF(Controle!$N$16=1,0,$D1019*AI269*AI$5)</f>
        <v>0</v>
      </c>
      <c r="AJ1019" s="382">
        <f ca="1">IF(Controle!$N$16=1,0,$D1019*AJ269*AJ$5)</f>
        <v>0</v>
      </c>
      <c r="AK1019" s="382">
        <f ca="1">IF(Controle!$N$16=1,0,$D1019*AK269*AK$5)</f>
        <v>0</v>
      </c>
      <c r="AL1019" s="382">
        <f ca="1">IF(Controle!$N$16=1,0,$D1019*AL269*AL$5)</f>
        <v>0</v>
      </c>
      <c r="AM1019" s="382">
        <f ca="1">IF(Controle!$N$16=1,0,$D1019*AM269*AM$5)</f>
        <v>0</v>
      </c>
      <c r="AN1019" s="382">
        <f ca="1">IF(Controle!$N$16=1,0,$D1019*AN269*AN$5)</f>
        <v>0</v>
      </c>
      <c r="AO1019" s="382">
        <f ca="1">IF(Controle!$N$16=1,0,$D1019*AO269*AO$5)</f>
        <v>0</v>
      </c>
      <c r="AP1019" s="382">
        <f ca="1">IF(Controle!$N$16=1,0,$D1019*AP269*AP$5)</f>
        <v>0</v>
      </c>
      <c r="AQ1019" s="382">
        <f ca="1">IF(Controle!$N$16=1,0,$D1019*AQ269*AQ$5)</f>
        <v>0</v>
      </c>
      <c r="AR1019" s="382">
        <f ca="1">IF(Controle!$N$16=1,0,$D1019*AR269*AR$5)</f>
        <v>0</v>
      </c>
      <c r="AS1019" s="652">
        <f t="shared" ca="1" si="656"/>
        <v>0</v>
      </c>
    </row>
    <row r="1020" spans="1:47" hidden="1" outlineLevel="1">
      <c r="B1020" s="123"/>
      <c r="C1020" s="81">
        <f t="shared" si="657"/>
        <v>10</v>
      </c>
      <c r="D1020" s="191">
        <f t="shared" ca="1" si="655"/>
        <v>0</v>
      </c>
      <c r="E1020" s="382">
        <f ca="1">IF(Controle!$N$16=1,0,$D1020*E270*E$5)</f>
        <v>0</v>
      </c>
      <c r="F1020" s="382">
        <f ca="1">IF(Controle!$N$16=1,0,$D1020*F270*F$5)</f>
        <v>0</v>
      </c>
      <c r="G1020" s="382">
        <f ca="1">IF(Controle!$N$16=1,0,$D1020*G270*G$5)</f>
        <v>0</v>
      </c>
      <c r="H1020" s="382">
        <f ca="1">IF(Controle!$N$16=1,0,$D1020*H270*H$5)</f>
        <v>0</v>
      </c>
      <c r="I1020" s="382">
        <f ca="1">IF(Controle!$N$16=1,0,$D1020*I270*I$5)</f>
        <v>0</v>
      </c>
      <c r="J1020" s="382">
        <f ca="1">IF(Controle!$N$16=1,0,$D1020*J270*J$5)</f>
        <v>0</v>
      </c>
      <c r="K1020" s="382">
        <f ca="1">IF(Controle!$N$16=1,0,$D1020*K270*K$5)</f>
        <v>0</v>
      </c>
      <c r="L1020" s="382">
        <f ca="1">IF(Controle!$N$16=1,0,$D1020*L270*L$5)</f>
        <v>0</v>
      </c>
      <c r="M1020" s="382">
        <f ca="1">IF(Controle!$N$16=1,0,$D1020*M270*M$5)</f>
        <v>0</v>
      </c>
      <c r="N1020" s="382">
        <f ca="1">IF(Controle!$N$16=1,0,$D1020*N270*N$5)</f>
        <v>0</v>
      </c>
      <c r="O1020" s="382">
        <f ca="1">IF(Controle!$N$16=1,0,$D1020*O270*O$5)</f>
        <v>0</v>
      </c>
      <c r="P1020" s="382">
        <f ca="1">IF(Controle!$N$16=1,0,$D1020*P270*P$5)</f>
        <v>0</v>
      </c>
      <c r="Q1020" s="382">
        <f ca="1">IF(Controle!$N$16=1,0,$D1020*Q270*Q$5)</f>
        <v>0</v>
      </c>
      <c r="R1020" s="382">
        <f ca="1">IF(Controle!$N$16=1,0,$D1020*R270*R$5)</f>
        <v>0</v>
      </c>
      <c r="S1020" s="382">
        <f ca="1">IF(Controle!$N$16=1,0,$D1020*S270*S$5)</f>
        <v>0</v>
      </c>
      <c r="T1020" s="382">
        <f ca="1">IF(Controle!$N$16=1,0,$D1020*T270*T$5)</f>
        <v>0</v>
      </c>
      <c r="U1020" s="382">
        <f ca="1">IF(Controle!$N$16=1,0,$D1020*U270*U$5)</f>
        <v>0</v>
      </c>
      <c r="V1020" s="382">
        <f ca="1">IF(Controle!$N$16=1,0,$D1020*V270*V$5)</f>
        <v>0</v>
      </c>
      <c r="W1020" s="382">
        <f ca="1">IF(Controle!$N$16=1,0,$D1020*W270*W$5)</f>
        <v>0</v>
      </c>
      <c r="X1020" s="382">
        <f ca="1">IF(Controle!$N$16=1,0,$D1020*X270*X$5)</f>
        <v>0</v>
      </c>
      <c r="Y1020" s="382">
        <f ca="1">IF(Controle!$N$16=1,0,$D1020*Y270*Y$5)</f>
        <v>0</v>
      </c>
      <c r="Z1020" s="382">
        <f ca="1">IF(Controle!$N$16=1,0,$D1020*Z270*Z$5)</f>
        <v>0</v>
      </c>
      <c r="AA1020" s="382">
        <f ca="1">IF(Controle!$N$16=1,0,$D1020*AA270*AA$5)</f>
        <v>0</v>
      </c>
      <c r="AB1020" s="382">
        <f ca="1">IF(Controle!$N$16=1,0,$D1020*AB270*AB$5)</f>
        <v>0</v>
      </c>
      <c r="AC1020" s="382">
        <f ca="1">IF(Controle!$N$16=1,0,$D1020*AC270*AC$5)</f>
        <v>0</v>
      </c>
      <c r="AD1020" s="382">
        <f ca="1">IF(Controle!$N$16=1,0,$D1020*AD270*AD$5)</f>
        <v>0</v>
      </c>
      <c r="AE1020" s="382">
        <f ca="1">IF(Controle!$N$16=1,0,$D1020*AE270*AE$5)</f>
        <v>0</v>
      </c>
      <c r="AF1020" s="382">
        <f ca="1">IF(Controle!$N$16=1,0,$D1020*AF270*AF$5)</f>
        <v>0</v>
      </c>
      <c r="AG1020" s="382">
        <f ca="1">IF(Controle!$N$16=1,0,$D1020*AG270*AG$5)</f>
        <v>0</v>
      </c>
      <c r="AH1020" s="382">
        <f ca="1">IF(Controle!$N$16=1,0,$D1020*AH270*AH$5)</f>
        <v>0</v>
      </c>
      <c r="AI1020" s="382">
        <f ca="1">IF(Controle!$N$16=1,0,$D1020*AI270*AI$5)</f>
        <v>0</v>
      </c>
      <c r="AJ1020" s="382">
        <f ca="1">IF(Controle!$N$16=1,0,$D1020*AJ270*AJ$5)</f>
        <v>0</v>
      </c>
      <c r="AK1020" s="382">
        <f ca="1">IF(Controle!$N$16=1,0,$D1020*AK270*AK$5)</f>
        <v>0</v>
      </c>
      <c r="AL1020" s="382">
        <f ca="1">IF(Controle!$N$16=1,0,$D1020*AL270*AL$5)</f>
        <v>0</v>
      </c>
      <c r="AM1020" s="382">
        <f ca="1">IF(Controle!$N$16=1,0,$D1020*AM270*AM$5)</f>
        <v>0</v>
      </c>
      <c r="AN1020" s="382">
        <f ca="1">IF(Controle!$N$16=1,0,$D1020*AN270*AN$5)</f>
        <v>0</v>
      </c>
      <c r="AO1020" s="382">
        <f ca="1">IF(Controle!$N$16=1,0,$D1020*AO270*AO$5)</f>
        <v>0</v>
      </c>
      <c r="AP1020" s="382">
        <f ca="1">IF(Controle!$N$16=1,0,$D1020*AP270*AP$5)</f>
        <v>0</v>
      </c>
      <c r="AQ1020" s="382">
        <f ca="1">IF(Controle!$N$16=1,0,$D1020*AQ270*AQ$5)</f>
        <v>0</v>
      </c>
      <c r="AR1020" s="382">
        <f ca="1">IF(Controle!$N$16=1,0,$D1020*AR270*AR$5)</f>
        <v>0</v>
      </c>
      <c r="AS1020" s="652">
        <f t="shared" ca="1" si="656"/>
        <v>0</v>
      </c>
    </row>
    <row r="1021" spans="1:47" hidden="1" outlineLevel="1">
      <c r="B1021" s="123"/>
      <c r="C1021" s="81">
        <f t="shared" si="657"/>
        <v>11</v>
      </c>
      <c r="D1021" s="191">
        <f t="shared" ca="1" si="655"/>
        <v>0</v>
      </c>
      <c r="E1021" s="382">
        <f ca="1">IF(Controle!$N$16=1,0,$D1021*E271*E$5)</f>
        <v>0</v>
      </c>
      <c r="F1021" s="382">
        <f ca="1">IF(Controle!$N$16=1,0,$D1021*F271*F$5)</f>
        <v>0</v>
      </c>
      <c r="G1021" s="382">
        <f ca="1">IF(Controle!$N$16=1,0,$D1021*G271*G$5)</f>
        <v>0</v>
      </c>
      <c r="H1021" s="382">
        <f ca="1">IF(Controle!$N$16=1,0,$D1021*H271*H$5)</f>
        <v>0</v>
      </c>
      <c r="I1021" s="382">
        <f ca="1">IF(Controle!$N$16=1,0,$D1021*I271*I$5)</f>
        <v>0</v>
      </c>
      <c r="J1021" s="382">
        <f ca="1">IF(Controle!$N$16=1,0,$D1021*J271*J$5)</f>
        <v>0</v>
      </c>
      <c r="K1021" s="382">
        <f ca="1">IF(Controle!$N$16=1,0,$D1021*K271*K$5)</f>
        <v>0</v>
      </c>
      <c r="L1021" s="382">
        <f ca="1">IF(Controle!$N$16=1,0,$D1021*L271*L$5)</f>
        <v>0</v>
      </c>
      <c r="M1021" s="382">
        <f ca="1">IF(Controle!$N$16=1,0,$D1021*M271*M$5)</f>
        <v>0</v>
      </c>
      <c r="N1021" s="382">
        <f ca="1">IF(Controle!$N$16=1,0,$D1021*N271*N$5)</f>
        <v>0</v>
      </c>
      <c r="O1021" s="382">
        <f ca="1">IF(Controle!$N$16=1,0,$D1021*O271*O$5)</f>
        <v>0</v>
      </c>
      <c r="P1021" s="382">
        <f ca="1">IF(Controle!$N$16=1,0,$D1021*P271*P$5)</f>
        <v>0</v>
      </c>
      <c r="Q1021" s="382">
        <f ca="1">IF(Controle!$N$16=1,0,$D1021*Q271*Q$5)</f>
        <v>0</v>
      </c>
      <c r="R1021" s="382">
        <f ca="1">IF(Controle!$N$16=1,0,$D1021*R271*R$5)</f>
        <v>0</v>
      </c>
      <c r="S1021" s="382">
        <f ca="1">IF(Controle!$N$16=1,0,$D1021*S271*S$5)</f>
        <v>0</v>
      </c>
      <c r="T1021" s="382">
        <f ca="1">IF(Controle!$N$16=1,0,$D1021*T271*T$5)</f>
        <v>0</v>
      </c>
      <c r="U1021" s="382">
        <f ca="1">IF(Controle!$N$16=1,0,$D1021*U271*U$5)</f>
        <v>0</v>
      </c>
      <c r="V1021" s="382">
        <f ca="1">IF(Controle!$N$16=1,0,$D1021*V271*V$5)</f>
        <v>0</v>
      </c>
      <c r="W1021" s="382">
        <f ca="1">IF(Controle!$N$16=1,0,$D1021*W271*W$5)</f>
        <v>0</v>
      </c>
      <c r="X1021" s="382">
        <f ca="1">IF(Controle!$N$16=1,0,$D1021*X271*X$5)</f>
        <v>0</v>
      </c>
      <c r="Y1021" s="382">
        <f ca="1">IF(Controle!$N$16=1,0,$D1021*Y271*Y$5)</f>
        <v>0</v>
      </c>
      <c r="Z1021" s="382">
        <f ca="1">IF(Controle!$N$16=1,0,$D1021*Z271*Z$5)</f>
        <v>0</v>
      </c>
      <c r="AA1021" s="382">
        <f ca="1">IF(Controle!$N$16=1,0,$D1021*AA271*AA$5)</f>
        <v>0</v>
      </c>
      <c r="AB1021" s="382">
        <f ca="1">IF(Controle!$N$16=1,0,$D1021*AB271*AB$5)</f>
        <v>0</v>
      </c>
      <c r="AC1021" s="382">
        <f ca="1">IF(Controle!$N$16=1,0,$D1021*AC271*AC$5)</f>
        <v>0</v>
      </c>
      <c r="AD1021" s="382">
        <f ca="1">IF(Controle!$N$16=1,0,$D1021*AD271*AD$5)</f>
        <v>0</v>
      </c>
      <c r="AE1021" s="382">
        <f ca="1">IF(Controle!$N$16=1,0,$D1021*AE271*AE$5)</f>
        <v>0</v>
      </c>
      <c r="AF1021" s="382">
        <f ca="1">IF(Controle!$N$16=1,0,$D1021*AF271*AF$5)</f>
        <v>0</v>
      </c>
      <c r="AG1021" s="382">
        <f ca="1">IF(Controle!$N$16=1,0,$D1021*AG271*AG$5)</f>
        <v>0</v>
      </c>
      <c r="AH1021" s="382">
        <f ca="1">IF(Controle!$N$16=1,0,$D1021*AH271*AH$5)</f>
        <v>0</v>
      </c>
      <c r="AI1021" s="382">
        <f ca="1">IF(Controle!$N$16=1,0,$D1021*AI271*AI$5)</f>
        <v>0</v>
      </c>
      <c r="AJ1021" s="382">
        <f ca="1">IF(Controle!$N$16=1,0,$D1021*AJ271*AJ$5)</f>
        <v>0</v>
      </c>
      <c r="AK1021" s="382">
        <f ca="1">IF(Controle!$N$16=1,0,$D1021*AK271*AK$5)</f>
        <v>0</v>
      </c>
      <c r="AL1021" s="382">
        <f ca="1">IF(Controle!$N$16=1,0,$D1021*AL271*AL$5)</f>
        <v>0</v>
      </c>
      <c r="AM1021" s="382">
        <f ca="1">IF(Controle!$N$16=1,0,$D1021*AM271*AM$5)</f>
        <v>0</v>
      </c>
      <c r="AN1021" s="382">
        <f ca="1">IF(Controle!$N$16=1,0,$D1021*AN271*AN$5)</f>
        <v>0</v>
      </c>
      <c r="AO1021" s="382">
        <f ca="1">IF(Controle!$N$16=1,0,$D1021*AO271*AO$5)</f>
        <v>0</v>
      </c>
      <c r="AP1021" s="382">
        <f ca="1">IF(Controle!$N$16=1,0,$D1021*AP271*AP$5)</f>
        <v>0</v>
      </c>
      <c r="AQ1021" s="382">
        <f ca="1">IF(Controle!$N$16=1,0,$D1021*AQ271*AQ$5)</f>
        <v>0</v>
      </c>
      <c r="AR1021" s="382">
        <f ca="1">IF(Controle!$N$16=1,0,$D1021*AR271*AR$5)</f>
        <v>0</v>
      </c>
      <c r="AS1021" s="652">
        <f t="shared" ca="1" si="656"/>
        <v>0</v>
      </c>
    </row>
    <row r="1022" spans="1:47" hidden="1" outlineLevel="1">
      <c r="B1022" s="123"/>
      <c r="C1022" s="81">
        <f t="shared" si="657"/>
        <v>12</v>
      </c>
      <c r="D1022" s="191">
        <f t="shared" ca="1" si="655"/>
        <v>0</v>
      </c>
      <c r="E1022" s="382">
        <f ca="1">IF(Controle!$N$16=1,0,$D1022*E272*E$5)</f>
        <v>0</v>
      </c>
      <c r="F1022" s="382">
        <f ca="1">IF(Controle!$N$16=1,0,$D1022*F272*F$5)</f>
        <v>0</v>
      </c>
      <c r="G1022" s="382">
        <f ca="1">IF(Controle!$N$16=1,0,$D1022*G272*G$5)</f>
        <v>0</v>
      </c>
      <c r="H1022" s="382">
        <f ca="1">IF(Controle!$N$16=1,0,$D1022*H272*H$5)</f>
        <v>0</v>
      </c>
      <c r="I1022" s="382">
        <f ca="1">IF(Controle!$N$16=1,0,$D1022*I272*I$5)</f>
        <v>0</v>
      </c>
      <c r="J1022" s="382">
        <f ca="1">IF(Controle!$N$16=1,0,$D1022*J272*J$5)</f>
        <v>0</v>
      </c>
      <c r="K1022" s="382">
        <f ca="1">IF(Controle!$N$16=1,0,$D1022*K272*K$5)</f>
        <v>0</v>
      </c>
      <c r="L1022" s="382">
        <f ca="1">IF(Controle!$N$16=1,0,$D1022*L272*L$5)</f>
        <v>0</v>
      </c>
      <c r="M1022" s="382">
        <f ca="1">IF(Controle!$N$16=1,0,$D1022*M272*M$5)</f>
        <v>0</v>
      </c>
      <c r="N1022" s="382">
        <f ca="1">IF(Controle!$N$16=1,0,$D1022*N272*N$5)</f>
        <v>0</v>
      </c>
      <c r="O1022" s="382">
        <f ca="1">IF(Controle!$N$16=1,0,$D1022*O272*O$5)</f>
        <v>0</v>
      </c>
      <c r="P1022" s="382">
        <f ca="1">IF(Controle!$N$16=1,0,$D1022*P272*P$5)</f>
        <v>0</v>
      </c>
      <c r="Q1022" s="382">
        <f ca="1">IF(Controle!$N$16=1,0,$D1022*Q272*Q$5)</f>
        <v>0</v>
      </c>
      <c r="R1022" s="382">
        <f ca="1">IF(Controle!$N$16=1,0,$D1022*R272*R$5)</f>
        <v>0</v>
      </c>
      <c r="S1022" s="382">
        <f ca="1">IF(Controle!$N$16=1,0,$D1022*S272*S$5)</f>
        <v>0</v>
      </c>
      <c r="T1022" s="382">
        <f ca="1">IF(Controle!$N$16=1,0,$D1022*T272*T$5)</f>
        <v>0</v>
      </c>
      <c r="U1022" s="382">
        <f ca="1">IF(Controle!$N$16=1,0,$D1022*U272*U$5)</f>
        <v>0</v>
      </c>
      <c r="V1022" s="382">
        <f ca="1">IF(Controle!$N$16=1,0,$D1022*V272*V$5)</f>
        <v>0</v>
      </c>
      <c r="W1022" s="382">
        <f ca="1">IF(Controle!$N$16=1,0,$D1022*W272*W$5)</f>
        <v>0</v>
      </c>
      <c r="X1022" s="382">
        <f ca="1">IF(Controle!$N$16=1,0,$D1022*X272*X$5)</f>
        <v>0</v>
      </c>
      <c r="Y1022" s="382">
        <f ca="1">IF(Controle!$N$16=1,0,$D1022*Y272*Y$5)</f>
        <v>0</v>
      </c>
      <c r="Z1022" s="382">
        <f ca="1">IF(Controle!$N$16=1,0,$D1022*Z272*Z$5)</f>
        <v>0</v>
      </c>
      <c r="AA1022" s="382">
        <f ca="1">IF(Controle!$N$16=1,0,$D1022*AA272*AA$5)</f>
        <v>0</v>
      </c>
      <c r="AB1022" s="382">
        <f ca="1">IF(Controle!$N$16=1,0,$D1022*AB272*AB$5)</f>
        <v>0</v>
      </c>
      <c r="AC1022" s="382">
        <f ca="1">IF(Controle!$N$16=1,0,$D1022*AC272*AC$5)</f>
        <v>0</v>
      </c>
      <c r="AD1022" s="382">
        <f ca="1">IF(Controle!$N$16=1,0,$D1022*AD272*AD$5)</f>
        <v>0</v>
      </c>
      <c r="AE1022" s="382">
        <f ca="1">IF(Controle!$N$16=1,0,$D1022*AE272*AE$5)</f>
        <v>0</v>
      </c>
      <c r="AF1022" s="382">
        <f ca="1">IF(Controle!$N$16=1,0,$D1022*AF272*AF$5)</f>
        <v>0</v>
      </c>
      <c r="AG1022" s="382">
        <f ca="1">IF(Controle!$N$16=1,0,$D1022*AG272*AG$5)</f>
        <v>0</v>
      </c>
      <c r="AH1022" s="382">
        <f ca="1">IF(Controle!$N$16=1,0,$D1022*AH272*AH$5)</f>
        <v>0</v>
      </c>
      <c r="AI1022" s="382">
        <f ca="1">IF(Controle!$N$16=1,0,$D1022*AI272*AI$5)</f>
        <v>0</v>
      </c>
      <c r="AJ1022" s="382">
        <f ca="1">IF(Controle!$N$16=1,0,$D1022*AJ272*AJ$5)</f>
        <v>0</v>
      </c>
      <c r="AK1022" s="382">
        <f ca="1">IF(Controle!$N$16=1,0,$D1022*AK272*AK$5)</f>
        <v>0</v>
      </c>
      <c r="AL1022" s="382">
        <f ca="1">IF(Controle!$N$16=1,0,$D1022*AL272*AL$5)</f>
        <v>0</v>
      </c>
      <c r="AM1022" s="382">
        <f ca="1">IF(Controle!$N$16=1,0,$D1022*AM272*AM$5)</f>
        <v>0</v>
      </c>
      <c r="AN1022" s="382">
        <f ca="1">IF(Controle!$N$16=1,0,$D1022*AN272*AN$5)</f>
        <v>0</v>
      </c>
      <c r="AO1022" s="382">
        <f ca="1">IF(Controle!$N$16=1,0,$D1022*AO272*AO$5)</f>
        <v>0</v>
      </c>
      <c r="AP1022" s="382">
        <f ca="1">IF(Controle!$N$16=1,0,$D1022*AP272*AP$5)</f>
        <v>0</v>
      </c>
      <c r="AQ1022" s="382">
        <f ca="1">IF(Controle!$N$16=1,0,$D1022*AQ272*AQ$5)</f>
        <v>0</v>
      </c>
      <c r="AR1022" s="382">
        <f ca="1">IF(Controle!$N$16=1,0,$D1022*AR272*AR$5)</f>
        <v>0</v>
      </c>
      <c r="AS1022" s="652">
        <f t="shared" ca="1" si="656"/>
        <v>0</v>
      </c>
    </row>
    <row r="1023" spans="1:47" hidden="1" outlineLevel="1">
      <c r="B1023" s="123"/>
      <c r="C1023" s="81">
        <f t="shared" si="657"/>
        <v>13</v>
      </c>
      <c r="D1023" s="191">
        <f t="shared" ca="1" si="655"/>
        <v>0</v>
      </c>
      <c r="E1023" s="382">
        <f ca="1">IF(Controle!$N$16=1,0,$D1023*E273*E$5)</f>
        <v>0</v>
      </c>
      <c r="F1023" s="382">
        <f ca="1">IF(Controle!$N$16=1,0,$D1023*F273*F$5)</f>
        <v>0</v>
      </c>
      <c r="G1023" s="382">
        <f ca="1">IF(Controle!$N$16=1,0,$D1023*G273*G$5)</f>
        <v>0</v>
      </c>
      <c r="H1023" s="382">
        <f ca="1">IF(Controle!$N$16=1,0,$D1023*H273*H$5)</f>
        <v>0</v>
      </c>
      <c r="I1023" s="382">
        <f ca="1">IF(Controle!$N$16=1,0,$D1023*I273*I$5)</f>
        <v>0</v>
      </c>
      <c r="J1023" s="382">
        <f ca="1">IF(Controle!$N$16=1,0,$D1023*J273*J$5)</f>
        <v>0</v>
      </c>
      <c r="K1023" s="382">
        <f ca="1">IF(Controle!$N$16=1,0,$D1023*K273*K$5)</f>
        <v>0</v>
      </c>
      <c r="L1023" s="382">
        <f ca="1">IF(Controle!$N$16=1,0,$D1023*L273*L$5)</f>
        <v>0</v>
      </c>
      <c r="M1023" s="382">
        <f ca="1">IF(Controle!$N$16=1,0,$D1023*M273*M$5)</f>
        <v>0</v>
      </c>
      <c r="N1023" s="382">
        <f ca="1">IF(Controle!$N$16=1,0,$D1023*N273*N$5)</f>
        <v>0</v>
      </c>
      <c r="O1023" s="382">
        <f ca="1">IF(Controle!$N$16=1,0,$D1023*O273*O$5)</f>
        <v>0</v>
      </c>
      <c r="P1023" s="382">
        <f ca="1">IF(Controle!$N$16=1,0,$D1023*P273*P$5)</f>
        <v>0</v>
      </c>
      <c r="Q1023" s="382">
        <f ca="1">IF(Controle!$N$16=1,0,$D1023*Q273*Q$5)</f>
        <v>0</v>
      </c>
      <c r="R1023" s="382">
        <f ca="1">IF(Controle!$N$16=1,0,$D1023*R273*R$5)</f>
        <v>0</v>
      </c>
      <c r="S1023" s="382">
        <f ca="1">IF(Controle!$N$16=1,0,$D1023*S273*S$5)</f>
        <v>0</v>
      </c>
      <c r="T1023" s="382">
        <f ca="1">IF(Controle!$N$16=1,0,$D1023*T273*T$5)</f>
        <v>0</v>
      </c>
      <c r="U1023" s="382">
        <f ca="1">IF(Controle!$N$16=1,0,$D1023*U273*U$5)</f>
        <v>0</v>
      </c>
      <c r="V1023" s="382">
        <f ca="1">IF(Controle!$N$16=1,0,$D1023*V273*V$5)</f>
        <v>0</v>
      </c>
      <c r="W1023" s="382">
        <f ca="1">IF(Controle!$N$16=1,0,$D1023*W273*W$5)</f>
        <v>0</v>
      </c>
      <c r="X1023" s="382">
        <f ca="1">IF(Controle!$N$16=1,0,$D1023*X273*X$5)</f>
        <v>0</v>
      </c>
      <c r="Y1023" s="382">
        <f ca="1">IF(Controle!$N$16=1,0,$D1023*Y273*Y$5)</f>
        <v>0</v>
      </c>
      <c r="Z1023" s="382">
        <f ca="1">IF(Controle!$N$16=1,0,$D1023*Z273*Z$5)</f>
        <v>0</v>
      </c>
      <c r="AA1023" s="382">
        <f ca="1">IF(Controle!$N$16=1,0,$D1023*AA273*AA$5)</f>
        <v>0</v>
      </c>
      <c r="AB1023" s="382">
        <f ca="1">IF(Controle!$N$16=1,0,$D1023*AB273*AB$5)</f>
        <v>0</v>
      </c>
      <c r="AC1023" s="382">
        <f ca="1">IF(Controle!$N$16=1,0,$D1023*AC273*AC$5)</f>
        <v>0</v>
      </c>
      <c r="AD1023" s="382">
        <f ca="1">IF(Controle!$N$16=1,0,$D1023*AD273*AD$5)</f>
        <v>0</v>
      </c>
      <c r="AE1023" s="382">
        <f ca="1">IF(Controle!$N$16=1,0,$D1023*AE273*AE$5)</f>
        <v>0</v>
      </c>
      <c r="AF1023" s="382">
        <f ca="1">IF(Controle!$N$16=1,0,$D1023*AF273*AF$5)</f>
        <v>0</v>
      </c>
      <c r="AG1023" s="382">
        <f ca="1">IF(Controle!$N$16=1,0,$D1023*AG273*AG$5)</f>
        <v>0</v>
      </c>
      <c r="AH1023" s="382">
        <f ca="1">IF(Controle!$N$16=1,0,$D1023*AH273*AH$5)</f>
        <v>0</v>
      </c>
      <c r="AI1023" s="382">
        <f ca="1">IF(Controle!$N$16=1,0,$D1023*AI273*AI$5)</f>
        <v>0</v>
      </c>
      <c r="AJ1023" s="382">
        <f ca="1">IF(Controle!$N$16=1,0,$D1023*AJ273*AJ$5)</f>
        <v>0</v>
      </c>
      <c r="AK1023" s="382">
        <f ca="1">IF(Controle!$N$16=1,0,$D1023*AK273*AK$5)</f>
        <v>0</v>
      </c>
      <c r="AL1023" s="382">
        <f ca="1">IF(Controle!$N$16=1,0,$D1023*AL273*AL$5)</f>
        <v>0</v>
      </c>
      <c r="AM1023" s="382">
        <f ca="1">IF(Controle!$N$16=1,0,$D1023*AM273*AM$5)</f>
        <v>0</v>
      </c>
      <c r="AN1023" s="382">
        <f ca="1">IF(Controle!$N$16=1,0,$D1023*AN273*AN$5)</f>
        <v>0</v>
      </c>
      <c r="AO1023" s="382">
        <f ca="1">IF(Controle!$N$16=1,0,$D1023*AO273*AO$5)</f>
        <v>0</v>
      </c>
      <c r="AP1023" s="382">
        <f ca="1">IF(Controle!$N$16=1,0,$D1023*AP273*AP$5)</f>
        <v>0</v>
      </c>
      <c r="AQ1023" s="382">
        <f ca="1">IF(Controle!$N$16=1,0,$D1023*AQ273*AQ$5)</f>
        <v>0</v>
      </c>
      <c r="AR1023" s="382">
        <f ca="1">IF(Controle!$N$16=1,0,$D1023*AR273*AR$5)</f>
        <v>0</v>
      </c>
      <c r="AS1023" s="652">
        <f t="shared" ca="1" si="656"/>
        <v>0</v>
      </c>
    </row>
    <row r="1024" spans="1:47" hidden="1" outlineLevel="1">
      <c r="B1024" s="123"/>
      <c r="C1024" s="81">
        <f t="shared" si="657"/>
        <v>14</v>
      </c>
      <c r="D1024" s="191">
        <f t="shared" ca="1" si="655"/>
        <v>0</v>
      </c>
      <c r="E1024" s="382">
        <f ca="1">IF(Controle!$N$16=1,0,$D1024*E274*E$5)</f>
        <v>0</v>
      </c>
      <c r="F1024" s="382">
        <f ca="1">IF(Controle!$N$16=1,0,$D1024*F274*F$5)</f>
        <v>0</v>
      </c>
      <c r="G1024" s="382">
        <f ca="1">IF(Controle!$N$16=1,0,$D1024*G274*G$5)</f>
        <v>0</v>
      </c>
      <c r="H1024" s="382">
        <f ca="1">IF(Controle!$N$16=1,0,$D1024*H274*H$5)</f>
        <v>0</v>
      </c>
      <c r="I1024" s="382">
        <f ca="1">IF(Controle!$N$16=1,0,$D1024*I274*I$5)</f>
        <v>0</v>
      </c>
      <c r="J1024" s="382">
        <f ca="1">IF(Controle!$N$16=1,0,$D1024*J274*J$5)</f>
        <v>0</v>
      </c>
      <c r="K1024" s="382">
        <f ca="1">IF(Controle!$N$16=1,0,$D1024*K274*K$5)</f>
        <v>0</v>
      </c>
      <c r="L1024" s="382">
        <f ca="1">IF(Controle!$N$16=1,0,$D1024*L274*L$5)</f>
        <v>0</v>
      </c>
      <c r="M1024" s="382">
        <f ca="1">IF(Controle!$N$16=1,0,$D1024*M274*M$5)</f>
        <v>0</v>
      </c>
      <c r="N1024" s="382">
        <f ca="1">IF(Controle!$N$16=1,0,$D1024*N274*N$5)</f>
        <v>0</v>
      </c>
      <c r="O1024" s="382">
        <f ca="1">IF(Controle!$N$16=1,0,$D1024*O274*O$5)</f>
        <v>0</v>
      </c>
      <c r="P1024" s="382">
        <f ca="1">IF(Controle!$N$16=1,0,$D1024*P274*P$5)</f>
        <v>0</v>
      </c>
      <c r="Q1024" s="382">
        <f ca="1">IF(Controle!$N$16=1,0,$D1024*Q274*Q$5)</f>
        <v>0</v>
      </c>
      <c r="R1024" s="382">
        <f ca="1">IF(Controle!$N$16=1,0,$D1024*R274*R$5)</f>
        <v>0</v>
      </c>
      <c r="S1024" s="382">
        <f ca="1">IF(Controle!$N$16=1,0,$D1024*S274*S$5)</f>
        <v>0</v>
      </c>
      <c r="T1024" s="382">
        <f ca="1">IF(Controle!$N$16=1,0,$D1024*T274*T$5)</f>
        <v>0</v>
      </c>
      <c r="U1024" s="382">
        <f ca="1">IF(Controle!$N$16=1,0,$D1024*U274*U$5)</f>
        <v>0</v>
      </c>
      <c r="V1024" s="382">
        <f ca="1">IF(Controle!$N$16=1,0,$D1024*V274*V$5)</f>
        <v>0</v>
      </c>
      <c r="W1024" s="382">
        <f ca="1">IF(Controle!$N$16=1,0,$D1024*W274*W$5)</f>
        <v>0</v>
      </c>
      <c r="X1024" s="382">
        <f ca="1">IF(Controle!$N$16=1,0,$D1024*X274*X$5)</f>
        <v>0</v>
      </c>
      <c r="Y1024" s="382">
        <f ca="1">IF(Controle!$N$16=1,0,$D1024*Y274*Y$5)</f>
        <v>0</v>
      </c>
      <c r="Z1024" s="382">
        <f ca="1">IF(Controle!$N$16=1,0,$D1024*Z274*Z$5)</f>
        <v>0</v>
      </c>
      <c r="AA1024" s="382">
        <f ca="1">IF(Controle!$N$16=1,0,$D1024*AA274*AA$5)</f>
        <v>0</v>
      </c>
      <c r="AB1024" s="382">
        <f ca="1">IF(Controle!$N$16=1,0,$D1024*AB274*AB$5)</f>
        <v>0</v>
      </c>
      <c r="AC1024" s="382">
        <f ca="1">IF(Controle!$N$16=1,0,$D1024*AC274*AC$5)</f>
        <v>0</v>
      </c>
      <c r="AD1024" s="382">
        <f ca="1">IF(Controle!$N$16=1,0,$D1024*AD274*AD$5)</f>
        <v>0</v>
      </c>
      <c r="AE1024" s="382">
        <f ca="1">IF(Controle!$N$16=1,0,$D1024*AE274*AE$5)</f>
        <v>0</v>
      </c>
      <c r="AF1024" s="382">
        <f ca="1">IF(Controle!$N$16=1,0,$D1024*AF274*AF$5)</f>
        <v>0</v>
      </c>
      <c r="AG1024" s="382">
        <f ca="1">IF(Controle!$N$16=1,0,$D1024*AG274*AG$5)</f>
        <v>0</v>
      </c>
      <c r="AH1024" s="382">
        <f ca="1">IF(Controle!$N$16=1,0,$D1024*AH274*AH$5)</f>
        <v>0</v>
      </c>
      <c r="AI1024" s="382">
        <f ca="1">IF(Controle!$N$16=1,0,$D1024*AI274*AI$5)</f>
        <v>0</v>
      </c>
      <c r="AJ1024" s="382">
        <f ca="1">IF(Controle!$N$16=1,0,$D1024*AJ274*AJ$5)</f>
        <v>0</v>
      </c>
      <c r="AK1024" s="382">
        <f ca="1">IF(Controle!$N$16=1,0,$D1024*AK274*AK$5)</f>
        <v>0</v>
      </c>
      <c r="AL1024" s="382">
        <f ca="1">IF(Controle!$N$16=1,0,$D1024*AL274*AL$5)</f>
        <v>0</v>
      </c>
      <c r="AM1024" s="382">
        <f ca="1">IF(Controle!$N$16=1,0,$D1024*AM274*AM$5)</f>
        <v>0</v>
      </c>
      <c r="AN1024" s="382">
        <f ca="1">IF(Controle!$N$16=1,0,$D1024*AN274*AN$5)</f>
        <v>0</v>
      </c>
      <c r="AO1024" s="382">
        <f ca="1">IF(Controle!$N$16=1,0,$D1024*AO274*AO$5)</f>
        <v>0</v>
      </c>
      <c r="AP1024" s="382">
        <f ca="1">IF(Controle!$N$16=1,0,$D1024*AP274*AP$5)</f>
        <v>0</v>
      </c>
      <c r="AQ1024" s="382">
        <f ca="1">IF(Controle!$N$16=1,0,$D1024*AQ274*AQ$5)</f>
        <v>0</v>
      </c>
      <c r="AR1024" s="382">
        <f ca="1">IF(Controle!$N$16=1,0,$D1024*AR274*AR$5)</f>
        <v>0</v>
      </c>
      <c r="AS1024" s="652">
        <f t="shared" ca="1" si="656"/>
        <v>0</v>
      </c>
    </row>
    <row r="1025" spans="2:45" hidden="1" outlineLevel="1">
      <c r="B1025" s="123"/>
      <c r="C1025" s="81">
        <f t="shared" si="657"/>
        <v>15</v>
      </c>
      <c r="D1025" s="191">
        <f t="shared" ca="1" si="655"/>
        <v>0</v>
      </c>
      <c r="E1025" s="382">
        <f ca="1">IF(Controle!$N$16=1,0,$D1025*E275*E$5)</f>
        <v>0</v>
      </c>
      <c r="F1025" s="382">
        <f ca="1">IF(Controle!$N$16=1,0,$D1025*F275*F$5)</f>
        <v>0</v>
      </c>
      <c r="G1025" s="382">
        <f ca="1">IF(Controle!$N$16=1,0,$D1025*G275*G$5)</f>
        <v>0</v>
      </c>
      <c r="H1025" s="382">
        <f ca="1">IF(Controle!$N$16=1,0,$D1025*H275*H$5)</f>
        <v>0</v>
      </c>
      <c r="I1025" s="382">
        <f ca="1">IF(Controle!$N$16=1,0,$D1025*I275*I$5)</f>
        <v>0</v>
      </c>
      <c r="J1025" s="382">
        <f ca="1">IF(Controle!$N$16=1,0,$D1025*J275*J$5)</f>
        <v>0</v>
      </c>
      <c r="K1025" s="382">
        <f ca="1">IF(Controle!$N$16=1,0,$D1025*K275*K$5)</f>
        <v>0</v>
      </c>
      <c r="L1025" s="382">
        <f ca="1">IF(Controle!$N$16=1,0,$D1025*L275*L$5)</f>
        <v>0</v>
      </c>
      <c r="M1025" s="382">
        <f ca="1">IF(Controle!$N$16=1,0,$D1025*M275*M$5)</f>
        <v>0</v>
      </c>
      <c r="N1025" s="382">
        <f ca="1">IF(Controle!$N$16=1,0,$D1025*N275*N$5)</f>
        <v>0</v>
      </c>
      <c r="O1025" s="382">
        <f ca="1">IF(Controle!$N$16=1,0,$D1025*O275*O$5)</f>
        <v>0</v>
      </c>
      <c r="P1025" s="382">
        <f ca="1">IF(Controle!$N$16=1,0,$D1025*P275*P$5)</f>
        <v>0</v>
      </c>
      <c r="Q1025" s="382">
        <f ca="1">IF(Controle!$N$16=1,0,$D1025*Q275*Q$5)</f>
        <v>0</v>
      </c>
      <c r="R1025" s="382">
        <f ca="1">IF(Controle!$N$16=1,0,$D1025*R275*R$5)</f>
        <v>0</v>
      </c>
      <c r="S1025" s="382">
        <f ca="1">IF(Controle!$N$16=1,0,$D1025*S275*S$5)</f>
        <v>0</v>
      </c>
      <c r="T1025" s="382">
        <f ca="1">IF(Controle!$N$16=1,0,$D1025*T275*T$5)</f>
        <v>0</v>
      </c>
      <c r="U1025" s="382">
        <f ca="1">IF(Controle!$N$16=1,0,$D1025*U275*U$5)</f>
        <v>0</v>
      </c>
      <c r="V1025" s="382">
        <f ca="1">IF(Controle!$N$16=1,0,$D1025*V275*V$5)</f>
        <v>0</v>
      </c>
      <c r="W1025" s="382">
        <f ca="1">IF(Controle!$N$16=1,0,$D1025*W275*W$5)</f>
        <v>0</v>
      </c>
      <c r="X1025" s="382">
        <f ca="1">IF(Controle!$N$16=1,0,$D1025*X275*X$5)</f>
        <v>0</v>
      </c>
      <c r="Y1025" s="382">
        <f ca="1">IF(Controle!$N$16=1,0,$D1025*Y275*Y$5)</f>
        <v>0</v>
      </c>
      <c r="Z1025" s="382">
        <f ca="1">IF(Controle!$N$16=1,0,$D1025*Z275*Z$5)</f>
        <v>0</v>
      </c>
      <c r="AA1025" s="382">
        <f ca="1">IF(Controle!$N$16=1,0,$D1025*AA275*AA$5)</f>
        <v>0</v>
      </c>
      <c r="AB1025" s="382">
        <f ca="1">IF(Controle!$N$16=1,0,$D1025*AB275*AB$5)</f>
        <v>0</v>
      </c>
      <c r="AC1025" s="382">
        <f ca="1">IF(Controle!$N$16=1,0,$D1025*AC275*AC$5)</f>
        <v>0</v>
      </c>
      <c r="AD1025" s="382">
        <f ca="1">IF(Controle!$N$16=1,0,$D1025*AD275*AD$5)</f>
        <v>0</v>
      </c>
      <c r="AE1025" s="382">
        <f ca="1">IF(Controle!$N$16=1,0,$D1025*AE275*AE$5)</f>
        <v>0</v>
      </c>
      <c r="AF1025" s="382">
        <f ca="1">IF(Controle!$N$16=1,0,$D1025*AF275*AF$5)</f>
        <v>0</v>
      </c>
      <c r="AG1025" s="382">
        <f ca="1">IF(Controle!$N$16=1,0,$D1025*AG275*AG$5)</f>
        <v>0</v>
      </c>
      <c r="AH1025" s="382">
        <f ca="1">IF(Controle!$N$16=1,0,$D1025*AH275*AH$5)</f>
        <v>0</v>
      </c>
      <c r="AI1025" s="382">
        <f ca="1">IF(Controle!$N$16=1,0,$D1025*AI275*AI$5)</f>
        <v>0</v>
      </c>
      <c r="AJ1025" s="382">
        <f ca="1">IF(Controle!$N$16=1,0,$D1025*AJ275*AJ$5)</f>
        <v>0</v>
      </c>
      <c r="AK1025" s="382">
        <f ca="1">IF(Controle!$N$16=1,0,$D1025*AK275*AK$5)</f>
        <v>0</v>
      </c>
      <c r="AL1025" s="382">
        <f ca="1">IF(Controle!$N$16=1,0,$D1025*AL275*AL$5)</f>
        <v>0</v>
      </c>
      <c r="AM1025" s="382">
        <f ca="1">IF(Controle!$N$16=1,0,$D1025*AM275*AM$5)</f>
        <v>0</v>
      </c>
      <c r="AN1025" s="382">
        <f ca="1">IF(Controle!$N$16=1,0,$D1025*AN275*AN$5)</f>
        <v>0</v>
      </c>
      <c r="AO1025" s="382">
        <f ca="1">IF(Controle!$N$16=1,0,$D1025*AO275*AO$5)</f>
        <v>0</v>
      </c>
      <c r="AP1025" s="382">
        <f ca="1">IF(Controle!$N$16=1,0,$D1025*AP275*AP$5)</f>
        <v>0</v>
      </c>
      <c r="AQ1025" s="382">
        <f ca="1">IF(Controle!$N$16=1,0,$D1025*AQ275*AQ$5)</f>
        <v>0</v>
      </c>
      <c r="AR1025" s="382">
        <f ca="1">IF(Controle!$N$16=1,0,$D1025*AR275*AR$5)</f>
        <v>0</v>
      </c>
      <c r="AS1025" s="652">
        <f t="shared" ca="1" si="656"/>
        <v>0</v>
      </c>
    </row>
    <row r="1026" spans="2:45" hidden="1" outlineLevel="1">
      <c r="B1026" s="123"/>
      <c r="C1026" s="81">
        <f t="shared" si="657"/>
        <v>16</v>
      </c>
      <c r="D1026" s="191">
        <f t="shared" ca="1" si="655"/>
        <v>0</v>
      </c>
      <c r="E1026" s="382">
        <f ca="1">IF(Controle!$N$16=1,0,$D1026*E276*E$5)</f>
        <v>0</v>
      </c>
      <c r="F1026" s="382">
        <f ca="1">IF(Controle!$N$16=1,0,$D1026*F276*F$5)</f>
        <v>0</v>
      </c>
      <c r="G1026" s="382">
        <f ca="1">IF(Controle!$N$16=1,0,$D1026*G276*G$5)</f>
        <v>0</v>
      </c>
      <c r="H1026" s="382">
        <f ca="1">IF(Controle!$N$16=1,0,$D1026*H276*H$5)</f>
        <v>0</v>
      </c>
      <c r="I1026" s="382">
        <f ca="1">IF(Controle!$N$16=1,0,$D1026*I276*I$5)</f>
        <v>0</v>
      </c>
      <c r="J1026" s="382">
        <f ca="1">IF(Controle!$N$16=1,0,$D1026*J276*J$5)</f>
        <v>0</v>
      </c>
      <c r="K1026" s="382">
        <f ca="1">IF(Controle!$N$16=1,0,$D1026*K276*K$5)</f>
        <v>0</v>
      </c>
      <c r="L1026" s="382">
        <f ca="1">IF(Controle!$N$16=1,0,$D1026*L276*L$5)</f>
        <v>0</v>
      </c>
      <c r="M1026" s="382">
        <f ca="1">IF(Controle!$N$16=1,0,$D1026*M276*M$5)</f>
        <v>0</v>
      </c>
      <c r="N1026" s="382">
        <f ca="1">IF(Controle!$N$16=1,0,$D1026*N276*N$5)</f>
        <v>0</v>
      </c>
      <c r="O1026" s="382">
        <f ca="1">IF(Controle!$N$16=1,0,$D1026*O276*O$5)</f>
        <v>0</v>
      </c>
      <c r="P1026" s="382">
        <f ca="1">IF(Controle!$N$16=1,0,$D1026*P276*P$5)</f>
        <v>0</v>
      </c>
      <c r="Q1026" s="382">
        <f ca="1">IF(Controle!$N$16=1,0,$D1026*Q276*Q$5)</f>
        <v>0</v>
      </c>
      <c r="R1026" s="382">
        <f ca="1">IF(Controle!$N$16=1,0,$D1026*R276*R$5)</f>
        <v>0</v>
      </c>
      <c r="S1026" s="382">
        <f ca="1">IF(Controle!$N$16=1,0,$D1026*S276*S$5)</f>
        <v>0</v>
      </c>
      <c r="T1026" s="382">
        <f ca="1">IF(Controle!$N$16=1,0,$D1026*T276*T$5)</f>
        <v>0</v>
      </c>
      <c r="U1026" s="382">
        <f ca="1">IF(Controle!$N$16=1,0,$D1026*U276*U$5)</f>
        <v>0</v>
      </c>
      <c r="V1026" s="382">
        <f ca="1">IF(Controle!$N$16=1,0,$D1026*V276*V$5)</f>
        <v>0</v>
      </c>
      <c r="W1026" s="382">
        <f ca="1">IF(Controle!$N$16=1,0,$D1026*W276*W$5)</f>
        <v>0</v>
      </c>
      <c r="X1026" s="382">
        <f ca="1">IF(Controle!$N$16=1,0,$D1026*X276*X$5)</f>
        <v>0</v>
      </c>
      <c r="Y1026" s="382">
        <f ca="1">IF(Controle!$N$16=1,0,$D1026*Y276*Y$5)</f>
        <v>0</v>
      </c>
      <c r="Z1026" s="382">
        <f ca="1">IF(Controle!$N$16=1,0,$D1026*Z276*Z$5)</f>
        <v>0</v>
      </c>
      <c r="AA1026" s="382">
        <f ca="1">IF(Controle!$N$16=1,0,$D1026*AA276*AA$5)</f>
        <v>0</v>
      </c>
      <c r="AB1026" s="382">
        <f ca="1">IF(Controle!$N$16=1,0,$D1026*AB276*AB$5)</f>
        <v>0</v>
      </c>
      <c r="AC1026" s="382">
        <f ca="1">IF(Controle!$N$16=1,0,$D1026*AC276*AC$5)</f>
        <v>0</v>
      </c>
      <c r="AD1026" s="382">
        <f ca="1">IF(Controle!$N$16=1,0,$D1026*AD276*AD$5)</f>
        <v>0</v>
      </c>
      <c r="AE1026" s="382">
        <f ca="1">IF(Controle!$N$16=1,0,$D1026*AE276*AE$5)</f>
        <v>0</v>
      </c>
      <c r="AF1026" s="382">
        <f ca="1">IF(Controle!$N$16=1,0,$D1026*AF276*AF$5)</f>
        <v>0</v>
      </c>
      <c r="AG1026" s="382">
        <f ca="1">IF(Controle!$N$16=1,0,$D1026*AG276*AG$5)</f>
        <v>0</v>
      </c>
      <c r="AH1026" s="382">
        <f ca="1">IF(Controle!$N$16=1,0,$D1026*AH276*AH$5)</f>
        <v>0</v>
      </c>
      <c r="AI1026" s="382">
        <f ca="1">IF(Controle!$N$16=1,0,$D1026*AI276*AI$5)</f>
        <v>0</v>
      </c>
      <c r="AJ1026" s="382">
        <f ca="1">IF(Controle!$N$16=1,0,$D1026*AJ276*AJ$5)</f>
        <v>0</v>
      </c>
      <c r="AK1026" s="382">
        <f ca="1">IF(Controle!$N$16=1,0,$D1026*AK276*AK$5)</f>
        <v>0</v>
      </c>
      <c r="AL1026" s="382">
        <f ca="1">IF(Controle!$N$16=1,0,$D1026*AL276*AL$5)</f>
        <v>0</v>
      </c>
      <c r="AM1026" s="382">
        <f ca="1">IF(Controle!$N$16=1,0,$D1026*AM276*AM$5)</f>
        <v>0</v>
      </c>
      <c r="AN1026" s="382">
        <f ca="1">IF(Controle!$N$16=1,0,$D1026*AN276*AN$5)</f>
        <v>0</v>
      </c>
      <c r="AO1026" s="382">
        <f ca="1">IF(Controle!$N$16=1,0,$D1026*AO276*AO$5)</f>
        <v>0</v>
      </c>
      <c r="AP1026" s="382">
        <f ca="1">IF(Controle!$N$16=1,0,$D1026*AP276*AP$5)</f>
        <v>0</v>
      </c>
      <c r="AQ1026" s="382">
        <f ca="1">IF(Controle!$N$16=1,0,$D1026*AQ276*AQ$5)</f>
        <v>0</v>
      </c>
      <c r="AR1026" s="382">
        <f ca="1">IF(Controle!$N$16=1,0,$D1026*AR276*AR$5)</f>
        <v>0</v>
      </c>
      <c r="AS1026" s="652">
        <f t="shared" ca="1" si="656"/>
        <v>0</v>
      </c>
    </row>
    <row r="1027" spans="2:45" hidden="1" outlineLevel="1">
      <c r="B1027" s="123"/>
      <c r="C1027" s="81">
        <f t="shared" si="657"/>
        <v>17</v>
      </c>
      <c r="D1027" s="191">
        <f t="shared" ca="1" si="655"/>
        <v>0</v>
      </c>
      <c r="E1027" s="382">
        <f ca="1">IF(Controle!$N$16=1,0,$D1027*E277*E$5)</f>
        <v>0</v>
      </c>
      <c r="F1027" s="382">
        <f ca="1">IF(Controle!$N$16=1,0,$D1027*F277*F$5)</f>
        <v>0</v>
      </c>
      <c r="G1027" s="382">
        <f ca="1">IF(Controle!$N$16=1,0,$D1027*G277*G$5)</f>
        <v>0</v>
      </c>
      <c r="H1027" s="382">
        <f ca="1">IF(Controle!$N$16=1,0,$D1027*H277*H$5)</f>
        <v>0</v>
      </c>
      <c r="I1027" s="382">
        <f ca="1">IF(Controle!$N$16=1,0,$D1027*I277*I$5)</f>
        <v>0</v>
      </c>
      <c r="J1027" s="382">
        <f ca="1">IF(Controle!$N$16=1,0,$D1027*J277*J$5)</f>
        <v>0</v>
      </c>
      <c r="K1027" s="382">
        <f ca="1">IF(Controle!$N$16=1,0,$D1027*K277*K$5)</f>
        <v>0</v>
      </c>
      <c r="L1027" s="382">
        <f ca="1">IF(Controle!$N$16=1,0,$D1027*L277*L$5)</f>
        <v>0</v>
      </c>
      <c r="M1027" s="382">
        <f ca="1">IF(Controle!$N$16=1,0,$D1027*M277*M$5)</f>
        <v>0</v>
      </c>
      <c r="N1027" s="382">
        <f ca="1">IF(Controle!$N$16=1,0,$D1027*N277*N$5)</f>
        <v>0</v>
      </c>
      <c r="O1027" s="382">
        <f ca="1">IF(Controle!$N$16=1,0,$D1027*O277*O$5)</f>
        <v>0</v>
      </c>
      <c r="P1027" s="382">
        <f ca="1">IF(Controle!$N$16=1,0,$D1027*P277*P$5)</f>
        <v>0</v>
      </c>
      <c r="Q1027" s="382">
        <f ca="1">IF(Controle!$N$16=1,0,$D1027*Q277*Q$5)</f>
        <v>0</v>
      </c>
      <c r="R1027" s="382">
        <f ca="1">IF(Controle!$N$16=1,0,$D1027*R277*R$5)</f>
        <v>0</v>
      </c>
      <c r="S1027" s="382">
        <f ca="1">IF(Controle!$N$16=1,0,$D1027*S277*S$5)</f>
        <v>0</v>
      </c>
      <c r="T1027" s="382">
        <f ca="1">IF(Controle!$N$16=1,0,$D1027*T277*T$5)</f>
        <v>0</v>
      </c>
      <c r="U1027" s="382">
        <f ca="1">IF(Controle!$N$16=1,0,$D1027*U277*U$5)</f>
        <v>0</v>
      </c>
      <c r="V1027" s="382">
        <f ca="1">IF(Controle!$N$16=1,0,$D1027*V277*V$5)</f>
        <v>0</v>
      </c>
      <c r="W1027" s="382">
        <f ca="1">IF(Controle!$N$16=1,0,$D1027*W277*W$5)</f>
        <v>0</v>
      </c>
      <c r="X1027" s="382">
        <f ca="1">IF(Controle!$N$16=1,0,$D1027*X277*X$5)</f>
        <v>0</v>
      </c>
      <c r="Y1027" s="382">
        <f ca="1">IF(Controle!$N$16=1,0,$D1027*Y277*Y$5)</f>
        <v>0</v>
      </c>
      <c r="Z1027" s="382">
        <f ca="1">IF(Controle!$N$16=1,0,$D1027*Z277*Z$5)</f>
        <v>0</v>
      </c>
      <c r="AA1027" s="382">
        <f ca="1">IF(Controle!$N$16=1,0,$D1027*AA277*AA$5)</f>
        <v>0</v>
      </c>
      <c r="AB1027" s="382">
        <f ca="1">IF(Controle!$N$16=1,0,$D1027*AB277*AB$5)</f>
        <v>0</v>
      </c>
      <c r="AC1027" s="382">
        <f ca="1">IF(Controle!$N$16=1,0,$D1027*AC277*AC$5)</f>
        <v>0</v>
      </c>
      <c r="AD1027" s="382">
        <f ca="1">IF(Controle!$N$16=1,0,$D1027*AD277*AD$5)</f>
        <v>0</v>
      </c>
      <c r="AE1027" s="382">
        <f ca="1">IF(Controle!$N$16=1,0,$D1027*AE277*AE$5)</f>
        <v>0</v>
      </c>
      <c r="AF1027" s="382">
        <f ca="1">IF(Controle!$N$16=1,0,$D1027*AF277*AF$5)</f>
        <v>0</v>
      </c>
      <c r="AG1027" s="382">
        <f ca="1">IF(Controle!$N$16=1,0,$D1027*AG277*AG$5)</f>
        <v>0</v>
      </c>
      <c r="AH1027" s="382">
        <f ca="1">IF(Controle!$N$16=1,0,$D1027*AH277*AH$5)</f>
        <v>0</v>
      </c>
      <c r="AI1027" s="382">
        <f ca="1">IF(Controle!$N$16=1,0,$D1027*AI277*AI$5)</f>
        <v>0</v>
      </c>
      <c r="AJ1027" s="382">
        <f ca="1">IF(Controle!$N$16=1,0,$D1027*AJ277*AJ$5)</f>
        <v>0</v>
      </c>
      <c r="AK1027" s="382">
        <f ca="1">IF(Controle!$N$16=1,0,$D1027*AK277*AK$5)</f>
        <v>0</v>
      </c>
      <c r="AL1027" s="382">
        <f ca="1">IF(Controle!$N$16=1,0,$D1027*AL277*AL$5)</f>
        <v>0</v>
      </c>
      <c r="AM1027" s="382">
        <f ca="1">IF(Controle!$N$16=1,0,$D1027*AM277*AM$5)</f>
        <v>0</v>
      </c>
      <c r="AN1027" s="382">
        <f ca="1">IF(Controle!$N$16=1,0,$D1027*AN277*AN$5)</f>
        <v>0</v>
      </c>
      <c r="AO1027" s="382">
        <f ca="1">IF(Controle!$N$16=1,0,$D1027*AO277*AO$5)</f>
        <v>0</v>
      </c>
      <c r="AP1027" s="382">
        <f ca="1">IF(Controle!$N$16=1,0,$D1027*AP277*AP$5)</f>
        <v>0</v>
      </c>
      <c r="AQ1027" s="382">
        <f ca="1">IF(Controle!$N$16=1,0,$D1027*AQ277*AQ$5)</f>
        <v>0</v>
      </c>
      <c r="AR1027" s="382">
        <f ca="1">IF(Controle!$N$16=1,0,$D1027*AR277*AR$5)</f>
        <v>0</v>
      </c>
      <c r="AS1027" s="652">
        <f t="shared" ca="1" si="656"/>
        <v>0</v>
      </c>
    </row>
    <row r="1028" spans="2:45" hidden="1" outlineLevel="1">
      <c r="B1028" s="123"/>
      <c r="C1028" s="81">
        <f t="shared" si="657"/>
        <v>18</v>
      </c>
      <c r="D1028" s="191">
        <f t="shared" ca="1" si="655"/>
        <v>0</v>
      </c>
      <c r="E1028" s="382">
        <f ca="1">IF(Controle!$N$16=1,0,$D1028*E278*E$5)</f>
        <v>0</v>
      </c>
      <c r="F1028" s="382">
        <f ca="1">IF(Controle!$N$16=1,0,$D1028*F278*F$5)</f>
        <v>0</v>
      </c>
      <c r="G1028" s="382">
        <f ca="1">IF(Controle!$N$16=1,0,$D1028*G278*G$5)</f>
        <v>0</v>
      </c>
      <c r="H1028" s="382">
        <f ca="1">IF(Controle!$N$16=1,0,$D1028*H278*H$5)</f>
        <v>0</v>
      </c>
      <c r="I1028" s="382">
        <f ca="1">IF(Controle!$N$16=1,0,$D1028*I278*I$5)</f>
        <v>0</v>
      </c>
      <c r="J1028" s="382">
        <f ca="1">IF(Controle!$N$16=1,0,$D1028*J278*J$5)</f>
        <v>0</v>
      </c>
      <c r="K1028" s="382">
        <f ca="1">IF(Controle!$N$16=1,0,$D1028*K278*K$5)</f>
        <v>0</v>
      </c>
      <c r="L1028" s="382">
        <f ca="1">IF(Controle!$N$16=1,0,$D1028*L278*L$5)</f>
        <v>0</v>
      </c>
      <c r="M1028" s="382">
        <f ca="1">IF(Controle!$N$16=1,0,$D1028*M278*M$5)</f>
        <v>0</v>
      </c>
      <c r="N1028" s="382">
        <f ca="1">IF(Controle!$N$16=1,0,$D1028*N278*N$5)</f>
        <v>0</v>
      </c>
      <c r="O1028" s="382">
        <f ca="1">IF(Controle!$N$16=1,0,$D1028*O278*O$5)</f>
        <v>0</v>
      </c>
      <c r="P1028" s="382">
        <f ca="1">IF(Controle!$N$16=1,0,$D1028*P278*P$5)</f>
        <v>0</v>
      </c>
      <c r="Q1028" s="382">
        <f ca="1">IF(Controle!$N$16=1,0,$D1028*Q278*Q$5)</f>
        <v>0</v>
      </c>
      <c r="R1028" s="382">
        <f ca="1">IF(Controle!$N$16=1,0,$D1028*R278*R$5)</f>
        <v>0</v>
      </c>
      <c r="S1028" s="382">
        <f ca="1">IF(Controle!$N$16=1,0,$D1028*S278*S$5)</f>
        <v>0</v>
      </c>
      <c r="T1028" s="382">
        <f ca="1">IF(Controle!$N$16=1,0,$D1028*T278*T$5)</f>
        <v>0</v>
      </c>
      <c r="U1028" s="382">
        <f ca="1">IF(Controle!$N$16=1,0,$D1028*U278*U$5)</f>
        <v>0</v>
      </c>
      <c r="V1028" s="382">
        <f ca="1">IF(Controle!$N$16=1,0,$D1028*V278*V$5)</f>
        <v>0</v>
      </c>
      <c r="W1028" s="382">
        <f ca="1">IF(Controle!$N$16=1,0,$D1028*W278*W$5)</f>
        <v>0</v>
      </c>
      <c r="X1028" s="382">
        <f ca="1">IF(Controle!$N$16=1,0,$D1028*X278*X$5)</f>
        <v>0</v>
      </c>
      <c r="Y1028" s="382">
        <f ca="1">IF(Controle!$N$16=1,0,$D1028*Y278*Y$5)</f>
        <v>0</v>
      </c>
      <c r="Z1028" s="382">
        <f ca="1">IF(Controle!$N$16=1,0,$D1028*Z278*Z$5)</f>
        <v>0</v>
      </c>
      <c r="AA1028" s="382">
        <f ca="1">IF(Controle!$N$16=1,0,$D1028*AA278*AA$5)</f>
        <v>0</v>
      </c>
      <c r="AB1028" s="382">
        <f ca="1">IF(Controle!$N$16=1,0,$D1028*AB278*AB$5)</f>
        <v>0</v>
      </c>
      <c r="AC1028" s="382">
        <f ca="1">IF(Controle!$N$16=1,0,$D1028*AC278*AC$5)</f>
        <v>0</v>
      </c>
      <c r="AD1028" s="382">
        <f ca="1">IF(Controle!$N$16=1,0,$D1028*AD278*AD$5)</f>
        <v>0</v>
      </c>
      <c r="AE1028" s="382">
        <f ca="1">IF(Controle!$N$16=1,0,$D1028*AE278*AE$5)</f>
        <v>0</v>
      </c>
      <c r="AF1028" s="382">
        <f ca="1">IF(Controle!$N$16=1,0,$D1028*AF278*AF$5)</f>
        <v>0</v>
      </c>
      <c r="AG1028" s="382">
        <f ca="1">IF(Controle!$N$16=1,0,$D1028*AG278*AG$5)</f>
        <v>0</v>
      </c>
      <c r="AH1028" s="382">
        <f ca="1">IF(Controle!$N$16=1,0,$D1028*AH278*AH$5)</f>
        <v>0</v>
      </c>
      <c r="AI1028" s="382">
        <f ca="1">IF(Controle!$N$16=1,0,$D1028*AI278*AI$5)</f>
        <v>0</v>
      </c>
      <c r="AJ1028" s="382">
        <f ca="1">IF(Controle!$N$16=1,0,$D1028*AJ278*AJ$5)</f>
        <v>0</v>
      </c>
      <c r="AK1028" s="382">
        <f ca="1">IF(Controle!$N$16=1,0,$D1028*AK278*AK$5)</f>
        <v>0</v>
      </c>
      <c r="AL1028" s="382">
        <f ca="1">IF(Controle!$N$16=1,0,$D1028*AL278*AL$5)</f>
        <v>0</v>
      </c>
      <c r="AM1028" s="382">
        <f ca="1">IF(Controle!$N$16=1,0,$D1028*AM278*AM$5)</f>
        <v>0</v>
      </c>
      <c r="AN1028" s="382">
        <f ca="1">IF(Controle!$N$16=1,0,$D1028*AN278*AN$5)</f>
        <v>0</v>
      </c>
      <c r="AO1028" s="382">
        <f ca="1">IF(Controle!$N$16=1,0,$D1028*AO278*AO$5)</f>
        <v>0</v>
      </c>
      <c r="AP1028" s="382">
        <f ca="1">IF(Controle!$N$16=1,0,$D1028*AP278*AP$5)</f>
        <v>0</v>
      </c>
      <c r="AQ1028" s="382">
        <f ca="1">IF(Controle!$N$16=1,0,$D1028*AQ278*AQ$5)</f>
        <v>0</v>
      </c>
      <c r="AR1028" s="382">
        <f ca="1">IF(Controle!$N$16=1,0,$D1028*AR278*AR$5)</f>
        <v>0</v>
      </c>
      <c r="AS1028" s="652">
        <f t="shared" ca="1" si="656"/>
        <v>0</v>
      </c>
    </row>
    <row r="1029" spans="2:45" hidden="1" outlineLevel="1">
      <c r="B1029" s="123"/>
      <c r="C1029" s="81">
        <f t="shared" si="657"/>
        <v>19</v>
      </c>
      <c r="D1029" s="191">
        <f t="shared" ca="1" si="655"/>
        <v>0</v>
      </c>
      <c r="E1029" s="382">
        <f ca="1">IF(Controle!$N$16=1,0,$D1029*E279*E$5)</f>
        <v>0</v>
      </c>
      <c r="F1029" s="382">
        <f ca="1">IF(Controle!$N$16=1,0,$D1029*F279*F$5)</f>
        <v>0</v>
      </c>
      <c r="G1029" s="382">
        <f ca="1">IF(Controle!$N$16=1,0,$D1029*G279*G$5)</f>
        <v>0</v>
      </c>
      <c r="H1029" s="382">
        <f ca="1">IF(Controle!$N$16=1,0,$D1029*H279*H$5)</f>
        <v>0</v>
      </c>
      <c r="I1029" s="382">
        <f ca="1">IF(Controle!$N$16=1,0,$D1029*I279*I$5)</f>
        <v>0</v>
      </c>
      <c r="J1029" s="382">
        <f ca="1">IF(Controle!$N$16=1,0,$D1029*J279*J$5)</f>
        <v>0</v>
      </c>
      <c r="K1029" s="382">
        <f ca="1">IF(Controle!$N$16=1,0,$D1029*K279*K$5)</f>
        <v>0</v>
      </c>
      <c r="L1029" s="382">
        <f ca="1">IF(Controle!$N$16=1,0,$D1029*L279*L$5)</f>
        <v>0</v>
      </c>
      <c r="M1029" s="382">
        <f ca="1">IF(Controle!$N$16=1,0,$D1029*M279*M$5)</f>
        <v>0</v>
      </c>
      <c r="N1029" s="382">
        <f ca="1">IF(Controle!$N$16=1,0,$D1029*N279*N$5)</f>
        <v>0</v>
      </c>
      <c r="O1029" s="382">
        <f ca="1">IF(Controle!$N$16=1,0,$D1029*O279*O$5)</f>
        <v>0</v>
      </c>
      <c r="P1029" s="382">
        <f ca="1">IF(Controle!$N$16=1,0,$D1029*P279*P$5)</f>
        <v>0</v>
      </c>
      <c r="Q1029" s="382">
        <f ca="1">IF(Controle!$N$16=1,0,$D1029*Q279*Q$5)</f>
        <v>0</v>
      </c>
      <c r="R1029" s="382">
        <f ca="1">IF(Controle!$N$16=1,0,$D1029*R279*R$5)</f>
        <v>0</v>
      </c>
      <c r="S1029" s="382">
        <f ca="1">IF(Controle!$N$16=1,0,$D1029*S279*S$5)</f>
        <v>0</v>
      </c>
      <c r="T1029" s="382">
        <f ca="1">IF(Controle!$N$16=1,0,$D1029*T279*T$5)</f>
        <v>0</v>
      </c>
      <c r="U1029" s="382">
        <f ca="1">IF(Controle!$N$16=1,0,$D1029*U279*U$5)</f>
        <v>0</v>
      </c>
      <c r="V1029" s="382">
        <f ca="1">IF(Controle!$N$16=1,0,$D1029*V279*V$5)</f>
        <v>0</v>
      </c>
      <c r="W1029" s="382">
        <f ca="1">IF(Controle!$N$16=1,0,$D1029*W279*W$5)</f>
        <v>0</v>
      </c>
      <c r="X1029" s="382">
        <f ca="1">IF(Controle!$N$16=1,0,$D1029*X279*X$5)</f>
        <v>0</v>
      </c>
      <c r="Y1029" s="382">
        <f ca="1">IF(Controle!$N$16=1,0,$D1029*Y279*Y$5)</f>
        <v>0</v>
      </c>
      <c r="Z1029" s="382">
        <f ca="1">IF(Controle!$N$16=1,0,$D1029*Z279*Z$5)</f>
        <v>0</v>
      </c>
      <c r="AA1029" s="382">
        <f ca="1">IF(Controle!$N$16=1,0,$D1029*AA279*AA$5)</f>
        <v>0</v>
      </c>
      <c r="AB1029" s="382">
        <f ca="1">IF(Controle!$N$16=1,0,$D1029*AB279*AB$5)</f>
        <v>0</v>
      </c>
      <c r="AC1029" s="382">
        <f ca="1">IF(Controle!$N$16=1,0,$D1029*AC279*AC$5)</f>
        <v>0</v>
      </c>
      <c r="AD1029" s="382">
        <f ca="1">IF(Controle!$N$16=1,0,$D1029*AD279*AD$5)</f>
        <v>0</v>
      </c>
      <c r="AE1029" s="382">
        <f ca="1">IF(Controle!$N$16=1,0,$D1029*AE279*AE$5)</f>
        <v>0</v>
      </c>
      <c r="AF1029" s="382">
        <f ca="1">IF(Controle!$N$16=1,0,$D1029*AF279*AF$5)</f>
        <v>0</v>
      </c>
      <c r="AG1029" s="382">
        <f ca="1">IF(Controle!$N$16=1,0,$D1029*AG279*AG$5)</f>
        <v>0</v>
      </c>
      <c r="AH1029" s="382">
        <f ca="1">IF(Controle!$N$16=1,0,$D1029*AH279*AH$5)</f>
        <v>0</v>
      </c>
      <c r="AI1029" s="382">
        <f ca="1">IF(Controle!$N$16=1,0,$D1029*AI279*AI$5)</f>
        <v>0</v>
      </c>
      <c r="AJ1029" s="382">
        <f ca="1">IF(Controle!$N$16=1,0,$D1029*AJ279*AJ$5)</f>
        <v>0</v>
      </c>
      <c r="AK1029" s="382">
        <f ca="1">IF(Controle!$N$16=1,0,$D1029*AK279*AK$5)</f>
        <v>0</v>
      </c>
      <c r="AL1029" s="382">
        <f ca="1">IF(Controle!$N$16=1,0,$D1029*AL279*AL$5)</f>
        <v>0</v>
      </c>
      <c r="AM1029" s="382">
        <f ca="1">IF(Controle!$N$16=1,0,$D1029*AM279*AM$5)</f>
        <v>0</v>
      </c>
      <c r="AN1029" s="382">
        <f ca="1">IF(Controle!$N$16=1,0,$D1029*AN279*AN$5)</f>
        <v>0</v>
      </c>
      <c r="AO1029" s="382">
        <f ca="1">IF(Controle!$N$16=1,0,$D1029*AO279*AO$5)</f>
        <v>0</v>
      </c>
      <c r="AP1029" s="382">
        <f ca="1">IF(Controle!$N$16=1,0,$D1029*AP279*AP$5)</f>
        <v>0</v>
      </c>
      <c r="AQ1029" s="382">
        <f ca="1">IF(Controle!$N$16=1,0,$D1029*AQ279*AQ$5)</f>
        <v>0</v>
      </c>
      <c r="AR1029" s="382">
        <f ca="1">IF(Controle!$N$16=1,0,$D1029*AR279*AR$5)</f>
        <v>0</v>
      </c>
      <c r="AS1029" s="652">
        <f t="shared" ca="1" si="656"/>
        <v>0</v>
      </c>
    </row>
    <row r="1030" spans="2:45" hidden="1" outlineLevel="1">
      <c r="B1030" s="123"/>
      <c r="C1030" s="81">
        <f t="shared" si="657"/>
        <v>20</v>
      </c>
      <c r="D1030" s="191">
        <f t="shared" ca="1" si="655"/>
        <v>0</v>
      </c>
      <c r="E1030" s="382">
        <f ca="1">IF(Controle!$N$16=1,0,$D1030*E280*E$5)</f>
        <v>0</v>
      </c>
      <c r="F1030" s="382">
        <f ca="1">IF(Controle!$N$16=1,0,$D1030*F280*F$5)</f>
        <v>0</v>
      </c>
      <c r="G1030" s="382">
        <f ca="1">IF(Controle!$N$16=1,0,$D1030*G280*G$5)</f>
        <v>0</v>
      </c>
      <c r="H1030" s="382">
        <f ca="1">IF(Controle!$N$16=1,0,$D1030*H280*H$5)</f>
        <v>0</v>
      </c>
      <c r="I1030" s="382">
        <f ca="1">IF(Controle!$N$16=1,0,$D1030*I280*I$5)</f>
        <v>0</v>
      </c>
      <c r="J1030" s="382">
        <f ca="1">IF(Controle!$N$16=1,0,$D1030*J280*J$5)</f>
        <v>0</v>
      </c>
      <c r="K1030" s="382">
        <f ca="1">IF(Controle!$N$16=1,0,$D1030*K280*K$5)</f>
        <v>0</v>
      </c>
      <c r="L1030" s="382">
        <f ca="1">IF(Controle!$N$16=1,0,$D1030*L280*L$5)</f>
        <v>0</v>
      </c>
      <c r="M1030" s="382">
        <f ca="1">IF(Controle!$N$16=1,0,$D1030*M280*M$5)</f>
        <v>0</v>
      </c>
      <c r="N1030" s="382">
        <f ca="1">IF(Controle!$N$16=1,0,$D1030*N280*N$5)</f>
        <v>0</v>
      </c>
      <c r="O1030" s="382">
        <f ca="1">IF(Controle!$N$16=1,0,$D1030*O280*O$5)</f>
        <v>0</v>
      </c>
      <c r="P1030" s="382">
        <f ca="1">IF(Controle!$N$16=1,0,$D1030*P280*P$5)</f>
        <v>0</v>
      </c>
      <c r="Q1030" s="382">
        <f ca="1">IF(Controle!$N$16=1,0,$D1030*Q280*Q$5)</f>
        <v>0</v>
      </c>
      <c r="R1030" s="382">
        <f ca="1">IF(Controle!$N$16=1,0,$D1030*R280*R$5)</f>
        <v>0</v>
      </c>
      <c r="S1030" s="382">
        <f ca="1">IF(Controle!$N$16=1,0,$D1030*S280*S$5)</f>
        <v>0</v>
      </c>
      <c r="T1030" s="382">
        <f ca="1">IF(Controle!$N$16=1,0,$D1030*T280*T$5)</f>
        <v>0</v>
      </c>
      <c r="U1030" s="382">
        <f ca="1">IF(Controle!$N$16=1,0,$D1030*U280*U$5)</f>
        <v>0</v>
      </c>
      <c r="V1030" s="382">
        <f ca="1">IF(Controle!$N$16=1,0,$D1030*V280*V$5)</f>
        <v>0</v>
      </c>
      <c r="W1030" s="382">
        <f ca="1">IF(Controle!$N$16=1,0,$D1030*W280*W$5)</f>
        <v>0</v>
      </c>
      <c r="X1030" s="382">
        <f ca="1">IF(Controle!$N$16=1,0,$D1030*X280*X$5)</f>
        <v>0</v>
      </c>
      <c r="Y1030" s="382">
        <f ca="1">IF(Controle!$N$16=1,0,$D1030*Y280*Y$5)</f>
        <v>0</v>
      </c>
      <c r="Z1030" s="382">
        <f ca="1">IF(Controle!$N$16=1,0,$D1030*Z280*Z$5)</f>
        <v>0</v>
      </c>
      <c r="AA1030" s="382">
        <f ca="1">IF(Controle!$N$16=1,0,$D1030*AA280*AA$5)</f>
        <v>0</v>
      </c>
      <c r="AB1030" s="382">
        <f ca="1">IF(Controle!$N$16=1,0,$D1030*AB280*AB$5)</f>
        <v>0</v>
      </c>
      <c r="AC1030" s="382">
        <f ca="1">IF(Controle!$N$16=1,0,$D1030*AC280*AC$5)</f>
        <v>0</v>
      </c>
      <c r="AD1030" s="382">
        <f ca="1">IF(Controle!$N$16=1,0,$D1030*AD280*AD$5)</f>
        <v>0</v>
      </c>
      <c r="AE1030" s="382">
        <f ca="1">IF(Controle!$N$16=1,0,$D1030*AE280*AE$5)</f>
        <v>0</v>
      </c>
      <c r="AF1030" s="382">
        <f ca="1">IF(Controle!$N$16=1,0,$D1030*AF280*AF$5)</f>
        <v>0</v>
      </c>
      <c r="AG1030" s="382">
        <f ca="1">IF(Controle!$N$16=1,0,$D1030*AG280*AG$5)</f>
        <v>0</v>
      </c>
      <c r="AH1030" s="382">
        <f ca="1">IF(Controle!$N$16=1,0,$D1030*AH280*AH$5)</f>
        <v>0</v>
      </c>
      <c r="AI1030" s="382">
        <f ca="1">IF(Controle!$N$16=1,0,$D1030*AI280*AI$5)</f>
        <v>0</v>
      </c>
      <c r="AJ1030" s="382">
        <f ca="1">IF(Controle!$N$16=1,0,$D1030*AJ280*AJ$5)</f>
        <v>0</v>
      </c>
      <c r="AK1030" s="382">
        <f ca="1">IF(Controle!$N$16=1,0,$D1030*AK280*AK$5)</f>
        <v>0</v>
      </c>
      <c r="AL1030" s="382">
        <f ca="1">IF(Controle!$N$16=1,0,$D1030*AL280*AL$5)</f>
        <v>0</v>
      </c>
      <c r="AM1030" s="382">
        <f ca="1">IF(Controle!$N$16=1,0,$D1030*AM280*AM$5)</f>
        <v>0</v>
      </c>
      <c r="AN1030" s="382">
        <f ca="1">IF(Controle!$N$16=1,0,$D1030*AN280*AN$5)</f>
        <v>0</v>
      </c>
      <c r="AO1030" s="382">
        <f ca="1">IF(Controle!$N$16=1,0,$D1030*AO280*AO$5)</f>
        <v>0</v>
      </c>
      <c r="AP1030" s="382">
        <f ca="1">IF(Controle!$N$16=1,0,$D1030*AP280*AP$5)</f>
        <v>0</v>
      </c>
      <c r="AQ1030" s="382">
        <f ca="1">IF(Controle!$N$16=1,0,$D1030*AQ280*AQ$5)</f>
        <v>0</v>
      </c>
      <c r="AR1030" s="382">
        <f ca="1">IF(Controle!$N$16=1,0,$D1030*AR280*AR$5)</f>
        <v>0</v>
      </c>
      <c r="AS1030" s="652">
        <f t="shared" ca="1" si="656"/>
        <v>0</v>
      </c>
    </row>
    <row r="1031" spans="2:45" hidden="1" outlineLevel="1">
      <c r="B1031" s="123"/>
      <c r="C1031" s="81">
        <f t="shared" si="657"/>
        <v>21</v>
      </c>
      <c r="D1031" s="191">
        <f t="shared" ca="1" si="655"/>
        <v>0</v>
      </c>
      <c r="E1031" s="382">
        <f ca="1">IF(Controle!$N$16=1,0,$D1031*E281*E$5)</f>
        <v>0</v>
      </c>
      <c r="F1031" s="382">
        <f ca="1">IF(Controle!$N$16=1,0,$D1031*F281*F$5)</f>
        <v>0</v>
      </c>
      <c r="G1031" s="382">
        <f ca="1">IF(Controle!$N$16=1,0,$D1031*G281*G$5)</f>
        <v>0</v>
      </c>
      <c r="H1031" s="382">
        <f ca="1">IF(Controle!$N$16=1,0,$D1031*H281*H$5)</f>
        <v>0</v>
      </c>
      <c r="I1031" s="382">
        <f ca="1">IF(Controle!$N$16=1,0,$D1031*I281*I$5)</f>
        <v>0</v>
      </c>
      <c r="J1031" s="382">
        <f ca="1">IF(Controle!$N$16=1,0,$D1031*J281*J$5)</f>
        <v>0</v>
      </c>
      <c r="K1031" s="382">
        <f ca="1">IF(Controle!$N$16=1,0,$D1031*K281*K$5)</f>
        <v>0</v>
      </c>
      <c r="L1031" s="382">
        <f ca="1">IF(Controle!$N$16=1,0,$D1031*L281*L$5)</f>
        <v>0</v>
      </c>
      <c r="M1031" s="382">
        <f ca="1">IF(Controle!$N$16=1,0,$D1031*M281*M$5)</f>
        <v>0</v>
      </c>
      <c r="N1031" s="382">
        <f ca="1">IF(Controle!$N$16=1,0,$D1031*N281*N$5)</f>
        <v>0</v>
      </c>
      <c r="O1031" s="382">
        <f ca="1">IF(Controle!$N$16=1,0,$D1031*O281*O$5)</f>
        <v>0</v>
      </c>
      <c r="P1031" s="382">
        <f ca="1">IF(Controle!$N$16=1,0,$D1031*P281*P$5)</f>
        <v>0</v>
      </c>
      <c r="Q1031" s="382">
        <f ca="1">IF(Controle!$N$16=1,0,$D1031*Q281*Q$5)</f>
        <v>0</v>
      </c>
      <c r="R1031" s="382">
        <f ca="1">IF(Controle!$N$16=1,0,$D1031*R281*R$5)</f>
        <v>0</v>
      </c>
      <c r="S1031" s="382">
        <f ca="1">IF(Controle!$N$16=1,0,$D1031*S281*S$5)</f>
        <v>0</v>
      </c>
      <c r="T1031" s="382">
        <f ca="1">IF(Controle!$N$16=1,0,$D1031*T281*T$5)</f>
        <v>0</v>
      </c>
      <c r="U1031" s="382">
        <f ca="1">IF(Controle!$N$16=1,0,$D1031*U281*U$5)</f>
        <v>0</v>
      </c>
      <c r="V1031" s="382">
        <f ca="1">IF(Controle!$N$16=1,0,$D1031*V281*V$5)</f>
        <v>0</v>
      </c>
      <c r="W1031" s="382">
        <f ca="1">IF(Controle!$N$16=1,0,$D1031*W281*W$5)</f>
        <v>0</v>
      </c>
      <c r="X1031" s="382">
        <f ca="1">IF(Controle!$N$16=1,0,$D1031*X281*X$5)</f>
        <v>0</v>
      </c>
      <c r="Y1031" s="382">
        <f ca="1">IF(Controle!$N$16=1,0,$D1031*Y281*Y$5)</f>
        <v>0</v>
      </c>
      <c r="Z1031" s="382">
        <f ca="1">IF(Controle!$N$16=1,0,$D1031*Z281*Z$5)</f>
        <v>0</v>
      </c>
      <c r="AA1031" s="382">
        <f ca="1">IF(Controle!$N$16=1,0,$D1031*AA281*AA$5)</f>
        <v>0</v>
      </c>
      <c r="AB1031" s="382">
        <f ca="1">IF(Controle!$N$16=1,0,$D1031*AB281*AB$5)</f>
        <v>0</v>
      </c>
      <c r="AC1031" s="382">
        <f ca="1">IF(Controle!$N$16=1,0,$D1031*AC281*AC$5)</f>
        <v>0</v>
      </c>
      <c r="AD1031" s="382">
        <f ca="1">IF(Controle!$N$16=1,0,$D1031*AD281*AD$5)</f>
        <v>0</v>
      </c>
      <c r="AE1031" s="382">
        <f ca="1">IF(Controle!$N$16=1,0,$D1031*AE281*AE$5)</f>
        <v>0</v>
      </c>
      <c r="AF1031" s="382">
        <f ca="1">IF(Controle!$N$16=1,0,$D1031*AF281*AF$5)</f>
        <v>0</v>
      </c>
      <c r="AG1031" s="382">
        <f ca="1">IF(Controle!$N$16=1,0,$D1031*AG281*AG$5)</f>
        <v>0</v>
      </c>
      <c r="AH1031" s="382">
        <f ca="1">IF(Controle!$N$16=1,0,$D1031*AH281*AH$5)</f>
        <v>0</v>
      </c>
      <c r="AI1031" s="382">
        <f ca="1">IF(Controle!$N$16=1,0,$D1031*AI281*AI$5)</f>
        <v>0</v>
      </c>
      <c r="AJ1031" s="382">
        <f ca="1">IF(Controle!$N$16=1,0,$D1031*AJ281*AJ$5)</f>
        <v>0</v>
      </c>
      <c r="AK1031" s="382">
        <f ca="1">IF(Controle!$N$16=1,0,$D1031*AK281*AK$5)</f>
        <v>0</v>
      </c>
      <c r="AL1031" s="382">
        <f ca="1">IF(Controle!$N$16=1,0,$D1031*AL281*AL$5)</f>
        <v>0</v>
      </c>
      <c r="AM1031" s="382">
        <f ca="1">IF(Controle!$N$16=1,0,$D1031*AM281*AM$5)</f>
        <v>0</v>
      </c>
      <c r="AN1031" s="382">
        <f ca="1">IF(Controle!$N$16=1,0,$D1031*AN281*AN$5)</f>
        <v>0</v>
      </c>
      <c r="AO1031" s="382">
        <f ca="1">IF(Controle!$N$16=1,0,$D1031*AO281*AO$5)</f>
        <v>0</v>
      </c>
      <c r="AP1031" s="382">
        <f ca="1">IF(Controle!$N$16=1,0,$D1031*AP281*AP$5)</f>
        <v>0</v>
      </c>
      <c r="AQ1031" s="382">
        <f ca="1">IF(Controle!$N$16=1,0,$D1031*AQ281*AQ$5)</f>
        <v>0</v>
      </c>
      <c r="AR1031" s="382">
        <f ca="1">IF(Controle!$N$16=1,0,$D1031*AR281*AR$5)</f>
        <v>0</v>
      </c>
      <c r="AS1031" s="652">
        <f t="shared" ca="1" si="656"/>
        <v>0</v>
      </c>
    </row>
    <row r="1032" spans="2:45" hidden="1" outlineLevel="1">
      <c r="B1032" s="123"/>
      <c r="C1032" s="81">
        <f t="shared" si="657"/>
        <v>22</v>
      </c>
      <c r="D1032" s="191">
        <f t="shared" ca="1" si="655"/>
        <v>0</v>
      </c>
      <c r="E1032" s="382">
        <f ca="1">IF(Controle!$N$16=1,0,$D1032*E282*E$5)</f>
        <v>0</v>
      </c>
      <c r="F1032" s="382">
        <f ca="1">IF(Controle!$N$16=1,0,$D1032*F282*F$5)</f>
        <v>0</v>
      </c>
      <c r="G1032" s="382">
        <f ca="1">IF(Controle!$N$16=1,0,$D1032*G282*G$5)</f>
        <v>0</v>
      </c>
      <c r="H1032" s="382">
        <f ca="1">IF(Controle!$N$16=1,0,$D1032*H282*H$5)</f>
        <v>0</v>
      </c>
      <c r="I1032" s="382">
        <f ca="1">IF(Controle!$N$16=1,0,$D1032*I282*I$5)</f>
        <v>0</v>
      </c>
      <c r="J1032" s="382">
        <f ca="1">IF(Controle!$N$16=1,0,$D1032*J282*J$5)</f>
        <v>0</v>
      </c>
      <c r="K1032" s="382">
        <f ca="1">IF(Controle!$N$16=1,0,$D1032*K282*K$5)</f>
        <v>0</v>
      </c>
      <c r="L1032" s="382">
        <f ca="1">IF(Controle!$N$16=1,0,$D1032*L282*L$5)</f>
        <v>0</v>
      </c>
      <c r="M1032" s="382">
        <f ca="1">IF(Controle!$N$16=1,0,$D1032*M282*M$5)</f>
        <v>0</v>
      </c>
      <c r="N1032" s="382">
        <f ca="1">IF(Controle!$N$16=1,0,$D1032*N282*N$5)</f>
        <v>0</v>
      </c>
      <c r="O1032" s="382">
        <f ca="1">IF(Controle!$N$16=1,0,$D1032*O282*O$5)</f>
        <v>0</v>
      </c>
      <c r="P1032" s="382">
        <f ca="1">IF(Controle!$N$16=1,0,$D1032*P282*P$5)</f>
        <v>0</v>
      </c>
      <c r="Q1032" s="382">
        <f ca="1">IF(Controle!$N$16=1,0,$D1032*Q282*Q$5)</f>
        <v>0</v>
      </c>
      <c r="R1032" s="382">
        <f ca="1">IF(Controle!$N$16=1,0,$D1032*R282*R$5)</f>
        <v>0</v>
      </c>
      <c r="S1032" s="382">
        <f ca="1">IF(Controle!$N$16=1,0,$D1032*S282*S$5)</f>
        <v>0</v>
      </c>
      <c r="T1032" s="382">
        <f ca="1">IF(Controle!$N$16=1,0,$D1032*T282*T$5)</f>
        <v>0</v>
      </c>
      <c r="U1032" s="382">
        <f ca="1">IF(Controle!$N$16=1,0,$D1032*U282*U$5)</f>
        <v>0</v>
      </c>
      <c r="V1032" s="382">
        <f ca="1">IF(Controle!$N$16=1,0,$D1032*V282*V$5)</f>
        <v>0</v>
      </c>
      <c r="W1032" s="382">
        <f ca="1">IF(Controle!$N$16=1,0,$D1032*W282*W$5)</f>
        <v>0</v>
      </c>
      <c r="X1032" s="382">
        <f ca="1">IF(Controle!$N$16=1,0,$D1032*X282*X$5)</f>
        <v>0</v>
      </c>
      <c r="Y1032" s="382">
        <f ca="1">IF(Controle!$N$16=1,0,$D1032*Y282*Y$5)</f>
        <v>0</v>
      </c>
      <c r="Z1032" s="382">
        <f ca="1">IF(Controle!$N$16=1,0,$D1032*Z282*Z$5)</f>
        <v>0</v>
      </c>
      <c r="AA1032" s="382">
        <f ca="1">IF(Controle!$N$16=1,0,$D1032*AA282*AA$5)</f>
        <v>0</v>
      </c>
      <c r="AB1032" s="382">
        <f ca="1">IF(Controle!$N$16=1,0,$D1032*AB282*AB$5)</f>
        <v>0</v>
      </c>
      <c r="AC1032" s="382">
        <f ca="1">IF(Controle!$N$16=1,0,$D1032*AC282*AC$5)</f>
        <v>0</v>
      </c>
      <c r="AD1032" s="382">
        <f ca="1">IF(Controle!$N$16=1,0,$D1032*AD282*AD$5)</f>
        <v>0</v>
      </c>
      <c r="AE1032" s="382">
        <f ca="1">IF(Controle!$N$16=1,0,$D1032*AE282*AE$5)</f>
        <v>0</v>
      </c>
      <c r="AF1032" s="382">
        <f ca="1">IF(Controle!$N$16=1,0,$D1032*AF282*AF$5)</f>
        <v>0</v>
      </c>
      <c r="AG1032" s="382">
        <f ca="1">IF(Controle!$N$16=1,0,$D1032*AG282*AG$5)</f>
        <v>0</v>
      </c>
      <c r="AH1032" s="382">
        <f ca="1">IF(Controle!$N$16=1,0,$D1032*AH282*AH$5)</f>
        <v>0</v>
      </c>
      <c r="AI1032" s="382">
        <f ca="1">IF(Controle!$N$16=1,0,$D1032*AI282*AI$5)</f>
        <v>0</v>
      </c>
      <c r="AJ1032" s="382">
        <f ca="1">IF(Controle!$N$16=1,0,$D1032*AJ282*AJ$5)</f>
        <v>0</v>
      </c>
      <c r="AK1032" s="382">
        <f ca="1">IF(Controle!$N$16=1,0,$D1032*AK282*AK$5)</f>
        <v>0</v>
      </c>
      <c r="AL1032" s="382">
        <f ca="1">IF(Controle!$N$16=1,0,$D1032*AL282*AL$5)</f>
        <v>0</v>
      </c>
      <c r="AM1032" s="382">
        <f ca="1">IF(Controle!$N$16=1,0,$D1032*AM282*AM$5)</f>
        <v>0</v>
      </c>
      <c r="AN1032" s="382">
        <f ca="1">IF(Controle!$N$16=1,0,$D1032*AN282*AN$5)</f>
        <v>0</v>
      </c>
      <c r="AO1032" s="382">
        <f ca="1">IF(Controle!$N$16=1,0,$D1032*AO282*AO$5)</f>
        <v>0</v>
      </c>
      <c r="AP1032" s="382">
        <f ca="1">IF(Controle!$N$16=1,0,$D1032*AP282*AP$5)</f>
        <v>0</v>
      </c>
      <c r="AQ1032" s="382">
        <f ca="1">IF(Controle!$N$16=1,0,$D1032*AQ282*AQ$5)</f>
        <v>0</v>
      </c>
      <c r="AR1032" s="382">
        <f ca="1">IF(Controle!$N$16=1,0,$D1032*AR282*AR$5)</f>
        <v>0</v>
      </c>
      <c r="AS1032" s="652">
        <f t="shared" ca="1" si="656"/>
        <v>0</v>
      </c>
    </row>
    <row r="1033" spans="2:45" hidden="1" outlineLevel="1">
      <c r="B1033" s="123"/>
      <c r="C1033" s="81">
        <f t="shared" si="657"/>
        <v>23</v>
      </c>
      <c r="D1033" s="191">
        <f t="shared" ca="1" si="655"/>
        <v>0</v>
      </c>
      <c r="E1033" s="382">
        <f ca="1">IF(Controle!$N$16=1,0,$D1033*E283*E$5)</f>
        <v>0</v>
      </c>
      <c r="F1033" s="382">
        <f ca="1">IF(Controle!$N$16=1,0,$D1033*F283*F$5)</f>
        <v>0</v>
      </c>
      <c r="G1033" s="382">
        <f ca="1">IF(Controle!$N$16=1,0,$D1033*G283*G$5)</f>
        <v>0</v>
      </c>
      <c r="H1033" s="382">
        <f ca="1">IF(Controle!$N$16=1,0,$D1033*H283*H$5)</f>
        <v>0</v>
      </c>
      <c r="I1033" s="382">
        <f ca="1">IF(Controle!$N$16=1,0,$D1033*I283*I$5)</f>
        <v>0</v>
      </c>
      <c r="J1033" s="382">
        <f ca="1">IF(Controle!$N$16=1,0,$D1033*J283*J$5)</f>
        <v>0</v>
      </c>
      <c r="K1033" s="382">
        <f ca="1">IF(Controle!$N$16=1,0,$D1033*K283*K$5)</f>
        <v>0</v>
      </c>
      <c r="L1033" s="382">
        <f ca="1">IF(Controle!$N$16=1,0,$D1033*L283*L$5)</f>
        <v>0</v>
      </c>
      <c r="M1033" s="382">
        <f ca="1">IF(Controle!$N$16=1,0,$D1033*M283*M$5)</f>
        <v>0</v>
      </c>
      <c r="N1033" s="382">
        <f ca="1">IF(Controle!$N$16=1,0,$D1033*N283*N$5)</f>
        <v>0</v>
      </c>
      <c r="O1033" s="382">
        <f ca="1">IF(Controle!$N$16=1,0,$D1033*O283*O$5)</f>
        <v>0</v>
      </c>
      <c r="P1033" s="382">
        <f ca="1">IF(Controle!$N$16=1,0,$D1033*P283*P$5)</f>
        <v>0</v>
      </c>
      <c r="Q1033" s="382">
        <f ca="1">IF(Controle!$N$16=1,0,$D1033*Q283*Q$5)</f>
        <v>0</v>
      </c>
      <c r="R1033" s="382">
        <f ca="1">IF(Controle!$N$16=1,0,$D1033*R283*R$5)</f>
        <v>0</v>
      </c>
      <c r="S1033" s="382">
        <f ca="1">IF(Controle!$N$16=1,0,$D1033*S283*S$5)</f>
        <v>0</v>
      </c>
      <c r="T1033" s="382">
        <f ca="1">IF(Controle!$N$16=1,0,$D1033*T283*T$5)</f>
        <v>0</v>
      </c>
      <c r="U1033" s="382">
        <f ca="1">IF(Controle!$N$16=1,0,$D1033*U283*U$5)</f>
        <v>0</v>
      </c>
      <c r="V1033" s="382">
        <f ca="1">IF(Controle!$N$16=1,0,$D1033*V283*V$5)</f>
        <v>0</v>
      </c>
      <c r="W1033" s="382">
        <f ca="1">IF(Controle!$N$16=1,0,$D1033*W283*W$5)</f>
        <v>0</v>
      </c>
      <c r="X1033" s="382">
        <f ca="1">IF(Controle!$N$16=1,0,$D1033*X283*X$5)</f>
        <v>0</v>
      </c>
      <c r="Y1033" s="382">
        <f ca="1">IF(Controle!$N$16=1,0,$D1033*Y283*Y$5)</f>
        <v>0</v>
      </c>
      <c r="Z1033" s="382">
        <f ca="1">IF(Controle!$N$16=1,0,$D1033*Z283*Z$5)</f>
        <v>0</v>
      </c>
      <c r="AA1033" s="382">
        <f ca="1">IF(Controle!$N$16=1,0,$D1033*AA283*AA$5)</f>
        <v>0</v>
      </c>
      <c r="AB1033" s="382">
        <f ca="1">IF(Controle!$N$16=1,0,$D1033*AB283*AB$5)</f>
        <v>0</v>
      </c>
      <c r="AC1033" s="382">
        <f ca="1">IF(Controle!$N$16=1,0,$D1033*AC283*AC$5)</f>
        <v>0</v>
      </c>
      <c r="AD1033" s="382">
        <f ca="1">IF(Controle!$N$16=1,0,$D1033*AD283*AD$5)</f>
        <v>0</v>
      </c>
      <c r="AE1033" s="382">
        <f ca="1">IF(Controle!$N$16=1,0,$D1033*AE283*AE$5)</f>
        <v>0</v>
      </c>
      <c r="AF1033" s="382">
        <f ca="1">IF(Controle!$N$16=1,0,$D1033*AF283*AF$5)</f>
        <v>0</v>
      </c>
      <c r="AG1033" s="382">
        <f ca="1">IF(Controle!$N$16=1,0,$D1033*AG283*AG$5)</f>
        <v>0</v>
      </c>
      <c r="AH1033" s="382">
        <f ca="1">IF(Controle!$N$16=1,0,$D1033*AH283*AH$5)</f>
        <v>0</v>
      </c>
      <c r="AI1033" s="382">
        <f ca="1">IF(Controle!$N$16=1,0,$D1033*AI283*AI$5)</f>
        <v>0</v>
      </c>
      <c r="AJ1033" s="382">
        <f ca="1">IF(Controle!$N$16=1,0,$D1033*AJ283*AJ$5)</f>
        <v>0</v>
      </c>
      <c r="AK1033" s="382">
        <f ca="1">IF(Controle!$N$16=1,0,$D1033*AK283*AK$5)</f>
        <v>0</v>
      </c>
      <c r="AL1033" s="382">
        <f ca="1">IF(Controle!$N$16=1,0,$D1033*AL283*AL$5)</f>
        <v>0</v>
      </c>
      <c r="AM1033" s="382">
        <f ca="1">IF(Controle!$N$16=1,0,$D1033*AM283*AM$5)</f>
        <v>0</v>
      </c>
      <c r="AN1033" s="382">
        <f ca="1">IF(Controle!$N$16=1,0,$D1033*AN283*AN$5)</f>
        <v>0</v>
      </c>
      <c r="AO1033" s="382">
        <f ca="1">IF(Controle!$N$16=1,0,$D1033*AO283*AO$5)</f>
        <v>0</v>
      </c>
      <c r="AP1033" s="382">
        <f ca="1">IF(Controle!$N$16=1,0,$D1033*AP283*AP$5)</f>
        <v>0</v>
      </c>
      <c r="AQ1033" s="382">
        <f ca="1">IF(Controle!$N$16=1,0,$D1033*AQ283*AQ$5)</f>
        <v>0</v>
      </c>
      <c r="AR1033" s="382">
        <f ca="1">IF(Controle!$N$16=1,0,$D1033*AR283*AR$5)</f>
        <v>0</v>
      </c>
      <c r="AS1033" s="652">
        <f t="shared" ca="1" si="656"/>
        <v>0</v>
      </c>
    </row>
    <row r="1034" spans="2:45" hidden="1" outlineLevel="1">
      <c r="B1034" s="123"/>
      <c r="C1034" s="81">
        <f t="shared" si="657"/>
        <v>24</v>
      </c>
      <c r="D1034" s="191">
        <f t="shared" ca="1" si="655"/>
        <v>0</v>
      </c>
      <c r="E1034" s="382">
        <f ca="1">IF(Controle!$N$16=1,0,$D1034*E284*E$5)</f>
        <v>0</v>
      </c>
      <c r="F1034" s="382">
        <f ca="1">IF(Controle!$N$16=1,0,$D1034*F284*F$5)</f>
        <v>0</v>
      </c>
      <c r="G1034" s="382">
        <f ca="1">IF(Controle!$N$16=1,0,$D1034*G284*G$5)</f>
        <v>0</v>
      </c>
      <c r="H1034" s="382">
        <f ca="1">IF(Controle!$N$16=1,0,$D1034*H284*H$5)</f>
        <v>0</v>
      </c>
      <c r="I1034" s="382">
        <f ca="1">IF(Controle!$N$16=1,0,$D1034*I284*I$5)</f>
        <v>0</v>
      </c>
      <c r="J1034" s="382">
        <f ca="1">IF(Controle!$N$16=1,0,$D1034*J284*J$5)</f>
        <v>0</v>
      </c>
      <c r="K1034" s="382">
        <f ca="1">IF(Controle!$N$16=1,0,$D1034*K284*K$5)</f>
        <v>0</v>
      </c>
      <c r="L1034" s="382">
        <f ca="1">IF(Controle!$N$16=1,0,$D1034*L284*L$5)</f>
        <v>0</v>
      </c>
      <c r="M1034" s="382">
        <f ca="1">IF(Controle!$N$16=1,0,$D1034*M284*M$5)</f>
        <v>0</v>
      </c>
      <c r="N1034" s="382">
        <f ca="1">IF(Controle!$N$16=1,0,$D1034*N284*N$5)</f>
        <v>0</v>
      </c>
      <c r="O1034" s="382">
        <f ca="1">IF(Controle!$N$16=1,0,$D1034*O284*O$5)</f>
        <v>0</v>
      </c>
      <c r="P1034" s="382">
        <f ca="1">IF(Controle!$N$16=1,0,$D1034*P284*P$5)</f>
        <v>0</v>
      </c>
      <c r="Q1034" s="382">
        <f ca="1">IF(Controle!$N$16=1,0,$D1034*Q284*Q$5)</f>
        <v>0</v>
      </c>
      <c r="R1034" s="382">
        <f ca="1">IF(Controle!$N$16=1,0,$D1034*R284*R$5)</f>
        <v>0</v>
      </c>
      <c r="S1034" s="382">
        <f ca="1">IF(Controle!$N$16=1,0,$D1034*S284*S$5)</f>
        <v>0</v>
      </c>
      <c r="T1034" s="382">
        <f ca="1">IF(Controle!$N$16=1,0,$D1034*T284*T$5)</f>
        <v>0</v>
      </c>
      <c r="U1034" s="382">
        <f ca="1">IF(Controle!$N$16=1,0,$D1034*U284*U$5)</f>
        <v>0</v>
      </c>
      <c r="V1034" s="382">
        <f ca="1">IF(Controle!$N$16=1,0,$D1034*V284*V$5)</f>
        <v>0</v>
      </c>
      <c r="W1034" s="382">
        <f ca="1">IF(Controle!$N$16=1,0,$D1034*W284*W$5)</f>
        <v>0</v>
      </c>
      <c r="X1034" s="382">
        <f ca="1">IF(Controle!$N$16=1,0,$D1034*X284*X$5)</f>
        <v>0</v>
      </c>
      <c r="Y1034" s="382">
        <f ca="1">IF(Controle!$N$16=1,0,$D1034*Y284*Y$5)</f>
        <v>0</v>
      </c>
      <c r="Z1034" s="382">
        <f ca="1">IF(Controle!$N$16=1,0,$D1034*Z284*Z$5)</f>
        <v>0</v>
      </c>
      <c r="AA1034" s="382">
        <f ca="1">IF(Controle!$N$16=1,0,$D1034*AA284*AA$5)</f>
        <v>0</v>
      </c>
      <c r="AB1034" s="382">
        <f ca="1">IF(Controle!$N$16=1,0,$D1034*AB284*AB$5)</f>
        <v>0</v>
      </c>
      <c r="AC1034" s="382">
        <f ca="1">IF(Controle!$N$16=1,0,$D1034*AC284*AC$5)</f>
        <v>0</v>
      </c>
      <c r="AD1034" s="382">
        <f ca="1">IF(Controle!$N$16=1,0,$D1034*AD284*AD$5)</f>
        <v>0</v>
      </c>
      <c r="AE1034" s="382">
        <f ca="1">IF(Controle!$N$16=1,0,$D1034*AE284*AE$5)</f>
        <v>0</v>
      </c>
      <c r="AF1034" s="382">
        <f ca="1">IF(Controle!$N$16=1,0,$D1034*AF284*AF$5)</f>
        <v>0</v>
      </c>
      <c r="AG1034" s="382">
        <f ca="1">IF(Controle!$N$16=1,0,$D1034*AG284*AG$5)</f>
        <v>0</v>
      </c>
      <c r="AH1034" s="382">
        <f ca="1">IF(Controle!$N$16=1,0,$D1034*AH284*AH$5)</f>
        <v>0</v>
      </c>
      <c r="AI1034" s="382">
        <f ca="1">IF(Controle!$N$16=1,0,$D1034*AI284*AI$5)</f>
        <v>0</v>
      </c>
      <c r="AJ1034" s="382">
        <f ca="1">IF(Controle!$N$16=1,0,$D1034*AJ284*AJ$5)</f>
        <v>0</v>
      </c>
      <c r="AK1034" s="382">
        <f ca="1">IF(Controle!$N$16=1,0,$D1034*AK284*AK$5)</f>
        <v>0</v>
      </c>
      <c r="AL1034" s="382">
        <f ca="1">IF(Controle!$N$16=1,0,$D1034*AL284*AL$5)</f>
        <v>0</v>
      </c>
      <c r="AM1034" s="382">
        <f ca="1">IF(Controle!$N$16=1,0,$D1034*AM284*AM$5)</f>
        <v>0</v>
      </c>
      <c r="AN1034" s="382">
        <f ca="1">IF(Controle!$N$16=1,0,$D1034*AN284*AN$5)</f>
        <v>0</v>
      </c>
      <c r="AO1034" s="382">
        <f ca="1">IF(Controle!$N$16=1,0,$D1034*AO284*AO$5)</f>
        <v>0</v>
      </c>
      <c r="AP1034" s="382">
        <f ca="1">IF(Controle!$N$16=1,0,$D1034*AP284*AP$5)</f>
        <v>0</v>
      </c>
      <c r="AQ1034" s="382">
        <f ca="1">IF(Controle!$N$16=1,0,$D1034*AQ284*AQ$5)</f>
        <v>0</v>
      </c>
      <c r="AR1034" s="382">
        <f ca="1">IF(Controle!$N$16=1,0,$D1034*AR284*AR$5)</f>
        <v>0</v>
      </c>
      <c r="AS1034" s="652">
        <f t="shared" ca="1" si="656"/>
        <v>0</v>
      </c>
    </row>
    <row r="1035" spans="2:45" hidden="1" outlineLevel="1">
      <c r="B1035" s="123"/>
      <c r="C1035" s="81">
        <f t="shared" si="657"/>
        <v>25</v>
      </c>
      <c r="D1035" s="191">
        <f t="shared" ca="1" si="655"/>
        <v>0</v>
      </c>
      <c r="E1035" s="382">
        <f ca="1">IF(Controle!$N$16=1,0,$D1035*E285*E$5)</f>
        <v>0</v>
      </c>
      <c r="F1035" s="382">
        <f ca="1">IF(Controle!$N$16=1,0,$D1035*F285*F$5)</f>
        <v>0</v>
      </c>
      <c r="G1035" s="382">
        <f ca="1">IF(Controle!$N$16=1,0,$D1035*G285*G$5)</f>
        <v>0</v>
      </c>
      <c r="H1035" s="382">
        <f ca="1">IF(Controle!$N$16=1,0,$D1035*H285*H$5)</f>
        <v>0</v>
      </c>
      <c r="I1035" s="382">
        <f ca="1">IF(Controle!$N$16=1,0,$D1035*I285*I$5)</f>
        <v>0</v>
      </c>
      <c r="J1035" s="382">
        <f ca="1">IF(Controle!$N$16=1,0,$D1035*J285*J$5)</f>
        <v>0</v>
      </c>
      <c r="K1035" s="382">
        <f ca="1">IF(Controle!$N$16=1,0,$D1035*K285*K$5)</f>
        <v>0</v>
      </c>
      <c r="L1035" s="382">
        <f ca="1">IF(Controle!$N$16=1,0,$D1035*L285*L$5)</f>
        <v>0</v>
      </c>
      <c r="M1035" s="382">
        <f ca="1">IF(Controle!$N$16=1,0,$D1035*M285*M$5)</f>
        <v>0</v>
      </c>
      <c r="N1035" s="382">
        <f ca="1">IF(Controle!$N$16=1,0,$D1035*N285*N$5)</f>
        <v>0</v>
      </c>
      <c r="O1035" s="382">
        <f ca="1">IF(Controle!$N$16=1,0,$D1035*O285*O$5)</f>
        <v>0</v>
      </c>
      <c r="P1035" s="382">
        <f ca="1">IF(Controle!$N$16=1,0,$D1035*P285*P$5)</f>
        <v>0</v>
      </c>
      <c r="Q1035" s="382">
        <f ca="1">IF(Controle!$N$16=1,0,$D1035*Q285*Q$5)</f>
        <v>0</v>
      </c>
      <c r="R1035" s="382">
        <f ca="1">IF(Controle!$N$16=1,0,$D1035*R285*R$5)</f>
        <v>0</v>
      </c>
      <c r="S1035" s="382">
        <f ca="1">IF(Controle!$N$16=1,0,$D1035*S285*S$5)</f>
        <v>0</v>
      </c>
      <c r="T1035" s="382">
        <f ca="1">IF(Controle!$N$16=1,0,$D1035*T285*T$5)</f>
        <v>0</v>
      </c>
      <c r="U1035" s="382">
        <f ca="1">IF(Controle!$N$16=1,0,$D1035*U285*U$5)</f>
        <v>0</v>
      </c>
      <c r="V1035" s="382">
        <f ca="1">IF(Controle!$N$16=1,0,$D1035*V285*V$5)</f>
        <v>0</v>
      </c>
      <c r="W1035" s="382">
        <f ca="1">IF(Controle!$N$16=1,0,$D1035*W285*W$5)</f>
        <v>0</v>
      </c>
      <c r="X1035" s="382">
        <f ca="1">IF(Controle!$N$16=1,0,$D1035*X285*X$5)</f>
        <v>0</v>
      </c>
      <c r="Y1035" s="382">
        <f ca="1">IF(Controle!$N$16=1,0,$D1035*Y285*Y$5)</f>
        <v>0</v>
      </c>
      <c r="Z1035" s="382">
        <f ca="1">IF(Controle!$N$16=1,0,$D1035*Z285*Z$5)</f>
        <v>0</v>
      </c>
      <c r="AA1035" s="382">
        <f ca="1">IF(Controle!$N$16=1,0,$D1035*AA285*AA$5)</f>
        <v>0</v>
      </c>
      <c r="AB1035" s="382">
        <f ca="1">IF(Controle!$N$16=1,0,$D1035*AB285*AB$5)</f>
        <v>0</v>
      </c>
      <c r="AC1035" s="382">
        <f ca="1">IF(Controle!$N$16=1,0,$D1035*AC285*AC$5)</f>
        <v>0</v>
      </c>
      <c r="AD1035" s="382">
        <f ca="1">IF(Controle!$N$16=1,0,$D1035*AD285*AD$5)</f>
        <v>0</v>
      </c>
      <c r="AE1035" s="382">
        <f ca="1">IF(Controle!$N$16=1,0,$D1035*AE285*AE$5)</f>
        <v>0</v>
      </c>
      <c r="AF1035" s="382">
        <f ca="1">IF(Controle!$N$16=1,0,$D1035*AF285*AF$5)</f>
        <v>0</v>
      </c>
      <c r="AG1035" s="382">
        <f ca="1">IF(Controle!$N$16=1,0,$D1035*AG285*AG$5)</f>
        <v>0</v>
      </c>
      <c r="AH1035" s="382">
        <f ca="1">IF(Controle!$N$16=1,0,$D1035*AH285*AH$5)</f>
        <v>0</v>
      </c>
      <c r="AI1035" s="382">
        <f ca="1">IF(Controle!$N$16=1,0,$D1035*AI285*AI$5)</f>
        <v>0</v>
      </c>
      <c r="AJ1035" s="382">
        <f ca="1">IF(Controle!$N$16=1,0,$D1035*AJ285*AJ$5)</f>
        <v>0</v>
      </c>
      <c r="AK1035" s="382">
        <f ca="1">IF(Controle!$N$16=1,0,$D1035*AK285*AK$5)</f>
        <v>0</v>
      </c>
      <c r="AL1035" s="382">
        <f ca="1">IF(Controle!$N$16=1,0,$D1035*AL285*AL$5)</f>
        <v>0</v>
      </c>
      <c r="AM1035" s="382">
        <f ca="1">IF(Controle!$N$16=1,0,$D1035*AM285*AM$5)</f>
        <v>0</v>
      </c>
      <c r="AN1035" s="382">
        <f ca="1">IF(Controle!$N$16=1,0,$D1035*AN285*AN$5)</f>
        <v>0</v>
      </c>
      <c r="AO1035" s="382">
        <f ca="1">IF(Controle!$N$16=1,0,$D1035*AO285*AO$5)</f>
        <v>0</v>
      </c>
      <c r="AP1035" s="382">
        <f ca="1">IF(Controle!$N$16=1,0,$D1035*AP285*AP$5)</f>
        <v>0</v>
      </c>
      <c r="AQ1035" s="382">
        <f ca="1">IF(Controle!$N$16=1,0,$D1035*AQ285*AQ$5)</f>
        <v>0</v>
      </c>
      <c r="AR1035" s="382">
        <f ca="1">IF(Controle!$N$16=1,0,$D1035*AR285*AR$5)</f>
        <v>0</v>
      </c>
      <c r="AS1035" s="652">
        <f t="shared" ca="1" si="656"/>
        <v>0</v>
      </c>
    </row>
    <row r="1036" spans="2:45" hidden="1" outlineLevel="1">
      <c r="B1036" s="123"/>
      <c r="C1036" s="81">
        <f t="shared" si="657"/>
        <v>26</v>
      </c>
      <c r="D1036" s="191">
        <f t="shared" ca="1" si="655"/>
        <v>0</v>
      </c>
      <c r="E1036" s="382">
        <f ca="1">IF(Controle!$N$16=1,0,$D1036*E286*E$5)</f>
        <v>0</v>
      </c>
      <c r="F1036" s="382">
        <f ca="1">IF(Controle!$N$16=1,0,$D1036*F286*F$5)</f>
        <v>0</v>
      </c>
      <c r="G1036" s="382">
        <f ca="1">IF(Controle!$N$16=1,0,$D1036*G286*G$5)</f>
        <v>0</v>
      </c>
      <c r="H1036" s="382">
        <f ca="1">IF(Controle!$N$16=1,0,$D1036*H286*H$5)</f>
        <v>0</v>
      </c>
      <c r="I1036" s="382">
        <f ca="1">IF(Controle!$N$16=1,0,$D1036*I286*I$5)</f>
        <v>0</v>
      </c>
      <c r="J1036" s="382">
        <f ca="1">IF(Controle!$N$16=1,0,$D1036*J286*J$5)</f>
        <v>0</v>
      </c>
      <c r="K1036" s="382">
        <f ca="1">IF(Controle!$N$16=1,0,$D1036*K286*K$5)</f>
        <v>0</v>
      </c>
      <c r="L1036" s="382">
        <f ca="1">IF(Controle!$N$16=1,0,$D1036*L286*L$5)</f>
        <v>0</v>
      </c>
      <c r="M1036" s="382">
        <f ca="1">IF(Controle!$N$16=1,0,$D1036*M286*M$5)</f>
        <v>0</v>
      </c>
      <c r="N1036" s="382">
        <f ca="1">IF(Controle!$N$16=1,0,$D1036*N286*N$5)</f>
        <v>0</v>
      </c>
      <c r="O1036" s="382">
        <f ca="1">IF(Controle!$N$16=1,0,$D1036*O286*O$5)</f>
        <v>0</v>
      </c>
      <c r="P1036" s="382">
        <f ca="1">IF(Controle!$N$16=1,0,$D1036*P286*P$5)</f>
        <v>0</v>
      </c>
      <c r="Q1036" s="382">
        <f ca="1">IF(Controle!$N$16=1,0,$D1036*Q286*Q$5)</f>
        <v>0</v>
      </c>
      <c r="R1036" s="382">
        <f ca="1">IF(Controle!$N$16=1,0,$D1036*R286*R$5)</f>
        <v>0</v>
      </c>
      <c r="S1036" s="382">
        <f ca="1">IF(Controle!$N$16=1,0,$D1036*S286*S$5)</f>
        <v>0</v>
      </c>
      <c r="T1036" s="382">
        <f ca="1">IF(Controle!$N$16=1,0,$D1036*T286*T$5)</f>
        <v>0</v>
      </c>
      <c r="U1036" s="382">
        <f ca="1">IF(Controle!$N$16=1,0,$D1036*U286*U$5)</f>
        <v>0</v>
      </c>
      <c r="V1036" s="382">
        <f ca="1">IF(Controle!$N$16=1,0,$D1036*V286*V$5)</f>
        <v>0</v>
      </c>
      <c r="W1036" s="382">
        <f ca="1">IF(Controle!$N$16=1,0,$D1036*W286*W$5)</f>
        <v>0</v>
      </c>
      <c r="X1036" s="382">
        <f ca="1">IF(Controle!$N$16=1,0,$D1036*X286*X$5)</f>
        <v>0</v>
      </c>
      <c r="Y1036" s="382">
        <f ca="1">IF(Controle!$N$16=1,0,$D1036*Y286*Y$5)</f>
        <v>0</v>
      </c>
      <c r="Z1036" s="382">
        <f ca="1">IF(Controle!$N$16=1,0,$D1036*Z286*Z$5)</f>
        <v>0</v>
      </c>
      <c r="AA1036" s="382">
        <f ca="1">IF(Controle!$N$16=1,0,$D1036*AA286*AA$5)</f>
        <v>0</v>
      </c>
      <c r="AB1036" s="382">
        <f ca="1">IF(Controle!$N$16=1,0,$D1036*AB286*AB$5)</f>
        <v>0</v>
      </c>
      <c r="AC1036" s="382">
        <f ca="1">IF(Controle!$N$16=1,0,$D1036*AC286*AC$5)</f>
        <v>0</v>
      </c>
      <c r="AD1036" s="382">
        <f ca="1">IF(Controle!$N$16=1,0,$D1036*AD286*AD$5)</f>
        <v>0</v>
      </c>
      <c r="AE1036" s="382">
        <f ca="1">IF(Controle!$N$16=1,0,$D1036*AE286*AE$5)</f>
        <v>0</v>
      </c>
      <c r="AF1036" s="382">
        <f ca="1">IF(Controle!$N$16=1,0,$D1036*AF286*AF$5)</f>
        <v>0</v>
      </c>
      <c r="AG1036" s="382">
        <f ca="1">IF(Controle!$N$16=1,0,$D1036*AG286*AG$5)</f>
        <v>0</v>
      </c>
      <c r="AH1036" s="382">
        <f ca="1">IF(Controle!$N$16=1,0,$D1036*AH286*AH$5)</f>
        <v>0</v>
      </c>
      <c r="AI1036" s="382">
        <f ca="1">IF(Controle!$N$16=1,0,$D1036*AI286*AI$5)</f>
        <v>0</v>
      </c>
      <c r="AJ1036" s="382">
        <f ca="1">IF(Controle!$N$16=1,0,$D1036*AJ286*AJ$5)</f>
        <v>0</v>
      </c>
      <c r="AK1036" s="382">
        <f ca="1">IF(Controle!$N$16=1,0,$D1036*AK286*AK$5)</f>
        <v>0</v>
      </c>
      <c r="AL1036" s="382">
        <f ca="1">IF(Controle!$N$16=1,0,$D1036*AL286*AL$5)</f>
        <v>0</v>
      </c>
      <c r="AM1036" s="382">
        <f ca="1">IF(Controle!$N$16=1,0,$D1036*AM286*AM$5)</f>
        <v>0</v>
      </c>
      <c r="AN1036" s="382">
        <f ca="1">IF(Controle!$N$16=1,0,$D1036*AN286*AN$5)</f>
        <v>0</v>
      </c>
      <c r="AO1036" s="382">
        <f ca="1">IF(Controle!$N$16=1,0,$D1036*AO286*AO$5)</f>
        <v>0</v>
      </c>
      <c r="AP1036" s="382">
        <f ca="1">IF(Controle!$N$16=1,0,$D1036*AP286*AP$5)</f>
        <v>0</v>
      </c>
      <c r="AQ1036" s="382">
        <f ca="1">IF(Controle!$N$16=1,0,$D1036*AQ286*AQ$5)</f>
        <v>0</v>
      </c>
      <c r="AR1036" s="382">
        <f ca="1">IF(Controle!$N$16=1,0,$D1036*AR286*AR$5)</f>
        <v>0</v>
      </c>
      <c r="AS1036" s="652">
        <f t="shared" ca="1" si="656"/>
        <v>0</v>
      </c>
    </row>
    <row r="1037" spans="2:45" hidden="1" outlineLevel="1">
      <c r="B1037" s="123"/>
      <c r="C1037" s="81">
        <f t="shared" si="657"/>
        <v>27</v>
      </c>
      <c r="D1037" s="191">
        <f t="shared" ca="1" si="655"/>
        <v>0</v>
      </c>
      <c r="E1037" s="382">
        <f ca="1">IF(Controle!$N$16=1,0,$D1037*E287*E$5)</f>
        <v>0</v>
      </c>
      <c r="F1037" s="382">
        <f ca="1">IF(Controle!$N$16=1,0,$D1037*F287*F$5)</f>
        <v>0</v>
      </c>
      <c r="G1037" s="382">
        <f ca="1">IF(Controle!$N$16=1,0,$D1037*G287*G$5)</f>
        <v>0</v>
      </c>
      <c r="H1037" s="382">
        <f ca="1">IF(Controle!$N$16=1,0,$D1037*H287*H$5)</f>
        <v>0</v>
      </c>
      <c r="I1037" s="382">
        <f ca="1">IF(Controle!$N$16=1,0,$D1037*I287*I$5)</f>
        <v>0</v>
      </c>
      <c r="J1037" s="382">
        <f ca="1">IF(Controle!$N$16=1,0,$D1037*J287*J$5)</f>
        <v>0</v>
      </c>
      <c r="K1037" s="382">
        <f ca="1">IF(Controle!$N$16=1,0,$D1037*K287*K$5)</f>
        <v>0</v>
      </c>
      <c r="L1037" s="382">
        <f ca="1">IF(Controle!$N$16=1,0,$D1037*L287*L$5)</f>
        <v>0</v>
      </c>
      <c r="M1037" s="382">
        <f ca="1">IF(Controle!$N$16=1,0,$D1037*M287*M$5)</f>
        <v>0</v>
      </c>
      <c r="N1037" s="382">
        <f ca="1">IF(Controle!$N$16=1,0,$D1037*N287*N$5)</f>
        <v>0</v>
      </c>
      <c r="O1037" s="382">
        <f ca="1">IF(Controle!$N$16=1,0,$D1037*O287*O$5)</f>
        <v>0</v>
      </c>
      <c r="P1037" s="382">
        <f ca="1">IF(Controle!$N$16=1,0,$D1037*P287*P$5)</f>
        <v>0</v>
      </c>
      <c r="Q1037" s="382">
        <f ca="1">IF(Controle!$N$16=1,0,$D1037*Q287*Q$5)</f>
        <v>0</v>
      </c>
      <c r="R1037" s="382">
        <f ca="1">IF(Controle!$N$16=1,0,$D1037*R287*R$5)</f>
        <v>0</v>
      </c>
      <c r="S1037" s="382">
        <f ca="1">IF(Controle!$N$16=1,0,$D1037*S287*S$5)</f>
        <v>0</v>
      </c>
      <c r="T1037" s="382">
        <f ca="1">IF(Controle!$N$16=1,0,$D1037*T287*T$5)</f>
        <v>0</v>
      </c>
      <c r="U1037" s="382">
        <f ca="1">IF(Controle!$N$16=1,0,$D1037*U287*U$5)</f>
        <v>0</v>
      </c>
      <c r="V1037" s="382">
        <f ca="1">IF(Controle!$N$16=1,0,$D1037*V287*V$5)</f>
        <v>0</v>
      </c>
      <c r="W1037" s="382">
        <f ca="1">IF(Controle!$N$16=1,0,$D1037*W287*W$5)</f>
        <v>0</v>
      </c>
      <c r="X1037" s="382">
        <f ca="1">IF(Controle!$N$16=1,0,$D1037*X287*X$5)</f>
        <v>0</v>
      </c>
      <c r="Y1037" s="382">
        <f ca="1">IF(Controle!$N$16=1,0,$D1037*Y287*Y$5)</f>
        <v>0</v>
      </c>
      <c r="Z1037" s="382">
        <f ca="1">IF(Controle!$N$16=1,0,$D1037*Z287*Z$5)</f>
        <v>0</v>
      </c>
      <c r="AA1037" s="382">
        <f ca="1">IF(Controle!$N$16=1,0,$D1037*AA287*AA$5)</f>
        <v>0</v>
      </c>
      <c r="AB1037" s="382">
        <f ca="1">IF(Controle!$N$16=1,0,$D1037*AB287*AB$5)</f>
        <v>0</v>
      </c>
      <c r="AC1037" s="382">
        <f ca="1">IF(Controle!$N$16=1,0,$D1037*AC287*AC$5)</f>
        <v>0</v>
      </c>
      <c r="AD1037" s="382">
        <f ca="1">IF(Controle!$N$16=1,0,$D1037*AD287*AD$5)</f>
        <v>0</v>
      </c>
      <c r="AE1037" s="382">
        <f ca="1">IF(Controle!$N$16=1,0,$D1037*AE287*AE$5)</f>
        <v>0</v>
      </c>
      <c r="AF1037" s="382">
        <f ca="1">IF(Controle!$N$16=1,0,$D1037*AF287*AF$5)</f>
        <v>0</v>
      </c>
      <c r="AG1037" s="382">
        <f ca="1">IF(Controle!$N$16=1,0,$D1037*AG287*AG$5)</f>
        <v>0</v>
      </c>
      <c r="AH1037" s="382">
        <f ca="1">IF(Controle!$N$16=1,0,$D1037*AH287*AH$5)</f>
        <v>0</v>
      </c>
      <c r="AI1037" s="382">
        <f ca="1">IF(Controle!$N$16=1,0,$D1037*AI287*AI$5)</f>
        <v>0</v>
      </c>
      <c r="AJ1037" s="382">
        <f ca="1">IF(Controle!$N$16=1,0,$D1037*AJ287*AJ$5)</f>
        <v>0</v>
      </c>
      <c r="AK1037" s="382">
        <f ca="1">IF(Controle!$N$16=1,0,$D1037*AK287*AK$5)</f>
        <v>0</v>
      </c>
      <c r="AL1037" s="382">
        <f ca="1">IF(Controle!$N$16=1,0,$D1037*AL287*AL$5)</f>
        <v>0</v>
      </c>
      <c r="AM1037" s="382">
        <f ca="1">IF(Controle!$N$16=1,0,$D1037*AM287*AM$5)</f>
        <v>0</v>
      </c>
      <c r="AN1037" s="382">
        <f ca="1">IF(Controle!$N$16=1,0,$D1037*AN287*AN$5)</f>
        <v>0</v>
      </c>
      <c r="AO1037" s="382">
        <f ca="1">IF(Controle!$N$16=1,0,$D1037*AO287*AO$5)</f>
        <v>0</v>
      </c>
      <c r="AP1037" s="382">
        <f ca="1">IF(Controle!$N$16=1,0,$D1037*AP287*AP$5)</f>
        <v>0</v>
      </c>
      <c r="AQ1037" s="382">
        <f ca="1">IF(Controle!$N$16=1,0,$D1037*AQ287*AQ$5)</f>
        <v>0</v>
      </c>
      <c r="AR1037" s="382">
        <f ca="1">IF(Controle!$N$16=1,0,$D1037*AR287*AR$5)</f>
        <v>0</v>
      </c>
      <c r="AS1037" s="652">
        <f t="shared" ca="1" si="656"/>
        <v>0</v>
      </c>
    </row>
    <row r="1038" spans="2:45" hidden="1" outlineLevel="1">
      <c r="B1038" s="123"/>
      <c r="C1038" s="81">
        <f t="shared" si="657"/>
        <v>28</v>
      </c>
      <c r="D1038" s="191">
        <f t="shared" ca="1" si="655"/>
        <v>0</v>
      </c>
      <c r="E1038" s="382">
        <f ca="1">IF(Controle!$N$16=1,0,$D1038*E288*E$5)</f>
        <v>0</v>
      </c>
      <c r="F1038" s="382">
        <f ca="1">IF(Controle!$N$16=1,0,$D1038*F288*F$5)</f>
        <v>0</v>
      </c>
      <c r="G1038" s="382">
        <f ca="1">IF(Controle!$N$16=1,0,$D1038*G288*G$5)</f>
        <v>0</v>
      </c>
      <c r="H1038" s="382">
        <f ca="1">IF(Controle!$N$16=1,0,$D1038*H288*H$5)</f>
        <v>0</v>
      </c>
      <c r="I1038" s="382">
        <f ca="1">IF(Controle!$N$16=1,0,$D1038*I288*I$5)</f>
        <v>0</v>
      </c>
      <c r="J1038" s="382">
        <f ca="1">IF(Controle!$N$16=1,0,$D1038*J288*J$5)</f>
        <v>0</v>
      </c>
      <c r="K1038" s="382">
        <f ca="1">IF(Controle!$N$16=1,0,$D1038*K288*K$5)</f>
        <v>0</v>
      </c>
      <c r="L1038" s="382">
        <f ca="1">IF(Controle!$N$16=1,0,$D1038*L288*L$5)</f>
        <v>0</v>
      </c>
      <c r="M1038" s="382">
        <f ca="1">IF(Controle!$N$16=1,0,$D1038*M288*M$5)</f>
        <v>0</v>
      </c>
      <c r="N1038" s="382">
        <f ca="1">IF(Controle!$N$16=1,0,$D1038*N288*N$5)</f>
        <v>0</v>
      </c>
      <c r="O1038" s="382">
        <f ca="1">IF(Controle!$N$16=1,0,$D1038*O288*O$5)</f>
        <v>0</v>
      </c>
      <c r="P1038" s="382">
        <f ca="1">IF(Controle!$N$16=1,0,$D1038*P288*P$5)</f>
        <v>0</v>
      </c>
      <c r="Q1038" s="382">
        <f ca="1">IF(Controle!$N$16=1,0,$D1038*Q288*Q$5)</f>
        <v>0</v>
      </c>
      <c r="R1038" s="382">
        <f ca="1">IF(Controle!$N$16=1,0,$D1038*R288*R$5)</f>
        <v>0</v>
      </c>
      <c r="S1038" s="382">
        <f ca="1">IF(Controle!$N$16=1,0,$D1038*S288*S$5)</f>
        <v>0</v>
      </c>
      <c r="T1038" s="382">
        <f ca="1">IF(Controle!$N$16=1,0,$D1038*T288*T$5)</f>
        <v>0</v>
      </c>
      <c r="U1038" s="382">
        <f ca="1">IF(Controle!$N$16=1,0,$D1038*U288*U$5)</f>
        <v>0</v>
      </c>
      <c r="V1038" s="382">
        <f ca="1">IF(Controle!$N$16=1,0,$D1038*V288*V$5)</f>
        <v>0</v>
      </c>
      <c r="W1038" s="382">
        <f ca="1">IF(Controle!$N$16=1,0,$D1038*W288*W$5)</f>
        <v>0</v>
      </c>
      <c r="X1038" s="382">
        <f ca="1">IF(Controle!$N$16=1,0,$D1038*X288*X$5)</f>
        <v>0</v>
      </c>
      <c r="Y1038" s="382">
        <f ca="1">IF(Controle!$N$16=1,0,$D1038*Y288*Y$5)</f>
        <v>0</v>
      </c>
      <c r="Z1038" s="382">
        <f ca="1">IF(Controle!$N$16=1,0,$D1038*Z288*Z$5)</f>
        <v>0</v>
      </c>
      <c r="AA1038" s="382">
        <f ca="1">IF(Controle!$N$16=1,0,$D1038*AA288*AA$5)</f>
        <v>0</v>
      </c>
      <c r="AB1038" s="382">
        <f ca="1">IF(Controle!$N$16=1,0,$D1038*AB288*AB$5)</f>
        <v>0</v>
      </c>
      <c r="AC1038" s="382">
        <f ca="1">IF(Controle!$N$16=1,0,$D1038*AC288*AC$5)</f>
        <v>0</v>
      </c>
      <c r="AD1038" s="382">
        <f ca="1">IF(Controle!$N$16=1,0,$D1038*AD288*AD$5)</f>
        <v>0</v>
      </c>
      <c r="AE1038" s="382">
        <f ca="1">IF(Controle!$N$16=1,0,$D1038*AE288*AE$5)</f>
        <v>0</v>
      </c>
      <c r="AF1038" s="382">
        <f ca="1">IF(Controle!$N$16=1,0,$D1038*AF288*AF$5)</f>
        <v>0</v>
      </c>
      <c r="AG1038" s="382">
        <f ca="1">IF(Controle!$N$16=1,0,$D1038*AG288*AG$5)</f>
        <v>0</v>
      </c>
      <c r="AH1038" s="382">
        <f ca="1">IF(Controle!$N$16=1,0,$D1038*AH288*AH$5)</f>
        <v>0</v>
      </c>
      <c r="AI1038" s="382">
        <f ca="1">IF(Controle!$N$16=1,0,$D1038*AI288*AI$5)</f>
        <v>0</v>
      </c>
      <c r="AJ1038" s="382">
        <f ca="1">IF(Controle!$N$16=1,0,$D1038*AJ288*AJ$5)</f>
        <v>0</v>
      </c>
      <c r="AK1038" s="382">
        <f ca="1">IF(Controle!$N$16=1,0,$D1038*AK288*AK$5)</f>
        <v>0</v>
      </c>
      <c r="AL1038" s="382">
        <f ca="1">IF(Controle!$N$16=1,0,$D1038*AL288*AL$5)</f>
        <v>0</v>
      </c>
      <c r="AM1038" s="382">
        <f ca="1">IF(Controle!$N$16=1,0,$D1038*AM288*AM$5)</f>
        <v>0</v>
      </c>
      <c r="AN1038" s="382">
        <f ca="1">IF(Controle!$N$16=1,0,$D1038*AN288*AN$5)</f>
        <v>0</v>
      </c>
      <c r="AO1038" s="382">
        <f ca="1">IF(Controle!$N$16=1,0,$D1038*AO288*AO$5)</f>
        <v>0</v>
      </c>
      <c r="AP1038" s="382">
        <f ca="1">IF(Controle!$N$16=1,0,$D1038*AP288*AP$5)</f>
        <v>0</v>
      </c>
      <c r="AQ1038" s="382">
        <f ca="1">IF(Controle!$N$16=1,0,$D1038*AQ288*AQ$5)</f>
        <v>0</v>
      </c>
      <c r="AR1038" s="382">
        <f ca="1">IF(Controle!$N$16=1,0,$D1038*AR288*AR$5)</f>
        <v>0</v>
      </c>
      <c r="AS1038" s="652">
        <f t="shared" ca="1" si="656"/>
        <v>0</v>
      </c>
    </row>
    <row r="1039" spans="2:45" hidden="1" outlineLevel="1">
      <c r="B1039" s="123"/>
      <c r="C1039" s="81">
        <f t="shared" si="657"/>
        <v>29</v>
      </c>
      <c r="D1039" s="191">
        <f t="shared" ca="1" si="655"/>
        <v>0</v>
      </c>
      <c r="E1039" s="382">
        <f ca="1">IF(Controle!$N$16=1,0,$D1039*E289*E$5)</f>
        <v>0</v>
      </c>
      <c r="F1039" s="382">
        <f ca="1">IF(Controle!$N$16=1,0,$D1039*F289*F$5)</f>
        <v>0</v>
      </c>
      <c r="G1039" s="382">
        <f ca="1">IF(Controle!$N$16=1,0,$D1039*G289*G$5)</f>
        <v>0</v>
      </c>
      <c r="H1039" s="382">
        <f ca="1">IF(Controle!$N$16=1,0,$D1039*H289*H$5)</f>
        <v>0</v>
      </c>
      <c r="I1039" s="382">
        <f ca="1">IF(Controle!$N$16=1,0,$D1039*I289*I$5)</f>
        <v>0</v>
      </c>
      <c r="J1039" s="382">
        <f ca="1">IF(Controle!$N$16=1,0,$D1039*J289*J$5)</f>
        <v>0</v>
      </c>
      <c r="K1039" s="382">
        <f ca="1">IF(Controle!$N$16=1,0,$D1039*K289*K$5)</f>
        <v>0</v>
      </c>
      <c r="L1039" s="382">
        <f ca="1">IF(Controle!$N$16=1,0,$D1039*L289*L$5)</f>
        <v>0</v>
      </c>
      <c r="M1039" s="382">
        <f ca="1">IF(Controle!$N$16=1,0,$D1039*M289*M$5)</f>
        <v>0</v>
      </c>
      <c r="N1039" s="382">
        <f ca="1">IF(Controle!$N$16=1,0,$D1039*N289*N$5)</f>
        <v>0</v>
      </c>
      <c r="O1039" s="382">
        <f ca="1">IF(Controle!$N$16=1,0,$D1039*O289*O$5)</f>
        <v>0</v>
      </c>
      <c r="P1039" s="382">
        <f ca="1">IF(Controle!$N$16=1,0,$D1039*P289*P$5)</f>
        <v>0</v>
      </c>
      <c r="Q1039" s="382">
        <f ca="1">IF(Controle!$N$16=1,0,$D1039*Q289*Q$5)</f>
        <v>0</v>
      </c>
      <c r="R1039" s="382">
        <f ca="1">IF(Controle!$N$16=1,0,$D1039*R289*R$5)</f>
        <v>0</v>
      </c>
      <c r="S1039" s="382">
        <f ca="1">IF(Controle!$N$16=1,0,$D1039*S289*S$5)</f>
        <v>0</v>
      </c>
      <c r="T1039" s="382">
        <f ca="1">IF(Controle!$N$16=1,0,$D1039*T289*T$5)</f>
        <v>0</v>
      </c>
      <c r="U1039" s="382">
        <f ca="1">IF(Controle!$N$16=1,0,$D1039*U289*U$5)</f>
        <v>0</v>
      </c>
      <c r="V1039" s="382">
        <f ca="1">IF(Controle!$N$16=1,0,$D1039*V289*V$5)</f>
        <v>0</v>
      </c>
      <c r="W1039" s="382">
        <f ca="1">IF(Controle!$N$16=1,0,$D1039*W289*W$5)</f>
        <v>0</v>
      </c>
      <c r="X1039" s="382">
        <f ca="1">IF(Controle!$N$16=1,0,$D1039*X289*X$5)</f>
        <v>0</v>
      </c>
      <c r="Y1039" s="382">
        <f ca="1">IF(Controle!$N$16=1,0,$D1039*Y289*Y$5)</f>
        <v>0</v>
      </c>
      <c r="Z1039" s="382">
        <f ca="1">IF(Controle!$N$16=1,0,$D1039*Z289*Z$5)</f>
        <v>0</v>
      </c>
      <c r="AA1039" s="382">
        <f ca="1">IF(Controle!$N$16=1,0,$D1039*AA289*AA$5)</f>
        <v>0</v>
      </c>
      <c r="AB1039" s="382">
        <f ca="1">IF(Controle!$N$16=1,0,$D1039*AB289*AB$5)</f>
        <v>0</v>
      </c>
      <c r="AC1039" s="382">
        <f ca="1">IF(Controle!$N$16=1,0,$D1039*AC289*AC$5)</f>
        <v>0</v>
      </c>
      <c r="AD1039" s="382">
        <f ca="1">IF(Controle!$N$16=1,0,$D1039*AD289*AD$5)</f>
        <v>0</v>
      </c>
      <c r="AE1039" s="382">
        <f ca="1">IF(Controle!$N$16=1,0,$D1039*AE289*AE$5)</f>
        <v>0</v>
      </c>
      <c r="AF1039" s="382">
        <f ca="1">IF(Controle!$N$16=1,0,$D1039*AF289*AF$5)</f>
        <v>0</v>
      </c>
      <c r="AG1039" s="382">
        <f ca="1">IF(Controle!$N$16=1,0,$D1039*AG289*AG$5)</f>
        <v>0</v>
      </c>
      <c r="AH1039" s="382">
        <f ca="1">IF(Controle!$N$16=1,0,$D1039*AH289*AH$5)</f>
        <v>0</v>
      </c>
      <c r="AI1039" s="382">
        <f ca="1">IF(Controle!$N$16=1,0,$D1039*AI289*AI$5)</f>
        <v>0</v>
      </c>
      <c r="AJ1039" s="382">
        <f ca="1">IF(Controle!$N$16=1,0,$D1039*AJ289*AJ$5)</f>
        <v>0</v>
      </c>
      <c r="AK1039" s="382">
        <f ca="1">IF(Controle!$N$16=1,0,$D1039*AK289*AK$5)</f>
        <v>0</v>
      </c>
      <c r="AL1039" s="382">
        <f ca="1">IF(Controle!$N$16=1,0,$D1039*AL289*AL$5)</f>
        <v>0</v>
      </c>
      <c r="AM1039" s="382">
        <f ca="1">IF(Controle!$N$16=1,0,$D1039*AM289*AM$5)</f>
        <v>0</v>
      </c>
      <c r="AN1039" s="382">
        <f ca="1">IF(Controle!$N$16=1,0,$D1039*AN289*AN$5)</f>
        <v>0</v>
      </c>
      <c r="AO1039" s="382">
        <f ca="1">IF(Controle!$N$16=1,0,$D1039*AO289*AO$5)</f>
        <v>0</v>
      </c>
      <c r="AP1039" s="382">
        <f ca="1">IF(Controle!$N$16=1,0,$D1039*AP289*AP$5)</f>
        <v>0</v>
      </c>
      <c r="AQ1039" s="382">
        <f ca="1">IF(Controle!$N$16=1,0,$D1039*AQ289*AQ$5)</f>
        <v>0</v>
      </c>
      <c r="AR1039" s="382">
        <f ca="1">IF(Controle!$N$16=1,0,$D1039*AR289*AR$5)</f>
        <v>0</v>
      </c>
      <c r="AS1039" s="652">
        <f t="shared" ca="1" si="656"/>
        <v>0</v>
      </c>
    </row>
    <row r="1040" spans="2:45" hidden="1" outlineLevel="1">
      <c r="B1040" s="123"/>
      <c r="C1040" s="81">
        <f t="shared" si="657"/>
        <v>30</v>
      </c>
      <c r="D1040" s="191">
        <f t="shared" ca="1" si="655"/>
        <v>0</v>
      </c>
      <c r="E1040" s="382">
        <f ca="1">IF(Controle!$N$16=1,0,$D1040*E290*E$5)</f>
        <v>0</v>
      </c>
      <c r="F1040" s="382">
        <f ca="1">IF(Controle!$N$16=1,0,$D1040*F290*F$5)</f>
        <v>0</v>
      </c>
      <c r="G1040" s="382">
        <f ca="1">IF(Controle!$N$16=1,0,$D1040*G290*G$5)</f>
        <v>0</v>
      </c>
      <c r="H1040" s="382">
        <f ca="1">IF(Controle!$N$16=1,0,$D1040*H290*H$5)</f>
        <v>0</v>
      </c>
      <c r="I1040" s="382">
        <f ca="1">IF(Controle!$N$16=1,0,$D1040*I290*I$5)</f>
        <v>0</v>
      </c>
      <c r="J1040" s="382">
        <f ca="1">IF(Controle!$N$16=1,0,$D1040*J290*J$5)</f>
        <v>0</v>
      </c>
      <c r="K1040" s="382">
        <f ca="1">IF(Controle!$N$16=1,0,$D1040*K290*K$5)</f>
        <v>0</v>
      </c>
      <c r="L1040" s="382">
        <f ca="1">IF(Controle!$N$16=1,0,$D1040*L290*L$5)</f>
        <v>0</v>
      </c>
      <c r="M1040" s="382">
        <f ca="1">IF(Controle!$N$16=1,0,$D1040*M290*M$5)</f>
        <v>0</v>
      </c>
      <c r="N1040" s="382">
        <f ca="1">IF(Controle!$N$16=1,0,$D1040*N290*N$5)</f>
        <v>0</v>
      </c>
      <c r="O1040" s="382">
        <f ca="1">IF(Controle!$N$16=1,0,$D1040*O290*O$5)</f>
        <v>0</v>
      </c>
      <c r="P1040" s="382">
        <f ca="1">IF(Controle!$N$16=1,0,$D1040*P290*P$5)</f>
        <v>0</v>
      </c>
      <c r="Q1040" s="382">
        <f ca="1">IF(Controle!$N$16=1,0,$D1040*Q290*Q$5)</f>
        <v>0</v>
      </c>
      <c r="R1040" s="382">
        <f ca="1">IF(Controle!$N$16=1,0,$D1040*R290*R$5)</f>
        <v>0</v>
      </c>
      <c r="S1040" s="382">
        <f ca="1">IF(Controle!$N$16=1,0,$D1040*S290*S$5)</f>
        <v>0</v>
      </c>
      <c r="T1040" s="382">
        <f ca="1">IF(Controle!$N$16=1,0,$D1040*T290*T$5)</f>
        <v>0</v>
      </c>
      <c r="U1040" s="382">
        <f ca="1">IF(Controle!$N$16=1,0,$D1040*U290*U$5)</f>
        <v>0</v>
      </c>
      <c r="V1040" s="382">
        <f ca="1">IF(Controle!$N$16=1,0,$D1040*V290*V$5)</f>
        <v>0</v>
      </c>
      <c r="W1040" s="382">
        <f ca="1">IF(Controle!$N$16=1,0,$D1040*W290*W$5)</f>
        <v>0</v>
      </c>
      <c r="X1040" s="382">
        <f ca="1">IF(Controle!$N$16=1,0,$D1040*X290*X$5)</f>
        <v>0</v>
      </c>
      <c r="Y1040" s="382">
        <f ca="1">IF(Controle!$N$16=1,0,$D1040*Y290*Y$5)</f>
        <v>0</v>
      </c>
      <c r="Z1040" s="382">
        <f ca="1">IF(Controle!$N$16=1,0,$D1040*Z290*Z$5)</f>
        <v>0</v>
      </c>
      <c r="AA1040" s="382">
        <f ca="1">IF(Controle!$N$16=1,0,$D1040*AA290*AA$5)</f>
        <v>0</v>
      </c>
      <c r="AB1040" s="382">
        <f ca="1">IF(Controle!$N$16=1,0,$D1040*AB290*AB$5)</f>
        <v>0</v>
      </c>
      <c r="AC1040" s="382">
        <f ca="1">IF(Controle!$N$16=1,0,$D1040*AC290*AC$5)</f>
        <v>0</v>
      </c>
      <c r="AD1040" s="382">
        <f ca="1">IF(Controle!$N$16=1,0,$D1040*AD290*AD$5)</f>
        <v>0</v>
      </c>
      <c r="AE1040" s="382">
        <f ca="1">IF(Controle!$N$16=1,0,$D1040*AE290*AE$5)</f>
        <v>0</v>
      </c>
      <c r="AF1040" s="382">
        <f ca="1">IF(Controle!$N$16=1,0,$D1040*AF290*AF$5)</f>
        <v>0</v>
      </c>
      <c r="AG1040" s="382">
        <f ca="1">IF(Controle!$N$16=1,0,$D1040*AG290*AG$5)</f>
        <v>0</v>
      </c>
      <c r="AH1040" s="382">
        <f ca="1">IF(Controle!$N$16=1,0,$D1040*AH290*AH$5)</f>
        <v>0</v>
      </c>
      <c r="AI1040" s="382">
        <f ca="1">IF(Controle!$N$16=1,0,$D1040*AI290*AI$5)</f>
        <v>0</v>
      </c>
      <c r="AJ1040" s="382">
        <f ca="1">IF(Controle!$N$16=1,0,$D1040*AJ290*AJ$5)</f>
        <v>0</v>
      </c>
      <c r="AK1040" s="382">
        <f ca="1">IF(Controle!$N$16=1,0,$D1040*AK290*AK$5)</f>
        <v>0</v>
      </c>
      <c r="AL1040" s="382">
        <f ca="1">IF(Controle!$N$16=1,0,$D1040*AL290*AL$5)</f>
        <v>0</v>
      </c>
      <c r="AM1040" s="382">
        <f ca="1">IF(Controle!$N$16=1,0,$D1040*AM290*AM$5)</f>
        <v>0</v>
      </c>
      <c r="AN1040" s="382">
        <f ca="1">IF(Controle!$N$16=1,0,$D1040*AN290*AN$5)</f>
        <v>0</v>
      </c>
      <c r="AO1040" s="382">
        <f ca="1">IF(Controle!$N$16=1,0,$D1040*AO290*AO$5)</f>
        <v>0</v>
      </c>
      <c r="AP1040" s="382">
        <f ca="1">IF(Controle!$N$16=1,0,$D1040*AP290*AP$5)</f>
        <v>0</v>
      </c>
      <c r="AQ1040" s="382">
        <f ca="1">IF(Controle!$N$16=1,0,$D1040*AQ290*AQ$5)</f>
        <v>0</v>
      </c>
      <c r="AR1040" s="382">
        <f ca="1">IF(Controle!$N$16=1,0,$D1040*AR290*AR$5)</f>
        <v>0</v>
      </c>
      <c r="AS1040" s="652">
        <f t="shared" ca="1" si="656"/>
        <v>0</v>
      </c>
    </row>
    <row r="1041" spans="1:47" hidden="1" outlineLevel="1">
      <c r="B1041" s="123"/>
      <c r="C1041" s="81">
        <f t="shared" si="657"/>
        <v>31</v>
      </c>
      <c r="D1041" s="191">
        <f t="shared" ca="1" si="655"/>
        <v>0</v>
      </c>
      <c r="E1041" s="382">
        <f ca="1">IF(Controle!$N$16=1,0,$D1041*E291*E$5)</f>
        <v>0</v>
      </c>
      <c r="F1041" s="382">
        <f ca="1">IF(Controle!$N$16=1,0,$D1041*F291*F$5)</f>
        <v>0</v>
      </c>
      <c r="G1041" s="382">
        <f ca="1">IF(Controle!$N$16=1,0,$D1041*G291*G$5)</f>
        <v>0</v>
      </c>
      <c r="H1041" s="382">
        <f ca="1">IF(Controle!$N$16=1,0,$D1041*H291*H$5)</f>
        <v>0</v>
      </c>
      <c r="I1041" s="382">
        <f ca="1">IF(Controle!$N$16=1,0,$D1041*I291*I$5)</f>
        <v>0</v>
      </c>
      <c r="J1041" s="382">
        <f ca="1">IF(Controle!$N$16=1,0,$D1041*J291*J$5)</f>
        <v>0</v>
      </c>
      <c r="K1041" s="382">
        <f ca="1">IF(Controle!$N$16=1,0,$D1041*K291*K$5)</f>
        <v>0</v>
      </c>
      <c r="L1041" s="382">
        <f ca="1">IF(Controle!$N$16=1,0,$D1041*L291*L$5)</f>
        <v>0</v>
      </c>
      <c r="M1041" s="382">
        <f ca="1">IF(Controle!$N$16=1,0,$D1041*M291*M$5)</f>
        <v>0</v>
      </c>
      <c r="N1041" s="382">
        <f ca="1">IF(Controle!$N$16=1,0,$D1041*N291*N$5)</f>
        <v>0</v>
      </c>
      <c r="O1041" s="382">
        <f ca="1">IF(Controle!$N$16=1,0,$D1041*O291*O$5)</f>
        <v>0</v>
      </c>
      <c r="P1041" s="382">
        <f ca="1">IF(Controle!$N$16=1,0,$D1041*P291*P$5)</f>
        <v>0</v>
      </c>
      <c r="Q1041" s="382">
        <f ca="1">IF(Controle!$N$16=1,0,$D1041*Q291*Q$5)</f>
        <v>0</v>
      </c>
      <c r="R1041" s="382">
        <f ca="1">IF(Controle!$N$16=1,0,$D1041*R291*R$5)</f>
        <v>0</v>
      </c>
      <c r="S1041" s="382">
        <f ca="1">IF(Controle!$N$16=1,0,$D1041*S291*S$5)</f>
        <v>0</v>
      </c>
      <c r="T1041" s="382">
        <f ca="1">IF(Controle!$N$16=1,0,$D1041*T291*T$5)</f>
        <v>0</v>
      </c>
      <c r="U1041" s="382">
        <f ca="1">IF(Controle!$N$16=1,0,$D1041*U291*U$5)</f>
        <v>0</v>
      </c>
      <c r="V1041" s="382">
        <f ca="1">IF(Controle!$N$16=1,0,$D1041*V291*V$5)</f>
        <v>0</v>
      </c>
      <c r="W1041" s="382">
        <f ca="1">IF(Controle!$N$16=1,0,$D1041*W291*W$5)</f>
        <v>0</v>
      </c>
      <c r="X1041" s="382">
        <f ca="1">IF(Controle!$N$16=1,0,$D1041*X291*X$5)</f>
        <v>0</v>
      </c>
      <c r="Y1041" s="382">
        <f ca="1">IF(Controle!$N$16=1,0,$D1041*Y291*Y$5)</f>
        <v>0</v>
      </c>
      <c r="Z1041" s="382">
        <f ca="1">IF(Controle!$N$16=1,0,$D1041*Z291*Z$5)</f>
        <v>0</v>
      </c>
      <c r="AA1041" s="382">
        <f ca="1">IF(Controle!$N$16=1,0,$D1041*AA291*AA$5)</f>
        <v>0</v>
      </c>
      <c r="AB1041" s="382">
        <f ca="1">IF(Controle!$N$16=1,0,$D1041*AB291*AB$5)</f>
        <v>0</v>
      </c>
      <c r="AC1041" s="382">
        <f ca="1">IF(Controle!$N$16=1,0,$D1041*AC291*AC$5)</f>
        <v>0</v>
      </c>
      <c r="AD1041" s="382">
        <f ca="1">IF(Controle!$N$16=1,0,$D1041*AD291*AD$5)</f>
        <v>0</v>
      </c>
      <c r="AE1041" s="382">
        <f ca="1">IF(Controle!$N$16=1,0,$D1041*AE291*AE$5)</f>
        <v>0</v>
      </c>
      <c r="AF1041" s="382">
        <f ca="1">IF(Controle!$N$16=1,0,$D1041*AF291*AF$5)</f>
        <v>0</v>
      </c>
      <c r="AG1041" s="382">
        <f ca="1">IF(Controle!$N$16=1,0,$D1041*AG291*AG$5)</f>
        <v>0</v>
      </c>
      <c r="AH1041" s="382">
        <f ca="1">IF(Controle!$N$16=1,0,$D1041*AH291*AH$5)</f>
        <v>0</v>
      </c>
      <c r="AI1041" s="382">
        <f ca="1">IF(Controle!$N$16=1,0,$D1041*AI291*AI$5)</f>
        <v>0</v>
      </c>
      <c r="AJ1041" s="382">
        <f ca="1">IF(Controle!$N$16=1,0,$D1041*AJ291*AJ$5)</f>
        <v>0</v>
      </c>
      <c r="AK1041" s="382">
        <f ca="1">IF(Controle!$N$16=1,0,$D1041*AK291*AK$5)</f>
        <v>0</v>
      </c>
      <c r="AL1041" s="382">
        <f ca="1">IF(Controle!$N$16=1,0,$D1041*AL291*AL$5)</f>
        <v>0</v>
      </c>
      <c r="AM1041" s="382">
        <f ca="1">IF(Controle!$N$16=1,0,$D1041*AM291*AM$5)</f>
        <v>0</v>
      </c>
      <c r="AN1041" s="382">
        <f ca="1">IF(Controle!$N$16=1,0,$D1041*AN291*AN$5)</f>
        <v>0</v>
      </c>
      <c r="AO1041" s="382">
        <f ca="1">IF(Controle!$N$16=1,0,$D1041*AO291*AO$5)</f>
        <v>0</v>
      </c>
      <c r="AP1041" s="382">
        <f ca="1">IF(Controle!$N$16=1,0,$D1041*AP291*AP$5)</f>
        <v>0</v>
      </c>
      <c r="AQ1041" s="382">
        <f ca="1">IF(Controle!$N$16=1,0,$D1041*AQ291*AQ$5)</f>
        <v>0</v>
      </c>
      <c r="AR1041" s="382">
        <f ca="1">IF(Controle!$N$16=1,0,$D1041*AR291*AR$5)</f>
        <v>0</v>
      </c>
      <c r="AS1041" s="652">
        <f t="shared" ca="1" si="656"/>
        <v>0</v>
      </c>
    </row>
    <row r="1042" spans="1:47" hidden="1" outlineLevel="1">
      <c r="B1042" s="123"/>
      <c r="C1042" s="81">
        <f t="shared" si="657"/>
        <v>32</v>
      </c>
      <c r="D1042" s="191">
        <f t="shared" ca="1" si="655"/>
        <v>0</v>
      </c>
      <c r="E1042" s="382">
        <f ca="1">IF(Controle!$N$16=1,0,$D1042*E292*E$5)</f>
        <v>0</v>
      </c>
      <c r="F1042" s="382">
        <f ca="1">IF(Controle!$N$16=1,0,$D1042*F292*F$5)</f>
        <v>0</v>
      </c>
      <c r="G1042" s="382">
        <f ca="1">IF(Controle!$N$16=1,0,$D1042*G292*G$5)</f>
        <v>0</v>
      </c>
      <c r="H1042" s="382">
        <f ca="1">IF(Controle!$N$16=1,0,$D1042*H292*H$5)</f>
        <v>0</v>
      </c>
      <c r="I1042" s="382">
        <f ca="1">IF(Controle!$N$16=1,0,$D1042*I292*I$5)</f>
        <v>0</v>
      </c>
      <c r="J1042" s="382">
        <f ca="1">IF(Controle!$N$16=1,0,$D1042*J292*J$5)</f>
        <v>0</v>
      </c>
      <c r="K1042" s="382">
        <f ca="1">IF(Controle!$N$16=1,0,$D1042*K292*K$5)</f>
        <v>0</v>
      </c>
      <c r="L1042" s="382">
        <f ca="1">IF(Controle!$N$16=1,0,$D1042*L292*L$5)</f>
        <v>0</v>
      </c>
      <c r="M1042" s="382">
        <f ca="1">IF(Controle!$N$16=1,0,$D1042*M292*M$5)</f>
        <v>0</v>
      </c>
      <c r="N1042" s="382">
        <f ca="1">IF(Controle!$N$16=1,0,$D1042*N292*N$5)</f>
        <v>0</v>
      </c>
      <c r="O1042" s="382">
        <f ca="1">IF(Controle!$N$16=1,0,$D1042*O292*O$5)</f>
        <v>0</v>
      </c>
      <c r="P1042" s="382">
        <f ca="1">IF(Controle!$N$16=1,0,$D1042*P292*P$5)</f>
        <v>0</v>
      </c>
      <c r="Q1042" s="382">
        <f ca="1">IF(Controle!$N$16=1,0,$D1042*Q292*Q$5)</f>
        <v>0</v>
      </c>
      <c r="R1042" s="382">
        <f ca="1">IF(Controle!$N$16=1,0,$D1042*R292*R$5)</f>
        <v>0</v>
      </c>
      <c r="S1042" s="382">
        <f ca="1">IF(Controle!$N$16=1,0,$D1042*S292*S$5)</f>
        <v>0</v>
      </c>
      <c r="T1042" s="382">
        <f ca="1">IF(Controle!$N$16=1,0,$D1042*T292*T$5)</f>
        <v>0</v>
      </c>
      <c r="U1042" s="382">
        <f ca="1">IF(Controle!$N$16=1,0,$D1042*U292*U$5)</f>
        <v>0</v>
      </c>
      <c r="V1042" s="382">
        <f ca="1">IF(Controle!$N$16=1,0,$D1042*V292*V$5)</f>
        <v>0</v>
      </c>
      <c r="W1042" s="382">
        <f ca="1">IF(Controle!$N$16=1,0,$D1042*W292*W$5)</f>
        <v>0</v>
      </c>
      <c r="X1042" s="382">
        <f ca="1">IF(Controle!$N$16=1,0,$D1042*X292*X$5)</f>
        <v>0</v>
      </c>
      <c r="Y1042" s="382">
        <f ca="1">IF(Controle!$N$16=1,0,$D1042*Y292*Y$5)</f>
        <v>0</v>
      </c>
      <c r="Z1042" s="382">
        <f ca="1">IF(Controle!$N$16=1,0,$D1042*Z292*Z$5)</f>
        <v>0</v>
      </c>
      <c r="AA1042" s="382">
        <f ca="1">IF(Controle!$N$16=1,0,$D1042*AA292*AA$5)</f>
        <v>0</v>
      </c>
      <c r="AB1042" s="382">
        <f ca="1">IF(Controle!$N$16=1,0,$D1042*AB292*AB$5)</f>
        <v>0</v>
      </c>
      <c r="AC1042" s="382">
        <f ca="1">IF(Controle!$N$16=1,0,$D1042*AC292*AC$5)</f>
        <v>0</v>
      </c>
      <c r="AD1042" s="382">
        <f ca="1">IF(Controle!$N$16=1,0,$D1042*AD292*AD$5)</f>
        <v>0</v>
      </c>
      <c r="AE1042" s="382">
        <f ca="1">IF(Controle!$N$16=1,0,$D1042*AE292*AE$5)</f>
        <v>0</v>
      </c>
      <c r="AF1042" s="382">
        <f ca="1">IF(Controle!$N$16=1,0,$D1042*AF292*AF$5)</f>
        <v>0</v>
      </c>
      <c r="AG1042" s="382">
        <f ca="1">IF(Controle!$N$16=1,0,$D1042*AG292*AG$5)</f>
        <v>0</v>
      </c>
      <c r="AH1042" s="382">
        <f ca="1">IF(Controle!$N$16=1,0,$D1042*AH292*AH$5)</f>
        <v>0</v>
      </c>
      <c r="AI1042" s="382">
        <f ca="1">IF(Controle!$N$16=1,0,$D1042*AI292*AI$5)</f>
        <v>0</v>
      </c>
      <c r="AJ1042" s="382">
        <f ca="1">IF(Controle!$N$16=1,0,$D1042*AJ292*AJ$5)</f>
        <v>0</v>
      </c>
      <c r="AK1042" s="382">
        <f ca="1">IF(Controle!$N$16=1,0,$D1042*AK292*AK$5)</f>
        <v>0</v>
      </c>
      <c r="AL1042" s="382">
        <f ca="1">IF(Controle!$N$16=1,0,$D1042*AL292*AL$5)</f>
        <v>0</v>
      </c>
      <c r="AM1042" s="382">
        <f ca="1">IF(Controle!$N$16=1,0,$D1042*AM292*AM$5)</f>
        <v>0</v>
      </c>
      <c r="AN1042" s="382">
        <f ca="1">IF(Controle!$N$16=1,0,$D1042*AN292*AN$5)</f>
        <v>0</v>
      </c>
      <c r="AO1042" s="382">
        <f ca="1">IF(Controle!$N$16=1,0,$D1042*AO292*AO$5)</f>
        <v>0</v>
      </c>
      <c r="AP1042" s="382">
        <f ca="1">IF(Controle!$N$16=1,0,$D1042*AP292*AP$5)</f>
        <v>0</v>
      </c>
      <c r="AQ1042" s="382">
        <f ca="1">IF(Controle!$N$16=1,0,$D1042*AQ292*AQ$5)</f>
        <v>0</v>
      </c>
      <c r="AR1042" s="382">
        <f ca="1">IF(Controle!$N$16=1,0,$D1042*AR292*AR$5)</f>
        <v>0</v>
      </c>
      <c r="AS1042" s="652">
        <f t="shared" ca="1" si="656"/>
        <v>0</v>
      </c>
    </row>
    <row r="1043" spans="1:47" hidden="1" outlineLevel="1">
      <c r="B1043" s="123"/>
      <c r="C1043" s="81">
        <f t="shared" si="657"/>
        <v>33</v>
      </c>
      <c r="D1043" s="191">
        <f t="shared" ca="1" si="655"/>
        <v>0</v>
      </c>
      <c r="E1043" s="382">
        <f ca="1">IF(Controle!$N$16=1,0,$D1043*E293*E$5)</f>
        <v>0</v>
      </c>
      <c r="F1043" s="382">
        <f ca="1">IF(Controle!$N$16=1,0,$D1043*F293*F$5)</f>
        <v>0</v>
      </c>
      <c r="G1043" s="382">
        <f ca="1">IF(Controle!$N$16=1,0,$D1043*G293*G$5)</f>
        <v>0</v>
      </c>
      <c r="H1043" s="382">
        <f ca="1">IF(Controle!$N$16=1,0,$D1043*H293*H$5)</f>
        <v>0</v>
      </c>
      <c r="I1043" s="382">
        <f ca="1">IF(Controle!$N$16=1,0,$D1043*I293*I$5)</f>
        <v>0</v>
      </c>
      <c r="J1043" s="382">
        <f ca="1">IF(Controle!$N$16=1,0,$D1043*J293*J$5)</f>
        <v>0</v>
      </c>
      <c r="K1043" s="382">
        <f ca="1">IF(Controle!$N$16=1,0,$D1043*K293*K$5)</f>
        <v>0</v>
      </c>
      <c r="L1043" s="382">
        <f ca="1">IF(Controle!$N$16=1,0,$D1043*L293*L$5)</f>
        <v>0</v>
      </c>
      <c r="M1043" s="382">
        <f ca="1">IF(Controle!$N$16=1,0,$D1043*M293*M$5)</f>
        <v>0</v>
      </c>
      <c r="N1043" s="382">
        <f ca="1">IF(Controle!$N$16=1,0,$D1043*N293*N$5)</f>
        <v>0</v>
      </c>
      <c r="O1043" s="382">
        <f ca="1">IF(Controle!$N$16=1,0,$D1043*O293*O$5)</f>
        <v>0</v>
      </c>
      <c r="P1043" s="382">
        <f ca="1">IF(Controle!$N$16=1,0,$D1043*P293*P$5)</f>
        <v>0</v>
      </c>
      <c r="Q1043" s="382">
        <f ca="1">IF(Controle!$N$16=1,0,$D1043*Q293*Q$5)</f>
        <v>0</v>
      </c>
      <c r="R1043" s="382">
        <f ca="1">IF(Controle!$N$16=1,0,$D1043*R293*R$5)</f>
        <v>0</v>
      </c>
      <c r="S1043" s="382">
        <f ca="1">IF(Controle!$N$16=1,0,$D1043*S293*S$5)</f>
        <v>0</v>
      </c>
      <c r="T1043" s="382">
        <f ca="1">IF(Controle!$N$16=1,0,$D1043*T293*T$5)</f>
        <v>0</v>
      </c>
      <c r="U1043" s="382">
        <f ca="1">IF(Controle!$N$16=1,0,$D1043*U293*U$5)</f>
        <v>0</v>
      </c>
      <c r="V1043" s="382">
        <f ca="1">IF(Controle!$N$16=1,0,$D1043*V293*V$5)</f>
        <v>0</v>
      </c>
      <c r="W1043" s="382">
        <f ca="1">IF(Controle!$N$16=1,0,$D1043*W293*W$5)</f>
        <v>0</v>
      </c>
      <c r="X1043" s="382">
        <f ca="1">IF(Controle!$N$16=1,0,$D1043*X293*X$5)</f>
        <v>0</v>
      </c>
      <c r="Y1043" s="382">
        <f ca="1">IF(Controle!$N$16=1,0,$D1043*Y293*Y$5)</f>
        <v>0</v>
      </c>
      <c r="Z1043" s="382">
        <f ca="1">IF(Controle!$N$16=1,0,$D1043*Z293*Z$5)</f>
        <v>0</v>
      </c>
      <c r="AA1043" s="382">
        <f ca="1">IF(Controle!$N$16=1,0,$D1043*AA293*AA$5)</f>
        <v>0</v>
      </c>
      <c r="AB1043" s="382">
        <f ca="1">IF(Controle!$N$16=1,0,$D1043*AB293*AB$5)</f>
        <v>0</v>
      </c>
      <c r="AC1043" s="382">
        <f ca="1">IF(Controle!$N$16=1,0,$D1043*AC293*AC$5)</f>
        <v>0</v>
      </c>
      <c r="AD1043" s="382">
        <f ca="1">IF(Controle!$N$16=1,0,$D1043*AD293*AD$5)</f>
        <v>0</v>
      </c>
      <c r="AE1043" s="382">
        <f ca="1">IF(Controle!$N$16=1,0,$D1043*AE293*AE$5)</f>
        <v>0</v>
      </c>
      <c r="AF1043" s="382">
        <f ca="1">IF(Controle!$N$16=1,0,$D1043*AF293*AF$5)</f>
        <v>0</v>
      </c>
      <c r="AG1043" s="382">
        <f ca="1">IF(Controle!$N$16=1,0,$D1043*AG293*AG$5)</f>
        <v>0</v>
      </c>
      <c r="AH1043" s="382">
        <f ca="1">IF(Controle!$N$16=1,0,$D1043*AH293*AH$5)</f>
        <v>0</v>
      </c>
      <c r="AI1043" s="382">
        <f ca="1">IF(Controle!$N$16=1,0,$D1043*AI293*AI$5)</f>
        <v>0</v>
      </c>
      <c r="AJ1043" s="382">
        <f ca="1">IF(Controle!$N$16=1,0,$D1043*AJ293*AJ$5)</f>
        <v>0</v>
      </c>
      <c r="AK1043" s="382">
        <f ca="1">IF(Controle!$N$16=1,0,$D1043*AK293*AK$5)</f>
        <v>0</v>
      </c>
      <c r="AL1043" s="382">
        <f ca="1">IF(Controle!$N$16=1,0,$D1043*AL293*AL$5)</f>
        <v>0</v>
      </c>
      <c r="AM1043" s="382">
        <f ca="1">IF(Controle!$N$16=1,0,$D1043*AM293*AM$5)</f>
        <v>0</v>
      </c>
      <c r="AN1043" s="382">
        <f ca="1">IF(Controle!$N$16=1,0,$D1043*AN293*AN$5)</f>
        <v>0</v>
      </c>
      <c r="AO1043" s="382">
        <f ca="1">IF(Controle!$N$16=1,0,$D1043*AO293*AO$5)</f>
        <v>0</v>
      </c>
      <c r="AP1043" s="382">
        <f ca="1">IF(Controle!$N$16=1,0,$D1043*AP293*AP$5)</f>
        <v>0</v>
      </c>
      <c r="AQ1043" s="382">
        <f ca="1">IF(Controle!$N$16=1,0,$D1043*AQ293*AQ$5)</f>
        <v>0</v>
      </c>
      <c r="AR1043" s="382">
        <f ca="1">IF(Controle!$N$16=1,0,$D1043*AR293*AR$5)</f>
        <v>0</v>
      </c>
      <c r="AS1043" s="652">
        <f t="shared" ca="1" si="656"/>
        <v>0</v>
      </c>
    </row>
    <row r="1044" spans="1:47" hidden="1" outlineLevel="1">
      <c r="B1044" s="123"/>
      <c r="C1044" s="81">
        <f t="shared" si="657"/>
        <v>34</v>
      </c>
      <c r="D1044" s="191">
        <f t="shared" ca="1" si="655"/>
        <v>0</v>
      </c>
      <c r="E1044" s="382">
        <f ca="1">IF(Controle!$N$16=1,0,$D1044*E294*E$5)</f>
        <v>0</v>
      </c>
      <c r="F1044" s="382">
        <f ca="1">IF(Controle!$N$16=1,0,$D1044*F294*F$5)</f>
        <v>0</v>
      </c>
      <c r="G1044" s="382">
        <f ca="1">IF(Controle!$N$16=1,0,$D1044*G294*G$5)</f>
        <v>0</v>
      </c>
      <c r="H1044" s="382">
        <f ca="1">IF(Controle!$N$16=1,0,$D1044*H294*H$5)</f>
        <v>0</v>
      </c>
      <c r="I1044" s="382">
        <f ca="1">IF(Controle!$N$16=1,0,$D1044*I294*I$5)</f>
        <v>0</v>
      </c>
      <c r="J1044" s="382">
        <f ca="1">IF(Controle!$N$16=1,0,$D1044*J294*J$5)</f>
        <v>0</v>
      </c>
      <c r="K1044" s="382">
        <f ca="1">IF(Controle!$N$16=1,0,$D1044*K294*K$5)</f>
        <v>0</v>
      </c>
      <c r="L1044" s="382">
        <f ca="1">IF(Controle!$N$16=1,0,$D1044*L294*L$5)</f>
        <v>0</v>
      </c>
      <c r="M1044" s="382">
        <f ca="1">IF(Controle!$N$16=1,0,$D1044*M294*M$5)</f>
        <v>0</v>
      </c>
      <c r="N1044" s="382">
        <f ca="1">IF(Controle!$N$16=1,0,$D1044*N294*N$5)</f>
        <v>0</v>
      </c>
      <c r="O1044" s="382">
        <f ca="1">IF(Controle!$N$16=1,0,$D1044*O294*O$5)</f>
        <v>0</v>
      </c>
      <c r="P1044" s="382">
        <f ca="1">IF(Controle!$N$16=1,0,$D1044*P294*P$5)</f>
        <v>0</v>
      </c>
      <c r="Q1044" s="382">
        <f ca="1">IF(Controle!$N$16=1,0,$D1044*Q294*Q$5)</f>
        <v>0</v>
      </c>
      <c r="R1044" s="382">
        <f ca="1">IF(Controle!$N$16=1,0,$D1044*R294*R$5)</f>
        <v>0</v>
      </c>
      <c r="S1044" s="382">
        <f ca="1">IF(Controle!$N$16=1,0,$D1044*S294*S$5)</f>
        <v>0</v>
      </c>
      <c r="T1044" s="382">
        <f ca="1">IF(Controle!$N$16=1,0,$D1044*T294*T$5)</f>
        <v>0</v>
      </c>
      <c r="U1044" s="382">
        <f ca="1">IF(Controle!$N$16=1,0,$D1044*U294*U$5)</f>
        <v>0</v>
      </c>
      <c r="V1044" s="382">
        <f ca="1">IF(Controle!$N$16=1,0,$D1044*V294*V$5)</f>
        <v>0</v>
      </c>
      <c r="W1044" s="382">
        <f ca="1">IF(Controle!$N$16=1,0,$D1044*W294*W$5)</f>
        <v>0</v>
      </c>
      <c r="X1044" s="382">
        <f ca="1">IF(Controle!$N$16=1,0,$D1044*X294*X$5)</f>
        <v>0</v>
      </c>
      <c r="Y1044" s="382">
        <f ca="1">IF(Controle!$N$16=1,0,$D1044*Y294*Y$5)</f>
        <v>0</v>
      </c>
      <c r="Z1044" s="382">
        <f ca="1">IF(Controle!$N$16=1,0,$D1044*Z294*Z$5)</f>
        <v>0</v>
      </c>
      <c r="AA1044" s="382">
        <f ca="1">IF(Controle!$N$16=1,0,$D1044*AA294*AA$5)</f>
        <v>0</v>
      </c>
      <c r="AB1044" s="382">
        <f ca="1">IF(Controle!$N$16=1,0,$D1044*AB294*AB$5)</f>
        <v>0</v>
      </c>
      <c r="AC1044" s="382">
        <f ca="1">IF(Controle!$N$16=1,0,$D1044*AC294*AC$5)</f>
        <v>0</v>
      </c>
      <c r="AD1044" s="382">
        <f ca="1">IF(Controle!$N$16=1,0,$D1044*AD294*AD$5)</f>
        <v>0</v>
      </c>
      <c r="AE1044" s="382">
        <f ca="1">IF(Controle!$N$16=1,0,$D1044*AE294*AE$5)</f>
        <v>0</v>
      </c>
      <c r="AF1044" s="382">
        <f ca="1">IF(Controle!$N$16=1,0,$D1044*AF294*AF$5)</f>
        <v>0</v>
      </c>
      <c r="AG1044" s="382">
        <f ca="1">IF(Controle!$N$16=1,0,$D1044*AG294*AG$5)</f>
        <v>0</v>
      </c>
      <c r="AH1044" s="382">
        <f ca="1">IF(Controle!$N$16=1,0,$D1044*AH294*AH$5)</f>
        <v>0</v>
      </c>
      <c r="AI1044" s="382">
        <f ca="1">IF(Controle!$N$16=1,0,$D1044*AI294*AI$5)</f>
        <v>0</v>
      </c>
      <c r="AJ1044" s="382">
        <f ca="1">IF(Controle!$N$16=1,0,$D1044*AJ294*AJ$5)</f>
        <v>0</v>
      </c>
      <c r="AK1044" s="382">
        <f ca="1">IF(Controle!$N$16=1,0,$D1044*AK294*AK$5)</f>
        <v>0</v>
      </c>
      <c r="AL1044" s="382">
        <f ca="1">IF(Controle!$N$16=1,0,$D1044*AL294*AL$5)</f>
        <v>0</v>
      </c>
      <c r="AM1044" s="382">
        <f ca="1">IF(Controle!$N$16=1,0,$D1044*AM294*AM$5)</f>
        <v>0</v>
      </c>
      <c r="AN1044" s="382">
        <f ca="1">IF(Controle!$N$16=1,0,$D1044*AN294*AN$5)</f>
        <v>0</v>
      </c>
      <c r="AO1044" s="382">
        <f ca="1">IF(Controle!$N$16=1,0,$D1044*AO294*AO$5)</f>
        <v>0</v>
      </c>
      <c r="AP1044" s="382">
        <f ca="1">IF(Controle!$N$16=1,0,$D1044*AP294*AP$5)</f>
        <v>0</v>
      </c>
      <c r="AQ1044" s="382">
        <f ca="1">IF(Controle!$N$16=1,0,$D1044*AQ294*AQ$5)</f>
        <v>0</v>
      </c>
      <c r="AR1044" s="382">
        <f ca="1">IF(Controle!$N$16=1,0,$D1044*AR294*AR$5)</f>
        <v>0</v>
      </c>
      <c r="AS1044" s="652">
        <f t="shared" ca="1" si="656"/>
        <v>0</v>
      </c>
    </row>
    <row r="1045" spans="1:47" hidden="1" outlineLevel="1">
      <c r="B1045" s="123"/>
      <c r="C1045" s="81">
        <f t="shared" si="657"/>
        <v>35</v>
      </c>
      <c r="D1045" s="191">
        <f t="shared" ca="1" si="655"/>
        <v>0</v>
      </c>
      <c r="E1045" s="382">
        <f ca="1">IF(Controle!$N$16=1,0,$D1045*E295*E$5)</f>
        <v>0</v>
      </c>
      <c r="F1045" s="382">
        <f ca="1">IF(Controle!$N$16=1,0,$D1045*F295*F$5)</f>
        <v>0</v>
      </c>
      <c r="G1045" s="382">
        <f ca="1">IF(Controle!$N$16=1,0,$D1045*G295*G$5)</f>
        <v>0</v>
      </c>
      <c r="H1045" s="382">
        <f ca="1">IF(Controle!$N$16=1,0,$D1045*H295*H$5)</f>
        <v>0</v>
      </c>
      <c r="I1045" s="382">
        <f ca="1">IF(Controle!$N$16=1,0,$D1045*I295*I$5)</f>
        <v>0</v>
      </c>
      <c r="J1045" s="382">
        <f ca="1">IF(Controle!$N$16=1,0,$D1045*J295*J$5)</f>
        <v>0</v>
      </c>
      <c r="K1045" s="382">
        <f ca="1">IF(Controle!$N$16=1,0,$D1045*K295*K$5)</f>
        <v>0</v>
      </c>
      <c r="L1045" s="382">
        <f ca="1">IF(Controle!$N$16=1,0,$D1045*L295*L$5)</f>
        <v>0</v>
      </c>
      <c r="M1045" s="382">
        <f ca="1">IF(Controle!$N$16=1,0,$D1045*M295*M$5)</f>
        <v>0</v>
      </c>
      <c r="N1045" s="382">
        <f ca="1">IF(Controle!$N$16=1,0,$D1045*N295*N$5)</f>
        <v>0</v>
      </c>
      <c r="O1045" s="382">
        <f ca="1">IF(Controle!$N$16=1,0,$D1045*O295*O$5)</f>
        <v>0</v>
      </c>
      <c r="P1045" s="382">
        <f ca="1">IF(Controle!$N$16=1,0,$D1045*P295*P$5)</f>
        <v>0</v>
      </c>
      <c r="Q1045" s="382">
        <f ca="1">IF(Controle!$N$16=1,0,$D1045*Q295*Q$5)</f>
        <v>0</v>
      </c>
      <c r="R1045" s="382">
        <f ca="1">IF(Controle!$N$16=1,0,$D1045*R295*R$5)</f>
        <v>0</v>
      </c>
      <c r="S1045" s="382">
        <f ca="1">IF(Controle!$N$16=1,0,$D1045*S295*S$5)</f>
        <v>0</v>
      </c>
      <c r="T1045" s="382">
        <f ca="1">IF(Controle!$N$16=1,0,$D1045*T295*T$5)</f>
        <v>0</v>
      </c>
      <c r="U1045" s="382">
        <f ca="1">IF(Controle!$N$16=1,0,$D1045*U295*U$5)</f>
        <v>0</v>
      </c>
      <c r="V1045" s="382">
        <f ca="1">IF(Controle!$N$16=1,0,$D1045*V295*V$5)</f>
        <v>0</v>
      </c>
      <c r="W1045" s="382">
        <f ca="1">IF(Controle!$N$16=1,0,$D1045*W295*W$5)</f>
        <v>0</v>
      </c>
      <c r="X1045" s="382">
        <f ca="1">IF(Controle!$N$16=1,0,$D1045*X295*X$5)</f>
        <v>0</v>
      </c>
      <c r="Y1045" s="382">
        <f ca="1">IF(Controle!$N$16=1,0,$D1045*Y295*Y$5)</f>
        <v>0</v>
      </c>
      <c r="Z1045" s="382">
        <f ca="1">IF(Controle!$N$16=1,0,$D1045*Z295*Z$5)</f>
        <v>0</v>
      </c>
      <c r="AA1045" s="382">
        <f ca="1">IF(Controle!$N$16=1,0,$D1045*AA295*AA$5)</f>
        <v>0</v>
      </c>
      <c r="AB1045" s="382">
        <f ca="1">IF(Controle!$N$16=1,0,$D1045*AB295*AB$5)</f>
        <v>0</v>
      </c>
      <c r="AC1045" s="382">
        <f ca="1">IF(Controle!$N$16=1,0,$D1045*AC295*AC$5)</f>
        <v>0</v>
      </c>
      <c r="AD1045" s="382">
        <f ca="1">IF(Controle!$N$16=1,0,$D1045*AD295*AD$5)</f>
        <v>0</v>
      </c>
      <c r="AE1045" s="382">
        <f ca="1">IF(Controle!$N$16=1,0,$D1045*AE295*AE$5)</f>
        <v>0</v>
      </c>
      <c r="AF1045" s="382">
        <f ca="1">IF(Controle!$N$16=1,0,$D1045*AF295*AF$5)</f>
        <v>0</v>
      </c>
      <c r="AG1045" s="382">
        <f ca="1">IF(Controle!$N$16=1,0,$D1045*AG295*AG$5)</f>
        <v>0</v>
      </c>
      <c r="AH1045" s="382">
        <f ca="1">IF(Controle!$N$16=1,0,$D1045*AH295*AH$5)</f>
        <v>0</v>
      </c>
      <c r="AI1045" s="382">
        <f ca="1">IF(Controle!$N$16=1,0,$D1045*AI295*AI$5)</f>
        <v>0</v>
      </c>
      <c r="AJ1045" s="382">
        <f ca="1">IF(Controle!$N$16=1,0,$D1045*AJ295*AJ$5)</f>
        <v>0</v>
      </c>
      <c r="AK1045" s="382">
        <f ca="1">IF(Controle!$N$16=1,0,$D1045*AK295*AK$5)</f>
        <v>0</v>
      </c>
      <c r="AL1045" s="382">
        <f ca="1">IF(Controle!$N$16=1,0,$D1045*AL295*AL$5)</f>
        <v>0</v>
      </c>
      <c r="AM1045" s="382">
        <f ca="1">IF(Controle!$N$16=1,0,$D1045*AM295*AM$5)</f>
        <v>0</v>
      </c>
      <c r="AN1045" s="382">
        <f ca="1">IF(Controle!$N$16=1,0,$D1045*AN295*AN$5)</f>
        <v>0</v>
      </c>
      <c r="AO1045" s="382">
        <f ca="1">IF(Controle!$N$16=1,0,$D1045*AO295*AO$5)</f>
        <v>0</v>
      </c>
      <c r="AP1045" s="382">
        <f ca="1">IF(Controle!$N$16=1,0,$D1045*AP295*AP$5)</f>
        <v>0</v>
      </c>
      <c r="AQ1045" s="382">
        <f ca="1">IF(Controle!$N$16=1,0,$D1045*AQ295*AQ$5)</f>
        <v>0</v>
      </c>
      <c r="AR1045" s="382">
        <f ca="1">IF(Controle!$N$16=1,0,$D1045*AR295*AR$5)</f>
        <v>0</v>
      </c>
      <c r="AS1045" s="652">
        <f t="shared" ca="1" si="656"/>
        <v>0</v>
      </c>
    </row>
    <row r="1046" spans="1:47" hidden="1" outlineLevel="1">
      <c r="B1046" s="123"/>
      <c r="C1046" s="81">
        <f t="shared" si="657"/>
        <v>36</v>
      </c>
      <c r="D1046" s="191">
        <f t="shared" ca="1" si="655"/>
        <v>0</v>
      </c>
      <c r="E1046" s="382">
        <f ca="1">IF(Controle!$N$16=1,0,$D1046*E296*E$5)</f>
        <v>0</v>
      </c>
      <c r="F1046" s="382">
        <f ca="1">IF(Controle!$N$16=1,0,$D1046*F296*F$5)</f>
        <v>0</v>
      </c>
      <c r="G1046" s="382">
        <f ca="1">IF(Controle!$N$16=1,0,$D1046*G296*G$5)</f>
        <v>0</v>
      </c>
      <c r="H1046" s="382">
        <f ca="1">IF(Controle!$N$16=1,0,$D1046*H296*H$5)</f>
        <v>0</v>
      </c>
      <c r="I1046" s="382">
        <f ca="1">IF(Controle!$N$16=1,0,$D1046*I296*I$5)</f>
        <v>0</v>
      </c>
      <c r="J1046" s="382">
        <f ca="1">IF(Controle!$N$16=1,0,$D1046*J296*J$5)</f>
        <v>0</v>
      </c>
      <c r="K1046" s="382">
        <f ca="1">IF(Controle!$N$16=1,0,$D1046*K296*K$5)</f>
        <v>0</v>
      </c>
      <c r="L1046" s="382">
        <f ca="1">IF(Controle!$N$16=1,0,$D1046*L296*L$5)</f>
        <v>0</v>
      </c>
      <c r="M1046" s="382">
        <f ca="1">IF(Controle!$N$16=1,0,$D1046*M296*M$5)</f>
        <v>0</v>
      </c>
      <c r="N1046" s="382">
        <f ca="1">IF(Controle!$N$16=1,0,$D1046*N296*N$5)</f>
        <v>0</v>
      </c>
      <c r="O1046" s="382">
        <f ca="1">IF(Controle!$N$16=1,0,$D1046*O296*O$5)</f>
        <v>0</v>
      </c>
      <c r="P1046" s="382">
        <f ca="1">IF(Controle!$N$16=1,0,$D1046*P296*P$5)</f>
        <v>0</v>
      </c>
      <c r="Q1046" s="382">
        <f ca="1">IF(Controle!$N$16=1,0,$D1046*Q296*Q$5)</f>
        <v>0</v>
      </c>
      <c r="R1046" s="382">
        <f ca="1">IF(Controle!$N$16=1,0,$D1046*R296*R$5)</f>
        <v>0</v>
      </c>
      <c r="S1046" s="382">
        <f ca="1">IF(Controle!$N$16=1,0,$D1046*S296*S$5)</f>
        <v>0</v>
      </c>
      <c r="T1046" s="382">
        <f ca="1">IF(Controle!$N$16=1,0,$D1046*T296*T$5)</f>
        <v>0</v>
      </c>
      <c r="U1046" s="382">
        <f ca="1">IF(Controle!$N$16=1,0,$D1046*U296*U$5)</f>
        <v>0</v>
      </c>
      <c r="V1046" s="382">
        <f ca="1">IF(Controle!$N$16=1,0,$D1046*V296*V$5)</f>
        <v>0</v>
      </c>
      <c r="W1046" s="382">
        <f ca="1">IF(Controle!$N$16=1,0,$D1046*W296*W$5)</f>
        <v>0</v>
      </c>
      <c r="X1046" s="382">
        <f ca="1">IF(Controle!$N$16=1,0,$D1046*X296*X$5)</f>
        <v>0</v>
      </c>
      <c r="Y1046" s="382">
        <f ca="1">IF(Controle!$N$16=1,0,$D1046*Y296*Y$5)</f>
        <v>0</v>
      </c>
      <c r="Z1046" s="382">
        <f ca="1">IF(Controle!$N$16=1,0,$D1046*Z296*Z$5)</f>
        <v>0</v>
      </c>
      <c r="AA1046" s="382">
        <f ca="1">IF(Controle!$N$16=1,0,$D1046*AA296*AA$5)</f>
        <v>0</v>
      </c>
      <c r="AB1046" s="382">
        <f ca="1">IF(Controle!$N$16=1,0,$D1046*AB296*AB$5)</f>
        <v>0</v>
      </c>
      <c r="AC1046" s="382">
        <f ca="1">IF(Controle!$N$16=1,0,$D1046*AC296*AC$5)</f>
        <v>0</v>
      </c>
      <c r="AD1046" s="382">
        <f ca="1">IF(Controle!$N$16=1,0,$D1046*AD296*AD$5)</f>
        <v>0</v>
      </c>
      <c r="AE1046" s="382">
        <f ca="1">IF(Controle!$N$16=1,0,$D1046*AE296*AE$5)</f>
        <v>0</v>
      </c>
      <c r="AF1046" s="382">
        <f ca="1">IF(Controle!$N$16=1,0,$D1046*AF296*AF$5)</f>
        <v>0</v>
      </c>
      <c r="AG1046" s="382">
        <f ca="1">IF(Controle!$N$16=1,0,$D1046*AG296*AG$5)</f>
        <v>0</v>
      </c>
      <c r="AH1046" s="382">
        <f ca="1">IF(Controle!$N$16=1,0,$D1046*AH296*AH$5)</f>
        <v>0</v>
      </c>
      <c r="AI1046" s="382">
        <f ca="1">IF(Controle!$N$16=1,0,$D1046*AI296*AI$5)</f>
        <v>0</v>
      </c>
      <c r="AJ1046" s="382">
        <f ca="1">IF(Controle!$N$16=1,0,$D1046*AJ296*AJ$5)</f>
        <v>0</v>
      </c>
      <c r="AK1046" s="382">
        <f ca="1">IF(Controle!$N$16=1,0,$D1046*AK296*AK$5)</f>
        <v>0</v>
      </c>
      <c r="AL1046" s="382">
        <f ca="1">IF(Controle!$N$16=1,0,$D1046*AL296*AL$5)</f>
        <v>0</v>
      </c>
      <c r="AM1046" s="382">
        <f ca="1">IF(Controle!$N$16=1,0,$D1046*AM296*AM$5)</f>
        <v>0</v>
      </c>
      <c r="AN1046" s="382">
        <f ca="1">IF(Controle!$N$16=1,0,$D1046*AN296*AN$5)</f>
        <v>0</v>
      </c>
      <c r="AO1046" s="382">
        <f ca="1">IF(Controle!$N$16=1,0,$D1046*AO296*AO$5)</f>
        <v>0</v>
      </c>
      <c r="AP1046" s="382">
        <f ca="1">IF(Controle!$N$16=1,0,$D1046*AP296*AP$5)</f>
        <v>0</v>
      </c>
      <c r="AQ1046" s="382">
        <f ca="1">IF(Controle!$N$16=1,0,$D1046*AQ296*AQ$5)</f>
        <v>0</v>
      </c>
      <c r="AR1046" s="382">
        <f ca="1">IF(Controle!$N$16=1,0,$D1046*AR296*AR$5)</f>
        <v>0</v>
      </c>
      <c r="AS1046" s="652">
        <f t="shared" ca="1" si="656"/>
        <v>0</v>
      </c>
    </row>
    <row r="1047" spans="1:47" hidden="1" outlineLevel="1">
      <c r="B1047" s="123"/>
      <c r="C1047" s="81">
        <f t="shared" si="657"/>
        <v>37</v>
      </c>
      <c r="D1047" s="191">
        <f t="shared" ca="1" si="655"/>
        <v>0</v>
      </c>
      <c r="E1047" s="382">
        <f ca="1">IF(Controle!$N$16=1,0,$D1047*E297*E$5)</f>
        <v>0</v>
      </c>
      <c r="F1047" s="382">
        <f ca="1">IF(Controle!$N$16=1,0,$D1047*F297*F$5)</f>
        <v>0</v>
      </c>
      <c r="G1047" s="382">
        <f ca="1">IF(Controle!$N$16=1,0,$D1047*G297*G$5)</f>
        <v>0</v>
      </c>
      <c r="H1047" s="382">
        <f ca="1">IF(Controle!$N$16=1,0,$D1047*H297*H$5)</f>
        <v>0</v>
      </c>
      <c r="I1047" s="382">
        <f ca="1">IF(Controle!$N$16=1,0,$D1047*I297*I$5)</f>
        <v>0</v>
      </c>
      <c r="J1047" s="382">
        <f ca="1">IF(Controle!$N$16=1,0,$D1047*J297*J$5)</f>
        <v>0</v>
      </c>
      <c r="K1047" s="382">
        <f ca="1">IF(Controle!$N$16=1,0,$D1047*K297*K$5)</f>
        <v>0</v>
      </c>
      <c r="L1047" s="382">
        <f ca="1">IF(Controle!$N$16=1,0,$D1047*L297*L$5)</f>
        <v>0</v>
      </c>
      <c r="M1047" s="382">
        <f ca="1">IF(Controle!$N$16=1,0,$D1047*M297*M$5)</f>
        <v>0</v>
      </c>
      <c r="N1047" s="382">
        <f ca="1">IF(Controle!$N$16=1,0,$D1047*N297*N$5)</f>
        <v>0</v>
      </c>
      <c r="O1047" s="382">
        <f ca="1">IF(Controle!$N$16=1,0,$D1047*O297*O$5)</f>
        <v>0</v>
      </c>
      <c r="P1047" s="382">
        <f ca="1">IF(Controle!$N$16=1,0,$D1047*P297*P$5)</f>
        <v>0</v>
      </c>
      <c r="Q1047" s="382">
        <f ca="1">IF(Controle!$N$16=1,0,$D1047*Q297*Q$5)</f>
        <v>0</v>
      </c>
      <c r="R1047" s="382">
        <f ca="1">IF(Controle!$N$16=1,0,$D1047*R297*R$5)</f>
        <v>0</v>
      </c>
      <c r="S1047" s="382">
        <f ca="1">IF(Controle!$N$16=1,0,$D1047*S297*S$5)</f>
        <v>0</v>
      </c>
      <c r="T1047" s="382">
        <f ca="1">IF(Controle!$N$16=1,0,$D1047*T297*T$5)</f>
        <v>0</v>
      </c>
      <c r="U1047" s="382">
        <f ca="1">IF(Controle!$N$16=1,0,$D1047*U297*U$5)</f>
        <v>0</v>
      </c>
      <c r="V1047" s="382">
        <f ca="1">IF(Controle!$N$16=1,0,$D1047*V297*V$5)</f>
        <v>0</v>
      </c>
      <c r="W1047" s="382">
        <f ca="1">IF(Controle!$N$16=1,0,$D1047*W297*W$5)</f>
        <v>0</v>
      </c>
      <c r="X1047" s="382">
        <f ca="1">IF(Controle!$N$16=1,0,$D1047*X297*X$5)</f>
        <v>0</v>
      </c>
      <c r="Y1047" s="382">
        <f ca="1">IF(Controle!$N$16=1,0,$D1047*Y297*Y$5)</f>
        <v>0</v>
      </c>
      <c r="Z1047" s="382">
        <f ca="1">IF(Controle!$N$16=1,0,$D1047*Z297*Z$5)</f>
        <v>0</v>
      </c>
      <c r="AA1047" s="382">
        <f ca="1">IF(Controle!$N$16=1,0,$D1047*AA297*AA$5)</f>
        <v>0</v>
      </c>
      <c r="AB1047" s="382">
        <f ca="1">IF(Controle!$N$16=1,0,$D1047*AB297*AB$5)</f>
        <v>0</v>
      </c>
      <c r="AC1047" s="382">
        <f ca="1">IF(Controle!$N$16=1,0,$D1047*AC297*AC$5)</f>
        <v>0</v>
      </c>
      <c r="AD1047" s="382">
        <f ca="1">IF(Controle!$N$16=1,0,$D1047*AD297*AD$5)</f>
        <v>0</v>
      </c>
      <c r="AE1047" s="382">
        <f ca="1">IF(Controle!$N$16=1,0,$D1047*AE297*AE$5)</f>
        <v>0</v>
      </c>
      <c r="AF1047" s="382">
        <f ca="1">IF(Controle!$N$16=1,0,$D1047*AF297*AF$5)</f>
        <v>0</v>
      </c>
      <c r="AG1047" s="382">
        <f ca="1">IF(Controle!$N$16=1,0,$D1047*AG297*AG$5)</f>
        <v>0</v>
      </c>
      <c r="AH1047" s="382">
        <f ca="1">IF(Controle!$N$16=1,0,$D1047*AH297*AH$5)</f>
        <v>0</v>
      </c>
      <c r="AI1047" s="382">
        <f ca="1">IF(Controle!$N$16=1,0,$D1047*AI297*AI$5)</f>
        <v>0</v>
      </c>
      <c r="AJ1047" s="382">
        <f ca="1">IF(Controle!$N$16=1,0,$D1047*AJ297*AJ$5)</f>
        <v>0</v>
      </c>
      <c r="AK1047" s="382">
        <f ca="1">IF(Controle!$N$16=1,0,$D1047*AK297*AK$5)</f>
        <v>0</v>
      </c>
      <c r="AL1047" s="382">
        <f ca="1">IF(Controle!$N$16=1,0,$D1047*AL297*AL$5)</f>
        <v>0</v>
      </c>
      <c r="AM1047" s="382">
        <f ca="1">IF(Controle!$N$16=1,0,$D1047*AM297*AM$5)</f>
        <v>0</v>
      </c>
      <c r="AN1047" s="382">
        <f ca="1">IF(Controle!$N$16=1,0,$D1047*AN297*AN$5)</f>
        <v>0</v>
      </c>
      <c r="AO1047" s="382">
        <f ca="1">IF(Controle!$N$16=1,0,$D1047*AO297*AO$5)</f>
        <v>0</v>
      </c>
      <c r="AP1047" s="382">
        <f ca="1">IF(Controle!$N$16=1,0,$D1047*AP297*AP$5)</f>
        <v>0</v>
      </c>
      <c r="AQ1047" s="382">
        <f ca="1">IF(Controle!$N$16=1,0,$D1047*AQ297*AQ$5)</f>
        <v>0</v>
      </c>
      <c r="AR1047" s="382">
        <f ca="1">IF(Controle!$N$16=1,0,$D1047*AR297*AR$5)</f>
        <v>0</v>
      </c>
      <c r="AS1047" s="652">
        <f t="shared" ca="1" si="656"/>
        <v>0</v>
      </c>
    </row>
    <row r="1048" spans="1:47" hidden="1" outlineLevel="1">
      <c r="B1048" s="123"/>
      <c r="C1048" s="81">
        <f t="shared" si="657"/>
        <v>38</v>
      </c>
      <c r="D1048" s="191">
        <f t="shared" ca="1" si="655"/>
        <v>0</v>
      </c>
      <c r="E1048" s="382">
        <f ca="1">IF(Controle!$N$16=1,0,$D1048*E298*E$5)</f>
        <v>0</v>
      </c>
      <c r="F1048" s="382">
        <f ca="1">IF(Controle!$N$16=1,0,$D1048*F298*F$5)</f>
        <v>0</v>
      </c>
      <c r="G1048" s="382">
        <f ca="1">IF(Controle!$N$16=1,0,$D1048*G298*G$5)</f>
        <v>0</v>
      </c>
      <c r="H1048" s="382">
        <f ca="1">IF(Controle!$N$16=1,0,$D1048*H298*H$5)</f>
        <v>0</v>
      </c>
      <c r="I1048" s="382">
        <f ca="1">IF(Controle!$N$16=1,0,$D1048*I298*I$5)</f>
        <v>0</v>
      </c>
      <c r="J1048" s="382">
        <f ca="1">IF(Controle!$N$16=1,0,$D1048*J298*J$5)</f>
        <v>0</v>
      </c>
      <c r="K1048" s="382">
        <f ca="1">IF(Controle!$N$16=1,0,$D1048*K298*K$5)</f>
        <v>0</v>
      </c>
      <c r="L1048" s="382">
        <f ca="1">IF(Controle!$N$16=1,0,$D1048*L298*L$5)</f>
        <v>0</v>
      </c>
      <c r="M1048" s="382">
        <f ca="1">IF(Controle!$N$16=1,0,$D1048*M298*M$5)</f>
        <v>0</v>
      </c>
      <c r="N1048" s="382">
        <f ca="1">IF(Controle!$N$16=1,0,$D1048*N298*N$5)</f>
        <v>0</v>
      </c>
      <c r="O1048" s="382">
        <f ca="1">IF(Controle!$N$16=1,0,$D1048*O298*O$5)</f>
        <v>0</v>
      </c>
      <c r="P1048" s="382">
        <f ca="1">IF(Controle!$N$16=1,0,$D1048*P298*P$5)</f>
        <v>0</v>
      </c>
      <c r="Q1048" s="382">
        <f ca="1">IF(Controle!$N$16=1,0,$D1048*Q298*Q$5)</f>
        <v>0</v>
      </c>
      <c r="R1048" s="382">
        <f ca="1">IF(Controle!$N$16=1,0,$D1048*R298*R$5)</f>
        <v>0</v>
      </c>
      <c r="S1048" s="382">
        <f ca="1">IF(Controle!$N$16=1,0,$D1048*S298*S$5)</f>
        <v>0</v>
      </c>
      <c r="T1048" s="382">
        <f ca="1">IF(Controle!$N$16=1,0,$D1048*T298*T$5)</f>
        <v>0</v>
      </c>
      <c r="U1048" s="382">
        <f ca="1">IF(Controle!$N$16=1,0,$D1048*U298*U$5)</f>
        <v>0</v>
      </c>
      <c r="V1048" s="382">
        <f ca="1">IF(Controle!$N$16=1,0,$D1048*V298*V$5)</f>
        <v>0</v>
      </c>
      <c r="W1048" s="382">
        <f ca="1">IF(Controle!$N$16=1,0,$D1048*W298*W$5)</f>
        <v>0</v>
      </c>
      <c r="X1048" s="382">
        <f ca="1">IF(Controle!$N$16=1,0,$D1048*X298*X$5)</f>
        <v>0</v>
      </c>
      <c r="Y1048" s="382">
        <f ca="1">IF(Controle!$N$16=1,0,$D1048*Y298*Y$5)</f>
        <v>0</v>
      </c>
      <c r="Z1048" s="382">
        <f ca="1">IF(Controle!$N$16=1,0,$D1048*Z298*Z$5)</f>
        <v>0</v>
      </c>
      <c r="AA1048" s="382">
        <f ca="1">IF(Controle!$N$16=1,0,$D1048*AA298*AA$5)</f>
        <v>0</v>
      </c>
      <c r="AB1048" s="382">
        <f ca="1">IF(Controle!$N$16=1,0,$D1048*AB298*AB$5)</f>
        <v>0</v>
      </c>
      <c r="AC1048" s="382">
        <f ca="1">IF(Controle!$N$16=1,0,$D1048*AC298*AC$5)</f>
        <v>0</v>
      </c>
      <c r="AD1048" s="382">
        <f ca="1">IF(Controle!$N$16=1,0,$D1048*AD298*AD$5)</f>
        <v>0</v>
      </c>
      <c r="AE1048" s="382">
        <f ca="1">IF(Controle!$N$16=1,0,$D1048*AE298*AE$5)</f>
        <v>0</v>
      </c>
      <c r="AF1048" s="382">
        <f ca="1">IF(Controle!$N$16=1,0,$D1048*AF298*AF$5)</f>
        <v>0</v>
      </c>
      <c r="AG1048" s="382">
        <f ca="1">IF(Controle!$N$16=1,0,$D1048*AG298*AG$5)</f>
        <v>0</v>
      </c>
      <c r="AH1048" s="382">
        <f ca="1">IF(Controle!$N$16=1,0,$D1048*AH298*AH$5)</f>
        <v>0</v>
      </c>
      <c r="AI1048" s="382">
        <f ca="1">IF(Controle!$N$16=1,0,$D1048*AI298*AI$5)</f>
        <v>0</v>
      </c>
      <c r="AJ1048" s="382">
        <f ca="1">IF(Controle!$N$16=1,0,$D1048*AJ298*AJ$5)</f>
        <v>0</v>
      </c>
      <c r="AK1048" s="382">
        <f ca="1">IF(Controle!$N$16=1,0,$D1048*AK298*AK$5)</f>
        <v>0</v>
      </c>
      <c r="AL1048" s="382">
        <f ca="1">IF(Controle!$N$16=1,0,$D1048*AL298*AL$5)</f>
        <v>0</v>
      </c>
      <c r="AM1048" s="382">
        <f ca="1">IF(Controle!$N$16=1,0,$D1048*AM298*AM$5)</f>
        <v>0</v>
      </c>
      <c r="AN1048" s="382">
        <f ca="1">IF(Controle!$N$16=1,0,$D1048*AN298*AN$5)</f>
        <v>0</v>
      </c>
      <c r="AO1048" s="382">
        <f ca="1">IF(Controle!$N$16=1,0,$D1048*AO298*AO$5)</f>
        <v>0</v>
      </c>
      <c r="AP1048" s="382">
        <f ca="1">IF(Controle!$N$16=1,0,$D1048*AP298*AP$5)</f>
        <v>0</v>
      </c>
      <c r="AQ1048" s="382">
        <f ca="1">IF(Controle!$N$16=1,0,$D1048*AQ298*AQ$5)</f>
        <v>0</v>
      </c>
      <c r="AR1048" s="382">
        <f ca="1">IF(Controle!$N$16=1,0,$D1048*AR298*AR$5)</f>
        <v>0</v>
      </c>
      <c r="AS1048" s="652">
        <f t="shared" ca="1" si="656"/>
        <v>0</v>
      </c>
    </row>
    <row r="1049" spans="1:47" hidden="1" outlineLevel="1">
      <c r="B1049" s="123"/>
      <c r="C1049" s="81">
        <f t="shared" si="657"/>
        <v>39</v>
      </c>
      <c r="D1049" s="191">
        <f t="shared" ca="1" si="655"/>
        <v>0</v>
      </c>
      <c r="E1049" s="382">
        <f ca="1">IF(Controle!$N$16=1,0,$D1049*E299*E$5)</f>
        <v>0</v>
      </c>
      <c r="F1049" s="382">
        <f ca="1">IF(Controle!$N$16=1,0,$D1049*F299*F$5)</f>
        <v>0</v>
      </c>
      <c r="G1049" s="382">
        <f ca="1">IF(Controle!$N$16=1,0,$D1049*G299*G$5)</f>
        <v>0</v>
      </c>
      <c r="H1049" s="382">
        <f ca="1">IF(Controle!$N$16=1,0,$D1049*H299*H$5)</f>
        <v>0</v>
      </c>
      <c r="I1049" s="382">
        <f ca="1">IF(Controle!$N$16=1,0,$D1049*I299*I$5)</f>
        <v>0</v>
      </c>
      <c r="J1049" s="382">
        <f ca="1">IF(Controle!$N$16=1,0,$D1049*J299*J$5)</f>
        <v>0</v>
      </c>
      <c r="K1049" s="382">
        <f ca="1">IF(Controle!$N$16=1,0,$D1049*K299*K$5)</f>
        <v>0</v>
      </c>
      <c r="L1049" s="382">
        <f ca="1">IF(Controle!$N$16=1,0,$D1049*L299*L$5)</f>
        <v>0</v>
      </c>
      <c r="M1049" s="382">
        <f ca="1">IF(Controle!$N$16=1,0,$D1049*M299*M$5)</f>
        <v>0</v>
      </c>
      <c r="N1049" s="382">
        <f ca="1">IF(Controle!$N$16=1,0,$D1049*N299*N$5)</f>
        <v>0</v>
      </c>
      <c r="O1049" s="382">
        <f ca="1">IF(Controle!$N$16=1,0,$D1049*O299*O$5)</f>
        <v>0</v>
      </c>
      <c r="P1049" s="382">
        <f ca="1">IF(Controle!$N$16=1,0,$D1049*P299*P$5)</f>
        <v>0</v>
      </c>
      <c r="Q1049" s="382">
        <f ca="1">IF(Controle!$N$16=1,0,$D1049*Q299*Q$5)</f>
        <v>0</v>
      </c>
      <c r="R1049" s="382">
        <f ca="1">IF(Controle!$N$16=1,0,$D1049*R299*R$5)</f>
        <v>0</v>
      </c>
      <c r="S1049" s="382">
        <f ca="1">IF(Controle!$N$16=1,0,$D1049*S299*S$5)</f>
        <v>0</v>
      </c>
      <c r="T1049" s="382">
        <f ca="1">IF(Controle!$N$16=1,0,$D1049*T299*T$5)</f>
        <v>0</v>
      </c>
      <c r="U1049" s="382">
        <f ca="1">IF(Controle!$N$16=1,0,$D1049*U299*U$5)</f>
        <v>0</v>
      </c>
      <c r="V1049" s="382">
        <f ca="1">IF(Controle!$N$16=1,0,$D1049*V299*V$5)</f>
        <v>0</v>
      </c>
      <c r="W1049" s="382">
        <f ca="1">IF(Controle!$N$16=1,0,$D1049*W299*W$5)</f>
        <v>0</v>
      </c>
      <c r="X1049" s="382">
        <f ca="1">IF(Controle!$N$16=1,0,$D1049*X299*X$5)</f>
        <v>0</v>
      </c>
      <c r="Y1049" s="382">
        <f ca="1">IF(Controle!$N$16=1,0,$D1049*Y299*Y$5)</f>
        <v>0</v>
      </c>
      <c r="Z1049" s="382">
        <f ca="1">IF(Controle!$N$16=1,0,$D1049*Z299*Z$5)</f>
        <v>0</v>
      </c>
      <c r="AA1049" s="382">
        <f ca="1">IF(Controle!$N$16=1,0,$D1049*AA299*AA$5)</f>
        <v>0</v>
      </c>
      <c r="AB1049" s="382">
        <f ca="1">IF(Controle!$N$16=1,0,$D1049*AB299*AB$5)</f>
        <v>0</v>
      </c>
      <c r="AC1049" s="382">
        <f ca="1">IF(Controle!$N$16=1,0,$D1049*AC299*AC$5)</f>
        <v>0</v>
      </c>
      <c r="AD1049" s="382">
        <f ca="1">IF(Controle!$N$16=1,0,$D1049*AD299*AD$5)</f>
        <v>0</v>
      </c>
      <c r="AE1049" s="382">
        <f ca="1">IF(Controle!$N$16=1,0,$D1049*AE299*AE$5)</f>
        <v>0</v>
      </c>
      <c r="AF1049" s="382">
        <f ca="1">IF(Controle!$N$16=1,0,$D1049*AF299*AF$5)</f>
        <v>0</v>
      </c>
      <c r="AG1049" s="382">
        <f ca="1">IF(Controle!$N$16=1,0,$D1049*AG299*AG$5)</f>
        <v>0</v>
      </c>
      <c r="AH1049" s="382">
        <f ca="1">IF(Controle!$N$16=1,0,$D1049*AH299*AH$5)</f>
        <v>0</v>
      </c>
      <c r="AI1049" s="382">
        <f ca="1">IF(Controle!$N$16=1,0,$D1049*AI299*AI$5)</f>
        <v>0</v>
      </c>
      <c r="AJ1049" s="382">
        <f ca="1">IF(Controle!$N$16=1,0,$D1049*AJ299*AJ$5)</f>
        <v>0</v>
      </c>
      <c r="AK1049" s="382">
        <f ca="1">IF(Controle!$N$16=1,0,$D1049*AK299*AK$5)</f>
        <v>0</v>
      </c>
      <c r="AL1049" s="382">
        <f ca="1">IF(Controle!$N$16=1,0,$D1049*AL299*AL$5)</f>
        <v>0</v>
      </c>
      <c r="AM1049" s="382">
        <f ca="1">IF(Controle!$N$16=1,0,$D1049*AM299*AM$5)</f>
        <v>0</v>
      </c>
      <c r="AN1049" s="382">
        <f ca="1">IF(Controle!$N$16=1,0,$D1049*AN299*AN$5)</f>
        <v>0</v>
      </c>
      <c r="AO1049" s="382">
        <f ca="1">IF(Controle!$N$16=1,0,$D1049*AO299*AO$5)</f>
        <v>0</v>
      </c>
      <c r="AP1049" s="382">
        <f ca="1">IF(Controle!$N$16=1,0,$D1049*AP299*AP$5)</f>
        <v>0</v>
      </c>
      <c r="AQ1049" s="382">
        <f ca="1">IF(Controle!$N$16=1,0,$D1049*AQ299*AQ$5)</f>
        <v>0</v>
      </c>
      <c r="AR1049" s="382">
        <f ca="1">IF(Controle!$N$16=1,0,$D1049*AR299*AR$5)</f>
        <v>0</v>
      </c>
      <c r="AS1049" s="652">
        <f t="shared" ca="1" si="656"/>
        <v>0</v>
      </c>
    </row>
    <row r="1050" spans="1:47" hidden="1" outlineLevel="1">
      <c r="B1050" s="125"/>
      <c r="C1050" s="126">
        <f t="shared" si="657"/>
        <v>40</v>
      </c>
      <c r="D1050" s="247">
        <f t="shared" ca="1" si="655"/>
        <v>0</v>
      </c>
      <c r="E1050" s="653">
        <f ca="1">IF(Controle!$N$16=1,0,$D1050*E300*E$5)</f>
        <v>0</v>
      </c>
      <c r="F1050" s="653">
        <f ca="1">IF(Controle!$N$16=1,0,$D1050*F300*F$5)</f>
        <v>0</v>
      </c>
      <c r="G1050" s="653">
        <f ca="1">IF(Controle!$N$16=1,0,$D1050*G300*G$5)</f>
        <v>0</v>
      </c>
      <c r="H1050" s="653">
        <f ca="1">IF(Controle!$N$16=1,0,$D1050*H300*H$5)</f>
        <v>0</v>
      </c>
      <c r="I1050" s="653">
        <f ca="1">IF(Controle!$N$16=1,0,$D1050*I300*I$5)</f>
        <v>0</v>
      </c>
      <c r="J1050" s="653">
        <f ca="1">IF(Controle!$N$16=1,0,$D1050*J300*J$5)</f>
        <v>0</v>
      </c>
      <c r="K1050" s="653">
        <f ca="1">IF(Controle!$N$16=1,0,$D1050*K300*K$5)</f>
        <v>0</v>
      </c>
      <c r="L1050" s="653">
        <f ca="1">IF(Controle!$N$16=1,0,$D1050*L300*L$5)</f>
        <v>0</v>
      </c>
      <c r="M1050" s="653">
        <f ca="1">IF(Controle!$N$16=1,0,$D1050*M300*M$5)</f>
        <v>0</v>
      </c>
      <c r="N1050" s="653">
        <f ca="1">IF(Controle!$N$16=1,0,$D1050*N300*N$5)</f>
        <v>0</v>
      </c>
      <c r="O1050" s="653">
        <f ca="1">IF(Controle!$N$16=1,0,$D1050*O300*O$5)</f>
        <v>0</v>
      </c>
      <c r="P1050" s="653">
        <f ca="1">IF(Controle!$N$16=1,0,$D1050*P300*P$5)</f>
        <v>0</v>
      </c>
      <c r="Q1050" s="653">
        <f ca="1">IF(Controle!$N$16=1,0,$D1050*Q300*Q$5)</f>
        <v>0</v>
      </c>
      <c r="R1050" s="653">
        <f ca="1">IF(Controle!$N$16=1,0,$D1050*R300*R$5)</f>
        <v>0</v>
      </c>
      <c r="S1050" s="653">
        <f ca="1">IF(Controle!$N$16=1,0,$D1050*S300*S$5)</f>
        <v>0</v>
      </c>
      <c r="T1050" s="653">
        <f ca="1">IF(Controle!$N$16=1,0,$D1050*T300*T$5)</f>
        <v>0</v>
      </c>
      <c r="U1050" s="653">
        <f ca="1">IF(Controle!$N$16=1,0,$D1050*U300*U$5)</f>
        <v>0</v>
      </c>
      <c r="V1050" s="653">
        <f ca="1">IF(Controle!$N$16=1,0,$D1050*V300*V$5)</f>
        <v>0</v>
      </c>
      <c r="W1050" s="653">
        <f ca="1">IF(Controle!$N$16=1,0,$D1050*W300*W$5)</f>
        <v>0</v>
      </c>
      <c r="X1050" s="653">
        <f ca="1">IF(Controle!$N$16=1,0,$D1050*X300*X$5)</f>
        <v>0</v>
      </c>
      <c r="Y1050" s="653">
        <f ca="1">IF(Controle!$N$16=1,0,$D1050*Y300*Y$5)</f>
        <v>0</v>
      </c>
      <c r="Z1050" s="653">
        <f ca="1">IF(Controle!$N$16=1,0,$D1050*Z300*Z$5)</f>
        <v>0</v>
      </c>
      <c r="AA1050" s="653">
        <f ca="1">IF(Controle!$N$16=1,0,$D1050*AA300*AA$5)</f>
        <v>0</v>
      </c>
      <c r="AB1050" s="653">
        <f ca="1">IF(Controle!$N$16=1,0,$D1050*AB300*AB$5)</f>
        <v>0</v>
      </c>
      <c r="AC1050" s="653">
        <f ca="1">IF(Controle!$N$16=1,0,$D1050*AC300*AC$5)</f>
        <v>0</v>
      </c>
      <c r="AD1050" s="653">
        <f ca="1">IF(Controle!$N$16=1,0,$D1050*AD300*AD$5)</f>
        <v>0</v>
      </c>
      <c r="AE1050" s="653">
        <f ca="1">IF(Controle!$N$16=1,0,$D1050*AE300*AE$5)</f>
        <v>0</v>
      </c>
      <c r="AF1050" s="653">
        <f ca="1">IF(Controle!$N$16=1,0,$D1050*AF300*AF$5)</f>
        <v>0</v>
      </c>
      <c r="AG1050" s="653">
        <f ca="1">IF(Controle!$N$16=1,0,$D1050*AG300*AG$5)</f>
        <v>0</v>
      </c>
      <c r="AH1050" s="653">
        <f ca="1">IF(Controle!$N$16=1,0,$D1050*AH300*AH$5)</f>
        <v>0</v>
      </c>
      <c r="AI1050" s="653">
        <f ca="1">IF(Controle!$N$16=1,0,$D1050*AI300*AI$5)</f>
        <v>0</v>
      </c>
      <c r="AJ1050" s="653">
        <f ca="1">IF(Controle!$N$16=1,0,$D1050*AJ300*AJ$5)</f>
        <v>0</v>
      </c>
      <c r="AK1050" s="653">
        <f ca="1">IF(Controle!$N$16=1,0,$D1050*AK300*AK$5)</f>
        <v>0</v>
      </c>
      <c r="AL1050" s="653">
        <f ca="1">IF(Controle!$N$16=1,0,$D1050*AL300*AL$5)</f>
        <v>0</v>
      </c>
      <c r="AM1050" s="653">
        <f ca="1">IF(Controle!$N$16=1,0,$D1050*AM300*AM$5)</f>
        <v>0</v>
      </c>
      <c r="AN1050" s="653">
        <f ca="1">IF(Controle!$N$16=1,0,$D1050*AN300*AN$5)</f>
        <v>0</v>
      </c>
      <c r="AO1050" s="653">
        <f ca="1">IF(Controle!$N$16=1,0,$D1050*AO300*AO$5)</f>
        <v>0</v>
      </c>
      <c r="AP1050" s="653">
        <f ca="1">IF(Controle!$N$16=1,0,$D1050*AP300*AP$5)</f>
        <v>0</v>
      </c>
      <c r="AQ1050" s="653">
        <f ca="1">IF(Controle!$N$16=1,0,$D1050*AQ300*AQ$5)</f>
        <v>0</v>
      </c>
      <c r="AR1050" s="653">
        <f ca="1">IF(Controle!$N$16=1,0,$D1050*AR300*AR$5)</f>
        <v>0</v>
      </c>
      <c r="AS1050" s="654">
        <f t="shared" ca="1" si="656"/>
        <v>0</v>
      </c>
    </row>
    <row r="1051" spans="1:47" s="174" customFormat="1" ht="5.25" customHeight="1">
      <c r="A1051" s="158"/>
      <c r="B1051" s="175"/>
      <c r="C1051" s="480"/>
      <c r="D1051" s="184"/>
      <c r="E1051" s="185"/>
      <c r="F1051" s="185"/>
      <c r="G1051" s="185"/>
      <c r="H1051" s="185"/>
      <c r="I1051" s="185"/>
      <c r="J1051" s="185"/>
      <c r="K1051" s="185"/>
      <c r="L1051" s="185"/>
      <c r="M1051" s="185"/>
      <c r="N1051" s="185"/>
      <c r="O1051" s="185"/>
      <c r="P1051" s="185"/>
      <c r="Q1051" s="185"/>
      <c r="R1051" s="185"/>
      <c r="S1051" s="185"/>
      <c r="T1051" s="185"/>
      <c r="U1051" s="185"/>
      <c r="V1051" s="185"/>
      <c r="W1051" s="185"/>
      <c r="X1051" s="185"/>
      <c r="Y1051" s="185"/>
      <c r="Z1051" s="185"/>
      <c r="AA1051" s="185"/>
      <c r="AB1051" s="185"/>
      <c r="AC1051" s="185"/>
      <c r="AD1051" s="185"/>
      <c r="AE1051" s="185"/>
      <c r="AF1051" s="185"/>
      <c r="AG1051" s="185"/>
      <c r="AH1051" s="185"/>
      <c r="AI1051" s="185"/>
      <c r="AJ1051" s="185"/>
      <c r="AK1051" s="185"/>
      <c r="AL1051" s="185"/>
      <c r="AM1051" s="185"/>
      <c r="AN1051" s="185"/>
      <c r="AO1051" s="185"/>
      <c r="AP1051" s="185"/>
      <c r="AQ1051" s="185"/>
      <c r="AR1051" s="185"/>
      <c r="AS1051" s="185"/>
      <c r="AT1051" s="66"/>
      <c r="AU1051" s="66"/>
    </row>
    <row r="1052" spans="1:47" collapsed="1">
      <c r="B1052" s="878" t="str">
        <f>B302</f>
        <v>Volume com silvicultura de nativas (plantio misto) - ARAUCÁRIA (8 ˧ 18)</v>
      </c>
      <c r="C1052" s="661" t="s">
        <v>414</v>
      </c>
      <c r="D1052" s="661"/>
      <c r="E1052" s="687">
        <f ca="1">SUM(E1053:E1092)</f>
        <v>0</v>
      </c>
      <c r="F1052" s="687">
        <f t="shared" ref="F1052:AR1052" ca="1" si="658">SUM(F1053:F1092)</f>
        <v>0</v>
      </c>
      <c r="G1052" s="687">
        <f t="shared" ca="1" si="658"/>
        <v>0</v>
      </c>
      <c r="H1052" s="687">
        <f t="shared" ca="1" si="658"/>
        <v>0</v>
      </c>
      <c r="I1052" s="687">
        <f t="shared" ca="1" si="658"/>
        <v>0</v>
      </c>
      <c r="J1052" s="687">
        <f t="shared" ca="1" si="658"/>
        <v>0</v>
      </c>
      <c r="K1052" s="687">
        <f t="shared" ca="1" si="658"/>
        <v>0</v>
      </c>
      <c r="L1052" s="687">
        <f t="shared" ca="1" si="658"/>
        <v>0</v>
      </c>
      <c r="M1052" s="687">
        <f t="shared" ca="1" si="658"/>
        <v>0</v>
      </c>
      <c r="N1052" s="687">
        <f t="shared" ca="1" si="658"/>
        <v>0</v>
      </c>
      <c r="O1052" s="687">
        <f t="shared" ca="1" si="658"/>
        <v>0</v>
      </c>
      <c r="P1052" s="687">
        <f t="shared" ca="1" si="658"/>
        <v>0</v>
      </c>
      <c r="Q1052" s="687">
        <f t="shared" ca="1" si="658"/>
        <v>0</v>
      </c>
      <c r="R1052" s="687">
        <f t="shared" ca="1" si="658"/>
        <v>0</v>
      </c>
      <c r="S1052" s="687">
        <f t="shared" ca="1" si="658"/>
        <v>0</v>
      </c>
      <c r="T1052" s="687">
        <f t="shared" ca="1" si="658"/>
        <v>0</v>
      </c>
      <c r="U1052" s="687">
        <f t="shared" ca="1" si="658"/>
        <v>0</v>
      </c>
      <c r="V1052" s="687">
        <f t="shared" ca="1" si="658"/>
        <v>0</v>
      </c>
      <c r="W1052" s="687">
        <f t="shared" ca="1" si="658"/>
        <v>126.04089985714288</v>
      </c>
      <c r="X1052" s="687">
        <f t="shared" ca="1" si="658"/>
        <v>317.3912749624339</v>
      </c>
      <c r="Y1052" s="687">
        <f t="shared" ca="1" si="658"/>
        <v>805.21300765503793</v>
      </c>
      <c r="Z1052" s="687">
        <f t="shared" ca="1" si="658"/>
        <v>805.21300765503793</v>
      </c>
      <c r="AA1052" s="687">
        <f t="shared" ca="1" si="658"/>
        <v>805.21294270760063</v>
      </c>
      <c r="AB1052" s="687">
        <f t="shared" ca="1" si="658"/>
        <v>805.21294270760052</v>
      </c>
      <c r="AC1052" s="687">
        <f t="shared" ca="1" si="658"/>
        <v>805.21294270760052</v>
      </c>
      <c r="AD1052" s="687">
        <f t="shared" ca="1" si="658"/>
        <v>117.150048</v>
      </c>
      <c r="AE1052" s="687">
        <f t="shared" ca="1" si="658"/>
        <v>295.00267880325799</v>
      </c>
      <c r="AF1052" s="687">
        <f t="shared" ca="1" si="658"/>
        <v>748.41374985364507</v>
      </c>
      <c r="AG1052" s="687">
        <f t="shared" ca="1" si="658"/>
        <v>748.41374985364507</v>
      </c>
      <c r="AH1052" s="687">
        <f t="shared" ca="1" si="658"/>
        <v>748.41368948756235</v>
      </c>
      <c r="AI1052" s="687">
        <f t="shared" ca="1" si="658"/>
        <v>748.41368948756224</v>
      </c>
      <c r="AJ1052" s="687">
        <f t="shared" ca="1" si="658"/>
        <v>748.41368948756224</v>
      </c>
      <c r="AK1052" s="687">
        <f t="shared" ca="1" si="658"/>
        <v>0</v>
      </c>
      <c r="AL1052" s="687">
        <f t="shared" ca="1" si="658"/>
        <v>0</v>
      </c>
      <c r="AM1052" s="687">
        <f t="shared" ca="1" si="658"/>
        <v>0</v>
      </c>
      <c r="AN1052" s="687">
        <f t="shared" ca="1" si="658"/>
        <v>0</v>
      </c>
      <c r="AO1052" s="687">
        <f t="shared" ca="1" si="658"/>
        <v>0</v>
      </c>
      <c r="AP1052" s="687">
        <f t="shared" ca="1" si="658"/>
        <v>0</v>
      </c>
      <c r="AQ1052" s="687">
        <f t="shared" ca="1" si="658"/>
        <v>0</v>
      </c>
      <c r="AR1052" s="687">
        <f t="shared" ca="1" si="658"/>
        <v>0</v>
      </c>
      <c r="AS1052" s="1010">
        <f ca="1">SUM(E1052:AR1052)</f>
        <v>8623.7183132256887</v>
      </c>
    </row>
    <row r="1053" spans="1:47" hidden="1" outlineLevel="1">
      <c r="B1053" s="123"/>
      <c r="C1053" s="81">
        <v>1</v>
      </c>
      <c r="D1053" s="191">
        <f ca="1">D1011</f>
        <v>5.2299128571428577</v>
      </c>
      <c r="E1053" s="382">
        <f ca="1">IF(Controle!$N$16=1,0,$D1053*E303*E$5)</f>
        <v>0</v>
      </c>
      <c r="F1053" s="382">
        <f ca="1">IF(Controle!$N$16=1,0,$D1053*F303*F$5)</f>
        <v>0</v>
      </c>
      <c r="G1053" s="382">
        <f ca="1">IF(Controle!$N$16=1,0,$D1053*G303*G$5)</f>
        <v>0</v>
      </c>
      <c r="H1053" s="382">
        <f ca="1">IF(Controle!$N$16=1,0,$D1053*H303*H$5)</f>
        <v>0</v>
      </c>
      <c r="I1053" s="382">
        <f ca="1">IF(Controle!$N$16=1,0,$D1053*I303*I$5)</f>
        <v>0</v>
      </c>
      <c r="J1053" s="382">
        <f ca="1">IF(Controle!$N$16=1,0,$D1053*J303*J$5)</f>
        <v>0</v>
      </c>
      <c r="K1053" s="382">
        <f ca="1">IF(Controle!$N$16=1,0,$D1053*K303*K$5)</f>
        <v>0</v>
      </c>
      <c r="L1053" s="382">
        <f ca="1">IF(Controle!$N$16=1,0,$D1053*L303*L$5)</f>
        <v>0</v>
      </c>
      <c r="M1053" s="382">
        <f ca="1">IF(Controle!$N$16=1,0,$D1053*M303*M$5)</f>
        <v>0</v>
      </c>
      <c r="N1053" s="382">
        <f ca="1">IF(Controle!$N$16=1,0,$D1053*N303*N$5)</f>
        <v>0</v>
      </c>
      <c r="O1053" s="382">
        <f ca="1">IF(Controle!$N$16=1,0,$D1053*O303*O$5)</f>
        <v>0</v>
      </c>
      <c r="P1053" s="382">
        <f ca="1">IF(Controle!$N$16=1,0,$D1053*P303*P$5)</f>
        <v>0</v>
      </c>
      <c r="Q1053" s="382">
        <f ca="1">IF(Controle!$N$16=1,0,$D1053*Q303*Q$5)</f>
        <v>0</v>
      </c>
      <c r="R1053" s="382">
        <f ca="1">IF(Controle!$N$16=1,0,$D1053*R303*R$5)</f>
        <v>0</v>
      </c>
      <c r="S1053" s="382">
        <f ca="1">IF(Controle!$N$16=1,0,$D1053*S303*S$5)</f>
        <v>0</v>
      </c>
      <c r="T1053" s="382">
        <f ca="1">IF(Controle!$N$16=1,0,$D1053*T303*T$5)</f>
        <v>0</v>
      </c>
      <c r="U1053" s="382">
        <f ca="1">IF(Controle!$N$16=1,0,$D1053*U303*U$5)</f>
        <v>0</v>
      </c>
      <c r="V1053" s="382">
        <f ca="1">IF(Controle!$N$16=1,0,$D1053*V303*V$5)</f>
        <v>0</v>
      </c>
      <c r="W1053" s="382">
        <f ca="1">IF(Controle!$N$16=1,0,$D1053*W303*W$5)</f>
        <v>126.04089985714288</v>
      </c>
      <c r="X1053" s="382">
        <f ca="1">IF(Controle!$N$16=1,0,$D1053*X303*X$5)</f>
        <v>0</v>
      </c>
      <c r="Y1053" s="382">
        <f ca="1">IF(Controle!$N$16=1,0,$D1053*Y303*Y$5)</f>
        <v>0</v>
      </c>
      <c r="Z1053" s="382">
        <f ca="1">IF(Controle!$N$16=1,0,$D1053*Z303*Z$5)</f>
        <v>0</v>
      </c>
      <c r="AA1053" s="382">
        <f ca="1">IF(Controle!$N$16=1,0,$D1053*AA303*AA$5)</f>
        <v>0</v>
      </c>
      <c r="AB1053" s="382">
        <f ca="1">IF(Controle!$N$16=1,0,$D1053*AB303*AB$5)</f>
        <v>0</v>
      </c>
      <c r="AC1053" s="382">
        <f ca="1">IF(Controle!$N$16=1,0,$D1053*AC303*AC$5)</f>
        <v>0</v>
      </c>
      <c r="AD1053" s="382">
        <f ca="1">IF(Controle!$N$16=1,0,$D1053*AD303*AD$5)</f>
        <v>117.150048</v>
      </c>
      <c r="AE1053" s="382">
        <f ca="1">IF(Controle!$N$16=1,0,$D1053*AE303*AE$5)</f>
        <v>0</v>
      </c>
      <c r="AF1053" s="382">
        <f ca="1">IF(Controle!$N$16=1,0,$D1053*AF303*AF$5)</f>
        <v>0</v>
      </c>
      <c r="AG1053" s="382">
        <f ca="1">IF(Controle!$N$16=1,0,$D1053*AG303*AG$5)</f>
        <v>0</v>
      </c>
      <c r="AH1053" s="382">
        <f ca="1">IF(Controle!$N$16=1,0,$D1053*AH303*AH$5)</f>
        <v>0</v>
      </c>
      <c r="AI1053" s="382">
        <f ca="1">IF(Controle!$N$16=1,0,$D1053*AI303*AI$5)</f>
        <v>0</v>
      </c>
      <c r="AJ1053" s="382">
        <f ca="1">IF(Controle!$N$16=1,0,$D1053*AJ303*AJ$5)</f>
        <v>0</v>
      </c>
      <c r="AK1053" s="382">
        <f ca="1">IF(Controle!$N$16=1,0,$D1053*AK303*AK$5)</f>
        <v>0</v>
      </c>
      <c r="AL1053" s="382">
        <f ca="1">IF(Controle!$N$16=1,0,$D1053*AL303*AL$5)</f>
        <v>0</v>
      </c>
      <c r="AM1053" s="382">
        <f ca="1">IF(Controle!$N$16=1,0,$D1053*AM303*AM$5)</f>
        <v>0</v>
      </c>
      <c r="AN1053" s="382">
        <f ca="1">IF(Controle!$N$16=1,0,$D1053*AN303*AN$5)</f>
        <v>0</v>
      </c>
      <c r="AO1053" s="382">
        <f ca="1">IF(Controle!$N$16=1,0,$D1053*AO303*AO$5)</f>
        <v>0</v>
      </c>
      <c r="AP1053" s="382">
        <f ca="1">IF(Controle!$N$16=1,0,$D1053*AP303*AP$5)</f>
        <v>0</v>
      </c>
      <c r="AQ1053" s="382">
        <f ca="1">IF(Controle!$N$16=1,0,$D1053*AQ303*AQ$5)</f>
        <v>0</v>
      </c>
      <c r="AR1053" s="382">
        <f ca="1">IF(Controle!$N$16=1,0,$D1053*AR303*AR$5)</f>
        <v>0</v>
      </c>
      <c r="AS1053" s="684">
        <f ca="1">SUM(E1053:AR1053)</f>
        <v>243.19094785714287</v>
      </c>
    </row>
    <row r="1054" spans="1:47" hidden="1" outlineLevel="1">
      <c r="B1054" s="123"/>
      <c r="C1054" s="81">
        <f>C1053+1</f>
        <v>2</v>
      </c>
      <c r="D1054" s="191">
        <f t="shared" ref="D1054:D1092" ca="1" si="659">D1012</f>
        <v>13.169762446574019</v>
      </c>
      <c r="E1054" s="382">
        <f ca="1">IF(Controle!$N$16=1,0,$D1054*E304*E$5)</f>
        <v>0</v>
      </c>
      <c r="F1054" s="382">
        <f ca="1">IF(Controle!$N$16=1,0,$D1054*F304*F$5)</f>
        <v>0</v>
      </c>
      <c r="G1054" s="382">
        <f ca="1">IF(Controle!$N$16=1,0,$D1054*G304*G$5)</f>
        <v>0</v>
      </c>
      <c r="H1054" s="382">
        <f ca="1">IF(Controle!$N$16=1,0,$D1054*H304*H$5)</f>
        <v>0</v>
      </c>
      <c r="I1054" s="382">
        <f ca="1">IF(Controle!$N$16=1,0,$D1054*I304*I$5)</f>
        <v>0</v>
      </c>
      <c r="J1054" s="382">
        <f ca="1">IF(Controle!$N$16=1,0,$D1054*J304*J$5)</f>
        <v>0</v>
      </c>
      <c r="K1054" s="382">
        <f ca="1">IF(Controle!$N$16=1,0,$D1054*K304*K$5)</f>
        <v>0</v>
      </c>
      <c r="L1054" s="382">
        <f ca="1">IF(Controle!$N$16=1,0,$D1054*L304*L$5)</f>
        <v>0</v>
      </c>
      <c r="M1054" s="382">
        <f ca="1">IF(Controle!$N$16=1,0,$D1054*M304*M$5)</f>
        <v>0</v>
      </c>
      <c r="N1054" s="382">
        <f ca="1">IF(Controle!$N$16=1,0,$D1054*N304*N$5)</f>
        <v>0</v>
      </c>
      <c r="O1054" s="382">
        <f ca="1">IF(Controle!$N$16=1,0,$D1054*O304*O$5)</f>
        <v>0</v>
      </c>
      <c r="P1054" s="382">
        <f ca="1">IF(Controle!$N$16=1,0,$D1054*P304*P$5)</f>
        <v>0</v>
      </c>
      <c r="Q1054" s="382">
        <f ca="1">IF(Controle!$N$16=1,0,$D1054*Q304*Q$5)</f>
        <v>0</v>
      </c>
      <c r="R1054" s="382">
        <f ca="1">IF(Controle!$N$16=1,0,$D1054*R304*R$5)</f>
        <v>0</v>
      </c>
      <c r="S1054" s="382">
        <f ca="1">IF(Controle!$N$16=1,0,$D1054*S304*S$5)</f>
        <v>0</v>
      </c>
      <c r="T1054" s="382">
        <f ca="1">IF(Controle!$N$16=1,0,$D1054*T304*T$5)</f>
        <v>0</v>
      </c>
      <c r="U1054" s="382">
        <f ca="1">IF(Controle!$N$16=1,0,$D1054*U304*U$5)</f>
        <v>0</v>
      </c>
      <c r="V1054" s="382">
        <f ca="1">IF(Controle!$N$16=1,0,$D1054*V304*V$5)</f>
        <v>0</v>
      </c>
      <c r="W1054" s="382">
        <f ca="1">IF(Controle!$N$16=1,0,$D1054*W304*W$5)</f>
        <v>0</v>
      </c>
      <c r="X1054" s="382">
        <f ca="1">IF(Controle!$N$16=1,0,$D1054*X304*X$5)</f>
        <v>317.3912749624339</v>
      </c>
      <c r="Y1054" s="382">
        <f ca="1">IF(Controle!$N$16=1,0,$D1054*Y304*Y$5)</f>
        <v>0</v>
      </c>
      <c r="Z1054" s="382">
        <f ca="1">IF(Controle!$N$16=1,0,$D1054*Z304*Z$5)</f>
        <v>0</v>
      </c>
      <c r="AA1054" s="382">
        <f ca="1">IF(Controle!$N$16=1,0,$D1054*AA304*AA$5)</f>
        <v>0</v>
      </c>
      <c r="AB1054" s="382">
        <f ca="1">IF(Controle!$N$16=1,0,$D1054*AB304*AB$5)</f>
        <v>0</v>
      </c>
      <c r="AC1054" s="382">
        <f ca="1">IF(Controle!$N$16=1,0,$D1054*AC304*AC$5)</f>
        <v>0</v>
      </c>
      <c r="AD1054" s="382">
        <f ca="1">IF(Controle!$N$16=1,0,$D1054*AD304*AD$5)</f>
        <v>0</v>
      </c>
      <c r="AE1054" s="382">
        <f ca="1">IF(Controle!$N$16=1,0,$D1054*AE304*AE$5)</f>
        <v>295.00267880325799</v>
      </c>
      <c r="AF1054" s="382">
        <f ca="1">IF(Controle!$N$16=1,0,$D1054*AF304*AF$5)</f>
        <v>0</v>
      </c>
      <c r="AG1054" s="382">
        <f ca="1">IF(Controle!$N$16=1,0,$D1054*AG304*AG$5)</f>
        <v>0</v>
      </c>
      <c r="AH1054" s="382">
        <f ca="1">IF(Controle!$N$16=1,0,$D1054*AH304*AH$5)</f>
        <v>0</v>
      </c>
      <c r="AI1054" s="382">
        <f ca="1">IF(Controle!$N$16=1,0,$D1054*AI304*AI$5)</f>
        <v>0</v>
      </c>
      <c r="AJ1054" s="382">
        <f ca="1">IF(Controle!$N$16=1,0,$D1054*AJ304*AJ$5)</f>
        <v>0</v>
      </c>
      <c r="AK1054" s="382">
        <f ca="1">IF(Controle!$N$16=1,0,$D1054*AK304*AK$5)</f>
        <v>0</v>
      </c>
      <c r="AL1054" s="382">
        <f ca="1">IF(Controle!$N$16=1,0,$D1054*AL304*AL$5)</f>
        <v>0</v>
      </c>
      <c r="AM1054" s="382">
        <f ca="1">IF(Controle!$N$16=1,0,$D1054*AM304*AM$5)</f>
        <v>0</v>
      </c>
      <c r="AN1054" s="382">
        <f ca="1">IF(Controle!$N$16=1,0,$D1054*AN304*AN$5)</f>
        <v>0</v>
      </c>
      <c r="AO1054" s="382">
        <f ca="1">IF(Controle!$N$16=1,0,$D1054*AO304*AO$5)</f>
        <v>0</v>
      </c>
      <c r="AP1054" s="382">
        <f ca="1">IF(Controle!$N$16=1,0,$D1054*AP304*AP$5)</f>
        <v>0</v>
      </c>
      <c r="AQ1054" s="382">
        <f ca="1">IF(Controle!$N$16=1,0,$D1054*AQ304*AQ$5)</f>
        <v>0</v>
      </c>
      <c r="AR1054" s="382">
        <f ca="1">IF(Controle!$N$16=1,0,$D1054*AR304*AR$5)</f>
        <v>0</v>
      </c>
      <c r="AS1054" s="684">
        <f t="shared" ref="AS1054:AS1092" ca="1" si="660">SUM(E1054:AR1054)</f>
        <v>612.39395376569189</v>
      </c>
    </row>
    <row r="1055" spans="1:47" hidden="1" outlineLevel="1">
      <c r="B1055" s="123"/>
      <c r="C1055" s="81">
        <f t="shared" ref="C1055:C1092" si="661">C1054+1</f>
        <v>3</v>
      </c>
      <c r="D1055" s="191">
        <f t="shared" ca="1" si="659"/>
        <v>33.411328118466301</v>
      </c>
      <c r="E1055" s="382">
        <f ca="1">IF(Controle!$N$16=1,0,$D1055*E305*E$5)</f>
        <v>0</v>
      </c>
      <c r="F1055" s="382">
        <f ca="1">IF(Controle!$N$16=1,0,$D1055*F305*F$5)</f>
        <v>0</v>
      </c>
      <c r="G1055" s="382">
        <f ca="1">IF(Controle!$N$16=1,0,$D1055*G305*G$5)</f>
        <v>0</v>
      </c>
      <c r="H1055" s="382">
        <f ca="1">IF(Controle!$N$16=1,0,$D1055*H305*H$5)</f>
        <v>0</v>
      </c>
      <c r="I1055" s="382">
        <f ca="1">IF(Controle!$N$16=1,0,$D1055*I305*I$5)</f>
        <v>0</v>
      </c>
      <c r="J1055" s="382">
        <f ca="1">IF(Controle!$N$16=1,0,$D1055*J305*J$5)</f>
        <v>0</v>
      </c>
      <c r="K1055" s="382">
        <f ca="1">IF(Controle!$N$16=1,0,$D1055*K305*K$5)</f>
        <v>0</v>
      </c>
      <c r="L1055" s="382">
        <f ca="1">IF(Controle!$N$16=1,0,$D1055*L305*L$5)</f>
        <v>0</v>
      </c>
      <c r="M1055" s="382">
        <f ca="1">IF(Controle!$N$16=1,0,$D1055*M305*M$5)</f>
        <v>0</v>
      </c>
      <c r="N1055" s="382">
        <f ca="1">IF(Controle!$N$16=1,0,$D1055*N305*N$5)</f>
        <v>0</v>
      </c>
      <c r="O1055" s="382">
        <f ca="1">IF(Controle!$N$16=1,0,$D1055*O305*O$5)</f>
        <v>0</v>
      </c>
      <c r="P1055" s="382">
        <f ca="1">IF(Controle!$N$16=1,0,$D1055*P305*P$5)</f>
        <v>0</v>
      </c>
      <c r="Q1055" s="382">
        <f ca="1">IF(Controle!$N$16=1,0,$D1055*Q305*Q$5)</f>
        <v>0</v>
      </c>
      <c r="R1055" s="382">
        <f ca="1">IF(Controle!$N$16=1,0,$D1055*R305*R$5)</f>
        <v>0</v>
      </c>
      <c r="S1055" s="382">
        <f ca="1">IF(Controle!$N$16=1,0,$D1055*S305*S$5)</f>
        <v>0</v>
      </c>
      <c r="T1055" s="382">
        <f ca="1">IF(Controle!$N$16=1,0,$D1055*T305*T$5)</f>
        <v>0</v>
      </c>
      <c r="U1055" s="382">
        <f ca="1">IF(Controle!$N$16=1,0,$D1055*U305*U$5)</f>
        <v>0</v>
      </c>
      <c r="V1055" s="382">
        <f ca="1">IF(Controle!$N$16=1,0,$D1055*V305*V$5)</f>
        <v>0</v>
      </c>
      <c r="W1055" s="382">
        <f ca="1">IF(Controle!$N$16=1,0,$D1055*W305*W$5)</f>
        <v>0</v>
      </c>
      <c r="X1055" s="382">
        <f ca="1">IF(Controle!$N$16=1,0,$D1055*X305*X$5)</f>
        <v>0</v>
      </c>
      <c r="Y1055" s="382">
        <f ca="1">IF(Controle!$N$16=1,0,$D1055*Y305*Y$5)</f>
        <v>805.21300765503793</v>
      </c>
      <c r="Z1055" s="382">
        <f ca="1">IF(Controle!$N$16=1,0,$D1055*Z305*Z$5)</f>
        <v>0</v>
      </c>
      <c r="AA1055" s="382">
        <f ca="1">IF(Controle!$N$16=1,0,$D1055*AA305*AA$5)</f>
        <v>0</v>
      </c>
      <c r="AB1055" s="382">
        <f ca="1">IF(Controle!$N$16=1,0,$D1055*AB305*AB$5)</f>
        <v>0</v>
      </c>
      <c r="AC1055" s="382">
        <f ca="1">IF(Controle!$N$16=1,0,$D1055*AC305*AC$5)</f>
        <v>0</v>
      </c>
      <c r="AD1055" s="382">
        <f ca="1">IF(Controle!$N$16=1,0,$D1055*AD305*AD$5)</f>
        <v>0</v>
      </c>
      <c r="AE1055" s="382">
        <f ca="1">IF(Controle!$N$16=1,0,$D1055*AE305*AE$5)</f>
        <v>0</v>
      </c>
      <c r="AF1055" s="382">
        <f ca="1">IF(Controle!$N$16=1,0,$D1055*AF305*AF$5)</f>
        <v>748.41374985364507</v>
      </c>
      <c r="AG1055" s="382">
        <f ca="1">IF(Controle!$N$16=1,0,$D1055*AG305*AG$5)</f>
        <v>0</v>
      </c>
      <c r="AH1055" s="382">
        <f ca="1">IF(Controle!$N$16=1,0,$D1055*AH305*AH$5)</f>
        <v>0</v>
      </c>
      <c r="AI1055" s="382">
        <f ca="1">IF(Controle!$N$16=1,0,$D1055*AI305*AI$5)</f>
        <v>0</v>
      </c>
      <c r="AJ1055" s="382">
        <f ca="1">IF(Controle!$N$16=1,0,$D1055*AJ305*AJ$5)</f>
        <v>0</v>
      </c>
      <c r="AK1055" s="382">
        <f ca="1">IF(Controle!$N$16=1,0,$D1055*AK305*AK$5)</f>
        <v>0</v>
      </c>
      <c r="AL1055" s="382">
        <f ca="1">IF(Controle!$N$16=1,0,$D1055*AL305*AL$5)</f>
        <v>0</v>
      </c>
      <c r="AM1055" s="382">
        <f ca="1">IF(Controle!$N$16=1,0,$D1055*AM305*AM$5)</f>
        <v>0</v>
      </c>
      <c r="AN1055" s="382">
        <f ca="1">IF(Controle!$N$16=1,0,$D1055*AN305*AN$5)</f>
        <v>0</v>
      </c>
      <c r="AO1055" s="382">
        <f ca="1">IF(Controle!$N$16=1,0,$D1055*AO305*AO$5)</f>
        <v>0</v>
      </c>
      <c r="AP1055" s="382">
        <f ca="1">IF(Controle!$N$16=1,0,$D1055*AP305*AP$5)</f>
        <v>0</v>
      </c>
      <c r="AQ1055" s="382">
        <f ca="1">IF(Controle!$N$16=1,0,$D1055*AQ305*AQ$5)</f>
        <v>0</v>
      </c>
      <c r="AR1055" s="382">
        <f ca="1">IF(Controle!$N$16=1,0,$D1055*AR305*AR$5)</f>
        <v>0</v>
      </c>
      <c r="AS1055" s="684">
        <f t="shared" ca="1" si="660"/>
        <v>1553.6267575086831</v>
      </c>
    </row>
    <row r="1056" spans="1:47" hidden="1" outlineLevel="1">
      <c r="B1056" s="123"/>
      <c r="C1056" s="81">
        <f t="shared" si="661"/>
        <v>4</v>
      </c>
      <c r="D1056" s="191">
        <f t="shared" ca="1" si="659"/>
        <v>33.411328118466301</v>
      </c>
      <c r="E1056" s="382">
        <f ca="1">IF(Controle!$N$16=1,0,$D1056*E306*E$5)</f>
        <v>0</v>
      </c>
      <c r="F1056" s="382">
        <f ca="1">IF(Controle!$N$16=1,0,$D1056*F306*F$5)</f>
        <v>0</v>
      </c>
      <c r="G1056" s="382">
        <f ca="1">IF(Controle!$N$16=1,0,$D1056*G306*G$5)</f>
        <v>0</v>
      </c>
      <c r="H1056" s="382">
        <f ca="1">IF(Controle!$N$16=1,0,$D1056*H306*H$5)</f>
        <v>0</v>
      </c>
      <c r="I1056" s="382">
        <f ca="1">IF(Controle!$N$16=1,0,$D1056*I306*I$5)</f>
        <v>0</v>
      </c>
      <c r="J1056" s="382">
        <f ca="1">IF(Controle!$N$16=1,0,$D1056*J306*J$5)</f>
        <v>0</v>
      </c>
      <c r="K1056" s="382">
        <f ca="1">IF(Controle!$N$16=1,0,$D1056*K306*K$5)</f>
        <v>0</v>
      </c>
      <c r="L1056" s="382">
        <f ca="1">IF(Controle!$N$16=1,0,$D1056*L306*L$5)</f>
        <v>0</v>
      </c>
      <c r="M1056" s="382">
        <f ca="1">IF(Controle!$N$16=1,0,$D1056*M306*M$5)</f>
        <v>0</v>
      </c>
      <c r="N1056" s="382">
        <f ca="1">IF(Controle!$N$16=1,0,$D1056*N306*N$5)</f>
        <v>0</v>
      </c>
      <c r="O1056" s="382">
        <f ca="1">IF(Controle!$N$16=1,0,$D1056*O306*O$5)</f>
        <v>0</v>
      </c>
      <c r="P1056" s="382">
        <f ca="1">IF(Controle!$N$16=1,0,$D1056*P306*P$5)</f>
        <v>0</v>
      </c>
      <c r="Q1056" s="382">
        <f ca="1">IF(Controle!$N$16=1,0,$D1056*Q306*Q$5)</f>
        <v>0</v>
      </c>
      <c r="R1056" s="382">
        <f ca="1">IF(Controle!$N$16=1,0,$D1056*R306*R$5)</f>
        <v>0</v>
      </c>
      <c r="S1056" s="382">
        <f ca="1">IF(Controle!$N$16=1,0,$D1056*S306*S$5)</f>
        <v>0</v>
      </c>
      <c r="T1056" s="382">
        <f ca="1">IF(Controle!$N$16=1,0,$D1056*T306*T$5)</f>
        <v>0</v>
      </c>
      <c r="U1056" s="382">
        <f ca="1">IF(Controle!$N$16=1,0,$D1056*U306*U$5)</f>
        <v>0</v>
      </c>
      <c r="V1056" s="382">
        <f ca="1">IF(Controle!$N$16=1,0,$D1056*V306*V$5)</f>
        <v>0</v>
      </c>
      <c r="W1056" s="382">
        <f ca="1">IF(Controle!$N$16=1,0,$D1056*W306*W$5)</f>
        <v>0</v>
      </c>
      <c r="X1056" s="382">
        <f ca="1">IF(Controle!$N$16=1,0,$D1056*X306*X$5)</f>
        <v>0</v>
      </c>
      <c r="Y1056" s="382">
        <f ca="1">IF(Controle!$N$16=1,0,$D1056*Y306*Y$5)</f>
        <v>0</v>
      </c>
      <c r="Z1056" s="382">
        <f ca="1">IF(Controle!$N$16=1,0,$D1056*Z306*Z$5)</f>
        <v>805.21300765503793</v>
      </c>
      <c r="AA1056" s="382">
        <f ca="1">IF(Controle!$N$16=1,0,$D1056*AA306*AA$5)</f>
        <v>0</v>
      </c>
      <c r="AB1056" s="382">
        <f ca="1">IF(Controle!$N$16=1,0,$D1056*AB306*AB$5)</f>
        <v>0</v>
      </c>
      <c r="AC1056" s="382">
        <f ca="1">IF(Controle!$N$16=1,0,$D1056*AC306*AC$5)</f>
        <v>0</v>
      </c>
      <c r="AD1056" s="382">
        <f ca="1">IF(Controle!$N$16=1,0,$D1056*AD306*AD$5)</f>
        <v>0</v>
      </c>
      <c r="AE1056" s="382">
        <f ca="1">IF(Controle!$N$16=1,0,$D1056*AE306*AE$5)</f>
        <v>0</v>
      </c>
      <c r="AF1056" s="382">
        <f ca="1">IF(Controle!$N$16=1,0,$D1056*AF306*AF$5)</f>
        <v>0</v>
      </c>
      <c r="AG1056" s="382">
        <f ca="1">IF(Controle!$N$16=1,0,$D1056*AG306*AG$5)</f>
        <v>748.41374985364507</v>
      </c>
      <c r="AH1056" s="382">
        <f ca="1">IF(Controle!$N$16=1,0,$D1056*AH306*AH$5)</f>
        <v>0</v>
      </c>
      <c r="AI1056" s="382">
        <f ca="1">IF(Controle!$N$16=1,0,$D1056*AI306*AI$5)</f>
        <v>0</v>
      </c>
      <c r="AJ1056" s="382">
        <f ca="1">IF(Controle!$N$16=1,0,$D1056*AJ306*AJ$5)</f>
        <v>0</v>
      </c>
      <c r="AK1056" s="382">
        <f ca="1">IF(Controle!$N$16=1,0,$D1056*AK306*AK$5)</f>
        <v>0</v>
      </c>
      <c r="AL1056" s="382">
        <f ca="1">IF(Controle!$N$16=1,0,$D1056*AL306*AL$5)</f>
        <v>0</v>
      </c>
      <c r="AM1056" s="382">
        <f ca="1">IF(Controle!$N$16=1,0,$D1056*AM306*AM$5)</f>
        <v>0</v>
      </c>
      <c r="AN1056" s="382">
        <f ca="1">IF(Controle!$N$16=1,0,$D1056*AN306*AN$5)</f>
        <v>0</v>
      </c>
      <c r="AO1056" s="382">
        <f ca="1">IF(Controle!$N$16=1,0,$D1056*AO306*AO$5)</f>
        <v>0</v>
      </c>
      <c r="AP1056" s="382">
        <f ca="1">IF(Controle!$N$16=1,0,$D1056*AP306*AP$5)</f>
        <v>0</v>
      </c>
      <c r="AQ1056" s="382">
        <f ca="1">IF(Controle!$N$16=1,0,$D1056*AQ306*AQ$5)</f>
        <v>0</v>
      </c>
      <c r="AR1056" s="382">
        <f ca="1">IF(Controle!$N$16=1,0,$D1056*AR306*AR$5)</f>
        <v>0</v>
      </c>
      <c r="AS1056" s="684">
        <f t="shared" ca="1" si="660"/>
        <v>1553.6267575086831</v>
      </c>
    </row>
    <row r="1057" spans="2:45" hidden="1" outlineLevel="1">
      <c r="B1057" s="123"/>
      <c r="C1057" s="81">
        <f t="shared" si="661"/>
        <v>5</v>
      </c>
      <c r="D1057" s="191">
        <f t="shared" ca="1" si="659"/>
        <v>33.411325423551894</v>
      </c>
      <c r="E1057" s="382">
        <f ca="1">IF(Controle!$N$16=1,0,$D1057*E307*E$5)</f>
        <v>0</v>
      </c>
      <c r="F1057" s="382">
        <f ca="1">IF(Controle!$N$16=1,0,$D1057*F307*F$5)</f>
        <v>0</v>
      </c>
      <c r="G1057" s="382">
        <f ca="1">IF(Controle!$N$16=1,0,$D1057*G307*G$5)</f>
        <v>0</v>
      </c>
      <c r="H1057" s="382">
        <f ca="1">IF(Controle!$N$16=1,0,$D1057*H307*H$5)</f>
        <v>0</v>
      </c>
      <c r="I1057" s="382">
        <f ca="1">IF(Controle!$N$16=1,0,$D1057*I307*I$5)</f>
        <v>0</v>
      </c>
      <c r="J1057" s="382">
        <f ca="1">IF(Controle!$N$16=1,0,$D1057*J307*J$5)</f>
        <v>0</v>
      </c>
      <c r="K1057" s="382">
        <f ca="1">IF(Controle!$N$16=1,0,$D1057*K307*K$5)</f>
        <v>0</v>
      </c>
      <c r="L1057" s="382">
        <f ca="1">IF(Controle!$N$16=1,0,$D1057*L307*L$5)</f>
        <v>0</v>
      </c>
      <c r="M1057" s="382">
        <f ca="1">IF(Controle!$N$16=1,0,$D1057*M307*M$5)</f>
        <v>0</v>
      </c>
      <c r="N1057" s="382">
        <f ca="1">IF(Controle!$N$16=1,0,$D1057*N307*N$5)</f>
        <v>0</v>
      </c>
      <c r="O1057" s="382">
        <f ca="1">IF(Controle!$N$16=1,0,$D1057*O307*O$5)</f>
        <v>0</v>
      </c>
      <c r="P1057" s="382">
        <f ca="1">IF(Controle!$N$16=1,0,$D1057*P307*P$5)</f>
        <v>0</v>
      </c>
      <c r="Q1057" s="382">
        <f ca="1">IF(Controle!$N$16=1,0,$D1057*Q307*Q$5)</f>
        <v>0</v>
      </c>
      <c r="R1057" s="382">
        <f ca="1">IF(Controle!$N$16=1,0,$D1057*R307*R$5)</f>
        <v>0</v>
      </c>
      <c r="S1057" s="382">
        <f ca="1">IF(Controle!$N$16=1,0,$D1057*S307*S$5)</f>
        <v>0</v>
      </c>
      <c r="T1057" s="382">
        <f ca="1">IF(Controle!$N$16=1,0,$D1057*T307*T$5)</f>
        <v>0</v>
      </c>
      <c r="U1057" s="382">
        <f ca="1">IF(Controle!$N$16=1,0,$D1057*U307*U$5)</f>
        <v>0</v>
      </c>
      <c r="V1057" s="382">
        <f ca="1">IF(Controle!$N$16=1,0,$D1057*V307*V$5)</f>
        <v>0</v>
      </c>
      <c r="W1057" s="382">
        <f ca="1">IF(Controle!$N$16=1,0,$D1057*W307*W$5)</f>
        <v>0</v>
      </c>
      <c r="X1057" s="382">
        <f ca="1">IF(Controle!$N$16=1,0,$D1057*X307*X$5)</f>
        <v>0</v>
      </c>
      <c r="Y1057" s="382">
        <f ca="1">IF(Controle!$N$16=1,0,$D1057*Y307*Y$5)</f>
        <v>0</v>
      </c>
      <c r="Z1057" s="382">
        <f ca="1">IF(Controle!$N$16=1,0,$D1057*Z307*Z$5)</f>
        <v>0</v>
      </c>
      <c r="AA1057" s="382">
        <f ca="1">IF(Controle!$N$16=1,0,$D1057*AA307*AA$5)</f>
        <v>805.21294270760063</v>
      </c>
      <c r="AB1057" s="382">
        <f ca="1">IF(Controle!$N$16=1,0,$D1057*AB307*AB$5)</f>
        <v>0</v>
      </c>
      <c r="AC1057" s="382">
        <f ca="1">IF(Controle!$N$16=1,0,$D1057*AC307*AC$5)</f>
        <v>0</v>
      </c>
      <c r="AD1057" s="382">
        <f ca="1">IF(Controle!$N$16=1,0,$D1057*AD307*AD$5)</f>
        <v>0</v>
      </c>
      <c r="AE1057" s="382">
        <f ca="1">IF(Controle!$N$16=1,0,$D1057*AE307*AE$5)</f>
        <v>0</v>
      </c>
      <c r="AF1057" s="382">
        <f ca="1">IF(Controle!$N$16=1,0,$D1057*AF307*AF$5)</f>
        <v>0</v>
      </c>
      <c r="AG1057" s="382">
        <f ca="1">IF(Controle!$N$16=1,0,$D1057*AG307*AG$5)</f>
        <v>0</v>
      </c>
      <c r="AH1057" s="382">
        <f ca="1">IF(Controle!$N$16=1,0,$D1057*AH307*AH$5)</f>
        <v>748.41368948756235</v>
      </c>
      <c r="AI1057" s="382">
        <f ca="1">IF(Controle!$N$16=1,0,$D1057*AI307*AI$5)</f>
        <v>0</v>
      </c>
      <c r="AJ1057" s="382">
        <f ca="1">IF(Controle!$N$16=1,0,$D1057*AJ307*AJ$5)</f>
        <v>0</v>
      </c>
      <c r="AK1057" s="382">
        <f ca="1">IF(Controle!$N$16=1,0,$D1057*AK307*AK$5)</f>
        <v>0</v>
      </c>
      <c r="AL1057" s="382">
        <f ca="1">IF(Controle!$N$16=1,0,$D1057*AL307*AL$5)</f>
        <v>0</v>
      </c>
      <c r="AM1057" s="382">
        <f ca="1">IF(Controle!$N$16=1,0,$D1057*AM307*AM$5)</f>
        <v>0</v>
      </c>
      <c r="AN1057" s="382">
        <f ca="1">IF(Controle!$N$16=1,0,$D1057*AN307*AN$5)</f>
        <v>0</v>
      </c>
      <c r="AO1057" s="382">
        <f ca="1">IF(Controle!$N$16=1,0,$D1057*AO307*AO$5)</f>
        <v>0</v>
      </c>
      <c r="AP1057" s="382">
        <f ca="1">IF(Controle!$N$16=1,0,$D1057*AP307*AP$5)</f>
        <v>0</v>
      </c>
      <c r="AQ1057" s="382">
        <f ca="1">IF(Controle!$N$16=1,0,$D1057*AQ307*AQ$5)</f>
        <v>0</v>
      </c>
      <c r="AR1057" s="382">
        <f ca="1">IF(Controle!$N$16=1,0,$D1057*AR307*AR$5)</f>
        <v>0</v>
      </c>
      <c r="AS1057" s="684">
        <f t="shared" ca="1" si="660"/>
        <v>1553.626632195163</v>
      </c>
    </row>
    <row r="1058" spans="2:45" hidden="1" outlineLevel="1">
      <c r="B1058" s="123"/>
      <c r="C1058" s="81">
        <f t="shared" si="661"/>
        <v>6</v>
      </c>
      <c r="D1058" s="191">
        <f t="shared" ca="1" si="659"/>
        <v>33.411325423551887</v>
      </c>
      <c r="E1058" s="382">
        <f ca="1">IF(Controle!$N$16=1,0,$D1058*E308*E$5)</f>
        <v>0</v>
      </c>
      <c r="F1058" s="382">
        <f ca="1">IF(Controle!$N$16=1,0,$D1058*F308*F$5)</f>
        <v>0</v>
      </c>
      <c r="G1058" s="382">
        <f ca="1">IF(Controle!$N$16=1,0,$D1058*G308*G$5)</f>
        <v>0</v>
      </c>
      <c r="H1058" s="382">
        <f ca="1">IF(Controle!$N$16=1,0,$D1058*H308*H$5)</f>
        <v>0</v>
      </c>
      <c r="I1058" s="382">
        <f ca="1">IF(Controle!$N$16=1,0,$D1058*I308*I$5)</f>
        <v>0</v>
      </c>
      <c r="J1058" s="382">
        <f ca="1">IF(Controle!$N$16=1,0,$D1058*J308*J$5)</f>
        <v>0</v>
      </c>
      <c r="K1058" s="382">
        <f ca="1">IF(Controle!$N$16=1,0,$D1058*K308*K$5)</f>
        <v>0</v>
      </c>
      <c r="L1058" s="382">
        <f ca="1">IF(Controle!$N$16=1,0,$D1058*L308*L$5)</f>
        <v>0</v>
      </c>
      <c r="M1058" s="382">
        <f ca="1">IF(Controle!$N$16=1,0,$D1058*M308*M$5)</f>
        <v>0</v>
      </c>
      <c r="N1058" s="382">
        <f ca="1">IF(Controle!$N$16=1,0,$D1058*N308*N$5)</f>
        <v>0</v>
      </c>
      <c r="O1058" s="382">
        <f ca="1">IF(Controle!$N$16=1,0,$D1058*O308*O$5)</f>
        <v>0</v>
      </c>
      <c r="P1058" s="382">
        <f ca="1">IF(Controle!$N$16=1,0,$D1058*P308*P$5)</f>
        <v>0</v>
      </c>
      <c r="Q1058" s="382">
        <f ca="1">IF(Controle!$N$16=1,0,$D1058*Q308*Q$5)</f>
        <v>0</v>
      </c>
      <c r="R1058" s="382">
        <f ca="1">IF(Controle!$N$16=1,0,$D1058*R308*R$5)</f>
        <v>0</v>
      </c>
      <c r="S1058" s="382">
        <f ca="1">IF(Controle!$N$16=1,0,$D1058*S308*S$5)</f>
        <v>0</v>
      </c>
      <c r="T1058" s="382">
        <f ca="1">IF(Controle!$N$16=1,0,$D1058*T308*T$5)</f>
        <v>0</v>
      </c>
      <c r="U1058" s="382">
        <f ca="1">IF(Controle!$N$16=1,0,$D1058*U308*U$5)</f>
        <v>0</v>
      </c>
      <c r="V1058" s="382">
        <f ca="1">IF(Controle!$N$16=1,0,$D1058*V308*V$5)</f>
        <v>0</v>
      </c>
      <c r="W1058" s="382">
        <f ca="1">IF(Controle!$N$16=1,0,$D1058*W308*W$5)</f>
        <v>0</v>
      </c>
      <c r="X1058" s="382">
        <f ca="1">IF(Controle!$N$16=1,0,$D1058*X308*X$5)</f>
        <v>0</v>
      </c>
      <c r="Y1058" s="382">
        <f ca="1">IF(Controle!$N$16=1,0,$D1058*Y308*Y$5)</f>
        <v>0</v>
      </c>
      <c r="Z1058" s="382">
        <f ca="1">IF(Controle!$N$16=1,0,$D1058*Z308*Z$5)</f>
        <v>0</v>
      </c>
      <c r="AA1058" s="382">
        <f ca="1">IF(Controle!$N$16=1,0,$D1058*AA308*AA$5)</f>
        <v>0</v>
      </c>
      <c r="AB1058" s="382">
        <f ca="1">IF(Controle!$N$16=1,0,$D1058*AB308*AB$5)</f>
        <v>805.21294270760052</v>
      </c>
      <c r="AC1058" s="382">
        <f ca="1">IF(Controle!$N$16=1,0,$D1058*AC308*AC$5)</f>
        <v>0</v>
      </c>
      <c r="AD1058" s="382">
        <f ca="1">IF(Controle!$N$16=1,0,$D1058*AD308*AD$5)</f>
        <v>0</v>
      </c>
      <c r="AE1058" s="382">
        <f ca="1">IF(Controle!$N$16=1,0,$D1058*AE308*AE$5)</f>
        <v>0</v>
      </c>
      <c r="AF1058" s="382">
        <f ca="1">IF(Controle!$N$16=1,0,$D1058*AF308*AF$5)</f>
        <v>0</v>
      </c>
      <c r="AG1058" s="382">
        <f ca="1">IF(Controle!$N$16=1,0,$D1058*AG308*AG$5)</f>
        <v>0</v>
      </c>
      <c r="AH1058" s="382">
        <f ca="1">IF(Controle!$N$16=1,0,$D1058*AH308*AH$5)</f>
        <v>0</v>
      </c>
      <c r="AI1058" s="382">
        <f ca="1">IF(Controle!$N$16=1,0,$D1058*AI308*AI$5)</f>
        <v>748.41368948756224</v>
      </c>
      <c r="AJ1058" s="382">
        <f ca="1">IF(Controle!$N$16=1,0,$D1058*AJ308*AJ$5)</f>
        <v>0</v>
      </c>
      <c r="AK1058" s="382">
        <f ca="1">IF(Controle!$N$16=1,0,$D1058*AK308*AK$5)</f>
        <v>0</v>
      </c>
      <c r="AL1058" s="382">
        <f ca="1">IF(Controle!$N$16=1,0,$D1058*AL308*AL$5)</f>
        <v>0</v>
      </c>
      <c r="AM1058" s="382">
        <f ca="1">IF(Controle!$N$16=1,0,$D1058*AM308*AM$5)</f>
        <v>0</v>
      </c>
      <c r="AN1058" s="382">
        <f ca="1">IF(Controle!$N$16=1,0,$D1058*AN308*AN$5)</f>
        <v>0</v>
      </c>
      <c r="AO1058" s="382">
        <f ca="1">IF(Controle!$N$16=1,0,$D1058*AO308*AO$5)</f>
        <v>0</v>
      </c>
      <c r="AP1058" s="382">
        <f ca="1">IF(Controle!$N$16=1,0,$D1058*AP308*AP$5)</f>
        <v>0</v>
      </c>
      <c r="AQ1058" s="382">
        <f ca="1">IF(Controle!$N$16=1,0,$D1058*AQ308*AQ$5)</f>
        <v>0</v>
      </c>
      <c r="AR1058" s="382">
        <f ca="1">IF(Controle!$N$16=1,0,$D1058*AR308*AR$5)</f>
        <v>0</v>
      </c>
      <c r="AS1058" s="684">
        <f t="shared" ca="1" si="660"/>
        <v>1553.6266321951628</v>
      </c>
    </row>
    <row r="1059" spans="2:45" hidden="1" outlineLevel="1">
      <c r="B1059" s="123"/>
      <c r="C1059" s="81">
        <f t="shared" si="661"/>
        <v>7</v>
      </c>
      <c r="D1059" s="191">
        <f t="shared" ca="1" si="659"/>
        <v>33.411325423551887</v>
      </c>
      <c r="E1059" s="382">
        <f ca="1">IF(Controle!$N$16=1,0,$D1059*E309*E$5)</f>
        <v>0</v>
      </c>
      <c r="F1059" s="382">
        <f ca="1">IF(Controle!$N$16=1,0,$D1059*F309*F$5)</f>
        <v>0</v>
      </c>
      <c r="G1059" s="382">
        <f ca="1">IF(Controle!$N$16=1,0,$D1059*G309*G$5)</f>
        <v>0</v>
      </c>
      <c r="H1059" s="382">
        <f ca="1">IF(Controle!$N$16=1,0,$D1059*H309*H$5)</f>
        <v>0</v>
      </c>
      <c r="I1059" s="382">
        <f ca="1">IF(Controle!$N$16=1,0,$D1059*I309*I$5)</f>
        <v>0</v>
      </c>
      <c r="J1059" s="382">
        <f ca="1">IF(Controle!$N$16=1,0,$D1059*J309*J$5)</f>
        <v>0</v>
      </c>
      <c r="K1059" s="382">
        <f ca="1">IF(Controle!$N$16=1,0,$D1059*K309*K$5)</f>
        <v>0</v>
      </c>
      <c r="L1059" s="382">
        <f ca="1">IF(Controle!$N$16=1,0,$D1059*L309*L$5)</f>
        <v>0</v>
      </c>
      <c r="M1059" s="382">
        <f ca="1">IF(Controle!$N$16=1,0,$D1059*M309*M$5)</f>
        <v>0</v>
      </c>
      <c r="N1059" s="382">
        <f ca="1">IF(Controle!$N$16=1,0,$D1059*N309*N$5)</f>
        <v>0</v>
      </c>
      <c r="O1059" s="382">
        <f ca="1">IF(Controle!$N$16=1,0,$D1059*O309*O$5)</f>
        <v>0</v>
      </c>
      <c r="P1059" s="382">
        <f ca="1">IF(Controle!$N$16=1,0,$D1059*P309*P$5)</f>
        <v>0</v>
      </c>
      <c r="Q1059" s="382">
        <f ca="1">IF(Controle!$N$16=1,0,$D1059*Q309*Q$5)</f>
        <v>0</v>
      </c>
      <c r="R1059" s="382">
        <f ca="1">IF(Controle!$N$16=1,0,$D1059*R309*R$5)</f>
        <v>0</v>
      </c>
      <c r="S1059" s="382">
        <f ca="1">IF(Controle!$N$16=1,0,$D1059*S309*S$5)</f>
        <v>0</v>
      </c>
      <c r="T1059" s="382">
        <f ca="1">IF(Controle!$N$16=1,0,$D1059*T309*T$5)</f>
        <v>0</v>
      </c>
      <c r="U1059" s="382">
        <f ca="1">IF(Controle!$N$16=1,0,$D1059*U309*U$5)</f>
        <v>0</v>
      </c>
      <c r="V1059" s="382">
        <f ca="1">IF(Controle!$N$16=1,0,$D1059*V309*V$5)</f>
        <v>0</v>
      </c>
      <c r="W1059" s="382">
        <f ca="1">IF(Controle!$N$16=1,0,$D1059*W309*W$5)</f>
        <v>0</v>
      </c>
      <c r="X1059" s="382">
        <f ca="1">IF(Controle!$N$16=1,0,$D1059*X309*X$5)</f>
        <v>0</v>
      </c>
      <c r="Y1059" s="382">
        <f ca="1">IF(Controle!$N$16=1,0,$D1059*Y309*Y$5)</f>
        <v>0</v>
      </c>
      <c r="Z1059" s="382">
        <f ca="1">IF(Controle!$N$16=1,0,$D1059*Z309*Z$5)</f>
        <v>0</v>
      </c>
      <c r="AA1059" s="382">
        <f ca="1">IF(Controle!$N$16=1,0,$D1059*AA309*AA$5)</f>
        <v>0</v>
      </c>
      <c r="AB1059" s="382">
        <f ca="1">IF(Controle!$N$16=1,0,$D1059*AB309*AB$5)</f>
        <v>0</v>
      </c>
      <c r="AC1059" s="382">
        <f ca="1">IF(Controle!$N$16=1,0,$D1059*AC309*AC$5)</f>
        <v>805.21294270760052</v>
      </c>
      <c r="AD1059" s="382">
        <f ca="1">IF(Controle!$N$16=1,0,$D1059*AD309*AD$5)</f>
        <v>0</v>
      </c>
      <c r="AE1059" s="382">
        <f ca="1">IF(Controle!$N$16=1,0,$D1059*AE309*AE$5)</f>
        <v>0</v>
      </c>
      <c r="AF1059" s="382">
        <f ca="1">IF(Controle!$N$16=1,0,$D1059*AF309*AF$5)</f>
        <v>0</v>
      </c>
      <c r="AG1059" s="382">
        <f ca="1">IF(Controle!$N$16=1,0,$D1059*AG309*AG$5)</f>
        <v>0</v>
      </c>
      <c r="AH1059" s="382">
        <f ca="1">IF(Controle!$N$16=1,0,$D1059*AH309*AH$5)</f>
        <v>0</v>
      </c>
      <c r="AI1059" s="382">
        <f ca="1">IF(Controle!$N$16=1,0,$D1059*AI309*AI$5)</f>
        <v>0</v>
      </c>
      <c r="AJ1059" s="382">
        <f ca="1">IF(Controle!$N$16=1,0,$D1059*AJ309*AJ$5)</f>
        <v>748.41368948756224</v>
      </c>
      <c r="AK1059" s="382">
        <f ca="1">IF(Controle!$N$16=1,0,$D1059*AK309*AK$5)</f>
        <v>0</v>
      </c>
      <c r="AL1059" s="382">
        <f ca="1">IF(Controle!$N$16=1,0,$D1059*AL309*AL$5)</f>
        <v>0</v>
      </c>
      <c r="AM1059" s="382">
        <f ca="1">IF(Controle!$N$16=1,0,$D1059*AM309*AM$5)</f>
        <v>0</v>
      </c>
      <c r="AN1059" s="382">
        <f ca="1">IF(Controle!$N$16=1,0,$D1059*AN309*AN$5)</f>
        <v>0</v>
      </c>
      <c r="AO1059" s="382">
        <f ca="1">IF(Controle!$N$16=1,0,$D1059*AO309*AO$5)</f>
        <v>0</v>
      </c>
      <c r="AP1059" s="382">
        <f ca="1">IF(Controle!$N$16=1,0,$D1059*AP309*AP$5)</f>
        <v>0</v>
      </c>
      <c r="AQ1059" s="382">
        <f ca="1">IF(Controle!$N$16=1,0,$D1059*AQ309*AQ$5)</f>
        <v>0</v>
      </c>
      <c r="AR1059" s="382">
        <f ca="1">IF(Controle!$N$16=1,0,$D1059*AR309*AR$5)</f>
        <v>0</v>
      </c>
      <c r="AS1059" s="684">
        <f t="shared" ca="1" si="660"/>
        <v>1553.6266321951628</v>
      </c>
    </row>
    <row r="1060" spans="2:45" hidden="1" outlineLevel="1">
      <c r="B1060" s="123"/>
      <c r="C1060" s="81">
        <f t="shared" si="661"/>
        <v>8</v>
      </c>
      <c r="D1060" s="191">
        <f t="shared" ca="1" si="659"/>
        <v>0</v>
      </c>
      <c r="E1060" s="382">
        <f ca="1">IF(Controle!$N$16=1,0,$D1060*E310*E$5)</f>
        <v>0</v>
      </c>
      <c r="F1060" s="382">
        <f ca="1">IF(Controle!$N$16=1,0,$D1060*F310*F$5)</f>
        <v>0</v>
      </c>
      <c r="G1060" s="382">
        <f ca="1">IF(Controle!$N$16=1,0,$D1060*G310*G$5)</f>
        <v>0</v>
      </c>
      <c r="H1060" s="382">
        <f ca="1">IF(Controle!$N$16=1,0,$D1060*H310*H$5)</f>
        <v>0</v>
      </c>
      <c r="I1060" s="382">
        <f ca="1">IF(Controle!$N$16=1,0,$D1060*I310*I$5)</f>
        <v>0</v>
      </c>
      <c r="J1060" s="382">
        <f ca="1">IF(Controle!$N$16=1,0,$D1060*J310*J$5)</f>
        <v>0</v>
      </c>
      <c r="K1060" s="382">
        <f ca="1">IF(Controle!$N$16=1,0,$D1060*K310*K$5)</f>
        <v>0</v>
      </c>
      <c r="L1060" s="382">
        <f ca="1">IF(Controle!$N$16=1,0,$D1060*L310*L$5)</f>
        <v>0</v>
      </c>
      <c r="M1060" s="382">
        <f ca="1">IF(Controle!$N$16=1,0,$D1060*M310*M$5)</f>
        <v>0</v>
      </c>
      <c r="N1060" s="382">
        <f ca="1">IF(Controle!$N$16=1,0,$D1060*N310*N$5)</f>
        <v>0</v>
      </c>
      <c r="O1060" s="382">
        <f ca="1">IF(Controle!$N$16=1,0,$D1060*O310*O$5)</f>
        <v>0</v>
      </c>
      <c r="P1060" s="382">
        <f ca="1">IF(Controle!$N$16=1,0,$D1060*P310*P$5)</f>
        <v>0</v>
      </c>
      <c r="Q1060" s="382">
        <f ca="1">IF(Controle!$N$16=1,0,$D1060*Q310*Q$5)</f>
        <v>0</v>
      </c>
      <c r="R1060" s="382">
        <f ca="1">IF(Controle!$N$16=1,0,$D1060*R310*R$5)</f>
        <v>0</v>
      </c>
      <c r="S1060" s="382">
        <f ca="1">IF(Controle!$N$16=1,0,$D1060*S310*S$5)</f>
        <v>0</v>
      </c>
      <c r="T1060" s="382">
        <f ca="1">IF(Controle!$N$16=1,0,$D1060*T310*T$5)</f>
        <v>0</v>
      </c>
      <c r="U1060" s="382">
        <f ca="1">IF(Controle!$N$16=1,0,$D1060*U310*U$5)</f>
        <v>0</v>
      </c>
      <c r="V1060" s="382">
        <f ca="1">IF(Controle!$N$16=1,0,$D1060*V310*V$5)</f>
        <v>0</v>
      </c>
      <c r="W1060" s="382">
        <f ca="1">IF(Controle!$N$16=1,0,$D1060*W310*W$5)</f>
        <v>0</v>
      </c>
      <c r="X1060" s="382">
        <f ca="1">IF(Controle!$N$16=1,0,$D1060*X310*X$5)</f>
        <v>0</v>
      </c>
      <c r="Y1060" s="382">
        <f ca="1">IF(Controle!$N$16=1,0,$D1060*Y310*Y$5)</f>
        <v>0</v>
      </c>
      <c r="Z1060" s="382">
        <f ca="1">IF(Controle!$N$16=1,0,$D1060*Z310*Z$5)</f>
        <v>0</v>
      </c>
      <c r="AA1060" s="382">
        <f ca="1">IF(Controle!$N$16=1,0,$D1060*AA310*AA$5)</f>
        <v>0</v>
      </c>
      <c r="AB1060" s="382">
        <f ca="1">IF(Controle!$N$16=1,0,$D1060*AB310*AB$5)</f>
        <v>0</v>
      </c>
      <c r="AC1060" s="382">
        <f ca="1">IF(Controle!$N$16=1,0,$D1060*AC310*AC$5)</f>
        <v>0</v>
      </c>
      <c r="AD1060" s="382">
        <f ca="1">IF(Controle!$N$16=1,0,$D1060*AD310*AD$5)</f>
        <v>0</v>
      </c>
      <c r="AE1060" s="382">
        <f ca="1">IF(Controle!$N$16=1,0,$D1060*AE310*AE$5)</f>
        <v>0</v>
      </c>
      <c r="AF1060" s="382">
        <f ca="1">IF(Controle!$N$16=1,0,$D1060*AF310*AF$5)</f>
        <v>0</v>
      </c>
      <c r="AG1060" s="382">
        <f ca="1">IF(Controle!$N$16=1,0,$D1060*AG310*AG$5)</f>
        <v>0</v>
      </c>
      <c r="AH1060" s="382">
        <f ca="1">IF(Controle!$N$16=1,0,$D1060*AH310*AH$5)</f>
        <v>0</v>
      </c>
      <c r="AI1060" s="382">
        <f ca="1">IF(Controle!$N$16=1,0,$D1060*AI310*AI$5)</f>
        <v>0</v>
      </c>
      <c r="AJ1060" s="382">
        <f ca="1">IF(Controle!$N$16=1,0,$D1060*AJ310*AJ$5)</f>
        <v>0</v>
      </c>
      <c r="AK1060" s="382">
        <f ca="1">IF(Controle!$N$16=1,0,$D1060*AK310*AK$5)</f>
        <v>0</v>
      </c>
      <c r="AL1060" s="382">
        <f ca="1">IF(Controle!$N$16=1,0,$D1060*AL310*AL$5)</f>
        <v>0</v>
      </c>
      <c r="AM1060" s="382">
        <f ca="1">IF(Controle!$N$16=1,0,$D1060*AM310*AM$5)</f>
        <v>0</v>
      </c>
      <c r="AN1060" s="382">
        <f ca="1">IF(Controle!$N$16=1,0,$D1060*AN310*AN$5)</f>
        <v>0</v>
      </c>
      <c r="AO1060" s="382">
        <f ca="1">IF(Controle!$N$16=1,0,$D1060*AO310*AO$5)</f>
        <v>0</v>
      </c>
      <c r="AP1060" s="382">
        <f ca="1">IF(Controle!$N$16=1,0,$D1060*AP310*AP$5)</f>
        <v>0</v>
      </c>
      <c r="AQ1060" s="382">
        <f ca="1">IF(Controle!$N$16=1,0,$D1060*AQ310*AQ$5)</f>
        <v>0</v>
      </c>
      <c r="AR1060" s="382">
        <f ca="1">IF(Controle!$N$16=1,0,$D1060*AR310*AR$5)</f>
        <v>0</v>
      </c>
      <c r="AS1060" s="684">
        <f t="shared" ca="1" si="660"/>
        <v>0</v>
      </c>
    </row>
    <row r="1061" spans="2:45" hidden="1" outlineLevel="1">
      <c r="B1061" s="123"/>
      <c r="C1061" s="81">
        <f t="shared" si="661"/>
        <v>9</v>
      </c>
      <c r="D1061" s="191">
        <f t="shared" ca="1" si="659"/>
        <v>0</v>
      </c>
      <c r="E1061" s="382">
        <f ca="1">IF(Controle!$N$16=1,0,$D1061*E311*E$5)</f>
        <v>0</v>
      </c>
      <c r="F1061" s="382">
        <f ca="1">IF(Controle!$N$16=1,0,$D1061*F311*F$5)</f>
        <v>0</v>
      </c>
      <c r="G1061" s="382">
        <f ca="1">IF(Controle!$N$16=1,0,$D1061*G311*G$5)</f>
        <v>0</v>
      </c>
      <c r="H1061" s="382">
        <f ca="1">IF(Controle!$N$16=1,0,$D1061*H311*H$5)</f>
        <v>0</v>
      </c>
      <c r="I1061" s="382">
        <f ca="1">IF(Controle!$N$16=1,0,$D1061*I311*I$5)</f>
        <v>0</v>
      </c>
      <c r="J1061" s="382">
        <f ca="1">IF(Controle!$N$16=1,0,$D1061*J311*J$5)</f>
        <v>0</v>
      </c>
      <c r="K1061" s="382">
        <f ca="1">IF(Controle!$N$16=1,0,$D1061*K311*K$5)</f>
        <v>0</v>
      </c>
      <c r="L1061" s="382">
        <f ca="1">IF(Controle!$N$16=1,0,$D1061*L311*L$5)</f>
        <v>0</v>
      </c>
      <c r="M1061" s="382">
        <f ca="1">IF(Controle!$N$16=1,0,$D1061*M311*M$5)</f>
        <v>0</v>
      </c>
      <c r="N1061" s="382">
        <f ca="1">IF(Controle!$N$16=1,0,$D1061*N311*N$5)</f>
        <v>0</v>
      </c>
      <c r="O1061" s="382">
        <f ca="1">IF(Controle!$N$16=1,0,$D1061*O311*O$5)</f>
        <v>0</v>
      </c>
      <c r="P1061" s="382">
        <f ca="1">IF(Controle!$N$16=1,0,$D1061*P311*P$5)</f>
        <v>0</v>
      </c>
      <c r="Q1061" s="382">
        <f ca="1">IF(Controle!$N$16=1,0,$D1061*Q311*Q$5)</f>
        <v>0</v>
      </c>
      <c r="R1061" s="382">
        <f ca="1">IF(Controle!$N$16=1,0,$D1061*R311*R$5)</f>
        <v>0</v>
      </c>
      <c r="S1061" s="382">
        <f ca="1">IF(Controle!$N$16=1,0,$D1061*S311*S$5)</f>
        <v>0</v>
      </c>
      <c r="T1061" s="382">
        <f ca="1">IF(Controle!$N$16=1,0,$D1061*T311*T$5)</f>
        <v>0</v>
      </c>
      <c r="U1061" s="382">
        <f ca="1">IF(Controle!$N$16=1,0,$D1061*U311*U$5)</f>
        <v>0</v>
      </c>
      <c r="V1061" s="382">
        <f ca="1">IF(Controle!$N$16=1,0,$D1061*V311*V$5)</f>
        <v>0</v>
      </c>
      <c r="W1061" s="382">
        <f ca="1">IF(Controle!$N$16=1,0,$D1061*W311*W$5)</f>
        <v>0</v>
      </c>
      <c r="X1061" s="382">
        <f ca="1">IF(Controle!$N$16=1,0,$D1061*X311*X$5)</f>
        <v>0</v>
      </c>
      <c r="Y1061" s="382">
        <f ca="1">IF(Controle!$N$16=1,0,$D1061*Y311*Y$5)</f>
        <v>0</v>
      </c>
      <c r="Z1061" s="382">
        <f ca="1">IF(Controle!$N$16=1,0,$D1061*Z311*Z$5)</f>
        <v>0</v>
      </c>
      <c r="AA1061" s="382">
        <f ca="1">IF(Controle!$N$16=1,0,$D1061*AA311*AA$5)</f>
        <v>0</v>
      </c>
      <c r="AB1061" s="382">
        <f ca="1">IF(Controle!$N$16=1,0,$D1061*AB311*AB$5)</f>
        <v>0</v>
      </c>
      <c r="AC1061" s="382">
        <f ca="1">IF(Controle!$N$16=1,0,$D1061*AC311*AC$5)</f>
        <v>0</v>
      </c>
      <c r="AD1061" s="382">
        <f ca="1">IF(Controle!$N$16=1,0,$D1061*AD311*AD$5)</f>
        <v>0</v>
      </c>
      <c r="AE1061" s="382">
        <f ca="1">IF(Controle!$N$16=1,0,$D1061*AE311*AE$5)</f>
        <v>0</v>
      </c>
      <c r="AF1061" s="382">
        <f ca="1">IF(Controle!$N$16=1,0,$D1061*AF311*AF$5)</f>
        <v>0</v>
      </c>
      <c r="AG1061" s="382">
        <f ca="1">IF(Controle!$N$16=1,0,$D1061*AG311*AG$5)</f>
        <v>0</v>
      </c>
      <c r="AH1061" s="382">
        <f ca="1">IF(Controle!$N$16=1,0,$D1061*AH311*AH$5)</f>
        <v>0</v>
      </c>
      <c r="AI1061" s="382">
        <f ca="1">IF(Controle!$N$16=1,0,$D1061*AI311*AI$5)</f>
        <v>0</v>
      </c>
      <c r="AJ1061" s="382">
        <f ca="1">IF(Controle!$N$16=1,0,$D1061*AJ311*AJ$5)</f>
        <v>0</v>
      </c>
      <c r="AK1061" s="382">
        <f ca="1">IF(Controle!$N$16=1,0,$D1061*AK311*AK$5)</f>
        <v>0</v>
      </c>
      <c r="AL1061" s="382">
        <f ca="1">IF(Controle!$N$16=1,0,$D1061*AL311*AL$5)</f>
        <v>0</v>
      </c>
      <c r="AM1061" s="382">
        <f ca="1">IF(Controle!$N$16=1,0,$D1061*AM311*AM$5)</f>
        <v>0</v>
      </c>
      <c r="AN1061" s="382">
        <f ca="1">IF(Controle!$N$16=1,0,$D1061*AN311*AN$5)</f>
        <v>0</v>
      </c>
      <c r="AO1061" s="382">
        <f ca="1">IF(Controle!$N$16=1,0,$D1061*AO311*AO$5)</f>
        <v>0</v>
      </c>
      <c r="AP1061" s="382">
        <f ca="1">IF(Controle!$N$16=1,0,$D1061*AP311*AP$5)</f>
        <v>0</v>
      </c>
      <c r="AQ1061" s="382">
        <f ca="1">IF(Controle!$N$16=1,0,$D1061*AQ311*AQ$5)</f>
        <v>0</v>
      </c>
      <c r="AR1061" s="382">
        <f ca="1">IF(Controle!$N$16=1,0,$D1061*AR311*AR$5)</f>
        <v>0</v>
      </c>
      <c r="AS1061" s="684">
        <f t="shared" ca="1" si="660"/>
        <v>0</v>
      </c>
    </row>
    <row r="1062" spans="2:45" hidden="1" outlineLevel="1">
      <c r="B1062" s="123"/>
      <c r="C1062" s="81">
        <f t="shared" si="661"/>
        <v>10</v>
      </c>
      <c r="D1062" s="191">
        <f t="shared" ca="1" si="659"/>
        <v>0</v>
      </c>
      <c r="E1062" s="382">
        <f ca="1">IF(Controle!$N$16=1,0,$D1062*E312*E$5)</f>
        <v>0</v>
      </c>
      <c r="F1062" s="382">
        <f ca="1">IF(Controle!$N$16=1,0,$D1062*F312*F$5)</f>
        <v>0</v>
      </c>
      <c r="G1062" s="382">
        <f ca="1">IF(Controle!$N$16=1,0,$D1062*G312*G$5)</f>
        <v>0</v>
      </c>
      <c r="H1062" s="382">
        <f ca="1">IF(Controle!$N$16=1,0,$D1062*H312*H$5)</f>
        <v>0</v>
      </c>
      <c r="I1062" s="382">
        <f ca="1">IF(Controle!$N$16=1,0,$D1062*I312*I$5)</f>
        <v>0</v>
      </c>
      <c r="J1062" s="382">
        <f ca="1">IF(Controle!$N$16=1,0,$D1062*J312*J$5)</f>
        <v>0</v>
      </c>
      <c r="K1062" s="382">
        <f ca="1">IF(Controle!$N$16=1,0,$D1062*K312*K$5)</f>
        <v>0</v>
      </c>
      <c r="L1062" s="382">
        <f ca="1">IF(Controle!$N$16=1,0,$D1062*L312*L$5)</f>
        <v>0</v>
      </c>
      <c r="M1062" s="382">
        <f ca="1">IF(Controle!$N$16=1,0,$D1062*M312*M$5)</f>
        <v>0</v>
      </c>
      <c r="N1062" s="382">
        <f ca="1">IF(Controle!$N$16=1,0,$D1062*N312*N$5)</f>
        <v>0</v>
      </c>
      <c r="O1062" s="382">
        <f ca="1">IF(Controle!$N$16=1,0,$D1062*O312*O$5)</f>
        <v>0</v>
      </c>
      <c r="P1062" s="382">
        <f ca="1">IF(Controle!$N$16=1,0,$D1062*P312*P$5)</f>
        <v>0</v>
      </c>
      <c r="Q1062" s="382">
        <f ca="1">IF(Controle!$N$16=1,0,$D1062*Q312*Q$5)</f>
        <v>0</v>
      </c>
      <c r="R1062" s="382">
        <f ca="1">IF(Controle!$N$16=1,0,$D1062*R312*R$5)</f>
        <v>0</v>
      </c>
      <c r="S1062" s="382">
        <f ca="1">IF(Controle!$N$16=1,0,$D1062*S312*S$5)</f>
        <v>0</v>
      </c>
      <c r="T1062" s="382">
        <f ca="1">IF(Controle!$N$16=1,0,$D1062*T312*T$5)</f>
        <v>0</v>
      </c>
      <c r="U1062" s="382">
        <f ca="1">IF(Controle!$N$16=1,0,$D1062*U312*U$5)</f>
        <v>0</v>
      </c>
      <c r="V1062" s="382">
        <f ca="1">IF(Controle!$N$16=1,0,$D1062*V312*V$5)</f>
        <v>0</v>
      </c>
      <c r="W1062" s="382">
        <f ca="1">IF(Controle!$N$16=1,0,$D1062*W312*W$5)</f>
        <v>0</v>
      </c>
      <c r="X1062" s="382">
        <f ca="1">IF(Controle!$N$16=1,0,$D1062*X312*X$5)</f>
        <v>0</v>
      </c>
      <c r="Y1062" s="382">
        <f ca="1">IF(Controle!$N$16=1,0,$D1062*Y312*Y$5)</f>
        <v>0</v>
      </c>
      <c r="Z1062" s="382">
        <f ca="1">IF(Controle!$N$16=1,0,$D1062*Z312*Z$5)</f>
        <v>0</v>
      </c>
      <c r="AA1062" s="382">
        <f ca="1">IF(Controle!$N$16=1,0,$D1062*AA312*AA$5)</f>
        <v>0</v>
      </c>
      <c r="AB1062" s="382">
        <f ca="1">IF(Controle!$N$16=1,0,$D1062*AB312*AB$5)</f>
        <v>0</v>
      </c>
      <c r="AC1062" s="382">
        <f ca="1">IF(Controle!$N$16=1,0,$D1062*AC312*AC$5)</f>
        <v>0</v>
      </c>
      <c r="AD1062" s="382">
        <f ca="1">IF(Controle!$N$16=1,0,$D1062*AD312*AD$5)</f>
        <v>0</v>
      </c>
      <c r="AE1062" s="382">
        <f ca="1">IF(Controle!$N$16=1,0,$D1062*AE312*AE$5)</f>
        <v>0</v>
      </c>
      <c r="AF1062" s="382">
        <f ca="1">IF(Controle!$N$16=1,0,$D1062*AF312*AF$5)</f>
        <v>0</v>
      </c>
      <c r="AG1062" s="382">
        <f ca="1">IF(Controle!$N$16=1,0,$D1062*AG312*AG$5)</f>
        <v>0</v>
      </c>
      <c r="AH1062" s="382">
        <f ca="1">IF(Controle!$N$16=1,0,$D1062*AH312*AH$5)</f>
        <v>0</v>
      </c>
      <c r="AI1062" s="382">
        <f ca="1">IF(Controle!$N$16=1,0,$D1062*AI312*AI$5)</f>
        <v>0</v>
      </c>
      <c r="AJ1062" s="382">
        <f ca="1">IF(Controle!$N$16=1,0,$D1062*AJ312*AJ$5)</f>
        <v>0</v>
      </c>
      <c r="AK1062" s="382">
        <f ca="1">IF(Controle!$N$16=1,0,$D1062*AK312*AK$5)</f>
        <v>0</v>
      </c>
      <c r="AL1062" s="382">
        <f ca="1">IF(Controle!$N$16=1,0,$D1062*AL312*AL$5)</f>
        <v>0</v>
      </c>
      <c r="AM1062" s="382">
        <f ca="1">IF(Controle!$N$16=1,0,$D1062*AM312*AM$5)</f>
        <v>0</v>
      </c>
      <c r="AN1062" s="382">
        <f ca="1">IF(Controle!$N$16=1,0,$D1062*AN312*AN$5)</f>
        <v>0</v>
      </c>
      <c r="AO1062" s="382">
        <f ca="1">IF(Controle!$N$16=1,0,$D1062*AO312*AO$5)</f>
        <v>0</v>
      </c>
      <c r="AP1062" s="382">
        <f ca="1">IF(Controle!$N$16=1,0,$D1062*AP312*AP$5)</f>
        <v>0</v>
      </c>
      <c r="AQ1062" s="382">
        <f ca="1">IF(Controle!$N$16=1,0,$D1062*AQ312*AQ$5)</f>
        <v>0</v>
      </c>
      <c r="AR1062" s="382">
        <f ca="1">IF(Controle!$N$16=1,0,$D1062*AR312*AR$5)</f>
        <v>0</v>
      </c>
      <c r="AS1062" s="684">
        <f t="shared" ca="1" si="660"/>
        <v>0</v>
      </c>
    </row>
    <row r="1063" spans="2:45" hidden="1" outlineLevel="1">
      <c r="B1063" s="123"/>
      <c r="C1063" s="81">
        <f t="shared" si="661"/>
        <v>11</v>
      </c>
      <c r="D1063" s="191">
        <f t="shared" ca="1" si="659"/>
        <v>0</v>
      </c>
      <c r="E1063" s="382">
        <f ca="1">IF(Controle!$N$16=1,0,$D1063*E313*E$5)</f>
        <v>0</v>
      </c>
      <c r="F1063" s="382">
        <f ca="1">IF(Controle!$N$16=1,0,$D1063*F313*F$5)</f>
        <v>0</v>
      </c>
      <c r="G1063" s="382">
        <f ca="1">IF(Controle!$N$16=1,0,$D1063*G313*G$5)</f>
        <v>0</v>
      </c>
      <c r="H1063" s="382">
        <f ca="1">IF(Controle!$N$16=1,0,$D1063*H313*H$5)</f>
        <v>0</v>
      </c>
      <c r="I1063" s="382">
        <f ca="1">IF(Controle!$N$16=1,0,$D1063*I313*I$5)</f>
        <v>0</v>
      </c>
      <c r="J1063" s="382">
        <f ca="1">IF(Controle!$N$16=1,0,$D1063*J313*J$5)</f>
        <v>0</v>
      </c>
      <c r="K1063" s="382">
        <f ca="1">IF(Controle!$N$16=1,0,$D1063*K313*K$5)</f>
        <v>0</v>
      </c>
      <c r="L1063" s="382">
        <f ca="1">IF(Controle!$N$16=1,0,$D1063*L313*L$5)</f>
        <v>0</v>
      </c>
      <c r="M1063" s="382">
        <f ca="1">IF(Controle!$N$16=1,0,$D1063*M313*M$5)</f>
        <v>0</v>
      </c>
      <c r="N1063" s="382">
        <f ca="1">IF(Controle!$N$16=1,0,$D1063*N313*N$5)</f>
        <v>0</v>
      </c>
      <c r="O1063" s="382">
        <f ca="1">IF(Controle!$N$16=1,0,$D1063*O313*O$5)</f>
        <v>0</v>
      </c>
      <c r="P1063" s="382">
        <f ca="1">IF(Controle!$N$16=1,0,$D1063*P313*P$5)</f>
        <v>0</v>
      </c>
      <c r="Q1063" s="382">
        <f ca="1">IF(Controle!$N$16=1,0,$D1063*Q313*Q$5)</f>
        <v>0</v>
      </c>
      <c r="R1063" s="382">
        <f ca="1">IF(Controle!$N$16=1,0,$D1063*R313*R$5)</f>
        <v>0</v>
      </c>
      <c r="S1063" s="382">
        <f ca="1">IF(Controle!$N$16=1,0,$D1063*S313*S$5)</f>
        <v>0</v>
      </c>
      <c r="T1063" s="382">
        <f ca="1">IF(Controle!$N$16=1,0,$D1063*T313*T$5)</f>
        <v>0</v>
      </c>
      <c r="U1063" s="382">
        <f ca="1">IF(Controle!$N$16=1,0,$D1063*U313*U$5)</f>
        <v>0</v>
      </c>
      <c r="V1063" s="382">
        <f ca="1">IF(Controle!$N$16=1,0,$D1063*V313*V$5)</f>
        <v>0</v>
      </c>
      <c r="W1063" s="382">
        <f ca="1">IF(Controle!$N$16=1,0,$D1063*W313*W$5)</f>
        <v>0</v>
      </c>
      <c r="X1063" s="382">
        <f ca="1">IF(Controle!$N$16=1,0,$D1063*X313*X$5)</f>
        <v>0</v>
      </c>
      <c r="Y1063" s="382">
        <f ca="1">IF(Controle!$N$16=1,0,$D1063*Y313*Y$5)</f>
        <v>0</v>
      </c>
      <c r="Z1063" s="382">
        <f ca="1">IF(Controle!$N$16=1,0,$D1063*Z313*Z$5)</f>
        <v>0</v>
      </c>
      <c r="AA1063" s="382">
        <f ca="1">IF(Controle!$N$16=1,0,$D1063*AA313*AA$5)</f>
        <v>0</v>
      </c>
      <c r="AB1063" s="382">
        <f ca="1">IF(Controle!$N$16=1,0,$D1063*AB313*AB$5)</f>
        <v>0</v>
      </c>
      <c r="AC1063" s="382">
        <f ca="1">IF(Controle!$N$16=1,0,$D1063*AC313*AC$5)</f>
        <v>0</v>
      </c>
      <c r="AD1063" s="382">
        <f ca="1">IF(Controle!$N$16=1,0,$D1063*AD313*AD$5)</f>
        <v>0</v>
      </c>
      <c r="AE1063" s="382">
        <f ca="1">IF(Controle!$N$16=1,0,$D1063*AE313*AE$5)</f>
        <v>0</v>
      </c>
      <c r="AF1063" s="382">
        <f ca="1">IF(Controle!$N$16=1,0,$D1063*AF313*AF$5)</f>
        <v>0</v>
      </c>
      <c r="AG1063" s="382">
        <f ca="1">IF(Controle!$N$16=1,0,$D1063*AG313*AG$5)</f>
        <v>0</v>
      </c>
      <c r="AH1063" s="382">
        <f ca="1">IF(Controle!$N$16=1,0,$D1063*AH313*AH$5)</f>
        <v>0</v>
      </c>
      <c r="AI1063" s="382">
        <f ca="1">IF(Controle!$N$16=1,0,$D1063*AI313*AI$5)</f>
        <v>0</v>
      </c>
      <c r="AJ1063" s="382">
        <f ca="1">IF(Controle!$N$16=1,0,$D1063*AJ313*AJ$5)</f>
        <v>0</v>
      </c>
      <c r="AK1063" s="382">
        <f ca="1">IF(Controle!$N$16=1,0,$D1063*AK313*AK$5)</f>
        <v>0</v>
      </c>
      <c r="AL1063" s="382">
        <f ca="1">IF(Controle!$N$16=1,0,$D1063*AL313*AL$5)</f>
        <v>0</v>
      </c>
      <c r="AM1063" s="382">
        <f ca="1">IF(Controle!$N$16=1,0,$D1063*AM313*AM$5)</f>
        <v>0</v>
      </c>
      <c r="AN1063" s="382">
        <f ca="1">IF(Controle!$N$16=1,0,$D1063*AN313*AN$5)</f>
        <v>0</v>
      </c>
      <c r="AO1063" s="382">
        <f ca="1">IF(Controle!$N$16=1,0,$D1063*AO313*AO$5)</f>
        <v>0</v>
      </c>
      <c r="AP1063" s="382">
        <f ca="1">IF(Controle!$N$16=1,0,$D1063*AP313*AP$5)</f>
        <v>0</v>
      </c>
      <c r="AQ1063" s="382">
        <f ca="1">IF(Controle!$N$16=1,0,$D1063*AQ313*AQ$5)</f>
        <v>0</v>
      </c>
      <c r="AR1063" s="382">
        <f ca="1">IF(Controle!$N$16=1,0,$D1063*AR313*AR$5)</f>
        <v>0</v>
      </c>
      <c r="AS1063" s="684">
        <f t="shared" ca="1" si="660"/>
        <v>0</v>
      </c>
    </row>
    <row r="1064" spans="2:45" hidden="1" outlineLevel="1">
      <c r="B1064" s="123"/>
      <c r="C1064" s="81">
        <f t="shared" si="661"/>
        <v>12</v>
      </c>
      <c r="D1064" s="191">
        <f t="shared" ca="1" si="659"/>
        <v>0</v>
      </c>
      <c r="E1064" s="382">
        <f ca="1">IF(Controle!$N$16=1,0,$D1064*E314*E$5)</f>
        <v>0</v>
      </c>
      <c r="F1064" s="382">
        <f ca="1">IF(Controle!$N$16=1,0,$D1064*F314*F$5)</f>
        <v>0</v>
      </c>
      <c r="G1064" s="382">
        <f ca="1">IF(Controle!$N$16=1,0,$D1064*G314*G$5)</f>
        <v>0</v>
      </c>
      <c r="H1064" s="382">
        <f ca="1">IF(Controle!$N$16=1,0,$D1064*H314*H$5)</f>
        <v>0</v>
      </c>
      <c r="I1064" s="382">
        <f ca="1">IF(Controle!$N$16=1,0,$D1064*I314*I$5)</f>
        <v>0</v>
      </c>
      <c r="J1064" s="382">
        <f ca="1">IF(Controle!$N$16=1,0,$D1064*J314*J$5)</f>
        <v>0</v>
      </c>
      <c r="K1064" s="382">
        <f ca="1">IF(Controle!$N$16=1,0,$D1064*K314*K$5)</f>
        <v>0</v>
      </c>
      <c r="L1064" s="382">
        <f ca="1">IF(Controle!$N$16=1,0,$D1064*L314*L$5)</f>
        <v>0</v>
      </c>
      <c r="M1064" s="382">
        <f ca="1">IF(Controle!$N$16=1,0,$D1064*M314*M$5)</f>
        <v>0</v>
      </c>
      <c r="N1064" s="382">
        <f ca="1">IF(Controle!$N$16=1,0,$D1064*N314*N$5)</f>
        <v>0</v>
      </c>
      <c r="O1064" s="382">
        <f ca="1">IF(Controle!$N$16=1,0,$D1064*O314*O$5)</f>
        <v>0</v>
      </c>
      <c r="P1064" s="382">
        <f ca="1">IF(Controle!$N$16=1,0,$D1064*P314*P$5)</f>
        <v>0</v>
      </c>
      <c r="Q1064" s="382">
        <f ca="1">IF(Controle!$N$16=1,0,$D1064*Q314*Q$5)</f>
        <v>0</v>
      </c>
      <c r="R1064" s="382">
        <f ca="1">IF(Controle!$N$16=1,0,$D1064*R314*R$5)</f>
        <v>0</v>
      </c>
      <c r="S1064" s="382">
        <f ca="1">IF(Controle!$N$16=1,0,$D1064*S314*S$5)</f>
        <v>0</v>
      </c>
      <c r="T1064" s="382">
        <f ca="1">IF(Controle!$N$16=1,0,$D1064*T314*T$5)</f>
        <v>0</v>
      </c>
      <c r="U1064" s="382">
        <f ca="1">IF(Controle!$N$16=1,0,$D1064*U314*U$5)</f>
        <v>0</v>
      </c>
      <c r="V1064" s="382">
        <f ca="1">IF(Controle!$N$16=1,0,$D1064*V314*V$5)</f>
        <v>0</v>
      </c>
      <c r="W1064" s="382">
        <f ca="1">IF(Controle!$N$16=1,0,$D1064*W314*W$5)</f>
        <v>0</v>
      </c>
      <c r="X1064" s="382">
        <f ca="1">IF(Controle!$N$16=1,0,$D1064*X314*X$5)</f>
        <v>0</v>
      </c>
      <c r="Y1064" s="382">
        <f ca="1">IF(Controle!$N$16=1,0,$D1064*Y314*Y$5)</f>
        <v>0</v>
      </c>
      <c r="Z1064" s="382">
        <f ca="1">IF(Controle!$N$16=1,0,$D1064*Z314*Z$5)</f>
        <v>0</v>
      </c>
      <c r="AA1064" s="382">
        <f ca="1">IF(Controle!$N$16=1,0,$D1064*AA314*AA$5)</f>
        <v>0</v>
      </c>
      <c r="AB1064" s="382">
        <f ca="1">IF(Controle!$N$16=1,0,$D1064*AB314*AB$5)</f>
        <v>0</v>
      </c>
      <c r="AC1064" s="382">
        <f ca="1">IF(Controle!$N$16=1,0,$D1064*AC314*AC$5)</f>
        <v>0</v>
      </c>
      <c r="AD1064" s="382">
        <f ca="1">IF(Controle!$N$16=1,0,$D1064*AD314*AD$5)</f>
        <v>0</v>
      </c>
      <c r="AE1064" s="382">
        <f ca="1">IF(Controle!$N$16=1,0,$D1064*AE314*AE$5)</f>
        <v>0</v>
      </c>
      <c r="AF1064" s="382">
        <f ca="1">IF(Controle!$N$16=1,0,$D1064*AF314*AF$5)</f>
        <v>0</v>
      </c>
      <c r="AG1064" s="382">
        <f ca="1">IF(Controle!$N$16=1,0,$D1064*AG314*AG$5)</f>
        <v>0</v>
      </c>
      <c r="AH1064" s="382">
        <f ca="1">IF(Controle!$N$16=1,0,$D1064*AH314*AH$5)</f>
        <v>0</v>
      </c>
      <c r="AI1064" s="382">
        <f ca="1">IF(Controle!$N$16=1,0,$D1064*AI314*AI$5)</f>
        <v>0</v>
      </c>
      <c r="AJ1064" s="382">
        <f ca="1">IF(Controle!$N$16=1,0,$D1064*AJ314*AJ$5)</f>
        <v>0</v>
      </c>
      <c r="AK1064" s="382">
        <f ca="1">IF(Controle!$N$16=1,0,$D1064*AK314*AK$5)</f>
        <v>0</v>
      </c>
      <c r="AL1064" s="382">
        <f ca="1">IF(Controle!$N$16=1,0,$D1064*AL314*AL$5)</f>
        <v>0</v>
      </c>
      <c r="AM1064" s="382">
        <f ca="1">IF(Controle!$N$16=1,0,$D1064*AM314*AM$5)</f>
        <v>0</v>
      </c>
      <c r="AN1064" s="382">
        <f ca="1">IF(Controle!$N$16=1,0,$D1064*AN314*AN$5)</f>
        <v>0</v>
      </c>
      <c r="AO1064" s="382">
        <f ca="1">IF(Controle!$N$16=1,0,$D1064*AO314*AO$5)</f>
        <v>0</v>
      </c>
      <c r="AP1064" s="382">
        <f ca="1">IF(Controle!$N$16=1,0,$D1064*AP314*AP$5)</f>
        <v>0</v>
      </c>
      <c r="AQ1064" s="382">
        <f ca="1">IF(Controle!$N$16=1,0,$D1064*AQ314*AQ$5)</f>
        <v>0</v>
      </c>
      <c r="AR1064" s="382">
        <f ca="1">IF(Controle!$N$16=1,0,$D1064*AR314*AR$5)</f>
        <v>0</v>
      </c>
      <c r="AS1064" s="684">
        <f t="shared" ca="1" si="660"/>
        <v>0</v>
      </c>
    </row>
    <row r="1065" spans="2:45" hidden="1" outlineLevel="1">
      <c r="B1065" s="123"/>
      <c r="C1065" s="81">
        <f t="shared" si="661"/>
        <v>13</v>
      </c>
      <c r="D1065" s="191">
        <f t="shared" ca="1" si="659"/>
        <v>0</v>
      </c>
      <c r="E1065" s="382">
        <f ca="1">IF(Controle!$N$16=1,0,$D1065*E315*E$5)</f>
        <v>0</v>
      </c>
      <c r="F1065" s="382">
        <f ca="1">IF(Controle!$N$16=1,0,$D1065*F315*F$5)</f>
        <v>0</v>
      </c>
      <c r="G1065" s="382">
        <f ca="1">IF(Controle!$N$16=1,0,$D1065*G315*G$5)</f>
        <v>0</v>
      </c>
      <c r="H1065" s="382">
        <f ca="1">IF(Controle!$N$16=1,0,$D1065*H315*H$5)</f>
        <v>0</v>
      </c>
      <c r="I1065" s="382">
        <f ca="1">IF(Controle!$N$16=1,0,$D1065*I315*I$5)</f>
        <v>0</v>
      </c>
      <c r="J1065" s="382">
        <f ca="1">IF(Controle!$N$16=1,0,$D1065*J315*J$5)</f>
        <v>0</v>
      </c>
      <c r="K1065" s="382">
        <f ca="1">IF(Controle!$N$16=1,0,$D1065*K315*K$5)</f>
        <v>0</v>
      </c>
      <c r="L1065" s="382">
        <f ca="1">IF(Controle!$N$16=1,0,$D1065*L315*L$5)</f>
        <v>0</v>
      </c>
      <c r="M1065" s="382">
        <f ca="1">IF(Controle!$N$16=1,0,$D1065*M315*M$5)</f>
        <v>0</v>
      </c>
      <c r="N1065" s="382">
        <f ca="1">IF(Controle!$N$16=1,0,$D1065*N315*N$5)</f>
        <v>0</v>
      </c>
      <c r="O1065" s="382">
        <f ca="1">IF(Controle!$N$16=1,0,$D1065*O315*O$5)</f>
        <v>0</v>
      </c>
      <c r="P1065" s="382">
        <f ca="1">IF(Controle!$N$16=1,0,$D1065*P315*P$5)</f>
        <v>0</v>
      </c>
      <c r="Q1065" s="382">
        <f ca="1">IF(Controle!$N$16=1,0,$D1065*Q315*Q$5)</f>
        <v>0</v>
      </c>
      <c r="R1065" s="382">
        <f ca="1">IF(Controle!$N$16=1,0,$D1065*R315*R$5)</f>
        <v>0</v>
      </c>
      <c r="S1065" s="382">
        <f ca="1">IF(Controle!$N$16=1,0,$D1065*S315*S$5)</f>
        <v>0</v>
      </c>
      <c r="T1065" s="382">
        <f ca="1">IF(Controle!$N$16=1,0,$D1065*T315*T$5)</f>
        <v>0</v>
      </c>
      <c r="U1065" s="382">
        <f ca="1">IF(Controle!$N$16=1,0,$D1065*U315*U$5)</f>
        <v>0</v>
      </c>
      <c r="V1065" s="382">
        <f ca="1">IF(Controle!$N$16=1,0,$D1065*V315*V$5)</f>
        <v>0</v>
      </c>
      <c r="W1065" s="382">
        <f ca="1">IF(Controle!$N$16=1,0,$D1065*W315*W$5)</f>
        <v>0</v>
      </c>
      <c r="X1065" s="382">
        <f ca="1">IF(Controle!$N$16=1,0,$D1065*X315*X$5)</f>
        <v>0</v>
      </c>
      <c r="Y1065" s="382">
        <f ca="1">IF(Controle!$N$16=1,0,$D1065*Y315*Y$5)</f>
        <v>0</v>
      </c>
      <c r="Z1065" s="382">
        <f ca="1">IF(Controle!$N$16=1,0,$D1065*Z315*Z$5)</f>
        <v>0</v>
      </c>
      <c r="AA1065" s="382">
        <f ca="1">IF(Controle!$N$16=1,0,$D1065*AA315*AA$5)</f>
        <v>0</v>
      </c>
      <c r="AB1065" s="382">
        <f ca="1">IF(Controle!$N$16=1,0,$D1065*AB315*AB$5)</f>
        <v>0</v>
      </c>
      <c r="AC1065" s="382">
        <f ca="1">IF(Controle!$N$16=1,0,$D1065*AC315*AC$5)</f>
        <v>0</v>
      </c>
      <c r="AD1065" s="382">
        <f ca="1">IF(Controle!$N$16=1,0,$D1065*AD315*AD$5)</f>
        <v>0</v>
      </c>
      <c r="AE1065" s="382">
        <f ca="1">IF(Controle!$N$16=1,0,$D1065*AE315*AE$5)</f>
        <v>0</v>
      </c>
      <c r="AF1065" s="382">
        <f ca="1">IF(Controle!$N$16=1,0,$D1065*AF315*AF$5)</f>
        <v>0</v>
      </c>
      <c r="AG1065" s="382">
        <f ca="1">IF(Controle!$N$16=1,0,$D1065*AG315*AG$5)</f>
        <v>0</v>
      </c>
      <c r="AH1065" s="382">
        <f ca="1">IF(Controle!$N$16=1,0,$D1065*AH315*AH$5)</f>
        <v>0</v>
      </c>
      <c r="AI1065" s="382">
        <f ca="1">IF(Controle!$N$16=1,0,$D1065*AI315*AI$5)</f>
        <v>0</v>
      </c>
      <c r="AJ1065" s="382">
        <f ca="1">IF(Controle!$N$16=1,0,$D1065*AJ315*AJ$5)</f>
        <v>0</v>
      </c>
      <c r="AK1065" s="382">
        <f ca="1">IF(Controle!$N$16=1,0,$D1065*AK315*AK$5)</f>
        <v>0</v>
      </c>
      <c r="AL1065" s="382">
        <f ca="1">IF(Controle!$N$16=1,0,$D1065*AL315*AL$5)</f>
        <v>0</v>
      </c>
      <c r="AM1065" s="382">
        <f ca="1">IF(Controle!$N$16=1,0,$D1065*AM315*AM$5)</f>
        <v>0</v>
      </c>
      <c r="AN1065" s="382">
        <f ca="1">IF(Controle!$N$16=1,0,$D1065*AN315*AN$5)</f>
        <v>0</v>
      </c>
      <c r="AO1065" s="382">
        <f ca="1">IF(Controle!$N$16=1,0,$D1065*AO315*AO$5)</f>
        <v>0</v>
      </c>
      <c r="AP1065" s="382">
        <f ca="1">IF(Controle!$N$16=1,0,$D1065*AP315*AP$5)</f>
        <v>0</v>
      </c>
      <c r="AQ1065" s="382">
        <f ca="1">IF(Controle!$N$16=1,0,$D1065*AQ315*AQ$5)</f>
        <v>0</v>
      </c>
      <c r="AR1065" s="382">
        <f ca="1">IF(Controle!$N$16=1,0,$D1065*AR315*AR$5)</f>
        <v>0</v>
      </c>
      <c r="AS1065" s="684">
        <f t="shared" ca="1" si="660"/>
        <v>0</v>
      </c>
    </row>
    <row r="1066" spans="2:45" hidden="1" outlineLevel="1">
      <c r="B1066" s="123"/>
      <c r="C1066" s="81">
        <f t="shared" si="661"/>
        <v>14</v>
      </c>
      <c r="D1066" s="191">
        <f t="shared" ca="1" si="659"/>
        <v>0</v>
      </c>
      <c r="E1066" s="382">
        <f ca="1">IF(Controle!$N$16=1,0,$D1066*E316*E$5)</f>
        <v>0</v>
      </c>
      <c r="F1066" s="382">
        <f ca="1">IF(Controle!$N$16=1,0,$D1066*F316*F$5)</f>
        <v>0</v>
      </c>
      <c r="G1066" s="382">
        <f ca="1">IF(Controle!$N$16=1,0,$D1066*G316*G$5)</f>
        <v>0</v>
      </c>
      <c r="H1066" s="382">
        <f ca="1">IF(Controle!$N$16=1,0,$D1066*H316*H$5)</f>
        <v>0</v>
      </c>
      <c r="I1066" s="382">
        <f ca="1">IF(Controle!$N$16=1,0,$D1066*I316*I$5)</f>
        <v>0</v>
      </c>
      <c r="J1066" s="382">
        <f ca="1">IF(Controle!$N$16=1,0,$D1066*J316*J$5)</f>
        <v>0</v>
      </c>
      <c r="K1066" s="382">
        <f ca="1">IF(Controle!$N$16=1,0,$D1066*K316*K$5)</f>
        <v>0</v>
      </c>
      <c r="L1066" s="382">
        <f ca="1">IF(Controle!$N$16=1,0,$D1066*L316*L$5)</f>
        <v>0</v>
      </c>
      <c r="M1066" s="382">
        <f ca="1">IF(Controle!$N$16=1,0,$D1066*M316*M$5)</f>
        <v>0</v>
      </c>
      <c r="N1066" s="382">
        <f ca="1">IF(Controle!$N$16=1,0,$D1066*N316*N$5)</f>
        <v>0</v>
      </c>
      <c r="O1066" s="382">
        <f ca="1">IF(Controle!$N$16=1,0,$D1066*O316*O$5)</f>
        <v>0</v>
      </c>
      <c r="P1066" s="382">
        <f ca="1">IF(Controle!$N$16=1,0,$D1066*P316*P$5)</f>
        <v>0</v>
      </c>
      <c r="Q1066" s="382">
        <f ca="1">IF(Controle!$N$16=1,0,$D1066*Q316*Q$5)</f>
        <v>0</v>
      </c>
      <c r="R1066" s="382">
        <f ca="1">IF(Controle!$N$16=1,0,$D1066*R316*R$5)</f>
        <v>0</v>
      </c>
      <c r="S1066" s="382">
        <f ca="1">IF(Controle!$N$16=1,0,$D1066*S316*S$5)</f>
        <v>0</v>
      </c>
      <c r="T1066" s="382">
        <f ca="1">IF(Controle!$N$16=1,0,$D1066*T316*T$5)</f>
        <v>0</v>
      </c>
      <c r="U1066" s="382">
        <f ca="1">IF(Controle!$N$16=1,0,$D1066*U316*U$5)</f>
        <v>0</v>
      </c>
      <c r="V1066" s="382">
        <f ca="1">IF(Controle!$N$16=1,0,$D1066*V316*V$5)</f>
        <v>0</v>
      </c>
      <c r="W1066" s="382">
        <f ca="1">IF(Controle!$N$16=1,0,$D1066*W316*W$5)</f>
        <v>0</v>
      </c>
      <c r="X1066" s="382">
        <f ca="1">IF(Controle!$N$16=1,0,$D1066*X316*X$5)</f>
        <v>0</v>
      </c>
      <c r="Y1066" s="382">
        <f ca="1">IF(Controle!$N$16=1,0,$D1066*Y316*Y$5)</f>
        <v>0</v>
      </c>
      <c r="Z1066" s="382">
        <f ca="1">IF(Controle!$N$16=1,0,$D1066*Z316*Z$5)</f>
        <v>0</v>
      </c>
      <c r="AA1066" s="382">
        <f ca="1">IF(Controle!$N$16=1,0,$D1066*AA316*AA$5)</f>
        <v>0</v>
      </c>
      <c r="AB1066" s="382">
        <f ca="1">IF(Controle!$N$16=1,0,$D1066*AB316*AB$5)</f>
        <v>0</v>
      </c>
      <c r="AC1066" s="382">
        <f ca="1">IF(Controle!$N$16=1,0,$D1066*AC316*AC$5)</f>
        <v>0</v>
      </c>
      <c r="AD1066" s="382">
        <f ca="1">IF(Controle!$N$16=1,0,$D1066*AD316*AD$5)</f>
        <v>0</v>
      </c>
      <c r="AE1066" s="382">
        <f ca="1">IF(Controle!$N$16=1,0,$D1066*AE316*AE$5)</f>
        <v>0</v>
      </c>
      <c r="AF1066" s="382">
        <f ca="1">IF(Controle!$N$16=1,0,$D1066*AF316*AF$5)</f>
        <v>0</v>
      </c>
      <c r="AG1066" s="382">
        <f ca="1">IF(Controle!$N$16=1,0,$D1066*AG316*AG$5)</f>
        <v>0</v>
      </c>
      <c r="AH1066" s="382">
        <f ca="1">IF(Controle!$N$16=1,0,$D1066*AH316*AH$5)</f>
        <v>0</v>
      </c>
      <c r="AI1066" s="382">
        <f ca="1">IF(Controle!$N$16=1,0,$D1066*AI316*AI$5)</f>
        <v>0</v>
      </c>
      <c r="AJ1066" s="382">
        <f ca="1">IF(Controle!$N$16=1,0,$D1066*AJ316*AJ$5)</f>
        <v>0</v>
      </c>
      <c r="AK1066" s="382">
        <f ca="1">IF(Controle!$N$16=1,0,$D1066*AK316*AK$5)</f>
        <v>0</v>
      </c>
      <c r="AL1066" s="382">
        <f ca="1">IF(Controle!$N$16=1,0,$D1066*AL316*AL$5)</f>
        <v>0</v>
      </c>
      <c r="AM1066" s="382">
        <f ca="1">IF(Controle!$N$16=1,0,$D1066*AM316*AM$5)</f>
        <v>0</v>
      </c>
      <c r="AN1066" s="382">
        <f ca="1">IF(Controle!$N$16=1,0,$D1066*AN316*AN$5)</f>
        <v>0</v>
      </c>
      <c r="AO1066" s="382">
        <f ca="1">IF(Controle!$N$16=1,0,$D1066*AO316*AO$5)</f>
        <v>0</v>
      </c>
      <c r="AP1066" s="382">
        <f ca="1">IF(Controle!$N$16=1,0,$D1066*AP316*AP$5)</f>
        <v>0</v>
      </c>
      <c r="AQ1066" s="382">
        <f ca="1">IF(Controle!$N$16=1,0,$D1066*AQ316*AQ$5)</f>
        <v>0</v>
      </c>
      <c r="AR1066" s="382">
        <f ca="1">IF(Controle!$N$16=1,0,$D1066*AR316*AR$5)</f>
        <v>0</v>
      </c>
      <c r="AS1066" s="684">
        <f t="shared" ca="1" si="660"/>
        <v>0</v>
      </c>
    </row>
    <row r="1067" spans="2:45" hidden="1" outlineLevel="1">
      <c r="B1067" s="123"/>
      <c r="C1067" s="81">
        <f t="shared" si="661"/>
        <v>15</v>
      </c>
      <c r="D1067" s="191">
        <f t="shared" ca="1" si="659"/>
        <v>0</v>
      </c>
      <c r="E1067" s="382">
        <f ca="1">IF(Controle!$N$16=1,0,$D1067*E317*E$5)</f>
        <v>0</v>
      </c>
      <c r="F1067" s="382">
        <f ca="1">IF(Controle!$N$16=1,0,$D1067*F317*F$5)</f>
        <v>0</v>
      </c>
      <c r="G1067" s="382">
        <f ca="1">IF(Controle!$N$16=1,0,$D1067*G317*G$5)</f>
        <v>0</v>
      </c>
      <c r="H1067" s="382">
        <f ca="1">IF(Controle!$N$16=1,0,$D1067*H317*H$5)</f>
        <v>0</v>
      </c>
      <c r="I1067" s="382">
        <f ca="1">IF(Controle!$N$16=1,0,$D1067*I317*I$5)</f>
        <v>0</v>
      </c>
      <c r="J1067" s="382">
        <f ca="1">IF(Controle!$N$16=1,0,$D1067*J317*J$5)</f>
        <v>0</v>
      </c>
      <c r="K1067" s="382">
        <f ca="1">IF(Controle!$N$16=1,0,$D1067*K317*K$5)</f>
        <v>0</v>
      </c>
      <c r="L1067" s="382">
        <f ca="1">IF(Controle!$N$16=1,0,$D1067*L317*L$5)</f>
        <v>0</v>
      </c>
      <c r="M1067" s="382">
        <f ca="1">IF(Controle!$N$16=1,0,$D1067*M317*M$5)</f>
        <v>0</v>
      </c>
      <c r="N1067" s="382">
        <f ca="1">IF(Controle!$N$16=1,0,$D1067*N317*N$5)</f>
        <v>0</v>
      </c>
      <c r="O1067" s="382">
        <f ca="1">IF(Controle!$N$16=1,0,$D1067*O317*O$5)</f>
        <v>0</v>
      </c>
      <c r="P1067" s="382">
        <f ca="1">IF(Controle!$N$16=1,0,$D1067*P317*P$5)</f>
        <v>0</v>
      </c>
      <c r="Q1067" s="382">
        <f ca="1">IF(Controle!$N$16=1,0,$D1067*Q317*Q$5)</f>
        <v>0</v>
      </c>
      <c r="R1067" s="382">
        <f ca="1">IF(Controle!$N$16=1,0,$D1067*R317*R$5)</f>
        <v>0</v>
      </c>
      <c r="S1067" s="382">
        <f ca="1">IF(Controle!$N$16=1,0,$D1067*S317*S$5)</f>
        <v>0</v>
      </c>
      <c r="T1067" s="382">
        <f ca="1">IF(Controle!$N$16=1,0,$D1067*T317*T$5)</f>
        <v>0</v>
      </c>
      <c r="U1067" s="382">
        <f ca="1">IF(Controle!$N$16=1,0,$D1067*U317*U$5)</f>
        <v>0</v>
      </c>
      <c r="V1067" s="382">
        <f ca="1">IF(Controle!$N$16=1,0,$D1067*V317*V$5)</f>
        <v>0</v>
      </c>
      <c r="W1067" s="382">
        <f ca="1">IF(Controle!$N$16=1,0,$D1067*W317*W$5)</f>
        <v>0</v>
      </c>
      <c r="X1067" s="382">
        <f ca="1">IF(Controle!$N$16=1,0,$D1067*X317*X$5)</f>
        <v>0</v>
      </c>
      <c r="Y1067" s="382">
        <f ca="1">IF(Controle!$N$16=1,0,$D1067*Y317*Y$5)</f>
        <v>0</v>
      </c>
      <c r="Z1067" s="382">
        <f ca="1">IF(Controle!$N$16=1,0,$D1067*Z317*Z$5)</f>
        <v>0</v>
      </c>
      <c r="AA1067" s="382">
        <f ca="1">IF(Controle!$N$16=1,0,$D1067*AA317*AA$5)</f>
        <v>0</v>
      </c>
      <c r="AB1067" s="382">
        <f ca="1">IF(Controle!$N$16=1,0,$D1067*AB317*AB$5)</f>
        <v>0</v>
      </c>
      <c r="AC1067" s="382">
        <f ca="1">IF(Controle!$N$16=1,0,$D1067*AC317*AC$5)</f>
        <v>0</v>
      </c>
      <c r="AD1067" s="382">
        <f ca="1">IF(Controle!$N$16=1,0,$D1067*AD317*AD$5)</f>
        <v>0</v>
      </c>
      <c r="AE1067" s="382">
        <f ca="1">IF(Controle!$N$16=1,0,$D1067*AE317*AE$5)</f>
        <v>0</v>
      </c>
      <c r="AF1067" s="382">
        <f ca="1">IF(Controle!$N$16=1,0,$D1067*AF317*AF$5)</f>
        <v>0</v>
      </c>
      <c r="AG1067" s="382">
        <f ca="1">IF(Controle!$N$16=1,0,$D1067*AG317*AG$5)</f>
        <v>0</v>
      </c>
      <c r="AH1067" s="382">
        <f ca="1">IF(Controle!$N$16=1,0,$D1067*AH317*AH$5)</f>
        <v>0</v>
      </c>
      <c r="AI1067" s="382">
        <f ca="1">IF(Controle!$N$16=1,0,$D1067*AI317*AI$5)</f>
        <v>0</v>
      </c>
      <c r="AJ1067" s="382">
        <f ca="1">IF(Controle!$N$16=1,0,$D1067*AJ317*AJ$5)</f>
        <v>0</v>
      </c>
      <c r="AK1067" s="382">
        <f ca="1">IF(Controle!$N$16=1,0,$D1067*AK317*AK$5)</f>
        <v>0</v>
      </c>
      <c r="AL1067" s="382">
        <f ca="1">IF(Controle!$N$16=1,0,$D1067*AL317*AL$5)</f>
        <v>0</v>
      </c>
      <c r="AM1067" s="382">
        <f ca="1">IF(Controle!$N$16=1,0,$D1067*AM317*AM$5)</f>
        <v>0</v>
      </c>
      <c r="AN1067" s="382">
        <f ca="1">IF(Controle!$N$16=1,0,$D1067*AN317*AN$5)</f>
        <v>0</v>
      </c>
      <c r="AO1067" s="382">
        <f ca="1">IF(Controle!$N$16=1,0,$D1067*AO317*AO$5)</f>
        <v>0</v>
      </c>
      <c r="AP1067" s="382">
        <f ca="1">IF(Controle!$N$16=1,0,$D1067*AP317*AP$5)</f>
        <v>0</v>
      </c>
      <c r="AQ1067" s="382">
        <f ca="1">IF(Controle!$N$16=1,0,$D1067*AQ317*AQ$5)</f>
        <v>0</v>
      </c>
      <c r="AR1067" s="382">
        <f ca="1">IF(Controle!$N$16=1,0,$D1067*AR317*AR$5)</f>
        <v>0</v>
      </c>
      <c r="AS1067" s="684">
        <f t="shared" ca="1" si="660"/>
        <v>0</v>
      </c>
    </row>
    <row r="1068" spans="2:45" hidden="1" outlineLevel="1">
      <c r="B1068" s="123"/>
      <c r="C1068" s="81">
        <f t="shared" si="661"/>
        <v>16</v>
      </c>
      <c r="D1068" s="191">
        <f t="shared" ca="1" si="659"/>
        <v>0</v>
      </c>
      <c r="E1068" s="382">
        <f ca="1">IF(Controle!$N$16=1,0,$D1068*E318*E$5)</f>
        <v>0</v>
      </c>
      <c r="F1068" s="382">
        <f ca="1">IF(Controle!$N$16=1,0,$D1068*F318*F$5)</f>
        <v>0</v>
      </c>
      <c r="G1068" s="382">
        <f ca="1">IF(Controle!$N$16=1,0,$D1068*G318*G$5)</f>
        <v>0</v>
      </c>
      <c r="H1068" s="382">
        <f ca="1">IF(Controle!$N$16=1,0,$D1068*H318*H$5)</f>
        <v>0</v>
      </c>
      <c r="I1068" s="382">
        <f ca="1">IF(Controle!$N$16=1,0,$D1068*I318*I$5)</f>
        <v>0</v>
      </c>
      <c r="J1068" s="382">
        <f ca="1">IF(Controle!$N$16=1,0,$D1068*J318*J$5)</f>
        <v>0</v>
      </c>
      <c r="K1068" s="382">
        <f ca="1">IF(Controle!$N$16=1,0,$D1068*K318*K$5)</f>
        <v>0</v>
      </c>
      <c r="L1068" s="382">
        <f ca="1">IF(Controle!$N$16=1,0,$D1068*L318*L$5)</f>
        <v>0</v>
      </c>
      <c r="M1068" s="382">
        <f ca="1">IF(Controle!$N$16=1,0,$D1068*M318*M$5)</f>
        <v>0</v>
      </c>
      <c r="N1068" s="382">
        <f ca="1">IF(Controle!$N$16=1,0,$D1068*N318*N$5)</f>
        <v>0</v>
      </c>
      <c r="O1068" s="382">
        <f ca="1">IF(Controle!$N$16=1,0,$D1068*O318*O$5)</f>
        <v>0</v>
      </c>
      <c r="P1068" s="382">
        <f ca="1">IF(Controle!$N$16=1,0,$D1068*P318*P$5)</f>
        <v>0</v>
      </c>
      <c r="Q1068" s="382">
        <f ca="1">IF(Controle!$N$16=1,0,$D1068*Q318*Q$5)</f>
        <v>0</v>
      </c>
      <c r="R1068" s="382">
        <f ca="1">IF(Controle!$N$16=1,0,$D1068*R318*R$5)</f>
        <v>0</v>
      </c>
      <c r="S1068" s="382">
        <f ca="1">IF(Controle!$N$16=1,0,$D1068*S318*S$5)</f>
        <v>0</v>
      </c>
      <c r="T1068" s="382">
        <f ca="1">IF(Controle!$N$16=1,0,$D1068*T318*T$5)</f>
        <v>0</v>
      </c>
      <c r="U1068" s="382">
        <f ca="1">IF(Controle!$N$16=1,0,$D1068*U318*U$5)</f>
        <v>0</v>
      </c>
      <c r="V1068" s="382">
        <f ca="1">IF(Controle!$N$16=1,0,$D1068*V318*V$5)</f>
        <v>0</v>
      </c>
      <c r="W1068" s="382">
        <f ca="1">IF(Controle!$N$16=1,0,$D1068*W318*W$5)</f>
        <v>0</v>
      </c>
      <c r="X1068" s="382">
        <f ca="1">IF(Controle!$N$16=1,0,$D1068*X318*X$5)</f>
        <v>0</v>
      </c>
      <c r="Y1068" s="382">
        <f ca="1">IF(Controle!$N$16=1,0,$D1068*Y318*Y$5)</f>
        <v>0</v>
      </c>
      <c r="Z1068" s="382">
        <f ca="1">IF(Controle!$N$16=1,0,$D1068*Z318*Z$5)</f>
        <v>0</v>
      </c>
      <c r="AA1068" s="382">
        <f ca="1">IF(Controle!$N$16=1,0,$D1068*AA318*AA$5)</f>
        <v>0</v>
      </c>
      <c r="AB1068" s="382">
        <f ca="1">IF(Controle!$N$16=1,0,$D1068*AB318*AB$5)</f>
        <v>0</v>
      </c>
      <c r="AC1068" s="382">
        <f ca="1">IF(Controle!$N$16=1,0,$D1068*AC318*AC$5)</f>
        <v>0</v>
      </c>
      <c r="AD1068" s="382">
        <f ca="1">IF(Controle!$N$16=1,0,$D1068*AD318*AD$5)</f>
        <v>0</v>
      </c>
      <c r="AE1068" s="382">
        <f ca="1">IF(Controle!$N$16=1,0,$D1068*AE318*AE$5)</f>
        <v>0</v>
      </c>
      <c r="AF1068" s="382">
        <f ca="1">IF(Controle!$N$16=1,0,$D1068*AF318*AF$5)</f>
        <v>0</v>
      </c>
      <c r="AG1068" s="382">
        <f ca="1">IF(Controle!$N$16=1,0,$D1068*AG318*AG$5)</f>
        <v>0</v>
      </c>
      <c r="AH1068" s="382">
        <f ca="1">IF(Controle!$N$16=1,0,$D1068*AH318*AH$5)</f>
        <v>0</v>
      </c>
      <c r="AI1068" s="382">
        <f ca="1">IF(Controle!$N$16=1,0,$D1068*AI318*AI$5)</f>
        <v>0</v>
      </c>
      <c r="AJ1068" s="382">
        <f ca="1">IF(Controle!$N$16=1,0,$D1068*AJ318*AJ$5)</f>
        <v>0</v>
      </c>
      <c r="AK1068" s="382">
        <f ca="1">IF(Controle!$N$16=1,0,$D1068*AK318*AK$5)</f>
        <v>0</v>
      </c>
      <c r="AL1068" s="382">
        <f ca="1">IF(Controle!$N$16=1,0,$D1068*AL318*AL$5)</f>
        <v>0</v>
      </c>
      <c r="AM1068" s="382">
        <f ca="1">IF(Controle!$N$16=1,0,$D1068*AM318*AM$5)</f>
        <v>0</v>
      </c>
      <c r="AN1068" s="382">
        <f ca="1">IF(Controle!$N$16=1,0,$D1068*AN318*AN$5)</f>
        <v>0</v>
      </c>
      <c r="AO1068" s="382">
        <f ca="1">IF(Controle!$N$16=1,0,$D1068*AO318*AO$5)</f>
        <v>0</v>
      </c>
      <c r="AP1068" s="382">
        <f ca="1">IF(Controle!$N$16=1,0,$D1068*AP318*AP$5)</f>
        <v>0</v>
      </c>
      <c r="AQ1068" s="382">
        <f ca="1">IF(Controle!$N$16=1,0,$D1068*AQ318*AQ$5)</f>
        <v>0</v>
      </c>
      <c r="AR1068" s="382">
        <f ca="1">IF(Controle!$N$16=1,0,$D1068*AR318*AR$5)</f>
        <v>0</v>
      </c>
      <c r="AS1068" s="684">
        <f t="shared" ca="1" si="660"/>
        <v>0</v>
      </c>
    </row>
    <row r="1069" spans="2:45" hidden="1" outlineLevel="1">
      <c r="B1069" s="123"/>
      <c r="C1069" s="81">
        <f t="shared" si="661"/>
        <v>17</v>
      </c>
      <c r="D1069" s="191">
        <f t="shared" ca="1" si="659"/>
        <v>0</v>
      </c>
      <c r="E1069" s="382">
        <f ca="1">IF(Controle!$N$16=1,0,$D1069*E319*E$5)</f>
        <v>0</v>
      </c>
      <c r="F1069" s="382">
        <f ca="1">IF(Controle!$N$16=1,0,$D1069*F319*F$5)</f>
        <v>0</v>
      </c>
      <c r="G1069" s="382">
        <f ca="1">IF(Controle!$N$16=1,0,$D1069*G319*G$5)</f>
        <v>0</v>
      </c>
      <c r="H1069" s="382">
        <f ca="1">IF(Controle!$N$16=1,0,$D1069*H319*H$5)</f>
        <v>0</v>
      </c>
      <c r="I1069" s="382">
        <f ca="1">IF(Controle!$N$16=1,0,$D1069*I319*I$5)</f>
        <v>0</v>
      </c>
      <c r="J1069" s="382">
        <f ca="1">IF(Controle!$N$16=1,0,$D1069*J319*J$5)</f>
        <v>0</v>
      </c>
      <c r="K1069" s="382">
        <f ca="1">IF(Controle!$N$16=1,0,$D1069*K319*K$5)</f>
        <v>0</v>
      </c>
      <c r="L1069" s="382">
        <f ca="1">IF(Controle!$N$16=1,0,$D1069*L319*L$5)</f>
        <v>0</v>
      </c>
      <c r="M1069" s="382">
        <f ca="1">IF(Controle!$N$16=1,0,$D1069*M319*M$5)</f>
        <v>0</v>
      </c>
      <c r="N1069" s="382">
        <f ca="1">IF(Controle!$N$16=1,0,$D1069*N319*N$5)</f>
        <v>0</v>
      </c>
      <c r="O1069" s="382">
        <f ca="1">IF(Controle!$N$16=1,0,$D1069*O319*O$5)</f>
        <v>0</v>
      </c>
      <c r="P1069" s="382">
        <f ca="1">IF(Controle!$N$16=1,0,$D1069*P319*P$5)</f>
        <v>0</v>
      </c>
      <c r="Q1069" s="382">
        <f ca="1">IF(Controle!$N$16=1,0,$D1069*Q319*Q$5)</f>
        <v>0</v>
      </c>
      <c r="R1069" s="382">
        <f ca="1">IF(Controle!$N$16=1,0,$D1069*R319*R$5)</f>
        <v>0</v>
      </c>
      <c r="S1069" s="382">
        <f ca="1">IF(Controle!$N$16=1,0,$D1069*S319*S$5)</f>
        <v>0</v>
      </c>
      <c r="T1069" s="382">
        <f ca="1">IF(Controle!$N$16=1,0,$D1069*T319*T$5)</f>
        <v>0</v>
      </c>
      <c r="U1069" s="382">
        <f ca="1">IF(Controle!$N$16=1,0,$D1069*U319*U$5)</f>
        <v>0</v>
      </c>
      <c r="V1069" s="382">
        <f ca="1">IF(Controle!$N$16=1,0,$D1069*V319*V$5)</f>
        <v>0</v>
      </c>
      <c r="W1069" s="382">
        <f ca="1">IF(Controle!$N$16=1,0,$D1069*W319*W$5)</f>
        <v>0</v>
      </c>
      <c r="X1069" s="382">
        <f ca="1">IF(Controle!$N$16=1,0,$D1069*X319*X$5)</f>
        <v>0</v>
      </c>
      <c r="Y1069" s="382">
        <f ca="1">IF(Controle!$N$16=1,0,$D1069*Y319*Y$5)</f>
        <v>0</v>
      </c>
      <c r="Z1069" s="382">
        <f ca="1">IF(Controle!$N$16=1,0,$D1069*Z319*Z$5)</f>
        <v>0</v>
      </c>
      <c r="AA1069" s="382">
        <f ca="1">IF(Controle!$N$16=1,0,$D1069*AA319*AA$5)</f>
        <v>0</v>
      </c>
      <c r="AB1069" s="382">
        <f ca="1">IF(Controle!$N$16=1,0,$D1069*AB319*AB$5)</f>
        <v>0</v>
      </c>
      <c r="AC1069" s="382">
        <f ca="1">IF(Controle!$N$16=1,0,$D1069*AC319*AC$5)</f>
        <v>0</v>
      </c>
      <c r="AD1069" s="382">
        <f ca="1">IF(Controle!$N$16=1,0,$D1069*AD319*AD$5)</f>
        <v>0</v>
      </c>
      <c r="AE1069" s="382">
        <f ca="1">IF(Controle!$N$16=1,0,$D1069*AE319*AE$5)</f>
        <v>0</v>
      </c>
      <c r="AF1069" s="382">
        <f ca="1">IF(Controle!$N$16=1,0,$D1069*AF319*AF$5)</f>
        <v>0</v>
      </c>
      <c r="AG1069" s="382">
        <f ca="1">IF(Controle!$N$16=1,0,$D1069*AG319*AG$5)</f>
        <v>0</v>
      </c>
      <c r="AH1069" s="382">
        <f ca="1">IF(Controle!$N$16=1,0,$D1069*AH319*AH$5)</f>
        <v>0</v>
      </c>
      <c r="AI1069" s="382">
        <f ca="1">IF(Controle!$N$16=1,0,$D1069*AI319*AI$5)</f>
        <v>0</v>
      </c>
      <c r="AJ1069" s="382">
        <f ca="1">IF(Controle!$N$16=1,0,$D1069*AJ319*AJ$5)</f>
        <v>0</v>
      </c>
      <c r="AK1069" s="382">
        <f ca="1">IF(Controle!$N$16=1,0,$D1069*AK319*AK$5)</f>
        <v>0</v>
      </c>
      <c r="AL1069" s="382">
        <f ca="1">IF(Controle!$N$16=1,0,$D1069*AL319*AL$5)</f>
        <v>0</v>
      </c>
      <c r="AM1069" s="382">
        <f ca="1">IF(Controle!$N$16=1,0,$D1069*AM319*AM$5)</f>
        <v>0</v>
      </c>
      <c r="AN1069" s="382">
        <f ca="1">IF(Controle!$N$16=1,0,$D1069*AN319*AN$5)</f>
        <v>0</v>
      </c>
      <c r="AO1069" s="382">
        <f ca="1">IF(Controle!$N$16=1,0,$D1069*AO319*AO$5)</f>
        <v>0</v>
      </c>
      <c r="AP1069" s="382">
        <f ca="1">IF(Controle!$N$16=1,0,$D1069*AP319*AP$5)</f>
        <v>0</v>
      </c>
      <c r="AQ1069" s="382">
        <f ca="1">IF(Controle!$N$16=1,0,$D1069*AQ319*AQ$5)</f>
        <v>0</v>
      </c>
      <c r="AR1069" s="382">
        <f ca="1">IF(Controle!$N$16=1,0,$D1069*AR319*AR$5)</f>
        <v>0</v>
      </c>
      <c r="AS1069" s="684">
        <f t="shared" ca="1" si="660"/>
        <v>0</v>
      </c>
    </row>
    <row r="1070" spans="2:45" hidden="1" outlineLevel="1">
      <c r="B1070" s="123"/>
      <c r="C1070" s="81">
        <f t="shared" si="661"/>
        <v>18</v>
      </c>
      <c r="D1070" s="191">
        <f t="shared" ca="1" si="659"/>
        <v>0</v>
      </c>
      <c r="E1070" s="382">
        <f ca="1">IF(Controle!$N$16=1,0,$D1070*E320*E$5)</f>
        <v>0</v>
      </c>
      <c r="F1070" s="382">
        <f ca="1">IF(Controle!$N$16=1,0,$D1070*F320*F$5)</f>
        <v>0</v>
      </c>
      <c r="G1070" s="382">
        <f ca="1">IF(Controle!$N$16=1,0,$D1070*G320*G$5)</f>
        <v>0</v>
      </c>
      <c r="H1070" s="382">
        <f ca="1">IF(Controle!$N$16=1,0,$D1070*H320*H$5)</f>
        <v>0</v>
      </c>
      <c r="I1070" s="382">
        <f ca="1">IF(Controle!$N$16=1,0,$D1070*I320*I$5)</f>
        <v>0</v>
      </c>
      <c r="J1070" s="382">
        <f ca="1">IF(Controle!$N$16=1,0,$D1070*J320*J$5)</f>
        <v>0</v>
      </c>
      <c r="K1070" s="382">
        <f ca="1">IF(Controle!$N$16=1,0,$D1070*K320*K$5)</f>
        <v>0</v>
      </c>
      <c r="L1070" s="382">
        <f ca="1">IF(Controle!$N$16=1,0,$D1070*L320*L$5)</f>
        <v>0</v>
      </c>
      <c r="M1070" s="382">
        <f ca="1">IF(Controle!$N$16=1,0,$D1070*M320*M$5)</f>
        <v>0</v>
      </c>
      <c r="N1070" s="382">
        <f ca="1">IF(Controle!$N$16=1,0,$D1070*N320*N$5)</f>
        <v>0</v>
      </c>
      <c r="O1070" s="382">
        <f ca="1">IF(Controle!$N$16=1,0,$D1070*O320*O$5)</f>
        <v>0</v>
      </c>
      <c r="P1070" s="382">
        <f ca="1">IF(Controle!$N$16=1,0,$D1070*P320*P$5)</f>
        <v>0</v>
      </c>
      <c r="Q1070" s="382">
        <f ca="1">IF(Controle!$N$16=1,0,$D1070*Q320*Q$5)</f>
        <v>0</v>
      </c>
      <c r="R1070" s="382">
        <f ca="1">IF(Controle!$N$16=1,0,$D1070*R320*R$5)</f>
        <v>0</v>
      </c>
      <c r="S1070" s="382">
        <f ca="1">IF(Controle!$N$16=1,0,$D1070*S320*S$5)</f>
        <v>0</v>
      </c>
      <c r="T1070" s="382">
        <f ca="1">IF(Controle!$N$16=1,0,$D1070*T320*T$5)</f>
        <v>0</v>
      </c>
      <c r="U1070" s="382">
        <f ca="1">IF(Controle!$N$16=1,0,$D1070*U320*U$5)</f>
        <v>0</v>
      </c>
      <c r="V1070" s="382">
        <f ca="1">IF(Controle!$N$16=1,0,$D1070*V320*V$5)</f>
        <v>0</v>
      </c>
      <c r="W1070" s="382">
        <f ca="1">IF(Controle!$N$16=1,0,$D1070*W320*W$5)</f>
        <v>0</v>
      </c>
      <c r="X1070" s="382">
        <f ca="1">IF(Controle!$N$16=1,0,$D1070*X320*X$5)</f>
        <v>0</v>
      </c>
      <c r="Y1070" s="382">
        <f ca="1">IF(Controle!$N$16=1,0,$D1070*Y320*Y$5)</f>
        <v>0</v>
      </c>
      <c r="Z1070" s="382">
        <f ca="1">IF(Controle!$N$16=1,0,$D1070*Z320*Z$5)</f>
        <v>0</v>
      </c>
      <c r="AA1070" s="382">
        <f ca="1">IF(Controle!$N$16=1,0,$D1070*AA320*AA$5)</f>
        <v>0</v>
      </c>
      <c r="AB1070" s="382">
        <f ca="1">IF(Controle!$N$16=1,0,$D1070*AB320*AB$5)</f>
        <v>0</v>
      </c>
      <c r="AC1070" s="382">
        <f ca="1">IF(Controle!$N$16=1,0,$D1070*AC320*AC$5)</f>
        <v>0</v>
      </c>
      <c r="AD1070" s="382">
        <f ca="1">IF(Controle!$N$16=1,0,$D1070*AD320*AD$5)</f>
        <v>0</v>
      </c>
      <c r="AE1070" s="382">
        <f ca="1">IF(Controle!$N$16=1,0,$D1070*AE320*AE$5)</f>
        <v>0</v>
      </c>
      <c r="AF1070" s="382">
        <f ca="1">IF(Controle!$N$16=1,0,$D1070*AF320*AF$5)</f>
        <v>0</v>
      </c>
      <c r="AG1070" s="382">
        <f ca="1">IF(Controle!$N$16=1,0,$D1070*AG320*AG$5)</f>
        <v>0</v>
      </c>
      <c r="AH1070" s="382">
        <f ca="1">IF(Controle!$N$16=1,0,$D1070*AH320*AH$5)</f>
        <v>0</v>
      </c>
      <c r="AI1070" s="382">
        <f ca="1">IF(Controle!$N$16=1,0,$D1070*AI320*AI$5)</f>
        <v>0</v>
      </c>
      <c r="AJ1070" s="382">
        <f ca="1">IF(Controle!$N$16=1,0,$D1070*AJ320*AJ$5)</f>
        <v>0</v>
      </c>
      <c r="AK1070" s="382">
        <f ca="1">IF(Controle!$N$16=1,0,$D1070*AK320*AK$5)</f>
        <v>0</v>
      </c>
      <c r="AL1070" s="382">
        <f ca="1">IF(Controle!$N$16=1,0,$D1070*AL320*AL$5)</f>
        <v>0</v>
      </c>
      <c r="AM1070" s="382">
        <f ca="1">IF(Controle!$N$16=1,0,$D1070*AM320*AM$5)</f>
        <v>0</v>
      </c>
      <c r="AN1070" s="382">
        <f ca="1">IF(Controle!$N$16=1,0,$D1070*AN320*AN$5)</f>
        <v>0</v>
      </c>
      <c r="AO1070" s="382">
        <f ca="1">IF(Controle!$N$16=1,0,$D1070*AO320*AO$5)</f>
        <v>0</v>
      </c>
      <c r="AP1070" s="382">
        <f ca="1">IF(Controle!$N$16=1,0,$D1070*AP320*AP$5)</f>
        <v>0</v>
      </c>
      <c r="AQ1070" s="382">
        <f ca="1">IF(Controle!$N$16=1,0,$D1070*AQ320*AQ$5)</f>
        <v>0</v>
      </c>
      <c r="AR1070" s="382">
        <f ca="1">IF(Controle!$N$16=1,0,$D1070*AR320*AR$5)</f>
        <v>0</v>
      </c>
      <c r="AS1070" s="684">
        <f t="shared" ca="1" si="660"/>
        <v>0</v>
      </c>
    </row>
    <row r="1071" spans="2:45" hidden="1" outlineLevel="1">
      <c r="B1071" s="123"/>
      <c r="C1071" s="81">
        <f t="shared" si="661"/>
        <v>19</v>
      </c>
      <c r="D1071" s="191">
        <f t="shared" ca="1" si="659"/>
        <v>0</v>
      </c>
      <c r="E1071" s="382">
        <f ca="1">IF(Controle!$N$16=1,0,$D1071*E321*E$5)</f>
        <v>0</v>
      </c>
      <c r="F1071" s="382">
        <f ca="1">IF(Controle!$N$16=1,0,$D1071*F321*F$5)</f>
        <v>0</v>
      </c>
      <c r="G1071" s="382">
        <f ca="1">IF(Controle!$N$16=1,0,$D1071*G321*G$5)</f>
        <v>0</v>
      </c>
      <c r="H1071" s="382">
        <f ca="1">IF(Controle!$N$16=1,0,$D1071*H321*H$5)</f>
        <v>0</v>
      </c>
      <c r="I1071" s="382">
        <f ca="1">IF(Controle!$N$16=1,0,$D1071*I321*I$5)</f>
        <v>0</v>
      </c>
      <c r="J1071" s="382">
        <f ca="1">IF(Controle!$N$16=1,0,$D1071*J321*J$5)</f>
        <v>0</v>
      </c>
      <c r="K1071" s="382">
        <f ca="1">IF(Controle!$N$16=1,0,$D1071*K321*K$5)</f>
        <v>0</v>
      </c>
      <c r="L1071" s="382">
        <f ca="1">IF(Controle!$N$16=1,0,$D1071*L321*L$5)</f>
        <v>0</v>
      </c>
      <c r="M1071" s="382">
        <f ca="1">IF(Controle!$N$16=1,0,$D1071*M321*M$5)</f>
        <v>0</v>
      </c>
      <c r="N1071" s="382">
        <f ca="1">IF(Controle!$N$16=1,0,$D1071*N321*N$5)</f>
        <v>0</v>
      </c>
      <c r="O1071" s="382">
        <f ca="1">IF(Controle!$N$16=1,0,$D1071*O321*O$5)</f>
        <v>0</v>
      </c>
      <c r="P1071" s="382">
        <f ca="1">IF(Controle!$N$16=1,0,$D1071*P321*P$5)</f>
        <v>0</v>
      </c>
      <c r="Q1071" s="382">
        <f ca="1">IF(Controle!$N$16=1,0,$D1071*Q321*Q$5)</f>
        <v>0</v>
      </c>
      <c r="R1071" s="382">
        <f ca="1">IF(Controle!$N$16=1,0,$D1071*R321*R$5)</f>
        <v>0</v>
      </c>
      <c r="S1071" s="382">
        <f ca="1">IF(Controle!$N$16=1,0,$D1071*S321*S$5)</f>
        <v>0</v>
      </c>
      <c r="T1071" s="382">
        <f ca="1">IF(Controle!$N$16=1,0,$D1071*T321*T$5)</f>
        <v>0</v>
      </c>
      <c r="U1071" s="382">
        <f ca="1">IF(Controle!$N$16=1,0,$D1071*U321*U$5)</f>
        <v>0</v>
      </c>
      <c r="V1071" s="382">
        <f ca="1">IF(Controle!$N$16=1,0,$D1071*V321*V$5)</f>
        <v>0</v>
      </c>
      <c r="W1071" s="382">
        <f ca="1">IF(Controle!$N$16=1,0,$D1071*W321*W$5)</f>
        <v>0</v>
      </c>
      <c r="X1071" s="382">
        <f ca="1">IF(Controle!$N$16=1,0,$D1071*X321*X$5)</f>
        <v>0</v>
      </c>
      <c r="Y1071" s="382">
        <f ca="1">IF(Controle!$N$16=1,0,$D1071*Y321*Y$5)</f>
        <v>0</v>
      </c>
      <c r="Z1071" s="382">
        <f ca="1">IF(Controle!$N$16=1,0,$D1071*Z321*Z$5)</f>
        <v>0</v>
      </c>
      <c r="AA1071" s="382">
        <f ca="1">IF(Controle!$N$16=1,0,$D1071*AA321*AA$5)</f>
        <v>0</v>
      </c>
      <c r="AB1071" s="382">
        <f ca="1">IF(Controle!$N$16=1,0,$D1071*AB321*AB$5)</f>
        <v>0</v>
      </c>
      <c r="AC1071" s="382">
        <f ca="1">IF(Controle!$N$16=1,0,$D1071*AC321*AC$5)</f>
        <v>0</v>
      </c>
      <c r="AD1071" s="382">
        <f ca="1">IF(Controle!$N$16=1,0,$D1071*AD321*AD$5)</f>
        <v>0</v>
      </c>
      <c r="AE1071" s="382">
        <f ca="1">IF(Controle!$N$16=1,0,$D1071*AE321*AE$5)</f>
        <v>0</v>
      </c>
      <c r="AF1071" s="382">
        <f ca="1">IF(Controle!$N$16=1,0,$D1071*AF321*AF$5)</f>
        <v>0</v>
      </c>
      <c r="AG1071" s="382">
        <f ca="1">IF(Controle!$N$16=1,0,$D1071*AG321*AG$5)</f>
        <v>0</v>
      </c>
      <c r="AH1071" s="382">
        <f ca="1">IF(Controle!$N$16=1,0,$D1071*AH321*AH$5)</f>
        <v>0</v>
      </c>
      <c r="AI1071" s="382">
        <f ca="1">IF(Controle!$N$16=1,0,$D1071*AI321*AI$5)</f>
        <v>0</v>
      </c>
      <c r="AJ1071" s="382">
        <f ca="1">IF(Controle!$N$16=1,0,$D1071*AJ321*AJ$5)</f>
        <v>0</v>
      </c>
      <c r="AK1071" s="382">
        <f ca="1">IF(Controle!$N$16=1,0,$D1071*AK321*AK$5)</f>
        <v>0</v>
      </c>
      <c r="AL1071" s="382">
        <f ca="1">IF(Controle!$N$16=1,0,$D1071*AL321*AL$5)</f>
        <v>0</v>
      </c>
      <c r="AM1071" s="382">
        <f ca="1">IF(Controle!$N$16=1,0,$D1071*AM321*AM$5)</f>
        <v>0</v>
      </c>
      <c r="AN1071" s="382">
        <f ca="1">IF(Controle!$N$16=1,0,$D1071*AN321*AN$5)</f>
        <v>0</v>
      </c>
      <c r="AO1071" s="382">
        <f ca="1">IF(Controle!$N$16=1,0,$D1071*AO321*AO$5)</f>
        <v>0</v>
      </c>
      <c r="AP1071" s="382">
        <f ca="1">IF(Controle!$N$16=1,0,$D1071*AP321*AP$5)</f>
        <v>0</v>
      </c>
      <c r="AQ1071" s="382">
        <f ca="1">IF(Controle!$N$16=1,0,$D1071*AQ321*AQ$5)</f>
        <v>0</v>
      </c>
      <c r="AR1071" s="382">
        <f ca="1">IF(Controle!$N$16=1,0,$D1071*AR321*AR$5)</f>
        <v>0</v>
      </c>
      <c r="AS1071" s="684">
        <f t="shared" ca="1" si="660"/>
        <v>0</v>
      </c>
    </row>
    <row r="1072" spans="2:45" hidden="1" outlineLevel="1">
      <c r="B1072" s="123"/>
      <c r="C1072" s="81">
        <f t="shared" si="661"/>
        <v>20</v>
      </c>
      <c r="D1072" s="191">
        <f t="shared" ca="1" si="659"/>
        <v>0</v>
      </c>
      <c r="E1072" s="382">
        <f ca="1">IF(Controle!$N$16=1,0,$D1072*E322*E$5)</f>
        <v>0</v>
      </c>
      <c r="F1072" s="382">
        <f ca="1">IF(Controle!$N$16=1,0,$D1072*F322*F$5)</f>
        <v>0</v>
      </c>
      <c r="G1072" s="382">
        <f ca="1">IF(Controle!$N$16=1,0,$D1072*G322*G$5)</f>
        <v>0</v>
      </c>
      <c r="H1072" s="382">
        <f ca="1">IF(Controle!$N$16=1,0,$D1072*H322*H$5)</f>
        <v>0</v>
      </c>
      <c r="I1072" s="382">
        <f ca="1">IF(Controle!$N$16=1,0,$D1072*I322*I$5)</f>
        <v>0</v>
      </c>
      <c r="J1072" s="382">
        <f ca="1">IF(Controle!$N$16=1,0,$D1072*J322*J$5)</f>
        <v>0</v>
      </c>
      <c r="K1072" s="382">
        <f ca="1">IF(Controle!$N$16=1,0,$D1072*K322*K$5)</f>
        <v>0</v>
      </c>
      <c r="L1072" s="382">
        <f ca="1">IF(Controle!$N$16=1,0,$D1072*L322*L$5)</f>
        <v>0</v>
      </c>
      <c r="M1072" s="382">
        <f ca="1">IF(Controle!$N$16=1,0,$D1072*M322*M$5)</f>
        <v>0</v>
      </c>
      <c r="N1072" s="382">
        <f ca="1">IF(Controle!$N$16=1,0,$D1072*N322*N$5)</f>
        <v>0</v>
      </c>
      <c r="O1072" s="382">
        <f ca="1">IF(Controle!$N$16=1,0,$D1072*O322*O$5)</f>
        <v>0</v>
      </c>
      <c r="P1072" s="382">
        <f ca="1">IF(Controle!$N$16=1,0,$D1072*P322*P$5)</f>
        <v>0</v>
      </c>
      <c r="Q1072" s="382">
        <f ca="1">IF(Controle!$N$16=1,0,$D1072*Q322*Q$5)</f>
        <v>0</v>
      </c>
      <c r="R1072" s="382">
        <f ca="1">IF(Controle!$N$16=1,0,$D1072*R322*R$5)</f>
        <v>0</v>
      </c>
      <c r="S1072" s="382">
        <f ca="1">IF(Controle!$N$16=1,0,$D1072*S322*S$5)</f>
        <v>0</v>
      </c>
      <c r="T1072" s="382">
        <f ca="1">IF(Controle!$N$16=1,0,$D1072*T322*T$5)</f>
        <v>0</v>
      </c>
      <c r="U1072" s="382">
        <f ca="1">IF(Controle!$N$16=1,0,$D1072*U322*U$5)</f>
        <v>0</v>
      </c>
      <c r="V1072" s="382">
        <f ca="1">IF(Controle!$N$16=1,0,$D1072*V322*V$5)</f>
        <v>0</v>
      </c>
      <c r="W1072" s="382">
        <f ca="1">IF(Controle!$N$16=1,0,$D1072*W322*W$5)</f>
        <v>0</v>
      </c>
      <c r="X1072" s="382">
        <f ca="1">IF(Controle!$N$16=1,0,$D1072*X322*X$5)</f>
        <v>0</v>
      </c>
      <c r="Y1072" s="382">
        <f ca="1">IF(Controle!$N$16=1,0,$D1072*Y322*Y$5)</f>
        <v>0</v>
      </c>
      <c r="Z1072" s="382">
        <f ca="1">IF(Controle!$N$16=1,0,$D1072*Z322*Z$5)</f>
        <v>0</v>
      </c>
      <c r="AA1072" s="382">
        <f ca="1">IF(Controle!$N$16=1,0,$D1072*AA322*AA$5)</f>
        <v>0</v>
      </c>
      <c r="AB1072" s="382">
        <f ca="1">IF(Controle!$N$16=1,0,$D1072*AB322*AB$5)</f>
        <v>0</v>
      </c>
      <c r="AC1072" s="382">
        <f ca="1">IF(Controle!$N$16=1,0,$D1072*AC322*AC$5)</f>
        <v>0</v>
      </c>
      <c r="AD1072" s="382">
        <f ca="1">IF(Controle!$N$16=1,0,$D1072*AD322*AD$5)</f>
        <v>0</v>
      </c>
      <c r="AE1072" s="382">
        <f ca="1">IF(Controle!$N$16=1,0,$D1072*AE322*AE$5)</f>
        <v>0</v>
      </c>
      <c r="AF1072" s="382">
        <f ca="1">IF(Controle!$N$16=1,0,$D1072*AF322*AF$5)</f>
        <v>0</v>
      </c>
      <c r="AG1072" s="382">
        <f ca="1">IF(Controle!$N$16=1,0,$D1072*AG322*AG$5)</f>
        <v>0</v>
      </c>
      <c r="AH1072" s="382">
        <f ca="1">IF(Controle!$N$16=1,0,$D1072*AH322*AH$5)</f>
        <v>0</v>
      </c>
      <c r="AI1072" s="382">
        <f ca="1">IF(Controle!$N$16=1,0,$D1072*AI322*AI$5)</f>
        <v>0</v>
      </c>
      <c r="AJ1072" s="382">
        <f ca="1">IF(Controle!$N$16=1,0,$D1072*AJ322*AJ$5)</f>
        <v>0</v>
      </c>
      <c r="AK1072" s="382">
        <f ca="1">IF(Controle!$N$16=1,0,$D1072*AK322*AK$5)</f>
        <v>0</v>
      </c>
      <c r="AL1072" s="382">
        <f ca="1">IF(Controle!$N$16=1,0,$D1072*AL322*AL$5)</f>
        <v>0</v>
      </c>
      <c r="AM1072" s="382">
        <f ca="1">IF(Controle!$N$16=1,0,$D1072*AM322*AM$5)</f>
        <v>0</v>
      </c>
      <c r="AN1072" s="382">
        <f ca="1">IF(Controle!$N$16=1,0,$D1072*AN322*AN$5)</f>
        <v>0</v>
      </c>
      <c r="AO1072" s="382">
        <f ca="1">IF(Controle!$N$16=1,0,$D1072*AO322*AO$5)</f>
        <v>0</v>
      </c>
      <c r="AP1072" s="382">
        <f ca="1">IF(Controle!$N$16=1,0,$D1072*AP322*AP$5)</f>
        <v>0</v>
      </c>
      <c r="AQ1072" s="382">
        <f ca="1">IF(Controle!$N$16=1,0,$D1072*AQ322*AQ$5)</f>
        <v>0</v>
      </c>
      <c r="AR1072" s="382">
        <f ca="1">IF(Controle!$N$16=1,0,$D1072*AR322*AR$5)</f>
        <v>0</v>
      </c>
      <c r="AS1072" s="684">
        <f t="shared" ca="1" si="660"/>
        <v>0</v>
      </c>
    </row>
    <row r="1073" spans="2:45" hidden="1" outlineLevel="1">
      <c r="B1073" s="123"/>
      <c r="C1073" s="81">
        <f t="shared" si="661"/>
        <v>21</v>
      </c>
      <c r="D1073" s="191">
        <f t="shared" ca="1" si="659"/>
        <v>0</v>
      </c>
      <c r="E1073" s="382">
        <f ca="1">IF(Controle!$N$16=1,0,$D1073*E323*E$5)</f>
        <v>0</v>
      </c>
      <c r="F1073" s="382">
        <f ca="1">IF(Controle!$N$16=1,0,$D1073*F323*F$5)</f>
        <v>0</v>
      </c>
      <c r="G1073" s="382">
        <f ca="1">IF(Controle!$N$16=1,0,$D1073*G323*G$5)</f>
        <v>0</v>
      </c>
      <c r="H1073" s="382">
        <f ca="1">IF(Controle!$N$16=1,0,$D1073*H323*H$5)</f>
        <v>0</v>
      </c>
      <c r="I1073" s="382">
        <f ca="1">IF(Controle!$N$16=1,0,$D1073*I323*I$5)</f>
        <v>0</v>
      </c>
      <c r="J1073" s="382">
        <f ca="1">IF(Controle!$N$16=1,0,$D1073*J323*J$5)</f>
        <v>0</v>
      </c>
      <c r="K1073" s="382">
        <f ca="1">IF(Controle!$N$16=1,0,$D1073*K323*K$5)</f>
        <v>0</v>
      </c>
      <c r="L1073" s="382">
        <f ca="1">IF(Controle!$N$16=1,0,$D1073*L323*L$5)</f>
        <v>0</v>
      </c>
      <c r="M1073" s="382">
        <f ca="1">IF(Controle!$N$16=1,0,$D1073*M323*M$5)</f>
        <v>0</v>
      </c>
      <c r="N1073" s="382">
        <f ca="1">IF(Controle!$N$16=1,0,$D1073*N323*N$5)</f>
        <v>0</v>
      </c>
      <c r="O1073" s="382">
        <f ca="1">IF(Controle!$N$16=1,0,$D1073*O323*O$5)</f>
        <v>0</v>
      </c>
      <c r="P1073" s="382">
        <f ca="1">IF(Controle!$N$16=1,0,$D1073*P323*P$5)</f>
        <v>0</v>
      </c>
      <c r="Q1073" s="382">
        <f ca="1">IF(Controle!$N$16=1,0,$D1073*Q323*Q$5)</f>
        <v>0</v>
      </c>
      <c r="R1073" s="382">
        <f ca="1">IF(Controle!$N$16=1,0,$D1073*R323*R$5)</f>
        <v>0</v>
      </c>
      <c r="S1073" s="382">
        <f ca="1">IF(Controle!$N$16=1,0,$D1073*S323*S$5)</f>
        <v>0</v>
      </c>
      <c r="T1073" s="382">
        <f ca="1">IF(Controle!$N$16=1,0,$D1073*T323*T$5)</f>
        <v>0</v>
      </c>
      <c r="U1073" s="382">
        <f ca="1">IF(Controle!$N$16=1,0,$D1073*U323*U$5)</f>
        <v>0</v>
      </c>
      <c r="V1073" s="382">
        <f ca="1">IF(Controle!$N$16=1,0,$D1073*V323*V$5)</f>
        <v>0</v>
      </c>
      <c r="W1073" s="382">
        <f ca="1">IF(Controle!$N$16=1,0,$D1073*W323*W$5)</f>
        <v>0</v>
      </c>
      <c r="X1073" s="382">
        <f ca="1">IF(Controle!$N$16=1,0,$D1073*X323*X$5)</f>
        <v>0</v>
      </c>
      <c r="Y1073" s="382">
        <f ca="1">IF(Controle!$N$16=1,0,$D1073*Y323*Y$5)</f>
        <v>0</v>
      </c>
      <c r="Z1073" s="382">
        <f ca="1">IF(Controle!$N$16=1,0,$D1073*Z323*Z$5)</f>
        <v>0</v>
      </c>
      <c r="AA1073" s="382">
        <f ca="1">IF(Controle!$N$16=1,0,$D1073*AA323*AA$5)</f>
        <v>0</v>
      </c>
      <c r="AB1073" s="382">
        <f ca="1">IF(Controle!$N$16=1,0,$D1073*AB323*AB$5)</f>
        <v>0</v>
      </c>
      <c r="AC1073" s="382">
        <f ca="1">IF(Controle!$N$16=1,0,$D1073*AC323*AC$5)</f>
        <v>0</v>
      </c>
      <c r="AD1073" s="382">
        <f ca="1">IF(Controle!$N$16=1,0,$D1073*AD323*AD$5)</f>
        <v>0</v>
      </c>
      <c r="AE1073" s="382">
        <f ca="1">IF(Controle!$N$16=1,0,$D1073*AE323*AE$5)</f>
        <v>0</v>
      </c>
      <c r="AF1073" s="382">
        <f ca="1">IF(Controle!$N$16=1,0,$D1073*AF323*AF$5)</f>
        <v>0</v>
      </c>
      <c r="AG1073" s="382">
        <f ca="1">IF(Controle!$N$16=1,0,$D1073*AG323*AG$5)</f>
        <v>0</v>
      </c>
      <c r="AH1073" s="382">
        <f ca="1">IF(Controle!$N$16=1,0,$D1073*AH323*AH$5)</f>
        <v>0</v>
      </c>
      <c r="AI1073" s="382">
        <f ca="1">IF(Controle!$N$16=1,0,$D1073*AI323*AI$5)</f>
        <v>0</v>
      </c>
      <c r="AJ1073" s="382">
        <f ca="1">IF(Controle!$N$16=1,0,$D1073*AJ323*AJ$5)</f>
        <v>0</v>
      </c>
      <c r="AK1073" s="382">
        <f ca="1">IF(Controle!$N$16=1,0,$D1073*AK323*AK$5)</f>
        <v>0</v>
      </c>
      <c r="AL1073" s="382">
        <f ca="1">IF(Controle!$N$16=1,0,$D1073*AL323*AL$5)</f>
        <v>0</v>
      </c>
      <c r="AM1073" s="382">
        <f ca="1">IF(Controle!$N$16=1,0,$D1073*AM323*AM$5)</f>
        <v>0</v>
      </c>
      <c r="AN1073" s="382">
        <f ca="1">IF(Controle!$N$16=1,0,$D1073*AN323*AN$5)</f>
        <v>0</v>
      </c>
      <c r="AO1073" s="382">
        <f ca="1">IF(Controle!$N$16=1,0,$D1073*AO323*AO$5)</f>
        <v>0</v>
      </c>
      <c r="AP1073" s="382">
        <f ca="1">IF(Controle!$N$16=1,0,$D1073*AP323*AP$5)</f>
        <v>0</v>
      </c>
      <c r="AQ1073" s="382">
        <f ca="1">IF(Controle!$N$16=1,0,$D1073*AQ323*AQ$5)</f>
        <v>0</v>
      </c>
      <c r="AR1073" s="382">
        <f ca="1">IF(Controle!$N$16=1,0,$D1073*AR323*AR$5)</f>
        <v>0</v>
      </c>
      <c r="AS1073" s="684">
        <f t="shared" ca="1" si="660"/>
        <v>0</v>
      </c>
    </row>
    <row r="1074" spans="2:45" hidden="1" outlineLevel="1">
      <c r="B1074" s="123"/>
      <c r="C1074" s="81">
        <f t="shared" si="661"/>
        <v>22</v>
      </c>
      <c r="D1074" s="191">
        <f t="shared" ca="1" si="659"/>
        <v>0</v>
      </c>
      <c r="E1074" s="382">
        <f ca="1">IF(Controle!$N$16=1,0,$D1074*E324*E$5)</f>
        <v>0</v>
      </c>
      <c r="F1074" s="382">
        <f ca="1">IF(Controle!$N$16=1,0,$D1074*F324*F$5)</f>
        <v>0</v>
      </c>
      <c r="G1074" s="382">
        <f ca="1">IF(Controle!$N$16=1,0,$D1074*G324*G$5)</f>
        <v>0</v>
      </c>
      <c r="H1074" s="382">
        <f ca="1">IF(Controle!$N$16=1,0,$D1074*H324*H$5)</f>
        <v>0</v>
      </c>
      <c r="I1074" s="382">
        <f ca="1">IF(Controle!$N$16=1,0,$D1074*I324*I$5)</f>
        <v>0</v>
      </c>
      <c r="J1074" s="382">
        <f ca="1">IF(Controle!$N$16=1,0,$D1074*J324*J$5)</f>
        <v>0</v>
      </c>
      <c r="K1074" s="382">
        <f ca="1">IF(Controle!$N$16=1,0,$D1074*K324*K$5)</f>
        <v>0</v>
      </c>
      <c r="L1074" s="382">
        <f ca="1">IF(Controle!$N$16=1,0,$D1074*L324*L$5)</f>
        <v>0</v>
      </c>
      <c r="M1074" s="382">
        <f ca="1">IF(Controle!$N$16=1,0,$D1074*M324*M$5)</f>
        <v>0</v>
      </c>
      <c r="N1074" s="382">
        <f ca="1">IF(Controle!$N$16=1,0,$D1074*N324*N$5)</f>
        <v>0</v>
      </c>
      <c r="O1074" s="382">
        <f ca="1">IF(Controle!$N$16=1,0,$D1074*O324*O$5)</f>
        <v>0</v>
      </c>
      <c r="P1074" s="382">
        <f ca="1">IF(Controle!$N$16=1,0,$D1074*P324*P$5)</f>
        <v>0</v>
      </c>
      <c r="Q1074" s="382">
        <f ca="1">IF(Controle!$N$16=1,0,$D1074*Q324*Q$5)</f>
        <v>0</v>
      </c>
      <c r="R1074" s="382">
        <f ca="1">IF(Controle!$N$16=1,0,$D1074*R324*R$5)</f>
        <v>0</v>
      </c>
      <c r="S1074" s="382">
        <f ca="1">IF(Controle!$N$16=1,0,$D1074*S324*S$5)</f>
        <v>0</v>
      </c>
      <c r="T1074" s="382">
        <f ca="1">IF(Controle!$N$16=1,0,$D1074*T324*T$5)</f>
        <v>0</v>
      </c>
      <c r="U1074" s="382">
        <f ca="1">IF(Controle!$N$16=1,0,$D1074*U324*U$5)</f>
        <v>0</v>
      </c>
      <c r="V1074" s="382">
        <f ca="1">IF(Controle!$N$16=1,0,$D1074*V324*V$5)</f>
        <v>0</v>
      </c>
      <c r="W1074" s="382">
        <f ca="1">IF(Controle!$N$16=1,0,$D1074*W324*W$5)</f>
        <v>0</v>
      </c>
      <c r="X1074" s="382">
        <f ca="1">IF(Controle!$N$16=1,0,$D1074*X324*X$5)</f>
        <v>0</v>
      </c>
      <c r="Y1074" s="382">
        <f ca="1">IF(Controle!$N$16=1,0,$D1074*Y324*Y$5)</f>
        <v>0</v>
      </c>
      <c r="Z1074" s="382">
        <f ca="1">IF(Controle!$N$16=1,0,$D1074*Z324*Z$5)</f>
        <v>0</v>
      </c>
      <c r="AA1074" s="382">
        <f ca="1">IF(Controle!$N$16=1,0,$D1074*AA324*AA$5)</f>
        <v>0</v>
      </c>
      <c r="AB1074" s="382">
        <f ca="1">IF(Controle!$N$16=1,0,$D1074*AB324*AB$5)</f>
        <v>0</v>
      </c>
      <c r="AC1074" s="382">
        <f ca="1">IF(Controle!$N$16=1,0,$D1074*AC324*AC$5)</f>
        <v>0</v>
      </c>
      <c r="AD1074" s="382">
        <f ca="1">IF(Controle!$N$16=1,0,$D1074*AD324*AD$5)</f>
        <v>0</v>
      </c>
      <c r="AE1074" s="382">
        <f ca="1">IF(Controle!$N$16=1,0,$D1074*AE324*AE$5)</f>
        <v>0</v>
      </c>
      <c r="AF1074" s="382">
        <f ca="1">IF(Controle!$N$16=1,0,$D1074*AF324*AF$5)</f>
        <v>0</v>
      </c>
      <c r="AG1074" s="382">
        <f ca="1">IF(Controle!$N$16=1,0,$D1074*AG324*AG$5)</f>
        <v>0</v>
      </c>
      <c r="AH1074" s="382">
        <f ca="1">IF(Controle!$N$16=1,0,$D1074*AH324*AH$5)</f>
        <v>0</v>
      </c>
      <c r="AI1074" s="382">
        <f ca="1">IF(Controle!$N$16=1,0,$D1074*AI324*AI$5)</f>
        <v>0</v>
      </c>
      <c r="AJ1074" s="382">
        <f ca="1">IF(Controle!$N$16=1,0,$D1074*AJ324*AJ$5)</f>
        <v>0</v>
      </c>
      <c r="AK1074" s="382">
        <f ca="1">IF(Controle!$N$16=1,0,$D1074*AK324*AK$5)</f>
        <v>0</v>
      </c>
      <c r="AL1074" s="382">
        <f ca="1">IF(Controle!$N$16=1,0,$D1074*AL324*AL$5)</f>
        <v>0</v>
      </c>
      <c r="AM1074" s="382">
        <f ca="1">IF(Controle!$N$16=1,0,$D1074*AM324*AM$5)</f>
        <v>0</v>
      </c>
      <c r="AN1074" s="382">
        <f ca="1">IF(Controle!$N$16=1,0,$D1074*AN324*AN$5)</f>
        <v>0</v>
      </c>
      <c r="AO1074" s="382">
        <f ca="1">IF(Controle!$N$16=1,0,$D1074*AO324*AO$5)</f>
        <v>0</v>
      </c>
      <c r="AP1074" s="382">
        <f ca="1">IF(Controle!$N$16=1,0,$D1074*AP324*AP$5)</f>
        <v>0</v>
      </c>
      <c r="AQ1074" s="382">
        <f ca="1">IF(Controle!$N$16=1,0,$D1074*AQ324*AQ$5)</f>
        <v>0</v>
      </c>
      <c r="AR1074" s="382">
        <f ca="1">IF(Controle!$N$16=1,0,$D1074*AR324*AR$5)</f>
        <v>0</v>
      </c>
      <c r="AS1074" s="684">
        <f t="shared" ca="1" si="660"/>
        <v>0</v>
      </c>
    </row>
    <row r="1075" spans="2:45" hidden="1" outlineLevel="1">
      <c r="B1075" s="123"/>
      <c r="C1075" s="81">
        <f t="shared" si="661"/>
        <v>23</v>
      </c>
      <c r="D1075" s="191">
        <f t="shared" ca="1" si="659"/>
        <v>0</v>
      </c>
      <c r="E1075" s="382">
        <f ca="1">IF(Controle!$N$16=1,0,$D1075*E325*E$5)</f>
        <v>0</v>
      </c>
      <c r="F1075" s="382">
        <f ca="1">IF(Controle!$N$16=1,0,$D1075*F325*F$5)</f>
        <v>0</v>
      </c>
      <c r="G1075" s="382">
        <f ca="1">IF(Controle!$N$16=1,0,$D1075*G325*G$5)</f>
        <v>0</v>
      </c>
      <c r="H1075" s="382">
        <f ca="1">IF(Controle!$N$16=1,0,$D1075*H325*H$5)</f>
        <v>0</v>
      </c>
      <c r="I1075" s="382">
        <f ca="1">IF(Controle!$N$16=1,0,$D1075*I325*I$5)</f>
        <v>0</v>
      </c>
      <c r="J1075" s="382">
        <f ca="1">IF(Controle!$N$16=1,0,$D1075*J325*J$5)</f>
        <v>0</v>
      </c>
      <c r="K1075" s="382">
        <f ca="1">IF(Controle!$N$16=1,0,$D1075*K325*K$5)</f>
        <v>0</v>
      </c>
      <c r="L1075" s="382">
        <f ca="1">IF(Controle!$N$16=1,0,$D1075*L325*L$5)</f>
        <v>0</v>
      </c>
      <c r="M1075" s="382">
        <f ca="1">IF(Controle!$N$16=1,0,$D1075*M325*M$5)</f>
        <v>0</v>
      </c>
      <c r="N1075" s="382">
        <f ca="1">IF(Controle!$N$16=1,0,$D1075*N325*N$5)</f>
        <v>0</v>
      </c>
      <c r="O1075" s="382">
        <f ca="1">IF(Controle!$N$16=1,0,$D1075*O325*O$5)</f>
        <v>0</v>
      </c>
      <c r="P1075" s="382">
        <f ca="1">IF(Controle!$N$16=1,0,$D1075*P325*P$5)</f>
        <v>0</v>
      </c>
      <c r="Q1075" s="382">
        <f ca="1">IF(Controle!$N$16=1,0,$D1075*Q325*Q$5)</f>
        <v>0</v>
      </c>
      <c r="R1075" s="382">
        <f ca="1">IF(Controle!$N$16=1,0,$D1075*R325*R$5)</f>
        <v>0</v>
      </c>
      <c r="S1075" s="382">
        <f ca="1">IF(Controle!$N$16=1,0,$D1075*S325*S$5)</f>
        <v>0</v>
      </c>
      <c r="T1075" s="382">
        <f ca="1">IF(Controle!$N$16=1,0,$D1075*T325*T$5)</f>
        <v>0</v>
      </c>
      <c r="U1075" s="382">
        <f ca="1">IF(Controle!$N$16=1,0,$D1075*U325*U$5)</f>
        <v>0</v>
      </c>
      <c r="V1075" s="382">
        <f ca="1">IF(Controle!$N$16=1,0,$D1075*V325*V$5)</f>
        <v>0</v>
      </c>
      <c r="W1075" s="382">
        <f ca="1">IF(Controle!$N$16=1,0,$D1075*W325*W$5)</f>
        <v>0</v>
      </c>
      <c r="X1075" s="382">
        <f ca="1">IF(Controle!$N$16=1,0,$D1075*X325*X$5)</f>
        <v>0</v>
      </c>
      <c r="Y1075" s="382">
        <f ca="1">IF(Controle!$N$16=1,0,$D1075*Y325*Y$5)</f>
        <v>0</v>
      </c>
      <c r="Z1075" s="382">
        <f ca="1">IF(Controle!$N$16=1,0,$D1075*Z325*Z$5)</f>
        <v>0</v>
      </c>
      <c r="AA1075" s="382">
        <f ca="1">IF(Controle!$N$16=1,0,$D1075*AA325*AA$5)</f>
        <v>0</v>
      </c>
      <c r="AB1075" s="382">
        <f ca="1">IF(Controle!$N$16=1,0,$D1075*AB325*AB$5)</f>
        <v>0</v>
      </c>
      <c r="AC1075" s="382">
        <f ca="1">IF(Controle!$N$16=1,0,$D1075*AC325*AC$5)</f>
        <v>0</v>
      </c>
      <c r="AD1075" s="382">
        <f ca="1">IF(Controle!$N$16=1,0,$D1075*AD325*AD$5)</f>
        <v>0</v>
      </c>
      <c r="AE1075" s="382">
        <f ca="1">IF(Controle!$N$16=1,0,$D1075*AE325*AE$5)</f>
        <v>0</v>
      </c>
      <c r="AF1075" s="382">
        <f ca="1">IF(Controle!$N$16=1,0,$D1075*AF325*AF$5)</f>
        <v>0</v>
      </c>
      <c r="AG1075" s="382">
        <f ca="1">IF(Controle!$N$16=1,0,$D1075*AG325*AG$5)</f>
        <v>0</v>
      </c>
      <c r="AH1075" s="382">
        <f ca="1">IF(Controle!$N$16=1,0,$D1075*AH325*AH$5)</f>
        <v>0</v>
      </c>
      <c r="AI1075" s="382">
        <f ca="1">IF(Controle!$N$16=1,0,$D1075*AI325*AI$5)</f>
        <v>0</v>
      </c>
      <c r="AJ1075" s="382">
        <f ca="1">IF(Controle!$N$16=1,0,$D1075*AJ325*AJ$5)</f>
        <v>0</v>
      </c>
      <c r="AK1075" s="382">
        <f ca="1">IF(Controle!$N$16=1,0,$D1075*AK325*AK$5)</f>
        <v>0</v>
      </c>
      <c r="AL1075" s="382">
        <f ca="1">IF(Controle!$N$16=1,0,$D1075*AL325*AL$5)</f>
        <v>0</v>
      </c>
      <c r="AM1075" s="382">
        <f ca="1">IF(Controle!$N$16=1,0,$D1075*AM325*AM$5)</f>
        <v>0</v>
      </c>
      <c r="AN1075" s="382">
        <f ca="1">IF(Controle!$N$16=1,0,$D1075*AN325*AN$5)</f>
        <v>0</v>
      </c>
      <c r="AO1075" s="382">
        <f ca="1">IF(Controle!$N$16=1,0,$D1075*AO325*AO$5)</f>
        <v>0</v>
      </c>
      <c r="AP1075" s="382">
        <f ca="1">IF(Controle!$N$16=1,0,$D1075*AP325*AP$5)</f>
        <v>0</v>
      </c>
      <c r="AQ1075" s="382">
        <f ca="1">IF(Controle!$N$16=1,0,$D1075*AQ325*AQ$5)</f>
        <v>0</v>
      </c>
      <c r="AR1075" s="382">
        <f ca="1">IF(Controle!$N$16=1,0,$D1075*AR325*AR$5)</f>
        <v>0</v>
      </c>
      <c r="AS1075" s="684">
        <f t="shared" ca="1" si="660"/>
        <v>0</v>
      </c>
    </row>
    <row r="1076" spans="2:45" hidden="1" outlineLevel="1">
      <c r="B1076" s="123"/>
      <c r="C1076" s="81">
        <f t="shared" si="661"/>
        <v>24</v>
      </c>
      <c r="D1076" s="191">
        <f t="shared" ca="1" si="659"/>
        <v>0</v>
      </c>
      <c r="E1076" s="382">
        <f ca="1">IF(Controle!$N$16=1,0,$D1076*E326*E$5)</f>
        <v>0</v>
      </c>
      <c r="F1076" s="382">
        <f ca="1">IF(Controle!$N$16=1,0,$D1076*F326*F$5)</f>
        <v>0</v>
      </c>
      <c r="G1076" s="382">
        <f ca="1">IF(Controle!$N$16=1,0,$D1076*G326*G$5)</f>
        <v>0</v>
      </c>
      <c r="H1076" s="382">
        <f ca="1">IF(Controle!$N$16=1,0,$D1076*H326*H$5)</f>
        <v>0</v>
      </c>
      <c r="I1076" s="382">
        <f ca="1">IF(Controle!$N$16=1,0,$D1076*I326*I$5)</f>
        <v>0</v>
      </c>
      <c r="J1076" s="382">
        <f ca="1">IF(Controle!$N$16=1,0,$D1076*J326*J$5)</f>
        <v>0</v>
      </c>
      <c r="K1076" s="382">
        <f ca="1">IF(Controle!$N$16=1,0,$D1076*K326*K$5)</f>
        <v>0</v>
      </c>
      <c r="L1076" s="382">
        <f ca="1">IF(Controle!$N$16=1,0,$D1076*L326*L$5)</f>
        <v>0</v>
      </c>
      <c r="M1076" s="382">
        <f ca="1">IF(Controle!$N$16=1,0,$D1076*M326*M$5)</f>
        <v>0</v>
      </c>
      <c r="N1076" s="382">
        <f ca="1">IF(Controle!$N$16=1,0,$D1076*N326*N$5)</f>
        <v>0</v>
      </c>
      <c r="O1076" s="382">
        <f ca="1">IF(Controle!$N$16=1,0,$D1076*O326*O$5)</f>
        <v>0</v>
      </c>
      <c r="P1076" s="382">
        <f ca="1">IF(Controle!$N$16=1,0,$D1076*P326*P$5)</f>
        <v>0</v>
      </c>
      <c r="Q1076" s="382">
        <f ca="1">IF(Controle!$N$16=1,0,$D1076*Q326*Q$5)</f>
        <v>0</v>
      </c>
      <c r="R1076" s="382">
        <f ca="1">IF(Controle!$N$16=1,0,$D1076*R326*R$5)</f>
        <v>0</v>
      </c>
      <c r="S1076" s="382">
        <f ca="1">IF(Controle!$N$16=1,0,$D1076*S326*S$5)</f>
        <v>0</v>
      </c>
      <c r="T1076" s="382">
        <f ca="1">IF(Controle!$N$16=1,0,$D1076*T326*T$5)</f>
        <v>0</v>
      </c>
      <c r="U1076" s="382">
        <f ca="1">IF(Controle!$N$16=1,0,$D1076*U326*U$5)</f>
        <v>0</v>
      </c>
      <c r="V1076" s="382">
        <f ca="1">IF(Controle!$N$16=1,0,$D1076*V326*V$5)</f>
        <v>0</v>
      </c>
      <c r="W1076" s="382">
        <f ca="1">IF(Controle!$N$16=1,0,$D1076*W326*W$5)</f>
        <v>0</v>
      </c>
      <c r="X1076" s="382">
        <f ca="1">IF(Controle!$N$16=1,0,$D1076*X326*X$5)</f>
        <v>0</v>
      </c>
      <c r="Y1076" s="382">
        <f ca="1">IF(Controle!$N$16=1,0,$D1076*Y326*Y$5)</f>
        <v>0</v>
      </c>
      <c r="Z1076" s="382">
        <f ca="1">IF(Controle!$N$16=1,0,$D1076*Z326*Z$5)</f>
        <v>0</v>
      </c>
      <c r="AA1076" s="382">
        <f ca="1">IF(Controle!$N$16=1,0,$D1076*AA326*AA$5)</f>
        <v>0</v>
      </c>
      <c r="AB1076" s="382">
        <f ca="1">IF(Controle!$N$16=1,0,$D1076*AB326*AB$5)</f>
        <v>0</v>
      </c>
      <c r="AC1076" s="382">
        <f ca="1">IF(Controle!$N$16=1,0,$D1076*AC326*AC$5)</f>
        <v>0</v>
      </c>
      <c r="AD1076" s="382">
        <f ca="1">IF(Controle!$N$16=1,0,$D1076*AD326*AD$5)</f>
        <v>0</v>
      </c>
      <c r="AE1076" s="382">
        <f ca="1">IF(Controle!$N$16=1,0,$D1076*AE326*AE$5)</f>
        <v>0</v>
      </c>
      <c r="AF1076" s="382">
        <f ca="1">IF(Controle!$N$16=1,0,$D1076*AF326*AF$5)</f>
        <v>0</v>
      </c>
      <c r="AG1076" s="382">
        <f ca="1">IF(Controle!$N$16=1,0,$D1076*AG326*AG$5)</f>
        <v>0</v>
      </c>
      <c r="AH1076" s="382">
        <f ca="1">IF(Controle!$N$16=1,0,$D1076*AH326*AH$5)</f>
        <v>0</v>
      </c>
      <c r="AI1076" s="382">
        <f ca="1">IF(Controle!$N$16=1,0,$D1076*AI326*AI$5)</f>
        <v>0</v>
      </c>
      <c r="AJ1076" s="382">
        <f ca="1">IF(Controle!$N$16=1,0,$D1076*AJ326*AJ$5)</f>
        <v>0</v>
      </c>
      <c r="AK1076" s="382">
        <f ca="1">IF(Controle!$N$16=1,0,$D1076*AK326*AK$5)</f>
        <v>0</v>
      </c>
      <c r="AL1076" s="382">
        <f ca="1">IF(Controle!$N$16=1,0,$D1076*AL326*AL$5)</f>
        <v>0</v>
      </c>
      <c r="AM1076" s="382">
        <f ca="1">IF(Controle!$N$16=1,0,$D1076*AM326*AM$5)</f>
        <v>0</v>
      </c>
      <c r="AN1076" s="382">
        <f ca="1">IF(Controle!$N$16=1,0,$D1076*AN326*AN$5)</f>
        <v>0</v>
      </c>
      <c r="AO1076" s="382">
        <f ca="1">IF(Controle!$N$16=1,0,$D1076*AO326*AO$5)</f>
        <v>0</v>
      </c>
      <c r="AP1076" s="382">
        <f ca="1">IF(Controle!$N$16=1,0,$D1076*AP326*AP$5)</f>
        <v>0</v>
      </c>
      <c r="AQ1076" s="382">
        <f ca="1">IF(Controle!$N$16=1,0,$D1076*AQ326*AQ$5)</f>
        <v>0</v>
      </c>
      <c r="AR1076" s="382">
        <f ca="1">IF(Controle!$N$16=1,0,$D1076*AR326*AR$5)</f>
        <v>0</v>
      </c>
      <c r="AS1076" s="684">
        <f t="shared" ca="1" si="660"/>
        <v>0</v>
      </c>
    </row>
    <row r="1077" spans="2:45" hidden="1" outlineLevel="1">
      <c r="B1077" s="123"/>
      <c r="C1077" s="81">
        <f t="shared" si="661"/>
        <v>25</v>
      </c>
      <c r="D1077" s="191">
        <f t="shared" ca="1" si="659"/>
        <v>0</v>
      </c>
      <c r="E1077" s="382">
        <f ca="1">IF(Controle!$N$16=1,0,$D1077*E327*E$5)</f>
        <v>0</v>
      </c>
      <c r="F1077" s="382">
        <f ca="1">IF(Controle!$N$16=1,0,$D1077*F327*F$5)</f>
        <v>0</v>
      </c>
      <c r="G1077" s="382">
        <f ca="1">IF(Controle!$N$16=1,0,$D1077*G327*G$5)</f>
        <v>0</v>
      </c>
      <c r="H1077" s="382">
        <f ca="1">IF(Controle!$N$16=1,0,$D1077*H327*H$5)</f>
        <v>0</v>
      </c>
      <c r="I1077" s="382">
        <f ca="1">IF(Controle!$N$16=1,0,$D1077*I327*I$5)</f>
        <v>0</v>
      </c>
      <c r="J1077" s="382">
        <f ca="1">IF(Controle!$N$16=1,0,$D1077*J327*J$5)</f>
        <v>0</v>
      </c>
      <c r="K1077" s="382">
        <f ca="1">IF(Controle!$N$16=1,0,$D1077*K327*K$5)</f>
        <v>0</v>
      </c>
      <c r="L1077" s="382">
        <f ca="1">IF(Controle!$N$16=1,0,$D1077*L327*L$5)</f>
        <v>0</v>
      </c>
      <c r="M1077" s="382">
        <f ca="1">IF(Controle!$N$16=1,0,$D1077*M327*M$5)</f>
        <v>0</v>
      </c>
      <c r="N1077" s="382">
        <f ca="1">IF(Controle!$N$16=1,0,$D1077*N327*N$5)</f>
        <v>0</v>
      </c>
      <c r="O1077" s="382">
        <f ca="1">IF(Controle!$N$16=1,0,$D1077*O327*O$5)</f>
        <v>0</v>
      </c>
      <c r="P1077" s="382">
        <f ca="1">IF(Controle!$N$16=1,0,$D1077*P327*P$5)</f>
        <v>0</v>
      </c>
      <c r="Q1077" s="382">
        <f ca="1">IF(Controle!$N$16=1,0,$D1077*Q327*Q$5)</f>
        <v>0</v>
      </c>
      <c r="R1077" s="382">
        <f ca="1">IF(Controle!$N$16=1,0,$D1077*R327*R$5)</f>
        <v>0</v>
      </c>
      <c r="S1077" s="382">
        <f ca="1">IF(Controle!$N$16=1,0,$D1077*S327*S$5)</f>
        <v>0</v>
      </c>
      <c r="T1077" s="382">
        <f ca="1">IF(Controle!$N$16=1,0,$D1077*T327*T$5)</f>
        <v>0</v>
      </c>
      <c r="U1077" s="382">
        <f ca="1">IF(Controle!$N$16=1,0,$D1077*U327*U$5)</f>
        <v>0</v>
      </c>
      <c r="V1077" s="382">
        <f ca="1">IF(Controle!$N$16=1,0,$D1077*V327*V$5)</f>
        <v>0</v>
      </c>
      <c r="W1077" s="382">
        <f ca="1">IF(Controle!$N$16=1,0,$D1077*W327*W$5)</f>
        <v>0</v>
      </c>
      <c r="X1077" s="382">
        <f ca="1">IF(Controle!$N$16=1,0,$D1077*X327*X$5)</f>
        <v>0</v>
      </c>
      <c r="Y1077" s="382">
        <f ca="1">IF(Controle!$N$16=1,0,$D1077*Y327*Y$5)</f>
        <v>0</v>
      </c>
      <c r="Z1077" s="382">
        <f ca="1">IF(Controle!$N$16=1,0,$D1077*Z327*Z$5)</f>
        <v>0</v>
      </c>
      <c r="AA1077" s="382">
        <f ca="1">IF(Controle!$N$16=1,0,$D1077*AA327*AA$5)</f>
        <v>0</v>
      </c>
      <c r="AB1077" s="382">
        <f ca="1">IF(Controle!$N$16=1,0,$D1077*AB327*AB$5)</f>
        <v>0</v>
      </c>
      <c r="AC1077" s="382">
        <f ca="1">IF(Controle!$N$16=1,0,$D1077*AC327*AC$5)</f>
        <v>0</v>
      </c>
      <c r="AD1077" s="382">
        <f ca="1">IF(Controle!$N$16=1,0,$D1077*AD327*AD$5)</f>
        <v>0</v>
      </c>
      <c r="AE1077" s="382">
        <f ca="1">IF(Controle!$N$16=1,0,$D1077*AE327*AE$5)</f>
        <v>0</v>
      </c>
      <c r="AF1077" s="382">
        <f ca="1">IF(Controle!$N$16=1,0,$D1077*AF327*AF$5)</f>
        <v>0</v>
      </c>
      <c r="AG1077" s="382">
        <f ca="1">IF(Controle!$N$16=1,0,$D1077*AG327*AG$5)</f>
        <v>0</v>
      </c>
      <c r="AH1077" s="382">
        <f ca="1">IF(Controle!$N$16=1,0,$D1077*AH327*AH$5)</f>
        <v>0</v>
      </c>
      <c r="AI1077" s="382">
        <f ca="1">IF(Controle!$N$16=1,0,$D1077*AI327*AI$5)</f>
        <v>0</v>
      </c>
      <c r="AJ1077" s="382">
        <f ca="1">IF(Controle!$N$16=1,0,$D1077*AJ327*AJ$5)</f>
        <v>0</v>
      </c>
      <c r="AK1077" s="382">
        <f ca="1">IF(Controle!$N$16=1,0,$D1077*AK327*AK$5)</f>
        <v>0</v>
      </c>
      <c r="AL1077" s="382">
        <f ca="1">IF(Controle!$N$16=1,0,$D1077*AL327*AL$5)</f>
        <v>0</v>
      </c>
      <c r="AM1077" s="382">
        <f ca="1">IF(Controle!$N$16=1,0,$D1077*AM327*AM$5)</f>
        <v>0</v>
      </c>
      <c r="AN1077" s="382">
        <f ca="1">IF(Controle!$N$16=1,0,$D1077*AN327*AN$5)</f>
        <v>0</v>
      </c>
      <c r="AO1077" s="382">
        <f ca="1">IF(Controle!$N$16=1,0,$D1077*AO327*AO$5)</f>
        <v>0</v>
      </c>
      <c r="AP1077" s="382">
        <f ca="1">IF(Controle!$N$16=1,0,$D1077*AP327*AP$5)</f>
        <v>0</v>
      </c>
      <c r="AQ1077" s="382">
        <f ca="1">IF(Controle!$N$16=1,0,$D1077*AQ327*AQ$5)</f>
        <v>0</v>
      </c>
      <c r="AR1077" s="382">
        <f ca="1">IF(Controle!$N$16=1,0,$D1077*AR327*AR$5)</f>
        <v>0</v>
      </c>
      <c r="AS1077" s="684">
        <f t="shared" ca="1" si="660"/>
        <v>0</v>
      </c>
    </row>
    <row r="1078" spans="2:45" hidden="1" outlineLevel="1">
      <c r="B1078" s="123"/>
      <c r="C1078" s="81">
        <f t="shared" si="661"/>
        <v>26</v>
      </c>
      <c r="D1078" s="191">
        <f t="shared" ca="1" si="659"/>
        <v>0</v>
      </c>
      <c r="E1078" s="382">
        <f ca="1">IF(Controle!$N$16=1,0,$D1078*E328*E$5)</f>
        <v>0</v>
      </c>
      <c r="F1078" s="382">
        <f ca="1">IF(Controle!$N$16=1,0,$D1078*F328*F$5)</f>
        <v>0</v>
      </c>
      <c r="G1078" s="382">
        <f ca="1">IF(Controle!$N$16=1,0,$D1078*G328*G$5)</f>
        <v>0</v>
      </c>
      <c r="H1078" s="382">
        <f ca="1">IF(Controle!$N$16=1,0,$D1078*H328*H$5)</f>
        <v>0</v>
      </c>
      <c r="I1078" s="382">
        <f ca="1">IF(Controle!$N$16=1,0,$D1078*I328*I$5)</f>
        <v>0</v>
      </c>
      <c r="J1078" s="382">
        <f ca="1">IF(Controle!$N$16=1,0,$D1078*J328*J$5)</f>
        <v>0</v>
      </c>
      <c r="K1078" s="382">
        <f ca="1">IF(Controle!$N$16=1,0,$D1078*K328*K$5)</f>
        <v>0</v>
      </c>
      <c r="L1078" s="382">
        <f ca="1">IF(Controle!$N$16=1,0,$D1078*L328*L$5)</f>
        <v>0</v>
      </c>
      <c r="M1078" s="382">
        <f ca="1">IF(Controle!$N$16=1,0,$D1078*M328*M$5)</f>
        <v>0</v>
      </c>
      <c r="N1078" s="382">
        <f ca="1">IF(Controle!$N$16=1,0,$D1078*N328*N$5)</f>
        <v>0</v>
      </c>
      <c r="O1078" s="382">
        <f ca="1">IF(Controle!$N$16=1,0,$D1078*O328*O$5)</f>
        <v>0</v>
      </c>
      <c r="P1078" s="382">
        <f ca="1">IF(Controle!$N$16=1,0,$D1078*P328*P$5)</f>
        <v>0</v>
      </c>
      <c r="Q1078" s="382">
        <f ca="1">IF(Controle!$N$16=1,0,$D1078*Q328*Q$5)</f>
        <v>0</v>
      </c>
      <c r="R1078" s="382">
        <f ca="1">IF(Controle!$N$16=1,0,$D1078*R328*R$5)</f>
        <v>0</v>
      </c>
      <c r="S1078" s="382">
        <f ca="1">IF(Controle!$N$16=1,0,$D1078*S328*S$5)</f>
        <v>0</v>
      </c>
      <c r="T1078" s="382">
        <f ca="1">IF(Controle!$N$16=1,0,$D1078*T328*T$5)</f>
        <v>0</v>
      </c>
      <c r="U1078" s="382">
        <f ca="1">IF(Controle!$N$16=1,0,$D1078*U328*U$5)</f>
        <v>0</v>
      </c>
      <c r="V1078" s="382">
        <f ca="1">IF(Controle!$N$16=1,0,$D1078*V328*V$5)</f>
        <v>0</v>
      </c>
      <c r="W1078" s="382">
        <f ca="1">IF(Controle!$N$16=1,0,$D1078*W328*W$5)</f>
        <v>0</v>
      </c>
      <c r="X1078" s="382">
        <f ca="1">IF(Controle!$N$16=1,0,$D1078*X328*X$5)</f>
        <v>0</v>
      </c>
      <c r="Y1078" s="382">
        <f ca="1">IF(Controle!$N$16=1,0,$D1078*Y328*Y$5)</f>
        <v>0</v>
      </c>
      <c r="Z1078" s="382">
        <f ca="1">IF(Controle!$N$16=1,0,$D1078*Z328*Z$5)</f>
        <v>0</v>
      </c>
      <c r="AA1078" s="382">
        <f ca="1">IF(Controle!$N$16=1,0,$D1078*AA328*AA$5)</f>
        <v>0</v>
      </c>
      <c r="AB1078" s="382">
        <f ca="1">IF(Controle!$N$16=1,0,$D1078*AB328*AB$5)</f>
        <v>0</v>
      </c>
      <c r="AC1078" s="382">
        <f ca="1">IF(Controle!$N$16=1,0,$D1078*AC328*AC$5)</f>
        <v>0</v>
      </c>
      <c r="AD1078" s="382">
        <f ca="1">IF(Controle!$N$16=1,0,$D1078*AD328*AD$5)</f>
        <v>0</v>
      </c>
      <c r="AE1078" s="382">
        <f ca="1">IF(Controle!$N$16=1,0,$D1078*AE328*AE$5)</f>
        <v>0</v>
      </c>
      <c r="AF1078" s="382">
        <f ca="1">IF(Controle!$N$16=1,0,$D1078*AF328*AF$5)</f>
        <v>0</v>
      </c>
      <c r="AG1078" s="382">
        <f ca="1">IF(Controle!$N$16=1,0,$D1078*AG328*AG$5)</f>
        <v>0</v>
      </c>
      <c r="AH1078" s="382">
        <f ca="1">IF(Controle!$N$16=1,0,$D1078*AH328*AH$5)</f>
        <v>0</v>
      </c>
      <c r="AI1078" s="382">
        <f ca="1">IF(Controle!$N$16=1,0,$D1078*AI328*AI$5)</f>
        <v>0</v>
      </c>
      <c r="AJ1078" s="382">
        <f ca="1">IF(Controle!$N$16=1,0,$D1078*AJ328*AJ$5)</f>
        <v>0</v>
      </c>
      <c r="AK1078" s="382">
        <f ca="1">IF(Controle!$N$16=1,0,$D1078*AK328*AK$5)</f>
        <v>0</v>
      </c>
      <c r="AL1078" s="382">
        <f ca="1">IF(Controle!$N$16=1,0,$D1078*AL328*AL$5)</f>
        <v>0</v>
      </c>
      <c r="AM1078" s="382">
        <f ca="1">IF(Controle!$N$16=1,0,$D1078*AM328*AM$5)</f>
        <v>0</v>
      </c>
      <c r="AN1078" s="382">
        <f ca="1">IF(Controle!$N$16=1,0,$D1078*AN328*AN$5)</f>
        <v>0</v>
      </c>
      <c r="AO1078" s="382">
        <f ca="1">IF(Controle!$N$16=1,0,$D1078*AO328*AO$5)</f>
        <v>0</v>
      </c>
      <c r="AP1078" s="382">
        <f ca="1">IF(Controle!$N$16=1,0,$D1078*AP328*AP$5)</f>
        <v>0</v>
      </c>
      <c r="AQ1078" s="382">
        <f ca="1">IF(Controle!$N$16=1,0,$D1078*AQ328*AQ$5)</f>
        <v>0</v>
      </c>
      <c r="AR1078" s="382">
        <f ca="1">IF(Controle!$N$16=1,0,$D1078*AR328*AR$5)</f>
        <v>0</v>
      </c>
      <c r="AS1078" s="684">
        <f t="shared" ca="1" si="660"/>
        <v>0</v>
      </c>
    </row>
    <row r="1079" spans="2:45" hidden="1" outlineLevel="1">
      <c r="B1079" s="123"/>
      <c r="C1079" s="81">
        <f t="shared" si="661"/>
        <v>27</v>
      </c>
      <c r="D1079" s="191">
        <f t="shared" ca="1" si="659"/>
        <v>0</v>
      </c>
      <c r="E1079" s="382">
        <f ca="1">IF(Controle!$N$16=1,0,$D1079*E329*E$5)</f>
        <v>0</v>
      </c>
      <c r="F1079" s="382">
        <f ca="1">IF(Controle!$N$16=1,0,$D1079*F329*F$5)</f>
        <v>0</v>
      </c>
      <c r="G1079" s="382">
        <f ca="1">IF(Controle!$N$16=1,0,$D1079*G329*G$5)</f>
        <v>0</v>
      </c>
      <c r="H1079" s="382">
        <f ca="1">IF(Controle!$N$16=1,0,$D1079*H329*H$5)</f>
        <v>0</v>
      </c>
      <c r="I1079" s="382">
        <f ca="1">IF(Controle!$N$16=1,0,$D1079*I329*I$5)</f>
        <v>0</v>
      </c>
      <c r="J1079" s="382">
        <f ca="1">IF(Controle!$N$16=1,0,$D1079*J329*J$5)</f>
        <v>0</v>
      </c>
      <c r="K1079" s="382">
        <f ca="1">IF(Controle!$N$16=1,0,$D1079*K329*K$5)</f>
        <v>0</v>
      </c>
      <c r="L1079" s="382">
        <f ca="1">IF(Controle!$N$16=1,0,$D1079*L329*L$5)</f>
        <v>0</v>
      </c>
      <c r="M1079" s="382">
        <f ca="1">IF(Controle!$N$16=1,0,$D1079*M329*M$5)</f>
        <v>0</v>
      </c>
      <c r="N1079" s="382">
        <f ca="1">IF(Controle!$N$16=1,0,$D1079*N329*N$5)</f>
        <v>0</v>
      </c>
      <c r="O1079" s="382">
        <f ca="1">IF(Controle!$N$16=1,0,$D1079*O329*O$5)</f>
        <v>0</v>
      </c>
      <c r="P1079" s="382">
        <f ca="1">IF(Controle!$N$16=1,0,$D1079*P329*P$5)</f>
        <v>0</v>
      </c>
      <c r="Q1079" s="382">
        <f ca="1">IF(Controle!$N$16=1,0,$D1079*Q329*Q$5)</f>
        <v>0</v>
      </c>
      <c r="R1079" s="382">
        <f ca="1">IF(Controle!$N$16=1,0,$D1079*R329*R$5)</f>
        <v>0</v>
      </c>
      <c r="S1079" s="382">
        <f ca="1">IF(Controle!$N$16=1,0,$D1079*S329*S$5)</f>
        <v>0</v>
      </c>
      <c r="T1079" s="382">
        <f ca="1">IF(Controle!$N$16=1,0,$D1079*T329*T$5)</f>
        <v>0</v>
      </c>
      <c r="U1079" s="382">
        <f ca="1">IF(Controle!$N$16=1,0,$D1079*U329*U$5)</f>
        <v>0</v>
      </c>
      <c r="V1079" s="382">
        <f ca="1">IF(Controle!$N$16=1,0,$D1079*V329*V$5)</f>
        <v>0</v>
      </c>
      <c r="W1079" s="382">
        <f ca="1">IF(Controle!$N$16=1,0,$D1079*W329*W$5)</f>
        <v>0</v>
      </c>
      <c r="X1079" s="382">
        <f ca="1">IF(Controle!$N$16=1,0,$D1079*X329*X$5)</f>
        <v>0</v>
      </c>
      <c r="Y1079" s="382">
        <f ca="1">IF(Controle!$N$16=1,0,$D1079*Y329*Y$5)</f>
        <v>0</v>
      </c>
      <c r="Z1079" s="382">
        <f ca="1">IF(Controle!$N$16=1,0,$D1079*Z329*Z$5)</f>
        <v>0</v>
      </c>
      <c r="AA1079" s="382">
        <f ca="1">IF(Controle!$N$16=1,0,$D1079*AA329*AA$5)</f>
        <v>0</v>
      </c>
      <c r="AB1079" s="382">
        <f ca="1">IF(Controle!$N$16=1,0,$D1079*AB329*AB$5)</f>
        <v>0</v>
      </c>
      <c r="AC1079" s="382">
        <f ca="1">IF(Controle!$N$16=1,0,$D1079*AC329*AC$5)</f>
        <v>0</v>
      </c>
      <c r="AD1079" s="382">
        <f ca="1">IF(Controle!$N$16=1,0,$D1079*AD329*AD$5)</f>
        <v>0</v>
      </c>
      <c r="AE1079" s="382">
        <f ca="1">IF(Controle!$N$16=1,0,$D1079*AE329*AE$5)</f>
        <v>0</v>
      </c>
      <c r="AF1079" s="382">
        <f ca="1">IF(Controle!$N$16=1,0,$D1079*AF329*AF$5)</f>
        <v>0</v>
      </c>
      <c r="AG1079" s="382">
        <f ca="1">IF(Controle!$N$16=1,0,$D1079*AG329*AG$5)</f>
        <v>0</v>
      </c>
      <c r="AH1079" s="382">
        <f ca="1">IF(Controle!$N$16=1,0,$D1079*AH329*AH$5)</f>
        <v>0</v>
      </c>
      <c r="AI1079" s="382">
        <f ca="1">IF(Controle!$N$16=1,0,$D1079*AI329*AI$5)</f>
        <v>0</v>
      </c>
      <c r="AJ1079" s="382">
        <f ca="1">IF(Controle!$N$16=1,0,$D1079*AJ329*AJ$5)</f>
        <v>0</v>
      </c>
      <c r="AK1079" s="382">
        <f ca="1">IF(Controle!$N$16=1,0,$D1079*AK329*AK$5)</f>
        <v>0</v>
      </c>
      <c r="AL1079" s="382">
        <f ca="1">IF(Controle!$N$16=1,0,$D1079*AL329*AL$5)</f>
        <v>0</v>
      </c>
      <c r="AM1079" s="382">
        <f ca="1">IF(Controle!$N$16=1,0,$D1079*AM329*AM$5)</f>
        <v>0</v>
      </c>
      <c r="AN1079" s="382">
        <f ca="1">IF(Controle!$N$16=1,0,$D1079*AN329*AN$5)</f>
        <v>0</v>
      </c>
      <c r="AO1079" s="382">
        <f ca="1">IF(Controle!$N$16=1,0,$D1079*AO329*AO$5)</f>
        <v>0</v>
      </c>
      <c r="AP1079" s="382">
        <f ca="1">IF(Controle!$N$16=1,0,$D1079*AP329*AP$5)</f>
        <v>0</v>
      </c>
      <c r="AQ1079" s="382">
        <f ca="1">IF(Controle!$N$16=1,0,$D1079*AQ329*AQ$5)</f>
        <v>0</v>
      </c>
      <c r="AR1079" s="382">
        <f ca="1">IF(Controle!$N$16=1,0,$D1079*AR329*AR$5)</f>
        <v>0</v>
      </c>
      <c r="AS1079" s="684">
        <f t="shared" ca="1" si="660"/>
        <v>0</v>
      </c>
    </row>
    <row r="1080" spans="2:45" hidden="1" outlineLevel="1">
      <c r="B1080" s="123"/>
      <c r="C1080" s="81">
        <f t="shared" si="661"/>
        <v>28</v>
      </c>
      <c r="D1080" s="191">
        <f t="shared" ca="1" si="659"/>
        <v>0</v>
      </c>
      <c r="E1080" s="382">
        <f ca="1">IF(Controle!$N$16=1,0,$D1080*E330*E$5)</f>
        <v>0</v>
      </c>
      <c r="F1080" s="382">
        <f ca="1">IF(Controle!$N$16=1,0,$D1080*F330*F$5)</f>
        <v>0</v>
      </c>
      <c r="G1080" s="382">
        <f ca="1">IF(Controle!$N$16=1,0,$D1080*G330*G$5)</f>
        <v>0</v>
      </c>
      <c r="H1080" s="382">
        <f ca="1">IF(Controle!$N$16=1,0,$D1080*H330*H$5)</f>
        <v>0</v>
      </c>
      <c r="I1080" s="382">
        <f ca="1">IF(Controle!$N$16=1,0,$D1080*I330*I$5)</f>
        <v>0</v>
      </c>
      <c r="J1080" s="382">
        <f ca="1">IF(Controle!$N$16=1,0,$D1080*J330*J$5)</f>
        <v>0</v>
      </c>
      <c r="K1080" s="382">
        <f ca="1">IF(Controle!$N$16=1,0,$D1080*K330*K$5)</f>
        <v>0</v>
      </c>
      <c r="L1080" s="382">
        <f ca="1">IF(Controle!$N$16=1,0,$D1080*L330*L$5)</f>
        <v>0</v>
      </c>
      <c r="M1080" s="382">
        <f ca="1">IF(Controle!$N$16=1,0,$D1080*M330*M$5)</f>
        <v>0</v>
      </c>
      <c r="N1080" s="382">
        <f ca="1">IF(Controle!$N$16=1,0,$D1080*N330*N$5)</f>
        <v>0</v>
      </c>
      <c r="O1080" s="382">
        <f ca="1">IF(Controle!$N$16=1,0,$D1080*O330*O$5)</f>
        <v>0</v>
      </c>
      <c r="P1080" s="382">
        <f ca="1">IF(Controle!$N$16=1,0,$D1080*P330*P$5)</f>
        <v>0</v>
      </c>
      <c r="Q1080" s="382">
        <f ca="1">IF(Controle!$N$16=1,0,$D1080*Q330*Q$5)</f>
        <v>0</v>
      </c>
      <c r="R1080" s="382">
        <f ca="1">IF(Controle!$N$16=1,0,$D1080*R330*R$5)</f>
        <v>0</v>
      </c>
      <c r="S1080" s="382">
        <f ca="1">IF(Controle!$N$16=1,0,$D1080*S330*S$5)</f>
        <v>0</v>
      </c>
      <c r="T1080" s="382">
        <f ca="1">IF(Controle!$N$16=1,0,$D1080*T330*T$5)</f>
        <v>0</v>
      </c>
      <c r="U1080" s="382">
        <f ca="1">IF(Controle!$N$16=1,0,$D1080*U330*U$5)</f>
        <v>0</v>
      </c>
      <c r="V1080" s="382">
        <f ca="1">IF(Controle!$N$16=1,0,$D1080*V330*V$5)</f>
        <v>0</v>
      </c>
      <c r="W1080" s="382">
        <f ca="1">IF(Controle!$N$16=1,0,$D1080*W330*W$5)</f>
        <v>0</v>
      </c>
      <c r="X1080" s="382">
        <f ca="1">IF(Controle!$N$16=1,0,$D1080*X330*X$5)</f>
        <v>0</v>
      </c>
      <c r="Y1080" s="382">
        <f ca="1">IF(Controle!$N$16=1,0,$D1080*Y330*Y$5)</f>
        <v>0</v>
      </c>
      <c r="Z1080" s="382">
        <f ca="1">IF(Controle!$N$16=1,0,$D1080*Z330*Z$5)</f>
        <v>0</v>
      </c>
      <c r="AA1080" s="382">
        <f ca="1">IF(Controle!$N$16=1,0,$D1080*AA330*AA$5)</f>
        <v>0</v>
      </c>
      <c r="AB1080" s="382">
        <f ca="1">IF(Controle!$N$16=1,0,$D1080*AB330*AB$5)</f>
        <v>0</v>
      </c>
      <c r="AC1080" s="382">
        <f ca="1">IF(Controle!$N$16=1,0,$D1080*AC330*AC$5)</f>
        <v>0</v>
      </c>
      <c r="AD1080" s="382">
        <f ca="1">IF(Controle!$N$16=1,0,$D1080*AD330*AD$5)</f>
        <v>0</v>
      </c>
      <c r="AE1080" s="382">
        <f ca="1">IF(Controle!$N$16=1,0,$D1080*AE330*AE$5)</f>
        <v>0</v>
      </c>
      <c r="AF1080" s="382">
        <f ca="1">IF(Controle!$N$16=1,0,$D1080*AF330*AF$5)</f>
        <v>0</v>
      </c>
      <c r="AG1080" s="382">
        <f ca="1">IF(Controle!$N$16=1,0,$D1080*AG330*AG$5)</f>
        <v>0</v>
      </c>
      <c r="AH1080" s="382">
        <f ca="1">IF(Controle!$N$16=1,0,$D1080*AH330*AH$5)</f>
        <v>0</v>
      </c>
      <c r="AI1080" s="382">
        <f ca="1">IF(Controle!$N$16=1,0,$D1080*AI330*AI$5)</f>
        <v>0</v>
      </c>
      <c r="AJ1080" s="382">
        <f ca="1">IF(Controle!$N$16=1,0,$D1080*AJ330*AJ$5)</f>
        <v>0</v>
      </c>
      <c r="AK1080" s="382">
        <f ca="1">IF(Controle!$N$16=1,0,$D1080*AK330*AK$5)</f>
        <v>0</v>
      </c>
      <c r="AL1080" s="382">
        <f ca="1">IF(Controle!$N$16=1,0,$D1080*AL330*AL$5)</f>
        <v>0</v>
      </c>
      <c r="AM1080" s="382">
        <f ca="1">IF(Controle!$N$16=1,0,$D1080*AM330*AM$5)</f>
        <v>0</v>
      </c>
      <c r="AN1080" s="382">
        <f ca="1">IF(Controle!$N$16=1,0,$D1080*AN330*AN$5)</f>
        <v>0</v>
      </c>
      <c r="AO1080" s="382">
        <f ca="1">IF(Controle!$N$16=1,0,$D1080*AO330*AO$5)</f>
        <v>0</v>
      </c>
      <c r="AP1080" s="382">
        <f ca="1">IF(Controle!$N$16=1,0,$D1080*AP330*AP$5)</f>
        <v>0</v>
      </c>
      <c r="AQ1080" s="382">
        <f ca="1">IF(Controle!$N$16=1,0,$D1080*AQ330*AQ$5)</f>
        <v>0</v>
      </c>
      <c r="AR1080" s="382">
        <f ca="1">IF(Controle!$N$16=1,0,$D1080*AR330*AR$5)</f>
        <v>0</v>
      </c>
      <c r="AS1080" s="684">
        <f t="shared" ca="1" si="660"/>
        <v>0</v>
      </c>
    </row>
    <row r="1081" spans="2:45" hidden="1" outlineLevel="1">
      <c r="B1081" s="123"/>
      <c r="C1081" s="81">
        <f t="shared" si="661"/>
        <v>29</v>
      </c>
      <c r="D1081" s="191">
        <f t="shared" ca="1" si="659"/>
        <v>0</v>
      </c>
      <c r="E1081" s="382">
        <f ca="1">IF(Controle!$N$16=1,0,$D1081*E331*E$5)</f>
        <v>0</v>
      </c>
      <c r="F1081" s="382">
        <f ca="1">IF(Controle!$N$16=1,0,$D1081*F331*F$5)</f>
        <v>0</v>
      </c>
      <c r="G1081" s="382">
        <f ca="1">IF(Controle!$N$16=1,0,$D1081*G331*G$5)</f>
        <v>0</v>
      </c>
      <c r="H1081" s="382">
        <f ca="1">IF(Controle!$N$16=1,0,$D1081*H331*H$5)</f>
        <v>0</v>
      </c>
      <c r="I1081" s="382">
        <f ca="1">IF(Controle!$N$16=1,0,$D1081*I331*I$5)</f>
        <v>0</v>
      </c>
      <c r="J1081" s="382">
        <f ca="1">IF(Controle!$N$16=1,0,$D1081*J331*J$5)</f>
        <v>0</v>
      </c>
      <c r="K1081" s="382">
        <f ca="1">IF(Controle!$N$16=1,0,$D1081*K331*K$5)</f>
        <v>0</v>
      </c>
      <c r="L1081" s="382">
        <f ca="1">IF(Controle!$N$16=1,0,$D1081*L331*L$5)</f>
        <v>0</v>
      </c>
      <c r="M1081" s="382">
        <f ca="1">IF(Controle!$N$16=1,0,$D1081*M331*M$5)</f>
        <v>0</v>
      </c>
      <c r="N1081" s="382">
        <f ca="1">IF(Controle!$N$16=1,0,$D1081*N331*N$5)</f>
        <v>0</v>
      </c>
      <c r="O1081" s="382">
        <f ca="1">IF(Controle!$N$16=1,0,$D1081*O331*O$5)</f>
        <v>0</v>
      </c>
      <c r="P1081" s="382">
        <f ca="1">IF(Controle!$N$16=1,0,$D1081*P331*P$5)</f>
        <v>0</v>
      </c>
      <c r="Q1081" s="382">
        <f ca="1">IF(Controle!$N$16=1,0,$D1081*Q331*Q$5)</f>
        <v>0</v>
      </c>
      <c r="R1081" s="382">
        <f ca="1">IF(Controle!$N$16=1,0,$D1081*R331*R$5)</f>
        <v>0</v>
      </c>
      <c r="S1081" s="382">
        <f ca="1">IF(Controle!$N$16=1,0,$D1081*S331*S$5)</f>
        <v>0</v>
      </c>
      <c r="T1081" s="382">
        <f ca="1">IF(Controle!$N$16=1,0,$D1081*T331*T$5)</f>
        <v>0</v>
      </c>
      <c r="U1081" s="382">
        <f ca="1">IF(Controle!$N$16=1,0,$D1081*U331*U$5)</f>
        <v>0</v>
      </c>
      <c r="V1081" s="382">
        <f ca="1">IF(Controle!$N$16=1,0,$D1081*V331*V$5)</f>
        <v>0</v>
      </c>
      <c r="W1081" s="382">
        <f ca="1">IF(Controle!$N$16=1,0,$D1081*W331*W$5)</f>
        <v>0</v>
      </c>
      <c r="X1081" s="382">
        <f ca="1">IF(Controle!$N$16=1,0,$D1081*X331*X$5)</f>
        <v>0</v>
      </c>
      <c r="Y1081" s="382">
        <f ca="1">IF(Controle!$N$16=1,0,$D1081*Y331*Y$5)</f>
        <v>0</v>
      </c>
      <c r="Z1081" s="382">
        <f ca="1">IF(Controle!$N$16=1,0,$D1081*Z331*Z$5)</f>
        <v>0</v>
      </c>
      <c r="AA1081" s="382">
        <f ca="1">IF(Controle!$N$16=1,0,$D1081*AA331*AA$5)</f>
        <v>0</v>
      </c>
      <c r="AB1081" s="382">
        <f ca="1">IF(Controle!$N$16=1,0,$D1081*AB331*AB$5)</f>
        <v>0</v>
      </c>
      <c r="AC1081" s="382">
        <f ca="1">IF(Controle!$N$16=1,0,$D1081*AC331*AC$5)</f>
        <v>0</v>
      </c>
      <c r="AD1081" s="382">
        <f ca="1">IF(Controle!$N$16=1,0,$D1081*AD331*AD$5)</f>
        <v>0</v>
      </c>
      <c r="AE1081" s="382">
        <f ca="1">IF(Controle!$N$16=1,0,$D1081*AE331*AE$5)</f>
        <v>0</v>
      </c>
      <c r="AF1081" s="382">
        <f ca="1">IF(Controle!$N$16=1,0,$D1081*AF331*AF$5)</f>
        <v>0</v>
      </c>
      <c r="AG1081" s="382">
        <f ca="1">IF(Controle!$N$16=1,0,$D1081*AG331*AG$5)</f>
        <v>0</v>
      </c>
      <c r="AH1081" s="382">
        <f ca="1">IF(Controle!$N$16=1,0,$D1081*AH331*AH$5)</f>
        <v>0</v>
      </c>
      <c r="AI1081" s="382">
        <f ca="1">IF(Controle!$N$16=1,0,$D1081*AI331*AI$5)</f>
        <v>0</v>
      </c>
      <c r="AJ1081" s="382">
        <f ca="1">IF(Controle!$N$16=1,0,$D1081*AJ331*AJ$5)</f>
        <v>0</v>
      </c>
      <c r="AK1081" s="382">
        <f ca="1">IF(Controle!$N$16=1,0,$D1081*AK331*AK$5)</f>
        <v>0</v>
      </c>
      <c r="AL1081" s="382">
        <f ca="1">IF(Controle!$N$16=1,0,$D1081*AL331*AL$5)</f>
        <v>0</v>
      </c>
      <c r="AM1081" s="382">
        <f ca="1">IF(Controle!$N$16=1,0,$D1081*AM331*AM$5)</f>
        <v>0</v>
      </c>
      <c r="AN1081" s="382">
        <f ca="1">IF(Controle!$N$16=1,0,$D1081*AN331*AN$5)</f>
        <v>0</v>
      </c>
      <c r="AO1081" s="382">
        <f ca="1">IF(Controle!$N$16=1,0,$D1081*AO331*AO$5)</f>
        <v>0</v>
      </c>
      <c r="AP1081" s="382">
        <f ca="1">IF(Controle!$N$16=1,0,$D1081*AP331*AP$5)</f>
        <v>0</v>
      </c>
      <c r="AQ1081" s="382">
        <f ca="1">IF(Controle!$N$16=1,0,$D1081*AQ331*AQ$5)</f>
        <v>0</v>
      </c>
      <c r="AR1081" s="382">
        <f ca="1">IF(Controle!$N$16=1,0,$D1081*AR331*AR$5)</f>
        <v>0</v>
      </c>
      <c r="AS1081" s="684">
        <f t="shared" ca="1" si="660"/>
        <v>0</v>
      </c>
    </row>
    <row r="1082" spans="2:45" hidden="1" outlineLevel="1">
      <c r="B1082" s="123"/>
      <c r="C1082" s="81">
        <f t="shared" si="661"/>
        <v>30</v>
      </c>
      <c r="D1082" s="191">
        <f t="shared" ca="1" si="659"/>
        <v>0</v>
      </c>
      <c r="E1082" s="382">
        <f ca="1">IF(Controle!$N$16=1,0,$D1082*E332*E$5)</f>
        <v>0</v>
      </c>
      <c r="F1082" s="382">
        <f ca="1">IF(Controle!$N$16=1,0,$D1082*F332*F$5)</f>
        <v>0</v>
      </c>
      <c r="G1082" s="382">
        <f ca="1">IF(Controle!$N$16=1,0,$D1082*G332*G$5)</f>
        <v>0</v>
      </c>
      <c r="H1082" s="382">
        <f ca="1">IF(Controle!$N$16=1,0,$D1082*H332*H$5)</f>
        <v>0</v>
      </c>
      <c r="I1082" s="382">
        <f ca="1">IF(Controle!$N$16=1,0,$D1082*I332*I$5)</f>
        <v>0</v>
      </c>
      <c r="J1082" s="382">
        <f ca="1">IF(Controle!$N$16=1,0,$D1082*J332*J$5)</f>
        <v>0</v>
      </c>
      <c r="K1082" s="382">
        <f ca="1">IF(Controle!$N$16=1,0,$D1082*K332*K$5)</f>
        <v>0</v>
      </c>
      <c r="L1082" s="382">
        <f ca="1">IF(Controle!$N$16=1,0,$D1082*L332*L$5)</f>
        <v>0</v>
      </c>
      <c r="M1082" s="382">
        <f ca="1">IF(Controle!$N$16=1,0,$D1082*M332*M$5)</f>
        <v>0</v>
      </c>
      <c r="N1082" s="382">
        <f ca="1">IF(Controle!$N$16=1,0,$D1082*N332*N$5)</f>
        <v>0</v>
      </c>
      <c r="O1082" s="382">
        <f ca="1">IF(Controle!$N$16=1,0,$D1082*O332*O$5)</f>
        <v>0</v>
      </c>
      <c r="P1082" s="382">
        <f ca="1">IF(Controle!$N$16=1,0,$D1082*P332*P$5)</f>
        <v>0</v>
      </c>
      <c r="Q1082" s="382">
        <f ca="1">IF(Controle!$N$16=1,0,$D1082*Q332*Q$5)</f>
        <v>0</v>
      </c>
      <c r="R1082" s="382">
        <f ca="1">IF(Controle!$N$16=1,0,$D1082*R332*R$5)</f>
        <v>0</v>
      </c>
      <c r="S1082" s="382">
        <f ca="1">IF(Controle!$N$16=1,0,$D1082*S332*S$5)</f>
        <v>0</v>
      </c>
      <c r="T1082" s="382">
        <f ca="1">IF(Controle!$N$16=1,0,$D1082*T332*T$5)</f>
        <v>0</v>
      </c>
      <c r="U1082" s="382">
        <f ca="1">IF(Controle!$N$16=1,0,$D1082*U332*U$5)</f>
        <v>0</v>
      </c>
      <c r="V1082" s="382">
        <f ca="1">IF(Controle!$N$16=1,0,$D1082*V332*V$5)</f>
        <v>0</v>
      </c>
      <c r="W1082" s="382">
        <f ca="1">IF(Controle!$N$16=1,0,$D1082*W332*W$5)</f>
        <v>0</v>
      </c>
      <c r="X1082" s="382">
        <f ca="1">IF(Controle!$N$16=1,0,$D1082*X332*X$5)</f>
        <v>0</v>
      </c>
      <c r="Y1082" s="382">
        <f ca="1">IF(Controle!$N$16=1,0,$D1082*Y332*Y$5)</f>
        <v>0</v>
      </c>
      <c r="Z1082" s="382">
        <f ca="1">IF(Controle!$N$16=1,0,$D1082*Z332*Z$5)</f>
        <v>0</v>
      </c>
      <c r="AA1082" s="382">
        <f ca="1">IF(Controle!$N$16=1,0,$D1082*AA332*AA$5)</f>
        <v>0</v>
      </c>
      <c r="AB1082" s="382">
        <f ca="1">IF(Controle!$N$16=1,0,$D1082*AB332*AB$5)</f>
        <v>0</v>
      </c>
      <c r="AC1082" s="382">
        <f ca="1">IF(Controle!$N$16=1,0,$D1082*AC332*AC$5)</f>
        <v>0</v>
      </c>
      <c r="AD1082" s="382">
        <f ca="1">IF(Controle!$N$16=1,0,$D1082*AD332*AD$5)</f>
        <v>0</v>
      </c>
      <c r="AE1082" s="382">
        <f ca="1">IF(Controle!$N$16=1,0,$D1082*AE332*AE$5)</f>
        <v>0</v>
      </c>
      <c r="AF1082" s="382">
        <f ca="1">IF(Controle!$N$16=1,0,$D1082*AF332*AF$5)</f>
        <v>0</v>
      </c>
      <c r="AG1082" s="382">
        <f ca="1">IF(Controle!$N$16=1,0,$D1082*AG332*AG$5)</f>
        <v>0</v>
      </c>
      <c r="AH1082" s="382">
        <f ca="1">IF(Controle!$N$16=1,0,$D1082*AH332*AH$5)</f>
        <v>0</v>
      </c>
      <c r="AI1082" s="382">
        <f ca="1">IF(Controle!$N$16=1,0,$D1082*AI332*AI$5)</f>
        <v>0</v>
      </c>
      <c r="AJ1082" s="382">
        <f ca="1">IF(Controle!$N$16=1,0,$D1082*AJ332*AJ$5)</f>
        <v>0</v>
      </c>
      <c r="AK1082" s="382">
        <f ca="1">IF(Controle!$N$16=1,0,$D1082*AK332*AK$5)</f>
        <v>0</v>
      </c>
      <c r="AL1082" s="382">
        <f ca="1">IF(Controle!$N$16=1,0,$D1082*AL332*AL$5)</f>
        <v>0</v>
      </c>
      <c r="AM1082" s="382">
        <f ca="1">IF(Controle!$N$16=1,0,$D1082*AM332*AM$5)</f>
        <v>0</v>
      </c>
      <c r="AN1082" s="382">
        <f ca="1">IF(Controle!$N$16=1,0,$D1082*AN332*AN$5)</f>
        <v>0</v>
      </c>
      <c r="AO1082" s="382">
        <f ca="1">IF(Controle!$N$16=1,0,$D1082*AO332*AO$5)</f>
        <v>0</v>
      </c>
      <c r="AP1082" s="382">
        <f ca="1">IF(Controle!$N$16=1,0,$D1082*AP332*AP$5)</f>
        <v>0</v>
      </c>
      <c r="AQ1082" s="382">
        <f ca="1">IF(Controle!$N$16=1,0,$D1082*AQ332*AQ$5)</f>
        <v>0</v>
      </c>
      <c r="AR1082" s="382">
        <f ca="1">IF(Controle!$N$16=1,0,$D1082*AR332*AR$5)</f>
        <v>0</v>
      </c>
      <c r="AS1082" s="684">
        <f t="shared" ca="1" si="660"/>
        <v>0</v>
      </c>
    </row>
    <row r="1083" spans="2:45" hidden="1" outlineLevel="1">
      <c r="B1083" s="123"/>
      <c r="C1083" s="81">
        <f t="shared" si="661"/>
        <v>31</v>
      </c>
      <c r="D1083" s="191">
        <f t="shared" ca="1" si="659"/>
        <v>0</v>
      </c>
      <c r="E1083" s="382">
        <f ca="1">IF(Controle!$N$16=1,0,$D1083*E333*E$5)</f>
        <v>0</v>
      </c>
      <c r="F1083" s="382">
        <f ca="1">IF(Controle!$N$16=1,0,$D1083*F333*F$5)</f>
        <v>0</v>
      </c>
      <c r="G1083" s="382">
        <f ca="1">IF(Controle!$N$16=1,0,$D1083*G333*G$5)</f>
        <v>0</v>
      </c>
      <c r="H1083" s="382">
        <f ca="1">IF(Controle!$N$16=1,0,$D1083*H333*H$5)</f>
        <v>0</v>
      </c>
      <c r="I1083" s="382">
        <f ca="1">IF(Controle!$N$16=1,0,$D1083*I333*I$5)</f>
        <v>0</v>
      </c>
      <c r="J1083" s="382">
        <f ca="1">IF(Controle!$N$16=1,0,$D1083*J333*J$5)</f>
        <v>0</v>
      </c>
      <c r="K1083" s="382">
        <f ca="1">IF(Controle!$N$16=1,0,$D1083*K333*K$5)</f>
        <v>0</v>
      </c>
      <c r="L1083" s="382">
        <f ca="1">IF(Controle!$N$16=1,0,$D1083*L333*L$5)</f>
        <v>0</v>
      </c>
      <c r="M1083" s="382">
        <f ca="1">IF(Controle!$N$16=1,0,$D1083*M333*M$5)</f>
        <v>0</v>
      </c>
      <c r="N1083" s="382">
        <f ca="1">IF(Controle!$N$16=1,0,$D1083*N333*N$5)</f>
        <v>0</v>
      </c>
      <c r="O1083" s="382">
        <f ca="1">IF(Controle!$N$16=1,0,$D1083*O333*O$5)</f>
        <v>0</v>
      </c>
      <c r="P1083" s="382">
        <f ca="1">IF(Controle!$N$16=1,0,$D1083*P333*P$5)</f>
        <v>0</v>
      </c>
      <c r="Q1083" s="382">
        <f ca="1">IF(Controle!$N$16=1,0,$D1083*Q333*Q$5)</f>
        <v>0</v>
      </c>
      <c r="R1083" s="382">
        <f ca="1">IF(Controle!$N$16=1,0,$D1083*R333*R$5)</f>
        <v>0</v>
      </c>
      <c r="S1083" s="382">
        <f ca="1">IF(Controle!$N$16=1,0,$D1083*S333*S$5)</f>
        <v>0</v>
      </c>
      <c r="T1083" s="382">
        <f ca="1">IF(Controle!$N$16=1,0,$D1083*T333*T$5)</f>
        <v>0</v>
      </c>
      <c r="U1083" s="382">
        <f ca="1">IF(Controle!$N$16=1,0,$D1083*U333*U$5)</f>
        <v>0</v>
      </c>
      <c r="V1083" s="382">
        <f ca="1">IF(Controle!$N$16=1,0,$D1083*V333*V$5)</f>
        <v>0</v>
      </c>
      <c r="W1083" s="382">
        <f ca="1">IF(Controle!$N$16=1,0,$D1083*W333*W$5)</f>
        <v>0</v>
      </c>
      <c r="X1083" s="382">
        <f ca="1">IF(Controle!$N$16=1,0,$D1083*X333*X$5)</f>
        <v>0</v>
      </c>
      <c r="Y1083" s="382">
        <f ca="1">IF(Controle!$N$16=1,0,$D1083*Y333*Y$5)</f>
        <v>0</v>
      </c>
      <c r="Z1083" s="382">
        <f ca="1">IF(Controle!$N$16=1,0,$D1083*Z333*Z$5)</f>
        <v>0</v>
      </c>
      <c r="AA1083" s="382">
        <f ca="1">IF(Controle!$N$16=1,0,$D1083*AA333*AA$5)</f>
        <v>0</v>
      </c>
      <c r="AB1083" s="382">
        <f ca="1">IF(Controle!$N$16=1,0,$D1083*AB333*AB$5)</f>
        <v>0</v>
      </c>
      <c r="AC1083" s="382">
        <f ca="1">IF(Controle!$N$16=1,0,$D1083*AC333*AC$5)</f>
        <v>0</v>
      </c>
      <c r="AD1083" s="382">
        <f ca="1">IF(Controle!$N$16=1,0,$D1083*AD333*AD$5)</f>
        <v>0</v>
      </c>
      <c r="AE1083" s="382">
        <f ca="1">IF(Controle!$N$16=1,0,$D1083*AE333*AE$5)</f>
        <v>0</v>
      </c>
      <c r="AF1083" s="382">
        <f ca="1">IF(Controle!$N$16=1,0,$D1083*AF333*AF$5)</f>
        <v>0</v>
      </c>
      <c r="AG1083" s="382">
        <f ca="1">IF(Controle!$N$16=1,0,$D1083*AG333*AG$5)</f>
        <v>0</v>
      </c>
      <c r="AH1083" s="382">
        <f ca="1">IF(Controle!$N$16=1,0,$D1083*AH333*AH$5)</f>
        <v>0</v>
      </c>
      <c r="AI1083" s="382">
        <f ca="1">IF(Controle!$N$16=1,0,$D1083*AI333*AI$5)</f>
        <v>0</v>
      </c>
      <c r="AJ1083" s="382">
        <f ca="1">IF(Controle!$N$16=1,0,$D1083*AJ333*AJ$5)</f>
        <v>0</v>
      </c>
      <c r="AK1083" s="382">
        <f ca="1">IF(Controle!$N$16=1,0,$D1083*AK333*AK$5)</f>
        <v>0</v>
      </c>
      <c r="AL1083" s="382">
        <f ca="1">IF(Controle!$N$16=1,0,$D1083*AL333*AL$5)</f>
        <v>0</v>
      </c>
      <c r="AM1083" s="382">
        <f ca="1">IF(Controle!$N$16=1,0,$D1083*AM333*AM$5)</f>
        <v>0</v>
      </c>
      <c r="AN1083" s="382">
        <f ca="1">IF(Controle!$N$16=1,0,$D1083*AN333*AN$5)</f>
        <v>0</v>
      </c>
      <c r="AO1083" s="382">
        <f ca="1">IF(Controle!$N$16=1,0,$D1083*AO333*AO$5)</f>
        <v>0</v>
      </c>
      <c r="AP1083" s="382">
        <f ca="1">IF(Controle!$N$16=1,0,$D1083*AP333*AP$5)</f>
        <v>0</v>
      </c>
      <c r="AQ1083" s="382">
        <f ca="1">IF(Controle!$N$16=1,0,$D1083*AQ333*AQ$5)</f>
        <v>0</v>
      </c>
      <c r="AR1083" s="382">
        <f ca="1">IF(Controle!$N$16=1,0,$D1083*AR333*AR$5)</f>
        <v>0</v>
      </c>
      <c r="AS1083" s="684">
        <f t="shared" ca="1" si="660"/>
        <v>0</v>
      </c>
    </row>
    <row r="1084" spans="2:45" hidden="1" outlineLevel="1">
      <c r="B1084" s="123"/>
      <c r="C1084" s="81">
        <f t="shared" si="661"/>
        <v>32</v>
      </c>
      <c r="D1084" s="191">
        <f t="shared" ca="1" si="659"/>
        <v>0</v>
      </c>
      <c r="E1084" s="382">
        <f ca="1">IF(Controle!$N$16=1,0,$D1084*E334*E$5)</f>
        <v>0</v>
      </c>
      <c r="F1084" s="382">
        <f ca="1">IF(Controle!$N$16=1,0,$D1084*F334*F$5)</f>
        <v>0</v>
      </c>
      <c r="G1084" s="382">
        <f ca="1">IF(Controle!$N$16=1,0,$D1084*G334*G$5)</f>
        <v>0</v>
      </c>
      <c r="H1084" s="382">
        <f ca="1">IF(Controle!$N$16=1,0,$D1084*H334*H$5)</f>
        <v>0</v>
      </c>
      <c r="I1084" s="382">
        <f ca="1">IF(Controle!$N$16=1,0,$D1084*I334*I$5)</f>
        <v>0</v>
      </c>
      <c r="J1084" s="382">
        <f ca="1">IF(Controle!$N$16=1,0,$D1084*J334*J$5)</f>
        <v>0</v>
      </c>
      <c r="K1084" s="382">
        <f ca="1">IF(Controle!$N$16=1,0,$D1084*K334*K$5)</f>
        <v>0</v>
      </c>
      <c r="L1084" s="382">
        <f ca="1">IF(Controle!$N$16=1,0,$D1084*L334*L$5)</f>
        <v>0</v>
      </c>
      <c r="M1084" s="382">
        <f ca="1">IF(Controle!$N$16=1,0,$D1084*M334*M$5)</f>
        <v>0</v>
      </c>
      <c r="N1084" s="382">
        <f ca="1">IF(Controle!$N$16=1,0,$D1084*N334*N$5)</f>
        <v>0</v>
      </c>
      <c r="O1084" s="382">
        <f ca="1">IF(Controle!$N$16=1,0,$D1084*O334*O$5)</f>
        <v>0</v>
      </c>
      <c r="P1084" s="382">
        <f ca="1">IF(Controle!$N$16=1,0,$D1084*P334*P$5)</f>
        <v>0</v>
      </c>
      <c r="Q1084" s="382">
        <f ca="1">IF(Controle!$N$16=1,0,$D1084*Q334*Q$5)</f>
        <v>0</v>
      </c>
      <c r="R1084" s="382">
        <f ca="1">IF(Controle!$N$16=1,0,$D1084*R334*R$5)</f>
        <v>0</v>
      </c>
      <c r="S1084" s="382">
        <f ca="1">IF(Controle!$N$16=1,0,$D1084*S334*S$5)</f>
        <v>0</v>
      </c>
      <c r="T1084" s="382">
        <f ca="1">IF(Controle!$N$16=1,0,$D1084*T334*T$5)</f>
        <v>0</v>
      </c>
      <c r="U1084" s="382">
        <f ca="1">IF(Controle!$N$16=1,0,$D1084*U334*U$5)</f>
        <v>0</v>
      </c>
      <c r="V1084" s="382">
        <f ca="1">IF(Controle!$N$16=1,0,$D1084*V334*V$5)</f>
        <v>0</v>
      </c>
      <c r="W1084" s="382">
        <f ca="1">IF(Controle!$N$16=1,0,$D1084*W334*W$5)</f>
        <v>0</v>
      </c>
      <c r="X1084" s="382">
        <f ca="1">IF(Controle!$N$16=1,0,$D1084*X334*X$5)</f>
        <v>0</v>
      </c>
      <c r="Y1084" s="382">
        <f ca="1">IF(Controle!$N$16=1,0,$D1084*Y334*Y$5)</f>
        <v>0</v>
      </c>
      <c r="Z1084" s="382">
        <f ca="1">IF(Controle!$N$16=1,0,$D1084*Z334*Z$5)</f>
        <v>0</v>
      </c>
      <c r="AA1084" s="382">
        <f ca="1">IF(Controle!$N$16=1,0,$D1084*AA334*AA$5)</f>
        <v>0</v>
      </c>
      <c r="AB1084" s="382">
        <f ca="1">IF(Controle!$N$16=1,0,$D1084*AB334*AB$5)</f>
        <v>0</v>
      </c>
      <c r="AC1084" s="382">
        <f ca="1">IF(Controle!$N$16=1,0,$D1084*AC334*AC$5)</f>
        <v>0</v>
      </c>
      <c r="AD1084" s="382">
        <f ca="1">IF(Controle!$N$16=1,0,$D1084*AD334*AD$5)</f>
        <v>0</v>
      </c>
      <c r="AE1084" s="382">
        <f ca="1">IF(Controle!$N$16=1,0,$D1084*AE334*AE$5)</f>
        <v>0</v>
      </c>
      <c r="AF1084" s="382">
        <f ca="1">IF(Controle!$N$16=1,0,$D1084*AF334*AF$5)</f>
        <v>0</v>
      </c>
      <c r="AG1084" s="382">
        <f ca="1">IF(Controle!$N$16=1,0,$D1084*AG334*AG$5)</f>
        <v>0</v>
      </c>
      <c r="AH1084" s="382">
        <f ca="1">IF(Controle!$N$16=1,0,$D1084*AH334*AH$5)</f>
        <v>0</v>
      </c>
      <c r="AI1084" s="382">
        <f ca="1">IF(Controle!$N$16=1,0,$D1084*AI334*AI$5)</f>
        <v>0</v>
      </c>
      <c r="AJ1084" s="382">
        <f ca="1">IF(Controle!$N$16=1,0,$D1084*AJ334*AJ$5)</f>
        <v>0</v>
      </c>
      <c r="AK1084" s="382">
        <f ca="1">IF(Controle!$N$16=1,0,$D1084*AK334*AK$5)</f>
        <v>0</v>
      </c>
      <c r="AL1084" s="382">
        <f ca="1">IF(Controle!$N$16=1,0,$D1084*AL334*AL$5)</f>
        <v>0</v>
      </c>
      <c r="AM1084" s="382">
        <f ca="1">IF(Controle!$N$16=1,0,$D1084*AM334*AM$5)</f>
        <v>0</v>
      </c>
      <c r="AN1084" s="382">
        <f ca="1">IF(Controle!$N$16=1,0,$D1084*AN334*AN$5)</f>
        <v>0</v>
      </c>
      <c r="AO1084" s="382">
        <f ca="1">IF(Controle!$N$16=1,0,$D1084*AO334*AO$5)</f>
        <v>0</v>
      </c>
      <c r="AP1084" s="382">
        <f ca="1">IF(Controle!$N$16=1,0,$D1084*AP334*AP$5)</f>
        <v>0</v>
      </c>
      <c r="AQ1084" s="382">
        <f ca="1">IF(Controle!$N$16=1,0,$D1084*AQ334*AQ$5)</f>
        <v>0</v>
      </c>
      <c r="AR1084" s="382">
        <f ca="1">IF(Controle!$N$16=1,0,$D1084*AR334*AR$5)</f>
        <v>0</v>
      </c>
      <c r="AS1084" s="684">
        <f t="shared" ca="1" si="660"/>
        <v>0</v>
      </c>
    </row>
    <row r="1085" spans="2:45" hidden="1" outlineLevel="1">
      <c r="B1085" s="123"/>
      <c r="C1085" s="81">
        <f t="shared" si="661"/>
        <v>33</v>
      </c>
      <c r="D1085" s="191">
        <f t="shared" ca="1" si="659"/>
        <v>0</v>
      </c>
      <c r="E1085" s="382">
        <f ca="1">IF(Controle!$N$16=1,0,$D1085*E335*E$5)</f>
        <v>0</v>
      </c>
      <c r="F1085" s="382">
        <f ca="1">IF(Controle!$N$16=1,0,$D1085*F335*F$5)</f>
        <v>0</v>
      </c>
      <c r="G1085" s="382">
        <f ca="1">IF(Controle!$N$16=1,0,$D1085*G335*G$5)</f>
        <v>0</v>
      </c>
      <c r="H1085" s="382">
        <f ca="1">IF(Controle!$N$16=1,0,$D1085*H335*H$5)</f>
        <v>0</v>
      </c>
      <c r="I1085" s="382">
        <f ca="1">IF(Controle!$N$16=1,0,$D1085*I335*I$5)</f>
        <v>0</v>
      </c>
      <c r="J1085" s="382">
        <f ca="1">IF(Controle!$N$16=1,0,$D1085*J335*J$5)</f>
        <v>0</v>
      </c>
      <c r="K1085" s="382">
        <f ca="1">IF(Controle!$N$16=1,0,$D1085*K335*K$5)</f>
        <v>0</v>
      </c>
      <c r="L1085" s="382">
        <f ca="1">IF(Controle!$N$16=1,0,$D1085*L335*L$5)</f>
        <v>0</v>
      </c>
      <c r="M1085" s="382">
        <f ca="1">IF(Controle!$N$16=1,0,$D1085*M335*M$5)</f>
        <v>0</v>
      </c>
      <c r="N1085" s="382">
        <f ca="1">IF(Controle!$N$16=1,0,$D1085*N335*N$5)</f>
        <v>0</v>
      </c>
      <c r="O1085" s="382">
        <f ca="1">IF(Controle!$N$16=1,0,$D1085*O335*O$5)</f>
        <v>0</v>
      </c>
      <c r="P1085" s="382">
        <f ca="1">IF(Controle!$N$16=1,0,$D1085*P335*P$5)</f>
        <v>0</v>
      </c>
      <c r="Q1085" s="382">
        <f ca="1">IF(Controle!$N$16=1,0,$D1085*Q335*Q$5)</f>
        <v>0</v>
      </c>
      <c r="R1085" s="382">
        <f ca="1">IF(Controle!$N$16=1,0,$D1085*R335*R$5)</f>
        <v>0</v>
      </c>
      <c r="S1085" s="382">
        <f ca="1">IF(Controle!$N$16=1,0,$D1085*S335*S$5)</f>
        <v>0</v>
      </c>
      <c r="T1085" s="382">
        <f ca="1">IF(Controle!$N$16=1,0,$D1085*T335*T$5)</f>
        <v>0</v>
      </c>
      <c r="U1085" s="382">
        <f ca="1">IF(Controle!$N$16=1,0,$D1085*U335*U$5)</f>
        <v>0</v>
      </c>
      <c r="V1085" s="382">
        <f ca="1">IF(Controle!$N$16=1,0,$D1085*V335*V$5)</f>
        <v>0</v>
      </c>
      <c r="W1085" s="382">
        <f ca="1">IF(Controle!$N$16=1,0,$D1085*W335*W$5)</f>
        <v>0</v>
      </c>
      <c r="X1085" s="382">
        <f ca="1">IF(Controle!$N$16=1,0,$D1085*X335*X$5)</f>
        <v>0</v>
      </c>
      <c r="Y1085" s="382">
        <f ca="1">IF(Controle!$N$16=1,0,$D1085*Y335*Y$5)</f>
        <v>0</v>
      </c>
      <c r="Z1085" s="382">
        <f ca="1">IF(Controle!$N$16=1,0,$D1085*Z335*Z$5)</f>
        <v>0</v>
      </c>
      <c r="AA1085" s="382">
        <f ca="1">IF(Controle!$N$16=1,0,$D1085*AA335*AA$5)</f>
        <v>0</v>
      </c>
      <c r="AB1085" s="382">
        <f ca="1">IF(Controle!$N$16=1,0,$D1085*AB335*AB$5)</f>
        <v>0</v>
      </c>
      <c r="AC1085" s="382">
        <f ca="1">IF(Controle!$N$16=1,0,$D1085*AC335*AC$5)</f>
        <v>0</v>
      </c>
      <c r="AD1085" s="382">
        <f ca="1">IF(Controle!$N$16=1,0,$D1085*AD335*AD$5)</f>
        <v>0</v>
      </c>
      <c r="AE1085" s="382">
        <f ca="1">IF(Controle!$N$16=1,0,$D1085*AE335*AE$5)</f>
        <v>0</v>
      </c>
      <c r="AF1085" s="382">
        <f ca="1">IF(Controle!$N$16=1,0,$D1085*AF335*AF$5)</f>
        <v>0</v>
      </c>
      <c r="AG1085" s="382">
        <f ca="1">IF(Controle!$N$16=1,0,$D1085*AG335*AG$5)</f>
        <v>0</v>
      </c>
      <c r="AH1085" s="382">
        <f ca="1">IF(Controle!$N$16=1,0,$D1085*AH335*AH$5)</f>
        <v>0</v>
      </c>
      <c r="AI1085" s="382">
        <f ca="1">IF(Controle!$N$16=1,0,$D1085*AI335*AI$5)</f>
        <v>0</v>
      </c>
      <c r="AJ1085" s="382">
        <f ca="1">IF(Controle!$N$16=1,0,$D1085*AJ335*AJ$5)</f>
        <v>0</v>
      </c>
      <c r="AK1085" s="382">
        <f ca="1">IF(Controle!$N$16=1,0,$D1085*AK335*AK$5)</f>
        <v>0</v>
      </c>
      <c r="AL1085" s="382">
        <f ca="1">IF(Controle!$N$16=1,0,$D1085*AL335*AL$5)</f>
        <v>0</v>
      </c>
      <c r="AM1085" s="382">
        <f ca="1">IF(Controle!$N$16=1,0,$D1085*AM335*AM$5)</f>
        <v>0</v>
      </c>
      <c r="AN1085" s="382">
        <f ca="1">IF(Controle!$N$16=1,0,$D1085*AN335*AN$5)</f>
        <v>0</v>
      </c>
      <c r="AO1085" s="382">
        <f ca="1">IF(Controle!$N$16=1,0,$D1085*AO335*AO$5)</f>
        <v>0</v>
      </c>
      <c r="AP1085" s="382">
        <f ca="1">IF(Controle!$N$16=1,0,$D1085*AP335*AP$5)</f>
        <v>0</v>
      </c>
      <c r="AQ1085" s="382">
        <f ca="1">IF(Controle!$N$16=1,0,$D1085*AQ335*AQ$5)</f>
        <v>0</v>
      </c>
      <c r="AR1085" s="382">
        <f ca="1">IF(Controle!$N$16=1,0,$D1085*AR335*AR$5)</f>
        <v>0</v>
      </c>
      <c r="AS1085" s="684">
        <f t="shared" ca="1" si="660"/>
        <v>0</v>
      </c>
    </row>
    <row r="1086" spans="2:45" hidden="1" outlineLevel="1">
      <c r="B1086" s="123"/>
      <c r="C1086" s="81">
        <f t="shared" si="661"/>
        <v>34</v>
      </c>
      <c r="D1086" s="191">
        <f t="shared" ca="1" si="659"/>
        <v>0</v>
      </c>
      <c r="E1086" s="382">
        <f ca="1">IF(Controle!$N$16=1,0,$D1086*E336*E$5)</f>
        <v>0</v>
      </c>
      <c r="F1086" s="382">
        <f ca="1">IF(Controle!$N$16=1,0,$D1086*F336*F$5)</f>
        <v>0</v>
      </c>
      <c r="G1086" s="382">
        <f ca="1">IF(Controle!$N$16=1,0,$D1086*G336*G$5)</f>
        <v>0</v>
      </c>
      <c r="H1086" s="382">
        <f ca="1">IF(Controle!$N$16=1,0,$D1086*H336*H$5)</f>
        <v>0</v>
      </c>
      <c r="I1086" s="382">
        <f ca="1">IF(Controle!$N$16=1,0,$D1086*I336*I$5)</f>
        <v>0</v>
      </c>
      <c r="J1086" s="382">
        <f ca="1">IF(Controle!$N$16=1,0,$D1086*J336*J$5)</f>
        <v>0</v>
      </c>
      <c r="K1086" s="382">
        <f ca="1">IF(Controle!$N$16=1,0,$D1086*K336*K$5)</f>
        <v>0</v>
      </c>
      <c r="L1086" s="382">
        <f ca="1">IF(Controle!$N$16=1,0,$D1086*L336*L$5)</f>
        <v>0</v>
      </c>
      <c r="M1086" s="382">
        <f ca="1">IF(Controle!$N$16=1,0,$D1086*M336*M$5)</f>
        <v>0</v>
      </c>
      <c r="N1086" s="382">
        <f ca="1">IF(Controle!$N$16=1,0,$D1086*N336*N$5)</f>
        <v>0</v>
      </c>
      <c r="O1086" s="382">
        <f ca="1">IF(Controle!$N$16=1,0,$D1086*O336*O$5)</f>
        <v>0</v>
      </c>
      <c r="P1086" s="382">
        <f ca="1">IF(Controle!$N$16=1,0,$D1086*P336*P$5)</f>
        <v>0</v>
      </c>
      <c r="Q1086" s="382">
        <f ca="1">IF(Controle!$N$16=1,0,$D1086*Q336*Q$5)</f>
        <v>0</v>
      </c>
      <c r="R1086" s="382">
        <f ca="1">IF(Controle!$N$16=1,0,$D1086*R336*R$5)</f>
        <v>0</v>
      </c>
      <c r="S1086" s="382">
        <f ca="1">IF(Controle!$N$16=1,0,$D1086*S336*S$5)</f>
        <v>0</v>
      </c>
      <c r="T1086" s="382">
        <f ca="1">IF(Controle!$N$16=1,0,$D1086*T336*T$5)</f>
        <v>0</v>
      </c>
      <c r="U1086" s="382">
        <f ca="1">IF(Controle!$N$16=1,0,$D1086*U336*U$5)</f>
        <v>0</v>
      </c>
      <c r="V1086" s="382">
        <f ca="1">IF(Controle!$N$16=1,0,$D1086*V336*V$5)</f>
        <v>0</v>
      </c>
      <c r="W1086" s="382">
        <f ca="1">IF(Controle!$N$16=1,0,$D1086*W336*W$5)</f>
        <v>0</v>
      </c>
      <c r="X1086" s="382">
        <f ca="1">IF(Controle!$N$16=1,0,$D1086*X336*X$5)</f>
        <v>0</v>
      </c>
      <c r="Y1086" s="382">
        <f ca="1">IF(Controle!$N$16=1,0,$D1086*Y336*Y$5)</f>
        <v>0</v>
      </c>
      <c r="Z1086" s="382">
        <f ca="1">IF(Controle!$N$16=1,0,$D1086*Z336*Z$5)</f>
        <v>0</v>
      </c>
      <c r="AA1086" s="382">
        <f ca="1">IF(Controle!$N$16=1,0,$D1086*AA336*AA$5)</f>
        <v>0</v>
      </c>
      <c r="AB1086" s="382">
        <f ca="1">IF(Controle!$N$16=1,0,$D1086*AB336*AB$5)</f>
        <v>0</v>
      </c>
      <c r="AC1086" s="382">
        <f ca="1">IF(Controle!$N$16=1,0,$D1086*AC336*AC$5)</f>
        <v>0</v>
      </c>
      <c r="AD1086" s="382">
        <f ca="1">IF(Controle!$N$16=1,0,$D1086*AD336*AD$5)</f>
        <v>0</v>
      </c>
      <c r="AE1086" s="382">
        <f ca="1">IF(Controle!$N$16=1,0,$D1086*AE336*AE$5)</f>
        <v>0</v>
      </c>
      <c r="AF1086" s="382">
        <f ca="1">IF(Controle!$N$16=1,0,$D1086*AF336*AF$5)</f>
        <v>0</v>
      </c>
      <c r="AG1086" s="382">
        <f ca="1">IF(Controle!$N$16=1,0,$D1086*AG336*AG$5)</f>
        <v>0</v>
      </c>
      <c r="AH1086" s="382">
        <f ca="1">IF(Controle!$N$16=1,0,$D1086*AH336*AH$5)</f>
        <v>0</v>
      </c>
      <c r="AI1086" s="382">
        <f ca="1">IF(Controle!$N$16=1,0,$D1086*AI336*AI$5)</f>
        <v>0</v>
      </c>
      <c r="AJ1086" s="382">
        <f ca="1">IF(Controle!$N$16=1,0,$D1086*AJ336*AJ$5)</f>
        <v>0</v>
      </c>
      <c r="AK1086" s="382">
        <f ca="1">IF(Controle!$N$16=1,0,$D1086*AK336*AK$5)</f>
        <v>0</v>
      </c>
      <c r="AL1086" s="382">
        <f ca="1">IF(Controle!$N$16=1,0,$D1086*AL336*AL$5)</f>
        <v>0</v>
      </c>
      <c r="AM1086" s="382">
        <f ca="1">IF(Controle!$N$16=1,0,$D1086*AM336*AM$5)</f>
        <v>0</v>
      </c>
      <c r="AN1086" s="382">
        <f ca="1">IF(Controle!$N$16=1,0,$D1086*AN336*AN$5)</f>
        <v>0</v>
      </c>
      <c r="AO1086" s="382">
        <f ca="1">IF(Controle!$N$16=1,0,$D1086*AO336*AO$5)</f>
        <v>0</v>
      </c>
      <c r="AP1086" s="382">
        <f ca="1">IF(Controle!$N$16=1,0,$D1086*AP336*AP$5)</f>
        <v>0</v>
      </c>
      <c r="AQ1086" s="382">
        <f ca="1">IF(Controle!$N$16=1,0,$D1086*AQ336*AQ$5)</f>
        <v>0</v>
      </c>
      <c r="AR1086" s="382">
        <f ca="1">IF(Controle!$N$16=1,0,$D1086*AR336*AR$5)</f>
        <v>0</v>
      </c>
      <c r="AS1086" s="684">
        <f t="shared" ca="1" si="660"/>
        <v>0</v>
      </c>
    </row>
    <row r="1087" spans="2:45" hidden="1" outlineLevel="1">
      <c r="B1087" s="123"/>
      <c r="C1087" s="81">
        <f t="shared" si="661"/>
        <v>35</v>
      </c>
      <c r="D1087" s="191">
        <f t="shared" ca="1" si="659"/>
        <v>0</v>
      </c>
      <c r="E1087" s="382">
        <f ca="1">IF(Controle!$N$16=1,0,$D1087*E337*E$5)</f>
        <v>0</v>
      </c>
      <c r="F1087" s="382">
        <f ca="1">IF(Controle!$N$16=1,0,$D1087*F337*F$5)</f>
        <v>0</v>
      </c>
      <c r="G1087" s="382">
        <f ca="1">IF(Controle!$N$16=1,0,$D1087*G337*G$5)</f>
        <v>0</v>
      </c>
      <c r="H1087" s="382">
        <f ca="1">IF(Controle!$N$16=1,0,$D1087*H337*H$5)</f>
        <v>0</v>
      </c>
      <c r="I1087" s="382">
        <f ca="1">IF(Controle!$N$16=1,0,$D1087*I337*I$5)</f>
        <v>0</v>
      </c>
      <c r="J1087" s="382">
        <f ca="1">IF(Controle!$N$16=1,0,$D1087*J337*J$5)</f>
        <v>0</v>
      </c>
      <c r="K1087" s="382">
        <f ca="1">IF(Controle!$N$16=1,0,$D1087*K337*K$5)</f>
        <v>0</v>
      </c>
      <c r="L1087" s="382">
        <f ca="1">IF(Controle!$N$16=1,0,$D1087*L337*L$5)</f>
        <v>0</v>
      </c>
      <c r="M1087" s="382">
        <f ca="1">IF(Controle!$N$16=1,0,$D1087*M337*M$5)</f>
        <v>0</v>
      </c>
      <c r="N1087" s="382">
        <f ca="1">IF(Controle!$N$16=1,0,$D1087*N337*N$5)</f>
        <v>0</v>
      </c>
      <c r="O1087" s="382">
        <f ca="1">IF(Controle!$N$16=1,0,$D1087*O337*O$5)</f>
        <v>0</v>
      </c>
      <c r="P1087" s="382">
        <f ca="1">IF(Controle!$N$16=1,0,$D1087*P337*P$5)</f>
        <v>0</v>
      </c>
      <c r="Q1087" s="382">
        <f ca="1">IF(Controle!$N$16=1,0,$D1087*Q337*Q$5)</f>
        <v>0</v>
      </c>
      <c r="R1087" s="382">
        <f ca="1">IF(Controle!$N$16=1,0,$D1087*R337*R$5)</f>
        <v>0</v>
      </c>
      <c r="S1087" s="382">
        <f ca="1">IF(Controle!$N$16=1,0,$D1087*S337*S$5)</f>
        <v>0</v>
      </c>
      <c r="T1087" s="382">
        <f ca="1">IF(Controle!$N$16=1,0,$D1087*T337*T$5)</f>
        <v>0</v>
      </c>
      <c r="U1087" s="382">
        <f ca="1">IF(Controle!$N$16=1,0,$D1087*U337*U$5)</f>
        <v>0</v>
      </c>
      <c r="V1087" s="382">
        <f ca="1">IF(Controle!$N$16=1,0,$D1087*V337*V$5)</f>
        <v>0</v>
      </c>
      <c r="W1087" s="382">
        <f ca="1">IF(Controle!$N$16=1,0,$D1087*W337*W$5)</f>
        <v>0</v>
      </c>
      <c r="X1087" s="382">
        <f ca="1">IF(Controle!$N$16=1,0,$D1087*X337*X$5)</f>
        <v>0</v>
      </c>
      <c r="Y1087" s="382">
        <f ca="1">IF(Controle!$N$16=1,0,$D1087*Y337*Y$5)</f>
        <v>0</v>
      </c>
      <c r="Z1087" s="382">
        <f ca="1">IF(Controle!$N$16=1,0,$D1087*Z337*Z$5)</f>
        <v>0</v>
      </c>
      <c r="AA1087" s="382">
        <f ca="1">IF(Controle!$N$16=1,0,$D1087*AA337*AA$5)</f>
        <v>0</v>
      </c>
      <c r="AB1087" s="382">
        <f ca="1">IF(Controle!$N$16=1,0,$D1087*AB337*AB$5)</f>
        <v>0</v>
      </c>
      <c r="AC1087" s="382">
        <f ca="1">IF(Controle!$N$16=1,0,$D1087*AC337*AC$5)</f>
        <v>0</v>
      </c>
      <c r="AD1087" s="382">
        <f ca="1">IF(Controle!$N$16=1,0,$D1087*AD337*AD$5)</f>
        <v>0</v>
      </c>
      <c r="AE1087" s="382">
        <f ca="1">IF(Controle!$N$16=1,0,$D1087*AE337*AE$5)</f>
        <v>0</v>
      </c>
      <c r="AF1087" s="382">
        <f ca="1">IF(Controle!$N$16=1,0,$D1087*AF337*AF$5)</f>
        <v>0</v>
      </c>
      <c r="AG1087" s="382">
        <f ca="1">IF(Controle!$N$16=1,0,$D1087*AG337*AG$5)</f>
        <v>0</v>
      </c>
      <c r="AH1087" s="382">
        <f ca="1">IF(Controle!$N$16=1,0,$D1087*AH337*AH$5)</f>
        <v>0</v>
      </c>
      <c r="AI1087" s="382">
        <f ca="1">IF(Controle!$N$16=1,0,$D1087*AI337*AI$5)</f>
        <v>0</v>
      </c>
      <c r="AJ1087" s="382">
        <f ca="1">IF(Controle!$N$16=1,0,$D1087*AJ337*AJ$5)</f>
        <v>0</v>
      </c>
      <c r="AK1087" s="382">
        <f ca="1">IF(Controle!$N$16=1,0,$D1087*AK337*AK$5)</f>
        <v>0</v>
      </c>
      <c r="AL1087" s="382">
        <f ca="1">IF(Controle!$N$16=1,0,$D1087*AL337*AL$5)</f>
        <v>0</v>
      </c>
      <c r="AM1087" s="382">
        <f ca="1">IF(Controle!$N$16=1,0,$D1087*AM337*AM$5)</f>
        <v>0</v>
      </c>
      <c r="AN1087" s="382">
        <f ca="1">IF(Controle!$N$16=1,0,$D1087*AN337*AN$5)</f>
        <v>0</v>
      </c>
      <c r="AO1087" s="382">
        <f ca="1">IF(Controle!$N$16=1,0,$D1087*AO337*AO$5)</f>
        <v>0</v>
      </c>
      <c r="AP1087" s="382">
        <f ca="1">IF(Controle!$N$16=1,0,$D1087*AP337*AP$5)</f>
        <v>0</v>
      </c>
      <c r="AQ1087" s="382">
        <f ca="1">IF(Controle!$N$16=1,0,$D1087*AQ337*AQ$5)</f>
        <v>0</v>
      </c>
      <c r="AR1087" s="382">
        <f ca="1">IF(Controle!$N$16=1,0,$D1087*AR337*AR$5)</f>
        <v>0</v>
      </c>
      <c r="AS1087" s="684">
        <f t="shared" ca="1" si="660"/>
        <v>0</v>
      </c>
    </row>
    <row r="1088" spans="2:45" hidden="1" outlineLevel="1">
      <c r="B1088" s="123"/>
      <c r="C1088" s="81">
        <f t="shared" si="661"/>
        <v>36</v>
      </c>
      <c r="D1088" s="191">
        <f t="shared" ca="1" si="659"/>
        <v>0</v>
      </c>
      <c r="E1088" s="382">
        <f ca="1">IF(Controle!$N$16=1,0,$D1088*E338*E$5)</f>
        <v>0</v>
      </c>
      <c r="F1088" s="382">
        <f ca="1">IF(Controle!$N$16=1,0,$D1088*F338*F$5)</f>
        <v>0</v>
      </c>
      <c r="G1088" s="382">
        <f ca="1">IF(Controle!$N$16=1,0,$D1088*G338*G$5)</f>
        <v>0</v>
      </c>
      <c r="H1088" s="382">
        <f ca="1">IF(Controle!$N$16=1,0,$D1088*H338*H$5)</f>
        <v>0</v>
      </c>
      <c r="I1088" s="382">
        <f ca="1">IF(Controle!$N$16=1,0,$D1088*I338*I$5)</f>
        <v>0</v>
      </c>
      <c r="J1088" s="382">
        <f ca="1">IF(Controle!$N$16=1,0,$D1088*J338*J$5)</f>
        <v>0</v>
      </c>
      <c r="K1088" s="382">
        <f ca="1">IF(Controle!$N$16=1,0,$D1088*K338*K$5)</f>
        <v>0</v>
      </c>
      <c r="L1088" s="382">
        <f ca="1">IF(Controle!$N$16=1,0,$D1088*L338*L$5)</f>
        <v>0</v>
      </c>
      <c r="M1088" s="382">
        <f ca="1">IF(Controle!$N$16=1,0,$D1088*M338*M$5)</f>
        <v>0</v>
      </c>
      <c r="N1088" s="382">
        <f ca="1">IF(Controle!$N$16=1,0,$D1088*N338*N$5)</f>
        <v>0</v>
      </c>
      <c r="O1088" s="382">
        <f ca="1">IF(Controle!$N$16=1,0,$D1088*O338*O$5)</f>
        <v>0</v>
      </c>
      <c r="P1088" s="382">
        <f ca="1">IF(Controle!$N$16=1,0,$D1088*P338*P$5)</f>
        <v>0</v>
      </c>
      <c r="Q1088" s="382">
        <f ca="1">IF(Controle!$N$16=1,0,$D1088*Q338*Q$5)</f>
        <v>0</v>
      </c>
      <c r="R1088" s="382">
        <f ca="1">IF(Controle!$N$16=1,0,$D1088*R338*R$5)</f>
        <v>0</v>
      </c>
      <c r="S1088" s="382">
        <f ca="1">IF(Controle!$N$16=1,0,$D1088*S338*S$5)</f>
        <v>0</v>
      </c>
      <c r="T1088" s="382">
        <f ca="1">IF(Controle!$N$16=1,0,$D1088*T338*T$5)</f>
        <v>0</v>
      </c>
      <c r="U1088" s="382">
        <f ca="1">IF(Controle!$N$16=1,0,$D1088*U338*U$5)</f>
        <v>0</v>
      </c>
      <c r="V1088" s="382">
        <f ca="1">IF(Controle!$N$16=1,0,$D1088*V338*V$5)</f>
        <v>0</v>
      </c>
      <c r="W1088" s="382">
        <f ca="1">IF(Controle!$N$16=1,0,$D1088*W338*W$5)</f>
        <v>0</v>
      </c>
      <c r="X1088" s="382">
        <f ca="1">IF(Controle!$N$16=1,0,$D1088*X338*X$5)</f>
        <v>0</v>
      </c>
      <c r="Y1088" s="382">
        <f ca="1">IF(Controle!$N$16=1,0,$D1088*Y338*Y$5)</f>
        <v>0</v>
      </c>
      <c r="Z1088" s="382">
        <f ca="1">IF(Controle!$N$16=1,0,$D1088*Z338*Z$5)</f>
        <v>0</v>
      </c>
      <c r="AA1088" s="382">
        <f ca="1">IF(Controle!$N$16=1,0,$D1088*AA338*AA$5)</f>
        <v>0</v>
      </c>
      <c r="AB1088" s="382">
        <f ca="1">IF(Controle!$N$16=1,0,$D1088*AB338*AB$5)</f>
        <v>0</v>
      </c>
      <c r="AC1088" s="382">
        <f ca="1">IF(Controle!$N$16=1,0,$D1088*AC338*AC$5)</f>
        <v>0</v>
      </c>
      <c r="AD1088" s="382">
        <f ca="1">IF(Controle!$N$16=1,0,$D1088*AD338*AD$5)</f>
        <v>0</v>
      </c>
      <c r="AE1088" s="382">
        <f ca="1">IF(Controle!$N$16=1,0,$D1088*AE338*AE$5)</f>
        <v>0</v>
      </c>
      <c r="AF1088" s="382">
        <f ca="1">IF(Controle!$N$16=1,0,$D1088*AF338*AF$5)</f>
        <v>0</v>
      </c>
      <c r="AG1088" s="382">
        <f ca="1">IF(Controle!$N$16=1,0,$D1088*AG338*AG$5)</f>
        <v>0</v>
      </c>
      <c r="AH1088" s="382">
        <f ca="1">IF(Controle!$N$16=1,0,$D1088*AH338*AH$5)</f>
        <v>0</v>
      </c>
      <c r="AI1088" s="382">
        <f ca="1">IF(Controle!$N$16=1,0,$D1088*AI338*AI$5)</f>
        <v>0</v>
      </c>
      <c r="AJ1088" s="382">
        <f ca="1">IF(Controle!$N$16=1,0,$D1088*AJ338*AJ$5)</f>
        <v>0</v>
      </c>
      <c r="AK1088" s="382">
        <f ca="1">IF(Controle!$N$16=1,0,$D1088*AK338*AK$5)</f>
        <v>0</v>
      </c>
      <c r="AL1088" s="382">
        <f ca="1">IF(Controle!$N$16=1,0,$D1088*AL338*AL$5)</f>
        <v>0</v>
      </c>
      <c r="AM1088" s="382">
        <f ca="1">IF(Controle!$N$16=1,0,$D1088*AM338*AM$5)</f>
        <v>0</v>
      </c>
      <c r="AN1088" s="382">
        <f ca="1">IF(Controle!$N$16=1,0,$D1088*AN338*AN$5)</f>
        <v>0</v>
      </c>
      <c r="AO1088" s="382">
        <f ca="1">IF(Controle!$N$16=1,0,$D1088*AO338*AO$5)</f>
        <v>0</v>
      </c>
      <c r="AP1088" s="382">
        <f ca="1">IF(Controle!$N$16=1,0,$D1088*AP338*AP$5)</f>
        <v>0</v>
      </c>
      <c r="AQ1088" s="382">
        <f ca="1">IF(Controle!$N$16=1,0,$D1088*AQ338*AQ$5)</f>
        <v>0</v>
      </c>
      <c r="AR1088" s="382">
        <f ca="1">IF(Controle!$N$16=1,0,$D1088*AR338*AR$5)</f>
        <v>0</v>
      </c>
      <c r="AS1088" s="684">
        <f t="shared" ca="1" si="660"/>
        <v>0</v>
      </c>
    </row>
    <row r="1089" spans="1:47" hidden="1" outlineLevel="1">
      <c r="B1089" s="123"/>
      <c r="C1089" s="81">
        <f t="shared" si="661"/>
        <v>37</v>
      </c>
      <c r="D1089" s="191">
        <f t="shared" ca="1" si="659"/>
        <v>0</v>
      </c>
      <c r="E1089" s="382">
        <f ca="1">IF(Controle!$N$16=1,0,$D1089*E339*E$5)</f>
        <v>0</v>
      </c>
      <c r="F1089" s="382">
        <f ca="1">IF(Controle!$N$16=1,0,$D1089*F339*F$5)</f>
        <v>0</v>
      </c>
      <c r="G1089" s="382">
        <f ca="1">IF(Controle!$N$16=1,0,$D1089*G339*G$5)</f>
        <v>0</v>
      </c>
      <c r="H1089" s="382">
        <f ca="1">IF(Controle!$N$16=1,0,$D1089*H339*H$5)</f>
        <v>0</v>
      </c>
      <c r="I1089" s="382">
        <f ca="1">IF(Controle!$N$16=1,0,$D1089*I339*I$5)</f>
        <v>0</v>
      </c>
      <c r="J1089" s="382">
        <f ca="1">IF(Controle!$N$16=1,0,$D1089*J339*J$5)</f>
        <v>0</v>
      </c>
      <c r="K1089" s="382">
        <f ca="1">IF(Controle!$N$16=1,0,$D1089*K339*K$5)</f>
        <v>0</v>
      </c>
      <c r="L1089" s="382">
        <f ca="1">IF(Controle!$N$16=1,0,$D1089*L339*L$5)</f>
        <v>0</v>
      </c>
      <c r="M1089" s="382">
        <f ca="1">IF(Controle!$N$16=1,0,$D1089*M339*M$5)</f>
        <v>0</v>
      </c>
      <c r="N1089" s="382">
        <f ca="1">IF(Controle!$N$16=1,0,$D1089*N339*N$5)</f>
        <v>0</v>
      </c>
      <c r="O1089" s="382">
        <f ca="1">IF(Controle!$N$16=1,0,$D1089*O339*O$5)</f>
        <v>0</v>
      </c>
      <c r="P1089" s="382">
        <f ca="1">IF(Controle!$N$16=1,0,$D1089*P339*P$5)</f>
        <v>0</v>
      </c>
      <c r="Q1089" s="382">
        <f ca="1">IF(Controle!$N$16=1,0,$D1089*Q339*Q$5)</f>
        <v>0</v>
      </c>
      <c r="R1089" s="382">
        <f ca="1">IF(Controle!$N$16=1,0,$D1089*R339*R$5)</f>
        <v>0</v>
      </c>
      <c r="S1089" s="382">
        <f ca="1">IF(Controle!$N$16=1,0,$D1089*S339*S$5)</f>
        <v>0</v>
      </c>
      <c r="T1089" s="382">
        <f ca="1">IF(Controle!$N$16=1,0,$D1089*T339*T$5)</f>
        <v>0</v>
      </c>
      <c r="U1089" s="382">
        <f ca="1">IF(Controle!$N$16=1,0,$D1089*U339*U$5)</f>
        <v>0</v>
      </c>
      <c r="V1089" s="382">
        <f ca="1">IF(Controle!$N$16=1,0,$D1089*V339*V$5)</f>
        <v>0</v>
      </c>
      <c r="W1089" s="382">
        <f ca="1">IF(Controle!$N$16=1,0,$D1089*W339*W$5)</f>
        <v>0</v>
      </c>
      <c r="X1089" s="382">
        <f ca="1">IF(Controle!$N$16=1,0,$D1089*X339*X$5)</f>
        <v>0</v>
      </c>
      <c r="Y1089" s="382">
        <f ca="1">IF(Controle!$N$16=1,0,$D1089*Y339*Y$5)</f>
        <v>0</v>
      </c>
      <c r="Z1089" s="382">
        <f ca="1">IF(Controle!$N$16=1,0,$D1089*Z339*Z$5)</f>
        <v>0</v>
      </c>
      <c r="AA1089" s="382">
        <f ca="1">IF(Controle!$N$16=1,0,$D1089*AA339*AA$5)</f>
        <v>0</v>
      </c>
      <c r="AB1089" s="382">
        <f ca="1">IF(Controle!$N$16=1,0,$D1089*AB339*AB$5)</f>
        <v>0</v>
      </c>
      <c r="AC1089" s="382">
        <f ca="1">IF(Controle!$N$16=1,0,$D1089*AC339*AC$5)</f>
        <v>0</v>
      </c>
      <c r="AD1089" s="382">
        <f ca="1">IF(Controle!$N$16=1,0,$D1089*AD339*AD$5)</f>
        <v>0</v>
      </c>
      <c r="AE1089" s="382">
        <f ca="1">IF(Controle!$N$16=1,0,$D1089*AE339*AE$5)</f>
        <v>0</v>
      </c>
      <c r="AF1089" s="382">
        <f ca="1">IF(Controle!$N$16=1,0,$D1089*AF339*AF$5)</f>
        <v>0</v>
      </c>
      <c r="AG1089" s="382">
        <f ca="1">IF(Controle!$N$16=1,0,$D1089*AG339*AG$5)</f>
        <v>0</v>
      </c>
      <c r="AH1089" s="382">
        <f ca="1">IF(Controle!$N$16=1,0,$D1089*AH339*AH$5)</f>
        <v>0</v>
      </c>
      <c r="AI1089" s="382">
        <f ca="1">IF(Controle!$N$16=1,0,$D1089*AI339*AI$5)</f>
        <v>0</v>
      </c>
      <c r="AJ1089" s="382">
        <f ca="1">IF(Controle!$N$16=1,0,$D1089*AJ339*AJ$5)</f>
        <v>0</v>
      </c>
      <c r="AK1089" s="382">
        <f ca="1">IF(Controle!$N$16=1,0,$D1089*AK339*AK$5)</f>
        <v>0</v>
      </c>
      <c r="AL1089" s="382">
        <f ca="1">IF(Controle!$N$16=1,0,$D1089*AL339*AL$5)</f>
        <v>0</v>
      </c>
      <c r="AM1089" s="382">
        <f ca="1">IF(Controle!$N$16=1,0,$D1089*AM339*AM$5)</f>
        <v>0</v>
      </c>
      <c r="AN1089" s="382">
        <f ca="1">IF(Controle!$N$16=1,0,$D1089*AN339*AN$5)</f>
        <v>0</v>
      </c>
      <c r="AO1089" s="382">
        <f ca="1">IF(Controle!$N$16=1,0,$D1089*AO339*AO$5)</f>
        <v>0</v>
      </c>
      <c r="AP1089" s="382">
        <f ca="1">IF(Controle!$N$16=1,0,$D1089*AP339*AP$5)</f>
        <v>0</v>
      </c>
      <c r="AQ1089" s="382">
        <f ca="1">IF(Controle!$N$16=1,0,$D1089*AQ339*AQ$5)</f>
        <v>0</v>
      </c>
      <c r="AR1089" s="382">
        <f ca="1">IF(Controle!$N$16=1,0,$D1089*AR339*AR$5)</f>
        <v>0</v>
      </c>
      <c r="AS1089" s="684">
        <f t="shared" ca="1" si="660"/>
        <v>0</v>
      </c>
    </row>
    <row r="1090" spans="1:47" hidden="1" outlineLevel="1">
      <c r="B1090" s="123"/>
      <c r="C1090" s="81">
        <f t="shared" si="661"/>
        <v>38</v>
      </c>
      <c r="D1090" s="191">
        <f t="shared" ca="1" si="659"/>
        <v>0</v>
      </c>
      <c r="E1090" s="382">
        <f ca="1">IF(Controle!$N$16=1,0,$D1090*E340*E$5)</f>
        <v>0</v>
      </c>
      <c r="F1090" s="382">
        <f ca="1">IF(Controle!$N$16=1,0,$D1090*F340*F$5)</f>
        <v>0</v>
      </c>
      <c r="G1090" s="382">
        <f ca="1">IF(Controle!$N$16=1,0,$D1090*G340*G$5)</f>
        <v>0</v>
      </c>
      <c r="H1090" s="382">
        <f ca="1">IF(Controle!$N$16=1,0,$D1090*H340*H$5)</f>
        <v>0</v>
      </c>
      <c r="I1090" s="382">
        <f ca="1">IF(Controle!$N$16=1,0,$D1090*I340*I$5)</f>
        <v>0</v>
      </c>
      <c r="J1090" s="382">
        <f ca="1">IF(Controle!$N$16=1,0,$D1090*J340*J$5)</f>
        <v>0</v>
      </c>
      <c r="K1090" s="382">
        <f ca="1">IF(Controle!$N$16=1,0,$D1090*K340*K$5)</f>
        <v>0</v>
      </c>
      <c r="L1090" s="382">
        <f ca="1">IF(Controle!$N$16=1,0,$D1090*L340*L$5)</f>
        <v>0</v>
      </c>
      <c r="M1090" s="382">
        <f ca="1">IF(Controle!$N$16=1,0,$D1090*M340*M$5)</f>
        <v>0</v>
      </c>
      <c r="N1090" s="382">
        <f ca="1">IF(Controle!$N$16=1,0,$D1090*N340*N$5)</f>
        <v>0</v>
      </c>
      <c r="O1090" s="382">
        <f ca="1">IF(Controle!$N$16=1,0,$D1090*O340*O$5)</f>
        <v>0</v>
      </c>
      <c r="P1090" s="382">
        <f ca="1">IF(Controle!$N$16=1,0,$D1090*P340*P$5)</f>
        <v>0</v>
      </c>
      <c r="Q1090" s="382">
        <f ca="1">IF(Controle!$N$16=1,0,$D1090*Q340*Q$5)</f>
        <v>0</v>
      </c>
      <c r="R1090" s="382">
        <f ca="1">IF(Controle!$N$16=1,0,$D1090*R340*R$5)</f>
        <v>0</v>
      </c>
      <c r="S1090" s="382">
        <f ca="1">IF(Controle!$N$16=1,0,$D1090*S340*S$5)</f>
        <v>0</v>
      </c>
      <c r="T1090" s="382">
        <f ca="1">IF(Controle!$N$16=1,0,$D1090*T340*T$5)</f>
        <v>0</v>
      </c>
      <c r="U1090" s="382">
        <f ca="1">IF(Controle!$N$16=1,0,$D1090*U340*U$5)</f>
        <v>0</v>
      </c>
      <c r="V1090" s="382">
        <f ca="1">IF(Controle!$N$16=1,0,$D1090*V340*V$5)</f>
        <v>0</v>
      </c>
      <c r="W1090" s="382">
        <f ca="1">IF(Controle!$N$16=1,0,$D1090*W340*W$5)</f>
        <v>0</v>
      </c>
      <c r="X1090" s="382">
        <f ca="1">IF(Controle!$N$16=1,0,$D1090*X340*X$5)</f>
        <v>0</v>
      </c>
      <c r="Y1090" s="382">
        <f ca="1">IF(Controle!$N$16=1,0,$D1090*Y340*Y$5)</f>
        <v>0</v>
      </c>
      <c r="Z1090" s="382">
        <f ca="1">IF(Controle!$N$16=1,0,$D1090*Z340*Z$5)</f>
        <v>0</v>
      </c>
      <c r="AA1090" s="382">
        <f ca="1">IF(Controle!$N$16=1,0,$D1090*AA340*AA$5)</f>
        <v>0</v>
      </c>
      <c r="AB1090" s="382">
        <f ca="1">IF(Controle!$N$16=1,0,$D1090*AB340*AB$5)</f>
        <v>0</v>
      </c>
      <c r="AC1090" s="382">
        <f ca="1">IF(Controle!$N$16=1,0,$D1090*AC340*AC$5)</f>
        <v>0</v>
      </c>
      <c r="AD1090" s="382">
        <f ca="1">IF(Controle!$N$16=1,0,$D1090*AD340*AD$5)</f>
        <v>0</v>
      </c>
      <c r="AE1090" s="382">
        <f ca="1">IF(Controle!$N$16=1,0,$D1090*AE340*AE$5)</f>
        <v>0</v>
      </c>
      <c r="AF1090" s="382">
        <f ca="1">IF(Controle!$N$16=1,0,$D1090*AF340*AF$5)</f>
        <v>0</v>
      </c>
      <c r="AG1090" s="382">
        <f ca="1">IF(Controle!$N$16=1,0,$D1090*AG340*AG$5)</f>
        <v>0</v>
      </c>
      <c r="AH1090" s="382">
        <f ca="1">IF(Controle!$N$16=1,0,$D1090*AH340*AH$5)</f>
        <v>0</v>
      </c>
      <c r="AI1090" s="382">
        <f ca="1">IF(Controle!$N$16=1,0,$D1090*AI340*AI$5)</f>
        <v>0</v>
      </c>
      <c r="AJ1090" s="382">
        <f ca="1">IF(Controle!$N$16=1,0,$D1090*AJ340*AJ$5)</f>
        <v>0</v>
      </c>
      <c r="AK1090" s="382">
        <f ca="1">IF(Controle!$N$16=1,0,$D1090*AK340*AK$5)</f>
        <v>0</v>
      </c>
      <c r="AL1090" s="382">
        <f ca="1">IF(Controle!$N$16=1,0,$D1090*AL340*AL$5)</f>
        <v>0</v>
      </c>
      <c r="AM1090" s="382">
        <f ca="1">IF(Controle!$N$16=1,0,$D1090*AM340*AM$5)</f>
        <v>0</v>
      </c>
      <c r="AN1090" s="382">
        <f ca="1">IF(Controle!$N$16=1,0,$D1090*AN340*AN$5)</f>
        <v>0</v>
      </c>
      <c r="AO1090" s="382">
        <f ca="1">IF(Controle!$N$16=1,0,$D1090*AO340*AO$5)</f>
        <v>0</v>
      </c>
      <c r="AP1090" s="382">
        <f ca="1">IF(Controle!$N$16=1,0,$D1090*AP340*AP$5)</f>
        <v>0</v>
      </c>
      <c r="AQ1090" s="382">
        <f ca="1">IF(Controle!$N$16=1,0,$D1090*AQ340*AQ$5)</f>
        <v>0</v>
      </c>
      <c r="AR1090" s="382">
        <f ca="1">IF(Controle!$N$16=1,0,$D1090*AR340*AR$5)</f>
        <v>0</v>
      </c>
      <c r="AS1090" s="684">
        <f t="shared" ca="1" si="660"/>
        <v>0</v>
      </c>
    </row>
    <row r="1091" spans="1:47" hidden="1" outlineLevel="1">
      <c r="B1091" s="123"/>
      <c r="C1091" s="81">
        <f t="shared" si="661"/>
        <v>39</v>
      </c>
      <c r="D1091" s="191">
        <f t="shared" ca="1" si="659"/>
        <v>0</v>
      </c>
      <c r="E1091" s="382">
        <f ca="1">IF(Controle!$N$16=1,0,$D1091*E341*E$5)</f>
        <v>0</v>
      </c>
      <c r="F1091" s="382">
        <f ca="1">IF(Controle!$N$16=1,0,$D1091*F341*F$5)</f>
        <v>0</v>
      </c>
      <c r="G1091" s="382">
        <f ca="1">IF(Controle!$N$16=1,0,$D1091*G341*G$5)</f>
        <v>0</v>
      </c>
      <c r="H1091" s="382">
        <f ca="1">IF(Controle!$N$16=1,0,$D1091*H341*H$5)</f>
        <v>0</v>
      </c>
      <c r="I1091" s="382">
        <f ca="1">IF(Controle!$N$16=1,0,$D1091*I341*I$5)</f>
        <v>0</v>
      </c>
      <c r="J1091" s="382">
        <f ca="1">IF(Controle!$N$16=1,0,$D1091*J341*J$5)</f>
        <v>0</v>
      </c>
      <c r="K1091" s="382">
        <f ca="1">IF(Controle!$N$16=1,0,$D1091*K341*K$5)</f>
        <v>0</v>
      </c>
      <c r="L1091" s="382">
        <f ca="1">IF(Controle!$N$16=1,0,$D1091*L341*L$5)</f>
        <v>0</v>
      </c>
      <c r="M1091" s="382">
        <f ca="1">IF(Controle!$N$16=1,0,$D1091*M341*M$5)</f>
        <v>0</v>
      </c>
      <c r="N1091" s="382">
        <f ca="1">IF(Controle!$N$16=1,0,$D1091*N341*N$5)</f>
        <v>0</v>
      </c>
      <c r="O1091" s="382">
        <f ca="1">IF(Controle!$N$16=1,0,$D1091*O341*O$5)</f>
        <v>0</v>
      </c>
      <c r="P1091" s="382">
        <f ca="1">IF(Controle!$N$16=1,0,$D1091*P341*P$5)</f>
        <v>0</v>
      </c>
      <c r="Q1091" s="382">
        <f ca="1">IF(Controle!$N$16=1,0,$D1091*Q341*Q$5)</f>
        <v>0</v>
      </c>
      <c r="R1091" s="382">
        <f ca="1">IF(Controle!$N$16=1,0,$D1091*R341*R$5)</f>
        <v>0</v>
      </c>
      <c r="S1091" s="382">
        <f ca="1">IF(Controle!$N$16=1,0,$D1091*S341*S$5)</f>
        <v>0</v>
      </c>
      <c r="T1091" s="382">
        <f ca="1">IF(Controle!$N$16=1,0,$D1091*T341*T$5)</f>
        <v>0</v>
      </c>
      <c r="U1091" s="382">
        <f ca="1">IF(Controle!$N$16=1,0,$D1091*U341*U$5)</f>
        <v>0</v>
      </c>
      <c r="V1091" s="382">
        <f ca="1">IF(Controle!$N$16=1,0,$D1091*V341*V$5)</f>
        <v>0</v>
      </c>
      <c r="W1091" s="382">
        <f ca="1">IF(Controle!$N$16=1,0,$D1091*W341*W$5)</f>
        <v>0</v>
      </c>
      <c r="X1091" s="382">
        <f ca="1">IF(Controle!$N$16=1,0,$D1091*X341*X$5)</f>
        <v>0</v>
      </c>
      <c r="Y1091" s="382">
        <f ca="1">IF(Controle!$N$16=1,0,$D1091*Y341*Y$5)</f>
        <v>0</v>
      </c>
      <c r="Z1091" s="382">
        <f ca="1">IF(Controle!$N$16=1,0,$D1091*Z341*Z$5)</f>
        <v>0</v>
      </c>
      <c r="AA1091" s="382">
        <f ca="1">IF(Controle!$N$16=1,0,$D1091*AA341*AA$5)</f>
        <v>0</v>
      </c>
      <c r="AB1091" s="382">
        <f ca="1">IF(Controle!$N$16=1,0,$D1091*AB341*AB$5)</f>
        <v>0</v>
      </c>
      <c r="AC1091" s="382">
        <f ca="1">IF(Controle!$N$16=1,0,$D1091*AC341*AC$5)</f>
        <v>0</v>
      </c>
      <c r="AD1091" s="382">
        <f ca="1">IF(Controle!$N$16=1,0,$D1091*AD341*AD$5)</f>
        <v>0</v>
      </c>
      <c r="AE1091" s="382">
        <f ca="1">IF(Controle!$N$16=1,0,$D1091*AE341*AE$5)</f>
        <v>0</v>
      </c>
      <c r="AF1091" s="382">
        <f ca="1">IF(Controle!$N$16=1,0,$D1091*AF341*AF$5)</f>
        <v>0</v>
      </c>
      <c r="AG1091" s="382">
        <f ca="1">IF(Controle!$N$16=1,0,$D1091*AG341*AG$5)</f>
        <v>0</v>
      </c>
      <c r="AH1091" s="382">
        <f ca="1">IF(Controle!$N$16=1,0,$D1091*AH341*AH$5)</f>
        <v>0</v>
      </c>
      <c r="AI1091" s="382">
        <f ca="1">IF(Controle!$N$16=1,0,$D1091*AI341*AI$5)</f>
        <v>0</v>
      </c>
      <c r="AJ1091" s="382">
        <f ca="1">IF(Controle!$N$16=1,0,$D1091*AJ341*AJ$5)</f>
        <v>0</v>
      </c>
      <c r="AK1091" s="382">
        <f ca="1">IF(Controle!$N$16=1,0,$D1091*AK341*AK$5)</f>
        <v>0</v>
      </c>
      <c r="AL1091" s="382">
        <f ca="1">IF(Controle!$N$16=1,0,$D1091*AL341*AL$5)</f>
        <v>0</v>
      </c>
      <c r="AM1091" s="382">
        <f ca="1">IF(Controle!$N$16=1,0,$D1091*AM341*AM$5)</f>
        <v>0</v>
      </c>
      <c r="AN1091" s="382">
        <f ca="1">IF(Controle!$N$16=1,0,$D1091*AN341*AN$5)</f>
        <v>0</v>
      </c>
      <c r="AO1091" s="382">
        <f ca="1">IF(Controle!$N$16=1,0,$D1091*AO341*AO$5)</f>
        <v>0</v>
      </c>
      <c r="AP1091" s="382">
        <f ca="1">IF(Controle!$N$16=1,0,$D1091*AP341*AP$5)</f>
        <v>0</v>
      </c>
      <c r="AQ1091" s="382">
        <f ca="1">IF(Controle!$N$16=1,0,$D1091*AQ341*AQ$5)</f>
        <v>0</v>
      </c>
      <c r="AR1091" s="382">
        <f ca="1">IF(Controle!$N$16=1,0,$D1091*AR341*AR$5)</f>
        <v>0</v>
      </c>
      <c r="AS1091" s="684">
        <f t="shared" ca="1" si="660"/>
        <v>0</v>
      </c>
    </row>
    <row r="1092" spans="1:47" hidden="1" outlineLevel="1">
      <c r="B1092" s="125"/>
      <c r="C1092" s="126">
        <f t="shared" si="661"/>
        <v>40</v>
      </c>
      <c r="D1092" s="247">
        <f t="shared" ca="1" si="659"/>
        <v>0</v>
      </c>
      <c r="E1092" s="382">
        <f ca="1">IF(Controle!$N$16=1,0,$D1092*E342*E$5)</f>
        <v>0</v>
      </c>
      <c r="F1092" s="382">
        <f ca="1">IF(Controle!$N$16=1,0,$D1092*F342*F$5)</f>
        <v>0</v>
      </c>
      <c r="G1092" s="382">
        <f ca="1">IF(Controle!$N$16=1,0,$D1092*G342*G$5)</f>
        <v>0</v>
      </c>
      <c r="H1092" s="382">
        <f ca="1">IF(Controle!$N$16=1,0,$D1092*H342*H$5)</f>
        <v>0</v>
      </c>
      <c r="I1092" s="382">
        <f ca="1">IF(Controle!$N$16=1,0,$D1092*I342*I$5)</f>
        <v>0</v>
      </c>
      <c r="J1092" s="382">
        <f ca="1">IF(Controle!$N$16=1,0,$D1092*J342*J$5)</f>
        <v>0</v>
      </c>
      <c r="K1092" s="382">
        <f ca="1">IF(Controle!$N$16=1,0,$D1092*K342*K$5)</f>
        <v>0</v>
      </c>
      <c r="L1092" s="382">
        <f ca="1">IF(Controle!$N$16=1,0,$D1092*L342*L$5)</f>
        <v>0</v>
      </c>
      <c r="M1092" s="382">
        <f ca="1">IF(Controle!$N$16=1,0,$D1092*M342*M$5)</f>
        <v>0</v>
      </c>
      <c r="N1092" s="382">
        <f ca="1">IF(Controle!$N$16=1,0,$D1092*N342*N$5)</f>
        <v>0</v>
      </c>
      <c r="O1092" s="382">
        <f ca="1">IF(Controle!$N$16=1,0,$D1092*O342*O$5)</f>
        <v>0</v>
      </c>
      <c r="P1092" s="382">
        <f ca="1">IF(Controle!$N$16=1,0,$D1092*P342*P$5)</f>
        <v>0</v>
      </c>
      <c r="Q1092" s="382">
        <f ca="1">IF(Controle!$N$16=1,0,$D1092*Q342*Q$5)</f>
        <v>0</v>
      </c>
      <c r="R1092" s="382">
        <f ca="1">IF(Controle!$N$16=1,0,$D1092*R342*R$5)</f>
        <v>0</v>
      </c>
      <c r="S1092" s="382">
        <f ca="1">IF(Controle!$N$16=1,0,$D1092*S342*S$5)</f>
        <v>0</v>
      </c>
      <c r="T1092" s="382">
        <f ca="1">IF(Controle!$N$16=1,0,$D1092*T342*T$5)</f>
        <v>0</v>
      </c>
      <c r="U1092" s="382">
        <f ca="1">IF(Controle!$N$16=1,0,$D1092*U342*U$5)</f>
        <v>0</v>
      </c>
      <c r="V1092" s="382">
        <f ca="1">IF(Controle!$N$16=1,0,$D1092*V342*V$5)</f>
        <v>0</v>
      </c>
      <c r="W1092" s="382">
        <f ca="1">IF(Controle!$N$16=1,0,$D1092*W342*W$5)</f>
        <v>0</v>
      </c>
      <c r="X1092" s="382">
        <f ca="1">IF(Controle!$N$16=1,0,$D1092*X342*X$5)</f>
        <v>0</v>
      </c>
      <c r="Y1092" s="382">
        <f ca="1">IF(Controle!$N$16=1,0,$D1092*Y342*Y$5)</f>
        <v>0</v>
      </c>
      <c r="Z1092" s="382">
        <f ca="1">IF(Controle!$N$16=1,0,$D1092*Z342*Z$5)</f>
        <v>0</v>
      </c>
      <c r="AA1092" s="382">
        <f ca="1">IF(Controle!$N$16=1,0,$D1092*AA342*AA$5)</f>
        <v>0</v>
      </c>
      <c r="AB1092" s="382">
        <f ca="1">IF(Controle!$N$16=1,0,$D1092*AB342*AB$5)</f>
        <v>0</v>
      </c>
      <c r="AC1092" s="382">
        <f ca="1">IF(Controle!$N$16=1,0,$D1092*AC342*AC$5)</f>
        <v>0</v>
      </c>
      <c r="AD1092" s="382">
        <f ca="1">IF(Controle!$N$16=1,0,$D1092*AD342*AD$5)</f>
        <v>0</v>
      </c>
      <c r="AE1092" s="382">
        <f ca="1">IF(Controle!$N$16=1,0,$D1092*AE342*AE$5)</f>
        <v>0</v>
      </c>
      <c r="AF1092" s="382">
        <f ca="1">IF(Controle!$N$16=1,0,$D1092*AF342*AF$5)</f>
        <v>0</v>
      </c>
      <c r="AG1092" s="382">
        <f ca="1">IF(Controle!$N$16=1,0,$D1092*AG342*AG$5)</f>
        <v>0</v>
      </c>
      <c r="AH1092" s="382">
        <f ca="1">IF(Controle!$N$16=1,0,$D1092*AH342*AH$5)</f>
        <v>0</v>
      </c>
      <c r="AI1092" s="382">
        <f ca="1">IF(Controle!$N$16=1,0,$D1092*AI342*AI$5)</f>
        <v>0</v>
      </c>
      <c r="AJ1092" s="382">
        <f ca="1">IF(Controle!$N$16=1,0,$D1092*AJ342*AJ$5)</f>
        <v>0</v>
      </c>
      <c r="AK1092" s="382">
        <f ca="1">IF(Controle!$N$16=1,0,$D1092*AK342*AK$5)</f>
        <v>0</v>
      </c>
      <c r="AL1092" s="382">
        <f ca="1">IF(Controle!$N$16=1,0,$D1092*AL342*AL$5)</f>
        <v>0</v>
      </c>
      <c r="AM1092" s="382">
        <f ca="1">IF(Controle!$N$16=1,0,$D1092*AM342*AM$5)</f>
        <v>0</v>
      </c>
      <c r="AN1092" s="382">
        <f ca="1">IF(Controle!$N$16=1,0,$D1092*AN342*AN$5)</f>
        <v>0</v>
      </c>
      <c r="AO1092" s="382">
        <f ca="1">IF(Controle!$N$16=1,0,$D1092*AO342*AO$5)</f>
        <v>0</v>
      </c>
      <c r="AP1092" s="382">
        <f ca="1">IF(Controle!$N$16=1,0,$D1092*AP342*AP$5)</f>
        <v>0</v>
      </c>
      <c r="AQ1092" s="382">
        <f ca="1">IF(Controle!$N$16=1,0,$D1092*AQ342*AQ$5)</f>
        <v>0</v>
      </c>
      <c r="AR1092" s="382">
        <f ca="1">IF(Controle!$N$16=1,0,$D1092*AR342*AR$5)</f>
        <v>0</v>
      </c>
      <c r="AS1092" s="686">
        <f t="shared" ca="1" si="660"/>
        <v>0</v>
      </c>
    </row>
    <row r="1093" spans="1:47" s="174" customFormat="1" ht="5.25" customHeight="1">
      <c r="A1093" s="158"/>
      <c r="B1093" s="175"/>
      <c r="C1093" s="480"/>
      <c r="D1093" s="184"/>
      <c r="E1093" s="185"/>
      <c r="F1093" s="185"/>
      <c r="G1093" s="185"/>
      <c r="H1093" s="185"/>
      <c r="I1093" s="185"/>
      <c r="J1093" s="185"/>
      <c r="K1093" s="185"/>
      <c r="L1093" s="185"/>
      <c r="M1093" s="185"/>
      <c r="N1093" s="185"/>
      <c r="O1093" s="185"/>
      <c r="P1093" s="185"/>
      <c r="Q1093" s="185"/>
      <c r="R1093" s="185"/>
      <c r="S1093" s="185"/>
      <c r="T1093" s="185"/>
      <c r="U1093" s="185"/>
      <c r="V1093" s="185"/>
      <c r="W1093" s="185"/>
      <c r="X1093" s="185"/>
      <c r="Y1093" s="185"/>
      <c r="Z1093" s="185"/>
      <c r="AA1093" s="185"/>
      <c r="AB1093" s="185"/>
      <c r="AC1093" s="185"/>
      <c r="AD1093" s="185"/>
      <c r="AE1093" s="185"/>
      <c r="AF1093" s="185"/>
      <c r="AG1093" s="185"/>
      <c r="AH1093" s="185"/>
      <c r="AI1093" s="185"/>
      <c r="AJ1093" s="185"/>
      <c r="AK1093" s="185"/>
      <c r="AL1093" s="185"/>
      <c r="AM1093" s="185"/>
      <c r="AN1093" s="185"/>
      <c r="AO1093" s="185"/>
      <c r="AP1093" s="185"/>
      <c r="AQ1093" s="185"/>
      <c r="AR1093" s="185"/>
      <c r="AS1093" s="185"/>
      <c r="AT1093" s="66"/>
      <c r="AU1093" s="66"/>
    </row>
    <row r="1094" spans="1:47" collapsed="1">
      <c r="B1094" s="878" t="str">
        <f>B344</f>
        <v>Volume com silvicultura de nativas (plantio misto) - ARAUCÁRIA (18 ˧ 25)</v>
      </c>
      <c r="C1094" s="661" t="s">
        <v>414</v>
      </c>
      <c r="D1094" s="661"/>
      <c r="E1094" s="687">
        <f ca="1">SUM(E1095:E1134)</f>
        <v>0</v>
      </c>
      <c r="F1094" s="687">
        <f t="shared" ref="F1094:AR1094" ca="1" si="662">SUM(F1095:F1134)</f>
        <v>0</v>
      </c>
      <c r="G1094" s="687">
        <f t="shared" ca="1" si="662"/>
        <v>0</v>
      </c>
      <c r="H1094" s="687">
        <f t="shared" ca="1" si="662"/>
        <v>0</v>
      </c>
      <c r="I1094" s="687">
        <f t="shared" ca="1" si="662"/>
        <v>0</v>
      </c>
      <c r="J1094" s="687">
        <f t="shared" ca="1" si="662"/>
        <v>0</v>
      </c>
      <c r="K1094" s="687">
        <f t="shared" ca="1" si="662"/>
        <v>0</v>
      </c>
      <c r="L1094" s="687">
        <f t="shared" ca="1" si="662"/>
        <v>0</v>
      </c>
      <c r="M1094" s="687">
        <f t="shared" ca="1" si="662"/>
        <v>0</v>
      </c>
      <c r="N1094" s="687">
        <f t="shared" ca="1" si="662"/>
        <v>0</v>
      </c>
      <c r="O1094" s="687">
        <f t="shared" ca="1" si="662"/>
        <v>0</v>
      </c>
      <c r="P1094" s="687">
        <f t="shared" ca="1" si="662"/>
        <v>0</v>
      </c>
      <c r="Q1094" s="687">
        <f t="shared" ca="1" si="662"/>
        <v>0</v>
      </c>
      <c r="R1094" s="687">
        <f t="shared" ca="1" si="662"/>
        <v>0</v>
      </c>
      <c r="S1094" s="687">
        <f t="shared" ca="1" si="662"/>
        <v>0</v>
      </c>
      <c r="T1094" s="687">
        <f t="shared" ca="1" si="662"/>
        <v>0</v>
      </c>
      <c r="U1094" s="687">
        <f t="shared" ca="1" si="662"/>
        <v>0</v>
      </c>
      <c r="V1094" s="687">
        <f t="shared" ca="1" si="662"/>
        <v>0</v>
      </c>
      <c r="W1094" s="687">
        <f t="shared" ca="1" si="662"/>
        <v>212.33446200000003</v>
      </c>
      <c r="X1094" s="687">
        <f t="shared" ca="1" si="662"/>
        <v>534.69235533090523</v>
      </c>
      <c r="Y1094" s="687">
        <f t="shared" ca="1" si="662"/>
        <v>1356.4999216097319</v>
      </c>
      <c r="Z1094" s="687">
        <f t="shared" ca="1" si="662"/>
        <v>1356.4999216097319</v>
      </c>
      <c r="AA1094" s="687">
        <f t="shared" ca="1" si="662"/>
        <v>1356.4998121962069</v>
      </c>
      <c r="AB1094" s="687">
        <f t="shared" ca="1" si="662"/>
        <v>1356.4998121962067</v>
      </c>
      <c r="AC1094" s="687">
        <f t="shared" ca="1" si="662"/>
        <v>1356.4998121962067</v>
      </c>
      <c r="AD1094" s="687">
        <f t="shared" ca="1" si="662"/>
        <v>255.74273871428574</v>
      </c>
      <c r="AE1094" s="687">
        <f t="shared" ca="1" si="662"/>
        <v>644.00138363746953</v>
      </c>
      <c r="AF1094" s="687">
        <f t="shared" ca="1" si="662"/>
        <v>1633.813944993002</v>
      </c>
      <c r="AG1094" s="687">
        <f t="shared" ca="1" si="662"/>
        <v>1633.813944993002</v>
      </c>
      <c r="AH1094" s="687">
        <f t="shared" ca="1" si="662"/>
        <v>1633.8138132116876</v>
      </c>
      <c r="AI1094" s="687">
        <f t="shared" ca="1" si="662"/>
        <v>1633.8138132116871</v>
      </c>
      <c r="AJ1094" s="687">
        <f t="shared" ca="1" si="662"/>
        <v>1633.8138132116871</v>
      </c>
      <c r="AK1094" s="687">
        <f t="shared" ca="1" si="662"/>
        <v>0</v>
      </c>
      <c r="AL1094" s="687">
        <f t="shared" ca="1" si="662"/>
        <v>0</v>
      </c>
      <c r="AM1094" s="687">
        <f t="shared" ca="1" si="662"/>
        <v>0</v>
      </c>
      <c r="AN1094" s="687">
        <f t="shared" ca="1" si="662"/>
        <v>0</v>
      </c>
      <c r="AO1094" s="687">
        <f t="shared" ca="1" si="662"/>
        <v>0</v>
      </c>
      <c r="AP1094" s="687">
        <f t="shared" ca="1" si="662"/>
        <v>0</v>
      </c>
      <c r="AQ1094" s="687">
        <f t="shared" ca="1" si="662"/>
        <v>0</v>
      </c>
      <c r="AR1094" s="687">
        <f t="shared" ca="1" si="662"/>
        <v>0</v>
      </c>
      <c r="AS1094" s="1010">
        <f ca="1">SUM(E1094:AR1094)</f>
        <v>16598.339549111814</v>
      </c>
    </row>
    <row r="1095" spans="1:47" hidden="1" outlineLevel="1">
      <c r="B1095" s="123"/>
      <c r="C1095" s="81">
        <v>1</v>
      </c>
      <c r="D1095" s="191">
        <f ca="1">D1053</f>
        <v>5.2299128571428577</v>
      </c>
      <c r="E1095" s="382">
        <f ca="1">IF(Controle!$N$16=1,0,$D1095*E345*E$5)</f>
        <v>0</v>
      </c>
      <c r="F1095" s="382">
        <f ca="1">IF(Controle!$N$16=1,0,$D1095*F345*F$5)</f>
        <v>0</v>
      </c>
      <c r="G1095" s="382">
        <f ca="1">IF(Controle!$N$16=1,0,$D1095*G345*G$5)</f>
        <v>0</v>
      </c>
      <c r="H1095" s="382">
        <f ca="1">IF(Controle!$N$16=1,0,$D1095*H345*H$5)</f>
        <v>0</v>
      </c>
      <c r="I1095" s="382">
        <f ca="1">IF(Controle!$N$16=1,0,$D1095*I345*I$5)</f>
        <v>0</v>
      </c>
      <c r="J1095" s="382">
        <f ca="1">IF(Controle!$N$16=1,0,$D1095*J345*J$5)</f>
        <v>0</v>
      </c>
      <c r="K1095" s="382">
        <f ca="1">IF(Controle!$N$16=1,0,$D1095*K345*K$5)</f>
        <v>0</v>
      </c>
      <c r="L1095" s="382">
        <f ca="1">IF(Controle!$N$16=1,0,$D1095*L345*L$5)</f>
        <v>0</v>
      </c>
      <c r="M1095" s="382">
        <f ca="1">IF(Controle!$N$16=1,0,$D1095*M345*M$5)</f>
        <v>0</v>
      </c>
      <c r="N1095" s="382">
        <f ca="1">IF(Controle!$N$16=1,0,$D1095*N345*N$5)</f>
        <v>0</v>
      </c>
      <c r="O1095" s="382">
        <f ca="1">IF(Controle!$N$16=1,0,$D1095*O345*O$5)</f>
        <v>0</v>
      </c>
      <c r="P1095" s="382">
        <f ca="1">IF(Controle!$N$16=1,0,$D1095*P345*P$5)</f>
        <v>0</v>
      </c>
      <c r="Q1095" s="382">
        <f ca="1">IF(Controle!$N$16=1,0,$D1095*Q345*Q$5)</f>
        <v>0</v>
      </c>
      <c r="R1095" s="382">
        <f ca="1">IF(Controle!$N$16=1,0,$D1095*R345*R$5)</f>
        <v>0</v>
      </c>
      <c r="S1095" s="382">
        <f ca="1">IF(Controle!$N$16=1,0,$D1095*S345*S$5)</f>
        <v>0</v>
      </c>
      <c r="T1095" s="382">
        <f ca="1">IF(Controle!$N$16=1,0,$D1095*T345*T$5)</f>
        <v>0</v>
      </c>
      <c r="U1095" s="382">
        <f ca="1">IF(Controle!$N$16=1,0,$D1095*U345*U$5)</f>
        <v>0</v>
      </c>
      <c r="V1095" s="382">
        <f ca="1">IF(Controle!$N$16=1,0,$D1095*V345*V$5)</f>
        <v>0</v>
      </c>
      <c r="W1095" s="382">
        <f ca="1">IF(Controle!$N$16=1,0,$D1095*W345*W$5)</f>
        <v>212.33446200000003</v>
      </c>
      <c r="X1095" s="382">
        <f ca="1">IF(Controle!$N$16=1,0,$D1095*X345*X$5)</f>
        <v>0</v>
      </c>
      <c r="Y1095" s="382">
        <f ca="1">IF(Controle!$N$16=1,0,$D1095*Y345*Y$5)</f>
        <v>0</v>
      </c>
      <c r="Z1095" s="382">
        <f ca="1">IF(Controle!$N$16=1,0,$D1095*Z345*Z$5)</f>
        <v>0</v>
      </c>
      <c r="AA1095" s="382">
        <f ca="1">IF(Controle!$N$16=1,0,$D1095*AA345*AA$5)</f>
        <v>0</v>
      </c>
      <c r="AB1095" s="382">
        <f ca="1">IF(Controle!$N$16=1,0,$D1095*AB345*AB$5)</f>
        <v>0</v>
      </c>
      <c r="AC1095" s="382">
        <f ca="1">IF(Controle!$N$16=1,0,$D1095*AC345*AC$5)</f>
        <v>0</v>
      </c>
      <c r="AD1095" s="382">
        <f ca="1">IF(Controle!$N$16=1,0,$D1095*AD345*AD$5)</f>
        <v>255.74273871428574</v>
      </c>
      <c r="AE1095" s="382">
        <f ca="1">IF(Controle!$N$16=1,0,$D1095*AE345*AE$5)</f>
        <v>0</v>
      </c>
      <c r="AF1095" s="382">
        <f ca="1">IF(Controle!$N$16=1,0,$D1095*AF345*AF$5)</f>
        <v>0</v>
      </c>
      <c r="AG1095" s="382">
        <f ca="1">IF(Controle!$N$16=1,0,$D1095*AG345*AG$5)</f>
        <v>0</v>
      </c>
      <c r="AH1095" s="382">
        <f ca="1">IF(Controle!$N$16=1,0,$D1095*AH345*AH$5)</f>
        <v>0</v>
      </c>
      <c r="AI1095" s="382">
        <f ca="1">IF(Controle!$N$16=1,0,$D1095*AI345*AI$5)</f>
        <v>0</v>
      </c>
      <c r="AJ1095" s="382">
        <f ca="1">IF(Controle!$N$16=1,0,$D1095*AJ345*AJ$5)</f>
        <v>0</v>
      </c>
      <c r="AK1095" s="382">
        <f ca="1">IF(Controle!$N$16=1,0,$D1095*AK345*AK$5)</f>
        <v>0</v>
      </c>
      <c r="AL1095" s="382">
        <f ca="1">IF(Controle!$N$16=1,0,$D1095*AL345*AL$5)</f>
        <v>0</v>
      </c>
      <c r="AM1095" s="382">
        <f ca="1">IF(Controle!$N$16=1,0,$D1095*AM345*AM$5)</f>
        <v>0</v>
      </c>
      <c r="AN1095" s="382">
        <f ca="1">IF(Controle!$N$16=1,0,$D1095*AN345*AN$5)</f>
        <v>0</v>
      </c>
      <c r="AO1095" s="382">
        <f ca="1">IF(Controle!$N$16=1,0,$D1095*AO345*AO$5)</f>
        <v>0</v>
      </c>
      <c r="AP1095" s="382">
        <f ca="1">IF(Controle!$N$16=1,0,$D1095*AP345*AP$5)</f>
        <v>0</v>
      </c>
      <c r="AQ1095" s="382">
        <f ca="1">IF(Controle!$N$16=1,0,$D1095*AQ345*AQ$5)</f>
        <v>0</v>
      </c>
      <c r="AR1095" s="382">
        <f ca="1">IF(Controle!$N$16=1,0,$D1095*AR345*AR$5)</f>
        <v>0</v>
      </c>
      <c r="AS1095" s="684">
        <f ca="1">SUM(E1095:AR1095)</f>
        <v>468.07720071428577</v>
      </c>
    </row>
    <row r="1096" spans="1:47" hidden="1" outlineLevel="1">
      <c r="B1096" s="123"/>
      <c r="C1096" s="81">
        <f>C1095+1</f>
        <v>2</v>
      </c>
      <c r="D1096" s="191">
        <f t="shared" ref="D1096:D1134" ca="1" si="663">D1054</f>
        <v>13.169762446574019</v>
      </c>
      <c r="E1096" s="382">
        <f ca="1">IF(Controle!$N$16=1,0,$D1096*E346*E$5)</f>
        <v>0</v>
      </c>
      <c r="F1096" s="382">
        <f ca="1">IF(Controle!$N$16=1,0,$D1096*F346*F$5)</f>
        <v>0</v>
      </c>
      <c r="G1096" s="382">
        <f ca="1">IF(Controle!$N$16=1,0,$D1096*G346*G$5)</f>
        <v>0</v>
      </c>
      <c r="H1096" s="382">
        <f ca="1">IF(Controle!$N$16=1,0,$D1096*H346*H$5)</f>
        <v>0</v>
      </c>
      <c r="I1096" s="382">
        <f ca="1">IF(Controle!$N$16=1,0,$D1096*I346*I$5)</f>
        <v>0</v>
      </c>
      <c r="J1096" s="382">
        <f ca="1">IF(Controle!$N$16=1,0,$D1096*J346*J$5)</f>
        <v>0</v>
      </c>
      <c r="K1096" s="382">
        <f ca="1">IF(Controle!$N$16=1,0,$D1096*K346*K$5)</f>
        <v>0</v>
      </c>
      <c r="L1096" s="382">
        <f ca="1">IF(Controle!$N$16=1,0,$D1096*L346*L$5)</f>
        <v>0</v>
      </c>
      <c r="M1096" s="382">
        <f ca="1">IF(Controle!$N$16=1,0,$D1096*M346*M$5)</f>
        <v>0</v>
      </c>
      <c r="N1096" s="382">
        <f ca="1">IF(Controle!$N$16=1,0,$D1096*N346*N$5)</f>
        <v>0</v>
      </c>
      <c r="O1096" s="382">
        <f ca="1">IF(Controle!$N$16=1,0,$D1096*O346*O$5)</f>
        <v>0</v>
      </c>
      <c r="P1096" s="382">
        <f ca="1">IF(Controle!$N$16=1,0,$D1096*P346*P$5)</f>
        <v>0</v>
      </c>
      <c r="Q1096" s="382">
        <f ca="1">IF(Controle!$N$16=1,0,$D1096*Q346*Q$5)</f>
        <v>0</v>
      </c>
      <c r="R1096" s="382">
        <f ca="1">IF(Controle!$N$16=1,0,$D1096*R346*R$5)</f>
        <v>0</v>
      </c>
      <c r="S1096" s="382">
        <f ca="1">IF(Controle!$N$16=1,0,$D1096*S346*S$5)</f>
        <v>0</v>
      </c>
      <c r="T1096" s="382">
        <f ca="1">IF(Controle!$N$16=1,0,$D1096*T346*T$5)</f>
        <v>0</v>
      </c>
      <c r="U1096" s="382">
        <f ca="1">IF(Controle!$N$16=1,0,$D1096*U346*U$5)</f>
        <v>0</v>
      </c>
      <c r="V1096" s="382">
        <f ca="1">IF(Controle!$N$16=1,0,$D1096*V346*V$5)</f>
        <v>0</v>
      </c>
      <c r="W1096" s="382">
        <f ca="1">IF(Controle!$N$16=1,0,$D1096*W346*W$5)</f>
        <v>0</v>
      </c>
      <c r="X1096" s="382">
        <f ca="1">IF(Controle!$N$16=1,0,$D1096*X346*X$5)</f>
        <v>534.69235533090523</v>
      </c>
      <c r="Y1096" s="382">
        <f ca="1">IF(Controle!$N$16=1,0,$D1096*Y346*Y$5)</f>
        <v>0</v>
      </c>
      <c r="Z1096" s="382">
        <f ca="1">IF(Controle!$N$16=1,0,$D1096*Z346*Z$5)</f>
        <v>0</v>
      </c>
      <c r="AA1096" s="382">
        <f ca="1">IF(Controle!$N$16=1,0,$D1096*AA346*AA$5)</f>
        <v>0</v>
      </c>
      <c r="AB1096" s="382">
        <f ca="1">IF(Controle!$N$16=1,0,$D1096*AB346*AB$5)</f>
        <v>0</v>
      </c>
      <c r="AC1096" s="382">
        <f ca="1">IF(Controle!$N$16=1,0,$D1096*AC346*AC$5)</f>
        <v>0</v>
      </c>
      <c r="AD1096" s="382">
        <f ca="1">IF(Controle!$N$16=1,0,$D1096*AD346*AD$5)</f>
        <v>0</v>
      </c>
      <c r="AE1096" s="382">
        <f ca="1">IF(Controle!$N$16=1,0,$D1096*AE346*AE$5)</f>
        <v>644.00138363746953</v>
      </c>
      <c r="AF1096" s="382">
        <f ca="1">IF(Controle!$N$16=1,0,$D1096*AF346*AF$5)</f>
        <v>0</v>
      </c>
      <c r="AG1096" s="382">
        <f ca="1">IF(Controle!$N$16=1,0,$D1096*AG346*AG$5)</f>
        <v>0</v>
      </c>
      <c r="AH1096" s="382">
        <f ca="1">IF(Controle!$N$16=1,0,$D1096*AH346*AH$5)</f>
        <v>0</v>
      </c>
      <c r="AI1096" s="382">
        <f ca="1">IF(Controle!$N$16=1,0,$D1096*AI346*AI$5)</f>
        <v>0</v>
      </c>
      <c r="AJ1096" s="382">
        <f ca="1">IF(Controle!$N$16=1,0,$D1096*AJ346*AJ$5)</f>
        <v>0</v>
      </c>
      <c r="AK1096" s="382">
        <f ca="1">IF(Controle!$N$16=1,0,$D1096*AK346*AK$5)</f>
        <v>0</v>
      </c>
      <c r="AL1096" s="382">
        <f ca="1">IF(Controle!$N$16=1,0,$D1096*AL346*AL$5)</f>
        <v>0</v>
      </c>
      <c r="AM1096" s="382">
        <f ca="1">IF(Controle!$N$16=1,0,$D1096*AM346*AM$5)</f>
        <v>0</v>
      </c>
      <c r="AN1096" s="382">
        <f ca="1">IF(Controle!$N$16=1,0,$D1096*AN346*AN$5)</f>
        <v>0</v>
      </c>
      <c r="AO1096" s="382">
        <f ca="1">IF(Controle!$N$16=1,0,$D1096*AO346*AO$5)</f>
        <v>0</v>
      </c>
      <c r="AP1096" s="382">
        <f ca="1">IF(Controle!$N$16=1,0,$D1096*AP346*AP$5)</f>
        <v>0</v>
      </c>
      <c r="AQ1096" s="382">
        <f ca="1">IF(Controle!$N$16=1,0,$D1096*AQ346*AQ$5)</f>
        <v>0</v>
      </c>
      <c r="AR1096" s="382">
        <f ca="1">IF(Controle!$N$16=1,0,$D1096*AR346*AR$5)</f>
        <v>0</v>
      </c>
      <c r="AS1096" s="684">
        <f t="shared" ref="AS1096:AS1134" ca="1" si="664">SUM(E1096:AR1096)</f>
        <v>1178.6937389683749</v>
      </c>
    </row>
    <row r="1097" spans="1:47" hidden="1" outlineLevel="1">
      <c r="B1097" s="123"/>
      <c r="C1097" s="81">
        <f t="shared" ref="C1097:C1134" si="665">C1096+1</f>
        <v>3</v>
      </c>
      <c r="D1097" s="191">
        <f t="shared" ca="1" si="663"/>
        <v>33.411328118466301</v>
      </c>
      <c r="E1097" s="382">
        <f ca="1">IF(Controle!$N$16=1,0,$D1097*E347*E$5)</f>
        <v>0</v>
      </c>
      <c r="F1097" s="382">
        <f ca="1">IF(Controle!$N$16=1,0,$D1097*F347*F$5)</f>
        <v>0</v>
      </c>
      <c r="G1097" s="382">
        <f ca="1">IF(Controle!$N$16=1,0,$D1097*G347*G$5)</f>
        <v>0</v>
      </c>
      <c r="H1097" s="382">
        <f ca="1">IF(Controle!$N$16=1,0,$D1097*H347*H$5)</f>
        <v>0</v>
      </c>
      <c r="I1097" s="382">
        <f ca="1">IF(Controle!$N$16=1,0,$D1097*I347*I$5)</f>
        <v>0</v>
      </c>
      <c r="J1097" s="382">
        <f ca="1">IF(Controle!$N$16=1,0,$D1097*J347*J$5)</f>
        <v>0</v>
      </c>
      <c r="K1097" s="382">
        <f ca="1">IF(Controle!$N$16=1,0,$D1097*K347*K$5)</f>
        <v>0</v>
      </c>
      <c r="L1097" s="382">
        <f ca="1">IF(Controle!$N$16=1,0,$D1097*L347*L$5)</f>
        <v>0</v>
      </c>
      <c r="M1097" s="382">
        <f ca="1">IF(Controle!$N$16=1,0,$D1097*M347*M$5)</f>
        <v>0</v>
      </c>
      <c r="N1097" s="382">
        <f ca="1">IF(Controle!$N$16=1,0,$D1097*N347*N$5)</f>
        <v>0</v>
      </c>
      <c r="O1097" s="382">
        <f ca="1">IF(Controle!$N$16=1,0,$D1097*O347*O$5)</f>
        <v>0</v>
      </c>
      <c r="P1097" s="382">
        <f ca="1">IF(Controle!$N$16=1,0,$D1097*P347*P$5)</f>
        <v>0</v>
      </c>
      <c r="Q1097" s="382">
        <f ca="1">IF(Controle!$N$16=1,0,$D1097*Q347*Q$5)</f>
        <v>0</v>
      </c>
      <c r="R1097" s="382">
        <f ca="1">IF(Controle!$N$16=1,0,$D1097*R347*R$5)</f>
        <v>0</v>
      </c>
      <c r="S1097" s="382">
        <f ca="1">IF(Controle!$N$16=1,0,$D1097*S347*S$5)</f>
        <v>0</v>
      </c>
      <c r="T1097" s="382">
        <f ca="1">IF(Controle!$N$16=1,0,$D1097*T347*T$5)</f>
        <v>0</v>
      </c>
      <c r="U1097" s="382">
        <f ca="1">IF(Controle!$N$16=1,0,$D1097*U347*U$5)</f>
        <v>0</v>
      </c>
      <c r="V1097" s="382">
        <f ca="1">IF(Controle!$N$16=1,0,$D1097*V347*V$5)</f>
        <v>0</v>
      </c>
      <c r="W1097" s="382">
        <f ca="1">IF(Controle!$N$16=1,0,$D1097*W347*W$5)</f>
        <v>0</v>
      </c>
      <c r="X1097" s="382">
        <f ca="1">IF(Controle!$N$16=1,0,$D1097*X347*X$5)</f>
        <v>0</v>
      </c>
      <c r="Y1097" s="382">
        <f ca="1">IF(Controle!$N$16=1,0,$D1097*Y347*Y$5)</f>
        <v>1356.4999216097319</v>
      </c>
      <c r="Z1097" s="382">
        <f ca="1">IF(Controle!$N$16=1,0,$D1097*Z347*Z$5)</f>
        <v>0</v>
      </c>
      <c r="AA1097" s="382">
        <f ca="1">IF(Controle!$N$16=1,0,$D1097*AA347*AA$5)</f>
        <v>0</v>
      </c>
      <c r="AB1097" s="382">
        <f ca="1">IF(Controle!$N$16=1,0,$D1097*AB347*AB$5)</f>
        <v>0</v>
      </c>
      <c r="AC1097" s="382">
        <f ca="1">IF(Controle!$N$16=1,0,$D1097*AC347*AC$5)</f>
        <v>0</v>
      </c>
      <c r="AD1097" s="382">
        <f ca="1">IF(Controle!$N$16=1,0,$D1097*AD347*AD$5)</f>
        <v>0</v>
      </c>
      <c r="AE1097" s="382">
        <f ca="1">IF(Controle!$N$16=1,0,$D1097*AE347*AE$5)</f>
        <v>0</v>
      </c>
      <c r="AF1097" s="382">
        <f ca="1">IF(Controle!$N$16=1,0,$D1097*AF347*AF$5)</f>
        <v>1633.813944993002</v>
      </c>
      <c r="AG1097" s="382">
        <f ca="1">IF(Controle!$N$16=1,0,$D1097*AG347*AG$5)</f>
        <v>0</v>
      </c>
      <c r="AH1097" s="382">
        <f ca="1">IF(Controle!$N$16=1,0,$D1097*AH347*AH$5)</f>
        <v>0</v>
      </c>
      <c r="AI1097" s="382">
        <f ca="1">IF(Controle!$N$16=1,0,$D1097*AI347*AI$5)</f>
        <v>0</v>
      </c>
      <c r="AJ1097" s="382">
        <f ca="1">IF(Controle!$N$16=1,0,$D1097*AJ347*AJ$5)</f>
        <v>0</v>
      </c>
      <c r="AK1097" s="382">
        <f ca="1">IF(Controle!$N$16=1,0,$D1097*AK347*AK$5)</f>
        <v>0</v>
      </c>
      <c r="AL1097" s="382">
        <f ca="1">IF(Controle!$N$16=1,0,$D1097*AL347*AL$5)</f>
        <v>0</v>
      </c>
      <c r="AM1097" s="382">
        <f ca="1">IF(Controle!$N$16=1,0,$D1097*AM347*AM$5)</f>
        <v>0</v>
      </c>
      <c r="AN1097" s="382">
        <f ca="1">IF(Controle!$N$16=1,0,$D1097*AN347*AN$5)</f>
        <v>0</v>
      </c>
      <c r="AO1097" s="382">
        <f ca="1">IF(Controle!$N$16=1,0,$D1097*AO347*AO$5)</f>
        <v>0</v>
      </c>
      <c r="AP1097" s="382">
        <f ca="1">IF(Controle!$N$16=1,0,$D1097*AP347*AP$5)</f>
        <v>0</v>
      </c>
      <c r="AQ1097" s="382">
        <f ca="1">IF(Controle!$N$16=1,0,$D1097*AQ347*AQ$5)</f>
        <v>0</v>
      </c>
      <c r="AR1097" s="382">
        <f ca="1">IF(Controle!$N$16=1,0,$D1097*AR347*AR$5)</f>
        <v>0</v>
      </c>
      <c r="AS1097" s="684">
        <f t="shared" ca="1" si="664"/>
        <v>2990.3138666027339</v>
      </c>
    </row>
    <row r="1098" spans="1:47" hidden="1" outlineLevel="1">
      <c r="B1098" s="123"/>
      <c r="C1098" s="81">
        <f t="shared" si="665"/>
        <v>4</v>
      </c>
      <c r="D1098" s="191">
        <f t="shared" ca="1" si="663"/>
        <v>33.411328118466301</v>
      </c>
      <c r="E1098" s="382">
        <f ca="1">IF(Controle!$N$16=1,0,$D1098*E348*E$5)</f>
        <v>0</v>
      </c>
      <c r="F1098" s="382">
        <f ca="1">IF(Controle!$N$16=1,0,$D1098*F348*F$5)</f>
        <v>0</v>
      </c>
      <c r="G1098" s="382">
        <f ca="1">IF(Controle!$N$16=1,0,$D1098*G348*G$5)</f>
        <v>0</v>
      </c>
      <c r="H1098" s="382">
        <f ca="1">IF(Controle!$N$16=1,0,$D1098*H348*H$5)</f>
        <v>0</v>
      </c>
      <c r="I1098" s="382">
        <f ca="1">IF(Controle!$N$16=1,0,$D1098*I348*I$5)</f>
        <v>0</v>
      </c>
      <c r="J1098" s="382">
        <f ca="1">IF(Controle!$N$16=1,0,$D1098*J348*J$5)</f>
        <v>0</v>
      </c>
      <c r="K1098" s="382">
        <f ca="1">IF(Controle!$N$16=1,0,$D1098*K348*K$5)</f>
        <v>0</v>
      </c>
      <c r="L1098" s="382">
        <f ca="1">IF(Controle!$N$16=1,0,$D1098*L348*L$5)</f>
        <v>0</v>
      </c>
      <c r="M1098" s="382">
        <f ca="1">IF(Controle!$N$16=1,0,$D1098*M348*M$5)</f>
        <v>0</v>
      </c>
      <c r="N1098" s="382">
        <f ca="1">IF(Controle!$N$16=1,0,$D1098*N348*N$5)</f>
        <v>0</v>
      </c>
      <c r="O1098" s="382">
        <f ca="1">IF(Controle!$N$16=1,0,$D1098*O348*O$5)</f>
        <v>0</v>
      </c>
      <c r="P1098" s="382">
        <f ca="1">IF(Controle!$N$16=1,0,$D1098*P348*P$5)</f>
        <v>0</v>
      </c>
      <c r="Q1098" s="382">
        <f ca="1">IF(Controle!$N$16=1,0,$D1098*Q348*Q$5)</f>
        <v>0</v>
      </c>
      <c r="R1098" s="382">
        <f ca="1">IF(Controle!$N$16=1,0,$D1098*R348*R$5)</f>
        <v>0</v>
      </c>
      <c r="S1098" s="382">
        <f ca="1">IF(Controle!$N$16=1,0,$D1098*S348*S$5)</f>
        <v>0</v>
      </c>
      <c r="T1098" s="382">
        <f ca="1">IF(Controle!$N$16=1,0,$D1098*T348*T$5)</f>
        <v>0</v>
      </c>
      <c r="U1098" s="382">
        <f ca="1">IF(Controle!$N$16=1,0,$D1098*U348*U$5)</f>
        <v>0</v>
      </c>
      <c r="V1098" s="382">
        <f ca="1">IF(Controle!$N$16=1,0,$D1098*V348*V$5)</f>
        <v>0</v>
      </c>
      <c r="W1098" s="382">
        <f ca="1">IF(Controle!$N$16=1,0,$D1098*W348*W$5)</f>
        <v>0</v>
      </c>
      <c r="X1098" s="382">
        <f ca="1">IF(Controle!$N$16=1,0,$D1098*X348*X$5)</f>
        <v>0</v>
      </c>
      <c r="Y1098" s="382">
        <f ca="1">IF(Controle!$N$16=1,0,$D1098*Y348*Y$5)</f>
        <v>0</v>
      </c>
      <c r="Z1098" s="382">
        <f ca="1">IF(Controle!$N$16=1,0,$D1098*Z348*Z$5)</f>
        <v>1356.4999216097319</v>
      </c>
      <c r="AA1098" s="382">
        <f ca="1">IF(Controle!$N$16=1,0,$D1098*AA348*AA$5)</f>
        <v>0</v>
      </c>
      <c r="AB1098" s="382">
        <f ca="1">IF(Controle!$N$16=1,0,$D1098*AB348*AB$5)</f>
        <v>0</v>
      </c>
      <c r="AC1098" s="382">
        <f ca="1">IF(Controle!$N$16=1,0,$D1098*AC348*AC$5)</f>
        <v>0</v>
      </c>
      <c r="AD1098" s="382">
        <f ca="1">IF(Controle!$N$16=1,0,$D1098*AD348*AD$5)</f>
        <v>0</v>
      </c>
      <c r="AE1098" s="382">
        <f ca="1">IF(Controle!$N$16=1,0,$D1098*AE348*AE$5)</f>
        <v>0</v>
      </c>
      <c r="AF1098" s="382">
        <f ca="1">IF(Controle!$N$16=1,0,$D1098*AF348*AF$5)</f>
        <v>0</v>
      </c>
      <c r="AG1098" s="382">
        <f ca="1">IF(Controle!$N$16=1,0,$D1098*AG348*AG$5)</f>
        <v>1633.813944993002</v>
      </c>
      <c r="AH1098" s="382">
        <f ca="1">IF(Controle!$N$16=1,0,$D1098*AH348*AH$5)</f>
        <v>0</v>
      </c>
      <c r="AI1098" s="382">
        <f ca="1">IF(Controle!$N$16=1,0,$D1098*AI348*AI$5)</f>
        <v>0</v>
      </c>
      <c r="AJ1098" s="382">
        <f ca="1">IF(Controle!$N$16=1,0,$D1098*AJ348*AJ$5)</f>
        <v>0</v>
      </c>
      <c r="AK1098" s="382">
        <f ca="1">IF(Controle!$N$16=1,0,$D1098*AK348*AK$5)</f>
        <v>0</v>
      </c>
      <c r="AL1098" s="382">
        <f ca="1">IF(Controle!$N$16=1,0,$D1098*AL348*AL$5)</f>
        <v>0</v>
      </c>
      <c r="AM1098" s="382">
        <f ca="1">IF(Controle!$N$16=1,0,$D1098*AM348*AM$5)</f>
        <v>0</v>
      </c>
      <c r="AN1098" s="382">
        <f ca="1">IF(Controle!$N$16=1,0,$D1098*AN348*AN$5)</f>
        <v>0</v>
      </c>
      <c r="AO1098" s="382">
        <f ca="1">IF(Controle!$N$16=1,0,$D1098*AO348*AO$5)</f>
        <v>0</v>
      </c>
      <c r="AP1098" s="382">
        <f ca="1">IF(Controle!$N$16=1,0,$D1098*AP348*AP$5)</f>
        <v>0</v>
      </c>
      <c r="AQ1098" s="382">
        <f ca="1">IF(Controle!$N$16=1,0,$D1098*AQ348*AQ$5)</f>
        <v>0</v>
      </c>
      <c r="AR1098" s="382">
        <f ca="1">IF(Controle!$N$16=1,0,$D1098*AR348*AR$5)</f>
        <v>0</v>
      </c>
      <c r="AS1098" s="684">
        <f t="shared" ca="1" si="664"/>
        <v>2990.3138666027339</v>
      </c>
    </row>
    <row r="1099" spans="1:47" hidden="1" outlineLevel="1">
      <c r="B1099" s="123"/>
      <c r="C1099" s="81">
        <f t="shared" si="665"/>
        <v>5</v>
      </c>
      <c r="D1099" s="191">
        <f t="shared" ca="1" si="663"/>
        <v>33.411325423551894</v>
      </c>
      <c r="E1099" s="382">
        <f ca="1">IF(Controle!$N$16=1,0,$D1099*E349*E$5)</f>
        <v>0</v>
      </c>
      <c r="F1099" s="382">
        <f ca="1">IF(Controle!$N$16=1,0,$D1099*F349*F$5)</f>
        <v>0</v>
      </c>
      <c r="G1099" s="382">
        <f ca="1">IF(Controle!$N$16=1,0,$D1099*G349*G$5)</f>
        <v>0</v>
      </c>
      <c r="H1099" s="382">
        <f ca="1">IF(Controle!$N$16=1,0,$D1099*H349*H$5)</f>
        <v>0</v>
      </c>
      <c r="I1099" s="382">
        <f ca="1">IF(Controle!$N$16=1,0,$D1099*I349*I$5)</f>
        <v>0</v>
      </c>
      <c r="J1099" s="382">
        <f ca="1">IF(Controle!$N$16=1,0,$D1099*J349*J$5)</f>
        <v>0</v>
      </c>
      <c r="K1099" s="382">
        <f ca="1">IF(Controle!$N$16=1,0,$D1099*K349*K$5)</f>
        <v>0</v>
      </c>
      <c r="L1099" s="382">
        <f ca="1">IF(Controle!$N$16=1,0,$D1099*L349*L$5)</f>
        <v>0</v>
      </c>
      <c r="M1099" s="382">
        <f ca="1">IF(Controle!$N$16=1,0,$D1099*M349*M$5)</f>
        <v>0</v>
      </c>
      <c r="N1099" s="382">
        <f ca="1">IF(Controle!$N$16=1,0,$D1099*N349*N$5)</f>
        <v>0</v>
      </c>
      <c r="O1099" s="382">
        <f ca="1">IF(Controle!$N$16=1,0,$D1099*O349*O$5)</f>
        <v>0</v>
      </c>
      <c r="P1099" s="382">
        <f ca="1">IF(Controle!$N$16=1,0,$D1099*P349*P$5)</f>
        <v>0</v>
      </c>
      <c r="Q1099" s="382">
        <f ca="1">IF(Controle!$N$16=1,0,$D1099*Q349*Q$5)</f>
        <v>0</v>
      </c>
      <c r="R1099" s="382">
        <f ca="1">IF(Controle!$N$16=1,0,$D1099*R349*R$5)</f>
        <v>0</v>
      </c>
      <c r="S1099" s="382">
        <f ca="1">IF(Controle!$N$16=1,0,$D1099*S349*S$5)</f>
        <v>0</v>
      </c>
      <c r="T1099" s="382">
        <f ca="1">IF(Controle!$N$16=1,0,$D1099*T349*T$5)</f>
        <v>0</v>
      </c>
      <c r="U1099" s="382">
        <f ca="1">IF(Controle!$N$16=1,0,$D1099*U349*U$5)</f>
        <v>0</v>
      </c>
      <c r="V1099" s="382">
        <f ca="1">IF(Controle!$N$16=1,0,$D1099*V349*V$5)</f>
        <v>0</v>
      </c>
      <c r="W1099" s="382">
        <f ca="1">IF(Controle!$N$16=1,0,$D1099*W349*W$5)</f>
        <v>0</v>
      </c>
      <c r="X1099" s="382">
        <f ca="1">IF(Controle!$N$16=1,0,$D1099*X349*X$5)</f>
        <v>0</v>
      </c>
      <c r="Y1099" s="382">
        <f ca="1">IF(Controle!$N$16=1,0,$D1099*Y349*Y$5)</f>
        <v>0</v>
      </c>
      <c r="Z1099" s="382">
        <f ca="1">IF(Controle!$N$16=1,0,$D1099*Z349*Z$5)</f>
        <v>0</v>
      </c>
      <c r="AA1099" s="382">
        <f ca="1">IF(Controle!$N$16=1,0,$D1099*AA349*AA$5)</f>
        <v>1356.4998121962069</v>
      </c>
      <c r="AB1099" s="382">
        <f ca="1">IF(Controle!$N$16=1,0,$D1099*AB349*AB$5)</f>
        <v>0</v>
      </c>
      <c r="AC1099" s="382">
        <f ca="1">IF(Controle!$N$16=1,0,$D1099*AC349*AC$5)</f>
        <v>0</v>
      </c>
      <c r="AD1099" s="382">
        <f ca="1">IF(Controle!$N$16=1,0,$D1099*AD349*AD$5)</f>
        <v>0</v>
      </c>
      <c r="AE1099" s="382">
        <f ca="1">IF(Controle!$N$16=1,0,$D1099*AE349*AE$5)</f>
        <v>0</v>
      </c>
      <c r="AF1099" s="382">
        <f ca="1">IF(Controle!$N$16=1,0,$D1099*AF349*AF$5)</f>
        <v>0</v>
      </c>
      <c r="AG1099" s="382">
        <f ca="1">IF(Controle!$N$16=1,0,$D1099*AG349*AG$5)</f>
        <v>0</v>
      </c>
      <c r="AH1099" s="382">
        <f ca="1">IF(Controle!$N$16=1,0,$D1099*AH349*AH$5)</f>
        <v>1633.8138132116876</v>
      </c>
      <c r="AI1099" s="382">
        <f ca="1">IF(Controle!$N$16=1,0,$D1099*AI349*AI$5)</f>
        <v>0</v>
      </c>
      <c r="AJ1099" s="382">
        <f ca="1">IF(Controle!$N$16=1,0,$D1099*AJ349*AJ$5)</f>
        <v>0</v>
      </c>
      <c r="AK1099" s="382">
        <f ca="1">IF(Controle!$N$16=1,0,$D1099*AK349*AK$5)</f>
        <v>0</v>
      </c>
      <c r="AL1099" s="382">
        <f ca="1">IF(Controle!$N$16=1,0,$D1099*AL349*AL$5)</f>
        <v>0</v>
      </c>
      <c r="AM1099" s="382">
        <f ca="1">IF(Controle!$N$16=1,0,$D1099*AM349*AM$5)</f>
        <v>0</v>
      </c>
      <c r="AN1099" s="382">
        <f ca="1">IF(Controle!$N$16=1,0,$D1099*AN349*AN$5)</f>
        <v>0</v>
      </c>
      <c r="AO1099" s="382">
        <f ca="1">IF(Controle!$N$16=1,0,$D1099*AO349*AO$5)</f>
        <v>0</v>
      </c>
      <c r="AP1099" s="382">
        <f ca="1">IF(Controle!$N$16=1,0,$D1099*AP349*AP$5)</f>
        <v>0</v>
      </c>
      <c r="AQ1099" s="382">
        <f ca="1">IF(Controle!$N$16=1,0,$D1099*AQ349*AQ$5)</f>
        <v>0</v>
      </c>
      <c r="AR1099" s="382">
        <f ca="1">IF(Controle!$N$16=1,0,$D1099*AR349*AR$5)</f>
        <v>0</v>
      </c>
      <c r="AS1099" s="684">
        <f t="shared" ca="1" si="664"/>
        <v>2990.3136254078945</v>
      </c>
    </row>
    <row r="1100" spans="1:47" hidden="1" outlineLevel="1">
      <c r="B1100" s="123"/>
      <c r="C1100" s="81">
        <f t="shared" si="665"/>
        <v>6</v>
      </c>
      <c r="D1100" s="191">
        <f t="shared" ca="1" si="663"/>
        <v>33.411325423551887</v>
      </c>
      <c r="E1100" s="382">
        <f ca="1">IF(Controle!$N$16=1,0,$D1100*E350*E$5)</f>
        <v>0</v>
      </c>
      <c r="F1100" s="382">
        <f ca="1">IF(Controle!$N$16=1,0,$D1100*F350*F$5)</f>
        <v>0</v>
      </c>
      <c r="G1100" s="382">
        <f ca="1">IF(Controle!$N$16=1,0,$D1100*G350*G$5)</f>
        <v>0</v>
      </c>
      <c r="H1100" s="382">
        <f ca="1">IF(Controle!$N$16=1,0,$D1100*H350*H$5)</f>
        <v>0</v>
      </c>
      <c r="I1100" s="382">
        <f ca="1">IF(Controle!$N$16=1,0,$D1100*I350*I$5)</f>
        <v>0</v>
      </c>
      <c r="J1100" s="382">
        <f ca="1">IF(Controle!$N$16=1,0,$D1100*J350*J$5)</f>
        <v>0</v>
      </c>
      <c r="K1100" s="382">
        <f ca="1">IF(Controle!$N$16=1,0,$D1100*K350*K$5)</f>
        <v>0</v>
      </c>
      <c r="L1100" s="382">
        <f ca="1">IF(Controle!$N$16=1,0,$D1100*L350*L$5)</f>
        <v>0</v>
      </c>
      <c r="M1100" s="382">
        <f ca="1">IF(Controle!$N$16=1,0,$D1100*M350*M$5)</f>
        <v>0</v>
      </c>
      <c r="N1100" s="382">
        <f ca="1">IF(Controle!$N$16=1,0,$D1100*N350*N$5)</f>
        <v>0</v>
      </c>
      <c r="O1100" s="382">
        <f ca="1">IF(Controle!$N$16=1,0,$D1100*O350*O$5)</f>
        <v>0</v>
      </c>
      <c r="P1100" s="382">
        <f ca="1">IF(Controle!$N$16=1,0,$D1100*P350*P$5)</f>
        <v>0</v>
      </c>
      <c r="Q1100" s="382">
        <f ca="1">IF(Controle!$N$16=1,0,$D1100*Q350*Q$5)</f>
        <v>0</v>
      </c>
      <c r="R1100" s="382">
        <f ca="1">IF(Controle!$N$16=1,0,$D1100*R350*R$5)</f>
        <v>0</v>
      </c>
      <c r="S1100" s="382">
        <f ca="1">IF(Controle!$N$16=1,0,$D1100*S350*S$5)</f>
        <v>0</v>
      </c>
      <c r="T1100" s="382">
        <f ca="1">IF(Controle!$N$16=1,0,$D1100*T350*T$5)</f>
        <v>0</v>
      </c>
      <c r="U1100" s="382">
        <f ca="1">IF(Controle!$N$16=1,0,$D1100*U350*U$5)</f>
        <v>0</v>
      </c>
      <c r="V1100" s="382">
        <f ca="1">IF(Controle!$N$16=1,0,$D1100*V350*V$5)</f>
        <v>0</v>
      </c>
      <c r="W1100" s="382">
        <f ca="1">IF(Controle!$N$16=1,0,$D1100*W350*W$5)</f>
        <v>0</v>
      </c>
      <c r="X1100" s="382">
        <f ca="1">IF(Controle!$N$16=1,0,$D1100*X350*X$5)</f>
        <v>0</v>
      </c>
      <c r="Y1100" s="382">
        <f ca="1">IF(Controle!$N$16=1,0,$D1100*Y350*Y$5)</f>
        <v>0</v>
      </c>
      <c r="Z1100" s="382">
        <f ca="1">IF(Controle!$N$16=1,0,$D1100*Z350*Z$5)</f>
        <v>0</v>
      </c>
      <c r="AA1100" s="382">
        <f ca="1">IF(Controle!$N$16=1,0,$D1100*AA350*AA$5)</f>
        <v>0</v>
      </c>
      <c r="AB1100" s="382">
        <f ca="1">IF(Controle!$N$16=1,0,$D1100*AB350*AB$5)</f>
        <v>1356.4998121962067</v>
      </c>
      <c r="AC1100" s="382">
        <f ca="1">IF(Controle!$N$16=1,0,$D1100*AC350*AC$5)</f>
        <v>0</v>
      </c>
      <c r="AD1100" s="382">
        <f ca="1">IF(Controle!$N$16=1,0,$D1100*AD350*AD$5)</f>
        <v>0</v>
      </c>
      <c r="AE1100" s="382">
        <f ca="1">IF(Controle!$N$16=1,0,$D1100*AE350*AE$5)</f>
        <v>0</v>
      </c>
      <c r="AF1100" s="382">
        <f ca="1">IF(Controle!$N$16=1,0,$D1100*AF350*AF$5)</f>
        <v>0</v>
      </c>
      <c r="AG1100" s="382">
        <f ca="1">IF(Controle!$N$16=1,0,$D1100*AG350*AG$5)</f>
        <v>0</v>
      </c>
      <c r="AH1100" s="382">
        <f ca="1">IF(Controle!$N$16=1,0,$D1100*AH350*AH$5)</f>
        <v>0</v>
      </c>
      <c r="AI1100" s="382">
        <f ca="1">IF(Controle!$N$16=1,0,$D1100*AI350*AI$5)</f>
        <v>1633.8138132116871</v>
      </c>
      <c r="AJ1100" s="382">
        <f ca="1">IF(Controle!$N$16=1,0,$D1100*AJ350*AJ$5)</f>
        <v>0</v>
      </c>
      <c r="AK1100" s="382">
        <f ca="1">IF(Controle!$N$16=1,0,$D1100*AK350*AK$5)</f>
        <v>0</v>
      </c>
      <c r="AL1100" s="382">
        <f ca="1">IF(Controle!$N$16=1,0,$D1100*AL350*AL$5)</f>
        <v>0</v>
      </c>
      <c r="AM1100" s="382">
        <f ca="1">IF(Controle!$N$16=1,0,$D1100*AM350*AM$5)</f>
        <v>0</v>
      </c>
      <c r="AN1100" s="382">
        <f ca="1">IF(Controle!$N$16=1,0,$D1100*AN350*AN$5)</f>
        <v>0</v>
      </c>
      <c r="AO1100" s="382">
        <f ca="1">IF(Controle!$N$16=1,0,$D1100*AO350*AO$5)</f>
        <v>0</v>
      </c>
      <c r="AP1100" s="382">
        <f ca="1">IF(Controle!$N$16=1,0,$D1100*AP350*AP$5)</f>
        <v>0</v>
      </c>
      <c r="AQ1100" s="382">
        <f ca="1">IF(Controle!$N$16=1,0,$D1100*AQ350*AQ$5)</f>
        <v>0</v>
      </c>
      <c r="AR1100" s="382">
        <f ca="1">IF(Controle!$N$16=1,0,$D1100*AR350*AR$5)</f>
        <v>0</v>
      </c>
      <c r="AS1100" s="684">
        <f t="shared" ca="1" si="664"/>
        <v>2990.3136254078936</v>
      </c>
    </row>
    <row r="1101" spans="1:47" hidden="1" outlineLevel="1">
      <c r="B1101" s="123"/>
      <c r="C1101" s="81">
        <f t="shared" si="665"/>
        <v>7</v>
      </c>
      <c r="D1101" s="191">
        <f t="shared" ca="1" si="663"/>
        <v>33.411325423551887</v>
      </c>
      <c r="E1101" s="382">
        <f ca="1">IF(Controle!$N$16=1,0,$D1101*E351*E$5)</f>
        <v>0</v>
      </c>
      <c r="F1101" s="382">
        <f ca="1">IF(Controle!$N$16=1,0,$D1101*F351*F$5)</f>
        <v>0</v>
      </c>
      <c r="G1101" s="382">
        <f ca="1">IF(Controle!$N$16=1,0,$D1101*G351*G$5)</f>
        <v>0</v>
      </c>
      <c r="H1101" s="382">
        <f ca="1">IF(Controle!$N$16=1,0,$D1101*H351*H$5)</f>
        <v>0</v>
      </c>
      <c r="I1101" s="382">
        <f ca="1">IF(Controle!$N$16=1,0,$D1101*I351*I$5)</f>
        <v>0</v>
      </c>
      <c r="J1101" s="382">
        <f ca="1">IF(Controle!$N$16=1,0,$D1101*J351*J$5)</f>
        <v>0</v>
      </c>
      <c r="K1101" s="382">
        <f ca="1">IF(Controle!$N$16=1,0,$D1101*K351*K$5)</f>
        <v>0</v>
      </c>
      <c r="L1101" s="382">
        <f ca="1">IF(Controle!$N$16=1,0,$D1101*L351*L$5)</f>
        <v>0</v>
      </c>
      <c r="M1101" s="382">
        <f ca="1">IF(Controle!$N$16=1,0,$D1101*M351*M$5)</f>
        <v>0</v>
      </c>
      <c r="N1101" s="382">
        <f ca="1">IF(Controle!$N$16=1,0,$D1101*N351*N$5)</f>
        <v>0</v>
      </c>
      <c r="O1101" s="382">
        <f ca="1">IF(Controle!$N$16=1,0,$D1101*O351*O$5)</f>
        <v>0</v>
      </c>
      <c r="P1101" s="382">
        <f ca="1">IF(Controle!$N$16=1,0,$D1101*P351*P$5)</f>
        <v>0</v>
      </c>
      <c r="Q1101" s="382">
        <f ca="1">IF(Controle!$N$16=1,0,$D1101*Q351*Q$5)</f>
        <v>0</v>
      </c>
      <c r="R1101" s="382">
        <f ca="1">IF(Controle!$N$16=1,0,$D1101*R351*R$5)</f>
        <v>0</v>
      </c>
      <c r="S1101" s="382">
        <f ca="1">IF(Controle!$N$16=1,0,$D1101*S351*S$5)</f>
        <v>0</v>
      </c>
      <c r="T1101" s="382">
        <f ca="1">IF(Controle!$N$16=1,0,$D1101*T351*T$5)</f>
        <v>0</v>
      </c>
      <c r="U1101" s="382">
        <f ca="1">IF(Controle!$N$16=1,0,$D1101*U351*U$5)</f>
        <v>0</v>
      </c>
      <c r="V1101" s="382">
        <f ca="1">IF(Controle!$N$16=1,0,$D1101*V351*V$5)</f>
        <v>0</v>
      </c>
      <c r="W1101" s="382">
        <f ca="1">IF(Controle!$N$16=1,0,$D1101*W351*W$5)</f>
        <v>0</v>
      </c>
      <c r="X1101" s="382">
        <f ca="1">IF(Controle!$N$16=1,0,$D1101*X351*X$5)</f>
        <v>0</v>
      </c>
      <c r="Y1101" s="382">
        <f ca="1">IF(Controle!$N$16=1,0,$D1101*Y351*Y$5)</f>
        <v>0</v>
      </c>
      <c r="Z1101" s="382">
        <f ca="1">IF(Controle!$N$16=1,0,$D1101*Z351*Z$5)</f>
        <v>0</v>
      </c>
      <c r="AA1101" s="382">
        <f ca="1">IF(Controle!$N$16=1,0,$D1101*AA351*AA$5)</f>
        <v>0</v>
      </c>
      <c r="AB1101" s="382">
        <f ca="1">IF(Controle!$N$16=1,0,$D1101*AB351*AB$5)</f>
        <v>0</v>
      </c>
      <c r="AC1101" s="382">
        <f ca="1">IF(Controle!$N$16=1,0,$D1101*AC351*AC$5)</f>
        <v>1356.4998121962067</v>
      </c>
      <c r="AD1101" s="382">
        <f ca="1">IF(Controle!$N$16=1,0,$D1101*AD351*AD$5)</f>
        <v>0</v>
      </c>
      <c r="AE1101" s="382">
        <f ca="1">IF(Controle!$N$16=1,0,$D1101*AE351*AE$5)</f>
        <v>0</v>
      </c>
      <c r="AF1101" s="382">
        <f ca="1">IF(Controle!$N$16=1,0,$D1101*AF351*AF$5)</f>
        <v>0</v>
      </c>
      <c r="AG1101" s="382">
        <f ca="1">IF(Controle!$N$16=1,0,$D1101*AG351*AG$5)</f>
        <v>0</v>
      </c>
      <c r="AH1101" s="382">
        <f ca="1">IF(Controle!$N$16=1,0,$D1101*AH351*AH$5)</f>
        <v>0</v>
      </c>
      <c r="AI1101" s="382">
        <f ca="1">IF(Controle!$N$16=1,0,$D1101*AI351*AI$5)</f>
        <v>0</v>
      </c>
      <c r="AJ1101" s="382">
        <f ca="1">IF(Controle!$N$16=1,0,$D1101*AJ351*AJ$5)</f>
        <v>1633.8138132116871</v>
      </c>
      <c r="AK1101" s="382">
        <f ca="1">IF(Controle!$N$16=1,0,$D1101*AK351*AK$5)</f>
        <v>0</v>
      </c>
      <c r="AL1101" s="382">
        <f ca="1">IF(Controle!$N$16=1,0,$D1101*AL351*AL$5)</f>
        <v>0</v>
      </c>
      <c r="AM1101" s="382">
        <f ca="1">IF(Controle!$N$16=1,0,$D1101*AM351*AM$5)</f>
        <v>0</v>
      </c>
      <c r="AN1101" s="382">
        <f ca="1">IF(Controle!$N$16=1,0,$D1101*AN351*AN$5)</f>
        <v>0</v>
      </c>
      <c r="AO1101" s="382">
        <f ca="1">IF(Controle!$N$16=1,0,$D1101*AO351*AO$5)</f>
        <v>0</v>
      </c>
      <c r="AP1101" s="382">
        <f ca="1">IF(Controle!$N$16=1,0,$D1101*AP351*AP$5)</f>
        <v>0</v>
      </c>
      <c r="AQ1101" s="382">
        <f ca="1">IF(Controle!$N$16=1,0,$D1101*AQ351*AQ$5)</f>
        <v>0</v>
      </c>
      <c r="AR1101" s="382">
        <f ca="1">IF(Controle!$N$16=1,0,$D1101*AR351*AR$5)</f>
        <v>0</v>
      </c>
      <c r="AS1101" s="684">
        <f t="shared" ca="1" si="664"/>
        <v>2990.3136254078936</v>
      </c>
    </row>
    <row r="1102" spans="1:47" hidden="1" outlineLevel="1">
      <c r="B1102" s="123"/>
      <c r="C1102" s="81">
        <f t="shared" si="665"/>
        <v>8</v>
      </c>
      <c r="D1102" s="191">
        <f t="shared" ca="1" si="663"/>
        <v>0</v>
      </c>
      <c r="E1102" s="382">
        <f ca="1">IF(Controle!$N$16=1,0,$D1102*E352*E$5)</f>
        <v>0</v>
      </c>
      <c r="F1102" s="382">
        <f ca="1">IF(Controle!$N$16=1,0,$D1102*F352*F$5)</f>
        <v>0</v>
      </c>
      <c r="G1102" s="382">
        <f ca="1">IF(Controle!$N$16=1,0,$D1102*G352*G$5)</f>
        <v>0</v>
      </c>
      <c r="H1102" s="382">
        <f ca="1">IF(Controle!$N$16=1,0,$D1102*H352*H$5)</f>
        <v>0</v>
      </c>
      <c r="I1102" s="382">
        <f ca="1">IF(Controle!$N$16=1,0,$D1102*I352*I$5)</f>
        <v>0</v>
      </c>
      <c r="J1102" s="382">
        <f ca="1">IF(Controle!$N$16=1,0,$D1102*J352*J$5)</f>
        <v>0</v>
      </c>
      <c r="K1102" s="382">
        <f ca="1">IF(Controle!$N$16=1,0,$D1102*K352*K$5)</f>
        <v>0</v>
      </c>
      <c r="L1102" s="382">
        <f ca="1">IF(Controle!$N$16=1,0,$D1102*L352*L$5)</f>
        <v>0</v>
      </c>
      <c r="M1102" s="382">
        <f ca="1">IF(Controle!$N$16=1,0,$D1102*M352*M$5)</f>
        <v>0</v>
      </c>
      <c r="N1102" s="382">
        <f ca="1">IF(Controle!$N$16=1,0,$D1102*N352*N$5)</f>
        <v>0</v>
      </c>
      <c r="O1102" s="382">
        <f ca="1">IF(Controle!$N$16=1,0,$D1102*O352*O$5)</f>
        <v>0</v>
      </c>
      <c r="P1102" s="382">
        <f ca="1">IF(Controle!$N$16=1,0,$D1102*P352*P$5)</f>
        <v>0</v>
      </c>
      <c r="Q1102" s="382">
        <f ca="1">IF(Controle!$N$16=1,0,$D1102*Q352*Q$5)</f>
        <v>0</v>
      </c>
      <c r="R1102" s="382">
        <f ca="1">IF(Controle!$N$16=1,0,$D1102*R352*R$5)</f>
        <v>0</v>
      </c>
      <c r="S1102" s="382">
        <f ca="1">IF(Controle!$N$16=1,0,$D1102*S352*S$5)</f>
        <v>0</v>
      </c>
      <c r="T1102" s="382">
        <f ca="1">IF(Controle!$N$16=1,0,$D1102*T352*T$5)</f>
        <v>0</v>
      </c>
      <c r="U1102" s="382">
        <f ca="1">IF(Controle!$N$16=1,0,$D1102*U352*U$5)</f>
        <v>0</v>
      </c>
      <c r="V1102" s="382">
        <f ca="1">IF(Controle!$N$16=1,0,$D1102*V352*V$5)</f>
        <v>0</v>
      </c>
      <c r="W1102" s="382">
        <f ca="1">IF(Controle!$N$16=1,0,$D1102*W352*W$5)</f>
        <v>0</v>
      </c>
      <c r="X1102" s="382">
        <f ca="1">IF(Controle!$N$16=1,0,$D1102*X352*X$5)</f>
        <v>0</v>
      </c>
      <c r="Y1102" s="382">
        <f ca="1">IF(Controle!$N$16=1,0,$D1102*Y352*Y$5)</f>
        <v>0</v>
      </c>
      <c r="Z1102" s="382">
        <f ca="1">IF(Controle!$N$16=1,0,$D1102*Z352*Z$5)</f>
        <v>0</v>
      </c>
      <c r="AA1102" s="382">
        <f ca="1">IF(Controle!$N$16=1,0,$D1102*AA352*AA$5)</f>
        <v>0</v>
      </c>
      <c r="AB1102" s="382">
        <f ca="1">IF(Controle!$N$16=1,0,$D1102*AB352*AB$5)</f>
        <v>0</v>
      </c>
      <c r="AC1102" s="382">
        <f ca="1">IF(Controle!$N$16=1,0,$D1102*AC352*AC$5)</f>
        <v>0</v>
      </c>
      <c r="AD1102" s="382">
        <f ca="1">IF(Controle!$N$16=1,0,$D1102*AD352*AD$5)</f>
        <v>0</v>
      </c>
      <c r="AE1102" s="382">
        <f ca="1">IF(Controle!$N$16=1,0,$D1102*AE352*AE$5)</f>
        <v>0</v>
      </c>
      <c r="AF1102" s="382">
        <f ca="1">IF(Controle!$N$16=1,0,$D1102*AF352*AF$5)</f>
        <v>0</v>
      </c>
      <c r="AG1102" s="382">
        <f ca="1">IF(Controle!$N$16=1,0,$D1102*AG352*AG$5)</f>
        <v>0</v>
      </c>
      <c r="AH1102" s="382">
        <f ca="1">IF(Controle!$N$16=1,0,$D1102*AH352*AH$5)</f>
        <v>0</v>
      </c>
      <c r="AI1102" s="382">
        <f ca="1">IF(Controle!$N$16=1,0,$D1102*AI352*AI$5)</f>
        <v>0</v>
      </c>
      <c r="AJ1102" s="382">
        <f ca="1">IF(Controle!$N$16=1,0,$D1102*AJ352*AJ$5)</f>
        <v>0</v>
      </c>
      <c r="AK1102" s="382">
        <f ca="1">IF(Controle!$N$16=1,0,$D1102*AK352*AK$5)</f>
        <v>0</v>
      </c>
      <c r="AL1102" s="382">
        <f ca="1">IF(Controle!$N$16=1,0,$D1102*AL352*AL$5)</f>
        <v>0</v>
      </c>
      <c r="AM1102" s="382">
        <f ca="1">IF(Controle!$N$16=1,0,$D1102*AM352*AM$5)</f>
        <v>0</v>
      </c>
      <c r="AN1102" s="382">
        <f ca="1">IF(Controle!$N$16=1,0,$D1102*AN352*AN$5)</f>
        <v>0</v>
      </c>
      <c r="AO1102" s="382">
        <f ca="1">IF(Controle!$N$16=1,0,$D1102*AO352*AO$5)</f>
        <v>0</v>
      </c>
      <c r="AP1102" s="382">
        <f ca="1">IF(Controle!$N$16=1,0,$D1102*AP352*AP$5)</f>
        <v>0</v>
      </c>
      <c r="AQ1102" s="382">
        <f ca="1">IF(Controle!$N$16=1,0,$D1102*AQ352*AQ$5)</f>
        <v>0</v>
      </c>
      <c r="AR1102" s="382">
        <f ca="1">IF(Controle!$N$16=1,0,$D1102*AR352*AR$5)</f>
        <v>0</v>
      </c>
      <c r="AS1102" s="684">
        <f t="shared" ca="1" si="664"/>
        <v>0</v>
      </c>
    </row>
    <row r="1103" spans="1:47" hidden="1" outlineLevel="1">
      <c r="B1103" s="123"/>
      <c r="C1103" s="81">
        <f t="shared" si="665"/>
        <v>9</v>
      </c>
      <c r="D1103" s="191">
        <f t="shared" ca="1" si="663"/>
        <v>0</v>
      </c>
      <c r="E1103" s="382">
        <f ca="1">IF(Controle!$N$16=1,0,$D1103*E353*E$5)</f>
        <v>0</v>
      </c>
      <c r="F1103" s="382">
        <f ca="1">IF(Controle!$N$16=1,0,$D1103*F353*F$5)</f>
        <v>0</v>
      </c>
      <c r="G1103" s="382">
        <f ca="1">IF(Controle!$N$16=1,0,$D1103*G353*G$5)</f>
        <v>0</v>
      </c>
      <c r="H1103" s="382">
        <f ca="1">IF(Controle!$N$16=1,0,$D1103*H353*H$5)</f>
        <v>0</v>
      </c>
      <c r="I1103" s="382">
        <f ca="1">IF(Controle!$N$16=1,0,$D1103*I353*I$5)</f>
        <v>0</v>
      </c>
      <c r="J1103" s="382">
        <f ca="1">IF(Controle!$N$16=1,0,$D1103*J353*J$5)</f>
        <v>0</v>
      </c>
      <c r="K1103" s="382">
        <f ca="1">IF(Controle!$N$16=1,0,$D1103*K353*K$5)</f>
        <v>0</v>
      </c>
      <c r="L1103" s="382">
        <f ca="1">IF(Controle!$N$16=1,0,$D1103*L353*L$5)</f>
        <v>0</v>
      </c>
      <c r="M1103" s="382">
        <f ca="1">IF(Controle!$N$16=1,0,$D1103*M353*M$5)</f>
        <v>0</v>
      </c>
      <c r="N1103" s="382">
        <f ca="1">IF(Controle!$N$16=1,0,$D1103*N353*N$5)</f>
        <v>0</v>
      </c>
      <c r="O1103" s="382">
        <f ca="1">IF(Controle!$N$16=1,0,$D1103*O353*O$5)</f>
        <v>0</v>
      </c>
      <c r="P1103" s="382">
        <f ca="1">IF(Controle!$N$16=1,0,$D1103*P353*P$5)</f>
        <v>0</v>
      </c>
      <c r="Q1103" s="382">
        <f ca="1">IF(Controle!$N$16=1,0,$D1103*Q353*Q$5)</f>
        <v>0</v>
      </c>
      <c r="R1103" s="382">
        <f ca="1">IF(Controle!$N$16=1,0,$D1103*R353*R$5)</f>
        <v>0</v>
      </c>
      <c r="S1103" s="382">
        <f ca="1">IF(Controle!$N$16=1,0,$D1103*S353*S$5)</f>
        <v>0</v>
      </c>
      <c r="T1103" s="382">
        <f ca="1">IF(Controle!$N$16=1,0,$D1103*T353*T$5)</f>
        <v>0</v>
      </c>
      <c r="U1103" s="382">
        <f ca="1">IF(Controle!$N$16=1,0,$D1103*U353*U$5)</f>
        <v>0</v>
      </c>
      <c r="V1103" s="382">
        <f ca="1">IF(Controle!$N$16=1,0,$D1103*V353*V$5)</f>
        <v>0</v>
      </c>
      <c r="W1103" s="382">
        <f ca="1">IF(Controle!$N$16=1,0,$D1103*W353*W$5)</f>
        <v>0</v>
      </c>
      <c r="X1103" s="382">
        <f ca="1">IF(Controle!$N$16=1,0,$D1103*X353*X$5)</f>
        <v>0</v>
      </c>
      <c r="Y1103" s="382">
        <f ca="1">IF(Controle!$N$16=1,0,$D1103*Y353*Y$5)</f>
        <v>0</v>
      </c>
      <c r="Z1103" s="382">
        <f ca="1">IF(Controle!$N$16=1,0,$D1103*Z353*Z$5)</f>
        <v>0</v>
      </c>
      <c r="AA1103" s="382">
        <f ca="1">IF(Controle!$N$16=1,0,$D1103*AA353*AA$5)</f>
        <v>0</v>
      </c>
      <c r="AB1103" s="382">
        <f ca="1">IF(Controle!$N$16=1,0,$D1103*AB353*AB$5)</f>
        <v>0</v>
      </c>
      <c r="AC1103" s="382">
        <f ca="1">IF(Controle!$N$16=1,0,$D1103*AC353*AC$5)</f>
        <v>0</v>
      </c>
      <c r="AD1103" s="382">
        <f ca="1">IF(Controle!$N$16=1,0,$D1103*AD353*AD$5)</f>
        <v>0</v>
      </c>
      <c r="AE1103" s="382">
        <f ca="1">IF(Controle!$N$16=1,0,$D1103*AE353*AE$5)</f>
        <v>0</v>
      </c>
      <c r="AF1103" s="382">
        <f ca="1">IF(Controle!$N$16=1,0,$D1103*AF353*AF$5)</f>
        <v>0</v>
      </c>
      <c r="AG1103" s="382">
        <f ca="1">IF(Controle!$N$16=1,0,$D1103*AG353*AG$5)</f>
        <v>0</v>
      </c>
      <c r="AH1103" s="382">
        <f ca="1">IF(Controle!$N$16=1,0,$D1103*AH353*AH$5)</f>
        <v>0</v>
      </c>
      <c r="AI1103" s="382">
        <f ca="1">IF(Controle!$N$16=1,0,$D1103*AI353*AI$5)</f>
        <v>0</v>
      </c>
      <c r="AJ1103" s="382">
        <f ca="1">IF(Controle!$N$16=1,0,$D1103*AJ353*AJ$5)</f>
        <v>0</v>
      </c>
      <c r="AK1103" s="382">
        <f ca="1">IF(Controle!$N$16=1,0,$D1103*AK353*AK$5)</f>
        <v>0</v>
      </c>
      <c r="AL1103" s="382">
        <f ca="1">IF(Controle!$N$16=1,0,$D1103*AL353*AL$5)</f>
        <v>0</v>
      </c>
      <c r="AM1103" s="382">
        <f ca="1">IF(Controle!$N$16=1,0,$D1103*AM353*AM$5)</f>
        <v>0</v>
      </c>
      <c r="AN1103" s="382">
        <f ca="1">IF(Controle!$N$16=1,0,$D1103*AN353*AN$5)</f>
        <v>0</v>
      </c>
      <c r="AO1103" s="382">
        <f ca="1">IF(Controle!$N$16=1,0,$D1103*AO353*AO$5)</f>
        <v>0</v>
      </c>
      <c r="AP1103" s="382">
        <f ca="1">IF(Controle!$N$16=1,0,$D1103*AP353*AP$5)</f>
        <v>0</v>
      </c>
      <c r="AQ1103" s="382">
        <f ca="1">IF(Controle!$N$16=1,0,$D1103*AQ353*AQ$5)</f>
        <v>0</v>
      </c>
      <c r="AR1103" s="382">
        <f ca="1">IF(Controle!$N$16=1,0,$D1103*AR353*AR$5)</f>
        <v>0</v>
      </c>
      <c r="AS1103" s="684">
        <f t="shared" ca="1" si="664"/>
        <v>0</v>
      </c>
    </row>
    <row r="1104" spans="1:47" hidden="1" outlineLevel="1">
      <c r="B1104" s="123"/>
      <c r="C1104" s="81">
        <f t="shared" si="665"/>
        <v>10</v>
      </c>
      <c r="D1104" s="191">
        <f t="shared" ca="1" si="663"/>
        <v>0</v>
      </c>
      <c r="E1104" s="382">
        <f ca="1">IF(Controle!$N$16=1,0,$D1104*E354*E$5)</f>
        <v>0</v>
      </c>
      <c r="F1104" s="382">
        <f ca="1">IF(Controle!$N$16=1,0,$D1104*F354*F$5)</f>
        <v>0</v>
      </c>
      <c r="G1104" s="382">
        <f ca="1">IF(Controle!$N$16=1,0,$D1104*G354*G$5)</f>
        <v>0</v>
      </c>
      <c r="H1104" s="382">
        <f ca="1">IF(Controle!$N$16=1,0,$D1104*H354*H$5)</f>
        <v>0</v>
      </c>
      <c r="I1104" s="382">
        <f ca="1">IF(Controle!$N$16=1,0,$D1104*I354*I$5)</f>
        <v>0</v>
      </c>
      <c r="J1104" s="382">
        <f ca="1">IF(Controle!$N$16=1,0,$D1104*J354*J$5)</f>
        <v>0</v>
      </c>
      <c r="K1104" s="382">
        <f ca="1">IF(Controle!$N$16=1,0,$D1104*K354*K$5)</f>
        <v>0</v>
      </c>
      <c r="L1104" s="382">
        <f ca="1">IF(Controle!$N$16=1,0,$D1104*L354*L$5)</f>
        <v>0</v>
      </c>
      <c r="M1104" s="382">
        <f ca="1">IF(Controle!$N$16=1,0,$D1104*M354*M$5)</f>
        <v>0</v>
      </c>
      <c r="N1104" s="382">
        <f ca="1">IF(Controle!$N$16=1,0,$D1104*N354*N$5)</f>
        <v>0</v>
      </c>
      <c r="O1104" s="382">
        <f ca="1">IF(Controle!$N$16=1,0,$D1104*O354*O$5)</f>
        <v>0</v>
      </c>
      <c r="P1104" s="382">
        <f ca="1">IF(Controle!$N$16=1,0,$D1104*P354*P$5)</f>
        <v>0</v>
      </c>
      <c r="Q1104" s="382">
        <f ca="1">IF(Controle!$N$16=1,0,$D1104*Q354*Q$5)</f>
        <v>0</v>
      </c>
      <c r="R1104" s="382">
        <f ca="1">IF(Controle!$N$16=1,0,$D1104*R354*R$5)</f>
        <v>0</v>
      </c>
      <c r="S1104" s="382">
        <f ca="1">IF(Controle!$N$16=1,0,$D1104*S354*S$5)</f>
        <v>0</v>
      </c>
      <c r="T1104" s="382">
        <f ca="1">IF(Controle!$N$16=1,0,$D1104*T354*T$5)</f>
        <v>0</v>
      </c>
      <c r="U1104" s="382">
        <f ca="1">IF(Controle!$N$16=1,0,$D1104*U354*U$5)</f>
        <v>0</v>
      </c>
      <c r="V1104" s="382">
        <f ca="1">IF(Controle!$N$16=1,0,$D1104*V354*V$5)</f>
        <v>0</v>
      </c>
      <c r="W1104" s="382">
        <f ca="1">IF(Controle!$N$16=1,0,$D1104*W354*W$5)</f>
        <v>0</v>
      </c>
      <c r="X1104" s="382">
        <f ca="1">IF(Controle!$N$16=1,0,$D1104*X354*X$5)</f>
        <v>0</v>
      </c>
      <c r="Y1104" s="382">
        <f ca="1">IF(Controle!$N$16=1,0,$D1104*Y354*Y$5)</f>
        <v>0</v>
      </c>
      <c r="Z1104" s="382">
        <f ca="1">IF(Controle!$N$16=1,0,$D1104*Z354*Z$5)</f>
        <v>0</v>
      </c>
      <c r="AA1104" s="382">
        <f ca="1">IF(Controle!$N$16=1,0,$D1104*AA354*AA$5)</f>
        <v>0</v>
      </c>
      <c r="AB1104" s="382">
        <f ca="1">IF(Controle!$N$16=1,0,$D1104*AB354*AB$5)</f>
        <v>0</v>
      </c>
      <c r="AC1104" s="382">
        <f ca="1">IF(Controle!$N$16=1,0,$D1104*AC354*AC$5)</f>
        <v>0</v>
      </c>
      <c r="AD1104" s="382">
        <f ca="1">IF(Controle!$N$16=1,0,$D1104*AD354*AD$5)</f>
        <v>0</v>
      </c>
      <c r="AE1104" s="382">
        <f ca="1">IF(Controle!$N$16=1,0,$D1104*AE354*AE$5)</f>
        <v>0</v>
      </c>
      <c r="AF1104" s="382">
        <f ca="1">IF(Controle!$N$16=1,0,$D1104*AF354*AF$5)</f>
        <v>0</v>
      </c>
      <c r="AG1104" s="382">
        <f ca="1">IF(Controle!$N$16=1,0,$D1104*AG354*AG$5)</f>
        <v>0</v>
      </c>
      <c r="AH1104" s="382">
        <f ca="1">IF(Controle!$N$16=1,0,$D1104*AH354*AH$5)</f>
        <v>0</v>
      </c>
      <c r="AI1104" s="382">
        <f ca="1">IF(Controle!$N$16=1,0,$D1104*AI354*AI$5)</f>
        <v>0</v>
      </c>
      <c r="AJ1104" s="382">
        <f ca="1">IF(Controle!$N$16=1,0,$D1104*AJ354*AJ$5)</f>
        <v>0</v>
      </c>
      <c r="AK1104" s="382">
        <f ca="1">IF(Controle!$N$16=1,0,$D1104*AK354*AK$5)</f>
        <v>0</v>
      </c>
      <c r="AL1104" s="382">
        <f ca="1">IF(Controle!$N$16=1,0,$D1104*AL354*AL$5)</f>
        <v>0</v>
      </c>
      <c r="AM1104" s="382">
        <f ca="1">IF(Controle!$N$16=1,0,$D1104*AM354*AM$5)</f>
        <v>0</v>
      </c>
      <c r="AN1104" s="382">
        <f ca="1">IF(Controle!$N$16=1,0,$D1104*AN354*AN$5)</f>
        <v>0</v>
      </c>
      <c r="AO1104" s="382">
        <f ca="1">IF(Controle!$N$16=1,0,$D1104*AO354*AO$5)</f>
        <v>0</v>
      </c>
      <c r="AP1104" s="382">
        <f ca="1">IF(Controle!$N$16=1,0,$D1104*AP354*AP$5)</f>
        <v>0</v>
      </c>
      <c r="AQ1104" s="382">
        <f ca="1">IF(Controle!$N$16=1,0,$D1104*AQ354*AQ$5)</f>
        <v>0</v>
      </c>
      <c r="AR1104" s="382">
        <f ca="1">IF(Controle!$N$16=1,0,$D1104*AR354*AR$5)</f>
        <v>0</v>
      </c>
      <c r="AS1104" s="684">
        <f t="shared" ca="1" si="664"/>
        <v>0</v>
      </c>
    </row>
    <row r="1105" spans="2:45" hidden="1" outlineLevel="1">
      <c r="B1105" s="123"/>
      <c r="C1105" s="81">
        <f t="shared" si="665"/>
        <v>11</v>
      </c>
      <c r="D1105" s="191">
        <f t="shared" ca="1" si="663"/>
        <v>0</v>
      </c>
      <c r="E1105" s="382">
        <f ca="1">IF(Controle!$N$16=1,0,$D1105*E355*E$5)</f>
        <v>0</v>
      </c>
      <c r="F1105" s="382">
        <f ca="1">IF(Controle!$N$16=1,0,$D1105*F355*F$5)</f>
        <v>0</v>
      </c>
      <c r="G1105" s="382">
        <f ca="1">IF(Controle!$N$16=1,0,$D1105*G355*G$5)</f>
        <v>0</v>
      </c>
      <c r="H1105" s="382">
        <f ca="1">IF(Controle!$N$16=1,0,$D1105*H355*H$5)</f>
        <v>0</v>
      </c>
      <c r="I1105" s="382">
        <f ca="1">IF(Controle!$N$16=1,0,$D1105*I355*I$5)</f>
        <v>0</v>
      </c>
      <c r="J1105" s="382">
        <f ca="1">IF(Controle!$N$16=1,0,$D1105*J355*J$5)</f>
        <v>0</v>
      </c>
      <c r="K1105" s="382">
        <f ca="1">IF(Controle!$N$16=1,0,$D1105*K355*K$5)</f>
        <v>0</v>
      </c>
      <c r="L1105" s="382">
        <f ca="1">IF(Controle!$N$16=1,0,$D1105*L355*L$5)</f>
        <v>0</v>
      </c>
      <c r="M1105" s="382">
        <f ca="1">IF(Controle!$N$16=1,0,$D1105*M355*M$5)</f>
        <v>0</v>
      </c>
      <c r="N1105" s="382">
        <f ca="1">IF(Controle!$N$16=1,0,$D1105*N355*N$5)</f>
        <v>0</v>
      </c>
      <c r="O1105" s="382">
        <f ca="1">IF(Controle!$N$16=1,0,$D1105*O355*O$5)</f>
        <v>0</v>
      </c>
      <c r="P1105" s="382">
        <f ca="1">IF(Controle!$N$16=1,0,$D1105*P355*P$5)</f>
        <v>0</v>
      </c>
      <c r="Q1105" s="382">
        <f ca="1">IF(Controle!$N$16=1,0,$D1105*Q355*Q$5)</f>
        <v>0</v>
      </c>
      <c r="R1105" s="382">
        <f ca="1">IF(Controle!$N$16=1,0,$D1105*R355*R$5)</f>
        <v>0</v>
      </c>
      <c r="S1105" s="382">
        <f ca="1">IF(Controle!$N$16=1,0,$D1105*S355*S$5)</f>
        <v>0</v>
      </c>
      <c r="T1105" s="382">
        <f ca="1">IF(Controle!$N$16=1,0,$D1105*T355*T$5)</f>
        <v>0</v>
      </c>
      <c r="U1105" s="382">
        <f ca="1">IF(Controle!$N$16=1,0,$D1105*U355*U$5)</f>
        <v>0</v>
      </c>
      <c r="V1105" s="382">
        <f ca="1">IF(Controle!$N$16=1,0,$D1105*V355*V$5)</f>
        <v>0</v>
      </c>
      <c r="W1105" s="382">
        <f ca="1">IF(Controle!$N$16=1,0,$D1105*W355*W$5)</f>
        <v>0</v>
      </c>
      <c r="X1105" s="382">
        <f ca="1">IF(Controle!$N$16=1,0,$D1105*X355*X$5)</f>
        <v>0</v>
      </c>
      <c r="Y1105" s="382">
        <f ca="1">IF(Controle!$N$16=1,0,$D1105*Y355*Y$5)</f>
        <v>0</v>
      </c>
      <c r="Z1105" s="382">
        <f ca="1">IF(Controle!$N$16=1,0,$D1105*Z355*Z$5)</f>
        <v>0</v>
      </c>
      <c r="AA1105" s="382">
        <f ca="1">IF(Controle!$N$16=1,0,$D1105*AA355*AA$5)</f>
        <v>0</v>
      </c>
      <c r="AB1105" s="382">
        <f ca="1">IF(Controle!$N$16=1,0,$D1105*AB355*AB$5)</f>
        <v>0</v>
      </c>
      <c r="AC1105" s="382">
        <f ca="1">IF(Controle!$N$16=1,0,$D1105*AC355*AC$5)</f>
        <v>0</v>
      </c>
      <c r="AD1105" s="382">
        <f ca="1">IF(Controle!$N$16=1,0,$D1105*AD355*AD$5)</f>
        <v>0</v>
      </c>
      <c r="AE1105" s="382">
        <f ca="1">IF(Controle!$N$16=1,0,$D1105*AE355*AE$5)</f>
        <v>0</v>
      </c>
      <c r="AF1105" s="382">
        <f ca="1">IF(Controle!$N$16=1,0,$D1105*AF355*AF$5)</f>
        <v>0</v>
      </c>
      <c r="AG1105" s="382">
        <f ca="1">IF(Controle!$N$16=1,0,$D1105*AG355*AG$5)</f>
        <v>0</v>
      </c>
      <c r="AH1105" s="382">
        <f ca="1">IF(Controle!$N$16=1,0,$D1105*AH355*AH$5)</f>
        <v>0</v>
      </c>
      <c r="AI1105" s="382">
        <f ca="1">IF(Controle!$N$16=1,0,$D1105*AI355*AI$5)</f>
        <v>0</v>
      </c>
      <c r="AJ1105" s="382">
        <f ca="1">IF(Controle!$N$16=1,0,$D1105*AJ355*AJ$5)</f>
        <v>0</v>
      </c>
      <c r="AK1105" s="382">
        <f ca="1">IF(Controle!$N$16=1,0,$D1105*AK355*AK$5)</f>
        <v>0</v>
      </c>
      <c r="AL1105" s="382">
        <f ca="1">IF(Controle!$N$16=1,0,$D1105*AL355*AL$5)</f>
        <v>0</v>
      </c>
      <c r="AM1105" s="382">
        <f ca="1">IF(Controle!$N$16=1,0,$D1105*AM355*AM$5)</f>
        <v>0</v>
      </c>
      <c r="AN1105" s="382">
        <f ca="1">IF(Controle!$N$16=1,0,$D1105*AN355*AN$5)</f>
        <v>0</v>
      </c>
      <c r="AO1105" s="382">
        <f ca="1">IF(Controle!$N$16=1,0,$D1105*AO355*AO$5)</f>
        <v>0</v>
      </c>
      <c r="AP1105" s="382">
        <f ca="1">IF(Controle!$N$16=1,0,$D1105*AP355*AP$5)</f>
        <v>0</v>
      </c>
      <c r="AQ1105" s="382">
        <f ca="1">IF(Controle!$N$16=1,0,$D1105*AQ355*AQ$5)</f>
        <v>0</v>
      </c>
      <c r="AR1105" s="382">
        <f ca="1">IF(Controle!$N$16=1,0,$D1105*AR355*AR$5)</f>
        <v>0</v>
      </c>
      <c r="AS1105" s="684">
        <f t="shared" ca="1" si="664"/>
        <v>0</v>
      </c>
    </row>
    <row r="1106" spans="2:45" hidden="1" outlineLevel="1">
      <c r="B1106" s="123"/>
      <c r="C1106" s="81">
        <f t="shared" si="665"/>
        <v>12</v>
      </c>
      <c r="D1106" s="191">
        <f t="shared" ca="1" si="663"/>
        <v>0</v>
      </c>
      <c r="E1106" s="382">
        <f ca="1">IF(Controle!$N$16=1,0,$D1106*E356*E$5)</f>
        <v>0</v>
      </c>
      <c r="F1106" s="382">
        <f ca="1">IF(Controle!$N$16=1,0,$D1106*F356*F$5)</f>
        <v>0</v>
      </c>
      <c r="G1106" s="382">
        <f ca="1">IF(Controle!$N$16=1,0,$D1106*G356*G$5)</f>
        <v>0</v>
      </c>
      <c r="H1106" s="382">
        <f ca="1">IF(Controle!$N$16=1,0,$D1106*H356*H$5)</f>
        <v>0</v>
      </c>
      <c r="I1106" s="382">
        <f ca="1">IF(Controle!$N$16=1,0,$D1106*I356*I$5)</f>
        <v>0</v>
      </c>
      <c r="J1106" s="382">
        <f ca="1">IF(Controle!$N$16=1,0,$D1106*J356*J$5)</f>
        <v>0</v>
      </c>
      <c r="K1106" s="382">
        <f ca="1">IF(Controle!$N$16=1,0,$D1106*K356*K$5)</f>
        <v>0</v>
      </c>
      <c r="L1106" s="382">
        <f ca="1">IF(Controle!$N$16=1,0,$D1106*L356*L$5)</f>
        <v>0</v>
      </c>
      <c r="M1106" s="382">
        <f ca="1">IF(Controle!$N$16=1,0,$D1106*M356*M$5)</f>
        <v>0</v>
      </c>
      <c r="N1106" s="382">
        <f ca="1">IF(Controle!$N$16=1,0,$D1106*N356*N$5)</f>
        <v>0</v>
      </c>
      <c r="O1106" s="382">
        <f ca="1">IF(Controle!$N$16=1,0,$D1106*O356*O$5)</f>
        <v>0</v>
      </c>
      <c r="P1106" s="382">
        <f ca="1">IF(Controle!$N$16=1,0,$D1106*P356*P$5)</f>
        <v>0</v>
      </c>
      <c r="Q1106" s="382">
        <f ca="1">IF(Controle!$N$16=1,0,$D1106*Q356*Q$5)</f>
        <v>0</v>
      </c>
      <c r="R1106" s="382">
        <f ca="1">IF(Controle!$N$16=1,0,$D1106*R356*R$5)</f>
        <v>0</v>
      </c>
      <c r="S1106" s="382">
        <f ca="1">IF(Controle!$N$16=1,0,$D1106*S356*S$5)</f>
        <v>0</v>
      </c>
      <c r="T1106" s="382">
        <f ca="1">IF(Controle!$N$16=1,0,$D1106*T356*T$5)</f>
        <v>0</v>
      </c>
      <c r="U1106" s="382">
        <f ca="1">IF(Controle!$N$16=1,0,$D1106*U356*U$5)</f>
        <v>0</v>
      </c>
      <c r="V1106" s="382">
        <f ca="1">IF(Controle!$N$16=1,0,$D1106*V356*V$5)</f>
        <v>0</v>
      </c>
      <c r="W1106" s="382">
        <f ca="1">IF(Controle!$N$16=1,0,$D1106*W356*W$5)</f>
        <v>0</v>
      </c>
      <c r="X1106" s="382">
        <f ca="1">IF(Controle!$N$16=1,0,$D1106*X356*X$5)</f>
        <v>0</v>
      </c>
      <c r="Y1106" s="382">
        <f ca="1">IF(Controle!$N$16=1,0,$D1106*Y356*Y$5)</f>
        <v>0</v>
      </c>
      <c r="Z1106" s="382">
        <f ca="1">IF(Controle!$N$16=1,0,$D1106*Z356*Z$5)</f>
        <v>0</v>
      </c>
      <c r="AA1106" s="382">
        <f ca="1">IF(Controle!$N$16=1,0,$D1106*AA356*AA$5)</f>
        <v>0</v>
      </c>
      <c r="AB1106" s="382">
        <f ca="1">IF(Controle!$N$16=1,0,$D1106*AB356*AB$5)</f>
        <v>0</v>
      </c>
      <c r="AC1106" s="382">
        <f ca="1">IF(Controle!$N$16=1,0,$D1106*AC356*AC$5)</f>
        <v>0</v>
      </c>
      <c r="AD1106" s="382">
        <f ca="1">IF(Controle!$N$16=1,0,$D1106*AD356*AD$5)</f>
        <v>0</v>
      </c>
      <c r="AE1106" s="382">
        <f ca="1">IF(Controle!$N$16=1,0,$D1106*AE356*AE$5)</f>
        <v>0</v>
      </c>
      <c r="AF1106" s="382">
        <f ca="1">IF(Controle!$N$16=1,0,$D1106*AF356*AF$5)</f>
        <v>0</v>
      </c>
      <c r="AG1106" s="382">
        <f ca="1">IF(Controle!$N$16=1,0,$D1106*AG356*AG$5)</f>
        <v>0</v>
      </c>
      <c r="AH1106" s="382">
        <f ca="1">IF(Controle!$N$16=1,0,$D1106*AH356*AH$5)</f>
        <v>0</v>
      </c>
      <c r="AI1106" s="382">
        <f ca="1">IF(Controle!$N$16=1,0,$D1106*AI356*AI$5)</f>
        <v>0</v>
      </c>
      <c r="AJ1106" s="382">
        <f ca="1">IF(Controle!$N$16=1,0,$D1106*AJ356*AJ$5)</f>
        <v>0</v>
      </c>
      <c r="AK1106" s="382">
        <f ca="1">IF(Controle!$N$16=1,0,$D1106*AK356*AK$5)</f>
        <v>0</v>
      </c>
      <c r="AL1106" s="382">
        <f ca="1">IF(Controle!$N$16=1,0,$D1106*AL356*AL$5)</f>
        <v>0</v>
      </c>
      <c r="AM1106" s="382">
        <f ca="1">IF(Controle!$N$16=1,0,$D1106*AM356*AM$5)</f>
        <v>0</v>
      </c>
      <c r="AN1106" s="382">
        <f ca="1">IF(Controle!$N$16=1,0,$D1106*AN356*AN$5)</f>
        <v>0</v>
      </c>
      <c r="AO1106" s="382">
        <f ca="1">IF(Controle!$N$16=1,0,$D1106*AO356*AO$5)</f>
        <v>0</v>
      </c>
      <c r="AP1106" s="382">
        <f ca="1">IF(Controle!$N$16=1,0,$D1106*AP356*AP$5)</f>
        <v>0</v>
      </c>
      <c r="AQ1106" s="382">
        <f ca="1">IF(Controle!$N$16=1,0,$D1106*AQ356*AQ$5)</f>
        <v>0</v>
      </c>
      <c r="AR1106" s="382">
        <f ca="1">IF(Controle!$N$16=1,0,$D1106*AR356*AR$5)</f>
        <v>0</v>
      </c>
      <c r="AS1106" s="684">
        <f t="shared" ca="1" si="664"/>
        <v>0</v>
      </c>
    </row>
    <row r="1107" spans="2:45" hidden="1" outlineLevel="1">
      <c r="B1107" s="123"/>
      <c r="C1107" s="81">
        <f t="shared" si="665"/>
        <v>13</v>
      </c>
      <c r="D1107" s="191">
        <f t="shared" ca="1" si="663"/>
        <v>0</v>
      </c>
      <c r="E1107" s="382">
        <f ca="1">IF(Controle!$N$16=1,0,$D1107*E357*E$5)</f>
        <v>0</v>
      </c>
      <c r="F1107" s="382">
        <f ca="1">IF(Controle!$N$16=1,0,$D1107*F357*F$5)</f>
        <v>0</v>
      </c>
      <c r="G1107" s="382">
        <f ca="1">IF(Controle!$N$16=1,0,$D1107*G357*G$5)</f>
        <v>0</v>
      </c>
      <c r="H1107" s="382">
        <f ca="1">IF(Controle!$N$16=1,0,$D1107*H357*H$5)</f>
        <v>0</v>
      </c>
      <c r="I1107" s="382">
        <f ca="1">IF(Controle!$N$16=1,0,$D1107*I357*I$5)</f>
        <v>0</v>
      </c>
      <c r="J1107" s="382">
        <f ca="1">IF(Controle!$N$16=1,0,$D1107*J357*J$5)</f>
        <v>0</v>
      </c>
      <c r="K1107" s="382">
        <f ca="1">IF(Controle!$N$16=1,0,$D1107*K357*K$5)</f>
        <v>0</v>
      </c>
      <c r="L1107" s="382">
        <f ca="1">IF(Controle!$N$16=1,0,$D1107*L357*L$5)</f>
        <v>0</v>
      </c>
      <c r="M1107" s="382">
        <f ca="1">IF(Controle!$N$16=1,0,$D1107*M357*M$5)</f>
        <v>0</v>
      </c>
      <c r="N1107" s="382">
        <f ca="1">IF(Controle!$N$16=1,0,$D1107*N357*N$5)</f>
        <v>0</v>
      </c>
      <c r="O1107" s="382">
        <f ca="1">IF(Controle!$N$16=1,0,$D1107*O357*O$5)</f>
        <v>0</v>
      </c>
      <c r="P1107" s="382">
        <f ca="1">IF(Controle!$N$16=1,0,$D1107*P357*P$5)</f>
        <v>0</v>
      </c>
      <c r="Q1107" s="382">
        <f ca="1">IF(Controle!$N$16=1,0,$D1107*Q357*Q$5)</f>
        <v>0</v>
      </c>
      <c r="R1107" s="382">
        <f ca="1">IF(Controle!$N$16=1,0,$D1107*R357*R$5)</f>
        <v>0</v>
      </c>
      <c r="S1107" s="382">
        <f ca="1">IF(Controle!$N$16=1,0,$D1107*S357*S$5)</f>
        <v>0</v>
      </c>
      <c r="T1107" s="382">
        <f ca="1">IF(Controle!$N$16=1,0,$D1107*T357*T$5)</f>
        <v>0</v>
      </c>
      <c r="U1107" s="382">
        <f ca="1">IF(Controle!$N$16=1,0,$D1107*U357*U$5)</f>
        <v>0</v>
      </c>
      <c r="V1107" s="382">
        <f ca="1">IF(Controle!$N$16=1,0,$D1107*V357*V$5)</f>
        <v>0</v>
      </c>
      <c r="W1107" s="382">
        <f ca="1">IF(Controle!$N$16=1,0,$D1107*W357*W$5)</f>
        <v>0</v>
      </c>
      <c r="X1107" s="382">
        <f ca="1">IF(Controle!$N$16=1,0,$D1107*X357*X$5)</f>
        <v>0</v>
      </c>
      <c r="Y1107" s="382">
        <f ca="1">IF(Controle!$N$16=1,0,$D1107*Y357*Y$5)</f>
        <v>0</v>
      </c>
      <c r="Z1107" s="382">
        <f ca="1">IF(Controle!$N$16=1,0,$D1107*Z357*Z$5)</f>
        <v>0</v>
      </c>
      <c r="AA1107" s="382">
        <f ca="1">IF(Controle!$N$16=1,0,$D1107*AA357*AA$5)</f>
        <v>0</v>
      </c>
      <c r="AB1107" s="382">
        <f ca="1">IF(Controle!$N$16=1,0,$D1107*AB357*AB$5)</f>
        <v>0</v>
      </c>
      <c r="AC1107" s="382">
        <f ca="1">IF(Controle!$N$16=1,0,$D1107*AC357*AC$5)</f>
        <v>0</v>
      </c>
      <c r="AD1107" s="382">
        <f ca="1">IF(Controle!$N$16=1,0,$D1107*AD357*AD$5)</f>
        <v>0</v>
      </c>
      <c r="AE1107" s="382">
        <f ca="1">IF(Controle!$N$16=1,0,$D1107*AE357*AE$5)</f>
        <v>0</v>
      </c>
      <c r="AF1107" s="382">
        <f ca="1">IF(Controle!$N$16=1,0,$D1107*AF357*AF$5)</f>
        <v>0</v>
      </c>
      <c r="AG1107" s="382">
        <f ca="1">IF(Controle!$N$16=1,0,$D1107*AG357*AG$5)</f>
        <v>0</v>
      </c>
      <c r="AH1107" s="382">
        <f ca="1">IF(Controle!$N$16=1,0,$D1107*AH357*AH$5)</f>
        <v>0</v>
      </c>
      <c r="AI1107" s="382">
        <f ca="1">IF(Controle!$N$16=1,0,$D1107*AI357*AI$5)</f>
        <v>0</v>
      </c>
      <c r="AJ1107" s="382">
        <f ca="1">IF(Controle!$N$16=1,0,$D1107*AJ357*AJ$5)</f>
        <v>0</v>
      </c>
      <c r="AK1107" s="382">
        <f ca="1">IF(Controle!$N$16=1,0,$D1107*AK357*AK$5)</f>
        <v>0</v>
      </c>
      <c r="AL1107" s="382">
        <f ca="1">IF(Controle!$N$16=1,0,$D1107*AL357*AL$5)</f>
        <v>0</v>
      </c>
      <c r="AM1107" s="382">
        <f ca="1">IF(Controle!$N$16=1,0,$D1107*AM357*AM$5)</f>
        <v>0</v>
      </c>
      <c r="AN1107" s="382">
        <f ca="1">IF(Controle!$N$16=1,0,$D1107*AN357*AN$5)</f>
        <v>0</v>
      </c>
      <c r="AO1107" s="382">
        <f ca="1">IF(Controle!$N$16=1,0,$D1107*AO357*AO$5)</f>
        <v>0</v>
      </c>
      <c r="AP1107" s="382">
        <f ca="1">IF(Controle!$N$16=1,0,$D1107*AP357*AP$5)</f>
        <v>0</v>
      </c>
      <c r="AQ1107" s="382">
        <f ca="1">IF(Controle!$N$16=1,0,$D1107*AQ357*AQ$5)</f>
        <v>0</v>
      </c>
      <c r="AR1107" s="382">
        <f ca="1">IF(Controle!$N$16=1,0,$D1107*AR357*AR$5)</f>
        <v>0</v>
      </c>
      <c r="AS1107" s="684">
        <f t="shared" ca="1" si="664"/>
        <v>0</v>
      </c>
    </row>
    <row r="1108" spans="2:45" hidden="1" outlineLevel="1">
      <c r="B1108" s="123"/>
      <c r="C1108" s="81">
        <f t="shared" si="665"/>
        <v>14</v>
      </c>
      <c r="D1108" s="191">
        <f t="shared" ca="1" si="663"/>
        <v>0</v>
      </c>
      <c r="E1108" s="382">
        <f ca="1">IF(Controle!$N$16=1,0,$D1108*E358*E$5)</f>
        <v>0</v>
      </c>
      <c r="F1108" s="382">
        <f ca="1">IF(Controle!$N$16=1,0,$D1108*F358*F$5)</f>
        <v>0</v>
      </c>
      <c r="G1108" s="382">
        <f ca="1">IF(Controle!$N$16=1,0,$D1108*G358*G$5)</f>
        <v>0</v>
      </c>
      <c r="H1108" s="382">
        <f ca="1">IF(Controle!$N$16=1,0,$D1108*H358*H$5)</f>
        <v>0</v>
      </c>
      <c r="I1108" s="382">
        <f ca="1">IF(Controle!$N$16=1,0,$D1108*I358*I$5)</f>
        <v>0</v>
      </c>
      <c r="J1108" s="382">
        <f ca="1">IF(Controle!$N$16=1,0,$D1108*J358*J$5)</f>
        <v>0</v>
      </c>
      <c r="K1108" s="382">
        <f ca="1">IF(Controle!$N$16=1,0,$D1108*K358*K$5)</f>
        <v>0</v>
      </c>
      <c r="L1108" s="382">
        <f ca="1">IF(Controle!$N$16=1,0,$D1108*L358*L$5)</f>
        <v>0</v>
      </c>
      <c r="M1108" s="382">
        <f ca="1">IF(Controle!$N$16=1,0,$D1108*M358*M$5)</f>
        <v>0</v>
      </c>
      <c r="N1108" s="382">
        <f ca="1">IF(Controle!$N$16=1,0,$D1108*N358*N$5)</f>
        <v>0</v>
      </c>
      <c r="O1108" s="382">
        <f ca="1">IF(Controle!$N$16=1,0,$D1108*O358*O$5)</f>
        <v>0</v>
      </c>
      <c r="P1108" s="382">
        <f ca="1">IF(Controle!$N$16=1,0,$D1108*P358*P$5)</f>
        <v>0</v>
      </c>
      <c r="Q1108" s="382">
        <f ca="1">IF(Controle!$N$16=1,0,$D1108*Q358*Q$5)</f>
        <v>0</v>
      </c>
      <c r="R1108" s="382">
        <f ca="1">IF(Controle!$N$16=1,0,$D1108*R358*R$5)</f>
        <v>0</v>
      </c>
      <c r="S1108" s="382">
        <f ca="1">IF(Controle!$N$16=1,0,$D1108*S358*S$5)</f>
        <v>0</v>
      </c>
      <c r="T1108" s="382">
        <f ca="1">IF(Controle!$N$16=1,0,$D1108*T358*T$5)</f>
        <v>0</v>
      </c>
      <c r="U1108" s="382">
        <f ca="1">IF(Controle!$N$16=1,0,$D1108*U358*U$5)</f>
        <v>0</v>
      </c>
      <c r="V1108" s="382">
        <f ca="1">IF(Controle!$N$16=1,0,$D1108*V358*V$5)</f>
        <v>0</v>
      </c>
      <c r="W1108" s="382">
        <f ca="1">IF(Controle!$N$16=1,0,$D1108*W358*W$5)</f>
        <v>0</v>
      </c>
      <c r="X1108" s="382">
        <f ca="1">IF(Controle!$N$16=1,0,$D1108*X358*X$5)</f>
        <v>0</v>
      </c>
      <c r="Y1108" s="382">
        <f ca="1">IF(Controle!$N$16=1,0,$D1108*Y358*Y$5)</f>
        <v>0</v>
      </c>
      <c r="Z1108" s="382">
        <f ca="1">IF(Controle!$N$16=1,0,$D1108*Z358*Z$5)</f>
        <v>0</v>
      </c>
      <c r="AA1108" s="382">
        <f ca="1">IF(Controle!$N$16=1,0,$D1108*AA358*AA$5)</f>
        <v>0</v>
      </c>
      <c r="AB1108" s="382">
        <f ca="1">IF(Controle!$N$16=1,0,$D1108*AB358*AB$5)</f>
        <v>0</v>
      </c>
      <c r="AC1108" s="382">
        <f ca="1">IF(Controle!$N$16=1,0,$D1108*AC358*AC$5)</f>
        <v>0</v>
      </c>
      <c r="AD1108" s="382">
        <f ca="1">IF(Controle!$N$16=1,0,$D1108*AD358*AD$5)</f>
        <v>0</v>
      </c>
      <c r="AE1108" s="382">
        <f ca="1">IF(Controle!$N$16=1,0,$D1108*AE358*AE$5)</f>
        <v>0</v>
      </c>
      <c r="AF1108" s="382">
        <f ca="1">IF(Controle!$N$16=1,0,$D1108*AF358*AF$5)</f>
        <v>0</v>
      </c>
      <c r="AG1108" s="382">
        <f ca="1">IF(Controle!$N$16=1,0,$D1108*AG358*AG$5)</f>
        <v>0</v>
      </c>
      <c r="AH1108" s="382">
        <f ca="1">IF(Controle!$N$16=1,0,$D1108*AH358*AH$5)</f>
        <v>0</v>
      </c>
      <c r="AI1108" s="382">
        <f ca="1">IF(Controle!$N$16=1,0,$D1108*AI358*AI$5)</f>
        <v>0</v>
      </c>
      <c r="AJ1108" s="382">
        <f ca="1">IF(Controle!$N$16=1,0,$D1108*AJ358*AJ$5)</f>
        <v>0</v>
      </c>
      <c r="AK1108" s="382">
        <f ca="1">IF(Controle!$N$16=1,0,$D1108*AK358*AK$5)</f>
        <v>0</v>
      </c>
      <c r="AL1108" s="382">
        <f ca="1">IF(Controle!$N$16=1,0,$D1108*AL358*AL$5)</f>
        <v>0</v>
      </c>
      <c r="AM1108" s="382">
        <f ca="1">IF(Controle!$N$16=1,0,$D1108*AM358*AM$5)</f>
        <v>0</v>
      </c>
      <c r="AN1108" s="382">
        <f ca="1">IF(Controle!$N$16=1,0,$D1108*AN358*AN$5)</f>
        <v>0</v>
      </c>
      <c r="AO1108" s="382">
        <f ca="1">IF(Controle!$N$16=1,0,$D1108*AO358*AO$5)</f>
        <v>0</v>
      </c>
      <c r="AP1108" s="382">
        <f ca="1">IF(Controle!$N$16=1,0,$D1108*AP358*AP$5)</f>
        <v>0</v>
      </c>
      <c r="AQ1108" s="382">
        <f ca="1">IF(Controle!$N$16=1,0,$D1108*AQ358*AQ$5)</f>
        <v>0</v>
      </c>
      <c r="AR1108" s="382">
        <f ca="1">IF(Controle!$N$16=1,0,$D1108*AR358*AR$5)</f>
        <v>0</v>
      </c>
      <c r="AS1108" s="684">
        <f t="shared" ca="1" si="664"/>
        <v>0</v>
      </c>
    </row>
    <row r="1109" spans="2:45" hidden="1" outlineLevel="1">
      <c r="B1109" s="123"/>
      <c r="C1109" s="81">
        <f t="shared" si="665"/>
        <v>15</v>
      </c>
      <c r="D1109" s="191">
        <f t="shared" ca="1" si="663"/>
        <v>0</v>
      </c>
      <c r="E1109" s="382">
        <f ca="1">IF(Controle!$N$16=1,0,$D1109*E359*E$5)</f>
        <v>0</v>
      </c>
      <c r="F1109" s="382">
        <f ca="1">IF(Controle!$N$16=1,0,$D1109*F359*F$5)</f>
        <v>0</v>
      </c>
      <c r="G1109" s="382">
        <f ca="1">IF(Controle!$N$16=1,0,$D1109*G359*G$5)</f>
        <v>0</v>
      </c>
      <c r="H1109" s="382">
        <f ca="1">IF(Controle!$N$16=1,0,$D1109*H359*H$5)</f>
        <v>0</v>
      </c>
      <c r="I1109" s="382">
        <f ca="1">IF(Controle!$N$16=1,0,$D1109*I359*I$5)</f>
        <v>0</v>
      </c>
      <c r="J1109" s="382">
        <f ca="1">IF(Controle!$N$16=1,0,$D1109*J359*J$5)</f>
        <v>0</v>
      </c>
      <c r="K1109" s="382">
        <f ca="1">IF(Controle!$N$16=1,0,$D1109*K359*K$5)</f>
        <v>0</v>
      </c>
      <c r="L1109" s="382">
        <f ca="1">IF(Controle!$N$16=1,0,$D1109*L359*L$5)</f>
        <v>0</v>
      </c>
      <c r="M1109" s="382">
        <f ca="1">IF(Controle!$N$16=1,0,$D1109*M359*M$5)</f>
        <v>0</v>
      </c>
      <c r="N1109" s="382">
        <f ca="1">IF(Controle!$N$16=1,0,$D1109*N359*N$5)</f>
        <v>0</v>
      </c>
      <c r="O1109" s="382">
        <f ca="1">IF(Controle!$N$16=1,0,$D1109*O359*O$5)</f>
        <v>0</v>
      </c>
      <c r="P1109" s="382">
        <f ca="1">IF(Controle!$N$16=1,0,$D1109*P359*P$5)</f>
        <v>0</v>
      </c>
      <c r="Q1109" s="382">
        <f ca="1">IF(Controle!$N$16=1,0,$D1109*Q359*Q$5)</f>
        <v>0</v>
      </c>
      <c r="R1109" s="382">
        <f ca="1">IF(Controle!$N$16=1,0,$D1109*R359*R$5)</f>
        <v>0</v>
      </c>
      <c r="S1109" s="382">
        <f ca="1">IF(Controle!$N$16=1,0,$D1109*S359*S$5)</f>
        <v>0</v>
      </c>
      <c r="T1109" s="382">
        <f ca="1">IF(Controle!$N$16=1,0,$D1109*T359*T$5)</f>
        <v>0</v>
      </c>
      <c r="U1109" s="382">
        <f ca="1">IF(Controle!$N$16=1,0,$D1109*U359*U$5)</f>
        <v>0</v>
      </c>
      <c r="V1109" s="382">
        <f ca="1">IF(Controle!$N$16=1,0,$D1109*V359*V$5)</f>
        <v>0</v>
      </c>
      <c r="W1109" s="382">
        <f ca="1">IF(Controle!$N$16=1,0,$D1109*W359*W$5)</f>
        <v>0</v>
      </c>
      <c r="X1109" s="382">
        <f ca="1">IF(Controle!$N$16=1,0,$D1109*X359*X$5)</f>
        <v>0</v>
      </c>
      <c r="Y1109" s="382">
        <f ca="1">IF(Controle!$N$16=1,0,$D1109*Y359*Y$5)</f>
        <v>0</v>
      </c>
      <c r="Z1109" s="382">
        <f ca="1">IF(Controle!$N$16=1,0,$D1109*Z359*Z$5)</f>
        <v>0</v>
      </c>
      <c r="AA1109" s="382">
        <f ca="1">IF(Controle!$N$16=1,0,$D1109*AA359*AA$5)</f>
        <v>0</v>
      </c>
      <c r="AB1109" s="382">
        <f ca="1">IF(Controle!$N$16=1,0,$D1109*AB359*AB$5)</f>
        <v>0</v>
      </c>
      <c r="AC1109" s="382">
        <f ca="1">IF(Controle!$N$16=1,0,$D1109*AC359*AC$5)</f>
        <v>0</v>
      </c>
      <c r="AD1109" s="382">
        <f ca="1">IF(Controle!$N$16=1,0,$D1109*AD359*AD$5)</f>
        <v>0</v>
      </c>
      <c r="AE1109" s="382">
        <f ca="1">IF(Controle!$N$16=1,0,$D1109*AE359*AE$5)</f>
        <v>0</v>
      </c>
      <c r="AF1109" s="382">
        <f ca="1">IF(Controle!$N$16=1,0,$D1109*AF359*AF$5)</f>
        <v>0</v>
      </c>
      <c r="AG1109" s="382">
        <f ca="1">IF(Controle!$N$16=1,0,$D1109*AG359*AG$5)</f>
        <v>0</v>
      </c>
      <c r="AH1109" s="382">
        <f ca="1">IF(Controle!$N$16=1,0,$D1109*AH359*AH$5)</f>
        <v>0</v>
      </c>
      <c r="AI1109" s="382">
        <f ca="1">IF(Controle!$N$16=1,0,$D1109*AI359*AI$5)</f>
        <v>0</v>
      </c>
      <c r="AJ1109" s="382">
        <f ca="1">IF(Controle!$N$16=1,0,$D1109*AJ359*AJ$5)</f>
        <v>0</v>
      </c>
      <c r="AK1109" s="382">
        <f ca="1">IF(Controle!$N$16=1,0,$D1109*AK359*AK$5)</f>
        <v>0</v>
      </c>
      <c r="AL1109" s="382">
        <f ca="1">IF(Controle!$N$16=1,0,$D1109*AL359*AL$5)</f>
        <v>0</v>
      </c>
      <c r="AM1109" s="382">
        <f ca="1">IF(Controle!$N$16=1,0,$D1109*AM359*AM$5)</f>
        <v>0</v>
      </c>
      <c r="AN1109" s="382">
        <f ca="1">IF(Controle!$N$16=1,0,$D1109*AN359*AN$5)</f>
        <v>0</v>
      </c>
      <c r="AO1109" s="382">
        <f ca="1">IF(Controle!$N$16=1,0,$D1109*AO359*AO$5)</f>
        <v>0</v>
      </c>
      <c r="AP1109" s="382">
        <f ca="1">IF(Controle!$N$16=1,0,$D1109*AP359*AP$5)</f>
        <v>0</v>
      </c>
      <c r="AQ1109" s="382">
        <f ca="1">IF(Controle!$N$16=1,0,$D1109*AQ359*AQ$5)</f>
        <v>0</v>
      </c>
      <c r="AR1109" s="382">
        <f ca="1">IF(Controle!$N$16=1,0,$D1109*AR359*AR$5)</f>
        <v>0</v>
      </c>
      <c r="AS1109" s="684">
        <f t="shared" ca="1" si="664"/>
        <v>0</v>
      </c>
    </row>
    <row r="1110" spans="2:45" hidden="1" outlineLevel="1">
      <c r="B1110" s="123"/>
      <c r="C1110" s="81">
        <f t="shared" si="665"/>
        <v>16</v>
      </c>
      <c r="D1110" s="191">
        <f t="shared" ca="1" si="663"/>
        <v>0</v>
      </c>
      <c r="E1110" s="382">
        <f ca="1">IF(Controle!$N$16=1,0,$D1110*E360*E$5)</f>
        <v>0</v>
      </c>
      <c r="F1110" s="382">
        <f ca="1">IF(Controle!$N$16=1,0,$D1110*F360*F$5)</f>
        <v>0</v>
      </c>
      <c r="G1110" s="382">
        <f ca="1">IF(Controle!$N$16=1,0,$D1110*G360*G$5)</f>
        <v>0</v>
      </c>
      <c r="H1110" s="382">
        <f ca="1">IF(Controle!$N$16=1,0,$D1110*H360*H$5)</f>
        <v>0</v>
      </c>
      <c r="I1110" s="382">
        <f ca="1">IF(Controle!$N$16=1,0,$D1110*I360*I$5)</f>
        <v>0</v>
      </c>
      <c r="J1110" s="382">
        <f ca="1">IF(Controle!$N$16=1,0,$D1110*J360*J$5)</f>
        <v>0</v>
      </c>
      <c r="K1110" s="382">
        <f ca="1">IF(Controle!$N$16=1,0,$D1110*K360*K$5)</f>
        <v>0</v>
      </c>
      <c r="L1110" s="382">
        <f ca="1">IF(Controle!$N$16=1,0,$D1110*L360*L$5)</f>
        <v>0</v>
      </c>
      <c r="M1110" s="382">
        <f ca="1">IF(Controle!$N$16=1,0,$D1110*M360*M$5)</f>
        <v>0</v>
      </c>
      <c r="N1110" s="382">
        <f ca="1">IF(Controle!$N$16=1,0,$D1110*N360*N$5)</f>
        <v>0</v>
      </c>
      <c r="O1110" s="382">
        <f ca="1">IF(Controle!$N$16=1,0,$D1110*O360*O$5)</f>
        <v>0</v>
      </c>
      <c r="P1110" s="382">
        <f ca="1">IF(Controle!$N$16=1,0,$D1110*P360*P$5)</f>
        <v>0</v>
      </c>
      <c r="Q1110" s="382">
        <f ca="1">IF(Controle!$N$16=1,0,$D1110*Q360*Q$5)</f>
        <v>0</v>
      </c>
      <c r="R1110" s="382">
        <f ca="1">IF(Controle!$N$16=1,0,$D1110*R360*R$5)</f>
        <v>0</v>
      </c>
      <c r="S1110" s="382">
        <f ca="1">IF(Controle!$N$16=1,0,$D1110*S360*S$5)</f>
        <v>0</v>
      </c>
      <c r="T1110" s="382">
        <f ca="1">IF(Controle!$N$16=1,0,$D1110*T360*T$5)</f>
        <v>0</v>
      </c>
      <c r="U1110" s="382">
        <f ca="1">IF(Controle!$N$16=1,0,$D1110*U360*U$5)</f>
        <v>0</v>
      </c>
      <c r="V1110" s="382">
        <f ca="1">IF(Controle!$N$16=1,0,$D1110*V360*V$5)</f>
        <v>0</v>
      </c>
      <c r="W1110" s="382">
        <f ca="1">IF(Controle!$N$16=1,0,$D1110*W360*W$5)</f>
        <v>0</v>
      </c>
      <c r="X1110" s="382">
        <f ca="1">IF(Controle!$N$16=1,0,$D1110*X360*X$5)</f>
        <v>0</v>
      </c>
      <c r="Y1110" s="382">
        <f ca="1">IF(Controle!$N$16=1,0,$D1110*Y360*Y$5)</f>
        <v>0</v>
      </c>
      <c r="Z1110" s="382">
        <f ca="1">IF(Controle!$N$16=1,0,$D1110*Z360*Z$5)</f>
        <v>0</v>
      </c>
      <c r="AA1110" s="382">
        <f ca="1">IF(Controle!$N$16=1,0,$D1110*AA360*AA$5)</f>
        <v>0</v>
      </c>
      <c r="AB1110" s="382">
        <f ca="1">IF(Controle!$N$16=1,0,$D1110*AB360*AB$5)</f>
        <v>0</v>
      </c>
      <c r="AC1110" s="382">
        <f ca="1">IF(Controle!$N$16=1,0,$D1110*AC360*AC$5)</f>
        <v>0</v>
      </c>
      <c r="AD1110" s="382">
        <f ca="1">IF(Controle!$N$16=1,0,$D1110*AD360*AD$5)</f>
        <v>0</v>
      </c>
      <c r="AE1110" s="382">
        <f ca="1">IF(Controle!$N$16=1,0,$D1110*AE360*AE$5)</f>
        <v>0</v>
      </c>
      <c r="AF1110" s="382">
        <f ca="1">IF(Controle!$N$16=1,0,$D1110*AF360*AF$5)</f>
        <v>0</v>
      </c>
      <c r="AG1110" s="382">
        <f ca="1">IF(Controle!$N$16=1,0,$D1110*AG360*AG$5)</f>
        <v>0</v>
      </c>
      <c r="AH1110" s="382">
        <f ca="1">IF(Controle!$N$16=1,0,$D1110*AH360*AH$5)</f>
        <v>0</v>
      </c>
      <c r="AI1110" s="382">
        <f ca="1">IF(Controle!$N$16=1,0,$D1110*AI360*AI$5)</f>
        <v>0</v>
      </c>
      <c r="AJ1110" s="382">
        <f ca="1">IF(Controle!$N$16=1,0,$D1110*AJ360*AJ$5)</f>
        <v>0</v>
      </c>
      <c r="AK1110" s="382">
        <f ca="1">IF(Controle!$N$16=1,0,$D1110*AK360*AK$5)</f>
        <v>0</v>
      </c>
      <c r="AL1110" s="382">
        <f ca="1">IF(Controle!$N$16=1,0,$D1110*AL360*AL$5)</f>
        <v>0</v>
      </c>
      <c r="AM1110" s="382">
        <f ca="1">IF(Controle!$N$16=1,0,$D1110*AM360*AM$5)</f>
        <v>0</v>
      </c>
      <c r="AN1110" s="382">
        <f ca="1">IF(Controle!$N$16=1,0,$D1110*AN360*AN$5)</f>
        <v>0</v>
      </c>
      <c r="AO1110" s="382">
        <f ca="1">IF(Controle!$N$16=1,0,$D1110*AO360*AO$5)</f>
        <v>0</v>
      </c>
      <c r="AP1110" s="382">
        <f ca="1">IF(Controle!$N$16=1,0,$D1110*AP360*AP$5)</f>
        <v>0</v>
      </c>
      <c r="AQ1110" s="382">
        <f ca="1">IF(Controle!$N$16=1,0,$D1110*AQ360*AQ$5)</f>
        <v>0</v>
      </c>
      <c r="AR1110" s="382">
        <f ca="1">IF(Controle!$N$16=1,0,$D1110*AR360*AR$5)</f>
        <v>0</v>
      </c>
      <c r="AS1110" s="684">
        <f t="shared" ca="1" si="664"/>
        <v>0</v>
      </c>
    </row>
    <row r="1111" spans="2:45" hidden="1" outlineLevel="1">
      <c r="B1111" s="123"/>
      <c r="C1111" s="81">
        <f t="shared" si="665"/>
        <v>17</v>
      </c>
      <c r="D1111" s="191">
        <f t="shared" ca="1" si="663"/>
        <v>0</v>
      </c>
      <c r="E1111" s="382">
        <f ca="1">IF(Controle!$N$16=1,0,$D1111*E361*E$5)</f>
        <v>0</v>
      </c>
      <c r="F1111" s="382">
        <f ca="1">IF(Controle!$N$16=1,0,$D1111*F361*F$5)</f>
        <v>0</v>
      </c>
      <c r="G1111" s="382">
        <f ca="1">IF(Controle!$N$16=1,0,$D1111*G361*G$5)</f>
        <v>0</v>
      </c>
      <c r="H1111" s="382">
        <f ca="1">IF(Controle!$N$16=1,0,$D1111*H361*H$5)</f>
        <v>0</v>
      </c>
      <c r="I1111" s="382">
        <f ca="1">IF(Controle!$N$16=1,0,$D1111*I361*I$5)</f>
        <v>0</v>
      </c>
      <c r="J1111" s="382">
        <f ca="1">IF(Controle!$N$16=1,0,$D1111*J361*J$5)</f>
        <v>0</v>
      </c>
      <c r="K1111" s="382">
        <f ca="1">IF(Controle!$N$16=1,0,$D1111*K361*K$5)</f>
        <v>0</v>
      </c>
      <c r="L1111" s="382">
        <f ca="1">IF(Controle!$N$16=1,0,$D1111*L361*L$5)</f>
        <v>0</v>
      </c>
      <c r="M1111" s="382">
        <f ca="1">IF(Controle!$N$16=1,0,$D1111*M361*M$5)</f>
        <v>0</v>
      </c>
      <c r="N1111" s="382">
        <f ca="1">IF(Controle!$N$16=1,0,$D1111*N361*N$5)</f>
        <v>0</v>
      </c>
      <c r="O1111" s="382">
        <f ca="1">IF(Controle!$N$16=1,0,$D1111*O361*O$5)</f>
        <v>0</v>
      </c>
      <c r="P1111" s="382">
        <f ca="1">IF(Controle!$N$16=1,0,$D1111*P361*P$5)</f>
        <v>0</v>
      </c>
      <c r="Q1111" s="382">
        <f ca="1">IF(Controle!$N$16=1,0,$D1111*Q361*Q$5)</f>
        <v>0</v>
      </c>
      <c r="R1111" s="382">
        <f ca="1">IF(Controle!$N$16=1,0,$D1111*R361*R$5)</f>
        <v>0</v>
      </c>
      <c r="S1111" s="382">
        <f ca="1">IF(Controle!$N$16=1,0,$D1111*S361*S$5)</f>
        <v>0</v>
      </c>
      <c r="T1111" s="382">
        <f ca="1">IF(Controle!$N$16=1,0,$D1111*T361*T$5)</f>
        <v>0</v>
      </c>
      <c r="U1111" s="382">
        <f ca="1">IF(Controle!$N$16=1,0,$D1111*U361*U$5)</f>
        <v>0</v>
      </c>
      <c r="V1111" s="382">
        <f ca="1">IF(Controle!$N$16=1,0,$D1111*V361*V$5)</f>
        <v>0</v>
      </c>
      <c r="W1111" s="382">
        <f ca="1">IF(Controle!$N$16=1,0,$D1111*W361*W$5)</f>
        <v>0</v>
      </c>
      <c r="X1111" s="382">
        <f ca="1">IF(Controle!$N$16=1,0,$D1111*X361*X$5)</f>
        <v>0</v>
      </c>
      <c r="Y1111" s="382">
        <f ca="1">IF(Controle!$N$16=1,0,$D1111*Y361*Y$5)</f>
        <v>0</v>
      </c>
      <c r="Z1111" s="382">
        <f ca="1">IF(Controle!$N$16=1,0,$D1111*Z361*Z$5)</f>
        <v>0</v>
      </c>
      <c r="AA1111" s="382">
        <f ca="1">IF(Controle!$N$16=1,0,$D1111*AA361*AA$5)</f>
        <v>0</v>
      </c>
      <c r="AB1111" s="382">
        <f ca="1">IF(Controle!$N$16=1,0,$D1111*AB361*AB$5)</f>
        <v>0</v>
      </c>
      <c r="AC1111" s="382">
        <f ca="1">IF(Controle!$N$16=1,0,$D1111*AC361*AC$5)</f>
        <v>0</v>
      </c>
      <c r="AD1111" s="382">
        <f ca="1">IF(Controle!$N$16=1,0,$D1111*AD361*AD$5)</f>
        <v>0</v>
      </c>
      <c r="AE1111" s="382">
        <f ca="1">IF(Controle!$N$16=1,0,$D1111*AE361*AE$5)</f>
        <v>0</v>
      </c>
      <c r="AF1111" s="382">
        <f ca="1">IF(Controle!$N$16=1,0,$D1111*AF361*AF$5)</f>
        <v>0</v>
      </c>
      <c r="AG1111" s="382">
        <f ca="1">IF(Controle!$N$16=1,0,$D1111*AG361*AG$5)</f>
        <v>0</v>
      </c>
      <c r="AH1111" s="382">
        <f ca="1">IF(Controle!$N$16=1,0,$D1111*AH361*AH$5)</f>
        <v>0</v>
      </c>
      <c r="AI1111" s="382">
        <f ca="1">IF(Controle!$N$16=1,0,$D1111*AI361*AI$5)</f>
        <v>0</v>
      </c>
      <c r="AJ1111" s="382">
        <f ca="1">IF(Controle!$N$16=1,0,$D1111*AJ361*AJ$5)</f>
        <v>0</v>
      </c>
      <c r="AK1111" s="382">
        <f ca="1">IF(Controle!$N$16=1,0,$D1111*AK361*AK$5)</f>
        <v>0</v>
      </c>
      <c r="AL1111" s="382">
        <f ca="1">IF(Controle!$N$16=1,0,$D1111*AL361*AL$5)</f>
        <v>0</v>
      </c>
      <c r="AM1111" s="382">
        <f ca="1">IF(Controle!$N$16=1,0,$D1111*AM361*AM$5)</f>
        <v>0</v>
      </c>
      <c r="AN1111" s="382">
        <f ca="1">IF(Controle!$N$16=1,0,$D1111*AN361*AN$5)</f>
        <v>0</v>
      </c>
      <c r="AO1111" s="382">
        <f ca="1">IF(Controle!$N$16=1,0,$D1111*AO361*AO$5)</f>
        <v>0</v>
      </c>
      <c r="AP1111" s="382">
        <f ca="1">IF(Controle!$N$16=1,0,$D1111*AP361*AP$5)</f>
        <v>0</v>
      </c>
      <c r="AQ1111" s="382">
        <f ca="1">IF(Controle!$N$16=1,0,$D1111*AQ361*AQ$5)</f>
        <v>0</v>
      </c>
      <c r="AR1111" s="382">
        <f ca="1">IF(Controle!$N$16=1,0,$D1111*AR361*AR$5)</f>
        <v>0</v>
      </c>
      <c r="AS1111" s="684">
        <f t="shared" ca="1" si="664"/>
        <v>0</v>
      </c>
    </row>
    <row r="1112" spans="2:45" hidden="1" outlineLevel="1">
      <c r="B1112" s="123"/>
      <c r="C1112" s="81">
        <f t="shared" si="665"/>
        <v>18</v>
      </c>
      <c r="D1112" s="191">
        <f t="shared" ca="1" si="663"/>
        <v>0</v>
      </c>
      <c r="E1112" s="382">
        <f ca="1">IF(Controle!$N$16=1,0,$D1112*E362*E$5)</f>
        <v>0</v>
      </c>
      <c r="F1112" s="382">
        <f ca="1">IF(Controle!$N$16=1,0,$D1112*F362*F$5)</f>
        <v>0</v>
      </c>
      <c r="G1112" s="382">
        <f ca="1">IF(Controle!$N$16=1,0,$D1112*G362*G$5)</f>
        <v>0</v>
      </c>
      <c r="H1112" s="382">
        <f ca="1">IF(Controle!$N$16=1,0,$D1112*H362*H$5)</f>
        <v>0</v>
      </c>
      <c r="I1112" s="382">
        <f ca="1">IF(Controle!$N$16=1,0,$D1112*I362*I$5)</f>
        <v>0</v>
      </c>
      <c r="J1112" s="382">
        <f ca="1">IF(Controle!$N$16=1,0,$D1112*J362*J$5)</f>
        <v>0</v>
      </c>
      <c r="K1112" s="382">
        <f ca="1">IF(Controle!$N$16=1,0,$D1112*K362*K$5)</f>
        <v>0</v>
      </c>
      <c r="L1112" s="382">
        <f ca="1">IF(Controle!$N$16=1,0,$D1112*L362*L$5)</f>
        <v>0</v>
      </c>
      <c r="M1112" s="382">
        <f ca="1">IF(Controle!$N$16=1,0,$D1112*M362*M$5)</f>
        <v>0</v>
      </c>
      <c r="N1112" s="382">
        <f ca="1">IF(Controle!$N$16=1,0,$D1112*N362*N$5)</f>
        <v>0</v>
      </c>
      <c r="O1112" s="382">
        <f ca="1">IF(Controle!$N$16=1,0,$D1112*O362*O$5)</f>
        <v>0</v>
      </c>
      <c r="P1112" s="382">
        <f ca="1">IF(Controle!$N$16=1,0,$D1112*P362*P$5)</f>
        <v>0</v>
      </c>
      <c r="Q1112" s="382">
        <f ca="1">IF(Controle!$N$16=1,0,$D1112*Q362*Q$5)</f>
        <v>0</v>
      </c>
      <c r="R1112" s="382">
        <f ca="1">IF(Controle!$N$16=1,0,$D1112*R362*R$5)</f>
        <v>0</v>
      </c>
      <c r="S1112" s="382">
        <f ca="1">IF(Controle!$N$16=1,0,$D1112*S362*S$5)</f>
        <v>0</v>
      </c>
      <c r="T1112" s="382">
        <f ca="1">IF(Controle!$N$16=1,0,$D1112*T362*T$5)</f>
        <v>0</v>
      </c>
      <c r="U1112" s="382">
        <f ca="1">IF(Controle!$N$16=1,0,$D1112*U362*U$5)</f>
        <v>0</v>
      </c>
      <c r="V1112" s="382">
        <f ca="1">IF(Controle!$N$16=1,0,$D1112*V362*V$5)</f>
        <v>0</v>
      </c>
      <c r="W1112" s="382">
        <f ca="1">IF(Controle!$N$16=1,0,$D1112*W362*W$5)</f>
        <v>0</v>
      </c>
      <c r="X1112" s="382">
        <f ca="1">IF(Controle!$N$16=1,0,$D1112*X362*X$5)</f>
        <v>0</v>
      </c>
      <c r="Y1112" s="382">
        <f ca="1">IF(Controle!$N$16=1,0,$D1112*Y362*Y$5)</f>
        <v>0</v>
      </c>
      <c r="Z1112" s="382">
        <f ca="1">IF(Controle!$N$16=1,0,$D1112*Z362*Z$5)</f>
        <v>0</v>
      </c>
      <c r="AA1112" s="382">
        <f ca="1">IF(Controle!$N$16=1,0,$D1112*AA362*AA$5)</f>
        <v>0</v>
      </c>
      <c r="AB1112" s="382">
        <f ca="1">IF(Controle!$N$16=1,0,$D1112*AB362*AB$5)</f>
        <v>0</v>
      </c>
      <c r="AC1112" s="382">
        <f ca="1">IF(Controle!$N$16=1,0,$D1112*AC362*AC$5)</f>
        <v>0</v>
      </c>
      <c r="AD1112" s="382">
        <f ca="1">IF(Controle!$N$16=1,0,$D1112*AD362*AD$5)</f>
        <v>0</v>
      </c>
      <c r="AE1112" s="382">
        <f ca="1">IF(Controle!$N$16=1,0,$D1112*AE362*AE$5)</f>
        <v>0</v>
      </c>
      <c r="AF1112" s="382">
        <f ca="1">IF(Controle!$N$16=1,0,$D1112*AF362*AF$5)</f>
        <v>0</v>
      </c>
      <c r="AG1112" s="382">
        <f ca="1">IF(Controle!$N$16=1,0,$D1112*AG362*AG$5)</f>
        <v>0</v>
      </c>
      <c r="AH1112" s="382">
        <f ca="1">IF(Controle!$N$16=1,0,$D1112*AH362*AH$5)</f>
        <v>0</v>
      </c>
      <c r="AI1112" s="382">
        <f ca="1">IF(Controle!$N$16=1,0,$D1112*AI362*AI$5)</f>
        <v>0</v>
      </c>
      <c r="AJ1112" s="382">
        <f ca="1">IF(Controle!$N$16=1,0,$D1112*AJ362*AJ$5)</f>
        <v>0</v>
      </c>
      <c r="AK1112" s="382">
        <f ca="1">IF(Controle!$N$16=1,0,$D1112*AK362*AK$5)</f>
        <v>0</v>
      </c>
      <c r="AL1112" s="382">
        <f ca="1">IF(Controle!$N$16=1,0,$D1112*AL362*AL$5)</f>
        <v>0</v>
      </c>
      <c r="AM1112" s="382">
        <f ca="1">IF(Controle!$N$16=1,0,$D1112*AM362*AM$5)</f>
        <v>0</v>
      </c>
      <c r="AN1112" s="382">
        <f ca="1">IF(Controle!$N$16=1,0,$D1112*AN362*AN$5)</f>
        <v>0</v>
      </c>
      <c r="AO1112" s="382">
        <f ca="1">IF(Controle!$N$16=1,0,$D1112*AO362*AO$5)</f>
        <v>0</v>
      </c>
      <c r="AP1112" s="382">
        <f ca="1">IF(Controle!$N$16=1,0,$D1112*AP362*AP$5)</f>
        <v>0</v>
      </c>
      <c r="AQ1112" s="382">
        <f ca="1">IF(Controle!$N$16=1,0,$D1112*AQ362*AQ$5)</f>
        <v>0</v>
      </c>
      <c r="AR1112" s="382">
        <f ca="1">IF(Controle!$N$16=1,0,$D1112*AR362*AR$5)</f>
        <v>0</v>
      </c>
      <c r="AS1112" s="684">
        <f t="shared" ca="1" si="664"/>
        <v>0</v>
      </c>
    </row>
    <row r="1113" spans="2:45" hidden="1" outlineLevel="1">
      <c r="B1113" s="123"/>
      <c r="C1113" s="81">
        <f t="shared" si="665"/>
        <v>19</v>
      </c>
      <c r="D1113" s="191">
        <f t="shared" ca="1" si="663"/>
        <v>0</v>
      </c>
      <c r="E1113" s="382">
        <f ca="1">IF(Controle!$N$16=1,0,$D1113*E363*E$5)</f>
        <v>0</v>
      </c>
      <c r="F1113" s="382">
        <f ca="1">IF(Controle!$N$16=1,0,$D1113*F363*F$5)</f>
        <v>0</v>
      </c>
      <c r="G1113" s="382">
        <f ca="1">IF(Controle!$N$16=1,0,$D1113*G363*G$5)</f>
        <v>0</v>
      </c>
      <c r="H1113" s="382">
        <f ca="1">IF(Controle!$N$16=1,0,$D1113*H363*H$5)</f>
        <v>0</v>
      </c>
      <c r="I1113" s="382">
        <f ca="1">IF(Controle!$N$16=1,0,$D1113*I363*I$5)</f>
        <v>0</v>
      </c>
      <c r="J1113" s="382">
        <f ca="1">IF(Controle!$N$16=1,0,$D1113*J363*J$5)</f>
        <v>0</v>
      </c>
      <c r="K1113" s="382">
        <f ca="1">IF(Controle!$N$16=1,0,$D1113*K363*K$5)</f>
        <v>0</v>
      </c>
      <c r="L1113" s="382">
        <f ca="1">IF(Controle!$N$16=1,0,$D1113*L363*L$5)</f>
        <v>0</v>
      </c>
      <c r="M1113" s="382">
        <f ca="1">IF(Controle!$N$16=1,0,$D1113*M363*M$5)</f>
        <v>0</v>
      </c>
      <c r="N1113" s="382">
        <f ca="1">IF(Controle!$N$16=1,0,$D1113*N363*N$5)</f>
        <v>0</v>
      </c>
      <c r="O1113" s="382">
        <f ca="1">IF(Controle!$N$16=1,0,$D1113*O363*O$5)</f>
        <v>0</v>
      </c>
      <c r="P1113" s="382">
        <f ca="1">IF(Controle!$N$16=1,0,$D1113*P363*P$5)</f>
        <v>0</v>
      </c>
      <c r="Q1113" s="382">
        <f ca="1">IF(Controle!$N$16=1,0,$D1113*Q363*Q$5)</f>
        <v>0</v>
      </c>
      <c r="R1113" s="382">
        <f ca="1">IF(Controle!$N$16=1,0,$D1113*R363*R$5)</f>
        <v>0</v>
      </c>
      <c r="S1113" s="382">
        <f ca="1">IF(Controle!$N$16=1,0,$D1113*S363*S$5)</f>
        <v>0</v>
      </c>
      <c r="T1113" s="382">
        <f ca="1">IF(Controle!$N$16=1,0,$D1113*T363*T$5)</f>
        <v>0</v>
      </c>
      <c r="U1113" s="382">
        <f ca="1">IF(Controle!$N$16=1,0,$D1113*U363*U$5)</f>
        <v>0</v>
      </c>
      <c r="V1113" s="382">
        <f ca="1">IF(Controle!$N$16=1,0,$D1113*V363*V$5)</f>
        <v>0</v>
      </c>
      <c r="W1113" s="382">
        <f ca="1">IF(Controle!$N$16=1,0,$D1113*W363*W$5)</f>
        <v>0</v>
      </c>
      <c r="X1113" s="382">
        <f ca="1">IF(Controle!$N$16=1,0,$D1113*X363*X$5)</f>
        <v>0</v>
      </c>
      <c r="Y1113" s="382">
        <f ca="1">IF(Controle!$N$16=1,0,$D1113*Y363*Y$5)</f>
        <v>0</v>
      </c>
      <c r="Z1113" s="382">
        <f ca="1">IF(Controle!$N$16=1,0,$D1113*Z363*Z$5)</f>
        <v>0</v>
      </c>
      <c r="AA1113" s="382">
        <f ca="1">IF(Controle!$N$16=1,0,$D1113*AA363*AA$5)</f>
        <v>0</v>
      </c>
      <c r="AB1113" s="382">
        <f ca="1">IF(Controle!$N$16=1,0,$D1113*AB363*AB$5)</f>
        <v>0</v>
      </c>
      <c r="AC1113" s="382">
        <f ca="1">IF(Controle!$N$16=1,0,$D1113*AC363*AC$5)</f>
        <v>0</v>
      </c>
      <c r="AD1113" s="382">
        <f ca="1">IF(Controle!$N$16=1,0,$D1113*AD363*AD$5)</f>
        <v>0</v>
      </c>
      <c r="AE1113" s="382">
        <f ca="1">IF(Controle!$N$16=1,0,$D1113*AE363*AE$5)</f>
        <v>0</v>
      </c>
      <c r="AF1113" s="382">
        <f ca="1">IF(Controle!$N$16=1,0,$D1113*AF363*AF$5)</f>
        <v>0</v>
      </c>
      <c r="AG1113" s="382">
        <f ca="1">IF(Controle!$N$16=1,0,$D1113*AG363*AG$5)</f>
        <v>0</v>
      </c>
      <c r="AH1113" s="382">
        <f ca="1">IF(Controle!$N$16=1,0,$D1113*AH363*AH$5)</f>
        <v>0</v>
      </c>
      <c r="AI1113" s="382">
        <f ca="1">IF(Controle!$N$16=1,0,$D1113*AI363*AI$5)</f>
        <v>0</v>
      </c>
      <c r="AJ1113" s="382">
        <f ca="1">IF(Controle!$N$16=1,0,$D1113*AJ363*AJ$5)</f>
        <v>0</v>
      </c>
      <c r="AK1113" s="382">
        <f ca="1">IF(Controle!$N$16=1,0,$D1113*AK363*AK$5)</f>
        <v>0</v>
      </c>
      <c r="AL1113" s="382">
        <f ca="1">IF(Controle!$N$16=1,0,$D1113*AL363*AL$5)</f>
        <v>0</v>
      </c>
      <c r="AM1113" s="382">
        <f ca="1">IF(Controle!$N$16=1,0,$D1113*AM363*AM$5)</f>
        <v>0</v>
      </c>
      <c r="AN1113" s="382">
        <f ca="1">IF(Controle!$N$16=1,0,$D1113*AN363*AN$5)</f>
        <v>0</v>
      </c>
      <c r="AO1113" s="382">
        <f ca="1">IF(Controle!$N$16=1,0,$D1113*AO363*AO$5)</f>
        <v>0</v>
      </c>
      <c r="AP1113" s="382">
        <f ca="1">IF(Controle!$N$16=1,0,$D1113*AP363*AP$5)</f>
        <v>0</v>
      </c>
      <c r="AQ1113" s="382">
        <f ca="1">IF(Controle!$N$16=1,0,$D1113*AQ363*AQ$5)</f>
        <v>0</v>
      </c>
      <c r="AR1113" s="382">
        <f ca="1">IF(Controle!$N$16=1,0,$D1113*AR363*AR$5)</f>
        <v>0</v>
      </c>
      <c r="AS1113" s="684">
        <f t="shared" ca="1" si="664"/>
        <v>0</v>
      </c>
    </row>
    <row r="1114" spans="2:45" hidden="1" outlineLevel="1">
      <c r="B1114" s="123"/>
      <c r="C1114" s="81">
        <f t="shared" si="665"/>
        <v>20</v>
      </c>
      <c r="D1114" s="191">
        <f t="shared" ca="1" si="663"/>
        <v>0</v>
      </c>
      <c r="E1114" s="382">
        <f ca="1">IF(Controle!$N$16=1,0,$D1114*E364*E$5)</f>
        <v>0</v>
      </c>
      <c r="F1114" s="382">
        <f ca="1">IF(Controle!$N$16=1,0,$D1114*F364*F$5)</f>
        <v>0</v>
      </c>
      <c r="G1114" s="382">
        <f ca="1">IF(Controle!$N$16=1,0,$D1114*G364*G$5)</f>
        <v>0</v>
      </c>
      <c r="H1114" s="382">
        <f ca="1">IF(Controle!$N$16=1,0,$D1114*H364*H$5)</f>
        <v>0</v>
      </c>
      <c r="I1114" s="382">
        <f ca="1">IF(Controle!$N$16=1,0,$D1114*I364*I$5)</f>
        <v>0</v>
      </c>
      <c r="J1114" s="382">
        <f ca="1">IF(Controle!$N$16=1,0,$D1114*J364*J$5)</f>
        <v>0</v>
      </c>
      <c r="K1114" s="382">
        <f ca="1">IF(Controle!$N$16=1,0,$D1114*K364*K$5)</f>
        <v>0</v>
      </c>
      <c r="L1114" s="382">
        <f ca="1">IF(Controle!$N$16=1,0,$D1114*L364*L$5)</f>
        <v>0</v>
      </c>
      <c r="M1114" s="382">
        <f ca="1">IF(Controle!$N$16=1,0,$D1114*M364*M$5)</f>
        <v>0</v>
      </c>
      <c r="N1114" s="382">
        <f ca="1">IF(Controle!$N$16=1,0,$D1114*N364*N$5)</f>
        <v>0</v>
      </c>
      <c r="O1114" s="382">
        <f ca="1">IF(Controle!$N$16=1,0,$D1114*O364*O$5)</f>
        <v>0</v>
      </c>
      <c r="P1114" s="382">
        <f ca="1">IF(Controle!$N$16=1,0,$D1114*P364*P$5)</f>
        <v>0</v>
      </c>
      <c r="Q1114" s="382">
        <f ca="1">IF(Controle!$N$16=1,0,$D1114*Q364*Q$5)</f>
        <v>0</v>
      </c>
      <c r="R1114" s="382">
        <f ca="1">IF(Controle!$N$16=1,0,$D1114*R364*R$5)</f>
        <v>0</v>
      </c>
      <c r="S1114" s="382">
        <f ca="1">IF(Controle!$N$16=1,0,$D1114*S364*S$5)</f>
        <v>0</v>
      </c>
      <c r="T1114" s="382">
        <f ca="1">IF(Controle!$N$16=1,0,$D1114*T364*T$5)</f>
        <v>0</v>
      </c>
      <c r="U1114" s="382">
        <f ca="1">IF(Controle!$N$16=1,0,$D1114*U364*U$5)</f>
        <v>0</v>
      </c>
      <c r="V1114" s="382">
        <f ca="1">IF(Controle!$N$16=1,0,$D1114*V364*V$5)</f>
        <v>0</v>
      </c>
      <c r="W1114" s="382">
        <f ca="1">IF(Controle!$N$16=1,0,$D1114*W364*W$5)</f>
        <v>0</v>
      </c>
      <c r="X1114" s="382">
        <f ca="1">IF(Controle!$N$16=1,0,$D1114*X364*X$5)</f>
        <v>0</v>
      </c>
      <c r="Y1114" s="382">
        <f ca="1">IF(Controle!$N$16=1,0,$D1114*Y364*Y$5)</f>
        <v>0</v>
      </c>
      <c r="Z1114" s="382">
        <f ca="1">IF(Controle!$N$16=1,0,$D1114*Z364*Z$5)</f>
        <v>0</v>
      </c>
      <c r="AA1114" s="382">
        <f ca="1">IF(Controle!$N$16=1,0,$D1114*AA364*AA$5)</f>
        <v>0</v>
      </c>
      <c r="AB1114" s="382">
        <f ca="1">IF(Controle!$N$16=1,0,$D1114*AB364*AB$5)</f>
        <v>0</v>
      </c>
      <c r="AC1114" s="382">
        <f ca="1">IF(Controle!$N$16=1,0,$D1114*AC364*AC$5)</f>
        <v>0</v>
      </c>
      <c r="AD1114" s="382">
        <f ca="1">IF(Controle!$N$16=1,0,$D1114*AD364*AD$5)</f>
        <v>0</v>
      </c>
      <c r="AE1114" s="382">
        <f ca="1">IF(Controle!$N$16=1,0,$D1114*AE364*AE$5)</f>
        <v>0</v>
      </c>
      <c r="AF1114" s="382">
        <f ca="1">IF(Controle!$N$16=1,0,$D1114*AF364*AF$5)</f>
        <v>0</v>
      </c>
      <c r="AG1114" s="382">
        <f ca="1">IF(Controle!$N$16=1,0,$D1114*AG364*AG$5)</f>
        <v>0</v>
      </c>
      <c r="AH1114" s="382">
        <f ca="1">IF(Controle!$N$16=1,0,$D1114*AH364*AH$5)</f>
        <v>0</v>
      </c>
      <c r="AI1114" s="382">
        <f ca="1">IF(Controle!$N$16=1,0,$D1114*AI364*AI$5)</f>
        <v>0</v>
      </c>
      <c r="AJ1114" s="382">
        <f ca="1">IF(Controle!$N$16=1,0,$D1114*AJ364*AJ$5)</f>
        <v>0</v>
      </c>
      <c r="AK1114" s="382">
        <f ca="1">IF(Controle!$N$16=1,0,$D1114*AK364*AK$5)</f>
        <v>0</v>
      </c>
      <c r="AL1114" s="382">
        <f ca="1">IF(Controle!$N$16=1,0,$D1114*AL364*AL$5)</f>
        <v>0</v>
      </c>
      <c r="AM1114" s="382">
        <f ca="1">IF(Controle!$N$16=1,0,$D1114*AM364*AM$5)</f>
        <v>0</v>
      </c>
      <c r="AN1114" s="382">
        <f ca="1">IF(Controle!$N$16=1,0,$D1114*AN364*AN$5)</f>
        <v>0</v>
      </c>
      <c r="AO1114" s="382">
        <f ca="1">IF(Controle!$N$16=1,0,$D1114*AO364*AO$5)</f>
        <v>0</v>
      </c>
      <c r="AP1114" s="382">
        <f ca="1">IF(Controle!$N$16=1,0,$D1114*AP364*AP$5)</f>
        <v>0</v>
      </c>
      <c r="AQ1114" s="382">
        <f ca="1">IF(Controle!$N$16=1,0,$D1114*AQ364*AQ$5)</f>
        <v>0</v>
      </c>
      <c r="AR1114" s="382">
        <f ca="1">IF(Controle!$N$16=1,0,$D1114*AR364*AR$5)</f>
        <v>0</v>
      </c>
      <c r="AS1114" s="684">
        <f t="shared" ca="1" si="664"/>
        <v>0</v>
      </c>
    </row>
    <row r="1115" spans="2:45" hidden="1" outlineLevel="1">
      <c r="B1115" s="123"/>
      <c r="C1115" s="81">
        <f t="shared" si="665"/>
        <v>21</v>
      </c>
      <c r="D1115" s="191">
        <f t="shared" ca="1" si="663"/>
        <v>0</v>
      </c>
      <c r="E1115" s="382">
        <f ca="1">IF(Controle!$N$16=1,0,$D1115*E365*E$5)</f>
        <v>0</v>
      </c>
      <c r="F1115" s="382">
        <f ca="1">IF(Controle!$N$16=1,0,$D1115*F365*F$5)</f>
        <v>0</v>
      </c>
      <c r="G1115" s="382">
        <f ca="1">IF(Controle!$N$16=1,0,$D1115*G365*G$5)</f>
        <v>0</v>
      </c>
      <c r="H1115" s="382">
        <f ca="1">IF(Controle!$N$16=1,0,$D1115*H365*H$5)</f>
        <v>0</v>
      </c>
      <c r="I1115" s="382">
        <f ca="1">IF(Controle!$N$16=1,0,$D1115*I365*I$5)</f>
        <v>0</v>
      </c>
      <c r="J1115" s="382">
        <f ca="1">IF(Controle!$N$16=1,0,$D1115*J365*J$5)</f>
        <v>0</v>
      </c>
      <c r="K1115" s="382">
        <f ca="1">IF(Controle!$N$16=1,0,$D1115*K365*K$5)</f>
        <v>0</v>
      </c>
      <c r="L1115" s="382">
        <f ca="1">IF(Controle!$N$16=1,0,$D1115*L365*L$5)</f>
        <v>0</v>
      </c>
      <c r="M1115" s="382">
        <f ca="1">IF(Controle!$N$16=1,0,$D1115*M365*M$5)</f>
        <v>0</v>
      </c>
      <c r="N1115" s="382">
        <f ca="1">IF(Controle!$N$16=1,0,$D1115*N365*N$5)</f>
        <v>0</v>
      </c>
      <c r="O1115" s="382">
        <f ca="1">IF(Controle!$N$16=1,0,$D1115*O365*O$5)</f>
        <v>0</v>
      </c>
      <c r="P1115" s="382">
        <f ca="1">IF(Controle!$N$16=1,0,$D1115*P365*P$5)</f>
        <v>0</v>
      </c>
      <c r="Q1115" s="382">
        <f ca="1">IF(Controle!$N$16=1,0,$D1115*Q365*Q$5)</f>
        <v>0</v>
      </c>
      <c r="R1115" s="382">
        <f ca="1">IF(Controle!$N$16=1,0,$D1115*R365*R$5)</f>
        <v>0</v>
      </c>
      <c r="S1115" s="382">
        <f ca="1">IF(Controle!$N$16=1,0,$D1115*S365*S$5)</f>
        <v>0</v>
      </c>
      <c r="T1115" s="382">
        <f ca="1">IF(Controle!$N$16=1,0,$D1115*T365*T$5)</f>
        <v>0</v>
      </c>
      <c r="U1115" s="382">
        <f ca="1">IF(Controle!$N$16=1,0,$D1115*U365*U$5)</f>
        <v>0</v>
      </c>
      <c r="V1115" s="382">
        <f ca="1">IF(Controle!$N$16=1,0,$D1115*V365*V$5)</f>
        <v>0</v>
      </c>
      <c r="W1115" s="382">
        <f ca="1">IF(Controle!$N$16=1,0,$D1115*W365*W$5)</f>
        <v>0</v>
      </c>
      <c r="X1115" s="382">
        <f ca="1">IF(Controle!$N$16=1,0,$D1115*X365*X$5)</f>
        <v>0</v>
      </c>
      <c r="Y1115" s="382">
        <f ca="1">IF(Controle!$N$16=1,0,$D1115*Y365*Y$5)</f>
        <v>0</v>
      </c>
      <c r="Z1115" s="382">
        <f ca="1">IF(Controle!$N$16=1,0,$D1115*Z365*Z$5)</f>
        <v>0</v>
      </c>
      <c r="AA1115" s="382">
        <f ca="1">IF(Controle!$N$16=1,0,$D1115*AA365*AA$5)</f>
        <v>0</v>
      </c>
      <c r="AB1115" s="382">
        <f ca="1">IF(Controle!$N$16=1,0,$D1115*AB365*AB$5)</f>
        <v>0</v>
      </c>
      <c r="AC1115" s="382">
        <f ca="1">IF(Controle!$N$16=1,0,$D1115*AC365*AC$5)</f>
        <v>0</v>
      </c>
      <c r="AD1115" s="382">
        <f ca="1">IF(Controle!$N$16=1,0,$D1115*AD365*AD$5)</f>
        <v>0</v>
      </c>
      <c r="AE1115" s="382">
        <f ca="1">IF(Controle!$N$16=1,0,$D1115*AE365*AE$5)</f>
        <v>0</v>
      </c>
      <c r="AF1115" s="382">
        <f ca="1">IF(Controle!$N$16=1,0,$D1115*AF365*AF$5)</f>
        <v>0</v>
      </c>
      <c r="AG1115" s="382">
        <f ca="1">IF(Controle!$N$16=1,0,$D1115*AG365*AG$5)</f>
        <v>0</v>
      </c>
      <c r="AH1115" s="382">
        <f ca="1">IF(Controle!$N$16=1,0,$D1115*AH365*AH$5)</f>
        <v>0</v>
      </c>
      <c r="AI1115" s="382">
        <f ca="1">IF(Controle!$N$16=1,0,$D1115*AI365*AI$5)</f>
        <v>0</v>
      </c>
      <c r="AJ1115" s="382">
        <f ca="1">IF(Controle!$N$16=1,0,$D1115*AJ365*AJ$5)</f>
        <v>0</v>
      </c>
      <c r="AK1115" s="382">
        <f ca="1">IF(Controle!$N$16=1,0,$D1115*AK365*AK$5)</f>
        <v>0</v>
      </c>
      <c r="AL1115" s="382">
        <f ca="1">IF(Controle!$N$16=1,0,$D1115*AL365*AL$5)</f>
        <v>0</v>
      </c>
      <c r="AM1115" s="382">
        <f ca="1">IF(Controle!$N$16=1,0,$D1115*AM365*AM$5)</f>
        <v>0</v>
      </c>
      <c r="AN1115" s="382">
        <f ca="1">IF(Controle!$N$16=1,0,$D1115*AN365*AN$5)</f>
        <v>0</v>
      </c>
      <c r="AO1115" s="382">
        <f ca="1">IF(Controle!$N$16=1,0,$D1115*AO365*AO$5)</f>
        <v>0</v>
      </c>
      <c r="AP1115" s="382">
        <f ca="1">IF(Controle!$N$16=1,0,$D1115*AP365*AP$5)</f>
        <v>0</v>
      </c>
      <c r="AQ1115" s="382">
        <f ca="1">IF(Controle!$N$16=1,0,$D1115*AQ365*AQ$5)</f>
        <v>0</v>
      </c>
      <c r="AR1115" s="382">
        <f ca="1">IF(Controle!$N$16=1,0,$D1115*AR365*AR$5)</f>
        <v>0</v>
      </c>
      <c r="AS1115" s="684">
        <f t="shared" ca="1" si="664"/>
        <v>0</v>
      </c>
    </row>
    <row r="1116" spans="2:45" hidden="1" outlineLevel="1">
      <c r="B1116" s="123"/>
      <c r="C1116" s="81">
        <f t="shared" si="665"/>
        <v>22</v>
      </c>
      <c r="D1116" s="191">
        <f t="shared" ca="1" si="663"/>
        <v>0</v>
      </c>
      <c r="E1116" s="382">
        <f ca="1">IF(Controle!$N$16=1,0,$D1116*E366*E$5)</f>
        <v>0</v>
      </c>
      <c r="F1116" s="382">
        <f ca="1">IF(Controle!$N$16=1,0,$D1116*F366*F$5)</f>
        <v>0</v>
      </c>
      <c r="G1116" s="382">
        <f ca="1">IF(Controle!$N$16=1,0,$D1116*G366*G$5)</f>
        <v>0</v>
      </c>
      <c r="H1116" s="382">
        <f ca="1">IF(Controle!$N$16=1,0,$D1116*H366*H$5)</f>
        <v>0</v>
      </c>
      <c r="I1116" s="382">
        <f ca="1">IF(Controle!$N$16=1,0,$D1116*I366*I$5)</f>
        <v>0</v>
      </c>
      <c r="J1116" s="382">
        <f ca="1">IF(Controle!$N$16=1,0,$D1116*J366*J$5)</f>
        <v>0</v>
      </c>
      <c r="K1116" s="382">
        <f ca="1">IF(Controle!$N$16=1,0,$D1116*K366*K$5)</f>
        <v>0</v>
      </c>
      <c r="L1116" s="382">
        <f ca="1">IF(Controle!$N$16=1,0,$D1116*L366*L$5)</f>
        <v>0</v>
      </c>
      <c r="M1116" s="382">
        <f ca="1">IF(Controle!$N$16=1,0,$D1116*M366*M$5)</f>
        <v>0</v>
      </c>
      <c r="N1116" s="382">
        <f ca="1">IF(Controle!$N$16=1,0,$D1116*N366*N$5)</f>
        <v>0</v>
      </c>
      <c r="O1116" s="382">
        <f ca="1">IF(Controle!$N$16=1,0,$D1116*O366*O$5)</f>
        <v>0</v>
      </c>
      <c r="P1116" s="382">
        <f ca="1">IF(Controle!$N$16=1,0,$D1116*P366*P$5)</f>
        <v>0</v>
      </c>
      <c r="Q1116" s="382">
        <f ca="1">IF(Controle!$N$16=1,0,$D1116*Q366*Q$5)</f>
        <v>0</v>
      </c>
      <c r="R1116" s="382">
        <f ca="1">IF(Controle!$N$16=1,0,$D1116*R366*R$5)</f>
        <v>0</v>
      </c>
      <c r="S1116" s="382">
        <f ca="1">IF(Controle!$N$16=1,0,$D1116*S366*S$5)</f>
        <v>0</v>
      </c>
      <c r="T1116" s="382">
        <f ca="1">IF(Controle!$N$16=1,0,$D1116*T366*T$5)</f>
        <v>0</v>
      </c>
      <c r="U1116" s="382">
        <f ca="1">IF(Controle!$N$16=1,0,$D1116*U366*U$5)</f>
        <v>0</v>
      </c>
      <c r="V1116" s="382">
        <f ca="1">IF(Controle!$N$16=1,0,$D1116*V366*V$5)</f>
        <v>0</v>
      </c>
      <c r="W1116" s="382">
        <f ca="1">IF(Controle!$N$16=1,0,$D1116*W366*W$5)</f>
        <v>0</v>
      </c>
      <c r="X1116" s="382">
        <f ca="1">IF(Controle!$N$16=1,0,$D1116*X366*X$5)</f>
        <v>0</v>
      </c>
      <c r="Y1116" s="382">
        <f ca="1">IF(Controle!$N$16=1,0,$D1116*Y366*Y$5)</f>
        <v>0</v>
      </c>
      <c r="Z1116" s="382">
        <f ca="1">IF(Controle!$N$16=1,0,$D1116*Z366*Z$5)</f>
        <v>0</v>
      </c>
      <c r="AA1116" s="382">
        <f ca="1">IF(Controle!$N$16=1,0,$D1116*AA366*AA$5)</f>
        <v>0</v>
      </c>
      <c r="AB1116" s="382">
        <f ca="1">IF(Controle!$N$16=1,0,$D1116*AB366*AB$5)</f>
        <v>0</v>
      </c>
      <c r="AC1116" s="382">
        <f ca="1">IF(Controle!$N$16=1,0,$D1116*AC366*AC$5)</f>
        <v>0</v>
      </c>
      <c r="AD1116" s="382">
        <f ca="1">IF(Controle!$N$16=1,0,$D1116*AD366*AD$5)</f>
        <v>0</v>
      </c>
      <c r="AE1116" s="382">
        <f ca="1">IF(Controle!$N$16=1,0,$D1116*AE366*AE$5)</f>
        <v>0</v>
      </c>
      <c r="AF1116" s="382">
        <f ca="1">IF(Controle!$N$16=1,0,$D1116*AF366*AF$5)</f>
        <v>0</v>
      </c>
      <c r="AG1116" s="382">
        <f ca="1">IF(Controle!$N$16=1,0,$D1116*AG366*AG$5)</f>
        <v>0</v>
      </c>
      <c r="AH1116" s="382">
        <f ca="1">IF(Controle!$N$16=1,0,$D1116*AH366*AH$5)</f>
        <v>0</v>
      </c>
      <c r="AI1116" s="382">
        <f ca="1">IF(Controle!$N$16=1,0,$D1116*AI366*AI$5)</f>
        <v>0</v>
      </c>
      <c r="AJ1116" s="382">
        <f ca="1">IF(Controle!$N$16=1,0,$D1116*AJ366*AJ$5)</f>
        <v>0</v>
      </c>
      <c r="AK1116" s="382">
        <f ca="1">IF(Controle!$N$16=1,0,$D1116*AK366*AK$5)</f>
        <v>0</v>
      </c>
      <c r="AL1116" s="382">
        <f ca="1">IF(Controle!$N$16=1,0,$D1116*AL366*AL$5)</f>
        <v>0</v>
      </c>
      <c r="AM1116" s="382">
        <f ca="1">IF(Controle!$N$16=1,0,$D1116*AM366*AM$5)</f>
        <v>0</v>
      </c>
      <c r="AN1116" s="382">
        <f ca="1">IF(Controle!$N$16=1,0,$D1116*AN366*AN$5)</f>
        <v>0</v>
      </c>
      <c r="AO1116" s="382">
        <f ca="1">IF(Controle!$N$16=1,0,$D1116*AO366*AO$5)</f>
        <v>0</v>
      </c>
      <c r="AP1116" s="382">
        <f ca="1">IF(Controle!$N$16=1,0,$D1116*AP366*AP$5)</f>
        <v>0</v>
      </c>
      <c r="AQ1116" s="382">
        <f ca="1">IF(Controle!$N$16=1,0,$D1116*AQ366*AQ$5)</f>
        <v>0</v>
      </c>
      <c r="AR1116" s="382">
        <f ca="1">IF(Controle!$N$16=1,0,$D1116*AR366*AR$5)</f>
        <v>0</v>
      </c>
      <c r="AS1116" s="684">
        <f t="shared" ca="1" si="664"/>
        <v>0</v>
      </c>
    </row>
    <row r="1117" spans="2:45" hidden="1" outlineLevel="1">
      <c r="B1117" s="123"/>
      <c r="C1117" s="81">
        <f t="shared" si="665"/>
        <v>23</v>
      </c>
      <c r="D1117" s="191">
        <f t="shared" ca="1" si="663"/>
        <v>0</v>
      </c>
      <c r="E1117" s="382">
        <f ca="1">IF(Controle!$N$16=1,0,$D1117*E367*E$5)</f>
        <v>0</v>
      </c>
      <c r="F1117" s="382">
        <f ca="1">IF(Controle!$N$16=1,0,$D1117*F367*F$5)</f>
        <v>0</v>
      </c>
      <c r="G1117" s="382">
        <f ca="1">IF(Controle!$N$16=1,0,$D1117*G367*G$5)</f>
        <v>0</v>
      </c>
      <c r="H1117" s="382">
        <f ca="1">IF(Controle!$N$16=1,0,$D1117*H367*H$5)</f>
        <v>0</v>
      </c>
      <c r="I1117" s="382">
        <f ca="1">IF(Controle!$N$16=1,0,$D1117*I367*I$5)</f>
        <v>0</v>
      </c>
      <c r="J1117" s="382">
        <f ca="1">IF(Controle!$N$16=1,0,$D1117*J367*J$5)</f>
        <v>0</v>
      </c>
      <c r="K1117" s="382">
        <f ca="1">IF(Controle!$N$16=1,0,$D1117*K367*K$5)</f>
        <v>0</v>
      </c>
      <c r="L1117" s="382">
        <f ca="1">IF(Controle!$N$16=1,0,$D1117*L367*L$5)</f>
        <v>0</v>
      </c>
      <c r="M1117" s="382">
        <f ca="1">IF(Controle!$N$16=1,0,$D1117*M367*M$5)</f>
        <v>0</v>
      </c>
      <c r="N1117" s="382">
        <f ca="1">IF(Controle!$N$16=1,0,$D1117*N367*N$5)</f>
        <v>0</v>
      </c>
      <c r="O1117" s="382">
        <f ca="1">IF(Controle!$N$16=1,0,$D1117*O367*O$5)</f>
        <v>0</v>
      </c>
      <c r="P1117" s="382">
        <f ca="1">IF(Controle!$N$16=1,0,$D1117*P367*P$5)</f>
        <v>0</v>
      </c>
      <c r="Q1117" s="382">
        <f ca="1">IF(Controle!$N$16=1,0,$D1117*Q367*Q$5)</f>
        <v>0</v>
      </c>
      <c r="R1117" s="382">
        <f ca="1">IF(Controle!$N$16=1,0,$D1117*R367*R$5)</f>
        <v>0</v>
      </c>
      <c r="S1117" s="382">
        <f ca="1">IF(Controle!$N$16=1,0,$D1117*S367*S$5)</f>
        <v>0</v>
      </c>
      <c r="T1117" s="382">
        <f ca="1">IF(Controle!$N$16=1,0,$D1117*T367*T$5)</f>
        <v>0</v>
      </c>
      <c r="U1117" s="382">
        <f ca="1">IF(Controle!$N$16=1,0,$D1117*U367*U$5)</f>
        <v>0</v>
      </c>
      <c r="V1117" s="382">
        <f ca="1">IF(Controle!$N$16=1,0,$D1117*V367*V$5)</f>
        <v>0</v>
      </c>
      <c r="W1117" s="382">
        <f ca="1">IF(Controle!$N$16=1,0,$D1117*W367*W$5)</f>
        <v>0</v>
      </c>
      <c r="X1117" s="382">
        <f ca="1">IF(Controle!$N$16=1,0,$D1117*X367*X$5)</f>
        <v>0</v>
      </c>
      <c r="Y1117" s="382">
        <f ca="1">IF(Controle!$N$16=1,0,$D1117*Y367*Y$5)</f>
        <v>0</v>
      </c>
      <c r="Z1117" s="382">
        <f ca="1">IF(Controle!$N$16=1,0,$D1117*Z367*Z$5)</f>
        <v>0</v>
      </c>
      <c r="AA1117" s="382">
        <f ca="1">IF(Controle!$N$16=1,0,$D1117*AA367*AA$5)</f>
        <v>0</v>
      </c>
      <c r="AB1117" s="382">
        <f ca="1">IF(Controle!$N$16=1,0,$D1117*AB367*AB$5)</f>
        <v>0</v>
      </c>
      <c r="AC1117" s="382">
        <f ca="1">IF(Controle!$N$16=1,0,$D1117*AC367*AC$5)</f>
        <v>0</v>
      </c>
      <c r="AD1117" s="382">
        <f ca="1">IF(Controle!$N$16=1,0,$D1117*AD367*AD$5)</f>
        <v>0</v>
      </c>
      <c r="AE1117" s="382">
        <f ca="1">IF(Controle!$N$16=1,0,$D1117*AE367*AE$5)</f>
        <v>0</v>
      </c>
      <c r="AF1117" s="382">
        <f ca="1">IF(Controle!$N$16=1,0,$D1117*AF367*AF$5)</f>
        <v>0</v>
      </c>
      <c r="AG1117" s="382">
        <f ca="1">IF(Controle!$N$16=1,0,$D1117*AG367*AG$5)</f>
        <v>0</v>
      </c>
      <c r="AH1117" s="382">
        <f ca="1">IF(Controle!$N$16=1,0,$D1117*AH367*AH$5)</f>
        <v>0</v>
      </c>
      <c r="AI1117" s="382">
        <f ca="1">IF(Controle!$N$16=1,0,$D1117*AI367*AI$5)</f>
        <v>0</v>
      </c>
      <c r="AJ1117" s="382">
        <f ca="1">IF(Controle!$N$16=1,0,$D1117*AJ367*AJ$5)</f>
        <v>0</v>
      </c>
      <c r="AK1117" s="382">
        <f ca="1">IF(Controle!$N$16=1,0,$D1117*AK367*AK$5)</f>
        <v>0</v>
      </c>
      <c r="AL1117" s="382">
        <f ca="1">IF(Controle!$N$16=1,0,$D1117*AL367*AL$5)</f>
        <v>0</v>
      </c>
      <c r="AM1117" s="382">
        <f ca="1">IF(Controle!$N$16=1,0,$D1117*AM367*AM$5)</f>
        <v>0</v>
      </c>
      <c r="AN1117" s="382">
        <f ca="1">IF(Controle!$N$16=1,0,$D1117*AN367*AN$5)</f>
        <v>0</v>
      </c>
      <c r="AO1117" s="382">
        <f ca="1">IF(Controle!$N$16=1,0,$D1117*AO367*AO$5)</f>
        <v>0</v>
      </c>
      <c r="AP1117" s="382">
        <f ca="1">IF(Controle!$N$16=1,0,$D1117*AP367*AP$5)</f>
        <v>0</v>
      </c>
      <c r="AQ1117" s="382">
        <f ca="1">IF(Controle!$N$16=1,0,$D1117*AQ367*AQ$5)</f>
        <v>0</v>
      </c>
      <c r="AR1117" s="382">
        <f ca="1">IF(Controle!$N$16=1,0,$D1117*AR367*AR$5)</f>
        <v>0</v>
      </c>
      <c r="AS1117" s="684">
        <f t="shared" ca="1" si="664"/>
        <v>0</v>
      </c>
    </row>
    <row r="1118" spans="2:45" hidden="1" outlineLevel="1">
      <c r="B1118" s="123"/>
      <c r="C1118" s="81">
        <f t="shared" si="665"/>
        <v>24</v>
      </c>
      <c r="D1118" s="191">
        <f t="shared" ca="1" si="663"/>
        <v>0</v>
      </c>
      <c r="E1118" s="382">
        <f ca="1">IF(Controle!$N$16=1,0,$D1118*E368*E$5)</f>
        <v>0</v>
      </c>
      <c r="F1118" s="382">
        <f ca="1">IF(Controle!$N$16=1,0,$D1118*F368*F$5)</f>
        <v>0</v>
      </c>
      <c r="G1118" s="382">
        <f ca="1">IF(Controle!$N$16=1,0,$D1118*G368*G$5)</f>
        <v>0</v>
      </c>
      <c r="H1118" s="382">
        <f ca="1">IF(Controle!$N$16=1,0,$D1118*H368*H$5)</f>
        <v>0</v>
      </c>
      <c r="I1118" s="382">
        <f ca="1">IF(Controle!$N$16=1,0,$D1118*I368*I$5)</f>
        <v>0</v>
      </c>
      <c r="J1118" s="382">
        <f ca="1">IF(Controle!$N$16=1,0,$D1118*J368*J$5)</f>
        <v>0</v>
      </c>
      <c r="K1118" s="382">
        <f ca="1">IF(Controle!$N$16=1,0,$D1118*K368*K$5)</f>
        <v>0</v>
      </c>
      <c r="L1118" s="382">
        <f ca="1">IF(Controle!$N$16=1,0,$D1118*L368*L$5)</f>
        <v>0</v>
      </c>
      <c r="M1118" s="382">
        <f ca="1">IF(Controle!$N$16=1,0,$D1118*M368*M$5)</f>
        <v>0</v>
      </c>
      <c r="N1118" s="382">
        <f ca="1">IF(Controle!$N$16=1,0,$D1118*N368*N$5)</f>
        <v>0</v>
      </c>
      <c r="O1118" s="382">
        <f ca="1">IF(Controle!$N$16=1,0,$D1118*O368*O$5)</f>
        <v>0</v>
      </c>
      <c r="P1118" s="382">
        <f ca="1">IF(Controle!$N$16=1,0,$D1118*P368*P$5)</f>
        <v>0</v>
      </c>
      <c r="Q1118" s="382">
        <f ca="1">IF(Controle!$N$16=1,0,$D1118*Q368*Q$5)</f>
        <v>0</v>
      </c>
      <c r="R1118" s="382">
        <f ca="1">IF(Controle!$N$16=1,0,$D1118*R368*R$5)</f>
        <v>0</v>
      </c>
      <c r="S1118" s="382">
        <f ca="1">IF(Controle!$N$16=1,0,$D1118*S368*S$5)</f>
        <v>0</v>
      </c>
      <c r="T1118" s="382">
        <f ca="1">IF(Controle!$N$16=1,0,$D1118*T368*T$5)</f>
        <v>0</v>
      </c>
      <c r="U1118" s="382">
        <f ca="1">IF(Controle!$N$16=1,0,$D1118*U368*U$5)</f>
        <v>0</v>
      </c>
      <c r="V1118" s="382">
        <f ca="1">IF(Controle!$N$16=1,0,$D1118*V368*V$5)</f>
        <v>0</v>
      </c>
      <c r="W1118" s="382">
        <f ca="1">IF(Controle!$N$16=1,0,$D1118*W368*W$5)</f>
        <v>0</v>
      </c>
      <c r="X1118" s="382">
        <f ca="1">IF(Controle!$N$16=1,0,$D1118*X368*X$5)</f>
        <v>0</v>
      </c>
      <c r="Y1118" s="382">
        <f ca="1">IF(Controle!$N$16=1,0,$D1118*Y368*Y$5)</f>
        <v>0</v>
      </c>
      <c r="Z1118" s="382">
        <f ca="1">IF(Controle!$N$16=1,0,$D1118*Z368*Z$5)</f>
        <v>0</v>
      </c>
      <c r="AA1118" s="382">
        <f ca="1">IF(Controle!$N$16=1,0,$D1118*AA368*AA$5)</f>
        <v>0</v>
      </c>
      <c r="AB1118" s="382">
        <f ca="1">IF(Controle!$N$16=1,0,$D1118*AB368*AB$5)</f>
        <v>0</v>
      </c>
      <c r="AC1118" s="382">
        <f ca="1">IF(Controle!$N$16=1,0,$D1118*AC368*AC$5)</f>
        <v>0</v>
      </c>
      <c r="AD1118" s="382">
        <f ca="1">IF(Controle!$N$16=1,0,$D1118*AD368*AD$5)</f>
        <v>0</v>
      </c>
      <c r="AE1118" s="382">
        <f ca="1">IF(Controle!$N$16=1,0,$D1118*AE368*AE$5)</f>
        <v>0</v>
      </c>
      <c r="AF1118" s="382">
        <f ca="1">IF(Controle!$N$16=1,0,$D1118*AF368*AF$5)</f>
        <v>0</v>
      </c>
      <c r="AG1118" s="382">
        <f ca="1">IF(Controle!$N$16=1,0,$D1118*AG368*AG$5)</f>
        <v>0</v>
      </c>
      <c r="AH1118" s="382">
        <f ca="1">IF(Controle!$N$16=1,0,$D1118*AH368*AH$5)</f>
        <v>0</v>
      </c>
      <c r="AI1118" s="382">
        <f ca="1">IF(Controle!$N$16=1,0,$D1118*AI368*AI$5)</f>
        <v>0</v>
      </c>
      <c r="AJ1118" s="382">
        <f ca="1">IF(Controle!$N$16=1,0,$D1118*AJ368*AJ$5)</f>
        <v>0</v>
      </c>
      <c r="AK1118" s="382">
        <f ca="1">IF(Controle!$N$16=1,0,$D1118*AK368*AK$5)</f>
        <v>0</v>
      </c>
      <c r="AL1118" s="382">
        <f ca="1">IF(Controle!$N$16=1,0,$D1118*AL368*AL$5)</f>
        <v>0</v>
      </c>
      <c r="AM1118" s="382">
        <f ca="1">IF(Controle!$N$16=1,0,$D1118*AM368*AM$5)</f>
        <v>0</v>
      </c>
      <c r="AN1118" s="382">
        <f ca="1">IF(Controle!$N$16=1,0,$D1118*AN368*AN$5)</f>
        <v>0</v>
      </c>
      <c r="AO1118" s="382">
        <f ca="1">IF(Controle!$N$16=1,0,$D1118*AO368*AO$5)</f>
        <v>0</v>
      </c>
      <c r="AP1118" s="382">
        <f ca="1">IF(Controle!$N$16=1,0,$D1118*AP368*AP$5)</f>
        <v>0</v>
      </c>
      <c r="AQ1118" s="382">
        <f ca="1">IF(Controle!$N$16=1,0,$D1118*AQ368*AQ$5)</f>
        <v>0</v>
      </c>
      <c r="AR1118" s="382">
        <f ca="1">IF(Controle!$N$16=1,0,$D1118*AR368*AR$5)</f>
        <v>0</v>
      </c>
      <c r="AS1118" s="684">
        <f t="shared" ca="1" si="664"/>
        <v>0</v>
      </c>
    </row>
    <row r="1119" spans="2:45" hidden="1" outlineLevel="1">
      <c r="B1119" s="123"/>
      <c r="C1119" s="81">
        <f t="shared" si="665"/>
        <v>25</v>
      </c>
      <c r="D1119" s="191">
        <f t="shared" ca="1" si="663"/>
        <v>0</v>
      </c>
      <c r="E1119" s="382">
        <f ca="1">IF(Controle!$N$16=1,0,$D1119*E369*E$5)</f>
        <v>0</v>
      </c>
      <c r="F1119" s="382">
        <f ca="1">IF(Controle!$N$16=1,0,$D1119*F369*F$5)</f>
        <v>0</v>
      </c>
      <c r="G1119" s="382">
        <f ca="1">IF(Controle!$N$16=1,0,$D1119*G369*G$5)</f>
        <v>0</v>
      </c>
      <c r="H1119" s="382">
        <f ca="1">IF(Controle!$N$16=1,0,$D1119*H369*H$5)</f>
        <v>0</v>
      </c>
      <c r="I1119" s="382">
        <f ca="1">IF(Controle!$N$16=1,0,$D1119*I369*I$5)</f>
        <v>0</v>
      </c>
      <c r="J1119" s="382">
        <f ca="1">IF(Controle!$N$16=1,0,$D1119*J369*J$5)</f>
        <v>0</v>
      </c>
      <c r="K1119" s="382">
        <f ca="1">IF(Controle!$N$16=1,0,$D1119*K369*K$5)</f>
        <v>0</v>
      </c>
      <c r="L1119" s="382">
        <f ca="1">IF(Controle!$N$16=1,0,$D1119*L369*L$5)</f>
        <v>0</v>
      </c>
      <c r="M1119" s="382">
        <f ca="1">IF(Controle!$N$16=1,0,$D1119*M369*M$5)</f>
        <v>0</v>
      </c>
      <c r="N1119" s="382">
        <f ca="1">IF(Controle!$N$16=1,0,$D1119*N369*N$5)</f>
        <v>0</v>
      </c>
      <c r="O1119" s="382">
        <f ca="1">IF(Controle!$N$16=1,0,$D1119*O369*O$5)</f>
        <v>0</v>
      </c>
      <c r="P1119" s="382">
        <f ca="1">IF(Controle!$N$16=1,0,$D1119*P369*P$5)</f>
        <v>0</v>
      </c>
      <c r="Q1119" s="382">
        <f ca="1">IF(Controle!$N$16=1,0,$D1119*Q369*Q$5)</f>
        <v>0</v>
      </c>
      <c r="R1119" s="382">
        <f ca="1">IF(Controle!$N$16=1,0,$D1119*R369*R$5)</f>
        <v>0</v>
      </c>
      <c r="S1119" s="382">
        <f ca="1">IF(Controle!$N$16=1,0,$D1119*S369*S$5)</f>
        <v>0</v>
      </c>
      <c r="T1119" s="382">
        <f ca="1">IF(Controle!$N$16=1,0,$D1119*T369*T$5)</f>
        <v>0</v>
      </c>
      <c r="U1119" s="382">
        <f ca="1">IF(Controle!$N$16=1,0,$D1119*U369*U$5)</f>
        <v>0</v>
      </c>
      <c r="V1119" s="382">
        <f ca="1">IF(Controle!$N$16=1,0,$D1119*V369*V$5)</f>
        <v>0</v>
      </c>
      <c r="W1119" s="382">
        <f ca="1">IF(Controle!$N$16=1,0,$D1119*W369*W$5)</f>
        <v>0</v>
      </c>
      <c r="X1119" s="382">
        <f ca="1">IF(Controle!$N$16=1,0,$D1119*X369*X$5)</f>
        <v>0</v>
      </c>
      <c r="Y1119" s="382">
        <f ca="1">IF(Controle!$N$16=1,0,$D1119*Y369*Y$5)</f>
        <v>0</v>
      </c>
      <c r="Z1119" s="382">
        <f ca="1">IF(Controle!$N$16=1,0,$D1119*Z369*Z$5)</f>
        <v>0</v>
      </c>
      <c r="AA1119" s="382">
        <f ca="1">IF(Controle!$N$16=1,0,$D1119*AA369*AA$5)</f>
        <v>0</v>
      </c>
      <c r="AB1119" s="382">
        <f ca="1">IF(Controle!$N$16=1,0,$D1119*AB369*AB$5)</f>
        <v>0</v>
      </c>
      <c r="AC1119" s="382">
        <f ca="1">IF(Controle!$N$16=1,0,$D1119*AC369*AC$5)</f>
        <v>0</v>
      </c>
      <c r="AD1119" s="382">
        <f ca="1">IF(Controle!$N$16=1,0,$D1119*AD369*AD$5)</f>
        <v>0</v>
      </c>
      <c r="AE1119" s="382">
        <f ca="1">IF(Controle!$N$16=1,0,$D1119*AE369*AE$5)</f>
        <v>0</v>
      </c>
      <c r="AF1119" s="382">
        <f ca="1">IF(Controle!$N$16=1,0,$D1119*AF369*AF$5)</f>
        <v>0</v>
      </c>
      <c r="AG1119" s="382">
        <f ca="1">IF(Controle!$N$16=1,0,$D1119*AG369*AG$5)</f>
        <v>0</v>
      </c>
      <c r="AH1119" s="382">
        <f ca="1">IF(Controle!$N$16=1,0,$D1119*AH369*AH$5)</f>
        <v>0</v>
      </c>
      <c r="AI1119" s="382">
        <f ca="1">IF(Controle!$N$16=1,0,$D1119*AI369*AI$5)</f>
        <v>0</v>
      </c>
      <c r="AJ1119" s="382">
        <f ca="1">IF(Controle!$N$16=1,0,$D1119*AJ369*AJ$5)</f>
        <v>0</v>
      </c>
      <c r="AK1119" s="382">
        <f ca="1">IF(Controle!$N$16=1,0,$D1119*AK369*AK$5)</f>
        <v>0</v>
      </c>
      <c r="AL1119" s="382">
        <f ca="1">IF(Controle!$N$16=1,0,$D1119*AL369*AL$5)</f>
        <v>0</v>
      </c>
      <c r="AM1119" s="382">
        <f ca="1">IF(Controle!$N$16=1,0,$D1119*AM369*AM$5)</f>
        <v>0</v>
      </c>
      <c r="AN1119" s="382">
        <f ca="1">IF(Controle!$N$16=1,0,$D1119*AN369*AN$5)</f>
        <v>0</v>
      </c>
      <c r="AO1119" s="382">
        <f ca="1">IF(Controle!$N$16=1,0,$D1119*AO369*AO$5)</f>
        <v>0</v>
      </c>
      <c r="AP1119" s="382">
        <f ca="1">IF(Controle!$N$16=1,0,$D1119*AP369*AP$5)</f>
        <v>0</v>
      </c>
      <c r="AQ1119" s="382">
        <f ca="1">IF(Controle!$N$16=1,0,$D1119*AQ369*AQ$5)</f>
        <v>0</v>
      </c>
      <c r="AR1119" s="382">
        <f ca="1">IF(Controle!$N$16=1,0,$D1119*AR369*AR$5)</f>
        <v>0</v>
      </c>
      <c r="AS1119" s="684">
        <f t="shared" ca="1" si="664"/>
        <v>0</v>
      </c>
    </row>
    <row r="1120" spans="2:45" hidden="1" outlineLevel="1">
      <c r="B1120" s="123"/>
      <c r="C1120" s="81">
        <f t="shared" si="665"/>
        <v>26</v>
      </c>
      <c r="D1120" s="191">
        <f t="shared" ca="1" si="663"/>
        <v>0</v>
      </c>
      <c r="E1120" s="382">
        <f ca="1">IF(Controle!$N$16=1,0,$D1120*E370*E$5)</f>
        <v>0</v>
      </c>
      <c r="F1120" s="382">
        <f ca="1">IF(Controle!$N$16=1,0,$D1120*F370*F$5)</f>
        <v>0</v>
      </c>
      <c r="G1120" s="382">
        <f ca="1">IF(Controle!$N$16=1,0,$D1120*G370*G$5)</f>
        <v>0</v>
      </c>
      <c r="H1120" s="382">
        <f ca="1">IF(Controle!$N$16=1,0,$D1120*H370*H$5)</f>
        <v>0</v>
      </c>
      <c r="I1120" s="382">
        <f ca="1">IF(Controle!$N$16=1,0,$D1120*I370*I$5)</f>
        <v>0</v>
      </c>
      <c r="J1120" s="382">
        <f ca="1">IF(Controle!$N$16=1,0,$D1120*J370*J$5)</f>
        <v>0</v>
      </c>
      <c r="K1120" s="382">
        <f ca="1">IF(Controle!$N$16=1,0,$D1120*K370*K$5)</f>
        <v>0</v>
      </c>
      <c r="L1120" s="382">
        <f ca="1">IF(Controle!$N$16=1,0,$D1120*L370*L$5)</f>
        <v>0</v>
      </c>
      <c r="M1120" s="382">
        <f ca="1">IF(Controle!$N$16=1,0,$D1120*M370*M$5)</f>
        <v>0</v>
      </c>
      <c r="N1120" s="382">
        <f ca="1">IF(Controle!$N$16=1,0,$D1120*N370*N$5)</f>
        <v>0</v>
      </c>
      <c r="O1120" s="382">
        <f ca="1">IF(Controle!$N$16=1,0,$D1120*O370*O$5)</f>
        <v>0</v>
      </c>
      <c r="P1120" s="382">
        <f ca="1">IF(Controle!$N$16=1,0,$D1120*P370*P$5)</f>
        <v>0</v>
      </c>
      <c r="Q1120" s="382">
        <f ca="1">IF(Controle!$N$16=1,0,$D1120*Q370*Q$5)</f>
        <v>0</v>
      </c>
      <c r="R1120" s="382">
        <f ca="1">IF(Controle!$N$16=1,0,$D1120*R370*R$5)</f>
        <v>0</v>
      </c>
      <c r="S1120" s="382">
        <f ca="1">IF(Controle!$N$16=1,0,$D1120*S370*S$5)</f>
        <v>0</v>
      </c>
      <c r="T1120" s="382">
        <f ca="1">IF(Controle!$N$16=1,0,$D1120*T370*T$5)</f>
        <v>0</v>
      </c>
      <c r="U1120" s="382">
        <f ca="1">IF(Controle!$N$16=1,0,$D1120*U370*U$5)</f>
        <v>0</v>
      </c>
      <c r="V1120" s="382">
        <f ca="1">IF(Controle!$N$16=1,0,$D1120*V370*V$5)</f>
        <v>0</v>
      </c>
      <c r="W1120" s="382">
        <f ca="1">IF(Controle!$N$16=1,0,$D1120*W370*W$5)</f>
        <v>0</v>
      </c>
      <c r="X1120" s="382">
        <f ca="1">IF(Controle!$N$16=1,0,$D1120*X370*X$5)</f>
        <v>0</v>
      </c>
      <c r="Y1120" s="382">
        <f ca="1">IF(Controle!$N$16=1,0,$D1120*Y370*Y$5)</f>
        <v>0</v>
      </c>
      <c r="Z1120" s="382">
        <f ca="1">IF(Controle!$N$16=1,0,$D1120*Z370*Z$5)</f>
        <v>0</v>
      </c>
      <c r="AA1120" s="382">
        <f ca="1">IF(Controle!$N$16=1,0,$D1120*AA370*AA$5)</f>
        <v>0</v>
      </c>
      <c r="AB1120" s="382">
        <f ca="1">IF(Controle!$N$16=1,0,$D1120*AB370*AB$5)</f>
        <v>0</v>
      </c>
      <c r="AC1120" s="382">
        <f ca="1">IF(Controle!$N$16=1,0,$D1120*AC370*AC$5)</f>
        <v>0</v>
      </c>
      <c r="AD1120" s="382">
        <f ca="1">IF(Controle!$N$16=1,0,$D1120*AD370*AD$5)</f>
        <v>0</v>
      </c>
      <c r="AE1120" s="382">
        <f ca="1">IF(Controle!$N$16=1,0,$D1120*AE370*AE$5)</f>
        <v>0</v>
      </c>
      <c r="AF1120" s="382">
        <f ca="1">IF(Controle!$N$16=1,0,$D1120*AF370*AF$5)</f>
        <v>0</v>
      </c>
      <c r="AG1120" s="382">
        <f ca="1">IF(Controle!$N$16=1,0,$D1120*AG370*AG$5)</f>
        <v>0</v>
      </c>
      <c r="AH1120" s="382">
        <f ca="1">IF(Controle!$N$16=1,0,$D1120*AH370*AH$5)</f>
        <v>0</v>
      </c>
      <c r="AI1120" s="382">
        <f ca="1">IF(Controle!$N$16=1,0,$D1120*AI370*AI$5)</f>
        <v>0</v>
      </c>
      <c r="AJ1120" s="382">
        <f ca="1">IF(Controle!$N$16=1,0,$D1120*AJ370*AJ$5)</f>
        <v>0</v>
      </c>
      <c r="AK1120" s="382">
        <f ca="1">IF(Controle!$N$16=1,0,$D1120*AK370*AK$5)</f>
        <v>0</v>
      </c>
      <c r="AL1120" s="382">
        <f ca="1">IF(Controle!$N$16=1,0,$D1120*AL370*AL$5)</f>
        <v>0</v>
      </c>
      <c r="AM1120" s="382">
        <f ca="1">IF(Controle!$N$16=1,0,$D1120*AM370*AM$5)</f>
        <v>0</v>
      </c>
      <c r="AN1120" s="382">
        <f ca="1">IF(Controle!$N$16=1,0,$D1120*AN370*AN$5)</f>
        <v>0</v>
      </c>
      <c r="AO1120" s="382">
        <f ca="1">IF(Controle!$N$16=1,0,$D1120*AO370*AO$5)</f>
        <v>0</v>
      </c>
      <c r="AP1120" s="382">
        <f ca="1">IF(Controle!$N$16=1,0,$D1120*AP370*AP$5)</f>
        <v>0</v>
      </c>
      <c r="AQ1120" s="382">
        <f ca="1">IF(Controle!$N$16=1,0,$D1120*AQ370*AQ$5)</f>
        <v>0</v>
      </c>
      <c r="AR1120" s="382">
        <f ca="1">IF(Controle!$N$16=1,0,$D1120*AR370*AR$5)</f>
        <v>0</v>
      </c>
      <c r="AS1120" s="684">
        <f t="shared" ca="1" si="664"/>
        <v>0</v>
      </c>
    </row>
    <row r="1121" spans="1:47" hidden="1" outlineLevel="1">
      <c r="B1121" s="123"/>
      <c r="C1121" s="81">
        <f t="shared" si="665"/>
        <v>27</v>
      </c>
      <c r="D1121" s="191">
        <f t="shared" ca="1" si="663"/>
        <v>0</v>
      </c>
      <c r="E1121" s="382">
        <f ca="1">IF(Controle!$N$16=1,0,$D1121*E371*E$5)</f>
        <v>0</v>
      </c>
      <c r="F1121" s="382">
        <f ca="1">IF(Controle!$N$16=1,0,$D1121*F371*F$5)</f>
        <v>0</v>
      </c>
      <c r="G1121" s="382">
        <f ca="1">IF(Controle!$N$16=1,0,$D1121*G371*G$5)</f>
        <v>0</v>
      </c>
      <c r="H1121" s="382">
        <f ca="1">IF(Controle!$N$16=1,0,$D1121*H371*H$5)</f>
        <v>0</v>
      </c>
      <c r="I1121" s="382">
        <f ca="1">IF(Controle!$N$16=1,0,$D1121*I371*I$5)</f>
        <v>0</v>
      </c>
      <c r="J1121" s="382">
        <f ca="1">IF(Controle!$N$16=1,0,$D1121*J371*J$5)</f>
        <v>0</v>
      </c>
      <c r="K1121" s="382">
        <f ca="1">IF(Controle!$N$16=1,0,$D1121*K371*K$5)</f>
        <v>0</v>
      </c>
      <c r="L1121" s="382">
        <f ca="1">IF(Controle!$N$16=1,0,$D1121*L371*L$5)</f>
        <v>0</v>
      </c>
      <c r="M1121" s="382">
        <f ca="1">IF(Controle!$N$16=1,0,$D1121*M371*M$5)</f>
        <v>0</v>
      </c>
      <c r="N1121" s="382">
        <f ca="1">IF(Controle!$N$16=1,0,$D1121*N371*N$5)</f>
        <v>0</v>
      </c>
      <c r="O1121" s="382">
        <f ca="1">IF(Controle!$N$16=1,0,$D1121*O371*O$5)</f>
        <v>0</v>
      </c>
      <c r="P1121" s="382">
        <f ca="1">IF(Controle!$N$16=1,0,$D1121*P371*P$5)</f>
        <v>0</v>
      </c>
      <c r="Q1121" s="382">
        <f ca="1">IF(Controle!$N$16=1,0,$D1121*Q371*Q$5)</f>
        <v>0</v>
      </c>
      <c r="R1121" s="382">
        <f ca="1">IF(Controle!$N$16=1,0,$D1121*R371*R$5)</f>
        <v>0</v>
      </c>
      <c r="S1121" s="382">
        <f ca="1">IF(Controle!$N$16=1,0,$D1121*S371*S$5)</f>
        <v>0</v>
      </c>
      <c r="T1121" s="382">
        <f ca="1">IF(Controle!$N$16=1,0,$D1121*T371*T$5)</f>
        <v>0</v>
      </c>
      <c r="U1121" s="382">
        <f ca="1">IF(Controle!$N$16=1,0,$D1121*U371*U$5)</f>
        <v>0</v>
      </c>
      <c r="V1121" s="382">
        <f ca="1">IF(Controle!$N$16=1,0,$D1121*V371*V$5)</f>
        <v>0</v>
      </c>
      <c r="W1121" s="382">
        <f ca="1">IF(Controle!$N$16=1,0,$D1121*W371*W$5)</f>
        <v>0</v>
      </c>
      <c r="X1121" s="382">
        <f ca="1">IF(Controle!$N$16=1,0,$D1121*X371*X$5)</f>
        <v>0</v>
      </c>
      <c r="Y1121" s="382">
        <f ca="1">IF(Controle!$N$16=1,0,$D1121*Y371*Y$5)</f>
        <v>0</v>
      </c>
      <c r="Z1121" s="382">
        <f ca="1">IF(Controle!$N$16=1,0,$D1121*Z371*Z$5)</f>
        <v>0</v>
      </c>
      <c r="AA1121" s="382">
        <f ca="1">IF(Controle!$N$16=1,0,$D1121*AA371*AA$5)</f>
        <v>0</v>
      </c>
      <c r="AB1121" s="382">
        <f ca="1">IF(Controle!$N$16=1,0,$D1121*AB371*AB$5)</f>
        <v>0</v>
      </c>
      <c r="AC1121" s="382">
        <f ca="1">IF(Controle!$N$16=1,0,$D1121*AC371*AC$5)</f>
        <v>0</v>
      </c>
      <c r="AD1121" s="382">
        <f ca="1">IF(Controle!$N$16=1,0,$D1121*AD371*AD$5)</f>
        <v>0</v>
      </c>
      <c r="AE1121" s="382">
        <f ca="1">IF(Controle!$N$16=1,0,$D1121*AE371*AE$5)</f>
        <v>0</v>
      </c>
      <c r="AF1121" s="382">
        <f ca="1">IF(Controle!$N$16=1,0,$D1121*AF371*AF$5)</f>
        <v>0</v>
      </c>
      <c r="AG1121" s="382">
        <f ca="1">IF(Controle!$N$16=1,0,$D1121*AG371*AG$5)</f>
        <v>0</v>
      </c>
      <c r="AH1121" s="382">
        <f ca="1">IF(Controle!$N$16=1,0,$D1121*AH371*AH$5)</f>
        <v>0</v>
      </c>
      <c r="AI1121" s="382">
        <f ca="1">IF(Controle!$N$16=1,0,$D1121*AI371*AI$5)</f>
        <v>0</v>
      </c>
      <c r="AJ1121" s="382">
        <f ca="1">IF(Controle!$N$16=1,0,$D1121*AJ371*AJ$5)</f>
        <v>0</v>
      </c>
      <c r="AK1121" s="382">
        <f ca="1">IF(Controle!$N$16=1,0,$D1121*AK371*AK$5)</f>
        <v>0</v>
      </c>
      <c r="AL1121" s="382">
        <f ca="1">IF(Controle!$N$16=1,0,$D1121*AL371*AL$5)</f>
        <v>0</v>
      </c>
      <c r="AM1121" s="382">
        <f ca="1">IF(Controle!$N$16=1,0,$D1121*AM371*AM$5)</f>
        <v>0</v>
      </c>
      <c r="AN1121" s="382">
        <f ca="1">IF(Controle!$N$16=1,0,$D1121*AN371*AN$5)</f>
        <v>0</v>
      </c>
      <c r="AO1121" s="382">
        <f ca="1">IF(Controle!$N$16=1,0,$D1121*AO371*AO$5)</f>
        <v>0</v>
      </c>
      <c r="AP1121" s="382">
        <f ca="1">IF(Controle!$N$16=1,0,$D1121*AP371*AP$5)</f>
        <v>0</v>
      </c>
      <c r="AQ1121" s="382">
        <f ca="1">IF(Controle!$N$16=1,0,$D1121*AQ371*AQ$5)</f>
        <v>0</v>
      </c>
      <c r="AR1121" s="382">
        <f ca="1">IF(Controle!$N$16=1,0,$D1121*AR371*AR$5)</f>
        <v>0</v>
      </c>
      <c r="AS1121" s="684">
        <f t="shared" ca="1" si="664"/>
        <v>0</v>
      </c>
    </row>
    <row r="1122" spans="1:47" hidden="1" outlineLevel="1">
      <c r="B1122" s="123"/>
      <c r="C1122" s="81">
        <f t="shared" si="665"/>
        <v>28</v>
      </c>
      <c r="D1122" s="191">
        <f t="shared" ca="1" si="663"/>
        <v>0</v>
      </c>
      <c r="E1122" s="382">
        <f ca="1">IF(Controle!$N$16=1,0,$D1122*E372*E$5)</f>
        <v>0</v>
      </c>
      <c r="F1122" s="382">
        <f ca="1">IF(Controle!$N$16=1,0,$D1122*F372*F$5)</f>
        <v>0</v>
      </c>
      <c r="G1122" s="382">
        <f ca="1">IF(Controle!$N$16=1,0,$D1122*G372*G$5)</f>
        <v>0</v>
      </c>
      <c r="H1122" s="382">
        <f ca="1">IF(Controle!$N$16=1,0,$D1122*H372*H$5)</f>
        <v>0</v>
      </c>
      <c r="I1122" s="382">
        <f ca="1">IF(Controle!$N$16=1,0,$D1122*I372*I$5)</f>
        <v>0</v>
      </c>
      <c r="J1122" s="382">
        <f ca="1">IF(Controle!$N$16=1,0,$D1122*J372*J$5)</f>
        <v>0</v>
      </c>
      <c r="K1122" s="382">
        <f ca="1">IF(Controle!$N$16=1,0,$D1122*K372*K$5)</f>
        <v>0</v>
      </c>
      <c r="L1122" s="382">
        <f ca="1">IF(Controle!$N$16=1,0,$D1122*L372*L$5)</f>
        <v>0</v>
      </c>
      <c r="M1122" s="382">
        <f ca="1">IF(Controle!$N$16=1,0,$D1122*M372*M$5)</f>
        <v>0</v>
      </c>
      <c r="N1122" s="382">
        <f ca="1">IF(Controle!$N$16=1,0,$D1122*N372*N$5)</f>
        <v>0</v>
      </c>
      <c r="O1122" s="382">
        <f ca="1">IF(Controle!$N$16=1,0,$D1122*O372*O$5)</f>
        <v>0</v>
      </c>
      <c r="P1122" s="382">
        <f ca="1">IF(Controle!$N$16=1,0,$D1122*P372*P$5)</f>
        <v>0</v>
      </c>
      <c r="Q1122" s="382">
        <f ca="1">IF(Controle!$N$16=1,0,$D1122*Q372*Q$5)</f>
        <v>0</v>
      </c>
      <c r="R1122" s="382">
        <f ca="1">IF(Controle!$N$16=1,0,$D1122*R372*R$5)</f>
        <v>0</v>
      </c>
      <c r="S1122" s="382">
        <f ca="1">IF(Controle!$N$16=1,0,$D1122*S372*S$5)</f>
        <v>0</v>
      </c>
      <c r="T1122" s="382">
        <f ca="1">IF(Controle!$N$16=1,0,$D1122*T372*T$5)</f>
        <v>0</v>
      </c>
      <c r="U1122" s="382">
        <f ca="1">IF(Controle!$N$16=1,0,$D1122*U372*U$5)</f>
        <v>0</v>
      </c>
      <c r="V1122" s="382">
        <f ca="1">IF(Controle!$N$16=1,0,$D1122*V372*V$5)</f>
        <v>0</v>
      </c>
      <c r="W1122" s="382">
        <f ca="1">IF(Controle!$N$16=1,0,$D1122*W372*W$5)</f>
        <v>0</v>
      </c>
      <c r="X1122" s="382">
        <f ca="1">IF(Controle!$N$16=1,0,$D1122*X372*X$5)</f>
        <v>0</v>
      </c>
      <c r="Y1122" s="382">
        <f ca="1">IF(Controle!$N$16=1,0,$D1122*Y372*Y$5)</f>
        <v>0</v>
      </c>
      <c r="Z1122" s="382">
        <f ca="1">IF(Controle!$N$16=1,0,$D1122*Z372*Z$5)</f>
        <v>0</v>
      </c>
      <c r="AA1122" s="382">
        <f ca="1">IF(Controle!$N$16=1,0,$D1122*AA372*AA$5)</f>
        <v>0</v>
      </c>
      <c r="AB1122" s="382">
        <f ca="1">IF(Controle!$N$16=1,0,$D1122*AB372*AB$5)</f>
        <v>0</v>
      </c>
      <c r="AC1122" s="382">
        <f ca="1">IF(Controle!$N$16=1,0,$D1122*AC372*AC$5)</f>
        <v>0</v>
      </c>
      <c r="AD1122" s="382">
        <f ca="1">IF(Controle!$N$16=1,0,$D1122*AD372*AD$5)</f>
        <v>0</v>
      </c>
      <c r="AE1122" s="382">
        <f ca="1">IF(Controle!$N$16=1,0,$D1122*AE372*AE$5)</f>
        <v>0</v>
      </c>
      <c r="AF1122" s="382">
        <f ca="1">IF(Controle!$N$16=1,0,$D1122*AF372*AF$5)</f>
        <v>0</v>
      </c>
      <c r="AG1122" s="382">
        <f ca="1">IF(Controle!$N$16=1,0,$D1122*AG372*AG$5)</f>
        <v>0</v>
      </c>
      <c r="AH1122" s="382">
        <f ca="1">IF(Controle!$N$16=1,0,$D1122*AH372*AH$5)</f>
        <v>0</v>
      </c>
      <c r="AI1122" s="382">
        <f ca="1">IF(Controle!$N$16=1,0,$D1122*AI372*AI$5)</f>
        <v>0</v>
      </c>
      <c r="AJ1122" s="382">
        <f ca="1">IF(Controle!$N$16=1,0,$D1122*AJ372*AJ$5)</f>
        <v>0</v>
      </c>
      <c r="AK1122" s="382">
        <f ca="1">IF(Controle!$N$16=1,0,$D1122*AK372*AK$5)</f>
        <v>0</v>
      </c>
      <c r="AL1122" s="382">
        <f ca="1">IF(Controle!$N$16=1,0,$D1122*AL372*AL$5)</f>
        <v>0</v>
      </c>
      <c r="AM1122" s="382">
        <f ca="1">IF(Controle!$N$16=1,0,$D1122*AM372*AM$5)</f>
        <v>0</v>
      </c>
      <c r="AN1122" s="382">
        <f ca="1">IF(Controle!$N$16=1,0,$D1122*AN372*AN$5)</f>
        <v>0</v>
      </c>
      <c r="AO1122" s="382">
        <f ca="1">IF(Controle!$N$16=1,0,$D1122*AO372*AO$5)</f>
        <v>0</v>
      </c>
      <c r="AP1122" s="382">
        <f ca="1">IF(Controle!$N$16=1,0,$D1122*AP372*AP$5)</f>
        <v>0</v>
      </c>
      <c r="AQ1122" s="382">
        <f ca="1">IF(Controle!$N$16=1,0,$D1122*AQ372*AQ$5)</f>
        <v>0</v>
      </c>
      <c r="AR1122" s="382">
        <f ca="1">IF(Controle!$N$16=1,0,$D1122*AR372*AR$5)</f>
        <v>0</v>
      </c>
      <c r="AS1122" s="684">
        <f t="shared" ca="1" si="664"/>
        <v>0</v>
      </c>
    </row>
    <row r="1123" spans="1:47" hidden="1" outlineLevel="1">
      <c r="B1123" s="123"/>
      <c r="C1123" s="81">
        <f t="shared" si="665"/>
        <v>29</v>
      </c>
      <c r="D1123" s="191">
        <f t="shared" ca="1" si="663"/>
        <v>0</v>
      </c>
      <c r="E1123" s="382">
        <f ca="1">IF(Controle!$N$16=1,0,$D1123*E373*E$5)</f>
        <v>0</v>
      </c>
      <c r="F1123" s="382">
        <f ca="1">IF(Controle!$N$16=1,0,$D1123*F373*F$5)</f>
        <v>0</v>
      </c>
      <c r="G1123" s="382">
        <f ca="1">IF(Controle!$N$16=1,0,$D1123*G373*G$5)</f>
        <v>0</v>
      </c>
      <c r="H1123" s="382">
        <f ca="1">IF(Controle!$N$16=1,0,$D1123*H373*H$5)</f>
        <v>0</v>
      </c>
      <c r="I1123" s="382">
        <f ca="1">IF(Controle!$N$16=1,0,$D1123*I373*I$5)</f>
        <v>0</v>
      </c>
      <c r="J1123" s="382">
        <f ca="1">IF(Controle!$N$16=1,0,$D1123*J373*J$5)</f>
        <v>0</v>
      </c>
      <c r="K1123" s="382">
        <f ca="1">IF(Controle!$N$16=1,0,$D1123*K373*K$5)</f>
        <v>0</v>
      </c>
      <c r="L1123" s="382">
        <f ca="1">IF(Controle!$N$16=1,0,$D1123*L373*L$5)</f>
        <v>0</v>
      </c>
      <c r="M1123" s="382">
        <f ca="1">IF(Controle!$N$16=1,0,$D1123*M373*M$5)</f>
        <v>0</v>
      </c>
      <c r="N1123" s="382">
        <f ca="1">IF(Controle!$N$16=1,0,$D1123*N373*N$5)</f>
        <v>0</v>
      </c>
      <c r="O1123" s="382">
        <f ca="1">IF(Controle!$N$16=1,0,$D1123*O373*O$5)</f>
        <v>0</v>
      </c>
      <c r="P1123" s="382">
        <f ca="1">IF(Controle!$N$16=1,0,$D1123*P373*P$5)</f>
        <v>0</v>
      </c>
      <c r="Q1123" s="382">
        <f ca="1">IF(Controle!$N$16=1,0,$D1123*Q373*Q$5)</f>
        <v>0</v>
      </c>
      <c r="R1123" s="382">
        <f ca="1">IF(Controle!$N$16=1,0,$D1123*R373*R$5)</f>
        <v>0</v>
      </c>
      <c r="S1123" s="382">
        <f ca="1">IF(Controle!$N$16=1,0,$D1123*S373*S$5)</f>
        <v>0</v>
      </c>
      <c r="T1123" s="382">
        <f ca="1">IF(Controle!$N$16=1,0,$D1123*T373*T$5)</f>
        <v>0</v>
      </c>
      <c r="U1123" s="382">
        <f ca="1">IF(Controle!$N$16=1,0,$D1123*U373*U$5)</f>
        <v>0</v>
      </c>
      <c r="V1123" s="382">
        <f ca="1">IF(Controle!$N$16=1,0,$D1123*V373*V$5)</f>
        <v>0</v>
      </c>
      <c r="W1123" s="382">
        <f ca="1">IF(Controle!$N$16=1,0,$D1123*W373*W$5)</f>
        <v>0</v>
      </c>
      <c r="X1123" s="382">
        <f ca="1">IF(Controle!$N$16=1,0,$D1123*X373*X$5)</f>
        <v>0</v>
      </c>
      <c r="Y1123" s="382">
        <f ca="1">IF(Controle!$N$16=1,0,$D1123*Y373*Y$5)</f>
        <v>0</v>
      </c>
      <c r="Z1123" s="382">
        <f ca="1">IF(Controle!$N$16=1,0,$D1123*Z373*Z$5)</f>
        <v>0</v>
      </c>
      <c r="AA1123" s="382">
        <f ca="1">IF(Controle!$N$16=1,0,$D1123*AA373*AA$5)</f>
        <v>0</v>
      </c>
      <c r="AB1123" s="382">
        <f ca="1">IF(Controle!$N$16=1,0,$D1123*AB373*AB$5)</f>
        <v>0</v>
      </c>
      <c r="AC1123" s="382">
        <f ca="1">IF(Controle!$N$16=1,0,$D1123*AC373*AC$5)</f>
        <v>0</v>
      </c>
      <c r="AD1123" s="382">
        <f ca="1">IF(Controle!$N$16=1,0,$D1123*AD373*AD$5)</f>
        <v>0</v>
      </c>
      <c r="AE1123" s="382">
        <f ca="1">IF(Controle!$N$16=1,0,$D1123*AE373*AE$5)</f>
        <v>0</v>
      </c>
      <c r="AF1123" s="382">
        <f ca="1">IF(Controle!$N$16=1,0,$D1123*AF373*AF$5)</f>
        <v>0</v>
      </c>
      <c r="AG1123" s="382">
        <f ca="1">IF(Controle!$N$16=1,0,$D1123*AG373*AG$5)</f>
        <v>0</v>
      </c>
      <c r="AH1123" s="382">
        <f ca="1">IF(Controle!$N$16=1,0,$D1123*AH373*AH$5)</f>
        <v>0</v>
      </c>
      <c r="AI1123" s="382">
        <f ca="1">IF(Controle!$N$16=1,0,$D1123*AI373*AI$5)</f>
        <v>0</v>
      </c>
      <c r="AJ1123" s="382">
        <f ca="1">IF(Controle!$N$16=1,0,$D1123*AJ373*AJ$5)</f>
        <v>0</v>
      </c>
      <c r="AK1123" s="382">
        <f ca="1">IF(Controle!$N$16=1,0,$D1123*AK373*AK$5)</f>
        <v>0</v>
      </c>
      <c r="AL1123" s="382">
        <f ca="1">IF(Controle!$N$16=1,0,$D1123*AL373*AL$5)</f>
        <v>0</v>
      </c>
      <c r="AM1123" s="382">
        <f ca="1">IF(Controle!$N$16=1,0,$D1123*AM373*AM$5)</f>
        <v>0</v>
      </c>
      <c r="AN1123" s="382">
        <f ca="1">IF(Controle!$N$16=1,0,$D1123*AN373*AN$5)</f>
        <v>0</v>
      </c>
      <c r="AO1123" s="382">
        <f ca="1">IF(Controle!$N$16=1,0,$D1123*AO373*AO$5)</f>
        <v>0</v>
      </c>
      <c r="AP1123" s="382">
        <f ca="1">IF(Controle!$N$16=1,0,$D1123*AP373*AP$5)</f>
        <v>0</v>
      </c>
      <c r="AQ1123" s="382">
        <f ca="1">IF(Controle!$N$16=1,0,$D1123*AQ373*AQ$5)</f>
        <v>0</v>
      </c>
      <c r="AR1123" s="382">
        <f ca="1">IF(Controle!$N$16=1,0,$D1123*AR373*AR$5)</f>
        <v>0</v>
      </c>
      <c r="AS1123" s="684">
        <f t="shared" ca="1" si="664"/>
        <v>0</v>
      </c>
    </row>
    <row r="1124" spans="1:47" hidden="1" outlineLevel="1">
      <c r="B1124" s="123"/>
      <c r="C1124" s="81">
        <f t="shared" si="665"/>
        <v>30</v>
      </c>
      <c r="D1124" s="191">
        <f t="shared" ca="1" si="663"/>
        <v>0</v>
      </c>
      <c r="E1124" s="382">
        <f ca="1">IF(Controle!$N$16=1,0,$D1124*E374*E$5)</f>
        <v>0</v>
      </c>
      <c r="F1124" s="382">
        <f ca="1">IF(Controle!$N$16=1,0,$D1124*F374*F$5)</f>
        <v>0</v>
      </c>
      <c r="G1124" s="382">
        <f ca="1">IF(Controle!$N$16=1,0,$D1124*G374*G$5)</f>
        <v>0</v>
      </c>
      <c r="H1124" s="382">
        <f ca="1">IF(Controle!$N$16=1,0,$D1124*H374*H$5)</f>
        <v>0</v>
      </c>
      <c r="I1124" s="382">
        <f ca="1">IF(Controle!$N$16=1,0,$D1124*I374*I$5)</f>
        <v>0</v>
      </c>
      <c r="J1124" s="382">
        <f ca="1">IF(Controle!$N$16=1,0,$D1124*J374*J$5)</f>
        <v>0</v>
      </c>
      <c r="K1124" s="382">
        <f ca="1">IF(Controle!$N$16=1,0,$D1124*K374*K$5)</f>
        <v>0</v>
      </c>
      <c r="L1124" s="382">
        <f ca="1">IF(Controle!$N$16=1,0,$D1124*L374*L$5)</f>
        <v>0</v>
      </c>
      <c r="M1124" s="382">
        <f ca="1">IF(Controle!$N$16=1,0,$D1124*M374*M$5)</f>
        <v>0</v>
      </c>
      <c r="N1124" s="382">
        <f ca="1">IF(Controle!$N$16=1,0,$D1124*N374*N$5)</f>
        <v>0</v>
      </c>
      <c r="O1124" s="382">
        <f ca="1">IF(Controle!$N$16=1,0,$D1124*O374*O$5)</f>
        <v>0</v>
      </c>
      <c r="P1124" s="382">
        <f ca="1">IF(Controle!$N$16=1,0,$D1124*P374*P$5)</f>
        <v>0</v>
      </c>
      <c r="Q1124" s="382">
        <f ca="1">IF(Controle!$N$16=1,0,$D1124*Q374*Q$5)</f>
        <v>0</v>
      </c>
      <c r="R1124" s="382">
        <f ca="1">IF(Controle!$N$16=1,0,$D1124*R374*R$5)</f>
        <v>0</v>
      </c>
      <c r="S1124" s="382">
        <f ca="1">IF(Controle!$N$16=1,0,$D1124*S374*S$5)</f>
        <v>0</v>
      </c>
      <c r="T1124" s="382">
        <f ca="1">IF(Controle!$N$16=1,0,$D1124*T374*T$5)</f>
        <v>0</v>
      </c>
      <c r="U1124" s="382">
        <f ca="1">IF(Controle!$N$16=1,0,$D1124*U374*U$5)</f>
        <v>0</v>
      </c>
      <c r="V1124" s="382">
        <f ca="1">IF(Controle!$N$16=1,0,$D1124*V374*V$5)</f>
        <v>0</v>
      </c>
      <c r="W1124" s="382">
        <f ca="1">IF(Controle!$N$16=1,0,$D1124*W374*W$5)</f>
        <v>0</v>
      </c>
      <c r="X1124" s="382">
        <f ca="1">IF(Controle!$N$16=1,0,$D1124*X374*X$5)</f>
        <v>0</v>
      </c>
      <c r="Y1124" s="382">
        <f ca="1">IF(Controle!$N$16=1,0,$D1124*Y374*Y$5)</f>
        <v>0</v>
      </c>
      <c r="Z1124" s="382">
        <f ca="1">IF(Controle!$N$16=1,0,$D1124*Z374*Z$5)</f>
        <v>0</v>
      </c>
      <c r="AA1124" s="382">
        <f ca="1">IF(Controle!$N$16=1,0,$D1124*AA374*AA$5)</f>
        <v>0</v>
      </c>
      <c r="AB1124" s="382">
        <f ca="1">IF(Controle!$N$16=1,0,$D1124*AB374*AB$5)</f>
        <v>0</v>
      </c>
      <c r="AC1124" s="382">
        <f ca="1">IF(Controle!$N$16=1,0,$D1124*AC374*AC$5)</f>
        <v>0</v>
      </c>
      <c r="AD1124" s="382">
        <f ca="1">IF(Controle!$N$16=1,0,$D1124*AD374*AD$5)</f>
        <v>0</v>
      </c>
      <c r="AE1124" s="382">
        <f ca="1">IF(Controle!$N$16=1,0,$D1124*AE374*AE$5)</f>
        <v>0</v>
      </c>
      <c r="AF1124" s="382">
        <f ca="1">IF(Controle!$N$16=1,0,$D1124*AF374*AF$5)</f>
        <v>0</v>
      </c>
      <c r="AG1124" s="382">
        <f ca="1">IF(Controle!$N$16=1,0,$D1124*AG374*AG$5)</f>
        <v>0</v>
      </c>
      <c r="AH1124" s="382">
        <f ca="1">IF(Controle!$N$16=1,0,$D1124*AH374*AH$5)</f>
        <v>0</v>
      </c>
      <c r="AI1124" s="382">
        <f ca="1">IF(Controle!$N$16=1,0,$D1124*AI374*AI$5)</f>
        <v>0</v>
      </c>
      <c r="AJ1124" s="382">
        <f ca="1">IF(Controle!$N$16=1,0,$D1124*AJ374*AJ$5)</f>
        <v>0</v>
      </c>
      <c r="AK1124" s="382">
        <f ca="1">IF(Controle!$N$16=1,0,$D1124*AK374*AK$5)</f>
        <v>0</v>
      </c>
      <c r="AL1124" s="382">
        <f ca="1">IF(Controle!$N$16=1,0,$D1124*AL374*AL$5)</f>
        <v>0</v>
      </c>
      <c r="AM1124" s="382">
        <f ca="1">IF(Controle!$N$16=1,0,$D1124*AM374*AM$5)</f>
        <v>0</v>
      </c>
      <c r="AN1124" s="382">
        <f ca="1">IF(Controle!$N$16=1,0,$D1124*AN374*AN$5)</f>
        <v>0</v>
      </c>
      <c r="AO1124" s="382">
        <f ca="1">IF(Controle!$N$16=1,0,$D1124*AO374*AO$5)</f>
        <v>0</v>
      </c>
      <c r="AP1124" s="382">
        <f ca="1">IF(Controle!$N$16=1,0,$D1124*AP374*AP$5)</f>
        <v>0</v>
      </c>
      <c r="AQ1124" s="382">
        <f ca="1">IF(Controle!$N$16=1,0,$D1124*AQ374*AQ$5)</f>
        <v>0</v>
      </c>
      <c r="AR1124" s="382">
        <f ca="1">IF(Controle!$N$16=1,0,$D1124*AR374*AR$5)</f>
        <v>0</v>
      </c>
      <c r="AS1124" s="684">
        <f t="shared" ca="1" si="664"/>
        <v>0</v>
      </c>
    </row>
    <row r="1125" spans="1:47" hidden="1" outlineLevel="1">
      <c r="B1125" s="123"/>
      <c r="C1125" s="81">
        <f t="shared" si="665"/>
        <v>31</v>
      </c>
      <c r="D1125" s="191">
        <f t="shared" ca="1" si="663"/>
        <v>0</v>
      </c>
      <c r="E1125" s="382">
        <f ca="1">IF(Controle!$N$16=1,0,$D1125*E375*E$5)</f>
        <v>0</v>
      </c>
      <c r="F1125" s="382">
        <f ca="1">IF(Controle!$N$16=1,0,$D1125*F375*F$5)</f>
        <v>0</v>
      </c>
      <c r="G1125" s="382">
        <f ca="1">IF(Controle!$N$16=1,0,$D1125*G375*G$5)</f>
        <v>0</v>
      </c>
      <c r="H1125" s="382">
        <f ca="1">IF(Controle!$N$16=1,0,$D1125*H375*H$5)</f>
        <v>0</v>
      </c>
      <c r="I1125" s="382">
        <f ca="1">IF(Controle!$N$16=1,0,$D1125*I375*I$5)</f>
        <v>0</v>
      </c>
      <c r="J1125" s="382">
        <f ca="1">IF(Controle!$N$16=1,0,$D1125*J375*J$5)</f>
        <v>0</v>
      </c>
      <c r="K1125" s="382">
        <f ca="1">IF(Controle!$N$16=1,0,$D1125*K375*K$5)</f>
        <v>0</v>
      </c>
      <c r="L1125" s="382">
        <f ca="1">IF(Controle!$N$16=1,0,$D1125*L375*L$5)</f>
        <v>0</v>
      </c>
      <c r="M1125" s="382">
        <f ca="1">IF(Controle!$N$16=1,0,$D1125*M375*M$5)</f>
        <v>0</v>
      </c>
      <c r="N1125" s="382">
        <f ca="1">IF(Controle!$N$16=1,0,$D1125*N375*N$5)</f>
        <v>0</v>
      </c>
      <c r="O1125" s="382">
        <f ca="1">IF(Controle!$N$16=1,0,$D1125*O375*O$5)</f>
        <v>0</v>
      </c>
      <c r="P1125" s="382">
        <f ca="1">IF(Controle!$N$16=1,0,$D1125*P375*P$5)</f>
        <v>0</v>
      </c>
      <c r="Q1125" s="382">
        <f ca="1">IF(Controle!$N$16=1,0,$D1125*Q375*Q$5)</f>
        <v>0</v>
      </c>
      <c r="R1125" s="382">
        <f ca="1">IF(Controle!$N$16=1,0,$D1125*R375*R$5)</f>
        <v>0</v>
      </c>
      <c r="S1125" s="382">
        <f ca="1">IF(Controle!$N$16=1,0,$D1125*S375*S$5)</f>
        <v>0</v>
      </c>
      <c r="T1125" s="382">
        <f ca="1">IF(Controle!$N$16=1,0,$D1125*T375*T$5)</f>
        <v>0</v>
      </c>
      <c r="U1125" s="382">
        <f ca="1">IF(Controle!$N$16=1,0,$D1125*U375*U$5)</f>
        <v>0</v>
      </c>
      <c r="V1125" s="382">
        <f ca="1">IF(Controle!$N$16=1,0,$D1125*V375*V$5)</f>
        <v>0</v>
      </c>
      <c r="W1125" s="382">
        <f ca="1">IF(Controle!$N$16=1,0,$D1125*W375*W$5)</f>
        <v>0</v>
      </c>
      <c r="X1125" s="382">
        <f ca="1">IF(Controle!$N$16=1,0,$D1125*X375*X$5)</f>
        <v>0</v>
      </c>
      <c r="Y1125" s="382">
        <f ca="1">IF(Controle!$N$16=1,0,$D1125*Y375*Y$5)</f>
        <v>0</v>
      </c>
      <c r="Z1125" s="382">
        <f ca="1">IF(Controle!$N$16=1,0,$D1125*Z375*Z$5)</f>
        <v>0</v>
      </c>
      <c r="AA1125" s="382">
        <f ca="1">IF(Controle!$N$16=1,0,$D1125*AA375*AA$5)</f>
        <v>0</v>
      </c>
      <c r="AB1125" s="382">
        <f ca="1">IF(Controle!$N$16=1,0,$D1125*AB375*AB$5)</f>
        <v>0</v>
      </c>
      <c r="AC1125" s="382">
        <f ca="1">IF(Controle!$N$16=1,0,$D1125*AC375*AC$5)</f>
        <v>0</v>
      </c>
      <c r="AD1125" s="382">
        <f ca="1">IF(Controle!$N$16=1,0,$D1125*AD375*AD$5)</f>
        <v>0</v>
      </c>
      <c r="AE1125" s="382">
        <f ca="1">IF(Controle!$N$16=1,0,$D1125*AE375*AE$5)</f>
        <v>0</v>
      </c>
      <c r="AF1125" s="382">
        <f ca="1">IF(Controle!$N$16=1,0,$D1125*AF375*AF$5)</f>
        <v>0</v>
      </c>
      <c r="AG1125" s="382">
        <f ca="1">IF(Controle!$N$16=1,0,$D1125*AG375*AG$5)</f>
        <v>0</v>
      </c>
      <c r="AH1125" s="382">
        <f ca="1">IF(Controle!$N$16=1,0,$D1125*AH375*AH$5)</f>
        <v>0</v>
      </c>
      <c r="AI1125" s="382">
        <f ca="1">IF(Controle!$N$16=1,0,$D1125*AI375*AI$5)</f>
        <v>0</v>
      </c>
      <c r="AJ1125" s="382">
        <f ca="1">IF(Controle!$N$16=1,0,$D1125*AJ375*AJ$5)</f>
        <v>0</v>
      </c>
      <c r="AK1125" s="382">
        <f ca="1">IF(Controle!$N$16=1,0,$D1125*AK375*AK$5)</f>
        <v>0</v>
      </c>
      <c r="AL1125" s="382">
        <f ca="1">IF(Controle!$N$16=1,0,$D1125*AL375*AL$5)</f>
        <v>0</v>
      </c>
      <c r="AM1125" s="382">
        <f ca="1">IF(Controle!$N$16=1,0,$D1125*AM375*AM$5)</f>
        <v>0</v>
      </c>
      <c r="AN1125" s="382">
        <f ca="1">IF(Controle!$N$16=1,0,$D1125*AN375*AN$5)</f>
        <v>0</v>
      </c>
      <c r="AO1125" s="382">
        <f ca="1">IF(Controle!$N$16=1,0,$D1125*AO375*AO$5)</f>
        <v>0</v>
      </c>
      <c r="AP1125" s="382">
        <f ca="1">IF(Controle!$N$16=1,0,$D1125*AP375*AP$5)</f>
        <v>0</v>
      </c>
      <c r="AQ1125" s="382">
        <f ca="1">IF(Controle!$N$16=1,0,$D1125*AQ375*AQ$5)</f>
        <v>0</v>
      </c>
      <c r="AR1125" s="382">
        <f ca="1">IF(Controle!$N$16=1,0,$D1125*AR375*AR$5)</f>
        <v>0</v>
      </c>
      <c r="AS1125" s="684">
        <f t="shared" ca="1" si="664"/>
        <v>0</v>
      </c>
    </row>
    <row r="1126" spans="1:47" hidden="1" outlineLevel="1">
      <c r="B1126" s="123"/>
      <c r="C1126" s="81">
        <f t="shared" si="665"/>
        <v>32</v>
      </c>
      <c r="D1126" s="191">
        <f t="shared" ca="1" si="663"/>
        <v>0</v>
      </c>
      <c r="E1126" s="382">
        <f ca="1">IF(Controle!$N$16=1,0,$D1126*E376*E$5)</f>
        <v>0</v>
      </c>
      <c r="F1126" s="382">
        <f ca="1">IF(Controle!$N$16=1,0,$D1126*F376*F$5)</f>
        <v>0</v>
      </c>
      <c r="G1126" s="382">
        <f ca="1">IF(Controle!$N$16=1,0,$D1126*G376*G$5)</f>
        <v>0</v>
      </c>
      <c r="H1126" s="382">
        <f ca="1">IF(Controle!$N$16=1,0,$D1126*H376*H$5)</f>
        <v>0</v>
      </c>
      <c r="I1126" s="382">
        <f ca="1">IF(Controle!$N$16=1,0,$D1126*I376*I$5)</f>
        <v>0</v>
      </c>
      <c r="J1126" s="382">
        <f ca="1">IF(Controle!$N$16=1,0,$D1126*J376*J$5)</f>
        <v>0</v>
      </c>
      <c r="K1126" s="382">
        <f ca="1">IF(Controle!$N$16=1,0,$D1126*K376*K$5)</f>
        <v>0</v>
      </c>
      <c r="L1126" s="382">
        <f ca="1">IF(Controle!$N$16=1,0,$D1126*L376*L$5)</f>
        <v>0</v>
      </c>
      <c r="M1126" s="382">
        <f ca="1">IF(Controle!$N$16=1,0,$D1126*M376*M$5)</f>
        <v>0</v>
      </c>
      <c r="N1126" s="382">
        <f ca="1">IF(Controle!$N$16=1,0,$D1126*N376*N$5)</f>
        <v>0</v>
      </c>
      <c r="O1126" s="382">
        <f ca="1">IF(Controle!$N$16=1,0,$D1126*O376*O$5)</f>
        <v>0</v>
      </c>
      <c r="P1126" s="382">
        <f ca="1">IF(Controle!$N$16=1,0,$D1126*P376*P$5)</f>
        <v>0</v>
      </c>
      <c r="Q1126" s="382">
        <f ca="1">IF(Controle!$N$16=1,0,$D1126*Q376*Q$5)</f>
        <v>0</v>
      </c>
      <c r="R1126" s="382">
        <f ca="1">IF(Controle!$N$16=1,0,$D1126*R376*R$5)</f>
        <v>0</v>
      </c>
      <c r="S1126" s="382">
        <f ca="1">IF(Controle!$N$16=1,0,$D1126*S376*S$5)</f>
        <v>0</v>
      </c>
      <c r="T1126" s="382">
        <f ca="1">IF(Controle!$N$16=1,0,$D1126*T376*T$5)</f>
        <v>0</v>
      </c>
      <c r="U1126" s="382">
        <f ca="1">IF(Controle!$N$16=1,0,$D1126*U376*U$5)</f>
        <v>0</v>
      </c>
      <c r="V1126" s="382">
        <f ca="1">IF(Controle!$N$16=1,0,$D1126*V376*V$5)</f>
        <v>0</v>
      </c>
      <c r="W1126" s="382">
        <f ca="1">IF(Controle!$N$16=1,0,$D1126*W376*W$5)</f>
        <v>0</v>
      </c>
      <c r="X1126" s="382">
        <f ca="1">IF(Controle!$N$16=1,0,$D1126*X376*X$5)</f>
        <v>0</v>
      </c>
      <c r="Y1126" s="382">
        <f ca="1">IF(Controle!$N$16=1,0,$D1126*Y376*Y$5)</f>
        <v>0</v>
      </c>
      <c r="Z1126" s="382">
        <f ca="1">IF(Controle!$N$16=1,0,$D1126*Z376*Z$5)</f>
        <v>0</v>
      </c>
      <c r="AA1126" s="382">
        <f ca="1">IF(Controle!$N$16=1,0,$D1126*AA376*AA$5)</f>
        <v>0</v>
      </c>
      <c r="AB1126" s="382">
        <f ca="1">IF(Controle!$N$16=1,0,$D1126*AB376*AB$5)</f>
        <v>0</v>
      </c>
      <c r="AC1126" s="382">
        <f ca="1">IF(Controle!$N$16=1,0,$D1126*AC376*AC$5)</f>
        <v>0</v>
      </c>
      <c r="AD1126" s="382">
        <f ca="1">IF(Controle!$N$16=1,0,$D1126*AD376*AD$5)</f>
        <v>0</v>
      </c>
      <c r="AE1126" s="382">
        <f ca="1">IF(Controle!$N$16=1,0,$D1126*AE376*AE$5)</f>
        <v>0</v>
      </c>
      <c r="AF1126" s="382">
        <f ca="1">IF(Controle!$N$16=1,0,$D1126*AF376*AF$5)</f>
        <v>0</v>
      </c>
      <c r="AG1126" s="382">
        <f ca="1">IF(Controle!$N$16=1,0,$D1126*AG376*AG$5)</f>
        <v>0</v>
      </c>
      <c r="AH1126" s="382">
        <f ca="1">IF(Controle!$N$16=1,0,$D1126*AH376*AH$5)</f>
        <v>0</v>
      </c>
      <c r="AI1126" s="382">
        <f ca="1">IF(Controle!$N$16=1,0,$D1126*AI376*AI$5)</f>
        <v>0</v>
      </c>
      <c r="AJ1126" s="382">
        <f ca="1">IF(Controle!$N$16=1,0,$D1126*AJ376*AJ$5)</f>
        <v>0</v>
      </c>
      <c r="AK1126" s="382">
        <f ca="1">IF(Controle!$N$16=1,0,$D1126*AK376*AK$5)</f>
        <v>0</v>
      </c>
      <c r="AL1126" s="382">
        <f ca="1">IF(Controle!$N$16=1,0,$D1126*AL376*AL$5)</f>
        <v>0</v>
      </c>
      <c r="AM1126" s="382">
        <f ca="1">IF(Controle!$N$16=1,0,$D1126*AM376*AM$5)</f>
        <v>0</v>
      </c>
      <c r="AN1126" s="382">
        <f ca="1">IF(Controle!$N$16=1,0,$D1126*AN376*AN$5)</f>
        <v>0</v>
      </c>
      <c r="AO1126" s="382">
        <f ca="1">IF(Controle!$N$16=1,0,$D1126*AO376*AO$5)</f>
        <v>0</v>
      </c>
      <c r="AP1126" s="382">
        <f ca="1">IF(Controle!$N$16=1,0,$D1126*AP376*AP$5)</f>
        <v>0</v>
      </c>
      <c r="AQ1126" s="382">
        <f ca="1">IF(Controle!$N$16=1,0,$D1126*AQ376*AQ$5)</f>
        <v>0</v>
      </c>
      <c r="AR1126" s="382">
        <f ca="1">IF(Controle!$N$16=1,0,$D1126*AR376*AR$5)</f>
        <v>0</v>
      </c>
      <c r="AS1126" s="684">
        <f t="shared" ca="1" si="664"/>
        <v>0</v>
      </c>
    </row>
    <row r="1127" spans="1:47" hidden="1" outlineLevel="1">
      <c r="B1127" s="123"/>
      <c r="C1127" s="81">
        <f t="shared" si="665"/>
        <v>33</v>
      </c>
      <c r="D1127" s="191">
        <f t="shared" ca="1" si="663"/>
        <v>0</v>
      </c>
      <c r="E1127" s="382">
        <f ca="1">IF(Controle!$N$16=1,0,$D1127*E377*E$5)</f>
        <v>0</v>
      </c>
      <c r="F1127" s="382">
        <f ca="1">IF(Controle!$N$16=1,0,$D1127*F377*F$5)</f>
        <v>0</v>
      </c>
      <c r="G1127" s="382">
        <f ca="1">IF(Controle!$N$16=1,0,$D1127*G377*G$5)</f>
        <v>0</v>
      </c>
      <c r="H1127" s="382">
        <f ca="1">IF(Controle!$N$16=1,0,$D1127*H377*H$5)</f>
        <v>0</v>
      </c>
      <c r="I1127" s="382">
        <f ca="1">IF(Controle!$N$16=1,0,$D1127*I377*I$5)</f>
        <v>0</v>
      </c>
      <c r="J1127" s="382">
        <f ca="1">IF(Controle!$N$16=1,0,$D1127*J377*J$5)</f>
        <v>0</v>
      </c>
      <c r="K1127" s="382">
        <f ca="1">IF(Controle!$N$16=1,0,$D1127*K377*K$5)</f>
        <v>0</v>
      </c>
      <c r="L1127" s="382">
        <f ca="1">IF(Controle!$N$16=1,0,$D1127*L377*L$5)</f>
        <v>0</v>
      </c>
      <c r="M1127" s="382">
        <f ca="1">IF(Controle!$N$16=1,0,$D1127*M377*M$5)</f>
        <v>0</v>
      </c>
      <c r="N1127" s="382">
        <f ca="1">IF(Controle!$N$16=1,0,$D1127*N377*N$5)</f>
        <v>0</v>
      </c>
      <c r="O1127" s="382">
        <f ca="1">IF(Controle!$N$16=1,0,$D1127*O377*O$5)</f>
        <v>0</v>
      </c>
      <c r="P1127" s="382">
        <f ca="1">IF(Controle!$N$16=1,0,$D1127*P377*P$5)</f>
        <v>0</v>
      </c>
      <c r="Q1127" s="382">
        <f ca="1">IF(Controle!$N$16=1,0,$D1127*Q377*Q$5)</f>
        <v>0</v>
      </c>
      <c r="R1127" s="382">
        <f ca="1">IF(Controle!$N$16=1,0,$D1127*R377*R$5)</f>
        <v>0</v>
      </c>
      <c r="S1127" s="382">
        <f ca="1">IF(Controle!$N$16=1,0,$D1127*S377*S$5)</f>
        <v>0</v>
      </c>
      <c r="T1127" s="382">
        <f ca="1">IF(Controle!$N$16=1,0,$D1127*T377*T$5)</f>
        <v>0</v>
      </c>
      <c r="U1127" s="382">
        <f ca="1">IF(Controle!$N$16=1,0,$D1127*U377*U$5)</f>
        <v>0</v>
      </c>
      <c r="V1127" s="382">
        <f ca="1">IF(Controle!$N$16=1,0,$D1127*V377*V$5)</f>
        <v>0</v>
      </c>
      <c r="W1127" s="382">
        <f ca="1">IF(Controle!$N$16=1,0,$D1127*W377*W$5)</f>
        <v>0</v>
      </c>
      <c r="X1127" s="382">
        <f ca="1">IF(Controle!$N$16=1,0,$D1127*X377*X$5)</f>
        <v>0</v>
      </c>
      <c r="Y1127" s="382">
        <f ca="1">IF(Controle!$N$16=1,0,$D1127*Y377*Y$5)</f>
        <v>0</v>
      </c>
      <c r="Z1127" s="382">
        <f ca="1">IF(Controle!$N$16=1,0,$D1127*Z377*Z$5)</f>
        <v>0</v>
      </c>
      <c r="AA1127" s="382">
        <f ca="1">IF(Controle!$N$16=1,0,$D1127*AA377*AA$5)</f>
        <v>0</v>
      </c>
      <c r="AB1127" s="382">
        <f ca="1">IF(Controle!$N$16=1,0,$D1127*AB377*AB$5)</f>
        <v>0</v>
      </c>
      <c r="AC1127" s="382">
        <f ca="1">IF(Controle!$N$16=1,0,$D1127*AC377*AC$5)</f>
        <v>0</v>
      </c>
      <c r="AD1127" s="382">
        <f ca="1">IF(Controle!$N$16=1,0,$D1127*AD377*AD$5)</f>
        <v>0</v>
      </c>
      <c r="AE1127" s="382">
        <f ca="1">IF(Controle!$N$16=1,0,$D1127*AE377*AE$5)</f>
        <v>0</v>
      </c>
      <c r="AF1127" s="382">
        <f ca="1">IF(Controle!$N$16=1,0,$D1127*AF377*AF$5)</f>
        <v>0</v>
      </c>
      <c r="AG1127" s="382">
        <f ca="1">IF(Controle!$N$16=1,0,$D1127*AG377*AG$5)</f>
        <v>0</v>
      </c>
      <c r="AH1127" s="382">
        <f ca="1">IF(Controle!$N$16=1,0,$D1127*AH377*AH$5)</f>
        <v>0</v>
      </c>
      <c r="AI1127" s="382">
        <f ca="1">IF(Controle!$N$16=1,0,$D1127*AI377*AI$5)</f>
        <v>0</v>
      </c>
      <c r="AJ1127" s="382">
        <f ca="1">IF(Controle!$N$16=1,0,$D1127*AJ377*AJ$5)</f>
        <v>0</v>
      </c>
      <c r="AK1127" s="382">
        <f ca="1">IF(Controle!$N$16=1,0,$D1127*AK377*AK$5)</f>
        <v>0</v>
      </c>
      <c r="AL1127" s="382">
        <f ca="1">IF(Controle!$N$16=1,0,$D1127*AL377*AL$5)</f>
        <v>0</v>
      </c>
      <c r="AM1127" s="382">
        <f ca="1">IF(Controle!$N$16=1,0,$D1127*AM377*AM$5)</f>
        <v>0</v>
      </c>
      <c r="AN1127" s="382">
        <f ca="1">IF(Controle!$N$16=1,0,$D1127*AN377*AN$5)</f>
        <v>0</v>
      </c>
      <c r="AO1127" s="382">
        <f ca="1">IF(Controle!$N$16=1,0,$D1127*AO377*AO$5)</f>
        <v>0</v>
      </c>
      <c r="AP1127" s="382">
        <f ca="1">IF(Controle!$N$16=1,0,$D1127*AP377*AP$5)</f>
        <v>0</v>
      </c>
      <c r="AQ1127" s="382">
        <f ca="1">IF(Controle!$N$16=1,0,$D1127*AQ377*AQ$5)</f>
        <v>0</v>
      </c>
      <c r="AR1127" s="382">
        <f ca="1">IF(Controle!$N$16=1,0,$D1127*AR377*AR$5)</f>
        <v>0</v>
      </c>
      <c r="AS1127" s="684">
        <f t="shared" ca="1" si="664"/>
        <v>0</v>
      </c>
    </row>
    <row r="1128" spans="1:47" hidden="1" outlineLevel="1">
      <c r="B1128" s="123"/>
      <c r="C1128" s="81">
        <f t="shared" si="665"/>
        <v>34</v>
      </c>
      <c r="D1128" s="191">
        <f t="shared" ca="1" si="663"/>
        <v>0</v>
      </c>
      <c r="E1128" s="382">
        <f ca="1">IF(Controle!$N$16=1,0,$D1128*E378*E$5)</f>
        <v>0</v>
      </c>
      <c r="F1128" s="382">
        <f ca="1">IF(Controle!$N$16=1,0,$D1128*F378*F$5)</f>
        <v>0</v>
      </c>
      <c r="G1128" s="382">
        <f ca="1">IF(Controle!$N$16=1,0,$D1128*G378*G$5)</f>
        <v>0</v>
      </c>
      <c r="H1128" s="382">
        <f ca="1">IF(Controle!$N$16=1,0,$D1128*H378*H$5)</f>
        <v>0</v>
      </c>
      <c r="I1128" s="382">
        <f ca="1">IF(Controle!$N$16=1,0,$D1128*I378*I$5)</f>
        <v>0</v>
      </c>
      <c r="J1128" s="382">
        <f ca="1">IF(Controle!$N$16=1,0,$D1128*J378*J$5)</f>
        <v>0</v>
      </c>
      <c r="K1128" s="382">
        <f ca="1">IF(Controle!$N$16=1,0,$D1128*K378*K$5)</f>
        <v>0</v>
      </c>
      <c r="L1128" s="382">
        <f ca="1">IF(Controle!$N$16=1,0,$D1128*L378*L$5)</f>
        <v>0</v>
      </c>
      <c r="M1128" s="382">
        <f ca="1">IF(Controle!$N$16=1,0,$D1128*M378*M$5)</f>
        <v>0</v>
      </c>
      <c r="N1128" s="382">
        <f ca="1">IF(Controle!$N$16=1,0,$D1128*N378*N$5)</f>
        <v>0</v>
      </c>
      <c r="O1128" s="382">
        <f ca="1">IF(Controle!$N$16=1,0,$D1128*O378*O$5)</f>
        <v>0</v>
      </c>
      <c r="P1128" s="382">
        <f ca="1">IF(Controle!$N$16=1,0,$D1128*P378*P$5)</f>
        <v>0</v>
      </c>
      <c r="Q1128" s="382">
        <f ca="1">IF(Controle!$N$16=1,0,$D1128*Q378*Q$5)</f>
        <v>0</v>
      </c>
      <c r="R1128" s="382">
        <f ca="1">IF(Controle!$N$16=1,0,$D1128*R378*R$5)</f>
        <v>0</v>
      </c>
      <c r="S1128" s="382">
        <f ca="1">IF(Controle!$N$16=1,0,$D1128*S378*S$5)</f>
        <v>0</v>
      </c>
      <c r="T1128" s="382">
        <f ca="1">IF(Controle!$N$16=1,0,$D1128*T378*T$5)</f>
        <v>0</v>
      </c>
      <c r="U1128" s="382">
        <f ca="1">IF(Controle!$N$16=1,0,$D1128*U378*U$5)</f>
        <v>0</v>
      </c>
      <c r="V1128" s="382">
        <f ca="1">IF(Controle!$N$16=1,0,$D1128*V378*V$5)</f>
        <v>0</v>
      </c>
      <c r="W1128" s="382">
        <f ca="1">IF(Controle!$N$16=1,0,$D1128*W378*W$5)</f>
        <v>0</v>
      </c>
      <c r="X1128" s="382">
        <f ca="1">IF(Controle!$N$16=1,0,$D1128*X378*X$5)</f>
        <v>0</v>
      </c>
      <c r="Y1128" s="382">
        <f ca="1">IF(Controle!$N$16=1,0,$D1128*Y378*Y$5)</f>
        <v>0</v>
      </c>
      <c r="Z1128" s="382">
        <f ca="1">IF(Controle!$N$16=1,0,$D1128*Z378*Z$5)</f>
        <v>0</v>
      </c>
      <c r="AA1128" s="382">
        <f ca="1">IF(Controle!$N$16=1,0,$D1128*AA378*AA$5)</f>
        <v>0</v>
      </c>
      <c r="AB1128" s="382">
        <f ca="1">IF(Controle!$N$16=1,0,$D1128*AB378*AB$5)</f>
        <v>0</v>
      </c>
      <c r="AC1128" s="382">
        <f ca="1">IF(Controle!$N$16=1,0,$D1128*AC378*AC$5)</f>
        <v>0</v>
      </c>
      <c r="AD1128" s="382">
        <f ca="1">IF(Controle!$N$16=1,0,$D1128*AD378*AD$5)</f>
        <v>0</v>
      </c>
      <c r="AE1128" s="382">
        <f ca="1">IF(Controle!$N$16=1,0,$D1128*AE378*AE$5)</f>
        <v>0</v>
      </c>
      <c r="AF1128" s="382">
        <f ca="1">IF(Controle!$N$16=1,0,$D1128*AF378*AF$5)</f>
        <v>0</v>
      </c>
      <c r="AG1128" s="382">
        <f ca="1">IF(Controle!$N$16=1,0,$D1128*AG378*AG$5)</f>
        <v>0</v>
      </c>
      <c r="AH1128" s="382">
        <f ca="1">IF(Controle!$N$16=1,0,$D1128*AH378*AH$5)</f>
        <v>0</v>
      </c>
      <c r="AI1128" s="382">
        <f ca="1">IF(Controle!$N$16=1,0,$D1128*AI378*AI$5)</f>
        <v>0</v>
      </c>
      <c r="AJ1128" s="382">
        <f ca="1">IF(Controle!$N$16=1,0,$D1128*AJ378*AJ$5)</f>
        <v>0</v>
      </c>
      <c r="AK1128" s="382">
        <f ca="1">IF(Controle!$N$16=1,0,$D1128*AK378*AK$5)</f>
        <v>0</v>
      </c>
      <c r="AL1128" s="382">
        <f ca="1">IF(Controle!$N$16=1,0,$D1128*AL378*AL$5)</f>
        <v>0</v>
      </c>
      <c r="AM1128" s="382">
        <f ca="1">IF(Controle!$N$16=1,0,$D1128*AM378*AM$5)</f>
        <v>0</v>
      </c>
      <c r="AN1128" s="382">
        <f ca="1">IF(Controle!$N$16=1,0,$D1128*AN378*AN$5)</f>
        <v>0</v>
      </c>
      <c r="AO1128" s="382">
        <f ca="1">IF(Controle!$N$16=1,0,$D1128*AO378*AO$5)</f>
        <v>0</v>
      </c>
      <c r="AP1128" s="382">
        <f ca="1">IF(Controle!$N$16=1,0,$D1128*AP378*AP$5)</f>
        <v>0</v>
      </c>
      <c r="AQ1128" s="382">
        <f ca="1">IF(Controle!$N$16=1,0,$D1128*AQ378*AQ$5)</f>
        <v>0</v>
      </c>
      <c r="AR1128" s="382">
        <f ca="1">IF(Controle!$N$16=1,0,$D1128*AR378*AR$5)</f>
        <v>0</v>
      </c>
      <c r="AS1128" s="684">
        <f t="shared" ca="1" si="664"/>
        <v>0</v>
      </c>
    </row>
    <row r="1129" spans="1:47" hidden="1" outlineLevel="1">
      <c r="B1129" s="123"/>
      <c r="C1129" s="81">
        <f t="shared" si="665"/>
        <v>35</v>
      </c>
      <c r="D1129" s="191">
        <f t="shared" ca="1" si="663"/>
        <v>0</v>
      </c>
      <c r="E1129" s="382">
        <f ca="1">IF(Controle!$N$16=1,0,$D1129*E379*E$5)</f>
        <v>0</v>
      </c>
      <c r="F1129" s="382">
        <f ca="1">IF(Controle!$N$16=1,0,$D1129*F379*F$5)</f>
        <v>0</v>
      </c>
      <c r="G1129" s="382">
        <f ca="1">IF(Controle!$N$16=1,0,$D1129*G379*G$5)</f>
        <v>0</v>
      </c>
      <c r="H1129" s="382">
        <f ca="1">IF(Controle!$N$16=1,0,$D1129*H379*H$5)</f>
        <v>0</v>
      </c>
      <c r="I1129" s="382">
        <f ca="1">IF(Controle!$N$16=1,0,$D1129*I379*I$5)</f>
        <v>0</v>
      </c>
      <c r="J1129" s="382">
        <f ca="1">IF(Controle!$N$16=1,0,$D1129*J379*J$5)</f>
        <v>0</v>
      </c>
      <c r="K1129" s="382">
        <f ca="1">IF(Controle!$N$16=1,0,$D1129*K379*K$5)</f>
        <v>0</v>
      </c>
      <c r="L1129" s="382">
        <f ca="1">IF(Controle!$N$16=1,0,$D1129*L379*L$5)</f>
        <v>0</v>
      </c>
      <c r="M1129" s="382">
        <f ca="1">IF(Controle!$N$16=1,0,$D1129*M379*M$5)</f>
        <v>0</v>
      </c>
      <c r="N1129" s="382">
        <f ca="1">IF(Controle!$N$16=1,0,$D1129*N379*N$5)</f>
        <v>0</v>
      </c>
      <c r="O1129" s="382">
        <f ca="1">IF(Controle!$N$16=1,0,$D1129*O379*O$5)</f>
        <v>0</v>
      </c>
      <c r="P1129" s="382">
        <f ca="1">IF(Controle!$N$16=1,0,$D1129*P379*P$5)</f>
        <v>0</v>
      </c>
      <c r="Q1129" s="382">
        <f ca="1">IF(Controle!$N$16=1,0,$D1129*Q379*Q$5)</f>
        <v>0</v>
      </c>
      <c r="R1129" s="382">
        <f ca="1">IF(Controle!$N$16=1,0,$D1129*R379*R$5)</f>
        <v>0</v>
      </c>
      <c r="S1129" s="382">
        <f ca="1">IF(Controle!$N$16=1,0,$D1129*S379*S$5)</f>
        <v>0</v>
      </c>
      <c r="T1129" s="382">
        <f ca="1">IF(Controle!$N$16=1,0,$D1129*T379*T$5)</f>
        <v>0</v>
      </c>
      <c r="U1129" s="382">
        <f ca="1">IF(Controle!$N$16=1,0,$D1129*U379*U$5)</f>
        <v>0</v>
      </c>
      <c r="V1129" s="382">
        <f ca="1">IF(Controle!$N$16=1,0,$D1129*V379*V$5)</f>
        <v>0</v>
      </c>
      <c r="W1129" s="382">
        <f ca="1">IF(Controle!$N$16=1,0,$D1129*W379*W$5)</f>
        <v>0</v>
      </c>
      <c r="X1129" s="382">
        <f ca="1">IF(Controle!$N$16=1,0,$D1129*X379*X$5)</f>
        <v>0</v>
      </c>
      <c r="Y1129" s="382">
        <f ca="1">IF(Controle!$N$16=1,0,$D1129*Y379*Y$5)</f>
        <v>0</v>
      </c>
      <c r="Z1129" s="382">
        <f ca="1">IF(Controle!$N$16=1,0,$D1129*Z379*Z$5)</f>
        <v>0</v>
      </c>
      <c r="AA1129" s="382">
        <f ca="1">IF(Controle!$N$16=1,0,$D1129*AA379*AA$5)</f>
        <v>0</v>
      </c>
      <c r="AB1129" s="382">
        <f ca="1">IF(Controle!$N$16=1,0,$D1129*AB379*AB$5)</f>
        <v>0</v>
      </c>
      <c r="AC1129" s="382">
        <f ca="1">IF(Controle!$N$16=1,0,$D1129*AC379*AC$5)</f>
        <v>0</v>
      </c>
      <c r="AD1129" s="382">
        <f ca="1">IF(Controle!$N$16=1,0,$D1129*AD379*AD$5)</f>
        <v>0</v>
      </c>
      <c r="AE1129" s="382">
        <f ca="1">IF(Controle!$N$16=1,0,$D1129*AE379*AE$5)</f>
        <v>0</v>
      </c>
      <c r="AF1129" s="382">
        <f ca="1">IF(Controle!$N$16=1,0,$D1129*AF379*AF$5)</f>
        <v>0</v>
      </c>
      <c r="AG1129" s="382">
        <f ca="1">IF(Controle!$N$16=1,0,$D1129*AG379*AG$5)</f>
        <v>0</v>
      </c>
      <c r="AH1129" s="382">
        <f ca="1">IF(Controle!$N$16=1,0,$D1129*AH379*AH$5)</f>
        <v>0</v>
      </c>
      <c r="AI1129" s="382">
        <f ca="1">IF(Controle!$N$16=1,0,$D1129*AI379*AI$5)</f>
        <v>0</v>
      </c>
      <c r="AJ1129" s="382">
        <f ca="1">IF(Controle!$N$16=1,0,$D1129*AJ379*AJ$5)</f>
        <v>0</v>
      </c>
      <c r="AK1129" s="382">
        <f ca="1">IF(Controle!$N$16=1,0,$D1129*AK379*AK$5)</f>
        <v>0</v>
      </c>
      <c r="AL1129" s="382">
        <f ca="1">IF(Controle!$N$16=1,0,$D1129*AL379*AL$5)</f>
        <v>0</v>
      </c>
      <c r="AM1129" s="382">
        <f ca="1">IF(Controle!$N$16=1,0,$D1129*AM379*AM$5)</f>
        <v>0</v>
      </c>
      <c r="AN1129" s="382">
        <f ca="1">IF(Controle!$N$16=1,0,$D1129*AN379*AN$5)</f>
        <v>0</v>
      </c>
      <c r="AO1129" s="382">
        <f ca="1">IF(Controle!$N$16=1,0,$D1129*AO379*AO$5)</f>
        <v>0</v>
      </c>
      <c r="AP1129" s="382">
        <f ca="1">IF(Controle!$N$16=1,0,$D1129*AP379*AP$5)</f>
        <v>0</v>
      </c>
      <c r="AQ1129" s="382">
        <f ca="1">IF(Controle!$N$16=1,0,$D1129*AQ379*AQ$5)</f>
        <v>0</v>
      </c>
      <c r="AR1129" s="382">
        <f ca="1">IF(Controle!$N$16=1,0,$D1129*AR379*AR$5)</f>
        <v>0</v>
      </c>
      <c r="AS1129" s="684">
        <f t="shared" ca="1" si="664"/>
        <v>0</v>
      </c>
    </row>
    <row r="1130" spans="1:47" hidden="1" outlineLevel="1">
      <c r="B1130" s="123"/>
      <c r="C1130" s="81">
        <f t="shared" si="665"/>
        <v>36</v>
      </c>
      <c r="D1130" s="191">
        <f t="shared" ca="1" si="663"/>
        <v>0</v>
      </c>
      <c r="E1130" s="382">
        <f ca="1">IF(Controle!$N$16=1,0,$D1130*E380*E$5)</f>
        <v>0</v>
      </c>
      <c r="F1130" s="382">
        <f ca="1">IF(Controle!$N$16=1,0,$D1130*F380*F$5)</f>
        <v>0</v>
      </c>
      <c r="G1130" s="382">
        <f ca="1">IF(Controle!$N$16=1,0,$D1130*G380*G$5)</f>
        <v>0</v>
      </c>
      <c r="H1130" s="382">
        <f ca="1">IF(Controle!$N$16=1,0,$D1130*H380*H$5)</f>
        <v>0</v>
      </c>
      <c r="I1130" s="382">
        <f ca="1">IF(Controle!$N$16=1,0,$D1130*I380*I$5)</f>
        <v>0</v>
      </c>
      <c r="J1130" s="382">
        <f ca="1">IF(Controle!$N$16=1,0,$D1130*J380*J$5)</f>
        <v>0</v>
      </c>
      <c r="K1130" s="382">
        <f ca="1">IF(Controle!$N$16=1,0,$D1130*K380*K$5)</f>
        <v>0</v>
      </c>
      <c r="L1130" s="382">
        <f ca="1">IF(Controle!$N$16=1,0,$D1130*L380*L$5)</f>
        <v>0</v>
      </c>
      <c r="M1130" s="382">
        <f ca="1">IF(Controle!$N$16=1,0,$D1130*M380*M$5)</f>
        <v>0</v>
      </c>
      <c r="N1130" s="382">
        <f ca="1">IF(Controle!$N$16=1,0,$D1130*N380*N$5)</f>
        <v>0</v>
      </c>
      <c r="O1130" s="382">
        <f ca="1">IF(Controle!$N$16=1,0,$D1130*O380*O$5)</f>
        <v>0</v>
      </c>
      <c r="P1130" s="382">
        <f ca="1">IF(Controle!$N$16=1,0,$D1130*P380*P$5)</f>
        <v>0</v>
      </c>
      <c r="Q1130" s="382">
        <f ca="1">IF(Controle!$N$16=1,0,$D1130*Q380*Q$5)</f>
        <v>0</v>
      </c>
      <c r="R1130" s="382">
        <f ca="1">IF(Controle!$N$16=1,0,$D1130*R380*R$5)</f>
        <v>0</v>
      </c>
      <c r="S1130" s="382">
        <f ca="1">IF(Controle!$N$16=1,0,$D1130*S380*S$5)</f>
        <v>0</v>
      </c>
      <c r="T1130" s="382">
        <f ca="1">IF(Controle!$N$16=1,0,$D1130*T380*T$5)</f>
        <v>0</v>
      </c>
      <c r="U1130" s="382">
        <f ca="1">IF(Controle!$N$16=1,0,$D1130*U380*U$5)</f>
        <v>0</v>
      </c>
      <c r="V1130" s="382">
        <f ca="1">IF(Controle!$N$16=1,0,$D1130*V380*V$5)</f>
        <v>0</v>
      </c>
      <c r="W1130" s="382">
        <f ca="1">IF(Controle!$N$16=1,0,$D1130*W380*W$5)</f>
        <v>0</v>
      </c>
      <c r="X1130" s="382">
        <f ca="1">IF(Controle!$N$16=1,0,$D1130*X380*X$5)</f>
        <v>0</v>
      </c>
      <c r="Y1130" s="382">
        <f ca="1">IF(Controle!$N$16=1,0,$D1130*Y380*Y$5)</f>
        <v>0</v>
      </c>
      <c r="Z1130" s="382">
        <f ca="1">IF(Controle!$N$16=1,0,$D1130*Z380*Z$5)</f>
        <v>0</v>
      </c>
      <c r="AA1130" s="382">
        <f ca="1">IF(Controle!$N$16=1,0,$D1130*AA380*AA$5)</f>
        <v>0</v>
      </c>
      <c r="AB1130" s="382">
        <f ca="1">IF(Controle!$N$16=1,0,$D1130*AB380*AB$5)</f>
        <v>0</v>
      </c>
      <c r="AC1130" s="382">
        <f ca="1">IF(Controle!$N$16=1,0,$D1130*AC380*AC$5)</f>
        <v>0</v>
      </c>
      <c r="AD1130" s="382">
        <f ca="1">IF(Controle!$N$16=1,0,$D1130*AD380*AD$5)</f>
        <v>0</v>
      </c>
      <c r="AE1130" s="382">
        <f ca="1">IF(Controle!$N$16=1,0,$D1130*AE380*AE$5)</f>
        <v>0</v>
      </c>
      <c r="AF1130" s="382">
        <f ca="1">IF(Controle!$N$16=1,0,$D1130*AF380*AF$5)</f>
        <v>0</v>
      </c>
      <c r="AG1130" s="382">
        <f ca="1">IF(Controle!$N$16=1,0,$D1130*AG380*AG$5)</f>
        <v>0</v>
      </c>
      <c r="AH1130" s="382">
        <f ca="1">IF(Controle!$N$16=1,0,$D1130*AH380*AH$5)</f>
        <v>0</v>
      </c>
      <c r="AI1130" s="382">
        <f ca="1">IF(Controle!$N$16=1,0,$D1130*AI380*AI$5)</f>
        <v>0</v>
      </c>
      <c r="AJ1130" s="382">
        <f ca="1">IF(Controle!$N$16=1,0,$D1130*AJ380*AJ$5)</f>
        <v>0</v>
      </c>
      <c r="AK1130" s="382">
        <f ca="1">IF(Controle!$N$16=1,0,$D1130*AK380*AK$5)</f>
        <v>0</v>
      </c>
      <c r="AL1130" s="382">
        <f ca="1">IF(Controle!$N$16=1,0,$D1130*AL380*AL$5)</f>
        <v>0</v>
      </c>
      <c r="AM1130" s="382">
        <f ca="1">IF(Controle!$N$16=1,0,$D1130*AM380*AM$5)</f>
        <v>0</v>
      </c>
      <c r="AN1130" s="382">
        <f ca="1">IF(Controle!$N$16=1,0,$D1130*AN380*AN$5)</f>
        <v>0</v>
      </c>
      <c r="AO1130" s="382">
        <f ca="1">IF(Controle!$N$16=1,0,$D1130*AO380*AO$5)</f>
        <v>0</v>
      </c>
      <c r="AP1130" s="382">
        <f ca="1">IF(Controle!$N$16=1,0,$D1130*AP380*AP$5)</f>
        <v>0</v>
      </c>
      <c r="AQ1130" s="382">
        <f ca="1">IF(Controle!$N$16=1,0,$D1130*AQ380*AQ$5)</f>
        <v>0</v>
      </c>
      <c r="AR1130" s="382">
        <f ca="1">IF(Controle!$N$16=1,0,$D1130*AR380*AR$5)</f>
        <v>0</v>
      </c>
      <c r="AS1130" s="684">
        <f t="shared" ca="1" si="664"/>
        <v>0</v>
      </c>
    </row>
    <row r="1131" spans="1:47" hidden="1" outlineLevel="1">
      <c r="B1131" s="123"/>
      <c r="C1131" s="81">
        <f t="shared" si="665"/>
        <v>37</v>
      </c>
      <c r="D1131" s="191">
        <f t="shared" ca="1" si="663"/>
        <v>0</v>
      </c>
      <c r="E1131" s="382">
        <f ca="1">IF(Controle!$N$16=1,0,$D1131*E381*E$5)</f>
        <v>0</v>
      </c>
      <c r="F1131" s="382">
        <f ca="1">IF(Controle!$N$16=1,0,$D1131*F381*F$5)</f>
        <v>0</v>
      </c>
      <c r="G1131" s="382">
        <f ca="1">IF(Controle!$N$16=1,0,$D1131*G381*G$5)</f>
        <v>0</v>
      </c>
      <c r="H1131" s="382">
        <f ca="1">IF(Controle!$N$16=1,0,$D1131*H381*H$5)</f>
        <v>0</v>
      </c>
      <c r="I1131" s="382">
        <f ca="1">IF(Controle!$N$16=1,0,$D1131*I381*I$5)</f>
        <v>0</v>
      </c>
      <c r="J1131" s="382">
        <f ca="1">IF(Controle!$N$16=1,0,$D1131*J381*J$5)</f>
        <v>0</v>
      </c>
      <c r="K1131" s="382">
        <f ca="1">IF(Controle!$N$16=1,0,$D1131*K381*K$5)</f>
        <v>0</v>
      </c>
      <c r="L1131" s="382">
        <f ca="1">IF(Controle!$N$16=1,0,$D1131*L381*L$5)</f>
        <v>0</v>
      </c>
      <c r="M1131" s="382">
        <f ca="1">IF(Controle!$N$16=1,0,$D1131*M381*M$5)</f>
        <v>0</v>
      </c>
      <c r="N1131" s="382">
        <f ca="1">IF(Controle!$N$16=1,0,$D1131*N381*N$5)</f>
        <v>0</v>
      </c>
      <c r="O1131" s="382">
        <f ca="1">IF(Controle!$N$16=1,0,$D1131*O381*O$5)</f>
        <v>0</v>
      </c>
      <c r="P1131" s="382">
        <f ca="1">IF(Controle!$N$16=1,0,$D1131*P381*P$5)</f>
        <v>0</v>
      </c>
      <c r="Q1131" s="382">
        <f ca="1">IF(Controle!$N$16=1,0,$D1131*Q381*Q$5)</f>
        <v>0</v>
      </c>
      <c r="R1131" s="382">
        <f ca="1">IF(Controle!$N$16=1,0,$D1131*R381*R$5)</f>
        <v>0</v>
      </c>
      <c r="S1131" s="382">
        <f ca="1">IF(Controle!$N$16=1,0,$D1131*S381*S$5)</f>
        <v>0</v>
      </c>
      <c r="T1131" s="382">
        <f ca="1">IF(Controle!$N$16=1,0,$D1131*T381*T$5)</f>
        <v>0</v>
      </c>
      <c r="U1131" s="382">
        <f ca="1">IF(Controle!$N$16=1,0,$D1131*U381*U$5)</f>
        <v>0</v>
      </c>
      <c r="V1131" s="382">
        <f ca="1">IF(Controle!$N$16=1,0,$D1131*V381*V$5)</f>
        <v>0</v>
      </c>
      <c r="W1131" s="382">
        <f ca="1">IF(Controle!$N$16=1,0,$D1131*W381*W$5)</f>
        <v>0</v>
      </c>
      <c r="X1131" s="382">
        <f ca="1">IF(Controle!$N$16=1,0,$D1131*X381*X$5)</f>
        <v>0</v>
      </c>
      <c r="Y1131" s="382">
        <f ca="1">IF(Controle!$N$16=1,0,$D1131*Y381*Y$5)</f>
        <v>0</v>
      </c>
      <c r="Z1131" s="382">
        <f ca="1">IF(Controle!$N$16=1,0,$D1131*Z381*Z$5)</f>
        <v>0</v>
      </c>
      <c r="AA1131" s="382">
        <f ca="1">IF(Controle!$N$16=1,0,$D1131*AA381*AA$5)</f>
        <v>0</v>
      </c>
      <c r="AB1131" s="382">
        <f ca="1">IF(Controle!$N$16=1,0,$D1131*AB381*AB$5)</f>
        <v>0</v>
      </c>
      <c r="AC1131" s="382">
        <f ca="1">IF(Controle!$N$16=1,0,$D1131*AC381*AC$5)</f>
        <v>0</v>
      </c>
      <c r="AD1131" s="382">
        <f ca="1">IF(Controle!$N$16=1,0,$D1131*AD381*AD$5)</f>
        <v>0</v>
      </c>
      <c r="AE1131" s="382">
        <f ca="1">IF(Controle!$N$16=1,0,$D1131*AE381*AE$5)</f>
        <v>0</v>
      </c>
      <c r="AF1131" s="382">
        <f ca="1">IF(Controle!$N$16=1,0,$D1131*AF381*AF$5)</f>
        <v>0</v>
      </c>
      <c r="AG1131" s="382">
        <f ca="1">IF(Controle!$N$16=1,0,$D1131*AG381*AG$5)</f>
        <v>0</v>
      </c>
      <c r="AH1131" s="382">
        <f ca="1">IF(Controle!$N$16=1,0,$D1131*AH381*AH$5)</f>
        <v>0</v>
      </c>
      <c r="AI1131" s="382">
        <f ca="1">IF(Controle!$N$16=1,0,$D1131*AI381*AI$5)</f>
        <v>0</v>
      </c>
      <c r="AJ1131" s="382">
        <f ca="1">IF(Controle!$N$16=1,0,$D1131*AJ381*AJ$5)</f>
        <v>0</v>
      </c>
      <c r="AK1131" s="382">
        <f ca="1">IF(Controle!$N$16=1,0,$D1131*AK381*AK$5)</f>
        <v>0</v>
      </c>
      <c r="AL1131" s="382">
        <f ca="1">IF(Controle!$N$16=1,0,$D1131*AL381*AL$5)</f>
        <v>0</v>
      </c>
      <c r="AM1131" s="382">
        <f ca="1">IF(Controle!$N$16=1,0,$D1131*AM381*AM$5)</f>
        <v>0</v>
      </c>
      <c r="AN1131" s="382">
        <f ca="1">IF(Controle!$N$16=1,0,$D1131*AN381*AN$5)</f>
        <v>0</v>
      </c>
      <c r="AO1131" s="382">
        <f ca="1">IF(Controle!$N$16=1,0,$D1131*AO381*AO$5)</f>
        <v>0</v>
      </c>
      <c r="AP1131" s="382">
        <f ca="1">IF(Controle!$N$16=1,0,$D1131*AP381*AP$5)</f>
        <v>0</v>
      </c>
      <c r="AQ1131" s="382">
        <f ca="1">IF(Controle!$N$16=1,0,$D1131*AQ381*AQ$5)</f>
        <v>0</v>
      </c>
      <c r="AR1131" s="382">
        <f ca="1">IF(Controle!$N$16=1,0,$D1131*AR381*AR$5)</f>
        <v>0</v>
      </c>
      <c r="AS1131" s="684">
        <f t="shared" ca="1" si="664"/>
        <v>0</v>
      </c>
    </row>
    <row r="1132" spans="1:47" hidden="1" outlineLevel="1">
      <c r="B1132" s="123"/>
      <c r="C1132" s="81">
        <f t="shared" si="665"/>
        <v>38</v>
      </c>
      <c r="D1132" s="191">
        <f t="shared" ca="1" si="663"/>
        <v>0</v>
      </c>
      <c r="E1132" s="382">
        <f ca="1">IF(Controle!$N$16=1,0,$D1132*E382*E$5)</f>
        <v>0</v>
      </c>
      <c r="F1132" s="382">
        <f ca="1">IF(Controle!$N$16=1,0,$D1132*F382*F$5)</f>
        <v>0</v>
      </c>
      <c r="G1132" s="382">
        <f ca="1">IF(Controle!$N$16=1,0,$D1132*G382*G$5)</f>
        <v>0</v>
      </c>
      <c r="H1132" s="382">
        <f ca="1">IF(Controle!$N$16=1,0,$D1132*H382*H$5)</f>
        <v>0</v>
      </c>
      <c r="I1132" s="382">
        <f ca="1">IF(Controle!$N$16=1,0,$D1132*I382*I$5)</f>
        <v>0</v>
      </c>
      <c r="J1132" s="382">
        <f ca="1">IF(Controle!$N$16=1,0,$D1132*J382*J$5)</f>
        <v>0</v>
      </c>
      <c r="K1132" s="382">
        <f ca="1">IF(Controle!$N$16=1,0,$D1132*K382*K$5)</f>
        <v>0</v>
      </c>
      <c r="L1132" s="382">
        <f ca="1">IF(Controle!$N$16=1,0,$D1132*L382*L$5)</f>
        <v>0</v>
      </c>
      <c r="M1132" s="382">
        <f ca="1">IF(Controle!$N$16=1,0,$D1132*M382*M$5)</f>
        <v>0</v>
      </c>
      <c r="N1132" s="382">
        <f ca="1">IF(Controle!$N$16=1,0,$D1132*N382*N$5)</f>
        <v>0</v>
      </c>
      <c r="O1132" s="382">
        <f ca="1">IF(Controle!$N$16=1,0,$D1132*O382*O$5)</f>
        <v>0</v>
      </c>
      <c r="P1132" s="382">
        <f ca="1">IF(Controle!$N$16=1,0,$D1132*P382*P$5)</f>
        <v>0</v>
      </c>
      <c r="Q1132" s="382">
        <f ca="1">IF(Controle!$N$16=1,0,$D1132*Q382*Q$5)</f>
        <v>0</v>
      </c>
      <c r="R1132" s="382">
        <f ca="1">IF(Controle!$N$16=1,0,$D1132*R382*R$5)</f>
        <v>0</v>
      </c>
      <c r="S1132" s="382">
        <f ca="1">IF(Controle!$N$16=1,0,$D1132*S382*S$5)</f>
        <v>0</v>
      </c>
      <c r="T1132" s="382">
        <f ca="1">IF(Controle!$N$16=1,0,$D1132*T382*T$5)</f>
        <v>0</v>
      </c>
      <c r="U1132" s="382">
        <f ca="1">IF(Controle!$N$16=1,0,$D1132*U382*U$5)</f>
        <v>0</v>
      </c>
      <c r="V1132" s="382">
        <f ca="1">IF(Controle!$N$16=1,0,$D1132*V382*V$5)</f>
        <v>0</v>
      </c>
      <c r="W1132" s="382">
        <f ca="1">IF(Controle!$N$16=1,0,$D1132*W382*W$5)</f>
        <v>0</v>
      </c>
      <c r="X1132" s="382">
        <f ca="1">IF(Controle!$N$16=1,0,$D1132*X382*X$5)</f>
        <v>0</v>
      </c>
      <c r="Y1132" s="382">
        <f ca="1">IF(Controle!$N$16=1,0,$D1132*Y382*Y$5)</f>
        <v>0</v>
      </c>
      <c r="Z1132" s="382">
        <f ca="1">IF(Controle!$N$16=1,0,$D1132*Z382*Z$5)</f>
        <v>0</v>
      </c>
      <c r="AA1132" s="382">
        <f ca="1">IF(Controle!$N$16=1,0,$D1132*AA382*AA$5)</f>
        <v>0</v>
      </c>
      <c r="AB1132" s="382">
        <f ca="1">IF(Controle!$N$16=1,0,$D1132*AB382*AB$5)</f>
        <v>0</v>
      </c>
      <c r="AC1132" s="382">
        <f ca="1">IF(Controle!$N$16=1,0,$D1132*AC382*AC$5)</f>
        <v>0</v>
      </c>
      <c r="AD1132" s="382">
        <f ca="1">IF(Controle!$N$16=1,0,$D1132*AD382*AD$5)</f>
        <v>0</v>
      </c>
      <c r="AE1132" s="382">
        <f ca="1">IF(Controle!$N$16=1,0,$D1132*AE382*AE$5)</f>
        <v>0</v>
      </c>
      <c r="AF1132" s="382">
        <f ca="1">IF(Controle!$N$16=1,0,$D1132*AF382*AF$5)</f>
        <v>0</v>
      </c>
      <c r="AG1132" s="382">
        <f ca="1">IF(Controle!$N$16=1,0,$D1132*AG382*AG$5)</f>
        <v>0</v>
      </c>
      <c r="AH1132" s="382">
        <f ca="1">IF(Controle!$N$16=1,0,$D1132*AH382*AH$5)</f>
        <v>0</v>
      </c>
      <c r="AI1132" s="382">
        <f ca="1">IF(Controle!$N$16=1,0,$D1132*AI382*AI$5)</f>
        <v>0</v>
      </c>
      <c r="AJ1132" s="382">
        <f ca="1">IF(Controle!$N$16=1,0,$D1132*AJ382*AJ$5)</f>
        <v>0</v>
      </c>
      <c r="AK1132" s="382">
        <f ca="1">IF(Controle!$N$16=1,0,$D1132*AK382*AK$5)</f>
        <v>0</v>
      </c>
      <c r="AL1132" s="382">
        <f ca="1">IF(Controle!$N$16=1,0,$D1132*AL382*AL$5)</f>
        <v>0</v>
      </c>
      <c r="AM1132" s="382">
        <f ca="1">IF(Controle!$N$16=1,0,$D1132*AM382*AM$5)</f>
        <v>0</v>
      </c>
      <c r="AN1132" s="382">
        <f ca="1">IF(Controle!$N$16=1,0,$D1132*AN382*AN$5)</f>
        <v>0</v>
      </c>
      <c r="AO1132" s="382">
        <f ca="1">IF(Controle!$N$16=1,0,$D1132*AO382*AO$5)</f>
        <v>0</v>
      </c>
      <c r="AP1132" s="382">
        <f ca="1">IF(Controle!$N$16=1,0,$D1132*AP382*AP$5)</f>
        <v>0</v>
      </c>
      <c r="AQ1132" s="382">
        <f ca="1">IF(Controle!$N$16=1,0,$D1132*AQ382*AQ$5)</f>
        <v>0</v>
      </c>
      <c r="AR1132" s="382">
        <f ca="1">IF(Controle!$N$16=1,0,$D1132*AR382*AR$5)</f>
        <v>0</v>
      </c>
      <c r="AS1132" s="684">
        <f t="shared" ca="1" si="664"/>
        <v>0</v>
      </c>
    </row>
    <row r="1133" spans="1:47" hidden="1" outlineLevel="1">
      <c r="B1133" s="123"/>
      <c r="C1133" s="81">
        <f t="shared" si="665"/>
        <v>39</v>
      </c>
      <c r="D1133" s="191">
        <f t="shared" ca="1" si="663"/>
        <v>0</v>
      </c>
      <c r="E1133" s="382">
        <f ca="1">IF(Controle!$N$16=1,0,$D1133*E383*E$5)</f>
        <v>0</v>
      </c>
      <c r="F1133" s="382">
        <f ca="1">IF(Controle!$N$16=1,0,$D1133*F383*F$5)</f>
        <v>0</v>
      </c>
      <c r="G1133" s="382">
        <f ca="1">IF(Controle!$N$16=1,0,$D1133*G383*G$5)</f>
        <v>0</v>
      </c>
      <c r="H1133" s="382">
        <f ca="1">IF(Controle!$N$16=1,0,$D1133*H383*H$5)</f>
        <v>0</v>
      </c>
      <c r="I1133" s="382">
        <f ca="1">IF(Controle!$N$16=1,0,$D1133*I383*I$5)</f>
        <v>0</v>
      </c>
      <c r="J1133" s="382">
        <f ca="1">IF(Controle!$N$16=1,0,$D1133*J383*J$5)</f>
        <v>0</v>
      </c>
      <c r="K1133" s="382">
        <f ca="1">IF(Controle!$N$16=1,0,$D1133*K383*K$5)</f>
        <v>0</v>
      </c>
      <c r="L1133" s="382">
        <f ca="1">IF(Controle!$N$16=1,0,$D1133*L383*L$5)</f>
        <v>0</v>
      </c>
      <c r="M1133" s="382">
        <f ca="1">IF(Controle!$N$16=1,0,$D1133*M383*M$5)</f>
        <v>0</v>
      </c>
      <c r="N1133" s="382">
        <f ca="1">IF(Controle!$N$16=1,0,$D1133*N383*N$5)</f>
        <v>0</v>
      </c>
      <c r="O1133" s="382">
        <f ca="1">IF(Controle!$N$16=1,0,$D1133*O383*O$5)</f>
        <v>0</v>
      </c>
      <c r="P1133" s="382">
        <f ca="1">IF(Controle!$N$16=1,0,$D1133*P383*P$5)</f>
        <v>0</v>
      </c>
      <c r="Q1133" s="382">
        <f ca="1">IF(Controle!$N$16=1,0,$D1133*Q383*Q$5)</f>
        <v>0</v>
      </c>
      <c r="R1133" s="382">
        <f ca="1">IF(Controle!$N$16=1,0,$D1133*R383*R$5)</f>
        <v>0</v>
      </c>
      <c r="S1133" s="382">
        <f ca="1">IF(Controle!$N$16=1,0,$D1133*S383*S$5)</f>
        <v>0</v>
      </c>
      <c r="T1133" s="382">
        <f ca="1">IF(Controle!$N$16=1,0,$D1133*T383*T$5)</f>
        <v>0</v>
      </c>
      <c r="U1133" s="382">
        <f ca="1">IF(Controle!$N$16=1,0,$D1133*U383*U$5)</f>
        <v>0</v>
      </c>
      <c r="V1133" s="382">
        <f ca="1">IF(Controle!$N$16=1,0,$D1133*V383*V$5)</f>
        <v>0</v>
      </c>
      <c r="W1133" s="382">
        <f ca="1">IF(Controle!$N$16=1,0,$D1133*W383*W$5)</f>
        <v>0</v>
      </c>
      <c r="X1133" s="382">
        <f ca="1">IF(Controle!$N$16=1,0,$D1133*X383*X$5)</f>
        <v>0</v>
      </c>
      <c r="Y1133" s="382">
        <f ca="1">IF(Controle!$N$16=1,0,$D1133*Y383*Y$5)</f>
        <v>0</v>
      </c>
      <c r="Z1133" s="382">
        <f ca="1">IF(Controle!$N$16=1,0,$D1133*Z383*Z$5)</f>
        <v>0</v>
      </c>
      <c r="AA1133" s="382">
        <f ca="1">IF(Controle!$N$16=1,0,$D1133*AA383*AA$5)</f>
        <v>0</v>
      </c>
      <c r="AB1133" s="382">
        <f ca="1">IF(Controle!$N$16=1,0,$D1133*AB383*AB$5)</f>
        <v>0</v>
      </c>
      <c r="AC1133" s="382">
        <f ca="1">IF(Controle!$N$16=1,0,$D1133*AC383*AC$5)</f>
        <v>0</v>
      </c>
      <c r="AD1133" s="382">
        <f ca="1">IF(Controle!$N$16=1,0,$D1133*AD383*AD$5)</f>
        <v>0</v>
      </c>
      <c r="AE1133" s="382">
        <f ca="1">IF(Controle!$N$16=1,0,$D1133*AE383*AE$5)</f>
        <v>0</v>
      </c>
      <c r="AF1133" s="382">
        <f ca="1">IF(Controle!$N$16=1,0,$D1133*AF383*AF$5)</f>
        <v>0</v>
      </c>
      <c r="AG1133" s="382">
        <f ca="1">IF(Controle!$N$16=1,0,$D1133*AG383*AG$5)</f>
        <v>0</v>
      </c>
      <c r="AH1133" s="382">
        <f ca="1">IF(Controle!$N$16=1,0,$D1133*AH383*AH$5)</f>
        <v>0</v>
      </c>
      <c r="AI1133" s="382">
        <f ca="1">IF(Controle!$N$16=1,0,$D1133*AI383*AI$5)</f>
        <v>0</v>
      </c>
      <c r="AJ1133" s="382">
        <f ca="1">IF(Controle!$N$16=1,0,$D1133*AJ383*AJ$5)</f>
        <v>0</v>
      </c>
      <c r="AK1133" s="382">
        <f ca="1">IF(Controle!$N$16=1,0,$D1133*AK383*AK$5)</f>
        <v>0</v>
      </c>
      <c r="AL1133" s="382">
        <f ca="1">IF(Controle!$N$16=1,0,$D1133*AL383*AL$5)</f>
        <v>0</v>
      </c>
      <c r="AM1133" s="382">
        <f ca="1">IF(Controle!$N$16=1,0,$D1133*AM383*AM$5)</f>
        <v>0</v>
      </c>
      <c r="AN1133" s="382">
        <f ca="1">IF(Controle!$N$16=1,0,$D1133*AN383*AN$5)</f>
        <v>0</v>
      </c>
      <c r="AO1133" s="382">
        <f ca="1">IF(Controle!$N$16=1,0,$D1133*AO383*AO$5)</f>
        <v>0</v>
      </c>
      <c r="AP1133" s="382">
        <f ca="1">IF(Controle!$N$16=1,0,$D1133*AP383*AP$5)</f>
        <v>0</v>
      </c>
      <c r="AQ1133" s="382">
        <f ca="1">IF(Controle!$N$16=1,0,$D1133*AQ383*AQ$5)</f>
        <v>0</v>
      </c>
      <c r="AR1133" s="382">
        <f ca="1">IF(Controle!$N$16=1,0,$D1133*AR383*AR$5)</f>
        <v>0</v>
      </c>
      <c r="AS1133" s="684">
        <f t="shared" ca="1" si="664"/>
        <v>0</v>
      </c>
    </row>
    <row r="1134" spans="1:47" hidden="1" outlineLevel="1">
      <c r="B1134" s="125"/>
      <c r="C1134" s="126">
        <f t="shared" si="665"/>
        <v>40</v>
      </c>
      <c r="D1134" s="247">
        <f t="shared" ca="1" si="663"/>
        <v>0</v>
      </c>
      <c r="E1134" s="382">
        <f ca="1">IF(Controle!$N$16=1,0,$D1134*E384*E$5)</f>
        <v>0</v>
      </c>
      <c r="F1134" s="382">
        <f ca="1">IF(Controle!$N$16=1,0,$D1134*F384*F$5)</f>
        <v>0</v>
      </c>
      <c r="G1134" s="382">
        <f ca="1">IF(Controle!$N$16=1,0,$D1134*G384*G$5)</f>
        <v>0</v>
      </c>
      <c r="H1134" s="382">
        <f ca="1">IF(Controle!$N$16=1,0,$D1134*H384*H$5)</f>
        <v>0</v>
      </c>
      <c r="I1134" s="382">
        <f ca="1">IF(Controle!$N$16=1,0,$D1134*I384*I$5)</f>
        <v>0</v>
      </c>
      <c r="J1134" s="382">
        <f ca="1">IF(Controle!$N$16=1,0,$D1134*J384*J$5)</f>
        <v>0</v>
      </c>
      <c r="K1134" s="382">
        <f ca="1">IF(Controle!$N$16=1,0,$D1134*K384*K$5)</f>
        <v>0</v>
      </c>
      <c r="L1134" s="382">
        <f ca="1">IF(Controle!$N$16=1,0,$D1134*L384*L$5)</f>
        <v>0</v>
      </c>
      <c r="M1134" s="382">
        <f ca="1">IF(Controle!$N$16=1,0,$D1134*M384*M$5)</f>
        <v>0</v>
      </c>
      <c r="N1134" s="382">
        <f ca="1">IF(Controle!$N$16=1,0,$D1134*N384*N$5)</f>
        <v>0</v>
      </c>
      <c r="O1134" s="382">
        <f ca="1">IF(Controle!$N$16=1,0,$D1134*O384*O$5)</f>
        <v>0</v>
      </c>
      <c r="P1134" s="382">
        <f ca="1">IF(Controle!$N$16=1,0,$D1134*P384*P$5)</f>
        <v>0</v>
      </c>
      <c r="Q1134" s="382">
        <f ca="1">IF(Controle!$N$16=1,0,$D1134*Q384*Q$5)</f>
        <v>0</v>
      </c>
      <c r="R1134" s="382">
        <f ca="1">IF(Controle!$N$16=1,0,$D1134*R384*R$5)</f>
        <v>0</v>
      </c>
      <c r="S1134" s="382">
        <f ca="1">IF(Controle!$N$16=1,0,$D1134*S384*S$5)</f>
        <v>0</v>
      </c>
      <c r="T1134" s="382">
        <f ca="1">IF(Controle!$N$16=1,0,$D1134*T384*T$5)</f>
        <v>0</v>
      </c>
      <c r="U1134" s="382">
        <f ca="1">IF(Controle!$N$16=1,0,$D1134*U384*U$5)</f>
        <v>0</v>
      </c>
      <c r="V1134" s="382">
        <f ca="1">IF(Controle!$N$16=1,0,$D1134*V384*V$5)</f>
        <v>0</v>
      </c>
      <c r="W1134" s="382">
        <f ca="1">IF(Controle!$N$16=1,0,$D1134*W384*W$5)</f>
        <v>0</v>
      </c>
      <c r="X1134" s="382">
        <f ca="1">IF(Controle!$N$16=1,0,$D1134*X384*X$5)</f>
        <v>0</v>
      </c>
      <c r="Y1134" s="382">
        <f ca="1">IF(Controle!$N$16=1,0,$D1134*Y384*Y$5)</f>
        <v>0</v>
      </c>
      <c r="Z1134" s="382">
        <f ca="1">IF(Controle!$N$16=1,0,$D1134*Z384*Z$5)</f>
        <v>0</v>
      </c>
      <c r="AA1134" s="382">
        <f ca="1">IF(Controle!$N$16=1,0,$D1134*AA384*AA$5)</f>
        <v>0</v>
      </c>
      <c r="AB1134" s="382">
        <f ca="1">IF(Controle!$N$16=1,0,$D1134*AB384*AB$5)</f>
        <v>0</v>
      </c>
      <c r="AC1134" s="382">
        <f ca="1">IF(Controle!$N$16=1,0,$D1134*AC384*AC$5)</f>
        <v>0</v>
      </c>
      <c r="AD1134" s="382">
        <f ca="1">IF(Controle!$N$16=1,0,$D1134*AD384*AD$5)</f>
        <v>0</v>
      </c>
      <c r="AE1134" s="382">
        <f ca="1">IF(Controle!$N$16=1,0,$D1134*AE384*AE$5)</f>
        <v>0</v>
      </c>
      <c r="AF1134" s="382">
        <f ca="1">IF(Controle!$N$16=1,0,$D1134*AF384*AF$5)</f>
        <v>0</v>
      </c>
      <c r="AG1134" s="382">
        <f ca="1">IF(Controle!$N$16=1,0,$D1134*AG384*AG$5)</f>
        <v>0</v>
      </c>
      <c r="AH1134" s="382">
        <f ca="1">IF(Controle!$N$16=1,0,$D1134*AH384*AH$5)</f>
        <v>0</v>
      </c>
      <c r="AI1134" s="382">
        <f ca="1">IF(Controle!$N$16=1,0,$D1134*AI384*AI$5)</f>
        <v>0</v>
      </c>
      <c r="AJ1134" s="382">
        <f ca="1">IF(Controle!$N$16=1,0,$D1134*AJ384*AJ$5)</f>
        <v>0</v>
      </c>
      <c r="AK1134" s="382">
        <f ca="1">IF(Controle!$N$16=1,0,$D1134*AK384*AK$5)</f>
        <v>0</v>
      </c>
      <c r="AL1134" s="382">
        <f ca="1">IF(Controle!$N$16=1,0,$D1134*AL384*AL$5)</f>
        <v>0</v>
      </c>
      <c r="AM1134" s="382">
        <f ca="1">IF(Controle!$N$16=1,0,$D1134*AM384*AM$5)</f>
        <v>0</v>
      </c>
      <c r="AN1134" s="382">
        <f ca="1">IF(Controle!$N$16=1,0,$D1134*AN384*AN$5)</f>
        <v>0</v>
      </c>
      <c r="AO1134" s="382">
        <f ca="1">IF(Controle!$N$16=1,0,$D1134*AO384*AO$5)</f>
        <v>0</v>
      </c>
      <c r="AP1134" s="382">
        <f ca="1">IF(Controle!$N$16=1,0,$D1134*AP384*AP$5)</f>
        <v>0</v>
      </c>
      <c r="AQ1134" s="382">
        <f ca="1">IF(Controle!$N$16=1,0,$D1134*AQ384*AQ$5)</f>
        <v>0</v>
      </c>
      <c r="AR1134" s="382">
        <f ca="1">IF(Controle!$N$16=1,0,$D1134*AR384*AR$5)</f>
        <v>0</v>
      </c>
      <c r="AS1134" s="686">
        <f t="shared" ca="1" si="664"/>
        <v>0</v>
      </c>
    </row>
    <row r="1135" spans="1:47" s="174" customFormat="1" ht="5.25" customHeight="1">
      <c r="A1135" s="158"/>
      <c r="B1135" s="175"/>
      <c r="C1135" s="480"/>
      <c r="D1135" s="184"/>
      <c r="E1135" s="185"/>
      <c r="F1135" s="185"/>
      <c r="G1135" s="185"/>
      <c r="H1135" s="185"/>
      <c r="I1135" s="185"/>
      <c r="J1135" s="185"/>
      <c r="K1135" s="185"/>
      <c r="L1135" s="185"/>
      <c r="M1135" s="185"/>
      <c r="N1135" s="185"/>
      <c r="O1135" s="185"/>
      <c r="P1135" s="185"/>
      <c r="Q1135" s="185"/>
      <c r="R1135" s="185"/>
      <c r="S1135" s="185"/>
      <c r="T1135" s="185"/>
      <c r="U1135" s="185"/>
      <c r="V1135" s="185"/>
      <c r="W1135" s="185"/>
      <c r="X1135" s="185"/>
      <c r="Y1135" s="185"/>
      <c r="Z1135" s="185"/>
      <c r="AA1135" s="185"/>
      <c r="AB1135" s="185"/>
      <c r="AC1135" s="185"/>
      <c r="AD1135" s="185"/>
      <c r="AE1135" s="185"/>
      <c r="AF1135" s="185"/>
      <c r="AG1135" s="185"/>
      <c r="AH1135" s="185"/>
      <c r="AI1135" s="185"/>
      <c r="AJ1135" s="185"/>
      <c r="AK1135" s="185"/>
      <c r="AL1135" s="185"/>
      <c r="AM1135" s="185"/>
      <c r="AN1135" s="185"/>
      <c r="AO1135" s="185"/>
      <c r="AP1135" s="185"/>
      <c r="AQ1135" s="185"/>
      <c r="AR1135" s="185"/>
      <c r="AS1135" s="185"/>
      <c r="AT1135" s="66"/>
      <c r="AU1135" s="66"/>
    </row>
    <row r="1136" spans="1:47" collapsed="1">
      <c r="B1136" s="878" t="str">
        <f>B386</f>
        <v>Volume com silvicultura de nativas (plantio misto) - ARAUCÁRIA (25 ˧ 35)</v>
      </c>
      <c r="C1136" s="661" t="s">
        <v>414</v>
      </c>
      <c r="D1136" s="661"/>
      <c r="E1136" s="687">
        <f ca="1">SUM(E1137:E1176)</f>
        <v>0</v>
      </c>
      <c r="F1136" s="687">
        <f t="shared" ref="F1136:AR1136" ca="1" si="666">SUM(F1137:F1176)</f>
        <v>0</v>
      </c>
      <c r="G1136" s="687">
        <f t="shared" ca="1" si="666"/>
        <v>0</v>
      </c>
      <c r="H1136" s="687">
        <f t="shared" ca="1" si="666"/>
        <v>0</v>
      </c>
      <c r="I1136" s="687">
        <f t="shared" ca="1" si="666"/>
        <v>0</v>
      </c>
      <c r="J1136" s="687">
        <f t="shared" ca="1" si="666"/>
        <v>0</v>
      </c>
      <c r="K1136" s="687">
        <f t="shared" ca="1" si="666"/>
        <v>0</v>
      </c>
      <c r="L1136" s="687">
        <f t="shared" ca="1" si="666"/>
        <v>0</v>
      </c>
      <c r="M1136" s="687">
        <f t="shared" ca="1" si="666"/>
        <v>0</v>
      </c>
      <c r="N1136" s="687">
        <f t="shared" ca="1" si="666"/>
        <v>0</v>
      </c>
      <c r="O1136" s="687">
        <f t="shared" ca="1" si="666"/>
        <v>0</v>
      </c>
      <c r="P1136" s="687">
        <f t="shared" ca="1" si="666"/>
        <v>0</v>
      </c>
      <c r="Q1136" s="687">
        <f t="shared" ca="1" si="666"/>
        <v>0</v>
      </c>
      <c r="R1136" s="687">
        <f t="shared" ca="1" si="666"/>
        <v>0</v>
      </c>
      <c r="S1136" s="687">
        <f t="shared" ca="1" si="666"/>
        <v>0</v>
      </c>
      <c r="T1136" s="687">
        <f t="shared" ca="1" si="666"/>
        <v>0</v>
      </c>
      <c r="U1136" s="687">
        <f t="shared" ca="1" si="666"/>
        <v>0</v>
      </c>
      <c r="V1136" s="687">
        <f t="shared" ca="1" si="666"/>
        <v>0</v>
      </c>
      <c r="W1136" s="687">
        <f t="shared" ca="1" si="666"/>
        <v>76.879719000000009</v>
      </c>
      <c r="X1136" s="687">
        <f t="shared" ca="1" si="666"/>
        <v>193.59550796463807</v>
      </c>
      <c r="Y1136" s="687">
        <f t="shared" ca="1" si="666"/>
        <v>491.14652334145461</v>
      </c>
      <c r="Z1136" s="687">
        <f t="shared" ca="1" si="666"/>
        <v>491.14652334145461</v>
      </c>
      <c r="AA1136" s="687">
        <f t="shared" ca="1" si="666"/>
        <v>491.14648372621281</v>
      </c>
      <c r="AB1136" s="687">
        <f t="shared" ca="1" si="666"/>
        <v>491.14648372621269</v>
      </c>
      <c r="AC1136" s="687">
        <f t="shared" ca="1" si="666"/>
        <v>491.14648372621269</v>
      </c>
      <c r="AD1136" s="687">
        <f t="shared" ca="1" si="666"/>
        <v>767.22821614285715</v>
      </c>
      <c r="AE1136" s="687">
        <f t="shared" ca="1" si="666"/>
        <v>1932.0041509124085</v>
      </c>
      <c r="AF1136" s="687">
        <f t="shared" ca="1" si="666"/>
        <v>4901.4418349790058</v>
      </c>
      <c r="AG1136" s="687">
        <f t="shared" ca="1" si="666"/>
        <v>4901.4418349790058</v>
      </c>
      <c r="AH1136" s="687">
        <f t="shared" ca="1" si="666"/>
        <v>4901.4414396350621</v>
      </c>
      <c r="AI1136" s="687">
        <f t="shared" ca="1" si="666"/>
        <v>4901.4414396350612</v>
      </c>
      <c r="AJ1136" s="687">
        <f t="shared" ca="1" si="666"/>
        <v>4901.4414396350612</v>
      </c>
      <c r="AK1136" s="687">
        <f t="shared" ca="1" si="666"/>
        <v>0</v>
      </c>
      <c r="AL1136" s="687">
        <f t="shared" ca="1" si="666"/>
        <v>0</v>
      </c>
      <c r="AM1136" s="687">
        <f t="shared" ca="1" si="666"/>
        <v>0</v>
      </c>
      <c r="AN1136" s="687">
        <f t="shared" ca="1" si="666"/>
        <v>0</v>
      </c>
      <c r="AO1136" s="687">
        <f t="shared" ca="1" si="666"/>
        <v>0</v>
      </c>
      <c r="AP1136" s="687">
        <f t="shared" ca="1" si="666"/>
        <v>0</v>
      </c>
      <c r="AQ1136" s="687">
        <f t="shared" ca="1" si="666"/>
        <v>0</v>
      </c>
      <c r="AR1136" s="687">
        <f t="shared" ca="1" si="666"/>
        <v>0</v>
      </c>
      <c r="AS1136" s="1010">
        <f ca="1">SUM(E1136:AR1136)</f>
        <v>29932.64808074465</v>
      </c>
    </row>
    <row r="1137" spans="2:45" hidden="1" outlineLevel="1">
      <c r="B1137" s="123"/>
      <c r="C1137" s="81">
        <v>1</v>
      </c>
      <c r="D1137" s="191">
        <f ca="1">D1095</f>
        <v>5.2299128571428577</v>
      </c>
      <c r="E1137" s="382">
        <f ca="1">IF(Controle!$N$16=1,0,$D1137*E387*E$5)</f>
        <v>0</v>
      </c>
      <c r="F1137" s="382">
        <f ca="1">IF(Controle!$N$16=1,0,$D1137*F387*F$5)</f>
        <v>0</v>
      </c>
      <c r="G1137" s="382">
        <f ca="1">IF(Controle!$N$16=1,0,$D1137*G387*G$5)</f>
        <v>0</v>
      </c>
      <c r="H1137" s="382">
        <f ca="1">IF(Controle!$N$16=1,0,$D1137*H387*H$5)</f>
        <v>0</v>
      </c>
      <c r="I1137" s="382">
        <f ca="1">IF(Controle!$N$16=1,0,$D1137*I387*I$5)</f>
        <v>0</v>
      </c>
      <c r="J1137" s="382">
        <f ca="1">IF(Controle!$N$16=1,0,$D1137*J387*J$5)</f>
        <v>0</v>
      </c>
      <c r="K1137" s="382">
        <f ca="1">IF(Controle!$N$16=1,0,$D1137*K387*K$5)</f>
        <v>0</v>
      </c>
      <c r="L1137" s="382">
        <f ca="1">IF(Controle!$N$16=1,0,$D1137*L387*L$5)</f>
        <v>0</v>
      </c>
      <c r="M1137" s="382">
        <f ca="1">IF(Controle!$N$16=1,0,$D1137*M387*M$5)</f>
        <v>0</v>
      </c>
      <c r="N1137" s="382">
        <f ca="1">IF(Controle!$N$16=1,0,$D1137*N387*N$5)</f>
        <v>0</v>
      </c>
      <c r="O1137" s="382">
        <f ca="1">IF(Controle!$N$16=1,0,$D1137*O387*O$5)</f>
        <v>0</v>
      </c>
      <c r="P1137" s="382">
        <f ca="1">IF(Controle!$N$16=1,0,$D1137*P387*P$5)</f>
        <v>0</v>
      </c>
      <c r="Q1137" s="382">
        <f ca="1">IF(Controle!$N$16=1,0,$D1137*Q387*Q$5)</f>
        <v>0</v>
      </c>
      <c r="R1137" s="382">
        <f ca="1">IF(Controle!$N$16=1,0,$D1137*R387*R$5)</f>
        <v>0</v>
      </c>
      <c r="S1137" s="382">
        <f ca="1">IF(Controle!$N$16=1,0,$D1137*S387*S$5)</f>
        <v>0</v>
      </c>
      <c r="T1137" s="382">
        <f ca="1">IF(Controle!$N$16=1,0,$D1137*T387*T$5)</f>
        <v>0</v>
      </c>
      <c r="U1137" s="382">
        <f ca="1">IF(Controle!$N$16=1,0,$D1137*U387*U$5)</f>
        <v>0</v>
      </c>
      <c r="V1137" s="382">
        <f ca="1">IF(Controle!$N$16=1,0,$D1137*V387*V$5)</f>
        <v>0</v>
      </c>
      <c r="W1137" s="382">
        <f ca="1">IF(Controle!$N$16=1,0,$D1137*W387*W$5)</f>
        <v>76.879719000000009</v>
      </c>
      <c r="X1137" s="382">
        <f ca="1">IF(Controle!$N$16=1,0,$D1137*X387*X$5)</f>
        <v>0</v>
      </c>
      <c r="Y1137" s="382">
        <f ca="1">IF(Controle!$N$16=1,0,$D1137*Y387*Y$5)</f>
        <v>0</v>
      </c>
      <c r="Z1137" s="382">
        <f ca="1">IF(Controle!$N$16=1,0,$D1137*Z387*Z$5)</f>
        <v>0</v>
      </c>
      <c r="AA1137" s="382">
        <f ca="1">IF(Controle!$N$16=1,0,$D1137*AA387*AA$5)</f>
        <v>0</v>
      </c>
      <c r="AB1137" s="382">
        <f ca="1">IF(Controle!$N$16=1,0,$D1137*AB387*AB$5)</f>
        <v>0</v>
      </c>
      <c r="AC1137" s="382">
        <f ca="1">IF(Controle!$N$16=1,0,$D1137*AC387*AC$5)</f>
        <v>0</v>
      </c>
      <c r="AD1137" s="382">
        <f ca="1">IF(Controle!$N$16=1,0,$D1137*AD387*AD$5)</f>
        <v>767.22821614285715</v>
      </c>
      <c r="AE1137" s="382">
        <f ca="1">IF(Controle!$N$16=1,0,$D1137*AE387*AE$5)</f>
        <v>0</v>
      </c>
      <c r="AF1137" s="382">
        <f ca="1">IF(Controle!$N$16=1,0,$D1137*AF387*AF$5)</f>
        <v>0</v>
      </c>
      <c r="AG1137" s="382">
        <f ca="1">IF(Controle!$N$16=1,0,$D1137*AG387*AG$5)</f>
        <v>0</v>
      </c>
      <c r="AH1137" s="382">
        <f ca="1">IF(Controle!$N$16=1,0,$D1137*AH387*AH$5)</f>
        <v>0</v>
      </c>
      <c r="AI1137" s="382">
        <f ca="1">IF(Controle!$N$16=1,0,$D1137*AI387*AI$5)</f>
        <v>0</v>
      </c>
      <c r="AJ1137" s="382">
        <f ca="1">IF(Controle!$N$16=1,0,$D1137*AJ387*AJ$5)</f>
        <v>0</v>
      </c>
      <c r="AK1137" s="382">
        <f ca="1">IF(Controle!$N$16=1,0,$D1137*AK387*AK$5)</f>
        <v>0</v>
      </c>
      <c r="AL1137" s="382">
        <f ca="1">IF(Controle!$N$16=1,0,$D1137*AL387*AL$5)</f>
        <v>0</v>
      </c>
      <c r="AM1137" s="382">
        <f ca="1">IF(Controle!$N$16=1,0,$D1137*AM387*AM$5)</f>
        <v>0</v>
      </c>
      <c r="AN1137" s="382">
        <f ca="1">IF(Controle!$N$16=1,0,$D1137*AN387*AN$5)</f>
        <v>0</v>
      </c>
      <c r="AO1137" s="382">
        <f ca="1">IF(Controle!$N$16=1,0,$D1137*AO387*AO$5)</f>
        <v>0</v>
      </c>
      <c r="AP1137" s="382">
        <f ca="1">IF(Controle!$N$16=1,0,$D1137*AP387*AP$5)</f>
        <v>0</v>
      </c>
      <c r="AQ1137" s="382">
        <f ca="1">IF(Controle!$N$16=1,0,$D1137*AQ387*AQ$5)</f>
        <v>0</v>
      </c>
      <c r="AR1137" s="382">
        <f ca="1">IF(Controle!$N$16=1,0,$D1137*AR387*AR$5)</f>
        <v>0</v>
      </c>
      <c r="AS1137" s="684">
        <f ca="1">SUM(E1137:AR1137)</f>
        <v>844.10793514285717</v>
      </c>
    </row>
    <row r="1138" spans="2:45" hidden="1" outlineLevel="1">
      <c r="B1138" s="123"/>
      <c r="C1138" s="81">
        <f>C1137+1</f>
        <v>2</v>
      </c>
      <c r="D1138" s="191">
        <f t="shared" ref="D1138:D1176" ca="1" si="667">D1096</f>
        <v>13.169762446574019</v>
      </c>
      <c r="E1138" s="382">
        <f ca="1">IF(Controle!$N$16=1,0,$D1138*E388*E$5)</f>
        <v>0</v>
      </c>
      <c r="F1138" s="382">
        <f ca="1">IF(Controle!$N$16=1,0,$D1138*F388*F$5)</f>
        <v>0</v>
      </c>
      <c r="G1138" s="382">
        <f ca="1">IF(Controle!$N$16=1,0,$D1138*G388*G$5)</f>
        <v>0</v>
      </c>
      <c r="H1138" s="382">
        <f ca="1">IF(Controle!$N$16=1,0,$D1138*H388*H$5)</f>
        <v>0</v>
      </c>
      <c r="I1138" s="382">
        <f ca="1">IF(Controle!$N$16=1,0,$D1138*I388*I$5)</f>
        <v>0</v>
      </c>
      <c r="J1138" s="382">
        <f ca="1">IF(Controle!$N$16=1,0,$D1138*J388*J$5)</f>
        <v>0</v>
      </c>
      <c r="K1138" s="382">
        <f ca="1">IF(Controle!$N$16=1,0,$D1138*K388*K$5)</f>
        <v>0</v>
      </c>
      <c r="L1138" s="382">
        <f ca="1">IF(Controle!$N$16=1,0,$D1138*L388*L$5)</f>
        <v>0</v>
      </c>
      <c r="M1138" s="382">
        <f ca="1">IF(Controle!$N$16=1,0,$D1138*M388*M$5)</f>
        <v>0</v>
      </c>
      <c r="N1138" s="382">
        <f ca="1">IF(Controle!$N$16=1,0,$D1138*N388*N$5)</f>
        <v>0</v>
      </c>
      <c r="O1138" s="382">
        <f ca="1">IF(Controle!$N$16=1,0,$D1138*O388*O$5)</f>
        <v>0</v>
      </c>
      <c r="P1138" s="382">
        <f ca="1">IF(Controle!$N$16=1,0,$D1138*P388*P$5)</f>
        <v>0</v>
      </c>
      <c r="Q1138" s="382">
        <f ca="1">IF(Controle!$N$16=1,0,$D1138*Q388*Q$5)</f>
        <v>0</v>
      </c>
      <c r="R1138" s="382">
        <f ca="1">IF(Controle!$N$16=1,0,$D1138*R388*R$5)</f>
        <v>0</v>
      </c>
      <c r="S1138" s="382">
        <f ca="1">IF(Controle!$N$16=1,0,$D1138*S388*S$5)</f>
        <v>0</v>
      </c>
      <c r="T1138" s="382">
        <f ca="1">IF(Controle!$N$16=1,0,$D1138*T388*T$5)</f>
        <v>0</v>
      </c>
      <c r="U1138" s="382">
        <f ca="1">IF(Controle!$N$16=1,0,$D1138*U388*U$5)</f>
        <v>0</v>
      </c>
      <c r="V1138" s="382">
        <f ca="1">IF(Controle!$N$16=1,0,$D1138*V388*V$5)</f>
        <v>0</v>
      </c>
      <c r="W1138" s="382">
        <f ca="1">IF(Controle!$N$16=1,0,$D1138*W388*W$5)</f>
        <v>0</v>
      </c>
      <c r="X1138" s="382">
        <f ca="1">IF(Controle!$N$16=1,0,$D1138*X388*X$5)</f>
        <v>193.59550796463807</v>
      </c>
      <c r="Y1138" s="382">
        <f ca="1">IF(Controle!$N$16=1,0,$D1138*Y388*Y$5)</f>
        <v>0</v>
      </c>
      <c r="Z1138" s="382">
        <f ca="1">IF(Controle!$N$16=1,0,$D1138*Z388*Z$5)</f>
        <v>0</v>
      </c>
      <c r="AA1138" s="382">
        <f ca="1">IF(Controle!$N$16=1,0,$D1138*AA388*AA$5)</f>
        <v>0</v>
      </c>
      <c r="AB1138" s="382">
        <f ca="1">IF(Controle!$N$16=1,0,$D1138*AB388*AB$5)</f>
        <v>0</v>
      </c>
      <c r="AC1138" s="382">
        <f ca="1">IF(Controle!$N$16=1,0,$D1138*AC388*AC$5)</f>
        <v>0</v>
      </c>
      <c r="AD1138" s="382">
        <f ca="1">IF(Controle!$N$16=1,0,$D1138*AD388*AD$5)</f>
        <v>0</v>
      </c>
      <c r="AE1138" s="382">
        <f ca="1">IF(Controle!$N$16=1,0,$D1138*AE388*AE$5)</f>
        <v>1932.0041509124085</v>
      </c>
      <c r="AF1138" s="382">
        <f ca="1">IF(Controle!$N$16=1,0,$D1138*AF388*AF$5)</f>
        <v>0</v>
      </c>
      <c r="AG1138" s="382">
        <f ca="1">IF(Controle!$N$16=1,0,$D1138*AG388*AG$5)</f>
        <v>0</v>
      </c>
      <c r="AH1138" s="382">
        <f ca="1">IF(Controle!$N$16=1,0,$D1138*AH388*AH$5)</f>
        <v>0</v>
      </c>
      <c r="AI1138" s="382">
        <f ca="1">IF(Controle!$N$16=1,0,$D1138*AI388*AI$5)</f>
        <v>0</v>
      </c>
      <c r="AJ1138" s="382">
        <f ca="1">IF(Controle!$N$16=1,0,$D1138*AJ388*AJ$5)</f>
        <v>0</v>
      </c>
      <c r="AK1138" s="382">
        <f ca="1">IF(Controle!$N$16=1,0,$D1138*AK388*AK$5)</f>
        <v>0</v>
      </c>
      <c r="AL1138" s="382">
        <f ca="1">IF(Controle!$N$16=1,0,$D1138*AL388*AL$5)</f>
        <v>0</v>
      </c>
      <c r="AM1138" s="382">
        <f ca="1">IF(Controle!$N$16=1,0,$D1138*AM388*AM$5)</f>
        <v>0</v>
      </c>
      <c r="AN1138" s="382">
        <f ca="1">IF(Controle!$N$16=1,0,$D1138*AN388*AN$5)</f>
        <v>0</v>
      </c>
      <c r="AO1138" s="382">
        <f ca="1">IF(Controle!$N$16=1,0,$D1138*AO388*AO$5)</f>
        <v>0</v>
      </c>
      <c r="AP1138" s="382">
        <f ca="1">IF(Controle!$N$16=1,0,$D1138*AP388*AP$5)</f>
        <v>0</v>
      </c>
      <c r="AQ1138" s="382">
        <f ca="1">IF(Controle!$N$16=1,0,$D1138*AQ388*AQ$5)</f>
        <v>0</v>
      </c>
      <c r="AR1138" s="382">
        <f ca="1">IF(Controle!$N$16=1,0,$D1138*AR388*AR$5)</f>
        <v>0</v>
      </c>
      <c r="AS1138" s="684">
        <f t="shared" ref="AS1138:AS1176" ca="1" si="668">SUM(E1138:AR1138)</f>
        <v>2125.5996588770467</v>
      </c>
    </row>
    <row r="1139" spans="2:45" hidden="1" outlineLevel="1">
      <c r="B1139" s="123"/>
      <c r="C1139" s="81">
        <f t="shared" ref="C1139:C1176" si="669">C1138+1</f>
        <v>3</v>
      </c>
      <c r="D1139" s="191">
        <f t="shared" ca="1" si="667"/>
        <v>33.411328118466301</v>
      </c>
      <c r="E1139" s="382">
        <f ca="1">IF(Controle!$N$16=1,0,$D1139*E389*E$5)</f>
        <v>0</v>
      </c>
      <c r="F1139" s="382">
        <f ca="1">IF(Controle!$N$16=1,0,$D1139*F389*F$5)</f>
        <v>0</v>
      </c>
      <c r="G1139" s="382">
        <f ca="1">IF(Controle!$N$16=1,0,$D1139*G389*G$5)</f>
        <v>0</v>
      </c>
      <c r="H1139" s="382">
        <f ca="1">IF(Controle!$N$16=1,0,$D1139*H389*H$5)</f>
        <v>0</v>
      </c>
      <c r="I1139" s="382">
        <f ca="1">IF(Controle!$N$16=1,0,$D1139*I389*I$5)</f>
        <v>0</v>
      </c>
      <c r="J1139" s="382">
        <f ca="1">IF(Controle!$N$16=1,0,$D1139*J389*J$5)</f>
        <v>0</v>
      </c>
      <c r="K1139" s="382">
        <f ca="1">IF(Controle!$N$16=1,0,$D1139*K389*K$5)</f>
        <v>0</v>
      </c>
      <c r="L1139" s="382">
        <f ca="1">IF(Controle!$N$16=1,0,$D1139*L389*L$5)</f>
        <v>0</v>
      </c>
      <c r="M1139" s="382">
        <f ca="1">IF(Controle!$N$16=1,0,$D1139*M389*M$5)</f>
        <v>0</v>
      </c>
      <c r="N1139" s="382">
        <f ca="1">IF(Controle!$N$16=1,0,$D1139*N389*N$5)</f>
        <v>0</v>
      </c>
      <c r="O1139" s="382">
        <f ca="1">IF(Controle!$N$16=1,0,$D1139*O389*O$5)</f>
        <v>0</v>
      </c>
      <c r="P1139" s="382">
        <f ca="1">IF(Controle!$N$16=1,0,$D1139*P389*P$5)</f>
        <v>0</v>
      </c>
      <c r="Q1139" s="382">
        <f ca="1">IF(Controle!$N$16=1,0,$D1139*Q389*Q$5)</f>
        <v>0</v>
      </c>
      <c r="R1139" s="382">
        <f ca="1">IF(Controle!$N$16=1,0,$D1139*R389*R$5)</f>
        <v>0</v>
      </c>
      <c r="S1139" s="382">
        <f ca="1">IF(Controle!$N$16=1,0,$D1139*S389*S$5)</f>
        <v>0</v>
      </c>
      <c r="T1139" s="382">
        <f ca="1">IF(Controle!$N$16=1,0,$D1139*T389*T$5)</f>
        <v>0</v>
      </c>
      <c r="U1139" s="382">
        <f ca="1">IF(Controle!$N$16=1,0,$D1139*U389*U$5)</f>
        <v>0</v>
      </c>
      <c r="V1139" s="382">
        <f ca="1">IF(Controle!$N$16=1,0,$D1139*V389*V$5)</f>
        <v>0</v>
      </c>
      <c r="W1139" s="382">
        <f ca="1">IF(Controle!$N$16=1,0,$D1139*W389*W$5)</f>
        <v>0</v>
      </c>
      <c r="X1139" s="382">
        <f ca="1">IF(Controle!$N$16=1,0,$D1139*X389*X$5)</f>
        <v>0</v>
      </c>
      <c r="Y1139" s="382">
        <f ca="1">IF(Controle!$N$16=1,0,$D1139*Y389*Y$5)</f>
        <v>491.14652334145461</v>
      </c>
      <c r="Z1139" s="382">
        <f ca="1">IF(Controle!$N$16=1,0,$D1139*Z389*Z$5)</f>
        <v>0</v>
      </c>
      <c r="AA1139" s="382">
        <f ca="1">IF(Controle!$N$16=1,0,$D1139*AA389*AA$5)</f>
        <v>0</v>
      </c>
      <c r="AB1139" s="382">
        <f ca="1">IF(Controle!$N$16=1,0,$D1139*AB389*AB$5)</f>
        <v>0</v>
      </c>
      <c r="AC1139" s="382">
        <f ca="1">IF(Controle!$N$16=1,0,$D1139*AC389*AC$5)</f>
        <v>0</v>
      </c>
      <c r="AD1139" s="382">
        <f ca="1">IF(Controle!$N$16=1,0,$D1139*AD389*AD$5)</f>
        <v>0</v>
      </c>
      <c r="AE1139" s="382">
        <f ca="1">IF(Controle!$N$16=1,0,$D1139*AE389*AE$5)</f>
        <v>0</v>
      </c>
      <c r="AF1139" s="382">
        <f ca="1">IF(Controle!$N$16=1,0,$D1139*AF389*AF$5)</f>
        <v>4901.4418349790058</v>
      </c>
      <c r="AG1139" s="382">
        <f ca="1">IF(Controle!$N$16=1,0,$D1139*AG389*AG$5)</f>
        <v>0</v>
      </c>
      <c r="AH1139" s="382">
        <f ca="1">IF(Controle!$N$16=1,0,$D1139*AH389*AH$5)</f>
        <v>0</v>
      </c>
      <c r="AI1139" s="382">
        <f ca="1">IF(Controle!$N$16=1,0,$D1139*AI389*AI$5)</f>
        <v>0</v>
      </c>
      <c r="AJ1139" s="382">
        <f ca="1">IF(Controle!$N$16=1,0,$D1139*AJ389*AJ$5)</f>
        <v>0</v>
      </c>
      <c r="AK1139" s="382">
        <f ca="1">IF(Controle!$N$16=1,0,$D1139*AK389*AK$5)</f>
        <v>0</v>
      </c>
      <c r="AL1139" s="382">
        <f ca="1">IF(Controle!$N$16=1,0,$D1139*AL389*AL$5)</f>
        <v>0</v>
      </c>
      <c r="AM1139" s="382">
        <f ca="1">IF(Controle!$N$16=1,0,$D1139*AM389*AM$5)</f>
        <v>0</v>
      </c>
      <c r="AN1139" s="382">
        <f ca="1">IF(Controle!$N$16=1,0,$D1139*AN389*AN$5)</f>
        <v>0</v>
      </c>
      <c r="AO1139" s="382">
        <f ca="1">IF(Controle!$N$16=1,0,$D1139*AO389*AO$5)</f>
        <v>0</v>
      </c>
      <c r="AP1139" s="382">
        <f ca="1">IF(Controle!$N$16=1,0,$D1139*AP389*AP$5)</f>
        <v>0</v>
      </c>
      <c r="AQ1139" s="382">
        <f ca="1">IF(Controle!$N$16=1,0,$D1139*AQ389*AQ$5)</f>
        <v>0</v>
      </c>
      <c r="AR1139" s="382">
        <f ca="1">IF(Controle!$N$16=1,0,$D1139*AR389*AR$5)</f>
        <v>0</v>
      </c>
      <c r="AS1139" s="684">
        <f t="shared" ca="1" si="668"/>
        <v>5392.5883583204604</v>
      </c>
    </row>
    <row r="1140" spans="2:45" hidden="1" outlineLevel="1">
      <c r="B1140" s="123"/>
      <c r="C1140" s="81">
        <f t="shared" si="669"/>
        <v>4</v>
      </c>
      <c r="D1140" s="191">
        <f t="shared" ca="1" si="667"/>
        <v>33.411328118466301</v>
      </c>
      <c r="E1140" s="382">
        <f ca="1">IF(Controle!$N$16=1,0,$D1140*E390*E$5)</f>
        <v>0</v>
      </c>
      <c r="F1140" s="382">
        <f ca="1">IF(Controle!$N$16=1,0,$D1140*F390*F$5)</f>
        <v>0</v>
      </c>
      <c r="G1140" s="382">
        <f ca="1">IF(Controle!$N$16=1,0,$D1140*G390*G$5)</f>
        <v>0</v>
      </c>
      <c r="H1140" s="382">
        <f ca="1">IF(Controle!$N$16=1,0,$D1140*H390*H$5)</f>
        <v>0</v>
      </c>
      <c r="I1140" s="382">
        <f ca="1">IF(Controle!$N$16=1,0,$D1140*I390*I$5)</f>
        <v>0</v>
      </c>
      <c r="J1140" s="382">
        <f ca="1">IF(Controle!$N$16=1,0,$D1140*J390*J$5)</f>
        <v>0</v>
      </c>
      <c r="K1140" s="382">
        <f ca="1">IF(Controle!$N$16=1,0,$D1140*K390*K$5)</f>
        <v>0</v>
      </c>
      <c r="L1140" s="382">
        <f ca="1">IF(Controle!$N$16=1,0,$D1140*L390*L$5)</f>
        <v>0</v>
      </c>
      <c r="M1140" s="382">
        <f ca="1">IF(Controle!$N$16=1,0,$D1140*M390*M$5)</f>
        <v>0</v>
      </c>
      <c r="N1140" s="382">
        <f ca="1">IF(Controle!$N$16=1,0,$D1140*N390*N$5)</f>
        <v>0</v>
      </c>
      <c r="O1140" s="382">
        <f ca="1">IF(Controle!$N$16=1,0,$D1140*O390*O$5)</f>
        <v>0</v>
      </c>
      <c r="P1140" s="382">
        <f ca="1">IF(Controle!$N$16=1,0,$D1140*P390*P$5)</f>
        <v>0</v>
      </c>
      <c r="Q1140" s="382">
        <f ca="1">IF(Controle!$N$16=1,0,$D1140*Q390*Q$5)</f>
        <v>0</v>
      </c>
      <c r="R1140" s="382">
        <f ca="1">IF(Controle!$N$16=1,0,$D1140*R390*R$5)</f>
        <v>0</v>
      </c>
      <c r="S1140" s="382">
        <f ca="1">IF(Controle!$N$16=1,0,$D1140*S390*S$5)</f>
        <v>0</v>
      </c>
      <c r="T1140" s="382">
        <f ca="1">IF(Controle!$N$16=1,0,$D1140*T390*T$5)</f>
        <v>0</v>
      </c>
      <c r="U1140" s="382">
        <f ca="1">IF(Controle!$N$16=1,0,$D1140*U390*U$5)</f>
        <v>0</v>
      </c>
      <c r="V1140" s="382">
        <f ca="1">IF(Controle!$N$16=1,0,$D1140*V390*V$5)</f>
        <v>0</v>
      </c>
      <c r="W1140" s="382">
        <f ca="1">IF(Controle!$N$16=1,0,$D1140*W390*W$5)</f>
        <v>0</v>
      </c>
      <c r="X1140" s="382">
        <f ca="1">IF(Controle!$N$16=1,0,$D1140*X390*X$5)</f>
        <v>0</v>
      </c>
      <c r="Y1140" s="382">
        <f ca="1">IF(Controle!$N$16=1,0,$D1140*Y390*Y$5)</f>
        <v>0</v>
      </c>
      <c r="Z1140" s="382">
        <f ca="1">IF(Controle!$N$16=1,0,$D1140*Z390*Z$5)</f>
        <v>491.14652334145461</v>
      </c>
      <c r="AA1140" s="382">
        <f ca="1">IF(Controle!$N$16=1,0,$D1140*AA390*AA$5)</f>
        <v>0</v>
      </c>
      <c r="AB1140" s="382">
        <f ca="1">IF(Controle!$N$16=1,0,$D1140*AB390*AB$5)</f>
        <v>0</v>
      </c>
      <c r="AC1140" s="382">
        <f ca="1">IF(Controle!$N$16=1,0,$D1140*AC390*AC$5)</f>
        <v>0</v>
      </c>
      <c r="AD1140" s="382">
        <f ca="1">IF(Controle!$N$16=1,0,$D1140*AD390*AD$5)</f>
        <v>0</v>
      </c>
      <c r="AE1140" s="382">
        <f ca="1">IF(Controle!$N$16=1,0,$D1140*AE390*AE$5)</f>
        <v>0</v>
      </c>
      <c r="AF1140" s="382">
        <f ca="1">IF(Controle!$N$16=1,0,$D1140*AF390*AF$5)</f>
        <v>0</v>
      </c>
      <c r="AG1140" s="382">
        <f ca="1">IF(Controle!$N$16=1,0,$D1140*AG390*AG$5)</f>
        <v>4901.4418349790058</v>
      </c>
      <c r="AH1140" s="382">
        <f ca="1">IF(Controle!$N$16=1,0,$D1140*AH390*AH$5)</f>
        <v>0</v>
      </c>
      <c r="AI1140" s="382">
        <f ca="1">IF(Controle!$N$16=1,0,$D1140*AI390*AI$5)</f>
        <v>0</v>
      </c>
      <c r="AJ1140" s="382">
        <f ca="1">IF(Controle!$N$16=1,0,$D1140*AJ390*AJ$5)</f>
        <v>0</v>
      </c>
      <c r="AK1140" s="382">
        <f ca="1">IF(Controle!$N$16=1,0,$D1140*AK390*AK$5)</f>
        <v>0</v>
      </c>
      <c r="AL1140" s="382">
        <f ca="1">IF(Controle!$N$16=1,0,$D1140*AL390*AL$5)</f>
        <v>0</v>
      </c>
      <c r="AM1140" s="382">
        <f ca="1">IF(Controle!$N$16=1,0,$D1140*AM390*AM$5)</f>
        <v>0</v>
      </c>
      <c r="AN1140" s="382">
        <f ca="1">IF(Controle!$N$16=1,0,$D1140*AN390*AN$5)</f>
        <v>0</v>
      </c>
      <c r="AO1140" s="382">
        <f ca="1">IF(Controle!$N$16=1,0,$D1140*AO390*AO$5)</f>
        <v>0</v>
      </c>
      <c r="AP1140" s="382">
        <f ca="1">IF(Controle!$N$16=1,0,$D1140*AP390*AP$5)</f>
        <v>0</v>
      </c>
      <c r="AQ1140" s="382">
        <f ca="1">IF(Controle!$N$16=1,0,$D1140*AQ390*AQ$5)</f>
        <v>0</v>
      </c>
      <c r="AR1140" s="382">
        <f ca="1">IF(Controle!$N$16=1,0,$D1140*AR390*AR$5)</f>
        <v>0</v>
      </c>
      <c r="AS1140" s="684">
        <f t="shared" ca="1" si="668"/>
        <v>5392.5883583204604</v>
      </c>
    </row>
    <row r="1141" spans="2:45" hidden="1" outlineLevel="1">
      <c r="B1141" s="123"/>
      <c r="C1141" s="81">
        <f t="shared" si="669"/>
        <v>5</v>
      </c>
      <c r="D1141" s="191">
        <f t="shared" ca="1" si="667"/>
        <v>33.411325423551894</v>
      </c>
      <c r="E1141" s="382">
        <f ca="1">IF(Controle!$N$16=1,0,$D1141*E391*E$5)</f>
        <v>0</v>
      </c>
      <c r="F1141" s="382">
        <f ca="1">IF(Controle!$N$16=1,0,$D1141*F391*F$5)</f>
        <v>0</v>
      </c>
      <c r="G1141" s="382">
        <f ca="1">IF(Controle!$N$16=1,0,$D1141*G391*G$5)</f>
        <v>0</v>
      </c>
      <c r="H1141" s="382">
        <f ca="1">IF(Controle!$N$16=1,0,$D1141*H391*H$5)</f>
        <v>0</v>
      </c>
      <c r="I1141" s="382">
        <f ca="1">IF(Controle!$N$16=1,0,$D1141*I391*I$5)</f>
        <v>0</v>
      </c>
      <c r="J1141" s="382">
        <f ca="1">IF(Controle!$N$16=1,0,$D1141*J391*J$5)</f>
        <v>0</v>
      </c>
      <c r="K1141" s="382">
        <f ca="1">IF(Controle!$N$16=1,0,$D1141*K391*K$5)</f>
        <v>0</v>
      </c>
      <c r="L1141" s="382">
        <f ca="1">IF(Controle!$N$16=1,0,$D1141*L391*L$5)</f>
        <v>0</v>
      </c>
      <c r="M1141" s="382">
        <f ca="1">IF(Controle!$N$16=1,0,$D1141*M391*M$5)</f>
        <v>0</v>
      </c>
      <c r="N1141" s="382">
        <f ca="1">IF(Controle!$N$16=1,0,$D1141*N391*N$5)</f>
        <v>0</v>
      </c>
      <c r="O1141" s="382">
        <f ca="1">IF(Controle!$N$16=1,0,$D1141*O391*O$5)</f>
        <v>0</v>
      </c>
      <c r="P1141" s="382">
        <f ca="1">IF(Controle!$N$16=1,0,$D1141*P391*P$5)</f>
        <v>0</v>
      </c>
      <c r="Q1141" s="382">
        <f ca="1">IF(Controle!$N$16=1,0,$D1141*Q391*Q$5)</f>
        <v>0</v>
      </c>
      <c r="R1141" s="382">
        <f ca="1">IF(Controle!$N$16=1,0,$D1141*R391*R$5)</f>
        <v>0</v>
      </c>
      <c r="S1141" s="382">
        <f ca="1">IF(Controle!$N$16=1,0,$D1141*S391*S$5)</f>
        <v>0</v>
      </c>
      <c r="T1141" s="382">
        <f ca="1">IF(Controle!$N$16=1,0,$D1141*T391*T$5)</f>
        <v>0</v>
      </c>
      <c r="U1141" s="382">
        <f ca="1">IF(Controle!$N$16=1,0,$D1141*U391*U$5)</f>
        <v>0</v>
      </c>
      <c r="V1141" s="382">
        <f ca="1">IF(Controle!$N$16=1,0,$D1141*V391*V$5)</f>
        <v>0</v>
      </c>
      <c r="W1141" s="382">
        <f ca="1">IF(Controle!$N$16=1,0,$D1141*W391*W$5)</f>
        <v>0</v>
      </c>
      <c r="X1141" s="382">
        <f ca="1">IF(Controle!$N$16=1,0,$D1141*X391*X$5)</f>
        <v>0</v>
      </c>
      <c r="Y1141" s="382">
        <f ca="1">IF(Controle!$N$16=1,0,$D1141*Y391*Y$5)</f>
        <v>0</v>
      </c>
      <c r="Z1141" s="382">
        <f ca="1">IF(Controle!$N$16=1,0,$D1141*Z391*Z$5)</f>
        <v>0</v>
      </c>
      <c r="AA1141" s="382">
        <f ca="1">IF(Controle!$N$16=1,0,$D1141*AA391*AA$5)</f>
        <v>491.14648372621281</v>
      </c>
      <c r="AB1141" s="382">
        <f ca="1">IF(Controle!$N$16=1,0,$D1141*AB391*AB$5)</f>
        <v>0</v>
      </c>
      <c r="AC1141" s="382">
        <f ca="1">IF(Controle!$N$16=1,0,$D1141*AC391*AC$5)</f>
        <v>0</v>
      </c>
      <c r="AD1141" s="382">
        <f ca="1">IF(Controle!$N$16=1,0,$D1141*AD391*AD$5)</f>
        <v>0</v>
      </c>
      <c r="AE1141" s="382">
        <f ca="1">IF(Controle!$N$16=1,0,$D1141*AE391*AE$5)</f>
        <v>0</v>
      </c>
      <c r="AF1141" s="382">
        <f ca="1">IF(Controle!$N$16=1,0,$D1141*AF391*AF$5)</f>
        <v>0</v>
      </c>
      <c r="AG1141" s="382">
        <f ca="1">IF(Controle!$N$16=1,0,$D1141*AG391*AG$5)</f>
        <v>0</v>
      </c>
      <c r="AH1141" s="382">
        <f ca="1">IF(Controle!$N$16=1,0,$D1141*AH391*AH$5)</f>
        <v>4901.4414396350621</v>
      </c>
      <c r="AI1141" s="382">
        <f ca="1">IF(Controle!$N$16=1,0,$D1141*AI391*AI$5)</f>
        <v>0</v>
      </c>
      <c r="AJ1141" s="382">
        <f ca="1">IF(Controle!$N$16=1,0,$D1141*AJ391*AJ$5)</f>
        <v>0</v>
      </c>
      <c r="AK1141" s="382">
        <f ca="1">IF(Controle!$N$16=1,0,$D1141*AK391*AK$5)</f>
        <v>0</v>
      </c>
      <c r="AL1141" s="382">
        <f ca="1">IF(Controle!$N$16=1,0,$D1141*AL391*AL$5)</f>
        <v>0</v>
      </c>
      <c r="AM1141" s="382">
        <f ca="1">IF(Controle!$N$16=1,0,$D1141*AM391*AM$5)</f>
        <v>0</v>
      </c>
      <c r="AN1141" s="382">
        <f ca="1">IF(Controle!$N$16=1,0,$D1141*AN391*AN$5)</f>
        <v>0</v>
      </c>
      <c r="AO1141" s="382">
        <f ca="1">IF(Controle!$N$16=1,0,$D1141*AO391*AO$5)</f>
        <v>0</v>
      </c>
      <c r="AP1141" s="382">
        <f ca="1">IF(Controle!$N$16=1,0,$D1141*AP391*AP$5)</f>
        <v>0</v>
      </c>
      <c r="AQ1141" s="382">
        <f ca="1">IF(Controle!$N$16=1,0,$D1141*AQ391*AQ$5)</f>
        <v>0</v>
      </c>
      <c r="AR1141" s="382">
        <f ca="1">IF(Controle!$N$16=1,0,$D1141*AR391*AR$5)</f>
        <v>0</v>
      </c>
      <c r="AS1141" s="684">
        <f t="shared" ca="1" si="668"/>
        <v>5392.587923361275</v>
      </c>
    </row>
    <row r="1142" spans="2:45" hidden="1" outlineLevel="1">
      <c r="B1142" s="123"/>
      <c r="C1142" s="81">
        <f t="shared" si="669"/>
        <v>6</v>
      </c>
      <c r="D1142" s="191">
        <f t="shared" ca="1" si="667"/>
        <v>33.411325423551887</v>
      </c>
      <c r="E1142" s="382">
        <f ca="1">IF(Controle!$N$16=1,0,$D1142*E392*E$5)</f>
        <v>0</v>
      </c>
      <c r="F1142" s="382">
        <f ca="1">IF(Controle!$N$16=1,0,$D1142*F392*F$5)</f>
        <v>0</v>
      </c>
      <c r="G1142" s="382">
        <f ca="1">IF(Controle!$N$16=1,0,$D1142*G392*G$5)</f>
        <v>0</v>
      </c>
      <c r="H1142" s="382">
        <f ca="1">IF(Controle!$N$16=1,0,$D1142*H392*H$5)</f>
        <v>0</v>
      </c>
      <c r="I1142" s="382">
        <f ca="1">IF(Controle!$N$16=1,0,$D1142*I392*I$5)</f>
        <v>0</v>
      </c>
      <c r="J1142" s="382">
        <f ca="1">IF(Controle!$N$16=1,0,$D1142*J392*J$5)</f>
        <v>0</v>
      </c>
      <c r="K1142" s="382">
        <f ca="1">IF(Controle!$N$16=1,0,$D1142*K392*K$5)</f>
        <v>0</v>
      </c>
      <c r="L1142" s="382">
        <f ca="1">IF(Controle!$N$16=1,0,$D1142*L392*L$5)</f>
        <v>0</v>
      </c>
      <c r="M1142" s="382">
        <f ca="1">IF(Controle!$N$16=1,0,$D1142*M392*M$5)</f>
        <v>0</v>
      </c>
      <c r="N1142" s="382">
        <f ca="1">IF(Controle!$N$16=1,0,$D1142*N392*N$5)</f>
        <v>0</v>
      </c>
      <c r="O1142" s="382">
        <f ca="1">IF(Controle!$N$16=1,0,$D1142*O392*O$5)</f>
        <v>0</v>
      </c>
      <c r="P1142" s="382">
        <f ca="1">IF(Controle!$N$16=1,0,$D1142*P392*P$5)</f>
        <v>0</v>
      </c>
      <c r="Q1142" s="382">
        <f ca="1">IF(Controle!$N$16=1,0,$D1142*Q392*Q$5)</f>
        <v>0</v>
      </c>
      <c r="R1142" s="382">
        <f ca="1">IF(Controle!$N$16=1,0,$D1142*R392*R$5)</f>
        <v>0</v>
      </c>
      <c r="S1142" s="382">
        <f ca="1">IF(Controle!$N$16=1,0,$D1142*S392*S$5)</f>
        <v>0</v>
      </c>
      <c r="T1142" s="382">
        <f ca="1">IF(Controle!$N$16=1,0,$D1142*T392*T$5)</f>
        <v>0</v>
      </c>
      <c r="U1142" s="382">
        <f ca="1">IF(Controle!$N$16=1,0,$D1142*U392*U$5)</f>
        <v>0</v>
      </c>
      <c r="V1142" s="382">
        <f ca="1">IF(Controle!$N$16=1,0,$D1142*V392*V$5)</f>
        <v>0</v>
      </c>
      <c r="W1142" s="382">
        <f ca="1">IF(Controle!$N$16=1,0,$D1142*W392*W$5)</f>
        <v>0</v>
      </c>
      <c r="X1142" s="382">
        <f ca="1">IF(Controle!$N$16=1,0,$D1142*X392*X$5)</f>
        <v>0</v>
      </c>
      <c r="Y1142" s="382">
        <f ca="1">IF(Controle!$N$16=1,0,$D1142*Y392*Y$5)</f>
        <v>0</v>
      </c>
      <c r="Z1142" s="382">
        <f ca="1">IF(Controle!$N$16=1,0,$D1142*Z392*Z$5)</f>
        <v>0</v>
      </c>
      <c r="AA1142" s="382">
        <f ca="1">IF(Controle!$N$16=1,0,$D1142*AA392*AA$5)</f>
        <v>0</v>
      </c>
      <c r="AB1142" s="382">
        <f ca="1">IF(Controle!$N$16=1,0,$D1142*AB392*AB$5)</f>
        <v>491.14648372621269</v>
      </c>
      <c r="AC1142" s="382">
        <f ca="1">IF(Controle!$N$16=1,0,$D1142*AC392*AC$5)</f>
        <v>0</v>
      </c>
      <c r="AD1142" s="382">
        <f ca="1">IF(Controle!$N$16=1,0,$D1142*AD392*AD$5)</f>
        <v>0</v>
      </c>
      <c r="AE1142" s="382">
        <f ca="1">IF(Controle!$N$16=1,0,$D1142*AE392*AE$5)</f>
        <v>0</v>
      </c>
      <c r="AF1142" s="382">
        <f ca="1">IF(Controle!$N$16=1,0,$D1142*AF392*AF$5)</f>
        <v>0</v>
      </c>
      <c r="AG1142" s="382">
        <f ca="1">IF(Controle!$N$16=1,0,$D1142*AG392*AG$5)</f>
        <v>0</v>
      </c>
      <c r="AH1142" s="382">
        <f ca="1">IF(Controle!$N$16=1,0,$D1142*AH392*AH$5)</f>
        <v>0</v>
      </c>
      <c r="AI1142" s="382">
        <f ca="1">IF(Controle!$N$16=1,0,$D1142*AI392*AI$5)</f>
        <v>4901.4414396350612</v>
      </c>
      <c r="AJ1142" s="382">
        <f ca="1">IF(Controle!$N$16=1,0,$D1142*AJ392*AJ$5)</f>
        <v>0</v>
      </c>
      <c r="AK1142" s="382">
        <f ca="1">IF(Controle!$N$16=1,0,$D1142*AK392*AK$5)</f>
        <v>0</v>
      </c>
      <c r="AL1142" s="382">
        <f ca="1">IF(Controle!$N$16=1,0,$D1142*AL392*AL$5)</f>
        <v>0</v>
      </c>
      <c r="AM1142" s="382">
        <f ca="1">IF(Controle!$N$16=1,0,$D1142*AM392*AM$5)</f>
        <v>0</v>
      </c>
      <c r="AN1142" s="382">
        <f ca="1">IF(Controle!$N$16=1,0,$D1142*AN392*AN$5)</f>
        <v>0</v>
      </c>
      <c r="AO1142" s="382">
        <f ca="1">IF(Controle!$N$16=1,0,$D1142*AO392*AO$5)</f>
        <v>0</v>
      </c>
      <c r="AP1142" s="382">
        <f ca="1">IF(Controle!$N$16=1,0,$D1142*AP392*AP$5)</f>
        <v>0</v>
      </c>
      <c r="AQ1142" s="382">
        <f ca="1">IF(Controle!$N$16=1,0,$D1142*AQ392*AQ$5)</f>
        <v>0</v>
      </c>
      <c r="AR1142" s="382">
        <f ca="1">IF(Controle!$N$16=1,0,$D1142*AR392*AR$5)</f>
        <v>0</v>
      </c>
      <c r="AS1142" s="684">
        <f t="shared" ca="1" si="668"/>
        <v>5392.5879233612741</v>
      </c>
    </row>
    <row r="1143" spans="2:45" hidden="1" outlineLevel="1">
      <c r="B1143" s="123"/>
      <c r="C1143" s="81">
        <f t="shared" si="669"/>
        <v>7</v>
      </c>
      <c r="D1143" s="191">
        <f t="shared" ca="1" si="667"/>
        <v>33.411325423551887</v>
      </c>
      <c r="E1143" s="382">
        <f ca="1">IF(Controle!$N$16=1,0,$D1143*E393*E$5)</f>
        <v>0</v>
      </c>
      <c r="F1143" s="382">
        <f ca="1">IF(Controle!$N$16=1,0,$D1143*F393*F$5)</f>
        <v>0</v>
      </c>
      <c r="G1143" s="382">
        <f ca="1">IF(Controle!$N$16=1,0,$D1143*G393*G$5)</f>
        <v>0</v>
      </c>
      <c r="H1143" s="382">
        <f ca="1">IF(Controle!$N$16=1,0,$D1143*H393*H$5)</f>
        <v>0</v>
      </c>
      <c r="I1143" s="382">
        <f ca="1">IF(Controle!$N$16=1,0,$D1143*I393*I$5)</f>
        <v>0</v>
      </c>
      <c r="J1143" s="382">
        <f ca="1">IF(Controle!$N$16=1,0,$D1143*J393*J$5)</f>
        <v>0</v>
      </c>
      <c r="K1143" s="382">
        <f ca="1">IF(Controle!$N$16=1,0,$D1143*K393*K$5)</f>
        <v>0</v>
      </c>
      <c r="L1143" s="382">
        <f ca="1">IF(Controle!$N$16=1,0,$D1143*L393*L$5)</f>
        <v>0</v>
      </c>
      <c r="M1143" s="382">
        <f ca="1">IF(Controle!$N$16=1,0,$D1143*M393*M$5)</f>
        <v>0</v>
      </c>
      <c r="N1143" s="382">
        <f ca="1">IF(Controle!$N$16=1,0,$D1143*N393*N$5)</f>
        <v>0</v>
      </c>
      <c r="O1143" s="382">
        <f ca="1">IF(Controle!$N$16=1,0,$D1143*O393*O$5)</f>
        <v>0</v>
      </c>
      <c r="P1143" s="382">
        <f ca="1">IF(Controle!$N$16=1,0,$D1143*P393*P$5)</f>
        <v>0</v>
      </c>
      <c r="Q1143" s="382">
        <f ca="1">IF(Controle!$N$16=1,0,$D1143*Q393*Q$5)</f>
        <v>0</v>
      </c>
      <c r="R1143" s="382">
        <f ca="1">IF(Controle!$N$16=1,0,$D1143*R393*R$5)</f>
        <v>0</v>
      </c>
      <c r="S1143" s="382">
        <f ca="1">IF(Controle!$N$16=1,0,$D1143*S393*S$5)</f>
        <v>0</v>
      </c>
      <c r="T1143" s="382">
        <f ca="1">IF(Controle!$N$16=1,0,$D1143*T393*T$5)</f>
        <v>0</v>
      </c>
      <c r="U1143" s="382">
        <f ca="1">IF(Controle!$N$16=1,0,$D1143*U393*U$5)</f>
        <v>0</v>
      </c>
      <c r="V1143" s="382">
        <f ca="1">IF(Controle!$N$16=1,0,$D1143*V393*V$5)</f>
        <v>0</v>
      </c>
      <c r="W1143" s="382">
        <f ca="1">IF(Controle!$N$16=1,0,$D1143*W393*W$5)</f>
        <v>0</v>
      </c>
      <c r="X1143" s="382">
        <f ca="1">IF(Controle!$N$16=1,0,$D1143*X393*X$5)</f>
        <v>0</v>
      </c>
      <c r="Y1143" s="382">
        <f ca="1">IF(Controle!$N$16=1,0,$D1143*Y393*Y$5)</f>
        <v>0</v>
      </c>
      <c r="Z1143" s="382">
        <f ca="1">IF(Controle!$N$16=1,0,$D1143*Z393*Z$5)</f>
        <v>0</v>
      </c>
      <c r="AA1143" s="382">
        <f ca="1">IF(Controle!$N$16=1,0,$D1143*AA393*AA$5)</f>
        <v>0</v>
      </c>
      <c r="AB1143" s="382">
        <f ca="1">IF(Controle!$N$16=1,0,$D1143*AB393*AB$5)</f>
        <v>0</v>
      </c>
      <c r="AC1143" s="382">
        <f ca="1">IF(Controle!$N$16=1,0,$D1143*AC393*AC$5)</f>
        <v>491.14648372621269</v>
      </c>
      <c r="AD1143" s="382">
        <f ca="1">IF(Controle!$N$16=1,0,$D1143*AD393*AD$5)</f>
        <v>0</v>
      </c>
      <c r="AE1143" s="382">
        <f ca="1">IF(Controle!$N$16=1,0,$D1143*AE393*AE$5)</f>
        <v>0</v>
      </c>
      <c r="AF1143" s="382">
        <f ca="1">IF(Controle!$N$16=1,0,$D1143*AF393*AF$5)</f>
        <v>0</v>
      </c>
      <c r="AG1143" s="382">
        <f ca="1">IF(Controle!$N$16=1,0,$D1143*AG393*AG$5)</f>
        <v>0</v>
      </c>
      <c r="AH1143" s="382">
        <f ca="1">IF(Controle!$N$16=1,0,$D1143*AH393*AH$5)</f>
        <v>0</v>
      </c>
      <c r="AI1143" s="382">
        <f ca="1">IF(Controle!$N$16=1,0,$D1143*AI393*AI$5)</f>
        <v>0</v>
      </c>
      <c r="AJ1143" s="382">
        <f ca="1">IF(Controle!$N$16=1,0,$D1143*AJ393*AJ$5)</f>
        <v>4901.4414396350612</v>
      </c>
      <c r="AK1143" s="382">
        <f ca="1">IF(Controle!$N$16=1,0,$D1143*AK393*AK$5)</f>
        <v>0</v>
      </c>
      <c r="AL1143" s="382">
        <f ca="1">IF(Controle!$N$16=1,0,$D1143*AL393*AL$5)</f>
        <v>0</v>
      </c>
      <c r="AM1143" s="382">
        <f ca="1">IF(Controle!$N$16=1,0,$D1143*AM393*AM$5)</f>
        <v>0</v>
      </c>
      <c r="AN1143" s="382">
        <f ca="1">IF(Controle!$N$16=1,0,$D1143*AN393*AN$5)</f>
        <v>0</v>
      </c>
      <c r="AO1143" s="382">
        <f ca="1">IF(Controle!$N$16=1,0,$D1143*AO393*AO$5)</f>
        <v>0</v>
      </c>
      <c r="AP1143" s="382">
        <f ca="1">IF(Controle!$N$16=1,0,$D1143*AP393*AP$5)</f>
        <v>0</v>
      </c>
      <c r="AQ1143" s="382">
        <f ca="1">IF(Controle!$N$16=1,0,$D1143*AQ393*AQ$5)</f>
        <v>0</v>
      </c>
      <c r="AR1143" s="382">
        <f ca="1">IF(Controle!$N$16=1,0,$D1143*AR393*AR$5)</f>
        <v>0</v>
      </c>
      <c r="AS1143" s="684">
        <f t="shared" ca="1" si="668"/>
        <v>5392.5879233612741</v>
      </c>
    </row>
    <row r="1144" spans="2:45" hidden="1" outlineLevel="1">
      <c r="B1144" s="123"/>
      <c r="C1144" s="81">
        <f t="shared" si="669"/>
        <v>8</v>
      </c>
      <c r="D1144" s="191">
        <f t="shared" ca="1" si="667"/>
        <v>0</v>
      </c>
      <c r="E1144" s="382">
        <f ca="1">IF(Controle!$N$16=1,0,$D1144*E394*E$5)</f>
        <v>0</v>
      </c>
      <c r="F1144" s="382">
        <f ca="1">IF(Controle!$N$16=1,0,$D1144*F394*F$5)</f>
        <v>0</v>
      </c>
      <c r="G1144" s="382">
        <f ca="1">IF(Controle!$N$16=1,0,$D1144*G394*G$5)</f>
        <v>0</v>
      </c>
      <c r="H1144" s="382">
        <f ca="1">IF(Controle!$N$16=1,0,$D1144*H394*H$5)</f>
        <v>0</v>
      </c>
      <c r="I1144" s="382">
        <f ca="1">IF(Controle!$N$16=1,0,$D1144*I394*I$5)</f>
        <v>0</v>
      </c>
      <c r="J1144" s="382">
        <f ca="1">IF(Controle!$N$16=1,0,$D1144*J394*J$5)</f>
        <v>0</v>
      </c>
      <c r="K1144" s="382">
        <f ca="1">IF(Controle!$N$16=1,0,$D1144*K394*K$5)</f>
        <v>0</v>
      </c>
      <c r="L1144" s="382">
        <f ca="1">IF(Controle!$N$16=1,0,$D1144*L394*L$5)</f>
        <v>0</v>
      </c>
      <c r="M1144" s="382">
        <f ca="1">IF(Controle!$N$16=1,0,$D1144*M394*M$5)</f>
        <v>0</v>
      </c>
      <c r="N1144" s="382">
        <f ca="1">IF(Controle!$N$16=1,0,$D1144*N394*N$5)</f>
        <v>0</v>
      </c>
      <c r="O1144" s="382">
        <f ca="1">IF(Controle!$N$16=1,0,$D1144*O394*O$5)</f>
        <v>0</v>
      </c>
      <c r="P1144" s="382">
        <f ca="1">IF(Controle!$N$16=1,0,$D1144*P394*P$5)</f>
        <v>0</v>
      </c>
      <c r="Q1144" s="382">
        <f ca="1">IF(Controle!$N$16=1,0,$D1144*Q394*Q$5)</f>
        <v>0</v>
      </c>
      <c r="R1144" s="382">
        <f ca="1">IF(Controle!$N$16=1,0,$D1144*R394*R$5)</f>
        <v>0</v>
      </c>
      <c r="S1144" s="382">
        <f ca="1">IF(Controle!$N$16=1,0,$D1144*S394*S$5)</f>
        <v>0</v>
      </c>
      <c r="T1144" s="382">
        <f ca="1">IF(Controle!$N$16=1,0,$D1144*T394*T$5)</f>
        <v>0</v>
      </c>
      <c r="U1144" s="382">
        <f ca="1">IF(Controle!$N$16=1,0,$D1144*U394*U$5)</f>
        <v>0</v>
      </c>
      <c r="V1144" s="382">
        <f ca="1">IF(Controle!$N$16=1,0,$D1144*V394*V$5)</f>
        <v>0</v>
      </c>
      <c r="W1144" s="382">
        <f ca="1">IF(Controle!$N$16=1,0,$D1144*W394*W$5)</f>
        <v>0</v>
      </c>
      <c r="X1144" s="382">
        <f ca="1">IF(Controle!$N$16=1,0,$D1144*X394*X$5)</f>
        <v>0</v>
      </c>
      <c r="Y1144" s="382">
        <f ca="1">IF(Controle!$N$16=1,0,$D1144*Y394*Y$5)</f>
        <v>0</v>
      </c>
      <c r="Z1144" s="382">
        <f ca="1">IF(Controle!$N$16=1,0,$D1144*Z394*Z$5)</f>
        <v>0</v>
      </c>
      <c r="AA1144" s="382">
        <f ca="1">IF(Controle!$N$16=1,0,$D1144*AA394*AA$5)</f>
        <v>0</v>
      </c>
      <c r="AB1144" s="382">
        <f ca="1">IF(Controle!$N$16=1,0,$D1144*AB394*AB$5)</f>
        <v>0</v>
      </c>
      <c r="AC1144" s="382">
        <f ca="1">IF(Controle!$N$16=1,0,$D1144*AC394*AC$5)</f>
        <v>0</v>
      </c>
      <c r="AD1144" s="382">
        <f ca="1">IF(Controle!$N$16=1,0,$D1144*AD394*AD$5)</f>
        <v>0</v>
      </c>
      <c r="AE1144" s="382">
        <f ca="1">IF(Controle!$N$16=1,0,$D1144*AE394*AE$5)</f>
        <v>0</v>
      </c>
      <c r="AF1144" s="382">
        <f ca="1">IF(Controle!$N$16=1,0,$D1144*AF394*AF$5)</f>
        <v>0</v>
      </c>
      <c r="AG1144" s="382">
        <f ca="1">IF(Controle!$N$16=1,0,$D1144*AG394*AG$5)</f>
        <v>0</v>
      </c>
      <c r="AH1144" s="382">
        <f ca="1">IF(Controle!$N$16=1,0,$D1144*AH394*AH$5)</f>
        <v>0</v>
      </c>
      <c r="AI1144" s="382">
        <f ca="1">IF(Controle!$N$16=1,0,$D1144*AI394*AI$5)</f>
        <v>0</v>
      </c>
      <c r="AJ1144" s="382">
        <f ca="1">IF(Controle!$N$16=1,0,$D1144*AJ394*AJ$5)</f>
        <v>0</v>
      </c>
      <c r="AK1144" s="382">
        <f ca="1">IF(Controle!$N$16=1,0,$D1144*AK394*AK$5)</f>
        <v>0</v>
      </c>
      <c r="AL1144" s="382">
        <f ca="1">IF(Controle!$N$16=1,0,$D1144*AL394*AL$5)</f>
        <v>0</v>
      </c>
      <c r="AM1144" s="382">
        <f ca="1">IF(Controle!$N$16=1,0,$D1144*AM394*AM$5)</f>
        <v>0</v>
      </c>
      <c r="AN1144" s="382">
        <f ca="1">IF(Controle!$N$16=1,0,$D1144*AN394*AN$5)</f>
        <v>0</v>
      </c>
      <c r="AO1144" s="382">
        <f ca="1">IF(Controle!$N$16=1,0,$D1144*AO394*AO$5)</f>
        <v>0</v>
      </c>
      <c r="AP1144" s="382">
        <f ca="1">IF(Controle!$N$16=1,0,$D1144*AP394*AP$5)</f>
        <v>0</v>
      </c>
      <c r="AQ1144" s="382">
        <f ca="1">IF(Controle!$N$16=1,0,$D1144*AQ394*AQ$5)</f>
        <v>0</v>
      </c>
      <c r="AR1144" s="382">
        <f ca="1">IF(Controle!$N$16=1,0,$D1144*AR394*AR$5)</f>
        <v>0</v>
      </c>
      <c r="AS1144" s="684">
        <f t="shared" ca="1" si="668"/>
        <v>0</v>
      </c>
    </row>
    <row r="1145" spans="2:45" hidden="1" outlineLevel="1">
      <c r="B1145" s="123"/>
      <c r="C1145" s="81">
        <f t="shared" si="669"/>
        <v>9</v>
      </c>
      <c r="D1145" s="191">
        <f t="shared" ca="1" si="667"/>
        <v>0</v>
      </c>
      <c r="E1145" s="382">
        <f ca="1">IF(Controle!$N$16=1,0,$D1145*E395*E$5)</f>
        <v>0</v>
      </c>
      <c r="F1145" s="382">
        <f ca="1">IF(Controle!$N$16=1,0,$D1145*F395*F$5)</f>
        <v>0</v>
      </c>
      <c r="G1145" s="382">
        <f ca="1">IF(Controle!$N$16=1,0,$D1145*G395*G$5)</f>
        <v>0</v>
      </c>
      <c r="H1145" s="382">
        <f ca="1">IF(Controle!$N$16=1,0,$D1145*H395*H$5)</f>
        <v>0</v>
      </c>
      <c r="I1145" s="382">
        <f ca="1">IF(Controle!$N$16=1,0,$D1145*I395*I$5)</f>
        <v>0</v>
      </c>
      <c r="J1145" s="382">
        <f ca="1">IF(Controle!$N$16=1,0,$D1145*J395*J$5)</f>
        <v>0</v>
      </c>
      <c r="K1145" s="382">
        <f ca="1">IF(Controle!$N$16=1,0,$D1145*K395*K$5)</f>
        <v>0</v>
      </c>
      <c r="L1145" s="382">
        <f ca="1">IF(Controle!$N$16=1,0,$D1145*L395*L$5)</f>
        <v>0</v>
      </c>
      <c r="M1145" s="382">
        <f ca="1">IF(Controle!$N$16=1,0,$D1145*M395*M$5)</f>
        <v>0</v>
      </c>
      <c r="N1145" s="382">
        <f ca="1">IF(Controle!$N$16=1,0,$D1145*N395*N$5)</f>
        <v>0</v>
      </c>
      <c r="O1145" s="382">
        <f ca="1">IF(Controle!$N$16=1,0,$D1145*O395*O$5)</f>
        <v>0</v>
      </c>
      <c r="P1145" s="382">
        <f ca="1">IF(Controle!$N$16=1,0,$D1145*P395*P$5)</f>
        <v>0</v>
      </c>
      <c r="Q1145" s="382">
        <f ca="1">IF(Controle!$N$16=1,0,$D1145*Q395*Q$5)</f>
        <v>0</v>
      </c>
      <c r="R1145" s="382">
        <f ca="1">IF(Controle!$N$16=1,0,$D1145*R395*R$5)</f>
        <v>0</v>
      </c>
      <c r="S1145" s="382">
        <f ca="1">IF(Controle!$N$16=1,0,$D1145*S395*S$5)</f>
        <v>0</v>
      </c>
      <c r="T1145" s="382">
        <f ca="1">IF(Controle!$N$16=1,0,$D1145*T395*T$5)</f>
        <v>0</v>
      </c>
      <c r="U1145" s="382">
        <f ca="1">IF(Controle!$N$16=1,0,$D1145*U395*U$5)</f>
        <v>0</v>
      </c>
      <c r="V1145" s="382">
        <f ca="1">IF(Controle!$N$16=1,0,$D1145*V395*V$5)</f>
        <v>0</v>
      </c>
      <c r="W1145" s="382">
        <f ca="1">IF(Controle!$N$16=1,0,$D1145*W395*W$5)</f>
        <v>0</v>
      </c>
      <c r="X1145" s="382">
        <f ca="1">IF(Controle!$N$16=1,0,$D1145*X395*X$5)</f>
        <v>0</v>
      </c>
      <c r="Y1145" s="382">
        <f ca="1">IF(Controle!$N$16=1,0,$D1145*Y395*Y$5)</f>
        <v>0</v>
      </c>
      <c r="Z1145" s="382">
        <f ca="1">IF(Controle!$N$16=1,0,$D1145*Z395*Z$5)</f>
        <v>0</v>
      </c>
      <c r="AA1145" s="382">
        <f ca="1">IF(Controle!$N$16=1,0,$D1145*AA395*AA$5)</f>
        <v>0</v>
      </c>
      <c r="AB1145" s="382">
        <f ca="1">IF(Controle!$N$16=1,0,$D1145*AB395*AB$5)</f>
        <v>0</v>
      </c>
      <c r="AC1145" s="382">
        <f ca="1">IF(Controle!$N$16=1,0,$D1145*AC395*AC$5)</f>
        <v>0</v>
      </c>
      <c r="AD1145" s="382">
        <f ca="1">IF(Controle!$N$16=1,0,$D1145*AD395*AD$5)</f>
        <v>0</v>
      </c>
      <c r="AE1145" s="382">
        <f ca="1">IF(Controle!$N$16=1,0,$D1145*AE395*AE$5)</f>
        <v>0</v>
      </c>
      <c r="AF1145" s="382">
        <f ca="1">IF(Controle!$N$16=1,0,$D1145*AF395*AF$5)</f>
        <v>0</v>
      </c>
      <c r="AG1145" s="382">
        <f ca="1">IF(Controle!$N$16=1,0,$D1145*AG395*AG$5)</f>
        <v>0</v>
      </c>
      <c r="AH1145" s="382">
        <f ca="1">IF(Controle!$N$16=1,0,$D1145*AH395*AH$5)</f>
        <v>0</v>
      </c>
      <c r="AI1145" s="382">
        <f ca="1">IF(Controle!$N$16=1,0,$D1145*AI395*AI$5)</f>
        <v>0</v>
      </c>
      <c r="AJ1145" s="382">
        <f ca="1">IF(Controle!$N$16=1,0,$D1145*AJ395*AJ$5)</f>
        <v>0</v>
      </c>
      <c r="AK1145" s="382">
        <f ca="1">IF(Controle!$N$16=1,0,$D1145*AK395*AK$5)</f>
        <v>0</v>
      </c>
      <c r="AL1145" s="382">
        <f ca="1">IF(Controle!$N$16=1,0,$D1145*AL395*AL$5)</f>
        <v>0</v>
      </c>
      <c r="AM1145" s="382">
        <f ca="1">IF(Controle!$N$16=1,0,$D1145*AM395*AM$5)</f>
        <v>0</v>
      </c>
      <c r="AN1145" s="382">
        <f ca="1">IF(Controle!$N$16=1,0,$D1145*AN395*AN$5)</f>
        <v>0</v>
      </c>
      <c r="AO1145" s="382">
        <f ca="1">IF(Controle!$N$16=1,0,$D1145*AO395*AO$5)</f>
        <v>0</v>
      </c>
      <c r="AP1145" s="382">
        <f ca="1">IF(Controle!$N$16=1,0,$D1145*AP395*AP$5)</f>
        <v>0</v>
      </c>
      <c r="AQ1145" s="382">
        <f ca="1">IF(Controle!$N$16=1,0,$D1145*AQ395*AQ$5)</f>
        <v>0</v>
      </c>
      <c r="AR1145" s="382">
        <f ca="1">IF(Controle!$N$16=1,0,$D1145*AR395*AR$5)</f>
        <v>0</v>
      </c>
      <c r="AS1145" s="684">
        <f t="shared" ca="1" si="668"/>
        <v>0</v>
      </c>
    </row>
    <row r="1146" spans="2:45" hidden="1" outlineLevel="1">
      <c r="B1146" s="123"/>
      <c r="C1146" s="81">
        <f t="shared" si="669"/>
        <v>10</v>
      </c>
      <c r="D1146" s="191">
        <f t="shared" ca="1" si="667"/>
        <v>0</v>
      </c>
      <c r="E1146" s="382">
        <f ca="1">IF(Controle!$N$16=1,0,$D1146*E396*E$5)</f>
        <v>0</v>
      </c>
      <c r="F1146" s="382">
        <f ca="1">IF(Controle!$N$16=1,0,$D1146*F396*F$5)</f>
        <v>0</v>
      </c>
      <c r="G1146" s="382">
        <f ca="1">IF(Controle!$N$16=1,0,$D1146*G396*G$5)</f>
        <v>0</v>
      </c>
      <c r="H1146" s="382">
        <f ca="1">IF(Controle!$N$16=1,0,$D1146*H396*H$5)</f>
        <v>0</v>
      </c>
      <c r="I1146" s="382">
        <f ca="1">IF(Controle!$N$16=1,0,$D1146*I396*I$5)</f>
        <v>0</v>
      </c>
      <c r="J1146" s="382">
        <f ca="1">IF(Controle!$N$16=1,0,$D1146*J396*J$5)</f>
        <v>0</v>
      </c>
      <c r="K1146" s="382">
        <f ca="1">IF(Controle!$N$16=1,0,$D1146*K396*K$5)</f>
        <v>0</v>
      </c>
      <c r="L1146" s="382">
        <f ca="1">IF(Controle!$N$16=1,0,$D1146*L396*L$5)</f>
        <v>0</v>
      </c>
      <c r="M1146" s="382">
        <f ca="1">IF(Controle!$N$16=1,0,$D1146*M396*M$5)</f>
        <v>0</v>
      </c>
      <c r="N1146" s="382">
        <f ca="1">IF(Controle!$N$16=1,0,$D1146*N396*N$5)</f>
        <v>0</v>
      </c>
      <c r="O1146" s="382">
        <f ca="1">IF(Controle!$N$16=1,0,$D1146*O396*O$5)</f>
        <v>0</v>
      </c>
      <c r="P1146" s="382">
        <f ca="1">IF(Controle!$N$16=1,0,$D1146*P396*P$5)</f>
        <v>0</v>
      </c>
      <c r="Q1146" s="382">
        <f ca="1">IF(Controle!$N$16=1,0,$D1146*Q396*Q$5)</f>
        <v>0</v>
      </c>
      <c r="R1146" s="382">
        <f ca="1">IF(Controle!$N$16=1,0,$D1146*R396*R$5)</f>
        <v>0</v>
      </c>
      <c r="S1146" s="382">
        <f ca="1">IF(Controle!$N$16=1,0,$D1146*S396*S$5)</f>
        <v>0</v>
      </c>
      <c r="T1146" s="382">
        <f ca="1">IF(Controle!$N$16=1,0,$D1146*T396*T$5)</f>
        <v>0</v>
      </c>
      <c r="U1146" s="382">
        <f ca="1">IF(Controle!$N$16=1,0,$D1146*U396*U$5)</f>
        <v>0</v>
      </c>
      <c r="V1146" s="382">
        <f ca="1">IF(Controle!$N$16=1,0,$D1146*V396*V$5)</f>
        <v>0</v>
      </c>
      <c r="W1146" s="382">
        <f ca="1">IF(Controle!$N$16=1,0,$D1146*W396*W$5)</f>
        <v>0</v>
      </c>
      <c r="X1146" s="382">
        <f ca="1">IF(Controle!$N$16=1,0,$D1146*X396*X$5)</f>
        <v>0</v>
      </c>
      <c r="Y1146" s="382">
        <f ca="1">IF(Controle!$N$16=1,0,$D1146*Y396*Y$5)</f>
        <v>0</v>
      </c>
      <c r="Z1146" s="382">
        <f ca="1">IF(Controle!$N$16=1,0,$D1146*Z396*Z$5)</f>
        <v>0</v>
      </c>
      <c r="AA1146" s="382">
        <f ca="1">IF(Controle!$N$16=1,0,$D1146*AA396*AA$5)</f>
        <v>0</v>
      </c>
      <c r="AB1146" s="382">
        <f ca="1">IF(Controle!$N$16=1,0,$D1146*AB396*AB$5)</f>
        <v>0</v>
      </c>
      <c r="AC1146" s="382">
        <f ca="1">IF(Controle!$N$16=1,0,$D1146*AC396*AC$5)</f>
        <v>0</v>
      </c>
      <c r="AD1146" s="382">
        <f ca="1">IF(Controle!$N$16=1,0,$D1146*AD396*AD$5)</f>
        <v>0</v>
      </c>
      <c r="AE1146" s="382">
        <f ca="1">IF(Controle!$N$16=1,0,$D1146*AE396*AE$5)</f>
        <v>0</v>
      </c>
      <c r="AF1146" s="382">
        <f ca="1">IF(Controle!$N$16=1,0,$D1146*AF396*AF$5)</f>
        <v>0</v>
      </c>
      <c r="AG1146" s="382">
        <f ca="1">IF(Controle!$N$16=1,0,$D1146*AG396*AG$5)</f>
        <v>0</v>
      </c>
      <c r="AH1146" s="382">
        <f ca="1">IF(Controle!$N$16=1,0,$D1146*AH396*AH$5)</f>
        <v>0</v>
      </c>
      <c r="AI1146" s="382">
        <f ca="1">IF(Controle!$N$16=1,0,$D1146*AI396*AI$5)</f>
        <v>0</v>
      </c>
      <c r="AJ1146" s="382">
        <f ca="1">IF(Controle!$N$16=1,0,$D1146*AJ396*AJ$5)</f>
        <v>0</v>
      </c>
      <c r="AK1146" s="382">
        <f ca="1">IF(Controle!$N$16=1,0,$D1146*AK396*AK$5)</f>
        <v>0</v>
      </c>
      <c r="AL1146" s="382">
        <f ca="1">IF(Controle!$N$16=1,0,$D1146*AL396*AL$5)</f>
        <v>0</v>
      </c>
      <c r="AM1146" s="382">
        <f ca="1">IF(Controle!$N$16=1,0,$D1146*AM396*AM$5)</f>
        <v>0</v>
      </c>
      <c r="AN1146" s="382">
        <f ca="1">IF(Controle!$N$16=1,0,$D1146*AN396*AN$5)</f>
        <v>0</v>
      </c>
      <c r="AO1146" s="382">
        <f ca="1">IF(Controle!$N$16=1,0,$D1146*AO396*AO$5)</f>
        <v>0</v>
      </c>
      <c r="AP1146" s="382">
        <f ca="1">IF(Controle!$N$16=1,0,$D1146*AP396*AP$5)</f>
        <v>0</v>
      </c>
      <c r="AQ1146" s="382">
        <f ca="1">IF(Controle!$N$16=1,0,$D1146*AQ396*AQ$5)</f>
        <v>0</v>
      </c>
      <c r="AR1146" s="382">
        <f ca="1">IF(Controle!$N$16=1,0,$D1146*AR396*AR$5)</f>
        <v>0</v>
      </c>
      <c r="AS1146" s="684">
        <f t="shared" ca="1" si="668"/>
        <v>0</v>
      </c>
    </row>
    <row r="1147" spans="2:45" hidden="1" outlineLevel="1">
      <c r="B1147" s="123"/>
      <c r="C1147" s="81">
        <f t="shared" si="669"/>
        <v>11</v>
      </c>
      <c r="D1147" s="191">
        <f t="shared" ca="1" si="667"/>
        <v>0</v>
      </c>
      <c r="E1147" s="382">
        <f ca="1">IF(Controle!$N$16=1,0,$D1147*E397*E$5)</f>
        <v>0</v>
      </c>
      <c r="F1147" s="382">
        <f ca="1">IF(Controle!$N$16=1,0,$D1147*F397*F$5)</f>
        <v>0</v>
      </c>
      <c r="G1147" s="382">
        <f ca="1">IF(Controle!$N$16=1,0,$D1147*G397*G$5)</f>
        <v>0</v>
      </c>
      <c r="H1147" s="382">
        <f ca="1">IF(Controle!$N$16=1,0,$D1147*H397*H$5)</f>
        <v>0</v>
      </c>
      <c r="I1147" s="382">
        <f ca="1">IF(Controle!$N$16=1,0,$D1147*I397*I$5)</f>
        <v>0</v>
      </c>
      <c r="J1147" s="382">
        <f ca="1">IF(Controle!$N$16=1,0,$D1147*J397*J$5)</f>
        <v>0</v>
      </c>
      <c r="K1147" s="382">
        <f ca="1">IF(Controle!$N$16=1,0,$D1147*K397*K$5)</f>
        <v>0</v>
      </c>
      <c r="L1147" s="382">
        <f ca="1">IF(Controle!$N$16=1,0,$D1147*L397*L$5)</f>
        <v>0</v>
      </c>
      <c r="M1147" s="382">
        <f ca="1">IF(Controle!$N$16=1,0,$D1147*M397*M$5)</f>
        <v>0</v>
      </c>
      <c r="N1147" s="382">
        <f ca="1">IF(Controle!$N$16=1,0,$D1147*N397*N$5)</f>
        <v>0</v>
      </c>
      <c r="O1147" s="382">
        <f ca="1">IF(Controle!$N$16=1,0,$D1147*O397*O$5)</f>
        <v>0</v>
      </c>
      <c r="P1147" s="382">
        <f ca="1">IF(Controle!$N$16=1,0,$D1147*P397*P$5)</f>
        <v>0</v>
      </c>
      <c r="Q1147" s="382">
        <f ca="1">IF(Controle!$N$16=1,0,$D1147*Q397*Q$5)</f>
        <v>0</v>
      </c>
      <c r="R1147" s="382">
        <f ca="1">IF(Controle!$N$16=1,0,$D1147*R397*R$5)</f>
        <v>0</v>
      </c>
      <c r="S1147" s="382">
        <f ca="1">IF(Controle!$N$16=1,0,$D1147*S397*S$5)</f>
        <v>0</v>
      </c>
      <c r="T1147" s="382">
        <f ca="1">IF(Controle!$N$16=1,0,$D1147*T397*T$5)</f>
        <v>0</v>
      </c>
      <c r="U1147" s="382">
        <f ca="1">IF(Controle!$N$16=1,0,$D1147*U397*U$5)</f>
        <v>0</v>
      </c>
      <c r="V1147" s="382">
        <f ca="1">IF(Controle!$N$16=1,0,$D1147*V397*V$5)</f>
        <v>0</v>
      </c>
      <c r="W1147" s="382">
        <f ca="1">IF(Controle!$N$16=1,0,$D1147*W397*W$5)</f>
        <v>0</v>
      </c>
      <c r="X1147" s="382">
        <f ca="1">IF(Controle!$N$16=1,0,$D1147*X397*X$5)</f>
        <v>0</v>
      </c>
      <c r="Y1147" s="382">
        <f ca="1">IF(Controle!$N$16=1,0,$D1147*Y397*Y$5)</f>
        <v>0</v>
      </c>
      <c r="Z1147" s="382">
        <f ca="1">IF(Controle!$N$16=1,0,$D1147*Z397*Z$5)</f>
        <v>0</v>
      </c>
      <c r="AA1147" s="382">
        <f ca="1">IF(Controle!$N$16=1,0,$D1147*AA397*AA$5)</f>
        <v>0</v>
      </c>
      <c r="AB1147" s="382">
        <f ca="1">IF(Controle!$N$16=1,0,$D1147*AB397*AB$5)</f>
        <v>0</v>
      </c>
      <c r="AC1147" s="382">
        <f ca="1">IF(Controle!$N$16=1,0,$D1147*AC397*AC$5)</f>
        <v>0</v>
      </c>
      <c r="AD1147" s="382">
        <f ca="1">IF(Controle!$N$16=1,0,$D1147*AD397*AD$5)</f>
        <v>0</v>
      </c>
      <c r="AE1147" s="382">
        <f ca="1">IF(Controle!$N$16=1,0,$D1147*AE397*AE$5)</f>
        <v>0</v>
      </c>
      <c r="AF1147" s="382">
        <f ca="1">IF(Controle!$N$16=1,0,$D1147*AF397*AF$5)</f>
        <v>0</v>
      </c>
      <c r="AG1147" s="382">
        <f ca="1">IF(Controle!$N$16=1,0,$D1147*AG397*AG$5)</f>
        <v>0</v>
      </c>
      <c r="AH1147" s="382">
        <f ca="1">IF(Controle!$N$16=1,0,$D1147*AH397*AH$5)</f>
        <v>0</v>
      </c>
      <c r="AI1147" s="382">
        <f ca="1">IF(Controle!$N$16=1,0,$D1147*AI397*AI$5)</f>
        <v>0</v>
      </c>
      <c r="AJ1147" s="382">
        <f ca="1">IF(Controle!$N$16=1,0,$D1147*AJ397*AJ$5)</f>
        <v>0</v>
      </c>
      <c r="AK1147" s="382">
        <f ca="1">IF(Controle!$N$16=1,0,$D1147*AK397*AK$5)</f>
        <v>0</v>
      </c>
      <c r="AL1147" s="382">
        <f ca="1">IF(Controle!$N$16=1,0,$D1147*AL397*AL$5)</f>
        <v>0</v>
      </c>
      <c r="AM1147" s="382">
        <f ca="1">IF(Controle!$N$16=1,0,$D1147*AM397*AM$5)</f>
        <v>0</v>
      </c>
      <c r="AN1147" s="382">
        <f ca="1">IF(Controle!$N$16=1,0,$D1147*AN397*AN$5)</f>
        <v>0</v>
      </c>
      <c r="AO1147" s="382">
        <f ca="1">IF(Controle!$N$16=1,0,$D1147*AO397*AO$5)</f>
        <v>0</v>
      </c>
      <c r="AP1147" s="382">
        <f ca="1">IF(Controle!$N$16=1,0,$D1147*AP397*AP$5)</f>
        <v>0</v>
      </c>
      <c r="AQ1147" s="382">
        <f ca="1">IF(Controle!$N$16=1,0,$D1147*AQ397*AQ$5)</f>
        <v>0</v>
      </c>
      <c r="AR1147" s="382">
        <f ca="1">IF(Controle!$N$16=1,0,$D1147*AR397*AR$5)</f>
        <v>0</v>
      </c>
      <c r="AS1147" s="684">
        <f t="shared" ca="1" si="668"/>
        <v>0</v>
      </c>
    </row>
    <row r="1148" spans="2:45" hidden="1" outlineLevel="1">
      <c r="B1148" s="123"/>
      <c r="C1148" s="81">
        <f t="shared" si="669"/>
        <v>12</v>
      </c>
      <c r="D1148" s="191">
        <f t="shared" ca="1" si="667"/>
        <v>0</v>
      </c>
      <c r="E1148" s="382">
        <f ca="1">IF(Controle!$N$16=1,0,$D1148*E398*E$5)</f>
        <v>0</v>
      </c>
      <c r="F1148" s="382">
        <f ca="1">IF(Controle!$N$16=1,0,$D1148*F398*F$5)</f>
        <v>0</v>
      </c>
      <c r="G1148" s="382">
        <f ca="1">IF(Controle!$N$16=1,0,$D1148*G398*G$5)</f>
        <v>0</v>
      </c>
      <c r="H1148" s="382">
        <f ca="1">IF(Controle!$N$16=1,0,$D1148*H398*H$5)</f>
        <v>0</v>
      </c>
      <c r="I1148" s="382">
        <f ca="1">IF(Controle!$N$16=1,0,$D1148*I398*I$5)</f>
        <v>0</v>
      </c>
      <c r="J1148" s="382">
        <f ca="1">IF(Controle!$N$16=1,0,$D1148*J398*J$5)</f>
        <v>0</v>
      </c>
      <c r="K1148" s="382">
        <f ca="1">IF(Controle!$N$16=1,0,$D1148*K398*K$5)</f>
        <v>0</v>
      </c>
      <c r="L1148" s="382">
        <f ca="1">IF(Controle!$N$16=1,0,$D1148*L398*L$5)</f>
        <v>0</v>
      </c>
      <c r="M1148" s="382">
        <f ca="1">IF(Controle!$N$16=1,0,$D1148*M398*M$5)</f>
        <v>0</v>
      </c>
      <c r="N1148" s="382">
        <f ca="1">IF(Controle!$N$16=1,0,$D1148*N398*N$5)</f>
        <v>0</v>
      </c>
      <c r="O1148" s="382">
        <f ca="1">IF(Controle!$N$16=1,0,$D1148*O398*O$5)</f>
        <v>0</v>
      </c>
      <c r="P1148" s="382">
        <f ca="1">IF(Controle!$N$16=1,0,$D1148*P398*P$5)</f>
        <v>0</v>
      </c>
      <c r="Q1148" s="382">
        <f ca="1">IF(Controle!$N$16=1,0,$D1148*Q398*Q$5)</f>
        <v>0</v>
      </c>
      <c r="R1148" s="382">
        <f ca="1">IF(Controle!$N$16=1,0,$D1148*R398*R$5)</f>
        <v>0</v>
      </c>
      <c r="S1148" s="382">
        <f ca="1">IF(Controle!$N$16=1,0,$D1148*S398*S$5)</f>
        <v>0</v>
      </c>
      <c r="T1148" s="382">
        <f ca="1">IF(Controle!$N$16=1,0,$D1148*T398*T$5)</f>
        <v>0</v>
      </c>
      <c r="U1148" s="382">
        <f ca="1">IF(Controle!$N$16=1,0,$D1148*U398*U$5)</f>
        <v>0</v>
      </c>
      <c r="V1148" s="382">
        <f ca="1">IF(Controle!$N$16=1,0,$D1148*V398*V$5)</f>
        <v>0</v>
      </c>
      <c r="W1148" s="382">
        <f ca="1">IF(Controle!$N$16=1,0,$D1148*W398*W$5)</f>
        <v>0</v>
      </c>
      <c r="X1148" s="382">
        <f ca="1">IF(Controle!$N$16=1,0,$D1148*X398*X$5)</f>
        <v>0</v>
      </c>
      <c r="Y1148" s="382">
        <f ca="1">IF(Controle!$N$16=1,0,$D1148*Y398*Y$5)</f>
        <v>0</v>
      </c>
      <c r="Z1148" s="382">
        <f ca="1">IF(Controle!$N$16=1,0,$D1148*Z398*Z$5)</f>
        <v>0</v>
      </c>
      <c r="AA1148" s="382">
        <f ca="1">IF(Controle!$N$16=1,0,$D1148*AA398*AA$5)</f>
        <v>0</v>
      </c>
      <c r="AB1148" s="382">
        <f ca="1">IF(Controle!$N$16=1,0,$D1148*AB398*AB$5)</f>
        <v>0</v>
      </c>
      <c r="AC1148" s="382">
        <f ca="1">IF(Controle!$N$16=1,0,$D1148*AC398*AC$5)</f>
        <v>0</v>
      </c>
      <c r="AD1148" s="382">
        <f ca="1">IF(Controle!$N$16=1,0,$D1148*AD398*AD$5)</f>
        <v>0</v>
      </c>
      <c r="AE1148" s="382">
        <f ca="1">IF(Controle!$N$16=1,0,$D1148*AE398*AE$5)</f>
        <v>0</v>
      </c>
      <c r="AF1148" s="382">
        <f ca="1">IF(Controle!$N$16=1,0,$D1148*AF398*AF$5)</f>
        <v>0</v>
      </c>
      <c r="AG1148" s="382">
        <f ca="1">IF(Controle!$N$16=1,0,$D1148*AG398*AG$5)</f>
        <v>0</v>
      </c>
      <c r="AH1148" s="382">
        <f ca="1">IF(Controle!$N$16=1,0,$D1148*AH398*AH$5)</f>
        <v>0</v>
      </c>
      <c r="AI1148" s="382">
        <f ca="1">IF(Controle!$N$16=1,0,$D1148*AI398*AI$5)</f>
        <v>0</v>
      </c>
      <c r="AJ1148" s="382">
        <f ca="1">IF(Controle!$N$16=1,0,$D1148*AJ398*AJ$5)</f>
        <v>0</v>
      </c>
      <c r="AK1148" s="382">
        <f ca="1">IF(Controle!$N$16=1,0,$D1148*AK398*AK$5)</f>
        <v>0</v>
      </c>
      <c r="AL1148" s="382">
        <f ca="1">IF(Controle!$N$16=1,0,$D1148*AL398*AL$5)</f>
        <v>0</v>
      </c>
      <c r="AM1148" s="382">
        <f ca="1">IF(Controle!$N$16=1,0,$D1148*AM398*AM$5)</f>
        <v>0</v>
      </c>
      <c r="AN1148" s="382">
        <f ca="1">IF(Controle!$N$16=1,0,$D1148*AN398*AN$5)</f>
        <v>0</v>
      </c>
      <c r="AO1148" s="382">
        <f ca="1">IF(Controle!$N$16=1,0,$D1148*AO398*AO$5)</f>
        <v>0</v>
      </c>
      <c r="AP1148" s="382">
        <f ca="1">IF(Controle!$N$16=1,0,$D1148*AP398*AP$5)</f>
        <v>0</v>
      </c>
      <c r="AQ1148" s="382">
        <f ca="1">IF(Controle!$N$16=1,0,$D1148*AQ398*AQ$5)</f>
        <v>0</v>
      </c>
      <c r="AR1148" s="382">
        <f ca="1">IF(Controle!$N$16=1,0,$D1148*AR398*AR$5)</f>
        <v>0</v>
      </c>
      <c r="AS1148" s="684">
        <f t="shared" ca="1" si="668"/>
        <v>0</v>
      </c>
    </row>
    <row r="1149" spans="2:45" hidden="1" outlineLevel="1">
      <c r="B1149" s="123"/>
      <c r="C1149" s="81">
        <f t="shared" si="669"/>
        <v>13</v>
      </c>
      <c r="D1149" s="191">
        <f t="shared" ca="1" si="667"/>
        <v>0</v>
      </c>
      <c r="E1149" s="382">
        <f ca="1">IF(Controle!$N$16=1,0,$D1149*E399*E$5)</f>
        <v>0</v>
      </c>
      <c r="F1149" s="382">
        <f ca="1">IF(Controle!$N$16=1,0,$D1149*F399*F$5)</f>
        <v>0</v>
      </c>
      <c r="G1149" s="382">
        <f ca="1">IF(Controle!$N$16=1,0,$D1149*G399*G$5)</f>
        <v>0</v>
      </c>
      <c r="H1149" s="382">
        <f ca="1">IF(Controle!$N$16=1,0,$D1149*H399*H$5)</f>
        <v>0</v>
      </c>
      <c r="I1149" s="382">
        <f ca="1">IF(Controle!$N$16=1,0,$D1149*I399*I$5)</f>
        <v>0</v>
      </c>
      <c r="J1149" s="382">
        <f ca="1">IF(Controle!$N$16=1,0,$D1149*J399*J$5)</f>
        <v>0</v>
      </c>
      <c r="K1149" s="382">
        <f ca="1">IF(Controle!$N$16=1,0,$D1149*K399*K$5)</f>
        <v>0</v>
      </c>
      <c r="L1149" s="382">
        <f ca="1">IF(Controle!$N$16=1,0,$D1149*L399*L$5)</f>
        <v>0</v>
      </c>
      <c r="M1149" s="382">
        <f ca="1">IF(Controle!$N$16=1,0,$D1149*M399*M$5)</f>
        <v>0</v>
      </c>
      <c r="N1149" s="382">
        <f ca="1">IF(Controle!$N$16=1,0,$D1149*N399*N$5)</f>
        <v>0</v>
      </c>
      <c r="O1149" s="382">
        <f ca="1">IF(Controle!$N$16=1,0,$D1149*O399*O$5)</f>
        <v>0</v>
      </c>
      <c r="P1149" s="382">
        <f ca="1">IF(Controle!$N$16=1,0,$D1149*P399*P$5)</f>
        <v>0</v>
      </c>
      <c r="Q1149" s="382">
        <f ca="1">IF(Controle!$N$16=1,0,$D1149*Q399*Q$5)</f>
        <v>0</v>
      </c>
      <c r="R1149" s="382">
        <f ca="1">IF(Controle!$N$16=1,0,$D1149*R399*R$5)</f>
        <v>0</v>
      </c>
      <c r="S1149" s="382">
        <f ca="1">IF(Controle!$N$16=1,0,$D1149*S399*S$5)</f>
        <v>0</v>
      </c>
      <c r="T1149" s="382">
        <f ca="1">IF(Controle!$N$16=1,0,$D1149*T399*T$5)</f>
        <v>0</v>
      </c>
      <c r="U1149" s="382">
        <f ca="1">IF(Controle!$N$16=1,0,$D1149*U399*U$5)</f>
        <v>0</v>
      </c>
      <c r="V1149" s="382">
        <f ca="1">IF(Controle!$N$16=1,0,$D1149*V399*V$5)</f>
        <v>0</v>
      </c>
      <c r="W1149" s="382">
        <f ca="1">IF(Controle!$N$16=1,0,$D1149*W399*W$5)</f>
        <v>0</v>
      </c>
      <c r="X1149" s="382">
        <f ca="1">IF(Controle!$N$16=1,0,$D1149*X399*X$5)</f>
        <v>0</v>
      </c>
      <c r="Y1149" s="382">
        <f ca="1">IF(Controle!$N$16=1,0,$D1149*Y399*Y$5)</f>
        <v>0</v>
      </c>
      <c r="Z1149" s="382">
        <f ca="1">IF(Controle!$N$16=1,0,$D1149*Z399*Z$5)</f>
        <v>0</v>
      </c>
      <c r="AA1149" s="382">
        <f ca="1">IF(Controle!$N$16=1,0,$D1149*AA399*AA$5)</f>
        <v>0</v>
      </c>
      <c r="AB1149" s="382">
        <f ca="1">IF(Controle!$N$16=1,0,$D1149*AB399*AB$5)</f>
        <v>0</v>
      </c>
      <c r="AC1149" s="382">
        <f ca="1">IF(Controle!$N$16=1,0,$D1149*AC399*AC$5)</f>
        <v>0</v>
      </c>
      <c r="AD1149" s="382">
        <f ca="1">IF(Controle!$N$16=1,0,$D1149*AD399*AD$5)</f>
        <v>0</v>
      </c>
      <c r="AE1149" s="382">
        <f ca="1">IF(Controle!$N$16=1,0,$D1149*AE399*AE$5)</f>
        <v>0</v>
      </c>
      <c r="AF1149" s="382">
        <f ca="1">IF(Controle!$N$16=1,0,$D1149*AF399*AF$5)</f>
        <v>0</v>
      </c>
      <c r="AG1149" s="382">
        <f ca="1">IF(Controle!$N$16=1,0,$D1149*AG399*AG$5)</f>
        <v>0</v>
      </c>
      <c r="AH1149" s="382">
        <f ca="1">IF(Controle!$N$16=1,0,$D1149*AH399*AH$5)</f>
        <v>0</v>
      </c>
      <c r="AI1149" s="382">
        <f ca="1">IF(Controle!$N$16=1,0,$D1149*AI399*AI$5)</f>
        <v>0</v>
      </c>
      <c r="AJ1149" s="382">
        <f ca="1">IF(Controle!$N$16=1,0,$D1149*AJ399*AJ$5)</f>
        <v>0</v>
      </c>
      <c r="AK1149" s="382">
        <f ca="1">IF(Controle!$N$16=1,0,$D1149*AK399*AK$5)</f>
        <v>0</v>
      </c>
      <c r="AL1149" s="382">
        <f ca="1">IF(Controle!$N$16=1,0,$D1149*AL399*AL$5)</f>
        <v>0</v>
      </c>
      <c r="AM1149" s="382">
        <f ca="1">IF(Controle!$N$16=1,0,$D1149*AM399*AM$5)</f>
        <v>0</v>
      </c>
      <c r="AN1149" s="382">
        <f ca="1">IF(Controle!$N$16=1,0,$D1149*AN399*AN$5)</f>
        <v>0</v>
      </c>
      <c r="AO1149" s="382">
        <f ca="1">IF(Controle!$N$16=1,0,$D1149*AO399*AO$5)</f>
        <v>0</v>
      </c>
      <c r="AP1149" s="382">
        <f ca="1">IF(Controle!$N$16=1,0,$D1149*AP399*AP$5)</f>
        <v>0</v>
      </c>
      <c r="AQ1149" s="382">
        <f ca="1">IF(Controle!$N$16=1,0,$D1149*AQ399*AQ$5)</f>
        <v>0</v>
      </c>
      <c r="AR1149" s="382">
        <f ca="1">IF(Controle!$N$16=1,0,$D1149*AR399*AR$5)</f>
        <v>0</v>
      </c>
      <c r="AS1149" s="684">
        <f t="shared" ca="1" si="668"/>
        <v>0</v>
      </c>
    </row>
    <row r="1150" spans="2:45" hidden="1" outlineLevel="1">
      <c r="B1150" s="123"/>
      <c r="C1150" s="81">
        <f t="shared" si="669"/>
        <v>14</v>
      </c>
      <c r="D1150" s="191">
        <f t="shared" ca="1" si="667"/>
        <v>0</v>
      </c>
      <c r="E1150" s="382">
        <f ca="1">IF(Controle!$N$16=1,0,$D1150*E400*E$5)</f>
        <v>0</v>
      </c>
      <c r="F1150" s="382">
        <f ca="1">IF(Controle!$N$16=1,0,$D1150*F400*F$5)</f>
        <v>0</v>
      </c>
      <c r="G1150" s="382">
        <f ca="1">IF(Controle!$N$16=1,0,$D1150*G400*G$5)</f>
        <v>0</v>
      </c>
      <c r="H1150" s="382">
        <f ca="1">IF(Controle!$N$16=1,0,$D1150*H400*H$5)</f>
        <v>0</v>
      </c>
      <c r="I1150" s="382">
        <f ca="1">IF(Controle!$N$16=1,0,$D1150*I400*I$5)</f>
        <v>0</v>
      </c>
      <c r="J1150" s="382">
        <f ca="1">IF(Controle!$N$16=1,0,$D1150*J400*J$5)</f>
        <v>0</v>
      </c>
      <c r="K1150" s="382">
        <f ca="1">IF(Controle!$N$16=1,0,$D1150*K400*K$5)</f>
        <v>0</v>
      </c>
      <c r="L1150" s="382">
        <f ca="1">IF(Controle!$N$16=1,0,$D1150*L400*L$5)</f>
        <v>0</v>
      </c>
      <c r="M1150" s="382">
        <f ca="1">IF(Controle!$N$16=1,0,$D1150*M400*M$5)</f>
        <v>0</v>
      </c>
      <c r="N1150" s="382">
        <f ca="1">IF(Controle!$N$16=1,0,$D1150*N400*N$5)</f>
        <v>0</v>
      </c>
      <c r="O1150" s="382">
        <f ca="1">IF(Controle!$N$16=1,0,$D1150*O400*O$5)</f>
        <v>0</v>
      </c>
      <c r="P1150" s="382">
        <f ca="1">IF(Controle!$N$16=1,0,$D1150*P400*P$5)</f>
        <v>0</v>
      </c>
      <c r="Q1150" s="382">
        <f ca="1">IF(Controle!$N$16=1,0,$D1150*Q400*Q$5)</f>
        <v>0</v>
      </c>
      <c r="R1150" s="382">
        <f ca="1">IF(Controle!$N$16=1,0,$D1150*R400*R$5)</f>
        <v>0</v>
      </c>
      <c r="S1150" s="382">
        <f ca="1">IF(Controle!$N$16=1,0,$D1150*S400*S$5)</f>
        <v>0</v>
      </c>
      <c r="T1150" s="382">
        <f ca="1">IF(Controle!$N$16=1,0,$D1150*T400*T$5)</f>
        <v>0</v>
      </c>
      <c r="U1150" s="382">
        <f ca="1">IF(Controle!$N$16=1,0,$D1150*U400*U$5)</f>
        <v>0</v>
      </c>
      <c r="V1150" s="382">
        <f ca="1">IF(Controle!$N$16=1,0,$D1150*V400*V$5)</f>
        <v>0</v>
      </c>
      <c r="W1150" s="382">
        <f ca="1">IF(Controle!$N$16=1,0,$D1150*W400*W$5)</f>
        <v>0</v>
      </c>
      <c r="X1150" s="382">
        <f ca="1">IF(Controle!$N$16=1,0,$D1150*X400*X$5)</f>
        <v>0</v>
      </c>
      <c r="Y1150" s="382">
        <f ca="1">IF(Controle!$N$16=1,0,$D1150*Y400*Y$5)</f>
        <v>0</v>
      </c>
      <c r="Z1150" s="382">
        <f ca="1">IF(Controle!$N$16=1,0,$D1150*Z400*Z$5)</f>
        <v>0</v>
      </c>
      <c r="AA1150" s="382">
        <f ca="1">IF(Controle!$N$16=1,0,$D1150*AA400*AA$5)</f>
        <v>0</v>
      </c>
      <c r="AB1150" s="382">
        <f ca="1">IF(Controle!$N$16=1,0,$D1150*AB400*AB$5)</f>
        <v>0</v>
      </c>
      <c r="AC1150" s="382">
        <f ca="1">IF(Controle!$N$16=1,0,$D1150*AC400*AC$5)</f>
        <v>0</v>
      </c>
      <c r="AD1150" s="382">
        <f ca="1">IF(Controle!$N$16=1,0,$D1150*AD400*AD$5)</f>
        <v>0</v>
      </c>
      <c r="AE1150" s="382">
        <f ca="1">IF(Controle!$N$16=1,0,$D1150*AE400*AE$5)</f>
        <v>0</v>
      </c>
      <c r="AF1150" s="382">
        <f ca="1">IF(Controle!$N$16=1,0,$D1150*AF400*AF$5)</f>
        <v>0</v>
      </c>
      <c r="AG1150" s="382">
        <f ca="1">IF(Controle!$N$16=1,0,$D1150*AG400*AG$5)</f>
        <v>0</v>
      </c>
      <c r="AH1150" s="382">
        <f ca="1">IF(Controle!$N$16=1,0,$D1150*AH400*AH$5)</f>
        <v>0</v>
      </c>
      <c r="AI1150" s="382">
        <f ca="1">IF(Controle!$N$16=1,0,$D1150*AI400*AI$5)</f>
        <v>0</v>
      </c>
      <c r="AJ1150" s="382">
        <f ca="1">IF(Controle!$N$16=1,0,$D1150*AJ400*AJ$5)</f>
        <v>0</v>
      </c>
      <c r="AK1150" s="382">
        <f ca="1">IF(Controle!$N$16=1,0,$D1150*AK400*AK$5)</f>
        <v>0</v>
      </c>
      <c r="AL1150" s="382">
        <f ca="1">IF(Controle!$N$16=1,0,$D1150*AL400*AL$5)</f>
        <v>0</v>
      </c>
      <c r="AM1150" s="382">
        <f ca="1">IF(Controle!$N$16=1,0,$D1150*AM400*AM$5)</f>
        <v>0</v>
      </c>
      <c r="AN1150" s="382">
        <f ca="1">IF(Controle!$N$16=1,0,$D1150*AN400*AN$5)</f>
        <v>0</v>
      </c>
      <c r="AO1150" s="382">
        <f ca="1">IF(Controle!$N$16=1,0,$D1150*AO400*AO$5)</f>
        <v>0</v>
      </c>
      <c r="AP1150" s="382">
        <f ca="1">IF(Controle!$N$16=1,0,$D1150*AP400*AP$5)</f>
        <v>0</v>
      </c>
      <c r="AQ1150" s="382">
        <f ca="1">IF(Controle!$N$16=1,0,$D1150*AQ400*AQ$5)</f>
        <v>0</v>
      </c>
      <c r="AR1150" s="382">
        <f ca="1">IF(Controle!$N$16=1,0,$D1150*AR400*AR$5)</f>
        <v>0</v>
      </c>
      <c r="AS1150" s="684">
        <f t="shared" ca="1" si="668"/>
        <v>0</v>
      </c>
    </row>
    <row r="1151" spans="2:45" hidden="1" outlineLevel="1">
      <c r="B1151" s="123"/>
      <c r="C1151" s="81">
        <f t="shared" si="669"/>
        <v>15</v>
      </c>
      <c r="D1151" s="191">
        <f t="shared" ca="1" si="667"/>
        <v>0</v>
      </c>
      <c r="E1151" s="382">
        <f ca="1">IF(Controle!$N$16=1,0,$D1151*E401*E$5)</f>
        <v>0</v>
      </c>
      <c r="F1151" s="382">
        <f ca="1">IF(Controle!$N$16=1,0,$D1151*F401*F$5)</f>
        <v>0</v>
      </c>
      <c r="G1151" s="382">
        <f ca="1">IF(Controle!$N$16=1,0,$D1151*G401*G$5)</f>
        <v>0</v>
      </c>
      <c r="H1151" s="382">
        <f ca="1">IF(Controle!$N$16=1,0,$D1151*H401*H$5)</f>
        <v>0</v>
      </c>
      <c r="I1151" s="382">
        <f ca="1">IF(Controle!$N$16=1,0,$D1151*I401*I$5)</f>
        <v>0</v>
      </c>
      <c r="J1151" s="382">
        <f ca="1">IF(Controle!$N$16=1,0,$D1151*J401*J$5)</f>
        <v>0</v>
      </c>
      <c r="K1151" s="382">
        <f ca="1">IF(Controle!$N$16=1,0,$D1151*K401*K$5)</f>
        <v>0</v>
      </c>
      <c r="L1151" s="382">
        <f ca="1">IF(Controle!$N$16=1,0,$D1151*L401*L$5)</f>
        <v>0</v>
      </c>
      <c r="M1151" s="382">
        <f ca="1">IF(Controle!$N$16=1,0,$D1151*M401*M$5)</f>
        <v>0</v>
      </c>
      <c r="N1151" s="382">
        <f ca="1">IF(Controle!$N$16=1,0,$D1151*N401*N$5)</f>
        <v>0</v>
      </c>
      <c r="O1151" s="382">
        <f ca="1">IF(Controle!$N$16=1,0,$D1151*O401*O$5)</f>
        <v>0</v>
      </c>
      <c r="P1151" s="382">
        <f ca="1">IF(Controle!$N$16=1,0,$D1151*P401*P$5)</f>
        <v>0</v>
      </c>
      <c r="Q1151" s="382">
        <f ca="1">IF(Controle!$N$16=1,0,$D1151*Q401*Q$5)</f>
        <v>0</v>
      </c>
      <c r="R1151" s="382">
        <f ca="1">IF(Controle!$N$16=1,0,$D1151*R401*R$5)</f>
        <v>0</v>
      </c>
      <c r="S1151" s="382">
        <f ca="1">IF(Controle!$N$16=1,0,$D1151*S401*S$5)</f>
        <v>0</v>
      </c>
      <c r="T1151" s="382">
        <f ca="1">IF(Controle!$N$16=1,0,$D1151*T401*T$5)</f>
        <v>0</v>
      </c>
      <c r="U1151" s="382">
        <f ca="1">IF(Controle!$N$16=1,0,$D1151*U401*U$5)</f>
        <v>0</v>
      </c>
      <c r="V1151" s="382">
        <f ca="1">IF(Controle!$N$16=1,0,$D1151*V401*V$5)</f>
        <v>0</v>
      </c>
      <c r="W1151" s="382">
        <f ca="1">IF(Controle!$N$16=1,0,$D1151*W401*W$5)</f>
        <v>0</v>
      </c>
      <c r="X1151" s="382">
        <f ca="1">IF(Controle!$N$16=1,0,$D1151*X401*X$5)</f>
        <v>0</v>
      </c>
      <c r="Y1151" s="382">
        <f ca="1">IF(Controle!$N$16=1,0,$D1151*Y401*Y$5)</f>
        <v>0</v>
      </c>
      <c r="Z1151" s="382">
        <f ca="1">IF(Controle!$N$16=1,0,$D1151*Z401*Z$5)</f>
        <v>0</v>
      </c>
      <c r="AA1151" s="382">
        <f ca="1">IF(Controle!$N$16=1,0,$D1151*AA401*AA$5)</f>
        <v>0</v>
      </c>
      <c r="AB1151" s="382">
        <f ca="1">IF(Controle!$N$16=1,0,$D1151*AB401*AB$5)</f>
        <v>0</v>
      </c>
      <c r="AC1151" s="382">
        <f ca="1">IF(Controle!$N$16=1,0,$D1151*AC401*AC$5)</f>
        <v>0</v>
      </c>
      <c r="AD1151" s="382">
        <f ca="1">IF(Controle!$N$16=1,0,$D1151*AD401*AD$5)</f>
        <v>0</v>
      </c>
      <c r="AE1151" s="382">
        <f ca="1">IF(Controle!$N$16=1,0,$D1151*AE401*AE$5)</f>
        <v>0</v>
      </c>
      <c r="AF1151" s="382">
        <f ca="1">IF(Controle!$N$16=1,0,$D1151*AF401*AF$5)</f>
        <v>0</v>
      </c>
      <c r="AG1151" s="382">
        <f ca="1">IF(Controle!$N$16=1,0,$D1151*AG401*AG$5)</f>
        <v>0</v>
      </c>
      <c r="AH1151" s="382">
        <f ca="1">IF(Controle!$N$16=1,0,$D1151*AH401*AH$5)</f>
        <v>0</v>
      </c>
      <c r="AI1151" s="382">
        <f ca="1">IF(Controle!$N$16=1,0,$D1151*AI401*AI$5)</f>
        <v>0</v>
      </c>
      <c r="AJ1151" s="382">
        <f ca="1">IF(Controle!$N$16=1,0,$D1151*AJ401*AJ$5)</f>
        <v>0</v>
      </c>
      <c r="AK1151" s="382">
        <f ca="1">IF(Controle!$N$16=1,0,$D1151*AK401*AK$5)</f>
        <v>0</v>
      </c>
      <c r="AL1151" s="382">
        <f ca="1">IF(Controle!$N$16=1,0,$D1151*AL401*AL$5)</f>
        <v>0</v>
      </c>
      <c r="AM1151" s="382">
        <f ca="1">IF(Controle!$N$16=1,0,$D1151*AM401*AM$5)</f>
        <v>0</v>
      </c>
      <c r="AN1151" s="382">
        <f ca="1">IF(Controle!$N$16=1,0,$D1151*AN401*AN$5)</f>
        <v>0</v>
      </c>
      <c r="AO1151" s="382">
        <f ca="1">IF(Controle!$N$16=1,0,$D1151*AO401*AO$5)</f>
        <v>0</v>
      </c>
      <c r="AP1151" s="382">
        <f ca="1">IF(Controle!$N$16=1,0,$D1151*AP401*AP$5)</f>
        <v>0</v>
      </c>
      <c r="AQ1151" s="382">
        <f ca="1">IF(Controle!$N$16=1,0,$D1151*AQ401*AQ$5)</f>
        <v>0</v>
      </c>
      <c r="AR1151" s="382">
        <f ca="1">IF(Controle!$N$16=1,0,$D1151*AR401*AR$5)</f>
        <v>0</v>
      </c>
      <c r="AS1151" s="684">
        <f t="shared" ca="1" si="668"/>
        <v>0</v>
      </c>
    </row>
    <row r="1152" spans="2:45" hidden="1" outlineLevel="1">
      <c r="B1152" s="123"/>
      <c r="C1152" s="81">
        <f t="shared" si="669"/>
        <v>16</v>
      </c>
      <c r="D1152" s="191">
        <f t="shared" ca="1" si="667"/>
        <v>0</v>
      </c>
      <c r="E1152" s="382">
        <f ca="1">IF(Controle!$N$16=1,0,$D1152*E402*E$5)</f>
        <v>0</v>
      </c>
      <c r="F1152" s="382">
        <f ca="1">IF(Controle!$N$16=1,0,$D1152*F402*F$5)</f>
        <v>0</v>
      </c>
      <c r="G1152" s="382">
        <f ca="1">IF(Controle!$N$16=1,0,$D1152*G402*G$5)</f>
        <v>0</v>
      </c>
      <c r="H1152" s="382">
        <f ca="1">IF(Controle!$N$16=1,0,$D1152*H402*H$5)</f>
        <v>0</v>
      </c>
      <c r="I1152" s="382">
        <f ca="1">IF(Controle!$N$16=1,0,$D1152*I402*I$5)</f>
        <v>0</v>
      </c>
      <c r="J1152" s="382">
        <f ca="1">IF(Controle!$N$16=1,0,$D1152*J402*J$5)</f>
        <v>0</v>
      </c>
      <c r="K1152" s="382">
        <f ca="1">IF(Controle!$N$16=1,0,$D1152*K402*K$5)</f>
        <v>0</v>
      </c>
      <c r="L1152" s="382">
        <f ca="1">IF(Controle!$N$16=1,0,$D1152*L402*L$5)</f>
        <v>0</v>
      </c>
      <c r="M1152" s="382">
        <f ca="1">IF(Controle!$N$16=1,0,$D1152*M402*M$5)</f>
        <v>0</v>
      </c>
      <c r="N1152" s="382">
        <f ca="1">IF(Controle!$N$16=1,0,$D1152*N402*N$5)</f>
        <v>0</v>
      </c>
      <c r="O1152" s="382">
        <f ca="1">IF(Controle!$N$16=1,0,$D1152*O402*O$5)</f>
        <v>0</v>
      </c>
      <c r="P1152" s="382">
        <f ca="1">IF(Controle!$N$16=1,0,$D1152*P402*P$5)</f>
        <v>0</v>
      </c>
      <c r="Q1152" s="382">
        <f ca="1">IF(Controle!$N$16=1,0,$D1152*Q402*Q$5)</f>
        <v>0</v>
      </c>
      <c r="R1152" s="382">
        <f ca="1">IF(Controle!$N$16=1,0,$D1152*R402*R$5)</f>
        <v>0</v>
      </c>
      <c r="S1152" s="382">
        <f ca="1">IF(Controle!$N$16=1,0,$D1152*S402*S$5)</f>
        <v>0</v>
      </c>
      <c r="T1152" s="382">
        <f ca="1">IF(Controle!$N$16=1,0,$D1152*T402*T$5)</f>
        <v>0</v>
      </c>
      <c r="U1152" s="382">
        <f ca="1">IF(Controle!$N$16=1,0,$D1152*U402*U$5)</f>
        <v>0</v>
      </c>
      <c r="V1152" s="382">
        <f ca="1">IF(Controle!$N$16=1,0,$D1152*V402*V$5)</f>
        <v>0</v>
      </c>
      <c r="W1152" s="382">
        <f ca="1">IF(Controle!$N$16=1,0,$D1152*W402*W$5)</f>
        <v>0</v>
      </c>
      <c r="X1152" s="382">
        <f ca="1">IF(Controle!$N$16=1,0,$D1152*X402*X$5)</f>
        <v>0</v>
      </c>
      <c r="Y1152" s="382">
        <f ca="1">IF(Controle!$N$16=1,0,$D1152*Y402*Y$5)</f>
        <v>0</v>
      </c>
      <c r="Z1152" s="382">
        <f ca="1">IF(Controle!$N$16=1,0,$D1152*Z402*Z$5)</f>
        <v>0</v>
      </c>
      <c r="AA1152" s="382">
        <f ca="1">IF(Controle!$N$16=1,0,$D1152*AA402*AA$5)</f>
        <v>0</v>
      </c>
      <c r="AB1152" s="382">
        <f ca="1">IF(Controle!$N$16=1,0,$D1152*AB402*AB$5)</f>
        <v>0</v>
      </c>
      <c r="AC1152" s="382">
        <f ca="1">IF(Controle!$N$16=1,0,$D1152*AC402*AC$5)</f>
        <v>0</v>
      </c>
      <c r="AD1152" s="382">
        <f ca="1">IF(Controle!$N$16=1,0,$D1152*AD402*AD$5)</f>
        <v>0</v>
      </c>
      <c r="AE1152" s="382">
        <f ca="1">IF(Controle!$N$16=1,0,$D1152*AE402*AE$5)</f>
        <v>0</v>
      </c>
      <c r="AF1152" s="382">
        <f ca="1">IF(Controle!$N$16=1,0,$D1152*AF402*AF$5)</f>
        <v>0</v>
      </c>
      <c r="AG1152" s="382">
        <f ca="1">IF(Controle!$N$16=1,0,$D1152*AG402*AG$5)</f>
        <v>0</v>
      </c>
      <c r="AH1152" s="382">
        <f ca="1">IF(Controle!$N$16=1,0,$D1152*AH402*AH$5)</f>
        <v>0</v>
      </c>
      <c r="AI1152" s="382">
        <f ca="1">IF(Controle!$N$16=1,0,$D1152*AI402*AI$5)</f>
        <v>0</v>
      </c>
      <c r="AJ1152" s="382">
        <f ca="1">IF(Controle!$N$16=1,0,$D1152*AJ402*AJ$5)</f>
        <v>0</v>
      </c>
      <c r="AK1152" s="382">
        <f ca="1">IF(Controle!$N$16=1,0,$D1152*AK402*AK$5)</f>
        <v>0</v>
      </c>
      <c r="AL1152" s="382">
        <f ca="1">IF(Controle!$N$16=1,0,$D1152*AL402*AL$5)</f>
        <v>0</v>
      </c>
      <c r="AM1152" s="382">
        <f ca="1">IF(Controle!$N$16=1,0,$D1152*AM402*AM$5)</f>
        <v>0</v>
      </c>
      <c r="AN1152" s="382">
        <f ca="1">IF(Controle!$N$16=1,0,$D1152*AN402*AN$5)</f>
        <v>0</v>
      </c>
      <c r="AO1152" s="382">
        <f ca="1">IF(Controle!$N$16=1,0,$D1152*AO402*AO$5)</f>
        <v>0</v>
      </c>
      <c r="AP1152" s="382">
        <f ca="1">IF(Controle!$N$16=1,0,$D1152*AP402*AP$5)</f>
        <v>0</v>
      </c>
      <c r="AQ1152" s="382">
        <f ca="1">IF(Controle!$N$16=1,0,$D1152*AQ402*AQ$5)</f>
        <v>0</v>
      </c>
      <c r="AR1152" s="382">
        <f ca="1">IF(Controle!$N$16=1,0,$D1152*AR402*AR$5)</f>
        <v>0</v>
      </c>
      <c r="AS1152" s="684">
        <f t="shared" ca="1" si="668"/>
        <v>0</v>
      </c>
    </row>
    <row r="1153" spans="2:45" hidden="1" outlineLevel="1">
      <c r="B1153" s="123"/>
      <c r="C1153" s="81">
        <f t="shared" si="669"/>
        <v>17</v>
      </c>
      <c r="D1153" s="191">
        <f t="shared" ca="1" si="667"/>
        <v>0</v>
      </c>
      <c r="E1153" s="382">
        <f ca="1">IF(Controle!$N$16=1,0,$D1153*E403*E$5)</f>
        <v>0</v>
      </c>
      <c r="F1153" s="382">
        <f ca="1">IF(Controle!$N$16=1,0,$D1153*F403*F$5)</f>
        <v>0</v>
      </c>
      <c r="G1153" s="382">
        <f ca="1">IF(Controle!$N$16=1,0,$D1153*G403*G$5)</f>
        <v>0</v>
      </c>
      <c r="H1153" s="382">
        <f ca="1">IF(Controle!$N$16=1,0,$D1153*H403*H$5)</f>
        <v>0</v>
      </c>
      <c r="I1153" s="382">
        <f ca="1">IF(Controle!$N$16=1,0,$D1153*I403*I$5)</f>
        <v>0</v>
      </c>
      <c r="J1153" s="382">
        <f ca="1">IF(Controle!$N$16=1,0,$D1153*J403*J$5)</f>
        <v>0</v>
      </c>
      <c r="K1153" s="382">
        <f ca="1">IF(Controle!$N$16=1,0,$D1153*K403*K$5)</f>
        <v>0</v>
      </c>
      <c r="L1153" s="382">
        <f ca="1">IF(Controle!$N$16=1,0,$D1153*L403*L$5)</f>
        <v>0</v>
      </c>
      <c r="M1153" s="382">
        <f ca="1">IF(Controle!$N$16=1,0,$D1153*M403*M$5)</f>
        <v>0</v>
      </c>
      <c r="N1153" s="382">
        <f ca="1">IF(Controle!$N$16=1,0,$D1153*N403*N$5)</f>
        <v>0</v>
      </c>
      <c r="O1153" s="382">
        <f ca="1">IF(Controle!$N$16=1,0,$D1153*O403*O$5)</f>
        <v>0</v>
      </c>
      <c r="P1153" s="382">
        <f ca="1">IF(Controle!$N$16=1,0,$D1153*P403*P$5)</f>
        <v>0</v>
      </c>
      <c r="Q1153" s="382">
        <f ca="1">IF(Controle!$N$16=1,0,$D1153*Q403*Q$5)</f>
        <v>0</v>
      </c>
      <c r="R1153" s="382">
        <f ca="1">IF(Controle!$N$16=1,0,$D1153*R403*R$5)</f>
        <v>0</v>
      </c>
      <c r="S1153" s="382">
        <f ca="1">IF(Controle!$N$16=1,0,$D1153*S403*S$5)</f>
        <v>0</v>
      </c>
      <c r="T1153" s="382">
        <f ca="1">IF(Controle!$N$16=1,0,$D1153*T403*T$5)</f>
        <v>0</v>
      </c>
      <c r="U1153" s="382">
        <f ca="1">IF(Controle!$N$16=1,0,$D1153*U403*U$5)</f>
        <v>0</v>
      </c>
      <c r="V1153" s="382">
        <f ca="1">IF(Controle!$N$16=1,0,$D1153*V403*V$5)</f>
        <v>0</v>
      </c>
      <c r="W1153" s="382">
        <f ca="1">IF(Controle!$N$16=1,0,$D1153*W403*W$5)</f>
        <v>0</v>
      </c>
      <c r="X1153" s="382">
        <f ca="1">IF(Controle!$N$16=1,0,$D1153*X403*X$5)</f>
        <v>0</v>
      </c>
      <c r="Y1153" s="382">
        <f ca="1">IF(Controle!$N$16=1,0,$D1153*Y403*Y$5)</f>
        <v>0</v>
      </c>
      <c r="Z1153" s="382">
        <f ca="1">IF(Controle!$N$16=1,0,$D1153*Z403*Z$5)</f>
        <v>0</v>
      </c>
      <c r="AA1153" s="382">
        <f ca="1">IF(Controle!$N$16=1,0,$D1153*AA403*AA$5)</f>
        <v>0</v>
      </c>
      <c r="AB1153" s="382">
        <f ca="1">IF(Controle!$N$16=1,0,$D1153*AB403*AB$5)</f>
        <v>0</v>
      </c>
      <c r="AC1153" s="382">
        <f ca="1">IF(Controle!$N$16=1,0,$D1153*AC403*AC$5)</f>
        <v>0</v>
      </c>
      <c r="AD1153" s="382">
        <f ca="1">IF(Controle!$N$16=1,0,$D1153*AD403*AD$5)</f>
        <v>0</v>
      </c>
      <c r="AE1153" s="382">
        <f ca="1">IF(Controle!$N$16=1,0,$D1153*AE403*AE$5)</f>
        <v>0</v>
      </c>
      <c r="AF1153" s="382">
        <f ca="1">IF(Controle!$N$16=1,0,$D1153*AF403*AF$5)</f>
        <v>0</v>
      </c>
      <c r="AG1153" s="382">
        <f ca="1">IF(Controle!$N$16=1,0,$D1153*AG403*AG$5)</f>
        <v>0</v>
      </c>
      <c r="AH1153" s="382">
        <f ca="1">IF(Controle!$N$16=1,0,$D1153*AH403*AH$5)</f>
        <v>0</v>
      </c>
      <c r="AI1153" s="382">
        <f ca="1">IF(Controle!$N$16=1,0,$D1153*AI403*AI$5)</f>
        <v>0</v>
      </c>
      <c r="AJ1153" s="382">
        <f ca="1">IF(Controle!$N$16=1,0,$D1153*AJ403*AJ$5)</f>
        <v>0</v>
      </c>
      <c r="AK1153" s="382">
        <f ca="1">IF(Controle!$N$16=1,0,$D1153*AK403*AK$5)</f>
        <v>0</v>
      </c>
      <c r="AL1153" s="382">
        <f ca="1">IF(Controle!$N$16=1,0,$D1153*AL403*AL$5)</f>
        <v>0</v>
      </c>
      <c r="AM1153" s="382">
        <f ca="1">IF(Controle!$N$16=1,0,$D1153*AM403*AM$5)</f>
        <v>0</v>
      </c>
      <c r="AN1153" s="382">
        <f ca="1">IF(Controle!$N$16=1,0,$D1153*AN403*AN$5)</f>
        <v>0</v>
      </c>
      <c r="AO1153" s="382">
        <f ca="1">IF(Controle!$N$16=1,0,$D1153*AO403*AO$5)</f>
        <v>0</v>
      </c>
      <c r="AP1153" s="382">
        <f ca="1">IF(Controle!$N$16=1,0,$D1153*AP403*AP$5)</f>
        <v>0</v>
      </c>
      <c r="AQ1153" s="382">
        <f ca="1">IF(Controle!$N$16=1,0,$D1153*AQ403*AQ$5)</f>
        <v>0</v>
      </c>
      <c r="AR1153" s="382">
        <f ca="1">IF(Controle!$N$16=1,0,$D1153*AR403*AR$5)</f>
        <v>0</v>
      </c>
      <c r="AS1153" s="684">
        <f t="shared" ca="1" si="668"/>
        <v>0</v>
      </c>
    </row>
    <row r="1154" spans="2:45" hidden="1" outlineLevel="1">
      <c r="B1154" s="123"/>
      <c r="C1154" s="81">
        <f t="shared" si="669"/>
        <v>18</v>
      </c>
      <c r="D1154" s="191">
        <f t="shared" ca="1" si="667"/>
        <v>0</v>
      </c>
      <c r="E1154" s="382">
        <f ca="1">IF(Controle!$N$16=1,0,$D1154*E404*E$5)</f>
        <v>0</v>
      </c>
      <c r="F1154" s="382">
        <f ca="1">IF(Controle!$N$16=1,0,$D1154*F404*F$5)</f>
        <v>0</v>
      </c>
      <c r="G1154" s="382">
        <f ca="1">IF(Controle!$N$16=1,0,$D1154*G404*G$5)</f>
        <v>0</v>
      </c>
      <c r="H1154" s="382">
        <f ca="1">IF(Controle!$N$16=1,0,$D1154*H404*H$5)</f>
        <v>0</v>
      </c>
      <c r="I1154" s="382">
        <f ca="1">IF(Controle!$N$16=1,0,$D1154*I404*I$5)</f>
        <v>0</v>
      </c>
      <c r="J1154" s="382">
        <f ca="1">IF(Controle!$N$16=1,0,$D1154*J404*J$5)</f>
        <v>0</v>
      </c>
      <c r="K1154" s="382">
        <f ca="1">IF(Controle!$N$16=1,0,$D1154*K404*K$5)</f>
        <v>0</v>
      </c>
      <c r="L1154" s="382">
        <f ca="1">IF(Controle!$N$16=1,0,$D1154*L404*L$5)</f>
        <v>0</v>
      </c>
      <c r="M1154" s="382">
        <f ca="1">IF(Controle!$N$16=1,0,$D1154*M404*M$5)</f>
        <v>0</v>
      </c>
      <c r="N1154" s="382">
        <f ca="1">IF(Controle!$N$16=1,0,$D1154*N404*N$5)</f>
        <v>0</v>
      </c>
      <c r="O1154" s="382">
        <f ca="1">IF(Controle!$N$16=1,0,$D1154*O404*O$5)</f>
        <v>0</v>
      </c>
      <c r="P1154" s="382">
        <f ca="1">IF(Controle!$N$16=1,0,$D1154*P404*P$5)</f>
        <v>0</v>
      </c>
      <c r="Q1154" s="382">
        <f ca="1">IF(Controle!$N$16=1,0,$D1154*Q404*Q$5)</f>
        <v>0</v>
      </c>
      <c r="R1154" s="382">
        <f ca="1">IF(Controle!$N$16=1,0,$D1154*R404*R$5)</f>
        <v>0</v>
      </c>
      <c r="S1154" s="382">
        <f ca="1">IF(Controle!$N$16=1,0,$D1154*S404*S$5)</f>
        <v>0</v>
      </c>
      <c r="T1154" s="382">
        <f ca="1">IF(Controle!$N$16=1,0,$D1154*T404*T$5)</f>
        <v>0</v>
      </c>
      <c r="U1154" s="382">
        <f ca="1">IF(Controle!$N$16=1,0,$D1154*U404*U$5)</f>
        <v>0</v>
      </c>
      <c r="V1154" s="382">
        <f ca="1">IF(Controle!$N$16=1,0,$D1154*V404*V$5)</f>
        <v>0</v>
      </c>
      <c r="W1154" s="382">
        <f ca="1">IF(Controle!$N$16=1,0,$D1154*W404*W$5)</f>
        <v>0</v>
      </c>
      <c r="X1154" s="382">
        <f ca="1">IF(Controle!$N$16=1,0,$D1154*X404*X$5)</f>
        <v>0</v>
      </c>
      <c r="Y1154" s="382">
        <f ca="1">IF(Controle!$N$16=1,0,$D1154*Y404*Y$5)</f>
        <v>0</v>
      </c>
      <c r="Z1154" s="382">
        <f ca="1">IF(Controle!$N$16=1,0,$D1154*Z404*Z$5)</f>
        <v>0</v>
      </c>
      <c r="AA1154" s="382">
        <f ca="1">IF(Controle!$N$16=1,0,$D1154*AA404*AA$5)</f>
        <v>0</v>
      </c>
      <c r="AB1154" s="382">
        <f ca="1">IF(Controle!$N$16=1,0,$D1154*AB404*AB$5)</f>
        <v>0</v>
      </c>
      <c r="AC1154" s="382">
        <f ca="1">IF(Controle!$N$16=1,0,$D1154*AC404*AC$5)</f>
        <v>0</v>
      </c>
      <c r="AD1154" s="382">
        <f ca="1">IF(Controle!$N$16=1,0,$D1154*AD404*AD$5)</f>
        <v>0</v>
      </c>
      <c r="AE1154" s="382">
        <f ca="1">IF(Controle!$N$16=1,0,$D1154*AE404*AE$5)</f>
        <v>0</v>
      </c>
      <c r="AF1154" s="382">
        <f ca="1">IF(Controle!$N$16=1,0,$D1154*AF404*AF$5)</f>
        <v>0</v>
      </c>
      <c r="AG1154" s="382">
        <f ca="1">IF(Controle!$N$16=1,0,$D1154*AG404*AG$5)</f>
        <v>0</v>
      </c>
      <c r="AH1154" s="382">
        <f ca="1">IF(Controle!$N$16=1,0,$D1154*AH404*AH$5)</f>
        <v>0</v>
      </c>
      <c r="AI1154" s="382">
        <f ca="1">IF(Controle!$N$16=1,0,$D1154*AI404*AI$5)</f>
        <v>0</v>
      </c>
      <c r="AJ1154" s="382">
        <f ca="1">IF(Controle!$N$16=1,0,$D1154*AJ404*AJ$5)</f>
        <v>0</v>
      </c>
      <c r="AK1154" s="382">
        <f ca="1">IF(Controle!$N$16=1,0,$D1154*AK404*AK$5)</f>
        <v>0</v>
      </c>
      <c r="AL1154" s="382">
        <f ca="1">IF(Controle!$N$16=1,0,$D1154*AL404*AL$5)</f>
        <v>0</v>
      </c>
      <c r="AM1154" s="382">
        <f ca="1">IF(Controle!$N$16=1,0,$D1154*AM404*AM$5)</f>
        <v>0</v>
      </c>
      <c r="AN1154" s="382">
        <f ca="1">IF(Controle!$N$16=1,0,$D1154*AN404*AN$5)</f>
        <v>0</v>
      </c>
      <c r="AO1154" s="382">
        <f ca="1">IF(Controle!$N$16=1,0,$D1154*AO404*AO$5)</f>
        <v>0</v>
      </c>
      <c r="AP1154" s="382">
        <f ca="1">IF(Controle!$N$16=1,0,$D1154*AP404*AP$5)</f>
        <v>0</v>
      </c>
      <c r="AQ1154" s="382">
        <f ca="1">IF(Controle!$N$16=1,0,$D1154*AQ404*AQ$5)</f>
        <v>0</v>
      </c>
      <c r="AR1154" s="382">
        <f ca="1">IF(Controle!$N$16=1,0,$D1154*AR404*AR$5)</f>
        <v>0</v>
      </c>
      <c r="AS1154" s="684">
        <f t="shared" ca="1" si="668"/>
        <v>0</v>
      </c>
    </row>
    <row r="1155" spans="2:45" hidden="1" outlineLevel="1">
      <c r="B1155" s="123"/>
      <c r="C1155" s="81">
        <f t="shared" si="669"/>
        <v>19</v>
      </c>
      <c r="D1155" s="191">
        <f t="shared" ca="1" si="667"/>
        <v>0</v>
      </c>
      <c r="E1155" s="382">
        <f ca="1">IF(Controle!$N$16=1,0,$D1155*E405*E$5)</f>
        <v>0</v>
      </c>
      <c r="F1155" s="382">
        <f ca="1">IF(Controle!$N$16=1,0,$D1155*F405*F$5)</f>
        <v>0</v>
      </c>
      <c r="G1155" s="382">
        <f ca="1">IF(Controle!$N$16=1,0,$D1155*G405*G$5)</f>
        <v>0</v>
      </c>
      <c r="H1155" s="382">
        <f ca="1">IF(Controle!$N$16=1,0,$D1155*H405*H$5)</f>
        <v>0</v>
      </c>
      <c r="I1155" s="382">
        <f ca="1">IF(Controle!$N$16=1,0,$D1155*I405*I$5)</f>
        <v>0</v>
      </c>
      <c r="J1155" s="382">
        <f ca="1">IF(Controle!$N$16=1,0,$D1155*J405*J$5)</f>
        <v>0</v>
      </c>
      <c r="K1155" s="382">
        <f ca="1">IF(Controle!$N$16=1,0,$D1155*K405*K$5)</f>
        <v>0</v>
      </c>
      <c r="L1155" s="382">
        <f ca="1">IF(Controle!$N$16=1,0,$D1155*L405*L$5)</f>
        <v>0</v>
      </c>
      <c r="M1155" s="382">
        <f ca="1">IF(Controle!$N$16=1,0,$D1155*M405*M$5)</f>
        <v>0</v>
      </c>
      <c r="N1155" s="382">
        <f ca="1">IF(Controle!$N$16=1,0,$D1155*N405*N$5)</f>
        <v>0</v>
      </c>
      <c r="O1155" s="382">
        <f ca="1">IF(Controle!$N$16=1,0,$D1155*O405*O$5)</f>
        <v>0</v>
      </c>
      <c r="P1155" s="382">
        <f ca="1">IF(Controle!$N$16=1,0,$D1155*P405*P$5)</f>
        <v>0</v>
      </c>
      <c r="Q1155" s="382">
        <f ca="1">IF(Controle!$N$16=1,0,$D1155*Q405*Q$5)</f>
        <v>0</v>
      </c>
      <c r="R1155" s="382">
        <f ca="1">IF(Controle!$N$16=1,0,$D1155*R405*R$5)</f>
        <v>0</v>
      </c>
      <c r="S1155" s="382">
        <f ca="1">IF(Controle!$N$16=1,0,$D1155*S405*S$5)</f>
        <v>0</v>
      </c>
      <c r="T1155" s="382">
        <f ca="1">IF(Controle!$N$16=1,0,$D1155*T405*T$5)</f>
        <v>0</v>
      </c>
      <c r="U1155" s="382">
        <f ca="1">IF(Controle!$N$16=1,0,$D1155*U405*U$5)</f>
        <v>0</v>
      </c>
      <c r="V1155" s="382">
        <f ca="1">IF(Controle!$N$16=1,0,$D1155*V405*V$5)</f>
        <v>0</v>
      </c>
      <c r="W1155" s="382">
        <f ca="1">IF(Controle!$N$16=1,0,$D1155*W405*W$5)</f>
        <v>0</v>
      </c>
      <c r="X1155" s="382">
        <f ca="1">IF(Controle!$N$16=1,0,$D1155*X405*X$5)</f>
        <v>0</v>
      </c>
      <c r="Y1155" s="382">
        <f ca="1">IF(Controle!$N$16=1,0,$D1155*Y405*Y$5)</f>
        <v>0</v>
      </c>
      <c r="Z1155" s="382">
        <f ca="1">IF(Controle!$N$16=1,0,$D1155*Z405*Z$5)</f>
        <v>0</v>
      </c>
      <c r="AA1155" s="382">
        <f ca="1">IF(Controle!$N$16=1,0,$D1155*AA405*AA$5)</f>
        <v>0</v>
      </c>
      <c r="AB1155" s="382">
        <f ca="1">IF(Controle!$N$16=1,0,$D1155*AB405*AB$5)</f>
        <v>0</v>
      </c>
      <c r="AC1155" s="382">
        <f ca="1">IF(Controle!$N$16=1,0,$D1155*AC405*AC$5)</f>
        <v>0</v>
      </c>
      <c r="AD1155" s="382">
        <f ca="1">IF(Controle!$N$16=1,0,$D1155*AD405*AD$5)</f>
        <v>0</v>
      </c>
      <c r="AE1155" s="382">
        <f ca="1">IF(Controle!$N$16=1,0,$D1155*AE405*AE$5)</f>
        <v>0</v>
      </c>
      <c r="AF1155" s="382">
        <f ca="1">IF(Controle!$N$16=1,0,$D1155*AF405*AF$5)</f>
        <v>0</v>
      </c>
      <c r="AG1155" s="382">
        <f ca="1">IF(Controle!$N$16=1,0,$D1155*AG405*AG$5)</f>
        <v>0</v>
      </c>
      <c r="AH1155" s="382">
        <f ca="1">IF(Controle!$N$16=1,0,$D1155*AH405*AH$5)</f>
        <v>0</v>
      </c>
      <c r="AI1155" s="382">
        <f ca="1">IF(Controle!$N$16=1,0,$D1155*AI405*AI$5)</f>
        <v>0</v>
      </c>
      <c r="AJ1155" s="382">
        <f ca="1">IF(Controle!$N$16=1,0,$D1155*AJ405*AJ$5)</f>
        <v>0</v>
      </c>
      <c r="AK1155" s="382">
        <f ca="1">IF(Controle!$N$16=1,0,$D1155*AK405*AK$5)</f>
        <v>0</v>
      </c>
      <c r="AL1155" s="382">
        <f ca="1">IF(Controle!$N$16=1,0,$D1155*AL405*AL$5)</f>
        <v>0</v>
      </c>
      <c r="AM1155" s="382">
        <f ca="1">IF(Controle!$N$16=1,0,$D1155*AM405*AM$5)</f>
        <v>0</v>
      </c>
      <c r="AN1155" s="382">
        <f ca="1">IF(Controle!$N$16=1,0,$D1155*AN405*AN$5)</f>
        <v>0</v>
      </c>
      <c r="AO1155" s="382">
        <f ca="1">IF(Controle!$N$16=1,0,$D1155*AO405*AO$5)</f>
        <v>0</v>
      </c>
      <c r="AP1155" s="382">
        <f ca="1">IF(Controle!$N$16=1,0,$D1155*AP405*AP$5)</f>
        <v>0</v>
      </c>
      <c r="AQ1155" s="382">
        <f ca="1">IF(Controle!$N$16=1,0,$D1155*AQ405*AQ$5)</f>
        <v>0</v>
      </c>
      <c r="AR1155" s="382">
        <f ca="1">IF(Controle!$N$16=1,0,$D1155*AR405*AR$5)</f>
        <v>0</v>
      </c>
      <c r="AS1155" s="684">
        <f t="shared" ca="1" si="668"/>
        <v>0</v>
      </c>
    </row>
    <row r="1156" spans="2:45" hidden="1" outlineLevel="1">
      <c r="B1156" s="123"/>
      <c r="C1156" s="81">
        <f t="shared" si="669"/>
        <v>20</v>
      </c>
      <c r="D1156" s="191">
        <f t="shared" ca="1" si="667"/>
        <v>0</v>
      </c>
      <c r="E1156" s="382">
        <f ca="1">IF(Controle!$N$16=1,0,$D1156*E406*E$5)</f>
        <v>0</v>
      </c>
      <c r="F1156" s="382">
        <f ca="1">IF(Controle!$N$16=1,0,$D1156*F406*F$5)</f>
        <v>0</v>
      </c>
      <c r="G1156" s="382">
        <f ca="1">IF(Controle!$N$16=1,0,$D1156*G406*G$5)</f>
        <v>0</v>
      </c>
      <c r="H1156" s="382">
        <f ca="1">IF(Controle!$N$16=1,0,$D1156*H406*H$5)</f>
        <v>0</v>
      </c>
      <c r="I1156" s="382">
        <f ca="1">IF(Controle!$N$16=1,0,$D1156*I406*I$5)</f>
        <v>0</v>
      </c>
      <c r="J1156" s="382">
        <f ca="1">IF(Controle!$N$16=1,0,$D1156*J406*J$5)</f>
        <v>0</v>
      </c>
      <c r="K1156" s="382">
        <f ca="1">IF(Controle!$N$16=1,0,$D1156*K406*K$5)</f>
        <v>0</v>
      </c>
      <c r="L1156" s="382">
        <f ca="1">IF(Controle!$N$16=1,0,$D1156*L406*L$5)</f>
        <v>0</v>
      </c>
      <c r="M1156" s="382">
        <f ca="1">IF(Controle!$N$16=1,0,$D1156*M406*M$5)</f>
        <v>0</v>
      </c>
      <c r="N1156" s="382">
        <f ca="1">IF(Controle!$N$16=1,0,$D1156*N406*N$5)</f>
        <v>0</v>
      </c>
      <c r="O1156" s="382">
        <f ca="1">IF(Controle!$N$16=1,0,$D1156*O406*O$5)</f>
        <v>0</v>
      </c>
      <c r="P1156" s="382">
        <f ca="1">IF(Controle!$N$16=1,0,$D1156*P406*P$5)</f>
        <v>0</v>
      </c>
      <c r="Q1156" s="382">
        <f ca="1">IF(Controle!$N$16=1,0,$D1156*Q406*Q$5)</f>
        <v>0</v>
      </c>
      <c r="R1156" s="382">
        <f ca="1">IF(Controle!$N$16=1,0,$D1156*R406*R$5)</f>
        <v>0</v>
      </c>
      <c r="S1156" s="382">
        <f ca="1">IF(Controle!$N$16=1,0,$D1156*S406*S$5)</f>
        <v>0</v>
      </c>
      <c r="T1156" s="382">
        <f ca="1">IF(Controle!$N$16=1,0,$D1156*T406*T$5)</f>
        <v>0</v>
      </c>
      <c r="U1156" s="382">
        <f ca="1">IF(Controle!$N$16=1,0,$D1156*U406*U$5)</f>
        <v>0</v>
      </c>
      <c r="V1156" s="382">
        <f ca="1">IF(Controle!$N$16=1,0,$D1156*V406*V$5)</f>
        <v>0</v>
      </c>
      <c r="W1156" s="382">
        <f ca="1">IF(Controle!$N$16=1,0,$D1156*W406*W$5)</f>
        <v>0</v>
      </c>
      <c r="X1156" s="382">
        <f ca="1">IF(Controle!$N$16=1,0,$D1156*X406*X$5)</f>
        <v>0</v>
      </c>
      <c r="Y1156" s="382">
        <f ca="1">IF(Controle!$N$16=1,0,$D1156*Y406*Y$5)</f>
        <v>0</v>
      </c>
      <c r="Z1156" s="382">
        <f ca="1">IF(Controle!$N$16=1,0,$D1156*Z406*Z$5)</f>
        <v>0</v>
      </c>
      <c r="AA1156" s="382">
        <f ca="1">IF(Controle!$N$16=1,0,$D1156*AA406*AA$5)</f>
        <v>0</v>
      </c>
      <c r="AB1156" s="382">
        <f ca="1">IF(Controle!$N$16=1,0,$D1156*AB406*AB$5)</f>
        <v>0</v>
      </c>
      <c r="AC1156" s="382">
        <f ca="1">IF(Controle!$N$16=1,0,$D1156*AC406*AC$5)</f>
        <v>0</v>
      </c>
      <c r="AD1156" s="382">
        <f ca="1">IF(Controle!$N$16=1,0,$D1156*AD406*AD$5)</f>
        <v>0</v>
      </c>
      <c r="AE1156" s="382">
        <f ca="1">IF(Controle!$N$16=1,0,$D1156*AE406*AE$5)</f>
        <v>0</v>
      </c>
      <c r="AF1156" s="382">
        <f ca="1">IF(Controle!$N$16=1,0,$D1156*AF406*AF$5)</f>
        <v>0</v>
      </c>
      <c r="AG1156" s="382">
        <f ca="1">IF(Controle!$N$16=1,0,$D1156*AG406*AG$5)</f>
        <v>0</v>
      </c>
      <c r="AH1156" s="382">
        <f ca="1">IF(Controle!$N$16=1,0,$D1156*AH406*AH$5)</f>
        <v>0</v>
      </c>
      <c r="AI1156" s="382">
        <f ca="1">IF(Controle!$N$16=1,0,$D1156*AI406*AI$5)</f>
        <v>0</v>
      </c>
      <c r="AJ1156" s="382">
        <f ca="1">IF(Controle!$N$16=1,0,$D1156*AJ406*AJ$5)</f>
        <v>0</v>
      </c>
      <c r="AK1156" s="382">
        <f ca="1">IF(Controle!$N$16=1,0,$D1156*AK406*AK$5)</f>
        <v>0</v>
      </c>
      <c r="AL1156" s="382">
        <f ca="1">IF(Controle!$N$16=1,0,$D1156*AL406*AL$5)</f>
        <v>0</v>
      </c>
      <c r="AM1156" s="382">
        <f ca="1">IF(Controle!$N$16=1,0,$D1156*AM406*AM$5)</f>
        <v>0</v>
      </c>
      <c r="AN1156" s="382">
        <f ca="1">IF(Controle!$N$16=1,0,$D1156*AN406*AN$5)</f>
        <v>0</v>
      </c>
      <c r="AO1156" s="382">
        <f ca="1">IF(Controle!$N$16=1,0,$D1156*AO406*AO$5)</f>
        <v>0</v>
      </c>
      <c r="AP1156" s="382">
        <f ca="1">IF(Controle!$N$16=1,0,$D1156*AP406*AP$5)</f>
        <v>0</v>
      </c>
      <c r="AQ1156" s="382">
        <f ca="1">IF(Controle!$N$16=1,0,$D1156*AQ406*AQ$5)</f>
        <v>0</v>
      </c>
      <c r="AR1156" s="382">
        <f ca="1">IF(Controle!$N$16=1,0,$D1156*AR406*AR$5)</f>
        <v>0</v>
      </c>
      <c r="AS1156" s="684">
        <f t="shared" ca="1" si="668"/>
        <v>0</v>
      </c>
    </row>
    <row r="1157" spans="2:45" hidden="1" outlineLevel="1">
      <c r="B1157" s="123"/>
      <c r="C1157" s="81">
        <f t="shared" si="669"/>
        <v>21</v>
      </c>
      <c r="D1157" s="191">
        <f t="shared" ca="1" si="667"/>
        <v>0</v>
      </c>
      <c r="E1157" s="382">
        <f ca="1">IF(Controle!$N$16=1,0,$D1157*E407*E$5)</f>
        <v>0</v>
      </c>
      <c r="F1157" s="382">
        <f ca="1">IF(Controle!$N$16=1,0,$D1157*F407*F$5)</f>
        <v>0</v>
      </c>
      <c r="G1157" s="382">
        <f ca="1">IF(Controle!$N$16=1,0,$D1157*G407*G$5)</f>
        <v>0</v>
      </c>
      <c r="H1157" s="382">
        <f ca="1">IF(Controle!$N$16=1,0,$D1157*H407*H$5)</f>
        <v>0</v>
      </c>
      <c r="I1157" s="382">
        <f ca="1">IF(Controle!$N$16=1,0,$D1157*I407*I$5)</f>
        <v>0</v>
      </c>
      <c r="J1157" s="382">
        <f ca="1">IF(Controle!$N$16=1,0,$D1157*J407*J$5)</f>
        <v>0</v>
      </c>
      <c r="K1157" s="382">
        <f ca="1">IF(Controle!$N$16=1,0,$D1157*K407*K$5)</f>
        <v>0</v>
      </c>
      <c r="L1157" s="382">
        <f ca="1">IF(Controle!$N$16=1,0,$D1157*L407*L$5)</f>
        <v>0</v>
      </c>
      <c r="M1157" s="382">
        <f ca="1">IF(Controle!$N$16=1,0,$D1157*M407*M$5)</f>
        <v>0</v>
      </c>
      <c r="N1157" s="382">
        <f ca="1">IF(Controle!$N$16=1,0,$D1157*N407*N$5)</f>
        <v>0</v>
      </c>
      <c r="O1157" s="382">
        <f ca="1">IF(Controle!$N$16=1,0,$D1157*O407*O$5)</f>
        <v>0</v>
      </c>
      <c r="P1157" s="382">
        <f ca="1">IF(Controle!$N$16=1,0,$D1157*P407*P$5)</f>
        <v>0</v>
      </c>
      <c r="Q1157" s="382">
        <f ca="1">IF(Controle!$N$16=1,0,$D1157*Q407*Q$5)</f>
        <v>0</v>
      </c>
      <c r="R1157" s="382">
        <f ca="1">IF(Controle!$N$16=1,0,$D1157*R407*R$5)</f>
        <v>0</v>
      </c>
      <c r="S1157" s="382">
        <f ca="1">IF(Controle!$N$16=1,0,$D1157*S407*S$5)</f>
        <v>0</v>
      </c>
      <c r="T1157" s="382">
        <f ca="1">IF(Controle!$N$16=1,0,$D1157*T407*T$5)</f>
        <v>0</v>
      </c>
      <c r="U1157" s="382">
        <f ca="1">IF(Controle!$N$16=1,0,$D1157*U407*U$5)</f>
        <v>0</v>
      </c>
      <c r="V1157" s="382">
        <f ca="1">IF(Controle!$N$16=1,0,$D1157*V407*V$5)</f>
        <v>0</v>
      </c>
      <c r="W1157" s="382">
        <f ca="1">IF(Controle!$N$16=1,0,$D1157*W407*W$5)</f>
        <v>0</v>
      </c>
      <c r="X1157" s="382">
        <f ca="1">IF(Controle!$N$16=1,0,$D1157*X407*X$5)</f>
        <v>0</v>
      </c>
      <c r="Y1157" s="382">
        <f ca="1">IF(Controle!$N$16=1,0,$D1157*Y407*Y$5)</f>
        <v>0</v>
      </c>
      <c r="Z1157" s="382">
        <f ca="1">IF(Controle!$N$16=1,0,$D1157*Z407*Z$5)</f>
        <v>0</v>
      </c>
      <c r="AA1157" s="382">
        <f ca="1">IF(Controle!$N$16=1,0,$D1157*AA407*AA$5)</f>
        <v>0</v>
      </c>
      <c r="AB1157" s="382">
        <f ca="1">IF(Controle!$N$16=1,0,$D1157*AB407*AB$5)</f>
        <v>0</v>
      </c>
      <c r="AC1157" s="382">
        <f ca="1">IF(Controle!$N$16=1,0,$D1157*AC407*AC$5)</f>
        <v>0</v>
      </c>
      <c r="AD1157" s="382">
        <f ca="1">IF(Controle!$N$16=1,0,$D1157*AD407*AD$5)</f>
        <v>0</v>
      </c>
      <c r="AE1157" s="382">
        <f ca="1">IF(Controle!$N$16=1,0,$D1157*AE407*AE$5)</f>
        <v>0</v>
      </c>
      <c r="AF1157" s="382">
        <f ca="1">IF(Controle!$N$16=1,0,$D1157*AF407*AF$5)</f>
        <v>0</v>
      </c>
      <c r="AG1157" s="382">
        <f ca="1">IF(Controle!$N$16=1,0,$D1157*AG407*AG$5)</f>
        <v>0</v>
      </c>
      <c r="AH1157" s="382">
        <f ca="1">IF(Controle!$N$16=1,0,$D1157*AH407*AH$5)</f>
        <v>0</v>
      </c>
      <c r="AI1157" s="382">
        <f ca="1">IF(Controle!$N$16=1,0,$D1157*AI407*AI$5)</f>
        <v>0</v>
      </c>
      <c r="AJ1157" s="382">
        <f ca="1">IF(Controle!$N$16=1,0,$D1157*AJ407*AJ$5)</f>
        <v>0</v>
      </c>
      <c r="AK1157" s="382">
        <f ca="1">IF(Controle!$N$16=1,0,$D1157*AK407*AK$5)</f>
        <v>0</v>
      </c>
      <c r="AL1157" s="382">
        <f ca="1">IF(Controle!$N$16=1,0,$D1157*AL407*AL$5)</f>
        <v>0</v>
      </c>
      <c r="AM1157" s="382">
        <f ca="1">IF(Controle!$N$16=1,0,$D1157*AM407*AM$5)</f>
        <v>0</v>
      </c>
      <c r="AN1157" s="382">
        <f ca="1">IF(Controle!$N$16=1,0,$D1157*AN407*AN$5)</f>
        <v>0</v>
      </c>
      <c r="AO1157" s="382">
        <f ca="1">IF(Controle!$N$16=1,0,$D1157*AO407*AO$5)</f>
        <v>0</v>
      </c>
      <c r="AP1157" s="382">
        <f ca="1">IF(Controle!$N$16=1,0,$D1157*AP407*AP$5)</f>
        <v>0</v>
      </c>
      <c r="AQ1157" s="382">
        <f ca="1">IF(Controle!$N$16=1,0,$D1157*AQ407*AQ$5)</f>
        <v>0</v>
      </c>
      <c r="AR1157" s="382">
        <f ca="1">IF(Controle!$N$16=1,0,$D1157*AR407*AR$5)</f>
        <v>0</v>
      </c>
      <c r="AS1157" s="684">
        <f t="shared" ca="1" si="668"/>
        <v>0</v>
      </c>
    </row>
    <row r="1158" spans="2:45" hidden="1" outlineLevel="1">
      <c r="B1158" s="123"/>
      <c r="C1158" s="81">
        <f t="shared" si="669"/>
        <v>22</v>
      </c>
      <c r="D1158" s="191">
        <f t="shared" ca="1" si="667"/>
        <v>0</v>
      </c>
      <c r="E1158" s="382">
        <f ca="1">IF(Controle!$N$16=1,0,$D1158*E408*E$5)</f>
        <v>0</v>
      </c>
      <c r="F1158" s="382">
        <f ca="1">IF(Controle!$N$16=1,0,$D1158*F408*F$5)</f>
        <v>0</v>
      </c>
      <c r="G1158" s="382">
        <f ca="1">IF(Controle!$N$16=1,0,$D1158*G408*G$5)</f>
        <v>0</v>
      </c>
      <c r="H1158" s="382">
        <f ca="1">IF(Controle!$N$16=1,0,$D1158*H408*H$5)</f>
        <v>0</v>
      </c>
      <c r="I1158" s="382">
        <f ca="1">IF(Controle!$N$16=1,0,$D1158*I408*I$5)</f>
        <v>0</v>
      </c>
      <c r="J1158" s="382">
        <f ca="1">IF(Controle!$N$16=1,0,$D1158*J408*J$5)</f>
        <v>0</v>
      </c>
      <c r="K1158" s="382">
        <f ca="1">IF(Controle!$N$16=1,0,$D1158*K408*K$5)</f>
        <v>0</v>
      </c>
      <c r="L1158" s="382">
        <f ca="1">IF(Controle!$N$16=1,0,$D1158*L408*L$5)</f>
        <v>0</v>
      </c>
      <c r="M1158" s="382">
        <f ca="1">IF(Controle!$N$16=1,0,$D1158*M408*M$5)</f>
        <v>0</v>
      </c>
      <c r="N1158" s="382">
        <f ca="1">IF(Controle!$N$16=1,0,$D1158*N408*N$5)</f>
        <v>0</v>
      </c>
      <c r="O1158" s="382">
        <f ca="1">IF(Controle!$N$16=1,0,$D1158*O408*O$5)</f>
        <v>0</v>
      </c>
      <c r="P1158" s="382">
        <f ca="1">IF(Controle!$N$16=1,0,$D1158*P408*P$5)</f>
        <v>0</v>
      </c>
      <c r="Q1158" s="382">
        <f ca="1">IF(Controle!$N$16=1,0,$D1158*Q408*Q$5)</f>
        <v>0</v>
      </c>
      <c r="R1158" s="382">
        <f ca="1">IF(Controle!$N$16=1,0,$D1158*R408*R$5)</f>
        <v>0</v>
      </c>
      <c r="S1158" s="382">
        <f ca="1">IF(Controle!$N$16=1,0,$D1158*S408*S$5)</f>
        <v>0</v>
      </c>
      <c r="T1158" s="382">
        <f ca="1">IF(Controle!$N$16=1,0,$D1158*T408*T$5)</f>
        <v>0</v>
      </c>
      <c r="U1158" s="382">
        <f ca="1">IF(Controle!$N$16=1,0,$D1158*U408*U$5)</f>
        <v>0</v>
      </c>
      <c r="V1158" s="382">
        <f ca="1">IF(Controle!$N$16=1,0,$D1158*V408*V$5)</f>
        <v>0</v>
      </c>
      <c r="W1158" s="382">
        <f ca="1">IF(Controle!$N$16=1,0,$D1158*W408*W$5)</f>
        <v>0</v>
      </c>
      <c r="X1158" s="382">
        <f ca="1">IF(Controle!$N$16=1,0,$D1158*X408*X$5)</f>
        <v>0</v>
      </c>
      <c r="Y1158" s="382">
        <f ca="1">IF(Controle!$N$16=1,0,$D1158*Y408*Y$5)</f>
        <v>0</v>
      </c>
      <c r="Z1158" s="382">
        <f ca="1">IF(Controle!$N$16=1,0,$D1158*Z408*Z$5)</f>
        <v>0</v>
      </c>
      <c r="AA1158" s="382">
        <f ca="1">IF(Controle!$N$16=1,0,$D1158*AA408*AA$5)</f>
        <v>0</v>
      </c>
      <c r="AB1158" s="382">
        <f ca="1">IF(Controle!$N$16=1,0,$D1158*AB408*AB$5)</f>
        <v>0</v>
      </c>
      <c r="AC1158" s="382">
        <f ca="1">IF(Controle!$N$16=1,0,$D1158*AC408*AC$5)</f>
        <v>0</v>
      </c>
      <c r="AD1158" s="382">
        <f ca="1">IF(Controle!$N$16=1,0,$D1158*AD408*AD$5)</f>
        <v>0</v>
      </c>
      <c r="AE1158" s="382">
        <f ca="1">IF(Controle!$N$16=1,0,$D1158*AE408*AE$5)</f>
        <v>0</v>
      </c>
      <c r="AF1158" s="382">
        <f ca="1">IF(Controle!$N$16=1,0,$D1158*AF408*AF$5)</f>
        <v>0</v>
      </c>
      <c r="AG1158" s="382">
        <f ca="1">IF(Controle!$N$16=1,0,$D1158*AG408*AG$5)</f>
        <v>0</v>
      </c>
      <c r="AH1158" s="382">
        <f ca="1">IF(Controle!$N$16=1,0,$D1158*AH408*AH$5)</f>
        <v>0</v>
      </c>
      <c r="AI1158" s="382">
        <f ca="1">IF(Controle!$N$16=1,0,$D1158*AI408*AI$5)</f>
        <v>0</v>
      </c>
      <c r="AJ1158" s="382">
        <f ca="1">IF(Controle!$N$16=1,0,$D1158*AJ408*AJ$5)</f>
        <v>0</v>
      </c>
      <c r="AK1158" s="382">
        <f ca="1">IF(Controle!$N$16=1,0,$D1158*AK408*AK$5)</f>
        <v>0</v>
      </c>
      <c r="AL1158" s="382">
        <f ca="1">IF(Controle!$N$16=1,0,$D1158*AL408*AL$5)</f>
        <v>0</v>
      </c>
      <c r="AM1158" s="382">
        <f ca="1">IF(Controle!$N$16=1,0,$D1158*AM408*AM$5)</f>
        <v>0</v>
      </c>
      <c r="AN1158" s="382">
        <f ca="1">IF(Controle!$N$16=1,0,$D1158*AN408*AN$5)</f>
        <v>0</v>
      </c>
      <c r="AO1158" s="382">
        <f ca="1">IF(Controle!$N$16=1,0,$D1158*AO408*AO$5)</f>
        <v>0</v>
      </c>
      <c r="AP1158" s="382">
        <f ca="1">IF(Controle!$N$16=1,0,$D1158*AP408*AP$5)</f>
        <v>0</v>
      </c>
      <c r="AQ1158" s="382">
        <f ca="1">IF(Controle!$N$16=1,0,$D1158*AQ408*AQ$5)</f>
        <v>0</v>
      </c>
      <c r="AR1158" s="382">
        <f ca="1">IF(Controle!$N$16=1,0,$D1158*AR408*AR$5)</f>
        <v>0</v>
      </c>
      <c r="AS1158" s="684">
        <f t="shared" ca="1" si="668"/>
        <v>0</v>
      </c>
    </row>
    <row r="1159" spans="2:45" hidden="1" outlineLevel="1">
      <c r="B1159" s="123"/>
      <c r="C1159" s="81">
        <f t="shared" si="669"/>
        <v>23</v>
      </c>
      <c r="D1159" s="191">
        <f t="shared" ca="1" si="667"/>
        <v>0</v>
      </c>
      <c r="E1159" s="382">
        <f ca="1">IF(Controle!$N$16=1,0,$D1159*E409*E$5)</f>
        <v>0</v>
      </c>
      <c r="F1159" s="382">
        <f ca="1">IF(Controle!$N$16=1,0,$D1159*F409*F$5)</f>
        <v>0</v>
      </c>
      <c r="G1159" s="382">
        <f ca="1">IF(Controle!$N$16=1,0,$D1159*G409*G$5)</f>
        <v>0</v>
      </c>
      <c r="H1159" s="382">
        <f ca="1">IF(Controle!$N$16=1,0,$D1159*H409*H$5)</f>
        <v>0</v>
      </c>
      <c r="I1159" s="382">
        <f ca="1">IF(Controle!$N$16=1,0,$D1159*I409*I$5)</f>
        <v>0</v>
      </c>
      <c r="J1159" s="382">
        <f ca="1">IF(Controle!$N$16=1,0,$D1159*J409*J$5)</f>
        <v>0</v>
      </c>
      <c r="K1159" s="382">
        <f ca="1">IF(Controle!$N$16=1,0,$D1159*K409*K$5)</f>
        <v>0</v>
      </c>
      <c r="L1159" s="382">
        <f ca="1">IF(Controle!$N$16=1,0,$D1159*L409*L$5)</f>
        <v>0</v>
      </c>
      <c r="M1159" s="382">
        <f ca="1">IF(Controle!$N$16=1,0,$D1159*M409*M$5)</f>
        <v>0</v>
      </c>
      <c r="N1159" s="382">
        <f ca="1">IF(Controle!$N$16=1,0,$D1159*N409*N$5)</f>
        <v>0</v>
      </c>
      <c r="O1159" s="382">
        <f ca="1">IF(Controle!$N$16=1,0,$D1159*O409*O$5)</f>
        <v>0</v>
      </c>
      <c r="P1159" s="382">
        <f ca="1">IF(Controle!$N$16=1,0,$D1159*P409*P$5)</f>
        <v>0</v>
      </c>
      <c r="Q1159" s="382">
        <f ca="1">IF(Controle!$N$16=1,0,$D1159*Q409*Q$5)</f>
        <v>0</v>
      </c>
      <c r="R1159" s="382">
        <f ca="1">IF(Controle!$N$16=1,0,$D1159*R409*R$5)</f>
        <v>0</v>
      </c>
      <c r="S1159" s="382">
        <f ca="1">IF(Controle!$N$16=1,0,$D1159*S409*S$5)</f>
        <v>0</v>
      </c>
      <c r="T1159" s="382">
        <f ca="1">IF(Controle!$N$16=1,0,$D1159*T409*T$5)</f>
        <v>0</v>
      </c>
      <c r="U1159" s="382">
        <f ca="1">IF(Controle!$N$16=1,0,$D1159*U409*U$5)</f>
        <v>0</v>
      </c>
      <c r="V1159" s="382">
        <f ca="1">IF(Controle!$N$16=1,0,$D1159*V409*V$5)</f>
        <v>0</v>
      </c>
      <c r="W1159" s="382">
        <f ca="1">IF(Controle!$N$16=1,0,$D1159*W409*W$5)</f>
        <v>0</v>
      </c>
      <c r="X1159" s="382">
        <f ca="1">IF(Controle!$N$16=1,0,$D1159*X409*X$5)</f>
        <v>0</v>
      </c>
      <c r="Y1159" s="382">
        <f ca="1">IF(Controle!$N$16=1,0,$D1159*Y409*Y$5)</f>
        <v>0</v>
      </c>
      <c r="Z1159" s="382">
        <f ca="1">IF(Controle!$N$16=1,0,$D1159*Z409*Z$5)</f>
        <v>0</v>
      </c>
      <c r="AA1159" s="382">
        <f ca="1">IF(Controle!$N$16=1,0,$D1159*AA409*AA$5)</f>
        <v>0</v>
      </c>
      <c r="AB1159" s="382">
        <f ca="1">IF(Controle!$N$16=1,0,$D1159*AB409*AB$5)</f>
        <v>0</v>
      </c>
      <c r="AC1159" s="382">
        <f ca="1">IF(Controle!$N$16=1,0,$D1159*AC409*AC$5)</f>
        <v>0</v>
      </c>
      <c r="AD1159" s="382">
        <f ca="1">IF(Controle!$N$16=1,0,$D1159*AD409*AD$5)</f>
        <v>0</v>
      </c>
      <c r="AE1159" s="382">
        <f ca="1">IF(Controle!$N$16=1,0,$D1159*AE409*AE$5)</f>
        <v>0</v>
      </c>
      <c r="AF1159" s="382">
        <f ca="1">IF(Controle!$N$16=1,0,$D1159*AF409*AF$5)</f>
        <v>0</v>
      </c>
      <c r="AG1159" s="382">
        <f ca="1">IF(Controle!$N$16=1,0,$D1159*AG409*AG$5)</f>
        <v>0</v>
      </c>
      <c r="AH1159" s="382">
        <f ca="1">IF(Controle!$N$16=1,0,$D1159*AH409*AH$5)</f>
        <v>0</v>
      </c>
      <c r="AI1159" s="382">
        <f ca="1">IF(Controle!$N$16=1,0,$D1159*AI409*AI$5)</f>
        <v>0</v>
      </c>
      <c r="AJ1159" s="382">
        <f ca="1">IF(Controle!$N$16=1,0,$D1159*AJ409*AJ$5)</f>
        <v>0</v>
      </c>
      <c r="AK1159" s="382">
        <f ca="1">IF(Controle!$N$16=1,0,$D1159*AK409*AK$5)</f>
        <v>0</v>
      </c>
      <c r="AL1159" s="382">
        <f ca="1">IF(Controle!$N$16=1,0,$D1159*AL409*AL$5)</f>
        <v>0</v>
      </c>
      <c r="AM1159" s="382">
        <f ca="1">IF(Controle!$N$16=1,0,$D1159*AM409*AM$5)</f>
        <v>0</v>
      </c>
      <c r="AN1159" s="382">
        <f ca="1">IF(Controle!$N$16=1,0,$D1159*AN409*AN$5)</f>
        <v>0</v>
      </c>
      <c r="AO1159" s="382">
        <f ca="1">IF(Controle!$N$16=1,0,$D1159*AO409*AO$5)</f>
        <v>0</v>
      </c>
      <c r="AP1159" s="382">
        <f ca="1">IF(Controle!$N$16=1,0,$D1159*AP409*AP$5)</f>
        <v>0</v>
      </c>
      <c r="AQ1159" s="382">
        <f ca="1">IF(Controle!$N$16=1,0,$D1159*AQ409*AQ$5)</f>
        <v>0</v>
      </c>
      <c r="AR1159" s="382">
        <f ca="1">IF(Controle!$N$16=1,0,$D1159*AR409*AR$5)</f>
        <v>0</v>
      </c>
      <c r="AS1159" s="684">
        <f t="shared" ca="1" si="668"/>
        <v>0</v>
      </c>
    </row>
    <row r="1160" spans="2:45" hidden="1" outlineLevel="1">
      <c r="B1160" s="123"/>
      <c r="C1160" s="81">
        <f t="shared" si="669"/>
        <v>24</v>
      </c>
      <c r="D1160" s="191">
        <f t="shared" ca="1" si="667"/>
        <v>0</v>
      </c>
      <c r="E1160" s="382">
        <f ca="1">IF(Controle!$N$16=1,0,$D1160*E410*E$5)</f>
        <v>0</v>
      </c>
      <c r="F1160" s="382">
        <f ca="1">IF(Controle!$N$16=1,0,$D1160*F410*F$5)</f>
        <v>0</v>
      </c>
      <c r="G1160" s="382">
        <f ca="1">IF(Controle!$N$16=1,0,$D1160*G410*G$5)</f>
        <v>0</v>
      </c>
      <c r="H1160" s="382">
        <f ca="1">IF(Controle!$N$16=1,0,$D1160*H410*H$5)</f>
        <v>0</v>
      </c>
      <c r="I1160" s="382">
        <f ca="1">IF(Controle!$N$16=1,0,$D1160*I410*I$5)</f>
        <v>0</v>
      </c>
      <c r="J1160" s="382">
        <f ca="1">IF(Controle!$N$16=1,0,$D1160*J410*J$5)</f>
        <v>0</v>
      </c>
      <c r="K1160" s="382">
        <f ca="1">IF(Controle!$N$16=1,0,$D1160*K410*K$5)</f>
        <v>0</v>
      </c>
      <c r="L1160" s="382">
        <f ca="1">IF(Controle!$N$16=1,0,$D1160*L410*L$5)</f>
        <v>0</v>
      </c>
      <c r="M1160" s="382">
        <f ca="1">IF(Controle!$N$16=1,0,$D1160*M410*M$5)</f>
        <v>0</v>
      </c>
      <c r="N1160" s="382">
        <f ca="1">IF(Controle!$N$16=1,0,$D1160*N410*N$5)</f>
        <v>0</v>
      </c>
      <c r="O1160" s="382">
        <f ca="1">IF(Controle!$N$16=1,0,$D1160*O410*O$5)</f>
        <v>0</v>
      </c>
      <c r="P1160" s="382">
        <f ca="1">IF(Controle!$N$16=1,0,$D1160*P410*P$5)</f>
        <v>0</v>
      </c>
      <c r="Q1160" s="382">
        <f ca="1">IF(Controle!$N$16=1,0,$D1160*Q410*Q$5)</f>
        <v>0</v>
      </c>
      <c r="R1160" s="382">
        <f ca="1">IF(Controle!$N$16=1,0,$D1160*R410*R$5)</f>
        <v>0</v>
      </c>
      <c r="S1160" s="382">
        <f ca="1">IF(Controle!$N$16=1,0,$D1160*S410*S$5)</f>
        <v>0</v>
      </c>
      <c r="T1160" s="382">
        <f ca="1">IF(Controle!$N$16=1,0,$D1160*T410*T$5)</f>
        <v>0</v>
      </c>
      <c r="U1160" s="382">
        <f ca="1">IF(Controle!$N$16=1,0,$D1160*U410*U$5)</f>
        <v>0</v>
      </c>
      <c r="V1160" s="382">
        <f ca="1">IF(Controle!$N$16=1,0,$D1160*V410*V$5)</f>
        <v>0</v>
      </c>
      <c r="W1160" s="382">
        <f ca="1">IF(Controle!$N$16=1,0,$D1160*W410*W$5)</f>
        <v>0</v>
      </c>
      <c r="X1160" s="382">
        <f ca="1">IF(Controle!$N$16=1,0,$D1160*X410*X$5)</f>
        <v>0</v>
      </c>
      <c r="Y1160" s="382">
        <f ca="1">IF(Controle!$N$16=1,0,$D1160*Y410*Y$5)</f>
        <v>0</v>
      </c>
      <c r="Z1160" s="382">
        <f ca="1">IF(Controle!$N$16=1,0,$D1160*Z410*Z$5)</f>
        <v>0</v>
      </c>
      <c r="AA1160" s="382">
        <f ca="1">IF(Controle!$N$16=1,0,$D1160*AA410*AA$5)</f>
        <v>0</v>
      </c>
      <c r="AB1160" s="382">
        <f ca="1">IF(Controle!$N$16=1,0,$D1160*AB410*AB$5)</f>
        <v>0</v>
      </c>
      <c r="AC1160" s="382">
        <f ca="1">IF(Controle!$N$16=1,0,$D1160*AC410*AC$5)</f>
        <v>0</v>
      </c>
      <c r="AD1160" s="382">
        <f ca="1">IF(Controle!$N$16=1,0,$D1160*AD410*AD$5)</f>
        <v>0</v>
      </c>
      <c r="AE1160" s="382">
        <f ca="1">IF(Controle!$N$16=1,0,$D1160*AE410*AE$5)</f>
        <v>0</v>
      </c>
      <c r="AF1160" s="382">
        <f ca="1">IF(Controle!$N$16=1,0,$D1160*AF410*AF$5)</f>
        <v>0</v>
      </c>
      <c r="AG1160" s="382">
        <f ca="1">IF(Controle!$N$16=1,0,$D1160*AG410*AG$5)</f>
        <v>0</v>
      </c>
      <c r="AH1160" s="382">
        <f ca="1">IF(Controle!$N$16=1,0,$D1160*AH410*AH$5)</f>
        <v>0</v>
      </c>
      <c r="AI1160" s="382">
        <f ca="1">IF(Controle!$N$16=1,0,$D1160*AI410*AI$5)</f>
        <v>0</v>
      </c>
      <c r="AJ1160" s="382">
        <f ca="1">IF(Controle!$N$16=1,0,$D1160*AJ410*AJ$5)</f>
        <v>0</v>
      </c>
      <c r="AK1160" s="382">
        <f ca="1">IF(Controle!$N$16=1,0,$D1160*AK410*AK$5)</f>
        <v>0</v>
      </c>
      <c r="AL1160" s="382">
        <f ca="1">IF(Controle!$N$16=1,0,$D1160*AL410*AL$5)</f>
        <v>0</v>
      </c>
      <c r="AM1160" s="382">
        <f ca="1">IF(Controle!$N$16=1,0,$D1160*AM410*AM$5)</f>
        <v>0</v>
      </c>
      <c r="AN1160" s="382">
        <f ca="1">IF(Controle!$N$16=1,0,$D1160*AN410*AN$5)</f>
        <v>0</v>
      </c>
      <c r="AO1160" s="382">
        <f ca="1">IF(Controle!$N$16=1,0,$D1160*AO410*AO$5)</f>
        <v>0</v>
      </c>
      <c r="AP1160" s="382">
        <f ca="1">IF(Controle!$N$16=1,0,$D1160*AP410*AP$5)</f>
        <v>0</v>
      </c>
      <c r="AQ1160" s="382">
        <f ca="1">IF(Controle!$N$16=1,0,$D1160*AQ410*AQ$5)</f>
        <v>0</v>
      </c>
      <c r="AR1160" s="382">
        <f ca="1">IF(Controle!$N$16=1,0,$D1160*AR410*AR$5)</f>
        <v>0</v>
      </c>
      <c r="AS1160" s="684">
        <f t="shared" ca="1" si="668"/>
        <v>0</v>
      </c>
    </row>
    <row r="1161" spans="2:45" hidden="1" outlineLevel="1">
      <c r="B1161" s="123"/>
      <c r="C1161" s="81">
        <f t="shared" si="669"/>
        <v>25</v>
      </c>
      <c r="D1161" s="191">
        <f t="shared" ca="1" si="667"/>
        <v>0</v>
      </c>
      <c r="E1161" s="382">
        <f ca="1">IF(Controle!$N$16=1,0,$D1161*E411*E$5)</f>
        <v>0</v>
      </c>
      <c r="F1161" s="382">
        <f ca="1">IF(Controle!$N$16=1,0,$D1161*F411*F$5)</f>
        <v>0</v>
      </c>
      <c r="G1161" s="382">
        <f ca="1">IF(Controle!$N$16=1,0,$D1161*G411*G$5)</f>
        <v>0</v>
      </c>
      <c r="H1161" s="382">
        <f ca="1">IF(Controle!$N$16=1,0,$D1161*H411*H$5)</f>
        <v>0</v>
      </c>
      <c r="I1161" s="382">
        <f ca="1">IF(Controle!$N$16=1,0,$D1161*I411*I$5)</f>
        <v>0</v>
      </c>
      <c r="J1161" s="382">
        <f ca="1">IF(Controle!$N$16=1,0,$D1161*J411*J$5)</f>
        <v>0</v>
      </c>
      <c r="K1161" s="382">
        <f ca="1">IF(Controle!$N$16=1,0,$D1161*K411*K$5)</f>
        <v>0</v>
      </c>
      <c r="L1161" s="382">
        <f ca="1">IF(Controle!$N$16=1,0,$D1161*L411*L$5)</f>
        <v>0</v>
      </c>
      <c r="M1161" s="382">
        <f ca="1">IF(Controle!$N$16=1,0,$D1161*M411*M$5)</f>
        <v>0</v>
      </c>
      <c r="N1161" s="382">
        <f ca="1">IF(Controle!$N$16=1,0,$D1161*N411*N$5)</f>
        <v>0</v>
      </c>
      <c r="O1161" s="382">
        <f ca="1">IF(Controle!$N$16=1,0,$D1161*O411*O$5)</f>
        <v>0</v>
      </c>
      <c r="P1161" s="382">
        <f ca="1">IF(Controle!$N$16=1,0,$D1161*P411*P$5)</f>
        <v>0</v>
      </c>
      <c r="Q1161" s="382">
        <f ca="1">IF(Controle!$N$16=1,0,$D1161*Q411*Q$5)</f>
        <v>0</v>
      </c>
      <c r="R1161" s="382">
        <f ca="1">IF(Controle!$N$16=1,0,$D1161*R411*R$5)</f>
        <v>0</v>
      </c>
      <c r="S1161" s="382">
        <f ca="1">IF(Controle!$N$16=1,0,$D1161*S411*S$5)</f>
        <v>0</v>
      </c>
      <c r="T1161" s="382">
        <f ca="1">IF(Controle!$N$16=1,0,$D1161*T411*T$5)</f>
        <v>0</v>
      </c>
      <c r="U1161" s="382">
        <f ca="1">IF(Controle!$N$16=1,0,$D1161*U411*U$5)</f>
        <v>0</v>
      </c>
      <c r="V1161" s="382">
        <f ca="1">IF(Controle!$N$16=1,0,$D1161*V411*V$5)</f>
        <v>0</v>
      </c>
      <c r="W1161" s="382">
        <f ca="1">IF(Controle!$N$16=1,0,$D1161*W411*W$5)</f>
        <v>0</v>
      </c>
      <c r="X1161" s="382">
        <f ca="1">IF(Controle!$N$16=1,0,$D1161*X411*X$5)</f>
        <v>0</v>
      </c>
      <c r="Y1161" s="382">
        <f ca="1">IF(Controle!$N$16=1,0,$D1161*Y411*Y$5)</f>
        <v>0</v>
      </c>
      <c r="Z1161" s="382">
        <f ca="1">IF(Controle!$N$16=1,0,$D1161*Z411*Z$5)</f>
        <v>0</v>
      </c>
      <c r="AA1161" s="382">
        <f ca="1">IF(Controle!$N$16=1,0,$D1161*AA411*AA$5)</f>
        <v>0</v>
      </c>
      <c r="AB1161" s="382">
        <f ca="1">IF(Controle!$N$16=1,0,$D1161*AB411*AB$5)</f>
        <v>0</v>
      </c>
      <c r="AC1161" s="382">
        <f ca="1">IF(Controle!$N$16=1,0,$D1161*AC411*AC$5)</f>
        <v>0</v>
      </c>
      <c r="AD1161" s="382">
        <f ca="1">IF(Controle!$N$16=1,0,$D1161*AD411*AD$5)</f>
        <v>0</v>
      </c>
      <c r="AE1161" s="382">
        <f ca="1">IF(Controle!$N$16=1,0,$D1161*AE411*AE$5)</f>
        <v>0</v>
      </c>
      <c r="AF1161" s="382">
        <f ca="1">IF(Controle!$N$16=1,0,$D1161*AF411*AF$5)</f>
        <v>0</v>
      </c>
      <c r="AG1161" s="382">
        <f ca="1">IF(Controle!$N$16=1,0,$D1161*AG411*AG$5)</f>
        <v>0</v>
      </c>
      <c r="AH1161" s="382">
        <f ca="1">IF(Controle!$N$16=1,0,$D1161*AH411*AH$5)</f>
        <v>0</v>
      </c>
      <c r="AI1161" s="382">
        <f ca="1">IF(Controle!$N$16=1,0,$D1161*AI411*AI$5)</f>
        <v>0</v>
      </c>
      <c r="AJ1161" s="382">
        <f ca="1">IF(Controle!$N$16=1,0,$D1161*AJ411*AJ$5)</f>
        <v>0</v>
      </c>
      <c r="AK1161" s="382">
        <f ca="1">IF(Controle!$N$16=1,0,$D1161*AK411*AK$5)</f>
        <v>0</v>
      </c>
      <c r="AL1161" s="382">
        <f ca="1">IF(Controle!$N$16=1,0,$D1161*AL411*AL$5)</f>
        <v>0</v>
      </c>
      <c r="AM1161" s="382">
        <f ca="1">IF(Controle!$N$16=1,0,$D1161*AM411*AM$5)</f>
        <v>0</v>
      </c>
      <c r="AN1161" s="382">
        <f ca="1">IF(Controle!$N$16=1,0,$D1161*AN411*AN$5)</f>
        <v>0</v>
      </c>
      <c r="AO1161" s="382">
        <f ca="1">IF(Controle!$N$16=1,0,$D1161*AO411*AO$5)</f>
        <v>0</v>
      </c>
      <c r="AP1161" s="382">
        <f ca="1">IF(Controle!$N$16=1,0,$D1161*AP411*AP$5)</f>
        <v>0</v>
      </c>
      <c r="AQ1161" s="382">
        <f ca="1">IF(Controle!$N$16=1,0,$D1161*AQ411*AQ$5)</f>
        <v>0</v>
      </c>
      <c r="AR1161" s="382">
        <f ca="1">IF(Controle!$N$16=1,0,$D1161*AR411*AR$5)</f>
        <v>0</v>
      </c>
      <c r="AS1161" s="684">
        <f t="shared" ca="1" si="668"/>
        <v>0</v>
      </c>
    </row>
    <row r="1162" spans="2:45" hidden="1" outlineLevel="1">
      <c r="B1162" s="123"/>
      <c r="C1162" s="81">
        <f t="shared" si="669"/>
        <v>26</v>
      </c>
      <c r="D1162" s="191">
        <f t="shared" ca="1" si="667"/>
        <v>0</v>
      </c>
      <c r="E1162" s="382">
        <f ca="1">IF(Controle!$N$16=1,0,$D1162*E412*E$5)</f>
        <v>0</v>
      </c>
      <c r="F1162" s="382">
        <f ca="1">IF(Controle!$N$16=1,0,$D1162*F412*F$5)</f>
        <v>0</v>
      </c>
      <c r="G1162" s="382">
        <f ca="1">IF(Controle!$N$16=1,0,$D1162*G412*G$5)</f>
        <v>0</v>
      </c>
      <c r="H1162" s="382">
        <f ca="1">IF(Controle!$N$16=1,0,$D1162*H412*H$5)</f>
        <v>0</v>
      </c>
      <c r="I1162" s="382">
        <f ca="1">IF(Controle!$N$16=1,0,$D1162*I412*I$5)</f>
        <v>0</v>
      </c>
      <c r="J1162" s="382">
        <f ca="1">IF(Controle!$N$16=1,0,$D1162*J412*J$5)</f>
        <v>0</v>
      </c>
      <c r="K1162" s="382">
        <f ca="1">IF(Controle!$N$16=1,0,$D1162*K412*K$5)</f>
        <v>0</v>
      </c>
      <c r="L1162" s="382">
        <f ca="1">IF(Controle!$N$16=1,0,$D1162*L412*L$5)</f>
        <v>0</v>
      </c>
      <c r="M1162" s="382">
        <f ca="1">IF(Controle!$N$16=1,0,$D1162*M412*M$5)</f>
        <v>0</v>
      </c>
      <c r="N1162" s="382">
        <f ca="1">IF(Controle!$N$16=1,0,$D1162*N412*N$5)</f>
        <v>0</v>
      </c>
      <c r="O1162" s="382">
        <f ca="1">IF(Controle!$N$16=1,0,$D1162*O412*O$5)</f>
        <v>0</v>
      </c>
      <c r="P1162" s="382">
        <f ca="1">IF(Controle!$N$16=1,0,$D1162*P412*P$5)</f>
        <v>0</v>
      </c>
      <c r="Q1162" s="382">
        <f ca="1">IF(Controle!$N$16=1,0,$D1162*Q412*Q$5)</f>
        <v>0</v>
      </c>
      <c r="R1162" s="382">
        <f ca="1">IF(Controle!$N$16=1,0,$D1162*R412*R$5)</f>
        <v>0</v>
      </c>
      <c r="S1162" s="382">
        <f ca="1">IF(Controle!$N$16=1,0,$D1162*S412*S$5)</f>
        <v>0</v>
      </c>
      <c r="T1162" s="382">
        <f ca="1">IF(Controle!$N$16=1,0,$D1162*T412*T$5)</f>
        <v>0</v>
      </c>
      <c r="U1162" s="382">
        <f ca="1">IF(Controle!$N$16=1,0,$D1162*U412*U$5)</f>
        <v>0</v>
      </c>
      <c r="V1162" s="382">
        <f ca="1">IF(Controle!$N$16=1,0,$D1162*V412*V$5)</f>
        <v>0</v>
      </c>
      <c r="W1162" s="382">
        <f ca="1">IF(Controle!$N$16=1,0,$D1162*W412*W$5)</f>
        <v>0</v>
      </c>
      <c r="X1162" s="382">
        <f ca="1">IF(Controle!$N$16=1,0,$D1162*X412*X$5)</f>
        <v>0</v>
      </c>
      <c r="Y1162" s="382">
        <f ca="1">IF(Controle!$N$16=1,0,$D1162*Y412*Y$5)</f>
        <v>0</v>
      </c>
      <c r="Z1162" s="382">
        <f ca="1">IF(Controle!$N$16=1,0,$D1162*Z412*Z$5)</f>
        <v>0</v>
      </c>
      <c r="AA1162" s="382">
        <f ca="1">IF(Controle!$N$16=1,0,$D1162*AA412*AA$5)</f>
        <v>0</v>
      </c>
      <c r="AB1162" s="382">
        <f ca="1">IF(Controle!$N$16=1,0,$D1162*AB412*AB$5)</f>
        <v>0</v>
      </c>
      <c r="AC1162" s="382">
        <f ca="1">IF(Controle!$N$16=1,0,$D1162*AC412*AC$5)</f>
        <v>0</v>
      </c>
      <c r="AD1162" s="382">
        <f ca="1">IF(Controle!$N$16=1,0,$D1162*AD412*AD$5)</f>
        <v>0</v>
      </c>
      <c r="AE1162" s="382">
        <f ca="1">IF(Controle!$N$16=1,0,$D1162*AE412*AE$5)</f>
        <v>0</v>
      </c>
      <c r="AF1162" s="382">
        <f ca="1">IF(Controle!$N$16=1,0,$D1162*AF412*AF$5)</f>
        <v>0</v>
      </c>
      <c r="AG1162" s="382">
        <f ca="1">IF(Controle!$N$16=1,0,$D1162*AG412*AG$5)</f>
        <v>0</v>
      </c>
      <c r="AH1162" s="382">
        <f ca="1">IF(Controle!$N$16=1,0,$D1162*AH412*AH$5)</f>
        <v>0</v>
      </c>
      <c r="AI1162" s="382">
        <f ca="1">IF(Controle!$N$16=1,0,$D1162*AI412*AI$5)</f>
        <v>0</v>
      </c>
      <c r="AJ1162" s="382">
        <f ca="1">IF(Controle!$N$16=1,0,$D1162*AJ412*AJ$5)</f>
        <v>0</v>
      </c>
      <c r="AK1162" s="382">
        <f ca="1">IF(Controle!$N$16=1,0,$D1162*AK412*AK$5)</f>
        <v>0</v>
      </c>
      <c r="AL1162" s="382">
        <f ca="1">IF(Controle!$N$16=1,0,$D1162*AL412*AL$5)</f>
        <v>0</v>
      </c>
      <c r="AM1162" s="382">
        <f ca="1">IF(Controle!$N$16=1,0,$D1162*AM412*AM$5)</f>
        <v>0</v>
      </c>
      <c r="AN1162" s="382">
        <f ca="1">IF(Controle!$N$16=1,0,$D1162*AN412*AN$5)</f>
        <v>0</v>
      </c>
      <c r="AO1162" s="382">
        <f ca="1">IF(Controle!$N$16=1,0,$D1162*AO412*AO$5)</f>
        <v>0</v>
      </c>
      <c r="AP1162" s="382">
        <f ca="1">IF(Controle!$N$16=1,0,$D1162*AP412*AP$5)</f>
        <v>0</v>
      </c>
      <c r="AQ1162" s="382">
        <f ca="1">IF(Controle!$N$16=1,0,$D1162*AQ412*AQ$5)</f>
        <v>0</v>
      </c>
      <c r="AR1162" s="382">
        <f ca="1">IF(Controle!$N$16=1,0,$D1162*AR412*AR$5)</f>
        <v>0</v>
      </c>
      <c r="AS1162" s="684">
        <f t="shared" ca="1" si="668"/>
        <v>0</v>
      </c>
    </row>
    <row r="1163" spans="2:45" hidden="1" outlineLevel="1">
      <c r="B1163" s="123"/>
      <c r="C1163" s="81">
        <f t="shared" si="669"/>
        <v>27</v>
      </c>
      <c r="D1163" s="191">
        <f t="shared" ca="1" si="667"/>
        <v>0</v>
      </c>
      <c r="E1163" s="382">
        <f ca="1">IF(Controle!$N$16=1,0,$D1163*E413*E$5)</f>
        <v>0</v>
      </c>
      <c r="F1163" s="382">
        <f ca="1">IF(Controle!$N$16=1,0,$D1163*F413*F$5)</f>
        <v>0</v>
      </c>
      <c r="G1163" s="382">
        <f ca="1">IF(Controle!$N$16=1,0,$D1163*G413*G$5)</f>
        <v>0</v>
      </c>
      <c r="H1163" s="382">
        <f ca="1">IF(Controle!$N$16=1,0,$D1163*H413*H$5)</f>
        <v>0</v>
      </c>
      <c r="I1163" s="382">
        <f ca="1">IF(Controle!$N$16=1,0,$D1163*I413*I$5)</f>
        <v>0</v>
      </c>
      <c r="J1163" s="382">
        <f ca="1">IF(Controle!$N$16=1,0,$D1163*J413*J$5)</f>
        <v>0</v>
      </c>
      <c r="K1163" s="382">
        <f ca="1">IF(Controle!$N$16=1,0,$D1163*K413*K$5)</f>
        <v>0</v>
      </c>
      <c r="L1163" s="382">
        <f ca="1">IF(Controle!$N$16=1,0,$D1163*L413*L$5)</f>
        <v>0</v>
      </c>
      <c r="M1163" s="382">
        <f ca="1">IF(Controle!$N$16=1,0,$D1163*M413*M$5)</f>
        <v>0</v>
      </c>
      <c r="N1163" s="382">
        <f ca="1">IF(Controle!$N$16=1,0,$D1163*N413*N$5)</f>
        <v>0</v>
      </c>
      <c r="O1163" s="382">
        <f ca="1">IF(Controle!$N$16=1,0,$D1163*O413*O$5)</f>
        <v>0</v>
      </c>
      <c r="P1163" s="382">
        <f ca="1">IF(Controle!$N$16=1,0,$D1163*P413*P$5)</f>
        <v>0</v>
      </c>
      <c r="Q1163" s="382">
        <f ca="1">IF(Controle!$N$16=1,0,$D1163*Q413*Q$5)</f>
        <v>0</v>
      </c>
      <c r="R1163" s="382">
        <f ca="1">IF(Controle!$N$16=1,0,$D1163*R413*R$5)</f>
        <v>0</v>
      </c>
      <c r="S1163" s="382">
        <f ca="1">IF(Controle!$N$16=1,0,$D1163*S413*S$5)</f>
        <v>0</v>
      </c>
      <c r="T1163" s="382">
        <f ca="1">IF(Controle!$N$16=1,0,$D1163*T413*T$5)</f>
        <v>0</v>
      </c>
      <c r="U1163" s="382">
        <f ca="1">IF(Controle!$N$16=1,0,$D1163*U413*U$5)</f>
        <v>0</v>
      </c>
      <c r="V1163" s="382">
        <f ca="1">IF(Controle!$N$16=1,0,$D1163*V413*V$5)</f>
        <v>0</v>
      </c>
      <c r="W1163" s="382">
        <f ca="1">IF(Controle!$N$16=1,0,$D1163*W413*W$5)</f>
        <v>0</v>
      </c>
      <c r="X1163" s="382">
        <f ca="1">IF(Controle!$N$16=1,0,$D1163*X413*X$5)</f>
        <v>0</v>
      </c>
      <c r="Y1163" s="382">
        <f ca="1">IF(Controle!$N$16=1,0,$D1163*Y413*Y$5)</f>
        <v>0</v>
      </c>
      <c r="Z1163" s="382">
        <f ca="1">IF(Controle!$N$16=1,0,$D1163*Z413*Z$5)</f>
        <v>0</v>
      </c>
      <c r="AA1163" s="382">
        <f ca="1">IF(Controle!$N$16=1,0,$D1163*AA413*AA$5)</f>
        <v>0</v>
      </c>
      <c r="AB1163" s="382">
        <f ca="1">IF(Controle!$N$16=1,0,$D1163*AB413*AB$5)</f>
        <v>0</v>
      </c>
      <c r="AC1163" s="382">
        <f ca="1">IF(Controle!$N$16=1,0,$D1163*AC413*AC$5)</f>
        <v>0</v>
      </c>
      <c r="AD1163" s="382">
        <f ca="1">IF(Controle!$N$16=1,0,$D1163*AD413*AD$5)</f>
        <v>0</v>
      </c>
      <c r="AE1163" s="382">
        <f ca="1">IF(Controle!$N$16=1,0,$D1163*AE413*AE$5)</f>
        <v>0</v>
      </c>
      <c r="AF1163" s="382">
        <f ca="1">IF(Controle!$N$16=1,0,$D1163*AF413*AF$5)</f>
        <v>0</v>
      </c>
      <c r="AG1163" s="382">
        <f ca="1">IF(Controle!$N$16=1,0,$D1163*AG413*AG$5)</f>
        <v>0</v>
      </c>
      <c r="AH1163" s="382">
        <f ca="1">IF(Controle!$N$16=1,0,$D1163*AH413*AH$5)</f>
        <v>0</v>
      </c>
      <c r="AI1163" s="382">
        <f ca="1">IF(Controle!$N$16=1,0,$D1163*AI413*AI$5)</f>
        <v>0</v>
      </c>
      <c r="AJ1163" s="382">
        <f ca="1">IF(Controle!$N$16=1,0,$D1163*AJ413*AJ$5)</f>
        <v>0</v>
      </c>
      <c r="AK1163" s="382">
        <f ca="1">IF(Controle!$N$16=1,0,$D1163*AK413*AK$5)</f>
        <v>0</v>
      </c>
      <c r="AL1163" s="382">
        <f ca="1">IF(Controle!$N$16=1,0,$D1163*AL413*AL$5)</f>
        <v>0</v>
      </c>
      <c r="AM1163" s="382">
        <f ca="1">IF(Controle!$N$16=1,0,$D1163*AM413*AM$5)</f>
        <v>0</v>
      </c>
      <c r="AN1163" s="382">
        <f ca="1">IF(Controle!$N$16=1,0,$D1163*AN413*AN$5)</f>
        <v>0</v>
      </c>
      <c r="AO1163" s="382">
        <f ca="1">IF(Controle!$N$16=1,0,$D1163*AO413*AO$5)</f>
        <v>0</v>
      </c>
      <c r="AP1163" s="382">
        <f ca="1">IF(Controle!$N$16=1,0,$D1163*AP413*AP$5)</f>
        <v>0</v>
      </c>
      <c r="AQ1163" s="382">
        <f ca="1">IF(Controle!$N$16=1,0,$D1163*AQ413*AQ$5)</f>
        <v>0</v>
      </c>
      <c r="AR1163" s="382">
        <f ca="1">IF(Controle!$N$16=1,0,$D1163*AR413*AR$5)</f>
        <v>0</v>
      </c>
      <c r="AS1163" s="684">
        <f t="shared" ca="1" si="668"/>
        <v>0</v>
      </c>
    </row>
    <row r="1164" spans="2:45" hidden="1" outlineLevel="1">
      <c r="B1164" s="123"/>
      <c r="C1164" s="81">
        <f t="shared" si="669"/>
        <v>28</v>
      </c>
      <c r="D1164" s="191">
        <f t="shared" ca="1" si="667"/>
        <v>0</v>
      </c>
      <c r="E1164" s="382">
        <f ca="1">IF(Controle!$N$16=1,0,$D1164*E414*E$5)</f>
        <v>0</v>
      </c>
      <c r="F1164" s="382">
        <f ca="1">IF(Controle!$N$16=1,0,$D1164*F414*F$5)</f>
        <v>0</v>
      </c>
      <c r="G1164" s="382">
        <f ca="1">IF(Controle!$N$16=1,0,$D1164*G414*G$5)</f>
        <v>0</v>
      </c>
      <c r="H1164" s="382">
        <f ca="1">IF(Controle!$N$16=1,0,$D1164*H414*H$5)</f>
        <v>0</v>
      </c>
      <c r="I1164" s="382">
        <f ca="1">IF(Controle!$N$16=1,0,$D1164*I414*I$5)</f>
        <v>0</v>
      </c>
      <c r="J1164" s="382">
        <f ca="1">IF(Controle!$N$16=1,0,$D1164*J414*J$5)</f>
        <v>0</v>
      </c>
      <c r="K1164" s="382">
        <f ca="1">IF(Controle!$N$16=1,0,$D1164*K414*K$5)</f>
        <v>0</v>
      </c>
      <c r="L1164" s="382">
        <f ca="1">IF(Controle!$N$16=1,0,$D1164*L414*L$5)</f>
        <v>0</v>
      </c>
      <c r="M1164" s="382">
        <f ca="1">IF(Controle!$N$16=1,0,$D1164*M414*M$5)</f>
        <v>0</v>
      </c>
      <c r="N1164" s="382">
        <f ca="1">IF(Controle!$N$16=1,0,$D1164*N414*N$5)</f>
        <v>0</v>
      </c>
      <c r="O1164" s="382">
        <f ca="1">IF(Controle!$N$16=1,0,$D1164*O414*O$5)</f>
        <v>0</v>
      </c>
      <c r="P1164" s="382">
        <f ca="1">IF(Controle!$N$16=1,0,$D1164*P414*P$5)</f>
        <v>0</v>
      </c>
      <c r="Q1164" s="382">
        <f ca="1">IF(Controle!$N$16=1,0,$D1164*Q414*Q$5)</f>
        <v>0</v>
      </c>
      <c r="R1164" s="382">
        <f ca="1">IF(Controle!$N$16=1,0,$D1164*R414*R$5)</f>
        <v>0</v>
      </c>
      <c r="S1164" s="382">
        <f ca="1">IF(Controle!$N$16=1,0,$D1164*S414*S$5)</f>
        <v>0</v>
      </c>
      <c r="T1164" s="382">
        <f ca="1">IF(Controle!$N$16=1,0,$D1164*T414*T$5)</f>
        <v>0</v>
      </c>
      <c r="U1164" s="382">
        <f ca="1">IF(Controle!$N$16=1,0,$D1164*U414*U$5)</f>
        <v>0</v>
      </c>
      <c r="V1164" s="382">
        <f ca="1">IF(Controle!$N$16=1,0,$D1164*V414*V$5)</f>
        <v>0</v>
      </c>
      <c r="W1164" s="382">
        <f ca="1">IF(Controle!$N$16=1,0,$D1164*W414*W$5)</f>
        <v>0</v>
      </c>
      <c r="X1164" s="382">
        <f ca="1">IF(Controle!$N$16=1,0,$D1164*X414*X$5)</f>
        <v>0</v>
      </c>
      <c r="Y1164" s="382">
        <f ca="1">IF(Controle!$N$16=1,0,$D1164*Y414*Y$5)</f>
        <v>0</v>
      </c>
      <c r="Z1164" s="382">
        <f ca="1">IF(Controle!$N$16=1,0,$D1164*Z414*Z$5)</f>
        <v>0</v>
      </c>
      <c r="AA1164" s="382">
        <f ca="1">IF(Controle!$N$16=1,0,$D1164*AA414*AA$5)</f>
        <v>0</v>
      </c>
      <c r="AB1164" s="382">
        <f ca="1">IF(Controle!$N$16=1,0,$D1164*AB414*AB$5)</f>
        <v>0</v>
      </c>
      <c r="AC1164" s="382">
        <f ca="1">IF(Controle!$N$16=1,0,$D1164*AC414*AC$5)</f>
        <v>0</v>
      </c>
      <c r="AD1164" s="382">
        <f ca="1">IF(Controle!$N$16=1,0,$D1164*AD414*AD$5)</f>
        <v>0</v>
      </c>
      <c r="AE1164" s="382">
        <f ca="1">IF(Controle!$N$16=1,0,$D1164*AE414*AE$5)</f>
        <v>0</v>
      </c>
      <c r="AF1164" s="382">
        <f ca="1">IF(Controle!$N$16=1,0,$D1164*AF414*AF$5)</f>
        <v>0</v>
      </c>
      <c r="AG1164" s="382">
        <f ca="1">IF(Controle!$N$16=1,0,$D1164*AG414*AG$5)</f>
        <v>0</v>
      </c>
      <c r="AH1164" s="382">
        <f ca="1">IF(Controle!$N$16=1,0,$D1164*AH414*AH$5)</f>
        <v>0</v>
      </c>
      <c r="AI1164" s="382">
        <f ca="1">IF(Controle!$N$16=1,0,$D1164*AI414*AI$5)</f>
        <v>0</v>
      </c>
      <c r="AJ1164" s="382">
        <f ca="1">IF(Controle!$N$16=1,0,$D1164*AJ414*AJ$5)</f>
        <v>0</v>
      </c>
      <c r="AK1164" s="382">
        <f ca="1">IF(Controle!$N$16=1,0,$D1164*AK414*AK$5)</f>
        <v>0</v>
      </c>
      <c r="AL1164" s="382">
        <f ca="1">IF(Controle!$N$16=1,0,$D1164*AL414*AL$5)</f>
        <v>0</v>
      </c>
      <c r="AM1164" s="382">
        <f ca="1">IF(Controle!$N$16=1,0,$D1164*AM414*AM$5)</f>
        <v>0</v>
      </c>
      <c r="AN1164" s="382">
        <f ca="1">IF(Controle!$N$16=1,0,$D1164*AN414*AN$5)</f>
        <v>0</v>
      </c>
      <c r="AO1164" s="382">
        <f ca="1">IF(Controle!$N$16=1,0,$D1164*AO414*AO$5)</f>
        <v>0</v>
      </c>
      <c r="AP1164" s="382">
        <f ca="1">IF(Controle!$N$16=1,0,$D1164*AP414*AP$5)</f>
        <v>0</v>
      </c>
      <c r="AQ1164" s="382">
        <f ca="1">IF(Controle!$N$16=1,0,$D1164*AQ414*AQ$5)</f>
        <v>0</v>
      </c>
      <c r="AR1164" s="382">
        <f ca="1">IF(Controle!$N$16=1,0,$D1164*AR414*AR$5)</f>
        <v>0</v>
      </c>
      <c r="AS1164" s="684">
        <f t="shared" ca="1" si="668"/>
        <v>0</v>
      </c>
    </row>
    <row r="1165" spans="2:45" hidden="1" outlineLevel="1">
      <c r="B1165" s="123"/>
      <c r="C1165" s="81">
        <f t="shared" si="669"/>
        <v>29</v>
      </c>
      <c r="D1165" s="191">
        <f t="shared" ca="1" si="667"/>
        <v>0</v>
      </c>
      <c r="E1165" s="382">
        <f ca="1">IF(Controle!$N$16=1,0,$D1165*E415*E$5)</f>
        <v>0</v>
      </c>
      <c r="F1165" s="382">
        <f ca="1">IF(Controle!$N$16=1,0,$D1165*F415*F$5)</f>
        <v>0</v>
      </c>
      <c r="G1165" s="382">
        <f ca="1">IF(Controle!$N$16=1,0,$D1165*G415*G$5)</f>
        <v>0</v>
      </c>
      <c r="H1165" s="382">
        <f ca="1">IF(Controle!$N$16=1,0,$D1165*H415*H$5)</f>
        <v>0</v>
      </c>
      <c r="I1165" s="382">
        <f ca="1">IF(Controle!$N$16=1,0,$D1165*I415*I$5)</f>
        <v>0</v>
      </c>
      <c r="J1165" s="382">
        <f ca="1">IF(Controle!$N$16=1,0,$D1165*J415*J$5)</f>
        <v>0</v>
      </c>
      <c r="K1165" s="382">
        <f ca="1">IF(Controle!$N$16=1,0,$D1165*K415*K$5)</f>
        <v>0</v>
      </c>
      <c r="L1165" s="382">
        <f ca="1">IF(Controle!$N$16=1,0,$D1165*L415*L$5)</f>
        <v>0</v>
      </c>
      <c r="M1165" s="382">
        <f ca="1">IF(Controle!$N$16=1,0,$D1165*M415*M$5)</f>
        <v>0</v>
      </c>
      <c r="N1165" s="382">
        <f ca="1">IF(Controle!$N$16=1,0,$D1165*N415*N$5)</f>
        <v>0</v>
      </c>
      <c r="O1165" s="382">
        <f ca="1">IF(Controle!$N$16=1,0,$D1165*O415*O$5)</f>
        <v>0</v>
      </c>
      <c r="P1165" s="382">
        <f ca="1">IF(Controle!$N$16=1,0,$D1165*P415*P$5)</f>
        <v>0</v>
      </c>
      <c r="Q1165" s="382">
        <f ca="1">IF(Controle!$N$16=1,0,$D1165*Q415*Q$5)</f>
        <v>0</v>
      </c>
      <c r="R1165" s="382">
        <f ca="1">IF(Controle!$N$16=1,0,$D1165*R415*R$5)</f>
        <v>0</v>
      </c>
      <c r="S1165" s="382">
        <f ca="1">IF(Controle!$N$16=1,0,$D1165*S415*S$5)</f>
        <v>0</v>
      </c>
      <c r="T1165" s="382">
        <f ca="1">IF(Controle!$N$16=1,0,$D1165*T415*T$5)</f>
        <v>0</v>
      </c>
      <c r="U1165" s="382">
        <f ca="1">IF(Controle!$N$16=1,0,$D1165*U415*U$5)</f>
        <v>0</v>
      </c>
      <c r="V1165" s="382">
        <f ca="1">IF(Controle!$N$16=1,0,$D1165*V415*V$5)</f>
        <v>0</v>
      </c>
      <c r="W1165" s="382">
        <f ca="1">IF(Controle!$N$16=1,0,$D1165*W415*W$5)</f>
        <v>0</v>
      </c>
      <c r="X1165" s="382">
        <f ca="1">IF(Controle!$N$16=1,0,$D1165*X415*X$5)</f>
        <v>0</v>
      </c>
      <c r="Y1165" s="382">
        <f ca="1">IF(Controle!$N$16=1,0,$D1165*Y415*Y$5)</f>
        <v>0</v>
      </c>
      <c r="Z1165" s="382">
        <f ca="1">IF(Controle!$N$16=1,0,$D1165*Z415*Z$5)</f>
        <v>0</v>
      </c>
      <c r="AA1165" s="382">
        <f ca="1">IF(Controle!$N$16=1,0,$D1165*AA415*AA$5)</f>
        <v>0</v>
      </c>
      <c r="AB1165" s="382">
        <f ca="1">IF(Controle!$N$16=1,0,$D1165*AB415*AB$5)</f>
        <v>0</v>
      </c>
      <c r="AC1165" s="382">
        <f ca="1">IF(Controle!$N$16=1,0,$D1165*AC415*AC$5)</f>
        <v>0</v>
      </c>
      <c r="AD1165" s="382">
        <f ca="1">IF(Controle!$N$16=1,0,$D1165*AD415*AD$5)</f>
        <v>0</v>
      </c>
      <c r="AE1165" s="382">
        <f ca="1">IF(Controle!$N$16=1,0,$D1165*AE415*AE$5)</f>
        <v>0</v>
      </c>
      <c r="AF1165" s="382">
        <f ca="1">IF(Controle!$N$16=1,0,$D1165*AF415*AF$5)</f>
        <v>0</v>
      </c>
      <c r="AG1165" s="382">
        <f ca="1">IF(Controle!$N$16=1,0,$D1165*AG415*AG$5)</f>
        <v>0</v>
      </c>
      <c r="AH1165" s="382">
        <f ca="1">IF(Controle!$N$16=1,0,$D1165*AH415*AH$5)</f>
        <v>0</v>
      </c>
      <c r="AI1165" s="382">
        <f ca="1">IF(Controle!$N$16=1,0,$D1165*AI415*AI$5)</f>
        <v>0</v>
      </c>
      <c r="AJ1165" s="382">
        <f ca="1">IF(Controle!$N$16=1,0,$D1165*AJ415*AJ$5)</f>
        <v>0</v>
      </c>
      <c r="AK1165" s="382">
        <f ca="1">IF(Controle!$N$16=1,0,$D1165*AK415*AK$5)</f>
        <v>0</v>
      </c>
      <c r="AL1165" s="382">
        <f ca="1">IF(Controle!$N$16=1,0,$D1165*AL415*AL$5)</f>
        <v>0</v>
      </c>
      <c r="AM1165" s="382">
        <f ca="1">IF(Controle!$N$16=1,0,$D1165*AM415*AM$5)</f>
        <v>0</v>
      </c>
      <c r="AN1165" s="382">
        <f ca="1">IF(Controle!$N$16=1,0,$D1165*AN415*AN$5)</f>
        <v>0</v>
      </c>
      <c r="AO1165" s="382">
        <f ca="1">IF(Controle!$N$16=1,0,$D1165*AO415*AO$5)</f>
        <v>0</v>
      </c>
      <c r="AP1165" s="382">
        <f ca="1">IF(Controle!$N$16=1,0,$D1165*AP415*AP$5)</f>
        <v>0</v>
      </c>
      <c r="AQ1165" s="382">
        <f ca="1">IF(Controle!$N$16=1,0,$D1165*AQ415*AQ$5)</f>
        <v>0</v>
      </c>
      <c r="AR1165" s="382">
        <f ca="1">IF(Controle!$N$16=1,0,$D1165*AR415*AR$5)</f>
        <v>0</v>
      </c>
      <c r="AS1165" s="684">
        <f t="shared" ca="1" si="668"/>
        <v>0</v>
      </c>
    </row>
    <row r="1166" spans="2:45" hidden="1" outlineLevel="1">
      <c r="B1166" s="123"/>
      <c r="C1166" s="81">
        <f t="shared" si="669"/>
        <v>30</v>
      </c>
      <c r="D1166" s="191">
        <f t="shared" ca="1" si="667"/>
        <v>0</v>
      </c>
      <c r="E1166" s="382">
        <f ca="1">IF(Controle!$N$16=1,0,$D1166*E416*E$5)</f>
        <v>0</v>
      </c>
      <c r="F1166" s="382">
        <f ca="1">IF(Controle!$N$16=1,0,$D1166*F416*F$5)</f>
        <v>0</v>
      </c>
      <c r="G1166" s="382">
        <f ca="1">IF(Controle!$N$16=1,0,$D1166*G416*G$5)</f>
        <v>0</v>
      </c>
      <c r="H1166" s="382">
        <f ca="1">IF(Controle!$N$16=1,0,$D1166*H416*H$5)</f>
        <v>0</v>
      </c>
      <c r="I1166" s="382">
        <f ca="1">IF(Controle!$N$16=1,0,$D1166*I416*I$5)</f>
        <v>0</v>
      </c>
      <c r="J1166" s="382">
        <f ca="1">IF(Controle!$N$16=1,0,$D1166*J416*J$5)</f>
        <v>0</v>
      </c>
      <c r="K1166" s="382">
        <f ca="1">IF(Controle!$N$16=1,0,$D1166*K416*K$5)</f>
        <v>0</v>
      </c>
      <c r="L1166" s="382">
        <f ca="1">IF(Controle!$N$16=1,0,$D1166*L416*L$5)</f>
        <v>0</v>
      </c>
      <c r="M1166" s="382">
        <f ca="1">IF(Controle!$N$16=1,0,$D1166*M416*M$5)</f>
        <v>0</v>
      </c>
      <c r="N1166" s="382">
        <f ca="1">IF(Controle!$N$16=1,0,$D1166*N416*N$5)</f>
        <v>0</v>
      </c>
      <c r="O1166" s="382">
        <f ca="1">IF(Controle!$N$16=1,0,$D1166*O416*O$5)</f>
        <v>0</v>
      </c>
      <c r="P1166" s="382">
        <f ca="1">IF(Controle!$N$16=1,0,$D1166*P416*P$5)</f>
        <v>0</v>
      </c>
      <c r="Q1166" s="382">
        <f ca="1">IF(Controle!$N$16=1,0,$D1166*Q416*Q$5)</f>
        <v>0</v>
      </c>
      <c r="R1166" s="382">
        <f ca="1">IF(Controle!$N$16=1,0,$D1166*R416*R$5)</f>
        <v>0</v>
      </c>
      <c r="S1166" s="382">
        <f ca="1">IF(Controle!$N$16=1,0,$D1166*S416*S$5)</f>
        <v>0</v>
      </c>
      <c r="T1166" s="382">
        <f ca="1">IF(Controle!$N$16=1,0,$D1166*T416*T$5)</f>
        <v>0</v>
      </c>
      <c r="U1166" s="382">
        <f ca="1">IF(Controle!$N$16=1,0,$D1166*U416*U$5)</f>
        <v>0</v>
      </c>
      <c r="V1166" s="382">
        <f ca="1">IF(Controle!$N$16=1,0,$D1166*V416*V$5)</f>
        <v>0</v>
      </c>
      <c r="W1166" s="382">
        <f ca="1">IF(Controle!$N$16=1,0,$D1166*W416*W$5)</f>
        <v>0</v>
      </c>
      <c r="X1166" s="382">
        <f ca="1">IF(Controle!$N$16=1,0,$D1166*X416*X$5)</f>
        <v>0</v>
      </c>
      <c r="Y1166" s="382">
        <f ca="1">IF(Controle!$N$16=1,0,$D1166*Y416*Y$5)</f>
        <v>0</v>
      </c>
      <c r="Z1166" s="382">
        <f ca="1">IF(Controle!$N$16=1,0,$D1166*Z416*Z$5)</f>
        <v>0</v>
      </c>
      <c r="AA1166" s="382">
        <f ca="1">IF(Controle!$N$16=1,0,$D1166*AA416*AA$5)</f>
        <v>0</v>
      </c>
      <c r="AB1166" s="382">
        <f ca="1">IF(Controle!$N$16=1,0,$D1166*AB416*AB$5)</f>
        <v>0</v>
      </c>
      <c r="AC1166" s="382">
        <f ca="1">IF(Controle!$N$16=1,0,$D1166*AC416*AC$5)</f>
        <v>0</v>
      </c>
      <c r="AD1166" s="382">
        <f ca="1">IF(Controle!$N$16=1,0,$D1166*AD416*AD$5)</f>
        <v>0</v>
      </c>
      <c r="AE1166" s="382">
        <f ca="1">IF(Controle!$N$16=1,0,$D1166*AE416*AE$5)</f>
        <v>0</v>
      </c>
      <c r="AF1166" s="382">
        <f ca="1">IF(Controle!$N$16=1,0,$D1166*AF416*AF$5)</f>
        <v>0</v>
      </c>
      <c r="AG1166" s="382">
        <f ca="1">IF(Controle!$N$16=1,0,$D1166*AG416*AG$5)</f>
        <v>0</v>
      </c>
      <c r="AH1166" s="382">
        <f ca="1">IF(Controle!$N$16=1,0,$D1166*AH416*AH$5)</f>
        <v>0</v>
      </c>
      <c r="AI1166" s="382">
        <f ca="1">IF(Controle!$N$16=1,0,$D1166*AI416*AI$5)</f>
        <v>0</v>
      </c>
      <c r="AJ1166" s="382">
        <f ca="1">IF(Controle!$N$16=1,0,$D1166*AJ416*AJ$5)</f>
        <v>0</v>
      </c>
      <c r="AK1166" s="382">
        <f ca="1">IF(Controle!$N$16=1,0,$D1166*AK416*AK$5)</f>
        <v>0</v>
      </c>
      <c r="AL1166" s="382">
        <f ca="1">IF(Controle!$N$16=1,0,$D1166*AL416*AL$5)</f>
        <v>0</v>
      </c>
      <c r="AM1166" s="382">
        <f ca="1">IF(Controle!$N$16=1,0,$D1166*AM416*AM$5)</f>
        <v>0</v>
      </c>
      <c r="AN1166" s="382">
        <f ca="1">IF(Controle!$N$16=1,0,$D1166*AN416*AN$5)</f>
        <v>0</v>
      </c>
      <c r="AO1166" s="382">
        <f ca="1">IF(Controle!$N$16=1,0,$D1166*AO416*AO$5)</f>
        <v>0</v>
      </c>
      <c r="AP1166" s="382">
        <f ca="1">IF(Controle!$N$16=1,0,$D1166*AP416*AP$5)</f>
        <v>0</v>
      </c>
      <c r="AQ1166" s="382">
        <f ca="1">IF(Controle!$N$16=1,0,$D1166*AQ416*AQ$5)</f>
        <v>0</v>
      </c>
      <c r="AR1166" s="382">
        <f ca="1">IF(Controle!$N$16=1,0,$D1166*AR416*AR$5)</f>
        <v>0</v>
      </c>
      <c r="AS1166" s="684">
        <f t="shared" ca="1" si="668"/>
        <v>0</v>
      </c>
    </row>
    <row r="1167" spans="2:45" hidden="1" outlineLevel="1">
      <c r="B1167" s="123"/>
      <c r="C1167" s="81">
        <f t="shared" si="669"/>
        <v>31</v>
      </c>
      <c r="D1167" s="191">
        <f t="shared" ca="1" si="667"/>
        <v>0</v>
      </c>
      <c r="E1167" s="382">
        <f ca="1">IF(Controle!$N$16=1,0,$D1167*E417*E$5)</f>
        <v>0</v>
      </c>
      <c r="F1167" s="382">
        <f ca="1">IF(Controle!$N$16=1,0,$D1167*F417*F$5)</f>
        <v>0</v>
      </c>
      <c r="G1167" s="382">
        <f ca="1">IF(Controle!$N$16=1,0,$D1167*G417*G$5)</f>
        <v>0</v>
      </c>
      <c r="H1167" s="382">
        <f ca="1">IF(Controle!$N$16=1,0,$D1167*H417*H$5)</f>
        <v>0</v>
      </c>
      <c r="I1167" s="382">
        <f ca="1">IF(Controle!$N$16=1,0,$D1167*I417*I$5)</f>
        <v>0</v>
      </c>
      <c r="J1167" s="382">
        <f ca="1">IF(Controle!$N$16=1,0,$D1167*J417*J$5)</f>
        <v>0</v>
      </c>
      <c r="K1167" s="382">
        <f ca="1">IF(Controle!$N$16=1,0,$D1167*K417*K$5)</f>
        <v>0</v>
      </c>
      <c r="L1167" s="382">
        <f ca="1">IF(Controle!$N$16=1,0,$D1167*L417*L$5)</f>
        <v>0</v>
      </c>
      <c r="M1167" s="382">
        <f ca="1">IF(Controle!$N$16=1,0,$D1167*M417*M$5)</f>
        <v>0</v>
      </c>
      <c r="N1167" s="382">
        <f ca="1">IF(Controle!$N$16=1,0,$D1167*N417*N$5)</f>
        <v>0</v>
      </c>
      <c r="O1167" s="382">
        <f ca="1">IF(Controle!$N$16=1,0,$D1167*O417*O$5)</f>
        <v>0</v>
      </c>
      <c r="P1167" s="382">
        <f ca="1">IF(Controle!$N$16=1,0,$D1167*P417*P$5)</f>
        <v>0</v>
      </c>
      <c r="Q1167" s="382">
        <f ca="1">IF(Controle!$N$16=1,0,$D1167*Q417*Q$5)</f>
        <v>0</v>
      </c>
      <c r="R1167" s="382">
        <f ca="1">IF(Controle!$N$16=1,0,$D1167*R417*R$5)</f>
        <v>0</v>
      </c>
      <c r="S1167" s="382">
        <f ca="1">IF(Controle!$N$16=1,0,$D1167*S417*S$5)</f>
        <v>0</v>
      </c>
      <c r="T1167" s="382">
        <f ca="1">IF(Controle!$N$16=1,0,$D1167*T417*T$5)</f>
        <v>0</v>
      </c>
      <c r="U1167" s="382">
        <f ca="1">IF(Controle!$N$16=1,0,$D1167*U417*U$5)</f>
        <v>0</v>
      </c>
      <c r="V1167" s="382">
        <f ca="1">IF(Controle!$N$16=1,0,$D1167*V417*V$5)</f>
        <v>0</v>
      </c>
      <c r="W1167" s="382">
        <f ca="1">IF(Controle!$N$16=1,0,$D1167*W417*W$5)</f>
        <v>0</v>
      </c>
      <c r="X1167" s="382">
        <f ca="1">IF(Controle!$N$16=1,0,$D1167*X417*X$5)</f>
        <v>0</v>
      </c>
      <c r="Y1167" s="382">
        <f ca="1">IF(Controle!$N$16=1,0,$D1167*Y417*Y$5)</f>
        <v>0</v>
      </c>
      <c r="Z1167" s="382">
        <f ca="1">IF(Controle!$N$16=1,0,$D1167*Z417*Z$5)</f>
        <v>0</v>
      </c>
      <c r="AA1167" s="382">
        <f ca="1">IF(Controle!$N$16=1,0,$D1167*AA417*AA$5)</f>
        <v>0</v>
      </c>
      <c r="AB1167" s="382">
        <f ca="1">IF(Controle!$N$16=1,0,$D1167*AB417*AB$5)</f>
        <v>0</v>
      </c>
      <c r="AC1167" s="382">
        <f ca="1">IF(Controle!$N$16=1,0,$D1167*AC417*AC$5)</f>
        <v>0</v>
      </c>
      <c r="AD1167" s="382">
        <f ca="1">IF(Controle!$N$16=1,0,$D1167*AD417*AD$5)</f>
        <v>0</v>
      </c>
      <c r="AE1167" s="382">
        <f ca="1">IF(Controle!$N$16=1,0,$D1167*AE417*AE$5)</f>
        <v>0</v>
      </c>
      <c r="AF1167" s="382">
        <f ca="1">IF(Controle!$N$16=1,0,$D1167*AF417*AF$5)</f>
        <v>0</v>
      </c>
      <c r="AG1167" s="382">
        <f ca="1">IF(Controle!$N$16=1,0,$D1167*AG417*AG$5)</f>
        <v>0</v>
      </c>
      <c r="AH1167" s="382">
        <f ca="1">IF(Controle!$N$16=1,0,$D1167*AH417*AH$5)</f>
        <v>0</v>
      </c>
      <c r="AI1167" s="382">
        <f ca="1">IF(Controle!$N$16=1,0,$D1167*AI417*AI$5)</f>
        <v>0</v>
      </c>
      <c r="AJ1167" s="382">
        <f ca="1">IF(Controle!$N$16=1,0,$D1167*AJ417*AJ$5)</f>
        <v>0</v>
      </c>
      <c r="AK1167" s="382">
        <f ca="1">IF(Controle!$N$16=1,0,$D1167*AK417*AK$5)</f>
        <v>0</v>
      </c>
      <c r="AL1167" s="382">
        <f ca="1">IF(Controle!$N$16=1,0,$D1167*AL417*AL$5)</f>
        <v>0</v>
      </c>
      <c r="AM1167" s="382">
        <f ca="1">IF(Controle!$N$16=1,0,$D1167*AM417*AM$5)</f>
        <v>0</v>
      </c>
      <c r="AN1167" s="382">
        <f ca="1">IF(Controle!$N$16=1,0,$D1167*AN417*AN$5)</f>
        <v>0</v>
      </c>
      <c r="AO1167" s="382">
        <f ca="1">IF(Controle!$N$16=1,0,$D1167*AO417*AO$5)</f>
        <v>0</v>
      </c>
      <c r="AP1167" s="382">
        <f ca="1">IF(Controle!$N$16=1,0,$D1167*AP417*AP$5)</f>
        <v>0</v>
      </c>
      <c r="AQ1167" s="382">
        <f ca="1">IF(Controle!$N$16=1,0,$D1167*AQ417*AQ$5)</f>
        <v>0</v>
      </c>
      <c r="AR1167" s="382">
        <f ca="1">IF(Controle!$N$16=1,0,$D1167*AR417*AR$5)</f>
        <v>0</v>
      </c>
      <c r="AS1167" s="684">
        <f t="shared" ca="1" si="668"/>
        <v>0</v>
      </c>
    </row>
    <row r="1168" spans="2:45" hidden="1" outlineLevel="1">
      <c r="B1168" s="123"/>
      <c r="C1168" s="81">
        <f t="shared" si="669"/>
        <v>32</v>
      </c>
      <c r="D1168" s="191">
        <f t="shared" ca="1" si="667"/>
        <v>0</v>
      </c>
      <c r="E1168" s="382">
        <f ca="1">IF(Controle!$N$16=1,0,$D1168*E418*E$5)</f>
        <v>0</v>
      </c>
      <c r="F1168" s="382">
        <f ca="1">IF(Controle!$N$16=1,0,$D1168*F418*F$5)</f>
        <v>0</v>
      </c>
      <c r="G1168" s="382">
        <f ca="1">IF(Controle!$N$16=1,0,$D1168*G418*G$5)</f>
        <v>0</v>
      </c>
      <c r="H1168" s="382">
        <f ca="1">IF(Controle!$N$16=1,0,$D1168*H418*H$5)</f>
        <v>0</v>
      </c>
      <c r="I1168" s="382">
        <f ca="1">IF(Controle!$N$16=1,0,$D1168*I418*I$5)</f>
        <v>0</v>
      </c>
      <c r="J1168" s="382">
        <f ca="1">IF(Controle!$N$16=1,0,$D1168*J418*J$5)</f>
        <v>0</v>
      </c>
      <c r="K1168" s="382">
        <f ca="1">IF(Controle!$N$16=1,0,$D1168*K418*K$5)</f>
        <v>0</v>
      </c>
      <c r="L1168" s="382">
        <f ca="1">IF(Controle!$N$16=1,0,$D1168*L418*L$5)</f>
        <v>0</v>
      </c>
      <c r="M1168" s="382">
        <f ca="1">IF(Controle!$N$16=1,0,$D1168*M418*M$5)</f>
        <v>0</v>
      </c>
      <c r="N1168" s="382">
        <f ca="1">IF(Controle!$N$16=1,0,$D1168*N418*N$5)</f>
        <v>0</v>
      </c>
      <c r="O1168" s="382">
        <f ca="1">IF(Controle!$N$16=1,0,$D1168*O418*O$5)</f>
        <v>0</v>
      </c>
      <c r="P1168" s="382">
        <f ca="1">IF(Controle!$N$16=1,0,$D1168*P418*P$5)</f>
        <v>0</v>
      </c>
      <c r="Q1168" s="382">
        <f ca="1">IF(Controle!$N$16=1,0,$D1168*Q418*Q$5)</f>
        <v>0</v>
      </c>
      <c r="R1168" s="382">
        <f ca="1">IF(Controle!$N$16=1,0,$D1168*R418*R$5)</f>
        <v>0</v>
      </c>
      <c r="S1168" s="382">
        <f ca="1">IF(Controle!$N$16=1,0,$D1168*S418*S$5)</f>
        <v>0</v>
      </c>
      <c r="T1168" s="382">
        <f ca="1">IF(Controle!$N$16=1,0,$D1168*T418*T$5)</f>
        <v>0</v>
      </c>
      <c r="U1168" s="382">
        <f ca="1">IF(Controle!$N$16=1,0,$D1168*U418*U$5)</f>
        <v>0</v>
      </c>
      <c r="V1168" s="382">
        <f ca="1">IF(Controle!$N$16=1,0,$D1168*V418*V$5)</f>
        <v>0</v>
      </c>
      <c r="W1168" s="382">
        <f ca="1">IF(Controle!$N$16=1,0,$D1168*W418*W$5)</f>
        <v>0</v>
      </c>
      <c r="X1168" s="382">
        <f ca="1">IF(Controle!$N$16=1,0,$D1168*X418*X$5)</f>
        <v>0</v>
      </c>
      <c r="Y1168" s="382">
        <f ca="1">IF(Controle!$N$16=1,0,$D1168*Y418*Y$5)</f>
        <v>0</v>
      </c>
      <c r="Z1168" s="382">
        <f ca="1">IF(Controle!$N$16=1,0,$D1168*Z418*Z$5)</f>
        <v>0</v>
      </c>
      <c r="AA1168" s="382">
        <f ca="1">IF(Controle!$N$16=1,0,$D1168*AA418*AA$5)</f>
        <v>0</v>
      </c>
      <c r="AB1168" s="382">
        <f ca="1">IF(Controle!$N$16=1,0,$D1168*AB418*AB$5)</f>
        <v>0</v>
      </c>
      <c r="AC1168" s="382">
        <f ca="1">IF(Controle!$N$16=1,0,$D1168*AC418*AC$5)</f>
        <v>0</v>
      </c>
      <c r="AD1168" s="382">
        <f ca="1">IF(Controle!$N$16=1,0,$D1168*AD418*AD$5)</f>
        <v>0</v>
      </c>
      <c r="AE1168" s="382">
        <f ca="1">IF(Controle!$N$16=1,0,$D1168*AE418*AE$5)</f>
        <v>0</v>
      </c>
      <c r="AF1168" s="382">
        <f ca="1">IF(Controle!$N$16=1,0,$D1168*AF418*AF$5)</f>
        <v>0</v>
      </c>
      <c r="AG1168" s="382">
        <f ca="1">IF(Controle!$N$16=1,0,$D1168*AG418*AG$5)</f>
        <v>0</v>
      </c>
      <c r="AH1168" s="382">
        <f ca="1">IF(Controle!$N$16=1,0,$D1168*AH418*AH$5)</f>
        <v>0</v>
      </c>
      <c r="AI1168" s="382">
        <f ca="1">IF(Controle!$N$16=1,0,$D1168*AI418*AI$5)</f>
        <v>0</v>
      </c>
      <c r="AJ1168" s="382">
        <f ca="1">IF(Controle!$N$16=1,0,$D1168*AJ418*AJ$5)</f>
        <v>0</v>
      </c>
      <c r="AK1168" s="382">
        <f ca="1">IF(Controle!$N$16=1,0,$D1168*AK418*AK$5)</f>
        <v>0</v>
      </c>
      <c r="AL1168" s="382">
        <f ca="1">IF(Controle!$N$16=1,0,$D1168*AL418*AL$5)</f>
        <v>0</v>
      </c>
      <c r="AM1168" s="382">
        <f ca="1">IF(Controle!$N$16=1,0,$D1168*AM418*AM$5)</f>
        <v>0</v>
      </c>
      <c r="AN1168" s="382">
        <f ca="1">IF(Controle!$N$16=1,0,$D1168*AN418*AN$5)</f>
        <v>0</v>
      </c>
      <c r="AO1168" s="382">
        <f ca="1">IF(Controle!$N$16=1,0,$D1168*AO418*AO$5)</f>
        <v>0</v>
      </c>
      <c r="AP1168" s="382">
        <f ca="1">IF(Controle!$N$16=1,0,$D1168*AP418*AP$5)</f>
        <v>0</v>
      </c>
      <c r="AQ1168" s="382">
        <f ca="1">IF(Controle!$N$16=1,0,$D1168*AQ418*AQ$5)</f>
        <v>0</v>
      </c>
      <c r="AR1168" s="382">
        <f ca="1">IF(Controle!$N$16=1,0,$D1168*AR418*AR$5)</f>
        <v>0</v>
      </c>
      <c r="AS1168" s="684">
        <f t="shared" ca="1" si="668"/>
        <v>0</v>
      </c>
    </row>
    <row r="1169" spans="1:47" hidden="1" outlineLevel="1">
      <c r="B1169" s="123"/>
      <c r="C1169" s="81">
        <f t="shared" si="669"/>
        <v>33</v>
      </c>
      <c r="D1169" s="191">
        <f t="shared" ca="1" si="667"/>
        <v>0</v>
      </c>
      <c r="E1169" s="382">
        <f ca="1">IF(Controle!$N$16=1,0,$D1169*E419*E$5)</f>
        <v>0</v>
      </c>
      <c r="F1169" s="382">
        <f ca="1">IF(Controle!$N$16=1,0,$D1169*F419*F$5)</f>
        <v>0</v>
      </c>
      <c r="G1169" s="382">
        <f ca="1">IF(Controle!$N$16=1,0,$D1169*G419*G$5)</f>
        <v>0</v>
      </c>
      <c r="H1169" s="382">
        <f ca="1">IF(Controle!$N$16=1,0,$D1169*H419*H$5)</f>
        <v>0</v>
      </c>
      <c r="I1169" s="382">
        <f ca="1">IF(Controle!$N$16=1,0,$D1169*I419*I$5)</f>
        <v>0</v>
      </c>
      <c r="J1169" s="382">
        <f ca="1">IF(Controle!$N$16=1,0,$D1169*J419*J$5)</f>
        <v>0</v>
      </c>
      <c r="K1169" s="382">
        <f ca="1">IF(Controle!$N$16=1,0,$D1169*K419*K$5)</f>
        <v>0</v>
      </c>
      <c r="L1169" s="382">
        <f ca="1">IF(Controle!$N$16=1,0,$D1169*L419*L$5)</f>
        <v>0</v>
      </c>
      <c r="M1169" s="382">
        <f ca="1">IF(Controle!$N$16=1,0,$D1169*M419*M$5)</f>
        <v>0</v>
      </c>
      <c r="N1169" s="382">
        <f ca="1">IF(Controle!$N$16=1,0,$D1169*N419*N$5)</f>
        <v>0</v>
      </c>
      <c r="O1169" s="382">
        <f ca="1">IF(Controle!$N$16=1,0,$D1169*O419*O$5)</f>
        <v>0</v>
      </c>
      <c r="P1169" s="382">
        <f ca="1">IF(Controle!$N$16=1,0,$D1169*P419*P$5)</f>
        <v>0</v>
      </c>
      <c r="Q1169" s="382">
        <f ca="1">IF(Controle!$N$16=1,0,$D1169*Q419*Q$5)</f>
        <v>0</v>
      </c>
      <c r="R1169" s="382">
        <f ca="1">IF(Controle!$N$16=1,0,$D1169*R419*R$5)</f>
        <v>0</v>
      </c>
      <c r="S1169" s="382">
        <f ca="1">IF(Controle!$N$16=1,0,$D1169*S419*S$5)</f>
        <v>0</v>
      </c>
      <c r="T1169" s="382">
        <f ca="1">IF(Controle!$N$16=1,0,$D1169*T419*T$5)</f>
        <v>0</v>
      </c>
      <c r="U1169" s="382">
        <f ca="1">IF(Controle!$N$16=1,0,$D1169*U419*U$5)</f>
        <v>0</v>
      </c>
      <c r="V1169" s="382">
        <f ca="1">IF(Controle!$N$16=1,0,$D1169*V419*V$5)</f>
        <v>0</v>
      </c>
      <c r="W1169" s="382">
        <f ca="1">IF(Controle!$N$16=1,0,$D1169*W419*W$5)</f>
        <v>0</v>
      </c>
      <c r="X1169" s="382">
        <f ca="1">IF(Controle!$N$16=1,0,$D1169*X419*X$5)</f>
        <v>0</v>
      </c>
      <c r="Y1169" s="382">
        <f ca="1">IF(Controle!$N$16=1,0,$D1169*Y419*Y$5)</f>
        <v>0</v>
      </c>
      <c r="Z1169" s="382">
        <f ca="1">IF(Controle!$N$16=1,0,$D1169*Z419*Z$5)</f>
        <v>0</v>
      </c>
      <c r="AA1169" s="382">
        <f ca="1">IF(Controle!$N$16=1,0,$D1169*AA419*AA$5)</f>
        <v>0</v>
      </c>
      <c r="AB1169" s="382">
        <f ca="1">IF(Controle!$N$16=1,0,$D1169*AB419*AB$5)</f>
        <v>0</v>
      </c>
      <c r="AC1169" s="382">
        <f ca="1">IF(Controle!$N$16=1,0,$D1169*AC419*AC$5)</f>
        <v>0</v>
      </c>
      <c r="AD1169" s="382">
        <f ca="1">IF(Controle!$N$16=1,0,$D1169*AD419*AD$5)</f>
        <v>0</v>
      </c>
      <c r="AE1169" s="382">
        <f ca="1">IF(Controle!$N$16=1,0,$D1169*AE419*AE$5)</f>
        <v>0</v>
      </c>
      <c r="AF1169" s="382">
        <f ca="1">IF(Controle!$N$16=1,0,$D1169*AF419*AF$5)</f>
        <v>0</v>
      </c>
      <c r="AG1169" s="382">
        <f ca="1">IF(Controle!$N$16=1,0,$D1169*AG419*AG$5)</f>
        <v>0</v>
      </c>
      <c r="AH1169" s="382">
        <f ca="1">IF(Controle!$N$16=1,0,$D1169*AH419*AH$5)</f>
        <v>0</v>
      </c>
      <c r="AI1169" s="382">
        <f ca="1">IF(Controle!$N$16=1,0,$D1169*AI419*AI$5)</f>
        <v>0</v>
      </c>
      <c r="AJ1169" s="382">
        <f ca="1">IF(Controle!$N$16=1,0,$D1169*AJ419*AJ$5)</f>
        <v>0</v>
      </c>
      <c r="AK1169" s="382">
        <f ca="1">IF(Controle!$N$16=1,0,$D1169*AK419*AK$5)</f>
        <v>0</v>
      </c>
      <c r="AL1169" s="382">
        <f ca="1">IF(Controle!$N$16=1,0,$D1169*AL419*AL$5)</f>
        <v>0</v>
      </c>
      <c r="AM1169" s="382">
        <f ca="1">IF(Controle!$N$16=1,0,$D1169*AM419*AM$5)</f>
        <v>0</v>
      </c>
      <c r="AN1169" s="382">
        <f ca="1">IF(Controle!$N$16=1,0,$D1169*AN419*AN$5)</f>
        <v>0</v>
      </c>
      <c r="AO1169" s="382">
        <f ca="1">IF(Controle!$N$16=1,0,$D1169*AO419*AO$5)</f>
        <v>0</v>
      </c>
      <c r="AP1169" s="382">
        <f ca="1">IF(Controle!$N$16=1,0,$D1169*AP419*AP$5)</f>
        <v>0</v>
      </c>
      <c r="AQ1169" s="382">
        <f ca="1">IF(Controle!$N$16=1,0,$D1169*AQ419*AQ$5)</f>
        <v>0</v>
      </c>
      <c r="AR1169" s="382">
        <f ca="1">IF(Controle!$N$16=1,0,$D1169*AR419*AR$5)</f>
        <v>0</v>
      </c>
      <c r="AS1169" s="684">
        <f t="shared" ca="1" si="668"/>
        <v>0</v>
      </c>
    </row>
    <row r="1170" spans="1:47" hidden="1" outlineLevel="1">
      <c r="B1170" s="123"/>
      <c r="C1170" s="81">
        <f t="shared" si="669"/>
        <v>34</v>
      </c>
      <c r="D1170" s="191">
        <f t="shared" ca="1" si="667"/>
        <v>0</v>
      </c>
      <c r="E1170" s="382">
        <f ca="1">IF(Controle!$N$16=1,0,$D1170*E420*E$5)</f>
        <v>0</v>
      </c>
      <c r="F1170" s="382">
        <f ca="1">IF(Controle!$N$16=1,0,$D1170*F420*F$5)</f>
        <v>0</v>
      </c>
      <c r="G1170" s="382">
        <f ca="1">IF(Controle!$N$16=1,0,$D1170*G420*G$5)</f>
        <v>0</v>
      </c>
      <c r="H1170" s="382">
        <f ca="1">IF(Controle!$N$16=1,0,$D1170*H420*H$5)</f>
        <v>0</v>
      </c>
      <c r="I1170" s="382">
        <f ca="1">IF(Controle!$N$16=1,0,$D1170*I420*I$5)</f>
        <v>0</v>
      </c>
      <c r="J1170" s="382">
        <f ca="1">IF(Controle!$N$16=1,0,$D1170*J420*J$5)</f>
        <v>0</v>
      </c>
      <c r="K1170" s="382">
        <f ca="1">IF(Controle!$N$16=1,0,$D1170*K420*K$5)</f>
        <v>0</v>
      </c>
      <c r="L1170" s="382">
        <f ca="1">IF(Controle!$N$16=1,0,$D1170*L420*L$5)</f>
        <v>0</v>
      </c>
      <c r="M1170" s="382">
        <f ca="1">IF(Controle!$N$16=1,0,$D1170*M420*M$5)</f>
        <v>0</v>
      </c>
      <c r="N1170" s="382">
        <f ca="1">IF(Controle!$N$16=1,0,$D1170*N420*N$5)</f>
        <v>0</v>
      </c>
      <c r="O1170" s="382">
        <f ca="1">IF(Controle!$N$16=1,0,$D1170*O420*O$5)</f>
        <v>0</v>
      </c>
      <c r="P1170" s="382">
        <f ca="1">IF(Controle!$N$16=1,0,$D1170*P420*P$5)</f>
        <v>0</v>
      </c>
      <c r="Q1170" s="382">
        <f ca="1">IF(Controle!$N$16=1,0,$D1170*Q420*Q$5)</f>
        <v>0</v>
      </c>
      <c r="R1170" s="382">
        <f ca="1">IF(Controle!$N$16=1,0,$D1170*R420*R$5)</f>
        <v>0</v>
      </c>
      <c r="S1170" s="382">
        <f ca="1">IF(Controle!$N$16=1,0,$D1170*S420*S$5)</f>
        <v>0</v>
      </c>
      <c r="T1170" s="382">
        <f ca="1">IF(Controle!$N$16=1,0,$D1170*T420*T$5)</f>
        <v>0</v>
      </c>
      <c r="U1170" s="382">
        <f ca="1">IF(Controle!$N$16=1,0,$D1170*U420*U$5)</f>
        <v>0</v>
      </c>
      <c r="V1170" s="382">
        <f ca="1">IF(Controle!$N$16=1,0,$D1170*V420*V$5)</f>
        <v>0</v>
      </c>
      <c r="W1170" s="382">
        <f ca="1">IF(Controle!$N$16=1,0,$D1170*W420*W$5)</f>
        <v>0</v>
      </c>
      <c r="X1170" s="382">
        <f ca="1">IF(Controle!$N$16=1,0,$D1170*X420*X$5)</f>
        <v>0</v>
      </c>
      <c r="Y1170" s="382">
        <f ca="1">IF(Controle!$N$16=1,0,$D1170*Y420*Y$5)</f>
        <v>0</v>
      </c>
      <c r="Z1170" s="382">
        <f ca="1">IF(Controle!$N$16=1,0,$D1170*Z420*Z$5)</f>
        <v>0</v>
      </c>
      <c r="AA1170" s="382">
        <f ca="1">IF(Controle!$N$16=1,0,$D1170*AA420*AA$5)</f>
        <v>0</v>
      </c>
      <c r="AB1170" s="382">
        <f ca="1">IF(Controle!$N$16=1,0,$D1170*AB420*AB$5)</f>
        <v>0</v>
      </c>
      <c r="AC1170" s="382">
        <f ca="1">IF(Controle!$N$16=1,0,$D1170*AC420*AC$5)</f>
        <v>0</v>
      </c>
      <c r="AD1170" s="382">
        <f ca="1">IF(Controle!$N$16=1,0,$D1170*AD420*AD$5)</f>
        <v>0</v>
      </c>
      <c r="AE1170" s="382">
        <f ca="1">IF(Controle!$N$16=1,0,$D1170*AE420*AE$5)</f>
        <v>0</v>
      </c>
      <c r="AF1170" s="382">
        <f ca="1">IF(Controle!$N$16=1,0,$D1170*AF420*AF$5)</f>
        <v>0</v>
      </c>
      <c r="AG1170" s="382">
        <f ca="1">IF(Controle!$N$16=1,0,$D1170*AG420*AG$5)</f>
        <v>0</v>
      </c>
      <c r="AH1170" s="382">
        <f ca="1">IF(Controle!$N$16=1,0,$D1170*AH420*AH$5)</f>
        <v>0</v>
      </c>
      <c r="AI1170" s="382">
        <f ca="1">IF(Controle!$N$16=1,0,$D1170*AI420*AI$5)</f>
        <v>0</v>
      </c>
      <c r="AJ1170" s="382">
        <f ca="1">IF(Controle!$N$16=1,0,$D1170*AJ420*AJ$5)</f>
        <v>0</v>
      </c>
      <c r="AK1170" s="382">
        <f ca="1">IF(Controle!$N$16=1,0,$D1170*AK420*AK$5)</f>
        <v>0</v>
      </c>
      <c r="AL1170" s="382">
        <f ca="1">IF(Controle!$N$16=1,0,$D1170*AL420*AL$5)</f>
        <v>0</v>
      </c>
      <c r="AM1170" s="382">
        <f ca="1">IF(Controle!$N$16=1,0,$D1170*AM420*AM$5)</f>
        <v>0</v>
      </c>
      <c r="AN1170" s="382">
        <f ca="1">IF(Controle!$N$16=1,0,$D1170*AN420*AN$5)</f>
        <v>0</v>
      </c>
      <c r="AO1170" s="382">
        <f ca="1">IF(Controle!$N$16=1,0,$D1170*AO420*AO$5)</f>
        <v>0</v>
      </c>
      <c r="AP1170" s="382">
        <f ca="1">IF(Controle!$N$16=1,0,$D1170*AP420*AP$5)</f>
        <v>0</v>
      </c>
      <c r="AQ1170" s="382">
        <f ca="1">IF(Controle!$N$16=1,0,$D1170*AQ420*AQ$5)</f>
        <v>0</v>
      </c>
      <c r="AR1170" s="382">
        <f ca="1">IF(Controle!$N$16=1,0,$D1170*AR420*AR$5)</f>
        <v>0</v>
      </c>
      <c r="AS1170" s="684">
        <f t="shared" ca="1" si="668"/>
        <v>0</v>
      </c>
    </row>
    <row r="1171" spans="1:47" hidden="1" outlineLevel="1">
      <c r="B1171" s="123"/>
      <c r="C1171" s="81">
        <f t="shared" si="669"/>
        <v>35</v>
      </c>
      <c r="D1171" s="191">
        <f t="shared" ca="1" si="667"/>
        <v>0</v>
      </c>
      <c r="E1171" s="382">
        <f ca="1">IF(Controle!$N$16=1,0,$D1171*E421*E$5)</f>
        <v>0</v>
      </c>
      <c r="F1171" s="382">
        <f ca="1">IF(Controle!$N$16=1,0,$D1171*F421*F$5)</f>
        <v>0</v>
      </c>
      <c r="G1171" s="382">
        <f ca="1">IF(Controle!$N$16=1,0,$D1171*G421*G$5)</f>
        <v>0</v>
      </c>
      <c r="H1171" s="382">
        <f ca="1">IF(Controle!$N$16=1,0,$D1171*H421*H$5)</f>
        <v>0</v>
      </c>
      <c r="I1171" s="382">
        <f ca="1">IF(Controle!$N$16=1,0,$D1171*I421*I$5)</f>
        <v>0</v>
      </c>
      <c r="J1171" s="382">
        <f ca="1">IF(Controle!$N$16=1,0,$D1171*J421*J$5)</f>
        <v>0</v>
      </c>
      <c r="K1171" s="382">
        <f ca="1">IF(Controle!$N$16=1,0,$D1171*K421*K$5)</f>
        <v>0</v>
      </c>
      <c r="L1171" s="382">
        <f ca="1">IF(Controle!$N$16=1,0,$D1171*L421*L$5)</f>
        <v>0</v>
      </c>
      <c r="M1171" s="382">
        <f ca="1">IF(Controle!$N$16=1,0,$D1171*M421*M$5)</f>
        <v>0</v>
      </c>
      <c r="N1171" s="382">
        <f ca="1">IF(Controle!$N$16=1,0,$D1171*N421*N$5)</f>
        <v>0</v>
      </c>
      <c r="O1171" s="382">
        <f ca="1">IF(Controle!$N$16=1,0,$D1171*O421*O$5)</f>
        <v>0</v>
      </c>
      <c r="P1171" s="382">
        <f ca="1">IF(Controle!$N$16=1,0,$D1171*P421*P$5)</f>
        <v>0</v>
      </c>
      <c r="Q1171" s="382">
        <f ca="1">IF(Controle!$N$16=1,0,$D1171*Q421*Q$5)</f>
        <v>0</v>
      </c>
      <c r="R1171" s="382">
        <f ca="1">IF(Controle!$N$16=1,0,$D1171*R421*R$5)</f>
        <v>0</v>
      </c>
      <c r="S1171" s="382">
        <f ca="1">IF(Controle!$N$16=1,0,$D1171*S421*S$5)</f>
        <v>0</v>
      </c>
      <c r="T1171" s="382">
        <f ca="1">IF(Controle!$N$16=1,0,$D1171*T421*T$5)</f>
        <v>0</v>
      </c>
      <c r="U1171" s="382">
        <f ca="1">IF(Controle!$N$16=1,0,$D1171*U421*U$5)</f>
        <v>0</v>
      </c>
      <c r="V1171" s="382">
        <f ca="1">IF(Controle!$N$16=1,0,$D1171*V421*V$5)</f>
        <v>0</v>
      </c>
      <c r="W1171" s="382">
        <f ca="1">IF(Controle!$N$16=1,0,$D1171*W421*W$5)</f>
        <v>0</v>
      </c>
      <c r="X1171" s="382">
        <f ca="1">IF(Controle!$N$16=1,0,$D1171*X421*X$5)</f>
        <v>0</v>
      </c>
      <c r="Y1171" s="382">
        <f ca="1">IF(Controle!$N$16=1,0,$D1171*Y421*Y$5)</f>
        <v>0</v>
      </c>
      <c r="Z1171" s="382">
        <f ca="1">IF(Controle!$N$16=1,0,$D1171*Z421*Z$5)</f>
        <v>0</v>
      </c>
      <c r="AA1171" s="382">
        <f ca="1">IF(Controle!$N$16=1,0,$D1171*AA421*AA$5)</f>
        <v>0</v>
      </c>
      <c r="AB1171" s="382">
        <f ca="1">IF(Controle!$N$16=1,0,$D1171*AB421*AB$5)</f>
        <v>0</v>
      </c>
      <c r="AC1171" s="382">
        <f ca="1">IF(Controle!$N$16=1,0,$D1171*AC421*AC$5)</f>
        <v>0</v>
      </c>
      <c r="AD1171" s="382">
        <f ca="1">IF(Controle!$N$16=1,0,$D1171*AD421*AD$5)</f>
        <v>0</v>
      </c>
      <c r="AE1171" s="382">
        <f ca="1">IF(Controle!$N$16=1,0,$D1171*AE421*AE$5)</f>
        <v>0</v>
      </c>
      <c r="AF1171" s="382">
        <f ca="1">IF(Controle!$N$16=1,0,$D1171*AF421*AF$5)</f>
        <v>0</v>
      </c>
      <c r="AG1171" s="382">
        <f ca="1">IF(Controle!$N$16=1,0,$D1171*AG421*AG$5)</f>
        <v>0</v>
      </c>
      <c r="AH1171" s="382">
        <f ca="1">IF(Controle!$N$16=1,0,$D1171*AH421*AH$5)</f>
        <v>0</v>
      </c>
      <c r="AI1171" s="382">
        <f ca="1">IF(Controle!$N$16=1,0,$D1171*AI421*AI$5)</f>
        <v>0</v>
      </c>
      <c r="AJ1171" s="382">
        <f ca="1">IF(Controle!$N$16=1,0,$D1171*AJ421*AJ$5)</f>
        <v>0</v>
      </c>
      <c r="AK1171" s="382">
        <f ca="1">IF(Controle!$N$16=1,0,$D1171*AK421*AK$5)</f>
        <v>0</v>
      </c>
      <c r="AL1171" s="382">
        <f ca="1">IF(Controle!$N$16=1,0,$D1171*AL421*AL$5)</f>
        <v>0</v>
      </c>
      <c r="AM1171" s="382">
        <f ca="1">IF(Controle!$N$16=1,0,$D1171*AM421*AM$5)</f>
        <v>0</v>
      </c>
      <c r="AN1171" s="382">
        <f ca="1">IF(Controle!$N$16=1,0,$D1171*AN421*AN$5)</f>
        <v>0</v>
      </c>
      <c r="AO1171" s="382">
        <f ca="1">IF(Controle!$N$16=1,0,$D1171*AO421*AO$5)</f>
        <v>0</v>
      </c>
      <c r="AP1171" s="382">
        <f ca="1">IF(Controle!$N$16=1,0,$D1171*AP421*AP$5)</f>
        <v>0</v>
      </c>
      <c r="AQ1171" s="382">
        <f ca="1">IF(Controle!$N$16=1,0,$D1171*AQ421*AQ$5)</f>
        <v>0</v>
      </c>
      <c r="AR1171" s="382">
        <f ca="1">IF(Controle!$N$16=1,0,$D1171*AR421*AR$5)</f>
        <v>0</v>
      </c>
      <c r="AS1171" s="684">
        <f t="shared" ca="1" si="668"/>
        <v>0</v>
      </c>
    </row>
    <row r="1172" spans="1:47" hidden="1" outlineLevel="1">
      <c r="B1172" s="123"/>
      <c r="C1172" s="81">
        <f t="shared" si="669"/>
        <v>36</v>
      </c>
      <c r="D1172" s="191">
        <f t="shared" ca="1" si="667"/>
        <v>0</v>
      </c>
      <c r="E1172" s="382">
        <f ca="1">IF(Controle!$N$16=1,0,$D1172*E422*E$5)</f>
        <v>0</v>
      </c>
      <c r="F1172" s="382">
        <f ca="1">IF(Controle!$N$16=1,0,$D1172*F422*F$5)</f>
        <v>0</v>
      </c>
      <c r="G1172" s="382">
        <f ca="1">IF(Controle!$N$16=1,0,$D1172*G422*G$5)</f>
        <v>0</v>
      </c>
      <c r="H1172" s="382">
        <f ca="1">IF(Controle!$N$16=1,0,$D1172*H422*H$5)</f>
        <v>0</v>
      </c>
      <c r="I1172" s="382">
        <f ca="1">IF(Controle!$N$16=1,0,$D1172*I422*I$5)</f>
        <v>0</v>
      </c>
      <c r="J1172" s="382">
        <f ca="1">IF(Controle!$N$16=1,0,$D1172*J422*J$5)</f>
        <v>0</v>
      </c>
      <c r="K1172" s="382">
        <f ca="1">IF(Controle!$N$16=1,0,$D1172*K422*K$5)</f>
        <v>0</v>
      </c>
      <c r="L1172" s="382">
        <f ca="1">IF(Controle!$N$16=1,0,$D1172*L422*L$5)</f>
        <v>0</v>
      </c>
      <c r="M1172" s="382">
        <f ca="1">IF(Controle!$N$16=1,0,$D1172*M422*M$5)</f>
        <v>0</v>
      </c>
      <c r="N1172" s="382">
        <f ca="1">IF(Controle!$N$16=1,0,$D1172*N422*N$5)</f>
        <v>0</v>
      </c>
      <c r="O1172" s="382">
        <f ca="1">IF(Controle!$N$16=1,0,$D1172*O422*O$5)</f>
        <v>0</v>
      </c>
      <c r="P1172" s="382">
        <f ca="1">IF(Controle!$N$16=1,0,$D1172*P422*P$5)</f>
        <v>0</v>
      </c>
      <c r="Q1172" s="382">
        <f ca="1">IF(Controle!$N$16=1,0,$D1172*Q422*Q$5)</f>
        <v>0</v>
      </c>
      <c r="R1172" s="382">
        <f ca="1">IF(Controle!$N$16=1,0,$D1172*R422*R$5)</f>
        <v>0</v>
      </c>
      <c r="S1172" s="382">
        <f ca="1">IF(Controle!$N$16=1,0,$D1172*S422*S$5)</f>
        <v>0</v>
      </c>
      <c r="T1172" s="382">
        <f ca="1">IF(Controle!$N$16=1,0,$D1172*T422*T$5)</f>
        <v>0</v>
      </c>
      <c r="U1172" s="382">
        <f ca="1">IF(Controle!$N$16=1,0,$D1172*U422*U$5)</f>
        <v>0</v>
      </c>
      <c r="V1172" s="382">
        <f ca="1">IF(Controle!$N$16=1,0,$D1172*V422*V$5)</f>
        <v>0</v>
      </c>
      <c r="W1172" s="382">
        <f ca="1">IF(Controle!$N$16=1,0,$D1172*W422*W$5)</f>
        <v>0</v>
      </c>
      <c r="X1172" s="382">
        <f ca="1">IF(Controle!$N$16=1,0,$D1172*X422*X$5)</f>
        <v>0</v>
      </c>
      <c r="Y1172" s="382">
        <f ca="1">IF(Controle!$N$16=1,0,$D1172*Y422*Y$5)</f>
        <v>0</v>
      </c>
      <c r="Z1172" s="382">
        <f ca="1">IF(Controle!$N$16=1,0,$D1172*Z422*Z$5)</f>
        <v>0</v>
      </c>
      <c r="AA1172" s="382">
        <f ca="1">IF(Controle!$N$16=1,0,$D1172*AA422*AA$5)</f>
        <v>0</v>
      </c>
      <c r="AB1172" s="382">
        <f ca="1">IF(Controle!$N$16=1,0,$D1172*AB422*AB$5)</f>
        <v>0</v>
      </c>
      <c r="AC1172" s="382">
        <f ca="1">IF(Controle!$N$16=1,0,$D1172*AC422*AC$5)</f>
        <v>0</v>
      </c>
      <c r="AD1172" s="382">
        <f ca="1">IF(Controle!$N$16=1,0,$D1172*AD422*AD$5)</f>
        <v>0</v>
      </c>
      <c r="AE1172" s="382">
        <f ca="1">IF(Controle!$N$16=1,0,$D1172*AE422*AE$5)</f>
        <v>0</v>
      </c>
      <c r="AF1172" s="382">
        <f ca="1">IF(Controle!$N$16=1,0,$D1172*AF422*AF$5)</f>
        <v>0</v>
      </c>
      <c r="AG1172" s="382">
        <f ca="1">IF(Controle!$N$16=1,0,$D1172*AG422*AG$5)</f>
        <v>0</v>
      </c>
      <c r="AH1172" s="382">
        <f ca="1">IF(Controle!$N$16=1,0,$D1172*AH422*AH$5)</f>
        <v>0</v>
      </c>
      <c r="AI1172" s="382">
        <f ca="1">IF(Controle!$N$16=1,0,$D1172*AI422*AI$5)</f>
        <v>0</v>
      </c>
      <c r="AJ1172" s="382">
        <f ca="1">IF(Controle!$N$16=1,0,$D1172*AJ422*AJ$5)</f>
        <v>0</v>
      </c>
      <c r="AK1172" s="382">
        <f ca="1">IF(Controle!$N$16=1,0,$D1172*AK422*AK$5)</f>
        <v>0</v>
      </c>
      <c r="AL1172" s="382">
        <f ca="1">IF(Controle!$N$16=1,0,$D1172*AL422*AL$5)</f>
        <v>0</v>
      </c>
      <c r="AM1172" s="382">
        <f ca="1">IF(Controle!$N$16=1,0,$D1172*AM422*AM$5)</f>
        <v>0</v>
      </c>
      <c r="AN1172" s="382">
        <f ca="1">IF(Controle!$N$16=1,0,$D1172*AN422*AN$5)</f>
        <v>0</v>
      </c>
      <c r="AO1172" s="382">
        <f ca="1">IF(Controle!$N$16=1,0,$D1172*AO422*AO$5)</f>
        <v>0</v>
      </c>
      <c r="AP1172" s="382">
        <f ca="1">IF(Controle!$N$16=1,0,$D1172*AP422*AP$5)</f>
        <v>0</v>
      </c>
      <c r="AQ1172" s="382">
        <f ca="1">IF(Controle!$N$16=1,0,$D1172*AQ422*AQ$5)</f>
        <v>0</v>
      </c>
      <c r="AR1172" s="382">
        <f ca="1">IF(Controle!$N$16=1,0,$D1172*AR422*AR$5)</f>
        <v>0</v>
      </c>
      <c r="AS1172" s="684">
        <f t="shared" ca="1" si="668"/>
        <v>0</v>
      </c>
    </row>
    <row r="1173" spans="1:47" hidden="1" outlineLevel="1">
      <c r="B1173" s="123"/>
      <c r="C1173" s="81">
        <f t="shared" si="669"/>
        <v>37</v>
      </c>
      <c r="D1173" s="191">
        <f t="shared" ca="1" si="667"/>
        <v>0</v>
      </c>
      <c r="E1173" s="382">
        <f ca="1">IF(Controle!$N$16=1,0,$D1173*E423*E$5)</f>
        <v>0</v>
      </c>
      <c r="F1173" s="382">
        <f ca="1">IF(Controle!$N$16=1,0,$D1173*F423*F$5)</f>
        <v>0</v>
      </c>
      <c r="G1173" s="382">
        <f ca="1">IF(Controle!$N$16=1,0,$D1173*G423*G$5)</f>
        <v>0</v>
      </c>
      <c r="H1173" s="382">
        <f ca="1">IF(Controle!$N$16=1,0,$D1173*H423*H$5)</f>
        <v>0</v>
      </c>
      <c r="I1173" s="382">
        <f ca="1">IF(Controle!$N$16=1,0,$D1173*I423*I$5)</f>
        <v>0</v>
      </c>
      <c r="J1173" s="382">
        <f ca="1">IF(Controle!$N$16=1,0,$D1173*J423*J$5)</f>
        <v>0</v>
      </c>
      <c r="K1173" s="382">
        <f ca="1">IF(Controle!$N$16=1,0,$D1173*K423*K$5)</f>
        <v>0</v>
      </c>
      <c r="L1173" s="382">
        <f ca="1">IF(Controle!$N$16=1,0,$D1173*L423*L$5)</f>
        <v>0</v>
      </c>
      <c r="M1173" s="382">
        <f ca="1">IF(Controle!$N$16=1,0,$D1173*M423*M$5)</f>
        <v>0</v>
      </c>
      <c r="N1173" s="382">
        <f ca="1">IF(Controle!$N$16=1,0,$D1173*N423*N$5)</f>
        <v>0</v>
      </c>
      <c r="O1173" s="382">
        <f ca="1">IF(Controle!$N$16=1,0,$D1173*O423*O$5)</f>
        <v>0</v>
      </c>
      <c r="P1173" s="382">
        <f ca="1">IF(Controle!$N$16=1,0,$D1173*P423*P$5)</f>
        <v>0</v>
      </c>
      <c r="Q1173" s="382">
        <f ca="1">IF(Controle!$N$16=1,0,$D1173*Q423*Q$5)</f>
        <v>0</v>
      </c>
      <c r="R1173" s="382">
        <f ca="1">IF(Controle!$N$16=1,0,$D1173*R423*R$5)</f>
        <v>0</v>
      </c>
      <c r="S1173" s="382">
        <f ca="1">IF(Controle!$N$16=1,0,$D1173*S423*S$5)</f>
        <v>0</v>
      </c>
      <c r="T1173" s="382">
        <f ca="1">IF(Controle!$N$16=1,0,$D1173*T423*T$5)</f>
        <v>0</v>
      </c>
      <c r="U1173" s="382">
        <f ca="1">IF(Controle!$N$16=1,0,$D1173*U423*U$5)</f>
        <v>0</v>
      </c>
      <c r="V1173" s="382">
        <f ca="1">IF(Controle!$N$16=1,0,$D1173*V423*V$5)</f>
        <v>0</v>
      </c>
      <c r="W1173" s="382">
        <f ca="1">IF(Controle!$N$16=1,0,$D1173*W423*W$5)</f>
        <v>0</v>
      </c>
      <c r="X1173" s="382">
        <f ca="1">IF(Controle!$N$16=1,0,$D1173*X423*X$5)</f>
        <v>0</v>
      </c>
      <c r="Y1173" s="382">
        <f ca="1">IF(Controle!$N$16=1,0,$D1173*Y423*Y$5)</f>
        <v>0</v>
      </c>
      <c r="Z1173" s="382">
        <f ca="1">IF(Controle!$N$16=1,0,$D1173*Z423*Z$5)</f>
        <v>0</v>
      </c>
      <c r="AA1173" s="382">
        <f ca="1">IF(Controle!$N$16=1,0,$D1173*AA423*AA$5)</f>
        <v>0</v>
      </c>
      <c r="AB1173" s="382">
        <f ca="1">IF(Controle!$N$16=1,0,$D1173*AB423*AB$5)</f>
        <v>0</v>
      </c>
      <c r="AC1173" s="382">
        <f ca="1">IF(Controle!$N$16=1,0,$D1173*AC423*AC$5)</f>
        <v>0</v>
      </c>
      <c r="AD1173" s="382">
        <f ca="1">IF(Controle!$N$16=1,0,$D1173*AD423*AD$5)</f>
        <v>0</v>
      </c>
      <c r="AE1173" s="382">
        <f ca="1">IF(Controle!$N$16=1,0,$D1173*AE423*AE$5)</f>
        <v>0</v>
      </c>
      <c r="AF1173" s="382">
        <f ca="1">IF(Controle!$N$16=1,0,$D1173*AF423*AF$5)</f>
        <v>0</v>
      </c>
      <c r="AG1173" s="382">
        <f ca="1">IF(Controle!$N$16=1,0,$D1173*AG423*AG$5)</f>
        <v>0</v>
      </c>
      <c r="AH1173" s="382">
        <f ca="1">IF(Controle!$N$16=1,0,$D1173*AH423*AH$5)</f>
        <v>0</v>
      </c>
      <c r="AI1173" s="382">
        <f ca="1">IF(Controle!$N$16=1,0,$D1173*AI423*AI$5)</f>
        <v>0</v>
      </c>
      <c r="AJ1173" s="382">
        <f ca="1">IF(Controle!$N$16=1,0,$D1173*AJ423*AJ$5)</f>
        <v>0</v>
      </c>
      <c r="AK1173" s="382">
        <f ca="1">IF(Controle!$N$16=1,0,$D1173*AK423*AK$5)</f>
        <v>0</v>
      </c>
      <c r="AL1173" s="382">
        <f ca="1">IF(Controle!$N$16=1,0,$D1173*AL423*AL$5)</f>
        <v>0</v>
      </c>
      <c r="AM1173" s="382">
        <f ca="1">IF(Controle!$N$16=1,0,$D1173*AM423*AM$5)</f>
        <v>0</v>
      </c>
      <c r="AN1173" s="382">
        <f ca="1">IF(Controle!$N$16=1,0,$D1173*AN423*AN$5)</f>
        <v>0</v>
      </c>
      <c r="AO1173" s="382">
        <f ca="1">IF(Controle!$N$16=1,0,$D1173*AO423*AO$5)</f>
        <v>0</v>
      </c>
      <c r="AP1173" s="382">
        <f ca="1">IF(Controle!$N$16=1,0,$D1173*AP423*AP$5)</f>
        <v>0</v>
      </c>
      <c r="AQ1173" s="382">
        <f ca="1">IF(Controle!$N$16=1,0,$D1173*AQ423*AQ$5)</f>
        <v>0</v>
      </c>
      <c r="AR1173" s="382">
        <f ca="1">IF(Controle!$N$16=1,0,$D1173*AR423*AR$5)</f>
        <v>0</v>
      </c>
      <c r="AS1173" s="684">
        <f t="shared" ca="1" si="668"/>
        <v>0</v>
      </c>
    </row>
    <row r="1174" spans="1:47" hidden="1" outlineLevel="1">
      <c r="B1174" s="123"/>
      <c r="C1174" s="81">
        <f t="shared" si="669"/>
        <v>38</v>
      </c>
      <c r="D1174" s="191">
        <f t="shared" ca="1" si="667"/>
        <v>0</v>
      </c>
      <c r="E1174" s="382">
        <f ca="1">IF(Controle!$N$16=1,0,$D1174*E424*E$5)</f>
        <v>0</v>
      </c>
      <c r="F1174" s="382">
        <f ca="1">IF(Controle!$N$16=1,0,$D1174*F424*F$5)</f>
        <v>0</v>
      </c>
      <c r="G1174" s="382">
        <f ca="1">IF(Controle!$N$16=1,0,$D1174*G424*G$5)</f>
        <v>0</v>
      </c>
      <c r="H1174" s="382">
        <f ca="1">IF(Controle!$N$16=1,0,$D1174*H424*H$5)</f>
        <v>0</v>
      </c>
      <c r="I1174" s="382">
        <f ca="1">IF(Controle!$N$16=1,0,$D1174*I424*I$5)</f>
        <v>0</v>
      </c>
      <c r="J1174" s="382">
        <f ca="1">IF(Controle!$N$16=1,0,$D1174*J424*J$5)</f>
        <v>0</v>
      </c>
      <c r="K1174" s="382">
        <f ca="1">IF(Controle!$N$16=1,0,$D1174*K424*K$5)</f>
        <v>0</v>
      </c>
      <c r="L1174" s="382">
        <f ca="1">IF(Controle!$N$16=1,0,$D1174*L424*L$5)</f>
        <v>0</v>
      </c>
      <c r="M1174" s="382">
        <f ca="1">IF(Controle!$N$16=1,0,$D1174*M424*M$5)</f>
        <v>0</v>
      </c>
      <c r="N1174" s="382">
        <f ca="1">IF(Controle!$N$16=1,0,$D1174*N424*N$5)</f>
        <v>0</v>
      </c>
      <c r="O1174" s="382">
        <f ca="1">IF(Controle!$N$16=1,0,$D1174*O424*O$5)</f>
        <v>0</v>
      </c>
      <c r="P1174" s="382">
        <f ca="1">IF(Controle!$N$16=1,0,$D1174*P424*P$5)</f>
        <v>0</v>
      </c>
      <c r="Q1174" s="382">
        <f ca="1">IF(Controle!$N$16=1,0,$D1174*Q424*Q$5)</f>
        <v>0</v>
      </c>
      <c r="R1174" s="382">
        <f ca="1">IF(Controle!$N$16=1,0,$D1174*R424*R$5)</f>
        <v>0</v>
      </c>
      <c r="S1174" s="382">
        <f ca="1">IF(Controle!$N$16=1,0,$D1174*S424*S$5)</f>
        <v>0</v>
      </c>
      <c r="T1174" s="382">
        <f ca="1">IF(Controle!$N$16=1,0,$D1174*T424*T$5)</f>
        <v>0</v>
      </c>
      <c r="U1174" s="382">
        <f ca="1">IF(Controle!$N$16=1,0,$D1174*U424*U$5)</f>
        <v>0</v>
      </c>
      <c r="V1174" s="382">
        <f ca="1">IF(Controle!$N$16=1,0,$D1174*V424*V$5)</f>
        <v>0</v>
      </c>
      <c r="W1174" s="382">
        <f ca="1">IF(Controle!$N$16=1,0,$D1174*W424*W$5)</f>
        <v>0</v>
      </c>
      <c r="X1174" s="382">
        <f ca="1">IF(Controle!$N$16=1,0,$D1174*X424*X$5)</f>
        <v>0</v>
      </c>
      <c r="Y1174" s="382">
        <f ca="1">IF(Controle!$N$16=1,0,$D1174*Y424*Y$5)</f>
        <v>0</v>
      </c>
      <c r="Z1174" s="382">
        <f ca="1">IF(Controle!$N$16=1,0,$D1174*Z424*Z$5)</f>
        <v>0</v>
      </c>
      <c r="AA1174" s="382">
        <f ca="1">IF(Controle!$N$16=1,0,$D1174*AA424*AA$5)</f>
        <v>0</v>
      </c>
      <c r="AB1174" s="382">
        <f ca="1">IF(Controle!$N$16=1,0,$D1174*AB424*AB$5)</f>
        <v>0</v>
      </c>
      <c r="AC1174" s="382">
        <f ca="1">IF(Controle!$N$16=1,0,$D1174*AC424*AC$5)</f>
        <v>0</v>
      </c>
      <c r="AD1174" s="382">
        <f ca="1">IF(Controle!$N$16=1,0,$D1174*AD424*AD$5)</f>
        <v>0</v>
      </c>
      <c r="AE1174" s="382">
        <f ca="1">IF(Controle!$N$16=1,0,$D1174*AE424*AE$5)</f>
        <v>0</v>
      </c>
      <c r="AF1174" s="382">
        <f ca="1">IF(Controle!$N$16=1,0,$D1174*AF424*AF$5)</f>
        <v>0</v>
      </c>
      <c r="AG1174" s="382">
        <f ca="1">IF(Controle!$N$16=1,0,$D1174*AG424*AG$5)</f>
        <v>0</v>
      </c>
      <c r="AH1174" s="382">
        <f ca="1">IF(Controle!$N$16=1,0,$D1174*AH424*AH$5)</f>
        <v>0</v>
      </c>
      <c r="AI1174" s="382">
        <f ca="1">IF(Controle!$N$16=1,0,$D1174*AI424*AI$5)</f>
        <v>0</v>
      </c>
      <c r="AJ1174" s="382">
        <f ca="1">IF(Controle!$N$16=1,0,$D1174*AJ424*AJ$5)</f>
        <v>0</v>
      </c>
      <c r="AK1174" s="382">
        <f ca="1">IF(Controle!$N$16=1,0,$D1174*AK424*AK$5)</f>
        <v>0</v>
      </c>
      <c r="AL1174" s="382">
        <f ca="1">IF(Controle!$N$16=1,0,$D1174*AL424*AL$5)</f>
        <v>0</v>
      </c>
      <c r="AM1174" s="382">
        <f ca="1">IF(Controle!$N$16=1,0,$D1174*AM424*AM$5)</f>
        <v>0</v>
      </c>
      <c r="AN1174" s="382">
        <f ca="1">IF(Controle!$N$16=1,0,$D1174*AN424*AN$5)</f>
        <v>0</v>
      </c>
      <c r="AO1174" s="382">
        <f ca="1">IF(Controle!$N$16=1,0,$D1174*AO424*AO$5)</f>
        <v>0</v>
      </c>
      <c r="AP1174" s="382">
        <f ca="1">IF(Controle!$N$16=1,0,$D1174*AP424*AP$5)</f>
        <v>0</v>
      </c>
      <c r="AQ1174" s="382">
        <f ca="1">IF(Controle!$N$16=1,0,$D1174*AQ424*AQ$5)</f>
        <v>0</v>
      </c>
      <c r="AR1174" s="382">
        <f ca="1">IF(Controle!$N$16=1,0,$D1174*AR424*AR$5)</f>
        <v>0</v>
      </c>
      <c r="AS1174" s="684">
        <f t="shared" ca="1" si="668"/>
        <v>0</v>
      </c>
    </row>
    <row r="1175" spans="1:47" hidden="1" outlineLevel="1">
      <c r="B1175" s="123"/>
      <c r="C1175" s="81">
        <f t="shared" si="669"/>
        <v>39</v>
      </c>
      <c r="D1175" s="191">
        <f t="shared" ca="1" si="667"/>
        <v>0</v>
      </c>
      <c r="E1175" s="382">
        <f ca="1">IF(Controle!$N$16=1,0,$D1175*E425*E$5)</f>
        <v>0</v>
      </c>
      <c r="F1175" s="382">
        <f ca="1">IF(Controle!$N$16=1,0,$D1175*F425*F$5)</f>
        <v>0</v>
      </c>
      <c r="G1175" s="382">
        <f ca="1">IF(Controle!$N$16=1,0,$D1175*G425*G$5)</f>
        <v>0</v>
      </c>
      <c r="H1175" s="382">
        <f ca="1">IF(Controle!$N$16=1,0,$D1175*H425*H$5)</f>
        <v>0</v>
      </c>
      <c r="I1175" s="382">
        <f ca="1">IF(Controle!$N$16=1,0,$D1175*I425*I$5)</f>
        <v>0</v>
      </c>
      <c r="J1175" s="382">
        <f ca="1">IF(Controle!$N$16=1,0,$D1175*J425*J$5)</f>
        <v>0</v>
      </c>
      <c r="K1175" s="382">
        <f ca="1">IF(Controle!$N$16=1,0,$D1175*K425*K$5)</f>
        <v>0</v>
      </c>
      <c r="L1175" s="382">
        <f ca="1">IF(Controle!$N$16=1,0,$D1175*L425*L$5)</f>
        <v>0</v>
      </c>
      <c r="M1175" s="382">
        <f ca="1">IF(Controle!$N$16=1,0,$D1175*M425*M$5)</f>
        <v>0</v>
      </c>
      <c r="N1175" s="382">
        <f ca="1">IF(Controle!$N$16=1,0,$D1175*N425*N$5)</f>
        <v>0</v>
      </c>
      <c r="O1175" s="382">
        <f ca="1">IF(Controle!$N$16=1,0,$D1175*O425*O$5)</f>
        <v>0</v>
      </c>
      <c r="P1175" s="382">
        <f ca="1">IF(Controle!$N$16=1,0,$D1175*P425*P$5)</f>
        <v>0</v>
      </c>
      <c r="Q1175" s="382">
        <f ca="1">IF(Controle!$N$16=1,0,$D1175*Q425*Q$5)</f>
        <v>0</v>
      </c>
      <c r="R1175" s="382">
        <f ca="1">IF(Controle!$N$16=1,0,$D1175*R425*R$5)</f>
        <v>0</v>
      </c>
      <c r="S1175" s="382">
        <f ca="1">IF(Controle!$N$16=1,0,$D1175*S425*S$5)</f>
        <v>0</v>
      </c>
      <c r="T1175" s="382">
        <f ca="1">IF(Controle!$N$16=1,0,$D1175*T425*T$5)</f>
        <v>0</v>
      </c>
      <c r="U1175" s="382">
        <f ca="1">IF(Controle!$N$16=1,0,$D1175*U425*U$5)</f>
        <v>0</v>
      </c>
      <c r="V1175" s="382">
        <f ca="1">IF(Controle!$N$16=1,0,$D1175*V425*V$5)</f>
        <v>0</v>
      </c>
      <c r="W1175" s="382">
        <f ca="1">IF(Controle!$N$16=1,0,$D1175*W425*W$5)</f>
        <v>0</v>
      </c>
      <c r="X1175" s="382">
        <f ca="1">IF(Controle!$N$16=1,0,$D1175*X425*X$5)</f>
        <v>0</v>
      </c>
      <c r="Y1175" s="382">
        <f ca="1">IF(Controle!$N$16=1,0,$D1175*Y425*Y$5)</f>
        <v>0</v>
      </c>
      <c r="Z1175" s="382">
        <f ca="1">IF(Controle!$N$16=1,0,$D1175*Z425*Z$5)</f>
        <v>0</v>
      </c>
      <c r="AA1175" s="382">
        <f ca="1">IF(Controle!$N$16=1,0,$D1175*AA425*AA$5)</f>
        <v>0</v>
      </c>
      <c r="AB1175" s="382">
        <f ca="1">IF(Controle!$N$16=1,0,$D1175*AB425*AB$5)</f>
        <v>0</v>
      </c>
      <c r="AC1175" s="382">
        <f ca="1">IF(Controle!$N$16=1,0,$D1175*AC425*AC$5)</f>
        <v>0</v>
      </c>
      <c r="AD1175" s="382">
        <f ca="1">IF(Controle!$N$16=1,0,$D1175*AD425*AD$5)</f>
        <v>0</v>
      </c>
      <c r="AE1175" s="382">
        <f ca="1">IF(Controle!$N$16=1,0,$D1175*AE425*AE$5)</f>
        <v>0</v>
      </c>
      <c r="AF1175" s="382">
        <f ca="1">IF(Controle!$N$16=1,0,$D1175*AF425*AF$5)</f>
        <v>0</v>
      </c>
      <c r="AG1175" s="382">
        <f ca="1">IF(Controle!$N$16=1,0,$D1175*AG425*AG$5)</f>
        <v>0</v>
      </c>
      <c r="AH1175" s="382">
        <f ca="1">IF(Controle!$N$16=1,0,$D1175*AH425*AH$5)</f>
        <v>0</v>
      </c>
      <c r="AI1175" s="382">
        <f ca="1">IF(Controle!$N$16=1,0,$D1175*AI425*AI$5)</f>
        <v>0</v>
      </c>
      <c r="AJ1175" s="382">
        <f ca="1">IF(Controle!$N$16=1,0,$D1175*AJ425*AJ$5)</f>
        <v>0</v>
      </c>
      <c r="AK1175" s="382">
        <f ca="1">IF(Controle!$N$16=1,0,$D1175*AK425*AK$5)</f>
        <v>0</v>
      </c>
      <c r="AL1175" s="382">
        <f ca="1">IF(Controle!$N$16=1,0,$D1175*AL425*AL$5)</f>
        <v>0</v>
      </c>
      <c r="AM1175" s="382">
        <f ca="1">IF(Controle!$N$16=1,0,$D1175*AM425*AM$5)</f>
        <v>0</v>
      </c>
      <c r="AN1175" s="382">
        <f ca="1">IF(Controle!$N$16=1,0,$D1175*AN425*AN$5)</f>
        <v>0</v>
      </c>
      <c r="AO1175" s="382">
        <f ca="1">IF(Controle!$N$16=1,0,$D1175*AO425*AO$5)</f>
        <v>0</v>
      </c>
      <c r="AP1175" s="382">
        <f ca="1">IF(Controle!$N$16=1,0,$D1175*AP425*AP$5)</f>
        <v>0</v>
      </c>
      <c r="AQ1175" s="382">
        <f ca="1">IF(Controle!$N$16=1,0,$D1175*AQ425*AQ$5)</f>
        <v>0</v>
      </c>
      <c r="AR1175" s="382">
        <f ca="1">IF(Controle!$N$16=1,0,$D1175*AR425*AR$5)</f>
        <v>0</v>
      </c>
      <c r="AS1175" s="684">
        <f t="shared" ca="1" si="668"/>
        <v>0</v>
      </c>
    </row>
    <row r="1176" spans="1:47" hidden="1" outlineLevel="1">
      <c r="B1176" s="125"/>
      <c r="C1176" s="126">
        <f t="shared" si="669"/>
        <v>40</v>
      </c>
      <c r="D1176" s="247">
        <f t="shared" ca="1" si="667"/>
        <v>0</v>
      </c>
      <c r="E1176" s="382">
        <f ca="1">IF(Controle!$N$16=1,0,$D1176*E426*E$5)</f>
        <v>0</v>
      </c>
      <c r="F1176" s="382">
        <f ca="1">IF(Controle!$N$16=1,0,$D1176*F426*F$5)</f>
        <v>0</v>
      </c>
      <c r="G1176" s="382">
        <f ca="1">IF(Controle!$N$16=1,0,$D1176*G426*G$5)</f>
        <v>0</v>
      </c>
      <c r="H1176" s="382">
        <f ca="1">IF(Controle!$N$16=1,0,$D1176*H426*H$5)</f>
        <v>0</v>
      </c>
      <c r="I1176" s="382">
        <f ca="1">IF(Controle!$N$16=1,0,$D1176*I426*I$5)</f>
        <v>0</v>
      </c>
      <c r="J1176" s="382">
        <f ca="1">IF(Controle!$N$16=1,0,$D1176*J426*J$5)</f>
        <v>0</v>
      </c>
      <c r="K1176" s="382">
        <f ca="1">IF(Controle!$N$16=1,0,$D1176*K426*K$5)</f>
        <v>0</v>
      </c>
      <c r="L1176" s="382">
        <f ca="1">IF(Controle!$N$16=1,0,$D1176*L426*L$5)</f>
        <v>0</v>
      </c>
      <c r="M1176" s="382">
        <f ca="1">IF(Controle!$N$16=1,0,$D1176*M426*M$5)</f>
        <v>0</v>
      </c>
      <c r="N1176" s="382">
        <f ca="1">IF(Controle!$N$16=1,0,$D1176*N426*N$5)</f>
        <v>0</v>
      </c>
      <c r="O1176" s="382">
        <f ca="1">IF(Controle!$N$16=1,0,$D1176*O426*O$5)</f>
        <v>0</v>
      </c>
      <c r="P1176" s="382">
        <f ca="1">IF(Controle!$N$16=1,0,$D1176*P426*P$5)</f>
        <v>0</v>
      </c>
      <c r="Q1176" s="382">
        <f ca="1">IF(Controle!$N$16=1,0,$D1176*Q426*Q$5)</f>
        <v>0</v>
      </c>
      <c r="R1176" s="382">
        <f ca="1">IF(Controle!$N$16=1,0,$D1176*R426*R$5)</f>
        <v>0</v>
      </c>
      <c r="S1176" s="382">
        <f ca="1">IF(Controle!$N$16=1,0,$D1176*S426*S$5)</f>
        <v>0</v>
      </c>
      <c r="T1176" s="382">
        <f ca="1">IF(Controle!$N$16=1,0,$D1176*T426*T$5)</f>
        <v>0</v>
      </c>
      <c r="U1176" s="382">
        <f ca="1">IF(Controle!$N$16=1,0,$D1176*U426*U$5)</f>
        <v>0</v>
      </c>
      <c r="V1176" s="382">
        <f ca="1">IF(Controle!$N$16=1,0,$D1176*V426*V$5)</f>
        <v>0</v>
      </c>
      <c r="W1176" s="382">
        <f ca="1">IF(Controle!$N$16=1,0,$D1176*W426*W$5)</f>
        <v>0</v>
      </c>
      <c r="X1176" s="382">
        <f ca="1">IF(Controle!$N$16=1,0,$D1176*X426*X$5)</f>
        <v>0</v>
      </c>
      <c r="Y1176" s="382">
        <f ca="1">IF(Controle!$N$16=1,0,$D1176*Y426*Y$5)</f>
        <v>0</v>
      </c>
      <c r="Z1176" s="382">
        <f ca="1">IF(Controle!$N$16=1,0,$D1176*Z426*Z$5)</f>
        <v>0</v>
      </c>
      <c r="AA1176" s="382">
        <f ca="1">IF(Controle!$N$16=1,0,$D1176*AA426*AA$5)</f>
        <v>0</v>
      </c>
      <c r="AB1176" s="382">
        <f ca="1">IF(Controle!$N$16=1,0,$D1176*AB426*AB$5)</f>
        <v>0</v>
      </c>
      <c r="AC1176" s="382">
        <f ca="1">IF(Controle!$N$16=1,0,$D1176*AC426*AC$5)</f>
        <v>0</v>
      </c>
      <c r="AD1176" s="382">
        <f ca="1">IF(Controle!$N$16=1,0,$D1176*AD426*AD$5)</f>
        <v>0</v>
      </c>
      <c r="AE1176" s="382">
        <f ca="1">IF(Controle!$N$16=1,0,$D1176*AE426*AE$5)</f>
        <v>0</v>
      </c>
      <c r="AF1176" s="382">
        <f ca="1">IF(Controle!$N$16=1,0,$D1176*AF426*AF$5)</f>
        <v>0</v>
      </c>
      <c r="AG1176" s="382">
        <f ca="1">IF(Controle!$N$16=1,0,$D1176*AG426*AG$5)</f>
        <v>0</v>
      </c>
      <c r="AH1176" s="382">
        <f ca="1">IF(Controle!$N$16=1,0,$D1176*AH426*AH$5)</f>
        <v>0</v>
      </c>
      <c r="AI1176" s="382">
        <f ca="1">IF(Controle!$N$16=1,0,$D1176*AI426*AI$5)</f>
        <v>0</v>
      </c>
      <c r="AJ1176" s="382">
        <f ca="1">IF(Controle!$N$16=1,0,$D1176*AJ426*AJ$5)</f>
        <v>0</v>
      </c>
      <c r="AK1176" s="382">
        <f ca="1">IF(Controle!$N$16=1,0,$D1176*AK426*AK$5)</f>
        <v>0</v>
      </c>
      <c r="AL1176" s="382">
        <f ca="1">IF(Controle!$N$16=1,0,$D1176*AL426*AL$5)</f>
        <v>0</v>
      </c>
      <c r="AM1176" s="382">
        <f ca="1">IF(Controle!$N$16=1,0,$D1176*AM426*AM$5)</f>
        <v>0</v>
      </c>
      <c r="AN1176" s="382">
        <f ca="1">IF(Controle!$N$16=1,0,$D1176*AN426*AN$5)</f>
        <v>0</v>
      </c>
      <c r="AO1176" s="382">
        <f ca="1">IF(Controle!$N$16=1,0,$D1176*AO426*AO$5)</f>
        <v>0</v>
      </c>
      <c r="AP1176" s="382">
        <f ca="1">IF(Controle!$N$16=1,0,$D1176*AP426*AP$5)</f>
        <v>0</v>
      </c>
      <c r="AQ1176" s="382">
        <f ca="1">IF(Controle!$N$16=1,0,$D1176*AQ426*AQ$5)</f>
        <v>0</v>
      </c>
      <c r="AR1176" s="382">
        <f ca="1">IF(Controle!$N$16=1,0,$D1176*AR426*AR$5)</f>
        <v>0</v>
      </c>
      <c r="AS1176" s="686">
        <f t="shared" ca="1" si="668"/>
        <v>0</v>
      </c>
    </row>
    <row r="1177" spans="1:47" s="174" customFormat="1" ht="5.25" customHeight="1">
      <c r="A1177" s="158"/>
      <c r="B1177" s="175"/>
      <c r="C1177" s="480"/>
      <c r="D1177" s="184"/>
      <c r="E1177" s="185"/>
      <c r="F1177" s="185"/>
      <c r="G1177" s="185"/>
      <c r="H1177" s="185"/>
      <c r="I1177" s="185"/>
      <c r="J1177" s="185"/>
      <c r="K1177" s="185"/>
      <c r="L1177" s="185"/>
      <c r="M1177" s="185"/>
      <c r="N1177" s="185"/>
      <c r="O1177" s="185"/>
      <c r="P1177" s="185"/>
      <c r="Q1177" s="185"/>
      <c r="R1177" s="185"/>
      <c r="S1177" s="185"/>
      <c r="T1177" s="185"/>
      <c r="U1177" s="185"/>
      <c r="V1177" s="185"/>
      <c r="W1177" s="185"/>
      <c r="X1177" s="185"/>
      <c r="Y1177" s="185"/>
      <c r="Z1177" s="185"/>
      <c r="AA1177" s="185"/>
      <c r="AB1177" s="185"/>
      <c r="AC1177" s="185"/>
      <c r="AD1177" s="185"/>
      <c r="AE1177" s="185"/>
      <c r="AF1177" s="185"/>
      <c r="AG1177" s="185"/>
      <c r="AH1177" s="185"/>
      <c r="AI1177" s="185"/>
      <c r="AJ1177" s="185"/>
      <c r="AK1177" s="185"/>
      <c r="AL1177" s="185"/>
      <c r="AM1177" s="185"/>
      <c r="AN1177" s="185"/>
      <c r="AO1177" s="185"/>
      <c r="AP1177" s="185"/>
      <c r="AQ1177" s="185"/>
      <c r="AR1177" s="185"/>
      <c r="AS1177" s="185"/>
      <c r="AT1177" s="66"/>
      <c r="AU1177" s="66"/>
    </row>
    <row r="1178" spans="1:47" collapsed="1">
      <c r="B1178" s="878" t="str">
        <f>B428</f>
        <v>Volume com silvicultura de nativas (plantio misto) - ARAUCÁRIA (35 ≤)</v>
      </c>
      <c r="C1178" s="661" t="s">
        <v>414</v>
      </c>
      <c r="D1178" s="661"/>
      <c r="E1178" s="687">
        <f ca="1">SUM(E1179:E1218)</f>
        <v>0</v>
      </c>
      <c r="F1178" s="687">
        <f t="shared" ref="F1178:AR1178" ca="1" si="670">SUM(F1179:F1218)</f>
        <v>0</v>
      </c>
      <c r="G1178" s="687">
        <f t="shared" ca="1" si="670"/>
        <v>0</v>
      </c>
      <c r="H1178" s="687">
        <f t="shared" ca="1" si="670"/>
        <v>0</v>
      </c>
      <c r="I1178" s="687">
        <f t="shared" ca="1" si="670"/>
        <v>0</v>
      </c>
      <c r="J1178" s="687">
        <f t="shared" ca="1" si="670"/>
        <v>0</v>
      </c>
      <c r="K1178" s="687">
        <f t="shared" ca="1" si="670"/>
        <v>0</v>
      </c>
      <c r="L1178" s="687">
        <f t="shared" ca="1" si="670"/>
        <v>0</v>
      </c>
      <c r="M1178" s="687">
        <f t="shared" ca="1" si="670"/>
        <v>0</v>
      </c>
      <c r="N1178" s="687">
        <f t="shared" ca="1" si="670"/>
        <v>0</v>
      </c>
      <c r="O1178" s="687">
        <f t="shared" ca="1" si="670"/>
        <v>0</v>
      </c>
      <c r="P1178" s="687">
        <f t="shared" ca="1" si="670"/>
        <v>0</v>
      </c>
      <c r="Q1178" s="687">
        <f t="shared" ca="1" si="670"/>
        <v>0</v>
      </c>
      <c r="R1178" s="687">
        <f t="shared" ca="1" si="670"/>
        <v>0</v>
      </c>
      <c r="S1178" s="687">
        <f t="shared" ca="1" si="670"/>
        <v>0</v>
      </c>
      <c r="T1178" s="687">
        <f t="shared" ca="1" si="670"/>
        <v>0</v>
      </c>
      <c r="U1178" s="687">
        <f t="shared" ca="1" si="670"/>
        <v>0</v>
      </c>
      <c r="V1178" s="687">
        <f t="shared" ca="1" si="670"/>
        <v>0</v>
      </c>
      <c r="W1178" s="687">
        <f t="shared" ca="1" si="670"/>
        <v>0</v>
      </c>
      <c r="X1178" s="687">
        <f t="shared" ca="1" si="670"/>
        <v>0</v>
      </c>
      <c r="Y1178" s="687">
        <f t="shared" ca="1" si="670"/>
        <v>0</v>
      </c>
      <c r="Z1178" s="687">
        <f t="shared" ca="1" si="670"/>
        <v>0</v>
      </c>
      <c r="AA1178" s="687">
        <f t="shared" ca="1" si="670"/>
        <v>0</v>
      </c>
      <c r="AB1178" s="687">
        <f t="shared" ca="1" si="670"/>
        <v>0</v>
      </c>
      <c r="AC1178" s="687">
        <f t="shared" ca="1" si="670"/>
        <v>0</v>
      </c>
      <c r="AD1178" s="687">
        <f t="shared" ca="1" si="670"/>
        <v>153.23644671428573</v>
      </c>
      <c r="AE1178" s="687">
        <f t="shared" ca="1" si="670"/>
        <v>385.87403968461877</v>
      </c>
      <c r="AF1178" s="687">
        <f t="shared" ca="1" si="670"/>
        <v>978.95191387106263</v>
      </c>
      <c r="AG1178" s="687">
        <f t="shared" ca="1" si="670"/>
        <v>978.95191387106263</v>
      </c>
      <c r="AH1178" s="687">
        <f t="shared" ca="1" si="670"/>
        <v>978.95183491007049</v>
      </c>
      <c r="AI1178" s="687">
        <f t="shared" ca="1" si="670"/>
        <v>978.95183491007026</v>
      </c>
      <c r="AJ1178" s="687">
        <f t="shared" ca="1" si="670"/>
        <v>978.95183491007026</v>
      </c>
      <c r="AK1178" s="687">
        <f t="shared" ca="1" si="670"/>
        <v>0</v>
      </c>
      <c r="AL1178" s="687">
        <f t="shared" ca="1" si="670"/>
        <v>0</v>
      </c>
      <c r="AM1178" s="687">
        <f t="shared" ca="1" si="670"/>
        <v>0</v>
      </c>
      <c r="AN1178" s="687">
        <f t="shared" ca="1" si="670"/>
        <v>0</v>
      </c>
      <c r="AO1178" s="687">
        <f t="shared" ca="1" si="670"/>
        <v>0</v>
      </c>
      <c r="AP1178" s="687">
        <f t="shared" ca="1" si="670"/>
        <v>0</v>
      </c>
      <c r="AQ1178" s="687">
        <f t="shared" ca="1" si="670"/>
        <v>0</v>
      </c>
      <c r="AR1178" s="687">
        <f t="shared" ca="1" si="670"/>
        <v>0</v>
      </c>
      <c r="AS1178" s="1010">
        <f ca="1">SUM(E1178:AR1178)</f>
        <v>5433.8698188712406</v>
      </c>
    </row>
    <row r="1179" spans="1:47" hidden="1" outlineLevel="1">
      <c r="B1179" s="123"/>
      <c r="C1179" s="81">
        <v>1</v>
      </c>
      <c r="D1179" s="191">
        <f ca="1">D1137</f>
        <v>5.2299128571428577</v>
      </c>
      <c r="E1179" s="382">
        <f ca="1">IF(Controle!$N$16=1,0,$D1179*E429*E$5)</f>
        <v>0</v>
      </c>
      <c r="F1179" s="382">
        <f ca="1">IF(Controle!$N$16=1,0,$D1179*F429*F$5)</f>
        <v>0</v>
      </c>
      <c r="G1179" s="382">
        <f ca="1">IF(Controle!$N$16=1,0,$D1179*G429*G$5)</f>
        <v>0</v>
      </c>
      <c r="H1179" s="382">
        <f ca="1">IF(Controle!$N$16=1,0,$D1179*H429*H$5)</f>
        <v>0</v>
      </c>
      <c r="I1179" s="382">
        <f ca="1">IF(Controle!$N$16=1,0,$D1179*I429*I$5)</f>
        <v>0</v>
      </c>
      <c r="J1179" s="382">
        <f ca="1">IF(Controle!$N$16=1,0,$D1179*J429*J$5)</f>
        <v>0</v>
      </c>
      <c r="K1179" s="382">
        <f ca="1">IF(Controle!$N$16=1,0,$D1179*K429*K$5)</f>
        <v>0</v>
      </c>
      <c r="L1179" s="382">
        <f ca="1">IF(Controle!$N$16=1,0,$D1179*L429*L$5)</f>
        <v>0</v>
      </c>
      <c r="M1179" s="382">
        <f ca="1">IF(Controle!$N$16=1,0,$D1179*M429*M$5)</f>
        <v>0</v>
      </c>
      <c r="N1179" s="382">
        <f ca="1">IF(Controle!$N$16=1,0,$D1179*N429*N$5)</f>
        <v>0</v>
      </c>
      <c r="O1179" s="382">
        <f ca="1">IF(Controle!$N$16=1,0,$D1179*O429*O$5)</f>
        <v>0</v>
      </c>
      <c r="P1179" s="382">
        <f ca="1">IF(Controle!$N$16=1,0,$D1179*P429*P$5)</f>
        <v>0</v>
      </c>
      <c r="Q1179" s="382">
        <f ca="1">IF(Controle!$N$16=1,0,$D1179*Q429*Q$5)</f>
        <v>0</v>
      </c>
      <c r="R1179" s="382">
        <f ca="1">IF(Controle!$N$16=1,0,$D1179*R429*R$5)</f>
        <v>0</v>
      </c>
      <c r="S1179" s="382">
        <f ca="1">IF(Controle!$N$16=1,0,$D1179*S429*S$5)</f>
        <v>0</v>
      </c>
      <c r="T1179" s="382">
        <f ca="1">IF(Controle!$N$16=1,0,$D1179*T429*T$5)</f>
        <v>0</v>
      </c>
      <c r="U1179" s="382">
        <f ca="1">IF(Controle!$N$16=1,0,$D1179*U429*U$5)</f>
        <v>0</v>
      </c>
      <c r="V1179" s="382">
        <f ca="1">IF(Controle!$N$16=1,0,$D1179*V429*V$5)</f>
        <v>0</v>
      </c>
      <c r="W1179" s="382">
        <f ca="1">IF(Controle!$N$16=1,0,$D1179*W429*W$5)</f>
        <v>0</v>
      </c>
      <c r="X1179" s="382">
        <f ca="1">IF(Controle!$N$16=1,0,$D1179*X429*X$5)</f>
        <v>0</v>
      </c>
      <c r="Y1179" s="382">
        <f ca="1">IF(Controle!$N$16=1,0,$D1179*Y429*Y$5)</f>
        <v>0</v>
      </c>
      <c r="Z1179" s="382">
        <f ca="1">IF(Controle!$N$16=1,0,$D1179*Z429*Z$5)</f>
        <v>0</v>
      </c>
      <c r="AA1179" s="382">
        <f ca="1">IF(Controle!$N$16=1,0,$D1179*AA429*AA$5)</f>
        <v>0</v>
      </c>
      <c r="AB1179" s="382">
        <f ca="1">IF(Controle!$N$16=1,0,$D1179*AB429*AB$5)</f>
        <v>0</v>
      </c>
      <c r="AC1179" s="382">
        <f ca="1">IF(Controle!$N$16=1,0,$D1179*AC429*AC$5)</f>
        <v>0</v>
      </c>
      <c r="AD1179" s="382">
        <f ca="1">IF(Controle!$N$16=1,0,$D1179*AD429*AD$5)</f>
        <v>153.23644671428573</v>
      </c>
      <c r="AE1179" s="382">
        <f ca="1">IF(Controle!$N$16=1,0,$D1179*AE429*AE$5)</f>
        <v>0</v>
      </c>
      <c r="AF1179" s="382">
        <f ca="1">IF(Controle!$N$16=1,0,$D1179*AF429*AF$5)</f>
        <v>0</v>
      </c>
      <c r="AG1179" s="382">
        <f ca="1">IF(Controle!$N$16=1,0,$D1179*AG429*AG$5)</f>
        <v>0</v>
      </c>
      <c r="AH1179" s="382">
        <f ca="1">IF(Controle!$N$16=1,0,$D1179*AH429*AH$5)</f>
        <v>0</v>
      </c>
      <c r="AI1179" s="382">
        <f ca="1">IF(Controle!$N$16=1,0,$D1179*AI429*AI$5)</f>
        <v>0</v>
      </c>
      <c r="AJ1179" s="382">
        <f ca="1">IF(Controle!$N$16=1,0,$D1179*AJ429*AJ$5)</f>
        <v>0</v>
      </c>
      <c r="AK1179" s="382">
        <f ca="1">IF(Controle!$N$16=1,0,$D1179*AK429*AK$5)</f>
        <v>0</v>
      </c>
      <c r="AL1179" s="382">
        <f ca="1">IF(Controle!$N$16=1,0,$D1179*AL429*AL$5)</f>
        <v>0</v>
      </c>
      <c r="AM1179" s="382">
        <f ca="1">IF(Controle!$N$16=1,0,$D1179*AM429*AM$5)</f>
        <v>0</v>
      </c>
      <c r="AN1179" s="382">
        <f ca="1">IF(Controle!$N$16=1,0,$D1179*AN429*AN$5)</f>
        <v>0</v>
      </c>
      <c r="AO1179" s="382">
        <f ca="1">IF(Controle!$N$16=1,0,$D1179*AO429*AO$5)</f>
        <v>0</v>
      </c>
      <c r="AP1179" s="382">
        <f ca="1">IF(Controle!$N$16=1,0,$D1179*AP429*AP$5)</f>
        <v>0</v>
      </c>
      <c r="AQ1179" s="382">
        <f ca="1">IF(Controle!$N$16=1,0,$D1179*AQ429*AQ$5)</f>
        <v>0</v>
      </c>
      <c r="AR1179" s="382">
        <f ca="1">IF(Controle!$N$16=1,0,$D1179*AR429*AR$5)</f>
        <v>0</v>
      </c>
      <c r="AS1179" s="684">
        <f ca="1">SUM(E1179:AR1179)</f>
        <v>153.23644671428573</v>
      </c>
    </row>
    <row r="1180" spans="1:47" hidden="1" outlineLevel="1">
      <c r="B1180" s="123"/>
      <c r="C1180" s="81">
        <f>C1179+1</f>
        <v>2</v>
      </c>
      <c r="D1180" s="191">
        <f t="shared" ref="D1180:D1218" ca="1" si="671">D1138</f>
        <v>13.169762446574019</v>
      </c>
      <c r="E1180" s="382">
        <f ca="1">IF(Controle!$N$16=1,0,$D1180*E430*E$5)</f>
        <v>0</v>
      </c>
      <c r="F1180" s="382">
        <f ca="1">IF(Controle!$N$16=1,0,$D1180*F430*F$5)</f>
        <v>0</v>
      </c>
      <c r="G1180" s="382">
        <f ca="1">IF(Controle!$N$16=1,0,$D1180*G430*G$5)</f>
        <v>0</v>
      </c>
      <c r="H1180" s="382">
        <f ca="1">IF(Controle!$N$16=1,0,$D1180*H430*H$5)</f>
        <v>0</v>
      </c>
      <c r="I1180" s="382">
        <f ca="1">IF(Controle!$N$16=1,0,$D1180*I430*I$5)</f>
        <v>0</v>
      </c>
      <c r="J1180" s="382">
        <f ca="1">IF(Controle!$N$16=1,0,$D1180*J430*J$5)</f>
        <v>0</v>
      </c>
      <c r="K1180" s="382">
        <f ca="1">IF(Controle!$N$16=1,0,$D1180*K430*K$5)</f>
        <v>0</v>
      </c>
      <c r="L1180" s="382">
        <f ca="1">IF(Controle!$N$16=1,0,$D1180*L430*L$5)</f>
        <v>0</v>
      </c>
      <c r="M1180" s="382">
        <f ca="1">IF(Controle!$N$16=1,0,$D1180*M430*M$5)</f>
        <v>0</v>
      </c>
      <c r="N1180" s="382">
        <f ca="1">IF(Controle!$N$16=1,0,$D1180*N430*N$5)</f>
        <v>0</v>
      </c>
      <c r="O1180" s="382">
        <f ca="1">IF(Controle!$N$16=1,0,$D1180*O430*O$5)</f>
        <v>0</v>
      </c>
      <c r="P1180" s="382">
        <f ca="1">IF(Controle!$N$16=1,0,$D1180*P430*P$5)</f>
        <v>0</v>
      </c>
      <c r="Q1180" s="382">
        <f ca="1">IF(Controle!$N$16=1,0,$D1180*Q430*Q$5)</f>
        <v>0</v>
      </c>
      <c r="R1180" s="382">
        <f ca="1">IF(Controle!$N$16=1,0,$D1180*R430*R$5)</f>
        <v>0</v>
      </c>
      <c r="S1180" s="382">
        <f ca="1">IF(Controle!$N$16=1,0,$D1180*S430*S$5)</f>
        <v>0</v>
      </c>
      <c r="T1180" s="382">
        <f ca="1">IF(Controle!$N$16=1,0,$D1180*T430*T$5)</f>
        <v>0</v>
      </c>
      <c r="U1180" s="382">
        <f ca="1">IF(Controle!$N$16=1,0,$D1180*U430*U$5)</f>
        <v>0</v>
      </c>
      <c r="V1180" s="382">
        <f ca="1">IF(Controle!$N$16=1,0,$D1180*V430*V$5)</f>
        <v>0</v>
      </c>
      <c r="W1180" s="382">
        <f ca="1">IF(Controle!$N$16=1,0,$D1180*W430*W$5)</f>
        <v>0</v>
      </c>
      <c r="X1180" s="382">
        <f ca="1">IF(Controle!$N$16=1,0,$D1180*X430*X$5)</f>
        <v>0</v>
      </c>
      <c r="Y1180" s="382">
        <f ca="1">IF(Controle!$N$16=1,0,$D1180*Y430*Y$5)</f>
        <v>0</v>
      </c>
      <c r="Z1180" s="382">
        <f ca="1">IF(Controle!$N$16=1,0,$D1180*Z430*Z$5)</f>
        <v>0</v>
      </c>
      <c r="AA1180" s="382">
        <f ca="1">IF(Controle!$N$16=1,0,$D1180*AA430*AA$5)</f>
        <v>0</v>
      </c>
      <c r="AB1180" s="382">
        <f ca="1">IF(Controle!$N$16=1,0,$D1180*AB430*AB$5)</f>
        <v>0</v>
      </c>
      <c r="AC1180" s="382">
        <f ca="1">IF(Controle!$N$16=1,0,$D1180*AC430*AC$5)</f>
        <v>0</v>
      </c>
      <c r="AD1180" s="382">
        <f ca="1">IF(Controle!$N$16=1,0,$D1180*AD430*AD$5)</f>
        <v>0</v>
      </c>
      <c r="AE1180" s="382">
        <f ca="1">IF(Controle!$N$16=1,0,$D1180*AE430*AE$5)</f>
        <v>385.87403968461877</v>
      </c>
      <c r="AF1180" s="382">
        <f ca="1">IF(Controle!$N$16=1,0,$D1180*AF430*AF$5)</f>
        <v>0</v>
      </c>
      <c r="AG1180" s="382">
        <f ca="1">IF(Controle!$N$16=1,0,$D1180*AG430*AG$5)</f>
        <v>0</v>
      </c>
      <c r="AH1180" s="382">
        <f ca="1">IF(Controle!$N$16=1,0,$D1180*AH430*AH$5)</f>
        <v>0</v>
      </c>
      <c r="AI1180" s="382">
        <f ca="1">IF(Controle!$N$16=1,0,$D1180*AI430*AI$5)</f>
        <v>0</v>
      </c>
      <c r="AJ1180" s="382">
        <f ca="1">IF(Controle!$N$16=1,0,$D1180*AJ430*AJ$5)</f>
        <v>0</v>
      </c>
      <c r="AK1180" s="382">
        <f ca="1">IF(Controle!$N$16=1,0,$D1180*AK430*AK$5)</f>
        <v>0</v>
      </c>
      <c r="AL1180" s="382">
        <f ca="1">IF(Controle!$N$16=1,0,$D1180*AL430*AL$5)</f>
        <v>0</v>
      </c>
      <c r="AM1180" s="382">
        <f ca="1">IF(Controle!$N$16=1,0,$D1180*AM430*AM$5)</f>
        <v>0</v>
      </c>
      <c r="AN1180" s="382">
        <f ca="1">IF(Controle!$N$16=1,0,$D1180*AN430*AN$5)</f>
        <v>0</v>
      </c>
      <c r="AO1180" s="382">
        <f ca="1">IF(Controle!$N$16=1,0,$D1180*AO430*AO$5)</f>
        <v>0</v>
      </c>
      <c r="AP1180" s="382">
        <f ca="1">IF(Controle!$N$16=1,0,$D1180*AP430*AP$5)</f>
        <v>0</v>
      </c>
      <c r="AQ1180" s="382">
        <f ca="1">IF(Controle!$N$16=1,0,$D1180*AQ430*AQ$5)</f>
        <v>0</v>
      </c>
      <c r="AR1180" s="382">
        <f ca="1">IF(Controle!$N$16=1,0,$D1180*AR430*AR$5)</f>
        <v>0</v>
      </c>
      <c r="AS1180" s="684">
        <f t="shared" ref="AS1180:AS1218" ca="1" si="672">SUM(E1180:AR1180)</f>
        <v>385.87403968461877</v>
      </c>
    </row>
    <row r="1181" spans="1:47" hidden="1" outlineLevel="1">
      <c r="B1181" s="123"/>
      <c r="C1181" s="81">
        <f t="shared" ref="C1181:C1218" si="673">C1180+1</f>
        <v>3</v>
      </c>
      <c r="D1181" s="191">
        <f t="shared" ca="1" si="671"/>
        <v>33.411328118466301</v>
      </c>
      <c r="E1181" s="382">
        <f ca="1">IF(Controle!$N$16=1,0,$D1181*E431*E$5)</f>
        <v>0</v>
      </c>
      <c r="F1181" s="382">
        <f ca="1">IF(Controle!$N$16=1,0,$D1181*F431*F$5)</f>
        <v>0</v>
      </c>
      <c r="G1181" s="382">
        <f ca="1">IF(Controle!$N$16=1,0,$D1181*G431*G$5)</f>
        <v>0</v>
      </c>
      <c r="H1181" s="382">
        <f ca="1">IF(Controle!$N$16=1,0,$D1181*H431*H$5)</f>
        <v>0</v>
      </c>
      <c r="I1181" s="382">
        <f ca="1">IF(Controle!$N$16=1,0,$D1181*I431*I$5)</f>
        <v>0</v>
      </c>
      <c r="J1181" s="382">
        <f ca="1">IF(Controle!$N$16=1,0,$D1181*J431*J$5)</f>
        <v>0</v>
      </c>
      <c r="K1181" s="382">
        <f ca="1">IF(Controle!$N$16=1,0,$D1181*K431*K$5)</f>
        <v>0</v>
      </c>
      <c r="L1181" s="382">
        <f ca="1">IF(Controle!$N$16=1,0,$D1181*L431*L$5)</f>
        <v>0</v>
      </c>
      <c r="M1181" s="382">
        <f ca="1">IF(Controle!$N$16=1,0,$D1181*M431*M$5)</f>
        <v>0</v>
      </c>
      <c r="N1181" s="382">
        <f ca="1">IF(Controle!$N$16=1,0,$D1181*N431*N$5)</f>
        <v>0</v>
      </c>
      <c r="O1181" s="382">
        <f ca="1">IF(Controle!$N$16=1,0,$D1181*O431*O$5)</f>
        <v>0</v>
      </c>
      <c r="P1181" s="382">
        <f ca="1">IF(Controle!$N$16=1,0,$D1181*P431*P$5)</f>
        <v>0</v>
      </c>
      <c r="Q1181" s="382">
        <f ca="1">IF(Controle!$N$16=1,0,$D1181*Q431*Q$5)</f>
        <v>0</v>
      </c>
      <c r="R1181" s="382">
        <f ca="1">IF(Controle!$N$16=1,0,$D1181*R431*R$5)</f>
        <v>0</v>
      </c>
      <c r="S1181" s="382">
        <f ca="1">IF(Controle!$N$16=1,0,$D1181*S431*S$5)</f>
        <v>0</v>
      </c>
      <c r="T1181" s="382">
        <f ca="1">IF(Controle!$N$16=1,0,$D1181*T431*T$5)</f>
        <v>0</v>
      </c>
      <c r="U1181" s="382">
        <f ca="1">IF(Controle!$N$16=1,0,$D1181*U431*U$5)</f>
        <v>0</v>
      </c>
      <c r="V1181" s="382">
        <f ca="1">IF(Controle!$N$16=1,0,$D1181*V431*V$5)</f>
        <v>0</v>
      </c>
      <c r="W1181" s="382">
        <f ca="1">IF(Controle!$N$16=1,0,$D1181*W431*W$5)</f>
        <v>0</v>
      </c>
      <c r="X1181" s="382">
        <f ca="1">IF(Controle!$N$16=1,0,$D1181*X431*X$5)</f>
        <v>0</v>
      </c>
      <c r="Y1181" s="382">
        <f ca="1">IF(Controle!$N$16=1,0,$D1181*Y431*Y$5)</f>
        <v>0</v>
      </c>
      <c r="Z1181" s="382">
        <f ca="1">IF(Controle!$N$16=1,0,$D1181*Z431*Z$5)</f>
        <v>0</v>
      </c>
      <c r="AA1181" s="382">
        <f ca="1">IF(Controle!$N$16=1,0,$D1181*AA431*AA$5)</f>
        <v>0</v>
      </c>
      <c r="AB1181" s="382">
        <f ca="1">IF(Controle!$N$16=1,0,$D1181*AB431*AB$5)</f>
        <v>0</v>
      </c>
      <c r="AC1181" s="382">
        <f ca="1">IF(Controle!$N$16=1,0,$D1181*AC431*AC$5)</f>
        <v>0</v>
      </c>
      <c r="AD1181" s="382">
        <f ca="1">IF(Controle!$N$16=1,0,$D1181*AD431*AD$5)</f>
        <v>0</v>
      </c>
      <c r="AE1181" s="382">
        <f ca="1">IF(Controle!$N$16=1,0,$D1181*AE431*AE$5)</f>
        <v>0</v>
      </c>
      <c r="AF1181" s="382">
        <f ca="1">IF(Controle!$N$16=1,0,$D1181*AF431*AF$5)</f>
        <v>978.95191387106263</v>
      </c>
      <c r="AG1181" s="382">
        <f ca="1">IF(Controle!$N$16=1,0,$D1181*AG431*AG$5)</f>
        <v>0</v>
      </c>
      <c r="AH1181" s="382">
        <f ca="1">IF(Controle!$N$16=1,0,$D1181*AH431*AH$5)</f>
        <v>0</v>
      </c>
      <c r="AI1181" s="382">
        <f ca="1">IF(Controle!$N$16=1,0,$D1181*AI431*AI$5)</f>
        <v>0</v>
      </c>
      <c r="AJ1181" s="382">
        <f ca="1">IF(Controle!$N$16=1,0,$D1181*AJ431*AJ$5)</f>
        <v>0</v>
      </c>
      <c r="AK1181" s="382">
        <f ca="1">IF(Controle!$N$16=1,0,$D1181*AK431*AK$5)</f>
        <v>0</v>
      </c>
      <c r="AL1181" s="382">
        <f ca="1">IF(Controle!$N$16=1,0,$D1181*AL431*AL$5)</f>
        <v>0</v>
      </c>
      <c r="AM1181" s="382">
        <f ca="1">IF(Controle!$N$16=1,0,$D1181*AM431*AM$5)</f>
        <v>0</v>
      </c>
      <c r="AN1181" s="382">
        <f ca="1">IF(Controle!$N$16=1,0,$D1181*AN431*AN$5)</f>
        <v>0</v>
      </c>
      <c r="AO1181" s="382">
        <f ca="1">IF(Controle!$N$16=1,0,$D1181*AO431*AO$5)</f>
        <v>0</v>
      </c>
      <c r="AP1181" s="382">
        <f ca="1">IF(Controle!$N$16=1,0,$D1181*AP431*AP$5)</f>
        <v>0</v>
      </c>
      <c r="AQ1181" s="382">
        <f ca="1">IF(Controle!$N$16=1,0,$D1181*AQ431*AQ$5)</f>
        <v>0</v>
      </c>
      <c r="AR1181" s="382">
        <f ca="1">IF(Controle!$N$16=1,0,$D1181*AR431*AR$5)</f>
        <v>0</v>
      </c>
      <c r="AS1181" s="684">
        <f t="shared" ca="1" si="672"/>
        <v>978.95191387106263</v>
      </c>
    </row>
    <row r="1182" spans="1:47" hidden="1" outlineLevel="1">
      <c r="B1182" s="123"/>
      <c r="C1182" s="81">
        <f t="shared" si="673"/>
        <v>4</v>
      </c>
      <c r="D1182" s="191">
        <f t="shared" ca="1" si="671"/>
        <v>33.411328118466301</v>
      </c>
      <c r="E1182" s="382">
        <f ca="1">IF(Controle!$N$16=1,0,$D1182*E432*E$5)</f>
        <v>0</v>
      </c>
      <c r="F1182" s="382">
        <f ca="1">IF(Controle!$N$16=1,0,$D1182*F432*F$5)</f>
        <v>0</v>
      </c>
      <c r="G1182" s="382">
        <f ca="1">IF(Controle!$N$16=1,0,$D1182*G432*G$5)</f>
        <v>0</v>
      </c>
      <c r="H1182" s="382">
        <f ca="1">IF(Controle!$N$16=1,0,$D1182*H432*H$5)</f>
        <v>0</v>
      </c>
      <c r="I1182" s="382">
        <f ca="1">IF(Controle!$N$16=1,0,$D1182*I432*I$5)</f>
        <v>0</v>
      </c>
      <c r="J1182" s="382">
        <f ca="1">IF(Controle!$N$16=1,0,$D1182*J432*J$5)</f>
        <v>0</v>
      </c>
      <c r="K1182" s="382">
        <f ca="1">IF(Controle!$N$16=1,0,$D1182*K432*K$5)</f>
        <v>0</v>
      </c>
      <c r="L1182" s="382">
        <f ca="1">IF(Controle!$N$16=1,0,$D1182*L432*L$5)</f>
        <v>0</v>
      </c>
      <c r="M1182" s="382">
        <f ca="1">IF(Controle!$N$16=1,0,$D1182*M432*M$5)</f>
        <v>0</v>
      </c>
      <c r="N1182" s="382">
        <f ca="1">IF(Controle!$N$16=1,0,$D1182*N432*N$5)</f>
        <v>0</v>
      </c>
      <c r="O1182" s="382">
        <f ca="1">IF(Controle!$N$16=1,0,$D1182*O432*O$5)</f>
        <v>0</v>
      </c>
      <c r="P1182" s="382">
        <f ca="1">IF(Controle!$N$16=1,0,$D1182*P432*P$5)</f>
        <v>0</v>
      </c>
      <c r="Q1182" s="382">
        <f ca="1">IF(Controle!$N$16=1,0,$D1182*Q432*Q$5)</f>
        <v>0</v>
      </c>
      <c r="R1182" s="382">
        <f ca="1">IF(Controle!$N$16=1,0,$D1182*R432*R$5)</f>
        <v>0</v>
      </c>
      <c r="S1182" s="382">
        <f ca="1">IF(Controle!$N$16=1,0,$D1182*S432*S$5)</f>
        <v>0</v>
      </c>
      <c r="T1182" s="382">
        <f ca="1">IF(Controle!$N$16=1,0,$D1182*T432*T$5)</f>
        <v>0</v>
      </c>
      <c r="U1182" s="382">
        <f ca="1">IF(Controle!$N$16=1,0,$D1182*U432*U$5)</f>
        <v>0</v>
      </c>
      <c r="V1182" s="382">
        <f ca="1">IF(Controle!$N$16=1,0,$D1182*V432*V$5)</f>
        <v>0</v>
      </c>
      <c r="W1182" s="382">
        <f ca="1">IF(Controle!$N$16=1,0,$D1182*W432*W$5)</f>
        <v>0</v>
      </c>
      <c r="X1182" s="382">
        <f ca="1">IF(Controle!$N$16=1,0,$D1182*X432*X$5)</f>
        <v>0</v>
      </c>
      <c r="Y1182" s="382">
        <f ca="1">IF(Controle!$N$16=1,0,$D1182*Y432*Y$5)</f>
        <v>0</v>
      </c>
      <c r="Z1182" s="382">
        <f ca="1">IF(Controle!$N$16=1,0,$D1182*Z432*Z$5)</f>
        <v>0</v>
      </c>
      <c r="AA1182" s="382">
        <f ca="1">IF(Controle!$N$16=1,0,$D1182*AA432*AA$5)</f>
        <v>0</v>
      </c>
      <c r="AB1182" s="382">
        <f ca="1">IF(Controle!$N$16=1,0,$D1182*AB432*AB$5)</f>
        <v>0</v>
      </c>
      <c r="AC1182" s="382">
        <f ca="1">IF(Controle!$N$16=1,0,$D1182*AC432*AC$5)</f>
        <v>0</v>
      </c>
      <c r="AD1182" s="382">
        <f ca="1">IF(Controle!$N$16=1,0,$D1182*AD432*AD$5)</f>
        <v>0</v>
      </c>
      <c r="AE1182" s="382">
        <f ca="1">IF(Controle!$N$16=1,0,$D1182*AE432*AE$5)</f>
        <v>0</v>
      </c>
      <c r="AF1182" s="382">
        <f ca="1">IF(Controle!$N$16=1,0,$D1182*AF432*AF$5)</f>
        <v>0</v>
      </c>
      <c r="AG1182" s="382">
        <f ca="1">IF(Controle!$N$16=1,0,$D1182*AG432*AG$5)</f>
        <v>978.95191387106263</v>
      </c>
      <c r="AH1182" s="382">
        <f ca="1">IF(Controle!$N$16=1,0,$D1182*AH432*AH$5)</f>
        <v>0</v>
      </c>
      <c r="AI1182" s="382">
        <f ca="1">IF(Controle!$N$16=1,0,$D1182*AI432*AI$5)</f>
        <v>0</v>
      </c>
      <c r="AJ1182" s="382">
        <f ca="1">IF(Controle!$N$16=1,0,$D1182*AJ432*AJ$5)</f>
        <v>0</v>
      </c>
      <c r="AK1182" s="382">
        <f ca="1">IF(Controle!$N$16=1,0,$D1182*AK432*AK$5)</f>
        <v>0</v>
      </c>
      <c r="AL1182" s="382">
        <f ca="1">IF(Controle!$N$16=1,0,$D1182*AL432*AL$5)</f>
        <v>0</v>
      </c>
      <c r="AM1182" s="382">
        <f ca="1">IF(Controle!$N$16=1,0,$D1182*AM432*AM$5)</f>
        <v>0</v>
      </c>
      <c r="AN1182" s="382">
        <f ca="1">IF(Controle!$N$16=1,0,$D1182*AN432*AN$5)</f>
        <v>0</v>
      </c>
      <c r="AO1182" s="382">
        <f ca="1">IF(Controle!$N$16=1,0,$D1182*AO432*AO$5)</f>
        <v>0</v>
      </c>
      <c r="AP1182" s="382">
        <f ca="1">IF(Controle!$N$16=1,0,$D1182*AP432*AP$5)</f>
        <v>0</v>
      </c>
      <c r="AQ1182" s="382">
        <f ca="1">IF(Controle!$N$16=1,0,$D1182*AQ432*AQ$5)</f>
        <v>0</v>
      </c>
      <c r="AR1182" s="382">
        <f ca="1">IF(Controle!$N$16=1,0,$D1182*AR432*AR$5)</f>
        <v>0</v>
      </c>
      <c r="AS1182" s="684">
        <f t="shared" ca="1" si="672"/>
        <v>978.95191387106263</v>
      </c>
    </row>
    <row r="1183" spans="1:47" hidden="1" outlineLevel="1">
      <c r="B1183" s="123"/>
      <c r="C1183" s="81">
        <f t="shared" si="673"/>
        <v>5</v>
      </c>
      <c r="D1183" s="191">
        <f t="shared" ca="1" si="671"/>
        <v>33.411325423551894</v>
      </c>
      <c r="E1183" s="382">
        <f ca="1">IF(Controle!$N$16=1,0,$D1183*E433*E$5)</f>
        <v>0</v>
      </c>
      <c r="F1183" s="382">
        <f ca="1">IF(Controle!$N$16=1,0,$D1183*F433*F$5)</f>
        <v>0</v>
      </c>
      <c r="G1183" s="382">
        <f ca="1">IF(Controle!$N$16=1,0,$D1183*G433*G$5)</f>
        <v>0</v>
      </c>
      <c r="H1183" s="382">
        <f ca="1">IF(Controle!$N$16=1,0,$D1183*H433*H$5)</f>
        <v>0</v>
      </c>
      <c r="I1183" s="382">
        <f ca="1">IF(Controle!$N$16=1,0,$D1183*I433*I$5)</f>
        <v>0</v>
      </c>
      <c r="J1183" s="382">
        <f ca="1">IF(Controle!$N$16=1,0,$D1183*J433*J$5)</f>
        <v>0</v>
      </c>
      <c r="K1183" s="382">
        <f ca="1">IF(Controle!$N$16=1,0,$D1183*K433*K$5)</f>
        <v>0</v>
      </c>
      <c r="L1183" s="382">
        <f ca="1">IF(Controle!$N$16=1,0,$D1183*L433*L$5)</f>
        <v>0</v>
      </c>
      <c r="M1183" s="382">
        <f ca="1">IF(Controle!$N$16=1,0,$D1183*M433*M$5)</f>
        <v>0</v>
      </c>
      <c r="N1183" s="382">
        <f ca="1">IF(Controle!$N$16=1,0,$D1183*N433*N$5)</f>
        <v>0</v>
      </c>
      <c r="O1183" s="382">
        <f ca="1">IF(Controle!$N$16=1,0,$D1183*O433*O$5)</f>
        <v>0</v>
      </c>
      <c r="P1183" s="382">
        <f ca="1">IF(Controle!$N$16=1,0,$D1183*P433*P$5)</f>
        <v>0</v>
      </c>
      <c r="Q1183" s="382">
        <f ca="1">IF(Controle!$N$16=1,0,$D1183*Q433*Q$5)</f>
        <v>0</v>
      </c>
      <c r="R1183" s="382">
        <f ca="1">IF(Controle!$N$16=1,0,$D1183*R433*R$5)</f>
        <v>0</v>
      </c>
      <c r="S1183" s="382">
        <f ca="1">IF(Controle!$N$16=1,0,$D1183*S433*S$5)</f>
        <v>0</v>
      </c>
      <c r="T1183" s="382">
        <f ca="1">IF(Controle!$N$16=1,0,$D1183*T433*T$5)</f>
        <v>0</v>
      </c>
      <c r="U1183" s="382">
        <f ca="1">IF(Controle!$N$16=1,0,$D1183*U433*U$5)</f>
        <v>0</v>
      </c>
      <c r="V1183" s="382">
        <f ca="1">IF(Controle!$N$16=1,0,$D1183*V433*V$5)</f>
        <v>0</v>
      </c>
      <c r="W1183" s="382">
        <f ca="1">IF(Controle!$N$16=1,0,$D1183*W433*W$5)</f>
        <v>0</v>
      </c>
      <c r="X1183" s="382">
        <f ca="1">IF(Controle!$N$16=1,0,$D1183*X433*X$5)</f>
        <v>0</v>
      </c>
      <c r="Y1183" s="382">
        <f ca="1">IF(Controle!$N$16=1,0,$D1183*Y433*Y$5)</f>
        <v>0</v>
      </c>
      <c r="Z1183" s="382">
        <f ca="1">IF(Controle!$N$16=1,0,$D1183*Z433*Z$5)</f>
        <v>0</v>
      </c>
      <c r="AA1183" s="382">
        <f ca="1">IF(Controle!$N$16=1,0,$D1183*AA433*AA$5)</f>
        <v>0</v>
      </c>
      <c r="AB1183" s="382">
        <f ca="1">IF(Controle!$N$16=1,0,$D1183*AB433*AB$5)</f>
        <v>0</v>
      </c>
      <c r="AC1183" s="382">
        <f ca="1">IF(Controle!$N$16=1,0,$D1183*AC433*AC$5)</f>
        <v>0</v>
      </c>
      <c r="AD1183" s="382">
        <f ca="1">IF(Controle!$N$16=1,0,$D1183*AD433*AD$5)</f>
        <v>0</v>
      </c>
      <c r="AE1183" s="382">
        <f ca="1">IF(Controle!$N$16=1,0,$D1183*AE433*AE$5)</f>
        <v>0</v>
      </c>
      <c r="AF1183" s="382">
        <f ca="1">IF(Controle!$N$16=1,0,$D1183*AF433*AF$5)</f>
        <v>0</v>
      </c>
      <c r="AG1183" s="382">
        <f ca="1">IF(Controle!$N$16=1,0,$D1183*AG433*AG$5)</f>
        <v>0</v>
      </c>
      <c r="AH1183" s="382">
        <f ca="1">IF(Controle!$N$16=1,0,$D1183*AH433*AH$5)</f>
        <v>978.95183491007049</v>
      </c>
      <c r="AI1183" s="382">
        <f ca="1">IF(Controle!$N$16=1,0,$D1183*AI433*AI$5)</f>
        <v>0</v>
      </c>
      <c r="AJ1183" s="382">
        <f ca="1">IF(Controle!$N$16=1,0,$D1183*AJ433*AJ$5)</f>
        <v>0</v>
      </c>
      <c r="AK1183" s="382">
        <f ca="1">IF(Controle!$N$16=1,0,$D1183*AK433*AK$5)</f>
        <v>0</v>
      </c>
      <c r="AL1183" s="382">
        <f ca="1">IF(Controle!$N$16=1,0,$D1183*AL433*AL$5)</f>
        <v>0</v>
      </c>
      <c r="AM1183" s="382">
        <f ca="1">IF(Controle!$N$16=1,0,$D1183*AM433*AM$5)</f>
        <v>0</v>
      </c>
      <c r="AN1183" s="382">
        <f ca="1">IF(Controle!$N$16=1,0,$D1183*AN433*AN$5)</f>
        <v>0</v>
      </c>
      <c r="AO1183" s="382">
        <f ca="1">IF(Controle!$N$16=1,0,$D1183*AO433*AO$5)</f>
        <v>0</v>
      </c>
      <c r="AP1183" s="382">
        <f ca="1">IF(Controle!$N$16=1,0,$D1183*AP433*AP$5)</f>
        <v>0</v>
      </c>
      <c r="AQ1183" s="382">
        <f ca="1">IF(Controle!$N$16=1,0,$D1183*AQ433*AQ$5)</f>
        <v>0</v>
      </c>
      <c r="AR1183" s="382">
        <f ca="1">IF(Controle!$N$16=1,0,$D1183*AR433*AR$5)</f>
        <v>0</v>
      </c>
      <c r="AS1183" s="684">
        <f t="shared" ca="1" si="672"/>
        <v>978.95183491007049</v>
      </c>
    </row>
    <row r="1184" spans="1:47" hidden="1" outlineLevel="1">
      <c r="B1184" s="123"/>
      <c r="C1184" s="81">
        <f t="shared" si="673"/>
        <v>6</v>
      </c>
      <c r="D1184" s="191">
        <f t="shared" ca="1" si="671"/>
        <v>33.411325423551887</v>
      </c>
      <c r="E1184" s="382">
        <f ca="1">IF(Controle!$N$16=1,0,$D1184*E434*E$5)</f>
        <v>0</v>
      </c>
      <c r="F1184" s="382">
        <f ca="1">IF(Controle!$N$16=1,0,$D1184*F434*F$5)</f>
        <v>0</v>
      </c>
      <c r="G1184" s="382">
        <f ca="1">IF(Controle!$N$16=1,0,$D1184*G434*G$5)</f>
        <v>0</v>
      </c>
      <c r="H1184" s="382">
        <f ca="1">IF(Controle!$N$16=1,0,$D1184*H434*H$5)</f>
        <v>0</v>
      </c>
      <c r="I1184" s="382">
        <f ca="1">IF(Controle!$N$16=1,0,$D1184*I434*I$5)</f>
        <v>0</v>
      </c>
      <c r="J1184" s="382">
        <f ca="1">IF(Controle!$N$16=1,0,$D1184*J434*J$5)</f>
        <v>0</v>
      </c>
      <c r="K1184" s="382">
        <f ca="1">IF(Controle!$N$16=1,0,$D1184*K434*K$5)</f>
        <v>0</v>
      </c>
      <c r="L1184" s="382">
        <f ca="1">IF(Controle!$N$16=1,0,$D1184*L434*L$5)</f>
        <v>0</v>
      </c>
      <c r="M1184" s="382">
        <f ca="1">IF(Controle!$N$16=1,0,$D1184*M434*M$5)</f>
        <v>0</v>
      </c>
      <c r="N1184" s="382">
        <f ca="1">IF(Controle!$N$16=1,0,$D1184*N434*N$5)</f>
        <v>0</v>
      </c>
      <c r="O1184" s="382">
        <f ca="1">IF(Controle!$N$16=1,0,$D1184*O434*O$5)</f>
        <v>0</v>
      </c>
      <c r="P1184" s="382">
        <f ca="1">IF(Controle!$N$16=1,0,$D1184*P434*P$5)</f>
        <v>0</v>
      </c>
      <c r="Q1184" s="382">
        <f ca="1">IF(Controle!$N$16=1,0,$D1184*Q434*Q$5)</f>
        <v>0</v>
      </c>
      <c r="R1184" s="382">
        <f ca="1">IF(Controle!$N$16=1,0,$D1184*R434*R$5)</f>
        <v>0</v>
      </c>
      <c r="S1184" s="382">
        <f ca="1">IF(Controle!$N$16=1,0,$D1184*S434*S$5)</f>
        <v>0</v>
      </c>
      <c r="T1184" s="382">
        <f ca="1">IF(Controle!$N$16=1,0,$D1184*T434*T$5)</f>
        <v>0</v>
      </c>
      <c r="U1184" s="382">
        <f ca="1">IF(Controle!$N$16=1,0,$D1184*U434*U$5)</f>
        <v>0</v>
      </c>
      <c r="V1184" s="382">
        <f ca="1">IF(Controle!$N$16=1,0,$D1184*V434*V$5)</f>
        <v>0</v>
      </c>
      <c r="W1184" s="382">
        <f ca="1">IF(Controle!$N$16=1,0,$D1184*W434*W$5)</f>
        <v>0</v>
      </c>
      <c r="X1184" s="382">
        <f ca="1">IF(Controle!$N$16=1,0,$D1184*X434*X$5)</f>
        <v>0</v>
      </c>
      <c r="Y1184" s="382">
        <f ca="1">IF(Controle!$N$16=1,0,$D1184*Y434*Y$5)</f>
        <v>0</v>
      </c>
      <c r="Z1184" s="382">
        <f ca="1">IF(Controle!$N$16=1,0,$D1184*Z434*Z$5)</f>
        <v>0</v>
      </c>
      <c r="AA1184" s="382">
        <f ca="1">IF(Controle!$N$16=1,0,$D1184*AA434*AA$5)</f>
        <v>0</v>
      </c>
      <c r="AB1184" s="382">
        <f ca="1">IF(Controle!$N$16=1,0,$D1184*AB434*AB$5)</f>
        <v>0</v>
      </c>
      <c r="AC1184" s="382">
        <f ca="1">IF(Controle!$N$16=1,0,$D1184*AC434*AC$5)</f>
        <v>0</v>
      </c>
      <c r="AD1184" s="382">
        <f ca="1">IF(Controle!$N$16=1,0,$D1184*AD434*AD$5)</f>
        <v>0</v>
      </c>
      <c r="AE1184" s="382">
        <f ca="1">IF(Controle!$N$16=1,0,$D1184*AE434*AE$5)</f>
        <v>0</v>
      </c>
      <c r="AF1184" s="382">
        <f ca="1">IF(Controle!$N$16=1,0,$D1184*AF434*AF$5)</f>
        <v>0</v>
      </c>
      <c r="AG1184" s="382">
        <f ca="1">IF(Controle!$N$16=1,0,$D1184*AG434*AG$5)</f>
        <v>0</v>
      </c>
      <c r="AH1184" s="382">
        <f ca="1">IF(Controle!$N$16=1,0,$D1184*AH434*AH$5)</f>
        <v>0</v>
      </c>
      <c r="AI1184" s="382">
        <f ca="1">IF(Controle!$N$16=1,0,$D1184*AI434*AI$5)</f>
        <v>978.95183491007026</v>
      </c>
      <c r="AJ1184" s="382">
        <f ca="1">IF(Controle!$N$16=1,0,$D1184*AJ434*AJ$5)</f>
        <v>0</v>
      </c>
      <c r="AK1184" s="382">
        <f ca="1">IF(Controle!$N$16=1,0,$D1184*AK434*AK$5)</f>
        <v>0</v>
      </c>
      <c r="AL1184" s="382">
        <f ca="1">IF(Controle!$N$16=1,0,$D1184*AL434*AL$5)</f>
        <v>0</v>
      </c>
      <c r="AM1184" s="382">
        <f ca="1">IF(Controle!$N$16=1,0,$D1184*AM434*AM$5)</f>
        <v>0</v>
      </c>
      <c r="AN1184" s="382">
        <f ca="1">IF(Controle!$N$16=1,0,$D1184*AN434*AN$5)</f>
        <v>0</v>
      </c>
      <c r="AO1184" s="382">
        <f ca="1">IF(Controle!$N$16=1,0,$D1184*AO434*AO$5)</f>
        <v>0</v>
      </c>
      <c r="AP1184" s="382">
        <f ca="1">IF(Controle!$N$16=1,0,$D1184*AP434*AP$5)</f>
        <v>0</v>
      </c>
      <c r="AQ1184" s="382">
        <f ca="1">IF(Controle!$N$16=1,0,$D1184*AQ434*AQ$5)</f>
        <v>0</v>
      </c>
      <c r="AR1184" s="382">
        <f ca="1">IF(Controle!$N$16=1,0,$D1184*AR434*AR$5)</f>
        <v>0</v>
      </c>
      <c r="AS1184" s="684">
        <f t="shared" ca="1" si="672"/>
        <v>978.95183491007026</v>
      </c>
    </row>
    <row r="1185" spans="2:45" hidden="1" outlineLevel="1">
      <c r="B1185" s="123"/>
      <c r="C1185" s="81">
        <f t="shared" si="673"/>
        <v>7</v>
      </c>
      <c r="D1185" s="191">
        <f t="shared" ca="1" si="671"/>
        <v>33.411325423551887</v>
      </c>
      <c r="E1185" s="382">
        <f ca="1">IF(Controle!$N$16=1,0,$D1185*E435*E$5)</f>
        <v>0</v>
      </c>
      <c r="F1185" s="382">
        <f ca="1">IF(Controle!$N$16=1,0,$D1185*F435*F$5)</f>
        <v>0</v>
      </c>
      <c r="G1185" s="382">
        <f ca="1">IF(Controle!$N$16=1,0,$D1185*G435*G$5)</f>
        <v>0</v>
      </c>
      <c r="H1185" s="382">
        <f ca="1">IF(Controle!$N$16=1,0,$D1185*H435*H$5)</f>
        <v>0</v>
      </c>
      <c r="I1185" s="382">
        <f ca="1">IF(Controle!$N$16=1,0,$D1185*I435*I$5)</f>
        <v>0</v>
      </c>
      <c r="J1185" s="382">
        <f ca="1">IF(Controle!$N$16=1,0,$D1185*J435*J$5)</f>
        <v>0</v>
      </c>
      <c r="K1185" s="382">
        <f ca="1">IF(Controle!$N$16=1,0,$D1185*K435*K$5)</f>
        <v>0</v>
      </c>
      <c r="L1185" s="382">
        <f ca="1">IF(Controle!$N$16=1,0,$D1185*L435*L$5)</f>
        <v>0</v>
      </c>
      <c r="M1185" s="382">
        <f ca="1">IF(Controle!$N$16=1,0,$D1185*M435*M$5)</f>
        <v>0</v>
      </c>
      <c r="N1185" s="382">
        <f ca="1">IF(Controle!$N$16=1,0,$D1185*N435*N$5)</f>
        <v>0</v>
      </c>
      <c r="O1185" s="382">
        <f ca="1">IF(Controle!$N$16=1,0,$D1185*O435*O$5)</f>
        <v>0</v>
      </c>
      <c r="P1185" s="382">
        <f ca="1">IF(Controle!$N$16=1,0,$D1185*P435*P$5)</f>
        <v>0</v>
      </c>
      <c r="Q1185" s="382">
        <f ca="1">IF(Controle!$N$16=1,0,$D1185*Q435*Q$5)</f>
        <v>0</v>
      </c>
      <c r="R1185" s="382">
        <f ca="1">IF(Controle!$N$16=1,0,$D1185*R435*R$5)</f>
        <v>0</v>
      </c>
      <c r="S1185" s="382">
        <f ca="1">IF(Controle!$N$16=1,0,$D1185*S435*S$5)</f>
        <v>0</v>
      </c>
      <c r="T1185" s="382">
        <f ca="1">IF(Controle!$N$16=1,0,$D1185*T435*T$5)</f>
        <v>0</v>
      </c>
      <c r="U1185" s="382">
        <f ca="1">IF(Controle!$N$16=1,0,$D1185*U435*U$5)</f>
        <v>0</v>
      </c>
      <c r="V1185" s="382">
        <f ca="1">IF(Controle!$N$16=1,0,$D1185*V435*V$5)</f>
        <v>0</v>
      </c>
      <c r="W1185" s="382">
        <f ca="1">IF(Controle!$N$16=1,0,$D1185*W435*W$5)</f>
        <v>0</v>
      </c>
      <c r="X1185" s="382">
        <f ca="1">IF(Controle!$N$16=1,0,$D1185*X435*X$5)</f>
        <v>0</v>
      </c>
      <c r="Y1185" s="382">
        <f ca="1">IF(Controle!$N$16=1,0,$D1185*Y435*Y$5)</f>
        <v>0</v>
      </c>
      <c r="Z1185" s="382">
        <f ca="1">IF(Controle!$N$16=1,0,$D1185*Z435*Z$5)</f>
        <v>0</v>
      </c>
      <c r="AA1185" s="382">
        <f ca="1">IF(Controle!$N$16=1,0,$D1185*AA435*AA$5)</f>
        <v>0</v>
      </c>
      <c r="AB1185" s="382">
        <f ca="1">IF(Controle!$N$16=1,0,$D1185*AB435*AB$5)</f>
        <v>0</v>
      </c>
      <c r="AC1185" s="382">
        <f ca="1">IF(Controle!$N$16=1,0,$D1185*AC435*AC$5)</f>
        <v>0</v>
      </c>
      <c r="AD1185" s="382">
        <f ca="1">IF(Controle!$N$16=1,0,$D1185*AD435*AD$5)</f>
        <v>0</v>
      </c>
      <c r="AE1185" s="382">
        <f ca="1">IF(Controle!$N$16=1,0,$D1185*AE435*AE$5)</f>
        <v>0</v>
      </c>
      <c r="AF1185" s="382">
        <f ca="1">IF(Controle!$N$16=1,0,$D1185*AF435*AF$5)</f>
        <v>0</v>
      </c>
      <c r="AG1185" s="382">
        <f ca="1">IF(Controle!$N$16=1,0,$D1185*AG435*AG$5)</f>
        <v>0</v>
      </c>
      <c r="AH1185" s="382">
        <f ca="1">IF(Controle!$N$16=1,0,$D1185*AH435*AH$5)</f>
        <v>0</v>
      </c>
      <c r="AI1185" s="382">
        <f ca="1">IF(Controle!$N$16=1,0,$D1185*AI435*AI$5)</f>
        <v>0</v>
      </c>
      <c r="AJ1185" s="382">
        <f ca="1">IF(Controle!$N$16=1,0,$D1185*AJ435*AJ$5)</f>
        <v>978.95183491007026</v>
      </c>
      <c r="AK1185" s="382">
        <f ca="1">IF(Controle!$N$16=1,0,$D1185*AK435*AK$5)</f>
        <v>0</v>
      </c>
      <c r="AL1185" s="382">
        <f ca="1">IF(Controle!$N$16=1,0,$D1185*AL435*AL$5)</f>
        <v>0</v>
      </c>
      <c r="AM1185" s="382">
        <f ca="1">IF(Controle!$N$16=1,0,$D1185*AM435*AM$5)</f>
        <v>0</v>
      </c>
      <c r="AN1185" s="382">
        <f ca="1">IF(Controle!$N$16=1,0,$D1185*AN435*AN$5)</f>
        <v>0</v>
      </c>
      <c r="AO1185" s="382">
        <f ca="1">IF(Controle!$N$16=1,0,$D1185*AO435*AO$5)</f>
        <v>0</v>
      </c>
      <c r="AP1185" s="382">
        <f ca="1">IF(Controle!$N$16=1,0,$D1185*AP435*AP$5)</f>
        <v>0</v>
      </c>
      <c r="AQ1185" s="382">
        <f ca="1">IF(Controle!$N$16=1,0,$D1185*AQ435*AQ$5)</f>
        <v>0</v>
      </c>
      <c r="AR1185" s="382">
        <f ca="1">IF(Controle!$N$16=1,0,$D1185*AR435*AR$5)</f>
        <v>0</v>
      </c>
      <c r="AS1185" s="684">
        <f t="shared" ca="1" si="672"/>
        <v>978.95183491007026</v>
      </c>
    </row>
    <row r="1186" spans="2:45" hidden="1" outlineLevel="1">
      <c r="B1186" s="123"/>
      <c r="C1186" s="81">
        <f t="shared" si="673"/>
        <v>8</v>
      </c>
      <c r="D1186" s="191">
        <f t="shared" ca="1" si="671"/>
        <v>0</v>
      </c>
      <c r="E1186" s="382">
        <f ca="1">IF(Controle!$N$16=1,0,$D1186*E436*E$5)</f>
        <v>0</v>
      </c>
      <c r="F1186" s="382">
        <f ca="1">IF(Controle!$N$16=1,0,$D1186*F436*F$5)</f>
        <v>0</v>
      </c>
      <c r="G1186" s="382">
        <f ca="1">IF(Controle!$N$16=1,0,$D1186*G436*G$5)</f>
        <v>0</v>
      </c>
      <c r="H1186" s="382">
        <f ca="1">IF(Controle!$N$16=1,0,$D1186*H436*H$5)</f>
        <v>0</v>
      </c>
      <c r="I1186" s="382">
        <f ca="1">IF(Controle!$N$16=1,0,$D1186*I436*I$5)</f>
        <v>0</v>
      </c>
      <c r="J1186" s="382">
        <f ca="1">IF(Controle!$N$16=1,0,$D1186*J436*J$5)</f>
        <v>0</v>
      </c>
      <c r="K1186" s="382">
        <f ca="1">IF(Controle!$N$16=1,0,$D1186*K436*K$5)</f>
        <v>0</v>
      </c>
      <c r="L1186" s="382">
        <f ca="1">IF(Controle!$N$16=1,0,$D1186*L436*L$5)</f>
        <v>0</v>
      </c>
      <c r="M1186" s="382">
        <f ca="1">IF(Controle!$N$16=1,0,$D1186*M436*M$5)</f>
        <v>0</v>
      </c>
      <c r="N1186" s="382">
        <f ca="1">IF(Controle!$N$16=1,0,$D1186*N436*N$5)</f>
        <v>0</v>
      </c>
      <c r="O1186" s="382">
        <f ca="1">IF(Controle!$N$16=1,0,$D1186*O436*O$5)</f>
        <v>0</v>
      </c>
      <c r="P1186" s="382">
        <f ca="1">IF(Controle!$N$16=1,0,$D1186*P436*P$5)</f>
        <v>0</v>
      </c>
      <c r="Q1186" s="382">
        <f ca="1">IF(Controle!$N$16=1,0,$D1186*Q436*Q$5)</f>
        <v>0</v>
      </c>
      <c r="R1186" s="382">
        <f ca="1">IF(Controle!$N$16=1,0,$D1186*R436*R$5)</f>
        <v>0</v>
      </c>
      <c r="S1186" s="382">
        <f ca="1">IF(Controle!$N$16=1,0,$D1186*S436*S$5)</f>
        <v>0</v>
      </c>
      <c r="T1186" s="382">
        <f ca="1">IF(Controle!$N$16=1,0,$D1186*T436*T$5)</f>
        <v>0</v>
      </c>
      <c r="U1186" s="382">
        <f ca="1">IF(Controle!$N$16=1,0,$D1186*U436*U$5)</f>
        <v>0</v>
      </c>
      <c r="V1186" s="382">
        <f ca="1">IF(Controle!$N$16=1,0,$D1186*V436*V$5)</f>
        <v>0</v>
      </c>
      <c r="W1186" s="382">
        <f ca="1">IF(Controle!$N$16=1,0,$D1186*W436*W$5)</f>
        <v>0</v>
      </c>
      <c r="X1186" s="382">
        <f ca="1">IF(Controle!$N$16=1,0,$D1186*X436*X$5)</f>
        <v>0</v>
      </c>
      <c r="Y1186" s="382">
        <f ca="1">IF(Controle!$N$16=1,0,$D1186*Y436*Y$5)</f>
        <v>0</v>
      </c>
      <c r="Z1186" s="382">
        <f ca="1">IF(Controle!$N$16=1,0,$D1186*Z436*Z$5)</f>
        <v>0</v>
      </c>
      <c r="AA1186" s="382">
        <f ca="1">IF(Controle!$N$16=1,0,$D1186*AA436*AA$5)</f>
        <v>0</v>
      </c>
      <c r="AB1186" s="382">
        <f ca="1">IF(Controle!$N$16=1,0,$D1186*AB436*AB$5)</f>
        <v>0</v>
      </c>
      <c r="AC1186" s="382">
        <f ca="1">IF(Controle!$N$16=1,0,$D1186*AC436*AC$5)</f>
        <v>0</v>
      </c>
      <c r="AD1186" s="382">
        <f ca="1">IF(Controle!$N$16=1,0,$D1186*AD436*AD$5)</f>
        <v>0</v>
      </c>
      <c r="AE1186" s="382">
        <f ca="1">IF(Controle!$N$16=1,0,$D1186*AE436*AE$5)</f>
        <v>0</v>
      </c>
      <c r="AF1186" s="382">
        <f ca="1">IF(Controle!$N$16=1,0,$D1186*AF436*AF$5)</f>
        <v>0</v>
      </c>
      <c r="AG1186" s="382">
        <f ca="1">IF(Controle!$N$16=1,0,$D1186*AG436*AG$5)</f>
        <v>0</v>
      </c>
      <c r="AH1186" s="382">
        <f ca="1">IF(Controle!$N$16=1,0,$D1186*AH436*AH$5)</f>
        <v>0</v>
      </c>
      <c r="AI1186" s="382">
        <f ca="1">IF(Controle!$N$16=1,0,$D1186*AI436*AI$5)</f>
        <v>0</v>
      </c>
      <c r="AJ1186" s="382">
        <f ca="1">IF(Controle!$N$16=1,0,$D1186*AJ436*AJ$5)</f>
        <v>0</v>
      </c>
      <c r="AK1186" s="382">
        <f ca="1">IF(Controle!$N$16=1,0,$D1186*AK436*AK$5)</f>
        <v>0</v>
      </c>
      <c r="AL1186" s="382">
        <f ca="1">IF(Controle!$N$16=1,0,$D1186*AL436*AL$5)</f>
        <v>0</v>
      </c>
      <c r="AM1186" s="382">
        <f ca="1">IF(Controle!$N$16=1,0,$D1186*AM436*AM$5)</f>
        <v>0</v>
      </c>
      <c r="AN1186" s="382">
        <f ca="1">IF(Controle!$N$16=1,0,$D1186*AN436*AN$5)</f>
        <v>0</v>
      </c>
      <c r="AO1186" s="382">
        <f ca="1">IF(Controle!$N$16=1,0,$D1186*AO436*AO$5)</f>
        <v>0</v>
      </c>
      <c r="AP1186" s="382">
        <f ca="1">IF(Controle!$N$16=1,0,$D1186*AP436*AP$5)</f>
        <v>0</v>
      </c>
      <c r="AQ1186" s="382">
        <f ca="1">IF(Controle!$N$16=1,0,$D1186*AQ436*AQ$5)</f>
        <v>0</v>
      </c>
      <c r="AR1186" s="382">
        <f ca="1">IF(Controle!$N$16=1,0,$D1186*AR436*AR$5)</f>
        <v>0</v>
      </c>
      <c r="AS1186" s="684">
        <f t="shared" ca="1" si="672"/>
        <v>0</v>
      </c>
    </row>
    <row r="1187" spans="2:45" hidden="1" outlineLevel="1">
      <c r="B1187" s="123"/>
      <c r="C1187" s="81">
        <f t="shared" si="673"/>
        <v>9</v>
      </c>
      <c r="D1187" s="191">
        <f t="shared" ca="1" si="671"/>
        <v>0</v>
      </c>
      <c r="E1187" s="382">
        <f ca="1">IF(Controle!$N$16=1,0,$D1187*E437*E$5)</f>
        <v>0</v>
      </c>
      <c r="F1187" s="382">
        <f ca="1">IF(Controle!$N$16=1,0,$D1187*F437*F$5)</f>
        <v>0</v>
      </c>
      <c r="G1187" s="382">
        <f ca="1">IF(Controle!$N$16=1,0,$D1187*G437*G$5)</f>
        <v>0</v>
      </c>
      <c r="H1187" s="382">
        <f ca="1">IF(Controle!$N$16=1,0,$D1187*H437*H$5)</f>
        <v>0</v>
      </c>
      <c r="I1187" s="382">
        <f ca="1">IF(Controle!$N$16=1,0,$D1187*I437*I$5)</f>
        <v>0</v>
      </c>
      <c r="J1187" s="382">
        <f ca="1">IF(Controle!$N$16=1,0,$D1187*J437*J$5)</f>
        <v>0</v>
      </c>
      <c r="K1187" s="382">
        <f ca="1">IF(Controle!$N$16=1,0,$D1187*K437*K$5)</f>
        <v>0</v>
      </c>
      <c r="L1187" s="382">
        <f ca="1">IF(Controle!$N$16=1,0,$D1187*L437*L$5)</f>
        <v>0</v>
      </c>
      <c r="M1187" s="382">
        <f ca="1">IF(Controle!$N$16=1,0,$D1187*M437*M$5)</f>
        <v>0</v>
      </c>
      <c r="N1187" s="382">
        <f ca="1">IF(Controle!$N$16=1,0,$D1187*N437*N$5)</f>
        <v>0</v>
      </c>
      <c r="O1187" s="382">
        <f ca="1">IF(Controle!$N$16=1,0,$D1187*O437*O$5)</f>
        <v>0</v>
      </c>
      <c r="P1187" s="382">
        <f ca="1">IF(Controle!$N$16=1,0,$D1187*P437*P$5)</f>
        <v>0</v>
      </c>
      <c r="Q1187" s="382">
        <f ca="1">IF(Controle!$N$16=1,0,$D1187*Q437*Q$5)</f>
        <v>0</v>
      </c>
      <c r="R1187" s="382">
        <f ca="1">IF(Controle!$N$16=1,0,$D1187*R437*R$5)</f>
        <v>0</v>
      </c>
      <c r="S1187" s="382">
        <f ca="1">IF(Controle!$N$16=1,0,$D1187*S437*S$5)</f>
        <v>0</v>
      </c>
      <c r="T1187" s="382">
        <f ca="1">IF(Controle!$N$16=1,0,$D1187*T437*T$5)</f>
        <v>0</v>
      </c>
      <c r="U1187" s="382">
        <f ca="1">IF(Controle!$N$16=1,0,$D1187*U437*U$5)</f>
        <v>0</v>
      </c>
      <c r="V1187" s="382">
        <f ca="1">IF(Controle!$N$16=1,0,$D1187*V437*V$5)</f>
        <v>0</v>
      </c>
      <c r="W1187" s="382">
        <f ca="1">IF(Controle!$N$16=1,0,$D1187*W437*W$5)</f>
        <v>0</v>
      </c>
      <c r="X1187" s="382">
        <f ca="1">IF(Controle!$N$16=1,0,$D1187*X437*X$5)</f>
        <v>0</v>
      </c>
      <c r="Y1187" s="382">
        <f ca="1">IF(Controle!$N$16=1,0,$D1187*Y437*Y$5)</f>
        <v>0</v>
      </c>
      <c r="Z1187" s="382">
        <f ca="1">IF(Controle!$N$16=1,0,$D1187*Z437*Z$5)</f>
        <v>0</v>
      </c>
      <c r="AA1187" s="382">
        <f ca="1">IF(Controle!$N$16=1,0,$D1187*AA437*AA$5)</f>
        <v>0</v>
      </c>
      <c r="AB1187" s="382">
        <f ca="1">IF(Controle!$N$16=1,0,$D1187*AB437*AB$5)</f>
        <v>0</v>
      </c>
      <c r="AC1187" s="382">
        <f ca="1">IF(Controle!$N$16=1,0,$D1187*AC437*AC$5)</f>
        <v>0</v>
      </c>
      <c r="AD1187" s="382">
        <f ca="1">IF(Controle!$N$16=1,0,$D1187*AD437*AD$5)</f>
        <v>0</v>
      </c>
      <c r="AE1187" s="382">
        <f ca="1">IF(Controle!$N$16=1,0,$D1187*AE437*AE$5)</f>
        <v>0</v>
      </c>
      <c r="AF1187" s="382">
        <f ca="1">IF(Controle!$N$16=1,0,$D1187*AF437*AF$5)</f>
        <v>0</v>
      </c>
      <c r="AG1187" s="382">
        <f ca="1">IF(Controle!$N$16=1,0,$D1187*AG437*AG$5)</f>
        <v>0</v>
      </c>
      <c r="AH1187" s="382">
        <f ca="1">IF(Controle!$N$16=1,0,$D1187*AH437*AH$5)</f>
        <v>0</v>
      </c>
      <c r="AI1187" s="382">
        <f ca="1">IF(Controle!$N$16=1,0,$D1187*AI437*AI$5)</f>
        <v>0</v>
      </c>
      <c r="AJ1187" s="382">
        <f ca="1">IF(Controle!$N$16=1,0,$D1187*AJ437*AJ$5)</f>
        <v>0</v>
      </c>
      <c r="AK1187" s="382">
        <f ca="1">IF(Controle!$N$16=1,0,$D1187*AK437*AK$5)</f>
        <v>0</v>
      </c>
      <c r="AL1187" s="382">
        <f ca="1">IF(Controle!$N$16=1,0,$D1187*AL437*AL$5)</f>
        <v>0</v>
      </c>
      <c r="AM1187" s="382">
        <f ca="1">IF(Controle!$N$16=1,0,$D1187*AM437*AM$5)</f>
        <v>0</v>
      </c>
      <c r="AN1187" s="382">
        <f ca="1">IF(Controle!$N$16=1,0,$D1187*AN437*AN$5)</f>
        <v>0</v>
      </c>
      <c r="AO1187" s="382">
        <f ca="1">IF(Controle!$N$16=1,0,$D1187*AO437*AO$5)</f>
        <v>0</v>
      </c>
      <c r="AP1187" s="382">
        <f ca="1">IF(Controle!$N$16=1,0,$D1187*AP437*AP$5)</f>
        <v>0</v>
      </c>
      <c r="AQ1187" s="382">
        <f ca="1">IF(Controle!$N$16=1,0,$D1187*AQ437*AQ$5)</f>
        <v>0</v>
      </c>
      <c r="AR1187" s="382">
        <f ca="1">IF(Controle!$N$16=1,0,$D1187*AR437*AR$5)</f>
        <v>0</v>
      </c>
      <c r="AS1187" s="684">
        <f t="shared" ca="1" si="672"/>
        <v>0</v>
      </c>
    </row>
    <row r="1188" spans="2:45" hidden="1" outlineLevel="1">
      <c r="B1188" s="123"/>
      <c r="C1188" s="81">
        <f t="shared" si="673"/>
        <v>10</v>
      </c>
      <c r="D1188" s="191">
        <f t="shared" ca="1" si="671"/>
        <v>0</v>
      </c>
      <c r="E1188" s="382">
        <f ca="1">IF(Controle!$N$16=1,0,$D1188*E438*E$5)</f>
        <v>0</v>
      </c>
      <c r="F1188" s="382">
        <f ca="1">IF(Controle!$N$16=1,0,$D1188*F438*F$5)</f>
        <v>0</v>
      </c>
      <c r="G1188" s="382">
        <f ca="1">IF(Controle!$N$16=1,0,$D1188*G438*G$5)</f>
        <v>0</v>
      </c>
      <c r="H1188" s="382">
        <f ca="1">IF(Controle!$N$16=1,0,$D1188*H438*H$5)</f>
        <v>0</v>
      </c>
      <c r="I1188" s="382">
        <f ca="1">IF(Controle!$N$16=1,0,$D1188*I438*I$5)</f>
        <v>0</v>
      </c>
      <c r="J1188" s="382">
        <f ca="1">IF(Controle!$N$16=1,0,$D1188*J438*J$5)</f>
        <v>0</v>
      </c>
      <c r="K1188" s="382">
        <f ca="1">IF(Controle!$N$16=1,0,$D1188*K438*K$5)</f>
        <v>0</v>
      </c>
      <c r="L1188" s="382">
        <f ca="1">IF(Controle!$N$16=1,0,$D1188*L438*L$5)</f>
        <v>0</v>
      </c>
      <c r="M1188" s="382">
        <f ca="1">IF(Controle!$N$16=1,0,$D1188*M438*M$5)</f>
        <v>0</v>
      </c>
      <c r="N1188" s="382">
        <f ca="1">IF(Controle!$N$16=1,0,$D1188*N438*N$5)</f>
        <v>0</v>
      </c>
      <c r="O1188" s="382">
        <f ca="1">IF(Controle!$N$16=1,0,$D1188*O438*O$5)</f>
        <v>0</v>
      </c>
      <c r="P1188" s="382">
        <f ca="1">IF(Controle!$N$16=1,0,$D1188*P438*P$5)</f>
        <v>0</v>
      </c>
      <c r="Q1188" s="382">
        <f ca="1">IF(Controle!$N$16=1,0,$D1188*Q438*Q$5)</f>
        <v>0</v>
      </c>
      <c r="R1188" s="382">
        <f ca="1">IF(Controle!$N$16=1,0,$D1188*R438*R$5)</f>
        <v>0</v>
      </c>
      <c r="S1188" s="382">
        <f ca="1">IF(Controle!$N$16=1,0,$D1188*S438*S$5)</f>
        <v>0</v>
      </c>
      <c r="T1188" s="382">
        <f ca="1">IF(Controle!$N$16=1,0,$D1188*T438*T$5)</f>
        <v>0</v>
      </c>
      <c r="U1188" s="382">
        <f ca="1">IF(Controle!$N$16=1,0,$D1188*U438*U$5)</f>
        <v>0</v>
      </c>
      <c r="V1188" s="382">
        <f ca="1">IF(Controle!$N$16=1,0,$D1188*V438*V$5)</f>
        <v>0</v>
      </c>
      <c r="W1188" s="382">
        <f ca="1">IF(Controle!$N$16=1,0,$D1188*W438*W$5)</f>
        <v>0</v>
      </c>
      <c r="X1188" s="382">
        <f ca="1">IF(Controle!$N$16=1,0,$D1188*X438*X$5)</f>
        <v>0</v>
      </c>
      <c r="Y1188" s="382">
        <f ca="1">IF(Controle!$N$16=1,0,$D1188*Y438*Y$5)</f>
        <v>0</v>
      </c>
      <c r="Z1188" s="382">
        <f ca="1">IF(Controle!$N$16=1,0,$D1188*Z438*Z$5)</f>
        <v>0</v>
      </c>
      <c r="AA1188" s="382">
        <f ca="1">IF(Controle!$N$16=1,0,$D1188*AA438*AA$5)</f>
        <v>0</v>
      </c>
      <c r="AB1188" s="382">
        <f ca="1">IF(Controle!$N$16=1,0,$D1188*AB438*AB$5)</f>
        <v>0</v>
      </c>
      <c r="AC1188" s="382">
        <f ca="1">IF(Controle!$N$16=1,0,$D1188*AC438*AC$5)</f>
        <v>0</v>
      </c>
      <c r="AD1188" s="382">
        <f ca="1">IF(Controle!$N$16=1,0,$D1188*AD438*AD$5)</f>
        <v>0</v>
      </c>
      <c r="AE1188" s="382">
        <f ca="1">IF(Controle!$N$16=1,0,$D1188*AE438*AE$5)</f>
        <v>0</v>
      </c>
      <c r="AF1188" s="382">
        <f ca="1">IF(Controle!$N$16=1,0,$D1188*AF438*AF$5)</f>
        <v>0</v>
      </c>
      <c r="AG1188" s="382">
        <f ca="1">IF(Controle!$N$16=1,0,$D1188*AG438*AG$5)</f>
        <v>0</v>
      </c>
      <c r="AH1188" s="382">
        <f ca="1">IF(Controle!$N$16=1,0,$D1188*AH438*AH$5)</f>
        <v>0</v>
      </c>
      <c r="AI1188" s="382">
        <f ca="1">IF(Controle!$N$16=1,0,$D1188*AI438*AI$5)</f>
        <v>0</v>
      </c>
      <c r="AJ1188" s="382">
        <f ca="1">IF(Controle!$N$16=1,0,$D1188*AJ438*AJ$5)</f>
        <v>0</v>
      </c>
      <c r="AK1188" s="382">
        <f ca="1">IF(Controle!$N$16=1,0,$D1188*AK438*AK$5)</f>
        <v>0</v>
      </c>
      <c r="AL1188" s="382">
        <f ca="1">IF(Controle!$N$16=1,0,$D1188*AL438*AL$5)</f>
        <v>0</v>
      </c>
      <c r="AM1188" s="382">
        <f ca="1">IF(Controle!$N$16=1,0,$D1188*AM438*AM$5)</f>
        <v>0</v>
      </c>
      <c r="AN1188" s="382">
        <f ca="1">IF(Controle!$N$16=1,0,$D1188*AN438*AN$5)</f>
        <v>0</v>
      </c>
      <c r="AO1188" s="382">
        <f ca="1">IF(Controle!$N$16=1,0,$D1188*AO438*AO$5)</f>
        <v>0</v>
      </c>
      <c r="AP1188" s="382">
        <f ca="1">IF(Controle!$N$16=1,0,$D1188*AP438*AP$5)</f>
        <v>0</v>
      </c>
      <c r="AQ1188" s="382">
        <f ca="1">IF(Controle!$N$16=1,0,$D1188*AQ438*AQ$5)</f>
        <v>0</v>
      </c>
      <c r="AR1188" s="382">
        <f ca="1">IF(Controle!$N$16=1,0,$D1188*AR438*AR$5)</f>
        <v>0</v>
      </c>
      <c r="AS1188" s="684">
        <f t="shared" ca="1" si="672"/>
        <v>0</v>
      </c>
    </row>
    <row r="1189" spans="2:45" hidden="1" outlineLevel="1">
      <c r="B1189" s="123"/>
      <c r="C1189" s="81">
        <f t="shared" si="673"/>
        <v>11</v>
      </c>
      <c r="D1189" s="191">
        <f t="shared" ca="1" si="671"/>
        <v>0</v>
      </c>
      <c r="E1189" s="382">
        <f ca="1">IF(Controle!$N$16=1,0,$D1189*E439*E$5)</f>
        <v>0</v>
      </c>
      <c r="F1189" s="382">
        <f ca="1">IF(Controle!$N$16=1,0,$D1189*F439*F$5)</f>
        <v>0</v>
      </c>
      <c r="G1189" s="382">
        <f ca="1">IF(Controle!$N$16=1,0,$D1189*G439*G$5)</f>
        <v>0</v>
      </c>
      <c r="H1189" s="382">
        <f ca="1">IF(Controle!$N$16=1,0,$D1189*H439*H$5)</f>
        <v>0</v>
      </c>
      <c r="I1189" s="382">
        <f ca="1">IF(Controle!$N$16=1,0,$D1189*I439*I$5)</f>
        <v>0</v>
      </c>
      <c r="J1189" s="382">
        <f ca="1">IF(Controle!$N$16=1,0,$D1189*J439*J$5)</f>
        <v>0</v>
      </c>
      <c r="K1189" s="382">
        <f ca="1">IF(Controle!$N$16=1,0,$D1189*K439*K$5)</f>
        <v>0</v>
      </c>
      <c r="L1189" s="382">
        <f ca="1">IF(Controle!$N$16=1,0,$D1189*L439*L$5)</f>
        <v>0</v>
      </c>
      <c r="M1189" s="382">
        <f ca="1">IF(Controle!$N$16=1,0,$D1189*M439*M$5)</f>
        <v>0</v>
      </c>
      <c r="N1189" s="382">
        <f ca="1">IF(Controle!$N$16=1,0,$D1189*N439*N$5)</f>
        <v>0</v>
      </c>
      <c r="O1189" s="382">
        <f ca="1">IF(Controle!$N$16=1,0,$D1189*O439*O$5)</f>
        <v>0</v>
      </c>
      <c r="P1189" s="382">
        <f ca="1">IF(Controle!$N$16=1,0,$D1189*P439*P$5)</f>
        <v>0</v>
      </c>
      <c r="Q1189" s="382">
        <f ca="1">IF(Controle!$N$16=1,0,$D1189*Q439*Q$5)</f>
        <v>0</v>
      </c>
      <c r="R1189" s="382">
        <f ca="1">IF(Controle!$N$16=1,0,$D1189*R439*R$5)</f>
        <v>0</v>
      </c>
      <c r="S1189" s="382">
        <f ca="1">IF(Controle!$N$16=1,0,$D1189*S439*S$5)</f>
        <v>0</v>
      </c>
      <c r="T1189" s="382">
        <f ca="1">IF(Controle!$N$16=1,0,$D1189*T439*T$5)</f>
        <v>0</v>
      </c>
      <c r="U1189" s="382">
        <f ca="1">IF(Controle!$N$16=1,0,$D1189*U439*U$5)</f>
        <v>0</v>
      </c>
      <c r="V1189" s="382">
        <f ca="1">IF(Controle!$N$16=1,0,$D1189*V439*V$5)</f>
        <v>0</v>
      </c>
      <c r="W1189" s="382">
        <f ca="1">IF(Controle!$N$16=1,0,$D1189*W439*W$5)</f>
        <v>0</v>
      </c>
      <c r="X1189" s="382">
        <f ca="1">IF(Controle!$N$16=1,0,$D1189*X439*X$5)</f>
        <v>0</v>
      </c>
      <c r="Y1189" s="382">
        <f ca="1">IF(Controle!$N$16=1,0,$D1189*Y439*Y$5)</f>
        <v>0</v>
      </c>
      <c r="Z1189" s="382">
        <f ca="1">IF(Controle!$N$16=1,0,$D1189*Z439*Z$5)</f>
        <v>0</v>
      </c>
      <c r="AA1189" s="382">
        <f ca="1">IF(Controle!$N$16=1,0,$D1189*AA439*AA$5)</f>
        <v>0</v>
      </c>
      <c r="AB1189" s="382">
        <f ca="1">IF(Controle!$N$16=1,0,$D1189*AB439*AB$5)</f>
        <v>0</v>
      </c>
      <c r="AC1189" s="382">
        <f ca="1">IF(Controle!$N$16=1,0,$D1189*AC439*AC$5)</f>
        <v>0</v>
      </c>
      <c r="AD1189" s="382">
        <f ca="1">IF(Controle!$N$16=1,0,$D1189*AD439*AD$5)</f>
        <v>0</v>
      </c>
      <c r="AE1189" s="382">
        <f ca="1">IF(Controle!$N$16=1,0,$D1189*AE439*AE$5)</f>
        <v>0</v>
      </c>
      <c r="AF1189" s="382">
        <f ca="1">IF(Controle!$N$16=1,0,$D1189*AF439*AF$5)</f>
        <v>0</v>
      </c>
      <c r="AG1189" s="382">
        <f ca="1">IF(Controle!$N$16=1,0,$D1189*AG439*AG$5)</f>
        <v>0</v>
      </c>
      <c r="AH1189" s="382">
        <f ca="1">IF(Controle!$N$16=1,0,$D1189*AH439*AH$5)</f>
        <v>0</v>
      </c>
      <c r="AI1189" s="382">
        <f ca="1">IF(Controle!$N$16=1,0,$D1189*AI439*AI$5)</f>
        <v>0</v>
      </c>
      <c r="AJ1189" s="382">
        <f ca="1">IF(Controle!$N$16=1,0,$D1189*AJ439*AJ$5)</f>
        <v>0</v>
      </c>
      <c r="AK1189" s="382">
        <f ca="1">IF(Controle!$N$16=1,0,$D1189*AK439*AK$5)</f>
        <v>0</v>
      </c>
      <c r="AL1189" s="382">
        <f ca="1">IF(Controle!$N$16=1,0,$D1189*AL439*AL$5)</f>
        <v>0</v>
      </c>
      <c r="AM1189" s="382">
        <f ca="1">IF(Controle!$N$16=1,0,$D1189*AM439*AM$5)</f>
        <v>0</v>
      </c>
      <c r="AN1189" s="382">
        <f ca="1">IF(Controle!$N$16=1,0,$D1189*AN439*AN$5)</f>
        <v>0</v>
      </c>
      <c r="AO1189" s="382">
        <f ca="1">IF(Controle!$N$16=1,0,$D1189*AO439*AO$5)</f>
        <v>0</v>
      </c>
      <c r="AP1189" s="382">
        <f ca="1">IF(Controle!$N$16=1,0,$D1189*AP439*AP$5)</f>
        <v>0</v>
      </c>
      <c r="AQ1189" s="382">
        <f ca="1">IF(Controle!$N$16=1,0,$D1189*AQ439*AQ$5)</f>
        <v>0</v>
      </c>
      <c r="AR1189" s="382">
        <f ca="1">IF(Controle!$N$16=1,0,$D1189*AR439*AR$5)</f>
        <v>0</v>
      </c>
      <c r="AS1189" s="684">
        <f t="shared" ca="1" si="672"/>
        <v>0</v>
      </c>
    </row>
    <row r="1190" spans="2:45" hidden="1" outlineLevel="1">
      <c r="B1190" s="123"/>
      <c r="C1190" s="81">
        <f t="shared" si="673"/>
        <v>12</v>
      </c>
      <c r="D1190" s="191">
        <f t="shared" ca="1" si="671"/>
        <v>0</v>
      </c>
      <c r="E1190" s="382">
        <f ca="1">IF(Controle!$N$16=1,0,$D1190*E440*E$5)</f>
        <v>0</v>
      </c>
      <c r="F1190" s="382">
        <f ca="1">IF(Controle!$N$16=1,0,$D1190*F440*F$5)</f>
        <v>0</v>
      </c>
      <c r="G1190" s="382">
        <f ca="1">IF(Controle!$N$16=1,0,$D1190*G440*G$5)</f>
        <v>0</v>
      </c>
      <c r="H1190" s="382">
        <f ca="1">IF(Controle!$N$16=1,0,$D1190*H440*H$5)</f>
        <v>0</v>
      </c>
      <c r="I1190" s="382">
        <f ca="1">IF(Controle!$N$16=1,0,$D1190*I440*I$5)</f>
        <v>0</v>
      </c>
      <c r="J1190" s="382">
        <f ca="1">IF(Controle!$N$16=1,0,$D1190*J440*J$5)</f>
        <v>0</v>
      </c>
      <c r="K1190" s="382">
        <f ca="1">IF(Controle!$N$16=1,0,$D1190*K440*K$5)</f>
        <v>0</v>
      </c>
      <c r="L1190" s="382">
        <f ca="1">IF(Controle!$N$16=1,0,$D1190*L440*L$5)</f>
        <v>0</v>
      </c>
      <c r="M1190" s="382">
        <f ca="1">IF(Controle!$N$16=1,0,$D1190*M440*M$5)</f>
        <v>0</v>
      </c>
      <c r="N1190" s="382">
        <f ca="1">IF(Controle!$N$16=1,0,$D1190*N440*N$5)</f>
        <v>0</v>
      </c>
      <c r="O1190" s="382">
        <f ca="1">IF(Controle!$N$16=1,0,$D1190*O440*O$5)</f>
        <v>0</v>
      </c>
      <c r="P1190" s="382">
        <f ca="1">IF(Controle!$N$16=1,0,$D1190*P440*P$5)</f>
        <v>0</v>
      </c>
      <c r="Q1190" s="382">
        <f ca="1">IF(Controle!$N$16=1,0,$D1190*Q440*Q$5)</f>
        <v>0</v>
      </c>
      <c r="R1190" s="382">
        <f ca="1">IF(Controle!$N$16=1,0,$D1190*R440*R$5)</f>
        <v>0</v>
      </c>
      <c r="S1190" s="382">
        <f ca="1">IF(Controle!$N$16=1,0,$D1190*S440*S$5)</f>
        <v>0</v>
      </c>
      <c r="T1190" s="382">
        <f ca="1">IF(Controle!$N$16=1,0,$D1190*T440*T$5)</f>
        <v>0</v>
      </c>
      <c r="U1190" s="382">
        <f ca="1">IF(Controle!$N$16=1,0,$D1190*U440*U$5)</f>
        <v>0</v>
      </c>
      <c r="V1190" s="382">
        <f ca="1">IF(Controle!$N$16=1,0,$D1190*V440*V$5)</f>
        <v>0</v>
      </c>
      <c r="W1190" s="382">
        <f ca="1">IF(Controle!$N$16=1,0,$D1190*W440*W$5)</f>
        <v>0</v>
      </c>
      <c r="X1190" s="382">
        <f ca="1">IF(Controle!$N$16=1,0,$D1190*X440*X$5)</f>
        <v>0</v>
      </c>
      <c r="Y1190" s="382">
        <f ca="1">IF(Controle!$N$16=1,0,$D1190*Y440*Y$5)</f>
        <v>0</v>
      </c>
      <c r="Z1190" s="382">
        <f ca="1">IF(Controle!$N$16=1,0,$D1190*Z440*Z$5)</f>
        <v>0</v>
      </c>
      <c r="AA1190" s="382">
        <f ca="1">IF(Controle!$N$16=1,0,$D1190*AA440*AA$5)</f>
        <v>0</v>
      </c>
      <c r="AB1190" s="382">
        <f ca="1">IF(Controle!$N$16=1,0,$D1190*AB440*AB$5)</f>
        <v>0</v>
      </c>
      <c r="AC1190" s="382">
        <f ca="1">IF(Controle!$N$16=1,0,$D1190*AC440*AC$5)</f>
        <v>0</v>
      </c>
      <c r="AD1190" s="382">
        <f ca="1">IF(Controle!$N$16=1,0,$D1190*AD440*AD$5)</f>
        <v>0</v>
      </c>
      <c r="AE1190" s="382">
        <f ca="1">IF(Controle!$N$16=1,0,$D1190*AE440*AE$5)</f>
        <v>0</v>
      </c>
      <c r="AF1190" s="382">
        <f ca="1">IF(Controle!$N$16=1,0,$D1190*AF440*AF$5)</f>
        <v>0</v>
      </c>
      <c r="AG1190" s="382">
        <f ca="1">IF(Controle!$N$16=1,0,$D1190*AG440*AG$5)</f>
        <v>0</v>
      </c>
      <c r="AH1190" s="382">
        <f ca="1">IF(Controle!$N$16=1,0,$D1190*AH440*AH$5)</f>
        <v>0</v>
      </c>
      <c r="AI1190" s="382">
        <f ca="1">IF(Controle!$N$16=1,0,$D1190*AI440*AI$5)</f>
        <v>0</v>
      </c>
      <c r="AJ1190" s="382">
        <f ca="1">IF(Controle!$N$16=1,0,$D1190*AJ440*AJ$5)</f>
        <v>0</v>
      </c>
      <c r="AK1190" s="382">
        <f ca="1">IF(Controle!$N$16=1,0,$D1190*AK440*AK$5)</f>
        <v>0</v>
      </c>
      <c r="AL1190" s="382">
        <f ca="1">IF(Controle!$N$16=1,0,$D1190*AL440*AL$5)</f>
        <v>0</v>
      </c>
      <c r="AM1190" s="382">
        <f ca="1">IF(Controle!$N$16=1,0,$D1190*AM440*AM$5)</f>
        <v>0</v>
      </c>
      <c r="AN1190" s="382">
        <f ca="1">IF(Controle!$N$16=1,0,$D1190*AN440*AN$5)</f>
        <v>0</v>
      </c>
      <c r="AO1190" s="382">
        <f ca="1">IF(Controle!$N$16=1,0,$D1190*AO440*AO$5)</f>
        <v>0</v>
      </c>
      <c r="AP1190" s="382">
        <f ca="1">IF(Controle!$N$16=1,0,$D1190*AP440*AP$5)</f>
        <v>0</v>
      </c>
      <c r="AQ1190" s="382">
        <f ca="1">IF(Controle!$N$16=1,0,$D1190*AQ440*AQ$5)</f>
        <v>0</v>
      </c>
      <c r="AR1190" s="382">
        <f ca="1">IF(Controle!$N$16=1,0,$D1190*AR440*AR$5)</f>
        <v>0</v>
      </c>
      <c r="AS1190" s="684">
        <f t="shared" ca="1" si="672"/>
        <v>0</v>
      </c>
    </row>
    <row r="1191" spans="2:45" hidden="1" outlineLevel="1">
      <c r="B1191" s="123"/>
      <c r="C1191" s="81">
        <f t="shared" si="673"/>
        <v>13</v>
      </c>
      <c r="D1191" s="191">
        <f t="shared" ca="1" si="671"/>
        <v>0</v>
      </c>
      <c r="E1191" s="382">
        <f ca="1">IF(Controle!$N$16=1,0,$D1191*E441*E$5)</f>
        <v>0</v>
      </c>
      <c r="F1191" s="382">
        <f ca="1">IF(Controle!$N$16=1,0,$D1191*F441*F$5)</f>
        <v>0</v>
      </c>
      <c r="G1191" s="382">
        <f ca="1">IF(Controle!$N$16=1,0,$D1191*G441*G$5)</f>
        <v>0</v>
      </c>
      <c r="H1191" s="382">
        <f ca="1">IF(Controle!$N$16=1,0,$D1191*H441*H$5)</f>
        <v>0</v>
      </c>
      <c r="I1191" s="382">
        <f ca="1">IF(Controle!$N$16=1,0,$D1191*I441*I$5)</f>
        <v>0</v>
      </c>
      <c r="J1191" s="382">
        <f ca="1">IF(Controle!$N$16=1,0,$D1191*J441*J$5)</f>
        <v>0</v>
      </c>
      <c r="K1191" s="382">
        <f ca="1">IF(Controle!$N$16=1,0,$D1191*K441*K$5)</f>
        <v>0</v>
      </c>
      <c r="L1191" s="382">
        <f ca="1">IF(Controle!$N$16=1,0,$D1191*L441*L$5)</f>
        <v>0</v>
      </c>
      <c r="M1191" s="382">
        <f ca="1">IF(Controle!$N$16=1,0,$D1191*M441*M$5)</f>
        <v>0</v>
      </c>
      <c r="N1191" s="382">
        <f ca="1">IF(Controle!$N$16=1,0,$D1191*N441*N$5)</f>
        <v>0</v>
      </c>
      <c r="O1191" s="382">
        <f ca="1">IF(Controle!$N$16=1,0,$D1191*O441*O$5)</f>
        <v>0</v>
      </c>
      <c r="P1191" s="382">
        <f ca="1">IF(Controle!$N$16=1,0,$D1191*P441*P$5)</f>
        <v>0</v>
      </c>
      <c r="Q1191" s="382">
        <f ca="1">IF(Controle!$N$16=1,0,$D1191*Q441*Q$5)</f>
        <v>0</v>
      </c>
      <c r="R1191" s="382">
        <f ca="1">IF(Controle!$N$16=1,0,$D1191*R441*R$5)</f>
        <v>0</v>
      </c>
      <c r="S1191" s="382">
        <f ca="1">IF(Controle!$N$16=1,0,$D1191*S441*S$5)</f>
        <v>0</v>
      </c>
      <c r="T1191" s="382">
        <f ca="1">IF(Controle!$N$16=1,0,$D1191*T441*T$5)</f>
        <v>0</v>
      </c>
      <c r="U1191" s="382">
        <f ca="1">IF(Controle!$N$16=1,0,$D1191*U441*U$5)</f>
        <v>0</v>
      </c>
      <c r="V1191" s="382">
        <f ca="1">IF(Controle!$N$16=1,0,$D1191*V441*V$5)</f>
        <v>0</v>
      </c>
      <c r="W1191" s="382">
        <f ca="1">IF(Controle!$N$16=1,0,$D1191*W441*W$5)</f>
        <v>0</v>
      </c>
      <c r="X1191" s="382">
        <f ca="1">IF(Controle!$N$16=1,0,$D1191*X441*X$5)</f>
        <v>0</v>
      </c>
      <c r="Y1191" s="382">
        <f ca="1">IF(Controle!$N$16=1,0,$D1191*Y441*Y$5)</f>
        <v>0</v>
      </c>
      <c r="Z1191" s="382">
        <f ca="1">IF(Controle!$N$16=1,0,$D1191*Z441*Z$5)</f>
        <v>0</v>
      </c>
      <c r="AA1191" s="382">
        <f ca="1">IF(Controle!$N$16=1,0,$D1191*AA441*AA$5)</f>
        <v>0</v>
      </c>
      <c r="AB1191" s="382">
        <f ca="1">IF(Controle!$N$16=1,0,$D1191*AB441*AB$5)</f>
        <v>0</v>
      </c>
      <c r="AC1191" s="382">
        <f ca="1">IF(Controle!$N$16=1,0,$D1191*AC441*AC$5)</f>
        <v>0</v>
      </c>
      <c r="AD1191" s="382">
        <f ca="1">IF(Controle!$N$16=1,0,$D1191*AD441*AD$5)</f>
        <v>0</v>
      </c>
      <c r="AE1191" s="382">
        <f ca="1">IF(Controle!$N$16=1,0,$D1191*AE441*AE$5)</f>
        <v>0</v>
      </c>
      <c r="AF1191" s="382">
        <f ca="1">IF(Controle!$N$16=1,0,$D1191*AF441*AF$5)</f>
        <v>0</v>
      </c>
      <c r="AG1191" s="382">
        <f ca="1">IF(Controle!$N$16=1,0,$D1191*AG441*AG$5)</f>
        <v>0</v>
      </c>
      <c r="AH1191" s="382">
        <f ca="1">IF(Controle!$N$16=1,0,$D1191*AH441*AH$5)</f>
        <v>0</v>
      </c>
      <c r="AI1191" s="382">
        <f ca="1">IF(Controle!$N$16=1,0,$D1191*AI441*AI$5)</f>
        <v>0</v>
      </c>
      <c r="AJ1191" s="382">
        <f ca="1">IF(Controle!$N$16=1,0,$D1191*AJ441*AJ$5)</f>
        <v>0</v>
      </c>
      <c r="AK1191" s="382">
        <f ca="1">IF(Controle!$N$16=1,0,$D1191*AK441*AK$5)</f>
        <v>0</v>
      </c>
      <c r="AL1191" s="382">
        <f ca="1">IF(Controle!$N$16=1,0,$D1191*AL441*AL$5)</f>
        <v>0</v>
      </c>
      <c r="AM1191" s="382">
        <f ca="1">IF(Controle!$N$16=1,0,$D1191*AM441*AM$5)</f>
        <v>0</v>
      </c>
      <c r="AN1191" s="382">
        <f ca="1">IF(Controle!$N$16=1,0,$D1191*AN441*AN$5)</f>
        <v>0</v>
      </c>
      <c r="AO1191" s="382">
        <f ca="1">IF(Controle!$N$16=1,0,$D1191*AO441*AO$5)</f>
        <v>0</v>
      </c>
      <c r="AP1191" s="382">
        <f ca="1">IF(Controle!$N$16=1,0,$D1191*AP441*AP$5)</f>
        <v>0</v>
      </c>
      <c r="AQ1191" s="382">
        <f ca="1">IF(Controle!$N$16=1,0,$D1191*AQ441*AQ$5)</f>
        <v>0</v>
      </c>
      <c r="AR1191" s="382">
        <f ca="1">IF(Controle!$N$16=1,0,$D1191*AR441*AR$5)</f>
        <v>0</v>
      </c>
      <c r="AS1191" s="684">
        <f t="shared" ca="1" si="672"/>
        <v>0</v>
      </c>
    </row>
    <row r="1192" spans="2:45" hidden="1" outlineLevel="1">
      <c r="B1192" s="123"/>
      <c r="C1192" s="81">
        <f t="shared" si="673"/>
        <v>14</v>
      </c>
      <c r="D1192" s="191">
        <f t="shared" ca="1" si="671"/>
        <v>0</v>
      </c>
      <c r="E1192" s="382">
        <f ca="1">IF(Controle!$N$16=1,0,$D1192*E442*E$5)</f>
        <v>0</v>
      </c>
      <c r="F1192" s="382">
        <f ca="1">IF(Controle!$N$16=1,0,$D1192*F442*F$5)</f>
        <v>0</v>
      </c>
      <c r="G1192" s="382">
        <f ca="1">IF(Controle!$N$16=1,0,$D1192*G442*G$5)</f>
        <v>0</v>
      </c>
      <c r="H1192" s="382">
        <f ca="1">IF(Controle!$N$16=1,0,$D1192*H442*H$5)</f>
        <v>0</v>
      </c>
      <c r="I1192" s="382">
        <f ca="1">IF(Controle!$N$16=1,0,$D1192*I442*I$5)</f>
        <v>0</v>
      </c>
      <c r="J1192" s="382">
        <f ca="1">IF(Controle!$N$16=1,0,$D1192*J442*J$5)</f>
        <v>0</v>
      </c>
      <c r="K1192" s="382">
        <f ca="1">IF(Controle!$N$16=1,0,$D1192*K442*K$5)</f>
        <v>0</v>
      </c>
      <c r="L1192" s="382">
        <f ca="1">IF(Controle!$N$16=1,0,$D1192*L442*L$5)</f>
        <v>0</v>
      </c>
      <c r="M1192" s="382">
        <f ca="1">IF(Controle!$N$16=1,0,$D1192*M442*M$5)</f>
        <v>0</v>
      </c>
      <c r="N1192" s="382">
        <f ca="1">IF(Controle!$N$16=1,0,$D1192*N442*N$5)</f>
        <v>0</v>
      </c>
      <c r="O1192" s="382">
        <f ca="1">IF(Controle!$N$16=1,0,$D1192*O442*O$5)</f>
        <v>0</v>
      </c>
      <c r="P1192" s="382">
        <f ca="1">IF(Controle!$N$16=1,0,$D1192*P442*P$5)</f>
        <v>0</v>
      </c>
      <c r="Q1192" s="382">
        <f ca="1">IF(Controle!$N$16=1,0,$D1192*Q442*Q$5)</f>
        <v>0</v>
      </c>
      <c r="R1192" s="382">
        <f ca="1">IF(Controle!$N$16=1,0,$D1192*R442*R$5)</f>
        <v>0</v>
      </c>
      <c r="S1192" s="382">
        <f ca="1">IF(Controle!$N$16=1,0,$D1192*S442*S$5)</f>
        <v>0</v>
      </c>
      <c r="T1192" s="382">
        <f ca="1">IF(Controle!$N$16=1,0,$D1192*T442*T$5)</f>
        <v>0</v>
      </c>
      <c r="U1192" s="382">
        <f ca="1">IF(Controle!$N$16=1,0,$D1192*U442*U$5)</f>
        <v>0</v>
      </c>
      <c r="V1192" s="382">
        <f ca="1">IF(Controle!$N$16=1,0,$D1192*V442*V$5)</f>
        <v>0</v>
      </c>
      <c r="W1192" s="382">
        <f ca="1">IF(Controle!$N$16=1,0,$D1192*W442*W$5)</f>
        <v>0</v>
      </c>
      <c r="X1192" s="382">
        <f ca="1">IF(Controle!$N$16=1,0,$D1192*X442*X$5)</f>
        <v>0</v>
      </c>
      <c r="Y1192" s="382">
        <f ca="1">IF(Controle!$N$16=1,0,$D1192*Y442*Y$5)</f>
        <v>0</v>
      </c>
      <c r="Z1192" s="382">
        <f ca="1">IF(Controle!$N$16=1,0,$D1192*Z442*Z$5)</f>
        <v>0</v>
      </c>
      <c r="AA1192" s="382">
        <f ca="1">IF(Controle!$N$16=1,0,$D1192*AA442*AA$5)</f>
        <v>0</v>
      </c>
      <c r="AB1192" s="382">
        <f ca="1">IF(Controle!$N$16=1,0,$D1192*AB442*AB$5)</f>
        <v>0</v>
      </c>
      <c r="AC1192" s="382">
        <f ca="1">IF(Controle!$N$16=1,0,$D1192*AC442*AC$5)</f>
        <v>0</v>
      </c>
      <c r="AD1192" s="382">
        <f ca="1">IF(Controle!$N$16=1,0,$D1192*AD442*AD$5)</f>
        <v>0</v>
      </c>
      <c r="AE1192" s="382">
        <f ca="1">IF(Controle!$N$16=1,0,$D1192*AE442*AE$5)</f>
        <v>0</v>
      </c>
      <c r="AF1192" s="382">
        <f ca="1">IF(Controle!$N$16=1,0,$D1192*AF442*AF$5)</f>
        <v>0</v>
      </c>
      <c r="AG1192" s="382">
        <f ca="1">IF(Controle!$N$16=1,0,$D1192*AG442*AG$5)</f>
        <v>0</v>
      </c>
      <c r="AH1192" s="382">
        <f ca="1">IF(Controle!$N$16=1,0,$D1192*AH442*AH$5)</f>
        <v>0</v>
      </c>
      <c r="AI1192" s="382">
        <f ca="1">IF(Controle!$N$16=1,0,$D1192*AI442*AI$5)</f>
        <v>0</v>
      </c>
      <c r="AJ1192" s="382">
        <f ca="1">IF(Controle!$N$16=1,0,$D1192*AJ442*AJ$5)</f>
        <v>0</v>
      </c>
      <c r="AK1192" s="382">
        <f ca="1">IF(Controle!$N$16=1,0,$D1192*AK442*AK$5)</f>
        <v>0</v>
      </c>
      <c r="AL1192" s="382">
        <f ca="1">IF(Controle!$N$16=1,0,$D1192*AL442*AL$5)</f>
        <v>0</v>
      </c>
      <c r="AM1192" s="382">
        <f ca="1">IF(Controle!$N$16=1,0,$D1192*AM442*AM$5)</f>
        <v>0</v>
      </c>
      <c r="AN1192" s="382">
        <f ca="1">IF(Controle!$N$16=1,0,$D1192*AN442*AN$5)</f>
        <v>0</v>
      </c>
      <c r="AO1192" s="382">
        <f ca="1">IF(Controle!$N$16=1,0,$D1192*AO442*AO$5)</f>
        <v>0</v>
      </c>
      <c r="AP1192" s="382">
        <f ca="1">IF(Controle!$N$16=1,0,$D1192*AP442*AP$5)</f>
        <v>0</v>
      </c>
      <c r="AQ1192" s="382">
        <f ca="1">IF(Controle!$N$16=1,0,$D1192*AQ442*AQ$5)</f>
        <v>0</v>
      </c>
      <c r="AR1192" s="382">
        <f ca="1">IF(Controle!$N$16=1,0,$D1192*AR442*AR$5)</f>
        <v>0</v>
      </c>
      <c r="AS1192" s="684">
        <f t="shared" ca="1" si="672"/>
        <v>0</v>
      </c>
    </row>
    <row r="1193" spans="2:45" hidden="1" outlineLevel="1">
      <c r="B1193" s="123"/>
      <c r="C1193" s="81">
        <f t="shared" si="673"/>
        <v>15</v>
      </c>
      <c r="D1193" s="191">
        <f t="shared" ca="1" si="671"/>
        <v>0</v>
      </c>
      <c r="E1193" s="382">
        <f ca="1">IF(Controle!$N$16=1,0,$D1193*E443*E$5)</f>
        <v>0</v>
      </c>
      <c r="F1193" s="382">
        <f ca="1">IF(Controle!$N$16=1,0,$D1193*F443*F$5)</f>
        <v>0</v>
      </c>
      <c r="G1193" s="382">
        <f ca="1">IF(Controle!$N$16=1,0,$D1193*G443*G$5)</f>
        <v>0</v>
      </c>
      <c r="H1193" s="382">
        <f ca="1">IF(Controle!$N$16=1,0,$D1193*H443*H$5)</f>
        <v>0</v>
      </c>
      <c r="I1193" s="382">
        <f ca="1">IF(Controle!$N$16=1,0,$D1193*I443*I$5)</f>
        <v>0</v>
      </c>
      <c r="J1193" s="382">
        <f ca="1">IF(Controle!$N$16=1,0,$D1193*J443*J$5)</f>
        <v>0</v>
      </c>
      <c r="K1193" s="382">
        <f ca="1">IF(Controle!$N$16=1,0,$D1193*K443*K$5)</f>
        <v>0</v>
      </c>
      <c r="L1193" s="382">
        <f ca="1">IF(Controle!$N$16=1,0,$D1193*L443*L$5)</f>
        <v>0</v>
      </c>
      <c r="M1193" s="382">
        <f ca="1">IF(Controle!$N$16=1,0,$D1193*M443*M$5)</f>
        <v>0</v>
      </c>
      <c r="N1193" s="382">
        <f ca="1">IF(Controle!$N$16=1,0,$D1193*N443*N$5)</f>
        <v>0</v>
      </c>
      <c r="O1193" s="382">
        <f ca="1">IF(Controle!$N$16=1,0,$D1193*O443*O$5)</f>
        <v>0</v>
      </c>
      <c r="P1193" s="382">
        <f ca="1">IF(Controle!$N$16=1,0,$D1193*P443*P$5)</f>
        <v>0</v>
      </c>
      <c r="Q1193" s="382">
        <f ca="1">IF(Controle!$N$16=1,0,$D1193*Q443*Q$5)</f>
        <v>0</v>
      </c>
      <c r="R1193" s="382">
        <f ca="1">IF(Controle!$N$16=1,0,$D1193*R443*R$5)</f>
        <v>0</v>
      </c>
      <c r="S1193" s="382">
        <f ca="1">IF(Controle!$N$16=1,0,$D1193*S443*S$5)</f>
        <v>0</v>
      </c>
      <c r="T1193" s="382">
        <f ca="1">IF(Controle!$N$16=1,0,$D1193*T443*T$5)</f>
        <v>0</v>
      </c>
      <c r="U1193" s="382">
        <f ca="1">IF(Controle!$N$16=1,0,$D1193*U443*U$5)</f>
        <v>0</v>
      </c>
      <c r="V1193" s="382">
        <f ca="1">IF(Controle!$N$16=1,0,$D1193*V443*V$5)</f>
        <v>0</v>
      </c>
      <c r="W1193" s="382">
        <f ca="1">IF(Controle!$N$16=1,0,$D1193*W443*W$5)</f>
        <v>0</v>
      </c>
      <c r="X1193" s="382">
        <f ca="1">IF(Controle!$N$16=1,0,$D1193*X443*X$5)</f>
        <v>0</v>
      </c>
      <c r="Y1193" s="382">
        <f ca="1">IF(Controle!$N$16=1,0,$D1193*Y443*Y$5)</f>
        <v>0</v>
      </c>
      <c r="Z1193" s="382">
        <f ca="1">IF(Controle!$N$16=1,0,$D1193*Z443*Z$5)</f>
        <v>0</v>
      </c>
      <c r="AA1193" s="382">
        <f ca="1">IF(Controle!$N$16=1,0,$D1193*AA443*AA$5)</f>
        <v>0</v>
      </c>
      <c r="AB1193" s="382">
        <f ca="1">IF(Controle!$N$16=1,0,$D1193*AB443*AB$5)</f>
        <v>0</v>
      </c>
      <c r="AC1193" s="382">
        <f ca="1">IF(Controle!$N$16=1,0,$D1193*AC443*AC$5)</f>
        <v>0</v>
      </c>
      <c r="AD1193" s="382">
        <f ca="1">IF(Controle!$N$16=1,0,$D1193*AD443*AD$5)</f>
        <v>0</v>
      </c>
      <c r="AE1193" s="382">
        <f ca="1">IF(Controle!$N$16=1,0,$D1193*AE443*AE$5)</f>
        <v>0</v>
      </c>
      <c r="AF1193" s="382">
        <f ca="1">IF(Controle!$N$16=1,0,$D1193*AF443*AF$5)</f>
        <v>0</v>
      </c>
      <c r="AG1193" s="382">
        <f ca="1">IF(Controle!$N$16=1,0,$D1193*AG443*AG$5)</f>
        <v>0</v>
      </c>
      <c r="AH1193" s="382">
        <f ca="1">IF(Controle!$N$16=1,0,$D1193*AH443*AH$5)</f>
        <v>0</v>
      </c>
      <c r="AI1193" s="382">
        <f ca="1">IF(Controle!$N$16=1,0,$D1193*AI443*AI$5)</f>
        <v>0</v>
      </c>
      <c r="AJ1193" s="382">
        <f ca="1">IF(Controle!$N$16=1,0,$D1193*AJ443*AJ$5)</f>
        <v>0</v>
      </c>
      <c r="AK1193" s="382">
        <f ca="1">IF(Controle!$N$16=1,0,$D1193*AK443*AK$5)</f>
        <v>0</v>
      </c>
      <c r="AL1193" s="382">
        <f ca="1">IF(Controle!$N$16=1,0,$D1193*AL443*AL$5)</f>
        <v>0</v>
      </c>
      <c r="AM1193" s="382">
        <f ca="1">IF(Controle!$N$16=1,0,$D1193*AM443*AM$5)</f>
        <v>0</v>
      </c>
      <c r="AN1193" s="382">
        <f ca="1">IF(Controle!$N$16=1,0,$D1193*AN443*AN$5)</f>
        <v>0</v>
      </c>
      <c r="AO1193" s="382">
        <f ca="1">IF(Controle!$N$16=1,0,$D1193*AO443*AO$5)</f>
        <v>0</v>
      </c>
      <c r="AP1193" s="382">
        <f ca="1">IF(Controle!$N$16=1,0,$D1193*AP443*AP$5)</f>
        <v>0</v>
      </c>
      <c r="AQ1193" s="382">
        <f ca="1">IF(Controle!$N$16=1,0,$D1193*AQ443*AQ$5)</f>
        <v>0</v>
      </c>
      <c r="AR1193" s="382">
        <f ca="1">IF(Controle!$N$16=1,0,$D1193*AR443*AR$5)</f>
        <v>0</v>
      </c>
      <c r="AS1193" s="684">
        <f t="shared" ca="1" si="672"/>
        <v>0</v>
      </c>
    </row>
    <row r="1194" spans="2:45" hidden="1" outlineLevel="1">
      <c r="B1194" s="123"/>
      <c r="C1194" s="81">
        <f t="shared" si="673"/>
        <v>16</v>
      </c>
      <c r="D1194" s="191">
        <f t="shared" ca="1" si="671"/>
        <v>0</v>
      </c>
      <c r="E1194" s="382">
        <f ca="1">IF(Controle!$N$16=1,0,$D1194*E444*E$5)</f>
        <v>0</v>
      </c>
      <c r="F1194" s="382">
        <f ca="1">IF(Controle!$N$16=1,0,$D1194*F444*F$5)</f>
        <v>0</v>
      </c>
      <c r="G1194" s="382">
        <f ca="1">IF(Controle!$N$16=1,0,$D1194*G444*G$5)</f>
        <v>0</v>
      </c>
      <c r="H1194" s="382">
        <f ca="1">IF(Controle!$N$16=1,0,$D1194*H444*H$5)</f>
        <v>0</v>
      </c>
      <c r="I1194" s="382">
        <f ca="1">IF(Controle!$N$16=1,0,$D1194*I444*I$5)</f>
        <v>0</v>
      </c>
      <c r="J1194" s="382">
        <f ca="1">IF(Controle!$N$16=1,0,$D1194*J444*J$5)</f>
        <v>0</v>
      </c>
      <c r="K1194" s="382">
        <f ca="1">IF(Controle!$N$16=1,0,$D1194*K444*K$5)</f>
        <v>0</v>
      </c>
      <c r="L1194" s="382">
        <f ca="1">IF(Controle!$N$16=1,0,$D1194*L444*L$5)</f>
        <v>0</v>
      </c>
      <c r="M1194" s="382">
        <f ca="1">IF(Controle!$N$16=1,0,$D1194*M444*M$5)</f>
        <v>0</v>
      </c>
      <c r="N1194" s="382">
        <f ca="1">IF(Controle!$N$16=1,0,$D1194*N444*N$5)</f>
        <v>0</v>
      </c>
      <c r="O1194" s="382">
        <f ca="1">IF(Controle!$N$16=1,0,$D1194*O444*O$5)</f>
        <v>0</v>
      </c>
      <c r="P1194" s="382">
        <f ca="1">IF(Controle!$N$16=1,0,$D1194*P444*P$5)</f>
        <v>0</v>
      </c>
      <c r="Q1194" s="382">
        <f ca="1">IF(Controle!$N$16=1,0,$D1194*Q444*Q$5)</f>
        <v>0</v>
      </c>
      <c r="R1194" s="382">
        <f ca="1">IF(Controle!$N$16=1,0,$D1194*R444*R$5)</f>
        <v>0</v>
      </c>
      <c r="S1194" s="382">
        <f ca="1">IF(Controle!$N$16=1,0,$D1194*S444*S$5)</f>
        <v>0</v>
      </c>
      <c r="T1194" s="382">
        <f ca="1">IF(Controle!$N$16=1,0,$D1194*T444*T$5)</f>
        <v>0</v>
      </c>
      <c r="U1194" s="382">
        <f ca="1">IF(Controle!$N$16=1,0,$D1194*U444*U$5)</f>
        <v>0</v>
      </c>
      <c r="V1194" s="382">
        <f ca="1">IF(Controle!$N$16=1,0,$D1194*V444*V$5)</f>
        <v>0</v>
      </c>
      <c r="W1194" s="382">
        <f ca="1">IF(Controle!$N$16=1,0,$D1194*W444*W$5)</f>
        <v>0</v>
      </c>
      <c r="X1194" s="382">
        <f ca="1">IF(Controle!$N$16=1,0,$D1194*X444*X$5)</f>
        <v>0</v>
      </c>
      <c r="Y1194" s="382">
        <f ca="1">IF(Controle!$N$16=1,0,$D1194*Y444*Y$5)</f>
        <v>0</v>
      </c>
      <c r="Z1194" s="382">
        <f ca="1">IF(Controle!$N$16=1,0,$D1194*Z444*Z$5)</f>
        <v>0</v>
      </c>
      <c r="AA1194" s="382">
        <f ca="1">IF(Controle!$N$16=1,0,$D1194*AA444*AA$5)</f>
        <v>0</v>
      </c>
      <c r="AB1194" s="382">
        <f ca="1">IF(Controle!$N$16=1,0,$D1194*AB444*AB$5)</f>
        <v>0</v>
      </c>
      <c r="AC1194" s="382">
        <f ca="1">IF(Controle!$N$16=1,0,$D1194*AC444*AC$5)</f>
        <v>0</v>
      </c>
      <c r="AD1194" s="382">
        <f ca="1">IF(Controle!$N$16=1,0,$D1194*AD444*AD$5)</f>
        <v>0</v>
      </c>
      <c r="AE1194" s="382">
        <f ca="1">IF(Controle!$N$16=1,0,$D1194*AE444*AE$5)</f>
        <v>0</v>
      </c>
      <c r="AF1194" s="382">
        <f ca="1">IF(Controle!$N$16=1,0,$D1194*AF444*AF$5)</f>
        <v>0</v>
      </c>
      <c r="AG1194" s="382">
        <f ca="1">IF(Controle!$N$16=1,0,$D1194*AG444*AG$5)</f>
        <v>0</v>
      </c>
      <c r="AH1194" s="382">
        <f ca="1">IF(Controle!$N$16=1,0,$D1194*AH444*AH$5)</f>
        <v>0</v>
      </c>
      <c r="AI1194" s="382">
        <f ca="1">IF(Controle!$N$16=1,0,$D1194*AI444*AI$5)</f>
        <v>0</v>
      </c>
      <c r="AJ1194" s="382">
        <f ca="1">IF(Controle!$N$16=1,0,$D1194*AJ444*AJ$5)</f>
        <v>0</v>
      </c>
      <c r="AK1194" s="382">
        <f ca="1">IF(Controle!$N$16=1,0,$D1194*AK444*AK$5)</f>
        <v>0</v>
      </c>
      <c r="AL1194" s="382">
        <f ca="1">IF(Controle!$N$16=1,0,$D1194*AL444*AL$5)</f>
        <v>0</v>
      </c>
      <c r="AM1194" s="382">
        <f ca="1">IF(Controle!$N$16=1,0,$D1194*AM444*AM$5)</f>
        <v>0</v>
      </c>
      <c r="AN1194" s="382">
        <f ca="1">IF(Controle!$N$16=1,0,$D1194*AN444*AN$5)</f>
        <v>0</v>
      </c>
      <c r="AO1194" s="382">
        <f ca="1">IF(Controle!$N$16=1,0,$D1194*AO444*AO$5)</f>
        <v>0</v>
      </c>
      <c r="AP1194" s="382">
        <f ca="1">IF(Controle!$N$16=1,0,$D1194*AP444*AP$5)</f>
        <v>0</v>
      </c>
      <c r="AQ1194" s="382">
        <f ca="1">IF(Controle!$N$16=1,0,$D1194*AQ444*AQ$5)</f>
        <v>0</v>
      </c>
      <c r="AR1194" s="382">
        <f ca="1">IF(Controle!$N$16=1,0,$D1194*AR444*AR$5)</f>
        <v>0</v>
      </c>
      <c r="AS1194" s="684">
        <f t="shared" ca="1" si="672"/>
        <v>0</v>
      </c>
    </row>
    <row r="1195" spans="2:45" hidden="1" outlineLevel="1">
      <c r="B1195" s="123"/>
      <c r="C1195" s="81">
        <f t="shared" si="673"/>
        <v>17</v>
      </c>
      <c r="D1195" s="191">
        <f t="shared" ca="1" si="671"/>
        <v>0</v>
      </c>
      <c r="E1195" s="382">
        <f ca="1">IF(Controle!$N$16=1,0,$D1195*E445*E$5)</f>
        <v>0</v>
      </c>
      <c r="F1195" s="382">
        <f ca="1">IF(Controle!$N$16=1,0,$D1195*F445*F$5)</f>
        <v>0</v>
      </c>
      <c r="G1195" s="382">
        <f ca="1">IF(Controle!$N$16=1,0,$D1195*G445*G$5)</f>
        <v>0</v>
      </c>
      <c r="H1195" s="382">
        <f ca="1">IF(Controle!$N$16=1,0,$D1195*H445*H$5)</f>
        <v>0</v>
      </c>
      <c r="I1195" s="382">
        <f ca="1">IF(Controle!$N$16=1,0,$D1195*I445*I$5)</f>
        <v>0</v>
      </c>
      <c r="J1195" s="382">
        <f ca="1">IF(Controle!$N$16=1,0,$D1195*J445*J$5)</f>
        <v>0</v>
      </c>
      <c r="K1195" s="382">
        <f ca="1">IF(Controle!$N$16=1,0,$D1195*K445*K$5)</f>
        <v>0</v>
      </c>
      <c r="L1195" s="382">
        <f ca="1">IF(Controle!$N$16=1,0,$D1195*L445*L$5)</f>
        <v>0</v>
      </c>
      <c r="M1195" s="382">
        <f ca="1">IF(Controle!$N$16=1,0,$D1195*M445*M$5)</f>
        <v>0</v>
      </c>
      <c r="N1195" s="382">
        <f ca="1">IF(Controle!$N$16=1,0,$D1195*N445*N$5)</f>
        <v>0</v>
      </c>
      <c r="O1195" s="382">
        <f ca="1">IF(Controle!$N$16=1,0,$D1195*O445*O$5)</f>
        <v>0</v>
      </c>
      <c r="P1195" s="382">
        <f ca="1">IF(Controle!$N$16=1,0,$D1195*P445*P$5)</f>
        <v>0</v>
      </c>
      <c r="Q1195" s="382">
        <f ca="1">IF(Controle!$N$16=1,0,$D1195*Q445*Q$5)</f>
        <v>0</v>
      </c>
      <c r="R1195" s="382">
        <f ca="1">IF(Controle!$N$16=1,0,$D1195*R445*R$5)</f>
        <v>0</v>
      </c>
      <c r="S1195" s="382">
        <f ca="1">IF(Controle!$N$16=1,0,$D1195*S445*S$5)</f>
        <v>0</v>
      </c>
      <c r="T1195" s="382">
        <f ca="1">IF(Controle!$N$16=1,0,$D1195*T445*T$5)</f>
        <v>0</v>
      </c>
      <c r="U1195" s="382">
        <f ca="1">IF(Controle!$N$16=1,0,$D1195*U445*U$5)</f>
        <v>0</v>
      </c>
      <c r="V1195" s="382">
        <f ca="1">IF(Controle!$N$16=1,0,$D1195*V445*V$5)</f>
        <v>0</v>
      </c>
      <c r="W1195" s="382">
        <f ca="1">IF(Controle!$N$16=1,0,$D1195*W445*W$5)</f>
        <v>0</v>
      </c>
      <c r="X1195" s="382">
        <f ca="1">IF(Controle!$N$16=1,0,$D1195*X445*X$5)</f>
        <v>0</v>
      </c>
      <c r="Y1195" s="382">
        <f ca="1">IF(Controle!$N$16=1,0,$D1195*Y445*Y$5)</f>
        <v>0</v>
      </c>
      <c r="Z1195" s="382">
        <f ca="1">IF(Controle!$N$16=1,0,$D1195*Z445*Z$5)</f>
        <v>0</v>
      </c>
      <c r="AA1195" s="382">
        <f ca="1">IF(Controle!$N$16=1,0,$D1195*AA445*AA$5)</f>
        <v>0</v>
      </c>
      <c r="AB1195" s="382">
        <f ca="1">IF(Controle!$N$16=1,0,$D1195*AB445*AB$5)</f>
        <v>0</v>
      </c>
      <c r="AC1195" s="382">
        <f ca="1">IF(Controle!$N$16=1,0,$D1195*AC445*AC$5)</f>
        <v>0</v>
      </c>
      <c r="AD1195" s="382">
        <f ca="1">IF(Controle!$N$16=1,0,$D1195*AD445*AD$5)</f>
        <v>0</v>
      </c>
      <c r="AE1195" s="382">
        <f ca="1">IF(Controle!$N$16=1,0,$D1195*AE445*AE$5)</f>
        <v>0</v>
      </c>
      <c r="AF1195" s="382">
        <f ca="1">IF(Controle!$N$16=1,0,$D1195*AF445*AF$5)</f>
        <v>0</v>
      </c>
      <c r="AG1195" s="382">
        <f ca="1">IF(Controle!$N$16=1,0,$D1195*AG445*AG$5)</f>
        <v>0</v>
      </c>
      <c r="AH1195" s="382">
        <f ca="1">IF(Controle!$N$16=1,0,$D1195*AH445*AH$5)</f>
        <v>0</v>
      </c>
      <c r="AI1195" s="382">
        <f ca="1">IF(Controle!$N$16=1,0,$D1195*AI445*AI$5)</f>
        <v>0</v>
      </c>
      <c r="AJ1195" s="382">
        <f ca="1">IF(Controle!$N$16=1,0,$D1195*AJ445*AJ$5)</f>
        <v>0</v>
      </c>
      <c r="AK1195" s="382">
        <f ca="1">IF(Controle!$N$16=1,0,$D1195*AK445*AK$5)</f>
        <v>0</v>
      </c>
      <c r="AL1195" s="382">
        <f ca="1">IF(Controle!$N$16=1,0,$D1195*AL445*AL$5)</f>
        <v>0</v>
      </c>
      <c r="AM1195" s="382">
        <f ca="1">IF(Controle!$N$16=1,0,$D1195*AM445*AM$5)</f>
        <v>0</v>
      </c>
      <c r="AN1195" s="382">
        <f ca="1">IF(Controle!$N$16=1,0,$D1195*AN445*AN$5)</f>
        <v>0</v>
      </c>
      <c r="AO1195" s="382">
        <f ca="1">IF(Controle!$N$16=1,0,$D1195*AO445*AO$5)</f>
        <v>0</v>
      </c>
      <c r="AP1195" s="382">
        <f ca="1">IF(Controle!$N$16=1,0,$D1195*AP445*AP$5)</f>
        <v>0</v>
      </c>
      <c r="AQ1195" s="382">
        <f ca="1">IF(Controle!$N$16=1,0,$D1195*AQ445*AQ$5)</f>
        <v>0</v>
      </c>
      <c r="AR1195" s="382">
        <f ca="1">IF(Controle!$N$16=1,0,$D1195*AR445*AR$5)</f>
        <v>0</v>
      </c>
      <c r="AS1195" s="684">
        <f t="shared" ca="1" si="672"/>
        <v>0</v>
      </c>
    </row>
    <row r="1196" spans="2:45" hidden="1" outlineLevel="1">
      <c r="B1196" s="123"/>
      <c r="C1196" s="81">
        <f t="shared" si="673"/>
        <v>18</v>
      </c>
      <c r="D1196" s="191">
        <f t="shared" ca="1" si="671"/>
        <v>0</v>
      </c>
      <c r="E1196" s="382">
        <f ca="1">IF(Controle!$N$16=1,0,$D1196*E446*E$5)</f>
        <v>0</v>
      </c>
      <c r="F1196" s="382">
        <f ca="1">IF(Controle!$N$16=1,0,$D1196*F446*F$5)</f>
        <v>0</v>
      </c>
      <c r="G1196" s="382">
        <f ca="1">IF(Controle!$N$16=1,0,$D1196*G446*G$5)</f>
        <v>0</v>
      </c>
      <c r="H1196" s="382">
        <f ca="1">IF(Controle!$N$16=1,0,$D1196*H446*H$5)</f>
        <v>0</v>
      </c>
      <c r="I1196" s="382">
        <f ca="1">IF(Controle!$N$16=1,0,$D1196*I446*I$5)</f>
        <v>0</v>
      </c>
      <c r="J1196" s="382">
        <f ca="1">IF(Controle!$N$16=1,0,$D1196*J446*J$5)</f>
        <v>0</v>
      </c>
      <c r="K1196" s="382">
        <f ca="1">IF(Controle!$N$16=1,0,$D1196*K446*K$5)</f>
        <v>0</v>
      </c>
      <c r="L1196" s="382">
        <f ca="1">IF(Controle!$N$16=1,0,$D1196*L446*L$5)</f>
        <v>0</v>
      </c>
      <c r="M1196" s="382">
        <f ca="1">IF(Controle!$N$16=1,0,$D1196*M446*M$5)</f>
        <v>0</v>
      </c>
      <c r="N1196" s="382">
        <f ca="1">IF(Controle!$N$16=1,0,$D1196*N446*N$5)</f>
        <v>0</v>
      </c>
      <c r="O1196" s="382">
        <f ca="1">IF(Controle!$N$16=1,0,$D1196*O446*O$5)</f>
        <v>0</v>
      </c>
      <c r="P1196" s="382">
        <f ca="1">IF(Controle!$N$16=1,0,$D1196*P446*P$5)</f>
        <v>0</v>
      </c>
      <c r="Q1196" s="382">
        <f ca="1">IF(Controle!$N$16=1,0,$D1196*Q446*Q$5)</f>
        <v>0</v>
      </c>
      <c r="R1196" s="382">
        <f ca="1">IF(Controle!$N$16=1,0,$D1196*R446*R$5)</f>
        <v>0</v>
      </c>
      <c r="S1196" s="382">
        <f ca="1">IF(Controle!$N$16=1,0,$D1196*S446*S$5)</f>
        <v>0</v>
      </c>
      <c r="T1196" s="382">
        <f ca="1">IF(Controle!$N$16=1,0,$D1196*T446*T$5)</f>
        <v>0</v>
      </c>
      <c r="U1196" s="382">
        <f ca="1">IF(Controle!$N$16=1,0,$D1196*U446*U$5)</f>
        <v>0</v>
      </c>
      <c r="V1196" s="382">
        <f ca="1">IF(Controle!$N$16=1,0,$D1196*V446*V$5)</f>
        <v>0</v>
      </c>
      <c r="W1196" s="382">
        <f ca="1">IF(Controle!$N$16=1,0,$D1196*W446*W$5)</f>
        <v>0</v>
      </c>
      <c r="X1196" s="382">
        <f ca="1">IF(Controle!$N$16=1,0,$D1196*X446*X$5)</f>
        <v>0</v>
      </c>
      <c r="Y1196" s="382">
        <f ca="1">IF(Controle!$N$16=1,0,$D1196*Y446*Y$5)</f>
        <v>0</v>
      </c>
      <c r="Z1196" s="382">
        <f ca="1">IF(Controle!$N$16=1,0,$D1196*Z446*Z$5)</f>
        <v>0</v>
      </c>
      <c r="AA1196" s="382">
        <f ca="1">IF(Controle!$N$16=1,0,$D1196*AA446*AA$5)</f>
        <v>0</v>
      </c>
      <c r="AB1196" s="382">
        <f ca="1">IF(Controle!$N$16=1,0,$D1196*AB446*AB$5)</f>
        <v>0</v>
      </c>
      <c r="AC1196" s="382">
        <f ca="1">IF(Controle!$N$16=1,0,$D1196*AC446*AC$5)</f>
        <v>0</v>
      </c>
      <c r="AD1196" s="382">
        <f ca="1">IF(Controle!$N$16=1,0,$D1196*AD446*AD$5)</f>
        <v>0</v>
      </c>
      <c r="AE1196" s="382">
        <f ca="1">IF(Controle!$N$16=1,0,$D1196*AE446*AE$5)</f>
        <v>0</v>
      </c>
      <c r="AF1196" s="382">
        <f ca="1">IF(Controle!$N$16=1,0,$D1196*AF446*AF$5)</f>
        <v>0</v>
      </c>
      <c r="AG1196" s="382">
        <f ca="1">IF(Controle!$N$16=1,0,$D1196*AG446*AG$5)</f>
        <v>0</v>
      </c>
      <c r="AH1196" s="382">
        <f ca="1">IF(Controle!$N$16=1,0,$D1196*AH446*AH$5)</f>
        <v>0</v>
      </c>
      <c r="AI1196" s="382">
        <f ca="1">IF(Controle!$N$16=1,0,$D1196*AI446*AI$5)</f>
        <v>0</v>
      </c>
      <c r="AJ1196" s="382">
        <f ca="1">IF(Controle!$N$16=1,0,$D1196*AJ446*AJ$5)</f>
        <v>0</v>
      </c>
      <c r="AK1196" s="382">
        <f ca="1">IF(Controle!$N$16=1,0,$D1196*AK446*AK$5)</f>
        <v>0</v>
      </c>
      <c r="AL1196" s="382">
        <f ca="1">IF(Controle!$N$16=1,0,$D1196*AL446*AL$5)</f>
        <v>0</v>
      </c>
      <c r="AM1196" s="382">
        <f ca="1">IF(Controle!$N$16=1,0,$D1196*AM446*AM$5)</f>
        <v>0</v>
      </c>
      <c r="AN1196" s="382">
        <f ca="1">IF(Controle!$N$16=1,0,$D1196*AN446*AN$5)</f>
        <v>0</v>
      </c>
      <c r="AO1196" s="382">
        <f ca="1">IF(Controle!$N$16=1,0,$D1196*AO446*AO$5)</f>
        <v>0</v>
      </c>
      <c r="AP1196" s="382">
        <f ca="1">IF(Controle!$N$16=1,0,$D1196*AP446*AP$5)</f>
        <v>0</v>
      </c>
      <c r="AQ1196" s="382">
        <f ca="1">IF(Controle!$N$16=1,0,$D1196*AQ446*AQ$5)</f>
        <v>0</v>
      </c>
      <c r="AR1196" s="382">
        <f ca="1">IF(Controle!$N$16=1,0,$D1196*AR446*AR$5)</f>
        <v>0</v>
      </c>
      <c r="AS1196" s="684">
        <f t="shared" ca="1" si="672"/>
        <v>0</v>
      </c>
    </row>
    <row r="1197" spans="2:45" hidden="1" outlineLevel="1">
      <c r="B1197" s="123"/>
      <c r="C1197" s="81">
        <f t="shared" si="673"/>
        <v>19</v>
      </c>
      <c r="D1197" s="191">
        <f t="shared" ca="1" si="671"/>
        <v>0</v>
      </c>
      <c r="E1197" s="382">
        <f ca="1">IF(Controle!$N$16=1,0,$D1197*E447*E$5)</f>
        <v>0</v>
      </c>
      <c r="F1197" s="382">
        <f ca="1">IF(Controle!$N$16=1,0,$D1197*F447*F$5)</f>
        <v>0</v>
      </c>
      <c r="G1197" s="382">
        <f ca="1">IF(Controle!$N$16=1,0,$D1197*G447*G$5)</f>
        <v>0</v>
      </c>
      <c r="H1197" s="382">
        <f ca="1">IF(Controle!$N$16=1,0,$D1197*H447*H$5)</f>
        <v>0</v>
      </c>
      <c r="I1197" s="382">
        <f ca="1">IF(Controle!$N$16=1,0,$D1197*I447*I$5)</f>
        <v>0</v>
      </c>
      <c r="J1197" s="382">
        <f ca="1">IF(Controle!$N$16=1,0,$D1197*J447*J$5)</f>
        <v>0</v>
      </c>
      <c r="K1197" s="382">
        <f ca="1">IF(Controle!$N$16=1,0,$D1197*K447*K$5)</f>
        <v>0</v>
      </c>
      <c r="L1197" s="382">
        <f ca="1">IF(Controle!$N$16=1,0,$D1197*L447*L$5)</f>
        <v>0</v>
      </c>
      <c r="M1197" s="382">
        <f ca="1">IF(Controle!$N$16=1,0,$D1197*M447*M$5)</f>
        <v>0</v>
      </c>
      <c r="N1197" s="382">
        <f ca="1">IF(Controle!$N$16=1,0,$D1197*N447*N$5)</f>
        <v>0</v>
      </c>
      <c r="O1197" s="382">
        <f ca="1">IF(Controle!$N$16=1,0,$D1197*O447*O$5)</f>
        <v>0</v>
      </c>
      <c r="P1197" s="382">
        <f ca="1">IF(Controle!$N$16=1,0,$D1197*P447*P$5)</f>
        <v>0</v>
      </c>
      <c r="Q1197" s="382">
        <f ca="1">IF(Controle!$N$16=1,0,$D1197*Q447*Q$5)</f>
        <v>0</v>
      </c>
      <c r="R1197" s="382">
        <f ca="1">IF(Controle!$N$16=1,0,$D1197*R447*R$5)</f>
        <v>0</v>
      </c>
      <c r="S1197" s="382">
        <f ca="1">IF(Controle!$N$16=1,0,$D1197*S447*S$5)</f>
        <v>0</v>
      </c>
      <c r="T1197" s="382">
        <f ca="1">IF(Controle!$N$16=1,0,$D1197*T447*T$5)</f>
        <v>0</v>
      </c>
      <c r="U1197" s="382">
        <f ca="1">IF(Controle!$N$16=1,0,$D1197*U447*U$5)</f>
        <v>0</v>
      </c>
      <c r="V1197" s="382">
        <f ca="1">IF(Controle!$N$16=1,0,$D1197*V447*V$5)</f>
        <v>0</v>
      </c>
      <c r="W1197" s="382">
        <f ca="1">IF(Controle!$N$16=1,0,$D1197*W447*W$5)</f>
        <v>0</v>
      </c>
      <c r="X1197" s="382">
        <f ca="1">IF(Controle!$N$16=1,0,$D1197*X447*X$5)</f>
        <v>0</v>
      </c>
      <c r="Y1197" s="382">
        <f ca="1">IF(Controle!$N$16=1,0,$D1197*Y447*Y$5)</f>
        <v>0</v>
      </c>
      <c r="Z1197" s="382">
        <f ca="1">IF(Controle!$N$16=1,0,$D1197*Z447*Z$5)</f>
        <v>0</v>
      </c>
      <c r="AA1197" s="382">
        <f ca="1">IF(Controle!$N$16=1,0,$D1197*AA447*AA$5)</f>
        <v>0</v>
      </c>
      <c r="AB1197" s="382">
        <f ca="1">IF(Controle!$N$16=1,0,$D1197*AB447*AB$5)</f>
        <v>0</v>
      </c>
      <c r="AC1197" s="382">
        <f ca="1">IF(Controle!$N$16=1,0,$D1197*AC447*AC$5)</f>
        <v>0</v>
      </c>
      <c r="AD1197" s="382">
        <f ca="1">IF(Controle!$N$16=1,0,$D1197*AD447*AD$5)</f>
        <v>0</v>
      </c>
      <c r="AE1197" s="382">
        <f ca="1">IF(Controle!$N$16=1,0,$D1197*AE447*AE$5)</f>
        <v>0</v>
      </c>
      <c r="AF1197" s="382">
        <f ca="1">IF(Controle!$N$16=1,0,$D1197*AF447*AF$5)</f>
        <v>0</v>
      </c>
      <c r="AG1197" s="382">
        <f ca="1">IF(Controle!$N$16=1,0,$D1197*AG447*AG$5)</f>
        <v>0</v>
      </c>
      <c r="AH1197" s="382">
        <f ca="1">IF(Controle!$N$16=1,0,$D1197*AH447*AH$5)</f>
        <v>0</v>
      </c>
      <c r="AI1197" s="382">
        <f ca="1">IF(Controle!$N$16=1,0,$D1197*AI447*AI$5)</f>
        <v>0</v>
      </c>
      <c r="AJ1197" s="382">
        <f ca="1">IF(Controle!$N$16=1,0,$D1197*AJ447*AJ$5)</f>
        <v>0</v>
      </c>
      <c r="AK1197" s="382">
        <f ca="1">IF(Controle!$N$16=1,0,$D1197*AK447*AK$5)</f>
        <v>0</v>
      </c>
      <c r="AL1197" s="382">
        <f ca="1">IF(Controle!$N$16=1,0,$D1197*AL447*AL$5)</f>
        <v>0</v>
      </c>
      <c r="AM1197" s="382">
        <f ca="1">IF(Controle!$N$16=1,0,$D1197*AM447*AM$5)</f>
        <v>0</v>
      </c>
      <c r="AN1197" s="382">
        <f ca="1">IF(Controle!$N$16=1,0,$D1197*AN447*AN$5)</f>
        <v>0</v>
      </c>
      <c r="AO1197" s="382">
        <f ca="1">IF(Controle!$N$16=1,0,$D1197*AO447*AO$5)</f>
        <v>0</v>
      </c>
      <c r="AP1197" s="382">
        <f ca="1">IF(Controle!$N$16=1,0,$D1197*AP447*AP$5)</f>
        <v>0</v>
      </c>
      <c r="AQ1197" s="382">
        <f ca="1">IF(Controle!$N$16=1,0,$D1197*AQ447*AQ$5)</f>
        <v>0</v>
      </c>
      <c r="AR1197" s="382">
        <f ca="1">IF(Controle!$N$16=1,0,$D1197*AR447*AR$5)</f>
        <v>0</v>
      </c>
      <c r="AS1197" s="684">
        <f t="shared" ca="1" si="672"/>
        <v>0</v>
      </c>
    </row>
    <row r="1198" spans="2:45" hidden="1" outlineLevel="1">
      <c r="B1198" s="123"/>
      <c r="C1198" s="81">
        <f t="shared" si="673"/>
        <v>20</v>
      </c>
      <c r="D1198" s="191">
        <f t="shared" ca="1" si="671"/>
        <v>0</v>
      </c>
      <c r="E1198" s="382">
        <f ca="1">IF(Controle!$N$16=1,0,$D1198*E448*E$5)</f>
        <v>0</v>
      </c>
      <c r="F1198" s="382">
        <f ca="1">IF(Controle!$N$16=1,0,$D1198*F448*F$5)</f>
        <v>0</v>
      </c>
      <c r="G1198" s="382">
        <f ca="1">IF(Controle!$N$16=1,0,$D1198*G448*G$5)</f>
        <v>0</v>
      </c>
      <c r="H1198" s="382">
        <f ca="1">IF(Controle!$N$16=1,0,$D1198*H448*H$5)</f>
        <v>0</v>
      </c>
      <c r="I1198" s="382">
        <f ca="1">IF(Controle!$N$16=1,0,$D1198*I448*I$5)</f>
        <v>0</v>
      </c>
      <c r="J1198" s="382">
        <f ca="1">IF(Controle!$N$16=1,0,$D1198*J448*J$5)</f>
        <v>0</v>
      </c>
      <c r="K1198" s="382">
        <f ca="1">IF(Controle!$N$16=1,0,$D1198*K448*K$5)</f>
        <v>0</v>
      </c>
      <c r="L1198" s="382">
        <f ca="1">IF(Controle!$N$16=1,0,$D1198*L448*L$5)</f>
        <v>0</v>
      </c>
      <c r="M1198" s="382">
        <f ca="1">IF(Controle!$N$16=1,0,$D1198*M448*M$5)</f>
        <v>0</v>
      </c>
      <c r="N1198" s="382">
        <f ca="1">IF(Controle!$N$16=1,0,$D1198*N448*N$5)</f>
        <v>0</v>
      </c>
      <c r="O1198" s="382">
        <f ca="1">IF(Controle!$N$16=1,0,$D1198*O448*O$5)</f>
        <v>0</v>
      </c>
      <c r="P1198" s="382">
        <f ca="1">IF(Controle!$N$16=1,0,$D1198*P448*P$5)</f>
        <v>0</v>
      </c>
      <c r="Q1198" s="382">
        <f ca="1">IF(Controle!$N$16=1,0,$D1198*Q448*Q$5)</f>
        <v>0</v>
      </c>
      <c r="R1198" s="382">
        <f ca="1">IF(Controle!$N$16=1,0,$D1198*R448*R$5)</f>
        <v>0</v>
      </c>
      <c r="S1198" s="382">
        <f ca="1">IF(Controle!$N$16=1,0,$D1198*S448*S$5)</f>
        <v>0</v>
      </c>
      <c r="T1198" s="382">
        <f ca="1">IF(Controle!$N$16=1,0,$D1198*T448*T$5)</f>
        <v>0</v>
      </c>
      <c r="U1198" s="382">
        <f ca="1">IF(Controle!$N$16=1,0,$D1198*U448*U$5)</f>
        <v>0</v>
      </c>
      <c r="V1198" s="382">
        <f ca="1">IF(Controle!$N$16=1,0,$D1198*V448*V$5)</f>
        <v>0</v>
      </c>
      <c r="W1198" s="382">
        <f ca="1">IF(Controle!$N$16=1,0,$D1198*W448*W$5)</f>
        <v>0</v>
      </c>
      <c r="X1198" s="382">
        <f ca="1">IF(Controle!$N$16=1,0,$D1198*X448*X$5)</f>
        <v>0</v>
      </c>
      <c r="Y1198" s="382">
        <f ca="1">IF(Controle!$N$16=1,0,$D1198*Y448*Y$5)</f>
        <v>0</v>
      </c>
      <c r="Z1198" s="382">
        <f ca="1">IF(Controle!$N$16=1,0,$D1198*Z448*Z$5)</f>
        <v>0</v>
      </c>
      <c r="AA1198" s="382">
        <f ca="1">IF(Controle!$N$16=1,0,$D1198*AA448*AA$5)</f>
        <v>0</v>
      </c>
      <c r="AB1198" s="382">
        <f ca="1">IF(Controle!$N$16=1,0,$D1198*AB448*AB$5)</f>
        <v>0</v>
      </c>
      <c r="AC1198" s="382">
        <f ca="1">IF(Controle!$N$16=1,0,$D1198*AC448*AC$5)</f>
        <v>0</v>
      </c>
      <c r="AD1198" s="382">
        <f ca="1">IF(Controle!$N$16=1,0,$D1198*AD448*AD$5)</f>
        <v>0</v>
      </c>
      <c r="AE1198" s="382">
        <f ca="1">IF(Controle!$N$16=1,0,$D1198*AE448*AE$5)</f>
        <v>0</v>
      </c>
      <c r="AF1198" s="382">
        <f ca="1">IF(Controle!$N$16=1,0,$D1198*AF448*AF$5)</f>
        <v>0</v>
      </c>
      <c r="AG1198" s="382">
        <f ca="1">IF(Controle!$N$16=1,0,$D1198*AG448*AG$5)</f>
        <v>0</v>
      </c>
      <c r="AH1198" s="382">
        <f ca="1">IF(Controle!$N$16=1,0,$D1198*AH448*AH$5)</f>
        <v>0</v>
      </c>
      <c r="AI1198" s="382">
        <f ca="1">IF(Controle!$N$16=1,0,$D1198*AI448*AI$5)</f>
        <v>0</v>
      </c>
      <c r="AJ1198" s="382">
        <f ca="1">IF(Controle!$N$16=1,0,$D1198*AJ448*AJ$5)</f>
        <v>0</v>
      </c>
      <c r="AK1198" s="382">
        <f ca="1">IF(Controle!$N$16=1,0,$D1198*AK448*AK$5)</f>
        <v>0</v>
      </c>
      <c r="AL1198" s="382">
        <f ca="1">IF(Controle!$N$16=1,0,$D1198*AL448*AL$5)</f>
        <v>0</v>
      </c>
      <c r="AM1198" s="382">
        <f ca="1">IF(Controle!$N$16=1,0,$D1198*AM448*AM$5)</f>
        <v>0</v>
      </c>
      <c r="AN1198" s="382">
        <f ca="1">IF(Controle!$N$16=1,0,$D1198*AN448*AN$5)</f>
        <v>0</v>
      </c>
      <c r="AO1198" s="382">
        <f ca="1">IF(Controle!$N$16=1,0,$D1198*AO448*AO$5)</f>
        <v>0</v>
      </c>
      <c r="AP1198" s="382">
        <f ca="1">IF(Controle!$N$16=1,0,$D1198*AP448*AP$5)</f>
        <v>0</v>
      </c>
      <c r="AQ1198" s="382">
        <f ca="1">IF(Controle!$N$16=1,0,$D1198*AQ448*AQ$5)</f>
        <v>0</v>
      </c>
      <c r="AR1198" s="382">
        <f ca="1">IF(Controle!$N$16=1,0,$D1198*AR448*AR$5)</f>
        <v>0</v>
      </c>
      <c r="AS1198" s="684">
        <f t="shared" ca="1" si="672"/>
        <v>0</v>
      </c>
    </row>
    <row r="1199" spans="2:45" hidden="1" outlineLevel="1">
      <c r="B1199" s="123"/>
      <c r="C1199" s="81">
        <f t="shared" si="673"/>
        <v>21</v>
      </c>
      <c r="D1199" s="191">
        <f t="shared" ca="1" si="671"/>
        <v>0</v>
      </c>
      <c r="E1199" s="382">
        <f ca="1">IF(Controle!$N$16=1,0,$D1199*E449*E$5)</f>
        <v>0</v>
      </c>
      <c r="F1199" s="382">
        <f ca="1">IF(Controle!$N$16=1,0,$D1199*F449*F$5)</f>
        <v>0</v>
      </c>
      <c r="G1199" s="382">
        <f ca="1">IF(Controle!$N$16=1,0,$D1199*G449*G$5)</f>
        <v>0</v>
      </c>
      <c r="H1199" s="382">
        <f ca="1">IF(Controle!$N$16=1,0,$D1199*H449*H$5)</f>
        <v>0</v>
      </c>
      <c r="I1199" s="382">
        <f ca="1">IF(Controle!$N$16=1,0,$D1199*I449*I$5)</f>
        <v>0</v>
      </c>
      <c r="J1199" s="382">
        <f ca="1">IF(Controle!$N$16=1,0,$D1199*J449*J$5)</f>
        <v>0</v>
      </c>
      <c r="K1199" s="382">
        <f ca="1">IF(Controle!$N$16=1,0,$D1199*K449*K$5)</f>
        <v>0</v>
      </c>
      <c r="L1199" s="382">
        <f ca="1">IF(Controle!$N$16=1,0,$D1199*L449*L$5)</f>
        <v>0</v>
      </c>
      <c r="M1199" s="382">
        <f ca="1">IF(Controle!$N$16=1,0,$D1199*M449*M$5)</f>
        <v>0</v>
      </c>
      <c r="N1199" s="382">
        <f ca="1">IF(Controle!$N$16=1,0,$D1199*N449*N$5)</f>
        <v>0</v>
      </c>
      <c r="O1199" s="382">
        <f ca="1">IF(Controle!$N$16=1,0,$D1199*O449*O$5)</f>
        <v>0</v>
      </c>
      <c r="P1199" s="382">
        <f ca="1">IF(Controle!$N$16=1,0,$D1199*P449*P$5)</f>
        <v>0</v>
      </c>
      <c r="Q1199" s="382">
        <f ca="1">IF(Controle!$N$16=1,0,$D1199*Q449*Q$5)</f>
        <v>0</v>
      </c>
      <c r="R1199" s="382">
        <f ca="1">IF(Controle!$N$16=1,0,$D1199*R449*R$5)</f>
        <v>0</v>
      </c>
      <c r="S1199" s="382">
        <f ca="1">IF(Controle!$N$16=1,0,$D1199*S449*S$5)</f>
        <v>0</v>
      </c>
      <c r="T1199" s="382">
        <f ca="1">IF(Controle!$N$16=1,0,$D1199*T449*T$5)</f>
        <v>0</v>
      </c>
      <c r="U1199" s="382">
        <f ca="1">IF(Controle!$N$16=1,0,$D1199*U449*U$5)</f>
        <v>0</v>
      </c>
      <c r="V1199" s="382">
        <f ca="1">IF(Controle!$N$16=1,0,$D1199*V449*V$5)</f>
        <v>0</v>
      </c>
      <c r="W1199" s="382">
        <f ca="1">IF(Controle!$N$16=1,0,$D1199*W449*W$5)</f>
        <v>0</v>
      </c>
      <c r="X1199" s="382">
        <f ca="1">IF(Controle!$N$16=1,0,$D1199*X449*X$5)</f>
        <v>0</v>
      </c>
      <c r="Y1199" s="382">
        <f ca="1">IF(Controle!$N$16=1,0,$D1199*Y449*Y$5)</f>
        <v>0</v>
      </c>
      <c r="Z1199" s="382">
        <f ca="1">IF(Controle!$N$16=1,0,$D1199*Z449*Z$5)</f>
        <v>0</v>
      </c>
      <c r="AA1199" s="382">
        <f ca="1">IF(Controle!$N$16=1,0,$D1199*AA449*AA$5)</f>
        <v>0</v>
      </c>
      <c r="AB1199" s="382">
        <f ca="1">IF(Controle!$N$16=1,0,$D1199*AB449*AB$5)</f>
        <v>0</v>
      </c>
      <c r="AC1199" s="382">
        <f ca="1">IF(Controle!$N$16=1,0,$D1199*AC449*AC$5)</f>
        <v>0</v>
      </c>
      <c r="AD1199" s="382">
        <f ca="1">IF(Controle!$N$16=1,0,$D1199*AD449*AD$5)</f>
        <v>0</v>
      </c>
      <c r="AE1199" s="382">
        <f ca="1">IF(Controle!$N$16=1,0,$D1199*AE449*AE$5)</f>
        <v>0</v>
      </c>
      <c r="AF1199" s="382">
        <f ca="1">IF(Controle!$N$16=1,0,$D1199*AF449*AF$5)</f>
        <v>0</v>
      </c>
      <c r="AG1199" s="382">
        <f ca="1">IF(Controle!$N$16=1,0,$D1199*AG449*AG$5)</f>
        <v>0</v>
      </c>
      <c r="AH1199" s="382">
        <f ca="1">IF(Controle!$N$16=1,0,$D1199*AH449*AH$5)</f>
        <v>0</v>
      </c>
      <c r="AI1199" s="382">
        <f ca="1">IF(Controle!$N$16=1,0,$D1199*AI449*AI$5)</f>
        <v>0</v>
      </c>
      <c r="AJ1199" s="382">
        <f ca="1">IF(Controle!$N$16=1,0,$D1199*AJ449*AJ$5)</f>
        <v>0</v>
      </c>
      <c r="AK1199" s="382">
        <f ca="1">IF(Controle!$N$16=1,0,$D1199*AK449*AK$5)</f>
        <v>0</v>
      </c>
      <c r="AL1199" s="382">
        <f ca="1">IF(Controle!$N$16=1,0,$D1199*AL449*AL$5)</f>
        <v>0</v>
      </c>
      <c r="AM1199" s="382">
        <f ca="1">IF(Controle!$N$16=1,0,$D1199*AM449*AM$5)</f>
        <v>0</v>
      </c>
      <c r="AN1199" s="382">
        <f ca="1">IF(Controle!$N$16=1,0,$D1199*AN449*AN$5)</f>
        <v>0</v>
      </c>
      <c r="AO1199" s="382">
        <f ca="1">IF(Controle!$N$16=1,0,$D1199*AO449*AO$5)</f>
        <v>0</v>
      </c>
      <c r="AP1199" s="382">
        <f ca="1">IF(Controle!$N$16=1,0,$D1199*AP449*AP$5)</f>
        <v>0</v>
      </c>
      <c r="AQ1199" s="382">
        <f ca="1">IF(Controle!$N$16=1,0,$D1199*AQ449*AQ$5)</f>
        <v>0</v>
      </c>
      <c r="AR1199" s="382">
        <f ca="1">IF(Controle!$N$16=1,0,$D1199*AR449*AR$5)</f>
        <v>0</v>
      </c>
      <c r="AS1199" s="684">
        <f t="shared" ca="1" si="672"/>
        <v>0</v>
      </c>
    </row>
    <row r="1200" spans="2:45" hidden="1" outlineLevel="1">
      <c r="B1200" s="123"/>
      <c r="C1200" s="81">
        <f t="shared" si="673"/>
        <v>22</v>
      </c>
      <c r="D1200" s="191">
        <f t="shared" ca="1" si="671"/>
        <v>0</v>
      </c>
      <c r="E1200" s="382">
        <f ca="1">IF(Controle!$N$16=1,0,$D1200*E450*E$5)</f>
        <v>0</v>
      </c>
      <c r="F1200" s="382">
        <f ca="1">IF(Controle!$N$16=1,0,$D1200*F450*F$5)</f>
        <v>0</v>
      </c>
      <c r="G1200" s="382">
        <f ca="1">IF(Controle!$N$16=1,0,$D1200*G450*G$5)</f>
        <v>0</v>
      </c>
      <c r="H1200" s="382">
        <f ca="1">IF(Controle!$N$16=1,0,$D1200*H450*H$5)</f>
        <v>0</v>
      </c>
      <c r="I1200" s="382">
        <f ca="1">IF(Controle!$N$16=1,0,$D1200*I450*I$5)</f>
        <v>0</v>
      </c>
      <c r="J1200" s="382">
        <f ca="1">IF(Controle!$N$16=1,0,$D1200*J450*J$5)</f>
        <v>0</v>
      </c>
      <c r="K1200" s="382">
        <f ca="1">IF(Controle!$N$16=1,0,$D1200*K450*K$5)</f>
        <v>0</v>
      </c>
      <c r="L1200" s="382">
        <f ca="1">IF(Controle!$N$16=1,0,$D1200*L450*L$5)</f>
        <v>0</v>
      </c>
      <c r="M1200" s="382">
        <f ca="1">IF(Controle!$N$16=1,0,$D1200*M450*M$5)</f>
        <v>0</v>
      </c>
      <c r="N1200" s="382">
        <f ca="1">IF(Controle!$N$16=1,0,$D1200*N450*N$5)</f>
        <v>0</v>
      </c>
      <c r="O1200" s="382">
        <f ca="1">IF(Controle!$N$16=1,0,$D1200*O450*O$5)</f>
        <v>0</v>
      </c>
      <c r="P1200" s="382">
        <f ca="1">IF(Controle!$N$16=1,0,$D1200*P450*P$5)</f>
        <v>0</v>
      </c>
      <c r="Q1200" s="382">
        <f ca="1">IF(Controle!$N$16=1,0,$D1200*Q450*Q$5)</f>
        <v>0</v>
      </c>
      <c r="R1200" s="382">
        <f ca="1">IF(Controle!$N$16=1,0,$D1200*R450*R$5)</f>
        <v>0</v>
      </c>
      <c r="S1200" s="382">
        <f ca="1">IF(Controle!$N$16=1,0,$D1200*S450*S$5)</f>
        <v>0</v>
      </c>
      <c r="T1200" s="382">
        <f ca="1">IF(Controle!$N$16=1,0,$D1200*T450*T$5)</f>
        <v>0</v>
      </c>
      <c r="U1200" s="382">
        <f ca="1">IF(Controle!$N$16=1,0,$D1200*U450*U$5)</f>
        <v>0</v>
      </c>
      <c r="V1200" s="382">
        <f ca="1">IF(Controle!$N$16=1,0,$D1200*V450*V$5)</f>
        <v>0</v>
      </c>
      <c r="W1200" s="382">
        <f ca="1">IF(Controle!$N$16=1,0,$D1200*W450*W$5)</f>
        <v>0</v>
      </c>
      <c r="X1200" s="382">
        <f ca="1">IF(Controle!$N$16=1,0,$D1200*X450*X$5)</f>
        <v>0</v>
      </c>
      <c r="Y1200" s="382">
        <f ca="1">IF(Controle!$N$16=1,0,$D1200*Y450*Y$5)</f>
        <v>0</v>
      </c>
      <c r="Z1200" s="382">
        <f ca="1">IF(Controle!$N$16=1,0,$D1200*Z450*Z$5)</f>
        <v>0</v>
      </c>
      <c r="AA1200" s="382">
        <f ca="1">IF(Controle!$N$16=1,0,$D1200*AA450*AA$5)</f>
        <v>0</v>
      </c>
      <c r="AB1200" s="382">
        <f ca="1">IF(Controle!$N$16=1,0,$D1200*AB450*AB$5)</f>
        <v>0</v>
      </c>
      <c r="AC1200" s="382">
        <f ca="1">IF(Controle!$N$16=1,0,$D1200*AC450*AC$5)</f>
        <v>0</v>
      </c>
      <c r="AD1200" s="382">
        <f ca="1">IF(Controle!$N$16=1,0,$D1200*AD450*AD$5)</f>
        <v>0</v>
      </c>
      <c r="AE1200" s="382">
        <f ca="1">IF(Controle!$N$16=1,0,$D1200*AE450*AE$5)</f>
        <v>0</v>
      </c>
      <c r="AF1200" s="382">
        <f ca="1">IF(Controle!$N$16=1,0,$D1200*AF450*AF$5)</f>
        <v>0</v>
      </c>
      <c r="AG1200" s="382">
        <f ca="1">IF(Controle!$N$16=1,0,$D1200*AG450*AG$5)</f>
        <v>0</v>
      </c>
      <c r="AH1200" s="382">
        <f ca="1">IF(Controle!$N$16=1,0,$D1200*AH450*AH$5)</f>
        <v>0</v>
      </c>
      <c r="AI1200" s="382">
        <f ca="1">IF(Controle!$N$16=1,0,$D1200*AI450*AI$5)</f>
        <v>0</v>
      </c>
      <c r="AJ1200" s="382">
        <f ca="1">IF(Controle!$N$16=1,0,$D1200*AJ450*AJ$5)</f>
        <v>0</v>
      </c>
      <c r="AK1200" s="382">
        <f ca="1">IF(Controle!$N$16=1,0,$D1200*AK450*AK$5)</f>
        <v>0</v>
      </c>
      <c r="AL1200" s="382">
        <f ca="1">IF(Controle!$N$16=1,0,$D1200*AL450*AL$5)</f>
        <v>0</v>
      </c>
      <c r="AM1200" s="382">
        <f ca="1">IF(Controle!$N$16=1,0,$D1200*AM450*AM$5)</f>
        <v>0</v>
      </c>
      <c r="AN1200" s="382">
        <f ca="1">IF(Controle!$N$16=1,0,$D1200*AN450*AN$5)</f>
        <v>0</v>
      </c>
      <c r="AO1200" s="382">
        <f ca="1">IF(Controle!$N$16=1,0,$D1200*AO450*AO$5)</f>
        <v>0</v>
      </c>
      <c r="AP1200" s="382">
        <f ca="1">IF(Controle!$N$16=1,0,$D1200*AP450*AP$5)</f>
        <v>0</v>
      </c>
      <c r="AQ1200" s="382">
        <f ca="1">IF(Controle!$N$16=1,0,$D1200*AQ450*AQ$5)</f>
        <v>0</v>
      </c>
      <c r="AR1200" s="382">
        <f ca="1">IF(Controle!$N$16=1,0,$D1200*AR450*AR$5)</f>
        <v>0</v>
      </c>
      <c r="AS1200" s="684">
        <f t="shared" ca="1" si="672"/>
        <v>0</v>
      </c>
    </row>
    <row r="1201" spans="2:45" hidden="1" outlineLevel="1">
      <c r="B1201" s="123"/>
      <c r="C1201" s="81">
        <f t="shared" si="673"/>
        <v>23</v>
      </c>
      <c r="D1201" s="191">
        <f t="shared" ca="1" si="671"/>
        <v>0</v>
      </c>
      <c r="E1201" s="382">
        <f ca="1">IF(Controle!$N$16=1,0,$D1201*E451*E$5)</f>
        <v>0</v>
      </c>
      <c r="F1201" s="382">
        <f ca="1">IF(Controle!$N$16=1,0,$D1201*F451*F$5)</f>
        <v>0</v>
      </c>
      <c r="G1201" s="382">
        <f ca="1">IF(Controle!$N$16=1,0,$D1201*G451*G$5)</f>
        <v>0</v>
      </c>
      <c r="H1201" s="382">
        <f ca="1">IF(Controle!$N$16=1,0,$D1201*H451*H$5)</f>
        <v>0</v>
      </c>
      <c r="I1201" s="382">
        <f ca="1">IF(Controle!$N$16=1,0,$D1201*I451*I$5)</f>
        <v>0</v>
      </c>
      <c r="J1201" s="382">
        <f ca="1">IF(Controle!$N$16=1,0,$D1201*J451*J$5)</f>
        <v>0</v>
      </c>
      <c r="K1201" s="382">
        <f ca="1">IF(Controle!$N$16=1,0,$D1201*K451*K$5)</f>
        <v>0</v>
      </c>
      <c r="L1201" s="382">
        <f ca="1">IF(Controle!$N$16=1,0,$D1201*L451*L$5)</f>
        <v>0</v>
      </c>
      <c r="M1201" s="382">
        <f ca="1">IF(Controle!$N$16=1,0,$D1201*M451*M$5)</f>
        <v>0</v>
      </c>
      <c r="N1201" s="382">
        <f ca="1">IF(Controle!$N$16=1,0,$D1201*N451*N$5)</f>
        <v>0</v>
      </c>
      <c r="O1201" s="382">
        <f ca="1">IF(Controle!$N$16=1,0,$D1201*O451*O$5)</f>
        <v>0</v>
      </c>
      <c r="P1201" s="382">
        <f ca="1">IF(Controle!$N$16=1,0,$D1201*P451*P$5)</f>
        <v>0</v>
      </c>
      <c r="Q1201" s="382">
        <f ca="1">IF(Controle!$N$16=1,0,$D1201*Q451*Q$5)</f>
        <v>0</v>
      </c>
      <c r="R1201" s="382">
        <f ca="1">IF(Controle!$N$16=1,0,$D1201*R451*R$5)</f>
        <v>0</v>
      </c>
      <c r="S1201" s="382">
        <f ca="1">IF(Controle!$N$16=1,0,$D1201*S451*S$5)</f>
        <v>0</v>
      </c>
      <c r="T1201" s="382">
        <f ca="1">IF(Controle!$N$16=1,0,$D1201*T451*T$5)</f>
        <v>0</v>
      </c>
      <c r="U1201" s="382">
        <f ca="1">IF(Controle!$N$16=1,0,$D1201*U451*U$5)</f>
        <v>0</v>
      </c>
      <c r="V1201" s="382">
        <f ca="1">IF(Controle!$N$16=1,0,$D1201*V451*V$5)</f>
        <v>0</v>
      </c>
      <c r="W1201" s="382">
        <f ca="1">IF(Controle!$N$16=1,0,$D1201*W451*W$5)</f>
        <v>0</v>
      </c>
      <c r="X1201" s="382">
        <f ca="1">IF(Controle!$N$16=1,0,$D1201*X451*X$5)</f>
        <v>0</v>
      </c>
      <c r="Y1201" s="382">
        <f ca="1">IF(Controle!$N$16=1,0,$D1201*Y451*Y$5)</f>
        <v>0</v>
      </c>
      <c r="Z1201" s="382">
        <f ca="1">IF(Controle!$N$16=1,0,$D1201*Z451*Z$5)</f>
        <v>0</v>
      </c>
      <c r="AA1201" s="382">
        <f ca="1">IF(Controle!$N$16=1,0,$D1201*AA451*AA$5)</f>
        <v>0</v>
      </c>
      <c r="AB1201" s="382">
        <f ca="1">IF(Controle!$N$16=1,0,$D1201*AB451*AB$5)</f>
        <v>0</v>
      </c>
      <c r="AC1201" s="382">
        <f ca="1">IF(Controle!$N$16=1,0,$D1201*AC451*AC$5)</f>
        <v>0</v>
      </c>
      <c r="AD1201" s="382">
        <f ca="1">IF(Controle!$N$16=1,0,$D1201*AD451*AD$5)</f>
        <v>0</v>
      </c>
      <c r="AE1201" s="382">
        <f ca="1">IF(Controle!$N$16=1,0,$D1201*AE451*AE$5)</f>
        <v>0</v>
      </c>
      <c r="AF1201" s="382">
        <f ca="1">IF(Controle!$N$16=1,0,$D1201*AF451*AF$5)</f>
        <v>0</v>
      </c>
      <c r="AG1201" s="382">
        <f ca="1">IF(Controle!$N$16=1,0,$D1201*AG451*AG$5)</f>
        <v>0</v>
      </c>
      <c r="AH1201" s="382">
        <f ca="1">IF(Controle!$N$16=1,0,$D1201*AH451*AH$5)</f>
        <v>0</v>
      </c>
      <c r="AI1201" s="382">
        <f ca="1">IF(Controle!$N$16=1,0,$D1201*AI451*AI$5)</f>
        <v>0</v>
      </c>
      <c r="AJ1201" s="382">
        <f ca="1">IF(Controle!$N$16=1,0,$D1201*AJ451*AJ$5)</f>
        <v>0</v>
      </c>
      <c r="AK1201" s="382">
        <f ca="1">IF(Controle!$N$16=1,0,$D1201*AK451*AK$5)</f>
        <v>0</v>
      </c>
      <c r="AL1201" s="382">
        <f ca="1">IF(Controle!$N$16=1,0,$D1201*AL451*AL$5)</f>
        <v>0</v>
      </c>
      <c r="AM1201" s="382">
        <f ca="1">IF(Controle!$N$16=1,0,$D1201*AM451*AM$5)</f>
        <v>0</v>
      </c>
      <c r="AN1201" s="382">
        <f ca="1">IF(Controle!$N$16=1,0,$D1201*AN451*AN$5)</f>
        <v>0</v>
      </c>
      <c r="AO1201" s="382">
        <f ca="1">IF(Controle!$N$16=1,0,$D1201*AO451*AO$5)</f>
        <v>0</v>
      </c>
      <c r="AP1201" s="382">
        <f ca="1">IF(Controle!$N$16=1,0,$D1201*AP451*AP$5)</f>
        <v>0</v>
      </c>
      <c r="AQ1201" s="382">
        <f ca="1">IF(Controle!$N$16=1,0,$D1201*AQ451*AQ$5)</f>
        <v>0</v>
      </c>
      <c r="AR1201" s="382">
        <f ca="1">IF(Controle!$N$16=1,0,$D1201*AR451*AR$5)</f>
        <v>0</v>
      </c>
      <c r="AS1201" s="684">
        <f t="shared" ca="1" si="672"/>
        <v>0</v>
      </c>
    </row>
    <row r="1202" spans="2:45" hidden="1" outlineLevel="1">
      <c r="B1202" s="123"/>
      <c r="C1202" s="81">
        <f t="shared" si="673"/>
        <v>24</v>
      </c>
      <c r="D1202" s="191">
        <f t="shared" ca="1" si="671"/>
        <v>0</v>
      </c>
      <c r="E1202" s="382">
        <f ca="1">IF(Controle!$N$16=1,0,$D1202*E452*E$5)</f>
        <v>0</v>
      </c>
      <c r="F1202" s="382">
        <f ca="1">IF(Controle!$N$16=1,0,$D1202*F452*F$5)</f>
        <v>0</v>
      </c>
      <c r="G1202" s="382">
        <f ca="1">IF(Controle!$N$16=1,0,$D1202*G452*G$5)</f>
        <v>0</v>
      </c>
      <c r="H1202" s="382">
        <f ca="1">IF(Controle!$N$16=1,0,$D1202*H452*H$5)</f>
        <v>0</v>
      </c>
      <c r="I1202" s="382">
        <f ca="1">IF(Controle!$N$16=1,0,$D1202*I452*I$5)</f>
        <v>0</v>
      </c>
      <c r="J1202" s="382">
        <f ca="1">IF(Controle!$N$16=1,0,$D1202*J452*J$5)</f>
        <v>0</v>
      </c>
      <c r="K1202" s="382">
        <f ca="1">IF(Controle!$N$16=1,0,$D1202*K452*K$5)</f>
        <v>0</v>
      </c>
      <c r="L1202" s="382">
        <f ca="1">IF(Controle!$N$16=1,0,$D1202*L452*L$5)</f>
        <v>0</v>
      </c>
      <c r="M1202" s="382">
        <f ca="1">IF(Controle!$N$16=1,0,$D1202*M452*M$5)</f>
        <v>0</v>
      </c>
      <c r="N1202" s="382">
        <f ca="1">IF(Controle!$N$16=1,0,$D1202*N452*N$5)</f>
        <v>0</v>
      </c>
      <c r="O1202" s="382">
        <f ca="1">IF(Controle!$N$16=1,0,$D1202*O452*O$5)</f>
        <v>0</v>
      </c>
      <c r="P1202" s="382">
        <f ca="1">IF(Controle!$N$16=1,0,$D1202*P452*P$5)</f>
        <v>0</v>
      </c>
      <c r="Q1202" s="382">
        <f ca="1">IF(Controle!$N$16=1,0,$D1202*Q452*Q$5)</f>
        <v>0</v>
      </c>
      <c r="R1202" s="382">
        <f ca="1">IF(Controle!$N$16=1,0,$D1202*R452*R$5)</f>
        <v>0</v>
      </c>
      <c r="S1202" s="382">
        <f ca="1">IF(Controle!$N$16=1,0,$D1202*S452*S$5)</f>
        <v>0</v>
      </c>
      <c r="T1202" s="382">
        <f ca="1">IF(Controle!$N$16=1,0,$D1202*T452*T$5)</f>
        <v>0</v>
      </c>
      <c r="U1202" s="382">
        <f ca="1">IF(Controle!$N$16=1,0,$D1202*U452*U$5)</f>
        <v>0</v>
      </c>
      <c r="V1202" s="382">
        <f ca="1">IF(Controle!$N$16=1,0,$D1202*V452*V$5)</f>
        <v>0</v>
      </c>
      <c r="W1202" s="382">
        <f ca="1">IF(Controle!$N$16=1,0,$D1202*W452*W$5)</f>
        <v>0</v>
      </c>
      <c r="X1202" s="382">
        <f ca="1">IF(Controle!$N$16=1,0,$D1202*X452*X$5)</f>
        <v>0</v>
      </c>
      <c r="Y1202" s="382">
        <f ca="1">IF(Controle!$N$16=1,0,$D1202*Y452*Y$5)</f>
        <v>0</v>
      </c>
      <c r="Z1202" s="382">
        <f ca="1">IF(Controle!$N$16=1,0,$D1202*Z452*Z$5)</f>
        <v>0</v>
      </c>
      <c r="AA1202" s="382">
        <f ca="1">IF(Controle!$N$16=1,0,$D1202*AA452*AA$5)</f>
        <v>0</v>
      </c>
      <c r="AB1202" s="382">
        <f ca="1">IF(Controle!$N$16=1,0,$D1202*AB452*AB$5)</f>
        <v>0</v>
      </c>
      <c r="AC1202" s="382">
        <f ca="1">IF(Controle!$N$16=1,0,$D1202*AC452*AC$5)</f>
        <v>0</v>
      </c>
      <c r="AD1202" s="382">
        <f ca="1">IF(Controle!$N$16=1,0,$D1202*AD452*AD$5)</f>
        <v>0</v>
      </c>
      <c r="AE1202" s="382">
        <f ca="1">IF(Controle!$N$16=1,0,$D1202*AE452*AE$5)</f>
        <v>0</v>
      </c>
      <c r="AF1202" s="382">
        <f ca="1">IF(Controle!$N$16=1,0,$D1202*AF452*AF$5)</f>
        <v>0</v>
      </c>
      <c r="AG1202" s="382">
        <f ca="1">IF(Controle!$N$16=1,0,$D1202*AG452*AG$5)</f>
        <v>0</v>
      </c>
      <c r="AH1202" s="382">
        <f ca="1">IF(Controle!$N$16=1,0,$D1202*AH452*AH$5)</f>
        <v>0</v>
      </c>
      <c r="AI1202" s="382">
        <f ca="1">IF(Controle!$N$16=1,0,$D1202*AI452*AI$5)</f>
        <v>0</v>
      </c>
      <c r="AJ1202" s="382">
        <f ca="1">IF(Controle!$N$16=1,0,$D1202*AJ452*AJ$5)</f>
        <v>0</v>
      </c>
      <c r="AK1202" s="382">
        <f ca="1">IF(Controle!$N$16=1,0,$D1202*AK452*AK$5)</f>
        <v>0</v>
      </c>
      <c r="AL1202" s="382">
        <f ca="1">IF(Controle!$N$16=1,0,$D1202*AL452*AL$5)</f>
        <v>0</v>
      </c>
      <c r="AM1202" s="382">
        <f ca="1">IF(Controle!$N$16=1,0,$D1202*AM452*AM$5)</f>
        <v>0</v>
      </c>
      <c r="AN1202" s="382">
        <f ca="1">IF(Controle!$N$16=1,0,$D1202*AN452*AN$5)</f>
        <v>0</v>
      </c>
      <c r="AO1202" s="382">
        <f ca="1">IF(Controle!$N$16=1,0,$D1202*AO452*AO$5)</f>
        <v>0</v>
      </c>
      <c r="AP1202" s="382">
        <f ca="1">IF(Controle!$N$16=1,0,$D1202*AP452*AP$5)</f>
        <v>0</v>
      </c>
      <c r="AQ1202" s="382">
        <f ca="1">IF(Controle!$N$16=1,0,$D1202*AQ452*AQ$5)</f>
        <v>0</v>
      </c>
      <c r="AR1202" s="382">
        <f ca="1">IF(Controle!$N$16=1,0,$D1202*AR452*AR$5)</f>
        <v>0</v>
      </c>
      <c r="AS1202" s="684">
        <f t="shared" ca="1" si="672"/>
        <v>0</v>
      </c>
    </row>
    <row r="1203" spans="2:45" hidden="1" outlineLevel="1">
      <c r="B1203" s="123"/>
      <c r="C1203" s="81">
        <f t="shared" si="673"/>
        <v>25</v>
      </c>
      <c r="D1203" s="191">
        <f t="shared" ca="1" si="671"/>
        <v>0</v>
      </c>
      <c r="E1203" s="382">
        <f ca="1">IF(Controle!$N$16=1,0,$D1203*E453*E$5)</f>
        <v>0</v>
      </c>
      <c r="F1203" s="382">
        <f ca="1">IF(Controle!$N$16=1,0,$D1203*F453*F$5)</f>
        <v>0</v>
      </c>
      <c r="G1203" s="382">
        <f ca="1">IF(Controle!$N$16=1,0,$D1203*G453*G$5)</f>
        <v>0</v>
      </c>
      <c r="H1203" s="382">
        <f ca="1">IF(Controle!$N$16=1,0,$D1203*H453*H$5)</f>
        <v>0</v>
      </c>
      <c r="I1203" s="382">
        <f ca="1">IF(Controle!$N$16=1,0,$D1203*I453*I$5)</f>
        <v>0</v>
      </c>
      <c r="J1203" s="382">
        <f ca="1">IF(Controle!$N$16=1,0,$D1203*J453*J$5)</f>
        <v>0</v>
      </c>
      <c r="K1203" s="382">
        <f ca="1">IF(Controle!$N$16=1,0,$D1203*K453*K$5)</f>
        <v>0</v>
      </c>
      <c r="L1203" s="382">
        <f ca="1">IF(Controle!$N$16=1,0,$D1203*L453*L$5)</f>
        <v>0</v>
      </c>
      <c r="M1203" s="382">
        <f ca="1">IF(Controle!$N$16=1,0,$D1203*M453*M$5)</f>
        <v>0</v>
      </c>
      <c r="N1203" s="382">
        <f ca="1">IF(Controle!$N$16=1,0,$D1203*N453*N$5)</f>
        <v>0</v>
      </c>
      <c r="O1203" s="382">
        <f ca="1">IF(Controle!$N$16=1,0,$D1203*O453*O$5)</f>
        <v>0</v>
      </c>
      <c r="P1203" s="382">
        <f ca="1">IF(Controle!$N$16=1,0,$D1203*P453*P$5)</f>
        <v>0</v>
      </c>
      <c r="Q1203" s="382">
        <f ca="1">IF(Controle!$N$16=1,0,$D1203*Q453*Q$5)</f>
        <v>0</v>
      </c>
      <c r="R1203" s="382">
        <f ca="1">IF(Controle!$N$16=1,0,$D1203*R453*R$5)</f>
        <v>0</v>
      </c>
      <c r="S1203" s="382">
        <f ca="1">IF(Controle!$N$16=1,0,$D1203*S453*S$5)</f>
        <v>0</v>
      </c>
      <c r="T1203" s="382">
        <f ca="1">IF(Controle!$N$16=1,0,$D1203*T453*T$5)</f>
        <v>0</v>
      </c>
      <c r="U1203" s="382">
        <f ca="1">IF(Controle!$N$16=1,0,$D1203*U453*U$5)</f>
        <v>0</v>
      </c>
      <c r="V1203" s="382">
        <f ca="1">IF(Controle!$N$16=1,0,$D1203*V453*V$5)</f>
        <v>0</v>
      </c>
      <c r="W1203" s="382">
        <f ca="1">IF(Controle!$N$16=1,0,$D1203*W453*W$5)</f>
        <v>0</v>
      </c>
      <c r="X1203" s="382">
        <f ca="1">IF(Controle!$N$16=1,0,$D1203*X453*X$5)</f>
        <v>0</v>
      </c>
      <c r="Y1203" s="382">
        <f ca="1">IF(Controle!$N$16=1,0,$D1203*Y453*Y$5)</f>
        <v>0</v>
      </c>
      <c r="Z1203" s="382">
        <f ca="1">IF(Controle!$N$16=1,0,$D1203*Z453*Z$5)</f>
        <v>0</v>
      </c>
      <c r="AA1203" s="382">
        <f ca="1">IF(Controle!$N$16=1,0,$D1203*AA453*AA$5)</f>
        <v>0</v>
      </c>
      <c r="AB1203" s="382">
        <f ca="1">IF(Controle!$N$16=1,0,$D1203*AB453*AB$5)</f>
        <v>0</v>
      </c>
      <c r="AC1203" s="382">
        <f ca="1">IF(Controle!$N$16=1,0,$D1203*AC453*AC$5)</f>
        <v>0</v>
      </c>
      <c r="AD1203" s="382">
        <f ca="1">IF(Controle!$N$16=1,0,$D1203*AD453*AD$5)</f>
        <v>0</v>
      </c>
      <c r="AE1203" s="382">
        <f ca="1">IF(Controle!$N$16=1,0,$D1203*AE453*AE$5)</f>
        <v>0</v>
      </c>
      <c r="AF1203" s="382">
        <f ca="1">IF(Controle!$N$16=1,0,$D1203*AF453*AF$5)</f>
        <v>0</v>
      </c>
      <c r="AG1203" s="382">
        <f ca="1">IF(Controle!$N$16=1,0,$D1203*AG453*AG$5)</f>
        <v>0</v>
      </c>
      <c r="AH1203" s="382">
        <f ca="1">IF(Controle!$N$16=1,0,$D1203*AH453*AH$5)</f>
        <v>0</v>
      </c>
      <c r="AI1203" s="382">
        <f ca="1">IF(Controle!$N$16=1,0,$D1203*AI453*AI$5)</f>
        <v>0</v>
      </c>
      <c r="AJ1203" s="382">
        <f ca="1">IF(Controle!$N$16=1,0,$D1203*AJ453*AJ$5)</f>
        <v>0</v>
      </c>
      <c r="AK1203" s="382">
        <f ca="1">IF(Controle!$N$16=1,0,$D1203*AK453*AK$5)</f>
        <v>0</v>
      </c>
      <c r="AL1203" s="382">
        <f ca="1">IF(Controle!$N$16=1,0,$D1203*AL453*AL$5)</f>
        <v>0</v>
      </c>
      <c r="AM1203" s="382">
        <f ca="1">IF(Controle!$N$16=1,0,$D1203*AM453*AM$5)</f>
        <v>0</v>
      </c>
      <c r="AN1203" s="382">
        <f ca="1">IF(Controle!$N$16=1,0,$D1203*AN453*AN$5)</f>
        <v>0</v>
      </c>
      <c r="AO1203" s="382">
        <f ca="1">IF(Controle!$N$16=1,0,$D1203*AO453*AO$5)</f>
        <v>0</v>
      </c>
      <c r="AP1203" s="382">
        <f ca="1">IF(Controle!$N$16=1,0,$D1203*AP453*AP$5)</f>
        <v>0</v>
      </c>
      <c r="AQ1203" s="382">
        <f ca="1">IF(Controle!$N$16=1,0,$D1203*AQ453*AQ$5)</f>
        <v>0</v>
      </c>
      <c r="AR1203" s="382">
        <f ca="1">IF(Controle!$N$16=1,0,$D1203*AR453*AR$5)</f>
        <v>0</v>
      </c>
      <c r="AS1203" s="684">
        <f t="shared" ca="1" si="672"/>
        <v>0</v>
      </c>
    </row>
    <row r="1204" spans="2:45" hidden="1" outlineLevel="1">
      <c r="B1204" s="123"/>
      <c r="C1204" s="81">
        <f t="shared" si="673"/>
        <v>26</v>
      </c>
      <c r="D1204" s="191">
        <f t="shared" ca="1" si="671"/>
        <v>0</v>
      </c>
      <c r="E1204" s="382">
        <f ca="1">IF(Controle!$N$16=1,0,$D1204*E454*E$5)</f>
        <v>0</v>
      </c>
      <c r="F1204" s="382">
        <f ca="1">IF(Controle!$N$16=1,0,$D1204*F454*F$5)</f>
        <v>0</v>
      </c>
      <c r="G1204" s="382">
        <f ca="1">IF(Controle!$N$16=1,0,$D1204*G454*G$5)</f>
        <v>0</v>
      </c>
      <c r="H1204" s="382">
        <f ca="1">IF(Controle!$N$16=1,0,$D1204*H454*H$5)</f>
        <v>0</v>
      </c>
      <c r="I1204" s="382">
        <f ca="1">IF(Controle!$N$16=1,0,$D1204*I454*I$5)</f>
        <v>0</v>
      </c>
      <c r="J1204" s="382">
        <f ca="1">IF(Controle!$N$16=1,0,$D1204*J454*J$5)</f>
        <v>0</v>
      </c>
      <c r="K1204" s="382">
        <f ca="1">IF(Controle!$N$16=1,0,$D1204*K454*K$5)</f>
        <v>0</v>
      </c>
      <c r="L1204" s="382">
        <f ca="1">IF(Controle!$N$16=1,0,$D1204*L454*L$5)</f>
        <v>0</v>
      </c>
      <c r="M1204" s="382">
        <f ca="1">IF(Controle!$N$16=1,0,$D1204*M454*M$5)</f>
        <v>0</v>
      </c>
      <c r="N1204" s="382">
        <f ca="1">IF(Controle!$N$16=1,0,$D1204*N454*N$5)</f>
        <v>0</v>
      </c>
      <c r="O1204" s="382">
        <f ca="1">IF(Controle!$N$16=1,0,$D1204*O454*O$5)</f>
        <v>0</v>
      </c>
      <c r="P1204" s="382">
        <f ca="1">IF(Controle!$N$16=1,0,$D1204*P454*P$5)</f>
        <v>0</v>
      </c>
      <c r="Q1204" s="382">
        <f ca="1">IF(Controle!$N$16=1,0,$D1204*Q454*Q$5)</f>
        <v>0</v>
      </c>
      <c r="R1204" s="382">
        <f ca="1">IF(Controle!$N$16=1,0,$D1204*R454*R$5)</f>
        <v>0</v>
      </c>
      <c r="S1204" s="382">
        <f ca="1">IF(Controle!$N$16=1,0,$D1204*S454*S$5)</f>
        <v>0</v>
      </c>
      <c r="T1204" s="382">
        <f ca="1">IF(Controle!$N$16=1,0,$D1204*T454*T$5)</f>
        <v>0</v>
      </c>
      <c r="U1204" s="382">
        <f ca="1">IF(Controle!$N$16=1,0,$D1204*U454*U$5)</f>
        <v>0</v>
      </c>
      <c r="V1204" s="382">
        <f ca="1">IF(Controle!$N$16=1,0,$D1204*V454*V$5)</f>
        <v>0</v>
      </c>
      <c r="W1204" s="382">
        <f ca="1">IF(Controle!$N$16=1,0,$D1204*W454*W$5)</f>
        <v>0</v>
      </c>
      <c r="X1204" s="382">
        <f ca="1">IF(Controle!$N$16=1,0,$D1204*X454*X$5)</f>
        <v>0</v>
      </c>
      <c r="Y1204" s="382">
        <f ca="1">IF(Controle!$N$16=1,0,$D1204*Y454*Y$5)</f>
        <v>0</v>
      </c>
      <c r="Z1204" s="382">
        <f ca="1">IF(Controle!$N$16=1,0,$D1204*Z454*Z$5)</f>
        <v>0</v>
      </c>
      <c r="AA1204" s="382">
        <f ca="1">IF(Controle!$N$16=1,0,$D1204*AA454*AA$5)</f>
        <v>0</v>
      </c>
      <c r="AB1204" s="382">
        <f ca="1">IF(Controle!$N$16=1,0,$D1204*AB454*AB$5)</f>
        <v>0</v>
      </c>
      <c r="AC1204" s="382">
        <f ca="1">IF(Controle!$N$16=1,0,$D1204*AC454*AC$5)</f>
        <v>0</v>
      </c>
      <c r="AD1204" s="382">
        <f ca="1">IF(Controle!$N$16=1,0,$D1204*AD454*AD$5)</f>
        <v>0</v>
      </c>
      <c r="AE1204" s="382">
        <f ca="1">IF(Controle!$N$16=1,0,$D1204*AE454*AE$5)</f>
        <v>0</v>
      </c>
      <c r="AF1204" s="382">
        <f ca="1">IF(Controle!$N$16=1,0,$D1204*AF454*AF$5)</f>
        <v>0</v>
      </c>
      <c r="AG1204" s="382">
        <f ca="1">IF(Controle!$N$16=1,0,$D1204*AG454*AG$5)</f>
        <v>0</v>
      </c>
      <c r="AH1204" s="382">
        <f ca="1">IF(Controle!$N$16=1,0,$D1204*AH454*AH$5)</f>
        <v>0</v>
      </c>
      <c r="AI1204" s="382">
        <f ca="1">IF(Controle!$N$16=1,0,$D1204*AI454*AI$5)</f>
        <v>0</v>
      </c>
      <c r="AJ1204" s="382">
        <f ca="1">IF(Controle!$N$16=1,0,$D1204*AJ454*AJ$5)</f>
        <v>0</v>
      </c>
      <c r="AK1204" s="382">
        <f ca="1">IF(Controle!$N$16=1,0,$D1204*AK454*AK$5)</f>
        <v>0</v>
      </c>
      <c r="AL1204" s="382">
        <f ca="1">IF(Controle!$N$16=1,0,$D1204*AL454*AL$5)</f>
        <v>0</v>
      </c>
      <c r="AM1204" s="382">
        <f ca="1">IF(Controle!$N$16=1,0,$D1204*AM454*AM$5)</f>
        <v>0</v>
      </c>
      <c r="AN1204" s="382">
        <f ca="1">IF(Controle!$N$16=1,0,$D1204*AN454*AN$5)</f>
        <v>0</v>
      </c>
      <c r="AO1204" s="382">
        <f ca="1">IF(Controle!$N$16=1,0,$D1204*AO454*AO$5)</f>
        <v>0</v>
      </c>
      <c r="AP1204" s="382">
        <f ca="1">IF(Controle!$N$16=1,0,$D1204*AP454*AP$5)</f>
        <v>0</v>
      </c>
      <c r="AQ1204" s="382">
        <f ca="1">IF(Controle!$N$16=1,0,$D1204*AQ454*AQ$5)</f>
        <v>0</v>
      </c>
      <c r="AR1204" s="382">
        <f ca="1">IF(Controle!$N$16=1,0,$D1204*AR454*AR$5)</f>
        <v>0</v>
      </c>
      <c r="AS1204" s="684">
        <f t="shared" ca="1" si="672"/>
        <v>0</v>
      </c>
    </row>
    <row r="1205" spans="2:45" hidden="1" outlineLevel="1">
      <c r="B1205" s="123"/>
      <c r="C1205" s="81">
        <f t="shared" si="673"/>
        <v>27</v>
      </c>
      <c r="D1205" s="191">
        <f t="shared" ca="1" si="671"/>
        <v>0</v>
      </c>
      <c r="E1205" s="382">
        <f ca="1">IF(Controle!$N$16=1,0,$D1205*E455*E$5)</f>
        <v>0</v>
      </c>
      <c r="F1205" s="382">
        <f ca="1">IF(Controle!$N$16=1,0,$D1205*F455*F$5)</f>
        <v>0</v>
      </c>
      <c r="G1205" s="382">
        <f ca="1">IF(Controle!$N$16=1,0,$D1205*G455*G$5)</f>
        <v>0</v>
      </c>
      <c r="H1205" s="382">
        <f ca="1">IF(Controle!$N$16=1,0,$D1205*H455*H$5)</f>
        <v>0</v>
      </c>
      <c r="I1205" s="382">
        <f ca="1">IF(Controle!$N$16=1,0,$D1205*I455*I$5)</f>
        <v>0</v>
      </c>
      <c r="J1205" s="382">
        <f ca="1">IF(Controle!$N$16=1,0,$D1205*J455*J$5)</f>
        <v>0</v>
      </c>
      <c r="K1205" s="382">
        <f ca="1">IF(Controle!$N$16=1,0,$D1205*K455*K$5)</f>
        <v>0</v>
      </c>
      <c r="L1205" s="382">
        <f ca="1">IF(Controle!$N$16=1,0,$D1205*L455*L$5)</f>
        <v>0</v>
      </c>
      <c r="M1205" s="382">
        <f ca="1">IF(Controle!$N$16=1,0,$D1205*M455*M$5)</f>
        <v>0</v>
      </c>
      <c r="N1205" s="382">
        <f ca="1">IF(Controle!$N$16=1,0,$D1205*N455*N$5)</f>
        <v>0</v>
      </c>
      <c r="O1205" s="382">
        <f ca="1">IF(Controle!$N$16=1,0,$D1205*O455*O$5)</f>
        <v>0</v>
      </c>
      <c r="P1205" s="382">
        <f ca="1">IF(Controle!$N$16=1,0,$D1205*P455*P$5)</f>
        <v>0</v>
      </c>
      <c r="Q1205" s="382">
        <f ca="1">IF(Controle!$N$16=1,0,$D1205*Q455*Q$5)</f>
        <v>0</v>
      </c>
      <c r="R1205" s="382">
        <f ca="1">IF(Controle!$N$16=1,0,$D1205*R455*R$5)</f>
        <v>0</v>
      </c>
      <c r="S1205" s="382">
        <f ca="1">IF(Controle!$N$16=1,0,$D1205*S455*S$5)</f>
        <v>0</v>
      </c>
      <c r="T1205" s="382">
        <f ca="1">IF(Controle!$N$16=1,0,$D1205*T455*T$5)</f>
        <v>0</v>
      </c>
      <c r="U1205" s="382">
        <f ca="1">IF(Controle!$N$16=1,0,$D1205*U455*U$5)</f>
        <v>0</v>
      </c>
      <c r="V1205" s="382">
        <f ca="1">IF(Controle!$N$16=1,0,$D1205*V455*V$5)</f>
        <v>0</v>
      </c>
      <c r="W1205" s="382">
        <f ca="1">IF(Controle!$N$16=1,0,$D1205*W455*W$5)</f>
        <v>0</v>
      </c>
      <c r="X1205" s="382">
        <f ca="1">IF(Controle!$N$16=1,0,$D1205*X455*X$5)</f>
        <v>0</v>
      </c>
      <c r="Y1205" s="382">
        <f ca="1">IF(Controle!$N$16=1,0,$D1205*Y455*Y$5)</f>
        <v>0</v>
      </c>
      <c r="Z1205" s="382">
        <f ca="1">IF(Controle!$N$16=1,0,$D1205*Z455*Z$5)</f>
        <v>0</v>
      </c>
      <c r="AA1205" s="382">
        <f ca="1">IF(Controle!$N$16=1,0,$D1205*AA455*AA$5)</f>
        <v>0</v>
      </c>
      <c r="AB1205" s="382">
        <f ca="1">IF(Controle!$N$16=1,0,$D1205*AB455*AB$5)</f>
        <v>0</v>
      </c>
      <c r="AC1205" s="382">
        <f ca="1">IF(Controle!$N$16=1,0,$D1205*AC455*AC$5)</f>
        <v>0</v>
      </c>
      <c r="AD1205" s="382">
        <f ca="1">IF(Controle!$N$16=1,0,$D1205*AD455*AD$5)</f>
        <v>0</v>
      </c>
      <c r="AE1205" s="382">
        <f ca="1">IF(Controle!$N$16=1,0,$D1205*AE455*AE$5)</f>
        <v>0</v>
      </c>
      <c r="AF1205" s="382">
        <f ca="1">IF(Controle!$N$16=1,0,$D1205*AF455*AF$5)</f>
        <v>0</v>
      </c>
      <c r="AG1205" s="382">
        <f ca="1">IF(Controle!$N$16=1,0,$D1205*AG455*AG$5)</f>
        <v>0</v>
      </c>
      <c r="AH1205" s="382">
        <f ca="1">IF(Controle!$N$16=1,0,$D1205*AH455*AH$5)</f>
        <v>0</v>
      </c>
      <c r="AI1205" s="382">
        <f ca="1">IF(Controle!$N$16=1,0,$D1205*AI455*AI$5)</f>
        <v>0</v>
      </c>
      <c r="AJ1205" s="382">
        <f ca="1">IF(Controle!$N$16=1,0,$D1205*AJ455*AJ$5)</f>
        <v>0</v>
      </c>
      <c r="AK1205" s="382">
        <f ca="1">IF(Controle!$N$16=1,0,$D1205*AK455*AK$5)</f>
        <v>0</v>
      </c>
      <c r="AL1205" s="382">
        <f ca="1">IF(Controle!$N$16=1,0,$D1205*AL455*AL$5)</f>
        <v>0</v>
      </c>
      <c r="AM1205" s="382">
        <f ca="1">IF(Controle!$N$16=1,0,$D1205*AM455*AM$5)</f>
        <v>0</v>
      </c>
      <c r="AN1205" s="382">
        <f ca="1">IF(Controle!$N$16=1,0,$D1205*AN455*AN$5)</f>
        <v>0</v>
      </c>
      <c r="AO1205" s="382">
        <f ca="1">IF(Controle!$N$16=1,0,$D1205*AO455*AO$5)</f>
        <v>0</v>
      </c>
      <c r="AP1205" s="382">
        <f ca="1">IF(Controle!$N$16=1,0,$D1205*AP455*AP$5)</f>
        <v>0</v>
      </c>
      <c r="AQ1205" s="382">
        <f ca="1">IF(Controle!$N$16=1,0,$D1205*AQ455*AQ$5)</f>
        <v>0</v>
      </c>
      <c r="AR1205" s="382">
        <f ca="1">IF(Controle!$N$16=1,0,$D1205*AR455*AR$5)</f>
        <v>0</v>
      </c>
      <c r="AS1205" s="684">
        <f t="shared" ca="1" si="672"/>
        <v>0</v>
      </c>
    </row>
    <row r="1206" spans="2:45" hidden="1" outlineLevel="1">
      <c r="B1206" s="123"/>
      <c r="C1206" s="81">
        <f t="shared" si="673"/>
        <v>28</v>
      </c>
      <c r="D1206" s="191">
        <f t="shared" ca="1" si="671"/>
        <v>0</v>
      </c>
      <c r="E1206" s="382">
        <f ca="1">IF(Controle!$N$16=1,0,$D1206*E456*E$5)</f>
        <v>0</v>
      </c>
      <c r="F1206" s="382">
        <f ca="1">IF(Controle!$N$16=1,0,$D1206*F456*F$5)</f>
        <v>0</v>
      </c>
      <c r="G1206" s="382">
        <f ca="1">IF(Controle!$N$16=1,0,$D1206*G456*G$5)</f>
        <v>0</v>
      </c>
      <c r="H1206" s="382">
        <f ca="1">IF(Controle!$N$16=1,0,$D1206*H456*H$5)</f>
        <v>0</v>
      </c>
      <c r="I1206" s="382">
        <f ca="1">IF(Controle!$N$16=1,0,$D1206*I456*I$5)</f>
        <v>0</v>
      </c>
      <c r="J1206" s="382">
        <f ca="1">IF(Controle!$N$16=1,0,$D1206*J456*J$5)</f>
        <v>0</v>
      </c>
      <c r="K1206" s="382">
        <f ca="1">IF(Controle!$N$16=1,0,$D1206*K456*K$5)</f>
        <v>0</v>
      </c>
      <c r="L1206" s="382">
        <f ca="1">IF(Controle!$N$16=1,0,$D1206*L456*L$5)</f>
        <v>0</v>
      </c>
      <c r="M1206" s="382">
        <f ca="1">IF(Controle!$N$16=1,0,$D1206*M456*M$5)</f>
        <v>0</v>
      </c>
      <c r="N1206" s="382">
        <f ca="1">IF(Controle!$N$16=1,0,$D1206*N456*N$5)</f>
        <v>0</v>
      </c>
      <c r="O1206" s="382">
        <f ca="1">IF(Controle!$N$16=1,0,$D1206*O456*O$5)</f>
        <v>0</v>
      </c>
      <c r="P1206" s="382">
        <f ca="1">IF(Controle!$N$16=1,0,$D1206*P456*P$5)</f>
        <v>0</v>
      </c>
      <c r="Q1206" s="382">
        <f ca="1">IF(Controle!$N$16=1,0,$D1206*Q456*Q$5)</f>
        <v>0</v>
      </c>
      <c r="R1206" s="382">
        <f ca="1">IF(Controle!$N$16=1,0,$D1206*R456*R$5)</f>
        <v>0</v>
      </c>
      <c r="S1206" s="382">
        <f ca="1">IF(Controle!$N$16=1,0,$D1206*S456*S$5)</f>
        <v>0</v>
      </c>
      <c r="T1206" s="382">
        <f ca="1">IF(Controle!$N$16=1,0,$D1206*T456*T$5)</f>
        <v>0</v>
      </c>
      <c r="U1206" s="382">
        <f ca="1">IF(Controle!$N$16=1,0,$D1206*U456*U$5)</f>
        <v>0</v>
      </c>
      <c r="V1206" s="382">
        <f ca="1">IF(Controle!$N$16=1,0,$D1206*V456*V$5)</f>
        <v>0</v>
      </c>
      <c r="W1206" s="382">
        <f ca="1">IF(Controle!$N$16=1,0,$D1206*W456*W$5)</f>
        <v>0</v>
      </c>
      <c r="X1206" s="382">
        <f ca="1">IF(Controle!$N$16=1,0,$D1206*X456*X$5)</f>
        <v>0</v>
      </c>
      <c r="Y1206" s="382">
        <f ca="1">IF(Controle!$N$16=1,0,$D1206*Y456*Y$5)</f>
        <v>0</v>
      </c>
      <c r="Z1206" s="382">
        <f ca="1">IF(Controle!$N$16=1,0,$D1206*Z456*Z$5)</f>
        <v>0</v>
      </c>
      <c r="AA1206" s="382">
        <f ca="1">IF(Controle!$N$16=1,0,$D1206*AA456*AA$5)</f>
        <v>0</v>
      </c>
      <c r="AB1206" s="382">
        <f ca="1">IF(Controle!$N$16=1,0,$D1206*AB456*AB$5)</f>
        <v>0</v>
      </c>
      <c r="AC1206" s="382">
        <f ca="1">IF(Controle!$N$16=1,0,$D1206*AC456*AC$5)</f>
        <v>0</v>
      </c>
      <c r="AD1206" s="382">
        <f ca="1">IF(Controle!$N$16=1,0,$D1206*AD456*AD$5)</f>
        <v>0</v>
      </c>
      <c r="AE1206" s="382">
        <f ca="1">IF(Controle!$N$16=1,0,$D1206*AE456*AE$5)</f>
        <v>0</v>
      </c>
      <c r="AF1206" s="382">
        <f ca="1">IF(Controle!$N$16=1,0,$D1206*AF456*AF$5)</f>
        <v>0</v>
      </c>
      <c r="AG1206" s="382">
        <f ca="1">IF(Controle!$N$16=1,0,$D1206*AG456*AG$5)</f>
        <v>0</v>
      </c>
      <c r="AH1206" s="382">
        <f ca="1">IF(Controle!$N$16=1,0,$D1206*AH456*AH$5)</f>
        <v>0</v>
      </c>
      <c r="AI1206" s="382">
        <f ca="1">IF(Controle!$N$16=1,0,$D1206*AI456*AI$5)</f>
        <v>0</v>
      </c>
      <c r="AJ1206" s="382">
        <f ca="1">IF(Controle!$N$16=1,0,$D1206*AJ456*AJ$5)</f>
        <v>0</v>
      </c>
      <c r="AK1206" s="382">
        <f ca="1">IF(Controle!$N$16=1,0,$D1206*AK456*AK$5)</f>
        <v>0</v>
      </c>
      <c r="AL1206" s="382">
        <f ca="1">IF(Controle!$N$16=1,0,$D1206*AL456*AL$5)</f>
        <v>0</v>
      </c>
      <c r="AM1206" s="382">
        <f ca="1">IF(Controle!$N$16=1,0,$D1206*AM456*AM$5)</f>
        <v>0</v>
      </c>
      <c r="AN1206" s="382">
        <f ca="1">IF(Controle!$N$16=1,0,$D1206*AN456*AN$5)</f>
        <v>0</v>
      </c>
      <c r="AO1206" s="382">
        <f ca="1">IF(Controle!$N$16=1,0,$D1206*AO456*AO$5)</f>
        <v>0</v>
      </c>
      <c r="AP1206" s="382">
        <f ca="1">IF(Controle!$N$16=1,0,$D1206*AP456*AP$5)</f>
        <v>0</v>
      </c>
      <c r="AQ1206" s="382">
        <f ca="1">IF(Controle!$N$16=1,0,$D1206*AQ456*AQ$5)</f>
        <v>0</v>
      </c>
      <c r="AR1206" s="382">
        <f ca="1">IF(Controle!$N$16=1,0,$D1206*AR456*AR$5)</f>
        <v>0</v>
      </c>
      <c r="AS1206" s="684">
        <f t="shared" ca="1" si="672"/>
        <v>0</v>
      </c>
    </row>
    <row r="1207" spans="2:45" hidden="1" outlineLevel="1">
      <c r="B1207" s="123"/>
      <c r="C1207" s="81">
        <f t="shared" si="673"/>
        <v>29</v>
      </c>
      <c r="D1207" s="191">
        <f t="shared" ca="1" si="671"/>
        <v>0</v>
      </c>
      <c r="E1207" s="382">
        <f ca="1">IF(Controle!$N$16=1,0,$D1207*E457*E$5)</f>
        <v>0</v>
      </c>
      <c r="F1207" s="382">
        <f ca="1">IF(Controle!$N$16=1,0,$D1207*F457*F$5)</f>
        <v>0</v>
      </c>
      <c r="G1207" s="382">
        <f ca="1">IF(Controle!$N$16=1,0,$D1207*G457*G$5)</f>
        <v>0</v>
      </c>
      <c r="H1207" s="382">
        <f ca="1">IF(Controle!$N$16=1,0,$D1207*H457*H$5)</f>
        <v>0</v>
      </c>
      <c r="I1207" s="382">
        <f ca="1">IF(Controle!$N$16=1,0,$D1207*I457*I$5)</f>
        <v>0</v>
      </c>
      <c r="J1207" s="382">
        <f ca="1">IF(Controle!$N$16=1,0,$D1207*J457*J$5)</f>
        <v>0</v>
      </c>
      <c r="K1207" s="382">
        <f ca="1">IF(Controle!$N$16=1,0,$D1207*K457*K$5)</f>
        <v>0</v>
      </c>
      <c r="L1207" s="382">
        <f ca="1">IF(Controle!$N$16=1,0,$D1207*L457*L$5)</f>
        <v>0</v>
      </c>
      <c r="M1207" s="382">
        <f ca="1">IF(Controle!$N$16=1,0,$D1207*M457*M$5)</f>
        <v>0</v>
      </c>
      <c r="N1207" s="382">
        <f ca="1">IF(Controle!$N$16=1,0,$D1207*N457*N$5)</f>
        <v>0</v>
      </c>
      <c r="O1207" s="382">
        <f ca="1">IF(Controle!$N$16=1,0,$D1207*O457*O$5)</f>
        <v>0</v>
      </c>
      <c r="P1207" s="382">
        <f ca="1">IF(Controle!$N$16=1,0,$D1207*P457*P$5)</f>
        <v>0</v>
      </c>
      <c r="Q1207" s="382">
        <f ca="1">IF(Controle!$N$16=1,0,$D1207*Q457*Q$5)</f>
        <v>0</v>
      </c>
      <c r="R1207" s="382">
        <f ca="1">IF(Controle!$N$16=1,0,$D1207*R457*R$5)</f>
        <v>0</v>
      </c>
      <c r="S1207" s="382">
        <f ca="1">IF(Controle!$N$16=1,0,$D1207*S457*S$5)</f>
        <v>0</v>
      </c>
      <c r="T1207" s="382">
        <f ca="1">IF(Controle!$N$16=1,0,$D1207*T457*T$5)</f>
        <v>0</v>
      </c>
      <c r="U1207" s="382">
        <f ca="1">IF(Controle!$N$16=1,0,$D1207*U457*U$5)</f>
        <v>0</v>
      </c>
      <c r="V1207" s="382">
        <f ca="1">IF(Controle!$N$16=1,0,$D1207*V457*V$5)</f>
        <v>0</v>
      </c>
      <c r="W1207" s="382">
        <f ca="1">IF(Controle!$N$16=1,0,$D1207*W457*W$5)</f>
        <v>0</v>
      </c>
      <c r="X1207" s="382">
        <f ca="1">IF(Controle!$N$16=1,0,$D1207*X457*X$5)</f>
        <v>0</v>
      </c>
      <c r="Y1207" s="382">
        <f ca="1">IF(Controle!$N$16=1,0,$D1207*Y457*Y$5)</f>
        <v>0</v>
      </c>
      <c r="Z1207" s="382">
        <f ca="1">IF(Controle!$N$16=1,0,$D1207*Z457*Z$5)</f>
        <v>0</v>
      </c>
      <c r="AA1207" s="382">
        <f ca="1">IF(Controle!$N$16=1,0,$D1207*AA457*AA$5)</f>
        <v>0</v>
      </c>
      <c r="AB1207" s="382">
        <f ca="1">IF(Controle!$N$16=1,0,$D1207*AB457*AB$5)</f>
        <v>0</v>
      </c>
      <c r="AC1207" s="382">
        <f ca="1">IF(Controle!$N$16=1,0,$D1207*AC457*AC$5)</f>
        <v>0</v>
      </c>
      <c r="AD1207" s="382">
        <f ca="1">IF(Controle!$N$16=1,0,$D1207*AD457*AD$5)</f>
        <v>0</v>
      </c>
      <c r="AE1207" s="382">
        <f ca="1">IF(Controle!$N$16=1,0,$D1207*AE457*AE$5)</f>
        <v>0</v>
      </c>
      <c r="AF1207" s="382">
        <f ca="1">IF(Controle!$N$16=1,0,$D1207*AF457*AF$5)</f>
        <v>0</v>
      </c>
      <c r="AG1207" s="382">
        <f ca="1">IF(Controle!$N$16=1,0,$D1207*AG457*AG$5)</f>
        <v>0</v>
      </c>
      <c r="AH1207" s="382">
        <f ca="1">IF(Controle!$N$16=1,0,$D1207*AH457*AH$5)</f>
        <v>0</v>
      </c>
      <c r="AI1207" s="382">
        <f ca="1">IF(Controle!$N$16=1,0,$D1207*AI457*AI$5)</f>
        <v>0</v>
      </c>
      <c r="AJ1207" s="382">
        <f ca="1">IF(Controle!$N$16=1,0,$D1207*AJ457*AJ$5)</f>
        <v>0</v>
      </c>
      <c r="AK1207" s="382">
        <f ca="1">IF(Controle!$N$16=1,0,$D1207*AK457*AK$5)</f>
        <v>0</v>
      </c>
      <c r="AL1207" s="382">
        <f ca="1">IF(Controle!$N$16=1,0,$D1207*AL457*AL$5)</f>
        <v>0</v>
      </c>
      <c r="AM1207" s="382">
        <f ca="1">IF(Controle!$N$16=1,0,$D1207*AM457*AM$5)</f>
        <v>0</v>
      </c>
      <c r="AN1207" s="382">
        <f ca="1">IF(Controle!$N$16=1,0,$D1207*AN457*AN$5)</f>
        <v>0</v>
      </c>
      <c r="AO1207" s="382">
        <f ca="1">IF(Controle!$N$16=1,0,$D1207*AO457*AO$5)</f>
        <v>0</v>
      </c>
      <c r="AP1207" s="382">
        <f ca="1">IF(Controle!$N$16=1,0,$D1207*AP457*AP$5)</f>
        <v>0</v>
      </c>
      <c r="AQ1207" s="382">
        <f ca="1">IF(Controle!$N$16=1,0,$D1207*AQ457*AQ$5)</f>
        <v>0</v>
      </c>
      <c r="AR1207" s="382">
        <f ca="1">IF(Controle!$N$16=1,0,$D1207*AR457*AR$5)</f>
        <v>0</v>
      </c>
      <c r="AS1207" s="684">
        <f t="shared" ca="1" si="672"/>
        <v>0</v>
      </c>
    </row>
    <row r="1208" spans="2:45" hidden="1" outlineLevel="1">
      <c r="B1208" s="123"/>
      <c r="C1208" s="81">
        <f t="shared" si="673"/>
        <v>30</v>
      </c>
      <c r="D1208" s="191">
        <f t="shared" ca="1" si="671"/>
        <v>0</v>
      </c>
      <c r="E1208" s="382">
        <f ca="1">IF(Controle!$N$16=1,0,$D1208*E458*E$5)</f>
        <v>0</v>
      </c>
      <c r="F1208" s="382">
        <f ca="1">IF(Controle!$N$16=1,0,$D1208*F458*F$5)</f>
        <v>0</v>
      </c>
      <c r="G1208" s="382">
        <f ca="1">IF(Controle!$N$16=1,0,$D1208*G458*G$5)</f>
        <v>0</v>
      </c>
      <c r="H1208" s="382">
        <f ca="1">IF(Controle!$N$16=1,0,$D1208*H458*H$5)</f>
        <v>0</v>
      </c>
      <c r="I1208" s="382">
        <f ca="1">IF(Controle!$N$16=1,0,$D1208*I458*I$5)</f>
        <v>0</v>
      </c>
      <c r="J1208" s="382">
        <f ca="1">IF(Controle!$N$16=1,0,$D1208*J458*J$5)</f>
        <v>0</v>
      </c>
      <c r="K1208" s="382">
        <f ca="1">IF(Controle!$N$16=1,0,$D1208*K458*K$5)</f>
        <v>0</v>
      </c>
      <c r="L1208" s="382">
        <f ca="1">IF(Controle!$N$16=1,0,$D1208*L458*L$5)</f>
        <v>0</v>
      </c>
      <c r="M1208" s="382">
        <f ca="1">IF(Controle!$N$16=1,0,$D1208*M458*M$5)</f>
        <v>0</v>
      </c>
      <c r="N1208" s="382">
        <f ca="1">IF(Controle!$N$16=1,0,$D1208*N458*N$5)</f>
        <v>0</v>
      </c>
      <c r="O1208" s="382">
        <f ca="1">IF(Controle!$N$16=1,0,$D1208*O458*O$5)</f>
        <v>0</v>
      </c>
      <c r="P1208" s="382">
        <f ca="1">IF(Controle!$N$16=1,0,$D1208*P458*P$5)</f>
        <v>0</v>
      </c>
      <c r="Q1208" s="382">
        <f ca="1">IF(Controle!$N$16=1,0,$D1208*Q458*Q$5)</f>
        <v>0</v>
      </c>
      <c r="R1208" s="382">
        <f ca="1">IF(Controle!$N$16=1,0,$D1208*R458*R$5)</f>
        <v>0</v>
      </c>
      <c r="S1208" s="382">
        <f ca="1">IF(Controle!$N$16=1,0,$D1208*S458*S$5)</f>
        <v>0</v>
      </c>
      <c r="T1208" s="382">
        <f ca="1">IF(Controle!$N$16=1,0,$D1208*T458*T$5)</f>
        <v>0</v>
      </c>
      <c r="U1208" s="382">
        <f ca="1">IF(Controle!$N$16=1,0,$D1208*U458*U$5)</f>
        <v>0</v>
      </c>
      <c r="V1208" s="382">
        <f ca="1">IF(Controle!$N$16=1,0,$D1208*V458*V$5)</f>
        <v>0</v>
      </c>
      <c r="W1208" s="382">
        <f ca="1">IF(Controle!$N$16=1,0,$D1208*W458*W$5)</f>
        <v>0</v>
      </c>
      <c r="X1208" s="382">
        <f ca="1">IF(Controle!$N$16=1,0,$D1208*X458*X$5)</f>
        <v>0</v>
      </c>
      <c r="Y1208" s="382">
        <f ca="1">IF(Controle!$N$16=1,0,$D1208*Y458*Y$5)</f>
        <v>0</v>
      </c>
      <c r="Z1208" s="382">
        <f ca="1">IF(Controle!$N$16=1,0,$D1208*Z458*Z$5)</f>
        <v>0</v>
      </c>
      <c r="AA1208" s="382">
        <f ca="1">IF(Controle!$N$16=1,0,$D1208*AA458*AA$5)</f>
        <v>0</v>
      </c>
      <c r="AB1208" s="382">
        <f ca="1">IF(Controle!$N$16=1,0,$D1208*AB458*AB$5)</f>
        <v>0</v>
      </c>
      <c r="AC1208" s="382">
        <f ca="1">IF(Controle!$N$16=1,0,$D1208*AC458*AC$5)</f>
        <v>0</v>
      </c>
      <c r="AD1208" s="382">
        <f ca="1">IF(Controle!$N$16=1,0,$D1208*AD458*AD$5)</f>
        <v>0</v>
      </c>
      <c r="AE1208" s="382">
        <f ca="1">IF(Controle!$N$16=1,0,$D1208*AE458*AE$5)</f>
        <v>0</v>
      </c>
      <c r="AF1208" s="382">
        <f ca="1">IF(Controle!$N$16=1,0,$D1208*AF458*AF$5)</f>
        <v>0</v>
      </c>
      <c r="AG1208" s="382">
        <f ca="1">IF(Controle!$N$16=1,0,$D1208*AG458*AG$5)</f>
        <v>0</v>
      </c>
      <c r="AH1208" s="382">
        <f ca="1">IF(Controle!$N$16=1,0,$D1208*AH458*AH$5)</f>
        <v>0</v>
      </c>
      <c r="AI1208" s="382">
        <f ca="1">IF(Controle!$N$16=1,0,$D1208*AI458*AI$5)</f>
        <v>0</v>
      </c>
      <c r="AJ1208" s="382">
        <f ca="1">IF(Controle!$N$16=1,0,$D1208*AJ458*AJ$5)</f>
        <v>0</v>
      </c>
      <c r="AK1208" s="382">
        <f ca="1">IF(Controle!$N$16=1,0,$D1208*AK458*AK$5)</f>
        <v>0</v>
      </c>
      <c r="AL1208" s="382">
        <f ca="1">IF(Controle!$N$16=1,0,$D1208*AL458*AL$5)</f>
        <v>0</v>
      </c>
      <c r="AM1208" s="382">
        <f ca="1">IF(Controle!$N$16=1,0,$D1208*AM458*AM$5)</f>
        <v>0</v>
      </c>
      <c r="AN1208" s="382">
        <f ca="1">IF(Controle!$N$16=1,0,$D1208*AN458*AN$5)</f>
        <v>0</v>
      </c>
      <c r="AO1208" s="382">
        <f ca="1">IF(Controle!$N$16=1,0,$D1208*AO458*AO$5)</f>
        <v>0</v>
      </c>
      <c r="AP1208" s="382">
        <f ca="1">IF(Controle!$N$16=1,0,$D1208*AP458*AP$5)</f>
        <v>0</v>
      </c>
      <c r="AQ1208" s="382">
        <f ca="1">IF(Controle!$N$16=1,0,$D1208*AQ458*AQ$5)</f>
        <v>0</v>
      </c>
      <c r="AR1208" s="382">
        <f ca="1">IF(Controle!$N$16=1,0,$D1208*AR458*AR$5)</f>
        <v>0</v>
      </c>
      <c r="AS1208" s="684">
        <f t="shared" ca="1" si="672"/>
        <v>0</v>
      </c>
    </row>
    <row r="1209" spans="2:45" hidden="1" outlineLevel="1">
      <c r="B1209" s="123"/>
      <c r="C1209" s="81">
        <f t="shared" si="673"/>
        <v>31</v>
      </c>
      <c r="D1209" s="191">
        <f t="shared" ca="1" si="671"/>
        <v>0</v>
      </c>
      <c r="E1209" s="382">
        <f ca="1">IF(Controle!$N$16=1,0,$D1209*E459*E$5)</f>
        <v>0</v>
      </c>
      <c r="F1209" s="382">
        <f ca="1">IF(Controle!$N$16=1,0,$D1209*F459*F$5)</f>
        <v>0</v>
      </c>
      <c r="G1209" s="382">
        <f ca="1">IF(Controle!$N$16=1,0,$D1209*G459*G$5)</f>
        <v>0</v>
      </c>
      <c r="H1209" s="382">
        <f ca="1">IF(Controle!$N$16=1,0,$D1209*H459*H$5)</f>
        <v>0</v>
      </c>
      <c r="I1209" s="382">
        <f ca="1">IF(Controle!$N$16=1,0,$D1209*I459*I$5)</f>
        <v>0</v>
      </c>
      <c r="J1209" s="382">
        <f ca="1">IF(Controle!$N$16=1,0,$D1209*J459*J$5)</f>
        <v>0</v>
      </c>
      <c r="K1209" s="382">
        <f ca="1">IF(Controle!$N$16=1,0,$D1209*K459*K$5)</f>
        <v>0</v>
      </c>
      <c r="L1209" s="382">
        <f ca="1">IF(Controle!$N$16=1,0,$D1209*L459*L$5)</f>
        <v>0</v>
      </c>
      <c r="M1209" s="382">
        <f ca="1">IF(Controle!$N$16=1,0,$D1209*M459*M$5)</f>
        <v>0</v>
      </c>
      <c r="N1209" s="382">
        <f ca="1">IF(Controle!$N$16=1,0,$D1209*N459*N$5)</f>
        <v>0</v>
      </c>
      <c r="O1209" s="382">
        <f ca="1">IF(Controle!$N$16=1,0,$D1209*O459*O$5)</f>
        <v>0</v>
      </c>
      <c r="P1209" s="382">
        <f ca="1">IF(Controle!$N$16=1,0,$D1209*P459*P$5)</f>
        <v>0</v>
      </c>
      <c r="Q1209" s="382">
        <f ca="1">IF(Controle!$N$16=1,0,$D1209*Q459*Q$5)</f>
        <v>0</v>
      </c>
      <c r="R1209" s="382">
        <f ca="1">IF(Controle!$N$16=1,0,$D1209*R459*R$5)</f>
        <v>0</v>
      </c>
      <c r="S1209" s="382">
        <f ca="1">IF(Controle!$N$16=1,0,$D1209*S459*S$5)</f>
        <v>0</v>
      </c>
      <c r="T1209" s="382">
        <f ca="1">IF(Controle!$N$16=1,0,$D1209*T459*T$5)</f>
        <v>0</v>
      </c>
      <c r="U1209" s="382">
        <f ca="1">IF(Controle!$N$16=1,0,$D1209*U459*U$5)</f>
        <v>0</v>
      </c>
      <c r="V1209" s="382">
        <f ca="1">IF(Controle!$N$16=1,0,$D1209*V459*V$5)</f>
        <v>0</v>
      </c>
      <c r="W1209" s="382">
        <f ca="1">IF(Controle!$N$16=1,0,$D1209*W459*W$5)</f>
        <v>0</v>
      </c>
      <c r="X1209" s="382">
        <f ca="1">IF(Controle!$N$16=1,0,$D1209*X459*X$5)</f>
        <v>0</v>
      </c>
      <c r="Y1209" s="382">
        <f ca="1">IF(Controle!$N$16=1,0,$D1209*Y459*Y$5)</f>
        <v>0</v>
      </c>
      <c r="Z1209" s="382">
        <f ca="1">IF(Controle!$N$16=1,0,$D1209*Z459*Z$5)</f>
        <v>0</v>
      </c>
      <c r="AA1209" s="382">
        <f ca="1">IF(Controle!$N$16=1,0,$D1209*AA459*AA$5)</f>
        <v>0</v>
      </c>
      <c r="AB1209" s="382">
        <f ca="1">IF(Controle!$N$16=1,0,$D1209*AB459*AB$5)</f>
        <v>0</v>
      </c>
      <c r="AC1209" s="382">
        <f ca="1">IF(Controle!$N$16=1,0,$D1209*AC459*AC$5)</f>
        <v>0</v>
      </c>
      <c r="AD1209" s="382">
        <f ca="1">IF(Controle!$N$16=1,0,$D1209*AD459*AD$5)</f>
        <v>0</v>
      </c>
      <c r="AE1209" s="382">
        <f ca="1">IF(Controle!$N$16=1,0,$D1209*AE459*AE$5)</f>
        <v>0</v>
      </c>
      <c r="AF1209" s="382">
        <f ca="1">IF(Controle!$N$16=1,0,$D1209*AF459*AF$5)</f>
        <v>0</v>
      </c>
      <c r="AG1209" s="382">
        <f ca="1">IF(Controle!$N$16=1,0,$D1209*AG459*AG$5)</f>
        <v>0</v>
      </c>
      <c r="AH1209" s="382">
        <f ca="1">IF(Controle!$N$16=1,0,$D1209*AH459*AH$5)</f>
        <v>0</v>
      </c>
      <c r="AI1209" s="382">
        <f ca="1">IF(Controle!$N$16=1,0,$D1209*AI459*AI$5)</f>
        <v>0</v>
      </c>
      <c r="AJ1209" s="382">
        <f ca="1">IF(Controle!$N$16=1,0,$D1209*AJ459*AJ$5)</f>
        <v>0</v>
      </c>
      <c r="AK1209" s="382">
        <f ca="1">IF(Controle!$N$16=1,0,$D1209*AK459*AK$5)</f>
        <v>0</v>
      </c>
      <c r="AL1209" s="382">
        <f ca="1">IF(Controle!$N$16=1,0,$D1209*AL459*AL$5)</f>
        <v>0</v>
      </c>
      <c r="AM1209" s="382">
        <f ca="1">IF(Controle!$N$16=1,0,$D1209*AM459*AM$5)</f>
        <v>0</v>
      </c>
      <c r="AN1209" s="382">
        <f ca="1">IF(Controle!$N$16=1,0,$D1209*AN459*AN$5)</f>
        <v>0</v>
      </c>
      <c r="AO1209" s="382">
        <f ca="1">IF(Controle!$N$16=1,0,$D1209*AO459*AO$5)</f>
        <v>0</v>
      </c>
      <c r="AP1209" s="382">
        <f ca="1">IF(Controle!$N$16=1,0,$D1209*AP459*AP$5)</f>
        <v>0</v>
      </c>
      <c r="AQ1209" s="382">
        <f ca="1">IF(Controle!$N$16=1,0,$D1209*AQ459*AQ$5)</f>
        <v>0</v>
      </c>
      <c r="AR1209" s="382">
        <f ca="1">IF(Controle!$N$16=1,0,$D1209*AR459*AR$5)</f>
        <v>0</v>
      </c>
      <c r="AS1209" s="684">
        <f t="shared" ca="1" si="672"/>
        <v>0</v>
      </c>
    </row>
    <row r="1210" spans="2:45" hidden="1" outlineLevel="1">
      <c r="B1210" s="123"/>
      <c r="C1210" s="81">
        <f t="shared" si="673"/>
        <v>32</v>
      </c>
      <c r="D1210" s="191">
        <f t="shared" ca="1" si="671"/>
        <v>0</v>
      </c>
      <c r="E1210" s="382">
        <f ca="1">IF(Controle!$N$16=1,0,$D1210*E460*E$5)</f>
        <v>0</v>
      </c>
      <c r="F1210" s="382">
        <f ca="1">IF(Controle!$N$16=1,0,$D1210*F460*F$5)</f>
        <v>0</v>
      </c>
      <c r="G1210" s="382">
        <f ca="1">IF(Controle!$N$16=1,0,$D1210*G460*G$5)</f>
        <v>0</v>
      </c>
      <c r="H1210" s="382">
        <f ca="1">IF(Controle!$N$16=1,0,$D1210*H460*H$5)</f>
        <v>0</v>
      </c>
      <c r="I1210" s="382">
        <f ca="1">IF(Controle!$N$16=1,0,$D1210*I460*I$5)</f>
        <v>0</v>
      </c>
      <c r="J1210" s="382">
        <f ca="1">IF(Controle!$N$16=1,0,$D1210*J460*J$5)</f>
        <v>0</v>
      </c>
      <c r="K1210" s="382">
        <f ca="1">IF(Controle!$N$16=1,0,$D1210*K460*K$5)</f>
        <v>0</v>
      </c>
      <c r="L1210" s="382">
        <f ca="1">IF(Controle!$N$16=1,0,$D1210*L460*L$5)</f>
        <v>0</v>
      </c>
      <c r="M1210" s="382">
        <f ca="1">IF(Controle!$N$16=1,0,$D1210*M460*M$5)</f>
        <v>0</v>
      </c>
      <c r="N1210" s="382">
        <f ca="1">IF(Controle!$N$16=1,0,$D1210*N460*N$5)</f>
        <v>0</v>
      </c>
      <c r="O1210" s="382">
        <f ca="1">IF(Controle!$N$16=1,0,$D1210*O460*O$5)</f>
        <v>0</v>
      </c>
      <c r="P1210" s="382">
        <f ca="1">IF(Controle!$N$16=1,0,$D1210*P460*P$5)</f>
        <v>0</v>
      </c>
      <c r="Q1210" s="382">
        <f ca="1">IF(Controle!$N$16=1,0,$D1210*Q460*Q$5)</f>
        <v>0</v>
      </c>
      <c r="R1210" s="382">
        <f ca="1">IF(Controle!$N$16=1,0,$D1210*R460*R$5)</f>
        <v>0</v>
      </c>
      <c r="S1210" s="382">
        <f ca="1">IF(Controle!$N$16=1,0,$D1210*S460*S$5)</f>
        <v>0</v>
      </c>
      <c r="T1210" s="382">
        <f ca="1">IF(Controle!$N$16=1,0,$D1210*T460*T$5)</f>
        <v>0</v>
      </c>
      <c r="U1210" s="382">
        <f ca="1">IF(Controle!$N$16=1,0,$D1210*U460*U$5)</f>
        <v>0</v>
      </c>
      <c r="V1210" s="382">
        <f ca="1">IF(Controle!$N$16=1,0,$D1210*V460*V$5)</f>
        <v>0</v>
      </c>
      <c r="W1210" s="382">
        <f ca="1">IF(Controle!$N$16=1,0,$D1210*W460*W$5)</f>
        <v>0</v>
      </c>
      <c r="X1210" s="382">
        <f ca="1">IF(Controle!$N$16=1,0,$D1210*X460*X$5)</f>
        <v>0</v>
      </c>
      <c r="Y1210" s="382">
        <f ca="1">IF(Controle!$N$16=1,0,$D1210*Y460*Y$5)</f>
        <v>0</v>
      </c>
      <c r="Z1210" s="382">
        <f ca="1">IF(Controle!$N$16=1,0,$D1210*Z460*Z$5)</f>
        <v>0</v>
      </c>
      <c r="AA1210" s="382">
        <f ca="1">IF(Controle!$N$16=1,0,$D1210*AA460*AA$5)</f>
        <v>0</v>
      </c>
      <c r="AB1210" s="382">
        <f ca="1">IF(Controle!$N$16=1,0,$D1210*AB460*AB$5)</f>
        <v>0</v>
      </c>
      <c r="AC1210" s="382">
        <f ca="1">IF(Controle!$N$16=1,0,$D1210*AC460*AC$5)</f>
        <v>0</v>
      </c>
      <c r="AD1210" s="382">
        <f ca="1">IF(Controle!$N$16=1,0,$D1210*AD460*AD$5)</f>
        <v>0</v>
      </c>
      <c r="AE1210" s="382">
        <f ca="1">IF(Controle!$N$16=1,0,$D1210*AE460*AE$5)</f>
        <v>0</v>
      </c>
      <c r="AF1210" s="382">
        <f ca="1">IF(Controle!$N$16=1,0,$D1210*AF460*AF$5)</f>
        <v>0</v>
      </c>
      <c r="AG1210" s="382">
        <f ca="1">IF(Controle!$N$16=1,0,$D1210*AG460*AG$5)</f>
        <v>0</v>
      </c>
      <c r="AH1210" s="382">
        <f ca="1">IF(Controle!$N$16=1,0,$D1210*AH460*AH$5)</f>
        <v>0</v>
      </c>
      <c r="AI1210" s="382">
        <f ca="1">IF(Controle!$N$16=1,0,$D1210*AI460*AI$5)</f>
        <v>0</v>
      </c>
      <c r="AJ1210" s="382">
        <f ca="1">IF(Controle!$N$16=1,0,$D1210*AJ460*AJ$5)</f>
        <v>0</v>
      </c>
      <c r="AK1210" s="382">
        <f ca="1">IF(Controle!$N$16=1,0,$D1210*AK460*AK$5)</f>
        <v>0</v>
      </c>
      <c r="AL1210" s="382">
        <f ca="1">IF(Controle!$N$16=1,0,$D1210*AL460*AL$5)</f>
        <v>0</v>
      </c>
      <c r="AM1210" s="382">
        <f ca="1">IF(Controle!$N$16=1,0,$D1210*AM460*AM$5)</f>
        <v>0</v>
      </c>
      <c r="AN1210" s="382">
        <f ca="1">IF(Controle!$N$16=1,0,$D1210*AN460*AN$5)</f>
        <v>0</v>
      </c>
      <c r="AO1210" s="382">
        <f ca="1">IF(Controle!$N$16=1,0,$D1210*AO460*AO$5)</f>
        <v>0</v>
      </c>
      <c r="AP1210" s="382">
        <f ca="1">IF(Controle!$N$16=1,0,$D1210*AP460*AP$5)</f>
        <v>0</v>
      </c>
      <c r="AQ1210" s="382">
        <f ca="1">IF(Controle!$N$16=1,0,$D1210*AQ460*AQ$5)</f>
        <v>0</v>
      </c>
      <c r="AR1210" s="382">
        <f ca="1">IF(Controle!$N$16=1,0,$D1210*AR460*AR$5)</f>
        <v>0</v>
      </c>
      <c r="AS1210" s="684">
        <f t="shared" ca="1" si="672"/>
        <v>0</v>
      </c>
    </row>
    <row r="1211" spans="2:45" hidden="1" outlineLevel="1">
      <c r="B1211" s="123"/>
      <c r="C1211" s="81">
        <f t="shared" si="673"/>
        <v>33</v>
      </c>
      <c r="D1211" s="191">
        <f t="shared" ca="1" si="671"/>
        <v>0</v>
      </c>
      <c r="E1211" s="382">
        <f ca="1">IF(Controle!$N$16=1,0,$D1211*E461*E$5)</f>
        <v>0</v>
      </c>
      <c r="F1211" s="382">
        <f ca="1">IF(Controle!$N$16=1,0,$D1211*F461*F$5)</f>
        <v>0</v>
      </c>
      <c r="G1211" s="382">
        <f ca="1">IF(Controle!$N$16=1,0,$D1211*G461*G$5)</f>
        <v>0</v>
      </c>
      <c r="H1211" s="382">
        <f ca="1">IF(Controle!$N$16=1,0,$D1211*H461*H$5)</f>
        <v>0</v>
      </c>
      <c r="I1211" s="382">
        <f ca="1">IF(Controle!$N$16=1,0,$D1211*I461*I$5)</f>
        <v>0</v>
      </c>
      <c r="J1211" s="382">
        <f ca="1">IF(Controle!$N$16=1,0,$D1211*J461*J$5)</f>
        <v>0</v>
      </c>
      <c r="K1211" s="382">
        <f ca="1">IF(Controle!$N$16=1,0,$D1211*K461*K$5)</f>
        <v>0</v>
      </c>
      <c r="L1211" s="382">
        <f ca="1">IF(Controle!$N$16=1,0,$D1211*L461*L$5)</f>
        <v>0</v>
      </c>
      <c r="M1211" s="382">
        <f ca="1">IF(Controle!$N$16=1,0,$D1211*M461*M$5)</f>
        <v>0</v>
      </c>
      <c r="N1211" s="382">
        <f ca="1">IF(Controle!$N$16=1,0,$D1211*N461*N$5)</f>
        <v>0</v>
      </c>
      <c r="O1211" s="382">
        <f ca="1">IF(Controle!$N$16=1,0,$D1211*O461*O$5)</f>
        <v>0</v>
      </c>
      <c r="P1211" s="382">
        <f ca="1">IF(Controle!$N$16=1,0,$D1211*P461*P$5)</f>
        <v>0</v>
      </c>
      <c r="Q1211" s="382">
        <f ca="1">IF(Controle!$N$16=1,0,$D1211*Q461*Q$5)</f>
        <v>0</v>
      </c>
      <c r="R1211" s="382">
        <f ca="1">IF(Controle!$N$16=1,0,$D1211*R461*R$5)</f>
        <v>0</v>
      </c>
      <c r="S1211" s="382">
        <f ca="1">IF(Controle!$N$16=1,0,$D1211*S461*S$5)</f>
        <v>0</v>
      </c>
      <c r="T1211" s="382">
        <f ca="1">IF(Controle!$N$16=1,0,$D1211*T461*T$5)</f>
        <v>0</v>
      </c>
      <c r="U1211" s="382">
        <f ca="1">IF(Controle!$N$16=1,0,$D1211*U461*U$5)</f>
        <v>0</v>
      </c>
      <c r="V1211" s="382">
        <f ca="1">IF(Controle!$N$16=1,0,$D1211*V461*V$5)</f>
        <v>0</v>
      </c>
      <c r="W1211" s="382">
        <f ca="1">IF(Controle!$N$16=1,0,$D1211*W461*W$5)</f>
        <v>0</v>
      </c>
      <c r="X1211" s="382">
        <f ca="1">IF(Controle!$N$16=1,0,$D1211*X461*X$5)</f>
        <v>0</v>
      </c>
      <c r="Y1211" s="382">
        <f ca="1">IF(Controle!$N$16=1,0,$D1211*Y461*Y$5)</f>
        <v>0</v>
      </c>
      <c r="Z1211" s="382">
        <f ca="1">IF(Controle!$N$16=1,0,$D1211*Z461*Z$5)</f>
        <v>0</v>
      </c>
      <c r="AA1211" s="382">
        <f ca="1">IF(Controle!$N$16=1,0,$D1211*AA461*AA$5)</f>
        <v>0</v>
      </c>
      <c r="AB1211" s="382">
        <f ca="1">IF(Controle!$N$16=1,0,$D1211*AB461*AB$5)</f>
        <v>0</v>
      </c>
      <c r="AC1211" s="382">
        <f ca="1">IF(Controle!$N$16=1,0,$D1211*AC461*AC$5)</f>
        <v>0</v>
      </c>
      <c r="AD1211" s="382">
        <f ca="1">IF(Controle!$N$16=1,0,$D1211*AD461*AD$5)</f>
        <v>0</v>
      </c>
      <c r="AE1211" s="382">
        <f ca="1">IF(Controle!$N$16=1,0,$D1211*AE461*AE$5)</f>
        <v>0</v>
      </c>
      <c r="AF1211" s="382">
        <f ca="1">IF(Controle!$N$16=1,0,$D1211*AF461*AF$5)</f>
        <v>0</v>
      </c>
      <c r="AG1211" s="382">
        <f ca="1">IF(Controle!$N$16=1,0,$D1211*AG461*AG$5)</f>
        <v>0</v>
      </c>
      <c r="AH1211" s="382">
        <f ca="1">IF(Controle!$N$16=1,0,$D1211*AH461*AH$5)</f>
        <v>0</v>
      </c>
      <c r="AI1211" s="382">
        <f ca="1">IF(Controle!$N$16=1,0,$D1211*AI461*AI$5)</f>
        <v>0</v>
      </c>
      <c r="AJ1211" s="382">
        <f ca="1">IF(Controle!$N$16=1,0,$D1211*AJ461*AJ$5)</f>
        <v>0</v>
      </c>
      <c r="AK1211" s="382">
        <f ca="1">IF(Controle!$N$16=1,0,$D1211*AK461*AK$5)</f>
        <v>0</v>
      </c>
      <c r="AL1211" s="382">
        <f ca="1">IF(Controle!$N$16=1,0,$D1211*AL461*AL$5)</f>
        <v>0</v>
      </c>
      <c r="AM1211" s="382">
        <f ca="1">IF(Controle!$N$16=1,0,$D1211*AM461*AM$5)</f>
        <v>0</v>
      </c>
      <c r="AN1211" s="382">
        <f ca="1">IF(Controle!$N$16=1,0,$D1211*AN461*AN$5)</f>
        <v>0</v>
      </c>
      <c r="AO1211" s="382">
        <f ca="1">IF(Controle!$N$16=1,0,$D1211*AO461*AO$5)</f>
        <v>0</v>
      </c>
      <c r="AP1211" s="382">
        <f ca="1">IF(Controle!$N$16=1,0,$D1211*AP461*AP$5)</f>
        <v>0</v>
      </c>
      <c r="AQ1211" s="382">
        <f ca="1">IF(Controle!$N$16=1,0,$D1211*AQ461*AQ$5)</f>
        <v>0</v>
      </c>
      <c r="AR1211" s="382">
        <f ca="1">IF(Controle!$N$16=1,0,$D1211*AR461*AR$5)</f>
        <v>0</v>
      </c>
      <c r="AS1211" s="684">
        <f t="shared" ca="1" si="672"/>
        <v>0</v>
      </c>
    </row>
    <row r="1212" spans="2:45" hidden="1" outlineLevel="1">
      <c r="B1212" s="123"/>
      <c r="C1212" s="81">
        <f t="shared" si="673"/>
        <v>34</v>
      </c>
      <c r="D1212" s="191">
        <f t="shared" ca="1" si="671"/>
        <v>0</v>
      </c>
      <c r="E1212" s="382">
        <f ca="1">IF(Controle!$N$16=1,0,$D1212*E462*E$5)</f>
        <v>0</v>
      </c>
      <c r="F1212" s="382">
        <f ca="1">IF(Controle!$N$16=1,0,$D1212*F462*F$5)</f>
        <v>0</v>
      </c>
      <c r="G1212" s="382">
        <f ca="1">IF(Controle!$N$16=1,0,$D1212*G462*G$5)</f>
        <v>0</v>
      </c>
      <c r="H1212" s="382">
        <f ca="1">IF(Controle!$N$16=1,0,$D1212*H462*H$5)</f>
        <v>0</v>
      </c>
      <c r="I1212" s="382">
        <f ca="1">IF(Controle!$N$16=1,0,$D1212*I462*I$5)</f>
        <v>0</v>
      </c>
      <c r="J1212" s="382">
        <f ca="1">IF(Controle!$N$16=1,0,$D1212*J462*J$5)</f>
        <v>0</v>
      </c>
      <c r="K1212" s="382">
        <f ca="1">IF(Controle!$N$16=1,0,$D1212*K462*K$5)</f>
        <v>0</v>
      </c>
      <c r="L1212" s="382">
        <f ca="1">IF(Controle!$N$16=1,0,$D1212*L462*L$5)</f>
        <v>0</v>
      </c>
      <c r="M1212" s="382">
        <f ca="1">IF(Controle!$N$16=1,0,$D1212*M462*M$5)</f>
        <v>0</v>
      </c>
      <c r="N1212" s="382">
        <f ca="1">IF(Controle!$N$16=1,0,$D1212*N462*N$5)</f>
        <v>0</v>
      </c>
      <c r="O1212" s="382">
        <f ca="1">IF(Controle!$N$16=1,0,$D1212*O462*O$5)</f>
        <v>0</v>
      </c>
      <c r="P1212" s="382">
        <f ca="1">IF(Controle!$N$16=1,0,$D1212*P462*P$5)</f>
        <v>0</v>
      </c>
      <c r="Q1212" s="382">
        <f ca="1">IF(Controle!$N$16=1,0,$D1212*Q462*Q$5)</f>
        <v>0</v>
      </c>
      <c r="R1212" s="382">
        <f ca="1">IF(Controle!$N$16=1,0,$D1212*R462*R$5)</f>
        <v>0</v>
      </c>
      <c r="S1212" s="382">
        <f ca="1">IF(Controle!$N$16=1,0,$D1212*S462*S$5)</f>
        <v>0</v>
      </c>
      <c r="T1212" s="382">
        <f ca="1">IF(Controle!$N$16=1,0,$D1212*T462*T$5)</f>
        <v>0</v>
      </c>
      <c r="U1212" s="382">
        <f ca="1">IF(Controle!$N$16=1,0,$D1212*U462*U$5)</f>
        <v>0</v>
      </c>
      <c r="V1212" s="382">
        <f ca="1">IF(Controle!$N$16=1,0,$D1212*V462*V$5)</f>
        <v>0</v>
      </c>
      <c r="W1212" s="382">
        <f ca="1">IF(Controle!$N$16=1,0,$D1212*W462*W$5)</f>
        <v>0</v>
      </c>
      <c r="X1212" s="382">
        <f ca="1">IF(Controle!$N$16=1,0,$D1212*X462*X$5)</f>
        <v>0</v>
      </c>
      <c r="Y1212" s="382">
        <f ca="1">IF(Controle!$N$16=1,0,$D1212*Y462*Y$5)</f>
        <v>0</v>
      </c>
      <c r="Z1212" s="382">
        <f ca="1">IF(Controle!$N$16=1,0,$D1212*Z462*Z$5)</f>
        <v>0</v>
      </c>
      <c r="AA1212" s="382">
        <f ca="1">IF(Controle!$N$16=1,0,$D1212*AA462*AA$5)</f>
        <v>0</v>
      </c>
      <c r="AB1212" s="382">
        <f ca="1">IF(Controle!$N$16=1,0,$D1212*AB462*AB$5)</f>
        <v>0</v>
      </c>
      <c r="AC1212" s="382">
        <f ca="1">IF(Controle!$N$16=1,0,$D1212*AC462*AC$5)</f>
        <v>0</v>
      </c>
      <c r="AD1212" s="382">
        <f ca="1">IF(Controle!$N$16=1,0,$D1212*AD462*AD$5)</f>
        <v>0</v>
      </c>
      <c r="AE1212" s="382">
        <f ca="1">IF(Controle!$N$16=1,0,$D1212*AE462*AE$5)</f>
        <v>0</v>
      </c>
      <c r="AF1212" s="382">
        <f ca="1">IF(Controle!$N$16=1,0,$D1212*AF462*AF$5)</f>
        <v>0</v>
      </c>
      <c r="AG1212" s="382">
        <f ca="1">IF(Controle!$N$16=1,0,$D1212*AG462*AG$5)</f>
        <v>0</v>
      </c>
      <c r="AH1212" s="382">
        <f ca="1">IF(Controle!$N$16=1,0,$D1212*AH462*AH$5)</f>
        <v>0</v>
      </c>
      <c r="AI1212" s="382">
        <f ca="1">IF(Controle!$N$16=1,0,$D1212*AI462*AI$5)</f>
        <v>0</v>
      </c>
      <c r="AJ1212" s="382">
        <f ca="1">IF(Controle!$N$16=1,0,$D1212*AJ462*AJ$5)</f>
        <v>0</v>
      </c>
      <c r="AK1212" s="382">
        <f ca="1">IF(Controle!$N$16=1,0,$D1212*AK462*AK$5)</f>
        <v>0</v>
      </c>
      <c r="AL1212" s="382">
        <f ca="1">IF(Controle!$N$16=1,0,$D1212*AL462*AL$5)</f>
        <v>0</v>
      </c>
      <c r="AM1212" s="382">
        <f ca="1">IF(Controle!$N$16=1,0,$D1212*AM462*AM$5)</f>
        <v>0</v>
      </c>
      <c r="AN1212" s="382">
        <f ca="1">IF(Controle!$N$16=1,0,$D1212*AN462*AN$5)</f>
        <v>0</v>
      </c>
      <c r="AO1212" s="382">
        <f ca="1">IF(Controle!$N$16=1,0,$D1212*AO462*AO$5)</f>
        <v>0</v>
      </c>
      <c r="AP1212" s="382">
        <f ca="1">IF(Controle!$N$16=1,0,$D1212*AP462*AP$5)</f>
        <v>0</v>
      </c>
      <c r="AQ1212" s="382">
        <f ca="1">IF(Controle!$N$16=1,0,$D1212*AQ462*AQ$5)</f>
        <v>0</v>
      </c>
      <c r="AR1212" s="382">
        <f ca="1">IF(Controle!$N$16=1,0,$D1212*AR462*AR$5)</f>
        <v>0</v>
      </c>
      <c r="AS1212" s="684">
        <f t="shared" ca="1" si="672"/>
        <v>0</v>
      </c>
    </row>
    <row r="1213" spans="2:45" hidden="1" outlineLevel="1">
      <c r="B1213" s="123"/>
      <c r="C1213" s="81">
        <f t="shared" si="673"/>
        <v>35</v>
      </c>
      <c r="D1213" s="191">
        <f t="shared" ca="1" si="671"/>
        <v>0</v>
      </c>
      <c r="E1213" s="382">
        <f ca="1">IF(Controle!$N$16=1,0,$D1213*E463*E$5)</f>
        <v>0</v>
      </c>
      <c r="F1213" s="382">
        <f ca="1">IF(Controle!$N$16=1,0,$D1213*F463*F$5)</f>
        <v>0</v>
      </c>
      <c r="G1213" s="382">
        <f ca="1">IF(Controle!$N$16=1,0,$D1213*G463*G$5)</f>
        <v>0</v>
      </c>
      <c r="H1213" s="382">
        <f ca="1">IF(Controle!$N$16=1,0,$D1213*H463*H$5)</f>
        <v>0</v>
      </c>
      <c r="I1213" s="382">
        <f ca="1">IF(Controle!$N$16=1,0,$D1213*I463*I$5)</f>
        <v>0</v>
      </c>
      <c r="J1213" s="382">
        <f ca="1">IF(Controle!$N$16=1,0,$D1213*J463*J$5)</f>
        <v>0</v>
      </c>
      <c r="K1213" s="382">
        <f ca="1">IF(Controle!$N$16=1,0,$D1213*K463*K$5)</f>
        <v>0</v>
      </c>
      <c r="L1213" s="382">
        <f ca="1">IF(Controle!$N$16=1,0,$D1213*L463*L$5)</f>
        <v>0</v>
      </c>
      <c r="M1213" s="382">
        <f ca="1">IF(Controle!$N$16=1,0,$D1213*M463*M$5)</f>
        <v>0</v>
      </c>
      <c r="N1213" s="382">
        <f ca="1">IF(Controle!$N$16=1,0,$D1213*N463*N$5)</f>
        <v>0</v>
      </c>
      <c r="O1213" s="382">
        <f ca="1">IF(Controle!$N$16=1,0,$D1213*O463*O$5)</f>
        <v>0</v>
      </c>
      <c r="P1213" s="382">
        <f ca="1">IF(Controle!$N$16=1,0,$D1213*P463*P$5)</f>
        <v>0</v>
      </c>
      <c r="Q1213" s="382">
        <f ca="1">IF(Controle!$N$16=1,0,$D1213*Q463*Q$5)</f>
        <v>0</v>
      </c>
      <c r="R1213" s="382">
        <f ca="1">IF(Controle!$N$16=1,0,$D1213*R463*R$5)</f>
        <v>0</v>
      </c>
      <c r="S1213" s="382">
        <f ca="1">IF(Controle!$N$16=1,0,$D1213*S463*S$5)</f>
        <v>0</v>
      </c>
      <c r="T1213" s="382">
        <f ca="1">IF(Controle!$N$16=1,0,$D1213*T463*T$5)</f>
        <v>0</v>
      </c>
      <c r="U1213" s="382">
        <f ca="1">IF(Controle!$N$16=1,0,$D1213*U463*U$5)</f>
        <v>0</v>
      </c>
      <c r="V1213" s="382">
        <f ca="1">IF(Controle!$N$16=1,0,$D1213*V463*V$5)</f>
        <v>0</v>
      </c>
      <c r="W1213" s="382">
        <f ca="1">IF(Controle!$N$16=1,0,$D1213*W463*W$5)</f>
        <v>0</v>
      </c>
      <c r="X1213" s="382">
        <f ca="1">IF(Controle!$N$16=1,0,$D1213*X463*X$5)</f>
        <v>0</v>
      </c>
      <c r="Y1213" s="382">
        <f ca="1">IF(Controle!$N$16=1,0,$D1213*Y463*Y$5)</f>
        <v>0</v>
      </c>
      <c r="Z1213" s="382">
        <f ca="1">IF(Controle!$N$16=1,0,$D1213*Z463*Z$5)</f>
        <v>0</v>
      </c>
      <c r="AA1213" s="382">
        <f ca="1">IF(Controle!$N$16=1,0,$D1213*AA463*AA$5)</f>
        <v>0</v>
      </c>
      <c r="AB1213" s="382">
        <f ca="1">IF(Controle!$N$16=1,0,$D1213*AB463*AB$5)</f>
        <v>0</v>
      </c>
      <c r="AC1213" s="382">
        <f ca="1">IF(Controle!$N$16=1,0,$D1213*AC463*AC$5)</f>
        <v>0</v>
      </c>
      <c r="AD1213" s="382">
        <f ca="1">IF(Controle!$N$16=1,0,$D1213*AD463*AD$5)</f>
        <v>0</v>
      </c>
      <c r="AE1213" s="382">
        <f ca="1">IF(Controle!$N$16=1,0,$D1213*AE463*AE$5)</f>
        <v>0</v>
      </c>
      <c r="AF1213" s="382">
        <f ca="1">IF(Controle!$N$16=1,0,$D1213*AF463*AF$5)</f>
        <v>0</v>
      </c>
      <c r="AG1213" s="382">
        <f ca="1">IF(Controle!$N$16=1,0,$D1213*AG463*AG$5)</f>
        <v>0</v>
      </c>
      <c r="AH1213" s="382">
        <f ca="1">IF(Controle!$N$16=1,0,$D1213*AH463*AH$5)</f>
        <v>0</v>
      </c>
      <c r="AI1213" s="382">
        <f ca="1">IF(Controle!$N$16=1,0,$D1213*AI463*AI$5)</f>
        <v>0</v>
      </c>
      <c r="AJ1213" s="382">
        <f ca="1">IF(Controle!$N$16=1,0,$D1213*AJ463*AJ$5)</f>
        <v>0</v>
      </c>
      <c r="AK1213" s="382">
        <f ca="1">IF(Controle!$N$16=1,0,$D1213*AK463*AK$5)</f>
        <v>0</v>
      </c>
      <c r="AL1213" s="382">
        <f ca="1">IF(Controle!$N$16=1,0,$D1213*AL463*AL$5)</f>
        <v>0</v>
      </c>
      <c r="AM1213" s="382">
        <f ca="1">IF(Controle!$N$16=1,0,$D1213*AM463*AM$5)</f>
        <v>0</v>
      </c>
      <c r="AN1213" s="382">
        <f ca="1">IF(Controle!$N$16=1,0,$D1213*AN463*AN$5)</f>
        <v>0</v>
      </c>
      <c r="AO1213" s="382">
        <f ca="1">IF(Controle!$N$16=1,0,$D1213*AO463*AO$5)</f>
        <v>0</v>
      </c>
      <c r="AP1213" s="382">
        <f ca="1">IF(Controle!$N$16=1,0,$D1213*AP463*AP$5)</f>
        <v>0</v>
      </c>
      <c r="AQ1213" s="382">
        <f ca="1">IF(Controle!$N$16=1,0,$D1213*AQ463*AQ$5)</f>
        <v>0</v>
      </c>
      <c r="AR1213" s="382">
        <f ca="1">IF(Controle!$N$16=1,0,$D1213*AR463*AR$5)</f>
        <v>0</v>
      </c>
      <c r="AS1213" s="684">
        <f t="shared" ca="1" si="672"/>
        <v>0</v>
      </c>
    </row>
    <row r="1214" spans="2:45" hidden="1" outlineLevel="1">
      <c r="B1214" s="123"/>
      <c r="C1214" s="81">
        <f t="shared" si="673"/>
        <v>36</v>
      </c>
      <c r="D1214" s="191">
        <f t="shared" ca="1" si="671"/>
        <v>0</v>
      </c>
      <c r="E1214" s="382">
        <f ca="1">IF(Controle!$N$16=1,0,$D1214*E464*E$5)</f>
        <v>0</v>
      </c>
      <c r="F1214" s="382">
        <f ca="1">IF(Controle!$N$16=1,0,$D1214*F464*F$5)</f>
        <v>0</v>
      </c>
      <c r="G1214" s="382">
        <f ca="1">IF(Controle!$N$16=1,0,$D1214*G464*G$5)</f>
        <v>0</v>
      </c>
      <c r="H1214" s="382">
        <f ca="1">IF(Controle!$N$16=1,0,$D1214*H464*H$5)</f>
        <v>0</v>
      </c>
      <c r="I1214" s="382">
        <f ca="1">IF(Controle!$N$16=1,0,$D1214*I464*I$5)</f>
        <v>0</v>
      </c>
      <c r="J1214" s="382">
        <f ca="1">IF(Controle!$N$16=1,0,$D1214*J464*J$5)</f>
        <v>0</v>
      </c>
      <c r="K1214" s="382">
        <f ca="1">IF(Controle!$N$16=1,0,$D1214*K464*K$5)</f>
        <v>0</v>
      </c>
      <c r="L1214" s="382">
        <f ca="1">IF(Controle!$N$16=1,0,$D1214*L464*L$5)</f>
        <v>0</v>
      </c>
      <c r="M1214" s="382">
        <f ca="1">IF(Controle!$N$16=1,0,$D1214*M464*M$5)</f>
        <v>0</v>
      </c>
      <c r="N1214" s="382">
        <f ca="1">IF(Controle!$N$16=1,0,$D1214*N464*N$5)</f>
        <v>0</v>
      </c>
      <c r="O1214" s="382">
        <f ca="1">IF(Controle!$N$16=1,0,$D1214*O464*O$5)</f>
        <v>0</v>
      </c>
      <c r="P1214" s="382">
        <f ca="1">IF(Controle!$N$16=1,0,$D1214*P464*P$5)</f>
        <v>0</v>
      </c>
      <c r="Q1214" s="382">
        <f ca="1">IF(Controle!$N$16=1,0,$D1214*Q464*Q$5)</f>
        <v>0</v>
      </c>
      <c r="R1214" s="382">
        <f ca="1">IF(Controle!$N$16=1,0,$D1214*R464*R$5)</f>
        <v>0</v>
      </c>
      <c r="S1214" s="382">
        <f ca="1">IF(Controle!$N$16=1,0,$D1214*S464*S$5)</f>
        <v>0</v>
      </c>
      <c r="T1214" s="382">
        <f ca="1">IF(Controle!$N$16=1,0,$D1214*T464*T$5)</f>
        <v>0</v>
      </c>
      <c r="U1214" s="382">
        <f ca="1">IF(Controle!$N$16=1,0,$D1214*U464*U$5)</f>
        <v>0</v>
      </c>
      <c r="V1214" s="382">
        <f ca="1">IF(Controle!$N$16=1,0,$D1214*V464*V$5)</f>
        <v>0</v>
      </c>
      <c r="W1214" s="382">
        <f ca="1">IF(Controle!$N$16=1,0,$D1214*W464*W$5)</f>
        <v>0</v>
      </c>
      <c r="X1214" s="382">
        <f ca="1">IF(Controle!$N$16=1,0,$D1214*X464*X$5)</f>
        <v>0</v>
      </c>
      <c r="Y1214" s="382">
        <f ca="1">IF(Controle!$N$16=1,0,$D1214*Y464*Y$5)</f>
        <v>0</v>
      </c>
      <c r="Z1214" s="382">
        <f ca="1">IF(Controle!$N$16=1,0,$D1214*Z464*Z$5)</f>
        <v>0</v>
      </c>
      <c r="AA1214" s="382">
        <f ca="1">IF(Controle!$N$16=1,0,$D1214*AA464*AA$5)</f>
        <v>0</v>
      </c>
      <c r="AB1214" s="382">
        <f ca="1">IF(Controle!$N$16=1,0,$D1214*AB464*AB$5)</f>
        <v>0</v>
      </c>
      <c r="AC1214" s="382">
        <f ca="1">IF(Controle!$N$16=1,0,$D1214*AC464*AC$5)</f>
        <v>0</v>
      </c>
      <c r="AD1214" s="382">
        <f ca="1">IF(Controle!$N$16=1,0,$D1214*AD464*AD$5)</f>
        <v>0</v>
      </c>
      <c r="AE1214" s="382">
        <f ca="1">IF(Controle!$N$16=1,0,$D1214*AE464*AE$5)</f>
        <v>0</v>
      </c>
      <c r="AF1214" s="382">
        <f ca="1">IF(Controle!$N$16=1,0,$D1214*AF464*AF$5)</f>
        <v>0</v>
      </c>
      <c r="AG1214" s="382">
        <f ca="1">IF(Controle!$N$16=1,0,$D1214*AG464*AG$5)</f>
        <v>0</v>
      </c>
      <c r="AH1214" s="382">
        <f ca="1">IF(Controle!$N$16=1,0,$D1214*AH464*AH$5)</f>
        <v>0</v>
      </c>
      <c r="AI1214" s="382">
        <f ca="1">IF(Controle!$N$16=1,0,$D1214*AI464*AI$5)</f>
        <v>0</v>
      </c>
      <c r="AJ1214" s="382">
        <f ca="1">IF(Controle!$N$16=1,0,$D1214*AJ464*AJ$5)</f>
        <v>0</v>
      </c>
      <c r="AK1214" s="382">
        <f ca="1">IF(Controle!$N$16=1,0,$D1214*AK464*AK$5)</f>
        <v>0</v>
      </c>
      <c r="AL1214" s="382">
        <f ca="1">IF(Controle!$N$16=1,0,$D1214*AL464*AL$5)</f>
        <v>0</v>
      </c>
      <c r="AM1214" s="382">
        <f ca="1">IF(Controle!$N$16=1,0,$D1214*AM464*AM$5)</f>
        <v>0</v>
      </c>
      <c r="AN1214" s="382">
        <f ca="1">IF(Controle!$N$16=1,0,$D1214*AN464*AN$5)</f>
        <v>0</v>
      </c>
      <c r="AO1214" s="382">
        <f ca="1">IF(Controle!$N$16=1,0,$D1214*AO464*AO$5)</f>
        <v>0</v>
      </c>
      <c r="AP1214" s="382">
        <f ca="1">IF(Controle!$N$16=1,0,$D1214*AP464*AP$5)</f>
        <v>0</v>
      </c>
      <c r="AQ1214" s="382">
        <f ca="1">IF(Controle!$N$16=1,0,$D1214*AQ464*AQ$5)</f>
        <v>0</v>
      </c>
      <c r="AR1214" s="382">
        <f ca="1">IF(Controle!$N$16=1,0,$D1214*AR464*AR$5)</f>
        <v>0</v>
      </c>
      <c r="AS1214" s="684">
        <f t="shared" ca="1" si="672"/>
        <v>0</v>
      </c>
    </row>
    <row r="1215" spans="2:45" hidden="1" outlineLevel="1">
      <c r="B1215" s="123"/>
      <c r="C1215" s="81">
        <f t="shared" si="673"/>
        <v>37</v>
      </c>
      <c r="D1215" s="191">
        <f t="shared" ca="1" si="671"/>
        <v>0</v>
      </c>
      <c r="E1215" s="382">
        <f ca="1">IF(Controle!$N$16=1,0,$D1215*E465*E$5)</f>
        <v>0</v>
      </c>
      <c r="F1215" s="382">
        <f ca="1">IF(Controle!$N$16=1,0,$D1215*F465*F$5)</f>
        <v>0</v>
      </c>
      <c r="G1215" s="382">
        <f ca="1">IF(Controle!$N$16=1,0,$D1215*G465*G$5)</f>
        <v>0</v>
      </c>
      <c r="H1215" s="382">
        <f ca="1">IF(Controle!$N$16=1,0,$D1215*H465*H$5)</f>
        <v>0</v>
      </c>
      <c r="I1215" s="382">
        <f ca="1">IF(Controle!$N$16=1,0,$D1215*I465*I$5)</f>
        <v>0</v>
      </c>
      <c r="J1215" s="382">
        <f ca="1">IF(Controle!$N$16=1,0,$D1215*J465*J$5)</f>
        <v>0</v>
      </c>
      <c r="K1215" s="382">
        <f ca="1">IF(Controle!$N$16=1,0,$D1215*K465*K$5)</f>
        <v>0</v>
      </c>
      <c r="L1215" s="382">
        <f ca="1">IF(Controle!$N$16=1,0,$D1215*L465*L$5)</f>
        <v>0</v>
      </c>
      <c r="M1215" s="382">
        <f ca="1">IF(Controle!$N$16=1,0,$D1215*M465*M$5)</f>
        <v>0</v>
      </c>
      <c r="N1215" s="382">
        <f ca="1">IF(Controle!$N$16=1,0,$D1215*N465*N$5)</f>
        <v>0</v>
      </c>
      <c r="O1215" s="382">
        <f ca="1">IF(Controle!$N$16=1,0,$D1215*O465*O$5)</f>
        <v>0</v>
      </c>
      <c r="P1215" s="382">
        <f ca="1">IF(Controle!$N$16=1,0,$D1215*P465*P$5)</f>
        <v>0</v>
      </c>
      <c r="Q1215" s="382">
        <f ca="1">IF(Controle!$N$16=1,0,$D1215*Q465*Q$5)</f>
        <v>0</v>
      </c>
      <c r="R1215" s="382">
        <f ca="1">IF(Controle!$N$16=1,0,$D1215*R465*R$5)</f>
        <v>0</v>
      </c>
      <c r="S1215" s="382">
        <f ca="1">IF(Controle!$N$16=1,0,$D1215*S465*S$5)</f>
        <v>0</v>
      </c>
      <c r="T1215" s="382">
        <f ca="1">IF(Controle!$N$16=1,0,$D1215*T465*T$5)</f>
        <v>0</v>
      </c>
      <c r="U1215" s="382">
        <f ca="1">IF(Controle!$N$16=1,0,$D1215*U465*U$5)</f>
        <v>0</v>
      </c>
      <c r="V1215" s="382">
        <f ca="1">IF(Controle!$N$16=1,0,$D1215*V465*V$5)</f>
        <v>0</v>
      </c>
      <c r="W1215" s="382">
        <f ca="1">IF(Controle!$N$16=1,0,$D1215*W465*W$5)</f>
        <v>0</v>
      </c>
      <c r="X1215" s="382">
        <f ca="1">IF(Controle!$N$16=1,0,$D1215*X465*X$5)</f>
        <v>0</v>
      </c>
      <c r="Y1215" s="382">
        <f ca="1">IF(Controle!$N$16=1,0,$D1215*Y465*Y$5)</f>
        <v>0</v>
      </c>
      <c r="Z1215" s="382">
        <f ca="1">IF(Controle!$N$16=1,0,$D1215*Z465*Z$5)</f>
        <v>0</v>
      </c>
      <c r="AA1215" s="382">
        <f ca="1">IF(Controle!$N$16=1,0,$D1215*AA465*AA$5)</f>
        <v>0</v>
      </c>
      <c r="AB1215" s="382">
        <f ca="1">IF(Controle!$N$16=1,0,$D1215*AB465*AB$5)</f>
        <v>0</v>
      </c>
      <c r="AC1215" s="382">
        <f ca="1">IF(Controle!$N$16=1,0,$D1215*AC465*AC$5)</f>
        <v>0</v>
      </c>
      <c r="AD1215" s="382">
        <f ca="1">IF(Controle!$N$16=1,0,$D1215*AD465*AD$5)</f>
        <v>0</v>
      </c>
      <c r="AE1215" s="382">
        <f ca="1">IF(Controle!$N$16=1,0,$D1215*AE465*AE$5)</f>
        <v>0</v>
      </c>
      <c r="AF1215" s="382">
        <f ca="1">IF(Controle!$N$16=1,0,$D1215*AF465*AF$5)</f>
        <v>0</v>
      </c>
      <c r="AG1215" s="382">
        <f ca="1">IF(Controle!$N$16=1,0,$D1215*AG465*AG$5)</f>
        <v>0</v>
      </c>
      <c r="AH1215" s="382">
        <f ca="1">IF(Controle!$N$16=1,0,$D1215*AH465*AH$5)</f>
        <v>0</v>
      </c>
      <c r="AI1215" s="382">
        <f ca="1">IF(Controle!$N$16=1,0,$D1215*AI465*AI$5)</f>
        <v>0</v>
      </c>
      <c r="AJ1215" s="382">
        <f ca="1">IF(Controle!$N$16=1,0,$D1215*AJ465*AJ$5)</f>
        <v>0</v>
      </c>
      <c r="AK1215" s="382">
        <f ca="1">IF(Controle!$N$16=1,0,$D1215*AK465*AK$5)</f>
        <v>0</v>
      </c>
      <c r="AL1215" s="382">
        <f ca="1">IF(Controle!$N$16=1,0,$D1215*AL465*AL$5)</f>
        <v>0</v>
      </c>
      <c r="AM1215" s="382">
        <f ca="1">IF(Controle!$N$16=1,0,$D1215*AM465*AM$5)</f>
        <v>0</v>
      </c>
      <c r="AN1215" s="382">
        <f ca="1">IF(Controle!$N$16=1,0,$D1215*AN465*AN$5)</f>
        <v>0</v>
      </c>
      <c r="AO1215" s="382">
        <f ca="1">IF(Controle!$N$16=1,0,$D1215*AO465*AO$5)</f>
        <v>0</v>
      </c>
      <c r="AP1215" s="382">
        <f ca="1">IF(Controle!$N$16=1,0,$D1215*AP465*AP$5)</f>
        <v>0</v>
      </c>
      <c r="AQ1215" s="382">
        <f ca="1">IF(Controle!$N$16=1,0,$D1215*AQ465*AQ$5)</f>
        <v>0</v>
      </c>
      <c r="AR1215" s="382">
        <f ca="1">IF(Controle!$N$16=1,0,$D1215*AR465*AR$5)</f>
        <v>0</v>
      </c>
      <c r="AS1215" s="684">
        <f t="shared" ca="1" si="672"/>
        <v>0</v>
      </c>
    </row>
    <row r="1216" spans="2:45" hidden="1" outlineLevel="1">
      <c r="B1216" s="123"/>
      <c r="C1216" s="81">
        <f t="shared" si="673"/>
        <v>38</v>
      </c>
      <c r="D1216" s="191">
        <f t="shared" ca="1" si="671"/>
        <v>0</v>
      </c>
      <c r="E1216" s="382">
        <f ca="1">IF(Controle!$N$16=1,0,$D1216*E466*E$5)</f>
        <v>0</v>
      </c>
      <c r="F1216" s="382">
        <f ca="1">IF(Controle!$N$16=1,0,$D1216*F466*F$5)</f>
        <v>0</v>
      </c>
      <c r="G1216" s="382">
        <f ca="1">IF(Controle!$N$16=1,0,$D1216*G466*G$5)</f>
        <v>0</v>
      </c>
      <c r="H1216" s="382">
        <f ca="1">IF(Controle!$N$16=1,0,$D1216*H466*H$5)</f>
        <v>0</v>
      </c>
      <c r="I1216" s="382">
        <f ca="1">IF(Controle!$N$16=1,0,$D1216*I466*I$5)</f>
        <v>0</v>
      </c>
      <c r="J1216" s="382">
        <f ca="1">IF(Controle!$N$16=1,0,$D1216*J466*J$5)</f>
        <v>0</v>
      </c>
      <c r="K1216" s="382">
        <f ca="1">IF(Controle!$N$16=1,0,$D1216*K466*K$5)</f>
        <v>0</v>
      </c>
      <c r="L1216" s="382">
        <f ca="1">IF(Controle!$N$16=1,0,$D1216*L466*L$5)</f>
        <v>0</v>
      </c>
      <c r="M1216" s="382">
        <f ca="1">IF(Controle!$N$16=1,0,$D1216*M466*M$5)</f>
        <v>0</v>
      </c>
      <c r="N1216" s="382">
        <f ca="1">IF(Controle!$N$16=1,0,$D1216*N466*N$5)</f>
        <v>0</v>
      </c>
      <c r="O1216" s="382">
        <f ca="1">IF(Controle!$N$16=1,0,$D1216*O466*O$5)</f>
        <v>0</v>
      </c>
      <c r="P1216" s="382">
        <f ca="1">IF(Controle!$N$16=1,0,$D1216*P466*P$5)</f>
        <v>0</v>
      </c>
      <c r="Q1216" s="382">
        <f ca="1">IF(Controle!$N$16=1,0,$D1216*Q466*Q$5)</f>
        <v>0</v>
      </c>
      <c r="R1216" s="382">
        <f ca="1">IF(Controle!$N$16=1,0,$D1216*R466*R$5)</f>
        <v>0</v>
      </c>
      <c r="S1216" s="382">
        <f ca="1">IF(Controle!$N$16=1,0,$D1216*S466*S$5)</f>
        <v>0</v>
      </c>
      <c r="T1216" s="382">
        <f ca="1">IF(Controle!$N$16=1,0,$D1216*T466*T$5)</f>
        <v>0</v>
      </c>
      <c r="U1216" s="382">
        <f ca="1">IF(Controle!$N$16=1,0,$D1216*U466*U$5)</f>
        <v>0</v>
      </c>
      <c r="V1216" s="382">
        <f ca="1">IF(Controle!$N$16=1,0,$D1216*V466*V$5)</f>
        <v>0</v>
      </c>
      <c r="W1216" s="382">
        <f ca="1">IF(Controle!$N$16=1,0,$D1216*W466*W$5)</f>
        <v>0</v>
      </c>
      <c r="X1216" s="382">
        <f ca="1">IF(Controle!$N$16=1,0,$D1216*X466*X$5)</f>
        <v>0</v>
      </c>
      <c r="Y1216" s="382">
        <f ca="1">IF(Controle!$N$16=1,0,$D1216*Y466*Y$5)</f>
        <v>0</v>
      </c>
      <c r="Z1216" s="382">
        <f ca="1">IF(Controle!$N$16=1,0,$D1216*Z466*Z$5)</f>
        <v>0</v>
      </c>
      <c r="AA1216" s="382">
        <f ca="1">IF(Controle!$N$16=1,0,$D1216*AA466*AA$5)</f>
        <v>0</v>
      </c>
      <c r="AB1216" s="382">
        <f ca="1">IF(Controle!$N$16=1,0,$D1216*AB466*AB$5)</f>
        <v>0</v>
      </c>
      <c r="AC1216" s="382">
        <f ca="1">IF(Controle!$N$16=1,0,$D1216*AC466*AC$5)</f>
        <v>0</v>
      </c>
      <c r="AD1216" s="382">
        <f ca="1">IF(Controle!$N$16=1,0,$D1216*AD466*AD$5)</f>
        <v>0</v>
      </c>
      <c r="AE1216" s="382">
        <f ca="1">IF(Controle!$N$16=1,0,$D1216*AE466*AE$5)</f>
        <v>0</v>
      </c>
      <c r="AF1216" s="382">
        <f ca="1">IF(Controle!$N$16=1,0,$D1216*AF466*AF$5)</f>
        <v>0</v>
      </c>
      <c r="AG1216" s="382">
        <f ca="1">IF(Controle!$N$16=1,0,$D1216*AG466*AG$5)</f>
        <v>0</v>
      </c>
      <c r="AH1216" s="382">
        <f ca="1">IF(Controle!$N$16=1,0,$D1216*AH466*AH$5)</f>
        <v>0</v>
      </c>
      <c r="AI1216" s="382">
        <f ca="1">IF(Controle!$N$16=1,0,$D1216*AI466*AI$5)</f>
        <v>0</v>
      </c>
      <c r="AJ1216" s="382">
        <f ca="1">IF(Controle!$N$16=1,0,$D1216*AJ466*AJ$5)</f>
        <v>0</v>
      </c>
      <c r="AK1216" s="382">
        <f ca="1">IF(Controle!$N$16=1,0,$D1216*AK466*AK$5)</f>
        <v>0</v>
      </c>
      <c r="AL1216" s="382">
        <f ca="1">IF(Controle!$N$16=1,0,$D1216*AL466*AL$5)</f>
        <v>0</v>
      </c>
      <c r="AM1216" s="382">
        <f ca="1">IF(Controle!$N$16=1,0,$D1216*AM466*AM$5)</f>
        <v>0</v>
      </c>
      <c r="AN1216" s="382">
        <f ca="1">IF(Controle!$N$16=1,0,$D1216*AN466*AN$5)</f>
        <v>0</v>
      </c>
      <c r="AO1216" s="382">
        <f ca="1">IF(Controle!$N$16=1,0,$D1216*AO466*AO$5)</f>
        <v>0</v>
      </c>
      <c r="AP1216" s="382">
        <f ca="1">IF(Controle!$N$16=1,0,$D1216*AP466*AP$5)</f>
        <v>0</v>
      </c>
      <c r="AQ1216" s="382">
        <f ca="1">IF(Controle!$N$16=1,0,$D1216*AQ466*AQ$5)</f>
        <v>0</v>
      </c>
      <c r="AR1216" s="382">
        <f ca="1">IF(Controle!$N$16=1,0,$D1216*AR466*AR$5)</f>
        <v>0</v>
      </c>
      <c r="AS1216" s="684">
        <f t="shared" ca="1" si="672"/>
        <v>0</v>
      </c>
    </row>
    <row r="1217" spans="1:47" hidden="1" outlineLevel="1">
      <c r="B1217" s="123"/>
      <c r="C1217" s="81">
        <f t="shared" si="673"/>
        <v>39</v>
      </c>
      <c r="D1217" s="191">
        <f t="shared" ca="1" si="671"/>
        <v>0</v>
      </c>
      <c r="E1217" s="382">
        <f ca="1">IF(Controle!$N$16=1,0,$D1217*E467*E$5)</f>
        <v>0</v>
      </c>
      <c r="F1217" s="382">
        <f ca="1">IF(Controle!$N$16=1,0,$D1217*F467*F$5)</f>
        <v>0</v>
      </c>
      <c r="G1217" s="382">
        <f ca="1">IF(Controle!$N$16=1,0,$D1217*G467*G$5)</f>
        <v>0</v>
      </c>
      <c r="H1217" s="382">
        <f ca="1">IF(Controle!$N$16=1,0,$D1217*H467*H$5)</f>
        <v>0</v>
      </c>
      <c r="I1217" s="382">
        <f ca="1">IF(Controle!$N$16=1,0,$D1217*I467*I$5)</f>
        <v>0</v>
      </c>
      <c r="J1217" s="382">
        <f ca="1">IF(Controle!$N$16=1,0,$D1217*J467*J$5)</f>
        <v>0</v>
      </c>
      <c r="K1217" s="382">
        <f ca="1">IF(Controle!$N$16=1,0,$D1217*K467*K$5)</f>
        <v>0</v>
      </c>
      <c r="L1217" s="382">
        <f ca="1">IF(Controle!$N$16=1,0,$D1217*L467*L$5)</f>
        <v>0</v>
      </c>
      <c r="M1217" s="382">
        <f ca="1">IF(Controle!$N$16=1,0,$D1217*M467*M$5)</f>
        <v>0</v>
      </c>
      <c r="N1217" s="382">
        <f ca="1">IF(Controle!$N$16=1,0,$D1217*N467*N$5)</f>
        <v>0</v>
      </c>
      <c r="O1217" s="382">
        <f ca="1">IF(Controle!$N$16=1,0,$D1217*O467*O$5)</f>
        <v>0</v>
      </c>
      <c r="P1217" s="382">
        <f ca="1">IF(Controle!$N$16=1,0,$D1217*P467*P$5)</f>
        <v>0</v>
      </c>
      <c r="Q1217" s="382">
        <f ca="1">IF(Controle!$N$16=1,0,$D1217*Q467*Q$5)</f>
        <v>0</v>
      </c>
      <c r="R1217" s="382">
        <f ca="1">IF(Controle!$N$16=1,0,$D1217*R467*R$5)</f>
        <v>0</v>
      </c>
      <c r="S1217" s="382">
        <f ca="1">IF(Controle!$N$16=1,0,$D1217*S467*S$5)</f>
        <v>0</v>
      </c>
      <c r="T1217" s="382">
        <f ca="1">IF(Controle!$N$16=1,0,$D1217*T467*T$5)</f>
        <v>0</v>
      </c>
      <c r="U1217" s="382">
        <f ca="1">IF(Controle!$N$16=1,0,$D1217*U467*U$5)</f>
        <v>0</v>
      </c>
      <c r="V1217" s="382">
        <f ca="1">IF(Controle!$N$16=1,0,$D1217*V467*V$5)</f>
        <v>0</v>
      </c>
      <c r="W1217" s="382">
        <f ca="1">IF(Controle!$N$16=1,0,$D1217*W467*W$5)</f>
        <v>0</v>
      </c>
      <c r="X1217" s="382">
        <f ca="1">IF(Controle!$N$16=1,0,$D1217*X467*X$5)</f>
        <v>0</v>
      </c>
      <c r="Y1217" s="382">
        <f ca="1">IF(Controle!$N$16=1,0,$D1217*Y467*Y$5)</f>
        <v>0</v>
      </c>
      <c r="Z1217" s="382">
        <f ca="1">IF(Controle!$N$16=1,0,$D1217*Z467*Z$5)</f>
        <v>0</v>
      </c>
      <c r="AA1217" s="382">
        <f ca="1">IF(Controle!$N$16=1,0,$D1217*AA467*AA$5)</f>
        <v>0</v>
      </c>
      <c r="AB1217" s="382">
        <f ca="1">IF(Controle!$N$16=1,0,$D1217*AB467*AB$5)</f>
        <v>0</v>
      </c>
      <c r="AC1217" s="382">
        <f ca="1">IF(Controle!$N$16=1,0,$D1217*AC467*AC$5)</f>
        <v>0</v>
      </c>
      <c r="AD1217" s="382">
        <f ca="1">IF(Controle!$N$16=1,0,$D1217*AD467*AD$5)</f>
        <v>0</v>
      </c>
      <c r="AE1217" s="382">
        <f ca="1">IF(Controle!$N$16=1,0,$D1217*AE467*AE$5)</f>
        <v>0</v>
      </c>
      <c r="AF1217" s="382">
        <f ca="1">IF(Controle!$N$16=1,0,$D1217*AF467*AF$5)</f>
        <v>0</v>
      </c>
      <c r="AG1217" s="382">
        <f ca="1">IF(Controle!$N$16=1,0,$D1217*AG467*AG$5)</f>
        <v>0</v>
      </c>
      <c r="AH1217" s="382">
        <f ca="1">IF(Controle!$N$16=1,0,$D1217*AH467*AH$5)</f>
        <v>0</v>
      </c>
      <c r="AI1217" s="382">
        <f ca="1">IF(Controle!$N$16=1,0,$D1217*AI467*AI$5)</f>
        <v>0</v>
      </c>
      <c r="AJ1217" s="382">
        <f ca="1">IF(Controle!$N$16=1,0,$D1217*AJ467*AJ$5)</f>
        <v>0</v>
      </c>
      <c r="AK1217" s="382">
        <f ca="1">IF(Controle!$N$16=1,0,$D1217*AK467*AK$5)</f>
        <v>0</v>
      </c>
      <c r="AL1217" s="382">
        <f ca="1">IF(Controle!$N$16=1,0,$D1217*AL467*AL$5)</f>
        <v>0</v>
      </c>
      <c r="AM1217" s="382">
        <f ca="1">IF(Controle!$N$16=1,0,$D1217*AM467*AM$5)</f>
        <v>0</v>
      </c>
      <c r="AN1217" s="382">
        <f ca="1">IF(Controle!$N$16=1,0,$D1217*AN467*AN$5)</f>
        <v>0</v>
      </c>
      <c r="AO1217" s="382">
        <f ca="1">IF(Controle!$N$16=1,0,$D1217*AO467*AO$5)</f>
        <v>0</v>
      </c>
      <c r="AP1217" s="382">
        <f ca="1">IF(Controle!$N$16=1,0,$D1217*AP467*AP$5)</f>
        <v>0</v>
      </c>
      <c r="AQ1217" s="382">
        <f ca="1">IF(Controle!$N$16=1,0,$D1217*AQ467*AQ$5)</f>
        <v>0</v>
      </c>
      <c r="AR1217" s="382">
        <f ca="1">IF(Controle!$N$16=1,0,$D1217*AR467*AR$5)</f>
        <v>0</v>
      </c>
      <c r="AS1217" s="684">
        <f t="shared" ca="1" si="672"/>
        <v>0</v>
      </c>
    </row>
    <row r="1218" spans="1:47" hidden="1" outlineLevel="1">
      <c r="B1218" s="125"/>
      <c r="C1218" s="126">
        <f t="shared" si="673"/>
        <v>40</v>
      </c>
      <c r="D1218" s="247">
        <f t="shared" ca="1" si="671"/>
        <v>0</v>
      </c>
      <c r="E1218" s="382">
        <f ca="1">IF(Controle!$N$16=1,0,$D1218*E468*E$5)</f>
        <v>0</v>
      </c>
      <c r="F1218" s="382">
        <f ca="1">IF(Controle!$N$16=1,0,$D1218*F468*F$5)</f>
        <v>0</v>
      </c>
      <c r="G1218" s="382">
        <f ca="1">IF(Controle!$N$16=1,0,$D1218*G468*G$5)</f>
        <v>0</v>
      </c>
      <c r="H1218" s="382">
        <f ca="1">IF(Controle!$N$16=1,0,$D1218*H468*H$5)</f>
        <v>0</v>
      </c>
      <c r="I1218" s="382">
        <f ca="1">IF(Controle!$N$16=1,0,$D1218*I468*I$5)</f>
        <v>0</v>
      </c>
      <c r="J1218" s="382">
        <f ca="1">IF(Controle!$N$16=1,0,$D1218*J468*J$5)</f>
        <v>0</v>
      </c>
      <c r="K1218" s="382">
        <f ca="1">IF(Controle!$N$16=1,0,$D1218*K468*K$5)</f>
        <v>0</v>
      </c>
      <c r="L1218" s="382">
        <f ca="1">IF(Controle!$N$16=1,0,$D1218*L468*L$5)</f>
        <v>0</v>
      </c>
      <c r="M1218" s="382">
        <f ca="1">IF(Controle!$N$16=1,0,$D1218*M468*M$5)</f>
        <v>0</v>
      </c>
      <c r="N1218" s="382">
        <f ca="1">IF(Controle!$N$16=1,0,$D1218*N468*N$5)</f>
        <v>0</v>
      </c>
      <c r="O1218" s="382">
        <f ca="1">IF(Controle!$N$16=1,0,$D1218*O468*O$5)</f>
        <v>0</v>
      </c>
      <c r="P1218" s="382">
        <f ca="1">IF(Controle!$N$16=1,0,$D1218*P468*P$5)</f>
        <v>0</v>
      </c>
      <c r="Q1218" s="382">
        <f ca="1">IF(Controle!$N$16=1,0,$D1218*Q468*Q$5)</f>
        <v>0</v>
      </c>
      <c r="R1218" s="382">
        <f ca="1">IF(Controle!$N$16=1,0,$D1218*R468*R$5)</f>
        <v>0</v>
      </c>
      <c r="S1218" s="382">
        <f ca="1">IF(Controle!$N$16=1,0,$D1218*S468*S$5)</f>
        <v>0</v>
      </c>
      <c r="T1218" s="382">
        <f ca="1">IF(Controle!$N$16=1,0,$D1218*T468*T$5)</f>
        <v>0</v>
      </c>
      <c r="U1218" s="382">
        <f ca="1">IF(Controle!$N$16=1,0,$D1218*U468*U$5)</f>
        <v>0</v>
      </c>
      <c r="V1218" s="382">
        <f ca="1">IF(Controle!$N$16=1,0,$D1218*V468*V$5)</f>
        <v>0</v>
      </c>
      <c r="W1218" s="382">
        <f ca="1">IF(Controle!$N$16=1,0,$D1218*W468*W$5)</f>
        <v>0</v>
      </c>
      <c r="X1218" s="382">
        <f ca="1">IF(Controle!$N$16=1,0,$D1218*X468*X$5)</f>
        <v>0</v>
      </c>
      <c r="Y1218" s="382">
        <f ca="1">IF(Controle!$N$16=1,0,$D1218*Y468*Y$5)</f>
        <v>0</v>
      </c>
      <c r="Z1218" s="382">
        <f ca="1">IF(Controle!$N$16=1,0,$D1218*Z468*Z$5)</f>
        <v>0</v>
      </c>
      <c r="AA1218" s="382">
        <f ca="1">IF(Controle!$N$16=1,0,$D1218*AA468*AA$5)</f>
        <v>0</v>
      </c>
      <c r="AB1218" s="382">
        <f ca="1">IF(Controle!$N$16=1,0,$D1218*AB468*AB$5)</f>
        <v>0</v>
      </c>
      <c r="AC1218" s="382">
        <f ca="1">IF(Controle!$N$16=1,0,$D1218*AC468*AC$5)</f>
        <v>0</v>
      </c>
      <c r="AD1218" s="382">
        <f ca="1">IF(Controle!$N$16=1,0,$D1218*AD468*AD$5)</f>
        <v>0</v>
      </c>
      <c r="AE1218" s="382">
        <f ca="1">IF(Controle!$N$16=1,0,$D1218*AE468*AE$5)</f>
        <v>0</v>
      </c>
      <c r="AF1218" s="382">
        <f ca="1">IF(Controle!$N$16=1,0,$D1218*AF468*AF$5)</f>
        <v>0</v>
      </c>
      <c r="AG1218" s="382">
        <f ca="1">IF(Controle!$N$16=1,0,$D1218*AG468*AG$5)</f>
        <v>0</v>
      </c>
      <c r="AH1218" s="382">
        <f ca="1">IF(Controle!$N$16=1,0,$D1218*AH468*AH$5)</f>
        <v>0</v>
      </c>
      <c r="AI1218" s="382">
        <f ca="1">IF(Controle!$N$16=1,0,$D1218*AI468*AI$5)</f>
        <v>0</v>
      </c>
      <c r="AJ1218" s="382">
        <f ca="1">IF(Controle!$N$16=1,0,$D1218*AJ468*AJ$5)</f>
        <v>0</v>
      </c>
      <c r="AK1218" s="382">
        <f ca="1">IF(Controle!$N$16=1,0,$D1218*AK468*AK$5)</f>
        <v>0</v>
      </c>
      <c r="AL1218" s="382">
        <f ca="1">IF(Controle!$N$16=1,0,$D1218*AL468*AL$5)</f>
        <v>0</v>
      </c>
      <c r="AM1218" s="382">
        <f ca="1">IF(Controle!$N$16=1,0,$D1218*AM468*AM$5)</f>
        <v>0</v>
      </c>
      <c r="AN1218" s="382">
        <f ca="1">IF(Controle!$N$16=1,0,$D1218*AN468*AN$5)</f>
        <v>0</v>
      </c>
      <c r="AO1218" s="382">
        <f ca="1">IF(Controle!$N$16=1,0,$D1218*AO468*AO$5)</f>
        <v>0</v>
      </c>
      <c r="AP1218" s="382">
        <f ca="1">IF(Controle!$N$16=1,0,$D1218*AP468*AP$5)</f>
        <v>0</v>
      </c>
      <c r="AQ1218" s="382">
        <f ca="1">IF(Controle!$N$16=1,0,$D1218*AQ468*AQ$5)</f>
        <v>0</v>
      </c>
      <c r="AR1218" s="382">
        <f ca="1">IF(Controle!$N$16=1,0,$D1218*AR468*AR$5)</f>
        <v>0</v>
      </c>
      <c r="AS1218" s="686">
        <f t="shared" ca="1" si="672"/>
        <v>0</v>
      </c>
    </row>
    <row r="1219" spans="1:47" s="174" customFormat="1" ht="5.25" customHeight="1">
      <c r="A1219" s="158"/>
      <c r="B1219" s="175"/>
      <c r="C1219" s="480"/>
      <c r="D1219" s="184"/>
      <c r="E1219" s="185"/>
      <c r="F1219" s="185"/>
      <c r="G1219" s="185"/>
      <c r="H1219" s="185"/>
      <c r="I1219" s="185"/>
      <c r="J1219" s="185"/>
      <c r="K1219" s="185"/>
      <c r="L1219" s="185"/>
      <c r="M1219" s="185"/>
      <c r="N1219" s="185"/>
      <c r="O1219" s="185"/>
      <c r="P1219" s="185"/>
      <c r="Q1219" s="185"/>
      <c r="R1219" s="185"/>
      <c r="S1219" s="185"/>
      <c r="T1219" s="185"/>
      <c r="U1219" s="185"/>
      <c r="V1219" s="185"/>
      <c r="W1219" s="185"/>
      <c r="X1219" s="185"/>
      <c r="Y1219" s="185"/>
      <c r="Z1219" s="185"/>
      <c r="AA1219" s="185"/>
      <c r="AB1219" s="185"/>
      <c r="AC1219" s="185"/>
      <c r="AD1219" s="185"/>
      <c r="AE1219" s="185"/>
      <c r="AF1219" s="185"/>
      <c r="AG1219" s="185"/>
      <c r="AH1219" s="185"/>
      <c r="AI1219" s="185"/>
      <c r="AJ1219" s="185"/>
      <c r="AK1219" s="185"/>
      <c r="AL1219" s="185"/>
      <c r="AM1219" s="185"/>
      <c r="AN1219" s="185"/>
      <c r="AO1219" s="185"/>
      <c r="AP1219" s="185"/>
      <c r="AQ1219" s="185"/>
      <c r="AR1219" s="185"/>
      <c r="AS1219" s="185"/>
      <c r="AT1219" s="66"/>
      <c r="AU1219" s="66"/>
    </row>
    <row r="1220" spans="1:47" collapsed="1">
      <c r="B1220" s="691" t="str">
        <f>B470</f>
        <v>Volume com silvicultura de nativas (plantio misto) - ERVA-MATE</v>
      </c>
      <c r="C1220" s="661" t="s">
        <v>693</v>
      </c>
      <c r="D1220" s="661"/>
      <c r="E1220" s="687">
        <f ca="1">SUM(E1221:E1260)</f>
        <v>0</v>
      </c>
      <c r="F1220" s="687">
        <f t="shared" ref="F1220:AR1220" ca="1" si="674">SUM(F1221:F1260)</f>
        <v>0</v>
      </c>
      <c r="G1220" s="687">
        <f t="shared" ca="1" si="674"/>
        <v>0</v>
      </c>
      <c r="H1220" s="687">
        <f t="shared" ca="1" si="674"/>
        <v>0</v>
      </c>
      <c r="I1220" s="687">
        <f t="shared" ca="1" si="674"/>
        <v>0</v>
      </c>
      <c r="J1220" s="687">
        <f t="shared" ca="1" si="674"/>
        <v>0</v>
      </c>
      <c r="K1220" s="687">
        <f t="shared" ca="1" si="674"/>
        <v>0</v>
      </c>
      <c r="L1220" s="687">
        <f t="shared" ca="1" si="674"/>
        <v>0</v>
      </c>
      <c r="M1220" s="687">
        <f t="shared" ca="1" si="674"/>
        <v>0</v>
      </c>
      <c r="N1220" s="687">
        <f t="shared" ca="1" si="674"/>
        <v>0</v>
      </c>
      <c r="O1220" s="687">
        <f t="shared" ca="1" si="674"/>
        <v>21181.147071428575</v>
      </c>
      <c r="P1220" s="687">
        <f t="shared" ca="1" si="674"/>
        <v>74518.684980053353</v>
      </c>
      <c r="Q1220" s="687">
        <f t="shared" ca="1" si="674"/>
        <v>209834.56385984184</v>
      </c>
      <c r="R1220" s="687">
        <f t="shared" ca="1" si="674"/>
        <v>345150.44273963035</v>
      </c>
      <c r="S1220" s="687">
        <f t="shared" ca="1" si="674"/>
        <v>480466.31070501555</v>
      </c>
      <c r="T1220" s="687">
        <f t="shared" ca="1" si="674"/>
        <v>615782.17867040075</v>
      </c>
      <c r="U1220" s="687">
        <f t="shared" ca="1" si="674"/>
        <v>751098.04663578584</v>
      </c>
      <c r="V1220" s="687">
        <f t="shared" ca="1" si="674"/>
        <v>751098.04663578584</v>
      </c>
      <c r="W1220" s="687">
        <f t="shared" ca="1" si="674"/>
        <v>751098.04663578584</v>
      </c>
      <c r="X1220" s="687">
        <f t="shared" ca="1" si="674"/>
        <v>751098.04663578584</v>
      </c>
      <c r="Y1220" s="687">
        <f t="shared" ca="1" si="674"/>
        <v>751098.04663578584</v>
      </c>
      <c r="Z1220" s="687">
        <f t="shared" ca="1" si="674"/>
        <v>751098.04663578584</v>
      </c>
      <c r="AA1220" s="687">
        <f t="shared" ca="1" si="674"/>
        <v>751098.04663578584</v>
      </c>
      <c r="AB1220" s="687">
        <f t="shared" ca="1" si="674"/>
        <v>751098.04663578584</v>
      </c>
      <c r="AC1220" s="687">
        <f t="shared" ca="1" si="674"/>
        <v>751098.04663578584</v>
      </c>
      <c r="AD1220" s="687">
        <f t="shared" ca="1" si="674"/>
        <v>751098.04663578584</v>
      </c>
      <c r="AE1220" s="687">
        <f t="shared" ca="1" si="674"/>
        <v>751098.04663578584</v>
      </c>
      <c r="AF1220" s="687">
        <f t="shared" ca="1" si="674"/>
        <v>751098.04663578584</v>
      </c>
      <c r="AG1220" s="687">
        <f t="shared" ca="1" si="674"/>
        <v>751098.04663578584</v>
      </c>
      <c r="AH1220" s="687">
        <f t="shared" ca="1" si="674"/>
        <v>751098.04663578584</v>
      </c>
      <c r="AI1220" s="687">
        <f t="shared" ca="1" si="674"/>
        <v>751098.04663578584</v>
      </c>
      <c r="AJ1220" s="687">
        <f t="shared" ca="1" si="674"/>
        <v>751098.04663578584</v>
      </c>
      <c r="AK1220" s="687">
        <f t="shared" ca="1" si="674"/>
        <v>751098.04663578584</v>
      </c>
      <c r="AL1220" s="687">
        <f t="shared" ca="1" si="674"/>
        <v>751098.04663578584</v>
      </c>
      <c r="AM1220" s="687">
        <f t="shared" ca="1" si="674"/>
        <v>751098.04663578584</v>
      </c>
      <c r="AN1220" s="687">
        <f t="shared" ca="1" si="674"/>
        <v>0</v>
      </c>
      <c r="AO1220" s="687">
        <f t="shared" ca="1" si="674"/>
        <v>0</v>
      </c>
      <c r="AP1220" s="687">
        <f t="shared" ca="1" si="674"/>
        <v>0</v>
      </c>
      <c r="AQ1220" s="687">
        <f t="shared" ca="1" si="674"/>
        <v>0</v>
      </c>
      <c r="AR1220" s="687">
        <f t="shared" ca="1" si="674"/>
        <v>0</v>
      </c>
      <c r="AS1220" s="688">
        <f ca="1">SUM(E1220:AR1220)</f>
        <v>16017796.214106305</v>
      </c>
    </row>
    <row r="1221" spans="1:47" hidden="1" outlineLevel="1">
      <c r="B1221" s="123"/>
      <c r="C1221" s="81">
        <v>1</v>
      </c>
      <c r="D1221" s="191">
        <f t="shared" ref="D1221:D1260" ca="1" si="675">D1011</f>
        <v>5.2299128571428577</v>
      </c>
      <c r="E1221" s="683">
        <f ca="1">IF(Controle!$N$16=1,0,$D1221*E471*E$5)</f>
        <v>0</v>
      </c>
      <c r="F1221" s="683">
        <f ca="1">IF(Controle!$N$16=1,0,$D1221*F471*F$5)</f>
        <v>0</v>
      </c>
      <c r="G1221" s="683">
        <f ca="1">IF(Controle!$N$16=1,0,$D1221*G471*G$5)</f>
        <v>0</v>
      </c>
      <c r="H1221" s="683">
        <f ca="1">IF(Controle!$N$16=1,0,$D1221*H471*H$5)</f>
        <v>0</v>
      </c>
      <c r="I1221" s="683">
        <f ca="1">IF(Controle!$N$16=1,0,$D1221*I471*I$5)</f>
        <v>0</v>
      </c>
      <c r="J1221" s="683">
        <f ca="1">IF(Controle!$N$16=1,0,$D1221*J471*J$5)</f>
        <v>0</v>
      </c>
      <c r="K1221" s="683">
        <f ca="1">IF(Controle!$N$16=1,0,$D1221*K471*K$5)</f>
        <v>0</v>
      </c>
      <c r="L1221" s="683">
        <f ca="1">IF(Controle!$N$16=1,0,$D1221*L471*L$5)</f>
        <v>0</v>
      </c>
      <c r="M1221" s="683">
        <f ca="1">IF(Controle!$N$16=1,0,$D1221*M471*M$5)</f>
        <v>0</v>
      </c>
      <c r="N1221" s="683">
        <f ca="1">IF(Controle!$N$16=1,0,$D1221*N471*N$5)</f>
        <v>0</v>
      </c>
      <c r="O1221" s="683">
        <f ca="1">IF(Controle!$N$16=1,0,$D1221*O471*O$5)</f>
        <v>21181.147071428575</v>
      </c>
      <c r="P1221" s="683">
        <f ca="1">IF(Controle!$N$16=1,0,$D1221*P471*P$5)</f>
        <v>21181.147071428575</v>
      </c>
      <c r="Q1221" s="683">
        <f ca="1">IF(Controle!$N$16=1,0,$D1221*Q471*Q$5)</f>
        <v>21181.147071428575</v>
      </c>
      <c r="R1221" s="683">
        <f ca="1">IF(Controle!$N$16=1,0,$D1221*R471*R$5)</f>
        <v>21181.147071428575</v>
      </c>
      <c r="S1221" s="683">
        <f ca="1">IF(Controle!$N$16=1,0,$D1221*S471*S$5)</f>
        <v>21181.147071428575</v>
      </c>
      <c r="T1221" s="683">
        <f ca="1">IF(Controle!$N$16=1,0,$D1221*T471*T$5)</f>
        <v>21181.147071428575</v>
      </c>
      <c r="U1221" s="683">
        <f ca="1">IF(Controle!$N$16=1,0,$D1221*U471*U$5)</f>
        <v>21181.147071428575</v>
      </c>
      <c r="V1221" s="683">
        <f ca="1">IF(Controle!$N$16=1,0,$D1221*V471*V$5)</f>
        <v>21181.147071428575</v>
      </c>
      <c r="W1221" s="683">
        <f ca="1">IF(Controle!$N$16=1,0,$D1221*W471*W$5)</f>
        <v>21181.147071428575</v>
      </c>
      <c r="X1221" s="683">
        <f ca="1">IF(Controle!$N$16=1,0,$D1221*X471*X$5)</f>
        <v>21181.147071428575</v>
      </c>
      <c r="Y1221" s="683">
        <f ca="1">IF(Controle!$N$16=1,0,$D1221*Y471*Y$5)</f>
        <v>21181.147071428575</v>
      </c>
      <c r="Z1221" s="683">
        <f ca="1">IF(Controle!$N$16=1,0,$D1221*Z471*Z$5)</f>
        <v>21181.147071428575</v>
      </c>
      <c r="AA1221" s="683">
        <f ca="1">IF(Controle!$N$16=1,0,$D1221*AA471*AA$5)</f>
        <v>21181.147071428575</v>
      </c>
      <c r="AB1221" s="683">
        <f ca="1">IF(Controle!$N$16=1,0,$D1221*AB471*AB$5)</f>
        <v>21181.147071428575</v>
      </c>
      <c r="AC1221" s="683">
        <f ca="1">IF(Controle!$N$16=1,0,$D1221*AC471*AC$5)</f>
        <v>21181.147071428575</v>
      </c>
      <c r="AD1221" s="683">
        <f ca="1">IF(Controle!$N$16=1,0,$D1221*AD471*AD$5)</f>
        <v>21181.147071428575</v>
      </c>
      <c r="AE1221" s="683">
        <f ca="1">IF(Controle!$N$16=1,0,$D1221*AE471*AE$5)</f>
        <v>21181.147071428575</v>
      </c>
      <c r="AF1221" s="683">
        <f ca="1">IF(Controle!$N$16=1,0,$D1221*AF471*AF$5)</f>
        <v>21181.147071428575</v>
      </c>
      <c r="AG1221" s="683">
        <f ca="1">IF(Controle!$N$16=1,0,$D1221*AG471*AG$5)</f>
        <v>21181.147071428575</v>
      </c>
      <c r="AH1221" s="683">
        <f ca="1">IF(Controle!$N$16=1,0,$D1221*AH471*AH$5)</f>
        <v>21181.147071428575</v>
      </c>
      <c r="AI1221" s="683">
        <f ca="1">IF(Controle!$N$16=1,0,$D1221*AI471*AI$5)</f>
        <v>21181.147071428575</v>
      </c>
      <c r="AJ1221" s="683">
        <f ca="1">IF(Controle!$N$16=1,0,$D1221*AJ471*AJ$5)</f>
        <v>21181.147071428575</v>
      </c>
      <c r="AK1221" s="683">
        <f ca="1">IF(Controle!$N$16=1,0,$D1221*AK471*AK$5)</f>
        <v>21181.147071428575</v>
      </c>
      <c r="AL1221" s="683">
        <f ca="1">IF(Controle!$N$16=1,0,$D1221*AL471*AL$5)</f>
        <v>21181.147071428575</v>
      </c>
      <c r="AM1221" s="683">
        <f ca="1">IF(Controle!$N$16=1,0,$D1221*AM471*AM$5)</f>
        <v>21181.147071428575</v>
      </c>
      <c r="AN1221" s="683">
        <f ca="1">IF(Controle!$N$16=1,0,$D1221*AN471*AN$5)</f>
        <v>0</v>
      </c>
      <c r="AO1221" s="683">
        <f ca="1">IF(Controle!$N$16=1,0,$D1221*AO471*AO$5)</f>
        <v>0</v>
      </c>
      <c r="AP1221" s="683">
        <f ca="1">IF(Controle!$N$16=1,0,$D1221*AP471*AP$5)</f>
        <v>0</v>
      </c>
      <c r="AQ1221" s="683">
        <f ca="1">IF(Controle!$N$16=1,0,$D1221*AQ471*AQ$5)</f>
        <v>0</v>
      </c>
      <c r="AR1221" s="683">
        <f ca="1">IF(Controle!$N$16=1,0,$D1221*AR471*AR$5)</f>
        <v>0</v>
      </c>
      <c r="AS1221" s="684">
        <f ca="1">SUM(E1221:AR1221)</f>
        <v>529528.67678571458</v>
      </c>
    </row>
    <row r="1222" spans="1:47" hidden="1" outlineLevel="1">
      <c r="B1222" s="123"/>
      <c r="C1222" s="81">
        <f>C1221+1</f>
        <v>2</v>
      </c>
      <c r="D1222" s="191">
        <f t="shared" ca="1" si="675"/>
        <v>13.169762446574019</v>
      </c>
      <c r="E1222" s="683">
        <f ca="1">IF(Controle!$N$16=1,0,$D1222*E472*E$5)</f>
        <v>0</v>
      </c>
      <c r="F1222" s="683">
        <f ca="1">IF(Controle!$N$16=1,0,$D1222*F472*F$5)</f>
        <v>0</v>
      </c>
      <c r="G1222" s="683">
        <f ca="1">IF(Controle!$N$16=1,0,$D1222*G472*G$5)</f>
        <v>0</v>
      </c>
      <c r="H1222" s="683">
        <f ca="1">IF(Controle!$N$16=1,0,$D1222*H472*H$5)</f>
        <v>0</v>
      </c>
      <c r="I1222" s="683">
        <f ca="1">IF(Controle!$N$16=1,0,$D1222*I472*I$5)</f>
        <v>0</v>
      </c>
      <c r="J1222" s="683">
        <f ca="1">IF(Controle!$N$16=1,0,$D1222*J472*J$5)</f>
        <v>0</v>
      </c>
      <c r="K1222" s="683">
        <f ca="1">IF(Controle!$N$16=1,0,$D1222*K472*K$5)</f>
        <v>0</v>
      </c>
      <c r="L1222" s="683">
        <f ca="1">IF(Controle!$N$16=1,0,$D1222*L472*L$5)</f>
        <v>0</v>
      </c>
      <c r="M1222" s="683">
        <f ca="1">IF(Controle!$N$16=1,0,$D1222*M472*M$5)</f>
        <v>0</v>
      </c>
      <c r="N1222" s="683">
        <f ca="1">IF(Controle!$N$16=1,0,$D1222*N472*N$5)</f>
        <v>0</v>
      </c>
      <c r="O1222" s="683">
        <f ca="1">IF(Controle!$N$16=1,0,$D1222*O472*O$5)</f>
        <v>0</v>
      </c>
      <c r="P1222" s="683">
        <f ca="1">IF(Controle!$N$16=1,0,$D1222*P472*P$5)</f>
        <v>53337.537908624778</v>
      </c>
      <c r="Q1222" s="683">
        <f ca="1">IF(Controle!$N$16=1,0,$D1222*Q472*Q$5)</f>
        <v>53337.537908624778</v>
      </c>
      <c r="R1222" s="683">
        <f ca="1">IF(Controle!$N$16=1,0,$D1222*R472*R$5)</f>
        <v>53337.537908624778</v>
      </c>
      <c r="S1222" s="683">
        <f ca="1">IF(Controle!$N$16=1,0,$D1222*S472*S$5)</f>
        <v>53337.537908624778</v>
      </c>
      <c r="T1222" s="683">
        <f ca="1">IF(Controle!$N$16=1,0,$D1222*T472*T$5)</f>
        <v>53337.537908624778</v>
      </c>
      <c r="U1222" s="683">
        <f ca="1">IF(Controle!$N$16=1,0,$D1222*U472*U$5)</f>
        <v>53337.537908624778</v>
      </c>
      <c r="V1222" s="683">
        <f ca="1">IF(Controle!$N$16=1,0,$D1222*V472*V$5)</f>
        <v>53337.537908624778</v>
      </c>
      <c r="W1222" s="683">
        <f ca="1">IF(Controle!$N$16=1,0,$D1222*W472*W$5)</f>
        <v>53337.537908624778</v>
      </c>
      <c r="X1222" s="683">
        <f ca="1">IF(Controle!$N$16=1,0,$D1222*X472*X$5)</f>
        <v>53337.537908624778</v>
      </c>
      <c r="Y1222" s="683">
        <f ca="1">IF(Controle!$N$16=1,0,$D1222*Y472*Y$5)</f>
        <v>53337.537908624778</v>
      </c>
      <c r="Z1222" s="683">
        <f ca="1">IF(Controle!$N$16=1,0,$D1222*Z472*Z$5)</f>
        <v>53337.537908624778</v>
      </c>
      <c r="AA1222" s="683">
        <f ca="1">IF(Controle!$N$16=1,0,$D1222*AA472*AA$5)</f>
        <v>53337.537908624778</v>
      </c>
      <c r="AB1222" s="683">
        <f ca="1">IF(Controle!$N$16=1,0,$D1222*AB472*AB$5)</f>
        <v>53337.537908624778</v>
      </c>
      <c r="AC1222" s="683">
        <f ca="1">IF(Controle!$N$16=1,0,$D1222*AC472*AC$5)</f>
        <v>53337.537908624778</v>
      </c>
      <c r="AD1222" s="683">
        <f ca="1">IF(Controle!$N$16=1,0,$D1222*AD472*AD$5)</f>
        <v>53337.537908624778</v>
      </c>
      <c r="AE1222" s="683">
        <f ca="1">IF(Controle!$N$16=1,0,$D1222*AE472*AE$5)</f>
        <v>53337.537908624778</v>
      </c>
      <c r="AF1222" s="683">
        <f ca="1">IF(Controle!$N$16=1,0,$D1222*AF472*AF$5)</f>
        <v>53337.537908624778</v>
      </c>
      <c r="AG1222" s="683">
        <f ca="1">IF(Controle!$N$16=1,0,$D1222*AG472*AG$5)</f>
        <v>53337.537908624778</v>
      </c>
      <c r="AH1222" s="683">
        <f ca="1">IF(Controle!$N$16=1,0,$D1222*AH472*AH$5)</f>
        <v>53337.537908624778</v>
      </c>
      <c r="AI1222" s="683">
        <f ca="1">IF(Controle!$N$16=1,0,$D1222*AI472*AI$5)</f>
        <v>53337.537908624778</v>
      </c>
      <c r="AJ1222" s="683">
        <f ca="1">IF(Controle!$N$16=1,0,$D1222*AJ472*AJ$5)</f>
        <v>53337.537908624778</v>
      </c>
      <c r="AK1222" s="683">
        <f ca="1">IF(Controle!$N$16=1,0,$D1222*AK472*AK$5)</f>
        <v>53337.537908624778</v>
      </c>
      <c r="AL1222" s="683">
        <f ca="1">IF(Controle!$N$16=1,0,$D1222*AL472*AL$5)</f>
        <v>53337.537908624778</v>
      </c>
      <c r="AM1222" s="683">
        <f ca="1">IF(Controle!$N$16=1,0,$D1222*AM472*AM$5)</f>
        <v>53337.537908624778</v>
      </c>
      <c r="AN1222" s="683">
        <f ca="1">IF(Controle!$N$16=1,0,$D1222*AN472*AN$5)</f>
        <v>0</v>
      </c>
      <c r="AO1222" s="683">
        <f ca="1">IF(Controle!$N$16=1,0,$D1222*AO472*AO$5)</f>
        <v>0</v>
      </c>
      <c r="AP1222" s="683">
        <f ca="1">IF(Controle!$N$16=1,0,$D1222*AP472*AP$5)</f>
        <v>0</v>
      </c>
      <c r="AQ1222" s="683">
        <f ca="1">IF(Controle!$N$16=1,0,$D1222*AQ472*AQ$5)</f>
        <v>0</v>
      </c>
      <c r="AR1222" s="683">
        <f ca="1">IF(Controle!$N$16=1,0,$D1222*AR472*AR$5)</f>
        <v>0</v>
      </c>
      <c r="AS1222" s="684">
        <f t="shared" ref="AS1222:AS1260" ca="1" si="676">SUM(E1222:AR1222)</f>
        <v>1280100.9098069947</v>
      </c>
    </row>
    <row r="1223" spans="1:47" hidden="1" outlineLevel="1">
      <c r="B1223" s="123"/>
      <c r="C1223" s="81">
        <f t="shared" ref="C1223:C1260" si="677">C1222+1</f>
        <v>3</v>
      </c>
      <c r="D1223" s="191">
        <f t="shared" ca="1" si="675"/>
        <v>33.411328118466301</v>
      </c>
      <c r="E1223" s="683">
        <f ca="1">IF(Controle!$N$16=1,0,$D1223*E473*E$5)</f>
        <v>0</v>
      </c>
      <c r="F1223" s="683">
        <f ca="1">IF(Controle!$N$16=1,0,$D1223*F473*F$5)</f>
        <v>0</v>
      </c>
      <c r="G1223" s="683">
        <f ca="1">IF(Controle!$N$16=1,0,$D1223*G473*G$5)</f>
        <v>0</v>
      </c>
      <c r="H1223" s="683">
        <f ca="1">IF(Controle!$N$16=1,0,$D1223*H473*H$5)</f>
        <v>0</v>
      </c>
      <c r="I1223" s="683">
        <f ca="1">IF(Controle!$N$16=1,0,$D1223*I473*I$5)</f>
        <v>0</v>
      </c>
      <c r="J1223" s="683">
        <f ca="1">IF(Controle!$N$16=1,0,$D1223*J473*J$5)</f>
        <v>0</v>
      </c>
      <c r="K1223" s="683">
        <f ca="1">IF(Controle!$N$16=1,0,$D1223*K473*K$5)</f>
        <v>0</v>
      </c>
      <c r="L1223" s="683">
        <f ca="1">IF(Controle!$N$16=1,0,$D1223*L473*L$5)</f>
        <v>0</v>
      </c>
      <c r="M1223" s="683">
        <f ca="1">IF(Controle!$N$16=1,0,$D1223*M473*M$5)</f>
        <v>0</v>
      </c>
      <c r="N1223" s="683">
        <f ca="1">IF(Controle!$N$16=1,0,$D1223*N473*N$5)</f>
        <v>0</v>
      </c>
      <c r="O1223" s="683">
        <f ca="1">IF(Controle!$N$16=1,0,$D1223*O473*O$5)</f>
        <v>0</v>
      </c>
      <c r="P1223" s="683">
        <f ca="1">IF(Controle!$N$16=1,0,$D1223*P473*P$5)</f>
        <v>0</v>
      </c>
      <c r="Q1223" s="683">
        <f ca="1">IF(Controle!$N$16=1,0,$D1223*Q473*Q$5)</f>
        <v>135315.87887978851</v>
      </c>
      <c r="R1223" s="683">
        <f ca="1">IF(Controle!$N$16=1,0,$D1223*R473*R$5)</f>
        <v>135315.87887978851</v>
      </c>
      <c r="S1223" s="683">
        <f ca="1">IF(Controle!$N$16=1,0,$D1223*S473*S$5)</f>
        <v>135315.87887978851</v>
      </c>
      <c r="T1223" s="683">
        <f ca="1">IF(Controle!$N$16=1,0,$D1223*T473*T$5)</f>
        <v>135315.87887978851</v>
      </c>
      <c r="U1223" s="683">
        <f ca="1">IF(Controle!$N$16=1,0,$D1223*U473*U$5)</f>
        <v>135315.87887978851</v>
      </c>
      <c r="V1223" s="683">
        <f ca="1">IF(Controle!$N$16=1,0,$D1223*V473*V$5)</f>
        <v>135315.87887978851</v>
      </c>
      <c r="W1223" s="683">
        <f ca="1">IF(Controle!$N$16=1,0,$D1223*W473*W$5)</f>
        <v>135315.87887978851</v>
      </c>
      <c r="X1223" s="683">
        <f ca="1">IF(Controle!$N$16=1,0,$D1223*X473*X$5)</f>
        <v>135315.87887978851</v>
      </c>
      <c r="Y1223" s="683">
        <f ca="1">IF(Controle!$N$16=1,0,$D1223*Y473*Y$5)</f>
        <v>135315.87887978851</v>
      </c>
      <c r="Z1223" s="683">
        <f ca="1">IF(Controle!$N$16=1,0,$D1223*Z473*Z$5)</f>
        <v>135315.87887978851</v>
      </c>
      <c r="AA1223" s="683">
        <f ca="1">IF(Controle!$N$16=1,0,$D1223*AA473*AA$5)</f>
        <v>135315.87887978851</v>
      </c>
      <c r="AB1223" s="683">
        <f ca="1">IF(Controle!$N$16=1,0,$D1223*AB473*AB$5)</f>
        <v>135315.87887978851</v>
      </c>
      <c r="AC1223" s="683">
        <f ca="1">IF(Controle!$N$16=1,0,$D1223*AC473*AC$5)</f>
        <v>135315.87887978851</v>
      </c>
      <c r="AD1223" s="683">
        <f ca="1">IF(Controle!$N$16=1,0,$D1223*AD473*AD$5)</f>
        <v>135315.87887978851</v>
      </c>
      <c r="AE1223" s="683">
        <f ca="1">IF(Controle!$N$16=1,0,$D1223*AE473*AE$5)</f>
        <v>135315.87887978851</v>
      </c>
      <c r="AF1223" s="683">
        <f ca="1">IF(Controle!$N$16=1,0,$D1223*AF473*AF$5)</f>
        <v>135315.87887978851</v>
      </c>
      <c r="AG1223" s="683">
        <f ca="1">IF(Controle!$N$16=1,0,$D1223*AG473*AG$5)</f>
        <v>135315.87887978851</v>
      </c>
      <c r="AH1223" s="683">
        <f ca="1">IF(Controle!$N$16=1,0,$D1223*AH473*AH$5)</f>
        <v>135315.87887978851</v>
      </c>
      <c r="AI1223" s="683">
        <f ca="1">IF(Controle!$N$16=1,0,$D1223*AI473*AI$5)</f>
        <v>135315.87887978851</v>
      </c>
      <c r="AJ1223" s="683">
        <f ca="1">IF(Controle!$N$16=1,0,$D1223*AJ473*AJ$5)</f>
        <v>135315.87887978851</v>
      </c>
      <c r="AK1223" s="683">
        <f ca="1">IF(Controle!$N$16=1,0,$D1223*AK473*AK$5)</f>
        <v>135315.87887978851</v>
      </c>
      <c r="AL1223" s="683">
        <f ca="1">IF(Controle!$N$16=1,0,$D1223*AL473*AL$5)</f>
        <v>135315.87887978851</v>
      </c>
      <c r="AM1223" s="683">
        <f ca="1">IF(Controle!$N$16=1,0,$D1223*AM473*AM$5)</f>
        <v>135315.87887978851</v>
      </c>
      <c r="AN1223" s="683">
        <f ca="1">IF(Controle!$N$16=1,0,$D1223*AN473*AN$5)</f>
        <v>0</v>
      </c>
      <c r="AO1223" s="683">
        <f ca="1">IF(Controle!$N$16=1,0,$D1223*AO473*AO$5)</f>
        <v>0</v>
      </c>
      <c r="AP1223" s="683">
        <f ca="1">IF(Controle!$N$16=1,0,$D1223*AP473*AP$5)</f>
        <v>0</v>
      </c>
      <c r="AQ1223" s="683">
        <f ca="1">IF(Controle!$N$16=1,0,$D1223*AQ473*AQ$5)</f>
        <v>0</v>
      </c>
      <c r="AR1223" s="683">
        <f ca="1">IF(Controle!$N$16=1,0,$D1223*AR473*AR$5)</f>
        <v>0</v>
      </c>
      <c r="AS1223" s="684">
        <f t="shared" ca="1" si="676"/>
        <v>3112265.2142351349</v>
      </c>
    </row>
    <row r="1224" spans="1:47" hidden="1" outlineLevel="1">
      <c r="B1224" s="123"/>
      <c r="C1224" s="81">
        <f t="shared" si="677"/>
        <v>4</v>
      </c>
      <c r="D1224" s="191">
        <f t="shared" ca="1" si="675"/>
        <v>33.411328118466301</v>
      </c>
      <c r="E1224" s="683">
        <f ca="1">IF(Controle!$N$16=1,0,$D1224*E474*E$5)</f>
        <v>0</v>
      </c>
      <c r="F1224" s="683">
        <f ca="1">IF(Controle!$N$16=1,0,$D1224*F474*F$5)</f>
        <v>0</v>
      </c>
      <c r="G1224" s="683">
        <f ca="1">IF(Controle!$N$16=1,0,$D1224*G474*G$5)</f>
        <v>0</v>
      </c>
      <c r="H1224" s="683">
        <f ca="1">IF(Controle!$N$16=1,0,$D1224*H474*H$5)</f>
        <v>0</v>
      </c>
      <c r="I1224" s="683">
        <f ca="1">IF(Controle!$N$16=1,0,$D1224*I474*I$5)</f>
        <v>0</v>
      </c>
      <c r="J1224" s="683">
        <f ca="1">IF(Controle!$N$16=1,0,$D1224*J474*J$5)</f>
        <v>0</v>
      </c>
      <c r="K1224" s="683">
        <f ca="1">IF(Controle!$N$16=1,0,$D1224*K474*K$5)</f>
        <v>0</v>
      </c>
      <c r="L1224" s="683">
        <f ca="1">IF(Controle!$N$16=1,0,$D1224*L474*L$5)</f>
        <v>0</v>
      </c>
      <c r="M1224" s="683">
        <f ca="1">IF(Controle!$N$16=1,0,$D1224*M474*M$5)</f>
        <v>0</v>
      </c>
      <c r="N1224" s="683">
        <f ca="1">IF(Controle!$N$16=1,0,$D1224*N474*N$5)</f>
        <v>0</v>
      </c>
      <c r="O1224" s="683">
        <f ca="1">IF(Controle!$N$16=1,0,$D1224*O474*O$5)</f>
        <v>0</v>
      </c>
      <c r="P1224" s="683">
        <f ca="1">IF(Controle!$N$16=1,0,$D1224*P474*P$5)</f>
        <v>0</v>
      </c>
      <c r="Q1224" s="683">
        <f ca="1">IF(Controle!$N$16=1,0,$D1224*Q474*Q$5)</f>
        <v>0</v>
      </c>
      <c r="R1224" s="683">
        <f ca="1">IF(Controle!$N$16=1,0,$D1224*R474*R$5)</f>
        <v>135315.87887978851</v>
      </c>
      <c r="S1224" s="683">
        <f ca="1">IF(Controle!$N$16=1,0,$D1224*S474*S$5)</f>
        <v>135315.87887978851</v>
      </c>
      <c r="T1224" s="683">
        <f ca="1">IF(Controle!$N$16=1,0,$D1224*T474*T$5)</f>
        <v>135315.87887978851</v>
      </c>
      <c r="U1224" s="683">
        <f ca="1">IF(Controle!$N$16=1,0,$D1224*U474*U$5)</f>
        <v>135315.87887978851</v>
      </c>
      <c r="V1224" s="683">
        <f ca="1">IF(Controle!$N$16=1,0,$D1224*V474*V$5)</f>
        <v>135315.87887978851</v>
      </c>
      <c r="W1224" s="683">
        <f ca="1">IF(Controle!$N$16=1,0,$D1224*W474*W$5)</f>
        <v>135315.87887978851</v>
      </c>
      <c r="X1224" s="683">
        <f ca="1">IF(Controle!$N$16=1,0,$D1224*X474*X$5)</f>
        <v>135315.87887978851</v>
      </c>
      <c r="Y1224" s="683">
        <f ca="1">IF(Controle!$N$16=1,0,$D1224*Y474*Y$5)</f>
        <v>135315.87887978851</v>
      </c>
      <c r="Z1224" s="683">
        <f ca="1">IF(Controle!$N$16=1,0,$D1224*Z474*Z$5)</f>
        <v>135315.87887978851</v>
      </c>
      <c r="AA1224" s="683">
        <f ca="1">IF(Controle!$N$16=1,0,$D1224*AA474*AA$5)</f>
        <v>135315.87887978851</v>
      </c>
      <c r="AB1224" s="683">
        <f ca="1">IF(Controle!$N$16=1,0,$D1224*AB474*AB$5)</f>
        <v>135315.87887978851</v>
      </c>
      <c r="AC1224" s="683">
        <f ca="1">IF(Controle!$N$16=1,0,$D1224*AC474*AC$5)</f>
        <v>135315.87887978851</v>
      </c>
      <c r="AD1224" s="683">
        <f ca="1">IF(Controle!$N$16=1,0,$D1224*AD474*AD$5)</f>
        <v>135315.87887978851</v>
      </c>
      <c r="AE1224" s="683">
        <f ca="1">IF(Controle!$N$16=1,0,$D1224*AE474*AE$5)</f>
        <v>135315.87887978851</v>
      </c>
      <c r="AF1224" s="683">
        <f ca="1">IF(Controle!$N$16=1,0,$D1224*AF474*AF$5)</f>
        <v>135315.87887978851</v>
      </c>
      <c r="AG1224" s="683">
        <f ca="1">IF(Controle!$N$16=1,0,$D1224*AG474*AG$5)</f>
        <v>135315.87887978851</v>
      </c>
      <c r="AH1224" s="683">
        <f ca="1">IF(Controle!$N$16=1,0,$D1224*AH474*AH$5)</f>
        <v>135315.87887978851</v>
      </c>
      <c r="AI1224" s="683">
        <f ca="1">IF(Controle!$N$16=1,0,$D1224*AI474*AI$5)</f>
        <v>135315.87887978851</v>
      </c>
      <c r="AJ1224" s="683">
        <f ca="1">IF(Controle!$N$16=1,0,$D1224*AJ474*AJ$5)</f>
        <v>135315.87887978851</v>
      </c>
      <c r="AK1224" s="683">
        <f ca="1">IF(Controle!$N$16=1,0,$D1224*AK474*AK$5)</f>
        <v>135315.87887978851</v>
      </c>
      <c r="AL1224" s="683">
        <f ca="1">IF(Controle!$N$16=1,0,$D1224*AL474*AL$5)</f>
        <v>135315.87887978851</v>
      </c>
      <c r="AM1224" s="683">
        <f ca="1">IF(Controle!$N$16=1,0,$D1224*AM474*AM$5)</f>
        <v>135315.87887978851</v>
      </c>
      <c r="AN1224" s="683">
        <f ca="1">IF(Controle!$N$16=1,0,$D1224*AN474*AN$5)</f>
        <v>0</v>
      </c>
      <c r="AO1224" s="683">
        <f ca="1">IF(Controle!$N$16=1,0,$D1224*AO474*AO$5)</f>
        <v>0</v>
      </c>
      <c r="AP1224" s="683">
        <f ca="1">IF(Controle!$N$16=1,0,$D1224*AP474*AP$5)</f>
        <v>0</v>
      </c>
      <c r="AQ1224" s="683">
        <f ca="1">IF(Controle!$N$16=1,0,$D1224*AQ474*AQ$5)</f>
        <v>0</v>
      </c>
      <c r="AR1224" s="683">
        <f ca="1">IF(Controle!$N$16=1,0,$D1224*AR474*AR$5)</f>
        <v>0</v>
      </c>
      <c r="AS1224" s="684">
        <f t="shared" ca="1" si="676"/>
        <v>2976949.3353553466</v>
      </c>
    </row>
    <row r="1225" spans="1:47" hidden="1" outlineLevel="1">
      <c r="B1225" s="123"/>
      <c r="C1225" s="81">
        <f t="shared" si="677"/>
        <v>5</v>
      </c>
      <c r="D1225" s="191">
        <f t="shared" ca="1" si="675"/>
        <v>33.411325423551894</v>
      </c>
      <c r="E1225" s="683">
        <f ca="1">IF(Controle!$N$16=1,0,$D1225*E475*E$5)</f>
        <v>0</v>
      </c>
      <c r="F1225" s="683">
        <f ca="1">IF(Controle!$N$16=1,0,$D1225*F475*F$5)</f>
        <v>0</v>
      </c>
      <c r="G1225" s="683">
        <f ca="1">IF(Controle!$N$16=1,0,$D1225*G475*G$5)</f>
        <v>0</v>
      </c>
      <c r="H1225" s="683">
        <f ca="1">IF(Controle!$N$16=1,0,$D1225*H475*H$5)</f>
        <v>0</v>
      </c>
      <c r="I1225" s="683">
        <f ca="1">IF(Controle!$N$16=1,0,$D1225*I475*I$5)</f>
        <v>0</v>
      </c>
      <c r="J1225" s="683">
        <f ca="1">IF(Controle!$N$16=1,0,$D1225*J475*J$5)</f>
        <v>0</v>
      </c>
      <c r="K1225" s="683">
        <f ca="1">IF(Controle!$N$16=1,0,$D1225*K475*K$5)</f>
        <v>0</v>
      </c>
      <c r="L1225" s="683">
        <f ca="1">IF(Controle!$N$16=1,0,$D1225*L475*L$5)</f>
        <v>0</v>
      </c>
      <c r="M1225" s="683">
        <f ca="1">IF(Controle!$N$16=1,0,$D1225*M475*M$5)</f>
        <v>0</v>
      </c>
      <c r="N1225" s="683">
        <f ca="1">IF(Controle!$N$16=1,0,$D1225*N475*N$5)</f>
        <v>0</v>
      </c>
      <c r="O1225" s="683">
        <f ca="1">IF(Controle!$N$16=1,0,$D1225*O475*O$5)</f>
        <v>0</v>
      </c>
      <c r="P1225" s="683">
        <f ca="1">IF(Controle!$N$16=1,0,$D1225*P475*P$5)</f>
        <v>0</v>
      </c>
      <c r="Q1225" s="683">
        <f ca="1">IF(Controle!$N$16=1,0,$D1225*Q475*Q$5)</f>
        <v>0</v>
      </c>
      <c r="R1225" s="683">
        <f ca="1">IF(Controle!$N$16=1,0,$D1225*R475*R$5)</f>
        <v>0</v>
      </c>
      <c r="S1225" s="683">
        <f ca="1">IF(Controle!$N$16=1,0,$D1225*S475*S$5)</f>
        <v>135315.86796538517</v>
      </c>
      <c r="T1225" s="683">
        <f ca="1">IF(Controle!$N$16=1,0,$D1225*T475*T$5)</f>
        <v>135315.86796538517</v>
      </c>
      <c r="U1225" s="683">
        <f ca="1">IF(Controle!$N$16=1,0,$D1225*U475*U$5)</f>
        <v>135315.86796538517</v>
      </c>
      <c r="V1225" s="683">
        <f ca="1">IF(Controle!$N$16=1,0,$D1225*V475*V$5)</f>
        <v>135315.86796538517</v>
      </c>
      <c r="W1225" s="683">
        <f ca="1">IF(Controle!$N$16=1,0,$D1225*W475*W$5)</f>
        <v>135315.86796538517</v>
      </c>
      <c r="X1225" s="683">
        <f ca="1">IF(Controle!$N$16=1,0,$D1225*X475*X$5)</f>
        <v>135315.86796538517</v>
      </c>
      <c r="Y1225" s="683">
        <f ca="1">IF(Controle!$N$16=1,0,$D1225*Y475*Y$5)</f>
        <v>135315.86796538517</v>
      </c>
      <c r="Z1225" s="683">
        <f ca="1">IF(Controle!$N$16=1,0,$D1225*Z475*Z$5)</f>
        <v>135315.86796538517</v>
      </c>
      <c r="AA1225" s="683">
        <f ca="1">IF(Controle!$N$16=1,0,$D1225*AA475*AA$5)</f>
        <v>135315.86796538517</v>
      </c>
      <c r="AB1225" s="683">
        <f ca="1">IF(Controle!$N$16=1,0,$D1225*AB475*AB$5)</f>
        <v>135315.86796538517</v>
      </c>
      <c r="AC1225" s="683">
        <f ca="1">IF(Controle!$N$16=1,0,$D1225*AC475*AC$5)</f>
        <v>135315.86796538517</v>
      </c>
      <c r="AD1225" s="683">
        <f ca="1">IF(Controle!$N$16=1,0,$D1225*AD475*AD$5)</f>
        <v>135315.86796538517</v>
      </c>
      <c r="AE1225" s="683">
        <f ca="1">IF(Controle!$N$16=1,0,$D1225*AE475*AE$5)</f>
        <v>135315.86796538517</v>
      </c>
      <c r="AF1225" s="683">
        <f ca="1">IF(Controle!$N$16=1,0,$D1225*AF475*AF$5)</f>
        <v>135315.86796538517</v>
      </c>
      <c r="AG1225" s="683">
        <f ca="1">IF(Controle!$N$16=1,0,$D1225*AG475*AG$5)</f>
        <v>135315.86796538517</v>
      </c>
      <c r="AH1225" s="683">
        <f ca="1">IF(Controle!$N$16=1,0,$D1225*AH475*AH$5)</f>
        <v>135315.86796538517</v>
      </c>
      <c r="AI1225" s="683">
        <f ca="1">IF(Controle!$N$16=1,0,$D1225*AI475*AI$5)</f>
        <v>135315.86796538517</v>
      </c>
      <c r="AJ1225" s="683">
        <f ca="1">IF(Controle!$N$16=1,0,$D1225*AJ475*AJ$5)</f>
        <v>135315.86796538517</v>
      </c>
      <c r="AK1225" s="683">
        <f ca="1">IF(Controle!$N$16=1,0,$D1225*AK475*AK$5)</f>
        <v>135315.86796538517</v>
      </c>
      <c r="AL1225" s="683">
        <f ca="1">IF(Controle!$N$16=1,0,$D1225*AL475*AL$5)</f>
        <v>135315.86796538517</v>
      </c>
      <c r="AM1225" s="683">
        <f ca="1">IF(Controle!$N$16=1,0,$D1225*AM475*AM$5)</f>
        <v>135315.86796538517</v>
      </c>
      <c r="AN1225" s="683">
        <f ca="1">IF(Controle!$N$16=1,0,$D1225*AN475*AN$5)</f>
        <v>0</v>
      </c>
      <c r="AO1225" s="683">
        <f ca="1">IF(Controle!$N$16=1,0,$D1225*AO475*AO$5)</f>
        <v>0</v>
      </c>
      <c r="AP1225" s="683">
        <f ca="1">IF(Controle!$N$16=1,0,$D1225*AP475*AP$5)</f>
        <v>0</v>
      </c>
      <c r="AQ1225" s="683">
        <f ca="1">IF(Controle!$N$16=1,0,$D1225*AQ475*AQ$5)</f>
        <v>0</v>
      </c>
      <c r="AR1225" s="683">
        <f ca="1">IF(Controle!$N$16=1,0,$D1225*AR475*AR$5)</f>
        <v>0</v>
      </c>
      <c r="AS1225" s="684">
        <f t="shared" ca="1" si="676"/>
        <v>2841633.2272730889</v>
      </c>
    </row>
    <row r="1226" spans="1:47" hidden="1" outlineLevel="1">
      <c r="B1226" s="123"/>
      <c r="C1226" s="81">
        <f t="shared" si="677"/>
        <v>6</v>
      </c>
      <c r="D1226" s="191">
        <f t="shared" ca="1" si="675"/>
        <v>33.411325423551887</v>
      </c>
      <c r="E1226" s="683">
        <f ca="1">IF(Controle!$N$16=1,0,$D1226*E476*E$5)</f>
        <v>0</v>
      </c>
      <c r="F1226" s="683">
        <f ca="1">IF(Controle!$N$16=1,0,$D1226*F476*F$5)</f>
        <v>0</v>
      </c>
      <c r="G1226" s="683">
        <f ca="1">IF(Controle!$N$16=1,0,$D1226*G476*G$5)</f>
        <v>0</v>
      </c>
      <c r="H1226" s="683">
        <f ca="1">IF(Controle!$N$16=1,0,$D1226*H476*H$5)</f>
        <v>0</v>
      </c>
      <c r="I1226" s="683">
        <f ca="1">IF(Controle!$N$16=1,0,$D1226*I476*I$5)</f>
        <v>0</v>
      </c>
      <c r="J1226" s="683">
        <f ca="1">IF(Controle!$N$16=1,0,$D1226*J476*J$5)</f>
        <v>0</v>
      </c>
      <c r="K1226" s="683">
        <f ca="1">IF(Controle!$N$16=1,0,$D1226*K476*K$5)</f>
        <v>0</v>
      </c>
      <c r="L1226" s="683">
        <f ca="1">IF(Controle!$N$16=1,0,$D1226*L476*L$5)</f>
        <v>0</v>
      </c>
      <c r="M1226" s="683">
        <f ca="1">IF(Controle!$N$16=1,0,$D1226*M476*M$5)</f>
        <v>0</v>
      </c>
      <c r="N1226" s="683">
        <f ca="1">IF(Controle!$N$16=1,0,$D1226*N476*N$5)</f>
        <v>0</v>
      </c>
      <c r="O1226" s="683">
        <f ca="1">IF(Controle!$N$16=1,0,$D1226*O476*O$5)</f>
        <v>0</v>
      </c>
      <c r="P1226" s="683">
        <f ca="1">IF(Controle!$N$16=1,0,$D1226*P476*P$5)</f>
        <v>0</v>
      </c>
      <c r="Q1226" s="683">
        <f ca="1">IF(Controle!$N$16=1,0,$D1226*Q476*Q$5)</f>
        <v>0</v>
      </c>
      <c r="R1226" s="683">
        <f ca="1">IF(Controle!$N$16=1,0,$D1226*R476*R$5)</f>
        <v>0</v>
      </c>
      <c r="S1226" s="683">
        <f ca="1">IF(Controle!$N$16=1,0,$D1226*S476*S$5)</f>
        <v>0</v>
      </c>
      <c r="T1226" s="683">
        <f ca="1">IF(Controle!$N$16=1,0,$D1226*T476*T$5)</f>
        <v>135315.86796538514</v>
      </c>
      <c r="U1226" s="683">
        <f ca="1">IF(Controle!$N$16=1,0,$D1226*U476*U$5)</f>
        <v>135315.86796538514</v>
      </c>
      <c r="V1226" s="683">
        <f ca="1">IF(Controle!$N$16=1,0,$D1226*V476*V$5)</f>
        <v>135315.86796538514</v>
      </c>
      <c r="W1226" s="683">
        <f ca="1">IF(Controle!$N$16=1,0,$D1226*W476*W$5)</f>
        <v>135315.86796538514</v>
      </c>
      <c r="X1226" s="683">
        <f ca="1">IF(Controle!$N$16=1,0,$D1226*X476*X$5)</f>
        <v>135315.86796538514</v>
      </c>
      <c r="Y1226" s="683">
        <f ca="1">IF(Controle!$N$16=1,0,$D1226*Y476*Y$5)</f>
        <v>135315.86796538514</v>
      </c>
      <c r="Z1226" s="683">
        <f ca="1">IF(Controle!$N$16=1,0,$D1226*Z476*Z$5)</f>
        <v>135315.86796538514</v>
      </c>
      <c r="AA1226" s="683">
        <f ca="1">IF(Controle!$N$16=1,0,$D1226*AA476*AA$5)</f>
        <v>135315.86796538514</v>
      </c>
      <c r="AB1226" s="683">
        <f ca="1">IF(Controle!$N$16=1,0,$D1226*AB476*AB$5)</f>
        <v>135315.86796538514</v>
      </c>
      <c r="AC1226" s="683">
        <f ca="1">IF(Controle!$N$16=1,0,$D1226*AC476*AC$5)</f>
        <v>135315.86796538514</v>
      </c>
      <c r="AD1226" s="683">
        <f ca="1">IF(Controle!$N$16=1,0,$D1226*AD476*AD$5)</f>
        <v>135315.86796538514</v>
      </c>
      <c r="AE1226" s="683">
        <f ca="1">IF(Controle!$N$16=1,0,$D1226*AE476*AE$5)</f>
        <v>135315.86796538514</v>
      </c>
      <c r="AF1226" s="683">
        <f ca="1">IF(Controle!$N$16=1,0,$D1226*AF476*AF$5)</f>
        <v>135315.86796538514</v>
      </c>
      <c r="AG1226" s="683">
        <f ca="1">IF(Controle!$N$16=1,0,$D1226*AG476*AG$5)</f>
        <v>135315.86796538514</v>
      </c>
      <c r="AH1226" s="683">
        <f ca="1">IF(Controle!$N$16=1,0,$D1226*AH476*AH$5)</f>
        <v>135315.86796538514</v>
      </c>
      <c r="AI1226" s="683">
        <f ca="1">IF(Controle!$N$16=1,0,$D1226*AI476*AI$5)</f>
        <v>135315.86796538514</v>
      </c>
      <c r="AJ1226" s="683">
        <f ca="1">IF(Controle!$N$16=1,0,$D1226*AJ476*AJ$5)</f>
        <v>135315.86796538514</v>
      </c>
      <c r="AK1226" s="683">
        <f ca="1">IF(Controle!$N$16=1,0,$D1226*AK476*AK$5)</f>
        <v>135315.86796538514</v>
      </c>
      <c r="AL1226" s="683">
        <f ca="1">IF(Controle!$N$16=1,0,$D1226*AL476*AL$5)</f>
        <v>135315.86796538514</v>
      </c>
      <c r="AM1226" s="683">
        <f ca="1">IF(Controle!$N$16=1,0,$D1226*AM476*AM$5)</f>
        <v>135315.86796538514</v>
      </c>
      <c r="AN1226" s="683">
        <f ca="1">IF(Controle!$N$16=1,0,$D1226*AN476*AN$5)</f>
        <v>0</v>
      </c>
      <c r="AO1226" s="683">
        <f ca="1">IF(Controle!$N$16=1,0,$D1226*AO476*AO$5)</f>
        <v>0</v>
      </c>
      <c r="AP1226" s="683">
        <f ca="1">IF(Controle!$N$16=1,0,$D1226*AP476*AP$5)</f>
        <v>0</v>
      </c>
      <c r="AQ1226" s="683">
        <f ca="1">IF(Controle!$N$16=1,0,$D1226*AQ476*AQ$5)</f>
        <v>0</v>
      </c>
      <c r="AR1226" s="683">
        <f ca="1">IF(Controle!$N$16=1,0,$D1226*AR476*AR$5)</f>
        <v>0</v>
      </c>
      <c r="AS1226" s="684">
        <f t="shared" ca="1" si="676"/>
        <v>2706317.3593077031</v>
      </c>
    </row>
    <row r="1227" spans="1:47" hidden="1" outlineLevel="1">
      <c r="B1227" s="123"/>
      <c r="C1227" s="81">
        <f t="shared" si="677"/>
        <v>7</v>
      </c>
      <c r="D1227" s="191">
        <f t="shared" ca="1" si="675"/>
        <v>33.411325423551887</v>
      </c>
      <c r="E1227" s="683">
        <f ca="1">IF(Controle!$N$16=1,0,$D1227*E477*E$5)</f>
        <v>0</v>
      </c>
      <c r="F1227" s="683">
        <f ca="1">IF(Controle!$N$16=1,0,$D1227*F477*F$5)</f>
        <v>0</v>
      </c>
      <c r="G1227" s="683">
        <f ca="1">IF(Controle!$N$16=1,0,$D1227*G477*G$5)</f>
        <v>0</v>
      </c>
      <c r="H1227" s="683">
        <f ca="1">IF(Controle!$N$16=1,0,$D1227*H477*H$5)</f>
        <v>0</v>
      </c>
      <c r="I1227" s="683">
        <f ca="1">IF(Controle!$N$16=1,0,$D1227*I477*I$5)</f>
        <v>0</v>
      </c>
      <c r="J1227" s="683">
        <f ca="1">IF(Controle!$N$16=1,0,$D1227*J477*J$5)</f>
        <v>0</v>
      </c>
      <c r="K1227" s="683">
        <f ca="1">IF(Controle!$N$16=1,0,$D1227*K477*K$5)</f>
        <v>0</v>
      </c>
      <c r="L1227" s="683">
        <f ca="1">IF(Controle!$N$16=1,0,$D1227*L477*L$5)</f>
        <v>0</v>
      </c>
      <c r="M1227" s="683">
        <f ca="1">IF(Controle!$N$16=1,0,$D1227*M477*M$5)</f>
        <v>0</v>
      </c>
      <c r="N1227" s="683">
        <f ca="1">IF(Controle!$N$16=1,0,$D1227*N477*N$5)</f>
        <v>0</v>
      </c>
      <c r="O1227" s="683">
        <f ca="1">IF(Controle!$N$16=1,0,$D1227*O477*O$5)</f>
        <v>0</v>
      </c>
      <c r="P1227" s="683">
        <f ca="1">IF(Controle!$N$16=1,0,$D1227*P477*P$5)</f>
        <v>0</v>
      </c>
      <c r="Q1227" s="683">
        <f ca="1">IF(Controle!$N$16=1,0,$D1227*Q477*Q$5)</f>
        <v>0</v>
      </c>
      <c r="R1227" s="683">
        <f ca="1">IF(Controle!$N$16=1,0,$D1227*R477*R$5)</f>
        <v>0</v>
      </c>
      <c r="S1227" s="683">
        <f ca="1">IF(Controle!$N$16=1,0,$D1227*S477*S$5)</f>
        <v>0</v>
      </c>
      <c r="T1227" s="683">
        <f ca="1">IF(Controle!$N$16=1,0,$D1227*T477*T$5)</f>
        <v>0</v>
      </c>
      <c r="U1227" s="683">
        <f ca="1">IF(Controle!$N$16=1,0,$D1227*U477*U$5)</f>
        <v>135315.86796538514</v>
      </c>
      <c r="V1227" s="683">
        <f ca="1">IF(Controle!$N$16=1,0,$D1227*V477*V$5)</f>
        <v>135315.86796538514</v>
      </c>
      <c r="W1227" s="683">
        <f ca="1">IF(Controle!$N$16=1,0,$D1227*W477*W$5)</f>
        <v>135315.86796538514</v>
      </c>
      <c r="X1227" s="683">
        <f ca="1">IF(Controle!$N$16=1,0,$D1227*X477*X$5)</f>
        <v>135315.86796538514</v>
      </c>
      <c r="Y1227" s="683">
        <f ca="1">IF(Controle!$N$16=1,0,$D1227*Y477*Y$5)</f>
        <v>135315.86796538514</v>
      </c>
      <c r="Z1227" s="683">
        <f ca="1">IF(Controle!$N$16=1,0,$D1227*Z477*Z$5)</f>
        <v>135315.86796538514</v>
      </c>
      <c r="AA1227" s="683">
        <f ca="1">IF(Controle!$N$16=1,0,$D1227*AA477*AA$5)</f>
        <v>135315.86796538514</v>
      </c>
      <c r="AB1227" s="683">
        <f ca="1">IF(Controle!$N$16=1,0,$D1227*AB477*AB$5)</f>
        <v>135315.86796538514</v>
      </c>
      <c r="AC1227" s="683">
        <f ca="1">IF(Controle!$N$16=1,0,$D1227*AC477*AC$5)</f>
        <v>135315.86796538514</v>
      </c>
      <c r="AD1227" s="683">
        <f ca="1">IF(Controle!$N$16=1,0,$D1227*AD477*AD$5)</f>
        <v>135315.86796538514</v>
      </c>
      <c r="AE1227" s="683">
        <f ca="1">IF(Controle!$N$16=1,0,$D1227*AE477*AE$5)</f>
        <v>135315.86796538514</v>
      </c>
      <c r="AF1227" s="683">
        <f ca="1">IF(Controle!$N$16=1,0,$D1227*AF477*AF$5)</f>
        <v>135315.86796538514</v>
      </c>
      <c r="AG1227" s="683">
        <f ca="1">IF(Controle!$N$16=1,0,$D1227*AG477*AG$5)</f>
        <v>135315.86796538514</v>
      </c>
      <c r="AH1227" s="683">
        <f ca="1">IF(Controle!$N$16=1,0,$D1227*AH477*AH$5)</f>
        <v>135315.86796538514</v>
      </c>
      <c r="AI1227" s="683">
        <f ca="1">IF(Controle!$N$16=1,0,$D1227*AI477*AI$5)</f>
        <v>135315.86796538514</v>
      </c>
      <c r="AJ1227" s="683">
        <f ca="1">IF(Controle!$N$16=1,0,$D1227*AJ477*AJ$5)</f>
        <v>135315.86796538514</v>
      </c>
      <c r="AK1227" s="683">
        <f ca="1">IF(Controle!$N$16=1,0,$D1227*AK477*AK$5)</f>
        <v>135315.86796538514</v>
      </c>
      <c r="AL1227" s="683">
        <f ca="1">IF(Controle!$N$16=1,0,$D1227*AL477*AL$5)</f>
        <v>135315.86796538514</v>
      </c>
      <c r="AM1227" s="683">
        <f ca="1">IF(Controle!$N$16=1,0,$D1227*AM477*AM$5)</f>
        <v>135315.86796538514</v>
      </c>
      <c r="AN1227" s="683">
        <f ca="1">IF(Controle!$N$16=1,0,$D1227*AN477*AN$5)</f>
        <v>0</v>
      </c>
      <c r="AO1227" s="683">
        <f ca="1">IF(Controle!$N$16=1,0,$D1227*AO477*AO$5)</f>
        <v>0</v>
      </c>
      <c r="AP1227" s="683">
        <f ca="1">IF(Controle!$N$16=1,0,$D1227*AP477*AP$5)</f>
        <v>0</v>
      </c>
      <c r="AQ1227" s="683">
        <f ca="1">IF(Controle!$N$16=1,0,$D1227*AQ477*AQ$5)</f>
        <v>0</v>
      </c>
      <c r="AR1227" s="683">
        <f ca="1">IF(Controle!$N$16=1,0,$D1227*AR477*AR$5)</f>
        <v>0</v>
      </c>
      <c r="AS1227" s="684">
        <f t="shared" ca="1" si="676"/>
        <v>2571001.4913423178</v>
      </c>
    </row>
    <row r="1228" spans="1:47" hidden="1" outlineLevel="1">
      <c r="B1228" s="123"/>
      <c r="C1228" s="81">
        <f t="shared" si="677"/>
        <v>8</v>
      </c>
      <c r="D1228" s="191">
        <f t="shared" ca="1" si="675"/>
        <v>0</v>
      </c>
      <c r="E1228" s="683">
        <f ca="1">IF(Controle!$N$16=1,0,$D1228*E478*E$5)</f>
        <v>0</v>
      </c>
      <c r="F1228" s="683">
        <f ca="1">IF(Controle!$N$16=1,0,$D1228*F478*F$5)</f>
        <v>0</v>
      </c>
      <c r="G1228" s="683">
        <f ca="1">IF(Controle!$N$16=1,0,$D1228*G478*G$5)</f>
        <v>0</v>
      </c>
      <c r="H1228" s="683">
        <f ca="1">IF(Controle!$N$16=1,0,$D1228*H478*H$5)</f>
        <v>0</v>
      </c>
      <c r="I1228" s="683">
        <f ca="1">IF(Controle!$N$16=1,0,$D1228*I478*I$5)</f>
        <v>0</v>
      </c>
      <c r="J1228" s="683">
        <f ca="1">IF(Controle!$N$16=1,0,$D1228*J478*J$5)</f>
        <v>0</v>
      </c>
      <c r="K1228" s="683">
        <f ca="1">IF(Controle!$N$16=1,0,$D1228*K478*K$5)</f>
        <v>0</v>
      </c>
      <c r="L1228" s="683">
        <f ca="1">IF(Controle!$N$16=1,0,$D1228*L478*L$5)</f>
        <v>0</v>
      </c>
      <c r="M1228" s="683">
        <f ca="1">IF(Controle!$N$16=1,0,$D1228*M478*M$5)</f>
        <v>0</v>
      </c>
      <c r="N1228" s="683">
        <f ca="1">IF(Controle!$N$16=1,0,$D1228*N478*N$5)</f>
        <v>0</v>
      </c>
      <c r="O1228" s="683">
        <f ca="1">IF(Controle!$N$16=1,0,$D1228*O478*O$5)</f>
        <v>0</v>
      </c>
      <c r="P1228" s="683">
        <f ca="1">IF(Controle!$N$16=1,0,$D1228*P478*P$5)</f>
        <v>0</v>
      </c>
      <c r="Q1228" s="683">
        <f ca="1">IF(Controle!$N$16=1,0,$D1228*Q478*Q$5)</f>
        <v>0</v>
      </c>
      <c r="R1228" s="683">
        <f ca="1">IF(Controle!$N$16=1,0,$D1228*R478*R$5)</f>
        <v>0</v>
      </c>
      <c r="S1228" s="683">
        <f ca="1">IF(Controle!$N$16=1,0,$D1228*S478*S$5)</f>
        <v>0</v>
      </c>
      <c r="T1228" s="683">
        <f ca="1">IF(Controle!$N$16=1,0,$D1228*T478*T$5)</f>
        <v>0</v>
      </c>
      <c r="U1228" s="683">
        <f ca="1">IF(Controle!$N$16=1,0,$D1228*U478*U$5)</f>
        <v>0</v>
      </c>
      <c r="V1228" s="683">
        <f ca="1">IF(Controle!$N$16=1,0,$D1228*V478*V$5)</f>
        <v>0</v>
      </c>
      <c r="W1228" s="683">
        <f ca="1">IF(Controle!$N$16=1,0,$D1228*W478*W$5)</f>
        <v>0</v>
      </c>
      <c r="X1228" s="683">
        <f ca="1">IF(Controle!$N$16=1,0,$D1228*X478*X$5)</f>
        <v>0</v>
      </c>
      <c r="Y1228" s="683">
        <f ca="1">IF(Controle!$N$16=1,0,$D1228*Y478*Y$5)</f>
        <v>0</v>
      </c>
      <c r="Z1228" s="683">
        <f ca="1">IF(Controle!$N$16=1,0,$D1228*Z478*Z$5)</f>
        <v>0</v>
      </c>
      <c r="AA1228" s="683">
        <f ca="1">IF(Controle!$N$16=1,0,$D1228*AA478*AA$5)</f>
        <v>0</v>
      </c>
      <c r="AB1228" s="683">
        <f ca="1">IF(Controle!$N$16=1,0,$D1228*AB478*AB$5)</f>
        <v>0</v>
      </c>
      <c r="AC1228" s="683">
        <f ca="1">IF(Controle!$N$16=1,0,$D1228*AC478*AC$5)</f>
        <v>0</v>
      </c>
      <c r="AD1228" s="683">
        <f ca="1">IF(Controle!$N$16=1,0,$D1228*AD478*AD$5)</f>
        <v>0</v>
      </c>
      <c r="AE1228" s="683">
        <f ca="1">IF(Controle!$N$16=1,0,$D1228*AE478*AE$5)</f>
        <v>0</v>
      </c>
      <c r="AF1228" s="683">
        <f ca="1">IF(Controle!$N$16=1,0,$D1228*AF478*AF$5)</f>
        <v>0</v>
      </c>
      <c r="AG1228" s="683">
        <f ca="1">IF(Controle!$N$16=1,0,$D1228*AG478*AG$5)</f>
        <v>0</v>
      </c>
      <c r="AH1228" s="683">
        <f ca="1">IF(Controle!$N$16=1,0,$D1228*AH478*AH$5)</f>
        <v>0</v>
      </c>
      <c r="AI1228" s="683">
        <f ca="1">IF(Controle!$N$16=1,0,$D1228*AI478*AI$5)</f>
        <v>0</v>
      </c>
      <c r="AJ1228" s="683">
        <f ca="1">IF(Controle!$N$16=1,0,$D1228*AJ478*AJ$5)</f>
        <v>0</v>
      </c>
      <c r="AK1228" s="683">
        <f ca="1">IF(Controle!$N$16=1,0,$D1228*AK478*AK$5)</f>
        <v>0</v>
      </c>
      <c r="AL1228" s="683">
        <f ca="1">IF(Controle!$N$16=1,0,$D1228*AL478*AL$5)</f>
        <v>0</v>
      </c>
      <c r="AM1228" s="683">
        <f ca="1">IF(Controle!$N$16=1,0,$D1228*AM478*AM$5)</f>
        <v>0</v>
      </c>
      <c r="AN1228" s="683">
        <f ca="1">IF(Controle!$N$16=1,0,$D1228*AN478*AN$5)</f>
        <v>0</v>
      </c>
      <c r="AO1228" s="683">
        <f ca="1">IF(Controle!$N$16=1,0,$D1228*AO478*AO$5)</f>
        <v>0</v>
      </c>
      <c r="AP1228" s="683">
        <f ca="1">IF(Controle!$N$16=1,0,$D1228*AP478*AP$5)</f>
        <v>0</v>
      </c>
      <c r="AQ1228" s="683">
        <f ca="1">IF(Controle!$N$16=1,0,$D1228*AQ478*AQ$5)</f>
        <v>0</v>
      </c>
      <c r="AR1228" s="683">
        <f ca="1">IF(Controle!$N$16=1,0,$D1228*AR478*AR$5)</f>
        <v>0</v>
      </c>
      <c r="AS1228" s="684">
        <f t="shared" ca="1" si="676"/>
        <v>0</v>
      </c>
    </row>
    <row r="1229" spans="1:47" hidden="1" outlineLevel="1">
      <c r="B1229" s="123"/>
      <c r="C1229" s="81">
        <f t="shared" si="677"/>
        <v>9</v>
      </c>
      <c r="D1229" s="191">
        <f t="shared" ca="1" si="675"/>
        <v>0</v>
      </c>
      <c r="E1229" s="683">
        <f ca="1">IF(Controle!$N$16=1,0,$D1229*E479*E$5)</f>
        <v>0</v>
      </c>
      <c r="F1229" s="683">
        <f ca="1">IF(Controle!$N$16=1,0,$D1229*F479*F$5)</f>
        <v>0</v>
      </c>
      <c r="G1229" s="683">
        <f ca="1">IF(Controle!$N$16=1,0,$D1229*G479*G$5)</f>
        <v>0</v>
      </c>
      <c r="H1229" s="683">
        <f ca="1">IF(Controle!$N$16=1,0,$D1229*H479*H$5)</f>
        <v>0</v>
      </c>
      <c r="I1229" s="683">
        <f ca="1">IF(Controle!$N$16=1,0,$D1229*I479*I$5)</f>
        <v>0</v>
      </c>
      <c r="J1229" s="683">
        <f ca="1">IF(Controle!$N$16=1,0,$D1229*J479*J$5)</f>
        <v>0</v>
      </c>
      <c r="K1229" s="683">
        <f ca="1">IF(Controle!$N$16=1,0,$D1229*K479*K$5)</f>
        <v>0</v>
      </c>
      <c r="L1229" s="683">
        <f ca="1">IF(Controle!$N$16=1,0,$D1229*L479*L$5)</f>
        <v>0</v>
      </c>
      <c r="M1229" s="683">
        <f ca="1">IF(Controle!$N$16=1,0,$D1229*M479*M$5)</f>
        <v>0</v>
      </c>
      <c r="N1229" s="683">
        <f ca="1">IF(Controle!$N$16=1,0,$D1229*N479*N$5)</f>
        <v>0</v>
      </c>
      <c r="O1229" s="683">
        <f ca="1">IF(Controle!$N$16=1,0,$D1229*O479*O$5)</f>
        <v>0</v>
      </c>
      <c r="P1229" s="683">
        <f ca="1">IF(Controle!$N$16=1,0,$D1229*P479*P$5)</f>
        <v>0</v>
      </c>
      <c r="Q1229" s="683">
        <f ca="1">IF(Controle!$N$16=1,0,$D1229*Q479*Q$5)</f>
        <v>0</v>
      </c>
      <c r="R1229" s="683">
        <f ca="1">IF(Controle!$N$16=1,0,$D1229*R479*R$5)</f>
        <v>0</v>
      </c>
      <c r="S1229" s="683">
        <f ca="1">IF(Controle!$N$16=1,0,$D1229*S479*S$5)</f>
        <v>0</v>
      </c>
      <c r="T1229" s="683">
        <f ca="1">IF(Controle!$N$16=1,0,$D1229*T479*T$5)</f>
        <v>0</v>
      </c>
      <c r="U1229" s="683">
        <f ca="1">IF(Controle!$N$16=1,0,$D1229*U479*U$5)</f>
        <v>0</v>
      </c>
      <c r="V1229" s="683">
        <f ca="1">IF(Controle!$N$16=1,0,$D1229*V479*V$5)</f>
        <v>0</v>
      </c>
      <c r="W1229" s="683">
        <f ca="1">IF(Controle!$N$16=1,0,$D1229*W479*W$5)</f>
        <v>0</v>
      </c>
      <c r="X1229" s="683">
        <f ca="1">IF(Controle!$N$16=1,0,$D1229*X479*X$5)</f>
        <v>0</v>
      </c>
      <c r="Y1229" s="683">
        <f ca="1">IF(Controle!$N$16=1,0,$D1229*Y479*Y$5)</f>
        <v>0</v>
      </c>
      <c r="Z1229" s="683">
        <f ca="1">IF(Controle!$N$16=1,0,$D1229*Z479*Z$5)</f>
        <v>0</v>
      </c>
      <c r="AA1229" s="683">
        <f ca="1">IF(Controle!$N$16=1,0,$D1229*AA479*AA$5)</f>
        <v>0</v>
      </c>
      <c r="AB1229" s="683">
        <f ca="1">IF(Controle!$N$16=1,0,$D1229*AB479*AB$5)</f>
        <v>0</v>
      </c>
      <c r="AC1229" s="683">
        <f ca="1">IF(Controle!$N$16=1,0,$D1229*AC479*AC$5)</f>
        <v>0</v>
      </c>
      <c r="AD1229" s="683">
        <f ca="1">IF(Controle!$N$16=1,0,$D1229*AD479*AD$5)</f>
        <v>0</v>
      </c>
      <c r="AE1229" s="683">
        <f ca="1">IF(Controle!$N$16=1,0,$D1229*AE479*AE$5)</f>
        <v>0</v>
      </c>
      <c r="AF1229" s="683">
        <f ca="1">IF(Controle!$N$16=1,0,$D1229*AF479*AF$5)</f>
        <v>0</v>
      </c>
      <c r="AG1229" s="683">
        <f ca="1">IF(Controle!$N$16=1,0,$D1229*AG479*AG$5)</f>
        <v>0</v>
      </c>
      <c r="AH1229" s="683">
        <f ca="1">IF(Controle!$N$16=1,0,$D1229*AH479*AH$5)</f>
        <v>0</v>
      </c>
      <c r="AI1229" s="683">
        <f ca="1">IF(Controle!$N$16=1,0,$D1229*AI479*AI$5)</f>
        <v>0</v>
      </c>
      <c r="AJ1229" s="683">
        <f ca="1">IF(Controle!$N$16=1,0,$D1229*AJ479*AJ$5)</f>
        <v>0</v>
      </c>
      <c r="AK1229" s="683">
        <f ca="1">IF(Controle!$N$16=1,0,$D1229*AK479*AK$5)</f>
        <v>0</v>
      </c>
      <c r="AL1229" s="683">
        <f ca="1">IF(Controle!$N$16=1,0,$D1229*AL479*AL$5)</f>
        <v>0</v>
      </c>
      <c r="AM1229" s="683">
        <f ca="1">IF(Controle!$N$16=1,0,$D1229*AM479*AM$5)</f>
        <v>0</v>
      </c>
      <c r="AN1229" s="683">
        <f ca="1">IF(Controle!$N$16=1,0,$D1229*AN479*AN$5)</f>
        <v>0</v>
      </c>
      <c r="AO1229" s="683">
        <f ca="1">IF(Controle!$N$16=1,0,$D1229*AO479*AO$5)</f>
        <v>0</v>
      </c>
      <c r="AP1229" s="683">
        <f ca="1">IF(Controle!$N$16=1,0,$D1229*AP479*AP$5)</f>
        <v>0</v>
      </c>
      <c r="AQ1229" s="683">
        <f ca="1">IF(Controle!$N$16=1,0,$D1229*AQ479*AQ$5)</f>
        <v>0</v>
      </c>
      <c r="AR1229" s="683">
        <f ca="1">IF(Controle!$N$16=1,0,$D1229*AR479*AR$5)</f>
        <v>0</v>
      </c>
      <c r="AS1229" s="684">
        <f t="shared" ca="1" si="676"/>
        <v>0</v>
      </c>
    </row>
    <row r="1230" spans="1:47" hidden="1" outlineLevel="1">
      <c r="B1230" s="123"/>
      <c r="C1230" s="81">
        <f t="shared" si="677"/>
        <v>10</v>
      </c>
      <c r="D1230" s="191">
        <f t="shared" ca="1" si="675"/>
        <v>0</v>
      </c>
      <c r="E1230" s="683">
        <f ca="1">IF(Controle!$N$16=1,0,$D1230*E480*E$5)</f>
        <v>0</v>
      </c>
      <c r="F1230" s="683">
        <f ca="1">IF(Controle!$N$16=1,0,$D1230*F480*F$5)</f>
        <v>0</v>
      </c>
      <c r="G1230" s="683">
        <f ca="1">IF(Controle!$N$16=1,0,$D1230*G480*G$5)</f>
        <v>0</v>
      </c>
      <c r="H1230" s="683">
        <f ca="1">IF(Controle!$N$16=1,0,$D1230*H480*H$5)</f>
        <v>0</v>
      </c>
      <c r="I1230" s="683">
        <f ca="1">IF(Controle!$N$16=1,0,$D1230*I480*I$5)</f>
        <v>0</v>
      </c>
      <c r="J1230" s="683">
        <f ca="1">IF(Controle!$N$16=1,0,$D1230*J480*J$5)</f>
        <v>0</v>
      </c>
      <c r="K1230" s="683">
        <f ca="1">IF(Controle!$N$16=1,0,$D1230*K480*K$5)</f>
        <v>0</v>
      </c>
      <c r="L1230" s="683">
        <f ca="1">IF(Controle!$N$16=1,0,$D1230*L480*L$5)</f>
        <v>0</v>
      </c>
      <c r="M1230" s="683">
        <f ca="1">IF(Controle!$N$16=1,0,$D1230*M480*M$5)</f>
        <v>0</v>
      </c>
      <c r="N1230" s="683">
        <f ca="1">IF(Controle!$N$16=1,0,$D1230*N480*N$5)</f>
        <v>0</v>
      </c>
      <c r="O1230" s="683">
        <f ca="1">IF(Controle!$N$16=1,0,$D1230*O480*O$5)</f>
        <v>0</v>
      </c>
      <c r="P1230" s="683">
        <f ca="1">IF(Controle!$N$16=1,0,$D1230*P480*P$5)</f>
        <v>0</v>
      </c>
      <c r="Q1230" s="683">
        <f ca="1">IF(Controle!$N$16=1,0,$D1230*Q480*Q$5)</f>
        <v>0</v>
      </c>
      <c r="R1230" s="683">
        <f ca="1">IF(Controle!$N$16=1,0,$D1230*R480*R$5)</f>
        <v>0</v>
      </c>
      <c r="S1230" s="683">
        <f ca="1">IF(Controle!$N$16=1,0,$D1230*S480*S$5)</f>
        <v>0</v>
      </c>
      <c r="T1230" s="683">
        <f ca="1">IF(Controle!$N$16=1,0,$D1230*T480*T$5)</f>
        <v>0</v>
      </c>
      <c r="U1230" s="683">
        <f ca="1">IF(Controle!$N$16=1,0,$D1230*U480*U$5)</f>
        <v>0</v>
      </c>
      <c r="V1230" s="683">
        <f ca="1">IF(Controle!$N$16=1,0,$D1230*V480*V$5)</f>
        <v>0</v>
      </c>
      <c r="W1230" s="683">
        <f ca="1">IF(Controle!$N$16=1,0,$D1230*W480*W$5)</f>
        <v>0</v>
      </c>
      <c r="X1230" s="683">
        <f ca="1">IF(Controle!$N$16=1,0,$D1230*X480*X$5)</f>
        <v>0</v>
      </c>
      <c r="Y1230" s="683">
        <f ca="1">IF(Controle!$N$16=1,0,$D1230*Y480*Y$5)</f>
        <v>0</v>
      </c>
      <c r="Z1230" s="683">
        <f ca="1">IF(Controle!$N$16=1,0,$D1230*Z480*Z$5)</f>
        <v>0</v>
      </c>
      <c r="AA1230" s="683">
        <f ca="1">IF(Controle!$N$16=1,0,$D1230*AA480*AA$5)</f>
        <v>0</v>
      </c>
      <c r="AB1230" s="683">
        <f ca="1">IF(Controle!$N$16=1,0,$D1230*AB480*AB$5)</f>
        <v>0</v>
      </c>
      <c r="AC1230" s="683">
        <f ca="1">IF(Controle!$N$16=1,0,$D1230*AC480*AC$5)</f>
        <v>0</v>
      </c>
      <c r="AD1230" s="683">
        <f ca="1">IF(Controle!$N$16=1,0,$D1230*AD480*AD$5)</f>
        <v>0</v>
      </c>
      <c r="AE1230" s="683">
        <f ca="1">IF(Controle!$N$16=1,0,$D1230*AE480*AE$5)</f>
        <v>0</v>
      </c>
      <c r="AF1230" s="683">
        <f ca="1">IF(Controle!$N$16=1,0,$D1230*AF480*AF$5)</f>
        <v>0</v>
      </c>
      <c r="AG1230" s="683">
        <f ca="1">IF(Controle!$N$16=1,0,$D1230*AG480*AG$5)</f>
        <v>0</v>
      </c>
      <c r="AH1230" s="683">
        <f ca="1">IF(Controle!$N$16=1,0,$D1230*AH480*AH$5)</f>
        <v>0</v>
      </c>
      <c r="AI1230" s="683">
        <f ca="1">IF(Controle!$N$16=1,0,$D1230*AI480*AI$5)</f>
        <v>0</v>
      </c>
      <c r="AJ1230" s="683">
        <f ca="1">IF(Controle!$N$16=1,0,$D1230*AJ480*AJ$5)</f>
        <v>0</v>
      </c>
      <c r="AK1230" s="683">
        <f ca="1">IF(Controle!$N$16=1,0,$D1230*AK480*AK$5)</f>
        <v>0</v>
      </c>
      <c r="AL1230" s="683">
        <f ca="1">IF(Controle!$N$16=1,0,$D1230*AL480*AL$5)</f>
        <v>0</v>
      </c>
      <c r="AM1230" s="683">
        <f ca="1">IF(Controle!$N$16=1,0,$D1230*AM480*AM$5)</f>
        <v>0</v>
      </c>
      <c r="AN1230" s="683">
        <f ca="1">IF(Controle!$N$16=1,0,$D1230*AN480*AN$5)</f>
        <v>0</v>
      </c>
      <c r="AO1230" s="683">
        <f ca="1">IF(Controle!$N$16=1,0,$D1230*AO480*AO$5)</f>
        <v>0</v>
      </c>
      <c r="AP1230" s="683">
        <f ca="1">IF(Controle!$N$16=1,0,$D1230*AP480*AP$5)</f>
        <v>0</v>
      </c>
      <c r="AQ1230" s="683">
        <f ca="1">IF(Controle!$N$16=1,0,$D1230*AQ480*AQ$5)</f>
        <v>0</v>
      </c>
      <c r="AR1230" s="683">
        <f ca="1">IF(Controle!$N$16=1,0,$D1230*AR480*AR$5)</f>
        <v>0</v>
      </c>
      <c r="AS1230" s="684">
        <f t="shared" ca="1" si="676"/>
        <v>0</v>
      </c>
    </row>
    <row r="1231" spans="1:47" hidden="1" outlineLevel="1">
      <c r="B1231" s="123"/>
      <c r="C1231" s="81">
        <f t="shared" si="677"/>
        <v>11</v>
      </c>
      <c r="D1231" s="191">
        <f t="shared" ca="1" si="675"/>
        <v>0</v>
      </c>
      <c r="E1231" s="683">
        <f ca="1">IF(Controle!$N$16=1,0,$D1231*E481*E$5)</f>
        <v>0</v>
      </c>
      <c r="F1231" s="683">
        <f ca="1">IF(Controle!$N$16=1,0,$D1231*F481*F$5)</f>
        <v>0</v>
      </c>
      <c r="G1231" s="683">
        <f ca="1">IF(Controle!$N$16=1,0,$D1231*G481*G$5)</f>
        <v>0</v>
      </c>
      <c r="H1231" s="683">
        <f ca="1">IF(Controle!$N$16=1,0,$D1231*H481*H$5)</f>
        <v>0</v>
      </c>
      <c r="I1231" s="683">
        <f ca="1">IF(Controle!$N$16=1,0,$D1231*I481*I$5)</f>
        <v>0</v>
      </c>
      <c r="J1231" s="683">
        <f ca="1">IF(Controle!$N$16=1,0,$D1231*J481*J$5)</f>
        <v>0</v>
      </c>
      <c r="K1231" s="683">
        <f ca="1">IF(Controle!$N$16=1,0,$D1231*K481*K$5)</f>
        <v>0</v>
      </c>
      <c r="L1231" s="683">
        <f ca="1">IF(Controle!$N$16=1,0,$D1231*L481*L$5)</f>
        <v>0</v>
      </c>
      <c r="M1231" s="683">
        <f ca="1">IF(Controle!$N$16=1,0,$D1231*M481*M$5)</f>
        <v>0</v>
      </c>
      <c r="N1231" s="683">
        <f ca="1">IF(Controle!$N$16=1,0,$D1231*N481*N$5)</f>
        <v>0</v>
      </c>
      <c r="O1231" s="683">
        <f ca="1">IF(Controle!$N$16=1,0,$D1231*O481*O$5)</f>
        <v>0</v>
      </c>
      <c r="P1231" s="683">
        <f ca="1">IF(Controle!$N$16=1,0,$D1231*P481*P$5)</f>
        <v>0</v>
      </c>
      <c r="Q1231" s="683">
        <f ca="1">IF(Controle!$N$16=1,0,$D1231*Q481*Q$5)</f>
        <v>0</v>
      </c>
      <c r="R1231" s="683">
        <f ca="1">IF(Controle!$N$16=1,0,$D1231*R481*R$5)</f>
        <v>0</v>
      </c>
      <c r="S1231" s="683">
        <f ca="1">IF(Controle!$N$16=1,0,$D1231*S481*S$5)</f>
        <v>0</v>
      </c>
      <c r="T1231" s="683">
        <f ca="1">IF(Controle!$N$16=1,0,$D1231*T481*T$5)</f>
        <v>0</v>
      </c>
      <c r="U1231" s="683">
        <f ca="1">IF(Controle!$N$16=1,0,$D1231*U481*U$5)</f>
        <v>0</v>
      </c>
      <c r="V1231" s="683">
        <f ca="1">IF(Controle!$N$16=1,0,$D1231*V481*V$5)</f>
        <v>0</v>
      </c>
      <c r="W1231" s="683">
        <f ca="1">IF(Controle!$N$16=1,0,$D1231*W481*W$5)</f>
        <v>0</v>
      </c>
      <c r="X1231" s="683">
        <f ca="1">IF(Controle!$N$16=1,0,$D1231*X481*X$5)</f>
        <v>0</v>
      </c>
      <c r="Y1231" s="683">
        <f ca="1">IF(Controle!$N$16=1,0,$D1231*Y481*Y$5)</f>
        <v>0</v>
      </c>
      <c r="Z1231" s="683">
        <f ca="1">IF(Controle!$N$16=1,0,$D1231*Z481*Z$5)</f>
        <v>0</v>
      </c>
      <c r="AA1231" s="683">
        <f ca="1">IF(Controle!$N$16=1,0,$D1231*AA481*AA$5)</f>
        <v>0</v>
      </c>
      <c r="AB1231" s="683">
        <f ca="1">IF(Controle!$N$16=1,0,$D1231*AB481*AB$5)</f>
        <v>0</v>
      </c>
      <c r="AC1231" s="683">
        <f ca="1">IF(Controle!$N$16=1,0,$D1231*AC481*AC$5)</f>
        <v>0</v>
      </c>
      <c r="AD1231" s="683">
        <f ca="1">IF(Controle!$N$16=1,0,$D1231*AD481*AD$5)</f>
        <v>0</v>
      </c>
      <c r="AE1231" s="683">
        <f ca="1">IF(Controle!$N$16=1,0,$D1231*AE481*AE$5)</f>
        <v>0</v>
      </c>
      <c r="AF1231" s="683">
        <f ca="1">IF(Controle!$N$16=1,0,$D1231*AF481*AF$5)</f>
        <v>0</v>
      </c>
      <c r="AG1231" s="683">
        <f ca="1">IF(Controle!$N$16=1,0,$D1231*AG481*AG$5)</f>
        <v>0</v>
      </c>
      <c r="AH1231" s="683">
        <f ca="1">IF(Controle!$N$16=1,0,$D1231*AH481*AH$5)</f>
        <v>0</v>
      </c>
      <c r="AI1231" s="683">
        <f ca="1">IF(Controle!$N$16=1,0,$D1231*AI481*AI$5)</f>
        <v>0</v>
      </c>
      <c r="AJ1231" s="683">
        <f ca="1">IF(Controle!$N$16=1,0,$D1231*AJ481*AJ$5)</f>
        <v>0</v>
      </c>
      <c r="AK1231" s="683">
        <f ca="1">IF(Controle!$N$16=1,0,$D1231*AK481*AK$5)</f>
        <v>0</v>
      </c>
      <c r="AL1231" s="683">
        <f ca="1">IF(Controle!$N$16=1,0,$D1231*AL481*AL$5)</f>
        <v>0</v>
      </c>
      <c r="AM1231" s="683">
        <f ca="1">IF(Controle!$N$16=1,0,$D1231*AM481*AM$5)</f>
        <v>0</v>
      </c>
      <c r="AN1231" s="683">
        <f ca="1">IF(Controle!$N$16=1,0,$D1231*AN481*AN$5)</f>
        <v>0</v>
      </c>
      <c r="AO1231" s="683">
        <f ca="1">IF(Controle!$N$16=1,0,$D1231*AO481*AO$5)</f>
        <v>0</v>
      </c>
      <c r="AP1231" s="683">
        <f ca="1">IF(Controle!$N$16=1,0,$D1231*AP481*AP$5)</f>
        <v>0</v>
      </c>
      <c r="AQ1231" s="683">
        <f ca="1">IF(Controle!$N$16=1,0,$D1231*AQ481*AQ$5)</f>
        <v>0</v>
      </c>
      <c r="AR1231" s="683">
        <f ca="1">IF(Controle!$N$16=1,0,$D1231*AR481*AR$5)</f>
        <v>0</v>
      </c>
      <c r="AS1231" s="684">
        <f t="shared" ca="1" si="676"/>
        <v>0</v>
      </c>
    </row>
    <row r="1232" spans="1:47" hidden="1" outlineLevel="1">
      <c r="B1232" s="123"/>
      <c r="C1232" s="81">
        <f t="shared" si="677"/>
        <v>12</v>
      </c>
      <c r="D1232" s="191">
        <f t="shared" ca="1" si="675"/>
        <v>0</v>
      </c>
      <c r="E1232" s="683">
        <f ca="1">IF(Controle!$N$16=1,0,$D1232*E482*E$5)</f>
        <v>0</v>
      </c>
      <c r="F1232" s="683">
        <f ca="1">IF(Controle!$N$16=1,0,$D1232*F482*F$5)</f>
        <v>0</v>
      </c>
      <c r="G1232" s="683">
        <f ca="1">IF(Controle!$N$16=1,0,$D1232*G482*G$5)</f>
        <v>0</v>
      </c>
      <c r="H1232" s="683">
        <f ca="1">IF(Controle!$N$16=1,0,$D1232*H482*H$5)</f>
        <v>0</v>
      </c>
      <c r="I1232" s="683">
        <f ca="1">IF(Controle!$N$16=1,0,$D1232*I482*I$5)</f>
        <v>0</v>
      </c>
      <c r="J1232" s="683">
        <f ca="1">IF(Controle!$N$16=1,0,$D1232*J482*J$5)</f>
        <v>0</v>
      </c>
      <c r="K1232" s="683">
        <f ca="1">IF(Controle!$N$16=1,0,$D1232*K482*K$5)</f>
        <v>0</v>
      </c>
      <c r="L1232" s="683">
        <f ca="1">IF(Controle!$N$16=1,0,$D1232*L482*L$5)</f>
        <v>0</v>
      </c>
      <c r="M1232" s="683">
        <f ca="1">IF(Controle!$N$16=1,0,$D1232*M482*M$5)</f>
        <v>0</v>
      </c>
      <c r="N1232" s="683">
        <f ca="1">IF(Controle!$N$16=1,0,$D1232*N482*N$5)</f>
        <v>0</v>
      </c>
      <c r="O1232" s="683">
        <f ca="1">IF(Controle!$N$16=1,0,$D1232*O482*O$5)</f>
        <v>0</v>
      </c>
      <c r="P1232" s="683">
        <f ca="1">IF(Controle!$N$16=1,0,$D1232*P482*P$5)</f>
        <v>0</v>
      </c>
      <c r="Q1232" s="683">
        <f ca="1">IF(Controle!$N$16=1,0,$D1232*Q482*Q$5)</f>
        <v>0</v>
      </c>
      <c r="R1232" s="683">
        <f ca="1">IF(Controle!$N$16=1,0,$D1232*R482*R$5)</f>
        <v>0</v>
      </c>
      <c r="S1232" s="683">
        <f ca="1">IF(Controle!$N$16=1,0,$D1232*S482*S$5)</f>
        <v>0</v>
      </c>
      <c r="T1232" s="683">
        <f ca="1">IF(Controle!$N$16=1,0,$D1232*T482*T$5)</f>
        <v>0</v>
      </c>
      <c r="U1232" s="683">
        <f ca="1">IF(Controle!$N$16=1,0,$D1232*U482*U$5)</f>
        <v>0</v>
      </c>
      <c r="V1232" s="683">
        <f ca="1">IF(Controle!$N$16=1,0,$D1232*V482*V$5)</f>
        <v>0</v>
      </c>
      <c r="W1232" s="683">
        <f ca="1">IF(Controle!$N$16=1,0,$D1232*W482*W$5)</f>
        <v>0</v>
      </c>
      <c r="X1232" s="683">
        <f ca="1">IF(Controle!$N$16=1,0,$D1232*X482*X$5)</f>
        <v>0</v>
      </c>
      <c r="Y1232" s="683">
        <f ca="1">IF(Controle!$N$16=1,0,$D1232*Y482*Y$5)</f>
        <v>0</v>
      </c>
      <c r="Z1232" s="683">
        <f ca="1">IF(Controle!$N$16=1,0,$D1232*Z482*Z$5)</f>
        <v>0</v>
      </c>
      <c r="AA1232" s="683">
        <f ca="1">IF(Controle!$N$16=1,0,$D1232*AA482*AA$5)</f>
        <v>0</v>
      </c>
      <c r="AB1232" s="683">
        <f ca="1">IF(Controle!$N$16=1,0,$D1232*AB482*AB$5)</f>
        <v>0</v>
      </c>
      <c r="AC1232" s="683">
        <f ca="1">IF(Controle!$N$16=1,0,$D1232*AC482*AC$5)</f>
        <v>0</v>
      </c>
      <c r="AD1232" s="683">
        <f ca="1">IF(Controle!$N$16=1,0,$D1232*AD482*AD$5)</f>
        <v>0</v>
      </c>
      <c r="AE1232" s="683">
        <f ca="1">IF(Controle!$N$16=1,0,$D1232*AE482*AE$5)</f>
        <v>0</v>
      </c>
      <c r="AF1232" s="683">
        <f ca="1">IF(Controle!$N$16=1,0,$D1232*AF482*AF$5)</f>
        <v>0</v>
      </c>
      <c r="AG1232" s="683">
        <f ca="1">IF(Controle!$N$16=1,0,$D1232*AG482*AG$5)</f>
        <v>0</v>
      </c>
      <c r="AH1232" s="683">
        <f ca="1">IF(Controle!$N$16=1,0,$D1232*AH482*AH$5)</f>
        <v>0</v>
      </c>
      <c r="AI1232" s="683">
        <f ca="1">IF(Controle!$N$16=1,0,$D1232*AI482*AI$5)</f>
        <v>0</v>
      </c>
      <c r="AJ1232" s="683">
        <f ca="1">IF(Controle!$N$16=1,0,$D1232*AJ482*AJ$5)</f>
        <v>0</v>
      </c>
      <c r="AK1232" s="683">
        <f ca="1">IF(Controle!$N$16=1,0,$D1232*AK482*AK$5)</f>
        <v>0</v>
      </c>
      <c r="AL1232" s="683">
        <f ca="1">IF(Controle!$N$16=1,0,$D1232*AL482*AL$5)</f>
        <v>0</v>
      </c>
      <c r="AM1232" s="683">
        <f ca="1">IF(Controle!$N$16=1,0,$D1232*AM482*AM$5)</f>
        <v>0</v>
      </c>
      <c r="AN1232" s="683">
        <f ca="1">IF(Controle!$N$16=1,0,$D1232*AN482*AN$5)</f>
        <v>0</v>
      </c>
      <c r="AO1232" s="683">
        <f ca="1">IF(Controle!$N$16=1,0,$D1232*AO482*AO$5)</f>
        <v>0</v>
      </c>
      <c r="AP1232" s="683">
        <f ca="1">IF(Controle!$N$16=1,0,$D1232*AP482*AP$5)</f>
        <v>0</v>
      </c>
      <c r="AQ1232" s="683">
        <f ca="1">IF(Controle!$N$16=1,0,$D1232*AQ482*AQ$5)</f>
        <v>0</v>
      </c>
      <c r="AR1232" s="683">
        <f ca="1">IF(Controle!$N$16=1,0,$D1232*AR482*AR$5)</f>
        <v>0</v>
      </c>
      <c r="AS1232" s="684">
        <f t="shared" ca="1" si="676"/>
        <v>0</v>
      </c>
    </row>
    <row r="1233" spans="2:45" hidden="1" outlineLevel="1">
      <c r="B1233" s="123"/>
      <c r="C1233" s="81">
        <f t="shared" si="677"/>
        <v>13</v>
      </c>
      <c r="D1233" s="191">
        <f t="shared" ca="1" si="675"/>
        <v>0</v>
      </c>
      <c r="E1233" s="683">
        <f ca="1">IF(Controle!$N$16=1,0,$D1233*E483*E$5)</f>
        <v>0</v>
      </c>
      <c r="F1233" s="683">
        <f ca="1">IF(Controle!$N$16=1,0,$D1233*F483*F$5)</f>
        <v>0</v>
      </c>
      <c r="G1233" s="683">
        <f ca="1">IF(Controle!$N$16=1,0,$D1233*G483*G$5)</f>
        <v>0</v>
      </c>
      <c r="H1233" s="683">
        <f ca="1">IF(Controle!$N$16=1,0,$D1233*H483*H$5)</f>
        <v>0</v>
      </c>
      <c r="I1233" s="683">
        <f ca="1">IF(Controle!$N$16=1,0,$D1233*I483*I$5)</f>
        <v>0</v>
      </c>
      <c r="J1233" s="683">
        <f ca="1">IF(Controle!$N$16=1,0,$D1233*J483*J$5)</f>
        <v>0</v>
      </c>
      <c r="K1233" s="683">
        <f ca="1">IF(Controle!$N$16=1,0,$D1233*K483*K$5)</f>
        <v>0</v>
      </c>
      <c r="L1233" s="683">
        <f ca="1">IF(Controle!$N$16=1,0,$D1233*L483*L$5)</f>
        <v>0</v>
      </c>
      <c r="M1233" s="683">
        <f ca="1">IF(Controle!$N$16=1,0,$D1233*M483*M$5)</f>
        <v>0</v>
      </c>
      <c r="N1233" s="683">
        <f ca="1">IF(Controle!$N$16=1,0,$D1233*N483*N$5)</f>
        <v>0</v>
      </c>
      <c r="O1233" s="683">
        <f ca="1">IF(Controle!$N$16=1,0,$D1233*O483*O$5)</f>
        <v>0</v>
      </c>
      <c r="P1233" s="683">
        <f ca="1">IF(Controle!$N$16=1,0,$D1233*P483*P$5)</f>
        <v>0</v>
      </c>
      <c r="Q1233" s="683">
        <f ca="1">IF(Controle!$N$16=1,0,$D1233*Q483*Q$5)</f>
        <v>0</v>
      </c>
      <c r="R1233" s="683">
        <f ca="1">IF(Controle!$N$16=1,0,$D1233*R483*R$5)</f>
        <v>0</v>
      </c>
      <c r="S1233" s="683">
        <f ca="1">IF(Controle!$N$16=1,0,$D1233*S483*S$5)</f>
        <v>0</v>
      </c>
      <c r="T1233" s="683">
        <f ca="1">IF(Controle!$N$16=1,0,$D1233*T483*T$5)</f>
        <v>0</v>
      </c>
      <c r="U1233" s="683">
        <f ca="1">IF(Controle!$N$16=1,0,$D1233*U483*U$5)</f>
        <v>0</v>
      </c>
      <c r="V1233" s="683">
        <f ca="1">IF(Controle!$N$16=1,0,$D1233*V483*V$5)</f>
        <v>0</v>
      </c>
      <c r="W1233" s="683">
        <f ca="1">IF(Controle!$N$16=1,0,$D1233*W483*W$5)</f>
        <v>0</v>
      </c>
      <c r="X1233" s="683">
        <f ca="1">IF(Controle!$N$16=1,0,$D1233*X483*X$5)</f>
        <v>0</v>
      </c>
      <c r="Y1233" s="683">
        <f ca="1">IF(Controle!$N$16=1,0,$D1233*Y483*Y$5)</f>
        <v>0</v>
      </c>
      <c r="Z1233" s="683">
        <f ca="1">IF(Controle!$N$16=1,0,$D1233*Z483*Z$5)</f>
        <v>0</v>
      </c>
      <c r="AA1233" s="683">
        <f ca="1">IF(Controle!$N$16=1,0,$D1233*AA483*AA$5)</f>
        <v>0</v>
      </c>
      <c r="AB1233" s="683">
        <f ca="1">IF(Controle!$N$16=1,0,$D1233*AB483*AB$5)</f>
        <v>0</v>
      </c>
      <c r="AC1233" s="683">
        <f ca="1">IF(Controle!$N$16=1,0,$D1233*AC483*AC$5)</f>
        <v>0</v>
      </c>
      <c r="AD1233" s="683">
        <f ca="1">IF(Controle!$N$16=1,0,$D1233*AD483*AD$5)</f>
        <v>0</v>
      </c>
      <c r="AE1233" s="683">
        <f ca="1">IF(Controle!$N$16=1,0,$D1233*AE483*AE$5)</f>
        <v>0</v>
      </c>
      <c r="AF1233" s="683">
        <f ca="1">IF(Controle!$N$16=1,0,$D1233*AF483*AF$5)</f>
        <v>0</v>
      </c>
      <c r="AG1233" s="683">
        <f ca="1">IF(Controle!$N$16=1,0,$D1233*AG483*AG$5)</f>
        <v>0</v>
      </c>
      <c r="AH1233" s="683">
        <f ca="1">IF(Controle!$N$16=1,0,$D1233*AH483*AH$5)</f>
        <v>0</v>
      </c>
      <c r="AI1233" s="683">
        <f ca="1">IF(Controle!$N$16=1,0,$D1233*AI483*AI$5)</f>
        <v>0</v>
      </c>
      <c r="AJ1233" s="683">
        <f ca="1">IF(Controle!$N$16=1,0,$D1233*AJ483*AJ$5)</f>
        <v>0</v>
      </c>
      <c r="AK1233" s="683">
        <f ca="1">IF(Controle!$N$16=1,0,$D1233*AK483*AK$5)</f>
        <v>0</v>
      </c>
      <c r="AL1233" s="683">
        <f ca="1">IF(Controle!$N$16=1,0,$D1233*AL483*AL$5)</f>
        <v>0</v>
      </c>
      <c r="AM1233" s="683">
        <f ca="1">IF(Controle!$N$16=1,0,$D1233*AM483*AM$5)</f>
        <v>0</v>
      </c>
      <c r="AN1233" s="683">
        <f ca="1">IF(Controle!$N$16=1,0,$D1233*AN483*AN$5)</f>
        <v>0</v>
      </c>
      <c r="AO1233" s="683">
        <f ca="1">IF(Controle!$N$16=1,0,$D1233*AO483*AO$5)</f>
        <v>0</v>
      </c>
      <c r="AP1233" s="683">
        <f ca="1">IF(Controle!$N$16=1,0,$D1233*AP483*AP$5)</f>
        <v>0</v>
      </c>
      <c r="AQ1233" s="683">
        <f ca="1">IF(Controle!$N$16=1,0,$D1233*AQ483*AQ$5)</f>
        <v>0</v>
      </c>
      <c r="AR1233" s="683">
        <f ca="1">IF(Controle!$N$16=1,0,$D1233*AR483*AR$5)</f>
        <v>0</v>
      </c>
      <c r="AS1233" s="684">
        <f t="shared" ca="1" si="676"/>
        <v>0</v>
      </c>
    </row>
    <row r="1234" spans="2:45" hidden="1" outlineLevel="1">
      <c r="B1234" s="123"/>
      <c r="C1234" s="81">
        <f t="shared" si="677"/>
        <v>14</v>
      </c>
      <c r="D1234" s="191">
        <f t="shared" ca="1" si="675"/>
        <v>0</v>
      </c>
      <c r="E1234" s="683">
        <f ca="1">IF(Controle!$N$16=1,0,$D1234*E484*E$5)</f>
        <v>0</v>
      </c>
      <c r="F1234" s="683">
        <f ca="1">IF(Controle!$N$16=1,0,$D1234*F484*F$5)</f>
        <v>0</v>
      </c>
      <c r="G1234" s="683">
        <f ca="1">IF(Controle!$N$16=1,0,$D1234*G484*G$5)</f>
        <v>0</v>
      </c>
      <c r="H1234" s="683">
        <f ca="1">IF(Controle!$N$16=1,0,$D1234*H484*H$5)</f>
        <v>0</v>
      </c>
      <c r="I1234" s="683">
        <f ca="1">IF(Controle!$N$16=1,0,$D1234*I484*I$5)</f>
        <v>0</v>
      </c>
      <c r="J1234" s="683">
        <f ca="1">IF(Controle!$N$16=1,0,$D1234*J484*J$5)</f>
        <v>0</v>
      </c>
      <c r="K1234" s="683">
        <f ca="1">IF(Controle!$N$16=1,0,$D1234*K484*K$5)</f>
        <v>0</v>
      </c>
      <c r="L1234" s="683">
        <f ca="1">IF(Controle!$N$16=1,0,$D1234*L484*L$5)</f>
        <v>0</v>
      </c>
      <c r="M1234" s="683">
        <f ca="1">IF(Controle!$N$16=1,0,$D1234*M484*M$5)</f>
        <v>0</v>
      </c>
      <c r="N1234" s="683">
        <f ca="1">IF(Controle!$N$16=1,0,$D1234*N484*N$5)</f>
        <v>0</v>
      </c>
      <c r="O1234" s="683">
        <f ca="1">IF(Controle!$N$16=1,0,$D1234*O484*O$5)</f>
        <v>0</v>
      </c>
      <c r="P1234" s="683">
        <f ca="1">IF(Controle!$N$16=1,0,$D1234*P484*P$5)</f>
        <v>0</v>
      </c>
      <c r="Q1234" s="683">
        <f ca="1">IF(Controle!$N$16=1,0,$D1234*Q484*Q$5)</f>
        <v>0</v>
      </c>
      <c r="R1234" s="683">
        <f ca="1">IF(Controle!$N$16=1,0,$D1234*R484*R$5)</f>
        <v>0</v>
      </c>
      <c r="S1234" s="683">
        <f ca="1">IF(Controle!$N$16=1,0,$D1234*S484*S$5)</f>
        <v>0</v>
      </c>
      <c r="T1234" s="683">
        <f ca="1">IF(Controle!$N$16=1,0,$D1234*T484*T$5)</f>
        <v>0</v>
      </c>
      <c r="U1234" s="683">
        <f ca="1">IF(Controle!$N$16=1,0,$D1234*U484*U$5)</f>
        <v>0</v>
      </c>
      <c r="V1234" s="683">
        <f ca="1">IF(Controle!$N$16=1,0,$D1234*V484*V$5)</f>
        <v>0</v>
      </c>
      <c r="W1234" s="683">
        <f ca="1">IF(Controle!$N$16=1,0,$D1234*W484*W$5)</f>
        <v>0</v>
      </c>
      <c r="X1234" s="683">
        <f ca="1">IF(Controle!$N$16=1,0,$D1234*X484*X$5)</f>
        <v>0</v>
      </c>
      <c r="Y1234" s="683">
        <f ca="1">IF(Controle!$N$16=1,0,$D1234*Y484*Y$5)</f>
        <v>0</v>
      </c>
      <c r="Z1234" s="683">
        <f ca="1">IF(Controle!$N$16=1,0,$D1234*Z484*Z$5)</f>
        <v>0</v>
      </c>
      <c r="AA1234" s="683">
        <f ca="1">IF(Controle!$N$16=1,0,$D1234*AA484*AA$5)</f>
        <v>0</v>
      </c>
      <c r="AB1234" s="683">
        <f ca="1">IF(Controle!$N$16=1,0,$D1234*AB484*AB$5)</f>
        <v>0</v>
      </c>
      <c r="AC1234" s="683">
        <f ca="1">IF(Controle!$N$16=1,0,$D1234*AC484*AC$5)</f>
        <v>0</v>
      </c>
      <c r="AD1234" s="683">
        <f ca="1">IF(Controle!$N$16=1,0,$D1234*AD484*AD$5)</f>
        <v>0</v>
      </c>
      <c r="AE1234" s="683">
        <f ca="1">IF(Controle!$N$16=1,0,$D1234*AE484*AE$5)</f>
        <v>0</v>
      </c>
      <c r="AF1234" s="683">
        <f ca="1">IF(Controle!$N$16=1,0,$D1234*AF484*AF$5)</f>
        <v>0</v>
      </c>
      <c r="AG1234" s="683">
        <f ca="1">IF(Controle!$N$16=1,0,$D1234*AG484*AG$5)</f>
        <v>0</v>
      </c>
      <c r="AH1234" s="683">
        <f ca="1">IF(Controle!$N$16=1,0,$D1234*AH484*AH$5)</f>
        <v>0</v>
      </c>
      <c r="AI1234" s="683">
        <f ca="1">IF(Controle!$N$16=1,0,$D1234*AI484*AI$5)</f>
        <v>0</v>
      </c>
      <c r="AJ1234" s="683">
        <f ca="1">IF(Controle!$N$16=1,0,$D1234*AJ484*AJ$5)</f>
        <v>0</v>
      </c>
      <c r="AK1234" s="683">
        <f ca="1">IF(Controle!$N$16=1,0,$D1234*AK484*AK$5)</f>
        <v>0</v>
      </c>
      <c r="AL1234" s="683">
        <f ca="1">IF(Controle!$N$16=1,0,$D1234*AL484*AL$5)</f>
        <v>0</v>
      </c>
      <c r="AM1234" s="683">
        <f ca="1">IF(Controle!$N$16=1,0,$D1234*AM484*AM$5)</f>
        <v>0</v>
      </c>
      <c r="AN1234" s="683">
        <f ca="1">IF(Controle!$N$16=1,0,$D1234*AN484*AN$5)</f>
        <v>0</v>
      </c>
      <c r="AO1234" s="683">
        <f ca="1">IF(Controle!$N$16=1,0,$D1234*AO484*AO$5)</f>
        <v>0</v>
      </c>
      <c r="AP1234" s="683">
        <f ca="1">IF(Controle!$N$16=1,0,$D1234*AP484*AP$5)</f>
        <v>0</v>
      </c>
      <c r="AQ1234" s="683">
        <f ca="1">IF(Controle!$N$16=1,0,$D1234*AQ484*AQ$5)</f>
        <v>0</v>
      </c>
      <c r="AR1234" s="683">
        <f ca="1">IF(Controle!$N$16=1,0,$D1234*AR484*AR$5)</f>
        <v>0</v>
      </c>
      <c r="AS1234" s="684">
        <f t="shared" ca="1" si="676"/>
        <v>0</v>
      </c>
    </row>
    <row r="1235" spans="2:45" hidden="1" outlineLevel="1">
      <c r="B1235" s="123"/>
      <c r="C1235" s="81">
        <f t="shared" si="677"/>
        <v>15</v>
      </c>
      <c r="D1235" s="191">
        <f t="shared" ca="1" si="675"/>
        <v>0</v>
      </c>
      <c r="E1235" s="683">
        <f ca="1">IF(Controle!$N$16=1,0,$D1235*E485*E$5)</f>
        <v>0</v>
      </c>
      <c r="F1235" s="683">
        <f ca="1">IF(Controle!$N$16=1,0,$D1235*F485*F$5)</f>
        <v>0</v>
      </c>
      <c r="G1235" s="683">
        <f ca="1">IF(Controle!$N$16=1,0,$D1235*G485*G$5)</f>
        <v>0</v>
      </c>
      <c r="H1235" s="683">
        <f ca="1">IF(Controle!$N$16=1,0,$D1235*H485*H$5)</f>
        <v>0</v>
      </c>
      <c r="I1235" s="683">
        <f ca="1">IF(Controle!$N$16=1,0,$D1235*I485*I$5)</f>
        <v>0</v>
      </c>
      <c r="J1235" s="683">
        <f ca="1">IF(Controle!$N$16=1,0,$D1235*J485*J$5)</f>
        <v>0</v>
      </c>
      <c r="K1235" s="683">
        <f ca="1">IF(Controle!$N$16=1,0,$D1235*K485*K$5)</f>
        <v>0</v>
      </c>
      <c r="L1235" s="683">
        <f ca="1">IF(Controle!$N$16=1,0,$D1235*L485*L$5)</f>
        <v>0</v>
      </c>
      <c r="M1235" s="683">
        <f ca="1">IF(Controle!$N$16=1,0,$D1235*M485*M$5)</f>
        <v>0</v>
      </c>
      <c r="N1235" s="683">
        <f ca="1">IF(Controle!$N$16=1,0,$D1235*N485*N$5)</f>
        <v>0</v>
      </c>
      <c r="O1235" s="683">
        <f ca="1">IF(Controle!$N$16=1,0,$D1235*O485*O$5)</f>
        <v>0</v>
      </c>
      <c r="P1235" s="683">
        <f ca="1">IF(Controle!$N$16=1,0,$D1235*P485*P$5)</f>
        <v>0</v>
      </c>
      <c r="Q1235" s="683">
        <f ca="1">IF(Controle!$N$16=1,0,$D1235*Q485*Q$5)</f>
        <v>0</v>
      </c>
      <c r="R1235" s="683">
        <f ca="1">IF(Controle!$N$16=1,0,$D1235*R485*R$5)</f>
        <v>0</v>
      </c>
      <c r="S1235" s="683">
        <f ca="1">IF(Controle!$N$16=1,0,$D1235*S485*S$5)</f>
        <v>0</v>
      </c>
      <c r="T1235" s="683">
        <f ca="1">IF(Controle!$N$16=1,0,$D1235*T485*T$5)</f>
        <v>0</v>
      </c>
      <c r="U1235" s="683">
        <f ca="1">IF(Controle!$N$16=1,0,$D1235*U485*U$5)</f>
        <v>0</v>
      </c>
      <c r="V1235" s="683">
        <f ca="1">IF(Controle!$N$16=1,0,$D1235*V485*V$5)</f>
        <v>0</v>
      </c>
      <c r="W1235" s="683">
        <f ca="1">IF(Controle!$N$16=1,0,$D1235*W485*W$5)</f>
        <v>0</v>
      </c>
      <c r="X1235" s="683">
        <f ca="1">IF(Controle!$N$16=1,0,$D1235*X485*X$5)</f>
        <v>0</v>
      </c>
      <c r="Y1235" s="683">
        <f ca="1">IF(Controle!$N$16=1,0,$D1235*Y485*Y$5)</f>
        <v>0</v>
      </c>
      <c r="Z1235" s="683">
        <f ca="1">IF(Controle!$N$16=1,0,$D1235*Z485*Z$5)</f>
        <v>0</v>
      </c>
      <c r="AA1235" s="683">
        <f ca="1">IF(Controle!$N$16=1,0,$D1235*AA485*AA$5)</f>
        <v>0</v>
      </c>
      <c r="AB1235" s="683">
        <f ca="1">IF(Controle!$N$16=1,0,$D1235*AB485*AB$5)</f>
        <v>0</v>
      </c>
      <c r="AC1235" s="683">
        <f ca="1">IF(Controle!$N$16=1,0,$D1235*AC485*AC$5)</f>
        <v>0</v>
      </c>
      <c r="AD1235" s="683">
        <f ca="1">IF(Controle!$N$16=1,0,$D1235*AD485*AD$5)</f>
        <v>0</v>
      </c>
      <c r="AE1235" s="683">
        <f ca="1">IF(Controle!$N$16=1,0,$D1235*AE485*AE$5)</f>
        <v>0</v>
      </c>
      <c r="AF1235" s="683">
        <f ca="1">IF(Controle!$N$16=1,0,$D1235*AF485*AF$5)</f>
        <v>0</v>
      </c>
      <c r="AG1235" s="683">
        <f ca="1">IF(Controle!$N$16=1,0,$D1235*AG485*AG$5)</f>
        <v>0</v>
      </c>
      <c r="AH1235" s="683">
        <f ca="1">IF(Controle!$N$16=1,0,$D1235*AH485*AH$5)</f>
        <v>0</v>
      </c>
      <c r="AI1235" s="683">
        <f ca="1">IF(Controle!$N$16=1,0,$D1235*AI485*AI$5)</f>
        <v>0</v>
      </c>
      <c r="AJ1235" s="683">
        <f ca="1">IF(Controle!$N$16=1,0,$D1235*AJ485*AJ$5)</f>
        <v>0</v>
      </c>
      <c r="AK1235" s="683">
        <f ca="1">IF(Controle!$N$16=1,0,$D1235*AK485*AK$5)</f>
        <v>0</v>
      </c>
      <c r="AL1235" s="683">
        <f ca="1">IF(Controle!$N$16=1,0,$D1235*AL485*AL$5)</f>
        <v>0</v>
      </c>
      <c r="AM1235" s="683">
        <f ca="1">IF(Controle!$N$16=1,0,$D1235*AM485*AM$5)</f>
        <v>0</v>
      </c>
      <c r="AN1235" s="683">
        <f ca="1">IF(Controle!$N$16=1,0,$D1235*AN485*AN$5)</f>
        <v>0</v>
      </c>
      <c r="AO1235" s="683">
        <f ca="1">IF(Controle!$N$16=1,0,$D1235*AO485*AO$5)</f>
        <v>0</v>
      </c>
      <c r="AP1235" s="683">
        <f ca="1">IF(Controle!$N$16=1,0,$D1235*AP485*AP$5)</f>
        <v>0</v>
      </c>
      <c r="AQ1235" s="683">
        <f ca="1">IF(Controle!$N$16=1,0,$D1235*AQ485*AQ$5)</f>
        <v>0</v>
      </c>
      <c r="AR1235" s="683">
        <f ca="1">IF(Controle!$N$16=1,0,$D1235*AR485*AR$5)</f>
        <v>0</v>
      </c>
      <c r="AS1235" s="684">
        <f t="shared" ca="1" si="676"/>
        <v>0</v>
      </c>
    </row>
    <row r="1236" spans="2:45" hidden="1" outlineLevel="1">
      <c r="B1236" s="123"/>
      <c r="C1236" s="81">
        <f t="shared" si="677"/>
        <v>16</v>
      </c>
      <c r="D1236" s="191">
        <f t="shared" ca="1" si="675"/>
        <v>0</v>
      </c>
      <c r="E1236" s="683">
        <f ca="1">IF(Controle!$N$16=1,0,$D1236*E486*E$5)</f>
        <v>0</v>
      </c>
      <c r="F1236" s="683">
        <f ca="1">IF(Controle!$N$16=1,0,$D1236*F486*F$5)</f>
        <v>0</v>
      </c>
      <c r="G1236" s="683">
        <f ca="1">IF(Controle!$N$16=1,0,$D1236*G486*G$5)</f>
        <v>0</v>
      </c>
      <c r="H1236" s="683">
        <f ca="1">IF(Controle!$N$16=1,0,$D1236*H486*H$5)</f>
        <v>0</v>
      </c>
      <c r="I1236" s="683">
        <f ca="1">IF(Controle!$N$16=1,0,$D1236*I486*I$5)</f>
        <v>0</v>
      </c>
      <c r="J1236" s="683">
        <f ca="1">IF(Controle!$N$16=1,0,$D1236*J486*J$5)</f>
        <v>0</v>
      </c>
      <c r="K1236" s="683">
        <f ca="1">IF(Controle!$N$16=1,0,$D1236*K486*K$5)</f>
        <v>0</v>
      </c>
      <c r="L1236" s="683">
        <f ca="1">IF(Controle!$N$16=1,0,$D1236*L486*L$5)</f>
        <v>0</v>
      </c>
      <c r="M1236" s="683">
        <f ca="1">IF(Controle!$N$16=1,0,$D1236*M486*M$5)</f>
        <v>0</v>
      </c>
      <c r="N1236" s="683">
        <f ca="1">IF(Controle!$N$16=1,0,$D1236*N486*N$5)</f>
        <v>0</v>
      </c>
      <c r="O1236" s="683">
        <f ca="1">IF(Controle!$N$16=1,0,$D1236*O486*O$5)</f>
        <v>0</v>
      </c>
      <c r="P1236" s="683">
        <f ca="1">IF(Controle!$N$16=1,0,$D1236*P486*P$5)</f>
        <v>0</v>
      </c>
      <c r="Q1236" s="683">
        <f ca="1">IF(Controle!$N$16=1,0,$D1236*Q486*Q$5)</f>
        <v>0</v>
      </c>
      <c r="R1236" s="683">
        <f ca="1">IF(Controle!$N$16=1,0,$D1236*R486*R$5)</f>
        <v>0</v>
      </c>
      <c r="S1236" s="683">
        <f ca="1">IF(Controle!$N$16=1,0,$D1236*S486*S$5)</f>
        <v>0</v>
      </c>
      <c r="T1236" s="683">
        <f ca="1">IF(Controle!$N$16=1,0,$D1236*T486*T$5)</f>
        <v>0</v>
      </c>
      <c r="U1236" s="683">
        <f ca="1">IF(Controle!$N$16=1,0,$D1236*U486*U$5)</f>
        <v>0</v>
      </c>
      <c r="V1236" s="683">
        <f ca="1">IF(Controle!$N$16=1,0,$D1236*V486*V$5)</f>
        <v>0</v>
      </c>
      <c r="W1236" s="683">
        <f ca="1">IF(Controle!$N$16=1,0,$D1236*W486*W$5)</f>
        <v>0</v>
      </c>
      <c r="X1236" s="683">
        <f ca="1">IF(Controle!$N$16=1,0,$D1236*X486*X$5)</f>
        <v>0</v>
      </c>
      <c r="Y1236" s="683">
        <f ca="1">IF(Controle!$N$16=1,0,$D1236*Y486*Y$5)</f>
        <v>0</v>
      </c>
      <c r="Z1236" s="683">
        <f ca="1">IF(Controle!$N$16=1,0,$D1236*Z486*Z$5)</f>
        <v>0</v>
      </c>
      <c r="AA1236" s="683">
        <f ca="1">IF(Controle!$N$16=1,0,$D1236*AA486*AA$5)</f>
        <v>0</v>
      </c>
      <c r="AB1236" s="683">
        <f ca="1">IF(Controle!$N$16=1,0,$D1236*AB486*AB$5)</f>
        <v>0</v>
      </c>
      <c r="AC1236" s="683">
        <f ca="1">IF(Controle!$N$16=1,0,$D1236*AC486*AC$5)</f>
        <v>0</v>
      </c>
      <c r="AD1236" s="683">
        <f ca="1">IF(Controle!$N$16=1,0,$D1236*AD486*AD$5)</f>
        <v>0</v>
      </c>
      <c r="AE1236" s="683">
        <f ca="1">IF(Controle!$N$16=1,0,$D1236*AE486*AE$5)</f>
        <v>0</v>
      </c>
      <c r="AF1236" s="683">
        <f ca="1">IF(Controle!$N$16=1,0,$D1236*AF486*AF$5)</f>
        <v>0</v>
      </c>
      <c r="AG1236" s="683">
        <f ca="1">IF(Controle!$N$16=1,0,$D1236*AG486*AG$5)</f>
        <v>0</v>
      </c>
      <c r="AH1236" s="683">
        <f ca="1">IF(Controle!$N$16=1,0,$D1236*AH486*AH$5)</f>
        <v>0</v>
      </c>
      <c r="AI1236" s="683">
        <f ca="1">IF(Controle!$N$16=1,0,$D1236*AI486*AI$5)</f>
        <v>0</v>
      </c>
      <c r="AJ1236" s="683">
        <f ca="1">IF(Controle!$N$16=1,0,$D1236*AJ486*AJ$5)</f>
        <v>0</v>
      </c>
      <c r="AK1236" s="683">
        <f ca="1">IF(Controle!$N$16=1,0,$D1236*AK486*AK$5)</f>
        <v>0</v>
      </c>
      <c r="AL1236" s="683">
        <f ca="1">IF(Controle!$N$16=1,0,$D1236*AL486*AL$5)</f>
        <v>0</v>
      </c>
      <c r="AM1236" s="683">
        <f ca="1">IF(Controle!$N$16=1,0,$D1236*AM486*AM$5)</f>
        <v>0</v>
      </c>
      <c r="AN1236" s="683">
        <f ca="1">IF(Controle!$N$16=1,0,$D1236*AN486*AN$5)</f>
        <v>0</v>
      </c>
      <c r="AO1236" s="683">
        <f ca="1">IF(Controle!$N$16=1,0,$D1236*AO486*AO$5)</f>
        <v>0</v>
      </c>
      <c r="AP1236" s="683">
        <f ca="1">IF(Controle!$N$16=1,0,$D1236*AP486*AP$5)</f>
        <v>0</v>
      </c>
      <c r="AQ1236" s="683">
        <f ca="1">IF(Controle!$N$16=1,0,$D1236*AQ486*AQ$5)</f>
        <v>0</v>
      </c>
      <c r="AR1236" s="683">
        <f ca="1">IF(Controle!$N$16=1,0,$D1236*AR486*AR$5)</f>
        <v>0</v>
      </c>
      <c r="AS1236" s="684">
        <f t="shared" ca="1" si="676"/>
        <v>0</v>
      </c>
    </row>
    <row r="1237" spans="2:45" hidden="1" outlineLevel="1">
      <c r="B1237" s="123"/>
      <c r="C1237" s="81">
        <f t="shared" si="677"/>
        <v>17</v>
      </c>
      <c r="D1237" s="191">
        <f t="shared" ca="1" si="675"/>
        <v>0</v>
      </c>
      <c r="E1237" s="683">
        <f ca="1">IF(Controle!$N$16=1,0,$D1237*E487*E$5)</f>
        <v>0</v>
      </c>
      <c r="F1237" s="683">
        <f ca="1">IF(Controle!$N$16=1,0,$D1237*F487*F$5)</f>
        <v>0</v>
      </c>
      <c r="G1237" s="683">
        <f ca="1">IF(Controle!$N$16=1,0,$D1237*G487*G$5)</f>
        <v>0</v>
      </c>
      <c r="H1237" s="683">
        <f ca="1">IF(Controle!$N$16=1,0,$D1237*H487*H$5)</f>
        <v>0</v>
      </c>
      <c r="I1237" s="683">
        <f ca="1">IF(Controle!$N$16=1,0,$D1237*I487*I$5)</f>
        <v>0</v>
      </c>
      <c r="J1237" s="683">
        <f ca="1">IF(Controle!$N$16=1,0,$D1237*J487*J$5)</f>
        <v>0</v>
      </c>
      <c r="K1237" s="683">
        <f ca="1">IF(Controle!$N$16=1,0,$D1237*K487*K$5)</f>
        <v>0</v>
      </c>
      <c r="L1237" s="683">
        <f ca="1">IF(Controle!$N$16=1,0,$D1237*L487*L$5)</f>
        <v>0</v>
      </c>
      <c r="M1237" s="683">
        <f ca="1">IF(Controle!$N$16=1,0,$D1237*M487*M$5)</f>
        <v>0</v>
      </c>
      <c r="N1237" s="683">
        <f ca="1">IF(Controle!$N$16=1,0,$D1237*N487*N$5)</f>
        <v>0</v>
      </c>
      <c r="O1237" s="683">
        <f ca="1">IF(Controle!$N$16=1,0,$D1237*O487*O$5)</f>
        <v>0</v>
      </c>
      <c r="P1237" s="683">
        <f ca="1">IF(Controle!$N$16=1,0,$D1237*P487*P$5)</f>
        <v>0</v>
      </c>
      <c r="Q1237" s="683">
        <f ca="1">IF(Controle!$N$16=1,0,$D1237*Q487*Q$5)</f>
        <v>0</v>
      </c>
      <c r="R1237" s="683">
        <f ca="1">IF(Controle!$N$16=1,0,$D1237*R487*R$5)</f>
        <v>0</v>
      </c>
      <c r="S1237" s="683">
        <f ca="1">IF(Controle!$N$16=1,0,$D1237*S487*S$5)</f>
        <v>0</v>
      </c>
      <c r="T1237" s="683">
        <f ca="1">IF(Controle!$N$16=1,0,$D1237*T487*T$5)</f>
        <v>0</v>
      </c>
      <c r="U1237" s="683">
        <f ca="1">IF(Controle!$N$16=1,0,$D1237*U487*U$5)</f>
        <v>0</v>
      </c>
      <c r="V1237" s="683">
        <f ca="1">IF(Controle!$N$16=1,0,$D1237*V487*V$5)</f>
        <v>0</v>
      </c>
      <c r="W1237" s="683">
        <f ca="1">IF(Controle!$N$16=1,0,$D1237*W487*W$5)</f>
        <v>0</v>
      </c>
      <c r="X1237" s="683">
        <f ca="1">IF(Controle!$N$16=1,0,$D1237*X487*X$5)</f>
        <v>0</v>
      </c>
      <c r="Y1237" s="683">
        <f ca="1">IF(Controle!$N$16=1,0,$D1237*Y487*Y$5)</f>
        <v>0</v>
      </c>
      <c r="Z1237" s="683">
        <f ca="1">IF(Controle!$N$16=1,0,$D1237*Z487*Z$5)</f>
        <v>0</v>
      </c>
      <c r="AA1237" s="683">
        <f ca="1">IF(Controle!$N$16=1,0,$D1237*AA487*AA$5)</f>
        <v>0</v>
      </c>
      <c r="AB1237" s="683">
        <f ca="1">IF(Controle!$N$16=1,0,$D1237*AB487*AB$5)</f>
        <v>0</v>
      </c>
      <c r="AC1237" s="683">
        <f ca="1">IF(Controle!$N$16=1,0,$D1237*AC487*AC$5)</f>
        <v>0</v>
      </c>
      <c r="AD1237" s="683">
        <f ca="1">IF(Controle!$N$16=1,0,$D1237*AD487*AD$5)</f>
        <v>0</v>
      </c>
      <c r="AE1237" s="683">
        <f ca="1">IF(Controle!$N$16=1,0,$D1237*AE487*AE$5)</f>
        <v>0</v>
      </c>
      <c r="AF1237" s="683">
        <f ca="1">IF(Controle!$N$16=1,0,$D1237*AF487*AF$5)</f>
        <v>0</v>
      </c>
      <c r="AG1237" s="683">
        <f ca="1">IF(Controle!$N$16=1,0,$D1237*AG487*AG$5)</f>
        <v>0</v>
      </c>
      <c r="AH1237" s="683">
        <f ca="1">IF(Controle!$N$16=1,0,$D1237*AH487*AH$5)</f>
        <v>0</v>
      </c>
      <c r="AI1237" s="683">
        <f ca="1">IF(Controle!$N$16=1,0,$D1237*AI487*AI$5)</f>
        <v>0</v>
      </c>
      <c r="AJ1237" s="683">
        <f ca="1">IF(Controle!$N$16=1,0,$D1237*AJ487*AJ$5)</f>
        <v>0</v>
      </c>
      <c r="AK1237" s="683">
        <f ca="1">IF(Controle!$N$16=1,0,$D1237*AK487*AK$5)</f>
        <v>0</v>
      </c>
      <c r="AL1237" s="683">
        <f ca="1">IF(Controle!$N$16=1,0,$D1237*AL487*AL$5)</f>
        <v>0</v>
      </c>
      <c r="AM1237" s="683">
        <f ca="1">IF(Controle!$N$16=1,0,$D1237*AM487*AM$5)</f>
        <v>0</v>
      </c>
      <c r="AN1237" s="683">
        <f ca="1">IF(Controle!$N$16=1,0,$D1237*AN487*AN$5)</f>
        <v>0</v>
      </c>
      <c r="AO1237" s="683">
        <f ca="1">IF(Controle!$N$16=1,0,$D1237*AO487*AO$5)</f>
        <v>0</v>
      </c>
      <c r="AP1237" s="683">
        <f ca="1">IF(Controle!$N$16=1,0,$D1237*AP487*AP$5)</f>
        <v>0</v>
      </c>
      <c r="AQ1237" s="683">
        <f ca="1">IF(Controle!$N$16=1,0,$D1237*AQ487*AQ$5)</f>
        <v>0</v>
      </c>
      <c r="AR1237" s="683">
        <f ca="1">IF(Controle!$N$16=1,0,$D1237*AR487*AR$5)</f>
        <v>0</v>
      </c>
      <c r="AS1237" s="684">
        <f t="shared" ca="1" si="676"/>
        <v>0</v>
      </c>
    </row>
    <row r="1238" spans="2:45" hidden="1" outlineLevel="1">
      <c r="B1238" s="123"/>
      <c r="C1238" s="81">
        <f t="shared" si="677"/>
        <v>18</v>
      </c>
      <c r="D1238" s="191">
        <f t="shared" ca="1" si="675"/>
        <v>0</v>
      </c>
      <c r="E1238" s="683">
        <f ca="1">IF(Controle!$N$16=1,0,$D1238*E488*E$5)</f>
        <v>0</v>
      </c>
      <c r="F1238" s="683">
        <f ca="1">IF(Controle!$N$16=1,0,$D1238*F488*F$5)</f>
        <v>0</v>
      </c>
      <c r="G1238" s="683">
        <f ca="1">IF(Controle!$N$16=1,0,$D1238*G488*G$5)</f>
        <v>0</v>
      </c>
      <c r="H1238" s="683">
        <f ca="1">IF(Controle!$N$16=1,0,$D1238*H488*H$5)</f>
        <v>0</v>
      </c>
      <c r="I1238" s="683">
        <f ca="1">IF(Controle!$N$16=1,0,$D1238*I488*I$5)</f>
        <v>0</v>
      </c>
      <c r="J1238" s="683">
        <f ca="1">IF(Controle!$N$16=1,0,$D1238*J488*J$5)</f>
        <v>0</v>
      </c>
      <c r="K1238" s="683">
        <f ca="1">IF(Controle!$N$16=1,0,$D1238*K488*K$5)</f>
        <v>0</v>
      </c>
      <c r="L1238" s="683">
        <f ca="1">IF(Controle!$N$16=1,0,$D1238*L488*L$5)</f>
        <v>0</v>
      </c>
      <c r="M1238" s="683">
        <f ca="1">IF(Controle!$N$16=1,0,$D1238*M488*M$5)</f>
        <v>0</v>
      </c>
      <c r="N1238" s="683">
        <f ca="1">IF(Controle!$N$16=1,0,$D1238*N488*N$5)</f>
        <v>0</v>
      </c>
      <c r="O1238" s="683">
        <f ca="1">IF(Controle!$N$16=1,0,$D1238*O488*O$5)</f>
        <v>0</v>
      </c>
      <c r="P1238" s="683">
        <f ca="1">IF(Controle!$N$16=1,0,$D1238*P488*P$5)</f>
        <v>0</v>
      </c>
      <c r="Q1238" s="683">
        <f ca="1">IF(Controle!$N$16=1,0,$D1238*Q488*Q$5)</f>
        <v>0</v>
      </c>
      <c r="R1238" s="683">
        <f ca="1">IF(Controle!$N$16=1,0,$D1238*R488*R$5)</f>
        <v>0</v>
      </c>
      <c r="S1238" s="683">
        <f ca="1">IF(Controle!$N$16=1,0,$D1238*S488*S$5)</f>
        <v>0</v>
      </c>
      <c r="T1238" s="683">
        <f ca="1">IF(Controle!$N$16=1,0,$D1238*T488*T$5)</f>
        <v>0</v>
      </c>
      <c r="U1238" s="683">
        <f ca="1">IF(Controle!$N$16=1,0,$D1238*U488*U$5)</f>
        <v>0</v>
      </c>
      <c r="V1238" s="683">
        <f ca="1">IF(Controle!$N$16=1,0,$D1238*V488*V$5)</f>
        <v>0</v>
      </c>
      <c r="W1238" s="683">
        <f ca="1">IF(Controle!$N$16=1,0,$D1238*W488*W$5)</f>
        <v>0</v>
      </c>
      <c r="X1238" s="683">
        <f ca="1">IF(Controle!$N$16=1,0,$D1238*X488*X$5)</f>
        <v>0</v>
      </c>
      <c r="Y1238" s="683">
        <f ca="1">IF(Controle!$N$16=1,0,$D1238*Y488*Y$5)</f>
        <v>0</v>
      </c>
      <c r="Z1238" s="683">
        <f ca="1">IF(Controle!$N$16=1,0,$D1238*Z488*Z$5)</f>
        <v>0</v>
      </c>
      <c r="AA1238" s="683">
        <f ca="1">IF(Controle!$N$16=1,0,$D1238*AA488*AA$5)</f>
        <v>0</v>
      </c>
      <c r="AB1238" s="683">
        <f ca="1">IF(Controle!$N$16=1,0,$D1238*AB488*AB$5)</f>
        <v>0</v>
      </c>
      <c r="AC1238" s="683">
        <f ca="1">IF(Controle!$N$16=1,0,$D1238*AC488*AC$5)</f>
        <v>0</v>
      </c>
      <c r="AD1238" s="683">
        <f ca="1">IF(Controle!$N$16=1,0,$D1238*AD488*AD$5)</f>
        <v>0</v>
      </c>
      <c r="AE1238" s="683">
        <f ca="1">IF(Controle!$N$16=1,0,$D1238*AE488*AE$5)</f>
        <v>0</v>
      </c>
      <c r="AF1238" s="683">
        <f ca="1">IF(Controle!$N$16=1,0,$D1238*AF488*AF$5)</f>
        <v>0</v>
      </c>
      <c r="AG1238" s="683">
        <f ca="1">IF(Controle!$N$16=1,0,$D1238*AG488*AG$5)</f>
        <v>0</v>
      </c>
      <c r="AH1238" s="683">
        <f ca="1">IF(Controle!$N$16=1,0,$D1238*AH488*AH$5)</f>
        <v>0</v>
      </c>
      <c r="AI1238" s="683">
        <f ca="1">IF(Controle!$N$16=1,0,$D1238*AI488*AI$5)</f>
        <v>0</v>
      </c>
      <c r="AJ1238" s="683">
        <f ca="1">IF(Controle!$N$16=1,0,$D1238*AJ488*AJ$5)</f>
        <v>0</v>
      </c>
      <c r="AK1238" s="683">
        <f ca="1">IF(Controle!$N$16=1,0,$D1238*AK488*AK$5)</f>
        <v>0</v>
      </c>
      <c r="AL1238" s="683">
        <f ca="1">IF(Controle!$N$16=1,0,$D1238*AL488*AL$5)</f>
        <v>0</v>
      </c>
      <c r="AM1238" s="683">
        <f ca="1">IF(Controle!$N$16=1,0,$D1238*AM488*AM$5)</f>
        <v>0</v>
      </c>
      <c r="AN1238" s="683">
        <f ca="1">IF(Controle!$N$16=1,0,$D1238*AN488*AN$5)</f>
        <v>0</v>
      </c>
      <c r="AO1238" s="683">
        <f ca="1">IF(Controle!$N$16=1,0,$D1238*AO488*AO$5)</f>
        <v>0</v>
      </c>
      <c r="AP1238" s="683">
        <f ca="1">IF(Controle!$N$16=1,0,$D1238*AP488*AP$5)</f>
        <v>0</v>
      </c>
      <c r="AQ1238" s="683">
        <f ca="1">IF(Controle!$N$16=1,0,$D1238*AQ488*AQ$5)</f>
        <v>0</v>
      </c>
      <c r="AR1238" s="683">
        <f ca="1">IF(Controle!$N$16=1,0,$D1238*AR488*AR$5)</f>
        <v>0</v>
      </c>
      <c r="AS1238" s="684">
        <f t="shared" ca="1" si="676"/>
        <v>0</v>
      </c>
    </row>
    <row r="1239" spans="2:45" hidden="1" outlineLevel="1">
      <c r="B1239" s="123"/>
      <c r="C1239" s="81">
        <f t="shared" si="677"/>
        <v>19</v>
      </c>
      <c r="D1239" s="191">
        <f t="shared" ca="1" si="675"/>
        <v>0</v>
      </c>
      <c r="E1239" s="683">
        <f ca="1">IF(Controle!$N$16=1,0,$D1239*E489*E$5)</f>
        <v>0</v>
      </c>
      <c r="F1239" s="683">
        <f ca="1">IF(Controle!$N$16=1,0,$D1239*F489*F$5)</f>
        <v>0</v>
      </c>
      <c r="G1239" s="683">
        <f ca="1">IF(Controle!$N$16=1,0,$D1239*G489*G$5)</f>
        <v>0</v>
      </c>
      <c r="H1239" s="683">
        <f ca="1">IF(Controle!$N$16=1,0,$D1239*H489*H$5)</f>
        <v>0</v>
      </c>
      <c r="I1239" s="683">
        <f ca="1">IF(Controle!$N$16=1,0,$D1239*I489*I$5)</f>
        <v>0</v>
      </c>
      <c r="J1239" s="683">
        <f ca="1">IF(Controle!$N$16=1,0,$D1239*J489*J$5)</f>
        <v>0</v>
      </c>
      <c r="K1239" s="683">
        <f ca="1">IF(Controle!$N$16=1,0,$D1239*K489*K$5)</f>
        <v>0</v>
      </c>
      <c r="L1239" s="683">
        <f ca="1">IF(Controle!$N$16=1,0,$D1239*L489*L$5)</f>
        <v>0</v>
      </c>
      <c r="M1239" s="683">
        <f ca="1">IF(Controle!$N$16=1,0,$D1239*M489*M$5)</f>
        <v>0</v>
      </c>
      <c r="N1239" s="683">
        <f ca="1">IF(Controle!$N$16=1,0,$D1239*N489*N$5)</f>
        <v>0</v>
      </c>
      <c r="O1239" s="683">
        <f ca="1">IF(Controle!$N$16=1,0,$D1239*O489*O$5)</f>
        <v>0</v>
      </c>
      <c r="P1239" s="683">
        <f ca="1">IF(Controle!$N$16=1,0,$D1239*P489*P$5)</f>
        <v>0</v>
      </c>
      <c r="Q1239" s="683">
        <f ca="1">IF(Controle!$N$16=1,0,$D1239*Q489*Q$5)</f>
        <v>0</v>
      </c>
      <c r="R1239" s="683">
        <f ca="1">IF(Controle!$N$16=1,0,$D1239*R489*R$5)</f>
        <v>0</v>
      </c>
      <c r="S1239" s="683">
        <f ca="1">IF(Controle!$N$16=1,0,$D1239*S489*S$5)</f>
        <v>0</v>
      </c>
      <c r="T1239" s="683">
        <f ca="1">IF(Controle!$N$16=1,0,$D1239*T489*T$5)</f>
        <v>0</v>
      </c>
      <c r="U1239" s="683">
        <f ca="1">IF(Controle!$N$16=1,0,$D1239*U489*U$5)</f>
        <v>0</v>
      </c>
      <c r="V1239" s="683">
        <f ca="1">IF(Controle!$N$16=1,0,$D1239*V489*V$5)</f>
        <v>0</v>
      </c>
      <c r="W1239" s="683">
        <f ca="1">IF(Controle!$N$16=1,0,$D1239*W489*W$5)</f>
        <v>0</v>
      </c>
      <c r="X1239" s="683">
        <f ca="1">IF(Controle!$N$16=1,0,$D1239*X489*X$5)</f>
        <v>0</v>
      </c>
      <c r="Y1239" s="683">
        <f ca="1">IF(Controle!$N$16=1,0,$D1239*Y489*Y$5)</f>
        <v>0</v>
      </c>
      <c r="Z1239" s="683">
        <f ca="1">IF(Controle!$N$16=1,0,$D1239*Z489*Z$5)</f>
        <v>0</v>
      </c>
      <c r="AA1239" s="683">
        <f ca="1">IF(Controle!$N$16=1,0,$D1239*AA489*AA$5)</f>
        <v>0</v>
      </c>
      <c r="AB1239" s="683">
        <f ca="1">IF(Controle!$N$16=1,0,$D1239*AB489*AB$5)</f>
        <v>0</v>
      </c>
      <c r="AC1239" s="683">
        <f ca="1">IF(Controle!$N$16=1,0,$D1239*AC489*AC$5)</f>
        <v>0</v>
      </c>
      <c r="AD1239" s="683">
        <f ca="1">IF(Controle!$N$16=1,0,$D1239*AD489*AD$5)</f>
        <v>0</v>
      </c>
      <c r="AE1239" s="683">
        <f ca="1">IF(Controle!$N$16=1,0,$D1239*AE489*AE$5)</f>
        <v>0</v>
      </c>
      <c r="AF1239" s="683">
        <f ca="1">IF(Controle!$N$16=1,0,$D1239*AF489*AF$5)</f>
        <v>0</v>
      </c>
      <c r="AG1239" s="683">
        <f ca="1">IF(Controle!$N$16=1,0,$D1239*AG489*AG$5)</f>
        <v>0</v>
      </c>
      <c r="AH1239" s="683">
        <f ca="1">IF(Controle!$N$16=1,0,$D1239*AH489*AH$5)</f>
        <v>0</v>
      </c>
      <c r="AI1239" s="683">
        <f ca="1">IF(Controle!$N$16=1,0,$D1239*AI489*AI$5)</f>
        <v>0</v>
      </c>
      <c r="AJ1239" s="683">
        <f ca="1">IF(Controle!$N$16=1,0,$D1239*AJ489*AJ$5)</f>
        <v>0</v>
      </c>
      <c r="AK1239" s="683">
        <f ca="1">IF(Controle!$N$16=1,0,$D1239*AK489*AK$5)</f>
        <v>0</v>
      </c>
      <c r="AL1239" s="683">
        <f ca="1">IF(Controle!$N$16=1,0,$D1239*AL489*AL$5)</f>
        <v>0</v>
      </c>
      <c r="AM1239" s="683">
        <f ca="1">IF(Controle!$N$16=1,0,$D1239*AM489*AM$5)</f>
        <v>0</v>
      </c>
      <c r="AN1239" s="683">
        <f ca="1">IF(Controle!$N$16=1,0,$D1239*AN489*AN$5)</f>
        <v>0</v>
      </c>
      <c r="AO1239" s="683">
        <f ca="1">IF(Controle!$N$16=1,0,$D1239*AO489*AO$5)</f>
        <v>0</v>
      </c>
      <c r="AP1239" s="683">
        <f ca="1">IF(Controle!$N$16=1,0,$D1239*AP489*AP$5)</f>
        <v>0</v>
      </c>
      <c r="AQ1239" s="683">
        <f ca="1">IF(Controle!$N$16=1,0,$D1239*AQ489*AQ$5)</f>
        <v>0</v>
      </c>
      <c r="AR1239" s="683">
        <f ca="1">IF(Controle!$N$16=1,0,$D1239*AR489*AR$5)</f>
        <v>0</v>
      </c>
      <c r="AS1239" s="684">
        <f t="shared" ca="1" si="676"/>
        <v>0</v>
      </c>
    </row>
    <row r="1240" spans="2:45" hidden="1" outlineLevel="1">
      <c r="B1240" s="123"/>
      <c r="C1240" s="81">
        <f t="shared" si="677"/>
        <v>20</v>
      </c>
      <c r="D1240" s="191">
        <f t="shared" ca="1" si="675"/>
        <v>0</v>
      </c>
      <c r="E1240" s="683">
        <f ca="1">IF(Controle!$N$16=1,0,$D1240*E490*E$5)</f>
        <v>0</v>
      </c>
      <c r="F1240" s="683">
        <f ca="1">IF(Controle!$N$16=1,0,$D1240*F490*F$5)</f>
        <v>0</v>
      </c>
      <c r="G1240" s="683">
        <f ca="1">IF(Controle!$N$16=1,0,$D1240*G490*G$5)</f>
        <v>0</v>
      </c>
      <c r="H1240" s="683">
        <f ca="1">IF(Controle!$N$16=1,0,$D1240*H490*H$5)</f>
        <v>0</v>
      </c>
      <c r="I1240" s="683">
        <f ca="1">IF(Controle!$N$16=1,0,$D1240*I490*I$5)</f>
        <v>0</v>
      </c>
      <c r="J1240" s="683">
        <f ca="1">IF(Controle!$N$16=1,0,$D1240*J490*J$5)</f>
        <v>0</v>
      </c>
      <c r="K1240" s="683">
        <f ca="1">IF(Controle!$N$16=1,0,$D1240*K490*K$5)</f>
        <v>0</v>
      </c>
      <c r="L1240" s="683">
        <f ca="1">IF(Controle!$N$16=1,0,$D1240*L490*L$5)</f>
        <v>0</v>
      </c>
      <c r="M1240" s="683">
        <f ca="1">IF(Controle!$N$16=1,0,$D1240*M490*M$5)</f>
        <v>0</v>
      </c>
      <c r="N1240" s="683">
        <f ca="1">IF(Controle!$N$16=1,0,$D1240*N490*N$5)</f>
        <v>0</v>
      </c>
      <c r="O1240" s="683">
        <f ca="1">IF(Controle!$N$16=1,0,$D1240*O490*O$5)</f>
        <v>0</v>
      </c>
      <c r="P1240" s="683">
        <f ca="1">IF(Controle!$N$16=1,0,$D1240*P490*P$5)</f>
        <v>0</v>
      </c>
      <c r="Q1240" s="683">
        <f ca="1">IF(Controle!$N$16=1,0,$D1240*Q490*Q$5)</f>
        <v>0</v>
      </c>
      <c r="R1240" s="683">
        <f ca="1">IF(Controle!$N$16=1,0,$D1240*R490*R$5)</f>
        <v>0</v>
      </c>
      <c r="S1240" s="683">
        <f ca="1">IF(Controle!$N$16=1,0,$D1240*S490*S$5)</f>
        <v>0</v>
      </c>
      <c r="T1240" s="683">
        <f ca="1">IF(Controle!$N$16=1,0,$D1240*T490*T$5)</f>
        <v>0</v>
      </c>
      <c r="U1240" s="683">
        <f ca="1">IF(Controle!$N$16=1,0,$D1240*U490*U$5)</f>
        <v>0</v>
      </c>
      <c r="V1240" s="683">
        <f ca="1">IF(Controle!$N$16=1,0,$D1240*V490*V$5)</f>
        <v>0</v>
      </c>
      <c r="W1240" s="683">
        <f ca="1">IF(Controle!$N$16=1,0,$D1240*W490*W$5)</f>
        <v>0</v>
      </c>
      <c r="X1240" s="683">
        <f ca="1">IF(Controle!$N$16=1,0,$D1240*X490*X$5)</f>
        <v>0</v>
      </c>
      <c r="Y1240" s="683">
        <f ca="1">IF(Controle!$N$16=1,0,$D1240*Y490*Y$5)</f>
        <v>0</v>
      </c>
      <c r="Z1240" s="683">
        <f ca="1">IF(Controle!$N$16=1,0,$D1240*Z490*Z$5)</f>
        <v>0</v>
      </c>
      <c r="AA1240" s="683">
        <f ca="1">IF(Controle!$N$16=1,0,$D1240*AA490*AA$5)</f>
        <v>0</v>
      </c>
      <c r="AB1240" s="683">
        <f ca="1">IF(Controle!$N$16=1,0,$D1240*AB490*AB$5)</f>
        <v>0</v>
      </c>
      <c r="AC1240" s="683">
        <f ca="1">IF(Controle!$N$16=1,0,$D1240*AC490*AC$5)</f>
        <v>0</v>
      </c>
      <c r="AD1240" s="683">
        <f ca="1">IF(Controle!$N$16=1,0,$D1240*AD490*AD$5)</f>
        <v>0</v>
      </c>
      <c r="AE1240" s="683">
        <f ca="1">IF(Controle!$N$16=1,0,$D1240*AE490*AE$5)</f>
        <v>0</v>
      </c>
      <c r="AF1240" s="683">
        <f ca="1">IF(Controle!$N$16=1,0,$D1240*AF490*AF$5)</f>
        <v>0</v>
      </c>
      <c r="AG1240" s="683">
        <f ca="1">IF(Controle!$N$16=1,0,$D1240*AG490*AG$5)</f>
        <v>0</v>
      </c>
      <c r="AH1240" s="683">
        <f ca="1">IF(Controle!$N$16=1,0,$D1240*AH490*AH$5)</f>
        <v>0</v>
      </c>
      <c r="AI1240" s="683">
        <f ca="1">IF(Controle!$N$16=1,0,$D1240*AI490*AI$5)</f>
        <v>0</v>
      </c>
      <c r="AJ1240" s="683">
        <f ca="1">IF(Controle!$N$16=1,0,$D1240*AJ490*AJ$5)</f>
        <v>0</v>
      </c>
      <c r="AK1240" s="683">
        <f ca="1">IF(Controle!$N$16=1,0,$D1240*AK490*AK$5)</f>
        <v>0</v>
      </c>
      <c r="AL1240" s="683">
        <f ca="1">IF(Controle!$N$16=1,0,$D1240*AL490*AL$5)</f>
        <v>0</v>
      </c>
      <c r="AM1240" s="683">
        <f ca="1">IF(Controle!$N$16=1,0,$D1240*AM490*AM$5)</f>
        <v>0</v>
      </c>
      <c r="AN1240" s="683">
        <f ca="1">IF(Controle!$N$16=1,0,$D1240*AN490*AN$5)</f>
        <v>0</v>
      </c>
      <c r="AO1240" s="683">
        <f ca="1">IF(Controle!$N$16=1,0,$D1240*AO490*AO$5)</f>
        <v>0</v>
      </c>
      <c r="AP1240" s="683">
        <f ca="1">IF(Controle!$N$16=1,0,$D1240*AP490*AP$5)</f>
        <v>0</v>
      </c>
      <c r="AQ1240" s="683">
        <f ca="1">IF(Controle!$N$16=1,0,$D1240*AQ490*AQ$5)</f>
        <v>0</v>
      </c>
      <c r="AR1240" s="683">
        <f ca="1">IF(Controle!$N$16=1,0,$D1240*AR490*AR$5)</f>
        <v>0</v>
      </c>
      <c r="AS1240" s="684">
        <f t="shared" ca="1" si="676"/>
        <v>0</v>
      </c>
    </row>
    <row r="1241" spans="2:45" hidden="1" outlineLevel="1">
      <c r="B1241" s="123"/>
      <c r="C1241" s="81">
        <f t="shared" si="677"/>
        <v>21</v>
      </c>
      <c r="D1241" s="191">
        <f t="shared" ca="1" si="675"/>
        <v>0</v>
      </c>
      <c r="E1241" s="683">
        <f ca="1">IF(Controle!$N$16=1,0,$D1241*E491*E$5)</f>
        <v>0</v>
      </c>
      <c r="F1241" s="683">
        <f ca="1">IF(Controle!$N$16=1,0,$D1241*F491*F$5)</f>
        <v>0</v>
      </c>
      <c r="G1241" s="683">
        <f ca="1">IF(Controle!$N$16=1,0,$D1241*G491*G$5)</f>
        <v>0</v>
      </c>
      <c r="H1241" s="683">
        <f ca="1">IF(Controle!$N$16=1,0,$D1241*H491*H$5)</f>
        <v>0</v>
      </c>
      <c r="I1241" s="683">
        <f ca="1">IF(Controle!$N$16=1,0,$D1241*I491*I$5)</f>
        <v>0</v>
      </c>
      <c r="J1241" s="683">
        <f ca="1">IF(Controle!$N$16=1,0,$D1241*J491*J$5)</f>
        <v>0</v>
      </c>
      <c r="K1241" s="683">
        <f ca="1">IF(Controle!$N$16=1,0,$D1241*K491*K$5)</f>
        <v>0</v>
      </c>
      <c r="L1241" s="683">
        <f ca="1">IF(Controle!$N$16=1,0,$D1241*L491*L$5)</f>
        <v>0</v>
      </c>
      <c r="M1241" s="683">
        <f ca="1">IF(Controle!$N$16=1,0,$D1241*M491*M$5)</f>
        <v>0</v>
      </c>
      <c r="N1241" s="683">
        <f ca="1">IF(Controle!$N$16=1,0,$D1241*N491*N$5)</f>
        <v>0</v>
      </c>
      <c r="O1241" s="683">
        <f ca="1">IF(Controle!$N$16=1,0,$D1241*O491*O$5)</f>
        <v>0</v>
      </c>
      <c r="P1241" s="683">
        <f ca="1">IF(Controle!$N$16=1,0,$D1241*P491*P$5)</f>
        <v>0</v>
      </c>
      <c r="Q1241" s="683">
        <f ca="1">IF(Controle!$N$16=1,0,$D1241*Q491*Q$5)</f>
        <v>0</v>
      </c>
      <c r="R1241" s="683">
        <f ca="1">IF(Controle!$N$16=1,0,$D1241*R491*R$5)</f>
        <v>0</v>
      </c>
      <c r="S1241" s="683">
        <f ca="1">IF(Controle!$N$16=1,0,$D1241*S491*S$5)</f>
        <v>0</v>
      </c>
      <c r="T1241" s="683">
        <f ca="1">IF(Controle!$N$16=1,0,$D1241*T491*T$5)</f>
        <v>0</v>
      </c>
      <c r="U1241" s="683">
        <f ca="1">IF(Controle!$N$16=1,0,$D1241*U491*U$5)</f>
        <v>0</v>
      </c>
      <c r="V1241" s="683">
        <f ca="1">IF(Controle!$N$16=1,0,$D1241*V491*V$5)</f>
        <v>0</v>
      </c>
      <c r="W1241" s="683">
        <f ca="1">IF(Controle!$N$16=1,0,$D1241*W491*W$5)</f>
        <v>0</v>
      </c>
      <c r="X1241" s="683">
        <f ca="1">IF(Controle!$N$16=1,0,$D1241*X491*X$5)</f>
        <v>0</v>
      </c>
      <c r="Y1241" s="683">
        <f ca="1">IF(Controle!$N$16=1,0,$D1241*Y491*Y$5)</f>
        <v>0</v>
      </c>
      <c r="Z1241" s="683">
        <f ca="1">IF(Controle!$N$16=1,0,$D1241*Z491*Z$5)</f>
        <v>0</v>
      </c>
      <c r="AA1241" s="683">
        <f ca="1">IF(Controle!$N$16=1,0,$D1241*AA491*AA$5)</f>
        <v>0</v>
      </c>
      <c r="AB1241" s="683">
        <f ca="1">IF(Controle!$N$16=1,0,$D1241*AB491*AB$5)</f>
        <v>0</v>
      </c>
      <c r="AC1241" s="683">
        <f ca="1">IF(Controle!$N$16=1,0,$D1241*AC491*AC$5)</f>
        <v>0</v>
      </c>
      <c r="AD1241" s="683">
        <f ca="1">IF(Controle!$N$16=1,0,$D1241*AD491*AD$5)</f>
        <v>0</v>
      </c>
      <c r="AE1241" s="683">
        <f ca="1">IF(Controle!$N$16=1,0,$D1241*AE491*AE$5)</f>
        <v>0</v>
      </c>
      <c r="AF1241" s="683">
        <f ca="1">IF(Controle!$N$16=1,0,$D1241*AF491*AF$5)</f>
        <v>0</v>
      </c>
      <c r="AG1241" s="683">
        <f ca="1">IF(Controle!$N$16=1,0,$D1241*AG491*AG$5)</f>
        <v>0</v>
      </c>
      <c r="AH1241" s="683">
        <f ca="1">IF(Controle!$N$16=1,0,$D1241*AH491*AH$5)</f>
        <v>0</v>
      </c>
      <c r="AI1241" s="683">
        <f ca="1">IF(Controle!$N$16=1,0,$D1241*AI491*AI$5)</f>
        <v>0</v>
      </c>
      <c r="AJ1241" s="683">
        <f ca="1">IF(Controle!$N$16=1,0,$D1241*AJ491*AJ$5)</f>
        <v>0</v>
      </c>
      <c r="AK1241" s="683">
        <f ca="1">IF(Controle!$N$16=1,0,$D1241*AK491*AK$5)</f>
        <v>0</v>
      </c>
      <c r="AL1241" s="683">
        <f ca="1">IF(Controle!$N$16=1,0,$D1241*AL491*AL$5)</f>
        <v>0</v>
      </c>
      <c r="AM1241" s="683">
        <f ca="1">IF(Controle!$N$16=1,0,$D1241*AM491*AM$5)</f>
        <v>0</v>
      </c>
      <c r="AN1241" s="683">
        <f ca="1">IF(Controle!$N$16=1,0,$D1241*AN491*AN$5)</f>
        <v>0</v>
      </c>
      <c r="AO1241" s="683">
        <f ca="1">IF(Controle!$N$16=1,0,$D1241*AO491*AO$5)</f>
        <v>0</v>
      </c>
      <c r="AP1241" s="683">
        <f ca="1">IF(Controle!$N$16=1,0,$D1241*AP491*AP$5)</f>
        <v>0</v>
      </c>
      <c r="AQ1241" s="683">
        <f ca="1">IF(Controle!$N$16=1,0,$D1241*AQ491*AQ$5)</f>
        <v>0</v>
      </c>
      <c r="AR1241" s="683">
        <f ca="1">IF(Controle!$N$16=1,0,$D1241*AR491*AR$5)</f>
        <v>0</v>
      </c>
      <c r="AS1241" s="684">
        <f t="shared" ca="1" si="676"/>
        <v>0</v>
      </c>
    </row>
    <row r="1242" spans="2:45" hidden="1" outlineLevel="1">
      <c r="B1242" s="123"/>
      <c r="C1242" s="81">
        <f t="shared" si="677"/>
        <v>22</v>
      </c>
      <c r="D1242" s="191">
        <f t="shared" ca="1" si="675"/>
        <v>0</v>
      </c>
      <c r="E1242" s="683">
        <f ca="1">IF(Controle!$N$16=1,0,$D1242*E492*E$5)</f>
        <v>0</v>
      </c>
      <c r="F1242" s="683">
        <f ca="1">IF(Controle!$N$16=1,0,$D1242*F492*F$5)</f>
        <v>0</v>
      </c>
      <c r="G1242" s="683">
        <f ca="1">IF(Controle!$N$16=1,0,$D1242*G492*G$5)</f>
        <v>0</v>
      </c>
      <c r="H1242" s="683">
        <f ca="1">IF(Controle!$N$16=1,0,$D1242*H492*H$5)</f>
        <v>0</v>
      </c>
      <c r="I1242" s="683">
        <f ca="1">IF(Controle!$N$16=1,0,$D1242*I492*I$5)</f>
        <v>0</v>
      </c>
      <c r="J1242" s="683">
        <f ca="1">IF(Controle!$N$16=1,0,$D1242*J492*J$5)</f>
        <v>0</v>
      </c>
      <c r="K1242" s="683">
        <f ca="1">IF(Controle!$N$16=1,0,$D1242*K492*K$5)</f>
        <v>0</v>
      </c>
      <c r="L1242" s="683">
        <f ca="1">IF(Controle!$N$16=1,0,$D1242*L492*L$5)</f>
        <v>0</v>
      </c>
      <c r="M1242" s="683">
        <f ca="1">IF(Controle!$N$16=1,0,$D1242*M492*M$5)</f>
        <v>0</v>
      </c>
      <c r="N1242" s="683">
        <f ca="1">IF(Controle!$N$16=1,0,$D1242*N492*N$5)</f>
        <v>0</v>
      </c>
      <c r="O1242" s="683">
        <f ca="1">IF(Controle!$N$16=1,0,$D1242*O492*O$5)</f>
        <v>0</v>
      </c>
      <c r="P1242" s="683">
        <f ca="1">IF(Controle!$N$16=1,0,$D1242*P492*P$5)</f>
        <v>0</v>
      </c>
      <c r="Q1242" s="683">
        <f ca="1">IF(Controle!$N$16=1,0,$D1242*Q492*Q$5)</f>
        <v>0</v>
      </c>
      <c r="R1242" s="683">
        <f ca="1">IF(Controle!$N$16=1,0,$D1242*R492*R$5)</f>
        <v>0</v>
      </c>
      <c r="S1242" s="683">
        <f ca="1">IF(Controle!$N$16=1,0,$D1242*S492*S$5)</f>
        <v>0</v>
      </c>
      <c r="T1242" s="683">
        <f ca="1">IF(Controle!$N$16=1,0,$D1242*T492*T$5)</f>
        <v>0</v>
      </c>
      <c r="U1242" s="683">
        <f ca="1">IF(Controle!$N$16=1,0,$D1242*U492*U$5)</f>
        <v>0</v>
      </c>
      <c r="V1242" s="683">
        <f ca="1">IF(Controle!$N$16=1,0,$D1242*V492*V$5)</f>
        <v>0</v>
      </c>
      <c r="W1242" s="683">
        <f ca="1">IF(Controle!$N$16=1,0,$D1242*W492*W$5)</f>
        <v>0</v>
      </c>
      <c r="X1242" s="683">
        <f ca="1">IF(Controle!$N$16=1,0,$D1242*X492*X$5)</f>
        <v>0</v>
      </c>
      <c r="Y1242" s="683">
        <f ca="1">IF(Controle!$N$16=1,0,$D1242*Y492*Y$5)</f>
        <v>0</v>
      </c>
      <c r="Z1242" s="683">
        <f ca="1">IF(Controle!$N$16=1,0,$D1242*Z492*Z$5)</f>
        <v>0</v>
      </c>
      <c r="AA1242" s="683">
        <f ca="1">IF(Controle!$N$16=1,0,$D1242*AA492*AA$5)</f>
        <v>0</v>
      </c>
      <c r="AB1242" s="683">
        <f ca="1">IF(Controle!$N$16=1,0,$D1242*AB492*AB$5)</f>
        <v>0</v>
      </c>
      <c r="AC1242" s="683">
        <f ca="1">IF(Controle!$N$16=1,0,$D1242*AC492*AC$5)</f>
        <v>0</v>
      </c>
      <c r="AD1242" s="683">
        <f ca="1">IF(Controle!$N$16=1,0,$D1242*AD492*AD$5)</f>
        <v>0</v>
      </c>
      <c r="AE1242" s="683">
        <f ca="1">IF(Controle!$N$16=1,0,$D1242*AE492*AE$5)</f>
        <v>0</v>
      </c>
      <c r="AF1242" s="683">
        <f ca="1">IF(Controle!$N$16=1,0,$D1242*AF492*AF$5)</f>
        <v>0</v>
      </c>
      <c r="AG1242" s="683">
        <f ca="1">IF(Controle!$N$16=1,0,$D1242*AG492*AG$5)</f>
        <v>0</v>
      </c>
      <c r="AH1242" s="683">
        <f ca="1">IF(Controle!$N$16=1,0,$D1242*AH492*AH$5)</f>
        <v>0</v>
      </c>
      <c r="AI1242" s="683">
        <f ca="1">IF(Controle!$N$16=1,0,$D1242*AI492*AI$5)</f>
        <v>0</v>
      </c>
      <c r="AJ1242" s="683">
        <f ca="1">IF(Controle!$N$16=1,0,$D1242*AJ492*AJ$5)</f>
        <v>0</v>
      </c>
      <c r="AK1242" s="683">
        <f ca="1">IF(Controle!$N$16=1,0,$D1242*AK492*AK$5)</f>
        <v>0</v>
      </c>
      <c r="AL1242" s="683">
        <f ca="1">IF(Controle!$N$16=1,0,$D1242*AL492*AL$5)</f>
        <v>0</v>
      </c>
      <c r="AM1242" s="683">
        <f ca="1">IF(Controle!$N$16=1,0,$D1242*AM492*AM$5)</f>
        <v>0</v>
      </c>
      <c r="AN1242" s="683">
        <f ca="1">IF(Controle!$N$16=1,0,$D1242*AN492*AN$5)</f>
        <v>0</v>
      </c>
      <c r="AO1242" s="683">
        <f ca="1">IF(Controle!$N$16=1,0,$D1242*AO492*AO$5)</f>
        <v>0</v>
      </c>
      <c r="AP1242" s="683">
        <f ca="1">IF(Controle!$N$16=1,0,$D1242*AP492*AP$5)</f>
        <v>0</v>
      </c>
      <c r="AQ1242" s="683">
        <f ca="1">IF(Controle!$N$16=1,0,$D1242*AQ492*AQ$5)</f>
        <v>0</v>
      </c>
      <c r="AR1242" s="683">
        <f ca="1">IF(Controle!$N$16=1,0,$D1242*AR492*AR$5)</f>
        <v>0</v>
      </c>
      <c r="AS1242" s="684">
        <f t="shared" ca="1" si="676"/>
        <v>0</v>
      </c>
    </row>
    <row r="1243" spans="2:45" hidden="1" outlineLevel="1">
      <c r="B1243" s="123"/>
      <c r="C1243" s="81">
        <f t="shared" si="677"/>
        <v>23</v>
      </c>
      <c r="D1243" s="191">
        <f t="shared" ca="1" si="675"/>
        <v>0</v>
      </c>
      <c r="E1243" s="683">
        <f ca="1">IF(Controle!$N$16=1,0,$D1243*E493*E$5)</f>
        <v>0</v>
      </c>
      <c r="F1243" s="683">
        <f ca="1">IF(Controle!$N$16=1,0,$D1243*F493*F$5)</f>
        <v>0</v>
      </c>
      <c r="G1243" s="683">
        <f ca="1">IF(Controle!$N$16=1,0,$D1243*G493*G$5)</f>
        <v>0</v>
      </c>
      <c r="H1243" s="683">
        <f ca="1">IF(Controle!$N$16=1,0,$D1243*H493*H$5)</f>
        <v>0</v>
      </c>
      <c r="I1243" s="683">
        <f ca="1">IF(Controle!$N$16=1,0,$D1243*I493*I$5)</f>
        <v>0</v>
      </c>
      <c r="J1243" s="683">
        <f ca="1">IF(Controle!$N$16=1,0,$D1243*J493*J$5)</f>
        <v>0</v>
      </c>
      <c r="K1243" s="683">
        <f ca="1">IF(Controle!$N$16=1,0,$D1243*K493*K$5)</f>
        <v>0</v>
      </c>
      <c r="L1243" s="683">
        <f ca="1">IF(Controle!$N$16=1,0,$D1243*L493*L$5)</f>
        <v>0</v>
      </c>
      <c r="M1243" s="683">
        <f ca="1">IF(Controle!$N$16=1,0,$D1243*M493*M$5)</f>
        <v>0</v>
      </c>
      <c r="N1243" s="683">
        <f ca="1">IF(Controle!$N$16=1,0,$D1243*N493*N$5)</f>
        <v>0</v>
      </c>
      <c r="O1243" s="683">
        <f ca="1">IF(Controle!$N$16=1,0,$D1243*O493*O$5)</f>
        <v>0</v>
      </c>
      <c r="P1243" s="683">
        <f ca="1">IF(Controle!$N$16=1,0,$D1243*P493*P$5)</f>
        <v>0</v>
      </c>
      <c r="Q1243" s="683">
        <f ca="1">IF(Controle!$N$16=1,0,$D1243*Q493*Q$5)</f>
        <v>0</v>
      </c>
      <c r="R1243" s="683">
        <f ca="1">IF(Controle!$N$16=1,0,$D1243*R493*R$5)</f>
        <v>0</v>
      </c>
      <c r="S1243" s="683">
        <f ca="1">IF(Controle!$N$16=1,0,$D1243*S493*S$5)</f>
        <v>0</v>
      </c>
      <c r="T1243" s="683">
        <f ca="1">IF(Controle!$N$16=1,0,$D1243*T493*T$5)</f>
        <v>0</v>
      </c>
      <c r="U1243" s="683">
        <f ca="1">IF(Controle!$N$16=1,0,$D1243*U493*U$5)</f>
        <v>0</v>
      </c>
      <c r="V1243" s="683">
        <f ca="1">IF(Controle!$N$16=1,0,$D1243*V493*V$5)</f>
        <v>0</v>
      </c>
      <c r="W1243" s="683">
        <f ca="1">IF(Controle!$N$16=1,0,$D1243*W493*W$5)</f>
        <v>0</v>
      </c>
      <c r="X1243" s="683">
        <f ca="1">IF(Controle!$N$16=1,0,$D1243*X493*X$5)</f>
        <v>0</v>
      </c>
      <c r="Y1243" s="683">
        <f ca="1">IF(Controle!$N$16=1,0,$D1243*Y493*Y$5)</f>
        <v>0</v>
      </c>
      <c r="Z1243" s="683">
        <f ca="1">IF(Controle!$N$16=1,0,$D1243*Z493*Z$5)</f>
        <v>0</v>
      </c>
      <c r="AA1243" s="683">
        <f ca="1">IF(Controle!$N$16=1,0,$D1243*AA493*AA$5)</f>
        <v>0</v>
      </c>
      <c r="AB1243" s="683">
        <f ca="1">IF(Controle!$N$16=1,0,$D1243*AB493*AB$5)</f>
        <v>0</v>
      </c>
      <c r="AC1243" s="683">
        <f ca="1">IF(Controle!$N$16=1,0,$D1243*AC493*AC$5)</f>
        <v>0</v>
      </c>
      <c r="AD1243" s="683">
        <f ca="1">IF(Controle!$N$16=1,0,$D1243*AD493*AD$5)</f>
        <v>0</v>
      </c>
      <c r="AE1243" s="683">
        <f ca="1">IF(Controle!$N$16=1,0,$D1243*AE493*AE$5)</f>
        <v>0</v>
      </c>
      <c r="AF1243" s="683">
        <f ca="1">IF(Controle!$N$16=1,0,$D1243*AF493*AF$5)</f>
        <v>0</v>
      </c>
      <c r="AG1243" s="683">
        <f ca="1">IF(Controle!$N$16=1,0,$D1243*AG493*AG$5)</f>
        <v>0</v>
      </c>
      <c r="AH1243" s="683">
        <f ca="1">IF(Controle!$N$16=1,0,$D1243*AH493*AH$5)</f>
        <v>0</v>
      </c>
      <c r="AI1243" s="683">
        <f ca="1">IF(Controle!$N$16=1,0,$D1243*AI493*AI$5)</f>
        <v>0</v>
      </c>
      <c r="AJ1243" s="683">
        <f ca="1">IF(Controle!$N$16=1,0,$D1243*AJ493*AJ$5)</f>
        <v>0</v>
      </c>
      <c r="AK1243" s="683">
        <f ca="1">IF(Controle!$N$16=1,0,$D1243*AK493*AK$5)</f>
        <v>0</v>
      </c>
      <c r="AL1243" s="683">
        <f ca="1">IF(Controle!$N$16=1,0,$D1243*AL493*AL$5)</f>
        <v>0</v>
      </c>
      <c r="AM1243" s="683">
        <f ca="1">IF(Controle!$N$16=1,0,$D1243*AM493*AM$5)</f>
        <v>0</v>
      </c>
      <c r="AN1243" s="683">
        <f ca="1">IF(Controle!$N$16=1,0,$D1243*AN493*AN$5)</f>
        <v>0</v>
      </c>
      <c r="AO1243" s="683">
        <f ca="1">IF(Controle!$N$16=1,0,$D1243*AO493*AO$5)</f>
        <v>0</v>
      </c>
      <c r="AP1243" s="683">
        <f ca="1">IF(Controle!$N$16=1,0,$D1243*AP493*AP$5)</f>
        <v>0</v>
      </c>
      <c r="AQ1243" s="683">
        <f ca="1">IF(Controle!$N$16=1,0,$D1243*AQ493*AQ$5)</f>
        <v>0</v>
      </c>
      <c r="AR1243" s="683">
        <f ca="1">IF(Controle!$N$16=1,0,$D1243*AR493*AR$5)</f>
        <v>0</v>
      </c>
      <c r="AS1243" s="684">
        <f t="shared" ca="1" si="676"/>
        <v>0</v>
      </c>
    </row>
    <row r="1244" spans="2:45" hidden="1" outlineLevel="1">
      <c r="B1244" s="123"/>
      <c r="C1244" s="81">
        <f t="shared" si="677"/>
        <v>24</v>
      </c>
      <c r="D1244" s="191">
        <f t="shared" ca="1" si="675"/>
        <v>0</v>
      </c>
      <c r="E1244" s="683">
        <f ca="1">IF(Controle!$N$16=1,0,$D1244*E494*E$5)</f>
        <v>0</v>
      </c>
      <c r="F1244" s="683">
        <f ca="1">IF(Controle!$N$16=1,0,$D1244*F494*F$5)</f>
        <v>0</v>
      </c>
      <c r="G1244" s="683">
        <f ca="1">IF(Controle!$N$16=1,0,$D1244*G494*G$5)</f>
        <v>0</v>
      </c>
      <c r="H1244" s="683">
        <f ca="1">IF(Controle!$N$16=1,0,$D1244*H494*H$5)</f>
        <v>0</v>
      </c>
      <c r="I1244" s="683">
        <f ca="1">IF(Controle!$N$16=1,0,$D1244*I494*I$5)</f>
        <v>0</v>
      </c>
      <c r="J1244" s="683">
        <f ca="1">IF(Controle!$N$16=1,0,$D1244*J494*J$5)</f>
        <v>0</v>
      </c>
      <c r="K1244" s="683">
        <f ca="1">IF(Controle!$N$16=1,0,$D1244*K494*K$5)</f>
        <v>0</v>
      </c>
      <c r="L1244" s="683">
        <f ca="1">IF(Controle!$N$16=1,0,$D1244*L494*L$5)</f>
        <v>0</v>
      </c>
      <c r="M1244" s="683">
        <f ca="1">IF(Controle!$N$16=1,0,$D1244*M494*M$5)</f>
        <v>0</v>
      </c>
      <c r="N1244" s="683">
        <f ca="1">IF(Controle!$N$16=1,0,$D1244*N494*N$5)</f>
        <v>0</v>
      </c>
      <c r="O1244" s="683">
        <f ca="1">IF(Controle!$N$16=1,0,$D1244*O494*O$5)</f>
        <v>0</v>
      </c>
      <c r="P1244" s="683">
        <f ca="1">IF(Controle!$N$16=1,0,$D1244*P494*P$5)</f>
        <v>0</v>
      </c>
      <c r="Q1244" s="683">
        <f ca="1">IF(Controle!$N$16=1,0,$D1244*Q494*Q$5)</f>
        <v>0</v>
      </c>
      <c r="R1244" s="683">
        <f ca="1">IF(Controle!$N$16=1,0,$D1244*R494*R$5)</f>
        <v>0</v>
      </c>
      <c r="S1244" s="683">
        <f ca="1">IF(Controle!$N$16=1,0,$D1244*S494*S$5)</f>
        <v>0</v>
      </c>
      <c r="T1244" s="683">
        <f ca="1">IF(Controle!$N$16=1,0,$D1244*T494*T$5)</f>
        <v>0</v>
      </c>
      <c r="U1244" s="683">
        <f ca="1">IF(Controle!$N$16=1,0,$D1244*U494*U$5)</f>
        <v>0</v>
      </c>
      <c r="V1244" s="683">
        <f ca="1">IF(Controle!$N$16=1,0,$D1244*V494*V$5)</f>
        <v>0</v>
      </c>
      <c r="W1244" s="683">
        <f ca="1">IF(Controle!$N$16=1,0,$D1244*W494*W$5)</f>
        <v>0</v>
      </c>
      <c r="X1244" s="683">
        <f ca="1">IF(Controle!$N$16=1,0,$D1244*X494*X$5)</f>
        <v>0</v>
      </c>
      <c r="Y1244" s="683">
        <f ca="1">IF(Controle!$N$16=1,0,$D1244*Y494*Y$5)</f>
        <v>0</v>
      </c>
      <c r="Z1244" s="683">
        <f ca="1">IF(Controle!$N$16=1,0,$D1244*Z494*Z$5)</f>
        <v>0</v>
      </c>
      <c r="AA1244" s="683">
        <f ca="1">IF(Controle!$N$16=1,0,$D1244*AA494*AA$5)</f>
        <v>0</v>
      </c>
      <c r="AB1244" s="683">
        <f ca="1">IF(Controle!$N$16=1,0,$D1244*AB494*AB$5)</f>
        <v>0</v>
      </c>
      <c r="AC1244" s="683">
        <f ca="1">IF(Controle!$N$16=1,0,$D1244*AC494*AC$5)</f>
        <v>0</v>
      </c>
      <c r="AD1244" s="683">
        <f ca="1">IF(Controle!$N$16=1,0,$D1244*AD494*AD$5)</f>
        <v>0</v>
      </c>
      <c r="AE1244" s="683">
        <f ca="1">IF(Controle!$N$16=1,0,$D1244*AE494*AE$5)</f>
        <v>0</v>
      </c>
      <c r="AF1244" s="683">
        <f ca="1">IF(Controle!$N$16=1,0,$D1244*AF494*AF$5)</f>
        <v>0</v>
      </c>
      <c r="AG1244" s="683">
        <f ca="1">IF(Controle!$N$16=1,0,$D1244*AG494*AG$5)</f>
        <v>0</v>
      </c>
      <c r="AH1244" s="683">
        <f ca="1">IF(Controle!$N$16=1,0,$D1244*AH494*AH$5)</f>
        <v>0</v>
      </c>
      <c r="AI1244" s="683">
        <f ca="1">IF(Controle!$N$16=1,0,$D1244*AI494*AI$5)</f>
        <v>0</v>
      </c>
      <c r="AJ1244" s="683">
        <f ca="1">IF(Controle!$N$16=1,0,$D1244*AJ494*AJ$5)</f>
        <v>0</v>
      </c>
      <c r="AK1244" s="683">
        <f ca="1">IF(Controle!$N$16=1,0,$D1244*AK494*AK$5)</f>
        <v>0</v>
      </c>
      <c r="AL1244" s="683">
        <f ca="1">IF(Controle!$N$16=1,0,$D1244*AL494*AL$5)</f>
        <v>0</v>
      </c>
      <c r="AM1244" s="683">
        <f ca="1">IF(Controle!$N$16=1,0,$D1244*AM494*AM$5)</f>
        <v>0</v>
      </c>
      <c r="AN1244" s="683">
        <f ca="1">IF(Controle!$N$16=1,0,$D1244*AN494*AN$5)</f>
        <v>0</v>
      </c>
      <c r="AO1244" s="683">
        <f ca="1">IF(Controle!$N$16=1,0,$D1244*AO494*AO$5)</f>
        <v>0</v>
      </c>
      <c r="AP1244" s="683">
        <f ca="1">IF(Controle!$N$16=1,0,$D1244*AP494*AP$5)</f>
        <v>0</v>
      </c>
      <c r="AQ1244" s="683">
        <f ca="1">IF(Controle!$N$16=1,0,$D1244*AQ494*AQ$5)</f>
        <v>0</v>
      </c>
      <c r="AR1244" s="683">
        <f ca="1">IF(Controle!$N$16=1,0,$D1244*AR494*AR$5)</f>
        <v>0</v>
      </c>
      <c r="AS1244" s="684">
        <f t="shared" ca="1" si="676"/>
        <v>0</v>
      </c>
    </row>
    <row r="1245" spans="2:45" hidden="1" outlineLevel="1">
      <c r="B1245" s="123"/>
      <c r="C1245" s="81">
        <f t="shared" si="677"/>
        <v>25</v>
      </c>
      <c r="D1245" s="191">
        <f t="shared" ca="1" si="675"/>
        <v>0</v>
      </c>
      <c r="E1245" s="683">
        <f ca="1">IF(Controle!$N$16=1,0,$D1245*E495*E$5)</f>
        <v>0</v>
      </c>
      <c r="F1245" s="683">
        <f ca="1">IF(Controle!$N$16=1,0,$D1245*F495*F$5)</f>
        <v>0</v>
      </c>
      <c r="G1245" s="683">
        <f ca="1">IF(Controle!$N$16=1,0,$D1245*G495*G$5)</f>
        <v>0</v>
      </c>
      <c r="H1245" s="683">
        <f ca="1">IF(Controle!$N$16=1,0,$D1245*H495*H$5)</f>
        <v>0</v>
      </c>
      <c r="I1245" s="683">
        <f ca="1">IF(Controle!$N$16=1,0,$D1245*I495*I$5)</f>
        <v>0</v>
      </c>
      <c r="J1245" s="683">
        <f ca="1">IF(Controle!$N$16=1,0,$D1245*J495*J$5)</f>
        <v>0</v>
      </c>
      <c r="K1245" s="683">
        <f ca="1">IF(Controle!$N$16=1,0,$D1245*K495*K$5)</f>
        <v>0</v>
      </c>
      <c r="L1245" s="683">
        <f ca="1">IF(Controle!$N$16=1,0,$D1245*L495*L$5)</f>
        <v>0</v>
      </c>
      <c r="M1245" s="683">
        <f ca="1">IF(Controle!$N$16=1,0,$D1245*M495*M$5)</f>
        <v>0</v>
      </c>
      <c r="N1245" s="683">
        <f ca="1">IF(Controle!$N$16=1,0,$D1245*N495*N$5)</f>
        <v>0</v>
      </c>
      <c r="O1245" s="683">
        <f ca="1">IF(Controle!$N$16=1,0,$D1245*O495*O$5)</f>
        <v>0</v>
      </c>
      <c r="P1245" s="683">
        <f ca="1">IF(Controle!$N$16=1,0,$D1245*P495*P$5)</f>
        <v>0</v>
      </c>
      <c r="Q1245" s="683">
        <f ca="1">IF(Controle!$N$16=1,0,$D1245*Q495*Q$5)</f>
        <v>0</v>
      </c>
      <c r="R1245" s="683">
        <f ca="1">IF(Controle!$N$16=1,0,$D1245*R495*R$5)</f>
        <v>0</v>
      </c>
      <c r="S1245" s="683">
        <f ca="1">IF(Controle!$N$16=1,0,$D1245*S495*S$5)</f>
        <v>0</v>
      </c>
      <c r="T1245" s="683">
        <f ca="1">IF(Controle!$N$16=1,0,$D1245*T495*T$5)</f>
        <v>0</v>
      </c>
      <c r="U1245" s="683">
        <f ca="1">IF(Controle!$N$16=1,0,$D1245*U495*U$5)</f>
        <v>0</v>
      </c>
      <c r="V1245" s="683">
        <f ca="1">IF(Controle!$N$16=1,0,$D1245*V495*V$5)</f>
        <v>0</v>
      </c>
      <c r="W1245" s="683">
        <f ca="1">IF(Controle!$N$16=1,0,$D1245*W495*W$5)</f>
        <v>0</v>
      </c>
      <c r="X1245" s="683">
        <f ca="1">IF(Controle!$N$16=1,0,$D1245*X495*X$5)</f>
        <v>0</v>
      </c>
      <c r="Y1245" s="683">
        <f ca="1">IF(Controle!$N$16=1,0,$D1245*Y495*Y$5)</f>
        <v>0</v>
      </c>
      <c r="Z1245" s="683">
        <f ca="1">IF(Controle!$N$16=1,0,$D1245*Z495*Z$5)</f>
        <v>0</v>
      </c>
      <c r="AA1245" s="683">
        <f ca="1">IF(Controle!$N$16=1,0,$D1245*AA495*AA$5)</f>
        <v>0</v>
      </c>
      <c r="AB1245" s="683">
        <f ca="1">IF(Controle!$N$16=1,0,$D1245*AB495*AB$5)</f>
        <v>0</v>
      </c>
      <c r="AC1245" s="683">
        <f ca="1">IF(Controle!$N$16=1,0,$D1245*AC495*AC$5)</f>
        <v>0</v>
      </c>
      <c r="AD1245" s="683">
        <f ca="1">IF(Controle!$N$16=1,0,$D1245*AD495*AD$5)</f>
        <v>0</v>
      </c>
      <c r="AE1245" s="683">
        <f ca="1">IF(Controle!$N$16=1,0,$D1245*AE495*AE$5)</f>
        <v>0</v>
      </c>
      <c r="AF1245" s="683">
        <f ca="1">IF(Controle!$N$16=1,0,$D1245*AF495*AF$5)</f>
        <v>0</v>
      </c>
      <c r="AG1245" s="683">
        <f ca="1">IF(Controle!$N$16=1,0,$D1245*AG495*AG$5)</f>
        <v>0</v>
      </c>
      <c r="AH1245" s="683">
        <f ca="1">IF(Controle!$N$16=1,0,$D1245*AH495*AH$5)</f>
        <v>0</v>
      </c>
      <c r="AI1245" s="683">
        <f ca="1">IF(Controle!$N$16=1,0,$D1245*AI495*AI$5)</f>
        <v>0</v>
      </c>
      <c r="AJ1245" s="683">
        <f ca="1">IF(Controle!$N$16=1,0,$D1245*AJ495*AJ$5)</f>
        <v>0</v>
      </c>
      <c r="AK1245" s="683">
        <f ca="1">IF(Controle!$N$16=1,0,$D1245*AK495*AK$5)</f>
        <v>0</v>
      </c>
      <c r="AL1245" s="683">
        <f ca="1">IF(Controle!$N$16=1,0,$D1245*AL495*AL$5)</f>
        <v>0</v>
      </c>
      <c r="AM1245" s="683">
        <f ca="1">IF(Controle!$N$16=1,0,$D1245*AM495*AM$5)</f>
        <v>0</v>
      </c>
      <c r="AN1245" s="683">
        <f ca="1">IF(Controle!$N$16=1,0,$D1245*AN495*AN$5)</f>
        <v>0</v>
      </c>
      <c r="AO1245" s="683">
        <f ca="1">IF(Controle!$N$16=1,0,$D1245*AO495*AO$5)</f>
        <v>0</v>
      </c>
      <c r="AP1245" s="683">
        <f ca="1">IF(Controle!$N$16=1,0,$D1245*AP495*AP$5)</f>
        <v>0</v>
      </c>
      <c r="AQ1245" s="683">
        <f ca="1">IF(Controle!$N$16=1,0,$D1245*AQ495*AQ$5)</f>
        <v>0</v>
      </c>
      <c r="AR1245" s="683">
        <f ca="1">IF(Controle!$N$16=1,0,$D1245*AR495*AR$5)</f>
        <v>0</v>
      </c>
      <c r="AS1245" s="684">
        <f t="shared" ca="1" si="676"/>
        <v>0</v>
      </c>
    </row>
    <row r="1246" spans="2:45" hidden="1" outlineLevel="1">
      <c r="B1246" s="123"/>
      <c r="C1246" s="81">
        <f t="shared" si="677"/>
        <v>26</v>
      </c>
      <c r="D1246" s="191">
        <f t="shared" ca="1" si="675"/>
        <v>0</v>
      </c>
      <c r="E1246" s="683">
        <f ca="1">IF(Controle!$N$16=1,0,$D1246*E496*E$5)</f>
        <v>0</v>
      </c>
      <c r="F1246" s="683">
        <f ca="1">IF(Controle!$N$16=1,0,$D1246*F496*F$5)</f>
        <v>0</v>
      </c>
      <c r="G1246" s="683">
        <f ca="1">IF(Controle!$N$16=1,0,$D1246*G496*G$5)</f>
        <v>0</v>
      </c>
      <c r="H1246" s="683">
        <f ca="1">IF(Controle!$N$16=1,0,$D1246*H496*H$5)</f>
        <v>0</v>
      </c>
      <c r="I1246" s="683">
        <f ca="1">IF(Controle!$N$16=1,0,$D1246*I496*I$5)</f>
        <v>0</v>
      </c>
      <c r="J1246" s="683">
        <f ca="1">IF(Controle!$N$16=1,0,$D1246*J496*J$5)</f>
        <v>0</v>
      </c>
      <c r="K1246" s="683">
        <f ca="1">IF(Controle!$N$16=1,0,$D1246*K496*K$5)</f>
        <v>0</v>
      </c>
      <c r="L1246" s="683">
        <f ca="1">IF(Controle!$N$16=1,0,$D1246*L496*L$5)</f>
        <v>0</v>
      </c>
      <c r="M1246" s="683">
        <f ca="1">IF(Controle!$N$16=1,0,$D1246*M496*M$5)</f>
        <v>0</v>
      </c>
      <c r="N1246" s="683">
        <f ca="1">IF(Controle!$N$16=1,0,$D1246*N496*N$5)</f>
        <v>0</v>
      </c>
      <c r="O1246" s="683">
        <f ca="1">IF(Controle!$N$16=1,0,$D1246*O496*O$5)</f>
        <v>0</v>
      </c>
      <c r="P1246" s="683">
        <f ca="1">IF(Controle!$N$16=1,0,$D1246*P496*P$5)</f>
        <v>0</v>
      </c>
      <c r="Q1246" s="683">
        <f ca="1">IF(Controle!$N$16=1,0,$D1246*Q496*Q$5)</f>
        <v>0</v>
      </c>
      <c r="R1246" s="683">
        <f ca="1">IF(Controle!$N$16=1,0,$D1246*R496*R$5)</f>
        <v>0</v>
      </c>
      <c r="S1246" s="683">
        <f ca="1">IF(Controle!$N$16=1,0,$D1246*S496*S$5)</f>
        <v>0</v>
      </c>
      <c r="T1246" s="683">
        <f ca="1">IF(Controle!$N$16=1,0,$D1246*T496*T$5)</f>
        <v>0</v>
      </c>
      <c r="U1246" s="683">
        <f ca="1">IF(Controle!$N$16=1,0,$D1246*U496*U$5)</f>
        <v>0</v>
      </c>
      <c r="V1246" s="683">
        <f ca="1">IF(Controle!$N$16=1,0,$D1246*V496*V$5)</f>
        <v>0</v>
      </c>
      <c r="W1246" s="683">
        <f ca="1">IF(Controle!$N$16=1,0,$D1246*W496*W$5)</f>
        <v>0</v>
      </c>
      <c r="X1246" s="683">
        <f ca="1">IF(Controle!$N$16=1,0,$D1246*X496*X$5)</f>
        <v>0</v>
      </c>
      <c r="Y1246" s="683">
        <f ca="1">IF(Controle!$N$16=1,0,$D1246*Y496*Y$5)</f>
        <v>0</v>
      </c>
      <c r="Z1246" s="683">
        <f ca="1">IF(Controle!$N$16=1,0,$D1246*Z496*Z$5)</f>
        <v>0</v>
      </c>
      <c r="AA1246" s="683">
        <f ca="1">IF(Controle!$N$16=1,0,$D1246*AA496*AA$5)</f>
        <v>0</v>
      </c>
      <c r="AB1246" s="683">
        <f ca="1">IF(Controle!$N$16=1,0,$D1246*AB496*AB$5)</f>
        <v>0</v>
      </c>
      <c r="AC1246" s="683">
        <f ca="1">IF(Controle!$N$16=1,0,$D1246*AC496*AC$5)</f>
        <v>0</v>
      </c>
      <c r="AD1246" s="683">
        <f ca="1">IF(Controle!$N$16=1,0,$D1246*AD496*AD$5)</f>
        <v>0</v>
      </c>
      <c r="AE1246" s="683">
        <f ca="1">IF(Controle!$N$16=1,0,$D1246*AE496*AE$5)</f>
        <v>0</v>
      </c>
      <c r="AF1246" s="683">
        <f ca="1">IF(Controle!$N$16=1,0,$D1246*AF496*AF$5)</f>
        <v>0</v>
      </c>
      <c r="AG1246" s="683">
        <f ca="1">IF(Controle!$N$16=1,0,$D1246*AG496*AG$5)</f>
        <v>0</v>
      </c>
      <c r="AH1246" s="683">
        <f ca="1">IF(Controle!$N$16=1,0,$D1246*AH496*AH$5)</f>
        <v>0</v>
      </c>
      <c r="AI1246" s="683">
        <f ca="1">IF(Controle!$N$16=1,0,$D1246*AI496*AI$5)</f>
        <v>0</v>
      </c>
      <c r="AJ1246" s="683">
        <f ca="1">IF(Controle!$N$16=1,0,$D1246*AJ496*AJ$5)</f>
        <v>0</v>
      </c>
      <c r="AK1246" s="683">
        <f ca="1">IF(Controle!$N$16=1,0,$D1246*AK496*AK$5)</f>
        <v>0</v>
      </c>
      <c r="AL1246" s="683">
        <f ca="1">IF(Controle!$N$16=1,0,$D1246*AL496*AL$5)</f>
        <v>0</v>
      </c>
      <c r="AM1246" s="683">
        <f ca="1">IF(Controle!$N$16=1,0,$D1246*AM496*AM$5)</f>
        <v>0</v>
      </c>
      <c r="AN1246" s="683">
        <f ca="1">IF(Controle!$N$16=1,0,$D1246*AN496*AN$5)</f>
        <v>0</v>
      </c>
      <c r="AO1246" s="683">
        <f ca="1">IF(Controle!$N$16=1,0,$D1246*AO496*AO$5)</f>
        <v>0</v>
      </c>
      <c r="AP1246" s="683">
        <f ca="1">IF(Controle!$N$16=1,0,$D1246*AP496*AP$5)</f>
        <v>0</v>
      </c>
      <c r="AQ1246" s="683">
        <f ca="1">IF(Controle!$N$16=1,0,$D1246*AQ496*AQ$5)</f>
        <v>0</v>
      </c>
      <c r="AR1246" s="683">
        <f ca="1">IF(Controle!$N$16=1,0,$D1246*AR496*AR$5)</f>
        <v>0</v>
      </c>
      <c r="AS1246" s="684">
        <f t="shared" ca="1" si="676"/>
        <v>0</v>
      </c>
    </row>
    <row r="1247" spans="2:45" hidden="1" outlineLevel="1">
      <c r="B1247" s="123"/>
      <c r="C1247" s="81">
        <f t="shared" si="677"/>
        <v>27</v>
      </c>
      <c r="D1247" s="191">
        <f t="shared" ca="1" si="675"/>
        <v>0</v>
      </c>
      <c r="E1247" s="683">
        <f ca="1">IF(Controle!$N$16=1,0,$D1247*E497*E$5)</f>
        <v>0</v>
      </c>
      <c r="F1247" s="683">
        <f ca="1">IF(Controle!$N$16=1,0,$D1247*F497*F$5)</f>
        <v>0</v>
      </c>
      <c r="G1247" s="683">
        <f ca="1">IF(Controle!$N$16=1,0,$D1247*G497*G$5)</f>
        <v>0</v>
      </c>
      <c r="H1247" s="683">
        <f ca="1">IF(Controle!$N$16=1,0,$D1247*H497*H$5)</f>
        <v>0</v>
      </c>
      <c r="I1247" s="683">
        <f ca="1">IF(Controle!$N$16=1,0,$D1247*I497*I$5)</f>
        <v>0</v>
      </c>
      <c r="J1247" s="683">
        <f ca="1">IF(Controle!$N$16=1,0,$D1247*J497*J$5)</f>
        <v>0</v>
      </c>
      <c r="K1247" s="683">
        <f ca="1">IF(Controle!$N$16=1,0,$D1247*K497*K$5)</f>
        <v>0</v>
      </c>
      <c r="L1247" s="683">
        <f ca="1">IF(Controle!$N$16=1,0,$D1247*L497*L$5)</f>
        <v>0</v>
      </c>
      <c r="M1247" s="683">
        <f ca="1">IF(Controle!$N$16=1,0,$D1247*M497*M$5)</f>
        <v>0</v>
      </c>
      <c r="N1247" s="683">
        <f ca="1">IF(Controle!$N$16=1,0,$D1247*N497*N$5)</f>
        <v>0</v>
      </c>
      <c r="O1247" s="683">
        <f ca="1">IF(Controle!$N$16=1,0,$D1247*O497*O$5)</f>
        <v>0</v>
      </c>
      <c r="P1247" s="683">
        <f ca="1">IF(Controle!$N$16=1,0,$D1247*P497*P$5)</f>
        <v>0</v>
      </c>
      <c r="Q1247" s="683">
        <f ca="1">IF(Controle!$N$16=1,0,$D1247*Q497*Q$5)</f>
        <v>0</v>
      </c>
      <c r="R1247" s="683">
        <f ca="1">IF(Controle!$N$16=1,0,$D1247*R497*R$5)</f>
        <v>0</v>
      </c>
      <c r="S1247" s="683">
        <f ca="1">IF(Controle!$N$16=1,0,$D1247*S497*S$5)</f>
        <v>0</v>
      </c>
      <c r="T1247" s="683">
        <f ca="1">IF(Controle!$N$16=1,0,$D1247*T497*T$5)</f>
        <v>0</v>
      </c>
      <c r="U1247" s="683">
        <f ca="1">IF(Controle!$N$16=1,0,$D1247*U497*U$5)</f>
        <v>0</v>
      </c>
      <c r="V1247" s="683">
        <f ca="1">IF(Controle!$N$16=1,0,$D1247*V497*V$5)</f>
        <v>0</v>
      </c>
      <c r="W1247" s="683">
        <f ca="1">IF(Controle!$N$16=1,0,$D1247*W497*W$5)</f>
        <v>0</v>
      </c>
      <c r="X1247" s="683">
        <f ca="1">IF(Controle!$N$16=1,0,$D1247*X497*X$5)</f>
        <v>0</v>
      </c>
      <c r="Y1247" s="683">
        <f ca="1">IF(Controle!$N$16=1,0,$D1247*Y497*Y$5)</f>
        <v>0</v>
      </c>
      <c r="Z1247" s="683">
        <f ca="1">IF(Controle!$N$16=1,0,$D1247*Z497*Z$5)</f>
        <v>0</v>
      </c>
      <c r="AA1247" s="683">
        <f ca="1">IF(Controle!$N$16=1,0,$D1247*AA497*AA$5)</f>
        <v>0</v>
      </c>
      <c r="AB1247" s="683">
        <f ca="1">IF(Controle!$N$16=1,0,$D1247*AB497*AB$5)</f>
        <v>0</v>
      </c>
      <c r="AC1247" s="683">
        <f ca="1">IF(Controle!$N$16=1,0,$D1247*AC497*AC$5)</f>
        <v>0</v>
      </c>
      <c r="AD1247" s="683">
        <f ca="1">IF(Controle!$N$16=1,0,$D1247*AD497*AD$5)</f>
        <v>0</v>
      </c>
      <c r="AE1247" s="683">
        <f ca="1">IF(Controle!$N$16=1,0,$D1247*AE497*AE$5)</f>
        <v>0</v>
      </c>
      <c r="AF1247" s="683">
        <f ca="1">IF(Controle!$N$16=1,0,$D1247*AF497*AF$5)</f>
        <v>0</v>
      </c>
      <c r="AG1247" s="683">
        <f ca="1">IF(Controle!$N$16=1,0,$D1247*AG497*AG$5)</f>
        <v>0</v>
      </c>
      <c r="AH1247" s="683">
        <f ca="1">IF(Controle!$N$16=1,0,$D1247*AH497*AH$5)</f>
        <v>0</v>
      </c>
      <c r="AI1247" s="683">
        <f ca="1">IF(Controle!$N$16=1,0,$D1247*AI497*AI$5)</f>
        <v>0</v>
      </c>
      <c r="AJ1247" s="683">
        <f ca="1">IF(Controle!$N$16=1,0,$D1247*AJ497*AJ$5)</f>
        <v>0</v>
      </c>
      <c r="AK1247" s="683">
        <f ca="1">IF(Controle!$N$16=1,0,$D1247*AK497*AK$5)</f>
        <v>0</v>
      </c>
      <c r="AL1247" s="683">
        <f ca="1">IF(Controle!$N$16=1,0,$D1247*AL497*AL$5)</f>
        <v>0</v>
      </c>
      <c r="AM1247" s="683">
        <f ca="1">IF(Controle!$N$16=1,0,$D1247*AM497*AM$5)</f>
        <v>0</v>
      </c>
      <c r="AN1247" s="683">
        <f ca="1">IF(Controle!$N$16=1,0,$D1247*AN497*AN$5)</f>
        <v>0</v>
      </c>
      <c r="AO1247" s="683">
        <f ca="1">IF(Controle!$N$16=1,0,$D1247*AO497*AO$5)</f>
        <v>0</v>
      </c>
      <c r="AP1247" s="683">
        <f ca="1">IF(Controle!$N$16=1,0,$D1247*AP497*AP$5)</f>
        <v>0</v>
      </c>
      <c r="AQ1247" s="683">
        <f ca="1">IF(Controle!$N$16=1,0,$D1247*AQ497*AQ$5)</f>
        <v>0</v>
      </c>
      <c r="AR1247" s="683">
        <f ca="1">IF(Controle!$N$16=1,0,$D1247*AR497*AR$5)</f>
        <v>0</v>
      </c>
      <c r="AS1247" s="684">
        <f t="shared" ca="1" si="676"/>
        <v>0</v>
      </c>
    </row>
    <row r="1248" spans="2:45" hidden="1" outlineLevel="1">
      <c r="B1248" s="123"/>
      <c r="C1248" s="81">
        <f t="shared" si="677"/>
        <v>28</v>
      </c>
      <c r="D1248" s="191">
        <f t="shared" ca="1" si="675"/>
        <v>0</v>
      </c>
      <c r="E1248" s="683">
        <f ca="1">IF(Controle!$N$16=1,0,$D1248*E498*E$5)</f>
        <v>0</v>
      </c>
      <c r="F1248" s="683">
        <f ca="1">IF(Controle!$N$16=1,0,$D1248*F498*F$5)</f>
        <v>0</v>
      </c>
      <c r="G1248" s="683">
        <f ca="1">IF(Controle!$N$16=1,0,$D1248*G498*G$5)</f>
        <v>0</v>
      </c>
      <c r="H1248" s="683">
        <f ca="1">IF(Controle!$N$16=1,0,$D1248*H498*H$5)</f>
        <v>0</v>
      </c>
      <c r="I1248" s="683">
        <f ca="1">IF(Controle!$N$16=1,0,$D1248*I498*I$5)</f>
        <v>0</v>
      </c>
      <c r="J1248" s="683">
        <f ca="1">IF(Controle!$N$16=1,0,$D1248*J498*J$5)</f>
        <v>0</v>
      </c>
      <c r="K1248" s="683">
        <f ca="1">IF(Controle!$N$16=1,0,$D1248*K498*K$5)</f>
        <v>0</v>
      </c>
      <c r="L1248" s="683">
        <f ca="1">IF(Controle!$N$16=1,0,$D1248*L498*L$5)</f>
        <v>0</v>
      </c>
      <c r="M1248" s="683">
        <f ca="1">IF(Controle!$N$16=1,0,$D1248*M498*M$5)</f>
        <v>0</v>
      </c>
      <c r="N1248" s="683">
        <f ca="1">IF(Controle!$N$16=1,0,$D1248*N498*N$5)</f>
        <v>0</v>
      </c>
      <c r="O1248" s="683">
        <f ca="1">IF(Controle!$N$16=1,0,$D1248*O498*O$5)</f>
        <v>0</v>
      </c>
      <c r="P1248" s="683">
        <f ca="1">IF(Controle!$N$16=1,0,$D1248*P498*P$5)</f>
        <v>0</v>
      </c>
      <c r="Q1248" s="683">
        <f ca="1">IF(Controle!$N$16=1,0,$D1248*Q498*Q$5)</f>
        <v>0</v>
      </c>
      <c r="R1248" s="683">
        <f ca="1">IF(Controle!$N$16=1,0,$D1248*R498*R$5)</f>
        <v>0</v>
      </c>
      <c r="S1248" s="683">
        <f ca="1">IF(Controle!$N$16=1,0,$D1248*S498*S$5)</f>
        <v>0</v>
      </c>
      <c r="T1248" s="683">
        <f ca="1">IF(Controle!$N$16=1,0,$D1248*T498*T$5)</f>
        <v>0</v>
      </c>
      <c r="U1248" s="683">
        <f ca="1">IF(Controle!$N$16=1,0,$D1248*U498*U$5)</f>
        <v>0</v>
      </c>
      <c r="V1248" s="683">
        <f ca="1">IF(Controle!$N$16=1,0,$D1248*V498*V$5)</f>
        <v>0</v>
      </c>
      <c r="W1248" s="683">
        <f ca="1">IF(Controle!$N$16=1,0,$D1248*W498*W$5)</f>
        <v>0</v>
      </c>
      <c r="X1248" s="683">
        <f ca="1">IF(Controle!$N$16=1,0,$D1248*X498*X$5)</f>
        <v>0</v>
      </c>
      <c r="Y1248" s="683">
        <f ca="1">IF(Controle!$N$16=1,0,$D1248*Y498*Y$5)</f>
        <v>0</v>
      </c>
      <c r="Z1248" s="683">
        <f ca="1">IF(Controle!$N$16=1,0,$D1248*Z498*Z$5)</f>
        <v>0</v>
      </c>
      <c r="AA1248" s="683">
        <f ca="1">IF(Controle!$N$16=1,0,$D1248*AA498*AA$5)</f>
        <v>0</v>
      </c>
      <c r="AB1248" s="683">
        <f ca="1">IF(Controle!$N$16=1,0,$D1248*AB498*AB$5)</f>
        <v>0</v>
      </c>
      <c r="AC1248" s="683">
        <f ca="1">IF(Controle!$N$16=1,0,$D1248*AC498*AC$5)</f>
        <v>0</v>
      </c>
      <c r="AD1248" s="683">
        <f ca="1">IF(Controle!$N$16=1,0,$D1248*AD498*AD$5)</f>
        <v>0</v>
      </c>
      <c r="AE1248" s="683">
        <f ca="1">IF(Controle!$N$16=1,0,$D1248*AE498*AE$5)</f>
        <v>0</v>
      </c>
      <c r="AF1248" s="683">
        <f ca="1">IF(Controle!$N$16=1,0,$D1248*AF498*AF$5)</f>
        <v>0</v>
      </c>
      <c r="AG1248" s="683">
        <f ca="1">IF(Controle!$N$16=1,0,$D1248*AG498*AG$5)</f>
        <v>0</v>
      </c>
      <c r="AH1248" s="683">
        <f ca="1">IF(Controle!$N$16=1,0,$D1248*AH498*AH$5)</f>
        <v>0</v>
      </c>
      <c r="AI1248" s="683">
        <f ca="1">IF(Controle!$N$16=1,0,$D1248*AI498*AI$5)</f>
        <v>0</v>
      </c>
      <c r="AJ1248" s="683">
        <f ca="1">IF(Controle!$N$16=1,0,$D1248*AJ498*AJ$5)</f>
        <v>0</v>
      </c>
      <c r="AK1248" s="683">
        <f ca="1">IF(Controle!$N$16=1,0,$D1248*AK498*AK$5)</f>
        <v>0</v>
      </c>
      <c r="AL1248" s="683">
        <f ca="1">IF(Controle!$N$16=1,0,$D1248*AL498*AL$5)</f>
        <v>0</v>
      </c>
      <c r="AM1248" s="683">
        <f ca="1">IF(Controle!$N$16=1,0,$D1248*AM498*AM$5)</f>
        <v>0</v>
      </c>
      <c r="AN1248" s="683">
        <f ca="1">IF(Controle!$N$16=1,0,$D1248*AN498*AN$5)</f>
        <v>0</v>
      </c>
      <c r="AO1248" s="683">
        <f ca="1">IF(Controle!$N$16=1,0,$D1248*AO498*AO$5)</f>
        <v>0</v>
      </c>
      <c r="AP1248" s="683">
        <f ca="1">IF(Controle!$N$16=1,0,$D1248*AP498*AP$5)</f>
        <v>0</v>
      </c>
      <c r="AQ1248" s="683">
        <f ca="1">IF(Controle!$N$16=1,0,$D1248*AQ498*AQ$5)</f>
        <v>0</v>
      </c>
      <c r="AR1248" s="683">
        <f ca="1">IF(Controle!$N$16=1,0,$D1248*AR498*AR$5)</f>
        <v>0</v>
      </c>
      <c r="AS1248" s="684">
        <f t="shared" ca="1" si="676"/>
        <v>0</v>
      </c>
    </row>
    <row r="1249" spans="1:47" hidden="1" outlineLevel="1">
      <c r="B1249" s="123"/>
      <c r="C1249" s="81">
        <f t="shared" si="677"/>
        <v>29</v>
      </c>
      <c r="D1249" s="191">
        <f t="shared" ca="1" si="675"/>
        <v>0</v>
      </c>
      <c r="E1249" s="683">
        <f ca="1">IF(Controle!$N$16=1,0,$D1249*E499*E$5)</f>
        <v>0</v>
      </c>
      <c r="F1249" s="683">
        <f ca="1">IF(Controle!$N$16=1,0,$D1249*F499*F$5)</f>
        <v>0</v>
      </c>
      <c r="G1249" s="683">
        <f ca="1">IF(Controle!$N$16=1,0,$D1249*G499*G$5)</f>
        <v>0</v>
      </c>
      <c r="H1249" s="683">
        <f ca="1">IF(Controle!$N$16=1,0,$D1249*H499*H$5)</f>
        <v>0</v>
      </c>
      <c r="I1249" s="683">
        <f ca="1">IF(Controle!$N$16=1,0,$D1249*I499*I$5)</f>
        <v>0</v>
      </c>
      <c r="J1249" s="683">
        <f ca="1">IF(Controle!$N$16=1,0,$D1249*J499*J$5)</f>
        <v>0</v>
      </c>
      <c r="K1249" s="683">
        <f ca="1">IF(Controle!$N$16=1,0,$D1249*K499*K$5)</f>
        <v>0</v>
      </c>
      <c r="L1249" s="683">
        <f ca="1">IF(Controle!$N$16=1,0,$D1249*L499*L$5)</f>
        <v>0</v>
      </c>
      <c r="M1249" s="683">
        <f ca="1">IF(Controle!$N$16=1,0,$D1249*M499*M$5)</f>
        <v>0</v>
      </c>
      <c r="N1249" s="683">
        <f ca="1">IF(Controle!$N$16=1,0,$D1249*N499*N$5)</f>
        <v>0</v>
      </c>
      <c r="O1249" s="683">
        <f ca="1">IF(Controle!$N$16=1,0,$D1249*O499*O$5)</f>
        <v>0</v>
      </c>
      <c r="P1249" s="683">
        <f ca="1">IF(Controle!$N$16=1,0,$D1249*P499*P$5)</f>
        <v>0</v>
      </c>
      <c r="Q1249" s="683">
        <f ca="1">IF(Controle!$N$16=1,0,$D1249*Q499*Q$5)</f>
        <v>0</v>
      </c>
      <c r="R1249" s="683">
        <f ca="1">IF(Controle!$N$16=1,0,$D1249*R499*R$5)</f>
        <v>0</v>
      </c>
      <c r="S1249" s="683">
        <f ca="1">IF(Controle!$N$16=1,0,$D1249*S499*S$5)</f>
        <v>0</v>
      </c>
      <c r="T1249" s="683">
        <f ca="1">IF(Controle!$N$16=1,0,$D1249*T499*T$5)</f>
        <v>0</v>
      </c>
      <c r="U1249" s="683">
        <f ca="1">IF(Controle!$N$16=1,0,$D1249*U499*U$5)</f>
        <v>0</v>
      </c>
      <c r="V1249" s="683">
        <f ca="1">IF(Controle!$N$16=1,0,$D1249*V499*V$5)</f>
        <v>0</v>
      </c>
      <c r="W1249" s="683">
        <f ca="1">IF(Controle!$N$16=1,0,$D1249*W499*W$5)</f>
        <v>0</v>
      </c>
      <c r="X1249" s="683">
        <f ca="1">IF(Controle!$N$16=1,0,$D1249*X499*X$5)</f>
        <v>0</v>
      </c>
      <c r="Y1249" s="683">
        <f ca="1">IF(Controle!$N$16=1,0,$D1249*Y499*Y$5)</f>
        <v>0</v>
      </c>
      <c r="Z1249" s="683">
        <f ca="1">IF(Controle!$N$16=1,0,$D1249*Z499*Z$5)</f>
        <v>0</v>
      </c>
      <c r="AA1249" s="683">
        <f ca="1">IF(Controle!$N$16=1,0,$D1249*AA499*AA$5)</f>
        <v>0</v>
      </c>
      <c r="AB1249" s="683">
        <f ca="1">IF(Controle!$N$16=1,0,$D1249*AB499*AB$5)</f>
        <v>0</v>
      </c>
      <c r="AC1249" s="683">
        <f ca="1">IF(Controle!$N$16=1,0,$D1249*AC499*AC$5)</f>
        <v>0</v>
      </c>
      <c r="AD1249" s="683">
        <f ca="1">IF(Controle!$N$16=1,0,$D1249*AD499*AD$5)</f>
        <v>0</v>
      </c>
      <c r="AE1249" s="683">
        <f ca="1">IF(Controle!$N$16=1,0,$D1249*AE499*AE$5)</f>
        <v>0</v>
      </c>
      <c r="AF1249" s="683">
        <f ca="1">IF(Controle!$N$16=1,0,$D1249*AF499*AF$5)</f>
        <v>0</v>
      </c>
      <c r="AG1249" s="683">
        <f ca="1">IF(Controle!$N$16=1,0,$D1249*AG499*AG$5)</f>
        <v>0</v>
      </c>
      <c r="AH1249" s="683">
        <f ca="1">IF(Controle!$N$16=1,0,$D1249*AH499*AH$5)</f>
        <v>0</v>
      </c>
      <c r="AI1249" s="683">
        <f ca="1">IF(Controle!$N$16=1,0,$D1249*AI499*AI$5)</f>
        <v>0</v>
      </c>
      <c r="AJ1249" s="683">
        <f ca="1">IF(Controle!$N$16=1,0,$D1249*AJ499*AJ$5)</f>
        <v>0</v>
      </c>
      <c r="AK1249" s="683">
        <f ca="1">IF(Controle!$N$16=1,0,$D1249*AK499*AK$5)</f>
        <v>0</v>
      </c>
      <c r="AL1249" s="683">
        <f ca="1">IF(Controle!$N$16=1,0,$D1249*AL499*AL$5)</f>
        <v>0</v>
      </c>
      <c r="AM1249" s="683">
        <f ca="1">IF(Controle!$N$16=1,0,$D1249*AM499*AM$5)</f>
        <v>0</v>
      </c>
      <c r="AN1249" s="683">
        <f ca="1">IF(Controle!$N$16=1,0,$D1249*AN499*AN$5)</f>
        <v>0</v>
      </c>
      <c r="AO1249" s="683">
        <f ca="1">IF(Controle!$N$16=1,0,$D1249*AO499*AO$5)</f>
        <v>0</v>
      </c>
      <c r="AP1249" s="683">
        <f ca="1">IF(Controle!$N$16=1,0,$D1249*AP499*AP$5)</f>
        <v>0</v>
      </c>
      <c r="AQ1249" s="683">
        <f ca="1">IF(Controle!$N$16=1,0,$D1249*AQ499*AQ$5)</f>
        <v>0</v>
      </c>
      <c r="AR1249" s="683">
        <f ca="1">IF(Controle!$N$16=1,0,$D1249*AR499*AR$5)</f>
        <v>0</v>
      </c>
      <c r="AS1249" s="684">
        <f t="shared" ca="1" si="676"/>
        <v>0</v>
      </c>
    </row>
    <row r="1250" spans="1:47" hidden="1" outlineLevel="1">
      <c r="B1250" s="123"/>
      <c r="C1250" s="81">
        <f t="shared" si="677"/>
        <v>30</v>
      </c>
      <c r="D1250" s="191">
        <f t="shared" ca="1" si="675"/>
        <v>0</v>
      </c>
      <c r="E1250" s="683">
        <f ca="1">IF(Controle!$N$16=1,0,$D1250*E500*E$5)</f>
        <v>0</v>
      </c>
      <c r="F1250" s="683">
        <f ca="1">IF(Controle!$N$16=1,0,$D1250*F500*F$5)</f>
        <v>0</v>
      </c>
      <c r="G1250" s="683">
        <f ca="1">IF(Controle!$N$16=1,0,$D1250*G500*G$5)</f>
        <v>0</v>
      </c>
      <c r="H1250" s="683">
        <f ca="1">IF(Controle!$N$16=1,0,$D1250*H500*H$5)</f>
        <v>0</v>
      </c>
      <c r="I1250" s="683">
        <f ca="1">IF(Controle!$N$16=1,0,$D1250*I500*I$5)</f>
        <v>0</v>
      </c>
      <c r="J1250" s="683">
        <f ca="1">IF(Controle!$N$16=1,0,$D1250*J500*J$5)</f>
        <v>0</v>
      </c>
      <c r="K1250" s="683">
        <f ca="1">IF(Controle!$N$16=1,0,$D1250*K500*K$5)</f>
        <v>0</v>
      </c>
      <c r="L1250" s="683">
        <f ca="1">IF(Controle!$N$16=1,0,$D1250*L500*L$5)</f>
        <v>0</v>
      </c>
      <c r="M1250" s="683">
        <f ca="1">IF(Controle!$N$16=1,0,$D1250*M500*M$5)</f>
        <v>0</v>
      </c>
      <c r="N1250" s="683">
        <f ca="1">IF(Controle!$N$16=1,0,$D1250*N500*N$5)</f>
        <v>0</v>
      </c>
      <c r="O1250" s="683">
        <f ca="1">IF(Controle!$N$16=1,0,$D1250*O500*O$5)</f>
        <v>0</v>
      </c>
      <c r="P1250" s="683">
        <f ca="1">IF(Controle!$N$16=1,0,$D1250*P500*P$5)</f>
        <v>0</v>
      </c>
      <c r="Q1250" s="683">
        <f ca="1">IF(Controle!$N$16=1,0,$D1250*Q500*Q$5)</f>
        <v>0</v>
      </c>
      <c r="R1250" s="683">
        <f ca="1">IF(Controle!$N$16=1,0,$D1250*R500*R$5)</f>
        <v>0</v>
      </c>
      <c r="S1250" s="683">
        <f ca="1">IF(Controle!$N$16=1,0,$D1250*S500*S$5)</f>
        <v>0</v>
      </c>
      <c r="T1250" s="683">
        <f ca="1">IF(Controle!$N$16=1,0,$D1250*T500*T$5)</f>
        <v>0</v>
      </c>
      <c r="U1250" s="683">
        <f ca="1">IF(Controle!$N$16=1,0,$D1250*U500*U$5)</f>
        <v>0</v>
      </c>
      <c r="V1250" s="683">
        <f ca="1">IF(Controle!$N$16=1,0,$D1250*V500*V$5)</f>
        <v>0</v>
      </c>
      <c r="W1250" s="683">
        <f ca="1">IF(Controle!$N$16=1,0,$D1250*W500*W$5)</f>
        <v>0</v>
      </c>
      <c r="X1250" s="683">
        <f ca="1">IF(Controle!$N$16=1,0,$D1250*X500*X$5)</f>
        <v>0</v>
      </c>
      <c r="Y1250" s="683">
        <f ca="1">IF(Controle!$N$16=1,0,$D1250*Y500*Y$5)</f>
        <v>0</v>
      </c>
      <c r="Z1250" s="683">
        <f ca="1">IF(Controle!$N$16=1,0,$D1250*Z500*Z$5)</f>
        <v>0</v>
      </c>
      <c r="AA1250" s="683">
        <f ca="1">IF(Controle!$N$16=1,0,$D1250*AA500*AA$5)</f>
        <v>0</v>
      </c>
      <c r="AB1250" s="683">
        <f ca="1">IF(Controle!$N$16=1,0,$D1250*AB500*AB$5)</f>
        <v>0</v>
      </c>
      <c r="AC1250" s="683">
        <f ca="1">IF(Controle!$N$16=1,0,$D1250*AC500*AC$5)</f>
        <v>0</v>
      </c>
      <c r="AD1250" s="683">
        <f ca="1">IF(Controle!$N$16=1,0,$D1250*AD500*AD$5)</f>
        <v>0</v>
      </c>
      <c r="AE1250" s="683">
        <f ca="1">IF(Controle!$N$16=1,0,$D1250*AE500*AE$5)</f>
        <v>0</v>
      </c>
      <c r="AF1250" s="683">
        <f ca="1">IF(Controle!$N$16=1,0,$D1250*AF500*AF$5)</f>
        <v>0</v>
      </c>
      <c r="AG1250" s="683">
        <f ca="1">IF(Controle!$N$16=1,0,$D1250*AG500*AG$5)</f>
        <v>0</v>
      </c>
      <c r="AH1250" s="683">
        <f ca="1">IF(Controle!$N$16=1,0,$D1250*AH500*AH$5)</f>
        <v>0</v>
      </c>
      <c r="AI1250" s="683">
        <f ca="1">IF(Controle!$N$16=1,0,$D1250*AI500*AI$5)</f>
        <v>0</v>
      </c>
      <c r="AJ1250" s="683">
        <f ca="1">IF(Controle!$N$16=1,0,$D1250*AJ500*AJ$5)</f>
        <v>0</v>
      </c>
      <c r="AK1250" s="683">
        <f ca="1">IF(Controle!$N$16=1,0,$D1250*AK500*AK$5)</f>
        <v>0</v>
      </c>
      <c r="AL1250" s="683">
        <f ca="1">IF(Controle!$N$16=1,0,$D1250*AL500*AL$5)</f>
        <v>0</v>
      </c>
      <c r="AM1250" s="683">
        <f ca="1">IF(Controle!$N$16=1,0,$D1250*AM500*AM$5)</f>
        <v>0</v>
      </c>
      <c r="AN1250" s="683">
        <f ca="1">IF(Controle!$N$16=1,0,$D1250*AN500*AN$5)</f>
        <v>0</v>
      </c>
      <c r="AO1250" s="683">
        <f ca="1">IF(Controle!$N$16=1,0,$D1250*AO500*AO$5)</f>
        <v>0</v>
      </c>
      <c r="AP1250" s="683">
        <f ca="1">IF(Controle!$N$16=1,0,$D1250*AP500*AP$5)</f>
        <v>0</v>
      </c>
      <c r="AQ1250" s="683">
        <f ca="1">IF(Controle!$N$16=1,0,$D1250*AQ500*AQ$5)</f>
        <v>0</v>
      </c>
      <c r="AR1250" s="683">
        <f ca="1">IF(Controle!$N$16=1,0,$D1250*AR500*AR$5)</f>
        <v>0</v>
      </c>
      <c r="AS1250" s="684">
        <f t="shared" ca="1" si="676"/>
        <v>0</v>
      </c>
    </row>
    <row r="1251" spans="1:47" hidden="1" outlineLevel="1">
      <c r="B1251" s="123"/>
      <c r="C1251" s="81">
        <f t="shared" si="677"/>
        <v>31</v>
      </c>
      <c r="D1251" s="191">
        <f t="shared" ca="1" si="675"/>
        <v>0</v>
      </c>
      <c r="E1251" s="683">
        <f ca="1">IF(Controle!$N$16=1,0,$D1251*E501*E$5)</f>
        <v>0</v>
      </c>
      <c r="F1251" s="683">
        <f ca="1">IF(Controle!$N$16=1,0,$D1251*F501*F$5)</f>
        <v>0</v>
      </c>
      <c r="G1251" s="683">
        <f ca="1">IF(Controle!$N$16=1,0,$D1251*G501*G$5)</f>
        <v>0</v>
      </c>
      <c r="H1251" s="683">
        <f ca="1">IF(Controle!$N$16=1,0,$D1251*H501*H$5)</f>
        <v>0</v>
      </c>
      <c r="I1251" s="683">
        <f ca="1">IF(Controle!$N$16=1,0,$D1251*I501*I$5)</f>
        <v>0</v>
      </c>
      <c r="J1251" s="683">
        <f ca="1">IF(Controle!$N$16=1,0,$D1251*J501*J$5)</f>
        <v>0</v>
      </c>
      <c r="K1251" s="683">
        <f ca="1">IF(Controle!$N$16=1,0,$D1251*K501*K$5)</f>
        <v>0</v>
      </c>
      <c r="L1251" s="683">
        <f ca="1">IF(Controle!$N$16=1,0,$D1251*L501*L$5)</f>
        <v>0</v>
      </c>
      <c r="M1251" s="683">
        <f ca="1">IF(Controle!$N$16=1,0,$D1251*M501*M$5)</f>
        <v>0</v>
      </c>
      <c r="N1251" s="683">
        <f ca="1">IF(Controle!$N$16=1,0,$D1251*N501*N$5)</f>
        <v>0</v>
      </c>
      <c r="O1251" s="683">
        <f ca="1">IF(Controle!$N$16=1,0,$D1251*O501*O$5)</f>
        <v>0</v>
      </c>
      <c r="P1251" s="683">
        <f ca="1">IF(Controle!$N$16=1,0,$D1251*P501*P$5)</f>
        <v>0</v>
      </c>
      <c r="Q1251" s="683">
        <f ca="1">IF(Controle!$N$16=1,0,$D1251*Q501*Q$5)</f>
        <v>0</v>
      </c>
      <c r="R1251" s="683">
        <f ca="1">IF(Controle!$N$16=1,0,$D1251*R501*R$5)</f>
        <v>0</v>
      </c>
      <c r="S1251" s="683">
        <f ca="1">IF(Controle!$N$16=1,0,$D1251*S501*S$5)</f>
        <v>0</v>
      </c>
      <c r="T1251" s="683">
        <f ca="1">IF(Controle!$N$16=1,0,$D1251*T501*T$5)</f>
        <v>0</v>
      </c>
      <c r="U1251" s="683">
        <f ca="1">IF(Controle!$N$16=1,0,$D1251*U501*U$5)</f>
        <v>0</v>
      </c>
      <c r="V1251" s="683">
        <f ca="1">IF(Controle!$N$16=1,0,$D1251*V501*V$5)</f>
        <v>0</v>
      </c>
      <c r="W1251" s="683">
        <f ca="1">IF(Controle!$N$16=1,0,$D1251*W501*W$5)</f>
        <v>0</v>
      </c>
      <c r="X1251" s="683">
        <f ca="1">IF(Controle!$N$16=1,0,$D1251*X501*X$5)</f>
        <v>0</v>
      </c>
      <c r="Y1251" s="683">
        <f ca="1">IF(Controle!$N$16=1,0,$D1251*Y501*Y$5)</f>
        <v>0</v>
      </c>
      <c r="Z1251" s="683">
        <f ca="1">IF(Controle!$N$16=1,0,$D1251*Z501*Z$5)</f>
        <v>0</v>
      </c>
      <c r="AA1251" s="683">
        <f ca="1">IF(Controle!$N$16=1,0,$D1251*AA501*AA$5)</f>
        <v>0</v>
      </c>
      <c r="AB1251" s="683">
        <f ca="1">IF(Controle!$N$16=1,0,$D1251*AB501*AB$5)</f>
        <v>0</v>
      </c>
      <c r="AC1251" s="683">
        <f ca="1">IF(Controle!$N$16=1,0,$D1251*AC501*AC$5)</f>
        <v>0</v>
      </c>
      <c r="AD1251" s="683">
        <f ca="1">IF(Controle!$N$16=1,0,$D1251*AD501*AD$5)</f>
        <v>0</v>
      </c>
      <c r="AE1251" s="683">
        <f ca="1">IF(Controle!$N$16=1,0,$D1251*AE501*AE$5)</f>
        <v>0</v>
      </c>
      <c r="AF1251" s="683">
        <f ca="1">IF(Controle!$N$16=1,0,$D1251*AF501*AF$5)</f>
        <v>0</v>
      </c>
      <c r="AG1251" s="683">
        <f ca="1">IF(Controle!$N$16=1,0,$D1251*AG501*AG$5)</f>
        <v>0</v>
      </c>
      <c r="AH1251" s="683">
        <f ca="1">IF(Controle!$N$16=1,0,$D1251*AH501*AH$5)</f>
        <v>0</v>
      </c>
      <c r="AI1251" s="683">
        <f ca="1">IF(Controle!$N$16=1,0,$D1251*AI501*AI$5)</f>
        <v>0</v>
      </c>
      <c r="AJ1251" s="683">
        <f ca="1">IF(Controle!$N$16=1,0,$D1251*AJ501*AJ$5)</f>
        <v>0</v>
      </c>
      <c r="AK1251" s="683">
        <f ca="1">IF(Controle!$N$16=1,0,$D1251*AK501*AK$5)</f>
        <v>0</v>
      </c>
      <c r="AL1251" s="683">
        <f ca="1">IF(Controle!$N$16=1,0,$D1251*AL501*AL$5)</f>
        <v>0</v>
      </c>
      <c r="AM1251" s="683">
        <f ca="1">IF(Controle!$N$16=1,0,$D1251*AM501*AM$5)</f>
        <v>0</v>
      </c>
      <c r="AN1251" s="683">
        <f ca="1">IF(Controle!$N$16=1,0,$D1251*AN501*AN$5)</f>
        <v>0</v>
      </c>
      <c r="AO1251" s="683">
        <f ca="1">IF(Controle!$N$16=1,0,$D1251*AO501*AO$5)</f>
        <v>0</v>
      </c>
      <c r="AP1251" s="683">
        <f ca="1">IF(Controle!$N$16=1,0,$D1251*AP501*AP$5)</f>
        <v>0</v>
      </c>
      <c r="AQ1251" s="683">
        <f ca="1">IF(Controle!$N$16=1,0,$D1251*AQ501*AQ$5)</f>
        <v>0</v>
      </c>
      <c r="AR1251" s="683">
        <f ca="1">IF(Controle!$N$16=1,0,$D1251*AR501*AR$5)</f>
        <v>0</v>
      </c>
      <c r="AS1251" s="684">
        <f t="shared" ca="1" si="676"/>
        <v>0</v>
      </c>
    </row>
    <row r="1252" spans="1:47" hidden="1" outlineLevel="1">
      <c r="B1252" s="123"/>
      <c r="C1252" s="81">
        <f t="shared" si="677"/>
        <v>32</v>
      </c>
      <c r="D1252" s="191">
        <f t="shared" ca="1" si="675"/>
        <v>0</v>
      </c>
      <c r="E1252" s="683">
        <f ca="1">IF(Controle!$N$16=1,0,$D1252*E502*E$5)</f>
        <v>0</v>
      </c>
      <c r="F1252" s="683">
        <f ca="1">IF(Controle!$N$16=1,0,$D1252*F502*F$5)</f>
        <v>0</v>
      </c>
      <c r="G1252" s="683">
        <f ca="1">IF(Controle!$N$16=1,0,$D1252*G502*G$5)</f>
        <v>0</v>
      </c>
      <c r="H1252" s="683">
        <f ca="1">IF(Controle!$N$16=1,0,$D1252*H502*H$5)</f>
        <v>0</v>
      </c>
      <c r="I1252" s="683">
        <f ca="1">IF(Controle!$N$16=1,0,$D1252*I502*I$5)</f>
        <v>0</v>
      </c>
      <c r="J1252" s="683">
        <f ca="1">IF(Controle!$N$16=1,0,$D1252*J502*J$5)</f>
        <v>0</v>
      </c>
      <c r="K1252" s="683">
        <f ca="1">IF(Controle!$N$16=1,0,$D1252*K502*K$5)</f>
        <v>0</v>
      </c>
      <c r="L1252" s="683">
        <f ca="1">IF(Controle!$N$16=1,0,$D1252*L502*L$5)</f>
        <v>0</v>
      </c>
      <c r="M1252" s="683">
        <f ca="1">IF(Controle!$N$16=1,0,$D1252*M502*M$5)</f>
        <v>0</v>
      </c>
      <c r="N1252" s="683">
        <f ca="1">IF(Controle!$N$16=1,0,$D1252*N502*N$5)</f>
        <v>0</v>
      </c>
      <c r="O1252" s="683">
        <f ca="1">IF(Controle!$N$16=1,0,$D1252*O502*O$5)</f>
        <v>0</v>
      </c>
      <c r="P1252" s="683">
        <f ca="1">IF(Controle!$N$16=1,0,$D1252*P502*P$5)</f>
        <v>0</v>
      </c>
      <c r="Q1252" s="683">
        <f ca="1">IF(Controle!$N$16=1,0,$D1252*Q502*Q$5)</f>
        <v>0</v>
      </c>
      <c r="R1252" s="683">
        <f ca="1">IF(Controle!$N$16=1,0,$D1252*R502*R$5)</f>
        <v>0</v>
      </c>
      <c r="S1252" s="683">
        <f ca="1">IF(Controle!$N$16=1,0,$D1252*S502*S$5)</f>
        <v>0</v>
      </c>
      <c r="T1252" s="683">
        <f ca="1">IF(Controle!$N$16=1,0,$D1252*T502*T$5)</f>
        <v>0</v>
      </c>
      <c r="U1252" s="683">
        <f ca="1">IF(Controle!$N$16=1,0,$D1252*U502*U$5)</f>
        <v>0</v>
      </c>
      <c r="V1252" s="683">
        <f ca="1">IF(Controle!$N$16=1,0,$D1252*V502*V$5)</f>
        <v>0</v>
      </c>
      <c r="W1252" s="683">
        <f ca="1">IF(Controle!$N$16=1,0,$D1252*W502*W$5)</f>
        <v>0</v>
      </c>
      <c r="X1252" s="683">
        <f ca="1">IF(Controle!$N$16=1,0,$D1252*X502*X$5)</f>
        <v>0</v>
      </c>
      <c r="Y1252" s="683">
        <f ca="1">IF(Controle!$N$16=1,0,$D1252*Y502*Y$5)</f>
        <v>0</v>
      </c>
      <c r="Z1252" s="683">
        <f ca="1">IF(Controle!$N$16=1,0,$D1252*Z502*Z$5)</f>
        <v>0</v>
      </c>
      <c r="AA1252" s="683">
        <f ca="1">IF(Controle!$N$16=1,0,$D1252*AA502*AA$5)</f>
        <v>0</v>
      </c>
      <c r="AB1252" s="683">
        <f ca="1">IF(Controle!$N$16=1,0,$D1252*AB502*AB$5)</f>
        <v>0</v>
      </c>
      <c r="AC1252" s="683">
        <f ca="1">IF(Controle!$N$16=1,0,$D1252*AC502*AC$5)</f>
        <v>0</v>
      </c>
      <c r="AD1252" s="683">
        <f ca="1">IF(Controle!$N$16=1,0,$D1252*AD502*AD$5)</f>
        <v>0</v>
      </c>
      <c r="AE1252" s="683">
        <f ca="1">IF(Controle!$N$16=1,0,$D1252*AE502*AE$5)</f>
        <v>0</v>
      </c>
      <c r="AF1252" s="683">
        <f ca="1">IF(Controle!$N$16=1,0,$D1252*AF502*AF$5)</f>
        <v>0</v>
      </c>
      <c r="AG1252" s="683">
        <f ca="1">IF(Controle!$N$16=1,0,$D1252*AG502*AG$5)</f>
        <v>0</v>
      </c>
      <c r="AH1252" s="683">
        <f ca="1">IF(Controle!$N$16=1,0,$D1252*AH502*AH$5)</f>
        <v>0</v>
      </c>
      <c r="AI1252" s="683">
        <f ca="1">IF(Controle!$N$16=1,0,$D1252*AI502*AI$5)</f>
        <v>0</v>
      </c>
      <c r="AJ1252" s="683">
        <f ca="1">IF(Controle!$N$16=1,0,$D1252*AJ502*AJ$5)</f>
        <v>0</v>
      </c>
      <c r="AK1252" s="683">
        <f ca="1">IF(Controle!$N$16=1,0,$D1252*AK502*AK$5)</f>
        <v>0</v>
      </c>
      <c r="AL1252" s="683">
        <f ca="1">IF(Controle!$N$16=1,0,$D1252*AL502*AL$5)</f>
        <v>0</v>
      </c>
      <c r="AM1252" s="683">
        <f ca="1">IF(Controle!$N$16=1,0,$D1252*AM502*AM$5)</f>
        <v>0</v>
      </c>
      <c r="AN1252" s="683">
        <f ca="1">IF(Controle!$N$16=1,0,$D1252*AN502*AN$5)</f>
        <v>0</v>
      </c>
      <c r="AO1252" s="683">
        <f ca="1">IF(Controle!$N$16=1,0,$D1252*AO502*AO$5)</f>
        <v>0</v>
      </c>
      <c r="AP1252" s="683">
        <f ca="1">IF(Controle!$N$16=1,0,$D1252*AP502*AP$5)</f>
        <v>0</v>
      </c>
      <c r="AQ1252" s="683">
        <f ca="1">IF(Controle!$N$16=1,0,$D1252*AQ502*AQ$5)</f>
        <v>0</v>
      </c>
      <c r="AR1252" s="683">
        <f ca="1">IF(Controle!$N$16=1,0,$D1252*AR502*AR$5)</f>
        <v>0</v>
      </c>
      <c r="AS1252" s="684">
        <f t="shared" ca="1" si="676"/>
        <v>0</v>
      </c>
    </row>
    <row r="1253" spans="1:47" hidden="1" outlineLevel="1">
      <c r="B1253" s="123"/>
      <c r="C1253" s="81">
        <f t="shared" si="677"/>
        <v>33</v>
      </c>
      <c r="D1253" s="191">
        <f t="shared" ca="1" si="675"/>
        <v>0</v>
      </c>
      <c r="E1253" s="683">
        <f ca="1">IF(Controle!$N$16=1,0,$D1253*E503*E$5)</f>
        <v>0</v>
      </c>
      <c r="F1253" s="683">
        <f ca="1">IF(Controle!$N$16=1,0,$D1253*F503*F$5)</f>
        <v>0</v>
      </c>
      <c r="G1253" s="683">
        <f ca="1">IF(Controle!$N$16=1,0,$D1253*G503*G$5)</f>
        <v>0</v>
      </c>
      <c r="H1253" s="683">
        <f ca="1">IF(Controle!$N$16=1,0,$D1253*H503*H$5)</f>
        <v>0</v>
      </c>
      <c r="I1253" s="683">
        <f ca="1">IF(Controle!$N$16=1,0,$D1253*I503*I$5)</f>
        <v>0</v>
      </c>
      <c r="J1253" s="683">
        <f ca="1">IF(Controle!$N$16=1,0,$D1253*J503*J$5)</f>
        <v>0</v>
      </c>
      <c r="K1253" s="683">
        <f ca="1">IF(Controle!$N$16=1,0,$D1253*K503*K$5)</f>
        <v>0</v>
      </c>
      <c r="L1253" s="683">
        <f ca="1">IF(Controle!$N$16=1,0,$D1253*L503*L$5)</f>
        <v>0</v>
      </c>
      <c r="M1253" s="683">
        <f ca="1">IF(Controle!$N$16=1,0,$D1253*M503*M$5)</f>
        <v>0</v>
      </c>
      <c r="N1253" s="683">
        <f ca="1">IF(Controle!$N$16=1,0,$D1253*N503*N$5)</f>
        <v>0</v>
      </c>
      <c r="O1253" s="683">
        <f ca="1">IF(Controle!$N$16=1,0,$D1253*O503*O$5)</f>
        <v>0</v>
      </c>
      <c r="P1253" s="683">
        <f ca="1">IF(Controle!$N$16=1,0,$D1253*P503*P$5)</f>
        <v>0</v>
      </c>
      <c r="Q1253" s="683">
        <f ca="1">IF(Controle!$N$16=1,0,$D1253*Q503*Q$5)</f>
        <v>0</v>
      </c>
      <c r="R1253" s="683">
        <f ca="1">IF(Controle!$N$16=1,0,$D1253*R503*R$5)</f>
        <v>0</v>
      </c>
      <c r="S1253" s="683">
        <f ca="1">IF(Controle!$N$16=1,0,$D1253*S503*S$5)</f>
        <v>0</v>
      </c>
      <c r="T1253" s="683">
        <f ca="1">IF(Controle!$N$16=1,0,$D1253*T503*T$5)</f>
        <v>0</v>
      </c>
      <c r="U1253" s="683">
        <f ca="1">IF(Controle!$N$16=1,0,$D1253*U503*U$5)</f>
        <v>0</v>
      </c>
      <c r="V1253" s="683">
        <f ca="1">IF(Controle!$N$16=1,0,$D1253*V503*V$5)</f>
        <v>0</v>
      </c>
      <c r="W1253" s="683">
        <f ca="1">IF(Controle!$N$16=1,0,$D1253*W503*W$5)</f>
        <v>0</v>
      </c>
      <c r="X1253" s="683">
        <f ca="1">IF(Controle!$N$16=1,0,$D1253*X503*X$5)</f>
        <v>0</v>
      </c>
      <c r="Y1253" s="683">
        <f ca="1">IF(Controle!$N$16=1,0,$D1253*Y503*Y$5)</f>
        <v>0</v>
      </c>
      <c r="Z1253" s="683">
        <f ca="1">IF(Controle!$N$16=1,0,$D1253*Z503*Z$5)</f>
        <v>0</v>
      </c>
      <c r="AA1253" s="683">
        <f ca="1">IF(Controle!$N$16=1,0,$D1253*AA503*AA$5)</f>
        <v>0</v>
      </c>
      <c r="AB1253" s="683">
        <f ca="1">IF(Controle!$N$16=1,0,$D1253*AB503*AB$5)</f>
        <v>0</v>
      </c>
      <c r="AC1253" s="683">
        <f ca="1">IF(Controle!$N$16=1,0,$D1253*AC503*AC$5)</f>
        <v>0</v>
      </c>
      <c r="AD1253" s="683">
        <f ca="1">IF(Controle!$N$16=1,0,$D1253*AD503*AD$5)</f>
        <v>0</v>
      </c>
      <c r="AE1253" s="683">
        <f ca="1">IF(Controle!$N$16=1,0,$D1253*AE503*AE$5)</f>
        <v>0</v>
      </c>
      <c r="AF1253" s="683">
        <f ca="1">IF(Controle!$N$16=1,0,$D1253*AF503*AF$5)</f>
        <v>0</v>
      </c>
      <c r="AG1253" s="683">
        <f ca="1">IF(Controle!$N$16=1,0,$D1253*AG503*AG$5)</f>
        <v>0</v>
      </c>
      <c r="AH1253" s="683">
        <f ca="1">IF(Controle!$N$16=1,0,$D1253*AH503*AH$5)</f>
        <v>0</v>
      </c>
      <c r="AI1253" s="683">
        <f ca="1">IF(Controle!$N$16=1,0,$D1253*AI503*AI$5)</f>
        <v>0</v>
      </c>
      <c r="AJ1253" s="683">
        <f ca="1">IF(Controle!$N$16=1,0,$D1253*AJ503*AJ$5)</f>
        <v>0</v>
      </c>
      <c r="AK1253" s="683">
        <f ca="1">IF(Controle!$N$16=1,0,$D1253*AK503*AK$5)</f>
        <v>0</v>
      </c>
      <c r="AL1253" s="683">
        <f ca="1">IF(Controle!$N$16=1,0,$D1253*AL503*AL$5)</f>
        <v>0</v>
      </c>
      <c r="AM1253" s="683">
        <f ca="1">IF(Controle!$N$16=1,0,$D1253*AM503*AM$5)</f>
        <v>0</v>
      </c>
      <c r="AN1253" s="683">
        <f ca="1">IF(Controle!$N$16=1,0,$D1253*AN503*AN$5)</f>
        <v>0</v>
      </c>
      <c r="AO1253" s="683">
        <f ca="1">IF(Controle!$N$16=1,0,$D1253*AO503*AO$5)</f>
        <v>0</v>
      </c>
      <c r="AP1253" s="683">
        <f ca="1">IF(Controle!$N$16=1,0,$D1253*AP503*AP$5)</f>
        <v>0</v>
      </c>
      <c r="AQ1253" s="683">
        <f ca="1">IF(Controle!$N$16=1,0,$D1253*AQ503*AQ$5)</f>
        <v>0</v>
      </c>
      <c r="AR1253" s="683">
        <f ca="1">IF(Controle!$N$16=1,0,$D1253*AR503*AR$5)</f>
        <v>0</v>
      </c>
      <c r="AS1253" s="684">
        <f t="shared" ca="1" si="676"/>
        <v>0</v>
      </c>
    </row>
    <row r="1254" spans="1:47" hidden="1" outlineLevel="1">
      <c r="B1254" s="123"/>
      <c r="C1254" s="81">
        <f t="shared" si="677"/>
        <v>34</v>
      </c>
      <c r="D1254" s="191">
        <f t="shared" ca="1" si="675"/>
        <v>0</v>
      </c>
      <c r="E1254" s="683">
        <f ca="1">IF(Controle!$N$16=1,0,$D1254*E504*E$5)</f>
        <v>0</v>
      </c>
      <c r="F1254" s="683">
        <f ca="1">IF(Controle!$N$16=1,0,$D1254*F504*F$5)</f>
        <v>0</v>
      </c>
      <c r="G1254" s="683">
        <f ca="1">IF(Controle!$N$16=1,0,$D1254*G504*G$5)</f>
        <v>0</v>
      </c>
      <c r="H1254" s="683">
        <f ca="1">IF(Controle!$N$16=1,0,$D1254*H504*H$5)</f>
        <v>0</v>
      </c>
      <c r="I1254" s="683">
        <f ca="1">IF(Controle!$N$16=1,0,$D1254*I504*I$5)</f>
        <v>0</v>
      </c>
      <c r="J1254" s="683">
        <f ca="1">IF(Controle!$N$16=1,0,$D1254*J504*J$5)</f>
        <v>0</v>
      </c>
      <c r="K1254" s="683">
        <f ca="1">IF(Controle!$N$16=1,0,$D1254*K504*K$5)</f>
        <v>0</v>
      </c>
      <c r="L1254" s="683">
        <f ca="1">IF(Controle!$N$16=1,0,$D1254*L504*L$5)</f>
        <v>0</v>
      </c>
      <c r="M1254" s="683">
        <f ca="1">IF(Controle!$N$16=1,0,$D1254*M504*M$5)</f>
        <v>0</v>
      </c>
      <c r="N1254" s="683">
        <f ca="1">IF(Controle!$N$16=1,0,$D1254*N504*N$5)</f>
        <v>0</v>
      </c>
      <c r="O1254" s="683">
        <f ca="1">IF(Controle!$N$16=1,0,$D1254*O504*O$5)</f>
        <v>0</v>
      </c>
      <c r="P1254" s="683">
        <f ca="1">IF(Controle!$N$16=1,0,$D1254*P504*P$5)</f>
        <v>0</v>
      </c>
      <c r="Q1254" s="683">
        <f ca="1">IF(Controle!$N$16=1,0,$D1254*Q504*Q$5)</f>
        <v>0</v>
      </c>
      <c r="R1254" s="683">
        <f ca="1">IF(Controle!$N$16=1,0,$D1254*R504*R$5)</f>
        <v>0</v>
      </c>
      <c r="S1254" s="683">
        <f ca="1">IF(Controle!$N$16=1,0,$D1254*S504*S$5)</f>
        <v>0</v>
      </c>
      <c r="T1254" s="683">
        <f ca="1">IF(Controle!$N$16=1,0,$D1254*T504*T$5)</f>
        <v>0</v>
      </c>
      <c r="U1254" s="683">
        <f ca="1">IF(Controle!$N$16=1,0,$D1254*U504*U$5)</f>
        <v>0</v>
      </c>
      <c r="V1254" s="683">
        <f ca="1">IF(Controle!$N$16=1,0,$D1254*V504*V$5)</f>
        <v>0</v>
      </c>
      <c r="W1254" s="683">
        <f ca="1">IF(Controle!$N$16=1,0,$D1254*W504*W$5)</f>
        <v>0</v>
      </c>
      <c r="X1254" s="683">
        <f ca="1">IF(Controle!$N$16=1,0,$D1254*X504*X$5)</f>
        <v>0</v>
      </c>
      <c r="Y1254" s="683">
        <f ca="1">IF(Controle!$N$16=1,0,$D1254*Y504*Y$5)</f>
        <v>0</v>
      </c>
      <c r="Z1254" s="683">
        <f ca="1">IF(Controle!$N$16=1,0,$D1254*Z504*Z$5)</f>
        <v>0</v>
      </c>
      <c r="AA1254" s="683">
        <f ca="1">IF(Controle!$N$16=1,0,$D1254*AA504*AA$5)</f>
        <v>0</v>
      </c>
      <c r="AB1254" s="683">
        <f ca="1">IF(Controle!$N$16=1,0,$D1254*AB504*AB$5)</f>
        <v>0</v>
      </c>
      <c r="AC1254" s="683">
        <f ca="1">IF(Controle!$N$16=1,0,$D1254*AC504*AC$5)</f>
        <v>0</v>
      </c>
      <c r="AD1254" s="683">
        <f ca="1">IF(Controle!$N$16=1,0,$D1254*AD504*AD$5)</f>
        <v>0</v>
      </c>
      <c r="AE1254" s="683">
        <f ca="1">IF(Controle!$N$16=1,0,$D1254*AE504*AE$5)</f>
        <v>0</v>
      </c>
      <c r="AF1254" s="683">
        <f ca="1">IF(Controle!$N$16=1,0,$D1254*AF504*AF$5)</f>
        <v>0</v>
      </c>
      <c r="AG1254" s="683">
        <f ca="1">IF(Controle!$N$16=1,0,$D1254*AG504*AG$5)</f>
        <v>0</v>
      </c>
      <c r="AH1254" s="683">
        <f ca="1">IF(Controle!$N$16=1,0,$D1254*AH504*AH$5)</f>
        <v>0</v>
      </c>
      <c r="AI1254" s="683">
        <f ca="1">IF(Controle!$N$16=1,0,$D1254*AI504*AI$5)</f>
        <v>0</v>
      </c>
      <c r="AJ1254" s="683">
        <f ca="1">IF(Controle!$N$16=1,0,$D1254*AJ504*AJ$5)</f>
        <v>0</v>
      </c>
      <c r="AK1254" s="683">
        <f ca="1">IF(Controle!$N$16=1,0,$D1254*AK504*AK$5)</f>
        <v>0</v>
      </c>
      <c r="AL1254" s="683">
        <f ca="1">IF(Controle!$N$16=1,0,$D1254*AL504*AL$5)</f>
        <v>0</v>
      </c>
      <c r="AM1254" s="683">
        <f ca="1">IF(Controle!$N$16=1,0,$D1254*AM504*AM$5)</f>
        <v>0</v>
      </c>
      <c r="AN1254" s="683">
        <f ca="1">IF(Controle!$N$16=1,0,$D1254*AN504*AN$5)</f>
        <v>0</v>
      </c>
      <c r="AO1254" s="683">
        <f ca="1">IF(Controle!$N$16=1,0,$D1254*AO504*AO$5)</f>
        <v>0</v>
      </c>
      <c r="AP1254" s="683">
        <f ca="1">IF(Controle!$N$16=1,0,$D1254*AP504*AP$5)</f>
        <v>0</v>
      </c>
      <c r="AQ1254" s="683">
        <f ca="1">IF(Controle!$N$16=1,0,$D1254*AQ504*AQ$5)</f>
        <v>0</v>
      </c>
      <c r="AR1254" s="683">
        <f ca="1">IF(Controle!$N$16=1,0,$D1254*AR504*AR$5)</f>
        <v>0</v>
      </c>
      <c r="AS1254" s="684">
        <f t="shared" ca="1" si="676"/>
        <v>0</v>
      </c>
    </row>
    <row r="1255" spans="1:47" hidden="1" outlineLevel="1">
      <c r="B1255" s="123"/>
      <c r="C1255" s="81">
        <f t="shared" si="677"/>
        <v>35</v>
      </c>
      <c r="D1255" s="191">
        <f t="shared" ca="1" si="675"/>
        <v>0</v>
      </c>
      <c r="E1255" s="683">
        <f ca="1">IF(Controle!$N$16=1,0,$D1255*E505*E$5)</f>
        <v>0</v>
      </c>
      <c r="F1255" s="683">
        <f ca="1">IF(Controle!$N$16=1,0,$D1255*F505*F$5)</f>
        <v>0</v>
      </c>
      <c r="G1255" s="683">
        <f ca="1">IF(Controle!$N$16=1,0,$D1255*G505*G$5)</f>
        <v>0</v>
      </c>
      <c r="H1255" s="683">
        <f ca="1">IF(Controle!$N$16=1,0,$D1255*H505*H$5)</f>
        <v>0</v>
      </c>
      <c r="I1255" s="683">
        <f ca="1">IF(Controle!$N$16=1,0,$D1255*I505*I$5)</f>
        <v>0</v>
      </c>
      <c r="J1255" s="683">
        <f ca="1">IF(Controle!$N$16=1,0,$D1255*J505*J$5)</f>
        <v>0</v>
      </c>
      <c r="K1255" s="683">
        <f ca="1">IF(Controle!$N$16=1,0,$D1255*K505*K$5)</f>
        <v>0</v>
      </c>
      <c r="L1255" s="683">
        <f ca="1">IF(Controle!$N$16=1,0,$D1255*L505*L$5)</f>
        <v>0</v>
      </c>
      <c r="M1255" s="683">
        <f ca="1">IF(Controle!$N$16=1,0,$D1255*M505*M$5)</f>
        <v>0</v>
      </c>
      <c r="N1255" s="683">
        <f ca="1">IF(Controle!$N$16=1,0,$D1255*N505*N$5)</f>
        <v>0</v>
      </c>
      <c r="O1255" s="683">
        <f ca="1">IF(Controle!$N$16=1,0,$D1255*O505*O$5)</f>
        <v>0</v>
      </c>
      <c r="P1255" s="683">
        <f ca="1">IF(Controle!$N$16=1,0,$D1255*P505*P$5)</f>
        <v>0</v>
      </c>
      <c r="Q1255" s="683">
        <f ca="1">IF(Controle!$N$16=1,0,$D1255*Q505*Q$5)</f>
        <v>0</v>
      </c>
      <c r="R1255" s="683">
        <f ca="1">IF(Controle!$N$16=1,0,$D1255*R505*R$5)</f>
        <v>0</v>
      </c>
      <c r="S1255" s="683">
        <f ca="1">IF(Controle!$N$16=1,0,$D1255*S505*S$5)</f>
        <v>0</v>
      </c>
      <c r="T1255" s="683">
        <f ca="1">IF(Controle!$N$16=1,0,$D1255*T505*T$5)</f>
        <v>0</v>
      </c>
      <c r="U1255" s="683">
        <f ca="1">IF(Controle!$N$16=1,0,$D1255*U505*U$5)</f>
        <v>0</v>
      </c>
      <c r="V1255" s="683">
        <f ca="1">IF(Controle!$N$16=1,0,$D1255*V505*V$5)</f>
        <v>0</v>
      </c>
      <c r="W1255" s="683">
        <f ca="1">IF(Controle!$N$16=1,0,$D1255*W505*W$5)</f>
        <v>0</v>
      </c>
      <c r="X1255" s="683">
        <f ca="1">IF(Controle!$N$16=1,0,$D1255*X505*X$5)</f>
        <v>0</v>
      </c>
      <c r="Y1255" s="683">
        <f ca="1">IF(Controle!$N$16=1,0,$D1255*Y505*Y$5)</f>
        <v>0</v>
      </c>
      <c r="Z1255" s="683">
        <f ca="1">IF(Controle!$N$16=1,0,$D1255*Z505*Z$5)</f>
        <v>0</v>
      </c>
      <c r="AA1255" s="683">
        <f ca="1">IF(Controle!$N$16=1,0,$D1255*AA505*AA$5)</f>
        <v>0</v>
      </c>
      <c r="AB1255" s="683">
        <f ca="1">IF(Controle!$N$16=1,0,$D1255*AB505*AB$5)</f>
        <v>0</v>
      </c>
      <c r="AC1255" s="683">
        <f ca="1">IF(Controle!$N$16=1,0,$D1255*AC505*AC$5)</f>
        <v>0</v>
      </c>
      <c r="AD1255" s="683">
        <f ca="1">IF(Controle!$N$16=1,0,$D1255*AD505*AD$5)</f>
        <v>0</v>
      </c>
      <c r="AE1255" s="683">
        <f ca="1">IF(Controle!$N$16=1,0,$D1255*AE505*AE$5)</f>
        <v>0</v>
      </c>
      <c r="AF1255" s="683">
        <f ca="1">IF(Controle!$N$16=1,0,$D1255*AF505*AF$5)</f>
        <v>0</v>
      </c>
      <c r="AG1255" s="683">
        <f ca="1">IF(Controle!$N$16=1,0,$D1255*AG505*AG$5)</f>
        <v>0</v>
      </c>
      <c r="AH1255" s="683">
        <f ca="1">IF(Controle!$N$16=1,0,$D1255*AH505*AH$5)</f>
        <v>0</v>
      </c>
      <c r="AI1255" s="683">
        <f ca="1">IF(Controle!$N$16=1,0,$D1255*AI505*AI$5)</f>
        <v>0</v>
      </c>
      <c r="AJ1255" s="683">
        <f ca="1">IF(Controle!$N$16=1,0,$D1255*AJ505*AJ$5)</f>
        <v>0</v>
      </c>
      <c r="AK1255" s="683">
        <f ca="1">IF(Controle!$N$16=1,0,$D1255*AK505*AK$5)</f>
        <v>0</v>
      </c>
      <c r="AL1255" s="683">
        <f ca="1">IF(Controle!$N$16=1,0,$D1255*AL505*AL$5)</f>
        <v>0</v>
      </c>
      <c r="AM1255" s="683">
        <f ca="1">IF(Controle!$N$16=1,0,$D1255*AM505*AM$5)</f>
        <v>0</v>
      </c>
      <c r="AN1255" s="683">
        <f ca="1">IF(Controle!$N$16=1,0,$D1255*AN505*AN$5)</f>
        <v>0</v>
      </c>
      <c r="AO1255" s="683">
        <f ca="1">IF(Controle!$N$16=1,0,$D1255*AO505*AO$5)</f>
        <v>0</v>
      </c>
      <c r="AP1255" s="683">
        <f ca="1">IF(Controle!$N$16=1,0,$D1255*AP505*AP$5)</f>
        <v>0</v>
      </c>
      <c r="AQ1255" s="683">
        <f ca="1">IF(Controle!$N$16=1,0,$D1255*AQ505*AQ$5)</f>
        <v>0</v>
      </c>
      <c r="AR1255" s="683">
        <f ca="1">IF(Controle!$N$16=1,0,$D1255*AR505*AR$5)</f>
        <v>0</v>
      </c>
      <c r="AS1255" s="684">
        <f t="shared" ca="1" si="676"/>
        <v>0</v>
      </c>
    </row>
    <row r="1256" spans="1:47" hidden="1" outlineLevel="1">
      <c r="B1256" s="123"/>
      <c r="C1256" s="81">
        <f t="shared" si="677"/>
        <v>36</v>
      </c>
      <c r="D1256" s="191">
        <f t="shared" ca="1" si="675"/>
        <v>0</v>
      </c>
      <c r="E1256" s="683">
        <f ca="1">IF(Controle!$N$16=1,0,$D1256*E506*E$5)</f>
        <v>0</v>
      </c>
      <c r="F1256" s="683">
        <f ca="1">IF(Controle!$N$16=1,0,$D1256*F506*F$5)</f>
        <v>0</v>
      </c>
      <c r="G1256" s="683">
        <f ca="1">IF(Controle!$N$16=1,0,$D1256*G506*G$5)</f>
        <v>0</v>
      </c>
      <c r="H1256" s="683">
        <f ca="1">IF(Controle!$N$16=1,0,$D1256*H506*H$5)</f>
        <v>0</v>
      </c>
      <c r="I1256" s="683">
        <f ca="1">IF(Controle!$N$16=1,0,$D1256*I506*I$5)</f>
        <v>0</v>
      </c>
      <c r="J1256" s="683">
        <f ca="1">IF(Controle!$N$16=1,0,$D1256*J506*J$5)</f>
        <v>0</v>
      </c>
      <c r="K1256" s="683">
        <f ca="1">IF(Controle!$N$16=1,0,$D1256*K506*K$5)</f>
        <v>0</v>
      </c>
      <c r="L1256" s="683">
        <f ca="1">IF(Controle!$N$16=1,0,$D1256*L506*L$5)</f>
        <v>0</v>
      </c>
      <c r="M1256" s="683">
        <f ca="1">IF(Controle!$N$16=1,0,$D1256*M506*M$5)</f>
        <v>0</v>
      </c>
      <c r="N1256" s="683">
        <f ca="1">IF(Controle!$N$16=1,0,$D1256*N506*N$5)</f>
        <v>0</v>
      </c>
      <c r="O1256" s="683">
        <f ca="1">IF(Controle!$N$16=1,0,$D1256*O506*O$5)</f>
        <v>0</v>
      </c>
      <c r="P1256" s="683">
        <f ca="1">IF(Controle!$N$16=1,0,$D1256*P506*P$5)</f>
        <v>0</v>
      </c>
      <c r="Q1256" s="683">
        <f ca="1">IF(Controle!$N$16=1,0,$D1256*Q506*Q$5)</f>
        <v>0</v>
      </c>
      <c r="R1256" s="683">
        <f ca="1">IF(Controle!$N$16=1,0,$D1256*R506*R$5)</f>
        <v>0</v>
      </c>
      <c r="S1256" s="683">
        <f ca="1">IF(Controle!$N$16=1,0,$D1256*S506*S$5)</f>
        <v>0</v>
      </c>
      <c r="T1256" s="683">
        <f ca="1">IF(Controle!$N$16=1,0,$D1256*T506*T$5)</f>
        <v>0</v>
      </c>
      <c r="U1256" s="683">
        <f ca="1">IF(Controle!$N$16=1,0,$D1256*U506*U$5)</f>
        <v>0</v>
      </c>
      <c r="V1256" s="683">
        <f ca="1">IF(Controle!$N$16=1,0,$D1256*V506*V$5)</f>
        <v>0</v>
      </c>
      <c r="W1256" s="683">
        <f ca="1">IF(Controle!$N$16=1,0,$D1256*W506*W$5)</f>
        <v>0</v>
      </c>
      <c r="X1256" s="683">
        <f ca="1">IF(Controle!$N$16=1,0,$D1256*X506*X$5)</f>
        <v>0</v>
      </c>
      <c r="Y1256" s="683">
        <f ca="1">IF(Controle!$N$16=1,0,$D1256*Y506*Y$5)</f>
        <v>0</v>
      </c>
      <c r="Z1256" s="683">
        <f ca="1">IF(Controle!$N$16=1,0,$D1256*Z506*Z$5)</f>
        <v>0</v>
      </c>
      <c r="AA1256" s="683">
        <f ca="1">IF(Controle!$N$16=1,0,$D1256*AA506*AA$5)</f>
        <v>0</v>
      </c>
      <c r="AB1256" s="683">
        <f ca="1">IF(Controle!$N$16=1,0,$D1256*AB506*AB$5)</f>
        <v>0</v>
      </c>
      <c r="AC1256" s="683">
        <f ca="1">IF(Controle!$N$16=1,0,$D1256*AC506*AC$5)</f>
        <v>0</v>
      </c>
      <c r="AD1256" s="683">
        <f ca="1">IF(Controle!$N$16=1,0,$D1256*AD506*AD$5)</f>
        <v>0</v>
      </c>
      <c r="AE1256" s="683">
        <f ca="1">IF(Controle!$N$16=1,0,$D1256*AE506*AE$5)</f>
        <v>0</v>
      </c>
      <c r="AF1256" s="683">
        <f ca="1">IF(Controle!$N$16=1,0,$D1256*AF506*AF$5)</f>
        <v>0</v>
      </c>
      <c r="AG1256" s="683">
        <f ca="1">IF(Controle!$N$16=1,0,$D1256*AG506*AG$5)</f>
        <v>0</v>
      </c>
      <c r="AH1256" s="683">
        <f ca="1">IF(Controle!$N$16=1,0,$D1256*AH506*AH$5)</f>
        <v>0</v>
      </c>
      <c r="AI1256" s="683">
        <f ca="1">IF(Controle!$N$16=1,0,$D1256*AI506*AI$5)</f>
        <v>0</v>
      </c>
      <c r="AJ1256" s="683">
        <f ca="1">IF(Controle!$N$16=1,0,$D1256*AJ506*AJ$5)</f>
        <v>0</v>
      </c>
      <c r="AK1256" s="683">
        <f ca="1">IF(Controle!$N$16=1,0,$D1256*AK506*AK$5)</f>
        <v>0</v>
      </c>
      <c r="AL1256" s="683">
        <f ca="1">IF(Controle!$N$16=1,0,$D1256*AL506*AL$5)</f>
        <v>0</v>
      </c>
      <c r="AM1256" s="683">
        <f ca="1">IF(Controle!$N$16=1,0,$D1256*AM506*AM$5)</f>
        <v>0</v>
      </c>
      <c r="AN1256" s="683">
        <f ca="1">IF(Controle!$N$16=1,0,$D1256*AN506*AN$5)</f>
        <v>0</v>
      </c>
      <c r="AO1256" s="683">
        <f ca="1">IF(Controle!$N$16=1,0,$D1256*AO506*AO$5)</f>
        <v>0</v>
      </c>
      <c r="AP1256" s="683">
        <f ca="1">IF(Controle!$N$16=1,0,$D1256*AP506*AP$5)</f>
        <v>0</v>
      </c>
      <c r="AQ1256" s="683">
        <f ca="1">IF(Controle!$N$16=1,0,$D1256*AQ506*AQ$5)</f>
        <v>0</v>
      </c>
      <c r="AR1256" s="683">
        <f ca="1">IF(Controle!$N$16=1,0,$D1256*AR506*AR$5)</f>
        <v>0</v>
      </c>
      <c r="AS1256" s="684">
        <f t="shared" ca="1" si="676"/>
        <v>0</v>
      </c>
    </row>
    <row r="1257" spans="1:47" hidden="1" outlineLevel="1">
      <c r="B1257" s="123"/>
      <c r="C1257" s="81">
        <f t="shared" si="677"/>
        <v>37</v>
      </c>
      <c r="D1257" s="191">
        <f t="shared" ca="1" si="675"/>
        <v>0</v>
      </c>
      <c r="E1257" s="683">
        <f ca="1">IF(Controle!$N$16=1,0,$D1257*E507*E$5)</f>
        <v>0</v>
      </c>
      <c r="F1257" s="683">
        <f ca="1">IF(Controle!$N$16=1,0,$D1257*F507*F$5)</f>
        <v>0</v>
      </c>
      <c r="G1257" s="683">
        <f ca="1">IF(Controle!$N$16=1,0,$D1257*G507*G$5)</f>
        <v>0</v>
      </c>
      <c r="H1257" s="683">
        <f ca="1">IF(Controle!$N$16=1,0,$D1257*H507*H$5)</f>
        <v>0</v>
      </c>
      <c r="I1257" s="683">
        <f ca="1">IF(Controle!$N$16=1,0,$D1257*I507*I$5)</f>
        <v>0</v>
      </c>
      <c r="J1257" s="683">
        <f ca="1">IF(Controle!$N$16=1,0,$D1257*J507*J$5)</f>
        <v>0</v>
      </c>
      <c r="K1257" s="683">
        <f ca="1">IF(Controle!$N$16=1,0,$D1257*K507*K$5)</f>
        <v>0</v>
      </c>
      <c r="L1257" s="683">
        <f ca="1">IF(Controle!$N$16=1,0,$D1257*L507*L$5)</f>
        <v>0</v>
      </c>
      <c r="M1257" s="683">
        <f ca="1">IF(Controle!$N$16=1,0,$D1257*M507*M$5)</f>
        <v>0</v>
      </c>
      <c r="N1257" s="683">
        <f ca="1">IF(Controle!$N$16=1,0,$D1257*N507*N$5)</f>
        <v>0</v>
      </c>
      <c r="O1257" s="683">
        <f ca="1">IF(Controle!$N$16=1,0,$D1257*O507*O$5)</f>
        <v>0</v>
      </c>
      <c r="P1257" s="683">
        <f ca="1">IF(Controle!$N$16=1,0,$D1257*P507*P$5)</f>
        <v>0</v>
      </c>
      <c r="Q1257" s="683">
        <f ca="1">IF(Controle!$N$16=1,0,$D1257*Q507*Q$5)</f>
        <v>0</v>
      </c>
      <c r="R1257" s="683">
        <f ca="1">IF(Controle!$N$16=1,0,$D1257*R507*R$5)</f>
        <v>0</v>
      </c>
      <c r="S1257" s="683">
        <f ca="1">IF(Controle!$N$16=1,0,$D1257*S507*S$5)</f>
        <v>0</v>
      </c>
      <c r="T1257" s="683">
        <f ca="1">IF(Controle!$N$16=1,0,$D1257*T507*T$5)</f>
        <v>0</v>
      </c>
      <c r="U1257" s="683">
        <f ca="1">IF(Controle!$N$16=1,0,$D1257*U507*U$5)</f>
        <v>0</v>
      </c>
      <c r="V1257" s="683">
        <f ca="1">IF(Controle!$N$16=1,0,$D1257*V507*V$5)</f>
        <v>0</v>
      </c>
      <c r="W1257" s="683">
        <f ca="1">IF(Controle!$N$16=1,0,$D1257*W507*W$5)</f>
        <v>0</v>
      </c>
      <c r="X1257" s="683">
        <f ca="1">IF(Controle!$N$16=1,0,$D1257*X507*X$5)</f>
        <v>0</v>
      </c>
      <c r="Y1257" s="683">
        <f ca="1">IF(Controle!$N$16=1,0,$D1257*Y507*Y$5)</f>
        <v>0</v>
      </c>
      <c r="Z1257" s="683">
        <f ca="1">IF(Controle!$N$16=1,0,$D1257*Z507*Z$5)</f>
        <v>0</v>
      </c>
      <c r="AA1257" s="683">
        <f ca="1">IF(Controle!$N$16=1,0,$D1257*AA507*AA$5)</f>
        <v>0</v>
      </c>
      <c r="AB1257" s="683">
        <f ca="1">IF(Controle!$N$16=1,0,$D1257*AB507*AB$5)</f>
        <v>0</v>
      </c>
      <c r="AC1257" s="683">
        <f ca="1">IF(Controle!$N$16=1,0,$D1257*AC507*AC$5)</f>
        <v>0</v>
      </c>
      <c r="AD1257" s="683">
        <f ca="1">IF(Controle!$N$16=1,0,$D1257*AD507*AD$5)</f>
        <v>0</v>
      </c>
      <c r="AE1257" s="683">
        <f ca="1">IF(Controle!$N$16=1,0,$D1257*AE507*AE$5)</f>
        <v>0</v>
      </c>
      <c r="AF1257" s="683">
        <f ca="1">IF(Controle!$N$16=1,0,$D1257*AF507*AF$5)</f>
        <v>0</v>
      </c>
      <c r="AG1257" s="683">
        <f ca="1">IF(Controle!$N$16=1,0,$D1257*AG507*AG$5)</f>
        <v>0</v>
      </c>
      <c r="AH1257" s="683">
        <f ca="1">IF(Controle!$N$16=1,0,$D1257*AH507*AH$5)</f>
        <v>0</v>
      </c>
      <c r="AI1257" s="683">
        <f ca="1">IF(Controle!$N$16=1,0,$D1257*AI507*AI$5)</f>
        <v>0</v>
      </c>
      <c r="AJ1257" s="683">
        <f ca="1">IF(Controle!$N$16=1,0,$D1257*AJ507*AJ$5)</f>
        <v>0</v>
      </c>
      <c r="AK1257" s="683">
        <f ca="1">IF(Controle!$N$16=1,0,$D1257*AK507*AK$5)</f>
        <v>0</v>
      </c>
      <c r="AL1257" s="683">
        <f ca="1">IF(Controle!$N$16=1,0,$D1257*AL507*AL$5)</f>
        <v>0</v>
      </c>
      <c r="AM1257" s="683">
        <f ca="1">IF(Controle!$N$16=1,0,$D1257*AM507*AM$5)</f>
        <v>0</v>
      </c>
      <c r="AN1257" s="683">
        <f ca="1">IF(Controle!$N$16=1,0,$D1257*AN507*AN$5)</f>
        <v>0</v>
      </c>
      <c r="AO1257" s="683">
        <f ca="1">IF(Controle!$N$16=1,0,$D1257*AO507*AO$5)</f>
        <v>0</v>
      </c>
      <c r="AP1257" s="683">
        <f ca="1">IF(Controle!$N$16=1,0,$D1257*AP507*AP$5)</f>
        <v>0</v>
      </c>
      <c r="AQ1257" s="683">
        <f ca="1">IF(Controle!$N$16=1,0,$D1257*AQ507*AQ$5)</f>
        <v>0</v>
      </c>
      <c r="AR1257" s="683">
        <f ca="1">IF(Controle!$N$16=1,0,$D1257*AR507*AR$5)</f>
        <v>0</v>
      </c>
      <c r="AS1257" s="684">
        <f t="shared" ca="1" si="676"/>
        <v>0</v>
      </c>
    </row>
    <row r="1258" spans="1:47" hidden="1" outlineLevel="1">
      <c r="B1258" s="123"/>
      <c r="C1258" s="81">
        <f t="shared" si="677"/>
        <v>38</v>
      </c>
      <c r="D1258" s="191">
        <f t="shared" ca="1" si="675"/>
        <v>0</v>
      </c>
      <c r="E1258" s="683">
        <f ca="1">IF(Controle!$N$16=1,0,$D1258*E508*E$5)</f>
        <v>0</v>
      </c>
      <c r="F1258" s="683">
        <f ca="1">IF(Controle!$N$16=1,0,$D1258*F508*F$5)</f>
        <v>0</v>
      </c>
      <c r="G1258" s="683">
        <f ca="1">IF(Controle!$N$16=1,0,$D1258*G508*G$5)</f>
        <v>0</v>
      </c>
      <c r="H1258" s="683">
        <f ca="1">IF(Controle!$N$16=1,0,$D1258*H508*H$5)</f>
        <v>0</v>
      </c>
      <c r="I1258" s="683">
        <f ca="1">IF(Controle!$N$16=1,0,$D1258*I508*I$5)</f>
        <v>0</v>
      </c>
      <c r="J1258" s="683">
        <f ca="1">IF(Controle!$N$16=1,0,$D1258*J508*J$5)</f>
        <v>0</v>
      </c>
      <c r="K1258" s="683">
        <f ca="1">IF(Controle!$N$16=1,0,$D1258*K508*K$5)</f>
        <v>0</v>
      </c>
      <c r="L1258" s="683">
        <f ca="1">IF(Controle!$N$16=1,0,$D1258*L508*L$5)</f>
        <v>0</v>
      </c>
      <c r="M1258" s="683">
        <f ca="1">IF(Controle!$N$16=1,0,$D1258*M508*M$5)</f>
        <v>0</v>
      </c>
      <c r="N1258" s="683">
        <f ca="1">IF(Controle!$N$16=1,0,$D1258*N508*N$5)</f>
        <v>0</v>
      </c>
      <c r="O1258" s="683">
        <f ca="1">IF(Controle!$N$16=1,0,$D1258*O508*O$5)</f>
        <v>0</v>
      </c>
      <c r="P1258" s="683">
        <f ca="1">IF(Controle!$N$16=1,0,$D1258*P508*P$5)</f>
        <v>0</v>
      </c>
      <c r="Q1258" s="683">
        <f ca="1">IF(Controle!$N$16=1,0,$D1258*Q508*Q$5)</f>
        <v>0</v>
      </c>
      <c r="R1258" s="683">
        <f ca="1">IF(Controle!$N$16=1,0,$D1258*R508*R$5)</f>
        <v>0</v>
      </c>
      <c r="S1258" s="683">
        <f ca="1">IF(Controle!$N$16=1,0,$D1258*S508*S$5)</f>
        <v>0</v>
      </c>
      <c r="T1258" s="683">
        <f ca="1">IF(Controle!$N$16=1,0,$D1258*T508*T$5)</f>
        <v>0</v>
      </c>
      <c r="U1258" s="683">
        <f ca="1">IF(Controle!$N$16=1,0,$D1258*U508*U$5)</f>
        <v>0</v>
      </c>
      <c r="V1258" s="683">
        <f ca="1">IF(Controle!$N$16=1,0,$D1258*V508*V$5)</f>
        <v>0</v>
      </c>
      <c r="W1258" s="683">
        <f ca="1">IF(Controle!$N$16=1,0,$D1258*W508*W$5)</f>
        <v>0</v>
      </c>
      <c r="X1258" s="683">
        <f ca="1">IF(Controle!$N$16=1,0,$D1258*X508*X$5)</f>
        <v>0</v>
      </c>
      <c r="Y1258" s="683">
        <f ca="1">IF(Controle!$N$16=1,0,$D1258*Y508*Y$5)</f>
        <v>0</v>
      </c>
      <c r="Z1258" s="683">
        <f ca="1">IF(Controle!$N$16=1,0,$D1258*Z508*Z$5)</f>
        <v>0</v>
      </c>
      <c r="AA1258" s="683">
        <f ca="1">IF(Controle!$N$16=1,0,$D1258*AA508*AA$5)</f>
        <v>0</v>
      </c>
      <c r="AB1258" s="683">
        <f ca="1">IF(Controle!$N$16=1,0,$D1258*AB508*AB$5)</f>
        <v>0</v>
      </c>
      <c r="AC1258" s="683">
        <f ca="1">IF(Controle!$N$16=1,0,$D1258*AC508*AC$5)</f>
        <v>0</v>
      </c>
      <c r="AD1258" s="683">
        <f ca="1">IF(Controle!$N$16=1,0,$D1258*AD508*AD$5)</f>
        <v>0</v>
      </c>
      <c r="AE1258" s="683">
        <f ca="1">IF(Controle!$N$16=1,0,$D1258*AE508*AE$5)</f>
        <v>0</v>
      </c>
      <c r="AF1258" s="683">
        <f ca="1">IF(Controle!$N$16=1,0,$D1258*AF508*AF$5)</f>
        <v>0</v>
      </c>
      <c r="AG1258" s="683">
        <f ca="1">IF(Controle!$N$16=1,0,$D1258*AG508*AG$5)</f>
        <v>0</v>
      </c>
      <c r="AH1258" s="683">
        <f ca="1">IF(Controle!$N$16=1,0,$D1258*AH508*AH$5)</f>
        <v>0</v>
      </c>
      <c r="AI1258" s="683">
        <f ca="1">IF(Controle!$N$16=1,0,$D1258*AI508*AI$5)</f>
        <v>0</v>
      </c>
      <c r="AJ1258" s="683">
        <f ca="1">IF(Controle!$N$16=1,0,$D1258*AJ508*AJ$5)</f>
        <v>0</v>
      </c>
      <c r="AK1258" s="683">
        <f ca="1">IF(Controle!$N$16=1,0,$D1258*AK508*AK$5)</f>
        <v>0</v>
      </c>
      <c r="AL1258" s="683">
        <f ca="1">IF(Controle!$N$16=1,0,$D1258*AL508*AL$5)</f>
        <v>0</v>
      </c>
      <c r="AM1258" s="683">
        <f ca="1">IF(Controle!$N$16=1,0,$D1258*AM508*AM$5)</f>
        <v>0</v>
      </c>
      <c r="AN1258" s="683">
        <f ca="1">IF(Controle!$N$16=1,0,$D1258*AN508*AN$5)</f>
        <v>0</v>
      </c>
      <c r="AO1258" s="683">
        <f ca="1">IF(Controle!$N$16=1,0,$D1258*AO508*AO$5)</f>
        <v>0</v>
      </c>
      <c r="AP1258" s="683">
        <f ca="1">IF(Controle!$N$16=1,0,$D1258*AP508*AP$5)</f>
        <v>0</v>
      </c>
      <c r="AQ1258" s="683">
        <f ca="1">IF(Controle!$N$16=1,0,$D1258*AQ508*AQ$5)</f>
        <v>0</v>
      </c>
      <c r="AR1258" s="683">
        <f ca="1">IF(Controle!$N$16=1,0,$D1258*AR508*AR$5)</f>
        <v>0</v>
      </c>
      <c r="AS1258" s="684">
        <f t="shared" ca="1" si="676"/>
        <v>0</v>
      </c>
    </row>
    <row r="1259" spans="1:47" hidden="1" outlineLevel="1">
      <c r="B1259" s="123"/>
      <c r="C1259" s="81">
        <f t="shared" si="677"/>
        <v>39</v>
      </c>
      <c r="D1259" s="191">
        <f t="shared" ca="1" si="675"/>
        <v>0</v>
      </c>
      <c r="E1259" s="683">
        <f ca="1">IF(Controle!$N$16=1,0,$D1259*E509*E$5)</f>
        <v>0</v>
      </c>
      <c r="F1259" s="683">
        <f ca="1">IF(Controle!$N$16=1,0,$D1259*F509*F$5)</f>
        <v>0</v>
      </c>
      <c r="G1259" s="683">
        <f ca="1">IF(Controle!$N$16=1,0,$D1259*G509*G$5)</f>
        <v>0</v>
      </c>
      <c r="H1259" s="683">
        <f ca="1">IF(Controle!$N$16=1,0,$D1259*H509*H$5)</f>
        <v>0</v>
      </c>
      <c r="I1259" s="683">
        <f ca="1">IF(Controle!$N$16=1,0,$D1259*I509*I$5)</f>
        <v>0</v>
      </c>
      <c r="J1259" s="683">
        <f ca="1">IF(Controle!$N$16=1,0,$D1259*J509*J$5)</f>
        <v>0</v>
      </c>
      <c r="K1259" s="683">
        <f ca="1">IF(Controle!$N$16=1,0,$D1259*K509*K$5)</f>
        <v>0</v>
      </c>
      <c r="L1259" s="683">
        <f ca="1">IF(Controle!$N$16=1,0,$D1259*L509*L$5)</f>
        <v>0</v>
      </c>
      <c r="M1259" s="683">
        <f ca="1">IF(Controle!$N$16=1,0,$D1259*M509*M$5)</f>
        <v>0</v>
      </c>
      <c r="N1259" s="683">
        <f ca="1">IF(Controle!$N$16=1,0,$D1259*N509*N$5)</f>
        <v>0</v>
      </c>
      <c r="O1259" s="683">
        <f ca="1">IF(Controle!$N$16=1,0,$D1259*O509*O$5)</f>
        <v>0</v>
      </c>
      <c r="P1259" s="683">
        <f ca="1">IF(Controle!$N$16=1,0,$D1259*P509*P$5)</f>
        <v>0</v>
      </c>
      <c r="Q1259" s="683">
        <f ca="1">IF(Controle!$N$16=1,0,$D1259*Q509*Q$5)</f>
        <v>0</v>
      </c>
      <c r="R1259" s="683">
        <f ca="1">IF(Controle!$N$16=1,0,$D1259*R509*R$5)</f>
        <v>0</v>
      </c>
      <c r="S1259" s="683">
        <f ca="1">IF(Controle!$N$16=1,0,$D1259*S509*S$5)</f>
        <v>0</v>
      </c>
      <c r="T1259" s="683">
        <f ca="1">IF(Controle!$N$16=1,0,$D1259*T509*T$5)</f>
        <v>0</v>
      </c>
      <c r="U1259" s="683">
        <f ca="1">IF(Controle!$N$16=1,0,$D1259*U509*U$5)</f>
        <v>0</v>
      </c>
      <c r="V1259" s="683">
        <f ca="1">IF(Controle!$N$16=1,0,$D1259*V509*V$5)</f>
        <v>0</v>
      </c>
      <c r="W1259" s="683">
        <f ca="1">IF(Controle!$N$16=1,0,$D1259*W509*W$5)</f>
        <v>0</v>
      </c>
      <c r="X1259" s="683">
        <f ca="1">IF(Controle!$N$16=1,0,$D1259*X509*X$5)</f>
        <v>0</v>
      </c>
      <c r="Y1259" s="683">
        <f ca="1">IF(Controle!$N$16=1,0,$D1259*Y509*Y$5)</f>
        <v>0</v>
      </c>
      <c r="Z1259" s="683">
        <f ca="1">IF(Controle!$N$16=1,0,$D1259*Z509*Z$5)</f>
        <v>0</v>
      </c>
      <c r="AA1259" s="683">
        <f ca="1">IF(Controle!$N$16=1,0,$D1259*AA509*AA$5)</f>
        <v>0</v>
      </c>
      <c r="AB1259" s="683">
        <f ca="1">IF(Controle!$N$16=1,0,$D1259*AB509*AB$5)</f>
        <v>0</v>
      </c>
      <c r="AC1259" s="683">
        <f ca="1">IF(Controle!$N$16=1,0,$D1259*AC509*AC$5)</f>
        <v>0</v>
      </c>
      <c r="AD1259" s="683">
        <f ca="1">IF(Controle!$N$16=1,0,$D1259*AD509*AD$5)</f>
        <v>0</v>
      </c>
      <c r="AE1259" s="683">
        <f ca="1">IF(Controle!$N$16=1,0,$D1259*AE509*AE$5)</f>
        <v>0</v>
      </c>
      <c r="AF1259" s="683">
        <f ca="1">IF(Controle!$N$16=1,0,$D1259*AF509*AF$5)</f>
        <v>0</v>
      </c>
      <c r="AG1259" s="683">
        <f ca="1">IF(Controle!$N$16=1,0,$D1259*AG509*AG$5)</f>
        <v>0</v>
      </c>
      <c r="AH1259" s="683">
        <f ca="1">IF(Controle!$N$16=1,0,$D1259*AH509*AH$5)</f>
        <v>0</v>
      </c>
      <c r="AI1259" s="683">
        <f ca="1">IF(Controle!$N$16=1,0,$D1259*AI509*AI$5)</f>
        <v>0</v>
      </c>
      <c r="AJ1259" s="683">
        <f ca="1">IF(Controle!$N$16=1,0,$D1259*AJ509*AJ$5)</f>
        <v>0</v>
      </c>
      <c r="AK1259" s="683">
        <f ca="1">IF(Controle!$N$16=1,0,$D1259*AK509*AK$5)</f>
        <v>0</v>
      </c>
      <c r="AL1259" s="683">
        <f ca="1">IF(Controle!$N$16=1,0,$D1259*AL509*AL$5)</f>
        <v>0</v>
      </c>
      <c r="AM1259" s="683">
        <f ca="1">IF(Controle!$N$16=1,0,$D1259*AM509*AM$5)</f>
        <v>0</v>
      </c>
      <c r="AN1259" s="683">
        <f ca="1">IF(Controle!$N$16=1,0,$D1259*AN509*AN$5)</f>
        <v>0</v>
      </c>
      <c r="AO1259" s="683">
        <f ca="1">IF(Controle!$N$16=1,0,$D1259*AO509*AO$5)</f>
        <v>0</v>
      </c>
      <c r="AP1259" s="683">
        <f ca="1">IF(Controle!$N$16=1,0,$D1259*AP509*AP$5)</f>
        <v>0</v>
      </c>
      <c r="AQ1259" s="683">
        <f ca="1">IF(Controle!$N$16=1,0,$D1259*AQ509*AQ$5)</f>
        <v>0</v>
      </c>
      <c r="AR1259" s="683">
        <f ca="1">IF(Controle!$N$16=1,0,$D1259*AR509*AR$5)</f>
        <v>0</v>
      </c>
      <c r="AS1259" s="684">
        <f t="shared" ca="1" si="676"/>
        <v>0</v>
      </c>
    </row>
    <row r="1260" spans="1:47" hidden="1" outlineLevel="1">
      <c r="B1260" s="125"/>
      <c r="C1260" s="126">
        <f t="shared" si="677"/>
        <v>40</v>
      </c>
      <c r="D1260" s="247">
        <f t="shared" ca="1" si="675"/>
        <v>0</v>
      </c>
      <c r="E1260" s="685">
        <f ca="1">IF(Controle!$N$16=1,0,$D1260*E510*E$5)</f>
        <v>0</v>
      </c>
      <c r="F1260" s="685">
        <f ca="1">IF(Controle!$N$16=1,0,$D1260*F510*F$5)</f>
        <v>0</v>
      </c>
      <c r="G1260" s="685">
        <f ca="1">IF(Controle!$N$16=1,0,$D1260*G510*G$5)</f>
        <v>0</v>
      </c>
      <c r="H1260" s="685">
        <f ca="1">IF(Controle!$N$16=1,0,$D1260*H510*H$5)</f>
        <v>0</v>
      </c>
      <c r="I1260" s="685">
        <f ca="1">IF(Controle!$N$16=1,0,$D1260*I510*I$5)</f>
        <v>0</v>
      </c>
      <c r="J1260" s="685">
        <f ca="1">IF(Controle!$N$16=1,0,$D1260*J510*J$5)</f>
        <v>0</v>
      </c>
      <c r="K1260" s="685">
        <f ca="1">IF(Controle!$N$16=1,0,$D1260*K510*K$5)</f>
        <v>0</v>
      </c>
      <c r="L1260" s="685">
        <f ca="1">IF(Controle!$N$16=1,0,$D1260*L510*L$5)</f>
        <v>0</v>
      </c>
      <c r="M1260" s="685">
        <f ca="1">IF(Controle!$N$16=1,0,$D1260*M510*M$5)</f>
        <v>0</v>
      </c>
      <c r="N1260" s="685">
        <f ca="1">IF(Controle!$N$16=1,0,$D1260*N510*N$5)</f>
        <v>0</v>
      </c>
      <c r="O1260" s="685">
        <f ca="1">IF(Controle!$N$16=1,0,$D1260*O510*O$5)</f>
        <v>0</v>
      </c>
      <c r="P1260" s="685">
        <f ca="1">IF(Controle!$N$16=1,0,$D1260*P510*P$5)</f>
        <v>0</v>
      </c>
      <c r="Q1260" s="685">
        <f ca="1">IF(Controle!$N$16=1,0,$D1260*Q510*Q$5)</f>
        <v>0</v>
      </c>
      <c r="R1260" s="685">
        <f ca="1">IF(Controle!$N$16=1,0,$D1260*R510*R$5)</f>
        <v>0</v>
      </c>
      <c r="S1260" s="685">
        <f ca="1">IF(Controle!$N$16=1,0,$D1260*S510*S$5)</f>
        <v>0</v>
      </c>
      <c r="T1260" s="685">
        <f ca="1">IF(Controle!$N$16=1,0,$D1260*T510*T$5)</f>
        <v>0</v>
      </c>
      <c r="U1260" s="685">
        <f ca="1">IF(Controle!$N$16=1,0,$D1260*U510*U$5)</f>
        <v>0</v>
      </c>
      <c r="V1260" s="685">
        <f ca="1">IF(Controle!$N$16=1,0,$D1260*V510*V$5)</f>
        <v>0</v>
      </c>
      <c r="W1260" s="685">
        <f ca="1">IF(Controle!$N$16=1,0,$D1260*W510*W$5)</f>
        <v>0</v>
      </c>
      <c r="X1260" s="685">
        <f ca="1">IF(Controle!$N$16=1,0,$D1260*X510*X$5)</f>
        <v>0</v>
      </c>
      <c r="Y1260" s="685">
        <f ca="1">IF(Controle!$N$16=1,0,$D1260*Y510*Y$5)</f>
        <v>0</v>
      </c>
      <c r="Z1260" s="685">
        <f ca="1">IF(Controle!$N$16=1,0,$D1260*Z510*Z$5)</f>
        <v>0</v>
      </c>
      <c r="AA1260" s="685">
        <f ca="1">IF(Controle!$N$16=1,0,$D1260*AA510*AA$5)</f>
        <v>0</v>
      </c>
      <c r="AB1260" s="685">
        <f ca="1">IF(Controle!$N$16=1,0,$D1260*AB510*AB$5)</f>
        <v>0</v>
      </c>
      <c r="AC1260" s="685">
        <f ca="1">IF(Controle!$N$16=1,0,$D1260*AC510*AC$5)</f>
        <v>0</v>
      </c>
      <c r="AD1260" s="685">
        <f ca="1">IF(Controle!$N$16=1,0,$D1260*AD510*AD$5)</f>
        <v>0</v>
      </c>
      <c r="AE1260" s="685">
        <f ca="1">IF(Controle!$N$16=1,0,$D1260*AE510*AE$5)</f>
        <v>0</v>
      </c>
      <c r="AF1260" s="685">
        <f ca="1">IF(Controle!$N$16=1,0,$D1260*AF510*AF$5)</f>
        <v>0</v>
      </c>
      <c r="AG1260" s="685">
        <f ca="1">IF(Controle!$N$16=1,0,$D1260*AG510*AG$5)</f>
        <v>0</v>
      </c>
      <c r="AH1260" s="685">
        <f ca="1">IF(Controle!$N$16=1,0,$D1260*AH510*AH$5)</f>
        <v>0</v>
      </c>
      <c r="AI1260" s="685">
        <f ca="1">IF(Controle!$N$16=1,0,$D1260*AI510*AI$5)</f>
        <v>0</v>
      </c>
      <c r="AJ1260" s="685">
        <f ca="1">IF(Controle!$N$16=1,0,$D1260*AJ510*AJ$5)</f>
        <v>0</v>
      </c>
      <c r="AK1260" s="685">
        <f ca="1">IF(Controle!$N$16=1,0,$D1260*AK510*AK$5)</f>
        <v>0</v>
      </c>
      <c r="AL1260" s="685">
        <f ca="1">IF(Controle!$N$16=1,0,$D1260*AL510*AL$5)</f>
        <v>0</v>
      </c>
      <c r="AM1260" s="685">
        <f ca="1">IF(Controle!$N$16=1,0,$D1260*AM510*AM$5)</f>
        <v>0</v>
      </c>
      <c r="AN1260" s="685">
        <f ca="1">IF(Controle!$N$16=1,0,$D1260*AN510*AN$5)</f>
        <v>0</v>
      </c>
      <c r="AO1260" s="685">
        <f ca="1">IF(Controle!$N$16=1,0,$D1260*AO510*AO$5)</f>
        <v>0</v>
      </c>
      <c r="AP1260" s="685">
        <f ca="1">IF(Controle!$N$16=1,0,$D1260*AP510*AP$5)</f>
        <v>0</v>
      </c>
      <c r="AQ1260" s="685">
        <f ca="1">IF(Controle!$N$16=1,0,$D1260*AQ510*AQ$5)</f>
        <v>0</v>
      </c>
      <c r="AR1260" s="685">
        <f ca="1">IF(Controle!$N$16=1,0,$D1260*AR510*AR$5)</f>
        <v>0</v>
      </c>
      <c r="AS1260" s="686">
        <f t="shared" ca="1" si="676"/>
        <v>0</v>
      </c>
    </row>
    <row r="1261" spans="1:47" s="174" customFormat="1" ht="5.25" customHeight="1">
      <c r="A1261" s="158"/>
      <c r="B1261" s="175"/>
      <c r="C1261" s="480"/>
      <c r="D1261" s="184"/>
      <c r="E1261" s="185"/>
      <c r="F1261" s="185"/>
      <c r="G1261" s="185"/>
      <c r="H1261" s="185"/>
      <c r="I1261" s="185"/>
      <c r="J1261" s="185"/>
      <c r="K1261" s="185"/>
      <c r="L1261" s="185"/>
      <c r="M1261" s="185"/>
      <c r="N1261" s="185"/>
      <c r="O1261" s="185"/>
      <c r="P1261" s="185"/>
      <c r="Q1261" s="185"/>
      <c r="R1261" s="185"/>
      <c r="S1261" s="185"/>
      <c r="T1261" s="185"/>
      <c r="U1261" s="185"/>
      <c r="V1261" s="185"/>
      <c r="W1261" s="185"/>
      <c r="X1261" s="185"/>
      <c r="Y1261" s="185"/>
      <c r="Z1261" s="185"/>
      <c r="AA1261" s="185"/>
      <c r="AB1261" s="185"/>
      <c r="AC1261" s="185"/>
      <c r="AD1261" s="185"/>
      <c r="AE1261" s="185"/>
      <c r="AF1261" s="185"/>
      <c r="AG1261" s="185"/>
      <c r="AH1261" s="185"/>
      <c r="AI1261" s="185"/>
      <c r="AJ1261" s="185"/>
      <c r="AK1261" s="185"/>
      <c r="AL1261" s="185"/>
      <c r="AM1261" s="185"/>
      <c r="AN1261" s="185"/>
      <c r="AO1261" s="185"/>
      <c r="AP1261" s="185"/>
      <c r="AQ1261" s="185"/>
      <c r="AR1261" s="185"/>
      <c r="AS1261" s="185"/>
      <c r="AT1261" s="66"/>
      <c r="AU1261" s="66"/>
    </row>
    <row r="1262" spans="1:47" collapsed="1">
      <c r="B1262" s="878" t="str">
        <f>B512</f>
        <v>Volume com silvicultura de nativas (plantio homogêneo) - ARAUCÁRIA (&lt; 8)</v>
      </c>
      <c r="C1262" s="661" t="s">
        <v>414</v>
      </c>
      <c r="D1262" s="661"/>
      <c r="E1262" s="687">
        <f ca="1">SUM(E1263:E1302)</f>
        <v>0</v>
      </c>
      <c r="F1262" s="687">
        <f t="shared" ref="F1262:AR1262" ca="1" si="678">SUM(F1263:F1302)</f>
        <v>0</v>
      </c>
      <c r="G1262" s="687">
        <f t="shared" ca="1" si="678"/>
        <v>0</v>
      </c>
      <c r="H1262" s="687">
        <f t="shared" ca="1" si="678"/>
        <v>0</v>
      </c>
      <c r="I1262" s="687">
        <f t="shared" ca="1" si="678"/>
        <v>0</v>
      </c>
      <c r="J1262" s="687">
        <f t="shared" ca="1" si="678"/>
        <v>0</v>
      </c>
      <c r="K1262" s="687">
        <f t="shared" ca="1" si="678"/>
        <v>0</v>
      </c>
      <c r="L1262" s="687">
        <f t="shared" ca="1" si="678"/>
        <v>0</v>
      </c>
      <c r="M1262" s="687">
        <f t="shared" ca="1" si="678"/>
        <v>0</v>
      </c>
      <c r="N1262" s="687">
        <f t="shared" ca="1" si="678"/>
        <v>0</v>
      </c>
      <c r="O1262" s="687">
        <f t="shared" ca="1" si="678"/>
        <v>0</v>
      </c>
      <c r="P1262" s="687">
        <f t="shared" ca="1" si="678"/>
        <v>0</v>
      </c>
      <c r="Q1262" s="687">
        <f t="shared" ca="1" si="678"/>
        <v>25.626573</v>
      </c>
      <c r="R1262" s="687">
        <f t="shared" ca="1" si="678"/>
        <v>64.531835988212691</v>
      </c>
      <c r="S1262" s="687">
        <f t="shared" ca="1" si="678"/>
        <v>163.71550778048487</v>
      </c>
      <c r="T1262" s="687">
        <f t="shared" ca="1" si="678"/>
        <v>163.71550778048487</v>
      </c>
      <c r="U1262" s="687">
        <f t="shared" ca="1" si="678"/>
        <v>163.71549457540431</v>
      </c>
      <c r="V1262" s="687">
        <f t="shared" ca="1" si="678"/>
        <v>163.71549457540425</v>
      </c>
      <c r="W1262" s="687">
        <f t="shared" ca="1" si="678"/>
        <v>194.22331957540425</v>
      </c>
      <c r="X1262" s="687">
        <f t="shared" ca="1" si="678"/>
        <v>76.823614271681777</v>
      </c>
      <c r="Y1262" s="687">
        <f t="shared" ca="1" si="678"/>
        <v>194.89941402438674</v>
      </c>
      <c r="Z1262" s="687">
        <f t="shared" ca="1" si="678"/>
        <v>194.89941402438674</v>
      </c>
      <c r="AA1262" s="687">
        <f t="shared" ca="1" si="678"/>
        <v>194.89939830405274</v>
      </c>
      <c r="AB1262" s="687">
        <f t="shared" ca="1" si="678"/>
        <v>194.89939830405265</v>
      </c>
      <c r="AC1262" s="687">
        <f t="shared" ca="1" si="678"/>
        <v>194.89939830405265</v>
      </c>
      <c r="AD1262" s="687">
        <f t="shared" ca="1" si="678"/>
        <v>23.185946999999999</v>
      </c>
      <c r="AE1262" s="687">
        <f t="shared" ca="1" si="678"/>
        <v>58.385946846478149</v>
      </c>
      <c r="AF1262" s="687">
        <f t="shared" ca="1" si="678"/>
        <v>148.12355465853392</v>
      </c>
      <c r="AG1262" s="687">
        <f t="shared" ca="1" si="678"/>
        <v>148.12355465853392</v>
      </c>
      <c r="AH1262" s="687">
        <f t="shared" ca="1" si="678"/>
        <v>148.12354271108006</v>
      </c>
      <c r="AI1262" s="687">
        <f t="shared" ca="1" si="678"/>
        <v>148.12354271108001</v>
      </c>
      <c r="AJ1262" s="687">
        <f t="shared" ca="1" si="678"/>
        <v>148.12354271108001</v>
      </c>
      <c r="AK1262" s="687">
        <f t="shared" ca="1" si="678"/>
        <v>0</v>
      </c>
      <c r="AL1262" s="687">
        <f t="shared" ca="1" si="678"/>
        <v>0</v>
      </c>
      <c r="AM1262" s="687">
        <f t="shared" ca="1" si="678"/>
        <v>0</v>
      </c>
      <c r="AN1262" s="687">
        <f t="shared" ca="1" si="678"/>
        <v>0</v>
      </c>
      <c r="AO1262" s="687">
        <f t="shared" ca="1" si="678"/>
        <v>0</v>
      </c>
      <c r="AP1262" s="687">
        <f t="shared" ca="1" si="678"/>
        <v>0</v>
      </c>
      <c r="AQ1262" s="687">
        <f t="shared" ca="1" si="678"/>
        <v>0</v>
      </c>
      <c r="AR1262" s="687">
        <f t="shared" ca="1" si="678"/>
        <v>0</v>
      </c>
      <c r="AS1262" s="1010">
        <f ca="1">SUM(E1262:AR1262)</f>
        <v>2812.7540018047948</v>
      </c>
    </row>
    <row r="1263" spans="1:47" hidden="1" outlineLevel="1">
      <c r="B1263" s="123"/>
      <c r="C1263" s="81">
        <v>1</v>
      </c>
      <c r="D1263" s="191" cm="1">
        <f t="array" aca="1" ref="D1263:D1302" ca="1">TRANSPOSE(E729:AR729)*70%</f>
        <v>12.20313</v>
      </c>
      <c r="E1263" s="382">
        <f ca="1">IF(Controle!$N$16=1,0,$D1263*E513*E$5)</f>
        <v>0</v>
      </c>
      <c r="F1263" s="382">
        <f ca="1">IF(Controle!$N$16=1,0,$D1263*F513*F$5)</f>
        <v>0</v>
      </c>
      <c r="G1263" s="382">
        <f ca="1">IF(Controle!$N$16=1,0,$D1263*G513*G$5)</f>
        <v>0</v>
      </c>
      <c r="H1263" s="382">
        <f ca="1">IF(Controle!$N$16=1,0,$D1263*H513*H$5)</f>
        <v>0</v>
      </c>
      <c r="I1263" s="382">
        <f ca="1">IF(Controle!$N$16=1,0,$D1263*I513*I$5)</f>
        <v>0</v>
      </c>
      <c r="J1263" s="382">
        <f ca="1">IF(Controle!$N$16=1,0,$D1263*J513*J$5)</f>
        <v>0</v>
      </c>
      <c r="K1263" s="382">
        <f ca="1">IF(Controle!$N$16=1,0,$D1263*K513*K$5)</f>
        <v>0</v>
      </c>
      <c r="L1263" s="382">
        <f ca="1">IF(Controle!$N$16=1,0,$D1263*L513*L$5)</f>
        <v>0</v>
      </c>
      <c r="M1263" s="382">
        <f ca="1">IF(Controle!$N$16=1,0,$D1263*M513*M$5)</f>
        <v>0</v>
      </c>
      <c r="N1263" s="382">
        <f ca="1">IF(Controle!$N$16=1,0,$D1263*N513*N$5)</f>
        <v>0</v>
      </c>
      <c r="O1263" s="382">
        <f ca="1">IF(Controle!$N$16=1,0,$D1263*O513*O$5)</f>
        <v>0</v>
      </c>
      <c r="P1263" s="382">
        <f ca="1">IF(Controle!$N$16=1,0,$D1263*P513*P$5)</f>
        <v>0</v>
      </c>
      <c r="Q1263" s="382">
        <f ca="1">IF(Controle!$N$16=1,0,$D1263*Q513*Q$5)</f>
        <v>25.626573</v>
      </c>
      <c r="R1263" s="382">
        <f ca="1">IF(Controle!$N$16=1,0,$D1263*R513*R$5)</f>
        <v>0</v>
      </c>
      <c r="S1263" s="382">
        <f ca="1">IF(Controle!$N$16=1,0,$D1263*S513*S$5)</f>
        <v>0</v>
      </c>
      <c r="T1263" s="382">
        <f ca="1">IF(Controle!$N$16=1,0,$D1263*T513*T$5)</f>
        <v>0</v>
      </c>
      <c r="U1263" s="382">
        <f ca="1">IF(Controle!$N$16=1,0,$D1263*U513*U$5)</f>
        <v>0</v>
      </c>
      <c r="V1263" s="382">
        <f ca="1">IF(Controle!$N$16=1,0,$D1263*V513*V$5)</f>
        <v>0</v>
      </c>
      <c r="W1263" s="382">
        <f ca="1">IF(Controle!$N$16=1,0,$D1263*W513*W$5)</f>
        <v>30.507825</v>
      </c>
      <c r="X1263" s="382">
        <f ca="1">IF(Controle!$N$16=1,0,$D1263*X513*X$5)</f>
        <v>0</v>
      </c>
      <c r="Y1263" s="382">
        <f ca="1">IF(Controle!$N$16=1,0,$D1263*Y513*Y$5)</f>
        <v>0</v>
      </c>
      <c r="Z1263" s="382">
        <f ca="1">IF(Controle!$N$16=1,0,$D1263*Z513*Z$5)</f>
        <v>0</v>
      </c>
      <c r="AA1263" s="382">
        <f ca="1">IF(Controle!$N$16=1,0,$D1263*AA513*AA$5)</f>
        <v>0</v>
      </c>
      <c r="AB1263" s="382">
        <f ca="1">IF(Controle!$N$16=1,0,$D1263*AB513*AB$5)</f>
        <v>0</v>
      </c>
      <c r="AC1263" s="382">
        <f ca="1">IF(Controle!$N$16=1,0,$D1263*AC513*AC$5)</f>
        <v>0</v>
      </c>
      <c r="AD1263" s="382">
        <f ca="1">IF(Controle!$N$16=1,0,$D1263*AD513*AD$5)</f>
        <v>23.185946999999999</v>
      </c>
      <c r="AE1263" s="382">
        <f ca="1">IF(Controle!$N$16=1,0,$D1263*AE513*AE$5)</f>
        <v>0</v>
      </c>
      <c r="AF1263" s="382">
        <f ca="1">IF(Controle!$N$16=1,0,$D1263*AF513*AF$5)</f>
        <v>0</v>
      </c>
      <c r="AG1263" s="382">
        <f ca="1">IF(Controle!$N$16=1,0,$D1263*AG513*AG$5)</f>
        <v>0</v>
      </c>
      <c r="AH1263" s="382">
        <f ca="1">IF(Controle!$N$16=1,0,$D1263*AH513*AH$5)</f>
        <v>0</v>
      </c>
      <c r="AI1263" s="382">
        <f ca="1">IF(Controle!$N$16=1,0,$D1263*AI513*AI$5)</f>
        <v>0</v>
      </c>
      <c r="AJ1263" s="382">
        <f ca="1">IF(Controle!$N$16=1,0,$D1263*AJ513*AJ$5)</f>
        <v>0</v>
      </c>
      <c r="AK1263" s="382">
        <f ca="1">IF(Controle!$N$16=1,0,$D1263*AK513*AK$5)</f>
        <v>0</v>
      </c>
      <c r="AL1263" s="382">
        <f ca="1">IF(Controle!$N$16=1,0,$D1263*AL513*AL$5)</f>
        <v>0</v>
      </c>
      <c r="AM1263" s="382">
        <f ca="1">IF(Controle!$N$16=1,0,$D1263*AM513*AM$5)</f>
        <v>0</v>
      </c>
      <c r="AN1263" s="382">
        <f ca="1">IF(Controle!$N$16=1,0,$D1263*AN513*AN$5)</f>
        <v>0</v>
      </c>
      <c r="AO1263" s="382">
        <f ca="1">IF(Controle!$N$16=1,0,$D1263*AO513*AO$5)</f>
        <v>0</v>
      </c>
      <c r="AP1263" s="382">
        <f ca="1">IF(Controle!$N$16=1,0,$D1263*AP513*AP$5)</f>
        <v>0</v>
      </c>
      <c r="AQ1263" s="382">
        <f ca="1">IF(Controle!$N$16=1,0,$D1263*AQ513*AQ$5)</f>
        <v>0</v>
      </c>
      <c r="AR1263" s="382">
        <f ca="1">IF(Controle!$N$16=1,0,$D1263*AR513*AR$5)</f>
        <v>0</v>
      </c>
      <c r="AS1263" s="684">
        <f ca="1">SUM(E1263:AR1263)</f>
        <v>79.320345000000003</v>
      </c>
    </row>
    <row r="1264" spans="1:47" hidden="1" outlineLevel="1">
      <c r="B1264" s="123"/>
      <c r="C1264" s="81">
        <f>C1263+1</f>
        <v>2</v>
      </c>
      <c r="D1264" s="191">
        <f ca="1"/>
        <v>30.72944570867271</v>
      </c>
      <c r="E1264" s="382">
        <f ca="1">IF(Controle!$N$16=1,0,$D1264*E514*E$5)</f>
        <v>0</v>
      </c>
      <c r="F1264" s="382">
        <f ca="1">IF(Controle!$N$16=1,0,$D1264*F514*F$5)</f>
        <v>0</v>
      </c>
      <c r="G1264" s="382">
        <f ca="1">IF(Controle!$N$16=1,0,$D1264*G514*G$5)</f>
        <v>0</v>
      </c>
      <c r="H1264" s="382">
        <f ca="1">IF(Controle!$N$16=1,0,$D1264*H514*H$5)</f>
        <v>0</v>
      </c>
      <c r="I1264" s="382">
        <f ca="1">IF(Controle!$N$16=1,0,$D1264*I514*I$5)</f>
        <v>0</v>
      </c>
      <c r="J1264" s="382">
        <f ca="1">IF(Controle!$N$16=1,0,$D1264*J514*J$5)</f>
        <v>0</v>
      </c>
      <c r="K1264" s="382">
        <f ca="1">IF(Controle!$N$16=1,0,$D1264*K514*K$5)</f>
        <v>0</v>
      </c>
      <c r="L1264" s="382">
        <f ca="1">IF(Controle!$N$16=1,0,$D1264*L514*L$5)</f>
        <v>0</v>
      </c>
      <c r="M1264" s="382">
        <f ca="1">IF(Controle!$N$16=1,0,$D1264*M514*M$5)</f>
        <v>0</v>
      </c>
      <c r="N1264" s="382">
        <f ca="1">IF(Controle!$N$16=1,0,$D1264*N514*N$5)</f>
        <v>0</v>
      </c>
      <c r="O1264" s="382">
        <f ca="1">IF(Controle!$N$16=1,0,$D1264*O514*O$5)</f>
        <v>0</v>
      </c>
      <c r="P1264" s="382">
        <f ca="1">IF(Controle!$N$16=1,0,$D1264*P514*P$5)</f>
        <v>0</v>
      </c>
      <c r="Q1264" s="382">
        <f ca="1">IF(Controle!$N$16=1,0,$D1264*Q514*Q$5)</f>
        <v>0</v>
      </c>
      <c r="R1264" s="382">
        <f ca="1">IF(Controle!$N$16=1,0,$D1264*R514*R$5)</f>
        <v>64.531835988212691</v>
      </c>
      <c r="S1264" s="382">
        <f ca="1">IF(Controle!$N$16=1,0,$D1264*S514*S$5)</f>
        <v>0</v>
      </c>
      <c r="T1264" s="382">
        <f ca="1">IF(Controle!$N$16=1,0,$D1264*T514*T$5)</f>
        <v>0</v>
      </c>
      <c r="U1264" s="382">
        <f ca="1">IF(Controle!$N$16=1,0,$D1264*U514*U$5)</f>
        <v>0</v>
      </c>
      <c r="V1264" s="382">
        <f ca="1">IF(Controle!$N$16=1,0,$D1264*V514*V$5)</f>
        <v>0</v>
      </c>
      <c r="W1264" s="382">
        <f ca="1">IF(Controle!$N$16=1,0,$D1264*W514*W$5)</f>
        <v>0</v>
      </c>
      <c r="X1264" s="382">
        <f ca="1">IF(Controle!$N$16=1,0,$D1264*X514*X$5)</f>
        <v>76.823614271681777</v>
      </c>
      <c r="Y1264" s="382">
        <f ca="1">IF(Controle!$N$16=1,0,$D1264*Y514*Y$5)</f>
        <v>0</v>
      </c>
      <c r="Z1264" s="382">
        <f ca="1">IF(Controle!$N$16=1,0,$D1264*Z514*Z$5)</f>
        <v>0</v>
      </c>
      <c r="AA1264" s="382">
        <f ca="1">IF(Controle!$N$16=1,0,$D1264*AA514*AA$5)</f>
        <v>0</v>
      </c>
      <c r="AB1264" s="382">
        <f ca="1">IF(Controle!$N$16=1,0,$D1264*AB514*AB$5)</f>
        <v>0</v>
      </c>
      <c r="AC1264" s="382">
        <f ca="1">IF(Controle!$N$16=1,0,$D1264*AC514*AC$5)</f>
        <v>0</v>
      </c>
      <c r="AD1264" s="382">
        <f ca="1">IF(Controle!$N$16=1,0,$D1264*AD514*AD$5)</f>
        <v>0</v>
      </c>
      <c r="AE1264" s="382">
        <f ca="1">IF(Controle!$N$16=1,0,$D1264*AE514*AE$5)</f>
        <v>58.385946846478149</v>
      </c>
      <c r="AF1264" s="382">
        <f ca="1">IF(Controle!$N$16=1,0,$D1264*AF514*AF$5)</f>
        <v>0</v>
      </c>
      <c r="AG1264" s="382">
        <f ca="1">IF(Controle!$N$16=1,0,$D1264*AG514*AG$5)</f>
        <v>0</v>
      </c>
      <c r="AH1264" s="382">
        <f ca="1">IF(Controle!$N$16=1,0,$D1264*AH514*AH$5)</f>
        <v>0</v>
      </c>
      <c r="AI1264" s="382">
        <f ca="1">IF(Controle!$N$16=1,0,$D1264*AI514*AI$5)</f>
        <v>0</v>
      </c>
      <c r="AJ1264" s="382">
        <f ca="1">IF(Controle!$N$16=1,0,$D1264*AJ514*AJ$5)</f>
        <v>0</v>
      </c>
      <c r="AK1264" s="382">
        <f ca="1">IF(Controle!$N$16=1,0,$D1264*AK514*AK$5)</f>
        <v>0</v>
      </c>
      <c r="AL1264" s="382">
        <f ca="1">IF(Controle!$N$16=1,0,$D1264*AL514*AL$5)</f>
        <v>0</v>
      </c>
      <c r="AM1264" s="382">
        <f ca="1">IF(Controle!$N$16=1,0,$D1264*AM514*AM$5)</f>
        <v>0</v>
      </c>
      <c r="AN1264" s="382">
        <f ca="1">IF(Controle!$N$16=1,0,$D1264*AN514*AN$5)</f>
        <v>0</v>
      </c>
      <c r="AO1264" s="382">
        <f ca="1">IF(Controle!$N$16=1,0,$D1264*AO514*AO$5)</f>
        <v>0</v>
      </c>
      <c r="AP1264" s="382">
        <f ca="1">IF(Controle!$N$16=1,0,$D1264*AP514*AP$5)</f>
        <v>0</v>
      </c>
      <c r="AQ1264" s="382">
        <f ca="1">IF(Controle!$N$16=1,0,$D1264*AQ514*AQ$5)</f>
        <v>0</v>
      </c>
      <c r="AR1264" s="382">
        <f ca="1">IF(Controle!$N$16=1,0,$D1264*AR514*AR$5)</f>
        <v>0</v>
      </c>
      <c r="AS1264" s="684">
        <f t="shared" ref="AS1264:AS1302" ca="1" si="679">SUM(E1264:AR1264)</f>
        <v>199.74139710637263</v>
      </c>
    </row>
    <row r="1265" spans="2:45" hidden="1" outlineLevel="1">
      <c r="B1265" s="123"/>
      <c r="C1265" s="81">
        <f t="shared" ref="C1265:C1302" si="680">C1264+1</f>
        <v>3</v>
      </c>
      <c r="D1265" s="191">
        <f ca="1"/>
        <v>77.959765609754697</v>
      </c>
      <c r="E1265" s="382">
        <f ca="1">IF(Controle!$N$16=1,0,$D1265*E515*E$5)</f>
        <v>0</v>
      </c>
      <c r="F1265" s="382">
        <f ca="1">IF(Controle!$N$16=1,0,$D1265*F515*F$5)</f>
        <v>0</v>
      </c>
      <c r="G1265" s="382">
        <f ca="1">IF(Controle!$N$16=1,0,$D1265*G515*G$5)</f>
        <v>0</v>
      </c>
      <c r="H1265" s="382">
        <f ca="1">IF(Controle!$N$16=1,0,$D1265*H515*H$5)</f>
        <v>0</v>
      </c>
      <c r="I1265" s="382">
        <f ca="1">IF(Controle!$N$16=1,0,$D1265*I515*I$5)</f>
        <v>0</v>
      </c>
      <c r="J1265" s="382">
        <f ca="1">IF(Controle!$N$16=1,0,$D1265*J515*J$5)</f>
        <v>0</v>
      </c>
      <c r="K1265" s="382">
        <f ca="1">IF(Controle!$N$16=1,0,$D1265*K515*K$5)</f>
        <v>0</v>
      </c>
      <c r="L1265" s="382">
        <f ca="1">IF(Controle!$N$16=1,0,$D1265*L515*L$5)</f>
        <v>0</v>
      </c>
      <c r="M1265" s="382">
        <f ca="1">IF(Controle!$N$16=1,0,$D1265*M515*M$5)</f>
        <v>0</v>
      </c>
      <c r="N1265" s="382">
        <f ca="1">IF(Controle!$N$16=1,0,$D1265*N515*N$5)</f>
        <v>0</v>
      </c>
      <c r="O1265" s="382">
        <f ca="1">IF(Controle!$N$16=1,0,$D1265*O515*O$5)</f>
        <v>0</v>
      </c>
      <c r="P1265" s="382">
        <f ca="1">IF(Controle!$N$16=1,0,$D1265*P515*P$5)</f>
        <v>0</v>
      </c>
      <c r="Q1265" s="382">
        <f ca="1">IF(Controle!$N$16=1,0,$D1265*Q515*Q$5)</f>
        <v>0</v>
      </c>
      <c r="R1265" s="382">
        <f ca="1">IF(Controle!$N$16=1,0,$D1265*R515*R$5)</f>
        <v>0</v>
      </c>
      <c r="S1265" s="382">
        <f ca="1">IF(Controle!$N$16=1,0,$D1265*S515*S$5)</f>
        <v>163.71550778048487</v>
      </c>
      <c r="T1265" s="382">
        <f ca="1">IF(Controle!$N$16=1,0,$D1265*T515*T$5)</f>
        <v>0</v>
      </c>
      <c r="U1265" s="382">
        <f ca="1">IF(Controle!$N$16=1,0,$D1265*U515*U$5)</f>
        <v>0</v>
      </c>
      <c r="V1265" s="382">
        <f ca="1">IF(Controle!$N$16=1,0,$D1265*V515*V$5)</f>
        <v>0</v>
      </c>
      <c r="W1265" s="382">
        <f ca="1">IF(Controle!$N$16=1,0,$D1265*W515*W$5)</f>
        <v>0</v>
      </c>
      <c r="X1265" s="382">
        <f ca="1">IF(Controle!$N$16=1,0,$D1265*X515*X$5)</f>
        <v>0</v>
      </c>
      <c r="Y1265" s="382">
        <f ca="1">IF(Controle!$N$16=1,0,$D1265*Y515*Y$5)</f>
        <v>194.89941402438674</v>
      </c>
      <c r="Z1265" s="382">
        <f ca="1">IF(Controle!$N$16=1,0,$D1265*Z515*Z$5)</f>
        <v>0</v>
      </c>
      <c r="AA1265" s="382">
        <f ca="1">IF(Controle!$N$16=1,0,$D1265*AA515*AA$5)</f>
        <v>0</v>
      </c>
      <c r="AB1265" s="382">
        <f ca="1">IF(Controle!$N$16=1,0,$D1265*AB515*AB$5)</f>
        <v>0</v>
      </c>
      <c r="AC1265" s="382">
        <f ca="1">IF(Controle!$N$16=1,0,$D1265*AC515*AC$5)</f>
        <v>0</v>
      </c>
      <c r="AD1265" s="382">
        <f ca="1">IF(Controle!$N$16=1,0,$D1265*AD515*AD$5)</f>
        <v>0</v>
      </c>
      <c r="AE1265" s="382">
        <f ca="1">IF(Controle!$N$16=1,0,$D1265*AE515*AE$5)</f>
        <v>0</v>
      </c>
      <c r="AF1265" s="382">
        <f ca="1">IF(Controle!$N$16=1,0,$D1265*AF515*AF$5)</f>
        <v>148.12355465853392</v>
      </c>
      <c r="AG1265" s="382">
        <f ca="1">IF(Controle!$N$16=1,0,$D1265*AG515*AG$5)</f>
        <v>0</v>
      </c>
      <c r="AH1265" s="382">
        <f ca="1">IF(Controle!$N$16=1,0,$D1265*AH515*AH$5)</f>
        <v>0</v>
      </c>
      <c r="AI1265" s="382">
        <f ca="1">IF(Controle!$N$16=1,0,$D1265*AI515*AI$5)</f>
        <v>0</v>
      </c>
      <c r="AJ1265" s="382">
        <f ca="1">IF(Controle!$N$16=1,0,$D1265*AJ515*AJ$5)</f>
        <v>0</v>
      </c>
      <c r="AK1265" s="382">
        <f ca="1">IF(Controle!$N$16=1,0,$D1265*AK515*AK$5)</f>
        <v>0</v>
      </c>
      <c r="AL1265" s="382">
        <f ca="1">IF(Controle!$N$16=1,0,$D1265*AL515*AL$5)</f>
        <v>0</v>
      </c>
      <c r="AM1265" s="382">
        <f ca="1">IF(Controle!$N$16=1,0,$D1265*AM515*AM$5)</f>
        <v>0</v>
      </c>
      <c r="AN1265" s="382">
        <f ca="1">IF(Controle!$N$16=1,0,$D1265*AN515*AN$5)</f>
        <v>0</v>
      </c>
      <c r="AO1265" s="382">
        <f ca="1">IF(Controle!$N$16=1,0,$D1265*AO515*AO$5)</f>
        <v>0</v>
      </c>
      <c r="AP1265" s="382">
        <f ca="1">IF(Controle!$N$16=1,0,$D1265*AP515*AP$5)</f>
        <v>0</v>
      </c>
      <c r="AQ1265" s="382">
        <f ca="1">IF(Controle!$N$16=1,0,$D1265*AQ515*AQ$5)</f>
        <v>0</v>
      </c>
      <c r="AR1265" s="382">
        <f ca="1">IF(Controle!$N$16=1,0,$D1265*AR515*AR$5)</f>
        <v>0</v>
      </c>
      <c r="AS1265" s="684">
        <f t="shared" ca="1" si="679"/>
        <v>506.73847646340556</v>
      </c>
    </row>
    <row r="1266" spans="2:45" hidden="1" outlineLevel="1">
      <c r="B1266" s="123"/>
      <c r="C1266" s="81">
        <f t="shared" si="680"/>
        <v>4</v>
      </c>
      <c r="D1266" s="191">
        <f ca="1"/>
        <v>77.959765609754697</v>
      </c>
      <c r="E1266" s="382">
        <f ca="1">IF(Controle!$N$16=1,0,$D1266*E516*E$5)</f>
        <v>0</v>
      </c>
      <c r="F1266" s="382">
        <f ca="1">IF(Controle!$N$16=1,0,$D1266*F516*F$5)</f>
        <v>0</v>
      </c>
      <c r="G1266" s="382">
        <f ca="1">IF(Controle!$N$16=1,0,$D1266*G516*G$5)</f>
        <v>0</v>
      </c>
      <c r="H1266" s="382">
        <f ca="1">IF(Controle!$N$16=1,0,$D1266*H516*H$5)</f>
        <v>0</v>
      </c>
      <c r="I1266" s="382">
        <f ca="1">IF(Controle!$N$16=1,0,$D1266*I516*I$5)</f>
        <v>0</v>
      </c>
      <c r="J1266" s="382">
        <f ca="1">IF(Controle!$N$16=1,0,$D1266*J516*J$5)</f>
        <v>0</v>
      </c>
      <c r="K1266" s="382">
        <f ca="1">IF(Controle!$N$16=1,0,$D1266*K516*K$5)</f>
        <v>0</v>
      </c>
      <c r="L1266" s="382">
        <f ca="1">IF(Controle!$N$16=1,0,$D1266*L516*L$5)</f>
        <v>0</v>
      </c>
      <c r="M1266" s="382">
        <f ca="1">IF(Controle!$N$16=1,0,$D1266*M516*M$5)</f>
        <v>0</v>
      </c>
      <c r="N1266" s="382">
        <f ca="1">IF(Controle!$N$16=1,0,$D1266*N516*N$5)</f>
        <v>0</v>
      </c>
      <c r="O1266" s="382">
        <f ca="1">IF(Controle!$N$16=1,0,$D1266*O516*O$5)</f>
        <v>0</v>
      </c>
      <c r="P1266" s="382">
        <f ca="1">IF(Controle!$N$16=1,0,$D1266*P516*P$5)</f>
        <v>0</v>
      </c>
      <c r="Q1266" s="382">
        <f ca="1">IF(Controle!$N$16=1,0,$D1266*Q516*Q$5)</f>
        <v>0</v>
      </c>
      <c r="R1266" s="382">
        <f ca="1">IF(Controle!$N$16=1,0,$D1266*R516*R$5)</f>
        <v>0</v>
      </c>
      <c r="S1266" s="382">
        <f ca="1">IF(Controle!$N$16=1,0,$D1266*S516*S$5)</f>
        <v>0</v>
      </c>
      <c r="T1266" s="382">
        <f ca="1">IF(Controle!$N$16=1,0,$D1266*T516*T$5)</f>
        <v>163.71550778048487</v>
      </c>
      <c r="U1266" s="382">
        <f ca="1">IF(Controle!$N$16=1,0,$D1266*U516*U$5)</f>
        <v>0</v>
      </c>
      <c r="V1266" s="382">
        <f ca="1">IF(Controle!$N$16=1,0,$D1266*V516*V$5)</f>
        <v>0</v>
      </c>
      <c r="W1266" s="382">
        <f ca="1">IF(Controle!$N$16=1,0,$D1266*W516*W$5)</f>
        <v>0</v>
      </c>
      <c r="X1266" s="382">
        <f ca="1">IF(Controle!$N$16=1,0,$D1266*X516*X$5)</f>
        <v>0</v>
      </c>
      <c r="Y1266" s="382">
        <f ca="1">IF(Controle!$N$16=1,0,$D1266*Y516*Y$5)</f>
        <v>0</v>
      </c>
      <c r="Z1266" s="382">
        <f ca="1">IF(Controle!$N$16=1,0,$D1266*Z516*Z$5)</f>
        <v>194.89941402438674</v>
      </c>
      <c r="AA1266" s="382">
        <f ca="1">IF(Controle!$N$16=1,0,$D1266*AA516*AA$5)</f>
        <v>0</v>
      </c>
      <c r="AB1266" s="382">
        <f ca="1">IF(Controle!$N$16=1,0,$D1266*AB516*AB$5)</f>
        <v>0</v>
      </c>
      <c r="AC1266" s="382">
        <f ca="1">IF(Controle!$N$16=1,0,$D1266*AC516*AC$5)</f>
        <v>0</v>
      </c>
      <c r="AD1266" s="382">
        <f ca="1">IF(Controle!$N$16=1,0,$D1266*AD516*AD$5)</f>
        <v>0</v>
      </c>
      <c r="AE1266" s="382">
        <f ca="1">IF(Controle!$N$16=1,0,$D1266*AE516*AE$5)</f>
        <v>0</v>
      </c>
      <c r="AF1266" s="382">
        <f ca="1">IF(Controle!$N$16=1,0,$D1266*AF516*AF$5)</f>
        <v>0</v>
      </c>
      <c r="AG1266" s="382">
        <f ca="1">IF(Controle!$N$16=1,0,$D1266*AG516*AG$5)</f>
        <v>148.12355465853392</v>
      </c>
      <c r="AH1266" s="382">
        <f ca="1">IF(Controle!$N$16=1,0,$D1266*AH516*AH$5)</f>
        <v>0</v>
      </c>
      <c r="AI1266" s="382">
        <f ca="1">IF(Controle!$N$16=1,0,$D1266*AI516*AI$5)</f>
        <v>0</v>
      </c>
      <c r="AJ1266" s="382">
        <f ca="1">IF(Controle!$N$16=1,0,$D1266*AJ516*AJ$5)</f>
        <v>0</v>
      </c>
      <c r="AK1266" s="382">
        <f ca="1">IF(Controle!$N$16=1,0,$D1266*AK516*AK$5)</f>
        <v>0</v>
      </c>
      <c r="AL1266" s="382">
        <f ca="1">IF(Controle!$N$16=1,0,$D1266*AL516*AL$5)</f>
        <v>0</v>
      </c>
      <c r="AM1266" s="382">
        <f ca="1">IF(Controle!$N$16=1,0,$D1266*AM516*AM$5)</f>
        <v>0</v>
      </c>
      <c r="AN1266" s="382">
        <f ca="1">IF(Controle!$N$16=1,0,$D1266*AN516*AN$5)</f>
        <v>0</v>
      </c>
      <c r="AO1266" s="382">
        <f ca="1">IF(Controle!$N$16=1,0,$D1266*AO516*AO$5)</f>
        <v>0</v>
      </c>
      <c r="AP1266" s="382">
        <f ca="1">IF(Controle!$N$16=1,0,$D1266*AP516*AP$5)</f>
        <v>0</v>
      </c>
      <c r="AQ1266" s="382">
        <f ca="1">IF(Controle!$N$16=1,0,$D1266*AQ516*AQ$5)</f>
        <v>0</v>
      </c>
      <c r="AR1266" s="382">
        <f ca="1">IF(Controle!$N$16=1,0,$D1266*AR516*AR$5)</f>
        <v>0</v>
      </c>
      <c r="AS1266" s="684">
        <f t="shared" ca="1" si="679"/>
        <v>506.73847646340556</v>
      </c>
    </row>
    <row r="1267" spans="2:45" hidden="1" outlineLevel="1">
      <c r="B1267" s="123"/>
      <c r="C1267" s="81">
        <f t="shared" si="680"/>
        <v>5</v>
      </c>
      <c r="D1267" s="191">
        <f ca="1"/>
        <v>77.959759321621092</v>
      </c>
      <c r="E1267" s="382">
        <f ca="1">IF(Controle!$N$16=1,0,$D1267*E517*E$5)</f>
        <v>0</v>
      </c>
      <c r="F1267" s="382">
        <f ca="1">IF(Controle!$N$16=1,0,$D1267*F517*F$5)</f>
        <v>0</v>
      </c>
      <c r="G1267" s="382">
        <f ca="1">IF(Controle!$N$16=1,0,$D1267*G517*G$5)</f>
        <v>0</v>
      </c>
      <c r="H1267" s="382">
        <f ca="1">IF(Controle!$N$16=1,0,$D1267*H517*H$5)</f>
        <v>0</v>
      </c>
      <c r="I1267" s="382">
        <f ca="1">IF(Controle!$N$16=1,0,$D1267*I517*I$5)</f>
        <v>0</v>
      </c>
      <c r="J1267" s="382">
        <f ca="1">IF(Controle!$N$16=1,0,$D1267*J517*J$5)</f>
        <v>0</v>
      </c>
      <c r="K1267" s="382">
        <f ca="1">IF(Controle!$N$16=1,0,$D1267*K517*K$5)</f>
        <v>0</v>
      </c>
      <c r="L1267" s="382">
        <f ca="1">IF(Controle!$N$16=1,0,$D1267*L517*L$5)</f>
        <v>0</v>
      </c>
      <c r="M1267" s="382">
        <f ca="1">IF(Controle!$N$16=1,0,$D1267*M517*M$5)</f>
        <v>0</v>
      </c>
      <c r="N1267" s="382">
        <f ca="1">IF(Controle!$N$16=1,0,$D1267*N517*N$5)</f>
        <v>0</v>
      </c>
      <c r="O1267" s="382">
        <f ca="1">IF(Controle!$N$16=1,0,$D1267*O517*O$5)</f>
        <v>0</v>
      </c>
      <c r="P1267" s="382">
        <f ca="1">IF(Controle!$N$16=1,0,$D1267*P517*P$5)</f>
        <v>0</v>
      </c>
      <c r="Q1267" s="382">
        <f ca="1">IF(Controle!$N$16=1,0,$D1267*Q517*Q$5)</f>
        <v>0</v>
      </c>
      <c r="R1267" s="382">
        <f ca="1">IF(Controle!$N$16=1,0,$D1267*R517*R$5)</f>
        <v>0</v>
      </c>
      <c r="S1267" s="382">
        <f ca="1">IF(Controle!$N$16=1,0,$D1267*S517*S$5)</f>
        <v>0</v>
      </c>
      <c r="T1267" s="382">
        <f ca="1">IF(Controle!$N$16=1,0,$D1267*T517*T$5)</f>
        <v>0</v>
      </c>
      <c r="U1267" s="382">
        <f ca="1">IF(Controle!$N$16=1,0,$D1267*U517*U$5)</f>
        <v>163.71549457540431</v>
      </c>
      <c r="V1267" s="382">
        <f ca="1">IF(Controle!$N$16=1,0,$D1267*V517*V$5)</f>
        <v>0</v>
      </c>
      <c r="W1267" s="382">
        <f ca="1">IF(Controle!$N$16=1,0,$D1267*W517*W$5)</f>
        <v>0</v>
      </c>
      <c r="X1267" s="382">
        <f ca="1">IF(Controle!$N$16=1,0,$D1267*X517*X$5)</f>
        <v>0</v>
      </c>
      <c r="Y1267" s="382">
        <f ca="1">IF(Controle!$N$16=1,0,$D1267*Y517*Y$5)</f>
        <v>0</v>
      </c>
      <c r="Z1267" s="382">
        <f ca="1">IF(Controle!$N$16=1,0,$D1267*Z517*Z$5)</f>
        <v>0</v>
      </c>
      <c r="AA1267" s="382">
        <f ca="1">IF(Controle!$N$16=1,0,$D1267*AA517*AA$5)</f>
        <v>194.89939830405274</v>
      </c>
      <c r="AB1267" s="382">
        <f ca="1">IF(Controle!$N$16=1,0,$D1267*AB517*AB$5)</f>
        <v>0</v>
      </c>
      <c r="AC1267" s="382">
        <f ca="1">IF(Controle!$N$16=1,0,$D1267*AC517*AC$5)</f>
        <v>0</v>
      </c>
      <c r="AD1267" s="382">
        <f ca="1">IF(Controle!$N$16=1,0,$D1267*AD517*AD$5)</f>
        <v>0</v>
      </c>
      <c r="AE1267" s="382">
        <f ca="1">IF(Controle!$N$16=1,0,$D1267*AE517*AE$5)</f>
        <v>0</v>
      </c>
      <c r="AF1267" s="382">
        <f ca="1">IF(Controle!$N$16=1,0,$D1267*AF517*AF$5)</f>
        <v>0</v>
      </c>
      <c r="AG1267" s="382">
        <f ca="1">IF(Controle!$N$16=1,0,$D1267*AG517*AG$5)</f>
        <v>0</v>
      </c>
      <c r="AH1267" s="382">
        <f ca="1">IF(Controle!$N$16=1,0,$D1267*AH517*AH$5)</f>
        <v>148.12354271108006</v>
      </c>
      <c r="AI1267" s="382">
        <f ca="1">IF(Controle!$N$16=1,0,$D1267*AI517*AI$5)</f>
        <v>0</v>
      </c>
      <c r="AJ1267" s="382">
        <f ca="1">IF(Controle!$N$16=1,0,$D1267*AJ517*AJ$5)</f>
        <v>0</v>
      </c>
      <c r="AK1267" s="382">
        <f ca="1">IF(Controle!$N$16=1,0,$D1267*AK517*AK$5)</f>
        <v>0</v>
      </c>
      <c r="AL1267" s="382">
        <f ca="1">IF(Controle!$N$16=1,0,$D1267*AL517*AL$5)</f>
        <v>0</v>
      </c>
      <c r="AM1267" s="382">
        <f ca="1">IF(Controle!$N$16=1,0,$D1267*AM517*AM$5)</f>
        <v>0</v>
      </c>
      <c r="AN1267" s="382">
        <f ca="1">IF(Controle!$N$16=1,0,$D1267*AN517*AN$5)</f>
        <v>0</v>
      </c>
      <c r="AO1267" s="382">
        <f ca="1">IF(Controle!$N$16=1,0,$D1267*AO517*AO$5)</f>
        <v>0</v>
      </c>
      <c r="AP1267" s="382">
        <f ca="1">IF(Controle!$N$16=1,0,$D1267*AP517*AP$5)</f>
        <v>0</v>
      </c>
      <c r="AQ1267" s="382">
        <f ca="1">IF(Controle!$N$16=1,0,$D1267*AQ517*AQ$5)</f>
        <v>0</v>
      </c>
      <c r="AR1267" s="382">
        <f ca="1">IF(Controle!$N$16=1,0,$D1267*AR517*AR$5)</f>
        <v>0</v>
      </c>
      <c r="AS1267" s="684">
        <f t="shared" ca="1" si="679"/>
        <v>506.73843559053711</v>
      </c>
    </row>
    <row r="1268" spans="2:45" hidden="1" outlineLevel="1">
      <c r="B1268" s="123"/>
      <c r="C1268" s="81">
        <f t="shared" si="680"/>
        <v>6</v>
      </c>
      <c r="D1268" s="191">
        <f ca="1"/>
        <v>77.959759321621064</v>
      </c>
      <c r="E1268" s="382">
        <f ca="1">IF(Controle!$N$16=1,0,$D1268*E518*E$5)</f>
        <v>0</v>
      </c>
      <c r="F1268" s="382">
        <f ca="1">IF(Controle!$N$16=1,0,$D1268*F518*F$5)</f>
        <v>0</v>
      </c>
      <c r="G1268" s="382">
        <f ca="1">IF(Controle!$N$16=1,0,$D1268*G518*G$5)</f>
        <v>0</v>
      </c>
      <c r="H1268" s="382">
        <f ca="1">IF(Controle!$N$16=1,0,$D1268*H518*H$5)</f>
        <v>0</v>
      </c>
      <c r="I1268" s="382">
        <f ca="1">IF(Controle!$N$16=1,0,$D1268*I518*I$5)</f>
        <v>0</v>
      </c>
      <c r="J1268" s="382">
        <f ca="1">IF(Controle!$N$16=1,0,$D1268*J518*J$5)</f>
        <v>0</v>
      </c>
      <c r="K1268" s="382">
        <f ca="1">IF(Controle!$N$16=1,0,$D1268*K518*K$5)</f>
        <v>0</v>
      </c>
      <c r="L1268" s="382">
        <f ca="1">IF(Controle!$N$16=1,0,$D1268*L518*L$5)</f>
        <v>0</v>
      </c>
      <c r="M1268" s="382">
        <f ca="1">IF(Controle!$N$16=1,0,$D1268*M518*M$5)</f>
        <v>0</v>
      </c>
      <c r="N1268" s="382">
        <f ca="1">IF(Controle!$N$16=1,0,$D1268*N518*N$5)</f>
        <v>0</v>
      </c>
      <c r="O1268" s="382">
        <f ca="1">IF(Controle!$N$16=1,0,$D1268*O518*O$5)</f>
        <v>0</v>
      </c>
      <c r="P1268" s="382">
        <f ca="1">IF(Controle!$N$16=1,0,$D1268*P518*P$5)</f>
        <v>0</v>
      </c>
      <c r="Q1268" s="382">
        <f ca="1">IF(Controle!$N$16=1,0,$D1268*Q518*Q$5)</f>
        <v>0</v>
      </c>
      <c r="R1268" s="382">
        <f ca="1">IF(Controle!$N$16=1,0,$D1268*R518*R$5)</f>
        <v>0</v>
      </c>
      <c r="S1268" s="382">
        <f ca="1">IF(Controle!$N$16=1,0,$D1268*S518*S$5)</f>
        <v>0</v>
      </c>
      <c r="T1268" s="382">
        <f ca="1">IF(Controle!$N$16=1,0,$D1268*T518*T$5)</f>
        <v>0</v>
      </c>
      <c r="U1268" s="382">
        <f ca="1">IF(Controle!$N$16=1,0,$D1268*U518*U$5)</f>
        <v>0</v>
      </c>
      <c r="V1268" s="382">
        <f ca="1">IF(Controle!$N$16=1,0,$D1268*V518*V$5)</f>
        <v>163.71549457540425</v>
      </c>
      <c r="W1268" s="382">
        <f ca="1">IF(Controle!$N$16=1,0,$D1268*W518*W$5)</f>
        <v>0</v>
      </c>
      <c r="X1268" s="382">
        <f ca="1">IF(Controle!$N$16=1,0,$D1268*X518*X$5)</f>
        <v>0</v>
      </c>
      <c r="Y1268" s="382">
        <f ca="1">IF(Controle!$N$16=1,0,$D1268*Y518*Y$5)</f>
        <v>0</v>
      </c>
      <c r="Z1268" s="382">
        <f ca="1">IF(Controle!$N$16=1,0,$D1268*Z518*Z$5)</f>
        <v>0</v>
      </c>
      <c r="AA1268" s="382">
        <f ca="1">IF(Controle!$N$16=1,0,$D1268*AA518*AA$5)</f>
        <v>0</v>
      </c>
      <c r="AB1268" s="382">
        <f ca="1">IF(Controle!$N$16=1,0,$D1268*AB518*AB$5)</f>
        <v>194.89939830405265</v>
      </c>
      <c r="AC1268" s="382">
        <f ca="1">IF(Controle!$N$16=1,0,$D1268*AC518*AC$5)</f>
        <v>0</v>
      </c>
      <c r="AD1268" s="382">
        <f ca="1">IF(Controle!$N$16=1,0,$D1268*AD518*AD$5)</f>
        <v>0</v>
      </c>
      <c r="AE1268" s="382">
        <f ca="1">IF(Controle!$N$16=1,0,$D1268*AE518*AE$5)</f>
        <v>0</v>
      </c>
      <c r="AF1268" s="382">
        <f ca="1">IF(Controle!$N$16=1,0,$D1268*AF518*AF$5)</f>
        <v>0</v>
      </c>
      <c r="AG1268" s="382">
        <f ca="1">IF(Controle!$N$16=1,0,$D1268*AG518*AG$5)</f>
        <v>0</v>
      </c>
      <c r="AH1268" s="382">
        <f ca="1">IF(Controle!$N$16=1,0,$D1268*AH518*AH$5)</f>
        <v>0</v>
      </c>
      <c r="AI1268" s="382">
        <f ca="1">IF(Controle!$N$16=1,0,$D1268*AI518*AI$5)</f>
        <v>148.12354271108001</v>
      </c>
      <c r="AJ1268" s="382">
        <f ca="1">IF(Controle!$N$16=1,0,$D1268*AJ518*AJ$5)</f>
        <v>0</v>
      </c>
      <c r="AK1268" s="382">
        <f ca="1">IF(Controle!$N$16=1,0,$D1268*AK518*AK$5)</f>
        <v>0</v>
      </c>
      <c r="AL1268" s="382">
        <f ca="1">IF(Controle!$N$16=1,0,$D1268*AL518*AL$5)</f>
        <v>0</v>
      </c>
      <c r="AM1268" s="382">
        <f ca="1">IF(Controle!$N$16=1,0,$D1268*AM518*AM$5)</f>
        <v>0</v>
      </c>
      <c r="AN1268" s="382">
        <f ca="1">IF(Controle!$N$16=1,0,$D1268*AN518*AN$5)</f>
        <v>0</v>
      </c>
      <c r="AO1268" s="382">
        <f ca="1">IF(Controle!$N$16=1,0,$D1268*AO518*AO$5)</f>
        <v>0</v>
      </c>
      <c r="AP1268" s="382">
        <f ca="1">IF(Controle!$N$16=1,0,$D1268*AP518*AP$5)</f>
        <v>0</v>
      </c>
      <c r="AQ1268" s="382">
        <f ca="1">IF(Controle!$N$16=1,0,$D1268*AQ518*AQ$5)</f>
        <v>0</v>
      </c>
      <c r="AR1268" s="382">
        <f ca="1">IF(Controle!$N$16=1,0,$D1268*AR518*AR$5)</f>
        <v>0</v>
      </c>
      <c r="AS1268" s="684">
        <f t="shared" ca="1" si="679"/>
        <v>506.73843559053688</v>
      </c>
    </row>
    <row r="1269" spans="2:45" hidden="1" outlineLevel="1">
      <c r="B1269" s="123"/>
      <c r="C1269" s="81">
        <f t="shared" si="680"/>
        <v>7</v>
      </c>
      <c r="D1269" s="191">
        <f ca="1"/>
        <v>77.959759321621064</v>
      </c>
      <c r="E1269" s="382">
        <f ca="1">IF(Controle!$N$16=1,0,$D1269*E519*E$5)</f>
        <v>0</v>
      </c>
      <c r="F1269" s="382">
        <f ca="1">IF(Controle!$N$16=1,0,$D1269*F519*F$5)</f>
        <v>0</v>
      </c>
      <c r="G1269" s="382">
        <f ca="1">IF(Controle!$N$16=1,0,$D1269*G519*G$5)</f>
        <v>0</v>
      </c>
      <c r="H1269" s="382">
        <f ca="1">IF(Controle!$N$16=1,0,$D1269*H519*H$5)</f>
        <v>0</v>
      </c>
      <c r="I1269" s="382">
        <f ca="1">IF(Controle!$N$16=1,0,$D1269*I519*I$5)</f>
        <v>0</v>
      </c>
      <c r="J1269" s="382">
        <f ca="1">IF(Controle!$N$16=1,0,$D1269*J519*J$5)</f>
        <v>0</v>
      </c>
      <c r="K1269" s="382">
        <f ca="1">IF(Controle!$N$16=1,0,$D1269*K519*K$5)</f>
        <v>0</v>
      </c>
      <c r="L1269" s="382">
        <f ca="1">IF(Controle!$N$16=1,0,$D1269*L519*L$5)</f>
        <v>0</v>
      </c>
      <c r="M1269" s="382">
        <f ca="1">IF(Controle!$N$16=1,0,$D1269*M519*M$5)</f>
        <v>0</v>
      </c>
      <c r="N1269" s="382">
        <f ca="1">IF(Controle!$N$16=1,0,$D1269*N519*N$5)</f>
        <v>0</v>
      </c>
      <c r="O1269" s="382">
        <f ca="1">IF(Controle!$N$16=1,0,$D1269*O519*O$5)</f>
        <v>0</v>
      </c>
      <c r="P1269" s="382">
        <f ca="1">IF(Controle!$N$16=1,0,$D1269*P519*P$5)</f>
        <v>0</v>
      </c>
      <c r="Q1269" s="382">
        <f ca="1">IF(Controle!$N$16=1,0,$D1269*Q519*Q$5)</f>
        <v>0</v>
      </c>
      <c r="R1269" s="382">
        <f ca="1">IF(Controle!$N$16=1,0,$D1269*R519*R$5)</f>
        <v>0</v>
      </c>
      <c r="S1269" s="382">
        <f ca="1">IF(Controle!$N$16=1,0,$D1269*S519*S$5)</f>
        <v>0</v>
      </c>
      <c r="T1269" s="382">
        <f ca="1">IF(Controle!$N$16=1,0,$D1269*T519*T$5)</f>
        <v>0</v>
      </c>
      <c r="U1269" s="382">
        <f ca="1">IF(Controle!$N$16=1,0,$D1269*U519*U$5)</f>
        <v>0</v>
      </c>
      <c r="V1269" s="382">
        <f ca="1">IF(Controle!$N$16=1,0,$D1269*V519*V$5)</f>
        <v>0</v>
      </c>
      <c r="W1269" s="382">
        <f ca="1">IF(Controle!$N$16=1,0,$D1269*W519*W$5)</f>
        <v>163.71549457540425</v>
      </c>
      <c r="X1269" s="382">
        <f ca="1">IF(Controle!$N$16=1,0,$D1269*X519*X$5)</f>
        <v>0</v>
      </c>
      <c r="Y1269" s="382">
        <f ca="1">IF(Controle!$N$16=1,0,$D1269*Y519*Y$5)</f>
        <v>0</v>
      </c>
      <c r="Z1269" s="382">
        <f ca="1">IF(Controle!$N$16=1,0,$D1269*Z519*Z$5)</f>
        <v>0</v>
      </c>
      <c r="AA1269" s="382">
        <f ca="1">IF(Controle!$N$16=1,0,$D1269*AA519*AA$5)</f>
        <v>0</v>
      </c>
      <c r="AB1269" s="382">
        <f ca="1">IF(Controle!$N$16=1,0,$D1269*AB519*AB$5)</f>
        <v>0</v>
      </c>
      <c r="AC1269" s="382">
        <f ca="1">IF(Controle!$N$16=1,0,$D1269*AC519*AC$5)</f>
        <v>194.89939830405265</v>
      </c>
      <c r="AD1269" s="382">
        <f ca="1">IF(Controle!$N$16=1,0,$D1269*AD519*AD$5)</f>
        <v>0</v>
      </c>
      <c r="AE1269" s="382">
        <f ca="1">IF(Controle!$N$16=1,0,$D1269*AE519*AE$5)</f>
        <v>0</v>
      </c>
      <c r="AF1269" s="382">
        <f ca="1">IF(Controle!$N$16=1,0,$D1269*AF519*AF$5)</f>
        <v>0</v>
      </c>
      <c r="AG1269" s="382">
        <f ca="1">IF(Controle!$N$16=1,0,$D1269*AG519*AG$5)</f>
        <v>0</v>
      </c>
      <c r="AH1269" s="382">
        <f ca="1">IF(Controle!$N$16=1,0,$D1269*AH519*AH$5)</f>
        <v>0</v>
      </c>
      <c r="AI1269" s="382">
        <f ca="1">IF(Controle!$N$16=1,0,$D1269*AI519*AI$5)</f>
        <v>0</v>
      </c>
      <c r="AJ1269" s="382">
        <f ca="1">IF(Controle!$N$16=1,0,$D1269*AJ519*AJ$5)</f>
        <v>148.12354271108001</v>
      </c>
      <c r="AK1269" s="382">
        <f ca="1">IF(Controle!$N$16=1,0,$D1269*AK519*AK$5)</f>
        <v>0</v>
      </c>
      <c r="AL1269" s="382">
        <f ca="1">IF(Controle!$N$16=1,0,$D1269*AL519*AL$5)</f>
        <v>0</v>
      </c>
      <c r="AM1269" s="382">
        <f ca="1">IF(Controle!$N$16=1,0,$D1269*AM519*AM$5)</f>
        <v>0</v>
      </c>
      <c r="AN1269" s="382">
        <f ca="1">IF(Controle!$N$16=1,0,$D1269*AN519*AN$5)</f>
        <v>0</v>
      </c>
      <c r="AO1269" s="382">
        <f ca="1">IF(Controle!$N$16=1,0,$D1269*AO519*AO$5)</f>
        <v>0</v>
      </c>
      <c r="AP1269" s="382">
        <f ca="1">IF(Controle!$N$16=1,0,$D1269*AP519*AP$5)</f>
        <v>0</v>
      </c>
      <c r="AQ1269" s="382">
        <f ca="1">IF(Controle!$N$16=1,0,$D1269*AQ519*AQ$5)</f>
        <v>0</v>
      </c>
      <c r="AR1269" s="382">
        <f ca="1">IF(Controle!$N$16=1,0,$D1269*AR519*AR$5)</f>
        <v>0</v>
      </c>
      <c r="AS1269" s="684">
        <f t="shared" ca="1" si="679"/>
        <v>506.73843559053688</v>
      </c>
    </row>
    <row r="1270" spans="2:45" hidden="1" outlineLevel="1">
      <c r="B1270" s="123"/>
      <c r="C1270" s="81">
        <f t="shared" si="680"/>
        <v>8</v>
      </c>
      <c r="D1270" s="191">
        <f ca="1"/>
        <v>0</v>
      </c>
      <c r="E1270" s="382">
        <f ca="1">IF(Controle!$N$16=1,0,$D1270*E520*E$5)</f>
        <v>0</v>
      </c>
      <c r="F1270" s="382">
        <f ca="1">IF(Controle!$N$16=1,0,$D1270*F520*F$5)</f>
        <v>0</v>
      </c>
      <c r="G1270" s="382">
        <f ca="1">IF(Controle!$N$16=1,0,$D1270*G520*G$5)</f>
        <v>0</v>
      </c>
      <c r="H1270" s="382">
        <f ca="1">IF(Controle!$N$16=1,0,$D1270*H520*H$5)</f>
        <v>0</v>
      </c>
      <c r="I1270" s="382">
        <f ca="1">IF(Controle!$N$16=1,0,$D1270*I520*I$5)</f>
        <v>0</v>
      </c>
      <c r="J1270" s="382">
        <f ca="1">IF(Controle!$N$16=1,0,$D1270*J520*J$5)</f>
        <v>0</v>
      </c>
      <c r="K1270" s="382">
        <f ca="1">IF(Controle!$N$16=1,0,$D1270*K520*K$5)</f>
        <v>0</v>
      </c>
      <c r="L1270" s="382">
        <f ca="1">IF(Controle!$N$16=1,0,$D1270*L520*L$5)</f>
        <v>0</v>
      </c>
      <c r="M1270" s="382">
        <f ca="1">IF(Controle!$N$16=1,0,$D1270*M520*M$5)</f>
        <v>0</v>
      </c>
      <c r="N1270" s="382">
        <f ca="1">IF(Controle!$N$16=1,0,$D1270*N520*N$5)</f>
        <v>0</v>
      </c>
      <c r="O1270" s="382">
        <f ca="1">IF(Controle!$N$16=1,0,$D1270*O520*O$5)</f>
        <v>0</v>
      </c>
      <c r="P1270" s="382">
        <f ca="1">IF(Controle!$N$16=1,0,$D1270*P520*P$5)</f>
        <v>0</v>
      </c>
      <c r="Q1270" s="382">
        <f ca="1">IF(Controle!$N$16=1,0,$D1270*Q520*Q$5)</f>
        <v>0</v>
      </c>
      <c r="R1270" s="382">
        <f ca="1">IF(Controle!$N$16=1,0,$D1270*R520*R$5)</f>
        <v>0</v>
      </c>
      <c r="S1270" s="382">
        <f ca="1">IF(Controle!$N$16=1,0,$D1270*S520*S$5)</f>
        <v>0</v>
      </c>
      <c r="T1270" s="382">
        <f ca="1">IF(Controle!$N$16=1,0,$D1270*T520*T$5)</f>
        <v>0</v>
      </c>
      <c r="U1270" s="382">
        <f ca="1">IF(Controle!$N$16=1,0,$D1270*U520*U$5)</f>
        <v>0</v>
      </c>
      <c r="V1270" s="382">
        <f ca="1">IF(Controle!$N$16=1,0,$D1270*V520*V$5)</f>
        <v>0</v>
      </c>
      <c r="W1270" s="382">
        <f ca="1">IF(Controle!$N$16=1,0,$D1270*W520*W$5)</f>
        <v>0</v>
      </c>
      <c r="X1270" s="382">
        <f ca="1">IF(Controle!$N$16=1,0,$D1270*X520*X$5)</f>
        <v>0</v>
      </c>
      <c r="Y1270" s="382">
        <f ca="1">IF(Controle!$N$16=1,0,$D1270*Y520*Y$5)</f>
        <v>0</v>
      </c>
      <c r="Z1270" s="382">
        <f ca="1">IF(Controle!$N$16=1,0,$D1270*Z520*Z$5)</f>
        <v>0</v>
      </c>
      <c r="AA1270" s="382">
        <f ca="1">IF(Controle!$N$16=1,0,$D1270*AA520*AA$5)</f>
        <v>0</v>
      </c>
      <c r="AB1270" s="382">
        <f ca="1">IF(Controle!$N$16=1,0,$D1270*AB520*AB$5)</f>
        <v>0</v>
      </c>
      <c r="AC1270" s="382">
        <f ca="1">IF(Controle!$N$16=1,0,$D1270*AC520*AC$5)</f>
        <v>0</v>
      </c>
      <c r="AD1270" s="382">
        <f ca="1">IF(Controle!$N$16=1,0,$D1270*AD520*AD$5)</f>
        <v>0</v>
      </c>
      <c r="AE1270" s="382">
        <f ca="1">IF(Controle!$N$16=1,0,$D1270*AE520*AE$5)</f>
        <v>0</v>
      </c>
      <c r="AF1270" s="382">
        <f ca="1">IF(Controle!$N$16=1,0,$D1270*AF520*AF$5)</f>
        <v>0</v>
      </c>
      <c r="AG1270" s="382">
        <f ca="1">IF(Controle!$N$16=1,0,$D1270*AG520*AG$5)</f>
        <v>0</v>
      </c>
      <c r="AH1270" s="382">
        <f ca="1">IF(Controle!$N$16=1,0,$D1270*AH520*AH$5)</f>
        <v>0</v>
      </c>
      <c r="AI1270" s="382">
        <f ca="1">IF(Controle!$N$16=1,0,$D1270*AI520*AI$5)</f>
        <v>0</v>
      </c>
      <c r="AJ1270" s="382">
        <f ca="1">IF(Controle!$N$16=1,0,$D1270*AJ520*AJ$5)</f>
        <v>0</v>
      </c>
      <c r="AK1270" s="382">
        <f ca="1">IF(Controle!$N$16=1,0,$D1270*AK520*AK$5)</f>
        <v>0</v>
      </c>
      <c r="AL1270" s="382">
        <f ca="1">IF(Controle!$N$16=1,0,$D1270*AL520*AL$5)</f>
        <v>0</v>
      </c>
      <c r="AM1270" s="382">
        <f ca="1">IF(Controle!$N$16=1,0,$D1270*AM520*AM$5)</f>
        <v>0</v>
      </c>
      <c r="AN1270" s="382">
        <f ca="1">IF(Controle!$N$16=1,0,$D1270*AN520*AN$5)</f>
        <v>0</v>
      </c>
      <c r="AO1270" s="382">
        <f ca="1">IF(Controle!$N$16=1,0,$D1270*AO520*AO$5)</f>
        <v>0</v>
      </c>
      <c r="AP1270" s="382">
        <f ca="1">IF(Controle!$N$16=1,0,$D1270*AP520*AP$5)</f>
        <v>0</v>
      </c>
      <c r="AQ1270" s="382">
        <f ca="1">IF(Controle!$N$16=1,0,$D1270*AQ520*AQ$5)</f>
        <v>0</v>
      </c>
      <c r="AR1270" s="382">
        <f ca="1">IF(Controle!$N$16=1,0,$D1270*AR520*AR$5)</f>
        <v>0</v>
      </c>
      <c r="AS1270" s="684">
        <f t="shared" ca="1" si="679"/>
        <v>0</v>
      </c>
    </row>
    <row r="1271" spans="2:45" hidden="1" outlineLevel="1">
      <c r="B1271" s="123"/>
      <c r="C1271" s="81">
        <f t="shared" si="680"/>
        <v>9</v>
      </c>
      <c r="D1271" s="191">
        <f ca="1"/>
        <v>0</v>
      </c>
      <c r="E1271" s="382">
        <f ca="1">IF(Controle!$N$16=1,0,$D1271*E521*E$5)</f>
        <v>0</v>
      </c>
      <c r="F1271" s="382">
        <f ca="1">IF(Controle!$N$16=1,0,$D1271*F521*F$5)</f>
        <v>0</v>
      </c>
      <c r="G1271" s="382">
        <f ca="1">IF(Controle!$N$16=1,0,$D1271*G521*G$5)</f>
        <v>0</v>
      </c>
      <c r="H1271" s="382">
        <f ca="1">IF(Controle!$N$16=1,0,$D1271*H521*H$5)</f>
        <v>0</v>
      </c>
      <c r="I1271" s="382">
        <f ca="1">IF(Controle!$N$16=1,0,$D1271*I521*I$5)</f>
        <v>0</v>
      </c>
      <c r="J1271" s="382">
        <f ca="1">IF(Controle!$N$16=1,0,$D1271*J521*J$5)</f>
        <v>0</v>
      </c>
      <c r="K1271" s="382">
        <f ca="1">IF(Controle!$N$16=1,0,$D1271*K521*K$5)</f>
        <v>0</v>
      </c>
      <c r="L1271" s="382">
        <f ca="1">IF(Controle!$N$16=1,0,$D1271*L521*L$5)</f>
        <v>0</v>
      </c>
      <c r="M1271" s="382">
        <f ca="1">IF(Controle!$N$16=1,0,$D1271*M521*M$5)</f>
        <v>0</v>
      </c>
      <c r="N1271" s="382">
        <f ca="1">IF(Controle!$N$16=1,0,$D1271*N521*N$5)</f>
        <v>0</v>
      </c>
      <c r="O1271" s="382">
        <f ca="1">IF(Controle!$N$16=1,0,$D1271*O521*O$5)</f>
        <v>0</v>
      </c>
      <c r="P1271" s="382">
        <f ca="1">IF(Controle!$N$16=1,0,$D1271*P521*P$5)</f>
        <v>0</v>
      </c>
      <c r="Q1271" s="382">
        <f ca="1">IF(Controle!$N$16=1,0,$D1271*Q521*Q$5)</f>
        <v>0</v>
      </c>
      <c r="R1271" s="382">
        <f ca="1">IF(Controle!$N$16=1,0,$D1271*R521*R$5)</f>
        <v>0</v>
      </c>
      <c r="S1271" s="382">
        <f ca="1">IF(Controle!$N$16=1,0,$D1271*S521*S$5)</f>
        <v>0</v>
      </c>
      <c r="T1271" s="382">
        <f ca="1">IF(Controle!$N$16=1,0,$D1271*T521*T$5)</f>
        <v>0</v>
      </c>
      <c r="U1271" s="382">
        <f ca="1">IF(Controle!$N$16=1,0,$D1271*U521*U$5)</f>
        <v>0</v>
      </c>
      <c r="V1271" s="382">
        <f ca="1">IF(Controle!$N$16=1,0,$D1271*V521*V$5)</f>
        <v>0</v>
      </c>
      <c r="W1271" s="382">
        <f ca="1">IF(Controle!$N$16=1,0,$D1271*W521*W$5)</f>
        <v>0</v>
      </c>
      <c r="X1271" s="382">
        <f ca="1">IF(Controle!$N$16=1,0,$D1271*X521*X$5)</f>
        <v>0</v>
      </c>
      <c r="Y1271" s="382">
        <f ca="1">IF(Controle!$N$16=1,0,$D1271*Y521*Y$5)</f>
        <v>0</v>
      </c>
      <c r="Z1271" s="382">
        <f ca="1">IF(Controle!$N$16=1,0,$D1271*Z521*Z$5)</f>
        <v>0</v>
      </c>
      <c r="AA1271" s="382">
        <f ca="1">IF(Controle!$N$16=1,0,$D1271*AA521*AA$5)</f>
        <v>0</v>
      </c>
      <c r="AB1271" s="382">
        <f ca="1">IF(Controle!$N$16=1,0,$D1271*AB521*AB$5)</f>
        <v>0</v>
      </c>
      <c r="AC1271" s="382">
        <f ca="1">IF(Controle!$N$16=1,0,$D1271*AC521*AC$5)</f>
        <v>0</v>
      </c>
      <c r="AD1271" s="382">
        <f ca="1">IF(Controle!$N$16=1,0,$D1271*AD521*AD$5)</f>
        <v>0</v>
      </c>
      <c r="AE1271" s="382">
        <f ca="1">IF(Controle!$N$16=1,0,$D1271*AE521*AE$5)</f>
        <v>0</v>
      </c>
      <c r="AF1271" s="382">
        <f ca="1">IF(Controle!$N$16=1,0,$D1271*AF521*AF$5)</f>
        <v>0</v>
      </c>
      <c r="AG1271" s="382">
        <f ca="1">IF(Controle!$N$16=1,0,$D1271*AG521*AG$5)</f>
        <v>0</v>
      </c>
      <c r="AH1271" s="382">
        <f ca="1">IF(Controle!$N$16=1,0,$D1271*AH521*AH$5)</f>
        <v>0</v>
      </c>
      <c r="AI1271" s="382">
        <f ca="1">IF(Controle!$N$16=1,0,$D1271*AI521*AI$5)</f>
        <v>0</v>
      </c>
      <c r="AJ1271" s="382">
        <f ca="1">IF(Controle!$N$16=1,0,$D1271*AJ521*AJ$5)</f>
        <v>0</v>
      </c>
      <c r="AK1271" s="382">
        <f ca="1">IF(Controle!$N$16=1,0,$D1271*AK521*AK$5)</f>
        <v>0</v>
      </c>
      <c r="AL1271" s="382">
        <f ca="1">IF(Controle!$N$16=1,0,$D1271*AL521*AL$5)</f>
        <v>0</v>
      </c>
      <c r="AM1271" s="382">
        <f ca="1">IF(Controle!$N$16=1,0,$D1271*AM521*AM$5)</f>
        <v>0</v>
      </c>
      <c r="AN1271" s="382">
        <f ca="1">IF(Controle!$N$16=1,0,$D1271*AN521*AN$5)</f>
        <v>0</v>
      </c>
      <c r="AO1271" s="382">
        <f ca="1">IF(Controle!$N$16=1,0,$D1271*AO521*AO$5)</f>
        <v>0</v>
      </c>
      <c r="AP1271" s="382">
        <f ca="1">IF(Controle!$N$16=1,0,$D1271*AP521*AP$5)</f>
        <v>0</v>
      </c>
      <c r="AQ1271" s="382">
        <f ca="1">IF(Controle!$N$16=1,0,$D1271*AQ521*AQ$5)</f>
        <v>0</v>
      </c>
      <c r="AR1271" s="382">
        <f ca="1">IF(Controle!$N$16=1,0,$D1271*AR521*AR$5)</f>
        <v>0</v>
      </c>
      <c r="AS1271" s="684">
        <f t="shared" ca="1" si="679"/>
        <v>0</v>
      </c>
    </row>
    <row r="1272" spans="2:45" hidden="1" outlineLevel="1">
      <c r="B1272" s="123"/>
      <c r="C1272" s="81">
        <f t="shared" si="680"/>
        <v>10</v>
      </c>
      <c r="D1272" s="191">
        <f ca="1"/>
        <v>0</v>
      </c>
      <c r="E1272" s="382">
        <f ca="1">IF(Controle!$N$16=1,0,$D1272*E522*E$5)</f>
        <v>0</v>
      </c>
      <c r="F1272" s="382">
        <f ca="1">IF(Controle!$N$16=1,0,$D1272*F522*F$5)</f>
        <v>0</v>
      </c>
      <c r="G1272" s="382">
        <f ca="1">IF(Controle!$N$16=1,0,$D1272*G522*G$5)</f>
        <v>0</v>
      </c>
      <c r="H1272" s="382">
        <f ca="1">IF(Controle!$N$16=1,0,$D1272*H522*H$5)</f>
        <v>0</v>
      </c>
      <c r="I1272" s="382">
        <f ca="1">IF(Controle!$N$16=1,0,$D1272*I522*I$5)</f>
        <v>0</v>
      </c>
      <c r="J1272" s="382">
        <f ca="1">IF(Controle!$N$16=1,0,$D1272*J522*J$5)</f>
        <v>0</v>
      </c>
      <c r="K1272" s="382">
        <f ca="1">IF(Controle!$N$16=1,0,$D1272*K522*K$5)</f>
        <v>0</v>
      </c>
      <c r="L1272" s="382">
        <f ca="1">IF(Controle!$N$16=1,0,$D1272*L522*L$5)</f>
        <v>0</v>
      </c>
      <c r="M1272" s="382">
        <f ca="1">IF(Controle!$N$16=1,0,$D1272*M522*M$5)</f>
        <v>0</v>
      </c>
      <c r="N1272" s="382">
        <f ca="1">IF(Controle!$N$16=1,0,$D1272*N522*N$5)</f>
        <v>0</v>
      </c>
      <c r="O1272" s="382">
        <f ca="1">IF(Controle!$N$16=1,0,$D1272*O522*O$5)</f>
        <v>0</v>
      </c>
      <c r="P1272" s="382">
        <f ca="1">IF(Controle!$N$16=1,0,$D1272*P522*P$5)</f>
        <v>0</v>
      </c>
      <c r="Q1272" s="382">
        <f ca="1">IF(Controle!$N$16=1,0,$D1272*Q522*Q$5)</f>
        <v>0</v>
      </c>
      <c r="R1272" s="382">
        <f ca="1">IF(Controle!$N$16=1,0,$D1272*R522*R$5)</f>
        <v>0</v>
      </c>
      <c r="S1272" s="382">
        <f ca="1">IF(Controle!$N$16=1,0,$D1272*S522*S$5)</f>
        <v>0</v>
      </c>
      <c r="T1272" s="382">
        <f ca="1">IF(Controle!$N$16=1,0,$D1272*T522*T$5)</f>
        <v>0</v>
      </c>
      <c r="U1272" s="382">
        <f ca="1">IF(Controle!$N$16=1,0,$D1272*U522*U$5)</f>
        <v>0</v>
      </c>
      <c r="V1272" s="382">
        <f ca="1">IF(Controle!$N$16=1,0,$D1272*V522*V$5)</f>
        <v>0</v>
      </c>
      <c r="W1272" s="382">
        <f ca="1">IF(Controle!$N$16=1,0,$D1272*W522*W$5)</f>
        <v>0</v>
      </c>
      <c r="X1272" s="382">
        <f ca="1">IF(Controle!$N$16=1,0,$D1272*X522*X$5)</f>
        <v>0</v>
      </c>
      <c r="Y1272" s="382">
        <f ca="1">IF(Controle!$N$16=1,0,$D1272*Y522*Y$5)</f>
        <v>0</v>
      </c>
      <c r="Z1272" s="382">
        <f ca="1">IF(Controle!$N$16=1,0,$D1272*Z522*Z$5)</f>
        <v>0</v>
      </c>
      <c r="AA1272" s="382">
        <f ca="1">IF(Controle!$N$16=1,0,$D1272*AA522*AA$5)</f>
        <v>0</v>
      </c>
      <c r="AB1272" s="382">
        <f ca="1">IF(Controle!$N$16=1,0,$D1272*AB522*AB$5)</f>
        <v>0</v>
      </c>
      <c r="AC1272" s="382">
        <f ca="1">IF(Controle!$N$16=1,0,$D1272*AC522*AC$5)</f>
        <v>0</v>
      </c>
      <c r="AD1272" s="382">
        <f ca="1">IF(Controle!$N$16=1,0,$D1272*AD522*AD$5)</f>
        <v>0</v>
      </c>
      <c r="AE1272" s="382">
        <f ca="1">IF(Controle!$N$16=1,0,$D1272*AE522*AE$5)</f>
        <v>0</v>
      </c>
      <c r="AF1272" s="382">
        <f ca="1">IF(Controle!$N$16=1,0,$D1272*AF522*AF$5)</f>
        <v>0</v>
      </c>
      <c r="AG1272" s="382">
        <f ca="1">IF(Controle!$N$16=1,0,$D1272*AG522*AG$5)</f>
        <v>0</v>
      </c>
      <c r="AH1272" s="382">
        <f ca="1">IF(Controle!$N$16=1,0,$D1272*AH522*AH$5)</f>
        <v>0</v>
      </c>
      <c r="AI1272" s="382">
        <f ca="1">IF(Controle!$N$16=1,0,$D1272*AI522*AI$5)</f>
        <v>0</v>
      </c>
      <c r="AJ1272" s="382">
        <f ca="1">IF(Controle!$N$16=1,0,$D1272*AJ522*AJ$5)</f>
        <v>0</v>
      </c>
      <c r="AK1272" s="382">
        <f ca="1">IF(Controle!$N$16=1,0,$D1272*AK522*AK$5)</f>
        <v>0</v>
      </c>
      <c r="AL1272" s="382">
        <f ca="1">IF(Controle!$N$16=1,0,$D1272*AL522*AL$5)</f>
        <v>0</v>
      </c>
      <c r="AM1272" s="382">
        <f ca="1">IF(Controle!$N$16=1,0,$D1272*AM522*AM$5)</f>
        <v>0</v>
      </c>
      <c r="AN1272" s="382">
        <f ca="1">IF(Controle!$N$16=1,0,$D1272*AN522*AN$5)</f>
        <v>0</v>
      </c>
      <c r="AO1272" s="382">
        <f ca="1">IF(Controle!$N$16=1,0,$D1272*AO522*AO$5)</f>
        <v>0</v>
      </c>
      <c r="AP1272" s="382">
        <f ca="1">IF(Controle!$N$16=1,0,$D1272*AP522*AP$5)</f>
        <v>0</v>
      </c>
      <c r="AQ1272" s="382">
        <f ca="1">IF(Controle!$N$16=1,0,$D1272*AQ522*AQ$5)</f>
        <v>0</v>
      </c>
      <c r="AR1272" s="382">
        <f ca="1">IF(Controle!$N$16=1,0,$D1272*AR522*AR$5)</f>
        <v>0</v>
      </c>
      <c r="AS1272" s="684">
        <f t="shared" ca="1" si="679"/>
        <v>0</v>
      </c>
    </row>
    <row r="1273" spans="2:45" hidden="1" outlineLevel="1">
      <c r="B1273" s="123"/>
      <c r="C1273" s="81">
        <f t="shared" si="680"/>
        <v>11</v>
      </c>
      <c r="D1273" s="191">
        <f ca="1"/>
        <v>0</v>
      </c>
      <c r="E1273" s="382">
        <f ca="1">IF(Controle!$N$16=1,0,$D1273*E523*E$5)</f>
        <v>0</v>
      </c>
      <c r="F1273" s="382">
        <f ca="1">IF(Controle!$N$16=1,0,$D1273*F523*F$5)</f>
        <v>0</v>
      </c>
      <c r="G1273" s="382">
        <f ca="1">IF(Controle!$N$16=1,0,$D1273*G523*G$5)</f>
        <v>0</v>
      </c>
      <c r="H1273" s="382">
        <f ca="1">IF(Controle!$N$16=1,0,$D1273*H523*H$5)</f>
        <v>0</v>
      </c>
      <c r="I1273" s="382">
        <f ca="1">IF(Controle!$N$16=1,0,$D1273*I523*I$5)</f>
        <v>0</v>
      </c>
      <c r="J1273" s="382">
        <f ca="1">IF(Controle!$N$16=1,0,$D1273*J523*J$5)</f>
        <v>0</v>
      </c>
      <c r="K1273" s="382">
        <f ca="1">IF(Controle!$N$16=1,0,$D1273*K523*K$5)</f>
        <v>0</v>
      </c>
      <c r="L1273" s="382">
        <f ca="1">IF(Controle!$N$16=1,0,$D1273*L523*L$5)</f>
        <v>0</v>
      </c>
      <c r="M1273" s="382">
        <f ca="1">IF(Controle!$N$16=1,0,$D1273*M523*M$5)</f>
        <v>0</v>
      </c>
      <c r="N1273" s="382">
        <f ca="1">IF(Controle!$N$16=1,0,$D1273*N523*N$5)</f>
        <v>0</v>
      </c>
      <c r="O1273" s="382">
        <f ca="1">IF(Controle!$N$16=1,0,$D1273*O523*O$5)</f>
        <v>0</v>
      </c>
      <c r="P1273" s="382">
        <f ca="1">IF(Controle!$N$16=1,0,$D1273*P523*P$5)</f>
        <v>0</v>
      </c>
      <c r="Q1273" s="382">
        <f ca="1">IF(Controle!$N$16=1,0,$D1273*Q523*Q$5)</f>
        <v>0</v>
      </c>
      <c r="R1273" s="382">
        <f ca="1">IF(Controle!$N$16=1,0,$D1273*R523*R$5)</f>
        <v>0</v>
      </c>
      <c r="S1273" s="382">
        <f ca="1">IF(Controle!$N$16=1,0,$D1273*S523*S$5)</f>
        <v>0</v>
      </c>
      <c r="T1273" s="382">
        <f ca="1">IF(Controle!$N$16=1,0,$D1273*T523*T$5)</f>
        <v>0</v>
      </c>
      <c r="U1273" s="382">
        <f ca="1">IF(Controle!$N$16=1,0,$D1273*U523*U$5)</f>
        <v>0</v>
      </c>
      <c r="V1273" s="382">
        <f ca="1">IF(Controle!$N$16=1,0,$D1273*V523*V$5)</f>
        <v>0</v>
      </c>
      <c r="W1273" s="382">
        <f ca="1">IF(Controle!$N$16=1,0,$D1273*W523*W$5)</f>
        <v>0</v>
      </c>
      <c r="X1273" s="382">
        <f ca="1">IF(Controle!$N$16=1,0,$D1273*X523*X$5)</f>
        <v>0</v>
      </c>
      <c r="Y1273" s="382">
        <f ca="1">IF(Controle!$N$16=1,0,$D1273*Y523*Y$5)</f>
        <v>0</v>
      </c>
      <c r="Z1273" s="382">
        <f ca="1">IF(Controle!$N$16=1,0,$D1273*Z523*Z$5)</f>
        <v>0</v>
      </c>
      <c r="AA1273" s="382">
        <f ca="1">IF(Controle!$N$16=1,0,$D1273*AA523*AA$5)</f>
        <v>0</v>
      </c>
      <c r="AB1273" s="382">
        <f ca="1">IF(Controle!$N$16=1,0,$D1273*AB523*AB$5)</f>
        <v>0</v>
      </c>
      <c r="AC1273" s="382">
        <f ca="1">IF(Controle!$N$16=1,0,$D1273*AC523*AC$5)</f>
        <v>0</v>
      </c>
      <c r="AD1273" s="382">
        <f ca="1">IF(Controle!$N$16=1,0,$D1273*AD523*AD$5)</f>
        <v>0</v>
      </c>
      <c r="AE1273" s="382">
        <f ca="1">IF(Controle!$N$16=1,0,$D1273*AE523*AE$5)</f>
        <v>0</v>
      </c>
      <c r="AF1273" s="382">
        <f ca="1">IF(Controle!$N$16=1,0,$D1273*AF523*AF$5)</f>
        <v>0</v>
      </c>
      <c r="AG1273" s="382">
        <f ca="1">IF(Controle!$N$16=1,0,$D1273*AG523*AG$5)</f>
        <v>0</v>
      </c>
      <c r="AH1273" s="382">
        <f ca="1">IF(Controle!$N$16=1,0,$D1273*AH523*AH$5)</f>
        <v>0</v>
      </c>
      <c r="AI1273" s="382">
        <f ca="1">IF(Controle!$N$16=1,0,$D1273*AI523*AI$5)</f>
        <v>0</v>
      </c>
      <c r="AJ1273" s="382">
        <f ca="1">IF(Controle!$N$16=1,0,$D1273*AJ523*AJ$5)</f>
        <v>0</v>
      </c>
      <c r="AK1273" s="382">
        <f ca="1">IF(Controle!$N$16=1,0,$D1273*AK523*AK$5)</f>
        <v>0</v>
      </c>
      <c r="AL1273" s="382">
        <f ca="1">IF(Controle!$N$16=1,0,$D1273*AL523*AL$5)</f>
        <v>0</v>
      </c>
      <c r="AM1273" s="382">
        <f ca="1">IF(Controle!$N$16=1,0,$D1273*AM523*AM$5)</f>
        <v>0</v>
      </c>
      <c r="AN1273" s="382">
        <f ca="1">IF(Controle!$N$16=1,0,$D1273*AN523*AN$5)</f>
        <v>0</v>
      </c>
      <c r="AO1273" s="382">
        <f ca="1">IF(Controle!$N$16=1,0,$D1273*AO523*AO$5)</f>
        <v>0</v>
      </c>
      <c r="AP1273" s="382">
        <f ca="1">IF(Controle!$N$16=1,0,$D1273*AP523*AP$5)</f>
        <v>0</v>
      </c>
      <c r="AQ1273" s="382">
        <f ca="1">IF(Controle!$N$16=1,0,$D1273*AQ523*AQ$5)</f>
        <v>0</v>
      </c>
      <c r="AR1273" s="382">
        <f ca="1">IF(Controle!$N$16=1,0,$D1273*AR523*AR$5)</f>
        <v>0</v>
      </c>
      <c r="AS1273" s="684">
        <f t="shared" ca="1" si="679"/>
        <v>0</v>
      </c>
    </row>
    <row r="1274" spans="2:45" hidden="1" outlineLevel="1">
      <c r="B1274" s="123"/>
      <c r="C1274" s="81">
        <f t="shared" si="680"/>
        <v>12</v>
      </c>
      <c r="D1274" s="191">
        <f ca="1"/>
        <v>0</v>
      </c>
      <c r="E1274" s="382">
        <f ca="1">IF(Controle!$N$16=1,0,$D1274*E524*E$5)</f>
        <v>0</v>
      </c>
      <c r="F1274" s="382">
        <f ca="1">IF(Controle!$N$16=1,0,$D1274*F524*F$5)</f>
        <v>0</v>
      </c>
      <c r="G1274" s="382">
        <f ca="1">IF(Controle!$N$16=1,0,$D1274*G524*G$5)</f>
        <v>0</v>
      </c>
      <c r="H1274" s="382">
        <f ca="1">IF(Controle!$N$16=1,0,$D1274*H524*H$5)</f>
        <v>0</v>
      </c>
      <c r="I1274" s="382">
        <f ca="1">IF(Controle!$N$16=1,0,$D1274*I524*I$5)</f>
        <v>0</v>
      </c>
      <c r="J1274" s="382">
        <f ca="1">IF(Controle!$N$16=1,0,$D1274*J524*J$5)</f>
        <v>0</v>
      </c>
      <c r="K1274" s="382">
        <f ca="1">IF(Controle!$N$16=1,0,$D1274*K524*K$5)</f>
        <v>0</v>
      </c>
      <c r="L1274" s="382">
        <f ca="1">IF(Controle!$N$16=1,0,$D1274*L524*L$5)</f>
        <v>0</v>
      </c>
      <c r="M1274" s="382">
        <f ca="1">IF(Controle!$N$16=1,0,$D1274*M524*M$5)</f>
        <v>0</v>
      </c>
      <c r="N1274" s="382">
        <f ca="1">IF(Controle!$N$16=1,0,$D1274*N524*N$5)</f>
        <v>0</v>
      </c>
      <c r="O1274" s="382">
        <f ca="1">IF(Controle!$N$16=1,0,$D1274*O524*O$5)</f>
        <v>0</v>
      </c>
      <c r="P1274" s="382">
        <f ca="1">IF(Controle!$N$16=1,0,$D1274*P524*P$5)</f>
        <v>0</v>
      </c>
      <c r="Q1274" s="382">
        <f ca="1">IF(Controle!$N$16=1,0,$D1274*Q524*Q$5)</f>
        <v>0</v>
      </c>
      <c r="R1274" s="382">
        <f ca="1">IF(Controle!$N$16=1,0,$D1274*R524*R$5)</f>
        <v>0</v>
      </c>
      <c r="S1274" s="382">
        <f ca="1">IF(Controle!$N$16=1,0,$D1274*S524*S$5)</f>
        <v>0</v>
      </c>
      <c r="T1274" s="382">
        <f ca="1">IF(Controle!$N$16=1,0,$D1274*T524*T$5)</f>
        <v>0</v>
      </c>
      <c r="U1274" s="382">
        <f ca="1">IF(Controle!$N$16=1,0,$D1274*U524*U$5)</f>
        <v>0</v>
      </c>
      <c r="V1274" s="382">
        <f ca="1">IF(Controle!$N$16=1,0,$D1274*V524*V$5)</f>
        <v>0</v>
      </c>
      <c r="W1274" s="382">
        <f ca="1">IF(Controle!$N$16=1,0,$D1274*W524*W$5)</f>
        <v>0</v>
      </c>
      <c r="X1274" s="382">
        <f ca="1">IF(Controle!$N$16=1,0,$D1274*X524*X$5)</f>
        <v>0</v>
      </c>
      <c r="Y1274" s="382">
        <f ca="1">IF(Controle!$N$16=1,0,$D1274*Y524*Y$5)</f>
        <v>0</v>
      </c>
      <c r="Z1274" s="382">
        <f ca="1">IF(Controle!$N$16=1,0,$D1274*Z524*Z$5)</f>
        <v>0</v>
      </c>
      <c r="AA1274" s="382">
        <f ca="1">IF(Controle!$N$16=1,0,$D1274*AA524*AA$5)</f>
        <v>0</v>
      </c>
      <c r="AB1274" s="382">
        <f ca="1">IF(Controle!$N$16=1,0,$D1274*AB524*AB$5)</f>
        <v>0</v>
      </c>
      <c r="AC1274" s="382">
        <f ca="1">IF(Controle!$N$16=1,0,$D1274*AC524*AC$5)</f>
        <v>0</v>
      </c>
      <c r="AD1274" s="382">
        <f ca="1">IF(Controle!$N$16=1,0,$D1274*AD524*AD$5)</f>
        <v>0</v>
      </c>
      <c r="AE1274" s="382">
        <f ca="1">IF(Controle!$N$16=1,0,$D1274*AE524*AE$5)</f>
        <v>0</v>
      </c>
      <c r="AF1274" s="382">
        <f ca="1">IF(Controle!$N$16=1,0,$D1274*AF524*AF$5)</f>
        <v>0</v>
      </c>
      <c r="AG1274" s="382">
        <f ca="1">IF(Controle!$N$16=1,0,$D1274*AG524*AG$5)</f>
        <v>0</v>
      </c>
      <c r="AH1274" s="382">
        <f ca="1">IF(Controle!$N$16=1,0,$D1274*AH524*AH$5)</f>
        <v>0</v>
      </c>
      <c r="AI1274" s="382">
        <f ca="1">IF(Controle!$N$16=1,0,$D1274*AI524*AI$5)</f>
        <v>0</v>
      </c>
      <c r="AJ1274" s="382">
        <f ca="1">IF(Controle!$N$16=1,0,$D1274*AJ524*AJ$5)</f>
        <v>0</v>
      </c>
      <c r="AK1274" s="382">
        <f ca="1">IF(Controle!$N$16=1,0,$D1274*AK524*AK$5)</f>
        <v>0</v>
      </c>
      <c r="AL1274" s="382">
        <f ca="1">IF(Controle!$N$16=1,0,$D1274*AL524*AL$5)</f>
        <v>0</v>
      </c>
      <c r="AM1274" s="382">
        <f ca="1">IF(Controle!$N$16=1,0,$D1274*AM524*AM$5)</f>
        <v>0</v>
      </c>
      <c r="AN1274" s="382">
        <f ca="1">IF(Controle!$N$16=1,0,$D1274*AN524*AN$5)</f>
        <v>0</v>
      </c>
      <c r="AO1274" s="382">
        <f ca="1">IF(Controle!$N$16=1,0,$D1274*AO524*AO$5)</f>
        <v>0</v>
      </c>
      <c r="AP1274" s="382">
        <f ca="1">IF(Controle!$N$16=1,0,$D1274*AP524*AP$5)</f>
        <v>0</v>
      </c>
      <c r="AQ1274" s="382">
        <f ca="1">IF(Controle!$N$16=1,0,$D1274*AQ524*AQ$5)</f>
        <v>0</v>
      </c>
      <c r="AR1274" s="382">
        <f ca="1">IF(Controle!$N$16=1,0,$D1274*AR524*AR$5)</f>
        <v>0</v>
      </c>
      <c r="AS1274" s="684">
        <f t="shared" ca="1" si="679"/>
        <v>0</v>
      </c>
    </row>
    <row r="1275" spans="2:45" hidden="1" outlineLevel="1">
      <c r="B1275" s="123"/>
      <c r="C1275" s="81">
        <f t="shared" si="680"/>
        <v>13</v>
      </c>
      <c r="D1275" s="191">
        <f ca="1"/>
        <v>0</v>
      </c>
      <c r="E1275" s="382">
        <f ca="1">IF(Controle!$N$16=1,0,$D1275*E525*E$5)</f>
        <v>0</v>
      </c>
      <c r="F1275" s="382">
        <f ca="1">IF(Controle!$N$16=1,0,$D1275*F525*F$5)</f>
        <v>0</v>
      </c>
      <c r="G1275" s="382">
        <f ca="1">IF(Controle!$N$16=1,0,$D1275*G525*G$5)</f>
        <v>0</v>
      </c>
      <c r="H1275" s="382">
        <f ca="1">IF(Controle!$N$16=1,0,$D1275*H525*H$5)</f>
        <v>0</v>
      </c>
      <c r="I1275" s="382">
        <f ca="1">IF(Controle!$N$16=1,0,$D1275*I525*I$5)</f>
        <v>0</v>
      </c>
      <c r="J1275" s="382">
        <f ca="1">IF(Controle!$N$16=1,0,$D1275*J525*J$5)</f>
        <v>0</v>
      </c>
      <c r="K1275" s="382">
        <f ca="1">IF(Controle!$N$16=1,0,$D1275*K525*K$5)</f>
        <v>0</v>
      </c>
      <c r="L1275" s="382">
        <f ca="1">IF(Controle!$N$16=1,0,$D1275*L525*L$5)</f>
        <v>0</v>
      </c>
      <c r="M1275" s="382">
        <f ca="1">IF(Controle!$N$16=1,0,$D1275*M525*M$5)</f>
        <v>0</v>
      </c>
      <c r="N1275" s="382">
        <f ca="1">IF(Controle!$N$16=1,0,$D1275*N525*N$5)</f>
        <v>0</v>
      </c>
      <c r="O1275" s="382">
        <f ca="1">IF(Controle!$N$16=1,0,$D1275*O525*O$5)</f>
        <v>0</v>
      </c>
      <c r="P1275" s="382">
        <f ca="1">IF(Controle!$N$16=1,0,$D1275*P525*P$5)</f>
        <v>0</v>
      </c>
      <c r="Q1275" s="382">
        <f ca="1">IF(Controle!$N$16=1,0,$D1275*Q525*Q$5)</f>
        <v>0</v>
      </c>
      <c r="R1275" s="382">
        <f ca="1">IF(Controle!$N$16=1,0,$D1275*R525*R$5)</f>
        <v>0</v>
      </c>
      <c r="S1275" s="382">
        <f ca="1">IF(Controle!$N$16=1,0,$D1275*S525*S$5)</f>
        <v>0</v>
      </c>
      <c r="T1275" s="382">
        <f ca="1">IF(Controle!$N$16=1,0,$D1275*T525*T$5)</f>
        <v>0</v>
      </c>
      <c r="U1275" s="382">
        <f ca="1">IF(Controle!$N$16=1,0,$D1275*U525*U$5)</f>
        <v>0</v>
      </c>
      <c r="V1275" s="382">
        <f ca="1">IF(Controle!$N$16=1,0,$D1275*V525*V$5)</f>
        <v>0</v>
      </c>
      <c r="W1275" s="382">
        <f ca="1">IF(Controle!$N$16=1,0,$D1275*W525*W$5)</f>
        <v>0</v>
      </c>
      <c r="X1275" s="382">
        <f ca="1">IF(Controle!$N$16=1,0,$D1275*X525*X$5)</f>
        <v>0</v>
      </c>
      <c r="Y1275" s="382">
        <f ca="1">IF(Controle!$N$16=1,0,$D1275*Y525*Y$5)</f>
        <v>0</v>
      </c>
      <c r="Z1275" s="382">
        <f ca="1">IF(Controle!$N$16=1,0,$D1275*Z525*Z$5)</f>
        <v>0</v>
      </c>
      <c r="AA1275" s="382">
        <f ca="1">IF(Controle!$N$16=1,0,$D1275*AA525*AA$5)</f>
        <v>0</v>
      </c>
      <c r="AB1275" s="382">
        <f ca="1">IF(Controle!$N$16=1,0,$D1275*AB525*AB$5)</f>
        <v>0</v>
      </c>
      <c r="AC1275" s="382">
        <f ca="1">IF(Controle!$N$16=1,0,$D1275*AC525*AC$5)</f>
        <v>0</v>
      </c>
      <c r="AD1275" s="382">
        <f ca="1">IF(Controle!$N$16=1,0,$D1275*AD525*AD$5)</f>
        <v>0</v>
      </c>
      <c r="AE1275" s="382">
        <f ca="1">IF(Controle!$N$16=1,0,$D1275*AE525*AE$5)</f>
        <v>0</v>
      </c>
      <c r="AF1275" s="382">
        <f ca="1">IF(Controle!$N$16=1,0,$D1275*AF525*AF$5)</f>
        <v>0</v>
      </c>
      <c r="AG1275" s="382">
        <f ca="1">IF(Controle!$N$16=1,0,$D1275*AG525*AG$5)</f>
        <v>0</v>
      </c>
      <c r="AH1275" s="382">
        <f ca="1">IF(Controle!$N$16=1,0,$D1275*AH525*AH$5)</f>
        <v>0</v>
      </c>
      <c r="AI1275" s="382">
        <f ca="1">IF(Controle!$N$16=1,0,$D1275*AI525*AI$5)</f>
        <v>0</v>
      </c>
      <c r="AJ1275" s="382">
        <f ca="1">IF(Controle!$N$16=1,0,$D1275*AJ525*AJ$5)</f>
        <v>0</v>
      </c>
      <c r="AK1275" s="382">
        <f ca="1">IF(Controle!$N$16=1,0,$D1275*AK525*AK$5)</f>
        <v>0</v>
      </c>
      <c r="AL1275" s="382">
        <f ca="1">IF(Controle!$N$16=1,0,$D1275*AL525*AL$5)</f>
        <v>0</v>
      </c>
      <c r="AM1275" s="382">
        <f ca="1">IF(Controle!$N$16=1,0,$D1275*AM525*AM$5)</f>
        <v>0</v>
      </c>
      <c r="AN1275" s="382">
        <f ca="1">IF(Controle!$N$16=1,0,$D1275*AN525*AN$5)</f>
        <v>0</v>
      </c>
      <c r="AO1275" s="382">
        <f ca="1">IF(Controle!$N$16=1,0,$D1275*AO525*AO$5)</f>
        <v>0</v>
      </c>
      <c r="AP1275" s="382">
        <f ca="1">IF(Controle!$N$16=1,0,$D1275*AP525*AP$5)</f>
        <v>0</v>
      </c>
      <c r="AQ1275" s="382">
        <f ca="1">IF(Controle!$N$16=1,0,$D1275*AQ525*AQ$5)</f>
        <v>0</v>
      </c>
      <c r="AR1275" s="382">
        <f ca="1">IF(Controle!$N$16=1,0,$D1275*AR525*AR$5)</f>
        <v>0</v>
      </c>
      <c r="AS1275" s="684">
        <f t="shared" ca="1" si="679"/>
        <v>0</v>
      </c>
    </row>
    <row r="1276" spans="2:45" hidden="1" outlineLevel="1">
      <c r="B1276" s="123"/>
      <c r="C1276" s="81">
        <f t="shared" si="680"/>
        <v>14</v>
      </c>
      <c r="D1276" s="191">
        <f ca="1"/>
        <v>0</v>
      </c>
      <c r="E1276" s="382">
        <f ca="1">IF(Controle!$N$16=1,0,$D1276*E526*E$5)</f>
        <v>0</v>
      </c>
      <c r="F1276" s="382">
        <f ca="1">IF(Controle!$N$16=1,0,$D1276*F526*F$5)</f>
        <v>0</v>
      </c>
      <c r="G1276" s="382">
        <f ca="1">IF(Controle!$N$16=1,0,$D1276*G526*G$5)</f>
        <v>0</v>
      </c>
      <c r="H1276" s="382">
        <f ca="1">IF(Controle!$N$16=1,0,$D1276*H526*H$5)</f>
        <v>0</v>
      </c>
      <c r="I1276" s="382">
        <f ca="1">IF(Controle!$N$16=1,0,$D1276*I526*I$5)</f>
        <v>0</v>
      </c>
      <c r="J1276" s="382">
        <f ca="1">IF(Controle!$N$16=1,0,$D1276*J526*J$5)</f>
        <v>0</v>
      </c>
      <c r="K1276" s="382">
        <f ca="1">IF(Controle!$N$16=1,0,$D1276*K526*K$5)</f>
        <v>0</v>
      </c>
      <c r="L1276" s="382">
        <f ca="1">IF(Controle!$N$16=1,0,$D1276*L526*L$5)</f>
        <v>0</v>
      </c>
      <c r="M1276" s="382">
        <f ca="1">IF(Controle!$N$16=1,0,$D1276*M526*M$5)</f>
        <v>0</v>
      </c>
      <c r="N1276" s="382">
        <f ca="1">IF(Controle!$N$16=1,0,$D1276*N526*N$5)</f>
        <v>0</v>
      </c>
      <c r="O1276" s="382">
        <f ca="1">IF(Controle!$N$16=1,0,$D1276*O526*O$5)</f>
        <v>0</v>
      </c>
      <c r="P1276" s="382">
        <f ca="1">IF(Controle!$N$16=1,0,$D1276*P526*P$5)</f>
        <v>0</v>
      </c>
      <c r="Q1276" s="382">
        <f ca="1">IF(Controle!$N$16=1,0,$D1276*Q526*Q$5)</f>
        <v>0</v>
      </c>
      <c r="R1276" s="382">
        <f ca="1">IF(Controle!$N$16=1,0,$D1276*R526*R$5)</f>
        <v>0</v>
      </c>
      <c r="S1276" s="382">
        <f ca="1">IF(Controle!$N$16=1,0,$D1276*S526*S$5)</f>
        <v>0</v>
      </c>
      <c r="T1276" s="382">
        <f ca="1">IF(Controle!$N$16=1,0,$D1276*T526*T$5)</f>
        <v>0</v>
      </c>
      <c r="U1276" s="382">
        <f ca="1">IF(Controle!$N$16=1,0,$D1276*U526*U$5)</f>
        <v>0</v>
      </c>
      <c r="V1276" s="382">
        <f ca="1">IF(Controle!$N$16=1,0,$D1276*V526*V$5)</f>
        <v>0</v>
      </c>
      <c r="W1276" s="382">
        <f ca="1">IF(Controle!$N$16=1,0,$D1276*W526*W$5)</f>
        <v>0</v>
      </c>
      <c r="X1276" s="382">
        <f ca="1">IF(Controle!$N$16=1,0,$D1276*X526*X$5)</f>
        <v>0</v>
      </c>
      <c r="Y1276" s="382">
        <f ca="1">IF(Controle!$N$16=1,0,$D1276*Y526*Y$5)</f>
        <v>0</v>
      </c>
      <c r="Z1276" s="382">
        <f ca="1">IF(Controle!$N$16=1,0,$D1276*Z526*Z$5)</f>
        <v>0</v>
      </c>
      <c r="AA1276" s="382">
        <f ca="1">IF(Controle!$N$16=1,0,$D1276*AA526*AA$5)</f>
        <v>0</v>
      </c>
      <c r="AB1276" s="382">
        <f ca="1">IF(Controle!$N$16=1,0,$D1276*AB526*AB$5)</f>
        <v>0</v>
      </c>
      <c r="AC1276" s="382">
        <f ca="1">IF(Controle!$N$16=1,0,$D1276*AC526*AC$5)</f>
        <v>0</v>
      </c>
      <c r="AD1276" s="382">
        <f ca="1">IF(Controle!$N$16=1,0,$D1276*AD526*AD$5)</f>
        <v>0</v>
      </c>
      <c r="AE1276" s="382">
        <f ca="1">IF(Controle!$N$16=1,0,$D1276*AE526*AE$5)</f>
        <v>0</v>
      </c>
      <c r="AF1276" s="382">
        <f ca="1">IF(Controle!$N$16=1,0,$D1276*AF526*AF$5)</f>
        <v>0</v>
      </c>
      <c r="AG1276" s="382">
        <f ca="1">IF(Controle!$N$16=1,0,$D1276*AG526*AG$5)</f>
        <v>0</v>
      </c>
      <c r="AH1276" s="382">
        <f ca="1">IF(Controle!$N$16=1,0,$D1276*AH526*AH$5)</f>
        <v>0</v>
      </c>
      <c r="AI1276" s="382">
        <f ca="1">IF(Controle!$N$16=1,0,$D1276*AI526*AI$5)</f>
        <v>0</v>
      </c>
      <c r="AJ1276" s="382">
        <f ca="1">IF(Controle!$N$16=1,0,$D1276*AJ526*AJ$5)</f>
        <v>0</v>
      </c>
      <c r="AK1276" s="382">
        <f ca="1">IF(Controle!$N$16=1,0,$D1276*AK526*AK$5)</f>
        <v>0</v>
      </c>
      <c r="AL1276" s="382">
        <f ca="1">IF(Controle!$N$16=1,0,$D1276*AL526*AL$5)</f>
        <v>0</v>
      </c>
      <c r="AM1276" s="382">
        <f ca="1">IF(Controle!$N$16=1,0,$D1276*AM526*AM$5)</f>
        <v>0</v>
      </c>
      <c r="AN1276" s="382">
        <f ca="1">IF(Controle!$N$16=1,0,$D1276*AN526*AN$5)</f>
        <v>0</v>
      </c>
      <c r="AO1276" s="382">
        <f ca="1">IF(Controle!$N$16=1,0,$D1276*AO526*AO$5)</f>
        <v>0</v>
      </c>
      <c r="AP1276" s="382">
        <f ca="1">IF(Controle!$N$16=1,0,$D1276*AP526*AP$5)</f>
        <v>0</v>
      </c>
      <c r="AQ1276" s="382">
        <f ca="1">IF(Controle!$N$16=1,0,$D1276*AQ526*AQ$5)</f>
        <v>0</v>
      </c>
      <c r="AR1276" s="382">
        <f ca="1">IF(Controle!$N$16=1,0,$D1276*AR526*AR$5)</f>
        <v>0</v>
      </c>
      <c r="AS1276" s="684">
        <f t="shared" ca="1" si="679"/>
        <v>0</v>
      </c>
    </row>
    <row r="1277" spans="2:45" hidden="1" outlineLevel="1">
      <c r="B1277" s="123"/>
      <c r="C1277" s="81">
        <f t="shared" si="680"/>
        <v>15</v>
      </c>
      <c r="D1277" s="191">
        <f ca="1"/>
        <v>0</v>
      </c>
      <c r="E1277" s="382">
        <f ca="1">IF(Controle!$N$16=1,0,$D1277*E527*E$5)</f>
        <v>0</v>
      </c>
      <c r="F1277" s="382">
        <f ca="1">IF(Controle!$N$16=1,0,$D1277*F527*F$5)</f>
        <v>0</v>
      </c>
      <c r="G1277" s="382">
        <f ca="1">IF(Controle!$N$16=1,0,$D1277*G527*G$5)</f>
        <v>0</v>
      </c>
      <c r="H1277" s="382">
        <f ca="1">IF(Controle!$N$16=1,0,$D1277*H527*H$5)</f>
        <v>0</v>
      </c>
      <c r="I1277" s="382">
        <f ca="1">IF(Controle!$N$16=1,0,$D1277*I527*I$5)</f>
        <v>0</v>
      </c>
      <c r="J1277" s="382">
        <f ca="1">IF(Controle!$N$16=1,0,$D1277*J527*J$5)</f>
        <v>0</v>
      </c>
      <c r="K1277" s="382">
        <f ca="1">IF(Controle!$N$16=1,0,$D1277*K527*K$5)</f>
        <v>0</v>
      </c>
      <c r="L1277" s="382">
        <f ca="1">IF(Controle!$N$16=1,0,$D1277*L527*L$5)</f>
        <v>0</v>
      </c>
      <c r="M1277" s="382">
        <f ca="1">IF(Controle!$N$16=1,0,$D1277*M527*M$5)</f>
        <v>0</v>
      </c>
      <c r="N1277" s="382">
        <f ca="1">IF(Controle!$N$16=1,0,$D1277*N527*N$5)</f>
        <v>0</v>
      </c>
      <c r="O1277" s="382">
        <f ca="1">IF(Controle!$N$16=1,0,$D1277*O527*O$5)</f>
        <v>0</v>
      </c>
      <c r="P1277" s="382">
        <f ca="1">IF(Controle!$N$16=1,0,$D1277*P527*P$5)</f>
        <v>0</v>
      </c>
      <c r="Q1277" s="382">
        <f ca="1">IF(Controle!$N$16=1,0,$D1277*Q527*Q$5)</f>
        <v>0</v>
      </c>
      <c r="R1277" s="382">
        <f ca="1">IF(Controle!$N$16=1,0,$D1277*R527*R$5)</f>
        <v>0</v>
      </c>
      <c r="S1277" s="382">
        <f ca="1">IF(Controle!$N$16=1,0,$D1277*S527*S$5)</f>
        <v>0</v>
      </c>
      <c r="T1277" s="382">
        <f ca="1">IF(Controle!$N$16=1,0,$D1277*T527*T$5)</f>
        <v>0</v>
      </c>
      <c r="U1277" s="382">
        <f ca="1">IF(Controle!$N$16=1,0,$D1277*U527*U$5)</f>
        <v>0</v>
      </c>
      <c r="V1277" s="382">
        <f ca="1">IF(Controle!$N$16=1,0,$D1277*V527*V$5)</f>
        <v>0</v>
      </c>
      <c r="W1277" s="382">
        <f ca="1">IF(Controle!$N$16=1,0,$D1277*W527*W$5)</f>
        <v>0</v>
      </c>
      <c r="X1277" s="382">
        <f ca="1">IF(Controle!$N$16=1,0,$D1277*X527*X$5)</f>
        <v>0</v>
      </c>
      <c r="Y1277" s="382">
        <f ca="1">IF(Controle!$N$16=1,0,$D1277*Y527*Y$5)</f>
        <v>0</v>
      </c>
      <c r="Z1277" s="382">
        <f ca="1">IF(Controle!$N$16=1,0,$D1277*Z527*Z$5)</f>
        <v>0</v>
      </c>
      <c r="AA1277" s="382">
        <f ca="1">IF(Controle!$N$16=1,0,$D1277*AA527*AA$5)</f>
        <v>0</v>
      </c>
      <c r="AB1277" s="382">
        <f ca="1">IF(Controle!$N$16=1,0,$D1277*AB527*AB$5)</f>
        <v>0</v>
      </c>
      <c r="AC1277" s="382">
        <f ca="1">IF(Controle!$N$16=1,0,$D1277*AC527*AC$5)</f>
        <v>0</v>
      </c>
      <c r="AD1277" s="382">
        <f ca="1">IF(Controle!$N$16=1,0,$D1277*AD527*AD$5)</f>
        <v>0</v>
      </c>
      <c r="AE1277" s="382">
        <f ca="1">IF(Controle!$N$16=1,0,$D1277*AE527*AE$5)</f>
        <v>0</v>
      </c>
      <c r="AF1277" s="382">
        <f ca="1">IF(Controle!$N$16=1,0,$D1277*AF527*AF$5)</f>
        <v>0</v>
      </c>
      <c r="AG1277" s="382">
        <f ca="1">IF(Controle!$N$16=1,0,$D1277*AG527*AG$5)</f>
        <v>0</v>
      </c>
      <c r="AH1277" s="382">
        <f ca="1">IF(Controle!$N$16=1,0,$D1277*AH527*AH$5)</f>
        <v>0</v>
      </c>
      <c r="AI1277" s="382">
        <f ca="1">IF(Controle!$N$16=1,0,$D1277*AI527*AI$5)</f>
        <v>0</v>
      </c>
      <c r="AJ1277" s="382">
        <f ca="1">IF(Controle!$N$16=1,0,$D1277*AJ527*AJ$5)</f>
        <v>0</v>
      </c>
      <c r="AK1277" s="382">
        <f ca="1">IF(Controle!$N$16=1,0,$D1277*AK527*AK$5)</f>
        <v>0</v>
      </c>
      <c r="AL1277" s="382">
        <f ca="1">IF(Controle!$N$16=1,0,$D1277*AL527*AL$5)</f>
        <v>0</v>
      </c>
      <c r="AM1277" s="382">
        <f ca="1">IF(Controle!$N$16=1,0,$D1277*AM527*AM$5)</f>
        <v>0</v>
      </c>
      <c r="AN1277" s="382">
        <f ca="1">IF(Controle!$N$16=1,0,$D1277*AN527*AN$5)</f>
        <v>0</v>
      </c>
      <c r="AO1277" s="382">
        <f ca="1">IF(Controle!$N$16=1,0,$D1277*AO527*AO$5)</f>
        <v>0</v>
      </c>
      <c r="AP1277" s="382">
        <f ca="1">IF(Controle!$N$16=1,0,$D1277*AP527*AP$5)</f>
        <v>0</v>
      </c>
      <c r="AQ1277" s="382">
        <f ca="1">IF(Controle!$N$16=1,0,$D1277*AQ527*AQ$5)</f>
        <v>0</v>
      </c>
      <c r="AR1277" s="382">
        <f ca="1">IF(Controle!$N$16=1,0,$D1277*AR527*AR$5)</f>
        <v>0</v>
      </c>
      <c r="AS1277" s="684">
        <f t="shared" ca="1" si="679"/>
        <v>0</v>
      </c>
    </row>
    <row r="1278" spans="2:45" hidden="1" outlineLevel="1">
      <c r="B1278" s="123"/>
      <c r="C1278" s="81">
        <f t="shared" si="680"/>
        <v>16</v>
      </c>
      <c r="D1278" s="191">
        <f ca="1"/>
        <v>0</v>
      </c>
      <c r="E1278" s="382">
        <f ca="1">IF(Controle!$N$16=1,0,$D1278*E528*E$5)</f>
        <v>0</v>
      </c>
      <c r="F1278" s="382">
        <f ca="1">IF(Controle!$N$16=1,0,$D1278*F528*F$5)</f>
        <v>0</v>
      </c>
      <c r="G1278" s="382">
        <f ca="1">IF(Controle!$N$16=1,0,$D1278*G528*G$5)</f>
        <v>0</v>
      </c>
      <c r="H1278" s="382">
        <f ca="1">IF(Controle!$N$16=1,0,$D1278*H528*H$5)</f>
        <v>0</v>
      </c>
      <c r="I1278" s="382">
        <f ca="1">IF(Controle!$N$16=1,0,$D1278*I528*I$5)</f>
        <v>0</v>
      </c>
      <c r="J1278" s="382">
        <f ca="1">IF(Controle!$N$16=1,0,$D1278*J528*J$5)</f>
        <v>0</v>
      </c>
      <c r="K1278" s="382">
        <f ca="1">IF(Controle!$N$16=1,0,$D1278*K528*K$5)</f>
        <v>0</v>
      </c>
      <c r="L1278" s="382">
        <f ca="1">IF(Controle!$N$16=1,0,$D1278*L528*L$5)</f>
        <v>0</v>
      </c>
      <c r="M1278" s="382">
        <f ca="1">IF(Controle!$N$16=1,0,$D1278*M528*M$5)</f>
        <v>0</v>
      </c>
      <c r="N1278" s="382">
        <f ca="1">IF(Controle!$N$16=1,0,$D1278*N528*N$5)</f>
        <v>0</v>
      </c>
      <c r="O1278" s="382">
        <f ca="1">IF(Controle!$N$16=1,0,$D1278*O528*O$5)</f>
        <v>0</v>
      </c>
      <c r="P1278" s="382">
        <f ca="1">IF(Controle!$N$16=1,0,$D1278*P528*P$5)</f>
        <v>0</v>
      </c>
      <c r="Q1278" s="382">
        <f ca="1">IF(Controle!$N$16=1,0,$D1278*Q528*Q$5)</f>
        <v>0</v>
      </c>
      <c r="R1278" s="382">
        <f ca="1">IF(Controle!$N$16=1,0,$D1278*R528*R$5)</f>
        <v>0</v>
      </c>
      <c r="S1278" s="382">
        <f ca="1">IF(Controle!$N$16=1,0,$D1278*S528*S$5)</f>
        <v>0</v>
      </c>
      <c r="T1278" s="382">
        <f ca="1">IF(Controle!$N$16=1,0,$D1278*T528*T$5)</f>
        <v>0</v>
      </c>
      <c r="U1278" s="382">
        <f ca="1">IF(Controle!$N$16=1,0,$D1278*U528*U$5)</f>
        <v>0</v>
      </c>
      <c r="V1278" s="382">
        <f ca="1">IF(Controle!$N$16=1,0,$D1278*V528*V$5)</f>
        <v>0</v>
      </c>
      <c r="W1278" s="382">
        <f ca="1">IF(Controle!$N$16=1,0,$D1278*W528*W$5)</f>
        <v>0</v>
      </c>
      <c r="X1278" s="382">
        <f ca="1">IF(Controle!$N$16=1,0,$D1278*X528*X$5)</f>
        <v>0</v>
      </c>
      <c r="Y1278" s="382">
        <f ca="1">IF(Controle!$N$16=1,0,$D1278*Y528*Y$5)</f>
        <v>0</v>
      </c>
      <c r="Z1278" s="382">
        <f ca="1">IF(Controle!$N$16=1,0,$D1278*Z528*Z$5)</f>
        <v>0</v>
      </c>
      <c r="AA1278" s="382">
        <f ca="1">IF(Controle!$N$16=1,0,$D1278*AA528*AA$5)</f>
        <v>0</v>
      </c>
      <c r="AB1278" s="382">
        <f ca="1">IF(Controle!$N$16=1,0,$D1278*AB528*AB$5)</f>
        <v>0</v>
      </c>
      <c r="AC1278" s="382">
        <f ca="1">IF(Controle!$N$16=1,0,$D1278*AC528*AC$5)</f>
        <v>0</v>
      </c>
      <c r="AD1278" s="382">
        <f ca="1">IF(Controle!$N$16=1,0,$D1278*AD528*AD$5)</f>
        <v>0</v>
      </c>
      <c r="AE1278" s="382">
        <f ca="1">IF(Controle!$N$16=1,0,$D1278*AE528*AE$5)</f>
        <v>0</v>
      </c>
      <c r="AF1278" s="382">
        <f ca="1">IF(Controle!$N$16=1,0,$D1278*AF528*AF$5)</f>
        <v>0</v>
      </c>
      <c r="AG1278" s="382">
        <f ca="1">IF(Controle!$N$16=1,0,$D1278*AG528*AG$5)</f>
        <v>0</v>
      </c>
      <c r="AH1278" s="382">
        <f ca="1">IF(Controle!$N$16=1,0,$D1278*AH528*AH$5)</f>
        <v>0</v>
      </c>
      <c r="AI1278" s="382">
        <f ca="1">IF(Controle!$N$16=1,0,$D1278*AI528*AI$5)</f>
        <v>0</v>
      </c>
      <c r="AJ1278" s="382">
        <f ca="1">IF(Controle!$N$16=1,0,$D1278*AJ528*AJ$5)</f>
        <v>0</v>
      </c>
      <c r="AK1278" s="382">
        <f ca="1">IF(Controle!$N$16=1,0,$D1278*AK528*AK$5)</f>
        <v>0</v>
      </c>
      <c r="AL1278" s="382">
        <f ca="1">IF(Controle!$N$16=1,0,$D1278*AL528*AL$5)</f>
        <v>0</v>
      </c>
      <c r="AM1278" s="382">
        <f ca="1">IF(Controle!$N$16=1,0,$D1278*AM528*AM$5)</f>
        <v>0</v>
      </c>
      <c r="AN1278" s="382">
        <f ca="1">IF(Controle!$N$16=1,0,$D1278*AN528*AN$5)</f>
        <v>0</v>
      </c>
      <c r="AO1278" s="382">
        <f ca="1">IF(Controle!$N$16=1,0,$D1278*AO528*AO$5)</f>
        <v>0</v>
      </c>
      <c r="AP1278" s="382">
        <f ca="1">IF(Controle!$N$16=1,0,$D1278*AP528*AP$5)</f>
        <v>0</v>
      </c>
      <c r="AQ1278" s="382">
        <f ca="1">IF(Controle!$N$16=1,0,$D1278*AQ528*AQ$5)</f>
        <v>0</v>
      </c>
      <c r="AR1278" s="382">
        <f ca="1">IF(Controle!$N$16=1,0,$D1278*AR528*AR$5)</f>
        <v>0</v>
      </c>
      <c r="AS1278" s="684">
        <f t="shared" ca="1" si="679"/>
        <v>0</v>
      </c>
    </row>
    <row r="1279" spans="2:45" hidden="1" outlineLevel="1">
      <c r="B1279" s="123"/>
      <c r="C1279" s="81">
        <f t="shared" si="680"/>
        <v>17</v>
      </c>
      <c r="D1279" s="191">
        <f ca="1"/>
        <v>0</v>
      </c>
      <c r="E1279" s="382">
        <f ca="1">IF(Controle!$N$16=1,0,$D1279*E529*E$5)</f>
        <v>0</v>
      </c>
      <c r="F1279" s="382">
        <f ca="1">IF(Controle!$N$16=1,0,$D1279*F529*F$5)</f>
        <v>0</v>
      </c>
      <c r="G1279" s="382">
        <f ca="1">IF(Controle!$N$16=1,0,$D1279*G529*G$5)</f>
        <v>0</v>
      </c>
      <c r="H1279" s="382">
        <f ca="1">IF(Controle!$N$16=1,0,$D1279*H529*H$5)</f>
        <v>0</v>
      </c>
      <c r="I1279" s="382">
        <f ca="1">IF(Controle!$N$16=1,0,$D1279*I529*I$5)</f>
        <v>0</v>
      </c>
      <c r="J1279" s="382">
        <f ca="1">IF(Controle!$N$16=1,0,$D1279*J529*J$5)</f>
        <v>0</v>
      </c>
      <c r="K1279" s="382">
        <f ca="1">IF(Controle!$N$16=1,0,$D1279*K529*K$5)</f>
        <v>0</v>
      </c>
      <c r="L1279" s="382">
        <f ca="1">IF(Controle!$N$16=1,0,$D1279*L529*L$5)</f>
        <v>0</v>
      </c>
      <c r="M1279" s="382">
        <f ca="1">IF(Controle!$N$16=1,0,$D1279*M529*M$5)</f>
        <v>0</v>
      </c>
      <c r="N1279" s="382">
        <f ca="1">IF(Controle!$N$16=1,0,$D1279*N529*N$5)</f>
        <v>0</v>
      </c>
      <c r="O1279" s="382">
        <f ca="1">IF(Controle!$N$16=1,0,$D1279*O529*O$5)</f>
        <v>0</v>
      </c>
      <c r="P1279" s="382">
        <f ca="1">IF(Controle!$N$16=1,0,$D1279*P529*P$5)</f>
        <v>0</v>
      </c>
      <c r="Q1279" s="382">
        <f ca="1">IF(Controle!$N$16=1,0,$D1279*Q529*Q$5)</f>
        <v>0</v>
      </c>
      <c r="R1279" s="382">
        <f ca="1">IF(Controle!$N$16=1,0,$D1279*R529*R$5)</f>
        <v>0</v>
      </c>
      <c r="S1279" s="382">
        <f ca="1">IF(Controle!$N$16=1,0,$D1279*S529*S$5)</f>
        <v>0</v>
      </c>
      <c r="T1279" s="382">
        <f ca="1">IF(Controle!$N$16=1,0,$D1279*T529*T$5)</f>
        <v>0</v>
      </c>
      <c r="U1279" s="382">
        <f ca="1">IF(Controle!$N$16=1,0,$D1279*U529*U$5)</f>
        <v>0</v>
      </c>
      <c r="V1279" s="382">
        <f ca="1">IF(Controle!$N$16=1,0,$D1279*V529*V$5)</f>
        <v>0</v>
      </c>
      <c r="W1279" s="382">
        <f ca="1">IF(Controle!$N$16=1,0,$D1279*W529*W$5)</f>
        <v>0</v>
      </c>
      <c r="X1279" s="382">
        <f ca="1">IF(Controle!$N$16=1,0,$D1279*X529*X$5)</f>
        <v>0</v>
      </c>
      <c r="Y1279" s="382">
        <f ca="1">IF(Controle!$N$16=1,0,$D1279*Y529*Y$5)</f>
        <v>0</v>
      </c>
      <c r="Z1279" s="382">
        <f ca="1">IF(Controle!$N$16=1,0,$D1279*Z529*Z$5)</f>
        <v>0</v>
      </c>
      <c r="AA1279" s="382">
        <f ca="1">IF(Controle!$N$16=1,0,$D1279*AA529*AA$5)</f>
        <v>0</v>
      </c>
      <c r="AB1279" s="382">
        <f ca="1">IF(Controle!$N$16=1,0,$D1279*AB529*AB$5)</f>
        <v>0</v>
      </c>
      <c r="AC1279" s="382">
        <f ca="1">IF(Controle!$N$16=1,0,$D1279*AC529*AC$5)</f>
        <v>0</v>
      </c>
      <c r="AD1279" s="382">
        <f ca="1">IF(Controle!$N$16=1,0,$D1279*AD529*AD$5)</f>
        <v>0</v>
      </c>
      <c r="AE1279" s="382">
        <f ca="1">IF(Controle!$N$16=1,0,$D1279*AE529*AE$5)</f>
        <v>0</v>
      </c>
      <c r="AF1279" s="382">
        <f ca="1">IF(Controle!$N$16=1,0,$D1279*AF529*AF$5)</f>
        <v>0</v>
      </c>
      <c r="AG1279" s="382">
        <f ca="1">IF(Controle!$N$16=1,0,$D1279*AG529*AG$5)</f>
        <v>0</v>
      </c>
      <c r="AH1279" s="382">
        <f ca="1">IF(Controle!$N$16=1,0,$D1279*AH529*AH$5)</f>
        <v>0</v>
      </c>
      <c r="AI1279" s="382">
        <f ca="1">IF(Controle!$N$16=1,0,$D1279*AI529*AI$5)</f>
        <v>0</v>
      </c>
      <c r="AJ1279" s="382">
        <f ca="1">IF(Controle!$N$16=1,0,$D1279*AJ529*AJ$5)</f>
        <v>0</v>
      </c>
      <c r="AK1279" s="382">
        <f ca="1">IF(Controle!$N$16=1,0,$D1279*AK529*AK$5)</f>
        <v>0</v>
      </c>
      <c r="AL1279" s="382">
        <f ca="1">IF(Controle!$N$16=1,0,$D1279*AL529*AL$5)</f>
        <v>0</v>
      </c>
      <c r="AM1279" s="382">
        <f ca="1">IF(Controle!$N$16=1,0,$D1279*AM529*AM$5)</f>
        <v>0</v>
      </c>
      <c r="AN1279" s="382">
        <f ca="1">IF(Controle!$N$16=1,0,$D1279*AN529*AN$5)</f>
        <v>0</v>
      </c>
      <c r="AO1279" s="382">
        <f ca="1">IF(Controle!$N$16=1,0,$D1279*AO529*AO$5)</f>
        <v>0</v>
      </c>
      <c r="AP1279" s="382">
        <f ca="1">IF(Controle!$N$16=1,0,$D1279*AP529*AP$5)</f>
        <v>0</v>
      </c>
      <c r="AQ1279" s="382">
        <f ca="1">IF(Controle!$N$16=1,0,$D1279*AQ529*AQ$5)</f>
        <v>0</v>
      </c>
      <c r="AR1279" s="382">
        <f ca="1">IF(Controle!$N$16=1,0,$D1279*AR529*AR$5)</f>
        <v>0</v>
      </c>
      <c r="AS1279" s="684">
        <f t="shared" ca="1" si="679"/>
        <v>0</v>
      </c>
    </row>
    <row r="1280" spans="2:45" hidden="1" outlineLevel="1">
      <c r="B1280" s="123"/>
      <c r="C1280" s="81">
        <f t="shared" si="680"/>
        <v>18</v>
      </c>
      <c r="D1280" s="191">
        <f ca="1"/>
        <v>0</v>
      </c>
      <c r="E1280" s="382">
        <f ca="1">IF(Controle!$N$16=1,0,$D1280*E530*E$5)</f>
        <v>0</v>
      </c>
      <c r="F1280" s="382">
        <f ca="1">IF(Controle!$N$16=1,0,$D1280*F530*F$5)</f>
        <v>0</v>
      </c>
      <c r="G1280" s="382">
        <f ca="1">IF(Controle!$N$16=1,0,$D1280*G530*G$5)</f>
        <v>0</v>
      </c>
      <c r="H1280" s="382">
        <f ca="1">IF(Controle!$N$16=1,0,$D1280*H530*H$5)</f>
        <v>0</v>
      </c>
      <c r="I1280" s="382">
        <f ca="1">IF(Controle!$N$16=1,0,$D1280*I530*I$5)</f>
        <v>0</v>
      </c>
      <c r="J1280" s="382">
        <f ca="1">IF(Controle!$N$16=1,0,$D1280*J530*J$5)</f>
        <v>0</v>
      </c>
      <c r="K1280" s="382">
        <f ca="1">IF(Controle!$N$16=1,0,$D1280*K530*K$5)</f>
        <v>0</v>
      </c>
      <c r="L1280" s="382">
        <f ca="1">IF(Controle!$N$16=1,0,$D1280*L530*L$5)</f>
        <v>0</v>
      </c>
      <c r="M1280" s="382">
        <f ca="1">IF(Controle!$N$16=1,0,$D1280*M530*M$5)</f>
        <v>0</v>
      </c>
      <c r="N1280" s="382">
        <f ca="1">IF(Controle!$N$16=1,0,$D1280*N530*N$5)</f>
        <v>0</v>
      </c>
      <c r="O1280" s="382">
        <f ca="1">IF(Controle!$N$16=1,0,$D1280*O530*O$5)</f>
        <v>0</v>
      </c>
      <c r="P1280" s="382">
        <f ca="1">IF(Controle!$N$16=1,0,$D1280*P530*P$5)</f>
        <v>0</v>
      </c>
      <c r="Q1280" s="382">
        <f ca="1">IF(Controle!$N$16=1,0,$D1280*Q530*Q$5)</f>
        <v>0</v>
      </c>
      <c r="R1280" s="382">
        <f ca="1">IF(Controle!$N$16=1,0,$D1280*R530*R$5)</f>
        <v>0</v>
      </c>
      <c r="S1280" s="382">
        <f ca="1">IF(Controle!$N$16=1,0,$D1280*S530*S$5)</f>
        <v>0</v>
      </c>
      <c r="T1280" s="382">
        <f ca="1">IF(Controle!$N$16=1,0,$D1280*T530*T$5)</f>
        <v>0</v>
      </c>
      <c r="U1280" s="382">
        <f ca="1">IF(Controle!$N$16=1,0,$D1280*U530*U$5)</f>
        <v>0</v>
      </c>
      <c r="V1280" s="382">
        <f ca="1">IF(Controle!$N$16=1,0,$D1280*V530*V$5)</f>
        <v>0</v>
      </c>
      <c r="W1280" s="382">
        <f ca="1">IF(Controle!$N$16=1,0,$D1280*W530*W$5)</f>
        <v>0</v>
      </c>
      <c r="X1280" s="382">
        <f ca="1">IF(Controle!$N$16=1,0,$D1280*X530*X$5)</f>
        <v>0</v>
      </c>
      <c r="Y1280" s="382">
        <f ca="1">IF(Controle!$N$16=1,0,$D1280*Y530*Y$5)</f>
        <v>0</v>
      </c>
      <c r="Z1280" s="382">
        <f ca="1">IF(Controle!$N$16=1,0,$D1280*Z530*Z$5)</f>
        <v>0</v>
      </c>
      <c r="AA1280" s="382">
        <f ca="1">IF(Controle!$N$16=1,0,$D1280*AA530*AA$5)</f>
        <v>0</v>
      </c>
      <c r="AB1280" s="382">
        <f ca="1">IF(Controle!$N$16=1,0,$D1280*AB530*AB$5)</f>
        <v>0</v>
      </c>
      <c r="AC1280" s="382">
        <f ca="1">IF(Controle!$N$16=1,0,$D1280*AC530*AC$5)</f>
        <v>0</v>
      </c>
      <c r="AD1280" s="382">
        <f ca="1">IF(Controle!$N$16=1,0,$D1280*AD530*AD$5)</f>
        <v>0</v>
      </c>
      <c r="AE1280" s="382">
        <f ca="1">IF(Controle!$N$16=1,0,$D1280*AE530*AE$5)</f>
        <v>0</v>
      </c>
      <c r="AF1280" s="382">
        <f ca="1">IF(Controle!$N$16=1,0,$D1280*AF530*AF$5)</f>
        <v>0</v>
      </c>
      <c r="AG1280" s="382">
        <f ca="1">IF(Controle!$N$16=1,0,$D1280*AG530*AG$5)</f>
        <v>0</v>
      </c>
      <c r="AH1280" s="382">
        <f ca="1">IF(Controle!$N$16=1,0,$D1280*AH530*AH$5)</f>
        <v>0</v>
      </c>
      <c r="AI1280" s="382">
        <f ca="1">IF(Controle!$N$16=1,0,$D1280*AI530*AI$5)</f>
        <v>0</v>
      </c>
      <c r="AJ1280" s="382">
        <f ca="1">IF(Controle!$N$16=1,0,$D1280*AJ530*AJ$5)</f>
        <v>0</v>
      </c>
      <c r="AK1280" s="382">
        <f ca="1">IF(Controle!$N$16=1,0,$D1280*AK530*AK$5)</f>
        <v>0</v>
      </c>
      <c r="AL1280" s="382">
        <f ca="1">IF(Controle!$N$16=1,0,$D1280*AL530*AL$5)</f>
        <v>0</v>
      </c>
      <c r="AM1280" s="382">
        <f ca="1">IF(Controle!$N$16=1,0,$D1280*AM530*AM$5)</f>
        <v>0</v>
      </c>
      <c r="AN1280" s="382">
        <f ca="1">IF(Controle!$N$16=1,0,$D1280*AN530*AN$5)</f>
        <v>0</v>
      </c>
      <c r="AO1280" s="382">
        <f ca="1">IF(Controle!$N$16=1,0,$D1280*AO530*AO$5)</f>
        <v>0</v>
      </c>
      <c r="AP1280" s="382">
        <f ca="1">IF(Controle!$N$16=1,0,$D1280*AP530*AP$5)</f>
        <v>0</v>
      </c>
      <c r="AQ1280" s="382">
        <f ca="1">IF(Controle!$N$16=1,0,$D1280*AQ530*AQ$5)</f>
        <v>0</v>
      </c>
      <c r="AR1280" s="382">
        <f ca="1">IF(Controle!$N$16=1,0,$D1280*AR530*AR$5)</f>
        <v>0</v>
      </c>
      <c r="AS1280" s="684">
        <f t="shared" ca="1" si="679"/>
        <v>0</v>
      </c>
    </row>
    <row r="1281" spans="2:45" hidden="1" outlineLevel="1">
      <c r="B1281" s="123"/>
      <c r="C1281" s="81">
        <f t="shared" si="680"/>
        <v>19</v>
      </c>
      <c r="D1281" s="191">
        <f ca="1"/>
        <v>0</v>
      </c>
      <c r="E1281" s="382">
        <f ca="1">IF(Controle!$N$16=1,0,$D1281*E531*E$5)</f>
        <v>0</v>
      </c>
      <c r="F1281" s="382">
        <f ca="1">IF(Controle!$N$16=1,0,$D1281*F531*F$5)</f>
        <v>0</v>
      </c>
      <c r="G1281" s="382">
        <f ca="1">IF(Controle!$N$16=1,0,$D1281*G531*G$5)</f>
        <v>0</v>
      </c>
      <c r="H1281" s="382">
        <f ca="1">IF(Controle!$N$16=1,0,$D1281*H531*H$5)</f>
        <v>0</v>
      </c>
      <c r="I1281" s="382">
        <f ca="1">IF(Controle!$N$16=1,0,$D1281*I531*I$5)</f>
        <v>0</v>
      </c>
      <c r="J1281" s="382">
        <f ca="1">IF(Controle!$N$16=1,0,$D1281*J531*J$5)</f>
        <v>0</v>
      </c>
      <c r="K1281" s="382">
        <f ca="1">IF(Controle!$N$16=1,0,$D1281*K531*K$5)</f>
        <v>0</v>
      </c>
      <c r="L1281" s="382">
        <f ca="1">IF(Controle!$N$16=1,0,$D1281*L531*L$5)</f>
        <v>0</v>
      </c>
      <c r="M1281" s="382">
        <f ca="1">IF(Controle!$N$16=1,0,$D1281*M531*M$5)</f>
        <v>0</v>
      </c>
      <c r="N1281" s="382">
        <f ca="1">IF(Controle!$N$16=1,0,$D1281*N531*N$5)</f>
        <v>0</v>
      </c>
      <c r="O1281" s="382">
        <f ca="1">IF(Controle!$N$16=1,0,$D1281*O531*O$5)</f>
        <v>0</v>
      </c>
      <c r="P1281" s="382">
        <f ca="1">IF(Controle!$N$16=1,0,$D1281*P531*P$5)</f>
        <v>0</v>
      </c>
      <c r="Q1281" s="382">
        <f ca="1">IF(Controle!$N$16=1,0,$D1281*Q531*Q$5)</f>
        <v>0</v>
      </c>
      <c r="R1281" s="382">
        <f ca="1">IF(Controle!$N$16=1,0,$D1281*R531*R$5)</f>
        <v>0</v>
      </c>
      <c r="S1281" s="382">
        <f ca="1">IF(Controle!$N$16=1,0,$D1281*S531*S$5)</f>
        <v>0</v>
      </c>
      <c r="T1281" s="382">
        <f ca="1">IF(Controle!$N$16=1,0,$D1281*T531*T$5)</f>
        <v>0</v>
      </c>
      <c r="U1281" s="382">
        <f ca="1">IF(Controle!$N$16=1,0,$D1281*U531*U$5)</f>
        <v>0</v>
      </c>
      <c r="V1281" s="382">
        <f ca="1">IF(Controle!$N$16=1,0,$D1281*V531*V$5)</f>
        <v>0</v>
      </c>
      <c r="W1281" s="382">
        <f ca="1">IF(Controle!$N$16=1,0,$D1281*W531*W$5)</f>
        <v>0</v>
      </c>
      <c r="X1281" s="382">
        <f ca="1">IF(Controle!$N$16=1,0,$D1281*X531*X$5)</f>
        <v>0</v>
      </c>
      <c r="Y1281" s="382">
        <f ca="1">IF(Controle!$N$16=1,0,$D1281*Y531*Y$5)</f>
        <v>0</v>
      </c>
      <c r="Z1281" s="382">
        <f ca="1">IF(Controle!$N$16=1,0,$D1281*Z531*Z$5)</f>
        <v>0</v>
      </c>
      <c r="AA1281" s="382">
        <f ca="1">IF(Controle!$N$16=1,0,$D1281*AA531*AA$5)</f>
        <v>0</v>
      </c>
      <c r="AB1281" s="382">
        <f ca="1">IF(Controle!$N$16=1,0,$D1281*AB531*AB$5)</f>
        <v>0</v>
      </c>
      <c r="AC1281" s="382">
        <f ca="1">IF(Controle!$N$16=1,0,$D1281*AC531*AC$5)</f>
        <v>0</v>
      </c>
      <c r="AD1281" s="382">
        <f ca="1">IF(Controle!$N$16=1,0,$D1281*AD531*AD$5)</f>
        <v>0</v>
      </c>
      <c r="AE1281" s="382">
        <f ca="1">IF(Controle!$N$16=1,0,$D1281*AE531*AE$5)</f>
        <v>0</v>
      </c>
      <c r="AF1281" s="382">
        <f ca="1">IF(Controle!$N$16=1,0,$D1281*AF531*AF$5)</f>
        <v>0</v>
      </c>
      <c r="AG1281" s="382">
        <f ca="1">IF(Controle!$N$16=1,0,$D1281*AG531*AG$5)</f>
        <v>0</v>
      </c>
      <c r="AH1281" s="382">
        <f ca="1">IF(Controle!$N$16=1,0,$D1281*AH531*AH$5)</f>
        <v>0</v>
      </c>
      <c r="AI1281" s="382">
        <f ca="1">IF(Controle!$N$16=1,0,$D1281*AI531*AI$5)</f>
        <v>0</v>
      </c>
      <c r="AJ1281" s="382">
        <f ca="1">IF(Controle!$N$16=1,0,$D1281*AJ531*AJ$5)</f>
        <v>0</v>
      </c>
      <c r="AK1281" s="382">
        <f ca="1">IF(Controle!$N$16=1,0,$D1281*AK531*AK$5)</f>
        <v>0</v>
      </c>
      <c r="AL1281" s="382">
        <f ca="1">IF(Controle!$N$16=1,0,$D1281*AL531*AL$5)</f>
        <v>0</v>
      </c>
      <c r="AM1281" s="382">
        <f ca="1">IF(Controle!$N$16=1,0,$D1281*AM531*AM$5)</f>
        <v>0</v>
      </c>
      <c r="AN1281" s="382">
        <f ca="1">IF(Controle!$N$16=1,0,$D1281*AN531*AN$5)</f>
        <v>0</v>
      </c>
      <c r="AO1281" s="382">
        <f ca="1">IF(Controle!$N$16=1,0,$D1281*AO531*AO$5)</f>
        <v>0</v>
      </c>
      <c r="AP1281" s="382">
        <f ca="1">IF(Controle!$N$16=1,0,$D1281*AP531*AP$5)</f>
        <v>0</v>
      </c>
      <c r="AQ1281" s="382">
        <f ca="1">IF(Controle!$N$16=1,0,$D1281*AQ531*AQ$5)</f>
        <v>0</v>
      </c>
      <c r="AR1281" s="382">
        <f ca="1">IF(Controle!$N$16=1,0,$D1281*AR531*AR$5)</f>
        <v>0</v>
      </c>
      <c r="AS1281" s="684">
        <f t="shared" ca="1" si="679"/>
        <v>0</v>
      </c>
    </row>
    <row r="1282" spans="2:45" hidden="1" outlineLevel="1">
      <c r="B1282" s="123"/>
      <c r="C1282" s="81">
        <f t="shared" si="680"/>
        <v>20</v>
      </c>
      <c r="D1282" s="191">
        <f ca="1"/>
        <v>0</v>
      </c>
      <c r="E1282" s="382">
        <f ca="1">IF(Controle!$N$16=1,0,$D1282*E532*E$5)</f>
        <v>0</v>
      </c>
      <c r="F1282" s="382">
        <f ca="1">IF(Controle!$N$16=1,0,$D1282*F532*F$5)</f>
        <v>0</v>
      </c>
      <c r="G1282" s="382">
        <f ca="1">IF(Controle!$N$16=1,0,$D1282*G532*G$5)</f>
        <v>0</v>
      </c>
      <c r="H1282" s="382">
        <f ca="1">IF(Controle!$N$16=1,0,$D1282*H532*H$5)</f>
        <v>0</v>
      </c>
      <c r="I1282" s="382">
        <f ca="1">IF(Controle!$N$16=1,0,$D1282*I532*I$5)</f>
        <v>0</v>
      </c>
      <c r="J1282" s="382">
        <f ca="1">IF(Controle!$N$16=1,0,$D1282*J532*J$5)</f>
        <v>0</v>
      </c>
      <c r="K1282" s="382">
        <f ca="1">IF(Controle!$N$16=1,0,$D1282*K532*K$5)</f>
        <v>0</v>
      </c>
      <c r="L1282" s="382">
        <f ca="1">IF(Controle!$N$16=1,0,$D1282*L532*L$5)</f>
        <v>0</v>
      </c>
      <c r="M1282" s="382">
        <f ca="1">IF(Controle!$N$16=1,0,$D1282*M532*M$5)</f>
        <v>0</v>
      </c>
      <c r="N1282" s="382">
        <f ca="1">IF(Controle!$N$16=1,0,$D1282*N532*N$5)</f>
        <v>0</v>
      </c>
      <c r="O1282" s="382">
        <f ca="1">IF(Controle!$N$16=1,0,$D1282*O532*O$5)</f>
        <v>0</v>
      </c>
      <c r="P1282" s="382">
        <f ca="1">IF(Controle!$N$16=1,0,$D1282*P532*P$5)</f>
        <v>0</v>
      </c>
      <c r="Q1282" s="382">
        <f ca="1">IF(Controle!$N$16=1,0,$D1282*Q532*Q$5)</f>
        <v>0</v>
      </c>
      <c r="R1282" s="382">
        <f ca="1">IF(Controle!$N$16=1,0,$D1282*R532*R$5)</f>
        <v>0</v>
      </c>
      <c r="S1282" s="382">
        <f ca="1">IF(Controle!$N$16=1,0,$D1282*S532*S$5)</f>
        <v>0</v>
      </c>
      <c r="T1282" s="382">
        <f ca="1">IF(Controle!$N$16=1,0,$D1282*T532*T$5)</f>
        <v>0</v>
      </c>
      <c r="U1282" s="382">
        <f ca="1">IF(Controle!$N$16=1,0,$D1282*U532*U$5)</f>
        <v>0</v>
      </c>
      <c r="V1282" s="382">
        <f ca="1">IF(Controle!$N$16=1,0,$D1282*V532*V$5)</f>
        <v>0</v>
      </c>
      <c r="W1282" s="382">
        <f ca="1">IF(Controle!$N$16=1,0,$D1282*W532*W$5)</f>
        <v>0</v>
      </c>
      <c r="X1282" s="382">
        <f ca="1">IF(Controle!$N$16=1,0,$D1282*X532*X$5)</f>
        <v>0</v>
      </c>
      <c r="Y1282" s="382">
        <f ca="1">IF(Controle!$N$16=1,0,$D1282*Y532*Y$5)</f>
        <v>0</v>
      </c>
      <c r="Z1282" s="382">
        <f ca="1">IF(Controle!$N$16=1,0,$D1282*Z532*Z$5)</f>
        <v>0</v>
      </c>
      <c r="AA1282" s="382">
        <f ca="1">IF(Controle!$N$16=1,0,$D1282*AA532*AA$5)</f>
        <v>0</v>
      </c>
      <c r="AB1282" s="382">
        <f ca="1">IF(Controle!$N$16=1,0,$D1282*AB532*AB$5)</f>
        <v>0</v>
      </c>
      <c r="AC1282" s="382">
        <f ca="1">IF(Controle!$N$16=1,0,$D1282*AC532*AC$5)</f>
        <v>0</v>
      </c>
      <c r="AD1282" s="382">
        <f ca="1">IF(Controle!$N$16=1,0,$D1282*AD532*AD$5)</f>
        <v>0</v>
      </c>
      <c r="AE1282" s="382">
        <f ca="1">IF(Controle!$N$16=1,0,$D1282*AE532*AE$5)</f>
        <v>0</v>
      </c>
      <c r="AF1282" s="382">
        <f ca="1">IF(Controle!$N$16=1,0,$D1282*AF532*AF$5)</f>
        <v>0</v>
      </c>
      <c r="AG1282" s="382">
        <f ca="1">IF(Controle!$N$16=1,0,$D1282*AG532*AG$5)</f>
        <v>0</v>
      </c>
      <c r="AH1282" s="382">
        <f ca="1">IF(Controle!$N$16=1,0,$D1282*AH532*AH$5)</f>
        <v>0</v>
      </c>
      <c r="AI1282" s="382">
        <f ca="1">IF(Controle!$N$16=1,0,$D1282*AI532*AI$5)</f>
        <v>0</v>
      </c>
      <c r="AJ1282" s="382">
        <f ca="1">IF(Controle!$N$16=1,0,$D1282*AJ532*AJ$5)</f>
        <v>0</v>
      </c>
      <c r="AK1282" s="382">
        <f ca="1">IF(Controle!$N$16=1,0,$D1282*AK532*AK$5)</f>
        <v>0</v>
      </c>
      <c r="AL1282" s="382">
        <f ca="1">IF(Controle!$N$16=1,0,$D1282*AL532*AL$5)</f>
        <v>0</v>
      </c>
      <c r="AM1282" s="382">
        <f ca="1">IF(Controle!$N$16=1,0,$D1282*AM532*AM$5)</f>
        <v>0</v>
      </c>
      <c r="AN1282" s="382">
        <f ca="1">IF(Controle!$N$16=1,0,$D1282*AN532*AN$5)</f>
        <v>0</v>
      </c>
      <c r="AO1282" s="382">
        <f ca="1">IF(Controle!$N$16=1,0,$D1282*AO532*AO$5)</f>
        <v>0</v>
      </c>
      <c r="AP1282" s="382">
        <f ca="1">IF(Controle!$N$16=1,0,$D1282*AP532*AP$5)</f>
        <v>0</v>
      </c>
      <c r="AQ1282" s="382">
        <f ca="1">IF(Controle!$N$16=1,0,$D1282*AQ532*AQ$5)</f>
        <v>0</v>
      </c>
      <c r="AR1282" s="382">
        <f ca="1">IF(Controle!$N$16=1,0,$D1282*AR532*AR$5)</f>
        <v>0</v>
      </c>
      <c r="AS1282" s="684">
        <f t="shared" ca="1" si="679"/>
        <v>0</v>
      </c>
    </row>
    <row r="1283" spans="2:45" hidden="1" outlineLevel="1">
      <c r="B1283" s="123"/>
      <c r="C1283" s="81">
        <f t="shared" si="680"/>
        <v>21</v>
      </c>
      <c r="D1283" s="191">
        <f ca="1"/>
        <v>0</v>
      </c>
      <c r="E1283" s="382">
        <f ca="1">IF(Controle!$N$16=1,0,$D1283*E533*E$5)</f>
        <v>0</v>
      </c>
      <c r="F1283" s="382">
        <f ca="1">IF(Controle!$N$16=1,0,$D1283*F533*F$5)</f>
        <v>0</v>
      </c>
      <c r="G1283" s="382">
        <f ca="1">IF(Controle!$N$16=1,0,$D1283*G533*G$5)</f>
        <v>0</v>
      </c>
      <c r="H1283" s="382">
        <f ca="1">IF(Controle!$N$16=1,0,$D1283*H533*H$5)</f>
        <v>0</v>
      </c>
      <c r="I1283" s="382">
        <f ca="1">IF(Controle!$N$16=1,0,$D1283*I533*I$5)</f>
        <v>0</v>
      </c>
      <c r="J1283" s="382">
        <f ca="1">IF(Controle!$N$16=1,0,$D1283*J533*J$5)</f>
        <v>0</v>
      </c>
      <c r="K1283" s="382">
        <f ca="1">IF(Controle!$N$16=1,0,$D1283*K533*K$5)</f>
        <v>0</v>
      </c>
      <c r="L1283" s="382">
        <f ca="1">IF(Controle!$N$16=1,0,$D1283*L533*L$5)</f>
        <v>0</v>
      </c>
      <c r="M1283" s="382">
        <f ca="1">IF(Controle!$N$16=1,0,$D1283*M533*M$5)</f>
        <v>0</v>
      </c>
      <c r="N1283" s="382">
        <f ca="1">IF(Controle!$N$16=1,0,$D1283*N533*N$5)</f>
        <v>0</v>
      </c>
      <c r="O1283" s="382">
        <f ca="1">IF(Controle!$N$16=1,0,$D1283*O533*O$5)</f>
        <v>0</v>
      </c>
      <c r="P1283" s="382">
        <f ca="1">IF(Controle!$N$16=1,0,$D1283*P533*P$5)</f>
        <v>0</v>
      </c>
      <c r="Q1283" s="382">
        <f ca="1">IF(Controle!$N$16=1,0,$D1283*Q533*Q$5)</f>
        <v>0</v>
      </c>
      <c r="R1283" s="382">
        <f ca="1">IF(Controle!$N$16=1,0,$D1283*R533*R$5)</f>
        <v>0</v>
      </c>
      <c r="S1283" s="382">
        <f ca="1">IF(Controle!$N$16=1,0,$D1283*S533*S$5)</f>
        <v>0</v>
      </c>
      <c r="T1283" s="382">
        <f ca="1">IF(Controle!$N$16=1,0,$D1283*T533*T$5)</f>
        <v>0</v>
      </c>
      <c r="U1283" s="382">
        <f ca="1">IF(Controle!$N$16=1,0,$D1283*U533*U$5)</f>
        <v>0</v>
      </c>
      <c r="V1283" s="382">
        <f ca="1">IF(Controle!$N$16=1,0,$D1283*V533*V$5)</f>
        <v>0</v>
      </c>
      <c r="W1283" s="382">
        <f ca="1">IF(Controle!$N$16=1,0,$D1283*W533*W$5)</f>
        <v>0</v>
      </c>
      <c r="X1283" s="382">
        <f ca="1">IF(Controle!$N$16=1,0,$D1283*X533*X$5)</f>
        <v>0</v>
      </c>
      <c r="Y1283" s="382">
        <f ca="1">IF(Controle!$N$16=1,0,$D1283*Y533*Y$5)</f>
        <v>0</v>
      </c>
      <c r="Z1283" s="382">
        <f ca="1">IF(Controle!$N$16=1,0,$D1283*Z533*Z$5)</f>
        <v>0</v>
      </c>
      <c r="AA1283" s="382">
        <f ca="1">IF(Controle!$N$16=1,0,$D1283*AA533*AA$5)</f>
        <v>0</v>
      </c>
      <c r="AB1283" s="382">
        <f ca="1">IF(Controle!$N$16=1,0,$D1283*AB533*AB$5)</f>
        <v>0</v>
      </c>
      <c r="AC1283" s="382">
        <f ca="1">IF(Controle!$N$16=1,0,$D1283*AC533*AC$5)</f>
        <v>0</v>
      </c>
      <c r="AD1283" s="382">
        <f ca="1">IF(Controle!$N$16=1,0,$D1283*AD533*AD$5)</f>
        <v>0</v>
      </c>
      <c r="AE1283" s="382">
        <f ca="1">IF(Controle!$N$16=1,0,$D1283*AE533*AE$5)</f>
        <v>0</v>
      </c>
      <c r="AF1283" s="382">
        <f ca="1">IF(Controle!$N$16=1,0,$D1283*AF533*AF$5)</f>
        <v>0</v>
      </c>
      <c r="AG1283" s="382">
        <f ca="1">IF(Controle!$N$16=1,0,$D1283*AG533*AG$5)</f>
        <v>0</v>
      </c>
      <c r="AH1283" s="382">
        <f ca="1">IF(Controle!$N$16=1,0,$D1283*AH533*AH$5)</f>
        <v>0</v>
      </c>
      <c r="AI1283" s="382">
        <f ca="1">IF(Controle!$N$16=1,0,$D1283*AI533*AI$5)</f>
        <v>0</v>
      </c>
      <c r="AJ1283" s="382">
        <f ca="1">IF(Controle!$N$16=1,0,$D1283*AJ533*AJ$5)</f>
        <v>0</v>
      </c>
      <c r="AK1283" s="382">
        <f ca="1">IF(Controle!$N$16=1,0,$D1283*AK533*AK$5)</f>
        <v>0</v>
      </c>
      <c r="AL1283" s="382">
        <f ca="1">IF(Controle!$N$16=1,0,$D1283*AL533*AL$5)</f>
        <v>0</v>
      </c>
      <c r="AM1283" s="382">
        <f ca="1">IF(Controle!$N$16=1,0,$D1283*AM533*AM$5)</f>
        <v>0</v>
      </c>
      <c r="AN1283" s="382">
        <f ca="1">IF(Controle!$N$16=1,0,$D1283*AN533*AN$5)</f>
        <v>0</v>
      </c>
      <c r="AO1283" s="382">
        <f ca="1">IF(Controle!$N$16=1,0,$D1283*AO533*AO$5)</f>
        <v>0</v>
      </c>
      <c r="AP1283" s="382">
        <f ca="1">IF(Controle!$N$16=1,0,$D1283*AP533*AP$5)</f>
        <v>0</v>
      </c>
      <c r="AQ1283" s="382">
        <f ca="1">IF(Controle!$N$16=1,0,$D1283*AQ533*AQ$5)</f>
        <v>0</v>
      </c>
      <c r="AR1283" s="382">
        <f ca="1">IF(Controle!$N$16=1,0,$D1283*AR533*AR$5)</f>
        <v>0</v>
      </c>
      <c r="AS1283" s="684">
        <f t="shared" ca="1" si="679"/>
        <v>0</v>
      </c>
    </row>
    <row r="1284" spans="2:45" hidden="1" outlineLevel="1">
      <c r="B1284" s="123"/>
      <c r="C1284" s="81">
        <f t="shared" si="680"/>
        <v>22</v>
      </c>
      <c r="D1284" s="191">
        <f ca="1"/>
        <v>0</v>
      </c>
      <c r="E1284" s="382">
        <f ca="1">IF(Controle!$N$16=1,0,$D1284*E534*E$5)</f>
        <v>0</v>
      </c>
      <c r="F1284" s="382">
        <f ca="1">IF(Controle!$N$16=1,0,$D1284*F534*F$5)</f>
        <v>0</v>
      </c>
      <c r="G1284" s="382">
        <f ca="1">IF(Controle!$N$16=1,0,$D1284*G534*G$5)</f>
        <v>0</v>
      </c>
      <c r="H1284" s="382">
        <f ca="1">IF(Controle!$N$16=1,0,$D1284*H534*H$5)</f>
        <v>0</v>
      </c>
      <c r="I1284" s="382">
        <f ca="1">IF(Controle!$N$16=1,0,$D1284*I534*I$5)</f>
        <v>0</v>
      </c>
      <c r="J1284" s="382">
        <f ca="1">IF(Controle!$N$16=1,0,$D1284*J534*J$5)</f>
        <v>0</v>
      </c>
      <c r="K1284" s="382">
        <f ca="1">IF(Controle!$N$16=1,0,$D1284*K534*K$5)</f>
        <v>0</v>
      </c>
      <c r="L1284" s="382">
        <f ca="1">IF(Controle!$N$16=1,0,$D1284*L534*L$5)</f>
        <v>0</v>
      </c>
      <c r="M1284" s="382">
        <f ca="1">IF(Controle!$N$16=1,0,$D1284*M534*M$5)</f>
        <v>0</v>
      </c>
      <c r="N1284" s="382">
        <f ca="1">IF(Controle!$N$16=1,0,$D1284*N534*N$5)</f>
        <v>0</v>
      </c>
      <c r="O1284" s="382">
        <f ca="1">IF(Controle!$N$16=1,0,$D1284*O534*O$5)</f>
        <v>0</v>
      </c>
      <c r="P1284" s="382">
        <f ca="1">IF(Controle!$N$16=1,0,$D1284*P534*P$5)</f>
        <v>0</v>
      </c>
      <c r="Q1284" s="382">
        <f ca="1">IF(Controle!$N$16=1,0,$D1284*Q534*Q$5)</f>
        <v>0</v>
      </c>
      <c r="R1284" s="382">
        <f ca="1">IF(Controle!$N$16=1,0,$D1284*R534*R$5)</f>
        <v>0</v>
      </c>
      <c r="S1284" s="382">
        <f ca="1">IF(Controle!$N$16=1,0,$D1284*S534*S$5)</f>
        <v>0</v>
      </c>
      <c r="T1284" s="382">
        <f ca="1">IF(Controle!$N$16=1,0,$D1284*T534*T$5)</f>
        <v>0</v>
      </c>
      <c r="U1284" s="382">
        <f ca="1">IF(Controle!$N$16=1,0,$D1284*U534*U$5)</f>
        <v>0</v>
      </c>
      <c r="V1284" s="382">
        <f ca="1">IF(Controle!$N$16=1,0,$D1284*V534*V$5)</f>
        <v>0</v>
      </c>
      <c r="W1284" s="382">
        <f ca="1">IF(Controle!$N$16=1,0,$D1284*W534*W$5)</f>
        <v>0</v>
      </c>
      <c r="X1284" s="382">
        <f ca="1">IF(Controle!$N$16=1,0,$D1284*X534*X$5)</f>
        <v>0</v>
      </c>
      <c r="Y1284" s="382">
        <f ca="1">IF(Controle!$N$16=1,0,$D1284*Y534*Y$5)</f>
        <v>0</v>
      </c>
      <c r="Z1284" s="382">
        <f ca="1">IF(Controle!$N$16=1,0,$D1284*Z534*Z$5)</f>
        <v>0</v>
      </c>
      <c r="AA1284" s="382">
        <f ca="1">IF(Controle!$N$16=1,0,$D1284*AA534*AA$5)</f>
        <v>0</v>
      </c>
      <c r="AB1284" s="382">
        <f ca="1">IF(Controle!$N$16=1,0,$D1284*AB534*AB$5)</f>
        <v>0</v>
      </c>
      <c r="AC1284" s="382">
        <f ca="1">IF(Controle!$N$16=1,0,$D1284*AC534*AC$5)</f>
        <v>0</v>
      </c>
      <c r="AD1284" s="382">
        <f ca="1">IF(Controle!$N$16=1,0,$D1284*AD534*AD$5)</f>
        <v>0</v>
      </c>
      <c r="AE1284" s="382">
        <f ca="1">IF(Controle!$N$16=1,0,$D1284*AE534*AE$5)</f>
        <v>0</v>
      </c>
      <c r="AF1284" s="382">
        <f ca="1">IF(Controle!$N$16=1,0,$D1284*AF534*AF$5)</f>
        <v>0</v>
      </c>
      <c r="AG1284" s="382">
        <f ca="1">IF(Controle!$N$16=1,0,$D1284*AG534*AG$5)</f>
        <v>0</v>
      </c>
      <c r="AH1284" s="382">
        <f ca="1">IF(Controle!$N$16=1,0,$D1284*AH534*AH$5)</f>
        <v>0</v>
      </c>
      <c r="AI1284" s="382">
        <f ca="1">IF(Controle!$N$16=1,0,$D1284*AI534*AI$5)</f>
        <v>0</v>
      </c>
      <c r="AJ1284" s="382">
        <f ca="1">IF(Controle!$N$16=1,0,$D1284*AJ534*AJ$5)</f>
        <v>0</v>
      </c>
      <c r="AK1284" s="382">
        <f ca="1">IF(Controle!$N$16=1,0,$D1284*AK534*AK$5)</f>
        <v>0</v>
      </c>
      <c r="AL1284" s="382">
        <f ca="1">IF(Controle!$N$16=1,0,$D1284*AL534*AL$5)</f>
        <v>0</v>
      </c>
      <c r="AM1284" s="382">
        <f ca="1">IF(Controle!$N$16=1,0,$D1284*AM534*AM$5)</f>
        <v>0</v>
      </c>
      <c r="AN1284" s="382">
        <f ca="1">IF(Controle!$N$16=1,0,$D1284*AN534*AN$5)</f>
        <v>0</v>
      </c>
      <c r="AO1284" s="382">
        <f ca="1">IF(Controle!$N$16=1,0,$D1284*AO534*AO$5)</f>
        <v>0</v>
      </c>
      <c r="AP1284" s="382">
        <f ca="1">IF(Controle!$N$16=1,0,$D1284*AP534*AP$5)</f>
        <v>0</v>
      </c>
      <c r="AQ1284" s="382">
        <f ca="1">IF(Controle!$N$16=1,0,$D1284*AQ534*AQ$5)</f>
        <v>0</v>
      </c>
      <c r="AR1284" s="382">
        <f ca="1">IF(Controle!$N$16=1,0,$D1284*AR534*AR$5)</f>
        <v>0</v>
      </c>
      <c r="AS1284" s="684">
        <f t="shared" ca="1" si="679"/>
        <v>0</v>
      </c>
    </row>
    <row r="1285" spans="2:45" hidden="1" outlineLevel="1">
      <c r="B1285" s="123"/>
      <c r="C1285" s="81">
        <f t="shared" si="680"/>
        <v>23</v>
      </c>
      <c r="D1285" s="191">
        <f ca="1"/>
        <v>0</v>
      </c>
      <c r="E1285" s="382">
        <f ca="1">IF(Controle!$N$16=1,0,$D1285*E535*E$5)</f>
        <v>0</v>
      </c>
      <c r="F1285" s="382">
        <f ca="1">IF(Controle!$N$16=1,0,$D1285*F535*F$5)</f>
        <v>0</v>
      </c>
      <c r="G1285" s="382">
        <f ca="1">IF(Controle!$N$16=1,0,$D1285*G535*G$5)</f>
        <v>0</v>
      </c>
      <c r="H1285" s="382">
        <f ca="1">IF(Controle!$N$16=1,0,$D1285*H535*H$5)</f>
        <v>0</v>
      </c>
      <c r="I1285" s="382">
        <f ca="1">IF(Controle!$N$16=1,0,$D1285*I535*I$5)</f>
        <v>0</v>
      </c>
      <c r="J1285" s="382">
        <f ca="1">IF(Controle!$N$16=1,0,$D1285*J535*J$5)</f>
        <v>0</v>
      </c>
      <c r="K1285" s="382">
        <f ca="1">IF(Controle!$N$16=1,0,$D1285*K535*K$5)</f>
        <v>0</v>
      </c>
      <c r="L1285" s="382">
        <f ca="1">IF(Controle!$N$16=1,0,$D1285*L535*L$5)</f>
        <v>0</v>
      </c>
      <c r="M1285" s="382">
        <f ca="1">IF(Controle!$N$16=1,0,$D1285*M535*M$5)</f>
        <v>0</v>
      </c>
      <c r="N1285" s="382">
        <f ca="1">IF(Controle!$N$16=1,0,$D1285*N535*N$5)</f>
        <v>0</v>
      </c>
      <c r="O1285" s="382">
        <f ca="1">IF(Controle!$N$16=1,0,$D1285*O535*O$5)</f>
        <v>0</v>
      </c>
      <c r="P1285" s="382">
        <f ca="1">IF(Controle!$N$16=1,0,$D1285*P535*P$5)</f>
        <v>0</v>
      </c>
      <c r="Q1285" s="382">
        <f ca="1">IF(Controle!$N$16=1,0,$D1285*Q535*Q$5)</f>
        <v>0</v>
      </c>
      <c r="R1285" s="382">
        <f ca="1">IF(Controle!$N$16=1,0,$D1285*R535*R$5)</f>
        <v>0</v>
      </c>
      <c r="S1285" s="382">
        <f ca="1">IF(Controle!$N$16=1,0,$D1285*S535*S$5)</f>
        <v>0</v>
      </c>
      <c r="T1285" s="382">
        <f ca="1">IF(Controle!$N$16=1,0,$D1285*T535*T$5)</f>
        <v>0</v>
      </c>
      <c r="U1285" s="382">
        <f ca="1">IF(Controle!$N$16=1,0,$D1285*U535*U$5)</f>
        <v>0</v>
      </c>
      <c r="V1285" s="382">
        <f ca="1">IF(Controle!$N$16=1,0,$D1285*V535*V$5)</f>
        <v>0</v>
      </c>
      <c r="W1285" s="382">
        <f ca="1">IF(Controle!$N$16=1,0,$D1285*W535*W$5)</f>
        <v>0</v>
      </c>
      <c r="X1285" s="382">
        <f ca="1">IF(Controle!$N$16=1,0,$D1285*X535*X$5)</f>
        <v>0</v>
      </c>
      <c r="Y1285" s="382">
        <f ca="1">IF(Controle!$N$16=1,0,$D1285*Y535*Y$5)</f>
        <v>0</v>
      </c>
      <c r="Z1285" s="382">
        <f ca="1">IF(Controle!$N$16=1,0,$D1285*Z535*Z$5)</f>
        <v>0</v>
      </c>
      <c r="AA1285" s="382">
        <f ca="1">IF(Controle!$N$16=1,0,$D1285*AA535*AA$5)</f>
        <v>0</v>
      </c>
      <c r="AB1285" s="382">
        <f ca="1">IF(Controle!$N$16=1,0,$D1285*AB535*AB$5)</f>
        <v>0</v>
      </c>
      <c r="AC1285" s="382">
        <f ca="1">IF(Controle!$N$16=1,0,$D1285*AC535*AC$5)</f>
        <v>0</v>
      </c>
      <c r="AD1285" s="382">
        <f ca="1">IF(Controle!$N$16=1,0,$D1285*AD535*AD$5)</f>
        <v>0</v>
      </c>
      <c r="AE1285" s="382">
        <f ca="1">IF(Controle!$N$16=1,0,$D1285*AE535*AE$5)</f>
        <v>0</v>
      </c>
      <c r="AF1285" s="382">
        <f ca="1">IF(Controle!$N$16=1,0,$D1285*AF535*AF$5)</f>
        <v>0</v>
      </c>
      <c r="AG1285" s="382">
        <f ca="1">IF(Controle!$N$16=1,0,$D1285*AG535*AG$5)</f>
        <v>0</v>
      </c>
      <c r="AH1285" s="382">
        <f ca="1">IF(Controle!$N$16=1,0,$D1285*AH535*AH$5)</f>
        <v>0</v>
      </c>
      <c r="AI1285" s="382">
        <f ca="1">IF(Controle!$N$16=1,0,$D1285*AI535*AI$5)</f>
        <v>0</v>
      </c>
      <c r="AJ1285" s="382">
        <f ca="1">IF(Controle!$N$16=1,0,$D1285*AJ535*AJ$5)</f>
        <v>0</v>
      </c>
      <c r="AK1285" s="382">
        <f ca="1">IF(Controle!$N$16=1,0,$D1285*AK535*AK$5)</f>
        <v>0</v>
      </c>
      <c r="AL1285" s="382">
        <f ca="1">IF(Controle!$N$16=1,0,$D1285*AL535*AL$5)</f>
        <v>0</v>
      </c>
      <c r="AM1285" s="382">
        <f ca="1">IF(Controle!$N$16=1,0,$D1285*AM535*AM$5)</f>
        <v>0</v>
      </c>
      <c r="AN1285" s="382">
        <f ca="1">IF(Controle!$N$16=1,0,$D1285*AN535*AN$5)</f>
        <v>0</v>
      </c>
      <c r="AO1285" s="382">
        <f ca="1">IF(Controle!$N$16=1,0,$D1285*AO535*AO$5)</f>
        <v>0</v>
      </c>
      <c r="AP1285" s="382">
        <f ca="1">IF(Controle!$N$16=1,0,$D1285*AP535*AP$5)</f>
        <v>0</v>
      </c>
      <c r="AQ1285" s="382">
        <f ca="1">IF(Controle!$N$16=1,0,$D1285*AQ535*AQ$5)</f>
        <v>0</v>
      </c>
      <c r="AR1285" s="382">
        <f ca="1">IF(Controle!$N$16=1,0,$D1285*AR535*AR$5)</f>
        <v>0</v>
      </c>
      <c r="AS1285" s="684">
        <f t="shared" ca="1" si="679"/>
        <v>0</v>
      </c>
    </row>
    <row r="1286" spans="2:45" hidden="1" outlineLevel="1">
      <c r="B1286" s="123"/>
      <c r="C1286" s="81">
        <f t="shared" si="680"/>
        <v>24</v>
      </c>
      <c r="D1286" s="191">
        <f ca="1"/>
        <v>0</v>
      </c>
      <c r="E1286" s="382">
        <f ca="1">IF(Controle!$N$16=1,0,$D1286*E536*E$5)</f>
        <v>0</v>
      </c>
      <c r="F1286" s="382">
        <f ca="1">IF(Controle!$N$16=1,0,$D1286*F536*F$5)</f>
        <v>0</v>
      </c>
      <c r="G1286" s="382">
        <f ca="1">IF(Controle!$N$16=1,0,$D1286*G536*G$5)</f>
        <v>0</v>
      </c>
      <c r="H1286" s="382">
        <f ca="1">IF(Controle!$N$16=1,0,$D1286*H536*H$5)</f>
        <v>0</v>
      </c>
      <c r="I1286" s="382">
        <f ca="1">IF(Controle!$N$16=1,0,$D1286*I536*I$5)</f>
        <v>0</v>
      </c>
      <c r="J1286" s="382">
        <f ca="1">IF(Controle!$N$16=1,0,$D1286*J536*J$5)</f>
        <v>0</v>
      </c>
      <c r="K1286" s="382">
        <f ca="1">IF(Controle!$N$16=1,0,$D1286*K536*K$5)</f>
        <v>0</v>
      </c>
      <c r="L1286" s="382">
        <f ca="1">IF(Controle!$N$16=1,0,$D1286*L536*L$5)</f>
        <v>0</v>
      </c>
      <c r="M1286" s="382">
        <f ca="1">IF(Controle!$N$16=1,0,$D1286*M536*M$5)</f>
        <v>0</v>
      </c>
      <c r="N1286" s="382">
        <f ca="1">IF(Controle!$N$16=1,0,$D1286*N536*N$5)</f>
        <v>0</v>
      </c>
      <c r="O1286" s="382">
        <f ca="1">IF(Controle!$N$16=1,0,$D1286*O536*O$5)</f>
        <v>0</v>
      </c>
      <c r="P1286" s="382">
        <f ca="1">IF(Controle!$N$16=1,0,$D1286*P536*P$5)</f>
        <v>0</v>
      </c>
      <c r="Q1286" s="382">
        <f ca="1">IF(Controle!$N$16=1,0,$D1286*Q536*Q$5)</f>
        <v>0</v>
      </c>
      <c r="R1286" s="382">
        <f ca="1">IF(Controle!$N$16=1,0,$D1286*R536*R$5)</f>
        <v>0</v>
      </c>
      <c r="S1286" s="382">
        <f ca="1">IF(Controle!$N$16=1,0,$D1286*S536*S$5)</f>
        <v>0</v>
      </c>
      <c r="T1286" s="382">
        <f ca="1">IF(Controle!$N$16=1,0,$D1286*T536*T$5)</f>
        <v>0</v>
      </c>
      <c r="U1286" s="382">
        <f ca="1">IF(Controle!$N$16=1,0,$D1286*U536*U$5)</f>
        <v>0</v>
      </c>
      <c r="V1286" s="382">
        <f ca="1">IF(Controle!$N$16=1,0,$D1286*V536*V$5)</f>
        <v>0</v>
      </c>
      <c r="W1286" s="382">
        <f ca="1">IF(Controle!$N$16=1,0,$D1286*W536*W$5)</f>
        <v>0</v>
      </c>
      <c r="X1286" s="382">
        <f ca="1">IF(Controle!$N$16=1,0,$D1286*X536*X$5)</f>
        <v>0</v>
      </c>
      <c r="Y1286" s="382">
        <f ca="1">IF(Controle!$N$16=1,0,$D1286*Y536*Y$5)</f>
        <v>0</v>
      </c>
      <c r="Z1286" s="382">
        <f ca="1">IF(Controle!$N$16=1,0,$D1286*Z536*Z$5)</f>
        <v>0</v>
      </c>
      <c r="AA1286" s="382">
        <f ca="1">IF(Controle!$N$16=1,0,$D1286*AA536*AA$5)</f>
        <v>0</v>
      </c>
      <c r="AB1286" s="382">
        <f ca="1">IF(Controle!$N$16=1,0,$D1286*AB536*AB$5)</f>
        <v>0</v>
      </c>
      <c r="AC1286" s="382">
        <f ca="1">IF(Controle!$N$16=1,0,$D1286*AC536*AC$5)</f>
        <v>0</v>
      </c>
      <c r="AD1286" s="382">
        <f ca="1">IF(Controle!$N$16=1,0,$D1286*AD536*AD$5)</f>
        <v>0</v>
      </c>
      <c r="AE1286" s="382">
        <f ca="1">IF(Controle!$N$16=1,0,$D1286*AE536*AE$5)</f>
        <v>0</v>
      </c>
      <c r="AF1286" s="382">
        <f ca="1">IF(Controle!$N$16=1,0,$D1286*AF536*AF$5)</f>
        <v>0</v>
      </c>
      <c r="AG1286" s="382">
        <f ca="1">IF(Controle!$N$16=1,0,$D1286*AG536*AG$5)</f>
        <v>0</v>
      </c>
      <c r="AH1286" s="382">
        <f ca="1">IF(Controle!$N$16=1,0,$D1286*AH536*AH$5)</f>
        <v>0</v>
      </c>
      <c r="AI1286" s="382">
        <f ca="1">IF(Controle!$N$16=1,0,$D1286*AI536*AI$5)</f>
        <v>0</v>
      </c>
      <c r="AJ1286" s="382">
        <f ca="1">IF(Controle!$N$16=1,0,$D1286*AJ536*AJ$5)</f>
        <v>0</v>
      </c>
      <c r="AK1286" s="382">
        <f ca="1">IF(Controle!$N$16=1,0,$D1286*AK536*AK$5)</f>
        <v>0</v>
      </c>
      <c r="AL1286" s="382">
        <f ca="1">IF(Controle!$N$16=1,0,$D1286*AL536*AL$5)</f>
        <v>0</v>
      </c>
      <c r="AM1286" s="382">
        <f ca="1">IF(Controle!$N$16=1,0,$D1286*AM536*AM$5)</f>
        <v>0</v>
      </c>
      <c r="AN1286" s="382">
        <f ca="1">IF(Controle!$N$16=1,0,$D1286*AN536*AN$5)</f>
        <v>0</v>
      </c>
      <c r="AO1286" s="382">
        <f ca="1">IF(Controle!$N$16=1,0,$D1286*AO536*AO$5)</f>
        <v>0</v>
      </c>
      <c r="AP1286" s="382">
        <f ca="1">IF(Controle!$N$16=1,0,$D1286*AP536*AP$5)</f>
        <v>0</v>
      </c>
      <c r="AQ1286" s="382">
        <f ca="1">IF(Controle!$N$16=1,0,$D1286*AQ536*AQ$5)</f>
        <v>0</v>
      </c>
      <c r="AR1286" s="382">
        <f ca="1">IF(Controle!$N$16=1,0,$D1286*AR536*AR$5)</f>
        <v>0</v>
      </c>
      <c r="AS1286" s="684">
        <f t="shared" ca="1" si="679"/>
        <v>0</v>
      </c>
    </row>
    <row r="1287" spans="2:45" hidden="1" outlineLevel="1">
      <c r="B1287" s="123"/>
      <c r="C1287" s="81">
        <f t="shared" si="680"/>
        <v>25</v>
      </c>
      <c r="D1287" s="191">
        <f ca="1"/>
        <v>0</v>
      </c>
      <c r="E1287" s="382">
        <f ca="1">IF(Controle!$N$16=1,0,$D1287*E537*E$5)</f>
        <v>0</v>
      </c>
      <c r="F1287" s="382">
        <f ca="1">IF(Controle!$N$16=1,0,$D1287*F537*F$5)</f>
        <v>0</v>
      </c>
      <c r="G1287" s="382">
        <f ca="1">IF(Controle!$N$16=1,0,$D1287*G537*G$5)</f>
        <v>0</v>
      </c>
      <c r="H1287" s="382">
        <f ca="1">IF(Controle!$N$16=1,0,$D1287*H537*H$5)</f>
        <v>0</v>
      </c>
      <c r="I1287" s="382">
        <f ca="1">IF(Controle!$N$16=1,0,$D1287*I537*I$5)</f>
        <v>0</v>
      </c>
      <c r="J1287" s="382">
        <f ca="1">IF(Controle!$N$16=1,0,$D1287*J537*J$5)</f>
        <v>0</v>
      </c>
      <c r="K1287" s="382">
        <f ca="1">IF(Controle!$N$16=1,0,$D1287*K537*K$5)</f>
        <v>0</v>
      </c>
      <c r="L1287" s="382">
        <f ca="1">IF(Controle!$N$16=1,0,$D1287*L537*L$5)</f>
        <v>0</v>
      </c>
      <c r="M1287" s="382">
        <f ca="1">IF(Controle!$N$16=1,0,$D1287*M537*M$5)</f>
        <v>0</v>
      </c>
      <c r="N1287" s="382">
        <f ca="1">IF(Controle!$N$16=1,0,$D1287*N537*N$5)</f>
        <v>0</v>
      </c>
      <c r="O1287" s="382">
        <f ca="1">IF(Controle!$N$16=1,0,$D1287*O537*O$5)</f>
        <v>0</v>
      </c>
      <c r="P1287" s="382">
        <f ca="1">IF(Controle!$N$16=1,0,$D1287*P537*P$5)</f>
        <v>0</v>
      </c>
      <c r="Q1287" s="382">
        <f ca="1">IF(Controle!$N$16=1,0,$D1287*Q537*Q$5)</f>
        <v>0</v>
      </c>
      <c r="R1287" s="382">
        <f ca="1">IF(Controle!$N$16=1,0,$D1287*R537*R$5)</f>
        <v>0</v>
      </c>
      <c r="S1287" s="382">
        <f ca="1">IF(Controle!$N$16=1,0,$D1287*S537*S$5)</f>
        <v>0</v>
      </c>
      <c r="T1287" s="382">
        <f ca="1">IF(Controle!$N$16=1,0,$D1287*T537*T$5)</f>
        <v>0</v>
      </c>
      <c r="U1287" s="382">
        <f ca="1">IF(Controle!$N$16=1,0,$D1287*U537*U$5)</f>
        <v>0</v>
      </c>
      <c r="V1287" s="382">
        <f ca="1">IF(Controle!$N$16=1,0,$D1287*V537*V$5)</f>
        <v>0</v>
      </c>
      <c r="W1287" s="382">
        <f ca="1">IF(Controle!$N$16=1,0,$D1287*W537*W$5)</f>
        <v>0</v>
      </c>
      <c r="X1287" s="382">
        <f ca="1">IF(Controle!$N$16=1,0,$D1287*X537*X$5)</f>
        <v>0</v>
      </c>
      <c r="Y1287" s="382">
        <f ca="1">IF(Controle!$N$16=1,0,$D1287*Y537*Y$5)</f>
        <v>0</v>
      </c>
      <c r="Z1287" s="382">
        <f ca="1">IF(Controle!$N$16=1,0,$D1287*Z537*Z$5)</f>
        <v>0</v>
      </c>
      <c r="AA1287" s="382">
        <f ca="1">IF(Controle!$N$16=1,0,$D1287*AA537*AA$5)</f>
        <v>0</v>
      </c>
      <c r="AB1287" s="382">
        <f ca="1">IF(Controle!$N$16=1,0,$D1287*AB537*AB$5)</f>
        <v>0</v>
      </c>
      <c r="AC1287" s="382">
        <f ca="1">IF(Controle!$N$16=1,0,$D1287*AC537*AC$5)</f>
        <v>0</v>
      </c>
      <c r="AD1287" s="382">
        <f ca="1">IF(Controle!$N$16=1,0,$D1287*AD537*AD$5)</f>
        <v>0</v>
      </c>
      <c r="AE1287" s="382">
        <f ca="1">IF(Controle!$N$16=1,0,$D1287*AE537*AE$5)</f>
        <v>0</v>
      </c>
      <c r="AF1287" s="382">
        <f ca="1">IF(Controle!$N$16=1,0,$D1287*AF537*AF$5)</f>
        <v>0</v>
      </c>
      <c r="AG1287" s="382">
        <f ca="1">IF(Controle!$N$16=1,0,$D1287*AG537*AG$5)</f>
        <v>0</v>
      </c>
      <c r="AH1287" s="382">
        <f ca="1">IF(Controle!$N$16=1,0,$D1287*AH537*AH$5)</f>
        <v>0</v>
      </c>
      <c r="AI1287" s="382">
        <f ca="1">IF(Controle!$N$16=1,0,$D1287*AI537*AI$5)</f>
        <v>0</v>
      </c>
      <c r="AJ1287" s="382">
        <f ca="1">IF(Controle!$N$16=1,0,$D1287*AJ537*AJ$5)</f>
        <v>0</v>
      </c>
      <c r="AK1287" s="382">
        <f ca="1">IF(Controle!$N$16=1,0,$D1287*AK537*AK$5)</f>
        <v>0</v>
      </c>
      <c r="AL1287" s="382">
        <f ca="1">IF(Controle!$N$16=1,0,$D1287*AL537*AL$5)</f>
        <v>0</v>
      </c>
      <c r="AM1287" s="382">
        <f ca="1">IF(Controle!$N$16=1,0,$D1287*AM537*AM$5)</f>
        <v>0</v>
      </c>
      <c r="AN1287" s="382">
        <f ca="1">IF(Controle!$N$16=1,0,$D1287*AN537*AN$5)</f>
        <v>0</v>
      </c>
      <c r="AO1287" s="382">
        <f ca="1">IF(Controle!$N$16=1,0,$D1287*AO537*AO$5)</f>
        <v>0</v>
      </c>
      <c r="AP1287" s="382">
        <f ca="1">IF(Controle!$N$16=1,0,$D1287*AP537*AP$5)</f>
        <v>0</v>
      </c>
      <c r="AQ1287" s="382">
        <f ca="1">IF(Controle!$N$16=1,0,$D1287*AQ537*AQ$5)</f>
        <v>0</v>
      </c>
      <c r="AR1287" s="382">
        <f ca="1">IF(Controle!$N$16=1,0,$D1287*AR537*AR$5)</f>
        <v>0</v>
      </c>
      <c r="AS1287" s="684">
        <f t="shared" ca="1" si="679"/>
        <v>0</v>
      </c>
    </row>
    <row r="1288" spans="2:45" hidden="1" outlineLevel="1">
      <c r="B1288" s="123"/>
      <c r="C1288" s="81">
        <f t="shared" si="680"/>
        <v>26</v>
      </c>
      <c r="D1288" s="191">
        <f ca="1"/>
        <v>0</v>
      </c>
      <c r="E1288" s="382">
        <f ca="1">IF(Controle!$N$16=1,0,$D1288*E538*E$5)</f>
        <v>0</v>
      </c>
      <c r="F1288" s="382">
        <f ca="1">IF(Controle!$N$16=1,0,$D1288*F538*F$5)</f>
        <v>0</v>
      </c>
      <c r="G1288" s="382">
        <f ca="1">IF(Controle!$N$16=1,0,$D1288*G538*G$5)</f>
        <v>0</v>
      </c>
      <c r="H1288" s="382">
        <f ca="1">IF(Controle!$N$16=1,0,$D1288*H538*H$5)</f>
        <v>0</v>
      </c>
      <c r="I1288" s="382">
        <f ca="1">IF(Controle!$N$16=1,0,$D1288*I538*I$5)</f>
        <v>0</v>
      </c>
      <c r="J1288" s="382">
        <f ca="1">IF(Controle!$N$16=1,0,$D1288*J538*J$5)</f>
        <v>0</v>
      </c>
      <c r="K1288" s="382">
        <f ca="1">IF(Controle!$N$16=1,0,$D1288*K538*K$5)</f>
        <v>0</v>
      </c>
      <c r="L1288" s="382">
        <f ca="1">IF(Controle!$N$16=1,0,$D1288*L538*L$5)</f>
        <v>0</v>
      </c>
      <c r="M1288" s="382">
        <f ca="1">IF(Controle!$N$16=1,0,$D1288*M538*M$5)</f>
        <v>0</v>
      </c>
      <c r="N1288" s="382">
        <f ca="1">IF(Controle!$N$16=1,0,$D1288*N538*N$5)</f>
        <v>0</v>
      </c>
      <c r="O1288" s="382">
        <f ca="1">IF(Controle!$N$16=1,0,$D1288*O538*O$5)</f>
        <v>0</v>
      </c>
      <c r="P1288" s="382">
        <f ca="1">IF(Controle!$N$16=1,0,$D1288*P538*P$5)</f>
        <v>0</v>
      </c>
      <c r="Q1288" s="382">
        <f ca="1">IF(Controle!$N$16=1,0,$D1288*Q538*Q$5)</f>
        <v>0</v>
      </c>
      <c r="R1288" s="382">
        <f ca="1">IF(Controle!$N$16=1,0,$D1288*R538*R$5)</f>
        <v>0</v>
      </c>
      <c r="S1288" s="382">
        <f ca="1">IF(Controle!$N$16=1,0,$D1288*S538*S$5)</f>
        <v>0</v>
      </c>
      <c r="T1288" s="382">
        <f ca="1">IF(Controle!$N$16=1,0,$D1288*T538*T$5)</f>
        <v>0</v>
      </c>
      <c r="U1288" s="382">
        <f ca="1">IF(Controle!$N$16=1,0,$D1288*U538*U$5)</f>
        <v>0</v>
      </c>
      <c r="V1288" s="382">
        <f ca="1">IF(Controle!$N$16=1,0,$D1288*V538*V$5)</f>
        <v>0</v>
      </c>
      <c r="W1288" s="382">
        <f ca="1">IF(Controle!$N$16=1,0,$D1288*W538*W$5)</f>
        <v>0</v>
      </c>
      <c r="X1288" s="382">
        <f ca="1">IF(Controle!$N$16=1,0,$D1288*X538*X$5)</f>
        <v>0</v>
      </c>
      <c r="Y1288" s="382">
        <f ca="1">IF(Controle!$N$16=1,0,$D1288*Y538*Y$5)</f>
        <v>0</v>
      </c>
      <c r="Z1288" s="382">
        <f ca="1">IF(Controle!$N$16=1,0,$D1288*Z538*Z$5)</f>
        <v>0</v>
      </c>
      <c r="AA1288" s="382">
        <f ca="1">IF(Controle!$N$16=1,0,$D1288*AA538*AA$5)</f>
        <v>0</v>
      </c>
      <c r="AB1288" s="382">
        <f ca="1">IF(Controle!$N$16=1,0,$D1288*AB538*AB$5)</f>
        <v>0</v>
      </c>
      <c r="AC1288" s="382">
        <f ca="1">IF(Controle!$N$16=1,0,$D1288*AC538*AC$5)</f>
        <v>0</v>
      </c>
      <c r="AD1288" s="382">
        <f ca="1">IF(Controle!$N$16=1,0,$D1288*AD538*AD$5)</f>
        <v>0</v>
      </c>
      <c r="AE1288" s="382">
        <f ca="1">IF(Controle!$N$16=1,0,$D1288*AE538*AE$5)</f>
        <v>0</v>
      </c>
      <c r="AF1288" s="382">
        <f ca="1">IF(Controle!$N$16=1,0,$D1288*AF538*AF$5)</f>
        <v>0</v>
      </c>
      <c r="AG1288" s="382">
        <f ca="1">IF(Controle!$N$16=1,0,$D1288*AG538*AG$5)</f>
        <v>0</v>
      </c>
      <c r="AH1288" s="382">
        <f ca="1">IF(Controle!$N$16=1,0,$D1288*AH538*AH$5)</f>
        <v>0</v>
      </c>
      <c r="AI1288" s="382">
        <f ca="1">IF(Controle!$N$16=1,0,$D1288*AI538*AI$5)</f>
        <v>0</v>
      </c>
      <c r="AJ1288" s="382">
        <f ca="1">IF(Controle!$N$16=1,0,$D1288*AJ538*AJ$5)</f>
        <v>0</v>
      </c>
      <c r="AK1288" s="382">
        <f ca="1">IF(Controle!$N$16=1,0,$D1288*AK538*AK$5)</f>
        <v>0</v>
      </c>
      <c r="AL1288" s="382">
        <f ca="1">IF(Controle!$N$16=1,0,$D1288*AL538*AL$5)</f>
        <v>0</v>
      </c>
      <c r="AM1288" s="382">
        <f ca="1">IF(Controle!$N$16=1,0,$D1288*AM538*AM$5)</f>
        <v>0</v>
      </c>
      <c r="AN1288" s="382">
        <f ca="1">IF(Controle!$N$16=1,0,$D1288*AN538*AN$5)</f>
        <v>0</v>
      </c>
      <c r="AO1288" s="382">
        <f ca="1">IF(Controle!$N$16=1,0,$D1288*AO538*AO$5)</f>
        <v>0</v>
      </c>
      <c r="AP1288" s="382">
        <f ca="1">IF(Controle!$N$16=1,0,$D1288*AP538*AP$5)</f>
        <v>0</v>
      </c>
      <c r="AQ1288" s="382">
        <f ca="1">IF(Controle!$N$16=1,0,$D1288*AQ538*AQ$5)</f>
        <v>0</v>
      </c>
      <c r="AR1288" s="382">
        <f ca="1">IF(Controle!$N$16=1,0,$D1288*AR538*AR$5)</f>
        <v>0</v>
      </c>
      <c r="AS1288" s="684">
        <f t="shared" ca="1" si="679"/>
        <v>0</v>
      </c>
    </row>
    <row r="1289" spans="2:45" hidden="1" outlineLevel="1">
      <c r="B1289" s="123"/>
      <c r="C1289" s="81">
        <f t="shared" si="680"/>
        <v>27</v>
      </c>
      <c r="D1289" s="191">
        <f ca="1"/>
        <v>0</v>
      </c>
      <c r="E1289" s="382">
        <f ca="1">IF(Controle!$N$16=1,0,$D1289*E539*E$5)</f>
        <v>0</v>
      </c>
      <c r="F1289" s="382">
        <f ca="1">IF(Controle!$N$16=1,0,$D1289*F539*F$5)</f>
        <v>0</v>
      </c>
      <c r="G1289" s="382">
        <f ca="1">IF(Controle!$N$16=1,0,$D1289*G539*G$5)</f>
        <v>0</v>
      </c>
      <c r="H1289" s="382">
        <f ca="1">IF(Controle!$N$16=1,0,$D1289*H539*H$5)</f>
        <v>0</v>
      </c>
      <c r="I1289" s="382">
        <f ca="1">IF(Controle!$N$16=1,0,$D1289*I539*I$5)</f>
        <v>0</v>
      </c>
      <c r="J1289" s="382">
        <f ca="1">IF(Controle!$N$16=1,0,$D1289*J539*J$5)</f>
        <v>0</v>
      </c>
      <c r="K1289" s="382">
        <f ca="1">IF(Controle!$N$16=1,0,$D1289*K539*K$5)</f>
        <v>0</v>
      </c>
      <c r="L1289" s="382">
        <f ca="1">IF(Controle!$N$16=1,0,$D1289*L539*L$5)</f>
        <v>0</v>
      </c>
      <c r="M1289" s="382">
        <f ca="1">IF(Controle!$N$16=1,0,$D1289*M539*M$5)</f>
        <v>0</v>
      </c>
      <c r="N1289" s="382">
        <f ca="1">IF(Controle!$N$16=1,0,$D1289*N539*N$5)</f>
        <v>0</v>
      </c>
      <c r="O1289" s="382">
        <f ca="1">IF(Controle!$N$16=1,0,$D1289*O539*O$5)</f>
        <v>0</v>
      </c>
      <c r="P1289" s="382">
        <f ca="1">IF(Controle!$N$16=1,0,$D1289*P539*P$5)</f>
        <v>0</v>
      </c>
      <c r="Q1289" s="382">
        <f ca="1">IF(Controle!$N$16=1,0,$D1289*Q539*Q$5)</f>
        <v>0</v>
      </c>
      <c r="R1289" s="382">
        <f ca="1">IF(Controle!$N$16=1,0,$D1289*R539*R$5)</f>
        <v>0</v>
      </c>
      <c r="S1289" s="382">
        <f ca="1">IF(Controle!$N$16=1,0,$D1289*S539*S$5)</f>
        <v>0</v>
      </c>
      <c r="T1289" s="382">
        <f ca="1">IF(Controle!$N$16=1,0,$D1289*T539*T$5)</f>
        <v>0</v>
      </c>
      <c r="U1289" s="382">
        <f ca="1">IF(Controle!$N$16=1,0,$D1289*U539*U$5)</f>
        <v>0</v>
      </c>
      <c r="V1289" s="382">
        <f ca="1">IF(Controle!$N$16=1,0,$D1289*V539*V$5)</f>
        <v>0</v>
      </c>
      <c r="W1289" s="382">
        <f ca="1">IF(Controle!$N$16=1,0,$D1289*W539*W$5)</f>
        <v>0</v>
      </c>
      <c r="X1289" s="382">
        <f ca="1">IF(Controle!$N$16=1,0,$D1289*X539*X$5)</f>
        <v>0</v>
      </c>
      <c r="Y1289" s="382">
        <f ca="1">IF(Controle!$N$16=1,0,$D1289*Y539*Y$5)</f>
        <v>0</v>
      </c>
      <c r="Z1289" s="382">
        <f ca="1">IF(Controle!$N$16=1,0,$D1289*Z539*Z$5)</f>
        <v>0</v>
      </c>
      <c r="AA1289" s="382">
        <f ca="1">IF(Controle!$N$16=1,0,$D1289*AA539*AA$5)</f>
        <v>0</v>
      </c>
      <c r="AB1289" s="382">
        <f ca="1">IF(Controle!$N$16=1,0,$D1289*AB539*AB$5)</f>
        <v>0</v>
      </c>
      <c r="AC1289" s="382">
        <f ca="1">IF(Controle!$N$16=1,0,$D1289*AC539*AC$5)</f>
        <v>0</v>
      </c>
      <c r="AD1289" s="382">
        <f ca="1">IF(Controle!$N$16=1,0,$D1289*AD539*AD$5)</f>
        <v>0</v>
      </c>
      <c r="AE1289" s="382">
        <f ca="1">IF(Controle!$N$16=1,0,$D1289*AE539*AE$5)</f>
        <v>0</v>
      </c>
      <c r="AF1289" s="382">
        <f ca="1">IF(Controle!$N$16=1,0,$D1289*AF539*AF$5)</f>
        <v>0</v>
      </c>
      <c r="AG1289" s="382">
        <f ca="1">IF(Controle!$N$16=1,0,$D1289*AG539*AG$5)</f>
        <v>0</v>
      </c>
      <c r="AH1289" s="382">
        <f ca="1">IF(Controle!$N$16=1,0,$D1289*AH539*AH$5)</f>
        <v>0</v>
      </c>
      <c r="AI1289" s="382">
        <f ca="1">IF(Controle!$N$16=1,0,$D1289*AI539*AI$5)</f>
        <v>0</v>
      </c>
      <c r="AJ1289" s="382">
        <f ca="1">IF(Controle!$N$16=1,0,$D1289*AJ539*AJ$5)</f>
        <v>0</v>
      </c>
      <c r="AK1289" s="382">
        <f ca="1">IF(Controle!$N$16=1,0,$D1289*AK539*AK$5)</f>
        <v>0</v>
      </c>
      <c r="AL1289" s="382">
        <f ca="1">IF(Controle!$N$16=1,0,$D1289*AL539*AL$5)</f>
        <v>0</v>
      </c>
      <c r="AM1289" s="382">
        <f ca="1">IF(Controle!$N$16=1,0,$D1289*AM539*AM$5)</f>
        <v>0</v>
      </c>
      <c r="AN1289" s="382">
        <f ca="1">IF(Controle!$N$16=1,0,$D1289*AN539*AN$5)</f>
        <v>0</v>
      </c>
      <c r="AO1289" s="382">
        <f ca="1">IF(Controle!$N$16=1,0,$D1289*AO539*AO$5)</f>
        <v>0</v>
      </c>
      <c r="AP1289" s="382">
        <f ca="1">IF(Controle!$N$16=1,0,$D1289*AP539*AP$5)</f>
        <v>0</v>
      </c>
      <c r="AQ1289" s="382">
        <f ca="1">IF(Controle!$N$16=1,0,$D1289*AQ539*AQ$5)</f>
        <v>0</v>
      </c>
      <c r="AR1289" s="382">
        <f ca="1">IF(Controle!$N$16=1,0,$D1289*AR539*AR$5)</f>
        <v>0</v>
      </c>
      <c r="AS1289" s="684">
        <f t="shared" ca="1" si="679"/>
        <v>0</v>
      </c>
    </row>
    <row r="1290" spans="2:45" hidden="1" outlineLevel="1">
      <c r="B1290" s="123"/>
      <c r="C1290" s="81">
        <f t="shared" si="680"/>
        <v>28</v>
      </c>
      <c r="D1290" s="191">
        <f ca="1"/>
        <v>0</v>
      </c>
      <c r="E1290" s="382">
        <f ca="1">IF(Controle!$N$16=1,0,$D1290*E540*E$5)</f>
        <v>0</v>
      </c>
      <c r="F1290" s="382">
        <f ca="1">IF(Controle!$N$16=1,0,$D1290*F540*F$5)</f>
        <v>0</v>
      </c>
      <c r="G1290" s="382">
        <f ca="1">IF(Controle!$N$16=1,0,$D1290*G540*G$5)</f>
        <v>0</v>
      </c>
      <c r="H1290" s="382">
        <f ca="1">IF(Controle!$N$16=1,0,$D1290*H540*H$5)</f>
        <v>0</v>
      </c>
      <c r="I1290" s="382">
        <f ca="1">IF(Controle!$N$16=1,0,$D1290*I540*I$5)</f>
        <v>0</v>
      </c>
      <c r="J1290" s="382">
        <f ca="1">IF(Controle!$N$16=1,0,$D1290*J540*J$5)</f>
        <v>0</v>
      </c>
      <c r="K1290" s="382">
        <f ca="1">IF(Controle!$N$16=1,0,$D1290*K540*K$5)</f>
        <v>0</v>
      </c>
      <c r="L1290" s="382">
        <f ca="1">IF(Controle!$N$16=1,0,$D1290*L540*L$5)</f>
        <v>0</v>
      </c>
      <c r="M1290" s="382">
        <f ca="1">IF(Controle!$N$16=1,0,$D1290*M540*M$5)</f>
        <v>0</v>
      </c>
      <c r="N1290" s="382">
        <f ca="1">IF(Controle!$N$16=1,0,$D1290*N540*N$5)</f>
        <v>0</v>
      </c>
      <c r="O1290" s="382">
        <f ca="1">IF(Controle!$N$16=1,0,$D1290*O540*O$5)</f>
        <v>0</v>
      </c>
      <c r="P1290" s="382">
        <f ca="1">IF(Controle!$N$16=1,0,$D1290*P540*P$5)</f>
        <v>0</v>
      </c>
      <c r="Q1290" s="382">
        <f ca="1">IF(Controle!$N$16=1,0,$D1290*Q540*Q$5)</f>
        <v>0</v>
      </c>
      <c r="R1290" s="382">
        <f ca="1">IF(Controle!$N$16=1,0,$D1290*R540*R$5)</f>
        <v>0</v>
      </c>
      <c r="S1290" s="382">
        <f ca="1">IF(Controle!$N$16=1,0,$D1290*S540*S$5)</f>
        <v>0</v>
      </c>
      <c r="T1290" s="382">
        <f ca="1">IF(Controle!$N$16=1,0,$D1290*T540*T$5)</f>
        <v>0</v>
      </c>
      <c r="U1290" s="382">
        <f ca="1">IF(Controle!$N$16=1,0,$D1290*U540*U$5)</f>
        <v>0</v>
      </c>
      <c r="V1290" s="382">
        <f ca="1">IF(Controle!$N$16=1,0,$D1290*V540*V$5)</f>
        <v>0</v>
      </c>
      <c r="W1290" s="382">
        <f ca="1">IF(Controle!$N$16=1,0,$D1290*W540*W$5)</f>
        <v>0</v>
      </c>
      <c r="X1290" s="382">
        <f ca="1">IF(Controle!$N$16=1,0,$D1290*X540*X$5)</f>
        <v>0</v>
      </c>
      <c r="Y1290" s="382">
        <f ca="1">IF(Controle!$N$16=1,0,$D1290*Y540*Y$5)</f>
        <v>0</v>
      </c>
      <c r="Z1290" s="382">
        <f ca="1">IF(Controle!$N$16=1,0,$D1290*Z540*Z$5)</f>
        <v>0</v>
      </c>
      <c r="AA1290" s="382">
        <f ca="1">IF(Controle!$N$16=1,0,$D1290*AA540*AA$5)</f>
        <v>0</v>
      </c>
      <c r="AB1290" s="382">
        <f ca="1">IF(Controle!$N$16=1,0,$D1290*AB540*AB$5)</f>
        <v>0</v>
      </c>
      <c r="AC1290" s="382">
        <f ca="1">IF(Controle!$N$16=1,0,$D1290*AC540*AC$5)</f>
        <v>0</v>
      </c>
      <c r="AD1290" s="382">
        <f ca="1">IF(Controle!$N$16=1,0,$D1290*AD540*AD$5)</f>
        <v>0</v>
      </c>
      <c r="AE1290" s="382">
        <f ca="1">IF(Controle!$N$16=1,0,$D1290*AE540*AE$5)</f>
        <v>0</v>
      </c>
      <c r="AF1290" s="382">
        <f ca="1">IF(Controle!$N$16=1,0,$D1290*AF540*AF$5)</f>
        <v>0</v>
      </c>
      <c r="AG1290" s="382">
        <f ca="1">IF(Controle!$N$16=1,0,$D1290*AG540*AG$5)</f>
        <v>0</v>
      </c>
      <c r="AH1290" s="382">
        <f ca="1">IF(Controle!$N$16=1,0,$D1290*AH540*AH$5)</f>
        <v>0</v>
      </c>
      <c r="AI1290" s="382">
        <f ca="1">IF(Controle!$N$16=1,0,$D1290*AI540*AI$5)</f>
        <v>0</v>
      </c>
      <c r="AJ1290" s="382">
        <f ca="1">IF(Controle!$N$16=1,0,$D1290*AJ540*AJ$5)</f>
        <v>0</v>
      </c>
      <c r="AK1290" s="382">
        <f ca="1">IF(Controle!$N$16=1,0,$D1290*AK540*AK$5)</f>
        <v>0</v>
      </c>
      <c r="AL1290" s="382">
        <f ca="1">IF(Controle!$N$16=1,0,$D1290*AL540*AL$5)</f>
        <v>0</v>
      </c>
      <c r="AM1290" s="382">
        <f ca="1">IF(Controle!$N$16=1,0,$D1290*AM540*AM$5)</f>
        <v>0</v>
      </c>
      <c r="AN1290" s="382">
        <f ca="1">IF(Controle!$N$16=1,0,$D1290*AN540*AN$5)</f>
        <v>0</v>
      </c>
      <c r="AO1290" s="382">
        <f ca="1">IF(Controle!$N$16=1,0,$D1290*AO540*AO$5)</f>
        <v>0</v>
      </c>
      <c r="AP1290" s="382">
        <f ca="1">IF(Controle!$N$16=1,0,$D1290*AP540*AP$5)</f>
        <v>0</v>
      </c>
      <c r="AQ1290" s="382">
        <f ca="1">IF(Controle!$N$16=1,0,$D1290*AQ540*AQ$5)</f>
        <v>0</v>
      </c>
      <c r="AR1290" s="382">
        <f ca="1">IF(Controle!$N$16=1,0,$D1290*AR540*AR$5)</f>
        <v>0</v>
      </c>
      <c r="AS1290" s="684">
        <f t="shared" ca="1" si="679"/>
        <v>0</v>
      </c>
    </row>
    <row r="1291" spans="2:45" hidden="1" outlineLevel="1">
      <c r="B1291" s="123"/>
      <c r="C1291" s="81">
        <f t="shared" si="680"/>
        <v>29</v>
      </c>
      <c r="D1291" s="191">
        <f ca="1"/>
        <v>0</v>
      </c>
      <c r="E1291" s="382">
        <f ca="1">IF(Controle!$N$16=1,0,$D1291*E541*E$5)</f>
        <v>0</v>
      </c>
      <c r="F1291" s="382">
        <f ca="1">IF(Controle!$N$16=1,0,$D1291*F541*F$5)</f>
        <v>0</v>
      </c>
      <c r="G1291" s="382">
        <f ca="1">IF(Controle!$N$16=1,0,$D1291*G541*G$5)</f>
        <v>0</v>
      </c>
      <c r="H1291" s="382">
        <f ca="1">IF(Controle!$N$16=1,0,$D1291*H541*H$5)</f>
        <v>0</v>
      </c>
      <c r="I1291" s="382">
        <f ca="1">IF(Controle!$N$16=1,0,$D1291*I541*I$5)</f>
        <v>0</v>
      </c>
      <c r="J1291" s="382">
        <f ca="1">IF(Controle!$N$16=1,0,$D1291*J541*J$5)</f>
        <v>0</v>
      </c>
      <c r="K1291" s="382">
        <f ca="1">IF(Controle!$N$16=1,0,$D1291*K541*K$5)</f>
        <v>0</v>
      </c>
      <c r="L1291" s="382">
        <f ca="1">IF(Controle!$N$16=1,0,$D1291*L541*L$5)</f>
        <v>0</v>
      </c>
      <c r="M1291" s="382">
        <f ca="1">IF(Controle!$N$16=1,0,$D1291*M541*M$5)</f>
        <v>0</v>
      </c>
      <c r="N1291" s="382">
        <f ca="1">IF(Controle!$N$16=1,0,$D1291*N541*N$5)</f>
        <v>0</v>
      </c>
      <c r="O1291" s="382">
        <f ca="1">IF(Controle!$N$16=1,0,$D1291*O541*O$5)</f>
        <v>0</v>
      </c>
      <c r="P1291" s="382">
        <f ca="1">IF(Controle!$N$16=1,0,$D1291*P541*P$5)</f>
        <v>0</v>
      </c>
      <c r="Q1291" s="382">
        <f ca="1">IF(Controle!$N$16=1,0,$D1291*Q541*Q$5)</f>
        <v>0</v>
      </c>
      <c r="R1291" s="382">
        <f ca="1">IF(Controle!$N$16=1,0,$D1291*R541*R$5)</f>
        <v>0</v>
      </c>
      <c r="S1291" s="382">
        <f ca="1">IF(Controle!$N$16=1,0,$D1291*S541*S$5)</f>
        <v>0</v>
      </c>
      <c r="T1291" s="382">
        <f ca="1">IF(Controle!$N$16=1,0,$D1291*T541*T$5)</f>
        <v>0</v>
      </c>
      <c r="U1291" s="382">
        <f ca="1">IF(Controle!$N$16=1,0,$D1291*U541*U$5)</f>
        <v>0</v>
      </c>
      <c r="V1291" s="382">
        <f ca="1">IF(Controle!$N$16=1,0,$D1291*V541*V$5)</f>
        <v>0</v>
      </c>
      <c r="W1291" s="382">
        <f ca="1">IF(Controle!$N$16=1,0,$D1291*W541*W$5)</f>
        <v>0</v>
      </c>
      <c r="X1291" s="382">
        <f ca="1">IF(Controle!$N$16=1,0,$D1291*X541*X$5)</f>
        <v>0</v>
      </c>
      <c r="Y1291" s="382">
        <f ca="1">IF(Controle!$N$16=1,0,$D1291*Y541*Y$5)</f>
        <v>0</v>
      </c>
      <c r="Z1291" s="382">
        <f ca="1">IF(Controle!$N$16=1,0,$D1291*Z541*Z$5)</f>
        <v>0</v>
      </c>
      <c r="AA1291" s="382">
        <f ca="1">IF(Controle!$N$16=1,0,$D1291*AA541*AA$5)</f>
        <v>0</v>
      </c>
      <c r="AB1291" s="382">
        <f ca="1">IF(Controle!$N$16=1,0,$D1291*AB541*AB$5)</f>
        <v>0</v>
      </c>
      <c r="AC1291" s="382">
        <f ca="1">IF(Controle!$N$16=1,0,$D1291*AC541*AC$5)</f>
        <v>0</v>
      </c>
      <c r="AD1291" s="382">
        <f ca="1">IF(Controle!$N$16=1,0,$D1291*AD541*AD$5)</f>
        <v>0</v>
      </c>
      <c r="AE1291" s="382">
        <f ca="1">IF(Controle!$N$16=1,0,$D1291*AE541*AE$5)</f>
        <v>0</v>
      </c>
      <c r="AF1291" s="382">
        <f ca="1">IF(Controle!$N$16=1,0,$D1291*AF541*AF$5)</f>
        <v>0</v>
      </c>
      <c r="AG1291" s="382">
        <f ca="1">IF(Controle!$N$16=1,0,$D1291*AG541*AG$5)</f>
        <v>0</v>
      </c>
      <c r="AH1291" s="382">
        <f ca="1">IF(Controle!$N$16=1,0,$D1291*AH541*AH$5)</f>
        <v>0</v>
      </c>
      <c r="AI1291" s="382">
        <f ca="1">IF(Controle!$N$16=1,0,$D1291*AI541*AI$5)</f>
        <v>0</v>
      </c>
      <c r="AJ1291" s="382">
        <f ca="1">IF(Controle!$N$16=1,0,$D1291*AJ541*AJ$5)</f>
        <v>0</v>
      </c>
      <c r="AK1291" s="382">
        <f ca="1">IF(Controle!$N$16=1,0,$D1291*AK541*AK$5)</f>
        <v>0</v>
      </c>
      <c r="AL1291" s="382">
        <f ca="1">IF(Controle!$N$16=1,0,$D1291*AL541*AL$5)</f>
        <v>0</v>
      </c>
      <c r="AM1291" s="382">
        <f ca="1">IF(Controle!$N$16=1,0,$D1291*AM541*AM$5)</f>
        <v>0</v>
      </c>
      <c r="AN1291" s="382">
        <f ca="1">IF(Controle!$N$16=1,0,$D1291*AN541*AN$5)</f>
        <v>0</v>
      </c>
      <c r="AO1291" s="382">
        <f ca="1">IF(Controle!$N$16=1,0,$D1291*AO541*AO$5)</f>
        <v>0</v>
      </c>
      <c r="AP1291" s="382">
        <f ca="1">IF(Controle!$N$16=1,0,$D1291*AP541*AP$5)</f>
        <v>0</v>
      </c>
      <c r="AQ1291" s="382">
        <f ca="1">IF(Controle!$N$16=1,0,$D1291*AQ541*AQ$5)</f>
        <v>0</v>
      </c>
      <c r="AR1291" s="382">
        <f ca="1">IF(Controle!$N$16=1,0,$D1291*AR541*AR$5)</f>
        <v>0</v>
      </c>
      <c r="AS1291" s="684">
        <f t="shared" ca="1" si="679"/>
        <v>0</v>
      </c>
    </row>
    <row r="1292" spans="2:45" hidden="1" outlineLevel="1">
      <c r="B1292" s="123"/>
      <c r="C1292" s="81">
        <f t="shared" si="680"/>
        <v>30</v>
      </c>
      <c r="D1292" s="191">
        <f ca="1"/>
        <v>0</v>
      </c>
      <c r="E1292" s="382">
        <f ca="1">IF(Controle!$N$16=1,0,$D1292*E542*E$5)</f>
        <v>0</v>
      </c>
      <c r="F1292" s="382">
        <f ca="1">IF(Controle!$N$16=1,0,$D1292*F542*F$5)</f>
        <v>0</v>
      </c>
      <c r="G1292" s="382">
        <f ca="1">IF(Controle!$N$16=1,0,$D1292*G542*G$5)</f>
        <v>0</v>
      </c>
      <c r="H1292" s="382">
        <f ca="1">IF(Controle!$N$16=1,0,$D1292*H542*H$5)</f>
        <v>0</v>
      </c>
      <c r="I1292" s="382">
        <f ca="1">IF(Controle!$N$16=1,0,$D1292*I542*I$5)</f>
        <v>0</v>
      </c>
      <c r="J1292" s="382">
        <f ca="1">IF(Controle!$N$16=1,0,$D1292*J542*J$5)</f>
        <v>0</v>
      </c>
      <c r="K1292" s="382">
        <f ca="1">IF(Controle!$N$16=1,0,$D1292*K542*K$5)</f>
        <v>0</v>
      </c>
      <c r="L1292" s="382">
        <f ca="1">IF(Controle!$N$16=1,0,$D1292*L542*L$5)</f>
        <v>0</v>
      </c>
      <c r="M1292" s="382">
        <f ca="1">IF(Controle!$N$16=1,0,$D1292*M542*M$5)</f>
        <v>0</v>
      </c>
      <c r="N1292" s="382">
        <f ca="1">IF(Controle!$N$16=1,0,$D1292*N542*N$5)</f>
        <v>0</v>
      </c>
      <c r="O1292" s="382">
        <f ca="1">IF(Controle!$N$16=1,0,$D1292*O542*O$5)</f>
        <v>0</v>
      </c>
      <c r="P1292" s="382">
        <f ca="1">IF(Controle!$N$16=1,0,$D1292*P542*P$5)</f>
        <v>0</v>
      </c>
      <c r="Q1292" s="382">
        <f ca="1">IF(Controle!$N$16=1,0,$D1292*Q542*Q$5)</f>
        <v>0</v>
      </c>
      <c r="R1292" s="382">
        <f ca="1">IF(Controle!$N$16=1,0,$D1292*R542*R$5)</f>
        <v>0</v>
      </c>
      <c r="S1292" s="382">
        <f ca="1">IF(Controle!$N$16=1,0,$D1292*S542*S$5)</f>
        <v>0</v>
      </c>
      <c r="T1292" s="382">
        <f ca="1">IF(Controle!$N$16=1,0,$D1292*T542*T$5)</f>
        <v>0</v>
      </c>
      <c r="U1292" s="382">
        <f ca="1">IF(Controle!$N$16=1,0,$D1292*U542*U$5)</f>
        <v>0</v>
      </c>
      <c r="V1292" s="382">
        <f ca="1">IF(Controle!$N$16=1,0,$D1292*V542*V$5)</f>
        <v>0</v>
      </c>
      <c r="W1292" s="382">
        <f ca="1">IF(Controle!$N$16=1,0,$D1292*W542*W$5)</f>
        <v>0</v>
      </c>
      <c r="X1292" s="382">
        <f ca="1">IF(Controle!$N$16=1,0,$D1292*X542*X$5)</f>
        <v>0</v>
      </c>
      <c r="Y1292" s="382">
        <f ca="1">IF(Controle!$N$16=1,0,$D1292*Y542*Y$5)</f>
        <v>0</v>
      </c>
      <c r="Z1292" s="382">
        <f ca="1">IF(Controle!$N$16=1,0,$D1292*Z542*Z$5)</f>
        <v>0</v>
      </c>
      <c r="AA1292" s="382">
        <f ca="1">IF(Controle!$N$16=1,0,$D1292*AA542*AA$5)</f>
        <v>0</v>
      </c>
      <c r="AB1292" s="382">
        <f ca="1">IF(Controle!$N$16=1,0,$D1292*AB542*AB$5)</f>
        <v>0</v>
      </c>
      <c r="AC1292" s="382">
        <f ca="1">IF(Controle!$N$16=1,0,$D1292*AC542*AC$5)</f>
        <v>0</v>
      </c>
      <c r="AD1292" s="382">
        <f ca="1">IF(Controle!$N$16=1,0,$D1292*AD542*AD$5)</f>
        <v>0</v>
      </c>
      <c r="AE1292" s="382">
        <f ca="1">IF(Controle!$N$16=1,0,$D1292*AE542*AE$5)</f>
        <v>0</v>
      </c>
      <c r="AF1292" s="382">
        <f ca="1">IF(Controle!$N$16=1,0,$D1292*AF542*AF$5)</f>
        <v>0</v>
      </c>
      <c r="AG1292" s="382">
        <f ca="1">IF(Controle!$N$16=1,0,$D1292*AG542*AG$5)</f>
        <v>0</v>
      </c>
      <c r="AH1292" s="382">
        <f ca="1">IF(Controle!$N$16=1,0,$D1292*AH542*AH$5)</f>
        <v>0</v>
      </c>
      <c r="AI1292" s="382">
        <f ca="1">IF(Controle!$N$16=1,0,$D1292*AI542*AI$5)</f>
        <v>0</v>
      </c>
      <c r="AJ1292" s="382">
        <f ca="1">IF(Controle!$N$16=1,0,$D1292*AJ542*AJ$5)</f>
        <v>0</v>
      </c>
      <c r="AK1292" s="382">
        <f ca="1">IF(Controle!$N$16=1,0,$D1292*AK542*AK$5)</f>
        <v>0</v>
      </c>
      <c r="AL1292" s="382">
        <f ca="1">IF(Controle!$N$16=1,0,$D1292*AL542*AL$5)</f>
        <v>0</v>
      </c>
      <c r="AM1292" s="382">
        <f ca="1">IF(Controle!$N$16=1,0,$D1292*AM542*AM$5)</f>
        <v>0</v>
      </c>
      <c r="AN1292" s="382">
        <f ca="1">IF(Controle!$N$16=1,0,$D1292*AN542*AN$5)</f>
        <v>0</v>
      </c>
      <c r="AO1292" s="382">
        <f ca="1">IF(Controle!$N$16=1,0,$D1292*AO542*AO$5)</f>
        <v>0</v>
      </c>
      <c r="AP1292" s="382">
        <f ca="1">IF(Controle!$N$16=1,0,$D1292*AP542*AP$5)</f>
        <v>0</v>
      </c>
      <c r="AQ1292" s="382">
        <f ca="1">IF(Controle!$N$16=1,0,$D1292*AQ542*AQ$5)</f>
        <v>0</v>
      </c>
      <c r="AR1292" s="382">
        <f ca="1">IF(Controle!$N$16=1,0,$D1292*AR542*AR$5)</f>
        <v>0</v>
      </c>
      <c r="AS1292" s="684">
        <f t="shared" ca="1" si="679"/>
        <v>0</v>
      </c>
    </row>
    <row r="1293" spans="2:45" hidden="1" outlineLevel="1">
      <c r="B1293" s="123"/>
      <c r="C1293" s="81">
        <f t="shared" si="680"/>
        <v>31</v>
      </c>
      <c r="D1293" s="191">
        <f ca="1"/>
        <v>0</v>
      </c>
      <c r="E1293" s="382">
        <f ca="1">IF(Controle!$N$16=1,0,$D1293*E543*E$5)</f>
        <v>0</v>
      </c>
      <c r="F1293" s="382">
        <f ca="1">IF(Controle!$N$16=1,0,$D1293*F543*F$5)</f>
        <v>0</v>
      </c>
      <c r="G1293" s="382">
        <f ca="1">IF(Controle!$N$16=1,0,$D1293*G543*G$5)</f>
        <v>0</v>
      </c>
      <c r="H1293" s="382">
        <f ca="1">IF(Controle!$N$16=1,0,$D1293*H543*H$5)</f>
        <v>0</v>
      </c>
      <c r="I1293" s="382">
        <f ca="1">IF(Controle!$N$16=1,0,$D1293*I543*I$5)</f>
        <v>0</v>
      </c>
      <c r="J1293" s="382">
        <f ca="1">IF(Controle!$N$16=1,0,$D1293*J543*J$5)</f>
        <v>0</v>
      </c>
      <c r="K1293" s="382">
        <f ca="1">IF(Controle!$N$16=1,0,$D1293*K543*K$5)</f>
        <v>0</v>
      </c>
      <c r="L1293" s="382">
        <f ca="1">IF(Controle!$N$16=1,0,$D1293*L543*L$5)</f>
        <v>0</v>
      </c>
      <c r="M1293" s="382">
        <f ca="1">IF(Controle!$N$16=1,0,$D1293*M543*M$5)</f>
        <v>0</v>
      </c>
      <c r="N1293" s="382">
        <f ca="1">IF(Controle!$N$16=1,0,$D1293*N543*N$5)</f>
        <v>0</v>
      </c>
      <c r="O1293" s="382">
        <f ca="1">IF(Controle!$N$16=1,0,$D1293*O543*O$5)</f>
        <v>0</v>
      </c>
      <c r="P1293" s="382">
        <f ca="1">IF(Controle!$N$16=1,0,$D1293*P543*P$5)</f>
        <v>0</v>
      </c>
      <c r="Q1293" s="382">
        <f ca="1">IF(Controle!$N$16=1,0,$D1293*Q543*Q$5)</f>
        <v>0</v>
      </c>
      <c r="R1293" s="382">
        <f ca="1">IF(Controle!$N$16=1,0,$D1293*R543*R$5)</f>
        <v>0</v>
      </c>
      <c r="S1293" s="382">
        <f ca="1">IF(Controle!$N$16=1,0,$D1293*S543*S$5)</f>
        <v>0</v>
      </c>
      <c r="T1293" s="382">
        <f ca="1">IF(Controle!$N$16=1,0,$D1293*T543*T$5)</f>
        <v>0</v>
      </c>
      <c r="U1293" s="382">
        <f ca="1">IF(Controle!$N$16=1,0,$D1293*U543*U$5)</f>
        <v>0</v>
      </c>
      <c r="V1293" s="382">
        <f ca="1">IF(Controle!$N$16=1,0,$D1293*V543*V$5)</f>
        <v>0</v>
      </c>
      <c r="W1293" s="382">
        <f ca="1">IF(Controle!$N$16=1,0,$D1293*W543*W$5)</f>
        <v>0</v>
      </c>
      <c r="X1293" s="382">
        <f ca="1">IF(Controle!$N$16=1,0,$D1293*X543*X$5)</f>
        <v>0</v>
      </c>
      <c r="Y1293" s="382">
        <f ca="1">IF(Controle!$N$16=1,0,$D1293*Y543*Y$5)</f>
        <v>0</v>
      </c>
      <c r="Z1293" s="382">
        <f ca="1">IF(Controle!$N$16=1,0,$D1293*Z543*Z$5)</f>
        <v>0</v>
      </c>
      <c r="AA1293" s="382">
        <f ca="1">IF(Controle!$N$16=1,0,$D1293*AA543*AA$5)</f>
        <v>0</v>
      </c>
      <c r="AB1293" s="382">
        <f ca="1">IF(Controle!$N$16=1,0,$D1293*AB543*AB$5)</f>
        <v>0</v>
      </c>
      <c r="AC1293" s="382">
        <f ca="1">IF(Controle!$N$16=1,0,$D1293*AC543*AC$5)</f>
        <v>0</v>
      </c>
      <c r="AD1293" s="382">
        <f ca="1">IF(Controle!$N$16=1,0,$D1293*AD543*AD$5)</f>
        <v>0</v>
      </c>
      <c r="AE1293" s="382">
        <f ca="1">IF(Controle!$N$16=1,0,$D1293*AE543*AE$5)</f>
        <v>0</v>
      </c>
      <c r="AF1293" s="382">
        <f ca="1">IF(Controle!$N$16=1,0,$D1293*AF543*AF$5)</f>
        <v>0</v>
      </c>
      <c r="AG1293" s="382">
        <f ca="1">IF(Controle!$N$16=1,0,$D1293*AG543*AG$5)</f>
        <v>0</v>
      </c>
      <c r="AH1293" s="382">
        <f ca="1">IF(Controle!$N$16=1,0,$D1293*AH543*AH$5)</f>
        <v>0</v>
      </c>
      <c r="AI1293" s="382">
        <f ca="1">IF(Controle!$N$16=1,0,$D1293*AI543*AI$5)</f>
        <v>0</v>
      </c>
      <c r="AJ1293" s="382">
        <f ca="1">IF(Controle!$N$16=1,0,$D1293*AJ543*AJ$5)</f>
        <v>0</v>
      </c>
      <c r="AK1293" s="382">
        <f ca="1">IF(Controle!$N$16=1,0,$D1293*AK543*AK$5)</f>
        <v>0</v>
      </c>
      <c r="AL1293" s="382">
        <f ca="1">IF(Controle!$N$16=1,0,$D1293*AL543*AL$5)</f>
        <v>0</v>
      </c>
      <c r="AM1293" s="382">
        <f ca="1">IF(Controle!$N$16=1,0,$D1293*AM543*AM$5)</f>
        <v>0</v>
      </c>
      <c r="AN1293" s="382">
        <f ca="1">IF(Controle!$N$16=1,0,$D1293*AN543*AN$5)</f>
        <v>0</v>
      </c>
      <c r="AO1293" s="382">
        <f ca="1">IF(Controle!$N$16=1,0,$D1293*AO543*AO$5)</f>
        <v>0</v>
      </c>
      <c r="AP1293" s="382">
        <f ca="1">IF(Controle!$N$16=1,0,$D1293*AP543*AP$5)</f>
        <v>0</v>
      </c>
      <c r="AQ1293" s="382">
        <f ca="1">IF(Controle!$N$16=1,0,$D1293*AQ543*AQ$5)</f>
        <v>0</v>
      </c>
      <c r="AR1293" s="382">
        <f ca="1">IF(Controle!$N$16=1,0,$D1293*AR543*AR$5)</f>
        <v>0</v>
      </c>
      <c r="AS1293" s="684">
        <f t="shared" ca="1" si="679"/>
        <v>0</v>
      </c>
    </row>
    <row r="1294" spans="2:45" hidden="1" outlineLevel="1">
      <c r="B1294" s="123"/>
      <c r="C1294" s="81">
        <f t="shared" si="680"/>
        <v>32</v>
      </c>
      <c r="D1294" s="191">
        <f ca="1"/>
        <v>0</v>
      </c>
      <c r="E1294" s="382">
        <f ca="1">IF(Controle!$N$16=1,0,$D1294*E544*E$5)</f>
        <v>0</v>
      </c>
      <c r="F1294" s="382">
        <f ca="1">IF(Controle!$N$16=1,0,$D1294*F544*F$5)</f>
        <v>0</v>
      </c>
      <c r="G1294" s="382">
        <f ca="1">IF(Controle!$N$16=1,0,$D1294*G544*G$5)</f>
        <v>0</v>
      </c>
      <c r="H1294" s="382">
        <f ca="1">IF(Controle!$N$16=1,0,$D1294*H544*H$5)</f>
        <v>0</v>
      </c>
      <c r="I1294" s="382">
        <f ca="1">IF(Controle!$N$16=1,0,$D1294*I544*I$5)</f>
        <v>0</v>
      </c>
      <c r="J1294" s="382">
        <f ca="1">IF(Controle!$N$16=1,0,$D1294*J544*J$5)</f>
        <v>0</v>
      </c>
      <c r="K1294" s="382">
        <f ca="1">IF(Controle!$N$16=1,0,$D1294*K544*K$5)</f>
        <v>0</v>
      </c>
      <c r="L1294" s="382">
        <f ca="1">IF(Controle!$N$16=1,0,$D1294*L544*L$5)</f>
        <v>0</v>
      </c>
      <c r="M1294" s="382">
        <f ca="1">IF(Controle!$N$16=1,0,$D1294*M544*M$5)</f>
        <v>0</v>
      </c>
      <c r="N1294" s="382">
        <f ca="1">IF(Controle!$N$16=1,0,$D1294*N544*N$5)</f>
        <v>0</v>
      </c>
      <c r="O1294" s="382">
        <f ca="1">IF(Controle!$N$16=1,0,$D1294*O544*O$5)</f>
        <v>0</v>
      </c>
      <c r="P1294" s="382">
        <f ca="1">IF(Controle!$N$16=1,0,$D1294*P544*P$5)</f>
        <v>0</v>
      </c>
      <c r="Q1294" s="382">
        <f ca="1">IF(Controle!$N$16=1,0,$D1294*Q544*Q$5)</f>
        <v>0</v>
      </c>
      <c r="R1294" s="382">
        <f ca="1">IF(Controle!$N$16=1,0,$D1294*R544*R$5)</f>
        <v>0</v>
      </c>
      <c r="S1294" s="382">
        <f ca="1">IF(Controle!$N$16=1,0,$D1294*S544*S$5)</f>
        <v>0</v>
      </c>
      <c r="T1294" s="382">
        <f ca="1">IF(Controle!$N$16=1,0,$D1294*T544*T$5)</f>
        <v>0</v>
      </c>
      <c r="U1294" s="382">
        <f ca="1">IF(Controle!$N$16=1,0,$D1294*U544*U$5)</f>
        <v>0</v>
      </c>
      <c r="V1294" s="382">
        <f ca="1">IF(Controle!$N$16=1,0,$D1294*V544*V$5)</f>
        <v>0</v>
      </c>
      <c r="W1294" s="382">
        <f ca="1">IF(Controle!$N$16=1,0,$D1294*W544*W$5)</f>
        <v>0</v>
      </c>
      <c r="X1294" s="382">
        <f ca="1">IF(Controle!$N$16=1,0,$D1294*X544*X$5)</f>
        <v>0</v>
      </c>
      <c r="Y1294" s="382">
        <f ca="1">IF(Controle!$N$16=1,0,$D1294*Y544*Y$5)</f>
        <v>0</v>
      </c>
      <c r="Z1294" s="382">
        <f ca="1">IF(Controle!$N$16=1,0,$D1294*Z544*Z$5)</f>
        <v>0</v>
      </c>
      <c r="AA1294" s="382">
        <f ca="1">IF(Controle!$N$16=1,0,$D1294*AA544*AA$5)</f>
        <v>0</v>
      </c>
      <c r="AB1294" s="382">
        <f ca="1">IF(Controle!$N$16=1,0,$D1294*AB544*AB$5)</f>
        <v>0</v>
      </c>
      <c r="AC1294" s="382">
        <f ca="1">IF(Controle!$N$16=1,0,$D1294*AC544*AC$5)</f>
        <v>0</v>
      </c>
      <c r="AD1294" s="382">
        <f ca="1">IF(Controle!$N$16=1,0,$D1294*AD544*AD$5)</f>
        <v>0</v>
      </c>
      <c r="AE1294" s="382">
        <f ca="1">IF(Controle!$N$16=1,0,$D1294*AE544*AE$5)</f>
        <v>0</v>
      </c>
      <c r="AF1294" s="382">
        <f ca="1">IF(Controle!$N$16=1,0,$D1294*AF544*AF$5)</f>
        <v>0</v>
      </c>
      <c r="AG1294" s="382">
        <f ca="1">IF(Controle!$N$16=1,0,$D1294*AG544*AG$5)</f>
        <v>0</v>
      </c>
      <c r="AH1294" s="382">
        <f ca="1">IF(Controle!$N$16=1,0,$D1294*AH544*AH$5)</f>
        <v>0</v>
      </c>
      <c r="AI1294" s="382">
        <f ca="1">IF(Controle!$N$16=1,0,$D1294*AI544*AI$5)</f>
        <v>0</v>
      </c>
      <c r="AJ1294" s="382">
        <f ca="1">IF(Controle!$N$16=1,0,$D1294*AJ544*AJ$5)</f>
        <v>0</v>
      </c>
      <c r="AK1294" s="382">
        <f ca="1">IF(Controle!$N$16=1,0,$D1294*AK544*AK$5)</f>
        <v>0</v>
      </c>
      <c r="AL1294" s="382">
        <f ca="1">IF(Controle!$N$16=1,0,$D1294*AL544*AL$5)</f>
        <v>0</v>
      </c>
      <c r="AM1294" s="382">
        <f ca="1">IF(Controle!$N$16=1,0,$D1294*AM544*AM$5)</f>
        <v>0</v>
      </c>
      <c r="AN1294" s="382">
        <f ca="1">IF(Controle!$N$16=1,0,$D1294*AN544*AN$5)</f>
        <v>0</v>
      </c>
      <c r="AO1294" s="382">
        <f ca="1">IF(Controle!$N$16=1,0,$D1294*AO544*AO$5)</f>
        <v>0</v>
      </c>
      <c r="AP1294" s="382">
        <f ca="1">IF(Controle!$N$16=1,0,$D1294*AP544*AP$5)</f>
        <v>0</v>
      </c>
      <c r="AQ1294" s="382">
        <f ca="1">IF(Controle!$N$16=1,0,$D1294*AQ544*AQ$5)</f>
        <v>0</v>
      </c>
      <c r="AR1294" s="382">
        <f ca="1">IF(Controle!$N$16=1,0,$D1294*AR544*AR$5)</f>
        <v>0</v>
      </c>
      <c r="AS1294" s="684">
        <f t="shared" ca="1" si="679"/>
        <v>0</v>
      </c>
    </row>
    <row r="1295" spans="2:45" hidden="1" outlineLevel="1">
      <c r="B1295" s="123"/>
      <c r="C1295" s="81">
        <f t="shared" si="680"/>
        <v>33</v>
      </c>
      <c r="D1295" s="191">
        <f ca="1"/>
        <v>0</v>
      </c>
      <c r="E1295" s="382">
        <f ca="1">IF(Controle!$N$16=1,0,$D1295*E545*E$5)</f>
        <v>0</v>
      </c>
      <c r="F1295" s="382">
        <f ca="1">IF(Controle!$N$16=1,0,$D1295*F545*F$5)</f>
        <v>0</v>
      </c>
      <c r="G1295" s="382">
        <f ca="1">IF(Controle!$N$16=1,0,$D1295*G545*G$5)</f>
        <v>0</v>
      </c>
      <c r="H1295" s="382">
        <f ca="1">IF(Controle!$N$16=1,0,$D1295*H545*H$5)</f>
        <v>0</v>
      </c>
      <c r="I1295" s="382">
        <f ca="1">IF(Controle!$N$16=1,0,$D1295*I545*I$5)</f>
        <v>0</v>
      </c>
      <c r="J1295" s="382">
        <f ca="1">IF(Controle!$N$16=1,0,$D1295*J545*J$5)</f>
        <v>0</v>
      </c>
      <c r="K1295" s="382">
        <f ca="1">IF(Controle!$N$16=1,0,$D1295*K545*K$5)</f>
        <v>0</v>
      </c>
      <c r="L1295" s="382">
        <f ca="1">IF(Controle!$N$16=1,0,$D1295*L545*L$5)</f>
        <v>0</v>
      </c>
      <c r="M1295" s="382">
        <f ca="1">IF(Controle!$N$16=1,0,$D1295*M545*M$5)</f>
        <v>0</v>
      </c>
      <c r="N1295" s="382">
        <f ca="1">IF(Controle!$N$16=1,0,$D1295*N545*N$5)</f>
        <v>0</v>
      </c>
      <c r="O1295" s="382">
        <f ca="1">IF(Controle!$N$16=1,0,$D1295*O545*O$5)</f>
        <v>0</v>
      </c>
      <c r="P1295" s="382">
        <f ca="1">IF(Controle!$N$16=1,0,$D1295*P545*P$5)</f>
        <v>0</v>
      </c>
      <c r="Q1295" s="382">
        <f ca="1">IF(Controle!$N$16=1,0,$D1295*Q545*Q$5)</f>
        <v>0</v>
      </c>
      <c r="R1295" s="382">
        <f ca="1">IF(Controle!$N$16=1,0,$D1295*R545*R$5)</f>
        <v>0</v>
      </c>
      <c r="S1295" s="382">
        <f ca="1">IF(Controle!$N$16=1,0,$D1295*S545*S$5)</f>
        <v>0</v>
      </c>
      <c r="T1295" s="382">
        <f ca="1">IF(Controle!$N$16=1,0,$D1295*T545*T$5)</f>
        <v>0</v>
      </c>
      <c r="U1295" s="382">
        <f ca="1">IF(Controle!$N$16=1,0,$D1295*U545*U$5)</f>
        <v>0</v>
      </c>
      <c r="V1295" s="382">
        <f ca="1">IF(Controle!$N$16=1,0,$D1295*V545*V$5)</f>
        <v>0</v>
      </c>
      <c r="W1295" s="382">
        <f ca="1">IF(Controle!$N$16=1,0,$D1295*W545*W$5)</f>
        <v>0</v>
      </c>
      <c r="X1295" s="382">
        <f ca="1">IF(Controle!$N$16=1,0,$D1295*X545*X$5)</f>
        <v>0</v>
      </c>
      <c r="Y1295" s="382">
        <f ca="1">IF(Controle!$N$16=1,0,$D1295*Y545*Y$5)</f>
        <v>0</v>
      </c>
      <c r="Z1295" s="382">
        <f ca="1">IF(Controle!$N$16=1,0,$D1295*Z545*Z$5)</f>
        <v>0</v>
      </c>
      <c r="AA1295" s="382">
        <f ca="1">IF(Controle!$N$16=1,0,$D1295*AA545*AA$5)</f>
        <v>0</v>
      </c>
      <c r="AB1295" s="382">
        <f ca="1">IF(Controle!$N$16=1,0,$D1295*AB545*AB$5)</f>
        <v>0</v>
      </c>
      <c r="AC1295" s="382">
        <f ca="1">IF(Controle!$N$16=1,0,$D1295*AC545*AC$5)</f>
        <v>0</v>
      </c>
      <c r="AD1295" s="382">
        <f ca="1">IF(Controle!$N$16=1,0,$D1295*AD545*AD$5)</f>
        <v>0</v>
      </c>
      <c r="AE1295" s="382">
        <f ca="1">IF(Controle!$N$16=1,0,$D1295*AE545*AE$5)</f>
        <v>0</v>
      </c>
      <c r="AF1295" s="382">
        <f ca="1">IF(Controle!$N$16=1,0,$D1295*AF545*AF$5)</f>
        <v>0</v>
      </c>
      <c r="AG1295" s="382">
        <f ca="1">IF(Controle!$N$16=1,0,$D1295*AG545*AG$5)</f>
        <v>0</v>
      </c>
      <c r="AH1295" s="382">
        <f ca="1">IF(Controle!$N$16=1,0,$D1295*AH545*AH$5)</f>
        <v>0</v>
      </c>
      <c r="AI1295" s="382">
        <f ca="1">IF(Controle!$N$16=1,0,$D1295*AI545*AI$5)</f>
        <v>0</v>
      </c>
      <c r="AJ1295" s="382">
        <f ca="1">IF(Controle!$N$16=1,0,$D1295*AJ545*AJ$5)</f>
        <v>0</v>
      </c>
      <c r="AK1295" s="382">
        <f ca="1">IF(Controle!$N$16=1,0,$D1295*AK545*AK$5)</f>
        <v>0</v>
      </c>
      <c r="AL1295" s="382">
        <f ca="1">IF(Controle!$N$16=1,0,$D1295*AL545*AL$5)</f>
        <v>0</v>
      </c>
      <c r="AM1295" s="382">
        <f ca="1">IF(Controle!$N$16=1,0,$D1295*AM545*AM$5)</f>
        <v>0</v>
      </c>
      <c r="AN1295" s="382">
        <f ca="1">IF(Controle!$N$16=1,0,$D1295*AN545*AN$5)</f>
        <v>0</v>
      </c>
      <c r="AO1295" s="382">
        <f ca="1">IF(Controle!$N$16=1,0,$D1295*AO545*AO$5)</f>
        <v>0</v>
      </c>
      <c r="AP1295" s="382">
        <f ca="1">IF(Controle!$N$16=1,0,$D1295*AP545*AP$5)</f>
        <v>0</v>
      </c>
      <c r="AQ1295" s="382">
        <f ca="1">IF(Controle!$N$16=1,0,$D1295*AQ545*AQ$5)</f>
        <v>0</v>
      </c>
      <c r="AR1295" s="382">
        <f ca="1">IF(Controle!$N$16=1,0,$D1295*AR545*AR$5)</f>
        <v>0</v>
      </c>
      <c r="AS1295" s="684">
        <f t="shared" ca="1" si="679"/>
        <v>0</v>
      </c>
    </row>
    <row r="1296" spans="2:45" hidden="1" outlineLevel="1">
      <c r="B1296" s="123"/>
      <c r="C1296" s="81">
        <f t="shared" si="680"/>
        <v>34</v>
      </c>
      <c r="D1296" s="191">
        <f ca="1"/>
        <v>0</v>
      </c>
      <c r="E1296" s="382">
        <f ca="1">IF(Controle!$N$16=1,0,$D1296*E546*E$5)</f>
        <v>0</v>
      </c>
      <c r="F1296" s="382">
        <f ca="1">IF(Controle!$N$16=1,0,$D1296*F546*F$5)</f>
        <v>0</v>
      </c>
      <c r="G1296" s="382">
        <f ca="1">IF(Controle!$N$16=1,0,$D1296*G546*G$5)</f>
        <v>0</v>
      </c>
      <c r="H1296" s="382">
        <f ca="1">IF(Controle!$N$16=1,0,$D1296*H546*H$5)</f>
        <v>0</v>
      </c>
      <c r="I1296" s="382">
        <f ca="1">IF(Controle!$N$16=1,0,$D1296*I546*I$5)</f>
        <v>0</v>
      </c>
      <c r="J1296" s="382">
        <f ca="1">IF(Controle!$N$16=1,0,$D1296*J546*J$5)</f>
        <v>0</v>
      </c>
      <c r="K1296" s="382">
        <f ca="1">IF(Controle!$N$16=1,0,$D1296*K546*K$5)</f>
        <v>0</v>
      </c>
      <c r="L1296" s="382">
        <f ca="1">IF(Controle!$N$16=1,0,$D1296*L546*L$5)</f>
        <v>0</v>
      </c>
      <c r="M1296" s="382">
        <f ca="1">IF(Controle!$N$16=1,0,$D1296*M546*M$5)</f>
        <v>0</v>
      </c>
      <c r="N1296" s="382">
        <f ca="1">IF(Controle!$N$16=1,0,$D1296*N546*N$5)</f>
        <v>0</v>
      </c>
      <c r="O1296" s="382">
        <f ca="1">IF(Controle!$N$16=1,0,$D1296*O546*O$5)</f>
        <v>0</v>
      </c>
      <c r="P1296" s="382">
        <f ca="1">IF(Controle!$N$16=1,0,$D1296*P546*P$5)</f>
        <v>0</v>
      </c>
      <c r="Q1296" s="382">
        <f ca="1">IF(Controle!$N$16=1,0,$D1296*Q546*Q$5)</f>
        <v>0</v>
      </c>
      <c r="R1296" s="382">
        <f ca="1">IF(Controle!$N$16=1,0,$D1296*R546*R$5)</f>
        <v>0</v>
      </c>
      <c r="S1296" s="382">
        <f ca="1">IF(Controle!$N$16=1,0,$D1296*S546*S$5)</f>
        <v>0</v>
      </c>
      <c r="T1296" s="382">
        <f ca="1">IF(Controle!$N$16=1,0,$D1296*T546*T$5)</f>
        <v>0</v>
      </c>
      <c r="U1296" s="382">
        <f ca="1">IF(Controle!$N$16=1,0,$D1296*U546*U$5)</f>
        <v>0</v>
      </c>
      <c r="V1296" s="382">
        <f ca="1">IF(Controle!$N$16=1,0,$D1296*V546*V$5)</f>
        <v>0</v>
      </c>
      <c r="W1296" s="382">
        <f ca="1">IF(Controle!$N$16=1,0,$D1296*W546*W$5)</f>
        <v>0</v>
      </c>
      <c r="X1296" s="382">
        <f ca="1">IF(Controle!$N$16=1,0,$D1296*X546*X$5)</f>
        <v>0</v>
      </c>
      <c r="Y1296" s="382">
        <f ca="1">IF(Controle!$N$16=1,0,$D1296*Y546*Y$5)</f>
        <v>0</v>
      </c>
      <c r="Z1296" s="382">
        <f ca="1">IF(Controle!$N$16=1,0,$D1296*Z546*Z$5)</f>
        <v>0</v>
      </c>
      <c r="AA1296" s="382">
        <f ca="1">IF(Controle!$N$16=1,0,$D1296*AA546*AA$5)</f>
        <v>0</v>
      </c>
      <c r="AB1296" s="382">
        <f ca="1">IF(Controle!$N$16=1,0,$D1296*AB546*AB$5)</f>
        <v>0</v>
      </c>
      <c r="AC1296" s="382">
        <f ca="1">IF(Controle!$N$16=1,0,$D1296*AC546*AC$5)</f>
        <v>0</v>
      </c>
      <c r="AD1296" s="382">
        <f ca="1">IF(Controle!$N$16=1,0,$D1296*AD546*AD$5)</f>
        <v>0</v>
      </c>
      <c r="AE1296" s="382">
        <f ca="1">IF(Controle!$N$16=1,0,$D1296*AE546*AE$5)</f>
        <v>0</v>
      </c>
      <c r="AF1296" s="382">
        <f ca="1">IF(Controle!$N$16=1,0,$D1296*AF546*AF$5)</f>
        <v>0</v>
      </c>
      <c r="AG1296" s="382">
        <f ca="1">IF(Controle!$N$16=1,0,$D1296*AG546*AG$5)</f>
        <v>0</v>
      </c>
      <c r="AH1296" s="382">
        <f ca="1">IF(Controle!$N$16=1,0,$D1296*AH546*AH$5)</f>
        <v>0</v>
      </c>
      <c r="AI1296" s="382">
        <f ca="1">IF(Controle!$N$16=1,0,$D1296*AI546*AI$5)</f>
        <v>0</v>
      </c>
      <c r="AJ1296" s="382">
        <f ca="1">IF(Controle!$N$16=1,0,$D1296*AJ546*AJ$5)</f>
        <v>0</v>
      </c>
      <c r="AK1296" s="382">
        <f ca="1">IF(Controle!$N$16=1,0,$D1296*AK546*AK$5)</f>
        <v>0</v>
      </c>
      <c r="AL1296" s="382">
        <f ca="1">IF(Controle!$N$16=1,0,$D1296*AL546*AL$5)</f>
        <v>0</v>
      </c>
      <c r="AM1296" s="382">
        <f ca="1">IF(Controle!$N$16=1,0,$D1296*AM546*AM$5)</f>
        <v>0</v>
      </c>
      <c r="AN1296" s="382">
        <f ca="1">IF(Controle!$N$16=1,0,$D1296*AN546*AN$5)</f>
        <v>0</v>
      </c>
      <c r="AO1296" s="382">
        <f ca="1">IF(Controle!$N$16=1,0,$D1296*AO546*AO$5)</f>
        <v>0</v>
      </c>
      <c r="AP1296" s="382">
        <f ca="1">IF(Controle!$N$16=1,0,$D1296*AP546*AP$5)</f>
        <v>0</v>
      </c>
      <c r="AQ1296" s="382">
        <f ca="1">IF(Controle!$N$16=1,0,$D1296*AQ546*AQ$5)</f>
        <v>0</v>
      </c>
      <c r="AR1296" s="382">
        <f ca="1">IF(Controle!$N$16=1,0,$D1296*AR546*AR$5)</f>
        <v>0</v>
      </c>
      <c r="AS1296" s="684">
        <f t="shared" ca="1" si="679"/>
        <v>0</v>
      </c>
    </row>
    <row r="1297" spans="1:47" hidden="1" outlineLevel="1">
      <c r="B1297" s="123"/>
      <c r="C1297" s="81">
        <f t="shared" si="680"/>
        <v>35</v>
      </c>
      <c r="D1297" s="191">
        <f ca="1"/>
        <v>0</v>
      </c>
      <c r="E1297" s="382">
        <f ca="1">IF(Controle!$N$16=1,0,$D1297*E547*E$5)</f>
        <v>0</v>
      </c>
      <c r="F1297" s="382">
        <f ca="1">IF(Controle!$N$16=1,0,$D1297*F547*F$5)</f>
        <v>0</v>
      </c>
      <c r="G1297" s="382">
        <f ca="1">IF(Controle!$N$16=1,0,$D1297*G547*G$5)</f>
        <v>0</v>
      </c>
      <c r="H1297" s="382">
        <f ca="1">IF(Controle!$N$16=1,0,$D1297*H547*H$5)</f>
        <v>0</v>
      </c>
      <c r="I1297" s="382">
        <f ca="1">IF(Controle!$N$16=1,0,$D1297*I547*I$5)</f>
        <v>0</v>
      </c>
      <c r="J1297" s="382">
        <f ca="1">IF(Controle!$N$16=1,0,$D1297*J547*J$5)</f>
        <v>0</v>
      </c>
      <c r="K1297" s="382">
        <f ca="1">IF(Controle!$N$16=1,0,$D1297*K547*K$5)</f>
        <v>0</v>
      </c>
      <c r="L1297" s="382">
        <f ca="1">IF(Controle!$N$16=1,0,$D1297*L547*L$5)</f>
        <v>0</v>
      </c>
      <c r="M1297" s="382">
        <f ca="1">IF(Controle!$N$16=1,0,$D1297*M547*M$5)</f>
        <v>0</v>
      </c>
      <c r="N1297" s="382">
        <f ca="1">IF(Controle!$N$16=1,0,$D1297*N547*N$5)</f>
        <v>0</v>
      </c>
      <c r="O1297" s="382">
        <f ca="1">IF(Controle!$N$16=1,0,$D1297*O547*O$5)</f>
        <v>0</v>
      </c>
      <c r="P1297" s="382">
        <f ca="1">IF(Controle!$N$16=1,0,$D1297*P547*P$5)</f>
        <v>0</v>
      </c>
      <c r="Q1297" s="382">
        <f ca="1">IF(Controle!$N$16=1,0,$D1297*Q547*Q$5)</f>
        <v>0</v>
      </c>
      <c r="R1297" s="382">
        <f ca="1">IF(Controle!$N$16=1,0,$D1297*R547*R$5)</f>
        <v>0</v>
      </c>
      <c r="S1297" s="382">
        <f ca="1">IF(Controle!$N$16=1,0,$D1297*S547*S$5)</f>
        <v>0</v>
      </c>
      <c r="T1297" s="382">
        <f ca="1">IF(Controle!$N$16=1,0,$D1297*T547*T$5)</f>
        <v>0</v>
      </c>
      <c r="U1297" s="382">
        <f ca="1">IF(Controle!$N$16=1,0,$D1297*U547*U$5)</f>
        <v>0</v>
      </c>
      <c r="V1297" s="382">
        <f ca="1">IF(Controle!$N$16=1,0,$D1297*V547*V$5)</f>
        <v>0</v>
      </c>
      <c r="W1297" s="382">
        <f ca="1">IF(Controle!$N$16=1,0,$D1297*W547*W$5)</f>
        <v>0</v>
      </c>
      <c r="X1297" s="382">
        <f ca="1">IF(Controle!$N$16=1,0,$D1297*X547*X$5)</f>
        <v>0</v>
      </c>
      <c r="Y1297" s="382">
        <f ca="1">IF(Controle!$N$16=1,0,$D1297*Y547*Y$5)</f>
        <v>0</v>
      </c>
      <c r="Z1297" s="382">
        <f ca="1">IF(Controle!$N$16=1,0,$D1297*Z547*Z$5)</f>
        <v>0</v>
      </c>
      <c r="AA1297" s="382">
        <f ca="1">IF(Controle!$N$16=1,0,$D1297*AA547*AA$5)</f>
        <v>0</v>
      </c>
      <c r="AB1297" s="382">
        <f ca="1">IF(Controle!$N$16=1,0,$D1297*AB547*AB$5)</f>
        <v>0</v>
      </c>
      <c r="AC1297" s="382">
        <f ca="1">IF(Controle!$N$16=1,0,$D1297*AC547*AC$5)</f>
        <v>0</v>
      </c>
      <c r="AD1297" s="382">
        <f ca="1">IF(Controle!$N$16=1,0,$D1297*AD547*AD$5)</f>
        <v>0</v>
      </c>
      <c r="AE1297" s="382">
        <f ca="1">IF(Controle!$N$16=1,0,$D1297*AE547*AE$5)</f>
        <v>0</v>
      </c>
      <c r="AF1297" s="382">
        <f ca="1">IF(Controle!$N$16=1,0,$D1297*AF547*AF$5)</f>
        <v>0</v>
      </c>
      <c r="AG1297" s="382">
        <f ca="1">IF(Controle!$N$16=1,0,$D1297*AG547*AG$5)</f>
        <v>0</v>
      </c>
      <c r="AH1297" s="382">
        <f ca="1">IF(Controle!$N$16=1,0,$D1297*AH547*AH$5)</f>
        <v>0</v>
      </c>
      <c r="AI1297" s="382">
        <f ca="1">IF(Controle!$N$16=1,0,$D1297*AI547*AI$5)</f>
        <v>0</v>
      </c>
      <c r="AJ1297" s="382">
        <f ca="1">IF(Controle!$N$16=1,0,$D1297*AJ547*AJ$5)</f>
        <v>0</v>
      </c>
      <c r="AK1297" s="382">
        <f ca="1">IF(Controle!$N$16=1,0,$D1297*AK547*AK$5)</f>
        <v>0</v>
      </c>
      <c r="AL1297" s="382">
        <f ca="1">IF(Controle!$N$16=1,0,$D1297*AL547*AL$5)</f>
        <v>0</v>
      </c>
      <c r="AM1297" s="382">
        <f ca="1">IF(Controle!$N$16=1,0,$D1297*AM547*AM$5)</f>
        <v>0</v>
      </c>
      <c r="AN1297" s="382">
        <f ca="1">IF(Controle!$N$16=1,0,$D1297*AN547*AN$5)</f>
        <v>0</v>
      </c>
      <c r="AO1297" s="382">
        <f ca="1">IF(Controle!$N$16=1,0,$D1297*AO547*AO$5)</f>
        <v>0</v>
      </c>
      <c r="AP1297" s="382">
        <f ca="1">IF(Controle!$N$16=1,0,$D1297*AP547*AP$5)</f>
        <v>0</v>
      </c>
      <c r="AQ1297" s="382">
        <f ca="1">IF(Controle!$N$16=1,0,$D1297*AQ547*AQ$5)</f>
        <v>0</v>
      </c>
      <c r="AR1297" s="382">
        <f ca="1">IF(Controle!$N$16=1,0,$D1297*AR547*AR$5)</f>
        <v>0</v>
      </c>
      <c r="AS1297" s="684">
        <f t="shared" ca="1" si="679"/>
        <v>0</v>
      </c>
    </row>
    <row r="1298" spans="1:47" hidden="1" outlineLevel="1">
      <c r="B1298" s="123"/>
      <c r="C1298" s="81">
        <f t="shared" si="680"/>
        <v>36</v>
      </c>
      <c r="D1298" s="191">
        <f ca="1"/>
        <v>0</v>
      </c>
      <c r="E1298" s="382">
        <f ca="1">IF(Controle!$N$16=1,0,$D1298*E548*E$5)</f>
        <v>0</v>
      </c>
      <c r="F1298" s="382">
        <f ca="1">IF(Controle!$N$16=1,0,$D1298*F548*F$5)</f>
        <v>0</v>
      </c>
      <c r="G1298" s="382">
        <f ca="1">IF(Controle!$N$16=1,0,$D1298*G548*G$5)</f>
        <v>0</v>
      </c>
      <c r="H1298" s="382">
        <f ca="1">IF(Controle!$N$16=1,0,$D1298*H548*H$5)</f>
        <v>0</v>
      </c>
      <c r="I1298" s="382">
        <f ca="1">IF(Controle!$N$16=1,0,$D1298*I548*I$5)</f>
        <v>0</v>
      </c>
      <c r="J1298" s="382">
        <f ca="1">IF(Controle!$N$16=1,0,$D1298*J548*J$5)</f>
        <v>0</v>
      </c>
      <c r="K1298" s="382">
        <f ca="1">IF(Controle!$N$16=1,0,$D1298*K548*K$5)</f>
        <v>0</v>
      </c>
      <c r="L1298" s="382">
        <f ca="1">IF(Controle!$N$16=1,0,$D1298*L548*L$5)</f>
        <v>0</v>
      </c>
      <c r="M1298" s="382">
        <f ca="1">IF(Controle!$N$16=1,0,$D1298*M548*M$5)</f>
        <v>0</v>
      </c>
      <c r="N1298" s="382">
        <f ca="1">IF(Controle!$N$16=1,0,$D1298*N548*N$5)</f>
        <v>0</v>
      </c>
      <c r="O1298" s="382">
        <f ca="1">IF(Controle!$N$16=1,0,$D1298*O548*O$5)</f>
        <v>0</v>
      </c>
      <c r="P1298" s="382">
        <f ca="1">IF(Controle!$N$16=1,0,$D1298*P548*P$5)</f>
        <v>0</v>
      </c>
      <c r="Q1298" s="382">
        <f ca="1">IF(Controle!$N$16=1,0,$D1298*Q548*Q$5)</f>
        <v>0</v>
      </c>
      <c r="R1298" s="382">
        <f ca="1">IF(Controle!$N$16=1,0,$D1298*R548*R$5)</f>
        <v>0</v>
      </c>
      <c r="S1298" s="382">
        <f ca="1">IF(Controle!$N$16=1,0,$D1298*S548*S$5)</f>
        <v>0</v>
      </c>
      <c r="T1298" s="382">
        <f ca="1">IF(Controle!$N$16=1,0,$D1298*T548*T$5)</f>
        <v>0</v>
      </c>
      <c r="U1298" s="382">
        <f ca="1">IF(Controle!$N$16=1,0,$D1298*U548*U$5)</f>
        <v>0</v>
      </c>
      <c r="V1298" s="382">
        <f ca="1">IF(Controle!$N$16=1,0,$D1298*V548*V$5)</f>
        <v>0</v>
      </c>
      <c r="W1298" s="382">
        <f ca="1">IF(Controle!$N$16=1,0,$D1298*W548*W$5)</f>
        <v>0</v>
      </c>
      <c r="X1298" s="382">
        <f ca="1">IF(Controle!$N$16=1,0,$D1298*X548*X$5)</f>
        <v>0</v>
      </c>
      <c r="Y1298" s="382">
        <f ca="1">IF(Controle!$N$16=1,0,$D1298*Y548*Y$5)</f>
        <v>0</v>
      </c>
      <c r="Z1298" s="382">
        <f ca="1">IF(Controle!$N$16=1,0,$D1298*Z548*Z$5)</f>
        <v>0</v>
      </c>
      <c r="AA1298" s="382">
        <f ca="1">IF(Controle!$N$16=1,0,$D1298*AA548*AA$5)</f>
        <v>0</v>
      </c>
      <c r="AB1298" s="382">
        <f ca="1">IF(Controle!$N$16=1,0,$D1298*AB548*AB$5)</f>
        <v>0</v>
      </c>
      <c r="AC1298" s="382">
        <f ca="1">IF(Controle!$N$16=1,0,$D1298*AC548*AC$5)</f>
        <v>0</v>
      </c>
      <c r="AD1298" s="382">
        <f ca="1">IF(Controle!$N$16=1,0,$D1298*AD548*AD$5)</f>
        <v>0</v>
      </c>
      <c r="AE1298" s="382">
        <f ca="1">IF(Controle!$N$16=1,0,$D1298*AE548*AE$5)</f>
        <v>0</v>
      </c>
      <c r="AF1298" s="382">
        <f ca="1">IF(Controle!$N$16=1,0,$D1298*AF548*AF$5)</f>
        <v>0</v>
      </c>
      <c r="AG1298" s="382">
        <f ca="1">IF(Controle!$N$16=1,0,$D1298*AG548*AG$5)</f>
        <v>0</v>
      </c>
      <c r="AH1298" s="382">
        <f ca="1">IF(Controle!$N$16=1,0,$D1298*AH548*AH$5)</f>
        <v>0</v>
      </c>
      <c r="AI1298" s="382">
        <f ca="1">IF(Controle!$N$16=1,0,$D1298*AI548*AI$5)</f>
        <v>0</v>
      </c>
      <c r="AJ1298" s="382">
        <f ca="1">IF(Controle!$N$16=1,0,$D1298*AJ548*AJ$5)</f>
        <v>0</v>
      </c>
      <c r="AK1298" s="382">
        <f ca="1">IF(Controle!$N$16=1,0,$D1298*AK548*AK$5)</f>
        <v>0</v>
      </c>
      <c r="AL1298" s="382">
        <f ca="1">IF(Controle!$N$16=1,0,$D1298*AL548*AL$5)</f>
        <v>0</v>
      </c>
      <c r="AM1298" s="382">
        <f ca="1">IF(Controle!$N$16=1,0,$D1298*AM548*AM$5)</f>
        <v>0</v>
      </c>
      <c r="AN1298" s="382">
        <f ca="1">IF(Controle!$N$16=1,0,$D1298*AN548*AN$5)</f>
        <v>0</v>
      </c>
      <c r="AO1298" s="382">
        <f ca="1">IF(Controle!$N$16=1,0,$D1298*AO548*AO$5)</f>
        <v>0</v>
      </c>
      <c r="AP1298" s="382">
        <f ca="1">IF(Controle!$N$16=1,0,$D1298*AP548*AP$5)</f>
        <v>0</v>
      </c>
      <c r="AQ1298" s="382">
        <f ca="1">IF(Controle!$N$16=1,0,$D1298*AQ548*AQ$5)</f>
        <v>0</v>
      </c>
      <c r="AR1298" s="382">
        <f ca="1">IF(Controle!$N$16=1,0,$D1298*AR548*AR$5)</f>
        <v>0</v>
      </c>
      <c r="AS1298" s="684">
        <f t="shared" ca="1" si="679"/>
        <v>0</v>
      </c>
    </row>
    <row r="1299" spans="1:47" hidden="1" outlineLevel="1">
      <c r="B1299" s="123"/>
      <c r="C1299" s="81">
        <f t="shared" si="680"/>
        <v>37</v>
      </c>
      <c r="D1299" s="191">
        <f ca="1"/>
        <v>0</v>
      </c>
      <c r="E1299" s="382">
        <f ca="1">IF(Controle!$N$16=1,0,$D1299*E549*E$5)</f>
        <v>0</v>
      </c>
      <c r="F1299" s="382">
        <f ca="1">IF(Controle!$N$16=1,0,$D1299*F549*F$5)</f>
        <v>0</v>
      </c>
      <c r="G1299" s="382">
        <f ca="1">IF(Controle!$N$16=1,0,$D1299*G549*G$5)</f>
        <v>0</v>
      </c>
      <c r="H1299" s="382">
        <f ca="1">IF(Controle!$N$16=1,0,$D1299*H549*H$5)</f>
        <v>0</v>
      </c>
      <c r="I1299" s="382">
        <f ca="1">IF(Controle!$N$16=1,0,$D1299*I549*I$5)</f>
        <v>0</v>
      </c>
      <c r="J1299" s="382">
        <f ca="1">IF(Controle!$N$16=1,0,$D1299*J549*J$5)</f>
        <v>0</v>
      </c>
      <c r="K1299" s="382">
        <f ca="1">IF(Controle!$N$16=1,0,$D1299*K549*K$5)</f>
        <v>0</v>
      </c>
      <c r="L1299" s="382">
        <f ca="1">IF(Controle!$N$16=1,0,$D1299*L549*L$5)</f>
        <v>0</v>
      </c>
      <c r="M1299" s="382">
        <f ca="1">IF(Controle!$N$16=1,0,$D1299*M549*M$5)</f>
        <v>0</v>
      </c>
      <c r="N1299" s="382">
        <f ca="1">IF(Controle!$N$16=1,0,$D1299*N549*N$5)</f>
        <v>0</v>
      </c>
      <c r="O1299" s="382">
        <f ca="1">IF(Controle!$N$16=1,0,$D1299*O549*O$5)</f>
        <v>0</v>
      </c>
      <c r="P1299" s="382">
        <f ca="1">IF(Controle!$N$16=1,0,$D1299*P549*P$5)</f>
        <v>0</v>
      </c>
      <c r="Q1299" s="382">
        <f ca="1">IF(Controle!$N$16=1,0,$D1299*Q549*Q$5)</f>
        <v>0</v>
      </c>
      <c r="R1299" s="382">
        <f ca="1">IF(Controle!$N$16=1,0,$D1299*R549*R$5)</f>
        <v>0</v>
      </c>
      <c r="S1299" s="382">
        <f ca="1">IF(Controle!$N$16=1,0,$D1299*S549*S$5)</f>
        <v>0</v>
      </c>
      <c r="T1299" s="382">
        <f ca="1">IF(Controle!$N$16=1,0,$D1299*T549*T$5)</f>
        <v>0</v>
      </c>
      <c r="U1299" s="382">
        <f ca="1">IF(Controle!$N$16=1,0,$D1299*U549*U$5)</f>
        <v>0</v>
      </c>
      <c r="V1299" s="382">
        <f ca="1">IF(Controle!$N$16=1,0,$D1299*V549*V$5)</f>
        <v>0</v>
      </c>
      <c r="W1299" s="382">
        <f ca="1">IF(Controle!$N$16=1,0,$D1299*W549*W$5)</f>
        <v>0</v>
      </c>
      <c r="X1299" s="382">
        <f ca="1">IF(Controle!$N$16=1,0,$D1299*X549*X$5)</f>
        <v>0</v>
      </c>
      <c r="Y1299" s="382">
        <f ca="1">IF(Controle!$N$16=1,0,$D1299*Y549*Y$5)</f>
        <v>0</v>
      </c>
      <c r="Z1299" s="382">
        <f ca="1">IF(Controle!$N$16=1,0,$D1299*Z549*Z$5)</f>
        <v>0</v>
      </c>
      <c r="AA1299" s="382">
        <f ca="1">IF(Controle!$N$16=1,0,$D1299*AA549*AA$5)</f>
        <v>0</v>
      </c>
      <c r="AB1299" s="382">
        <f ca="1">IF(Controle!$N$16=1,0,$D1299*AB549*AB$5)</f>
        <v>0</v>
      </c>
      <c r="AC1299" s="382">
        <f ca="1">IF(Controle!$N$16=1,0,$D1299*AC549*AC$5)</f>
        <v>0</v>
      </c>
      <c r="AD1299" s="382">
        <f ca="1">IF(Controle!$N$16=1,0,$D1299*AD549*AD$5)</f>
        <v>0</v>
      </c>
      <c r="AE1299" s="382">
        <f ca="1">IF(Controle!$N$16=1,0,$D1299*AE549*AE$5)</f>
        <v>0</v>
      </c>
      <c r="AF1299" s="382">
        <f ca="1">IF(Controle!$N$16=1,0,$D1299*AF549*AF$5)</f>
        <v>0</v>
      </c>
      <c r="AG1299" s="382">
        <f ca="1">IF(Controle!$N$16=1,0,$D1299*AG549*AG$5)</f>
        <v>0</v>
      </c>
      <c r="AH1299" s="382">
        <f ca="1">IF(Controle!$N$16=1,0,$D1299*AH549*AH$5)</f>
        <v>0</v>
      </c>
      <c r="AI1299" s="382">
        <f ca="1">IF(Controle!$N$16=1,0,$D1299*AI549*AI$5)</f>
        <v>0</v>
      </c>
      <c r="AJ1299" s="382">
        <f ca="1">IF(Controle!$N$16=1,0,$D1299*AJ549*AJ$5)</f>
        <v>0</v>
      </c>
      <c r="AK1299" s="382">
        <f ca="1">IF(Controle!$N$16=1,0,$D1299*AK549*AK$5)</f>
        <v>0</v>
      </c>
      <c r="AL1299" s="382">
        <f ca="1">IF(Controle!$N$16=1,0,$D1299*AL549*AL$5)</f>
        <v>0</v>
      </c>
      <c r="AM1299" s="382">
        <f ca="1">IF(Controle!$N$16=1,0,$D1299*AM549*AM$5)</f>
        <v>0</v>
      </c>
      <c r="AN1299" s="382">
        <f ca="1">IF(Controle!$N$16=1,0,$D1299*AN549*AN$5)</f>
        <v>0</v>
      </c>
      <c r="AO1299" s="382">
        <f ca="1">IF(Controle!$N$16=1,0,$D1299*AO549*AO$5)</f>
        <v>0</v>
      </c>
      <c r="AP1299" s="382">
        <f ca="1">IF(Controle!$N$16=1,0,$D1299*AP549*AP$5)</f>
        <v>0</v>
      </c>
      <c r="AQ1299" s="382">
        <f ca="1">IF(Controle!$N$16=1,0,$D1299*AQ549*AQ$5)</f>
        <v>0</v>
      </c>
      <c r="AR1299" s="382">
        <f ca="1">IF(Controle!$N$16=1,0,$D1299*AR549*AR$5)</f>
        <v>0</v>
      </c>
      <c r="AS1299" s="684">
        <f t="shared" ca="1" si="679"/>
        <v>0</v>
      </c>
    </row>
    <row r="1300" spans="1:47" hidden="1" outlineLevel="1">
      <c r="B1300" s="123"/>
      <c r="C1300" s="81">
        <f t="shared" si="680"/>
        <v>38</v>
      </c>
      <c r="D1300" s="191">
        <f ca="1"/>
        <v>0</v>
      </c>
      <c r="E1300" s="382">
        <f ca="1">IF(Controle!$N$16=1,0,$D1300*E550*E$5)</f>
        <v>0</v>
      </c>
      <c r="F1300" s="382">
        <f ca="1">IF(Controle!$N$16=1,0,$D1300*F550*F$5)</f>
        <v>0</v>
      </c>
      <c r="G1300" s="382">
        <f ca="1">IF(Controle!$N$16=1,0,$D1300*G550*G$5)</f>
        <v>0</v>
      </c>
      <c r="H1300" s="382">
        <f ca="1">IF(Controle!$N$16=1,0,$D1300*H550*H$5)</f>
        <v>0</v>
      </c>
      <c r="I1300" s="382">
        <f ca="1">IF(Controle!$N$16=1,0,$D1300*I550*I$5)</f>
        <v>0</v>
      </c>
      <c r="J1300" s="382">
        <f ca="1">IF(Controle!$N$16=1,0,$D1300*J550*J$5)</f>
        <v>0</v>
      </c>
      <c r="K1300" s="382">
        <f ca="1">IF(Controle!$N$16=1,0,$D1300*K550*K$5)</f>
        <v>0</v>
      </c>
      <c r="L1300" s="382">
        <f ca="1">IF(Controle!$N$16=1,0,$D1300*L550*L$5)</f>
        <v>0</v>
      </c>
      <c r="M1300" s="382">
        <f ca="1">IF(Controle!$N$16=1,0,$D1300*M550*M$5)</f>
        <v>0</v>
      </c>
      <c r="N1300" s="382">
        <f ca="1">IF(Controle!$N$16=1,0,$D1300*N550*N$5)</f>
        <v>0</v>
      </c>
      <c r="O1300" s="382">
        <f ca="1">IF(Controle!$N$16=1,0,$D1300*O550*O$5)</f>
        <v>0</v>
      </c>
      <c r="P1300" s="382">
        <f ca="1">IF(Controle!$N$16=1,0,$D1300*P550*P$5)</f>
        <v>0</v>
      </c>
      <c r="Q1300" s="382">
        <f ca="1">IF(Controle!$N$16=1,0,$D1300*Q550*Q$5)</f>
        <v>0</v>
      </c>
      <c r="R1300" s="382">
        <f ca="1">IF(Controle!$N$16=1,0,$D1300*R550*R$5)</f>
        <v>0</v>
      </c>
      <c r="S1300" s="382">
        <f ca="1">IF(Controle!$N$16=1,0,$D1300*S550*S$5)</f>
        <v>0</v>
      </c>
      <c r="T1300" s="382">
        <f ca="1">IF(Controle!$N$16=1,0,$D1300*T550*T$5)</f>
        <v>0</v>
      </c>
      <c r="U1300" s="382">
        <f ca="1">IF(Controle!$N$16=1,0,$D1300*U550*U$5)</f>
        <v>0</v>
      </c>
      <c r="V1300" s="382">
        <f ca="1">IF(Controle!$N$16=1,0,$D1300*V550*V$5)</f>
        <v>0</v>
      </c>
      <c r="W1300" s="382">
        <f ca="1">IF(Controle!$N$16=1,0,$D1300*W550*W$5)</f>
        <v>0</v>
      </c>
      <c r="X1300" s="382">
        <f ca="1">IF(Controle!$N$16=1,0,$D1300*X550*X$5)</f>
        <v>0</v>
      </c>
      <c r="Y1300" s="382">
        <f ca="1">IF(Controle!$N$16=1,0,$D1300*Y550*Y$5)</f>
        <v>0</v>
      </c>
      <c r="Z1300" s="382">
        <f ca="1">IF(Controle!$N$16=1,0,$D1300*Z550*Z$5)</f>
        <v>0</v>
      </c>
      <c r="AA1300" s="382">
        <f ca="1">IF(Controle!$N$16=1,0,$D1300*AA550*AA$5)</f>
        <v>0</v>
      </c>
      <c r="AB1300" s="382">
        <f ca="1">IF(Controle!$N$16=1,0,$D1300*AB550*AB$5)</f>
        <v>0</v>
      </c>
      <c r="AC1300" s="382">
        <f ca="1">IF(Controle!$N$16=1,0,$D1300*AC550*AC$5)</f>
        <v>0</v>
      </c>
      <c r="AD1300" s="382">
        <f ca="1">IF(Controle!$N$16=1,0,$D1300*AD550*AD$5)</f>
        <v>0</v>
      </c>
      <c r="AE1300" s="382">
        <f ca="1">IF(Controle!$N$16=1,0,$D1300*AE550*AE$5)</f>
        <v>0</v>
      </c>
      <c r="AF1300" s="382">
        <f ca="1">IF(Controle!$N$16=1,0,$D1300*AF550*AF$5)</f>
        <v>0</v>
      </c>
      <c r="AG1300" s="382">
        <f ca="1">IF(Controle!$N$16=1,0,$D1300*AG550*AG$5)</f>
        <v>0</v>
      </c>
      <c r="AH1300" s="382">
        <f ca="1">IF(Controle!$N$16=1,0,$D1300*AH550*AH$5)</f>
        <v>0</v>
      </c>
      <c r="AI1300" s="382">
        <f ca="1">IF(Controle!$N$16=1,0,$D1300*AI550*AI$5)</f>
        <v>0</v>
      </c>
      <c r="AJ1300" s="382">
        <f ca="1">IF(Controle!$N$16=1,0,$D1300*AJ550*AJ$5)</f>
        <v>0</v>
      </c>
      <c r="AK1300" s="382">
        <f ca="1">IF(Controle!$N$16=1,0,$D1300*AK550*AK$5)</f>
        <v>0</v>
      </c>
      <c r="AL1300" s="382">
        <f ca="1">IF(Controle!$N$16=1,0,$D1300*AL550*AL$5)</f>
        <v>0</v>
      </c>
      <c r="AM1300" s="382">
        <f ca="1">IF(Controle!$N$16=1,0,$D1300*AM550*AM$5)</f>
        <v>0</v>
      </c>
      <c r="AN1300" s="382">
        <f ca="1">IF(Controle!$N$16=1,0,$D1300*AN550*AN$5)</f>
        <v>0</v>
      </c>
      <c r="AO1300" s="382">
        <f ca="1">IF(Controle!$N$16=1,0,$D1300*AO550*AO$5)</f>
        <v>0</v>
      </c>
      <c r="AP1300" s="382">
        <f ca="1">IF(Controle!$N$16=1,0,$D1300*AP550*AP$5)</f>
        <v>0</v>
      </c>
      <c r="AQ1300" s="382">
        <f ca="1">IF(Controle!$N$16=1,0,$D1300*AQ550*AQ$5)</f>
        <v>0</v>
      </c>
      <c r="AR1300" s="382">
        <f ca="1">IF(Controle!$N$16=1,0,$D1300*AR550*AR$5)</f>
        <v>0</v>
      </c>
      <c r="AS1300" s="684">
        <f t="shared" ca="1" si="679"/>
        <v>0</v>
      </c>
    </row>
    <row r="1301" spans="1:47" hidden="1" outlineLevel="1">
      <c r="B1301" s="123"/>
      <c r="C1301" s="81">
        <f t="shared" si="680"/>
        <v>39</v>
      </c>
      <c r="D1301" s="191">
        <f ca="1"/>
        <v>0</v>
      </c>
      <c r="E1301" s="382">
        <f ca="1">IF(Controle!$N$16=1,0,$D1301*E551*E$5)</f>
        <v>0</v>
      </c>
      <c r="F1301" s="382">
        <f ca="1">IF(Controle!$N$16=1,0,$D1301*F551*F$5)</f>
        <v>0</v>
      </c>
      <c r="G1301" s="382">
        <f ca="1">IF(Controle!$N$16=1,0,$D1301*G551*G$5)</f>
        <v>0</v>
      </c>
      <c r="H1301" s="382">
        <f ca="1">IF(Controle!$N$16=1,0,$D1301*H551*H$5)</f>
        <v>0</v>
      </c>
      <c r="I1301" s="382">
        <f ca="1">IF(Controle!$N$16=1,0,$D1301*I551*I$5)</f>
        <v>0</v>
      </c>
      <c r="J1301" s="382">
        <f ca="1">IF(Controle!$N$16=1,0,$D1301*J551*J$5)</f>
        <v>0</v>
      </c>
      <c r="K1301" s="382">
        <f ca="1">IF(Controle!$N$16=1,0,$D1301*K551*K$5)</f>
        <v>0</v>
      </c>
      <c r="L1301" s="382">
        <f ca="1">IF(Controle!$N$16=1,0,$D1301*L551*L$5)</f>
        <v>0</v>
      </c>
      <c r="M1301" s="382">
        <f ca="1">IF(Controle!$N$16=1,0,$D1301*M551*M$5)</f>
        <v>0</v>
      </c>
      <c r="N1301" s="382">
        <f ca="1">IF(Controle!$N$16=1,0,$D1301*N551*N$5)</f>
        <v>0</v>
      </c>
      <c r="O1301" s="382">
        <f ca="1">IF(Controle!$N$16=1,0,$D1301*O551*O$5)</f>
        <v>0</v>
      </c>
      <c r="P1301" s="382">
        <f ca="1">IF(Controle!$N$16=1,0,$D1301*P551*P$5)</f>
        <v>0</v>
      </c>
      <c r="Q1301" s="382">
        <f ca="1">IF(Controle!$N$16=1,0,$D1301*Q551*Q$5)</f>
        <v>0</v>
      </c>
      <c r="R1301" s="382">
        <f ca="1">IF(Controle!$N$16=1,0,$D1301*R551*R$5)</f>
        <v>0</v>
      </c>
      <c r="S1301" s="382">
        <f ca="1">IF(Controle!$N$16=1,0,$D1301*S551*S$5)</f>
        <v>0</v>
      </c>
      <c r="T1301" s="382">
        <f ca="1">IF(Controle!$N$16=1,0,$D1301*T551*T$5)</f>
        <v>0</v>
      </c>
      <c r="U1301" s="382">
        <f ca="1">IF(Controle!$N$16=1,0,$D1301*U551*U$5)</f>
        <v>0</v>
      </c>
      <c r="V1301" s="382">
        <f ca="1">IF(Controle!$N$16=1,0,$D1301*V551*V$5)</f>
        <v>0</v>
      </c>
      <c r="W1301" s="382">
        <f ca="1">IF(Controle!$N$16=1,0,$D1301*W551*W$5)</f>
        <v>0</v>
      </c>
      <c r="X1301" s="382">
        <f ca="1">IF(Controle!$N$16=1,0,$D1301*X551*X$5)</f>
        <v>0</v>
      </c>
      <c r="Y1301" s="382">
        <f ca="1">IF(Controle!$N$16=1,0,$D1301*Y551*Y$5)</f>
        <v>0</v>
      </c>
      <c r="Z1301" s="382">
        <f ca="1">IF(Controle!$N$16=1,0,$D1301*Z551*Z$5)</f>
        <v>0</v>
      </c>
      <c r="AA1301" s="382">
        <f ca="1">IF(Controle!$N$16=1,0,$D1301*AA551*AA$5)</f>
        <v>0</v>
      </c>
      <c r="AB1301" s="382">
        <f ca="1">IF(Controle!$N$16=1,0,$D1301*AB551*AB$5)</f>
        <v>0</v>
      </c>
      <c r="AC1301" s="382">
        <f ca="1">IF(Controle!$N$16=1,0,$D1301*AC551*AC$5)</f>
        <v>0</v>
      </c>
      <c r="AD1301" s="382">
        <f ca="1">IF(Controle!$N$16=1,0,$D1301*AD551*AD$5)</f>
        <v>0</v>
      </c>
      <c r="AE1301" s="382">
        <f ca="1">IF(Controle!$N$16=1,0,$D1301*AE551*AE$5)</f>
        <v>0</v>
      </c>
      <c r="AF1301" s="382">
        <f ca="1">IF(Controle!$N$16=1,0,$D1301*AF551*AF$5)</f>
        <v>0</v>
      </c>
      <c r="AG1301" s="382">
        <f ca="1">IF(Controle!$N$16=1,0,$D1301*AG551*AG$5)</f>
        <v>0</v>
      </c>
      <c r="AH1301" s="382">
        <f ca="1">IF(Controle!$N$16=1,0,$D1301*AH551*AH$5)</f>
        <v>0</v>
      </c>
      <c r="AI1301" s="382">
        <f ca="1">IF(Controle!$N$16=1,0,$D1301*AI551*AI$5)</f>
        <v>0</v>
      </c>
      <c r="AJ1301" s="382">
        <f ca="1">IF(Controle!$N$16=1,0,$D1301*AJ551*AJ$5)</f>
        <v>0</v>
      </c>
      <c r="AK1301" s="382">
        <f ca="1">IF(Controle!$N$16=1,0,$D1301*AK551*AK$5)</f>
        <v>0</v>
      </c>
      <c r="AL1301" s="382">
        <f ca="1">IF(Controle!$N$16=1,0,$D1301*AL551*AL$5)</f>
        <v>0</v>
      </c>
      <c r="AM1301" s="382">
        <f ca="1">IF(Controle!$N$16=1,0,$D1301*AM551*AM$5)</f>
        <v>0</v>
      </c>
      <c r="AN1301" s="382">
        <f ca="1">IF(Controle!$N$16=1,0,$D1301*AN551*AN$5)</f>
        <v>0</v>
      </c>
      <c r="AO1301" s="382">
        <f ca="1">IF(Controle!$N$16=1,0,$D1301*AO551*AO$5)</f>
        <v>0</v>
      </c>
      <c r="AP1301" s="382">
        <f ca="1">IF(Controle!$N$16=1,0,$D1301*AP551*AP$5)</f>
        <v>0</v>
      </c>
      <c r="AQ1301" s="382">
        <f ca="1">IF(Controle!$N$16=1,0,$D1301*AQ551*AQ$5)</f>
        <v>0</v>
      </c>
      <c r="AR1301" s="382">
        <f ca="1">IF(Controle!$N$16=1,0,$D1301*AR551*AR$5)</f>
        <v>0</v>
      </c>
      <c r="AS1301" s="684">
        <f t="shared" ca="1" si="679"/>
        <v>0</v>
      </c>
    </row>
    <row r="1302" spans="1:47" hidden="1" outlineLevel="1">
      <c r="B1302" s="125"/>
      <c r="C1302" s="126">
        <f t="shared" si="680"/>
        <v>40</v>
      </c>
      <c r="D1302" s="247">
        <f ca="1"/>
        <v>0</v>
      </c>
      <c r="E1302" s="382">
        <f ca="1">IF(Controle!$N$16=1,0,$D1302*E552*E$5)</f>
        <v>0</v>
      </c>
      <c r="F1302" s="382">
        <f ca="1">IF(Controle!$N$16=1,0,$D1302*F552*F$5)</f>
        <v>0</v>
      </c>
      <c r="G1302" s="382">
        <f ca="1">IF(Controle!$N$16=1,0,$D1302*G552*G$5)</f>
        <v>0</v>
      </c>
      <c r="H1302" s="382">
        <f ca="1">IF(Controle!$N$16=1,0,$D1302*H552*H$5)</f>
        <v>0</v>
      </c>
      <c r="I1302" s="382">
        <f ca="1">IF(Controle!$N$16=1,0,$D1302*I552*I$5)</f>
        <v>0</v>
      </c>
      <c r="J1302" s="382">
        <f ca="1">IF(Controle!$N$16=1,0,$D1302*J552*J$5)</f>
        <v>0</v>
      </c>
      <c r="K1302" s="382">
        <f ca="1">IF(Controle!$N$16=1,0,$D1302*K552*K$5)</f>
        <v>0</v>
      </c>
      <c r="L1302" s="382">
        <f ca="1">IF(Controle!$N$16=1,0,$D1302*L552*L$5)</f>
        <v>0</v>
      </c>
      <c r="M1302" s="382">
        <f ca="1">IF(Controle!$N$16=1,0,$D1302*M552*M$5)</f>
        <v>0</v>
      </c>
      <c r="N1302" s="382">
        <f ca="1">IF(Controle!$N$16=1,0,$D1302*N552*N$5)</f>
        <v>0</v>
      </c>
      <c r="O1302" s="382">
        <f ca="1">IF(Controle!$N$16=1,0,$D1302*O552*O$5)</f>
        <v>0</v>
      </c>
      <c r="P1302" s="382">
        <f ca="1">IF(Controle!$N$16=1,0,$D1302*P552*P$5)</f>
        <v>0</v>
      </c>
      <c r="Q1302" s="382">
        <f ca="1">IF(Controle!$N$16=1,0,$D1302*Q552*Q$5)</f>
        <v>0</v>
      </c>
      <c r="R1302" s="382">
        <f ca="1">IF(Controle!$N$16=1,0,$D1302*R552*R$5)</f>
        <v>0</v>
      </c>
      <c r="S1302" s="382">
        <f ca="1">IF(Controle!$N$16=1,0,$D1302*S552*S$5)</f>
        <v>0</v>
      </c>
      <c r="T1302" s="382">
        <f ca="1">IF(Controle!$N$16=1,0,$D1302*T552*T$5)</f>
        <v>0</v>
      </c>
      <c r="U1302" s="382">
        <f ca="1">IF(Controle!$N$16=1,0,$D1302*U552*U$5)</f>
        <v>0</v>
      </c>
      <c r="V1302" s="382">
        <f ca="1">IF(Controle!$N$16=1,0,$D1302*V552*V$5)</f>
        <v>0</v>
      </c>
      <c r="W1302" s="382">
        <f ca="1">IF(Controle!$N$16=1,0,$D1302*W552*W$5)</f>
        <v>0</v>
      </c>
      <c r="X1302" s="382">
        <f ca="1">IF(Controle!$N$16=1,0,$D1302*X552*X$5)</f>
        <v>0</v>
      </c>
      <c r="Y1302" s="382">
        <f ca="1">IF(Controle!$N$16=1,0,$D1302*Y552*Y$5)</f>
        <v>0</v>
      </c>
      <c r="Z1302" s="382">
        <f ca="1">IF(Controle!$N$16=1,0,$D1302*Z552*Z$5)</f>
        <v>0</v>
      </c>
      <c r="AA1302" s="382">
        <f ca="1">IF(Controle!$N$16=1,0,$D1302*AA552*AA$5)</f>
        <v>0</v>
      </c>
      <c r="AB1302" s="382">
        <f ca="1">IF(Controle!$N$16=1,0,$D1302*AB552*AB$5)</f>
        <v>0</v>
      </c>
      <c r="AC1302" s="382">
        <f ca="1">IF(Controle!$N$16=1,0,$D1302*AC552*AC$5)</f>
        <v>0</v>
      </c>
      <c r="AD1302" s="382">
        <f ca="1">IF(Controle!$N$16=1,0,$D1302*AD552*AD$5)</f>
        <v>0</v>
      </c>
      <c r="AE1302" s="382">
        <f ca="1">IF(Controle!$N$16=1,0,$D1302*AE552*AE$5)</f>
        <v>0</v>
      </c>
      <c r="AF1302" s="382">
        <f ca="1">IF(Controle!$N$16=1,0,$D1302*AF552*AF$5)</f>
        <v>0</v>
      </c>
      <c r="AG1302" s="382">
        <f ca="1">IF(Controle!$N$16=1,0,$D1302*AG552*AG$5)</f>
        <v>0</v>
      </c>
      <c r="AH1302" s="382">
        <f ca="1">IF(Controle!$N$16=1,0,$D1302*AH552*AH$5)</f>
        <v>0</v>
      </c>
      <c r="AI1302" s="382">
        <f ca="1">IF(Controle!$N$16=1,0,$D1302*AI552*AI$5)</f>
        <v>0</v>
      </c>
      <c r="AJ1302" s="382">
        <f ca="1">IF(Controle!$N$16=1,0,$D1302*AJ552*AJ$5)</f>
        <v>0</v>
      </c>
      <c r="AK1302" s="382">
        <f ca="1">IF(Controle!$N$16=1,0,$D1302*AK552*AK$5)</f>
        <v>0</v>
      </c>
      <c r="AL1302" s="382">
        <f ca="1">IF(Controle!$N$16=1,0,$D1302*AL552*AL$5)</f>
        <v>0</v>
      </c>
      <c r="AM1302" s="382">
        <f ca="1">IF(Controle!$N$16=1,0,$D1302*AM552*AM$5)</f>
        <v>0</v>
      </c>
      <c r="AN1302" s="382">
        <f ca="1">IF(Controle!$N$16=1,0,$D1302*AN552*AN$5)</f>
        <v>0</v>
      </c>
      <c r="AO1302" s="382">
        <f ca="1">IF(Controle!$N$16=1,0,$D1302*AO552*AO$5)</f>
        <v>0</v>
      </c>
      <c r="AP1302" s="382">
        <f ca="1">IF(Controle!$N$16=1,0,$D1302*AP552*AP$5)</f>
        <v>0</v>
      </c>
      <c r="AQ1302" s="382">
        <f ca="1">IF(Controle!$N$16=1,0,$D1302*AQ552*AQ$5)</f>
        <v>0</v>
      </c>
      <c r="AR1302" s="382">
        <f ca="1">IF(Controle!$N$16=1,0,$D1302*AR552*AR$5)</f>
        <v>0</v>
      </c>
      <c r="AS1302" s="686">
        <f t="shared" ca="1" si="679"/>
        <v>0</v>
      </c>
    </row>
    <row r="1303" spans="1:47" s="174" customFormat="1" ht="5.25" customHeight="1">
      <c r="A1303" s="158"/>
      <c r="B1303" s="175"/>
      <c r="C1303" s="480"/>
      <c r="D1303" s="184"/>
      <c r="E1303" s="185"/>
      <c r="F1303" s="185"/>
      <c r="G1303" s="185"/>
      <c r="H1303" s="185"/>
      <c r="I1303" s="185"/>
      <c r="J1303" s="185"/>
      <c r="K1303" s="185"/>
      <c r="L1303" s="185"/>
      <c r="M1303" s="185"/>
      <c r="N1303" s="185"/>
      <c r="O1303" s="185"/>
      <c r="P1303" s="185"/>
      <c r="Q1303" s="185"/>
      <c r="R1303" s="185"/>
      <c r="S1303" s="185"/>
      <c r="T1303" s="185"/>
      <c r="U1303" s="185"/>
      <c r="V1303" s="185"/>
      <c r="W1303" s="185"/>
      <c r="X1303" s="185"/>
      <c r="Y1303" s="185"/>
      <c r="Z1303" s="185"/>
      <c r="AA1303" s="185"/>
      <c r="AB1303" s="185"/>
      <c r="AC1303" s="185"/>
      <c r="AD1303" s="185"/>
      <c r="AE1303" s="185"/>
      <c r="AF1303" s="185"/>
      <c r="AG1303" s="185"/>
      <c r="AH1303" s="185"/>
      <c r="AI1303" s="185"/>
      <c r="AJ1303" s="185"/>
      <c r="AK1303" s="185"/>
      <c r="AL1303" s="185"/>
      <c r="AM1303" s="185"/>
      <c r="AN1303" s="185"/>
      <c r="AO1303" s="185"/>
      <c r="AP1303" s="185"/>
      <c r="AQ1303" s="185"/>
      <c r="AR1303" s="185"/>
      <c r="AS1303" s="185"/>
      <c r="AT1303" s="66"/>
      <c r="AU1303" s="66"/>
    </row>
    <row r="1304" spans="1:47" collapsed="1">
      <c r="B1304" s="878" t="str">
        <f>B554</f>
        <v>Volume com silvicultura de nativas (plantio homogêneo) - ARAUCÁRIA (8 ˧ 18)</v>
      </c>
      <c r="C1304" s="661" t="s">
        <v>414</v>
      </c>
      <c r="D1304" s="661"/>
      <c r="E1304" s="687">
        <f ca="1">SUM(E1305:E1344)</f>
        <v>0</v>
      </c>
      <c r="F1304" s="687">
        <f t="shared" ref="F1304:AR1304" ca="1" si="681">SUM(F1305:F1344)</f>
        <v>0</v>
      </c>
      <c r="G1304" s="687">
        <f t="shared" ca="1" si="681"/>
        <v>0</v>
      </c>
      <c r="H1304" s="687">
        <f t="shared" ca="1" si="681"/>
        <v>0</v>
      </c>
      <c r="I1304" s="687">
        <f t="shared" ca="1" si="681"/>
        <v>0</v>
      </c>
      <c r="J1304" s="687">
        <f t="shared" ca="1" si="681"/>
        <v>0</v>
      </c>
      <c r="K1304" s="687">
        <f t="shared" ca="1" si="681"/>
        <v>0</v>
      </c>
      <c r="L1304" s="687">
        <f t="shared" ca="1" si="681"/>
        <v>0</v>
      </c>
      <c r="M1304" s="687">
        <f t="shared" ca="1" si="681"/>
        <v>0</v>
      </c>
      <c r="N1304" s="687">
        <f t="shared" ca="1" si="681"/>
        <v>0</v>
      </c>
      <c r="O1304" s="687">
        <f t="shared" ca="1" si="681"/>
        <v>0</v>
      </c>
      <c r="P1304" s="687">
        <f t="shared" ca="1" si="681"/>
        <v>0</v>
      </c>
      <c r="Q1304" s="687">
        <f t="shared" ca="1" si="681"/>
        <v>336.80638800000003</v>
      </c>
      <c r="R1304" s="687">
        <f t="shared" ca="1" si="681"/>
        <v>848.13270155936686</v>
      </c>
      <c r="S1304" s="687">
        <f t="shared" ca="1" si="681"/>
        <v>2151.6895308292296</v>
      </c>
      <c r="T1304" s="687">
        <f t="shared" ca="1" si="681"/>
        <v>2151.6895308292296</v>
      </c>
      <c r="U1304" s="687">
        <f t="shared" ca="1" si="681"/>
        <v>2151.6893572767422</v>
      </c>
      <c r="V1304" s="687">
        <f t="shared" ca="1" si="681"/>
        <v>2151.6893572767417</v>
      </c>
      <c r="W1304" s="687">
        <f t="shared" ca="1" si="681"/>
        <v>2545.8504562767416</v>
      </c>
      <c r="X1304" s="687">
        <f t="shared" ca="1" si="681"/>
        <v>992.56109639012845</v>
      </c>
      <c r="Y1304" s="687">
        <f t="shared" ca="1" si="681"/>
        <v>2518.1004291950767</v>
      </c>
      <c r="Z1304" s="687">
        <f t="shared" ca="1" si="681"/>
        <v>2518.1004291950767</v>
      </c>
      <c r="AA1304" s="687">
        <f t="shared" ca="1" si="681"/>
        <v>2518.1002260883611</v>
      </c>
      <c r="AB1304" s="687">
        <f t="shared" ca="1" si="681"/>
        <v>2518.1002260883602</v>
      </c>
      <c r="AC1304" s="687">
        <f t="shared" ca="1" si="681"/>
        <v>2518.1002260883602</v>
      </c>
      <c r="AD1304" s="687">
        <f t="shared" ca="1" si="681"/>
        <v>198.91101900000001</v>
      </c>
      <c r="AE1304" s="687">
        <f t="shared" ca="1" si="681"/>
        <v>500.88996505136521</v>
      </c>
      <c r="AF1304" s="687">
        <f t="shared" ca="1" si="681"/>
        <v>1270.7441794390015</v>
      </c>
      <c r="AG1304" s="687">
        <f t="shared" ca="1" si="681"/>
        <v>1270.7441794390015</v>
      </c>
      <c r="AH1304" s="687">
        <f t="shared" ca="1" si="681"/>
        <v>1270.7440769424238</v>
      </c>
      <c r="AI1304" s="687">
        <f t="shared" ca="1" si="681"/>
        <v>1270.7440769424234</v>
      </c>
      <c r="AJ1304" s="687">
        <f t="shared" ca="1" si="681"/>
        <v>1270.7440769424234</v>
      </c>
      <c r="AK1304" s="687">
        <f t="shared" ca="1" si="681"/>
        <v>0</v>
      </c>
      <c r="AL1304" s="687">
        <f t="shared" ca="1" si="681"/>
        <v>0</v>
      </c>
      <c r="AM1304" s="687">
        <f t="shared" ca="1" si="681"/>
        <v>0</v>
      </c>
      <c r="AN1304" s="687">
        <f t="shared" ca="1" si="681"/>
        <v>0</v>
      </c>
      <c r="AO1304" s="687">
        <f t="shared" ca="1" si="681"/>
        <v>0</v>
      </c>
      <c r="AP1304" s="687">
        <f t="shared" ca="1" si="681"/>
        <v>0</v>
      </c>
      <c r="AQ1304" s="687">
        <f t="shared" ca="1" si="681"/>
        <v>0</v>
      </c>
      <c r="AR1304" s="687">
        <f t="shared" ca="1" si="681"/>
        <v>0</v>
      </c>
      <c r="AS1304" s="1010">
        <f ca="1">SUM(E1304:AR1304)</f>
        <v>32974.131528850063</v>
      </c>
    </row>
    <row r="1305" spans="1:47" hidden="1" outlineLevel="1">
      <c r="B1305" s="123"/>
      <c r="C1305" s="81">
        <v>1</v>
      </c>
      <c r="D1305" s="191" cm="1">
        <f t="array" aca="1" ref="D1305:D1344" ca="1">TRANSPOSE(E729:AR729)*70%</f>
        <v>12.20313</v>
      </c>
      <c r="E1305" s="382">
        <f ca="1">IF(Controle!$N$16=1,0,$D1305*E555*E$5)</f>
        <v>0</v>
      </c>
      <c r="F1305" s="382">
        <f ca="1">IF(Controle!$N$16=1,0,$D1305*F555*F$5)</f>
        <v>0</v>
      </c>
      <c r="G1305" s="382">
        <f ca="1">IF(Controle!$N$16=1,0,$D1305*G555*G$5)</f>
        <v>0</v>
      </c>
      <c r="H1305" s="382">
        <f ca="1">IF(Controle!$N$16=1,0,$D1305*H555*H$5)</f>
        <v>0</v>
      </c>
      <c r="I1305" s="382">
        <f ca="1">IF(Controle!$N$16=1,0,$D1305*I555*I$5)</f>
        <v>0</v>
      </c>
      <c r="J1305" s="382">
        <f ca="1">IF(Controle!$N$16=1,0,$D1305*J555*J$5)</f>
        <v>0</v>
      </c>
      <c r="K1305" s="382">
        <f ca="1">IF(Controle!$N$16=1,0,$D1305*K555*K$5)</f>
        <v>0</v>
      </c>
      <c r="L1305" s="382">
        <f ca="1">IF(Controle!$N$16=1,0,$D1305*L555*L$5)</f>
        <v>0</v>
      </c>
      <c r="M1305" s="382">
        <f ca="1">IF(Controle!$N$16=1,0,$D1305*M555*M$5)</f>
        <v>0</v>
      </c>
      <c r="N1305" s="382">
        <f ca="1">IF(Controle!$N$16=1,0,$D1305*N555*N$5)</f>
        <v>0</v>
      </c>
      <c r="O1305" s="382">
        <f ca="1">IF(Controle!$N$16=1,0,$D1305*O555*O$5)</f>
        <v>0</v>
      </c>
      <c r="P1305" s="382">
        <f ca="1">IF(Controle!$N$16=1,0,$D1305*P555*P$5)</f>
        <v>0</v>
      </c>
      <c r="Q1305" s="382">
        <f ca="1">IF(Controle!$N$16=1,0,$D1305*Q555*Q$5)</f>
        <v>336.80638800000003</v>
      </c>
      <c r="R1305" s="382">
        <f ca="1">IF(Controle!$N$16=1,0,$D1305*R555*R$5)</f>
        <v>0</v>
      </c>
      <c r="S1305" s="382">
        <f ca="1">IF(Controle!$N$16=1,0,$D1305*S555*S$5)</f>
        <v>0</v>
      </c>
      <c r="T1305" s="382">
        <f ca="1">IF(Controle!$N$16=1,0,$D1305*T555*T$5)</f>
        <v>0</v>
      </c>
      <c r="U1305" s="382">
        <f ca="1">IF(Controle!$N$16=1,0,$D1305*U555*U$5)</f>
        <v>0</v>
      </c>
      <c r="V1305" s="382">
        <f ca="1">IF(Controle!$N$16=1,0,$D1305*V555*V$5)</f>
        <v>0</v>
      </c>
      <c r="W1305" s="382">
        <f ca="1">IF(Controle!$N$16=1,0,$D1305*W555*W$5)</f>
        <v>394.16109899999998</v>
      </c>
      <c r="X1305" s="382">
        <f ca="1">IF(Controle!$N$16=1,0,$D1305*X555*X$5)</f>
        <v>0</v>
      </c>
      <c r="Y1305" s="382">
        <f ca="1">IF(Controle!$N$16=1,0,$D1305*Y555*Y$5)</f>
        <v>0</v>
      </c>
      <c r="Z1305" s="382">
        <f ca="1">IF(Controle!$N$16=1,0,$D1305*Z555*Z$5)</f>
        <v>0</v>
      </c>
      <c r="AA1305" s="382">
        <f ca="1">IF(Controle!$N$16=1,0,$D1305*AA555*AA$5)</f>
        <v>0</v>
      </c>
      <c r="AB1305" s="382">
        <f ca="1">IF(Controle!$N$16=1,0,$D1305*AB555*AB$5)</f>
        <v>0</v>
      </c>
      <c r="AC1305" s="382">
        <f ca="1">IF(Controle!$N$16=1,0,$D1305*AC555*AC$5)</f>
        <v>0</v>
      </c>
      <c r="AD1305" s="382">
        <f ca="1">IF(Controle!$N$16=1,0,$D1305*AD555*AD$5)</f>
        <v>198.91101900000001</v>
      </c>
      <c r="AE1305" s="382">
        <f ca="1">IF(Controle!$N$16=1,0,$D1305*AE555*AE$5)</f>
        <v>0</v>
      </c>
      <c r="AF1305" s="382">
        <f ca="1">IF(Controle!$N$16=1,0,$D1305*AF555*AF$5)</f>
        <v>0</v>
      </c>
      <c r="AG1305" s="382">
        <f ca="1">IF(Controle!$N$16=1,0,$D1305*AG555*AG$5)</f>
        <v>0</v>
      </c>
      <c r="AH1305" s="382">
        <f ca="1">IF(Controle!$N$16=1,0,$D1305*AH555*AH$5)</f>
        <v>0</v>
      </c>
      <c r="AI1305" s="382">
        <f ca="1">IF(Controle!$N$16=1,0,$D1305*AI555*AI$5)</f>
        <v>0</v>
      </c>
      <c r="AJ1305" s="382">
        <f ca="1">IF(Controle!$N$16=1,0,$D1305*AJ555*AJ$5)</f>
        <v>0</v>
      </c>
      <c r="AK1305" s="382">
        <f ca="1">IF(Controle!$N$16=1,0,$D1305*AK555*AK$5)</f>
        <v>0</v>
      </c>
      <c r="AL1305" s="382">
        <f ca="1">IF(Controle!$N$16=1,0,$D1305*AL555*AL$5)</f>
        <v>0</v>
      </c>
      <c r="AM1305" s="382">
        <f ca="1">IF(Controle!$N$16=1,0,$D1305*AM555*AM$5)</f>
        <v>0</v>
      </c>
      <c r="AN1305" s="382">
        <f ca="1">IF(Controle!$N$16=1,0,$D1305*AN555*AN$5)</f>
        <v>0</v>
      </c>
      <c r="AO1305" s="382">
        <f ca="1">IF(Controle!$N$16=1,0,$D1305*AO555*AO$5)</f>
        <v>0</v>
      </c>
      <c r="AP1305" s="382">
        <f ca="1">IF(Controle!$N$16=1,0,$D1305*AP555*AP$5)</f>
        <v>0</v>
      </c>
      <c r="AQ1305" s="382">
        <f ca="1">IF(Controle!$N$16=1,0,$D1305*AQ555*AQ$5)</f>
        <v>0</v>
      </c>
      <c r="AR1305" s="382">
        <f ca="1">IF(Controle!$N$16=1,0,$D1305*AR555*AR$5)</f>
        <v>0</v>
      </c>
      <c r="AS1305" s="684">
        <f ca="1">SUM(E1305:AR1305)</f>
        <v>929.87850600000002</v>
      </c>
    </row>
    <row r="1306" spans="1:47" hidden="1" outlineLevel="1">
      <c r="B1306" s="123"/>
      <c r="C1306" s="81">
        <f>C1305+1</f>
        <v>2</v>
      </c>
      <c r="D1306" s="191">
        <f ca="1"/>
        <v>30.72944570867271</v>
      </c>
      <c r="E1306" s="382">
        <f ca="1">IF(Controle!$N$16=1,0,$D1306*E556*E$5)</f>
        <v>0</v>
      </c>
      <c r="F1306" s="382">
        <f ca="1">IF(Controle!$N$16=1,0,$D1306*F556*F$5)</f>
        <v>0</v>
      </c>
      <c r="G1306" s="382">
        <f ca="1">IF(Controle!$N$16=1,0,$D1306*G556*G$5)</f>
        <v>0</v>
      </c>
      <c r="H1306" s="382">
        <f ca="1">IF(Controle!$N$16=1,0,$D1306*H556*H$5)</f>
        <v>0</v>
      </c>
      <c r="I1306" s="382">
        <f ca="1">IF(Controle!$N$16=1,0,$D1306*I556*I$5)</f>
        <v>0</v>
      </c>
      <c r="J1306" s="382">
        <f ca="1">IF(Controle!$N$16=1,0,$D1306*J556*J$5)</f>
        <v>0</v>
      </c>
      <c r="K1306" s="382">
        <f ca="1">IF(Controle!$N$16=1,0,$D1306*K556*K$5)</f>
        <v>0</v>
      </c>
      <c r="L1306" s="382">
        <f ca="1">IF(Controle!$N$16=1,0,$D1306*L556*L$5)</f>
        <v>0</v>
      </c>
      <c r="M1306" s="382">
        <f ca="1">IF(Controle!$N$16=1,0,$D1306*M556*M$5)</f>
        <v>0</v>
      </c>
      <c r="N1306" s="382">
        <f ca="1">IF(Controle!$N$16=1,0,$D1306*N556*N$5)</f>
        <v>0</v>
      </c>
      <c r="O1306" s="382">
        <f ca="1">IF(Controle!$N$16=1,0,$D1306*O556*O$5)</f>
        <v>0</v>
      </c>
      <c r="P1306" s="382">
        <f ca="1">IF(Controle!$N$16=1,0,$D1306*P556*P$5)</f>
        <v>0</v>
      </c>
      <c r="Q1306" s="382">
        <f ca="1">IF(Controle!$N$16=1,0,$D1306*Q556*Q$5)</f>
        <v>0</v>
      </c>
      <c r="R1306" s="382">
        <f ca="1">IF(Controle!$N$16=1,0,$D1306*R556*R$5)</f>
        <v>848.13270155936686</v>
      </c>
      <c r="S1306" s="382">
        <f ca="1">IF(Controle!$N$16=1,0,$D1306*S556*S$5)</f>
        <v>0</v>
      </c>
      <c r="T1306" s="382">
        <f ca="1">IF(Controle!$N$16=1,0,$D1306*T556*T$5)</f>
        <v>0</v>
      </c>
      <c r="U1306" s="382">
        <f ca="1">IF(Controle!$N$16=1,0,$D1306*U556*U$5)</f>
        <v>0</v>
      </c>
      <c r="V1306" s="382">
        <f ca="1">IF(Controle!$N$16=1,0,$D1306*V556*V$5)</f>
        <v>0</v>
      </c>
      <c r="W1306" s="382">
        <f ca="1">IF(Controle!$N$16=1,0,$D1306*W556*W$5)</f>
        <v>0</v>
      </c>
      <c r="X1306" s="382">
        <f ca="1">IF(Controle!$N$16=1,0,$D1306*X556*X$5)</f>
        <v>992.56109639012845</v>
      </c>
      <c r="Y1306" s="382">
        <f ca="1">IF(Controle!$N$16=1,0,$D1306*Y556*Y$5)</f>
        <v>0</v>
      </c>
      <c r="Z1306" s="382">
        <f ca="1">IF(Controle!$N$16=1,0,$D1306*Z556*Z$5)</f>
        <v>0</v>
      </c>
      <c r="AA1306" s="382">
        <f ca="1">IF(Controle!$N$16=1,0,$D1306*AA556*AA$5)</f>
        <v>0</v>
      </c>
      <c r="AB1306" s="382">
        <f ca="1">IF(Controle!$N$16=1,0,$D1306*AB556*AB$5)</f>
        <v>0</v>
      </c>
      <c r="AC1306" s="382">
        <f ca="1">IF(Controle!$N$16=1,0,$D1306*AC556*AC$5)</f>
        <v>0</v>
      </c>
      <c r="AD1306" s="382">
        <f ca="1">IF(Controle!$N$16=1,0,$D1306*AD556*AD$5)</f>
        <v>0</v>
      </c>
      <c r="AE1306" s="382">
        <f ca="1">IF(Controle!$N$16=1,0,$D1306*AE556*AE$5)</f>
        <v>500.88996505136521</v>
      </c>
      <c r="AF1306" s="382">
        <f ca="1">IF(Controle!$N$16=1,0,$D1306*AF556*AF$5)</f>
        <v>0</v>
      </c>
      <c r="AG1306" s="382">
        <f ca="1">IF(Controle!$N$16=1,0,$D1306*AG556*AG$5)</f>
        <v>0</v>
      </c>
      <c r="AH1306" s="382">
        <f ca="1">IF(Controle!$N$16=1,0,$D1306*AH556*AH$5)</f>
        <v>0</v>
      </c>
      <c r="AI1306" s="382">
        <f ca="1">IF(Controle!$N$16=1,0,$D1306*AI556*AI$5)</f>
        <v>0</v>
      </c>
      <c r="AJ1306" s="382">
        <f ca="1">IF(Controle!$N$16=1,0,$D1306*AJ556*AJ$5)</f>
        <v>0</v>
      </c>
      <c r="AK1306" s="382">
        <f ca="1">IF(Controle!$N$16=1,0,$D1306*AK556*AK$5)</f>
        <v>0</v>
      </c>
      <c r="AL1306" s="382">
        <f ca="1">IF(Controle!$N$16=1,0,$D1306*AL556*AL$5)</f>
        <v>0</v>
      </c>
      <c r="AM1306" s="382">
        <f ca="1">IF(Controle!$N$16=1,0,$D1306*AM556*AM$5)</f>
        <v>0</v>
      </c>
      <c r="AN1306" s="382">
        <f ca="1">IF(Controle!$N$16=1,0,$D1306*AN556*AN$5)</f>
        <v>0</v>
      </c>
      <c r="AO1306" s="382">
        <f ca="1">IF(Controle!$N$16=1,0,$D1306*AO556*AO$5)</f>
        <v>0</v>
      </c>
      <c r="AP1306" s="382">
        <f ca="1">IF(Controle!$N$16=1,0,$D1306*AP556*AP$5)</f>
        <v>0</v>
      </c>
      <c r="AQ1306" s="382">
        <f ca="1">IF(Controle!$N$16=1,0,$D1306*AQ556*AQ$5)</f>
        <v>0</v>
      </c>
      <c r="AR1306" s="382">
        <f ca="1">IF(Controle!$N$16=1,0,$D1306*AR556*AR$5)</f>
        <v>0</v>
      </c>
      <c r="AS1306" s="684">
        <f t="shared" ref="AS1306:AS1344" ca="1" si="682">SUM(E1306:AR1306)</f>
        <v>2341.5837630008605</v>
      </c>
    </row>
    <row r="1307" spans="1:47" hidden="1" outlineLevel="1">
      <c r="B1307" s="123"/>
      <c r="C1307" s="81">
        <f t="shared" ref="C1307:C1344" si="683">C1306+1</f>
        <v>3</v>
      </c>
      <c r="D1307" s="191">
        <f ca="1"/>
        <v>77.959765609754697</v>
      </c>
      <c r="E1307" s="382">
        <f ca="1">IF(Controle!$N$16=1,0,$D1307*E557*E$5)</f>
        <v>0</v>
      </c>
      <c r="F1307" s="382">
        <f ca="1">IF(Controle!$N$16=1,0,$D1307*F557*F$5)</f>
        <v>0</v>
      </c>
      <c r="G1307" s="382">
        <f ca="1">IF(Controle!$N$16=1,0,$D1307*G557*G$5)</f>
        <v>0</v>
      </c>
      <c r="H1307" s="382">
        <f ca="1">IF(Controle!$N$16=1,0,$D1307*H557*H$5)</f>
        <v>0</v>
      </c>
      <c r="I1307" s="382">
        <f ca="1">IF(Controle!$N$16=1,0,$D1307*I557*I$5)</f>
        <v>0</v>
      </c>
      <c r="J1307" s="382">
        <f ca="1">IF(Controle!$N$16=1,0,$D1307*J557*J$5)</f>
        <v>0</v>
      </c>
      <c r="K1307" s="382">
        <f ca="1">IF(Controle!$N$16=1,0,$D1307*K557*K$5)</f>
        <v>0</v>
      </c>
      <c r="L1307" s="382">
        <f ca="1">IF(Controle!$N$16=1,0,$D1307*L557*L$5)</f>
        <v>0</v>
      </c>
      <c r="M1307" s="382">
        <f ca="1">IF(Controle!$N$16=1,0,$D1307*M557*M$5)</f>
        <v>0</v>
      </c>
      <c r="N1307" s="382">
        <f ca="1">IF(Controle!$N$16=1,0,$D1307*N557*N$5)</f>
        <v>0</v>
      </c>
      <c r="O1307" s="382">
        <f ca="1">IF(Controle!$N$16=1,0,$D1307*O557*O$5)</f>
        <v>0</v>
      </c>
      <c r="P1307" s="382">
        <f ca="1">IF(Controle!$N$16=1,0,$D1307*P557*P$5)</f>
        <v>0</v>
      </c>
      <c r="Q1307" s="382">
        <f ca="1">IF(Controle!$N$16=1,0,$D1307*Q557*Q$5)</f>
        <v>0</v>
      </c>
      <c r="R1307" s="382">
        <f ca="1">IF(Controle!$N$16=1,0,$D1307*R557*R$5)</f>
        <v>0</v>
      </c>
      <c r="S1307" s="382">
        <f ca="1">IF(Controle!$N$16=1,0,$D1307*S557*S$5)</f>
        <v>2151.6895308292296</v>
      </c>
      <c r="T1307" s="382">
        <f ca="1">IF(Controle!$N$16=1,0,$D1307*T557*T$5)</f>
        <v>0</v>
      </c>
      <c r="U1307" s="382">
        <f ca="1">IF(Controle!$N$16=1,0,$D1307*U557*U$5)</f>
        <v>0</v>
      </c>
      <c r="V1307" s="382">
        <f ca="1">IF(Controle!$N$16=1,0,$D1307*V557*V$5)</f>
        <v>0</v>
      </c>
      <c r="W1307" s="382">
        <f ca="1">IF(Controle!$N$16=1,0,$D1307*W557*W$5)</f>
        <v>0</v>
      </c>
      <c r="X1307" s="382">
        <f ca="1">IF(Controle!$N$16=1,0,$D1307*X557*X$5)</f>
        <v>0</v>
      </c>
      <c r="Y1307" s="382">
        <f ca="1">IF(Controle!$N$16=1,0,$D1307*Y557*Y$5)</f>
        <v>2518.1004291950767</v>
      </c>
      <c r="Z1307" s="382">
        <f ca="1">IF(Controle!$N$16=1,0,$D1307*Z557*Z$5)</f>
        <v>0</v>
      </c>
      <c r="AA1307" s="382">
        <f ca="1">IF(Controle!$N$16=1,0,$D1307*AA557*AA$5)</f>
        <v>0</v>
      </c>
      <c r="AB1307" s="382">
        <f ca="1">IF(Controle!$N$16=1,0,$D1307*AB557*AB$5)</f>
        <v>0</v>
      </c>
      <c r="AC1307" s="382">
        <f ca="1">IF(Controle!$N$16=1,0,$D1307*AC557*AC$5)</f>
        <v>0</v>
      </c>
      <c r="AD1307" s="382">
        <f ca="1">IF(Controle!$N$16=1,0,$D1307*AD557*AD$5)</f>
        <v>0</v>
      </c>
      <c r="AE1307" s="382">
        <f ca="1">IF(Controle!$N$16=1,0,$D1307*AE557*AE$5)</f>
        <v>0</v>
      </c>
      <c r="AF1307" s="382">
        <f ca="1">IF(Controle!$N$16=1,0,$D1307*AF557*AF$5)</f>
        <v>1270.7441794390015</v>
      </c>
      <c r="AG1307" s="382">
        <f ca="1">IF(Controle!$N$16=1,0,$D1307*AG557*AG$5)</f>
        <v>0</v>
      </c>
      <c r="AH1307" s="382">
        <f ca="1">IF(Controle!$N$16=1,0,$D1307*AH557*AH$5)</f>
        <v>0</v>
      </c>
      <c r="AI1307" s="382">
        <f ca="1">IF(Controle!$N$16=1,0,$D1307*AI557*AI$5)</f>
        <v>0</v>
      </c>
      <c r="AJ1307" s="382">
        <f ca="1">IF(Controle!$N$16=1,0,$D1307*AJ557*AJ$5)</f>
        <v>0</v>
      </c>
      <c r="AK1307" s="382">
        <f ca="1">IF(Controle!$N$16=1,0,$D1307*AK557*AK$5)</f>
        <v>0</v>
      </c>
      <c r="AL1307" s="382">
        <f ca="1">IF(Controle!$N$16=1,0,$D1307*AL557*AL$5)</f>
        <v>0</v>
      </c>
      <c r="AM1307" s="382">
        <f ca="1">IF(Controle!$N$16=1,0,$D1307*AM557*AM$5)</f>
        <v>0</v>
      </c>
      <c r="AN1307" s="382">
        <f ca="1">IF(Controle!$N$16=1,0,$D1307*AN557*AN$5)</f>
        <v>0</v>
      </c>
      <c r="AO1307" s="382">
        <f ca="1">IF(Controle!$N$16=1,0,$D1307*AO557*AO$5)</f>
        <v>0</v>
      </c>
      <c r="AP1307" s="382">
        <f ca="1">IF(Controle!$N$16=1,0,$D1307*AP557*AP$5)</f>
        <v>0</v>
      </c>
      <c r="AQ1307" s="382">
        <f ca="1">IF(Controle!$N$16=1,0,$D1307*AQ557*AQ$5)</f>
        <v>0</v>
      </c>
      <c r="AR1307" s="382">
        <f ca="1">IF(Controle!$N$16=1,0,$D1307*AR557*AR$5)</f>
        <v>0</v>
      </c>
      <c r="AS1307" s="684">
        <f t="shared" ca="1" si="682"/>
        <v>5940.5341394633078</v>
      </c>
    </row>
    <row r="1308" spans="1:47" hidden="1" outlineLevel="1">
      <c r="B1308" s="123"/>
      <c r="C1308" s="81">
        <f t="shared" si="683"/>
        <v>4</v>
      </c>
      <c r="D1308" s="191">
        <f ca="1"/>
        <v>77.959765609754697</v>
      </c>
      <c r="E1308" s="382">
        <f ca="1">IF(Controle!$N$16=1,0,$D1308*E558*E$5)</f>
        <v>0</v>
      </c>
      <c r="F1308" s="382">
        <f ca="1">IF(Controle!$N$16=1,0,$D1308*F558*F$5)</f>
        <v>0</v>
      </c>
      <c r="G1308" s="382">
        <f ca="1">IF(Controle!$N$16=1,0,$D1308*G558*G$5)</f>
        <v>0</v>
      </c>
      <c r="H1308" s="382">
        <f ca="1">IF(Controle!$N$16=1,0,$D1308*H558*H$5)</f>
        <v>0</v>
      </c>
      <c r="I1308" s="382">
        <f ca="1">IF(Controle!$N$16=1,0,$D1308*I558*I$5)</f>
        <v>0</v>
      </c>
      <c r="J1308" s="382">
        <f ca="1">IF(Controle!$N$16=1,0,$D1308*J558*J$5)</f>
        <v>0</v>
      </c>
      <c r="K1308" s="382">
        <f ca="1">IF(Controle!$N$16=1,0,$D1308*K558*K$5)</f>
        <v>0</v>
      </c>
      <c r="L1308" s="382">
        <f ca="1">IF(Controle!$N$16=1,0,$D1308*L558*L$5)</f>
        <v>0</v>
      </c>
      <c r="M1308" s="382">
        <f ca="1">IF(Controle!$N$16=1,0,$D1308*M558*M$5)</f>
        <v>0</v>
      </c>
      <c r="N1308" s="382">
        <f ca="1">IF(Controle!$N$16=1,0,$D1308*N558*N$5)</f>
        <v>0</v>
      </c>
      <c r="O1308" s="382">
        <f ca="1">IF(Controle!$N$16=1,0,$D1308*O558*O$5)</f>
        <v>0</v>
      </c>
      <c r="P1308" s="382">
        <f ca="1">IF(Controle!$N$16=1,0,$D1308*P558*P$5)</f>
        <v>0</v>
      </c>
      <c r="Q1308" s="382">
        <f ca="1">IF(Controle!$N$16=1,0,$D1308*Q558*Q$5)</f>
        <v>0</v>
      </c>
      <c r="R1308" s="382">
        <f ca="1">IF(Controle!$N$16=1,0,$D1308*R558*R$5)</f>
        <v>0</v>
      </c>
      <c r="S1308" s="382">
        <f ca="1">IF(Controle!$N$16=1,0,$D1308*S558*S$5)</f>
        <v>0</v>
      </c>
      <c r="T1308" s="382">
        <f ca="1">IF(Controle!$N$16=1,0,$D1308*T558*T$5)</f>
        <v>2151.6895308292296</v>
      </c>
      <c r="U1308" s="382">
        <f ca="1">IF(Controle!$N$16=1,0,$D1308*U558*U$5)</f>
        <v>0</v>
      </c>
      <c r="V1308" s="382">
        <f ca="1">IF(Controle!$N$16=1,0,$D1308*V558*V$5)</f>
        <v>0</v>
      </c>
      <c r="W1308" s="382">
        <f ca="1">IF(Controle!$N$16=1,0,$D1308*W558*W$5)</f>
        <v>0</v>
      </c>
      <c r="X1308" s="382">
        <f ca="1">IF(Controle!$N$16=1,0,$D1308*X558*X$5)</f>
        <v>0</v>
      </c>
      <c r="Y1308" s="382">
        <f ca="1">IF(Controle!$N$16=1,0,$D1308*Y558*Y$5)</f>
        <v>0</v>
      </c>
      <c r="Z1308" s="382">
        <f ca="1">IF(Controle!$N$16=1,0,$D1308*Z558*Z$5)</f>
        <v>2518.1004291950767</v>
      </c>
      <c r="AA1308" s="382">
        <f ca="1">IF(Controle!$N$16=1,0,$D1308*AA558*AA$5)</f>
        <v>0</v>
      </c>
      <c r="AB1308" s="382">
        <f ca="1">IF(Controle!$N$16=1,0,$D1308*AB558*AB$5)</f>
        <v>0</v>
      </c>
      <c r="AC1308" s="382">
        <f ca="1">IF(Controle!$N$16=1,0,$D1308*AC558*AC$5)</f>
        <v>0</v>
      </c>
      <c r="AD1308" s="382">
        <f ca="1">IF(Controle!$N$16=1,0,$D1308*AD558*AD$5)</f>
        <v>0</v>
      </c>
      <c r="AE1308" s="382">
        <f ca="1">IF(Controle!$N$16=1,0,$D1308*AE558*AE$5)</f>
        <v>0</v>
      </c>
      <c r="AF1308" s="382">
        <f ca="1">IF(Controle!$N$16=1,0,$D1308*AF558*AF$5)</f>
        <v>0</v>
      </c>
      <c r="AG1308" s="382">
        <f ca="1">IF(Controle!$N$16=1,0,$D1308*AG558*AG$5)</f>
        <v>1270.7441794390015</v>
      </c>
      <c r="AH1308" s="382">
        <f ca="1">IF(Controle!$N$16=1,0,$D1308*AH558*AH$5)</f>
        <v>0</v>
      </c>
      <c r="AI1308" s="382">
        <f ca="1">IF(Controle!$N$16=1,0,$D1308*AI558*AI$5)</f>
        <v>0</v>
      </c>
      <c r="AJ1308" s="382">
        <f ca="1">IF(Controle!$N$16=1,0,$D1308*AJ558*AJ$5)</f>
        <v>0</v>
      </c>
      <c r="AK1308" s="382">
        <f ca="1">IF(Controle!$N$16=1,0,$D1308*AK558*AK$5)</f>
        <v>0</v>
      </c>
      <c r="AL1308" s="382">
        <f ca="1">IF(Controle!$N$16=1,0,$D1308*AL558*AL$5)</f>
        <v>0</v>
      </c>
      <c r="AM1308" s="382">
        <f ca="1">IF(Controle!$N$16=1,0,$D1308*AM558*AM$5)</f>
        <v>0</v>
      </c>
      <c r="AN1308" s="382">
        <f ca="1">IF(Controle!$N$16=1,0,$D1308*AN558*AN$5)</f>
        <v>0</v>
      </c>
      <c r="AO1308" s="382">
        <f ca="1">IF(Controle!$N$16=1,0,$D1308*AO558*AO$5)</f>
        <v>0</v>
      </c>
      <c r="AP1308" s="382">
        <f ca="1">IF(Controle!$N$16=1,0,$D1308*AP558*AP$5)</f>
        <v>0</v>
      </c>
      <c r="AQ1308" s="382">
        <f ca="1">IF(Controle!$N$16=1,0,$D1308*AQ558*AQ$5)</f>
        <v>0</v>
      </c>
      <c r="AR1308" s="382">
        <f ca="1">IF(Controle!$N$16=1,0,$D1308*AR558*AR$5)</f>
        <v>0</v>
      </c>
      <c r="AS1308" s="684">
        <f t="shared" ca="1" si="682"/>
        <v>5940.5341394633078</v>
      </c>
    </row>
    <row r="1309" spans="1:47" hidden="1" outlineLevel="1">
      <c r="B1309" s="123"/>
      <c r="C1309" s="81">
        <f t="shared" si="683"/>
        <v>5</v>
      </c>
      <c r="D1309" s="191">
        <f ca="1"/>
        <v>77.959759321621092</v>
      </c>
      <c r="E1309" s="382">
        <f ca="1">IF(Controle!$N$16=1,0,$D1309*E559*E$5)</f>
        <v>0</v>
      </c>
      <c r="F1309" s="382">
        <f ca="1">IF(Controle!$N$16=1,0,$D1309*F559*F$5)</f>
        <v>0</v>
      </c>
      <c r="G1309" s="382">
        <f ca="1">IF(Controle!$N$16=1,0,$D1309*G559*G$5)</f>
        <v>0</v>
      </c>
      <c r="H1309" s="382">
        <f ca="1">IF(Controle!$N$16=1,0,$D1309*H559*H$5)</f>
        <v>0</v>
      </c>
      <c r="I1309" s="382">
        <f ca="1">IF(Controle!$N$16=1,0,$D1309*I559*I$5)</f>
        <v>0</v>
      </c>
      <c r="J1309" s="382">
        <f ca="1">IF(Controle!$N$16=1,0,$D1309*J559*J$5)</f>
        <v>0</v>
      </c>
      <c r="K1309" s="382">
        <f ca="1">IF(Controle!$N$16=1,0,$D1309*K559*K$5)</f>
        <v>0</v>
      </c>
      <c r="L1309" s="382">
        <f ca="1">IF(Controle!$N$16=1,0,$D1309*L559*L$5)</f>
        <v>0</v>
      </c>
      <c r="M1309" s="382">
        <f ca="1">IF(Controle!$N$16=1,0,$D1309*M559*M$5)</f>
        <v>0</v>
      </c>
      <c r="N1309" s="382">
        <f ca="1">IF(Controle!$N$16=1,0,$D1309*N559*N$5)</f>
        <v>0</v>
      </c>
      <c r="O1309" s="382">
        <f ca="1">IF(Controle!$N$16=1,0,$D1309*O559*O$5)</f>
        <v>0</v>
      </c>
      <c r="P1309" s="382">
        <f ca="1">IF(Controle!$N$16=1,0,$D1309*P559*P$5)</f>
        <v>0</v>
      </c>
      <c r="Q1309" s="382">
        <f ca="1">IF(Controle!$N$16=1,0,$D1309*Q559*Q$5)</f>
        <v>0</v>
      </c>
      <c r="R1309" s="382">
        <f ca="1">IF(Controle!$N$16=1,0,$D1309*R559*R$5)</f>
        <v>0</v>
      </c>
      <c r="S1309" s="382">
        <f ca="1">IF(Controle!$N$16=1,0,$D1309*S559*S$5)</f>
        <v>0</v>
      </c>
      <c r="T1309" s="382">
        <f ca="1">IF(Controle!$N$16=1,0,$D1309*T559*T$5)</f>
        <v>0</v>
      </c>
      <c r="U1309" s="382">
        <f ca="1">IF(Controle!$N$16=1,0,$D1309*U559*U$5)</f>
        <v>2151.6893572767422</v>
      </c>
      <c r="V1309" s="382">
        <f ca="1">IF(Controle!$N$16=1,0,$D1309*V559*V$5)</f>
        <v>0</v>
      </c>
      <c r="W1309" s="382">
        <f ca="1">IF(Controle!$N$16=1,0,$D1309*W559*W$5)</f>
        <v>0</v>
      </c>
      <c r="X1309" s="382">
        <f ca="1">IF(Controle!$N$16=1,0,$D1309*X559*X$5)</f>
        <v>0</v>
      </c>
      <c r="Y1309" s="382">
        <f ca="1">IF(Controle!$N$16=1,0,$D1309*Y559*Y$5)</f>
        <v>0</v>
      </c>
      <c r="Z1309" s="382">
        <f ca="1">IF(Controle!$N$16=1,0,$D1309*Z559*Z$5)</f>
        <v>0</v>
      </c>
      <c r="AA1309" s="382">
        <f ca="1">IF(Controle!$N$16=1,0,$D1309*AA559*AA$5)</f>
        <v>2518.1002260883611</v>
      </c>
      <c r="AB1309" s="382">
        <f ca="1">IF(Controle!$N$16=1,0,$D1309*AB559*AB$5)</f>
        <v>0</v>
      </c>
      <c r="AC1309" s="382">
        <f ca="1">IF(Controle!$N$16=1,0,$D1309*AC559*AC$5)</f>
        <v>0</v>
      </c>
      <c r="AD1309" s="382">
        <f ca="1">IF(Controle!$N$16=1,0,$D1309*AD559*AD$5)</f>
        <v>0</v>
      </c>
      <c r="AE1309" s="382">
        <f ca="1">IF(Controle!$N$16=1,0,$D1309*AE559*AE$5)</f>
        <v>0</v>
      </c>
      <c r="AF1309" s="382">
        <f ca="1">IF(Controle!$N$16=1,0,$D1309*AF559*AF$5)</f>
        <v>0</v>
      </c>
      <c r="AG1309" s="382">
        <f ca="1">IF(Controle!$N$16=1,0,$D1309*AG559*AG$5)</f>
        <v>0</v>
      </c>
      <c r="AH1309" s="382">
        <f ca="1">IF(Controle!$N$16=1,0,$D1309*AH559*AH$5)</f>
        <v>1270.7440769424238</v>
      </c>
      <c r="AI1309" s="382">
        <f ca="1">IF(Controle!$N$16=1,0,$D1309*AI559*AI$5)</f>
        <v>0</v>
      </c>
      <c r="AJ1309" s="382">
        <f ca="1">IF(Controle!$N$16=1,0,$D1309*AJ559*AJ$5)</f>
        <v>0</v>
      </c>
      <c r="AK1309" s="382">
        <f ca="1">IF(Controle!$N$16=1,0,$D1309*AK559*AK$5)</f>
        <v>0</v>
      </c>
      <c r="AL1309" s="382">
        <f ca="1">IF(Controle!$N$16=1,0,$D1309*AL559*AL$5)</f>
        <v>0</v>
      </c>
      <c r="AM1309" s="382">
        <f ca="1">IF(Controle!$N$16=1,0,$D1309*AM559*AM$5)</f>
        <v>0</v>
      </c>
      <c r="AN1309" s="382">
        <f ca="1">IF(Controle!$N$16=1,0,$D1309*AN559*AN$5)</f>
        <v>0</v>
      </c>
      <c r="AO1309" s="382">
        <f ca="1">IF(Controle!$N$16=1,0,$D1309*AO559*AO$5)</f>
        <v>0</v>
      </c>
      <c r="AP1309" s="382">
        <f ca="1">IF(Controle!$N$16=1,0,$D1309*AP559*AP$5)</f>
        <v>0</v>
      </c>
      <c r="AQ1309" s="382">
        <f ca="1">IF(Controle!$N$16=1,0,$D1309*AQ559*AQ$5)</f>
        <v>0</v>
      </c>
      <c r="AR1309" s="382">
        <f ca="1">IF(Controle!$N$16=1,0,$D1309*AR559*AR$5)</f>
        <v>0</v>
      </c>
      <c r="AS1309" s="684">
        <f t="shared" ca="1" si="682"/>
        <v>5940.5336603075275</v>
      </c>
    </row>
    <row r="1310" spans="1:47" hidden="1" outlineLevel="1">
      <c r="B1310" s="123"/>
      <c r="C1310" s="81">
        <f t="shared" si="683"/>
        <v>6</v>
      </c>
      <c r="D1310" s="191">
        <f ca="1"/>
        <v>77.959759321621064</v>
      </c>
      <c r="E1310" s="382">
        <f ca="1">IF(Controle!$N$16=1,0,$D1310*E560*E$5)</f>
        <v>0</v>
      </c>
      <c r="F1310" s="382">
        <f ca="1">IF(Controle!$N$16=1,0,$D1310*F560*F$5)</f>
        <v>0</v>
      </c>
      <c r="G1310" s="382">
        <f ca="1">IF(Controle!$N$16=1,0,$D1310*G560*G$5)</f>
        <v>0</v>
      </c>
      <c r="H1310" s="382">
        <f ca="1">IF(Controle!$N$16=1,0,$D1310*H560*H$5)</f>
        <v>0</v>
      </c>
      <c r="I1310" s="382">
        <f ca="1">IF(Controle!$N$16=1,0,$D1310*I560*I$5)</f>
        <v>0</v>
      </c>
      <c r="J1310" s="382">
        <f ca="1">IF(Controle!$N$16=1,0,$D1310*J560*J$5)</f>
        <v>0</v>
      </c>
      <c r="K1310" s="382">
        <f ca="1">IF(Controle!$N$16=1,0,$D1310*K560*K$5)</f>
        <v>0</v>
      </c>
      <c r="L1310" s="382">
        <f ca="1">IF(Controle!$N$16=1,0,$D1310*L560*L$5)</f>
        <v>0</v>
      </c>
      <c r="M1310" s="382">
        <f ca="1">IF(Controle!$N$16=1,0,$D1310*M560*M$5)</f>
        <v>0</v>
      </c>
      <c r="N1310" s="382">
        <f ca="1">IF(Controle!$N$16=1,0,$D1310*N560*N$5)</f>
        <v>0</v>
      </c>
      <c r="O1310" s="382">
        <f ca="1">IF(Controle!$N$16=1,0,$D1310*O560*O$5)</f>
        <v>0</v>
      </c>
      <c r="P1310" s="382">
        <f ca="1">IF(Controle!$N$16=1,0,$D1310*P560*P$5)</f>
        <v>0</v>
      </c>
      <c r="Q1310" s="382">
        <f ca="1">IF(Controle!$N$16=1,0,$D1310*Q560*Q$5)</f>
        <v>0</v>
      </c>
      <c r="R1310" s="382">
        <f ca="1">IF(Controle!$N$16=1,0,$D1310*R560*R$5)</f>
        <v>0</v>
      </c>
      <c r="S1310" s="382">
        <f ca="1">IF(Controle!$N$16=1,0,$D1310*S560*S$5)</f>
        <v>0</v>
      </c>
      <c r="T1310" s="382">
        <f ca="1">IF(Controle!$N$16=1,0,$D1310*T560*T$5)</f>
        <v>0</v>
      </c>
      <c r="U1310" s="382">
        <f ca="1">IF(Controle!$N$16=1,0,$D1310*U560*U$5)</f>
        <v>0</v>
      </c>
      <c r="V1310" s="382">
        <f ca="1">IF(Controle!$N$16=1,0,$D1310*V560*V$5)</f>
        <v>2151.6893572767417</v>
      </c>
      <c r="W1310" s="382">
        <f ca="1">IF(Controle!$N$16=1,0,$D1310*W560*W$5)</f>
        <v>0</v>
      </c>
      <c r="X1310" s="382">
        <f ca="1">IF(Controle!$N$16=1,0,$D1310*X560*X$5)</f>
        <v>0</v>
      </c>
      <c r="Y1310" s="382">
        <f ca="1">IF(Controle!$N$16=1,0,$D1310*Y560*Y$5)</f>
        <v>0</v>
      </c>
      <c r="Z1310" s="382">
        <f ca="1">IF(Controle!$N$16=1,0,$D1310*Z560*Z$5)</f>
        <v>0</v>
      </c>
      <c r="AA1310" s="382">
        <f ca="1">IF(Controle!$N$16=1,0,$D1310*AA560*AA$5)</f>
        <v>0</v>
      </c>
      <c r="AB1310" s="382">
        <f ca="1">IF(Controle!$N$16=1,0,$D1310*AB560*AB$5)</f>
        <v>2518.1002260883602</v>
      </c>
      <c r="AC1310" s="382">
        <f ca="1">IF(Controle!$N$16=1,0,$D1310*AC560*AC$5)</f>
        <v>0</v>
      </c>
      <c r="AD1310" s="382">
        <f ca="1">IF(Controle!$N$16=1,0,$D1310*AD560*AD$5)</f>
        <v>0</v>
      </c>
      <c r="AE1310" s="382">
        <f ca="1">IF(Controle!$N$16=1,0,$D1310*AE560*AE$5)</f>
        <v>0</v>
      </c>
      <c r="AF1310" s="382">
        <f ca="1">IF(Controle!$N$16=1,0,$D1310*AF560*AF$5)</f>
        <v>0</v>
      </c>
      <c r="AG1310" s="382">
        <f ca="1">IF(Controle!$N$16=1,0,$D1310*AG560*AG$5)</f>
        <v>0</v>
      </c>
      <c r="AH1310" s="382">
        <f ca="1">IF(Controle!$N$16=1,0,$D1310*AH560*AH$5)</f>
        <v>0</v>
      </c>
      <c r="AI1310" s="382">
        <f ca="1">IF(Controle!$N$16=1,0,$D1310*AI560*AI$5)</f>
        <v>1270.7440769424234</v>
      </c>
      <c r="AJ1310" s="382">
        <f ca="1">IF(Controle!$N$16=1,0,$D1310*AJ560*AJ$5)</f>
        <v>0</v>
      </c>
      <c r="AK1310" s="382">
        <f ca="1">IF(Controle!$N$16=1,0,$D1310*AK560*AK$5)</f>
        <v>0</v>
      </c>
      <c r="AL1310" s="382">
        <f ca="1">IF(Controle!$N$16=1,0,$D1310*AL560*AL$5)</f>
        <v>0</v>
      </c>
      <c r="AM1310" s="382">
        <f ca="1">IF(Controle!$N$16=1,0,$D1310*AM560*AM$5)</f>
        <v>0</v>
      </c>
      <c r="AN1310" s="382">
        <f ca="1">IF(Controle!$N$16=1,0,$D1310*AN560*AN$5)</f>
        <v>0</v>
      </c>
      <c r="AO1310" s="382">
        <f ca="1">IF(Controle!$N$16=1,0,$D1310*AO560*AO$5)</f>
        <v>0</v>
      </c>
      <c r="AP1310" s="382">
        <f ca="1">IF(Controle!$N$16=1,0,$D1310*AP560*AP$5)</f>
        <v>0</v>
      </c>
      <c r="AQ1310" s="382">
        <f ca="1">IF(Controle!$N$16=1,0,$D1310*AQ560*AQ$5)</f>
        <v>0</v>
      </c>
      <c r="AR1310" s="382">
        <f ca="1">IF(Controle!$N$16=1,0,$D1310*AR560*AR$5)</f>
        <v>0</v>
      </c>
      <c r="AS1310" s="684">
        <f t="shared" ca="1" si="682"/>
        <v>5940.5336603075248</v>
      </c>
    </row>
    <row r="1311" spans="1:47" hidden="1" outlineLevel="1">
      <c r="B1311" s="123"/>
      <c r="C1311" s="81">
        <f t="shared" si="683"/>
        <v>7</v>
      </c>
      <c r="D1311" s="191">
        <f ca="1"/>
        <v>77.959759321621064</v>
      </c>
      <c r="E1311" s="382">
        <f ca="1">IF(Controle!$N$16=1,0,$D1311*E561*E$5)</f>
        <v>0</v>
      </c>
      <c r="F1311" s="382">
        <f ca="1">IF(Controle!$N$16=1,0,$D1311*F561*F$5)</f>
        <v>0</v>
      </c>
      <c r="G1311" s="382">
        <f ca="1">IF(Controle!$N$16=1,0,$D1311*G561*G$5)</f>
        <v>0</v>
      </c>
      <c r="H1311" s="382">
        <f ca="1">IF(Controle!$N$16=1,0,$D1311*H561*H$5)</f>
        <v>0</v>
      </c>
      <c r="I1311" s="382">
        <f ca="1">IF(Controle!$N$16=1,0,$D1311*I561*I$5)</f>
        <v>0</v>
      </c>
      <c r="J1311" s="382">
        <f ca="1">IF(Controle!$N$16=1,0,$D1311*J561*J$5)</f>
        <v>0</v>
      </c>
      <c r="K1311" s="382">
        <f ca="1">IF(Controle!$N$16=1,0,$D1311*K561*K$5)</f>
        <v>0</v>
      </c>
      <c r="L1311" s="382">
        <f ca="1">IF(Controle!$N$16=1,0,$D1311*L561*L$5)</f>
        <v>0</v>
      </c>
      <c r="M1311" s="382">
        <f ca="1">IF(Controle!$N$16=1,0,$D1311*M561*M$5)</f>
        <v>0</v>
      </c>
      <c r="N1311" s="382">
        <f ca="1">IF(Controle!$N$16=1,0,$D1311*N561*N$5)</f>
        <v>0</v>
      </c>
      <c r="O1311" s="382">
        <f ca="1">IF(Controle!$N$16=1,0,$D1311*O561*O$5)</f>
        <v>0</v>
      </c>
      <c r="P1311" s="382">
        <f ca="1">IF(Controle!$N$16=1,0,$D1311*P561*P$5)</f>
        <v>0</v>
      </c>
      <c r="Q1311" s="382">
        <f ca="1">IF(Controle!$N$16=1,0,$D1311*Q561*Q$5)</f>
        <v>0</v>
      </c>
      <c r="R1311" s="382">
        <f ca="1">IF(Controle!$N$16=1,0,$D1311*R561*R$5)</f>
        <v>0</v>
      </c>
      <c r="S1311" s="382">
        <f ca="1">IF(Controle!$N$16=1,0,$D1311*S561*S$5)</f>
        <v>0</v>
      </c>
      <c r="T1311" s="382">
        <f ca="1">IF(Controle!$N$16=1,0,$D1311*T561*T$5)</f>
        <v>0</v>
      </c>
      <c r="U1311" s="382">
        <f ca="1">IF(Controle!$N$16=1,0,$D1311*U561*U$5)</f>
        <v>0</v>
      </c>
      <c r="V1311" s="382">
        <f ca="1">IF(Controle!$N$16=1,0,$D1311*V561*V$5)</f>
        <v>0</v>
      </c>
      <c r="W1311" s="382">
        <f ca="1">IF(Controle!$N$16=1,0,$D1311*W561*W$5)</f>
        <v>2151.6893572767417</v>
      </c>
      <c r="X1311" s="382">
        <f ca="1">IF(Controle!$N$16=1,0,$D1311*X561*X$5)</f>
        <v>0</v>
      </c>
      <c r="Y1311" s="382">
        <f ca="1">IF(Controle!$N$16=1,0,$D1311*Y561*Y$5)</f>
        <v>0</v>
      </c>
      <c r="Z1311" s="382">
        <f ca="1">IF(Controle!$N$16=1,0,$D1311*Z561*Z$5)</f>
        <v>0</v>
      </c>
      <c r="AA1311" s="382">
        <f ca="1">IF(Controle!$N$16=1,0,$D1311*AA561*AA$5)</f>
        <v>0</v>
      </c>
      <c r="AB1311" s="382">
        <f ca="1">IF(Controle!$N$16=1,0,$D1311*AB561*AB$5)</f>
        <v>0</v>
      </c>
      <c r="AC1311" s="382">
        <f ca="1">IF(Controle!$N$16=1,0,$D1311*AC561*AC$5)</f>
        <v>2518.1002260883602</v>
      </c>
      <c r="AD1311" s="382">
        <f ca="1">IF(Controle!$N$16=1,0,$D1311*AD561*AD$5)</f>
        <v>0</v>
      </c>
      <c r="AE1311" s="382">
        <f ca="1">IF(Controle!$N$16=1,0,$D1311*AE561*AE$5)</f>
        <v>0</v>
      </c>
      <c r="AF1311" s="382">
        <f ca="1">IF(Controle!$N$16=1,0,$D1311*AF561*AF$5)</f>
        <v>0</v>
      </c>
      <c r="AG1311" s="382">
        <f ca="1">IF(Controle!$N$16=1,0,$D1311*AG561*AG$5)</f>
        <v>0</v>
      </c>
      <c r="AH1311" s="382">
        <f ca="1">IF(Controle!$N$16=1,0,$D1311*AH561*AH$5)</f>
        <v>0</v>
      </c>
      <c r="AI1311" s="382">
        <f ca="1">IF(Controle!$N$16=1,0,$D1311*AI561*AI$5)</f>
        <v>0</v>
      </c>
      <c r="AJ1311" s="382">
        <f ca="1">IF(Controle!$N$16=1,0,$D1311*AJ561*AJ$5)</f>
        <v>1270.7440769424234</v>
      </c>
      <c r="AK1311" s="382">
        <f ca="1">IF(Controle!$N$16=1,0,$D1311*AK561*AK$5)</f>
        <v>0</v>
      </c>
      <c r="AL1311" s="382">
        <f ca="1">IF(Controle!$N$16=1,0,$D1311*AL561*AL$5)</f>
        <v>0</v>
      </c>
      <c r="AM1311" s="382">
        <f ca="1">IF(Controle!$N$16=1,0,$D1311*AM561*AM$5)</f>
        <v>0</v>
      </c>
      <c r="AN1311" s="382">
        <f ca="1">IF(Controle!$N$16=1,0,$D1311*AN561*AN$5)</f>
        <v>0</v>
      </c>
      <c r="AO1311" s="382">
        <f ca="1">IF(Controle!$N$16=1,0,$D1311*AO561*AO$5)</f>
        <v>0</v>
      </c>
      <c r="AP1311" s="382">
        <f ca="1">IF(Controle!$N$16=1,0,$D1311*AP561*AP$5)</f>
        <v>0</v>
      </c>
      <c r="AQ1311" s="382">
        <f ca="1">IF(Controle!$N$16=1,0,$D1311*AQ561*AQ$5)</f>
        <v>0</v>
      </c>
      <c r="AR1311" s="382">
        <f ca="1">IF(Controle!$N$16=1,0,$D1311*AR561*AR$5)</f>
        <v>0</v>
      </c>
      <c r="AS1311" s="684">
        <f t="shared" ca="1" si="682"/>
        <v>5940.5336603075248</v>
      </c>
    </row>
    <row r="1312" spans="1:47" hidden="1" outlineLevel="1">
      <c r="B1312" s="123"/>
      <c r="C1312" s="81">
        <f t="shared" si="683"/>
        <v>8</v>
      </c>
      <c r="D1312" s="191">
        <f ca="1"/>
        <v>0</v>
      </c>
      <c r="E1312" s="382">
        <f ca="1">IF(Controle!$N$16=1,0,$D1312*E562*E$5)</f>
        <v>0</v>
      </c>
      <c r="F1312" s="382">
        <f ca="1">IF(Controle!$N$16=1,0,$D1312*F562*F$5)</f>
        <v>0</v>
      </c>
      <c r="G1312" s="382">
        <f ca="1">IF(Controle!$N$16=1,0,$D1312*G562*G$5)</f>
        <v>0</v>
      </c>
      <c r="H1312" s="382">
        <f ca="1">IF(Controle!$N$16=1,0,$D1312*H562*H$5)</f>
        <v>0</v>
      </c>
      <c r="I1312" s="382">
        <f ca="1">IF(Controle!$N$16=1,0,$D1312*I562*I$5)</f>
        <v>0</v>
      </c>
      <c r="J1312" s="382">
        <f ca="1">IF(Controle!$N$16=1,0,$D1312*J562*J$5)</f>
        <v>0</v>
      </c>
      <c r="K1312" s="382">
        <f ca="1">IF(Controle!$N$16=1,0,$D1312*K562*K$5)</f>
        <v>0</v>
      </c>
      <c r="L1312" s="382">
        <f ca="1">IF(Controle!$N$16=1,0,$D1312*L562*L$5)</f>
        <v>0</v>
      </c>
      <c r="M1312" s="382">
        <f ca="1">IF(Controle!$N$16=1,0,$D1312*M562*M$5)</f>
        <v>0</v>
      </c>
      <c r="N1312" s="382">
        <f ca="1">IF(Controle!$N$16=1,0,$D1312*N562*N$5)</f>
        <v>0</v>
      </c>
      <c r="O1312" s="382">
        <f ca="1">IF(Controle!$N$16=1,0,$D1312*O562*O$5)</f>
        <v>0</v>
      </c>
      <c r="P1312" s="382">
        <f ca="1">IF(Controle!$N$16=1,0,$D1312*P562*P$5)</f>
        <v>0</v>
      </c>
      <c r="Q1312" s="382">
        <f ca="1">IF(Controle!$N$16=1,0,$D1312*Q562*Q$5)</f>
        <v>0</v>
      </c>
      <c r="R1312" s="382">
        <f ca="1">IF(Controle!$N$16=1,0,$D1312*R562*R$5)</f>
        <v>0</v>
      </c>
      <c r="S1312" s="382">
        <f ca="1">IF(Controle!$N$16=1,0,$D1312*S562*S$5)</f>
        <v>0</v>
      </c>
      <c r="T1312" s="382">
        <f ca="1">IF(Controle!$N$16=1,0,$D1312*T562*T$5)</f>
        <v>0</v>
      </c>
      <c r="U1312" s="382">
        <f ca="1">IF(Controle!$N$16=1,0,$D1312*U562*U$5)</f>
        <v>0</v>
      </c>
      <c r="V1312" s="382">
        <f ca="1">IF(Controle!$N$16=1,0,$D1312*V562*V$5)</f>
        <v>0</v>
      </c>
      <c r="W1312" s="382">
        <f ca="1">IF(Controle!$N$16=1,0,$D1312*W562*W$5)</f>
        <v>0</v>
      </c>
      <c r="X1312" s="382">
        <f ca="1">IF(Controle!$N$16=1,0,$D1312*X562*X$5)</f>
        <v>0</v>
      </c>
      <c r="Y1312" s="382">
        <f ca="1">IF(Controle!$N$16=1,0,$D1312*Y562*Y$5)</f>
        <v>0</v>
      </c>
      <c r="Z1312" s="382">
        <f ca="1">IF(Controle!$N$16=1,0,$D1312*Z562*Z$5)</f>
        <v>0</v>
      </c>
      <c r="AA1312" s="382">
        <f ca="1">IF(Controle!$N$16=1,0,$D1312*AA562*AA$5)</f>
        <v>0</v>
      </c>
      <c r="AB1312" s="382">
        <f ca="1">IF(Controle!$N$16=1,0,$D1312*AB562*AB$5)</f>
        <v>0</v>
      </c>
      <c r="AC1312" s="382">
        <f ca="1">IF(Controle!$N$16=1,0,$D1312*AC562*AC$5)</f>
        <v>0</v>
      </c>
      <c r="AD1312" s="382">
        <f ca="1">IF(Controle!$N$16=1,0,$D1312*AD562*AD$5)</f>
        <v>0</v>
      </c>
      <c r="AE1312" s="382">
        <f ca="1">IF(Controle!$N$16=1,0,$D1312*AE562*AE$5)</f>
        <v>0</v>
      </c>
      <c r="AF1312" s="382">
        <f ca="1">IF(Controle!$N$16=1,0,$D1312*AF562*AF$5)</f>
        <v>0</v>
      </c>
      <c r="AG1312" s="382">
        <f ca="1">IF(Controle!$N$16=1,0,$D1312*AG562*AG$5)</f>
        <v>0</v>
      </c>
      <c r="AH1312" s="382">
        <f ca="1">IF(Controle!$N$16=1,0,$D1312*AH562*AH$5)</f>
        <v>0</v>
      </c>
      <c r="AI1312" s="382">
        <f ca="1">IF(Controle!$N$16=1,0,$D1312*AI562*AI$5)</f>
        <v>0</v>
      </c>
      <c r="AJ1312" s="382">
        <f ca="1">IF(Controle!$N$16=1,0,$D1312*AJ562*AJ$5)</f>
        <v>0</v>
      </c>
      <c r="AK1312" s="382">
        <f ca="1">IF(Controle!$N$16=1,0,$D1312*AK562*AK$5)</f>
        <v>0</v>
      </c>
      <c r="AL1312" s="382">
        <f ca="1">IF(Controle!$N$16=1,0,$D1312*AL562*AL$5)</f>
        <v>0</v>
      </c>
      <c r="AM1312" s="382">
        <f ca="1">IF(Controle!$N$16=1,0,$D1312*AM562*AM$5)</f>
        <v>0</v>
      </c>
      <c r="AN1312" s="382">
        <f ca="1">IF(Controle!$N$16=1,0,$D1312*AN562*AN$5)</f>
        <v>0</v>
      </c>
      <c r="AO1312" s="382">
        <f ca="1">IF(Controle!$N$16=1,0,$D1312*AO562*AO$5)</f>
        <v>0</v>
      </c>
      <c r="AP1312" s="382">
        <f ca="1">IF(Controle!$N$16=1,0,$D1312*AP562*AP$5)</f>
        <v>0</v>
      </c>
      <c r="AQ1312" s="382">
        <f ca="1">IF(Controle!$N$16=1,0,$D1312*AQ562*AQ$5)</f>
        <v>0</v>
      </c>
      <c r="AR1312" s="382">
        <f ca="1">IF(Controle!$N$16=1,0,$D1312*AR562*AR$5)</f>
        <v>0</v>
      </c>
      <c r="AS1312" s="684">
        <f t="shared" ca="1" si="682"/>
        <v>0</v>
      </c>
    </row>
    <row r="1313" spans="2:45" hidden="1" outlineLevel="1">
      <c r="B1313" s="123"/>
      <c r="C1313" s="81">
        <f t="shared" si="683"/>
        <v>9</v>
      </c>
      <c r="D1313" s="191">
        <f ca="1"/>
        <v>0</v>
      </c>
      <c r="E1313" s="382">
        <f ca="1">IF(Controle!$N$16=1,0,$D1313*E563*E$5)</f>
        <v>0</v>
      </c>
      <c r="F1313" s="382">
        <f ca="1">IF(Controle!$N$16=1,0,$D1313*F563*F$5)</f>
        <v>0</v>
      </c>
      <c r="G1313" s="382">
        <f ca="1">IF(Controle!$N$16=1,0,$D1313*G563*G$5)</f>
        <v>0</v>
      </c>
      <c r="H1313" s="382">
        <f ca="1">IF(Controle!$N$16=1,0,$D1313*H563*H$5)</f>
        <v>0</v>
      </c>
      <c r="I1313" s="382">
        <f ca="1">IF(Controle!$N$16=1,0,$D1313*I563*I$5)</f>
        <v>0</v>
      </c>
      <c r="J1313" s="382">
        <f ca="1">IF(Controle!$N$16=1,0,$D1313*J563*J$5)</f>
        <v>0</v>
      </c>
      <c r="K1313" s="382">
        <f ca="1">IF(Controle!$N$16=1,0,$D1313*K563*K$5)</f>
        <v>0</v>
      </c>
      <c r="L1313" s="382">
        <f ca="1">IF(Controle!$N$16=1,0,$D1313*L563*L$5)</f>
        <v>0</v>
      </c>
      <c r="M1313" s="382">
        <f ca="1">IF(Controle!$N$16=1,0,$D1313*M563*M$5)</f>
        <v>0</v>
      </c>
      <c r="N1313" s="382">
        <f ca="1">IF(Controle!$N$16=1,0,$D1313*N563*N$5)</f>
        <v>0</v>
      </c>
      <c r="O1313" s="382">
        <f ca="1">IF(Controle!$N$16=1,0,$D1313*O563*O$5)</f>
        <v>0</v>
      </c>
      <c r="P1313" s="382">
        <f ca="1">IF(Controle!$N$16=1,0,$D1313*P563*P$5)</f>
        <v>0</v>
      </c>
      <c r="Q1313" s="382">
        <f ca="1">IF(Controle!$N$16=1,0,$D1313*Q563*Q$5)</f>
        <v>0</v>
      </c>
      <c r="R1313" s="382">
        <f ca="1">IF(Controle!$N$16=1,0,$D1313*R563*R$5)</f>
        <v>0</v>
      </c>
      <c r="S1313" s="382">
        <f ca="1">IF(Controle!$N$16=1,0,$D1313*S563*S$5)</f>
        <v>0</v>
      </c>
      <c r="T1313" s="382">
        <f ca="1">IF(Controle!$N$16=1,0,$D1313*T563*T$5)</f>
        <v>0</v>
      </c>
      <c r="U1313" s="382">
        <f ca="1">IF(Controle!$N$16=1,0,$D1313*U563*U$5)</f>
        <v>0</v>
      </c>
      <c r="V1313" s="382">
        <f ca="1">IF(Controle!$N$16=1,0,$D1313*V563*V$5)</f>
        <v>0</v>
      </c>
      <c r="W1313" s="382">
        <f ca="1">IF(Controle!$N$16=1,0,$D1313*W563*W$5)</f>
        <v>0</v>
      </c>
      <c r="X1313" s="382">
        <f ca="1">IF(Controle!$N$16=1,0,$D1313*X563*X$5)</f>
        <v>0</v>
      </c>
      <c r="Y1313" s="382">
        <f ca="1">IF(Controle!$N$16=1,0,$D1313*Y563*Y$5)</f>
        <v>0</v>
      </c>
      <c r="Z1313" s="382">
        <f ca="1">IF(Controle!$N$16=1,0,$D1313*Z563*Z$5)</f>
        <v>0</v>
      </c>
      <c r="AA1313" s="382">
        <f ca="1">IF(Controle!$N$16=1,0,$D1313*AA563*AA$5)</f>
        <v>0</v>
      </c>
      <c r="AB1313" s="382">
        <f ca="1">IF(Controle!$N$16=1,0,$D1313*AB563*AB$5)</f>
        <v>0</v>
      </c>
      <c r="AC1313" s="382">
        <f ca="1">IF(Controle!$N$16=1,0,$D1313*AC563*AC$5)</f>
        <v>0</v>
      </c>
      <c r="AD1313" s="382">
        <f ca="1">IF(Controle!$N$16=1,0,$D1313*AD563*AD$5)</f>
        <v>0</v>
      </c>
      <c r="AE1313" s="382">
        <f ca="1">IF(Controle!$N$16=1,0,$D1313*AE563*AE$5)</f>
        <v>0</v>
      </c>
      <c r="AF1313" s="382">
        <f ca="1">IF(Controle!$N$16=1,0,$D1313*AF563*AF$5)</f>
        <v>0</v>
      </c>
      <c r="AG1313" s="382">
        <f ca="1">IF(Controle!$N$16=1,0,$D1313*AG563*AG$5)</f>
        <v>0</v>
      </c>
      <c r="AH1313" s="382">
        <f ca="1">IF(Controle!$N$16=1,0,$D1313*AH563*AH$5)</f>
        <v>0</v>
      </c>
      <c r="AI1313" s="382">
        <f ca="1">IF(Controle!$N$16=1,0,$D1313*AI563*AI$5)</f>
        <v>0</v>
      </c>
      <c r="AJ1313" s="382">
        <f ca="1">IF(Controle!$N$16=1,0,$D1313*AJ563*AJ$5)</f>
        <v>0</v>
      </c>
      <c r="AK1313" s="382">
        <f ca="1">IF(Controle!$N$16=1,0,$D1313*AK563*AK$5)</f>
        <v>0</v>
      </c>
      <c r="AL1313" s="382">
        <f ca="1">IF(Controle!$N$16=1,0,$D1313*AL563*AL$5)</f>
        <v>0</v>
      </c>
      <c r="AM1313" s="382">
        <f ca="1">IF(Controle!$N$16=1,0,$D1313*AM563*AM$5)</f>
        <v>0</v>
      </c>
      <c r="AN1313" s="382">
        <f ca="1">IF(Controle!$N$16=1,0,$D1313*AN563*AN$5)</f>
        <v>0</v>
      </c>
      <c r="AO1313" s="382">
        <f ca="1">IF(Controle!$N$16=1,0,$D1313*AO563*AO$5)</f>
        <v>0</v>
      </c>
      <c r="AP1313" s="382">
        <f ca="1">IF(Controle!$N$16=1,0,$D1313*AP563*AP$5)</f>
        <v>0</v>
      </c>
      <c r="AQ1313" s="382">
        <f ca="1">IF(Controle!$N$16=1,0,$D1313*AQ563*AQ$5)</f>
        <v>0</v>
      </c>
      <c r="AR1313" s="382">
        <f ca="1">IF(Controle!$N$16=1,0,$D1313*AR563*AR$5)</f>
        <v>0</v>
      </c>
      <c r="AS1313" s="684">
        <f t="shared" ca="1" si="682"/>
        <v>0</v>
      </c>
    </row>
    <row r="1314" spans="2:45" hidden="1" outlineLevel="1">
      <c r="B1314" s="123"/>
      <c r="C1314" s="81">
        <f t="shared" si="683"/>
        <v>10</v>
      </c>
      <c r="D1314" s="191">
        <f ca="1"/>
        <v>0</v>
      </c>
      <c r="E1314" s="382">
        <f ca="1">IF(Controle!$N$16=1,0,$D1314*E564*E$5)</f>
        <v>0</v>
      </c>
      <c r="F1314" s="382">
        <f ca="1">IF(Controle!$N$16=1,0,$D1314*F564*F$5)</f>
        <v>0</v>
      </c>
      <c r="G1314" s="382">
        <f ca="1">IF(Controle!$N$16=1,0,$D1314*G564*G$5)</f>
        <v>0</v>
      </c>
      <c r="H1314" s="382">
        <f ca="1">IF(Controle!$N$16=1,0,$D1314*H564*H$5)</f>
        <v>0</v>
      </c>
      <c r="I1314" s="382">
        <f ca="1">IF(Controle!$N$16=1,0,$D1314*I564*I$5)</f>
        <v>0</v>
      </c>
      <c r="J1314" s="382">
        <f ca="1">IF(Controle!$N$16=1,0,$D1314*J564*J$5)</f>
        <v>0</v>
      </c>
      <c r="K1314" s="382">
        <f ca="1">IF(Controle!$N$16=1,0,$D1314*K564*K$5)</f>
        <v>0</v>
      </c>
      <c r="L1314" s="382">
        <f ca="1">IF(Controle!$N$16=1,0,$D1314*L564*L$5)</f>
        <v>0</v>
      </c>
      <c r="M1314" s="382">
        <f ca="1">IF(Controle!$N$16=1,0,$D1314*M564*M$5)</f>
        <v>0</v>
      </c>
      <c r="N1314" s="382">
        <f ca="1">IF(Controle!$N$16=1,0,$D1314*N564*N$5)</f>
        <v>0</v>
      </c>
      <c r="O1314" s="382">
        <f ca="1">IF(Controle!$N$16=1,0,$D1314*O564*O$5)</f>
        <v>0</v>
      </c>
      <c r="P1314" s="382">
        <f ca="1">IF(Controle!$N$16=1,0,$D1314*P564*P$5)</f>
        <v>0</v>
      </c>
      <c r="Q1314" s="382">
        <f ca="1">IF(Controle!$N$16=1,0,$D1314*Q564*Q$5)</f>
        <v>0</v>
      </c>
      <c r="R1314" s="382">
        <f ca="1">IF(Controle!$N$16=1,0,$D1314*R564*R$5)</f>
        <v>0</v>
      </c>
      <c r="S1314" s="382">
        <f ca="1">IF(Controle!$N$16=1,0,$D1314*S564*S$5)</f>
        <v>0</v>
      </c>
      <c r="T1314" s="382">
        <f ca="1">IF(Controle!$N$16=1,0,$D1314*T564*T$5)</f>
        <v>0</v>
      </c>
      <c r="U1314" s="382">
        <f ca="1">IF(Controle!$N$16=1,0,$D1314*U564*U$5)</f>
        <v>0</v>
      </c>
      <c r="V1314" s="382">
        <f ca="1">IF(Controle!$N$16=1,0,$D1314*V564*V$5)</f>
        <v>0</v>
      </c>
      <c r="W1314" s="382">
        <f ca="1">IF(Controle!$N$16=1,0,$D1314*W564*W$5)</f>
        <v>0</v>
      </c>
      <c r="X1314" s="382">
        <f ca="1">IF(Controle!$N$16=1,0,$D1314*X564*X$5)</f>
        <v>0</v>
      </c>
      <c r="Y1314" s="382">
        <f ca="1">IF(Controle!$N$16=1,0,$D1314*Y564*Y$5)</f>
        <v>0</v>
      </c>
      <c r="Z1314" s="382">
        <f ca="1">IF(Controle!$N$16=1,0,$D1314*Z564*Z$5)</f>
        <v>0</v>
      </c>
      <c r="AA1314" s="382">
        <f ca="1">IF(Controle!$N$16=1,0,$D1314*AA564*AA$5)</f>
        <v>0</v>
      </c>
      <c r="AB1314" s="382">
        <f ca="1">IF(Controle!$N$16=1,0,$D1314*AB564*AB$5)</f>
        <v>0</v>
      </c>
      <c r="AC1314" s="382">
        <f ca="1">IF(Controle!$N$16=1,0,$D1314*AC564*AC$5)</f>
        <v>0</v>
      </c>
      <c r="AD1314" s="382">
        <f ca="1">IF(Controle!$N$16=1,0,$D1314*AD564*AD$5)</f>
        <v>0</v>
      </c>
      <c r="AE1314" s="382">
        <f ca="1">IF(Controle!$N$16=1,0,$D1314*AE564*AE$5)</f>
        <v>0</v>
      </c>
      <c r="AF1314" s="382">
        <f ca="1">IF(Controle!$N$16=1,0,$D1314*AF564*AF$5)</f>
        <v>0</v>
      </c>
      <c r="AG1314" s="382">
        <f ca="1">IF(Controle!$N$16=1,0,$D1314*AG564*AG$5)</f>
        <v>0</v>
      </c>
      <c r="AH1314" s="382">
        <f ca="1">IF(Controle!$N$16=1,0,$D1314*AH564*AH$5)</f>
        <v>0</v>
      </c>
      <c r="AI1314" s="382">
        <f ca="1">IF(Controle!$N$16=1,0,$D1314*AI564*AI$5)</f>
        <v>0</v>
      </c>
      <c r="AJ1314" s="382">
        <f ca="1">IF(Controle!$N$16=1,0,$D1314*AJ564*AJ$5)</f>
        <v>0</v>
      </c>
      <c r="AK1314" s="382">
        <f ca="1">IF(Controle!$N$16=1,0,$D1314*AK564*AK$5)</f>
        <v>0</v>
      </c>
      <c r="AL1314" s="382">
        <f ca="1">IF(Controle!$N$16=1,0,$D1314*AL564*AL$5)</f>
        <v>0</v>
      </c>
      <c r="AM1314" s="382">
        <f ca="1">IF(Controle!$N$16=1,0,$D1314*AM564*AM$5)</f>
        <v>0</v>
      </c>
      <c r="AN1314" s="382">
        <f ca="1">IF(Controle!$N$16=1,0,$D1314*AN564*AN$5)</f>
        <v>0</v>
      </c>
      <c r="AO1314" s="382">
        <f ca="1">IF(Controle!$N$16=1,0,$D1314*AO564*AO$5)</f>
        <v>0</v>
      </c>
      <c r="AP1314" s="382">
        <f ca="1">IF(Controle!$N$16=1,0,$D1314*AP564*AP$5)</f>
        <v>0</v>
      </c>
      <c r="AQ1314" s="382">
        <f ca="1">IF(Controle!$N$16=1,0,$D1314*AQ564*AQ$5)</f>
        <v>0</v>
      </c>
      <c r="AR1314" s="382">
        <f ca="1">IF(Controle!$N$16=1,0,$D1314*AR564*AR$5)</f>
        <v>0</v>
      </c>
      <c r="AS1314" s="684">
        <f t="shared" ca="1" si="682"/>
        <v>0</v>
      </c>
    </row>
    <row r="1315" spans="2:45" hidden="1" outlineLevel="1">
      <c r="B1315" s="123"/>
      <c r="C1315" s="81">
        <f t="shared" si="683"/>
        <v>11</v>
      </c>
      <c r="D1315" s="191">
        <f ca="1"/>
        <v>0</v>
      </c>
      <c r="E1315" s="382">
        <f ca="1">IF(Controle!$N$16=1,0,$D1315*E565*E$5)</f>
        <v>0</v>
      </c>
      <c r="F1315" s="382">
        <f ca="1">IF(Controle!$N$16=1,0,$D1315*F565*F$5)</f>
        <v>0</v>
      </c>
      <c r="G1315" s="382">
        <f ca="1">IF(Controle!$N$16=1,0,$D1315*G565*G$5)</f>
        <v>0</v>
      </c>
      <c r="H1315" s="382">
        <f ca="1">IF(Controle!$N$16=1,0,$D1315*H565*H$5)</f>
        <v>0</v>
      </c>
      <c r="I1315" s="382">
        <f ca="1">IF(Controle!$N$16=1,0,$D1315*I565*I$5)</f>
        <v>0</v>
      </c>
      <c r="J1315" s="382">
        <f ca="1">IF(Controle!$N$16=1,0,$D1315*J565*J$5)</f>
        <v>0</v>
      </c>
      <c r="K1315" s="382">
        <f ca="1">IF(Controle!$N$16=1,0,$D1315*K565*K$5)</f>
        <v>0</v>
      </c>
      <c r="L1315" s="382">
        <f ca="1">IF(Controle!$N$16=1,0,$D1315*L565*L$5)</f>
        <v>0</v>
      </c>
      <c r="M1315" s="382">
        <f ca="1">IF(Controle!$N$16=1,0,$D1315*M565*M$5)</f>
        <v>0</v>
      </c>
      <c r="N1315" s="382">
        <f ca="1">IF(Controle!$N$16=1,0,$D1315*N565*N$5)</f>
        <v>0</v>
      </c>
      <c r="O1315" s="382">
        <f ca="1">IF(Controle!$N$16=1,0,$D1315*O565*O$5)</f>
        <v>0</v>
      </c>
      <c r="P1315" s="382">
        <f ca="1">IF(Controle!$N$16=1,0,$D1315*P565*P$5)</f>
        <v>0</v>
      </c>
      <c r="Q1315" s="382">
        <f ca="1">IF(Controle!$N$16=1,0,$D1315*Q565*Q$5)</f>
        <v>0</v>
      </c>
      <c r="R1315" s="382">
        <f ca="1">IF(Controle!$N$16=1,0,$D1315*R565*R$5)</f>
        <v>0</v>
      </c>
      <c r="S1315" s="382">
        <f ca="1">IF(Controle!$N$16=1,0,$D1315*S565*S$5)</f>
        <v>0</v>
      </c>
      <c r="T1315" s="382">
        <f ca="1">IF(Controle!$N$16=1,0,$D1315*T565*T$5)</f>
        <v>0</v>
      </c>
      <c r="U1315" s="382">
        <f ca="1">IF(Controle!$N$16=1,0,$D1315*U565*U$5)</f>
        <v>0</v>
      </c>
      <c r="V1315" s="382">
        <f ca="1">IF(Controle!$N$16=1,0,$D1315*V565*V$5)</f>
        <v>0</v>
      </c>
      <c r="W1315" s="382">
        <f ca="1">IF(Controle!$N$16=1,0,$D1315*W565*W$5)</f>
        <v>0</v>
      </c>
      <c r="X1315" s="382">
        <f ca="1">IF(Controle!$N$16=1,0,$D1315*X565*X$5)</f>
        <v>0</v>
      </c>
      <c r="Y1315" s="382">
        <f ca="1">IF(Controle!$N$16=1,0,$D1315*Y565*Y$5)</f>
        <v>0</v>
      </c>
      <c r="Z1315" s="382">
        <f ca="1">IF(Controle!$N$16=1,0,$D1315*Z565*Z$5)</f>
        <v>0</v>
      </c>
      <c r="AA1315" s="382">
        <f ca="1">IF(Controle!$N$16=1,0,$D1315*AA565*AA$5)</f>
        <v>0</v>
      </c>
      <c r="AB1315" s="382">
        <f ca="1">IF(Controle!$N$16=1,0,$D1315*AB565*AB$5)</f>
        <v>0</v>
      </c>
      <c r="AC1315" s="382">
        <f ca="1">IF(Controle!$N$16=1,0,$D1315*AC565*AC$5)</f>
        <v>0</v>
      </c>
      <c r="AD1315" s="382">
        <f ca="1">IF(Controle!$N$16=1,0,$D1315*AD565*AD$5)</f>
        <v>0</v>
      </c>
      <c r="AE1315" s="382">
        <f ca="1">IF(Controle!$N$16=1,0,$D1315*AE565*AE$5)</f>
        <v>0</v>
      </c>
      <c r="AF1315" s="382">
        <f ca="1">IF(Controle!$N$16=1,0,$D1315*AF565*AF$5)</f>
        <v>0</v>
      </c>
      <c r="AG1315" s="382">
        <f ca="1">IF(Controle!$N$16=1,0,$D1315*AG565*AG$5)</f>
        <v>0</v>
      </c>
      <c r="AH1315" s="382">
        <f ca="1">IF(Controle!$N$16=1,0,$D1315*AH565*AH$5)</f>
        <v>0</v>
      </c>
      <c r="AI1315" s="382">
        <f ca="1">IF(Controle!$N$16=1,0,$D1315*AI565*AI$5)</f>
        <v>0</v>
      </c>
      <c r="AJ1315" s="382">
        <f ca="1">IF(Controle!$N$16=1,0,$D1315*AJ565*AJ$5)</f>
        <v>0</v>
      </c>
      <c r="AK1315" s="382">
        <f ca="1">IF(Controle!$N$16=1,0,$D1315*AK565*AK$5)</f>
        <v>0</v>
      </c>
      <c r="AL1315" s="382">
        <f ca="1">IF(Controle!$N$16=1,0,$D1315*AL565*AL$5)</f>
        <v>0</v>
      </c>
      <c r="AM1315" s="382">
        <f ca="1">IF(Controle!$N$16=1,0,$D1315*AM565*AM$5)</f>
        <v>0</v>
      </c>
      <c r="AN1315" s="382">
        <f ca="1">IF(Controle!$N$16=1,0,$D1315*AN565*AN$5)</f>
        <v>0</v>
      </c>
      <c r="AO1315" s="382">
        <f ca="1">IF(Controle!$N$16=1,0,$D1315*AO565*AO$5)</f>
        <v>0</v>
      </c>
      <c r="AP1315" s="382">
        <f ca="1">IF(Controle!$N$16=1,0,$D1315*AP565*AP$5)</f>
        <v>0</v>
      </c>
      <c r="AQ1315" s="382">
        <f ca="1">IF(Controle!$N$16=1,0,$D1315*AQ565*AQ$5)</f>
        <v>0</v>
      </c>
      <c r="AR1315" s="382">
        <f ca="1">IF(Controle!$N$16=1,0,$D1315*AR565*AR$5)</f>
        <v>0</v>
      </c>
      <c r="AS1315" s="684">
        <f t="shared" ca="1" si="682"/>
        <v>0</v>
      </c>
    </row>
    <row r="1316" spans="2:45" hidden="1" outlineLevel="1">
      <c r="B1316" s="123"/>
      <c r="C1316" s="81">
        <f t="shared" si="683"/>
        <v>12</v>
      </c>
      <c r="D1316" s="191">
        <f ca="1"/>
        <v>0</v>
      </c>
      <c r="E1316" s="382">
        <f ca="1">IF(Controle!$N$16=1,0,$D1316*E566*E$5)</f>
        <v>0</v>
      </c>
      <c r="F1316" s="382">
        <f ca="1">IF(Controle!$N$16=1,0,$D1316*F566*F$5)</f>
        <v>0</v>
      </c>
      <c r="G1316" s="382">
        <f ca="1">IF(Controle!$N$16=1,0,$D1316*G566*G$5)</f>
        <v>0</v>
      </c>
      <c r="H1316" s="382">
        <f ca="1">IF(Controle!$N$16=1,0,$D1316*H566*H$5)</f>
        <v>0</v>
      </c>
      <c r="I1316" s="382">
        <f ca="1">IF(Controle!$N$16=1,0,$D1316*I566*I$5)</f>
        <v>0</v>
      </c>
      <c r="J1316" s="382">
        <f ca="1">IF(Controle!$N$16=1,0,$D1316*J566*J$5)</f>
        <v>0</v>
      </c>
      <c r="K1316" s="382">
        <f ca="1">IF(Controle!$N$16=1,0,$D1316*K566*K$5)</f>
        <v>0</v>
      </c>
      <c r="L1316" s="382">
        <f ca="1">IF(Controle!$N$16=1,0,$D1316*L566*L$5)</f>
        <v>0</v>
      </c>
      <c r="M1316" s="382">
        <f ca="1">IF(Controle!$N$16=1,0,$D1316*M566*M$5)</f>
        <v>0</v>
      </c>
      <c r="N1316" s="382">
        <f ca="1">IF(Controle!$N$16=1,0,$D1316*N566*N$5)</f>
        <v>0</v>
      </c>
      <c r="O1316" s="382">
        <f ca="1">IF(Controle!$N$16=1,0,$D1316*O566*O$5)</f>
        <v>0</v>
      </c>
      <c r="P1316" s="382">
        <f ca="1">IF(Controle!$N$16=1,0,$D1316*P566*P$5)</f>
        <v>0</v>
      </c>
      <c r="Q1316" s="382">
        <f ca="1">IF(Controle!$N$16=1,0,$D1316*Q566*Q$5)</f>
        <v>0</v>
      </c>
      <c r="R1316" s="382">
        <f ca="1">IF(Controle!$N$16=1,0,$D1316*R566*R$5)</f>
        <v>0</v>
      </c>
      <c r="S1316" s="382">
        <f ca="1">IF(Controle!$N$16=1,0,$D1316*S566*S$5)</f>
        <v>0</v>
      </c>
      <c r="T1316" s="382">
        <f ca="1">IF(Controle!$N$16=1,0,$D1316*T566*T$5)</f>
        <v>0</v>
      </c>
      <c r="U1316" s="382">
        <f ca="1">IF(Controle!$N$16=1,0,$D1316*U566*U$5)</f>
        <v>0</v>
      </c>
      <c r="V1316" s="382">
        <f ca="1">IF(Controle!$N$16=1,0,$D1316*V566*V$5)</f>
        <v>0</v>
      </c>
      <c r="W1316" s="382">
        <f ca="1">IF(Controle!$N$16=1,0,$D1316*W566*W$5)</f>
        <v>0</v>
      </c>
      <c r="X1316" s="382">
        <f ca="1">IF(Controle!$N$16=1,0,$D1316*X566*X$5)</f>
        <v>0</v>
      </c>
      <c r="Y1316" s="382">
        <f ca="1">IF(Controle!$N$16=1,0,$D1316*Y566*Y$5)</f>
        <v>0</v>
      </c>
      <c r="Z1316" s="382">
        <f ca="1">IF(Controle!$N$16=1,0,$D1316*Z566*Z$5)</f>
        <v>0</v>
      </c>
      <c r="AA1316" s="382">
        <f ca="1">IF(Controle!$N$16=1,0,$D1316*AA566*AA$5)</f>
        <v>0</v>
      </c>
      <c r="AB1316" s="382">
        <f ca="1">IF(Controle!$N$16=1,0,$D1316*AB566*AB$5)</f>
        <v>0</v>
      </c>
      <c r="AC1316" s="382">
        <f ca="1">IF(Controle!$N$16=1,0,$D1316*AC566*AC$5)</f>
        <v>0</v>
      </c>
      <c r="AD1316" s="382">
        <f ca="1">IF(Controle!$N$16=1,0,$D1316*AD566*AD$5)</f>
        <v>0</v>
      </c>
      <c r="AE1316" s="382">
        <f ca="1">IF(Controle!$N$16=1,0,$D1316*AE566*AE$5)</f>
        <v>0</v>
      </c>
      <c r="AF1316" s="382">
        <f ca="1">IF(Controle!$N$16=1,0,$D1316*AF566*AF$5)</f>
        <v>0</v>
      </c>
      <c r="AG1316" s="382">
        <f ca="1">IF(Controle!$N$16=1,0,$D1316*AG566*AG$5)</f>
        <v>0</v>
      </c>
      <c r="AH1316" s="382">
        <f ca="1">IF(Controle!$N$16=1,0,$D1316*AH566*AH$5)</f>
        <v>0</v>
      </c>
      <c r="AI1316" s="382">
        <f ca="1">IF(Controle!$N$16=1,0,$D1316*AI566*AI$5)</f>
        <v>0</v>
      </c>
      <c r="AJ1316" s="382">
        <f ca="1">IF(Controle!$N$16=1,0,$D1316*AJ566*AJ$5)</f>
        <v>0</v>
      </c>
      <c r="AK1316" s="382">
        <f ca="1">IF(Controle!$N$16=1,0,$D1316*AK566*AK$5)</f>
        <v>0</v>
      </c>
      <c r="AL1316" s="382">
        <f ca="1">IF(Controle!$N$16=1,0,$D1316*AL566*AL$5)</f>
        <v>0</v>
      </c>
      <c r="AM1316" s="382">
        <f ca="1">IF(Controle!$N$16=1,0,$D1316*AM566*AM$5)</f>
        <v>0</v>
      </c>
      <c r="AN1316" s="382">
        <f ca="1">IF(Controle!$N$16=1,0,$D1316*AN566*AN$5)</f>
        <v>0</v>
      </c>
      <c r="AO1316" s="382">
        <f ca="1">IF(Controle!$N$16=1,0,$D1316*AO566*AO$5)</f>
        <v>0</v>
      </c>
      <c r="AP1316" s="382">
        <f ca="1">IF(Controle!$N$16=1,0,$D1316*AP566*AP$5)</f>
        <v>0</v>
      </c>
      <c r="AQ1316" s="382">
        <f ca="1">IF(Controle!$N$16=1,0,$D1316*AQ566*AQ$5)</f>
        <v>0</v>
      </c>
      <c r="AR1316" s="382">
        <f ca="1">IF(Controle!$N$16=1,0,$D1316*AR566*AR$5)</f>
        <v>0</v>
      </c>
      <c r="AS1316" s="684">
        <f t="shared" ca="1" si="682"/>
        <v>0</v>
      </c>
    </row>
    <row r="1317" spans="2:45" hidden="1" outlineLevel="1">
      <c r="B1317" s="123"/>
      <c r="C1317" s="81">
        <f t="shared" si="683"/>
        <v>13</v>
      </c>
      <c r="D1317" s="191">
        <f ca="1"/>
        <v>0</v>
      </c>
      <c r="E1317" s="382">
        <f ca="1">IF(Controle!$N$16=1,0,$D1317*E567*E$5)</f>
        <v>0</v>
      </c>
      <c r="F1317" s="382">
        <f ca="1">IF(Controle!$N$16=1,0,$D1317*F567*F$5)</f>
        <v>0</v>
      </c>
      <c r="G1317" s="382">
        <f ca="1">IF(Controle!$N$16=1,0,$D1317*G567*G$5)</f>
        <v>0</v>
      </c>
      <c r="H1317" s="382">
        <f ca="1">IF(Controle!$N$16=1,0,$D1317*H567*H$5)</f>
        <v>0</v>
      </c>
      <c r="I1317" s="382">
        <f ca="1">IF(Controle!$N$16=1,0,$D1317*I567*I$5)</f>
        <v>0</v>
      </c>
      <c r="J1317" s="382">
        <f ca="1">IF(Controle!$N$16=1,0,$D1317*J567*J$5)</f>
        <v>0</v>
      </c>
      <c r="K1317" s="382">
        <f ca="1">IF(Controle!$N$16=1,0,$D1317*K567*K$5)</f>
        <v>0</v>
      </c>
      <c r="L1317" s="382">
        <f ca="1">IF(Controle!$N$16=1,0,$D1317*L567*L$5)</f>
        <v>0</v>
      </c>
      <c r="M1317" s="382">
        <f ca="1">IF(Controle!$N$16=1,0,$D1317*M567*M$5)</f>
        <v>0</v>
      </c>
      <c r="N1317" s="382">
        <f ca="1">IF(Controle!$N$16=1,0,$D1317*N567*N$5)</f>
        <v>0</v>
      </c>
      <c r="O1317" s="382">
        <f ca="1">IF(Controle!$N$16=1,0,$D1317*O567*O$5)</f>
        <v>0</v>
      </c>
      <c r="P1317" s="382">
        <f ca="1">IF(Controle!$N$16=1,0,$D1317*P567*P$5)</f>
        <v>0</v>
      </c>
      <c r="Q1317" s="382">
        <f ca="1">IF(Controle!$N$16=1,0,$D1317*Q567*Q$5)</f>
        <v>0</v>
      </c>
      <c r="R1317" s="382">
        <f ca="1">IF(Controle!$N$16=1,0,$D1317*R567*R$5)</f>
        <v>0</v>
      </c>
      <c r="S1317" s="382">
        <f ca="1">IF(Controle!$N$16=1,0,$D1317*S567*S$5)</f>
        <v>0</v>
      </c>
      <c r="T1317" s="382">
        <f ca="1">IF(Controle!$N$16=1,0,$D1317*T567*T$5)</f>
        <v>0</v>
      </c>
      <c r="U1317" s="382">
        <f ca="1">IF(Controle!$N$16=1,0,$D1317*U567*U$5)</f>
        <v>0</v>
      </c>
      <c r="V1317" s="382">
        <f ca="1">IF(Controle!$N$16=1,0,$D1317*V567*V$5)</f>
        <v>0</v>
      </c>
      <c r="W1317" s="382">
        <f ca="1">IF(Controle!$N$16=1,0,$D1317*W567*W$5)</f>
        <v>0</v>
      </c>
      <c r="X1317" s="382">
        <f ca="1">IF(Controle!$N$16=1,0,$D1317*X567*X$5)</f>
        <v>0</v>
      </c>
      <c r="Y1317" s="382">
        <f ca="1">IF(Controle!$N$16=1,0,$D1317*Y567*Y$5)</f>
        <v>0</v>
      </c>
      <c r="Z1317" s="382">
        <f ca="1">IF(Controle!$N$16=1,0,$D1317*Z567*Z$5)</f>
        <v>0</v>
      </c>
      <c r="AA1317" s="382">
        <f ca="1">IF(Controle!$N$16=1,0,$D1317*AA567*AA$5)</f>
        <v>0</v>
      </c>
      <c r="AB1317" s="382">
        <f ca="1">IF(Controle!$N$16=1,0,$D1317*AB567*AB$5)</f>
        <v>0</v>
      </c>
      <c r="AC1317" s="382">
        <f ca="1">IF(Controle!$N$16=1,0,$D1317*AC567*AC$5)</f>
        <v>0</v>
      </c>
      <c r="AD1317" s="382">
        <f ca="1">IF(Controle!$N$16=1,0,$D1317*AD567*AD$5)</f>
        <v>0</v>
      </c>
      <c r="AE1317" s="382">
        <f ca="1">IF(Controle!$N$16=1,0,$D1317*AE567*AE$5)</f>
        <v>0</v>
      </c>
      <c r="AF1317" s="382">
        <f ca="1">IF(Controle!$N$16=1,0,$D1317*AF567*AF$5)</f>
        <v>0</v>
      </c>
      <c r="AG1317" s="382">
        <f ca="1">IF(Controle!$N$16=1,0,$D1317*AG567*AG$5)</f>
        <v>0</v>
      </c>
      <c r="AH1317" s="382">
        <f ca="1">IF(Controle!$N$16=1,0,$D1317*AH567*AH$5)</f>
        <v>0</v>
      </c>
      <c r="AI1317" s="382">
        <f ca="1">IF(Controle!$N$16=1,0,$D1317*AI567*AI$5)</f>
        <v>0</v>
      </c>
      <c r="AJ1317" s="382">
        <f ca="1">IF(Controle!$N$16=1,0,$D1317*AJ567*AJ$5)</f>
        <v>0</v>
      </c>
      <c r="AK1317" s="382">
        <f ca="1">IF(Controle!$N$16=1,0,$D1317*AK567*AK$5)</f>
        <v>0</v>
      </c>
      <c r="AL1317" s="382">
        <f ca="1">IF(Controle!$N$16=1,0,$D1317*AL567*AL$5)</f>
        <v>0</v>
      </c>
      <c r="AM1317" s="382">
        <f ca="1">IF(Controle!$N$16=1,0,$D1317*AM567*AM$5)</f>
        <v>0</v>
      </c>
      <c r="AN1317" s="382">
        <f ca="1">IF(Controle!$N$16=1,0,$D1317*AN567*AN$5)</f>
        <v>0</v>
      </c>
      <c r="AO1317" s="382">
        <f ca="1">IF(Controle!$N$16=1,0,$D1317*AO567*AO$5)</f>
        <v>0</v>
      </c>
      <c r="AP1317" s="382">
        <f ca="1">IF(Controle!$N$16=1,0,$D1317*AP567*AP$5)</f>
        <v>0</v>
      </c>
      <c r="AQ1317" s="382">
        <f ca="1">IF(Controle!$N$16=1,0,$D1317*AQ567*AQ$5)</f>
        <v>0</v>
      </c>
      <c r="AR1317" s="382">
        <f ca="1">IF(Controle!$N$16=1,0,$D1317*AR567*AR$5)</f>
        <v>0</v>
      </c>
      <c r="AS1317" s="684">
        <f t="shared" ca="1" si="682"/>
        <v>0</v>
      </c>
    </row>
    <row r="1318" spans="2:45" hidden="1" outlineLevel="1">
      <c r="B1318" s="123"/>
      <c r="C1318" s="81">
        <f t="shared" si="683"/>
        <v>14</v>
      </c>
      <c r="D1318" s="191">
        <f ca="1"/>
        <v>0</v>
      </c>
      <c r="E1318" s="382">
        <f ca="1">IF(Controle!$N$16=1,0,$D1318*E568*E$5)</f>
        <v>0</v>
      </c>
      <c r="F1318" s="382">
        <f ca="1">IF(Controle!$N$16=1,0,$D1318*F568*F$5)</f>
        <v>0</v>
      </c>
      <c r="G1318" s="382">
        <f ca="1">IF(Controle!$N$16=1,0,$D1318*G568*G$5)</f>
        <v>0</v>
      </c>
      <c r="H1318" s="382">
        <f ca="1">IF(Controle!$N$16=1,0,$D1318*H568*H$5)</f>
        <v>0</v>
      </c>
      <c r="I1318" s="382">
        <f ca="1">IF(Controle!$N$16=1,0,$D1318*I568*I$5)</f>
        <v>0</v>
      </c>
      <c r="J1318" s="382">
        <f ca="1">IF(Controle!$N$16=1,0,$D1318*J568*J$5)</f>
        <v>0</v>
      </c>
      <c r="K1318" s="382">
        <f ca="1">IF(Controle!$N$16=1,0,$D1318*K568*K$5)</f>
        <v>0</v>
      </c>
      <c r="L1318" s="382">
        <f ca="1">IF(Controle!$N$16=1,0,$D1318*L568*L$5)</f>
        <v>0</v>
      </c>
      <c r="M1318" s="382">
        <f ca="1">IF(Controle!$N$16=1,0,$D1318*M568*M$5)</f>
        <v>0</v>
      </c>
      <c r="N1318" s="382">
        <f ca="1">IF(Controle!$N$16=1,0,$D1318*N568*N$5)</f>
        <v>0</v>
      </c>
      <c r="O1318" s="382">
        <f ca="1">IF(Controle!$N$16=1,0,$D1318*O568*O$5)</f>
        <v>0</v>
      </c>
      <c r="P1318" s="382">
        <f ca="1">IF(Controle!$N$16=1,0,$D1318*P568*P$5)</f>
        <v>0</v>
      </c>
      <c r="Q1318" s="382">
        <f ca="1">IF(Controle!$N$16=1,0,$D1318*Q568*Q$5)</f>
        <v>0</v>
      </c>
      <c r="R1318" s="382">
        <f ca="1">IF(Controle!$N$16=1,0,$D1318*R568*R$5)</f>
        <v>0</v>
      </c>
      <c r="S1318" s="382">
        <f ca="1">IF(Controle!$N$16=1,0,$D1318*S568*S$5)</f>
        <v>0</v>
      </c>
      <c r="T1318" s="382">
        <f ca="1">IF(Controle!$N$16=1,0,$D1318*T568*T$5)</f>
        <v>0</v>
      </c>
      <c r="U1318" s="382">
        <f ca="1">IF(Controle!$N$16=1,0,$D1318*U568*U$5)</f>
        <v>0</v>
      </c>
      <c r="V1318" s="382">
        <f ca="1">IF(Controle!$N$16=1,0,$D1318*V568*V$5)</f>
        <v>0</v>
      </c>
      <c r="W1318" s="382">
        <f ca="1">IF(Controle!$N$16=1,0,$D1318*W568*W$5)</f>
        <v>0</v>
      </c>
      <c r="X1318" s="382">
        <f ca="1">IF(Controle!$N$16=1,0,$D1318*X568*X$5)</f>
        <v>0</v>
      </c>
      <c r="Y1318" s="382">
        <f ca="1">IF(Controle!$N$16=1,0,$D1318*Y568*Y$5)</f>
        <v>0</v>
      </c>
      <c r="Z1318" s="382">
        <f ca="1">IF(Controle!$N$16=1,0,$D1318*Z568*Z$5)</f>
        <v>0</v>
      </c>
      <c r="AA1318" s="382">
        <f ca="1">IF(Controle!$N$16=1,0,$D1318*AA568*AA$5)</f>
        <v>0</v>
      </c>
      <c r="AB1318" s="382">
        <f ca="1">IF(Controle!$N$16=1,0,$D1318*AB568*AB$5)</f>
        <v>0</v>
      </c>
      <c r="AC1318" s="382">
        <f ca="1">IF(Controle!$N$16=1,0,$D1318*AC568*AC$5)</f>
        <v>0</v>
      </c>
      <c r="AD1318" s="382">
        <f ca="1">IF(Controle!$N$16=1,0,$D1318*AD568*AD$5)</f>
        <v>0</v>
      </c>
      <c r="AE1318" s="382">
        <f ca="1">IF(Controle!$N$16=1,0,$D1318*AE568*AE$5)</f>
        <v>0</v>
      </c>
      <c r="AF1318" s="382">
        <f ca="1">IF(Controle!$N$16=1,0,$D1318*AF568*AF$5)</f>
        <v>0</v>
      </c>
      <c r="AG1318" s="382">
        <f ca="1">IF(Controle!$N$16=1,0,$D1318*AG568*AG$5)</f>
        <v>0</v>
      </c>
      <c r="AH1318" s="382">
        <f ca="1">IF(Controle!$N$16=1,0,$D1318*AH568*AH$5)</f>
        <v>0</v>
      </c>
      <c r="AI1318" s="382">
        <f ca="1">IF(Controle!$N$16=1,0,$D1318*AI568*AI$5)</f>
        <v>0</v>
      </c>
      <c r="AJ1318" s="382">
        <f ca="1">IF(Controle!$N$16=1,0,$D1318*AJ568*AJ$5)</f>
        <v>0</v>
      </c>
      <c r="AK1318" s="382">
        <f ca="1">IF(Controle!$N$16=1,0,$D1318*AK568*AK$5)</f>
        <v>0</v>
      </c>
      <c r="AL1318" s="382">
        <f ca="1">IF(Controle!$N$16=1,0,$D1318*AL568*AL$5)</f>
        <v>0</v>
      </c>
      <c r="AM1318" s="382">
        <f ca="1">IF(Controle!$N$16=1,0,$D1318*AM568*AM$5)</f>
        <v>0</v>
      </c>
      <c r="AN1318" s="382">
        <f ca="1">IF(Controle!$N$16=1,0,$D1318*AN568*AN$5)</f>
        <v>0</v>
      </c>
      <c r="AO1318" s="382">
        <f ca="1">IF(Controle!$N$16=1,0,$D1318*AO568*AO$5)</f>
        <v>0</v>
      </c>
      <c r="AP1318" s="382">
        <f ca="1">IF(Controle!$N$16=1,0,$D1318*AP568*AP$5)</f>
        <v>0</v>
      </c>
      <c r="AQ1318" s="382">
        <f ca="1">IF(Controle!$N$16=1,0,$D1318*AQ568*AQ$5)</f>
        <v>0</v>
      </c>
      <c r="AR1318" s="382">
        <f ca="1">IF(Controle!$N$16=1,0,$D1318*AR568*AR$5)</f>
        <v>0</v>
      </c>
      <c r="AS1318" s="684">
        <f t="shared" ca="1" si="682"/>
        <v>0</v>
      </c>
    </row>
    <row r="1319" spans="2:45" hidden="1" outlineLevel="1">
      <c r="B1319" s="123"/>
      <c r="C1319" s="81">
        <f t="shared" si="683"/>
        <v>15</v>
      </c>
      <c r="D1319" s="191">
        <f ca="1"/>
        <v>0</v>
      </c>
      <c r="E1319" s="382">
        <f ca="1">IF(Controle!$N$16=1,0,$D1319*E569*E$5)</f>
        <v>0</v>
      </c>
      <c r="F1319" s="382">
        <f ca="1">IF(Controle!$N$16=1,0,$D1319*F569*F$5)</f>
        <v>0</v>
      </c>
      <c r="G1319" s="382">
        <f ca="1">IF(Controle!$N$16=1,0,$D1319*G569*G$5)</f>
        <v>0</v>
      </c>
      <c r="H1319" s="382">
        <f ca="1">IF(Controle!$N$16=1,0,$D1319*H569*H$5)</f>
        <v>0</v>
      </c>
      <c r="I1319" s="382">
        <f ca="1">IF(Controle!$N$16=1,0,$D1319*I569*I$5)</f>
        <v>0</v>
      </c>
      <c r="J1319" s="382">
        <f ca="1">IF(Controle!$N$16=1,0,$D1319*J569*J$5)</f>
        <v>0</v>
      </c>
      <c r="K1319" s="382">
        <f ca="1">IF(Controle!$N$16=1,0,$D1319*K569*K$5)</f>
        <v>0</v>
      </c>
      <c r="L1319" s="382">
        <f ca="1">IF(Controle!$N$16=1,0,$D1319*L569*L$5)</f>
        <v>0</v>
      </c>
      <c r="M1319" s="382">
        <f ca="1">IF(Controle!$N$16=1,0,$D1319*M569*M$5)</f>
        <v>0</v>
      </c>
      <c r="N1319" s="382">
        <f ca="1">IF(Controle!$N$16=1,0,$D1319*N569*N$5)</f>
        <v>0</v>
      </c>
      <c r="O1319" s="382">
        <f ca="1">IF(Controle!$N$16=1,0,$D1319*O569*O$5)</f>
        <v>0</v>
      </c>
      <c r="P1319" s="382">
        <f ca="1">IF(Controle!$N$16=1,0,$D1319*P569*P$5)</f>
        <v>0</v>
      </c>
      <c r="Q1319" s="382">
        <f ca="1">IF(Controle!$N$16=1,0,$D1319*Q569*Q$5)</f>
        <v>0</v>
      </c>
      <c r="R1319" s="382">
        <f ca="1">IF(Controle!$N$16=1,0,$D1319*R569*R$5)</f>
        <v>0</v>
      </c>
      <c r="S1319" s="382">
        <f ca="1">IF(Controle!$N$16=1,0,$D1319*S569*S$5)</f>
        <v>0</v>
      </c>
      <c r="T1319" s="382">
        <f ca="1">IF(Controle!$N$16=1,0,$D1319*T569*T$5)</f>
        <v>0</v>
      </c>
      <c r="U1319" s="382">
        <f ca="1">IF(Controle!$N$16=1,0,$D1319*U569*U$5)</f>
        <v>0</v>
      </c>
      <c r="V1319" s="382">
        <f ca="1">IF(Controle!$N$16=1,0,$D1319*V569*V$5)</f>
        <v>0</v>
      </c>
      <c r="W1319" s="382">
        <f ca="1">IF(Controle!$N$16=1,0,$D1319*W569*W$5)</f>
        <v>0</v>
      </c>
      <c r="X1319" s="382">
        <f ca="1">IF(Controle!$N$16=1,0,$D1319*X569*X$5)</f>
        <v>0</v>
      </c>
      <c r="Y1319" s="382">
        <f ca="1">IF(Controle!$N$16=1,0,$D1319*Y569*Y$5)</f>
        <v>0</v>
      </c>
      <c r="Z1319" s="382">
        <f ca="1">IF(Controle!$N$16=1,0,$D1319*Z569*Z$5)</f>
        <v>0</v>
      </c>
      <c r="AA1319" s="382">
        <f ca="1">IF(Controle!$N$16=1,0,$D1319*AA569*AA$5)</f>
        <v>0</v>
      </c>
      <c r="AB1319" s="382">
        <f ca="1">IF(Controle!$N$16=1,0,$D1319*AB569*AB$5)</f>
        <v>0</v>
      </c>
      <c r="AC1319" s="382">
        <f ca="1">IF(Controle!$N$16=1,0,$D1319*AC569*AC$5)</f>
        <v>0</v>
      </c>
      <c r="AD1319" s="382">
        <f ca="1">IF(Controle!$N$16=1,0,$D1319*AD569*AD$5)</f>
        <v>0</v>
      </c>
      <c r="AE1319" s="382">
        <f ca="1">IF(Controle!$N$16=1,0,$D1319*AE569*AE$5)</f>
        <v>0</v>
      </c>
      <c r="AF1319" s="382">
        <f ca="1">IF(Controle!$N$16=1,0,$D1319*AF569*AF$5)</f>
        <v>0</v>
      </c>
      <c r="AG1319" s="382">
        <f ca="1">IF(Controle!$N$16=1,0,$D1319*AG569*AG$5)</f>
        <v>0</v>
      </c>
      <c r="AH1319" s="382">
        <f ca="1">IF(Controle!$N$16=1,0,$D1319*AH569*AH$5)</f>
        <v>0</v>
      </c>
      <c r="AI1319" s="382">
        <f ca="1">IF(Controle!$N$16=1,0,$D1319*AI569*AI$5)</f>
        <v>0</v>
      </c>
      <c r="AJ1319" s="382">
        <f ca="1">IF(Controle!$N$16=1,0,$D1319*AJ569*AJ$5)</f>
        <v>0</v>
      </c>
      <c r="AK1319" s="382">
        <f ca="1">IF(Controle!$N$16=1,0,$D1319*AK569*AK$5)</f>
        <v>0</v>
      </c>
      <c r="AL1319" s="382">
        <f ca="1">IF(Controle!$N$16=1,0,$D1319*AL569*AL$5)</f>
        <v>0</v>
      </c>
      <c r="AM1319" s="382">
        <f ca="1">IF(Controle!$N$16=1,0,$D1319*AM569*AM$5)</f>
        <v>0</v>
      </c>
      <c r="AN1319" s="382">
        <f ca="1">IF(Controle!$N$16=1,0,$D1319*AN569*AN$5)</f>
        <v>0</v>
      </c>
      <c r="AO1319" s="382">
        <f ca="1">IF(Controle!$N$16=1,0,$D1319*AO569*AO$5)</f>
        <v>0</v>
      </c>
      <c r="AP1319" s="382">
        <f ca="1">IF(Controle!$N$16=1,0,$D1319*AP569*AP$5)</f>
        <v>0</v>
      </c>
      <c r="AQ1319" s="382">
        <f ca="1">IF(Controle!$N$16=1,0,$D1319*AQ569*AQ$5)</f>
        <v>0</v>
      </c>
      <c r="AR1319" s="382">
        <f ca="1">IF(Controle!$N$16=1,0,$D1319*AR569*AR$5)</f>
        <v>0</v>
      </c>
      <c r="AS1319" s="684">
        <f t="shared" ca="1" si="682"/>
        <v>0</v>
      </c>
    </row>
    <row r="1320" spans="2:45" hidden="1" outlineLevel="1">
      <c r="B1320" s="123"/>
      <c r="C1320" s="81">
        <f t="shared" si="683"/>
        <v>16</v>
      </c>
      <c r="D1320" s="191">
        <f ca="1"/>
        <v>0</v>
      </c>
      <c r="E1320" s="382">
        <f ca="1">IF(Controle!$N$16=1,0,$D1320*E570*E$5)</f>
        <v>0</v>
      </c>
      <c r="F1320" s="382">
        <f ca="1">IF(Controle!$N$16=1,0,$D1320*F570*F$5)</f>
        <v>0</v>
      </c>
      <c r="G1320" s="382">
        <f ca="1">IF(Controle!$N$16=1,0,$D1320*G570*G$5)</f>
        <v>0</v>
      </c>
      <c r="H1320" s="382">
        <f ca="1">IF(Controle!$N$16=1,0,$D1320*H570*H$5)</f>
        <v>0</v>
      </c>
      <c r="I1320" s="382">
        <f ca="1">IF(Controle!$N$16=1,0,$D1320*I570*I$5)</f>
        <v>0</v>
      </c>
      <c r="J1320" s="382">
        <f ca="1">IF(Controle!$N$16=1,0,$D1320*J570*J$5)</f>
        <v>0</v>
      </c>
      <c r="K1320" s="382">
        <f ca="1">IF(Controle!$N$16=1,0,$D1320*K570*K$5)</f>
        <v>0</v>
      </c>
      <c r="L1320" s="382">
        <f ca="1">IF(Controle!$N$16=1,0,$D1320*L570*L$5)</f>
        <v>0</v>
      </c>
      <c r="M1320" s="382">
        <f ca="1">IF(Controle!$N$16=1,0,$D1320*M570*M$5)</f>
        <v>0</v>
      </c>
      <c r="N1320" s="382">
        <f ca="1">IF(Controle!$N$16=1,0,$D1320*N570*N$5)</f>
        <v>0</v>
      </c>
      <c r="O1320" s="382">
        <f ca="1">IF(Controle!$N$16=1,0,$D1320*O570*O$5)</f>
        <v>0</v>
      </c>
      <c r="P1320" s="382">
        <f ca="1">IF(Controle!$N$16=1,0,$D1320*P570*P$5)</f>
        <v>0</v>
      </c>
      <c r="Q1320" s="382">
        <f ca="1">IF(Controle!$N$16=1,0,$D1320*Q570*Q$5)</f>
        <v>0</v>
      </c>
      <c r="R1320" s="382">
        <f ca="1">IF(Controle!$N$16=1,0,$D1320*R570*R$5)</f>
        <v>0</v>
      </c>
      <c r="S1320" s="382">
        <f ca="1">IF(Controle!$N$16=1,0,$D1320*S570*S$5)</f>
        <v>0</v>
      </c>
      <c r="T1320" s="382">
        <f ca="1">IF(Controle!$N$16=1,0,$D1320*T570*T$5)</f>
        <v>0</v>
      </c>
      <c r="U1320" s="382">
        <f ca="1">IF(Controle!$N$16=1,0,$D1320*U570*U$5)</f>
        <v>0</v>
      </c>
      <c r="V1320" s="382">
        <f ca="1">IF(Controle!$N$16=1,0,$D1320*V570*V$5)</f>
        <v>0</v>
      </c>
      <c r="W1320" s="382">
        <f ca="1">IF(Controle!$N$16=1,0,$D1320*W570*W$5)</f>
        <v>0</v>
      </c>
      <c r="X1320" s="382">
        <f ca="1">IF(Controle!$N$16=1,0,$D1320*X570*X$5)</f>
        <v>0</v>
      </c>
      <c r="Y1320" s="382">
        <f ca="1">IF(Controle!$N$16=1,0,$D1320*Y570*Y$5)</f>
        <v>0</v>
      </c>
      <c r="Z1320" s="382">
        <f ca="1">IF(Controle!$N$16=1,0,$D1320*Z570*Z$5)</f>
        <v>0</v>
      </c>
      <c r="AA1320" s="382">
        <f ca="1">IF(Controle!$N$16=1,0,$D1320*AA570*AA$5)</f>
        <v>0</v>
      </c>
      <c r="AB1320" s="382">
        <f ca="1">IF(Controle!$N$16=1,0,$D1320*AB570*AB$5)</f>
        <v>0</v>
      </c>
      <c r="AC1320" s="382">
        <f ca="1">IF(Controle!$N$16=1,0,$D1320*AC570*AC$5)</f>
        <v>0</v>
      </c>
      <c r="AD1320" s="382">
        <f ca="1">IF(Controle!$N$16=1,0,$D1320*AD570*AD$5)</f>
        <v>0</v>
      </c>
      <c r="AE1320" s="382">
        <f ca="1">IF(Controle!$N$16=1,0,$D1320*AE570*AE$5)</f>
        <v>0</v>
      </c>
      <c r="AF1320" s="382">
        <f ca="1">IF(Controle!$N$16=1,0,$D1320*AF570*AF$5)</f>
        <v>0</v>
      </c>
      <c r="AG1320" s="382">
        <f ca="1">IF(Controle!$N$16=1,0,$D1320*AG570*AG$5)</f>
        <v>0</v>
      </c>
      <c r="AH1320" s="382">
        <f ca="1">IF(Controle!$N$16=1,0,$D1320*AH570*AH$5)</f>
        <v>0</v>
      </c>
      <c r="AI1320" s="382">
        <f ca="1">IF(Controle!$N$16=1,0,$D1320*AI570*AI$5)</f>
        <v>0</v>
      </c>
      <c r="AJ1320" s="382">
        <f ca="1">IF(Controle!$N$16=1,0,$D1320*AJ570*AJ$5)</f>
        <v>0</v>
      </c>
      <c r="AK1320" s="382">
        <f ca="1">IF(Controle!$N$16=1,0,$D1320*AK570*AK$5)</f>
        <v>0</v>
      </c>
      <c r="AL1320" s="382">
        <f ca="1">IF(Controle!$N$16=1,0,$D1320*AL570*AL$5)</f>
        <v>0</v>
      </c>
      <c r="AM1320" s="382">
        <f ca="1">IF(Controle!$N$16=1,0,$D1320*AM570*AM$5)</f>
        <v>0</v>
      </c>
      <c r="AN1320" s="382">
        <f ca="1">IF(Controle!$N$16=1,0,$D1320*AN570*AN$5)</f>
        <v>0</v>
      </c>
      <c r="AO1320" s="382">
        <f ca="1">IF(Controle!$N$16=1,0,$D1320*AO570*AO$5)</f>
        <v>0</v>
      </c>
      <c r="AP1320" s="382">
        <f ca="1">IF(Controle!$N$16=1,0,$D1320*AP570*AP$5)</f>
        <v>0</v>
      </c>
      <c r="AQ1320" s="382">
        <f ca="1">IF(Controle!$N$16=1,0,$D1320*AQ570*AQ$5)</f>
        <v>0</v>
      </c>
      <c r="AR1320" s="382">
        <f ca="1">IF(Controle!$N$16=1,0,$D1320*AR570*AR$5)</f>
        <v>0</v>
      </c>
      <c r="AS1320" s="684">
        <f t="shared" ca="1" si="682"/>
        <v>0</v>
      </c>
    </row>
    <row r="1321" spans="2:45" hidden="1" outlineLevel="1">
      <c r="B1321" s="123"/>
      <c r="C1321" s="81">
        <f t="shared" si="683"/>
        <v>17</v>
      </c>
      <c r="D1321" s="191">
        <f ca="1"/>
        <v>0</v>
      </c>
      <c r="E1321" s="382">
        <f ca="1">IF(Controle!$N$16=1,0,$D1321*E571*E$5)</f>
        <v>0</v>
      </c>
      <c r="F1321" s="382">
        <f ca="1">IF(Controle!$N$16=1,0,$D1321*F571*F$5)</f>
        <v>0</v>
      </c>
      <c r="G1321" s="382">
        <f ca="1">IF(Controle!$N$16=1,0,$D1321*G571*G$5)</f>
        <v>0</v>
      </c>
      <c r="H1321" s="382">
        <f ca="1">IF(Controle!$N$16=1,0,$D1321*H571*H$5)</f>
        <v>0</v>
      </c>
      <c r="I1321" s="382">
        <f ca="1">IF(Controle!$N$16=1,0,$D1321*I571*I$5)</f>
        <v>0</v>
      </c>
      <c r="J1321" s="382">
        <f ca="1">IF(Controle!$N$16=1,0,$D1321*J571*J$5)</f>
        <v>0</v>
      </c>
      <c r="K1321" s="382">
        <f ca="1">IF(Controle!$N$16=1,0,$D1321*K571*K$5)</f>
        <v>0</v>
      </c>
      <c r="L1321" s="382">
        <f ca="1">IF(Controle!$N$16=1,0,$D1321*L571*L$5)</f>
        <v>0</v>
      </c>
      <c r="M1321" s="382">
        <f ca="1">IF(Controle!$N$16=1,0,$D1321*M571*M$5)</f>
        <v>0</v>
      </c>
      <c r="N1321" s="382">
        <f ca="1">IF(Controle!$N$16=1,0,$D1321*N571*N$5)</f>
        <v>0</v>
      </c>
      <c r="O1321" s="382">
        <f ca="1">IF(Controle!$N$16=1,0,$D1321*O571*O$5)</f>
        <v>0</v>
      </c>
      <c r="P1321" s="382">
        <f ca="1">IF(Controle!$N$16=1,0,$D1321*P571*P$5)</f>
        <v>0</v>
      </c>
      <c r="Q1321" s="382">
        <f ca="1">IF(Controle!$N$16=1,0,$D1321*Q571*Q$5)</f>
        <v>0</v>
      </c>
      <c r="R1321" s="382">
        <f ca="1">IF(Controle!$N$16=1,0,$D1321*R571*R$5)</f>
        <v>0</v>
      </c>
      <c r="S1321" s="382">
        <f ca="1">IF(Controle!$N$16=1,0,$D1321*S571*S$5)</f>
        <v>0</v>
      </c>
      <c r="T1321" s="382">
        <f ca="1">IF(Controle!$N$16=1,0,$D1321*T571*T$5)</f>
        <v>0</v>
      </c>
      <c r="U1321" s="382">
        <f ca="1">IF(Controle!$N$16=1,0,$D1321*U571*U$5)</f>
        <v>0</v>
      </c>
      <c r="V1321" s="382">
        <f ca="1">IF(Controle!$N$16=1,0,$D1321*V571*V$5)</f>
        <v>0</v>
      </c>
      <c r="W1321" s="382">
        <f ca="1">IF(Controle!$N$16=1,0,$D1321*W571*W$5)</f>
        <v>0</v>
      </c>
      <c r="X1321" s="382">
        <f ca="1">IF(Controle!$N$16=1,0,$D1321*X571*X$5)</f>
        <v>0</v>
      </c>
      <c r="Y1321" s="382">
        <f ca="1">IF(Controle!$N$16=1,0,$D1321*Y571*Y$5)</f>
        <v>0</v>
      </c>
      <c r="Z1321" s="382">
        <f ca="1">IF(Controle!$N$16=1,0,$D1321*Z571*Z$5)</f>
        <v>0</v>
      </c>
      <c r="AA1321" s="382">
        <f ca="1">IF(Controle!$N$16=1,0,$D1321*AA571*AA$5)</f>
        <v>0</v>
      </c>
      <c r="AB1321" s="382">
        <f ca="1">IF(Controle!$N$16=1,0,$D1321*AB571*AB$5)</f>
        <v>0</v>
      </c>
      <c r="AC1321" s="382">
        <f ca="1">IF(Controle!$N$16=1,0,$D1321*AC571*AC$5)</f>
        <v>0</v>
      </c>
      <c r="AD1321" s="382">
        <f ca="1">IF(Controle!$N$16=1,0,$D1321*AD571*AD$5)</f>
        <v>0</v>
      </c>
      <c r="AE1321" s="382">
        <f ca="1">IF(Controle!$N$16=1,0,$D1321*AE571*AE$5)</f>
        <v>0</v>
      </c>
      <c r="AF1321" s="382">
        <f ca="1">IF(Controle!$N$16=1,0,$D1321*AF571*AF$5)</f>
        <v>0</v>
      </c>
      <c r="AG1321" s="382">
        <f ca="1">IF(Controle!$N$16=1,0,$D1321*AG571*AG$5)</f>
        <v>0</v>
      </c>
      <c r="AH1321" s="382">
        <f ca="1">IF(Controle!$N$16=1,0,$D1321*AH571*AH$5)</f>
        <v>0</v>
      </c>
      <c r="AI1321" s="382">
        <f ca="1">IF(Controle!$N$16=1,0,$D1321*AI571*AI$5)</f>
        <v>0</v>
      </c>
      <c r="AJ1321" s="382">
        <f ca="1">IF(Controle!$N$16=1,0,$D1321*AJ571*AJ$5)</f>
        <v>0</v>
      </c>
      <c r="AK1321" s="382">
        <f ca="1">IF(Controle!$N$16=1,0,$D1321*AK571*AK$5)</f>
        <v>0</v>
      </c>
      <c r="AL1321" s="382">
        <f ca="1">IF(Controle!$N$16=1,0,$D1321*AL571*AL$5)</f>
        <v>0</v>
      </c>
      <c r="AM1321" s="382">
        <f ca="1">IF(Controle!$N$16=1,0,$D1321*AM571*AM$5)</f>
        <v>0</v>
      </c>
      <c r="AN1321" s="382">
        <f ca="1">IF(Controle!$N$16=1,0,$D1321*AN571*AN$5)</f>
        <v>0</v>
      </c>
      <c r="AO1321" s="382">
        <f ca="1">IF(Controle!$N$16=1,0,$D1321*AO571*AO$5)</f>
        <v>0</v>
      </c>
      <c r="AP1321" s="382">
        <f ca="1">IF(Controle!$N$16=1,0,$D1321*AP571*AP$5)</f>
        <v>0</v>
      </c>
      <c r="AQ1321" s="382">
        <f ca="1">IF(Controle!$N$16=1,0,$D1321*AQ571*AQ$5)</f>
        <v>0</v>
      </c>
      <c r="AR1321" s="382">
        <f ca="1">IF(Controle!$N$16=1,0,$D1321*AR571*AR$5)</f>
        <v>0</v>
      </c>
      <c r="AS1321" s="684">
        <f t="shared" ca="1" si="682"/>
        <v>0</v>
      </c>
    </row>
    <row r="1322" spans="2:45" hidden="1" outlineLevel="1">
      <c r="B1322" s="123"/>
      <c r="C1322" s="81">
        <f t="shared" si="683"/>
        <v>18</v>
      </c>
      <c r="D1322" s="191">
        <f ca="1"/>
        <v>0</v>
      </c>
      <c r="E1322" s="382">
        <f ca="1">IF(Controle!$N$16=1,0,$D1322*E572*E$5)</f>
        <v>0</v>
      </c>
      <c r="F1322" s="382">
        <f ca="1">IF(Controle!$N$16=1,0,$D1322*F572*F$5)</f>
        <v>0</v>
      </c>
      <c r="G1322" s="382">
        <f ca="1">IF(Controle!$N$16=1,0,$D1322*G572*G$5)</f>
        <v>0</v>
      </c>
      <c r="H1322" s="382">
        <f ca="1">IF(Controle!$N$16=1,0,$D1322*H572*H$5)</f>
        <v>0</v>
      </c>
      <c r="I1322" s="382">
        <f ca="1">IF(Controle!$N$16=1,0,$D1322*I572*I$5)</f>
        <v>0</v>
      </c>
      <c r="J1322" s="382">
        <f ca="1">IF(Controle!$N$16=1,0,$D1322*J572*J$5)</f>
        <v>0</v>
      </c>
      <c r="K1322" s="382">
        <f ca="1">IF(Controle!$N$16=1,0,$D1322*K572*K$5)</f>
        <v>0</v>
      </c>
      <c r="L1322" s="382">
        <f ca="1">IF(Controle!$N$16=1,0,$D1322*L572*L$5)</f>
        <v>0</v>
      </c>
      <c r="M1322" s="382">
        <f ca="1">IF(Controle!$N$16=1,0,$D1322*M572*M$5)</f>
        <v>0</v>
      </c>
      <c r="N1322" s="382">
        <f ca="1">IF(Controle!$N$16=1,0,$D1322*N572*N$5)</f>
        <v>0</v>
      </c>
      <c r="O1322" s="382">
        <f ca="1">IF(Controle!$N$16=1,0,$D1322*O572*O$5)</f>
        <v>0</v>
      </c>
      <c r="P1322" s="382">
        <f ca="1">IF(Controle!$N$16=1,0,$D1322*P572*P$5)</f>
        <v>0</v>
      </c>
      <c r="Q1322" s="382">
        <f ca="1">IF(Controle!$N$16=1,0,$D1322*Q572*Q$5)</f>
        <v>0</v>
      </c>
      <c r="R1322" s="382">
        <f ca="1">IF(Controle!$N$16=1,0,$D1322*R572*R$5)</f>
        <v>0</v>
      </c>
      <c r="S1322" s="382">
        <f ca="1">IF(Controle!$N$16=1,0,$D1322*S572*S$5)</f>
        <v>0</v>
      </c>
      <c r="T1322" s="382">
        <f ca="1">IF(Controle!$N$16=1,0,$D1322*T572*T$5)</f>
        <v>0</v>
      </c>
      <c r="U1322" s="382">
        <f ca="1">IF(Controle!$N$16=1,0,$D1322*U572*U$5)</f>
        <v>0</v>
      </c>
      <c r="V1322" s="382">
        <f ca="1">IF(Controle!$N$16=1,0,$D1322*V572*V$5)</f>
        <v>0</v>
      </c>
      <c r="W1322" s="382">
        <f ca="1">IF(Controle!$N$16=1,0,$D1322*W572*W$5)</f>
        <v>0</v>
      </c>
      <c r="X1322" s="382">
        <f ca="1">IF(Controle!$N$16=1,0,$D1322*X572*X$5)</f>
        <v>0</v>
      </c>
      <c r="Y1322" s="382">
        <f ca="1">IF(Controle!$N$16=1,0,$D1322*Y572*Y$5)</f>
        <v>0</v>
      </c>
      <c r="Z1322" s="382">
        <f ca="1">IF(Controle!$N$16=1,0,$D1322*Z572*Z$5)</f>
        <v>0</v>
      </c>
      <c r="AA1322" s="382">
        <f ca="1">IF(Controle!$N$16=1,0,$D1322*AA572*AA$5)</f>
        <v>0</v>
      </c>
      <c r="AB1322" s="382">
        <f ca="1">IF(Controle!$N$16=1,0,$D1322*AB572*AB$5)</f>
        <v>0</v>
      </c>
      <c r="AC1322" s="382">
        <f ca="1">IF(Controle!$N$16=1,0,$D1322*AC572*AC$5)</f>
        <v>0</v>
      </c>
      <c r="AD1322" s="382">
        <f ca="1">IF(Controle!$N$16=1,0,$D1322*AD572*AD$5)</f>
        <v>0</v>
      </c>
      <c r="AE1322" s="382">
        <f ca="1">IF(Controle!$N$16=1,0,$D1322*AE572*AE$5)</f>
        <v>0</v>
      </c>
      <c r="AF1322" s="382">
        <f ca="1">IF(Controle!$N$16=1,0,$D1322*AF572*AF$5)</f>
        <v>0</v>
      </c>
      <c r="AG1322" s="382">
        <f ca="1">IF(Controle!$N$16=1,0,$D1322*AG572*AG$5)</f>
        <v>0</v>
      </c>
      <c r="AH1322" s="382">
        <f ca="1">IF(Controle!$N$16=1,0,$D1322*AH572*AH$5)</f>
        <v>0</v>
      </c>
      <c r="AI1322" s="382">
        <f ca="1">IF(Controle!$N$16=1,0,$D1322*AI572*AI$5)</f>
        <v>0</v>
      </c>
      <c r="AJ1322" s="382">
        <f ca="1">IF(Controle!$N$16=1,0,$D1322*AJ572*AJ$5)</f>
        <v>0</v>
      </c>
      <c r="AK1322" s="382">
        <f ca="1">IF(Controle!$N$16=1,0,$D1322*AK572*AK$5)</f>
        <v>0</v>
      </c>
      <c r="AL1322" s="382">
        <f ca="1">IF(Controle!$N$16=1,0,$D1322*AL572*AL$5)</f>
        <v>0</v>
      </c>
      <c r="AM1322" s="382">
        <f ca="1">IF(Controle!$N$16=1,0,$D1322*AM572*AM$5)</f>
        <v>0</v>
      </c>
      <c r="AN1322" s="382">
        <f ca="1">IF(Controle!$N$16=1,0,$D1322*AN572*AN$5)</f>
        <v>0</v>
      </c>
      <c r="AO1322" s="382">
        <f ca="1">IF(Controle!$N$16=1,0,$D1322*AO572*AO$5)</f>
        <v>0</v>
      </c>
      <c r="AP1322" s="382">
        <f ca="1">IF(Controle!$N$16=1,0,$D1322*AP572*AP$5)</f>
        <v>0</v>
      </c>
      <c r="AQ1322" s="382">
        <f ca="1">IF(Controle!$N$16=1,0,$D1322*AQ572*AQ$5)</f>
        <v>0</v>
      </c>
      <c r="AR1322" s="382">
        <f ca="1">IF(Controle!$N$16=1,0,$D1322*AR572*AR$5)</f>
        <v>0</v>
      </c>
      <c r="AS1322" s="684">
        <f t="shared" ca="1" si="682"/>
        <v>0</v>
      </c>
    </row>
    <row r="1323" spans="2:45" hidden="1" outlineLevel="1">
      <c r="B1323" s="123"/>
      <c r="C1323" s="81">
        <f t="shared" si="683"/>
        <v>19</v>
      </c>
      <c r="D1323" s="191">
        <f ca="1"/>
        <v>0</v>
      </c>
      <c r="E1323" s="382">
        <f ca="1">IF(Controle!$N$16=1,0,$D1323*E573*E$5)</f>
        <v>0</v>
      </c>
      <c r="F1323" s="382">
        <f ca="1">IF(Controle!$N$16=1,0,$D1323*F573*F$5)</f>
        <v>0</v>
      </c>
      <c r="G1323" s="382">
        <f ca="1">IF(Controle!$N$16=1,0,$D1323*G573*G$5)</f>
        <v>0</v>
      </c>
      <c r="H1323" s="382">
        <f ca="1">IF(Controle!$N$16=1,0,$D1323*H573*H$5)</f>
        <v>0</v>
      </c>
      <c r="I1323" s="382">
        <f ca="1">IF(Controle!$N$16=1,0,$D1323*I573*I$5)</f>
        <v>0</v>
      </c>
      <c r="J1323" s="382">
        <f ca="1">IF(Controle!$N$16=1,0,$D1323*J573*J$5)</f>
        <v>0</v>
      </c>
      <c r="K1323" s="382">
        <f ca="1">IF(Controle!$N$16=1,0,$D1323*K573*K$5)</f>
        <v>0</v>
      </c>
      <c r="L1323" s="382">
        <f ca="1">IF(Controle!$N$16=1,0,$D1323*L573*L$5)</f>
        <v>0</v>
      </c>
      <c r="M1323" s="382">
        <f ca="1">IF(Controle!$N$16=1,0,$D1323*M573*M$5)</f>
        <v>0</v>
      </c>
      <c r="N1323" s="382">
        <f ca="1">IF(Controle!$N$16=1,0,$D1323*N573*N$5)</f>
        <v>0</v>
      </c>
      <c r="O1323" s="382">
        <f ca="1">IF(Controle!$N$16=1,0,$D1323*O573*O$5)</f>
        <v>0</v>
      </c>
      <c r="P1323" s="382">
        <f ca="1">IF(Controle!$N$16=1,0,$D1323*P573*P$5)</f>
        <v>0</v>
      </c>
      <c r="Q1323" s="382">
        <f ca="1">IF(Controle!$N$16=1,0,$D1323*Q573*Q$5)</f>
        <v>0</v>
      </c>
      <c r="R1323" s="382">
        <f ca="1">IF(Controle!$N$16=1,0,$D1323*R573*R$5)</f>
        <v>0</v>
      </c>
      <c r="S1323" s="382">
        <f ca="1">IF(Controle!$N$16=1,0,$D1323*S573*S$5)</f>
        <v>0</v>
      </c>
      <c r="T1323" s="382">
        <f ca="1">IF(Controle!$N$16=1,0,$D1323*T573*T$5)</f>
        <v>0</v>
      </c>
      <c r="U1323" s="382">
        <f ca="1">IF(Controle!$N$16=1,0,$D1323*U573*U$5)</f>
        <v>0</v>
      </c>
      <c r="V1323" s="382">
        <f ca="1">IF(Controle!$N$16=1,0,$D1323*V573*V$5)</f>
        <v>0</v>
      </c>
      <c r="W1323" s="382">
        <f ca="1">IF(Controle!$N$16=1,0,$D1323*W573*W$5)</f>
        <v>0</v>
      </c>
      <c r="X1323" s="382">
        <f ca="1">IF(Controle!$N$16=1,0,$D1323*X573*X$5)</f>
        <v>0</v>
      </c>
      <c r="Y1323" s="382">
        <f ca="1">IF(Controle!$N$16=1,0,$D1323*Y573*Y$5)</f>
        <v>0</v>
      </c>
      <c r="Z1323" s="382">
        <f ca="1">IF(Controle!$N$16=1,0,$D1323*Z573*Z$5)</f>
        <v>0</v>
      </c>
      <c r="AA1323" s="382">
        <f ca="1">IF(Controle!$N$16=1,0,$D1323*AA573*AA$5)</f>
        <v>0</v>
      </c>
      <c r="AB1323" s="382">
        <f ca="1">IF(Controle!$N$16=1,0,$D1323*AB573*AB$5)</f>
        <v>0</v>
      </c>
      <c r="AC1323" s="382">
        <f ca="1">IF(Controle!$N$16=1,0,$D1323*AC573*AC$5)</f>
        <v>0</v>
      </c>
      <c r="AD1323" s="382">
        <f ca="1">IF(Controle!$N$16=1,0,$D1323*AD573*AD$5)</f>
        <v>0</v>
      </c>
      <c r="AE1323" s="382">
        <f ca="1">IF(Controle!$N$16=1,0,$D1323*AE573*AE$5)</f>
        <v>0</v>
      </c>
      <c r="AF1323" s="382">
        <f ca="1">IF(Controle!$N$16=1,0,$D1323*AF573*AF$5)</f>
        <v>0</v>
      </c>
      <c r="AG1323" s="382">
        <f ca="1">IF(Controle!$N$16=1,0,$D1323*AG573*AG$5)</f>
        <v>0</v>
      </c>
      <c r="AH1323" s="382">
        <f ca="1">IF(Controle!$N$16=1,0,$D1323*AH573*AH$5)</f>
        <v>0</v>
      </c>
      <c r="AI1323" s="382">
        <f ca="1">IF(Controle!$N$16=1,0,$D1323*AI573*AI$5)</f>
        <v>0</v>
      </c>
      <c r="AJ1323" s="382">
        <f ca="1">IF(Controle!$N$16=1,0,$D1323*AJ573*AJ$5)</f>
        <v>0</v>
      </c>
      <c r="AK1323" s="382">
        <f ca="1">IF(Controle!$N$16=1,0,$D1323*AK573*AK$5)</f>
        <v>0</v>
      </c>
      <c r="AL1323" s="382">
        <f ca="1">IF(Controle!$N$16=1,0,$D1323*AL573*AL$5)</f>
        <v>0</v>
      </c>
      <c r="AM1323" s="382">
        <f ca="1">IF(Controle!$N$16=1,0,$D1323*AM573*AM$5)</f>
        <v>0</v>
      </c>
      <c r="AN1323" s="382">
        <f ca="1">IF(Controle!$N$16=1,0,$D1323*AN573*AN$5)</f>
        <v>0</v>
      </c>
      <c r="AO1323" s="382">
        <f ca="1">IF(Controle!$N$16=1,0,$D1323*AO573*AO$5)</f>
        <v>0</v>
      </c>
      <c r="AP1323" s="382">
        <f ca="1">IF(Controle!$N$16=1,0,$D1323*AP573*AP$5)</f>
        <v>0</v>
      </c>
      <c r="AQ1323" s="382">
        <f ca="1">IF(Controle!$N$16=1,0,$D1323*AQ573*AQ$5)</f>
        <v>0</v>
      </c>
      <c r="AR1323" s="382">
        <f ca="1">IF(Controle!$N$16=1,0,$D1323*AR573*AR$5)</f>
        <v>0</v>
      </c>
      <c r="AS1323" s="684">
        <f t="shared" ca="1" si="682"/>
        <v>0</v>
      </c>
    </row>
    <row r="1324" spans="2:45" hidden="1" outlineLevel="1">
      <c r="B1324" s="123"/>
      <c r="C1324" s="81">
        <f t="shared" si="683"/>
        <v>20</v>
      </c>
      <c r="D1324" s="191">
        <f ca="1"/>
        <v>0</v>
      </c>
      <c r="E1324" s="382">
        <f ca="1">IF(Controle!$N$16=1,0,$D1324*E574*E$5)</f>
        <v>0</v>
      </c>
      <c r="F1324" s="382">
        <f ca="1">IF(Controle!$N$16=1,0,$D1324*F574*F$5)</f>
        <v>0</v>
      </c>
      <c r="G1324" s="382">
        <f ca="1">IF(Controle!$N$16=1,0,$D1324*G574*G$5)</f>
        <v>0</v>
      </c>
      <c r="H1324" s="382">
        <f ca="1">IF(Controle!$N$16=1,0,$D1324*H574*H$5)</f>
        <v>0</v>
      </c>
      <c r="I1324" s="382">
        <f ca="1">IF(Controle!$N$16=1,0,$D1324*I574*I$5)</f>
        <v>0</v>
      </c>
      <c r="J1324" s="382">
        <f ca="1">IF(Controle!$N$16=1,0,$D1324*J574*J$5)</f>
        <v>0</v>
      </c>
      <c r="K1324" s="382">
        <f ca="1">IF(Controle!$N$16=1,0,$D1324*K574*K$5)</f>
        <v>0</v>
      </c>
      <c r="L1324" s="382">
        <f ca="1">IF(Controle!$N$16=1,0,$D1324*L574*L$5)</f>
        <v>0</v>
      </c>
      <c r="M1324" s="382">
        <f ca="1">IF(Controle!$N$16=1,0,$D1324*M574*M$5)</f>
        <v>0</v>
      </c>
      <c r="N1324" s="382">
        <f ca="1">IF(Controle!$N$16=1,0,$D1324*N574*N$5)</f>
        <v>0</v>
      </c>
      <c r="O1324" s="382">
        <f ca="1">IF(Controle!$N$16=1,0,$D1324*O574*O$5)</f>
        <v>0</v>
      </c>
      <c r="P1324" s="382">
        <f ca="1">IF(Controle!$N$16=1,0,$D1324*P574*P$5)</f>
        <v>0</v>
      </c>
      <c r="Q1324" s="382">
        <f ca="1">IF(Controle!$N$16=1,0,$D1324*Q574*Q$5)</f>
        <v>0</v>
      </c>
      <c r="R1324" s="382">
        <f ca="1">IF(Controle!$N$16=1,0,$D1324*R574*R$5)</f>
        <v>0</v>
      </c>
      <c r="S1324" s="382">
        <f ca="1">IF(Controle!$N$16=1,0,$D1324*S574*S$5)</f>
        <v>0</v>
      </c>
      <c r="T1324" s="382">
        <f ca="1">IF(Controle!$N$16=1,0,$D1324*T574*T$5)</f>
        <v>0</v>
      </c>
      <c r="U1324" s="382">
        <f ca="1">IF(Controle!$N$16=1,0,$D1324*U574*U$5)</f>
        <v>0</v>
      </c>
      <c r="V1324" s="382">
        <f ca="1">IF(Controle!$N$16=1,0,$D1324*V574*V$5)</f>
        <v>0</v>
      </c>
      <c r="W1324" s="382">
        <f ca="1">IF(Controle!$N$16=1,0,$D1324*W574*W$5)</f>
        <v>0</v>
      </c>
      <c r="X1324" s="382">
        <f ca="1">IF(Controle!$N$16=1,0,$D1324*X574*X$5)</f>
        <v>0</v>
      </c>
      <c r="Y1324" s="382">
        <f ca="1">IF(Controle!$N$16=1,0,$D1324*Y574*Y$5)</f>
        <v>0</v>
      </c>
      <c r="Z1324" s="382">
        <f ca="1">IF(Controle!$N$16=1,0,$D1324*Z574*Z$5)</f>
        <v>0</v>
      </c>
      <c r="AA1324" s="382">
        <f ca="1">IF(Controle!$N$16=1,0,$D1324*AA574*AA$5)</f>
        <v>0</v>
      </c>
      <c r="AB1324" s="382">
        <f ca="1">IF(Controle!$N$16=1,0,$D1324*AB574*AB$5)</f>
        <v>0</v>
      </c>
      <c r="AC1324" s="382">
        <f ca="1">IF(Controle!$N$16=1,0,$D1324*AC574*AC$5)</f>
        <v>0</v>
      </c>
      <c r="AD1324" s="382">
        <f ca="1">IF(Controle!$N$16=1,0,$D1324*AD574*AD$5)</f>
        <v>0</v>
      </c>
      <c r="AE1324" s="382">
        <f ca="1">IF(Controle!$N$16=1,0,$D1324*AE574*AE$5)</f>
        <v>0</v>
      </c>
      <c r="AF1324" s="382">
        <f ca="1">IF(Controle!$N$16=1,0,$D1324*AF574*AF$5)</f>
        <v>0</v>
      </c>
      <c r="AG1324" s="382">
        <f ca="1">IF(Controle!$N$16=1,0,$D1324*AG574*AG$5)</f>
        <v>0</v>
      </c>
      <c r="AH1324" s="382">
        <f ca="1">IF(Controle!$N$16=1,0,$D1324*AH574*AH$5)</f>
        <v>0</v>
      </c>
      <c r="AI1324" s="382">
        <f ca="1">IF(Controle!$N$16=1,0,$D1324*AI574*AI$5)</f>
        <v>0</v>
      </c>
      <c r="AJ1324" s="382">
        <f ca="1">IF(Controle!$N$16=1,0,$D1324*AJ574*AJ$5)</f>
        <v>0</v>
      </c>
      <c r="AK1324" s="382">
        <f ca="1">IF(Controle!$N$16=1,0,$D1324*AK574*AK$5)</f>
        <v>0</v>
      </c>
      <c r="AL1324" s="382">
        <f ca="1">IF(Controle!$N$16=1,0,$D1324*AL574*AL$5)</f>
        <v>0</v>
      </c>
      <c r="AM1324" s="382">
        <f ca="1">IF(Controle!$N$16=1,0,$D1324*AM574*AM$5)</f>
        <v>0</v>
      </c>
      <c r="AN1324" s="382">
        <f ca="1">IF(Controle!$N$16=1,0,$D1324*AN574*AN$5)</f>
        <v>0</v>
      </c>
      <c r="AO1324" s="382">
        <f ca="1">IF(Controle!$N$16=1,0,$D1324*AO574*AO$5)</f>
        <v>0</v>
      </c>
      <c r="AP1324" s="382">
        <f ca="1">IF(Controle!$N$16=1,0,$D1324*AP574*AP$5)</f>
        <v>0</v>
      </c>
      <c r="AQ1324" s="382">
        <f ca="1">IF(Controle!$N$16=1,0,$D1324*AQ574*AQ$5)</f>
        <v>0</v>
      </c>
      <c r="AR1324" s="382">
        <f ca="1">IF(Controle!$N$16=1,0,$D1324*AR574*AR$5)</f>
        <v>0</v>
      </c>
      <c r="AS1324" s="684">
        <f t="shared" ca="1" si="682"/>
        <v>0</v>
      </c>
    </row>
    <row r="1325" spans="2:45" hidden="1" outlineLevel="1">
      <c r="B1325" s="123"/>
      <c r="C1325" s="81">
        <f t="shared" si="683"/>
        <v>21</v>
      </c>
      <c r="D1325" s="191">
        <f ca="1"/>
        <v>0</v>
      </c>
      <c r="E1325" s="382">
        <f ca="1">IF(Controle!$N$16=1,0,$D1325*E575*E$5)</f>
        <v>0</v>
      </c>
      <c r="F1325" s="382">
        <f ca="1">IF(Controle!$N$16=1,0,$D1325*F575*F$5)</f>
        <v>0</v>
      </c>
      <c r="G1325" s="382">
        <f ca="1">IF(Controle!$N$16=1,0,$D1325*G575*G$5)</f>
        <v>0</v>
      </c>
      <c r="H1325" s="382">
        <f ca="1">IF(Controle!$N$16=1,0,$D1325*H575*H$5)</f>
        <v>0</v>
      </c>
      <c r="I1325" s="382">
        <f ca="1">IF(Controle!$N$16=1,0,$D1325*I575*I$5)</f>
        <v>0</v>
      </c>
      <c r="J1325" s="382">
        <f ca="1">IF(Controle!$N$16=1,0,$D1325*J575*J$5)</f>
        <v>0</v>
      </c>
      <c r="K1325" s="382">
        <f ca="1">IF(Controle!$N$16=1,0,$D1325*K575*K$5)</f>
        <v>0</v>
      </c>
      <c r="L1325" s="382">
        <f ca="1">IF(Controle!$N$16=1,0,$D1325*L575*L$5)</f>
        <v>0</v>
      </c>
      <c r="M1325" s="382">
        <f ca="1">IF(Controle!$N$16=1,0,$D1325*M575*M$5)</f>
        <v>0</v>
      </c>
      <c r="N1325" s="382">
        <f ca="1">IF(Controle!$N$16=1,0,$D1325*N575*N$5)</f>
        <v>0</v>
      </c>
      <c r="O1325" s="382">
        <f ca="1">IF(Controle!$N$16=1,0,$D1325*O575*O$5)</f>
        <v>0</v>
      </c>
      <c r="P1325" s="382">
        <f ca="1">IF(Controle!$N$16=1,0,$D1325*P575*P$5)</f>
        <v>0</v>
      </c>
      <c r="Q1325" s="382">
        <f ca="1">IF(Controle!$N$16=1,0,$D1325*Q575*Q$5)</f>
        <v>0</v>
      </c>
      <c r="R1325" s="382">
        <f ca="1">IF(Controle!$N$16=1,0,$D1325*R575*R$5)</f>
        <v>0</v>
      </c>
      <c r="S1325" s="382">
        <f ca="1">IF(Controle!$N$16=1,0,$D1325*S575*S$5)</f>
        <v>0</v>
      </c>
      <c r="T1325" s="382">
        <f ca="1">IF(Controle!$N$16=1,0,$D1325*T575*T$5)</f>
        <v>0</v>
      </c>
      <c r="U1325" s="382">
        <f ca="1">IF(Controle!$N$16=1,0,$D1325*U575*U$5)</f>
        <v>0</v>
      </c>
      <c r="V1325" s="382">
        <f ca="1">IF(Controle!$N$16=1,0,$D1325*V575*V$5)</f>
        <v>0</v>
      </c>
      <c r="W1325" s="382">
        <f ca="1">IF(Controle!$N$16=1,0,$D1325*W575*W$5)</f>
        <v>0</v>
      </c>
      <c r="X1325" s="382">
        <f ca="1">IF(Controle!$N$16=1,0,$D1325*X575*X$5)</f>
        <v>0</v>
      </c>
      <c r="Y1325" s="382">
        <f ca="1">IF(Controle!$N$16=1,0,$D1325*Y575*Y$5)</f>
        <v>0</v>
      </c>
      <c r="Z1325" s="382">
        <f ca="1">IF(Controle!$N$16=1,0,$D1325*Z575*Z$5)</f>
        <v>0</v>
      </c>
      <c r="AA1325" s="382">
        <f ca="1">IF(Controle!$N$16=1,0,$D1325*AA575*AA$5)</f>
        <v>0</v>
      </c>
      <c r="AB1325" s="382">
        <f ca="1">IF(Controle!$N$16=1,0,$D1325*AB575*AB$5)</f>
        <v>0</v>
      </c>
      <c r="AC1325" s="382">
        <f ca="1">IF(Controle!$N$16=1,0,$D1325*AC575*AC$5)</f>
        <v>0</v>
      </c>
      <c r="AD1325" s="382">
        <f ca="1">IF(Controle!$N$16=1,0,$D1325*AD575*AD$5)</f>
        <v>0</v>
      </c>
      <c r="AE1325" s="382">
        <f ca="1">IF(Controle!$N$16=1,0,$D1325*AE575*AE$5)</f>
        <v>0</v>
      </c>
      <c r="AF1325" s="382">
        <f ca="1">IF(Controle!$N$16=1,0,$D1325*AF575*AF$5)</f>
        <v>0</v>
      </c>
      <c r="AG1325" s="382">
        <f ca="1">IF(Controle!$N$16=1,0,$D1325*AG575*AG$5)</f>
        <v>0</v>
      </c>
      <c r="AH1325" s="382">
        <f ca="1">IF(Controle!$N$16=1,0,$D1325*AH575*AH$5)</f>
        <v>0</v>
      </c>
      <c r="AI1325" s="382">
        <f ca="1">IF(Controle!$N$16=1,0,$D1325*AI575*AI$5)</f>
        <v>0</v>
      </c>
      <c r="AJ1325" s="382">
        <f ca="1">IF(Controle!$N$16=1,0,$D1325*AJ575*AJ$5)</f>
        <v>0</v>
      </c>
      <c r="AK1325" s="382">
        <f ca="1">IF(Controle!$N$16=1,0,$D1325*AK575*AK$5)</f>
        <v>0</v>
      </c>
      <c r="AL1325" s="382">
        <f ca="1">IF(Controle!$N$16=1,0,$D1325*AL575*AL$5)</f>
        <v>0</v>
      </c>
      <c r="AM1325" s="382">
        <f ca="1">IF(Controle!$N$16=1,0,$D1325*AM575*AM$5)</f>
        <v>0</v>
      </c>
      <c r="AN1325" s="382">
        <f ca="1">IF(Controle!$N$16=1,0,$D1325*AN575*AN$5)</f>
        <v>0</v>
      </c>
      <c r="AO1325" s="382">
        <f ca="1">IF(Controle!$N$16=1,0,$D1325*AO575*AO$5)</f>
        <v>0</v>
      </c>
      <c r="AP1325" s="382">
        <f ca="1">IF(Controle!$N$16=1,0,$D1325*AP575*AP$5)</f>
        <v>0</v>
      </c>
      <c r="AQ1325" s="382">
        <f ca="1">IF(Controle!$N$16=1,0,$D1325*AQ575*AQ$5)</f>
        <v>0</v>
      </c>
      <c r="AR1325" s="382">
        <f ca="1">IF(Controle!$N$16=1,0,$D1325*AR575*AR$5)</f>
        <v>0</v>
      </c>
      <c r="AS1325" s="684">
        <f t="shared" ca="1" si="682"/>
        <v>0</v>
      </c>
    </row>
    <row r="1326" spans="2:45" hidden="1" outlineLevel="1">
      <c r="B1326" s="123"/>
      <c r="C1326" s="81">
        <f t="shared" si="683"/>
        <v>22</v>
      </c>
      <c r="D1326" s="191">
        <f ca="1"/>
        <v>0</v>
      </c>
      <c r="E1326" s="382">
        <f ca="1">IF(Controle!$N$16=1,0,$D1326*E576*E$5)</f>
        <v>0</v>
      </c>
      <c r="F1326" s="382">
        <f ca="1">IF(Controle!$N$16=1,0,$D1326*F576*F$5)</f>
        <v>0</v>
      </c>
      <c r="G1326" s="382">
        <f ca="1">IF(Controle!$N$16=1,0,$D1326*G576*G$5)</f>
        <v>0</v>
      </c>
      <c r="H1326" s="382">
        <f ca="1">IF(Controle!$N$16=1,0,$D1326*H576*H$5)</f>
        <v>0</v>
      </c>
      <c r="I1326" s="382">
        <f ca="1">IF(Controle!$N$16=1,0,$D1326*I576*I$5)</f>
        <v>0</v>
      </c>
      <c r="J1326" s="382">
        <f ca="1">IF(Controle!$N$16=1,0,$D1326*J576*J$5)</f>
        <v>0</v>
      </c>
      <c r="K1326" s="382">
        <f ca="1">IF(Controle!$N$16=1,0,$D1326*K576*K$5)</f>
        <v>0</v>
      </c>
      <c r="L1326" s="382">
        <f ca="1">IF(Controle!$N$16=1,0,$D1326*L576*L$5)</f>
        <v>0</v>
      </c>
      <c r="M1326" s="382">
        <f ca="1">IF(Controle!$N$16=1,0,$D1326*M576*M$5)</f>
        <v>0</v>
      </c>
      <c r="N1326" s="382">
        <f ca="1">IF(Controle!$N$16=1,0,$D1326*N576*N$5)</f>
        <v>0</v>
      </c>
      <c r="O1326" s="382">
        <f ca="1">IF(Controle!$N$16=1,0,$D1326*O576*O$5)</f>
        <v>0</v>
      </c>
      <c r="P1326" s="382">
        <f ca="1">IF(Controle!$N$16=1,0,$D1326*P576*P$5)</f>
        <v>0</v>
      </c>
      <c r="Q1326" s="382">
        <f ca="1">IF(Controle!$N$16=1,0,$D1326*Q576*Q$5)</f>
        <v>0</v>
      </c>
      <c r="R1326" s="382">
        <f ca="1">IF(Controle!$N$16=1,0,$D1326*R576*R$5)</f>
        <v>0</v>
      </c>
      <c r="S1326" s="382">
        <f ca="1">IF(Controle!$N$16=1,0,$D1326*S576*S$5)</f>
        <v>0</v>
      </c>
      <c r="T1326" s="382">
        <f ca="1">IF(Controle!$N$16=1,0,$D1326*T576*T$5)</f>
        <v>0</v>
      </c>
      <c r="U1326" s="382">
        <f ca="1">IF(Controle!$N$16=1,0,$D1326*U576*U$5)</f>
        <v>0</v>
      </c>
      <c r="V1326" s="382">
        <f ca="1">IF(Controle!$N$16=1,0,$D1326*V576*V$5)</f>
        <v>0</v>
      </c>
      <c r="W1326" s="382">
        <f ca="1">IF(Controle!$N$16=1,0,$D1326*W576*W$5)</f>
        <v>0</v>
      </c>
      <c r="X1326" s="382">
        <f ca="1">IF(Controle!$N$16=1,0,$D1326*X576*X$5)</f>
        <v>0</v>
      </c>
      <c r="Y1326" s="382">
        <f ca="1">IF(Controle!$N$16=1,0,$D1326*Y576*Y$5)</f>
        <v>0</v>
      </c>
      <c r="Z1326" s="382">
        <f ca="1">IF(Controle!$N$16=1,0,$D1326*Z576*Z$5)</f>
        <v>0</v>
      </c>
      <c r="AA1326" s="382">
        <f ca="1">IF(Controle!$N$16=1,0,$D1326*AA576*AA$5)</f>
        <v>0</v>
      </c>
      <c r="AB1326" s="382">
        <f ca="1">IF(Controle!$N$16=1,0,$D1326*AB576*AB$5)</f>
        <v>0</v>
      </c>
      <c r="AC1326" s="382">
        <f ca="1">IF(Controle!$N$16=1,0,$D1326*AC576*AC$5)</f>
        <v>0</v>
      </c>
      <c r="AD1326" s="382">
        <f ca="1">IF(Controle!$N$16=1,0,$D1326*AD576*AD$5)</f>
        <v>0</v>
      </c>
      <c r="AE1326" s="382">
        <f ca="1">IF(Controle!$N$16=1,0,$D1326*AE576*AE$5)</f>
        <v>0</v>
      </c>
      <c r="AF1326" s="382">
        <f ca="1">IF(Controle!$N$16=1,0,$D1326*AF576*AF$5)</f>
        <v>0</v>
      </c>
      <c r="AG1326" s="382">
        <f ca="1">IF(Controle!$N$16=1,0,$D1326*AG576*AG$5)</f>
        <v>0</v>
      </c>
      <c r="AH1326" s="382">
        <f ca="1">IF(Controle!$N$16=1,0,$D1326*AH576*AH$5)</f>
        <v>0</v>
      </c>
      <c r="AI1326" s="382">
        <f ca="1">IF(Controle!$N$16=1,0,$D1326*AI576*AI$5)</f>
        <v>0</v>
      </c>
      <c r="AJ1326" s="382">
        <f ca="1">IF(Controle!$N$16=1,0,$D1326*AJ576*AJ$5)</f>
        <v>0</v>
      </c>
      <c r="AK1326" s="382">
        <f ca="1">IF(Controle!$N$16=1,0,$D1326*AK576*AK$5)</f>
        <v>0</v>
      </c>
      <c r="AL1326" s="382">
        <f ca="1">IF(Controle!$N$16=1,0,$D1326*AL576*AL$5)</f>
        <v>0</v>
      </c>
      <c r="AM1326" s="382">
        <f ca="1">IF(Controle!$N$16=1,0,$D1326*AM576*AM$5)</f>
        <v>0</v>
      </c>
      <c r="AN1326" s="382">
        <f ca="1">IF(Controle!$N$16=1,0,$D1326*AN576*AN$5)</f>
        <v>0</v>
      </c>
      <c r="AO1326" s="382">
        <f ca="1">IF(Controle!$N$16=1,0,$D1326*AO576*AO$5)</f>
        <v>0</v>
      </c>
      <c r="AP1326" s="382">
        <f ca="1">IF(Controle!$N$16=1,0,$D1326*AP576*AP$5)</f>
        <v>0</v>
      </c>
      <c r="AQ1326" s="382">
        <f ca="1">IF(Controle!$N$16=1,0,$D1326*AQ576*AQ$5)</f>
        <v>0</v>
      </c>
      <c r="AR1326" s="382">
        <f ca="1">IF(Controle!$N$16=1,0,$D1326*AR576*AR$5)</f>
        <v>0</v>
      </c>
      <c r="AS1326" s="684">
        <f t="shared" ca="1" si="682"/>
        <v>0</v>
      </c>
    </row>
    <row r="1327" spans="2:45" hidden="1" outlineLevel="1">
      <c r="B1327" s="123"/>
      <c r="C1327" s="81">
        <f t="shared" si="683"/>
        <v>23</v>
      </c>
      <c r="D1327" s="191">
        <f ca="1"/>
        <v>0</v>
      </c>
      <c r="E1327" s="382">
        <f ca="1">IF(Controle!$N$16=1,0,$D1327*E577*E$5)</f>
        <v>0</v>
      </c>
      <c r="F1327" s="382">
        <f ca="1">IF(Controle!$N$16=1,0,$D1327*F577*F$5)</f>
        <v>0</v>
      </c>
      <c r="G1327" s="382">
        <f ca="1">IF(Controle!$N$16=1,0,$D1327*G577*G$5)</f>
        <v>0</v>
      </c>
      <c r="H1327" s="382">
        <f ca="1">IF(Controle!$N$16=1,0,$D1327*H577*H$5)</f>
        <v>0</v>
      </c>
      <c r="I1327" s="382">
        <f ca="1">IF(Controle!$N$16=1,0,$D1327*I577*I$5)</f>
        <v>0</v>
      </c>
      <c r="J1327" s="382">
        <f ca="1">IF(Controle!$N$16=1,0,$D1327*J577*J$5)</f>
        <v>0</v>
      </c>
      <c r="K1327" s="382">
        <f ca="1">IF(Controle!$N$16=1,0,$D1327*K577*K$5)</f>
        <v>0</v>
      </c>
      <c r="L1327" s="382">
        <f ca="1">IF(Controle!$N$16=1,0,$D1327*L577*L$5)</f>
        <v>0</v>
      </c>
      <c r="M1327" s="382">
        <f ca="1">IF(Controle!$N$16=1,0,$D1327*M577*M$5)</f>
        <v>0</v>
      </c>
      <c r="N1327" s="382">
        <f ca="1">IF(Controle!$N$16=1,0,$D1327*N577*N$5)</f>
        <v>0</v>
      </c>
      <c r="O1327" s="382">
        <f ca="1">IF(Controle!$N$16=1,0,$D1327*O577*O$5)</f>
        <v>0</v>
      </c>
      <c r="P1327" s="382">
        <f ca="1">IF(Controle!$N$16=1,0,$D1327*P577*P$5)</f>
        <v>0</v>
      </c>
      <c r="Q1327" s="382">
        <f ca="1">IF(Controle!$N$16=1,0,$D1327*Q577*Q$5)</f>
        <v>0</v>
      </c>
      <c r="R1327" s="382">
        <f ca="1">IF(Controle!$N$16=1,0,$D1327*R577*R$5)</f>
        <v>0</v>
      </c>
      <c r="S1327" s="382">
        <f ca="1">IF(Controle!$N$16=1,0,$D1327*S577*S$5)</f>
        <v>0</v>
      </c>
      <c r="T1327" s="382">
        <f ca="1">IF(Controle!$N$16=1,0,$D1327*T577*T$5)</f>
        <v>0</v>
      </c>
      <c r="U1327" s="382">
        <f ca="1">IF(Controle!$N$16=1,0,$D1327*U577*U$5)</f>
        <v>0</v>
      </c>
      <c r="V1327" s="382">
        <f ca="1">IF(Controle!$N$16=1,0,$D1327*V577*V$5)</f>
        <v>0</v>
      </c>
      <c r="W1327" s="382">
        <f ca="1">IF(Controle!$N$16=1,0,$D1327*W577*W$5)</f>
        <v>0</v>
      </c>
      <c r="X1327" s="382">
        <f ca="1">IF(Controle!$N$16=1,0,$D1327*X577*X$5)</f>
        <v>0</v>
      </c>
      <c r="Y1327" s="382">
        <f ca="1">IF(Controle!$N$16=1,0,$D1327*Y577*Y$5)</f>
        <v>0</v>
      </c>
      <c r="Z1327" s="382">
        <f ca="1">IF(Controle!$N$16=1,0,$D1327*Z577*Z$5)</f>
        <v>0</v>
      </c>
      <c r="AA1327" s="382">
        <f ca="1">IF(Controle!$N$16=1,0,$D1327*AA577*AA$5)</f>
        <v>0</v>
      </c>
      <c r="AB1327" s="382">
        <f ca="1">IF(Controle!$N$16=1,0,$D1327*AB577*AB$5)</f>
        <v>0</v>
      </c>
      <c r="AC1327" s="382">
        <f ca="1">IF(Controle!$N$16=1,0,$D1327*AC577*AC$5)</f>
        <v>0</v>
      </c>
      <c r="AD1327" s="382">
        <f ca="1">IF(Controle!$N$16=1,0,$D1327*AD577*AD$5)</f>
        <v>0</v>
      </c>
      <c r="AE1327" s="382">
        <f ca="1">IF(Controle!$N$16=1,0,$D1327*AE577*AE$5)</f>
        <v>0</v>
      </c>
      <c r="AF1327" s="382">
        <f ca="1">IF(Controle!$N$16=1,0,$D1327*AF577*AF$5)</f>
        <v>0</v>
      </c>
      <c r="AG1327" s="382">
        <f ca="1">IF(Controle!$N$16=1,0,$D1327*AG577*AG$5)</f>
        <v>0</v>
      </c>
      <c r="AH1327" s="382">
        <f ca="1">IF(Controle!$N$16=1,0,$D1327*AH577*AH$5)</f>
        <v>0</v>
      </c>
      <c r="AI1327" s="382">
        <f ca="1">IF(Controle!$N$16=1,0,$D1327*AI577*AI$5)</f>
        <v>0</v>
      </c>
      <c r="AJ1327" s="382">
        <f ca="1">IF(Controle!$N$16=1,0,$D1327*AJ577*AJ$5)</f>
        <v>0</v>
      </c>
      <c r="AK1327" s="382">
        <f ca="1">IF(Controle!$N$16=1,0,$D1327*AK577*AK$5)</f>
        <v>0</v>
      </c>
      <c r="AL1327" s="382">
        <f ca="1">IF(Controle!$N$16=1,0,$D1327*AL577*AL$5)</f>
        <v>0</v>
      </c>
      <c r="AM1327" s="382">
        <f ca="1">IF(Controle!$N$16=1,0,$D1327*AM577*AM$5)</f>
        <v>0</v>
      </c>
      <c r="AN1327" s="382">
        <f ca="1">IF(Controle!$N$16=1,0,$D1327*AN577*AN$5)</f>
        <v>0</v>
      </c>
      <c r="AO1327" s="382">
        <f ca="1">IF(Controle!$N$16=1,0,$D1327*AO577*AO$5)</f>
        <v>0</v>
      </c>
      <c r="AP1327" s="382">
        <f ca="1">IF(Controle!$N$16=1,0,$D1327*AP577*AP$5)</f>
        <v>0</v>
      </c>
      <c r="AQ1327" s="382">
        <f ca="1">IF(Controle!$N$16=1,0,$D1327*AQ577*AQ$5)</f>
        <v>0</v>
      </c>
      <c r="AR1327" s="382">
        <f ca="1">IF(Controle!$N$16=1,0,$D1327*AR577*AR$5)</f>
        <v>0</v>
      </c>
      <c r="AS1327" s="684">
        <f t="shared" ca="1" si="682"/>
        <v>0</v>
      </c>
    </row>
    <row r="1328" spans="2:45" hidden="1" outlineLevel="1">
      <c r="B1328" s="123"/>
      <c r="C1328" s="81">
        <f t="shared" si="683"/>
        <v>24</v>
      </c>
      <c r="D1328" s="191">
        <f ca="1"/>
        <v>0</v>
      </c>
      <c r="E1328" s="382">
        <f ca="1">IF(Controle!$N$16=1,0,$D1328*E578*E$5)</f>
        <v>0</v>
      </c>
      <c r="F1328" s="382">
        <f ca="1">IF(Controle!$N$16=1,0,$D1328*F578*F$5)</f>
        <v>0</v>
      </c>
      <c r="G1328" s="382">
        <f ca="1">IF(Controle!$N$16=1,0,$D1328*G578*G$5)</f>
        <v>0</v>
      </c>
      <c r="H1328" s="382">
        <f ca="1">IF(Controle!$N$16=1,0,$D1328*H578*H$5)</f>
        <v>0</v>
      </c>
      <c r="I1328" s="382">
        <f ca="1">IF(Controle!$N$16=1,0,$D1328*I578*I$5)</f>
        <v>0</v>
      </c>
      <c r="J1328" s="382">
        <f ca="1">IF(Controle!$N$16=1,0,$D1328*J578*J$5)</f>
        <v>0</v>
      </c>
      <c r="K1328" s="382">
        <f ca="1">IF(Controle!$N$16=1,0,$D1328*K578*K$5)</f>
        <v>0</v>
      </c>
      <c r="L1328" s="382">
        <f ca="1">IF(Controle!$N$16=1,0,$D1328*L578*L$5)</f>
        <v>0</v>
      </c>
      <c r="M1328" s="382">
        <f ca="1">IF(Controle!$N$16=1,0,$D1328*M578*M$5)</f>
        <v>0</v>
      </c>
      <c r="N1328" s="382">
        <f ca="1">IF(Controle!$N$16=1,0,$D1328*N578*N$5)</f>
        <v>0</v>
      </c>
      <c r="O1328" s="382">
        <f ca="1">IF(Controle!$N$16=1,0,$D1328*O578*O$5)</f>
        <v>0</v>
      </c>
      <c r="P1328" s="382">
        <f ca="1">IF(Controle!$N$16=1,0,$D1328*P578*P$5)</f>
        <v>0</v>
      </c>
      <c r="Q1328" s="382">
        <f ca="1">IF(Controle!$N$16=1,0,$D1328*Q578*Q$5)</f>
        <v>0</v>
      </c>
      <c r="R1328" s="382">
        <f ca="1">IF(Controle!$N$16=1,0,$D1328*R578*R$5)</f>
        <v>0</v>
      </c>
      <c r="S1328" s="382">
        <f ca="1">IF(Controle!$N$16=1,0,$D1328*S578*S$5)</f>
        <v>0</v>
      </c>
      <c r="T1328" s="382">
        <f ca="1">IF(Controle!$N$16=1,0,$D1328*T578*T$5)</f>
        <v>0</v>
      </c>
      <c r="U1328" s="382">
        <f ca="1">IF(Controle!$N$16=1,0,$D1328*U578*U$5)</f>
        <v>0</v>
      </c>
      <c r="V1328" s="382">
        <f ca="1">IF(Controle!$N$16=1,0,$D1328*V578*V$5)</f>
        <v>0</v>
      </c>
      <c r="W1328" s="382">
        <f ca="1">IF(Controle!$N$16=1,0,$D1328*W578*W$5)</f>
        <v>0</v>
      </c>
      <c r="X1328" s="382">
        <f ca="1">IF(Controle!$N$16=1,0,$D1328*X578*X$5)</f>
        <v>0</v>
      </c>
      <c r="Y1328" s="382">
        <f ca="1">IF(Controle!$N$16=1,0,$D1328*Y578*Y$5)</f>
        <v>0</v>
      </c>
      <c r="Z1328" s="382">
        <f ca="1">IF(Controle!$N$16=1,0,$D1328*Z578*Z$5)</f>
        <v>0</v>
      </c>
      <c r="AA1328" s="382">
        <f ca="1">IF(Controle!$N$16=1,0,$D1328*AA578*AA$5)</f>
        <v>0</v>
      </c>
      <c r="AB1328" s="382">
        <f ca="1">IF(Controle!$N$16=1,0,$D1328*AB578*AB$5)</f>
        <v>0</v>
      </c>
      <c r="AC1328" s="382">
        <f ca="1">IF(Controle!$N$16=1,0,$D1328*AC578*AC$5)</f>
        <v>0</v>
      </c>
      <c r="AD1328" s="382">
        <f ca="1">IF(Controle!$N$16=1,0,$D1328*AD578*AD$5)</f>
        <v>0</v>
      </c>
      <c r="AE1328" s="382">
        <f ca="1">IF(Controle!$N$16=1,0,$D1328*AE578*AE$5)</f>
        <v>0</v>
      </c>
      <c r="AF1328" s="382">
        <f ca="1">IF(Controle!$N$16=1,0,$D1328*AF578*AF$5)</f>
        <v>0</v>
      </c>
      <c r="AG1328" s="382">
        <f ca="1">IF(Controle!$N$16=1,0,$D1328*AG578*AG$5)</f>
        <v>0</v>
      </c>
      <c r="AH1328" s="382">
        <f ca="1">IF(Controle!$N$16=1,0,$D1328*AH578*AH$5)</f>
        <v>0</v>
      </c>
      <c r="AI1328" s="382">
        <f ca="1">IF(Controle!$N$16=1,0,$D1328*AI578*AI$5)</f>
        <v>0</v>
      </c>
      <c r="AJ1328" s="382">
        <f ca="1">IF(Controle!$N$16=1,0,$D1328*AJ578*AJ$5)</f>
        <v>0</v>
      </c>
      <c r="AK1328" s="382">
        <f ca="1">IF(Controle!$N$16=1,0,$D1328*AK578*AK$5)</f>
        <v>0</v>
      </c>
      <c r="AL1328" s="382">
        <f ca="1">IF(Controle!$N$16=1,0,$D1328*AL578*AL$5)</f>
        <v>0</v>
      </c>
      <c r="AM1328" s="382">
        <f ca="1">IF(Controle!$N$16=1,0,$D1328*AM578*AM$5)</f>
        <v>0</v>
      </c>
      <c r="AN1328" s="382">
        <f ca="1">IF(Controle!$N$16=1,0,$D1328*AN578*AN$5)</f>
        <v>0</v>
      </c>
      <c r="AO1328" s="382">
        <f ca="1">IF(Controle!$N$16=1,0,$D1328*AO578*AO$5)</f>
        <v>0</v>
      </c>
      <c r="AP1328" s="382">
        <f ca="1">IF(Controle!$N$16=1,0,$D1328*AP578*AP$5)</f>
        <v>0</v>
      </c>
      <c r="AQ1328" s="382">
        <f ca="1">IF(Controle!$N$16=1,0,$D1328*AQ578*AQ$5)</f>
        <v>0</v>
      </c>
      <c r="AR1328" s="382">
        <f ca="1">IF(Controle!$N$16=1,0,$D1328*AR578*AR$5)</f>
        <v>0</v>
      </c>
      <c r="AS1328" s="684">
        <f t="shared" ca="1" si="682"/>
        <v>0</v>
      </c>
    </row>
    <row r="1329" spans="2:45" hidden="1" outlineLevel="1">
      <c r="B1329" s="123"/>
      <c r="C1329" s="81">
        <f t="shared" si="683"/>
        <v>25</v>
      </c>
      <c r="D1329" s="191">
        <f ca="1"/>
        <v>0</v>
      </c>
      <c r="E1329" s="382">
        <f ca="1">IF(Controle!$N$16=1,0,$D1329*E579*E$5)</f>
        <v>0</v>
      </c>
      <c r="F1329" s="382">
        <f ca="1">IF(Controle!$N$16=1,0,$D1329*F579*F$5)</f>
        <v>0</v>
      </c>
      <c r="G1329" s="382">
        <f ca="1">IF(Controle!$N$16=1,0,$D1329*G579*G$5)</f>
        <v>0</v>
      </c>
      <c r="H1329" s="382">
        <f ca="1">IF(Controle!$N$16=1,0,$D1329*H579*H$5)</f>
        <v>0</v>
      </c>
      <c r="I1329" s="382">
        <f ca="1">IF(Controle!$N$16=1,0,$D1329*I579*I$5)</f>
        <v>0</v>
      </c>
      <c r="J1329" s="382">
        <f ca="1">IF(Controle!$N$16=1,0,$D1329*J579*J$5)</f>
        <v>0</v>
      </c>
      <c r="K1329" s="382">
        <f ca="1">IF(Controle!$N$16=1,0,$D1329*K579*K$5)</f>
        <v>0</v>
      </c>
      <c r="L1329" s="382">
        <f ca="1">IF(Controle!$N$16=1,0,$D1329*L579*L$5)</f>
        <v>0</v>
      </c>
      <c r="M1329" s="382">
        <f ca="1">IF(Controle!$N$16=1,0,$D1329*M579*M$5)</f>
        <v>0</v>
      </c>
      <c r="N1329" s="382">
        <f ca="1">IF(Controle!$N$16=1,0,$D1329*N579*N$5)</f>
        <v>0</v>
      </c>
      <c r="O1329" s="382">
        <f ca="1">IF(Controle!$N$16=1,0,$D1329*O579*O$5)</f>
        <v>0</v>
      </c>
      <c r="P1329" s="382">
        <f ca="1">IF(Controle!$N$16=1,0,$D1329*P579*P$5)</f>
        <v>0</v>
      </c>
      <c r="Q1329" s="382">
        <f ca="1">IF(Controle!$N$16=1,0,$D1329*Q579*Q$5)</f>
        <v>0</v>
      </c>
      <c r="R1329" s="382">
        <f ca="1">IF(Controle!$N$16=1,0,$D1329*R579*R$5)</f>
        <v>0</v>
      </c>
      <c r="S1329" s="382">
        <f ca="1">IF(Controle!$N$16=1,0,$D1329*S579*S$5)</f>
        <v>0</v>
      </c>
      <c r="T1329" s="382">
        <f ca="1">IF(Controle!$N$16=1,0,$D1329*T579*T$5)</f>
        <v>0</v>
      </c>
      <c r="U1329" s="382">
        <f ca="1">IF(Controle!$N$16=1,0,$D1329*U579*U$5)</f>
        <v>0</v>
      </c>
      <c r="V1329" s="382">
        <f ca="1">IF(Controle!$N$16=1,0,$D1329*V579*V$5)</f>
        <v>0</v>
      </c>
      <c r="W1329" s="382">
        <f ca="1">IF(Controle!$N$16=1,0,$D1329*W579*W$5)</f>
        <v>0</v>
      </c>
      <c r="X1329" s="382">
        <f ca="1">IF(Controle!$N$16=1,0,$D1329*X579*X$5)</f>
        <v>0</v>
      </c>
      <c r="Y1329" s="382">
        <f ca="1">IF(Controle!$N$16=1,0,$D1329*Y579*Y$5)</f>
        <v>0</v>
      </c>
      <c r="Z1329" s="382">
        <f ca="1">IF(Controle!$N$16=1,0,$D1329*Z579*Z$5)</f>
        <v>0</v>
      </c>
      <c r="AA1329" s="382">
        <f ca="1">IF(Controle!$N$16=1,0,$D1329*AA579*AA$5)</f>
        <v>0</v>
      </c>
      <c r="AB1329" s="382">
        <f ca="1">IF(Controle!$N$16=1,0,$D1329*AB579*AB$5)</f>
        <v>0</v>
      </c>
      <c r="AC1329" s="382">
        <f ca="1">IF(Controle!$N$16=1,0,$D1329*AC579*AC$5)</f>
        <v>0</v>
      </c>
      <c r="AD1329" s="382">
        <f ca="1">IF(Controle!$N$16=1,0,$D1329*AD579*AD$5)</f>
        <v>0</v>
      </c>
      <c r="AE1329" s="382">
        <f ca="1">IF(Controle!$N$16=1,0,$D1329*AE579*AE$5)</f>
        <v>0</v>
      </c>
      <c r="AF1329" s="382">
        <f ca="1">IF(Controle!$N$16=1,0,$D1329*AF579*AF$5)</f>
        <v>0</v>
      </c>
      <c r="AG1329" s="382">
        <f ca="1">IF(Controle!$N$16=1,0,$D1329*AG579*AG$5)</f>
        <v>0</v>
      </c>
      <c r="AH1329" s="382">
        <f ca="1">IF(Controle!$N$16=1,0,$D1329*AH579*AH$5)</f>
        <v>0</v>
      </c>
      <c r="AI1329" s="382">
        <f ca="1">IF(Controle!$N$16=1,0,$D1329*AI579*AI$5)</f>
        <v>0</v>
      </c>
      <c r="AJ1329" s="382">
        <f ca="1">IF(Controle!$N$16=1,0,$D1329*AJ579*AJ$5)</f>
        <v>0</v>
      </c>
      <c r="AK1329" s="382">
        <f ca="1">IF(Controle!$N$16=1,0,$D1329*AK579*AK$5)</f>
        <v>0</v>
      </c>
      <c r="AL1329" s="382">
        <f ca="1">IF(Controle!$N$16=1,0,$D1329*AL579*AL$5)</f>
        <v>0</v>
      </c>
      <c r="AM1329" s="382">
        <f ca="1">IF(Controle!$N$16=1,0,$D1329*AM579*AM$5)</f>
        <v>0</v>
      </c>
      <c r="AN1329" s="382">
        <f ca="1">IF(Controle!$N$16=1,0,$D1329*AN579*AN$5)</f>
        <v>0</v>
      </c>
      <c r="AO1329" s="382">
        <f ca="1">IF(Controle!$N$16=1,0,$D1329*AO579*AO$5)</f>
        <v>0</v>
      </c>
      <c r="AP1329" s="382">
        <f ca="1">IF(Controle!$N$16=1,0,$D1329*AP579*AP$5)</f>
        <v>0</v>
      </c>
      <c r="AQ1329" s="382">
        <f ca="1">IF(Controle!$N$16=1,0,$D1329*AQ579*AQ$5)</f>
        <v>0</v>
      </c>
      <c r="AR1329" s="382">
        <f ca="1">IF(Controle!$N$16=1,0,$D1329*AR579*AR$5)</f>
        <v>0</v>
      </c>
      <c r="AS1329" s="684">
        <f t="shared" ca="1" si="682"/>
        <v>0</v>
      </c>
    </row>
    <row r="1330" spans="2:45" hidden="1" outlineLevel="1">
      <c r="B1330" s="123"/>
      <c r="C1330" s="81">
        <f t="shared" si="683"/>
        <v>26</v>
      </c>
      <c r="D1330" s="191">
        <f ca="1"/>
        <v>0</v>
      </c>
      <c r="E1330" s="382">
        <f ca="1">IF(Controle!$N$16=1,0,$D1330*E580*E$5)</f>
        <v>0</v>
      </c>
      <c r="F1330" s="382">
        <f ca="1">IF(Controle!$N$16=1,0,$D1330*F580*F$5)</f>
        <v>0</v>
      </c>
      <c r="G1330" s="382">
        <f ca="1">IF(Controle!$N$16=1,0,$D1330*G580*G$5)</f>
        <v>0</v>
      </c>
      <c r="H1330" s="382">
        <f ca="1">IF(Controle!$N$16=1,0,$D1330*H580*H$5)</f>
        <v>0</v>
      </c>
      <c r="I1330" s="382">
        <f ca="1">IF(Controle!$N$16=1,0,$D1330*I580*I$5)</f>
        <v>0</v>
      </c>
      <c r="J1330" s="382">
        <f ca="1">IF(Controle!$N$16=1,0,$D1330*J580*J$5)</f>
        <v>0</v>
      </c>
      <c r="K1330" s="382">
        <f ca="1">IF(Controle!$N$16=1,0,$D1330*K580*K$5)</f>
        <v>0</v>
      </c>
      <c r="L1330" s="382">
        <f ca="1">IF(Controle!$N$16=1,0,$D1330*L580*L$5)</f>
        <v>0</v>
      </c>
      <c r="M1330" s="382">
        <f ca="1">IF(Controle!$N$16=1,0,$D1330*M580*M$5)</f>
        <v>0</v>
      </c>
      <c r="N1330" s="382">
        <f ca="1">IF(Controle!$N$16=1,0,$D1330*N580*N$5)</f>
        <v>0</v>
      </c>
      <c r="O1330" s="382">
        <f ca="1">IF(Controle!$N$16=1,0,$D1330*O580*O$5)</f>
        <v>0</v>
      </c>
      <c r="P1330" s="382">
        <f ca="1">IF(Controle!$N$16=1,0,$D1330*P580*P$5)</f>
        <v>0</v>
      </c>
      <c r="Q1330" s="382">
        <f ca="1">IF(Controle!$N$16=1,0,$D1330*Q580*Q$5)</f>
        <v>0</v>
      </c>
      <c r="R1330" s="382">
        <f ca="1">IF(Controle!$N$16=1,0,$D1330*R580*R$5)</f>
        <v>0</v>
      </c>
      <c r="S1330" s="382">
        <f ca="1">IF(Controle!$N$16=1,0,$D1330*S580*S$5)</f>
        <v>0</v>
      </c>
      <c r="T1330" s="382">
        <f ca="1">IF(Controle!$N$16=1,0,$D1330*T580*T$5)</f>
        <v>0</v>
      </c>
      <c r="U1330" s="382">
        <f ca="1">IF(Controle!$N$16=1,0,$D1330*U580*U$5)</f>
        <v>0</v>
      </c>
      <c r="V1330" s="382">
        <f ca="1">IF(Controle!$N$16=1,0,$D1330*V580*V$5)</f>
        <v>0</v>
      </c>
      <c r="W1330" s="382">
        <f ca="1">IF(Controle!$N$16=1,0,$D1330*W580*W$5)</f>
        <v>0</v>
      </c>
      <c r="X1330" s="382">
        <f ca="1">IF(Controle!$N$16=1,0,$D1330*X580*X$5)</f>
        <v>0</v>
      </c>
      <c r="Y1330" s="382">
        <f ca="1">IF(Controle!$N$16=1,0,$D1330*Y580*Y$5)</f>
        <v>0</v>
      </c>
      <c r="Z1330" s="382">
        <f ca="1">IF(Controle!$N$16=1,0,$D1330*Z580*Z$5)</f>
        <v>0</v>
      </c>
      <c r="AA1330" s="382">
        <f ca="1">IF(Controle!$N$16=1,0,$D1330*AA580*AA$5)</f>
        <v>0</v>
      </c>
      <c r="AB1330" s="382">
        <f ca="1">IF(Controle!$N$16=1,0,$D1330*AB580*AB$5)</f>
        <v>0</v>
      </c>
      <c r="AC1330" s="382">
        <f ca="1">IF(Controle!$N$16=1,0,$D1330*AC580*AC$5)</f>
        <v>0</v>
      </c>
      <c r="AD1330" s="382">
        <f ca="1">IF(Controle!$N$16=1,0,$D1330*AD580*AD$5)</f>
        <v>0</v>
      </c>
      <c r="AE1330" s="382">
        <f ca="1">IF(Controle!$N$16=1,0,$D1330*AE580*AE$5)</f>
        <v>0</v>
      </c>
      <c r="AF1330" s="382">
        <f ca="1">IF(Controle!$N$16=1,0,$D1330*AF580*AF$5)</f>
        <v>0</v>
      </c>
      <c r="AG1330" s="382">
        <f ca="1">IF(Controle!$N$16=1,0,$D1330*AG580*AG$5)</f>
        <v>0</v>
      </c>
      <c r="AH1330" s="382">
        <f ca="1">IF(Controle!$N$16=1,0,$D1330*AH580*AH$5)</f>
        <v>0</v>
      </c>
      <c r="AI1330" s="382">
        <f ca="1">IF(Controle!$N$16=1,0,$D1330*AI580*AI$5)</f>
        <v>0</v>
      </c>
      <c r="AJ1330" s="382">
        <f ca="1">IF(Controle!$N$16=1,0,$D1330*AJ580*AJ$5)</f>
        <v>0</v>
      </c>
      <c r="AK1330" s="382">
        <f ca="1">IF(Controle!$N$16=1,0,$D1330*AK580*AK$5)</f>
        <v>0</v>
      </c>
      <c r="AL1330" s="382">
        <f ca="1">IF(Controle!$N$16=1,0,$D1330*AL580*AL$5)</f>
        <v>0</v>
      </c>
      <c r="AM1330" s="382">
        <f ca="1">IF(Controle!$N$16=1,0,$D1330*AM580*AM$5)</f>
        <v>0</v>
      </c>
      <c r="AN1330" s="382">
        <f ca="1">IF(Controle!$N$16=1,0,$D1330*AN580*AN$5)</f>
        <v>0</v>
      </c>
      <c r="AO1330" s="382">
        <f ca="1">IF(Controle!$N$16=1,0,$D1330*AO580*AO$5)</f>
        <v>0</v>
      </c>
      <c r="AP1330" s="382">
        <f ca="1">IF(Controle!$N$16=1,0,$D1330*AP580*AP$5)</f>
        <v>0</v>
      </c>
      <c r="AQ1330" s="382">
        <f ca="1">IF(Controle!$N$16=1,0,$D1330*AQ580*AQ$5)</f>
        <v>0</v>
      </c>
      <c r="AR1330" s="382">
        <f ca="1">IF(Controle!$N$16=1,0,$D1330*AR580*AR$5)</f>
        <v>0</v>
      </c>
      <c r="AS1330" s="684">
        <f t="shared" ca="1" si="682"/>
        <v>0</v>
      </c>
    </row>
    <row r="1331" spans="2:45" hidden="1" outlineLevel="1">
      <c r="B1331" s="123"/>
      <c r="C1331" s="81">
        <f t="shared" si="683"/>
        <v>27</v>
      </c>
      <c r="D1331" s="191">
        <f ca="1"/>
        <v>0</v>
      </c>
      <c r="E1331" s="382">
        <f ca="1">IF(Controle!$N$16=1,0,$D1331*E581*E$5)</f>
        <v>0</v>
      </c>
      <c r="F1331" s="382">
        <f ca="1">IF(Controle!$N$16=1,0,$D1331*F581*F$5)</f>
        <v>0</v>
      </c>
      <c r="G1331" s="382">
        <f ca="1">IF(Controle!$N$16=1,0,$D1331*G581*G$5)</f>
        <v>0</v>
      </c>
      <c r="H1331" s="382">
        <f ca="1">IF(Controle!$N$16=1,0,$D1331*H581*H$5)</f>
        <v>0</v>
      </c>
      <c r="I1331" s="382">
        <f ca="1">IF(Controle!$N$16=1,0,$D1331*I581*I$5)</f>
        <v>0</v>
      </c>
      <c r="J1331" s="382">
        <f ca="1">IF(Controle!$N$16=1,0,$D1331*J581*J$5)</f>
        <v>0</v>
      </c>
      <c r="K1331" s="382">
        <f ca="1">IF(Controle!$N$16=1,0,$D1331*K581*K$5)</f>
        <v>0</v>
      </c>
      <c r="L1331" s="382">
        <f ca="1">IF(Controle!$N$16=1,0,$D1331*L581*L$5)</f>
        <v>0</v>
      </c>
      <c r="M1331" s="382">
        <f ca="1">IF(Controle!$N$16=1,0,$D1331*M581*M$5)</f>
        <v>0</v>
      </c>
      <c r="N1331" s="382">
        <f ca="1">IF(Controle!$N$16=1,0,$D1331*N581*N$5)</f>
        <v>0</v>
      </c>
      <c r="O1331" s="382">
        <f ca="1">IF(Controle!$N$16=1,0,$D1331*O581*O$5)</f>
        <v>0</v>
      </c>
      <c r="P1331" s="382">
        <f ca="1">IF(Controle!$N$16=1,0,$D1331*P581*P$5)</f>
        <v>0</v>
      </c>
      <c r="Q1331" s="382">
        <f ca="1">IF(Controle!$N$16=1,0,$D1331*Q581*Q$5)</f>
        <v>0</v>
      </c>
      <c r="R1331" s="382">
        <f ca="1">IF(Controle!$N$16=1,0,$D1331*R581*R$5)</f>
        <v>0</v>
      </c>
      <c r="S1331" s="382">
        <f ca="1">IF(Controle!$N$16=1,0,$D1331*S581*S$5)</f>
        <v>0</v>
      </c>
      <c r="T1331" s="382">
        <f ca="1">IF(Controle!$N$16=1,0,$D1331*T581*T$5)</f>
        <v>0</v>
      </c>
      <c r="U1331" s="382">
        <f ca="1">IF(Controle!$N$16=1,0,$D1331*U581*U$5)</f>
        <v>0</v>
      </c>
      <c r="V1331" s="382">
        <f ca="1">IF(Controle!$N$16=1,0,$D1331*V581*V$5)</f>
        <v>0</v>
      </c>
      <c r="W1331" s="382">
        <f ca="1">IF(Controle!$N$16=1,0,$D1331*W581*W$5)</f>
        <v>0</v>
      </c>
      <c r="X1331" s="382">
        <f ca="1">IF(Controle!$N$16=1,0,$D1331*X581*X$5)</f>
        <v>0</v>
      </c>
      <c r="Y1331" s="382">
        <f ca="1">IF(Controle!$N$16=1,0,$D1331*Y581*Y$5)</f>
        <v>0</v>
      </c>
      <c r="Z1331" s="382">
        <f ca="1">IF(Controle!$N$16=1,0,$D1331*Z581*Z$5)</f>
        <v>0</v>
      </c>
      <c r="AA1331" s="382">
        <f ca="1">IF(Controle!$N$16=1,0,$D1331*AA581*AA$5)</f>
        <v>0</v>
      </c>
      <c r="AB1331" s="382">
        <f ca="1">IF(Controle!$N$16=1,0,$D1331*AB581*AB$5)</f>
        <v>0</v>
      </c>
      <c r="AC1331" s="382">
        <f ca="1">IF(Controle!$N$16=1,0,$D1331*AC581*AC$5)</f>
        <v>0</v>
      </c>
      <c r="AD1331" s="382">
        <f ca="1">IF(Controle!$N$16=1,0,$D1331*AD581*AD$5)</f>
        <v>0</v>
      </c>
      <c r="AE1331" s="382">
        <f ca="1">IF(Controle!$N$16=1,0,$D1331*AE581*AE$5)</f>
        <v>0</v>
      </c>
      <c r="AF1331" s="382">
        <f ca="1">IF(Controle!$N$16=1,0,$D1331*AF581*AF$5)</f>
        <v>0</v>
      </c>
      <c r="AG1331" s="382">
        <f ca="1">IF(Controle!$N$16=1,0,$D1331*AG581*AG$5)</f>
        <v>0</v>
      </c>
      <c r="AH1331" s="382">
        <f ca="1">IF(Controle!$N$16=1,0,$D1331*AH581*AH$5)</f>
        <v>0</v>
      </c>
      <c r="AI1331" s="382">
        <f ca="1">IF(Controle!$N$16=1,0,$D1331*AI581*AI$5)</f>
        <v>0</v>
      </c>
      <c r="AJ1331" s="382">
        <f ca="1">IF(Controle!$N$16=1,0,$D1331*AJ581*AJ$5)</f>
        <v>0</v>
      </c>
      <c r="AK1331" s="382">
        <f ca="1">IF(Controle!$N$16=1,0,$D1331*AK581*AK$5)</f>
        <v>0</v>
      </c>
      <c r="AL1331" s="382">
        <f ca="1">IF(Controle!$N$16=1,0,$D1331*AL581*AL$5)</f>
        <v>0</v>
      </c>
      <c r="AM1331" s="382">
        <f ca="1">IF(Controle!$N$16=1,0,$D1331*AM581*AM$5)</f>
        <v>0</v>
      </c>
      <c r="AN1331" s="382">
        <f ca="1">IF(Controle!$N$16=1,0,$D1331*AN581*AN$5)</f>
        <v>0</v>
      </c>
      <c r="AO1331" s="382">
        <f ca="1">IF(Controle!$N$16=1,0,$D1331*AO581*AO$5)</f>
        <v>0</v>
      </c>
      <c r="AP1331" s="382">
        <f ca="1">IF(Controle!$N$16=1,0,$D1331*AP581*AP$5)</f>
        <v>0</v>
      </c>
      <c r="AQ1331" s="382">
        <f ca="1">IF(Controle!$N$16=1,0,$D1331*AQ581*AQ$5)</f>
        <v>0</v>
      </c>
      <c r="AR1331" s="382">
        <f ca="1">IF(Controle!$N$16=1,0,$D1331*AR581*AR$5)</f>
        <v>0</v>
      </c>
      <c r="AS1331" s="684">
        <f t="shared" ca="1" si="682"/>
        <v>0</v>
      </c>
    </row>
    <row r="1332" spans="2:45" hidden="1" outlineLevel="1">
      <c r="B1332" s="123"/>
      <c r="C1332" s="81">
        <f t="shared" si="683"/>
        <v>28</v>
      </c>
      <c r="D1332" s="191">
        <f ca="1"/>
        <v>0</v>
      </c>
      <c r="E1332" s="382">
        <f ca="1">IF(Controle!$N$16=1,0,$D1332*E582*E$5)</f>
        <v>0</v>
      </c>
      <c r="F1332" s="382">
        <f ca="1">IF(Controle!$N$16=1,0,$D1332*F582*F$5)</f>
        <v>0</v>
      </c>
      <c r="G1332" s="382">
        <f ca="1">IF(Controle!$N$16=1,0,$D1332*G582*G$5)</f>
        <v>0</v>
      </c>
      <c r="H1332" s="382">
        <f ca="1">IF(Controle!$N$16=1,0,$D1332*H582*H$5)</f>
        <v>0</v>
      </c>
      <c r="I1332" s="382">
        <f ca="1">IF(Controle!$N$16=1,0,$D1332*I582*I$5)</f>
        <v>0</v>
      </c>
      <c r="J1332" s="382">
        <f ca="1">IF(Controle!$N$16=1,0,$D1332*J582*J$5)</f>
        <v>0</v>
      </c>
      <c r="K1332" s="382">
        <f ca="1">IF(Controle!$N$16=1,0,$D1332*K582*K$5)</f>
        <v>0</v>
      </c>
      <c r="L1332" s="382">
        <f ca="1">IF(Controle!$N$16=1,0,$D1332*L582*L$5)</f>
        <v>0</v>
      </c>
      <c r="M1332" s="382">
        <f ca="1">IF(Controle!$N$16=1,0,$D1332*M582*M$5)</f>
        <v>0</v>
      </c>
      <c r="N1332" s="382">
        <f ca="1">IF(Controle!$N$16=1,0,$D1332*N582*N$5)</f>
        <v>0</v>
      </c>
      <c r="O1332" s="382">
        <f ca="1">IF(Controle!$N$16=1,0,$D1332*O582*O$5)</f>
        <v>0</v>
      </c>
      <c r="P1332" s="382">
        <f ca="1">IF(Controle!$N$16=1,0,$D1332*P582*P$5)</f>
        <v>0</v>
      </c>
      <c r="Q1332" s="382">
        <f ca="1">IF(Controle!$N$16=1,0,$D1332*Q582*Q$5)</f>
        <v>0</v>
      </c>
      <c r="R1332" s="382">
        <f ca="1">IF(Controle!$N$16=1,0,$D1332*R582*R$5)</f>
        <v>0</v>
      </c>
      <c r="S1332" s="382">
        <f ca="1">IF(Controle!$N$16=1,0,$D1332*S582*S$5)</f>
        <v>0</v>
      </c>
      <c r="T1332" s="382">
        <f ca="1">IF(Controle!$N$16=1,0,$D1332*T582*T$5)</f>
        <v>0</v>
      </c>
      <c r="U1332" s="382">
        <f ca="1">IF(Controle!$N$16=1,0,$D1332*U582*U$5)</f>
        <v>0</v>
      </c>
      <c r="V1332" s="382">
        <f ca="1">IF(Controle!$N$16=1,0,$D1332*V582*V$5)</f>
        <v>0</v>
      </c>
      <c r="W1332" s="382">
        <f ca="1">IF(Controle!$N$16=1,0,$D1332*W582*W$5)</f>
        <v>0</v>
      </c>
      <c r="X1332" s="382">
        <f ca="1">IF(Controle!$N$16=1,0,$D1332*X582*X$5)</f>
        <v>0</v>
      </c>
      <c r="Y1332" s="382">
        <f ca="1">IF(Controle!$N$16=1,0,$D1332*Y582*Y$5)</f>
        <v>0</v>
      </c>
      <c r="Z1332" s="382">
        <f ca="1">IF(Controle!$N$16=1,0,$D1332*Z582*Z$5)</f>
        <v>0</v>
      </c>
      <c r="AA1332" s="382">
        <f ca="1">IF(Controle!$N$16=1,0,$D1332*AA582*AA$5)</f>
        <v>0</v>
      </c>
      <c r="AB1332" s="382">
        <f ca="1">IF(Controle!$N$16=1,0,$D1332*AB582*AB$5)</f>
        <v>0</v>
      </c>
      <c r="AC1332" s="382">
        <f ca="1">IF(Controle!$N$16=1,0,$D1332*AC582*AC$5)</f>
        <v>0</v>
      </c>
      <c r="AD1332" s="382">
        <f ca="1">IF(Controle!$N$16=1,0,$D1332*AD582*AD$5)</f>
        <v>0</v>
      </c>
      <c r="AE1332" s="382">
        <f ca="1">IF(Controle!$N$16=1,0,$D1332*AE582*AE$5)</f>
        <v>0</v>
      </c>
      <c r="AF1332" s="382">
        <f ca="1">IF(Controle!$N$16=1,0,$D1332*AF582*AF$5)</f>
        <v>0</v>
      </c>
      <c r="AG1332" s="382">
        <f ca="1">IF(Controle!$N$16=1,0,$D1332*AG582*AG$5)</f>
        <v>0</v>
      </c>
      <c r="AH1332" s="382">
        <f ca="1">IF(Controle!$N$16=1,0,$D1332*AH582*AH$5)</f>
        <v>0</v>
      </c>
      <c r="AI1332" s="382">
        <f ca="1">IF(Controle!$N$16=1,0,$D1332*AI582*AI$5)</f>
        <v>0</v>
      </c>
      <c r="AJ1332" s="382">
        <f ca="1">IF(Controle!$N$16=1,0,$D1332*AJ582*AJ$5)</f>
        <v>0</v>
      </c>
      <c r="AK1332" s="382">
        <f ca="1">IF(Controle!$N$16=1,0,$D1332*AK582*AK$5)</f>
        <v>0</v>
      </c>
      <c r="AL1332" s="382">
        <f ca="1">IF(Controle!$N$16=1,0,$D1332*AL582*AL$5)</f>
        <v>0</v>
      </c>
      <c r="AM1332" s="382">
        <f ca="1">IF(Controle!$N$16=1,0,$D1332*AM582*AM$5)</f>
        <v>0</v>
      </c>
      <c r="AN1332" s="382">
        <f ca="1">IF(Controle!$N$16=1,0,$D1332*AN582*AN$5)</f>
        <v>0</v>
      </c>
      <c r="AO1332" s="382">
        <f ca="1">IF(Controle!$N$16=1,0,$D1332*AO582*AO$5)</f>
        <v>0</v>
      </c>
      <c r="AP1332" s="382">
        <f ca="1">IF(Controle!$N$16=1,0,$D1332*AP582*AP$5)</f>
        <v>0</v>
      </c>
      <c r="AQ1332" s="382">
        <f ca="1">IF(Controle!$N$16=1,0,$D1332*AQ582*AQ$5)</f>
        <v>0</v>
      </c>
      <c r="AR1332" s="382">
        <f ca="1">IF(Controle!$N$16=1,0,$D1332*AR582*AR$5)</f>
        <v>0</v>
      </c>
      <c r="AS1332" s="684">
        <f t="shared" ca="1" si="682"/>
        <v>0</v>
      </c>
    </row>
    <row r="1333" spans="2:45" hidden="1" outlineLevel="1">
      <c r="B1333" s="123"/>
      <c r="C1333" s="81">
        <f t="shared" si="683"/>
        <v>29</v>
      </c>
      <c r="D1333" s="191">
        <f ca="1"/>
        <v>0</v>
      </c>
      <c r="E1333" s="382">
        <f ca="1">IF(Controle!$N$16=1,0,$D1333*E583*E$5)</f>
        <v>0</v>
      </c>
      <c r="F1333" s="382">
        <f ca="1">IF(Controle!$N$16=1,0,$D1333*F583*F$5)</f>
        <v>0</v>
      </c>
      <c r="G1333" s="382">
        <f ca="1">IF(Controle!$N$16=1,0,$D1333*G583*G$5)</f>
        <v>0</v>
      </c>
      <c r="H1333" s="382">
        <f ca="1">IF(Controle!$N$16=1,0,$D1333*H583*H$5)</f>
        <v>0</v>
      </c>
      <c r="I1333" s="382">
        <f ca="1">IF(Controle!$N$16=1,0,$D1333*I583*I$5)</f>
        <v>0</v>
      </c>
      <c r="J1333" s="382">
        <f ca="1">IF(Controle!$N$16=1,0,$D1333*J583*J$5)</f>
        <v>0</v>
      </c>
      <c r="K1333" s="382">
        <f ca="1">IF(Controle!$N$16=1,0,$D1333*K583*K$5)</f>
        <v>0</v>
      </c>
      <c r="L1333" s="382">
        <f ca="1">IF(Controle!$N$16=1,0,$D1333*L583*L$5)</f>
        <v>0</v>
      </c>
      <c r="M1333" s="382">
        <f ca="1">IF(Controle!$N$16=1,0,$D1333*M583*M$5)</f>
        <v>0</v>
      </c>
      <c r="N1333" s="382">
        <f ca="1">IF(Controle!$N$16=1,0,$D1333*N583*N$5)</f>
        <v>0</v>
      </c>
      <c r="O1333" s="382">
        <f ca="1">IF(Controle!$N$16=1,0,$D1333*O583*O$5)</f>
        <v>0</v>
      </c>
      <c r="P1333" s="382">
        <f ca="1">IF(Controle!$N$16=1,0,$D1333*P583*P$5)</f>
        <v>0</v>
      </c>
      <c r="Q1333" s="382">
        <f ca="1">IF(Controle!$N$16=1,0,$D1333*Q583*Q$5)</f>
        <v>0</v>
      </c>
      <c r="R1333" s="382">
        <f ca="1">IF(Controle!$N$16=1,0,$D1333*R583*R$5)</f>
        <v>0</v>
      </c>
      <c r="S1333" s="382">
        <f ca="1">IF(Controle!$N$16=1,0,$D1333*S583*S$5)</f>
        <v>0</v>
      </c>
      <c r="T1333" s="382">
        <f ca="1">IF(Controle!$N$16=1,0,$D1333*T583*T$5)</f>
        <v>0</v>
      </c>
      <c r="U1333" s="382">
        <f ca="1">IF(Controle!$N$16=1,0,$D1333*U583*U$5)</f>
        <v>0</v>
      </c>
      <c r="V1333" s="382">
        <f ca="1">IF(Controle!$N$16=1,0,$D1333*V583*V$5)</f>
        <v>0</v>
      </c>
      <c r="W1333" s="382">
        <f ca="1">IF(Controle!$N$16=1,0,$D1333*W583*W$5)</f>
        <v>0</v>
      </c>
      <c r="X1333" s="382">
        <f ca="1">IF(Controle!$N$16=1,0,$D1333*X583*X$5)</f>
        <v>0</v>
      </c>
      <c r="Y1333" s="382">
        <f ca="1">IF(Controle!$N$16=1,0,$D1333*Y583*Y$5)</f>
        <v>0</v>
      </c>
      <c r="Z1333" s="382">
        <f ca="1">IF(Controle!$N$16=1,0,$D1333*Z583*Z$5)</f>
        <v>0</v>
      </c>
      <c r="AA1333" s="382">
        <f ca="1">IF(Controle!$N$16=1,0,$D1333*AA583*AA$5)</f>
        <v>0</v>
      </c>
      <c r="AB1333" s="382">
        <f ca="1">IF(Controle!$N$16=1,0,$D1333*AB583*AB$5)</f>
        <v>0</v>
      </c>
      <c r="AC1333" s="382">
        <f ca="1">IF(Controle!$N$16=1,0,$D1333*AC583*AC$5)</f>
        <v>0</v>
      </c>
      <c r="AD1333" s="382">
        <f ca="1">IF(Controle!$N$16=1,0,$D1333*AD583*AD$5)</f>
        <v>0</v>
      </c>
      <c r="AE1333" s="382">
        <f ca="1">IF(Controle!$N$16=1,0,$D1333*AE583*AE$5)</f>
        <v>0</v>
      </c>
      <c r="AF1333" s="382">
        <f ca="1">IF(Controle!$N$16=1,0,$D1333*AF583*AF$5)</f>
        <v>0</v>
      </c>
      <c r="AG1333" s="382">
        <f ca="1">IF(Controle!$N$16=1,0,$D1333*AG583*AG$5)</f>
        <v>0</v>
      </c>
      <c r="AH1333" s="382">
        <f ca="1">IF(Controle!$N$16=1,0,$D1333*AH583*AH$5)</f>
        <v>0</v>
      </c>
      <c r="AI1333" s="382">
        <f ca="1">IF(Controle!$N$16=1,0,$D1333*AI583*AI$5)</f>
        <v>0</v>
      </c>
      <c r="AJ1333" s="382">
        <f ca="1">IF(Controle!$N$16=1,0,$D1333*AJ583*AJ$5)</f>
        <v>0</v>
      </c>
      <c r="AK1333" s="382">
        <f ca="1">IF(Controle!$N$16=1,0,$D1333*AK583*AK$5)</f>
        <v>0</v>
      </c>
      <c r="AL1333" s="382">
        <f ca="1">IF(Controle!$N$16=1,0,$D1333*AL583*AL$5)</f>
        <v>0</v>
      </c>
      <c r="AM1333" s="382">
        <f ca="1">IF(Controle!$N$16=1,0,$D1333*AM583*AM$5)</f>
        <v>0</v>
      </c>
      <c r="AN1333" s="382">
        <f ca="1">IF(Controle!$N$16=1,0,$D1333*AN583*AN$5)</f>
        <v>0</v>
      </c>
      <c r="AO1333" s="382">
        <f ca="1">IF(Controle!$N$16=1,0,$D1333*AO583*AO$5)</f>
        <v>0</v>
      </c>
      <c r="AP1333" s="382">
        <f ca="1">IF(Controle!$N$16=1,0,$D1333*AP583*AP$5)</f>
        <v>0</v>
      </c>
      <c r="AQ1333" s="382">
        <f ca="1">IF(Controle!$N$16=1,0,$D1333*AQ583*AQ$5)</f>
        <v>0</v>
      </c>
      <c r="AR1333" s="382">
        <f ca="1">IF(Controle!$N$16=1,0,$D1333*AR583*AR$5)</f>
        <v>0</v>
      </c>
      <c r="AS1333" s="684">
        <f t="shared" ca="1" si="682"/>
        <v>0</v>
      </c>
    </row>
    <row r="1334" spans="2:45" hidden="1" outlineLevel="1">
      <c r="B1334" s="123"/>
      <c r="C1334" s="81">
        <f t="shared" si="683"/>
        <v>30</v>
      </c>
      <c r="D1334" s="191">
        <f ca="1"/>
        <v>0</v>
      </c>
      <c r="E1334" s="382">
        <f ca="1">IF(Controle!$N$16=1,0,$D1334*E584*E$5)</f>
        <v>0</v>
      </c>
      <c r="F1334" s="382">
        <f ca="1">IF(Controle!$N$16=1,0,$D1334*F584*F$5)</f>
        <v>0</v>
      </c>
      <c r="G1334" s="382">
        <f ca="1">IF(Controle!$N$16=1,0,$D1334*G584*G$5)</f>
        <v>0</v>
      </c>
      <c r="H1334" s="382">
        <f ca="1">IF(Controle!$N$16=1,0,$D1334*H584*H$5)</f>
        <v>0</v>
      </c>
      <c r="I1334" s="382">
        <f ca="1">IF(Controle!$N$16=1,0,$D1334*I584*I$5)</f>
        <v>0</v>
      </c>
      <c r="J1334" s="382">
        <f ca="1">IF(Controle!$N$16=1,0,$D1334*J584*J$5)</f>
        <v>0</v>
      </c>
      <c r="K1334" s="382">
        <f ca="1">IF(Controle!$N$16=1,0,$D1334*K584*K$5)</f>
        <v>0</v>
      </c>
      <c r="L1334" s="382">
        <f ca="1">IF(Controle!$N$16=1,0,$D1334*L584*L$5)</f>
        <v>0</v>
      </c>
      <c r="M1334" s="382">
        <f ca="1">IF(Controle!$N$16=1,0,$D1334*M584*M$5)</f>
        <v>0</v>
      </c>
      <c r="N1334" s="382">
        <f ca="1">IF(Controle!$N$16=1,0,$D1334*N584*N$5)</f>
        <v>0</v>
      </c>
      <c r="O1334" s="382">
        <f ca="1">IF(Controle!$N$16=1,0,$D1334*O584*O$5)</f>
        <v>0</v>
      </c>
      <c r="P1334" s="382">
        <f ca="1">IF(Controle!$N$16=1,0,$D1334*P584*P$5)</f>
        <v>0</v>
      </c>
      <c r="Q1334" s="382">
        <f ca="1">IF(Controle!$N$16=1,0,$D1334*Q584*Q$5)</f>
        <v>0</v>
      </c>
      <c r="R1334" s="382">
        <f ca="1">IF(Controle!$N$16=1,0,$D1334*R584*R$5)</f>
        <v>0</v>
      </c>
      <c r="S1334" s="382">
        <f ca="1">IF(Controle!$N$16=1,0,$D1334*S584*S$5)</f>
        <v>0</v>
      </c>
      <c r="T1334" s="382">
        <f ca="1">IF(Controle!$N$16=1,0,$D1334*T584*T$5)</f>
        <v>0</v>
      </c>
      <c r="U1334" s="382">
        <f ca="1">IF(Controle!$N$16=1,0,$D1334*U584*U$5)</f>
        <v>0</v>
      </c>
      <c r="V1334" s="382">
        <f ca="1">IF(Controle!$N$16=1,0,$D1334*V584*V$5)</f>
        <v>0</v>
      </c>
      <c r="W1334" s="382">
        <f ca="1">IF(Controle!$N$16=1,0,$D1334*W584*W$5)</f>
        <v>0</v>
      </c>
      <c r="X1334" s="382">
        <f ca="1">IF(Controle!$N$16=1,0,$D1334*X584*X$5)</f>
        <v>0</v>
      </c>
      <c r="Y1334" s="382">
        <f ca="1">IF(Controle!$N$16=1,0,$D1334*Y584*Y$5)</f>
        <v>0</v>
      </c>
      <c r="Z1334" s="382">
        <f ca="1">IF(Controle!$N$16=1,0,$D1334*Z584*Z$5)</f>
        <v>0</v>
      </c>
      <c r="AA1334" s="382">
        <f ca="1">IF(Controle!$N$16=1,0,$D1334*AA584*AA$5)</f>
        <v>0</v>
      </c>
      <c r="AB1334" s="382">
        <f ca="1">IF(Controle!$N$16=1,0,$D1334*AB584*AB$5)</f>
        <v>0</v>
      </c>
      <c r="AC1334" s="382">
        <f ca="1">IF(Controle!$N$16=1,0,$D1334*AC584*AC$5)</f>
        <v>0</v>
      </c>
      <c r="AD1334" s="382">
        <f ca="1">IF(Controle!$N$16=1,0,$D1334*AD584*AD$5)</f>
        <v>0</v>
      </c>
      <c r="AE1334" s="382">
        <f ca="1">IF(Controle!$N$16=1,0,$D1334*AE584*AE$5)</f>
        <v>0</v>
      </c>
      <c r="AF1334" s="382">
        <f ca="1">IF(Controle!$N$16=1,0,$D1334*AF584*AF$5)</f>
        <v>0</v>
      </c>
      <c r="AG1334" s="382">
        <f ca="1">IF(Controle!$N$16=1,0,$D1334*AG584*AG$5)</f>
        <v>0</v>
      </c>
      <c r="AH1334" s="382">
        <f ca="1">IF(Controle!$N$16=1,0,$D1334*AH584*AH$5)</f>
        <v>0</v>
      </c>
      <c r="AI1334" s="382">
        <f ca="1">IF(Controle!$N$16=1,0,$D1334*AI584*AI$5)</f>
        <v>0</v>
      </c>
      <c r="AJ1334" s="382">
        <f ca="1">IF(Controle!$N$16=1,0,$D1334*AJ584*AJ$5)</f>
        <v>0</v>
      </c>
      <c r="AK1334" s="382">
        <f ca="1">IF(Controle!$N$16=1,0,$D1334*AK584*AK$5)</f>
        <v>0</v>
      </c>
      <c r="AL1334" s="382">
        <f ca="1">IF(Controle!$N$16=1,0,$D1334*AL584*AL$5)</f>
        <v>0</v>
      </c>
      <c r="AM1334" s="382">
        <f ca="1">IF(Controle!$N$16=1,0,$D1334*AM584*AM$5)</f>
        <v>0</v>
      </c>
      <c r="AN1334" s="382">
        <f ca="1">IF(Controle!$N$16=1,0,$D1334*AN584*AN$5)</f>
        <v>0</v>
      </c>
      <c r="AO1334" s="382">
        <f ca="1">IF(Controle!$N$16=1,0,$D1334*AO584*AO$5)</f>
        <v>0</v>
      </c>
      <c r="AP1334" s="382">
        <f ca="1">IF(Controle!$N$16=1,0,$D1334*AP584*AP$5)</f>
        <v>0</v>
      </c>
      <c r="AQ1334" s="382">
        <f ca="1">IF(Controle!$N$16=1,0,$D1334*AQ584*AQ$5)</f>
        <v>0</v>
      </c>
      <c r="AR1334" s="382">
        <f ca="1">IF(Controle!$N$16=1,0,$D1334*AR584*AR$5)</f>
        <v>0</v>
      </c>
      <c r="AS1334" s="684">
        <f t="shared" ca="1" si="682"/>
        <v>0</v>
      </c>
    </row>
    <row r="1335" spans="2:45" hidden="1" outlineLevel="1">
      <c r="B1335" s="123"/>
      <c r="C1335" s="81">
        <f t="shared" si="683"/>
        <v>31</v>
      </c>
      <c r="D1335" s="191">
        <f ca="1"/>
        <v>0</v>
      </c>
      <c r="E1335" s="382">
        <f ca="1">IF(Controle!$N$16=1,0,$D1335*E585*E$5)</f>
        <v>0</v>
      </c>
      <c r="F1335" s="382">
        <f ca="1">IF(Controle!$N$16=1,0,$D1335*F585*F$5)</f>
        <v>0</v>
      </c>
      <c r="G1335" s="382">
        <f ca="1">IF(Controle!$N$16=1,0,$D1335*G585*G$5)</f>
        <v>0</v>
      </c>
      <c r="H1335" s="382">
        <f ca="1">IF(Controle!$N$16=1,0,$D1335*H585*H$5)</f>
        <v>0</v>
      </c>
      <c r="I1335" s="382">
        <f ca="1">IF(Controle!$N$16=1,0,$D1335*I585*I$5)</f>
        <v>0</v>
      </c>
      <c r="J1335" s="382">
        <f ca="1">IF(Controle!$N$16=1,0,$D1335*J585*J$5)</f>
        <v>0</v>
      </c>
      <c r="K1335" s="382">
        <f ca="1">IF(Controle!$N$16=1,0,$D1335*K585*K$5)</f>
        <v>0</v>
      </c>
      <c r="L1335" s="382">
        <f ca="1">IF(Controle!$N$16=1,0,$D1335*L585*L$5)</f>
        <v>0</v>
      </c>
      <c r="M1335" s="382">
        <f ca="1">IF(Controle!$N$16=1,0,$D1335*M585*M$5)</f>
        <v>0</v>
      </c>
      <c r="N1335" s="382">
        <f ca="1">IF(Controle!$N$16=1,0,$D1335*N585*N$5)</f>
        <v>0</v>
      </c>
      <c r="O1335" s="382">
        <f ca="1">IF(Controle!$N$16=1,0,$D1335*O585*O$5)</f>
        <v>0</v>
      </c>
      <c r="P1335" s="382">
        <f ca="1">IF(Controle!$N$16=1,0,$D1335*P585*P$5)</f>
        <v>0</v>
      </c>
      <c r="Q1335" s="382">
        <f ca="1">IF(Controle!$N$16=1,0,$D1335*Q585*Q$5)</f>
        <v>0</v>
      </c>
      <c r="R1335" s="382">
        <f ca="1">IF(Controle!$N$16=1,0,$D1335*R585*R$5)</f>
        <v>0</v>
      </c>
      <c r="S1335" s="382">
        <f ca="1">IF(Controle!$N$16=1,0,$D1335*S585*S$5)</f>
        <v>0</v>
      </c>
      <c r="T1335" s="382">
        <f ca="1">IF(Controle!$N$16=1,0,$D1335*T585*T$5)</f>
        <v>0</v>
      </c>
      <c r="U1335" s="382">
        <f ca="1">IF(Controle!$N$16=1,0,$D1335*U585*U$5)</f>
        <v>0</v>
      </c>
      <c r="V1335" s="382">
        <f ca="1">IF(Controle!$N$16=1,0,$D1335*V585*V$5)</f>
        <v>0</v>
      </c>
      <c r="W1335" s="382">
        <f ca="1">IF(Controle!$N$16=1,0,$D1335*W585*W$5)</f>
        <v>0</v>
      </c>
      <c r="X1335" s="382">
        <f ca="1">IF(Controle!$N$16=1,0,$D1335*X585*X$5)</f>
        <v>0</v>
      </c>
      <c r="Y1335" s="382">
        <f ca="1">IF(Controle!$N$16=1,0,$D1335*Y585*Y$5)</f>
        <v>0</v>
      </c>
      <c r="Z1335" s="382">
        <f ca="1">IF(Controle!$N$16=1,0,$D1335*Z585*Z$5)</f>
        <v>0</v>
      </c>
      <c r="AA1335" s="382">
        <f ca="1">IF(Controle!$N$16=1,0,$D1335*AA585*AA$5)</f>
        <v>0</v>
      </c>
      <c r="AB1335" s="382">
        <f ca="1">IF(Controle!$N$16=1,0,$D1335*AB585*AB$5)</f>
        <v>0</v>
      </c>
      <c r="AC1335" s="382">
        <f ca="1">IF(Controle!$N$16=1,0,$D1335*AC585*AC$5)</f>
        <v>0</v>
      </c>
      <c r="AD1335" s="382">
        <f ca="1">IF(Controle!$N$16=1,0,$D1335*AD585*AD$5)</f>
        <v>0</v>
      </c>
      <c r="AE1335" s="382">
        <f ca="1">IF(Controle!$N$16=1,0,$D1335*AE585*AE$5)</f>
        <v>0</v>
      </c>
      <c r="AF1335" s="382">
        <f ca="1">IF(Controle!$N$16=1,0,$D1335*AF585*AF$5)</f>
        <v>0</v>
      </c>
      <c r="AG1335" s="382">
        <f ca="1">IF(Controle!$N$16=1,0,$D1335*AG585*AG$5)</f>
        <v>0</v>
      </c>
      <c r="AH1335" s="382">
        <f ca="1">IF(Controle!$N$16=1,0,$D1335*AH585*AH$5)</f>
        <v>0</v>
      </c>
      <c r="AI1335" s="382">
        <f ca="1">IF(Controle!$N$16=1,0,$D1335*AI585*AI$5)</f>
        <v>0</v>
      </c>
      <c r="AJ1335" s="382">
        <f ca="1">IF(Controle!$N$16=1,0,$D1335*AJ585*AJ$5)</f>
        <v>0</v>
      </c>
      <c r="AK1335" s="382">
        <f ca="1">IF(Controle!$N$16=1,0,$D1335*AK585*AK$5)</f>
        <v>0</v>
      </c>
      <c r="AL1335" s="382">
        <f ca="1">IF(Controle!$N$16=1,0,$D1335*AL585*AL$5)</f>
        <v>0</v>
      </c>
      <c r="AM1335" s="382">
        <f ca="1">IF(Controle!$N$16=1,0,$D1335*AM585*AM$5)</f>
        <v>0</v>
      </c>
      <c r="AN1335" s="382">
        <f ca="1">IF(Controle!$N$16=1,0,$D1335*AN585*AN$5)</f>
        <v>0</v>
      </c>
      <c r="AO1335" s="382">
        <f ca="1">IF(Controle!$N$16=1,0,$D1335*AO585*AO$5)</f>
        <v>0</v>
      </c>
      <c r="AP1335" s="382">
        <f ca="1">IF(Controle!$N$16=1,0,$D1335*AP585*AP$5)</f>
        <v>0</v>
      </c>
      <c r="AQ1335" s="382">
        <f ca="1">IF(Controle!$N$16=1,0,$D1335*AQ585*AQ$5)</f>
        <v>0</v>
      </c>
      <c r="AR1335" s="382">
        <f ca="1">IF(Controle!$N$16=1,0,$D1335*AR585*AR$5)</f>
        <v>0</v>
      </c>
      <c r="AS1335" s="684">
        <f t="shared" ca="1" si="682"/>
        <v>0</v>
      </c>
    </row>
    <row r="1336" spans="2:45" hidden="1" outlineLevel="1">
      <c r="B1336" s="123"/>
      <c r="C1336" s="81">
        <f t="shared" si="683"/>
        <v>32</v>
      </c>
      <c r="D1336" s="191">
        <f ca="1"/>
        <v>0</v>
      </c>
      <c r="E1336" s="382">
        <f ca="1">IF(Controle!$N$16=1,0,$D1336*E586*E$5)</f>
        <v>0</v>
      </c>
      <c r="F1336" s="382">
        <f ca="1">IF(Controle!$N$16=1,0,$D1336*F586*F$5)</f>
        <v>0</v>
      </c>
      <c r="G1336" s="382">
        <f ca="1">IF(Controle!$N$16=1,0,$D1336*G586*G$5)</f>
        <v>0</v>
      </c>
      <c r="H1336" s="382">
        <f ca="1">IF(Controle!$N$16=1,0,$D1336*H586*H$5)</f>
        <v>0</v>
      </c>
      <c r="I1336" s="382">
        <f ca="1">IF(Controle!$N$16=1,0,$D1336*I586*I$5)</f>
        <v>0</v>
      </c>
      <c r="J1336" s="382">
        <f ca="1">IF(Controle!$N$16=1,0,$D1336*J586*J$5)</f>
        <v>0</v>
      </c>
      <c r="K1336" s="382">
        <f ca="1">IF(Controle!$N$16=1,0,$D1336*K586*K$5)</f>
        <v>0</v>
      </c>
      <c r="L1336" s="382">
        <f ca="1">IF(Controle!$N$16=1,0,$D1336*L586*L$5)</f>
        <v>0</v>
      </c>
      <c r="M1336" s="382">
        <f ca="1">IF(Controle!$N$16=1,0,$D1336*M586*M$5)</f>
        <v>0</v>
      </c>
      <c r="N1336" s="382">
        <f ca="1">IF(Controle!$N$16=1,0,$D1336*N586*N$5)</f>
        <v>0</v>
      </c>
      <c r="O1336" s="382">
        <f ca="1">IF(Controle!$N$16=1,0,$D1336*O586*O$5)</f>
        <v>0</v>
      </c>
      <c r="P1336" s="382">
        <f ca="1">IF(Controle!$N$16=1,0,$D1336*P586*P$5)</f>
        <v>0</v>
      </c>
      <c r="Q1336" s="382">
        <f ca="1">IF(Controle!$N$16=1,0,$D1336*Q586*Q$5)</f>
        <v>0</v>
      </c>
      <c r="R1336" s="382">
        <f ca="1">IF(Controle!$N$16=1,0,$D1336*R586*R$5)</f>
        <v>0</v>
      </c>
      <c r="S1336" s="382">
        <f ca="1">IF(Controle!$N$16=1,0,$D1336*S586*S$5)</f>
        <v>0</v>
      </c>
      <c r="T1336" s="382">
        <f ca="1">IF(Controle!$N$16=1,0,$D1336*T586*T$5)</f>
        <v>0</v>
      </c>
      <c r="U1336" s="382">
        <f ca="1">IF(Controle!$N$16=1,0,$D1336*U586*U$5)</f>
        <v>0</v>
      </c>
      <c r="V1336" s="382">
        <f ca="1">IF(Controle!$N$16=1,0,$D1336*V586*V$5)</f>
        <v>0</v>
      </c>
      <c r="W1336" s="382">
        <f ca="1">IF(Controle!$N$16=1,0,$D1336*W586*W$5)</f>
        <v>0</v>
      </c>
      <c r="X1336" s="382">
        <f ca="1">IF(Controle!$N$16=1,0,$D1336*X586*X$5)</f>
        <v>0</v>
      </c>
      <c r="Y1336" s="382">
        <f ca="1">IF(Controle!$N$16=1,0,$D1336*Y586*Y$5)</f>
        <v>0</v>
      </c>
      <c r="Z1336" s="382">
        <f ca="1">IF(Controle!$N$16=1,0,$D1336*Z586*Z$5)</f>
        <v>0</v>
      </c>
      <c r="AA1336" s="382">
        <f ca="1">IF(Controle!$N$16=1,0,$D1336*AA586*AA$5)</f>
        <v>0</v>
      </c>
      <c r="AB1336" s="382">
        <f ca="1">IF(Controle!$N$16=1,0,$D1336*AB586*AB$5)</f>
        <v>0</v>
      </c>
      <c r="AC1336" s="382">
        <f ca="1">IF(Controle!$N$16=1,0,$D1336*AC586*AC$5)</f>
        <v>0</v>
      </c>
      <c r="AD1336" s="382">
        <f ca="1">IF(Controle!$N$16=1,0,$D1336*AD586*AD$5)</f>
        <v>0</v>
      </c>
      <c r="AE1336" s="382">
        <f ca="1">IF(Controle!$N$16=1,0,$D1336*AE586*AE$5)</f>
        <v>0</v>
      </c>
      <c r="AF1336" s="382">
        <f ca="1">IF(Controle!$N$16=1,0,$D1336*AF586*AF$5)</f>
        <v>0</v>
      </c>
      <c r="AG1336" s="382">
        <f ca="1">IF(Controle!$N$16=1,0,$D1336*AG586*AG$5)</f>
        <v>0</v>
      </c>
      <c r="AH1336" s="382">
        <f ca="1">IF(Controle!$N$16=1,0,$D1336*AH586*AH$5)</f>
        <v>0</v>
      </c>
      <c r="AI1336" s="382">
        <f ca="1">IF(Controle!$N$16=1,0,$D1336*AI586*AI$5)</f>
        <v>0</v>
      </c>
      <c r="AJ1336" s="382">
        <f ca="1">IF(Controle!$N$16=1,0,$D1336*AJ586*AJ$5)</f>
        <v>0</v>
      </c>
      <c r="AK1336" s="382">
        <f ca="1">IF(Controle!$N$16=1,0,$D1336*AK586*AK$5)</f>
        <v>0</v>
      </c>
      <c r="AL1336" s="382">
        <f ca="1">IF(Controle!$N$16=1,0,$D1336*AL586*AL$5)</f>
        <v>0</v>
      </c>
      <c r="AM1336" s="382">
        <f ca="1">IF(Controle!$N$16=1,0,$D1336*AM586*AM$5)</f>
        <v>0</v>
      </c>
      <c r="AN1336" s="382">
        <f ca="1">IF(Controle!$N$16=1,0,$D1336*AN586*AN$5)</f>
        <v>0</v>
      </c>
      <c r="AO1336" s="382">
        <f ca="1">IF(Controle!$N$16=1,0,$D1336*AO586*AO$5)</f>
        <v>0</v>
      </c>
      <c r="AP1336" s="382">
        <f ca="1">IF(Controle!$N$16=1,0,$D1336*AP586*AP$5)</f>
        <v>0</v>
      </c>
      <c r="AQ1336" s="382">
        <f ca="1">IF(Controle!$N$16=1,0,$D1336*AQ586*AQ$5)</f>
        <v>0</v>
      </c>
      <c r="AR1336" s="382">
        <f ca="1">IF(Controle!$N$16=1,0,$D1336*AR586*AR$5)</f>
        <v>0</v>
      </c>
      <c r="AS1336" s="684">
        <f t="shared" ca="1" si="682"/>
        <v>0</v>
      </c>
    </row>
    <row r="1337" spans="2:45" hidden="1" outlineLevel="1">
      <c r="B1337" s="123"/>
      <c r="C1337" s="81">
        <f t="shared" si="683"/>
        <v>33</v>
      </c>
      <c r="D1337" s="191">
        <f ca="1"/>
        <v>0</v>
      </c>
      <c r="E1337" s="382">
        <f ca="1">IF(Controle!$N$16=1,0,$D1337*E587*E$5)</f>
        <v>0</v>
      </c>
      <c r="F1337" s="382">
        <f ca="1">IF(Controle!$N$16=1,0,$D1337*F587*F$5)</f>
        <v>0</v>
      </c>
      <c r="G1337" s="382">
        <f ca="1">IF(Controle!$N$16=1,0,$D1337*G587*G$5)</f>
        <v>0</v>
      </c>
      <c r="H1337" s="382">
        <f ca="1">IF(Controle!$N$16=1,0,$D1337*H587*H$5)</f>
        <v>0</v>
      </c>
      <c r="I1337" s="382">
        <f ca="1">IF(Controle!$N$16=1,0,$D1337*I587*I$5)</f>
        <v>0</v>
      </c>
      <c r="J1337" s="382">
        <f ca="1">IF(Controle!$N$16=1,0,$D1337*J587*J$5)</f>
        <v>0</v>
      </c>
      <c r="K1337" s="382">
        <f ca="1">IF(Controle!$N$16=1,0,$D1337*K587*K$5)</f>
        <v>0</v>
      </c>
      <c r="L1337" s="382">
        <f ca="1">IF(Controle!$N$16=1,0,$D1337*L587*L$5)</f>
        <v>0</v>
      </c>
      <c r="M1337" s="382">
        <f ca="1">IF(Controle!$N$16=1,0,$D1337*M587*M$5)</f>
        <v>0</v>
      </c>
      <c r="N1337" s="382">
        <f ca="1">IF(Controle!$N$16=1,0,$D1337*N587*N$5)</f>
        <v>0</v>
      </c>
      <c r="O1337" s="382">
        <f ca="1">IF(Controle!$N$16=1,0,$D1337*O587*O$5)</f>
        <v>0</v>
      </c>
      <c r="P1337" s="382">
        <f ca="1">IF(Controle!$N$16=1,0,$D1337*P587*P$5)</f>
        <v>0</v>
      </c>
      <c r="Q1337" s="382">
        <f ca="1">IF(Controle!$N$16=1,0,$D1337*Q587*Q$5)</f>
        <v>0</v>
      </c>
      <c r="R1337" s="382">
        <f ca="1">IF(Controle!$N$16=1,0,$D1337*R587*R$5)</f>
        <v>0</v>
      </c>
      <c r="S1337" s="382">
        <f ca="1">IF(Controle!$N$16=1,0,$D1337*S587*S$5)</f>
        <v>0</v>
      </c>
      <c r="T1337" s="382">
        <f ca="1">IF(Controle!$N$16=1,0,$D1337*T587*T$5)</f>
        <v>0</v>
      </c>
      <c r="U1337" s="382">
        <f ca="1">IF(Controle!$N$16=1,0,$D1337*U587*U$5)</f>
        <v>0</v>
      </c>
      <c r="V1337" s="382">
        <f ca="1">IF(Controle!$N$16=1,0,$D1337*V587*V$5)</f>
        <v>0</v>
      </c>
      <c r="W1337" s="382">
        <f ca="1">IF(Controle!$N$16=1,0,$D1337*W587*W$5)</f>
        <v>0</v>
      </c>
      <c r="X1337" s="382">
        <f ca="1">IF(Controle!$N$16=1,0,$D1337*X587*X$5)</f>
        <v>0</v>
      </c>
      <c r="Y1337" s="382">
        <f ca="1">IF(Controle!$N$16=1,0,$D1337*Y587*Y$5)</f>
        <v>0</v>
      </c>
      <c r="Z1337" s="382">
        <f ca="1">IF(Controle!$N$16=1,0,$D1337*Z587*Z$5)</f>
        <v>0</v>
      </c>
      <c r="AA1337" s="382">
        <f ca="1">IF(Controle!$N$16=1,0,$D1337*AA587*AA$5)</f>
        <v>0</v>
      </c>
      <c r="AB1337" s="382">
        <f ca="1">IF(Controle!$N$16=1,0,$D1337*AB587*AB$5)</f>
        <v>0</v>
      </c>
      <c r="AC1337" s="382">
        <f ca="1">IF(Controle!$N$16=1,0,$D1337*AC587*AC$5)</f>
        <v>0</v>
      </c>
      <c r="AD1337" s="382">
        <f ca="1">IF(Controle!$N$16=1,0,$D1337*AD587*AD$5)</f>
        <v>0</v>
      </c>
      <c r="AE1337" s="382">
        <f ca="1">IF(Controle!$N$16=1,0,$D1337*AE587*AE$5)</f>
        <v>0</v>
      </c>
      <c r="AF1337" s="382">
        <f ca="1">IF(Controle!$N$16=1,0,$D1337*AF587*AF$5)</f>
        <v>0</v>
      </c>
      <c r="AG1337" s="382">
        <f ca="1">IF(Controle!$N$16=1,0,$D1337*AG587*AG$5)</f>
        <v>0</v>
      </c>
      <c r="AH1337" s="382">
        <f ca="1">IF(Controle!$N$16=1,0,$D1337*AH587*AH$5)</f>
        <v>0</v>
      </c>
      <c r="AI1337" s="382">
        <f ca="1">IF(Controle!$N$16=1,0,$D1337*AI587*AI$5)</f>
        <v>0</v>
      </c>
      <c r="AJ1337" s="382">
        <f ca="1">IF(Controle!$N$16=1,0,$D1337*AJ587*AJ$5)</f>
        <v>0</v>
      </c>
      <c r="AK1337" s="382">
        <f ca="1">IF(Controle!$N$16=1,0,$D1337*AK587*AK$5)</f>
        <v>0</v>
      </c>
      <c r="AL1337" s="382">
        <f ca="1">IF(Controle!$N$16=1,0,$D1337*AL587*AL$5)</f>
        <v>0</v>
      </c>
      <c r="AM1337" s="382">
        <f ca="1">IF(Controle!$N$16=1,0,$D1337*AM587*AM$5)</f>
        <v>0</v>
      </c>
      <c r="AN1337" s="382">
        <f ca="1">IF(Controle!$N$16=1,0,$D1337*AN587*AN$5)</f>
        <v>0</v>
      </c>
      <c r="AO1337" s="382">
        <f ca="1">IF(Controle!$N$16=1,0,$D1337*AO587*AO$5)</f>
        <v>0</v>
      </c>
      <c r="AP1337" s="382">
        <f ca="1">IF(Controle!$N$16=1,0,$D1337*AP587*AP$5)</f>
        <v>0</v>
      </c>
      <c r="AQ1337" s="382">
        <f ca="1">IF(Controle!$N$16=1,0,$D1337*AQ587*AQ$5)</f>
        <v>0</v>
      </c>
      <c r="AR1337" s="382">
        <f ca="1">IF(Controle!$N$16=1,0,$D1337*AR587*AR$5)</f>
        <v>0</v>
      </c>
      <c r="AS1337" s="684">
        <f t="shared" ca="1" si="682"/>
        <v>0</v>
      </c>
    </row>
    <row r="1338" spans="2:45" hidden="1" outlineLevel="1">
      <c r="B1338" s="123"/>
      <c r="C1338" s="81">
        <f t="shared" si="683"/>
        <v>34</v>
      </c>
      <c r="D1338" s="191">
        <f ca="1"/>
        <v>0</v>
      </c>
      <c r="E1338" s="382">
        <f ca="1">IF(Controle!$N$16=1,0,$D1338*E588*E$5)</f>
        <v>0</v>
      </c>
      <c r="F1338" s="382">
        <f ca="1">IF(Controle!$N$16=1,0,$D1338*F588*F$5)</f>
        <v>0</v>
      </c>
      <c r="G1338" s="382">
        <f ca="1">IF(Controle!$N$16=1,0,$D1338*G588*G$5)</f>
        <v>0</v>
      </c>
      <c r="H1338" s="382">
        <f ca="1">IF(Controle!$N$16=1,0,$D1338*H588*H$5)</f>
        <v>0</v>
      </c>
      <c r="I1338" s="382">
        <f ca="1">IF(Controle!$N$16=1,0,$D1338*I588*I$5)</f>
        <v>0</v>
      </c>
      <c r="J1338" s="382">
        <f ca="1">IF(Controle!$N$16=1,0,$D1338*J588*J$5)</f>
        <v>0</v>
      </c>
      <c r="K1338" s="382">
        <f ca="1">IF(Controle!$N$16=1,0,$D1338*K588*K$5)</f>
        <v>0</v>
      </c>
      <c r="L1338" s="382">
        <f ca="1">IF(Controle!$N$16=1,0,$D1338*L588*L$5)</f>
        <v>0</v>
      </c>
      <c r="M1338" s="382">
        <f ca="1">IF(Controle!$N$16=1,0,$D1338*M588*M$5)</f>
        <v>0</v>
      </c>
      <c r="N1338" s="382">
        <f ca="1">IF(Controle!$N$16=1,0,$D1338*N588*N$5)</f>
        <v>0</v>
      </c>
      <c r="O1338" s="382">
        <f ca="1">IF(Controle!$N$16=1,0,$D1338*O588*O$5)</f>
        <v>0</v>
      </c>
      <c r="P1338" s="382">
        <f ca="1">IF(Controle!$N$16=1,0,$D1338*P588*P$5)</f>
        <v>0</v>
      </c>
      <c r="Q1338" s="382">
        <f ca="1">IF(Controle!$N$16=1,0,$D1338*Q588*Q$5)</f>
        <v>0</v>
      </c>
      <c r="R1338" s="382">
        <f ca="1">IF(Controle!$N$16=1,0,$D1338*R588*R$5)</f>
        <v>0</v>
      </c>
      <c r="S1338" s="382">
        <f ca="1">IF(Controle!$N$16=1,0,$D1338*S588*S$5)</f>
        <v>0</v>
      </c>
      <c r="T1338" s="382">
        <f ca="1">IF(Controle!$N$16=1,0,$D1338*T588*T$5)</f>
        <v>0</v>
      </c>
      <c r="U1338" s="382">
        <f ca="1">IF(Controle!$N$16=1,0,$D1338*U588*U$5)</f>
        <v>0</v>
      </c>
      <c r="V1338" s="382">
        <f ca="1">IF(Controle!$N$16=1,0,$D1338*V588*V$5)</f>
        <v>0</v>
      </c>
      <c r="W1338" s="382">
        <f ca="1">IF(Controle!$N$16=1,0,$D1338*W588*W$5)</f>
        <v>0</v>
      </c>
      <c r="X1338" s="382">
        <f ca="1">IF(Controle!$N$16=1,0,$D1338*X588*X$5)</f>
        <v>0</v>
      </c>
      <c r="Y1338" s="382">
        <f ca="1">IF(Controle!$N$16=1,0,$D1338*Y588*Y$5)</f>
        <v>0</v>
      </c>
      <c r="Z1338" s="382">
        <f ca="1">IF(Controle!$N$16=1,0,$D1338*Z588*Z$5)</f>
        <v>0</v>
      </c>
      <c r="AA1338" s="382">
        <f ca="1">IF(Controle!$N$16=1,0,$D1338*AA588*AA$5)</f>
        <v>0</v>
      </c>
      <c r="AB1338" s="382">
        <f ca="1">IF(Controle!$N$16=1,0,$D1338*AB588*AB$5)</f>
        <v>0</v>
      </c>
      <c r="AC1338" s="382">
        <f ca="1">IF(Controle!$N$16=1,0,$D1338*AC588*AC$5)</f>
        <v>0</v>
      </c>
      <c r="AD1338" s="382">
        <f ca="1">IF(Controle!$N$16=1,0,$D1338*AD588*AD$5)</f>
        <v>0</v>
      </c>
      <c r="AE1338" s="382">
        <f ca="1">IF(Controle!$N$16=1,0,$D1338*AE588*AE$5)</f>
        <v>0</v>
      </c>
      <c r="AF1338" s="382">
        <f ca="1">IF(Controle!$N$16=1,0,$D1338*AF588*AF$5)</f>
        <v>0</v>
      </c>
      <c r="AG1338" s="382">
        <f ca="1">IF(Controle!$N$16=1,0,$D1338*AG588*AG$5)</f>
        <v>0</v>
      </c>
      <c r="AH1338" s="382">
        <f ca="1">IF(Controle!$N$16=1,0,$D1338*AH588*AH$5)</f>
        <v>0</v>
      </c>
      <c r="AI1338" s="382">
        <f ca="1">IF(Controle!$N$16=1,0,$D1338*AI588*AI$5)</f>
        <v>0</v>
      </c>
      <c r="AJ1338" s="382">
        <f ca="1">IF(Controle!$N$16=1,0,$D1338*AJ588*AJ$5)</f>
        <v>0</v>
      </c>
      <c r="AK1338" s="382">
        <f ca="1">IF(Controle!$N$16=1,0,$D1338*AK588*AK$5)</f>
        <v>0</v>
      </c>
      <c r="AL1338" s="382">
        <f ca="1">IF(Controle!$N$16=1,0,$D1338*AL588*AL$5)</f>
        <v>0</v>
      </c>
      <c r="AM1338" s="382">
        <f ca="1">IF(Controle!$N$16=1,0,$D1338*AM588*AM$5)</f>
        <v>0</v>
      </c>
      <c r="AN1338" s="382">
        <f ca="1">IF(Controle!$N$16=1,0,$D1338*AN588*AN$5)</f>
        <v>0</v>
      </c>
      <c r="AO1338" s="382">
        <f ca="1">IF(Controle!$N$16=1,0,$D1338*AO588*AO$5)</f>
        <v>0</v>
      </c>
      <c r="AP1338" s="382">
        <f ca="1">IF(Controle!$N$16=1,0,$D1338*AP588*AP$5)</f>
        <v>0</v>
      </c>
      <c r="AQ1338" s="382">
        <f ca="1">IF(Controle!$N$16=1,0,$D1338*AQ588*AQ$5)</f>
        <v>0</v>
      </c>
      <c r="AR1338" s="382">
        <f ca="1">IF(Controle!$N$16=1,0,$D1338*AR588*AR$5)</f>
        <v>0</v>
      </c>
      <c r="AS1338" s="684">
        <f t="shared" ca="1" si="682"/>
        <v>0</v>
      </c>
    </row>
    <row r="1339" spans="2:45" hidden="1" outlineLevel="1">
      <c r="B1339" s="123"/>
      <c r="C1339" s="81">
        <f t="shared" si="683"/>
        <v>35</v>
      </c>
      <c r="D1339" s="191">
        <f ca="1"/>
        <v>0</v>
      </c>
      <c r="E1339" s="382">
        <f ca="1">IF(Controle!$N$16=1,0,$D1339*E589*E$5)</f>
        <v>0</v>
      </c>
      <c r="F1339" s="382">
        <f ca="1">IF(Controle!$N$16=1,0,$D1339*F589*F$5)</f>
        <v>0</v>
      </c>
      <c r="G1339" s="382">
        <f ca="1">IF(Controle!$N$16=1,0,$D1339*G589*G$5)</f>
        <v>0</v>
      </c>
      <c r="H1339" s="382">
        <f ca="1">IF(Controle!$N$16=1,0,$D1339*H589*H$5)</f>
        <v>0</v>
      </c>
      <c r="I1339" s="382">
        <f ca="1">IF(Controle!$N$16=1,0,$D1339*I589*I$5)</f>
        <v>0</v>
      </c>
      <c r="J1339" s="382">
        <f ca="1">IF(Controle!$N$16=1,0,$D1339*J589*J$5)</f>
        <v>0</v>
      </c>
      <c r="K1339" s="382">
        <f ca="1">IF(Controle!$N$16=1,0,$D1339*K589*K$5)</f>
        <v>0</v>
      </c>
      <c r="L1339" s="382">
        <f ca="1">IF(Controle!$N$16=1,0,$D1339*L589*L$5)</f>
        <v>0</v>
      </c>
      <c r="M1339" s="382">
        <f ca="1">IF(Controle!$N$16=1,0,$D1339*M589*M$5)</f>
        <v>0</v>
      </c>
      <c r="N1339" s="382">
        <f ca="1">IF(Controle!$N$16=1,0,$D1339*N589*N$5)</f>
        <v>0</v>
      </c>
      <c r="O1339" s="382">
        <f ca="1">IF(Controle!$N$16=1,0,$D1339*O589*O$5)</f>
        <v>0</v>
      </c>
      <c r="P1339" s="382">
        <f ca="1">IF(Controle!$N$16=1,0,$D1339*P589*P$5)</f>
        <v>0</v>
      </c>
      <c r="Q1339" s="382">
        <f ca="1">IF(Controle!$N$16=1,0,$D1339*Q589*Q$5)</f>
        <v>0</v>
      </c>
      <c r="R1339" s="382">
        <f ca="1">IF(Controle!$N$16=1,0,$D1339*R589*R$5)</f>
        <v>0</v>
      </c>
      <c r="S1339" s="382">
        <f ca="1">IF(Controle!$N$16=1,0,$D1339*S589*S$5)</f>
        <v>0</v>
      </c>
      <c r="T1339" s="382">
        <f ca="1">IF(Controle!$N$16=1,0,$D1339*T589*T$5)</f>
        <v>0</v>
      </c>
      <c r="U1339" s="382">
        <f ca="1">IF(Controle!$N$16=1,0,$D1339*U589*U$5)</f>
        <v>0</v>
      </c>
      <c r="V1339" s="382">
        <f ca="1">IF(Controle!$N$16=1,0,$D1339*V589*V$5)</f>
        <v>0</v>
      </c>
      <c r="W1339" s="382">
        <f ca="1">IF(Controle!$N$16=1,0,$D1339*W589*W$5)</f>
        <v>0</v>
      </c>
      <c r="X1339" s="382">
        <f ca="1">IF(Controle!$N$16=1,0,$D1339*X589*X$5)</f>
        <v>0</v>
      </c>
      <c r="Y1339" s="382">
        <f ca="1">IF(Controle!$N$16=1,0,$D1339*Y589*Y$5)</f>
        <v>0</v>
      </c>
      <c r="Z1339" s="382">
        <f ca="1">IF(Controle!$N$16=1,0,$D1339*Z589*Z$5)</f>
        <v>0</v>
      </c>
      <c r="AA1339" s="382">
        <f ca="1">IF(Controle!$N$16=1,0,$D1339*AA589*AA$5)</f>
        <v>0</v>
      </c>
      <c r="AB1339" s="382">
        <f ca="1">IF(Controle!$N$16=1,0,$D1339*AB589*AB$5)</f>
        <v>0</v>
      </c>
      <c r="AC1339" s="382">
        <f ca="1">IF(Controle!$N$16=1,0,$D1339*AC589*AC$5)</f>
        <v>0</v>
      </c>
      <c r="AD1339" s="382">
        <f ca="1">IF(Controle!$N$16=1,0,$D1339*AD589*AD$5)</f>
        <v>0</v>
      </c>
      <c r="AE1339" s="382">
        <f ca="1">IF(Controle!$N$16=1,0,$D1339*AE589*AE$5)</f>
        <v>0</v>
      </c>
      <c r="AF1339" s="382">
        <f ca="1">IF(Controle!$N$16=1,0,$D1339*AF589*AF$5)</f>
        <v>0</v>
      </c>
      <c r="AG1339" s="382">
        <f ca="1">IF(Controle!$N$16=1,0,$D1339*AG589*AG$5)</f>
        <v>0</v>
      </c>
      <c r="AH1339" s="382">
        <f ca="1">IF(Controle!$N$16=1,0,$D1339*AH589*AH$5)</f>
        <v>0</v>
      </c>
      <c r="AI1339" s="382">
        <f ca="1">IF(Controle!$N$16=1,0,$D1339*AI589*AI$5)</f>
        <v>0</v>
      </c>
      <c r="AJ1339" s="382">
        <f ca="1">IF(Controle!$N$16=1,0,$D1339*AJ589*AJ$5)</f>
        <v>0</v>
      </c>
      <c r="AK1339" s="382">
        <f ca="1">IF(Controle!$N$16=1,0,$D1339*AK589*AK$5)</f>
        <v>0</v>
      </c>
      <c r="AL1339" s="382">
        <f ca="1">IF(Controle!$N$16=1,0,$D1339*AL589*AL$5)</f>
        <v>0</v>
      </c>
      <c r="AM1339" s="382">
        <f ca="1">IF(Controle!$N$16=1,0,$D1339*AM589*AM$5)</f>
        <v>0</v>
      </c>
      <c r="AN1339" s="382">
        <f ca="1">IF(Controle!$N$16=1,0,$D1339*AN589*AN$5)</f>
        <v>0</v>
      </c>
      <c r="AO1339" s="382">
        <f ca="1">IF(Controle!$N$16=1,0,$D1339*AO589*AO$5)</f>
        <v>0</v>
      </c>
      <c r="AP1339" s="382">
        <f ca="1">IF(Controle!$N$16=1,0,$D1339*AP589*AP$5)</f>
        <v>0</v>
      </c>
      <c r="AQ1339" s="382">
        <f ca="1">IF(Controle!$N$16=1,0,$D1339*AQ589*AQ$5)</f>
        <v>0</v>
      </c>
      <c r="AR1339" s="382">
        <f ca="1">IF(Controle!$N$16=1,0,$D1339*AR589*AR$5)</f>
        <v>0</v>
      </c>
      <c r="AS1339" s="684">
        <f t="shared" ca="1" si="682"/>
        <v>0</v>
      </c>
    </row>
    <row r="1340" spans="2:45" hidden="1" outlineLevel="1">
      <c r="B1340" s="123"/>
      <c r="C1340" s="81">
        <f t="shared" si="683"/>
        <v>36</v>
      </c>
      <c r="D1340" s="191">
        <f ca="1"/>
        <v>0</v>
      </c>
      <c r="E1340" s="382">
        <f ca="1">IF(Controle!$N$16=1,0,$D1340*E590*E$5)</f>
        <v>0</v>
      </c>
      <c r="F1340" s="382">
        <f ca="1">IF(Controle!$N$16=1,0,$D1340*F590*F$5)</f>
        <v>0</v>
      </c>
      <c r="G1340" s="382">
        <f ca="1">IF(Controle!$N$16=1,0,$D1340*G590*G$5)</f>
        <v>0</v>
      </c>
      <c r="H1340" s="382">
        <f ca="1">IF(Controle!$N$16=1,0,$D1340*H590*H$5)</f>
        <v>0</v>
      </c>
      <c r="I1340" s="382">
        <f ca="1">IF(Controle!$N$16=1,0,$D1340*I590*I$5)</f>
        <v>0</v>
      </c>
      <c r="J1340" s="382">
        <f ca="1">IF(Controle!$N$16=1,0,$D1340*J590*J$5)</f>
        <v>0</v>
      </c>
      <c r="K1340" s="382">
        <f ca="1">IF(Controle!$N$16=1,0,$D1340*K590*K$5)</f>
        <v>0</v>
      </c>
      <c r="L1340" s="382">
        <f ca="1">IF(Controle!$N$16=1,0,$D1340*L590*L$5)</f>
        <v>0</v>
      </c>
      <c r="M1340" s="382">
        <f ca="1">IF(Controle!$N$16=1,0,$D1340*M590*M$5)</f>
        <v>0</v>
      </c>
      <c r="N1340" s="382">
        <f ca="1">IF(Controle!$N$16=1,0,$D1340*N590*N$5)</f>
        <v>0</v>
      </c>
      <c r="O1340" s="382">
        <f ca="1">IF(Controle!$N$16=1,0,$D1340*O590*O$5)</f>
        <v>0</v>
      </c>
      <c r="P1340" s="382">
        <f ca="1">IF(Controle!$N$16=1,0,$D1340*P590*P$5)</f>
        <v>0</v>
      </c>
      <c r="Q1340" s="382">
        <f ca="1">IF(Controle!$N$16=1,0,$D1340*Q590*Q$5)</f>
        <v>0</v>
      </c>
      <c r="R1340" s="382">
        <f ca="1">IF(Controle!$N$16=1,0,$D1340*R590*R$5)</f>
        <v>0</v>
      </c>
      <c r="S1340" s="382">
        <f ca="1">IF(Controle!$N$16=1,0,$D1340*S590*S$5)</f>
        <v>0</v>
      </c>
      <c r="T1340" s="382">
        <f ca="1">IF(Controle!$N$16=1,0,$D1340*T590*T$5)</f>
        <v>0</v>
      </c>
      <c r="U1340" s="382">
        <f ca="1">IF(Controle!$N$16=1,0,$D1340*U590*U$5)</f>
        <v>0</v>
      </c>
      <c r="V1340" s="382">
        <f ca="1">IF(Controle!$N$16=1,0,$D1340*V590*V$5)</f>
        <v>0</v>
      </c>
      <c r="W1340" s="382">
        <f ca="1">IF(Controle!$N$16=1,0,$D1340*W590*W$5)</f>
        <v>0</v>
      </c>
      <c r="X1340" s="382">
        <f ca="1">IF(Controle!$N$16=1,0,$D1340*X590*X$5)</f>
        <v>0</v>
      </c>
      <c r="Y1340" s="382">
        <f ca="1">IF(Controle!$N$16=1,0,$D1340*Y590*Y$5)</f>
        <v>0</v>
      </c>
      <c r="Z1340" s="382">
        <f ca="1">IF(Controle!$N$16=1,0,$D1340*Z590*Z$5)</f>
        <v>0</v>
      </c>
      <c r="AA1340" s="382">
        <f ca="1">IF(Controle!$N$16=1,0,$D1340*AA590*AA$5)</f>
        <v>0</v>
      </c>
      <c r="AB1340" s="382">
        <f ca="1">IF(Controle!$N$16=1,0,$D1340*AB590*AB$5)</f>
        <v>0</v>
      </c>
      <c r="AC1340" s="382">
        <f ca="1">IF(Controle!$N$16=1,0,$D1340*AC590*AC$5)</f>
        <v>0</v>
      </c>
      <c r="AD1340" s="382">
        <f ca="1">IF(Controle!$N$16=1,0,$D1340*AD590*AD$5)</f>
        <v>0</v>
      </c>
      <c r="AE1340" s="382">
        <f ca="1">IF(Controle!$N$16=1,0,$D1340*AE590*AE$5)</f>
        <v>0</v>
      </c>
      <c r="AF1340" s="382">
        <f ca="1">IF(Controle!$N$16=1,0,$D1340*AF590*AF$5)</f>
        <v>0</v>
      </c>
      <c r="AG1340" s="382">
        <f ca="1">IF(Controle!$N$16=1,0,$D1340*AG590*AG$5)</f>
        <v>0</v>
      </c>
      <c r="AH1340" s="382">
        <f ca="1">IF(Controle!$N$16=1,0,$D1340*AH590*AH$5)</f>
        <v>0</v>
      </c>
      <c r="AI1340" s="382">
        <f ca="1">IF(Controle!$N$16=1,0,$D1340*AI590*AI$5)</f>
        <v>0</v>
      </c>
      <c r="AJ1340" s="382">
        <f ca="1">IF(Controle!$N$16=1,0,$D1340*AJ590*AJ$5)</f>
        <v>0</v>
      </c>
      <c r="AK1340" s="382">
        <f ca="1">IF(Controle!$N$16=1,0,$D1340*AK590*AK$5)</f>
        <v>0</v>
      </c>
      <c r="AL1340" s="382">
        <f ca="1">IF(Controle!$N$16=1,0,$D1340*AL590*AL$5)</f>
        <v>0</v>
      </c>
      <c r="AM1340" s="382">
        <f ca="1">IF(Controle!$N$16=1,0,$D1340*AM590*AM$5)</f>
        <v>0</v>
      </c>
      <c r="AN1340" s="382">
        <f ca="1">IF(Controle!$N$16=1,0,$D1340*AN590*AN$5)</f>
        <v>0</v>
      </c>
      <c r="AO1340" s="382">
        <f ca="1">IF(Controle!$N$16=1,0,$D1340*AO590*AO$5)</f>
        <v>0</v>
      </c>
      <c r="AP1340" s="382">
        <f ca="1">IF(Controle!$N$16=1,0,$D1340*AP590*AP$5)</f>
        <v>0</v>
      </c>
      <c r="AQ1340" s="382">
        <f ca="1">IF(Controle!$N$16=1,0,$D1340*AQ590*AQ$5)</f>
        <v>0</v>
      </c>
      <c r="AR1340" s="382">
        <f ca="1">IF(Controle!$N$16=1,0,$D1340*AR590*AR$5)</f>
        <v>0</v>
      </c>
      <c r="AS1340" s="684">
        <f t="shared" ca="1" si="682"/>
        <v>0</v>
      </c>
    </row>
    <row r="1341" spans="2:45" hidden="1" outlineLevel="1">
      <c r="B1341" s="123"/>
      <c r="C1341" s="81">
        <f t="shared" si="683"/>
        <v>37</v>
      </c>
      <c r="D1341" s="191">
        <f ca="1"/>
        <v>0</v>
      </c>
      <c r="E1341" s="382">
        <f ca="1">IF(Controle!$N$16=1,0,$D1341*E591*E$5)</f>
        <v>0</v>
      </c>
      <c r="F1341" s="382">
        <f ca="1">IF(Controle!$N$16=1,0,$D1341*F591*F$5)</f>
        <v>0</v>
      </c>
      <c r="G1341" s="382">
        <f ca="1">IF(Controle!$N$16=1,0,$D1341*G591*G$5)</f>
        <v>0</v>
      </c>
      <c r="H1341" s="382">
        <f ca="1">IF(Controle!$N$16=1,0,$D1341*H591*H$5)</f>
        <v>0</v>
      </c>
      <c r="I1341" s="382">
        <f ca="1">IF(Controle!$N$16=1,0,$D1341*I591*I$5)</f>
        <v>0</v>
      </c>
      <c r="J1341" s="382">
        <f ca="1">IF(Controle!$N$16=1,0,$D1341*J591*J$5)</f>
        <v>0</v>
      </c>
      <c r="K1341" s="382">
        <f ca="1">IF(Controle!$N$16=1,0,$D1341*K591*K$5)</f>
        <v>0</v>
      </c>
      <c r="L1341" s="382">
        <f ca="1">IF(Controle!$N$16=1,0,$D1341*L591*L$5)</f>
        <v>0</v>
      </c>
      <c r="M1341" s="382">
        <f ca="1">IF(Controle!$N$16=1,0,$D1341*M591*M$5)</f>
        <v>0</v>
      </c>
      <c r="N1341" s="382">
        <f ca="1">IF(Controle!$N$16=1,0,$D1341*N591*N$5)</f>
        <v>0</v>
      </c>
      <c r="O1341" s="382">
        <f ca="1">IF(Controle!$N$16=1,0,$D1341*O591*O$5)</f>
        <v>0</v>
      </c>
      <c r="P1341" s="382">
        <f ca="1">IF(Controle!$N$16=1,0,$D1341*P591*P$5)</f>
        <v>0</v>
      </c>
      <c r="Q1341" s="382">
        <f ca="1">IF(Controle!$N$16=1,0,$D1341*Q591*Q$5)</f>
        <v>0</v>
      </c>
      <c r="R1341" s="382">
        <f ca="1">IF(Controle!$N$16=1,0,$D1341*R591*R$5)</f>
        <v>0</v>
      </c>
      <c r="S1341" s="382">
        <f ca="1">IF(Controle!$N$16=1,0,$D1341*S591*S$5)</f>
        <v>0</v>
      </c>
      <c r="T1341" s="382">
        <f ca="1">IF(Controle!$N$16=1,0,$D1341*T591*T$5)</f>
        <v>0</v>
      </c>
      <c r="U1341" s="382">
        <f ca="1">IF(Controle!$N$16=1,0,$D1341*U591*U$5)</f>
        <v>0</v>
      </c>
      <c r="V1341" s="382">
        <f ca="1">IF(Controle!$N$16=1,0,$D1341*V591*V$5)</f>
        <v>0</v>
      </c>
      <c r="W1341" s="382">
        <f ca="1">IF(Controle!$N$16=1,0,$D1341*W591*W$5)</f>
        <v>0</v>
      </c>
      <c r="X1341" s="382">
        <f ca="1">IF(Controle!$N$16=1,0,$D1341*X591*X$5)</f>
        <v>0</v>
      </c>
      <c r="Y1341" s="382">
        <f ca="1">IF(Controle!$N$16=1,0,$D1341*Y591*Y$5)</f>
        <v>0</v>
      </c>
      <c r="Z1341" s="382">
        <f ca="1">IF(Controle!$N$16=1,0,$D1341*Z591*Z$5)</f>
        <v>0</v>
      </c>
      <c r="AA1341" s="382">
        <f ca="1">IF(Controle!$N$16=1,0,$D1341*AA591*AA$5)</f>
        <v>0</v>
      </c>
      <c r="AB1341" s="382">
        <f ca="1">IF(Controle!$N$16=1,0,$D1341*AB591*AB$5)</f>
        <v>0</v>
      </c>
      <c r="AC1341" s="382">
        <f ca="1">IF(Controle!$N$16=1,0,$D1341*AC591*AC$5)</f>
        <v>0</v>
      </c>
      <c r="AD1341" s="382">
        <f ca="1">IF(Controle!$N$16=1,0,$D1341*AD591*AD$5)</f>
        <v>0</v>
      </c>
      <c r="AE1341" s="382">
        <f ca="1">IF(Controle!$N$16=1,0,$D1341*AE591*AE$5)</f>
        <v>0</v>
      </c>
      <c r="AF1341" s="382">
        <f ca="1">IF(Controle!$N$16=1,0,$D1341*AF591*AF$5)</f>
        <v>0</v>
      </c>
      <c r="AG1341" s="382">
        <f ca="1">IF(Controle!$N$16=1,0,$D1341*AG591*AG$5)</f>
        <v>0</v>
      </c>
      <c r="AH1341" s="382">
        <f ca="1">IF(Controle!$N$16=1,0,$D1341*AH591*AH$5)</f>
        <v>0</v>
      </c>
      <c r="AI1341" s="382">
        <f ca="1">IF(Controle!$N$16=1,0,$D1341*AI591*AI$5)</f>
        <v>0</v>
      </c>
      <c r="AJ1341" s="382">
        <f ca="1">IF(Controle!$N$16=1,0,$D1341*AJ591*AJ$5)</f>
        <v>0</v>
      </c>
      <c r="AK1341" s="382">
        <f ca="1">IF(Controle!$N$16=1,0,$D1341*AK591*AK$5)</f>
        <v>0</v>
      </c>
      <c r="AL1341" s="382">
        <f ca="1">IF(Controle!$N$16=1,0,$D1341*AL591*AL$5)</f>
        <v>0</v>
      </c>
      <c r="AM1341" s="382">
        <f ca="1">IF(Controle!$N$16=1,0,$D1341*AM591*AM$5)</f>
        <v>0</v>
      </c>
      <c r="AN1341" s="382">
        <f ca="1">IF(Controle!$N$16=1,0,$D1341*AN591*AN$5)</f>
        <v>0</v>
      </c>
      <c r="AO1341" s="382">
        <f ca="1">IF(Controle!$N$16=1,0,$D1341*AO591*AO$5)</f>
        <v>0</v>
      </c>
      <c r="AP1341" s="382">
        <f ca="1">IF(Controle!$N$16=1,0,$D1341*AP591*AP$5)</f>
        <v>0</v>
      </c>
      <c r="AQ1341" s="382">
        <f ca="1">IF(Controle!$N$16=1,0,$D1341*AQ591*AQ$5)</f>
        <v>0</v>
      </c>
      <c r="AR1341" s="382">
        <f ca="1">IF(Controle!$N$16=1,0,$D1341*AR591*AR$5)</f>
        <v>0</v>
      </c>
      <c r="AS1341" s="684">
        <f t="shared" ca="1" si="682"/>
        <v>0</v>
      </c>
    </row>
    <row r="1342" spans="2:45" hidden="1" outlineLevel="1">
      <c r="B1342" s="123"/>
      <c r="C1342" s="81">
        <f t="shared" si="683"/>
        <v>38</v>
      </c>
      <c r="D1342" s="191">
        <f ca="1"/>
        <v>0</v>
      </c>
      <c r="E1342" s="382">
        <f ca="1">IF(Controle!$N$16=1,0,$D1342*E592*E$5)</f>
        <v>0</v>
      </c>
      <c r="F1342" s="382">
        <f ca="1">IF(Controle!$N$16=1,0,$D1342*F592*F$5)</f>
        <v>0</v>
      </c>
      <c r="G1342" s="382">
        <f ca="1">IF(Controle!$N$16=1,0,$D1342*G592*G$5)</f>
        <v>0</v>
      </c>
      <c r="H1342" s="382">
        <f ca="1">IF(Controle!$N$16=1,0,$D1342*H592*H$5)</f>
        <v>0</v>
      </c>
      <c r="I1342" s="382">
        <f ca="1">IF(Controle!$N$16=1,0,$D1342*I592*I$5)</f>
        <v>0</v>
      </c>
      <c r="J1342" s="382">
        <f ca="1">IF(Controle!$N$16=1,0,$D1342*J592*J$5)</f>
        <v>0</v>
      </c>
      <c r="K1342" s="382">
        <f ca="1">IF(Controle!$N$16=1,0,$D1342*K592*K$5)</f>
        <v>0</v>
      </c>
      <c r="L1342" s="382">
        <f ca="1">IF(Controle!$N$16=1,0,$D1342*L592*L$5)</f>
        <v>0</v>
      </c>
      <c r="M1342" s="382">
        <f ca="1">IF(Controle!$N$16=1,0,$D1342*M592*M$5)</f>
        <v>0</v>
      </c>
      <c r="N1342" s="382">
        <f ca="1">IF(Controle!$N$16=1,0,$D1342*N592*N$5)</f>
        <v>0</v>
      </c>
      <c r="O1342" s="382">
        <f ca="1">IF(Controle!$N$16=1,0,$D1342*O592*O$5)</f>
        <v>0</v>
      </c>
      <c r="P1342" s="382">
        <f ca="1">IF(Controle!$N$16=1,0,$D1342*P592*P$5)</f>
        <v>0</v>
      </c>
      <c r="Q1342" s="382">
        <f ca="1">IF(Controle!$N$16=1,0,$D1342*Q592*Q$5)</f>
        <v>0</v>
      </c>
      <c r="R1342" s="382">
        <f ca="1">IF(Controle!$N$16=1,0,$D1342*R592*R$5)</f>
        <v>0</v>
      </c>
      <c r="S1342" s="382">
        <f ca="1">IF(Controle!$N$16=1,0,$D1342*S592*S$5)</f>
        <v>0</v>
      </c>
      <c r="T1342" s="382">
        <f ca="1">IF(Controle!$N$16=1,0,$D1342*T592*T$5)</f>
        <v>0</v>
      </c>
      <c r="U1342" s="382">
        <f ca="1">IF(Controle!$N$16=1,0,$D1342*U592*U$5)</f>
        <v>0</v>
      </c>
      <c r="V1342" s="382">
        <f ca="1">IF(Controle!$N$16=1,0,$D1342*V592*V$5)</f>
        <v>0</v>
      </c>
      <c r="W1342" s="382">
        <f ca="1">IF(Controle!$N$16=1,0,$D1342*W592*W$5)</f>
        <v>0</v>
      </c>
      <c r="X1342" s="382">
        <f ca="1">IF(Controle!$N$16=1,0,$D1342*X592*X$5)</f>
        <v>0</v>
      </c>
      <c r="Y1342" s="382">
        <f ca="1">IF(Controle!$N$16=1,0,$D1342*Y592*Y$5)</f>
        <v>0</v>
      </c>
      <c r="Z1342" s="382">
        <f ca="1">IF(Controle!$N$16=1,0,$D1342*Z592*Z$5)</f>
        <v>0</v>
      </c>
      <c r="AA1342" s="382">
        <f ca="1">IF(Controle!$N$16=1,0,$D1342*AA592*AA$5)</f>
        <v>0</v>
      </c>
      <c r="AB1342" s="382">
        <f ca="1">IF(Controle!$N$16=1,0,$D1342*AB592*AB$5)</f>
        <v>0</v>
      </c>
      <c r="AC1342" s="382">
        <f ca="1">IF(Controle!$N$16=1,0,$D1342*AC592*AC$5)</f>
        <v>0</v>
      </c>
      <c r="AD1342" s="382">
        <f ca="1">IF(Controle!$N$16=1,0,$D1342*AD592*AD$5)</f>
        <v>0</v>
      </c>
      <c r="AE1342" s="382">
        <f ca="1">IF(Controle!$N$16=1,0,$D1342*AE592*AE$5)</f>
        <v>0</v>
      </c>
      <c r="AF1342" s="382">
        <f ca="1">IF(Controle!$N$16=1,0,$D1342*AF592*AF$5)</f>
        <v>0</v>
      </c>
      <c r="AG1342" s="382">
        <f ca="1">IF(Controle!$N$16=1,0,$D1342*AG592*AG$5)</f>
        <v>0</v>
      </c>
      <c r="AH1342" s="382">
        <f ca="1">IF(Controle!$N$16=1,0,$D1342*AH592*AH$5)</f>
        <v>0</v>
      </c>
      <c r="AI1342" s="382">
        <f ca="1">IF(Controle!$N$16=1,0,$D1342*AI592*AI$5)</f>
        <v>0</v>
      </c>
      <c r="AJ1342" s="382">
        <f ca="1">IF(Controle!$N$16=1,0,$D1342*AJ592*AJ$5)</f>
        <v>0</v>
      </c>
      <c r="AK1342" s="382">
        <f ca="1">IF(Controle!$N$16=1,0,$D1342*AK592*AK$5)</f>
        <v>0</v>
      </c>
      <c r="AL1342" s="382">
        <f ca="1">IF(Controle!$N$16=1,0,$D1342*AL592*AL$5)</f>
        <v>0</v>
      </c>
      <c r="AM1342" s="382">
        <f ca="1">IF(Controle!$N$16=1,0,$D1342*AM592*AM$5)</f>
        <v>0</v>
      </c>
      <c r="AN1342" s="382">
        <f ca="1">IF(Controle!$N$16=1,0,$D1342*AN592*AN$5)</f>
        <v>0</v>
      </c>
      <c r="AO1342" s="382">
        <f ca="1">IF(Controle!$N$16=1,0,$D1342*AO592*AO$5)</f>
        <v>0</v>
      </c>
      <c r="AP1342" s="382">
        <f ca="1">IF(Controle!$N$16=1,0,$D1342*AP592*AP$5)</f>
        <v>0</v>
      </c>
      <c r="AQ1342" s="382">
        <f ca="1">IF(Controle!$N$16=1,0,$D1342*AQ592*AQ$5)</f>
        <v>0</v>
      </c>
      <c r="AR1342" s="382">
        <f ca="1">IF(Controle!$N$16=1,0,$D1342*AR592*AR$5)</f>
        <v>0</v>
      </c>
      <c r="AS1342" s="684">
        <f t="shared" ca="1" si="682"/>
        <v>0</v>
      </c>
    </row>
    <row r="1343" spans="2:45" hidden="1" outlineLevel="1">
      <c r="B1343" s="123"/>
      <c r="C1343" s="81">
        <f t="shared" si="683"/>
        <v>39</v>
      </c>
      <c r="D1343" s="191">
        <f ca="1"/>
        <v>0</v>
      </c>
      <c r="E1343" s="382">
        <f ca="1">IF(Controle!$N$16=1,0,$D1343*E593*E$5)</f>
        <v>0</v>
      </c>
      <c r="F1343" s="382">
        <f ca="1">IF(Controle!$N$16=1,0,$D1343*F593*F$5)</f>
        <v>0</v>
      </c>
      <c r="G1343" s="382">
        <f ca="1">IF(Controle!$N$16=1,0,$D1343*G593*G$5)</f>
        <v>0</v>
      </c>
      <c r="H1343" s="382">
        <f ca="1">IF(Controle!$N$16=1,0,$D1343*H593*H$5)</f>
        <v>0</v>
      </c>
      <c r="I1343" s="382">
        <f ca="1">IF(Controle!$N$16=1,0,$D1343*I593*I$5)</f>
        <v>0</v>
      </c>
      <c r="J1343" s="382">
        <f ca="1">IF(Controle!$N$16=1,0,$D1343*J593*J$5)</f>
        <v>0</v>
      </c>
      <c r="K1343" s="382">
        <f ca="1">IF(Controle!$N$16=1,0,$D1343*K593*K$5)</f>
        <v>0</v>
      </c>
      <c r="L1343" s="382">
        <f ca="1">IF(Controle!$N$16=1,0,$D1343*L593*L$5)</f>
        <v>0</v>
      </c>
      <c r="M1343" s="382">
        <f ca="1">IF(Controle!$N$16=1,0,$D1343*M593*M$5)</f>
        <v>0</v>
      </c>
      <c r="N1343" s="382">
        <f ca="1">IF(Controle!$N$16=1,0,$D1343*N593*N$5)</f>
        <v>0</v>
      </c>
      <c r="O1343" s="382">
        <f ca="1">IF(Controle!$N$16=1,0,$D1343*O593*O$5)</f>
        <v>0</v>
      </c>
      <c r="P1343" s="382">
        <f ca="1">IF(Controle!$N$16=1,0,$D1343*P593*P$5)</f>
        <v>0</v>
      </c>
      <c r="Q1343" s="382">
        <f ca="1">IF(Controle!$N$16=1,0,$D1343*Q593*Q$5)</f>
        <v>0</v>
      </c>
      <c r="R1343" s="382">
        <f ca="1">IF(Controle!$N$16=1,0,$D1343*R593*R$5)</f>
        <v>0</v>
      </c>
      <c r="S1343" s="382">
        <f ca="1">IF(Controle!$N$16=1,0,$D1343*S593*S$5)</f>
        <v>0</v>
      </c>
      <c r="T1343" s="382">
        <f ca="1">IF(Controle!$N$16=1,0,$D1343*T593*T$5)</f>
        <v>0</v>
      </c>
      <c r="U1343" s="382">
        <f ca="1">IF(Controle!$N$16=1,0,$D1343*U593*U$5)</f>
        <v>0</v>
      </c>
      <c r="V1343" s="382">
        <f ca="1">IF(Controle!$N$16=1,0,$D1343*V593*V$5)</f>
        <v>0</v>
      </c>
      <c r="W1343" s="382">
        <f ca="1">IF(Controle!$N$16=1,0,$D1343*W593*W$5)</f>
        <v>0</v>
      </c>
      <c r="X1343" s="382">
        <f ca="1">IF(Controle!$N$16=1,0,$D1343*X593*X$5)</f>
        <v>0</v>
      </c>
      <c r="Y1343" s="382">
        <f ca="1">IF(Controle!$N$16=1,0,$D1343*Y593*Y$5)</f>
        <v>0</v>
      </c>
      <c r="Z1343" s="382">
        <f ca="1">IF(Controle!$N$16=1,0,$D1343*Z593*Z$5)</f>
        <v>0</v>
      </c>
      <c r="AA1343" s="382">
        <f ca="1">IF(Controle!$N$16=1,0,$D1343*AA593*AA$5)</f>
        <v>0</v>
      </c>
      <c r="AB1343" s="382">
        <f ca="1">IF(Controle!$N$16=1,0,$D1343*AB593*AB$5)</f>
        <v>0</v>
      </c>
      <c r="AC1343" s="382">
        <f ca="1">IF(Controle!$N$16=1,0,$D1343*AC593*AC$5)</f>
        <v>0</v>
      </c>
      <c r="AD1343" s="382">
        <f ca="1">IF(Controle!$N$16=1,0,$D1343*AD593*AD$5)</f>
        <v>0</v>
      </c>
      <c r="AE1343" s="382">
        <f ca="1">IF(Controle!$N$16=1,0,$D1343*AE593*AE$5)</f>
        <v>0</v>
      </c>
      <c r="AF1343" s="382">
        <f ca="1">IF(Controle!$N$16=1,0,$D1343*AF593*AF$5)</f>
        <v>0</v>
      </c>
      <c r="AG1343" s="382">
        <f ca="1">IF(Controle!$N$16=1,0,$D1343*AG593*AG$5)</f>
        <v>0</v>
      </c>
      <c r="AH1343" s="382">
        <f ca="1">IF(Controle!$N$16=1,0,$D1343*AH593*AH$5)</f>
        <v>0</v>
      </c>
      <c r="AI1343" s="382">
        <f ca="1">IF(Controle!$N$16=1,0,$D1343*AI593*AI$5)</f>
        <v>0</v>
      </c>
      <c r="AJ1343" s="382">
        <f ca="1">IF(Controle!$N$16=1,0,$D1343*AJ593*AJ$5)</f>
        <v>0</v>
      </c>
      <c r="AK1343" s="382">
        <f ca="1">IF(Controle!$N$16=1,0,$D1343*AK593*AK$5)</f>
        <v>0</v>
      </c>
      <c r="AL1343" s="382">
        <f ca="1">IF(Controle!$N$16=1,0,$D1343*AL593*AL$5)</f>
        <v>0</v>
      </c>
      <c r="AM1343" s="382">
        <f ca="1">IF(Controle!$N$16=1,0,$D1343*AM593*AM$5)</f>
        <v>0</v>
      </c>
      <c r="AN1343" s="382">
        <f ca="1">IF(Controle!$N$16=1,0,$D1343*AN593*AN$5)</f>
        <v>0</v>
      </c>
      <c r="AO1343" s="382">
        <f ca="1">IF(Controle!$N$16=1,0,$D1343*AO593*AO$5)</f>
        <v>0</v>
      </c>
      <c r="AP1343" s="382">
        <f ca="1">IF(Controle!$N$16=1,0,$D1343*AP593*AP$5)</f>
        <v>0</v>
      </c>
      <c r="AQ1343" s="382">
        <f ca="1">IF(Controle!$N$16=1,0,$D1343*AQ593*AQ$5)</f>
        <v>0</v>
      </c>
      <c r="AR1343" s="382">
        <f ca="1">IF(Controle!$N$16=1,0,$D1343*AR593*AR$5)</f>
        <v>0</v>
      </c>
      <c r="AS1343" s="684">
        <f t="shared" ca="1" si="682"/>
        <v>0</v>
      </c>
    </row>
    <row r="1344" spans="2:45" hidden="1" outlineLevel="1">
      <c r="B1344" s="125"/>
      <c r="C1344" s="126">
        <f t="shared" si="683"/>
        <v>40</v>
      </c>
      <c r="D1344" s="247">
        <f ca="1"/>
        <v>0</v>
      </c>
      <c r="E1344" s="382">
        <f ca="1">IF(Controle!$N$16=1,0,$D1344*E594*E$5)</f>
        <v>0</v>
      </c>
      <c r="F1344" s="382">
        <f ca="1">IF(Controle!$N$16=1,0,$D1344*F594*F$5)</f>
        <v>0</v>
      </c>
      <c r="G1344" s="382">
        <f ca="1">IF(Controle!$N$16=1,0,$D1344*G594*G$5)</f>
        <v>0</v>
      </c>
      <c r="H1344" s="382">
        <f ca="1">IF(Controle!$N$16=1,0,$D1344*H594*H$5)</f>
        <v>0</v>
      </c>
      <c r="I1344" s="382">
        <f ca="1">IF(Controle!$N$16=1,0,$D1344*I594*I$5)</f>
        <v>0</v>
      </c>
      <c r="J1344" s="382">
        <f ca="1">IF(Controle!$N$16=1,0,$D1344*J594*J$5)</f>
        <v>0</v>
      </c>
      <c r="K1344" s="382">
        <f ca="1">IF(Controle!$N$16=1,0,$D1344*K594*K$5)</f>
        <v>0</v>
      </c>
      <c r="L1344" s="382">
        <f ca="1">IF(Controle!$N$16=1,0,$D1344*L594*L$5)</f>
        <v>0</v>
      </c>
      <c r="M1344" s="382">
        <f ca="1">IF(Controle!$N$16=1,0,$D1344*M594*M$5)</f>
        <v>0</v>
      </c>
      <c r="N1344" s="382">
        <f ca="1">IF(Controle!$N$16=1,0,$D1344*N594*N$5)</f>
        <v>0</v>
      </c>
      <c r="O1344" s="382">
        <f ca="1">IF(Controle!$N$16=1,0,$D1344*O594*O$5)</f>
        <v>0</v>
      </c>
      <c r="P1344" s="382">
        <f ca="1">IF(Controle!$N$16=1,0,$D1344*P594*P$5)</f>
        <v>0</v>
      </c>
      <c r="Q1344" s="382">
        <f ca="1">IF(Controle!$N$16=1,0,$D1344*Q594*Q$5)</f>
        <v>0</v>
      </c>
      <c r="R1344" s="382">
        <f ca="1">IF(Controle!$N$16=1,0,$D1344*R594*R$5)</f>
        <v>0</v>
      </c>
      <c r="S1344" s="382">
        <f ca="1">IF(Controle!$N$16=1,0,$D1344*S594*S$5)</f>
        <v>0</v>
      </c>
      <c r="T1344" s="382">
        <f ca="1">IF(Controle!$N$16=1,0,$D1344*T594*T$5)</f>
        <v>0</v>
      </c>
      <c r="U1344" s="382">
        <f ca="1">IF(Controle!$N$16=1,0,$D1344*U594*U$5)</f>
        <v>0</v>
      </c>
      <c r="V1344" s="382">
        <f ca="1">IF(Controle!$N$16=1,0,$D1344*V594*V$5)</f>
        <v>0</v>
      </c>
      <c r="W1344" s="382">
        <f ca="1">IF(Controle!$N$16=1,0,$D1344*W594*W$5)</f>
        <v>0</v>
      </c>
      <c r="X1344" s="382">
        <f ca="1">IF(Controle!$N$16=1,0,$D1344*X594*X$5)</f>
        <v>0</v>
      </c>
      <c r="Y1344" s="382">
        <f ca="1">IF(Controle!$N$16=1,0,$D1344*Y594*Y$5)</f>
        <v>0</v>
      </c>
      <c r="Z1344" s="382">
        <f ca="1">IF(Controle!$N$16=1,0,$D1344*Z594*Z$5)</f>
        <v>0</v>
      </c>
      <c r="AA1344" s="382">
        <f ca="1">IF(Controle!$N$16=1,0,$D1344*AA594*AA$5)</f>
        <v>0</v>
      </c>
      <c r="AB1344" s="382">
        <f ca="1">IF(Controle!$N$16=1,0,$D1344*AB594*AB$5)</f>
        <v>0</v>
      </c>
      <c r="AC1344" s="382">
        <f ca="1">IF(Controle!$N$16=1,0,$D1344*AC594*AC$5)</f>
        <v>0</v>
      </c>
      <c r="AD1344" s="382">
        <f ca="1">IF(Controle!$N$16=1,0,$D1344*AD594*AD$5)</f>
        <v>0</v>
      </c>
      <c r="AE1344" s="382">
        <f ca="1">IF(Controle!$N$16=1,0,$D1344*AE594*AE$5)</f>
        <v>0</v>
      </c>
      <c r="AF1344" s="382">
        <f ca="1">IF(Controle!$N$16=1,0,$D1344*AF594*AF$5)</f>
        <v>0</v>
      </c>
      <c r="AG1344" s="382">
        <f ca="1">IF(Controle!$N$16=1,0,$D1344*AG594*AG$5)</f>
        <v>0</v>
      </c>
      <c r="AH1344" s="382">
        <f ca="1">IF(Controle!$N$16=1,0,$D1344*AH594*AH$5)</f>
        <v>0</v>
      </c>
      <c r="AI1344" s="382">
        <f ca="1">IF(Controle!$N$16=1,0,$D1344*AI594*AI$5)</f>
        <v>0</v>
      </c>
      <c r="AJ1344" s="382">
        <f ca="1">IF(Controle!$N$16=1,0,$D1344*AJ594*AJ$5)</f>
        <v>0</v>
      </c>
      <c r="AK1344" s="382">
        <f ca="1">IF(Controle!$N$16=1,0,$D1344*AK594*AK$5)</f>
        <v>0</v>
      </c>
      <c r="AL1344" s="382">
        <f ca="1">IF(Controle!$N$16=1,0,$D1344*AL594*AL$5)</f>
        <v>0</v>
      </c>
      <c r="AM1344" s="382">
        <f ca="1">IF(Controle!$N$16=1,0,$D1344*AM594*AM$5)</f>
        <v>0</v>
      </c>
      <c r="AN1344" s="382">
        <f ca="1">IF(Controle!$N$16=1,0,$D1344*AN594*AN$5)</f>
        <v>0</v>
      </c>
      <c r="AO1344" s="382">
        <f ca="1">IF(Controle!$N$16=1,0,$D1344*AO594*AO$5)</f>
        <v>0</v>
      </c>
      <c r="AP1344" s="382">
        <f ca="1">IF(Controle!$N$16=1,0,$D1344*AP594*AP$5)</f>
        <v>0</v>
      </c>
      <c r="AQ1344" s="382">
        <f ca="1">IF(Controle!$N$16=1,0,$D1344*AQ594*AQ$5)</f>
        <v>0</v>
      </c>
      <c r="AR1344" s="382">
        <f ca="1">IF(Controle!$N$16=1,0,$D1344*AR594*AR$5)</f>
        <v>0</v>
      </c>
      <c r="AS1344" s="686">
        <f t="shared" ca="1" si="682"/>
        <v>0</v>
      </c>
    </row>
    <row r="1345" spans="1:47" s="174" customFormat="1" ht="5.25" customHeight="1">
      <c r="A1345" s="158"/>
      <c r="B1345" s="175"/>
      <c r="C1345" s="480"/>
      <c r="D1345" s="184"/>
      <c r="E1345" s="185"/>
      <c r="F1345" s="185"/>
      <c r="G1345" s="185"/>
      <c r="H1345" s="185"/>
      <c r="I1345" s="185"/>
      <c r="J1345" s="185"/>
      <c r="K1345" s="185"/>
      <c r="L1345" s="185"/>
      <c r="M1345" s="185"/>
      <c r="N1345" s="185"/>
      <c r="O1345" s="185"/>
      <c r="P1345" s="185"/>
      <c r="Q1345" s="185"/>
      <c r="R1345" s="185"/>
      <c r="S1345" s="185"/>
      <c r="T1345" s="185"/>
      <c r="U1345" s="185"/>
      <c r="V1345" s="185"/>
      <c r="W1345" s="185"/>
      <c r="X1345" s="185"/>
      <c r="Y1345" s="185"/>
      <c r="Z1345" s="185"/>
      <c r="AA1345" s="185"/>
      <c r="AB1345" s="185"/>
      <c r="AC1345" s="185"/>
      <c r="AD1345" s="185"/>
      <c r="AE1345" s="185"/>
      <c r="AF1345" s="185"/>
      <c r="AG1345" s="185"/>
      <c r="AH1345" s="185"/>
      <c r="AI1345" s="185"/>
      <c r="AJ1345" s="185"/>
      <c r="AK1345" s="185"/>
      <c r="AL1345" s="185"/>
      <c r="AM1345" s="185"/>
      <c r="AN1345" s="185"/>
      <c r="AO1345" s="185"/>
      <c r="AP1345" s="185"/>
      <c r="AQ1345" s="185"/>
      <c r="AR1345" s="185"/>
      <c r="AS1345" s="185"/>
      <c r="AT1345" s="66"/>
      <c r="AU1345" s="66"/>
    </row>
    <row r="1346" spans="1:47" collapsed="1">
      <c r="B1346" s="878" t="str">
        <f>B596</f>
        <v>Volume com silvicultura de nativas (plantio homogêneo) - ARAUCÁRIA (18 ˧ 25)</v>
      </c>
      <c r="C1346" s="661" t="s">
        <v>414</v>
      </c>
      <c r="D1346" s="661"/>
      <c r="E1346" s="687">
        <f ca="1">SUM(E1347:E1386)</f>
        <v>0</v>
      </c>
      <c r="F1346" s="687">
        <f t="shared" ref="F1346:AR1346" ca="1" si="684">SUM(F1347:F1386)</f>
        <v>0</v>
      </c>
      <c r="G1346" s="687">
        <f t="shared" ca="1" si="684"/>
        <v>0</v>
      </c>
      <c r="H1346" s="687">
        <f t="shared" ca="1" si="684"/>
        <v>0</v>
      </c>
      <c r="I1346" s="687">
        <f t="shared" ca="1" si="684"/>
        <v>0</v>
      </c>
      <c r="J1346" s="687">
        <f t="shared" ca="1" si="684"/>
        <v>0</v>
      </c>
      <c r="K1346" s="687">
        <f t="shared" ca="1" si="684"/>
        <v>0</v>
      </c>
      <c r="L1346" s="687">
        <f t="shared" ca="1" si="684"/>
        <v>0</v>
      </c>
      <c r="M1346" s="687">
        <f t="shared" ca="1" si="684"/>
        <v>0</v>
      </c>
      <c r="N1346" s="687">
        <f t="shared" ca="1" si="684"/>
        <v>0</v>
      </c>
      <c r="O1346" s="687">
        <f t="shared" ca="1" si="684"/>
        <v>0</v>
      </c>
      <c r="P1346" s="687">
        <f t="shared" ca="1" si="684"/>
        <v>0</v>
      </c>
      <c r="Q1346" s="687">
        <f t="shared" ca="1" si="684"/>
        <v>131.79380399999999</v>
      </c>
      <c r="R1346" s="687">
        <f t="shared" ca="1" si="684"/>
        <v>331.87801365366528</v>
      </c>
      <c r="S1346" s="687">
        <f t="shared" ca="1" si="684"/>
        <v>841.96546858535078</v>
      </c>
      <c r="T1346" s="687">
        <f t="shared" ca="1" si="684"/>
        <v>841.96546858535078</v>
      </c>
      <c r="U1346" s="687">
        <f t="shared" ca="1" si="684"/>
        <v>841.96540067350782</v>
      </c>
      <c r="V1346" s="687">
        <f t="shared" ca="1" si="684"/>
        <v>841.96540067350759</v>
      </c>
      <c r="W1346" s="687">
        <f t="shared" ca="1" si="684"/>
        <v>1638.8297896735075</v>
      </c>
      <c r="X1346" s="687">
        <f t="shared" ca="1" si="684"/>
        <v>2006.6328047763279</v>
      </c>
      <c r="Y1346" s="687">
        <f t="shared" ca="1" si="684"/>
        <v>5090.7726943169819</v>
      </c>
      <c r="Z1346" s="687">
        <f t="shared" ca="1" si="684"/>
        <v>5090.7726943169819</v>
      </c>
      <c r="AA1346" s="687">
        <f t="shared" ca="1" si="684"/>
        <v>5090.7722837018573</v>
      </c>
      <c r="AB1346" s="687">
        <f t="shared" ca="1" si="684"/>
        <v>5090.7722837018555</v>
      </c>
      <c r="AC1346" s="687">
        <f t="shared" ca="1" si="684"/>
        <v>5090.7722837018555</v>
      </c>
      <c r="AD1346" s="687">
        <f t="shared" ca="1" si="684"/>
        <v>353.89076999999997</v>
      </c>
      <c r="AE1346" s="687">
        <f t="shared" ca="1" si="684"/>
        <v>891.15392555150856</v>
      </c>
      <c r="AF1346" s="687">
        <f t="shared" ca="1" si="684"/>
        <v>2260.8332026828862</v>
      </c>
      <c r="AG1346" s="687">
        <f t="shared" ca="1" si="684"/>
        <v>2260.8332026828862</v>
      </c>
      <c r="AH1346" s="687">
        <f t="shared" ca="1" si="684"/>
        <v>2260.8330203270116</v>
      </c>
      <c r="AI1346" s="687">
        <f t="shared" ca="1" si="684"/>
        <v>2260.8330203270107</v>
      </c>
      <c r="AJ1346" s="687">
        <f t="shared" ca="1" si="684"/>
        <v>2260.8330203270107</v>
      </c>
      <c r="AK1346" s="687">
        <f t="shared" ca="1" si="684"/>
        <v>0</v>
      </c>
      <c r="AL1346" s="687">
        <f t="shared" ca="1" si="684"/>
        <v>0</v>
      </c>
      <c r="AM1346" s="687">
        <f t="shared" ca="1" si="684"/>
        <v>0</v>
      </c>
      <c r="AN1346" s="687">
        <f t="shared" ca="1" si="684"/>
        <v>0</v>
      </c>
      <c r="AO1346" s="687">
        <f t="shared" ca="1" si="684"/>
        <v>0</v>
      </c>
      <c r="AP1346" s="687">
        <f t="shared" ca="1" si="684"/>
        <v>0</v>
      </c>
      <c r="AQ1346" s="687">
        <f t="shared" ca="1" si="684"/>
        <v>0</v>
      </c>
      <c r="AR1346" s="687">
        <f t="shared" ca="1" si="684"/>
        <v>0</v>
      </c>
      <c r="AS1346" s="1010">
        <f ca="1">SUM(E1346:AR1346)</f>
        <v>45480.068552259057</v>
      </c>
    </row>
    <row r="1347" spans="1:47" hidden="1" outlineLevel="1">
      <c r="B1347" s="123"/>
      <c r="C1347" s="81">
        <v>1</v>
      </c>
      <c r="D1347" s="191">
        <f ca="1">D1305</f>
        <v>12.20313</v>
      </c>
      <c r="E1347" s="382">
        <f ca="1">IF(Controle!$N$16=1,0,$D1347*E597*E$5)</f>
        <v>0</v>
      </c>
      <c r="F1347" s="382">
        <f ca="1">IF(Controle!$N$16=1,0,$D1347*F597*F$5)</f>
        <v>0</v>
      </c>
      <c r="G1347" s="382">
        <f ca="1">IF(Controle!$N$16=1,0,$D1347*G597*G$5)</f>
        <v>0</v>
      </c>
      <c r="H1347" s="382">
        <f ca="1">IF(Controle!$N$16=1,0,$D1347*H597*H$5)</f>
        <v>0</v>
      </c>
      <c r="I1347" s="382">
        <f ca="1">IF(Controle!$N$16=1,0,$D1347*I597*I$5)</f>
        <v>0</v>
      </c>
      <c r="J1347" s="382">
        <f ca="1">IF(Controle!$N$16=1,0,$D1347*J597*J$5)</f>
        <v>0</v>
      </c>
      <c r="K1347" s="382">
        <f ca="1">IF(Controle!$N$16=1,0,$D1347*K597*K$5)</f>
        <v>0</v>
      </c>
      <c r="L1347" s="382">
        <f ca="1">IF(Controle!$N$16=1,0,$D1347*L597*L$5)</f>
        <v>0</v>
      </c>
      <c r="M1347" s="382">
        <f ca="1">IF(Controle!$N$16=1,0,$D1347*M597*M$5)</f>
        <v>0</v>
      </c>
      <c r="N1347" s="382">
        <f ca="1">IF(Controle!$N$16=1,0,$D1347*N597*N$5)</f>
        <v>0</v>
      </c>
      <c r="O1347" s="382">
        <f ca="1">IF(Controle!$N$16=1,0,$D1347*O597*O$5)</f>
        <v>0</v>
      </c>
      <c r="P1347" s="382">
        <f ca="1">IF(Controle!$N$16=1,0,$D1347*P597*P$5)</f>
        <v>0</v>
      </c>
      <c r="Q1347" s="382">
        <f ca="1">IF(Controle!$N$16=1,0,$D1347*Q597*Q$5)</f>
        <v>131.79380399999999</v>
      </c>
      <c r="R1347" s="382">
        <f ca="1">IF(Controle!$N$16=1,0,$D1347*R597*R$5)</f>
        <v>0</v>
      </c>
      <c r="S1347" s="382">
        <f ca="1">IF(Controle!$N$16=1,0,$D1347*S597*S$5)</f>
        <v>0</v>
      </c>
      <c r="T1347" s="382">
        <f ca="1">IF(Controle!$N$16=1,0,$D1347*T597*T$5)</f>
        <v>0</v>
      </c>
      <c r="U1347" s="382">
        <f ca="1">IF(Controle!$N$16=1,0,$D1347*U597*U$5)</f>
        <v>0</v>
      </c>
      <c r="V1347" s="382">
        <f ca="1">IF(Controle!$N$16=1,0,$D1347*V597*V$5)</f>
        <v>0</v>
      </c>
      <c r="W1347" s="382">
        <f ca="1">IF(Controle!$N$16=1,0,$D1347*W597*W$5)</f>
        <v>796.86438899999996</v>
      </c>
      <c r="X1347" s="382">
        <f ca="1">IF(Controle!$N$16=1,0,$D1347*X597*X$5)</f>
        <v>0</v>
      </c>
      <c r="Y1347" s="382">
        <f ca="1">IF(Controle!$N$16=1,0,$D1347*Y597*Y$5)</f>
        <v>0</v>
      </c>
      <c r="Z1347" s="382">
        <f ca="1">IF(Controle!$N$16=1,0,$D1347*Z597*Z$5)</f>
        <v>0</v>
      </c>
      <c r="AA1347" s="382">
        <f ca="1">IF(Controle!$N$16=1,0,$D1347*AA597*AA$5)</f>
        <v>0</v>
      </c>
      <c r="AB1347" s="382">
        <f ca="1">IF(Controle!$N$16=1,0,$D1347*AB597*AB$5)</f>
        <v>0</v>
      </c>
      <c r="AC1347" s="382">
        <f ca="1">IF(Controle!$N$16=1,0,$D1347*AC597*AC$5)</f>
        <v>0</v>
      </c>
      <c r="AD1347" s="382">
        <f ca="1">IF(Controle!$N$16=1,0,$D1347*AD597*AD$5)</f>
        <v>353.89076999999997</v>
      </c>
      <c r="AE1347" s="382">
        <f ca="1">IF(Controle!$N$16=1,0,$D1347*AE597*AE$5)</f>
        <v>0</v>
      </c>
      <c r="AF1347" s="382">
        <f ca="1">IF(Controle!$N$16=1,0,$D1347*AF597*AF$5)</f>
        <v>0</v>
      </c>
      <c r="AG1347" s="382">
        <f ca="1">IF(Controle!$N$16=1,0,$D1347*AG597*AG$5)</f>
        <v>0</v>
      </c>
      <c r="AH1347" s="382">
        <f ca="1">IF(Controle!$N$16=1,0,$D1347*AH597*AH$5)</f>
        <v>0</v>
      </c>
      <c r="AI1347" s="382">
        <f ca="1">IF(Controle!$N$16=1,0,$D1347*AI597*AI$5)</f>
        <v>0</v>
      </c>
      <c r="AJ1347" s="382">
        <f ca="1">IF(Controle!$N$16=1,0,$D1347*AJ597*AJ$5)</f>
        <v>0</v>
      </c>
      <c r="AK1347" s="382">
        <f ca="1">IF(Controle!$N$16=1,0,$D1347*AK597*AK$5)</f>
        <v>0</v>
      </c>
      <c r="AL1347" s="382">
        <f ca="1">IF(Controle!$N$16=1,0,$D1347*AL597*AL$5)</f>
        <v>0</v>
      </c>
      <c r="AM1347" s="382">
        <f ca="1">IF(Controle!$N$16=1,0,$D1347*AM597*AM$5)</f>
        <v>0</v>
      </c>
      <c r="AN1347" s="382">
        <f ca="1">IF(Controle!$N$16=1,0,$D1347*AN597*AN$5)</f>
        <v>0</v>
      </c>
      <c r="AO1347" s="382">
        <f ca="1">IF(Controle!$N$16=1,0,$D1347*AO597*AO$5)</f>
        <v>0</v>
      </c>
      <c r="AP1347" s="382">
        <f ca="1">IF(Controle!$N$16=1,0,$D1347*AP597*AP$5)</f>
        <v>0</v>
      </c>
      <c r="AQ1347" s="382">
        <f ca="1">IF(Controle!$N$16=1,0,$D1347*AQ597*AQ$5)</f>
        <v>0</v>
      </c>
      <c r="AR1347" s="382">
        <f ca="1">IF(Controle!$N$16=1,0,$D1347*AR597*AR$5)</f>
        <v>0</v>
      </c>
      <c r="AS1347" s="684">
        <f ca="1">SUM(E1347:AR1347)</f>
        <v>1282.548963</v>
      </c>
    </row>
    <row r="1348" spans="1:47" hidden="1" outlineLevel="1">
      <c r="B1348" s="123"/>
      <c r="C1348" s="81">
        <f>C1347+1</f>
        <v>2</v>
      </c>
      <c r="D1348" s="191">
        <f t="shared" ref="D1348:D1386" ca="1" si="685">D1306</f>
        <v>30.72944570867271</v>
      </c>
      <c r="E1348" s="382">
        <f ca="1">IF(Controle!$N$16=1,0,$D1348*E598*E$5)</f>
        <v>0</v>
      </c>
      <c r="F1348" s="382">
        <f ca="1">IF(Controle!$N$16=1,0,$D1348*F598*F$5)</f>
        <v>0</v>
      </c>
      <c r="G1348" s="382">
        <f ca="1">IF(Controle!$N$16=1,0,$D1348*G598*G$5)</f>
        <v>0</v>
      </c>
      <c r="H1348" s="382">
        <f ca="1">IF(Controle!$N$16=1,0,$D1348*H598*H$5)</f>
        <v>0</v>
      </c>
      <c r="I1348" s="382">
        <f ca="1">IF(Controle!$N$16=1,0,$D1348*I598*I$5)</f>
        <v>0</v>
      </c>
      <c r="J1348" s="382">
        <f ca="1">IF(Controle!$N$16=1,0,$D1348*J598*J$5)</f>
        <v>0</v>
      </c>
      <c r="K1348" s="382">
        <f ca="1">IF(Controle!$N$16=1,0,$D1348*K598*K$5)</f>
        <v>0</v>
      </c>
      <c r="L1348" s="382">
        <f ca="1">IF(Controle!$N$16=1,0,$D1348*L598*L$5)</f>
        <v>0</v>
      </c>
      <c r="M1348" s="382">
        <f ca="1">IF(Controle!$N$16=1,0,$D1348*M598*M$5)</f>
        <v>0</v>
      </c>
      <c r="N1348" s="382">
        <f ca="1">IF(Controle!$N$16=1,0,$D1348*N598*N$5)</f>
        <v>0</v>
      </c>
      <c r="O1348" s="382">
        <f ca="1">IF(Controle!$N$16=1,0,$D1348*O598*O$5)</f>
        <v>0</v>
      </c>
      <c r="P1348" s="382">
        <f ca="1">IF(Controle!$N$16=1,0,$D1348*P598*P$5)</f>
        <v>0</v>
      </c>
      <c r="Q1348" s="382">
        <f ca="1">IF(Controle!$N$16=1,0,$D1348*Q598*Q$5)</f>
        <v>0</v>
      </c>
      <c r="R1348" s="382">
        <f ca="1">IF(Controle!$N$16=1,0,$D1348*R598*R$5)</f>
        <v>331.87801365366528</v>
      </c>
      <c r="S1348" s="382">
        <f ca="1">IF(Controle!$N$16=1,0,$D1348*S598*S$5)</f>
        <v>0</v>
      </c>
      <c r="T1348" s="382">
        <f ca="1">IF(Controle!$N$16=1,0,$D1348*T598*T$5)</f>
        <v>0</v>
      </c>
      <c r="U1348" s="382">
        <f ca="1">IF(Controle!$N$16=1,0,$D1348*U598*U$5)</f>
        <v>0</v>
      </c>
      <c r="V1348" s="382">
        <f ca="1">IF(Controle!$N$16=1,0,$D1348*V598*V$5)</f>
        <v>0</v>
      </c>
      <c r="W1348" s="382">
        <f ca="1">IF(Controle!$N$16=1,0,$D1348*W598*W$5)</f>
        <v>0</v>
      </c>
      <c r="X1348" s="382">
        <f ca="1">IF(Controle!$N$16=1,0,$D1348*X598*X$5)</f>
        <v>2006.6328047763279</v>
      </c>
      <c r="Y1348" s="382">
        <f ca="1">IF(Controle!$N$16=1,0,$D1348*Y598*Y$5)</f>
        <v>0</v>
      </c>
      <c r="Z1348" s="382">
        <f ca="1">IF(Controle!$N$16=1,0,$D1348*Z598*Z$5)</f>
        <v>0</v>
      </c>
      <c r="AA1348" s="382">
        <f ca="1">IF(Controle!$N$16=1,0,$D1348*AA598*AA$5)</f>
        <v>0</v>
      </c>
      <c r="AB1348" s="382">
        <f ca="1">IF(Controle!$N$16=1,0,$D1348*AB598*AB$5)</f>
        <v>0</v>
      </c>
      <c r="AC1348" s="382">
        <f ca="1">IF(Controle!$N$16=1,0,$D1348*AC598*AC$5)</f>
        <v>0</v>
      </c>
      <c r="AD1348" s="382">
        <f ca="1">IF(Controle!$N$16=1,0,$D1348*AD598*AD$5)</f>
        <v>0</v>
      </c>
      <c r="AE1348" s="382">
        <f ca="1">IF(Controle!$N$16=1,0,$D1348*AE598*AE$5)</f>
        <v>891.15392555150856</v>
      </c>
      <c r="AF1348" s="382">
        <f ca="1">IF(Controle!$N$16=1,0,$D1348*AF598*AF$5)</f>
        <v>0</v>
      </c>
      <c r="AG1348" s="382">
        <f ca="1">IF(Controle!$N$16=1,0,$D1348*AG598*AG$5)</f>
        <v>0</v>
      </c>
      <c r="AH1348" s="382">
        <f ca="1">IF(Controle!$N$16=1,0,$D1348*AH598*AH$5)</f>
        <v>0</v>
      </c>
      <c r="AI1348" s="382">
        <f ca="1">IF(Controle!$N$16=1,0,$D1348*AI598*AI$5)</f>
        <v>0</v>
      </c>
      <c r="AJ1348" s="382">
        <f ca="1">IF(Controle!$N$16=1,0,$D1348*AJ598*AJ$5)</f>
        <v>0</v>
      </c>
      <c r="AK1348" s="382">
        <f ca="1">IF(Controle!$N$16=1,0,$D1348*AK598*AK$5)</f>
        <v>0</v>
      </c>
      <c r="AL1348" s="382">
        <f ca="1">IF(Controle!$N$16=1,0,$D1348*AL598*AL$5)</f>
        <v>0</v>
      </c>
      <c r="AM1348" s="382">
        <f ca="1">IF(Controle!$N$16=1,0,$D1348*AM598*AM$5)</f>
        <v>0</v>
      </c>
      <c r="AN1348" s="382">
        <f ca="1">IF(Controle!$N$16=1,0,$D1348*AN598*AN$5)</f>
        <v>0</v>
      </c>
      <c r="AO1348" s="382">
        <f ca="1">IF(Controle!$N$16=1,0,$D1348*AO598*AO$5)</f>
        <v>0</v>
      </c>
      <c r="AP1348" s="382">
        <f ca="1">IF(Controle!$N$16=1,0,$D1348*AP598*AP$5)</f>
        <v>0</v>
      </c>
      <c r="AQ1348" s="382">
        <f ca="1">IF(Controle!$N$16=1,0,$D1348*AQ598*AQ$5)</f>
        <v>0</v>
      </c>
      <c r="AR1348" s="382">
        <f ca="1">IF(Controle!$N$16=1,0,$D1348*AR598*AR$5)</f>
        <v>0</v>
      </c>
      <c r="AS1348" s="684">
        <f t="shared" ref="AS1348:AS1386" ca="1" si="686">SUM(E1348:AR1348)</f>
        <v>3229.6647439815019</v>
      </c>
    </row>
    <row r="1349" spans="1:47" hidden="1" outlineLevel="1">
      <c r="B1349" s="123"/>
      <c r="C1349" s="81">
        <f t="shared" ref="C1349:C1386" si="687">C1348+1</f>
        <v>3</v>
      </c>
      <c r="D1349" s="191">
        <f t="shared" ca="1" si="685"/>
        <v>77.959765609754697</v>
      </c>
      <c r="E1349" s="382">
        <f ca="1">IF(Controle!$N$16=1,0,$D1349*E599*E$5)</f>
        <v>0</v>
      </c>
      <c r="F1349" s="382">
        <f ca="1">IF(Controle!$N$16=1,0,$D1349*F599*F$5)</f>
        <v>0</v>
      </c>
      <c r="G1349" s="382">
        <f ca="1">IF(Controle!$N$16=1,0,$D1349*G599*G$5)</f>
        <v>0</v>
      </c>
      <c r="H1349" s="382">
        <f ca="1">IF(Controle!$N$16=1,0,$D1349*H599*H$5)</f>
        <v>0</v>
      </c>
      <c r="I1349" s="382">
        <f ca="1">IF(Controle!$N$16=1,0,$D1349*I599*I$5)</f>
        <v>0</v>
      </c>
      <c r="J1349" s="382">
        <f ca="1">IF(Controle!$N$16=1,0,$D1349*J599*J$5)</f>
        <v>0</v>
      </c>
      <c r="K1349" s="382">
        <f ca="1">IF(Controle!$N$16=1,0,$D1349*K599*K$5)</f>
        <v>0</v>
      </c>
      <c r="L1349" s="382">
        <f ca="1">IF(Controle!$N$16=1,0,$D1349*L599*L$5)</f>
        <v>0</v>
      </c>
      <c r="M1349" s="382">
        <f ca="1">IF(Controle!$N$16=1,0,$D1349*M599*M$5)</f>
        <v>0</v>
      </c>
      <c r="N1349" s="382">
        <f ca="1">IF(Controle!$N$16=1,0,$D1349*N599*N$5)</f>
        <v>0</v>
      </c>
      <c r="O1349" s="382">
        <f ca="1">IF(Controle!$N$16=1,0,$D1349*O599*O$5)</f>
        <v>0</v>
      </c>
      <c r="P1349" s="382">
        <f ca="1">IF(Controle!$N$16=1,0,$D1349*P599*P$5)</f>
        <v>0</v>
      </c>
      <c r="Q1349" s="382">
        <f ca="1">IF(Controle!$N$16=1,0,$D1349*Q599*Q$5)</f>
        <v>0</v>
      </c>
      <c r="R1349" s="382">
        <f ca="1">IF(Controle!$N$16=1,0,$D1349*R599*R$5)</f>
        <v>0</v>
      </c>
      <c r="S1349" s="382">
        <f ca="1">IF(Controle!$N$16=1,0,$D1349*S599*S$5)</f>
        <v>841.96546858535078</v>
      </c>
      <c r="T1349" s="382">
        <f ca="1">IF(Controle!$N$16=1,0,$D1349*T599*T$5)</f>
        <v>0</v>
      </c>
      <c r="U1349" s="382">
        <f ca="1">IF(Controle!$N$16=1,0,$D1349*U599*U$5)</f>
        <v>0</v>
      </c>
      <c r="V1349" s="382">
        <f ca="1">IF(Controle!$N$16=1,0,$D1349*V599*V$5)</f>
        <v>0</v>
      </c>
      <c r="W1349" s="382">
        <f ca="1">IF(Controle!$N$16=1,0,$D1349*W599*W$5)</f>
        <v>0</v>
      </c>
      <c r="X1349" s="382">
        <f ca="1">IF(Controle!$N$16=1,0,$D1349*X599*X$5)</f>
        <v>0</v>
      </c>
      <c r="Y1349" s="382">
        <f ca="1">IF(Controle!$N$16=1,0,$D1349*Y599*Y$5)</f>
        <v>5090.7726943169819</v>
      </c>
      <c r="Z1349" s="382">
        <f ca="1">IF(Controle!$N$16=1,0,$D1349*Z599*Z$5)</f>
        <v>0</v>
      </c>
      <c r="AA1349" s="382">
        <f ca="1">IF(Controle!$N$16=1,0,$D1349*AA599*AA$5)</f>
        <v>0</v>
      </c>
      <c r="AB1349" s="382">
        <f ca="1">IF(Controle!$N$16=1,0,$D1349*AB599*AB$5)</f>
        <v>0</v>
      </c>
      <c r="AC1349" s="382">
        <f ca="1">IF(Controle!$N$16=1,0,$D1349*AC599*AC$5)</f>
        <v>0</v>
      </c>
      <c r="AD1349" s="382">
        <f ca="1">IF(Controle!$N$16=1,0,$D1349*AD599*AD$5)</f>
        <v>0</v>
      </c>
      <c r="AE1349" s="382">
        <f ca="1">IF(Controle!$N$16=1,0,$D1349*AE599*AE$5)</f>
        <v>0</v>
      </c>
      <c r="AF1349" s="382">
        <f ca="1">IF(Controle!$N$16=1,0,$D1349*AF599*AF$5)</f>
        <v>2260.8332026828862</v>
      </c>
      <c r="AG1349" s="382">
        <f ca="1">IF(Controle!$N$16=1,0,$D1349*AG599*AG$5)</f>
        <v>0</v>
      </c>
      <c r="AH1349" s="382">
        <f ca="1">IF(Controle!$N$16=1,0,$D1349*AH599*AH$5)</f>
        <v>0</v>
      </c>
      <c r="AI1349" s="382">
        <f ca="1">IF(Controle!$N$16=1,0,$D1349*AI599*AI$5)</f>
        <v>0</v>
      </c>
      <c r="AJ1349" s="382">
        <f ca="1">IF(Controle!$N$16=1,0,$D1349*AJ599*AJ$5)</f>
        <v>0</v>
      </c>
      <c r="AK1349" s="382">
        <f ca="1">IF(Controle!$N$16=1,0,$D1349*AK599*AK$5)</f>
        <v>0</v>
      </c>
      <c r="AL1349" s="382">
        <f ca="1">IF(Controle!$N$16=1,0,$D1349*AL599*AL$5)</f>
        <v>0</v>
      </c>
      <c r="AM1349" s="382">
        <f ca="1">IF(Controle!$N$16=1,0,$D1349*AM599*AM$5)</f>
        <v>0</v>
      </c>
      <c r="AN1349" s="382">
        <f ca="1">IF(Controle!$N$16=1,0,$D1349*AN599*AN$5)</f>
        <v>0</v>
      </c>
      <c r="AO1349" s="382">
        <f ca="1">IF(Controle!$N$16=1,0,$D1349*AO599*AO$5)</f>
        <v>0</v>
      </c>
      <c r="AP1349" s="382">
        <f ca="1">IF(Controle!$N$16=1,0,$D1349*AP599*AP$5)</f>
        <v>0</v>
      </c>
      <c r="AQ1349" s="382">
        <f ca="1">IF(Controle!$N$16=1,0,$D1349*AQ599*AQ$5)</f>
        <v>0</v>
      </c>
      <c r="AR1349" s="382">
        <f ca="1">IF(Controle!$N$16=1,0,$D1349*AR599*AR$5)</f>
        <v>0</v>
      </c>
      <c r="AS1349" s="684">
        <f t="shared" ca="1" si="686"/>
        <v>8193.5713655852196</v>
      </c>
    </row>
    <row r="1350" spans="1:47" hidden="1" outlineLevel="1">
      <c r="B1350" s="123"/>
      <c r="C1350" s="81">
        <f t="shared" si="687"/>
        <v>4</v>
      </c>
      <c r="D1350" s="191">
        <f t="shared" ca="1" si="685"/>
        <v>77.959765609754697</v>
      </c>
      <c r="E1350" s="382">
        <f ca="1">IF(Controle!$N$16=1,0,$D1350*E600*E$5)</f>
        <v>0</v>
      </c>
      <c r="F1350" s="382">
        <f ca="1">IF(Controle!$N$16=1,0,$D1350*F600*F$5)</f>
        <v>0</v>
      </c>
      <c r="G1350" s="382">
        <f ca="1">IF(Controle!$N$16=1,0,$D1350*G600*G$5)</f>
        <v>0</v>
      </c>
      <c r="H1350" s="382">
        <f ca="1">IF(Controle!$N$16=1,0,$D1350*H600*H$5)</f>
        <v>0</v>
      </c>
      <c r="I1350" s="382">
        <f ca="1">IF(Controle!$N$16=1,0,$D1350*I600*I$5)</f>
        <v>0</v>
      </c>
      <c r="J1350" s="382">
        <f ca="1">IF(Controle!$N$16=1,0,$D1350*J600*J$5)</f>
        <v>0</v>
      </c>
      <c r="K1350" s="382">
        <f ca="1">IF(Controle!$N$16=1,0,$D1350*K600*K$5)</f>
        <v>0</v>
      </c>
      <c r="L1350" s="382">
        <f ca="1">IF(Controle!$N$16=1,0,$D1350*L600*L$5)</f>
        <v>0</v>
      </c>
      <c r="M1350" s="382">
        <f ca="1">IF(Controle!$N$16=1,0,$D1350*M600*M$5)</f>
        <v>0</v>
      </c>
      <c r="N1350" s="382">
        <f ca="1">IF(Controle!$N$16=1,0,$D1350*N600*N$5)</f>
        <v>0</v>
      </c>
      <c r="O1350" s="382">
        <f ca="1">IF(Controle!$N$16=1,0,$D1350*O600*O$5)</f>
        <v>0</v>
      </c>
      <c r="P1350" s="382">
        <f ca="1">IF(Controle!$N$16=1,0,$D1350*P600*P$5)</f>
        <v>0</v>
      </c>
      <c r="Q1350" s="382">
        <f ca="1">IF(Controle!$N$16=1,0,$D1350*Q600*Q$5)</f>
        <v>0</v>
      </c>
      <c r="R1350" s="382">
        <f ca="1">IF(Controle!$N$16=1,0,$D1350*R600*R$5)</f>
        <v>0</v>
      </c>
      <c r="S1350" s="382">
        <f ca="1">IF(Controle!$N$16=1,0,$D1350*S600*S$5)</f>
        <v>0</v>
      </c>
      <c r="T1350" s="382">
        <f ca="1">IF(Controle!$N$16=1,0,$D1350*T600*T$5)</f>
        <v>841.96546858535078</v>
      </c>
      <c r="U1350" s="382">
        <f ca="1">IF(Controle!$N$16=1,0,$D1350*U600*U$5)</f>
        <v>0</v>
      </c>
      <c r="V1350" s="382">
        <f ca="1">IF(Controle!$N$16=1,0,$D1350*V600*V$5)</f>
        <v>0</v>
      </c>
      <c r="W1350" s="382">
        <f ca="1">IF(Controle!$N$16=1,0,$D1350*W600*W$5)</f>
        <v>0</v>
      </c>
      <c r="X1350" s="382">
        <f ca="1">IF(Controle!$N$16=1,0,$D1350*X600*X$5)</f>
        <v>0</v>
      </c>
      <c r="Y1350" s="382">
        <f ca="1">IF(Controle!$N$16=1,0,$D1350*Y600*Y$5)</f>
        <v>0</v>
      </c>
      <c r="Z1350" s="382">
        <f ca="1">IF(Controle!$N$16=1,0,$D1350*Z600*Z$5)</f>
        <v>5090.7726943169819</v>
      </c>
      <c r="AA1350" s="382">
        <f ca="1">IF(Controle!$N$16=1,0,$D1350*AA600*AA$5)</f>
        <v>0</v>
      </c>
      <c r="AB1350" s="382">
        <f ca="1">IF(Controle!$N$16=1,0,$D1350*AB600*AB$5)</f>
        <v>0</v>
      </c>
      <c r="AC1350" s="382">
        <f ca="1">IF(Controle!$N$16=1,0,$D1350*AC600*AC$5)</f>
        <v>0</v>
      </c>
      <c r="AD1350" s="382">
        <f ca="1">IF(Controle!$N$16=1,0,$D1350*AD600*AD$5)</f>
        <v>0</v>
      </c>
      <c r="AE1350" s="382">
        <f ca="1">IF(Controle!$N$16=1,0,$D1350*AE600*AE$5)</f>
        <v>0</v>
      </c>
      <c r="AF1350" s="382">
        <f ca="1">IF(Controle!$N$16=1,0,$D1350*AF600*AF$5)</f>
        <v>0</v>
      </c>
      <c r="AG1350" s="382">
        <f ca="1">IF(Controle!$N$16=1,0,$D1350*AG600*AG$5)</f>
        <v>2260.8332026828862</v>
      </c>
      <c r="AH1350" s="382">
        <f ca="1">IF(Controle!$N$16=1,0,$D1350*AH600*AH$5)</f>
        <v>0</v>
      </c>
      <c r="AI1350" s="382">
        <f ca="1">IF(Controle!$N$16=1,0,$D1350*AI600*AI$5)</f>
        <v>0</v>
      </c>
      <c r="AJ1350" s="382">
        <f ca="1">IF(Controle!$N$16=1,0,$D1350*AJ600*AJ$5)</f>
        <v>0</v>
      </c>
      <c r="AK1350" s="382">
        <f ca="1">IF(Controle!$N$16=1,0,$D1350*AK600*AK$5)</f>
        <v>0</v>
      </c>
      <c r="AL1350" s="382">
        <f ca="1">IF(Controle!$N$16=1,0,$D1350*AL600*AL$5)</f>
        <v>0</v>
      </c>
      <c r="AM1350" s="382">
        <f ca="1">IF(Controle!$N$16=1,0,$D1350*AM600*AM$5)</f>
        <v>0</v>
      </c>
      <c r="AN1350" s="382">
        <f ca="1">IF(Controle!$N$16=1,0,$D1350*AN600*AN$5)</f>
        <v>0</v>
      </c>
      <c r="AO1350" s="382">
        <f ca="1">IF(Controle!$N$16=1,0,$D1350*AO600*AO$5)</f>
        <v>0</v>
      </c>
      <c r="AP1350" s="382">
        <f ca="1">IF(Controle!$N$16=1,0,$D1350*AP600*AP$5)</f>
        <v>0</v>
      </c>
      <c r="AQ1350" s="382">
        <f ca="1">IF(Controle!$N$16=1,0,$D1350*AQ600*AQ$5)</f>
        <v>0</v>
      </c>
      <c r="AR1350" s="382">
        <f ca="1">IF(Controle!$N$16=1,0,$D1350*AR600*AR$5)</f>
        <v>0</v>
      </c>
      <c r="AS1350" s="684">
        <f t="shared" ca="1" si="686"/>
        <v>8193.5713655852196</v>
      </c>
    </row>
    <row r="1351" spans="1:47" hidden="1" outlineLevel="1">
      <c r="B1351" s="123"/>
      <c r="C1351" s="81">
        <f t="shared" si="687"/>
        <v>5</v>
      </c>
      <c r="D1351" s="191">
        <f t="shared" ca="1" si="685"/>
        <v>77.959759321621092</v>
      </c>
      <c r="E1351" s="382">
        <f ca="1">IF(Controle!$N$16=1,0,$D1351*E601*E$5)</f>
        <v>0</v>
      </c>
      <c r="F1351" s="382">
        <f ca="1">IF(Controle!$N$16=1,0,$D1351*F601*F$5)</f>
        <v>0</v>
      </c>
      <c r="G1351" s="382">
        <f ca="1">IF(Controle!$N$16=1,0,$D1351*G601*G$5)</f>
        <v>0</v>
      </c>
      <c r="H1351" s="382">
        <f ca="1">IF(Controle!$N$16=1,0,$D1351*H601*H$5)</f>
        <v>0</v>
      </c>
      <c r="I1351" s="382">
        <f ca="1">IF(Controle!$N$16=1,0,$D1351*I601*I$5)</f>
        <v>0</v>
      </c>
      <c r="J1351" s="382">
        <f ca="1">IF(Controle!$N$16=1,0,$D1351*J601*J$5)</f>
        <v>0</v>
      </c>
      <c r="K1351" s="382">
        <f ca="1">IF(Controle!$N$16=1,0,$D1351*K601*K$5)</f>
        <v>0</v>
      </c>
      <c r="L1351" s="382">
        <f ca="1">IF(Controle!$N$16=1,0,$D1351*L601*L$5)</f>
        <v>0</v>
      </c>
      <c r="M1351" s="382">
        <f ca="1">IF(Controle!$N$16=1,0,$D1351*M601*M$5)</f>
        <v>0</v>
      </c>
      <c r="N1351" s="382">
        <f ca="1">IF(Controle!$N$16=1,0,$D1351*N601*N$5)</f>
        <v>0</v>
      </c>
      <c r="O1351" s="382">
        <f ca="1">IF(Controle!$N$16=1,0,$D1351*O601*O$5)</f>
        <v>0</v>
      </c>
      <c r="P1351" s="382">
        <f ca="1">IF(Controle!$N$16=1,0,$D1351*P601*P$5)</f>
        <v>0</v>
      </c>
      <c r="Q1351" s="382">
        <f ca="1">IF(Controle!$N$16=1,0,$D1351*Q601*Q$5)</f>
        <v>0</v>
      </c>
      <c r="R1351" s="382">
        <f ca="1">IF(Controle!$N$16=1,0,$D1351*R601*R$5)</f>
        <v>0</v>
      </c>
      <c r="S1351" s="382">
        <f ca="1">IF(Controle!$N$16=1,0,$D1351*S601*S$5)</f>
        <v>0</v>
      </c>
      <c r="T1351" s="382">
        <f ca="1">IF(Controle!$N$16=1,0,$D1351*T601*T$5)</f>
        <v>0</v>
      </c>
      <c r="U1351" s="382">
        <f ca="1">IF(Controle!$N$16=1,0,$D1351*U601*U$5)</f>
        <v>841.96540067350782</v>
      </c>
      <c r="V1351" s="382">
        <f ca="1">IF(Controle!$N$16=1,0,$D1351*V601*V$5)</f>
        <v>0</v>
      </c>
      <c r="W1351" s="382">
        <f ca="1">IF(Controle!$N$16=1,0,$D1351*W601*W$5)</f>
        <v>0</v>
      </c>
      <c r="X1351" s="382">
        <f ca="1">IF(Controle!$N$16=1,0,$D1351*X601*X$5)</f>
        <v>0</v>
      </c>
      <c r="Y1351" s="382">
        <f ca="1">IF(Controle!$N$16=1,0,$D1351*Y601*Y$5)</f>
        <v>0</v>
      </c>
      <c r="Z1351" s="382">
        <f ca="1">IF(Controle!$N$16=1,0,$D1351*Z601*Z$5)</f>
        <v>0</v>
      </c>
      <c r="AA1351" s="382">
        <f ca="1">IF(Controle!$N$16=1,0,$D1351*AA601*AA$5)</f>
        <v>5090.7722837018573</v>
      </c>
      <c r="AB1351" s="382">
        <f ca="1">IF(Controle!$N$16=1,0,$D1351*AB601*AB$5)</f>
        <v>0</v>
      </c>
      <c r="AC1351" s="382">
        <f ca="1">IF(Controle!$N$16=1,0,$D1351*AC601*AC$5)</f>
        <v>0</v>
      </c>
      <c r="AD1351" s="382">
        <f ca="1">IF(Controle!$N$16=1,0,$D1351*AD601*AD$5)</f>
        <v>0</v>
      </c>
      <c r="AE1351" s="382">
        <f ca="1">IF(Controle!$N$16=1,0,$D1351*AE601*AE$5)</f>
        <v>0</v>
      </c>
      <c r="AF1351" s="382">
        <f ca="1">IF(Controle!$N$16=1,0,$D1351*AF601*AF$5)</f>
        <v>0</v>
      </c>
      <c r="AG1351" s="382">
        <f ca="1">IF(Controle!$N$16=1,0,$D1351*AG601*AG$5)</f>
        <v>0</v>
      </c>
      <c r="AH1351" s="382">
        <f ca="1">IF(Controle!$N$16=1,0,$D1351*AH601*AH$5)</f>
        <v>2260.8330203270116</v>
      </c>
      <c r="AI1351" s="382">
        <f ca="1">IF(Controle!$N$16=1,0,$D1351*AI601*AI$5)</f>
        <v>0</v>
      </c>
      <c r="AJ1351" s="382">
        <f ca="1">IF(Controle!$N$16=1,0,$D1351*AJ601*AJ$5)</f>
        <v>0</v>
      </c>
      <c r="AK1351" s="382">
        <f ca="1">IF(Controle!$N$16=1,0,$D1351*AK601*AK$5)</f>
        <v>0</v>
      </c>
      <c r="AL1351" s="382">
        <f ca="1">IF(Controle!$N$16=1,0,$D1351*AL601*AL$5)</f>
        <v>0</v>
      </c>
      <c r="AM1351" s="382">
        <f ca="1">IF(Controle!$N$16=1,0,$D1351*AM601*AM$5)</f>
        <v>0</v>
      </c>
      <c r="AN1351" s="382">
        <f ca="1">IF(Controle!$N$16=1,0,$D1351*AN601*AN$5)</f>
        <v>0</v>
      </c>
      <c r="AO1351" s="382">
        <f ca="1">IF(Controle!$N$16=1,0,$D1351*AO601*AO$5)</f>
        <v>0</v>
      </c>
      <c r="AP1351" s="382">
        <f ca="1">IF(Controle!$N$16=1,0,$D1351*AP601*AP$5)</f>
        <v>0</v>
      </c>
      <c r="AQ1351" s="382">
        <f ca="1">IF(Controle!$N$16=1,0,$D1351*AQ601*AQ$5)</f>
        <v>0</v>
      </c>
      <c r="AR1351" s="382">
        <f ca="1">IF(Controle!$N$16=1,0,$D1351*AR601*AR$5)</f>
        <v>0</v>
      </c>
      <c r="AS1351" s="684">
        <f t="shared" ca="1" si="686"/>
        <v>8193.570704702377</v>
      </c>
    </row>
    <row r="1352" spans="1:47" hidden="1" outlineLevel="1">
      <c r="B1352" s="123"/>
      <c r="C1352" s="81">
        <f t="shared" si="687"/>
        <v>6</v>
      </c>
      <c r="D1352" s="191">
        <f t="shared" ca="1" si="685"/>
        <v>77.959759321621064</v>
      </c>
      <c r="E1352" s="382">
        <f ca="1">IF(Controle!$N$16=1,0,$D1352*E602*E$5)</f>
        <v>0</v>
      </c>
      <c r="F1352" s="382">
        <f ca="1">IF(Controle!$N$16=1,0,$D1352*F602*F$5)</f>
        <v>0</v>
      </c>
      <c r="G1352" s="382">
        <f ca="1">IF(Controle!$N$16=1,0,$D1352*G602*G$5)</f>
        <v>0</v>
      </c>
      <c r="H1352" s="382">
        <f ca="1">IF(Controle!$N$16=1,0,$D1352*H602*H$5)</f>
        <v>0</v>
      </c>
      <c r="I1352" s="382">
        <f ca="1">IF(Controle!$N$16=1,0,$D1352*I602*I$5)</f>
        <v>0</v>
      </c>
      <c r="J1352" s="382">
        <f ca="1">IF(Controle!$N$16=1,0,$D1352*J602*J$5)</f>
        <v>0</v>
      </c>
      <c r="K1352" s="382">
        <f ca="1">IF(Controle!$N$16=1,0,$D1352*K602*K$5)</f>
        <v>0</v>
      </c>
      <c r="L1352" s="382">
        <f ca="1">IF(Controle!$N$16=1,0,$D1352*L602*L$5)</f>
        <v>0</v>
      </c>
      <c r="M1352" s="382">
        <f ca="1">IF(Controle!$N$16=1,0,$D1352*M602*M$5)</f>
        <v>0</v>
      </c>
      <c r="N1352" s="382">
        <f ca="1">IF(Controle!$N$16=1,0,$D1352*N602*N$5)</f>
        <v>0</v>
      </c>
      <c r="O1352" s="382">
        <f ca="1">IF(Controle!$N$16=1,0,$D1352*O602*O$5)</f>
        <v>0</v>
      </c>
      <c r="P1352" s="382">
        <f ca="1">IF(Controle!$N$16=1,0,$D1352*P602*P$5)</f>
        <v>0</v>
      </c>
      <c r="Q1352" s="382">
        <f ca="1">IF(Controle!$N$16=1,0,$D1352*Q602*Q$5)</f>
        <v>0</v>
      </c>
      <c r="R1352" s="382">
        <f ca="1">IF(Controle!$N$16=1,0,$D1352*R602*R$5)</f>
        <v>0</v>
      </c>
      <c r="S1352" s="382">
        <f ca="1">IF(Controle!$N$16=1,0,$D1352*S602*S$5)</f>
        <v>0</v>
      </c>
      <c r="T1352" s="382">
        <f ca="1">IF(Controle!$N$16=1,0,$D1352*T602*T$5)</f>
        <v>0</v>
      </c>
      <c r="U1352" s="382">
        <f ca="1">IF(Controle!$N$16=1,0,$D1352*U602*U$5)</f>
        <v>0</v>
      </c>
      <c r="V1352" s="382">
        <f ca="1">IF(Controle!$N$16=1,0,$D1352*V602*V$5)</f>
        <v>841.96540067350759</v>
      </c>
      <c r="W1352" s="382">
        <f ca="1">IF(Controle!$N$16=1,0,$D1352*W602*W$5)</f>
        <v>0</v>
      </c>
      <c r="X1352" s="382">
        <f ca="1">IF(Controle!$N$16=1,0,$D1352*X602*X$5)</f>
        <v>0</v>
      </c>
      <c r="Y1352" s="382">
        <f ca="1">IF(Controle!$N$16=1,0,$D1352*Y602*Y$5)</f>
        <v>0</v>
      </c>
      <c r="Z1352" s="382">
        <f ca="1">IF(Controle!$N$16=1,0,$D1352*Z602*Z$5)</f>
        <v>0</v>
      </c>
      <c r="AA1352" s="382">
        <f ca="1">IF(Controle!$N$16=1,0,$D1352*AA602*AA$5)</f>
        <v>0</v>
      </c>
      <c r="AB1352" s="382">
        <f ca="1">IF(Controle!$N$16=1,0,$D1352*AB602*AB$5)</f>
        <v>5090.7722837018555</v>
      </c>
      <c r="AC1352" s="382">
        <f ca="1">IF(Controle!$N$16=1,0,$D1352*AC602*AC$5)</f>
        <v>0</v>
      </c>
      <c r="AD1352" s="382">
        <f ca="1">IF(Controle!$N$16=1,0,$D1352*AD602*AD$5)</f>
        <v>0</v>
      </c>
      <c r="AE1352" s="382">
        <f ca="1">IF(Controle!$N$16=1,0,$D1352*AE602*AE$5)</f>
        <v>0</v>
      </c>
      <c r="AF1352" s="382">
        <f ca="1">IF(Controle!$N$16=1,0,$D1352*AF602*AF$5)</f>
        <v>0</v>
      </c>
      <c r="AG1352" s="382">
        <f ca="1">IF(Controle!$N$16=1,0,$D1352*AG602*AG$5)</f>
        <v>0</v>
      </c>
      <c r="AH1352" s="382">
        <f ca="1">IF(Controle!$N$16=1,0,$D1352*AH602*AH$5)</f>
        <v>0</v>
      </c>
      <c r="AI1352" s="382">
        <f ca="1">IF(Controle!$N$16=1,0,$D1352*AI602*AI$5)</f>
        <v>2260.8330203270107</v>
      </c>
      <c r="AJ1352" s="382">
        <f ca="1">IF(Controle!$N$16=1,0,$D1352*AJ602*AJ$5)</f>
        <v>0</v>
      </c>
      <c r="AK1352" s="382">
        <f ca="1">IF(Controle!$N$16=1,0,$D1352*AK602*AK$5)</f>
        <v>0</v>
      </c>
      <c r="AL1352" s="382">
        <f ca="1">IF(Controle!$N$16=1,0,$D1352*AL602*AL$5)</f>
        <v>0</v>
      </c>
      <c r="AM1352" s="382">
        <f ca="1">IF(Controle!$N$16=1,0,$D1352*AM602*AM$5)</f>
        <v>0</v>
      </c>
      <c r="AN1352" s="382">
        <f ca="1">IF(Controle!$N$16=1,0,$D1352*AN602*AN$5)</f>
        <v>0</v>
      </c>
      <c r="AO1352" s="382">
        <f ca="1">IF(Controle!$N$16=1,0,$D1352*AO602*AO$5)</f>
        <v>0</v>
      </c>
      <c r="AP1352" s="382">
        <f ca="1">IF(Controle!$N$16=1,0,$D1352*AP602*AP$5)</f>
        <v>0</v>
      </c>
      <c r="AQ1352" s="382">
        <f ca="1">IF(Controle!$N$16=1,0,$D1352*AQ602*AQ$5)</f>
        <v>0</v>
      </c>
      <c r="AR1352" s="382">
        <f ca="1">IF(Controle!$N$16=1,0,$D1352*AR602*AR$5)</f>
        <v>0</v>
      </c>
      <c r="AS1352" s="684">
        <f t="shared" ca="1" si="686"/>
        <v>8193.5707047023734</v>
      </c>
    </row>
    <row r="1353" spans="1:47" hidden="1" outlineLevel="1">
      <c r="B1353" s="123"/>
      <c r="C1353" s="81">
        <f t="shared" si="687"/>
        <v>7</v>
      </c>
      <c r="D1353" s="191">
        <f t="shared" ca="1" si="685"/>
        <v>77.959759321621064</v>
      </c>
      <c r="E1353" s="382">
        <f ca="1">IF(Controle!$N$16=1,0,$D1353*E603*E$5)</f>
        <v>0</v>
      </c>
      <c r="F1353" s="382">
        <f ca="1">IF(Controle!$N$16=1,0,$D1353*F603*F$5)</f>
        <v>0</v>
      </c>
      <c r="G1353" s="382">
        <f ca="1">IF(Controle!$N$16=1,0,$D1353*G603*G$5)</f>
        <v>0</v>
      </c>
      <c r="H1353" s="382">
        <f ca="1">IF(Controle!$N$16=1,0,$D1353*H603*H$5)</f>
        <v>0</v>
      </c>
      <c r="I1353" s="382">
        <f ca="1">IF(Controle!$N$16=1,0,$D1353*I603*I$5)</f>
        <v>0</v>
      </c>
      <c r="J1353" s="382">
        <f ca="1">IF(Controle!$N$16=1,0,$D1353*J603*J$5)</f>
        <v>0</v>
      </c>
      <c r="K1353" s="382">
        <f ca="1">IF(Controle!$N$16=1,0,$D1353*K603*K$5)</f>
        <v>0</v>
      </c>
      <c r="L1353" s="382">
        <f ca="1">IF(Controle!$N$16=1,0,$D1353*L603*L$5)</f>
        <v>0</v>
      </c>
      <c r="M1353" s="382">
        <f ca="1">IF(Controle!$N$16=1,0,$D1353*M603*M$5)</f>
        <v>0</v>
      </c>
      <c r="N1353" s="382">
        <f ca="1">IF(Controle!$N$16=1,0,$D1353*N603*N$5)</f>
        <v>0</v>
      </c>
      <c r="O1353" s="382">
        <f ca="1">IF(Controle!$N$16=1,0,$D1353*O603*O$5)</f>
        <v>0</v>
      </c>
      <c r="P1353" s="382">
        <f ca="1">IF(Controle!$N$16=1,0,$D1353*P603*P$5)</f>
        <v>0</v>
      </c>
      <c r="Q1353" s="382">
        <f ca="1">IF(Controle!$N$16=1,0,$D1353*Q603*Q$5)</f>
        <v>0</v>
      </c>
      <c r="R1353" s="382">
        <f ca="1">IF(Controle!$N$16=1,0,$D1353*R603*R$5)</f>
        <v>0</v>
      </c>
      <c r="S1353" s="382">
        <f ca="1">IF(Controle!$N$16=1,0,$D1353*S603*S$5)</f>
        <v>0</v>
      </c>
      <c r="T1353" s="382">
        <f ca="1">IF(Controle!$N$16=1,0,$D1353*T603*T$5)</f>
        <v>0</v>
      </c>
      <c r="U1353" s="382">
        <f ca="1">IF(Controle!$N$16=1,0,$D1353*U603*U$5)</f>
        <v>0</v>
      </c>
      <c r="V1353" s="382">
        <f ca="1">IF(Controle!$N$16=1,0,$D1353*V603*V$5)</f>
        <v>0</v>
      </c>
      <c r="W1353" s="382">
        <f ca="1">IF(Controle!$N$16=1,0,$D1353*W603*W$5)</f>
        <v>841.96540067350759</v>
      </c>
      <c r="X1353" s="382">
        <f ca="1">IF(Controle!$N$16=1,0,$D1353*X603*X$5)</f>
        <v>0</v>
      </c>
      <c r="Y1353" s="382">
        <f ca="1">IF(Controle!$N$16=1,0,$D1353*Y603*Y$5)</f>
        <v>0</v>
      </c>
      <c r="Z1353" s="382">
        <f ca="1">IF(Controle!$N$16=1,0,$D1353*Z603*Z$5)</f>
        <v>0</v>
      </c>
      <c r="AA1353" s="382">
        <f ca="1">IF(Controle!$N$16=1,0,$D1353*AA603*AA$5)</f>
        <v>0</v>
      </c>
      <c r="AB1353" s="382">
        <f ca="1">IF(Controle!$N$16=1,0,$D1353*AB603*AB$5)</f>
        <v>0</v>
      </c>
      <c r="AC1353" s="382">
        <f ca="1">IF(Controle!$N$16=1,0,$D1353*AC603*AC$5)</f>
        <v>5090.7722837018555</v>
      </c>
      <c r="AD1353" s="382">
        <f ca="1">IF(Controle!$N$16=1,0,$D1353*AD603*AD$5)</f>
        <v>0</v>
      </c>
      <c r="AE1353" s="382">
        <f ca="1">IF(Controle!$N$16=1,0,$D1353*AE603*AE$5)</f>
        <v>0</v>
      </c>
      <c r="AF1353" s="382">
        <f ca="1">IF(Controle!$N$16=1,0,$D1353*AF603*AF$5)</f>
        <v>0</v>
      </c>
      <c r="AG1353" s="382">
        <f ca="1">IF(Controle!$N$16=1,0,$D1353*AG603*AG$5)</f>
        <v>0</v>
      </c>
      <c r="AH1353" s="382">
        <f ca="1">IF(Controle!$N$16=1,0,$D1353*AH603*AH$5)</f>
        <v>0</v>
      </c>
      <c r="AI1353" s="382">
        <f ca="1">IF(Controle!$N$16=1,0,$D1353*AI603*AI$5)</f>
        <v>0</v>
      </c>
      <c r="AJ1353" s="382">
        <f ca="1">IF(Controle!$N$16=1,0,$D1353*AJ603*AJ$5)</f>
        <v>2260.8330203270107</v>
      </c>
      <c r="AK1353" s="382">
        <f ca="1">IF(Controle!$N$16=1,0,$D1353*AK603*AK$5)</f>
        <v>0</v>
      </c>
      <c r="AL1353" s="382">
        <f ca="1">IF(Controle!$N$16=1,0,$D1353*AL603*AL$5)</f>
        <v>0</v>
      </c>
      <c r="AM1353" s="382">
        <f ca="1">IF(Controle!$N$16=1,0,$D1353*AM603*AM$5)</f>
        <v>0</v>
      </c>
      <c r="AN1353" s="382">
        <f ca="1">IF(Controle!$N$16=1,0,$D1353*AN603*AN$5)</f>
        <v>0</v>
      </c>
      <c r="AO1353" s="382">
        <f ca="1">IF(Controle!$N$16=1,0,$D1353*AO603*AO$5)</f>
        <v>0</v>
      </c>
      <c r="AP1353" s="382">
        <f ca="1">IF(Controle!$N$16=1,0,$D1353*AP603*AP$5)</f>
        <v>0</v>
      </c>
      <c r="AQ1353" s="382">
        <f ca="1">IF(Controle!$N$16=1,0,$D1353*AQ603*AQ$5)</f>
        <v>0</v>
      </c>
      <c r="AR1353" s="382">
        <f ca="1">IF(Controle!$N$16=1,0,$D1353*AR603*AR$5)</f>
        <v>0</v>
      </c>
      <c r="AS1353" s="684">
        <f t="shared" ca="1" si="686"/>
        <v>8193.5707047023734</v>
      </c>
    </row>
    <row r="1354" spans="1:47" hidden="1" outlineLevel="1">
      <c r="B1354" s="123"/>
      <c r="C1354" s="81">
        <f t="shared" si="687"/>
        <v>8</v>
      </c>
      <c r="D1354" s="191">
        <f t="shared" ca="1" si="685"/>
        <v>0</v>
      </c>
      <c r="E1354" s="382">
        <f ca="1">IF(Controle!$N$16=1,0,$D1354*E604*E$5)</f>
        <v>0</v>
      </c>
      <c r="F1354" s="382">
        <f ca="1">IF(Controle!$N$16=1,0,$D1354*F604*F$5)</f>
        <v>0</v>
      </c>
      <c r="G1354" s="382">
        <f ca="1">IF(Controle!$N$16=1,0,$D1354*G604*G$5)</f>
        <v>0</v>
      </c>
      <c r="H1354" s="382">
        <f ca="1">IF(Controle!$N$16=1,0,$D1354*H604*H$5)</f>
        <v>0</v>
      </c>
      <c r="I1354" s="382">
        <f ca="1">IF(Controle!$N$16=1,0,$D1354*I604*I$5)</f>
        <v>0</v>
      </c>
      <c r="J1354" s="382">
        <f ca="1">IF(Controle!$N$16=1,0,$D1354*J604*J$5)</f>
        <v>0</v>
      </c>
      <c r="K1354" s="382">
        <f ca="1">IF(Controle!$N$16=1,0,$D1354*K604*K$5)</f>
        <v>0</v>
      </c>
      <c r="L1354" s="382">
        <f ca="1">IF(Controle!$N$16=1,0,$D1354*L604*L$5)</f>
        <v>0</v>
      </c>
      <c r="M1354" s="382">
        <f ca="1">IF(Controle!$N$16=1,0,$D1354*M604*M$5)</f>
        <v>0</v>
      </c>
      <c r="N1354" s="382">
        <f ca="1">IF(Controle!$N$16=1,0,$D1354*N604*N$5)</f>
        <v>0</v>
      </c>
      <c r="O1354" s="382">
        <f ca="1">IF(Controle!$N$16=1,0,$D1354*O604*O$5)</f>
        <v>0</v>
      </c>
      <c r="P1354" s="382">
        <f ca="1">IF(Controle!$N$16=1,0,$D1354*P604*P$5)</f>
        <v>0</v>
      </c>
      <c r="Q1354" s="382">
        <f ca="1">IF(Controle!$N$16=1,0,$D1354*Q604*Q$5)</f>
        <v>0</v>
      </c>
      <c r="R1354" s="382">
        <f ca="1">IF(Controle!$N$16=1,0,$D1354*R604*R$5)</f>
        <v>0</v>
      </c>
      <c r="S1354" s="382">
        <f ca="1">IF(Controle!$N$16=1,0,$D1354*S604*S$5)</f>
        <v>0</v>
      </c>
      <c r="T1354" s="382">
        <f ca="1">IF(Controle!$N$16=1,0,$D1354*T604*T$5)</f>
        <v>0</v>
      </c>
      <c r="U1354" s="382">
        <f ca="1">IF(Controle!$N$16=1,0,$D1354*U604*U$5)</f>
        <v>0</v>
      </c>
      <c r="V1354" s="382">
        <f ca="1">IF(Controle!$N$16=1,0,$D1354*V604*V$5)</f>
        <v>0</v>
      </c>
      <c r="W1354" s="382">
        <f ca="1">IF(Controle!$N$16=1,0,$D1354*W604*W$5)</f>
        <v>0</v>
      </c>
      <c r="X1354" s="382">
        <f ca="1">IF(Controle!$N$16=1,0,$D1354*X604*X$5)</f>
        <v>0</v>
      </c>
      <c r="Y1354" s="382">
        <f ca="1">IF(Controle!$N$16=1,0,$D1354*Y604*Y$5)</f>
        <v>0</v>
      </c>
      <c r="Z1354" s="382">
        <f ca="1">IF(Controle!$N$16=1,0,$D1354*Z604*Z$5)</f>
        <v>0</v>
      </c>
      <c r="AA1354" s="382">
        <f ca="1">IF(Controle!$N$16=1,0,$D1354*AA604*AA$5)</f>
        <v>0</v>
      </c>
      <c r="AB1354" s="382">
        <f ca="1">IF(Controle!$N$16=1,0,$D1354*AB604*AB$5)</f>
        <v>0</v>
      </c>
      <c r="AC1354" s="382">
        <f ca="1">IF(Controle!$N$16=1,0,$D1354*AC604*AC$5)</f>
        <v>0</v>
      </c>
      <c r="AD1354" s="382">
        <f ca="1">IF(Controle!$N$16=1,0,$D1354*AD604*AD$5)</f>
        <v>0</v>
      </c>
      <c r="AE1354" s="382">
        <f ca="1">IF(Controle!$N$16=1,0,$D1354*AE604*AE$5)</f>
        <v>0</v>
      </c>
      <c r="AF1354" s="382">
        <f ca="1">IF(Controle!$N$16=1,0,$D1354*AF604*AF$5)</f>
        <v>0</v>
      </c>
      <c r="AG1354" s="382">
        <f ca="1">IF(Controle!$N$16=1,0,$D1354*AG604*AG$5)</f>
        <v>0</v>
      </c>
      <c r="AH1354" s="382">
        <f ca="1">IF(Controle!$N$16=1,0,$D1354*AH604*AH$5)</f>
        <v>0</v>
      </c>
      <c r="AI1354" s="382">
        <f ca="1">IF(Controle!$N$16=1,0,$D1354*AI604*AI$5)</f>
        <v>0</v>
      </c>
      <c r="AJ1354" s="382">
        <f ca="1">IF(Controle!$N$16=1,0,$D1354*AJ604*AJ$5)</f>
        <v>0</v>
      </c>
      <c r="AK1354" s="382">
        <f ca="1">IF(Controle!$N$16=1,0,$D1354*AK604*AK$5)</f>
        <v>0</v>
      </c>
      <c r="AL1354" s="382">
        <f ca="1">IF(Controle!$N$16=1,0,$D1354*AL604*AL$5)</f>
        <v>0</v>
      </c>
      <c r="AM1354" s="382">
        <f ca="1">IF(Controle!$N$16=1,0,$D1354*AM604*AM$5)</f>
        <v>0</v>
      </c>
      <c r="AN1354" s="382">
        <f ca="1">IF(Controle!$N$16=1,0,$D1354*AN604*AN$5)</f>
        <v>0</v>
      </c>
      <c r="AO1354" s="382">
        <f ca="1">IF(Controle!$N$16=1,0,$D1354*AO604*AO$5)</f>
        <v>0</v>
      </c>
      <c r="AP1354" s="382">
        <f ca="1">IF(Controle!$N$16=1,0,$D1354*AP604*AP$5)</f>
        <v>0</v>
      </c>
      <c r="AQ1354" s="382">
        <f ca="1">IF(Controle!$N$16=1,0,$D1354*AQ604*AQ$5)</f>
        <v>0</v>
      </c>
      <c r="AR1354" s="382">
        <f ca="1">IF(Controle!$N$16=1,0,$D1354*AR604*AR$5)</f>
        <v>0</v>
      </c>
      <c r="AS1354" s="684">
        <f t="shared" ca="1" si="686"/>
        <v>0</v>
      </c>
    </row>
    <row r="1355" spans="1:47" hidden="1" outlineLevel="1">
      <c r="B1355" s="123"/>
      <c r="C1355" s="81">
        <f t="shared" si="687"/>
        <v>9</v>
      </c>
      <c r="D1355" s="191">
        <f t="shared" ca="1" si="685"/>
        <v>0</v>
      </c>
      <c r="E1355" s="382">
        <f ca="1">IF(Controle!$N$16=1,0,$D1355*E605*E$5)</f>
        <v>0</v>
      </c>
      <c r="F1355" s="382">
        <f ca="1">IF(Controle!$N$16=1,0,$D1355*F605*F$5)</f>
        <v>0</v>
      </c>
      <c r="G1355" s="382">
        <f ca="1">IF(Controle!$N$16=1,0,$D1355*G605*G$5)</f>
        <v>0</v>
      </c>
      <c r="H1355" s="382">
        <f ca="1">IF(Controle!$N$16=1,0,$D1355*H605*H$5)</f>
        <v>0</v>
      </c>
      <c r="I1355" s="382">
        <f ca="1">IF(Controle!$N$16=1,0,$D1355*I605*I$5)</f>
        <v>0</v>
      </c>
      <c r="J1355" s="382">
        <f ca="1">IF(Controle!$N$16=1,0,$D1355*J605*J$5)</f>
        <v>0</v>
      </c>
      <c r="K1355" s="382">
        <f ca="1">IF(Controle!$N$16=1,0,$D1355*K605*K$5)</f>
        <v>0</v>
      </c>
      <c r="L1355" s="382">
        <f ca="1">IF(Controle!$N$16=1,0,$D1355*L605*L$5)</f>
        <v>0</v>
      </c>
      <c r="M1355" s="382">
        <f ca="1">IF(Controle!$N$16=1,0,$D1355*M605*M$5)</f>
        <v>0</v>
      </c>
      <c r="N1355" s="382">
        <f ca="1">IF(Controle!$N$16=1,0,$D1355*N605*N$5)</f>
        <v>0</v>
      </c>
      <c r="O1355" s="382">
        <f ca="1">IF(Controle!$N$16=1,0,$D1355*O605*O$5)</f>
        <v>0</v>
      </c>
      <c r="P1355" s="382">
        <f ca="1">IF(Controle!$N$16=1,0,$D1355*P605*P$5)</f>
        <v>0</v>
      </c>
      <c r="Q1355" s="382">
        <f ca="1">IF(Controle!$N$16=1,0,$D1355*Q605*Q$5)</f>
        <v>0</v>
      </c>
      <c r="R1355" s="382">
        <f ca="1">IF(Controle!$N$16=1,0,$D1355*R605*R$5)</f>
        <v>0</v>
      </c>
      <c r="S1355" s="382">
        <f ca="1">IF(Controle!$N$16=1,0,$D1355*S605*S$5)</f>
        <v>0</v>
      </c>
      <c r="T1355" s="382">
        <f ca="1">IF(Controle!$N$16=1,0,$D1355*T605*T$5)</f>
        <v>0</v>
      </c>
      <c r="U1355" s="382">
        <f ca="1">IF(Controle!$N$16=1,0,$D1355*U605*U$5)</f>
        <v>0</v>
      </c>
      <c r="V1355" s="382">
        <f ca="1">IF(Controle!$N$16=1,0,$D1355*V605*V$5)</f>
        <v>0</v>
      </c>
      <c r="W1355" s="382">
        <f ca="1">IF(Controle!$N$16=1,0,$D1355*W605*W$5)</f>
        <v>0</v>
      </c>
      <c r="X1355" s="382">
        <f ca="1">IF(Controle!$N$16=1,0,$D1355*X605*X$5)</f>
        <v>0</v>
      </c>
      <c r="Y1355" s="382">
        <f ca="1">IF(Controle!$N$16=1,0,$D1355*Y605*Y$5)</f>
        <v>0</v>
      </c>
      <c r="Z1355" s="382">
        <f ca="1">IF(Controle!$N$16=1,0,$D1355*Z605*Z$5)</f>
        <v>0</v>
      </c>
      <c r="AA1355" s="382">
        <f ca="1">IF(Controle!$N$16=1,0,$D1355*AA605*AA$5)</f>
        <v>0</v>
      </c>
      <c r="AB1355" s="382">
        <f ca="1">IF(Controle!$N$16=1,0,$D1355*AB605*AB$5)</f>
        <v>0</v>
      </c>
      <c r="AC1355" s="382">
        <f ca="1">IF(Controle!$N$16=1,0,$D1355*AC605*AC$5)</f>
        <v>0</v>
      </c>
      <c r="AD1355" s="382">
        <f ca="1">IF(Controle!$N$16=1,0,$D1355*AD605*AD$5)</f>
        <v>0</v>
      </c>
      <c r="AE1355" s="382">
        <f ca="1">IF(Controle!$N$16=1,0,$D1355*AE605*AE$5)</f>
        <v>0</v>
      </c>
      <c r="AF1355" s="382">
        <f ca="1">IF(Controle!$N$16=1,0,$D1355*AF605*AF$5)</f>
        <v>0</v>
      </c>
      <c r="AG1355" s="382">
        <f ca="1">IF(Controle!$N$16=1,0,$D1355*AG605*AG$5)</f>
        <v>0</v>
      </c>
      <c r="AH1355" s="382">
        <f ca="1">IF(Controle!$N$16=1,0,$D1355*AH605*AH$5)</f>
        <v>0</v>
      </c>
      <c r="AI1355" s="382">
        <f ca="1">IF(Controle!$N$16=1,0,$D1355*AI605*AI$5)</f>
        <v>0</v>
      </c>
      <c r="AJ1355" s="382">
        <f ca="1">IF(Controle!$N$16=1,0,$D1355*AJ605*AJ$5)</f>
        <v>0</v>
      </c>
      <c r="AK1355" s="382">
        <f ca="1">IF(Controle!$N$16=1,0,$D1355*AK605*AK$5)</f>
        <v>0</v>
      </c>
      <c r="AL1355" s="382">
        <f ca="1">IF(Controle!$N$16=1,0,$D1355*AL605*AL$5)</f>
        <v>0</v>
      </c>
      <c r="AM1355" s="382">
        <f ca="1">IF(Controle!$N$16=1,0,$D1355*AM605*AM$5)</f>
        <v>0</v>
      </c>
      <c r="AN1355" s="382">
        <f ca="1">IF(Controle!$N$16=1,0,$D1355*AN605*AN$5)</f>
        <v>0</v>
      </c>
      <c r="AO1355" s="382">
        <f ca="1">IF(Controle!$N$16=1,0,$D1355*AO605*AO$5)</f>
        <v>0</v>
      </c>
      <c r="AP1355" s="382">
        <f ca="1">IF(Controle!$N$16=1,0,$D1355*AP605*AP$5)</f>
        <v>0</v>
      </c>
      <c r="AQ1355" s="382">
        <f ca="1">IF(Controle!$N$16=1,0,$D1355*AQ605*AQ$5)</f>
        <v>0</v>
      </c>
      <c r="AR1355" s="382">
        <f ca="1">IF(Controle!$N$16=1,0,$D1355*AR605*AR$5)</f>
        <v>0</v>
      </c>
      <c r="AS1355" s="684">
        <f t="shared" ca="1" si="686"/>
        <v>0</v>
      </c>
    </row>
    <row r="1356" spans="1:47" hidden="1" outlineLevel="1">
      <c r="B1356" s="123"/>
      <c r="C1356" s="81">
        <f t="shared" si="687"/>
        <v>10</v>
      </c>
      <c r="D1356" s="191">
        <f t="shared" ca="1" si="685"/>
        <v>0</v>
      </c>
      <c r="E1356" s="382">
        <f ca="1">IF(Controle!$N$16=1,0,$D1356*E606*E$5)</f>
        <v>0</v>
      </c>
      <c r="F1356" s="382">
        <f ca="1">IF(Controle!$N$16=1,0,$D1356*F606*F$5)</f>
        <v>0</v>
      </c>
      <c r="G1356" s="382">
        <f ca="1">IF(Controle!$N$16=1,0,$D1356*G606*G$5)</f>
        <v>0</v>
      </c>
      <c r="H1356" s="382">
        <f ca="1">IF(Controle!$N$16=1,0,$D1356*H606*H$5)</f>
        <v>0</v>
      </c>
      <c r="I1356" s="382">
        <f ca="1">IF(Controle!$N$16=1,0,$D1356*I606*I$5)</f>
        <v>0</v>
      </c>
      <c r="J1356" s="382">
        <f ca="1">IF(Controle!$N$16=1,0,$D1356*J606*J$5)</f>
        <v>0</v>
      </c>
      <c r="K1356" s="382">
        <f ca="1">IF(Controle!$N$16=1,0,$D1356*K606*K$5)</f>
        <v>0</v>
      </c>
      <c r="L1356" s="382">
        <f ca="1">IF(Controle!$N$16=1,0,$D1356*L606*L$5)</f>
        <v>0</v>
      </c>
      <c r="M1356" s="382">
        <f ca="1">IF(Controle!$N$16=1,0,$D1356*M606*M$5)</f>
        <v>0</v>
      </c>
      <c r="N1356" s="382">
        <f ca="1">IF(Controle!$N$16=1,0,$D1356*N606*N$5)</f>
        <v>0</v>
      </c>
      <c r="O1356" s="382">
        <f ca="1">IF(Controle!$N$16=1,0,$D1356*O606*O$5)</f>
        <v>0</v>
      </c>
      <c r="P1356" s="382">
        <f ca="1">IF(Controle!$N$16=1,0,$D1356*P606*P$5)</f>
        <v>0</v>
      </c>
      <c r="Q1356" s="382">
        <f ca="1">IF(Controle!$N$16=1,0,$D1356*Q606*Q$5)</f>
        <v>0</v>
      </c>
      <c r="R1356" s="382">
        <f ca="1">IF(Controle!$N$16=1,0,$D1356*R606*R$5)</f>
        <v>0</v>
      </c>
      <c r="S1356" s="382">
        <f ca="1">IF(Controle!$N$16=1,0,$D1356*S606*S$5)</f>
        <v>0</v>
      </c>
      <c r="T1356" s="382">
        <f ca="1">IF(Controle!$N$16=1,0,$D1356*T606*T$5)</f>
        <v>0</v>
      </c>
      <c r="U1356" s="382">
        <f ca="1">IF(Controle!$N$16=1,0,$D1356*U606*U$5)</f>
        <v>0</v>
      </c>
      <c r="V1356" s="382">
        <f ca="1">IF(Controle!$N$16=1,0,$D1356*V606*V$5)</f>
        <v>0</v>
      </c>
      <c r="W1356" s="382">
        <f ca="1">IF(Controle!$N$16=1,0,$D1356*W606*W$5)</f>
        <v>0</v>
      </c>
      <c r="X1356" s="382">
        <f ca="1">IF(Controle!$N$16=1,0,$D1356*X606*X$5)</f>
        <v>0</v>
      </c>
      <c r="Y1356" s="382">
        <f ca="1">IF(Controle!$N$16=1,0,$D1356*Y606*Y$5)</f>
        <v>0</v>
      </c>
      <c r="Z1356" s="382">
        <f ca="1">IF(Controle!$N$16=1,0,$D1356*Z606*Z$5)</f>
        <v>0</v>
      </c>
      <c r="AA1356" s="382">
        <f ca="1">IF(Controle!$N$16=1,0,$D1356*AA606*AA$5)</f>
        <v>0</v>
      </c>
      <c r="AB1356" s="382">
        <f ca="1">IF(Controle!$N$16=1,0,$D1356*AB606*AB$5)</f>
        <v>0</v>
      </c>
      <c r="AC1356" s="382">
        <f ca="1">IF(Controle!$N$16=1,0,$D1356*AC606*AC$5)</f>
        <v>0</v>
      </c>
      <c r="AD1356" s="382">
        <f ca="1">IF(Controle!$N$16=1,0,$D1356*AD606*AD$5)</f>
        <v>0</v>
      </c>
      <c r="AE1356" s="382">
        <f ca="1">IF(Controle!$N$16=1,0,$D1356*AE606*AE$5)</f>
        <v>0</v>
      </c>
      <c r="AF1356" s="382">
        <f ca="1">IF(Controle!$N$16=1,0,$D1356*AF606*AF$5)</f>
        <v>0</v>
      </c>
      <c r="AG1356" s="382">
        <f ca="1">IF(Controle!$N$16=1,0,$D1356*AG606*AG$5)</f>
        <v>0</v>
      </c>
      <c r="AH1356" s="382">
        <f ca="1">IF(Controle!$N$16=1,0,$D1356*AH606*AH$5)</f>
        <v>0</v>
      </c>
      <c r="AI1356" s="382">
        <f ca="1">IF(Controle!$N$16=1,0,$D1356*AI606*AI$5)</f>
        <v>0</v>
      </c>
      <c r="AJ1356" s="382">
        <f ca="1">IF(Controle!$N$16=1,0,$D1356*AJ606*AJ$5)</f>
        <v>0</v>
      </c>
      <c r="AK1356" s="382">
        <f ca="1">IF(Controle!$N$16=1,0,$D1356*AK606*AK$5)</f>
        <v>0</v>
      </c>
      <c r="AL1356" s="382">
        <f ca="1">IF(Controle!$N$16=1,0,$D1356*AL606*AL$5)</f>
        <v>0</v>
      </c>
      <c r="AM1356" s="382">
        <f ca="1">IF(Controle!$N$16=1,0,$D1356*AM606*AM$5)</f>
        <v>0</v>
      </c>
      <c r="AN1356" s="382">
        <f ca="1">IF(Controle!$N$16=1,0,$D1356*AN606*AN$5)</f>
        <v>0</v>
      </c>
      <c r="AO1356" s="382">
        <f ca="1">IF(Controle!$N$16=1,0,$D1356*AO606*AO$5)</f>
        <v>0</v>
      </c>
      <c r="AP1356" s="382">
        <f ca="1">IF(Controle!$N$16=1,0,$D1356*AP606*AP$5)</f>
        <v>0</v>
      </c>
      <c r="AQ1356" s="382">
        <f ca="1">IF(Controle!$N$16=1,0,$D1356*AQ606*AQ$5)</f>
        <v>0</v>
      </c>
      <c r="AR1356" s="382">
        <f ca="1">IF(Controle!$N$16=1,0,$D1356*AR606*AR$5)</f>
        <v>0</v>
      </c>
      <c r="AS1356" s="684">
        <f t="shared" ca="1" si="686"/>
        <v>0</v>
      </c>
    </row>
    <row r="1357" spans="1:47" hidden="1" outlineLevel="1">
      <c r="B1357" s="123"/>
      <c r="C1357" s="81">
        <f t="shared" si="687"/>
        <v>11</v>
      </c>
      <c r="D1357" s="191">
        <f t="shared" ca="1" si="685"/>
        <v>0</v>
      </c>
      <c r="E1357" s="382">
        <f ca="1">IF(Controle!$N$16=1,0,$D1357*E607*E$5)</f>
        <v>0</v>
      </c>
      <c r="F1357" s="382">
        <f ca="1">IF(Controle!$N$16=1,0,$D1357*F607*F$5)</f>
        <v>0</v>
      </c>
      <c r="G1357" s="382">
        <f ca="1">IF(Controle!$N$16=1,0,$D1357*G607*G$5)</f>
        <v>0</v>
      </c>
      <c r="H1357" s="382">
        <f ca="1">IF(Controle!$N$16=1,0,$D1357*H607*H$5)</f>
        <v>0</v>
      </c>
      <c r="I1357" s="382">
        <f ca="1">IF(Controle!$N$16=1,0,$D1357*I607*I$5)</f>
        <v>0</v>
      </c>
      <c r="J1357" s="382">
        <f ca="1">IF(Controle!$N$16=1,0,$D1357*J607*J$5)</f>
        <v>0</v>
      </c>
      <c r="K1357" s="382">
        <f ca="1">IF(Controle!$N$16=1,0,$D1357*K607*K$5)</f>
        <v>0</v>
      </c>
      <c r="L1357" s="382">
        <f ca="1">IF(Controle!$N$16=1,0,$D1357*L607*L$5)</f>
        <v>0</v>
      </c>
      <c r="M1357" s="382">
        <f ca="1">IF(Controle!$N$16=1,0,$D1357*M607*M$5)</f>
        <v>0</v>
      </c>
      <c r="N1357" s="382">
        <f ca="1">IF(Controle!$N$16=1,0,$D1357*N607*N$5)</f>
        <v>0</v>
      </c>
      <c r="O1357" s="382">
        <f ca="1">IF(Controle!$N$16=1,0,$D1357*O607*O$5)</f>
        <v>0</v>
      </c>
      <c r="P1357" s="382">
        <f ca="1">IF(Controle!$N$16=1,0,$D1357*P607*P$5)</f>
        <v>0</v>
      </c>
      <c r="Q1357" s="382">
        <f ca="1">IF(Controle!$N$16=1,0,$D1357*Q607*Q$5)</f>
        <v>0</v>
      </c>
      <c r="R1357" s="382">
        <f ca="1">IF(Controle!$N$16=1,0,$D1357*R607*R$5)</f>
        <v>0</v>
      </c>
      <c r="S1357" s="382">
        <f ca="1">IF(Controle!$N$16=1,0,$D1357*S607*S$5)</f>
        <v>0</v>
      </c>
      <c r="T1357" s="382">
        <f ca="1">IF(Controle!$N$16=1,0,$D1357*T607*T$5)</f>
        <v>0</v>
      </c>
      <c r="U1357" s="382">
        <f ca="1">IF(Controle!$N$16=1,0,$D1357*U607*U$5)</f>
        <v>0</v>
      </c>
      <c r="V1357" s="382">
        <f ca="1">IF(Controle!$N$16=1,0,$D1357*V607*V$5)</f>
        <v>0</v>
      </c>
      <c r="W1357" s="382">
        <f ca="1">IF(Controle!$N$16=1,0,$D1357*W607*W$5)</f>
        <v>0</v>
      </c>
      <c r="X1357" s="382">
        <f ca="1">IF(Controle!$N$16=1,0,$D1357*X607*X$5)</f>
        <v>0</v>
      </c>
      <c r="Y1357" s="382">
        <f ca="1">IF(Controle!$N$16=1,0,$D1357*Y607*Y$5)</f>
        <v>0</v>
      </c>
      <c r="Z1357" s="382">
        <f ca="1">IF(Controle!$N$16=1,0,$D1357*Z607*Z$5)</f>
        <v>0</v>
      </c>
      <c r="AA1357" s="382">
        <f ca="1">IF(Controle!$N$16=1,0,$D1357*AA607*AA$5)</f>
        <v>0</v>
      </c>
      <c r="AB1357" s="382">
        <f ca="1">IF(Controle!$N$16=1,0,$D1357*AB607*AB$5)</f>
        <v>0</v>
      </c>
      <c r="AC1357" s="382">
        <f ca="1">IF(Controle!$N$16=1,0,$D1357*AC607*AC$5)</f>
        <v>0</v>
      </c>
      <c r="AD1357" s="382">
        <f ca="1">IF(Controle!$N$16=1,0,$D1357*AD607*AD$5)</f>
        <v>0</v>
      </c>
      <c r="AE1357" s="382">
        <f ca="1">IF(Controle!$N$16=1,0,$D1357*AE607*AE$5)</f>
        <v>0</v>
      </c>
      <c r="AF1357" s="382">
        <f ca="1">IF(Controle!$N$16=1,0,$D1357*AF607*AF$5)</f>
        <v>0</v>
      </c>
      <c r="AG1357" s="382">
        <f ca="1">IF(Controle!$N$16=1,0,$D1357*AG607*AG$5)</f>
        <v>0</v>
      </c>
      <c r="AH1357" s="382">
        <f ca="1">IF(Controle!$N$16=1,0,$D1357*AH607*AH$5)</f>
        <v>0</v>
      </c>
      <c r="AI1357" s="382">
        <f ca="1">IF(Controle!$N$16=1,0,$D1357*AI607*AI$5)</f>
        <v>0</v>
      </c>
      <c r="AJ1357" s="382">
        <f ca="1">IF(Controle!$N$16=1,0,$D1357*AJ607*AJ$5)</f>
        <v>0</v>
      </c>
      <c r="AK1357" s="382">
        <f ca="1">IF(Controle!$N$16=1,0,$D1357*AK607*AK$5)</f>
        <v>0</v>
      </c>
      <c r="AL1357" s="382">
        <f ca="1">IF(Controle!$N$16=1,0,$D1357*AL607*AL$5)</f>
        <v>0</v>
      </c>
      <c r="AM1357" s="382">
        <f ca="1">IF(Controle!$N$16=1,0,$D1357*AM607*AM$5)</f>
        <v>0</v>
      </c>
      <c r="AN1357" s="382">
        <f ca="1">IF(Controle!$N$16=1,0,$D1357*AN607*AN$5)</f>
        <v>0</v>
      </c>
      <c r="AO1357" s="382">
        <f ca="1">IF(Controle!$N$16=1,0,$D1357*AO607*AO$5)</f>
        <v>0</v>
      </c>
      <c r="AP1357" s="382">
        <f ca="1">IF(Controle!$N$16=1,0,$D1357*AP607*AP$5)</f>
        <v>0</v>
      </c>
      <c r="AQ1357" s="382">
        <f ca="1">IF(Controle!$N$16=1,0,$D1357*AQ607*AQ$5)</f>
        <v>0</v>
      </c>
      <c r="AR1357" s="382">
        <f ca="1">IF(Controle!$N$16=1,0,$D1357*AR607*AR$5)</f>
        <v>0</v>
      </c>
      <c r="AS1357" s="684">
        <f t="shared" ca="1" si="686"/>
        <v>0</v>
      </c>
    </row>
    <row r="1358" spans="1:47" hidden="1" outlineLevel="1">
      <c r="B1358" s="123"/>
      <c r="C1358" s="81">
        <f t="shared" si="687"/>
        <v>12</v>
      </c>
      <c r="D1358" s="191">
        <f t="shared" ca="1" si="685"/>
        <v>0</v>
      </c>
      <c r="E1358" s="382">
        <f ca="1">IF(Controle!$N$16=1,0,$D1358*E608*E$5)</f>
        <v>0</v>
      </c>
      <c r="F1358" s="382">
        <f ca="1">IF(Controle!$N$16=1,0,$D1358*F608*F$5)</f>
        <v>0</v>
      </c>
      <c r="G1358" s="382">
        <f ca="1">IF(Controle!$N$16=1,0,$D1358*G608*G$5)</f>
        <v>0</v>
      </c>
      <c r="H1358" s="382">
        <f ca="1">IF(Controle!$N$16=1,0,$D1358*H608*H$5)</f>
        <v>0</v>
      </c>
      <c r="I1358" s="382">
        <f ca="1">IF(Controle!$N$16=1,0,$D1358*I608*I$5)</f>
        <v>0</v>
      </c>
      <c r="J1358" s="382">
        <f ca="1">IF(Controle!$N$16=1,0,$D1358*J608*J$5)</f>
        <v>0</v>
      </c>
      <c r="K1358" s="382">
        <f ca="1">IF(Controle!$N$16=1,0,$D1358*K608*K$5)</f>
        <v>0</v>
      </c>
      <c r="L1358" s="382">
        <f ca="1">IF(Controle!$N$16=1,0,$D1358*L608*L$5)</f>
        <v>0</v>
      </c>
      <c r="M1358" s="382">
        <f ca="1">IF(Controle!$N$16=1,0,$D1358*M608*M$5)</f>
        <v>0</v>
      </c>
      <c r="N1358" s="382">
        <f ca="1">IF(Controle!$N$16=1,0,$D1358*N608*N$5)</f>
        <v>0</v>
      </c>
      <c r="O1358" s="382">
        <f ca="1">IF(Controle!$N$16=1,0,$D1358*O608*O$5)</f>
        <v>0</v>
      </c>
      <c r="P1358" s="382">
        <f ca="1">IF(Controle!$N$16=1,0,$D1358*P608*P$5)</f>
        <v>0</v>
      </c>
      <c r="Q1358" s="382">
        <f ca="1">IF(Controle!$N$16=1,0,$D1358*Q608*Q$5)</f>
        <v>0</v>
      </c>
      <c r="R1358" s="382">
        <f ca="1">IF(Controle!$N$16=1,0,$D1358*R608*R$5)</f>
        <v>0</v>
      </c>
      <c r="S1358" s="382">
        <f ca="1">IF(Controle!$N$16=1,0,$D1358*S608*S$5)</f>
        <v>0</v>
      </c>
      <c r="T1358" s="382">
        <f ca="1">IF(Controle!$N$16=1,0,$D1358*T608*T$5)</f>
        <v>0</v>
      </c>
      <c r="U1358" s="382">
        <f ca="1">IF(Controle!$N$16=1,0,$D1358*U608*U$5)</f>
        <v>0</v>
      </c>
      <c r="V1358" s="382">
        <f ca="1">IF(Controle!$N$16=1,0,$D1358*V608*V$5)</f>
        <v>0</v>
      </c>
      <c r="W1358" s="382">
        <f ca="1">IF(Controle!$N$16=1,0,$D1358*W608*W$5)</f>
        <v>0</v>
      </c>
      <c r="X1358" s="382">
        <f ca="1">IF(Controle!$N$16=1,0,$D1358*X608*X$5)</f>
        <v>0</v>
      </c>
      <c r="Y1358" s="382">
        <f ca="1">IF(Controle!$N$16=1,0,$D1358*Y608*Y$5)</f>
        <v>0</v>
      </c>
      <c r="Z1358" s="382">
        <f ca="1">IF(Controle!$N$16=1,0,$D1358*Z608*Z$5)</f>
        <v>0</v>
      </c>
      <c r="AA1358" s="382">
        <f ca="1">IF(Controle!$N$16=1,0,$D1358*AA608*AA$5)</f>
        <v>0</v>
      </c>
      <c r="AB1358" s="382">
        <f ca="1">IF(Controle!$N$16=1,0,$D1358*AB608*AB$5)</f>
        <v>0</v>
      </c>
      <c r="AC1358" s="382">
        <f ca="1">IF(Controle!$N$16=1,0,$D1358*AC608*AC$5)</f>
        <v>0</v>
      </c>
      <c r="AD1358" s="382">
        <f ca="1">IF(Controle!$N$16=1,0,$D1358*AD608*AD$5)</f>
        <v>0</v>
      </c>
      <c r="AE1358" s="382">
        <f ca="1">IF(Controle!$N$16=1,0,$D1358*AE608*AE$5)</f>
        <v>0</v>
      </c>
      <c r="AF1358" s="382">
        <f ca="1">IF(Controle!$N$16=1,0,$D1358*AF608*AF$5)</f>
        <v>0</v>
      </c>
      <c r="AG1358" s="382">
        <f ca="1">IF(Controle!$N$16=1,0,$D1358*AG608*AG$5)</f>
        <v>0</v>
      </c>
      <c r="AH1358" s="382">
        <f ca="1">IF(Controle!$N$16=1,0,$D1358*AH608*AH$5)</f>
        <v>0</v>
      </c>
      <c r="AI1358" s="382">
        <f ca="1">IF(Controle!$N$16=1,0,$D1358*AI608*AI$5)</f>
        <v>0</v>
      </c>
      <c r="AJ1358" s="382">
        <f ca="1">IF(Controle!$N$16=1,0,$D1358*AJ608*AJ$5)</f>
        <v>0</v>
      </c>
      <c r="AK1358" s="382">
        <f ca="1">IF(Controle!$N$16=1,0,$D1358*AK608*AK$5)</f>
        <v>0</v>
      </c>
      <c r="AL1358" s="382">
        <f ca="1">IF(Controle!$N$16=1,0,$D1358*AL608*AL$5)</f>
        <v>0</v>
      </c>
      <c r="AM1358" s="382">
        <f ca="1">IF(Controle!$N$16=1,0,$D1358*AM608*AM$5)</f>
        <v>0</v>
      </c>
      <c r="AN1358" s="382">
        <f ca="1">IF(Controle!$N$16=1,0,$D1358*AN608*AN$5)</f>
        <v>0</v>
      </c>
      <c r="AO1358" s="382">
        <f ca="1">IF(Controle!$N$16=1,0,$D1358*AO608*AO$5)</f>
        <v>0</v>
      </c>
      <c r="AP1358" s="382">
        <f ca="1">IF(Controle!$N$16=1,0,$D1358*AP608*AP$5)</f>
        <v>0</v>
      </c>
      <c r="AQ1358" s="382">
        <f ca="1">IF(Controle!$N$16=1,0,$D1358*AQ608*AQ$5)</f>
        <v>0</v>
      </c>
      <c r="AR1358" s="382">
        <f ca="1">IF(Controle!$N$16=1,0,$D1358*AR608*AR$5)</f>
        <v>0</v>
      </c>
      <c r="AS1358" s="684">
        <f t="shared" ca="1" si="686"/>
        <v>0</v>
      </c>
    </row>
    <row r="1359" spans="1:47" hidden="1" outlineLevel="1">
      <c r="B1359" s="123"/>
      <c r="C1359" s="81">
        <f t="shared" si="687"/>
        <v>13</v>
      </c>
      <c r="D1359" s="191">
        <f t="shared" ca="1" si="685"/>
        <v>0</v>
      </c>
      <c r="E1359" s="382">
        <f ca="1">IF(Controle!$N$16=1,0,$D1359*E609*E$5)</f>
        <v>0</v>
      </c>
      <c r="F1359" s="382">
        <f ca="1">IF(Controle!$N$16=1,0,$D1359*F609*F$5)</f>
        <v>0</v>
      </c>
      <c r="G1359" s="382">
        <f ca="1">IF(Controle!$N$16=1,0,$D1359*G609*G$5)</f>
        <v>0</v>
      </c>
      <c r="H1359" s="382">
        <f ca="1">IF(Controle!$N$16=1,0,$D1359*H609*H$5)</f>
        <v>0</v>
      </c>
      <c r="I1359" s="382">
        <f ca="1">IF(Controle!$N$16=1,0,$D1359*I609*I$5)</f>
        <v>0</v>
      </c>
      <c r="J1359" s="382">
        <f ca="1">IF(Controle!$N$16=1,0,$D1359*J609*J$5)</f>
        <v>0</v>
      </c>
      <c r="K1359" s="382">
        <f ca="1">IF(Controle!$N$16=1,0,$D1359*K609*K$5)</f>
        <v>0</v>
      </c>
      <c r="L1359" s="382">
        <f ca="1">IF(Controle!$N$16=1,0,$D1359*L609*L$5)</f>
        <v>0</v>
      </c>
      <c r="M1359" s="382">
        <f ca="1">IF(Controle!$N$16=1,0,$D1359*M609*M$5)</f>
        <v>0</v>
      </c>
      <c r="N1359" s="382">
        <f ca="1">IF(Controle!$N$16=1,0,$D1359*N609*N$5)</f>
        <v>0</v>
      </c>
      <c r="O1359" s="382">
        <f ca="1">IF(Controle!$N$16=1,0,$D1359*O609*O$5)</f>
        <v>0</v>
      </c>
      <c r="P1359" s="382">
        <f ca="1">IF(Controle!$N$16=1,0,$D1359*P609*P$5)</f>
        <v>0</v>
      </c>
      <c r="Q1359" s="382">
        <f ca="1">IF(Controle!$N$16=1,0,$D1359*Q609*Q$5)</f>
        <v>0</v>
      </c>
      <c r="R1359" s="382">
        <f ca="1">IF(Controle!$N$16=1,0,$D1359*R609*R$5)</f>
        <v>0</v>
      </c>
      <c r="S1359" s="382">
        <f ca="1">IF(Controle!$N$16=1,0,$D1359*S609*S$5)</f>
        <v>0</v>
      </c>
      <c r="T1359" s="382">
        <f ca="1">IF(Controle!$N$16=1,0,$D1359*T609*T$5)</f>
        <v>0</v>
      </c>
      <c r="U1359" s="382">
        <f ca="1">IF(Controle!$N$16=1,0,$D1359*U609*U$5)</f>
        <v>0</v>
      </c>
      <c r="V1359" s="382">
        <f ca="1">IF(Controle!$N$16=1,0,$D1359*V609*V$5)</f>
        <v>0</v>
      </c>
      <c r="W1359" s="382">
        <f ca="1">IF(Controle!$N$16=1,0,$D1359*W609*W$5)</f>
        <v>0</v>
      </c>
      <c r="X1359" s="382">
        <f ca="1">IF(Controle!$N$16=1,0,$D1359*X609*X$5)</f>
        <v>0</v>
      </c>
      <c r="Y1359" s="382">
        <f ca="1">IF(Controle!$N$16=1,0,$D1359*Y609*Y$5)</f>
        <v>0</v>
      </c>
      <c r="Z1359" s="382">
        <f ca="1">IF(Controle!$N$16=1,0,$D1359*Z609*Z$5)</f>
        <v>0</v>
      </c>
      <c r="AA1359" s="382">
        <f ca="1">IF(Controle!$N$16=1,0,$D1359*AA609*AA$5)</f>
        <v>0</v>
      </c>
      <c r="AB1359" s="382">
        <f ca="1">IF(Controle!$N$16=1,0,$D1359*AB609*AB$5)</f>
        <v>0</v>
      </c>
      <c r="AC1359" s="382">
        <f ca="1">IF(Controle!$N$16=1,0,$D1359*AC609*AC$5)</f>
        <v>0</v>
      </c>
      <c r="AD1359" s="382">
        <f ca="1">IF(Controle!$N$16=1,0,$D1359*AD609*AD$5)</f>
        <v>0</v>
      </c>
      <c r="AE1359" s="382">
        <f ca="1">IF(Controle!$N$16=1,0,$D1359*AE609*AE$5)</f>
        <v>0</v>
      </c>
      <c r="AF1359" s="382">
        <f ca="1">IF(Controle!$N$16=1,0,$D1359*AF609*AF$5)</f>
        <v>0</v>
      </c>
      <c r="AG1359" s="382">
        <f ca="1">IF(Controle!$N$16=1,0,$D1359*AG609*AG$5)</f>
        <v>0</v>
      </c>
      <c r="AH1359" s="382">
        <f ca="1">IF(Controle!$N$16=1,0,$D1359*AH609*AH$5)</f>
        <v>0</v>
      </c>
      <c r="AI1359" s="382">
        <f ca="1">IF(Controle!$N$16=1,0,$D1359*AI609*AI$5)</f>
        <v>0</v>
      </c>
      <c r="AJ1359" s="382">
        <f ca="1">IF(Controle!$N$16=1,0,$D1359*AJ609*AJ$5)</f>
        <v>0</v>
      </c>
      <c r="AK1359" s="382">
        <f ca="1">IF(Controle!$N$16=1,0,$D1359*AK609*AK$5)</f>
        <v>0</v>
      </c>
      <c r="AL1359" s="382">
        <f ca="1">IF(Controle!$N$16=1,0,$D1359*AL609*AL$5)</f>
        <v>0</v>
      </c>
      <c r="AM1359" s="382">
        <f ca="1">IF(Controle!$N$16=1,0,$D1359*AM609*AM$5)</f>
        <v>0</v>
      </c>
      <c r="AN1359" s="382">
        <f ca="1">IF(Controle!$N$16=1,0,$D1359*AN609*AN$5)</f>
        <v>0</v>
      </c>
      <c r="AO1359" s="382">
        <f ca="1">IF(Controle!$N$16=1,0,$D1359*AO609*AO$5)</f>
        <v>0</v>
      </c>
      <c r="AP1359" s="382">
        <f ca="1">IF(Controle!$N$16=1,0,$D1359*AP609*AP$5)</f>
        <v>0</v>
      </c>
      <c r="AQ1359" s="382">
        <f ca="1">IF(Controle!$N$16=1,0,$D1359*AQ609*AQ$5)</f>
        <v>0</v>
      </c>
      <c r="AR1359" s="382">
        <f ca="1">IF(Controle!$N$16=1,0,$D1359*AR609*AR$5)</f>
        <v>0</v>
      </c>
      <c r="AS1359" s="684">
        <f t="shared" ca="1" si="686"/>
        <v>0</v>
      </c>
    </row>
    <row r="1360" spans="1:47" hidden="1" outlineLevel="1">
      <c r="B1360" s="123"/>
      <c r="C1360" s="81">
        <f t="shared" si="687"/>
        <v>14</v>
      </c>
      <c r="D1360" s="191">
        <f t="shared" ca="1" si="685"/>
        <v>0</v>
      </c>
      <c r="E1360" s="382">
        <f ca="1">IF(Controle!$N$16=1,0,$D1360*E610*E$5)</f>
        <v>0</v>
      </c>
      <c r="F1360" s="382">
        <f ca="1">IF(Controle!$N$16=1,0,$D1360*F610*F$5)</f>
        <v>0</v>
      </c>
      <c r="G1360" s="382">
        <f ca="1">IF(Controle!$N$16=1,0,$D1360*G610*G$5)</f>
        <v>0</v>
      </c>
      <c r="H1360" s="382">
        <f ca="1">IF(Controle!$N$16=1,0,$D1360*H610*H$5)</f>
        <v>0</v>
      </c>
      <c r="I1360" s="382">
        <f ca="1">IF(Controle!$N$16=1,0,$D1360*I610*I$5)</f>
        <v>0</v>
      </c>
      <c r="J1360" s="382">
        <f ca="1">IF(Controle!$N$16=1,0,$D1360*J610*J$5)</f>
        <v>0</v>
      </c>
      <c r="K1360" s="382">
        <f ca="1">IF(Controle!$N$16=1,0,$D1360*K610*K$5)</f>
        <v>0</v>
      </c>
      <c r="L1360" s="382">
        <f ca="1">IF(Controle!$N$16=1,0,$D1360*L610*L$5)</f>
        <v>0</v>
      </c>
      <c r="M1360" s="382">
        <f ca="1">IF(Controle!$N$16=1,0,$D1360*M610*M$5)</f>
        <v>0</v>
      </c>
      <c r="N1360" s="382">
        <f ca="1">IF(Controle!$N$16=1,0,$D1360*N610*N$5)</f>
        <v>0</v>
      </c>
      <c r="O1360" s="382">
        <f ca="1">IF(Controle!$N$16=1,0,$D1360*O610*O$5)</f>
        <v>0</v>
      </c>
      <c r="P1360" s="382">
        <f ca="1">IF(Controle!$N$16=1,0,$D1360*P610*P$5)</f>
        <v>0</v>
      </c>
      <c r="Q1360" s="382">
        <f ca="1">IF(Controle!$N$16=1,0,$D1360*Q610*Q$5)</f>
        <v>0</v>
      </c>
      <c r="R1360" s="382">
        <f ca="1">IF(Controle!$N$16=1,0,$D1360*R610*R$5)</f>
        <v>0</v>
      </c>
      <c r="S1360" s="382">
        <f ca="1">IF(Controle!$N$16=1,0,$D1360*S610*S$5)</f>
        <v>0</v>
      </c>
      <c r="T1360" s="382">
        <f ca="1">IF(Controle!$N$16=1,0,$D1360*T610*T$5)</f>
        <v>0</v>
      </c>
      <c r="U1360" s="382">
        <f ca="1">IF(Controle!$N$16=1,0,$D1360*U610*U$5)</f>
        <v>0</v>
      </c>
      <c r="V1360" s="382">
        <f ca="1">IF(Controle!$N$16=1,0,$D1360*V610*V$5)</f>
        <v>0</v>
      </c>
      <c r="W1360" s="382">
        <f ca="1">IF(Controle!$N$16=1,0,$D1360*W610*W$5)</f>
        <v>0</v>
      </c>
      <c r="X1360" s="382">
        <f ca="1">IF(Controle!$N$16=1,0,$D1360*X610*X$5)</f>
        <v>0</v>
      </c>
      <c r="Y1360" s="382">
        <f ca="1">IF(Controle!$N$16=1,0,$D1360*Y610*Y$5)</f>
        <v>0</v>
      </c>
      <c r="Z1360" s="382">
        <f ca="1">IF(Controle!$N$16=1,0,$D1360*Z610*Z$5)</f>
        <v>0</v>
      </c>
      <c r="AA1360" s="382">
        <f ca="1">IF(Controle!$N$16=1,0,$D1360*AA610*AA$5)</f>
        <v>0</v>
      </c>
      <c r="AB1360" s="382">
        <f ca="1">IF(Controle!$N$16=1,0,$D1360*AB610*AB$5)</f>
        <v>0</v>
      </c>
      <c r="AC1360" s="382">
        <f ca="1">IF(Controle!$N$16=1,0,$D1360*AC610*AC$5)</f>
        <v>0</v>
      </c>
      <c r="AD1360" s="382">
        <f ca="1">IF(Controle!$N$16=1,0,$D1360*AD610*AD$5)</f>
        <v>0</v>
      </c>
      <c r="AE1360" s="382">
        <f ca="1">IF(Controle!$N$16=1,0,$D1360*AE610*AE$5)</f>
        <v>0</v>
      </c>
      <c r="AF1360" s="382">
        <f ca="1">IF(Controle!$N$16=1,0,$D1360*AF610*AF$5)</f>
        <v>0</v>
      </c>
      <c r="AG1360" s="382">
        <f ca="1">IF(Controle!$N$16=1,0,$D1360*AG610*AG$5)</f>
        <v>0</v>
      </c>
      <c r="AH1360" s="382">
        <f ca="1">IF(Controle!$N$16=1,0,$D1360*AH610*AH$5)</f>
        <v>0</v>
      </c>
      <c r="AI1360" s="382">
        <f ca="1">IF(Controle!$N$16=1,0,$D1360*AI610*AI$5)</f>
        <v>0</v>
      </c>
      <c r="AJ1360" s="382">
        <f ca="1">IF(Controle!$N$16=1,0,$D1360*AJ610*AJ$5)</f>
        <v>0</v>
      </c>
      <c r="AK1360" s="382">
        <f ca="1">IF(Controle!$N$16=1,0,$D1360*AK610*AK$5)</f>
        <v>0</v>
      </c>
      <c r="AL1360" s="382">
        <f ca="1">IF(Controle!$N$16=1,0,$D1360*AL610*AL$5)</f>
        <v>0</v>
      </c>
      <c r="AM1360" s="382">
        <f ca="1">IF(Controle!$N$16=1,0,$D1360*AM610*AM$5)</f>
        <v>0</v>
      </c>
      <c r="AN1360" s="382">
        <f ca="1">IF(Controle!$N$16=1,0,$D1360*AN610*AN$5)</f>
        <v>0</v>
      </c>
      <c r="AO1360" s="382">
        <f ca="1">IF(Controle!$N$16=1,0,$D1360*AO610*AO$5)</f>
        <v>0</v>
      </c>
      <c r="AP1360" s="382">
        <f ca="1">IF(Controle!$N$16=1,0,$D1360*AP610*AP$5)</f>
        <v>0</v>
      </c>
      <c r="AQ1360" s="382">
        <f ca="1">IF(Controle!$N$16=1,0,$D1360*AQ610*AQ$5)</f>
        <v>0</v>
      </c>
      <c r="AR1360" s="382">
        <f ca="1">IF(Controle!$N$16=1,0,$D1360*AR610*AR$5)</f>
        <v>0</v>
      </c>
      <c r="AS1360" s="684">
        <f t="shared" ca="1" si="686"/>
        <v>0</v>
      </c>
    </row>
    <row r="1361" spans="2:45" hidden="1" outlineLevel="1">
      <c r="B1361" s="123"/>
      <c r="C1361" s="81">
        <f t="shared" si="687"/>
        <v>15</v>
      </c>
      <c r="D1361" s="191">
        <f t="shared" ca="1" si="685"/>
        <v>0</v>
      </c>
      <c r="E1361" s="382">
        <f ca="1">IF(Controle!$N$16=1,0,$D1361*E611*E$5)</f>
        <v>0</v>
      </c>
      <c r="F1361" s="382">
        <f ca="1">IF(Controle!$N$16=1,0,$D1361*F611*F$5)</f>
        <v>0</v>
      </c>
      <c r="G1361" s="382">
        <f ca="1">IF(Controle!$N$16=1,0,$D1361*G611*G$5)</f>
        <v>0</v>
      </c>
      <c r="H1361" s="382">
        <f ca="1">IF(Controle!$N$16=1,0,$D1361*H611*H$5)</f>
        <v>0</v>
      </c>
      <c r="I1361" s="382">
        <f ca="1">IF(Controle!$N$16=1,0,$D1361*I611*I$5)</f>
        <v>0</v>
      </c>
      <c r="J1361" s="382">
        <f ca="1">IF(Controle!$N$16=1,0,$D1361*J611*J$5)</f>
        <v>0</v>
      </c>
      <c r="K1361" s="382">
        <f ca="1">IF(Controle!$N$16=1,0,$D1361*K611*K$5)</f>
        <v>0</v>
      </c>
      <c r="L1361" s="382">
        <f ca="1">IF(Controle!$N$16=1,0,$D1361*L611*L$5)</f>
        <v>0</v>
      </c>
      <c r="M1361" s="382">
        <f ca="1">IF(Controle!$N$16=1,0,$D1361*M611*M$5)</f>
        <v>0</v>
      </c>
      <c r="N1361" s="382">
        <f ca="1">IF(Controle!$N$16=1,0,$D1361*N611*N$5)</f>
        <v>0</v>
      </c>
      <c r="O1361" s="382">
        <f ca="1">IF(Controle!$N$16=1,0,$D1361*O611*O$5)</f>
        <v>0</v>
      </c>
      <c r="P1361" s="382">
        <f ca="1">IF(Controle!$N$16=1,0,$D1361*P611*P$5)</f>
        <v>0</v>
      </c>
      <c r="Q1361" s="382">
        <f ca="1">IF(Controle!$N$16=1,0,$D1361*Q611*Q$5)</f>
        <v>0</v>
      </c>
      <c r="R1361" s="382">
        <f ca="1">IF(Controle!$N$16=1,0,$D1361*R611*R$5)</f>
        <v>0</v>
      </c>
      <c r="S1361" s="382">
        <f ca="1">IF(Controle!$N$16=1,0,$D1361*S611*S$5)</f>
        <v>0</v>
      </c>
      <c r="T1361" s="382">
        <f ca="1">IF(Controle!$N$16=1,0,$D1361*T611*T$5)</f>
        <v>0</v>
      </c>
      <c r="U1361" s="382">
        <f ca="1">IF(Controle!$N$16=1,0,$D1361*U611*U$5)</f>
        <v>0</v>
      </c>
      <c r="V1361" s="382">
        <f ca="1">IF(Controle!$N$16=1,0,$D1361*V611*V$5)</f>
        <v>0</v>
      </c>
      <c r="W1361" s="382">
        <f ca="1">IF(Controle!$N$16=1,0,$D1361*W611*W$5)</f>
        <v>0</v>
      </c>
      <c r="X1361" s="382">
        <f ca="1">IF(Controle!$N$16=1,0,$D1361*X611*X$5)</f>
        <v>0</v>
      </c>
      <c r="Y1361" s="382">
        <f ca="1">IF(Controle!$N$16=1,0,$D1361*Y611*Y$5)</f>
        <v>0</v>
      </c>
      <c r="Z1361" s="382">
        <f ca="1">IF(Controle!$N$16=1,0,$D1361*Z611*Z$5)</f>
        <v>0</v>
      </c>
      <c r="AA1361" s="382">
        <f ca="1">IF(Controle!$N$16=1,0,$D1361*AA611*AA$5)</f>
        <v>0</v>
      </c>
      <c r="AB1361" s="382">
        <f ca="1">IF(Controle!$N$16=1,0,$D1361*AB611*AB$5)</f>
        <v>0</v>
      </c>
      <c r="AC1361" s="382">
        <f ca="1">IF(Controle!$N$16=1,0,$D1361*AC611*AC$5)</f>
        <v>0</v>
      </c>
      <c r="AD1361" s="382">
        <f ca="1">IF(Controle!$N$16=1,0,$D1361*AD611*AD$5)</f>
        <v>0</v>
      </c>
      <c r="AE1361" s="382">
        <f ca="1">IF(Controle!$N$16=1,0,$D1361*AE611*AE$5)</f>
        <v>0</v>
      </c>
      <c r="AF1361" s="382">
        <f ca="1">IF(Controle!$N$16=1,0,$D1361*AF611*AF$5)</f>
        <v>0</v>
      </c>
      <c r="AG1361" s="382">
        <f ca="1">IF(Controle!$N$16=1,0,$D1361*AG611*AG$5)</f>
        <v>0</v>
      </c>
      <c r="AH1361" s="382">
        <f ca="1">IF(Controle!$N$16=1,0,$D1361*AH611*AH$5)</f>
        <v>0</v>
      </c>
      <c r="AI1361" s="382">
        <f ca="1">IF(Controle!$N$16=1,0,$D1361*AI611*AI$5)</f>
        <v>0</v>
      </c>
      <c r="AJ1361" s="382">
        <f ca="1">IF(Controle!$N$16=1,0,$D1361*AJ611*AJ$5)</f>
        <v>0</v>
      </c>
      <c r="AK1361" s="382">
        <f ca="1">IF(Controle!$N$16=1,0,$D1361*AK611*AK$5)</f>
        <v>0</v>
      </c>
      <c r="AL1361" s="382">
        <f ca="1">IF(Controle!$N$16=1,0,$D1361*AL611*AL$5)</f>
        <v>0</v>
      </c>
      <c r="AM1361" s="382">
        <f ca="1">IF(Controle!$N$16=1,0,$D1361*AM611*AM$5)</f>
        <v>0</v>
      </c>
      <c r="AN1361" s="382">
        <f ca="1">IF(Controle!$N$16=1,0,$D1361*AN611*AN$5)</f>
        <v>0</v>
      </c>
      <c r="AO1361" s="382">
        <f ca="1">IF(Controle!$N$16=1,0,$D1361*AO611*AO$5)</f>
        <v>0</v>
      </c>
      <c r="AP1361" s="382">
        <f ca="1">IF(Controle!$N$16=1,0,$D1361*AP611*AP$5)</f>
        <v>0</v>
      </c>
      <c r="AQ1361" s="382">
        <f ca="1">IF(Controle!$N$16=1,0,$D1361*AQ611*AQ$5)</f>
        <v>0</v>
      </c>
      <c r="AR1361" s="382">
        <f ca="1">IF(Controle!$N$16=1,0,$D1361*AR611*AR$5)</f>
        <v>0</v>
      </c>
      <c r="AS1361" s="684">
        <f t="shared" ca="1" si="686"/>
        <v>0</v>
      </c>
    </row>
    <row r="1362" spans="2:45" hidden="1" outlineLevel="1">
      <c r="B1362" s="123"/>
      <c r="C1362" s="81">
        <f t="shared" si="687"/>
        <v>16</v>
      </c>
      <c r="D1362" s="191">
        <f t="shared" ca="1" si="685"/>
        <v>0</v>
      </c>
      <c r="E1362" s="382">
        <f ca="1">IF(Controle!$N$16=1,0,$D1362*E612*E$5)</f>
        <v>0</v>
      </c>
      <c r="F1362" s="382">
        <f ca="1">IF(Controle!$N$16=1,0,$D1362*F612*F$5)</f>
        <v>0</v>
      </c>
      <c r="G1362" s="382">
        <f ca="1">IF(Controle!$N$16=1,0,$D1362*G612*G$5)</f>
        <v>0</v>
      </c>
      <c r="H1362" s="382">
        <f ca="1">IF(Controle!$N$16=1,0,$D1362*H612*H$5)</f>
        <v>0</v>
      </c>
      <c r="I1362" s="382">
        <f ca="1">IF(Controle!$N$16=1,0,$D1362*I612*I$5)</f>
        <v>0</v>
      </c>
      <c r="J1362" s="382">
        <f ca="1">IF(Controle!$N$16=1,0,$D1362*J612*J$5)</f>
        <v>0</v>
      </c>
      <c r="K1362" s="382">
        <f ca="1">IF(Controle!$N$16=1,0,$D1362*K612*K$5)</f>
        <v>0</v>
      </c>
      <c r="L1362" s="382">
        <f ca="1">IF(Controle!$N$16=1,0,$D1362*L612*L$5)</f>
        <v>0</v>
      </c>
      <c r="M1362" s="382">
        <f ca="1">IF(Controle!$N$16=1,0,$D1362*M612*M$5)</f>
        <v>0</v>
      </c>
      <c r="N1362" s="382">
        <f ca="1">IF(Controle!$N$16=1,0,$D1362*N612*N$5)</f>
        <v>0</v>
      </c>
      <c r="O1362" s="382">
        <f ca="1">IF(Controle!$N$16=1,0,$D1362*O612*O$5)</f>
        <v>0</v>
      </c>
      <c r="P1362" s="382">
        <f ca="1">IF(Controle!$N$16=1,0,$D1362*P612*P$5)</f>
        <v>0</v>
      </c>
      <c r="Q1362" s="382">
        <f ca="1">IF(Controle!$N$16=1,0,$D1362*Q612*Q$5)</f>
        <v>0</v>
      </c>
      <c r="R1362" s="382">
        <f ca="1">IF(Controle!$N$16=1,0,$D1362*R612*R$5)</f>
        <v>0</v>
      </c>
      <c r="S1362" s="382">
        <f ca="1">IF(Controle!$N$16=1,0,$D1362*S612*S$5)</f>
        <v>0</v>
      </c>
      <c r="T1362" s="382">
        <f ca="1">IF(Controle!$N$16=1,0,$D1362*T612*T$5)</f>
        <v>0</v>
      </c>
      <c r="U1362" s="382">
        <f ca="1">IF(Controle!$N$16=1,0,$D1362*U612*U$5)</f>
        <v>0</v>
      </c>
      <c r="V1362" s="382">
        <f ca="1">IF(Controle!$N$16=1,0,$D1362*V612*V$5)</f>
        <v>0</v>
      </c>
      <c r="W1362" s="382">
        <f ca="1">IF(Controle!$N$16=1,0,$D1362*W612*W$5)</f>
        <v>0</v>
      </c>
      <c r="X1362" s="382">
        <f ca="1">IF(Controle!$N$16=1,0,$D1362*X612*X$5)</f>
        <v>0</v>
      </c>
      <c r="Y1362" s="382">
        <f ca="1">IF(Controle!$N$16=1,0,$D1362*Y612*Y$5)</f>
        <v>0</v>
      </c>
      <c r="Z1362" s="382">
        <f ca="1">IF(Controle!$N$16=1,0,$D1362*Z612*Z$5)</f>
        <v>0</v>
      </c>
      <c r="AA1362" s="382">
        <f ca="1">IF(Controle!$N$16=1,0,$D1362*AA612*AA$5)</f>
        <v>0</v>
      </c>
      <c r="AB1362" s="382">
        <f ca="1">IF(Controle!$N$16=1,0,$D1362*AB612*AB$5)</f>
        <v>0</v>
      </c>
      <c r="AC1362" s="382">
        <f ca="1">IF(Controle!$N$16=1,0,$D1362*AC612*AC$5)</f>
        <v>0</v>
      </c>
      <c r="AD1362" s="382">
        <f ca="1">IF(Controle!$N$16=1,0,$D1362*AD612*AD$5)</f>
        <v>0</v>
      </c>
      <c r="AE1362" s="382">
        <f ca="1">IF(Controle!$N$16=1,0,$D1362*AE612*AE$5)</f>
        <v>0</v>
      </c>
      <c r="AF1362" s="382">
        <f ca="1">IF(Controle!$N$16=1,0,$D1362*AF612*AF$5)</f>
        <v>0</v>
      </c>
      <c r="AG1362" s="382">
        <f ca="1">IF(Controle!$N$16=1,0,$D1362*AG612*AG$5)</f>
        <v>0</v>
      </c>
      <c r="AH1362" s="382">
        <f ca="1">IF(Controle!$N$16=1,0,$D1362*AH612*AH$5)</f>
        <v>0</v>
      </c>
      <c r="AI1362" s="382">
        <f ca="1">IF(Controle!$N$16=1,0,$D1362*AI612*AI$5)</f>
        <v>0</v>
      </c>
      <c r="AJ1362" s="382">
        <f ca="1">IF(Controle!$N$16=1,0,$D1362*AJ612*AJ$5)</f>
        <v>0</v>
      </c>
      <c r="AK1362" s="382">
        <f ca="1">IF(Controle!$N$16=1,0,$D1362*AK612*AK$5)</f>
        <v>0</v>
      </c>
      <c r="AL1362" s="382">
        <f ca="1">IF(Controle!$N$16=1,0,$D1362*AL612*AL$5)</f>
        <v>0</v>
      </c>
      <c r="AM1362" s="382">
        <f ca="1">IF(Controle!$N$16=1,0,$D1362*AM612*AM$5)</f>
        <v>0</v>
      </c>
      <c r="AN1362" s="382">
        <f ca="1">IF(Controle!$N$16=1,0,$D1362*AN612*AN$5)</f>
        <v>0</v>
      </c>
      <c r="AO1362" s="382">
        <f ca="1">IF(Controle!$N$16=1,0,$D1362*AO612*AO$5)</f>
        <v>0</v>
      </c>
      <c r="AP1362" s="382">
        <f ca="1">IF(Controle!$N$16=1,0,$D1362*AP612*AP$5)</f>
        <v>0</v>
      </c>
      <c r="AQ1362" s="382">
        <f ca="1">IF(Controle!$N$16=1,0,$D1362*AQ612*AQ$5)</f>
        <v>0</v>
      </c>
      <c r="AR1362" s="382">
        <f ca="1">IF(Controle!$N$16=1,0,$D1362*AR612*AR$5)</f>
        <v>0</v>
      </c>
      <c r="AS1362" s="684">
        <f t="shared" ca="1" si="686"/>
        <v>0</v>
      </c>
    </row>
    <row r="1363" spans="2:45" hidden="1" outlineLevel="1">
      <c r="B1363" s="123"/>
      <c r="C1363" s="81">
        <f t="shared" si="687"/>
        <v>17</v>
      </c>
      <c r="D1363" s="191">
        <f t="shared" ca="1" si="685"/>
        <v>0</v>
      </c>
      <c r="E1363" s="382">
        <f ca="1">IF(Controle!$N$16=1,0,$D1363*E613*E$5)</f>
        <v>0</v>
      </c>
      <c r="F1363" s="382">
        <f ca="1">IF(Controle!$N$16=1,0,$D1363*F613*F$5)</f>
        <v>0</v>
      </c>
      <c r="G1363" s="382">
        <f ca="1">IF(Controle!$N$16=1,0,$D1363*G613*G$5)</f>
        <v>0</v>
      </c>
      <c r="H1363" s="382">
        <f ca="1">IF(Controle!$N$16=1,0,$D1363*H613*H$5)</f>
        <v>0</v>
      </c>
      <c r="I1363" s="382">
        <f ca="1">IF(Controle!$N$16=1,0,$D1363*I613*I$5)</f>
        <v>0</v>
      </c>
      <c r="J1363" s="382">
        <f ca="1">IF(Controle!$N$16=1,0,$D1363*J613*J$5)</f>
        <v>0</v>
      </c>
      <c r="K1363" s="382">
        <f ca="1">IF(Controle!$N$16=1,0,$D1363*K613*K$5)</f>
        <v>0</v>
      </c>
      <c r="L1363" s="382">
        <f ca="1">IF(Controle!$N$16=1,0,$D1363*L613*L$5)</f>
        <v>0</v>
      </c>
      <c r="M1363" s="382">
        <f ca="1">IF(Controle!$N$16=1,0,$D1363*M613*M$5)</f>
        <v>0</v>
      </c>
      <c r="N1363" s="382">
        <f ca="1">IF(Controle!$N$16=1,0,$D1363*N613*N$5)</f>
        <v>0</v>
      </c>
      <c r="O1363" s="382">
        <f ca="1">IF(Controle!$N$16=1,0,$D1363*O613*O$5)</f>
        <v>0</v>
      </c>
      <c r="P1363" s="382">
        <f ca="1">IF(Controle!$N$16=1,0,$D1363*P613*P$5)</f>
        <v>0</v>
      </c>
      <c r="Q1363" s="382">
        <f ca="1">IF(Controle!$N$16=1,0,$D1363*Q613*Q$5)</f>
        <v>0</v>
      </c>
      <c r="R1363" s="382">
        <f ca="1">IF(Controle!$N$16=1,0,$D1363*R613*R$5)</f>
        <v>0</v>
      </c>
      <c r="S1363" s="382">
        <f ca="1">IF(Controle!$N$16=1,0,$D1363*S613*S$5)</f>
        <v>0</v>
      </c>
      <c r="T1363" s="382">
        <f ca="1">IF(Controle!$N$16=1,0,$D1363*T613*T$5)</f>
        <v>0</v>
      </c>
      <c r="U1363" s="382">
        <f ca="1">IF(Controle!$N$16=1,0,$D1363*U613*U$5)</f>
        <v>0</v>
      </c>
      <c r="V1363" s="382">
        <f ca="1">IF(Controle!$N$16=1,0,$D1363*V613*V$5)</f>
        <v>0</v>
      </c>
      <c r="W1363" s="382">
        <f ca="1">IF(Controle!$N$16=1,0,$D1363*W613*W$5)</f>
        <v>0</v>
      </c>
      <c r="X1363" s="382">
        <f ca="1">IF(Controle!$N$16=1,0,$D1363*X613*X$5)</f>
        <v>0</v>
      </c>
      <c r="Y1363" s="382">
        <f ca="1">IF(Controle!$N$16=1,0,$D1363*Y613*Y$5)</f>
        <v>0</v>
      </c>
      <c r="Z1363" s="382">
        <f ca="1">IF(Controle!$N$16=1,0,$D1363*Z613*Z$5)</f>
        <v>0</v>
      </c>
      <c r="AA1363" s="382">
        <f ca="1">IF(Controle!$N$16=1,0,$D1363*AA613*AA$5)</f>
        <v>0</v>
      </c>
      <c r="AB1363" s="382">
        <f ca="1">IF(Controle!$N$16=1,0,$D1363*AB613*AB$5)</f>
        <v>0</v>
      </c>
      <c r="AC1363" s="382">
        <f ca="1">IF(Controle!$N$16=1,0,$D1363*AC613*AC$5)</f>
        <v>0</v>
      </c>
      <c r="AD1363" s="382">
        <f ca="1">IF(Controle!$N$16=1,0,$D1363*AD613*AD$5)</f>
        <v>0</v>
      </c>
      <c r="AE1363" s="382">
        <f ca="1">IF(Controle!$N$16=1,0,$D1363*AE613*AE$5)</f>
        <v>0</v>
      </c>
      <c r="AF1363" s="382">
        <f ca="1">IF(Controle!$N$16=1,0,$D1363*AF613*AF$5)</f>
        <v>0</v>
      </c>
      <c r="AG1363" s="382">
        <f ca="1">IF(Controle!$N$16=1,0,$D1363*AG613*AG$5)</f>
        <v>0</v>
      </c>
      <c r="AH1363" s="382">
        <f ca="1">IF(Controle!$N$16=1,0,$D1363*AH613*AH$5)</f>
        <v>0</v>
      </c>
      <c r="AI1363" s="382">
        <f ca="1">IF(Controle!$N$16=1,0,$D1363*AI613*AI$5)</f>
        <v>0</v>
      </c>
      <c r="AJ1363" s="382">
        <f ca="1">IF(Controle!$N$16=1,0,$D1363*AJ613*AJ$5)</f>
        <v>0</v>
      </c>
      <c r="AK1363" s="382">
        <f ca="1">IF(Controle!$N$16=1,0,$D1363*AK613*AK$5)</f>
        <v>0</v>
      </c>
      <c r="AL1363" s="382">
        <f ca="1">IF(Controle!$N$16=1,0,$D1363*AL613*AL$5)</f>
        <v>0</v>
      </c>
      <c r="AM1363" s="382">
        <f ca="1">IF(Controle!$N$16=1,0,$D1363*AM613*AM$5)</f>
        <v>0</v>
      </c>
      <c r="AN1363" s="382">
        <f ca="1">IF(Controle!$N$16=1,0,$D1363*AN613*AN$5)</f>
        <v>0</v>
      </c>
      <c r="AO1363" s="382">
        <f ca="1">IF(Controle!$N$16=1,0,$D1363*AO613*AO$5)</f>
        <v>0</v>
      </c>
      <c r="AP1363" s="382">
        <f ca="1">IF(Controle!$N$16=1,0,$D1363*AP613*AP$5)</f>
        <v>0</v>
      </c>
      <c r="AQ1363" s="382">
        <f ca="1">IF(Controle!$N$16=1,0,$D1363*AQ613*AQ$5)</f>
        <v>0</v>
      </c>
      <c r="AR1363" s="382">
        <f ca="1">IF(Controle!$N$16=1,0,$D1363*AR613*AR$5)</f>
        <v>0</v>
      </c>
      <c r="AS1363" s="684">
        <f t="shared" ca="1" si="686"/>
        <v>0</v>
      </c>
    </row>
    <row r="1364" spans="2:45" hidden="1" outlineLevel="1">
      <c r="B1364" s="123"/>
      <c r="C1364" s="81">
        <f t="shared" si="687"/>
        <v>18</v>
      </c>
      <c r="D1364" s="191">
        <f t="shared" ca="1" si="685"/>
        <v>0</v>
      </c>
      <c r="E1364" s="382">
        <f ca="1">IF(Controle!$N$16=1,0,$D1364*E614*E$5)</f>
        <v>0</v>
      </c>
      <c r="F1364" s="382">
        <f ca="1">IF(Controle!$N$16=1,0,$D1364*F614*F$5)</f>
        <v>0</v>
      </c>
      <c r="G1364" s="382">
        <f ca="1">IF(Controle!$N$16=1,0,$D1364*G614*G$5)</f>
        <v>0</v>
      </c>
      <c r="H1364" s="382">
        <f ca="1">IF(Controle!$N$16=1,0,$D1364*H614*H$5)</f>
        <v>0</v>
      </c>
      <c r="I1364" s="382">
        <f ca="1">IF(Controle!$N$16=1,0,$D1364*I614*I$5)</f>
        <v>0</v>
      </c>
      <c r="J1364" s="382">
        <f ca="1">IF(Controle!$N$16=1,0,$D1364*J614*J$5)</f>
        <v>0</v>
      </c>
      <c r="K1364" s="382">
        <f ca="1">IF(Controle!$N$16=1,0,$D1364*K614*K$5)</f>
        <v>0</v>
      </c>
      <c r="L1364" s="382">
        <f ca="1">IF(Controle!$N$16=1,0,$D1364*L614*L$5)</f>
        <v>0</v>
      </c>
      <c r="M1364" s="382">
        <f ca="1">IF(Controle!$N$16=1,0,$D1364*M614*M$5)</f>
        <v>0</v>
      </c>
      <c r="N1364" s="382">
        <f ca="1">IF(Controle!$N$16=1,0,$D1364*N614*N$5)</f>
        <v>0</v>
      </c>
      <c r="O1364" s="382">
        <f ca="1">IF(Controle!$N$16=1,0,$D1364*O614*O$5)</f>
        <v>0</v>
      </c>
      <c r="P1364" s="382">
        <f ca="1">IF(Controle!$N$16=1,0,$D1364*P614*P$5)</f>
        <v>0</v>
      </c>
      <c r="Q1364" s="382">
        <f ca="1">IF(Controle!$N$16=1,0,$D1364*Q614*Q$5)</f>
        <v>0</v>
      </c>
      <c r="R1364" s="382">
        <f ca="1">IF(Controle!$N$16=1,0,$D1364*R614*R$5)</f>
        <v>0</v>
      </c>
      <c r="S1364" s="382">
        <f ca="1">IF(Controle!$N$16=1,0,$D1364*S614*S$5)</f>
        <v>0</v>
      </c>
      <c r="T1364" s="382">
        <f ca="1">IF(Controle!$N$16=1,0,$D1364*T614*T$5)</f>
        <v>0</v>
      </c>
      <c r="U1364" s="382">
        <f ca="1">IF(Controle!$N$16=1,0,$D1364*U614*U$5)</f>
        <v>0</v>
      </c>
      <c r="V1364" s="382">
        <f ca="1">IF(Controle!$N$16=1,0,$D1364*V614*V$5)</f>
        <v>0</v>
      </c>
      <c r="W1364" s="382">
        <f ca="1">IF(Controle!$N$16=1,0,$D1364*W614*W$5)</f>
        <v>0</v>
      </c>
      <c r="X1364" s="382">
        <f ca="1">IF(Controle!$N$16=1,0,$D1364*X614*X$5)</f>
        <v>0</v>
      </c>
      <c r="Y1364" s="382">
        <f ca="1">IF(Controle!$N$16=1,0,$D1364*Y614*Y$5)</f>
        <v>0</v>
      </c>
      <c r="Z1364" s="382">
        <f ca="1">IF(Controle!$N$16=1,0,$D1364*Z614*Z$5)</f>
        <v>0</v>
      </c>
      <c r="AA1364" s="382">
        <f ca="1">IF(Controle!$N$16=1,0,$D1364*AA614*AA$5)</f>
        <v>0</v>
      </c>
      <c r="AB1364" s="382">
        <f ca="1">IF(Controle!$N$16=1,0,$D1364*AB614*AB$5)</f>
        <v>0</v>
      </c>
      <c r="AC1364" s="382">
        <f ca="1">IF(Controle!$N$16=1,0,$D1364*AC614*AC$5)</f>
        <v>0</v>
      </c>
      <c r="AD1364" s="382">
        <f ca="1">IF(Controle!$N$16=1,0,$D1364*AD614*AD$5)</f>
        <v>0</v>
      </c>
      <c r="AE1364" s="382">
        <f ca="1">IF(Controle!$N$16=1,0,$D1364*AE614*AE$5)</f>
        <v>0</v>
      </c>
      <c r="AF1364" s="382">
        <f ca="1">IF(Controle!$N$16=1,0,$D1364*AF614*AF$5)</f>
        <v>0</v>
      </c>
      <c r="AG1364" s="382">
        <f ca="1">IF(Controle!$N$16=1,0,$D1364*AG614*AG$5)</f>
        <v>0</v>
      </c>
      <c r="AH1364" s="382">
        <f ca="1">IF(Controle!$N$16=1,0,$D1364*AH614*AH$5)</f>
        <v>0</v>
      </c>
      <c r="AI1364" s="382">
        <f ca="1">IF(Controle!$N$16=1,0,$D1364*AI614*AI$5)</f>
        <v>0</v>
      </c>
      <c r="AJ1364" s="382">
        <f ca="1">IF(Controle!$N$16=1,0,$D1364*AJ614*AJ$5)</f>
        <v>0</v>
      </c>
      <c r="AK1364" s="382">
        <f ca="1">IF(Controle!$N$16=1,0,$D1364*AK614*AK$5)</f>
        <v>0</v>
      </c>
      <c r="AL1364" s="382">
        <f ca="1">IF(Controle!$N$16=1,0,$D1364*AL614*AL$5)</f>
        <v>0</v>
      </c>
      <c r="AM1364" s="382">
        <f ca="1">IF(Controle!$N$16=1,0,$D1364*AM614*AM$5)</f>
        <v>0</v>
      </c>
      <c r="AN1364" s="382">
        <f ca="1">IF(Controle!$N$16=1,0,$D1364*AN614*AN$5)</f>
        <v>0</v>
      </c>
      <c r="AO1364" s="382">
        <f ca="1">IF(Controle!$N$16=1,0,$D1364*AO614*AO$5)</f>
        <v>0</v>
      </c>
      <c r="AP1364" s="382">
        <f ca="1">IF(Controle!$N$16=1,0,$D1364*AP614*AP$5)</f>
        <v>0</v>
      </c>
      <c r="AQ1364" s="382">
        <f ca="1">IF(Controle!$N$16=1,0,$D1364*AQ614*AQ$5)</f>
        <v>0</v>
      </c>
      <c r="AR1364" s="382">
        <f ca="1">IF(Controle!$N$16=1,0,$D1364*AR614*AR$5)</f>
        <v>0</v>
      </c>
      <c r="AS1364" s="684">
        <f t="shared" ca="1" si="686"/>
        <v>0</v>
      </c>
    </row>
    <row r="1365" spans="2:45" hidden="1" outlineLevel="1">
      <c r="B1365" s="123"/>
      <c r="C1365" s="81">
        <f t="shared" si="687"/>
        <v>19</v>
      </c>
      <c r="D1365" s="191">
        <f t="shared" ca="1" si="685"/>
        <v>0</v>
      </c>
      <c r="E1365" s="382">
        <f ca="1">IF(Controle!$N$16=1,0,$D1365*E615*E$5)</f>
        <v>0</v>
      </c>
      <c r="F1365" s="382">
        <f ca="1">IF(Controle!$N$16=1,0,$D1365*F615*F$5)</f>
        <v>0</v>
      </c>
      <c r="G1365" s="382">
        <f ca="1">IF(Controle!$N$16=1,0,$D1365*G615*G$5)</f>
        <v>0</v>
      </c>
      <c r="H1365" s="382">
        <f ca="1">IF(Controle!$N$16=1,0,$D1365*H615*H$5)</f>
        <v>0</v>
      </c>
      <c r="I1365" s="382">
        <f ca="1">IF(Controle!$N$16=1,0,$D1365*I615*I$5)</f>
        <v>0</v>
      </c>
      <c r="J1365" s="382">
        <f ca="1">IF(Controle!$N$16=1,0,$D1365*J615*J$5)</f>
        <v>0</v>
      </c>
      <c r="K1365" s="382">
        <f ca="1">IF(Controle!$N$16=1,0,$D1365*K615*K$5)</f>
        <v>0</v>
      </c>
      <c r="L1365" s="382">
        <f ca="1">IF(Controle!$N$16=1,0,$D1365*L615*L$5)</f>
        <v>0</v>
      </c>
      <c r="M1365" s="382">
        <f ca="1">IF(Controle!$N$16=1,0,$D1365*M615*M$5)</f>
        <v>0</v>
      </c>
      <c r="N1365" s="382">
        <f ca="1">IF(Controle!$N$16=1,0,$D1365*N615*N$5)</f>
        <v>0</v>
      </c>
      <c r="O1365" s="382">
        <f ca="1">IF(Controle!$N$16=1,0,$D1365*O615*O$5)</f>
        <v>0</v>
      </c>
      <c r="P1365" s="382">
        <f ca="1">IF(Controle!$N$16=1,0,$D1365*P615*P$5)</f>
        <v>0</v>
      </c>
      <c r="Q1365" s="382">
        <f ca="1">IF(Controle!$N$16=1,0,$D1365*Q615*Q$5)</f>
        <v>0</v>
      </c>
      <c r="R1365" s="382">
        <f ca="1">IF(Controle!$N$16=1,0,$D1365*R615*R$5)</f>
        <v>0</v>
      </c>
      <c r="S1365" s="382">
        <f ca="1">IF(Controle!$N$16=1,0,$D1365*S615*S$5)</f>
        <v>0</v>
      </c>
      <c r="T1365" s="382">
        <f ca="1">IF(Controle!$N$16=1,0,$D1365*T615*T$5)</f>
        <v>0</v>
      </c>
      <c r="U1365" s="382">
        <f ca="1">IF(Controle!$N$16=1,0,$D1365*U615*U$5)</f>
        <v>0</v>
      </c>
      <c r="V1365" s="382">
        <f ca="1">IF(Controle!$N$16=1,0,$D1365*V615*V$5)</f>
        <v>0</v>
      </c>
      <c r="W1365" s="382">
        <f ca="1">IF(Controle!$N$16=1,0,$D1365*W615*W$5)</f>
        <v>0</v>
      </c>
      <c r="X1365" s="382">
        <f ca="1">IF(Controle!$N$16=1,0,$D1365*X615*X$5)</f>
        <v>0</v>
      </c>
      <c r="Y1365" s="382">
        <f ca="1">IF(Controle!$N$16=1,0,$D1365*Y615*Y$5)</f>
        <v>0</v>
      </c>
      <c r="Z1365" s="382">
        <f ca="1">IF(Controle!$N$16=1,0,$D1365*Z615*Z$5)</f>
        <v>0</v>
      </c>
      <c r="AA1365" s="382">
        <f ca="1">IF(Controle!$N$16=1,0,$D1365*AA615*AA$5)</f>
        <v>0</v>
      </c>
      <c r="AB1365" s="382">
        <f ca="1">IF(Controle!$N$16=1,0,$D1365*AB615*AB$5)</f>
        <v>0</v>
      </c>
      <c r="AC1365" s="382">
        <f ca="1">IF(Controle!$N$16=1,0,$D1365*AC615*AC$5)</f>
        <v>0</v>
      </c>
      <c r="AD1365" s="382">
        <f ca="1">IF(Controle!$N$16=1,0,$D1365*AD615*AD$5)</f>
        <v>0</v>
      </c>
      <c r="AE1365" s="382">
        <f ca="1">IF(Controle!$N$16=1,0,$D1365*AE615*AE$5)</f>
        <v>0</v>
      </c>
      <c r="AF1365" s="382">
        <f ca="1">IF(Controle!$N$16=1,0,$D1365*AF615*AF$5)</f>
        <v>0</v>
      </c>
      <c r="AG1365" s="382">
        <f ca="1">IF(Controle!$N$16=1,0,$D1365*AG615*AG$5)</f>
        <v>0</v>
      </c>
      <c r="AH1365" s="382">
        <f ca="1">IF(Controle!$N$16=1,0,$D1365*AH615*AH$5)</f>
        <v>0</v>
      </c>
      <c r="AI1365" s="382">
        <f ca="1">IF(Controle!$N$16=1,0,$D1365*AI615*AI$5)</f>
        <v>0</v>
      </c>
      <c r="AJ1365" s="382">
        <f ca="1">IF(Controle!$N$16=1,0,$D1365*AJ615*AJ$5)</f>
        <v>0</v>
      </c>
      <c r="AK1365" s="382">
        <f ca="1">IF(Controle!$N$16=1,0,$D1365*AK615*AK$5)</f>
        <v>0</v>
      </c>
      <c r="AL1365" s="382">
        <f ca="1">IF(Controle!$N$16=1,0,$D1365*AL615*AL$5)</f>
        <v>0</v>
      </c>
      <c r="AM1365" s="382">
        <f ca="1">IF(Controle!$N$16=1,0,$D1365*AM615*AM$5)</f>
        <v>0</v>
      </c>
      <c r="AN1365" s="382">
        <f ca="1">IF(Controle!$N$16=1,0,$D1365*AN615*AN$5)</f>
        <v>0</v>
      </c>
      <c r="AO1365" s="382">
        <f ca="1">IF(Controle!$N$16=1,0,$D1365*AO615*AO$5)</f>
        <v>0</v>
      </c>
      <c r="AP1365" s="382">
        <f ca="1">IF(Controle!$N$16=1,0,$D1365*AP615*AP$5)</f>
        <v>0</v>
      </c>
      <c r="AQ1365" s="382">
        <f ca="1">IF(Controle!$N$16=1,0,$D1365*AQ615*AQ$5)</f>
        <v>0</v>
      </c>
      <c r="AR1365" s="382">
        <f ca="1">IF(Controle!$N$16=1,0,$D1365*AR615*AR$5)</f>
        <v>0</v>
      </c>
      <c r="AS1365" s="684">
        <f t="shared" ca="1" si="686"/>
        <v>0</v>
      </c>
    </row>
    <row r="1366" spans="2:45" hidden="1" outlineLevel="1">
      <c r="B1366" s="123"/>
      <c r="C1366" s="81">
        <f t="shared" si="687"/>
        <v>20</v>
      </c>
      <c r="D1366" s="191">
        <f t="shared" ca="1" si="685"/>
        <v>0</v>
      </c>
      <c r="E1366" s="382">
        <f ca="1">IF(Controle!$N$16=1,0,$D1366*E616*E$5)</f>
        <v>0</v>
      </c>
      <c r="F1366" s="382">
        <f ca="1">IF(Controle!$N$16=1,0,$D1366*F616*F$5)</f>
        <v>0</v>
      </c>
      <c r="G1366" s="382">
        <f ca="1">IF(Controle!$N$16=1,0,$D1366*G616*G$5)</f>
        <v>0</v>
      </c>
      <c r="H1366" s="382">
        <f ca="1">IF(Controle!$N$16=1,0,$D1366*H616*H$5)</f>
        <v>0</v>
      </c>
      <c r="I1366" s="382">
        <f ca="1">IF(Controle!$N$16=1,0,$D1366*I616*I$5)</f>
        <v>0</v>
      </c>
      <c r="J1366" s="382">
        <f ca="1">IF(Controle!$N$16=1,0,$D1366*J616*J$5)</f>
        <v>0</v>
      </c>
      <c r="K1366" s="382">
        <f ca="1">IF(Controle!$N$16=1,0,$D1366*K616*K$5)</f>
        <v>0</v>
      </c>
      <c r="L1366" s="382">
        <f ca="1">IF(Controle!$N$16=1,0,$D1366*L616*L$5)</f>
        <v>0</v>
      </c>
      <c r="M1366" s="382">
        <f ca="1">IF(Controle!$N$16=1,0,$D1366*M616*M$5)</f>
        <v>0</v>
      </c>
      <c r="N1366" s="382">
        <f ca="1">IF(Controle!$N$16=1,0,$D1366*N616*N$5)</f>
        <v>0</v>
      </c>
      <c r="O1366" s="382">
        <f ca="1">IF(Controle!$N$16=1,0,$D1366*O616*O$5)</f>
        <v>0</v>
      </c>
      <c r="P1366" s="382">
        <f ca="1">IF(Controle!$N$16=1,0,$D1366*P616*P$5)</f>
        <v>0</v>
      </c>
      <c r="Q1366" s="382">
        <f ca="1">IF(Controle!$N$16=1,0,$D1366*Q616*Q$5)</f>
        <v>0</v>
      </c>
      <c r="R1366" s="382">
        <f ca="1">IF(Controle!$N$16=1,0,$D1366*R616*R$5)</f>
        <v>0</v>
      </c>
      <c r="S1366" s="382">
        <f ca="1">IF(Controle!$N$16=1,0,$D1366*S616*S$5)</f>
        <v>0</v>
      </c>
      <c r="T1366" s="382">
        <f ca="1">IF(Controle!$N$16=1,0,$D1366*T616*T$5)</f>
        <v>0</v>
      </c>
      <c r="U1366" s="382">
        <f ca="1">IF(Controle!$N$16=1,0,$D1366*U616*U$5)</f>
        <v>0</v>
      </c>
      <c r="V1366" s="382">
        <f ca="1">IF(Controle!$N$16=1,0,$D1366*V616*V$5)</f>
        <v>0</v>
      </c>
      <c r="W1366" s="382">
        <f ca="1">IF(Controle!$N$16=1,0,$D1366*W616*W$5)</f>
        <v>0</v>
      </c>
      <c r="X1366" s="382">
        <f ca="1">IF(Controle!$N$16=1,0,$D1366*X616*X$5)</f>
        <v>0</v>
      </c>
      <c r="Y1366" s="382">
        <f ca="1">IF(Controle!$N$16=1,0,$D1366*Y616*Y$5)</f>
        <v>0</v>
      </c>
      <c r="Z1366" s="382">
        <f ca="1">IF(Controle!$N$16=1,0,$D1366*Z616*Z$5)</f>
        <v>0</v>
      </c>
      <c r="AA1366" s="382">
        <f ca="1">IF(Controle!$N$16=1,0,$D1366*AA616*AA$5)</f>
        <v>0</v>
      </c>
      <c r="AB1366" s="382">
        <f ca="1">IF(Controle!$N$16=1,0,$D1366*AB616*AB$5)</f>
        <v>0</v>
      </c>
      <c r="AC1366" s="382">
        <f ca="1">IF(Controle!$N$16=1,0,$D1366*AC616*AC$5)</f>
        <v>0</v>
      </c>
      <c r="AD1366" s="382">
        <f ca="1">IF(Controle!$N$16=1,0,$D1366*AD616*AD$5)</f>
        <v>0</v>
      </c>
      <c r="AE1366" s="382">
        <f ca="1">IF(Controle!$N$16=1,0,$D1366*AE616*AE$5)</f>
        <v>0</v>
      </c>
      <c r="AF1366" s="382">
        <f ca="1">IF(Controle!$N$16=1,0,$D1366*AF616*AF$5)</f>
        <v>0</v>
      </c>
      <c r="AG1366" s="382">
        <f ca="1">IF(Controle!$N$16=1,0,$D1366*AG616*AG$5)</f>
        <v>0</v>
      </c>
      <c r="AH1366" s="382">
        <f ca="1">IF(Controle!$N$16=1,0,$D1366*AH616*AH$5)</f>
        <v>0</v>
      </c>
      <c r="AI1366" s="382">
        <f ca="1">IF(Controle!$N$16=1,0,$D1366*AI616*AI$5)</f>
        <v>0</v>
      </c>
      <c r="AJ1366" s="382">
        <f ca="1">IF(Controle!$N$16=1,0,$D1366*AJ616*AJ$5)</f>
        <v>0</v>
      </c>
      <c r="AK1366" s="382">
        <f ca="1">IF(Controle!$N$16=1,0,$D1366*AK616*AK$5)</f>
        <v>0</v>
      </c>
      <c r="AL1366" s="382">
        <f ca="1">IF(Controle!$N$16=1,0,$D1366*AL616*AL$5)</f>
        <v>0</v>
      </c>
      <c r="AM1366" s="382">
        <f ca="1">IF(Controle!$N$16=1,0,$D1366*AM616*AM$5)</f>
        <v>0</v>
      </c>
      <c r="AN1366" s="382">
        <f ca="1">IF(Controle!$N$16=1,0,$D1366*AN616*AN$5)</f>
        <v>0</v>
      </c>
      <c r="AO1366" s="382">
        <f ca="1">IF(Controle!$N$16=1,0,$D1366*AO616*AO$5)</f>
        <v>0</v>
      </c>
      <c r="AP1366" s="382">
        <f ca="1">IF(Controle!$N$16=1,0,$D1366*AP616*AP$5)</f>
        <v>0</v>
      </c>
      <c r="AQ1366" s="382">
        <f ca="1">IF(Controle!$N$16=1,0,$D1366*AQ616*AQ$5)</f>
        <v>0</v>
      </c>
      <c r="AR1366" s="382">
        <f ca="1">IF(Controle!$N$16=1,0,$D1366*AR616*AR$5)</f>
        <v>0</v>
      </c>
      <c r="AS1366" s="684">
        <f t="shared" ca="1" si="686"/>
        <v>0</v>
      </c>
    </row>
    <row r="1367" spans="2:45" hidden="1" outlineLevel="1">
      <c r="B1367" s="123"/>
      <c r="C1367" s="81">
        <f t="shared" si="687"/>
        <v>21</v>
      </c>
      <c r="D1367" s="191">
        <f t="shared" ca="1" si="685"/>
        <v>0</v>
      </c>
      <c r="E1367" s="382">
        <f ca="1">IF(Controle!$N$16=1,0,$D1367*E617*E$5)</f>
        <v>0</v>
      </c>
      <c r="F1367" s="382">
        <f ca="1">IF(Controle!$N$16=1,0,$D1367*F617*F$5)</f>
        <v>0</v>
      </c>
      <c r="G1367" s="382">
        <f ca="1">IF(Controle!$N$16=1,0,$D1367*G617*G$5)</f>
        <v>0</v>
      </c>
      <c r="H1367" s="382">
        <f ca="1">IF(Controle!$N$16=1,0,$D1367*H617*H$5)</f>
        <v>0</v>
      </c>
      <c r="I1367" s="382">
        <f ca="1">IF(Controle!$N$16=1,0,$D1367*I617*I$5)</f>
        <v>0</v>
      </c>
      <c r="J1367" s="382">
        <f ca="1">IF(Controle!$N$16=1,0,$D1367*J617*J$5)</f>
        <v>0</v>
      </c>
      <c r="K1367" s="382">
        <f ca="1">IF(Controle!$N$16=1,0,$D1367*K617*K$5)</f>
        <v>0</v>
      </c>
      <c r="L1367" s="382">
        <f ca="1">IF(Controle!$N$16=1,0,$D1367*L617*L$5)</f>
        <v>0</v>
      </c>
      <c r="M1367" s="382">
        <f ca="1">IF(Controle!$N$16=1,0,$D1367*M617*M$5)</f>
        <v>0</v>
      </c>
      <c r="N1367" s="382">
        <f ca="1">IF(Controle!$N$16=1,0,$D1367*N617*N$5)</f>
        <v>0</v>
      </c>
      <c r="O1367" s="382">
        <f ca="1">IF(Controle!$N$16=1,0,$D1367*O617*O$5)</f>
        <v>0</v>
      </c>
      <c r="P1367" s="382">
        <f ca="1">IF(Controle!$N$16=1,0,$D1367*P617*P$5)</f>
        <v>0</v>
      </c>
      <c r="Q1367" s="382">
        <f ca="1">IF(Controle!$N$16=1,0,$D1367*Q617*Q$5)</f>
        <v>0</v>
      </c>
      <c r="R1367" s="382">
        <f ca="1">IF(Controle!$N$16=1,0,$D1367*R617*R$5)</f>
        <v>0</v>
      </c>
      <c r="S1367" s="382">
        <f ca="1">IF(Controle!$N$16=1,0,$D1367*S617*S$5)</f>
        <v>0</v>
      </c>
      <c r="T1367" s="382">
        <f ca="1">IF(Controle!$N$16=1,0,$D1367*T617*T$5)</f>
        <v>0</v>
      </c>
      <c r="U1367" s="382">
        <f ca="1">IF(Controle!$N$16=1,0,$D1367*U617*U$5)</f>
        <v>0</v>
      </c>
      <c r="V1367" s="382">
        <f ca="1">IF(Controle!$N$16=1,0,$D1367*V617*V$5)</f>
        <v>0</v>
      </c>
      <c r="W1367" s="382">
        <f ca="1">IF(Controle!$N$16=1,0,$D1367*W617*W$5)</f>
        <v>0</v>
      </c>
      <c r="X1367" s="382">
        <f ca="1">IF(Controle!$N$16=1,0,$D1367*X617*X$5)</f>
        <v>0</v>
      </c>
      <c r="Y1367" s="382">
        <f ca="1">IF(Controle!$N$16=1,0,$D1367*Y617*Y$5)</f>
        <v>0</v>
      </c>
      <c r="Z1367" s="382">
        <f ca="1">IF(Controle!$N$16=1,0,$D1367*Z617*Z$5)</f>
        <v>0</v>
      </c>
      <c r="AA1367" s="382">
        <f ca="1">IF(Controle!$N$16=1,0,$D1367*AA617*AA$5)</f>
        <v>0</v>
      </c>
      <c r="AB1367" s="382">
        <f ca="1">IF(Controle!$N$16=1,0,$D1367*AB617*AB$5)</f>
        <v>0</v>
      </c>
      <c r="AC1367" s="382">
        <f ca="1">IF(Controle!$N$16=1,0,$D1367*AC617*AC$5)</f>
        <v>0</v>
      </c>
      <c r="AD1367" s="382">
        <f ca="1">IF(Controle!$N$16=1,0,$D1367*AD617*AD$5)</f>
        <v>0</v>
      </c>
      <c r="AE1367" s="382">
        <f ca="1">IF(Controle!$N$16=1,0,$D1367*AE617*AE$5)</f>
        <v>0</v>
      </c>
      <c r="AF1367" s="382">
        <f ca="1">IF(Controle!$N$16=1,0,$D1367*AF617*AF$5)</f>
        <v>0</v>
      </c>
      <c r="AG1367" s="382">
        <f ca="1">IF(Controle!$N$16=1,0,$D1367*AG617*AG$5)</f>
        <v>0</v>
      </c>
      <c r="AH1367" s="382">
        <f ca="1">IF(Controle!$N$16=1,0,$D1367*AH617*AH$5)</f>
        <v>0</v>
      </c>
      <c r="AI1367" s="382">
        <f ca="1">IF(Controle!$N$16=1,0,$D1367*AI617*AI$5)</f>
        <v>0</v>
      </c>
      <c r="AJ1367" s="382">
        <f ca="1">IF(Controle!$N$16=1,0,$D1367*AJ617*AJ$5)</f>
        <v>0</v>
      </c>
      <c r="AK1367" s="382">
        <f ca="1">IF(Controle!$N$16=1,0,$D1367*AK617*AK$5)</f>
        <v>0</v>
      </c>
      <c r="AL1367" s="382">
        <f ca="1">IF(Controle!$N$16=1,0,$D1367*AL617*AL$5)</f>
        <v>0</v>
      </c>
      <c r="AM1367" s="382">
        <f ca="1">IF(Controle!$N$16=1,0,$D1367*AM617*AM$5)</f>
        <v>0</v>
      </c>
      <c r="AN1367" s="382">
        <f ca="1">IF(Controle!$N$16=1,0,$D1367*AN617*AN$5)</f>
        <v>0</v>
      </c>
      <c r="AO1367" s="382">
        <f ca="1">IF(Controle!$N$16=1,0,$D1367*AO617*AO$5)</f>
        <v>0</v>
      </c>
      <c r="AP1367" s="382">
        <f ca="1">IF(Controle!$N$16=1,0,$D1367*AP617*AP$5)</f>
        <v>0</v>
      </c>
      <c r="AQ1367" s="382">
        <f ca="1">IF(Controle!$N$16=1,0,$D1367*AQ617*AQ$5)</f>
        <v>0</v>
      </c>
      <c r="AR1367" s="382">
        <f ca="1">IF(Controle!$N$16=1,0,$D1367*AR617*AR$5)</f>
        <v>0</v>
      </c>
      <c r="AS1367" s="684">
        <f t="shared" ca="1" si="686"/>
        <v>0</v>
      </c>
    </row>
    <row r="1368" spans="2:45" hidden="1" outlineLevel="1">
      <c r="B1368" s="123"/>
      <c r="C1368" s="81">
        <f t="shared" si="687"/>
        <v>22</v>
      </c>
      <c r="D1368" s="191">
        <f t="shared" ca="1" si="685"/>
        <v>0</v>
      </c>
      <c r="E1368" s="382">
        <f ca="1">IF(Controle!$N$16=1,0,$D1368*E618*E$5)</f>
        <v>0</v>
      </c>
      <c r="F1368" s="382">
        <f ca="1">IF(Controle!$N$16=1,0,$D1368*F618*F$5)</f>
        <v>0</v>
      </c>
      <c r="G1368" s="382">
        <f ca="1">IF(Controle!$N$16=1,0,$D1368*G618*G$5)</f>
        <v>0</v>
      </c>
      <c r="H1368" s="382">
        <f ca="1">IF(Controle!$N$16=1,0,$D1368*H618*H$5)</f>
        <v>0</v>
      </c>
      <c r="I1368" s="382">
        <f ca="1">IF(Controle!$N$16=1,0,$D1368*I618*I$5)</f>
        <v>0</v>
      </c>
      <c r="J1368" s="382">
        <f ca="1">IF(Controle!$N$16=1,0,$D1368*J618*J$5)</f>
        <v>0</v>
      </c>
      <c r="K1368" s="382">
        <f ca="1">IF(Controle!$N$16=1,0,$D1368*K618*K$5)</f>
        <v>0</v>
      </c>
      <c r="L1368" s="382">
        <f ca="1">IF(Controle!$N$16=1,0,$D1368*L618*L$5)</f>
        <v>0</v>
      </c>
      <c r="M1368" s="382">
        <f ca="1">IF(Controle!$N$16=1,0,$D1368*M618*M$5)</f>
        <v>0</v>
      </c>
      <c r="N1368" s="382">
        <f ca="1">IF(Controle!$N$16=1,0,$D1368*N618*N$5)</f>
        <v>0</v>
      </c>
      <c r="O1368" s="382">
        <f ca="1">IF(Controle!$N$16=1,0,$D1368*O618*O$5)</f>
        <v>0</v>
      </c>
      <c r="P1368" s="382">
        <f ca="1">IF(Controle!$N$16=1,0,$D1368*P618*P$5)</f>
        <v>0</v>
      </c>
      <c r="Q1368" s="382">
        <f ca="1">IF(Controle!$N$16=1,0,$D1368*Q618*Q$5)</f>
        <v>0</v>
      </c>
      <c r="R1368" s="382">
        <f ca="1">IF(Controle!$N$16=1,0,$D1368*R618*R$5)</f>
        <v>0</v>
      </c>
      <c r="S1368" s="382">
        <f ca="1">IF(Controle!$N$16=1,0,$D1368*S618*S$5)</f>
        <v>0</v>
      </c>
      <c r="T1368" s="382">
        <f ca="1">IF(Controle!$N$16=1,0,$D1368*T618*T$5)</f>
        <v>0</v>
      </c>
      <c r="U1368" s="382">
        <f ca="1">IF(Controle!$N$16=1,0,$D1368*U618*U$5)</f>
        <v>0</v>
      </c>
      <c r="V1368" s="382">
        <f ca="1">IF(Controle!$N$16=1,0,$D1368*V618*V$5)</f>
        <v>0</v>
      </c>
      <c r="W1368" s="382">
        <f ca="1">IF(Controle!$N$16=1,0,$D1368*W618*W$5)</f>
        <v>0</v>
      </c>
      <c r="X1368" s="382">
        <f ca="1">IF(Controle!$N$16=1,0,$D1368*X618*X$5)</f>
        <v>0</v>
      </c>
      <c r="Y1368" s="382">
        <f ca="1">IF(Controle!$N$16=1,0,$D1368*Y618*Y$5)</f>
        <v>0</v>
      </c>
      <c r="Z1368" s="382">
        <f ca="1">IF(Controle!$N$16=1,0,$D1368*Z618*Z$5)</f>
        <v>0</v>
      </c>
      <c r="AA1368" s="382">
        <f ca="1">IF(Controle!$N$16=1,0,$D1368*AA618*AA$5)</f>
        <v>0</v>
      </c>
      <c r="AB1368" s="382">
        <f ca="1">IF(Controle!$N$16=1,0,$D1368*AB618*AB$5)</f>
        <v>0</v>
      </c>
      <c r="AC1368" s="382">
        <f ca="1">IF(Controle!$N$16=1,0,$D1368*AC618*AC$5)</f>
        <v>0</v>
      </c>
      <c r="AD1368" s="382">
        <f ca="1">IF(Controle!$N$16=1,0,$D1368*AD618*AD$5)</f>
        <v>0</v>
      </c>
      <c r="AE1368" s="382">
        <f ca="1">IF(Controle!$N$16=1,0,$D1368*AE618*AE$5)</f>
        <v>0</v>
      </c>
      <c r="AF1368" s="382">
        <f ca="1">IF(Controle!$N$16=1,0,$D1368*AF618*AF$5)</f>
        <v>0</v>
      </c>
      <c r="AG1368" s="382">
        <f ca="1">IF(Controle!$N$16=1,0,$D1368*AG618*AG$5)</f>
        <v>0</v>
      </c>
      <c r="AH1368" s="382">
        <f ca="1">IF(Controle!$N$16=1,0,$D1368*AH618*AH$5)</f>
        <v>0</v>
      </c>
      <c r="AI1368" s="382">
        <f ca="1">IF(Controle!$N$16=1,0,$D1368*AI618*AI$5)</f>
        <v>0</v>
      </c>
      <c r="AJ1368" s="382">
        <f ca="1">IF(Controle!$N$16=1,0,$D1368*AJ618*AJ$5)</f>
        <v>0</v>
      </c>
      <c r="AK1368" s="382">
        <f ca="1">IF(Controle!$N$16=1,0,$D1368*AK618*AK$5)</f>
        <v>0</v>
      </c>
      <c r="AL1368" s="382">
        <f ca="1">IF(Controle!$N$16=1,0,$D1368*AL618*AL$5)</f>
        <v>0</v>
      </c>
      <c r="AM1368" s="382">
        <f ca="1">IF(Controle!$N$16=1,0,$D1368*AM618*AM$5)</f>
        <v>0</v>
      </c>
      <c r="AN1368" s="382">
        <f ca="1">IF(Controle!$N$16=1,0,$D1368*AN618*AN$5)</f>
        <v>0</v>
      </c>
      <c r="AO1368" s="382">
        <f ca="1">IF(Controle!$N$16=1,0,$D1368*AO618*AO$5)</f>
        <v>0</v>
      </c>
      <c r="AP1368" s="382">
        <f ca="1">IF(Controle!$N$16=1,0,$D1368*AP618*AP$5)</f>
        <v>0</v>
      </c>
      <c r="AQ1368" s="382">
        <f ca="1">IF(Controle!$N$16=1,0,$D1368*AQ618*AQ$5)</f>
        <v>0</v>
      </c>
      <c r="AR1368" s="382">
        <f ca="1">IF(Controle!$N$16=1,0,$D1368*AR618*AR$5)</f>
        <v>0</v>
      </c>
      <c r="AS1368" s="684">
        <f t="shared" ca="1" si="686"/>
        <v>0</v>
      </c>
    </row>
    <row r="1369" spans="2:45" hidden="1" outlineLevel="1">
      <c r="B1369" s="123"/>
      <c r="C1369" s="81">
        <f t="shared" si="687"/>
        <v>23</v>
      </c>
      <c r="D1369" s="191">
        <f t="shared" ca="1" si="685"/>
        <v>0</v>
      </c>
      <c r="E1369" s="382">
        <f ca="1">IF(Controle!$N$16=1,0,$D1369*E619*E$5)</f>
        <v>0</v>
      </c>
      <c r="F1369" s="382">
        <f ca="1">IF(Controle!$N$16=1,0,$D1369*F619*F$5)</f>
        <v>0</v>
      </c>
      <c r="G1369" s="382">
        <f ca="1">IF(Controle!$N$16=1,0,$D1369*G619*G$5)</f>
        <v>0</v>
      </c>
      <c r="H1369" s="382">
        <f ca="1">IF(Controle!$N$16=1,0,$D1369*H619*H$5)</f>
        <v>0</v>
      </c>
      <c r="I1369" s="382">
        <f ca="1">IF(Controle!$N$16=1,0,$D1369*I619*I$5)</f>
        <v>0</v>
      </c>
      <c r="J1369" s="382">
        <f ca="1">IF(Controle!$N$16=1,0,$D1369*J619*J$5)</f>
        <v>0</v>
      </c>
      <c r="K1369" s="382">
        <f ca="1">IF(Controle!$N$16=1,0,$D1369*K619*K$5)</f>
        <v>0</v>
      </c>
      <c r="L1369" s="382">
        <f ca="1">IF(Controle!$N$16=1,0,$D1369*L619*L$5)</f>
        <v>0</v>
      </c>
      <c r="M1369" s="382">
        <f ca="1">IF(Controle!$N$16=1,0,$D1369*M619*M$5)</f>
        <v>0</v>
      </c>
      <c r="N1369" s="382">
        <f ca="1">IF(Controle!$N$16=1,0,$D1369*N619*N$5)</f>
        <v>0</v>
      </c>
      <c r="O1369" s="382">
        <f ca="1">IF(Controle!$N$16=1,0,$D1369*O619*O$5)</f>
        <v>0</v>
      </c>
      <c r="P1369" s="382">
        <f ca="1">IF(Controle!$N$16=1,0,$D1369*P619*P$5)</f>
        <v>0</v>
      </c>
      <c r="Q1369" s="382">
        <f ca="1">IF(Controle!$N$16=1,0,$D1369*Q619*Q$5)</f>
        <v>0</v>
      </c>
      <c r="R1369" s="382">
        <f ca="1">IF(Controle!$N$16=1,0,$D1369*R619*R$5)</f>
        <v>0</v>
      </c>
      <c r="S1369" s="382">
        <f ca="1">IF(Controle!$N$16=1,0,$D1369*S619*S$5)</f>
        <v>0</v>
      </c>
      <c r="T1369" s="382">
        <f ca="1">IF(Controle!$N$16=1,0,$D1369*T619*T$5)</f>
        <v>0</v>
      </c>
      <c r="U1369" s="382">
        <f ca="1">IF(Controle!$N$16=1,0,$D1369*U619*U$5)</f>
        <v>0</v>
      </c>
      <c r="V1369" s="382">
        <f ca="1">IF(Controle!$N$16=1,0,$D1369*V619*V$5)</f>
        <v>0</v>
      </c>
      <c r="W1369" s="382">
        <f ca="1">IF(Controle!$N$16=1,0,$D1369*W619*W$5)</f>
        <v>0</v>
      </c>
      <c r="X1369" s="382">
        <f ca="1">IF(Controle!$N$16=1,0,$D1369*X619*X$5)</f>
        <v>0</v>
      </c>
      <c r="Y1369" s="382">
        <f ca="1">IF(Controle!$N$16=1,0,$D1369*Y619*Y$5)</f>
        <v>0</v>
      </c>
      <c r="Z1369" s="382">
        <f ca="1">IF(Controle!$N$16=1,0,$D1369*Z619*Z$5)</f>
        <v>0</v>
      </c>
      <c r="AA1369" s="382">
        <f ca="1">IF(Controle!$N$16=1,0,$D1369*AA619*AA$5)</f>
        <v>0</v>
      </c>
      <c r="AB1369" s="382">
        <f ca="1">IF(Controle!$N$16=1,0,$D1369*AB619*AB$5)</f>
        <v>0</v>
      </c>
      <c r="AC1369" s="382">
        <f ca="1">IF(Controle!$N$16=1,0,$D1369*AC619*AC$5)</f>
        <v>0</v>
      </c>
      <c r="AD1369" s="382">
        <f ca="1">IF(Controle!$N$16=1,0,$D1369*AD619*AD$5)</f>
        <v>0</v>
      </c>
      <c r="AE1369" s="382">
        <f ca="1">IF(Controle!$N$16=1,0,$D1369*AE619*AE$5)</f>
        <v>0</v>
      </c>
      <c r="AF1369" s="382">
        <f ca="1">IF(Controle!$N$16=1,0,$D1369*AF619*AF$5)</f>
        <v>0</v>
      </c>
      <c r="AG1369" s="382">
        <f ca="1">IF(Controle!$N$16=1,0,$D1369*AG619*AG$5)</f>
        <v>0</v>
      </c>
      <c r="AH1369" s="382">
        <f ca="1">IF(Controle!$N$16=1,0,$D1369*AH619*AH$5)</f>
        <v>0</v>
      </c>
      <c r="AI1369" s="382">
        <f ca="1">IF(Controle!$N$16=1,0,$D1369*AI619*AI$5)</f>
        <v>0</v>
      </c>
      <c r="AJ1369" s="382">
        <f ca="1">IF(Controle!$N$16=1,0,$D1369*AJ619*AJ$5)</f>
        <v>0</v>
      </c>
      <c r="AK1369" s="382">
        <f ca="1">IF(Controle!$N$16=1,0,$D1369*AK619*AK$5)</f>
        <v>0</v>
      </c>
      <c r="AL1369" s="382">
        <f ca="1">IF(Controle!$N$16=1,0,$D1369*AL619*AL$5)</f>
        <v>0</v>
      </c>
      <c r="AM1369" s="382">
        <f ca="1">IF(Controle!$N$16=1,0,$D1369*AM619*AM$5)</f>
        <v>0</v>
      </c>
      <c r="AN1369" s="382">
        <f ca="1">IF(Controle!$N$16=1,0,$D1369*AN619*AN$5)</f>
        <v>0</v>
      </c>
      <c r="AO1369" s="382">
        <f ca="1">IF(Controle!$N$16=1,0,$D1369*AO619*AO$5)</f>
        <v>0</v>
      </c>
      <c r="AP1369" s="382">
        <f ca="1">IF(Controle!$N$16=1,0,$D1369*AP619*AP$5)</f>
        <v>0</v>
      </c>
      <c r="AQ1369" s="382">
        <f ca="1">IF(Controle!$N$16=1,0,$D1369*AQ619*AQ$5)</f>
        <v>0</v>
      </c>
      <c r="AR1369" s="382">
        <f ca="1">IF(Controle!$N$16=1,0,$D1369*AR619*AR$5)</f>
        <v>0</v>
      </c>
      <c r="AS1369" s="684">
        <f t="shared" ca="1" si="686"/>
        <v>0</v>
      </c>
    </row>
    <row r="1370" spans="2:45" hidden="1" outlineLevel="1">
      <c r="B1370" s="123"/>
      <c r="C1370" s="81">
        <f t="shared" si="687"/>
        <v>24</v>
      </c>
      <c r="D1370" s="191">
        <f t="shared" ca="1" si="685"/>
        <v>0</v>
      </c>
      <c r="E1370" s="382">
        <f ca="1">IF(Controle!$N$16=1,0,$D1370*E620*E$5)</f>
        <v>0</v>
      </c>
      <c r="F1370" s="382">
        <f ca="1">IF(Controle!$N$16=1,0,$D1370*F620*F$5)</f>
        <v>0</v>
      </c>
      <c r="G1370" s="382">
        <f ca="1">IF(Controle!$N$16=1,0,$D1370*G620*G$5)</f>
        <v>0</v>
      </c>
      <c r="H1370" s="382">
        <f ca="1">IF(Controle!$N$16=1,0,$D1370*H620*H$5)</f>
        <v>0</v>
      </c>
      <c r="I1370" s="382">
        <f ca="1">IF(Controle!$N$16=1,0,$D1370*I620*I$5)</f>
        <v>0</v>
      </c>
      <c r="J1370" s="382">
        <f ca="1">IF(Controle!$N$16=1,0,$D1370*J620*J$5)</f>
        <v>0</v>
      </c>
      <c r="K1370" s="382">
        <f ca="1">IF(Controle!$N$16=1,0,$D1370*K620*K$5)</f>
        <v>0</v>
      </c>
      <c r="L1370" s="382">
        <f ca="1">IF(Controle!$N$16=1,0,$D1370*L620*L$5)</f>
        <v>0</v>
      </c>
      <c r="M1370" s="382">
        <f ca="1">IF(Controle!$N$16=1,0,$D1370*M620*M$5)</f>
        <v>0</v>
      </c>
      <c r="N1370" s="382">
        <f ca="1">IF(Controle!$N$16=1,0,$D1370*N620*N$5)</f>
        <v>0</v>
      </c>
      <c r="O1370" s="382">
        <f ca="1">IF(Controle!$N$16=1,0,$D1370*O620*O$5)</f>
        <v>0</v>
      </c>
      <c r="P1370" s="382">
        <f ca="1">IF(Controle!$N$16=1,0,$D1370*P620*P$5)</f>
        <v>0</v>
      </c>
      <c r="Q1370" s="382">
        <f ca="1">IF(Controle!$N$16=1,0,$D1370*Q620*Q$5)</f>
        <v>0</v>
      </c>
      <c r="R1370" s="382">
        <f ca="1">IF(Controle!$N$16=1,0,$D1370*R620*R$5)</f>
        <v>0</v>
      </c>
      <c r="S1370" s="382">
        <f ca="1">IF(Controle!$N$16=1,0,$D1370*S620*S$5)</f>
        <v>0</v>
      </c>
      <c r="T1370" s="382">
        <f ca="1">IF(Controle!$N$16=1,0,$D1370*T620*T$5)</f>
        <v>0</v>
      </c>
      <c r="U1370" s="382">
        <f ca="1">IF(Controle!$N$16=1,0,$D1370*U620*U$5)</f>
        <v>0</v>
      </c>
      <c r="V1370" s="382">
        <f ca="1">IF(Controle!$N$16=1,0,$D1370*V620*V$5)</f>
        <v>0</v>
      </c>
      <c r="W1370" s="382">
        <f ca="1">IF(Controle!$N$16=1,0,$D1370*W620*W$5)</f>
        <v>0</v>
      </c>
      <c r="X1370" s="382">
        <f ca="1">IF(Controle!$N$16=1,0,$D1370*X620*X$5)</f>
        <v>0</v>
      </c>
      <c r="Y1370" s="382">
        <f ca="1">IF(Controle!$N$16=1,0,$D1370*Y620*Y$5)</f>
        <v>0</v>
      </c>
      <c r="Z1370" s="382">
        <f ca="1">IF(Controle!$N$16=1,0,$D1370*Z620*Z$5)</f>
        <v>0</v>
      </c>
      <c r="AA1370" s="382">
        <f ca="1">IF(Controle!$N$16=1,0,$D1370*AA620*AA$5)</f>
        <v>0</v>
      </c>
      <c r="AB1370" s="382">
        <f ca="1">IF(Controle!$N$16=1,0,$D1370*AB620*AB$5)</f>
        <v>0</v>
      </c>
      <c r="AC1370" s="382">
        <f ca="1">IF(Controle!$N$16=1,0,$D1370*AC620*AC$5)</f>
        <v>0</v>
      </c>
      <c r="AD1370" s="382">
        <f ca="1">IF(Controle!$N$16=1,0,$D1370*AD620*AD$5)</f>
        <v>0</v>
      </c>
      <c r="AE1370" s="382">
        <f ca="1">IF(Controle!$N$16=1,0,$D1370*AE620*AE$5)</f>
        <v>0</v>
      </c>
      <c r="AF1370" s="382">
        <f ca="1">IF(Controle!$N$16=1,0,$D1370*AF620*AF$5)</f>
        <v>0</v>
      </c>
      <c r="AG1370" s="382">
        <f ca="1">IF(Controle!$N$16=1,0,$D1370*AG620*AG$5)</f>
        <v>0</v>
      </c>
      <c r="AH1370" s="382">
        <f ca="1">IF(Controle!$N$16=1,0,$D1370*AH620*AH$5)</f>
        <v>0</v>
      </c>
      <c r="AI1370" s="382">
        <f ca="1">IF(Controle!$N$16=1,0,$D1370*AI620*AI$5)</f>
        <v>0</v>
      </c>
      <c r="AJ1370" s="382">
        <f ca="1">IF(Controle!$N$16=1,0,$D1370*AJ620*AJ$5)</f>
        <v>0</v>
      </c>
      <c r="AK1370" s="382">
        <f ca="1">IF(Controle!$N$16=1,0,$D1370*AK620*AK$5)</f>
        <v>0</v>
      </c>
      <c r="AL1370" s="382">
        <f ca="1">IF(Controle!$N$16=1,0,$D1370*AL620*AL$5)</f>
        <v>0</v>
      </c>
      <c r="AM1370" s="382">
        <f ca="1">IF(Controle!$N$16=1,0,$D1370*AM620*AM$5)</f>
        <v>0</v>
      </c>
      <c r="AN1370" s="382">
        <f ca="1">IF(Controle!$N$16=1,0,$D1370*AN620*AN$5)</f>
        <v>0</v>
      </c>
      <c r="AO1370" s="382">
        <f ca="1">IF(Controle!$N$16=1,0,$D1370*AO620*AO$5)</f>
        <v>0</v>
      </c>
      <c r="AP1370" s="382">
        <f ca="1">IF(Controle!$N$16=1,0,$D1370*AP620*AP$5)</f>
        <v>0</v>
      </c>
      <c r="AQ1370" s="382">
        <f ca="1">IF(Controle!$N$16=1,0,$D1370*AQ620*AQ$5)</f>
        <v>0</v>
      </c>
      <c r="AR1370" s="382">
        <f ca="1">IF(Controle!$N$16=1,0,$D1370*AR620*AR$5)</f>
        <v>0</v>
      </c>
      <c r="AS1370" s="684">
        <f t="shared" ca="1" si="686"/>
        <v>0</v>
      </c>
    </row>
    <row r="1371" spans="2:45" hidden="1" outlineLevel="1">
      <c r="B1371" s="123"/>
      <c r="C1371" s="81">
        <f t="shared" si="687"/>
        <v>25</v>
      </c>
      <c r="D1371" s="191">
        <f t="shared" ca="1" si="685"/>
        <v>0</v>
      </c>
      <c r="E1371" s="382">
        <f ca="1">IF(Controle!$N$16=1,0,$D1371*E621*E$5)</f>
        <v>0</v>
      </c>
      <c r="F1371" s="382">
        <f ca="1">IF(Controle!$N$16=1,0,$D1371*F621*F$5)</f>
        <v>0</v>
      </c>
      <c r="G1371" s="382">
        <f ca="1">IF(Controle!$N$16=1,0,$D1371*G621*G$5)</f>
        <v>0</v>
      </c>
      <c r="H1371" s="382">
        <f ca="1">IF(Controle!$N$16=1,0,$D1371*H621*H$5)</f>
        <v>0</v>
      </c>
      <c r="I1371" s="382">
        <f ca="1">IF(Controle!$N$16=1,0,$D1371*I621*I$5)</f>
        <v>0</v>
      </c>
      <c r="J1371" s="382">
        <f ca="1">IF(Controle!$N$16=1,0,$D1371*J621*J$5)</f>
        <v>0</v>
      </c>
      <c r="K1371" s="382">
        <f ca="1">IF(Controle!$N$16=1,0,$D1371*K621*K$5)</f>
        <v>0</v>
      </c>
      <c r="L1371" s="382">
        <f ca="1">IF(Controle!$N$16=1,0,$D1371*L621*L$5)</f>
        <v>0</v>
      </c>
      <c r="M1371" s="382">
        <f ca="1">IF(Controle!$N$16=1,0,$D1371*M621*M$5)</f>
        <v>0</v>
      </c>
      <c r="N1371" s="382">
        <f ca="1">IF(Controle!$N$16=1,0,$D1371*N621*N$5)</f>
        <v>0</v>
      </c>
      <c r="O1371" s="382">
        <f ca="1">IF(Controle!$N$16=1,0,$D1371*O621*O$5)</f>
        <v>0</v>
      </c>
      <c r="P1371" s="382">
        <f ca="1">IF(Controle!$N$16=1,0,$D1371*P621*P$5)</f>
        <v>0</v>
      </c>
      <c r="Q1371" s="382">
        <f ca="1">IF(Controle!$N$16=1,0,$D1371*Q621*Q$5)</f>
        <v>0</v>
      </c>
      <c r="R1371" s="382">
        <f ca="1">IF(Controle!$N$16=1,0,$D1371*R621*R$5)</f>
        <v>0</v>
      </c>
      <c r="S1371" s="382">
        <f ca="1">IF(Controle!$N$16=1,0,$D1371*S621*S$5)</f>
        <v>0</v>
      </c>
      <c r="T1371" s="382">
        <f ca="1">IF(Controle!$N$16=1,0,$D1371*T621*T$5)</f>
        <v>0</v>
      </c>
      <c r="U1371" s="382">
        <f ca="1">IF(Controle!$N$16=1,0,$D1371*U621*U$5)</f>
        <v>0</v>
      </c>
      <c r="V1371" s="382">
        <f ca="1">IF(Controle!$N$16=1,0,$D1371*V621*V$5)</f>
        <v>0</v>
      </c>
      <c r="W1371" s="382">
        <f ca="1">IF(Controle!$N$16=1,0,$D1371*W621*W$5)</f>
        <v>0</v>
      </c>
      <c r="X1371" s="382">
        <f ca="1">IF(Controle!$N$16=1,0,$D1371*X621*X$5)</f>
        <v>0</v>
      </c>
      <c r="Y1371" s="382">
        <f ca="1">IF(Controle!$N$16=1,0,$D1371*Y621*Y$5)</f>
        <v>0</v>
      </c>
      <c r="Z1371" s="382">
        <f ca="1">IF(Controle!$N$16=1,0,$D1371*Z621*Z$5)</f>
        <v>0</v>
      </c>
      <c r="AA1371" s="382">
        <f ca="1">IF(Controle!$N$16=1,0,$D1371*AA621*AA$5)</f>
        <v>0</v>
      </c>
      <c r="AB1371" s="382">
        <f ca="1">IF(Controle!$N$16=1,0,$D1371*AB621*AB$5)</f>
        <v>0</v>
      </c>
      <c r="AC1371" s="382">
        <f ca="1">IF(Controle!$N$16=1,0,$D1371*AC621*AC$5)</f>
        <v>0</v>
      </c>
      <c r="AD1371" s="382">
        <f ca="1">IF(Controle!$N$16=1,0,$D1371*AD621*AD$5)</f>
        <v>0</v>
      </c>
      <c r="AE1371" s="382">
        <f ca="1">IF(Controle!$N$16=1,0,$D1371*AE621*AE$5)</f>
        <v>0</v>
      </c>
      <c r="AF1371" s="382">
        <f ca="1">IF(Controle!$N$16=1,0,$D1371*AF621*AF$5)</f>
        <v>0</v>
      </c>
      <c r="AG1371" s="382">
        <f ca="1">IF(Controle!$N$16=1,0,$D1371*AG621*AG$5)</f>
        <v>0</v>
      </c>
      <c r="AH1371" s="382">
        <f ca="1">IF(Controle!$N$16=1,0,$D1371*AH621*AH$5)</f>
        <v>0</v>
      </c>
      <c r="AI1371" s="382">
        <f ca="1">IF(Controle!$N$16=1,0,$D1371*AI621*AI$5)</f>
        <v>0</v>
      </c>
      <c r="AJ1371" s="382">
        <f ca="1">IF(Controle!$N$16=1,0,$D1371*AJ621*AJ$5)</f>
        <v>0</v>
      </c>
      <c r="AK1371" s="382">
        <f ca="1">IF(Controle!$N$16=1,0,$D1371*AK621*AK$5)</f>
        <v>0</v>
      </c>
      <c r="AL1371" s="382">
        <f ca="1">IF(Controle!$N$16=1,0,$D1371*AL621*AL$5)</f>
        <v>0</v>
      </c>
      <c r="AM1371" s="382">
        <f ca="1">IF(Controle!$N$16=1,0,$D1371*AM621*AM$5)</f>
        <v>0</v>
      </c>
      <c r="AN1371" s="382">
        <f ca="1">IF(Controle!$N$16=1,0,$D1371*AN621*AN$5)</f>
        <v>0</v>
      </c>
      <c r="AO1371" s="382">
        <f ca="1">IF(Controle!$N$16=1,0,$D1371*AO621*AO$5)</f>
        <v>0</v>
      </c>
      <c r="AP1371" s="382">
        <f ca="1">IF(Controle!$N$16=1,0,$D1371*AP621*AP$5)</f>
        <v>0</v>
      </c>
      <c r="AQ1371" s="382">
        <f ca="1">IF(Controle!$N$16=1,0,$D1371*AQ621*AQ$5)</f>
        <v>0</v>
      </c>
      <c r="AR1371" s="382">
        <f ca="1">IF(Controle!$N$16=1,0,$D1371*AR621*AR$5)</f>
        <v>0</v>
      </c>
      <c r="AS1371" s="684">
        <f t="shared" ca="1" si="686"/>
        <v>0</v>
      </c>
    </row>
    <row r="1372" spans="2:45" hidden="1" outlineLevel="1">
      <c r="B1372" s="123"/>
      <c r="C1372" s="81">
        <f t="shared" si="687"/>
        <v>26</v>
      </c>
      <c r="D1372" s="191">
        <f t="shared" ca="1" si="685"/>
        <v>0</v>
      </c>
      <c r="E1372" s="382">
        <f ca="1">IF(Controle!$N$16=1,0,$D1372*E622*E$5)</f>
        <v>0</v>
      </c>
      <c r="F1372" s="382">
        <f ca="1">IF(Controle!$N$16=1,0,$D1372*F622*F$5)</f>
        <v>0</v>
      </c>
      <c r="G1372" s="382">
        <f ca="1">IF(Controle!$N$16=1,0,$D1372*G622*G$5)</f>
        <v>0</v>
      </c>
      <c r="H1372" s="382">
        <f ca="1">IF(Controle!$N$16=1,0,$D1372*H622*H$5)</f>
        <v>0</v>
      </c>
      <c r="I1372" s="382">
        <f ca="1">IF(Controle!$N$16=1,0,$D1372*I622*I$5)</f>
        <v>0</v>
      </c>
      <c r="J1372" s="382">
        <f ca="1">IF(Controle!$N$16=1,0,$D1372*J622*J$5)</f>
        <v>0</v>
      </c>
      <c r="K1372" s="382">
        <f ca="1">IF(Controle!$N$16=1,0,$D1372*K622*K$5)</f>
        <v>0</v>
      </c>
      <c r="L1372" s="382">
        <f ca="1">IF(Controle!$N$16=1,0,$D1372*L622*L$5)</f>
        <v>0</v>
      </c>
      <c r="M1372" s="382">
        <f ca="1">IF(Controle!$N$16=1,0,$D1372*M622*M$5)</f>
        <v>0</v>
      </c>
      <c r="N1372" s="382">
        <f ca="1">IF(Controle!$N$16=1,0,$D1372*N622*N$5)</f>
        <v>0</v>
      </c>
      <c r="O1372" s="382">
        <f ca="1">IF(Controle!$N$16=1,0,$D1372*O622*O$5)</f>
        <v>0</v>
      </c>
      <c r="P1372" s="382">
        <f ca="1">IF(Controle!$N$16=1,0,$D1372*P622*P$5)</f>
        <v>0</v>
      </c>
      <c r="Q1372" s="382">
        <f ca="1">IF(Controle!$N$16=1,0,$D1372*Q622*Q$5)</f>
        <v>0</v>
      </c>
      <c r="R1372" s="382">
        <f ca="1">IF(Controle!$N$16=1,0,$D1372*R622*R$5)</f>
        <v>0</v>
      </c>
      <c r="S1372" s="382">
        <f ca="1">IF(Controle!$N$16=1,0,$D1372*S622*S$5)</f>
        <v>0</v>
      </c>
      <c r="T1372" s="382">
        <f ca="1">IF(Controle!$N$16=1,0,$D1372*T622*T$5)</f>
        <v>0</v>
      </c>
      <c r="U1372" s="382">
        <f ca="1">IF(Controle!$N$16=1,0,$D1372*U622*U$5)</f>
        <v>0</v>
      </c>
      <c r="V1372" s="382">
        <f ca="1">IF(Controle!$N$16=1,0,$D1372*V622*V$5)</f>
        <v>0</v>
      </c>
      <c r="W1372" s="382">
        <f ca="1">IF(Controle!$N$16=1,0,$D1372*W622*W$5)</f>
        <v>0</v>
      </c>
      <c r="X1372" s="382">
        <f ca="1">IF(Controle!$N$16=1,0,$D1372*X622*X$5)</f>
        <v>0</v>
      </c>
      <c r="Y1372" s="382">
        <f ca="1">IF(Controle!$N$16=1,0,$D1372*Y622*Y$5)</f>
        <v>0</v>
      </c>
      <c r="Z1372" s="382">
        <f ca="1">IF(Controle!$N$16=1,0,$D1372*Z622*Z$5)</f>
        <v>0</v>
      </c>
      <c r="AA1372" s="382">
        <f ca="1">IF(Controle!$N$16=1,0,$D1372*AA622*AA$5)</f>
        <v>0</v>
      </c>
      <c r="AB1372" s="382">
        <f ca="1">IF(Controle!$N$16=1,0,$D1372*AB622*AB$5)</f>
        <v>0</v>
      </c>
      <c r="AC1372" s="382">
        <f ca="1">IF(Controle!$N$16=1,0,$D1372*AC622*AC$5)</f>
        <v>0</v>
      </c>
      <c r="AD1372" s="382">
        <f ca="1">IF(Controle!$N$16=1,0,$D1372*AD622*AD$5)</f>
        <v>0</v>
      </c>
      <c r="AE1372" s="382">
        <f ca="1">IF(Controle!$N$16=1,0,$D1372*AE622*AE$5)</f>
        <v>0</v>
      </c>
      <c r="AF1372" s="382">
        <f ca="1">IF(Controle!$N$16=1,0,$D1372*AF622*AF$5)</f>
        <v>0</v>
      </c>
      <c r="AG1372" s="382">
        <f ca="1">IF(Controle!$N$16=1,0,$D1372*AG622*AG$5)</f>
        <v>0</v>
      </c>
      <c r="AH1372" s="382">
        <f ca="1">IF(Controle!$N$16=1,0,$D1372*AH622*AH$5)</f>
        <v>0</v>
      </c>
      <c r="AI1372" s="382">
        <f ca="1">IF(Controle!$N$16=1,0,$D1372*AI622*AI$5)</f>
        <v>0</v>
      </c>
      <c r="AJ1372" s="382">
        <f ca="1">IF(Controle!$N$16=1,0,$D1372*AJ622*AJ$5)</f>
        <v>0</v>
      </c>
      <c r="AK1372" s="382">
        <f ca="1">IF(Controle!$N$16=1,0,$D1372*AK622*AK$5)</f>
        <v>0</v>
      </c>
      <c r="AL1372" s="382">
        <f ca="1">IF(Controle!$N$16=1,0,$D1372*AL622*AL$5)</f>
        <v>0</v>
      </c>
      <c r="AM1372" s="382">
        <f ca="1">IF(Controle!$N$16=1,0,$D1372*AM622*AM$5)</f>
        <v>0</v>
      </c>
      <c r="AN1372" s="382">
        <f ca="1">IF(Controle!$N$16=1,0,$D1372*AN622*AN$5)</f>
        <v>0</v>
      </c>
      <c r="AO1372" s="382">
        <f ca="1">IF(Controle!$N$16=1,0,$D1372*AO622*AO$5)</f>
        <v>0</v>
      </c>
      <c r="AP1372" s="382">
        <f ca="1">IF(Controle!$N$16=1,0,$D1372*AP622*AP$5)</f>
        <v>0</v>
      </c>
      <c r="AQ1372" s="382">
        <f ca="1">IF(Controle!$N$16=1,0,$D1372*AQ622*AQ$5)</f>
        <v>0</v>
      </c>
      <c r="AR1372" s="382">
        <f ca="1">IF(Controle!$N$16=1,0,$D1372*AR622*AR$5)</f>
        <v>0</v>
      </c>
      <c r="AS1372" s="684">
        <f t="shared" ca="1" si="686"/>
        <v>0</v>
      </c>
    </row>
    <row r="1373" spans="2:45" hidden="1" outlineLevel="1">
      <c r="B1373" s="123"/>
      <c r="C1373" s="81">
        <f t="shared" si="687"/>
        <v>27</v>
      </c>
      <c r="D1373" s="191">
        <f t="shared" ca="1" si="685"/>
        <v>0</v>
      </c>
      <c r="E1373" s="382">
        <f ca="1">IF(Controle!$N$16=1,0,$D1373*E623*E$5)</f>
        <v>0</v>
      </c>
      <c r="F1373" s="382">
        <f ca="1">IF(Controle!$N$16=1,0,$D1373*F623*F$5)</f>
        <v>0</v>
      </c>
      <c r="G1373" s="382">
        <f ca="1">IF(Controle!$N$16=1,0,$D1373*G623*G$5)</f>
        <v>0</v>
      </c>
      <c r="H1373" s="382">
        <f ca="1">IF(Controle!$N$16=1,0,$D1373*H623*H$5)</f>
        <v>0</v>
      </c>
      <c r="I1373" s="382">
        <f ca="1">IF(Controle!$N$16=1,0,$D1373*I623*I$5)</f>
        <v>0</v>
      </c>
      <c r="J1373" s="382">
        <f ca="1">IF(Controle!$N$16=1,0,$D1373*J623*J$5)</f>
        <v>0</v>
      </c>
      <c r="K1373" s="382">
        <f ca="1">IF(Controle!$N$16=1,0,$D1373*K623*K$5)</f>
        <v>0</v>
      </c>
      <c r="L1373" s="382">
        <f ca="1">IF(Controle!$N$16=1,0,$D1373*L623*L$5)</f>
        <v>0</v>
      </c>
      <c r="M1373" s="382">
        <f ca="1">IF(Controle!$N$16=1,0,$D1373*M623*M$5)</f>
        <v>0</v>
      </c>
      <c r="N1373" s="382">
        <f ca="1">IF(Controle!$N$16=1,0,$D1373*N623*N$5)</f>
        <v>0</v>
      </c>
      <c r="O1373" s="382">
        <f ca="1">IF(Controle!$N$16=1,0,$D1373*O623*O$5)</f>
        <v>0</v>
      </c>
      <c r="P1373" s="382">
        <f ca="1">IF(Controle!$N$16=1,0,$D1373*P623*P$5)</f>
        <v>0</v>
      </c>
      <c r="Q1373" s="382">
        <f ca="1">IF(Controle!$N$16=1,0,$D1373*Q623*Q$5)</f>
        <v>0</v>
      </c>
      <c r="R1373" s="382">
        <f ca="1">IF(Controle!$N$16=1,0,$D1373*R623*R$5)</f>
        <v>0</v>
      </c>
      <c r="S1373" s="382">
        <f ca="1">IF(Controle!$N$16=1,0,$D1373*S623*S$5)</f>
        <v>0</v>
      </c>
      <c r="T1373" s="382">
        <f ca="1">IF(Controle!$N$16=1,0,$D1373*T623*T$5)</f>
        <v>0</v>
      </c>
      <c r="U1373" s="382">
        <f ca="1">IF(Controle!$N$16=1,0,$D1373*U623*U$5)</f>
        <v>0</v>
      </c>
      <c r="V1373" s="382">
        <f ca="1">IF(Controle!$N$16=1,0,$D1373*V623*V$5)</f>
        <v>0</v>
      </c>
      <c r="W1373" s="382">
        <f ca="1">IF(Controle!$N$16=1,0,$D1373*W623*W$5)</f>
        <v>0</v>
      </c>
      <c r="X1373" s="382">
        <f ca="1">IF(Controle!$N$16=1,0,$D1373*X623*X$5)</f>
        <v>0</v>
      </c>
      <c r="Y1373" s="382">
        <f ca="1">IF(Controle!$N$16=1,0,$D1373*Y623*Y$5)</f>
        <v>0</v>
      </c>
      <c r="Z1373" s="382">
        <f ca="1">IF(Controle!$N$16=1,0,$D1373*Z623*Z$5)</f>
        <v>0</v>
      </c>
      <c r="AA1373" s="382">
        <f ca="1">IF(Controle!$N$16=1,0,$D1373*AA623*AA$5)</f>
        <v>0</v>
      </c>
      <c r="AB1373" s="382">
        <f ca="1">IF(Controle!$N$16=1,0,$D1373*AB623*AB$5)</f>
        <v>0</v>
      </c>
      <c r="AC1373" s="382">
        <f ca="1">IF(Controle!$N$16=1,0,$D1373*AC623*AC$5)</f>
        <v>0</v>
      </c>
      <c r="AD1373" s="382">
        <f ca="1">IF(Controle!$N$16=1,0,$D1373*AD623*AD$5)</f>
        <v>0</v>
      </c>
      <c r="AE1373" s="382">
        <f ca="1">IF(Controle!$N$16=1,0,$D1373*AE623*AE$5)</f>
        <v>0</v>
      </c>
      <c r="AF1373" s="382">
        <f ca="1">IF(Controle!$N$16=1,0,$D1373*AF623*AF$5)</f>
        <v>0</v>
      </c>
      <c r="AG1373" s="382">
        <f ca="1">IF(Controle!$N$16=1,0,$D1373*AG623*AG$5)</f>
        <v>0</v>
      </c>
      <c r="AH1373" s="382">
        <f ca="1">IF(Controle!$N$16=1,0,$D1373*AH623*AH$5)</f>
        <v>0</v>
      </c>
      <c r="AI1373" s="382">
        <f ca="1">IF(Controle!$N$16=1,0,$D1373*AI623*AI$5)</f>
        <v>0</v>
      </c>
      <c r="AJ1373" s="382">
        <f ca="1">IF(Controle!$N$16=1,0,$D1373*AJ623*AJ$5)</f>
        <v>0</v>
      </c>
      <c r="AK1373" s="382">
        <f ca="1">IF(Controle!$N$16=1,0,$D1373*AK623*AK$5)</f>
        <v>0</v>
      </c>
      <c r="AL1373" s="382">
        <f ca="1">IF(Controle!$N$16=1,0,$D1373*AL623*AL$5)</f>
        <v>0</v>
      </c>
      <c r="AM1373" s="382">
        <f ca="1">IF(Controle!$N$16=1,0,$D1373*AM623*AM$5)</f>
        <v>0</v>
      </c>
      <c r="AN1373" s="382">
        <f ca="1">IF(Controle!$N$16=1,0,$D1373*AN623*AN$5)</f>
        <v>0</v>
      </c>
      <c r="AO1373" s="382">
        <f ca="1">IF(Controle!$N$16=1,0,$D1373*AO623*AO$5)</f>
        <v>0</v>
      </c>
      <c r="AP1373" s="382">
        <f ca="1">IF(Controle!$N$16=1,0,$D1373*AP623*AP$5)</f>
        <v>0</v>
      </c>
      <c r="AQ1373" s="382">
        <f ca="1">IF(Controle!$N$16=1,0,$D1373*AQ623*AQ$5)</f>
        <v>0</v>
      </c>
      <c r="AR1373" s="382">
        <f ca="1">IF(Controle!$N$16=1,0,$D1373*AR623*AR$5)</f>
        <v>0</v>
      </c>
      <c r="AS1373" s="684">
        <f t="shared" ca="1" si="686"/>
        <v>0</v>
      </c>
    </row>
    <row r="1374" spans="2:45" hidden="1" outlineLevel="1">
      <c r="B1374" s="123"/>
      <c r="C1374" s="81">
        <f t="shared" si="687"/>
        <v>28</v>
      </c>
      <c r="D1374" s="191">
        <f t="shared" ca="1" si="685"/>
        <v>0</v>
      </c>
      <c r="E1374" s="382">
        <f ca="1">IF(Controle!$N$16=1,0,$D1374*E624*E$5)</f>
        <v>0</v>
      </c>
      <c r="F1374" s="382">
        <f ca="1">IF(Controle!$N$16=1,0,$D1374*F624*F$5)</f>
        <v>0</v>
      </c>
      <c r="G1374" s="382">
        <f ca="1">IF(Controle!$N$16=1,0,$D1374*G624*G$5)</f>
        <v>0</v>
      </c>
      <c r="H1374" s="382">
        <f ca="1">IF(Controle!$N$16=1,0,$D1374*H624*H$5)</f>
        <v>0</v>
      </c>
      <c r="I1374" s="382">
        <f ca="1">IF(Controle!$N$16=1,0,$D1374*I624*I$5)</f>
        <v>0</v>
      </c>
      <c r="J1374" s="382">
        <f ca="1">IF(Controle!$N$16=1,0,$D1374*J624*J$5)</f>
        <v>0</v>
      </c>
      <c r="K1374" s="382">
        <f ca="1">IF(Controle!$N$16=1,0,$D1374*K624*K$5)</f>
        <v>0</v>
      </c>
      <c r="L1374" s="382">
        <f ca="1">IF(Controle!$N$16=1,0,$D1374*L624*L$5)</f>
        <v>0</v>
      </c>
      <c r="M1374" s="382">
        <f ca="1">IF(Controle!$N$16=1,0,$D1374*M624*M$5)</f>
        <v>0</v>
      </c>
      <c r="N1374" s="382">
        <f ca="1">IF(Controle!$N$16=1,0,$D1374*N624*N$5)</f>
        <v>0</v>
      </c>
      <c r="O1374" s="382">
        <f ca="1">IF(Controle!$N$16=1,0,$D1374*O624*O$5)</f>
        <v>0</v>
      </c>
      <c r="P1374" s="382">
        <f ca="1">IF(Controle!$N$16=1,0,$D1374*P624*P$5)</f>
        <v>0</v>
      </c>
      <c r="Q1374" s="382">
        <f ca="1">IF(Controle!$N$16=1,0,$D1374*Q624*Q$5)</f>
        <v>0</v>
      </c>
      <c r="R1374" s="382">
        <f ca="1">IF(Controle!$N$16=1,0,$D1374*R624*R$5)</f>
        <v>0</v>
      </c>
      <c r="S1374" s="382">
        <f ca="1">IF(Controle!$N$16=1,0,$D1374*S624*S$5)</f>
        <v>0</v>
      </c>
      <c r="T1374" s="382">
        <f ca="1">IF(Controle!$N$16=1,0,$D1374*T624*T$5)</f>
        <v>0</v>
      </c>
      <c r="U1374" s="382">
        <f ca="1">IF(Controle!$N$16=1,0,$D1374*U624*U$5)</f>
        <v>0</v>
      </c>
      <c r="V1374" s="382">
        <f ca="1">IF(Controle!$N$16=1,0,$D1374*V624*V$5)</f>
        <v>0</v>
      </c>
      <c r="W1374" s="382">
        <f ca="1">IF(Controle!$N$16=1,0,$D1374*W624*W$5)</f>
        <v>0</v>
      </c>
      <c r="X1374" s="382">
        <f ca="1">IF(Controle!$N$16=1,0,$D1374*X624*X$5)</f>
        <v>0</v>
      </c>
      <c r="Y1374" s="382">
        <f ca="1">IF(Controle!$N$16=1,0,$D1374*Y624*Y$5)</f>
        <v>0</v>
      </c>
      <c r="Z1374" s="382">
        <f ca="1">IF(Controle!$N$16=1,0,$D1374*Z624*Z$5)</f>
        <v>0</v>
      </c>
      <c r="AA1374" s="382">
        <f ca="1">IF(Controle!$N$16=1,0,$D1374*AA624*AA$5)</f>
        <v>0</v>
      </c>
      <c r="AB1374" s="382">
        <f ca="1">IF(Controle!$N$16=1,0,$D1374*AB624*AB$5)</f>
        <v>0</v>
      </c>
      <c r="AC1374" s="382">
        <f ca="1">IF(Controle!$N$16=1,0,$D1374*AC624*AC$5)</f>
        <v>0</v>
      </c>
      <c r="AD1374" s="382">
        <f ca="1">IF(Controle!$N$16=1,0,$D1374*AD624*AD$5)</f>
        <v>0</v>
      </c>
      <c r="AE1374" s="382">
        <f ca="1">IF(Controle!$N$16=1,0,$D1374*AE624*AE$5)</f>
        <v>0</v>
      </c>
      <c r="AF1374" s="382">
        <f ca="1">IF(Controle!$N$16=1,0,$D1374*AF624*AF$5)</f>
        <v>0</v>
      </c>
      <c r="AG1374" s="382">
        <f ca="1">IF(Controle!$N$16=1,0,$D1374*AG624*AG$5)</f>
        <v>0</v>
      </c>
      <c r="AH1374" s="382">
        <f ca="1">IF(Controle!$N$16=1,0,$D1374*AH624*AH$5)</f>
        <v>0</v>
      </c>
      <c r="AI1374" s="382">
        <f ca="1">IF(Controle!$N$16=1,0,$D1374*AI624*AI$5)</f>
        <v>0</v>
      </c>
      <c r="AJ1374" s="382">
        <f ca="1">IF(Controle!$N$16=1,0,$D1374*AJ624*AJ$5)</f>
        <v>0</v>
      </c>
      <c r="AK1374" s="382">
        <f ca="1">IF(Controle!$N$16=1,0,$D1374*AK624*AK$5)</f>
        <v>0</v>
      </c>
      <c r="AL1374" s="382">
        <f ca="1">IF(Controle!$N$16=1,0,$D1374*AL624*AL$5)</f>
        <v>0</v>
      </c>
      <c r="AM1374" s="382">
        <f ca="1">IF(Controle!$N$16=1,0,$D1374*AM624*AM$5)</f>
        <v>0</v>
      </c>
      <c r="AN1374" s="382">
        <f ca="1">IF(Controle!$N$16=1,0,$D1374*AN624*AN$5)</f>
        <v>0</v>
      </c>
      <c r="AO1374" s="382">
        <f ca="1">IF(Controle!$N$16=1,0,$D1374*AO624*AO$5)</f>
        <v>0</v>
      </c>
      <c r="AP1374" s="382">
        <f ca="1">IF(Controle!$N$16=1,0,$D1374*AP624*AP$5)</f>
        <v>0</v>
      </c>
      <c r="AQ1374" s="382">
        <f ca="1">IF(Controle!$N$16=1,0,$D1374*AQ624*AQ$5)</f>
        <v>0</v>
      </c>
      <c r="AR1374" s="382">
        <f ca="1">IF(Controle!$N$16=1,0,$D1374*AR624*AR$5)</f>
        <v>0</v>
      </c>
      <c r="AS1374" s="684">
        <f t="shared" ca="1" si="686"/>
        <v>0</v>
      </c>
    </row>
    <row r="1375" spans="2:45" hidden="1" outlineLevel="1">
      <c r="B1375" s="123"/>
      <c r="C1375" s="81">
        <f t="shared" si="687"/>
        <v>29</v>
      </c>
      <c r="D1375" s="191">
        <f t="shared" ca="1" si="685"/>
        <v>0</v>
      </c>
      <c r="E1375" s="382">
        <f ca="1">IF(Controle!$N$16=1,0,$D1375*E625*E$5)</f>
        <v>0</v>
      </c>
      <c r="F1375" s="382">
        <f ca="1">IF(Controle!$N$16=1,0,$D1375*F625*F$5)</f>
        <v>0</v>
      </c>
      <c r="G1375" s="382">
        <f ca="1">IF(Controle!$N$16=1,0,$D1375*G625*G$5)</f>
        <v>0</v>
      </c>
      <c r="H1375" s="382">
        <f ca="1">IF(Controle!$N$16=1,0,$D1375*H625*H$5)</f>
        <v>0</v>
      </c>
      <c r="I1375" s="382">
        <f ca="1">IF(Controle!$N$16=1,0,$D1375*I625*I$5)</f>
        <v>0</v>
      </c>
      <c r="J1375" s="382">
        <f ca="1">IF(Controle!$N$16=1,0,$D1375*J625*J$5)</f>
        <v>0</v>
      </c>
      <c r="K1375" s="382">
        <f ca="1">IF(Controle!$N$16=1,0,$D1375*K625*K$5)</f>
        <v>0</v>
      </c>
      <c r="L1375" s="382">
        <f ca="1">IF(Controle!$N$16=1,0,$D1375*L625*L$5)</f>
        <v>0</v>
      </c>
      <c r="M1375" s="382">
        <f ca="1">IF(Controle!$N$16=1,0,$D1375*M625*M$5)</f>
        <v>0</v>
      </c>
      <c r="N1375" s="382">
        <f ca="1">IF(Controle!$N$16=1,0,$D1375*N625*N$5)</f>
        <v>0</v>
      </c>
      <c r="O1375" s="382">
        <f ca="1">IF(Controle!$N$16=1,0,$D1375*O625*O$5)</f>
        <v>0</v>
      </c>
      <c r="P1375" s="382">
        <f ca="1">IF(Controle!$N$16=1,0,$D1375*P625*P$5)</f>
        <v>0</v>
      </c>
      <c r="Q1375" s="382">
        <f ca="1">IF(Controle!$N$16=1,0,$D1375*Q625*Q$5)</f>
        <v>0</v>
      </c>
      <c r="R1375" s="382">
        <f ca="1">IF(Controle!$N$16=1,0,$D1375*R625*R$5)</f>
        <v>0</v>
      </c>
      <c r="S1375" s="382">
        <f ca="1">IF(Controle!$N$16=1,0,$D1375*S625*S$5)</f>
        <v>0</v>
      </c>
      <c r="T1375" s="382">
        <f ca="1">IF(Controle!$N$16=1,0,$D1375*T625*T$5)</f>
        <v>0</v>
      </c>
      <c r="U1375" s="382">
        <f ca="1">IF(Controle!$N$16=1,0,$D1375*U625*U$5)</f>
        <v>0</v>
      </c>
      <c r="V1375" s="382">
        <f ca="1">IF(Controle!$N$16=1,0,$D1375*V625*V$5)</f>
        <v>0</v>
      </c>
      <c r="W1375" s="382">
        <f ca="1">IF(Controle!$N$16=1,0,$D1375*W625*W$5)</f>
        <v>0</v>
      </c>
      <c r="X1375" s="382">
        <f ca="1">IF(Controle!$N$16=1,0,$D1375*X625*X$5)</f>
        <v>0</v>
      </c>
      <c r="Y1375" s="382">
        <f ca="1">IF(Controle!$N$16=1,0,$D1375*Y625*Y$5)</f>
        <v>0</v>
      </c>
      <c r="Z1375" s="382">
        <f ca="1">IF(Controle!$N$16=1,0,$D1375*Z625*Z$5)</f>
        <v>0</v>
      </c>
      <c r="AA1375" s="382">
        <f ca="1">IF(Controle!$N$16=1,0,$D1375*AA625*AA$5)</f>
        <v>0</v>
      </c>
      <c r="AB1375" s="382">
        <f ca="1">IF(Controle!$N$16=1,0,$D1375*AB625*AB$5)</f>
        <v>0</v>
      </c>
      <c r="AC1375" s="382">
        <f ca="1">IF(Controle!$N$16=1,0,$D1375*AC625*AC$5)</f>
        <v>0</v>
      </c>
      <c r="AD1375" s="382">
        <f ca="1">IF(Controle!$N$16=1,0,$D1375*AD625*AD$5)</f>
        <v>0</v>
      </c>
      <c r="AE1375" s="382">
        <f ca="1">IF(Controle!$N$16=1,0,$D1375*AE625*AE$5)</f>
        <v>0</v>
      </c>
      <c r="AF1375" s="382">
        <f ca="1">IF(Controle!$N$16=1,0,$D1375*AF625*AF$5)</f>
        <v>0</v>
      </c>
      <c r="AG1375" s="382">
        <f ca="1">IF(Controle!$N$16=1,0,$D1375*AG625*AG$5)</f>
        <v>0</v>
      </c>
      <c r="AH1375" s="382">
        <f ca="1">IF(Controle!$N$16=1,0,$D1375*AH625*AH$5)</f>
        <v>0</v>
      </c>
      <c r="AI1375" s="382">
        <f ca="1">IF(Controle!$N$16=1,0,$D1375*AI625*AI$5)</f>
        <v>0</v>
      </c>
      <c r="AJ1375" s="382">
        <f ca="1">IF(Controle!$N$16=1,0,$D1375*AJ625*AJ$5)</f>
        <v>0</v>
      </c>
      <c r="AK1375" s="382">
        <f ca="1">IF(Controle!$N$16=1,0,$D1375*AK625*AK$5)</f>
        <v>0</v>
      </c>
      <c r="AL1375" s="382">
        <f ca="1">IF(Controle!$N$16=1,0,$D1375*AL625*AL$5)</f>
        <v>0</v>
      </c>
      <c r="AM1375" s="382">
        <f ca="1">IF(Controle!$N$16=1,0,$D1375*AM625*AM$5)</f>
        <v>0</v>
      </c>
      <c r="AN1375" s="382">
        <f ca="1">IF(Controle!$N$16=1,0,$D1375*AN625*AN$5)</f>
        <v>0</v>
      </c>
      <c r="AO1375" s="382">
        <f ca="1">IF(Controle!$N$16=1,0,$D1375*AO625*AO$5)</f>
        <v>0</v>
      </c>
      <c r="AP1375" s="382">
        <f ca="1">IF(Controle!$N$16=1,0,$D1375*AP625*AP$5)</f>
        <v>0</v>
      </c>
      <c r="AQ1375" s="382">
        <f ca="1">IF(Controle!$N$16=1,0,$D1375*AQ625*AQ$5)</f>
        <v>0</v>
      </c>
      <c r="AR1375" s="382">
        <f ca="1">IF(Controle!$N$16=1,0,$D1375*AR625*AR$5)</f>
        <v>0</v>
      </c>
      <c r="AS1375" s="684">
        <f t="shared" ca="1" si="686"/>
        <v>0</v>
      </c>
    </row>
    <row r="1376" spans="2:45" hidden="1" outlineLevel="1">
      <c r="B1376" s="123"/>
      <c r="C1376" s="81">
        <f t="shared" si="687"/>
        <v>30</v>
      </c>
      <c r="D1376" s="191">
        <f t="shared" ca="1" si="685"/>
        <v>0</v>
      </c>
      <c r="E1376" s="382">
        <f ca="1">IF(Controle!$N$16=1,0,$D1376*E626*E$5)</f>
        <v>0</v>
      </c>
      <c r="F1376" s="382">
        <f ca="1">IF(Controle!$N$16=1,0,$D1376*F626*F$5)</f>
        <v>0</v>
      </c>
      <c r="G1376" s="382">
        <f ca="1">IF(Controle!$N$16=1,0,$D1376*G626*G$5)</f>
        <v>0</v>
      </c>
      <c r="H1376" s="382">
        <f ca="1">IF(Controle!$N$16=1,0,$D1376*H626*H$5)</f>
        <v>0</v>
      </c>
      <c r="I1376" s="382">
        <f ca="1">IF(Controle!$N$16=1,0,$D1376*I626*I$5)</f>
        <v>0</v>
      </c>
      <c r="J1376" s="382">
        <f ca="1">IF(Controle!$N$16=1,0,$D1376*J626*J$5)</f>
        <v>0</v>
      </c>
      <c r="K1376" s="382">
        <f ca="1">IF(Controle!$N$16=1,0,$D1376*K626*K$5)</f>
        <v>0</v>
      </c>
      <c r="L1376" s="382">
        <f ca="1">IF(Controle!$N$16=1,0,$D1376*L626*L$5)</f>
        <v>0</v>
      </c>
      <c r="M1376" s="382">
        <f ca="1">IF(Controle!$N$16=1,0,$D1376*M626*M$5)</f>
        <v>0</v>
      </c>
      <c r="N1376" s="382">
        <f ca="1">IF(Controle!$N$16=1,0,$D1376*N626*N$5)</f>
        <v>0</v>
      </c>
      <c r="O1376" s="382">
        <f ca="1">IF(Controle!$N$16=1,0,$D1376*O626*O$5)</f>
        <v>0</v>
      </c>
      <c r="P1376" s="382">
        <f ca="1">IF(Controle!$N$16=1,0,$D1376*P626*P$5)</f>
        <v>0</v>
      </c>
      <c r="Q1376" s="382">
        <f ca="1">IF(Controle!$N$16=1,0,$D1376*Q626*Q$5)</f>
        <v>0</v>
      </c>
      <c r="R1376" s="382">
        <f ca="1">IF(Controle!$N$16=1,0,$D1376*R626*R$5)</f>
        <v>0</v>
      </c>
      <c r="S1376" s="382">
        <f ca="1">IF(Controle!$N$16=1,0,$D1376*S626*S$5)</f>
        <v>0</v>
      </c>
      <c r="T1376" s="382">
        <f ca="1">IF(Controle!$N$16=1,0,$D1376*T626*T$5)</f>
        <v>0</v>
      </c>
      <c r="U1376" s="382">
        <f ca="1">IF(Controle!$N$16=1,0,$D1376*U626*U$5)</f>
        <v>0</v>
      </c>
      <c r="V1376" s="382">
        <f ca="1">IF(Controle!$N$16=1,0,$D1376*V626*V$5)</f>
        <v>0</v>
      </c>
      <c r="W1376" s="382">
        <f ca="1">IF(Controle!$N$16=1,0,$D1376*W626*W$5)</f>
        <v>0</v>
      </c>
      <c r="X1376" s="382">
        <f ca="1">IF(Controle!$N$16=1,0,$D1376*X626*X$5)</f>
        <v>0</v>
      </c>
      <c r="Y1376" s="382">
        <f ca="1">IF(Controle!$N$16=1,0,$D1376*Y626*Y$5)</f>
        <v>0</v>
      </c>
      <c r="Z1376" s="382">
        <f ca="1">IF(Controle!$N$16=1,0,$D1376*Z626*Z$5)</f>
        <v>0</v>
      </c>
      <c r="AA1376" s="382">
        <f ca="1">IF(Controle!$N$16=1,0,$D1376*AA626*AA$5)</f>
        <v>0</v>
      </c>
      <c r="AB1376" s="382">
        <f ca="1">IF(Controle!$N$16=1,0,$D1376*AB626*AB$5)</f>
        <v>0</v>
      </c>
      <c r="AC1376" s="382">
        <f ca="1">IF(Controle!$N$16=1,0,$D1376*AC626*AC$5)</f>
        <v>0</v>
      </c>
      <c r="AD1376" s="382">
        <f ca="1">IF(Controle!$N$16=1,0,$D1376*AD626*AD$5)</f>
        <v>0</v>
      </c>
      <c r="AE1376" s="382">
        <f ca="1">IF(Controle!$N$16=1,0,$D1376*AE626*AE$5)</f>
        <v>0</v>
      </c>
      <c r="AF1376" s="382">
        <f ca="1">IF(Controle!$N$16=1,0,$D1376*AF626*AF$5)</f>
        <v>0</v>
      </c>
      <c r="AG1376" s="382">
        <f ca="1">IF(Controle!$N$16=1,0,$D1376*AG626*AG$5)</f>
        <v>0</v>
      </c>
      <c r="AH1376" s="382">
        <f ca="1">IF(Controle!$N$16=1,0,$D1376*AH626*AH$5)</f>
        <v>0</v>
      </c>
      <c r="AI1376" s="382">
        <f ca="1">IF(Controle!$N$16=1,0,$D1376*AI626*AI$5)</f>
        <v>0</v>
      </c>
      <c r="AJ1376" s="382">
        <f ca="1">IF(Controle!$N$16=1,0,$D1376*AJ626*AJ$5)</f>
        <v>0</v>
      </c>
      <c r="AK1376" s="382">
        <f ca="1">IF(Controle!$N$16=1,0,$D1376*AK626*AK$5)</f>
        <v>0</v>
      </c>
      <c r="AL1376" s="382">
        <f ca="1">IF(Controle!$N$16=1,0,$D1376*AL626*AL$5)</f>
        <v>0</v>
      </c>
      <c r="AM1376" s="382">
        <f ca="1">IF(Controle!$N$16=1,0,$D1376*AM626*AM$5)</f>
        <v>0</v>
      </c>
      <c r="AN1376" s="382">
        <f ca="1">IF(Controle!$N$16=1,0,$D1376*AN626*AN$5)</f>
        <v>0</v>
      </c>
      <c r="AO1376" s="382">
        <f ca="1">IF(Controle!$N$16=1,0,$D1376*AO626*AO$5)</f>
        <v>0</v>
      </c>
      <c r="AP1376" s="382">
        <f ca="1">IF(Controle!$N$16=1,0,$D1376*AP626*AP$5)</f>
        <v>0</v>
      </c>
      <c r="AQ1376" s="382">
        <f ca="1">IF(Controle!$N$16=1,0,$D1376*AQ626*AQ$5)</f>
        <v>0</v>
      </c>
      <c r="AR1376" s="382">
        <f ca="1">IF(Controle!$N$16=1,0,$D1376*AR626*AR$5)</f>
        <v>0</v>
      </c>
      <c r="AS1376" s="684">
        <f t="shared" ca="1" si="686"/>
        <v>0</v>
      </c>
    </row>
    <row r="1377" spans="1:47" hidden="1" outlineLevel="1">
      <c r="B1377" s="123"/>
      <c r="C1377" s="81">
        <f t="shared" si="687"/>
        <v>31</v>
      </c>
      <c r="D1377" s="191">
        <f t="shared" ca="1" si="685"/>
        <v>0</v>
      </c>
      <c r="E1377" s="382">
        <f ca="1">IF(Controle!$N$16=1,0,$D1377*E627*E$5)</f>
        <v>0</v>
      </c>
      <c r="F1377" s="382">
        <f ca="1">IF(Controle!$N$16=1,0,$D1377*F627*F$5)</f>
        <v>0</v>
      </c>
      <c r="G1377" s="382">
        <f ca="1">IF(Controle!$N$16=1,0,$D1377*G627*G$5)</f>
        <v>0</v>
      </c>
      <c r="H1377" s="382">
        <f ca="1">IF(Controle!$N$16=1,0,$D1377*H627*H$5)</f>
        <v>0</v>
      </c>
      <c r="I1377" s="382">
        <f ca="1">IF(Controle!$N$16=1,0,$D1377*I627*I$5)</f>
        <v>0</v>
      </c>
      <c r="J1377" s="382">
        <f ca="1">IF(Controle!$N$16=1,0,$D1377*J627*J$5)</f>
        <v>0</v>
      </c>
      <c r="K1377" s="382">
        <f ca="1">IF(Controle!$N$16=1,0,$D1377*K627*K$5)</f>
        <v>0</v>
      </c>
      <c r="L1377" s="382">
        <f ca="1">IF(Controle!$N$16=1,0,$D1377*L627*L$5)</f>
        <v>0</v>
      </c>
      <c r="M1377" s="382">
        <f ca="1">IF(Controle!$N$16=1,0,$D1377*M627*M$5)</f>
        <v>0</v>
      </c>
      <c r="N1377" s="382">
        <f ca="1">IF(Controle!$N$16=1,0,$D1377*N627*N$5)</f>
        <v>0</v>
      </c>
      <c r="O1377" s="382">
        <f ca="1">IF(Controle!$N$16=1,0,$D1377*O627*O$5)</f>
        <v>0</v>
      </c>
      <c r="P1377" s="382">
        <f ca="1">IF(Controle!$N$16=1,0,$D1377*P627*P$5)</f>
        <v>0</v>
      </c>
      <c r="Q1377" s="382">
        <f ca="1">IF(Controle!$N$16=1,0,$D1377*Q627*Q$5)</f>
        <v>0</v>
      </c>
      <c r="R1377" s="382">
        <f ca="1">IF(Controle!$N$16=1,0,$D1377*R627*R$5)</f>
        <v>0</v>
      </c>
      <c r="S1377" s="382">
        <f ca="1">IF(Controle!$N$16=1,0,$D1377*S627*S$5)</f>
        <v>0</v>
      </c>
      <c r="T1377" s="382">
        <f ca="1">IF(Controle!$N$16=1,0,$D1377*T627*T$5)</f>
        <v>0</v>
      </c>
      <c r="U1377" s="382">
        <f ca="1">IF(Controle!$N$16=1,0,$D1377*U627*U$5)</f>
        <v>0</v>
      </c>
      <c r="V1377" s="382">
        <f ca="1">IF(Controle!$N$16=1,0,$D1377*V627*V$5)</f>
        <v>0</v>
      </c>
      <c r="W1377" s="382">
        <f ca="1">IF(Controle!$N$16=1,0,$D1377*W627*W$5)</f>
        <v>0</v>
      </c>
      <c r="X1377" s="382">
        <f ca="1">IF(Controle!$N$16=1,0,$D1377*X627*X$5)</f>
        <v>0</v>
      </c>
      <c r="Y1377" s="382">
        <f ca="1">IF(Controle!$N$16=1,0,$D1377*Y627*Y$5)</f>
        <v>0</v>
      </c>
      <c r="Z1377" s="382">
        <f ca="1">IF(Controle!$N$16=1,0,$D1377*Z627*Z$5)</f>
        <v>0</v>
      </c>
      <c r="AA1377" s="382">
        <f ca="1">IF(Controle!$N$16=1,0,$D1377*AA627*AA$5)</f>
        <v>0</v>
      </c>
      <c r="AB1377" s="382">
        <f ca="1">IF(Controle!$N$16=1,0,$D1377*AB627*AB$5)</f>
        <v>0</v>
      </c>
      <c r="AC1377" s="382">
        <f ca="1">IF(Controle!$N$16=1,0,$D1377*AC627*AC$5)</f>
        <v>0</v>
      </c>
      <c r="AD1377" s="382">
        <f ca="1">IF(Controle!$N$16=1,0,$D1377*AD627*AD$5)</f>
        <v>0</v>
      </c>
      <c r="AE1377" s="382">
        <f ca="1">IF(Controle!$N$16=1,0,$D1377*AE627*AE$5)</f>
        <v>0</v>
      </c>
      <c r="AF1377" s="382">
        <f ca="1">IF(Controle!$N$16=1,0,$D1377*AF627*AF$5)</f>
        <v>0</v>
      </c>
      <c r="AG1377" s="382">
        <f ca="1">IF(Controle!$N$16=1,0,$D1377*AG627*AG$5)</f>
        <v>0</v>
      </c>
      <c r="AH1377" s="382">
        <f ca="1">IF(Controle!$N$16=1,0,$D1377*AH627*AH$5)</f>
        <v>0</v>
      </c>
      <c r="AI1377" s="382">
        <f ca="1">IF(Controle!$N$16=1,0,$D1377*AI627*AI$5)</f>
        <v>0</v>
      </c>
      <c r="AJ1377" s="382">
        <f ca="1">IF(Controle!$N$16=1,0,$D1377*AJ627*AJ$5)</f>
        <v>0</v>
      </c>
      <c r="AK1377" s="382">
        <f ca="1">IF(Controle!$N$16=1,0,$D1377*AK627*AK$5)</f>
        <v>0</v>
      </c>
      <c r="AL1377" s="382">
        <f ca="1">IF(Controle!$N$16=1,0,$D1377*AL627*AL$5)</f>
        <v>0</v>
      </c>
      <c r="AM1377" s="382">
        <f ca="1">IF(Controle!$N$16=1,0,$D1377*AM627*AM$5)</f>
        <v>0</v>
      </c>
      <c r="AN1377" s="382">
        <f ca="1">IF(Controle!$N$16=1,0,$D1377*AN627*AN$5)</f>
        <v>0</v>
      </c>
      <c r="AO1377" s="382">
        <f ca="1">IF(Controle!$N$16=1,0,$D1377*AO627*AO$5)</f>
        <v>0</v>
      </c>
      <c r="AP1377" s="382">
        <f ca="1">IF(Controle!$N$16=1,0,$D1377*AP627*AP$5)</f>
        <v>0</v>
      </c>
      <c r="AQ1377" s="382">
        <f ca="1">IF(Controle!$N$16=1,0,$D1377*AQ627*AQ$5)</f>
        <v>0</v>
      </c>
      <c r="AR1377" s="382">
        <f ca="1">IF(Controle!$N$16=1,0,$D1377*AR627*AR$5)</f>
        <v>0</v>
      </c>
      <c r="AS1377" s="684">
        <f t="shared" ca="1" si="686"/>
        <v>0</v>
      </c>
    </row>
    <row r="1378" spans="1:47" hidden="1" outlineLevel="1">
      <c r="B1378" s="123"/>
      <c r="C1378" s="81">
        <f t="shared" si="687"/>
        <v>32</v>
      </c>
      <c r="D1378" s="191">
        <f t="shared" ca="1" si="685"/>
        <v>0</v>
      </c>
      <c r="E1378" s="382">
        <f ca="1">IF(Controle!$N$16=1,0,$D1378*E628*E$5)</f>
        <v>0</v>
      </c>
      <c r="F1378" s="382">
        <f ca="1">IF(Controle!$N$16=1,0,$D1378*F628*F$5)</f>
        <v>0</v>
      </c>
      <c r="G1378" s="382">
        <f ca="1">IF(Controle!$N$16=1,0,$D1378*G628*G$5)</f>
        <v>0</v>
      </c>
      <c r="H1378" s="382">
        <f ca="1">IF(Controle!$N$16=1,0,$D1378*H628*H$5)</f>
        <v>0</v>
      </c>
      <c r="I1378" s="382">
        <f ca="1">IF(Controle!$N$16=1,0,$D1378*I628*I$5)</f>
        <v>0</v>
      </c>
      <c r="J1378" s="382">
        <f ca="1">IF(Controle!$N$16=1,0,$D1378*J628*J$5)</f>
        <v>0</v>
      </c>
      <c r="K1378" s="382">
        <f ca="1">IF(Controle!$N$16=1,0,$D1378*K628*K$5)</f>
        <v>0</v>
      </c>
      <c r="L1378" s="382">
        <f ca="1">IF(Controle!$N$16=1,0,$D1378*L628*L$5)</f>
        <v>0</v>
      </c>
      <c r="M1378" s="382">
        <f ca="1">IF(Controle!$N$16=1,0,$D1378*M628*M$5)</f>
        <v>0</v>
      </c>
      <c r="N1378" s="382">
        <f ca="1">IF(Controle!$N$16=1,0,$D1378*N628*N$5)</f>
        <v>0</v>
      </c>
      <c r="O1378" s="382">
        <f ca="1">IF(Controle!$N$16=1,0,$D1378*O628*O$5)</f>
        <v>0</v>
      </c>
      <c r="P1378" s="382">
        <f ca="1">IF(Controle!$N$16=1,0,$D1378*P628*P$5)</f>
        <v>0</v>
      </c>
      <c r="Q1378" s="382">
        <f ca="1">IF(Controle!$N$16=1,0,$D1378*Q628*Q$5)</f>
        <v>0</v>
      </c>
      <c r="R1378" s="382">
        <f ca="1">IF(Controle!$N$16=1,0,$D1378*R628*R$5)</f>
        <v>0</v>
      </c>
      <c r="S1378" s="382">
        <f ca="1">IF(Controle!$N$16=1,0,$D1378*S628*S$5)</f>
        <v>0</v>
      </c>
      <c r="T1378" s="382">
        <f ca="1">IF(Controle!$N$16=1,0,$D1378*T628*T$5)</f>
        <v>0</v>
      </c>
      <c r="U1378" s="382">
        <f ca="1">IF(Controle!$N$16=1,0,$D1378*U628*U$5)</f>
        <v>0</v>
      </c>
      <c r="V1378" s="382">
        <f ca="1">IF(Controle!$N$16=1,0,$D1378*V628*V$5)</f>
        <v>0</v>
      </c>
      <c r="W1378" s="382">
        <f ca="1">IF(Controle!$N$16=1,0,$D1378*W628*W$5)</f>
        <v>0</v>
      </c>
      <c r="X1378" s="382">
        <f ca="1">IF(Controle!$N$16=1,0,$D1378*X628*X$5)</f>
        <v>0</v>
      </c>
      <c r="Y1378" s="382">
        <f ca="1">IF(Controle!$N$16=1,0,$D1378*Y628*Y$5)</f>
        <v>0</v>
      </c>
      <c r="Z1378" s="382">
        <f ca="1">IF(Controle!$N$16=1,0,$D1378*Z628*Z$5)</f>
        <v>0</v>
      </c>
      <c r="AA1378" s="382">
        <f ca="1">IF(Controle!$N$16=1,0,$D1378*AA628*AA$5)</f>
        <v>0</v>
      </c>
      <c r="AB1378" s="382">
        <f ca="1">IF(Controle!$N$16=1,0,$D1378*AB628*AB$5)</f>
        <v>0</v>
      </c>
      <c r="AC1378" s="382">
        <f ca="1">IF(Controle!$N$16=1,0,$D1378*AC628*AC$5)</f>
        <v>0</v>
      </c>
      <c r="AD1378" s="382">
        <f ca="1">IF(Controle!$N$16=1,0,$D1378*AD628*AD$5)</f>
        <v>0</v>
      </c>
      <c r="AE1378" s="382">
        <f ca="1">IF(Controle!$N$16=1,0,$D1378*AE628*AE$5)</f>
        <v>0</v>
      </c>
      <c r="AF1378" s="382">
        <f ca="1">IF(Controle!$N$16=1,0,$D1378*AF628*AF$5)</f>
        <v>0</v>
      </c>
      <c r="AG1378" s="382">
        <f ca="1">IF(Controle!$N$16=1,0,$D1378*AG628*AG$5)</f>
        <v>0</v>
      </c>
      <c r="AH1378" s="382">
        <f ca="1">IF(Controle!$N$16=1,0,$D1378*AH628*AH$5)</f>
        <v>0</v>
      </c>
      <c r="AI1378" s="382">
        <f ca="1">IF(Controle!$N$16=1,0,$D1378*AI628*AI$5)</f>
        <v>0</v>
      </c>
      <c r="AJ1378" s="382">
        <f ca="1">IF(Controle!$N$16=1,0,$D1378*AJ628*AJ$5)</f>
        <v>0</v>
      </c>
      <c r="AK1378" s="382">
        <f ca="1">IF(Controle!$N$16=1,0,$D1378*AK628*AK$5)</f>
        <v>0</v>
      </c>
      <c r="AL1378" s="382">
        <f ca="1">IF(Controle!$N$16=1,0,$D1378*AL628*AL$5)</f>
        <v>0</v>
      </c>
      <c r="AM1378" s="382">
        <f ca="1">IF(Controle!$N$16=1,0,$D1378*AM628*AM$5)</f>
        <v>0</v>
      </c>
      <c r="AN1378" s="382">
        <f ca="1">IF(Controle!$N$16=1,0,$D1378*AN628*AN$5)</f>
        <v>0</v>
      </c>
      <c r="AO1378" s="382">
        <f ca="1">IF(Controle!$N$16=1,0,$D1378*AO628*AO$5)</f>
        <v>0</v>
      </c>
      <c r="AP1378" s="382">
        <f ca="1">IF(Controle!$N$16=1,0,$D1378*AP628*AP$5)</f>
        <v>0</v>
      </c>
      <c r="AQ1378" s="382">
        <f ca="1">IF(Controle!$N$16=1,0,$D1378*AQ628*AQ$5)</f>
        <v>0</v>
      </c>
      <c r="AR1378" s="382">
        <f ca="1">IF(Controle!$N$16=1,0,$D1378*AR628*AR$5)</f>
        <v>0</v>
      </c>
      <c r="AS1378" s="684">
        <f t="shared" ca="1" si="686"/>
        <v>0</v>
      </c>
    </row>
    <row r="1379" spans="1:47" hidden="1" outlineLevel="1">
      <c r="B1379" s="123"/>
      <c r="C1379" s="81">
        <f t="shared" si="687"/>
        <v>33</v>
      </c>
      <c r="D1379" s="191">
        <f t="shared" ca="1" si="685"/>
        <v>0</v>
      </c>
      <c r="E1379" s="382">
        <f ca="1">IF(Controle!$N$16=1,0,$D1379*E629*E$5)</f>
        <v>0</v>
      </c>
      <c r="F1379" s="382">
        <f ca="1">IF(Controle!$N$16=1,0,$D1379*F629*F$5)</f>
        <v>0</v>
      </c>
      <c r="G1379" s="382">
        <f ca="1">IF(Controle!$N$16=1,0,$D1379*G629*G$5)</f>
        <v>0</v>
      </c>
      <c r="H1379" s="382">
        <f ca="1">IF(Controle!$N$16=1,0,$D1379*H629*H$5)</f>
        <v>0</v>
      </c>
      <c r="I1379" s="382">
        <f ca="1">IF(Controle!$N$16=1,0,$D1379*I629*I$5)</f>
        <v>0</v>
      </c>
      <c r="J1379" s="382">
        <f ca="1">IF(Controle!$N$16=1,0,$D1379*J629*J$5)</f>
        <v>0</v>
      </c>
      <c r="K1379" s="382">
        <f ca="1">IF(Controle!$N$16=1,0,$D1379*K629*K$5)</f>
        <v>0</v>
      </c>
      <c r="L1379" s="382">
        <f ca="1">IF(Controle!$N$16=1,0,$D1379*L629*L$5)</f>
        <v>0</v>
      </c>
      <c r="M1379" s="382">
        <f ca="1">IF(Controle!$N$16=1,0,$D1379*M629*M$5)</f>
        <v>0</v>
      </c>
      <c r="N1379" s="382">
        <f ca="1">IF(Controle!$N$16=1,0,$D1379*N629*N$5)</f>
        <v>0</v>
      </c>
      <c r="O1379" s="382">
        <f ca="1">IF(Controle!$N$16=1,0,$D1379*O629*O$5)</f>
        <v>0</v>
      </c>
      <c r="P1379" s="382">
        <f ca="1">IF(Controle!$N$16=1,0,$D1379*P629*P$5)</f>
        <v>0</v>
      </c>
      <c r="Q1379" s="382">
        <f ca="1">IF(Controle!$N$16=1,0,$D1379*Q629*Q$5)</f>
        <v>0</v>
      </c>
      <c r="R1379" s="382">
        <f ca="1">IF(Controle!$N$16=1,0,$D1379*R629*R$5)</f>
        <v>0</v>
      </c>
      <c r="S1379" s="382">
        <f ca="1">IF(Controle!$N$16=1,0,$D1379*S629*S$5)</f>
        <v>0</v>
      </c>
      <c r="T1379" s="382">
        <f ca="1">IF(Controle!$N$16=1,0,$D1379*T629*T$5)</f>
        <v>0</v>
      </c>
      <c r="U1379" s="382">
        <f ca="1">IF(Controle!$N$16=1,0,$D1379*U629*U$5)</f>
        <v>0</v>
      </c>
      <c r="V1379" s="382">
        <f ca="1">IF(Controle!$N$16=1,0,$D1379*V629*V$5)</f>
        <v>0</v>
      </c>
      <c r="W1379" s="382">
        <f ca="1">IF(Controle!$N$16=1,0,$D1379*W629*W$5)</f>
        <v>0</v>
      </c>
      <c r="X1379" s="382">
        <f ca="1">IF(Controle!$N$16=1,0,$D1379*X629*X$5)</f>
        <v>0</v>
      </c>
      <c r="Y1379" s="382">
        <f ca="1">IF(Controle!$N$16=1,0,$D1379*Y629*Y$5)</f>
        <v>0</v>
      </c>
      <c r="Z1379" s="382">
        <f ca="1">IF(Controle!$N$16=1,0,$D1379*Z629*Z$5)</f>
        <v>0</v>
      </c>
      <c r="AA1379" s="382">
        <f ca="1">IF(Controle!$N$16=1,0,$D1379*AA629*AA$5)</f>
        <v>0</v>
      </c>
      <c r="AB1379" s="382">
        <f ca="1">IF(Controle!$N$16=1,0,$D1379*AB629*AB$5)</f>
        <v>0</v>
      </c>
      <c r="AC1379" s="382">
        <f ca="1">IF(Controle!$N$16=1,0,$D1379*AC629*AC$5)</f>
        <v>0</v>
      </c>
      <c r="AD1379" s="382">
        <f ca="1">IF(Controle!$N$16=1,0,$D1379*AD629*AD$5)</f>
        <v>0</v>
      </c>
      <c r="AE1379" s="382">
        <f ca="1">IF(Controle!$N$16=1,0,$D1379*AE629*AE$5)</f>
        <v>0</v>
      </c>
      <c r="AF1379" s="382">
        <f ca="1">IF(Controle!$N$16=1,0,$D1379*AF629*AF$5)</f>
        <v>0</v>
      </c>
      <c r="AG1379" s="382">
        <f ca="1">IF(Controle!$N$16=1,0,$D1379*AG629*AG$5)</f>
        <v>0</v>
      </c>
      <c r="AH1379" s="382">
        <f ca="1">IF(Controle!$N$16=1,0,$D1379*AH629*AH$5)</f>
        <v>0</v>
      </c>
      <c r="AI1379" s="382">
        <f ca="1">IF(Controle!$N$16=1,0,$D1379*AI629*AI$5)</f>
        <v>0</v>
      </c>
      <c r="AJ1379" s="382">
        <f ca="1">IF(Controle!$N$16=1,0,$D1379*AJ629*AJ$5)</f>
        <v>0</v>
      </c>
      <c r="AK1379" s="382">
        <f ca="1">IF(Controle!$N$16=1,0,$D1379*AK629*AK$5)</f>
        <v>0</v>
      </c>
      <c r="AL1379" s="382">
        <f ca="1">IF(Controle!$N$16=1,0,$D1379*AL629*AL$5)</f>
        <v>0</v>
      </c>
      <c r="AM1379" s="382">
        <f ca="1">IF(Controle!$N$16=1,0,$D1379*AM629*AM$5)</f>
        <v>0</v>
      </c>
      <c r="AN1379" s="382">
        <f ca="1">IF(Controle!$N$16=1,0,$D1379*AN629*AN$5)</f>
        <v>0</v>
      </c>
      <c r="AO1379" s="382">
        <f ca="1">IF(Controle!$N$16=1,0,$D1379*AO629*AO$5)</f>
        <v>0</v>
      </c>
      <c r="AP1379" s="382">
        <f ca="1">IF(Controle!$N$16=1,0,$D1379*AP629*AP$5)</f>
        <v>0</v>
      </c>
      <c r="AQ1379" s="382">
        <f ca="1">IF(Controle!$N$16=1,0,$D1379*AQ629*AQ$5)</f>
        <v>0</v>
      </c>
      <c r="AR1379" s="382">
        <f ca="1">IF(Controle!$N$16=1,0,$D1379*AR629*AR$5)</f>
        <v>0</v>
      </c>
      <c r="AS1379" s="684">
        <f t="shared" ca="1" si="686"/>
        <v>0</v>
      </c>
    </row>
    <row r="1380" spans="1:47" hidden="1" outlineLevel="1">
      <c r="B1380" s="123"/>
      <c r="C1380" s="81">
        <f t="shared" si="687"/>
        <v>34</v>
      </c>
      <c r="D1380" s="191">
        <f t="shared" ca="1" si="685"/>
        <v>0</v>
      </c>
      <c r="E1380" s="382">
        <f ca="1">IF(Controle!$N$16=1,0,$D1380*E630*E$5)</f>
        <v>0</v>
      </c>
      <c r="F1380" s="382">
        <f ca="1">IF(Controle!$N$16=1,0,$D1380*F630*F$5)</f>
        <v>0</v>
      </c>
      <c r="G1380" s="382">
        <f ca="1">IF(Controle!$N$16=1,0,$D1380*G630*G$5)</f>
        <v>0</v>
      </c>
      <c r="H1380" s="382">
        <f ca="1">IF(Controle!$N$16=1,0,$D1380*H630*H$5)</f>
        <v>0</v>
      </c>
      <c r="I1380" s="382">
        <f ca="1">IF(Controle!$N$16=1,0,$D1380*I630*I$5)</f>
        <v>0</v>
      </c>
      <c r="J1380" s="382">
        <f ca="1">IF(Controle!$N$16=1,0,$D1380*J630*J$5)</f>
        <v>0</v>
      </c>
      <c r="K1380" s="382">
        <f ca="1">IF(Controle!$N$16=1,0,$D1380*K630*K$5)</f>
        <v>0</v>
      </c>
      <c r="L1380" s="382">
        <f ca="1">IF(Controle!$N$16=1,0,$D1380*L630*L$5)</f>
        <v>0</v>
      </c>
      <c r="M1380" s="382">
        <f ca="1">IF(Controle!$N$16=1,0,$D1380*M630*M$5)</f>
        <v>0</v>
      </c>
      <c r="N1380" s="382">
        <f ca="1">IF(Controle!$N$16=1,0,$D1380*N630*N$5)</f>
        <v>0</v>
      </c>
      <c r="O1380" s="382">
        <f ca="1">IF(Controle!$N$16=1,0,$D1380*O630*O$5)</f>
        <v>0</v>
      </c>
      <c r="P1380" s="382">
        <f ca="1">IF(Controle!$N$16=1,0,$D1380*P630*P$5)</f>
        <v>0</v>
      </c>
      <c r="Q1380" s="382">
        <f ca="1">IF(Controle!$N$16=1,0,$D1380*Q630*Q$5)</f>
        <v>0</v>
      </c>
      <c r="R1380" s="382">
        <f ca="1">IF(Controle!$N$16=1,0,$D1380*R630*R$5)</f>
        <v>0</v>
      </c>
      <c r="S1380" s="382">
        <f ca="1">IF(Controle!$N$16=1,0,$D1380*S630*S$5)</f>
        <v>0</v>
      </c>
      <c r="T1380" s="382">
        <f ca="1">IF(Controle!$N$16=1,0,$D1380*T630*T$5)</f>
        <v>0</v>
      </c>
      <c r="U1380" s="382">
        <f ca="1">IF(Controle!$N$16=1,0,$D1380*U630*U$5)</f>
        <v>0</v>
      </c>
      <c r="V1380" s="382">
        <f ca="1">IF(Controle!$N$16=1,0,$D1380*V630*V$5)</f>
        <v>0</v>
      </c>
      <c r="W1380" s="382">
        <f ca="1">IF(Controle!$N$16=1,0,$D1380*W630*W$5)</f>
        <v>0</v>
      </c>
      <c r="X1380" s="382">
        <f ca="1">IF(Controle!$N$16=1,0,$D1380*X630*X$5)</f>
        <v>0</v>
      </c>
      <c r="Y1380" s="382">
        <f ca="1">IF(Controle!$N$16=1,0,$D1380*Y630*Y$5)</f>
        <v>0</v>
      </c>
      <c r="Z1380" s="382">
        <f ca="1">IF(Controle!$N$16=1,0,$D1380*Z630*Z$5)</f>
        <v>0</v>
      </c>
      <c r="AA1380" s="382">
        <f ca="1">IF(Controle!$N$16=1,0,$D1380*AA630*AA$5)</f>
        <v>0</v>
      </c>
      <c r="AB1380" s="382">
        <f ca="1">IF(Controle!$N$16=1,0,$D1380*AB630*AB$5)</f>
        <v>0</v>
      </c>
      <c r="AC1380" s="382">
        <f ca="1">IF(Controle!$N$16=1,0,$D1380*AC630*AC$5)</f>
        <v>0</v>
      </c>
      <c r="AD1380" s="382">
        <f ca="1">IF(Controle!$N$16=1,0,$D1380*AD630*AD$5)</f>
        <v>0</v>
      </c>
      <c r="AE1380" s="382">
        <f ca="1">IF(Controle!$N$16=1,0,$D1380*AE630*AE$5)</f>
        <v>0</v>
      </c>
      <c r="AF1380" s="382">
        <f ca="1">IF(Controle!$N$16=1,0,$D1380*AF630*AF$5)</f>
        <v>0</v>
      </c>
      <c r="AG1380" s="382">
        <f ca="1">IF(Controle!$N$16=1,0,$D1380*AG630*AG$5)</f>
        <v>0</v>
      </c>
      <c r="AH1380" s="382">
        <f ca="1">IF(Controle!$N$16=1,0,$D1380*AH630*AH$5)</f>
        <v>0</v>
      </c>
      <c r="AI1380" s="382">
        <f ca="1">IF(Controle!$N$16=1,0,$D1380*AI630*AI$5)</f>
        <v>0</v>
      </c>
      <c r="AJ1380" s="382">
        <f ca="1">IF(Controle!$N$16=1,0,$D1380*AJ630*AJ$5)</f>
        <v>0</v>
      </c>
      <c r="AK1380" s="382">
        <f ca="1">IF(Controle!$N$16=1,0,$D1380*AK630*AK$5)</f>
        <v>0</v>
      </c>
      <c r="AL1380" s="382">
        <f ca="1">IF(Controle!$N$16=1,0,$D1380*AL630*AL$5)</f>
        <v>0</v>
      </c>
      <c r="AM1380" s="382">
        <f ca="1">IF(Controle!$N$16=1,0,$D1380*AM630*AM$5)</f>
        <v>0</v>
      </c>
      <c r="AN1380" s="382">
        <f ca="1">IF(Controle!$N$16=1,0,$D1380*AN630*AN$5)</f>
        <v>0</v>
      </c>
      <c r="AO1380" s="382">
        <f ca="1">IF(Controle!$N$16=1,0,$D1380*AO630*AO$5)</f>
        <v>0</v>
      </c>
      <c r="AP1380" s="382">
        <f ca="1">IF(Controle!$N$16=1,0,$D1380*AP630*AP$5)</f>
        <v>0</v>
      </c>
      <c r="AQ1380" s="382">
        <f ca="1">IF(Controle!$N$16=1,0,$D1380*AQ630*AQ$5)</f>
        <v>0</v>
      </c>
      <c r="AR1380" s="382">
        <f ca="1">IF(Controle!$N$16=1,0,$D1380*AR630*AR$5)</f>
        <v>0</v>
      </c>
      <c r="AS1380" s="684">
        <f t="shared" ca="1" si="686"/>
        <v>0</v>
      </c>
    </row>
    <row r="1381" spans="1:47" hidden="1" outlineLevel="1">
      <c r="B1381" s="123"/>
      <c r="C1381" s="81">
        <f t="shared" si="687"/>
        <v>35</v>
      </c>
      <c r="D1381" s="191">
        <f t="shared" ca="1" si="685"/>
        <v>0</v>
      </c>
      <c r="E1381" s="382">
        <f ca="1">IF(Controle!$N$16=1,0,$D1381*E631*E$5)</f>
        <v>0</v>
      </c>
      <c r="F1381" s="382">
        <f ca="1">IF(Controle!$N$16=1,0,$D1381*F631*F$5)</f>
        <v>0</v>
      </c>
      <c r="G1381" s="382">
        <f ca="1">IF(Controle!$N$16=1,0,$D1381*G631*G$5)</f>
        <v>0</v>
      </c>
      <c r="H1381" s="382">
        <f ca="1">IF(Controle!$N$16=1,0,$D1381*H631*H$5)</f>
        <v>0</v>
      </c>
      <c r="I1381" s="382">
        <f ca="1">IF(Controle!$N$16=1,0,$D1381*I631*I$5)</f>
        <v>0</v>
      </c>
      <c r="J1381" s="382">
        <f ca="1">IF(Controle!$N$16=1,0,$D1381*J631*J$5)</f>
        <v>0</v>
      </c>
      <c r="K1381" s="382">
        <f ca="1">IF(Controle!$N$16=1,0,$D1381*K631*K$5)</f>
        <v>0</v>
      </c>
      <c r="L1381" s="382">
        <f ca="1">IF(Controle!$N$16=1,0,$D1381*L631*L$5)</f>
        <v>0</v>
      </c>
      <c r="M1381" s="382">
        <f ca="1">IF(Controle!$N$16=1,0,$D1381*M631*M$5)</f>
        <v>0</v>
      </c>
      <c r="N1381" s="382">
        <f ca="1">IF(Controle!$N$16=1,0,$D1381*N631*N$5)</f>
        <v>0</v>
      </c>
      <c r="O1381" s="382">
        <f ca="1">IF(Controle!$N$16=1,0,$D1381*O631*O$5)</f>
        <v>0</v>
      </c>
      <c r="P1381" s="382">
        <f ca="1">IF(Controle!$N$16=1,0,$D1381*P631*P$5)</f>
        <v>0</v>
      </c>
      <c r="Q1381" s="382">
        <f ca="1">IF(Controle!$N$16=1,0,$D1381*Q631*Q$5)</f>
        <v>0</v>
      </c>
      <c r="R1381" s="382">
        <f ca="1">IF(Controle!$N$16=1,0,$D1381*R631*R$5)</f>
        <v>0</v>
      </c>
      <c r="S1381" s="382">
        <f ca="1">IF(Controle!$N$16=1,0,$D1381*S631*S$5)</f>
        <v>0</v>
      </c>
      <c r="T1381" s="382">
        <f ca="1">IF(Controle!$N$16=1,0,$D1381*T631*T$5)</f>
        <v>0</v>
      </c>
      <c r="U1381" s="382">
        <f ca="1">IF(Controle!$N$16=1,0,$D1381*U631*U$5)</f>
        <v>0</v>
      </c>
      <c r="V1381" s="382">
        <f ca="1">IF(Controle!$N$16=1,0,$D1381*V631*V$5)</f>
        <v>0</v>
      </c>
      <c r="W1381" s="382">
        <f ca="1">IF(Controle!$N$16=1,0,$D1381*W631*W$5)</f>
        <v>0</v>
      </c>
      <c r="X1381" s="382">
        <f ca="1">IF(Controle!$N$16=1,0,$D1381*X631*X$5)</f>
        <v>0</v>
      </c>
      <c r="Y1381" s="382">
        <f ca="1">IF(Controle!$N$16=1,0,$D1381*Y631*Y$5)</f>
        <v>0</v>
      </c>
      <c r="Z1381" s="382">
        <f ca="1">IF(Controle!$N$16=1,0,$D1381*Z631*Z$5)</f>
        <v>0</v>
      </c>
      <c r="AA1381" s="382">
        <f ca="1">IF(Controle!$N$16=1,0,$D1381*AA631*AA$5)</f>
        <v>0</v>
      </c>
      <c r="AB1381" s="382">
        <f ca="1">IF(Controle!$N$16=1,0,$D1381*AB631*AB$5)</f>
        <v>0</v>
      </c>
      <c r="AC1381" s="382">
        <f ca="1">IF(Controle!$N$16=1,0,$D1381*AC631*AC$5)</f>
        <v>0</v>
      </c>
      <c r="AD1381" s="382">
        <f ca="1">IF(Controle!$N$16=1,0,$D1381*AD631*AD$5)</f>
        <v>0</v>
      </c>
      <c r="AE1381" s="382">
        <f ca="1">IF(Controle!$N$16=1,0,$D1381*AE631*AE$5)</f>
        <v>0</v>
      </c>
      <c r="AF1381" s="382">
        <f ca="1">IF(Controle!$N$16=1,0,$D1381*AF631*AF$5)</f>
        <v>0</v>
      </c>
      <c r="AG1381" s="382">
        <f ca="1">IF(Controle!$N$16=1,0,$D1381*AG631*AG$5)</f>
        <v>0</v>
      </c>
      <c r="AH1381" s="382">
        <f ca="1">IF(Controle!$N$16=1,0,$D1381*AH631*AH$5)</f>
        <v>0</v>
      </c>
      <c r="AI1381" s="382">
        <f ca="1">IF(Controle!$N$16=1,0,$D1381*AI631*AI$5)</f>
        <v>0</v>
      </c>
      <c r="AJ1381" s="382">
        <f ca="1">IF(Controle!$N$16=1,0,$D1381*AJ631*AJ$5)</f>
        <v>0</v>
      </c>
      <c r="AK1381" s="382">
        <f ca="1">IF(Controle!$N$16=1,0,$D1381*AK631*AK$5)</f>
        <v>0</v>
      </c>
      <c r="AL1381" s="382">
        <f ca="1">IF(Controle!$N$16=1,0,$D1381*AL631*AL$5)</f>
        <v>0</v>
      </c>
      <c r="AM1381" s="382">
        <f ca="1">IF(Controle!$N$16=1,0,$D1381*AM631*AM$5)</f>
        <v>0</v>
      </c>
      <c r="AN1381" s="382">
        <f ca="1">IF(Controle!$N$16=1,0,$D1381*AN631*AN$5)</f>
        <v>0</v>
      </c>
      <c r="AO1381" s="382">
        <f ca="1">IF(Controle!$N$16=1,0,$D1381*AO631*AO$5)</f>
        <v>0</v>
      </c>
      <c r="AP1381" s="382">
        <f ca="1">IF(Controle!$N$16=1,0,$D1381*AP631*AP$5)</f>
        <v>0</v>
      </c>
      <c r="AQ1381" s="382">
        <f ca="1">IF(Controle!$N$16=1,0,$D1381*AQ631*AQ$5)</f>
        <v>0</v>
      </c>
      <c r="AR1381" s="382">
        <f ca="1">IF(Controle!$N$16=1,0,$D1381*AR631*AR$5)</f>
        <v>0</v>
      </c>
      <c r="AS1381" s="684">
        <f t="shared" ca="1" si="686"/>
        <v>0</v>
      </c>
    </row>
    <row r="1382" spans="1:47" hidden="1" outlineLevel="1">
      <c r="B1382" s="123"/>
      <c r="C1382" s="81">
        <f t="shared" si="687"/>
        <v>36</v>
      </c>
      <c r="D1382" s="191">
        <f t="shared" ca="1" si="685"/>
        <v>0</v>
      </c>
      <c r="E1382" s="382">
        <f ca="1">IF(Controle!$N$16=1,0,$D1382*E632*E$5)</f>
        <v>0</v>
      </c>
      <c r="F1382" s="382">
        <f ca="1">IF(Controle!$N$16=1,0,$D1382*F632*F$5)</f>
        <v>0</v>
      </c>
      <c r="G1382" s="382">
        <f ca="1">IF(Controle!$N$16=1,0,$D1382*G632*G$5)</f>
        <v>0</v>
      </c>
      <c r="H1382" s="382">
        <f ca="1">IF(Controle!$N$16=1,0,$D1382*H632*H$5)</f>
        <v>0</v>
      </c>
      <c r="I1382" s="382">
        <f ca="1">IF(Controle!$N$16=1,0,$D1382*I632*I$5)</f>
        <v>0</v>
      </c>
      <c r="J1382" s="382">
        <f ca="1">IF(Controle!$N$16=1,0,$D1382*J632*J$5)</f>
        <v>0</v>
      </c>
      <c r="K1382" s="382">
        <f ca="1">IF(Controle!$N$16=1,0,$D1382*K632*K$5)</f>
        <v>0</v>
      </c>
      <c r="L1382" s="382">
        <f ca="1">IF(Controle!$N$16=1,0,$D1382*L632*L$5)</f>
        <v>0</v>
      </c>
      <c r="M1382" s="382">
        <f ca="1">IF(Controle!$N$16=1,0,$D1382*M632*M$5)</f>
        <v>0</v>
      </c>
      <c r="N1382" s="382">
        <f ca="1">IF(Controle!$N$16=1,0,$D1382*N632*N$5)</f>
        <v>0</v>
      </c>
      <c r="O1382" s="382">
        <f ca="1">IF(Controle!$N$16=1,0,$D1382*O632*O$5)</f>
        <v>0</v>
      </c>
      <c r="P1382" s="382">
        <f ca="1">IF(Controle!$N$16=1,0,$D1382*P632*P$5)</f>
        <v>0</v>
      </c>
      <c r="Q1382" s="382">
        <f ca="1">IF(Controle!$N$16=1,0,$D1382*Q632*Q$5)</f>
        <v>0</v>
      </c>
      <c r="R1382" s="382">
        <f ca="1">IF(Controle!$N$16=1,0,$D1382*R632*R$5)</f>
        <v>0</v>
      </c>
      <c r="S1382" s="382">
        <f ca="1">IF(Controle!$N$16=1,0,$D1382*S632*S$5)</f>
        <v>0</v>
      </c>
      <c r="T1382" s="382">
        <f ca="1">IF(Controle!$N$16=1,0,$D1382*T632*T$5)</f>
        <v>0</v>
      </c>
      <c r="U1382" s="382">
        <f ca="1">IF(Controle!$N$16=1,0,$D1382*U632*U$5)</f>
        <v>0</v>
      </c>
      <c r="V1382" s="382">
        <f ca="1">IF(Controle!$N$16=1,0,$D1382*V632*V$5)</f>
        <v>0</v>
      </c>
      <c r="W1382" s="382">
        <f ca="1">IF(Controle!$N$16=1,0,$D1382*W632*W$5)</f>
        <v>0</v>
      </c>
      <c r="X1382" s="382">
        <f ca="1">IF(Controle!$N$16=1,0,$D1382*X632*X$5)</f>
        <v>0</v>
      </c>
      <c r="Y1382" s="382">
        <f ca="1">IF(Controle!$N$16=1,0,$D1382*Y632*Y$5)</f>
        <v>0</v>
      </c>
      <c r="Z1382" s="382">
        <f ca="1">IF(Controle!$N$16=1,0,$D1382*Z632*Z$5)</f>
        <v>0</v>
      </c>
      <c r="AA1382" s="382">
        <f ca="1">IF(Controle!$N$16=1,0,$D1382*AA632*AA$5)</f>
        <v>0</v>
      </c>
      <c r="AB1382" s="382">
        <f ca="1">IF(Controle!$N$16=1,0,$D1382*AB632*AB$5)</f>
        <v>0</v>
      </c>
      <c r="AC1382" s="382">
        <f ca="1">IF(Controle!$N$16=1,0,$D1382*AC632*AC$5)</f>
        <v>0</v>
      </c>
      <c r="AD1382" s="382">
        <f ca="1">IF(Controle!$N$16=1,0,$D1382*AD632*AD$5)</f>
        <v>0</v>
      </c>
      <c r="AE1382" s="382">
        <f ca="1">IF(Controle!$N$16=1,0,$D1382*AE632*AE$5)</f>
        <v>0</v>
      </c>
      <c r="AF1382" s="382">
        <f ca="1">IF(Controle!$N$16=1,0,$D1382*AF632*AF$5)</f>
        <v>0</v>
      </c>
      <c r="AG1382" s="382">
        <f ca="1">IF(Controle!$N$16=1,0,$D1382*AG632*AG$5)</f>
        <v>0</v>
      </c>
      <c r="AH1382" s="382">
        <f ca="1">IF(Controle!$N$16=1,0,$D1382*AH632*AH$5)</f>
        <v>0</v>
      </c>
      <c r="AI1382" s="382">
        <f ca="1">IF(Controle!$N$16=1,0,$D1382*AI632*AI$5)</f>
        <v>0</v>
      </c>
      <c r="AJ1382" s="382">
        <f ca="1">IF(Controle!$N$16=1,0,$D1382*AJ632*AJ$5)</f>
        <v>0</v>
      </c>
      <c r="AK1382" s="382">
        <f ca="1">IF(Controle!$N$16=1,0,$D1382*AK632*AK$5)</f>
        <v>0</v>
      </c>
      <c r="AL1382" s="382">
        <f ca="1">IF(Controle!$N$16=1,0,$D1382*AL632*AL$5)</f>
        <v>0</v>
      </c>
      <c r="AM1382" s="382">
        <f ca="1">IF(Controle!$N$16=1,0,$D1382*AM632*AM$5)</f>
        <v>0</v>
      </c>
      <c r="AN1382" s="382">
        <f ca="1">IF(Controle!$N$16=1,0,$D1382*AN632*AN$5)</f>
        <v>0</v>
      </c>
      <c r="AO1382" s="382">
        <f ca="1">IF(Controle!$N$16=1,0,$D1382*AO632*AO$5)</f>
        <v>0</v>
      </c>
      <c r="AP1382" s="382">
        <f ca="1">IF(Controle!$N$16=1,0,$D1382*AP632*AP$5)</f>
        <v>0</v>
      </c>
      <c r="AQ1382" s="382">
        <f ca="1">IF(Controle!$N$16=1,0,$D1382*AQ632*AQ$5)</f>
        <v>0</v>
      </c>
      <c r="AR1382" s="382">
        <f ca="1">IF(Controle!$N$16=1,0,$D1382*AR632*AR$5)</f>
        <v>0</v>
      </c>
      <c r="AS1382" s="684">
        <f t="shared" ca="1" si="686"/>
        <v>0</v>
      </c>
    </row>
    <row r="1383" spans="1:47" hidden="1" outlineLevel="1">
      <c r="B1383" s="123"/>
      <c r="C1383" s="81">
        <f t="shared" si="687"/>
        <v>37</v>
      </c>
      <c r="D1383" s="191">
        <f t="shared" ca="1" si="685"/>
        <v>0</v>
      </c>
      <c r="E1383" s="382">
        <f ca="1">IF(Controle!$N$16=1,0,$D1383*E633*E$5)</f>
        <v>0</v>
      </c>
      <c r="F1383" s="382">
        <f ca="1">IF(Controle!$N$16=1,0,$D1383*F633*F$5)</f>
        <v>0</v>
      </c>
      <c r="G1383" s="382">
        <f ca="1">IF(Controle!$N$16=1,0,$D1383*G633*G$5)</f>
        <v>0</v>
      </c>
      <c r="H1383" s="382">
        <f ca="1">IF(Controle!$N$16=1,0,$D1383*H633*H$5)</f>
        <v>0</v>
      </c>
      <c r="I1383" s="382">
        <f ca="1">IF(Controle!$N$16=1,0,$D1383*I633*I$5)</f>
        <v>0</v>
      </c>
      <c r="J1383" s="382">
        <f ca="1">IF(Controle!$N$16=1,0,$D1383*J633*J$5)</f>
        <v>0</v>
      </c>
      <c r="K1383" s="382">
        <f ca="1">IF(Controle!$N$16=1,0,$D1383*K633*K$5)</f>
        <v>0</v>
      </c>
      <c r="L1383" s="382">
        <f ca="1">IF(Controle!$N$16=1,0,$D1383*L633*L$5)</f>
        <v>0</v>
      </c>
      <c r="M1383" s="382">
        <f ca="1">IF(Controle!$N$16=1,0,$D1383*M633*M$5)</f>
        <v>0</v>
      </c>
      <c r="N1383" s="382">
        <f ca="1">IF(Controle!$N$16=1,0,$D1383*N633*N$5)</f>
        <v>0</v>
      </c>
      <c r="O1383" s="382">
        <f ca="1">IF(Controle!$N$16=1,0,$D1383*O633*O$5)</f>
        <v>0</v>
      </c>
      <c r="P1383" s="382">
        <f ca="1">IF(Controle!$N$16=1,0,$D1383*P633*P$5)</f>
        <v>0</v>
      </c>
      <c r="Q1383" s="382">
        <f ca="1">IF(Controle!$N$16=1,0,$D1383*Q633*Q$5)</f>
        <v>0</v>
      </c>
      <c r="R1383" s="382">
        <f ca="1">IF(Controle!$N$16=1,0,$D1383*R633*R$5)</f>
        <v>0</v>
      </c>
      <c r="S1383" s="382">
        <f ca="1">IF(Controle!$N$16=1,0,$D1383*S633*S$5)</f>
        <v>0</v>
      </c>
      <c r="T1383" s="382">
        <f ca="1">IF(Controle!$N$16=1,0,$D1383*T633*T$5)</f>
        <v>0</v>
      </c>
      <c r="U1383" s="382">
        <f ca="1">IF(Controle!$N$16=1,0,$D1383*U633*U$5)</f>
        <v>0</v>
      </c>
      <c r="V1383" s="382">
        <f ca="1">IF(Controle!$N$16=1,0,$D1383*V633*V$5)</f>
        <v>0</v>
      </c>
      <c r="W1383" s="382">
        <f ca="1">IF(Controle!$N$16=1,0,$D1383*W633*W$5)</f>
        <v>0</v>
      </c>
      <c r="X1383" s="382">
        <f ca="1">IF(Controle!$N$16=1,0,$D1383*X633*X$5)</f>
        <v>0</v>
      </c>
      <c r="Y1383" s="382">
        <f ca="1">IF(Controle!$N$16=1,0,$D1383*Y633*Y$5)</f>
        <v>0</v>
      </c>
      <c r="Z1383" s="382">
        <f ca="1">IF(Controle!$N$16=1,0,$D1383*Z633*Z$5)</f>
        <v>0</v>
      </c>
      <c r="AA1383" s="382">
        <f ca="1">IF(Controle!$N$16=1,0,$D1383*AA633*AA$5)</f>
        <v>0</v>
      </c>
      <c r="AB1383" s="382">
        <f ca="1">IF(Controle!$N$16=1,0,$D1383*AB633*AB$5)</f>
        <v>0</v>
      </c>
      <c r="AC1383" s="382">
        <f ca="1">IF(Controle!$N$16=1,0,$D1383*AC633*AC$5)</f>
        <v>0</v>
      </c>
      <c r="AD1383" s="382">
        <f ca="1">IF(Controle!$N$16=1,0,$D1383*AD633*AD$5)</f>
        <v>0</v>
      </c>
      <c r="AE1383" s="382">
        <f ca="1">IF(Controle!$N$16=1,0,$D1383*AE633*AE$5)</f>
        <v>0</v>
      </c>
      <c r="AF1383" s="382">
        <f ca="1">IF(Controle!$N$16=1,0,$D1383*AF633*AF$5)</f>
        <v>0</v>
      </c>
      <c r="AG1383" s="382">
        <f ca="1">IF(Controle!$N$16=1,0,$D1383*AG633*AG$5)</f>
        <v>0</v>
      </c>
      <c r="AH1383" s="382">
        <f ca="1">IF(Controle!$N$16=1,0,$D1383*AH633*AH$5)</f>
        <v>0</v>
      </c>
      <c r="AI1383" s="382">
        <f ca="1">IF(Controle!$N$16=1,0,$D1383*AI633*AI$5)</f>
        <v>0</v>
      </c>
      <c r="AJ1383" s="382">
        <f ca="1">IF(Controle!$N$16=1,0,$D1383*AJ633*AJ$5)</f>
        <v>0</v>
      </c>
      <c r="AK1383" s="382">
        <f ca="1">IF(Controle!$N$16=1,0,$D1383*AK633*AK$5)</f>
        <v>0</v>
      </c>
      <c r="AL1383" s="382">
        <f ca="1">IF(Controle!$N$16=1,0,$D1383*AL633*AL$5)</f>
        <v>0</v>
      </c>
      <c r="AM1383" s="382">
        <f ca="1">IF(Controle!$N$16=1,0,$D1383*AM633*AM$5)</f>
        <v>0</v>
      </c>
      <c r="AN1383" s="382">
        <f ca="1">IF(Controle!$N$16=1,0,$D1383*AN633*AN$5)</f>
        <v>0</v>
      </c>
      <c r="AO1383" s="382">
        <f ca="1">IF(Controle!$N$16=1,0,$D1383*AO633*AO$5)</f>
        <v>0</v>
      </c>
      <c r="AP1383" s="382">
        <f ca="1">IF(Controle!$N$16=1,0,$D1383*AP633*AP$5)</f>
        <v>0</v>
      </c>
      <c r="AQ1383" s="382">
        <f ca="1">IF(Controle!$N$16=1,0,$D1383*AQ633*AQ$5)</f>
        <v>0</v>
      </c>
      <c r="AR1383" s="382">
        <f ca="1">IF(Controle!$N$16=1,0,$D1383*AR633*AR$5)</f>
        <v>0</v>
      </c>
      <c r="AS1383" s="684">
        <f t="shared" ca="1" si="686"/>
        <v>0</v>
      </c>
    </row>
    <row r="1384" spans="1:47" hidden="1" outlineLevel="1">
      <c r="B1384" s="123"/>
      <c r="C1384" s="81">
        <f t="shared" si="687"/>
        <v>38</v>
      </c>
      <c r="D1384" s="191">
        <f t="shared" ca="1" si="685"/>
        <v>0</v>
      </c>
      <c r="E1384" s="382">
        <f ca="1">IF(Controle!$N$16=1,0,$D1384*E634*E$5)</f>
        <v>0</v>
      </c>
      <c r="F1384" s="382">
        <f ca="1">IF(Controle!$N$16=1,0,$D1384*F634*F$5)</f>
        <v>0</v>
      </c>
      <c r="G1384" s="382">
        <f ca="1">IF(Controle!$N$16=1,0,$D1384*G634*G$5)</f>
        <v>0</v>
      </c>
      <c r="H1384" s="382">
        <f ca="1">IF(Controle!$N$16=1,0,$D1384*H634*H$5)</f>
        <v>0</v>
      </c>
      <c r="I1384" s="382">
        <f ca="1">IF(Controle!$N$16=1,0,$D1384*I634*I$5)</f>
        <v>0</v>
      </c>
      <c r="J1384" s="382">
        <f ca="1">IF(Controle!$N$16=1,0,$D1384*J634*J$5)</f>
        <v>0</v>
      </c>
      <c r="K1384" s="382">
        <f ca="1">IF(Controle!$N$16=1,0,$D1384*K634*K$5)</f>
        <v>0</v>
      </c>
      <c r="L1384" s="382">
        <f ca="1">IF(Controle!$N$16=1,0,$D1384*L634*L$5)</f>
        <v>0</v>
      </c>
      <c r="M1384" s="382">
        <f ca="1">IF(Controle!$N$16=1,0,$D1384*M634*M$5)</f>
        <v>0</v>
      </c>
      <c r="N1384" s="382">
        <f ca="1">IF(Controle!$N$16=1,0,$D1384*N634*N$5)</f>
        <v>0</v>
      </c>
      <c r="O1384" s="382">
        <f ca="1">IF(Controle!$N$16=1,0,$D1384*O634*O$5)</f>
        <v>0</v>
      </c>
      <c r="P1384" s="382">
        <f ca="1">IF(Controle!$N$16=1,0,$D1384*P634*P$5)</f>
        <v>0</v>
      </c>
      <c r="Q1384" s="382">
        <f ca="1">IF(Controle!$N$16=1,0,$D1384*Q634*Q$5)</f>
        <v>0</v>
      </c>
      <c r="R1384" s="382">
        <f ca="1">IF(Controle!$N$16=1,0,$D1384*R634*R$5)</f>
        <v>0</v>
      </c>
      <c r="S1384" s="382">
        <f ca="1">IF(Controle!$N$16=1,0,$D1384*S634*S$5)</f>
        <v>0</v>
      </c>
      <c r="T1384" s="382">
        <f ca="1">IF(Controle!$N$16=1,0,$D1384*T634*T$5)</f>
        <v>0</v>
      </c>
      <c r="U1384" s="382">
        <f ca="1">IF(Controle!$N$16=1,0,$D1384*U634*U$5)</f>
        <v>0</v>
      </c>
      <c r="V1384" s="382">
        <f ca="1">IF(Controle!$N$16=1,0,$D1384*V634*V$5)</f>
        <v>0</v>
      </c>
      <c r="W1384" s="382">
        <f ca="1">IF(Controle!$N$16=1,0,$D1384*W634*W$5)</f>
        <v>0</v>
      </c>
      <c r="X1384" s="382">
        <f ca="1">IF(Controle!$N$16=1,0,$D1384*X634*X$5)</f>
        <v>0</v>
      </c>
      <c r="Y1384" s="382">
        <f ca="1">IF(Controle!$N$16=1,0,$D1384*Y634*Y$5)</f>
        <v>0</v>
      </c>
      <c r="Z1384" s="382">
        <f ca="1">IF(Controle!$N$16=1,0,$D1384*Z634*Z$5)</f>
        <v>0</v>
      </c>
      <c r="AA1384" s="382">
        <f ca="1">IF(Controle!$N$16=1,0,$D1384*AA634*AA$5)</f>
        <v>0</v>
      </c>
      <c r="AB1384" s="382">
        <f ca="1">IF(Controle!$N$16=1,0,$D1384*AB634*AB$5)</f>
        <v>0</v>
      </c>
      <c r="AC1384" s="382">
        <f ca="1">IF(Controle!$N$16=1,0,$D1384*AC634*AC$5)</f>
        <v>0</v>
      </c>
      <c r="AD1384" s="382">
        <f ca="1">IF(Controle!$N$16=1,0,$D1384*AD634*AD$5)</f>
        <v>0</v>
      </c>
      <c r="AE1384" s="382">
        <f ca="1">IF(Controle!$N$16=1,0,$D1384*AE634*AE$5)</f>
        <v>0</v>
      </c>
      <c r="AF1384" s="382">
        <f ca="1">IF(Controle!$N$16=1,0,$D1384*AF634*AF$5)</f>
        <v>0</v>
      </c>
      <c r="AG1384" s="382">
        <f ca="1">IF(Controle!$N$16=1,0,$D1384*AG634*AG$5)</f>
        <v>0</v>
      </c>
      <c r="AH1384" s="382">
        <f ca="1">IF(Controle!$N$16=1,0,$D1384*AH634*AH$5)</f>
        <v>0</v>
      </c>
      <c r="AI1384" s="382">
        <f ca="1">IF(Controle!$N$16=1,0,$D1384*AI634*AI$5)</f>
        <v>0</v>
      </c>
      <c r="AJ1384" s="382">
        <f ca="1">IF(Controle!$N$16=1,0,$D1384*AJ634*AJ$5)</f>
        <v>0</v>
      </c>
      <c r="AK1384" s="382">
        <f ca="1">IF(Controle!$N$16=1,0,$D1384*AK634*AK$5)</f>
        <v>0</v>
      </c>
      <c r="AL1384" s="382">
        <f ca="1">IF(Controle!$N$16=1,0,$D1384*AL634*AL$5)</f>
        <v>0</v>
      </c>
      <c r="AM1384" s="382">
        <f ca="1">IF(Controle!$N$16=1,0,$D1384*AM634*AM$5)</f>
        <v>0</v>
      </c>
      <c r="AN1384" s="382">
        <f ca="1">IF(Controle!$N$16=1,0,$D1384*AN634*AN$5)</f>
        <v>0</v>
      </c>
      <c r="AO1384" s="382">
        <f ca="1">IF(Controle!$N$16=1,0,$D1384*AO634*AO$5)</f>
        <v>0</v>
      </c>
      <c r="AP1384" s="382">
        <f ca="1">IF(Controle!$N$16=1,0,$D1384*AP634*AP$5)</f>
        <v>0</v>
      </c>
      <c r="AQ1384" s="382">
        <f ca="1">IF(Controle!$N$16=1,0,$D1384*AQ634*AQ$5)</f>
        <v>0</v>
      </c>
      <c r="AR1384" s="382">
        <f ca="1">IF(Controle!$N$16=1,0,$D1384*AR634*AR$5)</f>
        <v>0</v>
      </c>
      <c r="AS1384" s="684">
        <f t="shared" ca="1" si="686"/>
        <v>0</v>
      </c>
    </row>
    <row r="1385" spans="1:47" hidden="1" outlineLevel="1">
      <c r="B1385" s="123"/>
      <c r="C1385" s="81">
        <f t="shared" si="687"/>
        <v>39</v>
      </c>
      <c r="D1385" s="191">
        <f t="shared" ca="1" si="685"/>
        <v>0</v>
      </c>
      <c r="E1385" s="382">
        <f ca="1">IF(Controle!$N$16=1,0,$D1385*E635*E$5)</f>
        <v>0</v>
      </c>
      <c r="F1385" s="382">
        <f ca="1">IF(Controle!$N$16=1,0,$D1385*F635*F$5)</f>
        <v>0</v>
      </c>
      <c r="G1385" s="382">
        <f ca="1">IF(Controle!$N$16=1,0,$D1385*G635*G$5)</f>
        <v>0</v>
      </c>
      <c r="H1385" s="382">
        <f ca="1">IF(Controle!$N$16=1,0,$D1385*H635*H$5)</f>
        <v>0</v>
      </c>
      <c r="I1385" s="382">
        <f ca="1">IF(Controle!$N$16=1,0,$D1385*I635*I$5)</f>
        <v>0</v>
      </c>
      <c r="J1385" s="382">
        <f ca="1">IF(Controle!$N$16=1,0,$D1385*J635*J$5)</f>
        <v>0</v>
      </c>
      <c r="K1385" s="382">
        <f ca="1">IF(Controle!$N$16=1,0,$D1385*K635*K$5)</f>
        <v>0</v>
      </c>
      <c r="L1385" s="382">
        <f ca="1">IF(Controle!$N$16=1,0,$D1385*L635*L$5)</f>
        <v>0</v>
      </c>
      <c r="M1385" s="382">
        <f ca="1">IF(Controle!$N$16=1,0,$D1385*M635*M$5)</f>
        <v>0</v>
      </c>
      <c r="N1385" s="382">
        <f ca="1">IF(Controle!$N$16=1,0,$D1385*N635*N$5)</f>
        <v>0</v>
      </c>
      <c r="O1385" s="382">
        <f ca="1">IF(Controle!$N$16=1,0,$D1385*O635*O$5)</f>
        <v>0</v>
      </c>
      <c r="P1385" s="382">
        <f ca="1">IF(Controle!$N$16=1,0,$D1385*P635*P$5)</f>
        <v>0</v>
      </c>
      <c r="Q1385" s="382">
        <f ca="1">IF(Controle!$N$16=1,0,$D1385*Q635*Q$5)</f>
        <v>0</v>
      </c>
      <c r="R1385" s="382">
        <f ca="1">IF(Controle!$N$16=1,0,$D1385*R635*R$5)</f>
        <v>0</v>
      </c>
      <c r="S1385" s="382">
        <f ca="1">IF(Controle!$N$16=1,0,$D1385*S635*S$5)</f>
        <v>0</v>
      </c>
      <c r="T1385" s="382">
        <f ca="1">IF(Controle!$N$16=1,0,$D1385*T635*T$5)</f>
        <v>0</v>
      </c>
      <c r="U1385" s="382">
        <f ca="1">IF(Controle!$N$16=1,0,$D1385*U635*U$5)</f>
        <v>0</v>
      </c>
      <c r="V1385" s="382">
        <f ca="1">IF(Controle!$N$16=1,0,$D1385*V635*V$5)</f>
        <v>0</v>
      </c>
      <c r="W1385" s="382">
        <f ca="1">IF(Controle!$N$16=1,0,$D1385*W635*W$5)</f>
        <v>0</v>
      </c>
      <c r="X1385" s="382">
        <f ca="1">IF(Controle!$N$16=1,0,$D1385*X635*X$5)</f>
        <v>0</v>
      </c>
      <c r="Y1385" s="382">
        <f ca="1">IF(Controle!$N$16=1,0,$D1385*Y635*Y$5)</f>
        <v>0</v>
      </c>
      <c r="Z1385" s="382">
        <f ca="1">IF(Controle!$N$16=1,0,$D1385*Z635*Z$5)</f>
        <v>0</v>
      </c>
      <c r="AA1385" s="382">
        <f ca="1">IF(Controle!$N$16=1,0,$D1385*AA635*AA$5)</f>
        <v>0</v>
      </c>
      <c r="AB1385" s="382">
        <f ca="1">IF(Controle!$N$16=1,0,$D1385*AB635*AB$5)</f>
        <v>0</v>
      </c>
      <c r="AC1385" s="382">
        <f ca="1">IF(Controle!$N$16=1,0,$D1385*AC635*AC$5)</f>
        <v>0</v>
      </c>
      <c r="AD1385" s="382">
        <f ca="1">IF(Controle!$N$16=1,0,$D1385*AD635*AD$5)</f>
        <v>0</v>
      </c>
      <c r="AE1385" s="382">
        <f ca="1">IF(Controle!$N$16=1,0,$D1385*AE635*AE$5)</f>
        <v>0</v>
      </c>
      <c r="AF1385" s="382">
        <f ca="1">IF(Controle!$N$16=1,0,$D1385*AF635*AF$5)</f>
        <v>0</v>
      </c>
      <c r="AG1385" s="382">
        <f ca="1">IF(Controle!$N$16=1,0,$D1385*AG635*AG$5)</f>
        <v>0</v>
      </c>
      <c r="AH1385" s="382">
        <f ca="1">IF(Controle!$N$16=1,0,$D1385*AH635*AH$5)</f>
        <v>0</v>
      </c>
      <c r="AI1385" s="382">
        <f ca="1">IF(Controle!$N$16=1,0,$D1385*AI635*AI$5)</f>
        <v>0</v>
      </c>
      <c r="AJ1385" s="382">
        <f ca="1">IF(Controle!$N$16=1,0,$D1385*AJ635*AJ$5)</f>
        <v>0</v>
      </c>
      <c r="AK1385" s="382">
        <f ca="1">IF(Controle!$N$16=1,0,$D1385*AK635*AK$5)</f>
        <v>0</v>
      </c>
      <c r="AL1385" s="382">
        <f ca="1">IF(Controle!$N$16=1,0,$D1385*AL635*AL$5)</f>
        <v>0</v>
      </c>
      <c r="AM1385" s="382">
        <f ca="1">IF(Controle!$N$16=1,0,$D1385*AM635*AM$5)</f>
        <v>0</v>
      </c>
      <c r="AN1385" s="382">
        <f ca="1">IF(Controle!$N$16=1,0,$D1385*AN635*AN$5)</f>
        <v>0</v>
      </c>
      <c r="AO1385" s="382">
        <f ca="1">IF(Controle!$N$16=1,0,$D1385*AO635*AO$5)</f>
        <v>0</v>
      </c>
      <c r="AP1385" s="382">
        <f ca="1">IF(Controle!$N$16=1,0,$D1385*AP635*AP$5)</f>
        <v>0</v>
      </c>
      <c r="AQ1385" s="382">
        <f ca="1">IF(Controle!$N$16=1,0,$D1385*AQ635*AQ$5)</f>
        <v>0</v>
      </c>
      <c r="AR1385" s="382">
        <f ca="1">IF(Controle!$N$16=1,0,$D1385*AR635*AR$5)</f>
        <v>0</v>
      </c>
      <c r="AS1385" s="684">
        <f t="shared" ca="1" si="686"/>
        <v>0</v>
      </c>
    </row>
    <row r="1386" spans="1:47" hidden="1" outlineLevel="1">
      <c r="B1386" s="125"/>
      <c r="C1386" s="126">
        <f t="shared" si="687"/>
        <v>40</v>
      </c>
      <c r="D1386" s="247">
        <f t="shared" ca="1" si="685"/>
        <v>0</v>
      </c>
      <c r="E1386" s="382">
        <f ca="1">IF(Controle!$N$16=1,0,$D1386*E636*E$5)</f>
        <v>0</v>
      </c>
      <c r="F1386" s="382">
        <f ca="1">IF(Controle!$N$16=1,0,$D1386*F636*F$5)</f>
        <v>0</v>
      </c>
      <c r="G1386" s="382">
        <f ca="1">IF(Controle!$N$16=1,0,$D1386*G636*G$5)</f>
        <v>0</v>
      </c>
      <c r="H1386" s="382">
        <f ca="1">IF(Controle!$N$16=1,0,$D1386*H636*H$5)</f>
        <v>0</v>
      </c>
      <c r="I1386" s="382">
        <f ca="1">IF(Controle!$N$16=1,0,$D1386*I636*I$5)</f>
        <v>0</v>
      </c>
      <c r="J1386" s="382">
        <f ca="1">IF(Controle!$N$16=1,0,$D1386*J636*J$5)</f>
        <v>0</v>
      </c>
      <c r="K1386" s="382">
        <f ca="1">IF(Controle!$N$16=1,0,$D1386*K636*K$5)</f>
        <v>0</v>
      </c>
      <c r="L1386" s="382">
        <f ca="1">IF(Controle!$N$16=1,0,$D1386*L636*L$5)</f>
        <v>0</v>
      </c>
      <c r="M1386" s="382">
        <f ca="1">IF(Controle!$N$16=1,0,$D1386*M636*M$5)</f>
        <v>0</v>
      </c>
      <c r="N1386" s="382">
        <f ca="1">IF(Controle!$N$16=1,0,$D1386*N636*N$5)</f>
        <v>0</v>
      </c>
      <c r="O1386" s="382">
        <f ca="1">IF(Controle!$N$16=1,0,$D1386*O636*O$5)</f>
        <v>0</v>
      </c>
      <c r="P1386" s="382">
        <f ca="1">IF(Controle!$N$16=1,0,$D1386*P636*P$5)</f>
        <v>0</v>
      </c>
      <c r="Q1386" s="382">
        <f ca="1">IF(Controle!$N$16=1,0,$D1386*Q636*Q$5)</f>
        <v>0</v>
      </c>
      <c r="R1386" s="382">
        <f ca="1">IF(Controle!$N$16=1,0,$D1386*R636*R$5)</f>
        <v>0</v>
      </c>
      <c r="S1386" s="382">
        <f ca="1">IF(Controle!$N$16=1,0,$D1386*S636*S$5)</f>
        <v>0</v>
      </c>
      <c r="T1386" s="382">
        <f ca="1">IF(Controle!$N$16=1,0,$D1386*T636*T$5)</f>
        <v>0</v>
      </c>
      <c r="U1386" s="382">
        <f ca="1">IF(Controle!$N$16=1,0,$D1386*U636*U$5)</f>
        <v>0</v>
      </c>
      <c r="V1386" s="382">
        <f ca="1">IF(Controle!$N$16=1,0,$D1386*V636*V$5)</f>
        <v>0</v>
      </c>
      <c r="W1386" s="382">
        <f ca="1">IF(Controle!$N$16=1,0,$D1386*W636*W$5)</f>
        <v>0</v>
      </c>
      <c r="X1386" s="382">
        <f ca="1">IF(Controle!$N$16=1,0,$D1386*X636*X$5)</f>
        <v>0</v>
      </c>
      <c r="Y1386" s="382">
        <f ca="1">IF(Controle!$N$16=1,0,$D1386*Y636*Y$5)</f>
        <v>0</v>
      </c>
      <c r="Z1386" s="382">
        <f ca="1">IF(Controle!$N$16=1,0,$D1386*Z636*Z$5)</f>
        <v>0</v>
      </c>
      <c r="AA1386" s="382">
        <f ca="1">IF(Controle!$N$16=1,0,$D1386*AA636*AA$5)</f>
        <v>0</v>
      </c>
      <c r="AB1386" s="382">
        <f ca="1">IF(Controle!$N$16=1,0,$D1386*AB636*AB$5)</f>
        <v>0</v>
      </c>
      <c r="AC1386" s="382">
        <f ca="1">IF(Controle!$N$16=1,0,$D1386*AC636*AC$5)</f>
        <v>0</v>
      </c>
      <c r="AD1386" s="382">
        <f ca="1">IF(Controle!$N$16=1,0,$D1386*AD636*AD$5)</f>
        <v>0</v>
      </c>
      <c r="AE1386" s="382">
        <f ca="1">IF(Controle!$N$16=1,0,$D1386*AE636*AE$5)</f>
        <v>0</v>
      </c>
      <c r="AF1386" s="382">
        <f ca="1">IF(Controle!$N$16=1,0,$D1386*AF636*AF$5)</f>
        <v>0</v>
      </c>
      <c r="AG1386" s="382">
        <f ca="1">IF(Controle!$N$16=1,0,$D1386*AG636*AG$5)</f>
        <v>0</v>
      </c>
      <c r="AH1386" s="382">
        <f ca="1">IF(Controle!$N$16=1,0,$D1386*AH636*AH$5)</f>
        <v>0</v>
      </c>
      <c r="AI1386" s="382">
        <f ca="1">IF(Controle!$N$16=1,0,$D1386*AI636*AI$5)</f>
        <v>0</v>
      </c>
      <c r="AJ1386" s="382">
        <f ca="1">IF(Controle!$N$16=1,0,$D1386*AJ636*AJ$5)</f>
        <v>0</v>
      </c>
      <c r="AK1386" s="382">
        <f ca="1">IF(Controle!$N$16=1,0,$D1386*AK636*AK$5)</f>
        <v>0</v>
      </c>
      <c r="AL1386" s="382">
        <f ca="1">IF(Controle!$N$16=1,0,$D1386*AL636*AL$5)</f>
        <v>0</v>
      </c>
      <c r="AM1386" s="382">
        <f ca="1">IF(Controle!$N$16=1,0,$D1386*AM636*AM$5)</f>
        <v>0</v>
      </c>
      <c r="AN1386" s="382">
        <f ca="1">IF(Controle!$N$16=1,0,$D1386*AN636*AN$5)</f>
        <v>0</v>
      </c>
      <c r="AO1386" s="382">
        <f ca="1">IF(Controle!$N$16=1,0,$D1386*AO636*AO$5)</f>
        <v>0</v>
      </c>
      <c r="AP1386" s="382">
        <f ca="1">IF(Controle!$N$16=1,0,$D1386*AP636*AP$5)</f>
        <v>0</v>
      </c>
      <c r="AQ1386" s="382">
        <f ca="1">IF(Controle!$N$16=1,0,$D1386*AQ636*AQ$5)</f>
        <v>0</v>
      </c>
      <c r="AR1386" s="382">
        <f ca="1">IF(Controle!$N$16=1,0,$D1386*AR636*AR$5)</f>
        <v>0</v>
      </c>
      <c r="AS1386" s="686">
        <f t="shared" ca="1" si="686"/>
        <v>0</v>
      </c>
    </row>
    <row r="1387" spans="1:47" s="174" customFormat="1" ht="5.25" customHeight="1">
      <c r="A1387" s="158"/>
      <c r="B1387" s="175"/>
      <c r="C1387" s="480"/>
      <c r="D1387" s="184"/>
      <c r="E1387" s="185"/>
      <c r="F1387" s="185"/>
      <c r="G1387" s="185"/>
      <c r="H1387" s="185"/>
      <c r="I1387" s="185"/>
      <c r="J1387" s="185"/>
      <c r="K1387" s="185"/>
      <c r="L1387" s="185"/>
      <c r="M1387" s="185"/>
      <c r="N1387" s="185"/>
      <c r="O1387" s="185"/>
      <c r="P1387" s="185"/>
      <c r="Q1387" s="185"/>
      <c r="R1387" s="185"/>
      <c r="S1387" s="185"/>
      <c r="T1387" s="185"/>
      <c r="U1387" s="185"/>
      <c r="V1387" s="185"/>
      <c r="W1387" s="185"/>
      <c r="X1387" s="185"/>
      <c r="Y1387" s="185"/>
      <c r="Z1387" s="185"/>
      <c r="AA1387" s="185"/>
      <c r="AB1387" s="185"/>
      <c r="AC1387" s="185"/>
      <c r="AD1387" s="185"/>
      <c r="AE1387" s="185"/>
      <c r="AF1387" s="185"/>
      <c r="AG1387" s="185"/>
      <c r="AH1387" s="185"/>
      <c r="AI1387" s="185"/>
      <c r="AJ1387" s="185"/>
      <c r="AK1387" s="185"/>
      <c r="AL1387" s="185"/>
      <c r="AM1387" s="185"/>
      <c r="AN1387" s="185"/>
      <c r="AO1387" s="185"/>
      <c r="AP1387" s="185"/>
      <c r="AQ1387" s="185"/>
      <c r="AR1387" s="185"/>
      <c r="AS1387" s="185"/>
      <c r="AT1387" s="66"/>
      <c r="AU1387" s="66"/>
    </row>
    <row r="1388" spans="1:47" collapsed="1">
      <c r="B1388" s="878" t="str">
        <f>B638</f>
        <v>Volume com silvicultura de nativas (plantio homogêneo) - ARAUCÁRIA (25 ˧ 35)</v>
      </c>
      <c r="C1388" s="661" t="s">
        <v>414</v>
      </c>
      <c r="D1388" s="661"/>
      <c r="E1388" s="687">
        <f ca="1">SUM(E1389:E1428)</f>
        <v>0</v>
      </c>
      <c r="F1388" s="687">
        <f t="shared" ref="F1388:AR1388" ca="1" si="688">SUM(F1389:F1428)</f>
        <v>0</v>
      </c>
      <c r="G1388" s="687">
        <f t="shared" ca="1" si="688"/>
        <v>0</v>
      </c>
      <c r="H1388" s="687">
        <f t="shared" ca="1" si="688"/>
        <v>0</v>
      </c>
      <c r="I1388" s="687">
        <f t="shared" ca="1" si="688"/>
        <v>0</v>
      </c>
      <c r="J1388" s="687">
        <f t="shared" ca="1" si="688"/>
        <v>0</v>
      </c>
      <c r="K1388" s="687">
        <f t="shared" ca="1" si="688"/>
        <v>0</v>
      </c>
      <c r="L1388" s="687">
        <f t="shared" ca="1" si="688"/>
        <v>0</v>
      </c>
      <c r="M1388" s="687">
        <f t="shared" ca="1" si="688"/>
        <v>0</v>
      </c>
      <c r="N1388" s="687">
        <f t="shared" ca="1" si="688"/>
        <v>0</v>
      </c>
      <c r="O1388" s="687">
        <f t="shared" ca="1" si="688"/>
        <v>0</v>
      </c>
      <c r="P1388" s="687">
        <f t="shared" ca="1" si="688"/>
        <v>0</v>
      </c>
      <c r="Q1388" s="687">
        <f t="shared" ca="1" si="688"/>
        <v>1.220313</v>
      </c>
      <c r="R1388" s="687">
        <f t="shared" ca="1" si="688"/>
        <v>3.0729445708672714</v>
      </c>
      <c r="S1388" s="687">
        <f t="shared" ca="1" si="688"/>
        <v>7.7959765609754701</v>
      </c>
      <c r="T1388" s="687">
        <f t="shared" ca="1" si="688"/>
        <v>7.7959765609754701</v>
      </c>
      <c r="U1388" s="687">
        <f t="shared" ca="1" si="688"/>
        <v>7.7959759321621096</v>
      </c>
      <c r="V1388" s="687">
        <f t="shared" ca="1" si="688"/>
        <v>7.7959759321621069</v>
      </c>
      <c r="W1388" s="687">
        <f t="shared" ca="1" si="688"/>
        <v>685.06969093216219</v>
      </c>
      <c r="X1388" s="687">
        <f t="shared" ca="1" si="688"/>
        <v>1705.4842368313355</v>
      </c>
      <c r="Y1388" s="687">
        <f t="shared" ca="1" si="688"/>
        <v>4326.7669913413856</v>
      </c>
      <c r="Z1388" s="687">
        <f t="shared" ca="1" si="688"/>
        <v>4326.7669913413856</v>
      </c>
      <c r="AA1388" s="687">
        <f t="shared" ca="1" si="688"/>
        <v>4326.7666423499704</v>
      </c>
      <c r="AB1388" s="687">
        <f t="shared" ca="1" si="688"/>
        <v>4326.7666423499686</v>
      </c>
      <c r="AC1388" s="687">
        <f t="shared" ca="1" si="688"/>
        <v>4326.7666423499686</v>
      </c>
      <c r="AD1388" s="687">
        <f t="shared" ca="1" si="688"/>
        <v>1499.7646770000001</v>
      </c>
      <c r="AE1388" s="687">
        <f t="shared" ca="1" si="688"/>
        <v>3776.6488775958765</v>
      </c>
      <c r="AF1388" s="687">
        <f t="shared" ca="1" si="688"/>
        <v>9581.2551934388521</v>
      </c>
      <c r="AG1388" s="687">
        <f t="shared" ca="1" si="688"/>
        <v>9581.2551934388521</v>
      </c>
      <c r="AH1388" s="687">
        <f t="shared" ca="1" si="688"/>
        <v>9581.2544206272323</v>
      </c>
      <c r="AI1388" s="687">
        <f t="shared" ca="1" si="688"/>
        <v>9581.2544206272287</v>
      </c>
      <c r="AJ1388" s="687">
        <f t="shared" ca="1" si="688"/>
        <v>9581.2544206272287</v>
      </c>
      <c r="AK1388" s="687">
        <f t="shared" ca="1" si="688"/>
        <v>0</v>
      </c>
      <c r="AL1388" s="687">
        <f t="shared" ca="1" si="688"/>
        <v>0</v>
      </c>
      <c r="AM1388" s="687">
        <f t="shared" ca="1" si="688"/>
        <v>0</v>
      </c>
      <c r="AN1388" s="687">
        <f t="shared" ca="1" si="688"/>
        <v>0</v>
      </c>
      <c r="AO1388" s="687">
        <f t="shared" ca="1" si="688"/>
        <v>0</v>
      </c>
      <c r="AP1388" s="687">
        <f t="shared" ca="1" si="688"/>
        <v>0</v>
      </c>
      <c r="AQ1388" s="687">
        <f t="shared" ca="1" si="688"/>
        <v>0</v>
      </c>
      <c r="AR1388" s="687">
        <f t="shared" ca="1" si="688"/>
        <v>0</v>
      </c>
      <c r="AS1388" s="1010">
        <f ca="1">SUM(E1388:AR1388)</f>
        <v>77242.552203408588</v>
      </c>
    </row>
    <row r="1389" spans="1:47" hidden="1" outlineLevel="1">
      <c r="B1389" s="123"/>
      <c r="C1389" s="81">
        <v>1</v>
      </c>
      <c r="D1389" s="191">
        <f ca="1">D1347</f>
        <v>12.20313</v>
      </c>
      <c r="E1389" s="382">
        <f ca="1">IF(Controle!$N$16=1,0,$D1389*E639*E$5)</f>
        <v>0</v>
      </c>
      <c r="F1389" s="382">
        <f ca="1">IF(Controle!$N$16=1,0,$D1389*F639*F$5)</f>
        <v>0</v>
      </c>
      <c r="G1389" s="382">
        <f ca="1">IF(Controle!$N$16=1,0,$D1389*G639*G$5)</f>
        <v>0</v>
      </c>
      <c r="H1389" s="382">
        <f ca="1">IF(Controle!$N$16=1,0,$D1389*H639*H$5)</f>
        <v>0</v>
      </c>
      <c r="I1389" s="382">
        <f ca="1">IF(Controle!$N$16=1,0,$D1389*I639*I$5)</f>
        <v>0</v>
      </c>
      <c r="J1389" s="382">
        <f ca="1">IF(Controle!$N$16=1,0,$D1389*J639*J$5)</f>
        <v>0</v>
      </c>
      <c r="K1389" s="382">
        <f ca="1">IF(Controle!$N$16=1,0,$D1389*K639*K$5)</f>
        <v>0</v>
      </c>
      <c r="L1389" s="382">
        <f ca="1">IF(Controle!$N$16=1,0,$D1389*L639*L$5)</f>
        <v>0</v>
      </c>
      <c r="M1389" s="382">
        <f ca="1">IF(Controle!$N$16=1,0,$D1389*M639*M$5)</f>
        <v>0</v>
      </c>
      <c r="N1389" s="382">
        <f ca="1">IF(Controle!$N$16=1,0,$D1389*N639*N$5)</f>
        <v>0</v>
      </c>
      <c r="O1389" s="382">
        <f ca="1">IF(Controle!$N$16=1,0,$D1389*O639*O$5)</f>
        <v>0</v>
      </c>
      <c r="P1389" s="382">
        <f ca="1">IF(Controle!$N$16=1,0,$D1389*P639*P$5)</f>
        <v>0</v>
      </c>
      <c r="Q1389" s="382">
        <f ca="1">IF(Controle!$N$16=1,0,$D1389*Q639*Q$5)</f>
        <v>1.220313</v>
      </c>
      <c r="R1389" s="382">
        <f ca="1">IF(Controle!$N$16=1,0,$D1389*R639*R$5)</f>
        <v>0</v>
      </c>
      <c r="S1389" s="382">
        <f ca="1">IF(Controle!$N$16=1,0,$D1389*S639*S$5)</f>
        <v>0</v>
      </c>
      <c r="T1389" s="382">
        <f ca="1">IF(Controle!$N$16=1,0,$D1389*T639*T$5)</f>
        <v>0</v>
      </c>
      <c r="U1389" s="382">
        <f ca="1">IF(Controle!$N$16=1,0,$D1389*U639*U$5)</f>
        <v>0</v>
      </c>
      <c r="V1389" s="382">
        <f ca="1">IF(Controle!$N$16=1,0,$D1389*V639*V$5)</f>
        <v>0</v>
      </c>
      <c r="W1389" s="382">
        <f ca="1">IF(Controle!$N$16=1,0,$D1389*W639*W$5)</f>
        <v>677.27371500000004</v>
      </c>
      <c r="X1389" s="382">
        <f ca="1">IF(Controle!$N$16=1,0,$D1389*X639*X$5)</f>
        <v>0</v>
      </c>
      <c r="Y1389" s="382">
        <f ca="1">IF(Controle!$N$16=1,0,$D1389*Y639*Y$5)</f>
        <v>0</v>
      </c>
      <c r="Z1389" s="382">
        <f ca="1">IF(Controle!$N$16=1,0,$D1389*Z639*Z$5)</f>
        <v>0</v>
      </c>
      <c r="AA1389" s="382">
        <f ca="1">IF(Controle!$N$16=1,0,$D1389*AA639*AA$5)</f>
        <v>0</v>
      </c>
      <c r="AB1389" s="382">
        <f ca="1">IF(Controle!$N$16=1,0,$D1389*AB639*AB$5)</f>
        <v>0</v>
      </c>
      <c r="AC1389" s="382">
        <f ca="1">IF(Controle!$N$16=1,0,$D1389*AC639*AC$5)</f>
        <v>0</v>
      </c>
      <c r="AD1389" s="382">
        <f ca="1">IF(Controle!$N$16=1,0,$D1389*AD639*AD$5)</f>
        <v>1499.7646770000001</v>
      </c>
      <c r="AE1389" s="382">
        <f ca="1">IF(Controle!$N$16=1,0,$D1389*AE639*AE$5)</f>
        <v>0</v>
      </c>
      <c r="AF1389" s="382">
        <f ca="1">IF(Controle!$N$16=1,0,$D1389*AF639*AF$5)</f>
        <v>0</v>
      </c>
      <c r="AG1389" s="382">
        <f ca="1">IF(Controle!$N$16=1,0,$D1389*AG639*AG$5)</f>
        <v>0</v>
      </c>
      <c r="AH1389" s="382">
        <f ca="1">IF(Controle!$N$16=1,0,$D1389*AH639*AH$5)</f>
        <v>0</v>
      </c>
      <c r="AI1389" s="382">
        <f ca="1">IF(Controle!$N$16=1,0,$D1389*AI639*AI$5)</f>
        <v>0</v>
      </c>
      <c r="AJ1389" s="382">
        <f ca="1">IF(Controle!$N$16=1,0,$D1389*AJ639*AJ$5)</f>
        <v>0</v>
      </c>
      <c r="AK1389" s="382">
        <f ca="1">IF(Controle!$N$16=1,0,$D1389*AK639*AK$5)</f>
        <v>0</v>
      </c>
      <c r="AL1389" s="382">
        <f ca="1">IF(Controle!$N$16=1,0,$D1389*AL639*AL$5)</f>
        <v>0</v>
      </c>
      <c r="AM1389" s="382">
        <f ca="1">IF(Controle!$N$16=1,0,$D1389*AM639*AM$5)</f>
        <v>0</v>
      </c>
      <c r="AN1389" s="382">
        <f ca="1">IF(Controle!$N$16=1,0,$D1389*AN639*AN$5)</f>
        <v>0</v>
      </c>
      <c r="AO1389" s="382">
        <f ca="1">IF(Controle!$N$16=1,0,$D1389*AO639*AO$5)</f>
        <v>0</v>
      </c>
      <c r="AP1389" s="382">
        <f ca="1">IF(Controle!$N$16=1,0,$D1389*AP639*AP$5)</f>
        <v>0</v>
      </c>
      <c r="AQ1389" s="382">
        <f ca="1">IF(Controle!$N$16=1,0,$D1389*AQ639*AQ$5)</f>
        <v>0</v>
      </c>
      <c r="AR1389" s="382">
        <f ca="1">IF(Controle!$N$16=1,0,$D1389*AR639*AR$5)</f>
        <v>0</v>
      </c>
      <c r="AS1389" s="684">
        <f ca="1">SUM(E1389:AR1389)</f>
        <v>2178.2587050000002</v>
      </c>
    </row>
    <row r="1390" spans="1:47" hidden="1" outlineLevel="1">
      <c r="B1390" s="123"/>
      <c r="C1390" s="81">
        <f>C1389+1</f>
        <v>2</v>
      </c>
      <c r="D1390" s="191">
        <f t="shared" ref="D1390:D1428" ca="1" si="689">D1348</f>
        <v>30.72944570867271</v>
      </c>
      <c r="E1390" s="382">
        <f ca="1">IF(Controle!$N$16=1,0,$D1390*E640*E$5)</f>
        <v>0</v>
      </c>
      <c r="F1390" s="382">
        <f ca="1">IF(Controle!$N$16=1,0,$D1390*F640*F$5)</f>
        <v>0</v>
      </c>
      <c r="G1390" s="382">
        <f ca="1">IF(Controle!$N$16=1,0,$D1390*G640*G$5)</f>
        <v>0</v>
      </c>
      <c r="H1390" s="382">
        <f ca="1">IF(Controle!$N$16=1,0,$D1390*H640*H$5)</f>
        <v>0</v>
      </c>
      <c r="I1390" s="382">
        <f ca="1">IF(Controle!$N$16=1,0,$D1390*I640*I$5)</f>
        <v>0</v>
      </c>
      <c r="J1390" s="382">
        <f ca="1">IF(Controle!$N$16=1,0,$D1390*J640*J$5)</f>
        <v>0</v>
      </c>
      <c r="K1390" s="382">
        <f ca="1">IF(Controle!$N$16=1,0,$D1390*K640*K$5)</f>
        <v>0</v>
      </c>
      <c r="L1390" s="382">
        <f ca="1">IF(Controle!$N$16=1,0,$D1390*L640*L$5)</f>
        <v>0</v>
      </c>
      <c r="M1390" s="382">
        <f ca="1">IF(Controle!$N$16=1,0,$D1390*M640*M$5)</f>
        <v>0</v>
      </c>
      <c r="N1390" s="382">
        <f ca="1">IF(Controle!$N$16=1,0,$D1390*N640*N$5)</f>
        <v>0</v>
      </c>
      <c r="O1390" s="382">
        <f ca="1">IF(Controle!$N$16=1,0,$D1390*O640*O$5)</f>
        <v>0</v>
      </c>
      <c r="P1390" s="382">
        <f ca="1">IF(Controle!$N$16=1,0,$D1390*P640*P$5)</f>
        <v>0</v>
      </c>
      <c r="Q1390" s="382">
        <f ca="1">IF(Controle!$N$16=1,0,$D1390*Q640*Q$5)</f>
        <v>0</v>
      </c>
      <c r="R1390" s="382">
        <f ca="1">IF(Controle!$N$16=1,0,$D1390*R640*R$5)</f>
        <v>3.0729445708672714</v>
      </c>
      <c r="S1390" s="382">
        <f ca="1">IF(Controle!$N$16=1,0,$D1390*S640*S$5)</f>
        <v>0</v>
      </c>
      <c r="T1390" s="382">
        <f ca="1">IF(Controle!$N$16=1,0,$D1390*T640*T$5)</f>
        <v>0</v>
      </c>
      <c r="U1390" s="382">
        <f ca="1">IF(Controle!$N$16=1,0,$D1390*U640*U$5)</f>
        <v>0</v>
      </c>
      <c r="V1390" s="382">
        <f ca="1">IF(Controle!$N$16=1,0,$D1390*V640*V$5)</f>
        <v>0</v>
      </c>
      <c r="W1390" s="382">
        <f ca="1">IF(Controle!$N$16=1,0,$D1390*W640*W$5)</f>
        <v>0</v>
      </c>
      <c r="X1390" s="382">
        <f ca="1">IF(Controle!$N$16=1,0,$D1390*X640*X$5)</f>
        <v>1705.4842368313355</v>
      </c>
      <c r="Y1390" s="382">
        <f ca="1">IF(Controle!$N$16=1,0,$D1390*Y640*Y$5)</f>
        <v>0</v>
      </c>
      <c r="Z1390" s="382">
        <f ca="1">IF(Controle!$N$16=1,0,$D1390*Z640*Z$5)</f>
        <v>0</v>
      </c>
      <c r="AA1390" s="382">
        <f ca="1">IF(Controle!$N$16=1,0,$D1390*AA640*AA$5)</f>
        <v>0</v>
      </c>
      <c r="AB1390" s="382">
        <f ca="1">IF(Controle!$N$16=1,0,$D1390*AB640*AB$5)</f>
        <v>0</v>
      </c>
      <c r="AC1390" s="382">
        <f ca="1">IF(Controle!$N$16=1,0,$D1390*AC640*AC$5)</f>
        <v>0</v>
      </c>
      <c r="AD1390" s="382">
        <f ca="1">IF(Controle!$N$16=1,0,$D1390*AD640*AD$5)</f>
        <v>0</v>
      </c>
      <c r="AE1390" s="382">
        <f ca="1">IF(Controle!$N$16=1,0,$D1390*AE640*AE$5)</f>
        <v>3776.6488775958765</v>
      </c>
      <c r="AF1390" s="382">
        <f ca="1">IF(Controle!$N$16=1,0,$D1390*AF640*AF$5)</f>
        <v>0</v>
      </c>
      <c r="AG1390" s="382">
        <f ca="1">IF(Controle!$N$16=1,0,$D1390*AG640*AG$5)</f>
        <v>0</v>
      </c>
      <c r="AH1390" s="382">
        <f ca="1">IF(Controle!$N$16=1,0,$D1390*AH640*AH$5)</f>
        <v>0</v>
      </c>
      <c r="AI1390" s="382">
        <f ca="1">IF(Controle!$N$16=1,0,$D1390*AI640*AI$5)</f>
        <v>0</v>
      </c>
      <c r="AJ1390" s="382">
        <f ca="1">IF(Controle!$N$16=1,0,$D1390*AJ640*AJ$5)</f>
        <v>0</v>
      </c>
      <c r="AK1390" s="382">
        <f ca="1">IF(Controle!$N$16=1,0,$D1390*AK640*AK$5)</f>
        <v>0</v>
      </c>
      <c r="AL1390" s="382">
        <f ca="1">IF(Controle!$N$16=1,0,$D1390*AL640*AL$5)</f>
        <v>0</v>
      </c>
      <c r="AM1390" s="382">
        <f ca="1">IF(Controle!$N$16=1,0,$D1390*AM640*AM$5)</f>
        <v>0</v>
      </c>
      <c r="AN1390" s="382">
        <f ca="1">IF(Controle!$N$16=1,0,$D1390*AN640*AN$5)</f>
        <v>0</v>
      </c>
      <c r="AO1390" s="382">
        <f ca="1">IF(Controle!$N$16=1,0,$D1390*AO640*AO$5)</f>
        <v>0</v>
      </c>
      <c r="AP1390" s="382">
        <f ca="1">IF(Controle!$N$16=1,0,$D1390*AP640*AP$5)</f>
        <v>0</v>
      </c>
      <c r="AQ1390" s="382">
        <f ca="1">IF(Controle!$N$16=1,0,$D1390*AQ640*AQ$5)</f>
        <v>0</v>
      </c>
      <c r="AR1390" s="382">
        <f ca="1">IF(Controle!$N$16=1,0,$D1390*AR640*AR$5)</f>
        <v>0</v>
      </c>
      <c r="AS1390" s="684">
        <f t="shared" ref="AS1390:AS1428" ca="1" si="690">SUM(E1390:AR1390)</f>
        <v>5485.2060589980792</v>
      </c>
    </row>
    <row r="1391" spans="1:47" hidden="1" outlineLevel="1">
      <c r="B1391" s="123"/>
      <c r="C1391" s="81">
        <f t="shared" ref="C1391:C1428" si="691">C1390+1</f>
        <v>3</v>
      </c>
      <c r="D1391" s="191">
        <f t="shared" ca="1" si="689"/>
        <v>77.959765609754697</v>
      </c>
      <c r="E1391" s="382">
        <f ca="1">IF(Controle!$N$16=1,0,$D1391*E641*E$5)</f>
        <v>0</v>
      </c>
      <c r="F1391" s="382">
        <f ca="1">IF(Controle!$N$16=1,0,$D1391*F641*F$5)</f>
        <v>0</v>
      </c>
      <c r="G1391" s="382">
        <f ca="1">IF(Controle!$N$16=1,0,$D1391*G641*G$5)</f>
        <v>0</v>
      </c>
      <c r="H1391" s="382">
        <f ca="1">IF(Controle!$N$16=1,0,$D1391*H641*H$5)</f>
        <v>0</v>
      </c>
      <c r="I1391" s="382">
        <f ca="1">IF(Controle!$N$16=1,0,$D1391*I641*I$5)</f>
        <v>0</v>
      </c>
      <c r="J1391" s="382">
        <f ca="1">IF(Controle!$N$16=1,0,$D1391*J641*J$5)</f>
        <v>0</v>
      </c>
      <c r="K1391" s="382">
        <f ca="1">IF(Controle!$N$16=1,0,$D1391*K641*K$5)</f>
        <v>0</v>
      </c>
      <c r="L1391" s="382">
        <f ca="1">IF(Controle!$N$16=1,0,$D1391*L641*L$5)</f>
        <v>0</v>
      </c>
      <c r="M1391" s="382">
        <f ca="1">IF(Controle!$N$16=1,0,$D1391*M641*M$5)</f>
        <v>0</v>
      </c>
      <c r="N1391" s="382">
        <f ca="1">IF(Controle!$N$16=1,0,$D1391*N641*N$5)</f>
        <v>0</v>
      </c>
      <c r="O1391" s="382">
        <f ca="1">IF(Controle!$N$16=1,0,$D1391*O641*O$5)</f>
        <v>0</v>
      </c>
      <c r="P1391" s="382">
        <f ca="1">IF(Controle!$N$16=1,0,$D1391*P641*P$5)</f>
        <v>0</v>
      </c>
      <c r="Q1391" s="382">
        <f ca="1">IF(Controle!$N$16=1,0,$D1391*Q641*Q$5)</f>
        <v>0</v>
      </c>
      <c r="R1391" s="382">
        <f ca="1">IF(Controle!$N$16=1,0,$D1391*R641*R$5)</f>
        <v>0</v>
      </c>
      <c r="S1391" s="382">
        <f ca="1">IF(Controle!$N$16=1,0,$D1391*S641*S$5)</f>
        <v>7.7959765609754701</v>
      </c>
      <c r="T1391" s="382">
        <f ca="1">IF(Controle!$N$16=1,0,$D1391*T641*T$5)</f>
        <v>0</v>
      </c>
      <c r="U1391" s="382">
        <f ca="1">IF(Controle!$N$16=1,0,$D1391*U641*U$5)</f>
        <v>0</v>
      </c>
      <c r="V1391" s="382">
        <f ca="1">IF(Controle!$N$16=1,0,$D1391*V641*V$5)</f>
        <v>0</v>
      </c>
      <c r="W1391" s="382">
        <f ca="1">IF(Controle!$N$16=1,0,$D1391*W641*W$5)</f>
        <v>0</v>
      </c>
      <c r="X1391" s="382">
        <f ca="1">IF(Controle!$N$16=1,0,$D1391*X641*X$5)</f>
        <v>0</v>
      </c>
      <c r="Y1391" s="382">
        <f ca="1">IF(Controle!$N$16=1,0,$D1391*Y641*Y$5)</f>
        <v>4326.7669913413856</v>
      </c>
      <c r="Z1391" s="382">
        <f ca="1">IF(Controle!$N$16=1,0,$D1391*Z641*Z$5)</f>
        <v>0</v>
      </c>
      <c r="AA1391" s="382">
        <f ca="1">IF(Controle!$N$16=1,0,$D1391*AA641*AA$5)</f>
        <v>0</v>
      </c>
      <c r="AB1391" s="382">
        <f ca="1">IF(Controle!$N$16=1,0,$D1391*AB641*AB$5)</f>
        <v>0</v>
      </c>
      <c r="AC1391" s="382">
        <f ca="1">IF(Controle!$N$16=1,0,$D1391*AC641*AC$5)</f>
        <v>0</v>
      </c>
      <c r="AD1391" s="382">
        <f ca="1">IF(Controle!$N$16=1,0,$D1391*AD641*AD$5)</f>
        <v>0</v>
      </c>
      <c r="AE1391" s="382">
        <f ca="1">IF(Controle!$N$16=1,0,$D1391*AE641*AE$5)</f>
        <v>0</v>
      </c>
      <c r="AF1391" s="382">
        <f ca="1">IF(Controle!$N$16=1,0,$D1391*AF641*AF$5)</f>
        <v>9581.2551934388521</v>
      </c>
      <c r="AG1391" s="382">
        <f ca="1">IF(Controle!$N$16=1,0,$D1391*AG641*AG$5)</f>
        <v>0</v>
      </c>
      <c r="AH1391" s="382">
        <f ca="1">IF(Controle!$N$16=1,0,$D1391*AH641*AH$5)</f>
        <v>0</v>
      </c>
      <c r="AI1391" s="382">
        <f ca="1">IF(Controle!$N$16=1,0,$D1391*AI641*AI$5)</f>
        <v>0</v>
      </c>
      <c r="AJ1391" s="382">
        <f ca="1">IF(Controle!$N$16=1,0,$D1391*AJ641*AJ$5)</f>
        <v>0</v>
      </c>
      <c r="AK1391" s="382">
        <f ca="1">IF(Controle!$N$16=1,0,$D1391*AK641*AK$5)</f>
        <v>0</v>
      </c>
      <c r="AL1391" s="382">
        <f ca="1">IF(Controle!$N$16=1,0,$D1391*AL641*AL$5)</f>
        <v>0</v>
      </c>
      <c r="AM1391" s="382">
        <f ca="1">IF(Controle!$N$16=1,0,$D1391*AM641*AM$5)</f>
        <v>0</v>
      </c>
      <c r="AN1391" s="382">
        <f ca="1">IF(Controle!$N$16=1,0,$D1391*AN641*AN$5)</f>
        <v>0</v>
      </c>
      <c r="AO1391" s="382">
        <f ca="1">IF(Controle!$N$16=1,0,$D1391*AO641*AO$5)</f>
        <v>0</v>
      </c>
      <c r="AP1391" s="382">
        <f ca="1">IF(Controle!$N$16=1,0,$D1391*AP641*AP$5)</f>
        <v>0</v>
      </c>
      <c r="AQ1391" s="382">
        <f ca="1">IF(Controle!$N$16=1,0,$D1391*AQ641*AQ$5)</f>
        <v>0</v>
      </c>
      <c r="AR1391" s="382">
        <f ca="1">IF(Controle!$N$16=1,0,$D1391*AR641*AR$5)</f>
        <v>0</v>
      </c>
      <c r="AS1391" s="684">
        <f t="shared" ca="1" si="690"/>
        <v>13915.818161341213</v>
      </c>
    </row>
    <row r="1392" spans="1:47" hidden="1" outlineLevel="1">
      <c r="B1392" s="123"/>
      <c r="C1392" s="81">
        <f t="shared" si="691"/>
        <v>4</v>
      </c>
      <c r="D1392" s="191">
        <f t="shared" ca="1" si="689"/>
        <v>77.959765609754697</v>
      </c>
      <c r="E1392" s="382">
        <f ca="1">IF(Controle!$N$16=1,0,$D1392*E642*E$5)</f>
        <v>0</v>
      </c>
      <c r="F1392" s="382">
        <f ca="1">IF(Controle!$N$16=1,0,$D1392*F642*F$5)</f>
        <v>0</v>
      </c>
      <c r="G1392" s="382">
        <f ca="1">IF(Controle!$N$16=1,0,$D1392*G642*G$5)</f>
        <v>0</v>
      </c>
      <c r="H1392" s="382">
        <f ca="1">IF(Controle!$N$16=1,0,$D1392*H642*H$5)</f>
        <v>0</v>
      </c>
      <c r="I1392" s="382">
        <f ca="1">IF(Controle!$N$16=1,0,$D1392*I642*I$5)</f>
        <v>0</v>
      </c>
      <c r="J1392" s="382">
        <f ca="1">IF(Controle!$N$16=1,0,$D1392*J642*J$5)</f>
        <v>0</v>
      </c>
      <c r="K1392" s="382">
        <f ca="1">IF(Controle!$N$16=1,0,$D1392*K642*K$5)</f>
        <v>0</v>
      </c>
      <c r="L1392" s="382">
        <f ca="1">IF(Controle!$N$16=1,0,$D1392*L642*L$5)</f>
        <v>0</v>
      </c>
      <c r="M1392" s="382">
        <f ca="1">IF(Controle!$N$16=1,0,$D1392*M642*M$5)</f>
        <v>0</v>
      </c>
      <c r="N1392" s="382">
        <f ca="1">IF(Controle!$N$16=1,0,$D1392*N642*N$5)</f>
        <v>0</v>
      </c>
      <c r="O1392" s="382">
        <f ca="1">IF(Controle!$N$16=1,0,$D1392*O642*O$5)</f>
        <v>0</v>
      </c>
      <c r="P1392" s="382">
        <f ca="1">IF(Controle!$N$16=1,0,$D1392*P642*P$5)</f>
        <v>0</v>
      </c>
      <c r="Q1392" s="382">
        <f ca="1">IF(Controle!$N$16=1,0,$D1392*Q642*Q$5)</f>
        <v>0</v>
      </c>
      <c r="R1392" s="382">
        <f ca="1">IF(Controle!$N$16=1,0,$D1392*R642*R$5)</f>
        <v>0</v>
      </c>
      <c r="S1392" s="382">
        <f ca="1">IF(Controle!$N$16=1,0,$D1392*S642*S$5)</f>
        <v>0</v>
      </c>
      <c r="T1392" s="382">
        <f ca="1">IF(Controle!$N$16=1,0,$D1392*T642*T$5)</f>
        <v>7.7959765609754701</v>
      </c>
      <c r="U1392" s="382">
        <f ca="1">IF(Controle!$N$16=1,0,$D1392*U642*U$5)</f>
        <v>0</v>
      </c>
      <c r="V1392" s="382">
        <f ca="1">IF(Controle!$N$16=1,0,$D1392*V642*V$5)</f>
        <v>0</v>
      </c>
      <c r="W1392" s="382">
        <f ca="1">IF(Controle!$N$16=1,0,$D1392*W642*W$5)</f>
        <v>0</v>
      </c>
      <c r="X1392" s="382">
        <f ca="1">IF(Controle!$N$16=1,0,$D1392*X642*X$5)</f>
        <v>0</v>
      </c>
      <c r="Y1392" s="382">
        <f ca="1">IF(Controle!$N$16=1,0,$D1392*Y642*Y$5)</f>
        <v>0</v>
      </c>
      <c r="Z1392" s="382">
        <f ca="1">IF(Controle!$N$16=1,0,$D1392*Z642*Z$5)</f>
        <v>4326.7669913413856</v>
      </c>
      <c r="AA1392" s="382">
        <f ca="1">IF(Controle!$N$16=1,0,$D1392*AA642*AA$5)</f>
        <v>0</v>
      </c>
      <c r="AB1392" s="382">
        <f ca="1">IF(Controle!$N$16=1,0,$D1392*AB642*AB$5)</f>
        <v>0</v>
      </c>
      <c r="AC1392" s="382">
        <f ca="1">IF(Controle!$N$16=1,0,$D1392*AC642*AC$5)</f>
        <v>0</v>
      </c>
      <c r="AD1392" s="382">
        <f ca="1">IF(Controle!$N$16=1,0,$D1392*AD642*AD$5)</f>
        <v>0</v>
      </c>
      <c r="AE1392" s="382">
        <f ca="1">IF(Controle!$N$16=1,0,$D1392*AE642*AE$5)</f>
        <v>0</v>
      </c>
      <c r="AF1392" s="382">
        <f ca="1">IF(Controle!$N$16=1,0,$D1392*AF642*AF$5)</f>
        <v>0</v>
      </c>
      <c r="AG1392" s="382">
        <f ca="1">IF(Controle!$N$16=1,0,$D1392*AG642*AG$5)</f>
        <v>9581.2551934388521</v>
      </c>
      <c r="AH1392" s="382">
        <f ca="1">IF(Controle!$N$16=1,0,$D1392*AH642*AH$5)</f>
        <v>0</v>
      </c>
      <c r="AI1392" s="382">
        <f ca="1">IF(Controle!$N$16=1,0,$D1392*AI642*AI$5)</f>
        <v>0</v>
      </c>
      <c r="AJ1392" s="382">
        <f ca="1">IF(Controle!$N$16=1,0,$D1392*AJ642*AJ$5)</f>
        <v>0</v>
      </c>
      <c r="AK1392" s="382">
        <f ca="1">IF(Controle!$N$16=1,0,$D1392*AK642*AK$5)</f>
        <v>0</v>
      </c>
      <c r="AL1392" s="382">
        <f ca="1">IF(Controle!$N$16=1,0,$D1392*AL642*AL$5)</f>
        <v>0</v>
      </c>
      <c r="AM1392" s="382">
        <f ca="1">IF(Controle!$N$16=1,0,$D1392*AM642*AM$5)</f>
        <v>0</v>
      </c>
      <c r="AN1392" s="382">
        <f ca="1">IF(Controle!$N$16=1,0,$D1392*AN642*AN$5)</f>
        <v>0</v>
      </c>
      <c r="AO1392" s="382">
        <f ca="1">IF(Controle!$N$16=1,0,$D1392*AO642*AO$5)</f>
        <v>0</v>
      </c>
      <c r="AP1392" s="382">
        <f ca="1">IF(Controle!$N$16=1,0,$D1392*AP642*AP$5)</f>
        <v>0</v>
      </c>
      <c r="AQ1392" s="382">
        <f ca="1">IF(Controle!$N$16=1,0,$D1392*AQ642*AQ$5)</f>
        <v>0</v>
      </c>
      <c r="AR1392" s="382">
        <f ca="1">IF(Controle!$N$16=1,0,$D1392*AR642*AR$5)</f>
        <v>0</v>
      </c>
      <c r="AS1392" s="684">
        <f t="shared" ca="1" si="690"/>
        <v>13915.818161341213</v>
      </c>
    </row>
    <row r="1393" spans="2:45" hidden="1" outlineLevel="1">
      <c r="B1393" s="123"/>
      <c r="C1393" s="81">
        <f t="shared" si="691"/>
        <v>5</v>
      </c>
      <c r="D1393" s="191">
        <f t="shared" ca="1" si="689"/>
        <v>77.959759321621092</v>
      </c>
      <c r="E1393" s="382">
        <f ca="1">IF(Controle!$N$16=1,0,$D1393*E643*E$5)</f>
        <v>0</v>
      </c>
      <c r="F1393" s="382">
        <f ca="1">IF(Controle!$N$16=1,0,$D1393*F643*F$5)</f>
        <v>0</v>
      </c>
      <c r="G1393" s="382">
        <f ca="1">IF(Controle!$N$16=1,0,$D1393*G643*G$5)</f>
        <v>0</v>
      </c>
      <c r="H1393" s="382">
        <f ca="1">IF(Controle!$N$16=1,0,$D1393*H643*H$5)</f>
        <v>0</v>
      </c>
      <c r="I1393" s="382">
        <f ca="1">IF(Controle!$N$16=1,0,$D1393*I643*I$5)</f>
        <v>0</v>
      </c>
      <c r="J1393" s="382">
        <f ca="1">IF(Controle!$N$16=1,0,$D1393*J643*J$5)</f>
        <v>0</v>
      </c>
      <c r="K1393" s="382">
        <f ca="1">IF(Controle!$N$16=1,0,$D1393*K643*K$5)</f>
        <v>0</v>
      </c>
      <c r="L1393" s="382">
        <f ca="1">IF(Controle!$N$16=1,0,$D1393*L643*L$5)</f>
        <v>0</v>
      </c>
      <c r="M1393" s="382">
        <f ca="1">IF(Controle!$N$16=1,0,$D1393*M643*M$5)</f>
        <v>0</v>
      </c>
      <c r="N1393" s="382">
        <f ca="1">IF(Controle!$N$16=1,0,$D1393*N643*N$5)</f>
        <v>0</v>
      </c>
      <c r="O1393" s="382">
        <f ca="1">IF(Controle!$N$16=1,0,$D1393*O643*O$5)</f>
        <v>0</v>
      </c>
      <c r="P1393" s="382">
        <f ca="1">IF(Controle!$N$16=1,0,$D1393*P643*P$5)</f>
        <v>0</v>
      </c>
      <c r="Q1393" s="382">
        <f ca="1">IF(Controle!$N$16=1,0,$D1393*Q643*Q$5)</f>
        <v>0</v>
      </c>
      <c r="R1393" s="382">
        <f ca="1">IF(Controle!$N$16=1,0,$D1393*R643*R$5)</f>
        <v>0</v>
      </c>
      <c r="S1393" s="382">
        <f ca="1">IF(Controle!$N$16=1,0,$D1393*S643*S$5)</f>
        <v>0</v>
      </c>
      <c r="T1393" s="382">
        <f ca="1">IF(Controle!$N$16=1,0,$D1393*T643*T$5)</f>
        <v>0</v>
      </c>
      <c r="U1393" s="382">
        <f ca="1">IF(Controle!$N$16=1,0,$D1393*U643*U$5)</f>
        <v>7.7959759321621096</v>
      </c>
      <c r="V1393" s="382">
        <f ca="1">IF(Controle!$N$16=1,0,$D1393*V643*V$5)</f>
        <v>0</v>
      </c>
      <c r="W1393" s="382">
        <f ca="1">IF(Controle!$N$16=1,0,$D1393*W643*W$5)</f>
        <v>0</v>
      </c>
      <c r="X1393" s="382">
        <f ca="1">IF(Controle!$N$16=1,0,$D1393*X643*X$5)</f>
        <v>0</v>
      </c>
      <c r="Y1393" s="382">
        <f ca="1">IF(Controle!$N$16=1,0,$D1393*Y643*Y$5)</f>
        <v>0</v>
      </c>
      <c r="Z1393" s="382">
        <f ca="1">IF(Controle!$N$16=1,0,$D1393*Z643*Z$5)</f>
        <v>0</v>
      </c>
      <c r="AA1393" s="382">
        <f ca="1">IF(Controle!$N$16=1,0,$D1393*AA643*AA$5)</f>
        <v>4326.7666423499704</v>
      </c>
      <c r="AB1393" s="382">
        <f ca="1">IF(Controle!$N$16=1,0,$D1393*AB643*AB$5)</f>
        <v>0</v>
      </c>
      <c r="AC1393" s="382">
        <f ca="1">IF(Controle!$N$16=1,0,$D1393*AC643*AC$5)</f>
        <v>0</v>
      </c>
      <c r="AD1393" s="382">
        <f ca="1">IF(Controle!$N$16=1,0,$D1393*AD643*AD$5)</f>
        <v>0</v>
      </c>
      <c r="AE1393" s="382">
        <f ca="1">IF(Controle!$N$16=1,0,$D1393*AE643*AE$5)</f>
        <v>0</v>
      </c>
      <c r="AF1393" s="382">
        <f ca="1">IF(Controle!$N$16=1,0,$D1393*AF643*AF$5)</f>
        <v>0</v>
      </c>
      <c r="AG1393" s="382">
        <f ca="1">IF(Controle!$N$16=1,0,$D1393*AG643*AG$5)</f>
        <v>0</v>
      </c>
      <c r="AH1393" s="382">
        <f ca="1">IF(Controle!$N$16=1,0,$D1393*AH643*AH$5)</f>
        <v>9581.2544206272323</v>
      </c>
      <c r="AI1393" s="382">
        <f ca="1">IF(Controle!$N$16=1,0,$D1393*AI643*AI$5)</f>
        <v>0</v>
      </c>
      <c r="AJ1393" s="382">
        <f ca="1">IF(Controle!$N$16=1,0,$D1393*AJ643*AJ$5)</f>
        <v>0</v>
      </c>
      <c r="AK1393" s="382">
        <f ca="1">IF(Controle!$N$16=1,0,$D1393*AK643*AK$5)</f>
        <v>0</v>
      </c>
      <c r="AL1393" s="382">
        <f ca="1">IF(Controle!$N$16=1,0,$D1393*AL643*AL$5)</f>
        <v>0</v>
      </c>
      <c r="AM1393" s="382">
        <f ca="1">IF(Controle!$N$16=1,0,$D1393*AM643*AM$5)</f>
        <v>0</v>
      </c>
      <c r="AN1393" s="382">
        <f ca="1">IF(Controle!$N$16=1,0,$D1393*AN643*AN$5)</f>
        <v>0</v>
      </c>
      <c r="AO1393" s="382">
        <f ca="1">IF(Controle!$N$16=1,0,$D1393*AO643*AO$5)</f>
        <v>0</v>
      </c>
      <c r="AP1393" s="382">
        <f ca="1">IF(Controle!$N$16=1,0,$D1393*AP643*AP$5)</f>
        <v>0</v>
      </c>
      <c r="AQ1393" s="382">
        <f ca="1">IF(Controle!$N$16=1,0,$D1393*AQ643*AQ$5)</f>
        <v>0</v>
      </c>
      <c r="AR1393" s="382">
        <f ca="1">IF(Controle!$N$16=1,0,$D1393*AR643*AR$5)</f>
        <v>0</v>
      </c>
      <c r="AS1393" s="684">
        <f t="shared" ca="1" si="690"/>
        <v>13915.817038909365</v>
      </c>
    </row>
    <row r="1394" spans="2:45" hidden="1" outlineLevel="1">
      <c r="B1394" s="123"/>
      <c r="C1394" s="81">
        <f t="shared" si="691"/>
        <v>6</v>
      </c>
      <c r="D1394" s="191">
        <f t="shared" ca="1" si="689"/>
        <v>77.959759321621064</v>
      </c>
      <c r="E1394" s="382">
        <f ca="1">IF(Controle!$N$16=1,0,$D1394*E644*E$5)</f>
        <v>0</v>
      </c>
      <c r="F1394" s="382">
        <f ca="1">IF(Controle!$N$16=1,0,$D1394*F644*F$5)</f>
        <v>0</v>
      </c>
      <c r="G1394" s="382">
        <f ca="1">IF(Controle!$N$16=1,0,$D1394*G644*G$5)</f>
        <v>0</v>
      </c>
      <c r="H1394" s="382">
        <f ca="1">IF(Controle!$N$16=1,0,$D1394*H644*H$5)</f>
        <v>0</v>
      </c>
      <c r="I1394" s="382">
        <f ca="1">IF(Controle!$N$16=1,0,$D1394*I644*I$5)</f>
        <v>0</v>
      </c>
      <c r="J1394" s="382">
        <f ca="1">IF(Controle!$N$16=1,0,$D1394*J644*J$5)</f>
        <v>0</v>
      </c>
      <c r="K1394" s="382">
        <f ca="1">IF(Controle!$N$16=1,0,$D1394*K644*K$5)</f>
        <v>0</v>
      </c>
      <c r="L1394" s="382">
        <f ca="1">IF(Controle!$N$16=1,0,$D1394*L644*L$5)</f>
        <v>0</v>
      </c>
      <c r="M1394" s="382">
        <f ca="1">IF(Controle!$N$16=1,0,$D1394*M644*M$5)</f>
        <v>0</v>
      </c>
      <c r="N1394" s="382">
        <f ca="1">IF(Controle!$N$16=1,0,$D1394*N644*N$5)</f>
        <v>0</v>
      </c>
      <c r="O1394" s="382">
        <f ca="1">IF(Controle!$N$16=1,0,$D1394*O644*O$5)</f>
        <v>0</v>
      </c>
      <c r="P1394" s="382">
        <f ca="1">IF(Controle!$N$16=1,0,$D1394*P644*P$5)</f>
        <v>0</v>
      </c>
      <c r="Q1394" s="382">
        <f ca="1">IF(Controle!$N$16=1,0,$D1394*Q644*Q$5)</f>
        <v>0</v>
      </c>
      <c r="R1394" s="382">
        <f ca="1">IF(Controle!$N$16=1,0,$D1394*R644*R$5)</f>
        <v>0</v>
      </c>
      <c r="S1394" s="382">
        <f ca="1">IF(Controle!$N$16=1,0,$D1394*S644*S$5)</f>
        <v>0</v>
      </c>
      <c r="T1394" s="382">
        <f ca="1">IF(Controle!$N$16=1,0,$D1394*T644*T$5)</f>
        <v>0</v>
      </c>
      <c r="U1394" s="382">
        <f ca="1">IF(Controle!$N$16=1,0,$D1394*U644*U$5)</f>
        <v>0</v>
      </c>
      <c r="V1394" s="382">
        <f ca="1">IF(Controle!$N$16=1,0,$D1394*V644*V$5)</f>
        <v>7.7959759321621069</v>
      </c>
      <c r="W1394" s="382">
        <f ca="1">IF(Controle!$N$16=1,0,$D1394*W644*W$5)</f>
        <v>0</v>
      </c>
      <c r="X1394" s="382">
        <f ca="1">IF(Controle!$N$16=1,0,$D1394*X644*X$5)</f>
        <v>0</v>
      </c>
      <c r="Y1394" s="382">
        <f ca="1">IF(Controle!$N$16=1,0,$D1394*Y644*Y$5)</f>
        <v>0</v>
      </c>
      <c r="Z1394" s="382">
        <f ca="1">IF(Controle!$N$16=1,0,$D1394*Z644*Z$5)</f>
        <v>0</v>
      </c>
      <c r="AA1394" s="382">
        <f ca="1">IF(Controle!$N$16=1,0,$D1394*AA644*AA$5)</f>
        <v>0</v>
      </c>
      <c r="AB1394" s="382">
        <f ca="1">IF(Controle!$N$16=1,0,$D1394*AB644*AB$5)</f>
        <v>4326.7666423499686</v>
      </c>
      <c r="AC1394" s="382">
        <f ca="1">IF(Controle!$N$16=1,0,$D1394*AC644*AC$5)</f>
        <v>0</v>
      </c>
      <c r="AD1394" s="382">
        <f ca="1">IF(Controle!$N$16=1,0,$D1394*AD644*AD$5)</f>
        <v>0</v>
      </c>
      <c r="AE1394" s="382">
        <f ca="1">IF(Controle!$N$16=1,0,$D1394*AE644*AE$5)</f>
        <v>0</v>
      </c>
      <c r="AF1394" s="382">
        <f ca="1">IF(Controle!$N$16=1,0,$D1394*AF644*AF$5)</f>
        <v>0</v>
      </c>
      <c r="AG1394" s="382">
        <f ca="1">IF(Controle!$N$16=1,0,$D1394*AG644*AG$5)</f>
        <v>0</v>
      </c>
      <c r="AH1394" s="382">
        <f ca="1">IF(Controle!$N$16=1,0,$D1394*AH644*AH$5)</f>
        <v>0</v>
      </c>
      <c r="AI1394" s="382">
        <f ca="1">IF(Controle!$N$16=1,0,$D1394*AI644*AI$5)</f>
        <v>9581.2544206272287</v>
      </c>
      <c r="AJ1394" s="382">
        <f ca="1">IF(Controle!$N$16=1,0,$D1394*AJ644*AJ$5)</f>
        <v>0</v>
      </c>
      <c r="AK1394" s="382">
        <f ca="1">IF(Controle!$N$16=1,0,$D1394*AK644*AK$5)</f>
        <v>0</v>
      </c>
      <c r="AL1394" s="382">
        <f ca="1">IF(Controle!$N$16=1,0,$D1394*AL644*AL$5)</f>
        <v>0</v>
      </c>
      <c r="AM1394" s="382">
        <f ca="1">IF(Controle!$N$16=1,0,$D1394*AM644*AM$5)</f>
        <v>0</v>
      </c>
      <c r="AN1394" s="382">
        <f ca="1">IF(Controle!$N$16=1,0,$D1394*AN644*AN$5)</f>
        <v>0</v>
      </c>
      <c r="AO1394" s="382">
        <f ca="1">IF(Controle!$N$16=1,0,$D1394*AO644*AO$5)</f>
        <v>0</v>
      </c>
      <c r="AP1394" s="382">
        <f ca="1">IF(Controle!$N$16=1,0,$D1394*AP644*AP$5)</f>
        <v>0</v>
      </c>
      <c r="AQ1394" s="382">
        <f ca="1">IF(Controle!$N$16=1,0,$D1394*AQ644*AQ$5)</f>
        <v>0</v>
      </c>
      <c r="AR1394" s="382">
        <f ca="1">IF(Controle!$N$16=1,0,$D1394*AR644*AR$5)</f>
        <v>0</v>
      </c>
      <c r="AS1394" s="684">
        <f t="shared" ca="1" si="690"/>
        <v>13915.817038909359</v>
      </c>
    </row>
    <row r="1395" spans="2:45" hidden="1" outlineLevel="1">
      <c r="B1395" s="123"/>
      <c r="C1395" s="81">
        <f t="shared" si="691"/>
        <v>7</v>
      </c>
      <c r="D1395" s="191">
        <f t="shared" ca="1" si="689"/>
        <v>77.959759321621064</v>
      </c>
      <c r="E1395" s="382">
        <f ca="1">IF(Controle!$N$16=1,0,$D1395*E645*E$5)</f>
        <v>0</v>
      </c>
      <c r="F1395" s="382">
        <f ca="1">IF(Controle!$N$16=1,0,$D1395*F645*F$5)</f>
        <v>0</v>
      </c>
      <c r="G1395" s="382">
        <f ca="1">IF(Controle!$N$16=1,0,$D1395*G645*G$5)</f>
        <v>0</v>
      </c>
      <c r="H1395" s="382">
        <f ca="1">IF(Controle!$N$16=1,0,$D1395*H645*H$5)</f>
        <v>0</v>
      </c>
      <c r="I1395" s="382">
        <f ca="1">IF(Controle!$N$16=1,0,$D1395*I645*I$5)</f>
        <v>0</v>
      </c>
      <c r="J1395" s="382">
        <f ca="1">IF(Controle!$N$16=1,0,$D1395*J645*J$5)</f>
        <v>0</v>
      </c>
      <c r="K1395" s="382">
        <f ca="1">IF(Controle!$N$16=1,0,$D1395*K645*K$5)</f>
        <v>0</v>
      </c>
      <c r="L1395" s="382">
        <f ca="1">IF(Controle!$N$16=1,0,$D1395*L645*L$5)</f>
        <v>0</v>
      </c>
      <c r="M1395" s="382">
        <f ca="1">IF(Controle!$N$16=1,0,$D1395*M645*M$5)</f>
        <v>0</v>
      </c>
      <c r="N1395" s="382">
        <f ca="1">IF(Controle!$N$16=1,0,$D1395*N645*N$5)</f>
        <v>0</v>
      </c>
      <c r="O1395" s="382">
        <f ca="1">IF(Controle!$N$16=1,0,$D1395*O645*O$5)</f>
        <v>0</v>
      </c>
      <c r="P1395" s="382">
        <f ca="1">IF(Controle!$N$16=1,0,$D1395*P645*P$5)</f>
        <v>0</v>
      </c>
      <c r="Q1395" s="382">
        <f ca="1">IF(Controle!$N$16=1,0,$D1395*Q645*Q$5)</f>
        <v>0</v>
      </c>
      <c r="R1395" s="382">
        <f ca="1">IF(Controle!$N$16=1,0,$D1395*R645*R$5)</f>
        <v>0</v>
      </c>
      <c r="S1395" s="382">
        <f ca="1">IF(Controle!$N$16=1,0,$D1395*S645*S$5)</f>
        <v>0</v>
      </c>
      <c r="T1395" s="382">
        <f ca="1">IF(Controle!$N$16=1,0,$D1395*T645*T$5)</f>
        <v>0</v>
      </c>
      <c r="U1395" s="382">
        <f ca="1">IF(Controle!$N$16=1,0,$D1395*U645*U$5)</f>
        <v>0</v>
      </c>
      <c r="V1395" s="382">
        <f ca="1">IF(Controle!$N$16=1,0,$D1395*V645*V$5)</f>
        <v>0</v>
      </c>
      <c r="W1395" s="382">
        <f ca="1">IF(Controle!$N$16=1,0,$D1395*W645*W$5)</f>
        <v>7.7959759321621069</v>
      </c>
      <c r="X1395" s="382">
        <f ca="1">IF(Controle!$N$16=1,0,$D1395*X645*X$5)</f>
        <v>0</v>
      </c>
      <c r="Y1395" s="382">
        <f ca="1">IF(Controle!$N$16=1,0,$D1395*Y645*Y$5)</f>
        <v>0</v>
      </c>
      <c r="Z1395" s="382">
        <f ca="1">IF(Controle!$N$16=1,0,$D1395*Z645*Z$5)</f>
        <v>0</v>
      </c>
      <c r="AA1395" s="382">
        <f ca="1">IF(Controle!$N$16=1,0,$D1395*AA645*AA$5)</f>
        <v>0</v>
      </c>
      <c r="AB1395" s="382">
        <f ca="1">IF(Controle!$N$16=1,0,$D1395*AB645*AB$5)</f>
        <v>0</v>
      </c>
      <c r="AC1395" s="382">
        <f ca="1">IF(Controle!$N$16=1,0,$D1395*AC645*AC$5)</f>
        <v>4326.7666423499686</v>
      </c>
      <c r="AD1395" s="382">
        <f ca="1">IF(Controle!$N$16=1,0,$D1395*AD645*AD$5)</f>
        <v>0</v>
      </c>
      <c r="AE1395" s="382">
        <f ca="1">IF(Controle!$N$16=1,0,$D1395*AE645*AE$5)</f>
        <v>0</v>
      </c>
      <c r="AF1395" s="382">
        <f ca="1">IF(Controle!$N$16=1,0,$D1395*AF645*AF$5)</f>
        <v>0</v>
      </c>
      <c r="AG1395" s="382">
        <f ca="1">IF(Controle!$N$16=1,0,$D1395*AG645*AG$5)</f>
        <v>0</v>
      </c>
      <c r="AH1395" s="382">
        <f ca="1">IF(Controle!$N$16=1,0,$D1395*AH645*AH$5)</f>
        <v>0</v>
      </c>
      <c r="AI1395" s="382">
        <f ca="1">IF(Controle!$N$16=1,0,$D1395*AI645*AI$5)</f>
        <v>0</v>
      </c>
      <c r="AJ1395" s="382">
        <f ca="1">IF(Controle!$N$16=1,0,$D1395*AJ645*AJ$5)</f>
        <v>9581.2544206272287</v>
      </c>
      <c r="AK1395" s="382">
        <f ca="1">IF(Controle!$N$16=1,0,$D1395*AK645*AK$5)</f>
        <v>0</v>
      </c>
      <c r="AL1395" s="382">
        <f ca="1">IF(Controle!$N$16=1,0,$D1395*AL645*AL$5)</f>
        <v>0</v>
      </c>
      <c r="AM1395" s="382">
        <f ca="1">IF(Controle!$N$16=1,0,$D1395*AM645*AM$5)</f>
        <v>0</v>
      </c>
      <c r="AN1395" s="382">
        <f ca="1">IF(Controle!$N$16=1,0,$D1395*AN645*AN$5)</f>
        <v>0</v>
      </c>
      <c r="AO1395" s="382">
        <f ca="1">IF(Controle!$N$16=1,0,$D1395*AO645*AO$5)</f>
        <v>0</v>
      </c>
      <c r="AP1395" s="382">
        <f ca="1">IF(Controle!$N$16=1,0,$D1395*AP645*AP$5)</f>
        <v>0</v>
      </c>
      <c r="AQ1395" s="382">
        <f ca="1">IF(Controle!$N$16=1,0,$D1395*AQ645*AQ$5)</f>
        <v>0</v>
      </c>
      <c r="AR1395" s="382">
        <f ca="1">IF(Controle!$N$16=1,0,$D1395*AR645*AR$5)</f>
        <v>0</v>
      </c>
      <c r="AS1395" s="684">
        <f t="shared" ca="1" si="690"/>
        <v>13915.817038909359</v>
      </c>
    </row>
    <row r="1396" spans="2:45" hidden="1" outlineLevel="1">
      <c r="B1396" s="123"/>
      <c r="C1396" s="81">
        <f t="shared" si="691"/>
        <v>8</v>
      </c>
      <c r="D1396" s="191">
        <f t="shared" ca="1" si="689"/>
        <v>0</v>
      </c>
      <c r="E1396" s="382">
        <f ca="1">IF(Controle!$N$16=1,0,$D1396*E646*E$5)</f>
        <v>0</v>
      </c>
      <c r="F1396" s="382">
        <f ca="1">IF(Controle!$N$16=1,0,$D1396*F646*F$5)</f>
        <v>0</v>
      </c>
      <c r="G1396" s="382">
        <f ca="1">IF(Controle!$N$16=1,0,$D1396*G646*G$5)</f>
        <v>0</v>
      </c>
      <c r="H1396" s="382">
        <f ca="1">IF(Controle!$N$16=1,0,$D1396*H646*H$5)</f>
        <v>0</v>
      </c>
      <c r="I1396" s="382">
        <f ca="1">IF(Controle!$N$16=1,0,$D1396*I646*I$5)</f>
        <v>0</v>
      </c>
      <c r="J1396" s="382">
        <f ca="1">IF(Controle!$N$16=1,0,$D1396*J646*J$5)</f>
        <v>0</v>
      </c>
      <c r="K1396" s="382">
        <f ca="1">IF(Controle!$N$16=1,0,$D1396*K646*K$5)</f>
        <v>0</v>
      </c>
      <c r="L1396" s="382">
        <f ca="1">IF(Controle!$N$16=1,0,$D1396*L646*L$5)</f>
        <v>0</v>
      </c>
      <c r="M1396" s="382">
        <f ca="1">IF(Controle!$N$16=1,0,$D1396*M646*M$5)</f>
        <v>0</v>
      </c>
      <c r="N1396" s="382">
        <f ca="1">IF(Controle!$N$16=1,0,$D1396*N646*N$5)</f>
        <v>0</v>
      </c>
      <c r="O1396" s="382">
        <f ca="1">IF(Controle!$N$16=1,0,$D1396*O646*O$5)</f>
        <v>0</v>
      </c>
      <c r="P1396" s="382">
        <f ca="1">IF(Controle!$N$16=1,0,$D1396*P646*P$5)</f>
        <v>0</v>
      </c>
      <c r="Q1396" s="382">
        <f ca="1">IF(Controle!$N$16=1,0,$D1396*Q646*Q$5)</f>
        <v>0</v>
      </c>
      <c r="R1396" s="382">
        <f ca="1">IF(Controle!$N$16=1,0,$D1396*R646*R$5)</f>
        <v>0</v>
      </c>
      <c r="S1396" s="382">
        <f ca="1">IF(Controle!$N$16=1,0,$D1396*S646*S$5)</f>
        <v>0</v>
      </c>
      <c r="T1396" s="382">
        <f ca="1">IF(Controle!$N$16=1,0,$D1396*T646*T$5)</f>
        <v>0</v>
      </c>
      <c r="U1396" s="382">
        <f ca="1">IF(Controle!$N$16=1,0,$D1396*U646*U$5)</f>
        <v>0</v>
      </c>
      <c r="V1396" s="382">
        <f ca="1">IF(Controle!$N$16=1,0,$D1396*V646*V$5)</f>
        <v>0</v>
      </c>
      <c r="W1396" s="382">
        <f ca="1">IF(Controle!$N$16=1,0,$D1396*W646*W$5)</f>
        <v>0</v>
      </c>
      <c r="X1396" s="382">
        <f ca="1">IF(Controle!$N$16=1,0,$D1396*X646*X$5)</f>
        <v>0</v>
      </c>
      <c r="Y1396" s="382">
        <f ca="1">IF(Controle!$N$16=1,0,$D1396*Y646*Y$5)</f>
        <v>0</v>
      </c>
      <c r="Z1396" s="382">
        <f ca="1">IF(Controle!$N$16=1,0,$D1396*Z646*Z$5)</f>
        <v>0</v>
      </c>
      <c r="AA1396" s="382">
        <f ca="1">IF(Controle!$N$16=1,0,$D1396*AA646*AA$5)</f>
        <v>0</v>
      </c>
      <c r="AB1396" s="382">
        <f ca="1">IF(Controle!$N$16=1,0,$D1396*AB646*AB$5)</f>
        <v>0</v>
      </c>
      <c r="AC1396" s="382">
        <f ca="1">IF(Controle!$N$16=1,0,$D1396*AC646*AC$5)</f>
        <v>0</v>
      </c>
      <c r="AD1396" s="382">
        <f ca="1">IF(Controle!$N$16=1,0,$D1396*AD646*AD$5)</f>
        <v>0</v>
      </c>
      <c r="AE1396" s="382">
        <f ca="1">IF(Controle!$N$16=1,0,$D1396*AE646*AE$5)</f>
        <v>0</v>
      </c>
      <c r="AF1396" s="382">
        <f ca="1">IF(Controle!$N$16=1,0,$D1396*AF646*AF$5)</f>
        <v>0</v>
      </c>
      <c r="AG1396" s="382">
        <f ca="1">IF(Controle!$N$16=1,0,$D1396*AG646*AG$5)</f>
        <v>0</v>
      </c>
      <c r="AH1396" s="382">
        <f ca="1">IF(Controle!$N$16=1,0,$D1396*AH646*AH$5)</f>
        <v>0</v>
      </c>
      <c r="AI1396" s="382">
        <f ca="1">IF(Controle!$N$16=1,0,$D1396*AI646*AI$5)</f>
        <v>0</v>
      </c>
      <c r="AJ1396" s="382">
        <f ca="1">IF(Controle!$N$16=1,0,$D1396*AJ646*AJ$5)</f>
        <v>0</v>
      </c>
      <c r="AK1396" s="382">
        <f ca="1">IF(Controle!$N$16=1,0,$D1396*AK646*AK$5)</f>
        <v>0</v>
      </c>
      <c r="AL1396" s="382">
        <f ca="1">IF(Controle!$N$16=1,0,$D1396*AL646*AL$5)</f>
        <v>0</v>
      </c>
      <c r="AM1396" s="382">
        <f ca="1">IF(Controle!$N$16=1,0,$D1396*AM646*AM$5)</f>
        <v>0</v>
      </c>
      <c r="AN1396" s="382">
        <f ca="1">IF(Controle!$N$16=1,0,$D1396*AN646*AN$5)</f>
        <v>0</v>
      </c>
      <c r="AO1396" s="382">
        <f ca="1">IF(Controle!$N$16=1,0,$D1396*AO646*AO$5)</f>
        <v>0</v>
      </c>
      <c r="AP1396" s="382">
        <f ca="1">IF(Controle!$N$16=1,0,$D1396*AP646*AP$5)</f>
        <v>0</v>
      </c>
      <c r="AQ1396" s="382">
        <f ca="1">IF(Controle!$N$16=1,0,$D1396*AQ646*AQ$5)</f>
        <v>0</v>
      </c>
      <c r="AR1396" s="382">
        <f ca="1">IF(Controle!$N$16=1,0,$D1396*AR646*AR$5)</f>
        <v>0</v>
      </c>
      <c r="AS1396" s="684">
        <f t="shared" ca="1" si="690"/>
        <v>0</v>
      </c>
    </row>
    <row r="1397" spans="2:45" hidden="1" outlineLevel="1">
      <c r="B1397" s="123"/>
      <c r="C1397" s="81">
        <f t="shared" si="691"/>
        <v>9</v>
      </c>
      <c r="D1397" s="191">
        <f t="shared" ca="1" si="689"/>
        <v>0</v>
      </c>
      <c r="E1397" s="382">
        <f ca="1">IF(Controle!$N$16=1,0,$D1397*E647*E$5)</f>
        <v>0</v>
      </c>
      <c r="F1397" s="382">
        <f ca="1">IF(Controle!$N$16=1,0,$D1397*F647*F$5)</f>
        <v>0</v>
      </c>
      <c r="G1397" s="382">
        <f ca="1">IF(Controle!$N$16=1,0,$D1397*G647*G$5)</f>
        <v>0</v>
      </c>
      <c r="H1397" s="382">
        <f ca="1">IF(Controle!$N$16=1,0,$D1397*H647*H$5)</f>
        <v>0</v>
      </c>
      <c r="I1397" s="382">
        <f ca="1">IF(Controle!$N$16=1,0,$D1397*I647*I$5)</f>
        <v>0</v>
      </c>
      <c r="J1397" s="382">
        <f ca="1">IF(Controle!$N$16=1,0,$D1397*J647*J$5)</f>
        <v>0</v>
      </c>
      <c r="K1397" s="382">
        <f ca="1">IF(Controle!$N$16=1,0,$D1397*K647*K$5)</f>
        <v>0</v>
      </c>
      <c r="L1397" s="382">
        <f ca="1">IF(Controle!$N$16=1,0,$D1397*L647*L$5)</f>
        <v>0</v>
      </c>
      <c r="M1397" s="382">
        <f ca="1">IF(Controle!$N$16=1,0,$D1397*M647*M$5)</f>
        <v>0</v>
      </c>
      <c r="N1397" s="382">
        <f ca="1">IF(Controle!$N$16=1,0,$D1397*N647*N$5)</f>
        <v>0</v>
      </c>
      <c r="O1397" s="382">
        <f ca="1">IF(Controle!$N$16=1,0,$D1397*O647*O$5)</f>
        <v>0</v>
      </c>
      <c r="P1397" s="382">
        <f ca="1">IF(Controle!$N$16=1,0,$D1397*P647*P$5)</f>
        <v>0</v>
      </c>
      <c r="Q1397" s="382">
        <f ca="1">IF(Controle!$N$16=1,0,$D1397*Q647*Q$5)</f>
        <v>0</v>
      </c>
      <c r="R1397" s="382">
        <f ca="1">IF(Controle!$N$16=1,0,$D1397*R647*R$5)</f>
        <v>0</v>
      </c>
      <c r="S1397" s="382">
        <f ca="1">IF(Controle!$N$16=1,0,$D1397*S647*S$5)</f>
        <v>0</v>
      </c>
      <c r="T1397" s="382">
        <f ca="1">IF(Controle!$N$16=1,0,$D1397*T647*T$5)</f>
        <v>0</v>
      </c>
      <c r="U1397" s="382">
        <f ca="1">IF(Controle!$N$16=1,0,$D1397*U647*U$5)</f>
        <v>0</v>
      </c>
      <c r="V1397" s="382">
        <f ca="1">IF(Controle!$N$16=1,0,$D1397*V647*V$5)</f>
        <v>0</v>
      </c>
      <c r="W1397" s="382">
        <f ca="1">IF(Controle!$N$16=1,0,$D1397*W647*W$5)</f>
        <v>0</v>
      </c>
      <c r="X1397" s="382">
        <f ca="1">IF(Controle!$N$16=1,0,$D1397*X647*X$5)</f>
        <v>0</v>
      </c>
      <c r="Y1397" s="382">
        <f ca="1">IF(Controle!$N$16=1,0,$D1397*Y647*Y$5)</f>
        <v>0</v>
      </c>
      <c r="Z1397" s="382">
        <f ca="1">IF(Controle!$N$16=1,0,$D1397*Z647*Z$5)</f>
        <v>0</v>
      </c>
      <c r="AA1397" s="382">
        <f ca="1">IF(Controle!$N$16=1,0,$D1397*AA647*AA$5)</f>
        <v>0</v>
      </c>
      <c r="AB1397" s="382">
        <f ca="1">IF(Controle!$N$16=1,0,$D1397*AB647*AB$5)</f>
        <v>0</v>
      </c>
      <c r="AC1397" s="382">
        <f ca="1">IF(Controle!$N$16=1,0,$D1397*AC647*AC$5)</f>
        <v>0</v>
      </c>
      <c r="AD1397" s="382">
        <f ca="1">IF(Controle!$N$16=1,0,$D1397*AD647*AD$5)</f>
        <v>0</v>
      </c>
      <c r="AE1397" s="382">
        <f ca="1">IF(Controle!$N$16=1,0,$D1397*AE647*AE$5)</f>
        <v>0</v>
      </c>
      <c r="AF1397" s="382">
        <f ca="1">IF(Controle!$N$16=1,0,$D1397*AF647*AF$5)</f>
        <v>0</v>
      </c>
      <c r="AG1397" s="382">
        <f ca="1">IF(Controle!$N$16=1,0,$D1397*AG647*AG$5)</f>
        <v>0</v>
      </c>
      <c r="AH1397" s="382">
        <f ca="1">IF(Controle!$N$16=1,0,$D1397*AH647*AH$5)</f>
        <v>0</v>
      </c>
      <c r="AI1397" s="382">
        <f ca="1">IF(Controle!$N$16=1,0,$D1397*AI647*AI$5)</f>
        <v>0</v>
      </c>
      <c r="AJ1397" s="382">
        <f ca="1">IF(Controle!$N$16=1,0,$D1397*AJ647*AJ$5)</f>
        <v>0</v>
      </c>
      <c r="AK1397" s="382">
        <f ca="1">IF(Controle!$N$16=1,0,$D1397*AK647*AK$5)</f>
        <v>0</v>
      </c>
      <c r="AL1397" s="382">
        <f ca="1">IF(Controle!$N$16=1,0,$D1397*AL647*AL$5)</f>
        <v>0</v>
      </c>
      <c r="AM1397" s="382">
        <f ca="1">IF(Controle!$N$16=1,0,$D1397*AM647*AM$5)</f>
        <v>0</v>
      </c>
      <c r="AN1397" s="382">
        <f ca="1">IF(Controle!$N$16=1,0,$D1397*AN647*AN$5)</f>
        <v>0</v>
      </c>
      <c r="AO1397" s="382">
        <f ca="1">IF(Controle!$N$16=1,0,$D1397*AO647*AO$5)</f>
        <v>0</v>
      </c>
      <c r="AP1397" s="382">
        <f ca="1">IF(Controle!$N$16=1,0,$D1397*AP647*AP$5)</f>
        <v>0</v>
      </c>
      <c r="AQ1397" s="382">
        <f ca="1">IF(Controle!$N$16=1,0,$D1397*AQ647*AQ$5)</f>
        <v>0</v>
      </c>
      <c r="AR1397" s="382">
        <f ca="1">IF(Controle!$N$16=1,0,$D1397*AR647*AR$5)</f>
        <v>0</v>
      </c>
      <c r="AS1397" s="684">
        <f t="shared" ca="1" si="690"/>
        <v>0</v>
      </c>
    </row>
    <row r="1398" spans="2:45" hidden="1" outlineLevel="1">
      <c r="B1398" s="123"/>
      <c r="C1398" s="81">
        <f t="shared" si="691"/>
        <v>10</v>
      </c>
      <c r="D1398" s="191">
        <f t="shared" ca="1" si="689"/>
        <v>0</v>
      </c>
      <c r="E1398" s="382">
        <f ca="1">IF(Controle!$N$16=1,0,$D1398*E648*E$5)</f>
        <v>0</v>
      </c>
      <c r="F1398" s="382">
        <f ca="1">IF(Controle!$N$16=1,0,$D1398*F648*F$5)</f>
        <v>0</v>
      </c>
      <c r="G1398" s="382">
        <f ca="1">IF(Controle!$N$16=1,0,$D1398*G648*G$5)</f>
        <v>0</v>
      </c>
      <c r="H1398" s="382">
        <f ca="1">IF(Controle!$N$16=1,0,$D1398*H648*H$5)</f>
        <v>0</v>
      </c>
      <c r="I1398" s="382">
        <f ca="1">IF(Controle!$N$16=1,0,$D1398*I648*I$5)</f>
        <v>0</v>
      </c>
      <c r="J1398" s="382">
        <f ca="1">IF(Controle!$N$16=1,0,$D1398*J648*J$5)</f>
        <v>0</v>
      </c>
      <c r="K1398" s="382">
        <f ca="1">IF(Controle!$N$16=1,0,$D1398*K648*K$5)</f>
        <v>0</v>
      </c>
      <c r="L1398" s="382">
        <f ca="1">IF(Controle!$N$16=1,0,$D1398*L648*L$5)</f>
        <v>0</v>
      </c>
      <c r="M1398" s="382">
        <f ca="1">IF(Controle!$N$16=1,0,$D1398*M648*M$5)</f>
        <v>0</v>
      </c>
      <c r="N1398" s="382">
        <f ca="1">IF(Controle!$N$16=1,0,$D1398*N648*N$5)</f>
        <v>0</v>
      </c>
      <c r="O1398" s="382">
        <f ca="1">IF(Controle!$N$16=1,0,$D1398*O648*O$5)</f>
        <v>0</v>
      </c>
      <c r="P1398" s="382">
        <f ca="1">IF(Controle!$N$16=1,0,$D1398*P648*P$5)</f>
        <v>0</v>
      </c>
      <c r="Q1398" s="382">
        <f ca="1">IF(Controle!$N$16=1,0,$D1398*Q648*Q$5)</f>
        <v>0</v>
      </c>
      <c r="R1398" s="382">
        <f ca="1">IF(Controle!$N$16=1,0,$D1398*R648*R$5)</f>
        <v>0</v>
      </c>
      <c r="S1398" s="382">
        <f ca="1">IF(Controle!$N$16=1,0,$D1398*S648*S$5)</f>
        <v>0</v>
      </c>
      <c r="T1398" s="382">
        <f ca="1">IF(Controle!$N$16=1,0,$D1398*T648*T$5)</f>
        <v>0</v>
      </c>
      <c r="U1398" s="382">
        <f ca="1">IF(Controle!$N$16=1,0,$D1398*U648*U$5)</f>
        <v>0</v>
      </c>
      <c r="V1398" s="382">
        <f ca="1">IF(Controle!$N$16=1,0,$D1398*V648*V$5)</f>
        <v>0</v>
      </c>
      <c r="W1398" s="382">
        <f ca="1">IF(Controle!$N$16=1,0,$D1398*W648*W$5)</f>
        <v>0</v>
      </c>
      <c r="X1398" s="382">
        <f ca="1">IF(Controle!$N$16=1,0,$D1398*X648*X$5)</f>
        <v>0</v>
      </c>
      <c r="Y1398" s="382">
        <f ca="1">IF(Controle!$N$16=1,0,$D1398*Y648*Y$5)</f>
        <v>0</v>
      </c>
      <c r="Z1398" s="382">
        <f ca="1">IF(Controle!$N$16=1,0,$D1398*Z648*Z$5)</f>
        <v>0</v>
      </c>
      <c r="AA1398" s="382">
        <f ca="1">IF(Controle!$N$16=1,0,$D1398*AA648*AA$5)</f>
        <v>0</v>
      </c>
      <c r="AB1398" s="382">
        <f ca="1">IF(Controle!$N$16=1,0,$D1398*AB648*AB$5)</f>
        <v>0</v>
      </c>
      <c r="AC1398" s="382">
        <f ca="1">IF(Controle!$N$16=1,0,$D1398*AC648*AC$5)</f>
        <v>0</v>
      </c>
      <c r="AD1398" s="382">
        <f ca="1">IF(Controle!$N$16=1,0,$D1398*AD648*AD$5)</f>
        <v>0</v>
      </c>
      <c r="AE1398" s="382">
        <f ca="1">IF(Controle!$N$16=1,0,$D1398*AE648*AE$5)</f>
        <v>0</v>
      </c>
      <c r="AF1398" s="382">
        <f ca="1">IF(Controle!$N$16=1,0,$D1398*AF648*AF$5)</f>
        <v>0</v>
      </c>
      <c r="AG1398" s="382">
        <f ca="1">IF(Controle!$N$16=1,0,$D1398*AG648*AG$5)</f>
        <v>0</v>
      </c>
      <c r="AH1398" s="382">
        <f ca="1">IF(Controle!$N$16=1,0,$D1398*AH648*AH$5)</f>
        <v>0</v>
      </c>
      <c r="AI1398" s="382">
        <f ca="1">IF(Controle!$N$16=1,0,$D1398*AI648*AI$5)</f>
        <v>0</v>
      </c>
      <c r="AJ1398" s="382">
        <f ca="1">IF(Controle!$N$16=1,0,$D1398*AJ648*AJ$5)</f>
        <v>0</v>
      </c>
      <c r="AK1398" s="382">
        <f ca="1">IF(Controle!$N$16=1,0,$D1398*AK648*AK$5)</f>
        <v>0</v>
      </c>
      <c r="AL1398" s="382">
        <f ca="1">IF(Controle!$N$16=1,0,$D1398*AL648*AL$5)</f>
        <v>0</v>
      </c>
      <c r="AM1398" s="382">
        <f ca="1">IF(Controle!$N$16=1,0,$D1398*AM648*AM$5)</f>
        <v>0</v>
      </c>
      <c r="AN1398" s="382">
        <f ca="1">IF(Controle!$N$16=1,0,$D1398*AN648*AN$5)</f>
        <v>0</v>
      </c>
      <c r="AO1398" s="382">
        <f ca="1">IF(Controle!$N$16=1,0,$D1398*AO648*AO$5)</f>
        <v>0</v>
      </c>
      <c r="AP1398" s="382">
        <f ca="1">IF(Controle!$N$16=1,0,$D1398*AP648*AP$5)</f>
        <v>0</v>
      </c>
      <c r="AQ1398" s="382">
        <f ca="1">IF(Controle!$N$16=1,0,$D1398*AQ648*AQ$5)</f>
        <v>0</v>
      </c>
      <c r="AR1398" s="382">
        <f ca="1">IF(Controle!$N$16=1,0,$D1398*AR648*AR$5)</f>
        <v>0</v>
      </c>
      <c r="AS1398" s="684">
        <f t="shared" ca="1" si="690"/>
        <v>0</v>
      </c>
    </row>
    <row r="1399" spans="2:45" hidden="1" outlineLevel="1">
      <c r="B1399" s="123"/>
      <c r="C1399" s="81">
        <f t="shared" si="691"/>
        <v>11</v>
      </c>
      <c r="D1399" s="191">
        <f t="shared" ca="1" si="689"/>
        <v>0</v>
      </c>
      <c r="E1399" s="382">
        <f ca="1">IF(Controle!$N$16=1,0,$D1399*E649*E$5)</f>
        <v>0</v>
      </c>
      <c r="F1399" s="382">
        <f ca="1">IF(Controle!$N$16=1,0,$D1399*F649*F$5)</f>
        <v>0</v>
      </c>
      <c r="G1399" s="382">
        <f ca="1">IF(Controle!$N$16=1,0,$D1399*G649*G$5)</f>
        <v>0</v>
      </c>
      <c r="H1399" s="382">
        <f ca="1">IF(Controle!$N$16=1,0,$D1399*H649*H$5)</f>
        <v>0</v>
      </c>
      <c r="I1399" s="382">
        <f ca="1">IF(Controle!$N$16=1,0,$D1399*I649*I$5)</f>
        <v>0</v>
      </c>
      <c r="J1399" s="382">
        <f ca="1">IF(Controle!$N$16=1,0,$D1399*J649*J$5)</f>
        <v>0</v>
      </c>
      <c r="K1399" s="382">
        <f ca="1">IF(Controle!$N$16=1,0,$D1399*K649*K$5)</f>
        <v>0</v>
      </c>
      <c r="L1399" s="382">
        <f ca="1">IF(Controle!$N$16=1,0,$D1399*L649*L$5)</f>
        <v>0</v>
      </c>
      <c r="M1399" s="382">
        <f ca="1">IF(Controle!$N$16=1,0,$D1399*M649*M$5)</f>
        <v>0</v>
      </c>
      <c r="N1399" s="382">
        <f ca="1">IF(Controle!$N$16=1,0,$D1399*N649*N$5)</f>
        <v>0</v>
      </c>
      <c r="O1399" s="382">
        <f ca="1">IF(Controle!$N$16=1,0,$D1399*O649*O$5)</f>
        <v>0</v>
      </c>
      <c r="P1399" s="382">
        <f ca="1">IF(Controle!$N$16=1,0,$D1399*P649*P$5)</f>
        <v>0</v>
      </c>
      <c r="Q1399" s="382">
        <f ca="1">IF(Controle!$N$16=1,0,$D1399*Q649*Q$5)</f>
        <v>0</v>
      </c>
      <c r="R1399" s="382">
        <f ca="1">IF(Controle!$N$16=1,0,$D1399*R649*R$5)</f>
        <v>0</v>
      </c>
      <c r="S1399" s="382">
        <f ca="1">IF(Controle!$N$16=1,0,$D1399*S649*S$5)</f>
        <v>0</v>
      </c>
      <c r="T1399" s="382">
        <f ca="1">IF(Controle!$N$16=1,0,$D1399*T649*T$5)</f>
        <v>0</v>
      </c>
      <c r="U1399" s="382">
        <f ca="1">IF(Controle!$N$16=1,0,$D1399*U649*U$5)</f>
        <v>0</v>
      </c>
      <c r="V1399" s="382">
        <f ca="1">IF(Controle!$N$16=1,0,$D1399*V649*V$5)</f>
        <v>0</v>
      </c>
      <c r="W1399" s="382">
        <f ca="1">IF(Controle!$N$16=1,0,$D1399*W649*W$5)</f>
        <v>0</v>
      </c>
      <c r="X1399" s="382">
        <f ca="1">IF(Controle!$N$16=1,0,$D1399*X649*X$5)</f>
        <v>0</v>
      </c>
      <c r="Y1399" s="382">
        <f ca="1">IF(Controle!$N$16=1,0,$D1399*Y649*Y$5)</f>
        <v>0</v>
      </c>
      <c r="Z1399" s="382">
        <f ca="1">IF(Controle!$N$16=1,0,$D1399*Z649*Z$5)</f>
        <v>0</v>
      </c>
      <c r="AA1399" s="382">
        <f ca="1">IF(Controle!$N$16=1,0,$D1399*AA649*AA$5)</f>
        <v>0</v>
      </c>
      <c r="AB1399" s="382">
        <f ca="1">IF(Controle!$N$16=1,0,$D1399*AB649*AB$5)</f>
        <v>0</v>
      </c>
      <c r="AC1399" s="382">
        <f ca="1">IF(Controle!$N$16=1,0,$D1399*AC649*AC$5)</f>
        <v>0</v>
      </c>
      <c r="AD1399" s="382">
        <f ca="1">IF(Controle!$N$16=1,0,$D1399*AD649*AD$5)</f>
        <v>0</v>
      </c>
      <c r="AE1399" s="382">
        <f ca="1">IF(Controle!$N$16=1,0,$D1399*AE649*AE$5)</f>
        <v>0</v>
      </c>
      <c r="AF1399" s="382">
        <f ca="1">IF(Controle!$N$16=1,0,$D1399*AF649*AF$5)</f>
        <v>0</v>
      </c>
      <c r="AG1399" s="382">
        <f ca="1">IF(Controle!$N$16=1,0,$D1399*AG649*AG$5)</f>
        <v>0</v>
      </c>
      <c r="AH1399" s="382">
        <f ca="1">IF(Controle!$N$16=1,0,$D1399*AH649*AH$5)</f>
        <v>0</v>
      </c>
      <c r="AI1399" s="382">
        <f ca="1">IF(Controle!$N$16=1,0,$D1399*AI649*AI$5)</f>
        <v>0</v>
      </c>
      <c r="AJ1399" s="382">
        <f ca="1">IF(Controle!$N$16=1,0,$D1399*AJ649*AJ$5)</f>
        <v>0</v>
      </c>
      <c r="AK1399" s="382">
        <f ca="1">IF(Controle!$N$16=1,0,$D1399*AK649*AK$5)</f>
        <v>0</v>
      </c>
      <c r="AL1399" s="382">
        <f ca="1">IF(Controle!$N$16=1,0,$D1399*AL649*AL$5)</f>
        <v>0</v>
      </c>
      <c r="AM1399" s="382">
        <f ca="1">IF(Controle!$N$16=1,0,$D1399*AM649*AM$5)</f>
        <v>0</v>
      </c>
      <c r="AN1399" s="382">
        <f ca="1">IF(Controle!$N$16=1,0,$D1399*AN649*AN$5)</f>
        <v>0</v>
      </c>
      <c r="AO1399" s="382">
        <f ca="1">IF(Controle!$N$16=1,0,$D1399*AO649*AO$5)</f>
        <v>0</v>
      </c>
      <c r="AP1399" s="382">
        <f ca="1">IF(Controle!$N$16=1,0,$D1399*AP649*AP$5)</f>
        <v>0</v>
      </c>
      <c r="AQ1399" s="382">
        <f ca="1">IF(Controle!$N$16=1,0,$D1399*AQ649*AQ$5)</f>
        <v>0</v>
      </c>
      <c r="AR1399" s="382">
        <f ca="1">IF(Controle!$N$16=1,0,$D1399*AR649*AR$5)</f>
        <v>0</v>
      </c>
      <c r="AS1399" s="684">
        <f t="shared" ca="1" si="690"/>
        <v>0</v>
      </c>
    </row>
    <row r="1400" spans="2:45" hidden="1" outlineLevel="1">
      <c r="B1400" s="123"/>
      <c r="C1400" s="81">
        <f t="shared" si="691"/>
        <v>12</v>
      </c>
      <c r="D1400" s="191">
        <f t="shared" ca="1" si="689"/>
        <v>0</v>
      </c>
      <c r="E1400" s="382">
        <f ca="1">IF(Controle!$N$16=1,0,$D1400*E650*E$5)</f>
        <v>0</v>
      </c>
      <c r="F1400" s="382">
        <f ca="1">IF(Controle!$N$16=1,0,$D1400*F650*F$5)</f>
        <v>0</v>
      </c>
      <c r="G1400" s="382">
        <f ca="1">IF(Controle!$N$16=1,0,$D1400*G650*G$5)</f>
        <v>0</v>
      </c>
      <c r="H1400" s="382">
        <f ca="1">IF(Controle!$N$16=1,0,$D1400*H650*H$5)</f>
        <v>0</v>
      </c>
      <c r="I1400" s="382">
        <f ca="1">IF(Controle!$N$16=1,0,$D1400*I650*I$5)</f>
        <v>0</v>
      </c>
      <c r="J1400" s="382">
        <f ca="1">IF(Controle!$N$16=1,0,$D1400*J650*J$5)</f>
        <v>0</v>
      </c>
      <c r="K1400" s="382">
        <f ca="1">IF(Controle!$N$16=1,0,$D1400*K650*K$5)</f>
        <v>0</v>
      </c>
      <c r="L1400" s="382">
        <f ca="1">IF(Controle!$N$16=1,0,$D1400*L650*L$5)</f>
        <v>0</v>
      </c>
      <c r="M1400" s="382">
        <f ca="1">IF(Controle!$N$16=1,0,$D1400*M650*M$5)</f>
        <v>0</v>
      </c>
      <c r="N1400" s="382">
        <f ca="1">IF(Controle!$N$16=1,0,$D1400*N650*N$5)</f>
        <v>0</v>
      </c>
      <c r="O1400" s="382">
        <f ca="1">IF(Controle!$N$16=1,0,$D1400*O650*O$5)</f>
        <v>0</v>
      </c>
      <c r="P1400" s="382">
        <f ca="1">IF(Controle!$N$16=1,0,$D1400*P650*P$5)</f>
        <v>0</v>
      </c>
      <c r="Q1400" s="382">
        <f ca="1">IF(Controle!$N$16=1,0,$D1400*Q650*Q$5)</f>
        <v>0</v>
      </c>
      <c r="R1400" s="382">
        <f ca="1">IF(Controle!$N$16=1,0,$D1400*R650*R$5)</f>
        <v>0</v>
      </c>
      <c r="S1400" s="382">
        <f ca="1">IF(Controle!$N$16=1,0,$D1400*S650*S$5)</f>
        <v>0</v>
      </c>
      <c r="T1400" s="382">
        <f ca="1">IF(Controle!$N$16=1,0,$D1400*T650*T$5)</f>
        <v>0</v>
      </c>
      <c r="U1400" s="382">
        <f ca="1">IF(Controle!$N$16=1,0,$D1400*U650*U$5)</f>
        <v>0</v>
      </c>
      <c r="V1400" s="382">
        <f ca="1">IF(Controle!$N$16=1,0,$D1400*V650*V$5)</f>
        <v>0</v>
      </c>
      <c r="W1400" s="382">
        <f ca="1">IF(Controle!$N$16=1,0,$D1400*W650*W$5)</f>
        <v>0</v>
      </c>
      <c r="X1400" s="382">
        <f ca="1">IF(Controle!$N$16=1,0,$D1400*X650*X$5)</f>
        <v>0</v>
      </c>
      <c r="Y1400" s="382">
        <f ca="1">IF(Controle!$N$16=1,0,$D1400*Y650*Y$5)</f>
        <v>0</v>
      </c>
      <c r="Z1400" s="382">
        <f ca="1">IF(Controle!$N$16=1,0,$D1400*Z650*Z$5)</f>
        <v>0</v>
      </c>
      <c r="AA1400" s="382">
        <f ca="1">IF(Controle!$N$16=1,0,$D1400*AA650*AA$5)</f>
        <v>0</v>
      </c>
      <c r="AB1400" s="382">
        <f ca="1">IF(Controle!$N$16=1,0,$D1400*AB650*AB$5)</f>
        <v>0</v>
      </c>
      <c r="AC1400" s="382">
        <f ca="1">IF(Controle!$N$16=1,0,$D1400*AC650*AC$5)</f>
        <v>0</v>
      </c>
      <c r="AD1400" s="382">
        <f ca="1">IF(Controle!$N$16=1,0,$D1400*AD650*AD$5)</f>
        <v>0</v>
      </c>
      <c r="AE1400" s="382">
        <f ca="1">IF(Controle!$N$16=1,0,$D1400*AE650*AE$5)</f>
        <v>0</v>
      </c>
      <c r="AF1400" s="382">
        <f ca="1">IF(Controle!$N$16=1,0,$D1400*AF650*AF$5)</f>
        <v>0</v>
      </c>
      <c r="AG1400" s="382">
        <f ca="1">IF(Controle!$N$16=1,0,$D1400*AG650*AG$5)</f>
        <v>0</v>
      </c>
      <c r="AH1400" s="382">
        <f ca="1">IF(Controle!$N$16=1,0,$D1400*AH650*AH$5)</f>
        <v>0</v>
      </c>
      <c r="AI1400" s="382">
        <f ca="1">IF(Controle!$N$16=1,0,$D1400*AI650*AI$5)</f>
        <v>0</v>
      </c>
      <c r="AJ1400" s="382">
        <f ca="1">IF(Controle!$N$16=1,0,$D1400*AJ650*AJ$5)</f>
        <v>0</v>
      </c>
      <c r="AK1400" s="382">
        <f ca="1">IF(Controle!$N$16=1,0,$D1400*AK650*AK$5)</f>
        <v>0</v>
      </c>
      <c r="AL1400" s="382">
        <f ca="1">IF(Controle!$N$16=1,0,$D1400*AL650*AL$5)</f>
        <v>0</v>
      </c>
      <c r="AM1400" s="382">
        <f ca="1">IF(Controle!$N$16=1,0,$D1400*AM650*AM$5)</f>
        <v>0</v>
      </c>
      <c r="AN1400" s="382">
        <f ca="1">IF(Controle!$N$16=1,0,$D1400*AN650*AN$5)</f>
        <v>0</v>
      </c>
      <c r="AO1400" s="382">
        <f ca="1">IF(Controle!$N$16=1,0,$D1400*AO650*AO$5)</f>
        <v>0</v>
      </c>
      <c r="AP1400" s="382">
        <f ca="1">IF(Controle!$N$16=1,0,$D1400*AP650*AP$5)</f>
        <v>0</v>
      </c>
      <c r="AQ1400" s="382">
        <f ca="1">IF(Controle!$N$16=1,0,$D1400*AQ650*AQ$5)</f>
        <v>0</v>
      </c>
      <c r="AR1400" s="382">
        <f ca="1">IF(Controle!$N$16=1,0,$D1400*AR650*AR$5)</f>
        <v>0</v>
      </c>
      <c r="AS1400" s="684">
        <f t="shared" ca="1" si="690"/>
        <v>0</v>
      </c>
    </row>
    <row r="1401" spans="2:45" hidden="1" outlineLevel="1">
      <c r="B1401" s="123"/>
      <c r="C1401" s="81">
        <f t="shared" si="691"/>
        <v>13</v>
      </c>
      <c r="D1401" s="191">
        <f t="shared" ca="1" si="689"/>
        <v>0</v>
      </c>
      <c r="E1401" s="382">
        <f ca="1">IF(Controle!$N$16=1,0,$D1401*E651*E$5)</f>
        <v>0</v>
      </c>
      <c r="F1401" s="382">
        <f ca="1">IF(Controle!$N$16=1,0,$D1401*F651*F$5)</f>
        <v>0</v>
      </c>
      <c r="G1401" s="382">
        <f ca="1">IF(Controle!$N$16=1,0,$D1401*G651*G$5)</f>
        <v>0</v>
      </c>
      <c r="H1401" s="382">
        <f ca="1">IF(Controle!$N$16=1,0,$D1401*H651*H$5)</f>
        <v>0</v>
      </c>
      <c r="I1401" s="382">
        <f ca="1">IF(Controle!$N$16=1,0,$D1401*I651*I$5)</f>
        <v>0</v>
      </c>
      <c r="J1401" s="382">
        <f ca="1">IF(Controle!$N$16=1,0,$D1401*J651*J$5)</f>
        <v>0</v>
      </c>
      <c r="K1401" s="382">
        <f ca="1">IF(Controle!$N$16=1,0,$D1401*K651*K$5)</f>
        <v>0</v>
      </c>
      <c r="L1401" s="382">
        <f ca="1">IF(Controle!$N$16=1,0,$D1401*L651*L$5)</f>
        <v>0</v>
      </c>
      <c r="M1401" s="382">
        <f ca="1">IF(Controle!$N$16=1,0,$D1401*M651*M$5)</f>
        <v>0</v>
      </c>
      <c r="N1401" s="382">
        <f ca="1">IF(Controle!$N$16=1,0,$D1401*N651*N$5)</f>
        <v>0</v>
      </c>
      <c r="O1401" s="382">
        <f ca="1">IF(Controle!$N$16=1,0,$D1401*O651*O$5)</f>
        <v>0</v>
      </c>
      <c r="P1401" s="382">
        <f ca="1">IF(Controle!$N$16=1,0,$D1401*P651*P$5)</f>
        <v>0</v>
      </c>
      <c r="Q1401" s="382">
        <f ca="1">IF(Controle!$N$16=1,0,$D1401*Q651*Q$5)</f>
        <v>0</v>
      </c>
      <c r="R1401" s="382">
        <f ca="1">IF(Controle!$N$16=1,0,$D1401*R651*R$5)</f>
        <v>0</v>
      </c>
      <c r="S1401" s="382">
        <f ca="1">IF(Controle!$N$16=1,0,$D1401*S651*S$5)</f>
        <v>0</v>
      </c>
      <c r="T1401" s="382">
        <f ca="1">IF(Controle!$N$16=1,0,$D1401*T651*T$5)</f>
        <v>0</v>
      </c>
      <c r="U1401" s="382">
        <f ca="1">IF(Controle!$N$16=1,0,$D1401*U651*U$5)</f>
        <v>0</v>
      </c>
      <c r="V1401" s="382">
        <f ca="1">IF(Controle!$N$16=1,0,$D1401*V651*V$5)</f>
        <v>0</v>
      </c>
      <c r="W1401" s="382">
        <f ca="1">IF(Controle!$N$16=1,0,$D1401*W651*W$5)</f>
        <v>0</v>
      </c>
      <c r="X1401" s="382">
        <f ca="1">IF(Controle!$N$16=1,0,$D1401*X651*X$5)</f>
        <v>0</v>
      </c>
      <c r="Y1401" s="382">
        <f ca="1">IF(Controle!$N$16=1,0,$D1401*Y651*Y$5)</f>
        <v>0</v>
      </c>
      <c r="Z1401" s="382">
        <f ca="1">IF(Controle!$N$16=1,0,$D1401*Z651*Z$5)</f>
        <v>0</v>
      </c>
      <c r="AA1401" s="382">
        <f ca="1">IF(Controle!$N$16=1,0,$D1401*AA651*AA$5)</f>
        <v>0</v>
      </c>
      <c r="AB1401" s="382">
        <f ca="1">IF(Controle!$N$16=1,0,$D1401*AB651*AB$5)</f>
        <v>0</v>
      </c>
      <c r="AC1401" s="382">
        <f ca="1">IF(Controle!$N$16=1,0,$D1401*AC651*AC$5)</f>
        <v>0</v>
      </c>
      <c r="AD1401" s="382">
        <f ca="1">IF(Controle!$N$16=1,0,$D1401*AD651*AD$5)</f>
        <v>0</v>
      </c>
      <c r="AE1401" s="382">
        <f ca="1">IF(Controle!$N$16=1,0,$D1401*AE651*AE$5)</f>
        <v>0</v>
      </c>
      <c r="AF1401" s="382">
        <f ca="1">IF(Controle!$N$16=1,0,$D1401*AF651*AF$5)</f>
        <v>0</v>
      </c>
      <c r="AG1401" s="382">
        <f ca="1">IF(Controle!$N$16=1,0,$D1401*AG651*AG$5)</f>
        <v>0</v>
      </c>
      <c r="AH1401" s="382">
        <f ca="1">IF(Controle!$N$16=1,0,$D1401*AH651*AH$5)</f>
        <v>0</v>
      </c>
      <c r="AI1401" s="382">
        <f ca="1">IF(Controle!$N$16=1,0,$D1401*AI651*AI$5)</f>
        <v>0</v>
      </c>
      <c r="AJ1401" s="382">
        <f ca="1">IF(Controle!$N$16=1,0,$D1401*AJ651*AJ$5)</f>
        <v>0</v>
      </c>
      <c r="AK1401" s="382">
        <f ca="1">IF(Controle!$N$16=1,0,$D1401*AK651*AK$5)</f>
        <v>0</v>
      </c>
      <c r="AL1401" s="382">
        <f ca="1">IF(Controle!$N$16=1,0,$D1401*AL651*AL$5)</f>
        <v>0</v>
      </c>
      <c r="AM1401" s="382">
        <f ca="1">IF(Controle!$N$16=1,0,$D1401*AM651*AM$5)</f>
        <v>0</v>
      </c>
      <c r="AN1401" s="382">
        <f ca="1">IF(Controle!$N$16=1,0,$D1401*AN651*AN$5)</f>
        <v>0</v>
      </c>
      <c r="AO1401" s="382">
        <f ca="1">IF(Controle!$N$16=1,0,$D1401*AO651*AO$5)</f>
        <v>0</v>
      </c>
      <c r="AP1401" s="382">
        <f ca="1">IF(Controle!$N$16=1,0,$D1401*AP651*AP$5)</f>
        <v>0</v>
      </c>
      <c r="AQ1401" s="382">
        <f ca="1">IF(Controle!$N$16=1,0,$D1401*AQ651*AQ$5)</f>
        <v>0</v>
      </c>
      <c r="AR1401" s="382">
        <f ca="1">IF(Controle!$N$16=1,0,$D1401*AR651*AR$5)</f>
        <v>0</v>
      </c>
      <c r="AS1401" s="684">
        <f t="shared" ca="1" si="690"/>
        <v>0</v>
      </c>
    </row>
    <row r="1402" spans="2:45" hidden="1" outlineLevel="1">
      <c r="B1402" s="123"/>
      <c r="C1402" s="81">
        <f t="shared" si="691"/>
        <v>14</v>
      </c>
      <c r="D1402" s="191">
        <f t="shared" ca="1" si="689"/>
        <v>0</v>
      </c>
      <c r="E1402" s="382">
        <f ca="1">IF(Controle!$N$16=1,0,$D1402*E652*E$5)</f>
        <v>0</v>
      </c>
      <c r="F1402" s="382">
        <f ca="1">IF(Controle!$N$16=1,0,$D1402*F652*F$5)</f>
        <v>0</v>
      </c>
      <c r="G1402" s="382">
        <f ca="1">IF(Controle!$N$16=1,0,$D1402*G652*G$5)</f>
        <v>0</v>
      </c>
      <c r="H1402" s="382">
        <f ca="1">IF(Controle!$N$16=1,0,$D1402*H652*H$5)</f>
        <v>0</v>
      </c>
      <c r="I1402" s="382">
        <f ca="1">IF(Controle!$N$16=1,0,$D1402*I652*I$5)</f>
        <v>0</v>
      </c>
      <c r="J1402" s="382">
        <f ca="1">IF(Controle!$N$16=1,0,$D1402*J652*J$5)</f>
        <v>0</v>
      </c>
      <c r="K1402" s="382">
        <f ca="1">IF(Controle!$N$16=1,0,$D1402*K652*K$5)</f>
        <v>0</v>
      </c>
      <c r="L1402" s="382">
        <f ca="1">IF(Controle!$N$16=1,0,$D1402*L652*L$5)</f>
        <v>0</v>
      </c>
      <c r="M1402" s="382">
        <f ca="1">IF(Controle!$N$16=1,0,$D1402*M652*M$5)</f>
        <v>0</v>
      </c>
      <c r="N1402" s="382">
        <f ca="1">IF(Controle!$N$16=1,0,$D1402*N652*N$5)</f>
        <v>0</v>
      </c>
      <c r="O1402" s="382">
        <f ca="1">IF(Controle!$N$16=1,0,$D1402*O652*O$5)</f>
        <v>0</v>
      </c>
      <c r="P1402" s="382">
        <f ca="1">IF(Controle!$N$16=1,0,$D1402*P652*P$5)</f>
        <v>0</v>
      </c>
      <c r="Q1402" s="382">
        <f ca="1">IF(Controle!$N$16=1,0,$D1402*Q652*Q$5)</f>
        <v>0</v>
      </c>
      <c r="R1402" s="382">
        <f ca="1">IF(Controle!$N$16=1,0,$D1402*R652*R$5)</f>
        <v>0</v>
      </c>
      <c r="S1402" s="382">
        <f ca="1">IF(Controle!$N$16=1,0,$D1402*S652*S$5)</f>
        <v>0</v>
      </c>
      <c r="T1402" s="382">
        <f ca="1">IF(Controle!$N$16=1,0,$D1402*T652*T$5)</f>
        <v>0</v>
      </c>
      <c r="U1402" s="382">
        <f ca="1">IF(Controle!$N$16=1,0,$D1402*U652*U$5)</f>
        <v>0</v>
      </c>
      <c r="V1402" s="382">
        <f ca="1">IF(Controle!$N$16=1,0,$D1402*V652*V$5)</f>
        <v>0</v>
      </c>
      <c r="W1402" s="382">
        <f ca="1">IF(Controle!$N$16=1,0,$D1402*W652*W$5)</f>
        <v>0</v>
      </c>
      <c r="X1402" s="382">
        <f ca="1">IF(Controle!$N$16=1,0,$D1402*X652*X$5)</f>
        <v>0</v>
      </c>
      <c r="Y1402" s="382">
        <f ca="1">IF(Controle!$N$16=1,0,$D1402*Y652*Y$5)</f>
        <v>0</v>
      </c>
      <c r="Z1402" s="382">
        <f ca="1">IF(Controle!$N$16=1,0,$D1402*Z652*Z$5)</f>
        <v>0</v>
      </c>
      <c r="AA1402" s="382">
        <f ca="1">IF(Controle!$N$16=1,0,$D1402*AA652*AA$5)</f>
        <v>0</v>
      </c>
      <c r="AB1402" s="382">
        <f ca="1">IF(Controle!$N$16=1,0,$D1402*AB652*AB$5)</f>
        <v>0</v>
      </c>
      <c r="AC1402" s="382">
        <f ca="1">IF(Controle!$N$16=1,0,$D1402*AC652*AC$5)</f>
        <v>0</v>
      </c>
      <c r="AD1402" s="382">
        <f ca="1">IF(Controle!$N$16=1,0,$D1402*AD652*AD$5)</f>
        <v>0</v>
      </c>
      <c r="AE1402" s="382">
        <f ca="1">IF(Controle!$N$16=1,0,$D1402*AE652*AE$5)</f>
        <v>0</v>
      </c>
      <c r="AF1402" s="382">
        <f ca="1">IF(Controle!$N$16=1,0,$D1402*AF652*AF$5)</f>
        <v>0</v>
      </c>
      <c r="AG1402" s="382">
        <f ca="1">IF(Controle!$N$16=1,0,$D1402*AG652*AG$5)</f>
        <v>0</v>
      </c>
      <c r="AH1402" s="382">
        <f ca="1">IF(Controle!$N$16=1,0,$D1402*AH652*AH$5)</f>
        <v>0</v>
      </c>
      <c r="AI1402" s="382">
        <f ca="1">IF(Controle!$N$16=1,0,$D1402*AI652*AI$5)</f>
        <v>0</v>
      </c>
      <c r="AJ1402" s="382">
        <f ca="1">IF(Controle!$N$16=1,0,$D1402*AJ652*AJ$5)</f>
        <v>0</v>
      </c>
      <c r="AK1402" s="382">
        <f ca="1">IF(Controle!$N$16=1,0,$D1402*AK652*AK$5)</f>
        <v>0</v>
      </c>
      <c r="AL1402" s="382">
        <f ca="1">IF(Controle!$N$16=1,0,$D1402*AL652*AL$5)</f>
        <v>0</v>
      </c>
      <c r="AM1402" s="382">
        <f ca="1">IF(Controle!$N$16=1,0,$D1402*AM652*AM$5)</f>
        <v>0</v>
      </c>
      <c r="AN1402" s="382">
        <f ca="1">IF(Controle!$N$16=1,0,$D1402*AN652*AN$5)</f>
        <v>0</v>
      </c>
      <c r="AO1402" s="382">
        <f ca="1">IF(Controle!$N$16=1,0,$D1402*AO652*AO$5)</f>
        <v>0</v>
      </c>
      <c r="AP1402" s="382">
        <f ca="1">IF(Controle!$N$16=1,0,$D1402*AP652*AP$5)</f>
        <v>0</v>
      </c>
      <c r="AQ1402" s="382">
        <f ca="1">IF(Controle!$N$16=1,0,$D1402*AQ652*AQ$5)</f>
        <v>0</v>
      </c>
      <c r="AR1402" s="382">
        <f ca="1">IF(Controle!$N$16=1,0,$D1402*AR652*AR$5)</f>
        <v>0</v>
      </c>
      <c r="AS1402" s="684">
        <f t="shared" ca="1" si="690"/>
        <v>0</v>
      </c>
    </row>
    <row r="1403" spans="2:45" hidden="1" outlineLevel="1">
      <c r="B1403" s="123"/>
      <c r="C1403" s="81">
        <f t="shared" si="691"/>
        <v>15</v>
      </c>
      <c r="D1403" s="191">
        <f t="shared" ca="1" si="689"/>
        <v>0</v>
      </c>
      <c r="E1403" s="382">
        <f ca="1">IF(Controle!$N$16=1,0,$D1403*E653*E$5)</f>
        <v>0</v>
      </c>
      <c r="F1403" s="382">
        <f ca="1">IF(Controle!$N$16=1,0,$D1403*F653*F$5)</f>
        <v>0</v>
      </c>
      <c r="G1403" s="382">
        <f ca="1">IF(Controle!$N$16=1,0,$D1403*G653*G$5)</f>
        <v>0</v>
      </c>
      <c r="H1403" s="382">
        <f ca="1">IF(Controle!$N$16=1,0,$D1403*H653*H$5)</f>
        <v>0</v>
      </c>
      <c r="I1403" s="382">
        <f ca="1">IF(Controle!$N$16=1,0,$D1403*I653*I$5)</f>
        <v>0</v>
      </c>
      <c r="J1403" s="382">
        <f ca="1">IF(Controle!$N$16=1,0,$D1403*J653*J$5)</f>
        <v>0</v>
      </c>
      <c r="K1403" s="382">
        <f ca="1">IF(Controle!$N$16=1,0,$D1403*K653*K$5)</f>
        <v>0</v>
      </c>
      <c r="L1403" s="382">
        <f ca="1">IF(Controle!$N$16=1,0,$D1403*L653*L$5)</f>
        <v>0</v>
      </c>
      <c r="M1403" s="382">
        <f ca="1">IF(Controle!$N$16=1,0,$D1403*M653*M$5)</f>
        <v>0</v>
      </c>
      <c r="N1403" s="382">
        <f ca="1">IF(Controle!$N$16=1,0,$D1403*N653*N$5)</f>
        <v>0</v>
      </c>
      <c r="O1403" s="382">
        <f ca="1">IF(Controle!$N$16=1,0,$D1403*O653*O$5)</f>
        <v>0</v>
      </c>
      <c r="P1403" s="382">
        <f ca="1">IF(Controle!$N$16=1,0,$D1403*P653*P$5)</f>
        <v>0</v>
      </c>
      <c r="Q1403" s="382">
        <f ca="1">IF(Controle!$N$16=1,0,$D1403*Q653*Q$5)</f>
        <v>0</v>
      </c>
      <c r="R1403" s="382">
        <f ca="1">IF(Controle!$N$16=1,0,$D1403*R653*R$5)</f>
        <v>0</v>
      </c>
      <c r="S1403" s="382">
        <f ca="1">IF(Controle!$N$16=1,0,$D1403*S653*S$5)</f>
        <v>0</v>
      </c>
      <c r="T1403" s="382">
        <f ca="1">IF(Controle!$N$16=1,0,$D1403*T653*T$5)</f>
        <v>0</v>
      </c>
      <c r="U1403" s="382">
        <f ca="1">IF(Controle!$N$16=1,0,$D1403*U653*U$5)</f>
        <v>0</v>
      </c>
      <c r="V1403" s="382">
        <f ca="1">IF(Controle!$N$16=1,0,$D1403*V653*V$5)</f>
        <v>0</v>
      </c>
      <c r="W1403" s="382">
        <f ca="1">IF(Controle!$N$16=1,0,$D1403*W653*W$5)</f>
        <v>0</v>
      </c>
      <c r="X1403" s="382">
        <f ca="1">IF(Controle!$N$16=1,0,$D1403*X653*X$5)</f>
        <v>0</v>
      </c>
      <c r="Y1403" s="382">
        <f ca="1">IF(Controle!$N$16=1,0,$D1403*Y653*Y$5)</f>
        <v>0</v>
      </c>
      <c r="Z1403" s="382">
        <f ca="1">IF(Controle!$N$16=1,0,$D1403*Z653*Z$5)</f>
        <v>0</v>
      </c>
      <c r="AA1403" s="382">
        <f ca="1">IF(Controle!$N$16=1,0,$D1403*AA653*AA$5)</f>
        <v>0</v>
      </c>
      <c r="AB1403" s="382">
        <f ca="1">IF(Controle!$N$16=1,0,$D1403*AB653*AB$5)</f>
        <v>0</v>
      </c>
      <c r="AC1403" s="382">
        <f ca="1">IF(Controle!$N$16=1,0,$D1403*AC653*AC$5)</f>
        <v>0</v>
      </c>
      <c r="AD1403" s="382">
        <f ca="1">IF(Controle!$N$16=1,0,$D1403*AD653*AD$5)</f>
        <v>0</v>
      </c>
      <c r="AE1403" s="382">
        <f ca="1">IF(Controle!$N$16=1,0,$D1403*AE653*AE$5)</f>
        <v>0</v>
      </c>
      <c r="AF1403" s="382">
        <f ca="1">IF(Controle!$N$16=1,0,$D1403*AF653*AF$5)</f>
        <v>0</v>
      </c>
      <c r="AG1403" s="382">
        <f ca="1">IF(Controle!$N$16=1,0,$D1403*AG653*AG$5)</f>
        <v>0</v>
      </c>
      <c r="AH1403" s="382">
        <f ca="1">IF(Controle!$N$16=1,0,$D1403*AH653*AH$5)</f>
        <v>0</v>
      </c>
      <c r="AI1403" s="382">
        <f ca="1">IF(Controle!$N$16=1,0,$D1403*AI653*AI$5)</f>
        <v>0</v>
      </c>
      <c r="AJ1403" s="382">
        <f ca="1">IF(Controle!$N$16=1,0,$D1403*AJ653*AJ$5)</f>
        <v>0</v>
      </c>
      <c r="AK1403" s="382">
        <f ca="1">IF(Controle!$N$16=1,0,$D1403*AK653*AK$5)</f>
        <v>0</v>
      </c>
      <c r="AL1403" s="382">
        <f ca="1">IF(Controle!$N$16=1,0,$D1403*AL653*AL$5)</f>
        <v>0</v>
      </c>
      <c r="AM1403" s="382">
        <f ca="1">IF(Controle!$N$16=1,0,$D1403*AM653*AM$5)</f>
        <v>0</v>
      </c>
      <c r="AN1403" s="382">
        <f ca="1">IF(Controle!$N$16=1,0,$D1403*AN653*AN$5)</f>
        <v>0</v>
      </c>
      <c r="AO1403" s="382">
        <f ca="1">IF(Controle!$N$16=1,0,$D1403*AO653*AO$5)</f>
        <v>0</v>
      </c>
      <c r="AP1403" s="382">
        <f ca="1">IF(Controle!$N$16=1,0,$D1403*AP653*AP$5)</f>
        <v>0</v>
      </c>
      <c r="AQ1403" s="382">
        <f ca="1">IF(Controle!$N$16=1,0,$D1403*AQ653*AQ$5)</f>
        <v>0</v>
      </c>
      <c r="AR1403" s="382">
        <f ca="1">IF(Controle!$N$16=1,0,$D1403*AR653*AR$5)</f>
        <v>0</v>
      </c>
      <c r="AS1403" s="684">
        <f t="shared" ca="1" si="690"/>
        <v>0</v>
      </c>
    </row>
    <row r="1404" spans="2:45" hidden="1" outlineLevel="1">
      <c r="B1404" s="123"/>
      <c r="C1404" s="81">
        <f t="shared" si="691"/>
        <v>16</v>
      </c>
      <c r="D1404" s="191">
        <f t="shared" ca="1" si="689"/>
        <v>0</v>
      </c>
      <c r="E1404" s="382">
        <f ca="1">IF(Controle!$N$16=1,0,$D1404*E654*E$5)</f>
        <v>0</v>
      </c>
      <c r="F1404" s="382">
        <f ca="1">IF(Controle!$N$16=1,0,$D1404*F654*F$5)</f>
        <v>0</v>
      </c>
      <c r="G1404" s="382">
        <f ca="1">IF(Controle!$N$16=1,0,$D1404*G654*G$5)</f>
        <v>0</v>
      </c>
      <c r="H1404" s="382">
        <f ca="1">IF(Controle!$N$16=1,0,$D1404*H654*H$5)</f>
        <v>0</v>
      </c>
      <c r="I1404" s="382">
        <f ca="1">IF(Controle!$N$16=1,0,$D1404*I654*I$5)</f>
        <v>0</v>
      </c>
      <c r="J1404" s="382">
        <f ca="1">IF(Controle!$N$16=1,0,$D1404*J654*J$5)</f>
        <v>0</v>
      </c>
      <c r="K1404" s="382">
        <f ca="1">IF(Controle!$N$16=1,0,$D1404*K654*K$5)</f>
        <v>0</v>
      </c>
      <c r="L1404" s="382">
        <f ca="1">IF(Controle!$N$16=1,0,$D1404*L654*L$5)</f>
        <v>0</v>
      </c>
      <c r="M1404" s="382">
        <f ca="1">IF(Controle!$N$16=1,0,$D1404*M654*M$5)</f>
        <v>0</v>
      </c>
      <c r="N1404" s="382">
        <f ca="1">IF(Controle!$N$16=1,0,$D1404*N654*N$5)</f>
        <v>0</v>
      </c>
      <c r="O1404" s="382">
        <f ca="1">IF(Controle!$N$16=1,0,$D1404*O654*O$5)</f>
        <v>0</v>
      </c>
      <c r="P1404" s="382">
        <f ca="1">IF(Controle!$N$16=1,0,$D1404*P654*P$5)</f>
        <v>0</v>
      </c>
      <c r="Q1404" s="382">
        <f ca="1">IF(Controle!$N$16=1,0,$D1404*Q654*Q$5)</f>
        <v>0</v>
      </c>
      <c r="R1404" s="382">
        <f ca="1">IF(Controle!$N$16=1,0,$D1404*R654*R$5)</f>
        <v>0</v>
      </c>
      <c r="S1404" s="382">
        <f ca="1">IF(Controle!$N$16=1,0,$D1404*S654*S$5)</f>
        <v>0</v>
      </c>
      <c r="T1404" s="382">
        <f ca="1">IF(Controle!$N$16=1,0,$D1404*T654*T$5)</f>
        <v>0</v>
      </c>
      <c r="U1404" s="382">
        <f ca="1">IF(Controle!$N$16=1,0,$D1404*U654*U$5)</f>
        <v>0</v>
      </c>
      <c r="V1404" s="382">
        <f ca="1">IF(Controle!$N$16=1,0,$D1404*V654*V$5)</f>
        <v>0</v>
      </c>
      <c r="W1404" s="382">
        <f ca="1">IF(Controle!$N$16=1,0,$D1404*W654*W$5)</f>
        <v>0</v>
      </c>
      <c r="X1404" s="382">
        <f ca="1">IF(Controle!$N$16=1,0,$D1404*X654*X$5)</f>
        <v>0</v>
      </c>
      <c r="Y1404" s="382">
        <f ca="1">IF(Controle!$N$16=1,0,$D1404*Y654*Y$5)</f>
        <v>0</v>
      </c>
      <c r="Z1404" s="382">
        <f ca="1">IF(Controle!$N$16=1,0,$D1404*Z654*Z$5)</f>
        <v>0</v>
      </c>
      <c r="AA1404" s="382">
        <f ca="1">IF(Controle!$N$16=1,0,$D1404*AA654*AA$5)</f>
        <v>0</v>
      </c>
      <c r="AB1404" s="382">
        <f ca="1">IF(Controle!$N$16=1,0,$D1404*AB654*AB$5)</f>
        <v>0</v>
      </c>
      <c r="AC1404" s="382">
        <f ca="1">IF(Controle!$N$16=1,0,$D1404*AC654*AC$5)</f>
        <v>0</v>
      </c>
      <c r="AD1404" s="382">
        <f ca="1">IF(Controle!$N$16=1,0,$D1404*AD654*AD$5)</f>
        <v>0</v>
      </c>
      <c r="AE1404" s="382">
        <f ca="1">IF(Controle!$N$16=1,0,$D1404*AE654*AE$5)</f>
        <v>0</v>
      </c>
      <c r="AF1404" s="382">
        <f ca="1">IF(Controle!$N$16=1,0,$D1404*AF654*AF$5)</f>
        <v>0</v>
      </c>
      <c r="AG1404" s="382">
        <f ca="1">IF(Controle!$N$16=1,0,$D1404*AG654*AG$5)</f>
        <v>0</v>
      </c>
      <c r="AH1404" s="382">
        <f ca="1">IF(Controle!$N$16=1,0,$D1404*AH654*AH$5)</f>
        <v>0</v>
      </c>
      <c r="AI1404" s="382">
        <f ca="1">IF(Controle!$N$16=1,0,$D1404*AI654*AI$5)</f>
        <v>0</v>
      </c>
      <c r="AJ1404" s="382">
        <f ca="1">IF(Controle!$N$16=1,0,$D1404*AJ654*AJ$5)</f>
        <v>0</v>
      </c>
      <c r="AK1404" s="382">
        <f ca="1">IF(Controle!$N$16=1,0,$D1404*AK654*AK$5)</f>
        <v>0</v>
      </c>
      <c r="AL1404" s="382">
        <f ca="1">IF(Controle!$N$16=1,0,$D1404*AL654*AL$5)</f>
        <v>0</v>
      </c>
      <c r="AM1404" s="382">
        <f ca="1">IF(Controle!$N$16=1,0,$D1404*AM654*AM$5)</f>
        <v>0</v>
      </c>
      <c r="AN1404" s="382">
        <f ca="1">IF(Controle!$N$16=1,0,$D1404*AN654*AN$5)</f>
        <v>0</v>
      </c>
      <c r="AO1404" s="382">
        <f ca="1">IF(Controle!$N$16=1,0,$D1404*AO654*AO$5)</f>
        <v>0</v>
      </c>
      <c r="AP1404" s="382">
        <f ca="1">IF(Controle!$N$16=1,0,$D1404*AP654*AP$5)</f>
        <v>0</v>
      </c>
      <c r="AQ1404" s="382">
        <f ca="1">IF(Controle!$N$16=1,0,$D1404*AQ654*AQ$5)</f>
        <v>0</v>
      </c>
      <c r="AR1404" s="382">
        <f ca="1">IF(Controle!$N$16=1,0,$D1404*AR654*AR$5)</f>
        <v>0</v>
      </c>
      <c r="AS1404" s="684">
        <f t="shared" ca="1" si="690"/>
        <v>0</v>
      </c>
    </row>
    <row r="1405" spans="2:45" hidden="1" outlineLevel="1">
      <c r="B1405" s="123"/>
      <c r="C1405" s="81">
        <f t="shared" si="691"/>
        <v>17</v>
      </c>
      <c r="D1405" s="191">
        <f t="shared" ca="1" si="689"/>
        <v>0</v>
      </c>
      <c r="E1405" s="382">
        <f ca="1">IF(Controle!$N$16=1,0,$D1405*E655*E$5)</f>
        <v>0</v>
      </c>
      <c r="F1405" s="382">
        <f ca="1">IF(Controle!$N$16=1,0,$D1405*F655*F$5)</f>
        <v>0</v>
      </c>
      <c r="G1405" s="382">
        <f ca="1">IF(Controle!$N$16=1,0,$D1405*G655*G$5)</f>
        <v>0</v>
      </c>
      <c r="H1405" s="382">
        <f ca="1">IF(Controle!$N$16=1,0,$D1405*H655*H$5)</f>
        <v>0</v>
      </c>
      <c r="I1405" s="382">
        <f ca="1">IF(Controle!$N$16=1,0,$D1405*I655*I$5)</f>
        <v>0</v>
      </c>
      <c r="J1405" s="382">
        <f ca="1">IF(Controle!$N$16=1,0,$D1405*J655*J$5)</f>
        <v>0</v>
      </c>
      <c r="K1405" s="382">
        <f ca="1">IF(Controle!$N$16=1,0,$D1405*K655*K$5)</f>
        <v>0</v>
      </c>
      <c r="L1405" s="382">
        <f ca="1">IF(Controle!$N$16=1,0,$D1405*L655*L$5)</f>
        <v>0</v>
      </c>
      <c r="M1405" s="382">
        <f ca="1">IF(Controle!$N$16=1,0,$D1405*M655*M$5)</f>
        <v>0</v>
      </c>
      <c r="N1405" s="382">
        <f ca="1">IF(Controle!$N$16=1,0,$D1405*N655*N$5)</f>
        <v>0</v>
      </c>
      <c r="O1405" s="382">
        <f ca="1">IF(Controle!$N$16=1,0,$D1405*O655*O$5)</f>
        <v>0</v>
      </c>
      <c r="P1405" s="382">
        <f ca="1">IF(Controle!$N$16=1,0,$D1405*P655*P$5)</f>
        <v>0</v>
      </c>
      <c r="Q1405" s="382">
        <f ca="1">IF(Controle!$N$16=1,0,$D1405*Q655*Q$5)</f>
        <v>0</v>
      </c>
      <c r="R1405" s="382">
        <f ca="1">IF(Controle!$N$16=1,0,$D1405*R655*R$5)</f>
        <v>0</v>
      </c>
      <c r="S1405" s="382">
        <f ca="1">IF(Controle!$N$16=1,0,$D1405*S655*S$5)</f>
        <v>0</v>
      </c>
      <c r="T1405" s="382">
        <f ca="1">IF(Controle!$N$16=1,0,$D1405*T655*T$5)</f>
        <v>0</v>
      </c>
      <c r="U1405" s="382">
        <f ca="1">IF(Controle!$N$16=1,0,$D1405*U655*U$5)</f>
        <v>0</v>
      </c>
      <c r="V1405" s="382">
        <f ca="1">IF(Controle!$N$16=1,0,$D1405*V655*V$5)</f>
        <v>0</v>
      </c>
      <c r="W1405" s="382">
        <f ca="1">IF(Controle!$N$16=1,0,$D1405*W655*W$5)</f>
        <v>0</v>
      </c>
      <c r="X1405" s="382">
        <f ca="1">IF(Controle!$N$16=1,0,$D1405*X655*X$5)</f>
        <v>0</v>
      </c>
      <c r="Y1405" s="382">
        <f ca="1">IF(Controle!$N$16=1,0,$D1405*Y655*Y$5)</f>
        <v>0</v>
      </c>
      <c r="Z1405" s="382">
        <f ca="1">IF(Controle!$N$16=1,0,$D1405*Z655*Z$5)</f>
        <v>0</v>
      </c>
      <c r="AA1405" s="382">
        <f ca="1">IF(Controle!$N$16=1,0,$D1405*AA655*AA$5)</f>
        <v>0</v>
      </c>
      <c r="AB1405" s="382">
        <f ca="1">IF(Controle!$N$16=1,0,$D1405*AB655*AB$5)</f>
        <v>0</v>
      </c>
      <c r="AC1405" s="382">
        <f ca="1">IF(Controle!$N$16=1,0,$D1405*AC655*AC$5)</f>
        <v>0</v>
      </c>
      <c r="AD1405" s="382">
        <f ca="1">IF(Controle!$N$16=1,0,$D1405*AD655*AD$5)</f>
        <v>0</v>
      </c>
      <c r="AE1405" s="382">
        <f ca="1">IF(Controle!$N$16=1,0,$D1405*AE655*AE$5)</f>
        <v>0</v>
      </c>
      <c r="AF1405" s="382">
        <f ca="1">IF(Controle!$N$16=1,0,$D1405*AF655*AF$5)</f>
        <v>0</v>
      </c>
      <c r="AG1405" s="382">
        <f ca="1">IF(Controle!$N$16=1,0,$D1405*AG655*AG$5)</f>
        <v>0</v>
      </c>
      <c r="AH1405" s="382">
        <f ca="1">IF(Controle!$N$16=1,0,$D1405*AH655*AH$5)</f>
        <v>0</v>
      </c>
      <c r="AI1405" s="382">
        <f ca="1">IF(Controle!$N$16=1,0,$D1405*AI655*AI$5)</f>
        <v>0</v>
      </c>
      <c r="AJ1405" s="382">
        <f ca="1">IF(Controle!$N$16=1,0,$D1405*AJ655*AJ$5)</f>
        <v>0</v>
      </c>
      <c r="AK1405" s="382">
        <f ca="1">IF(Controle!$N$16=1,0,$D1405*AK655*AK$5)</f>
        <v>0</v>
      </c>
      <c r="AL1405" s="382">
        <f ca="1">IF(Controle!$N$16=1,0,$D1405*AL655*AL$5)</f>
        <v>0</v>
      </c>
      <c r="AM1405" s="382">
        <f ca="1">IF(Controle!$N$16=1,0,$D1405*AM655*AM$5)</f>
        <v>0</v>
      </c>
      <c r="AN1405" s="382">
        <f ca="1">IF(Controle!$N$16=1,0,$D1405*AN655*AN$5)</f>
        <v>0</v>
      </c>
      <c r="AO1405" s="382">
        <f ca="1">IF(Controle!$N$16=1,0,$D1405*AO655*AO$5)</f>
        <v>0</v>
      </c>
      <c r="AP1405" s="382">
        <f ca="1">IF(Controle!$N$16=1,0,$D1405*AP655*AP$5)</f>
        <v>0</v>
      </c>
      <c r="AQ1405" s="382">
        <f ca="1">IF(Controle!$N$16=1,0,$D1405*AQ655*AQ$5)</f>
        <v>0</v>
      </c>
      <c r="AR1405" s="382">
        <f ca="1">IF(Controle!$N$16=1,0,$D1405*AR655*AR$5)</f>
        <v>0</v>
      </c>
      <c r="AS1405" s="684">
        <f t="shared" ca="1" si="690"/>
        <v>0</v>
      </c>
    </row>
    <row r="1406" spans="2:45" hidden="1" outlineLevel="1">
      <c r="B1406" s="123"/>
      <c r="C1406" s="81">
        <f t="shared" si="691"/>
        <v>18</v>
      </c>
      <c r="D1406" s="191">
        <f t="shared" ca="1" si="689"/>
        <v>0</v>
      </c>
      <c r="E1406" s="382">
        <f ca="1">IF(Controle!$N$16=1,0,$D1406*E656*E$5)</f>
        <v>0</v>
      </c>
      <c r="F1406" s="382">
        <f ca="1">IF(Controle!$N$16=1,0,$D1406*F656*F$5)</f>
        <v>0</v>
      </c>
      <c r="G1406" s="382">
        <f ca="1">IF(Controle!$N$16=1,0,$D1406*G656*G$5)</f>
        <v>0</v>
      </c>
      <c r="H1406" s="382">
        <f ca="1">IF(Controle!$N$16=1,0,$D1406*H656*H$5)</f>
        <v>0</v>
      </c>
      <c r="I1406" s="382">
        <f ca="1">IF(Controle!$N$16=1,0,$D1406*I656*I$5)</f>
        <v>0</v>
      </c>
      <c r="J1406" s="382">
        <f ca="1">IF(Controle!$N$16=1,0,$D1406*J656*J$5)</f>
        <v>0</v>
      </c>
      <c r="K1406" s="382">
        <f ca="1">IF(Controle!$N$16=1,0,$D1406*K656*K$5)</f>
        <v>0</v>
      </c>
      <c r="L1406" s="382">
        <f ca="1">IF(Controle!$N$16=1,0,$D1406*L656*L$5)</f>
        <v>0</v>
      </c>
      <c r="M1406" s="382">
        <f ca="1">IF(Controle!$N$16=1,0,$D1406*M656*M$5)</f>
        <v>0</v>
      </c>
      <c r="N1406" s="382">
        <f ca="1">IF(Controle!$N$16=1,0,$D1406*N656*N$5)</f>
        <v>0</v>
      </c>
      <c r="O1406" s="382">
        <f ca="1">IF(Controle!$N$16=1,0,$D1406*O656*O$5)</f>
        <v>0</v>
      </c>
      <c r="P1406" s="382">
        <f ca="1">IF(Controle!$N$16=1,0,$D1406*P656*P$5)</f>
        <v>0</v>
      </c>
      <c r="Q1406" s="382">
        <f ca="1">IF(Controle!$N$16=1,0,$D1406*Q656*Q$5)</f>
        <v>0</v>
      </c>
      <c r="R1406" s="382">
        <f ca="1">IF(Controle!$N$16=1,0,$D1406*R656*R$5)</f>
        <v>0</v>
      </c>
      <c r="S1406" s="382">
        <f ca="1">IF(Controle!$N$16=1,0,$D1406*S656*S$5)</f>
        <v>0</v>
      </c>
      <c r="T1406" s="382">
        <f ca="1">IF(Controle!$N$16=1,0,$D1406*T656*T$5)</f>
        <v>0</v>
      </c>
      <c r="U1406" s="382">
        <f ca="1">IF(Controle!$N$16=1,0,$D1406*U656*U$5)</f>
        <v>0</v>
      </c>
      <c r="V1406" s="382">
        <f ca="1">IF(Controle!$N$16=1,0,$D1406*V656*V$5)</f>
        <v>0</v>
      </c>
      <c r="W1406" s="382">
        <f ca="1">IF(Controle!$N$16=1,0,$D1406*W656*W$5)</f>
        <v>0</v>
      </c>
      <c r="X1406" s="382">
        <f ca="1">IF(Controle!$N$16=1,0,$D1406*X656*X$5)</f>
        <v>0</v>
      </c>
      <c r="Y1406" s="382">
        <f ca="1">IF(Controle!$N$16=1,0,$D1406*Y656*Y$5)</f>
        <v>0</v>
      </c>
      <c r="Z1406" s="382">
        <f ca="1">IF(Controle!$N$16=1,0,$D1406*Z656*Z$5)</f>
        <v>0</v>
      </c>
      <c r="AA1406" s="382">
        <f ca="1">IF(Controle!$N$16=1,0,$D1406*AA656*AA$5)</f>
        <v>0</v>
      </c>
      <c r="AB1406" s="382">
        <f ca="1">IF(Controle!$N$16=1,0,$D1406*AB656*AB$5)</f>
        <v>0</v>
      </c>
      <c r="AC1406" s="382">
        <f ca="1">IF(Controle!$N$16=1,0,$D1406*AC656*AC$5)</f>
        <v>0</v>
      </c>
      <c r="AD1406" s="382">
        <f ca="1">IF(Controle!$N$16=1,0,$D1406*AD656*AD$5)</f>
        <v>0</v>
      </c>
      <c r="AE1406" s="382">
        <f ca="1">IF(Controle!$N$16=1,0,$D1406*AE656*AE$5)</f>
        <v>0</v>
      </c>
      <c r="AF1406" s="382">
        <f ca="1">IF(Controle!$N$16=1,0,$D1406*AF656*AF$5)</f>
        <v>0</v>
      </c>
      <c r="AG1406" s="382">
        <f ca="1">IF(Controle!$N$16=1,0,$D1406*AG656*AG$5)</f>
        <v>0</v>
      </c>
      <c r="AH1406" s="382">
        <f ca="1">IF(Controle!$N$16=1,0,$D1406*AH656*AH$5)</f>
        <v>0</v>
      </c>
      <c r="AI1406" s="382">
        <f ca="1">IF(Controle!$N$16=1,0,$D1406*AI656*AI$5)</f>
        <v>0</v>
      </c>
      <c r="AJ1406" s="382">
        <f ca="1">IF(Controle!$N$16=1,0,$D1406*AJ656*AJ$5)</f>
        <v>0</v>
      </c>
      <c r="AK1406" s="382">
        <f ca="1">IF(Controle!$N$16=1,0,$D1406*AK656*AK$5)</f>
        <v>0</v>
      </c>
      <c r="AL1406" s="382">
        <f ca="1">IF(Controle!$N$16=1,0,$D1406*AL656*AL$5)</f>
        <v>0</v>
      </c>
      <c r="AM1406" s="382">
        <f ca="1">IF(Controle!$N$16=1,0,$D1406*AM656*AM$5)</f>
        <v>0</v>
      </c>
      <c r="AN1406" s="382">
        <f ca="1">IF(Controle!$N$16=1,0,$D1406*AN656*AN$5)</f>
        <v>0</v>
      </c>
      <c r="AO1406" s="382">
        <f ca="1">IF(Controle!$N$16=1,0,$D1406*AO656*AO$5)</f>
        <v>0</v>
      </c>
      <c r="AP1406" s="382">
        <f ca="1">IF(Controle!$N$16=1,0,$D1406*AP656*AP$5)</f>
        <v>0</v>
      </c>
      <c r="AQ1406" s="382">
        <f ca="1">IF(Controle!$N$16=1,0,$D1406*AQ656*AQ$5)</f>
        <v>0</v>
      </c>
      <c r="AR1406" s="382">
        <f ca="1">IF(Controle!$N$16=1,0,$D1406*AR656*AR$5)</f>
        <v>0</v>
      </c>
      <c r="AS1406" s="684">
        <f t="shared" ca="1" si="690"/>
        <v>0</v>
      </c>
    </row>
    <row r="1407" spans="2:45" hidden="1" outlineLevel="1">
      <c r="B1407" s="123"/>
      <c r="C1407" s="81">
        <f t="shared" si="691"/>
        <v>19</v>
      </c>
      <c r="D1407" s="191">
        <f t="shared" ca="1" si="689"/>
        <v>0</v>
      </c>
      <c r="E1407" s="382">
        <f ca="1">IF(Controle!$N$16=1,0,$D1407*E657*E$5)</f>
        <v>0</v>
      </c>
      <c r="F1407" s="382">
        <f ca="1">IF(Controle!$N$16=1,0,$D1407*F657*F$5)</f>
        <v>0</v>
      </c>
      <c r="G1407" s="382">
        <f ca="1">IF(Controle!$N$16=1,0,$D1407*G657*G$5)</f>
        <v>0</v>
      </c>
      <c r="H1407" s="382">
        <f ca="1">IF(Controle!$N$16=1,0,$D1407*H657*H$5)</f>
        <v>0</v>
      </c>
      <c r="I1407" s="382">
        <f ca="1">IF(Controle!$N$16=1,0,$D1407*I657*I$5)</f>
        <v>0</v>
      </c>
      <c r="J1407" s="382">
        <f ca="1">IF(Controle!$N$16=1,0,$D1407*J657*J$5)</f>
        <v>0</v>
      </c>
      <c r="K1407" s="382">
        <f ca="1">IF(Controle!$N$16=1,0,$D1407*K657*K$5)</f>
        <v>0</v>
      </c>
      <c r="L1407" s="382">
        <f ca="1">IF(Controle!$N$16=1,0,$D1407*L657*L$5)</f>
        <v>0</v>
      </c>
      <c r="M1407" s="382">
        <f ca="1">IF(Controle!$N$16=1,0,$D1407*M657*M$5)</f>
        <v>0</v>
      </c>
      <c r="N1407" s="382">
        <f ca="1">IF(Controle!$N$16=1,0,$D1407*N657*N$5)</f>
        <v>0</v>
      </c>
      <c r="O1407" s="382">
        <f ca="1">IF(Controle!$N$16=1,0,$D1407*O657*O$5)</f>
        <v>0</v>
      </c>
      <c r="P1407" s="382">
        <f ca="1">IF(Controle!$N$16=1,0,$D1407*P657*P$5)</f>
        <v>0</v>
      </c>
      <c r="Q1407" s="382">
        <f ca="1">IF(Controle!$N$16=1,0,$D1407*Q657*Q$5)</f>
        <v>0</v>
      </c>
      <c r="R1407" s="382">
        <f ca="1">IF(Controle!$N$16=1,0,$D1407*R657*R$5)</f>
        <v>0</v>
      </c>
      <c r="S1407" s="382">
        <f ca="1">IF(Controle!$N$16=1,0,$D1407*S657*S$5)</f>
        <v>0</v>
      </c>
      <c r="T1407" s="382">
        <f ca="1">IF(Controle!$N$16=1,0,$D1407*T657*T$5)</f>
        <v>0</v>
      </c>
      <c r="U1407" s="382">
        <f ca="1">IF(Controle!$N$16=1,0,$D1407*U657*U$5)</f>
        <v>0</v>
      </c>
      <c r="V1407" s="382">
        <f ca="1">IF(Controle!$N$16=1,0,$D1407*V657*V$5)</f>
        <v>0</v>
      </c>
      <c r="W1407" s="382">
        <f ca="1">IF(Controle!$N$16=1,0,$D1407*W657*W$5)</f>
        <v>0</v>
      </c>
      <c r="X1407" s="382">
        <f ca="1">IF(Controle!$N$16=1,0,$D1407*X657*X$5)</f>
        <v>0</v>
      </c>
      <c r="Y1407" s="382">
        <f ca="1">IF(Controle!$N$16=1,0,$D1407*Y657*Y$5)</f>
        <v>0</v>
      </c>
      <c r="Z1407" s="382">
        <f ca="1">IF(Controle!$N$16=1,0,$D1407*Z657*Z$5)</f>
        <v>0</v>
      </c>
      <c r="AA1407" s="382">
        <f ca="1">IF(Controle!$N$16=1,0,$D1407*AA657*AA$5)</f>
        <v>0</v>
      </c>
      <c r="AB1407" s="382">
        <f ca="1">IF(Controle!$N$16=1,0,$D1407*AB657*AB$5)</f>
        <v>0</v>
      </c>
      <c r="AC1407" s="382">
        <f ca="1">IF(Controle!$N$16=1,0,$D1407*AC657*AC$5)</f>
        <v>0</v>
      </c>
      <c r="AD1407" s="382">
        <f ca="1">IF(Controle!$N$16=1,0,$D1407*AD657*AD$5)</f>
        <v>0</v>
      </c>
      <c r="AE1407" s="382">
        <f ca="1">IF(Controle!$N$16=1,0,$D1407*AE657*AE$5)</f>
        <v>0</v>
      </c>
      <c r="AF1407" s="382">
        <f ca="1">IF(Controle!$N$16=1,0,$D1407*AF657*AF$5)</f>
        <v>0</v>
      </c>
      <c r="AG1407" s="382">
        <f ca="1">IF(Controle!$N$16=1,0,$D1407*AG657*AG$5)</f>
        <v>0</v>
      </c>
      <c r="AH1407" s="382">
        <f ca="1">IF(Controle!$N$16=1,0,$D1407*AH657*AH$5)</f>
        <v>0</v>
      </c>
      <c r="AI1407" s="382">
        <f ca="1">IF(Controle!$N$16=1,0,$D1407*AI657*AI$5)</f>
        <v>0</v>
      </c>
      <c r="AJ1407" s="382">
        <f ca="1">IF(Controle!$N$16=1,0,$D1407*AJ657*AJ$5)</f>
        <v>0</v>
      </c>
      <c r="AK1407" s="382">
        <f ca="1">IF(Controle!$N$16=1,0,$D1407*AK657*AK$5)</f>
        <v>0</v>
      </c>
      <c r="AL1407" s="382">
        <f ca="1">IF(Controle!$N$16=1,0,$D1407*AL657*AL$5)</f>
        <v>0</v>
      </c>
      <c r="AM1407" s="382">
        <f ca="1">IF(Controle!$N$16=1,0,$D1407*AM657*AM$5)</f>
        <v>0</v>
      </c>
      <c r="AN1407" s="382">
        <f ca="1">IF(Controle!$N$16=1,0,$D1407*AN657*AN$5)</f>
        <v>0</v>
      </c>
      <c r="AO1407" s="382">
        <f ca="1">IF(Controle!$N$16=1,0,$D1407*AO657*AO$5)</f>
        <v>0</v>
      </c>
      <c r="AP1407" s="382">
        <f ca="1">IF(Controle!$N$16=1,0,$D1407*AP657*AP$5)</f>
        <v>0</v>
      </c>
      <c r="AQ1407" s="382">
        <f ca="1">IF(Controle!$N$16=1,0,$D1407*AQ657*AQ$5)</f>
        <v>0</v>
      </c>
      <c r="AR1407" s="382">
        <f ca="1">IF(Controle!$N$16=1,0,$D1407*AR657*AR$5)</f>
        <v>0</v>
      </c>
      <c r="AS1407" s="684">
        <f t="shared" ca="1" si="690"/>
        <v>0</v>
      </c>
    </row>
    <row r="1408" spans="2:45" hidden="1" outlineLevel="1">
      <c r="B1408" s="123"/>
      <c r="C1408" s="81">
        <f t="shared" si="691"/>
        <v>20</v>
      </c>
      <c r="D1408" s="191">
        <f t="shared" ca="1" si="689"/>
        <v>0</v>
      </c>
      <c r="E1408" s="382">
        <f ca="1">IF(Controle!$N$16=1,0,$D1408*E658*E$5)</f>
        <v>0</v>
      </c>
      <c r="F1408" s="382">
        <f ca="1">IF(Controle!$N$16=1,0,$D1408*F658*F$5)</f>
        <v>0</v>
      </c>
      <c r="G1408" s="382">
        <f ca="1">IF(Controle!$N$16=1,0,$D1408*G658*G$5)</f>
        <v>0</v>
      </c>
      <c r="H1408" s="382">
        <f ca="1">IF(Controle!$N$16=1,0,$D1408*H658*H$5)</f>
        <v>0</v>
      </c>
      <c r="I1408" s="382">
        <f ca="1">IF(Controle!$N$16=1,0,$D1408*I658*I$5)</f>
        <v>0</v>
      </c>
      <c r="J1408" s="382">
        <f ca="1">IF(Controle!$N$16=1,0,$D1408*J658*J$5)</f>
        <v>0</v>
      </c>
      <c r="K1408" s="382">
        <f ca="1">IF(Controle!$N$16=1,0,$D1408*K658*K$5)</f>
        <v>0</v>
      </c>
      <c r="L1408" s="382">
        <f ca="1">IF(Controle!$N$16=1,0,$D1408*L658*L$5)</f>
        <v>0</v>
      </c>
      <c r="M1408" s="382">
        <f ca="1">IF(Controle!$N$16=1,0,$D1408*M658*M$5)</f>
        <v>0</v>
      </c>
      <c r="N1408" s="382">
        <f ca="1">IF(Controle!$N$16=1,0,$D1408*N658*N$5)</f>
        <v>0</v>
      </c>
      <c r="O1408" s="382">
        <f ca="1">IF(Controle!$N$16=1,0,$D1408*O658*O$5)</f>
        <v>0</v>
      </c>
      <c r="P1408" s="382">
        <f ca="1">IF(Controle!$N$16=1,0,$D1408*P658*P$5)</f>
        <v>0</v>
      </c>
      <c r="Q1408" s="382">
        <f ca="1">IF(Controle!$N$16=1,0,$D1408*Q658*Q$5)</f>
        <v>0</v>
      </c>
      <c r="R1408" s="382">
        <f ca="1">IF(Controle!$N$16=1,0,$D1408*R658*R$5)</f>
        <v>0</v>
      </c>
      <c r="S1408" s="382">
        <f ca="1">IF(Controle!$N$16=1,0,$D1408*S658*S$5)</f>
        <v>0</v>
      </c>
      <c r="T1408" s="382">
        <f ca="1">IF(Controle!$N$16=1,0,$D1408*T658*T$5)</f>
        <v>0</v>
      </c>
      <c r="U1408" s="382">
        <f ca="1">IF(Controle!$N$16=1,0,$D1408*U658*U$5)</f>
        <v>0</v>
      </c>
      <c r="V1408" s="382">
        <f ca="1">IF(Controle!$N$16=1,0,$D1408*V658*V$5)</f>
        <v>0</v>
      </c>
      <c r="W1408" s="382">
        <f ca="1">IF(Controle!$N$16=1,0,$D1408*W658*W$5)</f>
        <v>0</v>
      </c>
      <c r="X1408" s="382">
        <f ca="1">IF(Controle!$N$16=1,0,$D1408*X658*X$5)</f>
        <v>0</v>
      </c>
      <c r="Y1408" s="382">
        <f ca="1">IF(Controle!$N$16=1,0,$D1408*Y658*Y$5)</f>
        <v>0</v>
      </c>
      <c r="Z1408" s="382">
        <f ca="1">IF(Controle!$N$16=1,0,$D1408*Z658*Z$5)</f>
        <v>0</v>
      </c>
      <c r="AA1408" s="382">
        <f ca="1">IF(Controle!$N$16=1,0,$D1408*AA658*AA$5)</f>
        <v>0</v>
      </c>
      <c r="AB1408" s="382">
        <f ca="1">IF(Controle!$N$16=1,0,$D1408*AB658*AB$5)</f>
        <v>0</v>
      </c>
      <c r="AC1408" s="382">
        <f ca="1">IF(Controle!$N$16=1,0,$D1408*AC658*AC$5)</f>
        <v>0</v>
      </c>
      <c r="AD1408" s="382">
        <f ca="1">IF(Controle!$N$16=1,0,$D1408*AD658*AD$5)</f>
        <v>0</v>
      </c>
      <c r="AE1408" s="382">
        <f ca="1">IF(Controle!$N$16=1,0,$D1408*AE658*AE$5)</f>
        <v>0</v>
      </c>
      <c r="AF1408" s="382">
        <f ca="1">IF(Controle!$N$16=1,0,$D1408*AF658*AF$5)</f>
        <v>0</v>
      </c>
      <c r="AG1408" s="382">
        <f ca="1">IF(Controle!$N$16=1,0,$D1408*AG658*AG$5)</f>
        <v>0</v>
      </c>
      <c r="AH1408" s="382">
        <f ca="1">IF(Controle!$N$16=1,0,$D1408*AH658*AH$5)</f>
        <v>0</v>
      </c>
      <c r="AI1408" s="382">
        <f ca="1">IF(Controle!$N$16=1,0,$D1408*AI658*AI$5)</f>
        <v>0</v>
      </c>
      <c r="AJ1408" s="382">
        <f ca="1">IF(Controle!$N$16=1,0,$D1408*AJ658*AJ$5)</f>
        <v>0</v>
      </c>
      <c r="AK1408" s="382">
        <f ca="1">IF(Controle!$N$16=1,0,$D1408*AK658*AK$5)</f>
        <v>0</v>
      </c>
      <c r="AL1408" s="382">
        <f ca="1">IF(Controle!$N$16=1,0,$D1408*AL658*AL$5)</f>
        <v>0</v>
      </c>
      <c r="AM1408" s="382">
        <f ca="1">IF(Controle!$N$16=1,0,$D1408*AM658*AM$5)</f>
        <v>0</v>
      </c>
      <c r="AN1408" s="382">
        <f ca="1">IF(Controle!$N$16=1,0,$D1408*AN658*AN$5)</f>
        <v>0</v>
      </c>
      <c r="AO1408" s="382">
        <f ca="1">IF(Controle!$N$16=1,0,$D1408*AO658*AO$5)</f>
        <v>0</v>
      </c>
      <c r="AP1408" s="382">
        <f ca="1">IF(Controle!$N$16=1,0,$D1408*AP658*AP$5)</f>
        <v>0</v>
      </c>
      <c r="AQ1408" s="382">
        <f ca="1">IF(Controle!$N$16=1,0,$D1408*AQ658*AQ$5)</f>
        <v>0</v>
      </c>
      <c r="AR1408" s="382">
        <f ca="1">IF(Controle!$N$16=1,0,$D1408*AR658*AR$5)</f>
        <v>0</v>
      </c>
      <c r="AS1408" s="684">
        <f t="shared" ca="1" si="690"/>
        <v>0</v>
      </c>
    </row>
    <row r="1409" spans="2:45" hidden="1" outlineLevel="1">
      <c r="B1409" s="123"/>
      <c r="C1409" s="81">
        <f t="shared" si="691"/>
        <v>21</v>
      </c>
      <c r="D1409" s="191">
        <f t="shared" ca="1" si="689"/>
        <v>0</v>
      </c>
      <c r="E1409" s="382">
        <f ca="1">IF(Controle!$N$16=1,0,$D1409*E659*E$5)</f>
        <v>0</v>
      </c>
      <c r="F1409" s="382">
        <f ca="1">IF(Controle!$N$16=1,0,$D1409*F659*F$5)</f>
        <v>0</v>
      </c>
      <c r="G1409" s="382">
        <f ca="1">IF(Controle!$N$16=1,0,$D1409*G659*G$5)</f>
        <v>0</v>
      </c>
      <c r="H1409" s="382">
        <f ca="1">IF(Controle!$N$16=1,0,$D1409*H659*H$5)</f>
        <v>0</v>
      </c>
      <c r="I1409" s="382">
        <f ca="1">IF(Controle!$N$16=1,0,$D1409*I659*I$5)</f>
        <v>0</v>
      </c>
      <c r="J1409" s="382">
        <f ca="1">IF(Controle!$N$16=1,0,$D1409*J659*J$5)</f>
        <v>0</v>
      </c>
      <c r="K1409" s="382">
        <f ca="1">IF(Controle!$N$16=1,0,$D1409*K659*K$5)</f>
        <v>0</v>
      </c>
      <c r="L1409" s="382">
        <f ca="1">IF(Controle!$N$16=1,0,$D1409*L659*L$5)</f>
        <v>0</v>
      </c>
      <c r="M1409" s="382">
        <f ca="1">IF(Controle!$N$16=1,0,$D1409*M659*M$5)</f>
        <v>0</v>
      </c>
      <c r="N1409" s="382">
        <f ca="1">IF(Controle!$N$16=1,0,$D1409*N659*N$5)</f>
        <v>0</v>
      </c>
      <c r="O1409" s="382">
        <f ca="1">IF(Controle!$N$16=1,0,$D1409*O659*O$5)</f>
        <v>0</v>
      </c>
      <c r="P1409" s="382">
        <f ca="1">IF(Controle!$N$16=1,0,$D1409*P659*P$5)</f>
        <v>0</v>
      </c>
      <c r="Q1409" s="382">
        <f ca="1">IF(Controle!$N$16=1,0,$D1409*Q659*Q$5)</f>
        <v>0</v>
      </c>
      <c r="R1409" s="382">
        <f ca="1">IF(Controle!$N$16=1,0,$D1409*R659*R$5)</f>
        <v>0</v>
      </c>
      <c r="S1409" s="382">
        <f ca="1">IF(Controle!$N$16=1,0,$D1409*S659*S$5)</f>
        <v>0</v>
      </c>
      <c r="T1409" s="382">
        <f ca="1">IF(Controle!$N$16=1,0,$D1409*T659*T$5)</f>
        <v>0</v>
      </c>
      <c r="U1409" s="382">
        <f ca="1">IF(Controle!$N$16=1,0,$D1409*U659*U$5)</f>
        <v>0</v>
      </c>
      <c r="V1409" s="382">
        <f ca="1">IF(Controle!$N$16=1,0,$D1409*V659*V$5)</f>
        <v>0</v>
      </c>
      <c r="W1409" s="382">
        <f ca="1">IF(Controle!$N$16=1,0,$D1409*W659*W$5)</f>
        <v>0</v>
      </c>
      <c r="X1409" s="382">
        <f ca="1">IF(Controle!$N$16=1,0,$D1409*X659*X$5)</f>
        <v>0</v>
      </c>
      <c r="Y1409" s="382">
        <f ca="1">IF(Controle!$N$16=1,0,$D1409*Y659*Y$5)</f>
        <v>0</v>
      </c>
      <c r="Z1409" s="382">
        <f ca="1">IF(Controle!$N$16=1,0,$D1409*Z659*Z$5)</f>
        <v>0</v>
      </c>
      <c r="AA1409" s="382">
        <f ca="1">IF(Controle!$N$16=1,0,$D1409*AA659*AA$5)</f>
        <v>0</v>
      </c>
      <c r="AB1409" s="382">
        <f ca="1">IF(Controle!$N$16=1,0,$D1409*AB659*AB$5)</f>
        <v>0</v>
      </c>
      <c r="AC1409" s="382">
        <f ca="1">IF(Controle!$N$16=1,0,$D1409*AC659*AC$5)</f>
        <v>0</v>
      </c>
      <c r="AD1409" s="382">
        <f ca="1">IF(Controle!$N$16=1,0,$D1409*AD659*AD$5)</f>
        <v>0</v>
      </c>
      <c r="AE1409" s="382">
        <f ca="1">IF(Controle!$N$16=1,0,$D1409*AE659*AE$5)</f>
        <v>0</v>
      </c>
      <c r="AF1409" s="382">
        <f ca="1">IF(Controle!$N$16=1,0,$D1409*AF659*AF$5)</f>
        <v>0</v>
      </c>
      <c r="AG1409" s="382">
        <f ca="1">IF(Controle!$N$16=1,0,$D1409*AG659*AG$5)</f>
        <v>0</v>
      </c>
      <c r="AH1409" s="382">
        <f ca="1">IF(Controle!$N$16=1,0,$D1409*AH659*AH$5)</f>
        <v>0</v>
      </c>
      <c r="AI1409" s="382">
        <f ca="1">IF(Controle!$N$16=1,0,$D1409*AI659*AI$5)</f>
        <v>0</v>
      </c>
      <c r="AJ1409" s="382">
        <f ca="1">IF(Controle!$N$16=1,0,$D1409*AJ659*AJ$5)</f>
        <v>0</v>
      </c>
      <c r="AK1409" s="382">
        <f ca="1">IF(Controle!$N$16=1,0,$D1409*AK659*AK$5)</f>
        <v>0</v>
      </c>
      <c r="AL1409" s="382">
        <f ca="1">IF(Controle!$N$16=1,0,$D1409*AL659*AL$5)</f>
        <v>0</v>
      </c>
      <c r="AM1409" s="382">
        <f ca="1">IF(Controle!$N$16=1,0,$D1409*AM659*AM$5)</f>
        <v>0</v>
      </c>
      <c r="AN1409" s="382">
        <f ca="1">IF(Controle!$N$16=1,0,$D1409*AN659*AN$5)</f>
        <v>0</v>
      </c>
      <c r="AO1409" s="382">
        <f ca="1">IF(Controle!$N$16=1,0,$D1409*AO659*AO$5)</f>
        <v>0</v>
      </c>
      <c r="AP1409" s="382">
        <f ca="1">IF(Controle!$N$16=1,0,$D1409*AP659*AP$5)</f>
        <v>0</v>
      </c>
      <c r="AQ1409" s="382">
        <f ca="1">IF(Controle!$N$16=1,0,$D1409*AQ659*AQ$5)</f>
        <v>0</v>
      </c>
      <c r="AR1409" s="382">
        <f ca="1">IF(Controle!$N$16=1,0,$D1409*AR659*AR$5)</f>
        <v>0</v>
      </c>
      <c r="AS1409" s="684">
        <f t="shared" ca="1" si="690"/>
        <v>0</v>
      </c>
    </row>
    <row r="1410" spans="2:45" hidden="1" outlineLevel="1">
      <c r="B1410" s="123"/>
      <c r="C1410" s="81">
        <f t="shared" si="691"/>
        <v>22</v>
      </c>
      <c r="D1410" s="191">
        <f t="shared" ca="1" si="689"/>
        <v>0</v>
      </c>
      <c r="E1410" s="382">
        <f ca="1">IF(Controle!$N$16=1,0,$D1410*E660*E$5)</f>
        <v>0</v>
      </c>
      <c r="F1410" s="382">
        <f ca="1">IF(Controle!$N$16=1,0,$D1410*F660*F$5)</f>
        <v>0</v>
      </c>
      <c r="G1410" s="382">
        <f ca="1">IF(Controle!$N$16=1,0,$D1410*G660*G$5)</f>
        <v>0</v>
      </c>
      <c r="H1410" s="382">
        <f ca="1">IF(Controle!$N$16=1,0,$D1410*H660*H$5)</f>
        <v>0</v>
      </c>
      <c r="I1410" s="382">
        <f ca="1">IF(Controle!$N$16=1,0,$D1410*I660*I$5)</f>
        <v>0</v>
      </c>
      <c r="J1410" s="382">
        <f ca="1">IF(Controle!$N$16=1,0,$D1410*J660*J$5)</f>
        <v>0</v>
      </c>
      <c r="K1410" s="382">
        <f ca="1">IF(Controle!$N$16=1,0,$D1410*K660*K$5)</f>
        <v>0</v>
      </c>
      <c r="L1410" s="382">
        <f ca="1">IF(Controle!$N$16=1,0,$D1410*L660*L$5)</f>
        <v>0</v>
      </c>
      <c r="M1410" s="382">
        <f ca="1">IF(Controle!$N$16=1,0,$D1410*M660*M$5)</f>
        <v>0</v>
      </c>
      <c r="N1410" s="382">
        <f ca="1">IF(Controle!$N$16=1,0,$D1410*N660*N$5)</f>
        <v>0</v>
      </c>
      <c r="O1410" s="382">
        <f ca="1">IF(Controle!$N$16=1,0,$D1410*O660*O$5)</f>
        <v>0</v>
      </c>
      <c r="P1410" s="382">
        <f ca="1">IF(Controle!$N$16=1,0,$D1410*P660*P$5)</f>
        <v>0</v>
      </c>
      <c r="Q1410" s="382">
        <f ca="1">IF(Controle!$N$16=1,0,$D1410*Q660*Q$5)</f>
        <v>0</v>
      </c>
      <c r="R1410" s="382">
        <f ca="1">IF(Controle!$N$16=1,0,$D1410*R660*R$5)</f>
        <v>0</v>
      </c>
      <c r="S1410" s="382">
        <f ca="1">IF(Controle!$N$16=1,0,$D1410*S660*S$5)</f>
        <v>0</v>
      </c>
      <c r="T1410" s="382">
        <f ca="1">IF(Controle!$N$16=1,0,$D1410*T660*T$5)</f>
        <v>0</v>
      </c>
      <c r="U1410" s="382">
        <f ca="1">IF(Controle!$N$16=1,0,$D1410*U660*U$5)</f>
        <v>0</v>
      </c>
      <c r="V1410" s="382">
        <f ca="1">IF(Controle!$N$16=1,0,$D1410*V660*V$5)</f>
        <v>0</v>
      </c>
      <c r="W1410" s="382">
        <f ca="1">IF(Controle!$N$16=1,0,$D1410*W660*W$5)</f>
        <v>0</v>
      </c>
      <c r="X1410" s="382">
        <f ca="1">IF(Controle!$N$16=1,0,$D1410*X660*X$5)</f>
        <v>0</v>
      </c>
      <c r="Y1410" s="382">
        <f ca="1">IF(Controle!$N$16=1,0,$D1410*Y660*Y$5)</f>
        <v>0</v>
      </c>
      <c r="Z1410" s="382">
        <f ca="1">IF(Controle!$N$16=1,0,$D1410*Z660*Z$5)</f>
        <v>0</v>
      </c>
      <c r="AA1410" s="382">
        <f ca="1">IF(Controle!$N$16=1,0,$D1410*AA660*AA$5)</f>
        <v>0</v>
      </c>
      <c r="AB1410" s="382">
        <f ca="1">IF(Controle!$N$16=1,0,$D1410*AB660*AB$5)</f>
        <v>0</v>
      </c>
      <c r="AC1410" s="382">
        <f ca="1">IF(Controle!$N$16=1,0,$D1410*AC660*AC$5)</f>
        <v>0</v>
      </c>
      <c r="AD1410" s="382">
        <f ca="1">IF(Controle!$N$16=1,0,$D1410*AD660*AD$5)</f>
        <v>0</v>
      </c>
      <c r="AE1410" s="382">
        <f ca="1">IF(Controle!$N$16=1,0,$D1410*AE660*AE$5)</f>
        <v>0</v>
      </c>
      <c r="AF1410" s="382">
        <f ca="1">IF(Controle!$N$16=1,0,$D1410*AF660*AF$5)</f>
        <v>0</v>
      </c>
      <c r="AG1410" s="382">
        <f ca="1">IF(Controle!$N$16=1,0,$D1410*AG660*AG$5)</f>
        <v>0</v>
      </c>
      <c r="AH1410" s="382">
        <f ca="1">IF(Controle!$N$16=1,0,$D1410*AH660*AH$5)</f>
        <v>0</v>
      </c>
      <c r="AI1410" s="382">
        <f ca="1">IF(Controle!$N$16=1,0,$D1410*AI660*AI$5)</f>
        <v>0</v>
      </c>
      <c r="AJ1410" s="382">
        <f ca="1">IF(Controle!$N$16=1,0,$D1410*AJ660*AJ$5)</f>
        <v>0</v>
      </c>
      <c r="AK1410" s="382">
        <f ca="1">IF(Controle!$N$16=1,0,$D1410*AK660*AK$5)</f>
        <v>0</v>
      </c>
      <c r="AL1410" s="382">
        <f ca="1">IF(Controle!$N$16=1,0,$D1410*AL660*AL$5)</f>
        <v>0</v>
      </c>
      <c r="AM1410" s="382">
        <f ca="1">IF(Controle!$N$16=1,0,$D1410*AM660*AM$5)</f>
        <v>0</v>
      </c>
      <c r="AN1410" s="382">
        <f ca="1">IF(Controle!$N$16=1,0,$D1410*AN660*AN$5)</f>
        <v>0</v>
      </c>
      <c r="AO1410" s="382">
        <f ca="1">IF(Controle!$N$16=1,0,$D1410*AO660*AO$5)</f>
        <v>0</v>
      </c>
      <c r="AP1410" s="382">
        <f ca="1">IF(Controle!$N$16=1,0,$D1410*AP660*AP$5)</f>
        <v>0</v>
      </c>
      <c r="AQ1410" s="382">
        <f ca="1">IF(Controle!$N$16=1,0,$D1410*AQ660*AQ$5)</f>
        <v>0</v>
      </c>
      <c r="AR1410" s="382">
        <f ca="1">IF(Controle!$N$16=1,0,$D1410*AR660*AR$5)</f>
        <v>0</v>
      </c>
      <c r="AS1410" s="684">
        <f t="shared" ca="1" si="690"/>
        <v>0</v>
      </c>
    </row>
    <row r="1411" spans="2:45" hidden="1" outlineLevel="1">
      <c r="B1411" s="123"/>
      <c r="C1411" s="81">
        <f t="shared" si="691"/>
        <v>23</v>
      </c>
      <c r="D1411" s="191">
        <f t="shared" ca="1" si="689"/>
        <v>0</v>
      </c>
      <c r="E1411" s="382">
        <f ca="1">IF(Controle!$N$16=1,0,$D1411*E661*E$5)</f>
        <v>0</v>
      </c>
      <c r="F1411" s="382">
        <f ca="1">IF(Controle!$N$16=1,0,$D1411*F661*F$5)</f>
        <v>0</v>
      </c>
      <c r="G1411" s="382">
        <f ca="1">IF(Controle!$N$16=1,0,$D1411*G661*G$5)</f>
        <v>0</v>
      </c>
      <c r="H1411" s="382">
        <f ca="1">IF(Controle!$N$16=1,0,$D1411*H661*H$5)</f>
        <v>0</v>
      </c>
      <c r="I1411" s="382">
        <f ca="1">IF(Controle!$N$16=1,0,$D1411*I661*I$5)</f>
        <v>0</v>
      </c>
      <c r="J1411" s="382">
        <f ca="1">IF(Controle!$N$16=1,0,$D1411*J661*J$5)</f>
        <v>0</v>
      </c>
      <c r="K1411" s="382">
        <f ca="1">IF(Controle!$N$16=1,0,$D1411*K661*K$5)</f>
        <v>0</v>
      </c>
      <c r="L1411" s="382">
        <f ca="1">IF(Controle!$N$16=1,0,$D1411*L661*L$5)</f>
        <v>0</v>
      </c>
      <c r="M1411" s="382">
        <f ca="1">IF(Controle!$N$16=1,0,$D1411*M661*M$5)</f>
        <v>0</v>
      </c>
      <c r="N1411" s="382">
        <f ca="1">IF(Controle!$N$16=1,0,$D1411*N661*N$5)</f>
        <v>0</v>
      </c>
      <c r="O1411" s="382">
        <f ca="1">IF(Controle!$N$16=1,0,$D1411*O661*O$5)</f>
        <v>0</v>
      </c>
      <c r="P1411" s="382">
        <f ca="1">IF(Controle!$N$16=1,0,$D1411*P661*P$5)</f>
        <v>0</v>
      </c>
      <c r="Q1411" s="382">
        <f ca="1">IF(Controle!$N$16=1,0,$D1411*Q661*Q$5)</f>
        <v>0</v>
      </c>
      <c r="R1411" s="382">
        <f ca="1">IF(Controle!$N$16=1,0,$D1411*R661*R$5)</f>
        <v>0</v>
      </c>
      <c r="S1411" s="382">
        <f ca="1">IF(Controle!$N$16=1,0,$D1411*S661*S$5)</f>
        <v>0</v>
      </c>
      <c r="T1411" s="382">
        <f ca="1">IF(Controle!$N$16=1,0,$D1411*T661*T$5)</f>
        <v>0</v>
      </c>
      <c r="U1411" s="382">
        <f ca="1">IF(Controle!$N$16=1,0,$D1411*U661*U$5)</f>
        <v>0</v>
      </c>
      <c r="V1411" s="382">
        <f ca="1">IF(Controle!$N$16=1,0,$D1411*V661*V$5)</f>
        <v>0</v>
      </c>
      <c r="W1411" s="382">
        <f ca="1">IF(Controle!$N$16=1,0,$D1411*W661*W$5)</f>
        <v>0</v>
      </c>
      <c r="X1411" s="382">
        <f ca="1">IF(Controle!$N$16=1,0,$D1411*X661*X$5)</f>
        <v>0</v>
      </c>
      <c r="Y1411" s="382">
        <f ca="1">IF(Controle!$N$16=1,0,$D1411*Y661*Y$5)</f>
        <v>0</v>
      </c>
      <c r="Z1411" s="382">
        <f ca="1">IF(Controle!$N$16=1,0,$D1411*Z661*Z$5)</f>
        <v>0</v>
      </c>
      <c r="AA1411" s="382">
        <f ca="1">IF(Controle!$N$16=1,0,$D1411*AA661*AA$5)</f>
        <v>0</v>
      </c>
      <c r="AB1411" s="382">
        <f ca="1">IF(Controle!$N$16=1,0,$D1411*AB661*AB$5)</f>
        <v>0</v>
      </c>
      <c r="AC1411" s="382">
        <f ca="1">IF(Controle!$N$16=1,0,$D1411*AC661*AC$5)</f>
        <v>0</v>
      </c>
      <c r="AD1411" s="382">
        <f ca="1">IF(Controle!$N$16=1,0,$D1411*AD661*AD$5)</f>
        <v>0</v>
      </c>
      <c r="AE1411" s="382">
        <f ca="1">IF(Controle!$N$16=1,0,$D1411*AE661*AE$5)</f>
        <v>0</v>
      </c>
      <c r="AF1411" s="382">
        <f ca="1">IF(Controle!$N$16=1,0,$D1411*AF661*AF$5)</f>
        <v>0</v>
      </c>
      <c r="AG1411" s="382">
        <f ca="1">IF(Controle!$N$16=1,0,$D1411*AG661*AG$5)</f>
        <v>0</v>
      </c>
      <c r="AH1411" s="382">
        <f ca="1">IF(Controle!$N$16=1,0,$D1411*AH661*AH$5)</f>
        <v>0</v>
      </c>
      <c r="AI1411" s="382">
        <f ca="1">IF(Controle!$N$16=1,0,$D1411*AI661*AI$5)</f>
        <v>0</v>
      </c>
      <c r="AJ1411" s="382">
        <f ca="1">IF(Controle!$N$16=1,0,$D1411*AJ661*AJ$5)</f>
        <v>0</v>
      </c>
      <c r="AK1411" s="382">
        <f ca="1">IF(Controle!$N$16=1,0,$D1411*AK661*AK$5)</f>
        <v>0</v>
      </c>
      <c r="AL1411" s="382">
        <f ca="1">IF(Controle!$N$16=1,0,$D1411*AL661*AL$5)</f>
        <v>0</v>
      </c>
      <c r="AM1411" s="382">
        <f ca="1">IF(Controle!$N$16=1,0,$D1411*AM661*AM$5)</f>
        <v>0</v>
      </c>
      <c r="AN1411" s="382">
        <f ca="1">IF(Controle!$N$16=1,0,$D1411*AN661*AN$5)</f>
        <v>0</v>
      </c>
      <c r="AO1411" s="382">
        <f ca="1">IF(Controle!$N$16=1,0,$D1411*AO661*AO$5)</f>
        <v>0</v>
      </c>
      <c r="AP1411" s="382">
        <f ca="1">IF(Controle!$N$16=1,0,$D1411*AP661*AP$5)</f>
        <v>0</v>
      </c>
      <c r="AQ1411" s="382">
        <f ca="1">IF(Controle!$N$16=1,0,$D1411*AQ661*AQ$5)</f>
        <v>0</v>
      </c>
      <c r="AR1411" s="382">
        <f ca="1">IF(Controle!$N$16=1,0,$D1411*AR661*AR$5)</f>
        <v>0</v>
      </c>
      <c r="AS1411" s="684">
        <f t="shared" ca="1" si="690"/>
        <v>0</v>
      </c>
    </row>
    <row r="1412" spans="2:45" hidden="1" outlineLevel="1">
      <c r="B1412" s="123"/>
      <c r="C1412" s="81">
        <f t="shared" si="691"/>
        <v>24</v>
      </c>
      <c r="D1412" s="191">
        <f t="shared" ca="1" si="689"/>
        <v>0</v>
      </c>
      <c r="E1412" s="382">
        <f ca="1">IF(Controle!$N$16=1,0,$D1412*E662*E$5)</f>
        <v>0</v>
      </c>
      <c r="F1412" s="382">
        <f ca="1">IF(Controle!$N$16=1,0,$D1412*F662*F$5)</f>
        <v>0</v>
      </c>
      <c r="G1412" s="382">
        <f ca="1">IF(Controle!$N$16=1,0,$D1412*G662*G$5)</f>
        <v>0</v>
      </c>
      <c r="H1412" s="382">
        <f ca="1">IF(Controle!$N$16=1,0,$D1412*H662*H$5)</f>
        <v>0</v>
      </c>
      <c r="I1412" s="382">
        <f ca="1">IF(Controle!$N$16=1,0,$D1412*I662*I$5)</f>
        <v>0</v>
      </c>
      <c r="J1412" s="382">
        <f ca="1">IF(Controle!$N$16=1,0,$D1412*J662*J$5)</f>
        <v>0</v>
      </c>
      <c r="K1412" s="382">
        <f ca="1">IF(Controle!$N$16=1,0,$D1412*K662*K$5)</f>
        <v>0</v>
      </c>
      <c r="L1412" s="382">
        <f ca="1">IF(Controle!$N$16=1,0,$D1412*L662*L$5)</f>
        <v>0</v>
      </c>
      <c r="M1412" s="382">
        <f ca="1">IF(Controle!$N$16=1,0,$D1412*M662*M$5)</f>
        <v>0</v>
      </c>
      <c r="N1412" s="382">
        <f ca="1">IF(Controle!$N$16=1,0,$D1412*N662*N$5)</f>
        <v>0</v>
      </c>
      <c r="O1412" s="382">
        <f ca="1">IF(Controle!$N$16=1,0,$D1412*O662*O$5)</f>
        <v>0</v>
      </c>
      <c r="P1412" s="382">
        <f ca="1">IF(Controle!$N$16=1,0,$D1412*P662*P$5)</f>
        <v>0</v>
      </c>
      <c r="Q1412" s="382">
        <f ca="1">IF(Controle!$N$16=1,0,$D1412*Q662*Q$5)</f>
        <v>0</v>
      </c>
      <c r="R1412" s="382">
        <f ca="1">IF(Controle!$N$16=1,0,$D1412*R662*R$5)</f>
        <v>0</v>
      </c>
      <c r="S1412" s="382">
        <f ca="1">IF(Controle!$N$16=1,0,$D1412*S662*S$5)</f>
        <v>0</v>
      </c>
      <c r="T1412" s="382">
        <f ca="1">IF(Controle!$N$16=1,0,$D1412*T662*T$5)</f>
        <v>0</v>
      </c>
      <c r="U1412" s="382">
        <f ca="1">IF(Controle!$N$16=1,0,$D1412*U662*U$5)</f>
        <v>0</v>
      </c>
      <c r="V1412" s="382">
        <f ca="1">IF(Controle!$N$16=1,0,$D1412*V662*V$5)</f>
        <v>0</v>
      </c>
      <c r="W1412" s="382">
        <f ca="1">IF(Controle!$N$16=1,0,$D1412*W662*W$5)</f>
        <v>0</v>
      </c>
      <c r="X1412" s="382">
        <f ca="1">IF(Controle!$N$16=1,0,$D1412*X662*X$5)</f>
        <v>0</v>
      </c>
      <c r="Y1412" s="382">
        <f ca="1">IF(Controle!$N$16=1,0,$D1412*Y662*Y$5)</f>
        <v>0</v>
      </c>
      <c r="Z1412" s="382">
        <f ca="1">IF(Controle!$N$16=1,0,$D1412*Z662*Z$5)</f>
        <v>0</v>
      </c>
      <c r="AA1412" s="382">
        <f ca="1">IF(Controle!$N$16=1,0,$D1412*AA662*AA$5)</f>
        <v>0</v>
      </c>
      <c r="AB1412" s="382">
        <f ca="1">IF(Controle!$N$16=1,0,$D1412*AB662*AB$5)</f>
        <v>0</v>
      </c>
      <c r="AC1412" s="382">
        <f ca="1">IF(Controle!$N$16=1,0,$D1412*AC662*AC$5)</f>
        <v>0</v>
      </c>
      <c r="AD1412" s="382">
        <f ca="1">IF(Controle!$N$16=1,0,$D1412*AD662*AD$5)</f>
        <v>0</v>
      </c>
      <c r="AE1412" s="382">
        <f ca="1">IF(Controle!$N$16=1,0,$D1412*AE662*AE$5)</f>
        <v>0</v>
      </c>
      <c r="AF1412" s="382">
        <f ca="1">IF(Controle!$N$16=1,0,$D1412*AF662*AF$5)</f>
        <v>0</v>
      </c>
      <c r="AG1412" s="382">
        <f ca="1">IF(Controle!$N$16=1,0,$D1412*AG662*AG$5)</f>
        <v>0</v>
      </c>
      <c r="AH1412" s="382">
        <f ca="1">IF(Controle!$N$16=1,0,$D1412*AH662*AH$5)</f>
        <v>0</v>
      </c>
      <c r="AI1412" s="382">
        <f ca="1">IF(Controle!$N$16=1,0,$D1412*AI662*AI$5)</f>
        <v>0</v>
      </c>
      <c r="AJ1412" s="382">
        <f ca="1">IF(Controle!$N$16=1,0,$D1412*AJ662*AJ$5)</f>
        <v>0</v>
      </c>
      <c r="AK1412" s="382">
        <f ca="1">IF(Controle!$N$16=1,0,$D1412*AK662*AK$5)</f>
        <v>0</v>
      </c>
      <c r="AL1412" s="382">
        <f ca="1">IF(Controle!$N$16=1,0,$D1412*AL662*AL$5)</f>
        <v>0</v>
      </c>
      <c r="AM1412" s="382">
        <f ca="1">IF(Controle!$N$16=1,0,$D1412*AM662*AM$5)</f>
        <v>0</v>
      </c>
      <c r="AN1412" s="382">
        <f ca="1">IF(Controle!$N$16=1,0,$D1412*AN662*AN$5)</f>
        <v>0</v>
      </c>
      <c r="AO1412" s="382">
        <f ca="1">IF(Controle!$N$16=1,0,$D1412*AO662*AO$5)</f>
        <v>0</v>
      </c>
      <c r="AP1412" s="382">
        <f ca="1">IF(Controle!$N$16=1,0,$D1412*AP662*AP$5)</f>
        <v>0</v>
      </c>
      <c r="AQ1412" s="382">
        <f ca="1">IF(Controle!$N$16=1,0,$D1412*AQ662*AQ$5)</f>
        <v>0</v>
      </c>
      <c r="AR1412" s="382">
        <f ca="1">IF(Controle!$N$16=1,0,$D1412*AR662*AR$5)</f>
        <v>0</v>
      </c>
      <c r="AS1412" s="684">
        <f t="shared" ca="1" si="690"/>
        <v>0</v>
      </c>
    </row>
    <row r="1413" spans="2:45" hidden="1" outlineLevel="1">
      <c r="B1413" s="123"/>
      <c r="C1413" s="81">
        <f t="shared" si="691"/>
        <v>25</v>
      </c>
      <c r="D1413" s="191">
        <f t="shared" ca="1" si="689"/>
        <v>0</v>
      </c>
      <c r="E1413" s="382">
        <f ca="1">IF(Controle!$N$16=1,0,$D1413*E663*E$5)</f>
        <v>0</v>
      </c>
      <c r="F1413" s="382">
        <f ca="1">IF(Controle!$N$16=1,0,$D1413*F663*F$5)</f>
        <v>0</v>
      </c>
      <c r="G1413" s="382">
        <f ca="1">IF(Controle!$N$16=1,0,$D1413*G663*G$5)</f>
        <v>0</v>
      </c>
      <c r="H1413" s="382">
        <f ca="1">IF(Controle!$N$16=1,0,$D1413*H663*H$5)</f>
        <v>0</v>
      </c>
      <c r="I1413" s="382">
        <f ca="1">IF(Controle!$N$16=1,0,$D1413*I663*I$5)</f>
        <v>0</v>
      </c>
      <c r="J1413" s="382">
        <f ca="1">IF(Controle!$N$16=1,0,$D1413*J663*J$5)</f>
        <v>0</v>
      </c>
      <c r="K1413" s="382">
        <f ca="1">IF(Controle!$N$16=1,0,$D1413*K663*K$5)</f>
        <v>0</v>
      </c>
      <c r="L1413" s="382">
        <f ca="1">IF(Controle!$N$16=1,0,$D1413*L663*L$5)</f>
        <v>0</v>
      </c>
      <c r="M1413" s="382">
        <f ca="1">IF(Controle!$N$16=1,0,$D1413*M663*M$5)</f>
        <v>0</v>
      </c>
      <c r="N1413" s="382">
        <f ca="1">IF(Controle!$N$16=1,0,$D1413*N663*N$5)</f>
        <v>0</v>
      </c>
      <c r="O1413" s="382">
        <f ca="1">IF(Controle!$N$16=1,0,$D1413*O663*O$5)</f>
        <v>0</v>
      </c>
      <c r="P1413" s="382">
        <f ca="1">IF(Controle!$N$16=1,0,$D1413*P663*P$5)</f>
        <v>0</v>
      </c>
      <c r="Q1413" s="382">
        <f ca="1">IF(Controle!$N$16=1,0,$D1413*Q663*Q$5)</f>
        <v>0</v>
      </c>
      <c r="R1413" s="382">
        <f ca="1">IF(Controle!$N$16=1,0,$D1413*R663*R$5)</f>
        <v>0</v>
      </c>
      <c r="S1413" s="382">
        <f ca="1">IF(Controle!$N$16=1,0,$D1413*S663*S$5)</f>
        <v>0</v>
      </c>
      <c r="T1413" s="382">
        <f ca="1">IF(Controle!$N$16=1,0,$D1413*T663*T$5)</f>
        <v>0</v>
      </c>
      <c r="U1413" s="382">
        <f ca="1">IF(Controle!$N$16=1,0,$D1413*U663*U$5)</f>
        <v>0</v>
      </c>
      <c r="V1413" s="382">
        <f ca="1">IF(Controle!$N$16=1,0,$D1413*V663*V$5)</f>
        <v>0</v>
      </c>
      <c r="W1413" s="382">
        <f ca="1">IF(Controle!$N$16=1,0,$D1413*W663*W$5)</f>
        <v>0</v>
      </c>
      <c r="X1413" s="382">
        <f ca="1">IF(Controle!$N$16=1,0,$D1413*X663*X$5)</f>
        <v>0</v>
      </c>
      <c r="Y1413" s="382">
        <f ca="1">IF(Controle!$N$16=1,0,$D1413*Y663*Y$5)</f>
        <v>0</v>
      </c>
      <c r="Z1413" s="382">
        <f ca="1">IF(Controle!$N$16=1,0,$D1413*Z663*Z$5)</f>
        <v>0</v>
      </c>
      <c r="AA1413" s="382">
        <f ca="1">IF(Controle!$N$16=1,0,$D1413*AA663*AA$5)</f>
        <v>0</v>
      </c>
      <c r="AB1413" s="382">
        <f ca="1">IF(Controle!$N$16=1,0,$D1413*AB663*AB$5)</f>
        <v>0</v>
      </c>
      <c r="AC1413" s="382">
        <f ca="1">IF(Controle!$N$16=1,0,$D1413*AC663*AC$5)</f>
        <v>0</v>
      </c>
      <c r="AD1413" s="382">
        <f ca="1">IF(Controle!$N$16=1,0,$D1413*AD663*AD$5)</f>
        <v>0</v>
      </c>
      <c r="AE1413" s="382">
        <f ca="1">IF(Controle!$N$16=1,0,$D1413*AE663*AE$5)</f>
        <v>0</v>
      </c>
      <c r="AF1413" s="382">
        <f ca="1">IF(Controle!$N$16=1,0,$D1413*AF663*AF$5)</f>
        <v>0</v>
      </c>
      <c r="AG1413" s="382">
        <f ca="1">IF(Controle!$N$16=1,0,$D1413*AG663*AG$5)</f>
        <v>0</v>
      </c>
      <c r="AH1413" s="382">
        <f ca="1">IF(Controle!$N$16=1,0,$D1413*AH663*AH$5)</f>
        <v>0</v>
      </c>
      <c r="AI1413" s="382">
        <f ca="1">IF(Controle!$N$16=1,0,$D1413*AI663*AI$5)</f>
        <v>0</v>
      </c>
      <c r="AJ1413" s="382">
        <f ca="1">IF(Controle!$N$16=1,0,$D1413*AJ663*AJ$5)</f>
        <v>0</v>
      </c>
      <c r="AK1413" s="382">
        <f ca="1">IF(Controle!$N$16=1,0,$D1413*AK663*AK$5)</f>
        <v>0</v>
      </c>
      <c r="AL1413" s="382">
        <f ca="1">IF(Controle!$N$16=1,0,$D1413*AL663*AL$5)</f>
        <v>0</v>
      </c>
      <c r="AM1413" s="382">
        <f ca="1">IF(Controle!$N$16=1,0,$D1413*AM663*AM$5)</f>
        <v>0</v>
      </c>
      <c r="AN1413" s="382">
        <f ca="1">IF(Controle!$N$16=1,0,$D1413*AN663*AN$5)</f>
        <v>0</v>
      </c>
      <c r="AO1413" s="382">
        <f ca="1">IF(Controle!$N$16=1,0,$D1413*AO663*AO$5)</f>
        <v>0</v>
      </c>
      <c r="AP1413" s="382">
        <f ca="1">IF(Controle!$N$16=1,0,$D1413*AP663*AP$5)</f>
        <v>0</v>
      </c>
      <c r="AQ1413" s="382">
        <f ca="1">IF(Controle!$N$16=1,0,$D1413*AQ663*AQ$5)</f>
        <v>0</v>
      </c>
      <c r="AR1413" s="382">
        <f ca="1">IF(Controle!$N$16=1,0,$D1413*AR663*AR$5)</f>
        <v>0</v>
      </c>
      <c r="AS1413" s="684">
        <f t="shared" ca="1" si="690"/>
        <v>0</v>
      </c>
    </row>
    <row r="1414" spans="2:45" hidden="1" outlineLevel="1">
      <c r="B1414" s="123"/>
      <c r="C1414" s="81">
        <f t="shared" si="691"/>
        <v>26</v>
      </c>
      <c r="D1414" s="191">
        <f t="shared" ca="1" si="689"/>
        <v>0</v>
      </c>
      <c r="E1414" s="382">
        <f ca="1">IF(Controle!$N$16=1,0,$D1414*E664*E$5)</f>
        <v>0</v>
      </c>
      <c r="F1414" s="382">
        <f ca="1">IF(Controle!$N$16=1,0,$D1414*F664*F$5)</f>
        <v>0</v>
      </c>
      <c r="G1414" s="382">
        <f ca="1">IF(Controle!$N$16=1,0,$D1414*G664*G$5)</f>
        <v>0</v>
      </c>
      <c r="H1414" s="382">
        <f ca="1">IF(Controle!$N$16=1,0,$D1414*H664*H$5)</f>
        <v>0</v>
      </c>
      <c r="I1414" s="382">
        <f ca="1">IF(Controle!$N$16=1,0,$D1414*I664*I$5)</f>
        <v>0</v>
      </c>
      <c r="J1414" s="382">
        <f ca="1">IF(Controle!$N$16=1,0,$D1414*J664*J$5)</f>
        <v>0</v>
      </c>
      <c r="K1414" s="382">
        <f ca="1">IF(Controle!$N$16=1,0,$D1414*K664*K$5)</f>
        <v>0</v>
      </c>
      <c r="L1414" s="382">
        <f ca="1">IF(Controle!$N$16=1,0,$D1414*L664*L$5)</f>
        <v>0</v>
      </c>
      <c r="M1414" s="382">
        <f ca="1">IF(Controle!$N$16=1,0,$D1414*M664*M$5)</f>
        <v>0</v>
      </c>
      <c r="N1414" s="382">
        <f ca="1">IF(Controle!$N$16=1,0,$D1414*N664*N$5)</f>
        <v>0</v>
      </c>
      <c r="O1414" s="382">
        <f ca="1">IF(Controle!$N$16=1,0,$D1414*O664*O$5)</f>
        <v>0</v>
      </c>
      <c r="P1414" s="382">
        <f ca="1">IF(Controle!$N$16=1,0,$D1414*P664*P$5)</f>
        <v>0</v>
      </c>
      <c r="Q1414" s="382">
        <f ca="1">IF(Controle!$N$16=1,0,$D1414*Q664*Q$5)</f>
        <v>0</v>
      </c>
      <c r="R1414" s="382">
        <f ca="1">IF(Controle!$N$16=1,0,$D1414*R664*R$5)</f>
        <v>0</v>
      </c>
      <c r="S1414" s="382">
        <f ca="1">IF(Controle!$N$16=1,0,$D1414*S664*S$5)</f>
        <v>0</v>
      </c>
      <c r="T1414" s="382">
        <f ca="1">IF(Controle!$N$16=1,0,$D1414*T664*T$5)</f>
        <v>0</v>
      </c>
      <c r="U1414" s="382">
        <f ca="1">IF(Controle!$N$16=1,0,$D1414*U664*U$5)</f>
        <v>0</v>
      </c>
      <c r="V1414" s="382">
        <f ca="1">IF(Controle!$N$16=1,0,$D1414*V664*V$5)</f>
        <v>0</v>
      </c>
      <c r="W1414" s="382">
        <f ca="1">IF(Controle!$N$16=1,0,$D1414*W664*W$5)</f>
        <v>0</v>
      </c>
      <c r="X1414" s="382">
        <f ca="1">IF(Controle!$N$16=1,0,$D1414*X664*X$5)</f>
        <v>0</v>
      </c>
      <c r="Y1414" s="382">
        <f ca="1">IF(Controle!$N$16=1,0,$D1414*Y664*Y$5)</f>
        <v>0</v>
      </c>
      <c r="Z1414" s="382">
        <f ca="1">IF(Controle!$N$16=1,0,$D1414*Z664*Z$5)</f>
        <v>0</v>
      </c>
      <c r="AA1414" s="382">
        <f ca="1">IF(Controle!$N$16=1,0,$D1414*AA664*AA$5)</f>
        <v>0</v>
      </c>
      <c r="AB1414" s="382">
        <f ca="1">IF(Controle!$N$16=1,0,$D1414*AB664*AB$5)</f>
        <v>0</v>
      </c>
      <c r="AC1414" s="382">
        <f ca="1">IF(Controle!$N$16=1,0,$D1414*AC664*AC$5)</f>
        <v>0</v>
      </c>
      <c r="AD1414" s="382">
        <f ca="1">IF(Controle!$N$16=1,0,$D1414*AD664*AD$5)</f>
        <v>0</v>
      </c>
      <c r="AE1414" s="382">
        <f ca="1">IF(Controle!$N$16=1,0,$D1414*AE664*AE$5)</f>
        <v>0</v>
      </c>
      <c r="AF1414" s="382">
        <f ca="1">IF(Controle!$N$16=1,0,$D1414*AF664*AF$5)</f>
        <v>0</v>
      </c>
      <c r="AG1414" s="382">
        <f ca="1">IF(Controle!$N$16=1,0,$D1414*AG664*AG$5)</f>
        <v>0</v>
      </c>
      <c r="AH1414" s="382">
        <f ca="1">IF(Controle!$N$16=1,0,$D1414*AH664*AH$5)</f>
        <v>0</v>
      </c>
      <c r="AI1414" s="382">
        <f ca="1">IF(Controle!$N$16=1,0,$D1414*AI664*AI$5)</f>
        <v>0</v>
      </c>
      <c r="AJ1414" s="382">
        <f ca="1">IF(Controle!$N$16=1,0,$D1414*AJ664*AJ$5)</f>
        <v>0</v>
      </c>
      <c r="AK1414" s="382">
        <f ca="1">IF(Controle!$N$16=1,0,$D1414*AK664*AK$5)</f>
        <v>0</v>
      </c>
      <c r="AL1414" s="382">
        <f ca="1">IF(Controle!$N$16=1,0,$D1414*AL664*AL$5)</f>
        <v>0</v>
      </c>
      <c r="AM1414" s="382">
        <f ca="1">IF(Controle!$N$16=1,0,$D1414*AM664*AM$5)</f>
        <v>0</v>
      </c>
      <c r="AN1414" s="382">
        <f ca="1">IF(Controle!$N$16=1,0,$D1414*AN664*AN$5)</f>
        <v>0</v>
      </c>
      <c r="AO1414" s="382">
        <f ca="1">IF(Controle!$N$16=1,0,$D1414*AO664*AO$5)</f>
        <v>0</v>
      </c>
      <c r="AP1414" s="382">
        <f ca="1">IF(Controle!$N$16=1,0,$D1414*AP664*AP$5)</f>
        <v>0</v>
      </c>
      <c r="AQ1414" s="382">
        <f ca="1">IF(Controle!$N$16=1,0,$D1414*AQ664*AQ$5)</f>
        <v>0</v>
      </c>
      <c r="AR1414" s="382">
        <f ca="1">IF(Controle!$N$16=1,0,$D1414*AR664*AR$5)</f>
        <v>0</v>
      </c>
      <c r="AS1414" s="684">
        <f t="shared" ca="1" si="690"/>
        <v>0</v>
      </c>
    </row>
    <row r="1415" spans="2:45" hidden="1" outlineLevel="1">
      <c r="B1415" s="123"/>
      <c r="C1415" s="81">
        <f t="shared" si="691"/>
        <v>27</v>
      </c>
      <c r="D1415" s="191">
        <f t="shared" ca="1" si="689"/>
        <v>0</v>
      </c>
      <c r="E1415" s="382">
        <f ca="1">IF(Controle!$N$16=1,0,$D1415*E665*E$5)</f>
        <v>0</v>
      </c>
      <c r="F1415" s="382">
        <f ca="1">IF(Controle!$N$16=1,0,$D1415*F665*F$5)</f>
        <v>0</v>
      </c>
      <c r="G1415" s="382">
        <f ca="1">IF(Controle!$N$16=1,0,$D1415*G665*G$5)</f>
        <v>0</v>
      </c>
      <c r="H1415" s="382">
        <f ca="1">IF(Controle!$N$16=1,0,$D1415*H665*H$5)</f>
        <v>0</v>
      </c>
      <c r="I1415" s="382">
        <f ca="1">IF(Controle!$N$16=1,0,$D1415*I665*I$5)</f>
        <v>0</v>
      </c>
      <c r="J1415" s="382">
        <f ca="1">IF(Controle!$N$16=1,0,$D1415*J665*J$5)</f>
        <v>0</v>
      </c>
      <c r="K1415" s="382">
        <f ca="1">IF(Controle!$N$16=1,0,$D1415*K665*K$5)</f>
        <v>0</v>
      </c>
      <c r="L1415" s="382">
        <f ca="1">IF(Controle!$N$16=1,0,$D1415*L665*L$5)</f>
        <v>0</v>
      </c>
      <c r="M1415" s="382">
        <f ca="1">IF(Controle!$N$16=1,0,$D1415*M665*M$5)</f>
        <v>0</v>
      </c>
      <c r="N1415" s="382">
        <f ca="1">IF(Controle!$N$16=1,0,$D1415*N665*N$5)</f>
        <v>0</v>
      </c>
      <c r="O1415" s="382">
        <f ca="1">IF(Controle!$N$16=1,0,$D1415*O665*O$5)</f>
        <v>0</v>
      </c>
      <c r="P1415" s="382">
        <f ca="1">IF(Controle!$N$16=1,0,$D1415*P665*P$5)</f>
        <v>0</v>
      </c>
      <c r="Q1415" s="382">
        <f ca="1">IF(Controle!$N$16=1,0,$D1415*Q665*Q$5)</f>
        <v>0</v>
      </c>
      <c r="R1415" s="382">
        <f ca="1">IF(Controle!$N$16=1,0,$D1415*R665*R$5)</f>
        <v>0</v>
      </c>
      <c r="S1415" s="382">
        <f ca="1">IF(Controle!$N$16=1,0,$D1415*S665*S$5)</f>
        <v>0</v>
      </c>
      <c r="T1415" s="382">
        <f ca="1">IF(Controle!$N$16=1,0,$D1415*T665*T$5)</f>
        <v>0</v>
      </c>
      <c r="U1415" s="382">
        <f ca="1">IF(Controle!$N$16=1,0,$D1415*U665*U$5)</f>
        <v>0</v>
      </c>
      <c r="V1415" s="382">
        <f ca="1">IF(Controle!$N$16=1,0,$D1415*V665*V$5)</f>
        <v>0</v>
      </c>
      <c r="W1415" s="382">
        <f ca="1">IF(Controle!$N$16=1,0,$D1415*W665*W$5)</f>
        <v>0</v>
      </c>
      <c r="X1415" s="382">
        <f ca="1">IF(Controle!$N$16=1,0,$D1415*X665*X$5)</f>
        <v>0</v>
      </c>
      <c r="Y1415" s="382">
        <f ca="1">IF(Controle!$N$16=1,0,$D1415*Y665*Y$5)</f>
        <v>0</v>
      </c>
      <c r="Z1415" s="382">
        <f ca="1">IF(Controle!$N$16=1,0,$D1415*Z665*Z$5)</f>
        <v>0</v>
      </c>
      <c r="AA1415" s="382">
        <f ca="1">IF(Controle!$N$16=1,0,$D1415*AA665*AA$5)</f>
        <v>0</v>
      </c>
      <c r="AB1415" s="382">
        <f ca="1">IF(Controle!$N$16=1,0,$D1415*AB665*AB$5)</f>
        <v>0</v>
      </c>
      <c r="AC1415" s="382">
        <f ca="1">IF(Controle!$N$16=1,0,$D1415*AC665*AC$5)</f>
        <v>0</v>
      </c>
      <c r="AD1415" s="382">
        <f ca="1">IF(Controle!$N$16=1,0,$D1415*AD665*AD$5)</f>
        <v>0</v>
      </c>
      <c r="AE1415" s="382">
        <f ca="1">IF(Controle!$N$16=1,0,$D1415*AE665*AE$5)</f>
        <v>0</v>
      </c>
      <c r="AF1415" s="382">
        <f ca="1">IF(Controle!$N$16=1,0,$D1415*AF665*AF$5)</f>
        <v>0</v>
      </c>
      <c r="AG1415" s="382">
        <f ca="1">IF(Controle!$N$16=1,0,$D1415*AG665*AG$5)</f>
        <v>0</v>
      </c>
      <c r="AH1415" s="382">
        <f ca="1">IF(Controle!$N$16=1,0,$D1415*AH665*AH$5)</f>
        <v>0</v>
      </c>
      <c r="AI1415" s="382">
        <f ca="1">IF(Controle!$N$16=1,0,$D1415*AI665*AI$5)</f>
        <v>0</v>
      </c>
      <c r="AJ1415" s="382">
        <f ca="1">IF(Controle!$N$16=1,0,$D1415*AJ665*AJ$5)</f>
        <v>0</v>
      </c>
      <c r="AK1415" s="382">
        <f ca="1">IF(Controle!$N$16=1,0,$D1415*AK665*AK$5)</f>
        <v>0</v>
      </c>
      <c r="AL1415" s="382">
        <f ca="1">IF(Controle!$N$16=1,0,$D1415*AL665*AL$5)</f>
        <v>0</v>
      </c>
      <c r="AM1415" s="382">
        <f ca="1">IF(Controle!$N$16=1,0,$D1415*AM665*AM$5)</f>
        <v>0</v>
      </c>
      <c r="AN1415" s="382">
        <f ca="1">IF(Controle!$N$16=1,0,$D1415*AN665*AN$5)</f>
        <v>0</v>
      </c>
      <c r="AO1415" s="382">
        <f ca="1">IF(Controle!$N$16=1,0,$D1415*AO665*AO$5)</f>
        <v>0</v>
      </c>
      <c r="AP1415" s="382">
        <f ca="1">IF(Controle!$N$16=1,0,$D1415*AP665*AP$5)</f>
        <v>0</v>
      </c>
      <c r="AQ1415" s="382">
        <f ca="1">IF(Controle!$N$16=1,0,$D1415*AQ665*AQ$5)</f>
        <v>0</v>
      </c>
      <c r="AR1415" s="382">
        <f ca="1">IF(Controle!$N$16=1,0,$D1415*AR665*AR$5)</f>
        <v>0</v>
      </c>
      <c r="AS1415" s="684">
        <f t="shared" ca="1" si="690"/>
        <v>0</v>
      </c>
    </row>
    <row r="1416" spans="2:45" hidden="1" outlineLevel="1">
      <c r="B1416" s="123"/>
      <c r="C1416" s="81">
        <f t="shared" si="691"/>
        <v>28</v>
      </c>
      <c r="D1416" s="191">
        <f t="shared" ca="1" si="689"/>
        <v>0</v>
      </c>
      <c r="E1416" s="382">
        <f ca="1">IF(Controle!$N$16=1,0,$D1416*E666*E$5)</f>
        <v>0</v>
      </c>
      <c r="F1416" s="382">
        <f ca="1">IF(Controle!$N$16=1,0,$D1416*F666*F$5)</f>
        <v>0</v>
      </c>
      <c r="G1416" s="382">
        <f ca="1">IF(Controle!$N$16=1,0,$D1416*G666*G$5)</f>
        <v>0</v>
      </c>
      <c r="H1416" s="382">
        <f ca="1">IF(Controle!$N$16=1,0,$D1416*H666*H$5)</f>
        <v>0</v>
      </c>
      <c r="I1416" s="382">
        <f ca="1">IF(Controle!$N$16=1,0,$D1416*I666*I$5)</f>
        <v>0</v>
      </c>
      <c r="J1416" s="382">
        <f ca="1">IF(Controle!$N$16=1,0,$D1416*J666*J$5)</f>
        <v>0</v>
      </c>
      <c r="K1416" s="382">
        <f ca="1">IF(Controle!$N$16=1,0,$D1416*K666*K$5)</f>
        <v>0</v>
      </c>
      <c r="L1416" s="382">
        <f ca="1">IF(Controle!$N$16=1,0,$D1416*L666*L$5)</f>
        <v>0</v>
      </c>
      <c r="M1416" s="382">
        <f ca="1">IF(Controle!$N$16=1,0,$D1416*M666*M$5)</f>
        <v>0</v>
      </c>
      <c r="N1416" s="382">
        <f ca="1">IF(Controle!$N$16=1,0,$D1416*N666*N$5)</f>
        <v>0</v>
      </c>
      <c r="O1416" s="382">
        <f ca="1">IF(Controle!$N$16=1,0,$D1416*O666*O$5)</f>
        <v>0</v>
      </c>
      <c r="P1416" s="382">
        <f ca="1">IF(Controle!$N$16=1,0,$D1416*P666*P$5)</f>
        <v>0</v>
      </c>
      <c r="Q1416" s="382">
        <f ca="1">IF(Controle!$N$16=1,0,$D1416*Q666*Q$5)</f>
        <v>0</v>
      </c>
      <c r="R1416" s="382">
        <f ca="1">IF(Controle!$N$16=1,0,$D1416*R666*R$5)</f>
        <v>0</v>
      </c>
      <c r="S1416" s="382">
        <f ca="1">IF(Controle!$N$16=1,0,$D1416*S666*S$5)</f>
        <v>0</v>
      </c>
      <c r="T1416" s="382">
        <f ca="1">IF(Controle!$N$16=1,0,$D1416*T666*T$5)</f>
        <v>0</v>
      </c>
      <c r="U1416" s="382">
        <f ca="1">IF(Controle!$N$16=1,0,$D1416*U666*U$5)</f>
        <v>0</v>
      </c>
      <c r="V1416" s="382">
        <f ca="1">IF(Controle!$N$16=1,0,$D1416*V666*V$5)</f>
        <v>0</v>
      </c>
      <c r="W1416" s="382">
        <f ca="1">IF(Controle!$N$16=1,0,$D1416*W666*W$5)</f>
        <v>0</v>
      </c>
      <c r="X1416" s="382">
        <f ca="1">IF(Controle!$N$16=1,0,$D1416*X666*X$5)</f>
        <v>0</v>
      </c>
      <c r="Y1416" s="382">
        <f ca="1">IF(Controle!$N$16=1,0,$D1416*Y666*Y$5)</f>
        <v>0</v>
      </c>
      <c r="Z1416" s="382">
        <f ca="1">IF(Controle!$N$16=1,0,$D1416*Z666*Z$5)</f>
        <v>0</v>
      </c>
      <c r="AA1416" s="382">
        <f ca="1">IF(Controle!$N$16=1,0,$D1416*AA666*AA$5)</f>
        <v>0</v>
      </c>
      <c r="AB1416" s="382">
        <f ca="1">IF(Controle!$N$16=1,0,$D1416*AB666*AB$5)</f>
        <v>0</v>
      </c>
      <c r="AC1416" s="382">
        <f ca="1">IF(Controle!$N$16=1,0,$D1416*AC666*AC$5)</f>
        <v>0</v>
      </c>
      <c r="AD1416" s="382">
        <f ca="1">IF(Controle!$N$16=1,0,$D1416*AD666*AD$5)</f>
        <v>0</v>
      </c>
      <c r="AE1416" s="382">
        <f ca="1">IF(Controle!$N$16=1,0,$D1416*AE666*AE$5)</f>
        <v>0</v>
      </c>
      <c r="AF1416" s="382">
        <f ca="1">IF(Controle!$N$16=1,0,$D1416*AF666*AF$5)</f>
        <v>0</v>
      </c>
      <c r="AG1416" s="382">
        <f ca="1">IF(Controle!$N$16=1,0,$D1416*AG666*AG$5)</f>
        <v>0</v>
      </c>
      <c r="AH1416" s="382">
        <f ca="1">IF(Controle!$N$16=1,0,$D1416*AH666*AH$5)</f>
        <v>0</v>
      </c>
      <c r="AI1416" s="382">
        <f ca="1">IF(Controle!$N$16=1,0,$D1416*AI666*AI$5)</f>
        <v>0</v>
      </c>
      <c r="AJ1416" s="382">
        <f ca="1">IF(Controle!$N$16=1,0,$D1416*AJ666*AJ$5)</f>
        <v>0</v>
      </c>
      <c r="AK1416" s="382">
        <f ca="1">IF(Controle!$N$16=1,0,$D1416*AK666*AK$5)</f>
        <v>0</v>
      </c>
      <c r="AL1416" s="382">
        <f ca="1">IF(Controle!$N$16=1,0,$D1416*AL666*AL$5)</f>
        <v>0</v>
      </c>
      <c r="AM1416" s="382">
        <f ca="1">IF(Controle!$N$16=1,0,$D1416*AM666*AM$5)</f>
        <v>0</v>
      </c>
      <c r="AN1416" s="382">
        <f ca="1">IF(Controle!$N$16=1,0,$D1416*AN666*AN$5)</f>
        <v>0</v>
      </c>
      <c r="AO1416" s="382">
        <f ca="1">IF(Controle!$N$16=1,0,$D1416*AO666*AO$5)</f>
        <v>0</v>
      </c>
      <c r="AP1416" s="382">
        <f ca="1">IF(Controle!$N$16=1,0,$D1416*AP666*AP$5)</f>
        <v>0</v>
      </c>
      <c r="AQ1416" s="382">
        <f ca="1">IF(Controle!$N$16=1,0,$D1416*AQ666*AQ$5)</f>
        <v>0</v>
      </c>
      <c r="AR1416" s="382">
        <f ca="1">IF(Controle!$N$16=1,0,$D1416*AR666*AR$5)</f>
        <v>0</v>
      </c>
      <c r="AS1416" s="684">
        <f t="shared" ca="1" si="690"/>
        <v>0</v>
      </c>
    </row>
    <row r="1417" spans="2:45" hidden="1" outlineLevel="1">
      <c r="B1417" s="123"/>
      <c r="C1417" s="81">
        <f t="shared" si="691"/>
        <v>29</v>
      </c>
      <c r="D1417" s="191">
        <f t="shared" ca="1" si="689"/>
        <v>0</v>
      </c>
      <c r="E1417" s="382">
        <f ca="1">IF(Controle!$N$16=1,0,$D1417*E667*E$5)</f>
        <v>0</v>
      </c>
      <c r="F1417" s="382">
        <f ca="1">IF(Controle!$N$16=1,0,$D1417*F667*F$5)</f>
        <v>0</v>
      </c>
      <c r="G1417" s="382">
        <f ca="1">IF(Controle!$N$16=1,0,$D1417*G667*G$5)</f>
        <v>0</v>
      </c>
      <c r="H1417" s="382">
        <f ca="1">IF(Controle!$N$16=1,0,$D1417*H667*H$5)</f>
        <v>0</v>
      </c>
      <c r="I1417" s="382">
        <f ca="1">IF(Controle!$N$16=1,0,$D1417*I667*I$5)</f>
        <v>0</v>
      </c>
      <c r="J1417" s="382">
        <f ca="1">IF(Controle!$N$16=1,0,$D1417*J667*J$5)</f>
        <v>0</v>
      </c>
      <c r="K1417" s="382">
        <f ca="1">IF(Controle!$N$16=1,0,$D1417*K667*K$5)</f>
        <v>0</v>
      </c>
      <c r="L1417" s="382">
        <f ca="1">IF(Controle!$N$16=1,0,$D1417*L667*L$5)</f>
        <v>0</v>
      </c>
      <c r="M1417" s="382">
        <f ca="1">IF(Controle!$N$16=1,0,$D1417*M667*M$5)</f>
        <v>0</v>
      </c>
      <c r="N1417" s="382">
        <f ca="1">IF(Controle!$N$16=1,0,$D1417*N667*N$5)</f>
        <v>0</v>
      </c>
      <c r="O1417" s="382">
        <f ca="1">IF(Controle!$N$16=1,0,$D1417*O667*O$5)</f>
        <v>0</v>
      </c>
      <c r="P1417" s="382">
        <f ca="1">IF(Controle!$N$16=1,0,$D1417*P667*P$5)</f>
        <v>0</v>
      </c>
      <c r="Q1417" s="382">
        <f ca="1">IF(Controle!$N$16=1,0,$D1417*Q667*Q$5)</f>
        <v>0</v>
      </c>
      <c r="R1417" s="382">
        <f ca="1">IF(Controle!$N$16=1,0,$D1417*R667*R$5)</f>
        <v>0</v>
      </c>
      <c r="S1417" s="382">
        <f ca="1">IF(Controle!$N$16=1,0,$D1417*S667*S$5)</f>
        <v>0</v>
      </c>
      <c r="T1417" s="382">
        <f ca="1">IF(Controle!$N$16=1,0,$D1417*T667*T$5)</f>
        <v>0</v>
      </c>
      <c r="U1417" s="382">
        <f ca="1">IF(Controle!$N$16=1,0,$D1417*U667*U$5)</f>
        <v>0</v>
      </c>
      <c r="V1417" s="382">
        <f ca="1">IF(Controle!$N$16=1,0,$D1417*V667*V$5)</f>
        <v>0</v>
      </c>
      <c r="W1417" s="382">
        <f ca="1">IF(Controle!$N$16=1,0,$D1417*W667*W$5)</f>
        <v>0</v>
      </c>
      <c r="X1417" s="382">
        <f ca="1">IF(Controle!$N$16=1,0,$D1417*X667*X$5)</f>
        <v>0</v>
      </c>
      <c r="Y1417" s="382">
        <f ca="1">IF(Controle!$N$16=1,0,$D1417*Y667*Y$5)</f>
        <v>0</v>
      </c>
      <c r="Z1417" s="382">
        <f ca="1">IF(Controle!$N$16=1,0,$D1417*Z667*Z$5)</f>
        <v>0</v>
      </c>
      <c r="AA1417" s="382">
        <f ca="1">IF(Controle!$N$16=1,0,$D1417*AA667*AA$5)</f>
        <v>0</v>
      </c>
      <c r="AB1417" s="382">
        <f ca="1">IF(Controle!$N$16=1,0,$D1417*AB667*AB$5)</f>
        <v>0</v>
      </c>
      <c r="AC1417" s="382">
        <f ca="1">IF(Controle!$N$16=1,0,$D1417*AC667*AC$5)</f>
        <v>0</v>
      </c>
      <c r="AD1417" s="382">
        <f ca="1">IF(Controle!$N$16=1,0,$D1417*AD667*AD$5)</f>
        <v>0</v>
      </c>
      <c r="AE1417" s="382">
        <f ca="1">IF(Controle!$N$16=1,0,$D1417*AE667*AE$5)</f>
        <v>0</v>
      </c>
      <c r="AF1417" s="382">
        <f ca="1">IF(Controle!$N$16=1,0,$D1417*AF667*AF$5)</f>
        <v>0</v>
      </c>
      <c r="AG1417" s="382">
        <f ca="1">IF(Controle!$N$16=1,0,$D1417*AG667*AG$5)</f>
        <v>0</v>
      </c>
      <c r="AH1417" s="382">
        <f ca="1">IF(Controle!$N$16=1,0,$D1417*AH667*AH$5)</f>
        <v>0</v>
      </c>
      <c r="AI1417" s="382">
        <f ca="1">IF(Controle!$N$16=1,0,$D1417*AI667*AI$5)</f>
        <v>0</v>
      </c>
      <c r="AJ1417" s="382">
        <f ca="1">IF(Controle!$N$16=1,0,$D1417*AJ667*AJ$5)</f>
        <v>0</v>
      </c>
      <c r="AK1417" s="382">
        <f ca="1">IF(Controle!$N$16=1,0,$D1417*AK667*AK$5)</f>
        <v>0</v>
      </c>
      <c r="AL1417" s="382">
        <f ca="1">IF(Controle!$N$16=1,0,$D1417*AL667*AL$5)</f>
        <v>0</v>
      </c>
      <c r="AM1417" s="382">
        <f ca="1">IF(Controle!$N$16=1,0,$D1417*AM667*AM$5)</f>
        <v>0</v>
      </c>
      <c r="AN1417" s="382">
        <f ca="1">IF(Controle!$N$16=1,0,$D1417*AN667*AN$5)</f>
        <v>0</v>
      </c>
      <c r="AO1417" s="382">
        <f ca="1">IF(Controle!$N$16=1,0,$D1417*AO667*AO$5)</f>
        <v>0</v>
      </c>
      <c r="AP1417" s="382">
        <f ca="1">IF(Controle!$N$16=1,0,$D1417*AP667*AP$5)</f>
        <v>0</v>
      </c>
      <c r="AQ1417" s="382">
        <f ca="1">IF(Controle!$N$16=1,0,$D1417*AQ667*AQ$5)</f>
        <v>0</v>
      </c>
      <c r="AR1417" s="382">
        <f ca="1">IF(Controle!$N$16=1,0,$D1417*AR667*AR$5)</f>
        <v>0</v>
      </c>
      <c r="AS1417" s="684">
        <f t="shared" ca="1" si="690"/>
        <v>0</v>
      </c>
    </row>
    <row r="1418" spans="2:45" hidden="1" outlineLevel="1">
      <c r="B1418" s="123"/>
      <c r="C1418" s="81">
        <f t="shared" si="691"/>
        <v>30</v>
      </c>
      <c r="D1418" s="191">
        <f t="shared" ca="1" si="689"/>
        <v>0</v>
      </c>
      <c r="E1418" s="382">
        <f ca="1">IF(Controle!$N$16=1,0,$D1418*E668*E$5)</f>
        <v>0</v>
      </c>
      <c r="F1418" s="382">
        <f ca="1">IF(Controle!$N$16=1,0,$D1418*F668*F$5)</f>
        <v>0</v>
      </c>
      <c r="G1418" s="382">
        <f ca="1">IF(Controle!$N$16=1,0,$D1418*G668*G$5)</f>
        <v>0</v>
      </c>
      <c r="H1418" s="382">
        <f ca="1">IF(Controle!$N$16=1,0,$D1418*H668*H$5)</f>
        <v>0</v>
      </c>
      <c r="I1418" s="382">
        <f ca="1">IF(Controle!$N$16=1,0,$D1418*I668*I$5)</f>
        <v>0</v>
      </c>
      <c r="J1418" s="382">
        <f ca="1">IF(Controle!$N$16=1,0,$D1418*J668*J$5)</f>
        <v>0</v>
      </c>
      <c r="K1418" s="382">
        <f ca="1">IF(Controle!$N$16=1,0,$D1418*K668*K$5)</f>
        <v>0</v>
      </c>
      <c r="L1418" s="382">
        <f ca="1">IF(Controle!$N$16=1,0,$D1418*L668*L$5)</f>
        <v>0</v>
      </c>
      <c r="M1418" s="382">
        <f ca="1">IF(Controle!$N$16=1,0,$D1418*M668*M$5)</f>
        <v>0</v>
      </c>
      <c r="N1418" s="382">
        <f ca="1">IF(Controle!$N$16=1,0,$D1418*N668*N$5)</f>
        <v>0</v>
      </c>
      <c r="O1418" s="382">
        <f ca="1">IF(Controle!$N$16=1,0,$D1418*O668*O$5)</f>
        <v>0</v>
      </c>
      <c r="P1418" s="382">
        <f ca="1">IF(Controle!$N$16=1,0,$D1418*P668*P$5)</f>
        <v>0</v>
      </c>
      <c r="Q1418" s="382">
        <f ca="1">IF(Controle!$N$16=1,0,$D1418*Q668*Q$5)</f>
        <v>0</v>
      </c>
      <c r="R1418" s="382">
        <f ca="1">IF(Controle!$N$16=1,0,$D1418*R668*R$5)</f>
        <v>0</v>
      </c>
      <c r="S1418" s="382">
        <f ca="1">IF(Controle!$N$16=1,0,$D1418*S668*S$5)</f>
        <v>0</v>
      </c>
      <c r="T1418" s="382">
        <f ca="1">IF(Controle!$N$16=1,0,$D1418*T668*T$5)</f>
        <v>0</v>
      </c>
      <c r="U1418" s="382">
        <f ca="1">IF(Controle!$N$16=1,0,$D1418*U668*U$5)</f>
        <v>0</v>
      </c>
      <c r="V1418" s="382">
        <f ca="1">IF(Controle!$N$16=1,0,$D1418*V668*V$5)</f>
        <v>0</v>
      </c>
      <c r="W1418" s="382">
        <f ca="1">IF(Controle!$N$16=1,0,$D1418*W668*W$5)</f>
        <v>0</v>
      </c>
      <c r="X1418" s="382">
        <f ca="1">IF(Controle!$N$16=1,0,$D1418*X668*X$5)</f>
        <v>0</v>
      </c>
      <c r="Y1418" s="382">
        <f ca="1">IF(Controle!$N$16=1,0,$D1418*Y668*Y$5)</f>
        <v>0</v>
      </c>
      <c r="Z1418" s="382">
        <f ca="1">IF(Controle!$N$16=1,0,$D1418*Z668*Z$5)</f>
        <v>0</v>
      </c>
      <c r="AA1418" s="382">
        <f ca="1">IF(Controle!$N$16=1,0,$D1418*AA668*AA$5)</f>
        <v>0</v>
      </c>
      <c r="AB1418" s="382">
        <f ca="1">IF(Controle!$N$16=1,0,$D1418*AB668*AB$5)</f>
        <v>0</v>
      </c>
      <c r="AC1418" s="382">
        <f ca="1">IF(Controle!$N$16=1,0,$D1418*AC668*AC$5)</f>
        <v>0</v>
      </c>
      <c r="AD1418" s="382">
        <f ca="1">IF(Controle!$N$16=1,0,$D1418*AD668*AD$5)</f>
        <v>0</v>
      </c>
      <c r="AE1418" s="382">
        <f ca="1">IF(Controle!$N$16=1,0,$D1418*AE668*AE$5)</f>
        <v>0</v>
      </c>
      <c r="AF1418" s="382">
        <f ca="1">IF(Controle!$N$16=1,0,$D1418*AF668*AF$5)</f>
        <v>0</v>
      </c>
      <c r="AG1418" s="382">
        <f ca="1">IF(Controle!$N$16=1,0,$D1418*AG668*AG$5)</f>
        <v>0</v>
      </c>
      <c r="AH1418" s="382">
        <f ca="1">IF(Controle!$N$16=1,0,$D1418*AH668*AH$5)</f>
        <v>0</v>
      </c>
      <c r="AI1418" s="382">
        <f ca="1">IF(Controle!$N$16=1,0,$D1418*AI668*AI$5)</f>
        <v>0</v>
      </c>
      <c r="AJ1418" s="382">
        <f ca="1">IF(Controle!$N$16=1,0,$D1418*AJ668*AJ$5)</f>
        <v>0</v>
      </c>
      <c r="AK1418" s="382">
        <f ca="1">IF(Controle!$N$16=1,0,$D1418*AK668*AK$5)</f>
        <v>0</v>
      </c>
      <c r="AL1418" s="382">
        <f ca="1">IF(Controle!$N$16=1,0,$D1418*AL668*AL$5)</f>
        <v>0</v>
      </c>
      <c r="AM1418" s="382">
        <f ca="1">IF(Controle!$N$16=1,0,$D1418*AM668*AM$5)</f>
        <v>0</v>
      </c>
      <c r="AN1418" s="382">
        <f ca="1">IF(Controle!$N$16=1,0,$D1418*AN668*AN$5)</f>
        <v>0</v>
      </c>
      <c r="AO1418" s="382">
        <f ca="1">IF(Controle!$N$16=1,0,$D1418*AO668*AO$5)</f>
        <v>0</v>
      </c>
      <c r="AP1418" s="382">
        <f ca="1">IF(Controle!$N$16=1,0,$D1418*AP668*AP$5)</f>
        <v>0</v>
      </c>
      <c r="AQ1418" s="382">
        <f ca="1">IF(Controle!$N$16=1,0,$D1418*AQ668*AQ$5)</f>
        <v>0</v>
      </c>
      <c r="AR1418" s="382">
        <f ca="1">IF(Controle!$N$16=1,0,$D1418*AR668*AR$5)</f>
        <v>0</v>
      </c>
      <c r="AS1418" s="684">
        <f t="shared" ca="1" si="690"/>
        <v>0</v>
      </c>
    </row>
    <row r="1419" spans="2:45" hidden="1" outlineLevel="1">
      <c r="B1419" s="123"/>
      <c r="C1419" s="81">
        <f t="shared" si="691"/>
        <v>31</v>
      </c>
      <c r="D1419" s="191">
        <f t="shared" ca="1" si="689"/>
        <v>0</v>
      </c>
      <c r="E1419" s="382">
        <f ca="1">IF(Controle!$N$16=1,0,$D1419*E669*E$5)</f>
        <v>0</v>
      </c>
      <c r="F1419" s="382">
        <f ca="1">IF(Controle!$N$16=1,0,$D1419*F669*F$5)</f>
        <v>0</v>
      </c>
      <c r="G1419" s="382">
        <f ca="1">IF(Controle!$N$16=1,0,$D1419*G669*G$5)</f>
        <v>0</v>
      </c>
      <c r="H1419" s="382">
        <f ca="1">IF(Controle!$N$16=1,0,$D1419*H669*H$5)</f>
        <v>0</v>
      </c>
      <c r="I1419" s="382">
        <f ca="1">IF(Controle!$N$16=1,0,$D1419*I669*I$5)</f>
        <v>0</v>
      </c>
      <c r="J1419" s="382">
        <f ca="1">IF(Controle!$N$16=1,0,$D1419*J669*J$5)</f>
        <v>0</v>
      </c>
      <c r="K1419" s="382">
        <f ca="1">IF(Controle!$N$16=1,0,$D1419*K669*K$5)</f>
        <v>0</v>
      </c>
      <c r="L1419" s="382">
        <f ca="1">IF(Controle!$N$16=1,0,$D1419*L669*L$5)</f>
        <v>0</v>
      </c>
      <c r="M1419" s="382">
        <f ca="1">IF(Controle!$N$16=1,0,$D1419*M669*M$5)</f>
        <v>0</v>
      </c>
      <c r="N1419" s="382">
        <f ca="1">IF(Controle!$N$16=1,0,$D1419*N669*N$5)</f>
        <v>0</v>
      </c>
      <c r="O1419" s="382">
        <f ca="1">IF(Controle!$N$16=1,0,$D1419*O669*O$5)</f>
        <v>0</v>
      </c>
      <c r="P1419" s="382">
        <f ca="1">IF(Controle!$N$16=1,0,$D1419*P669*P$5)</f>
        <v>0</v>
      </c>
      <c r="Q1419" s="382">
        <f ca="1">IF(Controle!$N$16=1,0,$D1419*Q669*Q$5)</f>
        <v>0</v>
      </c>
      <c r="R1419" s="382">
        <f ca="1">IF(Controle!$N$16=1,0,$D1419*R669*R$5)</f>
        <v>0</v>
      </c>
      <c r="S1419" s="382">
        <f ca="1">IF(Controle!$N$16=1,0,$D1419*S669*S$5)</f>
        <v>0</v>
      </c>
      <c r="T1419" s="382">
        <f ca="1">IF(Controle!$N$16=1,0,$D1419*T669*T$5)</f>
        <v>0</v>
      </c>
      <c r="U1419" s="382">
        <f ca="1">IF(Controle!$N$16=1,0,$D1419*U669*U$5)</f>
        <v>0</v>
      </c>
      <c r="V1419" s="382">
        <f ca="1">IF(Controle!$N$16=1,0,$D1419*V669*V$5)</f>
        <v>0</v>
      </c>
      <c r="W1419" s="382">
        <f ca="1">IF(Controle!$N$16=1,0,$D1419*W669*W$5)</f>
        <v>0</v>
      </c>
      <c r="X1419" s="382">
        <f ca="1">IF(Controle!$N$16=1,0,$D1419*X669*X$5)</f>
        <v>0</v>
      </c>
      <c r="Y1419" s="382">
        <f ca="1">IF(Controle!$N$16=1,0,$D1419*Y669*Y$5)</f>
        <v>0</v>
      </c>
      <c r="Z1419" s="382">
        <f ca="1">IF(Controle!$N$16=1,0,$D1419*Z669*Z$5)</f>
        <v>0</v>
      </c>
      <c r="AA1419" s="382">
        <f ca="1">IF(Controle!$N$16=1,0,$D1419*AA669*AA$5)</f>
        <v>0</v>
      </c>
      <c r="AB1419" s="382">
        <f ca="1">IF(Controle!$N$16=1,0,$D1419*AB669*AB$5)</f>
        <v>0</v>
      </c>
      <c r="AC1419" s="382">
        <f ca="1">IF(Controle!$N$16=1,0,$D1419*AC669*AC$5)</f>
        <v>0</v>
      </c>
      <c r="AD1419" s="382">
        <f ca="1">IF(Controle!$N$16=1,0,$D1419*AD669*AD$5)</f>
        <v>0</v>
      </c>
      <c r="AE1419" s="382">
        <f ca="1">IF(Controle!$N$16=1,0,$D1419*AE669*AE$5)</f>
        <v>0</v>
      </c>
      <c r="AF1419" s="382">
        <f ca="1">IF(Controle!$N$16=1,0,$D1419*AF669*AF$5)</f>
        <v>0</v>
      </c>
      <c r="AG1419" s="382">
        <f ca="1">IF(Controle!$N$16=1,0,$D1419*AG669*AG$5)</f>
        <v>0</v>
      </c>
      <c r="AH1419" s="382">
        <f ca="1">IF(Controle!$N$16=1,0,$D1419*AH669*AH$5)</f>
        <v>0</v>
      </c>
      <c r="AI1419" s="382">
        <f ca="1">IF(Controle!$N$16=1,0,$D1419*AI669*AI$5)</f>
        <v>0</v>
      </c>
      <c r="AJ1419" s="382">
        <f ca="1">IF(Controle!$N$16=1,0,$D1419*AJ669*AJ$5)</f>
        <v>0</v>
      </c>
      <c r="AK1419" s="382">
        <f ca="1">IF(Controle!$N$16=1,0,$D1419*AK669*AK$5)</f>
        <v>0</v>
      </c>
      <c r="AL1419" s="382">
        <f ca="1">IF(Controle!$N$16=1,0,$D1419*AL669*AL$5)</f>
        <v>0</v>
      </c>
      <c r="AM1419" s="382">
        <f ca="1">IF(Controle!$N$16=1,0,$D1419*AM669*AM$5)</f>
        <v>0</v>
      </c>
      <c r="AN1419" s="382">
        <f ca="1">IF(Controle!$N$16=1,0,$D1419*AN669*AN$5)</f>
        <v>0</v>
      </c>
      <c r="AO1419" s="382">
        <f ca="1">IF(Controle!$N$16=1,0,$D1419*AO669*AO$5)</f>
        <v>0</v>
      </c>
      <c r="AP1419" s="382">
        <f ca="1">IF(Controle!$N$16=1,0,$D1419*AP669*AP$5)</f>
        <v>0</v>
      </c>
      <c r="AQ1419" s="382">
        <f ca="1">IF(Controle!$N$16=1,0,$D1419*AQ669*AQ$5)</f>
        <v>0</v>
      </c>
      <c r="AR1419" s="382">
        <f ca="1">IF(Controle!$N$16=1,0,$D1419*AR669*AR$5)</f>
        <v>0</v>
      </c>
      <c r="AS1419" s="684">
        <f t="shared" ca="1" si="690"/>
        <v>0</v>
      </c>
    </row>
    <row r="1420" spans="2:45" hidden="1" outlineLevel="1">
      <c r="B1420" s="123"/>
      <c r="C1420" s="81">
        <f t="shared" si="691"/>
        <v>32</v>
      </c>
      <c r="D1420" s="191">
        <f t="shared" ca="1" si="689"/>
        <v>0</v>
      </c>
      <c r="E1420" s="382">
        <f ca="1">IF(Controle!$N$16=1,0,$D1420*E670*E$5)</f>
        <v>0</v>
      </c>
      <c r="F1420" s="382">
        <f ca="1">IF(Controle!$N$16=1,0,$D1420*F670*F$5)</f>
        <v>0</v>
      </c>
      <c r="G1420" s="382">
        <f ca="1">IF(Controle!$N$16=1,0,$D1420*G670*G$5)</f>
        <v>0</v>
      </c>
      <c r="H1420" s="382">
        <f ca="1">IF(Controle!$N$16=1,0,$D1420*H670*H$5)</f>
        <v>0</v>
      </c>
      <c r="I1420" s="382">
        <f ca="1">IF(Controle!$N$16=1,0,$D1420*I670*I$5)</f>
        <v>0</v>
      </c>
      <c r="J1420" s="382">
        <f ca="1">IF(Controle!$N$16=1,0,$D1420*J670*J$5)</f>
        <v>0</v>
      </c>
      <c r="K1420" s="382">
        <f ca="1">IF(Controle!$N$16=1,0,$D1420*K670*K$5)</f>
        <v>0</v>
      </c>
      <c r="L1420" s="382">
        <f ca="1">IF(Controle!$N$16=1,0,$D1420*L670*L$5)</f>
        <v>0</v>
      </c>
      <c r="M1420" s="382">
        <f ca="1">IF(Controle!$N$16=1,0,$D1420*M670*M$5)</f>
        <v>0</v>
      </c>
      <c r="N1420" s="382">
        <f ca="1">IF(Controle!$N$16=1,0,$D1420*N670*N$5)</f>
        <v>0</v>
      </c>
      <c r="O1420" s="382">
        <f ca="1">IF(Controle!$N$16=1,0,$D1420*O670*O$5)</f>
        <v>0</v>
      </c>
      <c r="P1420" s="382">
        <f ca="1">IF(Controle!$N$16=1,0,$D1420*P670*P$5)</f>
        <v>0</v>
      </c>
      <c r="Q1420" s="382">
        <f ca="1">IF(Controle!$N$16=1,0,$D1420*Q670*Q$5)</f>
        <v>0</v>
      </c>
      <c r="R1420" s="382">
        <f ca="1">IF(Controle!$N$16=1,0,$D1420*R670*R$5)</f>
        <v>0</v>
      </c>
      <c r="S1420" s="382">
        <f ca="1">IF(Controle!$N$16=1,0,$D1420*S670*S$5)</f>
        <v>0</v>
      </c>
      <c r="T1420" s="382">
        <f ca="1">IF(Controle!$N$16=1,0,$D1420*T670*T$5)</f>
        <v>0</v>
      </c>
      <c r="U1420" s="382">
        <f ca="1">IF(Controle!$N$16=1,0,$D1420*U670*U$5)</f>
        <v>0</v>
      </c>
      <c r="V1420" s="382">
        <f ca="1">IF(Controle!$N$16=1,0,$D1420*V670*V$5)</f>
        <v>0</v>
      </c>
      <c r="W1420" s="382">
        <f ca="1">IF(Controle!$N$16=1,0,$D1420*W670*W$5)</f>
        <v>0</v>
      </c>
      <c r="X1420" s="382">
        <f ca="1">IF(Controle!$N$16=1,0,$D1420*X670*X$5)</f>
        <v>0</v>
      </c>
      <c r="Y1420" s="382">
        <f ca="1">IF(Controle!$N$16=1,0,$D1420*Y670*Y$5)</f>
        <v>0</v>
      </c>
      <c r="Z1420" s="382">
        <f ca="1">IF(Controle!$N$16=1,0,$D1420*Z670*Z$5)</f>
        <v>0</v>
      </c>
      <c r="AA1420" s="382">
        <f ca="1">IF(Controle!$N$16=1,0,$D1420*AA670*AA$5)</f>
        <v>0</v>
      </c>
      <c r="AB1420" s="382">
        <f ca="1">IF(Controle!$N$16=1,0,$D1420*AB670*AB$5)</f>
        <v>0</v>
      </c>
      <c r="AC1420" s="382">
        <f ca="1">IF(Controle!$N$16=1,0,$D1420*AC670*AC$5)</f>
        <v>0</v>
      </c>
      <c r="AD1420" s="382">
        <f ca="1">IF(Controle!$N$16=1,0,$D1420*AD670*AD$5)</f>
        <v>0</v>
      </c>
      <c r="AE1420" s="382">
        <f ca="1">IF(Controle!$N$16=1,0,$D1420*AE670*AE$5)</f>
        <v>0</v>
      </c>
      <c r="AF1420" s="382">
        <f ca="1">IF(Controle!$N$16=1,0,$D1420*AF670*AF$5)</f>
        <v>0</v>
      </c>
      <c r="AG1420" s="382">
        <f ca="1">IF(Controle!$N$16=1,0,$D1420*AG670*AG$5)</f>
        <v>0</v>
      </c>
      <c r="AH1420" s="382">
        <f ca="1">IF(Controle!$N$16=1,0,$D1420*AH670*AH$5)</f>
        <v>0</v>
      </c>
      <c r="AI1420" s="382">
        <f ca="1">IF(Controle!$N$16=1,0,$D1420*AI670*AI$5)</f>
        <v>0</v>
      </c>
      <c r="AJ1420" s="382">
        <f ca="1">IF(Controle!$N$16=1,0,$D1420*AJ670*AJ$5)</f>
        <v>0</v>
      </c>
      <c r="AK1420" s="382">
        <f ca="1">IF(Controle!$N$16=1,0,$D1420*AK670*AK$5)</f>
        <v>0</v>
      </c>
      <c r="AL1420" s="382">
        <f ca="1">IF(Controle!$N$16=1,0,$D1420*AL670*AL$5)</f>
        <v>0</v>
      </c>
      <c r="AM1420" s="382">
        <f ca="1">IF(Controle!$N$16=1,0,$D1420*AM670*AM$5)</f>
        <v>0</v>
      </c>
      <c r="AN1420" s="382">
        <f ca="1">IF(Controle!$N$16=1,0,$D1420*AN670*AN$5)</f>
        <v>0</v>
      </c>
      <c r="AO1420" s="382">
        <f ca="1">IF(Controle!$N$16=1,0,$D1420*AO670*AO$5)</f>
        <v>0</v>
      </c>
      <c r="AP1420" s="382">
        <f ca="1">IF(Controle!$N$16=1,0,$D1420*AP670*AP$5)</f>
        <v>0</v>
      </c>
      <c r="AQ1420" s="382">
        <f ca="1">IF(Controle!$N$16=1,0,$D1420*AQ670*AQ$5)</f>
        <v>0</v>
      </c>
      <c r="AR1420" s="382">
        <f ca="1">IF(Controle!$N$16=1,0,$D1420*AR670*AR$5)</f>
        <v>0</v>
      </c>
      <c r="AS1420" s="684">
        <f t="shared" ca="1" si="690"/>
        <v>0</v>
      </c>
    </row>
    <row r="1421" spans="2:45" hidden="1" outlineLevel="1">
      <c r="B1421" s="123"/>
      <c r="C1421" s="81">
        <f t="shared" si="691"/>
        <v>33</v>
      </c>
      <c r="D1421" s="191">
        <f t="shared" ca="1" si="689"/>
        <v>0</v>
      </c>
      <c r="E1421" s="382">
        <f ca="1">IF(Controle!$N$16=1,0,$D1421*E671*E$5)</f>
        <v>0</v>
      </c>
      <c r="F1421" s="382">
        <f ca="1">IF(Controle!$N$16=1,0,$D1421*F671*F$5)</f>
        <v>0</v>
      </c>
      <c r="G1421" s="382">
        <f ca="1">IF(Controle!$N$16=1,0,$D1421*G671*G$5)</f>
        <v>0</v>
      </c>
      <c r="H1421" s="382">
        <f ca="1">IF(Controle!$N$16=1,0,$D1421*H671*H$5)</f>
        <v>0</v>
      </c>
      <c r="I1421" s="382">
        <f ca="1">IF(Controle!$N$16=1,0,$D1421*I671*I$5)</f>
        <v>0</v>
      </c>
      <c r="J1421" s="382">
        <f ca="1">IF(Controle!$N$16=1,0,$D1421*J671*J$5)</f>
        <v>0</v>
      </c>
      <c r="K1421" s="382">
        <f ca="1">IF(Controle!$N$16=1,0,$D1421*K671*K$5)</f>
        <v>0</v>
      </c>
      <c r="L1421" s="382">
        <f ca="1">IF(Controle!$N$16=1,0,$D1421*L671*L$5)</f>
        <v>0</v>
      </c>
      <c r="M1421" s="382">
        <f ca="1">IF(Controle!$N$16=1,0,$D1421*M671*M$5)</f>
        <v>0</v>
      </c>
      <c r="N1421" s="382">
        <f ca="1">IF(Controle!$N$16=1,0,$D1421*N671*N$5)</f>
        <v>0</v>
      </c>
      <c r="O1421" s="382">
        <f ca="1">IF(Controle!$N$16=1,0,$D1421*O671*O$5)</f>
        <v>0</v>
      </c>
      <c r="P1421" s="382">
        <f ca="1">IF(Controle!$N$16=1,0,$D1421*P671*P$5)</f>
        <v>0</v>
      </c>
      <c r="Q1421" s="382">
        <f ca="1">IF(Controle!$N$16=1,0,$D1421*Q671*Q$5)</f>
        <v>0</v>
      </c>
      <c r="R1421" s="382">
        <f ca="1">IF(Controle!$N$16=1,0,$D1421*R671*R$5)</f>
        <v>0</v>
      </c>
      <c r="S1421" s="382">
        <f ca="1">IF(Controle!$N$16=1,0,$D1421*S671*S$5)</f>
        <v>0</v>
      </c>
      <c r="T1421" s="382">
        <f ca="1">IF(Controle!$N$16=1,0,$D1421*T671*T$5)</f>
        <v>0</v>
      </c>
      <c r="U1421" s="382">
        <f ca="1">IF(Controle!$N$16=1,0,$D1421*U671*U$5)</f>
        <v>0</v>
      </c>
      <c r="V1421" s="382">
        <f ca="1">IF(Controle!$N$16=1,0,$D1421*V671*V$5)</f>
        <v>0</v>
      </c>
      <c r="W1421" s="382">
        <f ca="1">IF(Controle!$N$16=1,0,$D1421*W671*W$5)</f>
        <v>0</v>
      </c>
      <c r="X1421" s="382">
        <f ca="1">IF(Controle!$N$16=1,0,$D1421*X671*X$5)</f>
        <v>0</v>
      </c>
      <c r="Y1421" s="382">
        <f ca="1">IF(Controle!$N$16=1,0,$D1421*Y671*Y$5)</f>
        <v>0</v>
      </c>
      <c r="Z1421" s="382">
        <f ca="1">IF(Controle!$N$16=1,0,$D1421*Z671*Z$5)</f>
        <v>0</v>
      </c>
      <c r="AA1421" s="382">
        <f ca="1">IF(Controle!$N$16=1,0,$D1421*AA671*AA$5)</f>
        <v>0</v>
      </c>
      <c r="AB1421" s="382">
        <f ca="1">IF(Controle!$N$16=1,0,$D1421*AB671*AB$5)</f>
        <v>0</v>
      </c>
      <c r="AC1421" s="382">
        <f ca="1">IF(Controle!$N$16=1,0,$D1421*AC671*AC$5)</f>
        <v>0</v>
      </c>
      <c r="AD1421" s="382">
        <f ca="1">IF(Controle!$N$16=1,0,$D1421*AD671*AD$5)</f>
        <v>0</v>
      </c>
      <c r="AE1421" s="382">
        <f ca="1">IF(Controle!$N$16=1,0,$D1421*AE671*AE$5)</f>
        <v>0</v>
      </c>
      <c r="AF1421" s="382">
        <f ca="1">IF(Controle!$N$16=1,0,$D1421*AF671*AF$5)</f>
        <v>0</v>
      </c>
      <c r="AG1421" s="382">
        <f ca="1">IF(Controle!$N$16=1,0,$D1421*AG671*AG$5)</f>
        <v>0</v>
      </c>
      <c r="AH1421" s="382">
        <f ca="1">IF(Controle!$N$16=1,0,$D1421*AH671*AH$5)</f>
        <v>0</v>
      </c>
      <c r="AI1421" s="382">
        <f ca="1">IF(Controle!$N$16=1,0,$D1421*AI671*AI$5)</f>
        <v>0</v>
      </c>
      <c r="AJ1421" s="382">
        <f ca="1">IF(Controle!$N$16=1,0,$D1421*AJ671*AJ$5)</f>
        <v>0</v>
      </c>
      <c r="AK1421" s="382">
        <f ca="1">IF(Controle!$N$16=1,0,$D1421*AK671*AK$5)</f>
        <v>0</v>
      </c>
      <c r="AL1421" s="382">
        <f ca="1">IF(Controle!$N$16=1,0,$D1421*AL671*AL$5)</f>
        <v>0</v>
      </c>
      <c r="AM1421" s="382">
        <f ca="1">IF(Controle!$N$16=1,0,$D1421*AM671*AM$5)</f>
        <v>0</v>
      </c>
      <c r="AN1421" s="382">
        <f ca="1">IF(Controle!$N$16=1,0,$D1421*AN671*AN$5)</f>
        <v>0</v>
      </c>
      <c r="AO1421" s="382">
        <f ca="1">IF(Controle!$N$16=1,0,$D1421*AO671*AO$5)</f>
        <v>0</v>
      </c>
      <c r="AP1421" s="382">
        <f ca="1">IF(Controle!$N$16=1,0,$D1421*AP671*AP$5)</f>
        <v>0</v>
      </c>
      <c r="AQ1421" s="382">
        <f ca="1">IF(Controle!$N$16=1,0,$D1421*AQ671*AQ$5)</f>
        <v>0</v>
      </c>
      <c r="AR1421" s="382">
        <f ca="1">IF(Controle!$N$16=1,0,$D1421*AR671*AR$5)</f>
        <v>0</v>
      </c>
      <c r="AS1421" s="684">
        <f t="shared" ca="1" si="690"/>
        <v>0</v>
      </c>
    </row>
    <row r="1422" spans="2:45" hidden="1" outlineLevel="1">
      <c r="B1422" s="123"/>
      <c r="C1422" s="81">
        <f t="shared" si="691"/>
        <v>34</v>
      </c>
      <c r="D1422" s="191">
        <f t="shared" ca="1" si="689"/>
        <v>0</v>
      </c>
      <c r="E1422" s="382">
        <f ca="1">IF(Controle!$N$16=1,0,$D1422*E672*E$5)</f>
        <v>0</v>
      </c>
      <c r="F1422" s="382">
        <f ca="1">IF(Controle!$N$16=1,0,$D1422*F672*F$5)</f>
        <v>0</v>
      </c>
      <c r="G1422" s="382">
        <f ca="1">IF(Controle!$N$16=1,0,$D1422*G672*G$5)</f>
        <v>0</v>
      </c>
      <c r="H1422" s="382">
        <f ca="1">IF(Controle!$N$16=1,0,$D1422*H672*H$5)</f>
        <v>0</v>
      </c>
      <c r="I1422" s="382">
        <f ca="1">IF(Controle!$N$16=1,0,$D1422*I672*I$5)</f>
        <v>0</v>
      </c>
      <c r="J1422" s="382">
        <f ca="1">IF(Controle!$N$16=1,0,$D1422*J672*J$5)</f>
        <v>0</v>
      </c>
      <c r="K1422" s="382">
        <f ca="1">IF(Controle!$N$16=1,0,$D1422*K672*K$5)</f>
        <v>0</v>
      </c>
      <c r="L1422" s="382">
        <f ca="1">IF(Controle!$N$16=1,0,$D1422*L672*L$5)</f>
        <v>0</v>
      </c>
      <c r="M1422" s="382">
        <f ca="1">IF(Controle!$N$16=1,0,$D1422*M672*M$5)</f>
        <v>0</v>
      </c>
      <c r="N1422" s="382">
        <f ca="1">IF(Controle!$N$16=1,0,$D1422*N672*N$5)</f>
        <v>0</v>
      </c>
      <c r="O1422" s="382">
        <f ca="1">IF(Controle!$N$16=1,0,$D1422*O672*O$5)</f>
        <v>0</v>
      </c>
      <c r="P1422" s="382">
        <f ca="1">IF(Controle!$N$16=1,0,$D1422*P672*P$5)</f>
        <v>0</v>
      </c>
      <c r="Q1422" s="382">
        <f ca="1">IF(Controle!$N$16=1,0,$D1422*Q672*Q$5)</f>
        <v>0</v>
      </c>
      <c r="R1422" s="382">
        <f ca="1">IF(Controle!$N$16=1,0,$D1422*R672*R$5)</f>
        <v>0</v>
      </c>
      <c r="S1422" s="382">
        <f ca="1">IF(Controle!$N$16=1,0,$D1422*S672*S$5)</f>
        <v>0</v>
      </c>
      <c r="T1422" s="382">
        <f ca="1">IF(Controle!$N$16=1,0,$D1422*T672*T$5)</f>
        <v>0</v>
      </c>
      <c r="U1422" s="382">
        <f ca="1">IF(Controle!$N$16=1,0,$D1422*U672*U$5)</f>
        <v>0</v>
      </c>
      <c r="V1422" s="382">
        <f ca="1">IF(Controle!$N$16=1,0,$D1422*V672*V$5)</f>
        <v>0</v>
      </c>
      <c r="W1422" s="382">
        <f ca="1">IF(Controle!$N$16=1,0,$D1422*W672*W$5)</f>
        <v>0</v>
      </c>
      <c r="X1422" s="382">
        <f ca="1">IF(Controle!$N$16=1,0,$D1422*X672*X$5)</f>
        <v>0</v>
      </c>
      <c r="Y1422" s="382">
        <f ca="1">IF(Controle!$N$16=1,0,$D1422*Y672*Y$5)</f>
        <v>0</v>
      </c>
      <c r="Z1422" s="382">
        <f ca="1">IF(Controle!$N$16=1,0,$D1422*Z672*Z$5)</f>
        <v>0</v>
      </c>
      <c r="AA1422" s="382">
        <f ca="1">IF(Controle!$N$16=1,0,$D1422*AA672*AA$5)</f>
        <v>0</v>
      </c>
      <c r="AB1422" s="382">
        <f ca="1">IF(Controle!$N$16=1,0,$D1422*AB672*AB$5)</f>
        <v>0</v>
      </c>
      <c r="AC1422" s="382">
        <f ca="1">IF(Controle!$N$16=1,0,$D1422*AC672*AC$5)</f>
        <v>0</v>
      </c>
      <c r="AD1422" s="382">
        <f ca="1">IF(Controle!$N$16=1,0,$D1422*AD672*AD$5)</f>
        <v>0</v>
      </c>
      <c r="AE1422" s="382">
        <f ca="1">IF(Controle!$N$16=1,0,$D1422*AE672*AE$5)</f>
        <v>0</v>
      </c>
      <c r="AF1422" s="382">
        <f ca="1">IF(Controle!$N$16=1,0,$D1422*AF672*AF$5)</f>
        <v>0</v>
      </c>
      <c r="AG1422" s="382">
        <f ca="1">IF(Controle!$N$16=1,0,$D1422*AG672*AG$5)</f>
        <v>0</v>
      </c>
      <c r="AH1422" s="382">
        <f ca="1">IF(Controle!$N$16=1,0,$D1422*AH672*AH$5)</f>
        <v>0</v>
      </c>
      <c r="AI1422" s="382">
        <f ca="1">IF(Controle!$N$16=1,0,$D1422*AI672*AI$5)</f>
        <v>0</v>
      </c>
      <c r="AJ1422" s="382">
        <f ca="1">IF(Controle!$N$16=1,0,$D1422*AJ672*AJ$5)</f>
        <v>0</v>
      </c>
      <c r="AK1422" s="382">
        <f ca="1">IF(Controle!$N$16=1,0,$D1422*AK672*AK$5)</f>
        <v>0</v>
      </c>
      <c r="AL1422" s="382">
        <f ca="1">IF(Controle!$N$16=1,0,$D1422*AL672*AL$5)</f>
        <v>0</v>
      </c>
      <c r="AM1422" s="382">
        <f ca="1">IF(Controle!$N$16=1,0,$D1422*AM672*AM$5)</f>
        <v>0</v>
      </c>
      <c r="AN1422" s="382">
        <f ca="1">IF(Controle!$N$16=1,0,$D1422*AN672*AN$5)</f>
        <v>0</v>
      </c>
      <c r="AO1422" s="382">
        <f ca="1">IF(Controle!$N$16=1,0,$D1422*AO672*AO$5)</f>
        <v>0</v>
      </c>
      <c r="AP1422" s="382">
        <f ca="1">IF(Controle!$N$16=1,0,$D1422*AP672*AP$5)</f>
        <v>0</v>
      </c>
      <c r="AQ1422" s="382">
        <f ca="1">IF(Controle!$N$16=1,0,$D1422*AQ672*AQ$5)</f>
        <v>0</v>
      </c>
      <c r="AR1422" s="382">
        <f ca="1">IF(Controle!$N$16=1,0,$D1422*AR672*AR$5)</f>
        <v>0</v>
      </c>
      <c r="AS1422" s="684">
        <f t="shared" ca="1" si="690"/>
        <v>0</v>
      </c>
    </row>
    <row r="1423" spans="2:45" hidden="1" outlineLevel="1">
      <c r="B1423" s="123"/>
      <c r="C1423" s="81">
        <f t="shared" si="691"/>
        <v>35</v>
      </c>
      <c r="D1423" s="191">
        <f t="shared" ca="1" si="689"/>
        <v>0</v>
      </c>
      <c r="E1423" s="382">
        <f ca="1">IF(Controle!$N$16=1,0,$D1423*E673*E$5)</f>
        <v>0</v>
      </c>
      <c r="F1423" s="382">
        <f ca="1">IF(Controle!$N$16=1,0,$D1423*F673*F$5)</f>
        <v>0</v>
      </c>
      <c r="G1423" s="382">
        <f ca="1">IF(Controle!$N$16=1,0,$D1423*G673*G$5)</f>
        <v>0</v>
      </c>
      <c r="H1423" s="382">
        <f ca="1">IF(Controle!$N$16=1,0,$D1423*H673*H$5)</f>
        <v>0</v>
      </c>
      <c r="I1423" s="382">
        <f ca="1">IF(Controle!$N$16=1,0,$D1423*I673*I$5)</f>
        <v>0</v>
      </c>
      <c r="J1423" s="382">
        <f ca="1">IF(Controle!$N$16=1,0,$D1423*J673*J$5)</f>
        <v>0</v>
      </c>
      <c r="K1423" s="382">
        <f ca="1">IF(Controle!$N$16=1,0,$D1423*K673*K$5)</f>
        <v>0</v>
      </c>
      <c r="L1423" s="382">
        <f ca="1">IF(Controle!$N$16=1,0,$D1423*L673*L$5)</f>
        <v>0</v>
      </c>
      <c r="M1423" s="382">
        <f ca="1">IF(Controle!$N$16=1,0,$D1423*M673*M$5)</f>
        <v>0</v>
      </c>
      <c r="N1423" s="382">
        <f ca="1">IF(Controle!$N$16=1,0,$D1423*N673*N$5)</f>
        <v>0</v>
      </c>
      <c r="O1423" s="382">
        <f ca="1">IF(Controle!$N$16=1,0,$D1423*O673*O$5)</f>
        <v>0</v>
      </c>
      <c r="P1423" s="382">
        <f ca="1">IF(Controle!$N$16=1,0,$D1423*P673*P$5)</f>
        <v>0</v>
      </c>
      <c r="Q1423" s="382">
        <f ca="1">IF(Controle!$N$16=1,0,$D1423*Q673*Q$5)</f>
        <v>0</v>
      </c>
      <c r="R1423" s="382">
        <f ca="1">IF(Controle!$N$16=1,0,$D1423*R673*R$5)</f>
        <v>0</v>
      </c>
      <c r="S1423" s="382">
        <f ca="1">IF(Controle!$N$16=1,0,$D1423*S673*S$5)</f>
        <v>0</v>
      </c>
      <c r="T1423" s="382">
        <f ca="1">IF(Controle!$N$16=1,0,$D1423*T673*T$5)</f>
        <v>0</v>
      </c>
      <c r="U1423" s="382">
        <f ca="1">IF(Controle!$N$16=1,0,$D1423*U673*U$5)</f>
        <v>0</v>
      </c>
      <c r="V1423" s="382">
        <f ca="1">IF(Controle!$N$16=1,0,$D1423*V673*V$5)</f>
        <v>0</v>
      </c>
      <c r="W1423" s="382">
        <f ca="1">IF(Controle!$N$16=1,0,$D1423*W673*W$5)</f>
        <v>0</v>
      </c>
      <c r="X1423" s="382">
        <f ca="1">IF(Controle!$N$16=1,0,$D1423*X673*X$5)</f>
        <v>0</v>
      </c>
      <c r="Y1423" s="382">
        <f ca="1">IF(Controle!$N$16=1,0,$D1423*Y673*Y$5)</f>
        <v>0</v>
      </c>
      <c r="Z1423" s="382">
        <f ca="1">IF(Controle!$N$16=1,0,$D1423*Z673*Z$5)</f>
        <v>0</v>
      </c>
      <c r="AA1423" s="382">
        <f ca="1">IF(Controle!$N$16=1,0,$D1423*AA673*AA$5)</f>
        <v>0</v>
      </c>
      <c r="AB1423" s="382">
        <f ca="1">IF(Controle!$N$16=1,0,$D1423*AB673*AB$5)</f>
        <v>0</v>
      </c>
      <c r="AC1423" s="382">
        <f ca="1">IF(Controle!$N$16=1,0,$D1423*AC673*AC$5)</f>
        <v>0</v>
      </c>
      <c r="AD1423" s="382">
        <f ca="1">IF(Controle!$N$16=1,0,$D1423*AD673*AD$5)</f>
        <v>0</v>
      </c>
      <c r="AE1423" s="382">
        <f ca="1">IF(Controle!$N$16=1,0,$D1423*AE673*AE$5)</f>
        <v>0</v>
      </c>
      <c r="AF1423" s="382">
        <f ca="1">IF(Controle!$N$16=1,0,$D1423*AF673*AF$5)</f>
        <v>0</v>
      </c>
      <c r="AG1423" s="382">
        <f ca="1">IF(Controle!$N$16=1,0,$D1423*AG673*AG$5)</f>
        <v>0</v>
      </c>
      <c r="AH1423" s="382">
        <f ca="1">IF(Controle!$N$16=1,0,$D1423*AH673*AH$5)</f>
        <v>0</v>
      </c>
      <c r="AI1423" s="382">
        <f ca="1">IF(Controle!$N$16=1,0,$D1423*AI673*AI$5)</f>
        <v>0</v>
      </c>
      <c r="AJ1423" s="382">
        <f ca="1">IF(Controle!$N$16=1,0,$D1423*AJ673*AJ$5)</f>
        <v>0</v>
      </c>
      <c r="AK1423" s="382">
        <f ca="1">IF(Controle!$N$16=1,0,$D1423*AK673*AK$5)</f>
        <v>0</v>
      </c>
      <c r="AL1423" s="382">
        <f ca="1">IF(Controle!$N$16=1,0,$D1423*AL673*AL$5)</f>
        <v>0</v>
      </c>
      <c r="AM1423" s="382">
        <f ca="1">IF(Controle!$N$16=1,0,$D1423*AM673*AM$5)</f>
        <v>0</v>
      </c>
      <c r="AN1423" s="382">
        <f ca="1">IF(Controle!$N$16=1,0,$D1423*AN673*AN$5)</f>
        <v>0</v>
      </c>
      <c r="AO1423" s="382">
        <f ca="1">IF(Controle!$N$16=1,0,$D1423*AO673*AO$5)</f>
        <v>0</v>
      </c>
      <c r="AP1423" s="382">
        <f ca="1">IF(Controle!$N$16=1,0,$D1423*AP673*AP$5)</f>
        <v>0</v>
      </c>
      <c r="AQ1423" s="382">
        <f ca="1">IF(Controle!$N$16=1,0,$D1423*AQ673*AQ$5)</f>
        <v>0</v>
      </c>
      <c r="AR1423" s="382">
        <f ca="1">IF(Controle!$N$16=1,0,$D1423*AR673*AR$5)</f>
        <v>0</v>
      </c>
      <c r="AS1423" s="684">
        <f t="shared" ca="1" si="690"/>
        <v>0</v>
      </c>
    </row>
    <row r="1424" spans="2:45" hidden="1" outlineLevel="1">
      <c r="B1424" s="123"/>
      <c r="C1424" s="81">
        <f t="shared" si="691"/>
        <v>36</v>
      </c>
      <c r="D1424" s="191">
        <f t="shared" ca="1" si="689"/>
        <v>0</v>
      </c>
      <c r="E1424" s="382">
        <f ca="1">IF(Controle!$N$16=1,0,$D1424*E674*E$5)</f>
        <v>0</v>
      </c>
      <c r="F1424" s="382">
        <f ca="1">IF(Controle!$N$16=1,0,$D1424*F674*F$5)</f>
        <v>0</v>
      </c>
      <c r="G1424" s="382">
        <f ca="1">IF(Controle!$N$16=1,0,$D1424*G674*G$5)</f>
        <v>0</v>
      </c>
      <c r="H1424" s="382">
        <f ca="1">IF(Controle!$N$16=1,0,$D1424*H674*H$5)</f>
        <v>0</v>
      </c>
      <c r="I1424" s="382">
        <f ca="1">IF(Controle!$N$16=1,0,$D1424*I674*I$5)</f>
        <v>0</v>
      </c>
      <c r="J1424" s="382">
        <f ca="1">IF(Controle!$N$16=1,0,$D1424*J674*J$5)</f>
        <v>0</v>
      </c>
      <c r="K1424" s="382">
        <f ca="1">IF(Controle!$N$16=1,0,$D1424*K674*K$5)</f>
        <v>0</v>
      </c>
      <c r="L1424" s="382">
        <f ca="1">IF(Controle!$N$16=1,0,$D1424*L674*L$5)</f>
        <v>0</v>
      </c>
      <c r="M1424" s="382">
        <f ca="1">IF(Controle!$N$16=1,0,$D1424*M674*M$5)</f>
        <v>0</v>
      </c>
      <c r="N1424" s="382">
        <f ca="1">IF(Controle!$N$16=1,0,$D1424*N674*N$5)</f>
        <v>0</v>
      </c>
      <c r="O1424" s="382">
        <f ca="1">IF(Controle!$N$16=1,0,$D1424*O674*O$5)</f>
        <v>0</v>
      </c>
      <c r="P1424" s="382">
        <f ca="1">IF(Controle!$N$16=1,0,$D1424*P674*P$5)</f>
        <v>0</v>
      </c>
      <c r="Q1424" s="382">
        <f ca="1">IF(Controle!$N$16=1,0,$D1424*Q674*Q$5)</f>
        <v>0</v>
      </c>
      <c r="R1424" s="382">
        <f ca="1">IF(Controle!$N$16=1,0,$D1424*R674*R$5)</f>
        <v>0</v>
      </c>
      <c r="S1424" s="382">
        <f ca="1">IF(Controle!$N$16=1,0,$D1424*S674*S$5)</f>
        <v>0</v>
      </c>
      <c r="T1424" s="382">
        <f ca="1">IF(Controle!$N$16=1,0,$D1424*T674*T$5)</f>
        <v>0</v>
      </c>
      <c r="U1424" s="382">
        <f ca="1">IF(Controle!$N$16=1,0,$D1424*U674*U$5)</f>
        <v>0</v>
      </c>
      <c r="V1424" s="382">
        <f ca="1">IF(Controle!$N$16=1,0,$D1424*V674*V$5)</f>
        <v>0</v>
      </c>
      <c r="W1424" s="382">
        <f ca="1">IF(Controle!$N$16=1,0,$D1424*W674*W$5)</f>
        <v>0</v>
      </c>
      <c r="X1424" s="382">
        <f ca="1">IF(Controle!$N$16=1,0,$D1424*X674*X$5)</f>
        <v>0</v>
      </c>
      <c r="Y1424" s="382">
        <f ca="1">IF(Controle!$N$16=1,0,$D1424*Y674*Y$5)</f>
        <v>0</v>
      </c>
      <c r="Z1424" s="382">
        <f ca="1">IF(Controle!$N$16=1,0,$D1424*Z674*Z$5)</f>
        <v>0</v>
      </c>
      <c r="AA1424" s="382">
        <f ca="1">IF(Controle!$N$16=1,0,$D1424*AA674*AA$5)</f>
        <v>0</v>
      </c>
      <c r="AB1424" s="382">
        <f ca="1">IF(Controle!$N$16=1,0,$D1424*AB674*AB$5)</f>
        <v>0</v>
      </c>
      <c r="AC1424" s="382">
        <f ca="1">IF(Controle!$N$16=1,0,$D1424*AC674*AC$5)</f>
        <v>0</v>
      </c>
      <c r="AD1424" s="382">
        <f ca="1">IF(Controle!$N$16=1,0,$D1424*AD674*AD$5)</f>
        <v>0</v>
      </c>
      <c r="AE1424" s="382">
        <f ca="1">IF(Controle!$N$16=1,0,$D1424*AE674*AE$5)</f>
        <v>0</v>
      </c>
      <c r="AF1424" s="382">
        <f ca="1">IF(Controle!$N$16=1,0,$D1424*AF674*AF$5)</f>
        <v>0</v>
      </c>
      <c r="AG1424" s="382">
        <f ca="1">IF(Controle!$N$16=1,0,$D1424*AG674*AG$5)</f>
        <v>0</v>
      </c>
      <c r="AH1424" s="382">
        <f ca="1">IF(Controle!$N$16=1,0,$D1424*AH674*AH$5)</f>
        <v>0</v>
      </c>
      <c r="AI1424" s="382">
        <f ca="1">IF(Controle!$N$16=1,0,$D1424*AI674*AI$5)</f>
        <v>0</v>
      </c>
      <c r="AJ1424" s="382">
        <f ca="1">IF(Controle!$N$16=1,0,$D1424*AJ674*AJ$5)</f>
        <v>0</v>
      </c>
      <c r="AK1424" s="382">
        <f ca="1">IF(Controle!$N$16=1,0,$D1424*AK674*AK$5)</f>
        <v>0</v>
      </c>
      <c r="AL1424" s="382">
        <f ca="1">IF(Controle!$N$16=1,0,$D1424*AL674*AL$5)</f>
        <v>0</v>
      </c>
      <c r="AM1424" s="382">
        <f ca="1">IF(Controle!$N$16=1,0,$D1424*AM674*AM$5)</f>
        <v>0</v>
      </c>
      <c r="AN1424" s="382">
        <f ca="1">IF(Controle!$N$16=1,0,$D1424*AN674*AN$5)</f>
        <v>0</v>
      </c>
      <c r="AO1424" s="382">
        <f ca="1">IF(Controle!$N$16=1,0,$D1424*AO674*AO$5)</f>
        <v>0</v>
      </c>
      <c r="AP1424" s="382">
        <f ca="1">IF(Controle!$N$16=1,0,$D1424*AP674*AP$5)</f>
        <v>0</v>
      </c>
      <c r="AQ1424" s="382">
        <f ca="1">IF(Controle!$N$16=1,0,$D1424*AQ674*AQ$5)</f>
        <v>0</v>
      </c>
      <c r="AR1424" s="382">
        <f ca="1">IF(Controle!$N$16=1,0,$D1424*AR674*AR$5)</f>
        <v>0</v>
      </c>
      <c r="AS1424" s="684">
        <f t="shared" ca="1" si="690"/>
        <v>0</v>
      </c>
    </row>
    <row r="1425" spans="1:47" hidden="1" outlineLevel="1">
      <c r="B1425" s="123"/>
      <c r="C1425" s="81">
        <f t="shared" si="691"/>
        <v>37</v>
      </c>
      <c r="D1425" s="191">
        <f t="shared" ca="1" si="689"/>
        <v>0</v>
      </c>
      <c r="E1425" s="382">
        <f ca="1">IF(Controle!$N$16=1,0,$D1425*E675*E$5)</f>
        <v>0</v>
      </c>
      <c r="F1425" s="382">
        <f ca="1">IF(Controle!$N$16=1,0,$D1425*F675*F$5)</f>
        <v>0</v>
      </c>
      <c r="G1425" s="382">
        <f ca="1">IF(Controle!$N$16=1,0,$D1425*G675*G$5)</f>
        <v>0</v>
      </c>
      <c r="H1425" s="382">
        <f ca="1">IF(Controle!$N$16=1,0,$D1425*H675*H$5)</f>
        <v>0</v>
      </c>
      <c r="I1425" s="382">
        <f ca="1">IF(Controle!$N$16=1,0,$D1425*I675*I$5)</f>
        <v>0</v>
      </c>
      <c r="J1425" s="382">
        <f ca="1">IF(Controle!$N$16=1,0,$D1425*J675*J$5)</f>
        <v>0</v>
      </c>
      <c r="K1425" s="382">
        <f ca="1">IF(Controle!$N$16=1,0,$D1425*K675*K$5)</f>
        <v>0</v>
      </c>
      <c r="L1425" s="382">
        <f ca="1">IF(Controle!$N$16=1,0,$D1425*L675*L$5)</f>
        <v>0</v>
      </c>
      <c r="M1425" s="382">
        <f ca="1">IF(Controle!$N$16=1,0,$D1425*M675*M$5)</f>
        <v>0</v>
      </c>
      <c r="N1425" s="382">
        <f ca="1">IF(Controle!$N$16=1,0,$D1425*N675*N$5)</f>
        <v>0</v>
      </c>
      <c r="O1425" s="382">
        <f ca="1">IF(Controle!$N$16=1,0,$D1425*O675*O$5)</f>
        <v>0</v>
      </c>
      <c r="P1425" s="382">
        <f ca="1">IF(Controle!$N$16=1,0,$D1425*P675*P$5)</f>
        <v>0</v>
      </c>
      <c r="Q1425" s="382">
        <f ca="1">IF(Controle!$N$16=1,0,$D1425*Q675*Q$5)</f>
        <v>0</v>
      </c>
      <c r="R1425" s="382">
        <f ca="1">IF(Controle!$N$16=1,0,$D1425*R675*R$5)</f>
        <v>0</v>
      </c>
      <c r="S1425" s="382">
        <f ca="1">IF(Controle!$N$16=1,0,$D1425*S675*S$5)</f>
        <v>0</v>
      </c>
      <c r="T1425" s="382">
        <f ca="1">IF(Controle!$N$16=1,0,$D1425*T675*T$5)</f>
        <v>0</v>
      </c>
      <c r="U1425" s="382">
        <f ca="1">IF(Controle!$N$16=1,0,$D1425*U675*U$5)</f>
        <v>0</v>
      </c>
      <c r="V1425" s="382">
        <f ca="1">IF(Controle!$N$16=1,0,$D1425*V675*V$5)</f>
        <v>0</v>
      </c>
      <c r="W1425" s="382">
        <f ca="1">IF(Controle!$N$16=1,0,$D1425*W675*W$5)</f>
        <v>0</v>
      </c>
      <c r="X1425" s="382">
        <f ca="1">IF(Controle!$N$16=1,0,$D1425*X675*X$5)</f>
        <v>0</v>
      </c>
      <c r="Y1425" s="382">
        <f ca="1">IF(Controle!$N$16=1,0,$D1425*Y675*Y$5)</f>
        <v>0</v>
      </c>
      <c r="Z1425" s="382">
        <f ca="1">IF(Controle!$N$16=1,0,$D1425*Z675*Z$5)</f>
        <v>0</v>
      </c>
      <c r="AA1425" s="382">
        <f ca="1">IF(Controle!$N$16=1,0,$D1425*AA675*AA$5)</f>
        <v>0</v>
      </c>
      <c r="AB1425" s="382">
        <f ca="1">IF(Controle!$N$16=1,0,$D1425*AB675*AB$5)</f>
        <v>0</v>
      </c>
      <c r="AC1425" s="382">
        <f ca="1">IF(Controle!$N$16=1,0,$D1425*AC675*AC$5)</f>
        <v>0</v>
      </c>
      <c r="AD1425" s="382">
        <f ca="1">IF(Controle!$N$16=1,0,$D1425*AD675*AD$5)</f>
        <v>0</v>
      </c>
      <c r="AE1425" s="382">
        <f ca="1">IF(Controle!$N$16=1,0,$D1425*AE675*AE$5)</f>
        <v>0</v>
      </c>
      <c r="AF1425" s="382">
        <f ca="1">IF(Controle!$N$16=1,0,$D1425*AF675*AF$5)</f>
        <v>0</v>
      </c>
      <c r="AG1425" s="382">
        <f ca="1">IF(Controle!$N$16=1,0,$D1425*AG675*AG$5)</f>
        <v>0</v>
      </c>
      <c r="AH1425" s="382">
        <f ca="1">IF(Controle!$N$16=1,0,$D1425*AH675*AH$5)</f>
        <v>0</v>
      </c>
      <c r="AI1425" s="382">
        <f ca="1">IF(Controle!$N$16=1,0,$D1425*AI675*AI$5)</f>
        <v>0</v>
      </c>
      <c r="AJ1425" s="382">
        <f ca="1">IF(Controle!$N$16=1,0,$D1425*AJ675*AJ$5)</f>
        <v>0</v>
      </c>
      <c r="AK1425" s="382">
        <f ca="1">IF(Controle!$N$16=1,0,$D1425*AK675*AK$5)</f>
        <v>0</v>
      </c>
      <c r="AL1425" s="382">
        <f ca="1">IF(Controle!$N$16=1,0,$D1425*AL675*AL$5)</f>
        <v>0</v>
      </c>
      <c r="AM1425" s="382">
        <f ca="1">IF(Controle!$N$16=1,0,$D1425*AM675*AM$5)</f>
        <v>0</v>
      </c>
      <c r="AN1425" s="382">
        <f ca="1">IF(Controle!$N$16=1,0,$D1425*AN675*AN$5)</f>
        <v>0</v>
      </c>
      <c r="AO1425" s="382">
        <f ca="1">IF(Controle!$N$16=1,0,$D1425*AO675*AO$5)</f>
        <v>0</v>
      </c>
      <c r="AP1425" s="382">
        <f ca="1">IF(Controle!$N$16=1,0,$D1425*AP675*AP$5)</f>
        <v>0</v>
      </c>
      <c r="AQ1425" s="382">
        <f ca="1">IF(Controle!$N$16=1,0,$D1425*AQ675*AQ$5)</f>
        <v>0</v>
      </c>
      <c r="AR1425" s="382">
        <f ca="1">IF(Controle!$N$16=1,0,$D1425*AR675*AR$5)</f>
        <v>0</v>
      </c>
      <c r="AS1425" s="684">
        <f t="shared" ca="1" si="690"/>
        <v>0</v>
      </c>
    </row>
    <row r="1426" spans="1:47" hidden="1" outlineLevel="1">
      <c r="B1426" s="123"/>
      <c r="C1426" s="81">
        <f t="shared" si="691"/>
        <v>38</v>
      </c>
      <c r="D1426" s="191">
        <f t="shared" ca="1" si="689"/>
        <v>0</v>
      </c>
      <c r="E1426" s="382">
        <f ca="1">IF(Controle!$N$16=1,0,$D1426*E676*E$5)</f>
        <v>0</v>
      </c>
      <c r="F1426" s="382">
        <f ca="1">IF(Controle!$N$16=1,0,$D1426*F676*F$5)</f>
        <v>0</v>
      </c>
      <c r="G1426" s="382">
        <f ca="1">IF(Controle!$N$16=1,0,$D1426*G676*G$5)</f>
        <v>0</v>
      </c>
      <c r="H1426" s="382">
        <f ca="1">IF(Controle!$N$16=1,0,$D1426*H676*H$5)</f>
        <v>0</v>
      </c>
      <c r="I1426" s="382">
        <f ca="1">IF(Controle!$N$16=1,0,$D1426*I676*I$5)</f>
        <v>0</v>
      </c>
      <c r="J1426" s="382">
        <f ca="1">IF(Controle!$N$16=1,0,$D1426*J676*J$5)</f>
        <v>0</v>
      </c>
      <c r="K1426" s="382">
        <f ca="1">IF(Controle!$N$16=1,0,$D1426*K676*K$5)</f>
        <v>0</v>
      </c>
      <c r="L1426" s="382">
        <f ca="1">IF(Controle!$N$16=1,0,$D1426*L676*L$5)</f>
        <v>0</v>
      </c>
      <c r="M1426" s="382">
        <f ca="1">IF(Controle!$N$16=1,0,$D1426*M676*M$5)</f>
        <v>0</v>
      </c>
      <c r="N1426" s="382">
        <f ca="1">IF(Controle!$N$16=1,0,$D1426*N676*N$5)</f>
        <v>0</v>
      </c>
      <c r="O1426" s="382">
        <f ca="1">IF(Controle!$N$16=1,0,$D1426*O676*O$5)</f>
        <v>0</v>
      </c>
      <c r="P1426" s="382">
        <f ca="1">IF(Controle!$N$16=1,0,$D1426*P676*P$5)</f>
        <v>0</v>
      </c>
      <c r="Q1426" s="382">
        <f ca="1">IF(Controle!$N$16=1,0,$D1426*Q676*Q$5)</f>
        <v>0</v>
      </c>
      <c r="R1426" s="382">
        <f ca="1">IF(Controle!$N$16=1,0,$D1426*R676*R$5)</f>
        <v>0</v>
      </c>
      <c r="S1426" s="382">
        <f ca="1">IF(Controle!$N$16=1,0,$D1426*S676*S$5)</f>
        <v>0</v>
      </c>
      <c r="T1426" s="382">
        <f ca="1">IF(Controle!$N$16=1,0,$D1426*T676*T$5)</f>
        <v>0</v>
      </c>
      <c r="U1426" s="382">
        <f ca="1">IF(Controle!$N$16=1,0,$D1426*U676*U$5)</f>
        <v>0</v>
      </c>
      <c r="V1426" s="382">
        <f ca="1">IF(Controle!$N$16=1,0,$D1426*V676*V$5)</f>
        <v>0</v>
      </c>
      <c r="W1426" s="382">
        <f ca="1">IF(Controle!$N$16=1,0,$D1426*W676*W$5)</f>
        <v>0</v>
      </c>
      <c r="X1426" s="382">
        <f ca="1">IF(Controle!$N$16=1,0,$D1426*X676*X$5)</f>
        <v>0</v>
      </c>
      <c r="Y1426" s="382">
        <f ca="1">IF(Controle!$N$16=1,0,$D1426*Y676*Y$5)</f>
        <v>0</v>
      </c>
      <c r="Z1426" s="382">
        <f ca="1">IF(Controle!$N$16=1,0,$D1426*Z676*Z$5)</f>
        <v>0</v>
      </c>
      <c r="AA1426" s="382">
        <f ca="1">IF(Controle!$N$16=1,0,$D1426*AA676*AA$5)</f>
        <v>0</v>
      </c>
      <c r="AB1426" s="382">
        <f ca="1">IF(Controle!$N$16=1,0,$D1426*AB676*AB$5)</f>
        <v>0</v>
      </c>
      <c r="AC1426" s="382">
        <f ca="1">IF(Controle!$N$16=1,0,$D1426*AC676*AC$5)</f>
        <v>0</v>
      </c>
      <c r="AD1426" s="382">
        <f ca="1">IF(Controle!$N$16=1,0,$D1426*AD676*AD$5)</f>
        <v>0</v>
      </c>
      <c r="AE1426" s="382">
        <f ca="1">IF(Controle!$N$16=1,0,$D1426*AE676*AE$5)</f>
        <v>0</v>
      </c>
      <c r="AF1426" s="382">
        <f ca="1">IF(Controle!$N$16=1,0,$D1426*AF676*AF$5)</f>
        <v>0</v>
      </c>
      <c r="AG1426" s="382">
        <f ca="1">IF(Controle!$N$16=1,0,$D1426*AG676*AG$5)</f>
        <v>0</v>
      </c>
      <c r="AH1426" s="382">
        <f ca="1">IF(Controle!$N$16=1,0,$D1426*AH676*AH$5)</f>
        <v>0</v>
      </c>
      <c r="AI1426" s="382">
        <f ca="1">IF(Controle!$N$16=1,0,$D1426*AI676*AI$5)</f>
        <v>0</v>
      </c>
      <c r="AJ1426" s="382">
        <f ca="1">IF(Controle!$N$16=1,0,$D1426*AJ676*AJ$5)</f>
        <v>0</v>
      </c>
      <c r="AK1426" s="382">
        <f ca="1">IF(Controle!$N$16=1,0,$D1426*AK676*AK$5)</f>
        <v>0</v>
      </c>
      <c r="AL1426" s="382">
        <f ca="1">IF(Controle!$N$16=1,0,$D1426*AL676*AL$5)</f>
        <v>0</v>
      </c>
      <c r="AM1426" s="382">
        <f ca="1">IF(Controle!$N$16=1,0,$D1426*AM676*AM$5)</f>
        <v>0</v>
      </c>
      <c r="AN1426" s="382">
        <f ca="1">IF(Controle!$N$16=1,0,$D1426*AN676*AN$5)</f>
        <v>0</v>
      </c>
      <c r="AO1426" s="382">
        <f ca="1">IF(Controle!$N$16=1,0,$D1426*AO676*AO$5)</f>
        <v>0</v>
      </c>
      <c r="AP1426" s="382">
        <f ca="1">IF(Controle!$N$16=1,0,$D1426*AP676*AP$5)</f>
        <v>0</v>
      </c>
      <c r="AQ1426" s="382">
        <f ca="1">IF(Controle!$N$16=1,0,$D1426*AQ676*AQ$5)</f>
        <v>0</v>
      </c>
      <c r="AR1426" s="382">
        <f ca="1">IF(Controle!$N$16=1,0,$D1426*AR676*AR$5)</f>
        <v>0</v>
      </c>
      <c r="AS1426" s="684">
        <f t="shared" ca="1" si="690"/>
        <v>0</v>
      </c>
    </row>
    <row r="1427" spans="1:47" hidden="1" outlineLevel="1">
      <c r="B1427" s="123"/>
      <c r="C1427" s="81">
        <f t="shared" si="691"/>
        <v>39</v>
      </c>
      <c r="D1427" s="191">
        <f t="shared" ca="1" si="689"/>
        <v>0</v>
      </c>
      <c r="E1427" s="382">
        <f ca="1">IF(Controle!$N$16=1,0,$D1427*E677*E$5)</f>
        <v>0</v>
      </c>
      <c r="F1427" s="382">
        <f ca="1">IF(Controle!$N$16=1,0,$D1427*F677*F$5)</f>
        <v>0</v>
      </c>
      <c r="G1427" s="382">
        <f ca="1">IF(Controle!$N$16=1,0,$D1427*G677*G$5)</f>
        <v>0</v>
      </c>
      <c r="H1427" s="382">
        <f ca="1">IF(Controle!$N$16=1,0,$D1427*H677*H$5)</f>
        <v>0</v>
      </c>
      <c r="I1427" s="382">
        <f ca="1">IF(Controle!$N$16=1,0,$D1427*I677*I$5)</f>
        <v>0</v>
      </c>
      <c r="J1427" s="382">
        <f ca="1">IF(Controle!$N$16=1,0,$D1427*J677*J$5)</f>
        <v>0</v>
      </c>
      <c r="K1427" s="382">
        <f ca="1">IF(Controle!$N$16=1,0,$D1427*K677*K$5)</f>
        <v>0</v>
      </c>
      <c r="L1427" s="382">
        <f ca="1">IF(Controle!$N$16=1,0,$D1427*L677*L$5)</f>
        <v>0</v>
      </c>
      <c r="M1427" s="382">
        <f ca="1">IF(Controle!$N$16=1,0,$D1427*M677*M$5)</f>
        <v>0</v>
      </c>
      <c r="N1427" s="382">
        <f ca="1">IF(Controle!$N$16=1,0,$D1427*N677*N$5)</f>
        <v>0</v>
      </c>
      <c r="O1427" s="382">
        <f ca="1">IF(Controle!$N$16=1,0,$D1427*O677*O$5)</f>
        <v>0</v>
      </c>
      <c r="P1427" s="382">
        <f ca="1">IF(Controle!$N$16=1,0,$D1427*P677*P$5)</f>
        <v>0</v>
      </c>
      <c r="Q1427" s="382">
        <f ca="1">IF(Controle!$N$16=1,0,$D1427*Q677*Q$5)</f>
        <v>0</v>
      </c>
      <c r="R1427" s="382">
        <f ca="1">IF(Controle!$N$16=1,0,$D1427*R677*R$5)</f>
        <v>0</v>
      </c>
      <c r="S1427" s="382">
        <f ca="1">IF(Controle!$N$16=1,0,$D1427*S677*S$5)</f>
        <v>0</v>
      </c>
      <c r="T1427" s="382">
        <f ca="1">IF(Controle!$N$16=1,0,$D1427*T677*T$5)</f>
        <v>0</v>
      </c>
      <c r="U1427" s="382">
        <f ca="1">IF(Controle!$N$16=1,0,$D1427*U677*U$5)</f>
        <v>0</v>
      </c>
      <c r="V1427" s="382">
        <f ca="1">IF(Controle!$N$16=1,0,$D1427*V677*V$5)</f>
        <v>0</v>
      </c>
      <c r="W1427" s="382">
        <f ca="1">IF(Controle!$N$16=1,0,$D1427*W677*W$5)</f>
        <v>0</v>
      </c>
      <c r="X1427" s="382">
        <f ca="1">IF(Controle!$N$16=1,0,$D1427*X677*X$5)</f>
        <v>0</v>
      </c>
      <c r="Y1427" s="382">
        <f ca="1">IF(Controle!$N$16=1,0,$D1427*Y677*Y$5)</f>
        <v>0</v>
      </c>
      <c r="Z1427" s="382">
        <f ca="1">IF(Controle!$N$16=1,0,$D1427*Z677*Z$5)</f>
        <v>0</v>
      </c>
      <c r="AA1427" s="382">
        <f ca="1">IF(Controle!$N$16=1,0,$D1427*AA677*AA$5)</f>
        <v>0</v>
      </c>
      <c r="AB1427" s="382">
        <f ca="1">IF(Controle!$N$16=1,0,$D1427*AB677*AB$5)</f>
        <v>0</v>
      </c>
      <c r="AC1427" s="382">
        <f ca="1">IF(Controle!$N$16=1,0,$D1427*AC677*AC$5)</f>
        <v>0</v>
      </c>
      <c r="AD1427" s="382">
        <f ca="1">IF(Controle!$N$16=1,0,$D1427*AD677*AD$5)</f>
        <v>0</v>
      </c>
      <c r="AE1427" s="382">
        <f ca="1">IF(Controle!$N$16=1,0,$D1427*AE677*AE$5)</f>
        <v>0</v>
      </c>
      <c r="AF1427" s="382">
        <f ca="1">IF(Controle!$N$16=1,0,$D1427*AF677*AF$5)</f>
        <v>0</v>
      </c>
      <c r="AG1427" s="382">
        <f ca="1">IF(Controle!$N$16=1,0,$D1427*AG677*AG$5)</f>
        <v>0</v>
      </c>
      <c r="AH1427" s="382">
        <f ca="1">IF(Controle!$N$16=1,0,$D1427*AH677*AH$5)</f>
        <v>0</v>
      </c>
      <c r="AI1427" s="382">
        <f ca="1">IF(Controle!$N$16=1,0,$D1427*AI677*AI$5)</f>
        <v>0</v>
      </c>
      <c r="AJ1427" s="382">
        <f ca="1">IF(Controle!$N$16=1,0,$D1427*AJ677*AJ$5)</f>
        <v>0</v>
      </c>
      <c r="AK1427" s="382">
        <f ca="1">IF(Controle!$N$16=1,0,$D1427*AK677*AK$5)</f>
        <v>0</v>
      </c>
      <c r="AL1427" s="382">
        <f ca="1">IF(Controle!$N$16=1,0,$D1427*AL677*AL$5)</f>
        <v>0</v>
      </c>
      <c r="AM1427" s="382">
        <f ca="1">IF(Controle!$N$16=1,0,$D1427*AM677*AM$5)</f>
        <v>0</v>
      </c>
      <c r="AN1427" s="382">
        <f ca="1">IF(Controle!$N$16=1,0,$D1427*AN677*AN$5)</f>
        <v>0</v>
      </c>
      <c r="AO1427" s="382">
        <f ca="1">IF(Controle!$N$16=1,0,$D1427*AO677*AO$5)</f>
        <v>0</v>
      </c>
      <c r="AP1427" s="382">
        <f ca="1">IF(Controle!$N$16=1,0,$D1427*AP677*AP$5)</f>
        <v>0</v>
      </c>
      <c r="AQ1427" s="382">
        <f ca="1">IF(Controle!$N$16=1,0,$D1427*AQ677*AQ$5)</f>
        <v>0</v>
      </c>
      <c r="AR1427" s="382">
        <f ca="1">IF(Controle!$N$16=1,0,$D1427*AR677*AR$5)</f>
        <v>0</v>
      </c>
      <c r="AS1427" s="684">
        <f t="shared" ca="1" si="690"/>
        <v>0</v>
      </c>
    </row>
    <row r="1428" spans="1:47" hidden="1" outlineLevel="1">
      <c r="B1428" s="125"/>
      <c r="C1428" s="126">
        <f t="shared" si="691"/>
        <v>40</v>
      </c>
      <c r="D1428" s="247">
        <f t="shared" ca="1" si="689"/>
        <v>0</v>
      </c>
      <c r="E1428" s="382">
        <f ca="1">IF(Controle!$N$16=1,0,$D1428*E678*E$5)</f>
        <v>0</v>
      </c>
      <c r="F1428" s="382">
        <f ca="1">IF(Controle!$N$16=1,0,$D1428*F678*F$5)</f>
        <v>0</v>
      </c>
      <c r="G1428" s="382">
        <f ca="1">IF(Controle!$N$16=1,0,$D1428*G678*G$5)</f>
        <v>0</v>
      </c>
      <c r="H1428" s="382">
        <f ca="1">IF(Controle!$N$16=1,0,$D1428*H678*H$5)</f>
        <v>0</v>
      </c>
      <c r="I1428" s="382">
        <f ca="1">IF(Controle!$N$16=1,0,$D1428*I678*I$5)</f>
        <v>0</v>
      </c>
      <c r="J1428" s="382">
        <f ca="1">IF(Controle!$N$16=1,0,$D1428*J678*J$5)</f>
        <v>0</v>
      </c>
      <c r="K1428" s="382">
        <f ca="1">IF(Controle!$N$16=1,0,$D1428*K678*K$5)</f>
        <v>0</v>
      </c>
      <c r="L1428" s="382">
        <f ca="1">IF(Controle!$N$16=1,0,$D1428*L678*L$5)</f>
        <v>0</v>
      </c>
      <c r="M1428" s="382">
        <f ca="1">IF(Controle!$N$16=1,0,$D1428*M678*M$5)</f>
        <v>0</v>
      </c>
      <c r="N1428" s="382">
        <f ca="1">IF(Controle!$N$16=1,0,$D1428*N678*N$5)</f>
        <v>0</v>
      </c>
      <c r="O1428" s="382">
        <f ca="1">IF(Controle!$N$16=1,0,$D1428*O678*O$5)</f>
        <v>0</v>
      </c>
      <c r="P1428" s="382">
        <f ca="1">IF(Controle!$N$16=1,0,$D1428*P678*P$5)</f>
        <v>0</v>
      </c>
      <c r="Q1428" s="382">
        <f ca="1">IF(Controle!$N$16=1,0,$D1428*Q678*Q$5)</f>
        <v>0</v>
      </c>
      <c r="R1428" s="382">
        <f ca="1">IF(Controle!$N$16=1,0,$D1428*R678*R$5)</f>
        <v>0</v>
      </c>
      <c r="S1428" s="382">
        <f ca="1">IF(Controle!$N$16=1,0,$D1428*S678*S$5)</f>
        <v>0</v>
      </c>
      <c r="T1428" s="382">
        <f ca="1">IF(Controle!$N$16=1,0,$D1428*T678*T$5)</f>
        <v>0</v>
      </c>
      <c r="U1428" s="382">
        <f ca="1">IF(Controle!$N$16=1,0,$D1428*U678*U$5)</f>
        <v>0</v>
      </c>
      <c r="V1428" s="382">
        <f ca="1">IF(Controle!$N$16=1,0,$D1428*V678*V$5)</f>
        <v>0</v>
      </c>
      <c r="W1428" s="382">
        <f ca="1">IF(Controle!$N$16=1,0,$D1428*W678*W$5)</f>
        <v>0</v>
      </c>
      <c r="X1428" s="382">
        <f ca="1">IF(Controle!$N$16=1,0,$D1428*X678*X$5)</f>
        <v>0</v>
      </c>
      <c r="Y1428" s="382">
        <f ca="1">IF(Controle!$N$16=1,0,$D1428*Y678*Y$5)</f>
        <v>0</v>
      </c>
      <c r="Z1428" s="382">
        <f ca="1">IF(Controle!$N$16=1,0,$D1428*Z678*Z$5)</f>
        <v>0</v>
      </c>
      <c r="AA1428" s="382">
        <f ca="1">IF(Controle!$N$16=1,0,$D1428*AA678*AA$5)</f>
        <v>0</v>
      </c>
      <c r="AB1428" s="382">
        <f ca="1">IF(Controle!$N$16=1,0,$D1428*AB678*AB$5)</f>
        <v>0</v>
      </c>
      <c r="AC1428" s="382">
        <f ca="1">IF(Controle!$N$16=1,0,$D1428*AC678*AC$5)</f>
        <v>0</v>
      </c>
      <c r="AD1428" s="382">
        <f ca="1">IF(Controle!$N$16=1,0,$D1428*AD678*AD$5)</f>
        <v>0</v>
      </c>
      <c r="AE1428" s="382">
        <f ca="1">IF(Controle!$N$16=1,0,$D1428*AE678*AE$5)</f>
        <v>0</v>
      </c>
      <c r="AF1428" s="382">
        <f ca="1">IF(Controle!$N$16=1,0,$D1428*AF678*AF$5)</f>
        <v>0</v>
      </c>
      <c r="AG1428" s="382">
        <f ca="1">IF(Controle!$N$16=1,0,$D1428*AG678*AG$5)</f>
        <v>0</v>
      </c>
      <c r="AH1428" s="382">
        <f ca="1">IF(Controle!$N$16=1,0,$D1428*AH678*AH$5)</f>
        <v>0</v>
      </c>
      <c r="AI1428" s="382">
        <f ca="1">IF(Controle!$N$16=1,0,$D1428*AI678*AI$5)</f>
        <v>0</v>
      </c>
      <c r="AJ1428" s="382">
        <f ca="1">IF(Controle!$N$16=1,0,$D1428*AJ678*AJ$5)</f>
        <v>0</v>
      </c>
      <c r="AK1428" s="382">
        <f ca="1">IF(Controle!$N$16=1,0,$D1428*AK678*AK$5)</f>
        <v>0</v>
      </c>
      <c r="AL1428" s="382">
        <f ca="1">IF(Controle!$N$16=1,0,$D1428*AL678*AL$5)</f>
        <v>0</v>
      </c>
      <c r="AM1428" s="382">
        <f ca="1">IF(Controle!$N$16=1,0,$D1428*AM678*AM$5)</f>
        <v>0</v>
      </c>
      <c r="AN1428" s="382">
        <f ca="1">IF(Controle!$N$16=1,0,$D1428*AN678*AN$5)</f>
        <v>0</v>
      </c>
      <c r="AO1428" s="382">
        <f ca="1">IF(Controle!$N$16=1,0,$D1428*AO678*AO$5)</f>
        <v>0</v>
      </c>
      <c r="AP1428" s="382">
        <f ca="1">IF(Controle!$N$16=1,0,$D1428*AP678*AP$5)</f>
        <v>0</v>
      </c>
      <c r="AQ1428" s="382">
        <f ca="1">IF(Controle!$N$16=1,0,$D1428*AQ678*AQ$5)</f>
        <v>0</v>
      </c>
      <c r="AR1428" s="382">
        <f ca="1">IF(Controle!$N$16=1,0,$D1428*AR678*AR$5)</f>
        <v>0</v>
      </c>
      <c r="AS1428" s="686">
        <f t="shared" ca="1" si="690"/>
        <v>0</v>
      </c>
    </row>
    <row r="1429" spans="1:47" s="174" customFormat="1" ht="5.25" customHeight="1">
      <c r="A1429" s="158"/>
      <c r="B1429" s="175"/>
      <c r="C1429" s="480"/>
      <c r="D1429" s="184"/>
      <c r="E1429" s="185"/>
      <c r="F1429" s="185"/>
      <c r="G1429" s="185"/>
      <c r="H1429" s="185"/>
      <c r="I1429" s="185"/>
      <c r="J1429" s="185"/>
      <c r="K1429" s="185"/>
      <c r="L1429" s="185"/>
      <c r="M1429" s="185"/>
      <c r="N1429" s="185"/>
      <c r="O1429" s="185"/>
      <c r="P1429" s="185"/>
      <c r="Q1429" s="185"/>
      <c r="R1429" s="185"/>
      <c r="S1429" s="185"/>
      <c r="T1429" s="185"/>
      <c r="U1429" s="185"/>
      <c r="V1429" s="185"/>
      <c r="W1429" s="185"/>
      <c r="X1429" s="185"/>
      <c r="Y1429" s="185"/>
      <c r="Z1429" s="185"/>
      <c r="AA1429" s="185"/>
      <c r="AB1429" s="185"/>
      <c r="AC1429" s="185"/>
      <c r="AD1429" s="185"/>
      <c r="AE1429" s="185"/>
      <c r="AF1429" s="185"/>
      <c r="AG1429" s="185"/>
      <c r="AH1429" s="185"/>
      <c r="AI1429" s="185"/>
      <c r="AJ1429" s="185"/>
      <c r="AK1429" s="185"/>
      <c r="AL1429" s="185"/>
      <c r="AM1429" s="185"/>
      <c r="AN1429" s="185"/>
      <c r="AO1429" s="185"/>
      <c r="AP1429" s="185"/>
      <c r="AQ1429" s="185"/>
      <c r="AR1429" s="185"/>
      <c r="AS1429" s="185"/>
      <c r="AT1429" s="66"/>
      <c r="AU1429" s="66"/>
    </row>
    <row r="1430" spans="1:47" collapsed="1">
      <c r="B1430" s="878" t="str">
        <f>B680</f>
        <v>Volume com silvicultura de nativas (plantio homogêneo) - ARAUCÁRIA (35 ≤)</v>
      </c>
      <c r="C1430" s="661" t="s">
        <v>414</v>
      </c>
      <c r="D1430" s="661"/>
      <c r="E1430" s="687">
        <f ca="1">SUM(E1431:E1470)</f>
        <v>0</v>
      </c>
      <c r="F1430" s="687">
        <f t="shared" ref="F1430:AR1430" ca="1" si="692">SUM(F1431:F1470)</f>
        <v>0</v>
      </c>
      <c r="G1430" s="687">
        <f t="shared" ca="1" si="692"/>
        <v>0</v>
      </c>
      <c r="H1430" s="687">
        <f t="shared" ca="1" si="692"/>
        <v>0</v>
      </c>
      <c r="I1430" s="687">
        <f t="shared" ca="1" si="692"/>
        <v>0</v>
      </c>
      <c r="J1430" s="687">
        <f t="shared" ca="1" si="692"/>
        <v>0</v>
      </c>
      <c r="K1430" s="687">
        <f t="shared" ca="1" si="692"/>
        <v>0</v>
      </c>
      <c r="L1430" s="687">
        <f t="shared" ca="1" si="692"/>
        <v>0</v>
      </c>
      <c r="M1430" s="687">
        <f t="shared" ca="1" si="692"/>
        <v>0</v>
      </c>
      <c r="N1430" s="687">
        <f t="shared" ca="1" si="692"/>
        <v>0</v>
      </c>
      <c r="O1430" s="687">
        <f t="shared" ca="1" si="692"/>
        <v>0</v>
      </c>
      <c r="P1430" s="687">
        <f t="shared" ca="1" si="692"/>
        <v>0</v>
      </c>
      <c r="Q1430" s="687">
        <f t="shared" ca="1" si="692"/>
        <v>0</v>
      </c>
      <c r="R1430" s="687">
        <f t="shared" ca="1" si="692"/>
        <v>0</v>
      </c>
      <c r="S1430" s="687">
        <f t="shared" ca="1" si="692"/>
        <v>0</v>
      </c>
      <c r="T1430" s="687">
        <f t="shared" ca="1" si="692"/>
        <v>0</v>
      </c>
      <c r="U1430" s="687">
        <f t="shared" ca="1" si="692"/>
        <v>0</v>
      </c>
      <c r="V1430" s="687">
        <f t="shared" ca="1" si="692"/>
        <v>0</v>
      </c>
      <c r="W1430" s="687">
        <f t="shared" ca="1" si="692"/>
        <v>0</v>
      </c>
      <c r="X1430" s="687">
        <f t="shared" ca="1" si="692"/>
        <v>0</v>
      </c>
      <c r="Y1430" s="687">
        <f t="shared" ca="1" si="692"/>
        <v>0</v>
      </c>
      <c r="Z1430" s="687">
        <f t="shared" ca="1" si="692"/>
        <v>0</v>
      </c>
      <c r="AA1430" s="687">
        <f t="shared" ca="1" si="692"/>
        <v>0</v>
      </c>
      <c r="AB1430" s="687">
        <f t="shared" ca="1" si="692"/>
        <v>0</v>
      </c>
      <c r="AC1430" s="687">
        <f t="shared" ca="1" si="692"/>
        <v>0</v>
      </c>
      <c r="AD1430" s="687">
        <f t="shared" ca="1" si="692"/>
        <v>335.58607499999999</v>
      </c>
      <c r="AE1430" s="687">
        <f t="shared" ca="1" si="692"/>
        <v>845.05975698849954</v>
      </c>
      <c r="AF1430" s="687">
        <f t="shared" ca="1" si="692"/>
        <v>2143.8935542682543</v>
      </c>
      <c r="AG1430" s="687">
        <f t="shared" ca="1" si="692"/>
        <v>2143.8935542682543</v>
      </c>
      <c r="AH1430" s="687">
        <f t="shared" ca="1" si="692"/>
        <v>2143.8933813445801</v>
      </c>
      <c r="AI1430" s="687">
        <f t="shared" ca="1" si="692"/>
        <v>2143.8933813445792</v>
      </c>
      <c r="AJ1430" s="687">
        <f t="shared" ca="1" si="692"/>
        <v>2143.8933813445792</v>
      </c>
      <c r="AK1430" s="687">
        <f t="shared" ca="1" si="692"/>
        <v>0</v>
      </c>
      <c r="AL1430" s="687">
        <f t="shared" ca="1" si="692"/>
        <v>0</v>
      </c>
      <c r="AM1430" s="687">
        <f t="shared" ca="1" si="692"/>
        <v>0</v>
      </c>
      <c r="AN1430" s="687">
        <f t="shared" ca="1" si="692"/>
        <v>0</v>
      </c>
      <c r="AO1430" s="687">
        <f t="shared" ca="1" si="692"/>
        <v>0</v>
      </c>
      <c r="AP1430" s="687">
        <f t="shared" ca="1" si="692"/>
        <v>0</v>
      </c>
      <c r="AQ1430" s="687">
        <f t="shared" ca="1" si="692"/>
        <v>0</v>
      </c>
      <c r="AR1430" s="687">
        <f t="shared" ca="1" si="692"/>
        <v>0</v>
      </c>
      <c r="AS1430" s="1010">
        <f ca="1">SUM(E1430:AR1430)</f>
        <v>11900.113084558747</v>
      </c>
    </row>
    <row r="1431" spans="1:47" hidden="1" outlineLevel="1">
      <c r="B1431" s="123"/>
      <c r="C1431" s="81">
        <v>1</v>
      </c>
      <c r="D1431" s="191">
        <f ca="1">D1389</f>
        <v>12.20313</v>
      </c>
      <c r="E1431" s="382">
        <f ca="1">IF(Controle!$N$16=1,0,$D1431*E681*E$5)</f>
        <v>0</v>
      </c>
      <c r="F1431" s="382">
        <f ca="1">IF(Controle!$N$16=1,0,$D1431*F681*F$5)</f>
        <v>0</v>
      </c>
      <c r="G1431" s="382">
        <f ca="1">IF(Controle!$N$16=1,0,$D1431*G681*G$5)</f>
        <v>0</v>
      </c>
      <c r="H1431" s="382">
        <f ca="1">IF(Controle!$N$16=1,0,$D1431*H681*H$5)</f>
        <v>0</v>
      </c>
      <c r="I1431" s="382">
        <f ca="1">IF(Controle!$N$16=1,0,$D1431*I681*I$5)</f>
        <v>0</v>
      </c>
      <c r="J1431" s="382">
        <f ca="1">IF(Controle!$N$16=1,0,$D1431*J681*J$5)</f>
        <v>0</v>
      </c>
      <c r="K1431" s="382">
        <f ca="1">IF(Controle!$N$16=1,0,$D1431*K681*K$5)</f>
        <v>0</v>
      </c>
      <c r="L1431" s="382">
        <f ca="1">IF(Controle!$N$16=1,0,$D1431*L681*L$5)</f>
        <v>0</v>
      </c>
      <c r="M1431" s="382">
        <f ca="1">IF(Controle!$N$16=1,0,$D1431*M681*M$5)</f>
        <v>0</v>
      </c>
      <c r="N1431" s="382">
        <f ca="1">IF(Controle!$N$16=1,0,$D1431*N681*N$5)</f>
        <v>0</v>
      </c>
      <c r="O1431" s="382">
        <f ca="1">IF(Controle!$N$16=1,0,$D1431*O681*O$5)</f>
        <v>0</v>
      </c>
      <c r="P1431" s="382">
        <f ca="1">IF(Controle!$N$16=1,0,$D1431*P681*P$5)</f>
        <v>0</v>
      </c>
      <c r="Q1431" s="382">
        <f ca="1">IF(Controle!$N$16=1,0,$D1431*Q681*Q$5)</f>
        <v>0</v>
      </c>
      <c r="R1431" s="382">
        <f ca="1">IF(Controle!$N$16=1,0,$D1431*R681*R$5)</f>
        <v>0</v>
      </c>
      <c r="S1431" s="382">
        <f ca="1">IF(Controle!$N$16=1,0,$D1431*S681*S$5)</f>
        <v>0</v>
      </c>
      <c r="T1431" s="382">
        <f ca="1">IF(Controle!$N$16=1,0,$D1431*T681*T$5)</f>
        <v>0</v>
      </c>
      <c r="U1431" s="382">
        <f ca="1">IF(Controle!$N$16=1,0,$D1431*U681*U$5)</f>
        <v>0</v>
      </c>
      <c r="V1431" s="382">
        <f ca="1">IF(Controle!$N$16=1,0,$D1431*V681*V$5)</f>
        <v>0</v>
      </c>
      <c r="W1431" s="382">
        <f ca="1">IF(Controle!$N$16=1,0,$D1431*W681*W$5)</f>
        <v>0</v>
      </c>
      <c r="X1431" s="382">
        <f ca="1">IF(Controle!$N$16=1,0,$D1431*X681*X$5)</f>
        <v>0</v>
      </c>
      <c r="Y1431" s="382">
        <f ca="1">IF(Controle!$N$16=1,0,$D1431*Y681*Y$5)</f>
        <v>0</v>
      </c>
      <c r="Z1431" s="382">
        <f ca="1">IF(Controle!$N$16=1,0,$D1431*Z681*Z$5)</f>
        <v>0</v>
      </c>
      <c r="AA1431" s="382">
        <f ca="1">IF(Controle!$N$16=1,0,$D1431*AA681*AA$5)</f>
        <v>0</v>
      </c>
      <c r="AB1431" s="382">
        <f ca="1">IF(Controle!$N$16=1,0,$D1431*AB681*AB$5)</f>
        <v>0</v>
      </c>
      <c r="AC1431" s="382">
        <f ca="1">IF(Controle!$N$16=1,0,$D1431*AC681*AC$5)</f>
        <v>0</v>
      </c>
      <c r="AD1431" s="382">
        <f ca="1">IF(Controle!$N$16=1,0,$D1431*AD681*AD$5)</f>
        <v>335.58607499999999</v>
      </c>
      <c r="AE1431" s="382">
        <f ca="1">IF(Controle!$N$16=1,0,$D1431*AE681*AE$5)</f>
        <v>0</v>
      </c>
      <c r="AF1431" s="382">
        <f ca="1">IF(Controle!$N$16=1,0,$D1431*AF681*AF$5)</f>
        <v>0</v>
      </c>
      <c r="AG1431" s="382">
        <f ca="1">IF(Controle!$N$16=1,0,$D1431*AG681*AG$5)</f>
        <v>0</v>
      </c>
      <c r="AH1431" s="382">
        <f ca="1">IF(Controle!$N$16=1,0,$D1431*AH681*AH$5)</f>
        <v>0</v>
      </c>
      <c r="AI1431" s="382">
        <f ca="1">IF(Controle!$N$16=1,0,$D1431*AI681*AI$5)</f>
        <v>0</v>
      </c>
      <c r="AJ1431" s="382">
        <f ca="1">IF(Controle!$N$16=1,0,$D1431*AJ681*AJ$5)</f>
        <v>0</v>
      </c>
      <c r="AK1431" s="382">
        <f ca="1">IF(Controle!$N$16=1,0,$D1431*AK681*AK$5)</f>
        <v>0</v>
      </c>
      <c r="AL1431" s="382">
        <f ca="1">IF(Controle!$N$16=1,0,$D1431*AL681*AL$5)</f>
        <v>0</v>
      </c>
      <c r="AM1431" s="382">
        <f ca="1">IF(Controle!$N$16=1,0,$D1431*AM681*AM$5)</f>
        <v>0</v>
      </c>
      <c r="AN1431" s="382">
        <f ca="1">IF(Controle!$N$16=1,0,$D1431*AN681*AN$5)</f>
        <v>0</v>
      </c>
      <c r="AO1431" s="382">
        <f ca="1">IF(Controle!$N$16=1,0,$D1431*AO681*AO$5)</f>
        <v>0</v>
      </c>
      <c r="AP1431" s="382">
        <f ca="1">IF(Controle!$N$16=1,0,$D1431*AP681*AP$5)</f>
        <v>0</v>
      </c>
      <c r="AQ1431" s="382">
        <f ca="1">IF(Controle!$N$16=1,0,$D1431*AQ681*AQ$5)</f>
        <v>0</v>
      </c>
      <c r="AR1431" s="382">
        <f ca="1">IF(Controle!$N$16=1,0,$D1431*AR681*AR$5)</f>
        <v>0</v>
      </c>
      <c r="AS1431" s="684">
        <f ca="1">SUM(E1431:AR1431)</f>
        <v>335.58607499999999</v>
      </c>
      <c r="AT1431" s="143">
        <f ca="1">IFERROR(AS1431/D1431,0)</f>
        <v>27.5</v>
      </c>
    </row>
    <row r="1432" spans="1:47" hidden="1" outlineLevel="1">
      <c r="B1432" s="123"/>
      <c r="C1432" s="81">
        <f>C1431+1</f>
        <v>2</v>
      </c>
      <c r="D1432" s="191">
        <f t="shared" ref="D1432:D1470" ca="1" si="693">D1390</f>
        <v>30.72944570867271</v>
      </c>
      <c r="E1432" s="382">
        <f ca="1">IF(Controle!$N$16=1,0,$D1432*E682*E$5)</f>
        <v>0</v>
      </c>
      <c r="F1432" s="382">
        <f ca="1">IF(Controle!$N$16=1,0,$D1432*F682*F$5)</f>
        <v>0</v>
      </c>
      <c r="G1432" s="382">
        <f ca="1">IF(Controle!$N$16=1,0,$D1432*G682*G$5)</f>
        <v>0</v>
      </c>
      <c r="H1432" s="382">
        <f ca="1">IF(Controle!$N$16=1,0,$D1432*H682*H$5)</f>
        <v>0</v>
      </c>
      <c r="I1432" s="382">
        <f ca="1">IF(Controle!$N$16=1,0,$D1432*I682*I$5)</f>
        <v>0</v>
      </c>
      <c r="J1432" s="382">
        <f ca="1">IF(Controle!$N$16=1,0,$D1432*J682*J$5)</f>
        <v>0</v>
      </c>
      <c r="K1432" s="382">
        <f ca="1">IF(Controle!$N$16=1,0,$D1432*K682*K$5)</f>
        <v>0</v>
      </c>
      <c r="L1432" s="382">
        <f ca="1">IF(Controle!$N$16=1,0,$D1432*L682*L$5)</f>
        <v>0</v>
      </c>
      <c r="M1432" s="382">
        <f ca="1">IF(Controle!$N$16=1,0,$D1432*M682*M$5)</f>
        <v>0</v>
      </c>
      <c r="N1432" s="382">
        <f ca="1">IF(Controle!$N$16=1,0,$D1432*N682*N$5)</f>
        <v>0</v>
      </c>
      <c r="O1432" s="382">
        <f ca="1">IF(Controle!$N$16=1,0,$D1432*O682*O$5)</f>
        <v>0</v>
      </c>
      <c r="P1432" s="382">
        <f ca="1">IF(Controle!$N$16=1,0,$D1432*P682*P$5)</f>
        <v>0</v>
      </c>
      <c r="Q1432" s="382">
        <f ca="1">IF(Controle!$N$16=1,0,$D1432*Q682*Q$5)</f>
        <v>0</v>
      </c>
      <c r="R1432" s="382">
        <f ca="1">IF(Controle!$N$16=1,0,$D1432*R682*R$5)</f>
        <v>0</v>
      </c>
      <c r="S1432" s="382">
        <f ca="1">IF(Controle!$N$16=1,0,$D1432*S682*S$5)</f>
        <v>0</v>
      </c>
      <c r="T1432" s="382">
        <f ca="1">IF(Controle!$N$16=1,0,$D1432*T682*T$5)</f>
        <v>0</v>
      </c>
      <c r="U1432" s="382">
        <f ca="1">IF(Controle!$N$16=1,0,$D1432*U682*U$5)</f>
        <v>0</v>
      </c>
      <c r="V1432" s="382">
        <f ca="1">IF(Controle!$N$16=1,0,$D1432*V682*V$5)</f>
        <v>0</v>
      </c>
      <c r="W1432" s="382">
        <f ca="1">IF(Controle!$N$16=1,0,$D1432*W682*W$5)</f>
        <v>0</v>
      </c>
      <c r="X1432" s="382">
        <f ca="1">IF(Controle!$N$16=1,0,$D1432*X682*X$5)</f>
        <v>0</v>
      </c>
      <c r="Y1432" s="382">
        <f ca="1">IF(Controle!$N$16=1,0,$D1432*Y682*Y$5)</f>
        <v>0</v>
      </c>
      <c r="Z1432" s="382">
        <f ca="1">IF(Controle!$N$16=1,0,$D1432*Z682*Z$5)</f>
        <v>0</v>
      </c>
      <c r="AA1432" s="382">
        <f ca="1">IF(Controle!$N$16=1,0,$D1432*AA682*AA$5)</f>
        <v>0</v>
      </c>
      <c r="AB1432" s="382">
        <f ca="1">IF(Controle!$N$16=1,0,$D1432*AB682*AB$5)</f>
        <v>0</v>
      </c>
      <c r="AC1432" s="382">
        <f ca="1">IF(Controle!$N$16=1,0,$D1432*AC682*AC$5)</f>
        <v>0</v>
      </c>
      <c r="AD1432" s="382">
        <f ca="1">IF(Controle!$N$16=1,0,$D1432*AD682*AD$5)</f>
        <v>0</v>
      </c>
      <c r="AE1432" s="382">
        <f ca="1">IF(Controle!$N$16=1,0,$D1432*AE682*AE$5)</f>
        <v>845.05975698849954</v>
      </c>
      <c r="AF1432" s="382">
        <f ca="1">IF(Controle!$N$16=1,0,$D1432*AF682*AF$5)</f>
        <v>0</v>
      </c>
      <c r="AG1432" s="382">
        <f ca="1">IF(Controle!$N$16=1,0,$D1432*AG682*AG$5)</f>
        <v>0</v>
      </c>
      <c r="AH1432" s="382">
        <f ca="1">IF(Controle!$N$16=1,0,$D1432*AH682*AH$5)</f>
        <v>0</v>
      </c>
      <c r="AI1432" s="382">
        <f ca="1">IF(Controle!$N$16=1,0,$D1432*AI682*AI$5)</f>
        <v>0</v>
      </c>
      <c r="AJ1432" s="382">
        <f ca="1">IF(Controle!$N$16=1,0,$D1432*AJ682*AJ$5)</f>
        <v>0</v>
      </c>
      <c r="AK1432" s="382">
        <f ca="1">IF(Controle!$N$16=1,0,$D1432*AK682*AK$5)</f>
        <v>0</v>
      </c>
      <c r="AL1432" s="382">
        <f ca="1">IF(Controle!$N$16=1,0,$D1432*AL682*AL$5)</f>
        <v>0</v>
      </c>
      <c r="AM1432" s="382">
        <f ca="1">IF(Controle!$N$16=1,0,$D1432*AM682*AM$5)</f>
        <v>0</v>
      </c>
      <c r="AN1432" s="382">
        <f ca="1">IF(Controle!$N$16=1,0,$D1432*AN682*AN$5)</f>
        <v>0</v>
      </c>
      <c r="AO1432" s="382">
        <f ca="1">IF(Controle!$N$16=1,0,$D1432*AO682*AO$5)</f>
        <v>0</v>
      </c>
      <c r="AP1432" s="382">
        <f ca="1">IF(Controle!$N$16=1,0,$D1432*AP682*AP$5)</f>
        <v>0</v>
      </c>
      <c r="AQ1432" s="382">
        <f ca="1">IF(Controle!$N$16=1,0,$D1432*AQ682*AQ$5)</f>
        <v>0</v>
      </c>
      <c r="AR1432" s="382">
        <f ca="1">IF(Controle!$N$16=1,0,$D1432*AR682*AR$5)</f>
        <v>0</v>
      </c>
      <c r="AS1432" s="684">
        <f t="shared" ref="AS1432:AS1470" ca="1" si="694">SUM(E1432:AR1432)</f>
        <v>845.05975698849954</v>
      </c>
      <c r="AT1432" s="143">
        <f t="shared" ref="AT1432:AT1470" ca="1" si="695">IFERROR(AS1432/D1432,0)</f>
        <v>27.5</v>
      </c>
    </row>
    <row r="1433" spans="1:47" hidden="1" outlineLevel="1">
      <c r="B1433" s="123"/>
      <c r="C1433" s="81">
        <f t="shared" ref="C1433:C1470" si="696">C1432+1</f>
        <v>3</v>
      </c>
      <c r="D1433" s="191">
        <f t="shared" ca="1" si="693"/>
        <v>77.959765609754697</v>
      </c>
      <c r="E1433" s="382">
        <f ca="1">IF(Controle!$N$16=1,0,$D1433*E683*E$5)</f>
        <v>0</v>
      </c>
      <c r="F1433" s="382">
        <f ca="1">IF(Controle!$N$16=1,0,$D1433*F683*F$5)</f>
        <v>0</v>
      </c>
      <c r="G1433" s="382">
        <f ca="1">IF(Controle!$N$16=1,0,$D1433*G683*G$5)</f>
        <v>0</v>
      </c>
      <c r="H1433" s="382">
        <f ca="1">IF(Controle!$N$16=1,0,$D1433*H683*H$5)</f>
        <v>0</v>
      </c>
      <c r="I1433" s="382">
        <f ca="1">IF(Controle!$N$16=1,0,$D1433*I683*I$5)</f>
        <v>0</v>
      </c>
      <c r="J1433" s="382">
        <f ca="1">IF(Controle!$N$16=1,0,$D1433*J683*J$5)</f>
        <v>0</v>
      </c>
      <c r="K1433" s="382">
        <f ca="1">IF(Controle!$N$16=1,0,$D1433*K683*K$5)</f>
        <v>0</v>
      </c>
      <c r="L1433" s="382">
        <f ca="1">IF(Controle!$N$16=1,0,$D1433*L683*L$5)</f>
        <v>0</v>
      </c>
      <c r="M1433" s="382">
        <f ca="1">IF(Controle!$N$16=1,0,$D1433*M683*M$5)</f>
        <v>0</v>
      </c>
      <c r="N1433" s="382">
        <f ca="1">IF(Controle!$N$16=1,0,$D1433*N683*N$5)</f>
        <v>0</v>
      </c>
      <c r="O1433" s="382">
        <f ca="1">IF(Controle!$N$16=1,0,$D1433*O683*O$5)</f>
        <v>0</v>
      </c>
      <c r="P1433" s="382">
        <f ca="1">IF(Controle!$N$16=1,0,$D1433*P683*P$5)</f>
        <v>0</v>
      </c>
      <c r="Q1433" s="382">
        <f ca="1">IF(Controle!$N$16=1,0,$D1433*Q683*Q$5)</f>
        <v>0</v>
      </c>
      <c r="R1433" s="382">
        <f ca="1">IF(Controle!$N$16=1,0,$D1433*R683*R$5)</f>
        <v>0</v>
      </c>
      <c r="S1433" s="382">
        <f ca="1">IF(Controle!$N$16=1,0,$D1433*S683*S$5)</f>
        <v>0</v>
      </c>
      <c r="T1433" s="382">
        <f ca="1">IF(Controle!$N$16=1,0,$D1433*T683*T$5)</f>
        <v>0</v>
      </c>
      <c r="U1433" s="382">
        <f ca="1">IF(Controle!$N$16=1,0,$D1433*U683*U$5)</f>
        <v>0</v>
      </c>
      <c r="V1433" s="382">
        <f ca="1">IF(Controle!$N$16=1,0,$D1433*V683*V$5)</f>
        <v>0</v>
      </c>
      <c r="W1433" s="382">
        <f ca="1">IF(Controle!$N$16=1,0,$D1433*W683*W$5)</f>
        <v>0</v>
      </c>
      <c r="X1433" s="382">
        <f ca="1">IF(Controle!$N$16=1,0,$D1433*X683*X$5)</f>
        <v>0</v>
      </c>
      <c r="Y1433" s="382">
        <f ca="1">IF(Controle!$N$16=1,0,$D1433*Y683*Y$5)</f>
        <v>0</v>
      </c>
      <c r="Z1433" s="382">
        <f ca="1">IF(Controle!$N$16=1,0,$D1433*Z683*Z$5)</f>
        <v>0</v>
      </c>
      <c r="AA1433" s="382">
        <f ca="1">IF(Controle!$N$16=1,0,$D1433*AA683*AA$5)</f>
        <v>0</v>
      </c>
      <c r="AB1433" s="382">
        <f ca="1">IF(Controle!$N$16=1,0,$D1433*AB683*AB$5)</f>
        <v>0</v>
      </c>
      <c r="AC1433" s="382">
        <f ca="1">IF(Controle!$N$16=1,0,$D1433*AC683*AC$5)</f>
        <v>0</v>
      </c>
      <c r="AD1433" s="382">
        <f ca="1">IF(Controle!$N$16=1,0,$D1433*AD683*AD$5)</f>
        <v>0</v>
      </c>
      <c r="AE1433" s="382">
        <f ca="1">IF(Controle!$N$16=1,0,$D1433*AE683*AE$5)</f>
        <v>0</v>
      </c>
      <c r="AF1433" s="382">
        <f ca="1">IF(Controle!$N$16=1,0,$D1433*AF683*AF$5)</f>
        <v>2143.8935542682543</v>
      </c>
      <c r="AG1433" s="382">
        <f ca="1">IF(Controle!$N$16=1,0,$D1433*AG683*AG$5)</f>
        <v>0</v>
      </c>
      <c r="AH1433" s="382">
        <f ca="1">IF(Controle!$N$16=1,0,$D1433*AH683*AH$5)</f>
        <v>0</v>
      </c>
      <c r="AI1433" s="382">
        <f ca="1">IF(Controle!$N$16=1,0,$D1433*AI683*AI$5)</f>
        <v>0</v>
      </c>
      <c r="AJ1433" s="382">
        <f ca="1">IF(Controle!$N$16=1,0,$D1433*AJ683*AJ$5)</f>
        <v>0</v>
      </c>
      <c r="AK1433" s="382">
        <f ca="1">IF(Controle!$N$16=1,0,$D1433*AK683*AK$5)</f>
        <v>0</v>
      </c>
      <c r="AL1433" s="382">
        <f ca="1">IF(Controle!$N$16=1,0,$D1433*AL683*AL$5)</f>
        <v>0</v>
      </c>
      <c r="AM1433" s="382">
        <f ca="1">IF(Controle!$N$16=1,0,$D1433*AM683*AM$5)</f>
        <v>0</v>
      </c>
      <c r="AN1433" s="382">
        <f ca="1">IF(Controle!$N$16=1,0,$D1433*AN683*AN$5)</f>
        <v>0</v>
      </c>
      <c r="AO1433" s="382">
        <f ca="1">IF(Controle!$N$16=1,0,$D1433*AO683*AO$5)</f>
        <v>0</v>
      </c>
      <c r="AP1433" s="382">
        <f ca="1">IF(Controle!$N$16=1,0,$D1433*AP683*AP$5)</f>
        <v>0</v>
      </c>
      <c r="AQ1433" s="382">
        <f ca="1">IF(Controle!$N$16=1,0,$D1433*AQ683*AQ$5)</f>
        <v>0</v>
      </c>
      <c r="AR1433" s="382">
        <f ca="1">IF(Controle!$N$16=1,0,$D1433*AR683*AR$5)</f>
        <v>0</v>
      </c>
      <c r="AS1433" s="684">
        <f t="shared" ca="1" si="694"/>
        <v>2143.8935542682543</v>
      </c>
      <c r="AT1433" s="143">
        <f t="shared" ca="1" si="695"/>
        <v>27.500000000000004</v>
      </c>
    </row>
    <row r="1434" spans="1:47" hidden="1" outlineLevel="1">
      <c r="B1434" s="123"/>
      <c r="C1434" s="81">
        <f t="shared" si="696"/>
        <v>4</v>
      </c>
      <c r="D1434" s="191">
        <f t="shared" ca="1" si="693"/>
        <v>77.959765609754697</v>
      </c>
      <c r="E1434" s="382">
        <f ca="1">IF(Controle!$N$16=1,0,$D1434*E684*E$5)</f>
        <v>0</v>
      </c>
      <c r="F1434" s="382">
        <f ca="1">IF(Controle!$N$16=1,0,$D1434*F684*F$5)</f>
        <v>0</v>
      </c>
      <c r="G1434" s="382">
        <f ca="1">IF(Controle!$N$16=1,0,$D1434*G684*G$5)</f>
        <v>0</v>
      </c>
      <c r="H1434" s="382">
        <f ca="1">IF(Controle!$N$16=1,0,$D1434*H684*H$5)</f>
        <v>0</v>
      </c>
      <c r="I1434" s="382">
        <f ca="1">IF(Controle!$N$16=1,0,$D1434*I684*I$5)</f>
        <v>0</v>
      </c>
      <c r="J1434" s="382">
        <f ca="1">IF(Controle!$N$16=1,0,$D1434*J684*J$5)</f>
        <v>0</v>
      </c>
      <c r="K1434" s="382">
        <f ca="1">IF(Controle!$N$16=1,0,$D1434*K684*K$5)</f>
        <v>0</v>
      </c>
      <c r="L1434" s="382">
        <f ca="1">IF(Controle!$N$16=1,0,$D1434*L684*L$5)</f>
        <v>0</v>
      </c>
      <c r="M1434" s="382">
        <f ca="1">IF(Controle!$N$16=1,0,$D1434*M684*M$5)</f>
        <v>0</v>
      </c>
      <c r="N1434" s="382">
        <f ca="1">IF(Controle!$N$16=1,0,$D1434*N684*N$5)</f>
        <v>0</v>
      </c>
      <c r="O1434" s="382">
        <f ca="1">IF(Controle!$N$16=1,0,$D1434*O684*O$5)</f>
        <v>0</v>
      </c>
      <c r="P1434" s="382">
        <f ca="1">IF(Controle!$N$16=1,0,$D1434*P684*P$5)</f>
        <v>0</v>
      </c>
      <c r="Q1434" s="382">
        <f ca="1">IF(Controle!$N$16=1,0,$D1434*Q684*Q$5)</f>
        <v>0</v>
      </c>
      <c r="R1434" s="382">
        <f ca="1">IF(Controle!$N$16=1,0,$D1434*R684*R$5)</f>
        <v>0</v>
      </c>
      <c r="S1434" s="382">
        <f ca="1">IF(Controle!$N$16=1,0,$D1434*S684*S$5)</f>
        <v>0</v>
      </c>
      <c r="T1434" s="382">
        <f ca="1">IF(Controle!$N$16=1,0,$D1434*T684*T$5)</f>
        <v>0</v>
      </c>
      <c r="U1434" s="382">
        <f ca="1">IF(Controle!$N$16=1,0,$D1434*U684*U$5)</f>
        <v>0</v>
      </c>
      <c r="V1434" s="382">
        <f ca="1">IF(Controle!$N$16=1,0,$D1434*V684*V$5)</f>
        <v>0</v>
      </c>
      <c r="W1434" s="382">
        <f ca="1">IF(Controle!$N$16=1,0,$D1434*W684*W$5)</f>
        <v>0</v>
      </c>
      <c r="X1434" s="382">
        <f ca="1">IF(Controle!$N$16=1,0,$D1434*X684*X$5)</f>
        <v>0</v>
      </c>
      <c r="Y1434" s="382">
        <f ca="1">IF(Controle!$N$16=1,0,$D1434*Y684*Y$5)</f>
        <v>0</v>
      </c>
      <c r="Z1434" s="382">
        <f ca="1">IF(Controle!$N$16=1,0,$D1434*Z684*Z$5)</f>
        <v>0</v>
      </c>
      <c r="AA1434" s="382">
        <f ca="1">IF(Controle!$N$16=1,0,$D1434*AA684*AA$5)</f>
        <v>0</v>
      </c>
      <c r="AB1434" s="382">
        <f ca="1">IF(Controle!$N$16=1,0,$D1434*AB684*AB$5)</f>
        <v>0</v>
      </c>
      <c r="AC1434" s="382">
        <f ca="1">IF(Controle!$N$16=1,0,$D1434*AC684*AC$5)</f>
        <v>0</v>
      </c>
      <c r="AD1434" s="382">
        <f ca="1">IF(Controle!$N$16=1,0,$D1434*AD684*AD$5)</f>
        <v>0</v>
      </c>
      <c r="AE1434" s="382">
        <f ca="1">IF(Controle!$N$16=1,0,$D1434*AE684*AE$5)</f>
        <v>0</v>
      </c>
      <c r="AF1434" s="382">
        <f ca="1">IF(Controle!$N$16=1,0,$D1434*AF684*AF$5)</f>
        <v>0</v>
      </c>
      <c r="AG1434" s="382">
        <f ca="1">IF(Controle!$N$16=1,0,$D1434*AG684*AG$5)</f>
        <v>2143.8935542682543</v>
      </c>
      <c r="AH1434" s="382">
        <f ca="1">IF(Controle!$N$16=1,0,$D1434*AH684*AH$5)</f>
        <v>0</v>
      </c>
      <c r="AI1434" s="382">
        <f ca="1">IF(Controle!$N$16=1,0,$D1434*AI684*AI$5)</f>
        <v>0</v>
      </c>
      <c r="AJ1434" s="382">
        <f ca="1">IF(Controle!$N$16=1,0,$D1434*AJ684*AJ$5)</f>
        <v>0</v>
      </c>
      <c r="AK1434" s="382">
        <f ca="1">IF(Controle!$N$16=1,0,$D1434*AK684*AK$5)</f>
        <v>0</v>
      </c>
      <c r="AL1434" s="382">
        <f ca="1">IF(Controle!$N$16=1,0,$D1434*AL684*AL$5)</f>
        <v>0</v>
      </c>
      <c r="AM1434" s="382">
        <f ca="1">IF(Controle!$N$16=1,0,$D1434*AM684*AM$5)</f>
        <v>0</v>
      </c>
      <c r="AN1434" s="382">
        <f ca="1">IF(Controle!$N$16=1,0,$D1434*AN684*AN$5)</f>
        <v>0</v>
      </c>
      <c r="AO1434" s="382">
        <f ca="1">IF(Controle!$N$16=1,0,$D1434*AO684*AO$5)</f>
        <v>0</v>
      </c>
      <c r="AP1434" s="382">
        <f ca="1">IF(Controle!$N$16=1,0,$D1434*AP684*AP$5)</f>
        <v>0</v>
      </c>
      <c r="AQ1434" s="382">
        <f ca="1">IF(Controle!$N$16=1,0,$D1434*AQ684*AQ$5)</f>
        <v>0</v>
      </c>
      <c r="AR1434" s="382">
        <f ca="1">IF(Controle!$N$16=1,0,$D1434*AR684*AR$5)</f>
        <v>0</v>
      </c>
      <c r="AS1434" s="684">
        <f t="shared" ca="1" si="694"/>
        <v>2143.8935542682543</v>
      </c>
      <c r="AT1434" s="143">
        <f t="shared" ca="1" si="695"/>
        <v>27.500000000000004</v>
      </c>
    </row>
    <row r="1435" spans="1:47" hidden="1" outlineLevel="1">
      <c r="B1435" s="123"/>
      <c r="C1435" s="81">
        <f t="shared" si="696"/>
        <v>5</v>
      </c>
      <c r="D1435" s="191">
        <f t="shared" ca="1" si="693"/>
        <v>77.959759321621092</v>
      </c>
      <c r="E1435" s="382">
        <f ca="1">IF(Controle!$N$16=1,0,$D1435*E685*E$5)</f>
        <v>0</v>
      </c>
      <c r="F1435" s="382">
        <f ca="1">IF(Controle!$N$16=1,0,$D1435*F685*F$5)</f>
        <v>0</v>
      </c>
      <c r="G1435" s="382">
        <f ca="1">IF(Controle!$N$16=1,0,$D1435*G685*G$5)</f>
        <v>0</v>
      </c>
      <c r="H1435" s="382">
        <f ca="1">IF(Controle!$N$16=1,0,$D1435*H685*H$5)</f>
        <v>0</v>
      </c>
      <c r="I1435" s="382">
        <f ca="1">IF(Controle!$N$16=1,0,$D1435*I685*I$5)</f>
        <v>0</v>
      </c>
      <c r="J1435" s="382">
        <f ca="1">IF(Controle!$N$16=1,0,$D1435*J685*J$5)</f>
        <v>0</v>
      </c>
      <c r="K1435" s="382">
        <f ca="1">IF(Controle!$N$16=1,0,$D1435*K685*K$5)</f>
        <v>0</v>
      </c>
      <c r="L1435" s="382">
        <f ca="1">IF(Controle!$N$16=1,0,$D1435*L685*L$5)</f>
        <v>0</v>
      </c>
      <c r="M1435" s="382">
        <f ca="1">IF(Controle!$N$16=1,0,$D1435*M685*M$5)</f>
        <v>0</v>
      </c>
      <c r="N1435" s="382">
        <f ca="1">IF(Controle!$N$16=1,0,$D1435*N685*N$5)</f>
        <v>0</v>
      </c>
      <c r="O1435" s="382">
        <f ca="1">IF(Controle!$N$16=1,0,$D1435*O685*O$5)</f>
        <v>0</v>
      </c>
      <c r="P1435" s="382">
        <f ca="1">IF(Controle!$N$16=1,0,$D1435*P685*P$5)</f>
        <v>0</v>
      </c>
      <c r="Q1435" s="382">
        <f ca="1">IF(Controle!$N$16=1,0,$D1435*Q685*Q$5)</f>
        <v>0</v>
      </c>
      <c r="R1435" s="382">
        <f ca="1">IF(Controle!$N$16=1,0,$D1435*R685*R$5)</f>
        <v>0</v>
      </c>
      <c r="S1435" s="382">
        <f ca="1">IF(Controle!$N$16=1,0,$D1435*S685*S$5)</f>
        <v>0</v>
      </c>
      <c r="T1435" s="382">
        <f ca="1">IF(Controle!$N$16=1,0,$D1435*T685*T$5)</f>
        <v>0</v>
      </c>
      <c r="U1435" s="382">
        <f ca="1">IF(Controle!$N$16=1,0,$D1435*U685*U$5)</f>
        <v>0</v>
      </c>
      <c r="V1435" s="382">
        <f ca="1">IF(Controle!$N$16=1,0,$D1435*V685*V$5)</f>
        <v>0</v>
      </c>
      <c r="W1435" s="382">
        <f ca="1">IF(Controle!$N$16=1,0,$D1435*W685*W$5)</f>
        <v>0</v>
      </c>
      <c r="X1435" s="382">
        <f ca="1">IF(Controle!$N$16=1,0,$D1435*X685*X$5)</f>
        <v>0</v>
      </c>
      <c r="Y1435" s="382">
        <f ca="1">IF(Controle!$N$16=1,0,$D1435*Y685*Y$5)</f>
        <v>0</v>
      </c>
      <c r="Z1435" s="382">
        <f ca="1">IF(Controle!$N$16=1,0,$D1435*Z685*Z$5)</f>
        <v>0</v>
      </c>
      <c r="AA1435" s="382">
        <f ca="1">IF(Controle!$N$16=1,0,$D1435*AA685*AA$5)</f>
        <v>0</v>
      </c>
      <c r="AB1435" s="382">
        <f ca="1">IF(Controle!$N$16=1,0,$D1435*AB685*AB$5)</f>
        <v>0</v>
      </c>
      <c r="AC1435" s="382">
        <f ca="1">IF(Controle!$N$16=1,0,$D1435*AC685*AC$5)</f>
        <v>0</v>
      </c>
      <c r="AD1435" s="382">
        <f ca="1">IF(Controle!$N$16=1,0,$D1435*AD685*AD$5)</f>
        <v>0</v>
      </c>
      <c r="AE1435" s="382">
        <f ca="1">IF(Controle!$N$16=1,0,$D1435*AE685*AE$5)</f>
        <v>0</v>
      </c>
      <c r="AF1435" s="382">
        <f ca="1">IF(Controle!$N$16=1,0,$D1435*AF685*AF$5)</f>
        <v>0</v>
      </c>
      <c r="AG1435" s="382">
        <f ca="1">IF(Controle!$N$16=1,0,$D1435*AG685*AG$5)</f>
        <v>0</v>
      </c>
      <c r="AH1435" s="382">
        <f ca="1">IF(Controle!$N$16=1,0,$D1435*AH685*AH$5)</f>
        <v>2143.8933813445801</v>
      </c>
      <c r="AI1435" s="382">
        <f ca="1">IF(Controle!$N$16=1,0,$D1435*AI685*AI$5)</f>
        <v>0</v>
      </c>
      <c r="AJ1435" s="382">
        <f ca="1">IF(Controle!$N$16=1,0,$D1435*AJ685*AJ$5)</f>
        <v>0</v>
      </c>
      <c r="AK1435" s="382">
        <f ca="1">IF(Controle!$N$16=1,0,$D1435*AK685*AK$5)</f>
        <v>0</v>
      </c>
      <c r="AL1435" s="382">
        <f ca="1">IF(Controle!$N$16=1,0,$D1435*AL685*AL$5)</f>
        <v>0</v>
      </c>
      <c r="AM1435" s="382">
        <f ca="1">IF(Controle!$N$16=1,0,$D1435*AM685*AM$5)</f>
        <v>0</v>
      </c>
      <c r="AN1435" s="382">
        <f ca="1">IF(Controle!$N$16=1,0,$D1435*AN685*AN$5)</f>
        <v>0</v>
      </c>
      <c r="AO1435" s="382">
        <f ca="1">IF(Controle!$N$16=1,0,$D1435*AO685*AO$5)</f>
        <v>0</v>
      </c>
      <c r="AP1435" s="382">
        <f ca="1">IF(Controle!$N$16=1,0,$D1435*AP685*AP$5)</f>
        <v>0</v>
      </c>
      <c r="AQ1435" s="382">
        <f ca="1">IF(Controle!$N$16=1,0,$D1435*AQ685*AQ$5)</f>
        <v>0</v>
      </c>
      <c r="AR1435" s="382">
        <f ca="1">IF(Controle!$N$16=1,0,$D1435*AR685*AR$5)</f>
        <v>0</v>
      </c>
      <c r="AS1435" s="684">
        <f t="shared" ca="1" si="694"/>
        <v>2143.8933813445801</v>
      </c>
      <c r="AT1435" s="143">
        <f t="shared" ca="1" si="695"/>
        <v>27.5</v>
      </c>
    </row>
    <row r="1436" spans="1:47" hidden="1" outlineLevel="1">
      <c r="B1436" s="123"/>
      <c r="C1436" s="81">
        <f t="shared" si="696"/>
        <v>6</v>
      </c>
      <c r="D1436" s="191">
        <f t="shared" ca="1" si="693"/>
        <v>77.959759321621064</v>
      </c>
      <c r="E1436" s="382">
        <f ca="1">IF(Controle!$N$16=1,0,$D1436*E686*E$5)</f>
        <v>0</v>
      </c>
      <c r="F1436" s="382">
        <f ca="1">IF(Controle!$N$16=1,0,$D1436*F686*F$5)</f>
        <v>0</v>
      </c>
      <c r="G1436" s="382">
        <f ca="1">IF(Controle!$N$16=1,0,$D1436*G686*G$5)</f>
        <v>0</v>
      </c>
      <c r="H1436" s="382">
        <f ca="1">IF(Controle!$N$16=1,0,$D1436*H686*H$5)</f>
        <v>0</v>
      </c>
      <c r="I1436" s="382">
        <f ca="1">IF(Controle!$N$16=1,0,$D1436*I686*I$5)</f>
        <v>0</v>
      </c>
      <c r="J1436" s="382">
        <f ca="1">IF(Controle!$N$16=1,0,$D1436*J686*J$5)</f>
        <v>0</v>
      </c>
      <c r="K1436" s="382">
        <f ca="1">IF(Controle!$N$16=1,0,$D1436*K686*K$5)</f>
        <v>0</v>
      </c>
      <c r="L1436" s="382">
        <f ca="1">IF(Controle!$N$16=1,0,$D1436*L686*L$5)</f>
        <v>0</v>
      </c>
      <c r="M1436" s="382">
        <f ca="1">IF(Controle!$N$16=1,0,$D1436*M686*M$5)</f>
        <v>0</v>
      </c>
      <c r="N1436" s="382">
        <f ca="1">IF(Controle!$N$16=1,0,$D1436*N686*N$5)</f>
        <v>0</v>
      </c>
      <c r="O1436" s="382">
        <f ca="1">IF(Controle!$N$16=1,0,$D1436*O686*O$5)</f>
        <v>0</v>
      </c>
      <c r="P1436" s="382">
        <f ca="1">IF(Controle!$N$16=1,0,$D1436*P686*P$5)</f>
        <v>0</v>
      </c>
      <c r="Q1436" s="382">
        <f ca="1">IF(Controle!$N$16=1,0,$D1436*Q686*Q$5)</f>
        <v>0</v>
      </c>
      <c r="R1436" s="382">
        <f ca="1">IF(Controle!$N$16=1,0,$D1436*R686*R$5)</f>
        <v>0</v>
      </c>
      <c r="S1436" s="382">
        <f ca="1">IF(Controle!$N$16=1,0,$D1436*S686*S$5)</f>
        <v>0</v>
      </c>
      <c r="T1436" s="382">
        <f ca="1">IF(Controle!$N$16=1,0,$D1436*T686*T$5)</f>
        <v>0</v>
      </c>
      <c r="U1436" s="382">
        <f ca="1">IF(Controle!$N$16=1,0,$D1436*U686*U$5)</f>
        <v>0</v>
      </c>
      <c r="V1436" s="382">
        <f ca="1">IF(Controle!$N$16=1,0,$D1436*V686*V$5)</f>
        <v>0</v>
      </c>
      <c r="W1436" s="382">
        <f ca="1">IF(Controle!$N$16=1,0,$D1436*W686*W$5)</f>
        <v>0</v>
      </c>
      <c r="X1436" s="382">
        <f ca="1">IF(Controle!$N$16=1,0,$D1436*X686*X$5)</f>
        <v>0</v>
      </c>
      <c r="Y1436" s="382">
        <f ca="1">IF(Controle!$N$16=1,0,$D1436*Y686*Y$5)</f>
        <v>0</v>
      </c>
      <c r="Z1436" s="382">
        <f ca="1">IF(Controle!$N$16=1,0,$D1436*Z686*Z$5)</f>
        <v>0</v>
      </c>
      <c r="AA1436" s="382">
        <f ca="1">IF(Controle!$N$16=1,0,$D1436*AA686*AA$5)</f>
        <v>0</v>
      </c>
      <c r="AB1436" s="382">
        <f ca="1">IF(Controle!$N$16=1,0,$D1436*AB686*AB$5)</f>
        <v>0</v>
      </c>
      <c r="AC1436" s="382">
        <f ca="1">IF(Controle!$N$16=1,0,$D1436*AC686*AC$5)</f>
        <v>0</v>
      </c>
      <c r="AD1436" s="382">
        <f ca="1">IF(Controle!$N$16=1,0,$D1436*AD686*AD$5)</f>
        <v>0</v>
      </c>
      <c r="AE1436" s="382">
        <f ca="1">IF(Controle!$N$16=1,0,$D1436*AE686*AE$5)</f>
        <v>0</v>
      </c>
      <c r="AF1436" s="382">
        <f ca="1">IF(Controle!$N$16=1,0,$D1436*AF686*AF$5)</f>
        <v>0</v>
      </c>
      <c r="AG1436" s="382">
        <f ca="1">IF(Controle!$N$16=1,0,$D1436*AG686*AG$5)</f>
        <v>0</v>
      </c>
      <c r="AH1436" s="382">
        <f ca="1">IF(Controle!$N$16=1,0,$D1436*AH686*AH$5)</f>
        <v>0</v>
      </c>
      <c r="AI1436" s="382">
        <f ca="1">IF(Controle!$N$16=1,0,$D1436*AI686*AI$5)</f>
        <v>2143.8933813445792</v>
      </c>
      <c r="AJ1436" s="382">
        <f ca="1">IF(Controle!$N$16=1,0,$D1436*AJ686*AJ$5)</f>
        <v>0</v>
      </c>
      <c r="AK1436" s="382">
        <f ca="1">IF(Controle!$N$16=1,0,$D1436*AK686*AK$5)</f>
        <v>0</v>
      </c>
      <c r="AL1436" s="382">
        <f ca="1">IF(Controle!$N$16=1,0,$D1436*AL686*AL$5)</f>
        <v>0</v>
      </c>
      <c r="AM1436" s="382">
        <f ca="1">IF(Controle!$N$16=1,0,$D1436*AM686*AM$5)</f>
        <v>0</v>
      </c>
      <c r="AN1436" s="382">
        <f ca="1">IF(Controle!$N$16=1,0,$D1436*AN686*AN$5)</f>
        <v>0</v>
      </c>
      <c r="AO1436" s="382">
        <f ca="1">IF(Controle!$N$16=1,0,$D1436*AO686*AO$5)</f>
        <v>0</v>
      </c>
      <c r="AP1436" s="382">
        <f ca="1">IF(Controle!$N$16=1,0,$D1436*AP686*AP$5)</f>
        <v>0</v>
      </c>
      <c r="AQ1436" s="382">
        <f ca="1">IF(Controle!$N$16=1,0,$D1436*AQ686*AQ$5)</f>
        <v>0</v>
      </c>
      <c r="AR1436" s="382">
        <f ca="1">IF(Controle!$N$16=1,0,$D1436*AR686*AR$5)</f>
        <v>0</v>
      </c>
      <c r="AS1436" s="684">
        <f t="shared" ca="1" si="694"/>
        <v>2143.8933813445792</v>
      </c>
      <c r="AT1436" s="143">
        <f t="shared" ca="1" si="695"/>
        <v>27.5</v>
      </c>
    </row>
    <row r="1437" spans="1:47" hidden="1" outlineLevel="1">
      <c r="B1437" s="123"/>
      <c r="C1437" s="81">
        <f t="shared" si="696"/>
        <v>7</v>
      </c>
      <c r="D1437" s="191">
        <f t="shared" ca="1" si="693"/>
        <v>77.959759321621064</v>
      </c>
      <c r="E1437" s="382">
        <f ca="1">IF(Controle!$N$16=1,0,$D1437*E687*E$5)</f>
        <v>0</v>
      </c>
      <c r="F1437" s="382">
        <f ca="1">IF(Controle!$N$16=1,0,$D1437*F687*F$5)</f>
        <v>0</v>
      </c>
      <c r="G1437" s="382">
        <f ca="1">IF(Controle!$N$16=1,0,$D1437*G687*G$5)</f>
        <v>0</v>
      </c>
      <c r="H1437" s="382">
        <f ca="1">IF(Controle!$N$16=1,0,$D1437*H687*H$5)</f>
        <v>0</v>
      </c>
      <c r="I1437" s="382">
        <f ca="1">IF(Controle!$N$16=1,0,$D1437*I687*I$5)</f>
        <v>0</v>
      </c>
      <c r="J1437" s="382">
        <f ca="1">IF(Controle!$N$16=1,0,$D1437*J687*J$5)</f>
        <v>0</v>
      </c>
      <c r="K1437" s="382">
        <f ca="1">IF(Controle!$N$16=1,0,$D1437*K687*K$5)</f>
        <v>0</v>
      </c>
      <c r="L1437" s="382">
        <f ca="1">IF(Controle!$N$16=1,0,$D1437*L687*L$5)</f>
        <v>0</v>
      </c>
      <c r="M1437" s="382">
        <f ca="1">IF(Controle!$N$16=1,0,$D1437*M687*M$5)</f>
        <v>0</v>
      </c>
      <c r="N1437" s="382">
        <f ca="1">IF(Controle!$N$16=1,0,$D1437*N687*N$5)</f>
        <v>0</v>
      </c>
      <c r="O1437" s="382">
        <f ca="1">IF(Controle!$N$16=1,0,$D1437*O687*O$5)</f>
        <v>0</v>
      </c>
      <c r="P1437" s="382">
        <f ca="1">IF(Controle!$N$16=1,0,$D1437*P687*P$5)</f>
        <v>0</v>
      </c>
      <c r="Q1437" s="382">
        <f ca="1">IF(Controle!$N$16=1,0,$D1437*Q687*Q$5)</f>
        <v>0</v>
      </c>
      <c r="R1437" s="382">
        <f ca="1">IF(Controle!$N$16=1,0,$D1437*R687*R$5)</f>
        <v>0</v>
      </c>
      <c r="S1437" s="382">
        <f ca="1">IF(Controle!$N$16=1,0,$D1437*S687*S$5)</f>
        <v>0</v>
      </c>
      <c r="T1437" s="382">
        <f ca="1">IF(Controle!$N$16=1,0,$D1437*T687*T$5)</f>
        <v>0</v>
      </c>
      <c r="U1437" s="382">
        <f ca="1">IF(Controle!$N$16=1,0,$D1437*U687*U$5)</f>
        <v>0</v>
      </c>
      <c r="V1437" s="382">
        <f ca="1">IF(Controle!$N$16=1,0,$D1437*V687*V$5)</f>
        <v>0</v>
      </c>
      <c r="W1437" s="382">
        <f ca="1">IF(Controle!$N$16=1,0,$D1437*W687*W$5)</f>
        <v>0</v>
      </c>
      <c r="X1437" s="382">
        <f ca="1">IF(Controle!$N$16=1,0,$D1437*X687*X$5)</f>
        <v>0</v>
      </c>
      <c r="Y1437" s="382">
        <f ca="1">IF(Controle!$N$16=1,0,$D1437*Y687*Y$5)</f>
        <v>0</v>
      </c>
      <c r="Z1437" s="382">
        <f ca="1">IF(Controle!$N$16=1,0,$D1437*Z687*Z$5)</f>
        <v>0</v>
      </c>
      <c r="AA1437" s="382">
        <f ca="1">IF(Controle!$N$16=1,0,$D1437*AA687*AA$5)</f>
        <v>0</v>
      </c>
      <c r="AB1437" s="382">
        <f ca="1">IF(Controle!$N$16=1,0,$D1437*AB687*AB$5)</f>
        <v>0</v>
      </c>
      <c r="AC1437" s="382">
        <f ca="1">IF(Controle!$N$16=1,0,$D1437*AC687*AC$5)</f>
        <v>0</v>
      </c>
      <c r="AD1437" s="382">
        <f ca="1">IF(Controle!$N$16=1,0,$D1437*AD687*AD$5)</f>
        <v>0</v>
      </c>
      <c r="AE1437" s="382">
        <f ca="1">IF(Controle!$N$16=1,0,$D1437*AE687*AE$5)</f>
        <v>0</v>
      </c>
      <c r="AF1437" s="382">
        <f ca="1">IF(Controle!$N$16=1,0,$D1437*AF687*AF$5)</f>
        <v>0</v>
      </c>
      <c r="AG1437" s="382">
        <f ca="1">IF(Controle!$N$16=1,0,$D1437*AG687*AG$5)</f>
        <v>0</v>
      </c>
      <c r="AH1437" s="382">
        <f ca="1">IF(Controle!$N$16=1,0,$D1437*AH687*AH$5)</f>
        <v>0</v>
      </c>
      <c r="AI1437" s="382">
        <f ca="1">IF(Controle!$N$16=1,0,$D1437*AI687*AI$5)</f>
        <v>0</v>
      </c>
      <c r="AJ1437" s="382">
        <f ca="1">IF(Controle!$N$16=1,0,$D1437*AJ687*AJ$5)</f>
        <v>2143.8933813445792</v>
      </c>
      <c r="AK1437" s="382">
        <f ca="1">IF(Controle!$N$16=1,0,$D1437*AK687*AK$5)</f>
        <v>0</v>
      </c>
      <c r="AL1437" s="382">
        <f ca="1">IF(Controle!$N$16=1,0,$D1437*AL687*AL$5)</f>
        <v>0</v>
      </c>
      <c r="AM1437" s="382">
        <f ca="1">IF(Controle!$N$16=1,0,$D1437*AM687*AM$5)</f>
        <v>0</v>
      </c>
      <c r="AN1437" s="382">
        <f ca="1">IF(Controle!$N$16=1,0,$D1437*AN687*AN$5)</f>
        <v>0</v>
      </c>
      <c r="AO1437" s="382">
        <f ca="1">IF(Controle!$N$16=1,0,$D1437*AO687*AO$5)</f>
        <v>0</v>
      </c>
      <c r="AP1437" s="382">
        <f ca="1">IF(Controle!$N$16=1,0,$D1437*AP687*AP$5)</f>
        <v>0</v>
      </c>
      <c r="AQ1437" s="382">
        <f ca="1">IF(Controle!$N$16=1,0,$D1437*AQ687*AQ$5)</f>
        <v>0</v>
      </c>
      <c r="AR1437" s="382">
        <f ca="1">IF(Controle!$N$16=1,0,$D1437*AR687*AR$5)</f>
        <v>0</v>
      </c>
      <c r="AS1437" s="684">
        <f t="shared" ca="1" si="694"/>
        <v>2143.8933813445792</v>
      </c>
      <c r="AT1437" s="143">
        <f t="shared" ca="1" si="695"/>
        <v>27.5</v>
      </c>
    </row>
    <row r="1438" spans="1:47" hidden="1" outlineLevel="1">
      <c r="B1438" s="123"/>
      <c r="C1438" s="81">
        <f t="shared" si="696"/>
        <v>8</v>
      </c>
      <c r="D1438" s="191">
        <f t="shared" ca="1" si="693"/>
        <v>0</v>
      </c>
      <c r="E1438" s="382">
        <f ca="1">IF(Controle!$N$16=1,0,$D1438*E688*E$5)</f>
        <v>0</v>
      </c>
      <c r="F1438" s="382">
        <f ca="1">IF(Controle!$N$16=1,0,$D1438*F688*F$5)</f>
        <v>0</v>
      </c>
      <c r="G1438" s="382">
        <f ca="1">IF(Controle!$N$16=1,0,$D1438*G688*G$5)</f>
        <v>0</v>
      </c>
      <c r="H1438" s="382">
        <f ca="1">IF(Controle!$N$16=1,0,$D1438*H688*H$5)</f>
        <v>0</v>
      </c>
      <c r="I1438" s="382">
        <f ca="1">IF(Controle!$N$16=1,0,$D1438*I688*I$5)</f>
        <v>0</v>
      </c>
      <c r="J1438" s="382">
        <f ca="1">IF(Controle!$N$16=1,0,$D1438*J688*J$5)</f>
        <v>0</v>
      </c>
      <c r="K1438" s="382">
        <f ca="1">IF(Controle!$N$16=1,0,$D1438*K688*K$5)</f>
        <v>0</v>
      </c>
      <c r="L1438" s="382">
        <f ca="1">IF(Controle!$N$16=1,0,$D1438*L688*L$5)</f>
        <v>0</v>
      </c>
      <c r="M1438" s="382">
        <f ca="1">IF(Controle!$N$16=1,0,$D1438*M688*M$5)</f>
        <v>0</v>
      </c>
      <c r="N1438" s="382">
        <f ca="1">IF(Controle!$N$16=1,0,$D1438*N688*N$5)</f>
        <v>0</v>
      </c>
      <c r="O1438" s="382">
        <f ca="1">IF(Controle!$N$16=1,0,$D1438*O688*O$5)</f>
        <v>0</v>
      </c>
      <c r="P1438" s="382">
        <f ca="1">IF(Controle!$N$16=1,0,$D1438*P688*P$5)</f>
        <v>0</v>
      </c>
      <c r="Q1438" s="382">
        <f ca="1">IF(Controle!$N$16=1,0,$D1438*Q688*Q$5)</f>
        <v>0</v>
      </c>
      <c r="R1438" s="382">
        <f ca="1">IF(Controle!$N$16=1,0,$D1438*R688*R$5)</f>
        <v>0</v>
      </c>
      <c r="S1438" s="382">
        <f ca="1">IF(Controle!$N$16=1,0,$D1438*S688*S$5)</f>
        <v>0</v>
      </c>
      <c r="T1438" s="382">
        <f ca="1">IF(Controle!$N$16=1,0,$D1438*T688*T$5)</f>
        <v>0</v>
      </c>
      <c r="U1438" s="382">
        <f ca="1">IF(Controle!$N$16=1,0,$D1438*U688*U$5)</f>
        <v>0</v>
      </c>
      <c r="V1438" s="382">
        <f ca="1">IF(Controle!$N$16=1,0,$D1438*V688*V$5)</f>
        <v>0</v>
      </c>
      <c r="W1438" s="382">
        <f ca="1">IF(Controle!$N$16=1,0,$D1438*W688*W$5)</f>
        <v>0</v>
      </c>
      <c r="X1438" s="382">
        <f ca="1">IF(Controle!$N$16=1,0,$D1438*X688*X$5)</f>
        <v>0</v>
      </c>
      <c r="Y1438" s="382">
        <f ca="1">IF(Controle!$N$16=1,0,$D1438*Y688*Y$5)</f>
        <v>0</v>
      </c>
      <c r="Z1438" s="382">
        <f ca="1">IF(Controle!$N$16=1,0,$D1438*Z688*Z$5)</f>
        <v>0</v>
      </c>
      <c r="AA1438" s="382">
        <f ca="1">IF(Controle!$N$16=1,0,$D1438*AA688*AA$5)</f>
        <v>0</v>
      </c>
      <c r="AB1438" s="382">
        <f ca="1">IF(Controle!$N$16=1,0,$D1438*AB688*AB$5)</f>
        <v>0</v>
      </c>
      <c r="AC1438" s="382">
        <f ca="1">IF(Controle!$N$16=1,0,$D1438*AC688*AC$5)</f>
        <v>0</v>
      </c>
      <c r="AD1438" s="382">
        <f ca="1">IF(Controle!$N$16=1,0,$D1438*AD688*AD$5)</f>
        <v>0</v>
      </c>
      <c r="AE1438" s="382">
        <f ca="1">IF(Controle!$N$16=1,0,$D1438*AE688*AE$5)</f>
        <v>0</v>
      </c>
      <c r="AF1438" s="382">
        <f ca="1">IF(Controle!$N$16=1,0,$D1438*AF688*AF$5)</f>
        <v>0</v>
      </c>
      <c r="AG1438" s="382">
        <f ca="1">IF(Controle!$N$16=1,0,$D1438*AG688*AG$5)</f>
        <v>0</v>
      </c>
      <c r="AH1438" s="382">
        <f ca="1">IF(Controle!$N$16=1,0,$D1438*AH688*AH$5)</f>
        <v>0</v>
      </c>
      <c r="AI1438" s="382">
        <f ca="1">IF(Controle!$N$16=1,0,$D1438*AI688*AI$5)</f>
        <v>0</v>
      </c>
      <c r="AJ1438" s="382">
        <f ca="1">IF(Controle!$N$16=1,0,$D1438*AJ688*AJ$5)</f>
        <v>0</v>
      </c>
      <c r="AK1438" s="382">
        <f ca="1">IF(Controle!$N$16=1,0,$D1438*AK688*AK$5)</f>
        <v>0</v>
      </c>
      <c r="AL1438" s="382">
        <f ca="1">IF(Controle!$N$16=1,0,$D1438*AL688*AL$5)</f>
        <v>0</v>
      </c>
      <c r="AM1438" s="382">
        <f ca="1">IF(Controle!$N$16=1,0,$D1438*AM688*AM$5)</f>
        <v>0</v>
      </c>
      <c r="AN1438" s="382">
        <f ca="1">IF(Controle!$N$16=1,0,$D1438*AN688*AN$5)</f>
        <v>0</v>
      </c>
      <c r="AO1438" s="382">
        <f ca="1">IF(Controle!$N$16=1,0,$D1438*AO688*AO$5)</f>
        <v>0</v>
      </c>
      <c r="AP1438" s="382">
        <f ca="1">IF(Controle!$N$16=1,0,$D1438*AP688*AP$5)</f>
        <v>0</v>
      </c>
      <c r="AQ1438" s="382">
        <f ca="1">IF(Controle!$N$16=1,0,$D1438*AQ688*AQ$5)</f>
        <v>0</v>
      </c>
      <c r="AR1438" s="382">
        <f ca="1">IF(Controle!$N$16=1,0,$D1438*AR688*AR$5)</f>
        <v>0</v>
      </c>
      <c r="AS1438" s="684">
        <f t="shared" ca="1" si="694"/>
        <v>0</v>
      </c>
      <c r="AT1438" s="143">
        <f t="shared" ca="1" si="695"/>
        <v>0</v>
      </c>
    </row>
    <row r="1439" spans="1:47" hidden="1" outlineLevel="1">
      <c r="B1439" s="123"/>
      <c r="C1439" s="81">
        <f t="shared" si="696"/>
        <v>9</v>
      </c>
      <c r="D1439" s="191">
        <f t="shared" ca="1" si="693"/>
        <v>0</v>
      </c>
      <c r="E1439" s="382">
        <f ca="1">IF(Controle!$N$16=1,0,$D1439*E689*E$5)</f>
        <v>0</v>
      </c>
      <c r="F1439" s="382">
        <f ca="1">IF(Controle!$N$16=1,0,$D1439*F689*F$5)</f>
        <v>0</v>
      </c>
      <c r="G1439" s="382">
        <f ca="1">IF(Controle!$N$16=1,0,$D1439*G689*G$5)</f>
        <v>0</v>
      </c>
      <c r="H1439" s="382">
        <f ca="1">IF(Controle!$N$16=1,0,$D1439*H689*H$5)</f>
        <v>0</v>
      </c>
      <c r="I1439" s="382">
        <f ca="1">IF(Controle!$N$16=1,0,$D1439*I689*I$5)</f>
        <v>0</v>
      </c>
      <c r="J1439" s="382">
        <f ca="1">IF(Controle!$N$16=1,0,$D1439*J689*J$5)</f>
        <v>0</v>
      </c>
      <c r="K1439" s="382">
        <f ca="1">IF(Controle!$N$16=1,0,$D1439*K689*K$5)</f>
        <v>0</v>
      </c>
      <c r="L1439" s="382">
        <f ca="1">IF(Controle!$N$16=1,0,$D1439*L689*L$5)</f>
        <v>0</v>
      </c>
      <c r="M1439" s="382">
        <f ca="1">IF(Controle!$N$16=1,0,$D1439*M689*M$5)</f>
        <v>0</v>
      </c>
      <c r="N1439" s="382">
        <f ca="1">IF(Controle!$N$16=1,0,$D1439*N689*N$5)</f>
        <v>0</v>
      </c>
      <c r="O1439" s="382">
        <f ca="1">IF(Controle!$N$16=1,0,$D1439*O689*O$5)</f>
        <v>0</v>
      </c>
      <c r="P1439" s="382">
        <f ca="1">IF(Controle!$N$16=1,0,$D1439*P689*P$5)</f>
        <v>0</v>
      </c>
      <c r="Q1439" s="382">
        <f ca="1">IF(Controle!$N$16=1,0,$D1439*Q689*Q$5)</f>
        <v>0</v>
      </c>
      <c r="R1439" s="382">
        <f ca="1">IF(Controle!$N$16=1,0,$D1439*R689*R$5)</f>
        <v>0</v>
      </c>
      <c r="S1439" s="382">
        <f ca="1">IF(Controle!$N$16=1,0,$D1439*S689*S$5)</f>
        <v>0</v>
      </c>
      <c r="T1439" s="382">
        <f ca="1">IF(Controle!$N$16=1,0,$D1439*T689*T$5)</f>
        <v>0</v>
      </c>
      <c r="U1439" s="382">
        <f ca="1">IF(Controle!$N$16=1,0,$D1439*U689*U$5)</f>
        <v>0</v>
      </c>
      <c r="V1439" s="382">
        <f ca="1">IF(Controle!$N$16=1,0,$D1439*V689*V$5)</f>
        <v>0</v>
      </c>
      <c r="W1439" s="382">
        <f ca="1">IF(Controle!$N$16=1,0,$D1439*W689*W$5)</f>
        <v>0</v>
      </c>
      <c r="X1439" s="382">
        <f ca="1">IF(Controle!$N$16=1,0,$D1439*X689*X$5)</f>
        <v>0</v>
      </c>
      <c r="Y1439" s="382">
        <f ca="1">IF(Controle!$N$16=1,0,$D1439*Y689*Y$5)</f>
        <v>0</v>
      </c>
      <c r="Z1439" s="382">
        <f ca="1">IF(Controle!$N$16=1,0,$D1439*Z689*Z$5)</f>
        <v>0</v>
      </c>
      <c r="AA1439" s="382">
        <f ca="1">IF(Controle!$N$16=1,0,$D1439*AA689*AA$5)</f>
        <v>0</v>
      </c>
      <c r="AB1439" s="382">
        <f ca="1">IF(Controle!$N$16=1,0,$D1439*AB689*AB$5)</f>
        <v>0</v>
      </c>
      <c r="AC1439" s="382">
        <f ca="1">IF(Controle!$N$16=1,0,$D1439*AC689*AC$5)</f>
        <v>0</v>
      </c>
      <c r="AD1439" s="382">
        <f ca="1">IF(Controle!$N$16=1,0,$D1439*AD689*AD$5)</f>
        <v>0</v>
      </c>
      <c r="AE1439" s="382">
        <f ca="1">IF(Controle!$N$16=1,0,$D1439*AE689*AE$5)</f>
        <v>0</v>
      </c>
      <c r="AF1439" s="382">
        <f ca="1">IF(Controle!$N$16=1,0,$D1439*AF689*AF$5)</f>
        <v>0</v>
      </c>
      <c r="AG1439" s="382">
        <f ca="1">IF(Controle!$N$16=1,0,$D1439*AG689*AG$5)</f>
        <v>0</v>
      </c>
      <c r="AH1439" s="382">
        <f ca="1">IF(Controle!$N$16=1,0,$D1439*AH689*AH$5)</f>
        <v>0</v>
      </c>
      <c r="AI1439" s="382">
        <f ca="1">IF(Controle!$N$16=1,0,$D1439*AI689*AI$5)</f>
        <v>0</v>
      </c>
      <c r="AJ1439" s="382">
        <f ca="1">IF(Controle!$N$16=1,0,$D1439*AJ689*AJ$5)</f>
        <v>0</v>
      </c>
      <c r="AK1439" s="382">
        <f ca="1">IF(Controle!$N$16=1,0,$D1439*AK689*AK$5)</f>
        <v>0</v>
      </c>
      <c r="AL1439" s="382">
        <f ca="1">IF(Controle!$N$16=1,0,$D1439*AL689*AL$5)</f>
        <v>0</v>
      </c>
      <c r="AM1439" s="382">
        <f ca="1">IF(Controle!$N$16=1,0,$D1439*AM689*AM$5)</f>
        <v>0</v>
      </c>
      <c r="AN1439" s="382">
        <f ca="1">IF(Controle!$N$16=1,0,$D1439*AN689*AN$5)</f>
        <v>0</v>
      </c>
      <c r="AO1439" s="382">
        <f ca="1">IF(Controle!$N$16=1,0,$D1439*AO689*AO$5)</f>
        <v>0</v>
      </c>
      <c r="AP1439" s="382">
        <f ca="1">IF(Controle!$N$16=1,0,$D1439*AP689*AP$5)</f>
        <v>0</v>
      </c>
      <c r="AQ1439" s="382">
        <f ca="1">IF(Controle!$N$16=1,0,$D1439*AQ689*AQ$5)</f>
        <v>0</v>
      </c>
      <c r="AR1439" s="382">
        <f ca="1">IF(Controle!$N$16=1,0,$D1439*AR689*AR$5)</f>
        <v>0</v>
      </c>
      <c r="AS1439" s="684">
        <f t="shared" ca="1" si="694"/>
        <v>0</v>
      </c>
      <c r="AT1439" s="143">
        <f t="shared" ca="1" si="695"/>
        <v>0</v>
      </c>
    </row>
    <row r="1440" spans="1:47" hidden="1" outlineLevel="1">
      <c r="B1440" s="123"/>
      <c r="C1440" s="81">
        <f t="shared" si="696"/>
        <v>10</v>
      </c>
      <c r="D1440" s="191">
        <f t="shared" ca="1" si="693"/>
        <v>0</v>
      </c>
      <c r="E1440" s="382">
        <f ca="1">IF(Controle!$N$16=1,0,$D1440*E690*E$5)</f>
        <v>0</v>
      </c>
      <c r="F1440" s="382">
        <f ca="1">IF(Controle!$N$16=1,0,$D1440*F690*F$5)</f>
        <v>0</v>
      </c>
      <c r="G1440" s="382">
        <f ca="1">IF(Controle!$N$16=1,0,$D1440*G690*G$5)</f>
        <v>0</v>
      </c>
      <c r="H1440" s="382">
        <f ca="1">IF(Controle!$N$16=1,0,$D1440*H690*H$5)</f>
        <v>0</v>
      </c>
      <c r="I1440" s="382">
        <f ca="1">IF(Controle!$N$16=1,0,$D1440*I690*I$5)</f>
        <v>0</v>
      </c>
      <c r="J1440" s="382">
        <f ca="1">IF(Controle!$N$16=1,0,$D1440*J690*J$5)</f>
        <v>0</v>
      </c>
      <c r="K1440" s="382">
        <f ca="1">IF(Controle!$N$16=1,0,$D1440*K690*K$5)</f>
        <v>0</v>
      </c>
      <c r="L1440" s="382">
        <f ca="1">IF(Controle!$N$16=1,0,$D1440*L690*L$5)</f>
        <v>0</v>
      </c>
      <c r="M1440" s="382">
        <f ca="1">IF(Controle!$N$16=1,0,$D1440*M690*M$5)</f>
        <v>0</v>
      </c>
      <c r="N1440" s="382">
        <f ca="1">IF(Controle!$N$16=1,0,$D1440*N690*N$5)</f>
        <v>0</v>
      </c>
      <c r="O1440" s="382">
        <f ca="1">IF(Controle!$N$16=1,0,$D1440*O690*O$5)</f>
        <v>0</v>
      </c>
      <c r="P1440" s="382">
        <f ca="1">IF(Controle!$N$16=1,0,$D1440*P690*P$5)</f>
        <v>0</v>
      </c>
      <c r="Q1440" s="382">
        <f ca="1">IF(Controle!$N$16=1,0,$D1440*Q690*Q$5)</f>
        <v>0</v>
      </c>
      <c r="R1440" s="382">
        <f ca="1">IF(Controle!$N$16=1,0,$D1440*R690*R$5)</f>
        <v>0</v>
      </c>
      <c r="S1440" s="382">
        <f ca="1">IF(Controle!$N$16=1,0,$D1440*S690*S$5)</f>
        <v>0</v>
      </c>
      <c r="T1440" s="382">
        <f ca="1">IF(Controle!$N$16=1,0,$D1440*T690*T$5)</f>
        <v>0</v>
      </c>
      <c r="U1440" s="382">
        <f ca="1">IF(Controle!$N$16=1,0,$D1440*U690*U$5)</f>
        <v>0</v>
      </c>
      <c r="V1440" s="382">
        <f ca="1">IF(Controle!$N$16=1,0,$D1440*V690*V$5)</f>
        <v>0</v>
      </c>
      <c r="W1440" s="382">
        <f ca="1">IF(Controle!$N$16=1,0,$D1440*W690*W$5)</f>
        <v>0</v>
      </c>
      <c r="X1440" s="382">
        <f ca="1">IF(Controle!$N$16=1,0,$D1440*X690*X$5)</f>
        <v>0</v>
      </c>
      <c r="Y1440" s="382">
        <f ca="1">IF(Controle!$N$16=1,0,$D1440*Y690*Y$5)</f>
        <v>0</v>
      </c>
      <c r="Z1440" s="382">
        <f ca="1">IF(Controle!$N$16=1,0,$D1440*Z690*Z$5)</f>
        <v>0</v>
      </c>
      <c r="AA1440" s="382">
        <f ca="1">IF(Controle!$N$16=1,0,$D1440*AA690*AA$5)</f>
        <v>0</v>
      </c>
      <c r="AB1440" s="382">
        <f ca="1">IF(Controle!$N$16=1,0,$D1440*AB690*AB$5)</f>
        <v>0</v>
      </c>
      <c r="AC1440" s="382">
        <f ca="1">IF(Controle!$N$16=1,0,$D1440*AC690*AC$5)</f>
        <v>0</v>
      </c>
      <c r="AD1440" s="382">
        <f ca="1">IF(Controle!$N$16=1,0,$D1440*AD690*AD$5)</f>
        <v>0</v>
      </c>
      <c r="AE1440" s="382">
        <f ca="1">IF(Controle!$N$16=1,0,$D1440*AE690*AE$5)</f>
        <v>0</v>
      </c>
      <c r="AF1440" s="382">
        <f ca="1">IF(Controle!$N$16=1,0,$D1440*AF690*AF$5)</f>
        <v>0</v>
      </c>
      <c r="AG1440" s="382">
        <f ca="1">IF(Controle!$N$16=1,0,$D1440*AG690*AG$5)</f>
        <v>0</v>
      </c>
      <c r="AH1440" s="382">
        <f ca="1">IF(Controle!$N$16=1,0,$D1440*AH690*AH$5)</f>
        <v>0</v>
      </c>
      <c r="AI1440" s="382">
        <f ca="1">IF(Controle!$N$16=1,0,$D1440*AI690*AI$5)</f>
        <v>0</v>
      </c>
      <c r="AJ1440" s="382">
        <f ca="1">IF(Controle!$N$16=1,0,$D1440*AJ690*AJ$5)</f>
        <v>0</v>
      </c>
      <c r="AK1440" s="382">
        <f ca="1">IF(Controle!$N$16=1,0,$D1440*AK690*AK$5)</f>
        <v>0</v>
      </c>
      <c r="AL1440" s="382">
        <f ca="1">IF(Controle!$N$16=1,0,$D1440*AL690*AL$5)</f>
        <v>0</v>
      </c>
      <c r="AM1440" s="382">
        <f ca="1">IF(Controle!$N$16=1,0,$D1440*AM690*AM$5)</f>
        <v>0</v>
      </c>
      <c r="AN1440" s="382">
        <f ca="1">IF(Controle!$N$16=1,0,$D1440*AN690*AN$5)</f>
        <v>0</v>
      </c>
      <c r="AO1440" s="382">
        <f ca="1">IF(Controle!$N$16=1,0,$D1440*AO690*AO$5)</f>
        <v>0</v>
      </c>
      <c r="AP1440" s="382">
        <f ca="1">IF(Controle!$N$16=1,0,$D1440*AP690*AP$5)</f>
        <v>0</v>
      </c>
      <c r="AQ1440" s="382">
        <f ca="1">IF(Controle!$N$16=1,0,$D1440*AQ690*AQ$5)</f>
        <v>0</v>
      </c>
      <c r="AR1440" s="382">
        <f ca="1">IF(Controle!$N$16=1,0,$D1440*AR690*AR$5)</f>
        <v>0</v>
      </c>
      <c r="AS1440" s="684">
        <f t="shared" ca="1" si="694"/>
        <v>0</v>
      </c>
      <c r="AT1440" s="143">
        <f t="shared" ca="1" si="695"/>
        <v>0</v>
      </c>
    </row>
    <row r="1441" spans="2:46" hidden="1" outlineLevel="1">
      <c r="B1441" s="123"/>
      <c r="C1441" s="81">
        <f t="shared" si="696"/>
        <v>11</v>
      </c>
      <c r="D1441" s="191">
        <f t="shared" ca="1" si="693"/>
        <v>0</v>
      </c>
      <c r="E1441" s="382">
        <f ca="1">IF(Controle!$N$16=1,0,$D1441*E691*E$5)</f>
        <v>0</v>
      </c>
      <c r="F1441" s="382">
        <f ca="1">IF(Controle!$N$16=1,0,$D1441*F691*F$5)</f>
        <v>0</v>
      </c>
      <c r="G1441" s="382">
        <f ca="1">IF(Controle!$N$16=1,0,$D1441*G691*G$5)</f>
        <v>0</v>
      </c>
      <c r="H1441" s="382">
        <f ca="1">IF(Controle!$N$16=1,0,$D1441*H691*H$5)</f>
        <v>0</v>
      </c>
      <c r="I1441" s="382">
        <f ca="1">IF(Controle!$N$16=1,0,$D1441*I691*I$5)</f>
        <v>0</v>
      </c>
      <c r="J1441" s="382">
        <f ca="1">IF(Controle!$N$16=1,0,$D1441*J691*J$5)</f>
        <v>0</v>
      </c>
      <c r="K1441" s="382">
        <f ca="1">IF(Controle!$N$16=1,0,$D1441*K691*K$5)</f>
        <v>0</v>
      </c>
      <c r="L1441" s="382">
        <f ca="1">IF(Controle!$N$16=1,0,$D1441*L691*L$5)</f>
        <v>0</v>
      </c>
      <c r="M1441" s="382">
        <f ca="1">IF(Controle!$N$16=1,0,$D1441*M691*M$5)</f>
        <v>0</v>
      </c>
      <c r="N1441" s="382">
        <f ca="1">IF(Controle!$N$16=1,0,$D1441*N691*N$5)</f>
        <v>0</v>
      </c>
      <c r="O1441" s="382">
        <f ca="1">IF(Controle!$N$16=1,0,$D1441*O691*O$5)</f>
        <v>0</v>
      </c>
      <c r="P1441" s="382">
        <f ca="1">IF(Controle!$N$16=1,0,$D1441*P691*P$5)</f>
        <v>0</v>
      </c>
      <c r="Q1441" s="382">
        <f ca="1">IF(Controle!$N$16=1,0,$D1441*Q691*Q$5)</f>
        <v>0</v>
      </c>
      <c r="R1441" s="382">
        <f ca="1">IF(Controle!$N$16=1,0,$D1441*R691*R$5)</f>
        <v>0</v>
      </c>
      <c r="S1441" s="382">
        <f ca="1">IF(Controle!$N$16=1,0,$D1441*S691*S$5)</f>
        <v>0</v>
      </c>
      <c r="T1441" s="382">
        <f ca="1">IF(Controle!$N$16=1,0,$D1441*T691*T$5)</f>
        <v>0</v>
      </c>
      <c r="U1441" s="382">
        <f ca="1">IF(Controle!$N$16=1,0,$D1441*U691*U$5)</f>
        <v>0</v>
      </c>
      <c r="V1441" s="382">
        <f ca="1">IF(Controle!$N$16=1,0,$D1441*V691*V$5)</f>
        <v>0</v>
      </c>
      <c r="W1441" s="382">
        <f ca="1">IF(Controle!$N$16=1,0,$D1441*W691*W$5)</f>
        <v>0</v>
      </c>
      <c r="X1441" s="382">
        <f ca="1">IF(Controle!$N$16=1,0,$D1441*X691*X$5)</f>
        <v>0</v>
      </c>
      <c r="Y1441" s="382">
        <f ca="1">IF(Controle!$N$16=1,0,$D1441*Y691*Y$5)</f>
        <v>0</v>
      </c>
      <c r="Z1441" s="382">
        <f ca="1">IF(Controle!$N$16=1,0,$D1441*Z691*Z$5)</f>
        <v>0</v>
      </c>
      <c r="AA1441" s="382">
        <f ca="1">IF(Controle!$N$16=1,0,$D1441*AA691*AA$5)</f>
        <v>0</v>
      </c>
      <c r="AB1441" s="382">
        <f ca="1">IF(Controle!$N$16=1,0,$D1441*AB691*AB$5)</f>
        <v>0</v>
      </c>
      <c r="AC1441" s="382">
        <f ca="1">IF(Controle!$N$16=1,0,$D1441*AC691*AC$5)</f>
        <v>0</v>
      </c>
      <c r="AD1441" s="382">
        <f ca="1">IF(Controle!$N$16=1,0,$D1441*AD691*AD$5)</f>
        <v>0</v>
      </c>
      <c r="AE1441" s="382">
        <f ca="1">IF(Controle!$N$16=1,0,$D1441*AE691*AE$5)</f>
        <v>0</v>
      </c>
      <c r="AF1441" s="382">
        <f ca="1">IF(Controle!$N$16=1,0,$D1441*AF691*AF$5)</f>
        <v>0</v>
      </c>
      <c r="AG1441" s="382">
        <f ca="1">IF(Controle!$N$16=1,0,$D1441*AG691*AG$5)</f>
        <v>0</v>
      </c>
      <c r="AH1441" s="382">
        <f ca="1">IF(Controle!$N$16=1,0,$D1441*AH691*AH$5)</f>
        <v>0</v>
      </c>
      <c r="AI1441" s="382">
        <f ca="1">IF(Controle!$N$16=1,0,$D1441*AI691*AI$5)</f>
        <v>0</v>
      </c>
      <c r="AJ1441" s="382">
        <f ca="1">IF(Controle!$N$16=1,0,$D1441*AJ691*AJ$5)</f>
        <v>0</v>
      </c>
      <c r="AK1441" s="382">
        <f ca="1">IF(Controle!$N$16=1,0,$D1441*AK691*AK$5)</f>
        <v>0</v>
      </c>
      <c r="AL1441" s="382">
        <f ca="1">IF(Controle!$N$16=1,0,$D1441*AL691*AL$5)</f>
        <v>0</v>
      </c>
      <c r="AM1441" s="382">
        <f ca="1">IF(Controle!$N$16=1,0,$D1441*AM691*AM$5)</f>
        <v>0</v>
      </c>
      <c r="AN1441" s="382">
        <f ca="1">IF(Controle!$N$16=1,0,$D1441*AN691*AN$5)</f>
        <v>0</v>
      </c>
      <c r="AO1441" s="382">
        <f ca="1">IF(Controle!$N$16=1,0,$D1441*AO691*AO$5)</f>
        <v>0</v>
      </c>
      <c r="AP1441" s="382">
        <f ca="1">IF(Controle!$N$16=1,0,$D1441*AP691*AP$5)</f>
        <v>0</v>
      </c>
      <c r="AQ1441" s="382">
        <f ca="1">IF(Controle!$N$16=1,0,$D1441*AQ691*AQ$5)</f>
        <v>0</v>
      </c>
      <c r="AR1441" s="382">
        <f ca="1">IF(Controle!$N$16=1,0,$D1441*AR691*AR$5)</f>
        <v>0</v>
      </c>
      <c r="AS1441" s="684">
        <f t="shared" ca="1" si="694"/>
        <v>0</v>
      </c>
      <c r="AT1441" s="143">
        <f t="shared" ca="1" si="695"/>
        <v>0</v>
      </c>
    </row>
    <row r="1442" spans="2:46" hidden="1" outlineLevel="1">
      <c r="B1442" s="123"/>
      <c r="C1442" s="81">
        <f t="shared" si="696"/>
        <v>12</v>
      </c>
      <c r="D1442" s="191">
        <f t="shared" ca="1" si="693"/>
        <v>0</v>
      </c>
      <c r="E1442" s="382">
        <f ca="1">IF(Controle!$N$16=1,0,$D1442*E692*E$5)</f>
        <v>0</v>
      </c>
      <c r="F1442" s="382">
        <f ca="1">IF(Controle!$N$16=1,0,$D1442*F692*F$5)</f>
        <v>0</v>
      </c>
      <c r="G1442" s="382">
        <f ca="1">IF(Controle!$N$16=1,0,$D1442*G692*G$5)</f>
        <v>0</v>
      </c>
      <c r="H1442" s="382">
        <f ca="1">IF(Controle!$N$16=1,0,$D1442*H692*H$5)</f>
        <v>0</v>
      </c>
      <c r="I1442" s="382">
        <f ca="1">IF(Controle!$N$16=1,0,$D1442*I692*I$5)</f>
        <v>0</v>
      </c>
      <c r="J1442" s="382">
        <f ca="1">IF(Controle!$N$16=1,0,$D1442*J692*J$5)</f>
        <v>0</v>
      </c>
      <c r="K1442" s="382">
        <f ca="1">IF(Controle!$N$16=1,0,$D1442*K692*K$5)</f>
        <v>0</v>
      </c>
      <c r="L1442" s="382">
        <f ca="1">IF(Controle!$N$16=1,0,$D1442*L692*L$5)</f>
        <v>0</v>
      </c>
      <c r="M1442" s="382">
        <f ca="1">IF(Controle!$N$16=1,0,$D1442*M692*M$5)</f>
        <v>0</v>
      </c>
      <c r="N1442" s="382">
        <f ca="1">IF(Controle!$N$16=1,0,$D1442*N692*N$5)</f>
        <v>0</v>
      </c>
      <c r="O1442" s="382">
        <f ca="1">IF(Controle!$N$16=1,0,$D1442*O692*O$5)</f>
        <v>0</v>
      </c>
      <c r="P1442" s="382">
        <f ca="1">IF(Controle!$N$16=1,0,$D1442*P692*P$5)</f>
        <v>0</v>
      </c>
      <c r="Q1442" s="382">
        <f ca="1">IF(Controle!$N$16=1,0,$D1442*Q692*Q$5)</f>
        <v>0</v>
      </c>
      <c r="R1442" s="382">
        <f ca="1">IF(Controle!$N$16=1,0,$D1442*R692*R$5)</f>
        <v>0</v>
      </c>
      <c r="S1442" s="382">
        <f ca="1">IF(Controle!$N$16=1,0,$D1442*S692*S$5)</f>
        <v>0</v>
      </c>
      <c r="T1442" s="382">
        <f ca="1">IF(Controle!$N$16=1,0,$D1442*T692*T$5)</f>
        <v>0</v>
      </c>
      <c r="U1442" s="382">
        <f ca="1">IF(Controle!$N$16=1,0,$D1442*U692*U$5)</f>
        <v>0</v>
      </c>
      <c r="V1442" s="382">
        <f ca="1">IF(Controle!$N$16=1,0,$D1442*V692*V$5)</f>
        <v>0</v>
      </c>
      <c r="W1442" s="382">
        <f ca="1">IF(Controle!$N$16=1,0,$D1442*W692*W$5)</f>
        <v>0</v>
      </c>
      <c r="X1442" s="382">
        <f ca="1">IF(Controle!$N$16=1,0,$D1442*X692*X$5)</f>
        <v>0</v>
      </c>
      <c r="Y1442" s="382">
        <f ca="1">IF(Controle!$N$16=1,0,$D1442*Y692*Y$5)</f>
        <v>0</v>
      </c>
      <c r="Z1442" s="382">
        <f ca="1">IF(Controle!$N$16=1,0,$D1442*Z692*Z$5)</f>
        <v>0</v>
      </c>
      <c r="AA1442" s="382">
        <f ca="1">IF(Controle!$N$16=1,0,$D1442*AA692*AA$5)</f>
        <v>0</v>
      </c>
      <c r="AB1442" s="382">
        <f ca="1">IF(Controle!$N$16=1,0,$D1442*AB692*AB$5)</f>
        <v>0</v>
      </c>
      <c r="AC1442" s="382">
        <f ca="1">IF(Controle!$N$16=1,0,$D1442*AC692*AC$5)</f>
        <v>0</v>
      </c>
      <c r="AD1442" s="382">
        <f ca="1">IF(Controle!$N$16=1,0,$D1442*AD692*AD$5)</f>
        <v>0</v>
      </c>
      <c r="AE1442" s="382">
        <f ca="1">IF(Controle!$N$16=1,0,$D1442*AE692*AE$5)</f>
        <v>0</v>
      </c>
      <c r="AF1442" s="382">
        <f ca="1">IF(Controle!$N$16=1,0,$D1442*AF692*AF$5)</f>
        <v>0</v>
      </c>
      <c r="AG1442" s="382">
        <f ca="1">IF(Controle!$N$16=1,0,$D1442*AG692*AG$5)</f>
        <v>0</v>
      </c>
      <c r="AH1442" s="382">
        <f ca="1">IF(Controle!$N$16=1,0,$D1442*AH692*AH$5)</f>
        <v>0</v>
      </c>
      <c r="AI1442" s="382">
        <f ca="1">IF(Controle!$N$16=1,0,$D1442*AI692*AI$5)</f>
        <v>0</v>
      </c>
      <c r="AJ1442" s="382">
        <f ca="1">IF(Controle!$N$16=1,0,$D1442*AJ692*AJ$5)</f>
        <v>0</v>
      </c>
      <c r="AK1442" s="382">
        <f ca="1">IF(Controle!$N$16=1,0,$D1442*AK692*AK$5)</f>
        <v>0</v>
      </c>
      <c r="AL1442" s="382">
        <f ca="1">IF(Controle!$N$16=1,0,$D1442*AL692*AL$5)</f>
        <v>0</v>
      </c>
      <c r="AM1442" s="382">
        <f ca="1">IF(Controle!$N$16=1,0,$D1442*AM692*AM$5)</f>
        <v>0</v>
      </c>
      <c r="AN1442" s="382">
        <f ca="1">IF(Controle!$N$16=1,0,$D1442*AN692*AN$5)</f>
        <v>0</v>
      </c>
      <c r="AO1442" s="382">
        <f ca="1">IF(Controle!$N$16=1,0,$D1442*AO692*AO$5)</f>
        <v>0</v>
      </c>
      <c r="AP1442" s="382">
        <f ca="1">IF(Controle!$N$16=1,0,$D1442*AP692*AP$5)</f>
        <v>0</v>
      </c>
      <c r="AQ1442" s="382">
        <f ca="1">IF(Controle!$N$16=1,0,$D1442*AQ692*AQ$5)</f>
        <v>0</v>
      </c>
      <c r="AR1442" s="382">
        <f ca="1">IF(Controle!$N$16=1,0,$D1442*AR692*AR$5)</f>
        <v>0</v>
      </c>
      <c r="AS1442" s="684">
        <f t="shared" ca="1" si="694"/>
        <v>0</v>
      </c>
      <c r="AT1442" s="143">
        <f t="shared" ca="1" si="695"/>
        <v>0</v>
      </c>
    </row>
    <row r="1443" spans="2:46" hidden="1" outlineLevel="1">
      <c r="B1443" s="123"/>
      <c r="C1443" s="81">
        <f t="shared" si="696"/>
        <v>13</v>
      </c>
      <c r="D1443" s="191">
        <f t="shared" ca="1" si="693"/>
        <v>0</v>
      </c>
      <c r="E1443" s="382">
        <f ca="1">IF(Controle!$N$16=1,0,$D1443*E693*E$5)</f>
        <v>0</v>
      </c>
      <c r="F1443" s="382">
        <f ca="1">IF(Controle!$N$16=1,0,$D1443*F693*F$5)</f>
        <v>0</v>
      </c>
      <c r="G1443" s="382">
        <f ca="1">IF(Controle!$N$16=1,0,$D1443*G693*G$5)</f>
        <v>0</v>
      </c>
      <c r="H1443" s="382">
        <f ca="1">IF(Controle!$N$16=1,0,$D1443*H693*H$5)</f>
        <v>0</v>
      </c>
      <c r="I1443" s="382">
        <f ca="1">IF(Controle!$N$16=1,0,$D1443*I693*I$5)</f>
        <v>0</v>
      </c>
      <c r="J1443" s="382">
        <f ca="1">IF(Controle!$N$16=1,0,$D1443*J693*J$5)</f>
        <v>0</v>
      </c>
      <c r="K1443" s="382">
        <f ca="1">IF(Controle!$N$16=1,0,$D1443*K693*K$5)</f>
        <v>0</v>
      </c>
      <c r="L1443" s="382">
        <f ca="1">IF(Controle!$N$16=1,0,$D1443*L693*L$5)</f>
        <v>0</v>
      </c>
      <c r="M1443" s="382">
        <f ca="1">IF(Controle!$N$16=1,0,$D1443*M693*M$5)</f>
        <v>0</v>
      </c>
      <c r="N1443" s="382">
        <f ca="1">IF(Controle!$N$16=1,0,$D1443*N693*N$5)</f>
        <v>0</v>
      </c>
      <c r="O1443" s="382">
        <f ca="1">IF(Controle!$N$16=1,0,$D1443*O693*O$5)</f>
        <v>0</v>
      </c>
      <c r="P1443" s="382">
        <f ca="1">IF(Controle!$N$16=1,0,$D1443*P693*P$5)</f>
        <v>0</v>
      </c>
      <c r="Q1443" s="382">
        <f ca="1">IF(Controle!$N$16=1,0,$D1443*Q693*Q$5)</f>
        <v>0</v>
      </c>
      <c r="R1443" s="382">
        <f ca="1">IF(Controle!$N$16=1,0,$D1443*R693*R$5)</f>
        <v>0</v>
      </c>
      <c r="S1443" s="382">
        <f ca="1">IF(Controle!$N$16=1,0,$D1443*S693*S$5)</f>
        <v>0</v>
      </c>
      <c r="T1443" s="382">
        <f ca="1">IF(Controle!$N$16=1,0,$D1443*T693*T$5)</f>
        <v>0</v>
      </c>
      <c r="U1443" s="382">
        <f ca="1">IF(Controle!$N$16=1,0,$D1443*U693*U$5)</f>
        <v>0</v>
      </c>
      <c r="V1443" s="382">
        <f ca="1">IF(Controle!$N$16=1,0,$D1443*V693*V$5)</f>
        <v>0</v>
      </c>
      <c r="W1443" s="382">
        <f ca="1">IF(Controle!$N$16=1,0,$D1443*W693*W$5)</f>
        <v>0</v>
      </c>
      <c r="X1443" s="382">
        <f ca="1">IF(Controle!$N$16=1,0,$D1443*X693*X$5)</f>
        <v>0</v>
      </c>
      <c r="Y1443" s="382">
        <f ca="1">IF(Controle!$N$16=1,0,$D1443*Y693*Y$5)</f>
        <v>0</v>
      </c>
      <c r="Z1443" s="382">
        <f ca="1">IF(Controle!$N$16=1,0,$D1443*Z693*Z$5)</f>
        <v>0</v>
      </c>
      <c r="AA1443" s="382">
        <f ca="1">IF(Controle!$N$16=1,0,$D1443*AA693*AA$5)</f>
        <v>0</v>
      </c>
      <c r="AB1443" s="382">
        <f ca="1">IF(Controle!$N$16=1,0,$D1443*AB693*AB$5)</f>
        <v>0</v>
      </c>
      <c r="AC1443" s="382">
        <f ca="1">IF(Controle!$N$16=1,0,$D1443*AC693*AC$5)</f>
        <v>0</v>
      </c>
      <c r="AD1443" s="382">
        <f ca="1">IF(Controle!$N$16=1,0,$D1443*AD693*AD$5)</f>
        <v>0</v>
      </c>
      <c r="AE1443" s="382">
        <f ca="1">IF(Controle!$N$16=1,0,$D1443*AE693*AE$5)</f>
        <v>0</v>
      </c>
      <c r="AF1443" s="382">
        <f ca="1">IF(Controle!$N$16=1,0,$D1443*AF693*AF$5)</f>
        <v>0</v>
      </c>
      <c r="AG1443" s="382">
        <f ca="1">IF(Controle!$N$16=1,0,$D1443*AG693*AG$5)</f>
        <v>0</v>
      </c>
      <c r="AH1443" s="382">
        <f ca="1">IF(Controle!$N$16=1,0,$D1443*AH693*AH$5)</f>
        <v>0</v>
      </c>
      <c r="AI1443" s="382">
        <f ca="1">IF(Controle!$N$16=1,0,$D1443*AI693*AI$5)</f>
        <v>0</v>
      </c>
      <c r="AJ1443" s="382">
        <f ca="1">IF(Controle!$N$16=1,0,$D1443*AJ693*AJ$5)</f>
        <v>0</v>
      </c>
      <c r="AK1443" s="382">
        <f ca="1">IF(Controle!$N$16=1,0,$D1443*AK693*AK$5)</f>
        <v>0</v>
      </c>
      <c r="AL1443" s="382">
        <f ca="1">IF(Controle!$N$16=1,0,$D1443*AL693*AL$5)</f>
        <v>0</v>
      </c>
      <c r="AM1443" s="382">
        <f ca="1">IF(Controle!$N$16=1,0,$D1443*AM693*AM$5)</f>
        <v>0</v>
      </c>
      <c r="AN1443" s="382">
        <f ca="1">IF(Controle!$N$16=1,0,$D1443*AN693*AN$5)</f>
        <v>0</v>
      </c>
      <c r="AO1443" s="382">
        <f ca="1">IF(Controle!$N$16=1,0,$D1443*AO693*AO$5)</f>
        <v>0</v>
      </c>
      <c r="AP1443" s="382">
        <f ca="1">IF(Controle!$N$16=1,0,$D1443*AP693*AP$5)</f>
        <v>0</v>
      </c>
      <c r="AQ1443" s="382">
        <f ca="1">IF(Controle!$N$16=1,0,$D1443*AQ693*AQ$5)</f>
        <v>0</v>
      </c>
      <c r="AR1443" s="382">
        <f ca="1">IF(Controle!$N$16=1,0,$D1443*AR693*AR$5)</f>
        <v>0</v>
      </c>
      <c r="AS1443" s="684">
        <f t="shared" ca="1" si="694"/>
        <v>0</v>
      </c>
      <c r="AT1443" s="143">
        <f t="shared" ca="1" si="695"/>
        <v>0</v>
      </c>
    </row>
    <row r="1444" spans="2:46" hidden="1" outlineLevel="1">
      <c r="B1444" s="123"/>
      <c r="C1444" s="81">
        <f t="shared" si="696"/>
        <v>14</v>
      </c>
      <c r="D1444" s="191">
        <f t="shared" ca="1" si="693"/>
        <v>0</v>
      </c>
      <c r="E1444" s="382">
        <f ca="1">IF(Controle!$N$16=1,0,$D1444*E694*E$5)</f>
        <v>0</v>
      </c>
      <c r="F1444" s="382">
        <f ca="1">IF(Controle!$N$16=1,0,$D1444*F694*F$5)</f>
        <v>0</v>
      </c>
      <c r="G1444" s="382">
        <f ca="1">IF(Controle!$N$16=1,0,$D1444*G694*G$5)</f>
        <v>0</v>
      </c>
      <c r="H1444" s="382">
        <f ca="1">IF(Controle!$N$16=1,0,$D1444*H694*H$5)</f>
        <v>0</v>
      </c>
      <c r="I1444" s="382">
        <f ca="1">IF(Controle!$N$16=1,0,$D1444*I694*I$5)</f>
        <v>0</v>
      </c>
      <c r="J1444" s="382">
        <f ca="1">IF(Controle!$N$16=1,0,$D1444*J694*J$5)</f>
        <v>0</v>
      </c>
      <c r="K1444" s="382">
        <f ca="1">IF(Controle!$N$16=1,0,$D1444*K694*K$5)</f>
        <v>0</v>
      </c>
      <c r="L1444" s="382">
        <f ca="1">IF(Controle!$N$16=1,0,$D1444*L694*L$5)</f>
        <v>0</v>
      </c>
      <c r="M1444" s="382">
        <f ca="1">IF(Controle!$N$16=1,0,$D1444*M694*M$5)</f>
        <v>0</v>
      </c>
      <c r="N1444" s="382">
        <f ca="1">IF(Controle!$N$16=1,0,$D1444*N694*N$5)</f>
        <v>0</v>
      </c>
      <c r="O1444" s="382">
        <f ca="1">IF(Controle!$N$16=1,0,$D1444*O694*O$5)</f>
        <v>0</v>
      </c>
      <c r="P1444" s="382">
        <f ca="1">IF(Controle!$N$16=1,0,$D1444*P694*P$5)</f>
        <v>0</v>
      </c>
      <c r="Q1444" s="382">
        <f ca="1">IF(Controle!$N$16=1,0,$D1444*Q694*Q$5)</f>
        <v>0</v>
      </c>
      <c r="R1444" s="382">
        <f ca="1">IF(Controle!$N$16=1,0,$D1444*R694*R$5)</f>
        <v>0</v>
      </c>
      <c r="S1444" s="382">
        <f ca="1">IF(Controle!$N$16=1,0,$D1444*S694*S$5)</f>
        <v>0</v>
      </c>
      <c r="T1444" s="382">
        <f ca="1">IF(Controle!$N$16=1,0,$D1444*T694*T$5)</f>
        <v>0</v>
      </c>
      <c r="U1444" s="382">
        <f ca="1">IF(Controle!$N$16=1,0,$D1444*U694*U$5)</f>
        <v>0</v>
      </c>
      <c r="V1444" s="382">
        <f ca="1">IF(Controle!$N$16=1,0,$D1444*V694*V$5)</f>
        <v>0</v>
      </c>
      <c r="W1444" s="382">
        <f ca="1">IF(Controle!$N$16=1,0,$D1444*W694*W$5)</f>
        <v>0</v>
      </c>
      <c r="X1444" s="382">
        <f ca="1">IF(Controle!$N$16=1,0,$D1444*X694*X$5)</f>
        <v>0</v>
      </c>
      <c r="Y1444" s="382">
        <f ca="1">IF(Controle!$N$16=1,0,$D1444*Y694*Y$5)</f>
        <v>0</v>
      </c>
      <c r="Z1444" s="382">
        <f ca="1">IF(Controle!$N$16=1,0,$D1444*Z694*Z$5)</f>
        <v>0</v>
      </c>
      <c r="AA1444" s="382">
        <f ca="1">IF(Controle!$N$16=1,0,$D1444*AA694*AA$5)</f>
        <v>0</v>
      </c>
      <c r="AB1444" s="382">
        <f ca="1">IF(Controle!$N$16=1,0,$D1444*AB694*AB$5)</f>
        <v>0</v>
      </c>
      <c r="AC1444" s="382">
        <f ca="1">IF(Controle!$N$16=1,0,$D1444*AC694*AC$5)</f>
        <v>0</v>
      </c>
      <c r="AD1444" s="382">
        <f ca="1">IF(Controle!$N$16=1,0,$D1444*AD694*AD$5)</f>
        <v>0</v>
      </c>
      <c r="AE1444" s="382">
        <f ca="1">IF(Controle!$N$16=1,0,$D1444*AE694*AE$5)</f>
        <v>0</v>
      </c>
      <c r="AF1444" s="382">
        <f ca="1">IF(Controle!$N$16=1,0,$D1444*AF694*AF$5)</f>
        <v>0</v>
      </c>
      <c r="AG1444" s="382">
        <f ca="1">IF(Controle!$N$16=1,0,$D1444*AG694*AG$5)</f>
        <v>0</v>
      </c>
      <c r="AH1444" s="382">
        <f ca="1">IF(Controle!$N$16=1,0,$D1444*AH694*AH$5)</f>
        <v>0</v>
      </c>
      <c r="AI1444" s="382">
        <f ca="1">IF(Controle!$N$16=1,0,$D1444*AI694*AI$5)</f>
        <v>0</v>
      </c>
      <c r="AJ1444" s="382">
        <f ca="1">IF(Controle!$N$16=1,0,$D1444*AJ694*AJ$5)</f>
        <v>0</v>
      </c>
      <c r="AK1444" s="382">
        <f ca="1">IF(Controle!$N$16=1,0,$D1444*AK694*AK$5)</f>
        <v>0</v>
      </c>
      <c r="AL1444" s="382">
        <f ca="1">IF(Controle!$N$16=1,0,$D1444*AL694*AL$5)</f>
        <v>0</v>
      </c>
      <c r="AM1444" s="382">
        <f ca="1">IF(Controle!$N$16=1,0,$D1444*AM694*AM$5)</f>
        <v>0</v>
      </c>
      <c r="AN1444" s="382">
        <f ca="1">IF(Controle!$N$16=1,0,$D1444*AN694*AN$5)</f>
        <v>0</v>
      </c>
      <c r="AO1444" s="382">
        <f ca="1">IF(Controle!$N$16=1,0,$D1444*AO694*AO$5)</f>
        <v>0</v>
      </c>
      <c r="AP1444" s="382">
        <f ca="1">IF(Controle!$N$16=1,0,$D1444*AP694*AP$5)</f>
        <v>0</v>
      </c>
      <c r="AQ1444" s="382">
        <f ca="1">IF(Controle!$N$16=1,0,$D1444*AQ694*AQ$5)</f>
        <v>0</v>
      </c>
      <c r="AR1444" s="382">
        <f ca="1">IF(Controle!$N$16=1,0,$D1444*AR694*AR$5)</f>
        <v>0</v>
      </c>
      <c r="AS1444" s="684">
        <f t="shared" ca="1" si="694"/>
        <v>0</v>
      </c>
      <c r="AT1444" s="143">
        <f t="shared" ca="1" si="695"/>
        <v>0</v>
      </c>
    </row>
    <row r="1445" spans="2:46" hidden="1" outlineLevel="1">
      <c r="B1445" s="123"/>
      <c r="C1445" s="81">
        <f t="shared" si="696"/>
        <v>15</v>
      </c>
      <c r="D1445" s="191">
        <f t="shared" ca="1" si="693"/>
        <v>0</v>
      </c>
      <c r="E1445" s="382">
        <f ca="1">IF(Controle!$N$16=1,0,$D1445*E695*E$5)</f>
        <v>0</v>
      </c>
      <c r="F1445" s="382">
        <f ca="1">IF(Controle!$N$16=1,0,$D1445*F695*F$5)</f>
        <v>0</v>
      </c>
      <c r="G1445" s="382">
        <f ca="1">IF(Controle!$N$16=1,0,$D1445*G695*G$5)</f>
        <v>0</v>
      </c>
      <c r="H1445" s="382">
        <f ca="1">IF(Controle!$N$16=1,0,$D1445*H695*H$5)</f>
        <v>0</v>
      </c>
      <c r="I1445" s="382">
        <f ca="1">IF(Controle!$N$16=1,0,$D1445*I695*I$5)</f>
        <v>0</v>
      </c>
      <c r="J1445" s="382">
        <f ca="1">IF(Controle!$N$16=1,0,$D1445*J695*J$5)</f>
        <v>0</v>
      </c>
      <c r="K1445" s="382">
        <f ca="1">IF(Controle!$N$16=1,0,$D1445*K695*K$5)</f>
        <v>0</v>
      </c>
      <c r="L1445" s="382">
        <f ca="1">IF(Controle!$N$16=1,0,$D1445*L695*L$5)</f>
        <v>0</v>
      </c>
      <c r="M1445" s="382">
        <f ca="1">IF(Controle!$N$16=1,0,$D1445*M695*M$5)</f>
        <v>0</v>
      </c>
      <c r="N1445" s="382">
        <f ca="1">IF(Controle!$N$16=1,0,$D1445*N695*N$5)</f>
        <v>0</v>
      </c>
      <c r="O1445" s="382">
        <f ca="1">IF(Controle!$N$16=1,0,$D1445*O695*O$5)</f>
        <v>0</v>
      </c>
      <c r="P1445" s="382">
        <f ca="1">IF(Controle!$N$16=1,0,$D1445*P695*P$5)</f>
        <v>0</v>
      </c>
      <c r="Q1445" s="382">
        <f ca="1">IF(Controle!$N$16=1,0,$D1445*Q695*Q$5)</f>
        <v>0</v>
      </c>
      <c r="R1445" s="382">
        <f ca="1">IF(Controle!$N$16=1,0,$D1445*R695*R$5)</f>
        <v>0</v>
      </c>
      <c r="S1445" s="382">
        <f ca="1">IF(Controle!$N$16=1,0,$D1445*S695*S$5)</f>
        <v>0</v>
      </c>
      <c r="T1445" s="382">
        <f ca="1">IF(Controle!$N$16=1,0,$D1445*T695*T$5)</f>
        <v>0</v>
      </c>
      <c r="U1445" s="382">
        <f ca="1">IF(Controle!$N$16=1,0,$D1445*U695*U$5)</f>
        <v>0</v>
      </c>
      <c r="V1445" s="382">
        <f ca="1">IF(Controle!$N$16=1,0,$D1445*V695*V$5)</f>
        <v>0</v>
      </c>
      <c r="W1445" s="382">
        <f ca="1">IF(Controle!$N$16=1,0,$D1445*W695*W$5)</f>
        <v>0</v>
      </c>
      <c r="X1445" s="382">
        <f ca="1">IF(Controle!$N$16=1,0,$D1445*X695*X$5)</f>
        <v>0</v>
      </c>
      <c r="Y1445" s="382">
        <f ca="1">IF(Controle!$N$16=1,0,$D1445*Y695*Y$5)</f>
        <v>0</v>
      </c>
      <c r="Z1445" s="382">
        <f ca="1">IF(Controle!$N$16=1,0,$D1445*Z695*Z$5)</f>
        <v>0</v>
      </c>
      <c r="AA1445" s="382">
        <f ca="1">IF(Controle!$N$16=1,0,$D1445*AA695*AA$5)</f>
        <v>0</v>
      </c>
      <c r="AB1445" s="382">
        <f ca="1">IF(Controle!$N$16=1,0,$D1445*AB695*AB$5)</f>
        <v>0</v>
      </c>
      <c r="AC1445" s="382">
        <f ca="1">IF(Controle!$N$16=1,0,$D1445*AC695*AC$5)</f>
        <v>0</v>
      </c>
      <c r="AD1445" s="382">
        <f ca="1">IF(Controle!$N$16=1,0,$D1445*AD695*AD$5)</f>
        <v>0</v>
      </c>
      <c r="AE1445" s="382">
        <f ca="1">IF(Controle!$N$16=1,0,$D1445*AE695*AE$5)</f>
        <v>0</v>
      </c>
      <c r="AF1445" s="382">
        <f ca="1">IF(Controle!$N$16=1,0,$D1445*AF695*AF$5)</f>
        <v>0</v>
      </c>
      <c r="AG1445" s="382">
        <f ca="1">IF(Controle!$N$16=1,0,$D1445*AG695*AG$5)</f>
        <v>0</v>
      </c>
      <c r="AH1445" s="382">
        <f ca="1">IF(Controle!$N$16=1,0,$D1445*AH695*AH$5)</f>
        <v>0</v>
      </c>
      <c r="AI1445" s="382">
        <f ca="1">IF(Controle!$N$16=1,0,$D1445*AI695*AI$5)</f>
        <v>0</v>
      </c>
      <c r="AJ1445" s="382">
        <f ca="1">IF(Controle!$N$16=1,0,$D1445*AJ695*AJ$5)</f>
        <v>0</v>
      </c>
      <c r="AK1445" s="382">
        <f ca="1">IF(Controle!$N$16=1,0,$D1445*AK695*AK$5)</f>
        <v>0</v>
      </c>
      <c r="AL1445" s="382">
        <f ca="1">IF(Controle!$N$16=1,0,$D1445*AL695*AL$5)</f>
        <v>0</v>
      </c>
      <c r="AM1445" s="382">
        <f ca="1">IF(Controle!$N$16=1,0,$D1445*AM695*AM$5)</f>
        <v>0</v>
      </c>
      <c r="AN1445" s="382">
        <f ca="1">IF(Controle!$N$16=1,0,$D1445*AN695*AN$5)</f>
        <v>0</v>
      </c>
      <c r="AO1445" s="382">
        <f ca="1">IF(Controle!$N$16=1,0,$D1445*AO695*AO$5)</f>
        <v>0</v>
      </c>
      <c r="AP1445" s="382">
        <f ca="1">IF(Controle!$N$16=1,0,$D1445*AP695*AP$5)</f>
        <v>0</v>
      </c>
      <c r="AQ1445" s="382">
        <f ca="1">IF(Controle!$N$16=1,0,$D1445*AQ695*AQ$5)</f>
        <v>0</v>
      </c>
      <c r="AR1445" s="382">
        <f ca="1">IF(Controle!$N$16=1,0,$D1445*AR695*AR$5)</f>
        <v>0</v>
      </c>
      <c r="AS1445" s="684">
        <f t="shared" ca="1" si="694"/>
        <v>0</v>
      </c>
      <c r="AT1445" s="143">
        <f t="shared" ca="1" si="695"/>
        <v>0</v>
      </c>
    </row>
    <row r="1446" spans="2:46" hidden="1" outlineLevel="1">
      <c r="B1446" s="123"/>
      <c r="C1446" s="81">
        <f t="shared" si="696"/>
        <v>16</v>
      </c>
      <c r="D1446" s="191">
        <f t="shared" ca="1" si="693"/>
        <v>0</v>
      </c>
      <c r="E1446" s="382">
        <f ca="1">IF(Controle!$N$16=1,0,$D1446*E696*E$5)</f>
        <v>0</v>
      </c>
      <c r="F1446" s="382">
        <f ca="1">IF(Controle!$N$16=1,0,$D1446*F696*F$5)</f>
        <v>0</v>
      </c>
      <c r="G1446" s="382">
        <f ca="1">IF(Controle!$N$16=1,0,$D1446*G696*G$5)</f>
        <v>0</v>
      </c>
      <c r="H1446" s="382">
        <f ca="1">IF(Controle!$N$16=1,0,$D1446*H696*H$5)</f>
        <v>0</v>
      </c>
      <c r="I1446" s="382">
        <f ca="1">IF(Controle!$N$16=1,0,$D1446*I696*I$5)</f>
        <v>0</v>
      </c>
      <c r="J1446" s="382">
        <f ca="1">IF(Controle!$N$16=1,0,$D1446*J696*J$5)</f>
        <v>0</v>
      </c>
      <c r="K1446" s="382">
        <f ca="1">IF(Controle!$N$16=1,0,$D1446*K696*K$5)</f>
        <v>0</v>
      </c>
      <c r="L1446" s="382">
        <f ca="1">IF(Controle!$N$16=1,0,$D1446*L696*L$5)</f>
        <v>0</v>
      </c>
      <c r="M1446" s="382">
        <f ca="1">IF(Controle!$N$16=1,0,$D1446*M696*M$5)</f>
        <v>0</v>
      </c>
      <c r="N1446" s="382">
        <f ca="1">IF(Controle!$N$16=1,0,$D1446*N696*N$5)</f>
        <v>0</v>
      </c>
      <c r="O1446" s="382">
        <f ca="1">IF(Controle!$N$16=1,0,$D1446*O696*O$5)</f>
        <v>0</v>
      </c>
      <c r="P1446" s="382">
        <f ca="1">IF(Controle!$N$16=1,0,$D1446*P696*P$5)</f>
        <v>0</v>
      </c>
      <c r="Q1446" s="382">
        <f ca="1">IF(Controle!$N$16=1,0,$D1446*Q696*Q$5)</f>
        <v>0</v>
      </c>
      <c r="R1446" s="382">
        <f ca="1">IF(Controle!$N$16=1,0,$D1446*R696*R$5)</f>
        <v>0</v>
      </c>
      <c r="S1446" s="382">
        <f ca="1">IF(Controle!$N$16=1,0,$D1446*S696*S$5)</f>
        <v>0</v>
      </c>
      <c r="T1446" s="382">
        <f ca="1">IF(Controle!$N$16=1,0,$D1446*T696*T$5)</f>
        <v>0</v>
      </c>
      <c r="U1446" s="382">
        <f ca="1">IF(Controle!$N$16=1,0,$D1446*U696*U$5)</f>
        <v>0</v>
      </c>
      <c r="V1446" s="382">
        <f ca="1">IF(Controle!$N$16=1,0,$D1446*V696*V$5)</f>
        <v>0</v>
      </c>
      <c r="W1446" s="382">
        <f ca="1">IF(Controle!$N$16=1,0,$D1446*W696*W$5)</f>
        <v>0</v>
      </c>
      <c r="X1446" s="382">
        <f ca="1">IF(Controle!$N$16=1,0,$D1446*X696*X$5)</f>
        <v>0</v>
      </c>
      <c r="Y1446" s="382">
        <f ca="1">IF(Controle!$N$16=1,0,$D1446*Y696*Y$5)</f>
        <v>0</v>
      </c>
      <c r="Z1446" s="382">
        <f ca="1">IF(Controle!$N$16=1,0,$D1446*Z696*Z$5)</f>
        <v>0</v>
      </c>
      <c r="AA1446" s="382">
        <f ca="1">IF(Controle!$N$16=1,0,$D1446*AA696*AA$5)</f>
        <v>0</v>
      </c>
      <c r="AB1446" s="382">
        <f ca="1">IF(Controle!$N$16=1,0,$D1446*AB696*AB$5)</f>
        <v>0</v>
      </c>
      <c r="AC1446" s="382">
        <f ca="1">IF(Controle!$N$16=1,0,$D1446*AC696*AC$5)</f>
        <v>0</v>
      </c>
      <c r="AD1446" s="382">
        <f ca="1">IF(Controle!$N$16=1,0,$D1446*AD696*AD$5)</f>
        <v>0</v>
      </c>
      <c r="AE1446" s="382">
        <f ca="1">IF(Controle!$N$16=1,0,$D1446*AE696*AE$5)</f>
        <v>0</v>
      </c>
      <c r="AF1446" s="382">
        <f ca="1">IF(Controle!$N$16=1,0,$D1446*AF696*AF$5)</f>
        <v>0</v>
      </c>
      <c r="AG1446" s="382">
        <f ca="1">IF(Controle!$N$16=1,0,$D1446*AG696*AG$5)</f>
        <v>0</v>
      </c>
      <c r="AH1446" s="382">
        <f ca="1">IF(Controle!$N$16=1,0,$D1446*AH696*AH$5)</f>
        <v>0</v>
      </c>
      <c r="AI1446" s="382">
        <f ca="1">IF(Controle!$N$16=1,0,$D1446*AI696*AI$5)</f>
        <v>0</v>
      </c>
      <c r="AJ1446" s="382">
        <f ca="1">IF(Controle!$N$16=1,0,$D1446*AJ696*AJ$5)</f>
        <v>0</v>
      </c>
      <c r="AK1446" s="382">
        <f ca="1">IF(Controle!$N$16=1,0,$D1446*AK696*AK$5)</f>
        <v>0</v>
      </c>
      <c r="AL1446" s="382">
        <f ca="1">IF(Controle!$N$16=1,0,$D1446*AL696*AL$5)</f>
        <v>0</v>
      </c>
      <c r="AM1446" s="382">
        <f ca="1">IF(Controle!$N$16=1,0,$D1446*AM696*AM$5)</f>
        <v>0</v>
      </c>
      <c r="AN1446" s="382">
        <f ca="1">IF(Controle!$N$16=1,0,$D1446*AN696*AN$5)</f>
        <v>0</v>
      </c>
      <c r="AO1446" s="382">
        <f ca="1">IF(Controle!$N$16=1,0,$D1446*AO696*AO$5)</f>
        <v>0</v>
      </c>
      <c r="AP1446" s="382">
        <f ca="1">IF(Controle!$N$16=1,0,$D1446*AP696*AP$5)</f>
        <v>0</v>
      </c>
      <c r="AQ1446" s="382">
        <f ca="1">IF(Controle!$N$16=1,0,$D1446*AQ696*AQ$5)</f>
        <v>0</v>
      </c>
      <c r="AR1446" s="382">
        <f ca="1">IF(Controle!$N$16=1,0,$D1446*AR696*AR$5)</f>
        <v>0</v>
      </c>
      <c r="AS1446" s="684">
        <f t="shared" ca="1" si="694"/>
        <v>0</v>
      </c>
      <c r="AT1446" s="143">
        <f t="shared" ca="1" si="695"/>
        <v>0</v>
      </c>
    </row>
    <row r="1447" spans="2:46" hidden="1" outlineLevel="1">
      <c r="B1447" s="123"/>
      <c r="C1447" s="81">
        <f t="shared" si="696"/>
        <v>17</v>
      </c>
      <c r="D1447" s="191">
        <f t="shared" ca="1" si="693"/>
        <v>0</v>
      </c>
      <c r="E1447" s="382">
        <f ca="1">IF(Controle!$N$16=1,0,$D1447*E697*E$5)</f>
        <v>0</v>
      </c>
      <c r="F1447" s="382">
        <f ca="1">IF(Controle!$N$16=1,0,$D1447*F697*F$5)</f>
        <v>0</v>
      </c>
      <c r="G1447" s="382">
        <f ca="1">IF(Controle!$N$16=1,0,$D1447*G697*G$5)</f>
        <v>0</v>
      </c>
      <c r="H1447" s="382">
        <f ca="1">IF(Controle!$N$16=1,0,$D1447*H697*H$5)</f>
        <v>0</v>
      </c>
      <c r="I1447" s="382">
        <f ca="1">IF(Controle!$N$16=1,0,$D1447*I697*I$5)</f>
        <v>0</v>
      </c>
      <c r="J1447" s="382">
        <f ca="1">IF(Controle!$N$16=1,0,$D1447*J697*J$5)</f>
        <v>0</v>
      </c>
      <c r="K1447" s="382">
        <f ca="1">IF(Controle!$N$16=1,0,$D1447*K697*K$5)</f>
        <v>0</v>
      </c>
      <c r="L1447" s="382">
        <f ca="1">IF(Controle!$N$16=1,0,$D1447*L697*L$5)</f>
        <v>0</v>
      </c>
      <c r="M1447" s="382">
        <f ca="1">IF(Controle!$N$16=1,0,$D1447*M697*M$5)</f>
        <v>0</v>
      </c>
      <c r="N1447" s="382">
        <f ca="1">IF(Controle!$N$16=1,0,$D1447*N697*N$5)</f>
        <v>0</v>
      </c>
      <c r="O1447" s="382">
        <f ca="1">IF(Controle!$N$16=1,0,$D1447*O697*O$5)</f>
        <v>0</v>
      </c>
      <c r="P1447" s="382">
        <f ca="1">IF(Controle!$N$16=1,0,$D1447*P697*P$5)</f>
        <v>0</v>
      </c>
      <c r="Q1447" s="382">
        <f ca="1">IF(Controle!$N$16=1,0,$D1447*Q697*Q$5)</f>
        <v>0</v>
      </c>
      <c r="R1447" s="382">
        <f ca="1">IF(Controle!$N$16=1,0,$D1447*R697*R$5)</f>
        <v>0</v>
      </c>
      <c r="S1447" s="382">
        <f ca="1">IF(Controle!$N$16=1,0,$D1447*S697*S$5)</f>
        <v>0</v>
      </c>
      <c r="T1447" s="382">
        <f ca="1">IF(Controle!$N$16=1,0,$D1447*T697*T$5)</f>
        <v>0</v>
      </c>
      <c r="U1447" s="382">
        <f ca="1">IF(Controle!$N$16=1,0,$D1447*U697*U$5)</f>
        <v>0</v>
      </c>
      <c r="V1447" s="382">
        <f ca="1">IF(Controle!$N$16=1,0,$D1447*V697*V$5)</f>
        <v>0</v>
      </c>
      <c r="W1447" s="382">
        <f ca="1">IF(Controle!$N$16=1,0,$D1447*W697*W$5)</f>
        <v>0</v>
      </c>
      <c r="X1447" s="382">
        <f ca="1">IF(Controle!$N$16=1,0,$D1447*X697*X$5)</f>
        <v>0</v>
      </c>
      <c r="Y1447" s="382">
        <f ca="1">IF(Controle!$N$16=1,0,$D1447*Y697*Y$5)</f>
        <v>0</v>
      </c>
      <c r="Z1447" s="382">
        <f ca="1">IF(Controle!$N$16=1,0,$D1447*Z697*Z$5)</f>
        <v>0</v>
      </c>
      <c r="AA1447" s="382">
        <f ca="1">IF(Controle!$N$16=1,0,$D1447*AA697*AA$5)</f>
        <v>0</v>
      </c>
      <c r="AB1447" s="382">
        <f ca="1">IF(Controle!$N$16=1,0,$D1447*AB697*AB$5)</f>
        <v>0</v>
      </c>
      <c r="AC1447" s="382">
        <f ca="1">IF(Controle!$N$16=1,0,$D1447*AC697*AC$5)</f>
        <v>0</v>
      </c>
      <c r="AD1447" s="382">
        <f ca="1">IF(Controle!$N$16=1,0,$D1447*AD697*AD$5)</f>
        <v>0</v>
      </c>
      <c r="AE1447" s="382">
        <f ca="1">IF(Controle!$N$16=1,0,$D1447*AE697*AE$5)</f>
        <v>0</v>
      </c>
      <c r="AF1447" s="382">
        <f ca="1">IF(Controle!$N$16=1,0,$D1447*AF697*AF$5)</f>
        <v>0</v>
      </c>
      <c r="AG1447" s="382">
        <f ca="1">IF(Controle!$N$16=1,0,$D1447*AG697*AG$5)</f>
        <v>0</v>
      </c>
      <c r="AH1447" s="382">
        <f ca="1">IF(Controle!$N$16=1,0,$D1447*AH697*AH$5)</f>
        <v>0</v>
      </c>
      <c r="AI1447" s="382">
        <f ca="1">IF(Controle!$N$16=1,0,$D1447*AI697*AI$5)</f>
        <v>0</v>
      </c>
      <c r="AJ1447" s="382">
        <f ca="1">IF(Controle!$N$16=1,0,$D1447*AJ697*AJ$5)</f>
        <v>0</v>
      </c>
      <c r="AK1447" s="382">
        <f ca="1">IF(Controle!$N$16=1,0,$D1447*AK697*AK$5)</f>
        <v>0</v>
      </c>
      <c r="AL1447" s="382">
        <f ca="1">IF(Controle!$N$16=1,0,$D1447*AL697*AL$5)</f>
        <v>0</v>
      </c>
      <c r="AM1447" s="382">
        <f ca="1">IF(Controle!$N$16=1,0,$D1447*AM697*AM$5)</f>
        <v>0</v>
      </c>
      <c r="AN1447" s="382">
        <f ca="1">IF(Controle!$N$16=1,0,$D1447*AN697*AN$5)</f>
        <v>0</v>
      </c>
      <c r="AO1447" s="382">
        <f ca="1">IF(Controle!$N$16=1,0,$D1447*AO697*AO$5)</f>
        <v>0</v>
      </c>
      <c r="AP1447" s="382">
        <f ca="1">IF(Controle!$N$16=1,0,$D1447*AP697*AP$5)</f>
        <v>0</v>
      </c>
      <c r="AQ1447" s="382">
        <f ca="1">IF(Controle!$N$16=1,0,$D1447*AQ697*AQ$5)</f>
        <v>0</v>
      </c>
      <c r="AR1447" s="382">
        <f ca="1">IF(Controle!$N$16=1,0,$D1447*AR697*AR$5)</f>
        <v>0</v>
      </c>
      <c r="AS1447" s="684">
        <f t="shared" ca="1" si="694"/>
        <v>0</v>
      </c>
      <c r="AT1447" s="143">
        <f t="shared" ca="1" si="695"/>
        <v>0</v>
      </c>
    </row>
    <row r="1448" spans="2:46" hidden="1" outlineLevel="1">
      <c r="B1448" s="123"/>
      <c r="C1448" s="81">
        <f t="shared" si="696"/>
        <v>18</v>
      </c>
      <c r="D1448" s="191">
        <f t="shared" ca="1" si="693"/>
        <v>0</v>
      </c>
      <c r="E1448" s="382">
        <f ca="1">IF(Controle!$N$16=1,0,$D1448*E698*E$5)</f>
        <v>0</v>
      </c>
      <c r="F1448" s="382">
        <f ca="1">IF(Controle!$N$16=1,0,$D1448*F698*F$5)</f>
        <v>0</v>
      </c>
      <c r="G1448" s="382">
        <f ca="1">IF(Controle!$N$16=1,0,$D1448*G698*G$5)</f>
        <v>0</v>
      </c>
      <c r="H1448" s="382">
        <f ca="1">IF(Controle!$N$16=1,0,$D1448*H698*H$5)</f>
        <v>0</v>
      </c>
      <c r="I1448" s="382">
        <f ca="1">IF(Controle!$N$16=1,0,$D1448*I698*I$5)</f>
        <v>0</v>
      </c>
      <c r="J1448" s="382">
        <f ca="1">IF(Controle!$N$16=1,0,$D1448*J698*J$5)</f>
        <v>0</v>
      </c>
      <c r="K1448" s="382">
        <f ca="1">IF(Controle!$N$16=1,0,$D1448*K698*K$5)</f>
        <v>0</v>
      </c>
      <c r="L1448" s="382">
        <f ca="1">IF(Controle!$N$16=1,0,$D1448*L698*L$5)</f>
        <v>0</v>
      </c>
      <c r="M1448" s="382">
        <f ca="1">IF(Controle!$N$16=1,0,$D1448*M698*M$5)</f>
        <v>0</v>
      </c>
      <c r="N1448" s="382">
        <f ca="1">IF(Controle!$N$16=1,0,$D1448*N698*N$5)</f>
        <v>0</v>
      </c>
      <c r="O1448" s="382">
        <f ca="1">IF(Controle!$N$16=1,0,$D1448*O698*O$5)</f>
        <v>0</v>
      </c>
      <c r="P1448" s="382">
        <f ca="1">IF(Controle!$N$16=1,0,$D1448*P698*P$5)</f>
        <v>0</v>
      </c>
      <c r="Q1448" s="382">
        <f ca="1">IF(Controle!$N$16=1,0,$D1448*Q698*Q$5)</f>
        <v>0</v>
      </c>
      <c r="R1448" s="382">
        <f ca="1">IF(Controle!$N$16=1,0,$D1448*R698*R$5)</f>
        <v>0</v>
      </c>
      <c r="S1448" s="382">
        <f ca="1">IF(Controle!$N$16=1,0,$D1448*S698*S$5)</f>
        <v>0</v>
      </c>
      <c r="T1448" s="382">
        <f ca="1">IF(Controle!$N$16=1,0,$D1448*T698*T$5)</f>
        <v>0</v>
      </c>
      <c r="U1448" s="382">
        <f ca="1">IF(Controle!$N$16=1,0,$D1448*U698*U$5)</f>
        <v>0</v>
      </c>
      <c r="V1448" s="382">
        <f ca="1">IF(Controle!$N$16=1,0,$D1448*V698*V$5)</f>
        <v>0</v>
      </c>
      <c r="W1448" s="382">
        <f ca="1">IF(Controle!$N$16=1,0,$D1448*W698*W$5)</f>
        <v>0</v>
      </c>
      <c r="X1448" s="382">
        <f ca="1">IF(Controle!$N$16=1,0,$D1448*X698*X$5)</f>
        <v>0</v>
      </c>
      <c r="Y1448" s="382">
        <f ca="1">IF(Controle!$N$16=1,0,$D1448*Y698*Y$5)</f>
        <v>0</v>
      </c>
      <c r="Z1448" s="382">
        <f ca="1">IF(Controle!$N$16=1,0,$D1448*Z698*Z$5)</f>
        <v>0</v>
      </c>
      <c r="AA1448" s="382">
        <f ca="1">IF(Controle!$N$16=1,0,$D1448*AA698*AA$5)</f>
        <v>0</v>
      </c>
      <c r="AB1448" s="382">
        <f ca="1">IF(Controle!$N$16=1,0,$D1448*AB698*AB$5)</f>
        <v>0</v>
      </c>
      <c r="AC1448" s="382">
        <f ca="1">IF(Controle!$N$16=1,0,$D1448*AC698*AC$5)</f>
        <v>0</v>
      </c>
      <c r="AD1448" s="382">
        <f ca="1">IF(Controle!$N$16=1,0,$D1448*AD698*AD$5)</f>
        <v>0</v>
      </c>
      <c r="AE1448" s="382">
        <f ca="1">IF(Controle!$N$16=1,0,$D1448*AE698*AE$5)</f>
        <v>0</v>
      </c>
      <c r="AF1448" s="382">
        <f ca="1">IF(Controle!$N$16=1,0,$D1448*AF698*AF$5)</f>
        <v>0</v>
      </c>
      <c r="AG1448" s="382">
        <f ca="1">IF(Controle!$N$16=1,0,$D1448*AG698*AG$5)</f>
        <v>0</v>
      </c>
      <c r="AH1448" s="382">
        <f ca="1">IF(Controle!$N$16=1,0,$D1448*AH698*AH$5)</f>
        <v>0</v>
      </c>
      <c r="AI1448" s="382">
        <f ca="1">IF(Controle!$N$16=1,0,$D1448*AI698*AI$5)</f>
        <v>0</v>
      </c>
      <c r="AJ1448" s="382">
        <f ca="1">IF(Controle!$N$16=1,0,$D1448*AJ698*AJ$5)</f>
        <v>0</v>
      </c>
      <c r="AK1448" s="382">
        <f ca="1">IF(Controle!$N$16=1,0,$D1448*AK698*AK$5)</f>
        <v>0</v>
      </c>
      <c r="AL1448" s="382">
        <f ca="1">IF(Controle!$N$16=1,0,$D1448*AL698*AL$5)</f>
        <v>0</v>
      </c>
      <c r="AM1448" s="382">
        <f ca="1">IF(Controle!$N$16=1,0,$D1448*AM698*AM$5)</f>
        <v>0</v>
      </c>
      <c r="AN1448" s="382">
        <f ca="1">IF(Controle!$N$16=1,0,$D1448*AN698*AN$5)</f>
        <v>0</v>
      </c>
      <c r="AO1448" s="382">
        <f ca="1">IF(Controle!$N$16=1,0,$D1448*AO698*AO$5)</f>
        <v>0</v>
      </c>
      <c r="AP1448" s="382">
        <f ca="1">IF(Controle!$N$16=1,0,$D1448*AP698*AP$5)</f>
        <v>0</v>
      </c>
      <c r="AQ1448" s="382">
        <f ca="1">IF(Controle!$N$16=1,0,$D1448*AQ698*AQ$5)</f>
        <v>0</v>
      </c>
      <c r="AR1448" s="382">
        <f ca="1">IF(Controle!$N$16=1,0,$D1448*AR698*AR$5)</f>
        <v>0</v>
      </c>
      <c r="AS1448" s="684">
        <f t="shared" ca="1" si="694"/>
        <v>0</v>
      </c>
      <c r="AT1448" s="143">
        <f t="shared" ca="1" si="695"/>
        <v>0</v>
      </c>
    </row>
    <row r="1449" spans="2:46" hidden="1" outlineLevel="1">
      <c r="B1449" s="123"/>
      <c r="C1449" s="81">
        <f t="shared" si="696"/>
        <v>19</v>
      </c>
      <c r="D1449" s="191">
        <f t="shared" ca="1" si="693"/>
        <v>0</v>
      </c>
      <c r="E1449" s="382">
        <f ca="1">IF(Controle!$N$16=1,0,$D1449*E699*E$5)</f>
        <v>0</v>
      </c>
      <c r="F1449" s="382">
        <f ca="1">IF(Controle!$N$16=1,0,$D1449*F699*F$5)</f>
        <v>0</v>
      </c>
      <c r="G1449" s="382">
        <f ca="1">IF(Controle!$N$16=1,0,$D1449*G699*G$5)</f>
        <v>0</v>
      </c>
      <c r="H1449" s="382">
        <f ca="1">IF(Controle!$N$16=1,0,$D1449*H699*H$5)</f>
        <v>0</v>
      </c>
      <c r="I1449" s="382">
        <f ca="1">IF(Controle!$N$16=1,0,$D1449*I699*I$5)</f>
        <v>0</v>
      </c>
      <c r="J1449" s="382">
        <f ca="1">IF(Controle!$N$16=1,0,$D1449*J699*J$5)</f>
        <v>0</v>
      </c>
      <c r="K1449" s="382">
        <f ca="1">IF(Controle!$N$16=1,0,$D1449*K699*K$5)</f>
        <v>0</v>
      </c>
      <c r="L1449" s="382">
        <f ca="1">IF(Controle!$N$16=1,0,$D1449*L699*L$5)</f>
        <v>0</v>
      </c>
      <c r="M1449" s="382">
        <f ca="1">IF(Controle!$N$16=1,0,$D1449*M699*M$5)</f>
        <v>0</v>
      </c>
      <c r="N1449" s="382">
        <f ca="1">IF(Controle!$N$16=1,0,$D1449*N699*N$5)</f>
        <v>0</v>
      </c>
      <c r="O1449" s="382">
        <f ca="1">IF(Controle!$N$16=1,0,$D1449*O699*O$5)</f>
        <v>0</v>
      </c>
      <c r="P1449" s="382">
        <f ca="1">IF(Controle!$N$16=1,0,$D1449*P699*P$5)</f>
        <v>0</v>
      </c>
      <c r="Q1449" s="382">
        <f ca="1">IF(Controle!$N$16=1,0,$D1449*Q699*Q$5)</f>
        <v>0</v>
      </c>
      <c r="R1449" s="382">
        <f ca="1">IF(Controle!$N$16=1,0,$D1449*R699*R$5)</f>
        <v>0</v>
      </c>
      <c r="S1449" s="382">
        <f ca="1">IF(Controle!$N$16=1,0,$D1449*S699*S$5)</f>
        <v>0</v>
      </c>
      <c r="T1449" s="382">
        <f ca="1">IF(Controle!$N$16=1,0,$D1449*T699*T$5)</f>
        <v>0</v>
      </c>
      <c r="U1449" s="382">
        <f ca="1">IF(Controle!$N$16=1,0,$D1449*U699*U$5)</f>
        <v>0</v>
      </c>
      <c r="V1449" s="382">
        <f ca="1">IF(Controle!$N$16=1,0,$D1449*V699*V$5)</f>
        <v>0</v>
      </c>
      <c r="W1449" s="382">
        <f ca="1">IF(Controle!$N$16=1,0,$D1449*W699*W$5)</f>
        <v>0</v>
      </c>
      <c r="X1449" s="382">
        <f ca="1">IF(Controle!$N$16=1,0,$D1449*X699*X$5)</f>
        <v>0</v>
      </c>
      <c r="Y1449" s="382">
        <f ca="1">IF(Controle!$N$16=1,0,$D1449*Y699*Y$5)</f>
        <v>0</v>
      </c>
      <c r="Z1449" s="382">
        <f ca="1">IF(Controle!$N$16=1,0,$D1449*Z699*Z$5)</f>
        <v>0</v>
      </c>
      <c r="AA1449" s="382">
        <f ca="1">IF(Controle!$N$16=1,0,$D1449*AA699*AA$5)</f>
        <v>0</v>
      </c>
      <c r="AB1449" s="382">
        <f ca="1">IF(Controle!$N$16=1,0,$D1449*AB699*AB$5)</f>
        <v>0</v>
      </c>
      <c r="AC1449" s="382">
        <f ca="1">IF(Controle!$N$16=1,0,$D1449*AC699*AC$5)</f>
        <v>0</v>
      </c>
      <c r="AD1449" s="382">
        <f ca="1">IF(Controle!$N$16=1,0,$D1449*AD699*AD$5)</f>
        <v>0</v>
      </c>
      <c r="AE1449" s="382">
        <f ca="1">IF(Controle!$N$16=1,0,$D1449*AE699*AE$5)</f>
        <v>0</v>
      </c>
      <c r="AF1449" s="382">
        <f ca="1">IF(Controle!$N$16=1,0,$D1449*AF699*AF$5)</f>
        <v>0</v>
      </c>
      <c r="AG1449" s="382">
        <f ca="1">IF(Controle!$N$16=1,0,$D1449*AG699*AG$5)</f>
        <v>0</v>
      </c>
      <c r="AH1449" s="382">
        <f ca="1">IF(Controle!$N$16=1,0,$D1449*AH699*AH$5)</f>
        <v>0</v>
      </c>
      <c r="AI1449" s="382">
        <f ca="1">IF(Controle!$N$16=1,0,$D1449*AI699*AI$5)</f>
        <v>0</v>
      </c>
      <c r="AJ1449" s="382">
        <f ca="1">IF(Controle!$N$16=1,0,$D1449*AJ699*AJ$5)</f>
        <v>0</v>
      </c>
      <c r="AK1449" s="382">
        <f ca="1">IF(Controle!$N$16=1,0,$D1449*AK699*AK$5)</f>
        <v>0</v>
      </c>
      <c r="AL1449" s="382">
        <f ca="1">IF(Controle!$N$16=1,0,$D1449*AL699*AL$5)</f>
        <v>0</v>
      </c>
      <c r="AM1449" s="382">
        <f ca="1">IF(Controle!$N$16=1,0,$D1449*AM699*AM$5)</f>
        <v>0</v>
      </c>
      <c r="AN1449" s="382">
        <f ca="1">IF(Controle!$N$16=1,0,$D1449*AN699*AN$5)</f>
        <v>0</v>
      </c>
      <c r="AO1449" s="382">
        <f ca="1">IF(Controle!$N$16=1,0,$D1449*AO699*AO$5)</f>
        <v>0</v>
      </c>
      <c r="AP1449" s="382">
        <f ca="1">IF(Controle!$N$16=1,0,$D1449*AP699*AP$5)</f>
        <v>0</v>
      </c>
      <c r="AQ1449" s="382">
        <f ca="1">IF(Controle!$N$16=1,0,$D1449*AQ699*AQ$5)</f>
        <v>0</v>
      </c>
      <c r="AR1449" s="382">
        <f ca="1">IF(Controle!$N$16=1,0,$D1449*AR699*AR$5)</f>
        <v>0</v>
      </c>
      <c r="AS1449" s="684">
        <f t="shared" ca="1" si="694"/>
        <v>0</v>
      </c>
      <c r="AT1449" s="143">
        <f t="shared" ca="1" si="695"/>
        <v>0</v>
      </c>
    </row>
    <row r="1450" spans="2:46" hidden="1" outlineLevel="1">
      <c r="B1450" s="123"/>
      <c r="C1450" s="81">
        <f t="shared" si="696"/>
        <v>20</v>
      </c>
      <c r="D1450" s="191">
        <f t="shared" ca="1" si="693"/>
        <v>0</v>
      </c>
      <c r="E1450" s="382">
        <f ca="1">IF(Controle!$N$16=1,0,$D1450*E700*E$5)</f>
        <v>0</v>
      </c>
      <c r="F1450" s="382">
        <f ca="1">IF(Controle!$N$16=1,0,$D1450*F700*F$5)</f>
        <v>0</v>
      </c>
      <c r="G1450" s="382">
        <f ca="1">IF(Controle!$N$16=1,0,$D1450*G700*G$5)</f>
        <v>0</v>
      </c>
      <c r="H1450" s="382">
        <f ca="1">IF(Controle!$N$16=1,0,$D1450*H700*H$5)</f>
        <v>0</v>
      </c>
      <c r="I1450" s="382">
        <f ca="1">IF(Controle!$N$16=1,0,$D1450*I700*I$5)</f>
        <v>0</v>
      </c>
      <c r="J1450" s="382">
        <f ca="1">IF(Controle!$N$16=1,0,$D1450*J700*J$5)</f>
        <v>0</v>
      </c>
      <c r="K1450" s="382">
        <f ca="1">IF(Controle!$N$16=1,0,$D1450*K700*K$5)</f>
        <v>0</v>
      </c>
      <c r="L1450" s="382">
        <f ca="1">IF(Controle!$N$16=1,0,$D1450*L700*L$5)</f>
        <v>0</v>
      </c>
      <c r="M1450" s="382">
        <f ca="1">IF(Controle!$N$16=1,0,$D1450*M700*M$5)</f>
        <v>0</v>
      </c>
      <c r="N1450" s="382">
        <f ca="1">IF(Controle!$N$16=1,0,$D1450*N700*N$5)</f>
        <v>0</v>
      </c>
      <c r="O1450" s="382">
        <f ca="1">IF(Controle!$N$16=1,0,$D1450*O700*O$5)</f>
        <v>0</v>
      </c>
      <c r="P1450" s="382">
        <f ca="1">IF(Controle!$N$16=1,0,$D1450*P700*P$5)</f>
        <v>0</v>
      </c>
      <c r="Q1450" s="382">
        <f ca="1">IF(Controle!$N$16=1,0,$D1450*Q700*Q$5)</f>
        <v>0</v>
      </c>
      <c r="R1450" s="382">
        <f ca="1">IF(Controle!$N$16=1,0,$D1450*R700*R$5)</f>
        <v>0</v>
      </c>
      <c r="S1450" s="382">
        <f ca="1">IF(Controle!$N$16=1,0,$D1450*S700*S$5)</f>
        <v>0</v>
      </c>
      <c r="T1450" s="382">
        <f ca="1">IF(Controle!$N$16=1,0,$D1450*T700*T$5)</f>
        <v>0</v>
      </c>
      <c r="U1450" s="382">
        <f ca="1">IF(Controle!$N$16=1,0,$D1450*U700*U$5)</f>
        <v>0</v>
      </c>
      <c r="V1450" s="382">
        <f ca="1">IF(Controle!$N$16=1,0,$D1450*V700*V$5)</f>
        <v>0</v>
      </c>
      <c r="W1450" s="382">
        <f ca="1">IF(Controle!$N$16=1,0,$D1450*W700*W$5)</f>
        <v>0</v>
      </c>
      <c r="X1450" s="382">
        <f ca="1">IF(Controle!$N$16=1,0,$D1450*X700*X$5)</f>
        <v>0</v>
      </c>
      <c r="Y1450" s="382">
        <f ca="1">IF(Controle!$N$16=1,0,$D1450*Y700*Y$5)</f>
        <v>0</v>
      </c>
      <c r="Z1450" s="382">
        <f ca="1">IF(Controle!$N$16=1,0,$D1450*Z700*Z$5)</f>
        <v>0</v>
      </c>
      <c r="AA1450" s="382">
        <f ca="1">IF(Controle!$N$16=1,0,$D1450*AA700*AA$5)</f>
        <v>0</v>
      </c>
      <c r="AB1450" s="382">
        <f ca="1">IF(Controle!$N$16=1,0,$D1450*AB700*AB$5)</f>
        <v>0</v>
      </c>
      <c r="AC1450" s="382">
        <f ca="1">IF(Controle!$N$16=1,0,$D1450*AC700*AC$5)</f>
        <v>0</v>
      </c>
      <c r="AD1450" s="382">
        <f ca="1">IF(Controle!$N$16=1,0,$D1450*AD700*AD$5)</f>
        <v>0</v>
      </c>
      <c r="AE1450" s="382">
        <f ca="1">IF(Controle!$N$16=1,0,$D1450*AE700*AE$5)</f>
        <v>0</v>
      </c>
      <c r="AF1450" s="382">
        <f ca="1">IF(Controle!$N$16=1,0,$D1450*AF700*AF$5)</f>
        <v>0</v>
      </c>
      <c r="AG1450" s="382">
        <f ca="1">IF(Controle!$N$16=1,0,$D1450*AG700*AG$5)</f>
        <v>0</v>
      </c>
      <c r="AH1450" s="382">
        <f ca="1">IF(Controle!$N$16=1,0,$D1450*AH700*AH$5)</f>
        <v>0</v>
      </c>
      <c r="AI1450" s="382">
        <f ca="1">IF(Controle!$N$16=1,0,$D1450*AI700*AI$5)</f>
        <v>0</v>
      </c>
      <c r="AJ1450" s="382">
        <f ca="1">IF(Controle!$N$16=1,0,$D1450*AJ700*AJ$5)</f>
        <v>0</v>
      </c>
      <c r="AK1450" s="382">
        <f ca="1">IF(Controle!$N$16=1,0,$D1450*AK700*AK$5)</f>
        <v>0</v>
      </c>
      <c r="AL1450" s="382">
        <f ca="1">IF(Controle!$N$16=1,0,$D1450*AL700*AL$5)</f>
        <v>0</v>
      </c>
      <c r="AM1450" s="382">
        <f ca="1">IF(Controle!$N$16=1,0,$D1450*AM700*AM$5)</f>
        <v>0</v>
      </c>
      <c r="AN1450" s="382">
        <f ca="1">IF(Controle!$N$16=1,0,$D1450*AN700*AN$5)</f>
        <v>0</v>
      </c>
      <c r="AO1450" s="382">
        <f ca="1">IF(Controle!$N$16=1,0,$D1450*AO700*AO$5)</f>
        <v>0</v>
      </c>
      <c r="AP1450" s="382">
        <f ca="1">IF(Controle!$N$16=1,0,$D1450*AP700*AP$5)</f>
        <v>0</v>
      </c>
      <c r="AQ1450" s="382">
        <f ca="1">IF(Controle!$N$16=1,0,$D1450*AQ700*AQ$5)</f>
        <v>0</v>
      </c>
      <c r="AR1450" s="382">
        <f ca="1">IF(Controle!$N$16=1,0,$D1450*AR700*AR$5)</f>
        <v>0</v>
      </c>
      <c r="AS1450" s="684">
        <f t="shared" ca="1" si="694"/>
        <v>0</v>
      </c>
      <c r="AT1450" s="143">
        <f t="shared" ca="1" si="695"/>
        <v>0</v>
      </c>
    </row>
    <row r="1451" spans="2:46" hidden="1" outlineLevel="1">
      <c r="B1451" s="123"/>
      <c r="C1451" s="81">
        <f t="shared" si="696"/>
        <v>21</v>
      </c>
      <c r="D1451" s="191">
        <f t="shared" ca="1" si="693"/>
        <v>0</v>
      </c>
      <c r="E1451" s="382">
        <f ca="1">IF(Controle!$N$16=1,0,$D1451*E701*E$5)</f>
        <v>0</v>
      </c>
      <c r="F1451" s="382">
        <f ca="1">IF(Controle!$N$16=1,0,$D1451*F701*F$5)</f>
        <v>0</v>
      </c>
      <c r="G1451" s="382">
        <f ca="1">IF(Controle!$N$16=1,0,$D1451*G701*G$5)</f>
        <v>0</v>
      </c>
      <c r="H1451" s="382">
        <f ca="1">IF(Controle!$N$16=1,0,$D1451*H701*H$5)</f>
        <v>0</v>
      </c>
      <c r="I1451" s="382">
        <f ca="1">IF(Controle!$N$16=1,0,$D1451*I701*I$5)</f>
        <v>0</v>
      </c>
      <c r="J1451" s="382">
        <f ca="1">IF(Controle!$N$16=1,0,$D1451*J701*J$5)</f>
        <v>0</v>
      </c>
      <c r="K1451" s="382">
        <f ca="1">IF(Controle!$N$16=1,0,$D1451*K701*K$5)</f>
        <v>0</v>
      </c>
      <c r="L1451" s="382">
        <f ca="1">IF(Controle!$N$16=1,0,$D1451*L701*L$5)</f>
        <v>0</v>
      </c>
      <c r="M1451" s="382">
        <f ca="1">IF(Controle!$N$16=1,0,$D1451*M701*M$5)</f>
        <v>0</v>
      </c>
      <c r="N1451" s="382">
        <f ca="1">IF(Controle!$N$16=1,0,$D1451*N701*N$5)</f>
        <v>0</v>
      </c>
      <c r="O1451" s="382">
        <f ca="1">IF(Controle!$N$16=1,0,$D1451*O701*O$5)</f>
        <v>0</v>
      </c>
      <c r="P1451" s="382">
        <f ca="1">IF(Controle!$N$16=1,0,$D1451*P701*P$5)</f>
        <v>0</v>
      </c>
      <c r="Q1451" s="382">
        <f ca="1">IF(Controle!$N$16=1,0,$D1451*Q701*Q$5)</f>
        <v>0</v>
      </c>
      <c r="R1451" s="382">
        <f ca="1">IF(Controle!$N$16=1,0,$D1451*R701*R$5)</f>
        <v>0</v>
      </c>
      <c r="S1451" s="382">
        <f ca="1">IF(Controle!$N$16=1,0,$D1451*S701*S$5)</f>
        <v>0</v>
      </c>
      <c r="T1451" s="382">
        <f ca="1">IF(Controle!$N$16=1,0,$D1451*T701*T$5)</f>
        <v>0</v>
      </c>
      <c r="U1451" s="382">
        <f ca="1">IF(Controle!$N$16=1,0,$D1451*U701*U$5)</f>
        <v>0</v>
      </c>
      <c r="V1451" s="382">
        <f ca="1">IF(Controle!$N$16=1,0,$D1451*V701*V$5)</f>
        <v>0</v>
      </c>
      <c r="W1451" s="382">
        <f ca="1">IF(Controle!$N$16=1,0,$D1451*W701*W$5)</f>
        <v>0</v>
      </c>
      <c r="X1451" s="382">
        <f ca="1">IF(Controle!$N$16=1,0,$D1451*X701*X$5)</f>
        <v>0</v>
      </c>
      <c r="Y1451" s="382">
        <f ca="1">IF(Controle!$N$16=1,0,$D1451*Y701*Y$5)</f>
        <v>0</v>
      </c>
      <c r="Z1451" s="382">
        <f ca="1">IF(Controle!$N$16=1,0,$D1451*Z701*Z$5)</f>
        <v>0</v>
      </c>
      <c r="AA1451" s="382">
        <f ca="1">IF(Controle!$N$16=1,0,$D1451*AA701*AA$5)</f>
        <v>0</v>
      </c>
      <c r="AB1451" s="382">
        <f ca="1">IF(Controle!$N$16=1,0,$D1451*AB701*AB$5)</f>
        <v>0</v>
      </c>
      <c r="AC1451" s="382">
        <f ca="1">IF(Controle!$N$16=1,0,$D1451*AC701*AC$5)</f>
        <v>0</v>
      </c>
      <c r="AD1451" s="382">
        <f ca="1">IF(Controle!$N$16=1,0,$D1451*AD701*AD$5)</f>
        <v>0</v>
      </c>
      <c r="AE1451" s="382">
        <f ca="1">IF(Controle!$N$16=1,0,$D1451*AE701*AE$5)</f>
        <v>0</v>
      </c>
      <c r="AF1451" s="382">
        <f ca="1">IF(Controle!$N$16=1,0,$D1451*AF701*AF$5)</f>
        <v>0</v>
      </c>
      <c r="AG1451" s="382">
        <f ca="1">IF(Controle!$N$16=1,0,$D1451*AG701*AG$5)</f>
        <v>0</v>
      </c>
      <c r="AH1451" s="382">
        <f ca="1">IF(Controle!$N$16=1,0,$D1451*AH701*AH$5)</f>
        <v>0</v>
      </c>
      <c r="AI1451" s="382">
        <f ca="1">IF(Controle!$N$16=1,0,$D1451*AI701*AI$5)</f>
        <v>0</v>
      </c>
      <c r="AJ1451" s="382">
        <f ca="1">IF(Controle!$N$16=1,0,$D1451*AJ701*AJ$5)</f>
        <v>0</v>
      </c>
      <c r="AK1451" s="382">
        <f ca="1">IF(Controle!$N$16=1,0,$D1451*AK701*AK$5)</f>
        <v>0</v>
      </c>
      <c r="AL1451" s="382">
        <f ca="1">IF(Controle!$N$16=1,0,$D1451*AL701*AL$5)</f>
        <v>0</v>
      </c>
      <c r="AM1451" s="382">
        <f ca="1">IF(Controle!$N$16=1,0,$D1451*AM701*AM$5)</f>
        <v>0</v>
      </c>
      <c r="AN1451" s="382">
        <f ca="1">IF(Controle!$N$16=1,0,$D1451*AN701*AN$5)</f>
        <v>0</v>
      </c>
      <c r="AO1451" s="382">
        <f ca="1">IF(Controle!$N$16=1,0,$D1451*AO701*AO$5)</f>
        <v>0</v>
      </c>
      <c r="AP1451" s="382">
        <f ca="1">IF(Controle!$N$16=1,0,$D1451*AP701*AP$5)</f>
        <v>0</v>
      </c>
      <c r="AQ1451" s="382">
        <f ca="1">IF(Controle!$N$16=1,0,$D1451*AQ701*AQ$5)</f>
        <v>0</v>
      </c>
      <c r="AR1451" s="382">
        <f ca="1">IF(Controle!$N$16=1,0,$D1451*AR701*AR$5)</f>
        <v>0</v>
      </c>
      <c r="AS1451" s="684">
        <f t="shared" ca="1" si="694"/>
        <v>0</v>
      </c>
      <c r="AT1451" s="143">
        <f t="shared" ca="1" si="695"/>
        <v>0</v>
      </c>
    </row>
    <row r="1452" spans="2:46" hidden="1" outlineLevel="1">
      <c r="B1452" s="123"/>
      <c r="C1452" s="81">
        <f t="shared" si="696"/>
        <v>22</v>
      </c>
      <c r="D1452" s="191">
        <f t="shared" ca="1" si="693"/>
        <v>0</v>
      </c>
      <c r="E1452" s="382">
        <f ca="1">IF(Controle!$N$16=1,0,$D1452*E702*E$5)</f>
        <v>0</v>
      </c>
      <c r="F1452" s="382">
        <f ca="1">IF(Controle!$N$16=1,0,$D1452*F702*F$5)</f>
        <v>0</v>
      </c>
      <c r="G1452" s="382">
        <f ca="1">IF(Controle!$N$16=1,0,$D1452*G702*G$5)</f>
        <v>0</v>
      </c>
      <c r="H1452" s="382">
        <f ca="1">IF(Controle!$N$16=1,0,$D1452*H702*H$5)</f>
        <v>0</v>
      </c>
      <c r="I1452" s="382">
        <f ca="1">IF(Controle!$N$16=1,0,$D1452*I702*I$5)</f>
        <v>0</v>
      </c>
      <c r="J1452" s="382">
        <f ca="1">IF(Controle!$N$16=1,0,$D1452*J702*J$5)</f>
        <v>0</v>
      </c>
      <c r="K1452" s="382">
        <f ca="1">IF(Controle!$N$16=1,0,$D1452*K702*K$5)</f>
        <v>0</v>
      </c>
      <c r="L1452" s="382">
        <f ca="1">IF(Controle!$N$16=1,0,$D1452*L702*L$5)</f>
        <v>0</v>
      </c>
      <c r="M1452" s="382">
        <f ca="1">IF(Controle!$N$16=1,0,$D1452*M702*M$5)</f>
        <v>0</v>
      </c>
      <c r="N1452" s="382">
        <f ca="1">IF(Controle!$N$16=1,0,$D1452*N702*N$5)</f>
        <v>0</v>
      </c>
      <c r="O1452" s="382">
        <f ca="1">IF(Controle!$N$16=1,0,$D1452*O702*O$5)</f>
        <v>0</v>
      </c>
      <c r="P1452" s="382">
        <f ca="1">IF(Controle!$N$16=1,0,$D1452*P702*P$5)</f>
        <v>0</v>
      </c>
      <c r="Q1452" s="382">
        <f ca="1">IF(Controle!$N$16=1,0,$D1452*Q702*Q$5)</f>
        <v>0</v>
      </c>
      <c r="R1452" s="382">
        <f ca="1">IF(Controle!$N$16=1,0,$D1452*R702*R$5)</f>
        <v>0</v>
      </c>
      <c r="S1452" s="382">
        <f ca="1">IF(Controle!$N$16=1,0,$D1452*S702*S$5)</f>
        <v>0</v>
      </c>
      <c r="T1452" s="382">
        <f ca="1">IF(Controle!$N$16=1,0,$D1452*T702*T$5)</f>
        <v>0</v>
      </c>
      <c r="U1452" s="382">
        <f ca="1">IF(Controle!$N$16=1,0,$D1452*U702*U$5)</f>
        <v>0</v>
      </c>
      <c r="V1452" s="382">
        <f ca="1">IF(Controle!$N$16=1,0,$D1452*V702*V$5)</f>
        <v>0</v>
      </c>
      <c r="W1452" s="382">
        <f ca="1">IF(Controle!$N$16=1,0,$D1452*W702*W$5)</f>
        <v>0</v>
      </c>
      <c r="X1452" s="382">
        <f ca="1">IF(Controle!$N$16=1,0,$D1452*X702*X$5)</f>
        <v>0</v>
      </c>
      <c r="Y1452" s="382">
        <f ca="1">IF(Controle!$N$16=1,0,$D1452*Y702*Y$5)</f>
        <v>0</v>
      </c>
      <c r="Z1452" s="382">
        <f ca="1">IF(Controle!$N$16=1,0,$D1452*Z702*Z$5)</f>
        <v>0</v>
      </c>
      <c r="AA1452" s="382">
        <f ca="1">IF(Controle!$N$16=1,0,$D1452*AA702*AA$5)</f>
        <v>0</v>
      </c>
      <c r="AB1452" s="382">
        <f ca="1">IF(Controle!$N$16=1,0,$D1452*AB702*AB$5)</f>
        <v>0</v>
      </c>
      <c r="AC1452" s="382">
        <f ca="1">IF(Controle!$N$16=1,0,$D1452*AC702*AC$5)</f>
        <v>0</v>
      </c>
      <c r="AD1452" s="382">
        <f ca="1">IF(Controle!$N$16=1,0,$D1452*AD702*AD$5)</f>
        <v>0</v>
      </c>
      <c r="AE1452" s="382">
        <f ca="1">IF(Controle!$N$16=1,0,$D1452*AE702*AE$5)</f>
        <v>0</v>
      </c>
      <c r="AF1452" s="382">
        <f ca="1">IF(Controle!$N$16=1,0,$D1452*AF702*AF$5)</f>
        <v>0</v>
      </c>
      <c r="AG1452" s="382">
        <f ca="1">IF(Controle!$N$16=1,0,$D1452*AG702*AG$5)</f>
        <v>0</v>
      </c>
      <c r="AH1452" s="382">
        <f ca="1">IF(Controle!$N$16=1,0,$D1452*AH702*AH$5)</f>
        <v>0</v>
      </c>
      <c r="AI1452" s="382">
        <f ca="1">IF(Controle!$N$16=1,0,$D1452*AI702*AI$5)</f>
        <v>0</v>
      </c>
      <c r="AJ1452" s="382">
        <f ca="1">IF(Controle!$N$16=1,0,$D1452*AJ702*AJ$5)</f>
        <v>0</v>
      </c>
      <c r="AK1452" s="382">
        <f ca="1">IF(Controle!$N$16=1,0,$D1452*AK702*AK$5)</f>
        <v>0</v>
      </c>
      <c r="AL1452" s="382">
        <f ca="1">IF(Controle!$N$16=1,0,$D1452*AL702*AL$5)</f>
        <v>0</v>
      </c>
      <c r="AM1452" s="382">
        <f ca="1">IF(Controle!$N$16=1,0,$D1452*AM702*AM$5)</f>
        <v>0</v>
      </c>
      <c r="AN1452" s="382">
        <f ca="1">IF(Controle!$N$16=1,0,$D1452*AN702*AN$5)</f>
        <v>0</v>
      </c>
      <c r="AO1452" s="382">
        <f ca="1">IF(Controle!$N$16=1,0,$D1452*AO702*AO$5)</f>
        <v>0</v>
      </c>
      <c r="AP1452" s="382">
        <f ca="1">IF(Controle!$N$16=1,0,$D1452*AP702*AP$5)</f>
        <v>0</v>
      </c>
      <c r="AQ1452" s="382">
        <f ca="1">IF(Controle!$N$16=1,0,$D1452*AQ702*AQ$5)</f>
        <v>0</v>
      </c>
      <c r="AR1452" s="382">
        <f ca="1">IF(Controle!$N$16=1,0,$D1452*AR702*AR$5)</f>
        <v>0</v>
      </c>
      <c r="AS1452" s="684">
        <f t="shared" ca="1" si="694"/>
        <v>0</v>
      </c>
      <c r="AT1452" s="143">
        <f t="shared" ca="1" si="695"/>
        <v>0</v>
      </c>
    </row>
    <row r="1453" spans="2:46" hidden="1" outlineLevel="1">
      <c r="B1453" s="123"/>
      <c r="C1453" s="81">
        <f t="shared" si="696"/>
        <v>23</v>
      </c>
      <c r="D1453" s="191">
        <f t="shared" ca="1" si="693"/>
        <v>0</v>
      </c>
      <c r="E1453" s="382">
        <f ca="1">IF(Controle!$N$16=1,0,$D1453*E703*E$5)</f>
        <v>0</v>
      </c>
      <c r="F1453" s="382">
        <f ca="1">IF(Controle!$N$16=1,0,$D1453*F703*F$5)</f>
        <v>0</v>
      </c>
      <c r="G1453" s="382">
        <f ca="1">IF(Controle!$N$16=1,0,$D1453*G703*G$5)</f>
        <v>0</v>
      </c>
      <c r="H1453" s="382">
        <f ca="1">IF(Controle!$N$16=1,0,$D1453*H703*H$5)</f>
        <v>0</v>
      </c>
      <c r="I1453" s="382">
        <f ca="1">IF(Controle!$N$16=1,0,$D1453*I703*I$5)</f>
        <v>0</v>
      </c>
      <c r="J1453" s="382">
        <f ca="1">IF(Controle!$N$16=1,0,$D1453*J703*J$5)</f>
        <v>0</v>
      </c>
      <c r="K1453" s="382">
        <f ca="1">IF(Controle!$N$16=1,0,$D1453*K703*K$5)</f>
        <v>0</v>
      </c>
      <c r="L1453" s="382">
        <f ca="1">IF(Controle!$N$16=1,0,$D1453*L703*L$5)</f>
        <v>0</v>
      </c>
      <c r="M1453" s="382">
        <f ca="1">IF(Controle!$N$16=1,0,$D1453*M703*M$5)</f>
        <v>0</v>
      </c>
      <c r="N1453" s="382">
        <f ca="1">IF(Controle!$N$16=1,0,$D1453*N703*N$5)</f>
        <v>0</v>
      </c>
      <c r="O1453" s="382">
        <f ca="1">IF(Controle!$N$16=1,0,$D1453*O703*O$5)</f>
        <v>0</v>
      </c>
      <c r="P1453" s="382">
        <f ca="1">IF(Controle!$N$16=1,0,$D1453*P703*P$5)</f>
        <v>0</v>
      </c>
      <c r="Q1453" s="382">
        <f ca="1">IF(Controle!$N$16=1,0,$D1453*Q703*Q$5)</f>
        <v>0</v>
      </c>
      <c r="R1453" s="382">
        <f ca="1">IF(Controle!$N$16=1,0,$D1453*R703*R$5)</f>
        <v>0</v>
      </c>
      <c r="S1453" s="382">
        <f ca="1">IF(Controle!$N$16=1,0,$D1453*S703*S$5)</f>
        <v>0</v>
      </c>
      <c r="T1453" s="382">
        <f ca="1">IF(Controle!$N$16=1,0,$D1453*T703*T$5)</f>
        <v>0</v>
      </c>
      <c r="U1453" s="382">
        <f ca="1">IF(Controle!$N$16=1,0,$D1453*U703*U$5)</f>
        <v>0</v>
      </c>
      <c r="V1453" s="382">
        <f ca="1">IF(Controle!$N$16=1,0,$D1453*V703*V$5)</f>
        <v>0</v>
      </c>
      <c r="W1453" s="382">
        <f ca="1">IF(Controle!$N$16=1,0,$D1453*W703*W$5)</f>
        <v>0</v>
      </c>
      <c r="X1453" s="382">
        <f ca="1">IF(Controle!$N$16=1,0,$D1453*X703*X$5)</f>
        <v>0</v>
      </c>
      <c r="Y1453" s="382">
        <f ca="1">IF(Controle!$N$16=1,0,$D1453*Y703*Y$5)</f>
        <v>0</v>
      </c>
      <c r="Z1453" s="382">
        <f ca="1">IF(Controle!$N$16=1,0,$D1453*Z703*Z$5)</f>
        <v>0</v>
      </c>
      <c r="AA1453" s="382">
        <f ca="1">IF(Controle!$N$16=1,0,$D1453*AA703*AA$5)</f>
        <v>0</v>
      </c>
      <c r="AB1453" s="382">
        <f ca="1">IF(Controle!$N$16=1,0,$D1453*AB703*AB$5)</f>
        <v>0</v>
      </c>
      <c r="AC1453" s="382">
        <f ca="1">IF(Controle!$N$16=1,0,$D1453*AC703*AC$5)</f>
        <v>0</v>
      </c>
      <c r="AD1453" s="382">
        <f ca="1">IF(Controle!$N$16=1,0,$D1453*AD703*AD$5)</f>
        <v>0</v>
      </c>
      <c r="AE1453" s="382">
        <f ca="1">IF(Controle!$N$16=1,0,$D1453*AE703*AE$5)</f>
        <v>0</v>
      </c>
      <c r="AF1453" s="382">
        <f ca="1">IF(Controle!$N$16=1,0,$D1453*AF703*AF$5)</f>
        <v>0</v>
      </c>
      <c r="AG1453" s="382">
        <f ca="1">IF(Controle!$N$16=1,0,$D1453*AG703*AG$5)</f>
        <v>0</v>
      </c>
      <c r="AH1453" s="382">
        <f ca="1">IF(Controle!$N$16=1,0,$D1453*AH703*AH$5)</f>
        <v>0</v>
      </c>
      <c r="AI1453" s="382">
        <f ca="1">IF(Controle!$N$16=1,0,$D1453*AI703*AI$5)</f>
        <v>0</v>
      </c>
      <c r="AJ1453" s="382">
        <f ca="1">IF(Controle!$N$16=1,0,$D1453*AJ703*AJ$5)</f>
        <v>0</v>
      </c>
      <c r="AK1453" s="382">
        <f ca="1">IF(Controle!$N$16=1,0,$D1453*AK703*AK$5)</f>
        <v>0</v>
      </c>
      <c r="AL1453" s="382">
        <f ca="1">IF(Controle!$N$16=1,0,$D1453*AL703*AL$5)</f>
        <v>0</v>
      </c>
      <c r="AM1453" s="382">
        <f ca="1">IF(Controle!$N$16=1,0,$D1453*AM703*AM$5)</f>
        <v>0</v>
      </c>
      <c r="AN1453" s="382">
        <f ca="1">IF(Controle!$N$16=1,0,$D1453*AN703*AN$5)</f>
        <v>0</v>
      </c>
      <c r="AO1453" s="382">
        <f ca="1">IF(Controle!$N$16=1,0,$D1453*AO703*AO$5)</f>
        <v>0</v>
      </c>
      <c r="AP1453" s="382">
        <f ca="1">IF(Controle!$N$16=1,0,$D1453*AP703*AP$5)</f>
        <v>0</v>
      </c>
      <c r="AQ1453" s="382">
        <f ca="1">IF(Controle!$N$16=1,0,$D1453*AQ703*AQ$5)</f>
        <v>0</v>
      </c>
      <c r="AR1453" s="382">
        <f ca="1">IF(Controle!$N$16=1,0,$D1453*AR703*AR$5)</f>
        <v>0</v>
      </c>
      <c r="AS1453" s="684">
        <f t="shared" ca="1" si="694"/>
        <v>0</v>
      </c>
      <c r="AT1453" s="143">
        <f t="shared" ca="1" si="695"/>
        <v>0</v>
      </c>
    </row>
    <row r="1454" spans="2:46" hidden="1" outlineLevel="1">
      <c r="B1454" s="123"/>
      <c r="C1454" s="81">
        <f t="shared" si="696"/>
        <v>24</v>
      </c>
      <c r="D1454" s="191">
        <f t="shared" ca="1" si="693"/>
        <v>0</v>
      </c>
      <c r="E1454" s="382">
        <f ca="1">IF(Controle!$N$16=1,0,$D1454*E704*E$5)</f>
        <v>0</v>
      </c>
      <c r="F1454" s="382">
        <f ca="1">IF(Controle!$N$16=1,0,$D1454*F704*F$5)</f>
        <v>0</v>
      </c>
      <c r="G1454" s="382">
        <f ca="1">IF(Controle!$N$16=1,0,$D1454*G704*G$5)</f>
        <v>0</v>
      </c>
      <c r="H1454" s="382">
        <f ca="1">IF(Controle!$N$16=1,0,$D1454*H704*H$5)</f>
        <v>0</v>
      </c>
      <c r="I1454" s="382">
        <f ca="1">IF(Controle!$N$16=1,0,$D1454*I704*I$5)</f>
        <v>0</v>
      </c>
      <c r="J1454" s="382">
        <f ca="1">IF(Controle!$N$16=1,0,$D1454*J704*J$5)</f>
        <v>0</v>
      </c>
      <c r="K1454" s="382">
        <f ca="1">IF(Controle!$N$16=1,0,$D1454*K704*K$5)</f>
        <v>0</v>
      </c>
      <c r="L1454" s="382">
        <f ca="1">IF(Controle!$N$16=1,0,$D1454*L704*L$5)</f>
        <v>0</v>
      </c>
      <c r="M1454" s="382">
        <f ca="1">IF(Controle!$N$16=1,0,$D1454*M704*M$5)</f>
        <v>0</v>
      </c>
      <c r="N1454" s="382">
        <f ca="1">IF(Controle!$N$16=1,0,$D1454*N704*N$5)</f>
        <v>0</v>
      </c>
      <c r="O1454" s="382">
        <f ca="1">IF(Controle!$N$16=1,0,$D1454*O704*O$5)</f>
        <v>0</v>
      </c>
      <c r="P1454" s="382">
        <f ca="1">IF(Controle!$N$16=1,0,$D1454*P704*P$5)</f>
        <v>0</v>
      </c>
      <c r="Q1454" s="382">
        <f ca="1">IF(Controle!$N$16=1,0,$D1454*Q704*Q$5)</f>
        <v>0</v>
      </c>
      <c r="R1454" s="382">
        <f ca="1">IF(Controle!$N$16=1,0,$D1454*R704*R$5)</f>
        <v>0</v>
      </c>
      <c r="S1454" s="382">
        <f ca="1">IF(Controle!$N$16=1,0,$D1454*S704*S$5)</f>
        <v>0</v>
      </c>
      <c r="T1454" s="382">
        <f ca="1">IF(Controle!$N$16=1,0,$D1454*T704*T$5)</f>
        <v>0</v>
      </c>
      <c r="U1454" s="382">
        <f ca="1">IF(Controle!$N$16=1,0,$D1454*U704*U$5)</f>
        <v>0</v>
      </c>
      <c r="V1454" s="382">
        <f ca="1">IF(Controle!$N$16=1,0,$D1454*V704*V$5)</f>
        <v>0</v>
      </c>
      <c r="W1454" s="382">
        <f ca="1">IF(Controle!$N$16=1,0,$D1454*W704*W$5)</f>
        <v>0</v>
      </c>
      <c r="X1454" s="382">
        <f ca="1">IF(Controle!$N$16=1,0,$D1454*X704*X$5)</f>
        <v>0</v>
      </c>
      <c r="Y1454" s="382">
        <f ca="1">IF(Controle!$N$16=1,0,$D1454*Y704*Y$5)</f>
        <v>0</v>
      </c>
      <c r="Z1454" s="382">
        <f ca="1">IF(Controle!$N$16=1,0,$D1454*Z704*Z$5)</f>
        <v>0</v>
      </c>
      <c r="AA1454" s="382">
        <f ca="1">IF(Controle!$N$16=1,0,$D1454*AA704*AA$5)</f>
        <v>0</v>
      </c>
      <c r="AB1454" s="382">
        <f ca="1">IF(Controle!$N$16=1,0,$D1454*AB704*AB$5)</f>
        <v>0</v>
      </c>
      <c r="AC1454" s="382">
        <f ca="1">IF(Controle!$N$16=1,0,$D1454*AC704*AC$5)</f>
        <v>0</v>
      </c>
      <c r="AD1454" s="382">
        <f ca="1">IF(Controle!$N$16=1,0,$D1454*AD704*AD$5)</f>
        <v>0</v>
      </c>
      <c r="AE1454" s="382">
        <f ca="1">IF(Controle!$N$16=1,0,$D1454*AE704*AE$5)</f>
        <v>0</v>
      </c>
      <c r="AF1454" s="382">
        <f ca="1">IF(Controle!$N$16=1,0,$D1454*AF704*AF$5)</f>
        <v>0</v>
      </c>
      <c r="AG1454" s="382">
        <f ca="1">IF(Controle!$N$16=1,0,$D1454*AG704*AG$5)</f>
        <v>0</v>
      </c>
      <c r="AH1454" s="382">
        <f ca="1">IF(Controle!$N$16=1,0,$D1454*AH704*AH$5)</f>
        <v>0</v>
      </c>
      <c r="AI1454" s="382">
        <f ca="1">IF(Controle!$N$16=1,0,$D1454*AI704*AI$5)</f>
        <v>0</v>
      </c>
      <c r="AJ1454" s="382">
        <f ca="1">IF(Controle!$N$16=1,0,$D1454*AJ704*AJ$5)</f>
        <v>0</v>
      </c>
      <c r="AK1454" s="382">
        <f ca="1">IF(Controle!$N$16=1,0,$D1454*AK704*AK$5)</f>
        <v>0</v>
      </c>
      <c r="AL1454" s="382">
        <f ca="1">IF(Controle!$N$16=1,0,$D1454*AL704*AL$5)</f>
        <v>0</v>
      </c>
      <c r="AM1454" s="382">
        <f ca="1">IF(Controle!$N$16=1,0,$D1454*AM704*AM$5)</f>
        <v>0</v>
      </c>
      <c r="AN1454" s="382">
        <f ca="1">IF(Controle!$N$16=1,0,$D1454*AN704*AN$5)</f>
        <v>0</v>
      </c>
      <c r="AO1454" s="382">
        <f ca="1">IF(Controle!$N$16=1,0,$D1454*AO704*AO$5)</f>
        <v>0</v>
      </c>
      <c r="AP1454" s="382">
        <f ca="1">IF(Controle!$N$16=1,0,$D1454*AP704*AP$5)</f>
        <v>0</v>
      </c>
      <c r="AQ1454" s="382">
        <f ca="1">IF(Controle!$N$16=1,0,$D1454*AQ704*AQ$5)</f>
        <v>0</v>
      </c>
      <c r="AR1454" s="382">
        <f ca="1">IF(Controle!$N$16=1,0,$D1454*AR704*AR$5)</f>
        <v>0</v>
      </c>
      <c r="AS1454" s="684">
        <f t="shared" ca="1" si="694"/>
        <v>0</v>
      </c>
      <c r="AT1454" s="143">
        <f t="shared" ca="1" si="695"/>
        <v>0</v>
      </c>
    </row>
    <row r="1455" spans="2:46" hidden="1" outlineLevel="1">
      <c r="B1455" s="123"/>
      <c r="C1455" s="81">
        <f t="shared" si="696"/>
        <v>25</v>
      </c>
      <c r="D1455" s="191">
        <f t="shared" ca="1" si="693"/>
        <v>0</v>
      </c>
      <c r="E1455" s="382">
        <f ca="1">IF(Controle!$N$16=1,0,$D1455*E705*E$5)</f>
        <v>0</v>
      </c>
      <c r="F1455" s="382">
        <f ca="1">IF(Controle!$N$16=1,0,$D1455*F705*F$5)</f>
        <v>0</v>
      </c>
      <c r="G1455" s="382">
        <f ca="1">IF(Controle!$N$16=1,0,$D1455*G705*G$5)</f>
        <v>0</v>
      </c>
      <c r="H1455" s="382">
        <f ca="1">IF(Controle!$N$16=1,0,$D1455*H705*H$5)</f>
        <v>0</v>
      </c>
      <c r="I1455" s="382">
        <f ca="1">IF(Controle!$N$16=1,0,$D1455*I705*I$5)</f>
        <v>0</v>
      </c>
      <c r="J1455" s="382">
        <f ca="1">IF(Controle!$N$16=1,0,$D1455*J705*J$5)</f>
        <v>0</v>
      </c>
      <c r="K1455" s="382">
        <f ca="1">IF(Controle!$N$16=1,0,$D1455*K705*K$5)</f>
        <v>0</v>
      </c>
      <c r="L1455" s="382">
        <f ca="1">IF(Controle!$N$16=1,0,$D1455*L705*L$5)</f>
        <v>0</v>
      </c>
      <c r="M1455" s="382">
        <f ca="1">IF(Controle!$N$16=1,0,$D1455*M705*M$5)</f>
        <v>0</v>
      </c>
      <c r="N1455" s="382">
        <f ca="1">IF(Controle!$N$16=1,0,$D1455*N705*N$5)</f>
        <v>0</v>
      </c>
      <c r="O1455" s="382">
        <f ca="1">IF(Controle!$N$16=1,0,$D1455*O705*O$5)</f>
        <v>0</v>
      </c>
      <c r="P1455" s="382">
        <f ca="1">IF(Controle!$N$16=1,0,$D1455*P705*P$5)</f>
        <v>0</v>
      </c>
      <c r="Q1455" s="382">
        <f ca="1">IF(Controle!$N$16=1,0,$D1455*Q705*Q$5)</f>
        <v>0</v>
      </c>
      <c r="R1455" s="382">
        <f ca="1">IF(Controle!$N$16=1,0,$D1455*R705*R$5)</f>
        <v>0</v>
      </c>
      <c r="S1455" s="382">
        <f ca="1">IF(Controle!$N$16=1,0,$D1455*S705*S$5)</f>
        <v>0</v>
      </c>
      <c r="T1455" s="382">
        <f ca="1">IF(Controle!$N$16=1,0,$D1455*T705*T$5)</f>
        <v>0</v>
      </c>
      <c r="U1455" s="382">
        <f ca="1">IF(Controle!$N$16=1,0,$D1455*U705*U$5)</f>
        <v>0</v>
      </c>
      <c r="V1455" s="382">
        <f ca="1">IF(Controle!$N$16=1,0,$D1455*V705*V$5)</f>
        <v>0</v>
      </c>
      <c r="W1455" s="382">
        <f ca="1">IF(Controle!$N$16=1,0,$D1455*W705*W$5)</f>
        <v>0</v>
      </c>
      <c r="X1455" s="382">
        <f ca="1">IF(Controle!$N$16=1,0,$D1455*X705*X$5)</f>
        <v>0</v>
      </c>
      <c r="Y1455" s="382">
        <f ca="1">IF(Controle!$N$16=1,0,$D1455*Y705*Y$5)</f>
        <v>0</v>
      </c>
      <c r="Z1455" s="382">
        <f ca="1">IF(Controle!$N$16=1,0,$D1455*Z705*Z$5)</f>
        <v>0</v>
      </c>
      <c r="AA1455" s="382">
        <f ca="1">IF(Controle!$N$16=1,0,$D1455*AA705*AA$5)</f>
        <v>0</v>
      </c>
      <c r="AB1455" s="382">
        <f ca="1">IF(Controle!$N$16=1,0,$D1455*AB705*AB$5)</f>
        <v>0</v>
      </c>
      <c r="AC1455" s="382">
        <f ca="1">IF(Controle!$N$16=1,0,$D1455*AC705*AC$5)</f>
        <v>0</v>
      </c>
      <c r="AD1455" s="382">
        <f ca="1">IF(Controle!$N$16=1,0,$D1455*AD705*AD$5)</f>
        <v>0</v>
      </c>
      <c r="AE1455" s="382">
        <f ca="1">IF(Controle!$N$16=1,0,$D1455*AE705*AE$5)</f>
        <v>0</v>
      </c>
      <c r="AF1455" s="382">
        <f ca="1">IF(Controle!$N$16=1,0,$D1455*AF705*AF$5)</f>
        <v>0</v>
      </c>
      <c r="AG1455" s="382">
        <f ca="1">IF(Controle!$N$16=1,0,$D1455*AG705*AG$5)</f>
        <v>0</v>
      </c>
      <c r="AH1455" s="382">
        <f ca="1">IF(Controle!$N$16=1,0,$D1455*AH705*AH$5)</f>
        <v>0</v>
      </c>
      <c r="AI1455" s="382">
        <f ca="1">IF(Controle!$N$16=1,0,$D1455*AI705*AI$5)</f>
        <v>0</v>
      </c>
      <c r="AJ1455" s="382">
        <f ca="1">IF(Controle!$N$16=1,0,$D1455*AJ705*AJ$5)</f>
        <v>0</v>
      </c>
      <c r="AK1455" s="382">
        <f ca="1">IF(Controle!$N$16=1,0,$D1455*AK705*AK$5)</f>
        <v>0</v>
      </c>
      <c r="AL1455" s="382">
        <f ca="1">IF(Controle!$N$16=1,0,$D1455*AL705*AL$5)</f>
        <v>0</v>
      </c>
      <c r="AM1455" s="382">
        <f ca="1">IF(Controle!$N$16=1,0,$D1455*AM705*AM$5)</f>
        <v>0</v>
      </c>
      <c r="AN1455" s="382">
        <f ca="1">IF(Controle!$N$16=1,0,$D1455*AN705*AN$5)</f>
        <v>0</v>
      </c>
      <c r="AO1455" s="382">
        <f ca="1">IF(Controle!$N$16=1,0,$D1455*AO705*AO$5)</f>
        <v>0</v>
      </c>
      <c r="AP1455" s="382">
        <f ca="1">IF(Controle!$N$16=1,0,$D1455*AP705*AP$5)</f>
        <v>0</v>
      </c>
      <c r="AQ1455" s="382">
        <f ca="1">IF(Controle!$N$16=1,0,$D1455*AQ705*AQ$5)</f>
        <v>0</v>
      </c>
      <c r="AR1455" s="382">
        <f ca="1">IF(Controle!$N$16=1,0,$D1455*AR705*AR$5)</f>
        <v>0</v>
      </c>
      <c r="AS1455" s="684">
        <f t="shared" ca="1" si="694"/>
        <v>0</v>
      </c>
      <c r="AT1455" s="143">
        <f t="shared" ca="1" si="695"/>
        <v>0</v>
      </c>
    </row>
    <row r="1456" spans="2:46" hidden="1" outlineLevel="1">
      <c r="B1456" s="123"/>
      <c r="C1456" s="81">
        <f t="shared" si="696"/>
        <v>26</v>
      </c>
      <c r="D1456" s="191">
        <f t="shared" ca="1" si="693"/>
        <v>0</v>
      </c>
      <c r="E1456" s="382">
        <f ca="1">IF(Controle!$N$16=1,0,$D1456*E706*E$5)</f>
        <v>0</v>
      </c>
      <c r="F1456" s="382">
        <f ca="1">IF(Controle!$N$16=1,0,$D1456*F706*F$5)</f>
        <v>0</v>
      </c>
      <c r="G1456" s="382">
        <f ca="1">IF(Controle!$N$16=1,0,$D1456*G706*G$5)</f>
        <v>0</v>
      </c>
      <c r="H1456" s="382">
        <f ca="1">IF(Controle!$N$16=1,0,$D1456*H706*H$5)</f>
        <v>0</v>
      </c>
      <c r="I1456" s="382">
        <f ca="1">IF(Controle!$N$16=1,0,$D1456*I706*I$5)</f>
        <v>0</v>
      </c>
      <c r="J1456" s="382">
        <f ca="1">IF(Controle!$N$16=1,0,$D1456*J706*J$5)</f>
        <v>0</v>
      </c>
      <c r="K1456" s="382">
        <f ca="1">IF(Controle!$N$16=1,0,$D1456*K706*K$5)</f>
        <v>0</v>
      </c>
      <c r="L1456" s="382">
        <f ca="1">IF(Controle!$N$16=1,0,$D1456*L706*L$5)</f>
        <v>0</v>
      </c>
      <c r="M1456" s="382">
        <f ca="1">IF(Controle!$N$16=1,0,$D1456*M706*M$5)</f>
        <v>0</v>
      </c>
      <c r="N1456" s="382">
        <f ca="1">IF(Controle!$N$16=1,0,$D1456*N706*N$5)</f>
        <v>0</v>
      </c>
      <c r="O1456" s="382">
        <f ca="1">IF(Controle!$N$16=1,0,$D1456*O706*O$5)</f>
        <v>0</v>
      </c>
      <c r="P1456" s="382">
        <f ca="1">IF(Controle!$N$16=1,0,$D1456*P706*P$5)</f>
        <v>0</v>
      </c>
      <c r="Q1456" s="382">
        <f ca="1">IF(Controle!$N$16=1,0,$D1456*Q706*Q$5)</f>
        <v>0</v>
      </c>
      <c r="R1456" s="382">
        <f ca="1">IF(Controle!$N$16=1,0,$D1456*R706*R$5)</f>
        <v>0</v>
      </c>
      <c r="S1456" s="382">
        <f ca="1">IF(Controle!$N$16=1,0,$D1456*S706*S$5)</f>
        <v>0</v>
      </c>
      <c r="T1456" s="382">
        <f ca="1">IF(Controle!$N$16=1,0,$D1456*T706*T$5)</f>
        <v>0</v>
      </c>
      <c r="U1456" s="382">
        <f ca="1">IF(Controle!$N$16=1,0,$D1456*U706*U$5)</f>
        <v>0</v>
      </c>
      <c r="V1456" s="382">
        <f ca="1">IF(Controle!$N$16=1,0,$D1456*V706*V$5)</f>
        <v>0</v>
      </c>
      <c r="W1456" s="382">
        <f ca="1">IF(Controle!$N$16=1,0,$D1456*W706*W$5)</f>
        <v>0</v>
      </c>
      <c r="X1456" s="382">
        <f ca="1">IF(Controle!$N$16=1,0,$D1456*X706*X$5)</f>
        <v>0</v>
      </c>
      <c r="Y1456" s="382">
        <f ca="1">IF(Controle!$N$16=1,0,$D1456*Y706*Y$5)</f>
        <v>0</v>
      </c>
      <c r="Z1456" s="382">
        <f ca="1">IF(Controle!$N$16=1,0,$D1456*Z706*Z$5)</f>
        <v>0</v>
      </c>
      <c r="AA1456" s="382">
        <f ca="1">IF(Controle!$N$16=1,0,$D1456*AA706*AA$5)</f>
        <v>0</v>
      </c>
      <c r="AB1456" s="382">
        <f ca="1">IF(Controle!$N$16=1,0,$D1456*AB706*AB$5)</f>
        <v>0</v>
      </c>
      <c r="AC1456" s="382">
        <f ca="1">IF(Controle!$N$16=1,0,$D1456*AC706*AC$5)</f>
        <v>0</v>
      </c>
      <c r="AD1456" s="382">
        <f ca="1">IF(Controle!$N$16=1,0,$D1456*AD706*AD$5)</f>
        <v>0</v>
      </c>
      <c r="AE1456" s="382">
        <f ca="1">IF(Controle!$N$16=1,0,$D1456*AE706*AE$5)</f>
        <v>0</v>
      </c>
      <c r="AF1456" s="382">
        <f ca="1">IF(Controle!$N$16=1,0,$D1456*AF706*AF$5)</f>
        <v>0</v>
      </c>
      <c r="AG1456" s="382">
        <f ca="1">IF(Controle!$N$16=1,0,$D1456*AG706*AG$5)</f>
        <v>0</v>
      </c>
      <c r="AH1456" s="382">
        <f ca="1">IF(Controle!$N$16=1,0,$D1456*AH706*AH$5)</f>
        <v>0</v>
      </c>
      <c r="AI1456" s="382">
        <f ca="1">IF(Controle!$N$16=1,0,$D1456*AI706*AI$5)</f>
        <v>0</v>
      </c>
      <c r="AJ1456" s="382">
        <f ca="1">IF(Controle!$N$16=1,0,$D1456*AJ706*AJ$5)</f>
        <v>0</v>
      </c>
      <c r="AK1456" s="382">
        <f ca="1">IF(Controle!$N$16=1,0,$D1456*AK706*AK$5)</f>
        <v>0</v>
      </c>
      <c r="AL1456" s="382">
        <f ca="1">IF(Controle!$N$16=1,0,$D1456*AL706*AL$5)</f>
        <v>0</v>
      </c>
      <c r="AM1456" s="382">
        <f ca="1">IF(Controle!$N$16=1,0,$D1456*AM706*AM$5)</f>
        <v>0</v>
      </c>
      <c r="AN1456" s="382">
        <f ca="1">IF(Controle!$N$16=1,0,$D1456*AN706*AN$5)</f>
        <v>0</v>
      </c>
      <c r="AO1456" s="382">
        <f ca="1">IF(Controle!$N$16=1,0,$D1456*AO706*AO$5)</f>
        <v>0</v>
      </c>
      <c r="AP1456" s="382">
        <f ca="1">IF(Controle!$N$16=1,0,$D1456*AP706*AP$5)</f>
        <v>0</v>
      </c>
      <c r="AQ1456" s="382">
        <f ca="1">IF(Controle!$N$16=1,0,$D1456*AQ706*AQ$5)</f>
        <v>0</v>
      </c>
      <c r="AR1456" s="382">
        <f ca="1">IF(Controle!$N$16=1,0,$D1456*AR706*AR$5)</f>
        <v>0</v>
      </c>
      <c r="AS1456" s="684">
        <f t="shared" ca="1" si="694"/>
        <v>0</v>
      </c>
      <c r="AT1456" s="143">
        <f t="shared" ca="1" si="695"/>
        <v>0</v>
      </c>
    </row>
    <row r="1457" spans="2:46" hidden="1" outlineLevel="1">
      <c r="B1457" s="123"/>
      <c r="C1457" s="81">
        <f t="shared" si="696"/>
        <v>27</v>
      </c>
      <c r="D1457" s="191">
        <f t="shared" ca="1" si="693"/>
        <v>0</v>
      </c>
      <c r="E1457" s="382">
        <f ca="1">IF(Controle!$N$16=1,0,$D1457*E707*E$5)</f>
        <v>0</v>
      </c>
      <c r="F1457" s="382">
        <f ca="1">IF(Controle!$N$16=1,0,$D1457*F707*F$5)</f>
        <v>0</v>
      </c>
      <c r="G1457" s="382">
        <f ca="1">IF(Controle!$N$16=1,0,$D1457*G707*G$5)</f>
        <v>0</v>
      </c>
      <c r="H1457" s="382">
        <f ca="1">IF(Controle!$N$16=1,0,$D1457*H707*H$5)</f>
        <v>0</v>
      </c>
      <c r="I1457" s="382">
        <f ca="1">IF(Controle!$N$16=1,0,$D1457*I707*I$5)</f>
        <v>0</v>
      </c>
      <c r="J1457" s="382">
        <f ca="1">IF(Controle!$N$16=1,0,$D1457*J707*J$5)</f>
        <v>0</v>
      </c>
      <c r="K1457" s="382">
        <f ca="1">IF(Controle!$N$16=1,0,$D1457*K707*K$5)</f>
        <v>0</v>
      </c>
      <c r="L1457" s="382">
        <f ca="1">IF(Controle!$N$16=1,0,$D1457*L707*L$5)</f>
        <v>0</v>
      </c>
      <c r="M1457" s="382">
        <f ca="1">IF(Controle!$N$16=1,0,$D1457*M707*M$5)</f>
        <v>0</v>
      </c>
      <c r="N1457" s="382">
        <f ca="1">IF(Controle!$N$16=1,0,$D1457*N707*N$5)</f>
        <v>0</v>
      </c>
      <c r="O1457" s="382">
        <f ca="1">IF(Controle!$N$16=1,0,$D1457*O707*O$5)</f>
        <v>0</v>
      </c>
      <c r="P1457" s="382">
        <f ca="1">IF(Controle!$N$16=1,0,$D1457*P707*P$5)</f>
        <v>0</v>
      </c>
      <c r="Q1457" s="382">
        <f ca="1">IF(Controle!$N$16=1,0,$D1457*Q707*Q$5)</f>
        <v>0</v>
      </c>
      <c r="R1457" s="382">
        <f ca="1">IF(Controle!$N$16=1,0,$D1457*R707*R$5)</f>
        <v>0</v>
      </c>
      <c r="S1457" s="382">
        <f ca="1">IF(Controle!$N$16=1,0,$D1457*S707*S$5)</f>
        <v>0</v>
      </c>
      <c r="T1457" s="382">
        <f ca="1">IF(Controle!$N$16=1,0,$D1457*T707*T$5)</f>
        <v>0</v>
      </c>
      <c r="U1457" s="382">
        <f ca="1">IF(Controle!$N$16=1,0,$D1457*U707*U$5)</f>
        <v>0</v>
      </c>
      <c r="V1457" s="382">
        <f ca="1">IF(Controle!$N$16=1,0,$D1457*V707*V$5)</f>
        <v>0</v>
      </c>
      <c r="W1457" s="382">
        <f ca="1">IF(Controle!$N$16=1,0,$D1457*W707*W$5)</f>
        <v>0</v>
      </c>
      <c r="X1457" s="382">
        <f ca="1">IF(Controle!$N$16=1,0,$D1457*X707*X$5)</f>
        <v>0</v>
      </c>
      <c r="Y1457" s="382">
        <f ca="1">IF(Controle!$N$16=1,0,$D1457*Y707*Y$5)</f>
        <v>0</v>
      </c>
      <c r="Z1457" s="382">
        <f ca="1">IF(Controle!$N$16=1,0,$D1457*Z707*Z$5)</f>
        <v>0</v>
      </c>
      <c r="AA1457" s="382">
        <f ca="1">IF(Controle!$N$16=1,0,$D1457*AA707*AA$5)</f>
        <v>0</v>
      </c>
      <c r="AB1457" s="382">
        <f ca="1">IF(Controle!$N$16=1,0,$D1457*AB707*AB$5)</f>
        <v>0</v>
      </c>
      <c r="AC1457" s="382">
        <f ca="1">IF(Controle!$N$16=1,0,$D1457*AC707*AC$5)</f>
        <v>0</v>
      </c>
      <c r="AD1457" s="382">
        <f ca="1">IF(Controle!$N$16=1,0,$D1457*AD707*AD$5)</f>
        <v>0</v>
      </c>
      <c r="AE1457" s="382">
        <f ca="1">IF(Controle!$N$16=1,0,$D1457*AE707*AE$5)</f>
        <v>0</v>
      </c>
      <c r="AF1457" s="382">
        <f ca="1">IF(Controle!$N$16=1,0,$D1457*AF707*AF$5)</f>
        <v>0</v>
      </c>
      <c r="AG1457" s="382">
        <f ca="1">IF(Controle!$N$16=1,0,$D1457*AG707*AG$5)</f>
        <v>0</v>
      </c>
      <c r="AH1457" s="382">
        <f ca="1">IF(Controle!$N$16=1,0,$D1457*AH707*AH$5)</f>
        <v>0</v>
      </c>
      <c r="AI1457" s="382">
        <f ca="1">IF(Controle!$N$16=1,0,$D1457*AI707*AI$5)</f>
        <v>0</v>
      </c>
      <c r="AJ1457" s="382">
        <f ca="1">IF(Controle!$N$16=1,0,$D1457*AJ707*AJ$5)</f>
        <v>0</v>
      </c>
      <c r="AK1457" s="382">
        <f ca="1">IF(Controle!$N$16=1,0,$D1457*AK707*AK$5)</f>
        <v>0</v>
      </c>
      <c r="AL1457" s="382">
        <f ca="1">IF(Controle!$N$16=1,0,$D1457*AL707*AL$5)</f>
        <v>0</v>
      </c>
      <c r="AM1457" s="382">
        <f ca="1">IF(Controle!$N$16=1,0,$D1457*AM707*AM$5)</f>
        <v>0</v>
      </c>
      <c r="AN1457" s="382">
        <f ca="1">IF(Controle!$N$16=1,0,$D1457*AN707*AN$5)</f>
        <v>0</v>
      </c>
      <c r="AO1457" s="382">
        <f ca="1">IF(Controle!$N$16=1,0,$D1457*AO707*AO$5)</f>
        <v>0</v>
      </c>
      <c r="AP1457" s="382">
        <f ca="1">IF(Controle!$N$16=1,0,$D1457*AP707*AP$5)</f>
        <v>0</v>
      </c>
      <c r="AQ1457" s="382">
        <f ca="1">IF(Controle!$N$16=1,0,$D1457*AQ707*AQ$5)</f>
        <v>0</v>
      </c>
      <c r="AR1457" s="382">
        <f ca="1">IF(Controle!$N$16=1,0,$D1457*AR707*AR$5)</f>
        <v>0</v>
      </c>
      <c r="AS1457" s="684">
        <f t="shared" ca="1" si="694"/>
        <v>0</v>
      </c>
      <c r="AT1457" s="143">
        <f t="shared" ca="1" si="695"/>
        <v>0</v>
      </c>
    </row>
    <row r="1458" spans="2:46" hidden="1" outlineLevel="1">
      <c r="B1458" s="123"/>
      <c r="C1458" s="81">
        <f t="shared" si="696"/>
        <v>28</v>
      </c>
      <c r="D1458" s="191">
        <f t="shared" ca="1" si="693"/>
        <v>0</v>
      </c>
      <c r="E1458" s="382">
        <f ca="1">IF(Controle!$N$16=1,0,$D1458*E708*E$5)</f>
        <v>0</v>
      </c>
      <c r="F1458" s="382">
        <f ca="1">IF(Controle!$N$16=1,0,$D1458*F708*F$5)</f>
        <v>0</v>
      </c>
      <c r="G1458" s="382">
        <f ca="1">IF(Controle!$N$16=1,0,$D1458*G708*G$5)</f>
        <v>0</v>
      </c>
      <c r="H1458" s="382">
        <f ca="1">IF(Controle!$N$16=1,0,$D1458*H708*H$5)</f>
        <v>0</v>
      </c>
      <c r="I1458" s="382">
        <f ca="1">IF(Controle!$N$16=1,0,$D1458*I708*I$5)</f>
        <v>0</v>
      </c>
      <c r="J1458" s="382">
        <f ca="1">IF(Controle!$N$16=1,0,$D1458*J708*J$5)</f>
        <v>0</v>
      </c>
      <c r="K1458" s="382">
        <f ca="1">IF(Controle!$N$16=1,0,$D1458*K708*K$5)</f>
        <v>0</v>
      </c>
      <c r="L1458" s="382">
        <f ca="1">IF(Controle!$N$16=1,0,$D1458*L708*L$5)</f>
        <v>0</v>
      </c>
      <c r="M1458" s="382">
        <f ca="1">IF(Controle!$N$16=1,0,$D1458*M708*M$5)</f>
        <v>0</v>
      </c>
      <c r="N1458" s="382">
        <f ca="1">IF(Controle!$N$16=1,0,$D1458*N708*N$5)</f>
        <v>0</v>
      </c>
      <c r="O1458" s="382">
        <f ca="1">IF(Controle!$N$16=1,0,$D1458*O708*O$5)</f>
        <v>0</v>
      </c>
      <c r="P1458" s="382">
        <f ca="1">IF(Controle!$N$16=1,0,$D1458*P708*P$5)</f>
        <v>0</v>
      </c>
      <c r="Q1458" s="382">
        <f ca="1">IF(Controle!$N$16=1,0,$D1458*Q708*Q$5)</f>
        <v>0</v>
      </c>
      <c r="R1458" s="382">
        <f ca="1">IF(Controle!$N$16=1,0,$D1458*R708*R$5)</f>
        <v>0</v>
      </c>
      <c r="S1458" s="382">
        <f ca="1">IF(Controle!$N$16=1,0,$D1458*S708*S$5)</f>
        <v>0</v>
      </c>
      <c r="T1458" s="382">
        <f ca="1">IF(Controle!$N$16=1,0,$D1458*T708*T$5)</f>
        <v>0</v>
      </c>
      <c r="U1458" s="382">
        <f ca="1">IF(Controle!$N$16=1,0,$D1458*U708*U$5)</f>
        <v>0</v>
      </c>
      <c r="V1458" s="382">
        <f ca="1">IF(Controle!$N$16=1,0,$D1458*V708*V$5)</f>
        <v>0</v>
      </c>
      <c r="W1458" s="382">
        <f ca="1">IF(Controle!$N$16=1,0,$D1458*W708*W$5)</f>
        <v>0</v>
      </c>
      <c r="X1458" s="382">
        <f ca="1">IF(Controle!$N$16=1,0,$D1458*X708*X$5)</f>
        <v>0</v>
      </c>
      <c r="Y1458" s="382">
        <f ca="1">IF(Controle!$N$16=1,0,$D1458*Y708*Y$5)</f>
        <v>0</v>
      </c>
      <c r="Z1458" s="382">
        <f ca="1">IF(Controle!$N$16=1,0,$D1458*Z708*Z$5)</f>
        <v>0</v>
      </c>
      <c r="AA1458" s="382">
        <f ca="1">IF(Controle!$N$16=1,0,$D1458*AA708*AA$5)</f>
        <v>0</v>
      </c>
      <c r="AB1458" s="382">
        <f ca="1">IF(Controle!$N$16=1,0,$D1458*AB708*AB$5)</f>
        <v>0</v>
      </c>
      <c r="AC1458" s="382">
        <f ca="1">IF(Controle!$N$16=1,0,$D1458*AC708*AC$5)</f>
        <v>0</v>
      </c>
      <c r="AD1458" s="382">
        <f ca="1">IF(Controle!$N$16=1,0,$D1458*AD708*AD$5)</f>
        <v>0</v>
      </c>
      <c r="AE1458" s="382">
        <f ca="1">IF(Controle!$N$16=1,0,$D1458*AE708*AE$5)</f>
        <v>0</v>
      </c>
      <c r="AF1458" s="382">
        <f ca="1">IF(Controle!$N$16=1,0,$D1458*AF708*AF$5)</f>
        <v>0</v>
      </c>
      <c r="AG1458" s="382">
        <f ca="1">IF(Controle!$N$16=1,0,$D1458*AG708*AG$5)</f>
        <v>0</v>
      </c>
      <c r="AH1458" s="382">
        <f ca="1">IF(Controle!$N$16=1,0,$D1458*AH708*AH$5)</f>
        <v>0</v>
      </c>
      <c r="AI1458" s="382">
        <f ca="1">IF(Controle!$N$16=1,0,$D1458*AI708*AI$5)</f>
        <v>0</v>
      </c>
      <c r="AJ1458" s="382">
        <f ca="1">IF(Controle!$N$16=1,0,$D1458*AJ708*AJ$5)</f>
        <v>0</v>
      </c>
      <c r="AK1458" s="382">
        <f ca="1">IF(Controle!$N$16=1,0,$D1458*AK708*AK$5)</f>
        <v>0</v>
      </c>
      <c r="AL1458" s="382">
        <f ca="1">IF(Controle!$N$16=1,0,$D1458*AL708*AL$5)</f>
        <v>0</v>
      </c>
      <c r="AM1458" s="382">
        <f ca="1">IF(Controle!$N$16=1,0,$D1458*AM708*AM$5)</f>
        <v>0</v>
      </c>
      <c r="AN1458" s="382">
        <f ca="1">IF(Controle!$N$16=1,0,$D1458*AN708*AN$5)</f>
        <v>0</v>
      </c>
      <c r="AO1458" s="382">
        <f ca="1">IF(Controle!$N$16=1,0,$D1458*AO708*AO$5)</f>
        <v>0</v>
      </c>
      <c r="AP1458" s="382">
        <f ca="1">IF(Controle!$N$16=1,0,$D1458*AP708*AP$5)</f>
        <v>0</v>
      </c>
      <c r="AQ1458" s="382">
        <f ca="1">IF(Controle!$N$16=1,0,$D1458*AQ708*AQ$5)</f>
        <v>0</v>
      </c>
      <c r="AR1458" s="382">
        <f ca="1">IF(Controle!$N$16=1,0,$D1458*AR708*AR$5)</f>
        <v>0</v>
      </c>
      <c r="AS1458" s="684">
        <f t="shared" ca="1" si="694"/>
        <v>0</v>
      </c>
      <c r="AT1458" s="143">
        <f t="shared" ca="1" si="695"/>
        <v>0</v>
      </c>
    </row>
    <row r="1459" spans="2:46" hidden="1" outlineLevel="1">
      <c r="B1459" s="123"/>
      <c r="C1459" s="81">
        <f t="shared" si="696"/>
        <v>29</v>
      </c>
      <c r="D1459" s="191">
        <f t="shared" ca="1" si="693"/>
        <v>0</v>
      </c>
      <c r="E1459" s="382">
        <f ca="1">IF(Controle!$N$16=1,0,$D1459*E709*E$5)</f>
        <v>0</v>
      </c>
      <c r="F1459" s="382">
        <f ca="1">IF(Controle!$N$16=1,0,$D1459*F709*F$5)</f>
        <v>0</v>
      </c>
      <c r="G1459" s="382">
        <f ca="1">IF(Controle!$N$16=1,0,$D1459*G709*G$5)</f>
        <v>0</v>
      </c>
      <c r="H1459" s="382">
        <f ca="1">IF(Controle!$N$16=1,0,$D1459*H709*H$5)</f>
        <v>0</v>
      </c>
      <c r="I1459" s="382">
        <f ca="1">IF(Controle!$N$16=1,0,$D1459*I709*I$5)</f>
        <v>0</v>
      </c>
      <c r="J1459" s="382">
        <f ca="1">IF(Controle!$N$16=1,0,$D1459*J709*J$5)</f>
        <v>0</v>
      </c>
      <c r="K1459" s="382">
        <f ca="1">IF(Controle!$N$16=1,0,$D1459*K709*K$5)</f>
        <v>0</v>
      </c>
      <c r="L1459" s="382">
        <f ca="1">IF(Controle!$N$16=1,0,$D1459*L709*L$5)</f>
        <v>0</v>
      </c>
      <c r="M1459" s="382">
        <f ca="1">IF(Controle!$N$16=1,0,$D1459*M709*M$5)</f>
        <v>0</v>
      </c>
      <c r="N1459" s="382">
        <f ca="1">IF(Controle!$N$16=1,0,$D1459*N709*N$5)</f>
        <v>0</v>
      </c>
      <c r="O1459" s="382">
        <f ca="1">IF(Controle!$N$16=1,0,$D1459*O709*O$5)</f>
        <v>0</v>
      </c>
      <c r="P1459" s="382">
        <f ca="1">IF(Controle!$N$16=1,0,$D1459*P709*P$5)</f>
        <v>0</v>
      </c>
      <c r="Q1459" s="382">
        <f ca="1">IF(Controle!$N$16=1,0,$D1459*Q709*Q$5)</f>
        <v>0</v>
      </c>
      <c r="R1459" s="382">
        <f ca="1">IF(Controle!$N$16=1,0,$D1459*R709*R$5)</f>
        <v>0</v>
      </c>
      <c r="S1459" s="382">
        <f ca="1">IF(Controle!$N$16=1,0,$D1459*S709*S$5)</f>
        <v>0</v>
      </c>
      <c r="T1459" s="382">
        <f ca="1">IF(Controle!$N$16=1,0,$D1459*T709*T$5)</f>
        <v>0</v>
      </c>
      <c r="U1459" s="382">
        <f ca="1">IF(Controle!$N$16=1,0,$D1459*U709*U$5)</f>
        <v>0</v>
      </c>
      <c r="V1459" s="382">
        <f ca="1">IF(Controle!$N$16=1,0,$D1459*V709*V$5)</f>
        <v>0</v>
      </c>
      <c r="W1459" s="382">
        <f ca="1">IF(Controle!$N$16=1,0,$D1459*W709*W$5)</f>
        <v>0</v>
      </c>
      <c r="X1459" s="382">
        <f ca="1">IF(Controle!$N$16=1,0,$D1459*X709*X$5)</f>
        <v>0</v>
      </c>
      <c r="Y1459" s="382">
        <f ca="1">IF(Controle!$N$16=1,0,$D1459*Y709*Y$5)</f>
        <v>0</v>
      </c>
      <c r="Z1459" s="382">
        <f ca="1">IF(Controle!$N$16=1,0,$D1459*Z709*Z$5)</f>
        <v>0</v>
      </c>
      <c r="AA1459" s="382">
        <f ca="1">IF(Controle!$N$16=1,0,$D1459*AA709*AA$5)</f>
        <v>0</v>
      </c>
      <c r="AB1459" s="382">
        <f ca="1">IF(Controle!$N$16=1,0,$D1459*AB709*AB$5)</f>
        <v>0</v>
      </c>
      <c r="AC1459" s="382">
        <f ca="1">IF(Controle!$N$16=1,0,$D1459*AC709*AC$5)</f>
        <v>0</v>
      </c>
      <c r="AD1459" s="382">
        <f ca="1">IF(Controle!$N$16=1,0,$D1459*AD709*AD$5)</f>
        <v>0</v>
      </c>
      <c r="AE1459" s="382">
        <f ca="1">IF(Controle!$N$16=1,0,$D1459*AE709*AE$5)</f>
        <v>0</v>
      </c>
      <c r="AF1459" s="382">
        <f ca="1">IF(Controle!$N$16=1,0,$D1459*AF709*AF$5)</f>
        <v>0</v>
      </c>
      <c r="AG1459" s="382">
        <f ca="1">IF(Controle!$N$16=1,0,$D1459*AG709*AG$5)</f>
        <v>0</v>
      </c>
      <c r="AH1459" s="382">
        <f ca="1">IF(Controle!$N$16=1,0,$D1459*AH709*AH$5)</f>
        <v>0</v>
      </c>
      <c r="AI1459" s="382">
        <f ca="1">IF(Controle!$N$16=1,0,$D1459*AI709*AI$5)</f>
        <v>0</v>
      </c>
      <c r="AJ1459" s="382">
        <f ca="1">IF(Controle!$N$16=1,0,$D1459*AJ709*AJ$5)</f>
        <v>0</v>
      </c>
      <c r="AK1459" s="382">
        <f ca="1">IF(Controle!$N$16=1,0,$D1459*AK709*AK$5)</f>
        <v>0</v>
      </c>
      <c r="AL1459" s="382">
        <f ca="1">IF(Controle!$N$16=1,0,$D1459*AL709*AL$5)</f>
        <v>0</v>
      </c>
      <c r="AM1459" s="382">
        <f ca="1">IF(Controle!$N$16=1,0,$D1459*AM709*AM$5)</f>
        <v>0</v>
      </c>
      <c r="AN1459" s="382">
        <f ca="1">IF(Controle!$N$16=1,0,$D1459*AN709*AN$5)</f>
        <v>0</v>
      </c>
      <c r="AO1459" s="382">
        <f ca="1">IF(Controle!$N$16=1,0,$D1459*AO709*AO$5)</f>
        <v>0</v>
      </c>
      <c r="AP1459" s="382">
        <f ca="1">IF(Controle!$N$16=1,0,$D1459*AP709*AP$5)</f>
        <v>0</v>
      </c>
      <c r="AQ1459" s="382">
        <f ca="1">IF(Controle!$N$16=1,0,$D1459*AQ709*AQ$5)</f>
        <v>0</v>
      </c>
      <c r="AR1459" s="382">
        <f ca="1">IF(Controle!$N$16=1,0,$D1459*AR709*AR$5)</f>
        <v>0</v>
      </c>
      <c r="AS1459" s="684">
        <f t="shared" ca="1" si="694"/>
        <v>0</v>
      </c>
      <c r="AT1459" s="143">
        <f t="shared" ca="1" si="695"/>
        <v>0</v>
      </c>
    </row>
    <row r="1460" spans="2:46" hidden="1" outlineLevel="1">
      <c r="B1460" s="123"/>
      <c r="C1460" s="81">
        <f t="shared" si="696"/>
        <v>30</v>
      </c>
      <c r="D1460" s="191">
        <f t="shared" ca="1" si="693"/>
        <v>0</v>
      </c>
      <c r="E1460" s="382">
        <f ca="1">IF(Controle!$N$16=1,0,$D1460*E710*E$5)</f>
        <v>0</v>
      </c>
      <c r="F1460" s="382">
        <f ca="1">IF(Controle!$N$16=1,0,$D1460*F710*F$5)</f>
        <v>0</v>
      </c>
      <c r="G1460" s="382">
        <f ca="1">IF(Controle!$N$16=1,0,$D1460*G710*G$5)</f>
        <v>0</v>
      </c>
      <c r="H1460" s="382">
        <f ca="1">IF(Controle!$N$16=1,0,$D1460*H710*H$5)</f>
        <v>0</v>
      </c>
      <c r="I1460" s="382">
        <f ca="1">IF(Controle!$N$16=1,0,$D1460*I710*I$5)</f>
        <v>0</v>
      </c>
      <c r="J1460" s="382">
        <f ca="1">IF(Controle!$N$16=1,0,$D1460*J710*J$5)</f>
        <v>0</v>
      </c>
      <c r="K1460" s="382">
        <f ca="1">IF(Controle!$N$16=1,0,$D1460*K710*K$5)</f>
        <v>0</v>
      </c>
      <c r="L1460" s="382">
        <f ca="1">IF(Controle!$N$16=1,0,$D1460*L710*L$5)</f>
        <v>0</v>
      </c>
      <c r="M1460" s="382">
        <f ca="1">IF(Controle!$N$16=1,0,$D1460*M710*M$5)</f>
        <v>0</v>
      </c>
      <c r="N1460" s="382">
        <f ca="1">IF(Controle!$N$16=1,0,$D1460*N710*N$5)</f>
        <v>0</v>
      </c>
      <c r="O1460" s="382">
        <f ca="1">IF(Controle!$N$16=1,0,$D1460*O710*O$5)</f>
        <v>0</v>
      </c>
      <c r="P1460" s="382">
        <f ca="1">IF(Controle!$N$16=1,0,$D1460*P710*P$5)</f>
        <v>0</v>
      </c>
      <c r="Q1460" s="382">
        <f ca="1">IF(Controle!$N$16=1,0,$D1460*Q710*Q$5)</f>
        <v>0</v>
      </c>
      <c r="R1460" s="382">
        <f ca="1">IF(Controle!$N$16=1,0,$D1460*R710*R$5)</f>
        <v>0</v>
      </c>
      <c r="S1460" s="382">
        <f ca="1">IF(Controle!$N$16=1,0,$D1460*S710*S$5)</f>
        <v>0</v>
      </c>
      <c r="T1460" s="382">
        <f ca="1">IF(Controle!$N$16=1,0,$D1460*T710*T$5)</f>
        <v>0</v>
      </c>
      <c r="U1460" s="382">
        <f ca="1">IF(Controle!$N$16=1,0,$D1460*U710*U$5)</f>
        <v>0</v>
      </c>
      <c r="V1460" s="382">
        <f ca="1">IF(Controle!$N$16=1,0,$D1460*V710*V$5)</f>
        <v>0</v>
      </c>
      <c r="W1460" s="382">
        <f ca="1">IF(Controle!$N$16=1,0,$D1460*W710*W$5)</f>
        <v>0</v>
      </c>
      <c r="X1460" s="382">
        <f ca="1">IF(Controle!$N$16=1,0,$D1460*X710*X$5)</f>
        <v>0</v>
      </c>
      <c r="Y1460" s="382">
        <f ca="1">IF(Controle!$N$16=1,0,$D1460*Y710*Y$5)</f>
        <v>0</v>
      </c>
      <c r="Z1460" s="382">
        <f ca="1">IF(Controle!$N$16=1,0,$D1460*Z710*Z$5)</f>
        <v>0</v>
      </c>
      <c r="AA1460" s="382">
        <f ca="1">IF(Controle!$N$16=1,0,$D1460*AA710*AA$5)</f>
        <v>0</v>
      </c>
      <c r="AB1460" s="382">
        <f ca="1">IF(Controle!$N$16=1,0,$D1460*AB710*AB$5)</f>
        <v>0</v>
      </c>
      <c r="AC1460" s="382">
        <f ca="1">IF(Controle!$N$16=1,0,$D1460*AC710*AC$5)</f>
        <v>0</v>
      </c>
      <c r="AD1460" s="382">
        <f ca="1">IF(Controle!$N$16=1,0,$D1460*AD710*AD$5)</f>
        <v>0</v>
      </c>
      <c r="AE1460" s="382">
        <f ca="1">IF(Controle!$N$16=1,0,$D1460*AE710*AE$5)</f>
        <v>0</v>
      </c>
      <c r="AF1460" s="382">
        <f ca="1">IF(Controle!$N$16=1,0,$D1460*AF710*AF$5)</f>
        <v>0</v>
      </c>
      <c r="AG1460" s="382">
        <f ca="1">IF(Controle!$N$16=1,0,$D1460*AG710*AG$5)</f>
        <v>0</v>
      </c>
      <c r="AH1460" s="382">
        <f ca="1">IF(Controle!$N$16=1,0,$D1460*AH710*AH$5)</f>
        <v>0</v>
      </c>
      <c r="AI1460" s="382">
        <f ca="1">IF(Controle!$N$16=1,0,$D1460*AI710*AI$5)</f>
        <v>0</v>
      </c>
      <c r="AJ1460" s="382">
        <f ca="1">IF(Controle!$N$16=1,0,$D1460*AJ710*AJ$5)</f>
        <v>0</v>
      </c>
      <c r="AK1460" s="382">
        <f ca="1">IF(Controle!$N$16=1,0,$D1460*AK710*AK$5)</f>
        <v>0</v>
      </c>
      <c r="AL1460" s="382">
        <f ca="1">IF(Controle!$N$16=1,0,$D1460*AL710*AL$5)</f>
        <v>0</v>
      </c>
      <c r="AM1460" s="382">
        <f ca="1">IF(Controle!$N$16=1,0,$D1460*AM710*AM$5)</f>
        <v>0</v>
      </c>
      <c r="AN1460" s="382">
        <f ca="1">IF(Controle!$N$16=1,0,$D1460*AN710*AN$5)</f>
        <v>0</v>
      </c>
      <c r="AO1460" s="382">
        <f ca="1">IF(Controle!$N$16=1,0,$D1460*AO710*AO$5)</f>
        <v>0</v>
      </c>
      <c r="AP1460" s="382">
        <f ca="1">IF(Controle!$N$16=1,0,$D1460*AP710*AP$5)</f>
        <v>0</v>
      </c>
      <c r="AQ1460" s="382">
        <f ca="1">IF(Controle!$N$16=1,0,$D1460*AQ710*AQ$5)</f>
        <v>0</v>
      </c>
      <c r="AR1460" s="382">
        <f ca="1">IF(Controle!$N$16=1,0,$D1460*AR710*AR$5)</f>
        <v>0</v>
      </c>
      <c r="AS1460" s="684">
        <f t="shared" ca="1" si="694"/>
        <v>0</v>
      </c>
      <c r="AT1460" s="143">
        <f t="shared" ca="1" si="695"/>
        <v>0</v>
      </c>
    </row>
    <row r="1461" spans="2:46" hidden="1" outlineLevel="1">
      <c r="B1461" s="123"/>
      <c r="C1461" s="81">
        <f t="shared" si="696"/>
        <v>31</v>
      </c>
      <c r="D1461" s="191">
        <f t="shared" ca="1" si="693"/>
        <v>0</v>
      </c>
      <c r="E1461" s="382">
        <f ca="1">IF(Controle!$N$16=1,0,$D1461*E711*E$5)</f>
        <v>0</v>
      </c>
      <c r="F1461" s="382">
        <f ca="1">IF(Controle!$N$16=1,0,$D1461*F711*F$5)</f>
        <v>0</v>
      </c>
      <c r="G1461" s="382">
        <f ca="1">IF(Controle!$N$16=1,0,$D1461*G711*G$5)</f>
        <v>0</v>
      </c>
      <c r="H1461" s="382">
        <f ca="1">IF(Controle!$N$16=1,0,$D1461*H711*H$5)</f>
        <v>0</v>
      </c>
      <c r="I1461" s="382">
        <f ca="1">IF(Controle!$N$16=1,0,$D1461*I711*I$5)</f>
        <v>0</v>
      </c>
      <c r="J1461" s="382">
        <f ca="1">IF(Controle!$N$16=1,0,$D1461*J711*J$5)</f>
        <v>0</v>
      </c>
      <c r="K1461" s="382">
        <f ca="1">IF(Controle!$N$16=1,0,$D1461*K711*K$5)</f>
        <v>0</v>
      </c>
      <c r="L1461" s="382">
        <f ca="1">IF(Controle!$N$16=1,0,$D1461*L711*L$5)</f>
        <v>0</v>
      </c>
      <c r="M1461" s="382">
        <f ca="1">IF(Controle!$N$16=1,0,$D1461*M711*M$5)</f>
        <v>0</v>
      </c>
      <c r="N1461" s="382">
        <f ca="1">IF(Controle!$N$16=1,0,$D1461*N711*N$5)</f>
        <v>0</v>
      </c>
      <c r="O1461" s="382">
        <f ca="1">IF(Controle!$N$16=1,0,$D1461*O711*O$5)</f>
        <v>0</v>
      </c>
      <c r="P1461" s="382">
        <f ca="1">IF(Controle!$N$16=1,0,$D1461*P711*P$5)</f>
        <v>0</v>
      </c>
      <c r="Q1461" s="382">
        <f ca="1">IF(Controle!$N$16=1,0,$D1461*Q711*Q$5)</f>
        <v>0</v>
      </c>
      <c r="R1461" s="382">
        <f ca="1">IF(Controle!$N$16=1,0,$D1461*R711*R$5)</f>
        <v>0</v>
      </c>
      <c r="S1461" s="382">
        <f ca="1">IF(Controle!$N$16=1,0,$D1461*S711*S$5)</f>
        <v>0</v>
      </c>
      <c r="T1461" s="382">
        <f ca="1">IF(Controle!$N$16=1,0,$D1461*T711*T$5)</f>
        <v>0</v>
      </c>
      <c r="U1461" s="382">
        <f ca="1">IF(Controle!$N$16=1,0,$D1461*U711*U$5)</f>
        <v>0</v>
      </c>
      <c r="V1461" s="382">
        <f ca="1">IF(Controle!$N$16=1,0,$D1461*V711*V$5)</f>
        <v>0</v>
      </c>
      <c r="W1461" s="382">
        <f ca="1">IF(Controle!$N$16=1,0,$D1461*W711*W$5)</f>
        <v>0</v>
      </c>
      <c r="X1461" s="382">
        <f ca="1">IF(Controle!$N$16=1,0,$D1461*X711*X$5)</f>
        <v>0</v>
      </c>
      <c r="Y1461" s="382">
        <f ca="1">IF(Controle!$N$16=1,0,$D1461*Y711*Y$5)</f>
        <v>0</v>
      </c>
      <c r="Z1461" s="382">
        <f ca="1">IF(Controle!$N$16=1,0,$D1461*Z711*Z$5)</f>
        <v>0</v>
      </c>
      <c r="AA1461" s="382">
        <f ca="1">IF(Controle!$N$16=1,0,$D1461*AA711*AA$5)</f>
        <v>0</v>
      </c>
      <c r="AB1461" s="382">
        <f ca="1">IF(Controle!$N$16=1,0,$D1461*AB711*AB$5)</f>
        <v>0</v>
      </c>
      <c r="AC1461" s="382">
        <f ca="1">IF(Controle!$N$16=1,0,$D1461*AC711*AC$5)</f>
        <v>0</v>
      </c>
      <c r="AD1461" s="382">
        <f ca="1">IF(Controle!$N$16=1,0,$D1461*AD711*AD$5)</f>
        <v>0</v>
      </c>
      <c r="AE1461" s="382">
        <f ca="1">IF(Controle!$N$16=1,0,$D1461*AE711*AE$5)</f>
        <v>0</v>
      </c>
      <c r="AF1461" s="382">
        <f ca="1">IF(Controle!$N$16=1,0,$D1461*AF711*AF$5)</f>
        <v>0</v>
      </c>
      <c r="AG1461" s="382">
        <f ca="1">IF(Controle!$N$16=1,0,$D1461*AG711*AG$5)</f>
        <v>0</v>
      </c>
      <c r="AH1461" s="382">
        <f ca="1">IF(Controle!$N$16=1,0,$D1461*AH711*AH$5)</f>
        <v>0</v>
      </c>
      <c r="AI1461" s="382">
        <f ca="1">IF(Controle!$N$16=1,0,$D1461*AI711*AI$5)</f>
        <v>0</v>
      </c>
      <c r="AJ1461" s="382">
        <f ca="1">IF(Controle!$N$16=1,0,$D1461*AJ711*AJ$5)</f>
        <v>0</v>
      </c>
      <c r="AK1461" s="382">
        <f ca="1">IF(Controle!$N$16=1,0,$D1461*AK711*AK$5)</f>
        <v>0</v>
      </c>
      <c r="AL1461" s="382">
        <f ca="1">IF(Controle!$N$16=1,0,$D1461*AL711*AL$5)</f>
        <v>0</v>
      </c>
      <c r="AM1461" s="382">
        <f ca="1">IF(Controle!$N$16=1,0,$D1461*AM711*AM$5)</f>
        <v>0</v>
      </c>
      <c r="AN1461" s="382">
        <f ca="1">IF(Controle!$N$16=1,0,$D1461*AN711*AN$5)</f>
        <v>0</v>
      </c>
      <c r="AO1461" s="382">
        <f ca="1">IF(Controle!$N$16=1,0,$D1461*AO711*AO$5)</f>
        <v>0</v>
      </c>
      <c r="AP1461" s="382">
        <f ca="1">IF(Controle!$N$16=1,0,$D1461*AP711*AP$5)</f>
        <v>0</v>
      </c>
      <c r="AQ1461" s="382">
        <f ca="1">IF(Controle!$N$16=1,0,$D1461*AQ711*AQ$5)</f>
        <v>0</v>
      </c>
      <c r="AR1461" s="382">
        <f ca="1">IF(Controle!$N$16=1,0,$D1461*AR711*AR$5)</f>
        <v>0</v>
      </c>
      <c r="AS1461" s="684">
        <f t="shared" ca="1" si="694"/>
        <v>0</v>
      </c>
      <c r="AT1461" s="143">
        <f t="shared" ca="1" si="695"/>
        <v>0</v>
      </c>
    </row>
    <row r="1462" spans="2:46" hidden="1" outlineLevel="1">
      <c r="B1462" s="123"/>
      <c r="C1462" s="81">
        <f t="shared" si="696"/>
        <v>32</v>
      </c>
      <c r="D1462" s="191">
        <f t="shared" ca="1" si="693"/>
        <v>0</v>
      </c>
      <c r="E1462" s="382">
        <f ca="1">IF(Controle!$N$16=1,0,$D1462*E712*E$5)</f>
        <v>0</v>
      </c>
      <c r="F1462" s="382">
        <f ca="1">IF(Controle!$N$16=1,0,$D1462*F712*F$5)</f>
        <v>0</v>
      </c>
      <c r="G1462" s="382">
        <f ca="1">IF(Controle!$N$16=1,0,$D1462*G712*G$5)</f>
        <v>0</v>
      </c>
      <c r="H1462" s="382">
        <f ca="1">IF(Controle!$N$16=1,0,$D1462*H712*H$5)</f>
        <v>0</v>
      </c>
      <c r="I1462" s="382">
        <f ca="1">IF(Controle!$N$16=1,0,$D1462*I712*I$5)</f>
        <v>0</v>
      </c>
      <c r="J1462" s="382">
        <f ca="1">IF(Controle!$N$16=1,0,$D1462*J712*J$5)</f>
        <v>0</v>
      </c>
      <c r="K1462" s="382">
        <f ca="1">IF(Controle!$N$16=1,0,$D1462*K712*K$5)</f>
        <v>0</v>
      </c>
      <c r="L1462" s="382">
        <f ca="1">IF(Controle!$N$16=1,0,$D1462*L712*L$5)</f>
        <v>0</v>
      </c>
      <c r="M1462" s="382">
        <f ca="1">IF(Controle!$N$16=1,0,$D1462*M712*M$5)</f>
        <v>0</v>
      </c>
      <c r="N1462" s="382">
        <f ca="1">IF(Controle!$N$16=1,0,$D1462*N712*N$5)</f>
        <v>0</v>
      </c>
      <c r="O1462" s="382">
        <f ca="1">IF(Controle!$N$16=1,0,$D1462*O712*O$5)</f>
        <v>0</v>
      </c>
      <c r="P1462" s="382">
        <f ca="1">IF(Controle!$N$16=1,0,$D1462*P712*P$5)</f>
        <v>0</v>
      </c>
      <c r="Q1462" s="382">
        <f ca="1">IF(Controle!$N$16=1,0,$D1462*Q712*Q$5)</f>
        <v>0</v>
      </c>
      <c r="R1462" s="382">
        <f ca="1">IF(Controle!$N$16=1,0,$D1462*R712*R$5)</f>
        <v>0</v>
      </c>
      <c r="S1462" s="382">
        <f ca="1">IF(Controle!$N$16=1,0,$D1462*S712*S$5)</f>
        <v>0</v>
      </c>
      <c r="T1462" s="382">
        <f ca="1">IF(Controle!$N$16=1,0,$D1462*T712*T$5)</f>
        <v>0</v>
      </c>
      <c r="U1462" s="382">
        <f ca="1">IF(Controle!$N$16=1,0,$D1462*U712*U$5)</f>
        <v>0</v>
      </c>
      <c r="V1462" s="382">
        <f ca="1">IF(Controle!$N$16=1,0,$D1462*V712*V$5)</f>
        <v>0</v>
      </c>
      <c r="W1462" s="382">
        <f ca="1">IF(Controle!$N$16=1,0,$D1462*W712*W$5)</f>
        <v>0</v>
      </c>
      <c r="X1462" s="382">
        <f ca="1">IF(Controle!$N$16=1,0,$D1462*X712*X$5)</f>
        <v>0</v>
      </c>
      <c r="Y1462" s="382">
        <f ca="1">IF(Controle!$N$16=1,0,$D1462*Y712*Y$5)</f>
        <v>0</v>
      </c>
      <c r="Z1462" s="382">
        <f ca="1">IF(Controle!$N$16=1,0,$D1462*Z712*Z$5)</f>
        <v>0</v>
      </c>
      <c r="AA1462" s="382">
        <f ca="1">IF(Controle!$N$16=1,0,$D1462*AA712*AA$5)</f>
        <v>0</v>
      </c>
      <c r="AB1462" s="382">
        <f ca="1">IF(Controle!$N$16=1,0,$D1462*AB712*AB$5)</f>
        <v>0</v>
      </c>
      <c r="AC1462" s="382">
        <f ca="1">IF(Controle!$N$16=1,0,$D1462*AC712*AC$5)</f>
        <v>0</v>
      </c>
      <c r="AD1462" s="382">
        <f ca="1">IF(Controle!$N$16=1,0,$D1462*AD712*AD$5)</f>
        <v>0</v>
      </c>
      <c r="AE1462" s="382">
        <f ca="1">IF(Controle!$N$16=1,0,$D1462*AE712*AE$5)</f>
        <v>0</v>
      </c>
      <c r="AF1462" s="382">
        <f ca="1">IF(Controle!$N$16=1,0,$D1462*AF712*AF$5)</f>
        <v>0</v>
      </c>
      <c r="AG1462" s="382">
        <f ca="1">IF(Controle!$N$16=1,0,$D1462*AG712*AG$5)</f>
        <v>0</v>
      </c>
      <c r="AH1462" s="382">
        <f ca="1">IF(Controle!$N$16=1,0,$D1462*AH712*AH$5)</f>
        <v>0</v>
      </c>
      <c r="AI1462" s="382">
        <f ca="1">IF(Controle!$N$16=1,0,$D1462*AI712*AI$5)</f>
        <v>0</v>
      </c>
      <c r="AJ1462" s="382">
        <f ca="1">IF(Controle!$N$16=1,0,$D1462*AJ712*AJ$5)</f>
        <v>0</v>
      </c>
      <c r="AK1462" s="382">
        <f ca="1">IF(Controle!$N$16=1,0,$D1462*AK712*AK$5)</f>
        <v>0</v>
      </c>
      <c r="AL1462" s="382">
        <f ca="1">IF(Controle!$N$16=1,0,$D1462*AL712*AL$5)</f>
        <v>0</v>
      </c>
      <c r="AM1462" s="382">
        <f ca="1">IF(Controle!$N$16=1,0,$D1462*AM712*AM$5)</f>
        <v>0</v>
      </c>
      <c r="AN1462" s="382">
        <f ca="1">IF(Controle!$N$16=1,0,$D1462*AN712*AN$5)</f>
        <v>0</v>
      </c>
      <c r="AO1462" s="382">
        <f ca="1">IF(Controle!$N$16=1,0,$D1462*AO712*AO$5)</f>
        <v>0</v>
      </c>
      <c r="AP1462" s="382">
        <f ca="1">IF(Controle!$N$16=1,0,$D1462*AP712*AP$5)</f>
        <v>0</v>
      </c>
      <c r="AQ1462" s="382">
        <f ca="1">IF(Controle!$N$16=1,0,$D1462*AQ712*AQ$5)</f>
        <v>0</v>
      </c>
      <c r="AR1462" s="382">
        <f ca="1">IF(Controle!$N$16=1,0,$D1462*AR712*AR$5)</f>
        <v>0</v>
      </c>
      <c r="AS1462" s="684">
        <f t="shared" ca="1" si="694"/>
        <v>0</v>
      </c>
      <c r="AT1462" s="143">
        <f t="shared" ca="1" si="695"/>
        <v>0</v>
      </c>
    </row>
    <row r="1463" spans="2:46" hidden="1" outlineLevel="1">
      <c r="B1463" s="123"/>
      <c r="C1463" s="81">
        <f t="shared" si="696"/>
        <v>33</v>
      </c>
      <c r="D1463" s="191">
        <f t="shared" ca="1" si="693"/>
        <v>0</v>
      </c>
      <c r="E1463" s="382">
        <f ca="1">IF(Controle!$N$16=1,0,$D1463*E713*E$5)</f>
        <v>0</v>
      </c>
      <c r="F1463" s="382">
        <f ca="1">IF(Controle!$N$16=1,0,$D1463*F713*F$5)</f>
        <v>0</v>
      </c>
      <c r="G1463" s="382">
        <f ca="1">IF(Controle!$N$16=1,0,$D1463*G713*G$5)</f>
        <v>0</v>
      </c>
      <c r="H1463" s="382">
        <f ca="1">IF(Controle!$N$16=1,0,$D1463*H713*H$5)</f>
        <v>0</v>
      </c>
      <c r="I1463" s="382">
        <f ca="1">IF(Controle!$N$16=1,0,$D1463*I713*I$5)</f>
        <v>0</v>
      </c>
      <c r="J1463" s="382">
        <f ca="1">IF(Controle!$N$16=1,0,$D1463*J713*J$5)</f>
        <v>0</v>
      </c>
      <c r="K1463" s="382">
        <f ca="1">IF(Controle!$N$16=1,0,$D1463*K713*K$5)</f>
        <v>0</v>
      </c>
      <c r="L1463" s="382">
        <f ca="1">IF(Controle!$N$16=1,0,$D1463*L713*L$5)</f>
        <v>0</v>
      </c>
      <c r="M1463" s="382">
        <f ca="1">IF(Controle!$N$16=1,0,$D1463*M713*M$5)</f>
        <v>0</v>
      </c>
      <c r="N1463" s="382">
        <f ca="1">IF(Controle!$N$16=1,0,$D1463*N713*N$5)</f>
        <v>0</v>
      </c>
      <c r="O1463" s="382">
        <f ca="1">IF(Controle!$N$16=1,0,$D1463*O713*O$5)</f>
        <v>0</v>
      </c>
      <c r="P1463" s="382">
        <f ca="1">IF(Controle!$N$16=1,0,$D1463*P713*P$5)</f>
        <v>0</v>
      </c>
      <c r="Q1463" s="382">
        <f ca="1">IF(Controle!$N$16=1,0,$D1463*Q713*Q$5)</f>
        <v>0</v>
      </c>
      <c r="R1463" s="382">
        <f ca="1">IF(Controle!$N$16=1,0,$D1463*R713*R$5)</f>
        <v>0</v>
      </c>
      <c r="S1463" s="382">
        <f ca="1">IF(Controle!$N$16=1,0,$D1463*S713*S$5)</f>
        <v>0</v>
      </c>
      <c r="T1463" s="382">
        <f ca="1">IF(Controle!$N$16=1,0,$D1463*T713*T$5)</f>
        <v>0</v>
      </c>
      <c r="U1463" s="382">
        <f ca="1">IF(Controle!$N$16=1,0,$D1463*U713*U$5)</f>
        <v>0</v>
      </c>
      <c r="V1463" s="382">
        <f ca="1">IF(Controle!$N$16=1,0,$D1463*V713*V$5)</f>
        <v>0</v>
      </c>
      <c r="W1463" s="382">
        <f ca="1">IF(Controle!$N$16=1,0,$D1463*W713*W$5)</f>
        <v>0</v>
      </c>
      <c r="X1463" s="382">
        <f ca="1">IF(Controle!$N$16=1,0,$D1463*X713*X$5)</f>
        <v>0</v>
      </c>
      <c r="Y1463" s="382">
        <f ca="1">IF(Controle!$N$16=1,0,$D1463*Y713*Y$5)</f>
        <v>0</v>
      </c>
      <c r="Z1463" s="382">
        <f ca="1">IF(Controle!$N$16=1,0,$D1463*Z713*Z$5)</f>
        <v>0</v>
      </c>
      <c r="AA1463" s="382">
        <f ca="1">IF(Controle!$N$16=1,0,$D1463*AA713*AA$5)</f>
        <v>0</v>
      </c>
      <c r="AB1463" s="382">
        <f ca="1">IF(Controle!$N$16=1,0,$D1463*AB713*AB$5)</f>
        <v>0</v>
      </c>
      <c r="AC1463" s="382">
        <f ca="1">IF(Controle!$N$16=1,0,$D1463*AC713*AC$5)</f>
        <v>0</v>
      </c>
      <c r="AD1463" s="382">
        <f ca="1">IF(Controle!$N$16=1,0,$D1463*AD713*AD$5)</f>
        <v>0</v>
      </c>
      <c r="AE1463" s="382">
        <f ca="1">IF(Controle!$N$16=1,0,$D1463*AE713*AE$5)</f>
        <v>0</v>
      </c>
      <c r="AF1463" s="382">
        <f ca="1">IF(Controle!$N$16=1,0,$D1463*AF713*AF$5)</f>
        <v>0</v>
      </c>
      <c r="AG1463" s="382">
        <f ca="1">IF(Controle!$N$16=1,0,$D1463*AG713*AG$5)</f>
        <v>0</v>
      </c>
      <c r="AH1463" s="382">
        <f ca="1">IF(Controle!$N$16=1,0,$D1463*AH713*AH$5)</f>
        <v>0</v>
      </c>
      <c r="AI1463" s="382">
        <f ca="1">IF(Controle!$N$16=1,0,$D1463*AI713*AI$5)</f>
        <v>0</v>
      </c>
      <c r="AJ1463" s="382">
        <f ca="1">IF(Controle!$N$16=1,0,$D1463*AJ713*AJ$5)</f>
        <v>0</v>
      </c>
      <c r="AK1463" s="382">
        <f ca="1">IF(Controle!$N$16=1,0,$D1463*AK713*AK$5)</f>
        <v>0</v>
      </c>
      <c r="AL1463" s="382">
        <f ca="1">IF(Controle!$N$16=1,0,$D1463*AL713*AL$5)</f>
        <v>0</v>
      </c>
      <c r="AM1463" s="382">
        <f ca="1">IF(Controle!$N$16=1,0,$D1463*AM713*AM$5)</f>
        <v>0</v>
      </c>
      <c r="AN1463" s="382">
        <f ca="1">IF(Controle!$N$16=1,0,$D1463*AN713*AN$5)</f>
        <v>0</v>
      </c>
      <c r="AO1463" s="382">
        <f ca="1">IF(Controle!$N$16=1,0,$D1463*AO713*AO$5)</f>
        <v>0</v>
      </c>
      <c r="AP1463" s="382">
        <f ca="1">IF(Controle!$N$16=1,0,$D1463*AP713*AP$5)</f>
        <v>0</v>
      </c>
      <c r="AQ1463" s="382">
        <f ca="1">IF(Controle!$N$16=1,0,$D1463*AQ713*AQ$5)</f>
        <v>0</v>
      </c>
      <c r="AR1463" s="382">
        <f ca="1">IF(Controle!$N$16=1,0,$D1463*AR713*AR$5)</f>
        <v>0</v>
      </c>
      <c r="AS1463" s="684">
        <f t="shared" ca="1" si="694"/>
        <v>0</v>
      </c>
      <c r="AT1463" s="143">
        <f t="shared" ca="1" si="695"/>
        <v>0</v>
      </c>
    </row>
    <row r="1464" spans="2:46" hidden="1" outlineLevel="1">
      <c r="B1464" s="123"/>
      <c r="C1464" s="81">
        <f t="shared" si="696"/>
        <v>34</v>
      </c>
      <c r="D1464" s="191">
        <f t="shared" ca="1" si="693"/>
        <v>0</v>
      </c>
      <c r="E1464" s="382">
        <f ca="1">IF(Controle!$N$16=1,0,$D1464*E714*E$5)</f>
        <v>0</v>
      </c>
      <c r="F1464" s="382">
        <f ca="1">IF(Controle!$N$16=1,0,$D1464*F714*F$5)</f>
        <v>0</v>
      </c>
      <c r="G1464" s="382">
        <f ca="1">IF(Controle!$N$16=1,0,$D1464*G714*G$5)</f>
        <v>0</v>
      </c>
      <c r="H1464" s="382">
        <f ca="1">IF(Controle!$N$16=1,0,$D1464*H714*H$5)</f>
        <v>0</v>
      </c>
      <c r="I1464" s="382">
        <f ca="1">IF(Controle!$N$16=1,0,$D1464*I714*I$5)</f>
        <v>0</v>
      </c>
      <c r="J1464" s="382">
        <f ca="1">IF(Controle!$N$16=1,0,$D1464*J714*J$5)</f>
        <v>0</v>
      </c>
      <c r="K1464" s="382">
        <f ca="1">IF(Controle!$N$16=1,0,$D1464*K714*K$5)</f>
        <v>0</v>
      </c>
      <c r="L1464" s="382">
        <f ca="1">IF(Controle!$N$16=1,0,$D1464*L714*L$5)</f>
        <v>0</v>
      </c>
      <c r="M1464" s="382">
        <f ca="1">IF(Controle!$N$16=1,0,$D1464*M714*M$5)</f>
        <v>0</v>
      </c>
      <c r="N1464" s="382">
        <f ca="1">IF(Controle!$N$16=1,0,$D1464*N714*N$5)</f>
        <v>0</v>
      </c>
      <c r="O1464" s="382">
        <f ca="1">IF(Controle!$N$16=1,0,$D1464*O714*O$5)</f>
        <v>0</v>
      </c>
      <c r="P1464" s="382">
        <f ca="1">IF(Controle!$N$16=1,0,$D1464*P714*P$5)</f>
        <v>0</v>
      </c>
      <c r="Q1464" s="382">
        <f ca="1">IF(Controle!$N$16=1,0,$D1464*Q714*Q$5)</f>
        <v>0</v>
      </c>
      <c r="R1464" s="382">
        <f ca="1">IF(Controle!$N$16=1,0,$D1464*R714*R$5)</f>
        <v>0</v>
      </c>
      <c r="S1464" s="382">
        <f ca="1">IF(Controle!$N$16=1,0,$D1464*S714*S$5)</f>
        <v>0</v>
      </c>
      <c r="T1464" s="382">
        <f ca="1">IF(Controle!$N$16=1,0,$D1464*T714*T$5)</f>
        <v>0</v>
      </c>
      <c r="U1464" s="382">
        <f ca="1">IF(Controle!$N$16=1,0,$D1464*U714*U$5)</f>
        <v>0</v>
      </c>
      <c r="V1464" s="382">
        <f ca="1">IF(Controle!$N$16=1,0,$D1464*V714*V$5)</f>
        <v>0</v>
      </c>
      <c r="W1464" s="382">
        <f ca="1">IF(Controle!$N$16=1,0,$D1464*W714*W$5)</f>
        <v>0</v>
      </c>
      <c r="X1464" s="382">
        <f ca="1">IF(Controle!$N$16=1,0,$D1464*X714*X$5)</f>
        <v>0</v>
      </c>
      <c r="Y1464" s="382">
        <f ca="1">IF(Controle!$N$16=1,0,$D1464*Y714*Y$5)</f>
        <v>0</v>
      </c>
      <c r="Z1464" s="382">
        <f ca="1">IF(Controle!$N$16=1,0,$D1464*Z714*Z$5)</f>
        <v>0</v>
      </c>
      <c r="AA1464" s="382">
        <f ca="1">IF(Controle!$N$16=1,0,$D1464*AA714*AA$5)</f>
        <v>0</v>
      </c>
      <c r="AB1464" s="382">
        <f ca="1">IF(Controle!$N$16=1,0,$D1464*AB714*AB$5)</f>
        <v>0</v>
      </c>
      <c r="AC1464" s="382">
        <f ca="1">IF(Controle!$N$16=1,0,$D1464*AC714*AC$5)</f>
        <v>0</v>
      </c>
      <c r="AD1464" s="382">
        <f ca="1">IF(Controle!$N$16=1,0,$D1464*AD714*AD$5)</f>
        <v>0</v>
      </c>
      <c r="AE1464" s="382">
        <f ca="1">IF(Controle!$N$16=1,0,$D1464*AE714*AE$5)</f>
        <v>0</v>
      </c>
      <c r="AF1464" s="382">
        <f ca="1">IF(Controle!$N$16=1,0,$D1464*AF714*AF$5)</f>
        <v>0</v>
      </c>
      <c r="AG1464" s="382">
        <f ca="1">IF(Controle!$N$16=1,0,$D1464*AG714*AG$5)</f>
        <v>0</v>
      </c>
      <c r="AH1464" s="382">
        <f ca="1">IF(Controle!$N$16=1,0,$D1464*AH714*AH$5)</f>
        <v>0</v>
      </c>
      <c r="AI1464" s="382">
        <f ca="1">IF(Controle!$N$16=1,0,$D1464*AI714*AI$5)</f>
        <v>0</v>
      </c>
      <c r="AJ1464" s="382">
        <f ca="1">IF(Controle!$N$16=1,0,$D1464*AJ714*AJ$5)</f>
        <v>0</v>
      </c>
      <c r="AK1464" s="382">
        <f ca="1">IF(Controle!$N$16=1,0,$D1464*AK714*AK$5)</f>
        <v>0</v>
      </c>
      <c r="AL1464" s="382">
        <f ca="1">IF(Controle!$N$16=1,0,$D1464*AL714*AL$5)</f>
        <v>0</v>
      </c>
      <c r="AM1464" s="382">
        <f ca="1">IF(Controle!$N$16=1,0,$D1464*AM714*AM$5)</f>
        <v>0</v>
      </c>
      <c r="AN1464" s="382">
        <f ca="1">IF(Controle!$N$16=1,0,$D1464*AN714*AN$5)</f>
        <v>0</v>
      </c>
      <c r="AO1464" s="382">
        <f ca="1">IF(Controle!$N$16=1,0,$D1464*AO714*AO$5)</f>
        <v>0</v>
      </c>
      <c r="AP1464" s="382">
        <f ca="1">IF(Controle!$N$16=1,0,$D1464*AP714*AP$5)</f>
        <v>0</v>
      </c>
      <c r="AQ1464" s="382">
        <f ca="1">IF(Controle!$N$16=1,0,$D1464*AQ714*AQ$5)</f>
        <v>0</v>
      </c>
      <c r="AR1464" s="382">
        <f ca="1">IF(Controle!$N$16=1,0,$D1464*AR714*AR$5)</f>
        <v>0</v>
      </c>
      <c r="AS1464" s="684">
        <f t="shared" ca="1" si="694"/>
        <v>0</v>
      </c>
      <c r="AT1464" s="143">
        <f t="shared" ca="1" si="695"/>
        <v>0</v>
      </c>
    </row>
    <row r="1465" spans="2:46" hidden="1" outlineLevel="1">
      <c r="B1465" s="123"/>
      <c r="C1465" s="81">
        <f t="shared" si="696"/>
        <v>35</v>
      </c>
      <c r="D1465" s="191">
        <f t="shared" ca="1" si="693"/>
        <v>0</v>
      </c>
      <c r="E1465" s="382">
        <f ca="1">IF(Controle!$N$16=1,0,$D1465*E715*E$5)</f>
        <v>0</v>
      </c>
      <c r="F1465" s="382">
        <f ca="1">IF(Controle!$N$16=1,0,$D1465*F715*F$5)</f>
        <v>0</v>
      </c>
      <c r="G1465" s="382">
        <f ca="1">IF(Controle!$N$16=1,0,$D1465*G715*G$5)</f>
        <v>0</v>
      </c>
      <c r="H1465" s="382">
        <f ca="1">IF(Controle!$N$16=1,0,$D1465*H715*H$5)</f>
        <v>0</v>
      </c>
      <c r="I1465" s="382">
        <f ca="1">IF(Controle!$N$16=1,0,$D1465*I715*I$5)</f>
        <v>0</v>
      </c>
      <c r="J1465" s="382">
        <f ca="1">IF(Controle!$N$16=1,0,$D1465*J715*J$5)</f>
        <v>0</v>
      </c>
      <c r="K1465" s="382">
        <f ca="1">IF(Controle!$N$16=1,0,$D1465*K715*K$5)</f>
        <v>0</v>
      </c>
      <c r="L1465" s="382">
        <f ca="1">IF(Controle!$N$16=1,0,$D1465*L715*L$5)</f>
        <v>0</v>
      </c>
      <c r="M1465" s="382">
        <f ca="1">IF(Controle!$N$16=1,0,$D1465*M715*M$5)</f>
        <v>0</v>
      </c>
      <c r="N1465" s="382">
        <f ca="1">IF(Controle!$N$16=1,0,$D1465*N715*N$5)</f>
        <v>0</v>
      </c>
      <c r="O1465" s="382">
        <f ca="1">IF(Controle!$N$16=1,0,$D1465*O715*O$5)</f>
        <v>0</v>
      </c>
      <c r="P1465" s="382">
        <f ca="1">IF(Controle!$N$16=1,0,$D1465*P715*P$5)</f>
        <v>0</v>
      </c>
      <c r="Q1465" s="382">
        <f ca="1">IF(Controle!$N$16=1,0,$D1465*Q715*Q$5)</f>
        <v>0</v>
      </c>
      <c r="R1465" s="382">
        <f ca="1">IF(Controle!$N$16=1,0,$D1465*R715*R$5)</f>
        <v>0</v>
      </c>
      <c r="S1465" s="382">
        <f ca="1">IF(Controle!$N$16=1,0,$D1465*S715*S$5)</f>
        <v>0</v>
      </c>
      <c r="T1465" s="382">
        <f ca="1">IF(Controle!$N$16=1,0,$D1465*T715*T$5)</f>
        <v>0</v>
      </c>
      <c r="U1465" s="382">
        <f ca="1">IF(Controle!$N$16=1,0,$D1465*U715*U$5)</f>
        <v>0</v>
      </c>
      <c r="V1465" s="382">
        <f ca="1">IF(Controle!$N$16=1,0,$D1465*V715*V$5)</f>
        <v>0</v>
      </c>
      <c r="W1465" s="382">
        <f ca="1">IF(Controle!$N$16=1,0,$D1465*W715*W$5)</f>
        <v>0</v>
      </c>
      <c r="X1465" s="382">
        <f ca="1">IF(Controle!$N$16=1,0,$D1465*X715*X$5)</f>
        <v>0</v>
      </c>
      <c r="Y1465" s="382">
        <f ca="1">IF(Controle!$N$16=1,0,$D1465*Y715*Y$5)</f>
        <v>0</v>
      </c>
      <c r="Z1465" s="382">
        <f ca="1">IF(Controle!$N$16=1,0,$D1465*Z715*Z$5)</f>
        <v>0</v>
      </c>
      <c r="AA1465" s="382">
        <f ca="1">IF(Controle!$N$16=1,0,$D1465*AA715*AA$5)</f>
        <v>0</v>
      </c>
      <c r="AB1465" s="382">
        <f ca="1">IF(Controle!$N$16=1,0,$D1465*AB715*AB$5)</f>
        <v>0</v>
      </c>
      <c r="AC1465" s="382">
        <f ca="1">IF(Controle!$N$16=1,0,$D1465*AC715*AC$5)</f>
        <v>0</v>
      </c>
      <c r="AD1465" s="382">
        <f ca="1">IF(Controle!$N$16=1,0,$D1465*AD715*AD$5)</f>
        <v>0</v>
      </c>
      <c r="AE1465" s="382">
        <f ca="1">IF(Controle!$N$16=1,0,$D1465*AE715*AE$5)</f>
        <v>0</v>
      </c>
      <c r="AF1465" s="382">
        <f ca="1">IF(Controle!$N$16=1,0,$D1465*AF715*AF$5)</f>
        <v>0</v>
      </c>
      <c r="AG1465" s="382">
        <f ca="1">IF(Controle!$N$16=1,0,$D1465*AG715*AG$5)</f>
        <v>0</v>
      </c>
      <c r="AH1465" s="382">
        <f ca="1">IF(Controle!$N$16=1,0,$D1465*AH715*AH$5)</f>
        <v>0</v>
      </c>
      <c r="AI1465" s="382">
        <f ca="1">IF(Controle!$N$16=1,0,$D1465*AI715*AI$5)</f>
        <v>0</v>
      </c>
      <c r="AJ1465" s="382">
        <f ca="1">IF(Controle!$N$16=1,0,$D1465*AJ715*AJ$5)</f>
        <v>0</v>
      </c>
      <c r="AK1465" s="382">
        <f ca="1">IF(Controle!$N$16=1,0,$D1465*AK715*AK$5)</f>
        <v>0</v>
      </c>
      <c r="AL1465" s="382">
        <f ca="1">IF(Controle!$N$16=1,0,$D1465*AL715*AL$5)</f>
        <v>0</v>
      </c>
      <c r="AM1465" s="382">
        <f ca="1">IF(Controle!$N$16=1,0,$D1465*AM715*AM$5)</f>
        <v>0</v>
      </c>
      <c r="AN1465" s="382">
        <f ca="1">IF(Controle!$N$16=1,0,$D1465*AN715*AN$5)</f>
        <v>0</v>
      </c>
      <c r="AO1465" s="382">
        <f ca="1">IF(Controle!$N$16=1,0,$D1465*AO715*AO$5)</f>
        <v>0</v>
      </c>
      <c r="AP1465" s="382">
        <f ca="1">IF(Controle!$N$16=1,0,$D1465*AP715*AP$5)</f>
        <v>0</v>
      </c>
      <c r="AQ1465" s="382">
        <f ca="1">IF(Controle!$N$16=1,0,$D1465*AQ715*AQ$5)</f>
        <v>0</v>
      </c>
      <c r="AR1465" s="382">
        <f ca="1">IF(Controle!$N$16=1,0,$D1465*AR715*AR$5)</f>
        <v>0</v>
      </c>
      <c r="AS1465" s="684">
        <f t="shared" ca="1" si="694"/>
        <v>0</v>
      </c>
      <c r="AT1465" s="143">
        <f t="shared" ca="1" si="695"/>
        <v>0</v>
      </c>
    </row>
    <row r="1466" spans="2:46" hidden="1" outlineLevel="1">
      <c r="B1466" s="123"/>
      <c r="C1466" s="81">
        <f t="shared" si="696"/>
        <v>36</v>
      </c>
      <c r="D1466" s="191">
        <f t="shared" ca="1" si="693"/>
        <v>0</v>
      </c>
      <c r="E1466" s="382">
        <f ca="1">IF(Controle!$N$16=1,0,$D1466*E716*E$5)</f>
        <v>0</v>
      </c>
      <c r="F1466" s="382">
        <f ca="1">IF(Controle!$N$16=1,0,$D1466*F716*F$5)</f>
        <v>0</v>
      </c>
      <c r="G1466" s="382">
        <f ca="1">IF(Controle!$N$16=1,0,$D1466*G716*G$5)</f>
        <v>0</v>
      </c>
      <c r="H1466" s="382">
        <f ca="1">IF(Controle!$N$16=1,0,$D1466*H716*H$5)</f>
        <v>0</v>
      </c>
      <c r="I1466" s="382">
        <f ca="1">IF(Controle!$N$16=1,0,$D1466*I716*I$5)</f>
        <v>0</v>
      </c>
      <c r="J1466" s="382">
        <f ca="1">IF(Controle!$N$16=1,0,$D1466*J716*J$5)</f>
        <v>0</v>
      </c>
      <c r="K1466" s="382">
        <f ca="1">IF(Controle!$N$16=1,0,$D1466*K716*K$5)</f>
        <v>0</v>
      </c>
      <c r="L1466" s="382">
        <f ca="1">IF(Controle!$N$16=1,0,$D1466*L716*L$5)</f>
        <v>0</v>
      </c>
      <c r="M1466" s="382">
        <f ca="1">IF(Controle!$N$16=1,0,$D1466*M716*M$5)</f>
        <v>0</v>
      </c>
      <c r="N1466" s="382">
        <f ca="1">IF(Controle!$N$16=1,0,$D1466*N716*N$5)</f>
        <v>0</v>
      </c>
      <c r="O1466" s="382">
        <f ca="1">IF(Controle!$N$16=1,0,$D1466*O716*O$5)</f>
        <v>0</v>
      </c>
      <c r="P1466" s="382">
        <f ca="1">IF(Controle!$N$16=1,0,$D1466*P716*P$5)</f>
        <v>0</v>
      </c>
      <c r="Q1466" s="382">
        <f ca="1">IF(Controle!$N$16=1,0,$D1466*Q716*Q$5)</f>
        <v>0</v>
      </c>
      <c r="R1466" s="382">
        <f ca="1">IF(Controle!$N$16=1,0,$D1466*R716*R$5)</f>
        <v>0</v>
      </c>
      <c r="S1466" s="382">
        <f ca="1">IF(Controle!$N$16=1,0,$D1466*S716*S$5)</f>
        <v>0</v>
      </c>
      <c r="T1466" s="382">
        <f ca="1">IF(Controle!$N$16=1,0,$D1466*T716*T$5)</f>
        <v>0</v>
      </c>
      <c r="U1466" s="382">
        <f ca="1">IF(Controle!$N$16=1,0,$D1466*U716*U$5)</f>
        <v>0</v>
      </c>
      <c r="V1466" s="382">
        <f ca="1">IF(Controle!$N$16=1,0,$D1466*V716*V$5)</f>
        <v>0</v>
      </c>
      <c r="W1466" s="382">
        <f ca="1">IF(Controle!$N$16=1,0,$D1466*W716*W$5)</f>
        <v>0</v>
      </c>
      <c r="X1466" s="382">
        <f ca="1">IF(Controle!$N$16=1,0,$D1466*X716*X$5)</f>
        <v>0</v>
      </c>
      <c r="Y1466" s="382">
        <f ca="1">IF(Controle!$N$16=1,0,$D1466*Y716*Y$5)</f>
        <v>0</v>
      </c>
      <c r="Z1466" s="382">
        <f ca="1">IF(Controle!$N$16=1,0,$D1466*Z716*Z$5)</f>
        <v>0</v>
      </c>
      <c r="AA1466" s="382">
        <f ca="1">IF(Controle!$N$16=1,0,$D1466*AA716*AA$5)</f>
        <v>0</v>
      </c>
      <c r="AB1466" s="382">
        <f ca="1">IF(Controle!$N$16=1,0,$D1466*AB716*AB$5)</f>
        <v>0</v>
      </c>
      <c r="AC1466" s="382">
        <f ca="1">IF(Controle!$N$16=1,0,$D1466*AC716*AC$5)</f>
        <v>0</v>
      </c>
      <c r="AD1466" s="382">
        <f ca="1">IF(Controle!$N$16=1,0,$D1466*AD716*AD$5)</f>
        <v>0</v>
      </c>
      <c r="AE1466" s="382">
        <f ca="1">IF(Controle!$N$16=1,0,$D1466*AE716*AE$5)</f>
        <v>0</v>
      </c>
      <c r="AF1466" s="382">
        <f ca="1">IF(Controle!$N$16=1,0,$D1466*AF716*AF$5)</f>
        <v>0</v>
      </c>
      <c r="AG1466" s="382">
        <f ca="1">IF(Controle!$N$16=1,0,$D1466*AG716*AG$5)</f>
        <v>0</v>
      </c>
      <c r="AH1466" s="382">
        <f ca="1">IF(Controle!$N$16=1,0,$D1466*AH716*AH$5)</f>
        <v>0</v>
      </c>
      <c r="AI1466" s="382">
        <f ca="1">IF(Controle!$N$16=1,0,$D1466*AI716*AI$5)</f>
        <v>0</v>
      </c>
      <c r="AJ1466" s="382">
        <f ca="1">IF(Controle!$N$16=1,0,$D1466*AJ716*AJ$5)</f>
        <v>0</v>
      </c>
      <c r="AK1466" s="382">
        <f ca="1">IF(Controle!$N$16=1,0,$D1466*AK716*AK$5)</f>
        <v>0</v>
      </c>
      <c r="AL1466" s="382">
        <f ca="1">IF(Controle!$N$16=1,0,$D1466*AL716*AL$5)</f>
        <v>0</v>
      </c>
      <c r="AM1466" s="382">
        <f ca="1">IF(Controle!$N$16=1,0,$D1466*AM716*AM$5)</f>
        <v>0</v>
      </c>
      <c r="AN1466" s="382">
        <f ca="1">IF(Controle!$N$16=1,0,$D1466*AN716*AN$5)</f>
        <v>0</v>
      </c>
      <c r="AO1466" s="382">
        <f ca="1">IF(Controle!$N$16=1,0,$D1466*AO716*AO$5)</f>
        <v>0</v>
      </c>
      <c r="AP1466" s="382">
        <f ca="1">IF(Controle!$N$16=1,0,$D1466*AP716*AP$5)</f>
        <v>0</v>
      </c>
      <c r="AQ1466" s="382">
        <f ca="1">IF(Controle!$N$16=1,0,$D1466*AQ716*AQ$5)</f>
        <v>0</v>
      </c>
      <c r="AR1466" s="382">
        <f ca="1">IF(Controle!$N$16=1,0,$D1466*AR716*AR$5)</f>
        <v>0</v>
      </c>
      <c r="AS1466" s="684">
        <f t="shared" ca="1" si="694"/>
        <v>0</v>
      </c>
      <c r="AT1466" s="143">
        <f t="shared" ca="1" si="695"/>
        <v>0</v>
      </c>
    </row>
    <row r="1467" spans="2:46" hidden="1" outlineLevel="1">
      <c r="B1467" s="123"/>
      <c r="C1467" s="81">
        <f t="shared" si="696"/>
        <v>37</v>
      </c>
      <c r="D1467" s="191">
        <f t="shared" ca="1" si="693"/>
        <v>0</v>
      </c>
      <c r="E1467" s="382">
        <f ca="1">IF(Controle!$N$16=1,0,$D1467*E717*E$5)</f>
        <v>0</v>
      </c>
      <c r="F1467" s="382">
        <f ca="1">IF(Controle!$N$16=1,0,$D1467*F717*F$5)</f>
        <v>0</v>
      </c>
      <c r="G1467" s="382">
        <f ca="1">IF(Controle!$N$16=1,0,$D1467*G717*G$5)</f>
        <v>0</v>
      </c>
      <c r="H1467" s="382">
        <f ca="1">IF(Controle!$N$16=1,0,$D1467*H717*H$5)</f>
        <v>0</v>
      </c>
      <c r="I1467" s="382">
        <f ca="1">IF(Controle!$N$16=1,0,$D1467*I717*I$5)</f>
        <v>0</v>
      </c>
      <c r="J1467" s="382">
        <f ca="1">IF(Controle!$N$16=1,0,$D1467*J717*J$5)</f>
        <v>0</v>
      </c>
      <c r="K1467" s="382">
        <f ca="1">IF(Controle!$N$16=1,0,$D1467*K717*K$5)</f>
        <v>0</v>
      </c>
      <c r="L1467" s="382">
        <f ca="1">IF(Controle!$N$16=1,0,$D1467*L717*L$5)</f>
        <v>0</v>
      </c>
      <c r="M1467" s="382">
        <f ca="1">IF(Controle!$N$16=1,0,$D1467*M717*M$5)</f>
        <v>0</v>
      </c>
      <c r="N1467" s="382">
        <f ca="1">IF(Controle!$N$16=1,0,$D1467*N717*N$5)</f>
        <v>0</v>
      </c>
      <c r="O1467" s="382">
        <f ca="1">IF(Controle!$N$16=1,0,$D1467*O717*O$5)</f>
        <v>0</v>
      </c>
      <c r="P1467" s="382">
        <f ca="1">IF(Controle!$N$16=1,0,$D1467*P717*P$5)</f>
        <v>0</v>
      </c>
      <c r="Q1467" s="382">
        <f ca="1">IF(Controle!$N$16=1,0,$D1467*Q717*Q$5)</f>
        <v>0</v>
      </c>
      <c r="R1467" s="382">
        <f ca="1">IF(Controle!$N$16=1,0,$D1467*R717*R$5)</f>
        <v>0</v>
      </c>
      <c r="S1467" s="382">
        <f ca="1">IF(Controle!$N$16=1,0,$D1467*S717*S$5)</f>
        <v>0</v>
      </c>
      <c r="T1467" s="382">
        <f ca="1">IF(Controle!$N$16=1,0,$D1467*T717*T$5)</f>
        <v>0</v>
      </c>
      <c r="U1467" s="382">
        <f ca="1">IF(Controle!$N$16=1,0,$D1467*U717*U$5)</f>
        <v>0</v>
      </c>
      <c r="V1467" s="382">
        <f ca="1">IF(Controle!$N$16=1,0,$D1467*V717*V$5)</f>
        <v>0</v>
      </c>
      <c r="W1467" s="382">
        <f ca="1">IF(Controle!$N$16=1,0,$D1467*W717*W$5)</f>
        <v>0</v>
      </c>
      <c r="X1467" s="382">
        <f ca="1">IF(Controle!$N$16=1,0,$D1467*X717*X$5)</f>
        <v>0</v>
      </c>
      <c r="Y1467" s="382">
        <f ca="1">IF(Controle!$N$16=1,0,$D1467*Y717*Y$5)</f>
        <v>0</v>
      </c>
      <c r="Z1467" s="382">
        <f ca="1">IF(Controle!$N$16=1,0,$D1467*Z717*Z$5)</f>
        <v>0</v>
      </c>
      <c r="AA1467" s="382">
        <f ca="1">IF(Controle!$N$16=1,0,$D1467*AA717*AA$5)</f>
        <v>0</v>
      </c>
      <c r="AB1467" s="382">
        <f ca="1">IF(Controle!$N$16=1,0,$D1467*AB717*AB$5)</f>
        <v>0</v>
      </c>
      <c r="AC1467" s="382">
        <f ca="1">IF(Controle!$N$16=1,0,$D1467*AC717*AC$5)</f>
        <v>0</v>
      </c>
      <c r="AD1467" s="382">
        <f ca="1">IF(Controle!$N$16=1,0,$D1467*AD717*AD$5)</f>
        <v>0</v>
      </c>
      <c r="AE1467" s="382">
        <f ca="1">IF(Controle!$N$16=1,0,$D1467*AE717*AE$5)</f>
        <v>0</v>
      </c>
      <c r="AF1467" s="382">
        <f ca="1">IF(Controle!$N$16=1,0,$D1467*AF717*AF$5)</f>
        <v>0</v>
      </c>
      <c r="AG1467" s="382">
        <f ca="1">IF(Controle!$N$16=1,0,$D1467*AG717*AG$5)</f>
        <v>0</v>
      </c>
      <c r="AH1467" s="382">
        <f ca="1">IF(Controle!$N$16=1,0,$D1467*AH717*AH$5)</f>
        <v>0</v>
      </c>
      <c r="AI1467" s="382">
        <f ca="1">IF(Controle!$N$16=1,0,$D1467*AI717*AI$5)</f>
        <v>0</v>
      </c>
      <c r="AJ1467" s="382">
        <f ca="1">IF(Controle!$N$16=1,0,$D1467*AJ717*AJ$5)</f>
        <v>0</v>
      </c>
      <c r="AK1467" s="382">
        <f ca="1">IF(Controle!$N$16=1,0,$D1467*AK717*AK$5)</f>
        <v>0</v>
      </c>
      <c r="AL1467" s="382">
        <f ca="1">IF(Controle!$N$16=1,0,$D1467*AL717*AL$5)</f>
        <v>0</v>
      </c>
      <c r="AM1467" s="382">
        <f ca="1">IF(Controle!$N$16=1,0,$D1467*AM717*AM$5)</f>
        <v>0</v>
      </c>
      <c r="AN1467" s="382">
        <f ca="1">IF(Controle!$N$16=1,0,$D1467*AN717*AN$5)</f>
        <v>0</v>
      </c>
      <c r="AO1467" s="382">
        <f ca="1">IF(Controle!$N$16=1,0,$D1467*AO717*AO$5)</f>
        <v>0</v>
      </c>
      <c r="AP1467" s="382">
        <f ca="1">IF(Controle!$N$16=1,0,$D1467*AP717*AP$5)</f>
        <v>0</v>
      </c>
      <c r="AQ1467" s="382">
        <f ca="1">IF(Controle!$N$16=1,0,$D1467*AQ717*AQ$5)</f>
        <v>0</v>
      </c>
      <c r="AR1467" s="382">
        <f ca="1">IF(Controle!$N$16=1,0,$D1467*AR717*AR$5)</f>
        <v>0</v>
      </c>
      <c r="AS1467" s="684">
        <f t="shared" ca="1" si="694"/>
        <v>0</v>
      </c>
      <c r="AT1467" s="143">
        <f t="shared" ca="1" si="695"/>
        <v>0</v>
      </c>
    </row>
    <row r="1468" spans="2:46" hidden="1" outlineLevel="1">
      <c r="B1468" s="123"/>
      <c r="C1468" s="81">
        <f t="shared" si="696"/>
        <v>38</v>
      </c>
      <c r="D1468" s="191">
        <f t="shared" ca="1" si="693"/>
        <v>0</v>
      </c>
      <c r="E1468" s="382">
        <f ca="1">IF(Controle!$N$16=1,0,$D1468*E718*E$5)</f>
        <v>0</v>
      </c>
      <c r="F1468" s="382">
        <f ca="1">IF(Controle!$N$16=1,0,$D1468*F718*F$5)</f>
        <v>0</v>
      </c>
      <c r="G1468" s="382">
        <f ca="1">IF(Controle!$N$16=1,0,$D1468*G718*G$5)</f>
        <v>0</v>
      </c>
      <c r="H1468" s="382">
        <f ca="1">IF(Controle!$N$16=1,0,$D1468*H718*H$5)</f>
        <v>0</v>
      </c>
      <c r="I1468" s="382">
        <f ca="1">IF(Controle!$N$16=1,0,$D1468*I718*I$5)</f>
        <v>0</v>
      </c>
      <c r="J1468" s="382">
        <f ca="1">IF(Controle!$N$16=1,0,$D1468*J718*J$5)</f>
        <v>0</v>
      </c>
      <c r="K1468" s="382">
        <f ca="1">IF(Controle!$N$16=1,0,$D1468*K718*K$5)</f>
        <v>0</v>
      </c>
      <c r="L1468" s="382">
        <f ca="1">IF(Controle!$N$16=1,0,$D1468*L718*L$5)</f>
        <v>0</v>
      </c>
      <c r="M1468" s="382">
        <f ca="1">IF(Controle!$N$16=1,0,$D1468*M718*M$5)</f>
        <v>0</v>
      </c>
      <c r="N1468" s="382">
        <f ca="1">IF(Controle!$N$16=1,0,$D1468*N718*N$5)</f>
        <v>0</v>
      </c>
      <c r="O1468" s="382">
        <f ca="1">IF(Controle!$N$16=1,0,$D1468*O718*O$5)</f>
        <v>0</v>
      </c>
      <c r="P1468" s="382">
        <f ca="1">IF(Controle!$N$16=1,0,$D1468*P718*P$5)</f>
        <v>0</v>
      </c>
      <c r="Q1468" s="382">
        <f ca="1">IF(Controle!$N$16=1,0,$D1468*Q718*Q$5)</f>
        <v>0</v>
      </c>
      <c r="R1468" s="382">
        <f ca="1">IF(Controle!$N$16=1,0,$D1468*R718*R$5)</f>
        <v>0</v>
      </c>
      <c r="S1468" s="382">
        <f ca="1">IF(Controle!$N$16=1,0,$D1468*S718*S$5)</f>
        <v>0</v>
      </c>
      <c r="T1468" s="382">
        <f ca="1">IF(Controle!$N$16=1,0,$D1468*T718*T$5)</f>
        <v>0</v>
      </c>
      <c r="U1468" s="382">
        <f ca="1">IF(Controle!$N$16=1,0,$D1468*U718*U$5)</f>
        <v>0</v>
      </c>
      <c r="V1468" s="382">
        <f ca="1">IF(Controle!$N$16=1,0,$D1468*V718*V$5)</f>
        <v>0</v>
      </c>
      <c r="W1468" s="382">
        <f ca="1">IF(Controle!$N$16=1,0,$D1468*W718*W$5)</f>
        <v>0</v>
      </c>
      <c r="X1468" s="382">
        <f ca="1">IF(Controle!$N$16=1,0,$D1468*X718*X$5)</f>
        <v>0</v>
      </c>
      <c r="Y1468" s="382">
        <f ca="1">IF(Controle!$N$16=1,0,$D1468*Y718*Y$5)</f>
        <v>0</v>
      </c>
      <c r="Z1468" s="382">
        <f ca="1">IF(Controle!$N$16=1,0,$D1468*Z718*Z$5)</f>
        <v>0</v>
      </c>
      <c r="AA1468" s="382">
        <f ca="1">IF(Controle!$N$16=1,0,$D1468*AA718*AA$5)</f>
        <v>0</v>
      </c>
      <c r="AB1468" s="382">
        <f ca="1">IF(Controle!$N$16=1,0,$D1468*AB718*AB$5)</f>
        <v>0</v>
      </c>
      <c r="AC1468" s="382">
        <f ca="1">IF(Controle!$N$16=1,0,$D1468*AC718*AC$5)</f>
        <v>0</v>
      </c>
      <c r="AD1468" s="382">
        <f ca="1">IF(Controle!$N$16=1,0,$D1468*AD718*AD$5)</f>
        <v>0</v>
      </c>
      <c r="AE1468" s="382">
        <f ca="1">IF(Controle!$N$16=1,0,$D1468*AE718*AE$5)</f>
        <v>0</v>
      </c>
      <c r="AF1468" s="382">
        <f ca="1">IF(Controle!$N$16=1,0,$D1468*AF718*AF$5)</f>
        <v>0</v>
      </c>
      <c r="AG1468" s="382">
        <f ca="1">IF(Controle!$N$16=1,0,$D1468*AG718*AG$5)</f>
        <v>0</v>
      </c>
      <c r="AH1468" s="382">
        <f ca="1">IF(Controle!$N$16=1,0,$D1468*AH718*AH$5)</f>
        <v>0</v>
      </c>
      <c r="AI1468" s="382">
        <f ca="1">IF(Controle!$N$16=1,0,$D1468*AI718*AI$5)</f>
        <v>0</v>
      </c>
      <c r="AJ1468" s="382">
        <f ca="1">IF(Controle!$N$16=1,0,$D1468*AJ718*AJ$5)</f>
        <v>0</v>
      </c>
      <c r="AK1468" s="382">
        <f ca="1">IF(Controle!$N$16=1,0,$D1468*AK718*AK$5)</f>
        <v>0</v>
      </c>
      <c r="AL1468" s="382">
        <f ca="1">IF(Controle!$N$16=1,0,$D1468*AL718*AL$5)</f>
        <v>0</v>
      </c>
      <c r="AM1468" s="382">
        <f ca="1">IF(Controle!$N$16=1,0,$D1468*AM718*AM$5)</f>
        <v>0</v>
      </c>
      <c r="AN1468" s="382">
        <f ca="1">IF(Controle!$N$16=1,0,$D1468*AN718*AN$5)</f>
        <v>0</v>
      </c>
      <c r="AO1468" s="382">
        <f ca="1">IF(Controle!$N$16=1,0,$D1468*AO718*AO$5)</f>
        <v>0</v>
      </c>
      <c r="AP1468" s="382">
        <f ca="1">IF(Controle!$N$16=1,0,$D1468*AP718*AP$5)</f>
        <v>0</v>
      </c>
      <c r="AQ1468" s="382">
        <f ca="1">IF(Controle!$N$16=1,0,$D1468*AQ718*AQ$5)</f>
        <v>0</v>
      </c>
      <c r="AR1468" s="382">
        <f ca="1">IF(Controle!$N$16=1,0,$D1468*AR718*AR$5)</f>
        <v>0</v>
      </c>
      <c r="AS1468" s="684">
        <f t="shared" ca="1" si="694"/>
        <v>0</v>
      </c>
      <c r="AT1468" s="143">
        <f t="shared" ca="1" si="695"/>
        <v>0</v>
      </c>
    </row>
    <row r="1469" spans="2:46" hidden="1" outlineLevel="1">
      <c r="B1469" s="123"/>
      <c r="C1469" s="81">
        <f t="shared" si="696"/>
        <v>39</v>
      </c>
      <c r="D1469" s="191">
        <f t="shared" ca="1" si="693"/>
        <v>0</v>
      </c>
      <c r="E1469" s="382">
        <f ca="1">IF(Controle!$N$16=1,0,$D1469*E719*E$5)</f>
        <v>0</v>
      </c>
      <c r="F1469" s="382">
        <f ca="1">IF(Controle!$N$16=1,0,$D1469*F719*F$5)</f>
        <v>0</v>
      </c>
      <c r="G1469" s="382">
        <f ca="1">IF(Controle!$N$16=1,0,$D1469*G719*G$5)</f>
        <v>0</v>
      </c>
      <c r="H1469" s="382">
        <f ca="1">IF(Controle!$N$16=1,0,$D1469*H719*H$5)</f>
        <v>0</v>
      </c>
      <c r="I1469" s="382">
        <f ca="1">IF(Controle!$N$16=1,0,$D1469*I719*I$5)</f>
        <v>0</v>
      </c>
      <c r="J1469" s="382">
        <f ca="1">IF(Controle!$N$16=1,0,$D1469*J719*J$5)</f>
        <v>0</v>
      </c>
      <c r="K1469" s="382">
        <f ca="1">IF(Controle!$N$16=1,0,$D1469*K719*K$5)</f>
        <v>0</v>
      </c>
      <c r="L1469" s="382">
        <f ca="1">IF(Controle!$N$16=1,0,$D1469*L719*L$5)</f>
        <v>0</v>
      </c>
      <c r="M1469" s="382">
        <f ca="1">IF(Controle!$N$16=1,0,$D1469*M719*M$5)</f>
        <v>0</v>
      </c>
      <c r="N1469" s="382">
        <f ca="1">IF(Controle!$N$16=1,0,$D1469*N719*N$5)</f>
        <v>0</v>
      </c>
      <c r="O1469" s="382">
        <f ca="1">IF(Controle!$N$16=1,0,$D1469*O719*O$5)</f>
        <v>0</v>
      </c>
      <c r="P1469" s="382">
        <f ca="1">IF(Controle!$N$16=1,0,$D1469*P719*P$5)</f>
        <v>0</v>
      </c>
      <c r="Q1469" s="382">
        <f ca="1">IF(Controle!$N$16=1,0,$D1469*Q719*Q$5)</f>
        <v>0</v>
      </c>
      <c r="R1469" s="382">
        <f ca="1">IF(Controle!$N$16=1,0,$D1469*R719*R$5)</f>
        <v>0</v>
      </c>
      <c r="S1469" s="382">
        <f ca="1">IF(Controle!$N$16=1,0,$D1469*S719*S$5)</f>
        <v>0</v>
      </c>
      <c r="T1469" s="382">
        <f ca="1">IF(Controle!$N$16=1,0,$D1469*T719*T$5)</f>
        <v>0</v>
      </c>
      <c r="U1469" s="382">
        <f ca="1">IF(Controle!$N$16=1,0,$D1469*U719*U$5)</f>
        <v>0</v>
      </c>
      <c r="V1469" s="382">
        <f ca="1">IF(Controle!$N$16=1,0,$D1469*V719*V$5)</f>
        <v>0</v>
      </c>
      <c r="W1469" s="382">
        <f ca="1">IF(Controle!$N$16=1,0,$D1469*W719*W$5)</f>
        <v>0</v>
      </c>
      <c r="X1469" s="382">
        <f ca="1">IF(Controle!$N$16=1,0,$D1469*X719*X$5)</f>
        <v>0</v>
      </c>
      <c r="Y1469" s="382">
        <f ca="1">IF(Controle!$N$16=1,0,$D1469*Y719*Y$5)</f>
        <v>0</v>
      </c>
      <c r="Z1469" s="382">
        <f ca="1">IF(Controle!$N$16=1,0,$D1469*Z719*Z$5)</f>
        <v>0</v>
      </c>
      <c r="AA1469" s="382">
        <f ca="1">IF(Controle!$N$16=1,0,$D1469*AA719*AA$5)</f>
        <v>0</v>
      </c>
      <c r="AB1469" s="382">
        <f ca="1">IF(Controle!$N$16=1,0,$D1469*AB719*AB$5)</f>
        <v>0</v>
      </c>
      <c r="AC1469" s="382">
        <f ca="1">IF(Controle!$N$16=1,0,$D1469*AC719*AC$5)</f>
        <v>0</v>
      </c>
      <c r="AD1469" s="382">
        <f ca="1">IF(Controle!$N$16=1,0,$D1469*AD719*AD$5)</f>
        <v>0</v>
      </c>
      <c r="AE1469" s="382">
        <f ca="1">IF(Controle!$N$16=1,0,$D1469*AE719*AE$5)</f>
        <v>0</v>
      </c>
      <c r="AF1469" s="382">
        <f ca="1">IF(Controle!$N$16=1,0,$D1469*AF719*AF$5)</f>
        <v>0</v>
      </c>
      <c r="AG1469" s="382">
        <f ca="1">IF(Controle!$N$16=1,0,$D1469*AG719*AG$5)</f>
        <v>0</v>
      </c>
      <c r="AH1469" s="382">
        <f ca="1">IF(Controle!$N$16=1,0,$D1469*AH719*AH$5)</f>
        <v>0</v>
      </c>
      <c r="AI1469" s="382">
        <f ca="1">IF(Controle!$N$16=1,0,$D1469*AI719*AI$5)</f>
        <v>0</v>
      </c>
      <c r="AJ1469" s="382">
        <f ca="1">IF(Controle!$N$16=1,0,$D1469*AJ719*AJ$5)</f>
        <v>0</v>
      </c>
      <c r="AK1469" s="382">
        <f ca="1">IF(Controle!$N$16=1,0,$D1469*AK719*AK$5)</f>
        <v>0</v>
      </c>
      <c r="AL1469" s="382">
        <f ca="1">IF(Controle!$N$16=1,0,$D1469*AL719*AL$5)</f>
        <v>0</v>
      </c>
      <c r="AM1469" s="382">
        <f ca="1">IF(Controle!$N$16=1,0,$D1469*AM719*AM$5)</f>
        <v>0</v>
      </c>
      <c r="AN1469" s="382">
        <f ca="1">IF(Controle!$N$16=1,0,$D1469*AN719*AN$5)</f>
        <v>0</v>
      </c>
      <c r="AO1469" s="382">
        <f ca="1">IF(Controle!$N$16=1,0,$D1469*AO719*AO$5)</f>
        <v>0</v>
      </c>
      <c r="AP1469" s="382">
        <f ca="1">IF(Controle!$N$16=1,0,$D1469*AP719*AP$5)</f>
        <v>0</v>
      </c>
      <c r="AQ1469" s="382">
        <f ca="1">IF(Controle!$N$16=1,0,$D1469*AQ719*AQ$5)</f>
        <v>0</v>
      </c>
      <c r="AR1469" s="382">
        <f ca="1">IF(Controle!$N$16=1,0,$D1469*AR719*AR$5)</f>
        <v>0</v>
      </c>
      <c r="AS1469" s="684">
        <f t="shared" ca="1" si="694"/>
        <v>0</v>
      </c>
      <c r="AT1469" s="143">
        <f t="shared" ca="1" si="695"/>
        <v>0</v>
      </c>
    </row>
    <row r="1470" spans="2:46" hidden="1" outlineLevel="1">
      <c r="B1470" s="125"/>
      <c r="C1470" s="126">
        <f t="shared" si="696"/>
        <v>40</v>
      </c>
      <c r="D1470" s="247">
        <f t="shared" ca="1" si="693"/>
        <v>0</v>
      </c>
      <c r="E1470" s="382">
        <f ca="1">IF(Controle!$N$16=1,0,$D1470*E720*E$5)</f>
        <v>0</v>
      </c>
      <c r="F1470" s="382">
        <f ca="1">IF(Controle!$N$16=1,0,$D1470*F720*F$5)</f>
        <v>0</v>
      </c>
      <c r="G1470" s="382">
        <f ca="1">IF(Controle!$N$16=1,0,$D1470*G720*G$5)</f>
        <v>0</v>
      </c>
      <c r="H1470" s="382">
        <f ca="1">IF(Controle!$N$16=1,0,$D1470*H720*H$5)</f>
        <v>0</v>
      </c>
      <c r="I1470" s="382">
        <f ca="1">IF(Controle!$N$16=1,0,$D1470*I720*I$5)</f>
        <v>0</v>
      </c>
      <c r="J1470" s="382">
        <f ca="1">IF(Controle!$N$16=1,0,$D1470*J720*J$5)</f>
        <v>0</v>
      </c>
      <c r="K1470" s="382">
        <f ca="1">IF(Controle!$N$16=1,0,$D1470*K720*K$5)</f>
        <v>0</v>
      </c>
      <c r="L1470" s="382">
        <f ca="1">IF(Controle!$N$16=1,0,$D1470*L720*L$5)</f>
        <v>0</v>
      </c>
      <c r="M1470" s="382">
        <f ca="1">IF(Controle!$N$16=1,0,$D1470*M720*M$5)</f>
        <v>0</v>
      </c>
      <c r="N1470" s="382">
        <f ca="1">IF(Controle!$N$16=1,0,$D1470*N720*N$5)</f>
        <v>0</v>
      </c>
      <c r="O1470" s="382">
        <f ca="1">IF(Controle!$N$16=1,0,$D1470*O720*O$5)</f>
        <v>0</v>
      </c>
      <c r="P1470" s="382">
        <f ca="1">IF(Controle!$N$16=1,0,$D1470*P720*P$5)</f>
        <v>0</v>
      </c>
      <c r="Q1470" s="382">
        <f ca="1">IF(Controle!$N$16=1,0,$D1470*Q720*Q$5)</f>
        <v>0</v>
      </c>
      <c r="R1470" s="382">
        <f ca="1">IF(Controle!$N$16=1,0,$D1470*R720*R$5)</f>
        <v>0</v>
      </c>
      <c r="S1470" s="382">
        <f ca="1">IF(Controle!$N$16=1,0,$D1470*S720*S$5)</f>
        <v>0</v>
      </c>
      <c r="T1470" s="382">
        <f ca="1">IF(Controle!$N$16=1,0,$D1470*T720*T$5)</f>
        <v>0</v>
      </c>
      <c r="U1470" s="382">
        <f ca="1">IF(Controle!$N$16=1,0,$D1470*U720*U$5)</f>
        <v>0</v>
      </c>
      <c r="V1470" s="382">
        <f ca="1">IF(Controle!$N$16=1,0,$D1470*V720*V$5)</f>
        <v>0</v>
      </c>
      <c r="W1470" s="382">
        <f ca="1">IF(Controle!$N$16=1,0,$D1470*W720*W$5)</f>
        <v>0</v>
      </c>
      <c r="X1470" s="382">
        <f ca="1">IF(Controle!$N$16=1,0,$D1470*X720*X$5)</f>
        <v>0</v>
      </c>
      <c r="Y1470" s="382">
        <f ca="1">IF(Controle!$N$16=1,0,$D1470*Y720*Y$5)</f>
        <v>0</v>
      </c>
      <c r="Z1470" s="382">
        <f ca="1">IF(Controle!$N$16=1,0,$D1470*Z720*Z$5)</f>
        <v>0</v>
      </c>
      <c r="AA1470" s="382">
        <f ca="1">IF(Controle!$N$16=1,0,$D1470*AA720*AA$5)</f>
        <v>0</v>
      </c>
      <c r="AB1470" s="382">
        <f ca="1">IF(Controle!$N$16=1,0,$D1470*AB720*AB$5)</f>
        <v>0</v>
      </c>
      <c r="AC1470" s="382">
        <f ca="1">IF(Controle!$N$16=1,0,$D1470*AC720*AC$5)</f>
        <v>0</v>
      </c>
      <c r="AD1470" s="382">
        <f ca="1">IF(Controle!$N$16=1,0,$D1470*AD720*AD$5)</f>
        <v>0</v>
      </c>
      <c r="AE1470" s="382">
        <f ca="1">IF(Controle!$N$16=1,0,$D1470*AE720*AE$5)</f>
        <v>0</v>
      </c>
      <c r="AF1470" s="382">
        <f ca="1">IF(Controle!$N$16=1,0,$D1470*AF720*AF$5)</f>
        <v>0</v>
      </c>
      <c r="AG1470" s="382">
        <f ca="1">IF(Controle!$N$16=1,0,$D1470*AG720*AG$5)</f>
        <v>0</v>
      </c>
      <c r="AH1470" s="382">
        <f ca="1">IF(Controle!$N$16=1,0,$D1470*AH720*AH$5)</f>
        <v>0</v>
      </c>
      <c r="AI1470" s="382">
        <f ca="1">IF(Controle!$N$16=1,0,$D1470*AI720*AI$5)</f>
        <v>0</v>
      </c>
      <c r="AJ1470" s="382">
        <f ca="1">IF(Controle!$N$16=1,0,$D1470*AJ720*AJ$5)</f>
        <v>0</v>
      </c>
      <c r="AK1470" s="382">
        <f ca="1">IF(Controle!$N$16=1,0,$D1470*AK720*AK$5)</f>
        <v>0</v>
      </c>
      <c r="AL1470" s="382">
        <f ca="1">IF(Controle!$N$16=1,0,$D1470*AL720*AL$5)</f>
        <v>0</v>
      </c>
      <c r="AM1470" s="382">
        <f ca="1">IF(Controle!$N$16=1,0,$D1470*AM720*AM$5)</f>
        <v>0</v>
      </c>
      <c r="AN1470" s="382">
        <f ca="1">IF(Controle!$N$16=1,0,$D1470*AN720*AN$5)</f>
        <v>0</v>
      </c>
      <c r="AO1470" s="382">
        <f ca="1">IF(Controle!$N$16=1,0,$D1470*AO720*AO$5)</f>
        <v>0</v>
      </c>
      <c r="AP1470" s="382">
        <f ca="1">IF(Controle!$N$16=1,0,$D1470*AP720*AP$5)</f>
        <v>0</v>
      </c>
      <c r="AQ1470" s="382">
        <f ca="1">IF(Controle!$N$16=1,0,$D1470*AQ720*AQ$5)</f>
        <v>0</v>
      </c>
      <c r="AR1470" s="382">
        <f ca="1">IF(Controle!$N$16=1,0,$D1470*AR720*AR$5)</f>
        <v>0</v>
      </c>
      <c r="AS1470" s="686">
        <f t="shared" ca="1" si="694"/>
        <v>0</v>
      </c>
      <c r="AT1470" s="143">
        <f t="shared" ca="1" si="695"/>
        <v>0</v>
      </c>
    </row>
    <row r="1476" spans="3:24" ht="65">
      <c r="C1476" s="695" t="s">
        <v>699</v>
      </c>
      <c r="D1476" s="695" t="s">
        <v>703</v>
      </c>
      <c r="E1476" s="695" t="s">
        <v>701</v>
      </c>
      <c r="F1476" s="695" t="s">
        <v>700</v>
      </c>
      <c r="G1476" s="695" t="s">
        <v>702</v>
      </c>
      <c r="I1476" s="695" t="s">
        <v>720</v>
      </c>
      <c r="J1476" s="695" t="s">
        <v>726</v>
      </c>
      <c r="K1476" s="695" t="s">
        <v>728</v>
      </c>
      <c r="L1476" s="695" t="s">
        <v>727</v>
      </c>
      <c r="M1476" s="695" t="s">
        <v>729</v>
      </c>
      <c r="O1476" s="695" t="s">
        <v>720</v>
      </c>
      <c r="P1476" s="695" t="s">
        <v>730</v>
      </c>
      <c r="Q1476" s="695" t="s">
        <v>721</v>
      </c>
      <c r="R1476" s="695" t="s">
        <v>1036</v>
      </c>
      <c r="S1476" s="695" t="s">
        <v>1038</v>
      </c>
      <c r="T1476" s="695" t="s">
        <v>722</v>
      </c>
      <c r="V1476" s="1187" t="s">
        <v>1334</v>
      </c>
      <c r="W1476" s="1187" t="s">
        <v>1335</v>
      </c>
      <c r="X1476" s="1187" t="s">
        <v>1336</v>
      </c>
    </row>
    <row r="1477" spans="3:24">
      <c r="C1477" s="81">
        <v>1</v>
      </c>
      <c r="D1477" s="89">
        <f t="shared" ref="D1477:D1511" si="697">D135</f>
        <v>19735.293383516491</v>
      </c>
      <c r="E1477" s="66" cm="1">
        <f t="array" ref="E1477:E1511">TRANSPOSE(E219:AM219)</f>
        <v>0</v>
      </c>
      <c r="F1477" s="66" cm="1">
        <f t="array" ref="F1477:F1511">TRANSPOSE(E261:AM261)</f>
        <v>0</v>
      </c>
      <c r="G1477" s="114" cm="1">
        <f t="array" ref="G1477:G1511">TRANSPOSE(E471:AM471)</f>
        <v>0</v>
      </c>
      <c r="I1477" s="81" cm="1">
        <f t="array" ref="I1477:I1516">TRANSPOSE(E2:AR2)</f>
        <v>1</v>
      </c>
      <c r="J1477" s="89" cm="1">
        <f t="array" aca="1" ref="J1477:J1516" ca="1">TRANSPOSE(E745:AR745)</f>
        <v>0</v>
      </c>
      <c r="K1477" s="89" cm="1">
        <f t="array" aca="1" ref="K1477:K1516" ca="1">TRANSPOSE(E746:AR746)</f>
        <v>0</v>
      </c>
      <c r="L1477" s="89" cm="1">
        <f t="array" aca="1" ref="L1477:L1516" ca="1">TRANSPOSE(E752:AR752)</f>
        <v>0</v>
      </c>
      <c r="M1477" s="89">
        <f ca="1">SUM(J1477:L1477)</f>
        <v>0</v>
      </c>
      <c r="O1477" s="81">
        <f>I1477</f>
        <v>1</v>
      </c>
      <c r="P1477" s="89" cm="1">
        <f t="array" aca="1" ref="P1477:P1516" ca="1">TRANSPOSE(E884:AR884)</f>
        <v>0</v>
      </c>
      <c r="Q1477" s="89" cm="1">
        <f t="array" aca="1" ref="Q1477:Q1516" ca="1">TRANSPOSE(E758:AR758)</f>
        <v>0</v>
      </c>
      <c r="R1477" s="89" cm="1">
        <f t="array" ref="R1477:R1516">TRANSPOSE(E800:AR800)</f>
        <v>0</v>
      </c>
      <c r="S1477" s="89" cm="1">
        <f t="array" ref="S1477:S1516">TRANSPOSE(E842:AR842)</f>
        <v>0</v>
      </c>
      <c r="T1477" s="89">
        <f ca="1">S1477+R1477+Q1477</f>
        <v>0</v>
      </c>
      <c r="V1477" s="89" cm="1">
        <f t="array" aca="1" ref="V1477:V1516" ca="1">TRANSPOSE(E926:AR926)</f>
        <v>0</v>
      </c>
      <c r="W1477" s="89" cm="1">
        <f t="array" aca="1" ref="W1477:W1516" ca="1">TRANSPOSE(E884:AR884)</f>
        <v>0</v>
      </c>
      <c r="X1477" s="89">
        <f ca="1">W1477+V1477</f>
        <v>0</v>
      </c>
    </row>
    <row r="1478" spans="3:24">
      <c r="C1478" s="81">
        <f t="shared" ref="C1478:C1495" si="698">C1477+1</f>
        <v>2</v>
      </c>
      <c r="D1478" s="89">
        <f t="shared" si="697"/>
        <v>6418.2628684057809</v>
      </c>
      <c r="E1478" s="66">
        <v>0</v>
      </c>
      <c r="F1478" s="66">
        <v>0</v>
      </c>
      <c r="G1478" s="114">
        <v>0</v>
      </c>
      <c r="I1478" s="81">
        <v>2</v>
      </c>
      <c r="J1478" s="89">
        <f ca="1"/>
        <v>0</v>
      </c>
      <c r="K1478" s="89">
        <f ca="1"/>
        <v>0</v>
      </c>
      <c r="L1478" s="89">
        <f ca="1"/>
        <v>0</v>
      </c>
      <c r="M1478" s="89">
        <f t="shared" ref="M1478:M1516" ca="1" si="699">SUM(J1478:L1478)</f>
        <v>0</v>
      </c>
      <c r="O1478" s="81">
        <f t="shared" ref="O1478:O1516" si="700">I1478</f>
        <v>2</v>
      </c>
      <c r="P1478" s="89">
        <f ca="1"/>
        <v>103.21386460593926</v>
      </c>
      <c r="Q1478" s="89">
        <f ca="1"/>
        <v>1469.1163661704957</v>
      </c>
      <c r="R1478" s="89">
        <v>0</v>
      </c>
      <c r="S1478" s="89">
        <v>41.44122221044708</v>
      </c>
      <c r="T1478" s="89">
        <f t="shared" ref="T1478:T1516" ca="1" si="701">S1478+R1478+Q1478</f>
        <v>1510.5575883809427</v>
      </c>
      <c r="V1478" s="89">
        <f ca="1"/>
        <v>118.20067238001344</v>
      </c>
      <c r="W1478" s="89">
        <f ca="1"/>
        <v>103.21386460593926</v>
      </c>
      <c r="X1478" s="89">
        <f t="shared" ref="X1478:X1516" ca="1" si="702">W1478+V1478</f>
        <v>221.41453698595271</v>
      </c>
    </row>
    <row r="1479" spans="3:24">
      <c r="C1479" s="81">
        <f t="shared" si="698"/>
        <v>3</v>
      </c>
      <c r="D1479" s="89">
        <f t="shared" si="697"/>
        <v>1475.1863431750319</v>
      </c>
      <c r="E1479" s="66">
        <v>0</v>
      </c>
      <c r="F1479" s="66">
        <v>0</v>
      </c>
      <c r="G1479" s="114">
        <v>0</v>
      </c>
      <c r="I1479" s="81">
        <v>3</v>
      </c>
      <c r="J1479" s="89">
        <f ca="1"/>
        <v>0</v>
      </c>
      <c r="K1479" s="89">
        <f ca="1"/>
        <v>0</v>
      </c>
      <c r="L1479" s="89">
        <f ca="1"/>
        <v>0</v>
      </c>
      <c r="M1479" s="89">
        <f t="shared" ca="1" si="699"/>
        <v>0</v>
      </c>
      <c r="O1479" s="81">
        <f t="shared" si="700"/>
        <v>3</v>
      </c>
      <c r="P1479" s="89">
        <f ca="1"/>
        <v>293.47608117035423</v>
      </c>
      <c r="Q1479" s="89">
        <f ca="1"/>
        <v>1595.4123165335097</v>
      </c>
      <c r="R1479" s="89">
        <v>0</v>
      </c>
      <c r="S1479" s="89">
        <v>51.477242788033784</v>
      </c>
      <c r="T1479" s="89">
        <f t="shared" ca="1" si="701"/>
        <v>1646.8895593215436</v>
      </c>
      <c r="V1479" s="89">
        <f ca="1"/>
        <v>338.54339423990587</v>
      </c>
      <c r="W1479" s="89">
        <f ca="1"/>
        <v>293.47608117035423</v>
      </c>
      <c r="X1479" s="89">
        <f t="shared" ca="1" si="702"/>
        <v>632.01947541026016</v>
      </c>
    </row>
    <row r="1480" spans="3:24">
      <c r="C1480" s="81">
        <f t="shared" si="698"/>
        <v>4</v>
      </c>
      <c r="D1480" s="89">
        <f t="shared" si="697"/>
        <v>548.05236251842587</v>
      </c>
      <c r="E1480" s="66">
        <v>0</v>
      </c>
      <c r="F1480" s="66">
        <v>0</v>
      </c>
      <c r="G1480" s="114">
        <v>0</v>
      </c>
      <c r="I1480" s="81">
        <v>4</v>
      </c>
      <c r="J1480" s="89">
        <f ca="1"/>
        <v>0</v>
      </c>
      <c r="K1480" s="89">
        <f ca="1"/>
        <v>0</v>
      </c>
      <c r="L1480" s="89">
        <f ca="1"/>
        <v>0</v>
      </c>
      <c r="M1480" s="89">
        <f t="shared" ca="1" si="699"/>
        <v>0</v>
      </c>
      <c r="O1480" s="81">
        <f t="shared" si="700"/>
        <v>4</v>
      </c>
      <c r="P1480" s="89">
        <f ca="1"/>
        <v>751.62445607029008</v>
      </c>
      <c r="Q1480" s="89">
        <f ca="1"/>
        <v>509.0464238222844</v>
      </c>
      <c r="R1480" s="89">
        <v>0</v>
      </c>
      <c r="S1480" s="89">
        <v>57.108362595369968</v>
      </c>
      <c r="T1480" s="89">
        <f t="shared" ca="1" si="701"/>
        <v>566.15478641765435</v>
      </c>
      <c r="V1480" s="89">
        <f ca="1"/>
        <v>869.95523461556513</v>
      </c>
      <c r="W1480" s="89">
        <f ca="1"/>
        <v>751.62445607029008</v>
      </c>
      <c r="X1480" s="89">
        <f t="shared" ca="1" si="702"/>
        <v>1621.5796906858552</v>
      </c>
    </row>
    <row r="1481" spans="3:24">
      <c r="C1481" s="81">
        <f t="shared" si="698"/>
        <v>5</v>
      </c>
      <c r="D1481" s="89">
        <f t="shared" si="697"/>
        <v>548.05236251842587</v>
      </c>
      <c r="E1481" s="66">
        <v>0</v>
      </c>
      <c r="F1481" s="66">
        <v>0</v>
      </c>
      <c r="G1481" s="114">
        <v>0</v>
      </c>
      <c r="I1481" s="81">
        <v>5</v>
      </c>
      <c r="J1481" s="89">
        <f ca="1"/>
        <v>0</v>
      </c>
      <c r="K1481" s="89">
        <f ca="1"/>
        <v>0</v>
      </c>
      <c r="L1481" s="89">
        <f ca="1"/>
        <v>0</v>
      </c>
      <c r="M1481" s="89">
        <f t="shared" ca="1" si="699"/>
        <v>0</v>
      </c>
      <c r="O1481" s="81">
        <f t="shared" si="700"/>
        <v>5</v>
      </c>
      <c r="P1481" s="89">
        <f ca="1"/>
        <v>896.11916919890882</v>
      </c>
      <c r="Q1481" s="89">
        <f ca="1"/>
        <v>180.66834903102603</v>
      </c>
      <c r="R1481" s="89">
        <v>0</v>
      </c>
      <c r="S1481" s="89">
        <v>62.739477281041381</v>
      </c>
      <c r="T1481" s="89">
        <f t="shared" ca="1" si="701"/>
        <v>243.40782631206741</v>
      </c>
      <c r="V1481" s="89">
        <f ca="1"/>
        <v>1053.3494756775913</v>
      </c>
      <c r="W1481" s="89">
        <f ca="1"/>
        <v>896.11916919890882</v>
      </c>
      <c r="X1481" s="89">
        <f t="shared" ca="1" si="702"/>
        <v>1949.4686448765001</v>
      </c>
    </row>
    <row r="1482" spans="3:24">
      <c r="C1482" s="81">
        <f t="shared" si="698"/>
        <v>6</v>
      </c>
      <c r="D1482" s="89">
        <f t="shared" si="697"/>
        <v>253.47375550459751</v>
      </c>
      <c r="E1482" s="66">
        <v>0</v>
      </c>
      <c r="F1482" s="66">
        <v>0</v>
      </c>
      <c r="G1482" s="114">
        <v>0</v>
      </c>
      <c r="I1482" s="81">
        <v>6</v>
      </c>
      <c r="J1482" s="89">
        <f ca="1"/>
        <v>0</v>
      </c>
      <c r="K1482" s="89">
        <f ca="1"/>
        <v>0</v>
      </c>
      <c r="L1482" s="89">
        <f ca="1"/>
        <v>0</v>
      </c>
      <c r="M1482" s="89">
        <f t="shared" ca="1" si="699"/>
        <v>0</v>
      </c>
      <c r="O1482" s="81">
        <f t="shared" si="700"/>
        <v>6</v>
      </c>
      <c r="P1482" s="89">
        <f ca="1"/>
        <v>933.19691668028975</v>
      </c>
      <c r="Q1482" s="89">
        <f ca="1"/>
        <v>180.66834903102603</v>
      </c>
      <c r="R1482" s="89">
        <v>0</v>
      </c>
      <c r="S1482" s="89">
        <v>68.370596467529651</v>
      </c>
      <c r="T1482" s="89">
        <f t="shared" ca="1" si="701"/>
        <v>249.03894549855568</v>
      </c>
      <c r="V1482" s="89">
        <f ca="1"/>
        <v>1115.3151415722996</v>
      </c>
      <c r="W1482" s="89">
        <f ca="1"/>
        <v>933.19691668028975</v>
      </c>
      <c r="X1482" s="89">
        <f t="shared" ca="1" si="702"/>
        <v>2048.5120582525892</v>
      </c>
    </row>
    <row r="1483" spans="3:24">
      <c r="C1483" s="81">
        <f t="shared" si="698"/>
        <v>7</v>
      </c>
      <c r="D1483" s="89">
        <f t="shared" si="697"/>
        <v>253.47375550459751</v>
      </c>
      <c r="E1483" s="66">
        <v>0</v>
      </c>
      <c r="F1483" s="66">
        <v>0</v>
      </c>
      <c r="G1483" s="114">
        <v>0</v>
      </c>
      <c r="I1483" s="81">
        <v>7</v>
      </c>
      <c r="J1483" s="89">
        <f ca="1"/>
        <v>0</v>
      </c>
      <c r="K1483" s="89">
        <f ca="1"/>
        <v>0</v>
      </c>
      <c r="L1483" s="89">
        <f ca="1"/>
        <v>0</v>
      </c>
      <c r="M1483" s="89">
        <f t="shared" ca="1" si="699"/>
        <v>0</v>
      </c>
      <c r="O1483" s="81">
        <f t="shared" si="700"/>
        <v>7</v>
      </c>
      <c r="P1483" s="89">
        <f ca="1"/>
        <v>949.96743624956332</v>
      </c>
      <c r="Q1483" s="89">
        <f ca="1"/>
        <v>87.400597285036994</v>
      </c>
      <c r="R1483" s="89">
        <v>0</v>
      </c>
      <c r="S1483" s="89">
        <v>68.978212990895983</v>
      </c>
      <c r="T1483" s="89">
        <f t="shared" ca="1" si="701"/>
        <v>156.37881027593298</v>
      </c>
      <c r="V1483" s="89">
        <f ca="1"/>
        <v>1155.0255806263115</v>
      </c>
      <c r="W1483" s="89">
        <f ca="1"/>
        <v>949.96743624956332</v>
      </c>
      <c r="X1483" s="89">
        <f t="shared" ca="1" si="702"/>
        <v>2104.9930168758747</v>
      </c>
    </row>
    <row r="1484" spans="3:24">
      <c r="C1484" s="81">
        <f t="shared" si="698"/>
        <v>8</v>
      </c>
      <c r="D1484" s="89">
        <f t="shared" si="697"/>
        <v>253.47375550459751</v>
      </c>
      <c r="E1484" s="66">
        <v>0</v>
      </c>
      <c r="F1484" s="66">
        <v>0</v>
      </c>
      <c r="G1484" s="114">
        <v>0</v>
      </c>
      <c r="I1484" s="81">
        <v>8</v>
      </c>
      <c r="J1484" s="89">
        <f ca="1"/>
        <v>0</v>
      </c>
      <c r="K1484" s="89">
        <f ca="1"/>
        <v>0</v>
      </c>
      <c r="L1484" s="89">
        <f ca="1"/>
        <v>0</v>
      </c>
      <c r="M1484" s="89">
        <f t="shared" ca="1" si="699"/>
        <v>0</v>
      </c>
      <c r="O1484" s="81">
        <f t="shared" si="700"/>
        <v>8</v>
      </c>
      <c r="P1484" s="89">
        <f ca="1"/>
        <v>964.39905930805139</v>
      </c>
      <c r="Q1484" s="89">
        <f ca="1"/>
        <v>23.188459976080352</v>
      </c>
      <c r="R1484" s="89">
        <v>0</v>
      </c>
      <c r="S1484" s="89">
        <v>22.524477366800987</v>
      </c>
      <c r="T1484" s="89">
        <f t="shared" ca="1" si="701"/>
        <v>45.712937342881339</v>
      </c>
      <c r="V1484" s="89">
        <f ca="1"/>
        <v>1182.5077309148232</v>
      </c>
      <c r="W1484" s="89">
        <f ca="1"/>
        <v>964.39905930805139</v>
      </c>
      <c r="X1484" s="89">
        <f t="shared" ca="1" si="702"/>
        <v>2146.9067902228744</v>
      </c>
    </row>
    <row r="1485" spans="3:24">
      <c r="C1485" s="81">
        <f t="shared" si="698"/>
        <v>9</v>
      </c>
      <c r="D1485" s="89">
        <f t="shared" si="697"/>
        <v>253.47375550459751</v>
      </c>
      <c r="E1485" s="66">
        <v>46.879411764705885</v>
      </c>
      <c r="F1485" s="66">
        <v>0</v>
      </c>
      <c r="G1485" s="114">
        <v>0</v>
      </c>
      <c r="I1485" s="81">
        <v>9</v>
      </c>
      <c r="J1485" s="89">
        <f ca="1"/>
        <v>19.695894496369341</v>
      </c>
      <c r="K1485" s="89">
        <f ca="1"/>
        <v>0</v>
      </c>
      <c r="L1485" s="89">
        <f ca="1"/>
        <v>0</v>
      </c>
      <c r="M1485" s="89">
        <f t="shared" ca="1" si="699"/>
        <v>19.695894496369341</v>
      </c>
      <c r="O1485" s="81">
        <f t="shared" si="700"/>
        <v>9</v>
      </c>
      <c r="P1485" s="89">
        <f ca="1"/>
        <v>313.48564307974129</v>
      </c>
      <c r="Q1485" s="89">
        <f ca="1"/>
        <v>23.188459976080352</v>
      </c>
      <c r="R1485" s="89">
        <v>0</v>
      </c>
      <c r="S1485" s="89">
        <v>16.8933575594648</v>
      </c>
      <c r="T1485" s="89">
        <f t="shared" ca="1" si="701"/>
        <v>40.081817535545156</v>
      </c>
      <c r="V1485" s="89">
        <f ca="1"/>
        <v>449.56562659931808</v>
      </c>
      <c r="W1485" s="89">
        <f ca="1"/>
        <v>313.48564307974129</v>
      </c>
      <c r="X1485" s="89">
        <f t="shared" ca="1" si="702"/>
        <v>763.05126967905937</v>
      </c>
    </row>
    <row r="1486" spans="3:24">
      <c r="C1486" s="81">
        <f t="shared" si="698"/>
        <v>10</v>
      </c>
      <c r="D1486" s="89">
        <f t="shared" si="697"/>
        <v>253.47375550459751</v>
      </c>
      <c r="E1486" s="66">
        <v>0</v>
      </c>
      <c r="F1486" s="66">
        <v>0</v>
      </c>
      <c r="G1486" s="114">
        <v>0</v>
      </c>
      <c r="I1486" s="81">
        <v>10</v>
      </c>
      <c r="J1486" s="89">
        <f ca="1"/>
        <v>49.597432839765482</v>
      </c>
      <c r="K1486" s="89">
        <f ca="1"/>
        <v>0</v>
      </c>
      <c r="L1486" s="89">
        <f ca="1"/>
        <v>0</v>
      </c>
      <c r="M1486" s="89">
        <f t="shared" ca="1" si="699"/>
        <v>49.597432839765482</v>
      </c>
      <c r="O1486" s="81">
        <f t="shared" si="700"/>
        <v>10</v>
      </c>
      <c r="P1486" s="89">
        <f ca="1"/>
        <v>107.51186706716594</v>
      </c>
      <c r="Q1486" s="89">
        <f ca="1"/>
        <v>23.188459976080352</v>
      </c>
      <c r="R1486" s="89">
        <v>0</v>
      </c>
      <c r="S1486" s="89">
        <v>11.262238372976533</v>
      </c>
      <c r="T1486" s="89">
        <f t="shared" ca="1" si="701"/>
        <v>34.450698349056886</v>
      </c>
      <c r="V1486" s="89">
        <f ca="1"/>
        <v>199.93379306091651</v>
      </c>
      <c r="W1486" s="89">
        <f ca="1"/>
        <v>107.51186706716594</v>
      </c>
      <c r="X1486" s="89">
        <f t="shared" ca="1" si="702"/>
        <v>307.44566012808247</v>
      </c>
    </row>
    <row r="1487" spans="3:24">
      <c r="C1487" s="81">
        <f t="shared" si="698"/>
        <v>11</v>
      </c>
      <c r="D1487" s="89">
        <f t="shared" si="697"/>
        <v>89.689049113824254</v>
      </c>
      <c r="E1487" s="66">
        <v>0</v>
      </c>
      <c r="F1487" s="66">
        <v>0</v>
      </c>
      <c r="G1487" s="114">
        <v>4050</v>
      </c>
      <c r="I1487" s="81">
        <v>11</v>
      </c>
      <c r="J1487" s="89">
        <f ca="1"/>
        <v>125.82733433237306</v>
      </c>
      <c r="K1487" s="89">
        <f ca="1"/>
        <v>0</v>
      </c>
      <c r="L1487" s="89">
        <f ca="1"/>
        <v>28.58109632877456</v>
      </c>
      <c r="M1487" s="89">
        <f t="shared" ca="1" si="699"/>
        <v>154.40843066114761</v>
      </c>
      <c r="O1487" s="81">
        <f t="shared" si="700"/>
        <v>11</v>
      </c>
      <c r="P1487" s="89">
        <f ca="1"/>
        <v>66.692830226459392</v>
      </c>
      <c r="Q1487" s="89">
        <f ca="1"/>
        <v>23.188459976080352</v>
      </c>
      <c r="R1487" s="89">
        <v>0</v>
      </c>
      <c r="S1487" s="89">
        <v>5.6311191864882666</v>
      </c>
      <c r="T1487" s="89">
        <f t="shared" ca="1" si="701"/>
        <v>28.819579162568619</v>
      </c>
      <c r="V1487" s="89">
        <f ca="1"/>
        <v>150.91364516114726</v>
      </c>
      <c r="W1487" s="89">
        <f ca="1"/>
        <v>66.692830226459392</v>
      </c>
      <c r="X1487" s="89">
        <f t="shared" ca="1" si="702"/>
        <v>217.60647538760665</v>
      </c>
    </row>
    <row r="1488" spans="3:24">
      <c r="C1488" s="81">
        <f t="shared" si="698"/>
        <v>12</v>
      </c>
      <c r="D1488" s="89">
        <f t="shared" si="697"/>
        <v>89.689049113824254</v>
      </c>
      <c r="E1488" s="66">
        <v>0</v>
      </c>
      <c r="F1488" s="66">
        <v>0</v>
      </c>
      <c r="G1488" s="114">
        <v>4050</v>
      </c>
      <c r="I1488" s="81">
        <v>12</v>
      </c>
      <c r="J1488" s="89">
        <f ca="1"/>
        <v>125.82733433237306</v>
      </c>
      <c r="K1488" s="89">
        <f ca="1"/>
        <v>0</v>
      </c>
      <c r="L1488" s="89">
        <f ca="1"/>
        <v>100.55289765592772</v>
      </c>
      <c r="M1488" s="89">
        <f t="shared" ca="1" si="699"/>
        <v>226.38023198830078</v>
      </c>
      <c r="O1488" s="81">
        <f t="shared" si="700"/>
        <v>12</v>
      </c>
      <c r="P1488" s="89">
        <f ca="1"/>
        <v>55.993988782947284</v>
      </c>
      <c r="Q1488" s="89">
        <f ca="1"/>
        <v>9.455052228591569</v>
      </c>
      <c r="R1488" s="89">
        <v>0</v>
      </c>
      <c r="S1488" s="89">
        <v>0</v>
      </c>
      <c r="T1488" s="89">
        <f t="shared" ca="1" si="701"/>
        <v>9.455052228591569</v>
      </c>
      <c r="V1488" s="89">
        <f ca="1"/>
        <v>118.01054413780926</v>
      </c>
      <c r="W1488" s="89">
        <f ca="1"/>
        <v>55.993988782947284</v>
      </c>
      <c r="X1488" s="89">
        <f t="shared" ca="1" si="702"/>
        <v>174.00453292075656</v>
      </c>
    </row>
    <row r="1489" spans="3:24">
      <c r="C1489" s="81">
        <f t="shared" si="698"/>
        <v>13</v>
      </c>
      <c r="D1489" s="89">
        <f t="shared" si="697"/>
        <v>89.689049113824254</v>
      </c>
      <c r="E1489" s="66">
        <v>0</v>
      </c>
      <c r="F1489" s="66">
        <v>0</v>
      </c>
      <c r="G1489" s="114">
        <v>4050</v>
      </c>
      <c r="I1489" s="81">
        <v>13</v>
      </c>
      <c r="J1489" s="89">
        <f ca="1"/>
        <v>125.82732418330342</v>
      </c>
      <c r="K1489" s="89">
        <f ca="1"/>
        <v>62.399764901928755</v>
      </c>
      <c r="L1489" s="89">
        <f ca="1"/>
        <v>283.14339457443015</v>
      </c>
      <c r="M1489" s="89">
        <f t="shared" ca="1" si="699"/>
        <v>471.37048365966234</v>
      </c>
      <c r="O1489" s="81">
        <f t="shared" si="700"/>
        <v>13</v>
      </c>
      <c r="P1489" s="89">
        <f ca="1"/>
        <v>43.994721405643304</v>
      </c>
      <c r="Q1489" s="89">
        <f ca="1"/>
        <v>0</v>
      </c>
      <c r="R1489" s="89">
        <v>0</v>
      </c>
      <c r="S1489" s="89">
        <v>0</v>
      </c>
      <c r="T1489" s="89">
        <f t="shared" ca="1" si="701"/>
        <v>0</v>
      </c>
      <c r="V1489" s="89">
        <f ca="1"/>
        <v>108.52837764200312</v>
      </c>
      <c r="W1489" s="89">
        <f ca="1"/>
        <v>43.994721405643304</v>
      </c>
      <c r="X1489" s="89">
        <f t="shared" ca="1" si="702"/>
        <v>152.52309904764644</v>
      </c>
    </row>
    <row r="1490" spans="3:24">
      <c r="C1490" s="81">
        <f t="shared" si="698"/>
        <v>14</v>
      </c>
      <c r="D1490" s="89">
        <f t="shared" si="697"/>
        <v>89.689049113824254</v>
      </c>
      <c r="E1490" s="66">
        <v>0</v>
      </c>
      <c r="F1490" s="66">
        <v>0</v>
      </c>
      <c r="G1490" s="114">
        <v>4050</v>
      </c>
      <c r="I1490" s="81">
        <v>14</v>
      </c>
      <c r="J1490" s="89">
        <f ca="1"/>
        <v>125.82732418330339</v>
      </c>
      <c r="K1490" s="89">
        <f ca="1"/>
        <v>157.13265267089349</v>
      </c>
      <c r="L1490" s="89">
        <f ca="1"/>
        <v>465.73389149293257</v>
      </c>
      <c r="M1490" s="89">
        <f t="shared" ca="1" si="699"/>
        <v>748.69386834712941</v>
      </c>
      <c r="O1490" s="81">
        <f t="shared" si="700"/>
        <v>14</v>
      </c>
      <c r="P1490" s="89">
        <f ca="1"/>
        <v>38.522456839634515</v>
      </c>
      <c r="Q1490" s="89">
        <f ca="1"/>
        <v>0</v>
      </c>
      <c r="R1490" s="89">
        <v>0</v>
      </c>
      <c r="S1490" s="89">
        <v>0</v>
      </c>
      <c r="T1490" s="89">
        <f t="shared" ca="1" si="701"/>
        <v>0</v>
      </c>
      <c r="V1490" s="89">
        <f ca="1"/>
        <v>87.430885148960357</v>
      </c>
      <c r="W1490" s="89">
        <f ca="1"/>
        <v>38.522456839634515</v>
      </c>
      <c r="X1490" s="89">
        <f t="shared" ca="1" si="702"/>
        <v>125.95334198859487</v>
      </c>
    </row>
    <row r="1491" spans="3:24">
      <c r="C1491" s="81">
        <f t="shared" si="698"/>
        <v>15</v>
      </c>
      <c r="D1491" s="89">
        <f t="shared" si="697"/>
        <v>89.689049113824254</v>
      </c>
      <c r="E1491" s="66">
        <v>0</v>
      </c>
      <c r="F1491" s="66">
        <v>0</v>
      </c>
      <c r="G1491" s="114">
        <v>4050</v>
      </c>
      <c r="I1491" s="81">
        <v>15</v>
      </c>
      <c r="J1491" s="89">
        <f ca="1"/>
        <v>125.82732418330339</v>
      </c>
      <c r="K1491" s="89">
        <f ca="1"/>
        <v>398.64125399452143</v>
      </c>
      <c r="L1491" s="89">
        <f ca="1"/>
        <v>648.32437368392232</v>
      </c>
      <c r="M1491" s="89">
        <f t="shared" ca="1" si="699"/>
        <v>1172.792951861747</v>
      </c>
      <c r="O1491" s="81">
        <f t="shared" si="700"/>
        <v>15</v>
      </c>
      <c r="P1491" s="89">
        <f ca="1"/>
        <v>33.050192273625726</v>
      </c>
      <c r="Q1491" s="89">
        <f ca="1"/>
        <v>0</v>
      </c>
      <c r="R1491" s="89">
        <v>0</v>
      </c>
      <c r="S1491" s="89">
        <v>0</v>
      </c>
      <c r="T1491" s="89">
        <f t="shared" ca="1" si="701"/>
        <v>0</v>
      </c>
      <c r="V1491" s="89">
        <f ca="1"/>
        <v>87.430882596415572</v>
      </c>
      <c r="W1491" s="89">
        <f ca="1"/>
        <v>33.050192273625726</v>
      </c>
      <c r="X1491" s="89">
        <f t="shared" ca="1" si="702"/>
        <v>120.4810748700413</v>
      </c>
    </row>
    <row r="1492" spans="3:24">
      <c r="C1492" s="81">
        <f t="shared" si="698"/>
        <v>16</v>
      </c>
      <c r="D1492" s="89">
        <f t="shared" si="697"/>
        <v>89.689049113824254</v>
      </c>
      <c r="E1492" s="66">
        <v>0</v>
      </c>
      <c r="F1492" s="66">
        <v>0</v>
      </c>
      <c r="G1492" s="114">
        <v>4050</v>
      </c>
      <c r="I1492" s="81">
        <v>16</v>
      </c>
      <c r="J1492" s="89">
        <f ca="1"/>
        <v>0</v>
      </c>
      <c r="K1492" s="89">
        <f ca="1"/>
        <v>398.64125399452143</v>
      </c>
      <c r="L1492" s="89">
        <f ca="1"/>
        <v>830.91485587491206</v>
      </c>
      <c r="M1492" s="89">
        <f t="shared" ca="1" si="699"/>
        <v>1229.5561098694334</v>
      </c>
      <c r="O1492" s="81">
        <f t="shared" si="700"/>
        <v>16</v>
      </c>
      <c r="P1492" s="89">
        <f ca="1"/>
        <v>27.577928149002702</v>
      </c>
      <c r="Q1492" s="89">
        <f ca="1"/>
        <v>0</v>
      </c>
      <c r="R1492" s="89">
        <v>0</v>
      </c>
      <c r="S1492" s="89">
        <v>0</v>
      </c>
      <c r="T1492" s="89">
        <f t="shared" ca="1" si="701"/>
        <v>0</v>
      </c>
      <c r="V1492" s="89">
        <f ca="1"/>
        <v>60.004142355459997</v>
      </c>
      <c r="W1492" s="89">
        <f ca="1"/>
        <v>27.577928149002702</v>
      </c>
      <c r="X1492" s="89">
        <f t="shared" ca="1" si="702"/>
        <v>87.582070504462706</v>
      </c>
    </row>
    <row r="1493" spans="3:24">
      <c r="C1493" s="81">
        <f t="shared" si="698"/>
        <v>17</v>
      </c>
      <c r="D1493" s="89">
        <f t="shared" si="697"/>
        <v>89.689049113824254</v>
      </c>
      <c r="E1493" s="66">
        <v>0</v>
      </c>
      <c r="F1493" s="66">
        <v>0</v>
      </c>
      <c r="G1493" s="114">
        <v>4050</v>
      </c>
      <c r="I1493" s="81">
        <v>17</v>
      </c>
      <c r="J1493" s="89">
        <f ca="1"/>
        <v>0</v>
      </c>
      <c r="K1493" s="89">
        <f ca="1"/>
        <v>398.64122184063473</v>
      </c>
      <c r="L1493" s="89">
        <f ca="1"/>
        <v>1013.5053380659017</v>
      </c>
      <c r="M1493" s="89">
        <f t="shared" ca="1" si="699"/>
        <v>1412.1465599065364</v>
      </c>
      <c r="O1493" s="81">
        <f t="shared" si="700"/>
        <v>17</v>
      </c>
      <c r="P1493" s="89">
        <f ca="1"/>
        <v>22.105664024379678</v>
      </c>
      <c r="Q1493" s="89">
        <f ca="1"/>
        <v>0</v>
      </c>
      <c r="R1493" s="89">
        <v>0</v>
      </c>
      <c r="S1493" s="89">
        <v>0</v>
      </c>
      <c r="T1493" s="89">
        <f t="shared" ca="1" si="701"/>
        <v>0</v>
      </c>
      <c r="V1493" s="89">
        <f ca="1"/>
        <v>60.004142355460004</v>
      </c>
      <c r="W1493" s="89">
        <f ca="1"/>
        <v>22.105664024379678</v>
      </c>
      <c r="X1493" s="89">
        <f t="shared" ca="1" si="702"/>
        <v>82.109806379839682</v>
      </c>
    </row>
    <row r="1494" spans="3:24">
      <c r="C1494" s="81">
        <f t="shared" si="698"/>
        <v>18</v>
      </c>
      <c r="D1494" s="89">
        <f t="shared" si="697"/>
        <v>89.689049113824254</v>
      </c>
      <c r="E1494" s="66">
        <v>0</v>
      </c>
      <c r="F1494" s="66">
        <v>0</v>
      </c>
      <c r="G1494" s="114">
        <v>4050</v>
      </c>
      <c r="I1494" s="81">
        <v>18</v>
      </c>
      <c r="J1494" s="89">
        <f ca="1"/>
        <v>0</v>
      </c>
      <c r="K1494" s="89">
        <f ca="1"/>
        <v>398.64122184063467</v>
      </c>
      <c r="L1494" s="89">
        <f ca="1"/>
        <v>1013.5053380659017</v>
      </c>
      <c r="M1494" s="89">
        <f t="shared" ca="1" si="699"/>
        <v>1412.1465599065364</v>
      </c>
      <c r="O1494" s="81">
        <f t="shared" si="700"/>
        <v>18</v>
      </c>
      <c r="P1494" s="89">
        <f ca="1"/>
        <v>16.633399899756657</v>
      </c>
      <c r="Q1494" s="89">
        <f ca="1"/>
        <v>0</v>
      </c>
      <c r="R1494" s="89">
        <v>0</v>
      </c>
      <c r="S1494" s="89">
        <v>0</v>
      </c>
      <c r="T1494" s="89">
        <f t="shared" ca="1" si="701"/>
        <v>0</v>
      </c>
      <c r="V1494" s="89">
        <f ca="1"/>
        <v>28.357903615895889</v>
      </c>
      <c r="W1494" s="89">
        <f ca="1"/>
        <v>16.633399899756657</v>
      </c>
      <c r="X1494" s="89">
        <f t="shared" ca="1" si="702"/>
        <v>44.991303515652547</v>
      </c>
    </row>
    <row r="1495" spans="3:24">
      <c r="C1495" s="81">
        <f t="shared" si="698"/>
        <v>19</v>
      </c>
      <c r="D1495" s="89">
        <f t="shared" si="697"/>
        <v>89.689049113824254</v>
      </c>
      <c r="E1495" s="66">
        <v>0</v>
      </c>
      <c r="F1495" s="66">
        <v>2</v>
      </c>
      <c r="G1495" s="114">
        <v>4050</v>
      </c>
      <c r="I1495" s="81">
        <v>19</v>
      </c>
      <c r="J1495" s="89">
        <f ca="1"/>
        <v>0</v>
      </c>
      <c r="K1495" s="89">
        <f ca="1"/>
        <v>953.99400322511451</v>
      </c>
      <c r="L1495" s="89">
        <f ca="1"/>
        <v>1013.5053380659017</v>
      </c>
      <c r="M1495" s="89">
        <f t="shared" ca="1" si="699"/>
        <v>1967.4993412910162</v>
      </c>
      <c r="O1495" s="81">
        <f t="shared" si="700"/>
        <v>19</v>
      </c>
      <c r="P1495" s="89">
        <f ca="1"/>
        <v>16.633399899756657</v>
      </c>
      <c r="Q1495" s="89">
        <f ca="1"/>
        <v>0</v>
      </c>
      <c r="R1495" s="89">
        <v>0</v>
      </c>
      <c r="S1495" s="89">
        <v>0</v>
      </c>
      <c r="T1495" s="89">
        <f t="shared" ca="1" si="701"/>
        <v>0</v>
      </c>
      <c r="V1495" s="89">
        <f ca="1"/>
        <v>28.357903615895889</v>
      </c>
      <c r="W1495" s="89">
        <f ca="1"/>
        <v>16.633399899756657</v>
      </c>
      <c r="X1495" s="89">
        <f t="shared" ca="1" si="702"/>
        <v>44.991303515652547</v>
      </c>
    </row>
    <row r="1496" spans="3:24">
      <c r="C1496" s="81">
        <f t="shared" ref="C1496:C1511" si="703">C1495+1</f>
        <v>20</v>
      </c>
      <c r="D1496" s="89">
        <f t="shared" si="697"/>
        <v>89.689049113824254</v>
      </c>
      <c r="E1496" s="66">
        <v>0</v>
      </c>
      <c r="F1496" s="66">
        <v>0</v>
      </c>
      <c r="G1496" s="114">
        <v>4050</v>
      </c>
      <c r="I1496" s="81">
        <v>20</v>
      </c>
      <c r="J1496" s="89">
        <f ca="1"/>
        <v>0</v>
      </c>
      <c r="K1496" s="89">
        <f ca="1"/>
        <v>1398.4677000666843</v>
      </c>
      <c r="L1496" s="89">
        <f ca="1"/>
        <v>1013.5053380659017</v>
      </c>
      <c r="M1496" s="89">
        <f t="shared" ca="1" si="699"/>
        <v>2411.9730381325862</v>
      </c>
      <c r="O1496" s="81">
        <f t="shared" si="700"/>
        <v>20</v>
      </c>
      <c r="P1496" s="89">
        <f ca="1"/>
        <v>16.633399899756657</v>
      </c>
      <c r="Q1496" s="89">
        <f ca="1"/>
        <v>0</v>
      </c>
      <c r="R1496" s="89">
        <v>0</v>
      </c>
      <c r="S1496" s="89">
        <v>0</v>
      </c>
      <c r="T1496" s="89">
        <f t="shared" ca="1" si="701"/>
        <v>0</v>
      </c>
      <c r="V1496" s="89">
        <f ca="1"/>
        <v>28.357903615895889</v>
      </c>
      <c r="W1496" s="89">
        <f ca="1"/>
        <v>16.633399899756657</v>
      </c>
      <c r="X1496" s="89">
        <f t="shared" ca="1" si="702"/>
        <v>44.991303515652547</v>
      </c>
    </row>
    <row r="1497" spans="3:24">
      <c r="C1497" s="81">
        <f t="shared" si="703"/>
        <v>21</v>
      </c>
      <c r="D1497" s="89">
        <f t="shared" si="697"/>
        <v>89.689049113824254</v>
      </c>
      <c r="E1497" s="66">
        <v>0</v>
      </c>
      <c r="F1497" s="66">
        <v>0</v>
      </c>
      <c r="G1497" s="114">
        <v>4050</v>
      </c>
      <c r="I1497" s="81">
        <v>21</v>
      </c>
      <c r="J1497" s="89">
        <f ca="1"/>
        <v>0</v>
      </c>
      <c r="K1497" s="89">
        <f ca="1"/>
        <v>3547.8744115206009</v>
      </c>
      <c r="L1497" s="89">
        <f ca="1"/>
        <v>1013.5053380659017</v>
      </c>
      <c r="M1497" s="89">
        <f t="shared" ca="1" si="699"/>
        <v>4561.3797495865028</v>
      </c>
      <c r="O1497" s="81">
        <f t="shared" si="700"/>
        <v>21</v>
      </c>
      <c r="P1497" s="89">
        <f ca="1"/>
        <v>16.633399899756657</v>
      </c>
      <c r="Q1497" s="89">
        <f ca="1"/>
        <v>0</v>
      </c>
      <c r="R1497" s="89">
        <v>0</v>
      </c>
      <c r="S1497" s="89">
        <v>0</v>
      </c>
      <c r="T1497" s="89">
        <f t="shared" ca="1" si="701"/>
        <v>0</v>
      </c>
      <c r="V1497" s="89">
        <f ca="1"/>
        <v>28.357903615895889</v>
      </c>
      <c r="W1497" s="89">
        <f ca="1"/>
        <v>16.633399899756657</v>
      </c>
      <c r="X1497" s="89">
        <f t="shared" ca="1" si="702"/>
        <v>44.991303515652547</v>
      </c>
    </row>
    <row r="1498" spans="3:24">
      <c r="C1498" s="81">
        <f t="shared" si="703"/>
        <v>22</v>
      </c>
      <c r="D1498" s="89">
        <f t="shared" si="697"/>
        <v>89.689049113824254</v>
      </c>
      <c r="E1498" s="66">
        <v>0</v>
      </c>
      <c r="F1498" s="66">
        <v>0</v>
      </c>
      <c r="G1498" s="114">
        <v>4050</v>
      </c>
      <c r="I1498" s="81">
        <v>22</v>
      </c>
      <c r="J1498" s="89">
        <f ca="1"/>
        <v>0</v>
      </c>
      <c r="K1498" s="89">
        <f ca="1"/>
        <v>3547.8744115206009</v>
      </c>
      <c r="L1498" s="89">
        <f ca="1"/>
        <v>1013.5053380659017</v>
      </c>
      <c r="M1498" s="89">
        <f t="shared" ca="1" si="699"/>
        <v>4561.3797495865028</v>
      </c>
      <c r="O1498" s="81">
        <f t="shared" si="700"/>
        <v>22</v>
      </c>
      <c r="P1498" s="89">
        <f ca="1"/>
        <v>16.633399899756657</v>
      </c>
      <c r="Q1498" s="89">
        <f ca="1"/>
        <v>0</v>
      </c>
      <c r="R1498" s="89">
        <v>0</v>
      </c>
      <c r="S1498" s="89">
        <v>0</v>
      </c>
      <c r="T1498" s="89">
        <f t="shared" ca="1" si="701"/>
        <v>0</v>
      </c>
      <c r="V1498" s="89">
        <f ca="1"/>
        <v>28.357903615895889</v>
      </c>
      <c r="W1498" s="89">
        <f ca="1"/>
        <v>16.633399899756657</v>
      </c>
      <c r="X1498" s="89">
        <f t="shared" ca="1" si="702"/>
        <v>44.991303515652547</v>
      </c>
    </row>
    <row r="1499" spans="3:24">
      <c r="C1499" s="81">
        <f t="shared" si="703"/>
        <v>23</v>
      </c>
      <c r="D1499" s="89">
        <f t="shared" si="697"/>
        <v>89.689049113824254</v>
      </c>
      <c r="E1499" s="66">
        <v>0</v>
      </c>
      <c r="F1499" s="66">
        <v>0</v>
      </c>
      <c r="G1499" s="114">
        <v>4050</v>
      </c>
      <c r="I1499" s="81">
        <v>23</v>
      </c>
      <c r="J1499" s="89">
        <f ca="1"/>
        <v>0</v>
      </c>
      <c r="K1499" s="89">
        <f ca="1"/>
        <v>3547.8741253536509</v>
      </c>
      <c r="L1499" s="89">
        <f ca="1"/>
        <v>1013.5053380659017</v>
      </c>
      <c r="M1499" s="89">
        <f t="shared" ca="1" si="699"/>
        <v>4561.3794634195528</v>
      </c>
      <c r="O1499" s="81">
        <f t="shared" si="700"/>
        <v>23</v>
      </c>
      <c r="P1499" s="89">
        <f ca="1"/>
        <v>16.633399899756657</v>
      </c>
      <c r="Q1499" s="89">
        <f ca="1"/>
        <v>0</v>
      </c>
      <c r="R1499" s="89">
        <v>0</v>
      </c>
      <c r="S1499" s="89">
        <v>0</v>
      </c>
      <c r="T1499" s="89">
        <f t="shared" ca="1" si="701"/>
        <v>0</v>
      </c>
      <c r="V1499" s="89">
        <f ca="1"/>
        <v>28.357903615895889</v>
      </c>
      <c r="W1499" s="89">
        <f ca="1"/>
        <v>16.633399899756657</v>
      </c>
      <c r="X1499" s="89">
        <f t="shared" ca="1" si="702"/>
        <v>44.991303515652547</v>
      </c>
    </row>
    <row r="1500" spans="3:24">
      <c r="C1500" s="81">
        <f t="shared" si="703"/>
        <v>24</v>
      </c>
      <c r="D1500" s="89">
        <f t="shared" si="697"/>
        <v>89.689049113824254</v>
      </c>
      <c r="E1500" s="66">
        <v>0</v>
      </c>
      <c r="F1500" s="66">
        <v>0</v>
      </c>
      <c r="G1500" s="114">
        <v>4050</v>
      </c>
      <c r="I1500" s="81">
        <v>24</v>
      </c>
      <c r="J1500" s="89">
        <f ca="1"/>
        <v>0</v>
      </c>
      <c r="K1500" s="89">
        <f ca="1"/>
        <v>3547.87412535365</v>
      </c>
      <c r="L1500" s="89">
        <f ca="1"/>
        <v>1013.5053380659017</v>
      </c>
      <c r="M1500" s="89">
        <f t="shared" ca="1" si="699"/>
        <v>4561.3794634195519</v>
      </c>
      <c r="O1500" s="81">
        <f t="shared" si="700"/>
        <v>24</v>
      </c>
      <c r="P1500" s="89">
        <f ca="1"/>
        <v>16.633399899756657</v>
      </c>
      <c r="Q1500" s="89">
        <f ca="1"/>
        <v>0</v>
      </c>
      <c r="R1500" s="89">
        <v>0</v>
      </c>
      <c r="S1500" s="89">
        <v>0</v>
      </c>
      <c r="T1500" s="89">
        <f t="shared" ca="1" si="701"/>
        <v>0</v>
      </c>
      <c r="V1500" s="89">
        <f ca="1"/>
        <v>28.357903615895889</v>
      </c>
      <c r="W1500" s="89">
        <f ca="1"/>
        <v>16.633399899756657</v>
      </c>
      <c r="X1500" s="89">
        <f t="shared" ca="1" si="702"/>
        <v>44.991303515652547</v>
      </c>
    </row>
    <row r="1501" spans="3:24">
      <c r="C1501" s="81">
        <f t="shared" si="703"/>
        <v>25</v>
      </c>
      <c r="D1501" s="89">
        <f t="shared" si="697"/>
        <v>89.689049113824254</v>
      </c>
      <c r="E1501" s="66">
        <v>0</v>
      </c>
      <c r="F1501" s="66">
        <v>0</v>
      </c>
      <c r="G1501" s="114">
        <v>4050</v>
      </c>
      <c r="I1501" s="81">
        <v>25</v>
      </c>
      <c r="J1501" s="89">
        <f ca="1"/>
        <v>0</v>
      </c>
      <c r="K1501" s="89">
        <f ca="1"/>
        <v>3547.87412535365</v>
      </c>
      <c r="L1501" s="89">
        <f ca="1"/>
        <v>1013.5053380659017</v>
      </c>
      <c r="M1501" s="89">
        <f t="shared" ca="1" si="699"/>
        <v>4561.3794634195519</v>
      </c>
      <c r="O1501" s="81">
        <f t="shared" si="700"/>
        <v>25</v>
      </c>
      <c r="P1501" s="89">
        <f ca="1"/>
        <v>16.633399899756657</v>
      </c>
      <c r="Q1501" s="89">
        <f ca="1"/>
        <v>0</v>
      </c>
      <c r="R1501" s="89">
        <v>0</v>
      </c>
      <c r="S1501" s="89">
        <v>0</v>
      </c>
      <c r="T1501" s="89">
        <f t="shared" ca="1" si="701"/>
        <v>0</v>
      </c>
      <c r="V1501" s="89">
        <f ca="1"/>
        <v>28.357903615895889</v>
      </c>
      <c r="W1501" s="89">
        <f ca="1"/>
        <v>16.633399899756657</v>
      </c>
      <c r="X1501" s="89">
        <f t="shared" ca="1" si="702"/>
        <v>44.991303515652547</v>
      </c>
    </row>
    <row r="1502" spans="3:24">
      <c r="C1502" s="81">
        <f t="shared" si="703"/>
        <v>26</v>
      </c>
      <c r="D1502" s="89">
        <f t="shared" si="697"/>
        <v>89.689049113824254</v>
      </c>
      <c r="E1502" s="66">
        <v>0</v>
      </c>
      <c r="F1502" s="66">
        <v>2.1</v>
      </c>
      <c r="G1502" s="114">
        <v>4050</v>
      </c>
      <c r="I1502" s="81">
        <v>26</v>
      </c>
      <c r="J1502" s="89">
        <f ca="1"/>
        <v>0</v>
      </c>
      <c r="K1502" s="89">
        <f ca="1"/>
        <v>1188.2826294193264</v>
      </c>
      <c r="L1502" s="89">
        <f ca="1"/>
        <v>1013.5053380659017</v>
      </c>
      <c r="M1502" s="89">
        <f t="shared" ca="1" si="699"/>
        <v>2201.7879674852284</v>
      </c>
      <c r="O1502" s="81">
        <f t="shared" si="700"/>
        <v>26</v>
      </c>
      <c r="P1502" s="89">
        <f ca="1"/>
        <v>16.633399899756657</v>
      </c>
      <c r="Q1502" s="89">
        <f ca="1"/>
        <v>0</v>
      </c>
      <c r="R1502" s="89">
        <v>0</v>
      </c>
      <c r="S1502" s="89">
        <v>0</v>
      </c>
      <c r="T1502" s="89">
        <f t="shared" ca="1" si="701"/>
        <v>0</v>
      </c>
      <c r="V1502" s="89">
        <f ca="1"/>
        <v>28.357903615895889</v>
      </c>
      <c r="W1502" s="89">
        <f ca="1"/>
        <v>16.633399899756657</v>
      </c>
      <c r="X1502" s="89">
        <f t="shared" ca="1" si="702"/>
        <v>44.991303515652547</v>
      </c>
    </row>
    <row r="1503" spans="3:24">
      <c r="C1503" s="81">
        <f t="shared" si="703"/>
        <v>27</v>
      </c>
      <c r="D1503" s="89">
        <f t="shared" si="697"/>
        <v>89.689049113824254</v>
      </c>
      <c r="E1503" s="66">
        <v>0</v>
      </c>
      <c r="F1503" s="66">
        <v>0</v>
      </c>
      <c r="G1503" s="114">
        <v>4050</v>
      </c>
      <c r="I1503" s="81">
        <v>27</v>
      </c>
      <c r="J1503" s="89">
        <f ca="1"/>
        <v>0</v>
      </c>
      <c r="K1503" s="89">
        <f ca="1"/>
        <v>2992.2869417354432</v>
      </c>
      <c r="L1503" s="89">
        <f ca="1"/>
        <v>1013.5053380659017</v>
      </c>
      <c r="M1503" s="89">
        <f t="shared" ca="1" si="699"/>
        <v>4005.7922798013451</v>
      </c>
      <c r="O1503" s="81">
        <f t="shared" si="700"/>
        <v>27</v>
      </c>
      <c r="P1503" s="89">
        <f ca="1"/>
        <v>16.633399899756657</v>
      </c>
      <c r="Q1503" s="89">
        <f ca="1"/>
        <v>0</v>
      </c>
      <c r="R1503" s="89">
        <v>0</v>
      </c>
      <c r="S1503" s="89">
        <v>0</v>
      </c>
      <c r="T1503" s="89">
        <f t="shared" ca="1" si="701"/>
        <v>0</v>
      </c>
      <c r="V1503" s="89">
        <f ca="1"/>
        <v>28.357903615895889</v>
      </c>
      <c r="W1503" s="89">
        <f ca="1"/>
        <v>16.633399899756657</v>
      </c>
      <c r="X1503" s="89">
        <f t="shared" ca="1" si="702"/>
        <v>44.991303515652547</v>
      </c>
    </row>
    <row r="1504" spans="3:24">
      <c r="C1504" s="81">
        <f t="shared" si="703"/>
        <v>28</v>
      </c>
      <c r="D1504" s="89">
        <f t="shared" si="697"/>
        <v>89.689049113824254</v>
      </c>
      <c r="E1504" s="66">
        <v>0</v>
      </c>
      <c r="F1504" s="66">
        <v>0</v>
      </c>
      <c r="G1504" s="114">
        <v>4050</v>
      </c>
      <c r="I1504" s="81">
        <v>28</v>
      </c>
      <c r="J1504" s="89">
        <f ca="1"/>
        <v>0</v>
      </c>
      <c r="K1504" s="89">
        <f ca="1"/>
        <v>7591.3503558245857</v>
      </c>
      <c r="L1504" s="89">
        <f ca="1"/>
        <v>1013.5053380659017</v>
      </c>
      <c r="M1504" s="89">
        <f t="shared" ca="1" si="699"/>
        <v>8604.8556938904876</v>
      </c>
      <c r="O1504" s="81">
        <f t="shared" si="700"/>
        <v>28</v>
      </c>
      <c r="P1504" s="89">
        <f ca="1"/>
        <v>16.633399899756657</v>
      </c>
      <c r="Q1504" s="89">
        <f ca="1"/>
        <v>0</v>
      </c>
      <c r="R1504" s="89">
        <v>0</v>
      </c>
      <c r="S1504" s="89">
        <v>0</v>
      </c>
      <c r="T1504" s="89">
        <f t="shared" ca="1" si="701"/>
        <v>0</v>
      </c>
      <c r="V1504" s="89">
        <f ca="1"/>
        <v>28.357903615895889</v>
      </c>
      <c r="W1504" s="89">
        <f ca="1"/>
        <v>16.633399899756657</v>
      </c>
      <c r="X1504" s="89">
        <f t="shared" ca="1" si="702"/>
        <v>44.991303515652547</v>
      </c>
    </row>
    <row r="1505" spans="3:24">
      <c r="C1505" s="81">
        <f t="shared" si="703"/>
        <v>29</v>
      </c>
      <c r="D1505" s="89">
        <f t="shared" si="697"/>
        <v>89.689049113824254</v>
      </c>
      <c r="E1505" s="66">
        <v>0</v>
      </c>
      <c r="F1505" s="66">
        <v>0</v>
      </c>
      <c r="G1505" s="114">
        <v>4050</v>
      </c>
      <c r="I1505" s="81">
        <v>29</v>
      </c>
      <c r="J1505" s="89">
        <f ca="1"/>
        <v>0</v>
      </c>
      <c r="K1505" s="89">
        <f ca="1"/>
        <v>7591.3503558245857</v>
      </c>
      <c r="L1505" s="89">
        <f ca="1"/>
        <v>1013.5053380659017</v>
      </c>
      <c r="M1505" s="89">
        <f t="shared" ca="1" si="699"/>
        <v>8604.8556938904876</v>
      </c>
      <c r="O1505" s="81">
        <f t="shared" si="700"/>
        <v>29</v>
      </c>
      <c r="P1505" s="89">
        <f ca="1"/>
        <v>16.633399899756657</v>
      </c>
      <c r="Q1505" s="89">
        <f ca="1"/>
        <v>0</v>
      </c>
      <c r="R1505" s="89">
        <v>0</v>
      </c>
      <c r="S1505" s="89">
        <v>0</v>
      </c>
      <c r="T1505" s="89">
        <f t="shared" ca="1" si="701"/>
        <v>0</v>
      </c>
      <c r="V1505" s="89">
        <f ca="1"/>
        <v>28.357903615895889</v>
      </c>
      <c r="W1505" s="89">
        <f ca="1"/>
        <v>16.633399899756657</v>
      </c>
      <c r="X1505" s="89">
        <f t="shared" ca="1" si="702"/>
        <v>44.991303515652547</v>
      </c>
    </row>
    <row r="1506" spans="3:24">
      <c r="C1506" s="81">
        <f t="shared" si="703"/>
        <v>30</v>
      </c>
      <c r="D1506" s="89">
        <f t="shared" si="697"/>
        <v>89.689049113824254</v>
      </c>
      <c r="E1506" s="66">
        <v>0</v>
      </c>
      <c r="F1506" s="66">
        <v>0</v>
      </c>
      <c r="G1506" s="114">
        <v>4050</v>
      </c>
      <c r="I1506" s="81">
        <v>30</v>
      </c>
      <c r="J1506" s="89">
        <f ca="1"/>
        <v>0</v>
      </c>
      <c r="K1506" s="89">
        <f ca="1"/>
        <v>7591.3497435161098</v>
      </c>
      <c r="L1506" s="89">
        <f ca="1"/>
        <v>1013.5053380659017</v>
      </c>
      <c r="M1506" s="89">
        <f t="shared" ca="1" si="699"/>
        <v>8604.8550815820108</v>
      </c>
      <c r="O1506" s="81">
        <f t="shared" si="700"/>
        <v>30</v>
      </c>
      <c r="P1506" s="89">
        <f ca="1"/>
        <v>16.633399899756657</v>
      </c>
      <c r="Q1506" s="89">
        <f ca="1"/>
        <v>0</v>
      </c>
      <c r="R1506" s="89">
        <v>0</v>
      </c>
      <c r="S1506" s="89">
        <v>0</v>
      </c>
      <c r="T1506" s="89">
        <f t="shared" ca="1" si="701"/>
        <v>0</v>
      </c>
      <c r="V1506" s="89">
        <f ca="1"/>
        <v>28.357903615895889</v>
      </c>
      <c r="W1506" s="89">
        <f ca="1"/>
        <v>16.633399899756657</v>
      </c>
      <c r="X1506" s="89">
        <f t="shared" ca="1" si="702"/>
        <v>44.991303515652547</v>
      </c>
    </row>
    <row r="1507" spans="3:24">
      <c r="C1507" s="81">
        <f t="shared" si="703"/>
        <v>31</v>
      </c>
      <c r="D1507" s="89">
        <f t="shared" si="697"/>
        <v>89.689049113824254</v>
      </c>
      <c r="E1507" s="66">
        <v>0</v>
      </c>
      <c r="F1507" s="66">
        <v>0</v>
      </c>
      <c r="G1507" s="114">
        <v>4050</v>
      </c>
      <c r="I1507" s="81">
        <v>31</v>
      </c>
      <c r="J1507" s="89">
        <f ca="1"/>
        <v>0</v>
      </c>
      <c r="K1507" s="89">
        <f ca="1"/>
        <v>7591.3497435161071</v>
      </c>
      <c r="L1507" s="89">
        <f ca="1"/>
        <v>1013.5053380659017</v>
      </c>
      <c r="M1507" s="89">
        <f t="shared" ca="1" si="699"/>
        <v>8604.855081582009</v>
      </c>
      <c r="O1507" s="81">
        <f t="shared" si="700"/>
        <v>31</v>
      </c>
      <c r="P1507" s="89">
        <f ca="1"/>
        <v>16.633399899756657</v>
      </c>
      <c r="Q1507" s="89">
        <f ca="1"/>
        <v>0</v>
      </c>
      <c r="R1507" s="89">
        <v>0</v>
      </c>
      <c r="S1507" s="89">
        <v>0</v>
      </c>
      <c r="T1507" s="89">
        <f t="shared" ca="1" si="701"/>
        <v>0</v>
      </c>
      <c r="V1507" s="89">
        <f ca="1"/>
        <v>28.357903615895889</v>
      </c>
      <c r="W1507" s="89">
        <f ca="1"/>
        <v>16.633399899756657</v>
      </c>
      <c r="X1507" s="89">
        <f t="shared" ca="1" si="702"/>
        <v>44.991303515652547</v>
      </c>
    </row>
    <row r="1508" spans="3:24">
      <c r="C1508" s="81">
        <f t="shared" si="703"/>
        <v>32</v>
      </c>
      <c r="D1508" s="89">
        <f t="shared" si="697"/>
        <v>89.689049113824254</v>
      </c>
      <c r="E1508" s="66">
        <v>0</v>
      </c>
      <c r="F1508" s="66">
        <v>0</v>
      </c>
      <c r="G1508" s="114">
        <v>4050</v>
      </c>
      <c r="I1508" s="81">
        <v>32</v>
      </c>
      <c r="J1508" s="89">
        <f ca="1"/>
        <v>0</v>
      </c>
      <c r="K1508" s="89">
        <f ca="1"/>
        <v>7591.3497435161071</v>
      </c>
      <c r="L1508" s="89">
        <f ca="1"/>
        <v>1013.5053380659017</v>
      </c>
      <c r="M1508" s="89">
        <f t="shared" ca="1" si="699"/>
        <v>8604.855081582009</v>
      </c>
      <c r="O1508" s="81">
        <f t="shared" si="700"/>
        <v>32</v>
      </c>
      <c r="P1508" s="89">
        <f ca="1"/>
        <v>16.633399899756657</v>
      </c>
      <c r="Q1508" s="89">
        <f ca="1"/>
        <v>0</v>
      </c>
      <c r="R1508" s="89">
        <v>0</v>
      </c>
      <c r="S1508" s="89">
        <v>0</v>
      </c>
      <c r="T1508" s="89">
        <f t="shared" ca="1" si="701"/>
        <v>0</v>
      </c>
      <c r="V1508" s="89">
        <f ca="1"/>
        <v>28.357903615895889</v>
      </c>
      <c r="W1508" s="89">
        <f ca="1"/>
        <v>16.633399899756657</v>
      </c>
      <c r="X1508" s="89">
        <f t="shared" ca="1" si="702"/>
        <v>44.991303515652547</v>
      </c>
    </row>
    <row r="1509" spans="3:24">
      <c r="C1509" s="81">
        <f t="shared" si="703"/>
        <v>33</v>
      </c>
      <c r="D1509" s="89">
        <f t="shared" si="697"/>
        <v>89.689049113824254</v>
      </c>
      <c r="E1509" s="66">
        <v>0</v>
      </c>
      <c r="F1509" s="66">
        <v>0</v>
      </c>
      <c r="G1509" s="114">
        <v>4050</v>
      </c>
      <c r="I1509" s="81">
        <v>33</v>
      </c>
      <c r="J1509" s="89">
        <f ca="1"/>
        <v>0</v>
      </c>
      <c r="K1509" s="89">
        <f ca="1"/>
        <v>0</v>
      </c>
      <c r="L1509" s="89">
        <f ca="1"/>
        <v>1013.5053380659017</v>
      </c>
      <c r="M1509" s="89">
        <f t="shared" ca="1" si="699"/>
        <v>1013.5053380659017</v>
      </c>
      <c r="O1509" s="81">
        <f t="shared" si="700"/>
        <v>33</v>
      </c>
      <c r="P1509" s="89">
        <f ca="1"/>
        <v>16.633399899756657</v>
      </c>
      <c r="Q1509" s="89">
        <f ca="1"/>
        <v>0</v>
      </c>
      <c r="R1509" s="89">
        <v>0</v>
      </c>
      <c r="S1509" s="89">
        <v>0</v>
      </c>
      <c r="T1509" s="89">
        <f t="shared" ca="1" si="701"/>
        <v>0</v>
      </c>
      <c r="V1509" s="89">
        <f ca="1"/>
        <v>28.357903615895889</v>
      </c>
      <c r="W1509" s="89">
        <f ca="1"/>
        <v>16.633399899756657</v>
      </c>
      <c r="X1509" s="89">
        <f t="shared" ca="1" si="702"/>
        <v>44.991303515652547</v>
      </c>
    </row>
    <row r="1510" spans="3:24">
      <c r="C1510" s="81">
        <f t="shared" si="703"/>
        <v>34</v>
      </c>
      <c r="D1510" s="89">
        <f t="shared" si="697"/>
        <v>89.689049113824254</v>
      </c>
      <c r="E1510" s="66">
        <v>0</v>
      </c>
      <c r="F1510" s="66">
        <v>0</v>
      </c>
      <c r="G1510" s="114">
        <v>4050</v>
      </c>
      <c r="I1510" s="81">
        <v>34</v>
      </c>
      <c r="J1510" s="89">
        <f ca="1"/>
        <v>0</v>
      </c>
      <c r="K1510" s="89">
        <f ca="1"/>
        <v>0</v>
      </c>
      <c r="L1510" s="89">
        <f ca="1"/>
        <v>1013.5053380659017</v>
      </c>
      <c r="M1510" s="89">
        <f t="shared" ca="1" si="699"/>
        <v>1013.5053380659017</v>
      </c>
      <c r="O1510" s="81">
        <f t="shared" si="700"/>
        <v>34</v>
      </c>
      <c r="P1510" s="89">
        <f ca="1"/>
        <v>16.633399899756657</v>
      </c>
      <c r="Q1510" s="89">
        <f ca="1"/>
        <v>0</v>
      </c>
      <c r="R1510" s="89">
        <v>0</v>
      </c>
      <c r="S1510" s="89">
        <v>0</v>
      </c>
      <c r="T1510" s="89">
        <f t="shared" ca="1" si="701"/>
        <v>0</v>
      </c>
      <c r="V1510" s="89">
        <f ca="1"/>
        <v>28.357903615895889</v>
      </c>
      <c r="W1510" s="89">
        <f ca="1"/>
        <v>16.633399899756657</v>
      </c>
      <c r="X1510" s="89">
        <f t="shared" ca="1" si="702"/>
        <v>44.991303515652547</v>
      </c>
    </row>
    <row r="1511" spans="3:24">
      <c r="C1511" s="81">
        <f t="shared" si="703"/>
        <v>35</v>
      </c>
      <c r="D1511" s="89">
        <f t="shared" si="697"/>
        <v>89.689049113824254</v>
      </c>
      <c r="E1511" s="66">
        <v>0</v>
      </c>
      <c r="F1511" s="66">
        <v>0</v>
      </c>
      <c r="G1511" s="114">
        <v>4050</v>
      </c>
      <c r="I1511" s="81">
        <v>35</v>
      </c>
      <c r="J1511" s="89">
        <f ca="1"/>
        <v>0</v>
      </c>
      <c r="K1511" s="89">
        <f ca="1"/>
        <v>0</v>
      </c>
      <c r="L1511" s="89">
        <f ca="1"/>
        <v>1013.5053380659017</v>
      </c>
      <c r="M1511" s="89">
        <f t="shared" ca="1" si="699"/>
        <v>1013.5053380659017</v>
      </c>
      <c r="O1511" s="81">
        <f t="shared" si="700"/>
        <v>35</v>
      </c>
      <c r="P1511" s="89">
        <f ca="1"/>
        <v>16.633399899756657</v>
      </c>
      <c r="Q1511" s="89">
        <f ca="1"/>
        <v>0</v>
      </c>
      <c r="R1511" s="89">
        <v>0</v>
      </c>
      <c r="S1511" s="89">
        <v>0</v>
      </c>
      <c r="T1511" s="89">
        <f t="shared" ca="1" si="701"/>
        <v>0</v>
      </c>
      <c r="V1511" s="89">
        <f ca="1"/>
        <v>28.357903615895889</v>
      </c>
      <c r="W1511" s="89">
        <f ca="1"/>
        <v>16.633399899756657</v>
      </c>
      <c r="X1511" s="89">
        <f t="shared" ca="1" si="702"/>
        <v>44.991303515652547</v>
      </c>
    </row>
    <row r="1512" spans="3:24">
      <c r="C1512" s="729" t="s">
        <v>242</v>
      </c>
      <c r="D1512" s="732">
        <f>SUM(D1477:D1511)</f>
        <v>32234.442325502783</v>
      </c>
      <c r="E1512" s="794">
        <f>SUM(_xlfn.ANCHORARRAY(E1477))</f>
        <v>46.879411764705885</v>
      </c>
      <c r="F1512" s="794">
        <f>SUM(_xlfn.ANCHORARRAY(F1477))</f>
        <v>4.0999999999999996</v>
      </c>
      <c r="G1512" s="794">
        <f>SUM(_xlfn.ANCHORARRAY(G1477))</f>
        <v>101250</v>
      </c>
      <c r="I1512" s="81">
        <v>36</v>
      </c>
      <c r="J1512" s="89">
        <f ca="1"/>
        <v>0</v>
      </c>
      <c r="K1512" s="89">
        <f ca="1"/>
        <v>0</v>
      </c>
      <c r="L1512" s="89">
        <f ca="1"/>
        <v>0</v>
      </c>
      <c r="M1512" s="89">
        <f t="shared" ca="1" si="699"/>
        <v>0</v>
      </c>
      <c r="O1512" s="81">
        <f t="shared" si="700"/>
        <v>36</v>
      </c>
      <c r="P1512" s="89">
        <f ca="1"/>
        <v>0</v>
      </c>
      <c r="Q1512" s="89">
        <f ca="1"/>
        <v>0</v>
      </c>
      <c r="R1512" s="89">
        <v>0</v>
      </c>
      <c r="S1512" s="89">
        <v>0</v>
      </c>
      <c r="T1512" s="89">
        <f t="shared" ca="1" si="701"/>
        <v>0</v>
      </c>
      <c r="V1512" s="89">
        <f ca="1"/>
        <v>0</v>
      </c>
      <c r="W1512" s="89">
        <f ca="1"/>
        <v>0</v>
      </c>
      <c r="X1512" s="89">
        <f t="shared" ca="1" si="702"/>
        <v>0</v>
      </c>
    </row>
    <row r="1513" spans="3:24">
      <c r="I1513" s="81">
        <v>37</v>
      </c>
      <c r="J1513" s="89">
        <f ca="1"/>
        <v>0</v>
      </c>
      <c r="K1513" s="89">
        <f ca="1"/>
        <v>0</v>
      </c>
      <c r="L1513" s="89">
        <f ca="1"/>
        <v>0</v>
      </c>
      <c r="M1513" s="89">
        <f t="shared" ca="1" si="699"/>
        <v>0</v>
      </c>
      <c r="O1513" s="81">
        <f t="shared" si="700"/>
        <v>37</v>
      </c>
      <c r="P1513" s="89">
        <f ca="1"/>
        <v>0</v>
      </c>
      <c r="Q1513" s="89">
        <f ca="1"/>
        <v>0</v>
      </c>
      <c r="R1513" s="89">
        <v>0</v>
      </c>
      <c r="S1513" s="89">
        <v>0</v>
      </c>
      <c r="T1513" s="89">
        <f t="shared" ca="1" si="701"/>
        <v>0</v>
      </c>
      <c r="V1513" s="89">
        <f ca="1"/>
        <v>0</v>
      </c>
      <c r="W1513" s="89">
        <f ca="1"/>
        <v>0</v>
      </c>
      <c r="X1513" s="89">
        <f t="shared" ca="1" si="702"/>
        <v>0</v>
      </c>
    </row>
    <row r="1514" spans="3:24">
      <c r="I1514" s="81">
        <v>38</v>
      </c>
      <c r="J1514" s="89">
        <f ca="1"/>
        <v>0</v>
      </c>
      <c r="K1514" s="89">
        <f ca="1"/>
        <v>0</v>
      </c>
      <c r="L1514" s="89">
        <f ca="1"/>
        <v>0</v>
      </c>
      <c r="M1514" s="89">
        <f t="shared" ca="1" si="699"/>
        <v>0</v>
      </c>
      <c r="O1514" s="81">
        <f t="shared" si="700"/>
        <v>38</v>
      </c>
      <c r="P1514" s="89">
        <f ca="1"/>
        <v>0</v>
      </c>
      <c r="Q1514" s="89">
        <f ca="1"/>
        <v>0</v>
      </c>
      <c r="R1514" s="89">
        <v>0</v>
      </c>
      <c r="S1514" s="89">
        <v>0</v>
      </c>
      <c r="T1514" s="89">
        <f t="shared" ca="1" si="701"/>
        <v>0</v>
      </c>
      <c r="V1514" s="89">
        <f ca="1"/>
        <v>0</v>
      </c>
      <c r="W1514" s="89">
        <f ca="1"/>
        <v>0</v>
      </c>
      <c r="X1514" s="89">
        <f t="shared" ca="1" si="702"/>
        <v>0</v>
      </c>
    </row>
    <row r="1515" spans="3:24">
      <c r="I1515" s="81">
        <v>39</v>
      </c>
      <c r="J1515" s="89">
        <f ca="1"/>
        <v>0</v>
      </c>
      <c r="K1515" s="89">
        <f ca="1"/>
        <v>0</v>
      </c>
      <c r="L1515" s="89">
        <f ca="1"/>
        <v>0</v>
      </c>
      <c r="M1515" s="89">
        <f t="shared" ca="1" si="699"/>
        <v>0</v>
      </c>
      <c r="O1515" s="81">
        <f t="shared" si="700"/>
        <v>39</v>
      </c>
      <c r="P1515" s="89">
        <f ca="1"/>
        <v>0</v>
      </c>
      <c r="Q1515" s="89">
        <f ca="1"/>
        <v>0</v>
      </c>
      <c r="R1515" s="89">
        <v>0</v>
      </c>
      <c r="S1515" s="89">
        <v>0</v>
      </c>
      <c r="T1515" s="89">
        <f t="shared" ca="1" si="701"/>
        <v>0</v>
      </c>
      <c r="V1515" s="89">
        <f ca="1"/>
        <v>0</v>
      </c>
      <c r="W1515" s="89">
        <f ca="1"/>
        <v>0</v>
      </c>
      <c r="X1515" s="89">
        <f t="shared" ca="1" si="702"/>
        <v>0</v>
      </c>
    </row>
    <row r="1516" spans="3:24">
      <c r="I1516" s="126">
        <v>40</v>
      </c>
      <c r="J1516" s="603">
        <f ca="1"/>
        <v>0</v>
      </c>
      <c r="K1516" s="603">
        <f ca="1"/>
        <v>0</v>
      </c>
      <c r="L1516" s="603">
        <f ca="1"/>
        <v>0</v>
      </c>
      <c r="M1516" s="603">
        <f t="shared" ca="1" si="699"/>
        <v>0</v>
      </c>
      <c r="O1516" s="81">
        <f t="shared" si="700"/>
        <v>40</v>
      </c>
      <c r="P1516" s="603">
        <f ca="1"/>
        <v>0</v>
      </c>
      <c r="Q1516" s="603">
        <f ca="1"/>
        <v>0</v>
      </c>
      <c r="R1516" s="603">
        <v>0</v>
      </c>
      <c r="S1516" s="603">
        <v>0</v>
      </c>
      <c r="T1516" s="603">
        <f t="shared" ca="1" si="701"/>
        <v>0</v>
      </c>
      <c r="V1516" s="603">
        <f ca="1"/>
        <v>0</v>
      </c>
      <c r="W1516" s="603">
        <f ca="1"/>
        <v>0</v>
      </c>
      <c r="X1516" s="603">
        <f t="shared" ca="1" si="702"/>
        <v>0</v>
      </c>
    </row>
    <row r="1517" spans="3:24">
      <c r="I1517" s="729" t="s">
        <v>723</v>
      </c>
      <c r="J1517" s="730">
        <f ca="1">SUM(J1477:J1516)</f>
        <v>698.42996855079116</v>
      </c>
      <c r="K1517" s="730">
        <f ca="1">SUM(K1477:K1516)</f>
        <v>64043.249784989348</v>
      </c>
      <c r="L1517" s="730">
        <f ca="1">SUM(L1477:L1516)</f>
        <v>21613.851932863025</v>
      </c>
      <c r="M1517" s="730">
        <f ca="1">SUM(M1477:M1516)</f>
        <v>86355.531686403192</v>
      </c>
      <c r="O1517" s="729" t="s">
        <v>723</v>
      </c>
      <c r="P1517" s="730">
        <f ca="1">SUM(P1477:P1516)</f>
        <v>5900.3334733276242</v>
      </c>
      <c r="Q1517" s="730">
        <f ca="1">SUM(Q1477:Q1516)</f>
        <v>4124.5212940062911</v>
      </c>
      <c r="R1517" s="730">
        <f>SUM(R1477:R1516)</f>
        <v>0</v>
      </c>
      <c r="S1517" s="730">
        <f>SUM(S1477:S1516)</f>
        <v>406.42630681904842</v>
      </c>
      <c r="T1517" s="730">
        <f ca="1">SUM(T1477:T1516)</f>
        <v>4530.9476008253396</v>
      </c>
      <c r="V1517" s="730">
        <f t="shared" ref="V1517:X1517" ca="1" si="704">SUM(V1477:V1516)</f>
        <v>7665.1615341701336</v>
      </c>
      <c r="W1517" s="730">
        <f t="shared" ca="1" si="704"/>
        <v>5900.3334733276242</v>
      </c>
      <c r="X1517" s="730">
        <f t="shared" ca="1" si="704"/>
        <v>13565.495007497757</v>
      </c>
    </row>
    <row r="1522" spans="9:12" ht="52">
      <c r="I1522" s="695" t="s">
        <v>720</v>
      </c>
      <c r="J1522" s="695" t="s">
        <v>731</v>
      </c>
      <c r="K1522" s="695" t="s">
        <v>732</v>
      </c>
      <c r="L1522" s="695" t="s">
        <v>733</v>
      </c>
    </row>
    <row r="1523" spans="9:12">
      <c r="I1523" s="81">
        <f>I1477</f>
        <v>1</v>
      </c>
      <c r="J1523" s="89" cm="1">
        <f t="array" aca="1" ref="J1523:J1562" ca="1">TRANSPOSE(E729:AR729)</f>
        <v>17.433042857142858</v>
      </c>
      <c r="K1523" s="89" cm="1">
        <f t="array" aca="1" ref="K1523:K1562" ca="1">TRANSPOSE(E735:AR735)</f>
        <v>98.757932649051938</v>
      </c>
      <c r="L1523" s="89">
        <f ca="1">K1523+J1523</f>
        <v>116.1909755061948</v>
      </c>
    </row>
    <row r="1524" spans="9:12">
      <c r="I1524" s="81">
        <f t="shared" ref="I1524:I1562" si="705">I1478</f>
        <v>2</v>
      </c>
      <c r="J1524" s="89">
        <f ca="1"/>
        <v>43.899208155246733</v>
      </c>
      <c r="K1524" s="89">
        <f ca="1"/>
        <v>72.291767350948064</v>
      </c>
      <c r="L1524" s="89">
        <f t="shared" ref="L1524:L1562" ca="1" si="706">K1524+J1524</f>
        <v>116.1909755061948</v>
      </c>
    </row>
    <row r="1525" spans="9:12">
      <c r="I1525" s="81">
        <f t="shared" si="705"/>
        <v>3</v>
      </c>
      <c r="J1525" s="89">
        <f ca="1"/>
        <v>111.371093728221</v>
      </c>
      <c r="K1525" s="89">
        <f ca="1"/>
        <v>4.8198817779737766</v>
      </c>
      <c r="L1525" s="89">
        <f t="shared" ca="1" si="706"/>
        <v>116.19097550619477</v>
      </c>
    </row>
    <row r="1526" spans="9:12">
      <c r="I1526" s="81">
        <f t="shared" si="705"/>
        <v>4</v>
      </c>
      <c r="J1526" s="89">
        <f ca="1"/>
        <v>111.371093728221</v>
      </c>
      <c r="K1526" s="89">
        <f ca="1"/>
        <v>4.8198817779737766</v>
      </c>
      <c r="L1526" s="89">
        <f t="shared" ca="1" si="706"/>
        <v>116.19097550619477</v>
      </c>
    </row>
    <row r="1527" spans="9:12">
      <c r="I1527" s="81">
        <f t="shared" si="705"/>
        <v>5</v>
      </c>
      <c r="J1527" s="89">
        <f ca="1"/>
        <v>111.37108474517299</v>
      </c>
      <c r="K1527" s="89">
        <f ca="1"/>
        <v>4.8198812465672916</v>
      </c>
      <c r="L1527" s="89">
        <f t="shared" ca="1" si="706"/>
        <v>116.19096599174028</v>
      </c>
    </row>
    <row r="1528" spans="9:12">
      <c r="I1528" s="81">
        <f t="shared" si="705"/>
        <v>6</v>
      </c>
      <c r="J1528" s="89">
        <f ca="1"/>
        <v>111.37108474517296</v>
      </c>
      <c r="K1528" s="89">
        <f ca="1"/>
        <v>4.8198812465672916</v>
      </c>
      <c r="L1528" s="89">
        <f t="shared" ca="1" si="706"/>
        <v>116.19096599174026</v>
      </c>
    </row>
    <row r="1529" spans="9:12">
      <c r="I1529" s="81">
        <f t="shared" si="705"/>
        <v>7</v>
      </c>
      <c r="J1529" s="89">
        <f ca="1"/>
        <v>111.37108474517296</v>
      </c>
      <c r="K1529" s="89">
        <f ca="1"/>
        <v>4.8198812465672916</v>
      </c>
      <c r="L1529" s="89">
        <f t="shared" ca="1" si="706"/>
        <v>116.19096599174026</v>
      </c>
    </row>
    <row r="1530" spans="9:12">
      <c r="I1530" s="81">
        <f t="shared" si="705"/>
        <v>8</v>
      </c>
      <c r="J1530" s="89">
        <f ca="1"/>
        <v>0</v>
      </c>
      <c r="K1530" s="89">
        <f ca="1"/>
        <v>0</v>
      </c>
      <c r="L1530" s="89">
        <f t="shared" ca="1" si="706"/>
        <v>0</v>
      </c>
    </row>
    <row r="1531" spans="9:12">
      <c r="I1531" s="81">
        <f t="shared" si="705"/>
        <v>9</v>
      </c>
      <c r="J1531" s="89">
        <f ca="1"/>
        <v>0</v>
      </c>
      <c r="K1531" s="89">
        <f ca="1"/>
        <v>0</v>
      </c>
      <c r="L1531" s="89">
        <f t="shared" ca="1" si="706"/>
        <v>0</v>
      </c>
    </row>
    <row r="1532" spans="9:12">
      <c r="I1532" s="81">
        <f t="shared" si="705"/>
        <v>10</v>
      </c>
      <c r="J1532" s="89">
        <f ca="1"/>
        <v>0</v>
      </c>
      <c r="K1532" s="89">
        <f ca="1"/>
        <v>0</v>
      </c>
      <c r="L1532" s="89">
        <f t="shared" ca="1" si="706"/>
        <v>0</v>
      </c>
    </row>
    <row r="1533" spans="9:12">
      <c r="I1533" s="81">
        <f t="shared" si="705"/>
        <v>11</v>
      </c>
      <c r="J1533" s="89">
        <f ca="1"/>
        <v>0</v>
      </c>
      <c r="K1533" s="89">
        <f ca="1"/>
        <v>0</v>
      </c>
      <c r="L1533" s="89">
        <f t="shared" ca="1" si="706"/>
        <v>0</v>
      </c>
    </row>
    <row r="1534" spans="9:12">
      <c r="I1534" s="81">
        <f t="shared" si="705"/>
        <v>12</v>
      </c>
      <c r="J1534" s="89">
        <f ca="1"/>
        <v>0</v>
      </c>
      <c r="K1534" s="89">
        <f ca="1"/>
        <v>0</v>
      </c>
      <c r="L1534" s="89">
        <f t="shared" ca="1" si="706"/>
        <v>0</v>
      </c>
    </row>
    <row r="1535" spans="9:12">
      <c r="I1535" s="81">
        <f t="shared" si="705"/>
        <v>13</v>
      </c>
      <c r="J1535" s="89">
        <f ca="1"/>
        <v>0</v>
      </c>
      <c r="K1535" s="89">
        <f ca="1"/>
        <v>0</v>
      </c>
      <c r="L1535" s="89">
        <f t="shared" ca="1" si="706"/>
        <v>0</v>
      </c>
    </row>
    <row r="1536" spans="9:12">
      <c r="I1536" s="81">
        <f t="shared" si="705"/>
        <v>14</v>
      </c>
      <c r="J1536" s="89">
        <f ca="1"/>
        <v>0</v>
      </c>
      <c r="K1536" s="89">
        <f ca="1"/>
        <v>0</v>
      </c>
      <c r="L1536" s="89">
        <f t="shared" ca="1" si="706"/>
        <v>0</v>
      </c>
    </row>
    <row r="1537" spans="9:12">
      <c r="I1537" s="81">
        <f t="shared" si="705"/>
        <v>15</v>
      </c>
      <c r="J1537" s="89">
        <f ca="1"/>
        <v>0</v>
      </c>
      <c r="K1537" s="89">
        <f ca="1"/>
        <v>0</v>
      </c>
      <c r="L1537" s="89">
        <f t="shared" ca="1" si="706"/>
        <v>0</v>
      </c>
    </row>
    <row r="1538" spans="9:12">
      <c r="I1538" s="81">
        <f t="shared" si="705"/>
        <v>16</v>
      </c>
      <c r="J1538" s="89">
        <f ca="1"/>
        <v>0</v>
      </c>
      <c r="K1538" s="89">
        <f ca="1"/>
        <v>0</v>
      </c>
      <c r="L1538" s="89">
        <f t="shared" ca="1" si="706"/>
        <v>0</v>
      </c>
    </row>
    <row r="1539" spans="9:12">
      <c r="I1539" s="81">
        <f t="shared" si="705"/>
        <v>17</v>
      </c>
      <c r="J1539" s="89">
        <f ca="1"/>
        <v>0</v>
      </c>
      <c r="K1539" s="89">
        <f ca="1"/>
        <v>0</v>
      </c>
      <c r="L1539" s="89">
        <f t="shared" ca="1" si="706"/>
        <v>0</v>
      </c>
    </row>
    <row r="1540" spans="9:12">
      <c r="I1540" s="81">
        <f t="shared" si="705"/>
        <v>18</v>
      </c>
      <c r="J1540" s="89">
        <f ca="1"/>
        <v>0</v>
      </c>
      <c r="K1540" s="89">
        <f ca="1"/>
        <v>0</v>
      </c>
      <c r="L1540" s="89">
        <f t="shared" ca="1" si="706"/>
        <v>0</v>
      </c>
    </row>
    <row r="1541" spans="9:12">
      <c r="I1541" s="81">
        <f t="shared" si="705"/>
        <v>19</v>
      </c>
      <c r="J1541" s="89">
        <f ca="1"/>
        <v>0</v>
      </c>
      <c r="K1541" s="89">
        <f ca="1"/>
        <v>0</v>
      </c>
      <c r="L1541" s="89">
        <f t="shared" ca="1" si="706"/>
        <v>0</v>
      </c>
    </row>
    <row r="1542" spans="9:12">
      <c r="I1542" s="81">
        <f t="shared" si="705"/>
        <v>20</v>
      </c>
      <c r="J1542" s="89">
        <f ca="1"/>
        <v>0</v>
      </c>
      <c r="K1542" s="89">
        <f ca="1"/>
        <v>0</v>
      </c>
      <c r="L1542" s="89">
        <f t="shared" ca="1" si="706"/>
        <v>0</v>
      </c>
    </row>
    <row r="1543" spans="9:12">
      <c r="I1543" s="81">
        <f t="shared" si="705"/>
        <v>21</v>
      </c>
      <c r="J1543" s="89">
        <f ca="1"/>
        <v>0</v>
      </c>
      <c r="K1543" s="89">
        <f ca="1"/>
        <v>0</v>
      </c>
      <c r="L1543" s="89">
        <f t="shared" ca="1" si="706"/>
        <v>0</v>
      </c>
    </row>
    <row r="1544" spans="9:12">
      <c r="I1544" s="81">
        <f t="shared" si="705"/>
        <v>22</v>
      </c>
      <c r="J1544" s="89">
        <f ca="1"/>
        <v>0</v>
      </c>
      <c r="K1544" s="89">
        <f ca="1"/>
        <v>0</v>
      </c>
      <c r="L1544" s="89">
        <f t="shared" ca="1" si="706"/>
        <v>0</v>
      </c>
    </row>
    <row r="1545" spans="9:12">
      <c r="I1545" s="81">
        <f t="shared" si="705"/>
        <v>23</v>
      </c>
      <c r="J1545" s="89">
        <f ca="1"/>
        <v>0</v>
      </c>
      <c r="K1545" s="89">
        <f ca="1"/>
        <v>0</v>
      </c>
      <c r="L1545" s="89">
        <f t="shared" ca="1" si="706"/>
        <v>0</v>
      </c>
    </row>
    <row r="1546" spans="9:12">
      <c r="I1546" s="81">
        <f t="shared" si="705"/>
        <v>24</v>
      </c>
      <c r="J1546" s="89">
        <f ca="1"/>
        <v>0</v>
      </c>
      <c r="K1546" s="89">
        <f ca="1"/>
        <v>0</v>
      </c>
      <c r="L1546" s="89">
        <f t="shared" ca="1" si="706"/>
        <v>0</v>
      </c>
    </row>
    <row r="1547" spans="9:12">
      <c r="I1547" s="81">
        <f t="shared" si="705"/>
        <v>25</v>
      </c>
      <c r="J1547" s="89">
        <f ca="1"/>
        <v>0</v>
      </c>
      <c r="K1547" s="89">
        <f ca="1"/>
        <v>0</v>
      </c>
      <c r="L1547" s="89">
        <f t="shared" ca="1" si="706"/>
        <v>0</v>
      </c>
    </row>
    <row r="1548" spans="9:12">
      <c r="I1548" s="81">
        <f t="shared" si="705"/>
        <v>26</v>
      </c>
      <c r="J1548" s="89">
        <f ca="1"/>
        <v>0</v>
      </c>
      <c r="K1548" s="89">
        <f ca="1"/>
        <v>0</v>
      </c>
      <c r="L1548" s="89">
        <f t="shared" ca="1" si="706"/>
        <v>0</v>
      </c>
    </row>
    <row r="1549" spans="9:12">
      <c r="I1549" s="81">
        <f t="shared" si="705"/>
        <v>27</v>
      </c>
      <c r="J1549" s="89">
        <f ca="1"/>
        <v>0</v>
      </c>
      <c r="K1549" s="89">
        <f ca="1"/>
        <v>0</v>
      </c>
      <c r="L1549" s="89">
        <f t="shared" ca="1" si="706"/>
        <v>0</v>
      </c>
    </row>
    <row r="1550" spans="9:12">
      <c r="I1550" s="81">
        <f t="shared" si="705"/>
        <v>28</v>
      </c>
      <c r="J1550" s="89">
        <f ca="1"/>
        <v>0</v>
      </c>
      <c r="K1550" s="89">
        <f ca="1"/>
        <v>0</v>
      </c>
      <c r="L1550" s="89">
        <f t="shared" ca="1" si="706"/>
        <v>0</v>
      </c>
    </row>
    <row r="1551" spans="9:12">
      <c r="I1551" s="81">
        <f t="shared" si="705"/>
        <v>29</v>
      </c>
      <c r="J1551" s="89">
        <f ca="1"/>
        <v>0</v>
      </c>
      <c r="K1551" s="89">
        <f ca="1"/>
        <v>0</v>
      </c>
      <c r="L1551" s="89">
        <f t="shared" ca="1" si="706"/>
        <v>0</v>
      </c>
    </row>
    <row r="1552" spans="9:12">
      <c r="I1552" s="81">
        <f t="shared" si="705"/>
        <v>30</v>
      </c>
      <c r="J1552" s="89">
        <f ca="1"/>
        <v>0</v>
      </c>
      <c r="K1552" s="89">
        <f ca="1"/>
        <v>0</v>
      </c>
      <c r="L1552" s="89">
        <f t="shared" ca="1" si="706"/>
        <v>0</v>
      </c>
    </row>
    <row r="1553" spans="9:12">
      <c r="I1553" s="81">
        <f t="shared" si="705"/>
        <v>31</v>
      </c>
      <c r="J1553" s="89">
        <f ca="1"/>
        <v>0</v>
      </c>
      <c r="K1553" s="89">
        <f ca="1"/>
        <v>0</v>
      </c>
      <c r="L1553" s="89">
        <f t="shared" ca="1" si="706"/>
        <v>0</v>
      </c>
    </row>
    <row r="1554" spans="9:12">
      <c r="I1554" s="81">
        <f t="shared" si="705"/>
        <v>32</v>
      </c>
      <c r="J1554" s="89">
        <f ca="1"/>
        <v>0</v>
      </c>
      <c r="K1554" s="89">
        <f ca="1"/>
        <v>0</v>
      </c>
      <c r="L1554" s="89">
        <f t="shared" ca="1" si="706"/>
        <v>0</v>
      </c>
    </row>
    <row r="1555" spans="9:12">
      <c r="I1555" s="81">
        <f t="shared" si="705"/>
        <v>33</v>
      </c>
      <c r="J1555" s="89">
        <f ca="1"/>
        <v>0</v>
      </c>
      <c r="K1555" s="89">
        <f ca="1"/>
        <v>0</v>
      </c>
      <c r="L1555" s="89">
        <f t="shared" ca="1" si="706"/>
        <v>0</v>
      </c>
    </row>
    <row r="1556" spans="9:12">
      <c r="I1556" s="81">
        <f t="shared" si="705"/>
        <v>34</v>
      </c>
      <c r="J1556" s="89">
        <f ca="1"/>
        <v>0</v>
      </c>
      <c r="K1556" s="89">
        <f ca="1"/>
        <v>0</v>
      </c>
      <c r="L1556" s="89">
        <f t="shared" ca="1" si="706"/>
        <v>0</v>
      </c>
    </row>
    <row r="1557" spans="9:12">
      <c r="I1557" s="81">
        <f t="shared" si="705"/>
        <v>35</v>
      </c>
      <c r="J1557" s="89">
        <f ca="1"/>
        <v>0</v>
      </c>
      <c r="K1557" s="89">
        <f ca="1"/>
        <v>0</v>
      </c>
      <c r="L1557" s="89">
        <f t="shared" ca="1" si="706"/>
        <v>0</v>
      </c>
    </row>
    <row r="1558" spans="9:12">
      <c r="I1558" s="81">
        <f t="shared" si="705"/>
        <v>36</v>
      </c>
      <c r="J1558" s="89">
        <f ca="1"/>
        <v>0</v>
      </c>
      <c r="K1558" s="89">
        <f ca="1"/>
        <v>0</v>
      </c>
      <c r="L1558" s="89">
        <f t="shared" ca="1" si="706"/>
        <v>0</v>
      </c>
    </row>
    <row r="1559" spans="9:12">
      <c r="I1559" s="81">
        <f t="shared" si="705"/>
        <v>37</v>
      </c>
      <c r="J1559" s="89">
        <f ca="1"/>
        <v>0</v>
      </c>
      <c r="K1559" s="89">
        <f ca="1"/>
        <v>0</v>
      </c>
      <c r="L1559" s="89">
        <f t="shared" ca="1" si="706"/>
        <v>0</v>
      </c>
    </row>
    <row r="1560" spans="9:12">
      <c r="I1560" s="81">
        <f t="shared" si="705"/>
        <v>38</v>
      </c>
      <c r="J1560" s="89">
        <f ca="1"/>
        <v>0</v>
      </c>
      <c r="K1560" s="89">
        <f ca="1"/>
        <v>0</v>
      </c>
      <c r="L1560" s="89">
        <f t="shared" ca="1" si="706"/>
        <v>0</v>
      </c>
    </row>
    <row r="1561" spans="9:12">
      <c r="I1561" s="81">
        <f t="shared" si="705"/>
        <v>39</v>
      </c>
      <c r="J1561" s="89">
        <f ca="1"/>
        <v>0</v>
      </c>
      <c r="K1561" s="89">
        <f ca="1"/>
        <v>0</v>
      </c>
      <c r="L1561" s="89">
        <f t="shared" ca="1" si="706"/>
        <v>0</v>
      </c>
    </row>
    <row r="1562" spans="9:12">
      <c r="I1562" s="126">
        <f t="shared" si="705"/>
        <v>40</v>
      </c>
      <c r="J1562" s="603">
        <f ca="1"/>
        <v>0</v>
      </c>
      <c r="K1562" s="603">
        <f ca="1"/>
        <v>0</v>
      </c>
      <c r="L1562" s="89">
        <f t="shared" ca="1" si="706"/>
        <v>0</v>
      </c>
    </row>
    <row r="1563" spans="9:12">
      <c r="I1563" s="729" t="s">
        <v>242</v>
      </c>
      <c r="J1563" s="732">
        <f ca="1">SUM(_xlfn.ANCHORARRAY(J1523))</f>
        <v>618.18769270435052</v>
      </c>
      <c r="K1563" s="732">
        <f ca="1">SUM(_xlfn.ANCHORARRAY(K1523))</f>
        <v>195.14910729564943</v>
      </c>
      <c r="L1563" s="732">
        <f ca="1">SUM(L1523:L1562)</f>
        <v>813.33680000000004</v>
      </c>
    </row>
    <row r="1564" spans="9:12">
      <c r="I1564" s="81"/>
    </row>
    <row r="1565" spans="9:12">
      <c r="I1565" s="81"/>
    </row>
    <row r="1566" spans="9:12">
      <c r="I1566" s="81"/>
    </row>
    <row r="1567" spans="9:12">
      <c r="I1567" s="81"/>
    </row>
    <row r="1568" spans="9:12">
      <c r="I1568" s="81"/>
    </row>
    <row r="1569" spans="9:9">
      <c r="I1569" s="81"/>
    </row>
    <row r="1570" spans="9:9">
      <c r="I1570" s="81"/>
    </row>
    <row r="1571" spans="9:9">
      <c r="I1571" s="81"/>
    </row>
    <row r="1572" spans="9:9">
      <c r="I1572" s="81"/>
    </row>
    <row r="1573" spans="9:9">
      <c r="I1573" s="81"/>
    </row>
    <row r="1574" spans="9:9">
      <c r="I1574" s="81"/>
    </row>
    <row r="1575" spans="9:9">
      <c r="I1575" s="81"/>
    </row>
    <row r="1576" spans="9:9">
      <c r="I1576" s="81"/>
    </row>
    <row r="1577" spans="9:9">
      <c r="I1577" s="81"/>
    </row>
    <row r="1578" spans="9:9">
      <c r="I1578" s="81"/>
    </row>
    <row r="1579" spans="9:9">
      <c r="I1579" s="81"/>
    </row>
    <row r="1580" spans="9:9">
      <c r="I1580" s="81"/>
    </row>
    <row r="1581" spans="9:9">
      <c r="I1581" s="81"/>
    </row>
    <row r="1582" spans="9:9">
      <c r="I1582" s="81"/>
    </row>
    <row r="1583" spans="9:9">
      <c r="I1583" s="81"/>
    </row>
    <row r="1584" spans="9:9">
      <c r="I1584" s="81"/>
    </row>
    <row r="1585" spans="9:9">
      <c r="I1585" s="81"/>
    </row>
    <row r="1586" spans="9:9">
      <c r="I1586" s="81"/>
    </row>
    <row r="1587" spans="9:9">
      <c r="I1587" s="81"/>
    </row>
    <row r="1588" spans="9:9">
      <c r="I1588" s="81"/>
    </row>
    <row r="1589" spans="9:9">
      <c r="I1589" s="81"/>
    </row>
    <row r="1590" spans="9:9">
      <c r="I1590" s="81"/>
    </row>
    <row r="1591" spans="9:9">
      <c r="I1591" s="81"/>
    </row>
    <row r="1592" spans="9:9">
      <c r="I1592" s="81"/>
    </row>
    <row r="1593" spans="9:9">
      <c r="I1593" s="81"/>
    </row>
    <row r="1594" spans="9:9">
      <c r="I1594" s="81"/>
    </row>
    <row r="1595" spans="9:9">
      <c r="I1595" s="81"/>
    </row>
    <row r="1596" spans="9:9">
      <c r="I1596" s="81"/>
    </row>
    <row r="1597" spans="9:9">
      <c r="I1597" s="81"/>
    </row>
    <row r="1598" spans="9:9">
      <c r="I1598" s="81"/>
    </row>
    <row r="1599" spans="9:9">
      <c r="I1599" s="81"/>
    </row>
    <row r="1600" spans="9:9">
      <c r="I1600" s="81"/>
    </row>
    <row r="1601" spans="9:9">
      <c r="I1601" s="81"/>
    </row>
    <row r="1602" spans="9:9">
      <c r="I1602" s="81"/>
    </row>
    <row r="1603" spans="9:9">
      <c r="I1603" s="81"/>
    </row>
    <row r="1604" spans="9:9">
      <c r="I1604" s="81"/>
    </row>
    <row r="1605" spans="9:9">
      <c r="I1605" s="81"/>
    </row>
    <row r="1606" spans="9:9">
      <c r="I1606" s="81"/>
    </row>
    <row r="1607" spans="9:9">
      <c r="I1607" s="81"/>
    </row>
    <row r="1608" spans="9:9">
      <c r="I1608" s="81"/>
    </row>
    <row r="1609" spans="9:9">
      <c r="I1609" s="81"/>
    </row>
    <row r="1610" spans="9:9">
      <c r="I1610" s="81"/>
    </row>
    <row r="1611" spans="9:9">
      <c r="I1611" s="81"/>
    </row>
    <row r="1612" spans="9:9">
      <c r="I1612" s="81"/>
    </row>
    <row r="1613" spans="9:9">
      <c r="I1613" s="81"/>
    </row>
    <row r="1614" spans="9:9">
      <c r="I1614" s="81"/>
    </row>
    <row r="1615" spans="9:9">
      <c r="I1615" s="81"/>
    </row>
    <row r="1616" spans="9:9">
      <c r="I1616" s="81"/>
    </row>
    <row r="1617" spans="9:9">
      <c r="I1617" s="81"/>
    </row>
    <row r="1618" spans="9:9">
      <c r="I1618" s="81"/>
    </row>
    <row r="1619" spans="9:9">
      <c r="I1619" s="81"/>
    </row>
    <row r="1620" spans="9:9">
      <c r="I1620" s="81"/>
    </row>
    <row r="1621" spans="9:9">
      <c r="I1621" s="81"/>
    </row>
    <row r="1622" spans="9:9">
      <c r="I1622" s="81"/>
    </row>
    <row r="1623" spans="9:9">
      <c r="I1623" s="81"/>
    </row>
    <row r="1624" spans="9:9">
      <c r="I1624" s="81"/>
    </row>
    <row r="1625" spans="9:9">
      <c r="I1625" s="81"/>
    </row>
    <row r="1626" spans="9:9">
      <c r="I1626" s="81"/>
    </row>
    <row r="1627" spans="9:9">
      <c r="I1627" s="81"/>
    </row>
    <row r="1628" spans="9:9">
      <c r="I1628" s="81"/>
    </row>
    <row r="1629" spans="9:9">
      <c r="I1629" s="81"/>
    </row>
    <row r="1630" spans="9:9">
      <c r="I1630" s="81"/>
    </row>
    <row r="1631" spans="9:9">
      <c r="I1631" s="81"/>
    </row>
    <row r="1632" spans="9:9">
      <c r="I1632" s="81"/>
    </row>
  </sheetData>
  <printOptions horizontalCentered="1"/>
  <pageMargins left="0.78740157480314965" right="0.78740157480314965" top="0.78740157480314965" bottom="0.78740157480314965" header="0.51181102362204722" footer="0.51181102362204722"/>
  <pageSetup scale="44" pageOrder="overThenDown" orientation="landscape" horizontalDpi="300" verticalDpi="300" r:id="rId1"/>
  <headerFooter alignWithMargins="0">
    <oddHeader>&amp;C&amp;F&amp;R&amp;A</oddHeader>
  </headerFooter>
  <ignoredErrors>
    <ignoredError sqref="E733:F733 F738" formula="1"/>
  </ignoredError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28">
    <tabColor rgb="FFFFC000"/>
    <pageSetUpPr fitToPage="1"/>
  </sheetPr>
  <dimension ref="B2:S35"/>
  <sheetViews>
    <sheetView showGridLines="0" zoomScaleNormal="100" zoomScaleSheetLayoutView="115" workbookViewId="0">
      <selection activeCell="J18" sqref="J18"/>
    </sheetView>
  </sheetViews>
  <sheetFormatPr defaultColWidth="8.81640625" defaultRowHeight="14.5"/>
  <cols>
    <col min="1" max="1" width="2.1796875" style="881" customWidth="1"/>
    <col min="2" max="2" width="7" style="881" customWidth="1"/>
    <col min="3" max="3" width="27" style="881" bestFit="1" customWidth="1"/>
    <col min="4" max="4" width="8.81640625" style="881"/>
    <col min="5" max="5" width="13.81640625" style="881" bestFit="1" customWidth="1"/>
    <col min="6" max="6" width="12.26953125" style="881" customWidth="1"/>
    <col min="7" max="7" width="12.1796875" style="881" customWidth="1"/>
    <col min="8" max="8" width="12.7265625" style="881" customWidth="1"/>
    <col min="9" max="9" width="14.81640625" style="881" customWidth="1"/>
    <col min="10" max="10" width="13.1796875" style="881" customWidth="1"/>
    <col min="11" max="16384" width="8.81640625" style="881"/>
  </cols>
  <sheetData>
    <row r="2" spans="2:10">
      <c r="B2" s="880" t="s">
        <v>1108</v>
      </c>
    </row>
    <row r="4" spans="2:10" ht="29">
      <c r="B4" s="882" t="s">
        <v>1109</v>
      </c>
      <c r="C4" s="882" t="s">
        <v>1110</v>
      </c>
      <c r="D4" s="882" t="s">
        <v>562</v>
      </c>
      <c r="E4" s="883" t="s">
        <v>1111</v>
      </c>
      <c r="F4" s="883" t="s">
        <v>1112</v>
      </c>
      <c r="G4" s="883" t="s">
        <v>1113</v>
      </c>
      <c r="H4" s="883" t="s">
        <v>1114</v>
      </c>
      <c r="I4" s="883" t="s">
        <v>1115</v>
      </c>
      <c r="J4" s="882" t="s">
        <v>573</v>
      </c>
    </row>
    <row r="5" spans="2:10">
      <c r="B5" s="928">
        <v>1</v>
      </c>
      <c r="C5" s="884" t="s">
        <v>1116</v>
      </c>
      <c r="D5" s="884" t="s">
        <v>1117</v>
      </c>
      <c r="E5" s="1129">
        <v>15.80605064115151</v>
      </c>
      <c r="F5" s="886">
        <f>E5*2</f>
        <v>31.612101282303019</v>
      </c>
      <c r="G5" s="884"/>
      <c r="H5" s="885">
        <f>F5</f>
        <v>31.612101282303019</v>
      </c>
      <c r="I5" s="887">
        <v>0.5</v>
      </c>
      <c r="J5" s="885">
        <f>H5/I5</f>
        <v>63.224202564606038</v>
      </c>
    </row>
    <row r="6" spans="2:10">
      <c r="B6" s="924">
        <v>2</v>
      </c>
      <c r="C6" s="888" t="s">
        <v>1118</v>
      </c>
      <c r="D6" s="924" t="s">
        <v>1119</v>
      </c>
      <c r="E6" s="1130">
        <v>63.640151265688971</v>
      </c>
      <c r="F6" s="889">
        <f>B6*E6</f>
        <v>127.28030253137794</v>
      </c>
      <c r="G6" s="890">
        <f>ROUNDUP(2*365*8.5,-3)</f>
        <v>7000</v>
      </c>
      <c r="H6" s="891">
        <f>F6/G6</f>
        <v>1.8182900361625419E-2</v>
      </c>
      <c r="I6" s="892">
        <f>I5</f>
        <v>0.5</v>
      </c>
      <c r="J6" s="893">
        <f>H6/I6</f>
        <v>3.6365800723250838E-2</v>
      </c>
    </row>
    <row r="7" spans="2:10">
      <c r="B7" s="924">
        <v>2</v>
      </c>
      <c r="C7" s="888" t="s">
        <v>1120</v>
      </c>
      <c r="D7" s="924" t="s">
        <v>1119</v>
      </c>
      <c r="E7" s="1130">
        <v>31.820075632844485</v>
      </c>
      <c r="F7" s="889">
        <f>B7*E7</f>
        <v>63.640151265688971</v>
      </c>
      <c r="G7" s="890">
        <f>ROUNDUP(2*365*8.5,-3)</f>
        <v>7000</v>
      </c>
      <c r="H7" s="891">
        <f>F7/G7</f>
        <v>9.0914501808127095E-3</v>
      </c>
      <c r="I7" s="892">
        <f>I6</f>
        <v>0.5</v>
      </c>
      <c r="J7" s="893">
        <f>H7/I7</f>
        <v>1.8182900361625419E-2</v>
      </c>
    </row>
    <row r="8" spans="2:10">
      <c r="B8" s="925">
        <v>1</v>
      </c>
      <c r="C8" s="894" t="s">
        <v>1121</v>
      </c>
      <c r="D8" s="925" t="s">
        <v>1119</v>
      </c>
      <c r="E8" s="1131">
        <v>954.6022689853346</v>
      </c>
      <c r="F8" s="895">
        <f>B8*E8</f>
        <v>954.6022689853346</v>
      </c>
      <c r="G8" s="896">
        <f>ROUNDUP(5*365*8.5,-3)</f>
        <v>16000</v>
      </c>
      <c r="H8" s="897">
        <f>F8/G8</f>
        <v>5.9662641811583414E-2</v>
      </c>
      <c r="I8" s="898">
        <f>I7</f>
        <v>0.5</v>
      </c>
      <c r="J8" s="899">
        <f>H8/I8</f>
        <v>0.11932528362316683</v>
      </c>
    </row>
    <row r="9" spans="2:10">
      <c r="B9" s="888"/>
      <c r="C9" s="888" t="s">
        <v>1122</v>
      </c>
      <c r="D9" s="926">
        <v>0.1</v>
      </c>
      <c r="E9" s="927"/>
      <c r="J9" s="893">
        <f>(SUM(J5:J8)/(1-$D$9))*D9</f>
        <v>7.0442307277015646</v>
      </c>
    </row>
    <row r="10" spans="2:10">
      <c r="B10" s="900"/>
      <c r="C10" s="900" t="s">
        <v>20</v>
      </c>
      <c r="D10" s="901"/>
      <c r="E10" s="901"/>
      <c r="F10" s="901"/>
      <c r="G10" s="901"/>
      <c r="H10" s="901"/>
      <c r="I10" s="901"/>
      <c r="J10" s="902">
        <f>SUM(J5:J9)</f>
        <v>70.442307277015644</v>
      </c>
    </row>
    <row r="11" spans="2:10">
      <c r="B11" s="888"/>
      <c r="C11" s="888"/>
    </row>
    <row r="12" spans="2:10">
      <c r="G12" s="917" t="s">
        <v>1123</v>
      </c>
      <c r="H12" s="918"/>
      <c r="I12" s="918"/>
      <c r="J12" s="919">
        <f>I5*8.5*20</f>
        <v>85</v>
      </c>
    </row>
    <row r="13" spans="2:10">
      <c r="G13" s="920" t="s">
        <v>1124</v>
      </c>
      <c r="H13" s="921"/>
      <c r="I13" s="921"/>
      <c r="J13" s="916">
        <f>J10*J12</f>
        <v>5987.5961185463293</v>
      </c>
    </row>
    <row r="16" spans="2:10" ht="43.5">
      <c r="F16" s="911" t="s">
        <v>427</v>
      </c>
      <c r="G16" s="882" t="s">
        <v>496</v>
      </c>
      <c r="H16" s="883" t="s">
        <v>1125</v>
      </c>
      <c r="I16" s="883" t="s">
        <v>1126</v>
      </c>
      <c r="J16" s="912" t="s">
        <v>1127</v>
      </c>
    </row>
    <row r="17" spans="6:19">
      <c r="F17" s="913" t="s">
        <v>1040</v>
      </c>
      <c r="G17" s="922">
        <f>G26</f>
        <v>1041.04</v>
      </c>
      <c r="H17" s="893">
        <f>G17/5</f>
        <v>208.208</v>
      </c>
      <c r="I17" s="892">
        <f>H17/$J$12</f>
        <v>2.4495058823529412</v>
      </c>
      <c r="J17" s="914">
        <f>$J$13*I17</f>
        <v>14666.651913532873</v>
      </c>
    </row>
    <row r="18" spans="6:19">
      <c r="F18" s="913" t="s">
        <v>428</v>
      </c>
      <c r="G18" s="922">
        <f>G24</f>
        <v>3018.44</v>
      </c>
      <c r="H18" s="893">
        <f>G18/5</f>
        <v>603.68799999999999</v>
      </c>
      <c r="I18" s="892">
        <f>H18/$J$12</f>
        <v>7.1022117647058822</v>
      </c>
      <c r="J18" s="914">
        <f>$J$13*I18</f>
        <v>42525.175595447014</v>
      </c>
    </row>
    <row r="19" spans="6:19">
      <c r="F19" s="915" t="s">
        <v>1128</v>
      </c>
      <c r="G19" s="923">
        <f>G25</f>
        <v>2685.87</v>
      </c>
      <c r="H19" s="899">
        <f>G19/5</f>
        <v>537.17399999999998</v>
      </c>
      <c r="I19" s="898">
        <f>H19/$J$12</f>
        <v>6.3196941176470585</v>
      </c>
      <c r="J19" s="916">
        <f>$J$13*I19</f>
        <v>37839.7759692236</v>
      </c>
    </row>
    <row r="21" spans="6:19">
      <c r="O21" s="1102" t="s">
        <v>462</v>
      </c>
      <c r="P21" s="1103" t="s">
        <v>464</v>
      </c>
    </row>
    <row r="22" spans="6:19">
      <c r="O22" s="1104" t="s">
        <v>1262</v>
      </c>
      <c r="P22" s="1105">
        <v>5769.98</v>
      </c>
    </row>
    <row r="23" spans="6:19">
      <c r="F23" s="903"/>
      <c r="G23" s="904" t="s">
        <v>1103</v>
      </c>
      <c r="O23" s="1104" t="s">
        <v>1263</v>
      </c>
      <c r="P23" s="1105">
        <v>5825.37</v>
      </c>
    </row>
    <row r="24" spans="6:19">
      <c r="F24" s="863" t="s">
        <v>428</v>
      </c>
      <c r="G24" s="905">
        <v>3018.44</v>
      </c>
      <c r="O24" s="1104" t="s">
        <v>1264</v>
      </c>
      <c r="P24" s="1105">
        <v>5876.05</v>
      </c>
    </row>
    <row r="25" spans="6:19">
      <c r="F25" s="863" t="s">
        <v>422</v>
      </c>
      <c r="G25" s="905">
        <v>2685.87</v>
      </c>
      <c r="O25" s="1104" t="s">
        <v>1265</v>
      </c>
      <c r="P25" s="1105">
        <v>5944.21</v>
      </c>
    </row>
    <row r="26" spans="6:19">
      <c r="F26" s="906" t="s">
        <v>1040</v>
      </c>
      <c r="G26" s="907">
        <v>1041.04</v>
      </c>
      <c r="O26" s="1104" t="s">
        <v>1266</v>
      </c>
      <c r="P26" s="1105">
        <v>6018.51</v>
      </c>
    </row>
    <row r="27" spans="6:19">
      <c r="F27" s="903" t="s">
        <v>242</v>
      </c>
      <c r="G27" s="908">
        <f>SUM(G24:G26)</f>
        <v>6745.3499999999995</v>
      </c>
      <c r="O27" s="1104" t="s">
        <v>1267</v>
      </c>
      <c r="P27" s="1105">
        <v>6075.69</v>
      </c>
    </row>
    <row r="28" spans="6:19">
      <c r="O28" s="1104" t="s">
        <v>1268</v>
      </c>
      <c r="P28" s="1105">
        <v>6120.04</v>
      </c>
      <c r="Q28" s="1106">
        <f>P28/P22</f>
        <v>1.0606691877614829</v>
      </c>
      <c r="R28" s="881">
        <f>Q28*1000</f>
        <v>1060.6691877614828</v>
      </c>
      <c r="S28" s="979"/>
    </row>
    <row r="29" spans="6:19">
      <c r="O29" s="1104" t="s">
        <v>1269</v>
      </c>
      <c r="P29" s="1105">
        <v>6153.09</v>
      </c>
    </row>
    <row r="30" spans="6:19">
      <c r="O30" s="1104" t="s">
        <v>1270</v>
      </c>
      <c r="P30" s="1105">
        <v>6215.24</v>
      </c>
    </row>
    <row r="31" spans="6:19">
      <c r="O31" s="1104" t="s">
        <v>1271</v>
      </c>
      <c r="P31" s="1105">
        <v>6315.93</v>
      </c>
    </row>
    <row r="32" spans="6:19">
      <c r="O32" s="1104" t="s">
        <v>1272</v>
      </c>
      <c r="P32" s="1105">
        <v>6382.88</v>
      </c>
    </row>
    <row r="33" spans="15:16">
      <c r="O33" s="1104" t="s">
        <v>1273</v>
      </c>
      <c r="P33" s="1105">
        <v>6412.88</v>
      </c>
    </row>
    <row r="34" spans="15:16">
      <c r="O34" s="1104" t="s">
        <v>1274</v>
      </c>
      <c r="P34" s="1105">
        <v>6455.85</v>
      </c>
    </row>
    <row r="35" spans="15:16">
      <c r="O35" s="1107" t="s">
        <v>1275</v>
      </c>
      <c r="P35" s="1108">
        <v>6411.95</v>
      </c>
    </row>
  </sheetData>
  <pageMargins left="0.51181102362204722" right="0.51181102362204722" top="0.78740157480314965" bottom="0.78740157480314965" header="0.31496062992125984" footer="0.31496062992125984"/>
  <pageSetup paperSize="9" orientation="landscape" horizontalDpi="4294967295" verticalDpi="4294967295" r:id="rId1"/>
  <ignoredErrors>
    <ignoredError sqref="I6:I8" formula="1"/>
  </ignoredError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ilha20">
    <tabColor rgb="FFFFC000"/>
    <outlinePr summaryBelow="0"/>
  </sheetPr>
  <dimension ref="A1:AV87"/>
  <sheetViews>
    <sheetView showGridLines="0" tabSelected="1" topLeftCell="B1" zoomScaleNormal="100" workbookViewId="0">
      <pane xSplit="1" ySplit="2" topLeftCell="K37" activePane="bottomRight" state="frozen"/>
      <selection activeCell="I71" sqref="I71"/>
      <selection pane="topRight" activeCell="I71" sqref="I71"/>
      <selection pane="bottomLeft" activeCell="I71" sqref="I71"/>
      <selection pane="bottomRight" activeCell="Q48" sqref="Q48"/>
    </sheetView>
  </sheetViews>
  <sheetFormatPr defaultColWidth="6.81640625" defaultRowHeight="13"/>
  <cols>
    <col min="1" max="1" width="6.81640625" style="66" customWidth="1"/>
    <col min="2" max="2" width="61" style="66" customWidth="1"/>
    <col min="3" max="4" width="10.81640625" style="81" customWidth="1"/>
    <col min="5" max="45" width="12.81640625" style="66" customWidth="1"/>
    <col min="46" max="46" width="12" style="66" bestFit="1" customWidth="1"/>
    <col min="47" max="47" width="12.1796875" style="66" customWidth="1"/>
    <col min="48" max="48" width="8.1796875" style="66" bestFit="1" customWidth="1"/>
    <col min="49" max="16384" width="6.81640625" style="66"/>
  </cols>
  <sheetData>
    <row r="1" spans="1:46" ht="21" customHeight="1">
      <c r="B1" s="67"/>
      <c r="C1" s="68"/>
      <c r="D1" s="68"/>
      <c r="E1" s="67"/>
      <c r="F1" s="67"/>
      <c r="G1" s="67"/>
      <c r="H1" s="67"/>
      <c r="I1" s="67"/>
      <c r="J1" s="67"/>
      <c r="K1" s="67"/>
      <c r="L1" s="69" t="str">
        <f>'Premissas macro'!L1</f>
        <v>Valores em moeda constante (R$ 1.000/Dez21)</v>
      </c>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172"/>
    </row>
    <row r="2" spans="1:46" s="70" customFormat="1" ht="21" customHeight="1">
      <c r="B2" s="69" t="s">
        <v>547</v>
      </c>
      <c r="C2" s="71"/>
      <c r="D2" s="72" t="s">
        <v>1133</v>
      </c>
      <c r="E2" s="72">
        <v>1</v>
      </c>
      <c r="F2" s="72">
        <v>2</v>
      </c>
      <c r="G2" s="72">
        <v>3</v>
      </c>
      <c r="H2" s="72">
        <v>4</v>
      </c>
      <c r="I2" s="72">
        <v>5</v>
      </c>
      <c r="J2" s="72">
        <v>6</v>
      </c>
      <c r="K2" s="72">
        <v>7</v>
      </c>
      <c r="L2" s="72">
        <v>8</v>
      </c>
      <c r="M2" s="72">
        <v>9</v>
      </c>
      <c r="N2" s="72">
        <v>10</v>
      </c>
      <c r="O2" s="72">
        <v>11</v>
      </c>
      <c r="P2" s="72">
        <v>12</v>
      </c>
      <c r="Q2" s="72">
        <v>13</v>
      </c>
      <c r="R2" s="72">
        <v>14</v>
      </c>
      <c r="S2" s="72">
        <v>15</v>
      </c>
      <c r="T2" s="72">
        <v>16</v>
      </c>
      <c r="U2" s="72">
        <v>17</v>
      </c>
      <c r="V2" s="72">
        <v>18</v>
      </c>
      <c r="W2" s="72">
        <v>19</v>
      </c>
      <c r="X2" s="72">
        <v>20</v>
      </c>
      <c r="Y2" s="72">
        <v>21</v>
      </c>
      <c r="Z2" s="72">
        <v>22</v>
      </c>
      <c r="AA2" s="72">
        <v>23</v>
      </c>
      <c r="AB2" s="72">
        <v>24</v>
      </c>
      <c r="AC2" s="72">
        <v>25</v>
      </c>
      <c r="AD2" s="72">
        <v>26</v>
      </c>
      <c r="AE2" s="72">
        <v>27</v>
      </c>
      <c r="AF2" s="72">
        <v>28</v>
      </c>
      <c r="AG2" s="72">
        <v>29</v>
      </c>
      <c r="AH2" s="72">
        <v>30</v>
      </c>
      <c r="AI2" s="72">
        <v>31</v>
      </c>
      <c r="AJ2" s="72">
        <v>32</v>
      </c>
      <c r="AK2" s="72">
        <v>33</v>
      </c>
      <c r="AL2" s="72">
        <v>34</v>
      </c>
      <c r="AM2" s="72">
        <v>35</v>
      </c>
      <c r="AN2" s="72">
        <v>36</v>
      </c>
      <c r="AO2" s="72">
        <v>37</v>
      </c>
      <c r="AP2" s="72">
        <v>38</v>
      </c>
      <c r="AQ2" s="72">
        <v>39</v>
      </c>
      <c r="AR2" s="72">
        <v>40</v>
      </c>
      <c r="AS2" s="71" t="s">
        <v>20</v>
      </c>
    </row>
    <row r="3" spans="1:46" s="70" customFormat="1">
      <c r="B3" s="73"/>
      <c r="C3" s="74"/>
      <c r="D3" s="74"/>
      <c r="E3" s="78"/>
      <c r="F3" s="78"/>
      <c r="G3" s="78"/>
      <c r="H3" s="78"/>
      <c r="I3" s="78"/>
      <c r="J3" s="78"/>
      <c r="K3" s="78"/>
      <c r="L3" s="78"/>
      <c r="M3" s="78"/>
      <c r="N3" s="78"/>
      <c r="O3" s="78"/>
      <c r="P3" s="78"/>
      <c r="Q3" s="78"/>
      <c r="R3" s="78"/>
      <c r="S3" s="78"/>
      <c r="T3" s="78"/>
      <c r="U3" s="78"/>
      <c r="V3" s="78"/>
      <c r="W3" s="78"/>
      <c r="X3" s="79">
        <v>297369.78999999998</v>
      </c>
      <c r="Y3" s="80">
        <f>1+2.9518%</f>
        <v>1.0295179999999999</v>
      </c>
      <c r="Z3" s="80">
        <f t="shared" ref="Z3:AR3" si="0">1+2.9518%</f>
        <v>1.0295179999999999</v>
      </c>
      <c r="AA3" s="80">
        <f t="shared" si="0"/>
        <v>1.0295179999999999</v>
      </c>
      <c r="AB3" s="80">
        <f t="shared" si="0"/>
        <v>1.0295179999999999</v>
      </c>
      <c r="AC3" s="80">
        <f t="shared" si="0"/>
        <v>1.0295179999999999</v>
      </c>
      <c r="AD3" s="80">
        <f t="shared" si="0"/>
        <v>1.0295179999999999</v>
      </c>
      <c r="AE3" s="80">
        <f t="shared" si="0"/>
        <v>1.0295179999999999</v>
      </c>
      <c r="AF3" s="80">
        <f t="shared" si="0"/>
        <v>1.0295179999999999</v>
      </c>
      <c r="AG3" s="80">
        <f t="shared" si="0"/>
        <v>1.0295179999999999</v>
      </c>
      <c r="AH3" s="80">
        <f t="shared" si="0"/>
        <v>1.0295179999999999</v>
      </c>
      <c r="AI3" s="80">
        <f t="shared" si="0"/>
        <v>1.0295179999999999</v>
      </c>
      <c r="AJ3" s="80">
        <f t="shared" si="0"/>
        <v>1.0295179999999999</v>
      </c>
      <c r="AK3" s="80">
        <f t="shared" si="0"/>
        <v>1.0295179999999999</v>
      </c>
      <c r="AL3" s="80">
        <f t="shared" si="0"/>
        <v>1.0295179999999999</v>
      </c>
      <c r="AM3" s="80">
        <f t="shared" si="0"/>
        <v>1.0295179999999999</v>
      </c>
      <c r="AN3" s="80">
        <f t="shared" si="0"/>
        <v>1.0295179999999999</v>
      </c>
      <c r="AO3" s="80">
        <f t="shared" si="0"/>
        <v>1.0295179999999999</v>
      </c>
      <c r="AP3" s="80">
        <f t="shared" si="0"/>
        <v>1.0295179999999999</v>
      </c>
      <c r="AQ3" s="80">
        <f t="shared" si="0"/>
        <v>1.0295179999999999</v>
      </c>
      <c r="AR3" s="80">
        <f t="shared" si="0"/>
        <v>1.0295179999999999</v>
      </c>
      <c r="AS3" s="173"/>
    </row>
    <row r="4" spans="1:46" ht="18" customHeight="1">
      <c r="B4" s="82" t="s">
        <v>231</v>
      </c>
      <c r="C4" s="84"/>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row>
    <row r="5" spans="1:46" s="174" customFormat="1">
      <c r="B5" s="175" t="s">
        <v>232</v>
      </c>
      <c r="C5" s="176"/>
      <c r="D5" s="177">
        <v>0</v>
      </c>
      <c r="E5" s="177">
        <f>'Premissas macro'!E17</f>
        <v>1</v>
      </c>
      <c r="F5" s="177">
        <f>'Premissas macro'!F17</f>
        <v>1</v>
      </c>
      <c r="G5" s="177">
        <f>'Premissas macro'!G17</f>
        <v>1</v>
      </c>
      <c r="H5" s="177">
        <f>'Premissas macro'!H17</f>
        <v>1</v>
      </c>
      <c r="I5" s="177">
        <f>'Premissas macro'!I17</f>
        <v>1</v>
      </c>
      <c r="J5" s="177">
        <f>'Premissas macro'!J17</f>
        <v>1</v>
      </c>
      <c r="K5" s="177">
        <f>'Premissas macro'!K17</f>
        <v>1</v>
      </c>
      <c r="L5" s="177">
        <f>'Premissas macro'!L17</f>
        <v>1</v>
      </c>
      <c r="M5" s="177">
        <f>'Premissas macro'!M17</f>
        <v>1</v>
      </c>
      <c r="N5" s="177">
        <f>'Premissas macro'!N17</f>
        <v>1</v>
      </c>
      <c r="O5" s="177">
        <f>'Premissas macro'!O17</f>
        <v>1</v>
      </c>
      <c r="P5" s="177">
        <f>'Premissas macro'!P17</f>
        <v>1</v>
      </c>
      <c r="Q5" s="177">
        <f>'Premissas macro'!Q17</f>
        <v>1</v>
      </c>
      <c r="R5" s="177">
        <f>'Premissas macro'!R17</f>
        <v>1</v>
      </c>
      <c r="S5" s="177">
        <f>'Premissas macro'!S17</f>
        <v>1</v>
      </c>
      <c r="T5" s="177">
        <f>'Premissas macro'!T17</f>
        <v>1</v>
      </c>
      <c r="U5" s="177">
        <f>'Premissas macro'!U17</f>
        <v>1</v>
      </c>
      <c r="V5" s="177">
        <f>'Premissas macro'!V17</f>
        <v>1</v>
      </c>
      <c r="W5" s="177">
        <f>'Premissas macro'!W17</f>
        <v>1</v>
      </c>
      <c r="X5" s="177">
        <f>'Premissas macro'!X17</f>
        <v>1</v>
      </c>
      <c r="Y5" s="177">
        <f>'Premissas macro'!Y17</f>
        <v>1</v>
      </c>
      <c r="Z5" s="177">
        <f>'Premissas macro'!Z17</f>
        <v>1</v>
      </c>
      <c r="AA5" s="177">
        <f>'Premissas macro'!AA17</f>
        <v>1</v>
      </c>
      <c r="AB5" s="177">
        <f>'Premissas macro'!AB17</f>
        <v>1</v>
      </c>
      <c r="AC5" s="177">
        <f>'Premissas macro'!AC17</f>
        <v>1</v>
      </c>
      <c r="AD5" s="177">
        <f>'Premissas macro'!AD17</f>
        <v>1</v>
      </c>
      <c r="AE5" s="177">
        <f>'Premissas macro'!AE17</f>
        <v>1</v>
      </c>
      <c r="AF5" s="177">
        <f>'Premissas macro'!AF17</f>
        <v>1</v>
      </c>
      <c r="AG5" s="177">
        <f>'Premissas macro'!AG17</f>
        <v>1</v>
      </c>
      <c r="AH5" s="177">
        <f>'Premissas macro'!AH17</f>
        <v>1</v>
      </c>
      <c r="AI5" s="177">
        <f>'Premissas macro'!AI17</f>
        <v>1</v>
      </c>
      <c r="AJ5" s="177">
        <f>'Premissas macro'!AJ17</f>
        <v>1</v>
      </c>
      <c r="AK5" s="177">
        <f>'Premissas macro'!AK17</f>
        <v>1</v>
      </c>
      <c r="AL5" s="177">
        <f>'Premissas macro'!AL17</f>
        <v>1</v>
      </c>
      <c r="AM5" s="177">
        <f>'Premissas macro'!AM17</f>
        <v>1</v>
      </c>
      <c r="AN5" s="177">
        <f>'Premissas macro'!AN17</f>
        <v>0</v>
      </c>
      <c r="AO5" s="177">
        <f>'Premissas macro'!AO17</f>
        <v>0</v>
      </c>
      <c r="AP5" s="177">
        <f>'Premissas macro'!AP17</f>
        <v>0</v>
      </c>
      <c r="AQ5" s="177">
        <f>'Premissas macro'!AQ17</f>
        <v>0</v>
      </c>
      <c r="AR5" s="177">
        <f>'Premissas macro'!AR17</f>
        <v>0</v>
      </c>
    </row>
    <row r="6" spans="1:46" s="174" customFormat="1">
      <c r="B6" s="175" t="s">
        <v>233</v>
      </c>
      <c r="C6" s="176"/>
      <c r="D6" s="177">
        <v>0</v>
      </c>
      <c r="E6" s="177">
        <f t="shared" ref="E6:AR6" si="1">IF(E5=1,1+D6,D6)</f>
        <v>1</v>
      </c>
      <c r="F6" s="177">
        <f t="shared" si="1"/>
        <v>2</v>
      </c>
      <c r="G6" s="177">
        <f t="shared" si="1"/>
        <v>3</v>
      </c>
      <c r="H6" s="177">
        <f t="shared" si="1"/>
        <v>4</v>
      </c>
      <c r="I6" s="177">
        <f t="shared" si="1"/>
        <v>5</v>
      </c>
      <c r="J6" s="177">
        <f t="shared" si="1"/>
        <v>6</v>
      </c>
      <c r="K6" s="177">
        <f t="shared" si="1"/>
        <v>7</v>
      </c>
      <c r="L6" s="177">
        <f t="shared" si="1"/>
        <v>8</v>
      </c>
      <c r="M6" s="177">
        <f t="shared" si="1"/>
        <v>9</v>
      </c>
      <c r="N6" s="177">
        <f t="shared" si="1"/>
        <v>10</v>
      </c>
      <c r="O6" s="177">
        <f t="shared" si="1"/>
        <v>11</v>
      </c>
      <c r="P6" s="177">
        <f t="shared" si="1"/>
        <v>12</v>
      </c>
      <c r="Q6" s="177">
        <f t="shared" si="1"/>
        <v>13</v>
      </c>
      <c r="R6" s="177">
        <f t="shared" si="1"/>
        <v>14</v>
      </c>
      <c r="S6" s="177">
        <f t="shared" si="1"/>
        <v>15</v>
      </c>
      <c r="T6" s="177">
        <f t="shared" si="1"/>
        <v>16</v>
      </c>
      <c r="U6" s="177">
        <f t="shared" si="1"/>
        <v>17</v>
      </c>
      <c r="V6" s="177">
        <f t="shared" si="1"/>
        <v>18</v>
      </c>
      <c r="W6" s="177">
        <f t="shared" si="1"/>
        <v>19</v>
      </c>
      <c r="X6" s="177">
        <f t="shared" si="1"/>
        <v>20</v>
      </c>
      <c r="Y6" s="177">
        <f t="shared" si="1"/>
        <v>21</v>
      </c>
      <c r="Z6" s="177">
        <f t="shared" si="1"/>
        <v>22</v>
      </c>
      <c r="AA6" s="177">
        <f t="shared" si="1"/>
        <v>23</v>
      </c>
      <c r="AB6" s="177">
        <f t="shared" si="1"/>
        <v>24</v>
      </c>
      <c r="AC6" s="177">
        <f t="shared" si="1"/>
        <v>25</v>
      </c>
      <c r="AD6" s="177">
        <f t="shared" si="1"/>
        <v>26</v>
      </c>
      <c r="AE6" s="177">
        <f t="shared" si="1"/>
        <v>27</v>
      </c>
      <c r="AF6" s="177">
        <f t="shared" si="1"/>
        <v>28</v>
      </c>
      <c r="AG6" s="177">
        <f t="shared" si="1"/>
        <v>29</v>
      </c>
      <c r="AH6" s="177">
        <f t="shared" si="1"/>
        <v>30</v>
      </c>
      <c r="AI6" s="177">
        <f t="shared" si="1"/>
        <v>31</v>
      </c>
      <c r="AJ6" s="177">
        <f t="shared" si="1"/>
        <v>32</v>
      </c>
      <c r="AK6" s="177">
        <f t="shared" si="1"/>
        <v>33</v>
      </c>
      <c r="AL6" s="177">
        <f t="shared" si="1"/>
        <v>34</v>
      </c>
      <c r="AM6" s="177">
        <f t="shared" si="1"/>
        <v>35</v>
      </c>
      <c r="AN6" s="177">
        <f t="shared" si="1"/>
        <v>35</v>
      </c>
      <c r="AO6" s="177">
        <f t="shared" si="1"/>
        <v>35</v>
      </c>
      <c r="AP6" s="177">
        <f t="shared" si="1"/>
        <v>35</v>
      </c>
      <c r="AQ6" s="177">
        <f t="shared" si="1"/>
        <v>35</v>
      </c>
      <c r="AR6" s="177">
        <f t="shared" si="1"/>
        <v>35</v>
      </c>
    </row>
    <row r="7" spans="1:46" s="174" customFormat="1">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row>
    <row r="8" spans="1:46">
      <c r="A8" s="66" t="s">
        <v>433</v>
      </c>
      <c r="B8" s="82" t="s">
        <v>1000</v>
      </c>
      <c r="C8" s="568">
        <v>1000</v>
      </c>
      <c r="D8" s="85">
        <f>D10+D19+D26</f>
        <v>3417.896002446555</v>
      </c>
      <c r="E8" s="85">
        <f t="shared" ref="E8:AR8" ca="1" si="2">E10+E19+E26</f>
        <v>4574.8279761109025</v>
      </c>
      <c r="F8" s="85">
        <f t="shared" ca="1" si="2"/>
        <v>4574.8279761109025</v>
      </c>
      <c r="G8" s="85">
        <f t="shared" ca="1" si="2"/>
        <v>4574.8279761109015</v>
      </c>
      <c r="H8" s="85">
        <f t="shared" ca="1" si="2"/>
        <v>4574.8279761109015</v>
      </c>
      <c r="I8" s="85">
        <f t="shared" ca="1" si="2"/>
        <v>4154.432797933232</v>
      </c>
      <c r="J8" s="85">
        <f t="shared" ca="1" si="2"/>
        <v>4154.4327979332302</v>
      </c>
      <c r="K8" s="85">
        <f t="shared" ca="1" si="2"/>
        <v>2654.4327979332306</v>
      </c>
      <c r="L8" s="85">
        <f t="shared" ca="1" si="2"/>
        <v>750</v>
      </c>
      <c r="M8" s="85">
        <f t="shared" ca="1" si="2"/>
        <v>750</v>
      </c>
      <c r="N8" s="85">
        <f t="shared" ca="1" si="2"/>
        <v>175.36955101309553</v>
      </c>
      <c r="O8" s="85">
        <f t="shared" ca="1" si="2"/>
        <v>175.3695510130955</v>
      </c>
      <c r="P8" s="85">
        <f t="shared" ca="1" si="2"/>
        <v>175.3695510130955</v>
      </c>
      <c r="Q8" s="85">
        <f t="shared" ca="1" si="2"/>
        <v>175.3695510130955</v>
      </c>
      <c r="R8" s="85">
        <f t="shared" ca="1" si="2"/>
        <v>175.3695510130955</v>
      </c>
      <c r="S8" s="85">
        <f t="shared" ca="1" si="2"/>
        <v>175.3695510130955</v>
      </c>
      <c r="T8" s="85">
        <f t="shared" ca="1" si="2"/>
        <v>175.3695510130955</v>
      </c>
      <c r="U8" s="85">
        <f t="shared" ca="1" si="2"/>
        <v>175.3695510130955</v>
      </c>
      <c r="V8" s="85">
        <f t="shared" ca="1" si="2"/>
        <v>175.36955101309547</v>
      </c>
      <c r="W8" s="85">
        <f t="shared" ca="1" si="2"/>
        <v>175.36955101309553</v>
      </c>
      <c r="X8" s="85">
        <f t="shared" ca="1" si="2"/>
        <v>193.68571711102101</v>
      </c>
      <c r="Y8" s="85">
        <f t="shared" ca="1" si="2"/>
        <v>366.28689203688629</v>
      </c>
      <c r="Z8" s="85">
        <f t="shared" ca="1" si="2"/>
        <v>366.28689203688629</v>
      </c>
      <c r="AA8" s="85">
        <f t="shared" ca="1" si="2"/>
        <v>366.28686905717217</v>
      </c>
      <c r="AB8" s="85">
        <f t="shared" ca="1" si="2"/>
        <v>366.28686905717211</v>
      </c>
      <c r="AC8" s="85">
        <f t="shared" ca="1" si="2"/>
        <v>366.28686905717211</v>
      </c>
      <c r="AD8" s="85">
        <f t="shared" ca="1" si="2"/>
        <v>176.80748278138572</v>
      </c>
      <c r="AE8" s="85">
        <f t="shared" ca="1" si="2"/>
        <v>321.67223183879798</v>
      </c>
      <c r="AF8" s="85">
        <f t="shared" ca="1" si="2"/>
        <v>690.98518903776255</v>
      </c>
      <c r="AG8" s="85">
        <f t="shared" ca="1" si="2"/>
        <v>690.98518903776255</v>
      </c>
      <c r="AH8" s="85">
        <f t="shared" ca="1" si="2"/>
        <v>690.98513986830483</v>
      </c>
      <c r="AI8" s="85">
        <f t="shared" ca="1" si="2"/>
        <v>690.9851398683046</v>
      </c>
      <c r="AJ8" s="85">
        <f t="shared" ca="1" si="2"/>
        <v>690.9851398683046</v>
      </c>
      <c r="AK8" s="85">
        <f t="shared" ca="1" si="2"/>
        <v>175.36955101309528</v>
      </c>
      <c r="AL8" s="85">
        <f t="shared" ca="1" si="2"/>
        <v>175.36955101309559</v>
      </c>
      <c r="AM8" s="85">
        <f t="shared" ca="1" si="2"/>
        <v>175.3695510130965</v>
      </c>
      <c r="AN8" s="85">
        <f t="shared" ca="1" si="2"/>
        <v>0</v>
      </c>
      <c r="AO8" s="85">
        <f t="shared" ca="1" si="2"/>
        <v>0</v>
      </c>
      <c r="AP8" s="85">
        <f t="shared" ca="1" si="2"/>
        <v>0</v>
      </c>
      <c r="AQ8" s="85">
        <f t="shared" ca="1" si="2"/>
        <v>0</v>
      </c>
      <c r="AR8" s="85">
        <f t="shared" ca="1" si="2"/>
        <v>0</v>
      </c>
      <c r="AS8" s="85">
        <f ca="1">SUM(D8:AR8)</f>
        <v>42438.836084516981</v>
      </c>
      <c r="AT8" s="162"/>
    </row>
    <row r="9" spans="1:46" s="174" customFormat="1" ht="5.25" customHeight="1">
      <c r="A9" s="158"/>
      <c r="C9" s="480"/>
      <c r="D9" s="185"/>
      <c r="E9" s="185"/>
      <c r="F9" s="185"/>
      <c r="G9" s="185"/>
      <c r="H9" s="185"/>
      <c r="I9" s="185"/>
      <c r="J9" s="185"/>
      <c r="K9" s="185"/>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row>
    <row r="10" spans="1:46">
      <c r="B10" s="557" t="s">
        <v>385</v>
      </c>
      <c r="C10" s="569">
        <v>1000</v>
      </c>
      <c r="D10" s="558">
        <f>D15+D17</f>
        <v>0</v>
      </c>
      <c r="E10" s="558">
        <f ca="1">E15+E17</f>
        <v>2846.5190982571116</v>
      </c>
      <c r="F10" s="558">
        <f t="shared" ref="F10:AR10" ca="1" si="3">F15+F17</f>
        <v>2846.5190982571116</v>
      </c>
      <c r="G10" s="558">
        <f t="shared" ca="1" si="3"/>
        <v>2846.5190982571112</v>
      </c>
      <c r="H10" s="558">
        <f t="shared" ca="1" si="3"/>
        <v>2846.5190982571112</v>
      </c>
      <c r="I10" s="558">
        <f t="shared" ca="1" si="3"/>
        <v>2654.4327979332315</v>
      </c>
      <c r="J10" s="558">
        <f t="shared" ca="1" si="3"/>
        <v>2654.4327979332306</v>
      </c>
      <c r="K10" s="558">
        <f t="shared" ca="1" si="3"/>
        <v>2654.4327979332306</v>
      </c>
      <c r="L10" s="558">
        <f t="shared" ca="1" si="3"/>
        <v>0</v>
      </c>
      <c r="M10" s="558">
        <f t="shared" ca="1" si="3"/>
        <v>3.1632305911892269</v>
      </c>
      <c r="N10" s="558">
        <f t="shared" ca="1" si="3"/>
        <v>3.9827619109180197</v>
      </c>
      <c r="O10" s="558">
        <f t="shared" ca="1" si="3"/>
        <v>10.104158337193734</v>
      </c>
      <c r="P10" s="558">
        <f t="shared" ca="1" si="3"/>
        <v>10.104158337193734</v>
      </c>
      <c r="Q10" s="558">
        <f t="shared" ca="1" si="3"/>
        <v>15.11496942661479</v>
      </c>
      <c r="R10" s="558">
        <f t="shared" ca="1" si="3"/>
        <v>22.722188500562496</v>
      </c>
      <c r="S10" s="558">
        <f t="shared" ca="1" si="3"/>
        <v>42.115757954416082</v>
      </c>
      <c r="T10" s="558">
        <f t="shared" ca="1" si="3"/>
        <v>32.011600432210663</v>
      </c>
      <c r="U10" s="558">
        <f t="shared" ca="1" si="3"/>
        <v>32.011597850196473</v>
      </c>
      <c r="V10" s="558">
        <f t="shared" ca="1" si="3"/>
        <v>32.011597850196466</v>
      </c>
      <c r="W10" s="558">
        <f t="shared" ca="1" si="3"/>
        <v>76.607412153051158</v>
      </c>
      <c r="X10" s="558">
        <f t="shared" ca="1" si="3"/>
        <v>112.2994391155075</v>
      </c>
      <c r="Y10" s="558">
        <f t="shared" ca="1" si="3"/>
        <v>284.90061404137276</v>
      </c>
      <c r="Z10" s="558">
        <f t="shared" ca="1" si="3"/>
        <v>284.90061404137276</v>
      </c>
      <c r="AA10" s="558">
        <f t="shared" ca="1" si="3"/>
        <v>284.90059106165864</v>
      </c>
      <c r="AB10" s="558">
        <f t="shared" ca="1" si="3"/>
        <v>284.90059106165859</v>
      </c>
      <c r="AC10" s="558">
        <f t="shared" ca="1" si="3"/>
        <v>284.90059106165859</v>
      </c>
      <c r="AD10" s="558">
        <f t="shared" ca="1" si="3"/>
        <v>95.42120478587222</v>
      </c>
      <c r="AE10" s="558">
        <f t="shared" ca="1" si="3"/>
        <v>240.28595384328449</v>
      </c>
      <c r="AF10" s="558">
        <f t="shared" ca="1" si="3"/>
        <v>609.59891104224903</v>
      </c>
      <c r="AG10" s="558">
        <f t="shared" ca="1" si="3"/>
        <v>609.59891104224903</v>
      </c>
      <c r="AH10" s="558">
        <f t="shared" ca="1" si="3"/>
        <v>609.5988618727913</v>
      </c>
      <c r="AI10" s="558">
        <f t="shared" ca="1" si="3"/>
        <v>609.59886187279108</v>
      </c>
      <c r="AJ10" s="558">
        <f t="shared" ca="1" si="3"/>
        <v>609.59886187279108</v>
      </c>
      <c r="AK10" s="558">
        <f t="shared" ca="1" si="3"/>
        <v>0</v>
      </c>
      <c r="AL10" s="558">
        <f t="shared" ca="1" si="3"/>
        <v>0</v>
      </c>
      <c r="AM10" s="558">
        <f t="shared" ca="1" si="3"/>
        <v>0</v>
      </c>
      <c r="AN10" s="558">
        <f t="shared" ca="1" si="3"/>
        <v>0</v>
      </c>
      <c r="AO10" s="558">
        <f t="shared" ca="1" si="3"/>
        <v>0</v>
      </c>
      <c r="AP10" s="558">
        <f t="shared" ca="1" si="3"/>
        <v>0</v>
      </c>
      <c r="AQ10" s="558">
        <f t="shared" ca="1" si="3"/>
        <v>0</v>
      </c>
      <c r="AR10" s="558">
        <f t="shared" ca="1" si="3"/>
        <v>0</v>
      </c>
      <c r="AS10" s="558">
        <f ca="1">SUM(E10:AR10)</f>
        <v>24549.828226887133</v>
      </c>
    </row>
    <row r="11" spans="1:46">
      <c r="B11" s="175" t="s">
        <v>545</v>
      </c>
      <c r="C11" s="81" t="s">
        <v>414</v>
      </c>
      <c r="E11" s="114">
        <f ca="1">(Volume!E69+Volume!E154)*E$5+('Silvicultura e restauração'!E968+'Silvicultura e restauração'!E1010)*Controle!$N$15*E$5</f>
        <v>85562.972857142857</v>
      </c>
      <c r="F11" s="114">
        <f ca="1">(Volume!F69+Volume!F154)*F$5+('Silvicultura e restauração'!F968+'Silvicultura e restauração'!F1010)*Controle!$N$15*F$5</f>
        <v>85562.972857142857</v>
      </c>
      <c r="G11" s="114">
        <f ca="1">(Volume!G69+Volume!G154)*G$5+('Silvicultura e restauração'!G968+'Silvicultura e restauração'!G1010)*Controle!$N$15*G$5</f>
        <v>85562.972857142828</v>
      </c>
      <c r="H11" s="114">
        <f ca="1">(Volume!H69+Volume!H154)*H$5+('Silvicultura e restauração'!H968+'Silvicultura e restauração'!H1010)*Controle!$N$15*H$5</f>
        <v>85562.972857142828</v>
      </c>
      <c r="I11" s="114">
        <f ca="1">(Volume!I69+Volume!I154)*I$5+('Silvicultura e restauração'!I968+'Silvicultura e restauração'!I1010)*Controle!$N$15*I$5</f>
        <v>85562.965807247878</v>
      </c>
      <c r="J11" s="114">
        <f ca="1">(Volume!J69+Volume!J154)*J$5+('Silvicultura e restauração'!J968+'Silvicultura e restauração'!J1010)*Controle!$N$15*J$5</f>
        <v>85562.965807247863</v>
      </c>
      <c r="K11" s="114">
        <f ca="1">(Volume!K69+Volume!K154)*K$5+('Silvicultura e restauração'!K968+'Silvicultura e restauração'!K1010)*Controle!$N$15*K$5</f>
        <v>85562.965807247863</v>
      </c>
      <c r="L11" s="114">
        <f ca="1">(Volume!L69+Volume!L154)*L$5+('Silvicultura e restauração'!L968+'Silvicultura e restauração'!L1010)*Controle!$N$15*L$5</f>
        <v>0</v>
      </c>
      <c r="M11" s="114">
        <f ca="1">(Volume!M69+Volume!M154)*M$5+('Silvicultura e restauração'!M968+'Silvicultura e restauração'!M1010)*Controle!$N$15*M$5</f>
        <v>245.17523832352944</v>
      </c>
      <c r="N11" s="114">
        <f ca="1">(Volume!N69+Volume!N154)*N$5+('Silvicultura e restauração'!N968+'Silvicultura e restauração'!N1010)*Controle!$N$15*N$5</f>
        <v>617.39071657630382</v>
      </c>
      <c r="O11" s="114">
        <f ca="1">(Volume!O69+Volume!O154)*O$5+('Silvicultura e restauração'!O968+'Silvicultura e restauração'!O1010)*Controle!$N$15*O$5</f>
        <v>1566.3034084712776</v>
      </c>
      <c r="P11" s="114">
        <f ca="1">(Volume!P69+Volume!P154)*P$5+('Silvicultura e restauração'!P968+'Silvicultura e restauração'!P1010)*Controle!$N$15*P$5</f>
        <v>1566.3034084712776</v>
      </c>
      <c r="Q11" s="114">
        <f ca="1">(Volume!Q69+Volume!Q154)*Q$5+('Silvicultura e restauração'!Q968+'Silvicultura e restauração'!Q1010)*Controle!$N$15*Q$5</f>
        <v>1566.3032821352756</v>
      </c>
      <c r="R11" s="114">
        <f ca="1">(Volume!R69+Volume!R154)*R$5+('Silvicultura e restauração'!R968+'Silvicultura e restauração'!R1010)*Controle!$N$15*R$5</f>
        <v>1566.3032821352751</v>
      </c>
      <c r="S11" s="114">
        <f ca="1">(Volume!S69+Volume!S154)*S$5+('Silvicultura e restauração'!S968+'Silvicultura e restauração'!S1010)*Controle!$N$15*S$5</f>
        <v>1566.3032821352751</v>
      </c>
      <c r="T11" s="114">
        <f ca="1">(Volume!T69+Volume!T154)*T$5+('Silvicultura e restauração'!T968+'Silvicultura e restauração'!T1010)*Controle!$N$15*T$5</f>
        <v>0</v>
      </c>
      <c r="U11" s="114">
        <f ca="1">(Volume!U69+Volume!U154)*U$5+('Silvicultura e restauração'!U968+'Silvicultura e restauração'!U1010)*Controle!$N$15*U$5</f>
        <v>0</v>
      </c>
      <c r="V11" s="114">
        <f ca="1">(Volume!V69+Volume!V154)*V$5+('Silvicultura e restauração'!V968+'Silvicultura e restauração'!V1010)*Controle!$N$15*V$5</f>
        <v>0</v>
      </c>
      <c r="W11" s="114">
        <f ca="1">(Volume!W69+Volume!W154)*W$5+('Silvicultura e restauração'!W968+'Silvicultura e restauração'!W1010)*Controle!$N$15*W$5</f>
        <v>10.459825714285715</v>
      </c>
      <c r="X11" s="114">
        <f ca="1">(Volume!X69+Volume!X154)*X$5+('Silvicultura e restauração'!X968+'Silvicultura e restauração'!X1010)*Controle!$N$15*X$5</f>
        <v>26.339524893148038</v>
      </c>
      <c r="Y11" s="114">
        <f ca="1">(Volume!Y69+Volume!Y154)*Y$5+('Silvicultura e restauração'!Y968+'Silvicultura e restauração'!Y1010)*Controle!$N$15*Y$5</f>
        <v>66.822656236932602</v>
      </c>
      <c r="Z11" s="114">
        <f ca="1">(Volume!Z69+Volume!Z154)*Z$5+('Silvicultura e restauração'!Z968+'Silvicultura e restauração'!Z1010)*Controle!$N$15*Z$5</f>
        <v>66.822656236932602</v>
      </c>
      <c r="AA11" s="114">
        <f ca="1">(Volume!AA69+Volume!AA154)*AA$5+('Silvicultura e restauração'!AA968+'Silvicultura e restauração'!AA1010)*Controle!$N$15*AA$5</f>
        <v>66.822650847103787</v>
      </c>
      <c r="AB11" s="114">
        <f ca="1">(Volume!AB69+Volume!AB154)*AB$5+('Silvicultura e restauração'!AB968+'Silvicultura e restauração'!AB1010)*Controle!$N$15*AB$5</f>
        <v>66.822650847103773</v>
      </c>
      <c r="AC11" s="114">
        <f ca="1">(Volume!AC69+Volume!AC154)*AC$5+('Silvicultura e restauração'!AC968+'Silvicultura e restauração'!AC1010)*Controle!$N$15*AC$5</f>
        <v>66.822650847103773</v>
      </c>
      <c r="AD11" s="114">
        <f ca="1">(Volume!AD69+Volume!AD154)*AD$5+('Silvicultura e restauração'!AD968+'Silvicultura e restauração'!AD1010)*Controle!$N$15*AD$5</f>
        <v>10.982817000000002</v>
      </c>
      <c r="AE11" s="114">
        <f ca="1">(Volume!AE69+Volume!AE154)*AE$5+('Silvicultura e restauração'!AE968+'Silvicultura e restauração'!AE1010)*Controle!$N$15*AE$5</f>
        <v>27.656501137805442</v>
      </c>
      <c r="AF11" s="114">
        <f ca="1">(Volume!AF69+Volume!AF154)*AF$5+('Silvicultura e restauração'!AF968+'Silvicultura e restauração'!AF1010)*Controle!$N$15*AF$5</f>
        <v>70.163789048779236</v>
      </c>
      <c r="AG11" s="114">
        <f ca="1">(Volume!AG69+Volume!AG154)*AG$5+('Silvicultura e restauração'!AG968+'Silvicultura e restauração'!AG1010)*Controle!$N$15*AG$5</f>
        <v>70.163789048779236</v>
      </c>
      <c r="AH11" s="114">
        <f ca="1">(Volume!AH69+Volume!AH154)*AH$5+('Silvicultura e restauração'!AH968+'Silvicultura e restauração'!AH1010)*Controle!$N$15*AH$5</f>
        <v>70.163783389458985</v>
      </c>
      <c r="AI11" s="114">
        <f ca="1">(Volume!AI69+Volume!AI154)*AI$5+('Silvicultura e restauração'!AI968+'Silvicultura e restauração'!AI1010)*Controle!$N$15*AI$5</f>
        <v>70.16378338945897</v>
      </c>
      <c r="AJ11" s="114">
        <f ca="1">(Volume!AJ69+Volume!AJ154)*AJ$5+('Silvicultura e restauração'!AJ968+'Silvicultura e restauração'!AJ1010)*Controle!$N$15*AJ$5</f>
        <v>70.16378338945897</v>
      </c>
      <c r="AK11" s="114">
        <f ca="1">(Volume!AK69+Volume!AK154)*AK$5+('Silvicultura e restauração'!AK968+'Silvicultura e restauração'!AK1010)*Controle!$N$15*AK$5</f>
        <v>0</v>
      </c>
      <c r="AL11" s="114">
        <f ca="1">(Volume!AL69+Volume!AL154)*AL$5+('Silvicultura e restauração'!AL968+'Silvicultura e restauração'!AL1010)*Controle!$N$15*AL$5</f>
        <v>0</v>
      </c>
      <c r="AM11" s="114">
        <f ca="1">(Volume!AM69+Volume!AM154)*AM$5+('Silvicultura e restauração'!AM968+'Silvicultura e restauração'!AM1010)*Controle!$N$15*AM$5</f>
        <v>0</v>
      </c>
      <c r="AN11" s="114">
        <f ca="1">(Volume!AN69+Volume!AN154)*AN$5+('Silvicultura e restauração'!AN968+'Silvicultura e restauração'!AN1010)*Controle!$N$15*AN$5</f>
        <v>0</v>
      </c>
      <c r="AO11" s="114">
        <f ca="1">(Volume!AO69+Volume!AO154)*AO$5+('Silvicultura e restauração'!AO968+'Silvicultura e restauração'!AO1010)*Controle!$N$15*AO$5</f>
        <v>0</v>
      </c>
      <c r="AP11" s="114">
        <f ca="1">(Volume!AP69+Volume!AP154)*AP$5+('Silvicultura e restauração'!AP968+'Silvicultura e restauração'!AP1010)*Controle!$N$15*AP$5</f>
        <v>0</v>
      </c>
      <c r="AQ11" s="114">
        <f ca="1">(Volume!AQ69+Volume!AQ154)*AQ$5+('Silvicultura e restauração'!AQ968+'Silvicultura e restauração'!AQ1010)*Controle!$N$15*AQ$5</f>
        <v>0</v>
      </c>
      <c r="AR11" s="114">
        <f ca="1">(Volume!AR69+Volume!AR154)*AR$5+('Silvicultura e restauração'!AR968+'Silvicultura e restauração'!AR1010)*Controle!$N$15*AR$5</f>
        <v>0</v>
      </c>
      <c r="AS11" s="114">
        <f ca="1">SUM(E11:AR11)</f>
        <v>608395.24233058956</v>
      </c>
    </row>
    <row r="12" spans="1:46">
      <c r="B12" s="175" t="s">
        <v>509</v>
      </c>
      <c r="C12" s="550">
        <v>1000</v>
      </c>
      <c r="E12" s="114">
        <f ca="1">'Cálculo Receitas'!E10</f>
        <v>17723.886458778445</v>
      </c>
      <c r="F12" s="114">
        <f ca="1">'Cálculo Receitas'!F10</f>
        <v>17723.886458778445</v>
      </c>
      <c r="G12" s="114">
        <f ca="1">'Cálculo Receitas'!G10</f>
        <v>17723.886458778441</v>
      </c>
      <c r="H12" s="114">
        <f ca="1">'Cálculo Receitas'!H10</f>
        <v>17723.886458778441</v>
      </c>
      <c r="I12" s="114">
        <f ca="1">'Cálculo Receitas'!I10</f>
        <v>16527.858728168165</v>
      </c>
      <c r="J12" s="114">
        <f ca="1">'Cálculo Receitas'!J10</f>
        <v>16527.858728168161</v>
      </c>
      <c r="K12" s="114">
        <f ca="1">'Cálculo Receitas'!K10</f>
        <v>16527.858728168161</v>
      </c>
      <c r="L12" s="114">
        <f ca="1">'Cálculo Receitas'!L10</f>
        <v>0</v>
      </c>
      <c r="M12" s="114">
        <f ca="1">'Cálculo Receitas'!M10</f>
        <v>19.695894496369341</v>
      </c>
      <c r="N12" s="114">
        <f ca="1">'Cálculo Receitas'!N10</f>
        <v>49.597432839765482</v>
      </c>
      <c r="O12" s="114">
        <f ca="1">'Cálculo Receitas'!O10</f>
        <v>125.82733433237306</v>
      </c>
      <c r="P12" s="114">
        <f ca="1">'Cálculo Receitas'!P10</f>
        <v>125.82733433237306</v>
      </c>
      <c r="Q12" s="114">
        <f ca="1">'Cálculo Receitas'!Q10</f>
        <v>188.22708908523217</v>
      </c>
      <c r="R12" s="114">
        <f ca="1">'Cálculo Receitas'!R10</f>
        <v>282.9599768541969</v>
      </c>
      <c r="S12" s="114">
        <f ca="1">'Cálculo Receitas'!S10</f>
        <v>524.46857817782484</v>
      </c>
      <c r="T12" s="114">
        <f ca="1">'Cálculo Receitas'!T10</f>
        <v>398.64125399452143</v>
      </c>
      <c r="U12" s="114">
        <f ca="1">'Cálculo Receitas'!U10</f>
        <v>398.64122184063473</v>
      </c>
      <c r="V12" s="114">
        <f ca="1">'Cálculo Receitas'!V10</f>
        <v>398.64122184063467</v>
      </c>
      <c r="W12" s="114">
        <f ca="1">'Cálculo Receitas'!W10</f>
        <v>953.99400322511451</v>
      </c>
      <c r="X12" s="114">
        <f ca="1">'Cálculo Receitas'!X10</f>
        <v>1398.4677000666843</v>
      </c>
      <c r="Y12" s="114">
        <f ca="1">'Cálculo Receitas'!Y10</f>
        <v>3547.8744115206009</v>
      </c>
      <c r="Z12" s="114">
        <f ca="1">'Cálculo Receitas'!Z10</f>
        <v>3547.8744115206009</v>
      </c>
      <c r="AA12" s="114">
        <f ca="1">'Cálculo Receitas'!AA10</f>
        <v>3547.8741253536509</v>
      </c>
      <c r="AB12" s="114">
        <f ca="1">'Cálculo Receitas'!AB10</f>
        <v>3547.87412535365</v>
      </c>
      <c r="AC12" s="114">
        <f ca="1">'Cálculo Receitas'!AC10</f>
        <v>3547.87412535365</v>
      </c>
      <c r="AD12" s="114">
        <f ca="1">'Cálculo Receitas'!AD10</f>
        <v>1188.2826294193264</v>
      </c>
      <c r="AE12" s="114">
        <f ca="1">'Cálculo Receitas'!AE10</f>
        <v>2992.2869417354432</v>
      </c>
      <c r="AF12" s="114">
        <f ca="1">'Cálculo Receitas'!AF10</f>
        <v>7591.3503558245857</v>
      </c>
      <c r="AG12" s="114">
        <f ca="1">'Cálculo Receitas'!AG10</f>
        <v>7591.3503558245857</v>
      </c>
      <c r="AH12" s="114">
        <f ca="1">'Cálculo Receitas'!AH10</f>
        <v>7591.3497435161098</v>
      </c>
      <c r="AI12" s="114">
        <f ca="1">'Cálculo Receitas'!AI10</f>
        <v>7591.3497435161071</v>
      </c>
      <c r="AJ12" s="114">
        <f ca="1">'Cálculo Receitas'!AJ10</f>
        <v>7591.3497435161071</v>
      </c>
      <c r="AK12" s="114">
        <f ca="1">'Cálculo Receitas'!AK10</f>
        <v>0</v>
      </c>
      <c r="AL12" s="114">
        <f ca="1">'Cálculo Receitas'!AL10</f>
        <v>0</v>
      </c>
      <c r="AM12" s="114">
        <f ca="1">'Cálculo Receitas'!AM10</f>
        <v>0</v>
      </c>
      <c r="AN12" s="114">
        <f ca="1">'Cálculo Receitas'!AN10</f>
        <v>0</v>
      </c>
      <c r="AO12" s="114">
        <f ca="1">'Cálculo Receitas'!AO10</f>
        <v>0</v>
      </c>
      <c r="AP12" s="114">
        <f ca="1">'Cálculo Receitas'!AP10</f>
        <v>0</v>
      </c>
      <c r="AQ12" s="114">
        <f ca="1">'Cálculo Receitas'!AQ10</f>
        <v>0</v>
      </c>
      <c r="AR12" s="114">
        <f ca="1">'Cálculo Receitas'!AR10</f>
        <v>0</v>
      </c>
      <c r="AS12" s="114">
        <f ca="1">SUM(E12:AR12)</f>
        <v>185220.80177315831</v>
      </c>
    </row>
    <row r="13" spans="1:46">
      <c r="B13" s="175" t="s">
        <v>539</v>
      </c>
      <c r="C13" s="550" t="s">
        <v>537</v>
      </c>
      <c r="E13" s="559">
        <f ca="1">IFERROR(E12*1000/E11,"-")</f>
        <v>207.14435072715969</v>
      </c>
      <c r="F13" s="559">
        <f t="shared" ref="F13:AR13" ca="1" si="4">IFERROR(F12*1000/F11,"-")</f>
        <v>207.14435072715969</v>
      </c>
      <c r="G13" s="559">
        <f t="shared" ca="1" si="4"/>
        <v>207.14435072715972</v>
      </c>
      <c r="H13" s="559">
        <f t="shared" ca="1" si="4"/>
        <v>207.14435072715972</v>
      </c>
      <c r="I13" s="559">
        <f t="shared" ca="1" si="4"/>
        <v>193.16603360151549</v>
      </c>
      <c r="J13" s="559">
        <f t="shared" ca="1" si="4"/>
        <v>193.16603360151549</v>
      </c>
      <c r="K13" s="559">
        <f t="shared" ca="1" si="4"/>
        <v>193.16603360151549</v>
      </c>
      <c r="L13" s="559" t="str">
        <f t="shared" ca="1" si="4"/>
        <v>-</v>
      </c>
      <c r="M13" s="559">
        <f t="shared" ca="1" si="4"/>
        <v>80.333946572446877</v>
      </c>
      <c r="N13" s="559">
        <f t="shared" ca="1" si="4"/>
        <v>80.333946572446877</v>
      </c>
      <c r="O13" s="559">
        <f t="shared" ca="1" si="4"/>
        <v>80.333946572446877</v>
      </c>
      <c r="P13" s="559">
        <f t="shared" ca="1" si="4"/>
        <v>80.333946572446877</v>
      </c>
      <c r="Q13" s="559">
        <f t="shared" ca="1" si="4"/>
        <v>120.17282427489398</v>
      </c>
      <c r="R13" s="559">
        <f t="shared" ca="1" si="4"/>
        <v>180.6546535920231</v>
      </c>
      <c r="S13" s="559">
        <f t="shared" ca="1" si="4"/>
        <v>334.84484400928983</v>
      </c>
      <c r="T13" s="559" t="str">
        <f t="shared" ca="1" si="4"/>
        <v>-</v>
      </c>
      <c r="U13" s="559" t="str">
        <f t="shared" ca="1" si="4"/>
        <v>-</v>
      </c>
      <c r="V13" s="559" t="str">
        <f t="shared" ca="1" si="4"/>
        <v>-</v>
      </c>
      <c r="W13" s="559">
        <f t="shared" ca="1" si="4"/>
        <v>91205.535281737844</v>
      </c>
      <c r="X13" s="559">
        <f t="shared" ca="1" si="4"/>
        <v>53093.884788729869</v>
      </c>
      <c r="Y13" s="559">
        <f t="shared" ca="1" si="4"/>
        <v>53093.884788729869</v>
      </c>
      <c r="Z13" s="559">
        <f t="shared" ca="1" si="4"/>
        <v>53093.884788729869</v>
      </c>
      <c r="AA13" s="559">
        <f t="shared" ca="1" si="4"/>
        <v>53093.884788729876</v>
      </c>
      <c r="AB13" s="559">
        <f t="shared" ca="1" si="4"/>
        <v>53093.884788729869</v>
      </c>
      <c r="AC13" s="559">
        <f t="shared" ca="1" si="4"/>
        <v>53093.884788729869</v>
      </c>
      <c r="AD13" s="559">
        <f t="shared" ca="1" si="4"/>
        <v>108194.70354639673</v>
      </c>
      <c r="AE13" s="559">
        <f t="shared" ca="1" si="4"/>
        <v>108194.70354639672</v>
      </c>
      <c r="AF13" s="559">
        <f t="shared" ca="1" si="4"/>
        <v>108194.70354639672</v>
      </c>
      <c r="AG13" s="559">
        <f t="shared" ca="1" si="4"/>
        <v>108194.70354639672</v>
      </c>
      <c r="AH13" s="559">
        <f t="shared" ca="1" si="4"/>
        <v>108194.70354639673</v>
      </c>
      <c r="AI13" s="559">
        <f t="shared" ca="1" si="4"/>
        <v>108194.7035463967</v>
      </c>
      <c r="AJ13" s="559">
        <f t="shared" ca="1" si="4"/>
        <v>108194.7035463967</v>
      </c>
      <c r="AK13" s="559" t="str">
        <f t="shared" ca="1" si="4"/>
        <v>-</v>
      </c>
      <c r="AL13" s="559" t="str">
        <f t="shared" ca="1" si="4"/>
        <v>-</v>
      </c>
      <c r="AM13" s="559" t="str">
        <f t="shared" ca="1" si="4"/>
        <v>-</v>
      </c>
      <c r="AN13" s="559" t="str">
        <f t="shared" ca="1" si="4"/>
        <v>-</v>
      </c>
      <c r="AO13" s="559" t="str">
        <f t="shared" ca="1" si="4"/>
        <v>-</v>
      </c>
      <c r="AP13" s="559" t="str">
        <f t="shared" ca="1" si="4"/>
        <v>-</v>
      </c>
      <c r="AQ13" s="559" t="str">
        <f t="shared" ca="1" si="4"/>
        <v>-</v>
      </c>
      <c r="AR13" s="559" t="str">
        <f t="shared" ca="1" si="4"/>
        <v>-</v>
      </c>
      <c r="AS13" s="89"/>
    </row>
    <row r="14" spans="1:46">
      <c r="B14" s="175" t="s">
        <v>536</v>
      </c>
      <c r="C14" s="550" t="s">
        <v>537</v>
      </c>
      <c r="E14" s="551">
        <f>Controle!G12</f>
        <v>0</v>
      </c>
      <c r="F14" s="551">
        <f>$E14*F$5</f>
        <v>0</v>
      </c>
      <c r="G14" s="551">
        <f t="shared" ref="G14:AR14" si="5">$E14*G$5</f>
        <v>0</v>
      </c>
      <c r="H14" s="551">
        <f t="shared" si="5"/>
        <v>0</v>
      </c>
      <c r="I14" s="551">
        <f t="shared" si="5"/>
        <v>0</v>
      </c>
      <c r="J14" s="551">
        <f t="shared" si="5"/>
        <v>0</v>
      </c>
      <c r="K14" s="551">
        <f t="shared" si="5"/>
        <v>0</v>
      </c>
      <c r="L14" s="551">
        <f t="shared" si="5"/>
        <v>0</v>
      </c>
      <c r="M14" s="551">
        <f t="shared" si="5"/>
        <v>0</v>
      </c>
      <c r="N14" s="551">
        <f t="shared" si="5"/>
        <v>0</v>
      </c>
      <c r="O14" s="551">
        <f t="shared" si="5"/>
        <v>0</v>
      </c>
      <c r="P14" s="551">
        <f t="shared" si="5"/>
        <v>0</v>
      </c>
      <c r="Q14" s="551">
        <f t="shared" si="5"/>
        <v>0</v>
      </c>
      <c r="R14" s="551">
        <f t="shared" si="5"/>
        <v>0</v>
      </c>
      <c r="S14" s="551">
        <f t="shared" si="5"/>
        <v>0</v>
      </c>
      <c r="T14" s="551">
        <f t="shared" si="5"/>
        <v>0</v>
      </c>
      <c r="U14" s="551">
        <f t="shared" si="5"/>
        <v>0</v>
      </c>
      <c r="V14" s="551">
        <f t="shared" si="5"/>
        <v>0</v>
      </c>
      <c r="W14" s="551">
        <f t="shared" si="5"/>
        <v>0</v>
      </c>
      <c r="X14" s="551">
        <f t="shared" si="5"/>
        <v>0</v>
      </c>
      <c r="Y14" s="551">
        <f t="shared" si="5"/>
        <v>0</v>
      </c>
      <c r="Z14" s="551">
        <f t="shared" si="5"/>
        <v>0</v>
      </c>
      <c r="AA14" s="551">
        <f t="shared" si="5"/>
        <v>0</v>
      </c>
      <c r="AB14" s="551">
        <f t="shared" si="5"/>
        <v>0</v>
      </c>
      <c r="AC14" s="551">
        <f t="shared" si="5"/>
        <v>0</v>
      </c>
      <c r="AD14" s="551">
        <f t="shared" si="5"/>
        <v>0</v>
      </c>
      <c r="AE14" s="551">
        <f t="shared" si="5"/>
        <v>0</v>
      </c>
      <c r="AF14" s="551">
        <f t="shared" si="5"/>
        <v>0</v>
      </c>
      <c r="AG14" s="551">
        <f t="shared" si="5"/>
        <v>0</v>
      </c>
      <c r="AH14" s="551">
        <f t="shared" si="5"/>
        <v>0</v>
      </c>
      <c r="AI14" s="551">
        <f t="shared" si="5"/>
        <v>0</v>
      </c>
      <c r="AJ14" s="551">
        <f t="shared" si="5"/>
        <v>0</v>
      </c>
      <c r="AK14" s="551">
        <f t="shared" si="5"/>
        <v>0</v>
      </c>
      <c r="AL14" s="551">
        <f t="shared" si="5"/>
        <v>0</v>
      </c>
      <c r="AM14" s="551">
        <f t="shared" si="5"/>
        <v>0</v>
      </c>
      <c r="AN14" s="551">
        <f t="shared" si="5"/>
        <v>0</v>
      </c>
      <c r="AO14" s="551">
        <f t="shared" si="5"/>
        <v>0</v>
      </c>
      <c r="AP14" s="551">
        <f t="shared" si="5"/>
        <v>0</v>
      </c>
      <c r="AQ14" s="551">
        <f t="shared" si="5"/>
        <v>0</v>
      </c>
      <c r="AR14" s="551">
        <f t="shared" si="5"/>
        <v>0</v>
      </c>
      <c r="AS14" s="162"/>
    </row>
    <row r="15" spans="1:46">
      <c r="B15" s="552" t="s">
        <v>538</v>
      </c>
      <c r="C15" s="553">
        <v>1000</v>
      </c>
      <c r="D15" s="74"/>
      <c r="E15" s="554">
        <f t="shared" ref="E15:AR15" ca="1" si="6">E14*E11/1000</f>
        <v>0</v>
      </c>
      <c r="F15" s="554">
        <f t="shared" ca="1" si="6"/>
        <v>0</v>
      </c>
      <c r="G15" s="554">
        <f t="shared" ca="1" si="6"/>
        <v>0</v>
      </c>
      <c r="H15" s="554">
        <f t="shared" ca="1" si="6"/>
        <v>0</v>
      </c>
      <c r="I15" s="554">
        <f t="shared" ca="1" si="6"/>
        <v>0</v>
      </c>
      <c r="J15" s="554">
        <f t="shared" ca="1" si="6"/>
        <v>0</v>
      </c>
      <c r="K15" s="554">
        <f t="shared" ca="1" si="6"/>
        <v>0</v>
      </c>
      <c r="L15" s="554">
        <f t="shared" ca="1" si="6"/>
        <v>0</v>
      </c>
      <c r="M15" s="554">
        <f t="shared" ca="1" si="6"/>
        <v>0</v>
      </c>
      <c r="N15" s="554">
        <f t="shared" ca="1" si="6"/>
        <v>0</v>
      </c>
      <c r="O15" s="554">
        <f t="shared" ca="1" si="6"/>
        <v>0</v>
      </c>
      <c r="P15" s="554">
        <f t="shared" ca="1" si="6"/>
        <v>0</v>
      </c>
      <c r="Q15" s="554">
        <f t="shared" ca="1" si="6"/>
        <v>0</v>
      </c>
      <c r="R15" s="554">
        <f t="shared" ca="1" si="6"/>
        <v>0</v>
      </c>
      <c r="S15" s="554">
        <f t="shared" ca="1" si="6"/>
        <v>0</v>
      </c>
      <c r="T15" s="554">
        <f t="shared" ca="1" si="6"/>
        <v>0</v>
      </c>
      <c r="U15" s="554">
        <f t="shared" ca="1" si="6"/>
        <v>0</v>
      </c>
      <c r="V15" s="554">
        <f t="shared" ca="1" si="6"/>
        <v>0</v>
      </c>
      <c r="W15" s="554">
        <f t="shared" ca="1" si="6"/>
        <v>0</v>
      </c>
      <c r="X15" s="554">
        <f t="shared" ca="1" si="6"/>
        <v>0</v>
      </c>
      <c r="Y15" s="554">
        <f t="shared" ca="1" si="6"/>
        <v>0</v>
      </c>
      <c r="Z15" s="554">
        <f t="shared" ca="1" si="6"/>
        <v>0</v>
      </c>
      <c r="AA15" s="554">
        <f t="shared" ca="1" si="6"/>
        <v>0</v>
      </c>
      <c r="AB15" s="554">
        <f t="shared" ca="1" si="6"/>
        <v>0</v>
      </c>
      <c r="AC15" s="554">
        <f t="shared" ca="1" si="6"/>
        <v>0</v>
      </c>
      <c r="AD15" s="554">
        <f t="shared" ca="1" si="6"/>
        <v>0</v>
      </c>
      <c r="AE15" s="554">
        <f t="shared" ca="1" si="6"/>
        <v>0</v>
      </c>
      <c r="AF15" s="554">
        <f t="shared" ca="1" si="6"/>
        <v>0</v>
      </c>
      <c r="AG15" s="554">
        <f t="shared" ca="1" si="6"/>
        <v>0</v>
      </c>
      <c r="AH15" s="554">
        <f t="shared" ca="1" si="6"/>
        <v>0</v>
      </c>
      <c r="AI15" s="554">
        <f t="shared" ca="1" si="6"/>
        <v>0</v>
      </c>
      <c r="AJ15" s="554">
        <f t="shared" ca="1" si="6"/>
        <v>0</v>
      </c>
      <c r="AK15" s="554">
        <f t="shared" ca="1" si="6"/>
        <v>0</v>
      </c>
      <c r="AL15" s="554">
        <f t="shared" ca="1" si="6"/>
        <v>0</v>
      </c>
      <c r="AM15" s="554">
        <f t="shared" ca="1" si="6"/>
        <v>0</v>
      </c>
      <c r="AN15" s="554">
        <f t="shared" ca="1" si="6"/>
        <v>0</v>
      </c>
      <c r="AO15" s="554">
        <f t="shared" ca="1" si="6"/>
        <v>0</v>
      </c>
      <c r="AP15" s="554">
        <f t="shared" ca="1" si="6"/>
        <v>0</v>
      </c>
      <c r="AQ15" s="554">
        <f t="shared" ca="1" si="6"/>
        <v>0</v>
      </c>
      <c r="AR15" s="554">
        <f t="shared" ca="1" si="6"/>
        <v>0</v>
      </c>
      <c r="AS15" s="554">
        <f ca="1">SUM(E15:AR15)</f>
        <v>0</v>
      </c>
    </row>
    <row r="16" spans="1:46">
      <c r="B16" s="175" t="s">
        <v>542</v>
      </c>
      <c r="C16" s="81" t="s">
        <v>541</v>
      </c>
      <c r="E16" s="343">
        <f>IF('Premissas macro'!E$19=1,Controle!$G$13,Controle!$G$13/2)*E$5</f>
        <v>0.16060355074364982</v>
      </c>
      <c r="F16" s="343">
        <f>IF('Premissas macro'!F$19=1,Controle!$G$13,Controle!$G$13/2)*F$5</f>
        <v>0.16060355074364982</v>
      </c>
      <c r="G16" s="343">
        <f>IF('Premissas macro'!G$19=1,Controle!$G$13,Controle!$G$13/2)*G$5</f>
        <v>0.16060355074364982</v>
      </c>
      <c r="H16" s="343">
        <f>IF('Premissas macro'!H$19=1,Controle!$G$13,Controle!$G$13/2)*H$5</f>
        <v>0.16060355074364982</v>
      </c>
      <c r="I16" s="343">
        <f>IF('Premissas macro'!I$19=1,Controle!$G$13,Controle!$G$13/2)*I$5</f>
        <v>0.16060355074364982</v>
      </c>
      <c r="J16" s="343">
        <f>IF('Premissas macro'!J$19=1,Controle!$G$13,Controle!$G$13/2)*J$5</f>
        <v>0.16060355074364982</v>
      </c>
      <c r="K16" s="343">
        <f>IF('Premissas macro'!K$19=1,Controle!$G$13,Controle!$G$13/2)*K$5</f>
        <v>0.16060355074364982</v>
      </c>
      <c r="L16" s="343">
        <f>IF('Premissas macro'!L$19=1,Controle!$G$13,Controle!$G$13/2)*L$5</f>
        <v>0.16060355074364982</v>
      </c>
      <c r="M16" s="343">
        <f>IF('Premissas macro'!M$19=1,Controle!$G$13,Controle!$G$13/2)*M$5</f>
        <v>0.16060355074364982</v>
      </c>
      <c r="N16" s="343">
        <f>IF('Premissas macro'!N$19=1,Controle!$G$13,Controle!$G$13/2)*N$5</f>
        <v>8.030177537182491E-2</v>
      </c>
      <c r="O16" s="343">
        <f>IF('Premissas macro'!O$19=1,Controle!$G$13,Controle!$G$13/2)*O$5</f>
        <v>8.030177537182491E-2</v>
      </c>
      <c r="P16" s="343">
        <f>IF('Premissas macro'!P$19=1,Controle!$G$13,Controle!$G$13/2)*P$5</f>
        <v>8.030177537182491E-2</v>
      </c>
      <c r="Q16" s="343">
        <f>IF('Premissas macro'!Q$19=1,Controle!$G$13,Controle!$G$13/2)*Q$5</f>
        <v>8.030177537182491E-2</v>
      </c>
      <c r="R16" s="343">
        <f>IF('Premissas macro'!R$19=1,Controle!$G$13,Controle!$G$13/2)*R$5</f>
        <v>8.030177537182491E-2</v>
      </c>
      <c r="S16" s="343">
        <f>IF('Premissas macro'!S$19=1,Controle!$G$13,Controle!$G$13/2)*S$5</f>
        <v>8.030177537182491E-2</v>
      </c>
      <c r="T16" s="343">
        <f>IF('Premissas macro'!T$19=1,Controle!$G$13,Controle!$G$13/2)*T$5</f>
        <v>8.030177537182491E-2</v>
      </c>
      <c r="U16" s="343">
        <f>IF('Premissas macro'!U$19=1,Controle!$G$13,Controle!$G$13/2)*U$5</f>
        <v>8.030177537182491E-2</v>
      </c>
      <c r="V16" s="343">
        <f>IF('Premissas macro'!V$19=1,Controle!$G$13,Controle!$G$13/2)*V$5</f>
        <v>8.030177537182491E-2</v>
      </c>
      <c r="W16" s="343">
        <f>IF('Premissas macro'!W$19=1,Controle!$G$13,Controle!$G$13/2)*W$5</f>
        <v>8.030177537182491E-2</v>
      </c>
      <c r="X16" s="343">
        <f>IF('Premissas macro'!X$19=1,Controle!$G$13,Controle!$G$13/2)*X$5</f>
        <v>8.030177537182491E-2</v>
      </c>
      <c r="Y16" s="343">
        <f>IF('Premissas macro'!Y$19=1,Controle!$G$13,Controle!$G$13/2)*Y$5</f>
        <v>8.030177537182491E-2</v>
      </c>
      <c r="Z16" s="343">
        <f>IF('Premissas macro'!Z$19=1,Controle!$G$13,Controle!$G$13/2)*Z$5</f>
        <v>8.030177537182491E-2</v>
      </c>
      <c r="AA16" s="343">
        <f>IF('Premissas macro'!AA$19=1,Controle!$G$13,Controle!$G$13/2)*AA$5</f>
        <v>8.030177537182491E-2</v>
      </c>
      <c r="AB16" s="343">
        <f>IF('Premissas macro'!AB$19=1,Controle!$G$13,Controle!$G$13/2)*AB$5</f>
        <v>8.030177537182491E-2</v>
      </c>
      <c r="AC16" s="343">
        <f>IF('Premissas macro'!AC$19=1,Controle!$G$13,Controle!$G$13/2)*AC$5</f>
        <v>8.030177537182491E-2</v>
      </c>
      <c r="AD16" s="343">
        <f>IF('Premissas macro'!AD$19=1,Controle!$G$13,Controle!$G$13/2)*AD$5</f>
        <v>8.030177537182491E-2</v>
      </c>
      <c r="AE16" s="343">
        <f>IF('Premissas macro'!AE$19=1,Controle!$G$13,Controle!$G$13/2)*AE$5</f>
        <v>8.030177537182491E-2</v>
      </c>
      <c r="AF16" s="343">
        <f>IF('Premissas macro'!AF$19=1,Controle!$G$13,Controle!$G$13/2)*AF$5</f>
        <v>8.030177537182491E-2</v>
      </c>
      <c r="AG16" s="343">
        <f>IF('Premissas macro'!AG$19=1,Controle!$G$13,Controle!$G$13/2)*AG$5</f>
        <v>8.030177537182491E-2</v>
      </c>
      <c r="AH16" s="343">
        <f>IF('Premissas macro'!AH$19=1,Controle!$G$13,Controle!$G$13/2)*AH$5</f>
        <v>8.030177537182491E-2</v>
      </c>
      <c r="AI16" s="343">
        <f>IF('Premissas macro'!AI$19=1,Controle!$G$13,Controle!$G$13/2)*AI$5</f>
        <v>8.030177537182491E-2</v>
      </c>
      <c r="AJ16" s="343">
        <f>IF('Premissas macro'!AJ$19=1,Controle!$G$13,Controle!$G$13/2)*AJ$5</f>
        <v>8.030177537182491E-2</v>
      </c>
      <c r="AK16" s="343">
        <f>IF('Premissas macro'!AK$19=1,Controle!$G$13,Controle!$G$13/2)*AK$5</f>
        <v>8.030177537182491E-2</v>
      </c>
      <c r="AL16" s="343">
        <f>IF('Premissas macro'!AL$19=1,Controle!$G$13,Controle!$G$13/2)*AL$5</f>
        <v>8.030177537182491E-2</v>
      </c>
      <c r="AM16" s="343">
        <f>IF('Premissas macro'!AM$19=1,Controle!$G$13,Controle!$G$13/2)*AM$5</f>
        <v>8.030177537182491E-2</v>
      </c>
      <c r="AN16" s="343">
        <f>IF('Premissas macro'!AN$19=1,Controle!$G$13,Controle!$G$13/2)*AN$5</f>
        <v>0</v>
      </c>
      <c r="AO16" s="343">
        <f>IF('Premissas macro'!AO$19=1,Controle!$G$13,Controle!$G$13/2)*AO$5</f>
        <v>0</v>
      </c>
      <c r="AP16" s="343">
        <f>IF('Premissas macro'!AP$19=1,Controle!$G$13,Controle!$G$13/2)*AP$5</f>
        <v>0</v>
      </c>
      <c r="AQ16" s="343">
        <f>IF('Premissas macro'!AQ$19=1,Controle!$G$13,Controle!$G$13/2)*AQ$5</f>
        <v>0</v>
      </c>
      <c r="AR16" s="343">
        <f>IF('Premissas macro'!AR$19=1,Controle!$G$13,Controle!$G$13/2)*AR$5</f>
        <v>0</v>
      </c>
    </row>
    <row r="17" spans="1:47">
      <c r="B17" s="552" t="s">
        <v>540</v>
      </c>
      <c r="C17" s="553">
        <v>1000</v>
      </c>
      <c r="E17" s="554">
        <f t="shared" ref="E17:AR17" ca="1" si="7">E16*E12</f>
        <v>2846.5190982571116</v>
      </c>
      <c r="F17" s="554">
        <f t="shared" ca="1" si="7"/>
        <v>2846.5190982571116</v>
      </c>
      <c r="G17" s="554">
        <f t="shared" ca="1" si="7"/>
        <v>2846.5190982571112</v>
      </c>
      <c r="H17" s="554">
        <f t="shared" ca="1" si="7"/>
        <v>2846.5190982571112</v>
      </c>
      <c r="I17" s="554">
        <f t="shared" ca="1" si="7"/>
        <v>2654.4327979332315</v>
      </c>
      <c r="J17" s="554">
        <f t="shared" ca="1" si="7"/>
        <v>2654.4327979332306</v>
      </c>
      <c r="K17" s="554">
        <f t="shared" ca="1" si="7"/>
        <v>2654.4327979332306</v>
      </c>
      <c r="L17" s="554">
        <f t="shared" ca="1" si="7"/>
        <v>0</v>
      </c>
      <c r="M17" s="554">
        <f t="shared" ca="1" si="7"/>
        <v>3.1632305911892269</v>
      </c>
      <c r="N17" s="554">
        <f t="shared" ca="1" si="7"/>
        <v>3.9827619109180197</v>
      </c>
      <c r="O17" s="554">
        <f t="shared" ca="1" si="7"/>
        <v>10.104158337193734</v>
      </c>
      <c r="P17" s="554">
        <f t="shared" ca="1" si="7"/>
        <v>10.104158337193734</v>
      </c>
      <c r="Q17" s="554">
        <f t="shared" ca="1" si="7"/>
        <v>15.11496942661479</v>
      </c>
      <c r="R17" s="554">
        <f t="shared" ca="1" si="7"/>
        <v>22.722188500562496</v>
      </c>
      <c r="S17" s="554">
        <f t="shared" ca="1" si="7"/>
        <v>42.115757954416082</v>
      </c>
      <c r="T17" s="554">
        <f t="shared" ca="1" si="7"/>
        <v>32.011600432210663</v>
      </c>
      <c r="U17" s="554">
        <f t="shared" ca="1" si="7"/>
        <v>32.011597850196473</v>
      </c>
      <c r="V17" s="554">
        <f t="shared" ca="1" si="7"/>
        <v>32.011597850196466</v>
      </c>
      <c r="W17" s="554">
        <f t="shared" ca="1" si="7"/>
        <v>76.607412153051158</v>
      </c>
      <c r="X17" s="554">
        <f t="shared" ca="1" si="7"/>
        <v>112.2994391155075</v>
      </c>
      <c r="Y17" s="554">
        <f t="shared" ca="1" si="7"/>
        <v>284.90061404137276</v>
      </c>
      <c r="Z17" s="554">
        <f t="shared" ca="1" si="7"/>
        <v>284.90061404137276</v>
      </c>
      <c r="AA17" s="554">
        <f t="shared" ca="1" si="7"/>
        <v>284.90059106165864</v>
      </c>
      <c r="AB17" s="554">
        <f t="shared" ca="1" si="7"/>
        <v>284.90059106165859</v>
      </c>
      <c r="AC17" s="554">
        <f t="shared" ca="1" si="7"/>
        <v>284.90059106165859</v>
      </c>
      <c r="AD17" s="554">
        <f t="shared" ca="1" si="7"/>
        <v>95.42120478587222</v>
      </c>
      <c r="AE17" s="554">
        <f t="shared" ca="1" si="7"/>
        <v>240.28595384328449</v>
      </c>
      <c r="AF17" s="554">
        <f t="shared" ca="1" si="7"/>
        <v>609.59891104224903</v>
      </c>
      <c r="AG17" s="554">
        <f t="shared" ca="1" si="7"/>
        <v>609.59891104224903</v>
      </c>
      <c r="AH17" s="554">
        <f t="shared" ca="1" si="7"/>
        <v>609.5988618727913</v>
      </c>
      <c r="AI17" s="554">
        <f t="shared" ca="1" si="7"/>
        <v>609.59886187279108</v>
      </c>
      <c r="AJ17" s="554">
        <f t="shared" ca="1" si="7"/>
        <v>609.59886187279108</v>
      </c>
      <c r="AK17" s="554">
        <f t="shared" ca="1" si="7"/>
        <v>0</v>
      </c>
      <c r="AL17" s="554">
        <f t="shared" ca="1" si="7"/>
        <v>0</v>
      </c>
      <c r="AM17" s="554">
        <f t="shared" ca="1" si="7"/>
        <v>0</v>
      </c>
      <c r="AN17" s="554">
        <f t="shared" ca="1" si="7"/>
        <v>0</v>
      </c>
      <c r="AO17" s="554">
        <f t="shared" ca="1" si="7"/>
        <v>0</v>
      </c>
      <c r="AP17" s="554">
        <f t="shared" ca="1" si="7"/>
        <v>0</v>
      </c>
      <c r="AQ17" s="554">
        <f t="shared" ca="1" si="7"/>
        <v>0</v>
      </c>
      <c r="AR17" s="554">
        <f t="shared" ca="1" si="7"/>
        <v>0</v>
      </c>
      <c r="AS17" s="554">
        <f ca="1">SUM(E17:AR17)</f>
        <v>24549.828226887133</v>
      </c>
    </row>
    <row r="18" spans="1:47" s="174" customFormat="1" ht="5.25" customHeight="1">
      <c r="A18" s="158"/>
      <c r="C18" s="480"/>
      <c r="D18" s="184"/>
      <c r="E18" s="185"/>
      <c r="F18" s="185"/>
      <c r="G18" s="185"/>
      <c r="H18" s="185"/>
      <c r="I18" s="185"/>
      <c r="J18" s="185"/>
      <c r="K18" s="185"/>
      <c r="L18" s="185"/>
      <c r="M18" s="185"/>
      <c r="N18" s="185"/>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row>
    <row r="19" spans="1:47">
      <c r="B19" s="557" t="s">
        <v>386</v>
      </c>
      <c r="C19" s="569">
        <v>1000</v>
      </c>
      <c r="D19" s="558">
        <f>D24</f>
        <v>0</v>
      </c>
      <c r="E19" s="558">
        <f ca="1">E24</f>
        <v>228.30887785379048</v>
      </c>
      <c r="F19" s="558">
        <f t="shared" ref="F19:AR19" ca="1" si="8">F24</f>
        <v>228.30887785379048</v>
      </c>
      <c r="G19" s="558">
        <f t="shared" ca="1" si="8"/>
        <v>228.30887785379048</v>
      </c>
      <c r="H19" s="558">
        <f t="shared" ca="1" si="8"/>
        <v>228.30887785379048</v>
      </c>
      <c r="I19" s="558">
        <f t="shared" ca="1" si="8"/>
        <v>0</v>
      </c>
      <c r="J19" s="558">
        <f t="shared" ca="1" si="8"/>
        <v>0</v>
      </c>
      <c r="K19" s="558">
        <f t="shared" ca="1" si="8"/>
        <v>0</v>
      </c>
      <c r="L19" s="558">
        <f t="shared" ca="1" si="8"/>
        <v>0</v>
      </c>
      <c r="M19" s="558">
        <f t="shared" ca="1" si="8"/>
        <v>0</v>
      </c>
      <c r="N19" s="558">
        <f t="shared" ca="1" si="8"/>
        <v>0</v>
      </c>
      <c r="O19" s="558">
        <f t="shared" ca="1" si="8"/>
        <v>2.2951127772737445</v>
      </c>
      <c r="P19" s="558">
        <f t="shared" ca="1" si="8"/>
        <v>8.0745762005524071</v>
      </c>
      <c r="Q19" s="558">
        <f t="shared" ca="1" si="8"/>
        <v>22.736917269131876</v>
      </c>
      <c r="R19" s="558">
        <f t="shared" ca="1" si="8"/>
        <v>37.399258337711345</v>
      </c>
      <c r="S19" s="558">
        <f t="shared" ca="1" si="8"/>
        <v>52.061598223645404</v>
      </c>
      <c r="T19" s="558">
        <f t="shared" ca="1" si="8"/>
        <v>66.723938109579464</v>
      </c>
      <c r="U19" s="558">
        <f t="shared" ca="1" si="8"/>
        <v>81.38627799551351</v>
      </c>
      <c r="V19" s="558">
        <f t="shared" ca="1" si="8"/>
        <v>81.38627799551351</v>
      </c>
      <c r="W19" s="558">
        <f t="shared" ca="1" si="8"/>
        <v>81.38627799551351</v>
      </c>
      <c r="X19" s="558">
        <f t="shared" ca="1" si="8"/>
        <v>81.38627799551351</v>
      </c>
      <c r="Y19" s="558">
        <f t="shared" ca="1" si="8"/>
        <v>81.38627799551351</v>
      </c>
      <c r="Z19" s="558">
        <f t="shared" ca="1" si="8"/>
        <v>81.38627799551351</v>
      </c>
      <c r="AA19" s="558">
        <f t="shared" ca="1" si="8"/>
        <v>81.38627799551351</v>
      </c>
      <c r="AB19" s="558">
        <f t="shared" ca="1" si="8"/>
        <v>81.38627799551351</v>
      </c>
      <c r="AC19" s="558">
        <f t="shared" ca="1" si="8"/>
        <v>81.38627799551351</v>
      </c>
      <c r="AD19" s="558">
        <f t="shared" ca="1" si="8"/>
        <v>81.38627799551351</v>
      </c>
      <c r="AE19" s="558">
        <f t="shared" ca="1" si="8"/>
        <v>81.38627799551351</v>
      </c>
      <c r="AF19" s="558">
        <f t="shared" ca="1" si="8"/>
        <v>81.38627799551351</v>
      </c>
      <c r="AG19" s="558">
        <f t="shared" ca="1" si="8"/>
        <v>81.38627799551351</v>
      </c>
      <c r="AH19" s="558">
        <f t="shared" ca="1" si="8"/>
        <v>81.38627799551351</v>
      </c>
      <c r="AI19" s="558">
        <f t="shared" ca="1" si="8"/>
        <v>81.38627799551351</v>
      </c>
      <c r="AJ19" s="558">
        <f t="shared" ca="1" si="8"/>
        <v>81.38627799551351</v>
      </c>
      <c r="AK19" s="558">
        <f t="shared" ca="1" si="8"/>
        <v>81.38627799551351</v>
      </c>
      <c r="AL19" s="558">
        <f t="shared" ca="1" si="8"/>
        <v>81.38627799551351</v>
      </c>
      <c r="AM19" s="558">
        <f t="shared" ca="1" si="8"/>
        <v>81.38627799551351</v>
      </c>
      <c r="AN19" s="558">
        <f t="shared" ca="1" si="8"/>
        <v>0</v>
      </c>
      <c r="AO19" s="558">
        <f t="shared" ca="1" si="8"/>
        <v>0</v>
      </c>
      <c r="AP19" s="558">
        <f t="shared" ca="1" si="8"/>
        <v>0</v>
      </c>
      <c r="AQ19" s="558">
        <f t="shared" ca="1" si="8"/>
        <v>0</v>
      </c>
      <c r="AR19" s="558">
        <f t="shared" ca="1" si="8"/>
        <v>0</v>
      </c>
      <c r="AS19" s="558">
        <f ca="1">SUM(D19:AR19)</f>
        <v>2648.8661942478111</v>
      </c>
    </row>
    <row r="20" spans="1:47">
      <c r="B20" s="175" t="s">
        <v>399</v>
      </c>
      <c r="C20" s="81" t="s">
        <v>445</v>
      </c>
      <c r="E20" s="114">
        <f ca="1">Volume!E163*E$5+'Silvicultura e restauração'!E1220*Controle!$N$15*E$5</f>
        <v>0</v>
      </c>
      <c r="F20" s="114">
        <f ca="1">Volume!F163*F$5+'Silvicultura e restauração'!F1220*Controle!$N$15*F$5</f>
        <v>0</v>
      </c>
      <c r="G20" s="114">
        <f ca="1">Volume!G163*G$5+'Silvicultura e restauração'!G1220*Controle!$N$15*G$5</f>
        <v>0</v>
      </c>
      <c r="H20" s="114">
        <f ca="1">Volume!H163*H$5+'Silvicultura e restauração'!H1220*Controle!$N$15*H$5</f>
        <v>0</v>
      </c>
      <c r="I20" s="114">
        <f ca="1">Volume!I163*I$5+'Silvicultura e restauração'!I1220*Controle!$N$15*I$5</f>
        <v>0</v>
      </c>
      <c r="J20" s="114">
        <f ca="1">Volume!J163*J$5+'Silvicultura e restauração'!J1220*Controle!$N$15*J$5</f>
        <v>0</v>
      </c>
      <c r="K20" s="114">
        <f ca="1">Volume!K163*K$5+'Silvicultura e restauração'!K1220*Controle!$N$15*K$5</f>
        <v>0</v>
      </c>
      <c r="L20" s="114">
        <f ca="1">Volume!L163*L$5+'Silvicultura e restauração'!L1220*Controle!$N$15*L$5</f>
        <v>0</v>
      </c>
      <c r="M20" s="114">
        <f ca="1">Volume!M163*M$5+'Silvicultura e restauração'!M1220*Controle!$N$15*M$5</f>
        <v>0</v>
      </c>
      <c r="N20" s="114">
        <f ca="1">Volume!N163*N$5+'Silvicultura e restauração'!N1220*Controle!$N$15*N$5</f>
        <v>0</v>
      </c>
      <c r="O20" s="114">
        <f ca="1">Volume!O163*O$5+'Silvicultura e restauração'!O1220*Controle!$N$15*O$5</f>
        <v>21181.147071428575</v>
      </c>
      <c r="P20" s="114">
        <f ca="1">Volume!P163*P$5+'Silvicultura e restauração'!P1220*Controle!$N$15*P$5</f>
        <v>74518.684980053353</v>
      </c>
      <c r="Q20" s="114">
        <f ca="1">Volume!Q163*Q$5+'Silvicultura e restauração'!Q1220*Controle!$N$15*Q$5</f>
        <v>209834.56385984184</v>
      </c>
      <c r="R20" s="114">
        <f ca="1">Volume!R163*R$5+'Silvicultura e restauração'!R1220*Controle!$N$15*R$5</f>
        <v>345150.44273963035</v>
      </c>
      <c r="S20" s="114">
        <f ca="1">Volume!S163*S$5+'Silvicultura e restauração'!S1220*Controle!$N$15*S$5</f>
        <v>480466.31070501555</v>
      </c>
      <c r="T20" s="114">
        <f ca="1">Volume!T163*T$5+'Silvicultura e restauração'!T1220*Controle!$N$15*T$5</f>
        <v>615782.17867040075</v>
      </c>
      <c r="U20" s="114">
        <f ca="1">Volume!U163*U$5+'Silvicultura e restauração'!U1220*Controle!$N$15*U$5</f>
        <v>751098.04663578584</v>
      </c>
      <c r="V20" s="114">
        <f ca="1">Volume!V163*V$5+'Silvicultura e restauração'!V1220*Controle!$N$15*V$5</f>
        <v>751098.04663578584</v>
      </c>
      <c r="W20" s="114">
        <f ca="1">Volume!W163*W$5+'Silvicultura e restauração'!W1220*Controle!$N$15*W$5</f>
        <v>751098.04663578584</v>
      </c>
      <c r="X20" s="114">
        <f ca="1">Volume!X163*X$5+'Silvicultura e restauração'!X1220*Controle!$N$15*X$5</f>
        <v>751098.04663578584</v>
      </c>
      <c r="Y20" s="114">
        <f ca="1">Volume!Y163*Y$5+'Silvicultura e restauração'!Y1220*Controle!$N$15*Y$5</f>
        <v>751098.04663578584</v>
      </c>
      <c r="Z20" s="114">
        <f ca="1">Volume!Z163*Z$5+'Silvicultura e restauração'!Z1220*Controle!$N$15*Z$5</f>
        <v>751098.04663578584</v>
      </c>
      <c r="AA20" s="114">
        <f ca="1">Volume!AA163*AA$5+'Silvicultura e restauração'!AA1220*Controle!$N$15*AA$5</f>
        <v>751098.04663578584</v>
      </c>
      <c r="AB20" s="114">
        <f ca="1">Volume!AB163*AB$5+'Silvicultura e restauração'!AB1220*Controle!$N$15*AB$5</f>
        <v>751098.04663578584</v>
      </c>
      <c r="AC20" s="114">
        <f ca="1">Volume!AC163*AC$5+'Silvicultura e restauração'!AC1220*Controle!$N$15*AC$5</f>
        <v>751098.04663578584</v>
      </c>
      <c r="AD20" s="114">
        <f ca="1">Volume!AD163*AD$5+'Silvicultura e restauração'!AD1220*Controle!$N$15*AD$5</f>
        <v>751098.04663578584</v>
      </c>
      <c r="AE20" s="114">
        <f ca="1">Volume!AE163*AE$5+'Silvicultura e restauração'!AE1220*Controle!$N$15*AE$5</f>
        <v>751098.04663578584</v>
      </c>
      <c r="AF20" s="114">
        <f ca="1">Volume!AF163*AF$5+'Silvicultura e restauração'!AF1220*Controle!$N$15*AF$5</f>
        <v>751098.04663578584</v>
      </c>
      <c r="AG20" s="114">
        <f ca="1">Volume!AG163*AG$5+'Silvicultura e restauração'!AG1220*Controle!$N$15*AG$5</f>
        <v>751098.04663578584</v>
      </c>
      <c r="AH20" s="114">
        <f ca="1">Volume!AH163*AH$5+'Silvicultura e restauração'!AH1220*Controle!$N$15*AH$5</f>
        <v>751098.04663578584</v>
      </c>
      <c r="AI20" s="114">
        <f ca="1">Volume!AI163*AI$5+'Silvicultura e restauração'!AI1220*Controle!$N$15*AI$5</f>
        <v>751098.04663578584</v>
      </c>
      <c r="AJ20" s="114">
        <f ca="1">Volume!AJ163*AJ$5+'Silvicultura e restauração'!AJ1220*Controle!$N$15*AJ$5</f>
        <v>751098.04663578584</v>
      </c>
      <c r="AK20" s="114">
        <f ca="1">Volume!AK163*AK$5+'Silvicultura e restauração'!AK1220*Controle!$N$15*AK$5</f>
        <v>751098.04663578584</v>
      </c>
      <c r="AL20" s="114">
        <f ca="1">Volume!AL163*AL$5+'Silvicultura e restauração'!AL1220*Controle!$N$15*AL$5</f>
        <v>751098.04663578584</v>
      </c>
      <c r="AM20" s="114">
        <f ca="1">Volume!AM163*AM$5+'Silvicultura e restauração'!AM1220*Controle!$N$15*AM$5</f>
        <v>751098.04663578584</v>
      </c>
      <c r="AN20" s="114">
        <f ca="1">Volume!AN163*AN$5+'Silvicultura e restauração'!AN1220*Controle!$N$15*AN$5</f>
        <v>0</v>
      </c>
      <c r="AO20" s="114">
        <f ca="1">Volume!AO163*AO$5+'Silvicultura e restauração'!AO1220*Controle!$N$15*AO$5</f>
        <v>0</v>
      </c>
      <c r="AP20" s="114">
        <f ca="1">Volume!AP163*AP$5+'Silvicultura e restauração'!AP1220*Controle!$N$15*AP$5</f>
        <v>0</v>
      </c>
      <c r="AQ20" s="114">
        <f ca="1">Volume!AQ163*AQ$5+'Silvicultura e restauração'!AQ1220*Controle!$N$15*AQ$5</f>
        <v>0</v>
      </c>
      <c r="AR20" s="114">
        <f ca="1">Volume!AR163*AR$5+'Silvicultura e restauração'!AR1220*Controle!$N$15*AR$5</f>
        <v>0</v>
      </c>
    </row>
    <row r="21" spans="1:47">
      <c r="B21" s="175" t="s">
        <v>398</v>
      </c>
      <c r="C21" s="81" t="s">
        <v>445</v>
      </c>
      <c r="E21" s="114">
        <f>Volume!E173*E$5</f>
        <v>390434.95372362324</v>
      </c>
      <c r="F21" s="114">
        <f>Volume!F173*F$5</f>
        <v>390434.95372362324</v>
      </c>
      <c r="G21" s="114">
        <f>Volume!G173*G$5</f>
        <v>390434.95372362324</v>
      </c>
      <c r="H21" s="114">
        <f>Volume!H173*H$5</f>
        <v>390434.95372362324</v>
      </c>
      <c r="I21" s="114">
        <f>Volume!I173*I$5</f>
        <v>0</v>
      </c>
      <c r="J21" s="114">
        <f>Volume!J173*J$5</f>
        <v>0</v>
      </c>
      <c r="K21" s="114">
        <f>Volume!K173*K$5</f>
        <v>0</v>
      </c>
      <c r="L21" s="114">
        <f>Volume!L173*L$5</f>
        <v>0</v>
      </c>
      <c r="M21" s="114">
        <f>Volume!M173*M$5</f>
        <v>0</v>
      </c>
      <c r="N21" s="114">
        <f>Volume!N173*N$5</f>
        <v>0</v>
      </c>
      <c r="O21" s="114">
        <f>Volume!O173*O$5</f>
        <v>0</v>
      </c>
      <c r="P21" s="114">
        <f>Volume!P173*P$5</f>
        <v>0</v>
      </c>
      <c r="Q21" s="114">
        <f>Volume!Q173*Q$5</f>
        <v>0</v>
      </c>
      <c r="R21" s="114">
        <f>Volume!R173*R$5</f>
        <v>0</v>
      </c>
      <c r="S21" s="114">
        <f>Volume!S173*S$5</f>
        <v>0</v>
      </c>
      <c r="T21" s="114">
        <f>Volume!T173*T$5</f>
        <v>0</v>
      </c>
      <c r="U21" s="114">
        <f>Volume!U173*U$5</f>
        <v>0</v>
      </c>
      <c r="V21" s="114">
        <f>Volume!V173*V$5</f>
        <v>0</v>
      </c>
      <c r="W21" s="114">
        <f>Volume!W173*W$5</f>
        <v>0</v>
      </c>
      <c r="X21" s="114">
        <f>Volume!X173*X$5</f>
        <v>0</v>
      </c>
      <c r="Y21" s="114">
        <f>Volume!Y173*Y$5</f>
        <v>0</v>
      </c>
      <c r="Z21" s="114">
        <f>Volume!Z173*Z$5</f>
        <v>0</v>
      </c>
      <c r="AA21" s="114">
        <f>Volume!AA173*AA$5</f>
        <v>0</v>
      </c>
      <c r="AB21" s="114">
        <f>Volume!AB173*AB$5</f>
        <v>0</v>
      </c>
      <c r="AC21" s="114">
        <f>Volume!AC173*AC$5</f>
        <v>0</v>
      </c>
      <c r="AD21" s="114">
        <f>Volume!AD173*AD$5</f>
        <v>0</v>
      </c>
      <c r="AE21" s="114">
        <f>Volume!AE173*AE$5</f>
        <v>0</v>
      </c>
      <c r="AF21" s="114">
        <f>Volume!AF173*AF$5</f>
        <v>0</v>
      </c>
      <c r="AG21" s="114">
        <f>Volume!AG173*AG$5</f>
        <v>0</v>
      </c>
      <c r="AH21" s="114">
        <f>Volume!AH173*AH$5</f>
        <v>0</v>
      </c>
      <c r="AI21" s="114">
        <f>Volume!AI173*AI$5</f>
        <v>0</v>
      </c>
      <c r="AJ21" s="114">
        <f>Volume!AJ173*AJ$5</f>
        <v>0</v>
      </c>
      <c r="AK21" s="114">
        <f>Volume!AK173*AK$5</f>
        <v>0</v>
      </c>
      <c r="AL21" s="114">
        <f>Volume!AL173*AL$5</f>
        <v>0</v>
      </c>
      <c r="AM21" s="114">
        <f>Volume!AM173*AM$5</f>
        <v>0</v>
      </c>
      <c r="AN21" s="114">
        <f>Volume!AN173*AN$5</f>
        <v>0</v>
      </c>
      <c r="AO21" s="114">
        <f>Volume!AO173*AO$5</f>
        <v>0</v>
      </c>
      <c r="AP21" s="114">
        <f>Volume!AP173*AP$5</f>
        <v>0</v>
      </c>
      <c r="AQ21" s="114">
        <f>Volume!AQ173*AQ$5</f>
        <v>0</v>
      </c>
      <c r="AR21" s="114">
        <f>Volume!AR173*AR$5</f>
        <v>0</v>
      </c>
    </row>
    <row r="22" spans="1:47">
      <c r="B22" s="175" t="s">
        <v>509</v>
      </c>
      <c r="C22" s="550">
        <v>1000</v>
      </c>
      <c r="E22" s="114">
        <f ca="1">'Cálculo Receitas'!E11</f>
        <v>1421.5680587175168</v>
      </c>
      <c r="F22" s="114">
        <f ca="1">'Cálculo Receitas'!F11</f>
        <v>1421.5680587175168</v>
      </c>
      <c r="G22" s="114">
        <f ca="1">'Cálculo Receitas'!G11</f>
        <v>1421.5680587175168</v>
      </c>
      <c r="H22" s="114">
        <f ca="1">'Cálculo Receitas'!H11</f>
        <v>1421.5680587175168</v>
      </c>
      <c r="I22" s="114">
        <f ca="1">'Cálculo Receitas'!I11</f>
        <v>0</v>
      </c>
      <c r="J22" s="114">
        <f ca="1">'Cálculo Receitas'!J11</f>
        <v>0</v>
      </c>
      <c r="K22" s="114">
        <f ca="1">'Cálculo Receitas'!K11</f>
        <v>0</v>
      </c>
      <c r="L22" s="114">
        <f ca="1">'Cálculo Receitas'!L11</f>
        <v>0</v>
      </c>
      <c r="M22" s="114">
        <f ca="1">'Cálculo Receitas'!M11</f>
        <v>0</v>
      </c>
      <c r="N22" s="114">
        <f ca="1">'Cálculo Receitas'!N11</f>
        <v>0</v>
      </c>
      <c r="O22" s="114">
        <f ca="1">'Cálculo Receitas'!O11</f>
        <v>28.58109632877456</v>
      </c>
      <c r="P22" s="114">
        <f ca="1">'Cálculo Receitas'!P11</f>
        <v>100.55289765592772</v>
      </c>
      <c r="Q22" s="114">
        <f ca="1">'Cálculo Receitas'!Q11</f>
        <v>283.14339457443015</v>
      </c>
      <c r="R22" s="114">
        <f ca="1">'Cálculo Receitas'!R11</f>
        <v>465.73389149293257</v>
      </c>
      <c r="S22" s="114">
        <f ca="1">'Cálculo Receitas'!S11</f>
        <v>648.32437368392232</v>
      </c>
      <c r="T22" s="114">
        <f ca="1">'Cálculo Receitas'!T11</f>
        <v>830.91485587491206</v>
      </c>
      <c r="U22" s="114">
        <f ca="1">'Cálculo Receitas'!U11</f>
        <v>1013.5053380659017</v>
      </c>
      <c r="V22" s="114">
        <f ca="1">'Cálculo Receitas'!V11</f>
        <v>1013.5053380659017</v>
      </c>
      <c r="W22" s="114">
        <f ca="1">'Cálculo Receitas'!W11</f>
        <v>1013.5053380659017</v>
      </c>
      <c r="X22" s="114">
        <f ca="1">'Cálculo Receitas'!X11</f>
        <v>1013.5053380659017</v>
      </c>
      <c r="Y22" s="114">
        <f ca="1">'Cálculo Receitas'!Y11</f>
        <v>1013.5053380659017</v>
      </c>
      <c r="Z22" s="114">
        <f ca="1">'Cálculo Receitas'!Z11</f>
        <v>1013.5053380659017</v>
      </c>
      <c r="AA22" s="114">
        <f ca="1">'Cálculo Receitas'!AA11</f>
        <v>1013.5053380659017</v>
      </c>
      <c r="AB22" s="114">
        <f ca="1">'Cálculo Receitas'!AB11</f>
        <v>1013.5053380659017</v>
      </c>
      <c r="AC22" s="114">
        <f ca="1">'Cálculo Receitas'!AC11</f>
        <v>1013.5053380659017</v>
      </c>
      <c r="AD22" s="114">
        <f ca="1">'Cálculo Receitas'!AD11</f>
        <v>1013.5053380659017</v>
      </c>
      <c r="AE22" s="114">
        <f ca="1">'Cálculo Receitas'!AE11</f>
        <v>1013.5053380659017</v>
      </c>
      <c r="AF22" s="114">
        <f ca="1">'Cálculo Receitas'!AF11</f>
        <v>1013.5053380659017</v>
      </c>
      <c r="AG22" s="114">
        <f ca="1">'Cálculo Receitas'!AG11</f>
        <v>1013.5053380659017</v>
      </c>
      <c r="AH22" s="114">
        <f ca="1">'Cálculo Receitas'!AH11</f>
        <v>1013.5053380659017</v>
      </c>
      <c r="AI22" s="114">
        <f ca="1">'Cálculo Receitas'!AI11</f>
        <v>1013.5053380659017</v>
      </c>
      <c r="AJ22" s="114">
        <f ca="1">'Cálculo Receitas'!AJ11</f>
        <v>1013.5053380659017</v>
      </c>
      <c r="AK22" s="114">
        <f ca="1">'Cálculo Receitas'!AK11</f>
        <v>1013.5053380659017</v>
      </c>
      <c r="AL22" s="114">
        <f ca="1">'Cálculo Receitas'!AL11</f>
        <v>1013.5053380659017</v>
      </c>
      <c r="AM22" s="114">
        <f ca="1">'Cálculo Receitas'!AM11</f>
        <v>1013.5053380659017</v>
      </c>
      <c r="AN22" s="114">
        <f ca="1">'Cálculo Receitas'!AN11</f>
        <v>0</v>
      </c>
      <c r="AO22" s="114">
        <f ca="1">'Cálculo Receitas'!AO11</f>
        <v>0</v>
      </c>
      <c r="AP22" s="114">
        <f ca="1">'Cálculo Receitas'!AP11</f>
        <v>0</v>
      </c>
      <c r="AQ22" s="114">
        <f ca="1">'Cálculo Receitas'!AQ11</f>
        <v>0</v>
      </c>
      <c r="AR22" s="114">
        <f ca="1">'Cálculo Receitas'!AR11</f>
        <v>0</v>
      </c>
      <c r="AS22" s="114">
        <f ca="1">SUM(E22:AR22)</f>
        <v>27300.124167733087</v>
      </c>
    </row>
    <row r="23" spans="1:47">
      <c r="B23" s="175" t="s">
        <v>543</v>
      </c>
      <c r="C23" s="81" t="s">
        <v>1142</v>
      </c>
      <c r="E23" s="343">
        <f>E16</f>
        <v>0.16060355074364982</v>
      </c>
      <c r="F23" s="343">
        <f t="shared" ref="F23:AR23" si="9">F16</f>
        <v>0.16060355074364982</v>
      </c>
      <c r="G23" s="343">
        <f t="shared" si="9"/>
        <v>0.16060355074364982</v>
      </c>
      <c r="H23" s="343">
        <f t="shared" si="9"/>
        <v>0.16060355074364982</v>
      </c>
      <c r="I23" s="343">
        <f t="shared" si="9"/>
        <v>0.16060355074364982</v>
      </c>
      <c r="J23" s="343">
        <f t="shared" si="9"/>
        <v>0.16060355074364982</v>
      </c>
      <c r="K23" s="343">
        <f t="shared" si="9"/>
        <v>0.16060355074364982</v>
      </c>
      <c r="L23" s="343">
        <f t="shared" si="9"/>
        <v>0.16060355074364982</v>
      </c>
      <c r="M23" s="343">
        <f t="shared" si="9"/>
        <v>0.16060355074364982</v>
      </c>
      <c r="N23" s="343">
        <f t="shared" si="9"/>
        <v>8.030177537182491E-2</v>
      </c>
      <c r="O23" s="343">
        <f t="shared" si="9"/>
        <v>8.030177537182491E-2</v>
      </c>
      <c r="P23" s="343">
        <f t="shared" si="9"/>
        <v>8.030177537182491E-2</v>
      </c>
      <c r="Q23" s="343">
        <f t="shared" si="9"/>
        <v>8.030177537182491E-2</v>
      </c>
      <c r="R23" s="343">
        <f t="shared" si="9"/>
        <v>8.030177537182491E-2</v>
      </c>
      <c r="S23" s="343">
        <f t="shared" si="9"/>
        <v>8.030177537182491E-2</v>
      </c>
      <c r="T23" s="343">
        <f t="shared" si="9"/>
        <v>8.030177537182491E-2</v>
      </c>
      <c r="U23" s="343">
        <f t="shared" si="9"/>
        <v>8.030177537182491E-2</v>
      </c>
      <c r="V23" s="343">
        <f t="shared" si="9"/>
        <v>8.030177537182491E-2</v>
      </c>
      <c r="W23" s="343">
        <f t="shared" si="9"/>
        <v>8.030177537182491E-2</v>
      </c>
      <c r="X23" s="343">
        <f t="shared" si="9"/>
        <v>8.030177537182491E-2</v>
      </c>
      <c r="Y23" s="343">
        <f t="shared" si="9"/>
        <v>8.030177537182491E-2</v>
      </c>
      <c r="Z23" s="343">
        <f t="shared" si="9"/>
        <v>8.030177537182491E-2</v>
      </c>
      <c r="AA23" s="343">
        <f t="shared" si="9"/>
        <v>8.030177537182491E-2</v>
      </c>
      <c r="AB23" s="343">
        <f t="shared" si="9"/>
        <v>8.030177537182491E-2</v>
      </c>
      <c r="AC23" s="343">
        <f t="shared" si="9"/>
        <v>8.030177537182491E-2</v>
      </c>
      <c r="AD23" s="343">
        <f t="shared" si="9"/>
        <v>8.030177537182491E-2</v>
      </c>
      <c r="AE23" s="343">
        <f t="shared" si="9"/>
        <v>8.030177537182491E-2</v>
      </c>
      <c r="AF23" s="343">
        <f t="shared" si="9"/>
        <v>8.030177537182491E-2</v>
      </c>
      <c r="AG23" s="343">
        <f t="shared" si="9"/>
        <v>8.030177537182491E-2</v>
      </c>
      <c r="AH23" s="343">
        <f t="shared" si="9"/>
        <v>8.030177537182491E-2</v>
      </c>
      <c r="AI23" s="343">
        <f t="shared" si="9"/>
        <v>8.030177537182491E-2</v>
      </c>
      <c r="AJ23" s="343">
        <f t="shared" si="9"/>
        <v>8.030177537182491E-2</v>
      </c>
      <c r="AK23" s="343">
        <f t="shared" si="9"/>
        <v>8.030177537182491E-2</v>
      </c>
      <c r="AL23" s="343">
        <f t="shared" si="9"/>
        <v>8.030177537182491E-2</v>
      </c>
      <c r="AM23" s="343">
        <f t="shared" si="9"/>
        <v>8.030177537182491E-2</v>
      </c>
      <c r="AN23" s="343">
        <f t="shared" si="9"/>
        <v>0</v>
      </c>
      <c r="AO23" s="343">
        <f t="shared" si="9"/>
        <v>0</v>
      </c>
      <c r="AP23" s="343">
        <f t="shared" si="9"/>
        <v>0</v>
      </c>
      <c r="AQ23" s="343">
        <f t="shared" si="9"/>
        <v>0</v>
      </c>
      <c r="AR23" s="343">
        <f t="shared" si="9"/>
        <v>0</v>
      </c>
    </row>
    <row r="24" spans="1:47">
      <c r="B24" s="552" t="s">
        <v>540</v>
      </c>
      <c r="C24" s="553">
        <v>1000</v>
      </c>
      <c r="E24" s="554">
        <f t="shared" ref="E24:AR24" ca="1" si="10">E23*E22</f>
        <v>228.30887785379048</v>
      </c>
      <c r="F24" s="554">
        <f t="shared" ca="1" si="10"/>
        <v>228.30887785379048</v>
      </c>
      <c r="G24" s="554">
        <f t="shared" ca="1" si="10"/>
        <v>228.30887785379048</v>
      </c>
      <c r="H24" s="554">
        <f t="shared" ca="1" si="10"/>
        <v>228.30887785379048</v>
      </c>
      <c r="I24" s="554">
        <f t="shared" ca="1" si="10"/>
        <v>0</v>
      </c>
      <c r="J24" s="554">
        <f t="shared" ca="1" si="10"/>
        <v>0</v>
      </c>
      <c r="K24" s="554">
        <f t="shared" ca="1" si="10"/>
        <v>0</v>
      </c>
      <c r="L24" s="554">
        <f t="shared" ca="1" si="10"/>
        <v>0</v>
      </c>
      <c r="M24" s="554">
        <f t="shared" ca="1" si="10"/>
        <v>0</v>
      </c>
      <c r="N24" s="554">
        <f t="shared" ca="1" si="10"/>
        <v>0</v>
      </c>
      <c r="O24" s="554">
        <f t="shared" ca="1" si="10"/>
        <v>2.2951127772737445</v>
      </c>
      <c r="P24" s="554">
        <f t="shared" ca="1" si="10"/>
        <v>8.0745762005524071</v>
      </c>
      <c r="Q24" s="554">
        <f t="shared" ca="1" si="10"/>
        <v>22.736917269131876</v>
      </c>
      <c r="R24" s="554">
        <f t="shared" ca="1" si="10"/>
        <v>37.399258337711345</v>
      </c>
      <c r="S24" s="554">
        <f t="shared" ca="1" si="10"/>
        <v>52.061598223645404</v>
      </c>
      <c r="T24" s="554">
        <f t="shared" ca="1" si="10"/>
        <v>66.723938109579464</v>
      </c>
      <c r="U24" s="554">
        <f t="shared" ca="1" si="10"/>
        <v>81.38627799551351</v>
      </c>
      <c r="V24" s="554">
        <f t="shared" ca="1" si="10"/>
        <v>81.38627799551351</v>
      </c>
      <c r="W24" s="554">
        <f t="shared" ca="1" si="10"/>
        <v>81.38627799551351</v>
      </c>
      <c r="X24" s="554">
        <f t="shared" ca="1" si="10"/>
        <v>81.38627799551351</v>
      </c>
      <c r="Y24" s="554">
        <f t="shared" ca="1" si="10"/>
        <v>81.38627799551351</v>
      </c>
      <c r="Z24" s="554">
        <f t="shared" ca="1" si="10"/>
        <v>81.38627799551351</v>
      </c>
      <c r="AA24" s="554">
        <f t="shared" ca="1" si="10"/>
        <v>81.38627799551351</v>
      </c>
      <c r="AB24" s="554">
        <f t="shared" ca="1" si="10"/>
        <v>81.38627799551351</v>
      </c>
      <c r="AC24" s="554">
        <f t="shared" ca="1" si="10"/>
        <v>81.38627799551351</v>
      </c>
      <c r="AD24" s="554">
        <f t="shared" ca="1" si="10"/>
        <v>81.38627799551351</v>
      </c>
      <c r="AE24" s="554">
        <f t="shared" ca="1" si="10"/>
        <v>81.38627799551351</v>
      </c>
      <c r="AF24" s="554">
        <f t="shared" ca="1" si="10"/>
        <v>81.38627799551351</v>
      </c>
      <c r="AG24" s="554">
        <f t="shared" ca="1" si="10"/>
        <v>81.38627799551351</v>
      </c>
      <c r="AH24" s="554">
        <f t="shared" ca="1" si="10"/>
        <v>81.38627799551351</v>
      </c>
      <c r="AI24" s="554">
        <f t="shared" ca="1" si="10"/>
        <v>81.38627799551351</v>
      </c>
      <c r="AJ24" s="554">
        <f t="shared" ca="1" si="10"/>
        <v>81.38627799551351</v>
      </c>
      <c r="AK24" s="554">
        <f t="shared" ca="1" si="10"/>
        <v>81.38627799551351</v>
      </c>
      <c r="AL24" s="554">
        <f t="shared" ca="1" si="10"/>
        <v>81.38627799551351</v>
      </c>
      <c r="AM24" s="554">
        <f t="shared" ca="1" si="10"/>
        <v>81.38627799551351</v>
      </c>
      <c r="AN24" s="554">
        <f t="shared" ca="1" si="10"/>
        <v>0</v>
      </c>
      <c r="AO24" s="554">
        <f t="shared" ca="1" si="10"/>
        <v>0</v>
      </c>
      <c r="AP24" s="554">
        <f t="shared" ca="1" si="10"/>
        <v>0</v>
      </c>
      <c r="AQ24" s="554">
        <f t="shared" ca="1" si="10"/>
        <v>0</v>
      </c>
      <c r="AR24" s="554">
        <f t="shared" ca="1" si="10"/>
        <v>0</v>
      </c>
      <c r="AS24" s="487">
        <f ca="1">SUM(E24:AR24)</f>
        <v>2648.8661942478111</v>
      </c>
    </row>
    <row r="25" spans="1:47" s="174" customFormat="1" ht="5.25" customHeight="1">
      <c r="A25" s="158"/>
      <c r="C25" s="480"/>
      <c r="D25" s="184"/>
      <c r="E25" s="185"/>
      <c r="F25" s="185"/>
      <c r="G25" s="185"/>
      <c r="H25" s="185"/>
      <c r="I25" s="185"/>
      <c r="J25" s="185"/>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row>
    <row r="26" spans="1:47">
      <c r="B26" s="557" t="s">
        <v>575</v>
      </c>
      <c r="C26" s="569">
        <v>1000</v>
      </c>
      <c r="D26" s="558">
        <f t="shared" ref="D26:AR26" si="11">SUM(D27:D29)</f>
        <v>3417.896002446555</v>
      </c>
      <c r="E26" s="558">
        <f t="shared" ca="1" si="11"/>
        <v>1500</v>
      </c>
      <c r="F26" s="558">
        <f t="shared" ca="1" si="11"/>
        <v>1500</v>
      </c>
      <c r="G26" s="558">
        <f t="shared" ca="1" si="11"/>
        <v>1500</v>
      </c>
      <c r="H26" s="558">
        <f t="shared" ca="1" si="11"/>
        <v>1500</v>
      </c>
      <c r="I26" s="558">
        <f t="shared" ca="1" si="11"/>
        <v>1500</v>
      </c>
      <c r="J26" s="558">
        <f t="shared" ca="1" si="11"/>
        <v>1500</v>
      </c>
      <c r="K26" s="558">
        <f t="shared" ca="1" si="11"/>
        <v>0</v>
      </c>
      <c r="L26" s="558">
        <f t="shared" ca="1" si="11"/>
        <v>750</v>
      </c>
      <c r="M26" s="558">
        <f t="shared" ca="1" si="11"/>
        <v>746.83676940881082</v>
      </c>
      <c r="N26" s="558">
        <f t="shared" ca="1" si="11"/>
        <v>171.38678910217752</v>
      </c>
      <c r="O26" s="558">
        <f t="shared" ca="1" si="11"/>
        <v>162.97027989862804</v>
      </c>
      <c r="P26" s="558">
        <f t="shared" ca="1" si="11"/>
        <v>157.19081647534935</v>
      </c>
      <c r="Q26" s="558">
        <f t="shared" ca="1" si="11"/>
        <v>137.51766431734885</v>
      </c>
      <c r="R26" s="558">
        <f t="shared" ca="1" si="11"/>
        <v>115.24810417482166</v>
      </c>
      <c r="S26" s="558">
        <f t="shared" ca="1" si="11"/>
        <v>81.192194835034016</v>
      </c>
      <c r="T26" s="558">
        <f t="shared" ca="1" si="11"/>
        <v>76.634012471305368</v>
      </c>
      <c r="U26" s="558">
        <f t="shared" ca="1" si="11"/>
        <v>61.971675167385513</v>
      </c>
      <c r="V26" s="558">
        <f t="shared" ca="1" si="11"/>
        <v>61.971675167385499</v>
      </c>
      <c r="W26" s="558">
        <f t="shared" ca="1" si="11"/>
        <v>17.375860864530864</v>
      </c>
      <c r="X26" s="558">
        <f t="shared" ca="1" si="11"/>
        <v>0</v>
      </c>
      <c r="Y26" s="558">
        <f t="shared" ca="1" si="11"/>
        <v>0</v>
      </c>
      <c r="Z26" s="558">
        <f t="shared" ca="1" si="11"/>
        <v>0</v>
      </c>
      <c r="AA26" s="558">
        <f t="shared" ca="1" si="11"/>
        <v>0</v>
      </c>
      <c r="AB26" s="558">
        <f t="shared" ca="1" si="11"/>
        <v>0</v>
      </c>
      <c r="AC26" s="558">
        <f t="shared" ca="1" si="11"/>
        <v>0</v>
      </c>
      <c r="AD26" s="558">
        <f t="shared" ca="1" si="11"/>
        <v>0</v>
      </c>
      <c r="AE26" s="558">
        <f t="shared" ca="1" si="11"/>
        <v>0</v>
      </c>
      <c r="AF26" s="558">
        <f t="shared" ca="1" si="11"/>
        <v>0</v>
      </c>
      <c r="AG26" s="558">
        <f t="shared" ca="1" si="11"/>
        <v>0</v>
      </c>
      <c r="AH26" s="558">
        <f t="shared" ca="1" si="11"/>
        <v>0</v>
      </c>
      <c r="AI26" s="558">
        <f t="shared" ca="1" si="11"/>
        <v>0</v>
      </c>
      <c r="AJ26" s="558">
        <f t="shared" ca="1" si="11"/>
        <v>0</v>
      </c>
      <c r="AK26" s="558">
        <f t="shared" ca="1" si="11"/>
        <v>93.983273017581766</v>
      </c>
      <c r="AL26" s="558">
        <f t="shared" ca="1" si="11"/>
        <v>93.983273017582079</v>
      </c>
      <c r="AM26" s="558">
        <f t="shared" ca="1" si="11"/>
        <v>93.983273017582988</v>
      </c>
      <c r="AN26" s="558">
        <f t="shared" ca="1" si="11"/>
        <v>0</v>
      </c>
      <c r="AO26" s="558">
        <f t="shared" ca="1" si="11"/>
        <v>0</v>
      </c>
      <c r="AP26" s="558">
        <f t="shared" ca="1" si="11"/>
        <v>0</v>
      </c>
      <c r="AQ26" s="558">
        <f t="shared" ca="1" si="11"/>
        <v>0</v>
      </c>
      <c r="AR26" s="558">
        <f t="shared" ca="1" si="11"/>
        <v>0</v>
      </c>
      <c r="AS26" s="558">
        <f ca="1">SUM(D26:AR26)</f>
        <v>15240.141663382081</v>
      </c>
    </row>
    <row r="27" spans="1:47">
      <c r="B27" s="552" t="s">
        <v>926</v>
      </c>
      <c r="C27" s="550">
        <v>1000</v>
      </c>
      <c r="D27" s="554">
        <f>Controle!$G$16*Pessoal!E7</f>
        <v>1500</v>
      </c>
      <c r="E27" s="554">
        <f>Controle!$G$16*Pessoal!F7</f>
        <v>1500</v>
      </c>
      <c r="F27" s="554">
        <f>Controle!$G$16*Pessoal!G7</f>
        <v>1500</v>
      </c>
      <c r="G27" s="554">
        <f>Controle!$G$16*Pessoal!H7</f>
        <v>1500</v>
      </c>
      <c r="H27" s="554">
        <f>Controle!$G$16*Pessoal!I7</f>
        <v>1500</v>
      </c>
      <c r="I27" s="554">
        <f>Controle!$G$16*Pessoal!J7</f>
        <v>1500</v>
      </c>
      <c r="J27" s="554">
        <f>Controle!$G$16*Pessoal!K7</f>
        <v>1500</v>
      </c>
      <c r="K27" s="554">
        <f>Controle!$G$16*Pessoal!L7</f>
        <v>0</v>
      </c>
      <c r="L27" s="554">
        <f>Controle!$G$16*Pessoal!M7</f>
        <v>0</v>
      </c>
      <c r="M27" s="554">
        <f>Controle!$G$16*Pessoal!N7</f>
        <v>0</v>
      </c>
      <c r="N27" s="554">
        <f>Controle!$G$16*Pessoal!O7</f>
        <v>0</v>
      </c>
      <c r="O27" s="554">
        <f>Controle!$G$16*Pessoal!P7</f>
        <v>0</v>
      </c>
      <c r="P27" s="554">
        <f>Controle!$G$16*Pessoal!Q7</f>
        <v>0</v>
      </c>
      <c r="Q27" s="554">
        <f>Controle!$G$16*Pessoal!R7</f>
        <v>0</v>
      </c>
      <c r="R27" s="554">
        <f>Controle!$G$16*Pessoal!S7</f>
        <v>0</v>
      </c>
      <c r="S27" s="554">
        <f>Controle!$G$16*Pessoal!T7</f>
        <v>0</v>
      </c>
      <c r="T27" s="554">
        <f>Controle!$G$16*Pessoal!U7</f>
        <v>0</v>
      </c>
      <c r="U27" s="554">
        <f>Controle!$G$16*Pessoal!V7</f>
        <v>0</v>
      </c>
      <c r="V27" s="554">
        <f>Controle!$G$16*Pessoal!W7</f>
        <v>0</v>
      </c>
      <c r="W27" s="554">
        <f>Controle!$G$16*Pessoal!X7</f>
        <v>0</v>
      </c>
      <c r="X27" s="554">
        <f>Controle!$G$16*Pessoal!Y7</f>
        <v>0</v>
      </c>
      <c r="Y27" s="554">
        <f>Controle!$G$16*Pessoal!Z7</f>
        <v>0</v>
      </c>
      <c r="Z27" s="554">
        <f>Controle!$G$16*Pessoal!AA7</f>
        <v>0</v>
      </c>
      <c r="AA27" s="554">
        <f>Controle!$G$16*Pessoal!AB7</f>
        <v>0</v>
      </c>
      <c r="AB27" s="554">
        <f>Controle!$G$16*Pessoal!AC7</f>
        <v>0</v>
      </c>
      <c r="AC27" s="554">
        <f>Controle!$G$16*Pessoal!AD7</f>
        <v>0</v>
      </c>
      <c r="AD27" s="554">
        <f>Controle!$G$16*Pessoal!AE7</f>
        <v>0</v>
      </c>
      <c r="AE27" s="554">
        <f>Controle!$G$16*Pessoal!AF7</f>
        <v>0</v>
      </c>
      <c r="AF27" s="554">
        <f>Controle!$G$16*Pessoal!AG7</f>
        <v>0</v>
      </c>
      <c r="AG27" s="554">
        <f>Controle!$G$16*Pessoal!AH7</f>
        <v>0</v>
      </c>
      <c r="AH27" s="554">
        <f>Controle!$G$16*Pessoal!AI7</f>
        <v>0</v>
      </c>
      <c r="AI27" s="554">
        <f>Controle!$G$16*Pessoal!AJ7</f>
        <v>0</v>
      </c>
      <c r="AJ27" s="554">
        <f>Controle!$G$16*Pessoal!AK7</f>
        <v>0</v>
      </c>
      <c r="AK27" s="554">
        <f>Controle!$G$16*Pessoal!AL7</f>
        <v>0</v>
      </c>
      <c r="AL27" s="554">
        <f>Controle!$G$16*Pessoal!AM7</f>
        <v>0</v>
      </c>
      <c r="AM27" s="554">
        <f>Controle!$G$16*Pessoal!AN7</f>
        <v>0</v>
      </c>
      <c r="AN27" s="554">
        <f>Controle!$G$16*Pessoal!AO7</f>
        <v>0</v>
      </c>
      <c r="AO27" s="554">
        <f>Controle!$G$16*Pessoal!AP7</f>
        <v>0</v>
      </c>
      <c r="AP27" s="554">
        <f>Controle!$G$16*Pessoal!AQ7</f>
        <v>0</v>
      </c>
      <c r="AQ27" s="554">
        <f>Controle!$G$16*Pessoal!AR7</f>
        <v>0</v>
      </c>
      <c r="AR27" s="554">
        <f>Controle!$G$16*Pessoal!AS7</f>
        <v>0</v>
      </c>
      <c r="AS27" s="487">
        <f>SUM(D27:AR27)</f>
        <v>10500</v>
      </c>
    </row>
    <row r="28" spans="1:47">
      <c r="B28" s="552" t="s">
        <v>574</v>
      </c>
      <c r="C28" s="550">
        <v>1000</v>
      </c>
      <c r="D28" s="554">
        <f>Premissas!D89*Premissas!D100/1000</f>
        <v>1917.896002446555</v>
      </c>
      <c r="E28" s="554">
        <v>0</v>
      </c>
      <c r="F28" s="554">
        <v>0</v>
      </c>
      <c r="G28" s="554">
        <v>0</v>
      </c>
      <c r="H28" s="554">
        <v>0</v>
      </c>
      <c r="I28" s="554">
        <v>0</v>
      </c>
      <c r="J28" s="554">
        <v>0</v>
      </c>
      <c r="K28" s="554">
        <v>0</v>
      </c>
      <c r="L28" s="554">
        <v>0</v>
      </c>
      <c r="M28" s="554">
        <v>0</v>
      </c>
      <c r="N28" s="554">
        <v>0</v>
      </c>
      <c r="O28" s="554">
        <v>0</v>
      </c>
      <c r="P28" s="554">
        <v>0</v>
      </c>
      <c r="Q28" s="554">
        <v>0</v>
      </c>
      <c r="R28" s="554">
        <v>0</v>
      </c>
      <c r="S28" s="554">
        <v>0</v>
      </c>
      <c r="T28" s="554">
        <v>0</v>
      </c>
      <c r="U28" s="554">
        <v>0</v>
      </c>
      <c r="V28" s="554">
        <v>0</v>
      </c>
      <c r="W28" s="554">
        <v>0</v>
      </c>
      <c r="X28" s="554">
        <v>0</v>
      </c>
      <c r="Y28" s="554">
        <v>0</v>
      </c>
      <c r="Z28" s="554">
        <v>0</v>
      </c>
      <c r="AA28" s="554">
        <v>0</v>
      </c>
      <c r="AB28" s="554">
        <v>0</v>
      </c>
      <c r="AC28" s="554">
        <v>0</v>
      </c>
      <c r="AD28" s="554">
        <v>0</v>
      </c>
      <c r="AE28" s="554">
        <v>0</v>
      </c>
      <c r="AF28" s="554">
        <v>0</v>
      </c>
      <c r="AG28" s="554">
        <v>0</v>
      </c>
      <c r="AH28" s="554">
        <v>0</v>
      </c>
      <c r="AI28" s="554">
        <v>0</v>
      </c>
      <c r="AJ28" s="554">
        <v>0</v>
      </c>
      <c r="AK28" s="554">
        <v>0</v>
      </c>
      <c r="AL28" s="554">
        <v>0</v>
      </c>
      <c r="AM28" s="554">
        <v>0</v>
      </c>
      <c r="AN28" s="554">
        <v>0</v>
      </c>
      <c r="AO28" s="554">
        <v>0</v>
      </c>
      <c r="AP28" s="554">
        <v>0</v>
      </c>
      <c r="AQ28" s="554">
        <v>0</v>
      </c>
      <c r="AR28" s="554">
        <v>0</v>
      </c>
      <c r="AS28" s="487">
        <f>SUM(E28:AR28)</f>
        <v>0</v>
      </c>
    </row>
    <row r="29" spans="1:47">
      <c r="B29" s="552" t="s">
        <v>1240</v>
      </c>
      <c r="C29" s="550">
        <v>1000</v>
      </c>
      <c r="E29" s="554">
        <f ca="1">IF((E17+E24+E27)&gt;E30,0,IF((E17+E24+E27)&gt;0,E30-(E17+E24+E27),E30))</f>
        <v>0</v>
      </c>
      <c r="F29" s="554">
        <f t="shared" ref="F29:L29" ca="1" si="12">IF((F17+F24+F27)&gt;F30,0,IF((F17+F24+F27)&gt;0,F30-(F17+F24+F27),F30))</f>
        <v>0</v>
      </c>
      <c r="G29" s="554">
        <f t="shared" ca="1" si="12"/>
        <v>0</v>
      </c>
      <c r="H29" s="554">
        <f t="shared" ca="1" si="12"/>
        <v>0</v>
      </c>
      <c r="I29" s="554">
        <f t="shared" ca="1" si="12"/>
        <v>0</v>
      </c>
      <c r="J29" s="554">
        <f t="shared" ca="1" si="12"/>
        <v>0</v>
      </c>
      <c r="K29" s="554">
        <f t="shared" ca="1" si="12"/>
        <v>0</v>
      </c>
      <c r="L29" s="554">
        <f t="shared" ca="1" si="12"/>
        <v>750</v>
      </c>
      <c r="M29" s="554">
        <f t="shared" ref="M29" ca="1" si="13">IF((M17+M24+M27)&gt;M30,0,IF((M17+M24+M27)&gt;0,M30-(M17+M24+M27),M30))</f>
        <v>746.83676940881082</v>
      </c>
      <c r="N29" s="554">
        <f t="shared" ref="N29" ca="1" si="14">IF((N17+N24+N27)&gt;N30,0,IF((N17+N24+N27)&gt;0,N30-(N17+N24+N27),N30))</f>
        <v>171.38678910217752</v>
      </c>
      <c r="O29" s="554">
        <f t="shared" ref="O29" ca="1" si="15">IF((O17+O24+O27)&gt;O30,0,IF((O17+O24+O27)&gt;0,O30-(O17+O24+O27),O30))</f>
        <v>162.97027989862804</v>
      </c>
      <c r="P29" s="554">
        <f t="shared" ref="P29" ca="1" si="16">IF((P17+P24+P27)&gt;P30,0,IF((P17+P24+P27)&gt;0,P30-(P17+P24+P27),P30))</f>
        <v>157.19081647534935</v>
      </c>
      <c r="Q29" s="554">
        <f t="shared" ref="Q29" ca="1" si="17">IF((Q17+Q24+Q27)&gt;Q30,0,IF((Q17+Q24+Q27)&gt;0,Q30-(Q17+Q24+Q27),Q30))</f>
        <v>137.51766431734885</v>
      </c>
      <c r="R29" s="554">
        <f t="shared" ref="R29" ca="1" si="18">IF((R17+R24+R27)&gt;R30,0,IF((R17+R24+R27)&gt;0,R30-(R17+R24+R27),R30))</f>
        <v>115.24810417482166</v>
      </c>
      <c r="S29" s="554">
        <f t="shared" ref="S29" ca="1" si="19">IF((S17+S24+S27)&gt;S30,0,IF((S17+S24+S27)&gt;0,S30-(S17+S24+S27),S30))</f>
        <v>81.192194835034016</v>
      </c>
      <c r="T29" s="554">
        <f t="shared" ref="T29" ca="1" si="20">IF((T17+T24+T27)&gt;T30,0,IF((T17+T24+T27)&gt;0,T30-(T17+T24+T27),T30))</f>
        <v>76.634012471305368</v>
      </c>
      <c r="U29" s="554">
        <f t="shared" ref="U29" ca="1" si="21">IF((U17+U24+U27)&gt;U30,0,IF((U17+U24+U27)&gt;0,U30-(U17+U24+U27),U30))</f>
        <v>61.971675167385513</v>
      </c>
      <c r="V29" s="554">
        <f t="shared" ref="V29" ca="1" si="22">IF((V17+V24+V27)&gt;V30,0,IF((V17+V24+V27)&gt;0,V30-(V17+V24+V27),V30))</f>
        <v>61.971675167385499</v>
      </c>
      <c r="W29" s="554">
        <f t="shared" ref="W29" ca="1" si="23">IF((W17+W24+W27)&gt;W30,0,IF((W17+W24+W27)&gt;0,W30-(W17+W24+W27),W30))</f>
        <v>17.375860864530864</v>
      </c>
      <c r="X29" s="554">
        <f t="shared" ref="X29" ca="1" si="24">IF((X17+X24+X27)&gt;X30,0,IF((X17+X24+X27)&gt;0,X30-(X17+X24+X27),X30))</f>
        <v>0</v>
      </c>
      <c r="Y29" s="554">
        <f t="shared" ref="Y29" ca="1" si="25">IF((Y17+Y24+Y27)&gt;Y30,0,IF((Y17+Y24+Y27)&gt;0,Y30-(Y17+Y24+Y27),Y30))</f>
        <v>0</v>
      </c>
      <c r="Z29" s="554">
        <f t="shared" ref="Z29" ca="1" si="26">IF((Z17+Z24+Z27)&gt;Z30,0,IF((Z17+Z24+Z27)&gt;0,Z30-(Z17+Z24+Z27),Z30))</f>
        <v>0</v>
      </c>
      <c r="AA29" s="554">
        <f t="shared" ref="AA29" ca="1" si="27">IF((AA17+AA24+AA27)&gt;AA30,0,IF((AA17+AA24+AA27)&gt;0,AA30-(AA17+AA24+AA27),AA30))</f>
        <v>0</v>
      </c>
      <c r="AB29" s="554">
        <f t="shared" ref="AB29" ca="1" si="28">IF((AB17+AB24+AB27)&gt;AB30,0,IF((AB17+AB24+AB27)&gt;0,AB30-(AB17+AB24+AB27),AB30))</f>
        <v>0</v>
      </c>
      <c r="AC29" s="554">
        <f t="shared" ref="AC29" ca="1" si="29">IF((AC17+AC24+AC27)&gt;AC30,0,IF((AC17+AC24+AC27)&gt;0,AC30-(AC17+AC24+AC27),AC30))</f>
        <v>0</v>
      </c>
      <c r="AD29" s="554">
        <f t="shared" ref="AD29" ca="1" si="30">IF((AD17+AD24+AD27)&gt;AD30,0,IF((AD17+AD24+AD27)&gt;0,AD30-(AD17+AD24+AD27),AD30))</f>
        <v>0</v>
      </c>
      <c r="AE29" s="554">
        <f t="shared" ref="AE29" ca="1" si="31">IF((AE17+AE24+AE27)&gt;AE30,0,IF((AE17+AE24+AE27)&gt;0,AE30-(AE17+AE24+AE27),AE30))</f>
        <v>0</v>
      </c>
      <c r="AF29" s="554">
        <f t="shared" ref="AF29" ca="1" si="32">IF((AF17+AF24+AF27)&gt;AF30,0,IF((AF17+AF24+AF27)&gt;0,AF30-(AF17+AF24+AF27),AF30))</f>
        <v>0</v>
      </c>
      <c r="AG29" s="554">
        <f t="shared" ref="AG29" ca="1" si="33">IF((AG17+AG24+AG27)&gt;AG30,0,IF((AG17+AG24+AG27)&gt;0,AG30-(AG17+AG24+AG27),AG30))</f>
        <v>0</v>
      </c>
      <c r="AH29" s="554">
        <f t="shared" ref="AH29" ca="1" si="34">IF((AH17+AH24+AH27)&gt;AH30,0,IF((AH17+AH24+AH27)&gt;0,AH30-(AH17+AH24+AH27),AH30))</f>
        <v>0</v>
      </c>
      <c r="AI29" s="554">
        <f t="shared" ref="AI29" ca="1" si="35">IF((AI17+AI24+AI27)&gt;AI30,0,IF((AI17+AI24+AI27)&gt;0,AI30-(AI17+AI24+AI27),AI30))</f>
        <v>0</v>
      </c>
      <c r="AJ29" s="554">
        <f t="shared" ref="AJ29" ca="1" si="36">IF((AJ17+AJ24+AJ27)&gt;AJ30,0,IF((AJ17+AJ24+AJ27)&gt;0,AJ30-(AJ17+AJ24+AJ27),AJ30))</f>
        <v>0</v>
      </c>
      <c r="AK29" s="554">
        <f t="shared" ref="AK29" ca="1" si="37">IF((AK17+AK24+AK27)&gt;AK30,0,IF((AK17+AK24+AK27)&gt;0,AK30-(AK17+AK24+AK27),AK30))</f>
        <v>93.983273017581766</v>
      </c>
      <c r="AL29" s="554">
        <f t="shared" ref="AL29" ca="1" si="38">IF((AL17+AL24+AL27)&gt;AL30,0,IF((AL17+AL24+AL27)&gt;0,AL30-(AL17+AL24+AL27),AL30))</f>
        <v>93.983273017582079</v>
      </c>
      <c r="AM29" s="554">
        <f t="shared" ref="AM29" ca="1" si="39">IF((AM17+AM24+AM27)&gt;AM30,0,IF((AM17+AM24+AM27)&gt;0,AM30-(AM17+AM24+AM27),AM30))</f>
        <v>93.983273017582988</v>
      </c>
      <c r="AN29" s="554">
        <f t="shared" ref="AN29" ca="1" si="40">IF((AN17+AN24+AN27)&gt;AN30,0,IF((AN17+AN24+AN27)&gt;0,AN30-(AN17+AN24+AN27),AN30))</f>
        <v>0</v>
      </c>
      <c r="AO29" s="554">
        <f t="shared" ref="AO29" ca="1" si="41">IF((AO17+AO24+AO27)&gt;AO30,0,IF((AO17+AO24+AO27)&gt;0,AO30-(AO17+AO24+AO27),AO30))</f>
        <v>0</v>
      </c>
      <c r="AP29" s="554">
        <f t="shared" ref="AP29" ca="1" si="42">IF((AP17+AP24+AP27)&gt;AP30,0,IF((AP17+AP24+AP27)&gt;0,AP30-(AP17+AP24+AP27),AP30))</f>
        <v>0</v>
      </c>
      <c r="AQ29" s="554">
        <f t="shared" ref="AQ29" ca="1" si="43">IF((AQ17+AQ24+AQ27)&gt;AQ30,0,IF((AQ17+AQ24+AQ27)&gt;0,AQ30-(AQ17+AQ24+AQ27),AQ30))</f>
        <v>0</v>
      </c>
      <c r="AR29" s="554">
        <f t="shared" ref="AR29" ca="1" si="44">IF((AR17+AR24+AR27)&gt;AR30,0,IF((AR17+AR24+AR27)&gt;0,AR30-(AR17+AR24+AR27),AR30))</f>
        <v>0</v>
      </c>
      <c r="AS29" s="487">
        <f ca="1">SUM(E29:AR29)</f>
        <v>2822.245660935524</v>
      </c>
    </row>
    <row r="30" spans="1:47">
      <c r="B30" s="795" t="s">
        <v>929</v>
      </c>
      <c r="C30" s="550">
        <v>1000</v>
      </c>
      <c r="E30" s="1139">
        <v>750</v>
      </c>
      <c r="F30" s="162">
        <f>IFERROR(IF('Premissas macro'!F19=1,$E30,($C$33-SUM($E$30:E30))/SUM(F5:$AR$5)),0)</f>
        <v>750</v>
      </c>
      <c r="G30" s="162">
        <f>IFERROR(IF('Premissas macro'!G19=1,$E30,($C$33-SUM($E$30:F30))/SUM(G5:$AR$5)),0)</f>
        <v>750</v>
      </c>
      <c r="H30" s="162">
        <f>IFERROR(IF('Premissas macro'!H19=1,$E30,($C$33-SUM($E$30:G30))/SUM(H5:$AR$5)),0)</f>
        <v>750</v>
      </c>
      <c r="I30" s="162">
        <f>IFERROR(IF('Premissas macro'!I19=1,$E30,($C$33-SUM($E$30:H30))/SUM(I5:$AR$5)),0)</f>
        <v>750</v>
      </c>
      <c r="J30" s="162">
        <f>IFERROR(IF('Premissas macro'!J19=1,$E30,($C$33-SUM($E$30:I30))/SUM(J5:$AR$5)),0)</f>
        <v>750</v>
      </c>
      <c r="K30" s="162">
        <f>IFERROR(IF('Premissas macro'!K19=1,$E30,($C$33-SUM($E$30:J30))/SUM(K5:$AR$5)),0)</f>
        <v>750</v>
      </c>
      <c r="L30" s="162">
        <f>IFERROR(IF('Premissas macro'!L19=1,$E30,($C$33-SUM($E$30:K30))/SUM(L5:$AR$5)),0)</f>
        <v>750</v>
      </c>
      <c r="M30" s="162">
        <f>IFERROR(IF('Premissas macro'!M19=1,$E30,($C$33-SUM($E$30:L30))/SUM(M5:$AR$5)),0)</f>
        <v>750</v>
      </c>
      <c r="N30" s="162">
        <f ca="1">IFERROR(IF('Premissas macro'!N19=1,$E30,($C$33-SUM($E$30:M30))/SUM(N5:$AR$5)),0)</f>
        <v>175.36955101309553</v>
      </c>
      <c r="O30" s="162">
        <f ca="1">IFERROR(IF('Premissas macro'!O19=1,$E30,($C$33-SUM($E$30:N30))/SUM(O5:$AR$5)),0)</f>
        <v>175.3695510130955</v>
      </c>
      <c r="P30" s="162">
        <f ca="1">IFERROR(IF('Premissas macro'!P19=1,$E30,($C$33-SUM($E$30:O30))/SUM(P5:$AR$5)),0)</f>
        <v>175.3695510130955</v>
      </c>
      <c r="Q30" s="162">
        <f ca="1">IFERROR(IF('Premissas macro'!Q19=1,$E30,($C$33-SUM($E$30:P30))/SUM(Q5:$AR$5)),0)</f>
        <v>175.3695510130955</v>
      </c>
      <c r="R30" s="162">
        <f ca="1">IFERROR(IF('Premissas macro'!R19=1,$E30,($C$33-SUM($E$30:Q30))/SUM(R5:$AR$5)),0)</f>
        <v>175.3695510130955</v>
      </c>
      <c r="S30" s="162">
        <f ca="1">IFERROR(IF('Premissas macro'!S19=1,$E30,($C$33-SUM($E$30:R30))/SUM(S5:$AR$5)),0)</f>
        <v>175.3695510130955</v>
      </c>
      <c r="T30" s="162">
        <f ca="1">IFERROR(IF('Premissas macro'!T19=1,$E30,($C$33-SUM($E$30:S30))/SUM(T5:$AR$5)),0)</f>
        <v>175.3695510130955</v>
      </c>
      <c r="U30" s="162">
        <f ca="1">IFERROR(IF('Premissas macro'!U19=1,$E30,($C$33-SUM($E$30:T30))/SUM(U5:$AR$5)),0)</f>
        <v>175.3695510130955</v>
      </c>
      <c r="V30" s="162">
        <f ca="1">IFERROR(IF('Premissas macro'!V19=1,$E30,($C$33-SUM($E$30:U30))/SUM(V5:$AR$5)),0)</f>
        <v>175.36955101309547</v>
      </c>
      <c r="W30" s="162">
        <f ca="1">IFERROR(IF('Premissas macro'!W19=1,$E30,($C$33-SUM($E$30:V30))/SUM(W5:$AR$5)),0)</f>
        <v>175.36955101309553</v>
      </c>
      <c r="X30" s="162">
        <f ca="1">IFERROR(IF('Premissas macro'!X19=1,$E30,($C$33-SUM($E$30:W30))/SUM(X5:$AR$5)),0)</f>
        <v>175.36955101309559</v>
      </c>
      <c r="Y30" s="162">
        <f ca="1">IFERROR(IF('Premissas macro'!Y19=1,$E30,($C$33-SUM($E$30:X30))/SUM(Y5:$AR$5)),0)</f>
        <v>175.36955101309553</v>
      </c>
      <c r="Z30" s="162">
        <f ca="1">IFERROR(IF('Premissas macro'!Z19=1,$E30,($C$33-SUM($E$30:Y30))/SUM(Z5:$AR$5)),0)</f>
        <v>175.36955101309559</v>
      </c>
      <c r="AA30" s="162">
        <f ca="1">IFERROR(IF('Premissas macro'!AA19=1,$E30,($C$33-SUM($E$30:Z30))/SUM(AA5:$AR$5)),0)</f>
        <v>175.36955101309564</v>
      </c>
      <c r="AB30" s="162">
        <f ca="1">IFERROR(IF('Premissas macro'!AB19=1,$E30,($C$33-SUM($E$30:AA30))/SUM(AB5:$AR$5)),0)</f>
        <v>175.36955101309559</v>
      </c>
      <c r="AC30" s="162">
        <f ca="1">IFERROR(IF('Premissas macro'!AC19=1,$E30,($C$33-SUM($E$30:AB30))/SUM(AC5:$AR$5)),0)</f>
        <v>175.3695510130955</v>
      </c>
      <c r="AD30" s="162">
        <f ca="1">IFERROR(IF('Premissas macro'!AD19=1,$E30,($C$33-SUM($E$30:AC30))/SUM(AD5:$AR$5)),0)</f>
        <v>175.36955101309559</v>
      </c>
      <c r="AE30" s="162">
        <f ca="1">IFERROR(IF('Premissas macro'!AE19=1,$E30,($C$33-SUM($E$30:AD30))/SUM(AE5:$AR$5)),0)</f>
        <v>175.3695510130957</v>
      </c>
      <c r="AF30" s="162">
        <f ca="1">IFERROR(IF('Premissas macro'!AF19=1,$E30,($C$33-SUM($E$30:AE30))/SUM(AF5:$AR$5)),0)</f>
        <v>175.36955101309559</v>
      </c>
      <c r="AG30" s="162">
        <f ca="1">IFERROR(IF('Premissas macro'!AG19=1,$E30,($C$33-SUM($E$30:AF30))/SUM(AG5:$AR$5)),0)</f>
        <v>175.36955101309545</v>
      </c>
      <c r="AH30" s="162">
        <f ca="1">IFERROR(IF('Premissas macro'!AH19=1,$E30,($C$33-SUM($E$30:AG30))/SUM(AH5:$AR$5)),0)</f>
        <v>175.36955101309559</v>
      </c>
      <c r="AI30" s="162">
        <f ca="1">IFERROR(IF('Premissas macro'!AI19=1,$E30,($C$33-SUM($E$30:AH30))/SUM(AI5:$AR$5)),0)</f>
        <v>175.36955101309576</v>
      </c>
      <c r="AJ30" s="162">
        <f ca="1">IFERROR(IF('Premissas macro'!AJ19=1,$E30,($C$33-SUM($E$30:AI30))/SUM(AJ5:$AR$5)),0)</f>
        <v>175.36955101309559</v>
      </c>
      <c r="AK30" s="162">
        <f ca="1">IFERROR(IF('Premissas macro'!AK19=1,$E30,($C$33-SUM($E$30:AJ30))/SUM(AK5:$AR$5)),0)</f>
        <v>175.36955101309528</v>
      </c>
      <c r="AL30" s="162">
        <f ca="1">IFERROR(IF('Premissas macro'!AL19=1,$E30,($C$33-SUM($E$30:AK30))/SUM(AL5:$AR$5)),0)</f>
        <v>175.36955101309559</v>
      </c>
      <c r="AM30" s="162">
        <f ca="1">IFERROR(IF('Premissas macro'!AM19=1,$E30,($C$33-SUM($E$30:AL30))/SUM(AM5:$AR$5)),0)</f>
        <v>175.3695510130965</v>
      </c>
      <c r="AN30" s="162">
        <f ca="1">IFERROR(IF('Premissas macro'!AN19=1,$E30,($C$33-SUM($E$30:AM30))/SUM(AN5:$AR$5)),0)</f>
        <v>0</v>
      </c>
      <c r="AO30" s="162">
        <f ca="1">IFERROR(IF('Premissas macro'!AO19=1,$E30,($C$33-SUM($E$30:AN30))/SUM(AO5:$AR$5)),0)</f>
        <v>0</v>
      </c>
      <c r="AP30" s="162">
        <f ca="1">IFERROR(IF('Premissas macro'!AP19=1,$E30,($C$33-SUM($E$30:AO30))/SUM(AP5:$AR$5)),0)</f>
        <v>0</v>
      </c>
      <c r="AQ30" s="162">
        <f ca="1">IFERROR(IF('Premissas macro'!AQ19=1,$E30,($C$33-SUM($E$30:AP30))/SUM(AQ5:$AR$5)),0)</f>
        <v>0</v>
      </c>
      <c r="AR30" s="162">
        <f ca="1">IFERROR(IF('Premissas macro'!AR19=1,$E30,($C$33-SUM($E$30:AQ30))/SUM(AR5:$AR$5)),0)</f>
        <v>0</v>
      </c>
      <c r="AS30" s="114">
        <f ca="1">SUM(E30:AR30)</f>
        <v>11309.608326340483</v>
      </c>
      <c r="AT30" s="978">
        <f ca="1">AS30/AS31</f>
        <v>0.19762071452319876</v>
      </c>
      <c r="AU30" s="1011">
        <f ca="1">AS30/(AS17+AS24+AS27)</f>
        <v>0.3</v>
      </c>
    </row>
    <row r="31" spans="1:47">
      <c r="B31" s="175" t="s">
        <v>1227</v>
      </c>
      <c r="C31" s="550">
        <v>1000</v>
      </c>
      <c r="E31" s="162">
        <f ca="1">($AS$24+$AS$17+$AS$27+DRE!AS32+DRE!AS33+INV!AS60)/Controle!$N$11*E5</f>
        <v>1635.1103033226725</v>
      </c>
      <c r="F31" s="162">
        <f ca="1">$E31*F$5</f>
        <v>1635.1103033226725</v>
      </c>
      <c r="G31" s="162">
        <f t="shared" ref="G31:AR31" ca="1" si="45">$E31*G$5</f>
        <v>1635.1103033226725</v>
      </c>
      <c r="H31" s="162">
        <f t="shared" ca="1" si="45"/>
        <v>1635.1103033226725</v>
      </c>
      <c r="I31" s="162">
        <f t="shared" ca="1" si="45"/>
        <v>1635.1103033226725</v>
      </c>
      <c r="J31" s="162">
        <f t="shared" ca="1" si="45"/>
        <v>1635.1103033226725</v>
      </c>
      <c r="K31" s="162">
        <f t="shared" ca="1" si="45"/>
        <v>1635.1103033226725</v>
      </c>
      <c r="L31" s="162">
        <f t="shared" ca="1" si="45"/>
        <v>1635.1103033226725</v>
      </c>
      <c r="M31" s="162">
        <f t="shared" ca="1" si="45"/>
        <v>1635.1103033226725</v>
      </c>
      <c r="N31" s="162">
        <f t="shared" ca="1" si="45"/>
        <v>1635.1103033226725</v>
      </c>
      <c r="O31" s="162">
        <f t="shared" ca="1" si="45"/>
        <v>1635.1103033226725</v>
      </c>
      <c r="P31" s="162">
        <f t="shared" ca="1" si="45"/>
        <v>1635.1103033226725</v>
      </c>
      <c r="Q31" s="162">
        <f t="shared" ca="1" si="45"/>
        <v>1635.1103033226725</v>
      </c>
      <c r="R31" s="162">
        <f t="shared" ca="1" si="45"/>
        <v>1635.1103033226725</v>
      </c>
      <c r="S31" s="162">
        <f t="shared" ca="1" si="45"/>
        <v>1635.1103033226725</v>
      </c>
      <c r="T31" s="162">
        <f t="shared" ca="1" si="45"/>
        <v>1635.1103033226725</v>
      </c>
      <c r="U31" s="162">
        <f t="shared" ca="1" si="45"/>
        <v>1635.1103033226725</v>
      </c>
      <c r="V31" s="162">
        <f t="shared" ca="1" si="45"/>
        <v>1635.1103033226725</v>
      </c>
      <c r="W31" s="162">
        <f t="shared" ca="1" si="45"/>
        <v>1635.1103033226725</v>
      </c>
      <c r="X31" s="162">
        <f t="shared" ca="1" si="45"/>
        <v>1635.1103033226725</v>
      </c>
      <c r="Y31" s="162">
        <f t="shared" ca="1" si="45"/>
        <v>1635.1103033226725</v>
      </c>
      <c r="Z31" s="162">
        <f t="shared" ca="1" si="45"/>
        <v>1635.1103033226725</v>
      </c>
      <c r="AA31" s="162">
        <f t="shared" ca="1" si="45"/>
        <v>1635.1103033226725</v>
      </c>
      <c r="AB31" s="162">
        <f t="shared" ca="1" si="45"/>
        <v>1635.1103033226725</v>
      </c>
      <c r="AC31" s="162">
        <f t="shared" ca="1" si="45"/>
        <v>1635.1103033226725</v>
      </c>
      <c r="AD31" s="162">
        <f t="shared" ca="1" si="45"/>
        <v>1635.1103033226725</v>
      </c>
      <c r="AE31" s="162">
        <f t="shared" ca="1" si="45"/>
        <v>1635.1103033226725</v>
      </c>
      <c r="AF31" s="162">
        <f t="shared" ca="1" si="45"/>
        <v>1635.1103033226725</v>
      </c>
      <c r="AG31" s="162">
        <f t="shared" ca="1" si="45"/>
        <v>1635.1103033226725</v>
      </c>
      <c r="AH31" s="162">
        <f t="shared" ca="1" si="45"/>
        <v>1635.1103033226725</v>
      </c>
      <c r="AI31" s="162">
        <f t="shared" ca="1" si="45"/>
        <v>1635.1103033226725</v>
      </c>
      <c r="AJ31" s="162">
        <f t="shared" ca="1" si="45"/>
        <v>1635.1103033226725</v>
      </c>
      <c r="AK31" s="162">
        <f t="shared" ca="1" si="45"/>
        <v>1635.1103033226725</v>
      </c>
      <c r="AL31" s="162">
        <f t="shared" ca="1" si="45"/>
        <v>1635.1103033226725</v>
      </c>
      <c r="AM31" s="162">
        <f t="shared" ca="1" si="45"/>
        <v>1635.1103033226725</v>
      </c>
      <c r="AN31" s="162">
        <f t="shared" ca="1" si="45"/>
        <v>0</v>
      </c>
      <c r="AO31" s="162">
        <f t="shared" ca="1" si="45"/>
        <v>0</v>
      </c>
      <c r="AP31" s="162">
        <f t="shared" ca="1" si="45"/>
        <v>0</v>
      </c>
      <c r="AQ31" s="162">
        <f t="shared" ca="1" si="45"/>
        <v>0</v>
      </c>
      <c r="AR31" s="162">
        <f t="shared" ca="1" si="45"/>
        <v>0</v>
      </c>
      <c r="AS31" s="114">
        <f ca="1">SUM(E31:AR31)</f>
        <v>57228.860616293568</v>
      </c>
      <c r="AT31" s="858">
        <f ca="1">AS31*1000</f>
        <v>57228860.616293572</v>
      </c>
    </row>
    <row r="32" spans="1:47">
      <c r="B32" s="552"/>
      <c r="C32" s="1052">
        <f ca="1">AS17+AS24+AS27</f>
        <v>37698.694421134947</v>
      </c>
      <c r="D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77"/>
      <c r="AN32" s="935"/>
      <c r="AO32" s="935"/>
      <c r="AP32" s="935"/>
      <c r="AQ32" s="935"/>
      <c r="AR32" s="935"/>
      <c r="AS32" s="487"/>
    </row>
    <row r="33" spans="2:48">
      <c r="B33" s="552"/>
      <c r="C33" s="1052">
        <f ca="1">C32*30%</f>
        <v>11309.608326340483</v>
      </c>
      <c r="D33" s="162"/>
      <c r="E33" s="162"/>
      <c r="F33" s="162"/>
      <c r="G33" s="162"/>
      <c r="H33" s="162"/>
      <c r="I33" s="162"/>
      <c r="J33" s="162"/>
      <c r="K33" s="162"/>
      <c r="L33" s="162"/>
      <c r="M33" s="162"/>
      <c r="N33" s="554"/>
      <c r="O33" s="554"/>
      <c r="P33" s="554"/>
      <c r="Q33" s="554"/>
      <c r="R33" s="554"/>
      <c r="S33" s="554"/>
      <c r="T33" s="554"/>
      <c r="U33" s="554"/>
      <c r="V33" s="554"/>
      <c r="W33" s="554"/>
      <c r="X33" s="554"/>
      <c r="Y33" s="554"/>
      <c r="Z33" s="554"/>
      <c r="AA33" s="554"/>
      <c r="AB33" s="554"/>
      <c r="AC33" s="554"/>
      <c r="AD33" s="554"/>
      <c r="AE33" s="554"/>
      <c r="AF33" s="554"/>
      <c r="AG33" s="554"/>
      <c r="AH33" s="554"/>
      <c r="AI33" s="554"/>
      <c r="AJ33" s="554"/>
      <c r="AK33" s="554"/>
      <c r="AL33" s="554"/>
      <c r="AM33" s="554"/>
      <c r="AN33" s="554"/>
      <c r="AO33" s="554"/>
      <c r="AP33" s="554"/>
      <c r="AQ33" s="554"/>
      <c r="AR33" s="554"/>
      <c r="AS33" s="487"/>
      <c r="AU33" s="1044"/>
    </row>
    <row r="34" spans="2:48">
      <c r="B34" s="552"/>
      <c r="D34" s="554"/>
      <c r="F34" s="554"/>
      <c r="G34" s="554"/>
      <c r="H34" s="554"/>
      <c r="I34" s="554"/>
      <c r="J34" s="554"/>
      <c r="K34" s="554"/>
      <c r="L34" s="554"/>
      <c r="M34" s="554"/>
      <c r="N34" s="554"/>
      <c r="O34" s="554"/>
      <c r="P34" s="554"/>
      <c r="Q34" s="554"/>
      <c r="R34" s="554"/>
      <c r="S34" s="554"/>
      <c r="T34" s="554"/>
      <c r="U34" s="554"/>
      <c r="V34" s="554"/>
      <c r="W34" s="554"/>
      <c r="X34" s="554"/>
      <c r="Y34" s="554"/>
      <c r="Z34" s="554"/>
      <c r="AA34" s="554"/>
      <c r="AB34" s="554"/>
      <c r="AC34" s="554"/>
      <c r="AD34" s="554"/>
      <c r="AE34" s="554"/>
      <c r="AF34" s="554"/>
      <c r="AG34" s="554"/>
      <c r="AH34" s="554"/>
      <c r="AI34" s="554"/>
      <c r="AJ34" s="554"/>
      <c r="AK34" s="554"/>
      <c r="AL34" s="554"/>
      <c r="AM34" s="554"/>
      <c r="AN34" s="554"/>
      <c r="AO34" s="554"/>
      <c r="AP34" s="554"/>
      <c r="AQ34" s="554"/>
      <c r="AR34" s="554"/>
      <c r="AS34" s="487"/>
      <c r="AU34" s="1044"/>
      <c r="AV34" s="683"/>
    </row>
    <row r="35" spans="2:48">
      <c r="B35" s="975" t="s">
        <v>1002</v>
      </c>
      <c r="C35" s="974">
        <v>1000</v>
      </c>
      <c r="D35" s="128"/>
      <c r="E35" s="277">
        <f t="shared" ref="E35:AR35" ca="1" si="46">E17+E24</f>
        <v>3074.827976110902</v>
      </c>
      <c r="F35" s="277">
        <f t="shared" ca="1" si="46"/>
        <v>3074.827976110902</v>
      </c>
      <c r="G35" s="277">
        <f t="shared" ca="1" si="46"/>
        <v>3074.8279761109015</v>
      </c>
      <c r="H35" s="277">
        <f t="shared" ca="1" si="46"/>
        <v>3074.8279761109015</v>
      </c>
      <c r="I35" s="277">
        <f t="shared" ca="1" si="46"/>
        <v>2654.4327979332315</v>
      </c>
      <c r="J35" s="277">
        <f t="shared" ca="1" si="46"/>
        <v>2654.4327979332306</v>
      </c>
      <c r="K35" s="277">
        <f t="shared" ca="1" si="46"/>
        <v>2654.4327979332306</v>
      </c>
      <c r="L35" s="277">
        <f t="shared" ca="1" si="46"/>
        <v>0</v>
      </c>
      <c r="M35" s="277">
        <f t="shared" ca="1" si="46"/>
        <v>3.1632305911892269</v>
      </c>
      <c r="N35" s="277">
        <f t="shared" ca="1" si="46"/>
        <v>3.9827619109180197</v>
      </c>
      <c r="O35" s="277">
        <f t="shared" ca="1" si="46"/>
        <v>12.399271114467478</v>
      </c>
      <c r="P35" s="277">
        <f t="shared" ca="1" si="46"/>
        <v>18.178734537746141</v>
      </c>
      <c r="Q35" s="277">
        <f t="shared" ca="1" si="46"/>
        <v>37.851886695746664</v>
      </c>
      <c r="R35" s="277">
        <f t="shared" ca="1" si="46"/>
        <v>60.12144683827384</v>
      </c>
      <c r="S35" s="277">
        <f t="shared" ca="1" si="46"/>
        <v>94.177356178061487</v>
      </c>
      <c r="T35" s="277">
        <f t="shared" ca="1" si="46"/>
        <v>98.735538541790135</v>
      </c>
      <c r="U35" s="277">
        <f t="shared" ca="1" si="46"/>
        <v>113.39787584570999</v>
      </c>
      <c r="V35" s="277">
        <f t="shared" ca="1" si="46"/>
        <v>113.39787584570998</v>
      </c>
      <c r="W35" s="277">
        <f t="shared" ca="1" si="46"/>
        <v>157.99369014856467</v>
      </c>
      <c r="X35" s="277">
        <f t="shared" ca="1" si="46"/>
        <v>193.68571711102101</v>
      </c>
      <c r="Y35" s="277">
        <f t="shared" ca="1" si="46"/>
        <v>366.28689203688629</v>
      </c>
      <c r="Z35" s="277">
        <f t="shared" ca="1" si="46"/>
        <v>366.28689203688629</v>
      </c>
      <c r="AA35" s="277">
        <f t="shared" ca="1" si="46"/>
        <v>366.28686905717217</v>
      </c>
      <c r="AB35" s="277">
        <f t="shared" ca="1" si="46"/>
        <v>366.28686905717211</v>
      </c>
      <c r="AC35" s="277">
        <f t="shared" ca="1" si="46"/>
        <v>366.28686905717211</v>
      </c>
      <c r="AD35" s="277">
        <f t="shared" ca="1" si="46"/>
        <v>176.80748278138572</v>
      </c>
      <c r="AE35" s="277">
        <f t="shared" ca="1" si="46"/>
        <v>321.67223183879798</v>
      </c>
      <c r="AF35" s="277">
        <f t="shared" ca="1" si="46"/>
        <v>690.98518903776255</v>
      </c>
      <c r="AG35" s="277">
        <f t="shared" ca="1" si="46"/>
        <v>690.98518903776255</v>
      </c>
      <c r="AH35" s="277">
        <f t="shared" ca="1" si="46"/>
        <v>690.98513986830483</v>
      </c>
      <c r="AI35" s="277">
        <f t="shared" ca="1" si="46"/>
        <v>690.9851398683046</v>
      </c>
      <c r="AJ35" s="277">
        <f t="shared" ca="1" si="46"/>
        <v>690.9851398683046</v>
      </c>
      <c r="AK35" s="277">
        <f t="shared" ca="1" si="46"/>
        <v>81.38627799551351</v>
      </c>
      <c r="AL35" s="277">
        <f t="shared" ca="1" si="46"/>
        <v>81.38627799551351</v>
      </c>
      <c r="AM35" s="277">
        <f t="shared" ca="1" si="46"/>
        <v>81.38627799551351</v>
      </c>
      <c r="AN35" s="277">
        <f t="shared" ca="1" si="46"/>
        <v>0</v>
      </c>
      <c r="AO35" s="277">
        <f t="shared" ca="1" si="46"/>
        <v>0</v>
      </c>
      <c r="AP35" s="277">
        <f t="shared" ca="1" si="46"/>
        <v>0</v>
      </c>
      <c r="AQ35" s="277">
        <f t="shared" ca="1" si="46"/>
        <v>0</v>
      </c>
      <c r="AR35" s="323">
        <f t="shared" ca="1" si="46"/>
        <v>0</v>
      </c>
      <c r="AS35" s="487"/>
      <c r="AU35" s="170"/>
    </row>
    <row r="36" spans="2:48">
      <c r="B36" s="141" t="s">
        <v>1003</v>
      </c>
      <c r="C36" s="550">
        <v>1000</v>
      </c>
      <c r="D36" s="66"/>
      <c r="E36" s="162">
        <f t="shared" ref="E36:AR36" si="47">E27</f>
        <v>1500</v>
      </c>
      <c r="F36" s="162">
        <f t="shared" si="47"/>
        <v>1500</v>
      </c>
      <c r="G36" s="162">
        <f t="shared" si="47"/>
        <v>1500</v>
      </c>
      <c r="H36" s="162">
        <f t="shared" si="47"/>
        <v>1500</v>
      </c>
      <c r="I36" s="162">
        <f t="shared" si="47"/>
        <v>1500</v>
      </c>
      <c r="J36" s="162">
        <f t="shared" si="47"/>
        <v>1500</v>
      </c>
      <c r="K36" s="162">
        <f t="shared" si="47"/>
        <v>0</v>
      </c>
      <c r="L36" s="162">
        <f t="shared" si="47"/>
        <v>0</v>
      </c>
      <c r="M36" s="162">
        <f t="shared" si="47"/>
        <v>0</v>
      </c>
      <c r="N36" s="162">
        <f t="shared" si="47"/>
        <v>0</v>
      </c>
      <c r="O36" s="162">
        <f t="shared" si="47"/>
        <v>0</v>
      </c>
      <c r="P36" s="162">
        <f t="shared" si="47"/>
        <v>0</v>
      </c>
      <c r="Q36" s="162">
        <f t="shared" si="47"/>
        <v>0</v>
      </c>
      <c r="R36" s="162">
        <f t="shared" si="47"/>
        <v>0</v>
      </c>
      <c r="S36" s="162">
        <f t="shared" si="47"/>
        <v>0</v>
      </c>
      <c r="T36" s="162">
        <f t="shared" si="47"/>
        <v>0</v>
      </c>
      <c r="U36" s="162">
        <f t="shared" si="47"/>
        <v>0</v>
      </c>
      <c r="V36" s="162">
        <f t="shared" si="47"/>
        <v>0</v>
      </c>
      <c r="W36" s="162">
        <f t="shared" si="47"/>
        <v>0</v>
      </c>
      <c r="X36" s="162">
        <f t="shared" si="47"/>
        <v>0</v>
      </c>
      <c r="Y36" s="162">
        <f t="shared" si="47"/>
        <v>0</v>
      </c>
      <c r="Z36" s="162">
        <f t="shared" si="47"/>
        <v>0</v>
      </c>
      <c r="AA36" s="162">
        <f t="shared" si="47"/>
        <v>0</v>
      </c>
      <c r="AB36" s="162">
        <f t="shared" si="47"/>
        <v>0</v>
      </c>
      <c r="AC36" s="162">
        <f t="shared" si="47"/>
        <v>0</v>
      </c>
      <c r="AD36" s="162">
        <f t="shared" si="47"/>
        <v>0</v>
      </c>
      <c r="AE36" s="162">
        <f t="shared" si="47"/>
        <v>0</v>
      </c>
      <c r="AF36" s="162">
        <f t="shared" si="47"/>
        <v>0</v>
      </c>
      <c r="AG36" s="162">
        <f t="shared" si="47"/>
        <v>0</v>
      </c>
      <c r="AH36" s="162">
        <f t="shared" si="47"/>
        <v>0</v>
      </c>
      <c r="AI36" s="162">
        <f t="shared" si="47"/>
        <v>0</v>
      </c>
      <c r="AJ36" s="162">
        <f t="shared" si="47"/>
        <v>0</v>
      </c>
      <c r="AK36" s="162">
        <f t="shared" si="47"/>
        <v>0</v>
      </c>
      <c r="AL36" s="162">
        <f t="shared" si="47"/>
        <v>0</v>
      </c>
      <c r="AM36" s="162">
        <f t="shared" si="47"/>
        <v>0</v>
      </c>
      <c r="AN36" s="162">
        <f t="shared" si="47"/>
        <v>0</v>
      </c>
      <c r="AO36" s="162">
        <f t="shared" si="47"/>
        <v>0</v>
      </c>
      <c r="AP36" s="162">
        <f t="shared" si="47"/>
        <v>0</v>
      </c>
      <c r="AQ36" s="162">
        <f t="shared" si="47"/>
        <v>0</v>
      </c>
      <c r="AR36" s="279">
        <f t="shared" si="47"/>
        <v>0</v>
      </c>
    </row>
    <row r="37" spans="2:48">
      <c r="B37" s="141" t="s">
        <v>929</v>
      </c>
      <c r="C37" s="550">
        <v>1000</v>
      </c>
      <c r="D37" s="66"/>
      <c r="E37" s="114">
        <f t="shared" ref="E37:AR37" ca="1" si="48">E29</f>
        <v>0</v>
      </c>
      <c r="F37" s="114">
        <f t="shared" ca="1" si="48"/>
        <v>0</v>
      </c>
      <c r="G37" s="114">
        <f t="shared" ca="1" si="48"/>
        <v>0</v>
      </c>
      <c r="H37" s="114">
        <f t="shared" ca="1" si="48"/>
        <v>0</v>
      </c>
      <c r="I37" s="114">
        <f t="shared" ca="1" si="48"/>
        <v>0</v>
      </c>
      <c r="J37" s="114">
        <f t="shared" ca="1" si="48"/>
        <v>0</v>
      </c>
      <c r="K37" s="114">
        <f t="shared" ca="1" si="48"/>
        <v>0</v>
      </c>
      <c r="L37" s="114">
        <f t="shared" ca="1" si="48"/>
        <v>750</v>
      </c>
      <c r="M37" s="114">
        <f t="shared" ca="1" si="48"/>
        <v>746.83676940881082</v>
      </c>
      <c r="N37" s="114">
        <f t="shared" ca="1" si="48"/>
        <v>171.38678910217752</v>
      </c>
      <c r="O37" s="114">
        <f t="shared" ca="1" si="48"/>
        <v>162.97027989862804</v>
      </c>
      <c r="P37" s="114">
        <f t="shared" ca="1" si="48"/>
        <v>157.19081647534935</v>
      </c>
      <c r="Q37" s="114">
        <f t="shared" ca="1" si="48"/>
        <v>137.51766431734885</v>
      </c>
      <c r="R37" s="114">
        <f t="shared" ca="1" si="48"/>
        <v>115.24810417482166</v>
      </c>
      <c r="S37" s="114">
        <f t="shared" ca="1" si="48"/>
        <v>81.192194835034016</v>
      </c>
      <c r="T37" s="114">
        <f t="shared" ca="1" si="48"/>
        <v>76.634012471305368</v>
      </c>
      <c r="U37" s="114">
        <f t="shared" ca="1" si="48"/>
        <v>61.971675167385513</v>
      </c>
      <c r="V37" s="114">
        <f t="shared" ca="1" si="48"/>
        <v>61.971675167385499</v>
      </c>
      <c r="W37" s="114">
        <f t="shared" ca="1" si="48"/>
        <v>17.375860864530864</v>
      </c>
      <c r="X37" s="114">
        <f t="shared" ca="1" si="48"/>
        <v>0</v>
      </c>
      <c r="Y37" s="114">
        <f t="shared" ca="1" si="48"/>
        <v>0</v>
      </c>
      <c r="Z37" s="114">
        <f t="shared" ca="1" si="48"/>
        <v>0</v>
      </c>
      <c r="AA37" s="114">
        <f t="shared" ca="1" si="48"/>
        <v>0</v>
      </c>
      <c r="AB37" s="114">
        <f t="shared" ca="1" si="48"/>
        <v>0</v>
      </c>
      <c r="AC37" s="114">
        <f t="shared" ca="1" si="48"/>
        <v>0</v>
      </c>
      <c r="AD37" s="114">
        <f t="shared" ca="1" si="48"/>
        <v>0</v>
      </c>
      <c r="AE37" s="114">
        <f t="shared" ca="1" si="48"/>
        <v>0</v>
      </c>
      <c r="AF37" s="114">
        <f t="shared" ca="1" si="48"/>
        <v>0</v>
      </c>
      <c r="AG37" s="114">
        <f t="shared" ca="1" si="48"/>
        <v>0</v>
      </c>
      <c r="AH37" s="114">
        <f t="shared" ca="1" si="48"/>
        <v>0</v>
      </c>
      <c r="AI37" s="114">
        <f t="shared" ca="1" si="48"/>
        <v>0</v>
      </c>
      <c r="AJ37" s="114">
        <f t="shared" ca="1" si="48"/>
        <v>0</v>
      </c>
      <c r="AK37" s="114">
        <f t="shared" ca="1" si="48"/>
        <v>93.983273017581766</v>
      </c>
      <c r="AL37" s="114">
        <f t="shared" ca="1" si="48"/>
        <v>93.983273017582079</v>
      </c>
      <c r="AM37" s="114">
        <f t="shared" ca="1" si="48"/>
        <v>93.983273017582988</v>
      </c>
      <c r="AN37" s="114">
        <f t="shared" ca="1" si="48"/>
        <v>0</v>
      </c>
      <c r="AO37" s="114">
        <f t="shared" ca="1" si="48"/>
        <v>0</v>
      </c>
      <c r="AP37" s="114">
        <f t="shared" ca="1" si="48"/>
        <v>0</v>
      </c>
      <c r="AQ37" s="114">
        <f t="shared" ca="1" si="48"/>
        <v>0</v>
      </c>
      <c r="AR37" s="124">
        <f t="shared" ca="1" si="48"/>
        <v>0</v>
      </c>
    </row>
    <row r="38" spans="2:48">
      <c r="B38" s="149" t="s">
        <v>1004</v>
      </c>
      <c r="C38" s="126" t="s">
        <v>218</v>
      </c>
      <c r="D38" s="148"/>
      <c r="E38" s="148">
        <f t="shared" ref="E38:AR38" ca="1" si="49">IF(E29=0,0,1)</f>
        <v>0</v>
      </c>
      <c r="F38" s="148">
        <f t="shared" ca="1" si="49"/>
        <v>0</v>
      </c>
      <c r="G38" s="148">
        <f t="shared" ca="1" si="49"/>
        <v>0</v>
      </c>
      <c r="H38" s="148">
        <f t="shared" ca="1" si="49"/>
        <v>0</v>
      </c>
      <c r="I38" s="148">
        <f t="shared" ca="1" si="49"/>
        <v>0</v>
      </c>
      <c r="J38" s="148">
        <f t="shared" ca="1" si="49"/>
        <v>0</v>
      </c>
      <c r="K38" s="148">
        <f t="shared" ca="1" si="49"/>
        <v>0</v>
      </c>
      <c r="L38" s="148">
        <f t="shared" ca="1" si="49"/>
        <v>1</v>
      </c>
      <c r="M38" s="148">
        <f t="shared" ca="1" si="49"/>
        <v>1</v>
      </c>
      <c r="N38" s="148">
        <f t="shared" ca="1" si="49"/>
        <v>1</v>
      </c>
      <c r="O38" s="148">
        <f t="shared" ca="1" si="49"/>
        <v>1</v>
      </c>
      <c r="P38" s="148">
        <f t="shared" ca="1" si="49"/>
        <v>1</v>
      </c>
      <c r="Q38" s="148">
        <f t="shared" ca="1" si="49"/>
        <v>1</v>
      </c>
      <c r="R38" s="148">
        <f t="shared" ca="1" si="49"/>
        <v>1</v>
      </c>
      <c r="S38" s="148">
        <f t="shared" ca="1" si="49"/>
        <v>1</v>
      </c>
      <c r="T38" s="148">
        <f t="shared" ca="1" si="49"/>
        <v>1</v>
      </c>
      <c r="U38" s="148">
        <f t="shared" ca="1" si="49"/>
        <v>1</v>
      </c>
      <c r="V38" s="148">
        <f t="shared" ca="1" si="49"/>
        <v>1</v>
      </c>
      <c r="W38" s="148">
        <f t="shared" ca="1" si="49"/>
        <v>1</v>
      </c>
      <c r="X38" s="148">
        <f t="shared" ca="1" si="49"/>
        <v>0</v>
      </c>
      <c r="Y38" s="148">
        <f t="shared" ca="1" si="49"/>
        <v>0</v>
      </c>
      <c r="Z38" s="148">
        <f t="shared" ca="1" si="49"/>
        <v>0</v>
      </c>
      <c r="AA38" s="148">
        <f t="shared" ca="1" si="49"/>
        <v>0</v>
      </c>
      <c r="AB38" s="148">
        <f t="shared" ca="1" si="49"/>
        <v>0</v>
      </c>
      <c r="AC38" s="148">
        <f t="shared" ca="1" si="49"/>
        <v>0</v>
      </c>
      <c r="AD38" s="148">
        <f t="shared" ca="1" si="49"/>
        <v>0</v>
      </c>
      <c r="AE38" s="148">
        <f t="shared" ca="1" si="49"/>
        <v>0</v>
      </c>
      <c r="AF38" s="148">
        <f t="shared" ca="1" si="49"/>
        <v>0</v>
      </c>
      <c r="AG38" s="148">
        <f t="shared" ca="1" si="49"/>
        <v>0</v>
      </c>
      <c r="AH38" s="148">
        <f t="shared" ca="1" si="49"/>
        <v>0</v>
      </c>
      <c r="AI38" s="148">
        <f t="shared" ca="1" si="49"/>
        <v>0</v>
      </c>
      <c r="AJ38" s="148">
        <f t="shared" ca="1" si="49"/>
        <v>0</v>
      </c>
      <c r="AK38" s="148">
        <f t="shared" ca="1" si="49"/>
        <v>1</v>
      </c>
      <c r="AL38" s="148">
        <f t="shared" ca="1" si="49"/>
        <v>1</v>
      </c>
      <c r="AM38" s="148">
        <f t="shared" ca="1" si="49"/>
        <v>1</v>
      </c>
      <c r="AN38" s="148">
        <f t="shared" ca="1" si="49"/>
        <v>0</v>
      </c>
      <c r="AO38" s="148">
        <f t="shared" ca="1" si="49"/>
        <v>0</v>
      </c>
      <c r="AP38" s="148">
        <f t="shared" ca="1" si="49"/>
        <v>0</v>
      </c>
      <c r="AQ38" s="148">
        <f t="shared" ca="1" si="49"/>
        <v>0</v>
      </c>
      <c r="AR38" s="157">
        <f t="shared" ca="1" si="49"/>
        <v>0</v>
      </c>
    </row>
    <row r="40" spans="2:48">
      <c r="B40" s="995" t="s">
        <v>1170</v>
      </c>
      <c r="C40" s="410"/>
      <c r="D40" s="410"/>
      <c r="E40" s="996">
        <f ca="1">SUM(E41:E45)</f>
        <v>4574.8279761109025</v>
      </c>
      <c r="F40" s="996">
        <f t="shared" ref="F40:AR40" ca="1" si="50">SUM(F41:F45)</f>
        <v>4574.8279761109025</v>
      </c>
      <c r="G40" s="996">
        <f t="shared" ca="1" si="50"/>
        <v>4574.8279761109015</v>
      </c>
      <c r="H40" s="996">
        <f t="shared" ca="1" si="50"/>
        <v>4574.8279761109015</v>
      </c>
      <c r="I40" s="996">
        <f t="shared" ca="1" si="50"/>
        <v>4154.432797933232</v>
      </c>
      <c r="J40" s="996">
        <f t="shared" ca="1" si="50"/>
        <v>4154.4327979332302</v>
      </c>
      <c r="K40" s="996">
        <f t="shared" ca="1" si="50"/>
        <v>2654.4327979332311</v>
      </c>
      <c r="L40" s="996">
        <f t="shared" ca="1" si="50"/>
        <v>750</v>
      </c>
      <c r="M40" s="996">
        <f t="shared" ca="1" si="50"/>
        <v>750</v>
      </c>
      <c r="N40" s="996">
        <f t="shared" ca="1" si="50"/>
        <v>175.36955101309553</v>
      </c>
      <c r="O40" s="996">
        <f t="shared" ca="1" si="50"/>
        <v>175.3695510130955</v>
      </c>
      <c r="P40" s="996">
        <f t="shared" ca="1" si="50"/>
        <v>175.3695510130955</v>
      </c>
      <c r="Q40" s="996">
        <f t="shared" ca="1" si="50"/>
        <v>175.3695510130955</v>
      </c>
      <c r="R40" s="996">
        <f t="shared" ca="1" si="50"/>
        <v>175.3695510130955</v>
      </c>
      <c r="S40" s="996">
        <f t="shared" ca="1" si="50"/>
        <v>175.3695510130955</v>
      </c>
      <c r="T40" s="996">
        <f t="shared" ca="1" si="50"/>
        <v>175.3695510130955</v>
      </c>
      <c r="U40" s="996">
        <f t="shared" ca="1" si="50"/>
        <v>175.3695510130955</v>
      </c>
      <c r="V40" s="996">
        <f t="shared" ca="1" si="50"/>
        <v>175.36955101309547</v>
      </c>
      <c r="W40" s="996">
        <f t="shared" ca="1" si="50"/>
        <v>175.36955101309553</v>
      </c>
      <c r="X40" s="996">
        <f t="shared" ca="1" si="50"/>
        <v>193.68571711102103</v>
      </c>
      <c r="Y40" s="996">
        <f t="shared" ca="1" si="50"/>
        <v>366.28689203688623</v>
      </c>
      <c r="Z40" s="996">
        <f t="shared" ca="1" si="50"/>
        <v>366.28689203688629</v>
      </c>
      <c r="AA40" s="996">
        <f t="shared" ca="1" si="50"/>
        <v>366.28686905717223</v>
      </c>
      <c r="AB40" s="996">
        <f t="shared" ca="1" si="50"/>
        <v>366.28686905717217</v>
      </c>
      <c r="AC40" s="996">
        <f t="shared" ca="1" si="50"/>
        <v>366.28686905717211</v>
      </c>
      <c r="AD40" s="996">
        <f t="shared" ca="1" si="50"/>
        <v>176.80748278138569</v>
      </c>
      <c r="AE40" s="996">
        <f t="shared" ca="1" si="50"/>
        <v>321.67223183879804</v>
      </c>
      <c r="AF40" s="996">
        <f t="shared" ca="1" si="50"/>
        <v>690.98518903776267</v>
      </c>
      <c r="AG40" s="996">
        <f t="shared" ca="1" si="50"/>
        <v>690.98518903776255</v>
      </c>
      <c r="AH40" s="996">
        <f t="shared" ca="1" si="50"/>
        <v>690.98513986830483</v>
      </c>
      <c r="AI40" s="996">
        <f t="shared" ca="1" si="50"/>
        <v>690.98513986830471</v>
      </c>
      <c r="AJ40" s="996">
        <f t="shared" ca="1" si="50"/>
        <v>690.9851398683046</v>
      </c>
      <c r="AK40" s="996">
        <f t="shared" ca="1" si="50"/>
        <v>175.36955101309528</v>
      </c>
      <c r="AL40" s="996">
        <f t="shared" ca="1" si="50"/>
        <v>175.36955101309559</v>
      </c>
      <c r="AM40" s="996">
        <f t="shared" ca="1" si="50"/>
        <v>175.3695510130965</v>
      </c>
      <c r="AN40" s="996">
        <f t="shared" ca="1" si="50"/>
        <v>0</v>
      </c>
      <c r="AO40" s="996">
        <f t="shared" ca="1" si="50"/>
        <v>0</v>
      </c>
      <c r="AP40" s="996">
        <f t="shared" ca="1" si="50"/>
        <v>0</v>
      </c>
      <c r="AQ40" s="996">
        <f t="shared" ca="1" si="50"/>
        <v>0</v>
      </c>
      <c r="AR40" s="997">
        <f t="shared" ca="1" si="50"/>
        <v>0</v>
      </c>
    </row>
    <row r="41" spans="2:48">
      <c r="B41" s="141" t="s">
        <v>638</v>
      </c>
      <c r="E41" s="162">
        <f>E30</f>
        <v>750</v>
      </c>
      <c r="F41" s="162">
        <f t="shared" ref="F41:J41" si="51">F30</f>
        <v>750</v>
      </c>
      <c r="G41" s="162">
        <f t="shared" si="51"/>
        <v>750</v>
      </c>
      <c r="H41" s="162">
        <f t="shared" si="51"/>
        <v>750</v>
      </c>
      <c r="I41" s="162">
        <f t="shared" si="51"/>
        <v>750</v>
      </c>
      <c r="J41" s="162">
        <f t="shared" si="51"/>
        <v>750</v>
      </c>
      <c r="K41" s="162">
        <f>K30</f>
        <v>750</v>
      </c>
      <c r="L41" s="162">
        <f>L30</f>
        <v>750</v>
      </c>
      <c r="M41" s="162">
        <f t="shared" ref="M41:O41" si="52">M30</f>
        <v>750</v>
      </c>
      <c r="N41" s="162">
        <f t="shared" ca="1" si="52"/>
        <v>175.36955101309553</v>
      </c>
      <c r="O41" s="162">
        <f t="shared" ca="1" si="52"/>
        <v>175.3695510130955</v>
      </c>
      <c r="P41" s="162">
        <f t="shared" ref="P41:AR41" ca="1" si="53">P30</f>
        <v>175.3695510130955</v>
      </c>
      <c r="Q41" s="162">
        <f t="shared" ca="1" si="53"/>
        <v>175.3695510130955</v>
      </c>
      <c r="R41" s="162">
        <f t="shared" ca="1" si="53"/>
        <v>175.3695510130955</v>
      </c>
      <c r="S41" s="162">
        <f t="shared" ca="1" si="53"/>
        <v>175.3695510130955</v>
      </c>
      <c r="T41" s="162">
        <f t="shared" ca="1" si="53"/>
        <v>175.3695510130955</v>
      </c>
      <c r="U41" s="162">
        <f t="shared" ca="1" si="53"/>
        <v>175.3695510130955</v>
      </c>
      <c r="V41" s="162">
        <f t="shared" ca="1" si="53"/>
        <v>175.36955101309547</v>
      </c>
      <c r="W41" s="162">
        <f t="shared" ca="1" si="53"/>
        <v>175.36955101309553</v>
      </c>
      <c r="X41" s="162">
        <f t="shared" ca="1" si="53"/>
        <v>175.36955101309559</v>
      </c>
      <c r="Y41" s="162">
        <f t="shared" ca="1" si="53"/>
        <v>175.36955101309553</v>
      </c>
      <c r="Z41" s="162">
        <f t="shared" ca="1" si="53"/>
        <v>175.36955101309559</v>
      </c>
      <c r="AA41" s="162">
        <f t="shared" ca="1" si="53"/>
        <v>175.36955101309564</v>
      </c>
      <c r="AB41" s="162">
        <f t="shared" ca="1" si="53"/>
        <v>175.36955101309559</v>
      </c>
      <c r="AC41" s="162">
        <f t="shared" ca="1" si="53"/>
        <v>175.3695510130955</v>
      </c>
      <c r="AD41" s="162">
        <f t="shared" ca="1" si="53"/>
        <v>175.36955101309559</v>
      </c>
      <c r="AE41" s="162">
        <f t="shared" ca="1" si="53"/>
        <v>175.3695510130957</v>
      </c>
      <c r="AF41" s="162">
        <f t="shared" ca="1" si="53"/>
        <v>175.36955101309559</v>
      </c>
      <c r="AG41" s="162">
        <f t="shared" ca="1" si="53"/>
        <v>175.36955101309545</v>
      </c>
      <c r="AH41" s="162">
        <f t="shared" ca="1" si="53"/>
        <v>175.36955101309559</v>
      </c>
      <c r="AI41" s="162">
        <f t="shared" ca="1" si="53"/>
        <v>175.36955101309576</v>
      </c>
      <c r="AJ41" s="162">
        <f t="shared" ca="1" si="53"/>
        <v>175.36955101309559</v>
      </c>
      <c r="AK41" s="162">
        <f t="shared" ca="1" si="53"/>
        <v>175.36955101309528</v>
      </c>
      <c r="AL41" s="162">
        <f t="shared" ca="1" si="53"/>
        <v>175.36955101309559</v>
      </c>
      <c r="AM41" s="162">
        <f t="shared" ca="1" si="53"/>
        <v>175.3695510130965</v>
      </c>
      <c r="AN41" s="162">
        <f t="shared" ca="1" si="53"/>
        <v>0</v>
      </c>
      <c r="AO41" s="162">
        <f t="shared" ca="1" si="53"/>
        <v>0</v>
      </c>
      <c r="AP41" s="162">
        <f t="shared" ca="1" si="53"/>
        <v>0</v>
      </c>
      <c r="AQ41" s="162">
        <f t="shared" ca="1" si="53"/>
        <v>0</v>
      </c>
      <c r="AR41" s="279">
        <f t="shared" ca="1" si="53"/>
        <v>0</v>
      </c>
    </row>
    <row r="42" spans="2:48">
      <c r="B42" s="141" t="s">
        <v>1166</v>
      </c>
      <c r="C42" s="244">
        <v>0.4</v>
      </c>
      <c r="E42" s="162">
        <f ca="1">IF((E$35+E$36-E$41)&lt;0,0,(E$35+E$36-E$41)*$C42)</f>
        <v>1529.9311904443612</v>
      </c>
      <c r="F42" s="162">
        <f t="shared" ref="F42:AR45" ca="1" si="54">IF((F$35+F$36-F$41)&lt;0,0,(F$35+F$36-F$41)*$C42)</f>
        <v>1529.9311904443612</v>
      </c>
      <c r="G42" s="162">
        <f t="shared" ca="1" si="54"/>
        <v>1529.9311904443607</v>
      </c>
      <c r="H42" s="162">
        <f t="shared" ca="1" si="54"/>
        <v>1529.9311904443607</v>
      </c>
      <c r="I42" s="162">
        <f t="shared" ca="1" si="54"/>
        <v>1361.7731191732928</v>
      </c>
      <c r="J42" s="162">
        <f t="shared" ca="1" si="54"/>
        <v>1361.7731191732921</v>
      </c>
      <c r="K42" s="162">
        <f t="shared" ca="1" si="54"/>
        <v>761.77311917329234</v>
      </c>
      <c r="L42" s="162">
        <f t="shared" ca="1" si="54"/>
        <v>0</v>
      </c>
      <c r="M42" s="162">
        <f t="shared" ca="1" si="54"/>
        <v>0</v>
      </c>
      <c r="N42" s="162">
        <f t="shared" ca="1" si="54"/>
        <v>0</v>
      </c>
      <c r="O42" s="162">
        <f t="shared" ca="1" si="54"/>
        <v>0</v>
      </c>
      <c r="P42" s="162">
        <f t="shared" ca="1" si="54"/>
        <v>0</v>
      </c>
      <c r="Q42" s="162">
        <f t="shared" ca="1" si="54"/>
        <v>0</v>
      </c>
      <c r="R42" s="162">
        <f t="shared" ca="1" si="54"/>
        <v>0</v>
      </c>
      <c r="S42" s="162">
        <f t="shared" ca="1" si="54"/>
        <v>0</v>
      </c>
      <c r="T42" s="162">
        <f t="shared" ca="1" si="54"/>
        <v>0</v>
      </c>
      <c r="U42" s="162">
        <f t="shared" ca="1" si="54"/>
        <v>0</v>
      </c>
      <c r="V42" s="162">
        <f t="shared" ca="1" si="54"/>
        <v>0</v>
      </c>
      <c r="W42" s="162">
        <f t="shared" ca="1" si="54"/>
        <v>0</v>
      </c>
      <c r="X42" s="162">
        <f t="shared" ca="1" si="54"/>
        <v>7.3264664391701677</v>
      </c>
      <c r="Y42" s="162">
        <f t="shared" ca="1" si="54"/>
        <v>76.366936409516299</v>
      </c>
      <c r="Z42" s="162">
        <f t="shared" ca="1" si="54"/>
        <v>76.366936409516285</v>
      </c>
      <c r="AA42" s="162">
        <f t="shared" ca="1" si="54"/>
        <v>76.366927217630618</v>
      </c>
      <c r="AB42" s="162">
        <f t="shared" ca="1" si="54"/>
        <v>76.366927217630618</v>
      </c>
      <c r="AC42" s="162">
        <f t="shared" ca="1" si="54"/>
        <v>76.366927217630646</v>
      </c>
      <c r="AD42" s="162">
        <f t="shared" ca="1" si="54"/>
        <v>0.57517270731605097</v>
      </c>
      <c r="AE42" s="162">
        <f t="shared" ca="1" si="54"/>
        <v>58.521072330280916</v>
      </c>
      <c r="AF42" s="162">
        <f t="shared" ca="1" si="54"/>
        <v>206.2462552098668</v>
      </c>
      <c r="AG42" s="162">
        <f t="shared" ca="1" si="54"/>
        <v>206.24625520986683</v>
      </c>
      <c r="AH42" s="162">
        <f t="shared" ca="1" si="54"/>
        <v>206.2462355420837</v>
      </c>
      <c r="AI42" s="162">
        <f t="shared" ca="1" si="54"/>
        <v>206.24623554208358</v>
      </c>
      <c r="AJ42" s="162">
        <f t="shared" ca="1" si="54"/>
        <v>206.24623554208361</v>
      </c>
      <c r="AK42" s="162">
        <f t="shared" ca="1" si="54"/>
        <v>0</v>
      </c>
      <c r="AL42" s="162">
        <f t="shared" ca="1" si="54"/>
        <v>0</v>
      </c>
      <c r="AM42" s="162">
        <f t="shared" ca="1" si="54"/>
        <v>0</v>
      </c>
      <c r="AN42" s="162">
        <f t="shared" ca="1" si="54"/>
        <v>0</v>
      </c>
      <c r="AO42" s="162">
        <f t="shared" ca="1" si="54"/>
        <v>0</v>
      </c>
      <c r="AP42" s="162">
        <f t="shared" ca="1" si="54"/>
        <v>0</v>
      </c>
      <c r="AQ42" s="162">
        <f t="shared" ca="1" si="54"/>
        <v>0</v>
      </c>
      <c r="AR42" s="279">
        <f t="shared" ca="1" si="54"/>
        <v>0</v>
      </c>
    </row>
    <row r="43" spans="2:48">
      <c r="B43" s="141" t="s">
        <v>1167</v>
      </c>
      <c r="C43" s="244">
        <v>0.2</v>
      </c>
      <c r="E43" s="162">
        <f t="shared" ref="E43:T45" ca="1" si="55">IF((E$35+E$36-E$41)&lt;0,0,(E$35+E$36-E$41)*$C43)</f>
        <v>764.96559522218058</v>
      </c>
      <c r="F43" s="162">
        <f t="shared" ca="1" si="55"/>
        <v>764.96559522218058</v>
      </c>
      <c r="G43" s="162">
        <f t="shared" ca="1" si="55"/>
        <v>764.96559522218035</v>
      </c>
      <c r="H43" s="162">
        <f t="shared" ca="1" si="55"/>
        <v>764.96559522218035</v>
      </c>
      <c r="I43" s="162">
        <f t="shared" ca="1" si="55"/>
        <v>680.8865595866464</v>
      </c>
      <c r="J43" s="162">
        <f t="shared" ca="1" si="55"/>
        <v>680.88655958664606</v>
      </c>
      <c r="K43" s="162">
        <f t="shared" ca="1" si="55"/>
        <v>380.88655958664617</v>
      </c>
      <c r="L43" s="162">
        <f t="shared" ca="1" si="55"/>
        <v>0</v>
      </c>
      <c r="M43" s="162">
        <f t="shared" ca="1" si="55"/>
        <v>0</v>
      </c>
      <c r="N43" s="162">
        <f t="shared" ca="1" si="55"/>
        <v>0</v>
      </c>
      <c r="O43" s="162">
        <f t="shared" ca="1" si="55"/>
        <v>0</v>
      </c>
      <c r="P43" s="162">
        <f t="shared" ca="1" si="55"/>
        <v>0</v>
      </c>
      <c r="Q43" s="162">
        <f t="shared" ca="1" si="55"/>
        <v>0</v>
      </c>
      <c r="R43" s="162">
        <f t="shared" ca="1" si="55"/>
        <v>0</v>
      </c>
      <c r="S43" s="162">
        <f t="shared" ca="1" si="55"/>
        <v>0</v>
      </c>
      <c r="T43" s="162">
        <f t="shared" ca="1" si="55"/>
        <v>0</v>
      </c>
      <c r="U43" s="162">
        <f t="shared" ca="1" si="54"/>
        <v>0</v>
      </c>
      <c r="V43" s="162">
        <f t="shared" ca="1" si="54"/>
        <v>0</v>
      </c>
      <c r="W43" s="162">
        <f t="shared" ca="1" si="54"/>
        <v>0</v>
      </c>
      <c r="X43" s="162">
        <f t="shared" ca="1" si="54"/>
        <v>3.6632332195850839</v>
      </c>
      <c r="Y43" s="162">
        <f t="shared" ca="1" si="54"/>
        <v>38.18346820475815</v>
      </c>
      <c r="Z43" s="162">
        <f t="shared" ca="1" si="54"/>
        <v>38.183468204758142</v>
      </c>
      <c r="AA43" s="162">
        <f t="shared" ca="1" si="54"/>
        <v>38.183463608815309</v>
      </c>
      <c r="AB43" s="162">
        <f t="shared" ca="1" si="54"/>
        <v>38.183463608815309</v>
      </c>
      <c r="AC43" s="162">
        <f t="shared" ca="1" si="54"/>
        <v>38.183463608815323</v>
      </c>
      <c r="AD43" s="162">
        <f t="shared" ca="1" si="54"/>
        <v>0.28758635365802548</v>
      </c>
      <c r="AE43" s="162">
        <f t="shared" ca="1" si="54"/>
        <v>29.260536165140458</v>
      </c>
      <c r="AF43" s="162">
        <f t="shared" ca="1" si="54"/>
        <v>103.1231276049334</v>
      </c>
      <c r="AG43" s="162">
        <f t="shared" ca="1" si="54"/>
        <v>103.12312760493342</v>
      </c>
      <c r="AH43" s="162">
        <f t="shared" ca="1" si="54"/>
        <v>103.12311777104185</v>
      </c>
      <c r="AI43" s="162">
        <f t="shared" ca="1" si="54"/>
        <v>103.12311777104179</v>
      </c>
      <c r="AJ43" s="162">
        <f t="shared" ca="1" si="54"/>
        <v>103.12311777104181</v>
      </c>
      <c r="AK43" s="162">
        <f t="shared" ca="1" si="54"/>
        <v>0</v>
      </c>
      <c r="AL43" s="162">
        <f t="shared" ca="1" si="54"/>
        <v>0</v>
      </c>
      <c r="AM43" s="162">
        <f t="shared" ca="1" si="54"/>
        <v>0</v>
      </c>
      <c r="AN43" s="162">
        <f t="shared" ca="1" si="54"/>
        <v>0</v>
      </c>
      <c r="AO43" s="162">
        <f t="shared" ca="1" si="54"/>
        <v>0</v>
      </c>
      <c r="AP43" s="162">
        <f t="shared" ca="1" si="54"/>
        <v>0</v>
      </c>
      <c r="AQ43" s="162">
        <f t="shared" ca="1" si="54"/>
        <v>0</v>
      </c>
      <c r="AR43" s="279">
        <f t="shared" ca="1" si="54"/>
        <v>0</v>
      </c>
    </row>
    <row r="44" spans="2:48">
      <c r="B44" s="141" t="s">
        <v>1168</v>
      </c>
      <c r="C44" s="244">
        <v>0.2</v>
      </c>
      <c r="E44" s="162">
        <f t="shared" ca="1" si="55"/>
        <v>764.96559522218058</v>
      </c>
      <c r="F44" s="162">
        <f t="shared" ca="1" si="54"/>
        <v>764.96559522218058</v>
      </c>
      <c r="G44" s="162">
        <f t="shared" ca="1" si="54"/>
        <v>764.96559522218035</v>
      </c>
      <c r="H44" s="162">
        <f t="shared" ca="1" si="54"/>
        <v>764.96559522218035</v>
      </c>
      <c r="I44" s="162">
        <f t="shared" ca="1" si="54"/>
        <v>680.8865595866464</v>
      </c>
      <c r="J44" s="162">
        <f t="shared" ca="1" si="54"/>
        <v>680.88655958664606</v>
      </c>
      <c r="K44" s="162">
        <f t="shared" ca="1" si="54"/>
        <v>380.88655958664617</v>
      </c>
      <c r="L44" s="162">
        <f t="shared" ca="1" si="54"/>
        <v>0</v>
      </c>
      <c r="M44" s="162">
        <f t="shared" ca="1" si="54"/>
        <v>0</v>
      </c>
      <c r="N44" s="162">
        <f t="shared" ca="1" si="54"/>
        <v>0</v>
      </c>
      <c r="O44" s="162">
        <f t="shared" ca="1" si="54"/>
        <v>0</v>
      </c>
      <c r="P44" s="162">
        <f t="shared" ca="1" si="54"/>
        <v>0</v>
      </c>
      <c r="Q44" s="162">
        <f t="shared" ca="1" si="54"/>
        <v>0</v>
      </c>
      <c r="R44" s="162">
        <f t="shared" ca="1" si="54"/>
        <v>0</v>
      </c>
      <c r="S44" s="162">
        <f t="shared" ca="1" si="54"/>
        <v>0</v>
      </c>
      <c r="T44" s="162">
        <f t="shared" ca="1" si="54"/>
        <v>0</v>
      </c>
      <c r="U44" s="162">
        <f t="shared" ca="1" si="54"/>
        <v>0</v>
      </c>
      <c r="V44" s="162">
        <f t="shared" ca="1" si="54"/>
        <v>0</v>
      </c>
      <c r="W44" s="162">
        <f t="shared" ca="1" si="54"/>
        <v>0</v>
      </c>
      <c r="X44" s="162">
        <f t="shared" ca="1" si="54"/>
        <v>3.6632332195850839</v>
      </c>
      <c r="Y44" s="162">
        <f t="shared" ca="1" si="54"/>
        <v>38.18346820475815</v>
      </c>
      <c r="Z44" s="162">
        <f t="shared" ca="1" si="54"/>
        <v>38.183468204758142</v>
      </c>
      <c r="AA44" s="162">
        <f t="shared" ca="1" si="54"/>
        <v>38.183463608815309</v>
      </c>
      <c r="AB44" s="162">
        <f t="shared" ca="1" si="54"/>
        <v>38.183463608815309</v>
      </c>
      <c r="AC44" s="162">
        <f t="shared" ca="1" si="54"/>
        <v>38.183463608815323</v>
      </c>
      <c r="AD44" s="162">
        <f t="shared" ca="1" si="54"/>
        <v>0.28758635365802548</v>
      </c>
      <c r="AE44" s="162">
        <f t="shared" ca="1" si="54"/>
        <v>29.260536165140458</v>
      </c>
      <c r="AF44" s="162">
        <f t="shared" ca="1" si="54"/>
        <v>103.1231276049334</v>
      </c>
      <c r="AG44" s="162">
        <f t="shared" ca="1" si="54"/>
        <v>103.12312760493342</v>
      </c>
      <c r="AH44" s="162">
        <f t="shared" ca="1" si="54"/>
        <v>103.12311777104185</v>
      </c>
      <c r="AI44" s="162">
        <f t="shared" ca="1" si="54"/>
        <v>103.12311777104179</v>
      </c>
      <c r="AJ44" s="162">
        <f t="shared" ca="1" si="54"/>
        <v>103.12311777104181</v>
      </c>
      <c r="AK44" s="162">
        <f t="shared" ca="1" si="54"/>
        <v>0</v>
      </c>
      <c r="AL44" s="162">
        <f t="shared" ca="1" si="54"/>
        <v>0</v>
      </c>
      <c r="AM44" s="162">
        <f t="shared" ca="1" si="54"/>
        <v>0</v>
      </c>
      <c r="AN44" s="162">
        <f t="shared" ca="1" si="54"/>
        <v>0</v>
      </c>
      <c r="AO44" s="162">
        <f t="shared" ca="1" si="54"/>
        <v>0</v>
      </c>
      <c r="AP44" s="162">
        <f t="shared" ca="1" si="54"/>
        <v>0</v>
      </c>
      <c r="AQ44" s="162">
        <f t="shared" ca="1" si="54"/>
        <v>0</v>
      </c>
      <c r="AR44" s="279">
        <f t="shared" ca="1" si="54"/>
        <v>0</v>
      </c>
    </row>
    <row r="45" spans="2:48">
      <c r="B45" s="149" t="s">
        <v>1169</v>
      </c>
      <c r="C45" s="994">
        <v>0.2</v>
      </c>
      <c r="D45" s="126"/>
      <c r="E45" s="171">
        <f t="shared" ca="1" si="55"/>
        <v>764.96559522218058</v>
      </c>
      <c r="F45" s="171">
        <f t="shared" ca="1" si="54"/>
        <v>764.96559522218058</v>
      </c>
      <c r="G45" s="171">
        <f t="shared" ca="1" si="54"/>
        <v>764.96559522218035</v>
      </c>
      <c r="H45" s="171">
        <f t="shared" ca="1" si="54"/>
        <v>764.96559522218035</v>
      </c>
      <c r="I45" s="171">
        <f t="shared" ca="1" si="54"/>
        <v>680.8865595866464</v>
      </c>
      <c r="J45" s="171">
        <f t="shared" ca="1" si="54"/>
        <v>680.88655958664606</v>
      </c>
      <c r="K45" s="171">
        <f t="shared" ca="1" si="54"/>
        <v>380.88655958664617</v>
      </c>
      <c r="L45" s="171">
        <f t="shared" ca="1" si="54"/>
        <v>0</v>
      </c>
      <c r="M45" s="171">
        <f t="shared" ca="1" si="54"/>
        <v>0</v>
      </c>
      <c r="N45" s="171">
        <f t="shared" ca="1" si="54"/>
        <v>0</v>
      </c>
      <c r="O45" s="171">
        <f t="shared" ca="1" si="54"/>
        <v>0</v>
      </c>
      <c r="P45" s="171">
        <f t="shared" ca="1" si="54"/>
        <v>0</v>
      </c>
      <c r="Q45" s="171">
        <f t="shared" ca="1" si="54"/>
        <v>0</v>
      </c>
      <c r="R45" s="171">
        <f t="shared" ca="1" si="54"/>
        <v>0</v>
      </c>
      <c r="S45" s="171">
        <f t="shared" ca="1" si="54"/>
        <v>0</v>
      </c>
      <c r="T45" s="171">
        <f t="shared" ca="1" si="54"/>
        <v>0</v>
      </c>
      <c r="U45" s="171">
        <f t="shared" ca="1" si="54"/>
        <v>0</v>
      </c>
      <c r="V45" s="171">
        <f t="shared" ca="1" si="54"/>
        <v>0</v>
      </c>
      <c r="W45" s="171">
        <f t="shared" ca="1" si="54"/>
        <v>0</v>
      </c>
      <c r="X45" s="171">
        <f t="shared" ca="1" si="54"/>
        <v>3.6632332195850839</v>
      </c>
      <c r="Y45" s="171">
        <f t="shared" ca="1" si="54"/>
        <v>38.18346820475815</v>
      </c>
      <c r="Z45" s="171">
        <f t="shared" ca="1" si="54"/>
        <v>38.183468204758142</v>
      </c>
      <c r="AA45" s="171">
        <f t="shared" ca="1" si="54"/>
        <v>38.183463608815309</v>
      </c>
      <c r="AB45" s="171">
        <f t="shared" ca="1" si="54"/>
        <v>38.183463608815309</v>
      </c>
      <c r="AC45" s="171">
        <f t="shared" ca="1" si="54"/>
        <v>38.183463608815323</v>
      </c>
      <c r="AD45" s="171">
        <f t="shared" ca="1" si="54"/>
        <v>0.28758635365802548</v>
      </c>
      <c r="AE45" s="171">
        <f t="shared" ca="1" si="54"/>
        <v>29.260536165140458</v>
      </c>
      <c r="AF45" s="171">
        <f t="shared" ca="1" si="54"/>
        <v>103.1231276049334</v>
      </c>
      <c r="AG45" s="171">
        <f t="shared" ca="1" si="54"/>
        <v>103.12312760493342</v>
      </c>
      <c r="AH45" s="171">
        <f t="shared" ca="1" si="54"/>
        <v>103.12311777104185</v>
      </c>
      <c r="AI45" s="171">
        <f t="shared" ca="1" si="54"/>
        <v>103.12311777104179</v>
      </c>
      <c r="AJ45" s="171">
        <f t="shared" ca="1" si="54"/>
        <v>103.12311777104181</v>
      </c>
      <c r="AK45" s="171">
        <f t="shared" ca="1" si="54"/>
        <v>0</v>
      </c>
      <c r="AL45" s="171">
        <f t="shared" ca="1" si="54"/>
        <v>0</v>
      </c>
      <c r="AM45" s="171">
        <f t="shared" ca="1" si="54"/>
        <v>0</v>
      </c>
      <c r="AN45" s="171">
        <f t="shared" ca="1" si="54"/>
        <v>0</v>
      </c>
      <c r="AO45" s="171">
        <f t="shared" ca="1" si="54"/>
        <v>0</v>
      </c>
      <c r="AP45" s="171">
        <f t="shared" ca="1" si="54"/>
        <v>0</v>
      </c>
      <c r="AQ45" s="171">
        <f t="shared" ca="1" si="54"/>
        <v>0</v>
      </c>
      <c r="AR45" s="280">
        <f t="shared" ca="1" si="54"/>
        <v>0</v>
      </c>
    </row>
    <row r="47" spans="2:48">
      <c r="N47" s="1140" t="s">
        <v>1147</v>
      </c>
      <c r="O47" s="256" t="s">
        <v>1312</v>
      </c>
      <c r="P47" s="256" t="s">
        <v>1313</v>
      </c>
    </row>
    <row r="48" spans="2:48">
      <c r="M48" s="850" t="s">
        <v>1076</v>
      </c>
      <c r="N48" s="850" t="s">
        <v>929</v>
      </c>
      <c r="O48" s="1053">
        <f>Controle!G13</f>
        <v>0.16060355074364982</v>
      </c>
      <c r="P48" s="1053">
        <v>0.21272116535858174</v>
      </c>
      <c r="Q48" s="343"/>
      <c r="T48" s="1019" t="s">
        <v>1198</v>
      </c>
      <c r="U48" s="273" t="s">
        <v>1199</v>
      </c>
      <c r="V48" s="1019" t="s">
        <v>1200</v>
      </c>
      <c r="W48" s="273" t="s">
        <v>1211</v>
      </c>
      <c r="X48" s="1019" t="s">
        <v>1212</v>
      </c>
    </row>
    <row r="49" spans="13:25">
      <c r="M49" s="848" t="s">
        <v>1041</v>
      </c>
      <c r="N49" s="940" cm="1">
        <f t="array" aca="1" ref="N49:N83" ca="1">TRANSPOSE(E30:AM30)*1000</f>
        <v>750000</v>
      </c>
      <c r="O49" s="976">
        <v>750000</v>
      </c>
      <c r="P49" s="940">
        <f t="shared" ref="P49:P82" si="56">O49*$Q$84</f>
        <v>990285.33250311692</v>
      </c>
      <c r="Q49" s="343"/>
      <c r="S49" s="1020" t="s">
        <v>1213</v>
      </c>
      <c r="T49" s="1023">
        <f>O48</f>
        <v>0.16060355074364982</v>
      </c>
      <c r="U49" s="1024">
        <f>SUM(O49:O57)</f>
        <v>6750000</v>
      </c>
      <c r="V49" s="1025">
        <f>O84</f>
        <v>11309608.79527862</v>
      </c>
      <c r="W49" s="1024">
        <f>U49/9</f>
        <v>750000</v>
      </c>
      <c r="X49" s="1025">
        <f>(V49-U49)/26</f>
        <v>175369.56904917769</v>
      </c>
      <c r="Y49" s="497"/>
    </row>
    <row r="50" spans="13:25">
      <c r="M50" s="848" t="s">
        <v>1042</v>
      </c>
      <c r="N50" s="940">
        <f ca="1"/>
        <v>750000</v>
      </c>
      <c r="O50" s="976">
        <v>750000</v>
      </c>
      <c r="P50" s="940">
        <f t="shared" si="56"/>
        <v>990285.33250311692</v>
      </c>
      <c r="Q50" s="343"/>
      <c r="S50" s="1021" t="s">
        <v>1214</v>
      </c>
      <c r="T50" s="1026">
        <f>P48</f>
        <v>0.21272116535858174</v>
      </c>
      <c r="U50" s="1027">
        <f>SUM(P49:P57)</f>
        <v>8912567.9925280511</v>
      </c>
      <c r="V50" s="1028">
        <f>P84</f>
        <v>14932986.275083553</v>
      </c>
      <c r="W50" s="1027">
        <f>U50/9</f>
        <v>990285.33250311681</v>
      </c>
      <c r="X50" s="1028">
        <f>(V50-U50)/26</f>
        <v>231554.54932905777</v>
      </c>
      <c r="Y50" s="497"/>
    </row>
    <row r="51" spans="13:25">
      <c r="M51" s="848" t="s">
        <v>1043</v>
      </c>
      <c r="N51" s="940">
        <f ca="1"/>
        <v>750000</v>
      </c>
      <c r="O51" s="976">
        <v>750000</v>
      </c>
      <c r="P51" s="940">
        <f t="shared" si="56"/>
        <v>990285.33250311692</v>
      </c>
      <c r="Q51" s="940"/>
      <c r="S51" s="1021" t="s">
        <v>1218</v>
      </c>
      <c r="T51" s="1026">
        <f>T50-T49</f>
        <v>5.2117614614931917E-2</v>
      </c>
      <c r="U51" s="559">
        <f>U50-U49</f>
        <v>2162567.9925280511</v>
      </c>
      <c r="V51" s="1029">
        <f>V50-V49</f>
        <v>3623377.4798049331</v>
      </c>
      <c r="W51" s="559">
        <f t="shared" ref="W51:X51" si="57">W50-W49</f>
        <v>240285.33250311681</v>
      </c>
      <c r="X51" s="1029">
        <f t="shared" si="57"/>
        <v>56184.980279880081</v>
      </c>
    </row>
    <row r="52" spans="13:25">
      <c r="M52" s="848" t="s">
        <v>1044</v>
      </c>
      <c r="N52" s="940">
        <f ca="1"/>
        <v>750000</v>
      </c>
      <c r="O52" s="976">
        <v>750000</v>
      </c>
      <c r="P52" s="940">
        <f t="shared" si="56"/>
        <v>990285.33250311692</v>
      </c>
      <c r="Q52" s="940"/>
      <c r="S52" s="1021" t="s">
        <v>1219</v>
      </c>
      <c r="T52" s="1026">
        <v>1E-4</v>
      </c>
      <c r="U52" s="1030">
        <f>U51/T51*T52</f>
        <v>4149.3994084458081</v>
      </c>
      <c r="V52" s="1031">
        <f>V51/T51*T52</f>
        <v>6952.3087473900232</v>
      </c>
      <c r="W52" s="1030">
        <f>W51/T51*T52</f>
        <v>461.04437871620098</v>
      </c>
      <c r="X52" s="1031">
        <f>X51/T51*T52</f>
        <v>107.80420534400828</v>
      </c>
    </row>
    <row r="53" spans="13:25">
      <c r="M53" s="848" t="s">
        <v>1045</v>
      </c>
      <c r="N53" s="940">
        <f ca="1"/>
        <v>750000</v>
      </c>
      <c r="O53" s="976">
        <v>750000</v>
      </c>
      <c r="P53" s="940">
        <f t="shared" si="56"/>
        <v>990285.33250311692</v>
      </c>
      <c r="Q53" s="940"/>
      <c r="S53" s="1022" t="s">
        <v>1220</v>
      </c>
      <c r="T53" s="1032"/>
      <c r="U53" s="431"/>
      <c r="V53" s="1033"/>
      <c r="W53" s="1034">
        <f>W51/V51</f>
        <v>6.6315291145446084E-2</v>
      </c>
      <c r="X53" s="1035">
        <f>X51/V51</f>
        <v>1.5506245372730206E-2</v>
      </c>
    </row>
    <row r="54" spans="13:25">
      <c r="M54" s="848" t="s">
        <v>1046</v>
      </c>
      <c r="N54" s="940">
        <f ca="1"/>
        <v>750000</v>
      </c>
      <c r="O54" s="976">
        <v>750000</v>
      </c>
      <c r="P54" s="940">
        <f t="shared" si="56"/>
        <v>990285.33250311692</v>
      </c>
      <c r="Q54" s="940"/>
      <c r="S54" s="98"/>
      <c r="W54" s="98">
        <f>W52/V52</f>
        <v>6.6315291145446084E-2</v>
      </c>
      <c r="X54" s="98">
        <f>X52/V52</f>
        <v>1.5506245372730206E-2</v>
      </c>
    </row>
    <row r="55" spans="13:25">
      <c r="M55" s="848" t="s">
        <v>1047</v>
      </c>
      <c r="N55" s="940">
        <f ca="1"/>
        <v>750000</v>
      </c>
      <c r="O55" s="976">
        <v>750000</v>
      </c>
      <c r="P55" s="940">
        <f t="shared" si="56"/>
        <v>990285.33250311692</v>
      </c>
      <c r="Q55" s="940"/>
      <c r="S55" s="98"/>
    </row>
    <row r="56" spans="13:25">
      <c r="M56" s="848" t="s">
        <v>1048</v>
      </c>
      <c r="N56" s="940">
        <f ca="1"/>
        <v>750000</v>
      </c>
      <c r="O56" s="976">
        <v>750000</v>
      </c>
      <c r="P56" s="940">
        <f t="shared" si="56"/>
        <v>990285.33250311692</v>
      </c>
      <c r="Q56" s="940"/>
      <c r="S56" s="1037" t="s">
        <v>1201</v>
      </c>
      <c r="T56" s="342">
        <v>0.18390000000000001</v>
      </c>
    </row>
    <row r="57" spans="13:25">
      <c r="M57" s="848" t="s">
        <v>1049</v>
      </c>
      <c r="N57" s="940">
        <f ca="1"/>
        <v>750000</v>
      </c>
      <c r="O57" s="976">
        <v>750000</v>
      </c>
      <c r="P57" s="940">
        <f t="shared" si="56"/>
        <v>990285.33250311692</v>
      </c>
      <c r="Q57" s="940"/>
      <c r="S57" s="98"/>
      <c r="T57" s="343">
        <f>T49</f>
        <v>0.16060355074364982</v>
      </c>
      <c r="V57" s="114"/>
    </row>
    <row r="58" spans="13:25">
      <c r="M58" s="848" t="s">
        <v>1050</v>
      </c>
      <c r="N58" s="940">
        <f ca="1"/>
        <v>175369.55101309554</v>
      </c>
      <c r="O58" s="976">
        <v>175369.5690491779</v>
      </c>
      <c r="P58" s="940">
        <f t="shared" si="56"/>
        <v>231554.54932905795</v>
      </c>
      <c r="Q58" s="940"/>
      <c r="T58" s="1014">
        <f>(T56-T57)/T52</f>
        <v>232.96449256350186</v>
      </c>
      <c r="V58" s="683"/>
    </row>
    <row r="59" spans="13:25">
      <c r="M59" s="848" t="s">
        <v>1051</v>
      </c>
      <c r="N59" s="940">
        <f ca="1"/>
        <v>175369.55101309551</v>
      </c>
      <c r="O59" s="976">
        <v>175369.56904917792</v>
      </c>
      <c r="P59" s="940">
        <f t="shared" si="56"/>
        <v>231554.54932905798</v>
      </c>
      <c r="Q59" s="940"/>
      <c r="T59" s="342">
        <f>T56</f>
        <v>0.18390000000000001</v>
      </c>
      <c r="U59" s="1015">
        <f>W59*9</f>
        <v>7716662.7276318735</v>
      </c>
      <c r="V59" s="1015">
        <f>V49+$T58*V52</f>
        <v>12929249.874759132</v>
      </c>
      <c r="W59" s="1015">
        <f>W49+$T58*W52</f>
        <v>857406.9697368748</v>
      </c>
      <c r="X59" s="1015">
        <f>X49+$T58*X52</f>
        <v>200484.12104335614</v>
      </c>
    </row>
    <row r="60" spans="13:25">
      <c r="M60" s="848" t="s">
        <v>1052</v>
      </c>
      <c r="N60" s="940">
        <f ca="1"/>
        <v>175369.55101309551</v>
      </c>
      <c r="O60" s="976">
        <v>175369.56904917792</v>
      </c>
      <c r="P60" s="940">
        <f t="shared" si="56"/>
        <v>231554.54932905798</v>
      </c>
      <c r="Q60" s="940"/>
      <c r="U60" s="683"/>
      <c r="W60" s="683"/>
      <c r="X60" s="683"/>
    </row>
    <row r="61" spans="13:25">
      <c r="M61" s="848" t="s">
        <v>1053</v>
      </c>
      <c r="N61" s="940">
        <f ca="1"/>
        <v>175369.55101309551</v>
      </c>
      <c r="O61" s="976">
        <v>175369.56904917792</v>
      </c>
      <c r="P61" s="940">
        <f t="shared" si="56"/>
        <v>231554.54932905798</v>
      </c>
      <c r="Q61" s="940"/>
      <c r="S61" s="1037" t="s">
        <v>1201</v>
      </c>
      <c r="T61" s="1038">
        <v>20000000</v>
      </c>
    </row>
    <row r="62" spans="13:25">
      <c r="M62" s="848" t="s">
        <v>1054</v>
      </c>
      <c r="N62" s="940">
        <f ca="1"/>
        <v>175369.55101309551</v>
      </c>
      <c r="O62" s="976">
        <v>175369.56904917795</v>
      </c>
      <c r="P62" s="940">
        <f t="shared" si="56"/>
        <v>231554.54932905803</v>
      </c>
      <c r="Q62" s="940"/>
      <c r="S62" s="66" t="s">
        <v>1222</v>
      </c>
      <c r="T62" s="940">
        <f>T61-AS27*1000</f>
        <v>9500000</v>
      </c>
    </row>
    <row r="63" spans="13:25">
      <c r="M63" s="848" t="s">
        <v>1055</v>
      </c>
      <c r="N63" s="940">
        <f ca="1"/>
        <v>175369.55101309551</v>
      </c>
      <c r="O63" s="976">
        <v>175369.56904917795</v>
      </c>
      <c r="P63" s="940">
        <f t="shared" si="56"/>
        <v>231554.54932905803</v>
      </c>
      <c r="Q63" s="940"/>
      <c r="S63" s="66" t="s">
        <v>1223</v>
      </c>
      <c r="T63" s="683">
        <f>T62*30%</f>
        <v>2850000</v>
      </c>
      <c r="U63" s="382"/>
    </row>
    <row r="64" spans="13:25">
      <c r="M64" s="848" t="s">
        <v>1056</v>
      </c>
      <c r="N64" s="940">
        <f ca="1"/>
        <v>175369.55101309551</v>
      </c>
      <c r="O64" s="976">
        <v>175369.56904917798</v>
      </c>
      <c r="P64" s="940">
        <f t="shared" si="56"/>
        <v>231554.54932905806</v>
      </c>
      <c r="Q64" s="940"/>
      <c r="S64" s="66" t="s">
        <v>1224</v>
      </c>
      <c r="T64" s="940">
        <f>U64*T63</f>
        <v>316666.66666666663</v>
      </c>
      <c r="U64" s="343">
        <f>1/9</f>
        <v>0.1111111111111111</v>
      </c>
      <c r="X64" s="382"/>
    </row>
    <row r="65" spans="13:24">
      <c r="M65" s="848" t="s">
        <v>1057</v>
      </c>
      <c r="N65" s="940">
        <f ca="1"/>
        <v>175369.55101309551</v>
      </c>
      <c r="O65" s="976">
        <v>175369.56904917798</v>
      </c>
      <c r="P65" s="940">
        <f t="shared" si="56"/>
        <v>231554.54932905806</v>
      </c>
      <c r="Q65" s="940"/>
      <c r="S65" s="66" t="s">
        <v>1225</v>
      </c>
      <c r="T65" s="940">
        <f>T63*U65</f>
        <v>0</v>
      </c>
      <c r="U65" s="118">
        <v>0</v>
      </c>
    </row>
    <row r="66" spans="13:24">
      <c r="M66" s="848" t="s">
        <v>1058</v>
      </c>
      <c r="N66" s="940">
        <f ca="1"/>
        <v>175369.55101309548</v>
      </c>
      <c r="O66" s="976">
        <v>175369.56904917801</v>
      </c>
      <c r="P66" s="940">
        <f t="shared" si="56"/>
        <v>231554.54932905809</v>
      </c>
      <c r="Q66" s="940"/>
    </row>
    <row r="67" spans="13:24">
      <c r="M67" s="848" t="s">
        <v>1059</v>
      </c>
      <c r="N67" s="940">
        <f ca="1"/>
        <v>175369.55101309554</v>
      </c>
      <c r="O67" s="976">
        <v>175369.56904917795</v>
      </c>
      <c r="P67" s="940">
        <f t="shared" si="56"/>
        <v>231554.54932905803</v>
      </c>
      <c r="Q67" s="940"/>
      <c r="S67" s="1039" t="s">
        <v>1226</v>
      </c>
      <c r="T67" s="1040"/>
      <c r="U67" s="1040"/>
      <c r="V67" s="1041">
        <f>V59+T63</f>
        <v>15779249.874759132</v>
      </c>
      <c r="W67" s="1041">
        <f>W59+T64</f>
        <v>1174073.6364035415</v>
      </c>
      <c r="X67" s="1042">
        <f>X59+T65</f>
        <v>200484.12104335614</v>
      </c>
    </row>
    <row r="68" spans="13:24">
      <c r="M68" s="848" t="s">
        <v>1060</v>
      </c>
      <c r="N68" s="940">
        <f ca="1"/>
        <v>175369.5510130956</v>
      </c>
      <c r="O68" s="976">
        <v>175369.56904917792</v>
      </c>
      <c r="P68" s="940">
        <f t="shared" si="56"/>
        <v>231554.54932905798</v>
      </c>
      <c r="Q68" s="940"/>
      <c r="W68" s="683"/>
    </row>
    <row r="69" spans="13:24">
      <c r="M69" s="848" t="s">
        <v>1061</v>
      </c>
      <c r="N69" s="940">
        <f ca="1"/>
        <v>175369.55101309554</v>
      </c>
      <c r="O69" s="976">
        <v>175369.56904917787</v>
      </c>
      <c r="P69" s="940">
        <f t="shared" si="56"/>
        <v>231554.54932905792</v>
      </c>
      <c r="Q69" s="940"/>
    </row>
    <row r="70" spans="13:24">
      <c r="M70" s="848" t="s">
        <v>1062</v>
      </c>
      <c r="N70" s="940">
        <f ca="1"/>
        <v>175369.5510130956</v>
      </c>
      <c r="O70" s="976">
        <v>175369.56904917784</v>
      </c>
      <c r="P70" s="940">
        <f t="shared" si="56"/>
        <v>231554.54932905786</v>
      </c>
      <c r="Q70" s="940"/>
    </row>
    <row r="71" spans="13:24">
      <c r="M71" s="848" t="s">
        <v>1063</v>
      </c>
      <c r="N71" s="940">
        <f ca="1"/>
        <v>175369.55101309565</v>
      </c>
      <c r="O71" s="976">
        <v>175369.56904917775</v>
      </c>
      <c r="P71" s="940">
        <f t="shared" si="56"/>
        <v>231554.54932905774</v>
      </c>
      <c r="Q71" s="940"/>
    </row>
    <row r="72" spans="13:24">
      <c r="M72" s="848" t="s">
        <v>1064</v>
      </c>
      <c r="N72" s="940">
        <f ca="1"/>
        <v>175369.5510130956</v>
      </c>
      <c r="O72" s="976">
        <v>175369.56904917769</v>
      </c>
      <c r="P72" s="940">
        <f t="shared" si="56"/>
        <v>231554.54932905769</v>
      </c>
      <c r="Q72" s="940"/>
    </row>
    <row r="73" spans="13:24">
      <c r="M73" s="848" t="s">
        <v>1065</v>
      </c>
      <c r="N73" s="940">
        <f ca="1"/>
        <v>175369.55101309551</v>
      </c>
      <c r="O73" s="976">
        <v>175369.56904917778</v>
      </c>
      <c r="P73" s="940">
        <f t="shared" si="56"/>
        <v>231554.5493290578</v>
      </c>
      <c r="Q73" s="940"/>
      <c r="S73" s="382"/>
      <c r="T73" s="382"/>
    </row>
    <row r="74" spans="13:24">
      <c r="M74" s="848" t="s">
        <v>1066</v>
      </c>
      <c r="N74" s="940">
        <f ca="1"/>
        <v>175369.5510130956</v>
      </c>
      <c r="O74" s="976">
        <v>175369.56904917769</v>
      </c>
      <c r="P74" s="940">
        <f t="shared" si="56"/>
        <v>231554.54932905769</v>
      </c>
      <c r="Q74" s="940"/>
    </row>
    <row r="75" spans="13:24">
      <c r="M75" s="848" t="s">
        <v>1067</v>
      </c>
      <c r="N75" s="940">
        <f ca="1"/>
        <v>175369.55101309571</v>
      </c>
      <c r="O75" s="976">
        <v>175369.56904917757</v>
      </c>
      <c r="P75" s="940">
        <f t="shared" si="56"/>
        <v>231554.54932905751</v>
      </c>
      <c r="Q75" s="940"/>
    </row>
    <row r="76" spans="13:24">
      <c r="M76" s="848" t="s">
        <v>1068</v>
      </c>
      <c r="N76" s="940">
        <f ca="1"/>
        <v>175369.5510130956</v>
      </c>
      <c r="O76" s="976">
        <v>175369.56904917769</v>
      </c>
      <c r="P76" s="940">
        <f t="shared" si="56"/>
        <v>231554.54932905769</v>
      </c>
      <c r="Q76" s="940"/>
    </row>
    <row r="77" spans="13:24">
      <c r="M77" s="848" t="s">
        <v>1069</v>
      </c>
      <c r="N77" s="940">
        <f ca="1"/>
        <v>175369.55101309545</v>
      </c>
      <c r="O77" s="976">
        <v>175369.56904917784</v>
      </c>
      <c r="P77" s="940">
        <f t="shared" si="56"/>
        <v>231554.54932905786</v>
      </c>
      <c r="Q77" s="940"/>
    </row>
    <row r="78" spans="13:24">
      <c r="M78" s="848" t="s">
        <v>1070</v>
      </c>
      <c r="N78" s="940">
        <f ca="1"/>
        <v>175369.5510130956</v>
      </c>
      <c r="O78" s="976">
        <v>175369.56904917769</v>
      </c>
      <c r="P78" s="940">
        <f t="shared" si="56"/>
        <v>231554.54932905769</v>
      </c>
      <c r="Q78" s="940"/>
    </row>
    <row r="79" spans="13:24">
      <c r="M79" s="848" t="s">
        <v>1071</v>
      </c>
      <c r="N79" s="940">
        <f ca="1"/>
        <v>175369.55101309577</v>
      </c>
      <c r="O79" s="976">
        <v>175369.56904917752</v>
      </c>
      <c r="P79" s="940">
        <f t="shared" si="56"/>
        <v>231554.54932905745</v>
      </c>
      <c r="Q79" s="940"/>
    </row>
    <row r="80" spans="13:24">
      <c r="M80" s="848" t="s">
        <v>1072</v>
      </c>
      <c r="N80" s="940">
        <f ca="1"/>
        <v>175369.5510130956</v>
      </c>
      <c r="O80" s="976">
        <v>175369.56904917769</v>
      </c>
      <c r="P80" s="940">
        <f t="shared" si="56"/>
        <v>231554.54932905769</v>
      </c>
      <c r="Q80" s="940"/>
    </row>
    <row r="81" spans="13:17">
      <c r="M81" s="848" t="s">
        <v>1073</v>
      </c>
      <c r="N81" s="940">
        <f ca="1"/>
        <v>175369.55101309528</v>
      </c>
      <c r="O81" s="976">
        <v>175369.56904917801</v>
      </c>
      <c r="P81" s="940">
        <f t="shared" si="56"/>
        <v>231554.54932905809</v>
      </c>
      <c r="Q81" s="940"/>
    </row>
    <row r="82" spans="13:17">
      <c r="M82" s="848" t="s">
        <v>1074</v>
      </c>
      <c r="N82" s="940">
        <f ca="1"/>
        <v>175369.5510130956</v>
      </c>
      <c r="O82" s="976">
        <v>175369.56904917769</v>
      </c>
      <c r="P82" s="940">
        <f t="shared" si="56"/>
        <v>231554.54932905769</v>
      </c>
      <c r="Q82" s="940"/>
    </row>
    <row r="83" spans="13:17">
      <c r="M83" s="849" t="s">
        <v>1075</v>
      </c>
      <c r="N83" s="940">
        <f ca="1"/>
        <v>175369.5510130965</v>
      </c>
      <c r="O83" s="976">
        <v>175369.56904917679</v>
      </c>
      <c r="P83" s="940">
        <f>O83*$Q$84</f>
        <v>231554.54932905649</v>
      </c>
      <c r="Q83" s="940"/>
    </row>
    <row r="84" spans="13:17">
      <c r="M84" s="850" t="s">
        <v>242</v>
      </c>
      <c r="N84" s="851">
        <f t="shared" ref="N84:O84" ca="1" si="58">SUM(N49:N83)</f>
        <v>11309608.32634048</v>
      </c>
      <c r="O84" s="851">
        <f t="shared" si="58"/>
        <v>11309608.79527862</v>
      </c>
      <c r="P84" s="851">
        <v>14932986.275083553</v>
      </c>
      <c r="Q84" s="1188">
        <f>P84/O84</f>
        <v>1.3203804433374893</v>
      </c>
    </row>
    <row r="85" spans="13:17">
      <c r="N85" s="98">
        <f ca="1">N58/N57</f>
        <v>0.23382606801746073</v>
      </c>
      <c r="O85" s="98">
        <f>O58/O57</f>
        <v>0.23382609206557053</v>
      </c>
      <c r="P85" s="98">
        <f>P58/P57</f>
        <v>0.23382609206557053</v>
      </c>
      <c r="Q85" s="940"/>
    </row>
    <row r="86" spans="13:17">
      <c r="N86" s="497"/>
      <c r="O86" s="1036"/>
    </row>
    <row r="87" spans="13:17">
      <c r="N87" s="497"/>
      <c r="O87" s="1036"/>
    </row>
  </sheetData>
  <phoneticPr fontId="91" type="noConversion"/>
  <printOptions horizontalCentered="1"/>
  <pageMargins left="0.78740157480314965" right="0.78740157480314965" top="0.78740157480314965" bottom="0.78740157480314965" header="0.51181102362204722" footer="0.51181102362204722"/>
  <pageSetup scale="44" pageOrder="overThenDown" orientation="landscape" horizontalDpi="300" verticalDpi="300" r:id="rId1"/>
  <headerFooter alignWithMargins="0">
    <oddHeader>&amp;C&amp;F&amp;R&amp;A</oddHeader>
  </headerFooter>
  <ignoredErrors>
    <ignoredError sqref="F15:AS15 AS27 AS30 F30:AR30" formula="1"/>
    <ignoredError sqref="O84 U49:U50" formulaRang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21">
    <tabColor rgb="FFFFC000"/>
    <outlinePr summaryBelow="0"/>
  </sheetPr>
  <dimension ref="A1:AS88"/>
  <sheetViews>
    <sheetView showGridLines="0" topLeftCell="B1" zoomScaleNormal="100" workbookViewId="0">
      <pane xSplit="1" ySplit="2" topLeftCell="C3" activePane="bottomRight" state="frozen"/>
      <selection activeCell="I71" sqref="I71"/>
      <selection pane="topRight" activeCell="I71" sqref="I71"/>
      <selection pane="bottomLeft" activeCell="I71" sqref="I71"/>
      <selection pane="bottomRight" activeCell="E9" sqref="E9"/>
    </sheetView>
  </sheetViews>
  <sheetFormatPr defaultColWidth="6.81640625" defaultRowHeight="13"/>
  <cols>
    <col min="1" max="1" width="6.81640625" style="66" customWidth="1"/>
    <col min="2" max="2" width="61" style="66" customWidth="1"/>
    <col min="3" max="4" width="10.81640625" style="81" customWidth="1"/>
    <col min="5" max="45" width="12.81640625" style="66" customWidth="1"/>
    <col min="46" max="46" width="7.453125" style="66" bestFit="1" customWidth="1"/>
    <col min="47" max="47" width="12.1796875" style="66" customWidth="1"/>
    <col min="48" max="16384" width="6.81640625" style="66"/>
  </cols>
  <sheetData>
    <row r="1" spans="1:45" ht="21" customHeight="1">
      <c r="B1" s="67"/>
      <c r="C1" s="68"/>
      <c r="D1" s="68"/>
      <c r="E1" s="67"/>
      <c r="F1" s="67"/>
      <c r="G1" s="67"/>
      <c r="H1" s="67"/>
      <c r="I1" s="67"/>
      <c r="J1" s="67"/>
      <c r="K1" s="67"/>
      <c r="L1" s="69" t="str">
        <f>'Premissas macro'!L1</f>
        <v>Valores em moeda constante (R$ 1.000/Dez21)</v>
      </c>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172"/>
    </row>
    <row r="2" spans="1:45" s="70" customFormat="1" ht="21" customHeight="1">
      <c r="B2" s="69" t="s">
        <v>535</v>
      </c>
      <c r="C2" s="71"/>
      <c r="D2" s="71"/>
      <c r="E2" s="72">
        <v>1</v>
      </c>
      <c r="F2" s="72">
        <v>2</v>
      </c>
      <c r="G2" s="72">
        <v>3</v>
      </c>
      <c r="H2" s="72">
        <v>4</v>
      </c>
      <c r="I2" s="72">
        <v>5</v>
      </c>
      <c r="J2" s="72">
        <v>6</v>
      </c>
      <c r="K2" s="72">
        <v>7</v>
      </c>
      <c r="L2" s="72">
        <v>8</v>
      </c>
      <c r="M2" s="72">
        <v>9</v>
      </c>
      <c r="N2" s="72">
        <v>10</v>
      </c>
      <c r="O2" s="72">
        <v>11</v>
      </c>
      <c r="P2" s="72">
        <v>12</v>
      </c>
      <c r="Q2" s="72">
        <v>13</v>
      </c>
      <c r="R2" s="72">
        <v>14</v>
      </c>
      <c r="S2" s="72">
        <v>15</v>
      </c>
      <c r="T2" s="72">
        <v>16</v>
      </c>
      <c r="U2" s="72">
        <v>17</v>
      </c>
      <c r="V2" s="72">
        <v>18</v>
      </c>
      <c r="W2" s="72">
        <v>19</v>
      </c>
      <c r="X2" s="72">
        <v>20</v>
      </c>
      <c r="Y2" s="72">
        <v>21</v>
      </c>
      <c r="Z2" s="72">
        <v>22</v>
      </c>
      <c r="AA2" s="72">
        <v>23</v>
      </c>
      <c r="AB2" s="72">
        <v>24</v>
      </c>
      <c r="AC2" s="72">
        <v>25</v>
      </c>
      <c r="AD2" s="72">
        <v>26</v>
      </c>
      <c r="AE2" s="72">
        <v>27</v>
      </c>
      <c r="AF2" s="72">
        <v>28</v>
      </c>
      <c r="AG2" s="72">
        <v>29</v>
      </c>
      <c r="AH2" s="72">
        <v>30</v>
      </c>
      <c r="AI2" s="72">
        <v>31</v>
      </c>
      <c r="AJ2" s="72">
        <v>32</v>
      </c>
      <c r="AK2" s="72">
        <v>33</v>
      </c>
      <c r="AL2" s="72">
        <v>34</v>
      </c>
      <c r="AM2" s="72">
        <v>35</v>
      </c>
      <c r="AN2" s="72">
        <v>36</v>
      </c>
      <c r="AO2" s="72">
        <v>37</v>
      </c>
      <c r="AP2" s="72">
        <v>38</v>
      </c>
      <c r="AQ2" s="72">
        <v>39</v>
      </c>
      <c r="AR2" s="72">
        <v>40</v>
      </c>
      <c r="AS2" s="71" t="s">
        <v>20</v>
      </c>
    </row>
    <row r="3" spans="1:45" s="70" customFormat="1">
      <c r="B3" s="73"/>
      <c r="C3" s="74"/>
      <c r="D3" s="74"/>
      <c r="E3" s="78"/>
      <c r="F3" s="78"/>
      <c r="G3" s="78"/>
      <c r="H3" s="78"/>
      <c r="I3" s="78"/>
      <c r="J3" s="78"/>
      <c r="K3" s="78"/>
      <c r="L3" s="78"/>
      <c r="M3" s="78"/>
      <c r="N3" s="78"/>
      <c r="O3" s="78"/>
      <c r="P3" s="78"/>
      <c r="Q3" s="78"/>
      <c r="R3" s="78"/>
      <c r="S3" s="78"/>
      <c r="T3" s="78"/>
      <c r="U3" s="78"/>
      <c r="V3" s="78"/>
      <c r="W3" s="78"/>
      <c r="X3" s="79">
        <v>297369.78999999998</v>
      </c>
      <c r="Y3" s="80">
        <f>1+2.9518%</f>
        <v>1.0295179999999999</v>
      </c>
      <c r="Z3" s="80">
        <f t="shared" ref="Z3:AR3" si="0">1+2.9518%</f>
        <v>1.0295179999999999</v>
      </c>
      <c r="AA3" s="80">
        <f t="shared" si="0"/>
        <v>1.0295179999999999</v>
      </c>
      <c r="AB3" s="80">
        <f t="shared" si="0"/>
        <v>1.0295179999999999</v>
      </c>
      <c r="AC3" s="80">
        <f t="shared" si="0"/>
        <v>1.0295179999999999</v>
      </c>
      <c r="AD3" s="80">
        <f t="shared" si="0"/>
        <v>1.0295179999999999</v>
      </c>
      <c r="AE3" s="80">
        <f t="shared" si="0"/>
        <v>1.0295179999999999</v>
      </c>
      <c r="AF3" s="80">
        <f t="shared" si="0"/>
        <v>1.0295179999999999</v>
      </c>
      <c r="AG3" s="80">
        <f t="shared" si="0"/>
        <v>1.0295179999999999</v>
      </c>
      <c r="AH3" s="80">
        <f t="shared" si="0"/>
        <v>1.0295179999999999</v>
      </c>
      <c r="AI3" s="80">
        <f t="shared" si="0"/>
        <v>1.0295179999999999</v>
      </c>
      <c r="AJ3" s="80">
        <f t="shared" si="0"/>
        <v>1.0295179999999999</v>
      </c>
      <c r="AK3" s="80">
        <f t="shared" si="0"/>
        <v>1.0295179999999999</v>
      </c>
      <c r="AL3" s="80">
        <f t="shared" si="0"/>
        <v>1.0295179999999999</v>
      </c>
      <c r="AM3" s="80">
        <f t="shared" si="0"/>
        <v>1.0295179999999999</v>
      </c>
      <c r="AN3" s="80">
        <f t="shared" si="0"/>
        <v>1.0295179999999999</v>
      </c>
      <c r="AO3" s="80">
        <f t="shared" si="0"/>
        <v>1.0295179999999999</v>
      </c>
      <c r="AP3" s="80">
        <f t="shared" si="0"/>
        <v>1.0295179999999999</v>
      </c>
      <c r="AQ3" s="80">
        <f t="shared" si="0"/>
        <v>1.0295179999999999</v>
      </c>
      <c r="AR3" s="80">
        <f t="shared" si="0"/>
        <v>1.0295179999999999</v>
      </c>
      <c r="AS3" s="173"/>
    </row>
    <row r="4" spans="1:45" ht="18" customHeight="1">
      <c r="B4" s="82" t="s">
        <v>231</v>
      </c>
      <c r="C4" s="84"/>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row>
    <row r="5" spans="1:45" s="174" customFormat="1">
      <c r="B5" s="175" t="s">
        <v>232</v>
      </c>
      <c r="C5" s="176"/>
      <c r="D5" s="177"/>
      <c r="E5" s="177">
        <f>'Premissas macro'!E17</f>
        <v>1</v>
      </c>
      <c r="F5" s="177">
        <f>'Premissas macro'!F17</f>
        <v>1</v>
      </c>
      <c r="G5" s="177">
        <f>'Premissas macro'!G17</f>
        <v>1</v>
      </c>
      <c r="H5" s="177">
        <f>'Premissas macro'!H17</f>
        <v>1</v>
      </c>
      <c r="I5" s="177">
        <f>'Premissas macro'!I17</f>
        <v>1</v>
      </c>
      <c r="J5" s="177">
        <f>'Premissas macro'!J17</f>
        <v>1</v>
      </c>
      <c r="K5" s="177">
        <f>'Premissas macro'!K17</f>
        <v>1</v>
      </c>
      <c r="L5" s="177">
        <f>'Premissas macro'!L17</f>
        <v>1</v>
      </c>
      <c r="M5" s="177">
        <f>'Premissas macro'!M17</f>
        <v>1</v>
      </c>
      <c r="N5" s="177">
        <f>'Premissas macro'!N17</f>
        <v>1</v>
      </c>
      <c r="O5" s="177">
        <f>'Premissas macro'!O17</f>
        <v>1</v>
      </c>
      <c r="P5" s="177">
        <f>'Premissas macro'!P17</f>
        <v>1</v>
      </c>
      <c r="Q5" s="177">
        <f>'Premissas macro'!Q17</f>
        <v>1</v>
      </c>
      <c r="R5" s="177">
        <f>'Premissas macro'!R17</f>
        <v>1</v>
      </c>
      <c r="S5" s="177">
        <f>'Premissas macro'!S17</f>
        <v>1</v>
      </c>
      <c r="T5" s="177">
        <f>'Premissas macro'!T17</f>
        <v>1</v>
      </c>
      <c r="U5" s="177">
        <f>'Premissas macro'!U17</f>
        <v>1</v>
      </c>
      <c r="V5" s="177">
        <f>'Premissas macro'!V17</f>
        <v>1</v>
      </c>
      <c r="W5" s="177">
        <f>'Premissas macro'!W17</f>
        <v>1</v>
      </c>
      <c r="X5" s="177">
        <f>'Premissas macro'!X17</f>
        <v>1</v>
      </c>
      <c r="Y5" s="177">
        <f>'Premissas macro'!Y17</f>
        <v>1</v>
      </c>
      <c r="Z5" s="177">
        <f>'Premissas macro'!Z17</f>
        <v>1</v>
      </c>
      <c r="AA5" s="177">
        <f>'Premissas macro'!AA17</f>
        <v>1</v>
      </c>
      <c r="AB5" s="177">
        <f>'Premissas macro'!AB17</f>
        <v>1</v>
      </c>
      <c r="AC5" s="177">
        <f>'Premissas macro'!AC17</f>
        <v>1</v>
      </c>
      <c r="AD5" s="177">
        <f>'Premissas macro'!AD17</f>
        <v>1</v>
      </c>
      <c r="AE5" s="177">
        <f>'Premissas macro'!AE17</f>
        <v>1</v>
      </c>
      <c r="AF5" s="177">
        <f>'Premissas macro'!AF17</f>
        <v>1</v>
      </c>
      <c r="AG5" s="177">
        <f>'Premissas macro'!AG17</f>
        <v>1</v>
      </c>
      <c r="AH5" s="177">
        <f>'Premissas macro'!AH17</f>
        <v>1</v>
      </c>
      <c r="AI5" s="177">
        <f>'Premissas macro'!AI17</f>
        <v>1</v>
      </c>
      <c r="AJ5" s="177">
        <f>'Premissas macro'!AJ17</f>
        <v>1</v>
      </c>
      <c r="AK5" s="177">
        <f>'Premissas macro'!AK17</f>
        <v>1</v>
      </c>
      <c r="AL5" s="177">
        <f>'Premissas macro'!AL17</f>
        <v>1</v>
      </c>
      <c r="AM5" s="177">
        <f>'Premissas macro'!AM17</f>
        <v>1</v>
      </c>
      <c r="AN5" s="177">
        <f>'Premissas macro'!AN17</f>
        <v>0</v>
      </c>
      <c r="AO5" s="177">
        <f>'Premissas macro'!AO17</f>
        <v>0</v>
      </c>
      <c r="AP5" s="177">
        <f>'Premissas macro'!AP17</f>
        <v>0</v>
      </c>
      <c r="AQ5" s="177">
        <f>'Premissas macro'!AQ17</f>
        <v>0</v>
      </c>
      <c r="AR5" s="177">
        <f>'Premissas macro'!AR17</f>
        <v>0</v>
      </c>
    </row>
    <row r="6" spans="1:45" s="174" customFormat="1">
      <c r="B6" s="175" t="s">
        <v>233</v>
      </c>
      <c r="C6" s="176"/>
      <c r="D6" s="177"/>
      <c r="E6" s="177">
        <f t="shared" ref="E6:AR6" si="1">IF(E5=1,1+D6,D6)</f>
        <v>1</v>
      </c>
      <c r="F6" s="177">
        <f t="shared" si="1"/>
        <v>2</v>
      </c>
      <c r="G6" s="177">
        <f t="shared" si="1"/>
        <v>3</v>
      </c>
      <c r="H6" s="177">
        <f t="shared" si="1"/>
        <v>4</v>
      </c>
      <c r="I6" s="177">
        <f t="shared" si="1"/>
        <v>5</v>
      </c>
      <c r="J6" s="177">
        <f t="shared" si="1"/>
        <v>6</v>
      </c>
      <c r="K6" s="177">
        <f t="shared" si="1"/>
        <v>7</v>
      </c>
      <c r="L6" s="177">
        <f t="shared" si="1"/>
        <v>8</v>
      </c>
      <c r="M6" s="177">
        <f t="shared" si="1"/>
        <v>9</v>
      </c>
      <c r="N6" s="177">
        <f t="shared" si="1"/>
        <v>10</v>
      </c>
      <c r="O6" s="177">
        <f t="shared" si="1"/>
        <v>11</v>
      </c>
      <c r="P6" s="177">
        <f t="shared" si="1"/>
        <v>12</v>
      </c>
      <c r="Q6" s="177">
        <f t="shared" si="1"/>
        <v>13</v>
      </c>
      <c r="R6" s="177">
        <f t="shared" si="1"/>
        <v>14</v>
      </c>
      <c r="S6" s="177">
        <f t="shared" si="1"/>
        <v>15</v>
      </c>
      <c r="T6" s="177">
        <f t="shared" si="1"/>
        <v>16</v>
      </c>
      <c r="U6" s="177">
        <f t="shared" si="1"/>
        <v>17</v>
      </c>
      <c r="V6" s="177">
        <f t="shared" si="1"/>
        <v>18</v>
      </c>
      <c r="W6" s="177">
        <f t="shared" si="1"/>
        <v>19</v>
      </c>
      <c r="X6" s="177">
        <f t="shared" si="1"/>
        <v>20</v>
      </c>
      <c r="Y6" s="177">
        <f t="shared" si="1"/>
        <v>21</v>
      </c>
      <c r="Z6" s="177">
        <f t="shared" si="1"/>
        <v>22</v>
      </c>
      <c r="AA6" s="177">
        <f t="shared" si="1"/>
        <v>23</v>
      </c>
      <c r="AB6" s="177">
        <f t="shared" si="1"/>
        <v>24</v>
      </c>
      <c r="AC6" s="177">
        <f t="shared" si="1"/>
        <v>25</v>
      </c>
      <c r="AD6" s="177">
        <f t="shared" si="1"/>
        <v>26</v>
      </c>
      <c r="AE6" s="177">
        <f t="shared" si="1"/>
        <v>27</v>
      </c>
      <c r="AF6" s="177">
        <f t="shared" si="1"/>
        <v>28</v>
      </c>
      <c r="AG6" s="177">
        <f t="shared" si="1"/>
        <v>29</v>
      </c>
      <c r="AH6" s="177">
        <f t="shared" si="1"/>
        <v>30</v>
      </c>
      <c r="AI6" s="177">
        <f t="shared" si="1"/>
        <v>31</v>
      </c>
      <c r="AJ6" s="177">
        <f t="shared" si="1"/>
        <v>32</v>
      </c>
      <c r="AK6" s="177">
        <f t="shared" si="1"/>
        <v>33</v>
      </c>
      <c r="AL6" s="177">
        <f t="shared" si="1"/>
        <v>34</v>
      </c>
      <c r="AM6" s="177">
        <f t="shared" si="1"/>
        <v>35</v>
      </c>
      <c r="AN6" s="177">
        <f t="shared" si="1"/>
        <v>35</v>
      </c>
      <c r="AO6" s="177">
        <f t="shared" si="1"/>
        <v>35</v>
      </c>
      <c r="AP6" s="177">
        <f t="shared" si="1"/>
        <v>35</v>
      </c>
      <c r="AQ6" s="177">
        <f t="shared" si="1"/>
        <v>35</v>
      </c>
      <c r="AR6" s="177">
        <f t="shared" si="1"/>
        <v>35</v>
      </c>
    </row>
    <row r="7" spans="1:45" s="174" customFormat="1">
      <c r="B7" s="175" t="s">
        <v>790</v>
      </c>
      <c r="C7" s="176"/>
      <c r="D7" s="177"/>
      <c r="E7" s="177">
        <f>IF(Volume!E184&gt;0,1,0)</f>
        <v>1</v>
      </c>
      <c r="F7" s="177">
        <f>IF(Volume!F184&gt;0,1,0)</f>
        <v>1</v>
      </c>
      <c r="G7" s="177">
        <f>IF(Volume!G184&gt;0,1,0)</f>
        <v>1</v>
      </c>
      <c r="H7" s="177">
        <f>IF(Volume!H184&gt;0,1,0)</f>
        <v>1</v>
      </c>
      <c r="I7" s="177">
        <f>IF(Volume!I184&gt;0,1,0)</f>
        <v>1</v>
      </c>
      <c r="J7" s="177">
        <f>IF(Volume!J184&gt;0,1,0)</f>
        <v>1</v>
      </c>
      <c r="K7" s="177">
        <f>IF(Volume!K184&gt;0,1,0)</f>
        <v>1</v>
      </c>
      <c r="L7" s="177">
        <f>IF(Volume!L184&gt;0,1,0)</f>
        <v>0</v>
      </c>
      <c r="M7" s="177">
        <f>IF(Volume!M184&gt;0,1,0)</f>
        <v>0</v>
      </c>
      <c r="N7" s="177">
        <f>IF(Volume!N184&gt;0,1,0)</f>
        <v>0</v>
      </c>
      <c r="O7" s="177">
        <f>IF(Volume!O184&gt;0,1,0)</f>
        <v>0</v>
      </c>
      <c r="P7" s="177">
        <f>IF(Volume!P184&gt;0,1,0)</f>
        <v>0</v>
      </c>
      <c r="Q7" s="177">
        <f>IF(Volume!Q184&gt;0,1,0)</f>
        <v>0</v>
      </c>
      <c r="R7" s="177">
        <f>IF(Volume!R184&gt;0,1,0)</f>
        <v>0</v>
      </c>
      <c r="S7" s="177">
        <f>IF(Volume!S184&gt;0,1,0)</f>
        <v>0</v>
      </c>
      <c r="T7" s="177">
        <f>IF(Volume!T184&gt;0,1,0)</f>
        <v>0</v>
      </c>
      <c r="U7" s="177">
        <f>IF(Volume!U184&gt;0,1,0)</f>
        <v>0</v>
      </c>
      <c r="V7" s="177">
        <f>IF(Volume!V184&gt;0,1,0)</f>
        <v>0</v>
      </c>
      <c r="W7" s="177">
        <f>IF(Volume!W184&gt;0,1,0)</f>
        <v>0</v>
      </c>
      <c r="X7" s="177">
        <f>IF(Volume!X184&gt;0,1,0)</f>
        <v>0</v>
      </c>
      <c r="Y7" s="177">
        <f>IF(Volume!Y184&gt;0,1,0)</f>
        <v>0</v>
      </c>
      <c r="Z7" s="177">
        <f>IF(Volume!Z184&gt;0,1,0)</f>
        <v>0</v>
      </c>
      <c r="AA7" s="177">
        <f>IF(Volume!AA184&gt;0,1,0)</f>
        <v>0</v>
      </c>
      <c r="AB7" s="177">
        <f>IF(Volume!AB184&gt;0,1,0)</f>
        <v>0</v>
      </c>
      <c r="AC7" s="177">
        <f>IF(Volume!AC184&gt;0,1,0)</f>
        <v>0</v>
      </c>
      <c r="AD7" s="177">
        <f>IF(Volume!AD184&gt;0,1,0)</f>
        <v>0</v>
      </c>
      <c r="AE7" s="177">
        <f>IF(Volume!AE184&gt;0,1,0)</f>
        <v>0</v>
      </c>
      <c r="AF7" s="177">
        <f>IF(Volume!AF184&gt;0,1,0)</f>
        <v>0</v>
      </c>
      <c r="AG7" s="177">
        <f>IF(Volume!AG184&gt;0,1,0)</f>
        <v>0</v>
      </c>
      <c r="AH7" s="177">
        <f>IF(Volume!AH184&gt;0,1,0)</f>
        <v>0</v>
      </c>
      <c r="AI7" s="177">
        <f>IF(Volume!AI184&gt;0,1,0)</f>
        <v>0</v>
      </c>
      <c r="AJ7" s="177">
        <f>IF(Volume!AJ184&gt;0,1,0)</f>
        <v>0</v>
      </c>
      <c r="AK7" s="177">
        <f>IF(Volume!AK184&gt;0,1,0)</f>
        <v>0</v>
      </c>
      <c r="AL7" s="177">
        <f>IF(Volume!AL184&gt;0,1,0)</f>
        <v>0</v>
      </c>
      <c r="AM7" s="177">
        <f>IF(Volume!AM184&gt;0,1,0)</f>
        <v>0</v>
      </c>
      <c r="AN7" s="177">
        <f>IF(Volume!AN184&gt;0,1,0)</f>
        <v>0</v>
      </c>
      <c r="AO7" s="177">
        <f>IF(Volume!AO184&gt;0,1,0)</f>
        <v>0</v>
      </c>
      <c r="AP7" s="177">
        <f>IF(Volume!AP184&gt;0,1,0)</f>
        <v>0</v>
      </c>
      <c r="AQ7" s="177">
        <f>IF(Volume!AQ184&gt;0,1,0)</f>
        <v>0</v>
      </c>
      <c r="AR7" s="177">
        <f>IF(Volume!AR184&gt;0,1,0)</f>
        <v>0</v>
      </c>
    </row>
    <row r="8" spans="1:45" s="181" customFormat="1">
      <c r="A8" s="174"/>
      <c r="B8" s="175" t="s">
        <v>615</v>
      </c>
      <c r="C8" s="182"/>
      <c r="E8" s="802">
        <f>D88</f>
        <v>0.67220000000000002</v>
      </c>
      <c r="F8" s="589">
        <f t="shared" ref="F8:AR8" si="2">$E8*F$5</f>
        <v>0.67220000000000002</v>
      </c>
      <c r="G8" s="589">
        <f t="shared" si="2"/>
        <v>0.67220000000000002</v>
      </c>
      <c r="H8" s="589">
        <f t="shared" si="2"/>
        <v>0.67220000000000002</v>
      </c>
      <c r="I8" s="589">
        <f t="shared" si="2"/>
        <v>0.67220000000000002</v>
      </c>
      <c r="J8" s="589">
        <f t="shared" si="2"/>
        <v>0.67220000000000002</v>
      </c>
      <c r="K8" s="589">
        <f t="shared" si="2"/>
        <v>0.67220000000000002</v>
      </c>
      <c r="L8" s="589">
        <f t="shared" si="2"/>
        <v>0.67220000000000002</v>
      </c>
      <c r="M8" s="589">
        <f t="shared" si="2"/>
        <v>0.67220000000000002</v>
      </c>
      <c r="N8" s="589">
        <f t="shared" si="2"/>
        <v>0.67220000000000002</v>
      </c>
      <c r="O8" s="589">
        <f t="shared" si="2"/>
        <v>0.67220000000000002</v>
      </c>
      <c r="P8" s="589">
        <f t="shared" si="2"/>
        <v>0.67220000000000002</v>
      </c>
      <c r="Q8" s="589">
        <f t="shared" si="2"/>
        <v>0.67220000000000002</v>
      </c>
      <c r="R8" s="589">
        <f t="shared" si="2"/>
        <v>0.67220000000000002</v>
      </c>
      <c r="S8" s="589">
        <f t="shared" si="2"/>
        <v>0.67220000000000002</v>
      </c>
      <c r="T8" s="589">
        <f t="shared" si="2"/>
        <v>0.67220000000000002</v>
      </c>
      <c r="U8" s="589">
        <f t="shared" si="2"/>
        <v>0.67220000000000002</v>
      </c>
      <c r="V8" s="589">
        <f t="shared" si="2"/>
        <v>0.67220000000000002</v>
      </c>
      <c r="W8" s="589">
        <f t="shared" si="2"/>
        <v>0.67220000000000002</v>
      </c>
      <c r="X8" s="589">
        <f t="shared" si="2"/>
        <v>0.67220000000000002</v>
      </c>
      <c r="Y8" s="589">
        <f t="shared" si="2"/>
        <v>0.67220000000000002</v>
      </c>
      <c r="Z8" s="589">
        <f t="shared" si="2"/>
        <v>0.67220000000000002</v>
      </c>
      <c r="AA8" s="589">
        <f t="shared" si="2"/>
        <v>0.67220000000000002</v>
      </c>
      <c r="AB8" s="589">
        <f t="shared" si="2"/>
        <v>0.67220000000000002</v>
      </c>
      <c r="AC8" s="589">
        <f t="shared" si="2"/>
        <v>0.67220000000000002</v>
      </c>
      <c r="AD8" s="589">
        <f t="shared" si="2"/>
        <v>0.67220000000000002</v>
      </c>
      <c r="AE8" s="589">
        <f t="shared" si="2"/>
        <v>0.67220000000000002</v>
      </c>
      <c r="AF8" s="589">
        <f t="shared" si="2"/>
        <v>0.67220000000000002</v>
      </c>
      <c r="AG8" s="589">
        <f t="shared" si="2"/>
        <v>0.67220000000000002</v>
      </c>
      <c r="AH8" s="589">
        <f t="shared" si="2"/>
        <v>0.67220000000000002</v>
      </c>
      <c r="AI8" s="589">
        <f t="shared" si="2"/>
        <v>0.67220000000000002</v>
      </c>
      <c r="AJ8" s="589">
        <f t="shared" si="2"/>
        <v>0.67220000000000002</v>
      </c>
      <c r="AK8" s="589">
        <f t="shared" si="2"/>
        <v>0.67220000000000002</v>
      </c>
      <c r="AL8" s="589">
        <f t="shared" si="2"/>
        <v>0.67220000000000002</v>
      </c>
      <c r="AM8" s="589">
        <f t="shared" si="2"/>
        <v>0.67220000000000002</v>
      </c>
      <c r="AN8" s="589">
        <f t="shared" si="2"/>
        <v>0</v>
      </c>
      <c r="AO8" s="589">
        <f t="shared" si="2"/>
        <v>0</v>
      </c>
      <c r="AP8" s="589">
        <f t="shared" si="2"/>
        <v>0</v>
      </c>
      <c r="AQ8" s="589">
        <f t="shared" si="2"/>
        <v>0</v>
      </c>
      <c r="AR8" s="589">
        <f t="shared" si="2"/>
        <v>0</v>
      </c>
    </row>
    <row r="9" spans="1:45" s="181" customFormat="1">
      <c r="A9" s="174"/>
      <c r="B9" s="175"/>
      <c r="C9" s="182"/>
      <c r="E9" s="802"/>
      <c r="F9" s="589"/>
      <c r="G9" s="589"/>
      <c r="H9" s="589"/>
      <c r="I9" s="589"/>
      <c r="J9" s="589"/>
      <c r="K9" s="589"/>
      <c r="L9" s="589"/>
      <c r="M9" s="589"/>
      <c r="N9" s="589"/>
      <c r="O9" s="589"/>
      <c r="P9" s="589"/>
      <c r="Q9" s="589"/>
      <c r="R9" s="589"/>
      <c r="S9" s="589"/>
      <c r="T9" s="589"/>
      <c r="U9" s="589"/>
      <c r="V9" s="589"/>
      <c r="W9" s="589"/>
      <c r="X9" s="589"/>
      <c r="Y9" s="589"/>
      <c r="Z9" s="589"/>
      <c r="AA9" s="589"/>
      <c r="AB9" s="589"/>
      <c r="AC9" s="589"/>
      <c r="AD9" s="589"/>
      <c r="AE9" s="589"/>
      <c r="AF9" s="589"/>
      <c r="AG9" s="589"/>
      <c r="AH9" s="589"/>
      <c r="AI9" s="589"/>
      <c r="AJ9" s="589"/>
      <c r="AK9" s="589"/>
      <c r="AL9" s="589"/>
      <c r="AM9" s="589"/>
      <c r="AN9" s="589"/>
      <c r="AO9" s="589"/>
      <c r="AP9" s="589"/>
      <c r="AQ9" s="589"/>
      <c r="AR9" s="589"/>
    </row>
    <row r="10" spans="1:45" ht="18" customHeight="1">
      <c r="B10" s="82" t="s">
        <v>1176</v>
      </c>
      <c r="C10" s="84"/>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row>
    <row r="11" spans="1:45" s="174" customFormat="1" ht="5.25" customHeight="1">
      <c r="A11" s="158"/>
      <c r="C11" s="480"/>
      <c r="D11" s="184"/>
      <c r="E11" s="185"/>
      <c r="F11" s="185"/>
      <c r="G11" s="185"/>
      <c r="H11" s="185"/>
      <c r="I11" s="185"/>
      <c r="J11" s="185"/>
      <c r="K11" s="185"/>
      <c r="L11" s="185"/>
      <c r="M11" s="185"/>
      <c r="N11" s="185"/>
      <c r="O11" s="185"/>
      <c r="P11" s="185"/>
      <c r="Q11" s="185"/>
      <c r="R11" s="185"/>
      <c r="S11" s="185"/>
      <c r="T11" s="185"/>
      <c r="U11" s="185"/>
      <c r="V11" s="185"/>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row>
    <row r="12" spans="1:45">
      <c r="B12" s="1002" t="s">
        <v>612</v>
      </c>
      <c r="C12" s="588" t="s">
        <v>434</v>
      </c>
      <c r="D12" s="588"/>
      <c r="E12" s="1002">
        <f t="shared" ref="E12:AR12" si="3">SUM(E13:E23)</f>
        <v>12</v>
      </c>
      <c r="F12" s="1002">
        <f t="shared" si="3"/>
        <v>12</v>
      </c>
      <c r="G12" s="1002">
        <f t="shared" si="3"/>
        <v>12</v>
      </c>
      <c r="H12" s="1002">
        <f t="shared" si="3"/>
        <v>12</v>
      </c>
      <c r="I12" s="1002">
        <f t="shared" si="3"/>
        <v>12</v>
      </c>
      <c r="J12" s="1002">
        <f t="shared" si="3"/>
        <v>12</v>
      </c>
      <c r="K12" s="1002">
        <f t="shared" si="3"/>
        <v>12</v>
      </c>
      <c r="L12" s="1002">
        <f t="shared" si="3"/>
        <v>8</v>
      </c>
      <c r="M12" s="1002">
        <f t="shared" si="3"/>
        <v>8</v>
      </c>
      <c r="N12" s="1002">
        <f t="shared" si="3"/>
        <v>8</v>
      </c>
      <c r="O12" s="1002">
        <f t="shared" si="3"/>
        <v>8</v>
      </c>
      <c r="P12" s="1002">
        <f t="shared" si="3"/>
        <v>8</v>
      </c>
      <c r="Q12" s="1002">
        <f t="shared" si="3"/>
        <v>8</v>
      </c>
      <c r="R12" s="1002">
        <f t="shared" si="3"/>
        <v>8</v>
      </c>
      <c r="S12" s="1002">
        <f t="shared" si="3"/>
        <v>8</v>
      </c>
      <c r="T12" s="1002">
        <f t="shared" si="3"/>
        <v>8</v>
      </c>
      <c r="U12" s="1002">
        <f t="shared" si="3"/>
        <v>8</v>
      </c>
      <c r="V12" s="1002">
        <f t="shared" si="3"/>
        <v>8</v>
      </c>
      <c r="W12" s="1002">
        <f t="shared" si="3"/>
        <v>8</v>
      </c>
      <c r="X12" s="1002">
        <f t="shared" si="3"/>
        <v>8</v>
      </c>
      <c r="Y12" s="1002">
        <f t="shared" si="3"/>
        <v>8</v>
      </c>
      <c r="Z12" s="1002">
        <f t="shared" si="3"/>
        <v>8</v>
      </c>
      <c r="AA12" s="1002">
        <f t="shared" si="3"/>
        <v>8</v>
      </c>
      <c r="AB12" s="1002">
        <f t="shared" si="3"/>
        <v>8</v>
      </c>
      <c r="AC12" s="1002">
        <f t="shared" si="3"/>
        <v>8</v>
      </c>
      <c r="AD12" s="1002">
        <f t="shared" si="3"/>
        <v>8</v>
      </c>
      <c r="AE12" s="1002">
        <f t="shared" si="3"/>
        <v>8</v>
      </c>
      <c r="AF12" s="1002">
        <f t="shared" si="3"/>
        <v>8</v>
      </c>
      <c r="AG12" s="1002">
        <f t="shared" si="3"/>
        <v>8</v>
      </c>
      <c r="AH12" s="1002">
        <f t="shared" si="3"/>
        <v>8</v>
      </c>
      <c r="AI12" s="1002">
        <f t="shared" si="3"/>
        <v>8</v>
      </c>
      <c r="AJ12" s="1002">
        <f t="shared" si="3"/>
        <v>8</v>
      </c>
      <c r="AK12" s="1002">
        <f t="shared" si="3"/>
        <v>8</v>
      </c>
      <c r="AL12" s="1002">
        <f t="shared" si="3"/>
        <v>8</v>
      </c>
      <c r="AM12" s="1002">
        <f t="shared" si="3"/>
        <v>8</v>
      </c>
      <c r="AN12" s="1002">
        <f t="shared" si="3"/>
        <v>0</v>
      </c>
      <c r="AO12" s="1002">
        <f t="shared" si="3"/>
        <v>0</v>
      </c>
      <c r="AP12" s="1002">
        <f t="shared" si="3"/>
        <v>0</v>
      </c>
      <c r="AQ12" s="1002">
        <f t="shared" si="3"/>
        <v>0</v>
      </c>
      <c r="AR12" s="1002">
        <f t="shared" si="3"/>
        <v>0</v>
      </c>
      <c r="AS12" s="428"/>
    </row>
    <row r="13" spans="1:45">
      <c r="B13" s="175" t="s">
        <v>609</v>
      </c>
      <c r="C13" s="81" t="s">
        <v>434</v>
      </c>
      <c r="E13" s="66">
        <v>1</v>
      </c>
      <c r="F13" s="66">
        <f t="shared" ref="F13:F22" si="4">$E13*F$5</f>
        <v>1</v>
      </c>
      <c r="G13" s="66">
        <f t="shared" ref="G13:AR16" si="5">$E13*G$5</f>
        <v>1</v>
      </c>
      <c r="H13" s="66">
        <f t="shared" si="5"/>
        <v>1</v>
      </c>
      <c r="I13" s="66">
        <f t="shared" si="5"/>
        <v>1</v>
      </c>
      <c r="J13" s="66">
        <f t="shared" si="5"/>
        <v>1</v>
      </c>
      <c r="K13" s="66">
        <f t="shared" si="5"/>
        <v>1</v>
      </c>
      <c r="L13" s="66">
        <f t="shared" si="5"/>
        <v>1</v>
      </c>
      <c r="M13" s="66">
        <f t="shared" si="5"/>
        <v>1</v>
      </c>
      <c r="N13" s="66">
        <f t="shared" si="5"/>
        <v>1</v>
      </c>
      <c r="O13" s="66">
        <f t="shared" si="5"/>
        <v>1</v>
      </c>
      <c r="P13" s="66">
        <f t="shared" si="5"/>
        <v>1</v>
      </c>
      <c r="Q13" s="66">
        <f t="shared" si="5"/>
        <v>1</v>
      </c>
      <c r="R13" s="66">
        <f t="shared" si="5"/>
        <v>1</v>
      </c>
      <c r="S13" s="66">
        <f t="shared" si="5"/>
        <v>1</v>
      </c>
      <c r="T13" s="66">
        <f t="shared" si="5"/>
        <v>1</v>
      </c>
      <c r="U13" s="66">
        <f t="shared" si="5"/>
        <v>1</v>
      </c>
      <c r="V13" s="66">
        <f t="shared" si="5"/>
        <v>1</v>
      </c>
      <c r="W13" s="66">
        <f t="shared" si="5"/>
        <v>1</v>
      </c>
      <c r="X13" s="66">
        <f t="shared" si="5"/>
        <v>1</v>
      </c>
      <c r="Y13" s="66">
        <f t="shared" si="5"/>
        <v>1</v>
      </c>
      <c r="Z13" s="66">
        <f t="shared" si="5"/>
        <v>1</v>
      </c>
      <c r="AA13" s="66">
        <f t="shared" si="5"/>
        <v>1</v>
      </c>
      <c r="AB13" s="66">
        <f t="shared" si="5"/>
        <v>1</v>
      </c>
      <c r="AC13" s="66">
        <f t="shared" si="5"/>
        <v>1</v>
      </c>
      <c r="AD13" s="66">
        <f t="shared" si="5"/>
        <v>1</v>
      </c>
      <c r="AE13" s="66">
        <f t="shared" si="5"/>
        <v>1</v>
      </c>
      <c r="AF13" s="66">
        <f t="shared" si="5"/>
        <v>1</v>
      </c>
      <c r="AG13" s="66">
        <f t="shared" si="5"/>
        <v>1</v>
      </c>
      <c r="AH13" s="66">
        <f t="shared" si="5"/>
        <v>1</v>
      </c>
      <c r="AI13" s="66">
        <f t="shared" si="5"/>
        <v>1</v>
      </c>
      <c r="AJ13" s="66">
        <f t="shared" si="5"/>
        <v>1</v>
      </c>
      <c r="AK13" s="66">
        <f t="shared" si="5"/>
        <v>1</v>
      </c>
      <c r="AL13" s="66">
        <f t="shared" si="5"/>
        <v>1</v>
      </c>
      <c r="AM13" s="66">
        <f t="shared" si="5"/>
        <v>1</v>
      </c>
      <c r="AN13" s="66">
        <f t="shared" si="5"/>
        <v>0</v>
      </c>
      <c r="AO13" s="66">
        <f t="shared" si="5"/>
        <v>0</v>
      </c>
      <c r="AP13" s="66">
        <f t="shared" si="5"/>
        <v>0</v>
      </c>
      <c r="AQ13" s="66">
        <f t="shared" si="5"/>
        <v>0</v>
      </c>
      <c r="AR13" s="66">
        <f t="shared" si="5"/>
        <v>0</v>
      </c>
      <c r="AS13" s="162"/>
    </row>
    <row r="14" spans="1:45">
      <c r="B14" s="178" t="s">
        <v>617</v>
      </c>
      <c r="C14" s="203" t="s">
        <v>434</v>
      </c>
      <c r="D14" s="203"/>
      <c r="E14" s="467">
        <v>1</v>
      </c>
      <c r="F14" s="467">
        <f t="shared" si="4"/>
        <v>1</v>
      </c>
      <c r="G14" s="467">
        <f t="shared" si="5"/>
        <v>1</v>
      </c>
      <c r="H14" s="467">
        <f t="shared" si="5"/>
        <v>1</v>
      </c>
      <c r="I14" s="467">
        <f t="shared" si="5"/>
        <v>1</v>
      </c>
      <c r="J14" s="467">
        <f t="shared" si="5"/>
        <v>1</v>
      </c>
      <c r="K14" s="467">
        <f t="shared" si="5"/>
        <v>1</v>
      </c>
      <c r="L14" s="467">
        <f t="shared" si="5"/>
        <v>1</v>
      </c>
      <c r="M14" s="467">
        <f t="shared" si="5"/>
        <v>1</v>
      </c>
      <c r="N14" s="467">
        <f t="shared" si="5"/>
        <v>1</v>
      </c>
      <c r="O14" s="467">
        <f t="shared" si="5"/>
        <v>1</v>
      </c>
      <c r="P14" s="467">
        <f t="shared" si="5"/>
        <v>1</v>
      </c>
      <c r="Q14" s="467">
        <f t="shared" si="5"/>
        <v>1</v>
      </c>
      <c r="R14" s="467">
        <f t="shared" si="5"/>
        <v>1</v>
      </c>
      <c r="S14" s="467">
        <f t="shared" si="5"/>
        <v>1</v>
      </c>
      <c r="T14" s="467">
        <f t="shared" si="5"/>
        <v>1</v>
      </c>
      <c r="U14" s="467">
        <f t="shared" si="5"/>
        <v>1</v>
      </c>
      <c r="V14" s="467">
        <f t="shared" si="5"/>
        <v>1</v>
      </c>
      <c r="W14" s="467">
        <f t="shared" si="5"/>
        <v>1</v>
      </c>
      <c r="X14" s="467">
        <f t="shared" si="5"/>
        <v>1</v>
      </c>
      <c r="Y14" s="467">
        <f t="shared" si="5"/>
        <v>1</v>
      </c>
      <c r="Z14" s="467">
        <f t="shared" si="5"/>
        <v>1</v>
      </c>
      <c r="AA14" s="467">
        <f t="shared" si="5"/>
        <v>1</v>
      </c>
      <c r="AB14" s="467">
        <f t="shared" si="5"/>
        <v>1</v>
      </c>
      <c r="AC14" s="467">
        <f t="shared" si="5"/>
        <v>1</v>
      </c>
      <c r="AD14" s="467">
        <f t="shared" si="5"/>
        <v>1</v>
      </c>
      <c r="AE14" s="467">
        <f t="shared" si="5"/>
        <v>1</v>
      </c>
      <c r="AF14" s="467">
        <f t="shared" si="5"/>
        <v>1</v>
      </c>
      <c r="AG14" s="467">
        <f t="shared" si="5"/>
        <v>1</v>
      </c>
      <c r="AH14" s="467">
        <f t="shared" si="5"/>
        <v>1</v>
      </c>
      <c r="AI14" s="467">
        <f t="shared" si="5"/>
        <v>1</v>
      </c>
      <c r="AJ14" s="467">
        <f t="shared" si="5"/>
        <v>1</v>
      </c>
      <c r="AK14" s="467">
        <f t="shared" si="5"/>
        <v>1</v>
      </c>
      <c r="AL14" s="467">
        <f t="shared" si="5"/>
        <v>1</v>
      </c>
      <c r="AM14" s="467">
        <f t="shared" si="5"/>
        <v>1</v>
      </c>
      <c r="AN14" s="467">
        <f t="shared" si="5"/>
        <v>0</v>
      </c>
      <c r="AO14" s="467">
        <f t="shared" si="5"/>
        <v>0</v>
      </c>
      <c r="AP14" s="467">
        <f t="shared" si="5"/>
        <v>0</v>
      </c>
      <c r="AQ14" s="467">
        <f t="shared" si="5"/>
        <v>0</v>
      </c>
      <c r="AR14" s="467">
        <f t="shared" si="5"/>
        <v>0</v>
      </c>
    </row>
    <row r="15" spans="1:45">
      <c r="B15" s="175" t="s">
        <v>789</v>
      </c>
      <c r="C15" s="81" t="s">
        <v>434</v>
      </c>
      <c r="E15" s="66">
        <v>1</v>
      </c>
      <c r="F15" s="66">
        <f t="shared" si="4"/>
        <v>1</v>
      </c>
      <c r="G15" s="66">
        <f t="shared" si="5"/>
        <v>1</v>
      </c>
      <c r="H15" s="66">
        <f t="shared" si="5"/>
        <v>1</v>
      </c>
      <c r="I15" s="66">
        <f t="shared" si="5"/>
        <v>1</v>
      </c>
      <c r="J15" s="66">
        <f t="shared" si="5"/>
        <v>1</v>
      </c>
      <c r="K15" s="66">
        <f t="shared" si="5"/>
        <v>1</v>
      </c>
      <c r="L15" s="66">
        <f t="shared" si="5"/>
        <v>1</v>
      </c>
      <c r="M15" s="66">
        <f t="shared" si="5"/>
        <v>1</v>
      </c>
      <c r="N15" s="66">
        <f t="shared" si="5"/>
        <v>1</v>
      </c>
      <c r="O15" s="66">
        <f t="shared" si="5"/>
        <v>1</v>
      </c>
      <c r="P15" s="66">
        <f t="shared" si="5"/>
        <v>1</v>
      </c>
      <c r="Q15" s="66">
        <f t="shared" si="5"/>
        <v>1</v>
      </c>
      <c r="R15" s="66">
        <f t="shared" si="5"/>
        <v>1</v>
      </c>
      <c r="S15" s="66">
        <f t="shared" si="5"/>
        <v>1</v>
      </c>
      <c r="T15" s="66">
        <f t="shared" si="5"/>
        <v>1</v>
      </c>
      <c r="U15" s="66">
        <f t="shared" si="5"/>
        <v>1</v>
      </c>
      <c r="V15" s="66">
        <f t="shared" si="5"/>
        <v>1</v>
      </c>
      <c r="W15" s="66">
        <f t="shared" si="5"/>
        <v>1</v>
      </c>
      <c r="X15" s="66">
        <f t="shared" si="5"/>
        <v>1</v>
      </c>
      <c r="Y15" s="66">
        <f t="shared" si="5"/>
        <v>1</v>
      </c>
      <c r="Z15" s="66">
        <f t="shared" si="5"/>
        <v>1</v>
      </c>
      <c r="AA15" s="66">
        <f t="shared" si="5"/>
        <v>1</v>
      </c>
      <c r="AB15" s="66">
        <f t="shared" si="5"/>
        <v>1</v>
      </c>
      <c r="AC15" s="66">
        <f t="shared" si="5"/>
        <v>1</v>
      </c>
      <c r="AD15" s="66">
        <f t="shared" si="5"/>
        <v>1</v>
      </c>
      <c r="AE15" s="66">
        <f t="shared" si="5"/>
        <v>1</v>
      </c>
      <c r="AF15" s="66">
        <f t="shared" si="5"/>
        <v>1</v>
      </c>
      <c r="AG15" s="66">
        <f t="shared" si="5"/>
        <v>1</v>
      </c>
      <c r="AH15" s="66">
        <f t="shared" si="5"/>
        <v>1</v>
      </c>
      <c r="AI15" s="66">
        <f t="shared" si="5"/>
        <v>1</v>
      </c>
      <c r="AJ15" s="66">
        <f t="shared" si="5"/>
        <v>1</v>
      </c>
      <c r="AK15" s="66">
        <f t="shared" si="5"/>
        <v>1</v>
      </c>
      <c r="AL15" s="66">
        <f t="shared" si="5"/>
        <v>1</v>
      </c>
      <c r="AM15" s="66">
        <f t="shared" si="5"/>
        <v>1</v>
      </c>
      <c r="AN15" s="66">
        <f t="shared" si="5"/>
        <v>0</v>
      </c>
      <c r="AO15" s="66">
        <f t="shared" si="5"/>
        <v>0</v>
      </c>
      <c r="AP15" s="66">
        <f t="shared" si="5"/>
        <v>0</v>
      </c>
      <c r="AQ15" s="66">
        <f t="shared" si="5"/>
        <v>0</v>
      </c>
      <c r="AR15" s="66">
        <f t="shared" si="5"/>
        <v>0</v>
      </c>
      <c r="AS15" s="162"/>
    </row>
    <row r="16" spans="1:45">
      <c r="B16" s="178" t="s">
        <v>618</v>
      </c>
      <c r="C16" s="203" t="s">
        <v>434</v>
      </c>
      <c r="D16" s="203"/>
      <c r="E16" s="467">
        <v>1</v>
      </c>
      <c r="F16" s="467">
        <f t="shared" si="4"/>
        <v>1</v>
      </c>
      <c r="G16" s="467">
        <f t="shared" si="5"/>
        <v>1</v>
      </c>
      <c r="H16" s="467">
        <f t="shared" si="5"/>
        <v>1</v>
      </c>
      <c r="I16" s="467">
        <f t="shared" si="5"/>
        <v>1</v>
      </c>
      <c r="J16" s="467">
        <f t="shared" si="5"/>
        <v>1</v>
      </c>
      <c r="K16" s="467">
        <f t="shared" si="5"/>
        <v>1</v>
      </c>
      <c r="L16" s="467">
        <f t="shared" si="5"/>
        <v>1</v>
      </c>
      <c r="M16" s="467">
        <f t="shared" si="5"/>
        <v>1</v>
      </c>
      <c r="N16" s="467">
        <f t="shared" si="5"/>
        <v>1</v>
      </c>
      <c r="O16" s="467">
        <f t="shared" si="5"/>
        <v>1</v>
      </c>
      <c r="P16" s="467">
        <f t="shared" si="5"/>
        <v>1</v>
      </c>
      <c r="Q16" s="467">
        <f t="shared" si="5"/>
        <v>1</v>
      </c>
      <c r="R16" s="467">
        <f t="shared" si="5"/>
        <v>1</v>
      </c>
      <c r="S16" s="467">
        <f t="shared" si="5"/>
        <v>1</v>
      </c>
      <c r="T16" s="467">
        <f t="shared" si="5"/>
        <v>1</v>
      </c>
      <c r="U16" s="467">
        <f t="shared" si="5"/>
        <v>1</v>
      </c>
      <c r="V16" s="467">
        <f t="shared" si="5"/>
        <v>1</v>
      </c>
      <c r="W16" s="467">
        <f t="shared" si="5"/>
        <v>1</v>
      </c>
      <c r="X16" s="467">
        <f t="shared" si="5"/>
        <v>1</v>
      </c>
      <c r="Y16" s="467">
        <f t="shared" si="5"/>
        <v>1</v>
      </c>
      <c r="Z16" s="467">
        <f t="shared" si="5"/>
        <v>1</v>
      </c>
      <c r="AA16" s="467">
        <f t="shared" si="5"/>
        <v>1</v>
      </c>
      <c r="AB16" s="467">
        <f t="shared" si="5"/>
        <v>1</v>
      </c>
      <c r="AC16" s="467">
        <f t="shared" si="5"/>
        <v>1</v>
      </c>
      <c r="AD16" s="467">
        <f t="shared" si="5"/>
        <v>1</v>
      </c>
      <c r="AE16" s="467">
        <f t="shared" si="5"/>
        <v>1</v>
      </c>
      <c r="AF16" s="467">
        <f t="shared" si="5"/>
        <v>1</v>
      </c>
      <c r="AG16" s="467">
        <f t="shared" si="5"/>
        <v>1</v>
      </c>
      <c r="AH16" s="467">
        <f t="shared" si="5"/>
        <v>1</v>
      </c>
      <c r="AI16" s="467">
        <f t="shared" si="5"/>
        <v>1</v>
      </c>
      <c r="AJ16" s="467">
        <f t="shared" si="5"/>
        <v>1</v>
      </c>
      <c r="AK16" s="467">
        <f t="shared" si="5"/>
        <v>1</v>
      </c>
      <c r="AL16" s="467">
        <f t="shared" si="5"/>
        <v>1</v>
      </c>
      <c r="AM16" s="467">
        <f t="shared" si="5"/>
        <v>1</v>
      </c>
      <c r="AN16" s="467">
        <f t="shared" si="5"/>
        <v>0</v>
      </c>
      <c r="AO16" s="467">
        <f t="shared" si="5"/>
        <v>0</v>
      </c>
      <c r="AP16" s="467">
        <f t="shared" si="5"/>
        <v>0</v>
      </c>
      <c r="AQ16" s="467">
        <f t="shared" si="5"/>
        <v>0</v>
      </c>
      <c r="AR16" s="467">
        <f t="shared" si="5"/>
        <v>0</v>
      </c>
    </row>
    <row r="17" spans="1:45">
      <c r="B17" s="175" t="s">
        <v>619</v>
      </c>
      <c r="C17" s="81" t="s">
        <v>434</v>
      </c>
      <c r="E17" s="66">
        <v>1</v>
      </c>
      <c r="F17" s="66">
        <f>$E17*F$5*F$7</f>
        <v>1</v>
      </c>
      <c r="G17" s="66">
        <f t="shared" ref="G17:AR18" si="6">$E17*G$5*G$7</f>
        <v>1</v>
      </c>
      <c r="H17" s="66">
        <f t="shared" si="6"/>
        <v>1</v>
      </c>
      <c r="I17" s="66">
        <f t="shared" si="6"/>
        <v>1</v>
      </c>
      <c r="J17" s="66">
        <f t="shared" si="6"/>
        <v>1</v>
      </c>
      <c r="K17" s="66">
        <f t="shared" si="6"/>
        <v>1</v>
      </c>
      <c r="L17" s="66">
        <f t="shared" si="6"/>
        <v>0</v>
      </c>
      <c r="M17" s="66">
        <f t="shared" si="6"/>
        <v>0</v>
      </c>
      <c r="N17" s="66">
        <f t="shared" si="6"/>
        <v>0</v>
      </c>
      <c r="O17" s="66">
        <f t="shared" si="6"/>
        <v>0</v>
      </c>
      <c r="P17" s="66">
        <f t="shared" si="6"/>
        <v>0</v>
      </c>
      <c r="Q17" s="66">
        <f t="shared" si="6"/>
        <v>0</v>
      </c>
      <c r="R17" s="66">
        <f t="shared" si="6"/>
        <v>0</v>
      </c>
      <c r="S17" s="66">
        <f t="shared" si="6"/>
        <v>0</v>
      </c>
      <c r="T17" s="66">
        <f t="shared" si="6"/>
        <v>0</v>
      </c>
      <c r="U17" s="66">
        <f t="shared" si="6"/>
        <v>0</v>
      </c>
      <c r="V17" s="66">
        <f t="shared" si="6"/>
        <v>0</v>
      </c>
      <c r="W17" s="66">
        <f t="shared" si="6"/>
        <v>0</v>
      </c>
      <c r="X17" s="66">
        <f t="shared" si="6"/>
        <v>0</v>
      </c>
      <c r="Y17" s="66">
        <f t="shared" si="6"/>
        <v>0</v>
      </c>
      <c r="Z17" s="66">
        <f t="shared" si="6"/>
        <v>0</v>
      </c>
      <c r="AA17" s="66">
        <f t="shared" si="6"/>
        <v>0</v>
      </c>
      <c r="AB17" s="66">
        <f t="shared" si="6"/>
        <v>0</v>
      </c>
      <c r="AC17" s="66">
        <f t="shared" si="6"/>
        <v>0</v>
      </c>
      <c r="AD17" s="66">
        <f t="shared" si="6"/>
        <v>0</v>
      </c>
      <c r="AE17" s="66">
        <f t="shared" si="6"/>
        <v>0</v>
      </c>
      <c r="AF17" s="66">
        <f t="shared" si="6"/>
        <v>0</v>
      </c>
      <c r="AG17" s="66">
        <f t="shared" si="6"/>
        <v>0</v>
      </c>
      <c r="AH17" s="66">
        <f t="shared" si="6"/>
        <v>0</v>
      </c>
      <c r="AI17" s="66">
        <f t="shared" si="6"/>
        <v>0</v>
      </c>
      <c r="AJ17" s="66">
        <f t="shared" si="6"/>
        <v>0</v>
      </c>
      <c r="AK17" s="66">
        <f t="shared" si="6"/>
        <v>0</v>
      </c>
      <c r="AL17" s="66">
        <f t="shared" si="6"/>
        <v>0</v>
      </c>
      <c r="AM17" s="66">
        <f t="shared" si="6"/>
        <v>0</v>
      </c>
      <c r="AN17" s="66">
        <f t="shared" si="6"/>
        <v>0</v>
      </c>
      <c r="AO17" s="66">
        <f t="shared" si="6"/>
        <v>0</v>
      </c>
      <c r="AP17" s="66">
        <f t="shared" si="6"/>
        <v>0</v>
      </c>
      <c r="AQ17" s="66">
        <f t="shared" si="6"/>
        <v>0</v>
      </c>
      <c r="AR17" s="66">
        <f t="shared" si="6"/>
        <v>0</v>
      </c>
      <c r="AS17" s="162"/>
    </row>
    <row r="18" spans="1:45">
      <c r="B18" s="178" t="s">
        <v>620</v>
      </c>
      <c r="C18" s="203" t="s">
        <v>434</v>
      </c>
      <c r="D18" s="203"/>
      <c r="E18" s="467">
        <v>1</v>
      </c>
      <c r="F18" s="467">
        <f>$E18*F$5*F$7</f>
        <v>1</v>
      </c>
      <c r="G18" s="467">
        <f t="shared" si="6"/>
        <v>1</v>
      </c>
      <c r="H18" s="467">
        <f t="shared" si="6"/>
        <v>1</v>
      </c>
      <c r="I18" s="467">
        <f t="shared" si="6"/>
        <v>1</v>
      </c>
      <c r="J18" s="467">
        <f t="shared" si="6"/>
        <v>1</v>
      </c>
      <c r="K18" s="467">
        <f t="shared" si="6"/>
        <v>1</v>
      </c>
      <c r="L18" s="467">
        <f t="shared" si="6"/>
        <v>0</v>
      </c>
      <c r="M18" s="467">
        <f t="shared" si="6"/>
        <v>0</v>
      </c>
      <c r="N18" s="467">
        <f t="shared" si="6"/>
        <v>0</v>
      </c>
      <c r="O18" s="467">
        <f t="shared" si="6"/>
        <v>0</v>
      </c>
      <c r="P18" s="467">
        <f t="shared" si="6"/>
        <v>0</v>
      </c>
      <c r="Q18" s="467">
        <f t="shared" si="6"/>
        <v>0</v>
      </c>
      <c r="R18" s="467">
        <f t="shared" si="6"/>
        <v>0</v>
      </c>
      <c r="S18" s="467">
        <f t="shared" si="6"/>
        <v>0</v>
      </c>
      <c r="T18" s="467">
        <f t="shared" si="6"/>
        <v>0</v>
      </c>
      <c r="U18" s="467">
        <f t="shared" si="6"/>
        <v>0</v>
      </c>
      <c r="V18" s="467">
        <f t="shared" si="6"/>
        <v>0</v>
      </c>
      <c r="W18" s="467">
        <f t="shared" si="6"/>
        <v>0</v>
      </c>
      <c r="X18" s="467">
        <f t="shared" si="6"/>
        <v>0</v>
      </c>
      <c r="Y18" s="467">
        <f t="shared" si="6"/>
        <v>0</v>
      </c>
      <c r="Z18" s="467">
        <f t="shared" si="6"/>
        <v>0</v>
      </c>
      <c r="AA18" s="467">
        <f t="shared" si="6"/>
        <v>0</v>
      </c>
      <c r="AB18" s="467">
        <f t="shared" si="6"/>
        <v>0</v>
      </c>
      <c r="AC18" s="467">
        <f t="shared" si="6"/>
        <v>0</v>
      </c>
      <c r="AD18" s="467">
        <f t="shared" si="6"/>
        <v>0</v>
      </c>
      <c r="AE18" s="467">
        <f t="shared" si="6"/>
        <v>0</v>
      </c>
      <c r="AF18" s="467">
        <f t="shared" si="6"/>
        <v>0</v>
      </c>
      <c r="AG18" s="467">
        <f t="shared" si="6"/>
        <v>0</v>
      </c>
      <c r="AH18" s="467">
        <f t="shared" si="6"/>
        <v>0</v>
      </c>
      <c r="AI18" s="467">
        <f t="shared" si="6"/>
        <v>0</v>
      </c>
      <c r="AJ18" s="467">
        <f t="shared" si="6"/>
        <v>0</v>
      </c>
      <c r="AK18" s="467">
        <f t="shared" si="6"/>
        <v>0</v>
      </c>
      <c r="AL18" s="467">
        <f t="shared" si="6"/>
        <v>0</v>
      </c>
      <c r="AM18" s="467">
        <f t="shared" si="6"/>
        <v>0</v>
      </c>
      <c r="AN18" s="467">
        <f t="shared" si="6"/>
        <v>0</v>
      </c>
      <c r="AO18" s="467">
        <f t="shared" si="6"/>
        <v>0</v>
      </c>
      <c r="AP18" s="467">
        <f t="shared" si="6"/>
        <v>0</v>
      </c>
      <c r="AQ18" s="467">
        <f t="shared" si="6"/>
        <v>0</v>
      </c>
      <c r="AR18" s="467">
        <f t="shared" si="6"/>
        <v>0</v>
      </c>
    </row>
    <row r="19" spans="1:45">
      <c r="B19" s="175" t="s">
        <v>621</v>
      </c>
      <c r="C19" s="81" t="s">
        <v>434</v>
      </c>
      <c r="E19" s="66">
        <v>1</v>
      </c>
      <c r="F19" s="66">
        <f t="shared" si="4"/>
        <v>1</v>
      </c>
      <c r="G19" s="66">
        <f t="shared" ref="G19:AR19" si="7">$E19*G$5</f>
        <v>1</v>
      </c>
      <c r="H19" s="66">
        <f t="shared" si="7"/>
        <v>1</v>
      </c>
      <c r="I19" s="66">
        <f t="shared" si="7"/>
        <v>1</v>
      </c>
      <c r="J19" s="66">
        <f t="shared" si="7"/>
        <v>1</v>
      </c>
      <c r="K19" s="66">
        <f t="shared" si="7"/>
        <v>1</v>
      </c>
      <c r="L19" s="66">
        <f t="shared" si="7"/>
        <v>1</v>
      </c>
      <c r="M19" s="66">
        <f t="shared" si="7"/>
        <v>1</v>
      </c>
      <c r="N19" s="66">
        <f t="shared" si="7"/>
        <v>1</v>
      </c>
      <c r="O19" s="66">
        <f t="shared" si="7"/>
        <v>1</v>
      </c>
      <c r="P19" s="66">
        <f t="shared" si="7"/>
        <v>1</v>
      </c>
      <c r="Q19" s="66">
        <f t="shared" si="7"/>
        <v>1</v>
      </c>
      <c r="R19" s="66">
        <f t="shared" si="7"/>
        <v>1</v>
      </c>
      <c r="S19" s="66">
        <f t="shared" si="7"/>
        <v>1</v>
      </c>
      <c r="T19" s="66">
        <f t="shared" si="7"/>
        <v>1</v>
      </c>
      <c r="U19" s="66">
        <f t="shared" si="7"/>
        <v>1</v>
      </c>
      <c r="V19" s="66">
        <f t="shared" si="7"/>
        <v>1</v>
      </c>
      <c r="W19" s="66">
        <f t="shared" si="7"/>
        <v>1</v>
      </c>
      <c r="X19" s="66">
        <f t="shared" si="7"/>
        <v>1</v>
      </c>
      <c r="Y19" s="66">
        <f t="shared" si="7"/>
        <v>1</v>
      </c>
      <c r="Z19" s="66">
        <f t="shared" si="7"/>
        <v>1</v>
      </c>
      <c r="AA19" s="66">
        <f t="shared" si="7"/>
        <v>1</v>
      </c>
      <c r="AB19" s="66">
        <f t="shared" si="7"/>
        <v>1</v>
      </c>
      <c r="AC19" s="66">
        <f t="shared" si="7"/>
        <v>1</v>
      </c>
      <c r="AD19" s="66">
        <f t="shared" si="7"/>
        <v>1</v>
      </c>
      <c r="AE19" s="66">
        <f t="shared" si="7"/>
        <v>1</v>
      </c>
      <c r="AF19" s="66">
        <f t="shared" si="7"/>
        <v>1</v>
      </c>
      <c r="AG19" s="66">
        <f t="shared" si="7"/>
        <v>1</v>
      </c>
      <c r="AH19" s="66">
        <f t="shared" si="7"/>
        <v>1</v>
      </c>
      <c r="AI19" s="66">
        <f t="shared" si="7"/>
        <v>1</v>
      </c>
      <c r="AJ19" s="66">
        <f t="shared" si="7"/>
        <v>1</v>
      </c>
      <c r="AK19" s="66">
        <f t="shared" si="7"/>
        <v>1</v>
      </c>
      <c r="AL19" s="66">
        <f t="shared" si="7"/>
        <v>1</v>
      </c>
      <c r="AM19" s="66">
        <f t="shared" si="7"/>
        <v>1</v>
      </c>
      <c r="AN19" s="66">
        <f t="shared" si="7"/>
        <v>0</v>
      </c>
      <c r="AO19" s="66">
        <f t="shared" si="7"/>
        <v>0</v>
      </c>
      <c r="AP19" s="66">
        <f t="shared" si="7"/>
        <v>0</v>
      </c>
      <c r="AQ19" s="66">
        <f t="shared" si="7"/>
        <v>0</v>
      </c>
      <c r="AR19" s="66">
        <f t="shared" si="7"/>
        <v>0</v>
      </c>
      <c r="AS19" s="162"/>
    </row>
    <row r="20" spans="1:45">
      <c r="B20" s="178" t="s">
        <v>610</v>
      </c>
      <c r="C20" s="203" t="s">
        <v>434</v>
      </c>
      <c r="D20" s="203"/>
      <c r="E20" s="467">
        <v>1</v>
      </c>
      <c r="F20" s="467">
        <f>$E20*F$5*F$7</f>
        <v>1</v>
      </c>
      <c r="G20" s="467">
        <f t="shared" ref="G20:AR20" si="8">$E20*G$5*G$7</f>
        <v>1</v>
      </c>
      <c r="H20" s="467">
        <f t="shared" si="8"/>
        <v>1</v>
      </c>
      <c r="I20" s="467">
        <f t="shared" si="8"/>
        <v>1</v>
      </c>
      <c r="J20" s="467">
        <f t="shared" si="8"/>
        <v>1</v>
      </c>
      <c r="K20" s="467">
        <f t="shared" si="8"/>
        <v>1</v>
      </c>
      <c r="L20" s="467">
        <f t="shared" si="8"/>
        <v>0</v>
      </c>
      <c r="M20" s="467">
        <f t="shared" si="8"/>
        <v>0</v>
      </c>
      <c r="N20" s="467">
        <f t="shared" si="8"/>
        <v>0</v>
      </c>
      <c r="O20" s="467">
        <f t="shared" si="8"/>
        <v>0</v>
      </c>
      <c r="P20" s="467">
        <f t="shared" si="8"/>
        <v>0</v>
      </c>
      <c r="Q20" s="467">
        <f t="shared" si="8"/>
        <v>0</v>
      </c>
      <c r="R20" s="467">
        <f t="shared" si="8"/>
        <v>0</v>
      </c>
      <c r="S20" s="467">
        <f t="shared" si="8"/>
        <v>0</v>
      </c>
      <c r="T20" s="467">
        <f t="shared" si="8"/>
        <v>0</v>
      </c>
      <c r="U20" s="467">
        <f t="shared" si="8"/>
        <v>0</v>
      </c>
      <c r="V20" s="467">
        <f t="shared" si="8"/>
        <v>0</v>
      </c>
      <c r="W20" s="467">
        <f t="shared" si="8"/>
        <v>0</v>
      </c>
      <c r="X20" s="467">
        <f t="shared" si="8"/>
        <v>0</v>
      </c>
      <c r="Y20" s="467">
        <f t="shared" si="8"/>
        <v>0</v>
      </c>
      <c r="Z20" s="467">
        <f t="shared" si="8"/>
        <v>0</v>
      </c>
      <c r="AA20" s="467">
        <f t="shared" si="8"/>
        <v>0</v>
      </c>
      <c r="AB20" s="467">
        <f t="shared" si="8"/>
        <v>0</v>
      </c>
      <c r="AC20" s="467">
        <f t="shared" si="8"/>
        <v>0</v>
      </c>
      <c r="AD20" s="467">
        <f t="shared" si="8"/>
        <v>0</v>
      </c>
      <c r="AE20" s="467">
        <f t="shared" si="8"/>
        <v>0</v>
      </c>
      <c r="AF20" s="467">
        <f t="shared" si="8"/>
        <v>0</v>
      </c>
      <c r="AG20" s="467">
        <f t="shared" si="8"/>
        <v>0</v>
      </c>
      <c r="AH20" s="467">
        <f t="shared" si="8"/>
        <v>0</v>
      </c>
      <c r="AI20" s="467">
        <f t="shared" si="8"/>
        <v>0</v>
      </c>
      <c r="AJ20" s="467">
        <f t="shared" si="8"/>
        <v>0</v>
      </c>
      <c r="AK20" s="467">
        <f t="shared" si="8"/>
        <v>0</v>
      </c>
      <c r="AL20" s="467">
        <f t="shared" si="8"/>
        <v>0</v>
      </c>
      <c r="AM20" s="467">
        <f t="shared" si="8"/>
        <v>0</v>
      </c>
      <c r="AN20" s="467">
        <f t="shared" si="8"/>
        <v>0</v>
      </c>
      <c r="AO20" s="467">
        <f t="shared" si="8"/>
        <v>0</v>
      </c>
      <c r="AP20" s="467">
        <f t="shared" si="8"/>
        <v>0</v>
      </c>
      <c r="AQ20" s="467">
        <f t="shared" si="8"/>
        <v>0</v>
      </c>
      <c r="AR20" s="467">
        <f t="shared" si="8"/>
        <v>0</v>
      </c>
    </row>
    <row r="21" spans="1:45">
      <c r="B21" s="175" t="s">
        <v>788</v>
      </c>
      <c r="C21" s="81" t="s">
        <v>434</v>
      </c>
      <c r="E21" s="66">
        <v>1</v>
      </c>
      <c r="F21" s="66">
        <f t="shared" si="4"/>
        <v>1</v>
      </c>
      <c r="G21" s="66">
        <f t="shared" ref="G21:AR22" si="9">$E21*G$5</f>
        <v>1</v>
      </c>
      <c r="H21" s="66">
        <f t="shared" si="9"/>
        <v>1</v>
      </c>
      <c r="I21" s="66">
        <f t="shared" si="9"/>
        <v>1</v>
      </c>
      <c r="J21" s="66">
        <f t="shared" si="9"/>
        <v>1</v>
      </c>
      <c r="K21" s="66">
        <f t="shared" si="9"/>
        <v>1</v>
      </c>
      <c r="L21" s="66">
        <f t="shared" si="9"/>
        <v>1</v>
      </c>
      <c r="M21" s="66">
        <f t="shared" si="9"/>
        <v>1</v>
      </c>
      <c r="N21" s="66">
        <f t="shared" si="9"/>
        <v>1</v>
      </c>
      <c r="O21" s="66">
        <f t="shared" si="9"/>
        <v>1</v>
      </c>
      <c r="P21" s="66">
        <f t="shared" si="9"/>
        <v>1</v>
      </c>
      <c r="Q21" s="66">
        <f t="shared" si="9"/>
        <v>1</v>
      </c>
      <c r="R21" s="66">
        <f t="shared" si="9"/>
        <v>1</v>
      </c>
      <c r="S21" s="66">
        <f t="shared" si="9"/>
        <v>1</v>
      </c>
      <c r="T21" s="66">
        <f t="shared" si="9"/>
        <v>1</v>
      </c>
      <c r="U21" s="66">
        <f t="shared" si="9"/>
        <v>1</v>
      </c>
      <c r="V21" s="66">
        <f t="shared" si="9"/>
        <v>1</v>
      </c>
      <c r="W21" s="66">
        <f t="shared" si="9"/>
        <v>1</v>
      </c>
      <c r="X21" s="66">
        <f t="shared" si="9"/>
        <v>1</v>
      </c>
      <c r="Y21" s="66">
        <f t="shared" si="9"/>
        <v>1</v>
      </c>
      <c r="Z21" s="66">
        <f t="shared" si="9"/>
        <v>1</v>
      </c>
      <c r="AA21" s="66">
        <f t="shared" si="9"/>
        <v>1</v>
      </c>
      <c r="AB21" s="66">
        <f t="shared" si="9"/>
        <v>1</v>
      </c>
      <c r="AC21" s="66">
        <f t="shared" si="9"/>
        <v>1</v>
      </c>
      <c r="AD21" s="66">
        <f t="shared" si="9"/>
        <v>1</v>
      </c>
      <c r="AE21" s="66">
        <f t="shared" si="9"/>
        <v>1</v>
      </c>
      <c r="AF21" s="66">
        <f t="shared" si="9"/>
        <v>1</v>
      </c>
      <c r="AG21" s="66">
        <f t="shared" si="9"/>
        <v>1</v>
      </c>
      <c r="AH21" s="66">
        <f t="shared" si="9"/>
        <v>1</v>
      </c>
      <c r="AI21" s="66">
        <f t="shared" si="9"/>
        <v>1</v>
      </c>
      <c r="AJ21" s="66">
        <f t="shared" si="9"/>
        <v>1</v>
      </c>
      <c r="AK21" s="66">
        <f t="shared" si="9"/>
        <v>1</v>
      </c>
      <c r="AL21" s="66">
        <f t="shared" si="9"/>
        <v>1</v>
      </c>
      <c r="AM21" s="66">
        <f t="shared" si="9"/>
        <v>1</v>
      </c>
      <c r="AN21" s="66">
        <f t="shared" si="9"/>
        <v>0</v>
      </c>
      <c r="AO21" s="66">
        <f t="shared" si="9"/>
        <v>0</v>
      </c>
      <c r="AP21" s="66">
        <f t="shared" si="9"/>
        <v>0</v>
      </c>
      <c r="AQ21" s="66">
        <f t="shared" si="9"/>
        <v>0</v>
      </c>
      <c r="AR21" s="66">
        <f t="shared" si="9"/>
        <v>0</v>
      </c>
      <c r="AS21" s="162"/>
    </row>
    <row r="22" spans="1:45">
      <c r="B22" s="178" t="s">
        <v>611</v>
      </c>
      <c r="C22" s="203" t="s">
        <v>434</v>
      </c>
      <c r="D22" s="203"/>
      <c r="E22" s="467">
        <v>1</v>
      </c>
      <c r="F22" s="467">
        <f t="shared" si="4"/>
        <v>1</v>
      </c>
      <c r="G22" s="467">
        <f t="shared" si="9"/>
        <v>1</v>
      </c>
      <c r="H22" s="467">
        <f t="shared" si="9"/>
        <v>1</v>
      </c>
      <c r="I22" s="467">
        <f t="shared" si="9"/>
        <v>1</v>
      </c>
      <c r="J22" s="467">
        <f t="shared" si="9"/>
        <v>1</v>
      </c>
      <c r="K22" s="467">
        <f t="shared" si="9"/>
        <v>1</v>
      </c>
      <c r="L22" s="467">
        <f t="shared" si="9"/>
        <v>1</v>
      </c>
      <c r="M22" s="467">
        <f t="shared" si="9"/>
        <v>1</v>
      </c>
      <c r="N22" s="467">
        <f t="shared" si="9"/>
        <v>1</v>
      </c>
      <c r="O22" s="467">
        <f t="shared" si="9"/>
        <v>1</v>
      </c>
      <c r="P22" s="467">
        <f t="shared" si="9"/>
        <v>1</v>
      </c>
      <c r="Q22" s="467">
        <f t="shared" si="9"/>
        <v>1</v>
      </c>
      <c r="R22" s="467">
        <f t="shared" si="9"/>
        <v>1</v>
      </c>
      <c r="S22" s="467">
        <f t="shared" si="9"/>
        <v>1</v>
      </c>
      <c r="T22" s="467">
        <f t="shared" si="9"/>
        <v>1</v>
      </c>
      <c r="U22" s="467">
        <f t="shared" si="9"/>
        <v>1</v>
      </c>
      <c r="V22" s="467">
        <f t="shared" si="9"/>
        <v>1</v>
      </c>
      <c r="W22" s="467">
        <f t="shared" si="9"/>
        <v>1</v>
      </c>
      <c r="X22" s="467">
        <f t="shared" si="9"/>
        <v>1</v>
      </c>
      <c r="Y22" s="467">
        <f t="shared" si="9"/>
        <v>1</v>
      </c>
      <c r="Z22" s="467">
        <f t="shared" si="9"/>
        <v>1</v>
      </c>
      <c r="AA22" s="467">
        <f t="shared" si="9"/>
        <v>1</v>
      </c>
      <c r="AB22" s="467">
        <f t="shared" si="9"/>
        <v>1</v>
      </c>
      <c r="AC22" s="467">
        <f t="shared" si="9"/>
        <v>1</v>
      </c>
      <c r="AD22" s="467">
        <f t="shared" si="9"/>
        <v>1</v>
      </c>
      <c r="AE22" s="467">
        <f t="shared" si="9"/>
        <v>1</v>
      </c>
      <c r="AF22" s="467">
        <f t="shared" si="9"/>
        <v>1</v>
      </c>
      <c r="AG22" s="467">
        <f t="shared" si="9"/>
        <v>1</v>
      </c>
      <c r="AH22" s="467">
        <f t="shared" si="9"/>
        <v>1</v>
      </c>
      <c r="AI22" s="467">
        <f t="shared" si="9"/>
        <v>1</v>
      </c>
      <c r="AJ22" s="467">
        <f t="shared" si="9"/>
        <v>1</v>
      </c>
      <c r="AK22" s="467">
        <f t="shared" si="9"/>
        <v>1</v>
      </c>
      <c r="AL22" s="467">
        <f t="shared" si="9"/>
        <v>1</v>
      </c>
      <c r="AM22" s="467">
        <f t="shared" si="9"/>
        <v>1</v>
      </c>
      <c r="AN22" s="467">
        <f t="shared" si="9"/>
        <v>0</v>
      </c>
      <c r="AO22" s="467">
        <f t="shared" si="9"/>
        <v>0</v>
      </c>
      <c r="AP22" s="467">
        <f t="shared" si="9"/>
        <v>0</v>
      </c>
      <c r="AQ22" s="467">
        <f t="shared" si="9"/>
        <v>0</v>
      </c>
      <c r="AR22" s="467">
        <f t="shared" si="9"/>
        <v>0</v>
      </c>
    </row>
    <row r="23" spans="1:45">
      <c r="B23" s="175" t="s">
        <v>622</v>
      </c>
      <c r="C23" s="81" t="s">
        <v>434</v>
      </c>
      <c r="E23" s="66">
        <v>2</v>
      </c>
      <c r="F23" s="66">
        <f t="shared" ref="F23:AR23" si="10">IF(F7=1,$E23*F$5,1*F5)</f>
        <v>2</v>
      </c>
      <c r="G23" s="66">
        <f t="shared" si="10"/>
        <v>2</v>
      </c>
      <c r="H23" s="66">
        <f t="shared" si="10"/>
        <v>2</v>
      </c>
      <c r="I23" s="66">
        <f t="shared" si="10"/>
        <v>2</v>
      </c>
      <c r="J23" s="66">
        <f t="shared" si="10"/>
        <v>2</v>
      </c>
      <c r="K23" s="66">
        <f t="shared" si="10"/>
        <v>2</v>
      </c>
      <c r="L23" s="66">
        <f t="shared" si="10"/>
        <v>1</v>
      </c>
      <c r="M23" s="66">
        <f t="shared" si="10"/>
        <v>1</v>
      </c>
      <c r="N23" s="66">
        <f t="shared" si="10"/>
        <v>1</v>
      </c>
      <c r="O23" s="66">
        <f t="shared" si="10"/>
        <v>1</v>
      </c>
      <c r="P23" s="66">
        <f t="shared" si="10"/>
        <v>1</v>
      </c>
      <c r="Q23" s="66">
        <f t="shared" si="10"/>
        <v>1</v>
      </c>
      <c r="R23" s="66">
        <f t="shared" si="10"/>
        <v>1</v>
      </c>
      <c r="S23" s="66">
        <f t="shared" si="10"/>
        <v>1</v>
      </c>
      <c r="T23" s="66">
        <f t="shared" si="10"/>
        <v>1</v>
      </c>
      <c r="U23" s="66">
        <f t="shared" si="10"/>
        <v>1</v>
      </c>
      <c r="V23" s="66">
        <f t="shared" si="10"/>
        <v>1</v>
      </c>
      <c r="W23" s="66">
        <f t="shared" si="10"/>
        <v>1</v>
      </c>
      <c r="X23" s="66">
        <f t="shared" si="10"/>
        <v>1</v>
      </c>
      <c r="Y23" s="66">
        <f t="shared" si="10"/>
        <v>1</v>
      </c>
      <c r="Z23" s="66">
        <f t="shared" si="10"/>
        <v>1</v>
      </c>
      <c r="AA23" s="66">
        <f t="shared" si="10"/>
        <v>1</v>
      </c>
      <c r="AB23" s="66">
        <f t="shared" si="10"/>
        <v>1</v>
      </c>
      <c r="AC23" s="66">
        <f t="shared" si="10"/>
        <v>1</v>
      </c>
      <c r="AD23" s="66">
        <f t="shared" si="10"/>
        <v>1</v>
      </c>
      <c r="AE23" s="66">
        <f t="shared" si="10"/>
        <v>1</v>
      </c>
      <c r="AF23" s="66">
        <f t="shared" si="10"/>
        <v>1</v>
      </c>
      <c r="AG23" s="66">
        <f t="shared" si="10"/>
        <v>1</v>
      </c>
      <c r="AH23" s="66">
        <f t="shared" si="10"/>
        <v>1</v>
      </c>
      <c r="AI23" s="66">
        <f t="shared" si="10"/>
        <v>1</v>
      </c>
      <c r="AJ23" s="66">
        <f t="shared" si="10"/>
        <v>1</v>
      </c>
      <c r="AK23" s="66">
        <f t="shared" si="10"/>
        <v>1</v>
      </c>
      <c r="AL23" s="66">
        <f t="shared" si="10"/>
        <v>1</v>
      </c>
      <c r="AM23" s="66">
        <f t="shared" si="10"/>
        <v>1</v>
      </c>
      <c r="AN23" s="66">
        <f t="shared" si="10"/>
        <v>0</v>
      </c>
      <c r="AO23" s="66">
        <f t="shared" si="10"/>
        <v>0</v>
      </c>
      <c r="AP23" s="66">
        <f t="shared" si="10"/>
        <v>0</v>
      </c>
      <c r="AQ23" s="66">
        <f t="shared" si="10"/>
        <v>0</v>
      </c>
      <c r="AR23" s="66">
        <f t="shared" si="10"/>
        <v>0</v>
      </c>
    </row>
    <row r="24" spans="1:45" s="174" customFormat="1" ht="5.25" customHeight="1">
      <c r="A24" s="158"/>
      <c r="C24" s="480"/>
      <c r="D24" s="184"/>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row>
    <row r="25" spans="1:45">
      <c r="B25" s="1002" t="s">
        <v>613</v>
      </c>
      <c r="C25" s="588"/>
      <c r="D25" s="588"/>
      <c r="E25" s="1002"/>
      <c r="F25" s="1002"/>
      <c r="G25" s="1002"/>
      <c r="H25" s="1002"/>
      <c r="I25" s="1002"/>
      <c r="J25" s="1002"/>
      <c r="K25" s="1002"/>
      <c r="L25" s="1002"/>
      <c r="M25" s="1002"/>
      <c r="N25" s="1002"/>
      <c r="O25" s="1002"/>
      <c r="P25" s="1002"/>
      <c r="Q25" s="1002"/>
      <c r="R25" s="1002"/>
      <c r="S25" s="1002"/>
      <c r="T25" s="1002"/>
      <c r="U25" s="1002"/>
      <c r="V25" s="1002"/>
      <c r="W25" s="1002"/>
      <c r="X25" s="1002"/>
      <c r="Y25" s="1002"/>
      <c r="Z25" s="1002"/>
      <c r="AA25" s="1002"/>
      <c r="AB25" s="1002"/>
      <c r="AC25" s="1002"/>
      <c r="AD25" s="1002"/>
      <c r="AE25" s="1002"/>
      <c r="AF25" s="1002"/>
      <c r="AG25" s="1002"/>
      <c r="AH25" s="1002"/>
      <c r="AI25" s="1002"/>
      <c r="AJ25" s="1002"/>
      <c r="AK25" s="1002"/>
      <c r="AL25" s="1002"/>
      <c r="AM25" s="1002"/>
      <c r="AN25" s="1002"/>
      <c r="AO25" s="1002"/>
      <c r="AP25" s="1002"/>
      <c r="AQ25" s="1002"/>
      <c r="AR25" s="1002"/>
      <c r="AS25" s="428"/>
    </row>
    <row r="26" spans="1:45">
      <c r="B26" s="175" t="str">
        <f t="shared" ref="B26:B36" si="11">B13</f>
        <v>Diretor Executivo</v>
      </c>
      <c r="C26" s="81" t="s">
        <v>616</v>
      </c>
      <c r="E26" s="93">
        <v>11310.976218288453</v>
      </c>
      <c r="F26" s="89">
        <f t="shared" ref="F26:U26" si="12">$E26*F$5</f>
        <v>11310.976218288453</v>
      </c>
      <c r="G26" s="89">
        <f t="shared" si="12"/>
        <v>11310.976218288453</v>
      </c>
      <c r="H26" s="89">
        <f t="shared" si="12"/>
        <v>11310.976218288453</v>
      </c>
      <c r="I26" s="89">
        <f t="shared" si="12"/>
        <v>11310.976218288453</v>
      </c>
      <c r="J26" s="89">
        <f t="shared" si="12"/>
        <v>11310.976218288453</v>
      </c>
      <c r="K26" s="89">
        <f t="shared" si="12"/>
        <v>11310.976218288453</v>
      </c>
      <c r="L26" s="89">
        <f t="shared" si="12"/>
        <v>11310.976218288453</v>
      </c>
      <c r="M26" s="89">
        <f t="shared" si="12"/>
        <v>11310.976218288453</v>
      </c>
      <c r="N26" s="89">
        <f t="shared" si="12"/>
        <v>11310.976218288453</v>
      </c>
      <c r="O26" s="89">
        <f t="shared" si="12"/>
        <v>11310.976218288453</v>
      </c>
      <c r="P26" s="89">
        <f t="shared" si="12"/>
        <v>11310.976218288453</v>
      </c>
      <c r="Q26" s="89">
        <f t="shared" si="12"/>
        <v>11310.976218288453</v>
      </c>
      <c r="R26" s="89">
        <f t="shared" si="12"/>
        <v>11310.976218288453</v>
      </c>
      <c r="S26" s="89">
        <f t="shared" si="12"/>
        <v>11310.976218288453</v>
      </c>
      <c r="T26" s="89">
        <f t="shared" si="12"/>
        <v>11310.976218288453</v>
      </c>
      <c r="U26" s="89">
        <f t="shared" si="12"/>
        <v>11310.976218288453</v>
      </c>
      <c r="V26" s="89">
        <f t="shared" ref="G26:AR31" si="13">$E26*V$5</f>
        <v>11310.976218288453</v>
      </c>
      <c r="W26" s="89">
        <f t="shared" si="13"/>
        <v>11310.976218288453</v>
      </c>
      <c r="X26" s="89">
        <f t="shared" si="13"/>
        <v>11310.976218288453</v>
      </c>
      <c r="Y26" s="89">
        <f t="shared" si="13"/>
        <v>11310.976218288453</v>
      </c>
      <c r="Z26" s="89">
        <f t="shared" si="13"/>
        <v>11310.976218288453</v>
      </c>
      <c r="AA26" s="89">
        <f t="shared" si="13"/>
        <v>11310.976218288453</v>
      </c>
      <c r="AB26" s="89">
        <f t="shared" si="13"/>
        <v>11310.976218288453</v>
      </c>
      <c r="AC26" s="89">
        <f t="shared" si="13"/>
        <v>11310.976218288453</v>
      </c>
      <c r="AD26" s="89">
        <f t="shared" si="13"/>
        <v>11310.976218288453</v>
      </c>
      <c r="AE26" s="89">
        <f t="shared" si="13"/>
        <v>11310.976218288453</v>
      </c>
      <c r="AF26" s="89">
        <f t="shared" si="13"/>
        <v>11310.976218288453</v>
      </c>
      <c r="AG26" s="89">
        <f t="shared" si="13"/>
        <v>11310.976218288453</v>
      </c>
      <c r="AH26" s="89">
        <f t="shared" si="13"/>
        <v>11310.976218288453</v>
      </c>
      <c r="AI26" s="89">
        <f t="shared" si="13"/>
        <v>11310.976218288453</v>
      </c>
      <c r="AJ26" s="89">
        <f t="shared" si="13"/>
        <v>11310.976218288453</v>
      </c>
      <c r="AK26" s="89">
        <f t="shared" si="13"/>
        <v>11310.976218288453</v>
      </c>
      <c r="AL26" s="89">
        <f t="shared" si="13"/>
        <v>11310.976218288453</v>
      </c>
      <c r="AM26" s="89">
        <f t="shared" si="13"/>
        <v>11310.976218288453</v>
      </c>
      <c r="AN26" s="89">
        <f t="shared" si="13"/>
        <v>0</v>
      </c>
      <c r="AO26" s="89">
        <f t="shared" si="13"/>
        <v>0</v>
      </c>
      <c r="AP26" s="89">
        <f t="shared" si="13"/>
        <v>0</v>
      </c>
      <c r="AQ26" s="89">
        <f t="shared" si="13"/>
        <v>0</v>
      </c>
      <c r="AR26" s="89">
        <f t="shared" si="13"/>
        <v>0</v>
      </c>
      <c r="AS26" s="162"/>
    </row>
    <row r="27" spans="1:45">
      <c r="B27" s="178" t="str">
        <f t="shared" si="11"/>
        <v>Coordenador Comercial</v>
      </c>
      <c r="C27" s="203" t="s">
        <v>616</v>
      </c>
      <c r="D27" s="203"/>
      <c r="E27" s="1132">
        <v>4938.4757382174639</v>
      </c>
      <c r="F27" s="1001">
        <f t="shared" ref="F27:F36" si="14">$E27*F$5</f>
        <v>4938.4757382174639</v>
      </c>
      <c r="G27" s="1001">
        <f t="shared" si="13"/>
        <v>4938.4757382174639</v>
      </c>
      <c r="H27" s="1001">
        <f t="shared" si="13"/>
        <v>4938.4757382174639</v>
      </c>
      <c r="I27" s="1001">
        <f t="shared" si="13"/>
        <v>4938.4757382174639</v>
      </c>
      <c r="J27" s="1001">
        <f t="shared" si="13"/>
        <v>4938.4757382174639</v>
      </c>
      <c r="K27" s="1001">
        <f t="shared" si="13"/>
        <v>4938.4757382174639</v>
      </c>
      <c r="L27" s="1001">
        <f t="shared" si="13"/>
        <v>4938.4757382174639</v>
      </c>
      <c r="M27" s="1001">
        <f t="shared" si="13"/>
        <v>4938.4757382174639</v>
      </c>
      <c r="N27" s="1001">
        <f t="shared" si="13"/>
        <v>4938.4757382174639</v>
      </c>
      <c r="O27" s="1001">
        <f t="shared" si="13"/>
        <v>4938.4757382174639</v>
      </c>
      <c r="P27" s="1001">
        <f t="shared" si="13"/>
        <v>4938.4757382174639</v>
      </c>
      <c r="Q27" s="1001">
        <f t="shared" si="13"/>
        <v>4938.4757382174639</v>
      </c>
      <c r="R27" s="1001">
        <f t="shared" si="13"/>
        <v>4938.4757382174639</v>
      </c>
      <c r="S27" s="1001">
        <f t="shared" si="13"/>
        <v>4938.4757382174639</v>
      </c>
      <c r="T27" s="1001">
        <f t="shared" si="13"/>
        <v>4938.4757382174639</v>
      </c>
      <c r="U27" s="1001">
        <f t="shared" si="13"/>
        <v>4938.4757382174639</v>
      </c>
      <c r="V27" s="1001">
        <f t="shared" si="13"/>
        <v>4938.4757382174639</v>
      </c>
      <c r="W27" s="1001">
        <f t="shared" si="13"/>
        <v>4938.4757382174639</v>
      </c>
      <c r="X27" s="1001">
        <f t="shared" si="13"/>
        <v>4938.4757382174639</v>
      </c>
      <c r="Y27" s="1001">
        <f t="shared" si="13"/>
        <v>4938.4757382174639</v>
      </c>
      <c r="Z27" s="1001">
        <f t="shared" si="13"/>
        <v>4938.4757382174639</v>
      </c>
      <c r="AA27" s="1001">
        <f t="shared" si="13"/>
        <v>4938.4757382174639</v>
      </c>
      <c r="AB27" s="1001">
        <f t="shared" si="13"/>
        <v>4938.4757382174639</v>
      </c>
      <c r="AC27" s="1001">
        <f t="shared" si="13"/>
        <v>4938.4757382174639</v>
      </c>
      <c r="AD27" s="1001">
        <f t="shared" si="13"/>
        <v>4938.4757382174639</v>
      </c>
      <c r="AE27" s="1001">
        <f t="shared" si="13"/>
        <v>4938.4757382174639</v>
      </c>
      <c r="AF27" s="1001">
        <f t="shared" si="13"/>
        <v>4938.4757382174639</v>
      </c>
      <c r="AG27" s="1001">
        <f t="shared" si="13"/>
        <v>4938.4757382174639</v>
      </c>
      <c r="AH27" s="1001">
        <f t="shared" si="13"/>
        <v>4938.4757382174639</v>
      </c>
      <c r="AI27" s="1001">
        <f t="shared" si="13"/>
        <v>4938.4757382174639</v>
      </c>
      <c r="AJ27" s="1001">
        <f t="shared" si="13"/>
        <v>4938.4757382174639</v>
      </c>
      <c r="AK27" s="1001">
        <f t="shared" si="13"/>
        <v>4938.4757382174639</v>
      </c>
      <c r="AL27" s="1001">
        <f t="shared" si="13"/>
        <v>4938.4757382174639</v>
      </c>
      <c r="AM27" s="1001">
        <f t="shared" si="13"/>
        <v>4938.4757382174639</v>
      </c>
      <c r="AN27" s="1001">
        <f t="shared" si="13"/>
        <v>0</v>
      </c>
      <c r="AO27" s="1001">
        <f t="shared" si="13"/>
        <v>0</v>
      </c>
      <c r="AP27" s="1001">
        <f t="shared" si="13"/>
        <v>0</v>
      </c>
      <c r="AQ27" s="1001">
        <f t="shared" si="13"/>
        <v>0</v>
      </c>
      <c r="AR27" s="1001">
        <f t="shared" si="13"/>
        <v>0</v>
      </c>
    </row>
    <row r="28" spans="1:45">
      <c r="B28" s="175" t="str">
        <f t="shared" si="11"/>
        <v>Coord. Operacional</v>
      </c>
      <c r="C28" s="81" t="s">
        <v>616</v>
      </c>
      <c r="E28" s="93">
        <v>3797.1956921861088</v>
      </c>
      <c r="F28" s="89">
        <f t="shared" si="14"/>
        <v>3797.1956921861088</v>
      </c>
      <c r="G28" s="89">
        <f t="shared" si="13"/>
        <v>3797.1956921861088</v>
      </c>
      <c r="H28" s="89">
        <f t="shared" si="13"/>
        <v>3797.1956921861088</v>
      </c>
      <c r="I28" s="89">
        <f t="shared" si="13"/>
        <v>3797.1956921861088</v>
      </c>
      <c r="J28" s="89">
        <f t="shared" si="13"/>
        <v>3797.1956921861088</v>
      </c>
      <c r="K28" s="89">
        <f t="shared" si="13"/>
        <v>3797.1956921861088</v>
      </c>
      <c r="L28" s="89">
        <f t="shared" si="13"/>
        <v>3797.1956921861088</v>
      </c>
      <c r="M28" s="89">
        <f t="shared" si="13"/>
        <v>3797.1956921861088</v>
      </c>
      <c r="N28" s="89">
        <f t="shared" si="13"/>
        <v>3797.1956921861088</v>
      </c>
      <c r="O28" s="89">
        <f t="shared" si="13"/>
        <v>3797.1956921861088</v>
      </c>
      <c r="P28" s="89">
        <f t="shared" si="13"/>
        <v>3797.1956921861088</v>
      </c>
      <c r="Q28" s="89">
        <f t="shared" si="13"/>
        <v>3797.1956921861088</v>
      </c>
      <c r="R28" s="89">
        <f t="shared" si="13"/>
        <v>3797.1956921861088</v>
      </c>
      <c r="S28" s="89">
        <f t="shared" si="13"/>
        <v>3797.1956921861088</v>
      </c>
      <c r="T28" s="89">
        <f t="shared" si="13"/>
        <v>3797.1956921861088</v>
      </c>
      <c r="U28" s="89">
        <f t="shared" si="13"/>
        <v>3797.1956921861088</v>
      </c>
      <c r="V28" s="89">
        <f t="shared" si="13"/>
        <v>3797.1956921861088</v>
      </c>
      <c r="W28" s="89">
        <f t="shared" si="13"/>
        <v>3797.1956921861088</v>
      </c>
      <c r="X28" s="89">
        <f t="shared" si="13"/>
        <v>3797.1956921861088</v>
      </c>
      <c r="Y28" s="89">
        <f t="shared" si="13"/>
        <v>3797.1956921861088</v>
      </c>
      <c r="Z28" s="89">
        <f t="shared" si="13"/>
        <v>3797.1956921861088</v>
      </c>
      <c r="AA28" s="89">
        <f t="shared" si="13"/>
        <v>3797.1956921861088</v>
      </c>
      <c r="AB28" s="89">
        <f t="shared" si="13"/>
        <v>3797.1956921861088</v>
      </c>
      <c r="AC28" s="89">
        <f t="shared" si="13"/>
        <v>3797.1956921861088</v>
      </c>
      <c r="AD28" s="89">
        <f t="shared" si="13"/>
        <v>3797.1956921861088</v>
      </c>
      <c r="AE28" s="89">
        <f t="shared" si="13"/>
        <v>3797.1956921861088</v>
      </c>
      <c r="AF28" s="89">
        <f t="shared" si="13"/>
        <v>3797.1956921861088</v>
      </c>
      <c r="AG28" s="89">
        <f t="shared" si="13"/>
        <v>3797.1956921861088</v>
      </c>
      <c r="AH28" s="89">
        <f t="shared" si="13"/>
        <v>3797.1956921861088</v>
      </c>
      <c r="AI28" s="89">
        <f t="shared" si="13"/>
        <v>3797.1956921861088</v>
      </c>
      <c r="AJ28" s="89">
        <f t="shared" si="13"/>
        <v>3797.1956921861088</v>
      </c>
      <c r="AK28" s="89">
        <f t="shared" si="13"/>
        <v>3797.1956921861088</v>
      </c>
      <c r="AL28" s="89">
        <f t="shared" si="13"/>
        <v>3797.1956921861088</v>
      </c>
      <c r="AM28" s="89">
        <f t="shared" si="13"/>
        <v>3797.1956921861088</v>
      </c>
      <c r="AN28" s="89">
        <f t="shared" si="13"/>
        <v>0</v>
      </c>
      <c r="AO28" s="89">
        <f t="shared" si="13"/>
        <v>0</v>
      </c>
      <c r="AP28" s="89">
        <f t="shared" si="13"/>
        <v>0</v>
      </c>
      <c r="AQ28" s="89">
        <f t="shared" si="13"/>
        <v>0</v>
      </c>
      <c r="AR28" s="89">
        <f t="shared" si="13"/>
        <v>0</v>
      </c>
      <c r="AS28" s="162"/>
    </row>
    <row r="29" spans="1:45">
      <c r="B29" s="178" t="str">
        <f t="shared" si="11"/>
        <v>Supervisor de RH</v>
      </c>
      <c r="C29" s="203" t="s">
        <v>616</v>
      </c>
      <c r="D29" s="203"/>
      <c r="E29" s="1132">
        <v>5153.7915833330453</v>
      </c>
      <c r="F29" s="1001">
        <f t="shared" si="14"/>
        <v>5153.7915833330453</v>
      </c>
      <c r="G29" s="1001">
        <f t="shared" si="13"/>
        <v>5153.7915833330453</v>
      </c>
      <c r="H29" s="1001">
        <f t="shared" si="13"/>
        <v>5153.7915833330453</v>
      </c>
      <c r="I29" s="1001">
        <f t="shared" si="13"/>
        <v>5153.7915833330453</v>
      </c>
      <c r="J29" s="1001">
        <f t="shared" si="13"/>
        <v>5153.7915833330453</v>
      </c>
      <c r="K29" s="1001">
        <f t="shared" si="13"/>
        <v>5153.7915833330453</v>
      </c>
      <c r="L29" s="1001">
        <f t="shared" si="13"/>
        <v>5153.7915833330453</v>
      </c>
      <c r="M29" s="1001">
        <f t="shared" si="13"/>
        <v>5153.7915833330453</v>
      </c>
      <c r="N29" s="1001">
        <f t="shared" si="13"/>
        <v>5153.7915833330453</v>
      </c>
      <c r="O29" s="1001">
        <f t="shared" si="13"/>
        <v>5153.7915833330453</v>
      </c>
      <c r="P29" s="1001">
        <f t="shared" si="13"/>
        <v>5153.7915833330453</v>
      </c>
      <c r="Q29" s="1001">
        <f t="shared" si="13"/>
        <v>5153.7915833330453</v>
      </c>
      <c r="R29" s="1001">
        <f t="shared" si="13"/>
        <v>5153.7915833330453</v>
      </c>
      <c r="S29" s="1001">
        <f t="shared" si="13"/>
        <v>5153.7915833330453</v>
      </c>
      <c r="T29" s="1001">
        <f t="shared" si="13"/>
        <v>5153.7915833330453</v>
      </c>
      <c r="U29" s="1001">
        <f t="shared" si="13"/>
        <v>5153.7915833330453</v>
      </c>
      <c r="V29" s="1001">
        <f t="shared" si="13"/>
        <v>5153.7915833330453</v>
      </c>
      <c r="W29" s="1001">
        <f t="shared" si="13"/>
        <v>5153.7915833330453</v>
      </c>
      <c r="X29" s="1001">
        <f t="shared" si="13"/>
        <v>5153.7915833330453</v>
      </c>
      <c r="Y29" s="1001">
        <f t="shared" si="13"/>
        <v>5153.7915833330453</v>
      </c>
      <c r="Z29" s="1001">
        <f t="shared" si="13"/>
        <v>5153.7915833330453</v>
      </c>
      <c r="AA29" s="1001">
        <f t="shared" si="13"/>
        <v>5153.7915833330453</v>
      </c>
      <c r="AB29" s="1001">
        <f t="shared" si="13"/>
        <v>5153.7915833330453</v>
      </c>
      <c r="AC29" s="1001">
        <f t="shared" si="13"/>
        <v>5153.7915833330453</v>
      </c>
      <c r="AD29" s="1001">
        <f t="shared" si="13"/>
        <v>5153.7915833330453</v>
      </c>
      <c r="AE29" s="1001">
        <f t="shared" si="13"/>
        <v>5153.7915833330453</v>
      </c>
      <c r="AF29" s="1001">
        <f t="shared" si="13"/>
        <v>5153.7915833330453</v>
      </c>
      <c r="AG29" s="1001">
        <f t="shared" si="13"/>
        <v>5153.7915833330453</v>
      </c>
      <c r="AH29" s="1001">
        <f t="shared" si="13"/>
        <v>5153.7915833330453</v>
      </c>
      <c r="AI29" s="1001">
        <f t="shared" si="13"/>
        <v>5153.7915833330453</v>
      </c>
      <c r="AJ29" s="1001">
        <f t="shared" si="13"/>
        <v>5153.7915833330453</v>
      </c>
      <c r="AK29" s="1001">
        <f t="shared" si="13"/>
        <v>5153.7915833330453</v>
      </c>
      <c r="AL29" s="1001">
        <f t="shared" si="13"/>
        <v>5153.7915833330453</v>
      </c>
      <c r="AM29" s="1001">
        <f t="shared" si="13"/>
        <v>5153.7915833330453</v>
      </c>
      <c r="AN29" s="1001">
        <f t="shared" si="13"/>
        <v>0</v>
      </c>
      <c r="AO29" s="1001">
        <f t="shared" si="13"/>
        <v>0</v>
      </c>
      <c r="AP29" s="1001">
        <f t="shared" si="13"/>
        <v>0</v>
      </c>
      <c r="AQ29" s="1001">
        <f t="shared" si="13"/>
        <v>0</v>
      </c>
      <c r="AR29" s="1001">
        <f t="shared" si="13"/>
        <v>0</v>
      </c>
    </row>
    <row r="30" spans="1:45">
      <c r="B30" s="175" t="str">
        <f t="shared" si="11"/>
        <v>Supervisor Operacional</v>
      </c>
      <c r="C30" s="81" t="s">
        <v>616</v>
      </c>
      <c r="E30" s="93">
        <v>3049.4239148142633</v>
      </c>
      <c r="F30" s="89">
        <f t="shared" si="14"/>
        <v>3049.4239148142633</v>
      </c>
      <c r="G30" s="89">
        <f t="shared" si="13"/>
        <v>3049.4239148142633</v>
      </c>
      <c r="H30" s="89">
        <f t="shared" si="13"/>
        <v>3049.4239148142633</v>
      </c>
      <c r="I30" s="89">
        <f t="shared" si="13"/>
        <v>3049.4239148142633</v>
      </c>
      <c r="J30" s="89">
        <f t="shared" si="13"/>
        <v>3049.4239148142633</v>
      </c>
      <c r="K30" s="89">
        <f t="shared" si="13"/>
        <v>3049.4239148142633</v>
      </c>
      <c r="L30" s="89">
        <f t="shared" si="13"/>
        <v>3049.4239148142633</v>
      </c>
      <c r="M30" s="89">
        <f t="shared" si="13"/>
        <v>3049.4239148142633</v>
      </c>
      <c r="N30" s="89">
        <f t="shared" si="13"/>
        <v>3049.4239148142633</v>
      </c>
      <c r="O30" s="89">
        <f t="shared" si="13"/>
        <v>3049.4239148142633</v>
      </c>
      <c r="P30" s="89">
        <f t="shared" si="13"/>
        <v>3049.4239148142633</v>
      </c>
      <c r="Q30" s="89">
        <f t="shared" si="13"/>
        <v>3049.4239148142633</v>
      </c>
      <c r="R30" s="89">
        <f t="shared" si="13"/>
        <v>3049.4239148142633</v>
      </c>
      <c r="S30" s="89">
        <f t="shared" si="13"/>
        <v>3049.4239148142633</v>
      </c>
      <c r="T30" s="89">
        <f t="shared" si="13"/>
        <v>3049.4239148142633</v>
      </c>
      <c r="U30" s="89">
        <f t="shared" si="13"/>
        <v>3049.4239148142633</v>
      </c>
      <c r="V30" s="89">
        <f t="shared" si="13"/>
        <v>3049.4239148142633</v>
      </c>
      <c r="W30" s="89">
        <f t="shared" si="13"/>
        <v>3049.4239148142633</v>
      </c>
      <c r="X30" s="89">
        <f t="shared" si="13"/>
        <v>3049.4239148142633</v>
      </c>
      <c r="Y30" s="89">
        <f t="shared" si="13"/>
        <v>3049.4239148142633</v>
      </c>
      <c r="Z30" s="89">
        <f t="shared" si="13"/>
        <v>3049.4239148142633</v>
      </c>
      <c r="AA30" s="89">
        <f t="shared" si="13"/>
        <v>3049.4239148142633</v>
      </c>
      <c r="AB30" s="89">
        <f t="shared" si="13"/>
        <v>3049.4239148142633</v>
      </c>
      <c r="AC30" s="89">
        <f t="shared" si="13"/>
        <v>3049.4239148142633</v>
      </c>
      <c r="AD30" s="89">
        <f t="shared" si="13"/>
        <v>3049.4239148142633</v>
      </c>
      <c r="AE30" s="89">
        <f t="shared" si="13"/>
        <v>3049.4239148142633</v>
      </c>
      <c r="AF30" s="89">
        <f t="shared" si="13"/>
        <v>3049.4239148142633</v>
      </c>
      <c r="AG30" s="89">
        <f t="shared" si="13"/>
        <v>3049.4239148142633</v>
      </c>
      <c r="AH30" s="89">
        <f t="shared" si="13"/>
        <v>3049.4239148142633</v>
      </c>
      <c r="AI30" s="89">
        <f t="shared" si="13"/>
        <v>3049.4239148142633</v>
      </c>
      <c r="AJ30" s="89">
        <f t="shared" si="13"/>
        <v>3049.4239148142633</v>
      </c>
      <c r="AK30" s="89">
        <f t="shared" si="13"/>
        <v>3049.4239148142633</v>
      </c>
      <c r="AL30" s="89">
        <f t="shared" si="13"/>
        <v>3049.4239148142633</v>
      </c>
      <c r="AM30" s="89">
        <f t="shared" si="13"/>
        <v>3049.4239148142633</v>
      </c>
      <c r="AN30" s="89">
        <f t="shared" si="13"/>
        <v>0</v>
      </c>
      <c r="AO30" s="89">
        <f t="shared" si="13"/>
        <v>0</v>
      </c>
      <c r="AP30" s="89">
        <f t="shared" si="13"/>
        <v>0</v>
      </c>
      <c r="AQ30" s="89">
        <f t="shared" si="13"/>
        <v>0</v>
      </c>
      <c r="AR30" s="89">
        <f t="shared" si="13"/>
        <v>0</v>
      </c>
      <c r="AS30" s="162"/>
    </row>
    <row r="31" spans="1:45">
      <c r="B31" s="178" t="str">
        <f t="shared" si="11"/>
        <v>Analista Administrativo</v>
      </c>
      <c r="C31" s="203" t="s">
        <v>616</v>
      </c>
      <c r="D31" s="203"/>
      <c r="E31" s="1132">
        <v>2863.8068069560036</v>
      </c>
      <c r="F31" s="1001">
        <f t="shared" si="14"/>
        <v>2863.8068069560036</v>
      </c>
      <c r="G31" s="1001">
        <f t="shared" si="13"/>
        <v>2863.8068069560036</v>
      </c>
      <c r="H31" s="1001">
        <f t="shared" si="13"/>
        <v>2863.8068069560036</v>
      </c>
      <c r="I31" s="1001">
        <f t="shared" si="13"/>
        <v>2863.8068069560036</v>
      </c>
      <c r="J31" s="1001">
        <f t="shared" si="13"/>
        <v>2863.8068069560036</v>
      </c>
      <c r="K31" s="1001">
        <f t="shared" ref="G31:AR33" si="15">$E31*K$5</f>
        <v>2863.8068069560036</v>
      </c>
      <c r="L31" s="1001">
        <f t="shared" si="15"/>
        <v>2863.8068069560036</v>
      </c>
      <c r="M31" s="1001">
        <f t="shared" si="15"/>
        <v>2863.8068069560036</v>
      </c>
      <c r="N31" s="1001">
        <f t="shared" si="15"/>
        <v>2863.8068069560036</v>
      </c>
      <c r="O31" s="1001">
        <f t="shared" si="15"/>
        <v>2863.8068069560036</v>
      </c>
      <c r="P31" s="1001">
        <f t="shared" si="15"/>
        <v>2863.8068069560036</v>
      </c>
      <c r="Q31" s="1001">
        <f t="shared" si="15"/>
        <v>2863.8068069560036</v>
      </c>
      <c r="R31" s="1001">
        <f t="shared" si="15"/>
        <v>2863.8068069560036</v>
      </c>
      <c r="S31" s="1001">
        <f t="shared" si="15"/>
        <v>2863.8068069560036</v>
      </c>
      <c r="T31" s="1001">
        <f t="shared" si="15"/>
        <v>2863.8068069560036</v>
      </c>
      <c r="U31" s="1001">
        <f t="shared" si="15"/>
        <v>2863.8068069560036</v>
      </c>
      <c r="V31" s="1001">
        <f t="shared" si="15"/>
        <v>2863.8068069560036</v>
      </c>
      <c r="W31" s="1001">
        <f t="shared" si="15"/>
        <v>2863.8068069560036</v>
      </c>
      <c r="X31" s="1001">
        <f t="shared" si="15"/>
        <v>2863.8068069560036</v>
      </c>
      <c r="Y31" s="1001">
        <f t="shared" si="15"/>
        <v>2863.8068069560036</v>
      </c>
      <c r="Z31" s="1001">
        <f t="shared" si="15"/>
        <v>2863.8068069560036</v>
      </c>
      <c r="AA31" s="1001">
        <f t="shared" si="15"/>
        <v>2863.8068069560036</v>
      </c>
      <c r="AB31" s="1001">
        <f t="shared" si="15"/>
        <v>2863.8068069560036</v>
      </c>
      <c r="AC31" s="1001">
        <f t="shared" si="15"/>
        <v>2863.8068069560036</v>
      </c>
      <c r="AD31" s="1001">
        <f t="shared" si="15"/>
        <v>2863.8068069560036</v>
      </c>
      <c r="AE31" s="1001">
        <f t="shared" si="15"/>
        <v>2863.8068069560036</v>
      </c>
      <c r="AF31" s="1001">
        <f t="shared" si="15"/>
        <v>2863.8068069560036</v>
      </c>
      <c r="AG31" s="1001">
        <f t="shared" si="15"/>
        <v>2863.8068069560036</v>
      </c>
      <c r="AH31" s="1001">
        <f t="shared" si="15"/>
        <v>2863.8068069560036</v>
      </c>
      <c r="AI31" s="1001">
        <f t="shared" si="15"/>
        <v>2863.8068069560036</v>
      </c>
      <c r="AJ31" s="1001">
        <f t="shared" si="15"/>
        <v>2863.8068069560036</v>
      </c>
      <c r="AK31" s="1001">
        <f t="shared" si="15"/>
        <v>2863.8068069560036</v>
      </c>
      <c r="AL31" s="1001">
        <f t="shared" si="15"/>
        <v>2863.8068069560036</v>
      </c>
      <c r="AM31" s="1001">
        <f t="shared" si="15"/>
        <v>2863.8068069560036</v>
      </c>
      <c r="AN31" s="1001">
        <f t="shared" si="15"/>
        <v>0</v>
      </c>
      <c r="AO31" s="1001">
        <f t="shared" si="15"/>
        <v>0</v>
      </c>
      <c r="AP31" s="1001">
        <f t="shared" si="15"/>
        <v>0</v>
      </c>
      <c r="AQ31" s="1001">
        <f t="shared" si="15"/>
        <v>0</v>
      </c>
      <c r="AR31" s="1001">
        <f t="shared" si="15"/>
        <v>0</v>
      </c>
    </row>
    <row r="32" spans="1:45">
      <c r="B32" s="175" t="str">
        <f t="shared" si="11"/>
        <v>Assistente Administrativo</v>
      </c>
      <c r="C32" s="81" t="s">
        <v>616</v>
      </c>
      <c r="E32" s="93">
        <v>1763.3094911940773</v>
      </c>
      <c r="F32" s="89">
        <f t="shared" si="14"/>
        <v>1763.3094911940773</v>
      </c>
      <c r="G32" s="89">
        <f t="shared" si="15"/>
        <v>1763.3094911940773</v>
      </c>
      <c r="H32" s="89">
        <f t="shared" si="15"/>
        <v>1763.3094911940773</v>
      </c>
      <c r="I32" s="89">
        <f t="shared" si="15"/>
        <v>1763.3094911940773</v>
      </c>
      <c r="J32" s="89">
        <f t="shared" si="15"/>
        <v>1763.3094911940773</v>
      </c>
      <c r="K32" s="89">
        <f t="shared" si="15"/>
        <v>1763.3094911940773</v>
      </c>
      <c r="L32" s="89">
        <f t="shared" si="15"/>
        <v>1763.3094911940773</v>
      </c>
      <c r="M32" s="89">
        <f t="shared" si="15"/>
        <v>1763.3094911940773</v>
      </c>
      <c r="N32" s="89">
        <f t="shared" si="15"/>
        <v>1763.3094911940773</v>
      </c>
      <c r="O32" s="89">
        <f t="shared" si="15"/>
        <v>1763.3094911940773</v>
      </c>
      <c r="P32" s="89">
        <f t="shared" si="15"/>
        <v>1763.3094911940773</v>
      </c>
      <c r="Q32" s="89">
        <f t="shared" si="15"/>
        <v>1763.3094911940773</v>
      </c>
      <c r="R32" s="89">
        <f t="shared" si="15"/>
        <v>1763.3094911940773</v>
      </c>
      <c r="S32" s="89">
        <f t="shared" si="15"/>
        <v>1763.3094911940773</v>
      </c>
      <c r="T32" s="89">
        <f t="shared" si="15"/>
        <v>1763.3094911940773</v>
      </c>
      <c r="U32" s="89">
        <f t="shared" si="15"/>
        <v>1763.3094911940773</v>
      </c>
      <c r="V32" s="89">
        <f t="shared" si="15"/>
        <v>1763.3094911940773</v>
      </c>
      <c r="W32" s="89">
        <f t="shared" si="15"/>
        <v>1763.3094911940773</v>
      </c>
      <c r="X32" s="89">
        <f t="shared" si="15"/>
        <v>1763.3094911940773</v>
      </c>
      <c r="Y32" s="89">
        <f t="shared" si="15"/>
        <v>1763.3094911940773</v>
      </c>
      <c r="Z32" s="89">
        <f t="shared" si="15"/>
        <v>1763.3094911940773</v>
      </c>
      <c r="AA32" s="89">
        <f t="shared" si="15"/>
        <v>1763.3094911940773</v>
      </c>
      <c r="AB32" s="89">
        <f t="shared" si="15"/>
        <v>1763.3094911940773</v>
      </c>
      <c r="AC32" s="89">
        <f t="shared" si="15"/>
        <v>1763.3094911940773</v>
      </c>
      <c r="AD32" s="89">
        <f t="shared" si="15"/>
        <v>1763.3094911940773</v>
      </c>
      <c r="AE32" s="89">
        <f t="shared" si="15"/>
        <v>1763.3094911940773</v>
      </c>
      <c r="AF32" s="89">
        <f t="shared" si="15"/>
        <v>1763.3094911940773</v>
      </c>
      <c r="AG32" s="89">
        <f t="shared" si="15"/>
        <v>1763.3094911940773</v>
      </c>
      <c r="AH32" s="89">
        <f t="shared" si="15"/>
        <v>1763.3094911940773</v>
      </c>
      <c r="AI32" s="89">
        <f t="shared" si="15"/>
        <v>1763.3094911940773</v>
      </c>
      <c r="AJ32" s="89">
        <f t="shared" si="15"/>
        <v>1763.3094911940773</v>
      </c>
      <c r="AK32" s="89">
        <f t="shared" si="15"/>
        <v>1763.3094911940773</v>
      </c>
      <c r="AL32" s="89">
        <f t="shared" si="15"/>
        <v>1763.3094911940773</v>
      </c>
      <c r="AM32" s="89">
        <f t="shared" si="15"/>
        <v>1763.3094911940773</v>
      </c>
      <c r="AN32" s="89">
        <f t="shared" si="15"/>
        <v>0</v>
      </c>
      <c r="AO32" s="89">
        <f t="shared" si="15"/>
        <v>0</v>
      </c>
      <c r="AP32" s="89">
        <f t="shared" si="15"/>
        <v>0</v>
      </c>
      <c r="AQ32" s="89">
        <f t="shared" si="15"/>
        <v>0</v>
      </c>
      <c r="AR32" s="89">
        <f t="shared" si="15"/>
        <v>0</v>
      </c>
      <c r="AS32" s="162"/>
    </row>
    <row r="33" spans="1:45">
      <c r="B33" s="178" t="str">
        <f t="shared" si="11"/>
        <v>Assistente Comercial</v>
      </c>
      <c r="C33" s="203" t="s">
        <v>616</v>
      </c>
      <c r="D33" s="203"/>
      <c r="E33" s="1132">
        <v>2088.4576307023599</v>
      </c>
      <c r="F33" s="1001">
        <f t="shared" si="14"/>
        <v>2088.4576307023599</v>
      </c>
      <c r="G33" s="1001">
        <f t="shared" si="15"/>
        <v>2088.4576307023599</v>
      </c>
      <c r="H33" s="1001">
        <f t="shared" si="15"/>
        <v>2088.4576307023599</v>
      </c>
      <c r="I33" s="1001">
        <f t="shared" si="15"/>
        <v>2088.4576307023599</v>
      </c>
      <c r="J33" s="1001">
        <f t="shared" si="15"/>
        <v>2088.4576307023599</v>
      </c>
      <c r="K33" s="1001">
        <f t="shared" si="15"/>
        <v>2088.4576307023599</v>
      </c>
      <c r="L33" s="1001">
        <f t="shared" si="15"/>
        <v>2088.4576307023599</v>
      </c>
      <c r="M33" s="1001">
        <f t="shared" si="15"/>
        <v>2088.4576307023599</v>
      </c>
      <c r="N33" s="1001">
        <f t="shared" si="15"/>
        <v>2088.4576307023599</v>
      </c>
      <c r="O33" s="1001">
        <f t="shared" si="15"/>
        <v>2088.4576307023599</v>
      </c>
      <c r="P33" s="1001">
        <f t="shared" si="15"/>
        <v>2088.4576307023599</v>
      </c>
      <c r="Q33" s="1001">
        <f t="shared" si="15"/>
        <v>2088.4576307023599</v>
      </c>
      <c r="R33" s="1001">
        <f t="shared" si="15"/>
        <v>2088.4576307023599</v>
      </c>
      <c r="S33" s="1001">
        <f t="shared" si="15"/>
        <v>2088.4576307023599</v>
      </c>
      <c r="T33" s="1001">
        <f t="shared" si="15"/>
        <v>2088.4576307023599</v>
      </c>
      <c r="U33" s="1001">
        <f t="shared" si="15"/>
        <v>2088.4576307023599</v>
      </c>
      <c r="V33" s="1001">
        <f t="shared" si="15"/>
        <v>2088.4576307023599</v>
      </c>
      <c r="W33" s="1001">
        <f t="shared" si="15"/>
        <v>2088.4576307023599</v>
      </c>
      <c r="X33" s="1001">
        <f t="shared" si="15"/>
        <v>2088.4576307023599</v>
      </c>
      <c r="Y33" s="1001">
        <f t="shared" si="15"/>
        <v>2088.4576307023599</v>
      </c>
      <c r="Z33" s="1001">
        <f t="shared" si="15"/>
        <v>2088.4576307023599</v>
      </c>
      <c r="AA33" s="1001">
        <f t="shared" si="15"/>
        <v>2088.4576307023599</v>
      </c>
      <c r="AB33" s="1001">
        <f t="shared" si="15"/>
        <v>2088.4576307023599</v>
      </c>
      <c r="AC33" s="1001">
        <f t="shared" si="15"/>
        <v>2088.4576307023599</v>
      </c>
      <c r="AD33" s="1001">
        <f t="shared" si="15"/>
        <v>2088.4576307023599</v>
      </c>
      <c r="AE33" s="1001">
        <f t="shared" si="15"/>
        <v>2088.4576307023599</v>
      </c>
      <c r="AF33" s="1001">
        <f t="shared" si="15"/>
        <v>2088.4576307023599</v>
      </c>
      <c r="AG33" s="1001">
        <f t="shared" si="15"/>
        <v>2088.4576307023599</v>
      </c>
      <c r="AH33" s="1001">
        <f t="shared" si="15"/>
        <v>2088.4576307023599</v>
      </c>
      <c r="AI33" s="1001">
        <f t="shared" si="15"/>
        <v>2088.4576307023599</v>
      </c>
      <c r="AJ33" s="1001">
        <f t="shared" si="15"/>
        <v>2088.4576307023599</v>
      </c>
      <c r="AK33" s="1001">
        <f t="shared" si="15"/>
        <v>2088.4576307023599</v>
      </c>
      <c r="AL33" s="1001">
        <f t="shared" si="15"/>
        <v>2088.4576307023599</v>
      </c>
      <c r="AM33" s="1001">
        <f t="shared" si="15"/>
        <v>2088.4576307023599</v>
      </c>
      <c r="AN33" s="1001">
        <f t="shared" si="15"/>
        <v>0</v>
      </c>
      <c r="AO33" s="1001">
        <f t="shared" si="15"/>
        <v>0</v>
      </c>
      <c r="AP33" s="1001">
        <f t="shared" si="15"/>
        <v>0</v>
      </c>
      <c r="AQ33" s="1001">
        <f t="shared" si="15"/>
        <v>0</v>
      </c>
      <c r="AR33" s="1001">
        <f t="shared" si="15"/>
        <v>0</v>
      </c>
    </row>
    <row r="34" spans="1:45">
      <c r="B34" s="175" t="str">
        <f t="shared" si="11"/>
        <v>Porteiro Pátio</v>
      </c>
      <c r="C34" s="81" t="s">
        <v>616</v>
      </c>
      <c r="E34" s="93">
        <v>1225.6668866096591</v>
      </c>
      <c r="F34" s="89">
        <f t="shared" si="14"/>
        <v>1225.6668866096591</v>
      </c>
      <c r="G34" s="89">
        <f t="shared" ref="G34:AR36" si="16">$E34*G$5</f>
        <v>1225.6668866096591</v>
      </c>
      <c r="H34" s="89">
        <f t="shared" si="16"/>
        <v>1225.6668866096591</v>
      </c>
      <c r="I34" s="89">
        <f t="shared" si="16"/>
        <v>1225.6668866096591</v>
      </c>
      <c r="J34" s="89">
        <f t="shared" si="16"/>
        <v>1225.6668866096591</v>
      </c>
      <c r="K34" s="89">
        <f t="shared" si="16"/>
        <v>1225.6668866096591</v>
      </c>
      <c r="L34" s="89">
        <f t="shared" si="16"/>
        <v>1225.6668866096591</v>
      </c>
      <c r="M34" s="89">
        <f t="shared" si="16"/>
        <v>1225.6668866096591</v>
      </c>
      <c r="N34" s="89">
        <f t="shared" si="16"/>
        <v>1225.6668866096591</v>
      </c>
      <c r="O34" s="89">
        <f t="shared" si="16"/>
        <v>1225.6668866096591</v>
      </c>
      <c r="P34" s="89">
        <f t="shared" si="16"/>
        <v>1225.6668866096591</v>
      </c>
      <c r="Q34" s="89">
        <f t="shared" si="16"/>
        <v>1225.6668866096591</v>
      </c>
      <c r="R34" s="89">
        <f t="shared" si="16"/>
        <v>1225.6668866096591</v>
      </c>
      <c r="S34" s="89">
        <f t="shared" si="16"/>
        <v>1225.6668866096591</v>
      </c>
      <c r="T34" s="89">
        <f t="shared" si="16"/>
        <v>1225.6668866096591</v>
      </c>
      <c r="U34" s="89">
        <f t="shared" si="16"/>
        <v>1225.6668866096591</v>
      </c>
      <c r="V34" s="89">
        <f t="shared" si="16"/>
        <v>1225.6668866096591</v>
      </c>
      <c r="W34" s="89">
        <f t="shared" si="16"/>
        <v>1225.6668866096591</v>
      </c>
      <c r="X34" s="89">
        <f t="shared" si="16"/>
        <v>1225.6668866096591</v>
      </c>
      <c r="Y34" s="89">
        <f t="shared" si="16"/>
        <v>1225.6668866096591</v>
      </c>
      <c r="Z34" s="89">
        <f t="shared" si="16"/>
        <v>1225.6668866096591</v>
      </c>
      <c r="AA34" s="89">
        <f t="shared" si="16"/>
        <v>1225.6668866096591</v>
      </c>
      <c r="AB34" s="89">
        <f t="shared" si="16"/>
        <v>1225.6668866096591</v>
      </c>
      <c r="AC34" s="89">
        <f t="shared" si="16"/>
        <v>1225.6668866096591</v>
      </c>
      <c r="AD34" s="89">
        <f t="shared" si="16"/>
        <v>1225.6668866096591</v>
      </c>
      <c r="AE34" s="89">
        <f t="shared" si="16"/>
        <v>1225.6668866096591</v>
      </c>
      <c r="AF34" s="89">
        <f t="shared" si="16"/>
        <v>1225.6668866096591</v>
      </c>
      <c r="AG34" s="89">
        <f t="shared" si="16"/>
        <v>1225.6668866096591</v>
      </c>
      <c r="AH34" s="89">
        <f t="shared" si="16"/>
        <v>1225.6668866096591</v>
      </c>
      <c r="AI34" s="89">
        <f t="shared" si="16"/>
        <v>1225.6668866096591</v>
      </c>
      <c r="AJ34" s="89">
        <f t="shared" si="16"/>
        <v>1225.6668866096591</v>
      </c>
      <c r="AK34" s="89">
        <f t="shared" si="16"/>
        <v>1225.6668866096591</v>
      </c>
      <c r="AL34" s="89">
        <f t="shared" si="16"/>
        <v>1225.6668866096591</v>
      </c>
      <c r="AM34" s="89">
        <f t="shared" si="16"/>
        <v>1225.6668866096591</v>
      </c>
      <c r="AN34" s="89">
        <f t="shared" si="16"/>
        <v>0</v>
      </c>
      <c r="AO34" s="89">
        <f t="shared" si="16"/>
        <v>0</v>
      </c>
      <c r="AP34" s="89">
        <f t="shared" si="16"/>
        <v>0</v>
      </c>
      <c r="AQ34" s="89">
        <f t="shared" si="16"/>
        <v>0</v>
      </c>
      <c r="AR34" s="89">
        <f t="shared" si="16"/>
        <v>0</v>
      </c>
      <c r="AS34" s="162"/>
    </row>
    <row r="35" spans="1:45">
      <c r="B35" s="178" t="str">
        <f t="shared" si="11"/>
        <v>Auxiliar de Serviços Gerais</v>
      </c>
      <c r="C35" s="203" t="s">
        <v>616</v>
      </c>
      <c r="D35" s="203"/>
      <c r="E35" s="1132">
        <v>1177.3427984152461</v>
      </c>
      <c r="F35" s="1001">
        <f t="shared" si="14"/>
        <v>1177.3427984152461</v>
      </c>
      <c r="G35" s="1001">
        <f t="shared" si="16"/>
        <v>1177.3427984152461</v>
      </c>
      <c r="H35" s="1001">
        <f t="shared" si="16"/>
        <v>1177.3427984152461</v>
      </c>
      <c r="I35" s="1001">
        <f t="shared" si="16"/>
        <v>1177.3427984152461</v>
      </c>
      <c r="J35" s="1001">
        <f t="shared" si="16"/>
        <v>1177.3427984152461</v>
      </c>
      <c r="K35" s="1001">
        <f t="shared" si="16"/>
        <v>1177.3427984152461</v>
      </c>
      <c r="L35" s="1001">
        <f t="shared" si="16"/>
        <v>1177.3427984152461</v>
      </c>
      <c r="M35" s="1001">
        <f t="shared" si="16"/>
        <v>1177.3427984152461</v>
      </c>
      <c r="N35" s="1001">
        <f t="shared" si="16"/>
        <v>1177.3427984152461</v>
      </c>
      <c r="O35" s="1001">
        <f t="shared" si="16"/>
        <v>1177.3427984152461</v>
      </c>
      <c r="P35" s="1001">
        <f t="shared" si="16"/>
        <v>1177.3427984152461</v>
      </c>
      <c r="Q35" s="1001">
        <f t="shared" si="16"/>
        <v>1177.3427984152461</v>
      </c>
      <c r="R35" s="1001">
        <f t="shared" si="16"/>
        <v>1177.3427984152461</v>
      </c>
      <c r="S35" s="1001">
        <f t="shared" si="16"/>
        <v>1177.3427984152461</v>
      </c>
      <c r="T35" s="1001">
        <f t="shared" si="16"/>
        <v>1177.3427984152461</v>
      </c>
      <c r="U35" s="1001">
        <f t="shared" si="16"/>
        <v>1177.3427984152461</v>
      </c>
      <c r="V35" s="1001">
        <f t="shared" si="16"/>
        <v>1177.3427984152461</v>
      </c>
      <c r="W35" s="1001">
        <f t="shared" si="16"/>
        <v>1177.3427984152461</v>
      </c>
      <c r="X35" s="1001">
        <f t="shared" si="16"/>
        <v>1177.3427984152461</v>
      </c>
      <c r="Y35" s="1001">
        <f t="shared" si="16"/>
        <v>1177.3427984152461</v>
      </c>
      <c r="Z35" s="1001">
        <f t="shared" si="16"/>
        <v>1177.3427984152461</v>
      </c>
      <c r="AA35" s="1001">
        <f t="shared" si="16"/>
        <v>1177.3427984152461</v>
      </c>
      <c r="AB35" s="1001">
        <f t="shared" si="16"/>
        <v>1177.3427984152461</v>
      </c>
      <c r="AC35" s="1001">
        <f t="shared" si="16"/>
        <v>1177.3427984152461</v>
      </c>
      <c r="AD35" s="1001">
        <f t="shared" si="16"/>
        <v>1177.3427984152461</v>
      </c>
      <c r="AE35" s="1001">
        <f t="shared" si="16"/>
        <v>1177.3427984152461</v>
      </c>
      <c r="AF35" s="1001">
        <f t="shared" si="16"/>
        <v>1177.3427984152461</v>
      </c>
      <c r="AG35" s="1001">
        <f t="shared" si="16"/>
        <v>1177.3427984152461</v>
      </c>
      <c r="AH35" s="1001">
        <f t="shared" si="16"/>
        <v>1177.3427984152461</v>
      </c>
      <c r="AI35" s="1001">
        <f t="shared" si="16"/>
        <v>1177.3427984152461</v>
      </c>
      <c r="AJ35" s="1001">
        <f t="shared" si="16"/>
        <v>1177.3427984152461</v>
      </c>
      <c r="AK35" s="1001">
        <f t="shared" si="16"/>
        <v>1177.3427984152461</v>
      </c>
      <c r="AL35" s="1001">
        <f t="shared" si="16"/>
        <v>1177.3427984152461</v>
      </c>
      <c r="AM35" s="1001">
        <f t="shared" si="16"/>
        <v>1177.3427984152461</v>
      </c>
      <c r="AN35" s="1001">
        <f t="shared" si="16"/>
        <v>0</v>
      </c>
      <c r="AO35" s="1001">
        <f t="shared" si="16"/>
        <v>0</v>
      </c>
      <c r="AP35" s="1001">
        <f t="shared" si="16"/>
        <v>0</v>
      </c>
      <c r="AQ35" s="1001">
        <f t="shared" si="16"/>
        <v>0</v>
      </c>
      <c r="AR35" s="1001">
        <f t="shared" si="16"/>
        <v>0</v>
      </c>
    </row>
    <row r="36" spans="1:45">
      <c r="B36" s="175" t="str">
        <f t="shared" si="11"/>
        <v>Operador de Pátio</v>
      </c>
      <c r="C36" s="81" t="s">
        <v>616</v>
      </c>
      <c r="E36" s="93">
        <v>1294.0164090690091</v>
      </c>
      <c r="F36" s="89">
        <f t="shared" si="14"/>
        <v>1294.0164090690091</v>
      </c>
      <c r="G36" s="89">
        <f t="shared" si="16"/>
        <v>1294.0164090690091</v>
      </c>
      <c r="H36" s="89">
        <f t="shared" si="16"/>
        <v>1294.0164090690091</v>
      </c>
      <c r="I36" s="89">
        <f t="shared" si="16"/>
        <v>1294.0164090690091</v>
      </c>
      <c r="J36" s="89">
        <f t="shared" si="16"/>
        <v>1294.0164090690091</v>
      </c>
      <c r="K36" s="89">
        <f t="shared" si="16"/>
        <v>1294.0164090690091</v>
      </c>
      <c r="L36" s="89">
        <f t="shared" si="16"/>
        <v>1294.0164090690091</v>
      </c>
      <c r="M36" s="89">
        <f t="shared" si="16"/>
        <v>1294.0164090690091</v>
      </c>
      <c r="N36" s="89">
        <f t="shared" si="16"/>
        <v>1294.0164090690091</v>
      </c>
      <c r="O36" s="89">
        <f t="shared" si="16"/>
        <v>1294.0164090690091</v>
      </c>
      <c r="P36" s="89">
        <f t="shared" si="16"/>
        <v>1294.0164090690091</v>
      </c>
      <c r="Q36" s="89">
        <f t="shared" si="16"/>
        <v>1294.0164090690091</v>
      </c>
      <c r="R36" s="89">
        <f t="shared" si="16"/>
        <v>1294.0164090690091</v>
      </c>
      <c r="S36" s="89">
        <f t="shared" si="16"/>
        <v>1294.0164090690091</v>
      </c>
      <c r="T36" s="89">
        <f t="shared" si="16"/>
        <v>1294.0164090690091</v>
      </c>
      <c r="U36" s="89">
        <f t="shared" si="16"/>
        <v>1294.0164090690091</v>
      </c>
      <c r="V36" s="89">
        <f t="shared" si="16"/>
        <v>1294.0164090690091</v>
      </c>
      <c r="W36" s="89">
        <f t="shared" si="16"/>
        <v>1294.0164090690091</v>
      </c>
      <c r="X36" s="89">
        <f t="shared" si="16"/>
        <v>1294.0164090690091</v>
      </c>
      <c r="Y36" s="89">
        <f t="shared" si="16"/>
        <v>1294.0164090690091</v>
      </c>
      <c r="Z36" s="89">
        <f t="shared" si="16"/>
        <v>1294.0164090690091</v>
      </c>
      <c r="AA36" s="89">
        <f t="shared" si="16"/>
        <v>1294.0164090690091</v>
      </c>
      <c r="AB36" s="89">
        <f t="shared" si="16"/>
        <v>1294.0164090690091</v>
      </c>
      <c r="AC36" s="89">
        <f t="shared" si="16"/>
        <v>1294.0164090690091</v>
      </c>
      <c r="AD36" s="89">
        <f t="shared" si="16"/>
        <v>1294.0164090690091</v>
      </c>
      <c r="AE36" s="89">
        <f t="shared" si="16"/>
        <v>1294.0164090690091</v>
      </c>
      <c r="AF36" s="89">
        <f t="shared" si="16"/>
        <v>1294.0164090690091</v>
      </c>
      <c r="AG36" s="89">
        <f t="shared" si="16"/>
        <v>1294.0164090690091</v>
      </c>
      <c r="AH36" s="89">
        <f t="shared" si="16"/>
        <v>1294.0164090690091</v>
      </c>
      <c r="AI36" s="89">
        <f t="shared" si="16"/>
        <v>1294.0164090690091</v>
      </c>
      <c r="AJ36" s="89">
        <f t="shared" si="16"/>
        <v>1294.0164090690091</v>
      </c>
      <c r="AK36" s="89">
        <f t="shared" si="16"/>
        <v>1294.0164090690091</v>
      </c>
      <c r="AL36" s="89">
        <f t="shared" si="16"/>
        <v>1294.0164090690091</v>
      </c>
      <c r="AM36" s="89">
        <f t="shared" si="16"/>
        <v>1294.0164090690091</v>
      </c>
      <c r="AN36" s="89">
        <f t="shared" si="16"/>
        <v>0</v>
      </c>
      <c r="AO36" s="89">
        <f t="shared" si="16"/>
        <v>0</v>
      </c>
      <c r="AP36" s="89">
        <f t="shared" si="16"/>
        <v>0</v>
      </c>
      <c r="AQ36" s="89">
        <f t="shared" si="16"/>
        <v>0</v>
      </c>
      <c r="AR36" s="89">
        <f t="shared" si="16"/>
        <v>0</v>
      </c>
    </row>
    <row r="37" spans="1:45" s="174" customFormat="1" ht="5.25" customHeight="1">
      <c r="A37" s="158"/>
      <c r="C37" s="480"/>
      <c r="D37" s="184"/>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row>
    <row r="38" spans="1:45">
      <c r="B38" s="1002" t="s">
        <v>614</v>
      </c>
      <c r="C38" s="569">
        <v>1000</v>
      </c>
      <c r="D38" s="588"/>
      <c r="E38" s="1003">
        <f t="shared" ref="E38:AR38" si="17">SUM(E39:E49)</f>
        <v>801.7827018211301</v>
      </c>
      <c r="F38" s="1003">
        <f t="shared" si="17"/>
        <v>801.7827018211301</v>
      </c>
      <c r="G38" s="1003">
        <f t="shared" si="17"/>
        <v>801.7827018211301</v>
      </c>
      <c r="H38" s="1003">
        <f t="shared" si="17"/>
        <v>801.7827018211301</v>
      </c>
      <c r="I38" s="1003">
        <f t="shared" si="17"/>
        <v>801.7827018211301</v>
      </c>
      <c r="J38" s="1003">
        <f t="shared" si="17"/>
        <v>801.7827018211301</v>
      </c>
      <c r="K38" s="1003">
        <f t="shared" si="17"/>
        <v>801.7827018211301</v>
      </c>
      <c r="L38" s="1003">
        <f t="shared" si="17"/>
        <v>615.25137179413105</v>
      </c>
      <c r="M38" s="1003">
        <f t="shared" si="17"/>
        <v>615.25137179413105</v>
      </c>
      <c r="N38" s="1003">
        <f t="shared" si="17"/>
        <v>615.25137179413105</v>
      </c>
      <c r="O38" s="1003">
        <f t="shared" si="17"/>
        <v>615.25137179413105</v>
      </c>
      <c r="P38" s="1003">
        <f t="shared" si="17"/>
        <v>615.25137179413105</v>
      </c>
      <c r="Q38" s="1003">
        <f t="shared" si="17"/>
        <v>615.25137179413105</v>
      </c>
      <c r="R38" s="1003">
        <f t="shared" si="17"/>
        <v>615.25137179413105</v>
      </c>
      <c r="S38" s="1003">
        <f t="shared" si="17"/>
        <v>615.25137179413105</v>
      </c>
      <c r="T38" s="1003">
        <f t="shared" si="17"/>
        <v>615.25137179413105</v>
      </c>
      <c r="U38" s="1003">
        <f t="shared" si="17"/>
        <v>615.25137179413105</v>
      </c>
      <c r="V38" s="1003">
        <f t="shared" si="17"/>
        <v>615.25137179413105</v>
      </c>
      <c r="W38" s="1003">
        <f t="shared" si="17"/>
        <v>615.25137179413105</v>
      </c>
      <c r="X38" s="1003">
        <f t="shared" si="17"/>
        <v>615.25137179413105</v>
      </c>
      <c r="Y38" s="1003">
        <f t="shared" si="17"/>
        <v>615.25137179413105</v>
      </c>
      <c r="Z38" s="1003">
        <f t="shared" si="17"/>
        <v>615.25137179413105</v>
      </c>
      <c r="AA38" s="1003">
        <f t="shared" si="17"/>
        <v>615.25137179413105</v>
      </c>
      <c r="AB38" s="1003">
        <f t="shared" si="17"/>
        <v>615.25137179413105</v>
      </c>
      <c r="AC38" s="1003">
        <f t="shared" si="17"/>
        <v>615.25137179413105</v>
      </c>
      <c r="AD38" s="1003">
        <f t="shared" si="17"/>
        <v>615.25137179413105</v>
      </c>
      <c r="AE38" s="1003">
        <f t="shared" si="17"/>
        <v>615.25137179413105</v>
      </c>
      <c r="AF38" s="1003">
        <f t="shared" si="17"/>
        <v>615.25137179413105</v>
      </c>
      <c r="AG38" s="1003">
        <f t="shared" si="17"/>
        <v>615.25137179413105</v>
      </c>
      <c r="AH38" s="1003">
        <f t="shared" si="17"/>
        <v>615.25137179413105</v>
      </c>
      <c r="AI38" s="1003">
        <f t="shared" si="17"/>
        <v>615.25137179413105</v>
      </c>
      <c r="AJ38" s="1003">
        <f t="shared" si="17"/>
        <v>615.25137179413105</v>
      </c>
      <c r="AK38" s="1003">
        <f t="shared" si="17"/>
        <v>615.25137179413105</v>
      </c>
      <c r="AL38" s="1003">
        <f t="shared" si="17"/>
        <v>615.25137179413105</v>
      </c>
      <c r="AM38" s="1003">
        <f t="shared" si="17"/>
        <v>615.25137179413105</v>
      </c>
      <c r="AN38" s="1003">
        <f t="shared" si="17"/>
        <v>0</v>
      </c>
      <c r="AO38" s="1003">
        <f t="shared" si="17"/>
        <v>0</v>
      </c>
      <c r="AP38" s="1003">
        <f t="shared" si="17"/>
        <v>0</v>
      </c>
      <c r="AQ38" s="1003">
        <f t="shared" si="17"/>
        <v>0</v>
      </c>
      <c r="AR38" s="1003">
        <f t="shared" si="17"/>
        <v>0</v>
      </c>
      <c r="AS38" s="1003">
        <f>SUM(E38:AR38)</f>
        <v>22839.5173229836</v>
      </c>
    </row>
    <row r="39" spans="1:45">
      <c r="B39" s="175" t="str">
        <f t="shared" ref="B39:B49" si="18">B26</f>
        <v>Diretor Executivo</v>
      </c>
      <c r="C39" s="1004">
        <v>1000</v>
      </c>
      <c r="E39" s="89">
        <f t="shared" ref="E39:AR39" si="19">E13*E26*(1+E$8)*12/1000</f>
        <v>226.97057318666344</v>
      </c>
      <c r="F39" s="89">
        <f t="shared" si="19"/>
        <v>226.97057318666344</v>
      </c>
      <c r="G39" s="89">
        <f t="shared" si="19"/>
        <v>226.97057318666344</v>
      </c>
      <c r="H39" s="89">
        <f t="shared" si="19"/>
        <v>226.97057318666344</v>
      </c>
      <c r="I39" s="89">
        <f t="shared" si="19"/>
        <v>226.97057318666344</v>
      </c>
      <c r="J39" s="89">
        <f t="shared" si="19"/>
        <v>226.97057318666344</v>
      </c>
      <c r="K39" s="89">
        <f t="shared" si="19"/>
        <v>226.97057318666344</v>
      </c>
      <c r="L39" s="89">
        <f t="shared" si="19"/>
        <v>226.97057318666344</v>
      </c>
      <c r="M39" s="89">
        <f t="shared" si="19"/>
        <v>226.97057318666344</v>
      </c>
      <c r="N39" s="89">
        <f t="shared" si="19"/>
        <v>226.97057318666344</v>
      </c>
      <c r="O39" s="89">
        <f t="shared" si="19"/>
        <v>226.97057318666344</v>
      </c>
      <c r="P39" s="89">
        <f t="shared" si="19"/>
        <v>226.97057318666344</v>
      </c>
      <c r="Q39" s="89">
        <f t="shared" si="19"/>
        <v>226.97057318666344</v>
      </c>
      <c r="R39" s="89">
        <f t="shared" si="19"/>
        <v>226.97057318666344</v>
      </c>
      <c r="S39" s="89">
        <f t="shared" si="19"/>
        <v>226.97057318666344</v>
      </c>
      <c r="T39" s="89">
        <f t="shared" si="19"/>
        <v>226.97057318666344</v>
      </c>
      <c r="U39" s="89">
        <f t="shared" si="19"/>
        <v>226.97057318666344</v>
      </c>
      <c r="V39" s="89">
        <f t="shared" si="19"/>
        <v>226.97057318666344</v>
      </c>
      <c r="W39" s="89">
        <f t="shared" si="19"/>
        <v>226.97057318666344</v>
      </c>
      <c r="X39" s="89">
        <f t="shared" si="19"/>
        <v>226.97057318666344</v>
      </c>
      <c r="Y39" s="89">
        <f t="shared" si="19"/>
        <v>226.97057318666344</v>
      </c>
      <c r="Z39" s="89">
        <f t="shared" si="19"/>
        <v>226.97057318666344</v>
      </c>
      <c r="AA39" s="89">
        <f t="shared" si="19"/>
        <v>226.97057318666344</v>
      </c>
      <c r="AB39" s="89">
        <f t="shared" si="19"/>
        <v>226.97057318666344</v>
      </c>
      <c r="AC39" s="89">
        <f t="shared" si="19"/>
        <v>226.97057318666344</v>
      </c>
      <c r="AD39" s="89">
        <f t="shared" si="19"/>
        <v>226.97057318666344</v>
      </c>
      <c r="AE39" s="89">
        <f t="shared" si="19"/>
        <v>226.97057318666344</v>
      </c>
      <c r="AF39" s="89">
        <f t="shared" si="19"/>
        <v>226.97057318666344</v>
      </c>
      <c r="AG39" s="89">
        <f t="shared" si="19"/>
        <v>226.97057318666344</v>
      </c>
      <c r="AH39" s="89">
        <f t="shared" si="19"/>
        <v>226.97057318666344</v>
      </c>
      <c r="AI39" s="89">
        <f t="shared" si="19"/>
        <v>226.97057318666344</v>
      </c>
      <c r="AJ39" s="89">
        <f t="shared" si="19"/>
        <v>226.97057318666344</v>
      </c>
      <c r="AK39" s="89">
        <f t="shared" si="19"/>
        <v>226.97057318666344</v>
      </c>
      <c r="AL39" s="89">
        <f t="shared" si="19"/>
        <v>226.97057318666344</v>
      </c>
      <c r="AM39" s="89">
        <f t="shared" si="19"/>
        <v>226.97057318666344</v>
      </c>
      <c r="AN39" s="89">
        <f t="shared" si="19"/>
        <v>0</v>
      </c>
      <c r="AO39" s="89">
        <f t="shared" si="19"/>
        <v>0</v>
      </c>
      <c r="AP39" s="89">
        <f t="shared" si="19"/>
        <v>0</v>
      </c>
      <c r="AQ39" s="89">
        <f t="shared" si="19"/>
        <v>0</v>
      </c>
      <c r="AR39" s="89">
        <f t="shared" si="19"/>
        <v>0</v>
      </c>
      <c r="AS39" s="162"/>
    </row>
    <row r="40" spans="1:45">
      <c r="B40" s="178" t="str">
        <f t="shared" si="18"/>
        <v>Coordenador Comercial</v>
      </c>
      <c r="C40" s="1005">
        <v>1000</v>
      </c>
      <c r="D40" s="203"/>
      <c r="E40" s="1001">
        <f t="shared" ref="E40:AR40" si="20">E14*E27*(1+E$8)*12/1000</f>
        <v>99.097429553366936</v>
      </c>
      <c r="F40" s="1001">
        <f t="shared" si="20"/>
        <v>99.097429553366936</v>
      </c>
      <c r="G40" s="1001">
        <f t="shared" si="20"/>
        <v>99.097429553366936</v>
      </c>
      <c r="H40" s="1001">
        <f t="shared" si="20"/>
        <v>99.097429553366936</v>
      </c>
      <c r="I40" s="1001">
        <f t="shared" si="20"/>
        <v>99.097429553366936</v>
      </c>
      <c r="J40" s="1001">
        <f t="shared" si="20"/>
        <v>99.097429553366936</v>
      </c>
      <c r="K40" s="1001">
        <f t="shared" si="20"/>
        <v>99.097429553366936</v>
      </c>
      <c r="L40" s="1001">
        <f t="shared" si="20"/>
        <v>99.097429553366936</v>
      </c>
      <c r="M40" s="1001">
        <f t="shared" si="20"/>
        <v>99.097429553366936</v>
      </c>
      <c r="N40" s="1001">
        <f t="shared" si="20"/>
        <v>99.097429553366936</v>
      </c>
      <c r="O40" s="1001">
        <f t="shared" si="20"/>
        <v>99.097429553366936</v>
      </c>
      <c r="P40" s="1001">
        <f t="shared" si="20"/>
        <v>99.097429553366936</v>
      </c>
      <c r="Q40" s="1001">
        <f t="shared" si="20"/>
        <v>99.097429553366936</v>
      </c>
      <c r="R40" s="1001">
        <f t="shared" si="20"/>
        <v>99.097429553366936</v>
      </c>
      <c r="S40" s="1001">
        <f t="shared" si="20"/>
        <v>99.097429553366936</v>
      </c>
      <c r="T40" s="1001">
        <f t="shared" si="20"/>
        <v>99.097429553366936</v>
      </c>
      <c r="U40" s="1001">
        <f t="shared" si="20"/>
        <v>99.097429553366936</v>
      </c>
      <c r="V40" s="1001">
        <f t="shared" si="20"/>
        <v>99.097429553366936</v>
      </c>
      <c r="W40" s="1001">
        <f t="shared" si="20"/>
        <v>99.097429553366936</v>
      </c>
      <c r="X40" s="1001">
        <f t="shared" si="20"/>
        <v>99.097429553366936</v>
      </c>
      <c r="Y40" s="1001">
        <f t="shared" si="20"/>
        <v>99.097429553366936</v>
      </c>
      <c r="Z40" s="1001">
        <f t="shared" si="20"/>
        <v>99.097429553366936</v>
      </c>
      <c r="AA40" s="1001">
        <f t="shared" si="20"/>
        <v>99.097429553366936</v>
      </c>
      <c r="AB40" s="1001">
        <f t="shared" si="20"/>
        <v>99.097429553366936</v>
      </c>
      <c r="AC40" s="1001">
        <f t="shared" si="20"/>
        <v>99.097429553366936</v>
      </c>
      <c r="AD40" s="1001">
        <f t="shared" si="20"/>
        <v>99.097429553366936</v>
      </c>
      <c r="AE40" s="1001">
        <f t="shared" si="20"/>
        <v>99.097429553366936</v>
      </c>
      <c r="AF40" s="1001">
        <f t="shared" si="20"/>
        <v>99.097429553366936</v>
      </c>
      <c r="AG40" s="1001">
        <f t="shared" si="20"/>
        <v>99.097429553366936</v>
      </c>
      <c r="AH40" s="1001">
        <f t="shared" si="20"/>
        <v>99.097429553366936</v>
      </c>
      <c r="AI40" s="1001">
        <f t="shared" si="20"/>
        <v>99.097429553366936</v>
      </c>
      <c r="AJ40" s="1001">
        <f t="shared" si="20"/>
        <v>99.097429553366936</v>
      </c>
      <c r="AK40" s="1001">
        <f t="shared" si="20"/>
        <v>99.097429553366936</v>
      </c>
      <c r="AL40" s="1001">
        <f t="shared" si="20"/>
        <v>99.097429553366936</v>
      </c>
      <c r="AM40" s="1001">
        <f t="shared" si="20"/>
        <v>99.097429553366936</v>
      </c>
      <c r="AN40" s="1001">
        <f t="shared" si="20"/>
        <v>0</v>
      </c>
      <c r="AO40" s="1001">
        <f t="shared" si="20"/>
        <v>0</v>
      </c>
      <c r="AP40" s="1001">
        <f t="shared" si="20"/>
        <v>0</v>
      </c>
      <c r="AQ40" s="1001">
        <f t="shared" si="20"/>
        <v>0</v>
      </c>
      <c r="AR40" s="1001">
        <f t="shared" si="20"/>
        <v>0</v>
      </c>
    </row>
    <row r="41" spans="1:45">
      <c r="B41" s="175" t="str">
        <f t="shared" si="18"/>
        <v>Coord. Operacional</v>
      </c>
      <c r="C41" s="1004">
        <v>1000</v>
      </c>
      <c r="E41" s="89">
        <f t="shared" ref="E41:AR41" si="21">E15*E28*(1+E$8)*12/1000</f>
        <v>76.196047637683336</v>
      </c>
      <c r="F41" s="89">
        <f t="shared" si="21"/>
        <v>76.196047637683336</v>
      </c>
      <c r="G41" s="89">
        <f t="shared" si="21"/>
        <v>76.196047637683336</v>
      </c>
      <c r="H41" s="89">
        <f t="shared" si="21"/>
        <v>76.196047637683336</v>
      </c>
      <c r="I41" s="89">
        <f t="shared" si="21"/>
        <v>76.196047637683336</v>
      </c>
      <c r="J41" s="89">
        <f t="shared" si="21"/>
        <v>76.196047637683336</v>
      </c>
      <c r="K41" s="89">
        <f t="shared" si="21"/>
        <v>76.196047637683336</v>
      </c>
      <c r="L41" s="89">
        <f t="shared" si="21"/>
        <v>76.196047637683336</v>
      </c>
      <c r="M41" s="89">
        <f t="shared" si="21"/>
        <v>76.196047637683336</v>
      </c>
      <c r="N41" s="89">
        <f t="shared" si="21"/>
        <v>76.196047637683336</v>
      </c>
      <c r="O41" s="89">
        <f t="shared" si="21"/>
        <v>76.196047637683336</v>
      </c>
      <c r="P41" s="89">
        <f t="shared" si="21"/>
        <v>76.196047637683336</v>
      </c>
      <c r="Q41" s="89">
        <f t="shared" si="21"/>
        <v>76.196047637683336</v>
      </c>
      <c r="R41" s="89">
        <f t="shared" si="21"/>
        <v>76.196047637683336</v>
      </c>
      <c r="S41" s="89">
        <f t="shared" si="21"/>
        <v>76.196047637683336</v>
      </c>
      <c r="T41" s="89">
        <f t="shared" si="21"/>
        <v>76.196047637683336</v>
      </c>
      <c r="U41" s="89">
        <f t="shared" si="21"/>
        <v>76.196047637683336</v>
      </c>
      <c r="V41" s="89">
        <f t="shared" si="21"/>
        <v>76.196047637683336</v>
      </c>
      <c r="W41" s="89">
        <f t="shared" si="21"/>
        <v>76.196047637683336</v>
      </c>
      <c r="X41" s="89">
        <f t="shared" si="21"/>
        <v>76.196047637683336</v>
      </c>
      <c r="Y41" s="89">
        <f t="shared" si="21"/>
        <v>76.196047637683336</v>
      </c>
      <c r="Z41" s="89">
        <f t="shared" si="21"/>
        <v>76.196047637683336</v>
      </c>
      <c r="AA41" s="89">
        <f t="shared" si="21"/>
        <v>76.196047637683336</v>
      </c>
      <c r="AB41" s="89">
        <f t="shared" si="21"/>
        <v>76.196047637683336</v>
      </c>
      <c r="AC41" s="89">
        <f t="shared" si="21"/>
        <v>76.196047637683336</v>
      </c>
      <c r="AD41" s="89">
        <f t="shared" si="21"/>
        <v>76.196047637683336</v>
      </c>
      <c r="AE41" s="89">
        <f t="shared" si="21"/>
        <v>76.196047637683336</v>
      </c>
      <c r="AF41" s="89">
        <f t="shared" si="21"/>
        <v>76.196047637683336</v>
      </c>
      <c r="AG41" s="89">
        <f t="shared" si="21"/>
        <v>76.196047637683336</v>
      </c>
      <c r="AH41" s="89">
        <f t="shared" si="21"/>
        <v>76.196047637683336</v>
      </c>
      <c r="AI41" s="89">
        <f t="shared" si="21"/>
        <v>76.196047637683336</v>
      </c>
      <c r="AJ41" s="89">
        <f t="shared" si="21"/>
        <v>76.196047637683336</v>
      </c>
      <c r="AK41" s="89">
        <f t="shared" si="21"/>
        <v>76.196047637683336</v>
      </c>
      <c r="AL41" s="89">
        <f t="shared" si="21"/>
        <v>76.196047637683336</v>
      </c>
      <c r="AM41" s="89">
        <f t="shared" si="21"/>
        <v>76.196047637683336</v>
      </c>
      <c r="AN41" s="89">
        <f t="shared" si="21"/>
        <v>0</v>
      </c>
      <c r="AO41" s="89">
        <f t="shared" si="21"/>
        <v>0</v>
      </c>
      <c r="AP41" s="89">
        <f t="shared" si="21"/>
        <v>0</v>
      </c>
      <c r="AQ41" s="89">
        <f t="shared" si="21"/>
        <v>0</v>
      </c>
      <c r="AR41" s="89">
        <f t="shared" si="21"/>
        <v>0</v>
      </c>
      <c r="AS41" s="162"/>
    </row>
    <row r="42" spans="1:45">
      <c r="B42" s="178" t="str">
        <f t="shared" si="18"/>
        <v>Supervisor de RH</v>
      </c>
      <c r="C42" s="1005">
        <v>1000</v>
      </c>
      <c r="D42" s="203"/>
      <c r="E42" s="1001">
        <f t="shared" ref="E42:AR42" si="22">E16*E29*(1+E$8)*12/1000</f>
        <v>103.41804342779425</v>
      </c>
      <c r="F42" s="1001">
        <f t="shared" si="22"/>
        <v>103.41804342779425</v>
      </c>
      <c r="G42" s="1001">
        <f t="shared" si="22"/>
        <v>103.41804342779425</v>
      </c>
      <c r="H42" s="1001">
        <f t="shared" si="22"/>
        <v>103.41804342779425</v>
      </c>
      <c r="I42" s="1001">
        <f t="shared" si="22"/>
        <v>103.41804342779425</v>
      </c>
      <c r="J42" s="1001">
        <f t="shared" si="22"/>
        <v>103.41804342779425</v>
      </c>
      <c r="K42" s="1001">
        <f t="shared" si="22"/>
        <v>103.41804342779425</v>
      </c>
      <c r="L42" s="1001">
        <f t="shared" si="22"/>
        <v>103.41804342779425</v>
      </c>
      <c r="M42" s="1001">
        <f t="shared" si="22"/>
        <v>103.41804342779425</v>
      </c>
      <c r="N42" s="1001">
        <f t="shared" si="22"/>
        <v>103.41804342779425</v>
      </c>
      <c r="O42" s="1001">
        <f t="shared" si="22"/>
        <v>103.41804342779425</v>
      </c>
      <c r="P42" s="1001">
        <f t="shared" si="22"/>
        <v>103.41804342779425</v>
      </c>
      <c r="Q42" s="1001">
        <f t="shared" si="22"/>
        <v>103.41804342779425</v>
      </c>
      <c r="R42" s="1001">
        <f t="shared" si="22"/>
        <v>103.41804342779425</v>
      </c>
      <c r="S42" s="1001">
        <f t="shared" si="22"/>
        <v>103.41804342779425</v>
      </c>
      <c r="T42" s="1001">
        <f t="shared" si="22"/>
        <v>103.41804342779425</v>
      </c>
      <c r="U42" s="1001">
        <f t="shared" si="22"/>
        <v>103.41804342779425</v>
      </c>
      <c r="V42" s="1001">
        <f t="shared" si="22"/>
        <v>103.41804342779425</v>
      </c>
      <c r="W42" s="1001">
        <f t="shared" si="22"/>
        <v>103.41804342779425</v>
      </c>
      <c r="X42" s="1001">
        <f t="shared" si="22"/>
        <v>103.41804342779425</v>
      </c>
      <c r="Y42" s="1001">
        <f t="shared" si="22"/>
        <v>103.41804342779425</v>
      </c>
      <c r="Z42" s="1001">
        <f t="shared" si="22"/>
        <v>103.41804342779425</v>
      </c>
      <c r="AA42" s="1001">
        <f t="shared" si="22"/>
        <v>103.41804342779425</v>
      </c>
      <c r="AB42" s="1001">
        <f t="shared" si="22"/>
        <v>103.41804342779425</v>
      </c>
      <c r="AC42" s="1001">
        <f t="shared" si="22"/>
        <v>103.41804342779425</v>
      </c>
      <c r="AD42" s="1001">
        <f t="shared" si="22"/>
        <v>103.41804342779425</v>
      </c>
      <c r="AE42" s="1001">
        <f t="shared" si="22"/>
        <v>103.41804342779425</v>
      </c>
      <c r="AF42" s="1001">
        <f t="shared" si="22"/>
        <v>103.41804342779425</v>
      </c>
      <c r="AG42" s="1001">
        <f t="shared" si="22"/>
        <v>103.41804342779425</v>
      </c>
      <c r="AH42" s="1001">
        <f t="shared" si="22"/>
        <v>103.41804342779425</v>
      </c>
      <c r="AI42" s="1001">
        <f t="shared" si="22"/>
        <v>103.41804342779425</v>
      </c>
      <c r="AJ42" s="1001">
        <f t="shared" si="22"/>
        <v>103.41804342779425</v>
      </c>
      <c r="AK42" s="1001">
        <f t="shared" si="22"/>
        <v>103.41804342779425</v>
      </c>
      <c r="AL42" s="1001">
        <f t="shared" si="22"/>
        <v>103.41804342779425</v>
      </c>
      <c r="AM42" s="1001">
        <f t="shared" si="22"/>
        <v>103.41804342779425</v>
      </c>
      <c r="AN42" s="1001">
        <f t="shared" si="22"/>
        <v>0</v>
      </c>
      <c r="AO42" s="1001">
        <f t="shared" si="22"/>
        <v>0</v>
      </c>
      <c r="AP42" s="1001">
        <f t="shared" si="22"/>
        <v>0</v>
      </c>
      <c r="AQ42" s="1001">
        <f t="shared" si="22"/>
        <v>0</v>
      </c>
      <c r="AR42" s="1001">
        <f t="shared" si="22"/>
        <v>0</v>
      </c>
    </row>
    <row r="43" spans="1:45">
      <c r="B43" s="175" t="str">
        <f t="shared" si="18"/>
        <v>Supervisor Operacional</v>
      </c>
      <c r="C43" s="1004">
        <v>1000</v>
      </c>
      <c r="E43" s="89">
        <f t="shared" ref="E43:AR43" si="23">E17*E30*(1+E$8)*12/1000</f>
        <v>61.190960044228937</v>
      </c>
      <c r="F43" s="89">
        <f t="shared" si="23"/>
        <v>61.190960044228937</v>
      </c>
      <c r="G43" s="89">
        <f t="shared" si="23"/>
        <v>61.190960044228937</v>
      </c>
      <c r="H43" s="89">
        <f t="shared" si="23"/>
        <v>61.190960044228937</v>
      </c>
      <c r="I43" s="89">
        <f t="shared" si="23"/>
        <v>61.190960044228937</v>
      </c>
      <c r="J43" s="89">
        <f t="shared" si="23"/>
        <v>61.190960044228937</v>
      </c>
      <c r="K43" s="89">
        <f t="shared" si="23"/>
        <v>61.190960044228937</v>
      </c>
      <c r="L43" s="89">
        <f t="shared" si="23"/>
        <v>0</v>
      </c>
      <c r="M43" s="89">
        <f t="shared" si="23"/>
        <v>0</v>
      </c>
      <c r="N43" s="89">
        <f t="shared" si="23"/>
        <v>0</v>
      </c>
      <c r="O43" s="89">
        <f t="shared" si="23"/>
        <v>0</v>
      </c>
      <c r="P43" s="89">
        <f t="shared" si="23"/>
        <v>0</v>
      </c>
      <c r="Q43" s="89">
        <f t="shared" si="23"/>
        <v>0</v>
      </c>
      <c r="R43" s="89">
        <f t="shared" si="23"/>
        <v>0</v>
      </c>
      <c r="S43" s="89">
        <f t="shared" si="23"/>
        <v>0</v>
      </c>
      <c r="T43" s="89">
        <f t="shared" si="23"/>
        <v>0</v>
      </c>
      <c r="U43" s="89">
        <f t="shared" si="23"/>
        <v>0</v>
      </c>
      <c r="V43" s="89">
        <f t="shared" si="23"/>
        <v>0</v>
      </c>
      <c r="W43" s="89">
        <f t="shared" si="23"/>
        <v>0</v>
      </c>
      <c r="X43" s="89">
        <f t="shared" si="23"/>
        <v>0</v>
      </c>
      <c r="Y43" s="89">
        <f t="shared" si="23"/>
        <v>0</v>
      </c>
      <c r="Z43" s="89">
        <f t="shared" si="23"/>
        <v>0</v>
      </c>
      <c r="AA43" s="89">
        <f t="shared" si="23"/>
        <v>0</v>
      </c>
      <c r="AB43" s="89">
        <f t="shared" si="23"/>
        <v>0</v>
      </c>
      <c r="AC43" s="89">
        <f t="shared" si="23"/>
        <v>0</v>
      </c>
      <c r="AD43" s="89">
        <f t="shared" si="23"/>
        <v>0</v>
      </c>
      <c r="AE43" s="89">
        <f t="shared" si="23"/>
        <v>0</v>
      </c>
      <c r="AF43" s="89">
        <f t="shared" si="23"/>
        <v>0</v>
      </c>
      <c r="AG43" s="89">
        <f t="shared" si="23"/>
        <v>0</v>
      </c>
      <c r="AH43" s="89">
        <f t="shared" si="23"/>
        <v>0</v>
      </c>
      <c r="AI43" s="89">
        <f t="shared" si="23"/>
        <v>0</v>
      </c>
      <c r="AJ43" s="89">
        <f t="shared" si="23"/>
        <v>0</v>
      </c>
      <c r="AK43" s="89">
        <f t="shared" si="23"/>
        <v>0</v>
      </c>
      <c r="AL43" s="89">
        <f t="shared" si="23"/>
        <v>0</v>
      </c>
      <c r="AM43" s="89">
        <f t="shared" si="23"/>
        <v>0</v>
      </c>
      <c r="AN43" s="89">
        <f t="shared" si="23"/>
        <v>0</v>
      </c>
      <c r="AO43" s="89">
        <f t="shared" si="23"/>
        <v>0</v>
      </c>
      <c r="AP43" s="89">
        <f t="shared" si="23"/>
        <v>0</v>
      </c>
      <c r="AQ43" s="89">
        <f t="shared" si="23"/>
        <v>0</v>
      </c>
      <c r="AR43" s="89">
        <f t="shared" si="23"/>
        <v>0</v>
      </c>
      <c r="AS43" s="162"/>
    </row>
    <row r="44" spans="1:45">
      <c r="B44" s="178" t="str">
        <f t="shared" si="18"/>
        <v>Analista Administrativo</v>
      </c>
      <c r="C44" s="1005">
        <v>1000</v>
      </c>
      <c r="D44" s="203"/>
      <c r="E44" s="1001">
        <f t="shared" ref="E44:AR44" si="24">E18*E31*(1+E$8)*12/1000</f>
        <v>57.466292911101945</v>
      </c>
      <c r="F44" s="1001">
        <f t="shared" si="24"/>
        <v>57.466292911101945</v>
      </c>
      <c r="G44" s="1001">
        <f t="shared" si="24"/>
        <v>57.466292911101945</v>
      </c>
      <c r="H44" s="1001">
        <f t="shared" si="24"/>
        <v>57.466292911101945</v>
      </c>
      <c r="I44" s="1001">
        <f t="shared" si="24"/>
        <v>57.466292911101945</v>
      </c>
      <c r="J44" s="1001">
        <f t="shared" si="24"/>
        <v>57.466292911101945</v>
      </c>
      <c r="K44" s="1001">
        <f t="shared" si="24"/>
        <v>57.466292911101945</v>
      </c>
      <c r="L44" s="1001">
        <f t="shared" si="24"/>
        <v>0</v>
      </c>
      <c r="M44" s="1001">
        <f t="shared" si="24"/>
        <v>0</v>
      </c>
      <c r="N44" s="1001">
        <f t="shared" si="24"/>
        <v>0</v>
      </c>
      <c r="O44" s="1001">
        <f t="shared" si="24"/>
        <v>0</v>
      </c>
      <c r="P44" s="1001">
        <f t="shared" si="24"/>
        <v>0</v>
      </c>
      <c r="Q44" s="1001">
        <f t="shared" si="24"/>
        <v>0</v>
      </c>
      <c r="R44" s="1001">
        <f t="shared" si="24"/>
        <v>0</v>
      </c>
      <c r="S44" s="1001">
        <f t="shared" si="24"/>
        <v>0</v>
      </c>
      <c r="T44" s="1001">
        <f t="shared" si="24"/>
        <v>0</v>
      </c>
      <c r="U44" s="1001">
        <f t="shared" si="24"/>
        <v>0</v>
      </c>
      <c r="V44" s="1001">
        <f t="shared" si="24"/>
        <v>0</v>
      </c>
      <c r="W44" s="1001">
        <f t="shared" si="24"/>
        <v>0</v>
      </c>
      <c r="X44" s="1001">
        <f t="shared" si="24"/>
        <v>0</v>
      </c>
      <c r="Y44" s="1001">
        <f t="shared" si="24"/>
        <v>0</v>
      </c>
      <c r="Z44" s="1001">
        <f t="shared" si="24"/>
        <v>0</v>
      </c>
      <c r="AA44" s="1001">
        <f t="shared" si="24"/>
        <v>0</v>
      </c>
      <c r="AB44" s="1001">
        <f t="shared" si="24"/>
        <v>0</v>
      </c>
      <c r="AC44" s="1001">
        <f t="shared" si="24"/>
        <v>0</v>
      </c>
      <c r="AD44" s="1001">
        <f t="shared" si="24"/>
        <v>0</v>
      </c>
      <c r="AE44" s="1001">
        <f t="shared" si="24"/>
        <v>0</v>
      </c>
      <c r="AF44" s="1001">
        <f t="shared" si="24"/>
        <v>0</v>
      </c>
      <c r="AG44" s="1001">
        <f t="shared" si="24"/>
        <v>0</v>
      </c>
      <c r="AH44" s="1001">
        <f t="shared" si="24"/>
        <v>0</v>
      </c>
      <c r="AI44" s="1001">
        <f t="shared" si="24"/>
        <v>0</v>
      </c>
      <c r="AJ44" s="1001">
        <f t="shared" si="24"/>
        <v>0</v>
      </c>
      <c r="AK44" s="1001">
        <f t="shared" si="24"/>
        <v>0</v>
      </c>
      <c r="AL44" s="1001">
        <f t="shared" si="24"/>
        <v>0</v>
      </c>
      <c r="AM44" s="1001">
        <f t="shared" si="24"/>
        <v>0</v>
      </c>
      <c r="AN44" s="1001">
        <f t="shared" si="24"/>
        <v>0</v>
      </c>
      <c r="AO44" s="1001">
        <f t="shared" si="24"/>
        <v>0</v>
      </c>
      <c r="AP44" s="1001">
        <f t="shared" si="24"/>
        <v>0</v>
      </c>
      <c r="AQ44" s="1001">
        <f t="shared" si="24"/>
        <v>0</v>
      </c>
      <c r="AR44" s="1001">
        <f t="shared" si="24"/>
        <v>0</v>
      </c>
    </row>
    <row r="45" spans="1:45">
      <c r="B45" s="175" t="str">
        <f t="shared" si="18"/>
        <v>Assistente Administrativo</v>
      </c>
      <c r="C45" s="1004">
        <v>1000</v>
      </c>
      <c r="E45" s="89">
        <f t="shared" ref="E45:AR45" si="25">E19*E32*(1+E$8)*12/1000</f>
        <v>35.383273574096833</v>
      </c>
      <c r="F45" s="89">
        <f t="shared" si="25"/>
        <v>35.383273574096833</v>
      </c>
      <c r="G45" s="89">
        <f t="shared" si="25"/>
        <v>35.383273574096833</v>
      </c>
      <c r="H45" s="89">
        <f t="shared" si="25"/>
        <v>35.383273574096833</v>
      </c>
      <c r="I45" s="89">
        <f t="shared" si="25"/>
        <v>35.383273574096833</v>
      </c>
      <c r="J45" s="89">
        <f t="shared" si="25"/>
        <v>35.383273574096833</v>
      </c>
      <c r="K45" s="89">
        <f t="shared" si="25"/>
        <v>35.383273574096833</v>
      </c>
      <c r="L45" s="89">
        <f t="shared" si="25"/>
        <v>35.383273574096833</v>
      </c>
      <c r="M45" s="89">
        <f t="shared" si="25"/>
        <v>35.383273574096833</v>
      </c>
      <c r="N45" s="89">
        <f t="shared" si="25"/>
        <v>35.383273574096833</v>
      </c>
      <c r="O45" s="89">
        <f t="shared" si="25"/>
        <v>35.383273574096833</v>
      </c>
      <c r="P45" s="89">
        <f t="shared" si="25"/>
        <v>35.383273574096833</v>
      </c>
      <c r="Q45" s="89">
        <f t="shared" si="25"/>
        <v>35.383273574096833</v>
      </c>
      <c r="R45" s="89">
        <f t="shared" si="25"/>
        <v>35.383273574096833</v>
      </c>
      <c r="S45" s="89">
        <f t="shared" si="25"/>
        <v>35.383273574096833</v>
      </c>
      <c r="T45" s="89">
        <f t="shared" si="25"/>
        <v>35.383273574096833</v>
      </c>
      <c r="U45" s="89">
        <f t="shared" si="25"/>
        <v>35.383273574096833</v>
      </c>
      <c r="V45" s="89">
        <f t="shared" si="25"/>
        <v>35.383273574096833</v>
      </c>
      <c r="W45" s="89">
        <f t="shared" si="25"/>
        <v>35.383273574096833</v>
      </c>
      <c r="X45" s="89">
        <f t="shared" si="25"/>
        <v>35.383273574096833</v>
      </c>
      <c r="Y45" s="89">
        <f t="shared" si="25"/>
        <v>35.383273574096833</v>
      </c>
      <c r="Z45" s="89">
        <f t="shared" si="25"/>
        <v>35.383273574096833</v>
      </c>
      <c r="AA45" s="89">
        <f t="shared" si="25"/>
        <v>35.383273574096833</v>
      </c>
      <c r="AB45" s="89">
        <f t="shared" si="25"/>
        <v>35.383273574096833</v>
      </c>
      <c r="AC45" s="89">
        <f t="shared" si="25"/>
        <v>35.383273574096833</v>
      </c>
      <c r="AD45" s="89">
        <f t="shared" si="25"/>
        <v>35.383273574096833</v>
      </c>
      <c r="AE45" s="89">
        <f t="shared" si="25"/>
        <v>35.383273574096833</v>
      </c>
      <c r="AF45" s="89">
        <f t="shared" si="25"/>
        <v>35.383273574096833</v>
      </c>
      <c r="AG45" s="89">
        <f t="shared" si="25"/>
        <v>35.383273574096833</v>
      </c>
      <c r="AH45" s="89">
        <f t="shared" si="25"/>
        <v>35.383273574096833</v>
      </c>
      <c r="AI45" s="89">
        <f t="shared" si="25"/>
        <v>35.383273574096833</v>
      </c>
      <c r="AJ45" s="89">
        <f t="shared" si="25"/>
        <v>35.383273574096833</v>
      </c>
      <c r="AK45" s="89">
        <f t="shared" si="25"/>
        <v>35.383273574096833</v>
      </c>
      <c r="AL45" s="89">
        <f t="shared" si="25"/>
        <v>35.383273574096833</v>
      </c>
      <c r="AM45" s="89">
        <f t="shared" si="25"/>
        <v>35.383273574096833</v>
      </c>
      <c r="AN45" s="89">
        <f t="shared" si="25"/>
        <v>0</v>
      </c>
      <c r="AO45" s="89">
        <f t="shared" si="25"/>
        <v>0</v>
      </c>
      <c r="AP45" s="89">
        <f t="shared" si="25"/>
        <v>0</v>
      </c>
      <c r="AQ45" s="89">
        <f t="shared" si="25"/>
        <v>0</v>
      </c>
      <c r="AR45" s="89">
        <f t="shared" si="25"/>
        <v>0</v>
      </c>
      <c r="AS45" s="162"/>
    </row>
    <row r="46" spans="1:45">
      <c r="B46" s="178" t="str">
        <f t="shared" si="18"/>
        <v>Assistente Comercial</v>
      </c>
      <c r="C46" s="1005">
        <v>1000</v>
      </c>
      <c r="D46" s="203"/>
      <c r="E46" s="1001">
        <f t="shared" ref="E46:AR46" si="26">E20*E33*(1+E$8)*12/1000</f>
        <v>41.907826200725836</v>
      </c>
      <c r="F46" s="1001">
        <f t="shared" si="26"/>
        <v>41.907826200725836</v>
      </c>
      <c r="G46" s="1001">
        <f t="shared" si="26"/>
        <v>41.907826200725836</v>
      </c>
      <c r="H46" s="1001">
        <f t="shared" si="26"/>
        <v>41.907826200725836</v>
      </c>
      <c r="I46" s="1001">
        <f t="shared" si="26"/>
        <v>41.907826200725836</v>
      </c>
      <c r="J46" s="1001">
        <f t="shared" si="26"/>
        <v>41.907826200725836</v>
      </c>
      <c r="K46" s="1001">
        <f t="shared" si="26"/>
        <v>41.907826200725836</v>
      </c>
      <c r="L46" s="1001">
        <f t="shared" si="26"/>
        <v>0</v>
      </c>
      <c r="M46" s="1001">
        <f t="shared" si="26"/>
        <v>0</v>
      </c>
      <c r="N46" s="1001">
        <f t="shared" si="26"/>
        <v>0</v>
      </c>
      <c r="O46" s="1001">
        <f t="shared" si="26"/>
        <v>0</v>
      </c>
      <c r="P46" s="1001">
        <f t="shared" si="26"/>
        <v>0</v>
      </c>
      <c r="Q46" s="1001">
        <f t="shared" si="26"/>
        <v>0</v>
      </c>
      <c r="R46" s="1001">
        <f t="shared" si="26"/>
        <v>0</v>
      </c>
      <c r="S46" s="1001">
        <f t="shared" si="26"/>
        <v>0</v>
      </c>
      <c r="T46" s="1001">
        <f t="shared" si="26"/>
        <v>0</v>
      </c>
      <c r="U46" s="1001">
        <f t="shared" si="26"/>
        <v>0</v>
      </c>
      <c r="V46" s="1001">
        <f t="shared" si="26"/>
        <v>0</v>
      </c>
      <c r="W46" s="1001">
        <f t="shared" si="26"/>
        <v>0</v>
      </c>
      <c r="X46" s="1001">
        <f t="shared" si="26"/>
        <v>0</v>
      </c>
      <c r="Y46" s="1001">
        <f t="shared" si="26"/>
        <v>0</v>
      </c>
      <c r="Z46" s="1001">
        <f t="shared" si="26"/>
        <v>0</v>
      </c>
      <c r="AA46" s="1001">
        <f t="shared" si="26"/>
        <v>0</v>
      </c>
      <c r="AB46" s="1001">
        <f t="shared" si="26"/>
        <v>0</v>
      </c>
      <c r="AC46" s="1001">
        <f t="shared" si="26"/>
        <v>0</v>
      </c>
      <c r="AD46" s="1001">
        <f t="shared" si="26"/>
        <v>0</v>
      </c>
      <c r="AE46" s="1001">
        <f t="shared" si="26"/>
        <v>0</v>
      </c>
      <c r="AF46" s="1001">
        <f t="shared" si="26"/>
        <v>0</v>
      </c>
      <c r="AG46" s="1001">
        <f t="shared" si="26"/>
        <v>0</v>
      </c>
      <c r="AH46" s="1001">
        <f t="shared" si="26"/>
        <v>0</v>
      </c>
      <c r="AI46" s="1001">
        <f t="shared" si="26"/>
        <v>0</v>
      </c>
      <c r="AJ46" s="1001">
        <f t="shared" si="26"/>
        <v>0</v>
      </c>
      <c r="AK46" s="1001">
        <f t="shared" si="26"/>
        <v>0</v>
      </c>
      <c r="AL46" s="1001">
        <f t="shared" si="26"/>
        <v>0</v>
      </c>
      <c r="AM46" s="1001">
        <f t="shared" si="26"/>
        <v>0</v>
      </c>
      <c r="AN46" s="1001">
        <f t="shared" si="26"/>
        <v>0</v>
      </c>
      <c r="AO46" s="1001">
        <f t="shared" si="26"/>
        <v>0</v>
      </c>
      <c r="AP46" s="1001">
        <f t="shared" si="26"/>
        <v>0</v>
      </c>
      <c r="AQ46" s="1001">
        <f t="shared" si="26"/>
        <v>0</v>
      </c>
      <c r="AR46" s="1001">
        <f t="shared" si="26"/>
        <v>0</v>
      </c>
    </row>
    <row r="47" spans="1:45">
      <c r="B47" s="175" t="str">
        <f t="shared" si="18"/>
        <v>Porteiro Pátio</v>
      </c>
      <c r="C47" s="1004">
        <v>1000</v>
      </c>
      <c r="E47" s="89">
        <f t="shared" ref="E47:AR47" si="27">E21*E34*(1+E$8)*12/1000</f>
        <v>24.594722013464068</v>
      </c>
      <c r="F47" s="89">
        <f t="shared" si="27"/>
        <v>24.594722013464068</v>
      </c>
      <c r="G47" s="89">
        <f t="shared" si="27"/>
        <v>24.594722013464068</v>
      </c>
      <c r="H47" s="89">
        <f t="shared" si="27"/>
        <v>24.594722013464068</v>
      </c>
      <c r="I47" s="89">
        <f t="shared" si="27"/>
        <v>24.594722013464068</v>
      </c>
      <c r="J47" s="89">
        <f t="shared" si="27"/>
        <v>24.594722013464068</v>
      </c>
      <c r="K47" s="89">
        <f t="shared" si="27"/>
        <v>24.594722013464068</v>
      </c>
      <c r="L47" s="89">
        <f t="shared" si="27"/>
        <v>24.594722013464068</v>
      </c>
      <c r="M47" s="89">
        <f t="shared" si="27"/>
        <v>24.594722013464068</v>
      </c>
      <c r="N47" s="89">
        <f t="shared" si="27"/>
        <v>24.594722013464068</v>
      </c>
      <c r="O47" s="89">
        <f t="shared" si="27"/>
        <v>24.594722013464068</v>
      </c>
      <c r="P47" s="89">
        <f t="shared" si="27"/>
        <v>24.594722013464068</v>
      </c>
      <c r="Q47" s="89">
        <f t="shared" si="27"/>
        <v>24.594722013464068</v>
      </c>
      <c r="R47" s="89">
        <f t="shared" si="27"/>
        <v>24.594722013464068</v>
      </c>
      <c r="S47" s="89">
        <f t="shared" si="27"/>
        <v>24.594722013464068</v>
      </c>
      <c r="T47" s="89">
        <f t="shared" si="27"/>
        <v>24.594722013464068</v>
      </c>
      <c r="U47" s="89">
        <f t="shared" si="27"/>
        <v>24.594722013464068</v>
      </c>
      <c r="V47" s="89">
        <f t="shared" si="27"/>
        <v>24.594722013464068</v>
      </c>
      <c r="W47" s="89">
        <f t="shared" si="27"/>
        <v>24.594722013464068</v>
      </c>
      <c r="X47" s="89">
        <f t="shared" si="27"/>
        <v>24.594722013464068</v>
      </c>
      <c r="Y47" s="89">
        <f t="shared" si="27"/>
        <v>24.594722013464068</v>
      </c>
      <c r="Z47" s="89">
        <f t="shared" si="27"/>
        <v>24.594722013464068</v>
      </c>
      <c r="AA47" s="89">
        <f t="shared" si="27"/>
        <v>24.594722013464068</v>
      </c>
      <c r="AB47" s="89">
        <f t="shared" si="27"/>
        <v>24.594722013464068</v>
      </c>
      <c r="AC47" s="89">
        <f t="shared" si="27"/>
        <v>24.594722013464068</v>
      </c>
      <c r="AD47" s="89">
        <f t="shared" si="27"/>
        <v>24.594722013464068</v>
      </c>
      <c r="AE47" s="89">
        <f t="shared" si="27"/>
        <v>24.594722013464068</v>
      </c>
      <c r="AF47" s="89">
        <f t="shared" si="27"/>
        <v>24.594722013464068</v>
      </c>
      <c r="AG47" s="89">
        <f t="shared" si="27"/>
        <v>24.594722013464068</v>
      </c>
      <c r="AH47" s="89">
        <f t="shared" si="27"/>
        <v>24.594722013464068</v>
      </c>
      <c r="AI47" s="89">
        <f t="shared" si="27"/>
        <v>24.594722013464068</v>
      </c>
      <c r="AJ47" s="89">
        <f t="shared" si="27"/>
        <v>24.594722013464068</v>
      </c>
      <c r="AK47" s="89">
        <f t="shared" si="27"/>
        <v>24.594722013464068</v>
      </c>
      <c r="AL47" s="89">
        <f t="shared" si="27"/>
        <v>24.594722013464068</v>
      </c>
      <c r="AM47" s="89">
        <f t="shared" si="27"/>
        <v>24.594722013464068</v>
      </c>
      <c r="AN47" s="89">
        <f t="shared" si="27"/>
        <v>0</v>
      </c>
      <c r="AO47" s="89">
        <f t="shared" si="27"/>
        <v>0</v>
      </c>
      <c r="AP47" s="89">
        <f t="shared" si="27"/>
        <v>0</v>
      </c>
      <c r="AQ47" s="89">
        <f t="shared" si="27"/>
        <v>0</v>
      </c>
      <c r="AR47" s="89">
        <f t="shared" si="27"/>
        <v>0</v>
      </c>
      <c r="AS47" s="162"/>
    </row>
    <row r="48" spans="1:45">
      <c r="B48" s="178" t="str">
        <f t="shared" si="18"/>
        <v>Auxiliar de Serviços Gerais</v>
      </c>
      <c r="C48" s="1005">
        <v>1000</v>
      </c>
      <c r="D48" s="203"/>
      <c r="E48" s="1001">
        <f t="shared" ref="E48:AR48" si="28">E22*E35*(1+E$8)*12/1000</f>
        <v>23.625031530119696</v>
      </c>
      <c r="F48" s="1001">
        <f t="shared" si="28"/>
        <v>23.625031530119696</v>
      </c>
      <c r="G48" s="1001">
        <f t="shared" si="28"/>
        <v>23.625031530119696</v>
      </c>
      <c r="H48" s="1001">
        <f t="shared" si="28"/>
        <v>23.625031530119696</v>
      </c>
      <c r="I48" s="1001">
        <f t="shared" si="28"/>
        <v>23.625031530119696</v>
      </c>
      <c r="J48" s="1001">
        <f t="shared" si="28"/>
        <v>23.625031530119696</v>
      </c>
      <c r="K48" s="1001">
        <f t="shared" si="28"/>
        <v>23.625031530119696</v>
      </c>
      <c r="L48" s="1001">
        <f t="shared" si="28"/>
        <v>23.625031530119696</v>
      </c>
      <c r="M48" s="1001">
        <f t="shared" si="28"/>
        <v>23.625031530119696</v>
      </c>
      <c r="N48" s="1001">
        <f t="shared" si="28"/>
        <v>23.625031530119696</v>
      </c>
      <c r="O48" s="1001">
        <f t="shared" si="28"/>
        <v>23.625031530119696</v>
      </c>
      <c r="P48" s="1001">
        <f t="shared" si="28"/>
        <v>23.625031530119696</v>
      </c>
      <c r="Q48" s="1001">
        <f t="shared" si="28"/>
        <v>23.625031530119696</v>
      </c>
      <c r="R48" s="1001">
        <f t="shared" si="28"/>
        <v>23.625031530119696</v>
      </c>
      <c r="S48" s="1001">
        <f t="shared" si="28"/>
        <v>23.625031530119696</v>
      </c>
      <c r="T48" s="1001">
        <f t="shared" si="28"/>
        <v>23.625031530119696</v>
      </c>
      <c r="U48" s="1001">
        <f t="shared" si="28"/>
        <v>23.625031530119696</v>
      </c>
      <c r="V48" s="1001">
        <f t="shared" si="28"/>
        <v>23.625031530119696</v>
      </c>
      <c r="W48" s="1001">
        <f t="shared" si="28"/>
        <v>23.625031530119696</v>
      </c>
      <c r="X48" s="1001">
        <f t="shared" si="28"/>
        <v>23.625031530119696</v>
      </c>
      <c r="Y48" s="1001">
        <f t="shared" si="28"/>
        <v>23.625031530119696</v>
      </c>
      <c r="Z48" s="1001">
        <f t="shared" si="28"/>
        <v>23.625031530119696</v>
      </c>
      <c r="AA48" s="1001">
        <f t="shared" si="28"/>
        <v>23.625031530119696</v>
      </c>
      <c r="AB48" s="1001">
        <f t="shared" si="28"/>
        <v>23.625031530119696</v>
      </c>
      <c r="AC48" s="1001">
        <f t="shared" si="28"/>
        <v>23.625031530119696</v>
      </c>
      <c r="AD48" s="1001">
        <f t="shared" si="28"/>
        <v>23.625031530119696</v>
      </c>
      <c r="AE48" s="1001">
        <f t="shared" si="28"/>
        <v>23.625031530119696</v>
      </c>
      <c r="AF48" s="1001">
        <f t="shared" si="28"/>
        <v>23.625031530119696</v>
      </c>
      <c r="AG48" s="1001">
        <f t="shared" si="28"/>
        <v>23.625031530119696</v>
      </c>
      <c r="AH48" s="1001">
        <f t="shared" si="28"/>
        <v>23.625031530119696</v>
      </c>
      <c r="AI48" s="1001">
        <f t="shared" si="28"/>
        <v>23.625031530119696</v>
      </c>
      <c r="AJ48" s="1001">
        <f t="shared" si="28"/>
        <v>23.625031530119696</v>
      </c>
      <c r="AK48" s="1001">
        <f t="shared" si="28"/>
        <v>23.625031530119696</v>
      </c>
      <c r="AL48" s="1001">
        <f t="shared" si="28"/>
        <v>23.625031530119696</v>
      </c>
      <c r="AM48" s="1001">
        <f t="shared" si="28"/>
        <v>23.625031530119696</v>
      </c>
      <c r="AN48" s="1001">
        <f t="shared" si="28"/>
        <v>0</v>
      </c>
      <c r="AO48" s="1001">
        <f t="shared" si="28"/>
        <v>0</v>
      </c>
      <c r="AP48" s="1001">
        <f t="shared" si="28"/>
        <v>0</v>
      </c>
      <c r="AQ48" s="1001">
        <f t="shared" si="28"/>
        <v>0</v>
      </c>
      <c r="AR48" s="1001">
        <f t="shared" si="28"/>
        <v>0</v>
      </c>
    </row>
    <row r="49" spans="1:45">
      <c r="B49" s="175" t="str">
        <f t="shared" si="18"/>
        <v>Operador de Pátio</v>
      </c>
      <c r="C49" s="1004">
        <v>1000</v>
      </c>
      <c r="E49" s="89">
        <f t="shared" ref="E49:AR49" si="29">E23*E36*(1+E$8)*12/1000</f>
        <v>51.932501741884735</v>
      </c>
      <c r="F49" s="89">
        <f t="shared" si="29"/>
        <v>51.932501741884735</v>
      </c>
      <c r="G49" s="89">
        <f t="shared" si="29"/>
        <v>51.932501741884735</v>
      </c>
      <c r="H49" s="89">
        <f t="shared" si="29"/>
        <v>51.932501741884735</v>
      </c>
      <c r="I49" s="89">
        <f t="shared" si="29"/>
        <v>51.932501741884735</v>
      </c>
      <c r="J49" s="89">
        <f t="shared" si="29"/>
        <v>51.932501741884735</v>
      </c>
      <c r="K49" s="89">
        <f t="shared" si="29"/>
        <v>51.932501741884735</v>
      </c>
      <c r="L49" s="89">
        <f t="shared" si="29"/>
        <v>25.966250870942368</v>
      </c>
      <c r="M49" s="89">
        <f t="shared" si="29"/>
        <v>25.966250870942368</v>
      </c>
      <c r="N49" s="89">
        <f t="shared" si="29"/>
        <v>25.966250870942368</v>
      </c>
      <c r="O49" s="89">
        <f t="shared" si="29"/>
        <v>25.966250870942368</v>
      </c>
      <c r="P49" s="89">
        <f t="shared" si="29"/>
        <v>25.966250870942368</v>
      </c>
      <c r="Q49" s="89">
        <f t="shared" si="29"/>
        <v>25.966250870942368</v>
      </c>
      <c r="R49" s="89">
        <f t="shared" si="29"/>
        <v>25.966250870942368</v>
      </c>
      <c r="S49" s="89">
        <f t="shared" si="29"/>
        <v>25.966250870942368</v>
      </c>
      <c r="T49" s="89">
        <f t="shared" si="29"/>
        <v>25.966250870942368</v>
      </c>
      <c r="U49" s="89">
        <f t="shared" si="29"/>
        <v>25.966250870942368</v>
      </c>
      <c r="V49" s="89">
        <f t="shared" si="29"/>
        <v>25.966250870942368</v>
      </c>
      <c r="W49" s="89">
        <f t="shared" si="29"/>
        <v>25.966250870942368</v>
      </c>
      <c r="X49" s="89">
        <f t="shared" si="29"/>
        <v>25.966250870942368</v>
      </c>
      <c r="Y49" s="89">
        <f t="shared" si="29"/>
        <v>25.966250870942368</v>
      </c>
      <c r="Z49" s="89">
        <f t="shared" si="29"/>
        <v>25.966250870942368</v>
      </c>
      <c r="AA49" s="89">
        <f t="shared" si="29"/>
        <v>25.966250870942368</v>
      </c>
      <c r="AB49" s="89">
        <f t="shared" si="29"/>
        <v>25.966250870942368</v>
      </c>
      <c r="AC49" s="89">
        <f t="shared" si="29"/>
        <v>25.966250870942368</v>
      </c>
      <c r="AD49" s="89">
        <f t="shared" si="29"/>
        <v>25.966250870942368</v>
      </c>
      <c r="AE49" s="89">
        <f t="shared" si="29"/>
        <v>25.966250870942368</v>
      </c>
      <c r="AF49" s="89">
        <f t="shared" si="29"/>
        <v>25.966250870942368</v>
      </c>
      <c r="AG49" s="89">
        <f t="shared" si="29"/>
        <v>25.966250870942368</v>
      </c>
      <c r="AH49" s="89">
        <f t="shared" si="29"/>
        <v>25.966250870942368</v>
      </c>
      <c r="AI49" s="89">
        <f t="shared" si="29"/>
        <v>25.966250870942368</v>
      </c>
      <c r="AJ49" s="89">
        <f t="shared" si="29"/>
        <v>25.966250870942368</v>
      </c>
      <c r="AK49" s="89">
        <f t="shared" si="29"/>
        <v>25.966250870942368</v>
      </c>
      <c r="AL49" s="89">
        <f t="shared" si="29"/>
        <v>25.966250870942368</v>
      </c>
      <c r="AM49" s="89">
        <f t="shared" si="29"/>
        <v>25.966250870942368</v>
      </c>
      <c r="AN49" s="89">
        <f t="shared" si="29"/>
        <v>0</v>
      </c>
      <c r="AO49" s="89">
        <f t="shared" si="29"/>
        <v>0</v>
      </c>
      <c r="AP49" s="89">
        <f t="shared" si="29"/>
        <v>0</v>
      </c>
      <c r="AQ49" s="89">
        <f t="shared" si="29"/>
        <v>0</v>
      </c>
      <c r="AR49" s="89">
        <f t="shared" si="29"/>
        <v>0</v>
      </c>
    </row>
    <row r="51" spans="1:45" ht="18" customHeight="1">
      <c r="B51" s="82" t="s">
        <v>1177</v>
      </c>
      <c r="C51" s="84"/>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row>
    <row r="52" spans="1:45" s="174" customFormat="1" ht="5.25" customHeight="1">
      <c r="A52" s="158"/>
      <c r="C52" s="480"/>
      <c r="D52" s="184"/>
      <c r="E52" s="185"/>
      <c r="F52" s="185"/>
      <c r="G52" s="185"/>
      <c r="H52" s="185"/>
      <c r="I52" s="185"/>
      <c r="J52" s="185"/>
      <c r="K52" s="185"/>
      <c r="L52" s="185"/>
      <c r="M52" s="185"/>
      <c r="N52" s="185"/>
      <c r="O52" s="185"/>
      <c r="P52" s="185"/>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5"/>
      <c r="AN52" s="185"/>
      <c r="AO52" s="185"/>
      <c r="AP52" s="185"/>
      <c r="AQ52" s="185"/>
      <c r="AR52" s="185"/>
      <c r="AS52" s="185"/>
    </row>
    <row r="53" spans="1:45">
      <c r="B53" s="1002" t="s">
        <v>612</v>
      </c>
      <c r="C53" s="588" t="s">
        <v>434</v>
      </c>
      <c r="D53" s="588"/>
      <c r="E53" s="1002">
        <f>SUM(E54:E55)</f>
        <v>6</v>
      </c>
      <c r="F53" s="1002">
        <f t="shared" ref="F53:AR53" si="30">SUM(F54:F55)</f>
        <v>6</v>
      </c>
      <c r="G53" s="1002">
        <f t="shared" si="30"/>
        <v>6</v>
      </c>
      <c r="H53" s="1002">
        <f t="shared" si="30"/>
        <v>6</v>
      </c>
      <c r="I53" s="1002">
        <f t="shared" si="30"/>
        <v>6</v>
      </c>
      <c r="J53" s="1002">
        <f t="shared" si="30"/>
        <v>6</v>
      </c>
      <c r="K53" s="1002">
        <f t="shared" si="30"/>
        <v>6</v>
      </c>
      <c r="L53" s="1002">
        <f t="shared" si="30"/>
        <v>6</v>
      </c>
      <c r="M53" s="1002">
        <f t="shared" si="30"/>
        <v>6</v>
      </c>
      <c r="N53" s="1002">
        <f t="shared" si="30"/>
        <v>6</v>
      </c>
      <c r="O53" s="1002">
        <f t="shared" si="30"/>
        <v>6</v>
      </c>
      <c r="P53" s="1002">
        <f t="shared" si="30"/>
        <v>6</v>
      </c>
      <c r="Q53" s="1002">
        <f t="shared" si="30"/>
        <v>6</v>
      </c>
      <c r="R53" s="1002">
        <f t="shared" si="30"/>
        <v>6</v>
      </c>
      <c r="S53" s="1002">
        <f t="shared" si="30"/>
        <v>6</v>
      </c>
      <c r="T53" s="1002">
        <f t="shared" si="30"/>
        <v>6</v>
      </c>
      <c r="U53" s="1002">
        <f t="shared" si="30"/>
        <v>6</v>
      </c>
      <c r="V53" s="1002">
        <f t="shared" si="30"/>
        <v>6</v>
      </c>
      <c r="W53" s="1002">
        <f t="shared" si="30"/>
        <v>6</v>
      </c>
      <c r="X53" s="1002">
        <f t="shared" si="30"/>
        <v>6</v>
      </c>
      <c r="Y53" s="1002">
        <f t="shared" si="30"/>
        <v>6</v>
      </c>
      <c r="Z53" s="1002">
        <f t="shared" si="30"/>
        <v>6</v>
      </c>
      <c r="AA53" s="1002">
        <f t="shared" si="30"/>
        <v>6</v>
      </c>
      <c r="AB53" s="1002">
        <f t="shared" si="30"/>
        <v>6</v>
      </c>
      <c r="AC53" s="1002">
        <f t="shared" si="30"/>
        <v>6</v>
      </c>
      <c r="AD53" s="1002">
        <f t="shared" si="30"/>
        <v>6</v>
      </c>
      <c r="AE53" s="1002">
        <f t="shared" si="30"/>
        <v>6</v>
      </c>
      <c r="AF53" s="1002">
        <f t="shared" si="30"/>
        <v>6</v>
      </c>
      <c r="AG53" s="1002">
        <f t="shared" si="30"/>
        <v>6</v>
      </c>
      <c r="AH53" s="1002">
        <f t="shared" si="30"/>
        <v>6</v>
      </c>
      <c r="AI53" s="1002">
        <f t="shared" si="30"/>
        <v>6</v>
      </c>
      <c r="AJ53" s="1002">
        <f t="shared" si="30"/>
        <v>6</v>
      </c>
      <c r="AK53" s="1002">
        <f t="shared" si="30"/>
        <v>6</v>
      </c>
      <c r="AL53" s="1002">
        <f t="shared" si="30"/>
        <v>6</v>
      </c>
      <c r="AM53" s="1002">
        <f t="shared" si="30"/>
        <v>6</v>
      </c>
      <c r="AN53" s="1002">
        <f t="shared" si="30"/>
        <v>0</v>
      </c>
      <c r="AO53" s="1002">
        <f t="shared" si="30"/>
        <v>0</v>
      </c>
      <c r="AP53" s="1002">
        <f t="shared" si="30"/>
        <v>0</v>
      </c>
      <c r="AQ53" s="1002">
        <f t="shared" si="30"/>
        <v>0</v>
      </c>
      <c r="AR53" s="1002">
        <f t="shared" si="30"/>
        <v>0</v>
      </c>
    </row>
    <row r="54" spans="1:45">
      <c r="B54" s="175" t="s">
        <v>768</v>
      </c>
      <c r="C54" s="81" t="s">
        <v>434</v>
      </c>
      <c r="E54" s="66">
        <v>2</v>
      </c>
      <c r="F54" s="66">
        <f t="shared" ref="F54:U55" si="31">$E54*F$5</f>
        <v>2</v>
      </c>
      <c r="G54" s="66">
        <f t="shared" si="31"/>
        <v>2</v>
      </c>
      <c r="H54" s="66">
        <f t="shared" si="31"/>
        <v>2</v>
      </c>
      <c r="I54" s="66">
        <f t="shared" si="31"/>
        <v>2</v>
      </c>
      <c r="J54" s="66">
        <f t="shared" si="31"/>
        <v>2</v>
      </c>
      <c r="K54" s="66">
        <f t="shared" si="31"/>
        <v>2</v>
      </c>
      <c r="L54" s="66">
        <f t="shared" si="31"/>
        <v>2</v>
      </c>
      <c r="M54" s="66">
        <f t="shared" si="31"/>
        <v>2</v>
      </c>
      <c r="N54" s="66">
        <f t="shared" si="31"/>
        <v>2</v>
      </c>
      <c r="O54" s="66">
        <f t="shared" si="31"/>
        <v>2</v>
      </c>
      <c r="P54" s="66">
        <f t="shared" si="31"/>
        <v>2</v>
      </c>
      <c r="Q54" s="66">
        <f t="shared" si="31"/>
        <v>2</v>
      </c>
      <c r="R54" s="66">
        <f t="shared" si="31"/>
        <v>2</v>
      </c>
      <c r="S54" s="66">
        <f t="shared" si="31"/>
        <v>2</v>
      </c>
      <c r="T54" s="66">
        <f t="shared" si="31"/>
        <v>2</v>
      </c>
      <c r="U54" s="66">
        <f t="shared" si="31"/>
        <v>2</v>
      </c>
      <c r="V54" s="66">
        <f t="shared" ref="G54:AR55" si="32">$E54*V$5</f>
        <v>2</v>
      </c>
      <c r="W54" s="66">
        <f t="shared" si="32"/>
        <v>2</v>
      </c>
      <c r="X54" s="66">
        <f t="shared" si="32"/>
        <v>2</v>
      </c>
      <c r="Y54" s="66">
        <f t="shared" si="32"/>
        <v>2</v>
      </c>
      <c r="Z54" s="66">
        <f t="shared" si="32"/>
        <v>2</v>
      </c>
      <c r="AA54" s="66">
        <f t="shared" si="32"/>
        <v>2</v>
      </c>
      <c r="AB54" s="66">
        <f t="shared" si="32"/>
        <v>2</v>
      </c>
      <c r="AC54" s="66">
        <f t="shared" si="32"/>
        <v>2</v>
      </c>
      <c r="AD54" s="66">
        <f t="shared" si="32"/>
        <v>2</v>
      </c>
      <c r="AE54" s="66">
        <f t="shared" si="32"/>
        <v>2</v>
      </c>
      <c r="AF54" s="66">
        <f t="shared" si="32"/>
        <v>2</v>
      </c>
      <c r="AG54" s="66">
        <f t="shared" si="32"/>
        <v>2</v>
      </c>
      <c r="AH54" s="66">
        <f t="shared" si="32"/>
        <v>2</v>
      </c>
      <c r="AI54" s="66">
        <f t="shared" si="32"/>
        <v>2</v>
      </c>
      <c r="AJ54" s="66">
        <f t="shared" si="32"/>
        <v>2</v>
      </c>
      <c r="AK54" s="66">
        <f t="shared" si="32"/>
        <v>2</v>
      </c>
      <c r="AL54" s="66">
        <f t="shared" si="32"/>
        <v>2</v>
      </c>
      <c r="AM54" s="66">
        <f t="shared" si="32"/>
        <v>2</v>
      </c>
      <c r="AN54" s="66">
        <f t="shared" si="32"/>
        <v>0</v>
      </c>
      <c r="AO54" s="66">
        <f t="shared" si="32"/>
        <v>0</v>
      </c>
      <c r="AP54" s="66">
        <f t="shared" si="32"/>
        <v>0</v>
      </c>
      <c r="AQ54" s="66">
        <f t="shared" si="32"/>
        <v>0</v>
      </c>
      <c r="AR54" s="66">
        <f t="shared" si="32"/>
        <v>0</v>
      </c>
    </row>
    <row r="55" spans="1:45">
      <c r="B55" s="178" t="s">
        <v>533</v>
      </c>
      <c r="C55" s="203" t="s">
        <v>434</v>
      </c>
      <c r="D55" s="203"/>
      <c r="E55" s="467">
        <v>4</v>
      </c>
      <c r="F55" s="467">
        <f t="shared" si="31"/>
        <v>4</v>
      </c>
      <c r="G55" s="467">
        <f t="shared" si="32"/>
        <v>4</v>
      </c>
      <c r="H55" s="467">
        <f t="shared" si="32"/>
        <v>4</v>
      </c>
      <c r="I55" s="467">
        <f t="shared" si="32"/>
        <v>4</v>
      </c>
      <c r="J55" s="467">
        <f t="shared" si="32"/>
        <v>4</v>
      </c>
      <c r="K55" s="467">
        <f t="shared" si="32"/>
        <v>4</v>
      </c>
      <c r="L55" s="467">
        <f t="shared" si="32"/>
        <v>4</v>
      </c>
      <c r="M55" s="467">
        <f t="shared" si="32"/>
        <v>4</v>
      </c>
      <c r="N55" s="467">
        <f t="shared" si="32"/>
        <v>4</v>
      </c>
      <c r="O55" s="467">
        <f t="shared" si="32"/>
        <v>4</v>
      </c>
      <c r="P55" s="467">
        <f t="shared" si="32"/>
        <v>4</v>
      </c>
      <c r="Q55" s="467">
        <f t="shared" si="32"/>
        <v>4</v>
      </c>
      <c r="R55" s="467">
        <f t="shared" si="32"/>
        <v>4</v>
      </c>
      <c r="S55" s="467">
        <f t="shared" si="32"/>
        <v>4</v>
      </c>
      <c r="T55" s="467">
        <f t="shared" si="32"/>
        <v>4</v>
      </c>
      <c r="U55" s="467">
        <f t="shared" si="32"/>
        <v>4</v>
      </c>
      <c r="V55" s="467">
        <f t="shared" si="32"/>
        <v>4</v>
      </c>
      <c r="W55" s="467">
        <f t="shared" si="32"/>
        <v>4</v>
      </c>
      <c r="X55" s="467">
        <f t="shared" si="32"/>
        <v>4</v>
      </c>
      <c r="Y55" s="467">
        <f t="shared" si="32"/>
        <v>4</v>
      </c>
      <c r="Z55" s="467">
        <f t="shared" si="32"/>
        <v>4</v>
      </c>
      <c r="AA55" s="467">
        <f t="shared" si="32"/>
        <v>4</v>
      </c>
      <c r="AB55" s="467">
        <f t="shared" si="32"/>
        <v>4</v>
      </c>
      <c r="AC55" s="467">
        <f t="shared" si="32"/>
        <v>4</v>
      </c>
      <c r="AD55" s="467">
        <f t="shared" si="32"/>
        <v>4</v>
      </c>
      <c r="AE55" s="467">
        <f t="shared" si="32"/>
        <v>4</v>
      </c>
      <c r="AF55" s="467">
        <f t="shared" si="32"/>
        <v>4</v>
      </c>
      <c r="AG55" s="467">
        <f t="shared" si="32"/>
        <v>4</v>
      </c>
      <c r="AH55" s="467">
        <f t="shared" si="32"/>
        <v>4</v>
      </c>
      <c r="AI55" s="467">
        <f t="shared" si="32"/>
        <v>4</v>
      </c>
      <c r="AJ55" s="467">
        <f t="shared" si="32"/>
        <v>4</v>
      </c>
      <c r="AK55" s="467">
        <f t="shared" si="32"/>
        <v>4</v>
      </c>
      <c r="AL55" s="467">
        <f t="shared" si="32"/>
        <v>4</v>
      </c>
      <c r="AM55" s="467">
        <f t="shared" si="32"/>
        <v>4</v>
      </c>
      <c r="AN55" s="467">
        <f t="shared" si="32"/>
        <v>0</v>
      </c>
      <c r="AO55" s="467">
        <f t="shared" si="32"/>
        <v>0</v>
      </c>
      <c r="AP55" s="467">
        <f t="shared" si="32"/>
        <v>0</v>
      </c>
      <c r="AQ55" s="467">
        <f t="shared" si="32"/>
        <v>0</v>
      </c>
      <c r="AR55" s="467">
        <f t="shared" si="32"/>
        <v>0</v>
      </c>
    </row>
    <row r="56" spans="1:45" s="174" customFormat="1" ht="5.25" customHeight="1">
      <c r="A56" s="158"/>
      <c r="C56" s="480"/>
      <c r="D56" s="184"/>
      <c r="E56" s="185"/>
      <c r="F56" s="185"/>
      <c r="G56" s="185"/>
      <c r="H56" s="185"/>
      <c r="I56" s="185"/>
      <c r="J56" s="185"/>
      <c r="K56" s="185"/>
      <c r="L56" s="185"/>
      <c r="M56" s="185"/>
      <c r="N56" s="185"/>
      <c r="O56" s="185"/>
      <c r="P56" s="185"/>
      <c r="Q56" s="185"/>
      <c r="R56" s="185"/>
      <c r="S56" s="185"/>
      <c r="T56" s="185"/>
      <c r="U56" s="185"/>
      <c r="V56" s="185"/>
      <c r="W56" s="185"/>
      <c r="X56" s="185"/>
      <c r="Y56" s="185"/>
      <c r="Z56" s="185"/>
      <c r="AA56" s="185"/>
      <c r="AB56" s="185"/>
      <c r="AC56" s="185"/>
      <c r="AD56" s="185"/>
      <c r="AE56" s="185"/>
      <c r="AF56" s="185"/>
      <c r="AG56" s="185"/>
      <c r="AH56" s="185"/>
      <c r="AI56" s="185"/>
      <c r="AJ56" s="185"/>
      <c r="AK56" s="185"/>
      <c r="AL56" s="185"/>
      <c r="AM56" s="185"/>
      <c r="AN56" s="185"/>
      <c r="AO56" s="185"/>
      <c r="AP56" s="185"/>
      <c r="AQ56" s="185"/>
      <c r="AR56" s="185"/>
      <c r="AS56" s="185"/>
    </row>
    <row r="57" spans="1:45">
      <c r="B57" s="1002" t="s">
        <v>613</v>
      </c>
      <c r="C57" s="588"/>
      <c r="D57" s="588"/>
      <c r="E57" s="1002"/>
      <c r="F57" s="1002"/>
      <c r="G57" s="1002"/>
      <c r="H57" s="1002"/>
      <c r="I57" s="1002"/>
      <c r="J57" s="1002"/>
      <c r="K57" s="1002"/>
      <c r="L57" s="1002"/>
      <c r="M57" s="1002"/>
      <c r="N57" s="1002"/>
      <c r="O57" s="1002"/>
      <c r="P57" s="1002"/>
      <c r="Q57" s="1002"/>
      <c r="R57" s="1002"/>
      <c r="S57" s="1002"/>
      <c r="T57" s="1002"/>
      <c r="U57" s="1002"/>
      <c r="V57" s="1002"/>
      <c r="W57" s="1002"/>
      <c r="X57" s="1002"/>
      <c r="Y57" s="1002"/>
      <c r="Z57" s="1002"/>
      <c r="AA57" s="1002"/>
      <c r="AB57" s="1002"/>
      <c r="AC57" s="1002"/>
      <c r="AD57" s="1002"/>
      <c r="AE57" s="1002"/>
      <c r="AF57" s="1002"/>
      <c r="AG57" s="1002"/>
      <c r="AH57" s="1002"/>
      <c r="AI57" s="1002"/>
      <c r="AJ57" s="1002"/>
      <c r="AK57" s="1002"/>
      <c r="AL57" s="1002"/>
      <c r="AM57" s="1002"/>
      <c r="AN57" s="1002"/>
      <c r="AO57" s="1002"/>
      <c r="AP57" s="1002"/>
      <c r="AQ57" s="1002"/>
      <c r="AR57" s="1002"/>
    </row>
    <row r="58" spans="1:45">
      <c r="B58" s="175" t="str">
        <f>B54</f>
        <v>Chefe de Esquadrão</v>
      </c>
      <c r="C58" s="81" t="s">
        <v>616</v>
      </c>
      <c r="E58" s="93">
        <v>1750.1041598064467</v>
      </c>
      <c r="F58" s="89">
        <v>1650</v>
      </c>
      <c r="G58" s="89">
        <v>1650</v>
      </c>
      <c r="H58" s="89">
        <v>1650</v>
      </c>
      <c r="I58" s="89">
        <v>1650</v>
      </c>
      <c r="J58" s="89">
        <v>1650</v>
      </c>
      <c r="K58" s="89">
        <v>1650</v>
      </c>
      <c r="L58" s="89">
        <v>1650</v>
      </c>
      <c r="M58" s="89">
        <v>1650</v>
      </c>
      <c r="N58" s="89">
        <v>1650</v>
      </c>
      <c r="O58" s="89">
        <v>1650</v>
      </c>
      <c r="P58" s="89">
        <v>1650</v>
      </c>
      <c r="Q58" s="89">
        <v>1650</v>
      </c>
      <c r="R58" s="89">
        <v>1650</v>
      </c>
      <c r="S58" s="89">
        <v>1650</v>
      </c>
      <c r="T58" s="89">
        <v>1650</v>
      </c>
      <c r="U58" s="89">
        <v>1650</v>
      </c>
      <c r="V58" s="89">
        <v>1650</v>
      </c>
      <c r="W58" s="89">
        <v>1650</v>
      </c>
      <c r="X58" s="89">
        <v>1650</v>
      </c>
      <c r="Y58" s="89">
        <v>1650</v>
      </c>
      <c r="Z58" s="89">
        <v>1650</v>
      </c>
      <c r="AA58" s="89">
        <v>1650</v>
      </c>
      <c r="AB58" s="89">
        <v>1650</v>
      </c>
      <c r="AC58" s="89">
        <v>1650</v>
      </c>
      <c r="AD58" s="89">
        <v>1650</v>
      </c>
      <c r="AE58" s="89">
        <v>1650</v>
      </c>
      <c r="AF58" s="89">
        <v>1650</v>
      </c>
      <c r="AG58" s="89">
        <v>1650</v>
      </c>
      <c r="AH58" s="89">
        <v>1650</v>
      </c>
      <c r="AI58" s="89">
        <v>1650</v>
      </c>
      <c r="AJ58" s="89">
        <v>1650</v>
      </c>
      <c r="AK58" s="89">
        <v>1650</v>
      </c>
      <c r="AL58" s="89">
        <v>1650</v>
      </c>
      <c r="AM58" s="89">
        <v>1650</v>
      </c>
      <c r="AN58" s="89">
        <v>1650</v>
      </c>
      <c r="AO58" s="89">
        <v>1650</v>
      </c>
      <c r="AP58" s="89">
        <v>1650</v>
      </c>
      <c r="AQ58" s="89">
        <v>1650</v>
      </c>
      <c r="AR58" s="89">
        <v>1650</v>
      </c>
    </row>
    <row r="59" spans="1:45">
      <c r="B59" s="178" t="str">
        <f>B55</f>
        <v>Brigadista</v>
      </c>
      <c r="C59" s="203" t="s">
        <v>616</v>
      </c>
      <c r="D59" s="203"/>
      <c r="E59" s="1132">
        <v>1600.5498043320777</v>
      </c>
      <c r="F59" s="1001">
        <v>1509</v>
      </c>
      <c r="G59" s="1001">
        <v>1509</v>
      </c>
      <c r="H59" s="1001">
        <v>1509</v>
      </c>
      <c r="I59" s="1001">
        <v>1509</v>
      </c>
      <c r="J59" s="1001">
        <v>1509</v>
      </c>
      <c r="K59" s="1001">
        <v>1509</v>
      </c>
      <c r="L59" s="1001">
        <v>1509</v>
      </c>
      <c r="M59" s="1001">
        <v>1509</v>
      </c>
      <c r="N59" s="1001">
        <v>1509</v>
      </c>
      <c r="O59" s="1001">
        <v>1509</v>
      </c>
      <c r="P59" s="1001">
        <v>1509</v>
      </c>
      <c r="Q59" s="1001">
        <v>1509</v>
      </c>
      <c r="R59" s="1001">
        <v>1509</v>
      </c>
      <c r="S59" s="1001">
        <v>1509</v>
      </c>
      <c r="T59" s="1001">
        <v>1509</v>
      </c>
      <c r="U59" s="1001">
        <v>1509</v>
      </c>
      <c r="V59" s="1001">
        <v>1509</v>
      </c>
      <c r="W59" s="1001">
        <v>1509</v>
      </c>
      <c r="X59" s="1001">
        <v>1509</v>
      </c>
      <c r="Y59" s="1001">
        <v>1509</v>
      </c>
      <c r="Z59" s="1001">
        <v>1509</v>
      </c>
      <c r="AA59" s="1001">
        <v>1509</v>
      </c>
      <c r="AB59" s="1001">
        <v>1509</v>
      </c>
      <c r="AC59" s="1001">
        <v>1509</v>
      </c>
      <c r="AD59" s="1001">
        <v>1509</v>
      </c>
      <c r="AE59" s="1001">
        <v>1509</v>
      </c>
      <c r="AF59" s="1001">
        <v>1509</v>
      </c>
      <c r="AG59" s="1001">
        <v>1509</v>
      </c>
      <c r="AH59" s="1001">
        <v>1509</v>
      </c>
      <c r="AI59" s="1001">
        <v>1509</v>
      </c>
      <c r="AJ59" s="1001">
        <v>1509</v>
      </c>
      <c r="AK59" s="1001">
        <v>1509</v>
      </c>
      <c r="AL59" s="1001">
        <v>1509</v>
      </c>
      <c r="AM59" s="1001">
        <v>1509</v>
      </c>
      <c r="AN59" s="1001">
        <v>1509</v>
      </c>
      <c r="AO59" s="1001">
        <v>1509</v>
      </c>
      <c r="AP59" s="1001">
        <v>1509</v>
      </c>
      <c r="AQ59" s="1001">
        <v>1509</v>
      </c>
      <c r="AR59" s="1001">
        <v>1509</v>
      </c>
    </row>
    <row r="60" spans="1:45" s="174" customFormat="1" ht="5.25" customHeight="1">
      <c r="A60" s="158"/>
      <c r="C60" s="480"/>
      <c r="D60" s="184"/>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185"/>
      <c r="AR60" s="185"/>
      <c r="AS60" s="185"/>
    </row>
    <row r="61" spans="1:45">
      <c r="B61" s="1002" t="s">
        <v>614</v>
      </c>
      <c r="C61" s="569">
        <v>1000</v>
      </c>
      <c r="D61" s="588"/>
      <c r="E61" s="1003">
        <f>SUM(E62:E64)</f>
        <v>104.5819318943563</v>
      </c>
      <c r="F61" s="1003">
        <f t="shared" ref="F61:AR61" si="33">SUM(F62:F64)</f>
        <v>98.599952842105267</v>
      </c>
      <c r="G61" s="1003">
        <f t="shared" si="33"/>
        <v>98.599952842105267</v>
      </c>
      <c r="H61" s="1003">
        <f t="shared" si="33"/>
        <v>98.599952842105267</v>
      </c>
      <c r="I61" s="1003">
        <f t="shared" si="33"/>
        <v>98.599952842105267</v>
      </c>
      <c r="J61" s="1003">
        <f t="shared" si="33"/>
        <v>98.599952842105267</v>
      </c>
      <c r="K61" s="1003">
        <f t="shared" si="33"/>
        <v>98.599952842105267</v>
      </c>
      <c r="L61" s="1003">
        <f t="shared" si="33"/>
        <v>98.599952842105267</v>
      </c>
      <c r="M61" s="1003">
        <f t="shared" si="33"/>
        <v>98.599952842105267</v>
      </c>
      <c r="N61" s="1003">
        <f t="shared" si="33"/>
        <v>98.599952842105267</v>
      </c>
      <c r="O61" s="1003">
        <f t="shared" si="33"/>
        <v>98.599952842105267</v>
      </c>
      <c r="P61" s="1003">
        <f t="shared" si="33"/>
        <v>98.599952842105267</v>
      </c>
      <c r="Q61" s="1003">
        <f t="shared" si="33"/>
        <v>98.599952842105267</v>
      </c>
      <c r="R61" s="1003">
        <f t="shared" si="33"/>
        <v>98.599952842105267</v>
      </c>
      <c r="S61" s="1003">
        <f t="shared" si="33"/>
        <v>98.599952842105267</v>
      </c>
      <c r="T61" s="1003">
        <f t="shared" si="33"/>
        <v>98.599952842105267</v>
      </c>
      <c r="U61" s="1003">
        <f t="shared" si="33"/>
        <v>98.599952842105267</v>
      </c>
      <c r="V61" s="1003">
        <f t="shared" si="33"/>
        <v>98.599952842105267</v>
      </c>
      <c r="W61" s="1003">
        <f t="shared" si="33"/>
        <v>98.599952842105267</v>
      </c>
      <c r="X61" s="1003">
        <f t="shared" si="33"/>
        <v>98.599952842105267</v>
      </c>
      <c r="Y61" s="1003">
        <f t="shared" si="33"/>
        <v>98.599952842105267</v>
      </c>
      <c r="Z61" s="1003">
        <f t="shared" si="33"/>
        <v>98.599952842105267</v>
      </c>
      <c r="AA61" s="1003">
        <f t="shared" si="33"/>
        <v>98.599952842105267</v>
      </c>
      <c r="AB61" s="1003">
        <f t="shared" si="33"/>
        <v>98.599952842105267</v>
      </c>
      <c r="AC61" s="1003">
        <f t="shared" si="33"/>
        <v>98.599952842105267</v>
      </c>
      <c r="AD61" s="1003">
        <f t="shared" si="33"/>
        <v>98.599952842105267</v>
      </c>
      <c r="AE61" s="1003">
        <f t="shared" si="33"/>
        <v>98.599952842105267</v>
      </c>
      <c r="AF61" s="1003">
        <f t="shared" si="33"/>
        <v>98.599952842105267</v>
      </c>
      <c r="AG61" s="1003">
        <f t="shared" si="33"/>
        <v>98.599952842105267</v>
      </c>
      <c r="AH61" s="1003">
        <f t="shared" si="33"/>
        <v>98.599952842105267</v>
      </c>
      <c r="AI61" s="1003">
        <f t="shared" si="33"/>
        <v>98.599952842105267</v>
      </c>
      <c r="AJ61" s="1003">
        <f t="shared" si="33"/>
        <v>98.599952842105267</v>
      </c>
      <c r="AK61" s="1003">
        <f t="shared" si="33"/>
        <v>98.599952842105267</v>
      </c>
      <c r="AL61" s="1003">
        <f t="shared" si="33"/>
        <v>98.599952842105267</v>
      </c>
      <c r="AM61" s="1003">
        <f t="shared" si="33"/>
        <v>98.599952842105267</v>
      </c>
      <c r="AN61" s="1003">
        <f t="shared" si="33"/>
        <v>0</v>
      </c>
      <c r="AO61" s="1003">
        <f t="shared" si="33"/>
        <v>0</v>
      </c>
      <c r="AP61" s="1003">
        <f t="shared" si="33"/>
        <v>0</v>
      </c>
      <c r="AQ61" s="1003">
        <f t="shared" si="33"/>
        <v>0</v>
      </c>
      <c r="AR61" s="1003">
        <f t="shared" si="33"/>
        <v>0</v>
      </c>
      <c r="AS61" s="1003">
        <f>SUM(E61:AR61)</f>
        <v>3456.9803285259354</v>
      </c>
    </row>
    <row r="62" spans="1:45">
      <c r="B62" s="175" t="s">
        <v>768</v>
      </c>
      <c r="C62" s="1004">
        <v>1000</v>
      </c>
      <c r="E62" s="89">
        <f>E54*E58*(1+E$8)*6/1000</f>
        <v>35.118290112340084</v>
      </c>
      <c r="F62" s="89">
        <f t="shared" ref="F62:AR62" si="34">F54*F58*(1+F$8)*6/1000</f>
        <v>33.109559999999995</v>
      </c>
      <c r="G62" s="89">
        <f t="shared" si="34"/>
        <v>33.109559999999995</v>
      </c>
      <c r="H62" s="89">
        <f t="shared" si="34"/>
        <v>33.109559999999995</v>
      </c>
      <c r="I62" s="89">
        <f t="shared" si="34"/>
        <v>33.109559999999995</v>
      </c>
      <c r="J62" s="89">
        <f t="shared" si="34"/>
        <v>33.109559999999995</v>
      </c>
      <c r="K62" s="89">
        <f t="shared" si="34"/>
        <v>33.109559999999995</v>
      </c>
      <c r="L62" s="89">
        <f t="shared" si="34"/>
        <v>33.109559999999995</v>
      </c>
      <c r="M62" s="89">
        <f t="shared" si="34"/>
        <v>33.109559999999995</v>
      </c>
      <c r="N62" s="89">
        <f t="shared" si="34"/>
        <v>33.109559999999995</v>
      </c>
      <c r="O62" s="89">
        <f t="shared" si="34"/>
        <v>33.109559999999995</v>
      </c>
      <c r="P62" s="89">
        <f t="shared" si="34"/>
        <v>33.109559999999995</v>
      </c>
      <c r="Q62" s="89">
        <f t="shared" si="34"/>
        <v>33.109559999999995</v>
      </c>
      <c r="R62" s="89">
        <f t="shared" si="34"/>
        <v>33.109559999999995</v>
      </c>
      <c r="S62" s="89">
        <f t="shared" si="34"/>
        <v>33.109559999999995</v>
      </c>
      <c r="T62" s="89">
        <f t="shared" si="34"/>
        <v>33.109559999999995</v>
      </c>
      <c r="U62" s="89">
        <f t="shared" si="34"/>
        <v>33.109559999999995</v>
      </c>
      <c r="V62" s="89">
        <f t="shared" si="34"/>
        <v>33.109559999999995</v>
      </c>
      <c r="W62" s="89">
        <f t="shared" si="34"/>
        <v>33.109559999999995</v>
      </c>
      <c r="X62" s="89">
        <f t="shared" si="34"/>
        <v>33.109559999999995</v>
      </c>
      <c r="Y62" s="89">
        <f t="shared" si="34"/>
        <v>33.109559999999995</v>
      </c>
      <c r="Z62" s="89">
        <f t="shared" si="34"/>
        <v>33.109559999999995</v>
      </c>
      <c r="AA62" s="89">
        <f t="shared" si="34"/>
        <v>33.109559999999995</v>
      </c>
      <c r="AB62" s="89">
        <f t="shared" si="34"/>
        <v>33.109559999999995</v>
      </c>
      <c r="AC62" s="89">
        <f t="shared" si="34"/>
        <v>33.109559999999995</v>
      </c>
      <c r="AD62" s="89">
        <f t="shared" si="34"/>
        <v>33.109559999999995</v>
      </c>
      <c r="AE62" s="89">
        <f t="shared" si="34"/>
        <v>33.109559999999995</v>
      </c>
      <c r="AF62" s="89">
        <f t="shared" si="34"/>
        <v>33.109559999999995</v>
      </c>
      <c r="AG62" s="89">
        <f t="shared" si="34"/>
        <v>33.109559999999995</v>
      </c>
      <c r="AH62" s="89">
        <f t="shared" si="34"/>
        <v>33.109559999999995</v>
      </c>
      <c r="AI62" s="89">
        <f t="shared" si="34"/>
        <v>33.109559999999995</v>
      </c>
      <c r="AJ62" s="89">
        <f t="shared" si="34"/>
        <v>33.109559999999995</v>
      </c>
      <c r="AK62" s="89">
        <f t="shared" si="34"/>
        <v>33.109559999999995</v>
      </c>
      <c r="AL62" s="89">
        <f t="shared" si="34"/>
        <v>33.109559999999995</v>
      </c>
      <c r="AM62" s="89">
        <f t="shared" si="34"/>
        <v>33.109559999999995</v>
      </c>
      <c r="AN62" s="89">
        <f t="shared" si="34"/>
        <v>0</v>
      </c>
      <c r="AO62" s="89">
        <f t="shared" si="34"/>
        <v>0</v>
      </c>
      <c r="AP62" s="89">
        <f t="shared" si="34"/>
        <v>0</v>
      </c>
      <c r="AQ62" s="89">
        <f t="shared" si="34"/>
        <v>0</v>
      </c>
      <c r="AR62" s="89">
        <f t="shared" si="34"/>
        <v>0</v>
      </c>
    </row>
    <row r="63" spans="1:45">
      <c r="B63" s="178" t="s">
        <v>533</v>
      </c>
      <c r="C63" s="1005">
        <v>1000</v>
      </c>
      <c r="D63" s="203"/>
      <c r="E63" s="1001">
        <f>E55*E59*(1+E$8)*6/1000</f>
        <v>64.234545187298409</v>
      </c>
      <c r="F63" s="1001">
        <f t="shared" ref="F63:AR63" si="35">F55*F59*(1+F$8)*6/1000</f>
        <v>60.560395200000016</v>
      </c>
      <c r="G63" s="1001">
        <f t="shared" si="35"/>
        <v>60.560395200000016</v>
      </c>
      <c r="H63" s="1001">
        <f t="shared" si="35"/>
        <v>60.560395200000016</v>
      </c>
      <c r="I63" s="1001">
        <f t="shared" si="35"/>
        <v>60.560395200000016</v>
      </c>
      <c r="J63" s="1001">
        <f t="shared" si="35"/>
        <v>60.560395200000016</v>
      </c>
      <c r="K63" s="1001">
        <f t="shared" si="35"/>
        <v>60.560395200000016</v>
      </c>
      <c r="L63" s="1001">
        <f t="shared" si="35"/>
        <v>60.560395200000016</v>
      </c>
      <c r="M63" s="1001">
        <f t="shared" si="35"/>
        <v>60.560395200000016</v>
      </c>
      <c r="N63" s="1001">
        <f t="shared" si="35"/>
        <v>60.560395200000016</v>
      </c>
      <c r="O63" s="1001">
        <f t="shared" si="35"/>
        <v>60.560395200000016</v>
      </c>
      <c r="P63" s="1001">
        <f t="shared" si="35"/>
        <v>60.560395200000016</v>
      </c>
      <c r="Q63" s="1001">
        <f t="shared" si="35"/>
        <v>60.560395200000016</v>
      </c>
      <c r="R63" s="1001">
        <f t="shared" si="35"/>
        <v>60.560395200000016</v>
      </c>
      <c r="S63" s="1001">
        <f t="shared" si="35"/>
        <v>60.560395200000016</v>
      </c>
      <c r="T63" s="1001">
        <f t="shared" si="35"/>
        <v>60.560395200000016</v>
      </c>
      <c r="U63" s="1001">
        <f t="shared" si="35"/>
        <v>60.560395200000016</v>
      </c>
      <c r="V63" s="1001">
        <f t="shared" si="35"/>
        <v>60.560395200000016</v>
      </c>
      <c r="W63" s="1001">
        <f t="shared" si="35"/>
        <v>60.560395200000016</v>
      </c>
      <c r="X63" s="1001">
        <f t="shared" si="35"/>
        <v>60.560395200000016</v>
      </c>
      <c r="Y63" s="1001">
        <f t="shared" si="35"/>
        <v>60.560395200000016</v>
      </c>
      <c r="Z63" s="1001">
        <f t="shared" si="35"/>
        <v>60.560395200000016</v>
      </c>
      <c r="AA63" s="1001">
        <f t="shared" si="35"/>
        <v>60.560395200000016</v>
      </c>
      <c r="AB63" s="1001">
        <f t="shared" si="35"/>
        <v>60.560395200000016</v>
      </c>
      <c r="AC63" s="1001">
        <f t="shared" si="35"/>
        <v>60.560395200000016</v>
      </c>
      <c r="AD63" s="1001">
        <f t="shared" si="35"/>
        <v>60.560395200000016</v>
      </c>
      <c r="AE63" s="1001">
        <f t="shared" si="35"/>
        <v>60.560395200000016</v>
      </c>
      <c r="AF63" s="1001">
        <f t="shared" si="35"/>
        <v>60.560395200000016</v>
      </c>
      <c r="AG63" s="1001">
        <f t="shared" si="35"/>
        <v>60.560395200000016</v>
      </c>
      <c r="AH63" s="1001">
        <f t="shared" si="35"/>
        <v>60.560395200000016</v>
      </c>
      <c r="AI63" s="1001">
        <f t="shared" si="35"/>
        <v>60.560395200000016</v>
      </c>
      <c r="AJ63" s="1001">
        <f t="shared" si="35"/>
        <v>60.560395200000016</v>
      </c>
      <c r="AK63" s="1001">
        <f t="shared" si="35"/>
        <v>60.560395200000016</v>
      </c>
      <c r="AL63" s="1001">
        <f t="shared" si="35"/>
        <v>60.560395200000016</v>
      </c>
      <c r="AM63" s="1001">
        <f t="shared" si="35"/>
        <v>60.560395200000016</v>
      </c>
      <c r="AN63" s="1001">
        <f t="shared" si="35"/>
        <v>0</v>
      </c>
      <c r="AO63" s="1001">
        <f t="shared" si="35"/>
        <v>0</v>
      </c>
      <c r="AP63" s="1001">
        <f t="shared" si="35"/>
        <v>0</v>
      </c>
      <c r="AQ63" s="1001">
        <f t="shared" si="35"/>
        <v>0</v>
      </c>
      <c r="AR63" s="1001">
        <f t="shared" si="35"/>
        <v>0</v>
      </c>
    </row>
    <row r="64" spans="1:45">
      <c r="B64" s="175" t="s">
        <v>534</v>
      </c>
      <c r="C64" s="1006">
        <v>0.05</v>
      </c>
      <c r="E64" s="89">
        <f>(SUM(E62:E63)/(1-$C64))*$C64</f>
        <v>5.2290965947178156</v>
      </c>
      <c r="F64" s="89">
        <f t="shared" ref="F64:AR64" si="36">(SUM(F62:F63)/(1-$C64))*$C64</f>
        <v>4.9299976421052634</v>
      </c>
      <c r="G64" s="89">
        <f t="shared" si="36"/>
        <v>4.9299976421052634</v>
      </c>
      <c r="H64" s="89">
        <f t="shared" si="36"/>
        <v>4.9299976421052634</v>
      </c>
      <c r="I64" s="89">
        <f t="shared" si="36"/>
        <v>4.9299976421052634</v>
      </c>
      <c r="J64" s="89">
        <f t="shared" si="36"/>
        <v>4.9299976421052634</v>
      </c>
      <c r="K64" s="89">
        <f t="shared" si="36"/>
        <v>4.9299976421052634</v>
      </c>
      <c r="L64" s="89">
        <f t="shared" si="36"/>
        <v>4.9299976421052634</v>
      </c>
      <c r="M64" s="89">
        <f t="shared" si="36"/>
        <v>4.9299976421052634</v>
      </c>
      <c r="N64" s="89">
        <f t="shared" si="36"/>
        <v>4.9299976421052634</v>
      </c>
      <c r="O64" s="89">
        <f t="shared" si="36"/>
        <v>4.9299976421052634</v>
      </c>
      <c r="P64" s="89">
        <f t="shared" si="36"/>
        <v>4.9299976421052634</v>
      </c>
      <c r="Q64" s="89">
        <f t="shared" si="36"/>
        <v>4.9299976421052634</v>
      </c>
      <c r="R64" s="89">
        <f t="shared" si="36"/>
        <v>4.9299976421052634</v>
      </c>
      <c r="S64" s="89">
        <f t="shared" si="36"/>
        <v>4.9299976421052634</v>
      </c>
      <c r="T64" s="89">
        <f t="shared" si="36"/>
        <v>4.9299976421052634</v>
      </c>
      <c r="U64" s="89">
        <f t="shared" si="36"/>
        <v>4.9299976421052634</v>
      </c>
      <c r="V64" s="89">
        <f t="shared" si="36"/>
        <v>4.9299976421052634</v>
      </c>
      <c r="W64" s="89">
        <f t="shared" si="36"/>
        <v>4.9299976421052634</v>
      </c>
      <c r="X64" s="89">
        <f t="shared" si="36"/>
        <v>4.9299976421052634</v>
      </c>
      <c r="Y64" s="89">
        <f t="shared" si="36"/>
        <v>4.9299976421052634</v>
      </c>
      <c r="Z64" s="89">
        <f t="shared" si="36"/>
        <v>4.9299976421052634</v>
      </c>
      <c r="AA64" s="89">
        <f t="shared" si="36"/>
        <v>4.9299976421052634</v>
      </c>
      <c r="AB64" s="89">
        <f t="shared" si="36"/>
        <v>4.9299976421052634</v>
      </c>
      <c r="AC64" s="89">
        <f t="shared" si="36"/>
        <v>4.9299976421052634</v>
      </c>
      <c r="AD64" s="89">
        <f t="shared" si="36"/>
        <v>4.9299976421052634</v>
      </c>
      <c r="AE64" s="89">
        <f t="shared" si="36"/>
        <v>4.9299976421052634</v>
      </c>
      <c r="AF64" s="89">
        <f t="shared" si="36"/>
        <v>4.9299976421052634</v>
      </c>
      <c r="AG64" s="89">
        <f t="shared" si="36"/>
        <v>4.9299976421052634</v>
      </c>
      <c r="AH64" s="89">
        <f t="shared" si="36"/>
        <v>4.9299976421052634</v>
      </c>
      <c r="AI64" s="89">
        <f t="shared" si="36"/>
        <v>4.9299976421052634</v>
      </c>
      <c r="AJ64" s="89">
        <f t="shared" si="36"/>
        <v>4.9299976421052634</v>
      </c>
      <c r="AK64" s="89">
        <f t="shared" si="36"/>
        <v>4.9299976421052634</v>
      </c>
      <c r="AL64" s="89">
        <f t="shared" si="36"/>
        <v>4.9299976421052634</v>
      </c>
      <c r="AM64" s="89">
        <f t="shared" si="36"/>
        <v>4.9299976421052634</v>
      </c>
      <c r="AN64" s="89">
        <f t="shared" si="36"/>
        <v>0</v>
      </c>
      <c r="AO64" s="89">
        <f t="shared" si="36"/>
        <v>0</v>
      </c>
      <c r="AP64" s="89">
        <f t="shared" si="36"/>
        <v>0</v>
      </c>
      <c r="AQ64" s="89">
        <f t="shared" si="36"/>
        <v>0</v>
      </c>
      <c r="AR64" s="89">
        <f t="shared" si="36"/>
        <v>0</v>
      </c>
    </row>
    <row r="65" spans="2:15">
      <c r="D65" s="89"/>
      <c r="E65" s="89"/>
      <c r="F65" s="89"/>
      <c r="G65" s="89"/>
      <c r="H65" s="89"/>
      <c r="I65" s="89"/>
      <c r="J65" s="89"/>
      <c r="K65" s="89"/>
      <c r="L65" s="89"/>
      <c r="O65" s="89"/>
    </row>
    <row r="66" spans="2:15">
      <c r="D66" s="89"/>
      <c r="E66" s="89"/>
      <c r="F66" s="89"/>
      <c r="G66" s="89"/>
      <c r="H66" s="89"/>
      <c r="I66" s="89"/>
      <c r="J66" s="89"/>
      <c r="K66" s="89"/>
      <c r="L66" s="89"/>
      <c r="O66" s="89"/>
    </row>
    <row r="67" spans="2:15">
      <c r="E67" s="89"/>
      <c r="F67" s="89"/>
      <c r="G67" s="89"/>
    </row>
    <row r="68" spans="2:15">
      <c r="E68" s="89"/>
      <c r="F68" s="89"/>
      <c r="G68" s="89"/>
    </row>
    <row r="69" spans="2:15">
      <c r="E69" s="89"/>
    </row>
    <row r="74" spans="2:15">
      <c r="B74" s="1046" t="s">
        <v>1228</v>
      </c>
      <c r="C74" s="1047"/>
      <c r="D74" s="1048">
        <f>SUM(C75:C76)</f>
        <v>0.19440000000000002</v>
      </c>
    </row>
    <row r="75" spans="2:15">
      <c r="B75" s="1049" t="s">
        <v>1229</v>
      </c>
      <c r="C75" s="1050">
        <v>8.3299999999999999E-2</v>
      </c>
      <c r="D75" s="1"/>
    </row>
    <row r="76" spans="2:15">
      <c r="B76" s="1049" t="s">
        <v>1230</v>
      </c>
      <c r="C76" s="1050">
        <v>0.1111</v>
      </c>
      <c r="D76" s="1"/>
    </row>
    <row r="77" spans="2:15">
      <c r="B77" s="1"/>
      <c r="C77" s="1"/>
      <c r="D77" s="1"/>
    </row>
    <row r="78" spans="2:15">
      <c r="B78" s="1046" t="s">
        <v>1231</v>
      </c>
      <c r="C78" s="1047"/>
      <c r="D78" s="1048">
        <f>SUM(C79:C84)</f>
        <v>0.4</v>
      </c>
    </row>
    <row r="79" spans="2:15">
      <c r="B79" s="1049" t="s">
        <v>1232</v>
      </c>
      <c r="C79" s="1051">
        <v>0.2</v>
      </c>
      <c r="D79" s="1"/>
    </row>
    <row r="80" spans="2:15">
      <c r="B80" s="1049" t="s">
        <v>1233</v>
      </c>
      <c r="C80" s="1050">
        <v>0.03</v>
      </c>
      <c r="D80" s="1"/>
    </row>
    <row r="81" spans="2:4">
      <c r="B81" s="1049" t="s">
        <v>1234</v>
      </c>
      <c r="C81" s="1050">
        <v>2.5000000000000001E-2</v>
      </c>
      <c r="D81" s="1"/>
    </row>
    <row r="82" spans="2:4">
      <c r="B82" s="1049" t="s">
        <v>1235</v>
      </c>
      <c r="C82" s="1050">
        <v>3.3000000000000002E-2</v>
      </c>
      <c r="D82" s="1"/>
    </row>
    <row r="83" spans="2:4">
      <c r="B83" s="1049" t="s">
        <v>1236</v>
      </c>
      <c r="C83" s="1050">
        <v>0.08</v>
      </c>
      <c r="D83" s="1"/>
    </row>
    <row r="84" spans="2:4">
      <c r="B84" s="1049" t="s">
        <v>1237</v>
      </c>
      <c r="C84" s="1050">
        <v>3.2000000000000001E-2</v>
      </c>
      <c r="D84" s="1"/>
    </row>
    <row r="85" spans="2:4">
      <c r="B85" s="1"/>
      <c r="C85" s="1"/>
      <c r="D85" s="1"/>
    </row>
    <row r="86" spans="2:4">
      <c r="B86" s="1046" t="s">
        <v>1238</v>
      </c>
      <c r="C86" s="1047"/>
      <c r="D86" s="1048">
        <f>D78*D74</f>
        <v>7.776000000000001E-2</v>
      </c>
    </row>
    <row r="87" spans="2:4">
      <c r="B87" s="1"/>
      <c r="C87" s="1"/>
      <c r="D87" s="1"/>
    </row>
    <row r="88" spans="2:4">
      <c r="B88" s="1046" t="s">
        <v>1239</v>
      </c>
      <c r="C88" s="1047"/>
      <c r="D88" s="1048">
        <f>ROUND(D74+D78+D86,4)</f>
        <v>0.67220000000000002</v>
      </c>
    </row>
  </sheetData>
  <printOptions horizontalCentered="1"/>
  <pageMargins left="0.78740157480314965" right="0.78740157480314965" top="0.78740157480314965" bottom="0.78740157480314965" header="0.51181102362204722" footer="0.51181102362204722"/>
  <pageSetup scale="44" pageOrder="overThenDown" orientation="landscape" horizontalDpi="300" verticalDpi="300" r:id="rId1"/>
  <headerFooter alignWithMargins="0">
    <oddHeader>&amp;C&amp;F&amp;R&amp;A</oddHeader>
  </headerFooter>
  <ignoredErrors>
    <ignoredError sqref="F20:AR20 F19:AR19"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17">
    <tabColor rgb="FFFFC000"/>
    <outlinePr summaryBelow="0"/>
  </sheetPr>
  <dimension ref="A1:AS76"/>
  <sheetViews>
    <sheetView showGridLines="0" topLeftCell="B1" zoomScaleNormal="100" workbookViewId="0">
      <pane xSplit="1" ySplit="2" topLeftCell="C5" activePane="bottomRight" state="frozen"/>
      <selection activeCell="I71" sqref="I71"/>
      <selection pane="topRight" activeCell="I71" sqref="I71"/>
      <selection pane="bottomLeft" activeCell="I71" sqref="I71"/>
      <selection pane="bottomRight" activeCell="B14" sqref="B14"/>
    </sheetView>
  </sheetViews>
  <sheetFormatPr defaultColWidth="6.81640625" defaultRowHeight="13" outlineLevelRow="3"/>
  <cols>
    <col min="1" max="1" width="6.81640625" style="66" customWidth="1"/>
    <col min="2" max="2" width="61" style="66" customWidth="1"/>
    <col min="3" max="4" width="10.81640625" style="81" customWidth="1"/>
    <col min="5" max="45" width="12.81640625" style="66" customWidth="1"/>
    <col min="46" max="46" width="7.453125" style="66" bestFit="1" customWidth="1"/>
    <col min="47" max="47" width="12.1796875" style="66" customWidth="1"/>
    <col min="48" max="16384" width="6.81640625" style="66"/>
  </cols>
  <sheetData>
    <row r="1" spans="1:45" ht="21" customHeight="1">
      <c r="B1" s="67"/>
      <c r="C1" s="68"/>
      <c r="D1" s="68"/>
      <c r="E1" s="67"/>
      <c r="F1" s="67"/>
      <c r="G1" s="67"/>
      <c r="H1" s="67"/>
      <c r="I1" s="67"/>
      <c r="J1" s="67"/>
      <c r="K1" s="67"/>
      <c r="L1" s="69" t="str">
        <f>'Premissas macro'!L1</f>
        <v>Valores em moeda constante (R$ 1.000/Dez21)</v>
      </c>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172"/>
    </row>
    <row r="2" spans="1:45" s="70" customFormat="1" ht="21" customHeight="1">
      <c r="B2" s="69" t="s">
        <v>281</v>
      </c>
      <c r="C2" s="71"/>
      <c r="D2" s="71"/>
      <c r="E2" s="72">
        <v>1</v>
      </c>
      <c r="F2" s="72">
        <v>2</v>
      </c>
      <c r="G2" s="72">
        <v>3</v>
      </c>
      <c r="H2" s="72">
        <v>4</v>
      </c>
      <c r="I2" s="72">
        <v>5</v>
      </c>
      <c r="J2" s="72">
        <v>6</v>
      </c>
      <c r="K2" s="72">
        <v>7</v>
      </c>
      <c r="L2" s="72">
        <v>8</v>
      </c>
      <c r="M2" s="72">
        <v>9</v>
      </c>
      <c r="N2" s="72">
        <v>10</v>
      </c>
      <c r="O2" s="72">
        <v>11</v>
      </c>
      <c r="P2" s="72">
        <v>12</v>
      </c>
      <c r="Q2" s="72">
        <v>13</v>
      </c>
      <c r="R2" s="72">
        <v>14</v>
      </c>
      <c r="S2" s="72">
        <v>15</v>
      </c>
      <c r="T2" s="72">
        <v>16</v>
      </c>
      <c r="U2" s="72">
        <v>17</v>
      </c>
      <c r="V2" s="72">
        <v>18</v>
      </c>
      <c r="W2" s="72">
        <v>19</v>
      </c>
      <c r="X2" s="72">
        <v>20</v>
      </c>
      <c r="Y2" s="72">
        <v>21</v>
      </c>
      <c r="Z2" s="72">
        <v>22</v>
      </c>
      <c r="AA2" s="72">
        <v>23</v>
      </c>
      <c r="AB2" s="72">
        <v>24</v>
      </c>
      <c r="AC2" s="72">
        <v>25</v>
      </c>
      <c r="AD2" s="72">
        <v>26</v>
      </c>
      <c r="AE2" s="72">
        <v>27</v>
      </c>
      <c r="AF2" s="72">
        <v>28</v>
      </c>
      <c r="AG2" s="72">
        <v>29</v>
      </c>
      <c r="AH2" s="72">
        <v>30</v>
      </c>
      <c r="AI2" s="72">
        <v>31</v>
      </c>
      <c r="AJ2" s="72">
        <v>32</v>
      </c>
      <c r="AK2" s="72">
        <v>33</v>
      </c>
      <c r="AL2" s="72">
        <v>34</v>
      </c>
      <c r="AM2" s="72">
        <v>35</v>
      </c>
      <c r="AN2" s="72">
        <v>36</v>
      </c>
      <c r="AO2" s="72">
        <v>37</v>
      </c>
      <c r="AP2" s="72">
        <v>38</v>
      </c>
      <c r="AQ2" s="72">
        <v>39</v>
      </c>
      <c r="AR2" s="72">
        <v>40</v>
      </c>
      <c r="AS2" s="71" t="s">
        <v>20</v>
      </c>
    </row>
    <row r="3" spans="1:45" s="70" customFormat="1">
      <c r="B3" s="73"/>
      <c r="C3" s="74"/>
      <c r="D3" s="74"/>
      <c r="E3" s="78"/>
      <c r="F3" s="78"/>
      <c r="G3" s="78"/>
      <c r="H3" s="78"/>
      <c r="I3" s="78"/>
      <c r="J3" s="78"/>
      <c r="K3" s="78"/>
      <c r="L3" s="78"/>
      <c r="M3" s="78"/>
      <c r="N3" s="78"/>
      <c r="O3" s="78"/>
      <c r="P3" s="78"/>
      <c r="Q3" s="78"/>
      <c r="R3" s="78"/>
      <c r="S3" s="78"/>
      <c r="T3" s="78"/>
      <c r="U3" s="78"/>
      <c r="V3" s="78"/>
      <c r="W3" s="78"/>
      <c r="X3" s="79">
        <v>297369.78999999998</v>
      </c>
      <c r="Y3" s="80">
        <f>1+2.9518%</f>
        <v>1.0295179999999999</v>
      </c>
      <c r="Z3" s="80">
        <f t="shared" ref="Z3:AR3" si="0">1+2.9518%</f>
        <v>1.0295179999999999</v>
      </c>
      <c r="AA3" s="80">
        <f t="shared" si="0"/>
        <v>1.0295179999999999</v>
      </c>
      <c r="AB3" s="80">
        <f t="shared" si="0"/>
        <v>1.0295179999999999</v>
      </c>
      <c r="AC3" s="80">
        <f t="shared" si="0"/>
        <v>1.0295179999999999</v>
      </c>
      <c r="AD3" s="80">
        <f t="shared" si="0"/>
        <v>1.0295179999999999</v>
      </c>
      <c r="AE3" s="80">
        <f t="shared" si="0"/>
        <v>1.0295179999999999</v>
      </c>
      <c r="AF3" s="80">
        <f t="shared" si="0"/>
        <v>1.0295179999999999</v>
      </c>
      <c r="AG3" s="80">
        <f t="shared" si="0"/>
        <v>1.0295179999999999</v>
      </c>
      <c r="AH3" s="80">
        <f t="shared" si="0"/>
        <v>1.0295179999999999</v>
      </c>
      <c r="AI3" s="80">
        <f t="shared" si="0"/>
        <v>1.0295179999999999</v>
      </c>
      <c r="AJ3" s="80">
        <f t="shared" si="0"/>
        <v>1.0295179999999999</v>
      </c>
      <c r="AK3" s="80">
        <f t="shared" si="0"/>
        <v>1.0295179999999999</v>
      </c>
      <c r="AL3" s="80">
        <f t="shared" si="0"/>
        <v>1.0295179999999999</v>
      </c>
      <c r="AM3" s="80">
        <f t="shared" si="0"/>
        <v>1.0295179999999999</v>
      </c>
      <c r="AN3" s="80">
        <f t="shared" si="0"/>
        <v>1.0295179999999999</v>
      </c>
      <c r="AO3" s="80">
        <f t="shared" si="0"/>
        <v>1.0295179999999999</v>
      </c>
      <c r="AP3" s="80">
        <f t="shared" si="0"/>
        <v>1.0295179999999999</v>
      </c>
      <c r="AQ3" s="80">
        <f t="shared" si="0"/>
        <v>1.0295179999999999</v>
      </c>
      <c r="AR3" s="80">
        <f t="shared" si="0"/>
        <v>1.0295179999999999</v>
      </c>
      <c r="AS3" s="173"/>
    </row>
    <row r="4" spans="1:45" ht="18" customHeight="1">
      <c r="B4" s="82" t="s">
        <v>231</v>
      </c>
      <c r="C4" s="84"/>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row>
    <row r="5" spans="1:45" s="174" customFormat="1">
      <c r="B5" s="175" t="s">
        <v>232</v>
      </c>
      <c r="C5" s="176"/>
      <c r="D5" s="177"/>
      <c r="E5" s="177">
        <f>'Premissas macro'!E17</f>
        <v>1</v>
      </c>
      <c r="F5" s="177">
        <f>'Premissas macro'!F17</f>
        <v>1</v>
      </c>
      <c r="G5" s="177">
        <f>'Premissas macro'!G17</f>
        <v>1</v>
      </c>
      <c r="H5" s="177">
        <f>'Premissas macro'!H17</f>
        <v>1</v>
      </c>
      <c r="I5" s="177">
        <f>'Premissas macro'!I17</f>
        <v>1</v>
      </c>
      <c r="J5" s="177">
        <f>'Premissas macro'!J17</f>
        <v>1</v>
      </c>
      <c r="K5" s="177">
        <f>'Premissas macro'!K17</f>
        <v>1</v>
      </c>
      <c r="L5" s="177">
        <f>'Premissas macro'!L17</f>
        <v>1</v>
      </c>
      <c r="M5" s="177">
        <f>'Premissas macro'!M17</f>
        <v>1</v>
      </c>
      <c r="N5" s="177">
        <f>'Premissas macro'!N17</f>
        <v>1</v>
      </c>
      <c r="O5" s="177">
        <f>'Premissas macro'!O17</f>
        <v>1</v>
      </c>
      <c r="P5" s="177">
        <f>'Premissas macro'!P17</f>
        <v>1</v>
      </c>
      <c r="Q5" s="177">
        <f>'Premissas macro'!Q17</f>
        <v>1</v>
      </c>
      <c r="R5" s="177">
        <f>'Premissas macro'!R17</f>
        <v>1</v>
      </c>
      <c r="S5" s="177">
        <f>'Premissas macro'!S17</f>
        <v>1</v>
      </c>
      <c r="T5" s="177">
        <f>'Premissas macro'!T17</f>
        <v>1</v>
      </c>
      <c r="U5" s="177">
        <f>'Premissas macro'!U17</f>
        <v>1</v>
      </c>
      <c r="V5" s="177">
        <f>'Premissas macro'!V17</f>
        <v>1</v>
      </c>
      <c r="W5" s="177">
        <f>'Premissas macro'!W17</f>
        <v>1</v>
      </c>
      <c r="X5" s="177">
        <f>'Premissas macro'!X17</f>
        <v>1</v>
      </c>
      <c r="Y5" s="177">
        <f>'Premissas macro'!Y17</f>
        <v>1</v>
      </c>
      <c r="Z5" s="177">
        <f>'Premissas macro'!Z17</f>
        <v>1</v>
      </c>
      <c r="AA5" s="177">
        <f>'Premissas macro'!AA17</f>
        <v>1</v>
      </c>
      <c r="AB5" s="177">
        <f>'Premissas macro'!AB17</f>
        <v>1</v>
      </c>
      <c r="AC5" s="177">
        <f>'Premissas macro'!AC17</f>
        <v>1</v>
      </c>
      <c r="AD5" s="177">
        <f>'Premissas macro'!AD17</f>
        <v>1</v>
      </c>
      <c r="AE5" s="177">
        <f>'Premissas macro'!AE17</f>
        <v>1</v>
      </c>
      <c r="AF5" s="177">
        <f>'Premissas macro'!AF17</f>
        <v>1</v>
      </c>
      <c r="AG5" s="177">
        <f>'Premissas macro'!AG17</f>
        <v>1</v>
      </c>
      <c r="AH5" s="177">
        <f>'Premissas macro'!AH17</f>
        <v>1</v>
      </c>
      <c r="AI5" s="177">
        <f>'Premissas macro'!AI17</f>
        <v>1</v>
      </c>
      <c r="AJ5" s="177">
        <f>'Premissas macro'!AJ17</f>
        <v>1</v>
      </c>
      <c r="AK5" s="177">
        <f>'Premissas macro'!AK17</f>
        <v>1</v>
      </c>
      <c r="AL5" s="177">
        <f>'Premissas macro'!AL17</f>
        <v>1</v>
      </c>
      <c r="AM5" s="177">
        <f>'Premissas macro'!AM17</f>
        <v>1</v>
      </c>
      <c r="AN5" s="177">
        <f>'Premissas macro'!AN17</f>
        <v>0</v>
      </c>
      <c r="AO5" s="177">
        <f>'Premissas macro'!AO17</f>
        <v>0</v>
      </c>
      <c r="AP5" s="177">
        <f>'Premissas macro'!AP17</f>
        <v>0</v>
      </c>
      <c r="AQ5" s="177">
        <f>'Premissas macro'!AQ17</f>
        <v>0</v>
      </c>
      <c r="AR5" s="177">
        <f>'Premissas macro'!AR17</f>
        <v>0</v>
      </c>
    </row>
    <row r="6" spans="1:45" s="174" customFormat="1">
      <c r="B6" s="175" t="s">
        <v>233</v>
      </c>
      <c r="C6" s="176"/>
      <c r="D6" s="177"/>
      <c r="E6" s="177">
        <f t="shared" ref="E6:AR6" si="1">IF(E5=1,1+D6,D6)</f>
        <v>1</v>
      </c>
      <c r="F6" s="177">
        <f t="shared" si="1"/>
        <v>2</v>
      </c>
      <c r="G6" s="177">
        <f t="shared" si="1"/>
        <v>3</v>
      </c>
      <c r="H6" s="177">
        <f t="shared" si="1"/>
        <v>4</v>
      </c>
      <c r="I6" s="177">
        <f t="shared" si="1"/>
        <v>5</v>
      </c>
      <c r="J6" s="177">
        <f t="shared" si="1"/>
        <v>6</v>
      </c>
      <c r="K6" s="177">
        <f t="shared" si="1"/>
        <v>7</v>
      </c>
      <c r="L6" s="177">
        <f t="shared" si="1"/>
        <v>8</v>
      </c>
      <c r="M6" s="177">
        <f t="shared" si="1"/>
        <v>9</v>
      </c>
      <c r="N6" s="177">
        <f t="shared" si="1"/>
        <v>10</v>
      </c>
      <c r="O6" s="177">
        <f t="shared" si="1"/>
        <v>11</v>
      </c>
      <c r="P6" s="177">
        <f t="shared" si="1"/>
        <v>12</v>
      </c>
      <c r="Q6" s="177">
        <f t="shared" si="1"/>
        <v>13</v>
      </c>
      <c r="R6" s="177">
        <f t="shared" si="1"/>
        <v>14</v>
      </c>
      <c r="S6" s="177">
        <f t="shared" si="1"/>
        <v>15</v>
      </c>
      <c r="T6" s="177">
        <f t="shared" si="1"/>
        <v>16</v>
      </c>
      <c r="U6" s="177">
        <f t="shared" si="1"/>
        <v>17</v>
      </c>
      <c r="V6" s="177">
        <f t="shared" si="1"/>
        <v>18</v>
      </c>
      <c r="W6" s="177">
        <f t="shared" si="1"/>
        <v>19</v>
      </c>
      <c r="X6" s="177">
        <f t="shared" si="1"/>
        <v>20</v>
      </c>
      <c r="Y6" s="177">
        <f t="shared" si="1"/>
        <v>21</v>
      </c>
      <c r="Z6" s="177">
        <f t="shared" si="1"/>
        <v>22</v>
      </c>
      <c r="AA6" s="177">
        <f t="shared" si="1"/>
        <v>23</v>
      </c>
      <c r="AB6" s="177">
        <f t="shared" si="1"/>
        <v>24</v>
      </c>
      <c r="AC6" s="177">
        <f t="shared" si="1"/>
        <v>25</v>
      </c>
      <c r="AD6" s="177">
        <f t="shared" si="1"/>
        <v>26</v>
      </c>
      <c r="AE6" s="177">
        <f t="shared" si="1"/>
        <v>27</v>
      </c>
      <c r="AF6" s="177">
        <f t="shared" si="1"/>
        <v>28</v>
      </c>
      <c r="AG6" s="177">
        <f t="shared" si="1"/>
        <v>29</v>
      </c>
      <c r="AH6" s="177">
        <f t="shared" si="1"/>
        <v>30</v>
      </c>
      <c r="AI6" s="177">
        <f t="shared" si="1"/>
        <v>31</v>
      </c>
      <c r="AJ6" s="177">
        <f t="shared" si="1"/>
        <v>32</v>
      </c>
      <c r="AK6" s="177">
        <f t="shared" si="1"/>
        <v>33</v>
      </c>
      <c r="AL6" s="177">
        <f t="shared" si="1"/>
        <v>34</v>
      </c>
      <c r="AM6" s="177">
        <f t="shared" si="1"/>
        <v>35</v>
      </c>
      <c r="AN6" s="177">
        <f t="shared" si="1"/>
        <v>35</v>
      </c>
      <c r="AO6" s="177">
        <f t="shared" si="1"/>
        <v>35</v>
      </c>
      <c r="AP6" s="177">
        <f t="shared" si="1"/>
        <v>35</v>
      </c>
      <c r="AQ6" s="177">
        <f t="shared" si="1"/>
        <v>35</v>
      </c>
      <c r="AR6" s="177">
        <f t="shared" si="1"/>
        <v>35</v>
      </c>
    </row>
    <row r="7" spans="1:45" s="181" customFormat="1">
      <c r="A7" s="174"/>
      <c r="C7" s="182"/>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row>
    <row r="8" spans="1:45" ht="18" customHeight="1">
      <c r="A8" s="174"/>
      <c r="B8" s="82" t="s">
        <v>1319</v>
      </c>
      <c r="C8" s="84"/>
      <c r="D8" s="85"/>
      <c r="E8" s="85">
        <f t="shared" ref="E8:AR8" ca="1" si="2">E10+E18</f>
        <v>7679.888679739659</v>
      </c>
      <c r="F8" s="85">
        <f t="shared" ca="1" si="2"/>
        <v>9411.860805106553</v>
      </c>
      <c r="G8" s="85">
        <f t="shared" ca="1" si="2"/>
        <v>9958.7977144714605</v>
      </c>
      <c r="H8" s="85">
        <f t="shared" ca="1" si="2"/>
        <v>9867.6231568431649</v>
      </c>
      <c r="I8" s="85">
        <f t="shared" ca="1" si="2"/>
        <v>8782.7605261163681</v>
      </c>
      <c r="J8" s="85">
        <f t="shared" ca="1" si="2"/>
        <v>8887.4350586789442</v>
      </c>
      <c r="K8" s="85">
        <f t="shared" ca="1" si="2"/>
        <v>8851.2558820796075</v>
      </c>
      <c r="L8" s="85">
        <f t="shared" ca="1" si="2"/>
        <v>2330.6530509418726</v>
      </c>
      <c r="M8" s="85">
        <f t="shared" ca="1" si="2"/>
        <v>956.79913103946535</v>
      </c>
      <c r="N8" s="85">
        <f t="shared" ca="1" si="2"/>
        <v>515.82356808292354</v>
      </c>
      <c r="O8" s="85">
        <f t="shared" ca="1" si="2"/>
        <v>494.35157321438214</v>
      </c>
      <c r="P8" s="85">
        <f t="shared" ca="1" si="2"/>
        <v>478.80304426196028</v>
      </c>
      <c r="Q8" s="85">
        <f t="shared" ca="1" si="2"/>
        <v>597.64685085302449</v>
      </c>
      <c r="R8" s="85">
        <f t="shared" ca="1" si="2"/>
        <v>736.13395990874415</v>
      </c>
      <c r="S8" s="85">
        <f t="shared" ca="1" si="2"/>
        <v>965.06628575825334</v>
      </c>
      <c r="T8" s="85">
        <f t="shared" ca="1" si="2"/>
        <v>961.40349026606032</v>
      </c>
      <c r="U8" s="85">
        <f t="shared" ca="1" si="2"/>
        <v>1076.2292228281535</v>
      </c>
      <c r="V8" s="85">
        <f t="shared" ca="1" si="2"/>
        <v>1039.1107199639664</v>
      </c>
      <c r="W8" s="85">
        <f t="shared" ca="1" si="2"/>
        <v>1185.3123121938224</v>
      </c>
      <c r="X8" s="85">
        <f t="shared" ca="1" si="2"/>
        <v>1218.9221747518009</v>
      </c>
      <c r="Y8" s="85">
        <f t="shared" ca="1" si="2"/>
        <v>1784.7727369488475</v>
      </c>
      <c r="Z8" s="85">
        <f t="shared" ca="1" si="2"/>
        <v>1784.7727369488475</v>
      </c>
      <c r="AA8" s="85">
        <f t="shared" ca="1" si="2"/>
        <v>1784.7726616128357</v>
      </c>
      <c r="AB8" s="85">
        <f t="shared" ca="1" si="2"/>
        <v>1784.7726616128352</v>
      </c>
      <c r="AC8" s="85">
        <f t="shared" ca="1" si="2"/>
        <v>1784.7726616128352</v>
      </c>
      <c r="AD8" s="85">
        <f t="shared" ca="1" si="2"/>
        <v>1093.478936187119</v>
      </c>
      <c r="AE8" s="85">
        <f t="shared" ca="1" si="2"/>
        <v>1461.9607507364308</v>
      </c>
      <c r="AF8" s="85">
        <f t="shared" ca="1" si="2"/>
        <v>2401.3549752852482</v>
      </c>
      <c r="AG8" s="85">
        <f t="shared" ca="1" si="2"/>
        <v>2401.3549752852482</v>
      </c>
      <c r="AH8" s="85">
        <f t="shared" ca="1" si="2"/>
        <v>2401.3548502165127</v>
      </c>
      <c r="AI8" s="85">
        <f t="shared" ca="1" si="2"/>
        <v>2401.3548502165122</v>
      </c>
      <c r="AJ8" s="85">
        <f t="shared" ca="1" si="2"/>
        <v>2401.3548502165122</v>
      </c>
      <c r="AK8" s="85">
        <f t="shared" ca="1" si="2"/>
        <v>850.76303107727881</v>
      </c>
      <c r="AL8" s="85">
        <f t="shared" ca="1" si="2"/>
        <v>850.76303107727881</v>
      </c>
      <c r="AM8" s="85">
        <f t="shared" ca="1" si="2"/>
        <v>850.76303107727881</v>
      </c>
      <c r="AN8" s="85">
        <f t="shared" ca="1" si="2"/>
        <v>0</v>
      </c>
      <c r="AO8" s="85">
        <f t="shared" ca="1" si="2"/>
        <v>0</v>
      </c>
      <c r="AP8" s="85">
        <f t="shared" ca="1" si="2"/>
        <v>0</v>
      </c>
      <c r="AQ8" s="85">
        <f t="shared" ca="1" si="2"/>
        <v>0</v>
      </c>
      <c r="AR8" s="85">
        <f t="shared" ca="1" si="2"/>
        <v>0</v>
      </c>
      <c r="AS8" s="85">
        <f ca="1">SUM(E8:AR8)</f>
        <v>102034.2439472118</v>
      </c>
    </row>
    <row r="9" spans="1:45" s="174" customFormat="1" ht="5.25" customHeight="1" outlineLevel="1">
      <c r="C9" s="183"/>
      <c r="D9" s="184"/>
      <c r="E9" s="185"/>
      <c r="F9" s="186"/>
      <c r="G9" s="186"/>
      <c r="H9" s="186"/>
      <c r="I9" s="186"/>
      <c r="J9" s="186"/>
      <c r="K9" s="186"/>
      <c r="L9" s="186"/>
      <c r="M9" s="186"/>
      <c r="N9" s="186"/>
      <c r="O9" s="186"/>
      <c r="P9" s="186"/>
      <c r="Q9" s="186"/>
      <c r="R9" s="186"/>
      <c r="S9" s="186"/>
      <c r="T9" s="186"/>
      <c r="U9" s="186"/>
      <c r="V9" s="186"/>
      <c r="W9" s="186"/>
      <c r="X9" s="186"/>
      <c r="Y9" s="186"/>
      <c r="Z9" s="186"/>
      <c r="AA9" s="186"/>
      <c r="AB9" s="186"/>
      <c r="AC9" s="186"/>
      <c r="AD9" s="186"/>
      <c r="AE9" s="186"/>
    </row>
    <row r="10" spans="1:45" outlineLevel="1">
      <c r="B10" s="187" t="s">
        <v>380</v>
      </c>
      <c r="C10" s="188"/>
      <c r="D10" s="189"/>
      <c r="E10" s="190">
        <f t="shared" ref="E10:AR10" ca="1" si="3">E11+E12+E13+E14+E15+E16</f>
        <v>5596.4998577101032</v>
      </c>
      <c r="F10" s="190">
        <f t="shared" ca="1" si="3"/>
        <v>5596.4998577101032</v>
      </c>
      <c r="G10" s="190">
        <f t="shared" ca="1" si="3"/>
        <v>5596.4998577101014</v>
      </c>
      <c r="H10" s="190">
        <f t="shared" ca="1" si="3"/>
        <v>5596.4998577101014</v>
      </c>
      <c r="I10" s="190">
        <f t="shared" ca="1" si="3"/>
        <v>4768.254814353947</v>
      </c>
      <c r="J10" s="190">
        <f t="shared" ca="1" si="3"/>
        <v>4768.254814353947</v>
      </c>
      <c r="K10" s="190">
        <f t="shared" ca="1" si="3"/>
        <v>4768.254814353947</v>
      </c>
      <c r="L10" s="190">
        <f t="shared" ca="1" si="3"/>
        <v>0</v>
      </c>
      <c r="M10" s="190">
        <f t="shared" ca="1" si="3"/>
        <v>13.663130999107059</v>
      </c>
      <c r="N10" s="190">
        <f t="shared" ca="1" si="3"/>
        <v>34.405963244474449</v>
      </c>
      <c r="O10" s="190">
        <f t="shared" ca="1" si="3"/>
        <v>105.25994236825559</v>
      </c>
      <c r="P10" s="190">
        <f t="shared" ca="1" si="3"/>
        <v>150.51872877684627</v>
      </c>
      <c r="Q10" s="190">
        <f t="shared" ca="1" si="3"/>
        <v>292.94931391947131</v>
      </c>
      <c r="R10" s="190">
        <f t="shared" ca="1" si="3"/>
        <v>449.68647849361861</v>
      </c>
      <c r="S10" s="190">
        <f t="shared" ca="1" si="3"/>
        <v>671.36809895624276</v>
      </c>
      <c r="T10" s="190">
        <f t="shared" ca="1" si="3"/>
        <v>698.90141308939769</v>
      </c>
      <c r="U10" s="190">
        <f t="shared" ca="1" si="3"/>
        <v>813.7216962750008</v>
      </c>
      <c r="V10" s="190">
        <f t="shared" ca="1" si="3"/>
        <v>813.7216962750008</v>
      </c>
      <c r="W10" s="190">
        <f t="shared" ca="1" si="3"/>
        <v>943.26270506332253</v>
      </c>
      <c r="X10" s="190">
        <f t="shared" ca="1" si="3"/>
        <v>963.53835671605384</v>
      </c>
      <c r="Y10" s="190">
        <f t="shared" ca="1" si="3"/>
        <v>1464.9067175694831</v>
      </c>
      <c r="Z10" s="190">
        <f t="shared" ca="1" si="3"/>
        <v>1464.9067175694831</v>
      </c>
      <c r="AA10" s="190">
        <f t="shared" ca="1" si="3"/>
        <v>1464.9066508184796</v>
      </c>
      <c r="AB10" s="190">
        <f t="shared" ca="1" si="3"/>
        <v>1464.9066508184794</v>
      </c>
      <c r="AC10" s="190">
        <f t="shared" ca="1" si="3"/>
        <v>1464.9066508184794</v>
      </c>
      <c r="AD10" s="190">
        <f t="shared" ca="1" si="3"/>
        <v>844.4006702707926</v>
      </c>
      <c r="AE10" s="190">
        <f t="shared" ca="1" si="3"/>
        <v>1158.762355450621</v>
      </c>
      <c r="AF10" s="190">
        <f t="shared" ca="1" si="3"/>
        <v>1960.184677576764</v>
      </c>
      <c r="AG10" s="190">
        <f t="shared" ca="1" si="3"/>
        <v>1960.184677576764</v>
      </c>
      <c r="AH10" s="190">
        <f t="shared" ca="1" si="3"/>
        <v>1960.184570877283</v>
      </c>
      <c r="AI10" s="190">
        <f t="shared" ca="1" si="3"/>
        <v>1960.1845708772826</v>
      </c>
      <c r="AJ10" s="190">
        <f t="shared" ca="1" si="3"/>
        <v>1960.1845708772826</v>
      </c>
      <c r="AK10" s="190">
        <f t="shared" ca="1" si="3"/>
        <v>637.33324404353232</v>
      </c>
      <c r="AL10" s="190">
        <f t="shared" ca="1" si="3"/>
        <v>637.33324404353232</v>
      </c>
      <c r="AM10" s="190">
        <f t="shared" ca="1" si="3"/>
        <v>637.33324404353232</v>
      </c>
      <c r="AN10" s="190">
        <f t="shared" ca="1" si="3"/>
        <v>0</v>
      </c>
      <c r="AO10" s="190">
        <f t="shared" ca="1" si="3"/>
        <v>0</v>
      </c>
      <c r="AP10" s="190">
        <f t="shared" ca="1" si="3"/>
        <v>0</v>
      </c>
      <c r="AQ10" s="190">
        <f t="shared" ca="1" si="3"/>
        <v>0</v>
      </c>
      <c r="AR10" s="190">
        <f t="shared" ca="1" si="3"/>
        <v>0</v>
      </c>
      <c r="AS10" s="190">
        <f t="shared" ref="AS10:AS16" ca="1" si="4">SUM(E10:AR10)</f>
        <v>63682.380611310822</v>
      </c>
    </row>
    <row r="11" spans="1:45" outlineLevel="2">
      <c r="B11" s="144" t="s">
        <v>570</v>
      </c>
      <c r="D11" s="591">
        <f>Premissas!D42</f>
        <v>50.037012208014588</v>
      </c>
      <c r="E11" s="191">
        <f ca="1">$D11*(Volume!E$69+Volume!E$154)/1000+$D11*('Silvicultura e restauração'!E$968+'Silvicultura e restauração'!E$1010+'Silvicultura e restauração'!E1052+'Silvicultura e restauração'!E1094+'Silvicultura e restauração'!E1136+'Silvicultura e restauração'!E1178+'Silvicultura e restauração'!E1262+'Silvicultura e restauração'!E1304+'Silvicultura e restauração'!E1346+'Silvicultura e restauração'!E1388+'Silvicultura e restauração'!E1430)/1000*Controle!$N$15</f>
        <v>4281.3155174068779</v>
      </c>
      <c r="F11" s="191">
        <f ca="1">$D11*(Volume!F$69+Volume!F$154)/1000+$D11*('Silvicultura e restauração'!F$968+'Silvicultura e restauração'!F$1010+'Silvicultura e restauração'!F1052+'Silvicultura e restauração'!F1094+'Silvicultura e restauração'!F1136+'Silvicultura e restauração'!F1178+'Silvicultura e restauração'!F1262+'Silvicultura e restauração'!F1304+'Silvicultura e restauração'!F1346+'Silvicultura e restauração'!F1388+'Silvicultura e restauração'!F1430)/1000*Controle!$N$15</f>
        <v>4281.3155174068779</v>
      </c>
      <c r="G11" s="191">
        <f ca="1">$D11*(Volume!G$69+Volume!G$154)/1000+$D11*('Silvicultura e restauração'!G$968+'Silvicultura e restauração'!G$1010+'Silvicultura e restauração'!G1052+'Silvicultura e restauração'!G1094+'Silvicultura e restauração'!G1136+'Silvicultura e restauração'!G1178+'Silvicultura e restauração'!G1262+'Silvicultura e restauração'!G1304+'Silvicultura e restauração'!G1346+'Silvicultura e restauração'!G1388+'Silvicultura e restauração'!G1430)/1000*Controle!$N$15</f>
        <v>4281.3155174068761</v>
      </c>
      <c r="H11" s="191">
        <f ca="1">$D11*(Volume!H$69+Volume!H$154)/1000+$D11*('Silvicultura e restauração'!H$968+'Silvicultura e restauração'!H$1010+'Silvicultura e restauração'!H1052+'Silvicultura e restauração'!H1094+'Silvicultura e restauração'!H1136+'Silvicultura e restauração'!H1178+'Silvicultura e restauração'!H1262+'Silvicultura e restauração'!H1304+'Silvicultura e restauração'!H1346+'Silvicultura e restauração'!H1388+'Silvicultura e restauração'!H1430)/1000*Controle!$N$15</f>
        <v>4281.3155174068761</v>
      </c>
      <c r="I11" s="191">
        <f ca="1">$D11*(Volume!I$69+Volume!I$154)/1000+$D11*('Silvicultura e restauração'!I$968+'Silvicultura e restauração'!I$1010+'Silvicultura e restauração'!I1052+'Silvicultura e restauração'!I1094+'Silvicultura e restauração'!I1136+'Silvicultura e restauração'!I1178+'Silvicultura e restauração'!I1262+'Silvicultura e restauração'!I1304+'Silvicultura e restauração'!I1346+'Silvicultura e restauração'!I1388+'Silvicultura e restauração'!I1430)/1000*Controle!$N$15</f>
        <v>4281.315164651196</v>
      </c>
      <c r="J11" s="191">
        <f ca="1">$D11*(Volume!J$69+Volume!J$154)/1000+$D11*('Silvicultura e restauração'!J$968+'Silvicultura e restauração'!J$1010+'Silvicultura e restauração'!J1052+'Silvicultura e restauração'!J1094+'Silvicultura e restauração'!J1136+'Silvicultura e restauração'!J1178+'Silvicultura e restauração'!J1262+'Silvicultura e restauração'!J1304+'Silvicultura e restauração'!J1346+'Silvicultura e restauração'!J1388+'Silvicultura e restauração'!J1430)/1000*Controle!$N$15</f>
        <v>4281.315164651196</v>
      </c>
      <c r="K11" s="191">
        <f ca="1">$D11*(Volume!K$69+Volume!K$154)/1000+$D11*('Silvicultura e restauração'!K$968+'Silvicultura e restauração'!K$1010+'Silvicultura e restauração'!K1052+'Silvicultura e restauração'!K1094+'Silvicultura e restauração'!K1136+'Silvicultura e restauração'!K1178+'Silvicultura e restauração'!K1262+'Silvicultura e restauração'!K1304+'Silvicultura e restauração'!K1346+'Silvicultura e restauração'!K1388+'Silvicultura e restauração'!K1430)/1000*Controle!$N$15</f>
        <v>4281.315164651196</v>
      </c>
      <c r="L11" s="191">
        <f ca="1">$D11*(Volume!L$69+Volume!L$154)/1000+$D11*('Silvicultura e restauração'!L$968+'Silvicultura e restauração'!L$1010+'Silvicultura e restauração'!L1052+'Silvicultura e restauração'!L1094+'Silvicultura e restauração'!L1136+'Silvicultura e restauração'!L1178+'Silvicultura e restauração'!L1262+'Silvicultura e restauração'!L1304+'Silvicultura e restauração'!L1346+'Silvicultura e restauração'!L1388+'Silvicultura e restauração'!L1430)/1000*Controle!$N$15</f>
        <v>0</v>
      </c>
      <c r="M11" s="191">
        <f ca="1">$D11*(Volume!M$69+Volume!M$154)/1000+$D11*('Silvicultura e restauração'!M$968+'Silvicultura e restauração'!M$1010+'Silvicultura e restauração'!M1052+'Silvicultura e restauração'!M1094+'Silvicultura e restauração'!M1136+'Silvicultura e restauração'!M1178+'Silvicultura e restauração'!M1262+'Silvicultura e restauração'!M1304+'Silvicultura e restauração'!M1346+'Silvicultura e restauração'!M1388+'Silvicultura e restauração'!M1430)/1000*Controle!$N$15</f>
        <v>12.267836393097328</v>
      </c>
      <c r="N11" s="191">
        <f ca="1">$D11*(Volume!N$69+Volume!N$154)/1000+$D11*('Silvicultura e restauração'!N$968+'Silvicultura e restauração'!N$1010+'Silvicultura e restauração'!N1052+'Silvicultura e restauração'!N1094+'Silvicultura e restauração'!N1136+'Silvicultura e restauração'!N1178+'Silvicultura e restauração'!N1262+'Silvicultura e restauração'!N1304+'Silvicultura e restauração'!N1346+'Silvicultura e restauração'!N1388+'Silvicultura e restauração'!N1430)/1000*Controle!$N$15</f>
        <v>30.892386822443392</v>
      </c>
      <c r="O11" s="191">
        <f ca="1">$D11*(Volume!O$69+Volume!O$154)/1000+$D11*('Silvicultura e restauração'!O$968+'Silvicultura e restauração'!O$1010+'Silvicultura e restauração'!O1052+'Silvicultura e restauração'!O1094+'Silvicultura e restauração'!O1136+'Silvicultura e restauração'!O1178+'Silvicultura e restauração'!O1262+'Silvicultura e restauração'!O1304+'Silvicultura e restauração'!O1346+'Silvicultura e restauração'!O1388+'Silvicultura e restauração'!O1430)/1000*Controle!$N$15</f>
        <v>78.37314277113218</v>
      </c>
      <c r="P11" s="191">
        <f ca="1">$D11*(Volume!P$69+Volume!P$154)/1000+$D11*('Silvicultura e restauração'!P$968+'Silvicultura e restauração'!P$1010+'Silvicultura e restauração'!P1052+'Silvicultura e restauração'!P1094+'Silvicultura e restauração'!P1136+'Silvicultura e restauração'!P1178+'Silvicultura e restauração'!P1262+'Silvicultura e restauração'!P1304+'Silvicultura e restauração'!P1346+'Silvicultura e restauração'!P1388+'Silvicultura e restauração'!P1430)/1000*Controle!$N$15</f>
        <v>78.37314277113218</v>
      </c>
      <c r="Q11" s="191">
        <f ca="1">$D11*(Volume!Q$69+Volume!Q$154)/1000+$D11*('Silvicultura e restauração'!Q$968+'Silvicultura e restauração'!Q$1010+'Silvicultura e restauração'!Q1052+'Silvicultura e restauração'!Q1094+'Silvicultura e restauração'!Q1136+'Silvicultura e restauração'!Q1178+'Silvicultura e restauração'!Q1262+'Silvicultura e restauração'!Q1304+'Silvicultura e restauração'!Q1346+'Silvicultura e restauração'!Q1388+'Silvicultura e restauração'!Q1430)/1000*Controle!$N$15</f>
        <v>103.16382793996725</v>
      </c>
      <c r="R11" s="191">
        <f ca="1">$D11*(Volume!R$69+Volume!R$154)/1000+$D11*('Silvicultura e restauração'!R$968+'Silvicultura e restauração'!R$1010+'Silvicultura e restauração'!R1052+'Silvicultura e restauração'!R1094+'Silvicultura e restauração'!R1136+'Silvicultura e restauração'!R1178+'Silvicultura e restauração'!R1262+'Silvicultura e restauração'!R1304+'Silvicultura e restauração'!R1346+'Silvicultura e restauração'!R1388+'Silvicultura e restauração'!R1430)/1000*Controle!$N$15</f>
        <v>140.8000882425134</v>
      </c>
      <c r="S11" s="191">
        <f ca="1">$D11*(Volume!S$69+Volume!S$154)/1000+$D11*('Silvicultura e restauração'!S$968+'Silvicultura e restauração'!S$1010+'Silvicultura e restauração'!S1052+'Silvicultura e restauração'!S1094+'Silvicultura e restauração'!S1136+'Silvicultura e restauração'!S1178+'Silvicultura e restauração'!S1262+'Silvicultura e restauração'!S1304+'Silvicultura e restauração'!S1346+'Silvicultura e restauração'!S1388+'Silvicultura e restauração'!S1430)/1000*Controle!$N$15</f>
        <v>236.74861043775573</v>
      </c>
      <c r="T11" s="191">
        <f ca="1">$D11*(Volume!T$69+Volume!T$154)/1000+$D11*('Silvicultura e restauração'!T$968+'Silvicultura e restauração'!T$1010+'Silvicultura e restauração'!T1052+'Silvicultura e restauração'!T1094+'Silvicultura e restauração'!T1136+'Silvicultura e restauração'!T1178+'Silvicultura e restauração'!T1262+'Silvicultura e restauração'!T1304+'Silvicultura e restauração'!T1346+'Silvicultura e restauração'!T1388+'Silvicultura e restauração'!T1430)/1000*Controle!$N$15</f>
        <v>158.3754739880996</v>
      </c>
      <c r="U11" s="191">
        <f ca="1">$D11*(Volume!U$69+Volume!U$154)/1000+$D11*('Silvicultura e restauração'!U$968+'Silvicultura e restauração'!U$1010+'Silvicultura e restauração'!U1052+'Silvicultura e restauração'!U1094+'Silvicultura e restauração'!U1136+'Silvicultura e restauração'!U1178+'Silvicultura e restauração'!U1262+'Silvicultura e restauração'!U1304+'Silvicultura e restauração'!U1346+'Silvicultura e restauração'!U1388+'Silvicultura e restauração'!U1430)/1000*Controle!$N$15</f>
        <v>158.37546121373924</v>
      </c>
      <c r="V11" s="191">
        <f ca="1">$D11*(Volume!V$69+Volume!V$154)/1000+$D11*('Silvicultura e restauração'!V$968+'Silvicultura e restauração'!V$1010+'Silvicultura e restauração'!V1052+'Silvicultura e restauração'!V1094+'Silvicultura e restauração'!V1136+'Silvicultura e restauração'!V1178+'Silvicultura e restauração'!V1262+'Silvicultura e restauração'!V1304+'Silvicultura e restauração'!V1346+'Silvicultura e restauração'!V1388+'Silvicultura e restauração'!V1430)/1000*Controle!$N$15</f>
        <v>158.37546121373921</v>
      </c>
      <c r="W11" s="191">
        <f ca="1">$D11*(Volume!W$69+Volume!W$154)/1000+$D11*('Silvicultura e restauração'!W$968+'Silvicultura e restauração'!W$1010+'Silvicultura e restauração'!W1052+'Silvicultura e restauração'!W1094+'Silvicultura e restauração'!W1136+'Silvicultura e restauração'!W1178+'Silvicultura e restauração'!W1262+'Silvicultura e restauração'!W1304+'Silvicultura e restauração'!W1346+'Silvicultura e restauração'!W1388+'Silvicultura e restauração'!W1430)/1000*Controle!$N$15</f>
        <v>274.68759363168749</v>
      </c>
      <c r="X11" s="191">
        <f ca="1">$D11*(Volume!X$69+Volume!X$154)/1000+$D11*('Silvicultura e restauração'!X$968+'Silvicultura e restauração'!X$1010+'Silvicultura e restauração'!X1052+'Silvicultura e restauração'!X1094+'Silvicultura e restauração'!X1136+'Silvicultura e restauração'!X1178+'Silvicultura e restauração'!X1262+'Silvicultura e restauração'!X1304+'Silvicultura e restauração'!X1346+'Silvicultura e restauração'!X1388+'Silvicultura e restauração'!X1430)/1000*Controle!$N$15</f>
        <v>292.89267248626317</v>
      </c>
      <c r="Y11" s="191">
        <f ca="1">$D11*(Volume!Y$69+Volume!Y$154)/1000+$D11*('Silvicultura e restauração'!Y$968+'Silvicultura e restauração'!Y$1010+'Silvicultura e restauração'!Y1052+'Silvicultura e restauração'!Y1094+'Silvicultura e restauração'!Y1136+'Silvicultura e restauração'!Y1178+'Silvicultura e restauração'!Y1262+'Silvicultura e restauração'!Y1304+'Silvicultura e restauração'!Y1346+'Silvicultura e restauração'!Y1388+'Silvicultura e restauração'!Y1430)/1000*Controle!$N$15</f>
        <v>743.06072137836748</v>
      </c>
      <c r="Z11" s="191">
        <f ca="1">$D11*(Volume!Z$69+Volume!Z$154)/1000+$D11*('Silvicultura e restauração'!Z$968+'Silvicultura e restauração'!Z$1010+'Silvicultura e restauração'!Z1052+'Silvicultura e restauração'!Z1094+'Silvicultura e restauração'!Z1136+'Silvicultura e restauração'!Z1178+'Silvicultura e restauração'!Z1262+'Silvicultura e restauração'!Z1304+'Silvicultura e restauração'!Z1346+'Silvicultura e restauração'!Z1388+'Silvicultura e restauração'!Z1430)/1000*Controle!$N$15</f>
        <v>743.06072137836748</v>
      </c>
      <c r="AA11" s="191">
        <f ca="1">$D11*(Volume!AA$69+Volume!AA$154)/1000+$D11*('Silvicultura e restauração'!AA$968+'Silvicultura e restauração'!AA$1010+'Silvicultura e restauração'!AA1052+'Silvicultura e restauração'!AA1094+'Silvicultura e restauração'!AA1136+'Silvicultura e restauração'!AA1178+'Silvicultura e restauração'!AA1262+'Silvicultura e restauração'!AA1304+'Silvicultura e restauração'!AA1346+'Silvicultura e restauração'!AA1388+'Silvicultura e restauração'!AA1430)/1000*Controle!$N$15</f>
        <v>743.06066144405315</v>
      </c>
      <c r="AB11" s="191">
        <f ca="1">$D11*(Volume!AB$69+Volume!AB$154)/1000+$D11*('Silvicultura e restauração'!AB$968+'Silvicultura e restauração'!AB$1010+'Silvicultura e restauração'!AB1052+'Silvicultura e restauração'!AB1094+'Silvicultura e restauração'!AB1136+'Silvicultura e restauração'!AB1178+'Silvicultura e restauração'!AB1262+'Silvicultura e restauração'!AB1304+'Silvicultura e restauração'!AB1346+'Silvicultura e restauração'!AB1388+'Silvicultura e restauração'!AB1430)/1000*Controle!$N$15</f>
        <v>743.06066144405293</v>
      </c>
      <c r="AC11" s="191">
        <f ca="1">$D11*(Volume!AC$69+Volume!AC$154)/1000+$D11*('Silvicultura e restauração'!AC$968+'Silvicultura e restauração'!AC$1010+'Silvicultura e restauração'!AC1052+'Silvicultura e restauração'!AC1094+'Silvicultura e restauração'!AC1136+'Silvicultura e restauração'!AC1178+'Silvicultura e restauração'!AC1262+'Silvicultura e restauração'!AC1304+'Silvicultura e restauração'!AC1346+'Silvicultura e restauração'!AC1388+'Silvicultura e restauração'!AC1430)/1000*Controle!$N$15</f>
        <v>743.06066144405293</v>
      </c>
      <c r="AD11" s="191">
        <f ca="1">$D11*(Volume!AD$69+Volume!AD$154)/1000+$D11*('Silvicultura e restauração'!AD$968+'Silvicultura e restauração'!AD$1010+'Silvicultura e restauração'!AD1052+'Silvicultura e restauração'!AD1094+'Silvicultura e restauração'!AD1136+'Silvicultura e restauração'!AD1178+'Silvicultura e restauração'!AD1262+'Silvicultura e restauração'!AD1304+'Silvicultura e restauração'!AD1346+'Silvicultura e restauração'!AD1388+'Silvicultura e restauração'!AD1430)/1000*Controle!$N$15</f>
        <v>185.92146320355101</v>
      </c>
      <c r="AE11" s="191">
        <f ca="1">$D11*(Volume!AE$69+Volume!AE$154)/1000+$D11*('Silvicultura e restauração'!AE$968+'Silvicultura e restauração'!AE$1010+'Silvicultura e restauração'!AE1052+'Silvicultura e restauração'!AE1094+'Silvicultura e restauração'!AE1136+'Silvicultura e restauração'!AE1178+'Silvicultura e restauração'!AE1262+'Silvicultura e restauração'!AE1304+'Silvicultura e restauração'!AE1346+'Silvicultura e restauração'!AE1388+'Silvicultura e restauração'!AE1430)/1000*Controle!$N$15</f>
        <v>468.18017259428615</v>
      </c>
      <c r="AF11" s="191">
        <f ca="1">$D11*(Volume!AF$69+Volume!AF$154)/1000+$D11*('Silvicultura e restauração'!AF$968+'Silvicultura e restauração'!AF$1010+'Silvicultura e restauração'!AF1052+'Silvicultura e restauração'!AF1094+'Silvicultura e restauração'!AF1136+'Silvicultura e restauração'!AF1178+'Silvicultura e restauração'!AF1262+'Silvicultura e restauração'!AF1304+'Silvicultura e restauração'!AF1346+'Silvicultura e restauração'!AF1388+'Silvicultura e restauração'!AF1430)/1000*Controle!$N$15</f>
        <v>1187.7603281429822</v>
      </c>
      <c r="AG11" s="191">
        <f ca="1">$D11*(Volume!AG$69+Volume!AG$154)/1000+$D11*('Silvicultura e restauração'!AG$968+'Silvicultura e restauração'!AG$1010+'Silvicultura e restauração'!AG1052+'Silvicultura e restauração'!AG1094+'Silvicultura e restauração'!AG1136+'Silvicultura e restauração'!AG1178+'Silvicultura e restauração'!AG1262+'Silvicultura e restauração'!AG1304+'Silvicultura e restauração'!AG1346+'Silvicultura e restauração'!AG1388+'Silvicultura e restauração'!AG1430)/1000*Controle!$N$15</f>
        <v>1187.7603281429822</v>
      </c>
      <c r="AH11" s="191">
        <f ca="1">$D11*(Volume!AH$69+Volume!AH$154)/1000+$D11*('Silvicultura e restauração'!AH$968+'Silvicultura e restauração'!AH$1010+'Silvicultura e restauração'!AH1052+'Silvicultura e restauração'!AH1094+'Silvicultura e restauração'!AH1136+'Silvicultura e restauração'!AH1178+'Silvicultura e restauração'!AH1262+'Silvicultura e restauração'!AH1304+'Silvicultura e restauração'!AH1346+'Silvicultura e restauração'!AH1388+'Silvicultura e restauração'!AH1430)/1000*Controle!$N$15</f>
        <v>1187.7602323397743</v>
      </c>
      <c r="AI11" s="191">
        <f ca="1">$D11*(Volume!AI$69+Volume!AI$154)/1000+$D11*('Silvicultura e restauração'!AI$968+'Silvicultura e restauração'!AI$1010+'Silvicultura e restauração'!AI1052+'Silvicultura e restauração'!AI1094+'Silvicultura e restauração'!AI1136+'Silvicultura e restauração'!AI1178+'Silvicultura e restauração'!AI1262+'Silvicultura e restauração'!AI1304+'Silvicultura e restauração'!AI1346+'Silvicultura e restauração'!AI1388+'Silvicultura e restauração'!AI1430)/1000*Controle!$N$15</f>
        <v>1187.7602323397739</v>
      </c>
      <c r="AJ11" s="191">
        <f ca="1">$D11*(Volume!AJ$69+Volume!AJ$154)/1000+$D11*('Silvicultura e restauração'!AJ$968+'Silvicultura e restauração'!AJ$1010+'Silvicultura e restauração'!AJ1052+'Silvicultura e restauração'!AJ1094+'Silvicultura e restauração'!AJ1136+'Silvicultura e restauração'!AJ1178+'Silvicultura e restauração'!AJ1262+'Silvicultura e restauração'!AJ1304+'Silvicultura e restauração'!AJ1346+'Silvicultura e restauração'!AJ1388+'Silvicultura e restauração'!AJ1430)/1000*Controle!$N$15</f>
        <v>1187.7602323397739</v>
      </c>
      <c r="AK11" s="191">
        <f ca="1">$D11*(Volume!AK$69+Volume!AK$154)/1000+$D11*('Silvicultura e restauração'!AK$968+'Silvicultura e restauração'!AK$1010+'Silvicultura e restauração'!AK1052+'Silvicultura e restauração'!AK1094+'Silvicultura e restauração'!AK1136+'Silvicultura e restauração'!AK1178+'Silvicultura e restauração'!AK1262+'Silvicultura e restauração'!AK1304+'Silvicultura e restauração'!AK1346+'Silvicultura e restauração'!AK1388+'Silvicultura e restauração'!AK1430)/1000*Controle!$N$15</f>
        <v>0</v>
      </c>
      <c r="AL11" s="191">
        <f ca="1">$D11*(Volume!AL$69+Volume!AL$154)/1000+$D11*('Silvicultura e restauração'!AL$968+'Silvicultura e restauração'!AL$1010+'Silvicultura e restauração'!AL1052+'Silvicultura e restauração'!AL1094+'Silvicultura e restauração'!AL1136+'Silvicultura e restauração'!AL1178+'Silvicultura e restauração'!AL1262+'Silvicultura e restauração'!AL1304+'Silvicultura e restauração'!AL1346+'Silvicultura e restauração'!AL1388+'Silvicultura e restauração'!AL1430)/1000*Controle!$N$15</f>
        <v>0</v>
      </c>
      <c r="AM11" s="191">
        <f ca="1">$D11*(Volume!AM$69+Volume!AM$154)/1000+$D11*('Silvicultura e restauração'!AM$968+'Silvicultura e restauração'!AM$1010+'Silvicultura e restauração'!AM1052+'Silvicultura e restauração'!AM1094+'Silvicultura e restauração'!AM1136+'Silvicultura e restauração'!AM1178+'Silvicultura e restauração'!AM1262+'Silvicultura e restauração'!AM1304+'Silvicultura e restauração'!AM1346+'Silvicultura e restauração'!AM1388+'Silvicultura e restauração'!AM1430)/1000*Controle!$N$15</f>
        <v>0</v>
      </c>
      <c r="AN11" s="191">
        <f ca="1">$D11*(Volume!AN$69+Volume!AN$154)/1000+$D11*('Silvicultura e restauração'!AN$968+'Silvicultura e restauração'!AN$1010+'Silvicultura e restauração'!AN1052+'Silvicultura e restauração'!AN1094+'Silvicultura e restauração'!AN1136+'Silvicultura e restauração'!AN1178+'Silvicultura e restauração'!AN1262+'Silvicultura e restauração'!AN1304+'Silvicultura e restauração'!AN1346+'Silvicultura e restauração'!AN1388+'Silvicultura e restauração'!AN1430)/1000*Controle!$N$15</f>
        <v>0</v>
      </c>
      <c r="AO11" s="191">
        <f ca="1">$D11*(Volume!AO$69+Volume!AO$154)/1000+$D11*('Silvicultura e restauração'!AO$968+'Silvicultura e restauração'!AO$1010+'Silvicultura e restauração'!AO1052+'Silvicultura e restauração'!AO1094+'Silvicultura e restauração'!AO1136+'Silvicultura e restauração'!AO1178+'Silvicultura e restauração'!AO1262+'Silvicultura e restauração'!AO1304+'Silvicultura e restauração'!AO1346+'Silvicultura e restauração'!AO1388+'Silvicultura e restauração'!AO1430)/1000*Controle!$N$15</f>
        <v>0</v>
      </c>
      <c r="AP11" s="191">
        <f ca="1">$D11*(Volume!AP$69+Volume!AP$154)/1000+$D11*('Silvicultura e restauração'!AP$968+'Silvicultura e restauração'!AP$1010+'Silvicultura e restauração'!AP1052+'Silvicultura e restauração'!AP1094+'Silvicultura e restauração'!AP1136+'Silvicultura e restauração'!AP1178+'Silvicultura e restauração'!AP1262+'Silvicultura e restauração'!AP1304+'Silvicultura e restauração'!AP1346+'Silvicultura e restauração'!AP1388+'Silvicultura e restauração'!AP1430)/1000*Controle!$N$15</f>
        <v>0</v>
      </c>
      <c r="AQ11" s="191">
        <f ca="1">$D11*(Volume!AQ$69+Volume!AQ$154)/1000+$D11*('Silvicultura e restauração'!AQ$968+'Silvicultura e restauração'!AQ$1010+'Silvicultura e restauração'!AQ1052+'Silvicultura e restauração'!AQ1094+'Silvicultura e restauração'!AQ1136+'Silvicultura e restauração'!AQ1178+'Silvicultura e restauração'!AQ1262+'Silvicultura e restauração'!AQ1304+'Silvicultura e restauração'!AQ1346+'Silvicultura e restauração'!AQ1388+'Silvicultura e restauração'!AQ1430)/1000*Controle!$N$15</f>
        <v>0</v>
      </c>
      <c r="AR11" s="191">
        <f ca="1">$D11*(Volume!AR$69+Volume!AR$154)/1000+$D11*('Silvicultura e restauração'!AR$968+'Silvicultura e restauração'!AR$1010+'Silvicultura e restauração'!AR1052+'Silvicultura e restauração'!AR1094+'Silvicultura e restauração'!AR1136+'Silvicultura e restauração'!AR1178+'Silvicultura e restauração'!AR1262+'Silvicultura e restauração'!AR1304+'Silvicultura e restauração'!AR1346+'Silvicultura e restauração'!AR1388+'Silvicultura e restauração'!AR1430)/1000*Controle!$N$15</f>
        <v>0</v>
      </c>
      <c r="AS11" s="191">
        <f t="shared" ca="1" si="4"/>
        <v>42000.739677684694</v>
      </c>
    </row>
    <row r="12" spans="1:45" outlineLevel="2">
      <c r="B12" s="144" t="s">
        <v>571</v>
      </c>
      <c r="D12" s="591">
        <f>Premissas!D44</f>
        <v>5.6910094818324266</v>
      </c>
      <c r="E12" s="191">
        <f ca="1">$D12*(Volume!E$69+Volume!E$154)/1000+$D12*('Silvicultura e restauração'!E$968+'Silvicultura e restauração'!E$1010+'Silvicultura e restauração'!E1052+'Silvicultura e restauração'!E1094+'Silvicultura e restauração'!E1136+'Silvicultura e restauração'!E1178+'Silvicultura e restauração'!E1262+'Silvicultura e restauração'!E1304+'Silvicultura e restauração'!E1346+'Silvicultura e restauração'!E1388+'Silvicultura e restauração'!E1430)/1000*Controle!$N$15</f>
        <v>486.93968982377055</v>
      </c>
      <c r="F12" s="191">
        <f ca="1">$D12*(Volume!F$69+Volume!F$154)/1000+$D12*('Silvicultura e restauração'!F$968+'Silvicultura e restauração'!F$1010+'Silvicultura e restauração'!F1052+'Silvicultura e restauração'!F1094+'Silvicultura e restauração'!F1136+'Silvicultura e restauração'!F1178+'Silvicultura e restauração'!F1262+'Silvicultura e restauração'!F1304+'Silvicultura e restauração'!F1346+'Silvicultura e restauração'!F1388+'Silvicultura e restauração'!F1430)/1000*Controle!$N$15</f>
        <v>486.93968982377055</v>
      </c>
      <c r="G12" s="191">
        <f ca="1">$D12*(Volume!G$69+Volume!G$154)/1000+$D12*('Silvicultura e restauração'!G$968+'Silvicultura e restauração'!G$1010+'Silvicultura e restauração'!G1052+'Silvicultura e restauração'!G1094+'Silvicultura e restauração'!G1136+'Silvicultura e restauração'!G1178+'Silvicultura e restauração'!G1262+'Silvicultura e restauração'!G1304+'Silvicultura e restauração'!G1346+'Silvicultura e restauração'!G1388+'Silvicultura e restauração'!G1430)/1000*Controle!$N$15</f>
        <v>486.93968982377038</v>
      </c>
      <c r="H12" s="191">
        <f ca="1">$D12*(Volume!H$69+Volume!H$154)/1000+$D12*('Silvicultura e restauração'!H$968+'Silvicultura e restauração'!H$1010+'Silvicultura e restauração'!H1052+'Silvicultura e restauração'!H1094+'Silvicultura e restauração'!H1136+'Silvicultura e restauração'!H1178+'Silvicultura e restauração'!H1262+'Silvicultura e restauração'!H1304+'Silvicultura e restauração'!H1346+'Silvicultura e restauração'!H1388+'Silvicultura e restauração'!H1430)/1000*Controle!$N$15</f>
        <v>486.93968982377038</v>
      </c>
      <c r="I12" s="191">
        <f ca="1">$D12*(Volume!I$69+Volume!I$154)/1000+$D12*('Silvicultura e restauração'!I$968+'Silvicultura e restauração'!I$1010+'Silvicultura e restauração'!I1052+'Silvicultura e restauração'!I1094+'Silvicultura e restauração'!I1136+'Silvicultura e restauração'!I1178+'Silvicultura e restauração'!I1262+'Silvicultura e restauração'!I1304+'Silvicultura e restauração'!I1346+'Silvicultura e restauração'!I1388+'Silvicultura e restauração'!I1430)/1000*Controle!$N$15</f>
        <v>486.93964970275135</v>
      </c>
      <c r="J12" s="191">
        <f ca="1">$D12*(Volume!J$69+Volume!J$154)/1000+$D12*('Silvicultura e restauração'!J$968+'Silvicultura e restauração'!J$1010+'Silvicultura e restauração'!J1052+'Silvicultura e restauração'!J1094+'Silvicultura e restauração'!J1136+'Silvicultura e restauração'!J1178+'Silvicultura e restauração'!J1262+'Silvicultura e restauração'!J1304+'Silvicultura e restauração'!J1346+'Silvicultura e restauração'!J1388+'Silvicultura e restauração'!J1430)/1000*Controle!$N$15</f>
        <v>486.9396497027513</v>
      </c>
      <c r="K12" s="191">
        <f ca="1">$D12*(Volume!K$69+Volume!K$154)/1000+$D12*('Silvicultura e restauração'!K$968+'Silvicultura e restauração'!K$1010+'Silvicultura e restauração'!K1052+'Silvicultura e restauração'!K1094+'Silvicultura e restauração'!K1136+'Silvicultura e restauração'!K1178+'Silvicultura e restauração'!K1262+'Silvicultura e restauração'!K1304+'Silvicultura e restauração'!K1346+'Silvicultura e restauração'!K1388+'Silvicultura e restauração'!K1430)/1000*Controle!$N$15</f>
        <v>486.9396497027513</v>
      </c>
      <c r="L12" s="191">
        <f ca="1">$D12*(Volume!L$69+Volume!L$154)/1000+$D12*('Silvicultura e restauração'!L$968+'Silvicultura e restauração'!L$1010+'Silvicultura e restauração'!L1052+'Silvicultura e restauração'!L1094+'Silvicultura e restauração'!L1136+'Silvicultura e restauração'!L1178+'Silvicultura e restauração'!L1262+'Silvicultura e restauração'!L1304+'Silvicultura e restauração'!L1346+'Silvicultura e restauração'!L1388+'Silvicultura e restauração'!L1430)/1000*Controle!$N$15</f>
        <v>0</v>
      </c>
      <c r="M12" s="191">
        <f ca="1">$D12*(Volume!M$69+Volume!M$154)/1000+$D12*('Silvicultura e restauração'!M$968+'Silvicultura e restauração'!M$1010+'Silvicultura e restauração'!M1052+'Silvicultura e restauração'!M1094+'Silvicultura e restauração'!M1136+'Silvicultura e restauração'!M1178+'Silvicultura e restauração'!M1262+'Silvicultura e restauração'!M1304+'Silvicultura e restauração'!M1346+'Silvicultura e restauração'!M1388+'Silvicultura e restauração'!M1430)/1000*Controle!$N$15</f>
        <v>1.3952946060097311</v>
      </c>
      <c r="N12" s="191">
        <f ca="1">$D12*(Volume!N$69+Volume!N$154)/1000+$D12*('Silvicultura e restauração'!N$968+'Silvicultura e restauração'!N$1010+'Silvicultura e restauração'!N1052+'Silvicultura e restauração'!N1094+'Silvicultura e restauração'!N1136+'Silvicultura e restauração'!N1178+'Silvicultura e restauração'!N1262+'Silvicultura e restauração'!N1304+'Silvicultura e restauração'!N1346+'Silvicultura e restauração'!N1388+'Silvicultura e restauração'!N1430)/1000*Controle!$N$15</f>
        <v>3.5135764220310612</v>
      </c>
      <c r="O12" s="191">
        <f ca="1">$D12*(Volume!O$69+Volume!O$154)/1000+$D12*('Silvicultura e restauração'!O$968+'Silvicultura e restauração'!O$1010+'Silvicultura e restauração'!O1052+'Silvicultura e restauração'!O1094+'Silvicultura e restauração'!O1136+'Silvicultura e restauração'!O1178+'Silvicultura e restauração'!O1262+'Silvicultura e restauração'!O1304+'Silvicultura e restauração'!O1346+'Silvicultura e restauração'!O1388+'Silvicultura e restauração'!O1430)/1000*Controle!$N$15</f>
        <v>8.9138475490364897</v>
      </c>
      <c r="P12" s="191">
        <f ca="1">$D12*(Volume!P$69+Volume!P$154)/1000+$D12*('Silvicultura e restauração'!P$968+'Silvicultura e restauração'!P$1010+'Silvicultura e restauração'!P1052+'Silvicultura e restauração'!P1094+'Silvicultura e restauração'!P1136+'Silvicultura e restauração'!P1178+'Silvicultura e restauração'!P1262+'Silvicultura e restauração'!P1304+'Silvicultura e restauração'!P1346+'Silvicultura e restauração'!P1388+'Silvicultura e restauração'!P1430)/1000*Controle!$N$15</f>
        <v>8.9138475490364897</v>
      </c>
      <c r="Q12" s="191">
        <f ca="1">$D12*(Volume!Q$69+Volume!Q$154)/1000+$D12*('Silvicultura e restauração'!Q$968+'Silvicultura e restauração'!Q$1010+'Silvicultura e restauração'!Q1052+'Silvicultura e restauração'!Q1094+'Silvicultura e restauração'!Q1136+'Silvicultura e restauração'!Q1178+'Silvicultura e restauração'!Q1262+'Silvicultura e restauração'!Q1304+'Silvicultura e restauração'!Q1346+'Silvicultura e restauração'!Q1388+'Silvicultura e restauração'!Q1430)/1000*Controle!$N$15</f>
        <v>11.733440848701273</v>
      </c>
      <c r="R12" s="191">
        <f ca="1">$D12*(Volume!R$69+Volume!R$154)/1000+$D12*('Silvicultura e restauração'!R$968+'Silvicultura e restauração'!R$1010+'Silvicultura e restauração'!R1052+'Silvicultura e restauração'!R1094+'Silvicultura e restauração'!R1136+'Silvicultura e restauração'!R1178+'Silvicultura e restauração'!R1262+'Silvicultura e restauração'!R1304+'Silvicultura e restauração'!R1346+'Silvicultura e restauração'!R1388+'Silvicultura e restauração'!R1430)/1000*Controle!$N$15</f>
        <v>16.014038446177253</v>
      </c>
      <c r="S12" s="191">
        <f ca="1">$D12*(Volume!S$69+Volume!S$154)/1000+$D12*('Silvicultura e restauração'!S$968+'Silvicultura e restauração'!S$1010+'Silvicultura e restauração'!S1052+'Silvicultura e restauração'!S1094+'Silvicultura e restauração'!S1136+'Silvicultura e restauração'!S1178+'Silvicultura e restauração'!S1262+'Silvicultura e restauração'!S1304+'Silvicultura e restauração'!S1346+'Silvicultura e restauração'!S1388+'Silvicultura e restauração'!S1430)/1000*Controle!$N$15</f>
        <v>26.926839300690936</v>
      </c>
      <c r="T12" s="191">
        <f ca="1">$D12*(Volume!T$69+Volume!T$154)/1000+$D12*('Silvicultura e restauração'!T$968+'Silvicultura e restauração'!T$1010+'Silvicultura e restauração'!T1052+'Silvicultura e restauração'!T1094+'Silvicultura e restauração'!T1136+'Silvicultura e restauração'!T1178+'Silvicultura e restauração'!T1262+'Silvicultura e restauração'!T1304+'Silvicultura e restauração'!T1346+'Silvicultura e restauração'!T1388+'Silvicultura e restauração'!T1430)/1000*Controle!$N$15</f>
        <v>18.012992470633829</v>
      </c>
      <c r="U12" s="191">
        <f ca="1">$D12*(Volume!U$69+Volume!U$154)/1000+$D12*('Silvicultura e restauração'!U$968+'Silvicultura e restauração'!U$1010+'Silvicultura e restauração'!U1052+'Silvicultura e restauração'!U1094+'Silvicultura e restauração'!U1136+'Silvicultura e restauração'!U1178+'Silvicultura e restauração'!U1262+'Silvicultura e restauração'!U1304+'Silvicultura e restauração'!U1346+'Silvicultura e restauração'!U1388+'Silvicultura e restauração'!U1430)/1000*Controle!$N$15</f>
        <v>18.01299101772921</v>
      </c>
      <c r="V12" s="191">
        <f ca="1">$D12*(Volume!V$69+Volume!V$154)/1000+$D12*('Silvicultura e restauração'!V$968+'Silvicultura e restauração'!V$1010+'Silvicultura e restauração'!V1052+'Silvicultura e restauração'!V1094+'Silvicultura e restauração'!V1136+'Silvicultura e restauração'!V1178+'Silvicultura e restauração'!V1262+'Silvicultura e restauração'!V1304+'Silvicultura e restauração'!V1346+'Silvicultura e restauração'!V1388+'Silvicultura e restauração'!V1430)/1000*Controle!$N$15</f>
        <v>18.012991017729206</v>
      </c>
      <c r="W12" s="191">
        <f ca="1">$D12*(Volume!W$69+Volume!W$154)/1000+$D12*('Silvicultura e restauração'!W$968+'Silvicultura e restauração'!W$1010+'Silvicultura e restauração'!W1052+'Silvicultura e restauração'!W1094+'Silvicultura e restauração'!W1136+'Silvicultura e restauração'!W1178+'Silvicultura e restauração'!W1262+'Silvicultura e restauração'!W1304+'Silvicultura e restauração'!W1346+'Silvicultura e restauração'!W1388+'Silvicultura e restauração'!W1430)/1000*Controle!$N$15</f>
        <v>31.241867388102666</v>
      </c>
      <c r="X12" s="191">
        <f ca="1">$D12*(Volume!X$69+Volume!X$154)/1000+$D12*('Silvicultura e restauração'!X$968+'Silvicultura e restauração'!X$1010+'Silvicultura e restauração'!X1052+'Silvicultura e restauração'!X1094+'Silvicultura e restauração'!X1136+'Silvicultura e restauração'!X1178+'Silvicultura e restauração'!X1262+'Silvicultura e restauração'!X1304+'Silvicultura e restauração'!X1346+'Silvicultura e restauração'!X1388+'Silvicultura e restauração'!X1430)/1000*Controle!$N$15</f>
        <v>33.312440186258321</v>
      </c>
      <c r="Y12" s="191">
        <f ca="1">$D12*(Volume!Y$69+Volume!Y$154)/1000+$D12*('Silvicultura e restauração'!Y$968+'Silvicultura e restauração'!Y$1010+'Silvicultura e restauração'!Y1052+'Silvicultura e restauração'!Y1094+'Silvicultura e restauração'!Y1136+'Silvicultura e restauração'!Y1178+'Silvicultura e restauração'!Y1262+'Silvicultura e restauração'!Y1304+'Silvicultura e restauração'!Y1346+'Silvicultura e restauração'!Y1388+'Silvicultura e restauração'!Y1430)/1000*Controle!$N$15</f>
        <v>84.5127521475832</v>
      </c>
      <c r="Z12" s="191">
        <f ca="1">$D12*(Volume!Z$69+Volume!Z$154)/1000+$D12*('Silvicultura e restauração'!Z$968+'Silvicultura e restauração'!Z$1010+'Silvicultura e restauração'!Z1052+'Silvicultura e restauração'!Z1094+'Silvicultura e restauração'!Z1136+'Silvicultura e restauração'!Z1178+'Silvicultura e restauração'!Z1262+'Silvicultura e restauração'!Z1304+'Silvicultura e restauração'!Z1346+'Silvicultura e restauração'!Z1388+'Silvicultura e restauração'!Z1430)/1000*Controle!$N$15</f>
        <v>84.5127521475832</v>
      </c>
      <c r="AA12" s="191">
        <f ca="1">$D12*(Volume!AA$69+Volume!AA$154)/1000+$D12*('Silvicultura e restauração'!AA$968+'Silvicultura e restauração'!AA$1010+'Silvicultura e restauração'!AA1052+'Silvicultura e restauração'!AA1094+'Silvicultura e restauração'!AA1136+'Silvicultura e restauração'!AA1178+'Silvicultura e restauração'!AA1262+'Silvicultura e restauração'!AA1304+'Silvicultura e restauração'!AA1346+'Silvicultura e restauração'!AA1388+'Silvicultura e restauração'!AA1430)/1000*Controle!$N$15</f>
        <v>84.512745330894205</v>
      </c>
      <c r="AB12" s="191">
        <f ca="1">$D12*(Volume!AB$69+Volume!AB$154)/1000+$D12*('Silvicultura e restauração'!AB$968+'Silvicultura e restauração'!AB$1010+'Silvicultura e restauração'!AB1052+'Silvicultura e restauração'!AB1094+'Silvicultura e restauração'!AB1136+'Silvicultura e restauração'!AB1178+'Silvicultura e restauração'!AB1262+'Silvicultura e restauração'!AB1304+'Silvicultura e restauração'!AB1346+'Silvicultura e restauração'!AB1388+'Silvicultura e restauração'!AB1430)/1000*Controle!$N$15</f>
        <v>84.512745330894177</v>
      </c>
      <c r="AC12" s="191">
        <f ca="1">$D12*(Volume!AC$69+Volume!AC$154)/1000+$D12*('Silvicultura e restauração'!AC$968+'Silvicultura e restauração'!AC$1010+'Silvicultura e restauração'!AC1052+'Silvicultura e restauração'!AC1094+'Silvicultura e restauração'!AC1136+'Silvicultura e restauração'!AC1178+'Silvicultura e restauração'!AC1262+'Silvicultura e restauração'!AC1304+'Silvicultura e restauração'!AC1346+'Silvicultura e restauração'!AC1388+'Silvicultura e restauração'!AC1430)/1000*Controle!$N$15</f>
        <v>84.512745330894177</v>
      </c>
      <c r="AD12" s="191">
        <f ca="1">$D12*(Volume!AD$69+Volume!AD$154)/1000+$D12*('Silvicultura e restauração'!AD$968+'Silvicultura e restauração'!AD$1010+'Silvicultura e restauração'!AD1052+'Silvicultura e restauração'!AD1094+'Silvicultura e restauração'!AD1136+'Silvicultura e restauração'!AD1178+'Silvicultura e restauração'!AD1262+'Silvicultura e restauração'!AD1304+'Silvicultura e restauração'!AD1346+'Silvicultura e restauração'!AD1388+'Silvicultura e restauração'!AD1430)/1000*Controle!$N$15</f>
        <v>21.145963023709303</v>
      </c>
      <c r="AE12" s="191">
        <f ca="1">$D12*(Volume!AE$69+Volume!AE$154)/1000+$D12*('Silvicultura e restauração'!AE$968+'Silvicultura e restauração'!AE$1010+'Silvicultura e restauração'!AE1052+'Silvicultura e restauração'!AE1094+'Silvicultura e restauração'!AE1136+'Silvicultura e restauração'!AE1178+'Silvicultura e restauração'!AE1262+'Silvicultura e restauração'!AE1304+'Silvicultura e restauração'!AE1346+'Silvicultura e restauração'!AE1388+'Silvicultura e restauração'!AE1430)/1000*Controle!$N$15</f>
        <v>53.248938812802585</v>
      </c>
      <c r="AF12" s="191">
        <f ca="1">$D12*(Volume!AF$69+Volume!AF$154)/1000+$D12*('Silvicultura e restauração'!AF$968+'Silvicultura e restauração'!AF$1010+'Silvicultura e restauração'!AF1052+'Silvicultura e restauração'!AF1094+'Silvicultura e restauração'!AF1136+'Silvicultura e restauração'!AF1178+'Silvicultura e restauração'!AF1262+'Silvicultura e restauração'!AF1304+'Silvicultura e restauração'!AF1346+'Silvicultura e restauração'!AF1388+'Silvicultura e restauração'!AF1430)/1000*Controle!$N$15</f>
        <v>135.09110539024962</v>
      </c>
      <c r="AG12" s="191">
        <f ca="1">$D12*(Volume!AG$69+Volume!AG$154)/1000+$D12*('Silvicultura e restauração'!AG$968+'Silvicultura e restauração'!AG$1010+'Silvicultura e restauração'!AG1052+'Silvicultura e restauração'!AG1094+'Silvicultura e restauração'!AG1136+'Silvicultura e restauração'!AG1178+'Silvicultura e restauração'!AG1262+'Silvicultura e restauração'!AG1304+'Silvicultura e restauração'!AG1346+'Silvicultura e restauração'!AG1388+'Silvicultura e restauração'!AG1430)/1000*Controle!$N$15</f>
        <v>135.09110539024962</v>
      </c>
      <c r="AH12" s="191">
        <f ca="1">$D12*(Volume!AH$69+Volume!AH$154)/1000+$D12*('Silvicultura e restauração'!AH$968+'Silvicultura e restauração'!AH$1010+'Silvicultura e restauração'!AH1052+'Silvicultura e restauração'!AH1094+'Silvicultura e restauração'!AH1136+'Silvicultura e restauração'!AH1178+'Silvicultura e restauração'!AH1262+'Silvicultura e restauração'!AH1304+'Silvicultura e restauração'!AH1346+'Silvicultura e restauração'!AH1388+'Silvicultura e restauração'!AH1430)/1000*Controle!$N$15</f>
        <v>135.09109449397624</v>
      </c>
      <c r="AI12" s="191">
        <f ca="1">$D12*(Volume!AI$69+Volume!AI$154)/1000+$D12*('Silvicultura e restauração'!AI$968+'Silvicultura e restauração'!AI$1010+'Silvicultura e restauração'!AI1052+'Silvicultura e restauração'!AI1094+'Silvicultura e restauração'!AI1136+'Silvicultura e restauração'!AI1178+'Silvicultura e restauração'!AI1262+'Silvicultura e restauração'!AI1304+'Silvicultura e restauração'!AI1346+'Silvicultura e restauração'!AI1388+'Silvicultura e restauração'!AI1430)/1000*Controle!$N$15</f>
        <v>135.09109449397619</v>
      </c>
      <c r="AJ12" s="191">
        <f ca="1">$D12*(Volume!AJ$69+Volume!AJ$154)/1000+$D12*('Silvicultura e restauração'!AJ$968+'Silvicultura e restauração'!AJ$1010+'Silvicultura e restauração'!AJ1052+'Silvicultura e restauração'!AJ1094+'Silvicultura e restauração'!AJ1136+'Silvicultura e restauração'!AJ1178+'Silvicultura e restauração'!AJ1262+'Silvicultura e restauração'!AJ1304+'Silvicultura e restauração'!AJ1346+'Silvicultura e restauração'!AJ1388+'Silvicultura e restauração'!AJ1430)/1000*Controle!$N$15</f>
        <v>135.09109449397619</v>
      </c>
      <c r="AK12" s="191">
        <f ca="1">$D12*(Volume!AK$69+Volume!AK$154)/1000+$D12*('Silvicultura e restauração'!AK$968+'Silvicultura e restauração'!AK$1010+'Silvicultura e restauração'!AK1052+'Silvicultura e restauração'!AK1094+'Silvicultura e restauração'!AK1136+'Silvicultura e restauração'!AK1178+'Silvicultura e restauração'!AK1262+'Silvicultura e restauração'!AK1304+'Silvicultura e restauração'!AK1346+'Silvicultura e restauração'!AK1388+'Silvicultura e restauração'!AK1430)/1000*Controle!$N$15</f>
        <v>0</v>
      </c>
      <c r="AL12" s="191">
        <f ca="1">$D12*(Volume!AL$69+Volume!AL$154)/1000+$D12*('Silvicultura e restauração'!AL$968+'Silvicultura e restauração'!AL$1010+'Silvicultura e restauração'!AL1052+'Silvicultura e restauração'!AL1094+'Silvicultura e restauração'!AL1136+'Silvicultura e restauração'!AL1178+'Silvicultura e restauração'!AL1262+'Silvicultura e restauração'!AL1304+'Silvicultura e restauração'!AL1346+'Silvicultura e restauração'!AL1388+'Silvicultura e restauração'!AL1430)/1000*Controle!$N$15</f>
        <v>0</v>
      </c>
      <c r="AM12" s="191">
        <f ca="1">$D12*(Volume!AM$69+Volume!AM$154)/1000+$D12*('Silvicultura e restauração'!AM$968+'Silvicultura e restauração'!AM$1010+'Silvicultura e restauração'!AM1052+'Silvicultura e restauração'!AM1094+'Silvicultura e restauração'!AM1136+'Silvicultura e restauração'!AM1178+'Silvicultura e restauração'!AM1262+'Silvicultura e restauração'!AM1304+'Silvicultura e restauração'!AM1346+'Silvicultura e restauração'!AM1388+'Silvicultura e restauração'!AM1430)/1000*Controle!$N$15</f>
        <v>0</v>
      </c>
      <c r="AN12" s="191">
        <f ca="1">$D12*(Volume!AN$69+Volume!AN$154)/1000+$D12*('Silvicultura e restauração'!AN$968+'Silvicultura e restauração'!AN$1010+'Silvicultura e restauração'!AN1052+'Silvicultura e restauração'!AN1094+'Silvicultura e restauração'!AN1136+'Silvicultura e restauração'!AN1178+'Silvicultura e restauração'!AN1262+'Silvicultura e restauração'!AN1304+'Silvicultura e restauração'!AN1346+'Silvicultura e restauração'!AN1388+'Silvicultura e restauração'!AN1430)/1000*Controle!$N$15</f>
        <v>0</v>
      </c>
      <c r="AO12" s="191">
        <f ca="1">$D12*(Volume!AO$69+Volume!AO$154)/1000+$D12*('Silvicultura e restauração'!AO$968+'Silvicultura e restauração'!AO$1010+'Silvicultura e restauração'!AO1052+'Silvicultura e restauração'!AO1094+'Silvicultura e restauração'!AO1136+'Silvicultura e restauração'!AO1178+'Silvicultura e restauração'!AO1262+'Silvicultura e restauração'!AO1304+'Silvicultura e restauração'!AO1346+'Silvicultura e restauração'!AO1388+'Silvicultura e restauração'!AO1430)/1000*Controle!$N$15</f>
        <v>0</v>
      </c>
      <c r="AP12" s="191">
        <f ca="1">$D12*(Volume!AP$69+Volume!AP$154)/1000+$D12*('Silvicultura e restauração'!AP$968+'Silvicultura e restauração'!AP$1010+'Silvicultura e restauração'!AP1052+'Silvicultura e restauração'!AP1094+'Silvicultura e restauração'!AP1136+'Silvicultura e restauração'!AP1178+'Silvicultura e restauração'!AP1262+'Silvicultura e restauração'!AP1304+'Silvicultura e restauração'!AP1346+'Silvicultura e restauração'!AP1388+'Silvicultura e restauração'!AP1430)/1000*Controle!$N$15</f>
        <v>0</v>
      </c>
      <c r="AQ12" s="191">
        <f ca="1">$D12*(Volume!AQ$69+Volume!AQ$154)/1000+$D12*('Silvicultura e restauração'!AQ$968+'Silvicultura e restauração'!AQ$1010+'Silvicultura e restauração'!AQ1052+'Silvicultura e restauração'!AQ1094+'Silvicultura e restauração'!AQ1136+'Silvicultura e restauração'!AQ1178+'Silvicultura e restauração'!AQ1262+'Silvicultura e restauração'!AQ1304+'Silvicultura e restauração'!AQ1346+'Silvicultura e restauração'!AQ1388+'Silvicultura e restauração'!AQ1430)/1000*Controle!$N$15</f>
        <v>0</v>
      </c>
      <c r="AR12" s="191">
        <f ca="1">$D12*(Volume!AR$69+Volume!AR$154)/1000+$D12*('Silvicultura e restauração'!AR$968+'Silvicultura e restauração'!AR$1010+'Silvicultura e restauração'!AR1052+'Silvicultura e restauração'!AR1094+'Silvicultura e restauração'!AR1136+'Silvicultura e restauração'!AR1178+'Silvicultura e restauração'!AR1262+'Silvicultura e restauração'!AR1304+'Silvicultura e restauração'!AR1346+'Silvicultura e restauração'!AR1388+'Silvicultura e restauração'!AR1430)/1000*Controle!$N$15</f>
        <v>0</v>
      </c>
      <c r="AS12" s="191">
        <f t="shared" ca="1" si="4"/>
        <v>4776.9960115922613</v>
      </c>
    </row>
    <row r="13" spans="1:45" outlineLevel="2">
      <c r="B13" s="144" t="s">
        <v>627</v>
      </c>
      <c r="D13" s="217"/>
      <c r="E13" s="191">
        <f>(Volume!E173/1000)*Premissas!$D$71/1000</f>
        <v>828.24465047945523</v>
      </c>
      <c r="F13" s="191">
        <f>(Volume!F173/1000)*Premissas!$D$71/1000</f>
        <v>828.24465047945523</v>
      </c>
      <c r="G13" s="191">
        <f>(Volume!G173/1000)*Premissas!$D$71/1000</f>
        <v>828.24465047945523</v>
      </c>
      <c r="H13" s="191">
        <f>(Volume!H173/1000)*Premissas!$D$71/1000</f>
        <v>828.24465047945523</v>
      </c>
      <c r="I13" s="191">
        <f>(Volume!I173/1000)*Premissas!$D$71/1000</f>
        <v>0</v>
      </c>
      <c r="J13" s="191">
        <f>(Volume!J173/1000)*Premissas!$D$71/1000</f>
        <v>0</v>
      </c>
      <c r="K13" s="191">
        <f>(Volume!K173/1000)*Premissas!$D$71/1000</f>
        <v>0</v>
      </c>
      <c r="L13" s="191">
        <f>(Volume!L173/1000)*Premissas!$D$71/1000</f>
        <v>0</v>
      </c>
      <c r="M13" s="191">
        <f>(Volume!M173/1000)*Premissas!$D$71/1000</f>
        <v>0</v>
      </c>
      <c r="N13" s="191">
        <f>(Volume!N173/1000)*Premissas!$D$71/1000</f>
        <v>0</v>
      </c>
      <c r="O13" s="191">
        <f>(Volume!O173/1000)*Premissas!$D$71/1000</f>
        <v>0</v>
      </c>
      <c r="P13" s="191">
        <f>(Volume!P173/1000)*Premissas!$D$71/1000</f>
        <v>0</v>
      </c>
      <c r="Q13" s="191">
        <f>(Volume!Q173/1000)*Premissas!$D$71/1000</f>
        <v>0</v>
      </c>
      <c r="R13" s="191">
        <f>(Volume!R173/1000)*Premissas!$D$71/1000</f>
        <v>0</v>
      </c>
      <c r="S13" s="191">
        <f>(Volume!S173/1000)*Premissas!$D$71/1000</f>
        <v>0</v>
      </c>
      <c r="T13" s="191">
        <f>(Volume!T173/1000)*Premissas!$D$71/1000</f>
        <v>0</v>
      </c>
      <c r="U13" s="191">
        <f>(Volume!U173/1000)*Premissas!$D$71/1000</f>
        <v>0</v>
      </c>
      <c r="V13" s="191">
        <f>(Volume!V173/1000)*Premissas!$D$71/1000</f>
        <v>0</v>
      </c>
      <c r="W13" s="191">
        <f>(Volume!W173/1000)*Premissas!$D$71/1000</f>
        <v>0</v>
      </c>
      <c r="X13" s="191">
        <f>(Volume!X173/1000)*Premissas!$D$71/1000</f>
        <v>0</v>
      </c>
      <c r="Y13" s="191">
        <f>(Volume!Y173/1000)*Premissas!$D$71/1000</f>
        <v>0</v>
      </c>
      <c r="Z13" s="191">
        <f>(Volume!Z173/1000)*Premissas!$D$71/1000</f>
        <v>0</v>
      </c>
      <c r="AA13" s="191">
        <f>(Volume!AA173/1000)*Premissas!$D$71/1000</f>
        <v>0</v>
      </c>
      <c r="AB13" s="191">
        <f>(Volume!AB173/1000)*Premissas!$D$71/1000</f>
        <v>0</v>
      </c>
      <c r="AC13" s="191">
        <f>(Volume!AC173/1000)*Premissas!$D$71/1000</f>
        <v>0</v>
      </c>
      <c r="AD13" s="191">
        <f>(Volume!AD173/1000)*Premissas!$D$71/1000</f>
        <v>0</v>
      </c>
      <c r="AE13" s="191">
        <f>(Volume!AE173/1000)*Premissas!$D$71/1000</f>
        <v>0</v>
      </c>
      <c r="AF13" s="191">
        <f>(Volume!AF173/1000)*Premissas!$D$71/1000</f>
        <v>0</v>
      </c>
      <c r="AG13" s="191">
        <f>(Volume!AG173/1000)*Premissas!$D$71/1000</f>
        <v>0</v>
      </c>
      <c r="AH13" s="191">
        <f>(Volume!AH173/1000)*Premissas!$D$71/1000</f>
        <v>0</v>
      </c>
      <c r="AI13" s="191">
        <f>(Volume!AI173/1000)*Premissas!$D$71/1000</f>
        <v>0</v>
      </c>
      <c r="AJ13" s="191">
        <f>(Volume!AJ173/1000)*Premissas!$D$71/1000</f>
        <v>0</v>
      </c>
      <c r="AK13" s="191">
        <f>(Volume!AK173/1000)*Premissas!$D$71/1000</f>
        <v>0</v>
      </c>
      <c r="AL13" s="191">
        <f>(Volume!AL173/1000)*Premissas!$D$71/1000</f>
        <v>0</v>
      </c>
      <c r="AM13" s="191">
        <f>(Volume!AM173/1000)*Premissas!$D$71/1000</f>
        <v>0</v>
      </c>
      <c r="AN13" s="191">
        <f>(Volume!AN173/1000)*Premissas!$D$71/1000</f>
        <v>0</v>
      </c>
      <c r="AO13" s="191">
        <f>(Volume!AO173/1000)*Premissas!$D$71/1000</f>
        <v>0</v>
      </c>
      <c r="AP13" s="191">
        <f>(Volume!AP173/1000)*Premissas!$D$71/1000</f>
        <v>0</v>
      </c>
      <c r="AQ13" s="191">
        <f>(Volume!AQ173/1000)*Premissas!$D$71/1000</f>
        <v>0</v>
      </c>
      <c r="AR13" s="191">
        <f>(Volume!AR173/1000)*Premissas!$D$71/1000</f>
        <v>0</v>
      </c>
      <c r="AS13" s="191">
        <f t="shared" si="4"/>
        <v>3312.9786019178209</v>
      </c>
    </row>
    <row r="14" spans="1:45" outlineLevel="2">
      <c r="B14" s="144" t="s">
        <v>630</v>
      </c>
      <c r="D14" s="217"/>
      <c r="E14" s="191">
        <f ca="1">Volume!E163*Premissas!$D$72*E$5/1000+'Silvicultura e restauração'!E1220*Premissas!$D$72*E$5/1000*Controle!$N$15</f>
        <v>0</v>
      </c>
      <c r="F14" s="191">
        <f ca="1">Volume!F163*Premissas!$D$72*F$5/1000+'Silvicultura e restauração'!F1220*Premissas!$D$72*F$5/1000*Controle!$N$15</f>
        <v>0</v>
      </c>
      <c r="G14" s="191">
        <f ca="1">Volume!G163*Premissas!$D$72*G$5/1000+'Silvicultura e restauração'!G1220*Premissas!$D$72*G$5/1000*Controle!$N$15</f>
        <v>0</v>
      </c>
      <c r="H14" s="191">
        <f ca="1">Volume!H163*Premissas!$D$72*H$5/1000+'Silvicultura e restauração'!H1220*Premissas!$D$72*H$5/1000*Controle!$N$15</f>
        <v>0</v>
      </c>
      <c r="I14" s="191">
        <f ca="1">Volume!I163*Premissas!$D$72*I$5/1000+'Silvicultura e restauração'!I1220*Premissas!$D$72*I$5/1000*Controle!$N$15</f>
        <v>0</v>
      </c>
      <c r="J14" s="191">
        <f ca="1">Volume!J163*Premissas!$D$72*J$5/1000+'Silvicultura e restauração'!J1220*Premissas!$D$72*J$5/1000*Controle!$N$15</f>
        <v>0</v>
      </c>
      <c r="K14" s="191">
        <f ca="1">Volume!K163*Premissas!$D$72*K$5/1000+'Silvicultura e restauração'!K1220*Premissas!$D$72*K$5/1000*Controle!$N$15</f>
        <v>0</v>
      </c>
      <c r="L14" s="191">
        <f ca="1">Volume!L163*Premissas!$D$72*L$5/1000+'Silvicultura e restauração'!L1220*Premissas!$D$72*L$5/1000*Controle!$N$15</f>
        <v>0</v>
      </c>
      <c r="M14" s="191">
        <f ca="1">Volume!M163*Premissas!$D$72*M$5/1000+'Silvicultura e restauração'!M1220*Premissas!$D$72*M$5/1000*Controle!$N$15</f>
        <v>0</v>
      </c>
      <c r="N14" s="191">
        <f ca="1">Volume!N163*Premissas!$D$72*N$5/1000+'Silvicultura e restauração'!N1220*Premissas!$D$72*N$5/1000*Controle!$N$15</f>
        <v>0</v>
      </c>
      <c r="O14" s="191">
        <f ca="1">Volume!O163*Premissas!$D$72*O$5/1000+'Silvicultura e restauração'!O1220*Premissas!$D$72*O$5/1000*Controle!$N$15</f>
        <v>17.972952048086928</v>
      </c>
      <c r="P14" s="191">
        <f ca="1">Volume!P163*Premissas!$D$72*P$5/1000+'Silvicultura e restauração'!P1220*Premissas!$D$72*P$5/1000*Controle!$N$15</f>
        <v>63.231738456677611</v>
      </c>
      <c r="Q14" s="191">
        <f ca="1">Volume!Q163*Premissas!$D$72*Q$5/1000+'Silvicultura e restauração'!Q1220*Premissas!$D$72*Q$5/1000*Controle!$N$15</f>
        <v>178.05204513080278</v>
      </c>
      <c r="R14" s="191">
        <f ca="1">Volume!R163*Premissas!$D$72*R$5/1000+'Silvicultura e restauração'!R1220*Premissas!$D$72*R$5/1000*Controle!$N$15</f>
        <v>292.87235180492797</v>
      </c>
      <c r="S14" s="191">
        <f ca="1">Volume!S163*Premissas!$D$72*S$5/1000+'Silvicultura e restauração'!S1220*Premissas!$D$72*S$5/1000*Controle!$N$15</f>
        <v>407.69264921779609</v>
      </c>
      <c r="T14" s="191">
        <f ca="1">Volume!T163*Premissas!$D$72*T$5/1000+'Silvicultura e restauração'!T1220*Premissas!$D$72*T$5/1000*Controle!$N$15</f>
        <v>522.51294663066426</v>
      </c>
      <c r="U14" s="191">
        <f ca="1">Volume!U163*Premissas!$D$72*U$5/1000+'Silvicultura e restauração'!U1220*Premissas!$D$72*U$5/1000*Controle!$N$15</f>
        <v>637.33324404353232</v>
      </c>
      <c r="V14" s="191">
        <f ca="1">Volume!V163*Premissas!$D$72*V$5/1000+'Silvicultura e restauração'!V1220*Premissas!$D$72*V$5/1000*Controle!$N$15</f>
        <v>637.33324404353232</v>
      </c>
      <c r="W14" s="191">
        <f ca="1">Volume!W163*Premissas!$D$72*W$5/1000+'Silvicultura e restauração'!W1220*Premissas!$D$72*W$5/1000*Controle!$N$15</f>
        <v>637.33324404353232</v>
      </c>
      <c r="X14" s="191">
        <f ca="1">Volume!X163*Premissas!$D$72*X$5/1000+'Silvicultura e restauração'!X1220*Premissas!$D$72*X$5/1000*Controle!$N$15</f>
        <v>637.33324404353232</v>
      </c>
      <c r="Y14" s="191">
        <f ca="1">Volume!Y163*Premissas!$D$72*Y$5/1000+'Silvicultura e restauração'!Y1220*Premissas!$D$72*Y$5/1000*Controle!$N$15</f>
        <v>637.33324404353232</v>
      </c>
      <c r="Z14" s="191">
        <f ca="1">Volume!Z163*Premissas!$D$72*Z$5/1000+'Silvicultura e restauração'!Z1220*Premissas!$D$72*Z$5/1000*Controle!$N$15</f>
        <v>637.33324404353232</v>
      </c>
      <c r="AA14" s="191">
        <f ca="1">Volume!AA163*Premissas!$D$72*AA$5/1000+'Silvicultura e restauração'!AA1220*Premissas!$D$72*AA$5/1000*Controle!$N$15</f>
        <v>637.33324404353232</v>
      </c>
      <c r="AB14" s="191">
        <f ca="1">Volume!AB163*Premissas!$D$72*AB$5/1000+'Silvicultura e restauração'!AB1220*Premissas!$D$72*AB$5/1000*Controle!$N$15</f>
        <v>637.33324404353232</v>
      </c>
      <c r="AC14" s="191">
        <f ca="1">Volume!AC163*Premissas!$D$72*AC$5/1000+'Silvicultura e restauração'!AC1220*Premissas!$D$72*AC$5/1000*Controle!$N$15</f>
        <v>637.33324404353232</v>
      </c>
      <c r="AD14" s="191">
        <f ca="1">Volume!AD163*Premissas!$D$72*AD$5/1000+'Silvicultura e restauração'!AD1220*Premissas!$D$72*AD$5/1000*Controle!$N$15</f>
        <v>637.33324404353232</v>
      </c>
      <c r="AE14" s="191">
        <f ca="1">Volume!AE163*Premissas!$D$72*AE$5/1000+'Silvicultura e restauração'!AE1220*Premissas!$D$72*AE$5/1000*Controle!$N$15</f>
        <v>637.33324404353232</v>
      </c>
      <c r="AF14" s="191">
        <f ca="1">Volume!AF163*Premissas!$D$72*AF$5/1000+'Silvicultura e restauração'!AF1220*Premissas!$D$72*AF$5/1000*Controle!$N$15</f>
        <v>637.33324404353232</v>
      </c>
      <c r="AG14" s="191">
        <f ca="1">Volume!AG163*Premissas!$D$72*AG$5/1000+'Silvicultura e restauração'!AG1220*Premissas!$D$72*AG$5/1000*Controle!$N$15</f>
        <v>637.33324404353232</v>
      </c>
      <c r="AH14" s="191">
        <f ca="1">Volume!AH163*Premissas!$D$72*AH$5/1000+'Silvicultura e restauração'!AH1220*Premissas!$D$72*AH$5/1000*Controle!$N$15</f>
        <v>637.33324404353232</v>
      </c>
      <c r="AI14" s="191">
        <f ca="1">Volume!AI163*Premissas!$D$72*AI$5/1000+'Silvicultura e restauração'!AI1220*Premissas!$D$72*AI$5/1000*Controle!$N$15</f>
        <v>637.33324404353232</v>
      </c>
      <c r="AJ14" s="191">
        <f ca="1">Volume!AJ163*Premissas!$D$72*AJ$5/1000+'Silvicultura e restauração'!AJ1220*Premissas!$D$72*AJ$5/1000*Controle!$N$15</f>
        <v>637.33324404353232</v>
      </c>
      <c r="AK14" s="191">
        <f ca="1">Volume!AK163*Premissas!$D$72*AK$5/1000+'Silvicultura e restauração'!AK1220*Premissas!$D$72*AK$5/1000*Controle!$N$15</f>
        <v>637.33324404353232</v>
      </c>
      <c r="AL14" s="191">
        <f ca="1">Volume!AL163*Premissas!$D$72*AL$5/1000+'Silvicultura e restauração'!AL1220*Premissas!$D$72*AL$5/1000*Controle!$N$15</f>
        <v>637.33324404353232</v>
      </c>
      <c r="AM14" s="191">
        <f ca="1">Volume!AM163*Premissas!$D$72*AM$5/1000+'Silvicultura e restauração'!AM1220*Premissas!$D$72*AM$5/1000*Controle!$N$15</f>
        <v>637.33324404353232</v>
      </c>
      <c r="AN14" s="191">
        <f ca="1">Volume!AN163*Premissas!$D$72*AN$5/1000+'Silvicultura e restauração'!AN1220*Premissas!$D$72*AN$5/1000*Controle!$N$15</f>
        <v>0</v>
      </c>
      <c r="AO14" s="191">
        <f ca="1">Volume!AO163*Premissas!$D$72*AO$5/1000+'Silvicultura e restauração'!AO1220*Premissas!$D$72*AO$5/1000*Controle!$N$15</f>
        <v>0</v>
      </c>
      <c r="AP14" s="191">
        <f ca="1">Volume!AP163*Premissas!$D$72*AP$5/1000+'Silvicultura e restauração'!AP1220*Premissas!$D$72*AP$5/1000*Controle!$N$15</f>
        <v>0</v>
      </c>
      <c r="AQ14" s="191">
        <f ca="1">Volume!AQ163*Premissas!$D$72*AQ$5/1000+'Silvicultura e restauração'!AQ1220*Premissas!$D$72*AQ$5/1000*Controle!$N$15</f>
        <v>0</v>
      </c>
      <c r="AR14" s="191">
        <f ca="1">Volume!AR163*Premissas!$D$72*AR$5/1000+'Silvicultura e restauração'!AR1220*Premissas!$D$72*AR$5/1000*Controle!$N$15</f>
        <v>0</v>
      </c>
      <c r="AS14" s="191">
        <f t="shared" ca="1" si="4"/>
        <v>13591.666320116065</v>
      </c>
    </row>
    <row r="15" spans="1:45" hidden="1" outlineLevel="2">
      <c r="B15" s="144" t="s">
        <v>382</v>
      </c>
      <c r="D15" s="217"/>
      <c r="E15" s="191"/>
      <c r="F15" s="191"/>
      <c r="G15" s="191"/>
      <c r="H15" s="191"/>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1"/>
      <c r="AN15" s="191"/>
      <c r="AO15" s="191"/>
      <c r="AP15" s="191"/>
      <c r="AQ15" s="191"/>
      <c r="AR15" s="191"/>
      <c r="AS15" s="191">
        <f t="shared" si="4"/>
        <v>0</v>
      </c>
    </row>
    <row r="16" spans="1:45" hidden="1" outlineLevel="2">
      <c r="B16" s="144" t="s">
        <v>382</v>
      </c>
      <c r="D16" s="217"/>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f t="shared" si="4"/>
        <v>0</v>
      </c>
    </row>
    <row r="17" spans="2:45" s="174" customFormat="1" ht="5.25" customHeight="1" outlineLevel="1">
      <c r="C17" s="183"/>
      <c r="D17" s="184"/>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row>
    <row r="18" spans="2:45" outlineLevel="1">
      <c r="B18" s="187" t="s">
        <v>632</v>
      </c>
      <c r="C18" s="188"/>
      <c r="D18" s="189"/>
      <c r="E18" s="190">
        <f ca="1">SUM(E36:E41,E19,E27)</f>
        <v>2083.3888220295553</v>
      </c>
      <c r="F18" s="190">
        <f t="shared" ref="F18:AR18" ca="1" si="5">SUM(F36:F41,F19,F27)</f>
        <v>3815.3609473964507</v>
      </c>
      <c r="G18" s="190">
        <f t="shared" ca="1" si="5"/>
        <v>4362.2978567613591</v>
      </c>
      <c r="H18" s="190">
        <f t="shared" ca="1" si="5"/>
        <v>4271.1232991330644</v>
      </c>
      <c r="I18" s="190">
        <f t="shared" ca="1" si="5"/>
        <v>4014.505711762421</v>
      </c>
      <c r="J18" s="190">
        <f t="shared" ca="1" si="5"/>
        <v>4119.1802443249971</v>
      </c>
      <c r="K18" s="190">
        <f t="shared" ca="1" si="5"/>
        <v>4083.001067725661</v>
      </c>
      <c r="L18" s="190">
        <f t="shared" ca="1" si="5"/>
        <v>2330.6530509418726</v>
      </c>
      <c r="M18" s="190">
        <f t="shared" ca="1" si="5"/>
        <v>943.13600004035834</v>
      </c>
      <c r="N18" s="190">
        <f t="shared" ca="1" si="5"/>
        <v>481.41760483844911</v>
      </c>
      <c r="O18" s="190">
        <f t="shared" ca="1" si="5"/>
        <v>389.09163084612652</v>
      </c>
      <c r="P18" s="190">
        <f t="shared" ca="1" si="5"/>
        <v>328.28431548511401</v>
      </c>
      <c r="Q18" s="190">
        <f t="shared" ca="1" si="5"/>
        <v>304.69753693355318</v>
      </c>
      <c r="R18" s="190">
        <f t="shared" ca="1" si="5"/>
        <v>286.44748141512559</v>
      </c>
      <c r="S18" s="190">
        <f t="shared" ca="1" si="5"/>
        <v>293.69818680201053</v>
      </c>
      <c r="T18" s="190">
        <f t="shared" ca="1" si="5"/>
        <v>262.50207717666257</v>
      </c>
      <c r="U18" s="190">
        <f t="shared" ca="1" si="5"/>
        <v>262.50752655315262</v>
      </c>
      <c r="V18" s="190">
        <f t="shared" ca="1" si="5"/>
        <v>225.38902368896549</v>
      </c>
      <c r="W18" s="190">
        <f t="shared" ca="1" si="5"/>
        <v>242.04960713049985</v>
      </c>
      <c r="X18" s="190">
        <f t="shared" ca="1" si="5"/>
        <v>255.38381803574697</v>
      </c>
      <c r="Y18" s="190">
        <f t="shared" ca="1" si="5"/>
        <v>319.86601937936445</v>
      </c>
      <c r="Z18" s="190">
        <f t="shared" ca="1" si="5"/>
        <v>319.86601937936445</v>
      </c>
      <c r="AA18" s="190">
        <f t="shared" ca="1" si="5"/>
        <v>319.86601079435599</v>
      </c>
      <c r="AB18" s="190">
        <f t="shared" ca="1" si="5"/>
        <v>319.86601079435593</v>
      </c>
      <c r="AC18" s="190">
        <f t="shared" ca="1" si="5"/>
        <v>319.86601079435593</v>
      </c>
      <c r="AD18" s="190">
        <f t="shared" ca="1" si="5"/>
        <v>249.07826591632625</v>
      </c>
      <c r="AE18" s="190">
        <f t="shared" ca="1" si="5"/>
        <v>303.19839528580974</v>
      </c>
      <c r="AF18" s="190">
        <f t="shared" ca="1" si="5"/>
        <v>441.17029770848404</v>
      </c>
      <c r="AG18" s="190">
        <f t="shared" ca="1" si="5"/>
        <v>441.17029770848404</v>
      </c>
      <c r="AH18" s="190">
        <f t="shared" ca="1" si="5"/>
        <v>441.17027933922969</v>
      </c>
      <c r="AI18" s="190">
        <f t="shared" ca="1" si="5"/>
        <v>441.17027933922958</v>
      </c>
      <c r="AJ18" s="190">
        <f t="shared" ca="1" si="5"/>
        <v>441.17027933922958</v>
      </c>
      <c r="AK18" s="190">
        <f t="shared" ca="1" si="5"/>
        <v>213.42978703374644</v>
      </c>
      <c r="AL18" s="190">
        <f t="shared" ca="1" si="5"/>
        <v>213.42978703374644</v>
      </c>
      <c r="AM18" s="190">
        <f t="shared" ca="1" si="5"/>
        <v>213.42978703374644</v>
      </c>
      <c r="AN18" s="190">
        <f t="shared" ca="1" si="5"/>
        <v>0</v>
      </c>
      <c r="AO18" s="190">
        <f t="shared" ca="1" si="5"/>
        <v>0</v>
      </c>
      <c r="AP18" s="190">
        <f t="shared" ca="1" si="5"/>
        <v>0</v>
      </c>
      <c r="AQ18" s="190">
        <f t="shared" ca="1" si="5"/>
        <v>0</v>
      </c>
      <c r="AR18" s="190">
        <f t="shared" ca="1" si="5"/>
        <v>0</v>
      </c>
      <c r="AS18" s="190">
        <f t="shared" ref="AS18:AS39" ca="1" si="6">SUM(E18:AR18)</f>
        <v>38351.863335900991</v>
      </c>
    </row>
    <row r="19" spans="2:45" outlineLevel="2">
      <c r="B19" s="573" t="s">
        <v>579</v>
      </c>
      <c r="C19" s="575">
        <v>1000</v>
      </c>
      <c r="D19" s="574"/>
      <c r="E19" s="204">
        <f t="shared" ref="E19:AR19" si="7">E20*E26/1000</f>
        <v>30.810046903842498</v>
      </c>
      <c r="F19" s="204">
        <f t="shared" si="7"/>
        <v>30.810046903842498</v>
      </c>
      <c r="G19" s="204">
        <f t="shared" si="7"/>
        <v>30.81004690384249</v>
      </c>
      <c r="H19" s="204">
        <f t="shared" si="7"/>
        <v>30.81004690384249</v>
      </c>
      <c r="I19" s="204">
        <f t="shared" si="7"/>
        <v>30.81004438092031</v>
      </c>
      <c r="J19" s="204">
        <f t="shared" si="7"/>
        <v>30.810044380920303</v>
      </c>
      <c r="K19" s="204">
        <f t="shared" si="7"/>
        <v>30.810044380920303</v>
      </c>
      <c r="L19" s="204">
        <f t="shared" si="7"/>
        <v>0</v>
      </c>
      <c r="M19" s="204">
        <f t="shared" si="7"/>
        <v>0</v>
      </c>
      <c r="N19" s="204">
        <f t="shared" si="7"/>
        <v>0</v>
      </c>
      <c r="O19" s="204">
        <f t="shared" si="7"/>
        <v>0</v>
      </c>
      <c r="P19" s="204">
        <f t="shared" si="7"/>
        <v>0</v>
      </c>
      <c r="Q19" s="204">
        <f t="shared" si="7"/>
        <v>0</v>
      </c>
      <c r="R19" s="204">
        <f t="shared" si="7"/>
        <v>0</v>
      </c>
      <c r="S19" s="204">
        <f t="shared" si="7"/>
        <v>0</v>
      </c>
      <c r="T19" s="204">
        <f t="shared" si="7"/>
        <v>0</v>
      </c>
      <c r="U19" s="204">
        <f t="shared" si="7"/>
        <v>0</v>
      </c>
      <c r="V19" s="204">
        <f t="shared" si="7"/>
        <v>0</v>
      </c>
      <c r="W19" s="204">
        <f t="shared" si="7"/>
        <v>0</v>
      </c>
      <c r="X19" s="204">
        <f t="shared" si="7"/>
        <v>0</v>
      </c>
      <c r="Y19" s="204">
        <f t="shared" si="7"/>
        <v>0</v>
      </c>
      <c r="Z19" s="204">
        <f t="shared" si="7"/>
        <v>0</v>
      </c>
      <c r="AA19" s="204">
        <f t="shared" si="7"/>
        <v>0</v>
      </c>
      <c r="AB19" s="204">
        <f t="shared" si="7"/>
        <v>0</v>
      </c>
      <c r="AC19" s="204">
        <f t="shared" si="7"/>
        <v>0</v>
      </c>
      <c r="AD19" s="204">
        <f t="shared" si="7"/>
        <v>0</v>
      </c>
      <c r="AE19" s="204">
        <f t="shared" si="7"/>
        <v>0</v>
      </c>
      <c r="AF19" s="204">
        <f t="shared" si="7"/>
        <v>0</v>
      </c>
      <c r="AG19" s="204">
        <f t="shared" si="7"/>
        <v>0</v>
      </c>
      <c r="AH19" s="204">
        <f t="shared" si="7"/>
        <v>0</v>
      </c>
      <c r="AI19" s="204">
        <f t="shared" si="7"/>
        <v>0</v>
      </c>
      <c r="AJ19" s="204">
        <f t="shared" si="7"/>
        <v>0</v>
      </c>
      <c r="AK19" s="204">
        <f t="shared" si="7"/>
        <v>0</v>
      </c>
      <c r="AL19" s="204">
        <f t="shared" si="7"/>
        <v>0</v>
      </c>
      <c r="AM19" s="204">
        <f t="shared" si="7"/>
        <v>0</v>
      </c>
      <c r="AN19" s="204">
        <f t="shared" si="7"/>
        <v>0</v>
      </c>
      <c r="AO19" s="204">
        <f t="shared" si="7"/>
        <v>0</v>
      </c>
      <c r="AP19" s="204">
        <f t="shared" si="7"/>
        <v>0</v>
      </c>
      <c r="AQ19" s="204">
        <f t="shared" si="7"/>
        <v>0</v>
      </c>
      <c r="AR19" s="204">
        <f t="shared" si="7"/>
        <v>0</v>
      </c>
      <c r="AS19" s="204">
        <f t="shared" si="6"/>
        <v>215.67032075813091</v>
      </c>
    </row>
    <row r="20" spans="2:45" outlineLevel="2" collapsed="1">
      <c r="B20" s="570" t="s">
        <v>580</v>
      </c>
      <c r="C20" s="81" t="s">
        <v>581</v>
      </c>
      <c r="D20" s="217"/>
      <c r="E20" s="191">
        <f t="shared" ref="E20:AR20" si="8">SUM(E21:E25)</f>
        <v>116.1909755061948</v>
      </c>
      <c r="F20" s="191">
        <f t="shared" si="8"/>
        <v>116.1909755061948</v>
      </c>
      <c r="G20" s="191">
        <f t="shared" si="8"/>
        <v>116.19097550619477</v>
      </c>
      <c r="H20" s="191">
        <f t="shared" si="8"/>
        <v>116.19097550619477</v>
      </c>
      <c r="I20" s="191">
        <f t="shared" si="8"/>
        <v>116.19096599174028</v>
      </c>
      <c r="J20" s="191">
        <f t="shared" si="8"/>
        <v>116.19096599174026</v>
      </c>
      <c r="K20" s="191">
        <f t="shared" si="8"/>
        <v>116.19096599174026</v>
      </c>
      <c r="L20" s="191">
        <f t="shared" si="8"/>
        <v>0</v>
      </c>
      <c r="M20" s="191">
        <f t="shared" si="8"/>
        <v>0</v>
      </c>
      <c r="N20" s="191">
        <f t="shared" si="8"/>
        <v>0</v>
      </c>
      <c r="O20" s="191">
        <f t="shared" si="8"/>
        <v>0</v>
      </c>
      <c r="P20" s="191">
        <f t="shared" si="8"/>
        <v>0</v>
      </c>
      <c r="Q20" s="191">
        <f t="shared" si="8"/>
        <v>0</v>
      </c>
      <c r="R20" s="191">
        <f t="shared" si="8"/>
        <v>0</v>
      </c>
      <c r="S20" s="191">
        <f t="shared" si="8"/>
        <v>0</v>
      </c>
      <c r="T20" s="191">
        <f t="shared" si="8"/>
        <v>0</v>
      </c>
      <c r="U20" s="191">
        <f t="shared" si="8"/>
        <v>0</v>
      </c>
      <c r="V20" s="191">
        <f t="shared" si="8"/>
        <v>0</v>
      </c>
      <c r="W20" s="191">
        <f t="shared" si="8"/>
        <v>0</v>
      </c>
      <c r="X20" s="191">
        <f t="shared" si="8"/>
        <v>0</v>
      </c>
      <c r="Y20" s="191">
        <f t="shared" si="8"/>
        <v>0</v>
      </c>
      <c r="Z20" s="191">
        <f t="shared" si="8"/>
        <v>0</v>
      </c>
      <c r="AA20" s="191">
        <f t="shared" si="8"/>
        <v>0</v>
      </c>
      <c r="AB20" s="191">
        <f t="shared" si="8"/>
        <v>0</v>
      </c>
      <c r="AC20" s="191">
        <f t="shared" si="8"/>
        <v>0</v>
      </c>
      <c r="AD20" s="191">
        <f t="shared" si="8"/>
        <v>0</v>
      </c>
      <c r="AE20" s="191">
        <f t="shared" si="8"/>
        <v>0</v>
      </c>
      <c r="AF20" s="191">
        <f t="shared" si="8"/>
        <v>0</v>
      </c>
      <c r="AG20" s="191">
        <f t="shared" si="8"/>
        <v>0</v>
      </c>
      <c r="AH20" s="191">
        <f t="shared" si="8"/>
        <v>0</v>
      </c>
      <c r="AI20" s="191">
        <f t="shared" si="8"/>
        <v>0</v>
      </c>
      <c r="AJ20" s="191">
        <f t="shared" si="8"/>
        <v>0</v>
      </c>
      <c r="AK20" s="191">
        <f t="shared" si="8"/>
        <v>0</v>
      </c>
      <c r="AL20" s="191">
        <f t="shared" si="8"/>
        <v>0</v>
      </c>
      <c r="AM20" s="191">
        <f t="shared" si="8"/>
        <v>0</v>
      </c>
      <c r="AN20" s="191">
        <f t="shared" si="8"/>
        <v>0</v>
      </c>
      <c r="AO20" s="191">
        <f t="shared" si="8"/>
        <v>0</v>
      </c>
      <c r="AP20" s="191">
        <f t="shared" si="8"/>
        <v>0</v>
      </c>
      <c r="AQ20" s="191">
        <f t="shared" si="8"/>
        <v>0</v>
      </c>
      <c r="AR20" s="191">
        <f t="shared" si="8"/>
        <v>0</v>
      </c>
      <c r="AS20" s="191">
        <f t="shared" si="6"/>
        <v>813.33680000000004</v>
      </c>
    </row>
    <row r="21" spans="2:45" hidden="1" outlineLevel="3">
      <c r="B21" s="571" t="s">
        <v>392</v>
      </c>
      <c r="C21" s="81" t="s">
        <v>581</v>
      </c>
      <c r="D21" s="572"/>
      <c r="E21" s="191">
        <f>IFERROR(Premissas!$D7*(Volume!E70/Volume!$D114),0)</f>
        <v>0</v>
      </c>
      <c r="F21" s="191">
        <f>IFERROR(Premissas!$D7*(Volume!F70/Volume!$D114),0)</f>
        <v>0</v>
      </c>
      <c r="G21" s="191">
        <f>IFERROR(Premissas!$D7*(Volume!G70/Volume!$D114),0)</f>
        <v>0</v>
      </c>
      <c r="H21" s="191">
        <f>IFERROR(Premissas!$D7*(Volume!H70/Volume!$D114),0)</f>
        <v>0</v>
      </c>
      <c r="I21" s="191">
        <f>IFERROR(Premissas!$D7*(Volume!I70/Volume!$D114),0)</f>
        <v>0</v>
      </c>
      <c r="J21" s="191">
        <f>IFERROR(Premissas!$D7*(Volume!J70/Volume!$D114),0)</f>
        <v>0</v>
      </c>
      <c r="K21" s="191">
        <f>IFERROR(Premissas!$D7*(Volume!K70/Volume!$D114),0)</f>
        <v>0</v>
      </c>
      <c r="L21" s="191">
        <f>IFERROR(Premissas!$D7*(Volume!L70/Volume!$D114),0)</f>
        <v>0</v>
      </c>
      <c r="M21" s="191">
        <f>IFERROR(Premissas!$D7*(Volume!M70/Volume!$D114),0)</f>
        <v>0</v>
      </c>
      <c r="N21" s="191">
        <f>IFERROR(Premissas!$D7*(Volume!N70/Volume!$D114),0)</f>
        <v>0</v>
      </c>
      <c r="O21" s="191">
        <f>IFERROR(Premissas!$D7*(Volume!O70/Volume!$D114),0)</f>
        <v>0</v>
      </c>
      <c r="P21" s="191">
        <f>IFERROR(Premissas!$D7*(Volume!P70/Volume!$D114),0)</f>
        <v>0</v>
      </c>
      <c r="Q21" s="191">
        <f>IFERROR(Premissas!$D7*(Volume!Q70/Volume!$D114),0)</f>
        <v>0</v>
      </c>
      <c r="R21" s="191">
        <f>IFERROR(Premissas!$D7*(Volume!R70/Volume!$D114),0)</f>
        <v>0</v>
      </c>
      <c r="S21" s="191">
        <f>IFERROR(Premissas!$D7*(Volume!S70/Volume!$D114),0)</f>
        <v>0</v>
      </c>
      <c r="T21" s="191">
        <f>IFERROR(Premissas!$D7*(Volume!T70/Volume!$D114),0)</f>
        <v>0</v>
      </c>
      <c r="U21" s="191">
        <f>IFERROR(Premissas!$D7*(Volume!U70/Volume!$D114),0)</f>
        <v>0</v>
      </c>
      <c r="V21" s="191">
        <f>IFERROR(Premissas!$D7*(Volume!V70/Volume!$D114),0)</f>
        <v>0</v>
      </c>
      <c r="W21" s="191">
        <f>IFERROR(Premissas!$D7*(Volume!W70/Volume!$D114),0)</f>
        <v>0</v>
      </c>
      <c r="X21" s="191">
        <f>IFERROR(Premissas!$D7*(Volume!X70/Volume!$D114),0)</f>
        <v>0</v>
      </c>
      <c r="Y21" s="191">
        <f>IFERROR(Premissas!$D7*(Volume!Y70/Volume!$D114),0)</f>
        <v>0</v>
      </c>
      <c r="Z21" s="191">
        <f>IFERROR(Premissas!$D7*(Volume!Z70/Volume!$D114),0)</f>
        <v>0</v>
      </c>
      <c r="AA21" s="191">
        <f>IFERROR(Premissas!$D7*(Volume!AA70/Volume!$D114),0)</f>
        <v>0</v>
      </c>
      <c r="AB21" s="191">
        <f>IFERROR(Premissas!$D7*(Volume!AB70/Volume!$D114),0)</f>
        <v>0</v>
      </c>
      <c r="AC21" s="191">
        <f>IFERROR(Premissas!$D7*(Volume!AC70/Volume!$D114),0)</f>
        <v>0</v>
      </c>
      <c r="AD21" s="191">
        <f>IFERROR(Premissas!$D7*(Volume!AD70/Volume!$D114),0)</f>
        <v>0</v>
      </c>
      <c r="AE21" s="191">
        <f>IFERROR(Premissas!$D7*(Volume!AE70/Volume!$D114),0)</f>
        <v>0</v>
      </c>
      <c r="AF21" s="191">
        <f>IFERROR(Premissas!$D7*(Volume!AF70/Volume!$D114),0)</f>
        <v>0</v>
      </c>
      <c r="AG21" s="191">
        <f>IFERROR(Premissas!$D7*(Volume!AG70/Volume!$D114),0)</f>
        <v>0</v>
      </c>
      <c r="AH21" s="191">
        <f>IFERROR(Premissas!$D7*(Volume!AH70/Volume!$D114),0)</f>
        <v>0</v>
      </c>
      <c r="AI21" s="191">
        <f>IFERROR(Premissas!$D7*(Volume!AI70/Volume!$D114),0)</f>
        <v>0</v>
      </c>
      <c r="AJ21" s="191">
        <f>IFERROR(Premissas!$D7*(Volume!AJ70/Volume!$D114),0)</f>
        <v>0</v>
      </c>
      <c r="AK21" s="191">
        <f>IFERROR(Premissas!$D7*(Volume!AK70/Volume!$D114),0)</f>
        <v>0</v>
      </c>
      <c r="AL21" s="191">
        <f>IFERROR(Premissas!$D7*(Volume!AL70/Volume!$D114),0)</f>
        <v>0</v>
      </c>
      <c r="AM21" s="191">
        <f>IFERROR(Premissas!$D7*(Volume!AM70/Volume!$D114),0)</f>
        <v>0</v>
      </c>
      <c r="AN21" s="191">
        <f>IFERROR(Premissas!$D7*(Volume!AN70/Volume!$D114),0)</f>
        <v>0</v>
      </c>
      <c r="AO21" s="191">
        <f>IFERROR(Premissas!$D7*(Volume!AO70/Volume!$D114),0)</f>
        <v>0</v>
      </c>
      <c r="AP21" s="191">
        <f>IFERROR(Premissas!$D7*(Volume!AP70/Volume!$D114),0)</f>
        <v>0</v>
      </c>
      <c r="AQ21" s="191">
        <f>IFERROR(Premissas!$D7*(Volume!AQ70/Volume!$D114),0)</f>
        <v>0</v>
      </c>
      <c r="AR21" s="191">
        <f>IFERROR(Premissas!$D7*(Volume!AR70/Volume!$D114),0)</f>
        <v>0</v>
      </c>
      <c r="AS21" s="191">
        <f t="shared" si="6"/>
        <v>0</v>
      </c>
    </row>
    <row r="22" spans="2:45" hidden="1" outlineLevel="3">
      <c r="B22" s="571" t="s">
        <v>393</v>
      </c>
      <c r="C22" s="81" t="s">
        <v>581</v>
      </c>
      <c r="D22" s="572"/>
      <c r="E22" s="191">
        <f>IFERROR(Premissas!$D8*(Volume!E76/Volume!$D120),0)</f>
        <v>0</v>
      </c>
      <c r="F22" s="191">
        <f>IFERROR(Premissas!$D8*(Volume!F76/Volume!$D120),0)</f>
        <v>0</v>
      </c>
      <c r="G22" s="191">
        <f>IFERROR(Premissas!$D8*(Volume!G76/Volume!$D120),0)</f>
        <v>0</v>
      </c>
      <c r="H22" s="191">
        <f>IFERROR(Premissas!$D8*(Volume!H76/Volume!$D120),0)</f>
        <v>0</v>
      </c>
      <c r="I22" s="191">
        <f>IFERROR(Premissas!$D8*(Volume!I76/Volume!$D120),0)</f>
        <v>0</v>
      </c>
      <c r="J22" s="191">
        <f>IFERROR(Premissas!$D8*(Volume!J76/Volume!$D120),0)</f>
        <v>0</v>
      </c>
      <c r="K22" s="191">
        <f>IFERROR(Premissas!$D8*(Volume!K76/Volume!$D120),0)</f>
        <v>0</v>
      </c>
      <c r="L22" s="191">
        <f>IFERROR(Premissas!$D8*(Volume!L76/Volume!$D120),0)</f>
        <v>0</v>
      </c>
      <c r="M22" s="191">
        <f>IFERROR(Premissas!$D8*(Volume!M76/Volume!$D120),0)</f>
        <v>0</v>
      </c>
      <c r="N22" s="191">
        <f>IFERROR(Premissas!$D8*(Volume!N76/Volume!$D120),0)</f>
        <v>0</v>
      </c>
      <c r="O22" s="191">
        <f>IFERROR(Premissas!$D8*(Volume!O76/Volume!$D120),0)</f>
        <v>0</v>
      </c>
      <c r="P22" s="191">
        <f>IFERROR(Premissas!$D8*(Volume!P76/Volume!$D120),0)</f>
        <v>0</v>
      </c>
      <c r="Q22" s="191">
        <f>IFERROR(Premissas!$D8*(Volume!Q76/Volume!$D120),0)</f>
        <v>0</v>
      </c>
      <c r="R22" s="191">
        <f>IFERROR(Premissas!$D8*(Volume!R76/Volume!$D120),0)</f>
        <v>0</v>
      </c>
      <c r="S22" s="191">
        <f>IFERROR(Premissas!$D8*(Volume!S76/Volume!$D120),0)</f>
        <v>0</v>
      </c>
      <c r="T22" s="191">
        <f>IFERROR(Premissas!$D8*(Volume!T76/Volume!$D120),0)</f>
        <v>0</v>
      </c>
      <c r="U22" s="191">
        <f>IFERROR(Premissas!$D8*(Volume!U76/Volume!$D120),0)</f>
        <v>0</v>
      </c>
      <c r="V22" s="191">
        <f>IFERROR(Premissas!$D8*(Volume!V76/Volume!$D120),0)</f>
        <v>0</v>
      </c>
      <c r="W22" s="191">
        <f>IFERROR(Premissas!$D8*(Volume!W76/Volume!$D120),0)</f>
        <v>0</v>
      </c>
      <c r="X22" s="191">
        <f>IFERROR(Premissas!$D8*(Volume!X76/Volume!$D120),0)</f>
        <v>0</v>
      </c>
      <c r="Y22" s="191">
        <f>IFERROR(Premissas!$D8*(Volume!Y76/Volume!$D120),0)</f>
        <v>0</v>
      </c>
      <c r="Z22" s="191">
        <f>IFERROR(Premissas!$D8*(Volume!Z76/Volume!$D120),0)</f>
        <v>0</v>
      </c>
      <c r="AA22" s="191">
        <f>IFERROR(Premissas!$D8*(Volume!AA76/Volume!$D120),0)</f>
        <v>0</v>
      </c>
      <c r="AB22" s="191">
        <f>IFERROR(Premissas!$D8*(Volume!AB76/Volume!$D120),0)</f>
        <v>0</v>
      </c>
      <c r="AC22" s="191">
        <f>IFERROR(Premissas!$D8*(Volume!AC76/Volume!$D120),0)</f>
        <v>0</v>
      </c>
      <c r="AD22" s="191">
        <f>IFERROR(Premissas!$D8*(Volume!AD76/Volume!$D120),0)</f>
        <v>0</v>
      </c>
      <c r="AE22" s="191">
        <f>IFERROR(Premissas!$D8*(Volume!AE76/Volume!$D120),0)</f>
        <v>0</v>
      </c>
      <c r="AF22" s="191">
        <f>IFERROR(Premissas!$D8*(Volume!AF76/Volume!$D120),0)</f>
        <v>0</v>
      </c>
      <c r="AG22" s="191">
        <f>IFERROR(Premissas!$D8*(Volume!AG76/Volume!$D120),0)</f>
        <v>0</v>
      </c>
      <c r="AH22" s="191">
        <f>IFERROR(Premissas!$D8*(Volume!AH76/Volume!$D120),0)</f>
        <v>0</v>
      </c>
      <c r="AI22" s="191">
        <f>IFERROR(Premissas!$D8*(Volume!AI76/Volume!$D120),0)</f>
        <v>0</v>
      </c>
      <c r="AJ22" s="191">
        <f>IFERROR(Premissas!$D8*(Volume!AJ76/Volume!$D120),0)</f>
        <v>0</v>
      </c>
      <c r="AK22" s="191">
        <f>IFERROR(Premissas!$D8*(Volume!AK76/Volume!$D120),0)</f>
        <v>0</v>
      </c>
      <c r="AL22" s="191">
        <f>IFERROR(Premissas!$D8*(Volume!AL76/Volume!$D120),0)</f>
        <v>0</v>
      </c>
      <c r="AM22" s="191">
        <f>IFERROR(Premissas!$D8*(Volume!AM76/Volume!$D120),0)</f>
        <v>0</v>
      </c>
      <c r="AN22" s="191">
        <f>IFERROR(Premissas!$D8*(Volume!AN76/Volume!$D120),0)</f>
        <v>0</v>
      </c>
      <c r="AO22" s="191">
        <f>IFERROR(Premissas!$D8*(Volume!AO76/Volume!$D120),0)</f>
        <v>0</v>
      </c>
      <c r="AP22" s="191">
        <f>IFERROR(Premissas!$D8*(Volume!AP76/Volume!$D120),0)</f>
        <v>0</v>
      </c>
      <c r="AQ22" s="191">
        <f>IFERROR(Premissas!$D8*(Volume!AQ76/Volume!$D120),0)</f>
        <v>0</v>
      </c>
      <c r="AR22" s="191">
        <f>IFERROR(Premissas!$D8*(Volume!AR76/Volume!$D120),0)</f>
        <v>0</v>
      </c>
      <c r="AS22" s="191">
        <f t="shared" si="6"/>
        <v>0</v>
      </c>
    </row>
    <row r="23" spans="2:45" hidden="1" outlineLevel="3">
      <c r="B23" s="571" t="s">
        <v>394</v>
      </c>
      <c r="C23" s="81" t="s">
        <v>581</v>
      </c>
      <c r="D23" s="217"/>
      <c r="E23" s="191">
        <f>IFERROR(Premissas!$D9*((Volume!E82+Volume!E154)/Volume!$D126),0)</f>
        <v>98.757932649051938</v>
      </c>
      <c r="F23" s="191">
        <f>IFERROR(Premissas!$D9*((Volume!F82+Volume!F154)/Volume!$D126),0)</f>
        <v>98.757932649051938</v>
      </c>
      <c r="G23" s="191">
        <f>IFERROR(Premissas!$D9*((Volume!G82+Volume!G154)/Volume!$D126),0)</f>
        <v>98.757932649051924</v>
      </c>
      <c r="H23" s="191">
        <f>IFERROR(Premissas!$D9*((Volume!H82+Volume!H154)/Volume!$D126),0)</f>
        <v>98.757932649051924</v>
      </c>
      <c r="I23" s="191">
        <f>IFERROR(Premissas!$D9*((Volume!I82+Volume!I154)/Volume!$D126),0)</f>
        <v>98.757923134597434</v>
      </c>
      <c r="J23" s="191">
        <f>IFERROR(Premissas!$D9*((Volume!J82+Volume!J154)/Volume!$D126),0)</f>
        <v>98.757923134597405</v>
      </c>
      <c r="K23" s="191">
        <f>IFERROR(Premissas!$D9*((Volume!K82+Volume!K154)/Volume!$D126),0)</f>
        <v>98.757923134597405</v>
      </c>
      <c r="L23" s="191">
        <f>IFERROR(Premissas!$D9*((Volume!L82+Volume!L154)/Volume!$D126),0)</f>
        <v>0</v>
      </c>
      <c r="M23" s="191">
        <f>IFERROR(Premissas!$D9*((Volume!M82+Volume!M154)/Volume!$D126),0)</f>
        <v>0</v>
      </c>
      <c r="N23" s="191">
        <f>IFERROR(Premissas!$D9*((Volume!N82+Volume!N154)/Volume!$D126),0)</f>
        <v>0</v>
      </c>
      <c r="O23" s="191">
        <f>IFERROR(Premissas!$D9*((Volume!O82+Volume!O154)/Volume!$D126),0)</f>
        <v>0</v>
      </c>
      <c r="P23" s="191">
        <f>IFERROR(Premissas!$D9*((Volume!P82+Volume!P154)/Volume!$D126),0)</f>
        <v>0</v>
      </c>
      <c r="Q23" s="191">
        <f>IFERROR(Premissas!$D9*((Volume!Q82+Volume!Q154)/Volume!$D126),0)</f>
        <v>0</v>
      </c>
      <c r="R23" s="191">
        <f>IFERROR(Premissas!$D9*((Volume!R82+Volume!R154)/Volume!$D126),0)</f>
        <v>0</v>
      </c>
      <c r="S23" s="191">
        <f>IFERROR(Premissas!$D9*((Volume!S82+Volume!S154)/Volume!$D126),0)</f>
        <v>0</v>
      </c>
      <c r="T23" s="191">
        <f>IFERROR(Premissas!$D9*((Volume!T82+Volume!T154)/Volume!$D126),0)</f>
        <v>0</v>
      </c>
      <c r="U23" s="191">
        <f>IFERROR(Premissas!$D9*((Volume!U82+Volume!U154)/Volume!$D126),0)</f>
        <v>0</v>
      </c>
      <c r="V23" s="191">
        <f>IFERROR(Premissas!$D9*((Volume!V82+Volume!V154)/Volume!$D126),0)</f>
        <v>0</v>
      </c>
      <c r="W23" s="191">
        <f>IFERROR(Premissas!$D9*((Volume!W82+Volume!W154)/Volume!$D126),0)</f>
        <v>0</v>
      </c>
      <c r="X23" s="191">
        <f>IFERROR(Premissas!$D9*((Volume!X82+Volume!X154)/Volume!$D126),0)</f>
        <v>0</v>
      </c>
      <c r="Y23" s="191">
        <f>IFERROR(Premissas!$D9*((Volume!Y82+Volume!Y154)/Volume!$D126),0)</f>
        <v>0</v>
      </c>
      <c r="Z23" s="191">
        <f>IFERROR(Premissas!$D9*((Volume!Z82+Volume!Z154)/Volume!$D126),0)</f>
        <v>0</v>
      </c>
      <c r="AA23" s="191">
        <f>IFERROR(Premissas!$D9*((Volume!AA82+Volume!AA154)/Volume!$D126),0)</f>
        <v>0</v>
      </c>
      <c r="AB23" s="191">
        <f>IFERROR(Premissas!$D9*((Volume!AB82+Volume!AB154)/Volume!$D126),0)</f>
        <v>0</v>
      </c>
      <c r="AC23" s="191">
        <f>IFERROR(Premissas!$D9*((Volume!AC82+Volume!AC154)/Volume!$D126),0)</f>
        <v>0</v>
      </c>
      <c r="AD23" s="191">
        <f>IFERROR(Premissas!$D9*((Volume!AD82+Volume!AD154)/Volume!$D126),0)</f>
        <v>0</v>
      </c>
      <c r="AE23" s="191">
        <f>IFERROR(Premissas!$D9*((Volume!AE82+Volume!AE154)/Volume!$D126),0)</f>
        <v>0</v>
      </c>
      <c r="AF23" s="191">
        <f>IFERROR(Premissas!$D9*((Volume!AF82+Volume!AF154)/Volume!$D126),0)</f>
        <v>0</v>
      </c>
      <c r="AG23" s="191">
        <f>IFERROR(Premissas!$D9*((Volume!AG82+Volume!AG154)/Volume!$D126),0)</f>
        <v>0</v>
      </c>
      <c r="AH23" s="191">
        <f>IFERROR(Premissas!$D9*((Volume!AH82+Volume!AH154)/Volume!$D126),0)</f>
        <v>0</v>
      </c>
      <c r="AI23" s="191">
        <f>IFERROR(Premissas!$D9*((Volume!AI82+Volume!AI154)/Volume!$D126),0)</f>
        <v>0</v>
      </c>
      <c r="AJ23" s="191">
        <f>IFERROR(Premissas!$D9*((Volume!AJ82+Volume!AJ154)/Volume!$D126),0)</f>
        <v>0</v>
      </c>
      <c r="AK23" s="191">
        <f>IFERROR(Premissas!$D9*((Volume!AK82+Volume!AK154)/Volume!$D126),0)</f>
        <v>0</v>
      </c>
      <c r="AL23" s="191">
        <f>IFERROR(Premissas!$D9*((Volume!AL82+Volume!AL154)/Volume!$D126),0)</f>
        <v>0</v>
      </c>
      <c r="AM23" s="191">
        <f>IFERROR(Premissas!$D9*((Volume!AM82+Volume!AM154)/Volume!$D126),0)</f>
        <v>0</v>
      </c>
      <c r="AN23" s="191">
        <f>IFERROR(Premissas!$D9*((Volume!AN82+Volume!AN154)/Volume!$D126),0)</f>
        <v>0</v>
      </c>
      <c r="AO23" s="191">
        <f>IFERROR(Premissas!$D9*((Volume!AO82+Volume!AO154)/Volume!$D126),0)</f>
        <v>0</v>
      </c>
      <c r="AP23" s="191">
        <f>IFERROR(Premissas!$D9*((Volume!AP82+Volume!AP154)/Volume!$D126),0)</f>
        <v>0</v>
      </c>
      <c r="AQ23" s="191">
        <f>IFERROR(Premissas!$D9*((Volume!AQ82+Volume!AQ154)/Volume!$D126),0)</f>
        <v>0</v>
      </c>
      <c r="AR23" s="191">
        <f>IFERROR(Premissas!$D9*((Volume!AR82+Volume!AR154)/Volume!$D126),0)</f>
        <v>0</v>
      </c>
      <c r="AS23" s="191">
        <f t="shared" si="6"/>
        <v>691.30549999999994</v>
      </c>
    </row>
    <row r="24" spans="2:45" hidden="1" outlineLevel="3">
      <c r="B24" s="571" t="s">
        <v>395</v>
      </c>
      <c r="C24" s="81" t="s">
        <v>581</v>
      </c>
      <c r="D24" s="217"/>
      <c r="E24" s="191">
        <f>IFERROR(Premissas!$D10*(Volume!E100/Volume!$D132),0)</f>
        <v>0</v>
      </c>
      <c r="F24" s="191">
        <f>IFERROR(Premissas!$D10*(Volume!F100/Volume!$D132),0)</f>
        <v>0</v>
      </c>
      <c r="G24" s="191">
        <f>IFERROR(Premissas!$D10*(Volume!G100/Volume!$D132),0)</f>
        <v>0</v>
      </c>
      <c r="H24" s="191">
        <f>IFERROR(Premissas!$D10*(Volume!H100/Volume!$D132),0)</f>
        <v>0</v>
      </c>
      <c r="I24" s="191">
        <f>IFERROR(Premissas!$D10*(Volume!I100/Volume!$D132),0)</f>
        <v>0</v>
      </c>
      <c r="J24" s="191">
        <f>IFERROR(Premissas!$D10*(Volume!J100/Volume!$D132),0)</f>
        <v>0</v>
      </c>
      <c r="K24" s="191">
        <f>IFERROR(Premissas!$D10*(Volume!K100/Volume!$D132),0)</f>
        <v>0</v>
      </c>
      <c r="L24" s="191">
        <f>IFERROR(Premissas!$D10*(Volume!L100/Volume!$D132),0)</f>
        <v>0</v>
      </c>
      <c r="M24" s="191">
        <f>IFERROR(Premissas!$D10*(Volume!M100/Volume!$D132),0)</f>
        <v>0</v>
      </c>
      <c r="N24" s="191">
        <f>IFERROR(Premissas!$D10*(Volume!N100/Volume!$D132),0)</f>
        <v>0</v>
      </c>
      <c r="O24" s="191">
        <f>IFERROR(Premissas!$D10*(Volume!O100/Volume!$D132),0)</f>
        <v>0</v>
      </c>
      <c r="P24" s="191">
        <f>IFERROR(Premissas!$D10*(Volume!P100/Volume!$D132),0)</f>
        <v>0</v>
      </c>
      <c r="Q24" s="191">
        <f>IFERROR(Premissas!$D10*(Volume!Q100/Volume!$D132),0)</f>
        <v>0</v>
      </c>
      <c r="R24" s="191">
        <f>IFERROR(Premissas!$D10*(Volume!R100/Volume!$D132),0)</f>
        <v>0</v>
      </c>
      <c r="S24" s="191">
        <f>IFERROR(Premissas!$D10*(Volume!S100/Volume!$D132),0)</f>
        <v>0</v>
      </c>
      <c r="T24" s="191">
        <f>IFERROR(Premissas!$D10*(Volume!T100/Volume!$D132),0)</f>
        <v>0</v>
      </c>
      <c r="U24" s="191">
        <f>IFERROR(Premissas!$D10*(Volume!U100/Volume!$D132),0)</f>
        <v>0</v>
      </c>
      <c r="V24" s="191">
        <f>IFERROR(Premissas!$D10*(Volume!V100/Volume!$D132),0)</f>
        <v>0</v>
      </c>
      <c r="W24" s="191">
        <f>IFERROR(Premissas!$D10*(Volume!W100/Volume!$D132),0)</f>
        <v>0</v>
      </c>
      <c r="X24" s="191">
        <f>IFERROR(Premissas!$D10*(Volume!X100/Volume!$D132),0)</f>
        <v>0</v>
      </c>
      <c r="Y24" s="191">
        <f>IFERROR(Premissas!$D10*(Volume!Y100/Volume!$D132),0)</f>
        <v>0</v>
      </c>
      <c r="Z24" s="191">
        <f>IFERROR(Premissas!$D10*(Volume!Z100/Volume!$D132),0)</f>
        <v>0</v>
      </c>
      <c r="AA24" s="191">
        <f>IFERROR(Premissas!$D10*(Volume!AA100/Volume!$D132),0)</f>
        <v>0</v>
      </c>
      <c r="AB24" s="191">
        <f>IFERROR(Premissas!$D10*(Volume!AB100/Volume!$D132),0)</f>
        <v>0</v>
      </c>
      <c r="AC24" s="191">
        <f>IFERROR(Premissas!$D10*(Volume!AC100/Volume!$D132),0)</f>
        <v>0</v>
      </c>
      <c r="AD24" s="191">
        <f>IFERROR(Premissas!$D10*(Volume!AD100/Volume!$D132),0)</f>
        <v>0</v>
      </c>
      <c r="AE24" s="191">
        <f>IFERROR(Premissas!$D10*(Volume!AE100/Volume!$D132),0)</f>
        <v>0</v>
      </c>
      <c r="AF24" s="191">
        <f>IFERROR(Premissas!$D10*(Volume!AF100/Volume!$D132),0)</f>
        <v>0</v>
      </c>
      <c r="AG24" s="191">
        <f>IFERROR(Premissas!$D10*(Volume!AG100/Volume!$D132),0)</f>
        <v>0</v>
      </c>
      <c r="AH24" s="191">
        <f>IFERROR(Premissas!$D10*(Volume!AH100/Volume!$D132),0)</f>
        <v>0</v>
      </c>
      <c r="AI24" s="191">
        <f>IFERROR(Premissas!$D10*(Volume!AI100/Volume!$D132),0)</f>
        <v>0</v>
      </c>
      <c r="AJ24" s="191">
        <f>IFERROR(Premissas!$D10*(Volume!AJ100/Volume!$D132),0)</f>
        <v>0</v>
      </c>
      <c r="AK24" s="191">
        <f>IFERROR(Premissas!$D10*(Volume!AK100/Volume!$D132),0)</f>
        <v>0</v>
      </c>
      <c r="AL24" s="191">
        <f>IFERROR(Premissas!$D10*(Volume!AL100/Volume!$D132),0)</f>
        <v>0</v>
      </c>
      <c r="AM24" s="191">
        <f>IFERROR(Premissas!$D10*(Volume!AM100/Volume!$D132),0)</f>
        <v>0</v>
      </c>
      <c r="AN24" s="191">
        <f>IFERROR(Premissas!$D10*(Volume!AN100/Volume!$D132),0)</f>
        <v>0</v>
      </c>
      <c r="AO24" s="191">
        <f>IFERROR(Premissas!$D10*(Volume!AO100/Volume!$D132),0)</f>
        <v>0</v>
      </c>
      <c r="AP24" s="191">
        <f>IFERROR(Premissas!$D10*(Volume!AP100/Volume!$D132),0)</f>
        <v>0</v>
      </c>
      <c r="AQ24" s="191">
        <f>IFERROR(Premissas!$D10*(Volume!AQ100/Volume!$D132),0)</f>
        <v>0</v>
      </c>
      <c r="AR24" s="191">
        <f>IFERROR(Premissas!$D10*(Volume!AR100/Volume!$D132),0)</f>
        <v>0</v>
      </c>
      <c r="AS24" s="191">
        <f t="shared" si="6"/>
        <v>0</v>
      </c>
    </row>
    <row r="25" spans="2:45" hidden="1" outlineLevel="3">
      <c r="B25" s="571" t="s">
        <v>396</v>
      </c>
      <c r="C25" s="81" t="s">
        <v>581</v>
      </c>
      <c r="D25" s="217"/>
      <c r="E25" s="191">
        <f>IFERROR(Premissas!$D11*(Volume!E106/Volume!$D138),0)</f>
        <v>17.433042857142858</v>
      </c>
      <c r="F25" s="191">
        <f>IFERROR(Premissas!$D11*(Volume!F106/Volume!$D138),0)</f>
        <v>17.433042857142858</v>
      </c>
      <c r="G25" s="191">
        <f>IFERROR(Premissas!$D11*(Volume!G106/Volume!$D138),0)</f>
        <v>17.433042857142855</v>
      </c>
      <c r="H25" s="191">
        <f>IFERROR(Premissas!$D11*(Volume!H106/Volume!$D138),0)</f>
        <v>17.433042857142855</v>
      </c>
      <c r="I25" s="191">
        <f>IFERROR(Premissas!$D11*(Volume!I106/Volume!$D138),0)</f>
        <v>17.433042857142851</v>
      </c>
      <c r="J25" s="191">
        <f>IFERROR(Premissas!$D11*(Volume!J106/Volume!$D138),0)</f>
        <v>17.433042857142855</v>
      </c>
      <c r="K25" s="191">
        <f>IFERROR(Premissas!$D11*(Volume!K106/Volume!$D138),0)</f>
        <v>17.433042857142855</v>
      </c>
      <c r="L25" s="191">
        <f>IFERROR(Premissas!$D11*(Volume!L106/Volume!$D138),0)</f>
        <v>0</v>
      </c>
      <c r="M25" s="191">
        <f>IFERROR(Premissas!$D11*(Volume!M106/Volume!$D138),0)</f>
        <v>0</v>
      </c>
      <c r="N25" s="191">
        <f>IFERROR(Premissas!$D11*(Volume!N106/Volume!$D138),0)</f>
        <v>0</v>
      </c>
      <c r="O25" s="191">
        <f>IFERROR(Premissas!$D11*(Volume!O106/Volume!$D138),0)</f>
        <v>0</v>
      </c>
      <c r="P25" s="191">
        <f>IFERROR(Premissas!$D11*(Volume!P106/Volume!$D138),0)</f>
        <v>0</v>
      </c>
      <c r="Q25" s="191">
        <f>IFERROR(Premissas!$D11*(Volume!Q106/Volume!$D138),0)</f>
        <v>0</v>
      </c>
      <c r="R25" s="191">
        <f>IFERROR(Premissas!$D11*(Volume!R106/Volume!$D138),0)</f>
        <v>0</v>
      </c>
      <c r="S25" s="191">
        <f>IFERROR(Premissas!$D11*(Volume!S106/Volume!$D138),0)</f>
        <v>0</v>
      </c>
      <c r="T25" s="191">
        <f>IFERROR(Premissas!$D11*(Volume!T106/Volume!$D138),0)</f>
        <v>0</v>
      </c>
      <c r="U25" s="191">
        <f>IFERROR(Premissas!$D11*(Volume!U106/Volume!$D138),0)</f>
        <v>0</v>
      </c>
      <c r="V25" s="191">
        <f>IFERROR(Premissas!$D11*(Volume!V106/Volume!$D138),0)</f>
        <v>0</v>
      </c>
      <c r="W25" s="191">
        <f>IFERROR(Premissas!$D11*(Volume!W106/Volume!$D138),0)</f>
        <v>0</v>
      </c>
      <c r="X25" s="191">
        <f>IFERROR(Premissas!$D11*(Volume!X106/Volume!$D138),0)</f>
        <v>0</v>
      </c>
      <c r="Y25" s="191">
        <f>IFERROR(Premissas!$D11*(Volume!Y106/Volume!$D138),0)</f>
        <v>0</v>
      </c>
      <c r="Z25" s="191">
        <f>IFERROR(Premissas!$D11*(Volume!Z106/Volume!$D138),0)</f>
        <v>0</v>
      </c>
      <c r="AA25" s="191">
        <f>IFERROR(Premissas!$D11*(Volume!AA106/Volume!$D138),0)</f>
        <v>0</v>
      </c>
      <c r="AB25" s="191">
        <f>IFERROR(Premissas!$D11*(Volume!AB106/Volume!$D138),0)</f>
        <v>0</v>
      </c>
      <c r="AC25" s="191">
        <f>IFERROR(Premissas!$D11*(Volume!AC106/Volume!$D138),0)</f>
        <v>0</v>
      </c>
      <c r="AD25" s="191">
        <f>IFERROR(Premissas!$D11*(Volume!AD106/Volume!$D138),0)</f>
        <v>0</v>
      </c>
      <c r="AE25" s="191">
        <f>IFERROR(Premissas!$D11*(Volume!AE106/Volume!$D138),0)</f>
        <v>0</v>
      </c>
      <c r="AF25" s="191">
        <f>IFERROR(Premissas!$D11*(Volume!AF106/Volume!$D138),0)</f>
        <v>0</v>
      </c>
      <c r="AG25" s="191">
        <f>IFERROR(Premissas!$D11*(Volume!AG106/Volume!$D138),0)</f>
        <v>0</v>
      </c>
      <c r="AH25" s="191">
        <f>IFERROR(Premissas!$D11*(Volume!AH106/Volume!$D138),0)</f>
        <v>0</v>
      </c>
      <c r="AI25" s="191">
        <f>IFERROR(Premissas!$D11*(Volume!AI106/Volume!$D138),0)</f>
        <v>0</v>
      </c>
      <c r="AJ25" s="191">
        <f>IFERROR(Premissas!$D11*(Volume!AJ106/Volume!$D138),0)</f>
        <v>0</v>
      </c>
      <c r="AK25" s="191">
        <f>IFERROR(Premissas!$D11*(Volume!AK106/Volume!$D138),0)</f>
        <v>0</v>
      </c>
      <c r="AL25" s="191">
        <f>IFERROR(Premissas!$D11*(Volume!AL106/Volume!$D138),0)</f>
        <v>0</v>
      </c>
      <c r="AM25" s="191">
        <f>IFERROR(Premissas!$D11*(Volume!AM106/Volume!$D138),0)</f>
        <v>0</v>
      </c>
      <c r="AN25" s="191">
        <f>IFERROR(Premissas!$D11*(Volume!AN106/Volume!$D138),0)</f>
        <v>0</v>
      </c>
      <c r="AO25" s="191">
        <f>IFERROR(Premissas!$D11*(Volume!AO106/Volume!$D138),0)</f>
        <v>0</v>
      </c>
      <c r="AP25" s="191">
        <f>IFERROR(Premissas!$D11*(Volume!AP106/Volume!$D138),0)</f>
        <v>0</v>
      </c>
      <c r="AQ25" s="191">
        <f>IFERROR(Premissas!$D11*(Volume!AQ106/Volume!$D138),0)</f>
        <v>0</v>
      </c>
      <c r="AR25" s="191">
        <f>IFERROR(Premissas!$D11*(Volume!AR106/Volume!$D138),0)</f>
        <v>0</v>
      </c>
      <c r="AS25" s="191">
        <f t="shared" si="6"/>
        <v>122.03129999999997</v>
      </c>
    </row>
    <row r="26" spans="2:45" outlineLevel="2">
      <c r="B26" s="570" t="s">
        <v>582</v>
      </c>
      <c r="C26" s="338" t="s">
        <v>573</v>
      </c>
      <c r="D26" s="217"/>
      <c r="E26" s="191">
        <f>Premissas!D49</f>
        <v>265.1672969403707</v>
      </c>
      <c r="F26" s="191">
        <f>$E26*F$5</f>
        <v>265.1672969403707</v>
      </c>
      <c r="G26" s="191">
        <f t="shared" ref="G26:AR26" si="9">$E26*G$5</f>
        <v>265.1672969403707</v>
      </c>
      <c r="H26" s="191">
        <f t="shared" si="9"/>
        <v>265.1672969403707</v>
      </c>
      <c r="I26" s="191">
        <f t="shared" si="9"/>
        <v>265.1672969403707</v>
      </c>
      <c r="J26" s="191">
        <f t="shared" si="9"/>
        <v>265.1672969403707</v>
      </c>
      <c r="K26" s="191">
        <f t="shared" si="9"/>
        <v>265.1672969403707</v>
      </c>
      <c r="L26" s="191">
        <f t="shared" si="9"/>
        <v>265.1672969403707</v>
      </c>
      <c r="M26" s="191">
        <f t="shared" si="9"/>
        <v>265.1672969403707</v>
      </c>
      <c r="N26" s="191">
        <f t="shared" si="9"/>
        <v>265.1672969403707</v>
      </c>
      <c r="O26" s="191">
        <f t="shared" si="9"/>
        <v>265.1672969403707</v>
      </c>
      <c r="P26" s="191">
        <f t="shared" si="9"/>
        <v>265.1672969403707</v>
      </c>
      <c r="Q26" s="191">
        <f t="shared" si="9"/>
        <v>265.1672969403707</v>
      </c>
      <c r="R26" s="191">
        <f t="shared" si="9"/>
        <v>265.1672969403707</v>
      </c>
      <c r="S26" s="191">
        <f t="shared" si="9"/>
        <v>265.1672969403707</v>
      </c>
      <c r="T26" s="191">
        <f t="shared" si="9"/>
        <v>265.1672969403707</v>
      </c>
      <c r="U26" s="191">
        <f t="shared" si="9"/>
        <v>265.1672969403707</v>
      </c>
      <c r="V26" s="191">
        <f t="shared" si="9"/>
        <v>265.1672969403707</v>
      </c>
      <c r="W26" s="191">
        <f t="shared" si="9"/>
        <v>265.1672969403707</v>
      </c>
      <c r="X26" s="191">
        <f t="shared" si="9"/>
        <v>265.1672969403707</v>
      </c>
      <c r="Y26" s="191">
        <f t="shared" si="9"/>
        <v>265.1672969403707</v>
      </c>
      <c r="Z26" s="191">
        <f t="shared" si="9"/>
        <v>265.1672969403707</v>
      </c>
      <c r="AA26" s="191">
        <f t="shared" si="9"/>
        <v>265.1672969403707</v>
      </c>
      <c r="AB26" s="191">
        <f t="shared" si="9"/>
        <v>265.1672969403707</v>
      </c>
      <c r="AC26" s="191">
        <f t="shared" si="9"/>
        <v>265.1672969403707</v>
      </c>
      <c r="AD26" s="191">
        <f t="shared" si="9"/>
        <v>265.1672969403707</v>
      </c>
      <c r="AE26" s="191">
        <f t="shared" si="9"/>
        <v>265.1672969403707</v>
      </c>
      <c r="AF26" s="191">
        <f t="shared" si="9"/>
        <v>265.1672969403707</v>
      </c>
      <c r="AG26" s="191">
        <f t="shared" si="9"/>
        <v>265.1672969403707</v>
      </c>
      <c r="AH26" s="191">
        <f t="shared" si="9"/>
        <v>265.1672969403707</v>
      </c>
      <c r="AI26" s="191">
        <f t="shared" si="9"/>
        <v>265.1672969403707</v>
      </c>
      <c r="AJ26" s="191">
        <f t="shared" si="9"/>
        <v>265.1672969403707</v>
      </c>
      <c r="AK26" s="191">
        <f t="shared" si="9"/>
        <v>265.1672969403707</v>
      </c>
      <c r="AL26" s="191">
        <f t="shared" si="9"/>
        <v>265.1672969403707</v>
      </c>
      <c r="AM26" s="191">
        <f t="shared" si="9"/>
        <v>265.1672969403707</v>
      </c>
      <c r="AN26" s="191">
        <f t="shared" si="9"/>
        <v>0</v>
      </c>
      <c r="AO26" s="191">
        <f t="shared" si="9"/>
        <v>0</v>
      </c>
      <c r="AP26" s="191">
        <f t="shared" si="9"/>
        <v>0</v>
      </c>
      <c r="AQ26" s="191">
        <f t="shared" si="9"/>
        <v>0</v>
      </c>
      <c r="AR26" s="191">
        <f t="shared" si="9"/>
        <v>0</v>
      </c>
      <c r="AS26" s="191"/>
    </row>
    <row r="27" spans="2:45" outlineLevel="2">
      <c r="B27" s="573" t="s">
        <v>583</v>
      </c>
      <c r="C27" s="575">
        <v>1000</v>
      </c>
      <c r="D27" s="574"/>
      <c r="E27" s="204">
        <f>E28*E29*E30/1000*IF(E2&gt;=E31,1,0)</f>
        <v>69.960950649197869</v>
      </c>
      <c r="F27" s="204">
        <f t="shared" ref="F27:AR27" si="10">F28*F29*F30/1000*IF(F2&gt;=F31,1,0)</f>
        <v>69.960950649197869</v>
      </c>
      <c r="G27" s="204">
        <f t="shared" si="10"/>
        <v>69.960950649197869</v>
      </c>
      <c r="H27" s="204">
        <f t="shared" si="10"/>
        <v>69.960950649197869</v>
      </c>
      <c r="I27" s="204">
        <f t="shared" si="10"/>
        <v>69.960950649197869</v>
      </c>
      <c r="J27" s="204">
        <f t="shared" si="10"/>
        <v>69.960950649197869</v>
      </c>
      <c r="K27" s="204">
        <f t="shared" si="10"/>
        <v>69.960950649197869</v>
      </c>
      <c r="L27" s="204">
        <f t="shared" si="10"/>
        <v>69.960950649197869</v>
      </c>
      <c r="M27" s="204">
        <f t="shared" si="10"/>
        <v>69.960950649197869</v>
      </c>
      <c r="N27" s="204">
        <f t="shared" si="10"/>
        <v>69.960950649197869</v>
      </c>
      <c r="O27" s="204">
        <f t="shared" si="10"/>
        <v>69.960950649197869</v>
      </c>
      <c r="P27" s="204">
        <f t="shared" si="10"/>
        <v>69.960950649197869</v>
      </c>
      <c r="Q27" s="204">
        <f t="shared" si="10"/>
        <v>69.960950649197869</v>
      </c>
      <c r="R27" s="204">
        <f t="shared" si="10"/>
        <v>69.960950649197869</v>
      </c>
      <c r="S27" s="204">
        <f t="shared" si="10"/>
        <v>69.960950649197869</v>
      </c>
      <c r="T27" s="204">
        <f t="shared" si="10"/>
        <v>69.960950649197869</v>
      </c>
      <c r="U27" s="204">
        <f t="shared" si="10"/>
        <v>69.960950649197869</v>
      </c>
      <c r="V27" s="204">
        <f t="shared" si="10"/>
        <v>69.960950649197869</v>
      </c>
      <c r="W27" s="204">
        <f t="shared" si="10"/>
        <v>69.960950649197869</v>
      </c>
      <c r="X27" s="204">
        <f t="shared" si="10"/>
        <v>69.960950649197869</v>
      </c>
      <c r="Y27" s="204">
        <f t="shared" si="10"/>
        <v>69.960950649197869</v>
      </c>
      <c r="Z27" s="204">
        <f t="shared" si="10"/>
        <v>69.960950649197869</v>
      </c>
      <c r="AA27" s="204">
        <f t="shared" si="10"/>
        <v>69.960950649197869</v>
      </c>
      <c r="AB27" s="204">
        <f t="shared" si="10"/>
        <v>69.960950649197869</v>
      </c>
      <c r="AC27" s="204">
        <f t="shared" si="10"/>
        <v>69.960950649197869</v>
      </c>
      <c r="AD27" s="204">
        <f t="shared" si="10"/>
        <v>69.960950649197869</v>
      </c>
      <c r="AE27" s="204">
        <f t="shared" si="10"/>
        <v>69.960950649197869</v>
      </c>
      <c r="AF27" s="204">
        <f t="shared" si="10"/>
        <v>69.960950649197869</v>
      </c>
      <c r="AG27" s="204">
        <f t="shared" si="10"/>
        <v>69.960950649197869</v>
      </c>
      <c r="AH27" s="204">
        <f t="shared" si="10"/>
        <v>69.960950649197869</v>
      </c>
      <c r="AI27" s="204">
        <f t="shared" si="10"/>
        <v>69.960950649197869</v>
      </c>
      <c r="AJ27" s="204">
        <f t="shared" si="10"/>
        <v>69.960950649197869</v>
      </c>
      <c r="AK27" s="204">
        <f t="shared" si="10"/>
        <v>69.960950649197869</v>
      </c>
      <c r="AL27" s="204">
        <f t="shared" si="10"/>
        <v>69.960950649197869</v>
      </c>
      <c r="AM27" s="204">
        <f t="shared" si="10"/>
        <v>69.960950649197869</v>
      </c>
      <c r="AN27" s="204">
        <f t="shared" si="10"/>
        <v>0</v>
      </c>
      <c r="AO27" s="204">
        <f t="shared" si="10"/>
        <v>0</v>
      </c>
      <c r="AP27" s="204">
        <f t="shared" si="10"/>
        <v>0</v>
      </c>
      <c r="AQ27" s="204">
        <f t="shared" si="10"/>
        <v>0</v>
      </c>
      <c r="AR27" s="204">
        <f t="shared" si="10"/>
        <v>0</v>
      </c>
      <c r="AS27" s="204">
        <f t="shared" si="6"/>
        <v>2448.6332727219265</v>
      </c>
    </row>
    <row r="28" spans="2:45" outlineLevel="2">
      <c r="B28" s="570" t="str">
        <f>Premissas!B51</f>
        <v>Custo unitário de manutenção de estradas</v>
      </c>
      <c r="C28" s="81" t="str">
        <f>Premissas!C51</f>
        <v>R$/km.ano</v>
      </c>
      <c r="D28" s="217"/>
      <c r="E28" s="191">
        <f>Premissas!D51</f>
        <v>3743.4293246935563</v>
      </c>
      <c r="F28" s="191">
        <f t="shared" ref="F28:U31" si="11">$E28*F$5</f>
        <v>3743.4293246935563</v>
      </c>
      <c r="G28" s="191">
        <f t="shared" ref="G28:AR31" si="12">$E28*G$5</f>
        <v>3743.4293246935563</v>
      </c>
      <c r="H28" s="191">
        <f t="shared" si="12"/>
        <v>3743.4293246935563</v>
      </c>
      <c r="I28" s="191">
        <f t="shared" si="12"/>
        <v>3743.4293246935563</v>
      </c>
      <c r="J28" s="191">
        <f t="shared" si="12"/>
        <v>3743.4293246935563</v>
      </c>
      <c r="K28" s="191">
        <f t="shared" si="12"/>
        <v>3743.4293246935563</v>
      </c>
      <c r="L28" s="191">
        <f t="shared" si="12"/>
        <v>3743.4293246935563</v>
      </c>
      <c r="M28" s="191">
        <f t="shared" si="12"/>
        <v>3743.4293246935563</v>
      </c>
      <c r="N28" s="191">
        <f t="shared" si="12"/>
        <v>3743.4293246935563</v>
      </c>
      <c r="O28" s="191">
        <f t="shared" si="12"/>
        <v>3743.4293246935563</v>
      </c>
      <c r="P28" s="191">
        <f t="shared" si="12"/>
        <v>3743.4293246935563</v>
      </c>
      <c r="Q28" s="191">
        <f t="shared" si="12"/>
        <v>3743.4293246935563</v>
      </c>
      <c r="R28" s="191">
        <f t="shared" si="12"/>
        <v>3743.4293246935563</v>
      </c>
      <c r="S28" s="191">
        <f t="shared" si="12"/>
        <v>3743.4293246935563</v>
      </c>
      <c r="T28" s="191">
        <f t="shared" si="12"/>
        <v>3743.4293246935563</v>
      </c>
      <c r="U28" s="191">
        <f t="shared" si="12"/>
        <v>3743.4293246935563</v>
      </c>
      <c r="V28" s="191">
        <f t="shared" si="12"/>
        <v>3743.4293246935563</v>
      </c>
      <c r="W28" s="191">
        <f t="shared" si="12"/>
        <v>3743.4293246935563</v>
      </c>
      <c r="X28" s="191">
        <f t="shared" si="12"/>
        <v>3743.4293246935563</v>
      </c>
      <c r="Y28" s="191">
        <f t="shared" si="12"/>
        <v>3743.4293246935563</v>
      </c>
      <c r="Z28" s="191">
        <f t="shared" si="12"/>
        <v>3743.4293246935563</v>
      </c>
      <c r="AA28" s="191">
        <f t="shared" si="12"/>
        <v>3743.4293246935563</v>
      </c>
      <c r="AB28" s="191">
        <f t="shared" si="12"/>
        <v>3743.4293246935563</v>
      </c>
      <c r="AC28" s="191">
        <f t="shared" si="12"/>
        <v>3743.4293246935563</v>
      </c>
      <c r="AD28" s="191">
        <f t="shared" si="12"/>
        <v>3743.4293246935563</v>
      </c>
      <c r="AE28" s="191">
        <f t="shared" si="12"/>
        <v>3743.4293246935563</v>
      </c>
      <c r="AF28" s="191">
        <f t="shared" si="12"/>
        <v>3743.4293246935563</v>
      </c>
      <c r="AG28" s="191">
        <f t="shared" si="12"/>
        <v>3743.4293246935563</v>
      </c>
      <c r="AH28" s="191">
        <f t="shared" si="12"/>
        <v>3743.4293246935563</v>
      </c>
      <c r="AI28" s="191">
        <f t="shared" si="12"/>
        <v>3743.4293246935563</v>
      </c>
      <c r="AJ28" s="191">
        <f t="shared" si="12"/>
        <v>3743.4293246935563</v>
      </c>
      <c r="AK28" s="191">
        <f t="shared" si="12"/>
        <v>3743.4293246935563</v>
      </c>
      <c r="AL28" s="191">
        <f t="shared" si="12"/>
        <v>3743.4293246935563</v>
      </c>
      <c r="AM28" s="191">
        <f t="shared" si="12"/>
        <v>3743.4293246935563</v>
      </c>
      <c r="AN28" s="191">
        <f t="shared" si="12"/>
        <v>0</v>
      </c>
      <c r="AO28" s="191">
        <f t="shared" si="12"/>
        <v>0</v>
      </c>
      <c r="AP28" s="191">
        <f t="shared" si="12"/>
        <v>0</v>
      </c>
      <c r="AQ28" s="191">
        <f t="shared" si="12"/>
        <v>0</v>
      </c>
      <c r="AR28" s="191">
        <f t="shared" si="12"/>
        <v>0</v>
      </c>
      <c r="AS28" s="191"/>
    </row>
    <row r="29" spans="2:45" outlineLevel="2">
      <c r="B29" s="570" t="str">
        <f>Premissas!B52</f>
        <v>Distância das estradas internas (ZM1 + ZM2)</v>
      </c>
      <c r="C29" s="81" t="str">
        <f>Premissas!C52</f>
        <v>km</v>
      </c>
      <c r="D29" s="217"/>
      <c r="E29" s="191">
        <f>Premissas!D52</f>
        <v>74.756</v>
      </c>
      <c r="F29" s="191">
        <f t="shared" si="11"/>
        <v>74.756</v>
      </c>
      <c r="G29" s="191">
        <f t="shared" si="12"/>
        <v>74.756</v>
      </c>
      <c r="H29" s="191">
        <f t="shared" si="12"/>
        <v>74.756</v>
      </c>
      <c r="I29" s="191">
        <f t="shared" si="12"/>
        <v>74.756</v>
      </c>
      <c r="J29" s="191">
        <f t="shared" si="12"/>
        <v>74.756</v>
      </c>
      <c r="K29" s="191">
        <f t="shared" si="12"/>
        <v>74.756</v>
      </c>
      <c r="L29" s="191">
        <f t="shared" si="12"/>
        <v>74.756</v>
      </c>
      <c r="M29" s="191">
        <f t="shared" si="12"/>
        <v>74.756</v>
      </c>
      <c r="N29" s="191">
        <f t="shared" si="12"/>
        <v>74.756</v>
      </c>
      <c r="O29" s="191">
        <f t="shared" si="12"/>
        <v>74.756</v>
      </c>
      <c r="P29" s="191">
        <f t="shared" si="12"/>
        <v>74.756</v>
      </c>
      <c r="Q29" s="191">
        <f t="shared" si="12"/>
        <v>74.756</v>
      </c>
      <c r="R29" s="191">
        <f t="shared" si="12"/>
        <v>74.756</v>
      </c>
      <c r="S29" s="191">
        <f t="shared" si="12"/>
        <v>74.756</v>
      </c>
      <c r="T29" s="191">
        <f t="shared" si="12"/>
        <v>74.756</v>
      </c>
      <c r="U29" s="191">
        <f t="shared" si="12"/>
        <v>74.756</v>
      </c>
      <c r="V29" s="191">
        <f t="shared" si="12"/>
        <v>74.756</v>
      </c>
      <c r="W29" s="191">
        <f t="shared" si="12"/>
        <v>74.756</v>
      </c>
      <c r="X29" s="191">
        <f t="shared" si="12"/>
        <v>74.756</v>
      </c>
      <c r="Y29" s="191">
        <f t="shared" si="12"/>
        <v>74.756</v>
      </c>
      <c r="Z29" s="191">
        <f t="shared" si="12"/>
        <v>74.756</v>
      </c>
      <c r="AA29" s="191">
        <f t="shared" si="12"/>
        <v>74.756</v>
      </c>
      <c r="AB29" s="191">
        <f t="shared" si="12"/>
        <v>74.756</v>
      </c>
      <c r="AC29" s="191">
        <f t="shared" si="12"/>
        <v>74.756</v>
      </c>
      <c r="AD29" s="191">
        <f t="shared" si="12"/>
        <v>74.756</v>
      </c>
      <c r="AE29" s="191">
        <f t="shared" si="12"/>
        <v>74.756</v>
      </c>
      <c r="AF29" s="191">
        <f t="shared" si="12"/>
        <v>74.756</v>
      </c>
      <c r="AG29" s="191">
        <f t="shared" si="12"/>
        <v>74.756</v>
      </c>
      <c r="AH29" s="191">
        <f t="shared" si="12"/>
        <v>74.756</v>
      </c>
      <c r="AI29" s="191">
        <f t="shared" si="12"/>
        <v>74.756</v>
      </c>
      <c r="AJ29" s="191">
        <f t="shared" si="12"/>
        <v>74.756</v>
      </c>
      <c r="AK29" s="191">
        <f t="shared" si="12"/>
        <v>74.756</v>
      </c>
      <c r="AL29" s="191">
        <f t="shared" si="12"/>
        <v>74.756</v>
      </c>
      <c r="AM29" s="191">
        <f t="shared" si="12"/>
        <v>74.756</v>
      </c>
      <c r="AN29" s="191">
        <f t="shared" si="12"/>
        <v>0</v>
      </c>
      <c r="AO29" s="191">
        <f t="shared" si="12"/>
        <v>0</v>
      </c>
      <c r="AP29" s="191">
        <f t="shared" si="12"/>
        <v>0</v>
      </c>
      <c r="AQ29" s="191">
        <f t="shared" si="12"/>
        <v>0</v>
      </c>
      <c r="AR29" s="191">
        <f t="shared" si="12"/>
        <v>0</v>
      </c>
      <c r="AS29" s="191"/>
    </row>
    <row r="30" spans="2:45" outlineLevel="2">
      <c r="B30" s="570" t="str">
        <f>Premissas!B53</f>
        <v>% das estradas com manutenção anual</v>
      </c>
      <c r="C30" s="81" t="str">
        <f>Premissas!C53</f>
        <v>%</v>
      </c>
      <c r="D30" s="217"/>
      <c r="E30" s="576">
        <f>Premissas!D53</f>
        <v>0.25</v>
      </c>
      <c r="F30" s="576">
        <f t="shared" si="11"/>
        <v>0.25</v>
      </c>
      <c r="G30" s="576">
        <f t="shared" si="12"/>
        <v>0.25</v>
      </c>
      <c r="H30" s="576">
        <f t="shared" si="12"/>
        <v>0.25</v>
      </c>
      <c r="I30" s="576">
        <f t="shared" si="12"/>
        <v>0.25</v>
      </c>
      <c r="J30" s="576">
        <f t="shared" si="12"/>
        <v>0.25</v>
      </c>
      <c r="K30" s="576">
        <f t="shared" si="12"/>
        <v>0.25</v>
      </c>
      <c r="L30" s="576">
        <f t="shared" si="12"/>
        <v>0.25</v>
      </c>
      <c r="M30" s="576">
        <f t="shared" si="12"/>
        <v>0.25</v>
      </c>
      <c r="N30" s="576">
        <f t="shared" si="12"/>
        <v>0.25</v>
      </c>
      <c r="O30" s="576">
        <f t="shared" si="12"/>
        <v>0.25</v>
      </c>
      <c r="P30" s="576">
        <f t="shared" si="12"/>
        <v>0.25</v>
      </c>
      <c r="Q30" s="576">
        <f t="shared" si="12"/>
        <v>0.25</v>
      </c>
      <c r="R30" s="576">
        <f t="shared" si="12"/>
        <v>0.25</v>
      </c>
      <c r="S30" s="576">
        <f t="shared" si="12"/>
        <v>0.25</v>
      </c>
      <c r="T30" s="576">
        <f t="shared" si="12"/>
        <v>0.25</v>
      </c>
      <c r="U30" s="576">
        <f t="shared" si="12"/>
        <v>0.25</v>
      </c>
      <c r="V30" s="576">
        <f t="shared" si="12"/>
        <v>0.25</v>
      </c>
      <c r="W30" s="576">
        <f t="shared" si="12"/>
        <v>0.25</v>
      </c>
      <c r="X30" s="576">
        <f t="shared" si="12"/>
        <v>0.25</v>
      </c>
      <c r="Y30" s="576">
        <f t="shared" si="12"/>
        <v>0.25</v>
      </c>
      <c r="Z30" s="576">
        <f t="shared" si="12"/>
        <v>0.25</v>
      </c>
      <c r="AA30" s="576">
        <f t="shared" si="12"/>
        <v>0.25</v>
      </c>
      <c r="AB30" s="576">
        <f t="shared" si="12"/>
        <v>0.25</v>
      </c>
      <c r="AC30" s="576">
        <f t="shared" si="12"/>
        <v>0.25</v>
      </c>
      <c r="AD30" s="576">
        <f t="shared" si="12"/>
        <v>0.25</v>
      </c>
      <c r="AE30" s="576">
        <f t="shared" si="12"/>
        <v>0.25</v>
      </c>
      <c r="AF30" s="576">
        <f t="shared" si="12"/>
        <v>0.25</v>
      </c>
      <c r="AG30" s="576">
        <f t="shared" si="12"/>
        <v>0.25</v>
      </c>
      <c r="AH30" s="576">
        <f t="shared" si="12"/>
        <v>0.25</v>
      </c>
      <c r="AI30" s="576">
        <f t="shared" si="12"/>
        <v>0.25</v>
      </c>
      <c r="AJ30" s="576">
        <f t="shared" si="12"/>
        <v>0.25</v>
      </c>
      <c r="AK30" s="576">
        <f t="shared" si="12"/>
        <v>0.25</v>
      </c>
      <c r="AL30" s="576">
        <f t="shared" si="12"/>
        <v>0.25</v>
      </c>
      <c r="AM30" s="576">
        <f t="shared" si="12"/>
        <v>0.25</v>
      </c>
      <c r="AN30" s="576">
        <f t="shared" si="12"/>
        <v>0</v>
      </c>
      <c r="AO30" s="576">
        <f t="shared" si="12"/>
        <v>0</v>
      </c>
      <c r="AP30" s="576">
        <f t="shared" si="12"/>
        <v>0</v>
      </c>
      <c r="AQ30" s="576">
        <f t="shared" si="12"/>
        <v>0</v>
      </c>
      <c r="AR30" s="576">
        <f t="shared" si="12"/>
        <v>0</v>
      </c>
      <c r="AS30" s="191"/>
    </row>
    <row r="31" spans="2:45" outlineLevel="2">
      <c r="B31" s="570" t="str">
        <f>Premissas!B54</f>
        <v>Início dos serviços de manutenção</v>
      </c>
      <c r="C31" s="81" t="str">
        <f>Premissas!C54</f>
        <v>Ano</v>
      </c>
      <c r="D31" s="217"/>
      <c r="E31" s="191">
        <f>Premissas!D54</f>
        <v>1</v>
      </c>
      <c r="F31" s="191">
        <f t="shared" si="11"/>
        <v>1</v>
      </c>
      <c r="G31" s="191">
        <f t="shared" si="11"/>
        <v>1</v>
      </c>
      <c r="H31" s="191">
        <f t="shared" si="11"/>
        <v>1</v>
      </c>
      <c r="I31" s="191">
        <f t="shared" si="11"/>
        <v>1</v>
      </c>
      <c r="J31" s="191">
        <f t="shared" si="11"/>
        <v>1</v>
      </c>
      <c r="K31" s="191">
        <f t="shared" si="11"/>
        <v>1</v>
      </c>
      <c r="L31" s="191">
        <f t="shared" si="11"/>
        <v>1</v>
      </c>
      <c r="M31" s="191">
        <f t="shared" si="11"/>
        <v>1</v>
      </c>
      <c r="N31" s="191">
        <f t="shared" si="11"/>
        <v>1</v>
      </c>
      <c r="O31" s="191">
        <f t="shared" si="11"/>
        <v>1</v>
      </c>
      <c r="P31" s="191">
        <f t="shared" si="11"/>
        <v>1</v>
      </c>
      <c r="Q31" s="191">
        <f t="shared" si="11"/>
        <v>1</v>
      </c>
      <c r="R31" s="191">
        <f t="shared" si="11"/>
        <v>1</v>
      </c>
      <c r="S31" s="191">
        <f t="shared" si="11"/>
        <v>1</v>
      </c>
      <c r="T31" s="191">
        <f t="shared" si="11"/>
        <v>1</v>
      </c>
      <c r="U31" s="191">
        <f t="shared" si="11"/>
        <v>1</v>
      </c>
      <c r="V31" s="191">
        <f t="shared" si="12"/>
        <v>1</v>
      </c>
      <c r="W31" s="191">
        <f t="shared" si="12"/>
        <v>1</v>
      </c>
      <c r="X31" s="191">
        <f t="shared" si="12"/>
        <v>1</v>
      </c>
      <c r="Y31" s="191">
        <f t="shared" si="12"/>
        <v>1</v>
      </c>
      <c r="Z31" s="191">
        <f t="shared" si="12"/>
        <v>1</v>
      </c>
      <c r="AA31" s="191">
        <f t="shared" si="12"/>
        <v>1</v>
      </c>
      <c r="AB31" s="191">
        <f t="shared" si="12"/>
        <v>1</v>
      </c>
      <c r="AC31" s="191">
        <f t="shared" si="12"/>
        <v>1</v>
      </c>
      <c r="AD31" s="191">
        <f t="shared" si="12"/>
        <v>1</v>
      </c>
      <c r="AE31" s="191">
        <f t="shared" si="12"/>
        <v>1</v>
      </c>
      <c r="AF31" s="191">
        <f t="shared" si="12"/>
        <v>1</v>
      </c>
      <c r="AG31" s="191">
        <f t="shared" si="12"/>
        <v>1</v>
      </c>
      <c r="AH31" s="191">
        <f t="shared" si="12"/>
        <v>1</v>
      </c>
      <c r="AI31" s="191">
        <f t="shared" si="12"/>
        <v>1</v>
      </c>
      <c r="AJ31" s="191">
        <f t="shared" si="12"/>
        <v>1</v>
      </c>
      <c r="AK31" s="191">
        <f t="shared" si="12"/>
        <v>1</v>
      </c>
      <c r="AL31" s="191">
        <f t="shared" si="12"/>
        <v>1</v>
      </c>
      <c r="AM31" s="191">
        <f t="shared" si="12"/>
        <v>1</v>
      </c>
      <c r="AN31" s="191">
        <f t="shared" si="12"/>
        <v>0</v>
      </c>
      <c r="AO31" s="191">
        <f t="shared" si="12"/>
        <v>0</v>
      </c>
      <c r="AP31" s="191">
        <f t="shared" si="12"/>
        <v>0</v>
      </c>
      <c r="AQ31" s="191">
        <f t="shared" si="12"/>
        <v>0</v>
      </c>
      <c r="AR31" s="191">
        <f t="shared" si="12"/>
        <v>0</v>
      </c>
      <c r="AS31" s="191"/>
    </row>
    <row r="32" spans="2:45" hidden="1" outlineLevel="2">
      <c r="B32" s="570"/>
      <c r="C32" s="8"/>
      <c r="D32" s="217"/>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c r="AP32" s="191"/>
      <c r="AQ32" s="191"/>
      <c r="AR32" s="191"/>
      <c r="AS32" s="191"/>
    </row>
    <row r="33" spans="2:45" hidden="1" outlineLevel="2">
      <c r="B33" s="570"/>
      <c r="C33" s="8"/>
      <c r="D33" s="217"/>
      <c r="E33" s="191"/>
      <c r="F33" s="191"/>
      <c r="G33" s="191"/>
      <c r="H33" s="191"/>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1"/>
      <c r="AN33" s="191"/>
      <c r="AO33" s="191"/>
      <c r="AP33" s="191"/>
      <c r="AQ33" s="191"/>
      <c r="AR33" s="191"/>
      <c r="AS33" s="191"/>
    </row>
    <row r="34" spans="2:45" outlineLevel="2">
      <c r="B34" s="573" t="s">
        <v>1202</v>
      </c>
      <c r="C34" s="575">
        <v>1000</v>
      </c>
      <c r="D34" s="467"/>
      <c r="E34" s="204">
        <f>IF(E2&lt;=Premissas!$D$57,Premissas!$D$56/Premissas!$D$57,0)</f>
        <v>0</v>
      </c>
      <c r="F34" s="204">
        <f>IF(F2&lt;=Premissas!$D$57,Premissas!$D$56/Premissas!$D$57,0)</f>
        <v>0</v>
      </c>
      <c r="G34" s="204">
        <f>IF(G2&lt;=Premissas!$D$57,Premissas!$D$56/Premissas!$D$57,0)</f>
        <v>0</v>
      </c>
      <c r="H34" s="204">
        <f>IF(H2&lt;=Premissas!$D$57,Premissas!$D$56/Premissas!$D$57,0)</f>
        <v>0</v>
      </c>
      <c r="I34" s="204">
        <f>IF(I2&lt;=Premissas!$D$57,Premissas!$D$56/Premissas!$D$57,0)</f>
        <v>0</v>
      </c>
      <c r="J34" s="204">
        <f>IF(J2&lt;=Premissas!$D$57,Premissas!$D$56/Premissas!$D$57,0)</f>
        <v>0</v>
      </c>
      <c r="K34" s="204">
        <f>IF(K2&lt;=Premissas!$D$57,Premissas!$D$56/Premissas!$D$57,0)</f>
        <v>0</v>
      </c>
      <c r="L34" s="204">
        <f>IF(L2&lt;=Premissas!$D$57,Premissas!$D$56/Premissas!$D$57,0)</f>
        <v>0</v>
      </c>
      <c r="M34" s="204">
        <f>IF(M2&lt;=Premissas!$D$57,Premissas!$D$56/Premissas!$D$57,0)</f>
        <v>0</v>
      </c>
      <c r="N34" s="204">
        <f>IF(N2&lt;=Premissas!$D$57,Premissas!$D$56/Premissas!$D$57,0)</f>
        <v>0</v>
      </c>
      <c r="O34" s="204">
        <f>IF(O2&lt;=Premissas!$D$57,Premissas!$D$56/Premissas!$D$57,0)</f>
        <v>0</v>
      </c>
      <c r="P34" s="204">
        <f>IF(P2&lt;=Premissas!$D$57,Premissas!$D$56/Premissas!$D$57,0)</f>
        <v>0</v>
      </c>
      <c r="Q34" s="204">
        <f>IF(Q2&lt;=Premissas!$D$57,Premissas!$D$56/Premissas!$D$57,0)</f>
        <v>0</v>
      </c>
      <c r="R34" s="204">
        <f>IF(R2&lt;=Premissas!$D$57,Premissas!$D$56/Premissas!$D$57,0)</f>
        <v>0</v>
      </c>
      <c r="S34" s="204">
        <f>IF(S2&lt;=Premissas!$D$57,Premissas!$D$56/Premissas!$D$57,0)</f>
        <v>0</v>
      </c>
      <c r="T34" s="204">
        <f>IF(T2&lt;=Premissas!$D$57,Premissas!$D$56/Premissas!$D$57,0)</f>
        <v>0</v>
      </c>
      <c r="U34" s="204">
        <f>IF(U2&lt;=Premissas!$D$57,Premissas!$D$56/Premissas!$D$57,0)</f>
        <v>0</v>
      </c>
      <c r="V34" s="204">
        <f>IF(V2&lt;=Premissas!$D$57,Premissas!$D$56/Premissas!$D$57,0)</f>
        <v>0</v>
      </c>
      <c r="W34" s="204">
        <f>IF(W2&lt;=Premissas!$D$57,Premissas!$D$56/Premissas!$D$57,0)</f>
        <v>0</v>
      </c>
      <c r="X34" s="204">
        <f>IF(X2&lt;=Premissas!$D$57,Premissas!$D$56/Premissas!$D$57,0)</f>
        <v>0</v>
      </c>
      <c r="Y34" s="204">
        <f>IF(Y2&lt;=Premissas!$D$57,Premissas!$D$56/Premissas!$D$57,0)</f>
        <v>0</v>
      </c>
      <c r="Z34" s="204">
        <f>IF(Z2&lt;=Premissas!$D$57,Premissas!$D$56/Premissas!$D$57,0)</f>
        <v>0</v>
      </c>
      <c r="AA34" s="204">
        <f>IF(AA2&lt;=Premissas!$D$57,Premissas!$D$56/Premissas!$D$57,0)</f>
        <v>0</v>
      </c>
      <c r="AB34" s="204">
        <f>IF(AB2&lt;=Premissas!$D$57,Premissas!$D$56/Premissas!$D$57,0)</f>
        <v>0</v>
      </c>
      <c r="AC34" s="204">
        <f>IF(AC2&lt;=Premissas!$D$57,Premissas!$D$56/Premissas!$D$57,0)</f>
        <v>0</v>
      </c>
      <c r="AD34" s="204">
        <f>IF(AD2&lt;=Premissas!$D$57,Premissas!$D$56/Premissas!$D$57,0)</f>
        <v>0</v>
      </c>
      <c r="AE34" s="204">
        <f>IF(AE2&lt;=Premissas!$D$57,Premissas!$D$56/Premissas!$D$57,0)</f>
        <v>0</v>
      </c>
      <c r="AF34" s="204">
        <f>IF(AF2&lt;=Premissas!$D$57,Premissas!$D$56/Premissas!$D$57,0)</f>
        <v>0</v>
      </c>
      <c r="AG34" s="204">
        <f>IF(AG2&lt;=Premissas!$D$57,Premissas!$D$56/Premissas!$D$57,0)</f>
        <v>0</v>
      </c>
      <c r="AH34" s="204">
        <f>IF(AH2&lt;=Premissas!$D$57,Premissas!$D$56/Premissas!$D$57,0)</f>
        <v>0</v>
      </c>
      <c r="AI34" s="204">
        <f>IF(AI2&lt;=Premissas!$D$57,Premissas!$D$56/Premissas!$D$57,0)</f>
        <v>0</v>
      </c>
      <c r="AJ34" s="204">
        <f>IF(AJ2&lt;=Premissas!$D$57,Premissas!$D$56/Premissas!$D$57,0)</f>
        <v>0</v>
      </c>
      <c r="AK34" s="204">
        <f>IF(AK2&lt;=Premissas!$D$57,Premissas!$D$56/Premissas!$D$57,0)</f>
        <v>0</v>
      </c>
      <c r="AL34" s="204">
        <f>IF(AL2&lt;=Premissas!$D$57,Premissas!$D$56/Premissas!$D$57,0)</f>
        <v>0</v>
      </c>
      <c r="AM34" s="204">
        <f>IF(AM2&lt;=Premissas!$D$57,Premissas!$D$56/Premissas!$D$57,0)</f>
        <v>0</v>
      </c>
      <c r="AN34" s="204">
        <f>IF(AN2&lt;=Premissas!$D$57,Premissas!$D$56/Premissas!$D$57,0)</f>
        <v>0</v>
      </c>
      <c r="AO34" s="204">
        <f>IF(AO2&lt;=Premissas!$D$57,Premissas!$D$56/Premissas!$D$57,0)</f>
        <v>0</v>
      </c>
      <c r="AP34" s="204">
        <f>IF(AP2&lt;=Premissas!$D$57,Premissas!$D$56/Premissas!$D$57,0)</f>
        <v>0</v>
      </c>
      <c r="AQ34" s="204">
        <f>IF(AQ2&lt;=Premissas!$D$57,Premissas!$D$56/Premissas!$D$57,0)</f>
        <v>0</v>
      </c>
      <c r="AR34" s="204">
        <f>IF(AR2&lt;=Premissas!$D$57,Premissas!$D$56/Premissas!$D$57,0)</f>
        <v>0</v>
      </c>
      <c r="AS34" s="204">
        <f t="shared" si="6"/>
        <v>0</v>
      </c>
    </row>
    <row r="35" spans="2:45" outlineLevel="2">
      <c r="B35" s="144" t="s">
        <v>1208</v>
      </c>
      <c r="C35" s="550">
        <v>1000</v>
      </c>
      <c r="D35" s="217"/>
      <c r="E35" s="191">
        <f>IF(E2&lt;=Premissas!$D$60,Premissas!$D$59/Premissas!$D$60,0)</f>
        <v>0</v>
      </c>
      <c r="F35" s="191">
        <f>IF(F2&lt;=Premissas!$D$60,Premissas!$D$59/Premissas!$D$60,0)</f>
        <v>0</v>
      </c>
      <c r="G35" s="191">
        <f>IF(G2&lt;=Premissas!$D$60,Premissas!$D$59/Premissas!$D$60,0)</f>
        <v>0</v>
      </c>
      <c r="H35" s="191">
        <f>IF(H2&lt;=Premissas!$D$60,Premissas!$D$59/Premissas!$D$60,0)</f>
        <v>0</v>
      </c>
      <c r="I35" s="191">
        <f>IF(I2&lt;=Premissas!$D$60,Premissas!$D$59/Premissas!$D$60,0)</f>
        <v>0</v>
      </c>
      <c r="J35" s="191">
        <f>IF(J2&lt;=Premissas!$D$60,Premissas!$D$59/Premissas!$D$60,0)</f>
        <v>0</v>
      </c>
      <c r="K35" s="191">
        <f>IF(K2&lt;=Premissas!$D$60,Premissas!$D$59/Premissas!$D$60,0)</f>
        <v>0</v>
      </c>
      <c r="L35" s="191">
        <f>IF(L2&lt;=Premissas!$D$60,Premissas!$D$59/Premissas!$D$60,0)</f>
        <v>0</v>
      </c>
      <c r="M35" s="191">
        <f>IF(M2&lt;=Premissas!$D$60,Premissas!$D$59/Premissas!$D$60,0)</f>
        <v>0</v>
      </c>
      <c r="N35" s="191">
        <f>IF(N2&lt;=Premissas!$D$60,Premissas!$D$59/Premissas!$D$60,0)</f>
        <v>0</v>
      </c>
      <c r="O35" s="191">
        <f>IF(O2&lt;=Premissas!$D$60,Premissas!$D$59/Premissas!$D$60,0)</f>
        <v>0</v>
      </c>
      <c r="P35" s="191">
        <f>IF(P2&lt;=Premissas!$D$60,Premissas!$D$59/Premissas!$D$60,0)</f>
        <v>0</v>
      </c>
      <c r="Q35" s="191">
        <f>IF(Q2&lt;=Premissas!$D$60,Premissas!$D$59/Premissas!$D$60,0)</f>
        <v>0</v>
      </c>
      <c r="R35" s="191">
        <f>IF(R2&lt;=Premissas!$D$60,Premissas!$D$59/Premissas!$D$60,0)</f>
        <v>0</v>
      </c>
      <c r="S35" s="191">
        <f>IF(S2&lt;=Premissas!$D$60,Premissas!$D$59/Premissas!$D$60,0)</f>
        <v>0</v>
      </c>
      <c r="T35" s="191">
        <f>IF(T2&lt;=Premissas!$D$60,Premissas!$D$59/Premissas!$D$60,0)</f>
        <v>0</v>
      </c>
      <c r="U35" s="191">
        <f>IF(U2&lt;=Premissas!$D$60,Premissas!$D$59/Premissas!$D$60,0)</f>
        <v>0</v>
      </c>
      <c r="V35" s="191">
        <f>IF(V2&lt;=Premissas!$D$60,Premissas!$D$59/Premissas!$D$60,0)</f>
        <v>0</v>
      </c>
      <c r="W35" s="191">
        <f>IF(W2&lt;=Premissas!$D$60,Premissas!$D$59/Premissas!$D$60,0)</f>
        <v>0</v>
      </c>
      <c r="X35" s="191">
        <f>IF(X2&lt;=Premissas!$D$60,Premissas!$D$59/Premissas!$D$60,0)</f>
        <v>0</v>
      </c>
      <c r="Y35" s="191">
        <f>IF(Y2&lt;=Premissas!$D$60,Premissas!$D$59/Premissas!$D$60,0)</f>
        <v>0</v>
      </c>
      <c r="Z35" s="191">
        <f>IF(Z2&lt;=Premissas!$D$60,Premissas!$D$59/Premissas!$D$60,0)</f>
        <v>0</v>
      </c>
      <c r="AA35" s="191">
        <f>IF(AA2&lt;=Premissas!$D$60,Premissas!$D$59/Premissas!$D$60,0)</f>
        <v>0</v>
      </c>
      <c r="AB35" s="191">
        <f>IF(AB2&lt;=Premissas!$D$60,Premissas!$D$59/Premissas!$D$60,0)</f>
        <v>0</v>
      </c>
      <c r="AC35" s="191">
        <f>IF(AC2&lt;=Premissas!$D$60,Premissas!$D$59/Premissas!$D$60,0)</f>
        <v>0</v>
      </c>
      <c r="AD35" s="191">
        <f>IF(AD2&lt;=Premissas!$D$60,Premissas!$D$59/Premissas!$D$60,0)</f>
        <v>0</v>
      </c>
      <c r="AE35" s="191">
        <f>IF(AE2&lt;=Premissas!$D$60,Premissas!$D$59/Premissas!$D$60,0)</f>
        <v>0</v>
      </c>
      <c r="AF35" s="191">
        <f>IF(AF2&lt;=Premissas!$D$60,Premissas!$D$59/Premissas!$D$60,0)</f>
        <v>0</v>
      </c>
      <c r="AG35" s="191">
        <f>IF(AG2&lt;=Premissas!$D$60,Premissas!$D$59/Premissas!$D$60,0)</f>
        <v>0</v>
      </c>
      <c r="AH35" s="191">
        <f>IF(AH2&lt;=Premissas!$D$60,Premissas!$D$59/Premissas!$D$60,0)</f>
        <v>0</v>
      </c>
      <c r="AI35" s="191">
        <f>IF(AI2&lt;=Premissas!$D$60,Premissas!$D$59/Premissas!$D$60,0)</f>
        <v>0</v>
      </c>
      <c r="AJ35" s="191">
        <f>IF(AJ2&lt;=Premissas!$D$60,Premissas!$D$59/Premissas!$D$60,0)</f>
        <v>0</v>
      </c>
      <c r="AK35" s="191">
        <f>IF(AK2&lt;=Premissas!$D$60,Premissas!$D$59/Premissas!$D$60,0)</f>
        <v>0</v>
      </c>
      <c r="AL35" s="191">
        <f>IF(AL2&lt;=Premissas!$D$60,Premissas!$D$59/Premissas!$D$60,0)</f>
        <v>0</v>
      </c>
      <c r="AM35" s="191">
        <f>IF(AM2&lt;=Premissas!$D$60,Premissas!$D$59/Premissas!$D$60,0)</f>
        <v>0</v>
      </c>
      <c r="AN35" s="191">
        <f>IF(AN2&lt;=Premissas!$D$60,Premissas!$D$59/Premissas!$D$60,0)</f>
        <v>0</v>
      </c>
      <c r="AO35" s="191">
        <f>IF(AO2&lt;=Premissas!$D$60,Premissas!$D$59/Premissas!$D$60,0)</f>
        <v>0</v>
      </c>
      <c r="AP35" s="191">
        <f>IF(AP2&lt;=Premissas!$D$60,Premissas!$D$59/Premissas!$D$60,0)</f>
        <v>0</v>
      </c>
      <c r="AQ35" s="191">
        <f>IF(AQ2&lt;=Premissas!$D$60,Premissas!$D$59/Premissas!$D$60,0)</f>
        <v>0</v>
      </c>
      <c r="AR35" s="191">
        <f>IF(AR2&lt;=Premissas!$D$60,Premissas!$D$59/Premissas!$D$60,0)</f>
        <v>0</v>
      </c>
      <c r="AS35" s="191">
        <f t="shared" si="6"/>
        <v>0</v>
      </c>
    </row>
    <row r="36" spans="2:45" outlineLevel="2">
      <c r="B36" s="573" t="s">
        <v>792</v>
      </c>
      <c r="C36" s="575">
        <v>1000</v>
      </c>
      <c r="D36" s="467"/>
      <c r="E36" s="204">
        <f>Premissas!$D61*E$5+('Invest infraestrutura'!K36+'Invest infraestrutura'!K38+'Invest infraestrutura'!K40)/1000</f>
        <v>25.547197131471957</v>
      </c>
      <c r="F36" s="204">
        <f>Premissas!$D61*F$5</f>
        <v>25.547197131471957</v>
      </c>
      <c r="G36" s="204">
        <f>Premissas!$D61*G$5</f>
        <v>25.547197131471957</v>
      </c>
      <c r="H36" s="204">
        <f>Premissas!$D61*H$5</f>
        <v>25.547197131471957</v>
      </c>
      <c r="I36" s="204">
        <f>Premissas!$D61*I$5</f>
        <v>25.547197131471957</v>
      </c>
      <c r="J36" s="204">
        <f>Premissas!$D61*J$5</f>
        <v>25.547197131471957</v>
      </c>
      <c r="K36" s="204">
        <f>Premissas!$D61*K$5</f>
        <v>25.547197131471957</v>
      </c>
      <c r="L36" s="204">
        <f>Premissas!$D61*L$5</f>
        <v>25.547197131471957</v>
      </c>
      <c r="M36" s="204">
        <f>Premissas!$D61*M$5</f>
        <v>25.547197131471957</v>
      </c>
      <c r="N36" s="204">
        <f>Premissas!$D61*N$5</f>
        <v>25.547197131471957</v>
      </c>
      <c r="O36" s="204">
        <f>Premissas!$D61*O$5</f>
        <v>25.547197131471957</v>
      </c>
      <c r="P36" s="204">
        <f>Premissas!$D61*P$5</f>
        <v>25.547197131471957</v>
      </c>
      <c r="Q36" s="204">
        <f>Premissas!$D61*Q$5</f>
        <v>25.547197131471957</v>
      </c>
      <c r="R36" s="204">
        <f>Premissas!$D61*R$5</f>
        <v>25.547197131471957</v>
      </c>
      <c r="S36" s="204">
        <f>Premissas!$D61*S$5</f>
        <v>25.547197131471957</v>
      </c>
      <c r="T36" s="204">
        <f>Premissas!$D61*T$5</f>
        <v>25.547197131471957</v>
      </c>
      <c r="U36" s="204">
        <f>Premissas!$D61*U$5</f>
        <v>25.547197131471957</v>
      </c>
      <c r="V36" s="204">
        <f>Premissas!$D61*V$5</f>
        <v>25.547197131471957</v>
      </c>
      <c r="W36" s="204">
        <f>Premissas!$D61*W$5</f>
        <v>25.547197131471957</v>
      </c>
      <c r="X36" s="204">
        <f>Premissas!$D61*X$5</f>
        <v>25.547197131471957</v>
      </c>
      <c r="Y36" s="204">
        <f>Premissas!$D61*Y$5</f>
        <v>25.547197131471957</v>
      </c>
      <c r="Z36" s="204">
        <f>Premissas!$D61*Z$5</f>
        <v>25.547197131471957</v>
      </c>
      <c r="AA36" s="204">
        <f>Premissas!$D61*AA$5</f>
        <v>25.547197131471957</v>
      </c>
      <c r="AB36" s="204">
        <f>Premissas!$D61*AB$5</f>
        <v>25.547197131471957</v>
      </c>
      <c r="AC36" s="204">
        <f>Premissas!$D61*AC$5</f>
        <v>25.547197131471957</v>
      </c>
      <c r="AD36" s="204">
        <f>Premissas!$D61*AD$5</f>
        <v>25.547197131471957</v>
      </c>
      <c r="AE36" s="204">
        <f>Premissas!$D61*AE$5</f>
        <v>25.547197131471957</v>
      </c>
      <c r="AF36" s="204">
        <f>Premissas!$D61*AF$5</f>
        <v>25.547197131471957</v>
      </c>
      <c r="AG36" s="204">
        <f>Premissas!$D61*AG$5</f>
        <v>25.547197131471957</v>
      </c>
      <c r="AH36" s="204">
        <f>Premissas!$D61*AH$5</f>
        <v>25.547197131471957</v>
      </c>
      <c r="AI36" s="204">
        <f>Premissas!$D61*AI$5</f>
        <v>25.547197131471957</v>
      </c>
      <c r="AJ36" s="204">
        <f>Premissas!$D61*AJ$5</f>
        <v>25.547197131471957</v>
      </c>
      <c r="AK36" s="204">
        <f>Premissas!$D61*AK$5</f>
        <v>25.547197131471957</v>
      </c>
      <c r="AL36" s="204">
        <f>Premissas!$D61*AL$5</f>
        <v>25.547197131471957</v>
      </c>
      <c r="AM36" s="204">
        <f>Premissas!$D61*AM$5</f>
        <v>25.547197131471957</v>
      </c>
      <c r="AN36" s="204">
        <f>Premissas!$D61*AN$5</f>
        <v>0</v>
      </c>
      <c r="AO36" s="204">
        <f>Premissas!$D61*AO$5</f>
        <v>0</v>
      </c>
      <c r="AP36" s="204">
        <f>Premissas!$D61*AP$5</f>
        <v>0</v>
      </c>
      <c r="AQ36" s="204">
        <f>Premissas!$D61*AQ$5</f>
        <v>0</v>
      </c>
      <c r="AR36" s="204">
        <f>Premissas!$D61*AR$5</f>
        <v>0</v>
      </c>
      <c r="AS36" s="204">
        <f t="shared" si="6"/>
        <v>894.15189960151872</v>
      </c>
    </row>
    <row r="37" spans="2:45" outlineLevel="2">
      <c r="B37" s="144" t="s">
        <v>971</v>
      </c>
      <c r="C37" s="550">
        <v>1000</v>
      </c>
      <c r="D37" s="217"/>
      <c r="E37" s="191">
        <f ca="1">('Silvicultura e restauração'!E742+'Silvicultura e restauração'!E743)</f>
        <v>0</v>
      </c>
      <c r="F37" s="191">
        <f ca="1">('Silvicultura e restauração'!F742+'Silvicultura e restauração'!F743)</f>
        <v>1731.9721253668954</v>
      </c>
      <c r="G37" s="191">
        <f ca="1">('Silvicultura e restauração'!G742+'Silvicultura e restauração'!G743)</f>
        <v>2278.9090347318038</v>
      </c>
      <c r="H37" s="191">
        <f ca="1">('Silvicultura e restauração'!H742+'Silvicultura e restauração'!H743)</f>
        <v>2187.7344771035096</v>
      </c>
      <c r="I37" s="191">
        <f ca="1">('Silvicultura e restauração'!I742+'Silvicultura e restauração'!I743)</f>
        <v>2192.8764711885674</v>
      </c>
      <c r="J37" s="191">
        <f ca="1">('Silvicultura e restauração'!J742+'Silvicultura e restauração'!J743)</f>
        <v>2297.5510037511449</v>
      </c>
      <c r="K37" s="191">
        <f ca="1">('Silvicultura e restauração'!K742+'Silvicultura e restauração'!K743)</f>
        <v>2261.3718271518078</v>
      </c>
      <c r="L37" s="191">
        <f ca="1">('Silvicultura e restauração'!L742+'Silvicultura e restauração'!L743)</f>
        <v>2192.619727565756</v>
      </c>
      <c r="M37" s="191">
        <f ca="1">('Silvicultura e restauração'!M742+'Silvicultura e restauração'!M743)</f>
        <v>803.13308721460453</v>
      </c>
      <c r="N37" s="191">
        <f ca="1">('Silvicultura e restauração'!N742+'Silvicultura e restauração'!N743)</f>
        <v>341.89635847713936</v>
      </c>
      <c r="O37" s="191">
        <f ca="1">('Silvicultura e restauração'!O742+'Silvicultura e restauração'!O743)</f>
        <v>246.42605455017528</v>
      </c>
      <c r="P37" s="191">
        <f ca="1">('Silvicultura e restauração'!P742+'Silvicultura e restauração'!P743)</f>
        <v>183.45958514934813</v>
      </c>
      <c r="Q37" s="191">
        <f ca="1">('Silvicultura e restauração'!Q742+'Silvicultura e restauração'!Q743)</f>
        <v>152.52309904764644</v>
      </c>
      <c r="R37" s="191">
        <f ca="1">('Silvicultura e restauração'!R742+'Silvicultura e restauração'!R743)</f>
        <v>125.95334198859487</v>
      </c>
      <c r="S37" s="191">
        <f ca="1">('Silvicultura e restauração'!S742+'Silvicultura e restauração'!S743)</f>
        <v>120.4810748700413</v>
      </c>
      <c r="T37" s="191">
        <f ca="1">('Silvicultura e restauração'!T742+'Silvicultura e restauração'!T743)</f>
        <v>87.582070504462706</v>
      </c>
      <c r="U37" s="191">
        <f ca="1">('Silvicultura e restauração'!U742+'Silvicultura e restauração'!U743)</f>
        <v>82.109806379839682</v>
      </c>
      <c r="V37" s="191">
        <f ca="1">('Silvicultura e restauração'!V742+'Silvicultura e restauração'!V743)</f>
        <v>44.991303515652547</v>
      </c>
      <c r="W37" s="191">
        <f ca="1">('Silvicultura e restauração'!W742+'Silvicultura e restauração'!W743)</f>
        <v>44.991303515652547</v>
      </c>
      <c r="X37" s="191">
        <f ca="1">('Silvicultura e restauração'!X742+'Silvicultura e restauração'!X743)</f>
        <v>44.991303515652547</v>
      </c>
      <c r="Y37" s="191">
        <f ca="1">('Silvicultura e restauração'!Y742+'Silvicultura e restauração'!Y743)</f>
        <v>44.991303515652547</v>
      </c>
      <c r="Z37" s="191">
        <f ca="1">('Silvicultura e restauração'!Z742+'Silvicultura e restauração'!Z743)</f>
        <v>44.991303515652547</v>
      </c>
      <c r="AA37" s="191">
        <f ca="1">('Silvicultura e restauração'!AA742+'Silvicultura e restauração'!AA743)</f>
        <v>44.991303515652547</v>
      </c>
      <c r="AB37" s="191">
        <f ca="1">('Silvicultura e restauração'!AB742+'Silvicultura e restauração'!AB743)</f>
        <v>44.991303515652547</v>
      </c>
      <c r="AC37" s="191">
        <f ca="1">('Silvicultura e restauração'!AC742+'Silvicultura e restauração'!AC743)</f>
        <v>44.991303515652547</v>
      </c>
      <c r="AD37" s="191">
        <f ca="1">('Silvicultura e restauração'!AD742+'Silvicultura e restauração'!AD743)</f>
        <v>44.991303515652547</v>
      </c>
      <c r="AE37" s="191">
        <f ca="1">('Silvicultura e restauração'!AE742+'Silvicultura e restauração'!AE743)</f>
        <v>44.991303515652547</v>
      </c>
      <c r="AF37" s="191">
        <f ca="1">('Silvicultura e restauração'!AF742+'Silvicultura e restauração'!AF743)</f>
        <v>44.991303515652547</v>
      </c>
      <c r="AG37" s="191">
        <f ca="1">('Silvicultura e restauração'!AG742+'Silvicultura e restauração'!AG743)</f>
        <v>44.991303515652547</v>
      </c>
      <c r="AH37" s="191">
        <f ca="1">('Silvicultura e restauração'!AH742+'Silvicultura e restauração'!AH743)</f>
        <v>44.991303515652547</v>
      </c>
      <c r="AI37" s="191">
        <f ca="1">('Silvicultura e restauração'!AI742+'Silvicultura e restauração'!AI743)</f>
        <v>44.991303515652547</v>
      </c>
      <c r="AJ37" s="191">
        <f ca="1">('Silvicultura e restauração'!AJ742+'Silvicultura e restauração'!AJ743)</f>
        <v>44.991303515652547</v>
      </c>
      <c r="AK37" s="191">
        <f ca="1">('Silvicultura e restauração'!AK742+'Silvicultura e restauração'!AK743)</f>
        <v>44.991303515652547</v>
      </c>
      <c r="AL37" s="191">
        <f ca="1">('Silvicultura e restauração'!AL742+'Silvicultura e restauração'!AL743)</f>
        <v>44.991303515652547</v>
      </c>
      <c r="AM37" s="191">
        <f ca="1">('Silvicultura e restauração'!AM742+'Silvicultura e restauração'!AM743)</f>
        <v>44.991303515652547</v>
      </c>
      <c r="AN37" s="191">
        <f ca="1">('Silvicultura e restauração'!AN742+'Silvicultura e restauração'!AN743)</f>
        <v>0</v>
      </c>
      <c r="AO37" s="191">
        <f ca="1">('Silvicultura e restauração'!AO742+'Silvicultura e restauração'!AO743)</f>
        <v>0</v>
      </c>
      <c r="AP37" s="191">
        <f ca="1">('Silvicultura e restauração'!AP742+'Silvicultura e restauração'!AP743)</f>
        <v>0</v>
      </c>
      <c r="AQ37" s="191">
        <f ca="1">('Silvicultura e restauração'!AQ742+'Silvicultura e restauração'!AQ743)</f>
        <v>0</v>
      </c>
      <c r="AR37" s="191">
        <f ca="1">('Silvicultura e restauração'!AR742+'Silvicultura e restauração'!AR743)</f>
        <v>0</v>
      </c>
      <c r="AS37" s="191">
        <f t="shared" ca="1" si="6"/>
        <v>18096.442608323094</v>
      </c>
    </row>
    <row r="38" spans="2:45" outlineLevel="2">
      <c r="B38" s="573" t="s">
        <v>1107</v>
      </c>
      <c r="C38" s="575">
        <v>1000</v>
      </c>
      <c r="D38" s="574"/>
      <c r="E38" s="204">
        <f>Erradicação!J18/1000</f>
        <v>42.525175595447017</v>
      </c>
      <c r="F38" s="204">
        <f>$E38*F5</f>
        <v>42.525175595447017</v>
      </c>
      <c r="G38" s="204">
        <f t="shared" ref="G38:AR38" si="13">$E38*G5</f>
        <v>42.525175595447017</v>
      </c>
      <c r="H38" s="204">
        <f t="shared" si="13"/>
        <v>42.525175595447017</v>
      </c>
      <c r="I38" s="204">
        <f t="shared" si="13"/>
        <v>42.525175595447017</v>
      </c>
      <c r="J38" s="204">
        <f t="shared" si="13"/>
        <v>42.525175595447017</v>
      </c>
      <c r="K38" s="204">
        <f t="shared" si="13"/>
        <v>42.525175595447017</v>
      </c>
      <c r="L38" s="204">
        <f t="shared" si="13"/>
        <v>42.525175595447017</v>
      </c>
      <c r="M38" s="204">
        <f t="shared" si="13"/>
        <v>42.525175595447017</v>
      </c>
      <c r="N38" s="204">
        <f t="shared" si="13"/>
        <v>42.525175595447017</v>
      </c>
      <c r="O38" s="204">
        <f t="shared" si="13"/>
        <v>42.525175595447017</v>
      </c>
      <c r="P38" s="204">
        <f t="shared" si="13"/>
        <v>42.525175595447017</v>
      </c>
      <c r="Q38" s="204">
        <f t="shared" si="13"/>
        <v>42.525175595447017</v>
      </c>
      <c r="R38" s="204">
        <f t="shared" si="13"/>
        <v>42.525175595447017</v>
      </c>
      <c r="S38" s="204">
        <f t="shared" si="13"/>
        <v>42.525175595447017</v>
      </c>
      <c r="T38" s="204">
        <f t="shared" si="13"/>
        <v>42.525175595447017</v>
      </c>
      <c r="U38" s="204">
        <f t="shared" si="13"/>
        <v>42.525175595447017</v>
      </c>
      <c r="V38" s="204">
        <f t="shared" si="13"/>
        <v>42.525175595447017</v>
      </c>
      <c r="W38" s="204">
        <f t="shared" si="13"/>
        <v>42.525175595447017</v>
      </c>
      <c r="X38" s="204">
        <f t="shared" si="13"/>
        <v>42.525175595447017</v>
      </c>
      <c r="Y38" s="204">
        <f t="shared" si="13"/>
        <v>42.525175595447017</v>
      </c>
      <c r="Z38" s="204">
        <f t="shared" si="13"/>
        <v>42.525175595447017</v>
      </c>
      <c r="AA38" s="204">
        <f t="shared" si="13"/>
        <v>42.525175595447017</v>
      </c>
      <c r="AB38" s="204">
        <f t="shared" si="13"/>
        <v>42.525175595447017</v>
      </c>
      <c r="AC38" s="204">
        <f t="shared" si="13"/>
        <v>42.525175595447017</v>
      </c>
      <c r="AD38" s="204">
        <f t="shared" si="13"/>
        <v>42.525175595447017</v>
      </c>
      <c r="AE38" s="204">
        <f t="shared" si="13"/>
        <v>42.525175595447017</v>
      </c>
      <c r="AF38" s="204">
        <f t="shared" si="13"/>
        <v>42.525175595447017</v>
      </c>
      <c r="AG38" s="204">
        <f t="shared" si="13"/>
        <v>42.525175595447017</v>
      </c>
      <c r="AH38" s="204">
        <f t="shared" si="13"/>
        <v>42.525175595447017</v>
      </c>
      <c r="AI38" s="204">
        <f t="shared" si="13"/>
        <v>42.525175595447017</v>
      </c>
      <c r="AJ38" s="204">
        <f t="shared" si="13"/>
        <v>42.525175595447017</v>
      </c>
      <c r="AK38" s="204">
        <f t="shared" si="13"/>
        <v>42.525175595447017</v>
      </c>
      <c r="AL38" s="204">
        <f t="shared" si="13"/>
        <v>42.525175595447017</v>
      </c>
      <c r="AM38" s="204">
        <f t="shared" si="13"/>
        <v>42.525175595447017</v>
      </c>
      <c r="AN38" s="204">
        <f t="shared" si="13"/>
        <v>0</v>
      </c>
      <c r="AO38" s="204">
        <f t="shared" si="13"/>
        <v>0</v>
      </c>
      <c r="AP38" s="204">
        <f t="shared" si="13"/>
        <v>0</v>
      </c>
      <c r="AQ38" s="204">
        <f t="shared" si="13"/>
        <v>0</v>
      </c>
      <c r="AR38" s="204">
        <f t="shared" si="13"/>
        <v>0</v>
      </c>
      <c r="AS38" s="204">
        <f t="shared" si="6"/>
        <v>1488.3811458406458</v>
      </c>
    </row>
    <row r="39" spans="2:45" outlineLevel="2">
      <c r="B39" s="144" t="s">
        <v>1005</v>
      </c>
      <c r="C39" s="550">
        <v>1000</v>
      </c>
      <c r="D39" s="66"/>
      <c r="E39" s="191">
        <f>IF(MOD(E2,Premissas!$F$62)=0,Premissas!$D62*E$5,0)</f>
        <v>0</v>
      </c>
      <c r="F39" s="191">
        <f>IF(MOD(F2,Premissas!$F$62)=0,Premissas!$D62*F$5,0)</f>
        <v>0</v>
      </c>
      <c r="G39" s="191">
        <f>IF(MOD(G2,Premissas!$F$62)=0,Premissas!$D62*G$5,0)</f>
        <v>0</v>
      </c>
      <c r="H39" s="191">
        <f>IF(MOD(H2,Premissas!$F$62)=0,Premissas!$D62*H$5,0)</f>
        <v>0</v>
      </c>
      <c r="I39" s="191">
        <f>IF(MOD(I2,Premissas!$F$62)=0,Premissas!$D62*I$5,0)</f>
        <v>0</v>
      </c>
      <c r="J39" s="191">
        <f>IF(MOD(J2,Premissas!$F$62)=0,Premissas!$D62*J$5,0)</f>
        <v>0</v>
      </c>
      <c r="K39" s="191">
        <f>IF(MOD(K2,Premissas!$F$62)=0,Premissas!$D62*K$5,0)</f>
        <v>0</v>
      </c>
      <c r="L39" s="191">
        <f>IF(MOD(L2,Premissas!$F$62)=0,Premissas!$D62*L$5,0)</f>
        <v>0</v>
      </c>
      <c r="M39" s="191">
        <f>IF(MOD(M2,Premissas!$F$62)=0,Premissas!$D62*M$5,0)</f>
        <v>0</v>
      </c>
      <c r="N39" s="191">
        <f>IF(MOD(N2,Premissas!$F$62)=0,Premissas!$D62*N$5,0)</f>
        <v>0</v>
      </c>
      <c r="O39" s="191">
        <f>IF(MOD(O2,Premissas!$F$62)=0,Premissas!$D62*O$5,0)</f>
        <v>0</v>
      </c>
      <c r="P39" s="191">
        <f>IF(MOD(P2,Premissas!$F$62)=0,Premissas!$D62*P$5,0)</f>
        <v>0</v>
      </c>
      <c r="Q39" s="191">
        <f>IF(MOD(Q2,Premissas!$F$62)=0,Premissas!$D62*Q$5,0)</f>
        <v>0</v>
      </c>
      <c r="R39" s="191">
        <f>IF(MOD(R2,Premissas!$F$62)=0,Premissas!$D62*R$5,0)</f>
        <v>0</v>
      </c>
      <c r="S39" s="191">
        <f>IF(MOD(S2,Premissas!$F$62)=0,Premissas!$D62*S$5,0)</f>
        <v>0</v>
      </c>
      <c r="T39" s="191">
        <f>IF(MOD(T2,Premissas!$F$62)=0,Premissas!$D62*T$5,0)</f>
        <v>0</v>
      </c>
      <c r="U39" s="191">
        <f>IF(MOD(U2,Premissas!$F$62)=0,Premissas!$D62*U$5,0)</f>
        <v>0</v>
      </c>
      <c r="V39" s="191">
        <f>IF(MOD(V2,Premissas!$F$62)=0,Premissas!$D62*V$5,0)</f>
        <v>0</v>
      </c>
      <c r="W39" s="191">
        <f>IF(MOD(W2,Premissas!$F$62)=0,Premissas!$D62*W$5,0)</f>
        <v>0</v>
      </c>
      <c r="X39" s="191">
        <f>IF(MOD(X2,Premissas!$F$62)=0,Premissas!$D62*X$5,0)</f>
        <v>0</v>
      </c>
      <c r="Y39" s="191">
        <f>IF(MOD(Y2,Premissas!$F$62)=0,Premissas!$D62*Y$5,0)</f>
        <v>0</v>
      </c>
      <c r="Z39" s="191">
        <f>IF(MOD(Z2,Premissas!$F$62)=0,Premissas!$D62*Z$5,0)</f>
        <v>0</v>
      </c>
      <c r="AA39" s="191">
        <f>IF(MOD(AA2,Premissas!$F$62)=0,Premissas!$D62*AA$5,0)</f>
        <v>0</v>
      </c>
      <c r="AB39" s="191">
        <f>IF(MOD(AB2,Premissas!$F$62)=0,Premissas!$D62*AB$5,0)</f>
        <v>0</v>
      </c>
      <c r="AC39" s="191">
        <f>IF(MOD(AC2,Premissas!$F$62)=0,Premissas!$D62*AC$5,0)</f>
        <v>0</v>
      </c>
      <c r="AD39" s="191">
        <f>IF(MOD(AD2,Premissas!$F$62)=0,Premissas!$D62*AD$5,0)</f>
        <v>0</v>
      </c>
      <c r="AE39" s="191">
        <f>IF(MOD(AE2,Premissas!$F$62)=0,Premissas!$D62*AE$5,0)</f>
        <v>0</v>
      </c>
      <c r="AF39" s="191">
        <f>IF(MOD(AF2,Premissas!$F$62)=0,Premissas!$D62*AF$5,0)</f>
        <v>0</v>
      </c>
      <c r="AG39" s="191">
        <f>IF(MOD(AG2,Premissas!$F$62)=0,Premissas!$D62*AG$5,0)</f>
        <v>0</v>
      </c>
      <c r="AH39" s="191">
        <f>IF(MOD(AH2,Premissas!$F$62)=0,Premissas!$D62*AH$5,0)</f>
        <v>0</v>
      </c>
      <c r="AI39" s="191">
        <f>IF(MOD(AI2,Premissas!$F$62)=0,Premissas!$D62*AI$5,0)</f>
        <v>0</v>
      </c>
      <c r="AJ39" s="191">
        <f>IF(MOD(AJ2,Premissas!$F$62)=0,Premissas!$D62*AJ$5,0)</f>
        <v>0</v>
      </c>
      <c r="AK39" s="191">
        <f>IF(MOD(AK2,Premissas!$F$62)=0,Premissas!$D62*AK$5,0)</f>
        <v>0</v>
      </c>
      <c r="AL39" s="191">
        <f>IF(MOD(AL2,Premissas!$F$62)=0,Premissas!$D62*AL$5,0)</f>
        <v>0</v>
      </c>
      <c r="AM39" s="191">
        <f>IF(MOD(AM2,Premissas!$F$62)=0,Premissas!$D62*AM$5,0)</f>
        <v>0</v>
      </c>
      <c r="AN39" s="191">
        <f>IF(MOD(AN2,Premissas!$F$62)=0,Premissas!$D62*AN$5,0)</f>
        <v>0</v>
      </c>
      <c r="AO39" s="191">
        <f>IF(MOD(AO2,Premissas!$F$62)=0,Premissas!$D62*AO$5,0)</f>
        <v>0</v>
      </c>
      <c r="AP39" s="191">
        <f>IF(MOD(AP2,Premissas!$F$62)=0,Premissas!$D62*AP$5,0)</f>
        <v>0</v>
      </c>
      <c r="AQ39" s="191">
        <f>IF(MOD(AQ2,Premissas!$F$62)=0,Premissas!$D62*AQ$5,0)</f>
        <v>0</v>
      </c>
      <c r="AR39" s="191">
        <f>IF(MOD(AR2,Premissas!$F$62)=0,Premissas!$D62*AR$5,0)</f>
        <v>0</v>
      </c>
      <c r="AS39" s="191">
        <f t="shared" si="6"/>
        <v>0</v>
      </c>
    </row>
    <row r="40" spans="2:45" outlineLevel="2">
      <c r="B40" s="573" t="s">
        <v>923</v>
      </c>
      <c r="C40" s="575">
        <v>1000</v>
      </c>
      <c r="D40" s="574"/>
      <c r="E40" s="204">
        <f ca="1">IF('Premissas macro'!E19=1,SUM(Controle!E103:E104)*Controle!$G$19,SUM(Controle!E103:E104)*Controle!$G$19/2)</f>
        <v>1148.7272710497575</v>
      </c>
      <c r="F40" s="204">
        <f ca="1">IF('Premissas macro'!F19=1,SUM(Controle!F103:F104)*Controle!$G$19,SUM(Controle!F103:F104)*Controle!$G$19/2)</f>
        <v>1148.7272710497575</v>
      </c>
      <c r="G40" s="204">
        <f ca="1">IF('Premissas macro'!G19=1,SUM(Controle!G103:G104)*Controle!$G$19,SUM(Controle!G103:G104)*Controle!$G$19/2)</f>
        <v>1148.7272710497573</v>
      </c>
      <c r="H40" s="204">
        <f ca="1">IF('Premissas macro'!H19=1,SUM(Controle!H103:H104)*Controle!$G$19,SUM(Controle!H103:H104)*Controle!$G$19/2)</f>
        <v>1148.7272710497573</v>
      </c>
      <c r="I40" s="204">
        <f ca="1">IF('Premissas macro'!I19=1,SUM(Controle!I103:I104)*Controle!$G$19,SUM(Controle!I103:I104)*Controle!$G$19/2)</f>
        <v>991.67152369008988</v>
      </c>
      <c r="J40" s="204">
        <f ca="1">IF('Premissas macro'!J19=1,SUM(Controle!J103:J104)*Controle!$G$19,SUM(Controle!J103:J104)*Controle!$G$19/2)</f>
        <v>991.67152369008966</v>
      </c>
      <c r="K40" s="204">
        <f ca="1">IF('Premissas macro'!K19=1,SUM(Controle!K103:K104)*Controle!$G$19,SUM(Controle!K103:K104)*Controle!$G$19/2)</f>
        <v>991.67152369008966</v>
      </c>
      <c r="L40" s="204">
        <f ca="1">IF('Premissas macro'!L19=1,SUM(Controle!L103:L104)*Controle!$G$19,SUM(Controle!L103:L104)*Controle!$G$19/2)</f>
        <v>0</v>
      </c>
      <c r="M40" s="204">
        <f ca="1">IF('Premissas macro'!M19=1,SUM(Controle!M103:M104)*Controle!$G$19,SUM(Controle!M103:M104)*Controle!$G$19/2)</f>
        <v>1.1817536697821605</v>
      </c>
      <c r="N40" s="204">
        <f ca="1">IF('Premissas macro'!N19=1,SUM(Controle!N103:N104)*Controle!$G$19,SUM(Controle!N103:N104)*Controle!$G$19/2)</f>
        <v>1.4879229851929643</v>
      </c>
      <c r="O40" s="204">
        <f ca="1">IF('Premissas macro'!O19=1,SUM(Controle!O103:O104)*Controle!$G$19,SUM(Controle!O103:O104)*Controle!$G$19/2)</f>
        <v>4.6322529198344276</v>
      </c>
      <c r="P40" s="204">
        <f ca="1">IF('Premissas macro'!P19=1,SUM(Controle!P103:P104)*Controle!$G$19,SUM(Controle!P103:P104)*Controle!$G$19/2)</f>
        <v>6.7914069596490227</v>
      </c>
      <c r="Q40" s="204">
        <f ca="1">IF('Premissas macro'!Q19=1,SUM(Controle!Q103:Q104)*Controle!$G$19,SUM(Controle!Q103:Q104)*Controle!$G$19/2)</f>
        <v>14.141114509789869</v>
      </c>
      <c r="R40" s="204">
        <f ca="1">IF('Premissas macro'!R19=1,SUM(Controle!R103:R104)*Controle!$G$19,SUM(Controle!R103:R104)*Controle!$G$19/2)</f>
        <v>22.460816050413882</v>
      </c>
      <c r="S40" s="204">
        <f ca="1">IF('Premissas macro'!S19=1,SUM(Controle!S103:S104)*Controle!$G$19,SUM(Controle!S103:S104)*Controle!$G$19/2)</f>
        <v>35.183788555852409</v>
      </c>
      <c r="T40" s="204">
        <f ca="1">IF('Premissas macro'!T19=1,SUM(Controle!T103:T104)*Controle!$G$19,SUM(Controle!T103:T104)*Controle!$G$19/2)</f>
        <v>36.886683296083</v>
      </c>
      <c r="U40" s="204">
        <f ca="1">IF('Premissas macro'!U19=1,SUM(Controle!U103:U104)*Controle!$G$19,SUM(Controle!U103:U104)*Controle!$G$19/2)</f>
        <v>42.364396797196086</v>
      </c>
      <c r="V40" s="204">
        <f ca="1">IF('Premissas macro'!V19=1,SUM(Controle!V103:V104)*Controle!$G$19,SUM(Controle!V103:V104)*Controle!$G$19/2)</f>
        <v>42.364396797196086</v>
      </c>
      <c r="W40" s="204">
        <f ca="1">IF('Premissas macro'!W19=1,SUM(Controle!W103:W104)*Controle!$G$19,SUM(Controle!W103:W104)*Controle!$G$19/2)</f>
        <v>59.024980238730485</v>
      </c>
      <c r="X40" s="204">
        <f ca="1">IF('Premissas macro'!X19=1,SUM(Controle!X103:X104)*Controle!$G$19,SUM(Controle!X103:X104)*Controle!$G$19/2)</f>
        <v>72.359191143977583</v>
      </c>
      <c r="Y40" s="204">
        <f ca="1">IF('Premissas macro'!Y19=1,SUM(Controle!Y103:Y104)*Controle!$G$19,SUM(Controle!Y103:Y104)*Controle!$G$19/2)</f>
        <v>136.84139248759507</v>
      </c>
      <c r="Z40" s="204">
        <f ca="1">IF('Premissas macro'!Z19=1,SUM(Controle!Z103:Z104)*Controle!$G$19,SUM(Controle!Z103:Z104)*Controle!$G$19/2)</f>
        <v>136.84139248759507</v>
      </c>
      <c r="AA40" s="204">
        <f ca="1">IF('Premissas macro'!AA19=1,SUM(Controle!AA103:AA104)*Controle!$G$19,SUM(Controle!AA103:AA104)*Controle!$G$19/2)</f>
        <v>136.84138390258659</v>
      </c>
      <c r="AB40" s="204">
        <f ca="1">IF('Premissas macro'!AB19=1,SUM(Controle!AB103:AB104)*Controle!$G$19,SUM(Controle!AB103:AB104)*Controle!$G$19/2)</f>
        <v>136.84138390258656</v>
      </c>
      <c r="AC40" s="204">
        <f ca="1">IF('Premissas macro'!AC19=1,SUM(Controle!AC103:AC104)*Controle!$G$19,SUM(Controle!AC103:AC104)*Controle!$G$19/2)</f>
        <v>136.84138390258656</v>
      </c>
      <c r="AD40" s="204">
        <f ca="1">IF('Premissas macro'!AD19=1,SUM(Controle!AD103:AD104)*Controle!$G$19,SUM(Controle!AD103:AD104)*Controle!$G$19/2)</f>
        <v>66.053639024556844</v>
      </c>
      <c r="AE40" s="204">
        <f ca="1">IF('Premissas macro'!AE19=1,SUM(Controle!AE103:AE104)*Controle!$G$19,SUM(Controle!AE103:AE104)*Controle!$G$19/2)</f>
        <v>120.17376839404035</v>
      </c>
      <c r="AF40" s="204">
        <f ca="1">IF('Premissas macro'!AF19=1,SUM(Controle!AF103:AF104)*Controle!$G$19,SUM(Controle!AF103:AF104)*Controle!$G$19/2)</f>
        <v>258.14567081671464</v>
      </c>
      <c r="AG40" s="204">
        <f ca="1">IF('Premissas macro'!AG19=1,SUM(Controle!AG103:AG104)*Controle!$G$19,SUM(Controle!AG103:AG104)*Controle!$G$19/2)</f>
        <v>258.14567081671464</v>
      </c>
      <c r="AH40" s="204">
        <f ca="1">IF('Premissas macro'!AH19=1,SUM(Controle!AH103:AH104)*Controle!$G$19,SUM(Controle!AH103:AH104)*Controle!$G$19/2)</f>
        <v>258.14565244746029</v>
      </c>
      <c r="AI40" s="204">
        <f ca="1">IF('Premissas macro'!AI19=1,SUM(Controle!AI103:AI104)*Controle!$G$19,SUM(Controle!AI103:AI104)*Controle!$G$19/2)</f>
        <v>258.14565244746024</v>
      </c>
      <c r="AJ40" s="204">
        <f ca="1">IF('Premissas macro'!AJ19=1,SUM(Controle!AJ103:AJ104)*Controle!$G$19,SUM(Controle!AJ103:AJ104)*Controle!$G$19/2)</f>
        <v>258.14565244746024</v>
      </c>
      <c r="AK40" s="204">
        <f ca="1">IF('Premissas macro'!AK19=1,SUM(Controle!AK103:AK104)*Controle!$G$19,SUM(Controle!AK103:AK104)*Controle!$G$19/2)</f>
        <v>30.405160141977049</v>
      </c>
      <c r="AL40" s="204">
        <f ca="1">IF('Premissas macro'!AL19=1,SUM(Controle!AL103:AL104)*Controle!$G$19,SUM(Controle!AL103:AL104)*Controle!$G$19/2)</f>
        <v>30.405160141977049</v>
      </c>
      <c r="AM40" s="204">
        <f ca="1">IF('Premissas macro'!AM19=1,SUM(Controle!AM103:AM104)*Controle!$G$19,SUM(Controle!AM103:AM104)*Controle!$G$19/2)</f>
        <v>30.405160141977049</v>
      </c>
      <c r="AN40" s="204">
        <f>IF('Premissas macro'!AN19=1,SUM(Controle!AN103:AN104)*Controle!$G$19,SUM(Controle!AN103:AN104)*Controle!$G$19/2)</f>
        <v>0</v>
      </c>
      <c r="AO40" s="204">
        <f>IF('Premissas macro'!AO19=1,SUM(Controle!AO103:AO104)*Controle!$G$19,SUM(Controle!AO103:AO104)*Controle!$G$19/2)</f>
        <v>0</v>
      </c>
      <c r="AP40" s="204">
        <f>IF('Premissas macro'!AP19=1,SUM(Controle!AP103:AP104)*Controle!$G$19,SUM(Controle!AP103:AP104)*Controle!$G$19/2)</f>
        <v>0</v>
      </c>
      <c r="AQ40" s="204">
        <f>IF('Premissas macro'!AQ19=1,SUM(Controle!AQ103:AQ104)*Controle!$G$19,SUM(Controle!AQ103:AQ104)*Controle!$G$19/2)</f>
        <v>0</v>
      </c>
      <c r="AR40" s="204">
        <f>IF('Premissas macro'!AR19=1,SUM(Controle!AR103:AR104)*Controle!$G$19,SUM(Controle!AR103:AR104)*Controle!$G$19/2)</f>
        <v>0</v>
      </c>
      <c r="AS40" s="204">
        <f ca="1">SUM(E40:AR40)</f>
        <v>10161.180482696287</v>
      </c>
    </row>
    <row r="41" spans="2:45" outlineLevel="2">
      <c r="B41" s="144" t="s">
        <v>1010</v>
      </c>
      <c r="C41" s="550">
        <v>1000</v>
      </c>
      <c r="D41" s="66"/>
      <c r="E41" s="191">
        <f ca="1">IF('Premissas macro'!E19=1,SUM(Controle!E103:E104)*Controle!$G$20,0)</f>
        <v>765.81818069983842</v>
      </c>
      <c r="F41" s="191">
        <f ca="1">IF('Premissas macro'!F19=1,SUM(Controle!F103:F104)*Controle!$G$20,0)</f>
        <v>765.81818069983842</v>
      </c>
      <c r="G41" s="191">
        <f ca="1">IF('Premissas macro'!G19=1,SUM(Controle!G103:G104)*Controle!$G$20,0)</f>
        <v>765.81818069983831</v>
      </c>
      <c r="H41" s="191">
        <f ca="1">IF('Premissas macro'!H19=1,SUM(Controle!H103:H104)*Controle!$G$20,0)</f>
        <v>765.81818069983831</v>
      </c>
      <c r="I41" s="191">
        <f ca="1">IF('Premissas macro'!I19=1,SUM(Controle!I103:I104)*Controle!$G$20,0)</f>
        <v>661.11434912672655</v>
      </c>
      <c r="J41" s="191">
        <f ca="1">IF('Premissas macro'!J19=1,SUM(Controle!J103:J104)*Controle!$G$20,0)</f>
        <v>661.11434912672644</v>
      </c>
      <c r="K41" s="191">
        <f ca="1">IF('Premissas macro'!K19=1,SUM(Controle!K103:K104)*Controle!$G$20,0)</f>
        <v>661.11434912672644</v>
      </c>
      <c r="L41" s="191">
        <f ca="1">IF('Premissas macro'!L19=1,SUM(Controle!L103:L104)*Controle!$G$20,0)</f>
        <v>0</v>
      </c>
      <c r="M41" s="191">
        <f ca="1">IF('Premissas macro'!M19=1,SUM(Controle!M103:M104)*Controle!$G$20,0)</f>
        <v>0.78783577985477371</v>
      </c>
      <c r="N41" s="191">
        <f>IF('Premissas macro'!N19=1,SUM(Controle!N103:N104)*Controle!$G$20,0)</f>
        <v>0</v>
      </c>
      <c r="O41" s="191">
        <f>IF('Premissas macro'!O19=1,SUM(Controle!O103:O104)*Controle!$G$20,0)</f>
        <v>0</v>
      </c>
      <c r="P41" s="191">
        <f>IF('Premissas macro'!P19=1,SUM(Controle!P103:P104)*Controle!$G$20,0)</f>
        <v>0</v>
      </c>
      <c r="Q41" s="191">
        <f>IF('Premissas macro'!Q19=1,SUM(Controle!Q103:Q104)*Controle!$G$20,0)</f>
        <v>0</v>
      </c>
      <c r="R41" s="191">
        <f>IF('Premissas macro'!R19=1,SUM(Controle!R103:R104)*Controle!$G$20,0)</f>
        <v>0</v>
      </c>
      <c r="S41" s="191">
        <f>IF('Premissas macro'!S19=1,SUM(Controle!S103:S104)*Controle!$G$20,0)</f>
        <v>0</v>
      </c>
      <c r="T41" s="191">
        <f>IF('Premissas macro'!T19=1,SUM(Controle!T103:T104)*Controle!$G$20,0)</f>
        <v>0</v>
      </c>
      <c r="U41" s="191">
        <f>IF('Premissas macro'!U19=1,SUM(Controle!U103:U104)*Controle!$G$20,0)</f>
        <v>0</v>
      </c>
      <c r="V41" s="191">
        <f>IF('Premissas macro'!V19=1,SUM(Controle!V103:V104)*Controle!$G$20,0)</f>
        <v>0</v>
      </c>
      <c r="W41" s="191">
        <f>IF('Premissas macro'!W19=1,SUM(Controle!W103:W104)*Controle!$G$20,0)</f>
        <v>0</v>
      </c>
      <c r="X41" s="191">
        <f>IF('Premissas macro'!X19=1,SUM(Controle!X103:X104)*Controle!$G$20,0)</f>
        <v>0</v>
      </c>
      <c r="Y41" s="191">
        <f>IF('Premissas macro'!Y19=1,SUM(Controle!Y103:Y104)*Controle!$G$20,0)</f>
        <v>0</v>
      </c>
      <c r="Z41" s="191">
        <f>IF('Premissas macro'!Z19=1,SUM(Controle!Z103:Z104)*Controle!$G$20,0)</f>
        <v>0</v>
      </c>
      <c r="AA41" s="191">
        <f>IF('Premissas macro'!AA19=1,SUM(Controle!AA103:AA104)*Controle!$G$20,0)</f>
        <v>0</v>
      </c>
      <c r="AB41" s="191">
        <f>IF('Premissas macro'!AB19=1,SUM(Controle!AB103:AB104)*Controle!$G$20,0)</f>
        <v>0</v>
      </c>
      <c r="AC41" s="191">
        <f>IF('Premissas macro'!AC19=1,SUM(Controle!AC103:AC104)*Controle!$G$20,0)</f>
        <v>0</v>
      </c>
      <c r="AD41" s="191">
        <f>IF('Premissas macro'!AD19=1,SUM(Controle!AD103:AD104)*Controle!$G$20,0)</f>
        <v>0</v>
      </c>
      <c r="AE41" s="191">
        <f>IF('Premissas macro'!AE19=1,SUM(Controle!AE103:AE104)*Controle!$G$20,0)</f>
        <v>0</v>
      </c>
      <c r="AF41" s="191">
        <f>IF('Premissas macro'!AF19=1,SUM(Controle!AF103:AF104)*Controle!$G$20,0)</f>
        <v>0</v>
      </c>
      <c r="AG41" s="191">
        <f>IF('Premissas macro'!AG19=1,SUM(Controle!AG103:AG104)*Controle!$G$20,0)</f>
        <v>0</v>
      </c>
      <c r="AH41" s="191">
        <f>IF('Premissas macro'!AH19=1,SUM(Controle!AH103:AH104)*Controle!$G$20,0)</f>
        <v>0</v>
      </c>
      <c r="AI41" s="191">
        <f>IF('Premissas macro'!AI19=1,SUM(Controle!AI103:AI104)*Controle!$G$20,0)</f>
        <v>0</v>
      </c>
      <c r="AJ41" s="191">
        <f>IF('Premissas macro'!AJ19=1,SUM(Controle!AJ103:AJ104)*Controle!$G$20,0)</f>
        <v>0</v>
      </c>
      <c r="AK41" s="191">
        <f>IF('Premissas macro'!AK19=1,SUM(Controle!AK103:AK104)*Controle!$G$20,0)</f>
        <v>0</v>
      </c>
      <c r="AL41" s="191">
        <f>IF('Premissas macro'!AL19=1,SUM(Controle!AL103:AL104)*Controle!$G$20,0)</f>
        <v>0</v>
      </c>
      <c r="AM41" s="191">
        <f>IF('Premissas macro'!AM19=1,SUM(Controle!AM103:AM104)*Controle!$G$20,0)</f>
        <v>0</v>
      </c>
      <c r="AN41" s="191">
        <f>IF('Premissas macro'!AN19=1,SUM(Controle!AN103:AN104)*Controle!$G$20,0)</f>
        <v>0</v>
      </c>
      <c r="AO41" s="191">
        <f>IF('Premissas macro'!AO19=1,SUM(Controle!AO103:AO104)*Controle!$G$20,0)</f>
        <v>0</v>
      </c>
      <c r="AP41" s="191">
        <f>IF('Premissas macro'!AP19=1,SUM(Controle!AP103:AP104)*Controle!$G$20,0)</f>
        <v>0</v>
      </c>
      <c r="AQ41" s="191">
        <f>IF('Premissas macro'!AQ19=1,SUM(Controle!AQ103:AQ104)*Controle!$G$20,0)</f>
        <v>0</v>
      </c>
      <c r="AR41" s="191">
        <f>IF('Premissas macro'!AR19=1,SUM(Controle!AR103:AR104)*Controle!$G$20,0)</f>
        <v>0</v>
      </c>
      <c r="AS41" s="191">
        <f ca="1">SUM(E41:AR41)</f>
        <v>5047.4036059593873</v>
      </c>
    </row>
    <row r="42" spans="2:45" outlineLevel="2">
      <c r="B42" s="573" t="s">
        <v>1097</v>
      </c>
      <c r="C42" s="575">
        <v>1000</v>
      </c>
      <c r="D42" s="574"/>
      <c r="E42" s="204">
        <f t="shared" ref="E42:AR42" si="14">SUM(E43:E48)</f>
        <v>556.85132357477846</v>
      </c>
      <c r="F42" s="204">
        <f t="shared" si="14"/>
        <v>15.910037816422243</v>
      </c>
      <c r="G42" s="204">
        <f t="shared" si="14"/>
        <v>15.910037816422243</v>
      </c>
      <c r="H42" s="204">
        <f t="shared" si="14"/>
        <v>15.910037816422243</v>
      </c>
      <c r="I42" s="204">
        <f t="shared" si="14"/>
        <v>249.25725912394847</v>
      </c>
      <c r="J42" s="204">
        <f t="shared" si="14"/>
        <v>15.910037816422243</v>
      </c>
      <c r="K42" s="204">
        <f t="shared" si="14"/>
        <v>15.910037816422243</v>
      </c>
      <c r="L42" s="204">
        <f t="shared" si="14"/>
        <v>15.910037816422243</v>
      </c>
      <c r="M42" s="204">
        <f t="shared" si="14"/>
        <v>15.910037816422243</v>
      </c>
      <c r="N42" s="204">
        <f t="shared" si="14"/>
        <v>121.97695659257053</v>
      </c>
      <c r="O42" s="204">
        <f t="shared" si="14"/>
        <v>15.910037816422243</v>
      </c>
      <c r="P42" s="204">
        <f t="shared" si="14"/>
        <v>15.910037816422243</v>
      </c>
      <c r="Q42" s="204">
        <f t="shared" si="14"/>
        <v>15.910037816422243</v>
      </c>
      <c r="R42" s="204">
        <f t="shared" si="14"/>
        <v>15.910037816422243</v>
      </c>
      <c r="S42" s="204">
        <f t="shared" si="14"/>
        <v>121.97695659257053</v>
      </c>
      <c r="T42" s="204">
        <f t="shared" si="14"/>
        <v>15.910037816422243</v>
      </c>
      <c r="U42" s="204">
        <f t="shared" si="14"/>
        <v>15.910037816422243</v>
      </c>
      <c r="V42" s="204">
        <f t="shared" si="14"/>
        <v>15.910037816422243</v>
      </c>
      <c r="W42" s="204">
        <f t="shared" si="14"/>
        <v>15.910037816422243</v>
      </c>
      <c r="X42" s="204">
        <f t="shared" si="14"/>
        <v>15.910037816422243</v>
      </c>
      <c r="Y42" s="204">
        <f t="shared" si="14"/>
        <v>15.910037816422243</v>
      </c>
      <c r="Z42" s="204">
        <f t="shared" si="14"/>
        <v>15.910037816422243</v>
      </c>
      <c r="AA42" s="204">
        <f t="shared" si="14"/>
        <v>15.910037816422243</v>
      </c>
      <c r="AB42" s="204">
        <f t="shared" si="14"/>
        <v>15.910037816422243</v>
      </c>
      <c r="AC42" s="204">
        <f t="shared" si="14"/>
        <v>15.910037816422243</v>
      </c>
      <c r="AD42" s="204">
        <f t="shared" si="14"/>
        <v>15.910037816422243</v>
      </c>
      <c r="AE42" s="204">
        <f t="shared" si="14"/>
        <v>15.910037816422243</v>
      </c>
      <c r="AF42" s="204">
        <f t="shared" si="14"/>
        <v>15.910037816422243</v>
      </c>
      <c r="AG42" s="204">
        <f t="shared" si="14"/>
        <v>15.910037816422243</v>
      </c>
      <c r="AH42" s="204">
        <f t="shared" si="14"/>
        <v>15.910037816422243</v>
      </c>
      <c r="AI42" s="204">
        <f t="shared" si="14"/>
        <v>15.910037816422243</v>
      </c>
      <c r="AJ42" s="204">
        <f t="shared" si="14"/>
        <v>15.910037816422243</v>
      </c>
      <c r="AK42" s="204">
        <f t="shared" si="14"/>
        <v>15.910037816422243</v>
      </c>
      <c r="AL42" s="204">
        <f t="shared" si="14"/>
        <v>15.910037816422243</v>
      </c>
      <c r="AM42" s="204">
        <f t="shared" si="14"/>
        <v>15.910037816422243</v>
      </c>
      <c r="AN42" s="204">
        <f t="shared" si="14"/>
        <v>0</v>
      </c>
      <c r="AO42" s="204">
        <f t="shared" si="14"/>
        <v>0</v>
      </c>
      <c r="AP42" s="204">
        <f t="shared" si="14"/>
        <v>0</v>
      </c>
      <c r="AQ42" s="204">
        <f t="shared" si="14"/>
        <v>0</v>
      </c>
      <c r="AR42" s="204">
        <f t="shared" si="14"/>
        <v>0</v>
      </c>
      <c r="AS42" s="204">
        <f t="shared" ref="AS42:AS48" si="15">SUM(E42:AR42)</f>
        <v>1543.27366819296</v>
      </c>
    </row>
    <row r="43" spans="2:45" outlineLevel="2">
      <c r="B43" s="570" t="s">
        <v>1098</v>
      </c>
      <c r="C43" s="550">
        <v>1000</v>
      </c>
      <c r="D43" s="876">
        <v>5</v>
      </c>
      <c r="E43" s="572">
        <v>159.10037816422243</v>
      </c>
      <c r="F43" s="191">
        <f>IF(MOD(F$2,$D43)=0,$E43*80%,0)*Pessoal!E7*Pessoal!G7</f>
        <v>0</v>
      </c>
      <c r="G43" s="191">
        <f>IF(MOD(G$2,$D43)=0,$E43*80%,0)*Pessoal!F7*Pessoal!H7</f>
        <v>0</v>
      </c>
      <c r="H43" s="191">
        <f>IF(MOD(H$2,$D43)=0,$E43*80%,0)*Pessoal!G7*Pessoal!I7</f>
        <v>0</v>
      </c>
      <c r="I43" s="191">
        <f>IF(MOD(I$2,$D43)=0,$E43*80%,0)*Pessoal!H7*Pessoal!J7</f>
        <v>127.28030253137796</v>
      </c>
      <c r="J43" s="191">
        <f>IF(MOD(J$2,$D43)=0,$E43*80%,0)*Pessoal!I7*Pessoal!K7</f>
        <v>0</v>
      </c>
      <c r="K43" s="191">
        <f>IF(MOD(K$2,$D43)=0,$E43*80%,0)*Pessoal!J7*Pessoal!L7</f>
        <v>0</v>
      </c>
      <c r="L43" s="191">
        <f>IF(MOD(L$2,$D43)=0,$E43*80%,0)*Pessoal!K7*Pessoal!M7</f>
        <v>0</v>
      </c>
      <c r="M43" s="191">
        <f>IF(MOD(M$2,$D43)=0,$E43*80%,0)*Pessoal!L7*Pessoal!N7</f>
        <v>0</v>
      </c>
      <c r="N43" s="191">
        <f>IF(MOD(N$2,$D43)=0,$E43*80%,0)*Pessoal!M7*Pessoal!O7</f>
        <v>0</v>
      </c>
      <c r="O43" s="191">
        <f>IF(MOD(O$2,$D43)=0,$E43*80%,0)*Pessoal!N7*Pessoal!P7</f>
        <v>0</v>
      </c>
      <c r="P43" s="191">
        <f>IF(MOD(P$2,$D43)=0,$E43*80%,0)*Pessoal!O7*Pessoal!Q7</f>
        <v>0</v>
      </c>
      <c r="Q43" s="191">
        <f>IF(MOD(Q$2,$D43)=0,$E43*80%,0)*Pessoal!P7*Pessoal!R7</f>
        <v>0</v>
      </c>
      <c r="R43" s="191">
        <f>IF(MOD(R$2,$D43)=0,$E43*80%,0)*Pessoal!Q7*Pessoal!S7</f>
        <v>0</v>
      </c>
      <c r="S43" s="191">
        <f>IF(MOD(S$2,$D43)=0,$E43*80%,0)*Pessoal!R7*Pessoal!T7</f>
        <v>0</v>
      </c>
      <c r="T43" s="191">
        <f>IF(MOD(T$2,$D43)=0,$E43*80%,0)*Pessoal!S7*Pessoal!U7</f>
        <v>0</v>
      </c>
      <c r="U43" s="191">
        <f>IF(MOD(U$2,$D43)=0,$E43*80%,0)*Pessoal!T7*Pessoal!V7</f>
        <v>0</v>
      </c>
      <c r="V43" s="191">
        <f>IF(MOD(V$2,$D43)=0,$E43*80%,0)*Pessoal!U7*Pessoal!W7</f>
        <v>0</v>
      </c>
      <c r="W43" s="191">
        <f>IF(MOD(W$2,$D43)=0,$E43*80%,0)*Pessoal!V7*Pessoal!X7</f>
        <v>0</v>
      </c>
      <c r="X43" s="191">
        <f>IF(MOD(X$2,$D43)=0,$E43*80%,0)*Pessoal!W7*Pessoal!Y7</f>
        <v>0</v>
      </c>
      <c r="Y43" s="191">
        <f>IF(MOD(Y$2,$D43)=0,$E43*80%,0)*Pessoal!X7*Pessoal!Z7</f>
        <v>0</v>
      </c>
      <c r="Z43" s="191">
        <f>IF(MOD(Z$2,$D43)=0,$E43*80%,0)*Pessoal!Y7*Pessoal!AA7</f>
        <v>0</v>
      </c>
      <c r="AA43" s="191">
        <f>IF(MOD(AA$2,$D43)=0,$E43*80%,0)*Pessoal!Z7*Pessoal!AB7</f>
        <v>0</v>
      </c>
      <c r="AB43" s="191">
        <f>IF(MOD(AB$2,$D43)=0,$E43*80%,0)*Pessoal!AA7*Pessoal!AC7</f>
        <v>0</v>
      </c>
      <c r="AC43" s="191">
        <f>IF(MOD(AC$2,$D43)=0,$E43*80%,0)*Pessoal!AB7*Pessoal!AD7</f>
        <v>0</v>
      </c>
      <c r="AD43" s="191">
        <f>IF(MOD(AD$2,$D43)=0,$E43*80%,0)*Pessoal!AC7*Pessoal!AE7</f>
        <v>0</v>
      </c>
      <c r="AE43" s="191">
        <f>IF(MOD(AE$2,$D43)=0,$E43*80%,0)*Pessoal!AD7*Pessoal!AF7</f>
        <v>0</v>
      </c>
      <c r="AF43" s="191">
        <f>IF(MOD(AF$2,$D43)=0,$E43*80%,0)*Pessoal!AE7*Pessoal!AG7</f>
        <v>0</v>
      </c>
      <c r="AG43" s="191">
        <f>IF(MOD(AG$2,$D43)=0,$E43*80%,0)*Pessoal!AF7*Pessoal!AH7</f>
        <v>0</v>
      </c>
      <c r="AH43" s="191">
        <f>IF(MOD(AH$2,$D43)=0,$E43*80%,0)*Pessoal!AG7*Pessoal!AI7</f>
        <v>0</v>
      </c>
      <c r="AI43" s="191">
        <f>IF(MOD(AI$2,$D43)=0,$E43*80%,0)*Pessoal!AH7*Pessoal!AJ7</f>
        <v>0</v>
      </c>
      <c r="AJ43" s="191">
        <f>IF(MOD(AJ$2,$D43)=0,$E43*80%,0)*Pessoal!AI7*Pessoal!AK7</f>
        <v>0</v>
      </c>
      <c r="AK43" s="191">
        <f>IF(MOD(AK$2,$D43)=0,$E43*80%,0)*Pessoal!AJ7*Pessoal!AL7</f>
        <v>0</v>
      </c>
      <c r="AL43" s="191">
        <f>IF(MOD(AL$2,$D43)=0,$E43*80%,0)*Pessoal!AK7*Pessoal!AM7</f>
        <v>0</v>
      </c>
      <c r="AM43" s="191">
        <f>IF(MOD(AM$2,$D43)=0,$E43*80%,0)*Pessoal!AL7*Pessoal!AN7</f>
        <v>0</v>
      </c>
      <c r="AN43" s="191">
        <f>IF(MOD(AN$2,$D43)=0,$E43*80%,0)*Pessoal!AM7*Pessoal!AO7</f>
        <v>0</v>
      </c>
      <c r="AO43" s="191">
        <f>IF(MOD(AO$2,$D43)=0,$E43*80%,0)*Pessoal!AN7*Pessoal!AP7</f>
        <v>0</v>
      </c>
      <c r="AP43" s="191">
        <f>IF(MOD(AP$2,$D43)=0,$E43*80%,0)*Pessoal!AO7*Pessoal!AQ7</f>
        <v>0</v>
      </c>
      <c r="AQ43" s="191">
        <f>IF(MOD(AQ$2,$D43)=0,$E43*80%,0)*Pessoal!AP7*Pessoal!AR7</f>
        <v>0</v>
      </c>
      <c r="AR43" s="191">
        <f>IF(MOD(AR$2,$D43)=0,$E43*80%,0)*Pessoal!AQ7*Pessoal!AS7</f>
        <v>0</v>
      </c>
      <c r="AS43" s="191">
        <f t="shared" si="15"/>
        <v>286.3806806956004</v>
      </c>
    </row>
    <row r="44" spans="2:45" outlineLevel="2">
      <c r="B44" s="570" t="s">
        <v>1129</v>
      </c>
      <c r="C44" s="550">
        <v>1000</v>
      </c>
      <c r="D44" s="876"/>
      <c r="E44" s="572">
        <v>15.910037816422243</v>
      </c>
      <c r="F44" s="191">
        <f>$E44*F5</f>
        <v>15.910037816422243</v>
      </c>
      <c r="G44" s="191">
        <f t="shared" ref="G44:AR44" si="16">$E44*G5</f>
        <v>15.910037816422243</v>
      </c>
      <c r="H44" s="191">
        <f t="shared" si="16"/>
        <v>15.910037816422243</v>
      </c>
      <c r="I44" s="191">
        <f t="shared" si="16"/>
        <v>15.910037816422243</v>
      </c>
      <c r="J44" s="191">
        <f t="shared" si="16"/>
        <v>15.910037816422243</v>
      </c>
      <c r="K44" s="191">
        <f t="shared" si="16"/>
        <v>15.910037816422243</v>
      </c>
      <c r="L44" s="191">
        <f t="shared" si="16"/>
        <v>15.910037816422243</v>
      </c>
      <c r="M44" s="191">
        <f t="shared" si="16"/>
        <v>15.910037816422243</v>
      </c>
      <c r="N44" s="191">
        <f t="shared" si="16"/>
        <v>15.910037816422243</v>
      </c>
      <c r="O44" s="191">
        <f t="shared" si="16"/>
        <v>15.910037816422243</v>
      </c>
      <c r="P44" s="191">
        <f t="shared" si="16"/>
        <v>15.910037816422243</v>
      </c>
      <c r="Q44" s="191">
        <f t="shared" si="16"/>
        <v>15.910037816422243</v>
      </c>
      <c r="R44" s="191">
        <f t="shared" si="16"/>
        <v>15.910037816422243</v>
      </c>
      <c r="S44" s="191">
        <f t="shared" si="16"/>
        <v>15.910037816422243</v>
      </c>
      <c r="T44" s="191">
        <f t="shared" si="16"/>
        <v>15.910037816422243</v>
      </c>
      <c r="U44" s="191">
        <f t="shared" si="16"/>
        <v>15.910037816422243</v>
      </c>
      <c r="V44" s="191">
        <f t="shared" si="16"/>
        <v>15.910037816422243</v>
      </c>
      <c r="W44" s="191">
        <f t="shared" si="16"/>
        <v>15.910037816422243</v>
      </c>
      <c r="X44" s="191">
        <f t="shared" si="16"/>
        <v>15.910037816422243</v>
      </c>
      <c r="Y44" s="191">
        <f t="shared" si="16"/>
        <v>15.910037816422243</v>
      </c>
      <c r="Z44" s="191">
        <f t="shared" si="16"/>
        <v>15.910037816422243</v>
      </c>
      <c r="AA44" s="191">
        <f t="shared" si="16"/>
        <v>15.910037816422243</v>
      </c>
      <c r="AB44" s="191">
        <f t="shared" si="16"/>
        <v>15.910037816422243</v>
      </c>
      <c r="AC44" s="191">
        <f t="shared" si="16"/>
        <v>15.910037816422243</v>
      </c>
      <c r="AD44" s="191">
        <f t="shared" si="16"/>
        <v>15.910037816422243</v>
      </c>
      <c r="AE44" s="191">
        <f t="shared" si="16"/>
        <v>15.910037816422243</v>
      </c>
      <c r="AF44" s="191">
        <f t="shared" si="16"/>
        <v>15.910037816422243</v>
      </c>
      <c r="AG44" s="191">
        <f t="shared" si="16"/>
        <v>15.910037816422243</v>
      </c>
      <c r="AH44" s="191">
        <f t="shared" si="16"/>
        <v>15.910037816422243</v>
      </c>
      <c r="AI44" s="191">
        <f t="shared" si="16"/>
        <v>15.910037816422243</v>
      </c>
      <c r="AJ44" s="191">
        <f t="shared" si="16"/>
        <v>15.910037816422243</v>
      </c>
      <c r="AK44" s="191">
        <f t="shared" si="16"/>
        <v>15.910037816422243</v>
      </c>
      <c r="AL44" s="191">
        <f t="shared" si="16"/>
        <v>15.910037816422243</v>
      </c>
      <c r="AM44" s="191">
        <f t="shared" si="16"/>
        <v>15.910037816422243</v>
      </c>
      <c r="AN44" s="191">
        <f t="shared" si="16"/>
        <v>0</v>
      </c>
      <c r="AO44" s="191">
        <f t="shared" si="16"/>
        <v>0</v>
      </c>
      <c r="AP44" s="191">
        <f t="shared" si="16"/>
        <v>0</v>
      </c>
      <c r="AQ44" s="191">
        <f t="shared" si="16"/>
        <v>0</v>
      </c>
      <c r="AR44" s="191">
        <f t="shared" si="16"/>
        <v>0</v>
      </c>
      <c r="AS44" s="191">
        <f t="shared" si="15"/>
        <v>556.85132357477823</v>
      </c>
    </row>
    <row r="45" spans="2:45" outlineLevel="2">
      <c r="B45" s="570" t="s">
        <v>1099</v>
      </c>
      <c r="C45" s="550">
        <v>1000</v>
      </c>
      <c r="D45" s="876">
        <v>5</v>
      </c>
      <c r="E45" s="572">
        <v>106.06691877614828</v>
      </c>
      <c r="F45" s="191">
        <f>IF(MOD(F$2,$D45)=0,$E45*50%,0)</f>
        <v>0</v>
      </c>
      <c r="G45" s="191">
        <f t="shared" ref="G45:S46" si="17">IF(MOD(G$2,$D45)=0,$E45*50%,0)</f>
        <v>0</v>
      </c>
      <c r="H45" s="191">
        <f t="shared" si="17"/>
        <v>0</v>
      </c>
      <c r="I45" s="191">
        <f t="shared" si="17"/>
        <v>53.033459388074142</v>
      </c>
      <c r="J45" s="191">
        <f t="shared" si="17"/>
        <v>0</v>
      </c>
      <c r="K45" s="191">
        <f t="shared" si="17"/>
        <v>0</v>
      </c>
      <c r="L45" s="191">
        <f t="shared" si="17"/>
        <v>0</v>
      </c>
      <c r="M45" s="191">
        <f t="shared" si="17"/>
        <v>0</v>
      </c>
      <c r="N45" s="191">
        <f t="shared" si="17"/>
        <v>53.033459388074142</v>
      </c>
      <c r="O45" s="191">
        <f t="shared" si="17"/>
        <v>0</v>
      </c>
      <c r="P45" s="191">
        <f t="shared" si="17"/>
        <v>0</v>
      </c>
      <c r="Q45" s="191">
        <f t="shared" si="17"/>
        <v>0</v>
      </c>
      <c r="R45" s="191">
        <f t="shared" si="17"/>
        <v>0</v>
      </c>
      <c r="S45" s="191">
        <f t="shared" si="17"/>
        <v>53.033459388074142</v>
      </c>
      <c r="T45" s="191"/>
      <c r="U45" s="191"/>
      <c r="V45" s="191"/>
      <c r="W45" s="191"/>
      <c r="X45" s="191"/>
      <c r="Y45" s="191"/>
      <c r="Z45" s="191"/>
      <c r="AA45" s="191"/>
      <c r="AB45" s="191"/>
      <c r="AC45" s="191"/>
      <c r="AD45" s="191"/>
      <c r="AE45" s="191"/>
      <c r="AF45" s="191"/>
      <c r="AG45" s="191"/>
      <c r="AH45" s="191"/>
      <c r="AI45" s="191"/>
      <c r="AJ45" s="191"/>
      <c r="AK45" s="191"/>
      <c r="AL45" s="191"/>
      <c r="AM45" s="191"/>
      <c r="AN45" s="191"/>
      <c r="AO45" s="191"/>
      <c r="AP45" s="191"/>
      <c r="AQ45" s="191"/>
      <c r="AR45" s="191"/>
      <c r="AS45" s="191">
        <f t="shared" si="15"/>
        <v>265.1672969403707</v>
      </c>
    </row>
    <row r="46" spans="2:45" outlineLevel="2">
      <c r="B46" s="570" t="s">
        <v>1100</v>
      </c>
      <c r="C46" s="550">
        <v>1000</v>
      </c>
      <c r="D46" s="876">
        <v>5</v>
      </c>
      <c r="E46" s="572">
        <v>106.06691877614828</v>
      </c>
      <c r="F46" s="191">
        <f>IF(MOD(F$2,$D46)=0,$E46*50%,0)</f>
        <v>0</v>
      </c>
      <c r="G46" s="191">
        <f t="shared" si="17"/>
        <v>0</v>
      </c>
      <c r="H46" s="191">
        <f t="shared" si="17"/>
        <v>0</v>
      </c>
      <c r="I46" s="191">
        <f t="shared" si="17"/>
        <v>53.033459388074142</v>
      </c>
      <c r="J46" s="191">
        <f t="shared" si="17"/>
        <v>0</v>
      </c>
      <c r="K46" s="191">
        <f t="shared" si="17"/>
        <v>0</v>
      </c>
      <c r="L46" s="191">
        <f t="shared" si="17"/>
        <v>0</v>
      </c>
      <c r="M46" s="191">
        <f t="shared" si="17"/>
        <v>0</v>
      </c>
      <c r="N46" s="191">
        <f t="shared" si="17"/>
        <v>53.033459388074142</v>
      </c>
      <c r="O46" s="191">
        <f t="shared" si="17"/>
        <v>0</v>
      </c>
      <c r="P46" s="191">
        <f t="shared" si="17"/>
        <v>0</v>
      </c>
      <c r="Q46" s="191">
        <f t="shared" si="17"/>
        <v>0</v>
      </c>
      <c r="R46" s="191">
        <f t="shared" si="17"/>
        <v>0</v>
      </c>
      <c r="S46" s="191">
        <f t="shared" si="17"/>
        <v>53.033459388074142</v>
      </c>
      <c r="T46" s="191"/>
      <c r="U46" s="191"/>
      <c r="V46" s="191"/>
      <c r="W46" s="191"/>
      <c r="X46" s="191"/>
      <c r="Y46" s="191"/>
      <c r="Z46" s="191"/>
      <c r="AA46" s="191"/>
      <c r="AB46" s="191"/>
      <c r="AC46" s="191"/>
      <c r="AD46" s="191"/>
      <c r="AE46" s="191"/>
      <c r="AF46" s="191"/>
      <c r="AG46" s="191"/>
      <c r="AH46" s="191"/>
      <c r="AI46" s="191"/>
      <c r="AJ46" s="191"/>
      <c r="AK46" s="191"/>
      <c r="AL46" s="191"/>
      <c r="AM46" s="191"/>
      <c r="AN46" s="191"/>
      <c r="AO46" s="191"/>
      <c r="AP46" s="191"/>
      <c r="AQ46" s="191"/>
      <c r="AR46" s="191"/>
      <c r="AS46" s="191">
        <f t="shared" si="15"/>
        <v>265.1672969403707</v>
      </c>
    </row>
    <row r="47" spans="2:45" outlineLevel="2">
      <c r="B47" s="570" t="s">
        <v>1101</v>
      </c>
      <c r="C47" s="550">
        <v>1000</v>
      </c>
      <c r="D47" s="876">
        <v>45</v>
      </c>
      <c r="E47" s="572">
        <v>84.853535020918628</v>
      </c>
      <c r="F47" s="191">
        <f>IF(MOD(F$2,$D47)=0,$E47*100%,0)</f>
        <v>0</v>
      </c>
      <c r="G47" s="191">
        <f t="shared" ref="G47:AR48" si="18">IF(MOD(G$2,$D47)=0,$E47*100%,0)</f>
        <v>0</v>
      </c>
      <c r="H47" s="191">
        <f t="shared" si="18"/>
        <v>0</v>
      </c>
      <c r="I47" s="191">
        <f t="shared" si="18"/>
        <v>0</v>
      </c>
      <c r="J47" s="191">
        <f t="shared" si="18"/>
        <v>0</v>
      </c>
      <c r="K47" s="191">
        <f t="shared" si="18"/>
        <v>0</v>
      </c>
      <c r="L47" s="191">
        <f t="shared" si="18"/>
        <v>0</v>
      </c>
      <c r="M47" s="191">
        <f t="shared" si="18"/>
        <v>0</v>
      </c>
      <c r="N47" s="191">
        <f t="shared" si="18"/>
        <v>0</v>
      </c>
      <c r="O47" s="191">
        <f t="shared" si="18"/>
        <v>0</v>
      </c>
      <c r="P47" s="191">
        <f t="shared" si="18"/>
        <v>0</v>
      </c>
      <c r="Q47" s="191">
        <f t="shared" si="18"/>
        <v>0</v>
      </c>
      <c r="R47" s="191">
        <f t="shared" si="18"/>
        <v>0</v>
      </c>
      <c r="S47" s="191">
        <f t="shared" si="18"/>
        <v>0</v>
      </c>
      <c r="T47" s="191">
        <f t="shared" si="18"/>
        <v>0</v>
      </c>
      <c r="U47" s="191">
        <f t="shared" si="18"/>
        <v>0</v>
      </c>
      <c r="V47" s="191">
        <f t="shared" si="18"/>
        <v>0</v>
      </c>
      <c r="W47" s="191">
        <f t="shared" si="18"/>
        <v>0</v>
      </c>
      <c r="X47" s="191">
        <f t="shared" si="18"/>
        <v>0</v>
      </c>
      <c r="Y47" s="191">
        <f t="shared" si="18"/>
        <v>0</v>
      </c>
      <c r="Z47" s="191">
        <f t="shared" si="18"/>
        <v>0</v>
      </c>
      <c r="AA47" s="191">
        <f t="shared" si="18"/>
        <v>0</v>
      </c>
      <c r="AB47" s="191">
        <f t="shared" si="18"/>
        <v>0</v>
      </c>
      <c r="AC47" s="191">
        <f t="shared" si="18"/>
        <v>0</v>
      </c>
      <c r="AD47" s="191">
        <f t="shared" si="18"/>
        <v>0</v>
      </c>
      <c r="AE47" s="191">
        <f t="shared" si="18"/>
        <v>0</v>
      </c>
      <c r="AF47" s="191">
        <f t="shared" si="18"/>
        <v>0</v>
      </c>
      <c r="AG47" s="191">
        <f t="shared" si="18"/>
        <v>0</v>
      </c>
      <c r="AH47" s="191">
        <f t="shared" si="18"/>
        <v>0</v>
      </c>
      <c r="AI47" s="191">
        <f t="shared" si="18"/>
        <v>0</v>
      </c>
      <c r="AJ47" s="191">
        <f t="shared" si="18"/>
        <v>0</v>
      </c>
      <c r="AK47" s="191">
        <f t="shared" si="18"/>
        <v>0</v>
      </c>
      <c r="AL47" s="191">
        <f t="shared" si="18"/>
        <v>0</v>
      </c>
      <c r="AM47" s="191">
        <f t="shared" si="18"/>
        <v>0</v>
      </c>
      <c r="AN47" s="191">
        <f t="shared" si="18"/>
        <v>0</v>
      </c>
      <c r="AO47" s="191">
        <f t="shared" si="18"/>
        <v>0</v>
      </c>
      <c r="AP47" s="191">
        <f t="shared" si="18"/>
        <v>0</v>
      </c>
      <c r="AQ47" s="191">
        <f t="shared" si="18"/>
        <v>0</v>
      </c>
      <c r="AR47" s="191">
        <f t="shared" si="18"/>
        <v>0</v>
      </c>
      <c r="AS47" s="191">
        <f t="shared" si="15"/>
        <v>84.853535020918628</v>
      </c>
    </row>
    <row r="48" spans="2:45" outlineLevel="2">
      <c r="B48" s="570" t="s">
        <v>1102</v>
      </c>
      <c r="C48" s="550">
        <v>1000</v>
      </c>
      <c r="D48" s="876">
        <v>45</v>
      </c>
      <c r="E48" s="572">
        <v>84.853535020918628</v>
      </c>
      <c r="F48" s="191">
        <f t="shared" ref="F48:U48" si="19">IF(MOD(F$2,$D48)=0,$E48*100%,0)</f>
        <v>0</v>
      </c>
      <c r="G48" s="191">
        <f t="shared" si="19"/>
        <v>0</v>
      </c>
      <c r="H48" s="191">
        <f t="shared" si="19"/>
        <v>0</v>
      </c>
      <c r="I48" s="191">
        <f t="shared" si="19"/>
        <v>0</v>
      </c>
      <c r="J48" s="191">
        <f t="shared" si="19"/>
        <v>0</v>
      </c>
      <c r="K48" s="191">
        <f t="shared" si="19"/>
        <v>0</v>
      </c>
      <c r="L48" s="191">
        <f t="shared" si="19"/>
        <v>0</v>
      </c>
      <c r="M48" s="191">
        <f t="shared" si="19"/>
        <v>0</v>
      </c>
      <c r="N48" s="191">
        <f t="shared" si="19"/>
        <v>0</v>
      </c>
      <c r="O48" s="191">
        <f t="shared" si="19"/>
        <v>0</v>
      </c>
      <c r="P48" s="191">
        <f t="shared" si="19"/>
        <v>0</v>
      </c>
      <c r="Q48" s="191">
        <f t="shared" si="19"/>
        <v>0</v>
      </c>
      <c r="R48" s="191">
        <f t="shared" si="19"/>
        <v>0</v>
      </c>
      <c r="S48" s="191">
        <f t="shared" si="19"/>
        <v>0</v>
      </c>
      <c r="T48" s="191">
        <f t="shared" si="19"/>
        <v>0</v>
      </c>
      <c r="U48" s="191">
        <f t="shared" si="19"/>
        <v>0</v>
      </c>
      <c r="V48" s="191">
        <f t="shared" si="18"/>
        <v>0</v>
      </c>
      <c r="W48" s="191">
        <f t="shared" si="18"/>
        <v>0</v>
      </c>
      <c r="X48" s="191">
        <f t="shared" si="18"/>
        <v>0</v>
      </c>
      <c r="Y48" s="191">
        <f t="shared" si="18"/>
        <v>0</v>
      </c>
      <c r="Z48" s="191">
        <f t="shared" si="18"/>
        <v>0</v>
      </c>
      <c r="AA48" s="191">
        <f t="shared" si="18"/>
        <v>0</v>
      </c>
      <c r="AB48" s="191">
        <f t="shared" si="18"/>
        <v>0</v>
      </c>
      <c r="AC48" s="191">
        <f t="shared" si="18"/>
        <v>0</v>
      </c>
      <c r="AD48" s="191">
        <f t="shared" si="18"/>
        <v>0</v>
      </c>
      <c r="AE48" s="191">
        <f t="shared" si="18"/>
        <v>0</v>
      </c>
      <c r="AF48" s="191">
        <f t="shared" si="18"/>
        <v>0</v>
      </c>
      <c r="AG48" s="191">
        <f t="shared" si="18"/>
        <v>0</v>
      </c>
      <c r="AH48" s="191">
        <f t="shared" si="18"/>
        <v>0</v>
      </c>
      <c r="AI48" s="191">
        <f t="shared" si="18"/>
        <v>0</v>
      </c>
      <c r="AJ48" s="191">
        <f t="shared" si="18"/>
        <v>0</v>
      </c>
      <c r="AK48" s="191">
        <f t="shared" si="18"/>
        <v>0</v>
      </c>
      <c r="AL48" s="191">
        <f t="shared" si="18"/>
        <v>0</v>
      </c>
      <c r="AM48" s="191">
        <f t="shared" si="18"/>
        <v>0</v>
      </c>
      <c r="AN48" s="191">
        <f t="shared" si="18"/>
        <v>0</v>
      </c>
      <c r="AO48" s="191">
        <f t="shared" si="18"/>
        <v>0</v>
      </c>
      <c r="AP48" s="191">
        <f t="shared" si="18"/>
        <v>0</v>
      </c>
      <c r="AQ48" s="191">
        <f t="shared" si="18"/>
        <v>0</v>
      </c>
      <c r="AR48" s="191">
        <f t="shared" si="18"/>
        <v>0</v>
      </c>
      <c r="AS48" s="191">
        <f t="shared" si="15"/>
        <v>84.853535020918628</v>
      </c>
    </row>
    <row r="49" spans="1:45">
      <c r="B49" s="216"/>
      <c r="E49" s="191"/>
      <c r="F49" s="191"/>
      <c r="G49" s="191"/>
    </row>
    <row r="51" spans="1:45" ht="18" customHeight="1">
      <c r="A51" s="174"/>
      <c r="B51" s="82" t="str">
        <f>"Custos e Despesas Operacionais - (CENÁRIO "&amp;Controle!N2&amp;")"</f>
        <v>Custos e Despesas Operacionais - (CENÁRIO Flona Irati)</v>
      </c>
      <c r="C51" s="84"/>
      <c r="D51" s="85"/>
      <c r="E51" s="85">
        <f t="shared" ref="E51:AR51" ca="1" si="20">E53+E61</f>
        <v>7679.888679739659</v>
      </c>
      <c r="F51" s="85">
        <f t="shared" ca="1" si="20"/>
        <v>9411.860805106553</v>
      </c>
      <c r="G51" s="85">
        <f t="shared" ca="1" si="20"/>
        <v>9958.7977144714605</v>
      </c>
      <c r="H51" s="85">
        <f t="shared" ca="1" si="20"/>
        <v>9867.6231568431649</v>
      </c>
      <c r="I51" s="85">
        <f t="shared" ca="1" si="20"/>
        <v>8782.7605261163681</v>
      </c>
      <c r="J51" s="85">
        <f t="shared" ca="1" si="20"/>
        <v>8887.4350586789442</v>
      </c>
      <c r="K51" s="85">
        <f t="shared" ca="1" si="20"/>
        <v>8851.2558820796075</v>
      </c>
      <c r="L51" s="85">
        <f t="shared" ca="1" si="20"/>
        <v>2330.6530509418726</v>
      </c>
      <c r="M51" s="85">
        <f t="shared" ca="1" si="20"/>
        <v>956.79913103946524</v>
      </c>
      <c r="N51" s="85">
        <f t="shared" ca="1" si="20"/>
        <v>515.82356808292366</v>
      </c>
      <c r="O51" s="85">
        <f t="shared" ca="1" si="20"/>
        <v>494.35157321438214</v>
      </c>
      <c r="P51" s="85">
        <f t="shared" ca="1" si="20"/>
        <v>478.80304426196028</v>
      </c>
      <c r="Q51" s="85">
        <f t="shared" ca="1" si="20"/>
        <v>597.64685085302449</v>
      </c>
      <c r="R51" s="85">
        <f t="shared" ca="1" si="20"/>
        <v>736.13395990874415</v>
      </c>
      <c r="S51" s="85">
        <f t="shared" ca="1" si="20"/>
        <v>965.06628575825334</v>
      </c>
      <c r="T51" s="85">
        <f t="shared" ca="1" si="20"/>
        <v>961.40349026606032</v>
      </c>
      <c r="U51" s="85">
        <f t="shared" ca="1" si="20"/>
        <v>1076.2292228281535</v>
      </c>
      <c r="V51" s="85">
        <f t="shared" ca="1" si="20"/>
        <v>1039.1107199639664</v>
      </c>
      <c r="W51" s="85">
        <f t="shared" ca="1" si="20"/>
        <v>1185.3123121938224</v>
      </c>
      <c r="X51" s="85">
        <f t="shared" ca="1" si="20"/>
        <v>1218.9221747518009</v>
      </c>
      <c r="Y51" s="85">
        <f t="shared" ca="1" si="20"/>
        <v>1784.7727369488475</v>
      </c>
      <c r="Z51" s="85">
        <f t="shared" ca="1" si="20"/>
        <v>1784.7727369488475</v>
      </c>
      <c r="AA51" s="85">
        <f t="shared" ca="1" si="20"/>
        <v>1784.7726616128357</v>
      </c>
      <c r="AB51" s="85">
        <f t="shared" ca="1" si="20"/>
        <v>1784.7726616128352</v>
      </c>
      <c r="AC51" s="85">
        <f t="shared" ca="1" si="20"/>
        <v>1784.7726616128352</v>
      </c>
      <c r="AD51" s="85">
        <f t="shared" ca="1" si="20"/>
        <v>1093.478936187119</v>
      </c>
      <c r="AE51" s="85">
        <f t="shared" ca="1" si="20"/>
        <v>1461.9607507364308</v>
      </c>
      <c r="AF51" s="85">
        <f t="shared" ca="1" si="20"/>
        <v>2401.3549752852482</v>
      </c>
      <c r="AG51" s="85">
        <f t="shared" ca="1" si="20"/>
        <v>2401.3549752852482</v>
      </c>
      <c r="AH51" s="85">
        <f t="shared" ca="1" si="20"/>
        <v>2401.3548502165127</v>
      </c>
      <c r="AI51" s="85">
        <f t="shared" ca="1" si="20"/>
        <v>2401.3548502165122</v>
      </c>
      <c r="AJ51" s="85">
        <f t="shared" ca="1" si="20"/>
        <v>2401.3548502165122</v>
      </c>
      <c r="AK51" s="85">
        <f t="shared" ca="1" si="20"/>
        <v>850.76303107727881</v>
      </c>
      <c r="AL51" s="85">
        <f t="shared" ca="1" si="20"/>
        <v>850.76303107727881</v>
      </c>
      <c r="AM51" s="85">
        <f t="shared" ca="1" si="20"/>
        <v>850.76303107727881</v>
      </c>
      <c r="AN51" s="85">
        <f t="shared" ca="1" si="20"/>
        <v>0</v>
      </c>
      <c r="AO51" s="85">
        <f t="shared" ca="1" si="20"/>
        <v>0</v>
      </c>
      <c r="AP51" s="85">
        <f t="shared" ca="1" si="20"/>
        <v>0</v>
      </c>
      <c r="AQ51" s="85">
        <f t="shared" ca="1" si="20"/>
        <v>0</v>
      </c>
      <c r="AR51" s="85">
        <f t="shared" ca="1" si="20"/>
        <v>0</v>
      </c>
      <c r="AS51" s="85">
        <f ca="1">SUM(E51:AR51)</f>
        <v>102034.2439472118</v>
      </c>
    </row>
    <row r="52" spans="1:45" s="174" customFormat="1" ht="5.25" customHeight="1" outlineLevel="1">
      <c r="C52" s="183"/>
      <c r="D52" s="184"/>
      <c r="E52" s="185"/>
      <c r="F52" s="186"/>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86"/>
      <c r="AE52" s="186"/>
    </row>
    <row r="53" spans="1:45" outlineLevel="1">
      <c r="B53" s="187" t="s">
        <v>380</v>
      </c>
      <c r="C53" s="188"/>
      <c r="D53" s="189"/>
      <c r="E53" s="190">
        <f ca="1">E54+E55+E56+E57+E58+E59</f>
        <v>5596.4998577101032</v>
      </c>
      <c r="F53" s="190">
        <f t="shared" ref="F53:AR53" ca="1" si="21">F54+F55+F56+F57+F58+F59</f>
        <v>5596.4998577101032</v>
      </c>
      <c r="G53" s="190">
        <f t="shared" ca="1" si="21"/>
        <v>5596.4998577101014</v>
      </c>
      <c r="H53" s="190">
        <f t="shared" ca="1" si="21"/>
        <v>5596.4998577101014</v>
      </c>
      <c r="I53" s="190">
        <f t="shared" ca="1" si="21"/>
        <v>4768.254814353947</v>
      </c>
      <c r="J53" s="190">
        <f t="shared" ca="1" si="21"/>
        <v>4768.254814353947</v>
      </c>
      <c r="K53" s="190">
        <f t="shared" ca="1" si="21"/>
        <v>4768.254814353947</v>
      </c>
      <c r="L53" s="190">
        <f t="shared" ca="1" si="21"/>
        <v>0</v>
      </c>
      <c r="M53" s="190">
        <f t="shared" ca="1" si="21"/>
        <v>13.663130999107059</v>
      </c>
      <c r="N53" s="190">
        <f t="shared" ca="1" si="21"/>
        <v>34.405963244474449</v>
      </c>
      <c r="O53" s="190">
        <f t="shared" ca="1" si="21"/>
        <v>105.25994236825559</v>
      </c>
      <c r="P53" s="190">
        <f t="shared" ca="1" si="21"/>
        <v>150.51872877684627</v>
      </c>
      <c r="Q53" s="190">
        <f t="shared" ca="1" si="21"/>
        <v>292.94931391947131</v>
      </c>
      <c r="R53" s="190">
        <f t="shared" ca="1" si="21"/>
        <v>449.68647849361861</v>
      </c>
      <c r="S53" s="190">
        <f t="shared" ca="1" si="21"/>
        <v>671.36809895624276</v>
      </c>
      <c r="T53" s="190">
        <f t="shared" ca="1" si="21"/>
        <v>698.90141308939769</v>
      </c>
      <c r="U53" s="190">
        <f t="shared" ca="1" si="21"/>
        <v>813.7216962750008</v>
      </c>
      <c r="V53" s="190">
        <f t="shared" ca="1" si="21"/>
        <v>813.7216962750008</v>
      </c>
      <c r="W53" s="190">
        <f t="shared" ca="1" si="21"/>
        <v>943.26270506332253</v>
      </c>
      <c r="X53" s="190">
        <f t="shared" ca="1" si="21"/>
        <v>963.53835671605384</v>
      </c>
      <c r="Y53" s="190">
        <f t="shared" ca="1" si="21"/>
        <v>1464.9067175694831</v>
      </c>
      <c r="Z53" s="190">
        <f t="shared" ca="1" si="21"/>
        <v>1464.9067175694831</v>
      </c>
      <c r="AA53" s="190">
        <f t="shared" ca="1" si="21"/>
        <v>1464.9066508184796</v>
      </c>
      <c r="AB53" s="190">
        <f t="shared" ca="1" si="21"/>
        <v>1464.9066508184794</v>
      </c>
      <c r="AC53" s="190">
        <f t="shared" ca="1" si="21"/>
        <v>1464.9066508184794</v>
      </c>
      <c r="AD53" s="190">
        <f t="shared" ca="1" si="21"/>
        <v>844.4006702707926</v>
      </c>
      <c r="AE53" s="190">
        <f t="shared" ca="1" si="21"/>
        <v>1158.762355450621</v>
      </c>
      <c r="AF53" s="190">
        <f t="shared" ca="1" si="21"/>
        <v>1960.184677576764</v>
      </c>
      <c r="AG53" s="190">
        <f t="shared" ca="1" si="21"/>
        <v>1960.184677576764</v>
      </c>
      <c r="AH53" s="190">
        <f t="shared" ca="1" si="21"/>
        <v>1960.184570877283</v>
      </c>
      <c r="AI53" s="190">
        <f t="shared" ca="1" si="21"/>
        <v>1960.1845708772826</v>
      </c>
      <c r="AJ53" s="190">
        <f t="shared" ca="1" si="21"/>
        <v>1960.1845708772826</v>
      </c>
      <c r="AK53" s="190">
        <f t="shared" ca="1" si="21"/>
        <v>637.33324404353232</v>
      </c>
      <c r="AL53" s="190">
        <f t="shared" ca="1" si="21"/>
        <v>637.33324404353232</v>
      </c>
      <c r="AM53" s="190">
        <f t="shared" ca="1" si="21"/>
        <v>637.33324404353232</v>
      </c>
      <c r="AN53" s="190">
        <f t="shared" ca="1" si="21"/>
        <v>0</v>
      </c>
      <c r="AO53" s="190">
        <f t="shared" ca="1" si="21"/>
        <v>0</v>
      </c>
      <c r="AP53" s="190">
        <f t="shared" ca="1" si="21"/>
        <v>0</v>
      </c>
      <c r="AQ53" s="190">
        <f t="shared" ca="1" si="21"/>
        <v>0</v>
      </c>
      <c r="AR53" s="190">
        <f t="shared" ca="1" si="21"/>
        <v>0</v>
      </c>
      <c r="AS53" s="190">
        <f t="shared" ref="AS53:AS59" ca="1" si="22">SUM(E53:AR53)</f>
        <v>63682.380611310822</v>
      </c>
    </row>
    <row r="54" spans="1:45" outlineLevel="2">
      <c r="B54" s="573" t="s">
        <v>570</v>
      </c>
      <c r="C54" s="203"/>
      <c r="D54" s="203"/>
      <c r="E54" s="204">
        <f ca="1">(E11)*(1+Controle!$N$19)</f>
        <v>4281.3155174068779</v>
      </c>
      <c r="F54" s="204">
        <f ca="1">(F11)*(1+Controle!$N$19)</f>
        <v>4281.3155174068779</v>
      </c>
      <c r="G54" s="204">
        <f ca="1">(G11)*(1+Controle!$N$19)</f>
        <v>4281.3155174068761</v>
      </c>
      <c r="H54" s="204">
        <f ca="1">(H11)*(1+Controle!$N$19)</f>
        <v>4281.3155174068761</v>
      </c>
      <c r="I54" s="204">
        <f ca="1">(I11)*(1+Controle!$N$19)</f>
        <v>4281.315164651196</v>
      </c>
      <c r="J54" s="204">
        <f ca="1">(J11)*(1+Controle!$N$19)</f>
        <v>4281.315164651196</v>
      </c>
      <c r="K54" s="204">
        <f ca="1">(K11)*(1+Controle!$N$19)</f>
        <v>4281.315164651196</v>
      </c>
      <c r="L54" s="204">
        <f ca="1">(L11)*(1+Controle!$N$19)</f>
        <v>0</v>
      </c>
      <c r="M54" s="204">
        <f ca="1">(M11)*(1+Controle!$N$19)</f>
        <v>12.267836393097328</v>
      </c>
      <c r="N54" s="204">
        <f ca="1">(N11)*(1+Controle!$N$19)</f>
        <v>30.892386822443392</v>
      </c>
      <c r="O54" s="204">
        <f ca="1">(O11)*(1+Controle!$N$19)</f>
        <v>78.37314277113218</v>
      </c>
      <c r="P54" s="204">
        <f ca="1">(P11)*(1+Controle!$N$19)</f>
        <v>78.37314277113218</v>
      </c>
      <c r="Q54" s="204">
        <f ca="1">(Q11)*(1+Controle!$N$19)</f>
        <v>103.16382793996725</v>
      </c>
      <c r="R54" s="204">
        <f ca="1">(R11)*(1+Controle!$N$19)</f>
        <v>140.8000882425134</v>
      </c>
      <c r="S54" s="204">
        <f ca="1">(S11)*(1+Controle!$N$19)</f>
        <v>236.74861043775573</v>
      </c>
      <c r="T54" s="204">
        <f ca="1">(T11)*(1+Controle!$N$19)</f>
        <v>158.3754739880996</v>
      </c>
      <c r="U54" s="204">
        <f ca="1">(U11)*(1+Controle!$N$19)</f>
        <v>158.37546121373924</v>
      </c>
      <c r="V54" s="204">
        <f ca="1">(V11)*(1+Controle!$N$19)</f>
        <v>158.37546121373921</v>
      </c>
      <c r="W54" s="204">
        <f ca="1">(W11)*(1+Controle!$N$19)</f>
        <v>274.68759363168749</v>
      </c>
      <c r="X54" s="204">
        <f ca="1">(X11)*(1+Controle!$N$19)</f>
        <v>292.89267248626317</v>
      </c>
      <c r="Y54" s="204">
        <f ca="1">(Y11)*(1+Controle!$N$19)</f>
        <v>743.06072137836748</v>
      </c>
      <c r="Z54" s="204">
        <f ca="1">(Z11)*(1+Controle!$N$19)</f>
        <v>743.06072137836748</v>
      </c>
      <c r="AA54" s="204">
        <f ca="1">(AA11)*(1+Controle!$N$19)</f>
        <v>743.06066144405315</v>
      </c>
      <c r="AB54" s="204">
        <f ca="1">(AB11)*(1+Controle!$N$19)</f>
        <v>743.06066144405293</v>
      </c>
      <c r="AC54" s="204">
        <f ca="1">(AC11)*(1+Controle!$N$19)</f>
        <v>743.06066144405293</v>
      </c>
      <c r="AD54" s="204">
        <f ca="1">(AD11)*(1+Controle!$N$19)</f>
        <v>185.92146320355101</v>
      </c>
      <c r="AE54" s="204">
        <f ca="1">(AE11)*(1+Controle!$N$19)</f>
        <v>468.18017259428615</v>
      </c>
      <c r="AF54" s="204">
        <f ca="1">(AF11)*(1+Controle!$N$19)</f>
        <v>1187.7603281429822</v>
      </c>
      <c r="AG54" s="204">
        <f ca="1">(AG11)*(1+Controle!$N$19)</f>
        <v>1187.7603281429822</v>
      </c>
      <c r="AH54" s="204">
        <f ca="1">(AH11)*(1+Controle!$N$19)</f>
        <v>1187.7602323397743</v>
      </c>
      <c r="AI54" s="204">
        <f ca="1">(AI11)*(1+Controle!$N$19)</f>
        <v>1187.7602323397739</v>
      </c>
      <c r="AJ54" s="204">
        <f ca="1">(AJ11)*(1+Controle!$N$19)</f>
        <v>1187.7602323397739</v>
      </c>
      <c r="AK54" s="204">
        <f ca="1">(AK11)*(1+Controle!$N$19)</f>
        <v>0</v>
      </c>
      <c r="AL54" s="204">
        <f ca="1">(AL11)*(1+Controle!$N$19)</f>
        <v>0</v>
      </c>
      <c r="AM54" s="204">
        <f ca="1">(AM11)*(1+Controle!$N$19)</f>
        <v>0</v>
      </c>
      <c r="AN54" s="204">
        <f ca="1">(AN11)*(1+Controle!$N$19)</f>
        <v>0</v>
      </c>
      <c r="AO54" s="204">
        <f ca="1">(AO11)*(1+Controle!$N$19)</f>
        <v>0</v>
      </c>
      <c r="AP54" s="204">
        <f ca="1">(AP11)*(1+Controle!$N$19)</f>
        <v>0</v>
      </c>
      <c r="AQ54" s="204">
        <f ca="1">(AQ11)*(1+Controle!$N$19)</f>
        <v>0</v>
      </c>
      <c r="AR54" s="204">
        <f ca="1">(AR11)*(1+Controle!$N$19)</f>
        <v>0</v>
      </c>
      <c r="AS54" s="204">
        <f t="shared" ca="1" si="22"/>
        <v>42000.739677684694</v>
      </c>
    </row>
    <row r="55" spans="1:45" outlineLevel="2">
      <c r="B55" s="144" t="s">
        <v>571</v>
      </c>
      <c r="E55" s="191">
        <f ca="1">(E12)*(1+Controle!$N$19)</f>
        <v>486.93968982377055</v>
      </c>
      <c r="F55" s="191">
        <f ca="1">(F12)*(1+Controle!$N$19)</f>
        <v>486.93968982377055</v>
      </c>
      <c r="G55" s="191">
        <f ca="1">(G12)*(1+Controle!$N$19)</f>
        <v>486.93968982377038</v>
      </c>
      <c r="H55" s="191">
        <f ca="1">(H12)*(1+Controle!$N$19)</f>
        <v>486.93968982377038</v>
      </c>
      <c r="I55" s="191">
        <f ca="1">(I12)*(1+Controle!$N$19)</f>
        <v>486.93964970275135</v>
      </c>
      <c r="J55" s="191">
        <f ca="1">(J12)*(1+Controle!$N$19)</f>
        <v>486.9396497027513</v>
      </c>
      <c r="K55" s="191">
        <f ca="1">(K12)*(1+Controle!$N$19)</f>
        <v>486.9396497027513</v>
      </c>
      <c r="L55" s="191">
        <f ca="1">(L12)*(1+Controle!$N$19)</f>
        <v>0</v>
      </c>
      <c r="M55" s="191">
        <f ca="1">(M12)*(1+Controle!$N$19)</f>
        <v>1.3952946060097311</v>
      </c>
      <c r="N55" s="191">
        <f ca="1">(N12)*(1+Controle!$N$19)</f>
        <v>3.5135764220310612</v>
      </c>
      <c r="O55" s="191">
        <f ca="1">(O12)*(1+Controle!$N$19)</f>
        <v>8.9138475490364897</v>
      </c>
      <c r="P55" s="191">
        <f ca="1">(P12)*(1+Controle!$N$19)</f>
        <v>8.9138475490364897</v>
      </c>
      <c r="Q55" s="191">
        <f ca="1">(Q12)*(1+Controle!$N$19)</f>
        <v>11.733440848701273</v>
      </c>
      <c r="R55" s="191">
        <f ca="1">(R12)*(1+Controle!$N$19)</f>
        <v>16.014038446177253</v>
      </c>
      <c r="S55" s="191">
        <f ca="1">(S12)*(1+Controle!$N$19)</f>
        <v>26.926839300690936</v>
      </c>
      <c r="T55" s="191">
        <f ca="1">(T12)*(1+Controle!$N$19)</f>
        <v>18.012992470633829</v>
      </c>
      <c r="U55" s="191">
        <f ca="1">(U12)*(1+Controle!$N$19)</f>
        <v>18.01299101772921</v>
      </c>
      <c r="V55" s="191">
        <f ca="1">(V12)*(1+Controle!$N$19)</f>
        <v>18.012991017729206</v>
      </c>
      <c r="W55" s="191">
        <f ca="1">(W12)*(1+Controle!$N$19)</f>
        <v>31.241867388102666</v>
      </c>
      <c r="X55" s="191">
        <f ca="1">(X12)*(1+Controle!$N$19)</f>
        <v>33.312440186258321</v>
      </c>
      <c r="Y55" s="191">
        <f ca="1">(Y12)*(1+Controle!$N$19)</f>
        <v>84.5127521475832</v>
      </c>
      <c r="Z55" s="191">
        <f ca="1">(Z12)*(1+Controle!$N$19)</f>
        <v>84.5127521475832</v>
      </c>
      <c r="AA55" s="191">
        <f ca="1">(AA12)*(1+Controle!$N$19)</f>
        <v>84.512745330894205</v>
      </c>
      <c r="AB55" s="191">
        <f ca="1">(AB12)*(1+Controle!$N$19)</f>
        <v>84.512745330894177</v>
      </c>
      <c r="AC55" s="191">
        <f ca="1">(AC12)*(1+Controle!$N$19)</f>
        <v>84.512745330894177</v>
      </c>
      <c r="AD55" s="191">
        <f ca="1">(AD12)*(1+Controle!$N$19)</f>
        <v>21.145963023709303</v>
      </c>
      <c r="AE55" s="191">
        <f ca="1">(AE12)*(1+Controle!$N$19)</f>
        <v>53.248938812802585</v>
      </c>
      <c r="AF55" s="191">
        <f ca="1">(AF12)*(1+Controle!$N$19)</f>
        <v>135.09110539024962</v>
      </c>
      <c r="AG55" s="191">
        <f ca="1">(AG12)*(1+Controle!$N$19)</f>
        <v>135.09110539024962</v>
      </c>
      <c r="AH55" s="191">
        <f ca="1">(AH12)*(1+Controle!$N$19)</f>
        <v>135.09109449397624</v>
      </c>
      <c r="AI55" s="191">
        <f ca="1">(AI12)*(1+Controle!$N$19)</f>
        <v>135.09109449397619</v>
      </c>
      <c r="AJ55" s="191">
        <f ca="1">(AJ12)*(1+Controle!$N$19)</f>
        <v>135.09109449397619</v>
      </c>
      <c r="AK55" s="191">
        <f ca="1">(AK12)*(1+Controle!$N$19)</f>
        <v>0</v>
      </c>
      <c r="AL55" s="191">
        <f ca="1">(AL12)*(1+Controle!$N$19)</f>
        <v>0</v>
      </c>
      <c r="AM55" s="191">
        <f ca="1">(AM12)*(1+Controle!$N$19)</f>
        <v>0</v>
      </c>
      <c r="AN55" s="191">
        <f ca="1">(AN12)*(1+Controle!$N$19)</f>
        <v>0</v>
      </c>
      <c r="AO55" s="191">
        <f ca="1">(AO12)*(1+Controle!$N$19)</f>
        <v>0</v>
      </c>
      <c r="AP55" s="191">
        <f ca="1">(AP12)*(1+Controle!$N$19)</f>
        <v>0</v>
      </c>
      <c r="AQ55" s="191">
        <f ca="1">(AQ12)*(1+Controle!$N$19)</f>
        <v>0</v>
      </c>
      <c r="AR55" s="191">
        <f ca="1">(AR12)*(1+Controle!$N$19)</f>
        <v>0</v>
      </c>
      <c r="AS55" s="191">
        <f t="shared" ca="1" si="22"/>
        <v>4776.9960115922613</v>
      </c>
    </row>
    <row r="56" spans="1:45" outlineLevel="2">
      <c r="B56" s="573" t="s">
        <v>627</v>
      </c>
      <c r="C56" s="203"/>
      <c r="D56" s="203"/>
      <c r="E56" s="204">
        <f>(E13)*(1+Controle!$N$19)</f>
        <v>828.24465047945523</v>
      </c>
      <c r="F56" s="204">
        <f>(F13)*(1+Controle!$N$19)</f>
        <v>828.24465047945523</v>
      </c>
      <c r="G56" s="204">
        <f>(G13)*(1+Controle!$N$19)</f>
        <v>828.24465047945523</v>
      </c>
      <c r="H56" s="204">
        <f>(H13)*(1+Controle!$N$19)</f>
        <v>828.24465047945523</v>
      </c>
      <c r="I56" s="204">
        <f>(I13)*(1+Controle!$N$19)</f>
        <v>0</v>
      </c>
      <c r="J56" s="204">
        <f>(J13)*(1+Controle!$N$19)</f>
        <v>0</v>
      </c>
      <c r="K56" s="204">
        <f>(K13)*(1+Controle!$N$19)</f>
        <v>0</v>
      </c>
      <c r="L56" s="204">
        <f>(L13)*(1+Controle!$N$19)</f>
        <v>0</v>
      </c>
      <c r="M56" s="204">
        <f>(M13)*(1+Controle!$N$19)</f>
        <v>0</v>
      </c>
      <c r="N56" s="204">
        <f>(N13)*(1+Controle!$N$19)</f>
        <v>0</v>
      </c>
      <c r="O56" s="204">
        <f>(O13)*(1+Controle!$N$19)</f>
        <v>0</v>
      </c>
      <c r="P56" s="204">
        <f>(P13)*(1+Controle!$N$19)</f>
        <v>0</v>
      </c>
      <c r="Q56" s="204">
        <f>(Q13)*(1+Controle!$N$19)</f>
        <v>0</v>
      </c>
      <c r="R56" s="204">
        <f>(R13)*(1+Controle!$N$19)</f>
        <v>0</v>
      </c>
      <c r="S56" s="204">
        <f>(S13)*(1+Controle!$N$19)</f>
        <v>0</v>
      </c>
      <c r="T56" s="204">
        <f>(T13)*(1+Controle!$N$19)</f>
        <v>0</v>
      </c>
      <c r="U56" s="204">
        <f>(U13)*(1+Controle!$N$19)</f>
        <v>0</v>
      </c>
      <c r="V56" s="204">
        <f>(V13)*(1+Controle!$N$19)</f>
        <v>0</v>
      </c>
      <c r="W56" s="204">
        <f>(W13)*(1+Controle!$N$19)</f>
        <v>0</v>
      </c>
      <c r="X56" s="204">
        <f>(X13)*(1+Controle!$N$19)</f>
        <v>0</v>
      </c>
      <c r="Y56" s="204">
        <f>(Y13)*(1+Controle!$N$19)</f>
        <v>0</v>
      </c>
      <c r="Z56" s="204">
        <f>(Z13)*(1+Controle!$N$19)</f>
        <v>0</v>
      </c>
      <c r="AA56" s="204">
        <f>(AA13)*(1+Controle!$N$19)</f>
        <v>0</v>
      </c>
      <c r="AB56" s="204">
        <f>(AB13)*(1+Controle!$N$19)</f>
        <v>0</v>
      </c>
      <c r="AC56" s="204">
        <f>(AC13)*(1+Controle!$N$19)</f>
        <v>0</v>
      </c>
      <c r="AD56" s="204">
        <f>(AD13)*(1+Controle!$N$19)</f>
        <v>0</v>
      </c>
      <c r="AE56" s="204">
        <f>(AE13)*(1+Controle!$N$19)</f>
        <v>0</v>
      </c>
      <c r="AF56" s="204">
        <f>(AF13)*(1+Controle!$N$19)</f>
        <v>0</v>
      </c>
      <c r="AG56" s="204">
        <f>(AG13)*(1+Controle!$N$19)</f>
        <v>0</v>
      </c>
      <c r="AH56" s="204">
        <f>(AH13)*(1+Controle!$N$19)</f>
        <v>0</v>
      </c>
      <c r="AI56" s="204">
        <f>(AI13)*(1+Controle!$N$19)</f>
        <v>0</v>
      </c>
      <c r="AJ56" s="204">
        <f>(AJ13)*(1+Controle!$N$19)</f>
        <v>0</v>
      </c>
      <c r="AK56" s="204">
        <f>(AK13)*(1+Controle!$N$19)</f>
        <v>0</v>
      </c>
      <c r="AL56" s="204">
        <f>(AL13)*(1+Controle!$N$19)</f>
        <v>0</v>
      </c>
      <c r="AM56" s="204">
        <f>(AM13)*(1+Controle!$N$19)</f>
        <v>0</v>
      </c>
      <c r="AN56" s="204">
        <f>(AN13)*(1+Controle!$N$19)</f>
        <v>0</v>
      </c>
      <c r="AO56" s="204">
        <f>(AO13)*(1+Controle!$N$19)</f>
        <v>0</v>
      </c>
      <c r="AP56" s="204">
        <f>(AP13)*(1+Controle!$N$19)</f>
        <v>0</v>
      </c>
      <c r="AQ56" s="204">
        <f>(AQ13)*(1+Controle!$N$19)</f>
        <v>0</v>
      </c>
      <c r="AR56" s="204">
        <f>(AR13)*(1+Controle!$N$19)</f>
        <v>0</v>
      </c>
      <c r="AS56" s="204">
        <f t="shared" si="22"/>
        <v>3312.9786019178209</v>
      </c>
    </row>
    <row r="57" spans="1:45" outlineLevel="2">
      <c r="B57" s="144" t="s">
        <v>630</v>
      </c>
      <c r="E57" s="191">
        <f ca="1">(E14)*(1+Controle!$N$19)</f>
        <v>0</v>
      </c>
      <c r="F57" s="191">
        <f ca="1">(F14)*(1+Controle!$N$19)</f>
        <v>0</v>
      </c>
      <c r="G57" s="191">
        <f ca="1">(G14)*(1+Controle!$N$19)</f>
        <v>0</v>
      </c>
      <c r="H57" s="191">
        <f ca="1">(H14)*(1+Controle!$N$19)</f>
        <v>0</v>
      </c>
      <c r="I57" s="191">
        <f ca="1">(I14)*(1+Controle!$N$19)</f>
        <v>0</v>
      </c>
      <c r="J57" s="191">
        <f ca="1">(J14)*(1+Controle!$N$19)</f>
        <v>0</v>
      </c>
      <c r="K57" s="191">
        <f ca="1">(K14)*(1+Controle!$N$19)</f>
        <v>0</v>
      </c>
      <c r="L57" s="191">
        <f ca="1">(L14)*(1+Controle!$N$19)</f>
        <v>0</v>
      </c>
      <c r="M57" s="191">
        <f ca="1">(M14)*(1+Controle!$N$19)</f>
        <v>0</v>
      </c>
      <c r="N57" s="191">
        <f ca="1">(N14)*(1+Controle!$N$19)</f>
        <v>0</v>
      </c>
      <c r="O57" s="191">
        <f ca="1">(O14)*(1+Controle!$N$19)</f>
        <v>17.972952048086928</v>
      </c>
      <c r="P57" s="191">
        <f ca="1">(P14)*(1+Controle!$N$19)</f>
        <v>63.231738456677611</v>
      </c>
      <c r="Q57" s="191">
        <f ca="1">(Q14)*(1+Controle!$N$19)</f>
        <v>178.05204513080278</v>
      </c>
      <c r="R57" s="191">
        <f ca="1">(R14)*(1+Controle!$N$19)</f>
        <v>292.87235180492797</v>
      </c>
      <c r="S57" s="191">
        <f ca="1">(S14)*(1+Controle!$N$19)</f>
        <v>407.69264921779609</v>
      </c>
      <c r="T57" s="191">
        <f ca="1">(T14)*(1+Controle!$N$19)</f>
        <v>522.51294663066426</v>
      </c>
      <c r="U57" s="191">
        <f ca="1">(U14)*(1+Controle!$N$19)</f>
        <v>637.33324404353232</v>
      </c>
      <c r="V57" s="191">
        <f ca="1">(V14)*(1+Controle!$N$19)</f>
        <v>637.33324404353232</v>
      </c>
      <c r="W57" s="191">
        <f ca="1">(W14)*(1+Controle!$N$19)</f>
        <v>637.33324404353232</v>
      </c>
      <c r="X57" s="191">
        <f ca="1">(X14)*(1+Controle!$N$19)</f>
        <v>637.33324404353232</v>
      </c>
      <c r="Y57" s="191">
        <f ca="1">(Y14)*(1+Controle!$N$19)</f>
        <v>637.33324404353232</v>
      </c>
      <c r="Z57" s="191">
        <f ca="1">(Z14)*(1+Controle!$N$19)</f>
        <v>637.33324404353232</v>
      </c>
      <c r="AA57" s="191">
        <f ca="1">(AA14)*(1+Controle!$N$19)</f>
        <v>637.33324404353232</v>
      </c>
      <c r="AB57" s="191">
        <f ca="1">(AB14)*(1+Controle!$N$19)</f>
        <v>637.33324404353232</v>
      </c>
      <c r="AC57" s="191">
        <f ca="1">(AC14)*(1+Controle!$N$19)</f>
        <v>637.33324404353232</v>
      </c>
      <c r="AD57" s="191">
        <f ca="1">(AD14)*(1+Controle!$N$19)</f>
        <v>637.33324404353232</v>
      </c>
      <c r="AE57" s="191">
        <f ca="1">(AE14)*(1+Controle!$N$19)</f>
        <v>637.33324404353232</v>
      </c>
      <c r="AF57" s="191">
        <f ca="1">(AF14)*(1+Controle!$N$19)</f>
        <v>637.33324404353232</v>
      </c>
      <c r="AG57" s="191">
        <f ca="1">(AG14)*(1+Controle!$N$19)</f>
        <v>637.33324404353232</v>
      </c>
      <c r="AH57" s="191">
        <f ca="1">(AH14)*(1+Controle!$N$19)</f>
        <v>637.33324404353232</v>
      </c>
      <c r="AI57" s="191">
        <f ca="1">(AI14)*(1+Controle!$N$19)</f>
        <v>637.33324404353232</v>
      </c>
      <c r="AJ57" s="191">
        <f ca="1">(AJ14)*(1+Controle!$N$19)</f>
        <v>637.33324404353232</v>
      </c>
      <c r="AK57" s="191">
        <f ca="1">(AK14)*(1+Controle!$N$19)</f>
        <v>637.33324404353232</v>
      </c>
      <c r="AL57" s="191">
        <f ca="1">(AL14)*(1+Controle!$N$19)</f>
        <v>637.33324404353232</v>
      </c>
      <c r="AM57" s="191">
        <f ca="1">(AM14)*(1+Controle!$N$19)</f>
        <v>637.33324404353232</v>
      </c>
      <c r="AN57" s="191">
        <f ca="1">(AN14)*(1+Controle!$N$19)</f>
        <v>0</v>
      </c>
      <c r="AO57" s="191">
        <f ca="1">(AO14)*(1+Controle!$N$19)</f>
        <v>0</v>
      </c>
      <c r="AP57" s="191">
        <f ca="1">(AP14)*(1+Controle!$N$19)</f>
        <v>0</v>
      </c>
      <c r="AQ57" s="191">
        <f ca="1">(AQ14)*(1+Controle!$N$19)</f>
        <v>0</v>
      </c>
      <c r="AR57" s="191">
        <f ca="1">(AR14)*(1+Controle!$N$19)</f>
        <v>0</v>
      </c>
      <c r="AS57" s="191">
        <f t="shared" ca="1" si="22"/>
        <v>13591.666320116065</v>
      </c>
    </row>
    <row r="58" spans="1:45" hidden="1" outlineLevel="2">
      <c r="B58" s="573" t="s">
        <v>382</v>
      </c>
      <c r="C58" s="203"/>
      <c r="D58" s="203"/>
      <c r="E58" s="204">
        <f>(E15)*(1+Controle!$N$19)</f>
        <v>0</v>
      </c>
      <c r="F58" s="204">
        <f>(F15)*(1+Controle!$N$19)</f>
        <v>0</v>
      </c>
      <c r="G58" s="204">
        <f>(G15)*(1+Controle!$N$19)</f>
        <v>0</v>
      </c>
      <c r="H58" s="204">
        <f>(H15)*(1+Controle!$N$19)</f>
        <v>0</v>
      </c>
      <c r="I58" s="204">
        <f>(I15)*(1+Controle!$N$19)</f>
        <v>0</v>
      </c>
      <c r="J58" s="204">
        <f>(J15)*(1+Controle!$N$19)</f>
        <v>0</v>
      </c>
      <c r="K58" s="204">
        <f>(K15)*(1+Controle!$N$19)</f>
        <v>0</v>
      </c>
      <c r="L58" s="204">
        <f>(L15)*(1+Controle!$N$19)</f>
        <v>0</v>
      </c>
      <c r="M58" s="204">
        <f>(M15)*(1+Controle!$N$19)</f>
        <v>0</v>
      </c>
      <c r="N58" s="204">
        <f>(N15)*(1+Controle!$N$19)</f>
        <v>0</v>
      </c>
      <c r="O58" s="204">
        <f>(O15)*(1+Controle!$N$19)</f>
        <v>0</v>
      </c>
      <c r="P58" s="204">
        <f>(P15)*(1+Controle!$N$19)</f>
        <v>0</v>
      </c>
      <c r="Q58" s="204">
        <f>(Q15)*(1+Controle!$N$19)</f>
        <v>0</v>
      </c>
      <c r="R58" s="204">
        <f>(R15)*(1+Controle!$N$19)</f>
        <v>0</v>
      </c>
      <c r="S58" s="204">
        <f>(S15)*(1+Controle!$N$19)</f>
        <v>0</v>
      </c>
      <c r="T58" s="204">
        <f>(T15)*(1+Controle!$N$19)</f>
        <v>0</v>
      </c>
      <c r="U58" s="204">
        <f>(U15)*(1+Controle!$N$19)</f>
        <v>0</v>
      </c>
      <c r="V58" s="204">
        <f>(V15)*(1+Controle!$N$19)</f>
        <v>0</v>
      </c>
      <c r="W58" s="204">
        <f>(W15)*(1+Controle!$N$19)</f>
        <v>0</v>
      </c>
      <c r="X58" s="204">
        <f>(X15)*(1+Controle!$N$19)</f>
        <v>0</v>
      </c>
      <c r="Y58" s="204">
        <f>(Y15)*(1+Controle!$N$19)</f>
        <v>0</v>
      </c>
      <c r="Z58" s="204">
        <f>(Z15)*(1+Controle!$N$19)</f>
        <v>0</v>
      </c>
      <c r="AA58" s="204">
        <f>(AA15)*(1+Controle!$N$19)</f>
        <v>0</v>
      </c>
      <c r="AB58" s="204">
        <f>(AB15)*(1+Controle!$N$19)</f>
        <v>0</v>
      </c>
      <c r="AC58" s="204">
        <f>(AC15)*(1+Controle!$N$19)</f>
        <v>0</v>
      </c>
      <c r="AD58" s="204">
        <f>(AD15)*(1+Controle!$N$19)</f>
        <v>0</v>
      </c>
      <c r="AE58" s="204">
        <f>(AE15)*(1+Controle!$N$19)</f>
        <v>0</v>
      </c>
      <c r="AF58" s="204">
        <f>(AF15)*(1+Controle!$N$19)</f>
        <v>0</v>
      </c>
      <c r="AG58" s="204">
        <f>(AG15)*(1+Controle!$N$19)</f>
        <v>0</v>
      </c>
      <c r="AH58" s="204">
        <f>(AH15)*(1+Controle!$N$19)</f>
        <v>0</v>
      </c>
      <c r="AI58" s="204">
        <f>(AI15)*(1+Controle!$N$19)</f>
        <v>0</v>
      </c>
      <c r="AJ58" s="204">
        <f>(AJ15)*(1+Controle!$N$19)</f>
        <v>0</v>
      </c>
      <c r="AK58" s="204">
        <f>(AK15)*(1+Controle!$N$19)</f>
        <v>0</v>
      </c>
      <c r="AL58" s="204">
        <f>(AL15)*(1+Controle!$N$19)</f>
        <v>0</v>
      </c>
      <c r="AM58" s="204">
        <f>(AM15)*(1+Controle!$N$19)</f>
        <v>0</v>
      </c>
      <c r="AN58" s="204">
        <f>(AN15)*(1+Controle!$N$19)</f>
        <v>0</v>
      </c>
      <c r="AO58" s="204">
        <f>(AO15)*(1+Controle!$N$19)</f>
        <v>0</v>
      </c>
      <c r="AP58" s="204">
        <f>(AP15)*(1+Controle!$N$19)</f>
        <v>0</v>
      </c>
      <c r="AQ58" s="204">
        <f>(AQ15)*(1+Controle!$N$19)</f>
        <v>0</v>
      </c>
      <c r="AR58" s="204">
        <f>(AR15)*(1+Controle!$N$19)</f>
        <v>0</v>
      </c>
      <c r="AS58" s="204">
        <f t="shared" si="22"/>
        <v>0</v>
      </c>
    </row>
    <row r="59" spans="1:45" hidden="1" outlineLevel="2">
      <c r="B59" s="144" t="s">
        <v>382</v>
      </c>
      <c r="E59" s="191">
        <f>(E16)*(1+Controle!$N$19)</f>
        <v>0</v>
      </c>
      <c r="F59" s="191">
        <f>(F16)*(1+Controle!$N$19)</f>
        <v>0</v>
      </c>
      <c r="G59" s="191">
        <f>(G16)*(1+Controle!$N$19)</f>
        <v>0</v>
      </c>
      <c r="H59" s="191">
        <f>(H16)*(1+Controle!$N$19)</f>
        <v>0</v>
      </c>
      <c r="I59" s="191">
        <f>(I16)*(1+Controle!$N$19)</f>
        <v>0</v>
      </c>
      <c r="J59" s="191">
        <f>(J16)*(1+Controle!$N$19)</f>
        <v>0</v>
      </c>
      <c r="K59" s="191">
        <f>(K16)*(1+Controle!$N$19)</f>
        <v>0</v>
      </c>
      <c r="L59" s="191">
        <f>(L16)*(1+Controle!$N$19)</f>
        <v>0</v>
      </c>
      <c r="M59" s="191">
        <f>(M16)*(1+Controle!$N$19)</f>
        <v>0</v>
      </c>
      <c r="N59" s="191">
        <f>(N16)*(1+Controle!$N$19)</f>
        <v>0</v>
      </c>
      <c r="O59" s="191">
        <f>(O16)*(1+Controle!$N$19)</f>
        <v>0</v>
      </c>
      <c r="P59" s="191">
        <f>(P16)*(1+Controle!$N$19)</f>
        <v>0</v>
      </c>
      <c r="Q59" s="191">
        <f>(Q16)*(1+Controle!$N$19)</f>
        <v>0</v>
      </c>
      <c r="R59" s="191">
        <f>(R16)*(1+Controle!$N$19)</f>
        <v>0</v>
      </c>
      <c r="S59" s="191">
        <f>(S16)*(1+Controle!$N$19)</f>
        <v>0</v>
      </c>
      <c r="T59" s="191">
        <f>(T16)*(1+Controle!$N$19)</f>
        <v>0</v>
      </c>
      <c r="U59" s="191">
        <f>(U16)*(1+Controle!$N$19)</f>
        <v>0</v>
      </c>
      <c r="V59" s="191">
        <f>(V16)*(1+Controle!$N$19)</f>
        <v>0</v>
      </c>
      <c r="W59" s="191">
        <f>(W16)*(1+Controle!$N$19)</f>
        <v>0</v>
      </c>
      <c r="X59" s="191">
        <f>(X16)*(1+Controle!$N$19)</f>
        <v>0</v>
      </c>
      <c r="Y59" s="191">
        <f>(Y16)*(1+Controle!$N$19)</f>
        <v>0</v>
      </c>
      <c r="Z59" s="191">
        <f>(Z16)*(1+Controle!$N$19)</f>
        <v>0</v>
      </c>
      <c r="AA59" s="191">
        <f>(AA16)*(1+Controle!$N$19)</f>
        <v>0</v>
      </c>
      <c r="AB59" s="191">
        <f>(AB16)*(1+Controle!$N$19)</f>
        <v>0</v>
      </c>
      <c r="AC59" s="191">
        <f>(AC16)*(1+Controle!$N$19)</f>
        <v>0</v>
      </c>
      <c r="AD59" s="191">
        <f>(AD16)*(1+Controle!$N$19)</f>
        <v>0</v>
      </c>
      <c r="AE59" s="191">
        <f>(AE16)*(1+Controle!$N$19)</f>
        <v>0</v>
      </c>
      <c r="AF59" s="191">
        <f>(AF16)*(1+Controle!$N$19)</f>
        <v>0</v>
      </c>
      <c r="AG59" s="191">
        <f>(AG16)*(1+Controle!$N$19)</f>
        <v>0</v>
      </c>
      <c r="AH59" s="191">
        <f>(AH16)*(1+Controle!$N$19)</f>
        <v>0</v>
      </c>
      <c r="AI59" s="191">
        <f>(AI16)*(1+Controle!$N$19)</f>
        <v>0</v>
      </c>
      <c r="AJ59" s="191">
        <f>(AJ16)*(1+Controle!$N$19)</f>
        <v>0</v>
      </c>
      <c r="AK59" s="191">
        <f>(AK16)*(1+Controle!$N$19)</f>
        <v>0</v>
      </c>
      <c r="AL59" s="191">
        <f>(AL16)*(1+Controle!$N$19)</f>
        <v>0</v>
      </c>
      <c r="AM59" s="191">
        <f>(AM16)*(1+Controle!$N$19)</f>
        <v>0</v>
      </c>
      <c r="AN59" s="191">
        <f>(AN16)*(1+Controle!$N$19)</f>
        <v>0</v>
      </c>
      <c r="AO59" s="191">
        <f>(AO16)*(1+Controle!$N$19)</f>
        <v>0</v>
      </c>
      <c r="AP59" s="191">
        <f>(AP16)*(1+Controle!$N$19)</f>
        <v>0</v>
      </c>
      <c r="AQ59" s="191">
        <f>(AQ16)*(1+Controle!$N$19)</f>
        <v>0</v>
      </c>
      <c r="AR59" s="191">
        <f>(AR16)*(1+Controle!$N$19)</f>
        <v>0</v>
      </c>
      <c r="AS59" s="191">
        <f t="shared" si="22"/>
        <v>0</v>
      </c>
    </row>
    <row r="60" spans="1:45" s="174" customFormat="1" ht="5.25" customHeight="1" outlineLevel="1">
      <c r="C60" s="183"/>
      <c r="D60" s="184"/>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185"/>
      <c r="AR60" s="185"/>
    </row>
    <row r="61" spans="1:45" outlineLevel="1">
      <c r="B61" s="187" t="s">
        <v>632</v>
      </c>
      <c r="C61" s="188"/>
      <c r="D61" s="189"/>
      <c r="E61" s="190">
        <f ca="1">SUM(E62:E71)</f>
        <v>2083.3888220295553</v>
      </c>
      <c r="F61" s="190">
        <f t="shared" ref="F61:AR61" ca="1" si="23">SUM(F62:F71)</f>
        <v>3815.3609473964507</v>
      </c>
      <c r="G61" s="190">
        <f t="shared" ca="1" si="23"/>
        <v>4362.2978567613591</v>
      </c>
      <c r="H61" s="190">
        <f t="shared" ca="1" si="23"/>
        <v>4271.1232991330644</v>
      </c>
      <c r="I61" s="190">
        <f t="shared" ca="1" si="23"/>
        <v>4014.505711762421</v>
      </c>
      <c r="J61" s="190">
        <f t="shared" ca="1" si="23"/>
        <v>4119.1802443249981</v>
      </c>
      <c r="K61" s="190">
        <f t="shared" ca="1" si="23"/>
        <v>4083.0010677256605</v>
      </c>
      <c r="L61" s="190">
        <f t="shared" ca="1" si="23"/>
        <v>2330.6530509418726</v>
      </c>
      <c r="M61" s="190">
        <f t="shared" ca="1" si="23"/>
        <v>943.13600004035823</v>
      </c>
      <c r="N61" s="190">
        <f t="shared" ca="1" si="23"/>
        <v>481.41760483844917</v>
      </c>
      <c r="O61" s="190">
        <f t="shared" ca="1" si="23"/>
        <v>389.09163084612652</v>
      </c>
      <c r="P61" s="190">
        <f t="shared" ca="1" si="23"/>
        <v>328.28431548511401</v>
      </c>
      <c r="Q61" s="190">
        <f t="shared" ca="1" si="23"/>
        <v>304.69753693355318</v>
      </c>
      <c r="R61" s="190">
        <f t="shared" ca="1" si="23"/>
        <v>286.44748141512559</v>
      </c>
      <c r="S61" s="190">
        <f t="shared" ca="1" si="23"/>
        <v>293.69818680201053</v>
      </c>
      <c r="T61" s="190">
        <f t="shared" ca="1" si="23"/>
        <v>262.50207717666257</v>
      </c>
      <c r="U61" s="190">
        <f t="shared" ca="1" si="23"/>
        <v>262.50752655315262</v>
      </c>
      <c r="V61" s="190">
        <f t="shared" ca="1" si="23"/>
        <v>225.38902368896549</v>
      </c>
      <c r="W61" s="190">
        <f t="shared" ca="1" si="23"/>
        <v>242.04960713049988</v>
      </c>
      <c r="X61" s="190">
        <f t="shared" ca="1" si="23"/>
        <v>255.38381803574697</v>
      </c>
      <c r="Y61" s="190">
        <f t="shared" ca="1" si="23"/>
        <v>319.8660193793645</v>
      </c>
      <c r="Z61" s="190">
        <f t="shared" ca="1" si="23"/>
        <v>319.8660193793645</v>
      </c>
      <c r="AA61" s="190">
        <f t="shared" ca="1" si="23"/>
        <v>319.86601079435599</v>
      </c>
      <c r="AB61" s="190">
        <f t="shared" ca="1" si="23"/>
        <v>319.86601079435593</v>
      </c>
      <c r="AC61" s="190">
        <f t="shared" ca="1" si="23"/>
        <v>319.86601079435593</v>
      </c>
      <c r="AD61" s="190">
        <f t="shared" ca="1" si="23"/>
        <v>249.07826591632625</v>
      </c>
      <c r="AE61" s="190">
        <f t="shared" ca="1" si="23"/>
        <v>303.19839528580974</v>
      </c>
      <c r="AF61" s="190">
        <f t="shared" ca="1" si="23"/>
        <v>441.17029770848404</v>
      </c>
      <c r="AG61" s="190">
        <f t="shared" ca="1" si="23"/>
        <v>441.17029770848404</v>
      </c>
      <c r="AH61" s="190">
        <f t="shared" ca="1" si="23"/>
        <v>441.17027933922969</v>
      </c>
      <c r="AI61" s="190">
        <f t="shared" ca="1" si="23"/>
        <v>441.17027933922964</v>
      </c>
      <c r="AJ61" s="190">
        <f t="shared" ca="1" si="23"/>
        <v>441.17027933922964</v>
      </c>
      <c r="AK61" s="190">
        <f t="shared" ca="1" si="23"/>
        <v>213.42978703374644</v>
      </c>
      <c r="AL61" s="190">
        <f t="shared" ca="1" si="23"/>
        <v>213.42978703374644</v>
      </c>
      <c r="AM61" s="190">
        <f t="shared" ca="1" si="23"/>
        <v>213.42978703374644</v>
      </c>
      <c r="AN61" s="190">
        <f t="shared" ca="1" si="23"/>
        <v>0</v>
      </c>
      <c r="AO61" s="190">
        <f t="shared" ca="1" si="23"/>
        <v>0</v>
      </c>
      <c r="AP61" s="190">
        <f t="shared" ca="1" si="23"/>
        <v>0</v>
      </c>
      <c r="AQ61" s="190">
        <f t="shared" ca="1" si="23"/>
        <v>0</v>
      </c>
      <c r="AR61" s="190">
        <f t="shared" ca="1" si="23"/>
        <v>0</v>
      </c>
      <c r="AS61" s="190">
        <f t="shared" ref="AS61:AS72" ca="1" si="24">SUM(E61:AR61)</f>
        <v>38351.863335900991</v>
      </c>
    </row>
    <row r="62" spans="1:45" outlineLevel="2">
      <c r="B62" s="573" t="s">
        <v>579</v>
      </c>
      <c r="C62" s="203"/>
      <c r="D62" s="203"/>
      <c r="E62" s="204">
        <f>(E19)*(1+Controle!$N$19)</f>
        <v>30.810046903842498</v>
      </c>
      <c r="F62" s="204">
        <f>(F19)*(1+Controle!$N$19)</f>
        <v>30.810046903842498</v>
      </c>
      <c r="G62" s="204">
        <f>(G19)*(1+Controle!$N$19)</f>
        <v>30.81004690384249</v>
      </c>
      <c r="H62" s="204">
        <f>(H19)*(1+Controle!$N$19)</f>
        <v>30.81004690384249</v>
      </c>
      <c r="I62" s="204">
        <f>(I19)*(1+Controle!$N$19)</f>
        <v>30.81004438092031</v>
      </c>
      <c r="J62" s="204">
        <f>(J19)*(1+Controle!$N$19)</f>
        <v>30.810044380920303</v>
      </c>
      <c r="K62" s="204">
        <f>(K19)*(1+Controle!$N$19)</f>
        <v>30.810044380920303</v>
      </c>
      <c r="L62" s="204">
        <f>(L19)*(1+Controle!$N$19)</f>
        <v>0</v>
      </c>
      <c r="M62" s="204">
        <f>(M19)*(1+Controle!$N$19)</f>
        <v>0</v>
      </c>
      <c r="N62" s="204">
        <f>(N19)*(1+Controle!$N$19)</f>
        <v>0</v>
      </c>
      <c r="O62" s="204">
        <f>(O19)*(1+Controle!$N$19)</f>
        <v>0</v>
      </c>
      <c r="P62" s="204">
        <f>(P19)*(1+Controle!$N$19)</f>
        <v>0</v>
      </c>
      <c r="Q62" s="204">
        <f>(Q19)*(1+Controle!$N$19)</f>
        <v>0</v>
      </c>
      <c r="R62" s="204">
        <f>(R19)*(1+Controle!$N$19)</f>
        <v>0</v>
      </c>
      <c r="S62" s="204">
        <f>(S19)*(1+Controle!$N$19)</f>
        <v>0</v>
      </c>
      <c r="T62" s="204">
        <f>(T19)*(1+Controle!$N$19)</f>
        <v>0</v>
      </c>
      <c r="U62" s="204">
        <f>(U19)*(1+Controle!$N$19)</f>
        <v>0</v>
      </c>
      <c r="V62" s="204">
        <f>(V19)*(1+Controle!$N$19)</f>
        <v>0</v>
      </c>
      <c r="W62" s="204">
        <f>(W19)*(1+Controle!$N$19)</f>
        <v>0</v>
      </c>
      <c r="X62" s="204">
        <f>(X19)*(1+Controle!$N$19)</f>
        <v>0</v>
      </c>
      <c r="Y62" s="204">
        <f>(Y19)*(1+Controle!$N$19)</f>
        <v>0</v>
      </c>
      <c r="Z62" s="204">
        <f>(Z19)*(1+Controle!$N$19)</f>
        <v>0</v>
      </c>
      <c r="AA62" s="204">
        <f>(AA19)*(1+Controle!$N$19)</f>
        <v>0</v>
      </c>
      <c r="AB62" s="204">
        <f>(AB19)*(1+Controle!$N$19)</f>
        <v>0</v>
      </c>
      <c r="AC62" s="204">
        <f>(AC19)*(1+Controle!$N$19)</f>
        <v>0</v>
      </c>
      <c r="AD62" s="204">
        <f>(AD19)*(1+Controle!$N$19)</f>
        <v>0</v>
      </c>
      <c r="AE62" s="204">
        <f>(AE19)*(1+Controle!$N$19)</f>
        <v>0</v>
      </c>
      <c r="AF62" s="204">
        <f>(AF19)*(1+Controle!$N$19)</f>
        <v>0</v>
      </c>
      <c r="AG62" s="204">
        <f>(AG19)*(1+Controle!$N$19)</f>
        <v>0</v>
      </c>
      <c r="AH62" s="204">
        <f>(AH19)*(1+Controle!$N$19)</f>
        <v>0</v>
      </c>
      <c r="AI62" s="204">
        <f>(AI19)*(1+Controle!$N$19)</f>
        <v>0</v>
      </c>
      <c r="AJ62" s="204">
        <f>(AJ19)*(1+Controle!$N$19)</f>
        <v>0</v>
      </c>
      <c r="AK62" s="204">
        <f>(AK19)*(1+Controle!$N$19)</f>
        <v>0</v>
      </c>
      <c r="AL62" s="204">
        <f>(AL19)*(1+Controle!$N$19)</f>
        <v>0</v>
      </c>
      <c r="AM62" s="204">
        <f>(AM19)*(1+Controle!$N$19)</f>
        <v>0</v>
      </c>
      <c r="AN62" s="204">
        <f>(AN19)*(1+Controle!$N$19)</f>
        <v>0</v>
      </c>
      <c r="AO62" s="204">
        <f>(AO19)*(1+Controle!$N$19)</f>
        <v>0</v>
      </c>
      <c r="AP62" s="204">
        <f>(AP19)*(1+Controle!$N$19)</f>
        <v>0</v>
      </c>
      <c r="AQ62" s="204">
        <f>(AQ19)*(1+Controle!$N$19)</f>
        <v>0</v>
      </c>
      <c r="AR62" s="204">
        <f>(AR19)*(1+Controle!$N$19)</f>
        <v>0</v>
      </c>
      <c r="AS62" s="204">
        <f t="shared" si="24"/>
        <v>215.67032075813091</v>
      </c>
    </row>
    <row r="63" spans="1:45" outlineLevel="2">
      <c r="B63" s="144" t="s">
        <v>583</v>
      </c>
      <c r="E63" s="191">
        <f>(E27)*(1+Controle!$N$19)</f>
        <v>69.960950649197869</v>
      </c>
      <c r="F63" s="191">
        <f>(F27)*(1+Controle!$N$19)</f>
        <v>69.960950649197869</v>
      </c>
      <c r="G63" s="191">
        <f>(G27)*(1+Controle!$N$19)</f>
        <v>69.960950649197869</v>
      </c>
      <c r="H63" s="191">
        <f>(H27)*(1+Controle!$N$19)</f>
        <v>69.960950649197869</v>
      </c>
      <c r="I63" s="191">
        <f>(I27)*(1+Controle!$N$19)</f>
        <v>69.960950649197869</v>
      </c>
      <c r="J63" s="191">
        <f>(J27)*(1+Controle!$N$19)</f>
        <v>69.960950649197869</v>
      </c>
      <c r="K63" s="191">
        <f>(K27)*(1+Controle!$N$19)</f>
        <v>69.960950649197869</v>
      </c>
      <c r="L63" s="191">
        <f>(L27)*(1+Controle!$N$19)</f>
        <v>69.960950649197869</v>
      </c>
      <c r="M63" s="191">
        <f>(M27)*(1+Controle!$N$19)</f>
        <v>69.960950649197869</v>
      </c>
      <c r="N63" s="191">
        <f>(N27)*(1+Controle!$N$19)</f>
        <v>69.960950649197869</v>
      </c>
      <c r="O63" s="191">
        <f>(O27)*(1+Controle!$N$19)</f>
        <v>69.960950649197869</v>
      </c>
      <c r="P63" s="191">
        <f>(P27)*(1+Controle!$N$19)</f>
        <v>69.960950649197869</v>
      </c>
      <c r="Q63" s="191">
        <f>(Q27)*(1+Controle!$N$19)</f>
        <v>69.960950649197869</v>
      </c>
      <c r="R63" s="191">
        <f>(R27)*(1+Controle!$N$19)</f>
        <v>69.960950649197869</v>
      </c>
      <c r="S63" s="191">
        <f>(S27)*(1+Controle!$N$19)</f>
        <v>69.960950649197869</v>
      </c>
      <c r="T63" s="191">
        <f>(T27)*(1+Controle!$N$19)</f>
        <v>69.960950649197869</v>
      </c>
      <c r="U63" s="191">
        <f>(U27)*(1+Controle!$N$19)</f>
        <v>69.960950649197869</v>
      </c>
      <c r="V63" s="191">
        <f>(V27)*(1+Controle!$N$19)</f>
        <v>69.960950649197869</v>
      </c>
      <c r="W63" s="191">
        <f>(W27)*(1+Controle!$N$19)</f>
        <v>69.960950649197869</v>
      </c>
      <c r="X63" s="191">
        <f>(X27)*(1+Controle!$N$19)</f>
        <v>69.960950649197869</v>
      </c>
      <c r="Y63" s="191">
        <f>(Y27)*(1+Controle!$N$19)</f>
        <v>69.960950649197869</v>
      </c>
      <c r="Z63" s="191">
        <f>(Z27)*(1+Controle!$N$19)</f>
        <v>69.960950649197869</v>
      </c>
      <c r="AA63" s="191">
        <f>(AA27)*(1+Controle!$N$19)</f>
        <v>69.960950649197869</v>
      </c>
      <c r="AB63" s="191">
        <f>(AB27)*(1+Controle!$N$19)</f>
        <v>69.960950649197869</v>
      </c>
      <c r="AC63" s="191">
        <f>(AC27)*(1+Controle!$N$19)</f>
        <v>69.960950649197869</v>
      </c>
      <c r="AD63" s="191">
        <f>(AD27)*(1+Controle!$N$19)</f>
        <v>69.960950649197869</v>
      </c>
      <c r="AE63" s="191">
        <f>(AE27)*(1+Controle!$N$19)</f>
        <v>69.960950649197869</v>
      </c>
      <c r="AF63" s="191">
        <f>(AF27)*(1+Controle!$N$19)</f>
        <v>69.960950649197869</v>
      </c>
      <c r="AG63" s="191">
        <f>(AG27)*(1+Controle!$N$19)</f>
        <v>69.960950649197869</v>
      </c>
      <c r="AH63" s="191">
        <f>(AH27)*(1+Controle!$N$19)</f>
        <v>69.960950649197869</v>
      </c>
      <c r="AI63" s="191">
        <f>(AI27)*(1+Controle!$N$19)</f>
        <v>69.960950649197869</v>
      </c>
      <c r="AJ63" s="191">
        <f>(AJ27)*(1+Controle!$N$19)</f>
        <v>69.960950649197869</v>
      </c>
      <c r="AK63" s="191">
        <f>(AK27)*(1+Controle!$N$19)</f>
        <v>69.960950649197869</v>
      </c>
      <c r="AL63" s="191">
        <f>(AL27)*(1+Controle!$N$19)</f>
        <v>69.960950649197869</v>
      </c>
      <c r="AM63" s="191">
        <f>(AM27)*(1+Controle!$N$19)</f>
        <v>69.960950649197869</v>
      </c>
      <c r="AN63" s="191">
        <f>(AN27)*(1+Controle!$N$19)</f>
        <v>0</v>
      </c>
      <c r="AO63" s="191">
        <f>(AO27)*(1+Controle!$N$19)</f>
        <v>0</v>
      </c>
      <c r="AP63" s="191">
        <f>(AP27)*(1+Controle!$N$19)</f>
        <v>0</v>
      </c>
      <c r="AQ63" s="191">
        <f>(AQ27)*(1+Controle!$N$19)</f>
        <v>0</v>
      </c>
      <c r="AR63" s="191">
        <f>(AR27)*(1+Controle!$N$19)</f>
        <v>0</v>
      </c>
      <c r="AS63" s="165">
        <f t="shared" si="24"/>
        <v>2448.6332727219265</v>
      </c>
    </row>
    <row r="64" spans="1:45" outlineLevel="2">
      <c r="B64" s="573" t="str">
        <f>B34</f>
        <v>Reconstrução da estrada principal / Rota alternativa</v>
      </c>
      <c r="C64" s="203"/>
      <c r="D64" s="203"/>
      <c r="E64" s="204">
        <f>(E34)*(1+Controle!$N$19)</f>
        <v>0</v>
      </c>
      <c r="F64" s="204">
        <f>(F34)*(1+Controle!$N$19)</f>
        <v>0</v>
      </c>
      <c r="G64" s="204">
        <f>(G34)*(1+Controle!$N$19)</f>
        <v>0</v>
      </c>
      <c r="H64" s="204">
        <f>(H34)*(1+Controle!$N$19)</f>
        <v>0</v>
      </c>
      <c r="I64" s="204">
        <f>(I34)*(1+Controle!$N$19)</f>
        <v>0</v>
      </c>
      <c r="J64" s="204">
        <f>(J34)*(1+Controle!$N$19)</f>
        <v>0</v>
      </c>
      <c r="K64" s="204">
        <f>(K34)*(1+Controle!$N$19)</f>
        <v>0</v>
      </c>
      <c r="L64" s="204">
        <f>(L34)*(1+Controle!$N$19)</f>
        <v>0</v>
      </c>
      <c r="M64" s="204">
        <f>(M34)*(1+Controle!$N$19)</f>
        <v>0</v>
      </c>
      <c r="N64" s="204">
        <f>(N34)*(1+Controle!$N$19)</f>
        <v>0</v>
      </c>
      <c r="O64" s="204">
        <f>(O34)*(1+Controle!$N$19)</f>
        <v>0</v>
      </c>
      <c r="P64" s="204">
        <f>(P34)*(1+Controle!$N$19)</f>
        <v>0</v>
      </c>
      <c r="Q64" s="204">
        <f>(Q34)*(1+Controle!$N$19)</f>
        <v>0</v>
      </c>
      <c r="R64" s="204">
        <f>(R34)*(1+Controle!$N$19)</f>
        <v>0</v>
      </c>
      <c r="S64" s="204">
        <f>(S34)*(1+Controle!$N$19)</f>
        <v>0</v>
      </c>
      <c r="T64" s="204">
        <f>(T34)*(1+Controle!$N$19)</f>
        <v>0</v>
      </c>
      <c r="U64" s="204">
        <f>(U34)*(1+Controle!$N$19)</f>
        <v>0</v>
      </c>
      <c r="V64" s="204">
        <f>(V34)*(1+Controle!$N$19)</f>
        <v>0</v>
      </c>
      <c r="W64" s="204">
        <f>(W34)*(1+Controle!$N$19)</f>
        <v>0</v>
      </c>
      <c r="X64" s="204">
        <f>(X34)*(1+Controle!$N$19)</f>
        <v>0</v>
      </c>
      <c r="Y64" s="204">
        <f>(Y34)*(1+Controle!$N$19)</f>
        <v>0</v>
      </c>
      <c r="Z64" s="204">
        <f>(Z34)*(1+Controle!$N$19)</f>
        <v>0</v>
      </c>
      <c r="AA64" s="204">
        <f>(AA34)*(1+Controle!$N$19)</f>
        <v>0</v>
      </c>
      <c r="AB64" s="204">
        <f>(AB34)*(1+Controle!$N$19)</f>
        <v>0</v>
      </c>
      <c r="AC64" s="204">
        <f>(AC34)*(1+Controle!$N$19)</f>
        <v>0</v>
      </c>
      <c r="AD64" s="204">
        <f>(AD34)*(1+Controle!$N$19)</f>
        <v>0</v>
      </c>
      <c r="AE64" s="204">
        <f>(AE34)*(1+Controle!$N$19)</f>
        <v>0</v>
      </c>
      <c r="AF64" s="204">
        <f>(AF34)*(1+Controle!$N$19)</f>
        <v>0</v>
      </c>
      <c r="AG64" s="204">
        <f>(AG34)*(1+Controle!$N$19)</f>
        <v>0</v>
      </c>
      <c r="AH64" s="204">
        <f>(AH34)*(1+Controle!$N$19)</f>
        <v>0</v>
      </c>
      <c r="AI64" s="204">
        <f>(AI34)*(1+Controle!$N$19)</f>
        <v>0</v>
      </c>
      <c r="AJ64" s="204">
        <f>(AJ34)*(1+Controle!$N$19)</f>
        <v>0</v>
      </c>
      <c r="AK64" s="204">
        <f>(AK34)*(1+Controle!$N$19)</f>
        <v>0</v>
      </c>
      <c r="AL64" s="204">
        <f>(AL34)*(1+Controle!$N$19)</f>
        <v>0</v>
      </c>
      <c r="AM64" s="204">
        <f>(AM34)*(1+Controle!$N$19)</f>
        <v>0</v>
      </c>
      <c r="AN64" s="204">
        <f>(AN34)*(1+Controle!$N$19)</f>
        <v>0</v>
      </c>
      <c r="AO64" s="204">
        <f>(AO34)*(1+Controle!$N$19)</f>
        <v>0</v>
      </c>
      <c r="AP64" s="204">
        <f>(AP34)*(1+Controle!$N$19)</f>
        <v>0</v>
      </c>
      <c r="AQ64" s="204">
        <f>(AQ34)*(1+Controle!$N$19)</f>
        <v>0</v>
      </c>
      <c r="AR64" s="204">
        <f>(AR34)*(1+Controle!$N$19)</f>
        <v>0</v>
      </c>
      <c r="AS64" s="204">
        <f t="shared" ref="AS64:AS65" si="25">SUM(E64:AR64)</f>
        <v>0</v>
      </c>
    </row>
    <row r="65" spans="1:45" outlineLevel="2">
      <c r="B65" s="144" t="str">
        <f t="shared" ref="B65:B72" si="26">B35</f>
        <v>Recuperação das estradas de colheita florestal</v>
      </c>
      <c r="E65" s="191">
        <f>(E35)*(1+Controle!$N$19)</f>
        <v>0</v>
      </c>
      <c r="F65" s="191">
        <f>(F35)*(1+Controle!$N$19)</f>
        <v>0</v>
      </c>
      <c r="G65" s="191">
        <f>(G35)*(1+Controle!$N$19)</f>
        <v>0</v>
      </c>
      <c r="H65" s="191">
        <f>(H35)*(1+Controle!$N$19)</f>
        <v>0</v>
      </c>
      <c r="I65" s="191">
        <f>(I35)*(1+Controle!$N$19)</f>
        <v>0</v>
      </c>
      <c r="J65" s="191">
        <f>(J35)*(1+Controle!$N$19)</f>
        <v>0</v>
      </c>
      <c r="K65" s="191">
        <f>(K35)*(1+Controle!$N$19)</f>
        <v>0</v>
      </c>
      <c r="L65" s="191">
        <f>(L35)*(1+Controle!$N$19)</f>
        <v>0</v>
      </c>
      <c r="M65" s="191">
        <f>(M35)*(1+Controle!$N$19)</f>
        <v>0</v>
      </c>
      <c r="N65" s="191">
        <f>(N35)*(1+Controle!$N$19)</f>
        <v>0</v>
      </c>
      <c r="O65" s="191">
        <f>(O35)*(1+Controle!$N$19)</f>
        <v>0</v>
      </c>
      <c r="P65" s="191">
        <f>(P35)*(1+Controle!$N$19)</f>
        <v>0</v>
      </c>
      <c r="Q65" s="191">
        <f>(Q35)*(1+Controle!$N$19)</f>
        <v>0</v>
      </c>
      <c r="R65" s="191">
        <f>(R35)*(1+Controle!$N$19)</f>
        <v>0</v>
      </c>
      <c r="S65" s="191">
        <f>(S35)*(1+Controle!$N$19)</f>
        <v>0</v>
      </c>
      <c r="T65" s="191">
        <f>(T35)*(1+Controle!$N$19)</f>
        <v>0</v>
      </c>
      <c r="U65" s="191">
        <f>(U35)*(1+Controle!$N$19)</f>
        <v>0</v>
      </c>
      <c r="V65" s="191">
        <f>(V35)*(1+Controle!$N$19)</f>
        <v>0</v>
      </c>
      <c r="W65" s="191">
        <f>(W35)*(1+Controle!$N$19)</f>
        <v>0</v>
      </c>
      <c r="X65" s="191">
        <f>(X35)*(1+Controle!$N$19)</f>
        <v>0</v>
      </c>
      <c r="Y65" s="191">
        <f>(Y35)*(1+Controle!$N$19)</f>
        <v>0</v>
      </c>
      <c r="Z65" s="191">
        <f>(Z35)*(1+Controle!$N$19)</f>
        <v>0</v>
      </c>
      <c r="AA65" s="191">
        <f>(AA35)*(1+Controle!$N$19)</f>
        <v>0</v>
      </c>
      <c r="AB65" s="191">
        <f>(AB35)*(1+Controle!$N$19)</f>
        <v>0</v>
      </c>
      <c r="AC65" s="191">
        <f>(AC35)*(1+Controle!$N$19)</f>
        <v>0</v>
      </c>
      <c r="AD65" s="191">
        <f>(AD35)*(1+Controle!$N$19)</f>
        <v>0</v>
      </c>
      <c r="AE65" s="191">
        <f>(AE35)*(1+Controle!$N$19)</f>
        <v>0</v>
      </c>
      <c r="AF65" s="191">
        <f>(AF35)*(1+Controle!$N$19)</f>
        <v>0</v>
      </c>
      <c r="AG65" s="191">
        <f>(AG35)*(1+Controle!$N$19)</f>
        <v>0</v>
      </c>
      <c r="AH65" s="191">
        <f>(AH35)*(1+Controle!$N$19)</f>
        <v>0</v>
      </c>
      <c r="AI65" s="191">
        <f>(AI35)*(1+Controle!$N$19)</f>
        <v>0</v>
      </c>
      <c r="AJ65" s="191">
        <f>(AJ35)*(1+Controle!$N$19)</f>
        <v>0</v>
      </c>
      <c r="AK65" s="191">
        <f>(AK35)*(1+Controle!$N$19)</f>
        <v>0</v>
      </c>
      <c r="AL65" s="191">
        <f>(AL35)*(1+Controle!$N$19)</f>
        <v>0</v>
      </c>
      <c r="AM65" s="191">
        <f>(AM35)*(1+Controle!$N$19)</f>
        <v>0</v>
      </c>
      <c r="AN65" s="191">
        <f>(AN35)*(1+Controle!$N$19)</f>
        <v>0</v>
      </c>
      <c r="AO65" s="191">
        <f>(AO35)*(1+Controle!$N$19)</f>
        <v>0</v>
      </c>
      <c r="AP65" s="191">
        <f>(AP35)*(1+Controle!$N$19)</f>
        <v>0</v>
      </c>
      <c r="AQ65" s="191">
        <f>(AQ35)*(1+Controle!$N$19)</f>
        <v>0</v>
      </c>
      <c r="AR65" s="191">
        <f>(AR35)*(1+Controle!$N$19)</f>
        <v>0</v>
      </c>
      <c r="AS65" s="165">
        <f t="shared" si="25"/>
        <v>0</v>
      </c>
    </row>
    <row r="66" spans="1:45" outlineLevel="2">
      <c r="B66" s="573" t="str">
        <f t="shared" si="26"/>
        <v xml:space="preserve">Manutenção Infraestrutura </v>
      </c>
      <c r="C66" s="203"/>
      <c r="D66" s="203"/>
      <c r="E66" s="204">
        <f>(E36)*(1+Controle!$N$19)</f>
        <v>25.547197131471957</v>
      </c>
      <c r="F66" s="204">
        <f>(F36)*(1+Controle!$N$19)</f>
        <v>25.547197131471957</v>
      </c>
      <c r="G66" s="204">
        <f>(G36)*(1+Controle!$N$19)</f>
        <v>25.547197131471957</v>
      </c>
      <c r="H66" s="204">
        <f>(H36)*(1+Controle!$N$19)</f>
        <v>25.547197131471957</v>
      </c>
      <c r="I66" s="204">
        <f>(I36)*(1+Controle!$N$19)</f>
        <v>25.547197131471957</v>
      </c>
      <c r="J66" s="204">
        <f>(J36)*(1+Controle!$N$19)</f>
        <v>25.547197131471957</v>
      </c>
      <c r="K66" s="204">
        <f>(K36)*(1+Controle!$N$19)</f>
        <v>25.547197131471957</v>
      </c>
      <c r="L66" s="204">
        <f>(L36)*(1+Controle!$N$19)</f>
        <v>25.547197131471957</v>
      </c>
      <c r="M66" s="204">
        <f>(M36)*(1+Controle!$N$19)</f>
        <v>25.547197131471957</v>
      </c>
      <c r="N66" s="204">
        <f>(N36)*(1+Controle!$N$19)</f>
        <v>25.547197131471957</v>
      </c>
      <c r="O66" s="204">
        <f>(O36)*(1+Controle!$N$19)</f>
        <v>25.547197131471957</v>
      </c>
      <c r="P66" s="204">
        <f>(P36)*(1+Controle!$N$19)</f>
        <v>25.547197131471957</v>
      </c>
      <c r="Q66" s="204">
        <f>(Q36)*(1+Controle!$N$19)</f>
        <v>25.547197131471957</v>
      </c>
      <c r="R66" s="204">
        <f>(R36)*(1+Controle!$N$19)</f>
        <v>25.547197131471957</v>
      </c>
      <c r="S66" s="204">
        <f>(S36)*(1+Controle!$N$19)</f>
        <v>25.547197131471957</v>
      </c>
      <c r="T66" s="204">
        <f>(T36)*(1+Controle!$N$19)</f>
        <v>25.547197131471957</v>
      </c>
      <c r="U66" s="204">
        <f>(U36)*(1+Controle!$N$19)</f>
        <v>25.547197131471957</v>
      </c>
      <c r="V66" s="204">
        <f>(V36)*(1+Controle!$N$19)</f>
        <v>25.547197131471957</v>
      </c>
      <c r="W66" s="204">
        <f>(W36)*(1+Controle!$N$19)</f>
        <v>25.547197131471957</v>
      </c>
      <c r="X66" s="204">
        <f>(X36)*(1+Controle!$N$19)</f>
        <v>25.547197131471957</v>
      </c>
      <c r="Y66" s="204">
        <f>(Y36)*(1+Controle!$N$19)</f>
        <v>25.547197131471957</v>
      </c>
      <c r="Z66" s="204">
        <f>(Z36)*(1+Controle!$N$19)</f>
        <v>25.547197131471957</v>
      </c>
      <c r="AA66" s="204">
        <f>(AA36)*(1+Controle!$N$19)</f>
        <v>25.547197131471957</v>
      </c>
      <c r="AB66" s="204">
        <f>(AB36)*(1+Controle!$N$19)</f>
        <v>25.547197131471957</v>
      </c>
      <c r="AC66" s="204">
        <f>(AC36)*(1+Controle!$N$19)</f>
        <v>25.547197131471957</v>
      </c>
      <c r="AD66" s="204">
        <f>(AD36)*(1+Controle!$N$19)</f>
        <v>25.547197131471957</v>
      </c>
      <c r="AE66" s="204">
        <f>(AE36)*(1+Controle!$N$19)</f>
        <v>25.547197131471957</v>
      </c>
      <c r="AF66" s="204">
        <f>(AF36)*(1+Controle!$N$19)</f>
        <v>25.547197131471957</v>
      </c>
      <c r="AG66" s="204">
        <f>(AG36)*(1+Controle!$N$19)</f>
        <v>25.547197131471957</v>
      </c>
      <c r="AH66" s="204">
        <f>(AH36)*(1+Controle!$N$19)</f>
        <v>25.547197131471957</v>
      </c>
      <c r="AI66" s="204">
        <f>(AI36)*(1+Controle!$N$19)</f>
        <v>25.547197131471957</v>
      </c>
      <c r="AJ66" s="204">
        <f>(AJ36)*(1+Controle!$N$19)</f>
        <v>25.547197131471957</v>
      </c>
      <c r="AK66" s="204">
        <f>(AK36)*(1+Controle!$N$19)</f>
        <v>25.547197131471957</v>
      </c>
      <c r="AL66" s="204">
        <f>(AL36)*(1+Controle!$N$19)</f>
        <v>25.547197131471957</v>
      </c>
      <c r="AM66" s="204">
        <f>(AM36)*(1+Controle!$N$19)</f>
        <v>25.547197131471957</v>
      </c>
      <c r="AN66" s="204">
        <f>(AN36)*(1+Controle!$N$19)</f>
        <v>0</v>
      </c>
      <c r="AO66" s="204">
        <f>(AO36)*(1+Controle!$N$19)</f>
        <v>0</v>
      </c>
      <c r="AP66" s="204">
        <f>(AP36)*(1+Controle!$N$19)</f>
        <v>0</v>
      </c>
      <c r="AQ66" s="204">
        <f>(AQ36)*(1+Controle!$N$19)</f>
        <v>0</v>
      </c>
      <c r="AR66" s="204">
        <f>(AR36)*(1+Controle!$N$19)</f>
        <v>0</v>
      </c>
      <c r="AS66" s="204">
        <f t="shared" si="24"/>
        <v>894.15189960151872</v>
      </c>
    </row>
    <row r="67" spans="1:45" outlineLevel="2">
      <c r="B67" s="144" t="str">
        <f t="shared" si="26"/>
        <v>Recuperação florestal e silvicultura de nativas</v>
      </c>
      <c r="E67" s="191">
        <f ca="1">(E37)*(1+Controle!$N$19)</f>
        <v>0</v>
      </c>
      <c r="F67" s="191">
        <f ca="1">(F37)*(1+Controle!$N$19)</f>
        <v>1731.9721253668954</v>
      </c>
      <c r="G67" s="191">
        <f ca="1">(G37)*(1+Controle!$N$19)</f>
        <v>2278.9090347318038</v>
      </c>
      <c r="H67" s="191">
        <f ca="1">(H37)*(1+Controle!$N$19)</f>
        <v>2187.7344771035096</v>
      </c>
      <c r="I67" s="191">
        <f ca="1">(I37)*(1+Controle!$N$19)</f>
        <v>2192.8764711885674</v>
      </c>
      <c r="J67" s="191">
        <f ca="1">(J37)*(1+Controle!$N$19)</f>
        <v>2297.5510037511449</v>
      </c>
      <c r="K67" s="191">
        <f ca="1">(K37)*(1+Controle!$N$19)</f>
        <v>2261.3718271518078</v>
      </c>
      <c r="L67" s="191">
        <f ca="1">(L37)*(1+Controle!$N$19)</f>
        <v>2192.619727565756</v>
      </c>
      <c r="M67" s="191">
        <f ca="1">(M37)*(1+Controle!$N$19)</f>
        <v>803.13308721460453</v>
      </c>
      <c r="N67" s="191">
        <f ca="1">(N37)*(1+Controle!$N$19)</f>
        <v>341.89635847713936</v>
      </c>
      <c r="O67" s="191">
        <f ca="1">(O37)*(1+Controle!$N$19)</f>
        <v>246.42605455017528</v>
      </c>
      <c r="P67" s="191">
        <f ca="1">(P37)*(1+Controle!$N$19)</f>
        <v>183.45958514934813</v>
      </c>
      <c r="Q67" s="191">
        <f ca="1">(Q37)*(1+Controle!$N$19)</f>
        <v>152.52309904764644</v>
      </c>
      <c r="R67" s="191">
        <f ca="1">(R37)*(1+Controle!$N$19)</f>
        <v>125.95334198859487</v>
      </c>
      <c r="S67" s="191">
        <f ca="1">(S37)*(1+Controle!$N$19)</f>
        <v>120.4810748700413</v>
      </c>
      <c r="T67" s="191">
        <f ca="1">(T37)*(1+Controle!$N$19)</f>
        <v>87.582070504462706</v>
      </c>
      <c r="U67" s="191">
        <f ca="1">(U37)*(1+Controle!$N$19)</f>
        <v>82.109806379839682</v>
      </c>
      <c r="V67" s="191">
        <f ca="1">(V37)*(1+Controle!$N$19)</f>
        <v>44.991303515652547</v>
      </c>
      <c r="W67" s="191">
        <f ca="1">(W37)*(1+Controle!$N$19)</f>
        <v>44.991303515652547</v>
      </c>
      <c r="X67" s="191">
        <f ca="1">(X37)*(1+Controle!$N$19)</f>
        <v>44.991303515652547</v>
      </c>
      <c r="Y67" s="191">
        <f ca="1">(Y37)*(1+Controle!$N$19)</f>
        <v>44.991303515652547</v>
      </c>
      <c r="Z67" s="191">
        <f ca="1">(Z37)*(1+Controle!$N$19)</f>
        <v>44.991303515652547</v>
      </c>
      <c r="AA67" s="191">
        <f ca="1">(AA37)*(1+Controle!$N$19)</f>
        <v>44.991303515652547</v>
      </c>
      <c r="AB67" s="191">
        <f ca="1">(AB37)*(1+Controle!$N$19)</f>
        <v>44.991303515652547</v>
      </c>
      <c r="AC67" s="191">
        <f ca="1">(AC37)*(1+Controle!$N$19)</f>
        <v>44.991303515652547</v>
      </c>
      <c r="AD67" s="191">
        <f ca="1">(AD37)*(1+Controle!$N$19)</f>
        <v>44.991303515652547</v>
      </c>
      <c r="AE67" s="191">
        <f ca="1">(AE37)*(1+Controle!$N$19)</f>
        <v>44.991303515652547</v>
      </c>
      <c r="AF67" s="191">
        <f ca="1">(AF37)*(1+Controle!$N$19)</f>
        <v>44.991303515652547</v>
      </c>
      <c r="AG67" s="191">
        <f ca="1">(AG37)*(1+Controle!$N$19)</f>
        <v>44.991303515652547</v>
      </c>
      <c r="AH67" s="191">
        <f ca="1">(AH37)*(1+Controle!$N$19)</f>
        <v>44.991303515652547</v>
      </c>
      <c r="AI67" s="191">
        <f ca="1">(AI37)*(1+Controle!$N$19)</f>
        <v>44.991303515652547</v>
      </c>
      <c r="AJ67" s="191">
        <f ca="1">(AJ37)*(1+Controle!$N$19)</f>
        <v>44.991303515652547</v>
      </c>
      <c r="AK67" s="191">
        <f ca="1">(AK37)*(1+Controle!$N$19)</f>
        <v>44.991303515652547</v>
      </c>
      <c r="AL67" s="191">
        <f ca="1">(AL37)*(1+Controle!$N$19)</f>
        <v>44.991303515652547</v>
      </c>
      <c r="AM67" s="191">
        <f ca="1">(AM37)*(1+Controle!$N$19)</f>
        <v>44.991303515652547</v>
      </c>
      <c r="AN67" s="191">
        <f ca="1">(AN37)*(1+Controle!$N$19)</f>
        <v>0</v>
      </c>
      <c r="AO67" s="191">
        <f ca="1">(AO37)*(1+Controle!$N$19)</f>
        <v>0</v>
      </c>
      <c r="AP67" s="191">
        <f ca="1">(AP37)*(1+Controle!$N$19)</f>
        <v>0</v>
      </c>
      <c r="AQ67" s="191">
        <f ca="1">(AQ37)*(1+Controle!$N$19)</f>
        <v>0</v>
      </c>
      <c r="AR67" s="191">
        <f ca="1">(AR37)*(1+Controle!$N$19)</f>
        <v>0</v>
      </c>
      <c r="AS67" s="165">
        <f t="shared" ca="1" si="24"/>
        <v>18096.442608323094</v>
      </c>
    </row>
    <row r="68" spans="1:45" outlineLevel="2">
      <c r="B68" s="573" t="str">
        <f t="shared" si="26"/>
        <v>Erradicação de espécies invasoras</v>
      </c>
      <c r="C68" s="203"/>
      <c r="D68" s="203"/>
      <c r="E68" s="204">
        <f>(E38)*(1+Controle!$N$19)</f>
        <v>42.525175595447017</v>
      </c>
      <c r="F68" s="204">
        <f>(F38)*(1+Controle!$N$19)</f>
        <v>42.525175595447017</v>
      </c>
      <c r="G68" s="204">
        <f>(G38)*(1+Controle!$N$19)</f>
        <v>42.525175595447017</v>
      </c>
      <c r="H68" s="204">
        <f>(H38)*(1+Controle!$N$19)</f>
        <v>42.525175595447017</v>
      </c>
      <c r="I68" s="204">
        <f>(I38)*(1+Controle!$N$19)</f>
        <v>42.525175595447017</v>
      </c>
      <c r="J68" s="204">
        <f>(J38)*(1+Controle!$N$19)</f>
        <v>42.525175595447017</v>
      </c>
      <c r="K68" s="204">
        <f>(K38)*(1+Controle!$N$19)</f>
        <v>42.525175595447017</v>
      </c>
      <c r="L68" s="204">
        <f>(L38)*(1+Controle!$N$19)</f>
        <v>42.525175595447017</v>
      </c>
      <c r="M68" s="204">
        <f>(M38)*(1+Controle!$N$19)</f>
        <v>42.525175595447017</v>
      </c>
      <c r="N68" s="204">
        <f>(N38)*(1+Controle!$N$19)</f>
        <v>42.525175595447017</v>
      </c>
      <c r="O68" s="204">
        <f>(O38)*(1+Controle!$N$19)</f>
        <v>42.525175595447017</v>
      </c>
      <c r="P68" s="204">
        <f>(P38)*(1+Controle!$N$19)</f>
        <v>42.525175595447017</v>
      </c>
      <c r="Q68" s="204">
        <f>(Q38)*(1+Controle!$N$19)</f>
        <v>42.525175595447017</v>
      </c>
      <c r="R68" s="204">
        <f>(R38)*(1+Controle!$N$19)</f>
        <v>42.525175595447017</v>
      </c>
      <c r="S68" s="204">
        <f>(S38)*(1+Controle!$N$19)</f>
        <v>42.525175595447017</v>
      </c>
      <c r="T68" s="204">
        <f>(T38)*(1+Controle!$N$19)</f>
        <v>42.525175595447017</v>
      </c>
      <c r="U68" s="204">
        <f>(U38)*(1+Controle!$N$19)</f>
        <v>42.525175595447017</v>
      </c>
      <c r="V68" s="204">
        <f>(V38)*(1+Controle!$N$19)</f>
        <v>42.525175595447017</v>
      </c>
      <c r="W68" s="204">
        <f>(W38)*(1+Controle!$N$19)</f>
        <v>42.525175595447017</v>
      </c>
      <c r="X68" s="204">
        <f>(X38)*(1+Controle!$N$19)</f>
        <v>42.525175595447017</v>
      </c>
      <c r="Y68" s="204">
        <f>(Y38)*(1+Controle!$N$19)</f>
        <v>42.525175595447017</v>
      </c>
      <c r="Z68" s="204">
        <f>(Z38)*(1+Controle!$N$19)</f>
        <v>42.525175595447017</v>
      </c>
      <c r="AA68" s="204">
        <f>(AA38)*(1+Controle!$N$19)</f>
        <v>42.525175595447017</v>
      </c>
      <c r="AB68" s="204">
        <f>(AB38)*(1+Controle!$N$19)</f>
        <v>42.525175595447017</v>
      </c>
      <c r="AC68" s="204">
        <f>(AC38)*(1+Controle!$N$19)</f>
        <v>42.525175595447017</v>
      </c>
      <c r="AD68" s="204">
        <f>(AD38)*(1+Controle!$N$19)</f>
        <v>42.525175595447017</v>
      </c>
      <c r="AE68" s="204">
        <f>(AE38)*(1+Controle!$N$19)</f>
        <v>42.525175595447017</v>
      </c>
      <c r="AF68" s="204">
        <f>(AF38)*(1+Controle!$N$19)</f>
        <v>42.525175595447017</v>
      </c>
      <c r="AG68" s="204">
        <f>(AG38)*(1+Controle!$N$19)</f>
        <v>42.525175595447017</v>
      </c>
      <c r="AH68" s="204">
        <f>(AH38)*(1+Controle!$N$19)</f>
        <v>42.525175595447017</v>
      </c>
      <c r="AI68" s="204">
        <f>(AI38)*(1+Controle!$N$19)</f>
        <v>42.525175595447017</v>
      </c>
      <c r="AJ68" s="204">
        <f>(AJ38)*(1+Controle!$N$19)</f>
        <v>42.525175595447017</v>
      </c>
      <c r="AK68" s="204">
        <f>(AK38)*(1+Controle!$N$19)</f>
        <v>42.525175595447017</v>
      </c>
      <c r="AL68" s="204">
        <f>(AL38)*(1+Controle!$N$19)</f>
        <v>42.525175595447017</v>
      </c>
      <c r="AM68" s="204">
        <f>(AM38)*(1+Controle!$N$19)</f>
        <v>42.525175595447017</v>
      </c>
      <c r="AN68" s="204">
        <f>(AN38)*(1+Controle!$N$19)</f>
        <v>0</v>
      </c>
      <c r="AO68" s="204">
        <f>(AO38)*(1+Controle!$N$19)</f>
        <v>0</v>
      </c>
      <c r="AP68" s="204">
        <f>(AP38)*(1+Controle!$N$19)</f>
        <v>0</v>
      </c>
      <c r="AQ68" s="204">
        <f>(AQ38)*(1+Controle!$N$19)</f>
        <v>0</v>
      </c>
      <c r="AR68" s="204">
        <f>(AR38)*(1+Controle!$N$19)</f>
        <v>0</v>
      </c>
      <c r="AS68" s="204">
        <f>SUM(E68:AR68)</f>
        <v>1488.3811458406458</v>
      </c>
    </row>
    <row r="69" spans="1:45" outlineLevel="2">
      <c r="B69" s="144" t="str">
        <f t="shared" si="26"/>
        <v>Auditoria Florestal Independente</v>
      </c>
      <c r="E69" s="191">
        <f>(E39)*(1+Controle!$N$19)</f>
        <v>0</v>
      </c>
      <c r="F69" s="191">
        <f>(F39)*(1+Controle!$N$19)</f>
        <v>0</v>
      </c>
      <c r="G69" s="191">
        <f>(G39)*(1+Controle!$N$19)</f>
        <v>0</v>
      </c>
      <c r="H69" s="191">
        <f>(H39)*(1+Controle!$N$19)</f>
        <v>0</v>
      </c>
      <c r="I69" s="191">
        <f>(I39)*(1+Controle!$N$19)</f>
        <v>0</v>
      </c>
      <c r="J69" s="191">
        <f>(J39)*(1+Controle!$N$19)</f>
        <v>0</v>
      </c>
      <c r="K69" s="191">
        <f>(K39)*(1+Controle!$N$19)</f>
        <v>0</v>
      </c>
      <c r="L69" s="191">
        <f>(L39)*(1+Controle!$N$19)</f>
        <v>0</v>
      </c>
      <c r="M69" s="191">
        <f>(M39)*(1+Controle!$N$19)</f>
        <v>0</v>
      </c>
      <c r="N69" s="191">
        <f>(N39)*(1+Controle!$N$19)</f>
        <v>0</v>
      </c>
      <c r="O69" s="191">
        <f>(O39)*(1+Controle!$N$19)</f>
        <v>0</v>
      </c>
      <c r="P69" s="191">
        <f>(P39)*(1+Controle!$N$19)</f>
        <v>0</v>
      </c>
      <c r="Q69" s="191">
        <f>(Q39)*(1+Controle!$N$19)</f>
        <v>0</v>
      </c>
      <c r="R69" s="191">
        <f>(R39)*(1+Controle!$N$19)</f>
        <v>0</v>
      </c>
      <c r="S69" s="191">
        <f>(S39)*(1+Controle!$N$19)</f>
        <v>0</v>
      </c>
      <c r="T69" s="191">
        <f>(T39)*(1+Controle!$N$19)</f>
        <v>0</v>
      </c>
      <c r="U69" s="191">
        <f>(U39)*(1+Controle!$N$19)</f>
        <v>0</v>
      </c>
      <c r="V69" s="191">
        <f>(V39)*(1+Controle!$N$19)</f>
        <v>0</v>
      </c>
      <c r="W69" s="191">
        <f>(W39)*(1+Controle!$N$19)</f>
        <v>0</v>
      </c>
      <c r="X69" s="191">
        <f>(X39)*(1+Controle!$N$19)</f>
        <v>0</v>
      </c>
      <c r="Y69" s="191">
        <f>(Y39)*(1+Controle!$N$19)</f>
        <v>0</v>
      </c>
      <c r="Z69" s="191">
        <f>(Z39)*(1+Controle!$N$19)</f>
        <v>0</v>
      </c>
      <c r="AA69" s="191">
        <f>(AA39)*(1+Controle!$N$19)</f>
        <v>0</v>
      </c>
      <c r="AB69" s="191">
        <f>(AB39)*(1+Controle!$N$19)</f>
        <v>0</v>
      </c>
      <c r="AC69" s="191">
        <f>(AC39)*(1+Controle!$N$19)</f>
        <v>0</v>
      </c>
      <c r="AD69" s="191">
        <f>(AD39)*(1+Controle!$N$19)</f>
        <v>0</v>
      </c>
      <c r="AE69" s="191">
        <f>(AE39)*(1+Controle!$N$19)</f>
        <v>0</v>
      </c>
      <c r="AF69" s="191">
        <f>(AF39)*(1+Controle!$N$19)</f>
        <v>0</v>
      </c>
      <c r="AG69" s="191">
        <f>(AG39)*(1+Controle!$N$19)</f>
        <v>0</v>
      </c>
      <c r="AH69" s="191">
        <f>(AH39)*(1+Controle!$N$19)</f>
        <v>0</v>
      </c>
      <c r="AI69" s="191">
        <f>(AI39)*(1+Controle!$N$19)</f>
        <v>0</v>
      </c>
      <c r="AJ69" s="191">
        <f>(AJ39)*(1+Controle!$N$19)</f>
        <v>0</v>
      </c>
      <c r="AK69" s="191">
        <f>(AK39)*(1+Controle!$N$19)</f>
        <v>0</v>
      </c>
      <c r="AL69" s="191">
        <f>(AL39)*(1+Controle!$N$19)</f>
        <v>0</v>
      </c>
      <c r="AM69" s="191">
        <f>(AM39)*(1+Controle!$N$19)</f>
        <v>0</v>
      </c>
      <c r="AN69" s="191">
        <f>(AN39)*(1+Controle!$N$19)</f>
        <v>0</v>
      </c>
      <c r="AO69" s="191">
        <f>(AO39)*(1+Controle!$N$19)</f>
        <v>0</v>
      </c>
      <c r="AP69" s="191">
        <f>(AP39)*(1+Controle!$N$19)</f>
        <v>0</v>
      </c>
      <c r="AQ69" s="191">
        <f>(AQ39)*(1+Controle!$N$19)</f>
        <v>0</v>
      </c>
      <c r="AR69" s="191">
        <f>(AR39)*(1+Controle!$N$19)</f>
        <v>0</v>
      </c>
      <c r="AS69" s="191">
        <f>SUM(E69:AR69)</f>
        <v>0</v>
      </c>
    </row>
    <row r="70" spans="1:45" outlineLevel="2">
      <c r="B70" s="573" t="str">
        <f t="shared" si="26"/>
        <v>Obrigações acessórias (macrotemas)</v>
      </c>
      <c r="C70" s="203"/>
      <c r="D70" s="203"/>
      <c r="E70" s="204">
        <f ca="1">(E40)*(1+Controle!$N$19)</f>
        <v>1148.7272710497575</v>
      </c>
      <c r="F70" s="204">
        <f ca="1">(F40)*(1+Controle!$N$19)</f>
        <v>1148.7272710497575</v>
      </c>
      <c r="G70" s="204">
        <f ca="1">(G40)*(1+Controle!$N$19)</f>
        <v>1148.7272710497573</v>
      </c>
      <c r="H70" s="204">
        <f ca="1">(H40)*(1+Controle!$N$19)</f>
        <v>1148.7272710497573</v>
      </c>
      <c r="I70" s="204">
        <f ca="1">(I40)*(1+Controle!$N$19)</f>
        <v>991.67152369008988</v>
      </c>
      <c r="J70" s="204">
        <f ca="1">(J40)*(1+Controle!$N$19)</f>
        <v>991.67152369008966</v>
      </c>
      <c r="K70" s="204">
        <f ca="1">(K40)*(1+Controle!$N$19)</f>
        <v>991.67152369008966</v>
      </c>
      <c r="L70" s="204">
        <f ca="1">(L40)*(1+Controle!$N$19)</f>
        <v>0</v>
      </c>
      <c r="M70" s="204">
        <f ca="1">(M40)*(1+Controle!$N$19)</f>
        <v>1.1817536697821605</v>
      </c>
      <c r="N70" s="204">
        <f ca="1">(N40)*(1+Controle!$N$19)</f>
        <v>1.4879229851929643</v>
      </c>
      <c r="O70" s="204">
        <f ca="1">(O40)*(1+Controle!$N$19)</f>
        <v>4.6322529198344276</v>
      </c>
      <c r="P70" s="204">
        <f ca="1">(P40)*(1+Controle!$N$19)</f>
        <v>6.7914069596490227</v>
      </c>
      <c r="Q70" s="204">
        <f ca="1">(Q40)*(1+Controle!$N$19)</f>
        <v>14.141114509789869</v>
      </c>
      <c r="R70" s="204">
        <f ca="1">(R40)*(1+Controle!$N$19)</f>
        <v>22.460816050413882</v>
      </c>
      <c r="S70" s="204">
        <f ca="1">(S40)*(1+Controle!$N$19)</f>
        <v>35.183788555852409</v>
      </c>
      <c r="T70" s="204">
        <f ca="1">(T40)*(1+Controle!$N$19)</f>
        <v>36.886683296083</v>
      </c>
      <c r="U70" s="204">
        <f ca="1">(U40)*(1+Controle!$N$19)</f>
        <v>42.364396797196086</v>
      </c>
      <c r="V70" s="204">
        <f ca="1">(V40)*(1+Controle!$N$19)</f>
        <v>42.364396797196086</v>
      </c>
      <c r="W70" s="204">
        <f ca="1">(W40)*(1+Controle!$N$19)</f>
        <v>59.024980238730485</v>
      </c>
      <c r="X70" s="204">
        <f ca="1">(X40)*(1+Controle!$N$19)</f>
        <v>72.359191143977583</v>
      </c>
      <c r="Y70" s="204">
        <f ca="1">(Y40)*(1+Controle!$N$19)</f>
        <v>136.84139248759507</v>
      </c>
      <c r="Z70" s="204">
        <f ca="1">(Z40)*(1+Controle!$N$19)</f>
        <v>136.84139248759507</v>
      </c>
      <c r="AA70" s="204">
        <f ca="1">(AA40)*(1+Controle!$N$19)</f>
        <v>136.84138390258659</v>
      </c>
      <c r="AB70" s="204">
        <f ca="1">(AB40)*(1+Controle!$N$19)</f>
        <v>136.84138390258656</v>
      </c>
      <c r="AC70" s="204">
        <f ca="1">(AC40)*(1+Controle!$N$19)</f>
        <v>136.84138390258656</v>
      </c>
      <c r="AD70" s="204">
        <f ca="1">(AD40)*(1+Controle!$N$19)</f>
        <v>66.053639024556844</v>
      </c>
      <c r="AE70" s="204">
        <f ca="1">(AE40)*(1+Controle!$N$19)</f>
        <v>120.17376839404035</v>
      </c>
      <c r="AF70" s="204">
        <f ca="1">(AF40)*(1+Controle!$N$19)</f>
        <v>258.14567081671464</v>
      </c>
      <c r="AG70" s="204">
        <f ca="1">(AG40)*(1+Controle!$N$19)</f>
        <v>258.14567081671464</v>
      </c>
      <c r="AH70" s="204">
        <f ca="1">(AH40)*(1+Controle!$N$19)</f>
        <v>258.14565244746029</v>
      </c>
      <c r="AI70" s="204">
        <f ca="1">(AI40)*(1+Controle!$N$19)</f>
        <v>258.14565244746024</v>
      </c>
      <c r="AJ70" s="204">
        <f ca="1">(AJ40)*(1+Controle!$N$19)</f>
        <v>258.14565244746024</v>
      </c>
      <c r="AK70" s="204">
        <f ca="1">(AK40)*(1+Controle!$N$19)</f>
        <v>30.405160141977049</v>
      </c>
      <c r="AL70" s="204">
        <f ca="1">(AL40)*(1+Controle!$N$19)</f>
        <v>30.405160141977049</v>
      </c>
      <c r="AM70" s="204">
        <f ca="1">(AM40)*(1+Controle!$N$19)</f>
        <v>30.405160141977049</v>
      </c>
      <c r="AN70" s="204">
        <f>(AN40)*(1+Controle!$N$19)</f>
        <v>0</v>
      </c>
      <c r="AO70" s="204">
        <f>(AO40)*(1+Controle!$N$19)</f>
        <v>0</v>
      </c>
      <c r="AP70" s="204">
        <f>(AP40)*(1+Controle!$N$19)</f>
        <v>0</v>
      </c>
      <c r="AQ70" s="204">
        <f>(AQ40)*(1+Controle!$N$19)</f>
        <v>0</v>
      </c>
      <c r="AR70" s="204">
        <f>(AR40)*(1+Controle!$N$19)</f>
        <v>0</v>
      </c>
      <c r="AS70" s="204">
        <f t="shared" ca="1" si="24"/>
        <v>10161.180482696287</v>
      </c>
    </row>
    <row r="71" spans="1:45" outlineLevel="2">
      <c r="B71" s="144" t="str">
        <f t="shared" si="26"/>
        <v>Outras obrigações (indicadores classificatórios)</v>
      </c>
      <c r="E71" s="191">
        <f ca="1">(E41)*(1+Controle!$N$19)</f>
        <v>765.81818069983842</v>
      </c>
      <c r="F71" s="191">
        <f ca="1">(F41)*(1+Controle!$N$19)</f>
        <v>765.81818069983842</v>
      </c>
      <c r="G71" s="191">
        <f ca="1">(G41)*(1+Controle!$N$19)</f>
        <v>765.81818069983831</v>
      </c>
      <c r="H71" s="191">
        <f ca="1">(H41)*(1+Controle!$N$19)</f>
        <v>765.81818069983831</v>
      </c>
      <c r="I71" s="191">
        <f ca="1">(I41)*(1+Controle!$N$19)</f>
        <v>661.11434912672655</v>
      </c>
      <c r="J71" s="191">
        <f ca="1">(J41)*(1+Controle!$N$19)</f>
        <v>661.11434912672644</v>
      </c>
      <c r="K71" s="191">
        <f ca="1">(K41)*(1+Controle!$N$19)</f>
        <v>661.11434912672644</v>
      </c>
      <c r="L71" s="191">
        <f ca="1">(L41)*(1+Controle!$N$19)</f>
        <v>0</v>
      </c>
      <c r="M71" s="191">
        <f ca="1">(M41)*(1+Controle!$N$19)</f>
        <v>0.78783577985477371</v>
      </c>
      <c r="N71" s="191">
        <f>(N41)*(1+Controle!$N$19)</f>
        <v>0</v>
      </c>
      <c r="O71" s="191">
        <f>(O41)*(1+Controle!$N$19)</f>
        <v>0</v>
      </c>
      <c r="P71" s="191">
        <f>(P41)*(1+Controle!$N$19)</f>
        <v>0</v>
      </c>
      <c r="Q71" s="191">
        <f>(Q41)*(1+Controle!$N$19)</f>
        <v>0</v>
      </c>
      <c r="R71" s="191">
        <f>(R41)*(1+Controle!$N$19)</f>
        <v>0</v>
      </c>
      <c r="S71" s="191">
        <f>(S41)*(1+Controle!$N$19)</f>
        <v>0</v>
      </c>
      <c r="T71" s="191">
        <f>(T41)*(1+Controle!$N$19)</f>
        <v>0</v>
      </c>
      <c r="U71" s="191">
        <f>(U41)*(1+Controle!$N$19)</f>
        <v>0</v>
      </c>
      <c r="V71" s="191">
        <f>(V41)*(1+Controle!$N$19)</f>
        <v>0</v>
      </c>
      <c r="W71" s="191">
        <f>(W41)*(1+Controle!$N$19)</f>
        <v>0</v>
      </c>
      <c r="X71" s="191">
        <f>(X41)*(1+Controle!$N$19)</f>
        <v>0</v>
      </c>
      <c r="Y71" s="191">
        <f>(Y41)*(1+Controle!$N$19)</f>
        <v>0</v>
      </c>
      <c r="Z71" s="191">
        <f>(Z41)*(1+Controle!$N$19)</f>
        <v>0</v>
      </c>
      <c r="AA71" s="191">
        <f>(AA41)*(1+Controle!$N$19)</f>
        <v>0</v>
      </c>
      <c r="AB71" s="191">
        <f>(AB41)*(1+Controle!$N$19)</f>
        <v>0</v>
      </c>
      <c r="AC71" s="191">
        <f>(AC41)*(1+Controle!$N$19)</f>
        <v>0</v>
      </c>
      <c r="AD71" s="191">
        <f>(AD41)*(1+Controle!$N$19)</f>
        <v>0</v>
      </c>
      <c r="AE71" s="191">
        <f>(AE41)*(1+Controle!$N$19)</f>
        <v>0</v>
      </c>
      <c r="AF71" s="191">
        <f>(AF41)*(1+Controle!$N$19)</f>
        <v>0</v>
      </c>
      <c r="AG71" s="191">
        <f>(AG41)*(1+Controle!$N$19)</f>
        <v>0</v>
      </c>
      <c r="AH71" s="191">
        <f>(AH41)*(1+Controle!$N$19)</f>
        <v>0</v>
      </c>
      <c r="AI71" s="191">
        <f>(AI41)*(1+Controle!$N$19)</f>
        <v>0</v>
      </c>
      <c r="AJ71" s="191">
        <f>(AJ41)*(1+Controle!$N$19)</f>
        <v>0</v>
      </c>
      <c r="AK71" s="191">
        <f>(AK41)*(1+Controle!$N$19)</f>
        <v>0</v>
      </c>
      <c r="AL71" s="191">
        <f>(AL41)*(1+Controle!$N$19)</f>
        <v>0</v>
      </c>
      <c r="AM71" s="191">
        <f>(AM41)*(1+Controle!$N$19)</f>
        <v>0</v>
      </c>
      <c r="AN71" s="191">
        <f>(AN41)*(1+Controle!$N$19)</f>
        <v>0</v>
      </c>
      <c r="AO71" s="191">
        <f>(AO41)*(1+Controle!$N$19)</f>
        <v>0</v>
      </c>
      <c r="AP71" s="191">
        <f>(AP41)*(1+Controle!$N$19)</f>
        <v>0</v>
      </c>
      <c r="AQ71" s="191">
        <f>(AQ41)*(1+Controle!$N$19)</f>
        <v>0</v>
      </c>
      <c r="AR71" s="191">
        <f>(AR41)*(1+Controle!$N$19)</f>
        <v>0</v>
      </c>
      <c r="AS71" s="191">
        <f ca="1">SUM(E71:AR71)</f>
        <v>5047.4036059593873</v>
      </c>
    </row>
    <row r="72" spans="1:45" outlineLevel="2">
      <c r="B72" s="573" t="str">
        <f t="shared" si="26"/>
        <v>Consultorias Técnicas</v>
      </c>
      <c r="C72" s="203"/>
      <c r="D72" s="203"/>
      <c r="E72" s="204">
        <f>(E42)*(1+Controle!$N$19)</f>
        <v>556.85132357477846</v>
      </c>
      <c r="F72" s="204">
        <f>(F42)*(1+Controle!$N$19)</f>
        <v>15.910037816422243</v>
      </c>
      <c r="G72" s="204">
        <f>(G42)*(1+Controle!$N$19)</f>
        <v>15.910037816422243</v>
      </c>
      <c r="H72" s="204">
        <f>(H42)*(1+Controle!$N$19)</f>
        <v>15.910037816422243</v>
      </c>
      <c r="I72" s="204">
        <f>(I42)*(1+Controle!$N$19)</f>
        <v>249.25725912394847</v>
      </c>
      <c r="J72" s="204">
        <f>(J42)*(1+Controle!$N$19)</f>
        <v>15.910037816422243</v>
      </c>
      <c r="K72" s="204">
        <f>(K42)*(1+Controle!$N$19)</f>
        <v>15.910037816422243</v>
      </c>
      <c r="L72" s="204">
        <f>(L42)*(1+Controle!$N$19)</f>
        <v>15.910037816422243</v>
      </c>
      <c r="M72" s="204">
        <f>(M42)*(1+Controle!$N$19)</f>
        <v>15.910037816422243</v>
      </c>
      <c r="N72" s="204">
        <f>(N42)*(1+Controle!$N$19)</f>
        <v>121.97695659257053</v>
      </c>
      <c r="O72" s="204">
        <f>(O42)*(1+Controle!$N$19)</f>
        <v>15.910037816422243</v>
      </c>
      <c r="P72" s="204">
        <f>(P42)*(1+Controle!$N$19)</f>
        <v>15.910037816422243</v>
      </c>
      <c r="Q72" s="204">
        <f>(Q42)*(1+Controle!$N$19)</f>
        <v>15.910037816422243</v>
      </c>
      <c r="R72" s="204">
        <f>(R42)*(1+Controle!$N$19)</f>
        <v>15.910037816422243</v>
      </c>
      <c r="S72" s="204">
        <f>(S42)*(1+Controle!$N$19)</f>
        <v>121.97695659257053</v>
      </c>
      <c r="T72" s="204">
        <f>(T42)*(1+Controle!$N$19)</f>
        <v>15.910037816422243</v>
      </c>
      <c r="U72" s="204">
        <f>(U42)*(1+Controle!$N$19)</f>
        <v>15.910037816422243</v>
      </c>
      <c r="V72" s="204">
        <f>(V42)*(1+Controle!$N$19)</f>
        <v>15.910037816422243</v>
      </c>
      <c r="W72" s="204">
        <f>(W42)*(1+Controle!$N$19)</f>
        <v>15.910037816422243</v>
      </c>
      <c r="X72" s="204">
        <f>(X42)*(1+Controle!$N$19)</f>
        <v>15.910037816422243</v>
      </c>
      <c r="Y72" s="204">
        <f>(Y42)*(1+Controle!$N$19)</f>
        <v>15.910037816422243</v>
      </c>
      <c r="Z72" s="204">
        <f>(Z42)*(1+Controle!$N$19)</f>
        <v>15.910037816422243</v>
      </c>
      <c r="AA72" s="204">
        <f>(AA42)*(1+Controle!$N$19)</f>
        <v>15.910037816422243</v>
      </c>
      <c r="AB72" s="204">
        <f>(AB42)*(1+Controle!$N$19)</f>
        <v>15.910037816422243</v>
      </c>
      <c r="AC72" s="204">
        <f>(AC42)*(1+Controle!$N$19)</f>
        <v>15.910037816422243</v>
      </c>
      <c r="AD72" s="204">
        <f>(AD42)*(1+Controle!$N$19)</f>
        <v>15.910037816422243</v>
      </c>
      <c r="AE72" s="204">
        <f>(AE42)*(1+Controle!$N$19)</f>
        <v>15.910037816422243</v>
      </c>
      <c r="AF72" s="204">
        <f>(AF42)*(1+Controle!$N$19)</f>
        <v>15.910037816422243</v>
      </c>
      <c r="AG72" s="204">
        <f>(AG42)*(1+Controle!$N$19)</f>
        <v>15.910037816422243</v>
      </c>
      <c r="AH72" s="204">
        <f>(AH42)*(1+Controle!$N$19)</f>
        <v>15.910037816422243</v>
      </c>
      <c r="AI72" s="204">
        <f>(AI42)*(1+Controle!$N$19)</f>
        <v>15.910037816422243</v>
      </c>
      <c r="AJ72" s="204">
        <f>(AJ42)*(1+Controle!$N$19)</f>
        <v>15.910037816422243</v>
      </c>
      <c r="AK72" s="204">
        <f>(AK42)*(1+Controle!$N$19)</f>
        <v>15.910037816422243</v>
      </c>
      <c r="AL72" s="204">
        <f>(AL42)*(1+Controle!$N$19)</f>
        <v>15.910037816422243</v>
      </c>
      <c r="AM72" s="204">
        <f>(AM42)*(1+Controle!$N$19)</f>
        <v>15.910037816422243</v>
      </c>
      <c r="AN72" s="204">
        <f>(AN42)*(1+Controle!$N$19)</f>
        <v>0</v>
      </c>
      <c r="AO72" s="204">
        <f>(AO42)*(1+Controle!$N$19)</f>
        <v>0</v>
      </c>
      <c r="AP72" s="204">
        <f>(AP42)*(1+Controle!$N$19)</f>
        <v>0</v>
      </c>
      <c r="AQ72" s="204">
        <f>(AQ42)*(1+Controle!$N$19)</f>
        <v>0</v>
      </c>
      <c r="AR72" s="204">
        <f>(AR42)*(1+Controle!$N$19)</f>
        <v>0</v>
      </c>
      <c r="AS72" s="204">
        <f t="shared" si="24"/>
        <v>1543.27366819296</v>
      </c>
    </row>
    <row r="74" spans="1:45">
      <c r="E74" s="162"/>
    </row>
    <row r="75" spans="1:45">
      <c r="A75" s="158"/>
      <c r="B75" s="449" t="s">
        <v>545</v>
      </c>
      <c r="C75" s="696" t="str">
        <f>Volume!C184</f>
        <v>m3</v>
      </c>
      <c r="D75" s="474">
        <f>Volume!D184</f>
        <v>0</v>
      </c>
      <c r="E75" s="474">
        <f ca="1">Volume!E184+('Silvicultura e restauração'!E968+'Silvicultura e restauração'!E1010)*Controle!$N$15</f>
        <v>83612.673314285712</v>
      </c>
      <c r="F75" s="474">
        <f ca="1">Volume!F184+('Silvicultura e restauração'!F968+'Silvicultura e restauração'!F1010)*Controle!$N$15</f>
        <v>83612.673314285712</v>
      </c>
      <c r="G75" s="474">
        <f ca="1">Volume!G184+('Silvicultura e restauração'!G968+'Silvicultura e restauração'!G1010)*Controle!$N$15</f>
        <v>83612.673314285712</v>
      </c>
      <c r="H75" s="474">
        <f ca="1">Volume!H184+('Silvicultura e restauração'!H968+'Silvicultura e restauração'!H1010)*Controle!$N$15</f>
        <v>83612.673314285712</v>
      </c>
      <c r="I75" s="474">
        <f ca="1">Volume!I184+('Silvicultura e restauração'!I968+'Silvicultura e restauração'!I1010)*Controle!$N$15</f>
        <v>83612.666264390718</v>
      </c>
      <c r="J75" s="474">
        <f ca="1">Volume!J184+('Silvicultura e restauração'!J968+'Silvicultura e restauração'!J1010)*Controle!$N$15</f>
        <v>83612.666264390733</v>
      </c>
      <c r="K75" s="474">
        <f ca="1">Volume!K184+('Silvicultura e restauração'!K968+'Silvicultura e restauração'!K1010)*Controle!$N$15</f>
        <v>83612.666264390733</v>
      </c>
      <c r="L75" s="474">
        <f ca="1">Volume!L184+('Silvicultura e restauração'!L968+'Silvicultura e restauração'!L1010)*Controle!$N$15</f>
        <v>0</v>
      </c>
      <c r="M75" s="474">
        <f ca="1">Volume!M184+('Silvicultura e restauração'!M968+'Silvicultura e restauração'!M1010)*Controle!$N$15</f>
        <v>245.17523832352944</v>
      </c>
      <c r="N75" s="474">
        <f ca="1">Volume!N184+('Silvicultura e restauração'!N968+'Silvicultura e restauração'!N1010)*Controle!$N$15</f>
        <v>617.39071657630382</v>
      </c>
      <c r="O75" s="474">
        <f ca="1">Volume!O184+('Silvicultura e restauração'!O968+'Silvicultura e restauração'!O1010)*Controle!$N$15</f>
        <v>1566.3034084712776</v>
      </c>
      <c r="P75" s="474">
        <f ca="1">Volume!P184+('Silvicultura e restauração'!P968+'Silvicultura e restauração'!P1010)*Controle!$N$15</f>
        <v>1566.3034084712776</v>
      </c>
      <c r="Q75" s="474">
        <f ca="1">Volume!Q184+('Silvicultura e restauração'!Q968+'Silvicultura e restauração'!Q1010)*Controle!$N$15</f>
        <v>1566.3032821352756</v>
      </c>
      <c r="R75" s="474">
        <f ca="1">Volume!R184+('Silvicultura e restauração'!R968+'Silvicultura e restauração'!R1010)*Controle!$N$15</f>
        <v>1566.3032821352751</v>
      </c>
      <c r="S75" s="474">
        <f ca="1">Volume!S184+('Silvicultura e restauração'!S968+'Silvicultura e restauração'!S1010)*Controle!$N$15</f>
        <v>1566.3032821352751</v>
      </c>
      <c r="T75" s="474">
        <f ca="1">Volume!T184+('Silvicultura e restauração'!T968+'Silvicultura e restauração'!T1010)*Controle!$N$15</f>
        <v>0</v>
      </c>
      <c r="U75" s="474">
        <f ca="1">Volume!U184+('Silvicultura e restauração'!U968+'Silvicultura e restauração'!U1010)*Controle!$N$15</f>
        <v>0</v>
      </c>
      <c r="V75" s="474">
        <f ca="1">Volume!V184+('Silvicultura e restauração'!V968+'Silvicultura e restauração'!V1010)*Controle!$N$15</f>
        <v>0</v>
      </c>
      <c r="W75" s="474">
        <f ca="1">Volume!W184+('Silvicultura e restauração'!W968+'Silvicultura e restauração'!W1010)*Controle!$N$15</f>
        <v>10.459825714285715</v>
      </c>
      <c r="X75" s="474">
        <f ca="1">Volume!X184+('Silvicultura e restauração'!X968+'Silvicultura e restauração'!X1010)*Controle!$N$15</f>
        <v>26.339524893148038</v>
      </c>
      <c r="Y75" s="474">
        <f ca="1">Volume!Y184+('Silvicultura e restauração'!Y968+'Silvicultura e restauração'!Y1010)*Controle!$N$15</f>
        <v>66.822656236932602</v>
      </c>
      <c r="Z75" s="474">
        <f ca="1">Volume!Z184+('Silvicultura e restauração'!Z968+'Silvicultura e restauração'!Z1010)*Controle!$N$15</f>
        <v>66.822656236932602</v>
      </c>
      <c r="AA75" s="474">
        <f ca="1">Volume!AA184+('Silvicultura e restauração'!AA968+'Silvicultura e restauração'!AA1010)*Controle!$N$15</f>
        <v>66.822650847103787</v>
      </c>
      <c r="AB75" s="474">
        <f ca="1">Volume!AB184+('Silvicultura e restauração'!AB968+'Silvicultura e restauração'!AB1010)*Controle!$N$15</f>
        <v>66.822650847103773</v>
      </c>
      <c r="AC75" s="474">
        <f ca="1">Volume!AC184+('Silvicultura e restauração'!AC968+'Silvicultura e restauração'!AC1010)*Controle!$N$15</f>
        <v>66.822650847103773</v>
      </c>
      <c r="AD75" s="474">
        <f ca="1">Volume!AD184+('Silvicultura e restauração'!AD968+'Silvicultura e restauração'!AD1010)*Controle!$N$15</f>
        <v>10.982817000000002</v>
      </c>
      <c r="AE75" s="474">
        <f ca="1">Volume!AE184+('Silvicultura e restauração'!AE968+'Silvicultura e restauração'!AE1010)*Controle!$N$15</f>
        <v>27.656501137805442</v>
      </c>
      <c r="AF75" s="474">
        <f ca="1">Volume!AF184+('Silvicultura e restauração'!AF968+'Silvicultura e restauração'!AF1010)*Controle!$N$15</f>
        <v>70.163789048779236</v>
      </c>
      <c r="AG75" s="474">
        <f ca="1">Volume!AG184+('Silvicultura e restauração'!AG968+'Silvicultura e restauração'!AG1010)*Controle!$N$15</f>
        <v>70.163789048779236</v>
      </c>
      <c r="AH75" s="474">
        <f ca="1">Volume!AH184+('Silvicultura e restauração'!AH968+'Silvicultura e restauração'!AH1010)*Controle!$N$15</f>
        <v>70.163783389458985</v>
      </c>
      <c r="AI75" s="474">
        <f ca="1">Volume!AI184+('Silvicultura e restauração'!AI968+'Silvicultura e restauração'!AI1010)*Controle!$N$15</f>
        <v>70.16378338945897</v>
      </c>
      <c r="AJ75" s="474">
        <f ca="1">Volume!AJ184+('Silvicultura e restauração'!AJ968+'Silvicultura e restauração'!AJ1010)*Controle!$N$15</f>
        <v>70.16378338945897</v>
      </c>
      <c r="AK75" s="474">
        <f ca="1">Volume!AK184+('Silvicultura e restauração'!AK968+'Silvicultura e restauração'!AK1010)*Controle!$N$15</f>
        <v>0</v>
      </c>
      <c r="AL75" s="474">
        <f ca="1">Volume!AL184+('Silvicultura e restauração'!AL968+'Silvicultura e restauração'!AL1010)*Controle!$N$15</f>
        <v>0</v>
      </c>
      <c r="AM75" s="474">
        <f ca="1">Volume!AM184+('Silvicultura e restauração'!AM968+'Silvicultura e restauração'!AM1010)*Controle!$N$15</f>
        <v>0</v>
      </c>
      <c r="AN75" s="474">
        <f ca="1">Volume!AN184+('Silvicultura e restauração'!AN968+'Silvicultura e restauração'!AN1010)*Controle!$N$15</f>
        <v>0</v>
      </c>
      <c r="AO75" s="474">
        <f ca="1">Volume!AO184+('Silvicultura e restauração'!AO968+'Silvicultura e restauração'!AO1010)*Controle!$N$15</f>
        <v>0</v>
      </c>
      <c r="AP75" s="474">
        <f ca="1">Volume!AP184+('Silvicultura e restauração'!AP968+'Silvicultura e restauração'!AP1010)*Controle!$N$15</f>
        <v>0</v>
      </c>
      <c r="AQ75" s="474">
        <f ca="1">Volume!AQ184+('Silvicultura e restauração'!AQ968+'Silvicultura e restauração'!AQ1010)*Controle!$N$15</f>
        <v>0</v>
      </c>
      <c r="AR75" s="474">
        <f ca="1">Volume!AR184+('Silvicultura e restauração'!AR968+'Silvicultura e restauração'!AR1010)*Controle!$N$15</f>
        <v>0</v>
      </c>
      <c r="AS75" s="474">
        <f ca="1">SUM(E75:AR75)</f>
        <v>594743.14553058974</v>
      </c>
    </row>
    <row r="76" spans="1:45">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row>
  </sheetData>
  <printOptions horizontalCentered="1"/>
  <pageMargins left="0.78740157480314965" right="0.78740157480314965" top="0.78740157480314965" bottom="0.78740157480314965" header="0.51181102362204722" footer="0.51181102362204722"/>
  <pageSetup scale="44" pageOrder="overThenDown" orientation="landscape" horizontalDpi="300" verticalDpi="300" r:id="rId1"/>
  <headerFooter alignWithMargins="0">
    <oddHeader>&amp;C&amp;F&amp;R&amp;A</oddHeader>
  </headerFooter>
  <ignoredErrors>
    <ignoredError sqref="AS27 F27:AR27" formula="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22">
    <tabColor rgb="FFFFFF00"/>
  </sheetPr>
  <dimension ref="B2:L32"/>
  <sheetViews>
    <sheetView showGridLines="0" zoomScaleNormal="100" workbookViewId="0">
      <selection activeCell="G23" sqref="G23"/>
    </sheetView>
  </sheetViews>
  <sheetFormatPr defaultColWidth="8.81640625" defaultRowHeight="14.5"/>
  <cols>
    <col min="1" max="1" width="2.81640625" style="454" customWidth="1"/>
    <col min="2" max="2" width="57.81640625" style="454" bestFit="1" customWidth="1"/>
    <col min="3" max="3" width="8.81640625" style="454"/>
    <col min="4" max="4" width="13.81640625" style="454" customWidth="1"/>
    <col min="5" max="5" width="13.26953125" style="454" customWidth="1"/>
    <col min="6" max="6" width="10.81640625" style="454" customWidth="1"/>
    <col min="7" max="7" width="12.81640625" style="454" customWidth="1"/>
    <col min="8" max="8" width="8.81640625" style="454"/>
    <col min="9" max="9" width="25.453125" style="454" hidden="1" customWidth="1"/>
    <col min="10" max="10" width="11.26953125" style="454" hidden="1" customWidth="1"/>
    <col min="11" max="12" width="0" style="454" hidden="1" customWidth="1"/>
    <col min="13" max="16384" width="8.81640625" style="454"/>
  </cols>
  <sheetData>
    <row r="2" spans="2:12">
      <c r="B2" s="542" t="s">
        <v>510</v>
      </c>
    </row>
    <row r="4" spans="2:12" ht="29">
      <c r="B4" s="543" t="s">
        <v>330</v>
      </c>
      <c r="C4" s="543" t="s">
        <v>511</v>
      </c>
      <c r="D4" s="544" t="s">
        <v>512</v>
      </c>
      <c r="E4" s="544" t="s">
        <v>513</v>
      </c>
      <c r="F4" s="544" t="s">
        <v>514</v>
      </c>
      <c r="G4" s="544" t="s">
        <v>515</v>
      </c>
      <c r="I4" s="804" t="s">
        <v>969</v>
      </c>
      <c r="J4" s="804" t="s">
        <v>968</v>
      </c>
      <c r="K4" s="804" t="s">
        <v>946</v>
      </c>
      <c r="L4" s="805" t="s">
        <v>947</v>
      </c>
    </row>
    <row r="5" spans="2:12">
      <c r="B5" s="811" t="s">
        <v>945</v>
      </c>
      <c r="C5" s="545">
        <v>1</v>
      </c>
      <c r="D5" s="1133">
        <v>228139.33559561736</v>
      </c>
      <c r="E5" s="807">
        <f>C5*D5</f>
        <v>228139.33559561736</v>
      </c>
      <c r="F5" s="545">
        <v>8</v>
      </c>
      <c r="G5" s="808">
        <f>E5/F5</f>
        <v>28517.41694945217</v>
      </c>
      <c r="I5" s="803" t="s">
        <v>525</v>
      </c>
      <c r="J5" s="810">
        <v>156.05000000000001</v>
      </c>
      <c r="K5" s="546" t="s">
        <v>948</v>
      </c>
      <c r="L5" s="806">
        <v>44363</v>
      </c>
    </row>
    <row r="6" spans="2:12">
      <c r="B6" s="811" t="s">
        <v>1173</v>
      </c>
      <c r="C6" s="545">
        <v>1</v>
      </c>
      <c r="D6" s="1133">
        <v>251889.84004797248</v>
      </c>
      <c r="E6" s="937">
        <f>C6*D6</f>
        <v>251889.84004797248</v>
      </c>
      <c r="F6" s="545">
        <v>35</v>
      </c>
      <c r="G6" s="1000">
        <f>E6/F6</f>
        <v>7196.8525727992137</v>
      </c>
      <c r="I6" s="803" t="s">
        <v>523</v>
      </c>
      <c r="J6" s="810">
        <v>767.24</v>
      </c>
      <c r="K6" s="546" t="s">
        <v>949</v>
      </c>
      <c r="L6" s="806">
        <v>44363</v>
      </c>
    </row>
    <row r="7" spans="2:12">
      <c r="B7" s="811" t="s">
        <v>1174</v>
      </c>
      <c r="C7" s="545">
        <v>1</v>
      </c>
      <c r="D7" s="1133">
        <v>52379.026499225307</v>
      </c>
      <c r="E7" s="937">
        <f>C7*D7</f>
        <v>52379.026499225307</v>
      </c>
      <c r="F7" s="545">
        <v>10</v>
      </c>
      <c r="G7" s="1000">
        <f>E7/F7</f>
        <v>5237.9026499225311</v>
      </c>
      <c r="I7" s="803" t="s">
        <v>518</v>
      </c>
      <c r="J7" s="810">
        <v>1436.92</v>
      </c>
      <c r="K7" s="546" t="s">
        <v>950</v>
      </c>
      <c r="L7" s="806">
        <v>44363</v>
      </c>
    </row>
    <row r="8" spans="2:12">
      <c r="B8" s="811" t="s">
        <v>516</v>
      </c>
      <c r="C8" s="545">
        <v>1</v>
      </c>
      <c r="D8" s="1133">
        <v>16895.505558771438</v>
      </c>
      <c r="E8" s="807">
        <f>C8*D8</f>
        <v>16895.505558771438</v>
      </c>
      <c r="F8" s="545">
        <v>5</v>
      </c>
      <c r="G8" s="808">
        <f>E8/F8</f>
        <v>3379.1011117542876</v>
      </c>
      <c r="I8" s="803" t="s">
        <v>519</v>
      </c>
      <c r="J8" s="810">
        <v>2054.75</v>
      </c>
      <c r="K8" s="546" t="s">
        <v>951</v>
      </c>
      <c r="L8" s="806">
        <v>44363</v>
      </c>
    </row>
    <row r="9" spans="2:12">
      <c r="B9" s="811" t="s">
        <v>517</v>
      </c>
      <c r="C9" s="545">
        <v>1</v>
      </c>
      <c r="D9" s="1133">
        <v>24556.899415734548</v>
      </c>
      <c r="E9" s="807">
        <f t="shared" ref="E9:E20" si="0">C9*D9</f>
        <v>24556.899415734548</v>
      </c>
      <c r="F9" s="545">
        <v>5</v>
      </c>
      <c r="G9" s="808">
        <f t="shared" ref="G9:G20" si="1">E9/F9</f>
        <v>4911.3798831469094</v>
      </c>
      <c r="I9" s="803" t="s">
        <v>524</v>
      </c>
      <c r="J9" s="810">
        <v>909.55</v>
      </c>
      <c r="K9" s="546" t="s">
        <v>952</v>
      </c>
      <c r="L9" s="806">
        <v>44363</v>
      </c>
    </row>
    <row r="10" spans="2:12">
      <c r="B10" s="811" t="s">
        <v>518</v>
      </c>
      <c r="C10" s="545">
        <v>3</v>
      </c>
      <c r="D10" s="1133">
        <v>1524.0967692782301</v>
      </c>
      <c r="E10" s="807">
        <f t="shared" si="0"/>
        <v>4572.2903078346899</v>
      </c>
      <c r="F10" s="545">
        <v>5</v>
      </c>
      <c r="G10" s="808">
        <f t="shared" si="1"/>
        <v>914.458061566938</v>
      </c>
      <c r="I10" s="803" t="s">
        <v>520</v>
      </c>
      <c r="J10" s="810">
        <v>3946.22</v>
      </c>
      <c r="K10" s="546" t="s">
        <v>953</v>
      </c>
      <c r="L10" s="806">
        <v>44363</v>
      </c>
    </row>
    <row r="11" spans="2:12">
      <c r="B11" s="811" t="s">
        <v>521</v>
      </c>
      <c r="C11" s="545">
        <v>1</v>
      </c>
      <c r="D11" s="1133">
        <v>5982.0363319803546</v>
      </c>
      <c r="E11" s="807">
        <f t="shared" si="0"/>
        <v>5982.0363319803546</v>
      </c>
      <c r="F11" s="545">
        <v>5</v>
      </c>
      <c r="G11" s="808">
        <f t="shared" si="1"/>
        <v>1196.407266396071</v>
      </c>
      <c r="I11" s="803" t="s">
        <v>526</v>
      </c>
      <c r="J11" s="810">
        <v>379.29</v>
      </c>
      <c r="K11" s="546" t="s">
        <v>954</v>
      </c>
      <c r="L11" s="806">
        <v>44363</v>
      </c>
    </row>
    <row r="12" spans="2:12">
      <c r="B12" s="811" t="s">
        <v>522</v>
      </c>
      <c r="C12" s="545">
        <v>1</v>
      </c>
      <c r="D12" s="1133">
        <v>8890.8897593405891</v>
      </c>
      <c r="E12" s="807">
        <f t="shared" si="0"/>
        <v>8890.8897593405891</v>
      </c>
      <c r="F12" s="545">
        <v>5</v>
      </c>
      <c r="G12" s="808">
        <f t="shared" si="1"/>
        <v>1778.1779518681178</v>
      </c>
      <c r="I12" s="803" t="s">
        <v>527</v>
      </c>
      <c r="J12" s="810">
        <v>426.7</v>
      </c>
      <c r="K12" s="546" t="s">
        <v>955</v>
      </c>
      <c r="L12" s="806">
        <v>44363</v>
      </c>
    </row>
    <row r="13" spans="2:12">
      <c r="B13" s="811" t="s">
        <v>523</v>
      </c>
      <c r="C13" s="545">
        <v>2</v>
      </c>
      <c r="D13" s="1133">
        <v>813.7878276181201</v>
      </c>
      <c r="E13" s="807">
        <f t="shared" si="0"/>
        <v>1627.5756552362402</v>
      </c>
      <c r="F13" s="545">
        <v>5</v>
      </c>
      <c r="G13" s="808">
        <f t="shared" si="1"/>
        <v>325.51513104724802</v>
      </c>
      <c r="I13" s="803" t="s">
        <v>528</v>
      </c>
      <c r="J13" s="810">
        <v>559.46</v>
      </c>
      <c r="K13" s="546" t="s">
        <v>956</v>
      </c>
      <c r="L13" s="806">
        <v>44363</v>
      </c>
    </row>
    <row r="14" spans="2:12">
      <c r="B14" s="811" t="s">
        <v>524</v>
      </c>
      <c r="C14" s="545">
        <v>5</v>
      </c>
      <c r="D14" s="1133">
        <v>964.73165972845675</v>
      </c>
      <c r="E14" s="807">
        <f t="shared" si="0"/>
        <v>4823.6582986422836</v>
      </c>
      <c r="F14" s="545">
        <v>5</v>
      </c>
      <c r="G14" s="808">
        <f t="shared" si="1"/>
        <v>964.73165972845675</v>
      </c>
      <c r="I14" s="803" t="s">
        <v>529</v>
      </c>
      <c r="J14" s="810">
        <v>4361.8</v>
      </c>
      <c r="K14" s="546" t="s">
        <v>957</v>
      </c>
      <c r="L14" s="806">
        <v>44363</v>
      </c>
    </row>
    <row r="15" spans="2:12">
      <c r="B15" s="811" t="s">
        <v>525</v>
      </c>
      <c r="C15" s="545">
        <v>6</v>
      </c>
      <c r="D15" s="1133">
        <v>165.51742675017942</v>
      </c>
      <c r="E15" s="807">
        <f t="shared" si="0"/>
        <v>993.10456050107655</v>
      </c>
      <c r="F15" s="545">
        <v>5</v>
      </c>
      <c r="G15" s="808">
        <f t="shared" si="1"/>
        <v>198.62091210021532</v>
      </c>
      <c r="I15" s="803" t="s">
        <v>517</v>
      </c>
      <c r="J15" s="810">
        <v>23152.27</v>
      </c>
      <c r="K15" s="546" t="s">
        <v>958</v>
      </c>
      <c r="L15" s="806">
        <v>44363</v>
      </c>
    </row>
    <row r="16" spans="2:12">
      <c r="B16" s="811" t="s">
        <v>526</v>
      </c>
      <c r="C16" s="545">
        <v>6</v>
      </c>
      <c r="D16" s="1133">
        <v>402.30121622605287</v>
      </c>
      <c r="E16" s="807">
        <f t="shared" si="0"/>
        <v>2413.8072973563171</v>
      </c>
      <c r="F16" s="545">
        <v>5</v>
      </c>
      <c r="G16" s="808">
        <f t="shared" si="1"/>
        <v>482.76145947126344</v>
      </c>
      <c r="I16" s="803" t="s">
        <v>521</v>
      </c>
      <c r="J16" s="810">
        <v>5639.87</v>
      </c>
      <c r="K16" s="546" t="s">
        <v>959</v>
      </c>
      <c r="L16" s="806">
        <v>44363</v>
      </c>
    </row>
    <row r="17" spans="2:12">
      <c r="B17" s="811" t="s">
        <v>527</v>
      </c>
      <c r="C17" s="545">
        <v>6</v>
      </c>
      <c r="D17" s="1133">
        <v>452.58754241782475</v>
      </c>
      <c r="E17" s="807">
        <f t="shared" si="0"/>
        <v>2715.5252545069484</v>
      </c>
      <c r="F17" s="545">
        <v>5</v>
      </c>
      <c r="G17" s="808">
        <f t="shared" si="1"/>
        <v>543.10505090138963</v>
      </c>
      <c r="I17" s="803" t="s">
        <v>530</v>
      </c>
      <c r="J17" s="810">
        <v>25</v>
      </c>
      <c r="K17" s="546" t="s">
        <v>960</v>
      </c>
      <c r="L17" s="806">
        <v>44363</v>
      </c>
    </row>
    <row r="18" spans="2:12">
      <c r="B18" s="811" t="s">
        <v>530</v>
      </c>
      <c r="C18" s="545">
        <v>6</v>
      </c>
      <c r="D18" s="1133">
        <v>26.516729694037071</v>
      </c>
      <c r="E18" s="807">
        <f t="shared" si="0"/>
        <v>159.10037816422243</v>
      </c>
      <c r="F18" s="545">
        <v>5</v>
      </c>
      <c r="G18" s="808">
        <f t="shared" si="1"/>
        <v>31.820075632844485</v>
      </c>
      <c r="I18" s="803" t="s">
        <v>531</v>
      </c>
      <c r="J18" s="938">
        <v>66.900000000000006</v>
      </c>
      <c r="K18" s="939" t="s">
        <v>961</v>
      </c>
      <c r="L18" s="806">
        <v>44557</v>
      </c>
    </row>
    <row r="19" spans="2:12">
      <c r="B19" s="811" t="s">
        <v>531</v>
      </c>
      <c r="C19" s="545">
        <v>6</v>
      </c>
      <c r="D19" s="1133">
        <v>70.958768661243212</v>
      </c>
      <c r="E19" s="807">
        <f t="shared" si="0"/>
        <v>425.7526119674593</v>
      </c>
      <c r="F19" s="545">
        <v>5</v>
      </c>
      <c r="G19" s="808">
        <f t="shared" si="1"/>
        <v>85.150522393491855</v>
      </c>
      <c r="I19" s="803" t="s">
        <v>532</v>
      </c>
      <c r="J19" s="938">
        <v>69.900000000000006</v>
      </c>
      <c r="K19" s="939" t="s">
        <v>962</v>
      </c>
      <c r="L19" s="806">
        <v>44557</v>
      </c>
    </row>
    <row r="20" spans="2:12">
      <c r="B20" s="811" t="s">
        <v>532</v>
      </c>
      <c r="C20" s="545">
        <v>6</v>
      </c>
      <c r="D20" s="1133">
        <v>74.140776224527656</v>
      </c>
      <c r="E20" s="807">
        <f t="shared" si="0"/>
        <v>444.84465734716593</v>
      </c>
      <c r="F20" s="545">
        <v>5</v>
      </c>
      <c r="G20" s="808">
        <f t="shared" si="1"/>
        <v>88.968931469433187</v>
      </c>
      <c r="I20" s="803" t="s">
        <v>522</v>
      </c>
      <c r="J20" s="810">
        <v>8382.34</v>
      </c>
      <c r="K20" s="546" t="s">
        <v>963</v>
      </c>
      <c r="L20" s="806">
        <v>44363</v>
      </c>
    </row>
    <row r="21" spans="2:12">
      <c r="B21" s="811"/>
      <c r="C21" s="545"/>
      <c r="D21" s="936"/>
      <c r="E21" s="937"/>
      <c r="F21" s="545"/>
      <c r="G21" s="808"/>
      <c r="I21" s="803" t="s">
        <v>942</v>
      </c>
      <c r="J21" s="810">
        <v>1621.61</v>
      </c>
      <c r="K21" s="546" t="s">
        <v>964</v>
      </c>
      <c r="L21" s="806">
        <v>44363</v>
      </c>
    </row>
    <row r="22" spans="2:12">
      <c r="B22" s="547" t="s">
        <v>20</v>
      </c>
      <c r="C22" s="548"/>
      <c r="D22" s="548"/>
      <c r="E22" s="809">
        <f>SUM(E5:E21)</f>
        <v>606909.19223019853</v>
      </c>
      <c r="F22" s="549"/>
      <c r="G22" s="809">
        <f>SUM(G5:G21)</f>
        <v>55852.370189650588</v>
      </c>
      <c r="I22" s="803" t="s">
        <v>943</v>
      </c>
      <c r="J22" s="810">
        <v>15929.1</v>
      </c>
      <c r="K22" s="546" t="s">
        <v>965</v>
      </c>
      <c r="L22" s="806">
        <v>44363</v>
      </c>
    </row>
    <row r="23" spans="2:12">
      <c r="I23" s="803" t="s">
        <v>944</v>
      </c>
      <c r="J23" s="810">
        <v>64000</v>
      </c>
      <c r="K23" s="546" t="s">
        <v>966</v>
      </c>
      <c r="L23" s="806">
        <v>44363</v>
      </c>
    </row>
    <row r="24" spans="2:12">
      <c r="I24" s="803" t="s">
        <v>945</v>
      </c>
      <c r="J24" s="810">
        <v>215090</v>
      </c>
      <c r="K24" s="546" t="s">
        <v>967</v>
      </c>
      <c r="L24" s="806">
        <v>44494</v>
      </c>
    </row>
    <row r="25" spans="2:12">
      <c r="I25" s="803"/>
      <c r="J25" s="810"/>
      <c r="K25" s="546"/>
      <c r="L25" s="806"/>
    </row>
    <row r="26" spans="2:12">
      <c r="I26" s="803"/>
      <c r="J26" s="810"/>
      <c r="K26" s="546"/>
      <c r="L26" s="806"/>
    </row>
    <row r="27" spans="2:12">
      <c r="I27" s="803"/>
      <c r="J27" s="810"/>
      <c r="K27" s="546"/>
      <c r="L27" s="806"/>
    </row>
    <row r="28" spans="2:12">
      <c r="I28" s="803"/>
      <c r="J28" s="938"/>
      <c r="K28" s="546"/>
      <c r="L28" s="806"/>
    </row>
    <row r="32" spans="2:12">
      <c r="G32" s="812"/>
    </row>
  </sheetData>
  <hyperlinks>
    <hyperlink ref="K5" r:id="rId1" display="https://www.canalagricola.com.br/abafador-fogo-incendio-5mm-cabo-madeira-lona-12-furos-guarany?gclid=Cj0KCQjw8vqGBhC_ARIsADMSd1CZgN3BcM5wJAeyWcnTonggX1yjJqPABfkbB0Xxwy-Lb0cJvDYMqVMaAtfiEALw_wcB" xr:uid="{00000000-0004-0000-1E00-000000000000}"/>
    <hyperlink ref="K6" r:id="rId2" display="https://www.canalagricola.com.br/queimador-pinga-fogo-incendio-controlado-guarany-5-litros?gclid=Cj0KCQjw8vqGBhC_ARIsADMSd1BCRkDyR9g1NZDmfbV3VL1TDXU0REZrVD2BQ8rq1YZ8vyUXi2R3u_saAuxLEALw_wcB" xr:uid="{00000000-0004-0000-1E00-000001000000}"/>
    <hyperlink ref="K7" r:id="rId3" display="https://www.canalagricola.com.br/motosserra-62-0cc-vulcan-56051-a" xr:uid="{00000000-0004-0000-1E00-000002000000}"/>
    <hyperlink ref="K8" r:id="rId4" display="https://www.canalagricola.com.br/rocadeira-lateral-motorizada-sbc243d-1-7hp-guarany" xr:uid="{00000000-0004-0000-1E00-000003000000}"/>
    <hyperlink ref="K10" r:id="rId5" display="https://www.canalagricola.com.br/soprador-varredor-guarany-408-00-00" xr:uid="{00000000-0004-0000-1E00-000004000000}"/>
    <hyperlink ref="K12" r:id="rId6" display="https://www.canalagricola.com.br/pulaski-machado-picareta-cabo-madeira-guarany-7191" xr:uid="{00000000-0004-0000-1E00-000005000000}"/>
    <hyperlink ref="K11" r:id="rId7" display="https://www.canalagricola.com.br/mcleod-ferramenta-enxada-rastelo-cabo-fibra-guarany-u7126-00-00" xr:uid="{00000000-0004-0000-1E00-000006000000}"/>
    <hyperlink ref="K13" r:id="rId8" display="https://www.canalagricola.com.br/rastelo-ferramenta-combate-incendio-fogo-cabo-fibra-guarany" xr:uid="{00000000-0004-0000-1E00-000007000000}"/>
    <hyperlink ref="K14" r:id="rId9" display="https://www.canalagricola.com.br/ferramenta-halligan-arrombamento-combate-incendio-resgate-cabo-fibra" xr:uid="{00000000-0004-0000-1E00-000008000000}"/>
    <hyperlink ref="K15" r:id="rId10" display="https://www.canalagricola.com.br/conjunto-pulverizador-pick-up-700l-guarany" xr:uid="{00000000-0004-0000-1E00-000009000000}"/>
    <hyperlink ref="K16" r:id="rId11" display="https://www.canalagricola.com.br/motobomba-vmbe-40-diesel-9hp" xr:uid="{00000000-0004-0000-1E00-00000A000000}"/>
    <hyperlink ref="K17" r:id="rId12" display="https://unnion.com.br/produto/facao-vonder-14/" xr:uid="{00000000-0004-0000-1E00-00000B000000}"/>
    <hyperlink ref="K20" r:id="rId13" display="https://www.canalagricola.com.br/gerador-diesel-vge6000d" xr:uid="{00000000-0004-0000-1E00-00000E000000}"/>
    <hyperlink ref="K21" r:id="rId14" display="https://www.worldtools.com.br/produto/transferidor-de-angulo-com-relogio-0-a-360-graus-reguas-de-150-e-300mm-2373-360-insize-97478?atributo=0%20A%20360%C2%B0%20-%20R%C3%89GUAS%20150%20E%20300,0MM%20-%20COM%20REL%C3%93GIO:356" xr:uid="{00000000-0004-0000-1E00-00000F000000}"/>
    <hyperlink ref="K22" r:id="rId15" display="https://www.superimportadora.com.br/drone-dji-mavic-2-zoom-combo-rfb" xr:uid="{00000000-0004-0000-1E00-000010000000}"/>
    <hyperlink ref="K23" r:id="rId16" display="https://www.mfrural.com.br/detalhe/409149/torre-de-vigilancia-florestal" xr:uid="{00000000-0004-0000-1E00-000011000000}"/>
    <hyperlink ref="K24" r:id="rId17" display="https://www.chevrolet.com.br/byo-vc/client/pt/BR/chevrolet/s10/2022/double/config" xr:uid="{00000000-0004-0000-1E00-000017000000}"/>
    <hyperlink ref="K18" r:id="rId18" xr:uid="{C50D3ED5-C922-3C49-8EF4-FFC6A0E3BCDC}"/>
    <hyperlink ref="K19" r:id="rId19" xr:uid="{CC7E1968-FD30-8944-8C70-703D77BA8A9D}"/>
  </hyperlinks>
  <pageMargins left="0.511811024" right="0.511811024" top="0.78740157499999996" bottom="0.78740157499999996" header="0.31496062000000002" footer="0.31496062000000002"/>
  <pageSetup paperSize="9" orientation="portrait" r:id="rId2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Planilha16">
    <tabColor rgb="FFFFFF00"/>
  </sheetPr>
  <dimension ref="B2:AC63"/>
  <sheetViews>
    <sheetView showGridLines="0" topLeftCell="B1" zoomScaleNormal="100" workbookViewId="0">
      <pane xSplit="2" ySplit="3" topLeftCell="D18" activePane="bottomRight" state="frozen"/>
      <selection activeCell="B1" sqref="B1"/>
      <selection pane="topRight" activeCell="D1" sqref="D1"/>
      <selection pane="bottomLeft" activeCell="B6" sqref="B6"/>
      <selection pane="bottomRight" activeCell="C30" sqref="C30"/>
    </sheetView>
  </sheetViews>
  <sheetFormatPr defaultColWidth="8.81640625" defaultRowHeight="14.5"/>
  <cols>
    <col min="1" max="1" width="2.453125" style="454" customWidth="1"/>
    <col min="2" max="2" width="4.81640625" style="454" customWidth="1"/>
    <col min="3" max="3" width="31.453125" style="454" bestFit="1" customWidth="1"/>
    <col min="4" max="4" width="26" style="454" customWidth="1"/>
    <col min="5" max="5" width="16.453125" style="454" customWidth="1"/>
    <col min="6" max="8" width="12.453125" style="454" customWidth="1"/>
    <col min="9" max="9" width="13.453125" style="454" customWidth="1"/>
    <col min="10" max="10" width="15.453125" style="454" customWidth="1"/>
    <col min="11" max="11" width="13.453125" style="454" customWidth="1"/>
    <col min="12" max="12" width="14.1796875" style="454" customWidth="1"/>
    <col min="13" max="13" width="20" style="454" customWidth="1"/>
    <col min="14" max="14" width="17.453125" style="454" customWidth="1"/>
    <col min="15" max="18" width="14.453125" style="454" customWidth="1"/>
    <col min="19" max="16384" width="8.81640625" style="454"/>
  </cols>
  <sheetData>
    <row r="2" spans="2:17" ht="17">
      <c r="B2" s="577" t="s">
        <v>586</v>
      </c>
      <c r="C2" s="578"/>
      <c r="D2" s="578"/>
      <c r="E2" s="578"/>
      <c r="F2" s="578"/>
      <c r="G2" s="578"/>
      <c r="H2" s="578"/>
      <c r="I2" s="578"/>
      <c r="J2" s="578"/>
      <c r="K2" s="578"/>
      <c r="L2" s="578"/>
      <c r="M2" s="578"/>
      <c r="N2" s="578"/>
    </row>
    <row r="3" spans="2:17">
      <c r="Q3" s="746" t="s">
        <v>767</v>
      </c>
    </row>
    <row r="4" spans="2:17" ht="15.5">
      <c r="B4" s="579" t="s">
        <v>996</v>
      </c>
      <c r="C4" s="579" t="s">
        <v>997</v>
      </c>
      <c r="D4" s="580"/>
      <c r="E4" s="580"/>
      <c r="F4" s="580"/>
      <c r="G4" s="580"/>
      <c r="H4" s="580"/>
      <c r="I4" s="580"/>
      <c r="J4" s="580"/>
      <c r="K4" s="580"/>
      <c r="L4" s="580"/>
      <c r="M4" s="580"/>
      <c r="N4" s="580"/>
    </row>
    <row r="5" spans="2:17" ht="72.5">
      <c r="B5" s="581" t="s">
        <v>587</v>
      </c>
      <c r="C5" s="581" t="s">
        <v>588</v>
      </c>
      <c r="D5" s="581" t="s">
        <v>589</v>
      </c>
      <c r="E5" s="581" t="s">
        <v>590</v>
      </c>
      <c r="F5" s="581" t="s">
        <v>591</v>
      </c>
      <c r="G5" s="581" t="s">
        <v>757</v>
      </c>
      <c r="H5" s="968" t="s">
        <v>1143</v>
      </c>
      <c r="I5" s="968" t="s">
        <v>1281</v>
      </c>
      <c r="J5" s="581" t="s">
        <v>592</v>
      </c>
      <c r="K5" s="581" t="s">
        <v>593</v>
      </c>
      <c r="L5" s="581" t="s">
        <v>594</v>
      </c>
      <c r="M5" s="581" t="s">
        <v>595</v>
      </c>
      <c r="N5" s="581" t="s">
        <v>631</v>
      </c>
      <c r="O5" s="454" t="s">
        <v>1034</v>
      </c>
      <c r="P5" s="454" t="s">
        <v>1033</v>
      </c>
    </row>
    <row r="6" spans="2:17">
      <c r="B6" s="813">
        <v>1</v>
      </c>
      <c r="C6" s="813" t="s">
        <v>977</v>
      </c>
      <c r="D6" s="813" t="s">
        <v>596</v>
      </c>
      <c r="E6" s="814">
        <v>84.6</v>
      </c>
      <c r="F6" s="813" t="s">
        <v>600</v>
      </c>
      <c r="G6" s="742">
        <v>0.6</v>
      </c>
      <c r="H6" s="629">
        <v>114485.62679999998</v>
      </c>
      <c r="I6" s="629">
        <f t="shared" ref="I6:I44" si="0">H6/$H$63*$H$62</f>
        <v>115321.32407036434</v>
      </c>
      <c r="J6" s="815">
        <v>0.05</v>
      </c>
      <c r="K6" s="633">
        <f t="shared" ref="K6:K16" si="1">I6*J6</f>
        <v>5766.0662035182177</v>
      </c>
      <c r="L6" s="629" t="s">
        <v>598</v>
      </c>
      <c r="M6" s="629" t="s">
        <v>599</v>
      </c>
      <c r="N6" s="816">
        <f>IFERROR(K6/L6,0)</f>
        <v>2883.0331017591088</v>
      </c>
    </row>
    <row r="7" spans="2:17">
      <c r="B7" s="813">
        <v>2</v>
      </c>
      <c r="C7" s="813" t="s">
        <v>978</v>
      </c>
      <c r="D7" s="813" t="s">
        <v>596</v>
      </c>
      <c r="E7" s="814">
        <v>162</v>
      </c>
      <c r="F7" s="813" t="s">
        <v>600</v>
      </c>
      <c r="G7" s="742">
        <v>0.6</v>
      </c>
      <c r="H7" s="629">
        <v>219227.796</v>
      </c>
      <c r="I7" s="629">
        <f t="shared" si="0"/>
        <v>220828.06736878279</v>
      </c>
      <c r="J7" s="815">
        <v>0.05</v>
      </c>
      <c r="K7" s="633">
        <f t="shared" si="1"/>
        <v>11041.40336843914</v>
      </c>
      <c r="L7" s="629" t="s">
        <v>598</v>
      </c>
      <c r="M7" s="629" t="s">
        <v>599</v>
      </c>
      <c r="N7" s="586">
        <f t="shared" ref="N7:N46" si="2">IFERROR(K7/L7,0)</f>
        <v>5520.7016842195699</v>
      </c>
    </row>
    <row r="8" spans="2:17">
      <c r="B8" s="813">
        <v>3</v>
      </c>
      <c r="C8" s="630" t="s">
        <v>762</v>
      </c>
      <c r="D8" s="813" t="s">
        <v>1013</v>
      </c>
      <c r="E8" s="814">
        <v>726.25</v>
      </c>
      <c r="F8" s="813" t="s">
        <v>597</v>
      </c>
      <c r="G8" s="742">
        <v>1</v>
      </c>
      <c r="H8" s="629">
        <v>16376.9375</v>
      </c>
      <c r="I8" s="629">
        <f t="shared" si="0"/>
        <v>16496.48230530195</v>
      </c>
      <c r="J8" s="815">
        <v>0.2</v>
      </c>
      <c r="K8" s="633">
        <f t="shared" si="1"/>
        <v>3299.2964610603904</v>
      </c>
      <c r="L8" s="629" t="s">
        <v>602</v>
      </c>
      <c r="M8" s="629">
        <v>0</v>
      </c>
      <c r="N8" s="586">
        <f t="shared" si="2"/>
        <v>3299.2964610603904</v>
      </c>
      <c r="P8" s="931" t="s">
        <v>793</v>
      </c>
    </row>
    <row r="9" spans="2:17">
      <c r="B9" s="813">
        <v>4</v>
      </c>
      <c r="C9" s="813" t="s">
        <v>603</v>
      </c>
      <c r="D9" s="813" t="s">
        <v>1013</v>
      </c>
      <c r="E9" s="814">
        <v>481.25</v>
      </c>
      <c r="F9" s="813" t="s">
        <v>597</v>
      </c>
      <c r="G9" s="742">
        <v>1</v>
      </c>
      <c r="H9" s="629">
        <v>10852.1875</v>
      </c>
      <c r="I9" s="629">
        <f t="shared" si="0"/>
        <v>10931.40393724828</v>
      </c>
      <c r="J9" s="815">
        <v>0.2</v>
      </c>
      <c r="K9" s="633">
        <f t="shared" si="1"/>
        <v>2186.2807874496561</v>
      </c>
      <c r="L9" s="629" t="s">
        <v>602</v>
      </c>
      <c r="M9" s="629">
        <v>0</v>
      </c>
      <c r="N9" s="586">
        <f t="shared" si="2"/>
        <v>2186.2807874496561</v>
      </c>
      <c r="P9" s="931" t="s">
        <v>793</v>
      </c>
    </row>
    <row r="10" spans="2:17">
      <c r="B10" s="813">
        <v>5</v>
      </c>
      <c r="C10" s="813" t="s">
        <v>1302</v>
      </c>
      <c r="D10" s="813" t="s">
        <v>596</v>
      </c>
      <c r="E10" s="814">
        <v>20</v>
      </c>
      <c r="F10" s="813" t="s">
        <v>600</v>
      </c>
      <c r="G10" s="742">
        <v>0.2</v>
      </c>
      <c r="H10" s="629">
        <v>9021.7199999999993</v>
      </c>
      <c r="I10" s="629">
        <f t="shared" si="0"/>
        <v>9087.5747888387996</v>
      </c>
      <c r="J10" s="815">
        <v>5.000000000000001E-2</v>
      </c>
      <c r="K10" s="633">
        <f t="shared" si="1"/>
        <v>454.37873944194007</v>
      </c>
      <c r="L10" s="629" t="s">
        <v>598</v>
      </c>
      <c r="M10" s="629" t="s">
        <v>599</v>
      </c>
      <c r="N10" s="586">
        <f t="shared" si="2"/>
        <v>227.18936972097003</v>
      </c>
      <c r="P10" s="931" t="s">
        <v>793</v>
      </c>
    </row>
    <row r="11" spans="2:17">
      <c r="B11" s="813">
        <v>7</v>
      </c>
      <c r="C11" s="817" t="s">
        <v>979</v>
      </c>
      <c r="D11" s="817" t="s">
        <v>1014</v>
      </c>
      <c r="E11" s="818">
        <v>84.37</v>
      </c>
      <c r="F11" s="819" t="s">
        <v>597</v>
      </c>
      <c r="G11" s="744">
        <v>1</v>
      </c>
      <c r="H11" s="629">
        <v>22611.16</v>
      </c>
      <c r="I11" s="629">
        <f t="shared" si="0"/>
        <v>22776.212026354209</v>
      </c>
      <c r="J11" s="820">
        <v>0.05</v>
      </c>
      <c r="K11" s="633">
        <f t="shared" si="1"/>
        <v>1138.8106013177105</v>
      </c>
      <c r="L11" s="821" t="s">
        <v>598</v>
      </c>
      <c r="M11" s="821" t="s">
        <v>599</v>
      </c>
      <c r="N11" s="586">
        <f t="shared" si="2"/>
        <v>569.40530065885525</v>
      </c>
    </row>
    <row r="12" spans="2:17">
      <c r="B12" s="813">
        <v>8</v>
      </c>
      <c r="C12" s="813" t="s">
        <v>1303</v>
      </c>
      <c r="D12" s="813" t="s">
        <v>596</v>
      </c>
      <c r="E12" s="814">
        <v>112</v>
      </c>
      <c r="F12" s="813" t="s">
        <v>600</v>
      </c>
      <c r="G12" s="742">
        <v>0.4</v>
      </c>
      <c r="H12" s="629">
        <v>101043.264</v>
      </c>
      <c r="I12" s="629">
        <f t="shared" si="0"/>
        <v>101780.83763499456</v>
      </c>
      <c r="J12" s="815">
        <v>0.05</v>
      </c>
      <c r="K12" s="633">
        <f t="shared" si="1"/>
        <v>5089.0418817497284</v>
      </c>
      <c r="L12" s="629" t="s">
        <v>598</v>
      </c>
      <c r="M12" s="629" t="s">
        <v>599</v>
      </c>
      <c r="N12" s="586">
        <f t="shared" si="2"/>
        <v>2544.5209408748642</v>
      </c>
      <c r="P12" s="454" t="s">
        <v>793</v>
      </c>
    </row>
    <row r="13" spans="2:17">
      <c r="B13" s="813">
        <v>9</v>
      </c>
      <c r="C13" s="630" t="s">
        <v>980</v>
      </c>
      <c r="D13" s="630" t="s">
        <v>1014</v>
      </c>
      <c r="E13" s="631">
        <v>30</v>
      </c>
      <c r="F13" s="632" t="s">
        <v>597</v>
      </c>
      <c r="G13" s="742">
        <v>1</v>
      </c>
      <c r="H13" s="932"/>
      <c r="I13" s="629">
        <f t="shared" si="0"/>
        <v>0</v>
      </c>
      <c r="J13" s="743">
        <v>0.05</v>
      </c>
      <c r="K13" s="633">
        <f t="shared" si="1"/>
        <v>0</v>
      </c>
      <c r="L13" s="633" t="s">
        <v>598</v>
      </c>
      <c r="M13" s="633" t="s">
        <v>599</v>
      </c>
      <c r="N13" s="586">
        <f t="shared" si="2"/>
        <v>0</v>
      </c>
      <c r="P13" s="454" t="s">
        <v>793</v>
      </c>
    </row>
    <row r="14" spans="2:17">
      <c r="B14" s="813">
        <v>11</v>
      </c>
      <c r="C14" s="630" t="s">
        <v>981</v>
      </c>
      <c r="D14" s="630" t="s">
        <v>1015</v>
      </c>
      <c r="E14" s="631">
        <v>32</v>
      </c>
      <c r="F14" s="632" t="s">
        <v>597</v>
      </c>
      <c r="G14" s="742">
        <v>1</v>
      </c>
      <c r="H14" s="933">
        <v>501.12</v>
      </c>
      <c r="I14" s="629">
        <f t="shared" si="0"/>
        <v>504.77796674945569</v>
      </c>
      <c r="J14" s="743">
        <v>0.05</v>
      </c>
      <c r="K14" s="633">
        <f t="shared" si="1"/>
        <v>25.238898337472786</v>
      </c>
      <c r="L14" s="745">
        <v>2</v>
      </c>
      <c r="M14" s="745">
        <v>30</v>
      </c>
      <c r="N14" s="586">
        <f t="shared" si="2"/>
        <v>12.619449168736393</v>
      </c>
      <c r="P14" s="454" t="s">
        <v>793</v>
      </c>
    </row>
    <row r="15" spans="2:17">
      <c r="B15" s="813">
        <v>12</v>
      </c>
      <c r="C15" s="630" t="s">
        <v>1304</v>
      </c>
      <c r="D15" s="630" t="s">
        <v>1016</v>
      </c>
      <c r="E15" s="631">
        <v>25</v>
      </c>
      <c r="F15" s="819" t="s">
        <v>597</v>
      </c>
      <c r="G15" s="742">
        <v>1</v>
      </c>
      <c r="H15" s="633">
        <v>46065.5</v>
      </c>
      <c r="I15" s="633">
        <f t="shared" si="0"/>
        <v>46401.758914625338</v>
      </c>
      <c r="J15" s="743">
        <v>0.05</v>
      </c>
      <c r="K15" s="633">
        <f t="shared" si="1"/>
        <v>2320.0879457312672</v>
      </c>
      <c r="L15" s="633" t="s">
        <v>598</v>
      </c>
      <c r="M15" s="633" t="s">
        <v>599</v>
      </c>
      <c r="N15" s="586">
        <f t="shared" si="2"/>
        <v>1160.0439728656336</v>
      </c>
      <c r="P15" s="454" t="s">
        <v>793</v>
      </c>
    </row>
    <row r="16" spans="2:17">
      <c r="B16" s="813">
        <v>12</v>
      </c>
      <c r="C16" s="630" t="s">
        <v>1305</v>
      </c>
      <c r="D16" s="630" t="s">
        <v>1016</v>
      </c>
      <c r="E16" s="631">
        <v>30</v>
      </c>
      <c r="F16" s="819" t="s">
        <v>597</v>
      </c>
      <c r="G16" s="742">
        <v>1</v>
      </c>
      <c r="H16" s="633">
        <v>55278.6</v>
      </c>
      <c r="I16" s="633">
        <f t="shared" si="0"/>
        <v>55682.110697550408</v>
      </c>
      <c r="J16" s="743">
        <v>0.05</v>
      </c>
      <c r="K16" s="633">
        <f t="shared" si="1"/>
        <v>2784.1055348775208</v>
      </c>
      <c r="L16" s="633" t="s">
        <v>598</v>
      </c>
      <c r="M16" s="633" t="s">
        <v>599</v>
      </c>
      <c r="N16" s="586">
        <f t="shared" si="2"/>
        <v>1392.0527674387604</v>
      </c>
      <c r="P16" s="454" t="s">
        <v>793</v>
      </c>
    </row>
    <row r="17" spans="2:16" ht="25">
      <c r="B17" s="813">
        <v>13</v>
      </c>
      <c r="C17" s="630" t="s">
        <v>982</v>
      </c>
      <c r="D17" s="630" t="s">
        <v>1017</v>
      </c>
      <c r="E17" s="631">
        <v>320</v>
      </c>
      <c r="F17" s="630" t="s">
        <v>758</v>
      </c>
      <c r="G17" s="742">
        <v>1</v>
      </c>
      <c r="H17" s="633">
        <v>2387.1999999999998</v>
      </c>
      <c r="I17" s="633">
        <f t="shared" si="0"/>
        <v>2404.6255631870617</v>
      </c>
      <c r="J17" s="743">
        <v>0</v>
      </c>
      <c r="K17" s="633">
        <v>48</v>
      </c>
      <c r="L17" s="745">
        <v>1</v>
      </c>
      <c r="M17" s="633">
        <v>0</v>
      </c>
      <c r="N17" s="586">
        <f t="shared" si="2"/>
        <v>48</v>
      </c>
      <c r="P17" s="454" t="s">
        <v>793</v>
      </c>
    </row>
    <row r="18" spans="2:16" ht="25">
      <c r="B18" s="813">
        <v>14</v>
      </c>
      <c r="C18" s="630" t="s">
        <v>983</v>
      </c>
      <c r="D18" s="630" t="s">
        <v>1017</v>
      </c>
      <c r="E18" s="631">
        <v>1520</v>
      </c>
      <c r="F18" s="630" t="s">
        <v>758</v>
      </c>
      <c r="G18" s="742">
        <v>1</v>
      </c>
      <c r="H18" s="633">
        <v>11339.2</v>
      </c>
      <c r="I18" s="633">
        <f t="shared" si="0"/>
        <v>11421.971425138547</v>
      </c>
      <c r="J18" s="743">
        <v>0</v>
      </c>
      <c r="K18" s="633">
        <v>228</v>
      </c>
      <c r="L18" s="745">
        <v>1</v>
      </c>
      <c r="M18" s="633">
        <v>0</v>
      </c>
      <c r="N18" s="586">
        <f t="shared" si="2"/>
        <v>228</v>
      </c>
      <c r="P18" s="454" t="s">
        <v>793</v>
      </c>
    </row>
    <row r="19" spans="2:16" ht="25">
      <c r="B19" s="813">
        <v>15</v>
      </c>
      <c r="C19" s="630" t="s">
        <v>984</v>
      </c>
      <c r="D19" s="630" t="s">
        <v>1017</v>
      </c>
      <c r="E19" s="631">
        <v>1120</v>
      </c>
      <c r="F19" s="630" t="s">
        <v>758</v>
      </c>
      <c r="G19" s="742">
        <v>1</v>
      </c>
      <c r="H19" s="633">
        <v>8355.2000000000007</v>
      </c>
      <c r="I19" s="633">
        <f t="shared" si="0"/>
        <v>8416.1894711547175</v>
      </c>
      <c r="J19" s="743">
        <v>0</v>
      </c>
      <c r="K19" s="633">
        <v>168</v>
      </c>
      <c r="L19" s="745">
        <v>1</v>
      </c>
      <c r="M19" s="633">
        <v>0</v>
      </c>
      <c r="N19" s="586">
        <f t="shared" si="2"/>
        <v>168</v>
      </c>
      <c r="P19" s="454" t="s">
        <v>793</v>
      </c>
    </row>
    <row r="20" spans="2:16" ht="25">
      <c r="B20" s="813">
        <v>16</v>
      </c>
      <c r="C20" s="630" t="s">
        <v>985</v>
      </c>
      <c r="D20" s="630" t="s">
        <v>1017</v>
      </c>
      <c r="E20" s="631">
        <v>3000</v>
      </c>
      <c r="F20" s="630" t="s">
        <v>758</v>
      </c>
      <c r="G20" s="742">
        <v>1</v>
      </c>
      <c r="H20" s="633">
        <v>22380</v>
      </c>
      <c r="I20" s="633">
        <f t="shared" si="0"/>
        <v>22543.364654878707</v>
      </c>
      <c r="J20" s="743">
        <v>0</v>
      </c>
      <c r="K20" s="633">
        <v>450</v>
      </c>
      <c r="L20" s="745">
        <v>1</v>
      </c>
      <c r="M20" s="633">
        <v>0</v>
      </c>
      <c r="N20" s="586">
        <f t="shared" si="2"/>
        <v>450</v>
      </c>
      <c r="P20" s="454" t="s">
        <v>793</v>
      </c>
    </row>
    <row r="21" spans="2:16">
      <c r="B21" s="813">
        <v>17</v>
      </c>
      <c r="C21" s="630" t="s">
        <v>759</v>
      </c>
      <c r="D21" s="630" t="s">
        <v>601</v>
      </c>
      <c r="E21" s="633">
        <v>0</v>
      </c>
      <c r="F21" s="630" t="s">
        <v>760</v>
      </c>
      <c r="G21" s="630">
        <v>100</v>
      </c>
      <c r="H21" s="633">
        <v>0</v>
      </c>
      <c r="I21" s="633">
        <f t="shared" si="0"/>
        <v>0</v>
      </c>
      <c r="J21" s="743">
        <v>0</v>
      </c>
      <c r="K21" s="633">
        <v>0</v>
      </c>
      <c r="L21" s="630" t="s">
        <v>601</v>
      </c>
      <c r="M21" s="630" t="s">
        <v>601</v>
      </c>
      <c r="N21" s="586">
        <f t="shared" si="2"/>
        <v>0</v>
      </c>
      <c r="P21" s="454" t="s">
        <v>793</v>
      </c>
    </row>
    <row r="22" spans="2:16" ht="25">
      <c r="B22" s="813">
        <v>18</v>
      </c>
      <c r="C22" s="630" t="s">
        <v>763</v>
      </c>
      <c r="D22" s="630" t="s">
        <v>601</v>
      </c>
      <c r="E22" s="631" t="s">
        <v>601</v>
      </c>
      <c r="F22" s="630" t="s">
        <v>758</v>
      </c>
      <c r="G22" s="742">
        <v>1</v>
      </c>
      <c r="H22" s="633">
        <v>0</v>
      </c>
      <c r="I22" s="633">
        <f t="shared" si="0"/>
        <v>0</v>
      </c>
      <c r="J22" s="743">
        <v>0</v>
      </c>
      <c r="K22" s="633" t="s">
        <v>601</v>
      </c>
      <c r="L22" s="745">
        <v>1</v>
      </c>
      <c r="M22" s="633">
        <v>0</v>
      </c>
      <c r="N22" s="586">
        <f t="shared" si="2"/>
        <v>0</v>
      </c>
      <c r="P22" s="454" t="s">
        <v>793</v>
      </c>
    </row>
    <row r="23" spans="2:16">
      <c r="B23" s="813">
        <v>19</v>
      </c>
      <c r="C23" s="973" t="s">
        <v>1306</v>
      </c>
      <c r="D23" s="630" t="s">
        <v>1018</v>
      </c>
      <c r="E23" s="631">
        <v>180</v>
      </c>
      <c r="F23" s="632" t="s">
        <v>597</v>
      </c>
      <c r="G23" s="742">
        <v>1</v>
      </c>
      <c r="H23" s="633">
        <v>30115.810000000005</v>
      </c>
      <c r="I23" s="633">
        <f t="shared" si="0"/>
        <v>30335.642837669475</v>
      </c>
      <c r="J23" s="743">
        <v>0.05</v>
      </c>
      <c r="K23" s="633">
        <f>I23*J23</f>
        <v>1516.7821418834737</v>
      </c>
      <c r="L23" s="633" t="s">
        <v>598</v>
      </c>
      <c r="M23" s="745">
        <v>10</v>
      </c>
      <c r="N23" s="586">
        <f t="shared" si="2"/>
        <v>758.39107094173687</v>
      </c>
      <c r="P23" s="454" t="s">
        <v>793</v>
      </c>
    </row>
    <row r="24" spans="2:16">
      <c r="B24" s="813">
        <v>20</v>
      </c>
      <c r="C24" s="817" t="s">
        <v>986</v>
      </c>
      <c r="D24" s="817" t="s">
        <v>601</v>
      </c>
      <c r="E24" s="818" t="s">
        <v>601</v>
      </c>
      <c r="F24" s="819" t="s">
        <v>764</v>
      </c>
      <c r="G24" s="742">
        <v>0</v>
      </c>
      <c r="H24" s="629">
        <v>0</v>
      </c>
      <c r="I24" s="629">
        <f t="shared" si="0"/>
        <v>0</v>
      </c>
      <c r="J24" s="815">
        <v>0.05</v>
      </c>
      <c r="K24" s="629" t="s">
        <v>601</v>
      </c>
      <c r="L24" s="821"/>
      <c r="M24" s="821"/>
      <c r="N24" s="586">
        <f t="shared" si="2"/>
        <v>0</v>
      </c>
      <c r="P24" s="454" t="s">
        <v>793</v>
      </c>
    </row>
    <row r="25" spans="2:16">
      <c r="B25" s="813">
        <v>21</v>
      </c>
      <c r="C25" s="1138" t="s">
        <v>1307</v>
      </c>
      <c r="D25" s="813" t="s">
        <v>596</v>
      </c>
      <c r="E25" s="814">
        <v>106</v>
      </c>
      <c r="F25" s="813" t="s">
        <v>600</v>
      </c>
      <c r="G25" s="742">
        <v>0.6</v>
      </c>
      <c r="H25" s="629">
        <v>143445.34799999997</v>
      </c>
      <c r="I25" s="629">
        <f t="shared" si="0"/>
        <v>144492.43914253687</v>
      </c>
      <c r="J25" s="815">
        <v>0.05</v>
      </c>
      <c r="K25" s="633">
        <f>I25*J25</f>
        <v>7224.6219571268439</v>
      </c>
      <c r="L25" s="629" t="s">
        <v>598</v>
      </c>
      <c r="M25" s="629" t="s">
        <v>599</v>
      </c>
      <c r="N25" s="586">
        <f t="shared" si="2"/>
        <v>3612.3109785634219</v>
      </c>
      <c r="P25" s="454" t="s">
        <v>793</v>
      </c>
    </row>
    <row r="26" spans="2:16">
      <c r="B26" s="813">
        <v>22</v>
      </c>
      <c r="C26" s="630" t="s">
        <v>987</v>
      </c>
      <c r="D26" s="630" t="s">
        <v>601</v>
      </c>
      <c r="E26" s="631">
        <v>0</v>
      </c>
      <c r="F26" s="632" t="s">
        <v>764</v>
      </c>
      <c r="G26" s="743">
        <v>0</v>
      </c>
      <c r="H26" s="633">
        <v>0</v>
      </c>
      <c r="I26" s="633">
        <f t="shared" si="0"/>
        <v>0</v>
      </c>
      <c r="J26" s="743">
        <v>0.05</v>
      </c>
      <c r="K26" s="629">
        <v>0</v>
      </c>
      <c r="L26" s="633" t="s">
        <v>598</v>
      </c>
      <c r="M26" s="745">
        <v>10</v>
      </c>
      <c r="N26" s="586">
        <f t="shared" si="2"/>
        <v>0</v>
      </c>
      <c r="P26" s="454" t="s">
        <v>793</v>
      </c>
    </row>
    <row r="27" spans="2:16">
      <c r="B27" s="813">
        <v>24</v>
      </c>
      <c r="C27" s="813" t="s">
        <v>1308</v>
      </c>
      <c r="D27" s="813" t="s">
        <v>596</v>
      </c>
      <c r="E27" s="814">
        <v>205</v>
      </c>
      <c r="F27" s="813" t="s">
        <v>600</v>
      </c>
      <c r="G27" s="742">
        <v>0.2</v>
      </c>
      <c r="H27" s="629">
        <v>92472.62999999999</v>
      </c>
      <c r="I27" s="629">
        <f t="shared" si="0"/>
        <v>93147.641585597681</v>
      </c>
      <c r="J27" s="815">
        <v>0.05</v>
      </c>
      <c r="K27" s="633">
        <f>I27*J27</f>
        <v>4657.3820792798842</v>
      </c>
      <c r="L27" s="629" t="s">
        <v>598</v>
      </c>
      <c r="M27" s="629" t="s">
        <v>599</v>
      </c>
      <c r="N27" s="586">
        <f t="shared" si="2"/>
        <v>2328.6910396399421</v>
      </c>
    </row>
    <row r="28" spans="2:16">
      <c r="B28" s="813">
        <v>25</v>
      </c>
      <c r="C28" s="813" t="s">
        <v>1337</v>
      </c>
      <c r="D28" s="813" t="s">
        <v>596</v>
      </c>
      <c r="E28" s="814">
        <v>207</v>
      </c>
      <c r="F28" s="813" t="s">
        <v>600</v>
      </c>
      <c r="G28" s="742">
        <v>0.6</v>
      </c>
      <c r="H28" s="629">
        <v>280124.40599999996</v>
      </c>
      <c r="I28" s="629">
        <f t="shared" si="0"/>
        <v>282169.19719344465</v>
      </c>
      <c r="J28" s="815">
        <v>0.05</v>
      </c>
      <c r="K28" s="633">
        <f>I28*J28</f>
        <v>14108.459859672234</v>
      </c>
      <c r="L28" s="629" t="s">
        <v>598</v>
      </c>
      <c r="M28" s="629" t="s">
        <v>599</v>
      </c>
      <c r="N28" s="586">
        <f t="shared" si="2"/>
        <v>7054.2299298361168</v>
      </c>
      <c r="P28" s="454" t="s">
        <v>793</v>
      </c>
    </row>
    <row r="29" spans="2:16">
      <c r="B29" s="813">
        <v>26</v>
      </c>
      <c r="C29" s="813" t="s">
        <v>1309</v>
      </c>
      <c r="D29" s="813" t="s">
        <v>596</v>
      </c>
      <c r="E29" s="814">
        <v>140</v>
      </c>
      <c r="F29" s="813" t="s">
        <v>600</v>
      </c>
      <c r="G29" s="742">
        <v>0.4</v>
      </c>
      <c r="H29" s="629">
        <v>126304.07999999999</v>
      </c>
      <c r="I29" s="629">
        <f t="shared" si="0"/>
        <v>127226.04704374318</v>
      </c>
      <c r="J29" s="815">
        <v>0.05</v>
      </c>
      <c r="K29" s="633">
        <f>I29*J29</f>
        <v>6361.3023521871592</v>
      </c>
      <c r="L29" s="629" t="s">
        <v>598</v>
      </c>
      <c r="M29" s="629" t="s">
        <v>599</v>
      </c>
      <c r="N29" s="586">
        <f t="shared" si="2"/>
        <v>3180.6511760935796</v>
      </c>
      <c r="P29" s="454" t="s">
        <v>793</v>
      </c>
    </row>
    <row r="30" spans="2:16">
      <c r="B30" s="813">
        <v>27</v>
      </c>
      <c r="C30" s="813" t="s">
        <v>1338</v>
      </c>
      <c r="D30" s="813" t="s">
        <v>596</v>
      </c>
      <c r="E30" s="814">
        <v>72</v>
      </c>
      <c r="F30" s="813" t="s">
        <v>600</v>
      </c>
      <c r="G30" s="743">
        <v>0.6</v>
      </c>
      <c r="H30" s="629">
        <v>97434.575999999986</v>
      </c>
      <c r="I30" s="629">
        <f t="shared" si="0"/>
        <v>98145.80771945903</v>
      </c>
      <c r="J30" s="815">
        <v>0.05</v>
      </c>
      <c r="K30" s="633">
        <f>I30*J30</f>
        <v>4907.2903859729513</v>
      </c>
      <c r="L30" s="629" t="s">
        <v>598</v>
      </c>
      <c r="M30" s="629" t="s">
        <v>599</v>
      </c>
      <c r="N30" s="586">
        <f t="shared" si="2"/>
        <v>2453.6451929864756</v>
      </c>
      <c r="P30" s="454" t="s">
        <v>793</v>
      </c>
    </row>
    <row r="31" spans="2:16">
      <c r="B31" s="813">
        <v>28</v>
      </c>
      <c r="C31" s="813" t="s">
        <v>1339</v>
      </c>
      <c r="D31" s="813" t="s">
        <v>596</v>
      </c>
      <c r="E31" s="814">
        <v>72</v>
      </c>
      <c r="F31" s="813" t="s">
        <v>600</v>
      </c>
      <c r="G31" s="743">
        <v>0.6</v>
      </c>
      <c r="H31" s="629">
        <v>97434.575999999986</v>
      </c>
      <c r="I31" s="629">
        <f t="shared" si="0"/>
        <v>98145.80771945903</v>
      </c>
      <c r="J31" s="815">
        <v>0.05</v>
      </c>
      <c r="K31" s="633">
        <f>I31*J31</f>
        <v>4907.2903859729513</v>
      </c>
      <c r="L31" s="629" t="s">
        <v>598</v>
      </c>
      <c r="M31" s="629" t="s">
        <v>599</v>
      </c>
      <c r="N31" s="586">
        <f t="shared" si="2"/>
        <v>2453.6451929864756</v>
      </c>
      <c r="P31" s="454" t="s">
        <v>793</v>
      </c>
    </row>
    <row r="32" spans="2:16">
      <c r="B32" s="813">
        <v>29</v>
      </c>
      <c r="C32" s="813" t="s">
        <v>988</v>
      </c>
      <c r="D32" s="813" t="s">
        <v>601</v>
      </c>
      <c r="E32" s="814">
        <v>0</v>
      </c>
      <c r="F32" s="813" t="s">
        <v>764</v>
      </c>
      <c r="G32" s="743">
        <v>0</v>
      </c>
      <c r="H32" s="629">
        <v>0</v>
      </c>
      <c r="I32" s="629">
        <f t="shared" si="0"/>
        <v>0</v>
      </c>
      <c r="J32" s="815">
        <v>0.05</v>
      </c>
      <c r="K32" s="629">
        <v>0</v>
      </c>
      <c r="L32" s="629" t="s">
        <v>598</v>
      </c>
      <c r="M32" s="629" t="s">
        <v>599</v>
      </c>
      <c r="N32" s="586">
        <f t="shared" si="2"/>
        <v>0</v>
      </c>
      <c r="P32" s="454" t="s">
        <v>793</v>
      </c>
    </row>
    <row r="33" spans="2:16">
      <c r="B33" s="813">
        <v>30</v>
      </c>
      <c r="C33" s="813" t="s">
        <v>989</v>
      </c>
      <c r="D33" s="813" t="s">
        <v>601</v>
      </c>
      <c r="E33" s="814">
        <v>0</v>
      </c>
      <c r="F33" s="813" t="s">
        <v>764</v>
      </c>
      <c r="G33" s="743">
        <v>0</v>
      </c>
      <c r="H33" s="629">
        <v>0</v>
      </c>
      <c r="I33" s="629">
        <f t="shared" si="0"/>
        <v>0</v>
      </c>
      <c r="J33" s="815">
        <v>0.05</v>
      </c>
      <c r="K33" s="629">
        <v>0</v>
      </c>
      <c r="L33" s="629" t="s">
        <v>598</v>
      </c>
      <c r="M33" s="629" t="s">
        <v>599</v>
      </c>
      <c r="N33" s="586">
        <f t="shared" si="2"/>
        <v>0</v>
      </c>
      <c r="P33" s="454" t="s">
        <v>793</v>
      </c>
    </row>
    <row r="34" spans="2:16">
      <c r="B34" s="813">
        <v>31</v>
      </c>
      <c r="C34" s="813" t="s">
        <v>990</v>
      </c>
      <c r="D34" s="813" t="s">
        <v>601</v>
      </c>
      <c r="E34" s="814">
        <v>0</v>
      </c>
      <c r="F34" s="813" t="s">
        <v>764</v>
      </c>
      <c r="G34" s="743">
        <v>0</v>
      </c>
      <c r="H34" s="629">
        <v>0</v>
      </c>
      <c r="I34" s="629">
        <f t="shared" si="0"/>
        <v>0</v>
      </c>
      <c r="J34" s="815">
        <v>0.05</v>
      </c>
      <c r="K34" s="629">
        <v>0</v>
      </c>
      <c r="L34" s="629" t="s">
        <v>598</v>
      </c>
      <c r="M34" s="629" t="s">
        <v>599</v>
      </c>
      <c r="N34" s="586">
        <f t="shared" si="2"/>
        <v>0</v>
      </c>
      <c r="P34" s="454" t="s">
        <v>793</v>
      </c>
    </row>
    <row r="35" spans="2:16">
      <c r="B35" s="813">
        <v>32</v>
      </c>
      <c r="C35" s="813" t="s">
        <v>991</v>
      </c>
      <c r="D35" s="813" t="s">
        <v>601</v>
      </c>
      <c r="E35" s="814">
        <v>0</v>
      </c>
      <c r="F35" s="813" t="s">
        <v>764</v>
      </c>
      <c r="G35" s="743">
        <v>0</v>
      </c>
      <c r="H35" s="629">
        <v>0</v>
      </c>
      <c r="I35" s="629">
        <f t="shared" si="0"/>
        <v>0</v>
      </c>
      <c r="J35" s="815">
        <v>0.05</v>
      </c>
      <c r="K35" s="629">
        <v>0</v>
      </c>
      <c r="L35" s="629" t="s">
        <v>598</v>
      </c>
      <c r="M35" s="629" t="s">
        <v>599</v>
      </c>
      <c r="N35" s="586">
        <f t="shared" si="2"/>
        <v>0</v>
      </c>
      <c r="P35" s="454" t="s">
        <v>793</v>
      </c>
    </row>
    <row r="36" spans="2:16">
      <c r="B36" s="813">
        <v>33</v>
      </c>
      <c r="C36" s="630" t="s">
        <v>761</v>
      </c>
      <c r="D36" s="630" t="s">
        <v>992</v>
      </c>
      <c r="E36" s="631">
        <v>270</v>
      </c>
      <c r="F36" s="630" t="s">
        <v>1019</v>
      </c>
      <c r="G36" s="742">
        <v>1</v>
      </c>
      <c r="H36" s="932"/>
      <c r="I36" s="629">
        <f t="shared" si="0"/>
        <v>0</v>
      </c>
      <c r="J36" s="743">
        <v>0.05</v>
      </c>
      <c r="K36" s="629">
        <v>0</v>
      </c>
      <c r="L36" s="745">
        <v>0</v>
      </c>
      <c r="M36" s="633" t="s">
        <v>599</v>
      </c>
      <c r="N36" s="586">
        <f t="shared" si="2"/>
        <v>0</v>
      </c>
      <c r="O36" s="454" t="s">
        <v>766</v>
      </c>
      <c r="P36" s="454" t="s">
        <v>793</v>
      </c>
    </row>
    <row r="37" spans="2:16">
      <c r="B37" s="813">
        <v>33</v>
      </c>
      <c r="C37" s="630" t="s">
        <v>761</v>
      </c>
      <c r="D37" s="630" t="s">
        <v>1020</v>
      </c>
      <c r="E37" s="631">
        <v>270</v>
      </c>
      <c r="F37" s="630" t="s">
        <v>597</v>
      </c>
      <c r="G37" s="742">
        <v>1</v>
      </c>
      <c r="H37" s="932"/>
      <c r="I37" s="629">
        <f t="shared" si="0"/>
        <v>0</v>
      </c>
      <c r="J37" s="815">
        <v>0.05</v>
      </c>
      <c r="K37" s="629">
        <v>35821.575000000004</v>
      </c>
      <c r="L37" s="745">
        <v>2</v>
      </c>
      <c r="M37" s="633" t="s">
        <v>599</v>
      </c>
      <c r="N37" s="586">
        <f t="shared" si="2"/>
        <v>17910.787500000002</v>
      </c>
      <c r="P37" s="454" t="s">
        <v>793</v>
      </c>
    </row>
    <row r="38" spans="2:16">
      <c r="B38" s="813">
        <v>34</v>
      </c>
      <c r="C38" s="630" t="s">
        <v>765</v>
      </c>
      <c r="D38" s="630" t="s">
        <v>992</v>
      </c>
      <c r="E38" s="631">
        <v>425</v>
      </c>
      <c r="F38" s="630" t="s">
        <v>1021</v>
      </c>
      <c r="G38" s="742">
        <v>1</v>
      </c>
      <c r="H38" s="932"/>
      <c r="I38" s="629">
        <f t="shared" si="0"/>
        <v>0</v>
      </c>
      <c r="J38" s="743">
        <v>0.05</v>
      </c>
      <c r="K38" s="745">
        <v>0</v>
      </c>
      <c r="L38" s="745">
        <v>0</v>
      </c>
      <c r="M38" s="633" t="s">
        <v>599</v>
      </c>
      <c r="N38" s="586">
        <f t="shared" si="2"/>
        <v>0</v>
      </c>
      <c r="O38" s="454" t="s">
        <v>766</v>
      </c>
    </row>
    <row r="39" spans="2:16">
      <c r="B39" s="813">
        <v>34</v>
      </c>
      <c r="C39" s="630" t="s">
        <v>765</v>
      </c>
      <c r="D39" s="630" t="s">
        <v>1020</v>
      </c>
      <c r="E39" s="631">
        <v>425</v>
      </c>
      <c r="F39" s="630" t="s">
        <v>597</v>
      </c>
      <c r="G39" s="742">
        <v>1</v>
      </c>
      <c r="H39" s="932"/>
      <c r="I39" s="629">
        <f t="shared" si="0"/>
        <v>0</v>
      </c>
      <c r="J39" s="815">
        <v>0.05</v>
      </c>
      <c r="K39" s="629">
        <v>56385.8125</v>
      </c>
      <c r="L39" s="745">
        <v>2</v>
      </c>
      <c r="M39" s="633" t="s">
        <v>599</v>
      </c>
      <c r="N39" s="586">
        <f t="shared" si="2"/>
        <v>28192.90625</v>
      </c>
      <c r="P39" s="931" t="s">
        <v>793</v>
      </c>
    </row>
    <row r="40" spans="2:16">
      <c r="B40" s="813">
        <v>35</v>
      </c>
      <c r="C40" s="630" t="s">
        <v>993</v>
      </c>
      <c r="D40" s="630" t="s">
        <v>992</v>
      </c>
      <c r="E40" s="631">
        <v>282</v>
      </c>
      <c r="F40" s="630" t="s">
        <v>1021</v>
      </c>
      <c r="G40" s="742">
        <v>1</v>
      </c>
      <c r="H40" s="932"/>
      <c r="I40" s="629">
        <f t="shared" si="0"/>
        <v>0</v>
      </c>
      <c r="J40" s="743">
        <v>0.05</v>
      </c>
      <c r="K40" s="629">
        <v>0</v>
      </c>
      <c r="L40" s="745">
        <v>0</v>
      </c>
      <c r="M40" s="633" t="s">
        <v>599</v>
      </c>
      <c r="N40" s="586">
        <f t="shared" si="2"/>
        <v>0</v>
      </c>
      <c r="O40" s="454" t="s">
        <v>766</v>
      </c>
      <c r="P40" s="454" t="s">
        <v>793</v>
      </c>
    </row>
    <row r="41" spans="2:16">
      <c r="B41" s="813">
        <v>35</v>
      </c>
      <c r="C41" s="630" t="s">
        <v>993</v>
      </c>
      <c r="D41" s="630" t="s">
        <v>1020</v>
      </c>
      <c r="E41" s="631">
        <v>282</v>
      </c>
      <c r="F41" s="630" t="s">
        <v>597</v>
      </c>
      <c r="G41" s="742">
        <v>1</v>
      </c>
      <c r="H41" s="932"/>
      <c r="I41" s="629">
        <f t="shared" si="0"/>
        <v>0</v>
      </c>
      <c r="J41" s="743">
        <v>0.05</v>
      </c>
      <c r="K41" s="633">
        <v>17751.617999999999</v>
      </c>
      <c r="L41" s="745" t="s">
        <v>598</v>
      </c>
      <c r="M41" s="633" t="s">
        <v>599</v>
      </c>
      <c r="N41" s="586">
        <f t="shared" si="2"/>
        <v>8875.8089999999993</v>
      </c>
      <c r="P41" s="454" t="s">
        <v>793</v>
      </c>
    </row>
    <row r="42" spans="2:16">
      <c r="B42" s="822">
        <v>36</v>
      </c>
      <c r="C42" s="632" t="s">
        <v>994</v>
      </c>
      <c r="D42" s="813" t="s">
        <v>601</v>
      </c>
      <c r="E42" s="814">
        <v>0</v>
      </c>
      <c r="F42" s="813" t="s">
        <v>764</v>
      </c>
      <c r="G42" s="743">
        <v>0</v>
      </c>
      <c r="H42" s="629">
        <v>0</v>
      </c>
      <c r="I42" s="629">
        <f t="shared" si="0"/>
        <v>0</v>
      </c>
      <c r="J42" s="815">
        <v>0.05</v>
      </c>
      <c r="K42" s="629">
        <v>0</v>
      </c>
      <c r="L42" s="629" t="s">
        <v>598</v>
      </c>
      <c r="M42" s="629" t="s">
        <v>599</v>
      </c>
      <c r="N42" s="586">
        <f t="shared" si="2"/>
        <v>0</v>
      </c>
      <c r="P42" s="454" t="s">
        <v>793</v>
      </c>
    </row>
    <row r="43" spans="2:16">
      <c r="B43" s="813">
        <v>37</v>
      </c>
      <c r="C43" s="813" t="s">
        <v>995</v>
      </c>
      <c r="D43" s="813" t="s">
        <v>601</v>
      </c>
      <c r="E43" s="814">
        <v>0</v>
      </c>
      <c r="F43" s="813" t="s">
        <v>764</v>
      </c>
      <c r="G43" s="743">
        <v>0</v>
      </c>
      <c r="H43" s="629">
        <v>0</v>
      </c>
      <c r="I43" s="629">
        <f t="shared" si="0"/>
        <v>0</v>
      </c>
      <c r="J43" s="815">
        <v>0.05</v>
      </c>
      <c r="K43" s="629">
        <v>0</v>
      </c>
      <c r="L43" s="629" t="s">
        <v>598</v>
      </c>
      <c r="M43" s="629" t="s">
        <v>599</v>
      </c>
      <c r="N43" s="586">
        <f t="shared" si="2"/>
        <v>0</v>
      </c>
      <c r="P43" s="454" t="s">
        <v>793</v>
      </c>
    </row>
    <row r="44" spans="2:16">
      <c r="B44" s="632">
        <v>44</v>
      </c>
      <c r="C44" s="630" t="s">
        <v>1310</v>
      </c>
      <c r="D44" s="630" t="s">
        <v>1022</v>
      </c>
      <c r="E44" s="631">
        <v>130</v>
      </c>
      <c r="F44" s="632" t="s">
        <v>597</v>
      </c>
      <c r="G44" s="742">
        <v>1</v>
      </c>
      <c r="H44" s="633">
        <v>344948.5</v>
      </c>
      <c r="I44" s="629">
        <f t="shared" si="0"/>
        <v>347466.48001132382</v>
      </c>
      <c r="J44" s="743">
        <v>0.05</v>
      </c>
      <c r="K44" s="633">
        <f>I44*J44</f>
        <v>17373.32400056619</v>
      </c>
      <c r="L44" s="745">
        <v>2</v>
      </c>
      <c r="M44" s="745">
        <v>30</v>
      </c>
      <c r="N44" s="586">
        <f>IFERROR(K44/L44,0)</f>
        <v>8686.662000283095</v>
      </c>
    </row>
    <row r="45" spans="2:16">
      <c r="B45" s="632"/>
      <c r="C45" s="973" t="s">
        <v>1311</v>
      </c>
      <c r="D45" s="623" t="s">
        <v>1022</v>
      </c>
      <c r="E45" s="971">
        <v>80</v>
      </c>
      <c r="F45" s="632" t="s">
        <v>597</v>
      </c>
      <c r="G45" s="972">
        <v>1</v>
      </c>
      <c r="H45" s="633">
        <f>I45/H62*H63</f>
        <v>220736.87319429286</v>
      </c>
      <c r="I45" s="633">
        <v>222348.16019645508</v>
      </c>
      <c r="J45" s="743">
        <v>0.05</v>
      </c>
      <c r="K45" s="633">
        <f>I45*J45</f>
        <v>11117.408009822755</v>
      </c>
      <c r="L45" s="745">
        <v>2</v>
      </c>
      <c r="M45" s="745">
        <v>30</v>
      </c>
      <c r="N45" s="586">
        <f t="shared" si="2"/>
        <v>5558.7040049113775</v>
      </c>
    </row>
    <row r="46" spans="2:16">
      <c r="B46" s="823" t="s">
        <v>791</v>
      </c>
      <c r="C46" s="824" t="s">
        <v>604</v>
      </c>
      <c r="D46" s="824"/>
      <c r="E46" s="825"/>
      <c r="F46" s="824"/>
      <c r="G46" s="751">
        <v>0.05</v>
      </c>
      <c r="H46" s="634">
        <f>(SUM(H6:H45)/(1-$G46))*$G46</f>
        <v>109102.22689443646</v>
      </c>
      <c r="I46" s="629">
        <f>(SUM(I6:I45)/(1-$G46))*$G46</f>
        <v>109898.62759341358</v>
      </c>
      <c r="J46" s="826">
        <v>0</v>
      </c>
      <c r="K46" s="634">
        <f>(SUM(K6:K45)/(1-$G46))*$G46</f>
        <v>11427.977741810921</v>
      </c>
      <c r="L46" s="634">
        <v>0</v>
      </c>
      <c r="M46" s="634">
        <v>0</v>
      </c>
      <c r="N46" s="586">
        <f t="shared" si="2"/>
        <v>0</v>
      </c>
    </row>
    <row r="47" spans="2:16">
      <c r="B47" s="582" t="s">
        <v>605</v>
      </c>
      <c r="C47" s="549" t="s">
        <v>20</v>
      </c>
      <c r="D47" s="547"/>
      <c r="E47" s="547"/>
      <c r="F47" s="547"/>
      <c r="G47" s="547"/>
      <c r="H47" s="583">
        <f>SUM(H6:H46)</f>
        <v>2182044.537888729</v>
      </c>
      <c r="I47" s="583">
        <f>SUM(I6:I46)</f>
        <v>2197972.5518682715</v>
      </c>
      <c r="J47" s="584"/>
      <c r="K47" s="583">
        <f>SUM(K6:K46)</f>
        <v>228559.55483621839</v>
      </c>
      <c r="L47" s="547"/>
      <c r="M47" s="547"/>
      <c r="N47" s="583">
        <f>SUM(N6:N46)</f>
        <v>111755.57717145876</v>
      </c>
      <c r="O47" s="592">
        <f>SUMIF(P6:P46,"T",N6:N46)</f>
        <v>86208.380039986805</v>
      </c>
      <c r="P47" s="801">
        <f>N47-O47</f>
        <v>25547.197131471956</v>
      </c>
    </row>
    <row r="48" spans="2:16">
      <c r="I48" s="585"/>
    </row>
    <row r="49" spans="2:29">
      <c r="I49" s="731"/>
    </row>
    <row r="50" spans="2:29">
      <c r="G50" s="931"/>
      <c r="H50" s="931"/>
    </row>
    <row r="51" spans="2:29" customFormat="1" ht="15.5">
      <c r="B51" s="941" t="s">
        <v>1134</v>
      </c>
      <c r="C51" s="942"/>
      <c r="D51" s="942"/>
      <c r="E51" s="942"/>
      <c r="F51" s="942"/>
      <c r="G51" s="942"/>
      <c r="H51" s="942"/>
      <c r="I51" s="942"/>
      <c r="J51" s="942"/>
      <c r="K51" s="942"/>
      <c r="L51" s="942"/>
      <c r="M51" s="942"/>
      <c r="N51" s="942"/>
      <c r="O51" s="942"/>
      <c r="P51" s="942"/>
      <c r="Q51" s="942"/>
      <c r="R51" s="942"/>
      <c r="S51" s="942"/>
      <c r="T51" s="942"/>
      <c r="U51" s="942"/>
      <c r="V51" s="942"/>
      <c r="W51" s="942"/>
      <c r="X51" s="942"/>
      <c r="Y51" s="942"/>
      <c r="Z51" s="942"/>
      <c r="AA51" s="942"/>
      <c r="AB51" s="942"/>
      <c r="AC51" s="942"/>
    </row>
    <row r="52" spans="2:29" customFormat="1">
      <c r="B52" s="943"/>
      <c r="C52" s="943" t="s">
        <v>1135</v>
      </c>
      <c r="D52" s="944"/>
      <c r="E52" s="945">
        <v>1</v>
      </c>
      <c r="F52" s="945">
        <v>2</v>
      </c>
      <c r="G52" s="945">
        <v>3</v>
      </c>
      <c r="H52" s="945"/>
      <c r="I52" s="945">
        <v>4</v>
      </c>
      <c r="J52" s="945">
        <v>5</v>
      </c>
      <c r="K52" s="945">
        <v>6</v>
      </c>
      <c r="L52" s="945">
        <v>7</v>
      </c>
      <c r="M52" s="945">
        <v>8</v>
      </c>
      <c r="N52" s="945">
        <v>9</v>
      </c>
      <c r="O52" s="945">
        <v>10</v>
      </c>
      <c r="P52" s="945">
        <v>11</v>
      </c>
      <c r="Q52" s="945">
        <v>12</v>
      </c>
      <c r="R52" s="945">
        <v>13</v>
      </c>
      <c r="S52" s="945">
        <v>14</v>
      </c>
      <c r="T52" s="945">
        <v>15</v>
      </c>
      <c r="U52" s="945">
        <v>16</v>
      </c>
      <c r="V52" s="945">
        <v>17</v>
      </c>
      <c r="W52" s="945">
        <v>18</v>
      </c>
      <c r="X52" s="945">
        <v>19</v>
      </c>
      <c r="Y52" s="945">
        <v>20</v>
      </c>
      <c r="Z52" s="945">
        <v>21</v>
      </c>
      <c r="AA52" s="945">
        <v>22</v>
      </c>
      <c r="AB52" s="945">
        <v>23</v>
      </c>
      <c r="AC52" s="945">
        <v>24</v>
      </c>
    </row>
    <row r="53" spans="2:29" customFormat="1" ht="12.5">
      <c r="B53" s="946"/>
      <c r="C53" s="946" t="s">
        <v>1136</v>
      </c>
      <c r="D53" s="947"/>
      <c r="E53" s="948">
        <v>0.02</v>
      </c>
      <c r="F53" s="948">
        <v>0.02</v>
      </c>
      <c r="G53" s="948">
        <v>0.03</v>
      </c>
      <c r="H53" s="948"/>
      <c r="I53" s="948">
        <v>0.03</v>
      </c>
      <c r="J53" s="948">
        <v>0.04</v>
      </c>
      <c r="K53" s="948">
        <v>0.04</v>
      </c>
      <c r="L53" s="948">
        <v>0.04</v>
      </c>
      <c r="M53" s="948">
        <v>0.04</v>
      </c>
      <c r="N53" s="948">
        <v>0.04</v>
      </c>
      <c r="O53" s="948">
        <v>0.04</v>
      </c>
      <c r="P53" s="948">
        <v>0.04</v>
      </c>
      <c r="Q53" s="948">
        <v>0.04</v>
      </c>
      <c r="R53" s="949">
        <v>0.04</v>
      </c>
      <c r="S53" s="949">
        <v>0.04</v>
      </c>
      <c r="T53" s="949">
        <v>0.04</v>
      </c>
      <c r="U53" s="949">
        <v>0.04</v>
      </c>
      <c r="V53" s="949">
        <v>0.05</v>
      </c>
      <c r="W53" s="949">
        <v>0.05</v>
      </c>
      <c r="X53" s="949">
        <v>0.05</v>
      </c>
      <c r="Y53" s="949">
        <v>0.05</v>
      </c>
      <c r="Z53" s="949">
        <v>0.05</v>
      </c>
      <c r="AA53" s="949">
        <v>0.05</v>
      </c>
      <c r="AB53" s="949">
        <v>0.06</v>
      </c>
      <c r="AC53" s="949">
        <v>0.06</v>
      </c>
    </row>
    <row r="54" spans="2:29" customFormat="1" ht="12.5">
      <c r="B54" s="946"/>
      <c r="C54" s="946" t="s">
        <v>1137</v>
      </c>
      <c r="D54" s="947"/>
      <c r="E54" s="950">
        <f>SUM($E$6:$E$46)*E53</f>
        <v>217.86939999999998</v>
      </c>
      <c r="F54" s="950">
        <f t="shared" ref="F54:AC54" si="3">SUM($E$6:$E$46)*F53</f>
        <v>217.86939999999998</v>
      </c>
      <c r="G54" s="950">
        <f t="shared" si="3"/>
        <v>326.80409999999995</v>
      </c>
      <c r="H54" s="950"/>
      <c r="I54" s="950">
        <f t="shared" si="3"/>
        <v>326.80409999999995</v>
      </c>
      <c r="J54" s="950">
        <f t="shared" si="3"/>
        <v>435.73879999999997</v>
      </c>
      <c r="K54" s="950">
        <f t="shared" si="3"/>
        <v>435.73879999999997</v>
      </c>
      <c r="L54" s="950">
        <f t="shared" si="3"/>
        <v>435.73879999999997</v>
      </c>
      <c r="M54" s="950">
        <f t="shared" si="3"/>
        <v>435.73879999999997</v>
      </c>
      <c r="N54" s="950">
        <f t="shared" si="3"/>
        <v>435.73879999999997</v>
      </c>
      <c r="O54" s="950">
        <f t="shared" si="3"/>
        <v>435.73879999999997</v>
      </c>
      <c r="P54" s="950">
        <f t="shared" si="3"/>
        <v>435.73879999999997</v>
      </c>
      <c r="Q54" s="950">
        <f t="shared" si="3"/>
        <v>435.73879999999997</v>
      </c>
      <c r="R54" s="950">
        <f t="shared" si="3"/>
        <v>435.73879999999997</v>
      </c>
      <c r="S54" s="950">
        <f t="shared" si="3"/>
        <v>435.73879999999997</v>
      </c>
      <c r="T54" s="950">
        <f t="shared" si="3"/>
        <v>435.73879999999997</v>
      </c>
      <c r="U54" s="950">
        <f t="shared" si="3"/>
        <v>435.73879999999997</v>
      </c>
      <c r="V54" s="950">
        <f t="shared" si="3"/>
        <v>544.67349999999999</v>
      </c>
      <c r="W54" s="950">
        <f t="shared" si="3"/>
        <v>544.67349999999999</v>
      </c>
      <c r="X54" s="950">
        <f t="shared" si="3"/>
        <v>544.67349999999999</v>
      </c>
      <c r="Y54" s="950">
        <f t="shared" si="3"/>
        <v>544.67349999999999</v>
      </c>
      <c r="Z54" s="950">
        <f t="shared" si="3"/>
        <v>544.67349999999999</v>
      </c>
      <c r="AA54" s="950">
        <f t="shared" si="3"/>
        <v>544.67349999999999</v>
      </c>
      <c r="AB54" s="950">
        <f t="shared" si="3"/>
        <v>653.6081999999999</v>
      </c>
      <c r="AC54" s="950">
        <f t="shared" si="3"/>
        <v>653.6081999999999</v>
      </c>
    </row>
    <row r="55" spans="2:29" customFormat="1" ht="12.5">
      <c r="B55" s="946"/>
      <c r="C55" s="946" t="s">
        <v>1138</v>
      </c>
      <c r="D55" s="951"/>
      <c r="E55" s="952">
        <f>E53*$I$47/1000</f>
        <v>43.959451037365433</v>
      </c>
      <c r="F55" s="952">
        <f>F53*$I$47/1000</f>
        <v>43.959451037365433</v>
      </c>
      <c r="G55" s="952">
        <f>G53*$I$47/1000</f>
        <v>65.939176556048139</v>
      </c>
      <c r="H55" s="952"/>
      <c r="I55" s="952">
        <f t="shared" ref="I55:AC55" si="4">I53*$I$47/1000</f>
        <v>65.939176556048139</v>
      </c>
      <c r="J55" s="952">
        <f t="shared" si="4"/>
        <v>87.918902074730866</v>
      </c>
      <c r="K55" s="952">
        <f t="shared" si="4"/>
        <v>87.918902074730866</v>
      </c>
      <c r="L55" s="952">
        <f t="shared" si="4"/>
        <v>87.918902074730866</v>
      </c>
      <c r="M55" s="952">
        <f t="shared" si="4"/>
        <v>87.918902074730866</v>
      </c>
      <c r="N55" s="952">
        <f t="shared" si="4"/>
        <v>87.918902074730866</v>
      </c>
      <c r="O55" s="952">
        <f t="shared" si="4"/>
        <v>87.918902074730866</v>
      </c>
      <c r="P55" s="952">
        <f t="shared" si="4"/>
        <v>87.918902074730866</v>
      </c>
      <c r="Q55" s="952">
        <f t="shared" si="4"/>
        <v>87.918902074730866</v>
      </c>
      <c r="R55" s="952">
        <f t="shared" si="4"/>
        <v>87.918902074730866</v>
      </c>
      <c r="S55" s="952">
        <f t="shared" si="4"/>
        <v>87.918902074730866</v>
      </c>
      <c r="T55" s="952">
        <f t="shared" si="4"/>
        <v>87.918902074730866</v>
      </c>
      <c r="U55" s="952">
        <f t="shared" si="4"/>
        <v>87.918902074730866</v>
      </c>
      <c r="V55" s="952">
        <f t="shared" si="4"/>
        <v>109.89862759341358</v>
      </c>
      <c r="W55" s="952">
        <f t="shared" si="4"/>
        <v>109.89862759341358</v>
      </c>
      <c r="X55" s="952">
        <f t="shared" si="4"/>
        <v>109.89862759341358</v>
      </c>
      <c r="Y55" s="952">
        <f t="shared" si="4"/>
        <v>109.89862759341358</v>
      </c>
      <c r="Z55" s="952">
        <f t="shared" si="4"/>
        <v>109.89862759341358</v>
      </c>
      <c r="AA55" s="952">
        <f t="shared" si="4"/>
        <v>109.89862759341358</v>
      </c>
      <c r="AB55" s="952">
        <f t="shared" si="4"/>
        <v>131.87835311209628</v>
      </c>
      <c r="AC55" s="952">
        <f t="shared" si="4"/>
        <v>131.87835311209628</v>
      </c>
    </row>
    <row r="56" spans="2:29" customFormat="1">
      <c r="B56" s="953"/>
      <c r="C56" s="953" t="s">
        <v>1139</v>
      </c>
      <c r="D56" s="954"/>
      <c r="E56" s="955">
        <f>E55</f>
        <v>43.959451037365433</v>
      </c>
      <c r="F56" s="955">
        <f>E56+F55</f>
        <v>87.918902074730866</v>
      </c>
      <c r="G56" s="955">
        <f t="shared" ref="G56:AC56" si="5">F56+G55</f>
        <v>153.858078630779</v>
      </c>
      <c r="H56" s="955"/>
      <c r="I56" s="955">
        <f>G56+I55</f>
        <v>219.79725518682716</v>
      </c>
      <c r="J56" s="955">
        <f t="shared" si="5"/>
        <v>307.71615726155801</v>
      </c>
      <c r="K56" s="955">
        <f t="shared" si="5"/>
        <v>395.63505933628886</v>
      </c>
      <c r="L56" s="955">
        <f t="shared" si="5"/>
        <v>483.55396141101971</v>
      </c>
      <c r="M56" s="955">
        <f t="shared" si="5"/>
        <v>571.47286348575062</v>
      </c>
      <c r="N56" s="955">
        <f t="shared" si="5"/>
        <v>659.39176556048153</v>
      </c>
      <c r="O56" s="955">
        <f t="shared" si="5"/>
        <v>747.31066763521244</v>
      </c>
      <c r="P56" s="955">
        <f t="shared" si="5"/>
        <v>835.22956970994335</v>
      </c>
      <c r="Q56" s="955">
        <f t="shared" si="5"/>
        <v>923.14847178467426</v>
      </c>
      <c r="R56" s="955">
        <f t="shared" si="5"/>
        <v>1011.0673738594052</v>
      </c>
      <c r="S56" s="955">
        <f t="shared" si="5"/>
        <v>1098.9862759341361</v>
      </c>
      <c r="T56" s="955">
        <f t="shared" si="5"/>
        <v>1186.9051780088669</v>
      </c>
      <c r="U56" s="955">
        <f t="shared" si="5"/>
        <v>1274.8240800835977</v>
      </c>
      <c r="V56" s="955">
        <f t="shared" si="5"/>
        <v>1384.7227076770112</v>
      </c>
      <c r="W56" s="955">
        <f t="shared" si="5"/>
        <v>1494.6213352704247</v>
      </c>
      <c r="X56" s="955">
        <f t="shared" si="5"/>
        <v>1604.5199628638381</v>
      </c>
      <c r="Y56" s="955">
        <f t="shared" si="5"/>
        <v>1714.4185904572516</v>
      </c>
      <c r="Z56" s="955">
        <f t="shared" si="5"/>
        <v>1824.3172180506651</v>
      </c>
      <c r="AA56" s="955">
        <f t="shared" si="5"/>
        <v>1934.2158456440786</v>
      </c>
      <c r="AB56" s="955">
        <f t="shared" si="5"/>
        <v>2066.094198756175</v>
      </c>
      <c r="AC56" s="955">
        <f t="shared" si="5"/>
        <v>2197.9725518682712</v>
      </c>
    </row>
    <row r="57" spans="2:29" customFormat="1" ht="12.5">
      <c r="Q57" s="948">
        <f>SUM(E53:Q53)</f>
        <v>0.41999999999999993</v>
      </c>
      <c r="AC57" s="948">
        <f>SUM(R53:AC53)</f>
        <v>0.58000000000000007</v>
      </c>
    </row>
    <row r="58" spans="2:29">
      <c r="G58" s="958" t="s">
        <v>19</v>
      </c>
      <c r="H58" s="969"/>
      <c r="I58" s="959">
        <f>SUM(E53:Q53)</f>
        <v>0.41999999999999993</v>
      </c>
      <c r="J58" s="960">
        <f>I58*I47</f>
        <v>923148.47178467386</v>
      </c>
    </row>
    <row r="59" spans="2:29">
      <c r="G59" s="961" t="s">
        <v>18</v>
      </c>
      <c r="H59" s="970"/>
      <c r="I59" s="962">
        <f>1-I58</f>
        <v>0.58000000000000007</v>
      </c>
      <c r="J59" s="963">
        <f>I59*I47</f>
        <v>1274824.0800835977</v>
      </c>
    </row>
    <row r="61" spans="2:29">
      <c r="G61" s="542" t="s">
        <v>464</v>
      </c>
    </row>
    <row r="62" spans="2:29">
      <c r="G62" s="964">
        <v>44531</v>
      </c>
      <c r="H62" s="1134">
        <v>6120.04</v>
      </c>
    </row>
    <row r="63" spans="2:29">
      <c r="G63" s="965">
        <v>44501</v>
      </c>
      <c r="H63" s="966">
        <v>6075.69</v>
      </c>
      <c r="I63" s="967"/>
    </row>
  </sheetData>
  <autoFilter ref="B5:P47" xr:uid="{00000000-0009-0000-0000-00001F000000}"/>
  <pageMargins left="0.511811024" right="0.511811024" top="0.78740157499999996" bottom="0.78740157499999996" header="0.31496062000000002" footer="0.31496062000000002"/>
  <pageSetup paperSize="9" orientation="portrait" r:id="rId1"/>
  <ignoredErrors>
    <ignoredError sqref="L6:M43" numberStoredAsText="1"/>
    <ignoredError sqref="I58" formulaRang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6">
    <tabColor rgb="FFFFFF00"/>
    <outlinePr summaryBelow="0"/>
  </sheetPr>
  <dimension ref="B1:AT75"/>
  <sheetViews>
    <sheetView showGridLines="0" topLeftCell="B1" zoomScaleNormal="100" workbookViewId="0">
      <pane xSplit="2" ySplit="2" topLeftCell="D3" activePane="bottomRight" state="frozen"/>
      <selection activeCell="I71" sqref="I71"/>
      <selection pane="topRight" activeCell="I71" sqref="I71"/>
      <selection pane="bottomLeft" activeCell="I71" sqref="I71"/>
      <selection pane="bottomRight" activeCell="D64" sqref="D64"/>
    </sheetView>
  </sheetViews>
  <sheetFormatPr defaultColWidth="8.453125" defaultRowHeight="13" outlineLevelRow="1"/>
  <cols>
    <col min="1" max="1" width="7.1796875" style="66" customWidth="1"/>
    <col min="2" max="2" width="61" style="66" customWidth="1"/>
    <col min="3" max="4" width="10.81640625" style="81" customWidth="1"/>
    <col min="5" max="45" width="12.81640625" style="66" customWidth="1"/>
    <col min="46" max="16384" width="8.453125" style="66"/>
  </cols>
  <sheetData>
    <row r="1" spans="2:45" ht="21" customHeight="1">
      <c r="B1" s="67"/>
      <c r="C1" s="68"/>
      <c r="D1" s="68"/>
      <c r="E1" s="67"/>
      <c r="F1" s="67"/>
      <c r="G1" s="67"/>
      <c r="H1" s="67"/>
      <c r="I1" s="67"/>
      <c r="J1" s="67"/>
      <c r="K1" s="67"/>
      <c r="L1" s="69" t="str">
        <f>'Premissas macro'!L1</f>
        <v>Valores em moeda constante (R$ 1.000/Dez21)</v>
      </c>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row>
    <row r="2" spans="2:45" s="70" customFormat="1" ht="21" customHeight="1">
      <c r="B2" s="69" t="s">
        <v>279</v>
      </c>
      <c r="C2" s="375" t="s">
        <v>64</v>
      </c>
      <c r="D2" s="71"/>
      <c r="E2" s="72">
        <v>1</v>
      </c>
      <c r="F2" s="72">
        <f t="shared" ref="F2:AR2" si="0">E2+1</f>
        <v>2</v>
      </c>
      <c r="G2" s="72">
        <f t="shared" si="0"/>
        <v>3</v>
      </c>
      <c r="H2" s="72">
        <f t="shared" si="0"/>
        <v>4</v>
      </c>
      <c r="I2" s="72">
        <f t="shared" si="0"/>
        <v>5</v>
      </c>
      <c r="J2" s="72">
        <f t="shared" si="0"/>
        <v>6</v>
      </c>
      <c r="K2" s="72">
        <f t="shared" si="0"/>
        <v>7</v>
      </c>
      <c r="L2" s="72">
        <f t="shared" si="0"/>
        <v>8</v>
      </c>
      <c r="M2" s="72">
        <f t="shared" si="0"/>
        <v>9</v>
      </c>
      <c r="N2" s="72">
        <f t="shared" si="0"/>
        <v>10</v>
      </c>
      <c r="O2" s="72">
        <f t="shared" si="0"/>
        <v>11</v>
      </c>
      <c r="P2" s="72">
        <f t="shared" si="0"/>
        <v>12</v>
      </c>
      <c r="Q2" s="72">
        <f t="shared" si="0"/>
        <v>13</v>
      </c>
      <c r="R2" s="72">
        <f t="shared" si="0"/>
        <v>14</v>
      </c>
      <c r="S2" s="72">
        <f t="shared" si="0"/>
        <v>15</v>
      </c>
      <c r="T2" s="72">
        <f t="shared" si="0"/>
        <v>16</v>
      </c>
      <c r="U2" s="72">
        <f t="shared" si="0"/>
        <v>17</v>
      </c>
      <c r="V2" s="72">
        <f t="shared" si="0"/>
        <v>18</v>
      </c>
      <c r="W2" s="72">
        <f t="shared" si="0"/>
        <v>19</v>
      </c>
      <c r="X2" s="72">
        <f t="shared" si="0"/>
        <v>20</v>
      </c>
      <c r="Y2" s="72">
        <f t="shared" si="0"/>
        <v>21</v>
      </c>
      <c r="Z2" s="72">
        <f t="shared" si="0"/>
        <v>22</v>
      </c>
      <c r="AA2" s="72">
        <f t="shared" si="0"/>
        <v>23</v>
      </c>
      <c r="AB2" s="72">
        <f t="shared" si="0"/>
        <v>24</v>
      </c>
      <c r="AC2" s="72">
        <f t="shared" si="0"/>
        <v>25</v>
      </c>
      <c r="AD2" s="72">
        <f t="shared" si="0"/>
        <v>26</v>
      </c>
      <c r="AE2" s="72">
        <f t="shared" si="0"/>
        <v>27</v>
      </c>
      <c r="AF2" s="72">
        <f t="shared" si="0"/>
        <v>28</v>
      </c>
      <c r="AG2" s="72">
        <f t="shared" si="0"/>
        <v>29</v>
      </c>
      <c r="AH2" s="72">
        <f t="shared" si="0"/>
        <v>30</v>
      </c>
      <c r="AI2" s="72">
        <f t="shared" si="0"/>
        <v>31</v>
      </c>
      <c r="AJ2" s="72">
        <f t="shared" si="0"/>
        <v>32</v>
      </c>
      <c r="AK2" s="72">
        <f t="shared" si="0"/>
        <v>33</v>
      </c>
      <c r="AL2" s="72">
        <f t="shared" si="0"/>
        <v>34</v>
      </c>
      <c r="AM2" s="72">
        <f t="shared" si="0"/>
        <v>35</v>
      </c>
      <c r="AN2" s="72">
        <f t="shared" si="0"/>
        <v>36</v>
      </c>
      <c r="AO2" s="72">
        <f t="shared" si="0"/>
        <v>37</v>
      </c>
      <c r="AP2" s="72">
        <f t="shared" si="0"/>
        <v>38</v>
      </c>
      <c r="AQ2" s="72">
        <f t="shared" si="0"/>
        <v>39</v>
      </c>
      <c r="AR2" s="72">
        <f t="shared" si="0"/>
        <v>40</v>
      </c>
      <c r="AS2" s="72" t="s">
        <v>20</v>
      </c>
    </row>
    <row r="3" spans="2:45">
      <c r="B3" s="70"/>
    </row>
    <row r="4" spans="2:45">
      <c r="B4" s="272" t="s">
        <v>82</v>
      </c>
      <c r="C4" s="128"/>
      <c r="D4" s="424"/>
      <c r="E4" s="425">
        <f>'Premissas macro'!E16</f>
        <v>35</v>
      </c>
      <c r="F4" s="425">
        <f>'Premissas macro'!F16</f>
        <v>34</v>
      </c>
      <c r="G4" s="425">
        <f>'Premissas macro'!G16</f>
        <v>33</v>
      </c>
      <c r="H4" s="425">
        <f>'Premissas macro'!H16</f>
        <v>32</v>
      </c>
      <c r="I4" s="425">
        <f>'Premissas macro'!I16</f>
        <v>31</v>
      </c>
      <c r="J4" s="425">
        <f>'Premissas macro'!J16</f>
        <v>30</v>
      </c>
      <c r="K4" s="425">
        <f>'Premissas macro'!K16</f>
        <v>29</v>
      </c>
      <c r="L4" s="425">
        <f>'Premissas macro'!L16</f>
        <v>28</v>
      </c>
      <c r="M4" s="425">
        <f>'Premissas macro'!M16</f>
        <v>27</v>
      </c>
      <c r="N4" s="425">
        <f>'Premissas macro'!N16</f>
        <v>26</v>
      </c>
      <c r="O4" s="425">
        <f>'Premissas macro'!O16</f>
        <v>25</v>
      </c>
      <c r="P4" s="425">
        <f>'Premissas macro'!P16</f>
        <v>24</v>
      </c>
      <c r="Q4" s="425">
        <f>'Premissas macro'!Q16</f>
        <v>23</v>
      </c>
      <c r="R4" s="425">
        <f>'Premissas macro'!R16</f>
        <v>22</v>
      </c>
      <c r="S4" s="425">
        <f>'Premissas macro'!S16</f>
        <v>21</v>
      </c>
      <c r="T4" s="425">
        <f>'Premissas macro'!T16</f>
        <v>20</v>
      </c>
      <c r="U4" s="425">
        <f>'Premissas macro'!U16</f>
        <v>19</v>
      </c>
      <c r="V4" s="425">
        <f>'Premissas macro'!V16</f>
        <v>18</v>
      </c>
      <c r="W4" s="425">
        <f>'Premissas macro'!W16</f>
        <v>17</v>
      </c>
      <c r="X4" s="425">
        <f>'Premissas macro'!X16</f>
        <v>16</v>
      </c>
      <c r="Y4" s="425">
        <f>'Premissas macro'!Y16</f>
        <v>15</v>
      </c>
      <c r="Z4" s="425">
        <f>'Premissas macro'!Z16</f>
        <v>14</v>
      </c>
      <c r="AA4" s="425">
        <f>'Premissas macro'!AA16</f>
        <v>13</v>
      </c>
      <c r="AB4" s="425">
        <f>'Premissas macro'!AB16</f>
        <v>12</v>
      </c>
      <c r="AC4" s="425">
        <f>'Premissas macro'!AC16</f>
        <v>11</v>
      </c>
      <c r="AD4" s="425">
        <f>'Premissas macro'!AD16</f>
        <v>10</v>
      </c>
      <c r="AE4" s="425">
        <f>'Premissas macro'!AE16</f>
        <v>9</v>
      </c>
      <c r="AF4" s="425">
        <f>'Premissas macro'!AF16</f>
        <v>8</v>
      </c>
      <c r="AG4" s="425">
        <f>'Premissas macro'!AG16</f>
        <v>7</v>
      </c>
      <c r="AH4" s="425">
        <f>'Premissas macro'!AH16</f>
        <v>6</v>
      </c>
      <c r="AI4" s="425">
        <f>'Premissas macro'!AI16</f>
        <v>5</v>
      </c>
      <c r="AJ4" s="425">
        <f>'Premissas macro'!AJ16</f>
        <v>4</v>
      </c>
      <c r="AK4" s="425">
        <f>'Premissas macro'!AK16</f>
        <v>3</v>
      </c>
      <c r="AL4" s="425">
        <f>'Premissas macro'!AL16</f>
        <v>2</v>
      </c>
      <c r="AM4" s="425">
        <f>'Premissas macro'!AM16</f>
        <v>1</v>
      </c>
      <c r="AN4" s="425" t="str">
        <f>'Premissas macro'!AN16</f>
        <v/>
      </c>
      <c r="AO4" s="425" t="str">
        <f>'Premissas macro'!AO16</f>
        <v/>
      </c>
      <c r="AP4" s="425" t="str">
        <f>'Premissas macro'!AP16</f>
        <v/>
      </c>
      <c r="AQ4" s="425" t="str">
        <f>'Premissas macro'!AQ16</f>
        <v/>
      </c>
      <c r="AR4" s="426" t="str">
        <f>'Premissas macro'!AR16</f>
        <v/>
      </c>
    </row>
    <row r="5" spans="2:45">
      <c r="B5" s="147" t="s">
        <v>234</v>
      </c>
      <c r="C5" s="148"/>
      <c r="D5" s="430"/>
      <c r="E5" s="431">
        <f>'Premissas macro'!E17</f>
        <v>1</v>
      </c>
      <c r="F5" s="431">
        <f>'Premissas macro'!F17</f>
        <v>1</v>
      </c>
      <c r="G5" s="431">
        <f>'Premissas macro'!G17</f>
        <v>1</v>
      </c>
      <c r="H5" s="431">
        <f>'Premissas macro'!H17</f>
        <v>1</v>
      </c>
      <c r="I5" s="431">
        <f>'Premissas macro'!I17</f>
        <v>1</v>
      </c>
      <c r="J5" s="431">
        <f>'Premissas macro'!J17</f>
        <v>1</v>
      </c>
      <c r="K5" s="431">
        <f>'Premissas macro'!K17</f>
        <v>1</v>
      </c>
      <c r="L5" s="431">
        <f>'Premissas macro'!L17</f>
        <v>1</v>
      </c>
      <c r="M5" s="431">
        <f>'Premissas macro'!M17</f>
        <v>1</v>
      </c>
      <c r="N5" s="431">
        <f>'Premissas macro'!N17</f>
        <v>1</v>
      </c>
      <c r="O5" s="431">
        <f>'Premissas macro'!O17</f>
        <v>1</v>
      </c>
      <c r="P5" s="431">
        <f>'Premissas macro'!P17</f>
        <v>1</v>
      </c>
      <c r="Q5" s="431">
        <f>'Premissas macro'!Q17</f>
        <v>1</v>
      </c>
      <c r="R5" s="431">
        <f>'Premissas macro'!R17</f>
        <v>1</v>
      </c>
      <c r="S5" s="431">
        <f>'Premissas macro'!S17</f>
        <v>1</v>
      </c>
      <c r="T5" s="431">
        <f>'Premissas macro'!T17</f>
        <v>1</v>
      </c>
      <c r="U5" s="431">
        <f>'Premissas macro'!U17</f>
        <v>1</v>
      </c>
      <c r="V5" s="431">
        <f>'Premissas macro'!V17</f>
        <v>1</v>
      </c>
      <c r="W5" s="431">
        <f>'Premissas macro'!W17</f>
        <v>1</v>
      </c>
      <c r="X5" s="431">
        <f>'Premissas macro'!X17</f>
        <v>1</v>
      </c>
      <c r="Y5" s="431">
        <f>'Premissas macro'!Y17</f>
        <v>1</v>
      </c>
      <c r="Z5" s="431">
        <f>'Premissas macro'!Z17</f>
        <v>1</v>
      </c>
      <c r="AA5" s="431">
        <f>'Premissas macro'!AA17</f>
        <v>1</v>
      </c>
      <c r="AB5" s="431">
        <f>'Premissas macro'!AB17</f>
        <v>1</v>
      </c>
      <c r="AC5" s="431">
        <f>'Premissas macro'!AC17</f>
        <v>1</v>
      </c>
      <c r="AD5" s="431">
        <f>'Premissas macro'!AD17</f>
        <v>1</v>
      </c>
      <c r="AE5" s="431">
        <f>'Premissas macro'!AE17</f>
        <v>1</v>
      </c>
      <c r="AF5" s="431">
        <f>'Premissas macro'!AF17</f>
        <v>1</v>
      </c>
      <c r="AG5" s="431">
        <f>'Premissas macro'!AG17</f>
        <v>1</v>
      </c>
      <c r="AH5" s="431">
        <f>'Premissas macro'!AH17</f>
        <v>1</v>
      </c>
      <c r="AI5" s="431">
        <f>'Premissas macro'!AI17</f>
        <v>1</v>
      </c>
      <c r="AJ5" s="431">
        <f>'Premissas macro'!AJ17</f>
        <v>1</v>
      </c>
      <c r="AK5" s="431">
        <f>'Premissas macro'!AK17</f>
        <v>1</v>
      </c>
      <c r="AL5" s="431">
        <f>'Premissas macro'!AL17</f>
        <v>1</v>
      </c>
      <c r="AM5" s="431">
        <f>'Premissas macro'!AM17</f>
        <v>1</v>
      </c>
      <c r="AN5" s="431">
        <f>'Premissas macro'!AN17</f>
        <v>0</v>
      </c>
      <c r="AO5" s="431">
        <f>'Premissas macro'!AO17</f>
        <v>0</v>
      </c>
      <c r="AP5" s="431">
        <f>'Premissas macro'!AP17</f>
        <v>0</v>
      </c>
      <c r="AQ5" s="431">
        <f>'Premissas macro'!AQ17</f>
        <v>0</v>
      </c>
      <c r="AR5" s="432">
        <f>'Premissas macro'!AR17</f>
        <v>0</v>
      </c>
    </row>
    <row r="6" spans="2:45">
      <c r="B6" s="70"/>
      <c r="E6" s="158"/>
    </row>
    <row r="7" spans="2:45" ht="18" customHeight="1" collapsed="1">
      <c r="B7" s="376" t="s">
        <v>925</v>
      </c>
      <c r="C7" s="188"/>
      <c r="D7" s="189"/>
      <c r="E7" s="190">
        <f t="shared" ref="E7:AR7" si="1">SUM(E8:E18)</f>
        <v>923.14847178467392</v>
      </c>
      <c r="F7" s="190">
        <f t="shared" si="1"/>
        <v>1274.8240800835977</v>
      </c>
      <c r="G7" s="190">
        <f t="shared" si="1"/>
        <v>0</v>
      </c>
      <c r="H7" s="190">
        <f t="shared" si="1"/>
        <v>0</v>
      </c>
      <c r="I7" s="190">
        <f t="shared" si="1"/>
        <v>0</v>
      </c>
      <c r="J7" s="190">
        <f t="shared" si="1"/>
        <v>0</v>
      </c>
      <c r="K7" s="190">
        <f t="shared" si="1"/>
        <v>0</v>
      </c>
      <c r="L7" s="190">
        <f t="shared" si="1"/>
        <v>0</v>
      </c>
      <c r="M7" s="190">
        <f t="shared" si="1"/>
        <v>0</v>
      </c>
      <c r="N7" s="190">
        <f t="shared" si="1"/>
        <v>0</v>
      </c>
      <c r="O7" s="190">
        <f t="shared" si="1"/>
        <v>0</v>
      </c>
      <c r="P7" s="190">
        <f t="shared" si="1"/>
        <v>0</v>
      </c>
      <c r="Q7" s="190">
        <f t="shared" si="1"/>
        <v>0</v>
      </c>
      <c r="R7" s="190">
        <f t="shared" si="1"/>
        <v>0</v>
      </c>
      <c r="S7" s="190">
        <f t="shared" si="1"/>
        <v>0</v>
      </c>
      <c r="T7" s="190">
        <f t="shared" si="1"/>
        <v>0</v>
      </c>
      <c r="U7" s="190">
        <f t="shared" si="1"/>
        <v>0</v>
      </c>
      <c r="V7" s="190">
        <f t="shared" si="1"/>
        <v>0</v>
      </c>
      <c r="W7" s="190">
        <f t="shared" si="1"/>
        <v>0</v>
      </c>
      <c r="X7" s="190">
        <f t="shared" si="1"/>
        <v>0</v>
      </c>
      <c r="Y7" s="190">
        <f t="shared" si="1"/>
        <v>0</v>
      </c>
      <c r="Z7" s="190">
        <f t="shared" si="1"/>
        <v>0</v>
      </c>
      <c r="AA7" s="190">
        <f t="shared" si="1"/>
        <v>0</v>
      </c>
      <c r="AB7" s="190">
        <f t="shared" si="1"/>
        <v>0</v>
      </c>
      <c r="AC7" s="190">
        <f t="shared" si="1"/>
        <v>0</v>
      </c>
      <c r="AD7" s="190">
        <f t="shared" si="1"/>
        <v>0</v>
      </c>
      <c r="AE7" s="190">
        <f t="shared" si="1"/>
        <v>0</v>
      </c>
      <c r="AF7" s="190">
        <f t="shared" si="1"/>
        <v>0</v>
      </c>
      <c r="AG7" s="190">
        <f t="shared" si="1"/>
        <v>0</v>
      </c>
      <c r="AH7" s="190">
        <f t="shared" si="1"/>
        <v>0</v>
      </c>
      <c r="AI7" s="190">
        <f t="shared" si="1"/>
        <v>0</v>
      </c>
      <c r="AJ7" s="190">
        <f t="shared" si="1"/>
        <v>0</v>
      </c>
      <c r="AK7" s="190">
        <f t="shared" si="1"/>
        <v>0</v>
      </c>
      <c r="AL7" s="190">
        <f t="shared" si="1"/>
        <v>0</v>
      </c>
      <c r="AM7" s="190">
        <f t="shared" si="1"/>
        <v>0</v>
      </c>
      <c r="AN7" s="190">
        <f t="shared" si="1"/>
        <v>0</v>
      </c>
      <c r="AO7" s="190">
        <f t="shared" si="1"/>
        <v>0</v>
      </c>
      <c r="AP7" s="190">
        <f t="shared" si="1"/>
        <v>0</v>
      </c>
      <c r="AQ7" s="190">
        <f t="shared" si="1"/>
        <v>0</v>
      </c>
      <c r="AR7" s="190">
        <f t="shared" si="1"/>
        <v>0</v>
      </c>
      <c r="AS7" s="190">
        <f t="shared" ref="AS7:AS33" si="2">SUM(E7:AR7)</f>
        <v>2197.9725518682717</v>
      </c>
    </row>
    <row r="8" spans="2:45" s="377" customFormat="1" hidden="1" outlineLevel="1">
      <c r="B8" s="378" t="s">
        <v>1001</v>
      </c>
      <c r="C8" s="379">
        <v>25</v>
      </c>
      <c r="D8" s="380"/>
      <c r="E8" s="207">
        <f>'Invest infraestrutura'!J58/1000*(1+Controle!$N$20)</f>
        <v>923.14847178467392</v>
      </c>
      <c r="F8" s="207">
        <f>'Invest infraestrutura'!J59/1000*(1+Controle!$N$20)</f>
        <v>1274.8240800835977</v>
      </c>
      <c r="G8" s="207">
        <v>0</v>
      </c>
      <c r="H8" s="207">
        <v>0</v>
      </c>
      <c r="I8" s="207">
        <v>0</v>
      </c>
      <c r="J8" s="207">
        <v>0</v>
      </c>
      <c r="K8" s="207">
        <v>0</v>
      </c>
      <c r="L8" s="207">
        <v>0</v>
      </c>
      <c r="M8" s="207">
        <v>0</v>
      </c>
      <c r="N8" s="207">
        <v>0</v>
      </c>
      <c r="O8" s="207">
        <v>0</v>
      </c>
      <c r="P8" s="207">
        <v>0</v>
      </c>
      <c r="Q8" s="207">
        <v>0</v>
      </c>
      <c r="R8" s="207">
        <v>0</v>
      </c>
      <c r="S8" s="207">
        <v>0</v>
      </c>
      <c r="T8" s="207">
        <v>0</v>
      </c>
      <c r="U8" s="207">
        <v>0</v>
      </c>
      <c r="V8" s="207">
        <v>0</v>
      </c>
      <c r="W8" s="207">
        <v>0</v>
      </c>
      <c r="X8" s="207">
        <v>0</v>
      </c>
      <c r="Y8" s="207">
        <v>0</v>
      </c>
      <c r="Z8" s="207">
        <v>0</v>
      </c>
      <c r="AA8" s="207">
        <v>0</v>
      </c>
      <c r="AB8" s="207">
        <v>0</v>
      </c>
      <c r="AC8" s="207">
        <v>0</v>
      </c>
      <c r="AD8" s="207">
        <v>0</v>
      </c>
      <c r="AE8" s="207">
        <v>0</v>
      </c>
      <c r="AF8" s="207">
        <v>0</v>
      </c>
      <c r="AG8" s="207">
        <v>0</v>
      </c>
      <c r="AH8" s="207">
        <v>0</v>
      </c>
      <c r="AI8" s="207">
        <v>0</v>
      </c>
      <c r="AJ8" s="207">
        <v>0</v>
      </c>
      <c r="AK8" s="207">
        <v>0</v>
      </c>
      <c r="AL8" s="207">
        <v>0</v>
      </c>
      <c r="AM8" s="207">
        <v>0</v>
      </c>
      <c r="AN8" s="207">
        <v>0</v>
      </c>
      <c r="AO8" s="207">
        <v>0</v>
      </c>
      <c r="AP8" s="207">
        <v>0</v>
      </c>
      <c r="AQ8" s="207">
        <v>0</v>
      </c>
      <c r="AR8" s="207">
        <v>0</v>
      </c>
      <c r="AS8" s="207">
        <f t="shared" si="2"/>
        <v>2197.9725518682717</v>
      </c>
    </row>
    <row r="9" spans="2:45" s="377" customFormat="1" hidden="1" outlineLevel="1">
      <c r="B9" s="378" t="s">
        <v>972</v>
      </c>
      <c r="C9" s="386">
        <v>25</v>
      </c>
      <c r="D9" s="380"/>
      <c r="E9" s="207"/>
      <c r="F9" s="207"/>
      <c r="G9" s="207"/>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f t="shared" si="2"/>
        <v>0</v>
      </c>
    </row>
    <row r="10" spans="2:45" s="377" customFormat="1" hidden="1" outlineLevel="1">
      <c r="B10" s="378" t="s">
        <v>973</v>
      </c>
      <c r="C10" s="386">
        <v>25</v>
      </c>
      <c r="D10" s="380"/>
      <c r="E10" s="207"/>
      <c r="F10" s="207"/>
      <c r="G10" s="207"/>
      <c r="H10" s="207"/>
      <c r="I10" s="207"/>
      <c r="J10" s="207"/>
      <c r="K10" s="207"/>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c r="AO10" s="207"/>
      <c r="AP10" s="207"/>
      <c r="AQ10" s="207"/>
      <c r="AR10" s="207"/>
      <c r="AS10" s="207">
        <f t="shared" si="2"/>
        <v>0</v>
      </c>
    </row>
    <row r="11" spans="2:45" s="377" customFormat="1" hidden="1" outlineLevel="1">
      <c r="B11" s="378" t="s">
        <v>974</v>
      </c>
      <c r="C11" s="386">
        <v>25</v>
      </c>
      <c r="D11" s="380"/>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f t="shared" si="2"/>
        <v>0</v>
      </c>
    </row>
    <row r="12" spans="2:45" s="377" customFormat="1" hidden="1" outlineLevel="1">
      <c r="B12" s="378" t="s">
        <v>975</v>
      </c>
      <c r="C12" s="386">
        <v>25</v>
      </c>
      <c r="D12" s="380"/>
      <c r="E12" s="207"/>
      <c r="F12" s="207"/>
      <c r="G12" s="207"/>
      <c r="H12" s="207"/>
      <c r="I12" s="207"/>
      <c r="J12" s="207"/>
      <c r="K12" s="207"/>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c r="AR12" s="207"/>
      <c r="AS12" s="207">
        <f t="shared" si="2"/>
        <v>0</v>
      </c>
    </row>
    <row r="13" spans="2:45" s="377" customFormat="1" hidden="1" outlineLevel="1">
      <c r="B13" s="378" t="s">
        <v>976</v>
      </c>
      <c r="C13" s="386">
        <v>25</v>
      </c>
      <c r="D13" s="380"/>
      <c r="E13" s="207"/>
      <c r="F13" s="207"/>
      <c r="G13" s="207"/>
      <c r="H13" s="207"/>
      <c r="I13" s="207"/>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f t="shared" si="2"/>
        <v>0</v>
      </c>
    </row>
    <row r="14" spans="2:45" s="377" customFormat="1" hidden="1" outlineLevel="1">
      <c r="B14" s="378" t="s">
        <v>360</v>
      </c>
      <c r="C14" s="386">
        <v>25</v>
      </c>
      <c r="D14" s="380"/>
      <c r="E14" s="207"/>
      <c r="F14" s="207"/>
      <c r="G14" s="207"/>
      <c r="H14" s="207"/>
      <c r="I14" s="207"/>
      <c r="J14" s="207"/>
      <c r="K14" s="207"/>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f t="shared" si="2"/>
        <v>0</v>
      </c>
    </row>
    <row r="15" spans="2:45" s="377" customFormat="1" hidden="1" outlineLevel="1">
      <c r="B15" s="378" t="s">
        <v>361</v>
      </c>
      <c r="C15" s="386">
        <v>25</v>
      </c>
      <c r="D15" s="380"/>
      <c r="E15" s="207"/>
      <c r="F15" s="207"/>
      <c r="G15" s="207"/>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f t="shared" si="2"/>
        <v>0</v>
      </c>
    </row>
    <row r="16" spans="2:45" s="377" customFormat="1" hidden="1" outlineLevel="1">
      <c r="B16" s="378" t="s">
        <v>362</v>
      </c>
      <c r="C16" s="386">
        <v>25</v>
      </c>
      <c r="D16" s="380"/>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f t="shared" si="2"/>
        <v>0</v>
      </c>
    </row>
    <row r="17" spans="2:46" s="377" customFormat="1" hidden="1" outlineLevel="1">
      <c r="B17" s="378" t="s">
        <v>363</v>
      </c>
      <c r="C17" s="386">
        <v>25</v>
      </c>
      <c r="D17" s="380"/>
      <c r="E17" s="207"/>
      <c r="F17" s="207"/>
      <c r="G17" s="207"/>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f t="shared" si="2"/>
        <v>0</v>
      </c>
    </row>
    <row r="18" spans="2:46" s="377" customFormat="1" hidden="1" outlineLevel="1">
      <c r="B18" s="378" t="s">
        <v>364</v>
      </c>
      <c r="C18" s="386">
        <v>25</v>
      </c>
      <c r="D18" s="380"/>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f t="shared" si="2"/>
        <v>0</v>
      </c>
    </row>
    <row r="19" spans="2:46" ht="18" customHeight="1" collapsed="1">
      <c r="B19" s="376" t="s">
        <v>576</v>
      </c>
      <c r="C19" s="188"/>
      <c r="D19" s="189"/>
      <c r="E19" s="190">
        <f>SUM(E20:E32)</f>
        <v>606.90919223019841</v>
      </c>
      <c r="F19" s="190">
        <f t="shared" ref="F19:AR19" si="3">SUM(F20:F32)</f>
        <v>0</v>
      </c>
      <c r="G19" s="190">
        <f t="shared" si="3"/>
        <v>0</v>
      </c>
      <c r="H19" s="190">
        <f t="shared" si="3"/>
        <v>0</v>
      </c>
      <c r="I19" s="190">
        <f t="shared" si="3"/>
        <v>0</v>
      </c>
      <c r="J19" s="190">
        <f t="shared" si="3"/>
        <v>74.500990087383329</v>
      </c>
      <c r="K19" s="190">
        <f t="shared" si="3"/>
        <v>0</v>
      </c>
      <c r="L19" s="190">
        <f t="shared" si="3"/>
        <v>0</v>
      </c>
      <c r="M19" s="190">
        <f t="shared" si="3"/>
        <v>228.13933559561735</v>
      </c>
      <c r="N19" s="190">
        <f t="shared" si="3"/>
        <v>0</v>
      </c>
      <c r="O19" s="190">
        <f t="shared" si="3"/>
        <v>126.88001658660863</v>
      </c>
      <c r="P19" s="190">
        <f t="shared" si="3"/>
        <v>0</v>
      </c>
      <c r="Q19" s="190">
        <f t="shared" si="3"/>
        <v>0</v>
      </c>
      <c r="R19" s="190">
        <f t="shared" si="3"/>
        <v>0</v>
      </c>
      <c r="S19" s="190">
        <f t="shared" si="3"/>
        <v>0</v>
      </c>
      <c r="T19" s="190">
        <f t="shared" si="3"/>
        <v>74.500990087383329</v>
      </c>
      <c r="U19" s="190">
        <f t="shared" si="3"/>
        <v>228.13933559561735</v>
      </c>
      <c r="V19" s="190">
        <f t="shared" si="3"/>
        <v>0</v>
      </c>
      <c r="W19" s="190">
        <f t="shared" si="3"/>
        <v>0</v>
      </c>
      <c r="X19" s="190">
        <f t="shared" si="3"/>
        <v>0</v>
      </c>
      <c r="Y19" s="190">
        <f t="shared" si="3"/>
        <v>126.88001658660863</v>
      </c>
      <c r="Z19" s="190">
        <f t="shared" si="3"/>
        <v>0</v>
      </c>
      <c r="AA19" s="190">
        <f t="shared" si="3"/>
        <v>0</v>
      </c>
      <c r="AB19" s="190">
        <f t="shared" si="3"/>
        <v>0</v>
      </c>
      <c r="AC19" s="190">
        <f t="shared" si="3"/>
        <v>228.13933559561735</v>
      </c>
      <c r="AD19" s="190">
        <f t="shared" si="3"/>
        <v>74.500990087383329</v>
      </c>
      <c r="AE19" s="190">
        <f t="shared" si="3"/>
        <v>0</v>
      </c>
      <c r="AF19" s="190">
        <f t="shared" si="3"/>
        <v>0</v>
      </c>
      <c r="AG19" s="190">
        <f t="shared" si="3"/>
        <v>0</v>
      </c>
      <c r="AH19" s="190">
        <f t="shared" si="3"/>
        <v>0</v>
      </c>
      <c r="AI19" s="190">
        <f t="shared" si="3"/>
        <v>126.88001658660863</v>
      </c>
      <c r="AJ19" s="190">
        <f t="shared" si="3"/>
        <v>0</v>
      </c>
      <c r="AK19" s="190">
        <f t="shared" si="3"/>
        <v>228.13933559561735</v>
      </c>
      <c r="AL19" s="190">
        <f t="shared" si="3"/>
        <v>0</v>
      </c>
      <c r="AM19" s="190">
        <f t="shared" si="3"/>
        <v>0</v>
      </c>
      <c r="AN19" s="190">
        <f t="shared" si="3"/>
        <v>0</v>
      </c>
      <c r="AO19" s="190">
        <f t="shared" si="3"/>
        <v>0</v>
      </c>
      <c r="AP19" s="190">
        <f t="shared" si="3"/>
        <v>0</v>
      </c>
      <c r="AQ19" s="190">
        <f t="shared" si="3"/>
        <v>0</v>
      </c>
      <c r="AR19" s="190">
        <f t="shared" si="3"/>
        <v>0</v>
      </c>
      <c r="AS19" s="190">
        <f t="shared" si="2"/>
        <v>2123.6095546346442</v>
      </c>
    </row>
    <row r="20" spans="2:46" s="377" customFormat="1" hidden="1" outlineLevel="1">
      <c r="B20" s="378" t="s">
        <v>1172</v>
      </c>
      <c r="C20" s="379">
        <v>5</v>
      </c>
      <c r="D20" s="380"/>
      <c r="E20" s="207">
        <f>'Equipamentos brigada'!E5/1000*(1+Controle!$N$20)</f>
        <v>228.13933559561735</v>
      </c>
      <c r="F20" s="207">
        <f>IF(MOD(F$2-1,$AT20)=0,$E20,0)*F$5</f>
        <v>0</v>
      </c>
      <c r="G20" s="207">
        <f t="shared" ref="G20:V32" si="4">IF(MOD(G$2-1,$AT20)=0,$E20,0)*G$5</f>
        <v>0</v>
      </c>
      <c r="H20" s="207">
        <f t="shared" si="4"/>
        <v>0</v>
      </c>
      <c r="I20" s="207">
        <f t="shared" si="4"/>
        <v>0</v>
      </c>
      <c r="J20" s="207">
        <f t="shared" si="4"/>
        <v>0</v>
      </c>
      <c r="K20" s="207">
        <f t="shared" si="4"/>
        <v>0</v>
      </c>
      <c r="L20" s="207">
        <f t="shared" si="4"/>
        <v>0</v>
      </c>
      <c r="M20" s="207">
        <f t="shared" si="4"/>
        <v>228.13933559561735</v>
      </c>
      <c r="N20" s="207">
        <f t="shared" si="4"/>
        <v>0</v>
      </c>
      <c r="O20" s="207">
        <f t="shared" si="4"/>
        <v>0</v>
      </c>
      <c r="P20" s="207">
        <f t="shared" si="4"/>
        <v>0</v>
      </c>
      <c r="Q20" s="207">
        <f t="shared" si="4"/>
        <v>0</v>
      </c>
      <c r="R20" s="207">
        <f t="shared" si="4"/>
        <v>0</v>
      </c>
      <c r="S20" s="207">
        <f t="shared" si="4"/>
        <v>0</v>
      </c>
      <c r="T20" s="207">
        <f t="shared" si="4"/>
        <v>0</v>
      </c>
      <c r="U20" s="207">
        <f t="shared" si="4"/>
        <v>228.13933559561735</v>
      </c>
      <c r="V20" s="207">
        <f t="shared" si="4"/>
        <v>0</v>
      </c>
      <c r="W20" s="207">
        <f t="shared" ref="W20:AL32" si="5">IF(MOD(W$2-1,$AT20)=0,$E20,0)*W$5</f>
        <v>0</v>
      </c>
      <c r="X20" s="207">
        <f t="shared" si="5"/>
        <v>0</v>
      </c>
      <c r="Y20" s="207">
        <f t="shared" si="5"/>
        <v>0</v>
      </c>
      <c r="Z20" s="207">
        <f t="shared" si="5"/>
        <v>0</v>
      </c>
      <c r="AA20" s="207">
        <f t="shared" si="5"/>
        <v>0</v>
      </c>
      <c r="AB20" s="207">
        <f t="shared" si="5"/>
        <v>0</v>
      </c>
      <c r="AC20" s="207">
        <f t="shared" si="5"/>
        <v>228.13933559561735</v>
      </c>
      <c r="AD20" s="207">
        <f t="shared" si="5"/>
        <v>0</v>
      </c>
      <c r="AE20" s="207">
        <f t="shared" si="5"/>
        <v>0</v>
      </c>
      <c r="AF20" s="207">
        <f t="shared" si="5"/>
        <v>0</v>
      </c>
      <c r="AG20" s="207">
        <f t="shared" si="5"/>
        <v>0</v>
      </c>
      <c r="AH20" s="207">
        <f t="shared" si="5"/>
        <v>0</v>
      </c>
      <c r="AI20" s="207">
        <f t="shared" si="5"/>
        <v>0</v>
      </c>
      <c r="AJ20" s="207">
        <f t="shared" si="5"/>
        <v>0</v>
      </c>
      <c r="AK20" s="207">
        <f t="shared" si="5"/>
        <v>228.13933559561735</v>
      </c>
      <c r="AL20" s="207">
        <f t="shared" si="5"/>
        <v>0</v>
      </c>
      <c r="AM20" s="207">
        <f t="shared" ref="AM20:AR32" si="6">IF(MOD(AM$2-1,$AT20)=0,$E20,0)*AM$5</f>
        <v>0</v>
      </c>
      <c r="AN20" s="207">
        <f t="shared" si="6"/>
        <v>0</v>
      </c>
      <c r="AO20" s="207">
        <f t="shared" si="6"/>
        <v>0</v>
      </c>
      <c r="AP20" s="207">
        <f t="shared" si="6"/>
        <v>0</v>
      </c>
      <c r="AQ20" s="207">
        <f t="shared" si="6"/>
        <v>0</v>
      </c>
      <c r="AR20" s="207">
        <f t="shared" si="6"/>
        <v>0</v>
      </c>
      <c r="AS20" s="207">
        <f t="shared" si="2"/>
        <v>1140.6966779780869</v>
      </c>
      <c r="AT20" s="158">
        <v>8</v>
      </c>
    </row>
    <row r="21" spans="2:46" s="377" customFormat="1" hidden="1" outlineLevel="1">
      <c r="B21" s="378" t="s">
        <v>1292</v>
      </c>
      <c r="C21" s="379">
        <v>5</v>
      </c>
      <c r="D21" s="380"/>
      <c r="E21" s="207">
        <f>'Equipamentos brigada'!E6/1000*(1+Controle!$N$20)</f>
        <v>251.88984004797248</v>
      </c>
      <c r="F21" s="207">
        <f t="shared" ref="F21:F32" si="7">IF(MOD(F$2-1,$AT21)=0,$E21,0)*F$5</f>
        <v>0</v>
      </c>
      <c r="G21" s="207">
        <f t="shared" si="4"/>
        <v>0</v>
      </c>
      <c r="H21" s="207">
        <f t="shared" si="4"/>
        <v>0</v>
      </c>
      <c r="I21" s="207">
        <f t="shared" si="4"/>
        <v>0</v>
      </c>
      <c r="J21" s="207">
        <f t="shared" si="4"/>
        <v>0</v>
      </c>
      <c r="K21" s="207">
        <f t="shared" si="4"/>
        <v>0</v>
      </c>
      <c r="L21" s="207">
        <f t="shared" si="4"/>
        <v>0</v>
      </c>
      <c r="M21" s="207">
        <f t="shared" si="4"/>
        <v>0</v>
      </c>
      <c r="N21" s="207">
        <f t="shared" si="4"/>
        <v>0</v>
      </c>
      <c r="O21" s="207">
        <f t="shared" si="4"/>
        <v>0</v>
      </c>
      <c r="P21" s="207">
        <f t="shared" si="4"/>
        <v>0</v>
      </c>
      <c r="Q21" s="207">
        <f t="shared" si="4"/>
        <v>0</v>
      </c>
      <c r="R21" s="207">
        <f t="shared" si="4"/>
        <v>0</v>
      </c>
      <c r="S21" s="207">
        <f t="shared" si="4"/>
        <v>0</v>
      </c>
      <c r="T21" s="207">
        <f t="shared" si="4"/>
        <v>0</v>
      </c>
      <c r="U21" s="207">
        <f t="shared" si="4"/>
        <v>0</v>
      </c>
      <c r="V21" s="207">
        <f t="shared" si="4"/>
        <v>0</v>
      </c>
      <c r="W21" s="207">
        <f t="shared" si="5"/>
        <v>0</v>
      </c>
      <c r="X21" s="207">
        <f t="shared" si="5"/>
        <v>0</v>
      </c>
      <c r="Y21" s="207">
        <f t="shared" si="5"/>
        <v>0</v>
      </c>
      <c r="Z21" s="207">
        <f t="shared" si="5"/>
        <v>0</v>
      </c>
      <c r="AA21" s="207">
        <f t="shared" si="5"/>
        <v>0</v>
      </c>
      <c r="AB21" s="207">
        <f t="shared" si="5"/>
        <v>0</v>
      </c>
      <c r="AC21" s="207">
        <f t="shared" si="5"/>
        <v>0</v>
      </c>
      <c r="AD21" s="207">
        <f t="shared" si="5"/>
        <v>0</v>
      </c>
      <c r="AE21" s="207">
        <f t="shared" si="5"/>
        <v>0</v>
      </c>
      <c r="AF21" s="207">
        <f t="shared" si="5"/>
        <v>0</v>
      </c>
      <c r="AG21" s="207">
        <f t="shared" si="5"/>
        <v>0</v>
      </c>
      <c r="AH21" s="207">
        <f t="shared" si="5"/>
        <v>0</v>
      </c>
      <c r="AI21" s="207">
        <f t="shared" si="5"/>
        <v>0</v>
      </c>
      <c r="AJ21" s="207">
        <f t="shared" si="5"/>
        <v>0</v>
      </c>
      <c r="AK21" s="207">
        <f t="shared" si="5"/>
        <v>0</v>
      </c>
      <c r="AL21" s="207">
        <f t="shared" si="5"/>
        <v>0</v>
      </c>
      <c r="AM21" s="207">
        <f t="shared" si="6"/>
        <v>0</v>
      </c>
      <c r="AN21" s="207">
        <f t="shared" si="6"/>
        <v>0</v>
      </c>
      <c r="AO21" s="207">
        <f t="shared" si="6"/>
        <v>0</v>
      </c>
      <c r="AP21" s="207">
        <f t="shared" si="6"/>
        <v>0</v>
      </c>
      <c r="AQ21" s="207">
        <f t="shared" si="6"/>
        <v>0</v>
      </c>
      <c r="AR21" s="207">
        <f t="shared" si="6"/>
        <v>0</v>
      </c>
      <c r="AS21" s="207">
        <f t="shared" si="2"/>
        <v>251.88984004797248</v>
      </c>
      <c r="AT21" s="158">
        <v>35</v>
      </c>
    </row>
    <row r="22" spans="2:46" s="377" customFormat="1" hidden="1" outlineLevel="1">
      <c r="B22" s="378" t="s">
        <v>1175</v>
      </c>
      <c r="C22" s="379">
        <v>5</v>
      </c>
      <c r="D22" s="380"/>
      <c r="E22" s="207">
        <f>'Equipamentos brigada'!E7/1000*(1+Controle!$N$20)</f>
        <v>52.379026499225304</v>
      </c>
      <c r="F22" s="207">
        <f t="shared" si="7"/>
        <v>0</v>
      </c>
      <c r="G22" s="207">
        <f t="shared" si="4"/>
        <v>0</v>
      </c>
      <c r="H22" s="207">
        <f t="shared" si="4"/>
        <v>0</v>
      </c>
      <c r="I22" s="207">
        <f t="shared" si="4"/>
        <v>0</v>
      </c>
      <c r="J22" s="207">
        <f t="shared" si="4"/>
        <v>0</v>
      </c>
      <c r="K22" s="207">
        <f t="shared" si="4"/>
        <v>0</v>
      </c>
      <c r="L22" s="207">
        <f t="shared" si="4"/>
        <v>0</v>
      </c>
      <c r="M22" s="207">
        <f t="shared" si="4"/>
        <v>0</v>
      </c>
      <c r="N22" s="207">
        <f t="shared" si="4"/>
        <v>0</v>
      </c>
      <c r="O22" s="207">
        <f t="shared" si="4"/>
        <v>52.379026499225304</v>
      </c>
      <c r="P22" s="207">
        <f t="shared" si="4"/>
        <v>0</v>
      </c>
      <c r="Q22" s="207">
        <f t="shared" si="4"/>
        <v>0</v>
      </c>
      <c r="R22" s="207">
        <f t="shared" si="4"/>
        <v>0</v>
      </c>
      <c r="S22" s="207">
        <f t="shared" si="4"/>
        <v>0</v>
      </c>
      <c r="T22" s="207">
        <f t="shared" si="4"/>
        <v>0</v>
      </c>
      <c r="U22" s="207">
        <f t="shared" si="4"/>
        <v>0</v>
      </c>
      <c r="V22" s="207">
        <f t="shared" si="4"/>
        <v>0</v>
      </c>
      <c r="W22" s="207">
        <f t="shared" si="5"/>
        <v>0</v>
      </c>
      <c r="X22" s="207">
        <f t="shared" si="5"/>
        <v>0</v>
      </c>
      <c r="Y22" s="207">
        <f t="shared" si="5"/>
        <v>52.379026499225304</v>
      </c>
      <c r="Z22" s="207">
        <f t="shared" si="5"/>
        <v>0</v>
      </c>
      <c r="AA22" s="207">
        <f t="shared" si="5"/>
        <v>0</v>
      </c>
      <c r="AB22" s="207">
        <f t="shared" si="5"/>
        <v>0</v>
      </c>
      <c r="AC22" s="207">
        <f t="shared" si="5"/>
        <v>0</v>
      </c>
      <c r="AD22" s="207">
        <f t="shared" si="5"/>
        <v>0</v>
      </c>
      <c r="AE22" s="207">
        <f t="shared" si="5"/>
        <v>0</v>
      </c>
      <c r="AF22" s="207">
        <f t="shared" si="5"/>
        <v>0</v>
      </c>
      <c r="AG22" s="207">
        <f t="shared" si="5"/>
        <v>0</v>
      </c>
      <c r="AH22" s="207">
        <f t="shared" si="5"/>
        <v>0</v>
      </c>
      <c r="AI22" s="207">
        <f t="shared" si="5"/>
        <v>52.379026499225304</v>
      </c>
      <c r="AJ22" s="207">
        <f t="shared" si="5"/>
        <v>0</v>
      </c>
      <c r="AK22" s="207">
        <f t="shared" si="5"/>
        <v>0</v>
      </c>
      <c r="AL22" s="207">
        <f t="shared" si="5"/>
        <v>0</v>
      </c>
      <c r="AM22" s="207">
        <f t="shared" si="6"/>
        <v>0</v>
      </c>
      <c r="AN22" s="207">
        <f t="shared" si="6"/>
        <v>0</v>
      </c>
      <c r="AO22" s="207">
        <f t="shared" si="6"/>
        <v>0</v>
      </c>
      <c r="AP22" s="207">
        <f t="shared" si="6"/>
        <v>0</v>
      </c>
      <c r="AQ22" s="207">
        <f t="shared" si="6"/>
        <v>0</v>
      </c>
      <c r="AR22" s="207">
        <f t="shared" si="6"/>
        <v>0</v>
      </c>
      <c r="AS22" s="207">
        <f t="shared" si="2"/>
        <v>209.51610599690122</v>
      </c>
      <c r="AT22" s="158">
        <v>10</v>
      </c>
    </row>
    <row r="23" spans="2:46" s="377" customFormat="1" hidden="1" outlineLevel="1">
      <c r="B23" s="378" t="s">
        <v>1293</v>
      </c>
      <c r="C23" s="379">
        <v>5</v>
      </c>
      <c r="D23" s="380"/>
      <c r="E23" s="207">
        <f>'Equipamentos brigada'!E8/1000*(1+Controle!$N$20)</f>
        <v>16.895505558771436</v>
      </c>
      <c r="F23" s="207">
        <f t="shared" si="7"/>
        <v>0</v>
      </c>
      <c r="G23" s="207">
        <f t="shared" si="4"/>
        <v>0</v>
      </c>
      <c r="H23" s="207">
        <f t="shared" si="4"/>
        <v>0</v>
      </c>
      <c r="I23" s="207">
        <f t="shared" si="4"/>
        <v>0</v>
      </c>
      <c r="J23" s="207">
        <f t="shared" si="4"/>
        <v>16.895505558771436</v>
      </c>
      <c r="K23" s="207">
        <f t="shared" si="4"/>
        <v>0</v>
      </c>
      <c r="L23" s="207">
        <f t="shared" si="4"/>
        <v>0</v>
      </c>
      <c r="M23" s="207">
        <f t="shared" si="4"/>
        <v>0</v>
      </c>
      <c r="N23" s="207">
        <f t="shared" si="4"/>
        <v>0</v>
      </c>
      <c r="O23" s="207">
        <f t="shared" si="4"/>
        <v>16.895505558771436</v>
      </c>
      <c r="P23" s="207">
        <f t="shared" si="4"/>
        <v>0</v>
      </c>
      <c r="Q23" s="207">
        <f t="shared" si="4"/>
        <v>0</v>
      </c>
      <c r="R23" s="207">
        <f t="shared" si="4"/>
        <v>0</v>
      </c>
      <c r="S23" s="207">
        <f t="shared" si="4"/>
        <v>0</v>
      </c>
      <c r="T23" s="207">
        <f t="shared" si="4"/>
        <v>16.895505558771436</v>
      </c>
      <c r="U23" s="207">
        <f t="shared" si="4"/>
        <v>0</v>
      </c>
      <c r="V23" s="207">
        <f t="shared" si="4"/>
        <v>0</v>
      </c>
      <c r="W23" s="207">
        <f t="shared" si="5"/>
        <v>0</v>
      </c>
      <c r="X23" s="207">
        <f t="shared" si="5"/>
        <v>0</v>
      </c>
      <c r="Y23" s="207">
        <f t="shared" si="5"/>
        <v>16.895505558771436</v>
      </c>
      <c r="Z23" s="207">
        <f t="shared" si="5"/>
        <v>0</v>
      </c>
      <c r="AA23" s="207">
        <f t="shared" si="5"/>
        <v>0</v>
      </c>
      <c r="AB23" s="207">
        <f t="shared" si="5"/>
        <v>0</v>
      </c>
      <c r="AC23" s="207">
        <f t="shared" si="5"/>
        <v>0</v>
      </c>
      <c r="AD23" s="207">
        <f t="shared" si="5"/>
        <v>16.895505558771436</v>
      </c>
      <c r="AE23" s="207">
        <f t="shared" si="5"/>
        <v>0</v>
      </c>
      <c r="AF23" s="207">
        <f t="shared" si="5"/>
        <v>0</v>
      </c>
      <c r="AG23" s="207">
        <f t="shared" si="5"/>
        <v>0</v>
      </c>
      <c r="AH23" s="207">
        <f t="shared" si="5"/>
        <v>0</v>
      </c>
      <c r="AI23" s="207">
        <f t="shared" si="5"/>
        <v>16.895505558771436</v>
      </c>
      <c r="AJ23" s="207">
        <f t="shared" si="5"/>
        <v>0</v>
      </c>
      <c r="AK23" s="207">
        <f t="shared" si="5"/>
        <v>0</v>
      </c>
      <c r="AL23" s="207">
        <f t="shared" si="5"/>
        <v>0</v>
      </c>
      <c r="AM23" s="207">
        <f t="shared" si="6"/>
        <v>0</v>
      </c>
      <c r="AN23" s="207">
        <f t="shared" si="6"/>
        <v>0</v>
      </c>
      <c r="AO23" s="207">
        <f t="shared" si="6"/>
        <v>0</v>
      </c>
      <c r="AP23" s="207">
        <f t="shared" si="6"/>
        <v>0</v>
      </c>
      <c r="AQ23" s="207">
        <f t="shared" si="6"/>
        <v>0</v>
      </c>
      <c r="AR23" s="207">
        <f t="shared" si="6"/>
        <v>0</v>
      </c>
      <c r="AS23" s="207">
        <f t="shared" si="2"/>
        <v>118.26853891140004</v>
      </c>
      <c r="AT23" s="158">
        <v>5</v>
      </c>
    </row>
    <row r="24" spans="2:46" s="377" customFormat="1" hidden="1" outlineLevel="1">
      <c r="B24" s="378" t="s">
        <v>1294</v>
      </c>
      <c r="C24" s="379">
        <v>10</v>
      </c>
      <c r="D24" s="380"/>
      <c r="E24" s="207">
        <f>'Equipamentos brigada'!E9/1000*(1+Controle!$N$20)</f>
        <v>24.556899415734549</v>
      </c>
      <c r="F24" s="207">
        <f t="shared" si="7"/>
        <v>0</v>
      </c>
      <c r="G24" s="207">
        <f t="shared" si="4"/>
        <v>0</v>
      </c>
      <c r="H24" s="207">
        <f t="shared" si="4"/>
        <v>0</v>
      </c>
      <c r="I24" s="207">
        <f t="shared" si="4"/>
        <v>0</v>
      </c>
      <c r="J24" s="207">
        <f t="shared" si="4"/>
        <v>24.556899415734549</v>
      </c>
      <c r="K24" s="207">
        <f t="shared" si="4"/>
        <v>0</v>
      </c>
      <c r="L24" s="207">
        <f t="shared" si="4"/>
        <v>0</v>
      </c>
      <c r="M24" s="207">
        <f t="shared" si="4"/>
        <v>0</v>
      </c>
      <c r="N24" s="207">
        <f t="shared" si="4"/>
        <v>0</v>
      </c>
      <c r="O24" s="207">
        <f t="shared" si="4"/>
        <v>24.556899415734549</v>
      </c>
      <c r="P24" s="207">
        <f t="shared" si="4"/>
        <v>0</v>
      </c>
      <c r="Q24" s="207">
        <f t="shared" si="4"/>
        <v>0</v>
      </c>
      <c r="R24" s="207">
        <f t="shared" si="4"/>
        <v>0</v>
      </c>
      <c r="S24" s="207">
        <f t="shared" si="4"/>
        <v>0</v>
      </c>
      <c r="T24" s="207">
        <f t="shared" si="4"/>
        <v>24.556899415734549</v>
      </c>
      <c r="U24" s="207">
        <f t="shared" si="4"/>
        <v>0</v>
      </c>
      <c r="V24" s="207">
        <f t="shared" si="4"/>
        <v>0</v>
      </c>
      <c r="W24" s="207">
        <f t="shared" si="5"/>
        <v>0</v>
      </c>
      <c r="X24" s="207">
        <f t="shared" si="5"/>
        <v>0</v>
      </c>
      <c r="Y24" s="207">
        <f t="shared" si="5"/>
        <v>24.556899415734549</v>
      </c>
      <c r="Z24" s="207">
        <f t="shared" si="5"/>
        <v>0</v>
      </c>
      <c r="AA24" s="207">
        <f t="shared" si="5"/>
        <v>0</v>
      </c>
      <c r="AB24" s="207">
        <f t="shared" si="5"/>
        <v>0</v>
      </c>
      <c r="AC24" s="207">
        <f t="shared" si="5"/>
        <v>0</v>
      </c>
      <c r="AD24" s="207">
        <f t="shared" si="5"/>
        <v>24.556899415734549</v>
      </c>
      <c r="AE24" s="207">
        <f t="shared" si="5"/>
        <v>0</v>
      </c>
      <c r="AF24" s="207">
        <f t="shared" si="5"/>
        <v>0</v>
      </c>
      <c r="AG24" s="207">
        <f t="shared" si="5"/>
        <v>0</v>
      </c>
      <c r="AH24" s="207">
        <f t="shared" si="5"/>
        <v>0</v>
      </c>
      <c r="AI24" s="207">
        <f t="shared" si="5"/>
        <v>24.556899415734549</v>
      </c>
      <c r="AJ24" s="207">
        <f t="shared" si="5"/>
        <v>0</v>
      </c>
      <c r="AK24" s="207">
        <f t="shared" si="5"/>
        <v>0</v>
      </c>
      <c r="AL24" s="207">
        <f t="shared" si="5"/>
        <v>0</v>
      </c>
      <c r="AM24" s="207">
        <f t="shared" si="6"/>
        <v>0</v>
      </c>
      <c r="AN24" s="207">
        <f t="shared" si="6"/>
        <v>0</v>
      </c>
      <c r="AO24" s="207">
        <f t="shared" si="6"/>
        <v>0</v>
      </c>
      <c r="AP24" s="207">
        <f t="shared" si="6"/>
        <v>0</v>
      </c>
      <c r="AQ24" s="207">
        <f t="shared" si="6"/>
        <v>0</v>
      </c>
      <c r="AR24" s="207">
        <f t="shared" si="6"/>
        <v>0</v>
      </c>
      <c r="AS24" s="207">
        <f t="shared" si="2"/>
        <v>171.89829591014183</v>
      </c>
      <c r="AT24" s="158">
        <v>5</v>
      </c>
    </row>
    <row r="25" spans="2:46" s="377" customFormat="1" hidden="1" outlineLevel="1">
      <c r="B25" s="378" t="s">
        <v>1295</v>
      </c>
      <c r="C25" s="379">
        <v>10</v>
      </c>
      <c r="D25" s="380"/>
      <c r="E25" s="207">
        <f>'Equipamentos brigada'!E10/1000*(1+Controle!$N$20)</f>
        <v>4.5722903078346899</v>
      </c>
      <c r="F25" s="207">
        <f t="shared" si="7"/>
        <v>0</v>
      </c>
      <c r="G25" s="207">
        <f t="shared" si="4"/>
        <v>0</v>
      </c>
      <c r="H25" s="207">
        <f t="shared" si="4"/>
        <v>0</v>
      </c>
      <c r="I25" s="207">
        <f t="shared" si="4"/>
        <v>0</v>
      </c>
      <c r="J25" s="207">
        <f t="shared" si="4"/>
        <v>4.5722903078346899</v>
      </c>
      <c r="K25" s="207">
        <f t="shared" si="4"/>
        <v>0</v>
      </c>
      <c r="L25" s="207">
        <f t="shared" si="4"/>
        <v>0</v>
      </c>
      <c r="M25" s="207">
        <f t="shared" si="4"/>
        <v>0</v>
      </c>
      <c r="N25" s="207">
        <f t="shared" si="4"/>
        <v>0</v>
      </c>
      <c r="O25" s="207">
        <f t="shared" si="4"/>
        <v>4.5722903078346899</v>
      </c>
      <c r="P25" s="207">
        <f t="shared" si="4"/>
        <v>0</v>
      </c>
      <c r="Q25" s="207">
        <f t="shared" si="4"/>
        <v>0</v>
      </c>
      <c r="R25" s="207">
        <f t="shared" si="4"/>
        <v>0</v>
      </c>
      <c r="S25" s="207">
        <f t="shared" si="4"/>
        <v>0</v>
      </c>
      <c r="T25" s="207">
        <f t="shared" si="4"/>
        <v>4.5722903078346899</v>
      </c>
      <c r="U25" s="207">
        <f t="shared" si="4"/>
        <v>0</v>
      </c>
      <c r="V25" s="207">
        <f t="shared" si="4"/>
        <v>0</v>
      </c>
      <c r="W25" s="207">
        <f t="shared" si="5"/>
        <v>0</v>
      </c>
      <c r="X25" s="207">
        <f t="shared" si="5"/>
        <v>0</v>
      </c>
      <c r="Y25" s="207">
        <f t="shared" si="5"/>
        <v>4.5722903078346899</v>
      </c>
      <c r="Z25" s="207">
        <f t="shared" si="5"/>
        <v>0</v>
      </c>
      <c r="AA25" s="207">
        <f t="shared" si="5"/>
        <v>0</v>
      </c>
      <c r="AB25" s="207">
        <f t="shared" si="5"/>
        <v>0</v>
      </c>
      <c r="AC25" s="207">
        <f t="shared" si="5"/>
        <v>0</v>
      </c>
      <c r="AD25" s="207">
        <f t="shared" si="5"/>
        <v>4.5722903078346899</v>
      </c>
      <c r="AE25" s="207">
        <f t="shared" si="5"/>
        <v>0</v>
      </c>
      <c r="AF25" s="207">
        <f t="shared" si="5"/>
        <v>0</v>
      </c>
      <c r="AG25" s="207">
        <f t="shared" si="5"/>
        <v>0</v>
      </c>
      <c r="AH25" s="207">
        <f t="shared" si="5"/>
        <v>0</v>
      </c>
      <c r="AI25" s="207">
        <f t="shared" si="5"/>
        <v>4.5722903078346899</v>
      </c>
      <c r="AJ25" s="207">
        <f t="shared" si="5"/>
        <v>0</v>
      </c>
      <c r="AK25" s="207">
        <f t="shared" si="5"/>
        <v>0</v>
      </c>
      <c r="AL25" s="207">
        <f t="shared" si="5"/>
        <v>0</v>
      </c>
      <c r="AM25" s="207">
        <f t="shared" si="6"/>
        <v>0</v>
      </c>
      <c r="AN25" s="207">
        <f t="shared" si="6"/>
        <v>0</v>
      </c>
      <c r="AO25" s="207">
        <f t="shared" si="6"/>
        <v>0</v>
      </c>
      <c r="AP25" s="207">
        <f t="shared" si="6"/>
        <v>0</v>
      </c>
      <c r="AQ25" s="207">
        <f t="shared" si="6"/>
        <v>0</v>
      </c>
      <c r="AR25" s="207">
        <f t="shared" si="6"/>
        <v>0</v>
      </c>
      <c r="AS25" s="207">
        <f t="shared" si="2"/>
        <v>32.006032154842835</v>
      </c>
      <c r="AT25" s="158">
        <v>5</v>
      </c>
    </row>
    <row r="26" spans="2:46" s="377" customFormat="1" hidden="1" outlineLevel="1">
      <c r="B26" s="378" t="s">
        <v>1296</v>
      </c>
      <c r="C26" s="379">
        <v>10</v>
      </c>
      <c r="D26" s="380"/>
      <c r="E26" s="207">
        <f>'Equipamentos brigada'!E11/1000*(1+Controle!$N$20)</f>
        <v>5.9820363319803542</v>
      </c>
      <c r="F26" s="207">
        <f t="shared" si="7"/>
        <v>0</v>
      </c>
      <c r="G26" s="207">
        <f t="shared" si="4"/>
        <v>0</v>
      </c>
      <c r="H26" s="207">
        <f t="shared" si="4"/>
        <v>0</v>
      </c>
      <c r="I26" s="207">
        <f t="shared" si="4"/>
        <v>0</v>
      </c>
      <c r="J26" s="207">
        <f t="shared" si="4"/>
        <v>5.9820363319803542</v>
      </c>
      <c r="K26" s="207">
        <f t="shared" si="4"/>
        <v>0</v>
      </c>
      <c r="L26" s="207">
        <f t="shared" si="4"/>
        <v>0</v>
      </c>
      <c r="M26" s="207">
        <f t="shared" si="4"/>
        <v>0</v>
      </c>
      <c r="N26" s="207">
        <f t="shared" si="4"/>
        <v>0</v>
      </c>
      <c r="O26" s="207">
        <f t="shared" si="4"/>
        <v>5.9820363319803542</v>
      </c>
      <c r="P26" s="207">
        <f t="shared" si="4"/>
        <v>0</v>
      </c>
      <c r="Q26" s="207">
        <f t="shared" si="4"/>
        <v>0</v>
      </c>
      <c r="R26" s="207">
        <f t="shared" si="4"/>
        <v>0</v>
      </c>
      <c r="S26" s="207">
        <f t="shared" si="4"/>
        <v>0</v>
      </c>
      <c r="T26" s="207">
        <f t="shared" si="4"/>
        <v>5.9820363319803542</v>
      </c>
      <c r="U26" s="207">
        <f t="shared" si="4"/>
        <v>0</v>
      </c>
      <c r="V26" s="207">
        <f t="shared" si="4"/>
        <v>0</v>
      </c>
      <c r="W26" s="207">
        <f t="shared" si="5"/>
        <v>0</v>
      </c>
      <c r="X26" s="207">
        <f t="shared" si="5"/>
        <v>0</v>
      </c>
      <c r="Y26" s="207">
        <f t="shared" si="5"/>
        <v>5.9820363319803542</v>
      </c>
      <c r="Z26" s="207">
        <f t="shared" si="5"/>
        <v>0</v>
      </c>
      <c r="AA26" s="207">
        <f t="shared" si="5"/>
        <v>0</v>
      </c>
      <c r="AB26" s="207">
        <f t="shared" si="5"/>
        <v>0</v>
      </c>
      <c r="AC26" s="207">
        <f t="shared" si="5"/>
        <v>0</v>
      </c>
      <c r="AD26" s="207">
        <f t="shared" si="5"/>
        <v>5.9820363319803542</v>
      </c>
      <c r="AE26" s="207">
        <f t="shared" si="5"/>
        <v>0</v>
      </c>
      <c r="AF26" s="207">
        <f t="shared" si="5"/>
        <v>0</v>
      </c>
      <c r="AG26" s="207">
        <f t="shared" si="5"/>
        <v>0</v>
      </c>
      <c r="AH26" s="207">
        <f t="shared" si="5"/>
        <v>0</v>
      </c>
      <c r="AI26" s="207">
        <f t="shared" si="5"/>
        <v>5.9820363319803542</v>
      </c>
      <c r="AJ26" s="207">
        <f t="shared" si="5"/>
        <v>0</v>
      </c>
      <c r="AK26" s="207">
        <f t="shared" si="5"/>
        <v>0</v>
      </c>
      <c r="AL26" s="207">
        <f t="shared" si="5"/>
        <v>0</v>
      </c>
      <c r="AM26" s="207">
        <f t="shared" si="6"/>
        <v>0</v>
      </c>
      <c r="AN26" s="207">
        <f t="shared" si="6"/>
        <v>0</v>
      </c>
      <c r="AO26" s="207">
        <f t="shared" si="6"/>
        <v>0</v>
      </c>
      <c r="AP26" s="207">
        <f t="shared" si="6"/>
        <v>0</v>
      </c>
      <c r="AQ26" s="207">
        <f t="shared" si="6"/>
        <v>0</v>
      </c>
      <c r="AR26" s="207">
        <f t="shared" si="6"/>
        <v>0</v>
      </c>
      <c r="AS26" s="207">
        <f t="shared" si="2"/>
        <v>41.87425432386248</v>
      </c>
      <c r="AT26" s="158">
        <v>5</v>
      </c>
    </row>
    <row r="27" spans="2:46" s="377" customFormat="1" hidden="1" outlineLevel="1">
      <c r="B27" s="378" t="s">
        <v>1297</v>
      </c>
      <c r="C27" s="379">
        <v>10</v>
      </c>
      <c r="D27" s="380"/>
      <c r="E27" s="207">
        <f>'Equipamentos brigada'!E12/1000*(1+Controle!$N$20)</f>
        <v>8.8908897593405882</v>
      </c>
      <c r="F27" s="207">
        <f t="shared" si="7"/>
        <v>0</v>
      </c>
      <c r="G27" s="207">
        <f t="shared" si="4"/>
        <v>0</v>
      </c>
      <c r="H27" s="207">
        <f t="shared" si="4"/>
        <v>0</v>
      </c>
      <c r="I27" s="207">
        <f t="shared" si="4"/>
        <v>0</v>
      </c>
      <c r="J27" s="207">
        <f t="shared" si="4"/>
        <v>8.8908897593405882</v>
      </c>
      <c r="K27" s="207">
        <f t="shared" si="4"/>
        <v>0</v>
      </c>
      <c r="L27" s="207">
        <f t="shared" si="4"/>
        <v>0</v>
      </c>
      <c r="M27" s="207">
        <f t="shared" si="4"/>
        <v>0</v>
      </c>
      <c r="N27" s="207">
        <f t="shared" si="4"/>
        <v>0</v>
      </c>
      <c r="O27" s="207">
        <f t="shared" si="4"/>
        <v>8.8908897593405882</v>
      </c>
      <c r="P27" s="207">
        <f t="shared" si="4"/>
        <v>0</v>
      </c>
      <c r="Q27" s="207">
        <f t="shared" si="4"/>
        <v>0</v>
      </c>
      <c r="R27" s="207">
        <f t="shared" si="4"/>
        <v>0</v>
      </c>
      <c r="S27" s="207">
        <f t="shared" si="4"/>
        <v>0</v>
      </c>
      <c r="T27" s="207">
        <f t="shared" si="4"/>
        <v>8.8908897593405882</v>
      </c>
      <c r="U27" s="207">
        <f t="shared" si="4"/>
        <v>0</v>
      </c>
      <c r="V27" s="207">
        <f t="shared" si="4"/>
        <v>0</v>
      </c>
      <c r="W27" s="207">
        <f t="shared" si="5"/>
        <v>0</v>
      </c>
      <c r="X27" s="207">
        <f t="shared" si="5"/>
        <v>0</v>
      </c>
      <c r="Y27" s="207">
        <f t="shared" si="5"/>
        <v>8.8908897593405882</v>
      </c>
      <c r="Z27" s="207">
        <f t="shared" si="5"/>
        <v>0</v>
      </c>
      <c r="AA27" s="207">
        <f t="shared" si="5"/>
        <v>0</v>
      </c>
      <c r="AB27" s="207">
        <f t="shared" si="5"/>
        <v>0</v>
      </c>
      <c r="AC27" s="207">
        <f t="shared" si="5"/>
        <v>0</v>
      </c>
      <c r="AD27" s="207">
        <f t="shared" si="5"/>
        <v>8.8908897593405882</v>
      </c>
      <c r="AE27" s="207">
        <f t="shared" si="5"/>
        <v>0</v>
      </c>
      <c r="AF27" s="207">
        <f t="shared" si="5"/>
        <v>0</v>
      </c>
      <c r="AG27" s="207">
        <f t="shared" si="5"/>
        <v>0</v>
      </c>
      <c r="AH27" s="207">
        <f t="shared" si="5"/>
        <v>0</v>
      </c>
      <c r="AI27" s="207">
        <f t="shared" si="5"/>
        <v>8.8908897593405882</v>
      </c>
      <c r="AJ27" s="207">
        <f t="shared" si="5"/>
        <v>0</v>
      </c>
      <c r="AK27" s="207">
        <f t="shared" si="5"/>
        <v>0</v>
      </c>
      <c r="AL27" s="207">
        <f t="shared" si="5"/>
        <v>0</v>
      </c>
      <c r="AM27" s="207">
        <f t="shared" si="6"/>
        <v>0</v>
      </c>
      <c r="AN27" s="207">
        <f t="shared" si="6"/>
        <v>0</v>
      </c>
      <c r="AO27" s="207">
        <f t="shared" si="6"/>
        <v>0</v>
      </c>
      <c r="AP27" s="207">
        <f t="shared" si="6"/>
        <v>0</v>
      </c>
      <c r="AQ27" s="207">
        <f t="shared" si="6"/>
        <v>0</v>
      </c>
      <c r="AR27" s="207">
        <f t="shared" si="6"/>
        <v>0</v>
      </c>
      <c r="AS27" s="207">
        <f t="shared" si="2"/>
        <v>62.236228315384118</v>
      </c>
      <c r="AT27" s="158">
        <v>5</v>
      </c>
    </row>
    <row r="28" spans="2:46" s="377" customFormat="1" hidden="1" outlineLevel="1">
      <c r="B28" s="378" t="s">
        <v>1298</v>
      </c>
      <c r="C28" s="379">
        <v>10</v>
      </c>
      <c r="D28" s="380"/>
      <c r="E28" s="207">
        <f>'Equipamentos brigada'!E13/1000*(1+Controle!$N$20)</f>
        <v>1.6275756552362401</v>
      </c>
      <c r="F28" s="207">
        <f t="shared" si="7"/>
        <v>0</v>
      </c>
      <c r="G28" s="207">
        <f t="shared" si="4"/>
        <v>0</v>
      </c>
      <c r="H28" s="207">
        <f t="shared" si="4"/>
        <v>0</v>
      </c>
      <c r="I28" s="207">
        <f t="shared" si="4"/>
        <v>0</v>
      </c>
      <c r="J28" s="207">
        <f t="shared" si="4"/>
        <v>1.6275756552362401</v>
      </c>
      <c r="K28" s="207">
        <f t="shared" si="4"/>
        <v>0</v>
      </c>
      <c r="L28" s="207">
        <f t="shared" si="4"/>
        <v>0</v>
      </c>
      <c r="M28" s="207">
        <f t="shared" si="4"/>
        <v>0</v>
      </c>
      <c r="N28" s="207">
        <f t="shared" si="4"/>
        <v>0</v>
      </c>
      <c r="O28" s="207">
        <f t="shared" si="4"/>
        <v>1.6275756552362401</v>
      </c>
      <c r="P28" s="207">
        <f t="shared" si="4"/>
        <v>0</v>
      </c>
      <c r="Q28" s="207">
        <f t="shared" si="4"/>
        <v>0</v>
      </c>
      <c r="R28" s="207">
        <f t="shared" si="4"/>
        <v>0</v>
      </c>
      <c r="S28" s="207">
        <f t="shared" si="4"/>
        <v>0</v>
      </c>
      <c r="T28" s="207">
        <f t="shared" si="4"/>
        <v>1.6275756552362401</v>
      </c>
      <c r="U28" s="207">
        <f t="shared" si="4"/>
        <v>0</v>
      </c>
      <c r="V28" s="207">
        <f t="shared" si="4"/>
        <v>0</v>
      </c>
      <c r="W28" s="207">
        <f t="shared" si="5"/>
        <v>0</v>
      </c>
      <c r="X28" s="207">
        <f t="shared" si="5"/>
        <v>0</v>
      </c>
      <c r="Y28" s="207">
        <f t="shared" si="5"/>
        <v>1.6275756552362401</v>
      </c>
      <c r="Z28" s="207">
        <f t="shared" si="5"/>
        <v>0</v>
      </c>
      <c r="AA28" s="207">
        <f t="shared" si="5"/>
        <v>0</v>
      </c>
      <c r="AB28" s="207">
        <f t="shared" si="5"/>
        <v>0</v>
      </c>
      <c r="AC28" s="207">
        <f t="shared" si="5"/>
        <v>0</v>
      </c>
      <c r="AD28" s="207">
        <f t="shared" si="5"/>
        <v>1.6275756552362401</v>
      </c>
      <c r="AE28" s="207">
        <f t="shared" si="5"/>
        <v>0</v>
      </c>
      <c r="AF28" s="207">
        <f t="shared" si="5"/>
        <v>0</v>
      </c>
      <c r="AG28" s="207">
        <f t="shared" si="5"/>
        <v>0</v>
      </c>
      <c r="AH28" s="207">
        <f t="shared" si="5"/>
        <v>0</v>
      </c>
      <c r="AI28" s="207">
        <f t="shared" si="5"/>
        <v>1.6275756552362401</v>
      </c>
      <c r="AJ28" s="207">
        <f t="shared" si="5"/>
        <v>0</v>
      </c>
      <c r="AK28" s="207">
        <f t="shared" si="5"/>
        <v>0</v>
      </c>
      <c r="AL28" s="207">
        <f t="shared" si="5"/>
        <v>0</v>
      </c>
      <c r="AM28" s="207">
        <f t="shared" si="6"/>
        <v>0</v>
      </c>
      <c r="AN28" s="207">
        <f t="shared" si="6"/>
        <v>0</v>
      </c>
      <c r="AO28" s="207">
        <f t="shared" si="6"/>
        <v>0</v>
      </c>
      <c r="AP28" s="207">
        <f t="shared" si="6"/>
        <v>0</v>
      </c>
      <c r="AQ28" s="207">
        <f t="shared" si="6"/>
        <v>0</v>
      </c>
      <c r="AR28" s="207">
        <f t="shared" si="6"/>
        <v>0</v>
      </c>
      <c r="AS28" s="207">
        <f t="shared" si="2"/>
        <v>11.393029586653682</v>
      </c>
      <c r="AT28" s="158">
        <v>5</v>
      </c>
    </row>
    <row r="29" spans="2:46" s="377" customFormat="1" hidden="1" outlineLevel="1">
      <c r="B29" s="378" t="s">
        <v>1299</v>
      </c>
      <c r="C29" s="379">
        <v>10</v>
      </c>
      <c r="D29" s="380"/>
      <c r="E29" s="207">
        <f>'Equipamentos brigada'!E14/1000*(1+Controle!$N$20)</f>
        <v>4.8236582986422833</v>
      </c>
      <c r="F29" s="207">
        <f t="shared" si="7"/>
        <v>0</v>
      </c>
      <c r="G29" s="207">
        <f t="shared" si="4"/>
        <v>0</v>
      </c>
      <c r="H29" s="207">
        <f t="shared" si="4"/>
        <v>0</v>
      </c>
      <c r="I29" s="207">
        <f t="shared" si="4"/>
        <v>0</v>
      </c>
      <c r="J29" s="207">
        <f t="shared" si="4"/>
        <v>4.8236582986422833</v>
      </c>
      <c r="K29" s="207">
        <f t="shared" si="4"/>
        <v>0</v>
      </c>
      <c r="L29" s="207">
        <f t="shared" si="4"/>
        <v>0</v>
      </c>
      <c r="M29" s="207">
        <f t="shared" si="4"/>
        <v>0</v>
      </c>
      <c r="N29" s="207">
        <f t="shared" si="4"/>
        <v>0</v>
      </c>
      <c r="O29" s="207">
        <f t="shared" si="4"/>
        <v>4.8236582986422833</v>
      </c>
      <c r="P29" s="207">
        <f t="shared" si="4"/>
        <v>0</v>
      </c>
      <c r="Q29" s="207">
        <f t="shared" si="4"/>
        <v>0</v>
      </c>
      <c r="R29" s="207">
        <f t="shared" si="4"/>
        <v>0</v>
      </c>
      <c r="S29" s="207">
        <f t="shared" si="4"/>
        <v>0</v>
      </c>
      <c r="T29" s="207">
        <f t="shared" si="4"/>
        <v>4.8236582986422833</v>
      </c>
      <c r="U29" s="207">
        <f t="shared" si="4"/>
        <v>0</v>
      </c>
      <c r="V29" s="207">
        <f t="shared" si="4"/>
        <v>0</v>
      </c>
      <c r="W29" s="207">
        <f t="shared" si="5"/>
        <v>0</v>
      </c>
      <c r="X29" s="207">
        <f t="shared" si="5"/>
        <v>0</v>
      </c>
      <c r="Y29" s="207">
        <f t="shared" si="5"/>
        <v>4.8236582986422833</v>
      </c>
      <c r="Z29" s="207">
        <f t="shared" si="5"/>
        <v>0</v>
      </c>
      <c r="AA29" s="207">
        <f t="shared" si="5"/>
        <v>0</v>
      </c>
      <c r="AB29" s="207">
        <f t="shared" si="5"/>
        <v>0</v>
      </c>
      <c r="AC29" s="207">
        <f t="shared" si="5"/>
        <v>0</v>
      </c>
      <c r="AD29" s="207">
        <f t="shared" si="5"/>
        <v>4.8236582986422833</v>
      </c>
      <c r="AE29" s="207">
        <f t="shared" si="5"/>
        <v>0</v>
      </c>
      <c r="AF29" s="207">
        <f t="shared" si="5"/>
        <v>0</v>
      </c>
      <c r="AG29" s="207">
        <f t="shared" si="5"/>
        <v>0</v>
      </c>
      <c r="AH29" s="207">
        <f t="shared" si="5"/>
        <v>0</v>
      </c>
      <c r="AI29" s="207">
        <f t="shared" si="5"/>
        <v>4.8236582986422833</v>
      </c>
      <c r="AJ29" s="207">
        <f t="shared" si="5"/>
        <v>0</v>
      </c>
      <c r="AK29" s="207">
        <f t="shared" si="5"/>
        <v>0</v>
      </c>
      <c r="AL29" s="207">
        <f t="shared" si="5"/>
        <v>0</v>
      </c>
      <c r="AM29" s="207">
        <f t="shared" si="6"/>
        <v>0</v>
      </c>
      <c r="AN29" s="207">
        <f t="shared" si="6"/>
        <v>0</v>
      </c>
      <c r="AO29" s="207">
        <f t="shared" si="6"/>
        <v>0</v>
      </c>
      <c r="AP29" s="207">
        <f t="shared" si="6"/>
        <v>0</v>
      </c>
      <c r="AQ29" s="207">
        <f t="shared" si="6"/>
        <v>0</v>
      </c>
      <c r="AR29" s="207">
        <f t="shared" si="6"/>
        <v>0</v>
      </c>
      <c r="AS29" s="207">
        <f t="shared" si="2"/>
        <v>33.765608090495981</v>
      </c>
      <c r="AT29" s="158">
        <v>5</v>
      </c>
    </row>
    <row r="30" spans="2:46" s="377" customFormat="1" hidden="1" outlineLevel="1">
      <c r="B30" s="378" t="s">
        <v>1300</v>
      </c>
      <c r="C30" s="379">
        <v>10</v>
      </c>
      <c r="D30" s="380"/>
      <c r="E30" s="207">
        <f>'Equipamentos brigada'!E15/1000*(1+Controle!$N$20)</f>
        <v>0.99310456050107654</v>
      </c>
      <c r="F30" s="207">
        <f t="shared" si="7"/>
        <v>0</v>
      </c>
      <c r="G30" s="207">
        <f t="shared" si="4"/>
        <v>0</v>
      </c>
      <c r="H30" s="207">
        <f t="shared" si="4"/>
        <v>0</v>
      </c>
      <c r="I30" s="207">
        <f t="shared" si="4"/>
        <v>0</v>
      </c>
      <c r="J30" s="207">
        <f t="shared" si="4"/>
        <v>0.99310456050107654</v>
      </c>
      <c r="K30" s="207">
        <f t="shared" si="4"/>
        <v>0</v>
      </c>
      <c r="L30" s="207">
        <f t="shared" si="4"/>
        <v>0</v>
      </c>
      <c r="M30" s="207">
        <f t="shared" si="4"/>
        <v>0</v>
      </c>
      <c r="N30" s="207">
        <f t="shared" si="4"/>
        <v>0</v>
      </c>
      <c r="O30" s="207">
        <f t="shared" si="4"/>
        <v>0.99310456050107654</v>
      </c>
      <c r="P30" s="207">
        <f t="shared" si="4"/>
        <v>0</v>
      </c>
      <c r="Q30" s="207">
        <f t="shared" si="4"/>
        <v>0</v>
      </c>
      <c r="R30" s="207">
        <f t="shared" si="4"/>
        <v>0</v>
      </c>
      <c r="S30" s="207">
        <f t="shared" si="4"/>
        <v>0</v>
      </c>
      <c r="T30" s="207">
        <f t="shared" si="4"/>
        <v>0.99310456050107654</v>
      </c>
      <c r="U30" s="207">
        <f t="shared" si="4"/>
        <v>0</v>
      </c>
      <c r="V30" s="207">
        <f t="shared" si="4"/>
        <v>0</v>
      </c>
      <c r="W30" s="207">
        <f t="shared" si="5"/>
        <v>0</v>
      </c>
      <c r="X30" s="207">
        <f t="shared" si="5"/>
        <v>0</v>
      </c>
      <c r="Y30" s="207">
        <f t="shared" si="5"/>
        <v>0.99310456050107654</v>
      </c>
      <c r="Z30" s="207">
        <f t="shared" si="5"/>
        <v>0</v>
      </c>
      <c r="AA30" s="207">
        <f t="shared" si="5"/>
        <v>0</v>
      </c>
      <c r="AB30" s="207">
        <f t="shared" si="5"/>
        <v>0</v>
      </c>
      <c r="AC30" s="207">
        <f t="shared" si="5"/>
        <v>0</v>
      </c>
      <c r="AD30" s="207">
        <f t="shared" si="5"/>
        <v>0.99310456050107654</v>
      </c>
      <c r="AE30" s="207">
        <f t="shared" si="5"/>
        <v>0</v>
      </c>
      <c r="AF30" s="207">
        <f t="shared" si="5"/>
        <v>0</v>
      </c>
      <c r="AG30" s="207">
        <f t="shared" si="5"/>
        <v>0</v>
      </c>
      <c r="AH30" s="207">
        <f t="shared" si="5"/>
        <v>0</v>
      </c>
      <c r="AI30" s="207">
        <f t="shared" si="5"/>
        <v>0.99310456050107654</v>
      </c>
      <c r="AJ30" s="207">
        <f t="shared" si="5"/>
        <v>0</v>
      </c>
      <c r="AK30" s="207">
        <f t="shared" si="5"/>
        <v>0</v>
      </c>
      <c r="AL30" s="207">
        <f t="shared" si="5"/>
        <v>0</v>
      </c>
      <c r="AM30" s="207">
        <f t="shared" si="6"/>
        <v>0</v>
      </c>
      <c r="AN30" s="207">
        <f t="shared" si="6"/>
        <v>0</v>
      </c>
      <c r="AO30" s="207">
        <f t="shared" si="6"/>
        <v>0</v>
      </c>
      <c r="AP30" s="207">
        <f t="shared" si="6"/>
        <v>0</v>
      </c>
      <c r="AQ30" s="207">
        <f t="shared" si="6"/>
        <v>0</v>
      </c>
      <c r="AR30" s="207">
        <f t="shared" si="6"/>
        <v>0</v>
      </c>
      <c r="AS30" s="207">
        <f t="shared" si="2"/>
        <v>6.9517319235075359</v>
      </c>
      <c r="AT30" s="158">
        <v>5</v>
      </c>
    </row>
    <row r="31" spans="2:46" s="377" customFormat="1" hidden="1" outlineLevel="1">
      <c r="B31" s="378" t="s">
        <v>1301</v>
      </c>
      <c r="C31" s="379">
        <v>5</v>
      </c>
      <c r="D31" s="380"/>
      <c r="E31" s="207">
        <f>SUM('Equipamentos brigada'!E16:E21)/1000*(1+Controle!$N$20)</f>
        <v>6.159030199342113</v>
      </c>
      <c r="F31" s="207">
        <f t="shared" si="7"/>
        <v>0</v>
      </c>
      <c r="G31" s="207">
        <f t="shared" si="4"/>
        <v>0</v>
      </c>
      <c r="H31" s="207">
        <f t="shared" si="4"/>
        <v>0</v>
      </c>
      <c r="I31" s="207">
        <f t="shared" si="4"/>
        <v>0</v>
      </c>
      <c r="J31" s="207">
        <f t="shared" si="4"/>
        <v>6.159030199342113</v>
      </c>
      <c r="K31" s="207">
        <f t="shared" si="4"/>
        <v>0</v>
      </c>
      <c r="L31" s="207">
        <f t="shared" si="4"/>
        <v>0</v>
      </c>
      <c r="M31" s="207">
        <f t="shared" si="4"/>
        <v>0</v>
      </c>
      <c r="N31" s="207">
        <f t="shared" si="4"/>
        <v>0</v>
      </c>
      <c r="O31" s="207">
        <f t="shared" si="4"/>
        <v>6.159030199342113</v>
      </c>
      <c r="P31" s="207">
        <f t="shared" si="4"/>
        <v>0</v>
      </c>
      <c r="Q31" s="207">
        <f t="shared" si="4"/>
        <v>0</v>
      </c>
      <c r="R31" s="207">
        <f t="shared" si="4"/>
        <v>0</v>
      </c>
      <c r="S31" s="207">
        <f t="shared" si="4"/>
        <v>0</v>
      </c>
      <c r="T31" s="207">
        <f t="shared" si="4"/>
        <v>6.159030199342113</v>
      </c>
      <c r="U31" s="207">
        <f t="shared" si="4"/>
        <v>0</v>
      </c>
      <c r="V31" s="207">
        <f t="shared" si="4"/>
        <v>0</v>
      </c>
      <c r="W31" s="207">
        <f t="shared" si="5"/>
        <v>0</v>
      </c>
      <c r="X31" s="207">
        <f t="shared" si="5"/>
        <v>0</v>
      </c>
      <c r="Y31" s="207">
        <f t="shared" si="5"/>
        <v>6.159030199342113</v>
      </c>
      <c r="Z31" s="207">
        <f t="shared" si="5"/>
        <v>0</v>
      </c>
      <c r="AA31" s="207">
        <f t="shared" si="5"/>
        <v>0</v>
      </c>
      <c r="AB31" s="207">
        <f t="shared" si="5"/>
        <v>0</v>
      </c>
      <c r="AC31" s="207">
        <f t="shared" si="5"/>
        <v>0</v>
      </c>
      <c r="AD31" s="207">
        <f t="shared" si="5"/>
        <v>6.159030199342113</v>
      </c>
      <c r="AE31" s="207">
        <f t="shared" si="5"/>
        <v>0</v>
      </c>
      <c r="AF31" s="207">
        <f t="shared" si="5"/>
        <v>0</v>
      </c>
      <c r="AG31" s="207">
        <f t="shared" si="5"/>
        <v>0</v>
      </c>
      <c r="AH31" s="207">
        <f t="shared" si="5"/>
        <v>0</v>
      </c>
      <c r="AI31" s="207">
        <f t="shared" si="5"/>
        <v>6.159030199342113</v>
      </c>
      <c r="AJ31" s="207">
        <f t="shared" si="5"/>
        <v>0</v>
      </c>
      <c r="AK31" s="207">
        <f t="shared" si="5"/>
        <v>0</v>
      </c>
      <c r="AL31" s="207">
        <f t="shared" si="5"/>
        <v>0</v>
      </c>
      <c r="AM31" s="207">
        <f t="shared" si="6"/>
        <v>0</v>
      </c>
      <c r="AN31" s="207">
        <f t="shared" si="6"/>
        <v>0</v>
      </c>
      <c r="AO31" s="207">
        <f t="shared" si="6"/>
        <v>0</v>
      </c>
      <c r="AP31" s="207">
        <f t="shared" si="6"/>
        <v>0</v>
      </c>
      <c r="AQ31" s="207">
        <f t="shared" si="6"/>
        <v>0</v>
      </c>
      <c r="AR31" s="207">
        <f t="shared" si="6"/>
        <v>0</v>
      </c>
      <c r="AS31" s="207">
        <f t="shared" si="2"/>
        <v>43.113211395394792</v>
      </c>
      <c r="AT31" s="158">
        <v>5</v>
      </c>
    </row>
    <row r="32" spans="2:46" s="377" customFormat="1" hidden="1" outlineLevel="1">
      <c r="B32" s="378" t="s">
        <v>365</v>
      </c>
      <c r="C32" s="386">
        <v>5</v>
      </c>
      <c r="D32" s="380"/>
      <c r="E32" s="207"/>
      <c r="F32" s="207">
        <f t="shared" si="7"/>
        <v>0</v>
      </c>
      <c r="G32" s="207">
        <f t="shared" si="4"/>
        <v>0</v>
      </c>
      <c r="H32" s="207">
        <f t="shared" si="4"/>
        <v>0</v>
      </c>
      <c r="I32" s="207">
        <f t="shared" si="4"/>
        <v>0</v>
      </c>
      <c r="J32" s="207">
        <f t="shared" si="4"/>
        <v>0</v>
      </c>
      <c r="K32" s="207">
        <f t="shared" si="4"/>
        <v>0</v>
      </c>
      <c r="L32" s="207">
        <f t="shared" si="4"/>
        <v>0</v>
      </c>
      <c r="M32" s="207">
        <f t="shared" si="4"/>
        <v>0</v>
      </c>
      <c r="N32" s="207">
        <f t="shared" si="4"/>
        <v>0</v>
      </c>
      <c r="O32" s="207">
        <f t="shared" si="4"/>
        <v>0</v>
      </c>
      <c r="P32" s="207">
        <f t="shared" si="4"/>
        <v>0</v>
      </c>
      <c r="Q32" s="207">
        <f t="shared" si="4"/>
        <v>0</v>
      </c>
      <c r="R32" s="207">
        <f t="shared" si="4"/>
        <v>0</v>
      </c>
      <c r="S32" s="207">
        <f t="shared" si="4"/>
        <v>0</v>
      </c>
      <c r="T32" s="207">
        <f t="shared" si="4"/>
        <v>0</v>
      </c>
      <c r="U32" s="207">
        <f t="shared" si="4"/>
        <v>0</v>
      </c>
      <c r="V32" s="207">
        <f t="shared" si="4"/>
        <v>0</v>
      </c>
      <c r="W32" s="207">
        <f t="shared" si="5"/>
        <v>0</v>
      </c>
      <c r="X32" s="207">
        <f t="shared" si="5"/>
        <v>0</v>
      </c>
      <c r="Y32" s="207">
        <f t="shared" si="5"/>
        <v>0</v>
      </c>
      <c r="Z32" s="207">
        <f t="shared" si="5"/>
        <v>0</v>
      </c>
      <c r="AA32" s="207">
        <f t="shared" si="5"/>
        <v>0</v>
      </c>
      <c r="AB32" s="207">
        <f t="shared" si="5"/>
        <v>0</v>
      </c>
      <c r="AC32" s="207">
        <f t="shared" si="5"/>
        <v>0</v>
      </c>
      <c r="AD32" s="207">
        <f t="shared" si="5"/>
        <v>0</v>
      </c>
      <c r="AE32" s="207">
        <f t="shared" si="5"/>
        <v>0</v>
      </c>
      <c r="AF32" s="207">
        <f t="shared" si="5"/>
        <v>0</v>
      </c>
      <c r="AG32" s="207">
        <f t="shared" si="5"/>
        <v>0</v>
      </c>
      <c r="AH32" s="207">
        <f t="shared" si="5"/>
        <v>0</v>
      </c>
      <c r="AI32" s="207">
        <f t="shared" si="5"/>
        <v>0</v>
      </c>
      <c r="AJ32" s="207">
        <f t="shared" si="5"/>
        <v>0</v>
      </c>
      <c r="AK32" s="207">
        <f t="shared" si="5"/>
        <v>0</v>
      </c>
      <c r="AL32" s="207">
        <f t="shared" si="5"/>
        <v>0</v>
      </c>
      <c r="AM32" s="207">
        <f t="shared" si="6"/>
        <v>0</v>
      </c>
      <c r="AN32" s="207">
        <f t="shared" si="6"/>
        <v>0</v>
      </c>
      <c r="AO32" s="207">
        <f t="shared" si="6"/>
        <v>0</v>
      </c>
      <c r="AP32" s="207">
        <f t="shared" si="6"/>
        <v>0</v>
      </c>
      <c r="AQ32" s="207">
        <f t="shared" si="6"/>
        <v>0</v>
      </c>
      <c r="AR32" s="207">
        <f t="shared" si="6"/>
        <v>0</v>
      </c>
      <c r="AS32" s="207">
        <f t="shared" si="2"/>
        <v>0</v>
      </c>
      <c r="AT32" s="158">
        <v>5</v>
      </c>
    </row>
    <row r="33" spans="2:46" ht="18" customHeight="1" collapsed="1">
      <c r="B33" s="376" t="s">
        <v>1085</v>
      </c>
      <c r="C33" s="188"/>
      <c r="D33" s="189"/>
      <c r="E33" s="190">
        <f>SUM(E34:E44)</f>
        <v>0</v>
      </c>
      <c r="F33" s="190">
        <f t="shared" ref="F33:AR33" si="8">SUM(F34:F44)</f>
        <v>0</v>
      </c>
      <c r="G33" s="190">
        <f t="shared" si="8"/>
        <v>0</v>
      </c>
      <c r="H33" s="190">
        <f t="shared" si="8"/>
        <v>0</v>
      </c>
      <c r="I33" s="190">
        <f t="shared" si="8"/>
        <v>0</v>
      </c>
      <c r="J33" s="190">
        <f t="shared" si="8"/>
        <v>0</v>
      </c>
      <c r="K33" s="190">
        <f t="shared" si="8"/>
        <v>0</v>
      </c>
      <c r="L33" s="190">
        <f t="shared" si="8"/>
        <v>0</v>
      </c>
      <c r="M33" s="190">
        <f t="shared" si="8"/>
        <v>0</v>
      </c>
      <c r="N33" s="190">
        <f t="shared" si="8"/>
        <v>0</v>
      </c>
      <c r="O33" s="190">
        <f t="shared" si="8"/>
        <v>0</v>
      </c>
      <c r="P33" s="190">
        <f t="shared" si="8"/>
        <v>0</v>
      </c>
      <c r="Q33" s="190">
        <f t="shared" si="8"/>
        <v>0</v>
      </c>
      <c r="R33" s="190">
        <f t="shared" si="8"/>
        <v>0</v>
      </c>
      <c r="S33" s="190">
        <f t="shared" si="8"/>
        <v>0</v>
      </c>
      <c r="T33" s="190">
        <f t="shared" si="8"/>
        <v>0</v>
      </c>
      <c r="U33" s="190">
        <f t="shared" si="8"/>
        <v>0</v>
      </c>
      <c r="V33" s="190">
        <f t="shared" si="8"/>
        <v>0</v>
      </c>
      <c r="W33" s="190">
        <f t="shared" si="8"/>
        <v>0</v>
      </c>
      <c r="X33" s="190">
        <f t="shared" si="8"/>
        <v>0</v>
      </c>
      <c r="Y33" s="190">
        <f t="shared" si="8"/>
        <v>0</v>
      </c>
      <c r="Z33" s="190">
        <f t="shared" si="8"/>
        <v>0</v>
      </c>
      <c r="AA33" s="190">
        <f t="shared" si="8"/>
        <v>0</v>
      </c>
      <c r="AB33" s="190">
        <f t="shared" si="8"/>
        <v>0</v>
      </c>
      <c r="AC33" s="190">
        <f t="shared" si="8"/>
        <v>0</v>
      </c>
      <c r="AD33" s="190">
        <f t="shared" si="8"/>
        <v>0</v>
      </c>
      <c r="AE33" s="190">
        <f t="shared" si="8"/>
        <v>0</v>
      </c>
      <c r="AF33" s="190">
        <f t="shared" si="8"/>
        <v>0</v>
      </c>
      <c r="AG33" s="190">
        <f t="shared" si="8"/>
        <v>0</v>
      </c>
      <c r="AH33" s="190">
        <f t="shared" si="8"/>
        <v>0</v>
      </c>
      <c r="AI33" s="190">
        <f t="shared" si="8"/>
        <v>0</v>
      </c>
      <c r="AJ33" s="190">
        <f t="shared" si="8"/>
        <v>0</v>
      </c>
      <c r="AK33" s="190">
        <f t="shared" si="8"/>
        <v>0</v>
      </c>
      <c r="AL33" s="190">
        <f t="shared" si="8"/>
        <v>0</v>
      </c>
      <c r="AM33" s="190">
        <f t="shared" si="8"/>
        <v>0</v>
      </c>
      <c r="AN33" s="190">
        <f t="shared" si="8"/>
        <v>0</v>
      </c>
      <c r="AO33" s="190">
        <f t="shared" si="8"/>
        <v>0</v>
      </c>
      <c r="AP33" s="190">
        <f t="shared" si="8"/>
        <v>0</v>
      </c>
      <c r="AQ33" s="190">
        <f t="shared" si="8"/>
        <v>0</v>
      </c>
      <c r="AR33" s="190">
        <f t="shared" si="8"/>
        <v>0</v>
      </c>
      <c r="AS33" s="190">
        <f t="shared" si="2"/>
        <v>0</v>
      </c>
    </row>
    <row r="34" spans="2:46" s="377" customFormat="1" hidden="1" outlineLevel="1">
      <c r="B34" s="378" t="s">
        <v>1221</v>
      </c>
      <c r="C34" s="386">
        <v>5</v>
      </c>
      <c r="D34" s="380"/>
      <c r="E34" s="114"/>
      <c r="F34" s="114"/>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f t="shared" ref="AS34:AS59" si="9">SUM(E34:AR34)</f>
        <v>0</v>
      </c>
      <c r="AT34" s="377" t="s">
        <v>350</v>
      </c>
    </row>
    <row r="35" spans="2:46" s="377" customFormat="1" hidden="1" outlineLevel="1">
      <c r="B35" s="378" t="s">
        <v>366</v>
      </c>
      <c r="C35" s="386">
        <v>5</v>
      </c>
      <c r="D35" s="380"/>
      <c r="E35" s="114"/>
      <c r="F35" s="114"/>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f t="shared" si="9"/>
        <v>0</v>
      </c>
      <c r="AT35" s="377" t="s">
        <v>349</v>
      </c>
    </row>
    <row r="36" spans="2:46" s="377" customFormat="1" hidden="1" outlineLevel="1">
      <c r="B36" s="378" t="s">
        <v>367</v>
      </c>
      <c r="C36" s="386">
        <v>5</v>
      </c>
      <c r="D36" s="380"/>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f t="shared" si="9"/>
        <v>0</v>
      </c>
      <c r="AT36" s="377" t="s">
        <v>351</v>
      </c>
    </row>
    <row r="37" spans="2:46" s="377" customFormat="1" hidden="1" outlineLevel="1">
      <c r="B37" s="378" t="s">
        <v>368</v>
      </c>
      <c r="C37" s="386">
        <v>5</v>
      </c>
      <c r="D37" s="380"/>
      <c r="E37" s="114"/>
      <c r="F37" s="114"/>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f t="shared" si="9"/>
        <v>0</v>
      </c>
      <c r="AT37" s="377" t="s">
        <v>350</v>
      </c>
    </row>
    <row r="38" spans="2:46" s="377" customFormat="1" hidden="1" outlineLevel="1">
      <c r="B38" s="378" t="s">
        <v>369</v>
      </c>
      <c r="C38" s="386">
        <v>5</v>
      </c>
      <c r="D38" s="380"/>
      <c r="E38" s="114"/>
      <c r="F38" s="114"/>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f t="shared" si="9"/>
        <v>0</v>
      </c>
      <c r="AT38" s="377" t="s">
        <v>349</v>
      </c>
    </row>
    <row r="39" spans="2:46" s="377" customFormat="1" hidden="1" outlineLevel="1">
      <c r="B39" s="378" t="s">
        <v>370</v>
      </c>
      <c r="C39" s="386">
        <v>5</v>
      </c>
      <c r="D39" s="380"/>
      <c r="E39" s="114"/>
      <c r="F39" s="114"/>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f t="shared" si="9"/>
        <v>0</v>
      </c>
      <c r="AT39" s="377" t="s">
        <v>351</v>
      </c>
    </row>
    <row r="40" spans="2:46" s="377" customFormat="1" hidden="1" outlineLevel="1">
      <c r="B40" s="378" t="s">
        <v>371</v>
      </c>
      <c r="C40" s="386">
        <v>5</v>
      </c>
      <c r="D40" s="380"/>
      <c r="E40" s="114"/>
      <c r="F40" s="114"/>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f t="shared" si="9"/>
        <v>0</v>
      </c>
      <c r="AT40" s="377" t="s">
        <v>350</v>
      </c>
    </row>
    <row r="41" spans="2:46" s="377" customFormat="1" hidden="1" outlineLevel="1">
      <c r="B41" s="378" t="s">
        <v>372</v>
      </c>
      <c r="C41" s="386">
        <v>5</v>
      </c>
      <c r="D41" s="380"/>
      <c r="E41" s="114"/>
      <c r="F41" s="114"/>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f t="shared" si="9"/>
        <v>0</v>
      </c>
      <c r="AT41" s="377" t="s">
        <v>349</v>
      </c>
    </row>
    <row r="42" spans="2:46" s="377" customFormat="1" hidden="1" outlineLevel="1">
      <c r="B42" s="378" t="s">
        <v>373</v>
      </c>
      <c r="C42" s="386">
        <v>5</v>
      </c>
      <c r="D42" s="380"/>
      <c r="E42" s="114"/>
      <c r="F42" s="114"/>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f t="shared" si="9"/>
        <v>0</v>
      </c>
      <c r="AT42" s="377" t="s">
        <v>351</v>
      </c>
    </row>
    <row r="43" spans="2:46" s="377" customFormat="1" hidden="1" outlineLevel="1">
      <c r="B43" s="378" t="s">
        <v>374</v>
      </c>
      <c r="C43" s="386">
        <v>5</v>
      </c>
      <c r="D43" s="380"/>
      <c r="E43" s="114"/>
      <c r="F43" s="114"/>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f t="shared" si="9"/>
        <v>0</v>
      </c>
      <c r="AT43" s="377" t="s">
        <v>349</v>
      </c>
    </row>
    <row r="44" spans="2:46" s="377" customFormat="1" hidden="1" outlineLevel="1">
      <c r="B44" s="378" t="s">
        <v>375</v>
      </c>
      <c r="C44" s="386">
        <v>5</v>
      </c>
      <c r="D44" s="380"/>
      <c r="E44" s="114"/>
      <c r="F44" s="114"/>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f t="shared" si="9"/>
        <v>0</v>
      </c>
      <c r="AT44" s="377" t="s">
        <v>351</v>
      </c>
    </row>
    <row r="45" spans="2:46" ht="18" customHeight="1" collapsed="1">
      <c r="B45" s="376" t="s">
        <v>243</v>
      </c>
      <c r="C45" s="188"/>
      <c r="D45" s="189"/>
      <c r="E45" s="190">
        <f>SUM(E46:E50)</f>
        <v>0</v>
      </c>
      <c r="F45" s="190">
        <f t="shared" ref="F45:AR45" si="10">SUM(F46:F50)</f>
        <v>0</v>
      </c>
      <c r="G45" s="190">
        <f t="shared" si="10"/>
        <v>0</v>
      </c>
      <c r="H45" s="190">
        <f t="shared" si="10"/>
        <v>0</v>
      </c>
      <c r="I45" s="190">
        <f t="shared" si="10"/>
        <v>0</v>
      </c>
      <c r="J45" s="190">
        <f t="shared" si="10"/>
        <v>0</v>
      </c>
      <c r="K45" s="190">
        <f t="shared" si="10"/>
        <v>0</v>
      </c>
      <c r="L45" s="190">
        <f t="shared" si="10"/>
        <v>0</v>
      </c>
      <c r="M45" s="190">
        <f t="shared" si="10"/>
        <v>0</v>
      </c>
      <c r="N45" s="190">
        <f t="shared" si="10"/>
        <v>0</v>
      </c>
      <c r="O45" s="190">
        <f t="shared" si="10"/>
        <v>0</v>
      </c>
      <c r="P45" s="190">
        <f t="shared" si="10"/>
        <v>0</v>
      </c>
      <c r="Q45" s="190">
        <f t="shared" si="10"/>
        <v>0</v>
      </c>
      <c r="R45" s="190">
        <f t="shared" si="10"/>
        <v>0</v>
      </c>
      <c r="S45" s="190">
        <f t="shared" si="10"/>
        <v>0</v>
      </c>
      <c r="T45" s="190">
        <f t="shared" si="10"/>
        <v>0</v>
      </c>
      <c r="U45" s="190">
        <f t="shared" si="10"/>
        <v>0</v>
      </c>
      <c r="V45" s="190">
        <f t="shared" si="10"/>
        <v>0</v>
      </c>
      <c r="W45" s="190">
        <f t="shared" si="10"/>
        <v>0</v>
      </c>
      <c r="X45" s="190">
        <f t="shared" si="10"/>
        <v>0</v>
      </c>
      <c r="Y45" s="190">
        <f t="shared" si="10"/>
        <v>0</v>
      </c>
      <c r="Z45" s="190">
        <f t="shared" si="10"/>
        <v>0</v>
      </c>
      <c r="AA45" s="190">
        <f t="shared" si="10"/>
        <v>0</v>
      </c>
      <c r="AB45" s="190">
        <f t="shared" si="10"/>
        <v>0</v>
      </c>
      <c r="AC45" s="190">
        <f t="shared" si="10"/>
        <v>0</v>
      </c>
      <c r="AD45" s="190">
        <f t="shared" si="10"/>
        <v>0</v>
      </c>
      <c r="AE45" s="190">
        <f t="shared" si="10"/>
        <v>0</v>
      </c>
      <c r="AF45" s="190">
        <f t="shared" si="10"/>
        <v>0</v>
      </c>
      <c r="AG45" s="190">
        <f t="shared" si="10"/>
        <v>0</v>
      </c>
      <c r="AH45" s="190">
        <f t="shared" si="10"/>
        <v>0</v>
      </c>
      <c r="AI45" s="190">
        <f t="shared" si="10"/>
        <v>0</v>
      </c>
      <c r="AJ45" s="190">
        <f t="shared" si="10"/>
        <v>0</v>
      </c>
      <c r="AK45" s="190">
        <f t="shared" si="10"/>
        <v>0</v>
      </c>
      <c r="AL45" s="190">
        <f t="shared" si="10"/>
        <v>0</v>
      </c>
      <c r="AM45" s="190">
        <f t="shared" si="10"/>
        <v>0</v>
      </c>
      <c r="AN45" s="190">
        <f t="shared" si="10"/>
        <v>0</v>
      </c>
      <c r="AO45" s="190">
        <f t="shared" si="10"/>
        <v>0</v>
      </c>
      <c r="AP45" s="190">
        <f t="shared" si="10"/>
        <v>0</v>
      </c>
      <c r="AQ45" s="190">
        <f t="shared" si="10"/>
        <v>0</v>
      </c>
      <c r="AR45" s="190">
        <f t="shared" si="10"/>
        <v>0</v>
      </c>
      <c r="AS45" s="190">
        <f t="shared" si="9"/>
        <v>0</v>
      </c>
    </row>
    <row r="46" spans="2:46" s="377" customFormat="1" hidden="1" outlineLevel="1">
      <c r="B46" s="378" t="s">
        <v>376</v>
      </c>
      <c r="C46" s="386">
        <v>20</v>
      </c>
      <c r="D46" s="380"/>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f t="shared" si="9"/>
        <v>0</v>
      </c>
      <c r="AT46" s="377" t="s">
        <v>351</v>
      </c>
    </row>
    <row r="47" spans="2:46" s="377" customFormat="1" hidden="1" outlineLevel="1">
      <c r="B47" s="378" t="s">
        <v>377</v>
      </c>
      <c r="C47" s="386">
        <v>20</v>
      </c>
      <c r="D47" s="380"/>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f t="shared" si="9"/>
        <v>0</v>
      </c>
      <c r="AT47" s="377" t="s">
        <v>349</v>
      </c>
    </row>
    <row r="48" spans="2:46" s="377" customFormat="1" hidden="1" outlineLevel="1">
      <c r="B48" s="378" t="s">
        <v>378</v>
      </c>
      <c r="C48" s="386">
        <v>20</v>
      </c>
      <c r="D48" s="380"/>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f t="shared" si="9"/>
        <v>0</v>
      </c>
      <c r="AT48" s="377" t="s">
        <v>351</v>
      </c>
    </row>
    <row r="49" spans="2:46" s="377" customFormat="1" hidden="1" outlineLevel="1">
      <c r="B49" s="378" t="s">
        <v>244</v>
      </c>
      <c r="C49" s="386">
        <v>20</v>
      </c>
      <c r="D49" s="380"/>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f t="shared" si="9"/>
        <v>0</v>
      </c>
      <c r="AT49" s="377" t="s">
        <v>350</v>
      </c>
    </row>
    <row r="50" spans="2:46" s="377" customFormat="1" hidden="1" outlineLevel="1">
      <c r="B50" s="378" t="s">
        <v>245</v>
      </c>
      <c r="C50" s="386">
        <v>20</v>
      </c>
      <c r="D50" s="380"/>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f t="shared" si="9"/>
        <v>0</v>
      </c>
      <c r="AT50" s="377" t="s">
        <v>349</v>
      </c>
    </row>
    <row r="51" spans="2:46" ht="18" customHeight="1" collapsed="1">
      <c r="B51" s="376" t="s">
        <v>379</v>
      </c>
      <c r="C51" s="381"/>
      <c r="D51" s="189"/>
      <c r="E51" s="190">
        <f>SUM(E52:E59)</f>
        <v>0</v>
      </c>
      <c r="F51" s="190">
        <f t="shared" ref="F51:AR51" si="11">SUM(F52:F59)</f>
        <v>0</v>
      </c>
      <c r="G51" s="190">
        <f t="shared" si="11"/>
        <v>0</v>
      </c>
      <c r="H51" s="190">
        <f t="shared" si="11"/>
        <v>0</v>
      </c>
      <c r="I51" s="190">
        <f t="shared" si="11"/>
        <v>0</v>
      </c>
      <c r="J51" s="190">
        <f t="shared" si="11"/>
        <v>0</v>
      </c>
      <c r="K51" s="190">
        <f t="shared" si="11"/>
        <v>0</v>
      </c>
      <c r="L51" s="190">
        <f t="shared" si="11"/>
        <v>0</v>
      </c>
      <c r="M51" s="190">
        <f t="shared" si="11"/>
        <v>0</v>
      </c>
      <c r="N51" s="190">
        <f t="shared" si="11"/>
        <v>0</v>
      </c>
      <c r="O51" s="190">
        <f t="shared" si="11"/>
        <v>0</v>
      </c>
      <c r="P51" s="190">
        <f t="shared" si="11"/>
        <v>0</v>
      </c>
      <c r="Q51" s="190">
        <f t="shared" si="11"/>
        <v>0</v>
      </c>
      <c r="R51" s="190">
        <f t="shared" si="11"/>
        <v>0</v>
      </c>
      <c r="S51" s="190">
        <f t="shared" si="11"/>
        <v>0</v>
      </c>
      <c r="T51" s="190">
        <f t="shared" si="11"/>
        <v>0</v>
      </c>
      <c r="U51" s="190">
        <f t="shared" si="11"/>
        <v>0</v>
      </c>
      <c r="V51" s="190">
        <f t="shared" si="11"/>
        <v>0</v>
      </c>
      <c r="W51" s="190">
        <f t="shared" si="11"/>
        <v>0</v>
      </c>
      <c r="X51" s="190">
        <f t="shared" si="11"/>
        <v>0</v>
      </c>
      <c r="Y51" s="190">
        <f t="shared" si="11"/>
        <v>0</v>
      </c>
      <c r="Z51" s="190">
        <f t="shared" si="11"/>
        <v>0</v>
      </c>
      <c r="AA51" s="190">
        <f t="shared" si="11"/>
        <v>0</v>
      </c>
      <c r="AB51" s="190">
        <f t="shared" si="11"/>
        <v>0</v>
      </c>
      <c r="AC51" s="190">
        <f t="shared" si="11"/>
        <v>0</v>
      </c>
      <c r="AD51" s="190">
        <f t="shared" si="11"/>
        <v>0</v>
      </c>
      <c r="AE51" s="190">
        <f t="shared" si="11"/>
        <v>0</v>
      </c>
      <c r="AF51" s="190">
        <f t="shared" si="11"/>
        <v>0</v>
      </c>
      <c r="AG51" s="190">
        <f t="shared" si="11"/>
        <v>0</v>
      </c>
      <c r="AH51" s="190">
        <f t="shared" si="11"/>
        <v>0</v>
      </c>
      <c r="AI51" s="190">
        <f t="shared" si="11"/>
        <v>0</v>
      </c>
      <c r="AJ51" s="190">
        <f t="shared" si="11"/>
        <v>0</v>
      </c>
      <c r="AK51" s="190">
        <f t="shared" si="11"/>
        <v>0</v>
      </c>
      <c r="AL51" s="190">
        <f t="shared" si="11"/>
        <v>0</v>
      </c>
      <c r="AM51" s="190">
        <f t="shared" si="11"/>
        <v>0</v>
      </c>
      <c r="AN51" s="190">
        <f t="shared" si="11"/>
        <v>0</v>
      </c>
      <c r="AO51" s="190">
        <f t="shared" si="11"/>
        <v>0</v>
      </c>
      <c r="AP51" s="190">
        <f t="shared" si="11"/>
        <v>0</v>
      </c>
      <c r="AQ51" s="190">
        <f t="shared" si="11"/>
        <v>0</v>
      </c>
      <c r="AR51" s="190">
        <f t="shared" si="11"/>
        <v>0</v>
      </c>
      <c r="AS51" s="190">
        <f>SUM(E51:AR51)</f>
        <v>0</v>
      </c>
    </row>
    <row r="52" spans="2:46" s="377" customFormat="1" hidden="1" outlineLevel="1">
      <c r="B52" s="378" t="s">
        <v>352</v>
      </c>
      <c r="C52" s="386">
        <v>20</v>
      </c>
      <c r="D52" s="380"/>
      <c r="E52" s="207"/>
      <c r="F52" s="207"/>
      <c r="G52" s="207"/>
      <c r="H52" s="207"/>
      <c r="I52" s="207"/>
      <c r="J52" s="207"/>
      <c r="K52" s="207"/>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f t="shared" si="9"/>
        <v>0</v>
      </c>
      <c r="AT52" s="377" t="s">
        <v>350</v>
      </c>
    </row>
    <row r="53" spans="2:46" s="377" customFormat="1" hidden="1" outlineLevel="1">
      <c r="B53" s="378" t="s">
        <v>353</v>
      </c>
      <c r="C53" s="386">
        <v>20</v>
      </c>
      <c r="D53" s="380"/>
      <c r="E53" s="207"/>
      <c r="F53" s="207"/>
      <c r="G53" s="207"/>
      <c r="H53" s="207"/>
      <c r="I53" s="207"/>
      <c r="J53" s="207"/>
      <c r="K53" s="20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f t="shared" si="9"/>
        <v>0</v>
      </c>
      <c r="AT53" s="377" t="s">
        <v>349</v>
      </c>
    </row>
    <row r="54" spans="2:46" s="377" customFormat="1" hidden="1" outlineLevel="1">
      <c r="B54" s="378" t="s">
        <v>354</v>
      </c>
      <c r="C54" s="386">
        <v>20</v>
      </c>
      <c r="D54" s="380"/>
      <c r="E54" s="207"/>
      <c r="F54" s="207"/>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f t="shared" si="9"/>
        <v>0</v>
      </c>
      <c r="AT54" s="377" t="s">
        <v>351</v>
      </c>
    </row>
    <row r="55" spans="2:46" s="377" customFormat="1" hidden="1" outlineLevel="1">
      <c r="B55" s="378" t="s">
        <v>355</v>
      </c>
      <c r="C55" s="386">
        <v>20</v>
      </c>
      <c r="D55" s="380"/>
      <c r="E55" s="207"/>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f t="shared" si="9"/>
        <v>0</v>
      </c>
      <c r="AT55" s="377" t="s">
        <v>350</v>
      </c>
    </row>
    <row r="56" spans="2:46" s="377" customFormat="1" hidden="1" outlineLevel="1">
      <c r="B56" s="378" t="s">
        <v>356</v>
      </c>
      <c r="C56" s="386">
        <v>20</v>
      </c>
      <c r="D56" s="380"/>
      <c r="E56" s="207"/>
      <c r="F56" s="207"/>
      <c r="G56" s="207"/>
      <c r="H56" s="207"/>
      <c r="I56" s="207"/>
      <c r="J56" s="207"/>
      <c r="K56" s="207"/>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f t="shared" si="9"/>
        <v>0</v>
      </c>
      <c r="AT56" s="377" t="s">
        <v>349</v>
      </c>
    </row>
    <row r="57" spans="2:46" s="377" customFormat="1" hidden="1" outlineLevel="1">
      <c r="B57" s="378" t="s">
        <v>357</v>
      </c>
      <c r="C57" s="386">
        <v>20</v>
      </c>
      <c r="D57" s="380"/>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f t="shared" si="9"/>
        <v>0</v>
      </c>
      <c r="AT57" s="377" t="s">
        <v>351</v>
      </c>
    </row>
    <row r="58" spans="2:46" s="377" customFormat="1" hidden="1" outlineLevel="1">
      <c r="B58" s="378" t="s">
        <v>358</v>
      </c>
      <c r="C58" s="386">
        <v>20</v>
      </c>
      <c r="D58" s="380"/>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f t="shared" si="9"/>
        <v>0</v>
      </c>
      <c r="AT58" s="377" t="s">
        <v>350</v>
      </c>
    </row>
    <row r="59" spans="2:46" s="377" customFormat="1" hidden="1" outlineLevel="1">
      <c r="B59" s="378" t="s">
        <v>359</v>
      </c>
      <c r="C59" s="386">
        <v>20</v>
      </c>
      <c r="D59" s="380"/>
      <c r="E59" s="207"/>
      <c r="F59" s="207"/>
      <c r="G59" s="207"/>
      <c r="H59" s="207"/>
      <c r="I59" s="207"/>
      <c r="J59" s="207"/>
      <c r="K59" s="207"/>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Q59" s="207"/>
      <c r="AR59" s="207"/>
      <c r="AS59" s="207">
        <f t="shared" si="9"/>
        <v>0</v>
      </c>
      <c r="AT59" s="377" t="s">
        <v>349</v>
      </c>
    </row>
    <row r="60" spans="2:46" ht="18" customHeight="1">
      <c r="B60" s="376" t="s">
        <v>278</v>
      </c>
      <c r="C60" s="188"/>
      <c r="D60" s="189"/>
      <c r="E60" s="190">
        <f t="shared" ref="E60:AR60" si="12">E7+E19+E33+E45+E51</f>
        <v>1530.0576640148724</v>
      </c>
      <c r="F60" s="190">
        <f t="shared" si="12"/>
        <v>1274.8240800835977</v>
      </c>
      <c r="G60" s="190">
        <f t="shared" si="12"/>
        <v>0</v>
      </c>
      <c r="H60" s="190">
        <f t="shared" si="12"/>
        <v>0</v>
      </c>
      <c r="I60" s="190">
        <f t="shared" si="12"/>
        <v>0</v>
      </c>
      <c r="J60" s="190">
        <f t="shared" si="12"/>
        <v>74.500990087383329</v>
      </c>
      <c r="K60" s="190">
        <f t="shared" si="12"/>
        <v>0</v>
      </c>
      <c r="L60" s="190">
        <f t="shared" si="12"/>
        <v>0</v>
      </c>
      <c r="M60" s="190">
        <f t="shared" si="12"/>
        <v>228.13933559561735</v>
      </c>
      <c r="N60" s="190">
        <f t="shared" si="12"/>
        <v>0</v>
      </c>
      <c r="O60" s="190">
        <f t="shared" si="12"/>
        <v>126.88001658660863</v>
      </c>
      <c r="P60" s="190">
        <f t="shared" si="12"/>
        <v>0</v>
      </c>
      <c r="Q60" s="190">
        <f t="shared" si="12"/>
        <v>0</v>
      </c>
      <c r="R60" s="190">
        <f t="shared" si="12"/>
        <v>0</v>
      </c>
      <c r="S60" s="190">
        <f t="shared" si="12"/>
        <v>0</v>
      </c>
      <c r="T60" s="190">
        <f t="shared" si="12"/>
        <v>74.500990087383329</v>
      </c>
      <c r="U60" s="190">
        <f t="shared" si="12"/>
        <v>228.13933559561735</v>
      </c>
      <c r="V60" s="190">
        <f t="shared" si="12"/>
        <v>0</v>
      </c>
      <c r="W60" s="190">
        <f t="shared" si="12"/>
        <v>0</v>
      </c>
      <c r="X60" s="190">
        <f t="shared" si="12"/>
        <v>0</v>
      </c>
      <c r="Y60" s="190">
        <f t="shared" si="12"/>
        <v>126.88001658660863</v>
      </c>
      <c r="Z60" s="190">
        <f t="shared" si="12"/>
        <v>0</v>
      </c>
      <c r="AA60" s="190">
        <f t="shared" si="12"/>
        <v>0</v>
      </c>
      <c r="AB60" s="190">
        <f t="shared" si="12"/>
        <v>0</v>
      </c>
      <c r="AC60" s="190">
        <f t="shared" si="12"/>
        <v>228.13933559561735</v>
      </c>
      <c r="AD60" s="190">
        <f t="shared" si="12"/>
        <v>74.500990087383329</v>
      </c>
      <c r="AE60" s="190">
        <f t="shared" si="12"/>
        <v>0</v>
      </c>
      <c r="AF60" s="190">
        <f t="shared" si="12"/>
        <v>0</v>
      </c>
      <c r="AG60" s="190">
        <f t="shared" si="12"/>
        <v>0</v>
      </c>
      <c r="AH60" s="190">
        <f t="shared" si="12"/>
        <v>0</v>
      </c>
      <c r="AI60" s="190">
        <f t="shared" si="12"/>
        <v>126.88001658660863</v>
      </c>
      <c r="AJ60" s="190">
        <f t="shared" si="12"/>
        <v>0</v>
      </c>
      <c r="AK60" s="190">
        <f t="shared" si="12"/>
        <v>228.13933559561735</v>
      </c>
      <c r="AL60" s="190">
        <f t="shared" si="12"/>
        <v>0</v>
      </c>
      <c r="AM60" s="190">
        <f t="shared" si="12"/>
        <v>0</v>
      </c>
      <c r="AN60" s="190">
        <f t="shared" si="12"/>
        <v>0</v>
      </c>
      <c r="AO60" s="190">
        <f t="shared" si="12"/>
        <v>0</v>
      </c>
      <c r="AP60" s="190">
        <f t="shared" si="12"/>
        <v>0</v>
      </c>
      <c r="AQ60" s="190">
        <f t="shared" si="12"/>
        <v>0</v>
      </c>
      <c r="AR60" s="190">
        <f t="shared" si="12"/>
        <v>0</v>
      </c>
      <c r="AS60" s="190">
        <f>SUM(E60:AR60)</f>
        <v>4321.5821065029158</v>
      </c>
      <c r="AT60" s="377"/>
    </row>
    <row r="61" spans="2:46">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377"/>
    </row>
    <row r="62" spans="2:46">
      <c r="E62" s="382"/>
      <c r="F62" s="382"/>
      <c r="G62" s="382"/>
      <c r="H62" s="382"/>
      <c r="I62" s="382"/>
      <c r="J62" s="382"/>
      <c r="K62" s="382"/>
      <c r="L62" s="382"/>
      <c r="M62" s="382"/>
      <c r="N62" s="382"/>
      <c r="O62" s="382"/>
      <c r="P62" s="382"/>
      <c r="Q62" s="382"/>
      <c r="R62" s="382"/>
      <c r="S62" s="382"/>
      <c r="T62" s="382"/>
      <c r="U62" s="382"/>
      <c r="V62" s="382"/>
      <c r="W62" s="382"/>
      <c r="X62" s="382"/>
      <c r="Y62" s="382"/>
      <c r="Z62" s="382"/>
      <c r="AA62" s="382"/>
      <c r="AB62" s="382"/>
      <c r="AC62" s="382"/>
      <c r="AD62" s="382"/>
      <c r="AE62" s="382"/>
      <c r="AF62" s="382"/>
      <c r="AG62" s="382"/>
      <c r="AH62" s="382"/>
      <c r="AI62" s="382"/>
      <c r="AJ62" s="382"/>
      <c r="AK62" s="382"/>
      <c r="AL62" s="382"/>
      <c r="AM62" s="382"/>
      <c r="AN62" s="382"/>
      <c r="AO62" s="382"/>
      <c r="AP62" s="382"/>
      <c r="AQ62" s="382"/>
      <c r="AR62" s="382"/>
      <c r="AS62" s="165"/>
      <c r="AT62" s="377"/>
    </row>
    <row r="63" spans="2:46">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c r="AQ63" s="89"/>
      <c r="AR63" s="89"/>
      <c r="AS63" s="89"/>
    </row>
    <row r="64" spans="2:46">
      <c r="B64" s="860" t="str">
        <f>"Total dos Investimentos em Capex - (CENÁRIO "&amp;Controle!N2&amp;")"</f>
        <v>Total dos Investimentos em Capex - (CENÁRIO Flona Irati)</v>
      </c>
      <c r="C64" s="199"/>
      <c r="D64" s="199"/>
      <c r="E64" s="383">
        <f>E65+E66+E67</f>
        <v>1530.0576640148724</v>
      </c>
      <c r="F64" s="383">
        <f t="shared" ref="F64:AR64" si="13">F65+F66+F67</f>
        <v>1274.8240800835977</v>
      </c>
      <c r="G64" s="383">
        <f t="shared" si="13"/>
        <v>0</v>
      </c>
      <c r="H64" s="383">
        <f t="shared" si="13"/>
        <v>0</v>
      </c>
      <c r="I64" s="383">
        <f t="shared" si="13"/>
        <v>0</v>
      </c>
      <c r="J64" s="383">
        <f t="shared" si="13"/>
        <v>74.500990087383329</v>
      </c>
      <c r="K64" s="383">
        <f t="shared" si="13"/>
        <v>0</v>
      </c>
      <c r="L64" s="383">
        <f t="shared" si="13"/>
        <v>0</v>
      </c>
      <c r="M64" s="383">
        <f t="shared" si="13"/>
        <v>228.13933559561735</v>
      </c>
      <c r="N64" s="383">
        <f t="shared" si="13"/>
        <v>0</v>
      </c>
      <c r="O64" s="383">
        <f t="shared" si="13"/>
        <v>126.88001658660863</v>
      </c>
      <c r="P64" s="383">
        <f t="shared" si="13"/>
        <v>0</v>
      </c>
      <c r="Q64" s="383">
        <f t="shared" si="13"/>
        <v>0</v>
      </c>
      <c r="R64" s="383">
        <f t="shared" si="13"/>
        <v>0</v>
      </c>
      <c r="S64" s="383">
        <f t="shared" si="13"/>
        <v>0</v>
      </c>
      <c r="T64" s="383">
        <f t="shared" si="13"/>
        <v>74.500990087383329</v>
      </c>
      <c r="U64" s="383">
        <f t="shared" si="13"/>
        <v>228.13933559561735</v>
      </c>
      <c r="V64" s="383">
        <f t="shared" si="13"/>
        <v>0</v>
      </c>
      <c r="W64" s="383">
        <f t="shared" si="13"/>
        <v>0</v>
      </c>
      <c r="X64" s="383">
        <f t="shared" si="13"/>
        <v>0</v>
      </c>
      <c r="Y64" s="383">
        <f t="shared" si="13"/>
        <v>126.88001658660863</v>
      </c>
      <c r="Z64" s="383">
        <f t="shared" si="13"/>
        <v>0</v>
      </c>
      <c r="AA64" s="383">
        <f t="shared" si="13"/>
        <v>0</v>
      </c>
      <c r="AB64" s="383">
        <f t="shared" si="13"/>
        <v>0</v>
      </c>
      <c r="AC64" s="383">
        <f t="shared" si="13"/>
        <v>228.13933559561735</v>
      </c>
      <c r="AD64" s="383">
        <f t="shared" si="13"/>
        <v>74.500990087383329</v>
      </c>
      <c r="AE64" s="383">
        <f t="shared" si="13"/>
        <v>0</v>
      </c>
      <c r="AF64" s="383">
        <f t="shared" si="13"/>
        <v>0</v>
      </c>
      <c r="AG64" s="383">
        <f t="shared" si="13"/>
        <v>0</v>
      </c>
      <c r="AH64" s="383">
        <f t="shared" si="13"/>
        <v>0</v>
      </c>
      <c r="AI64" s="383">
        <f t="shared" si="13"/>
        <v>126.88001658660863</v>
      </c>
      <c r="AJ64" s="383">
        <f t="shared" si="13"/>
        <v>0</v>
      </c>
      <c r="AK64" s="383">
        <f t="shared" si="13"/>
        <v>228.13933559561735</v>
      </c>
      <c r="AL64" s="383">
        <f t="shared" si="13"/>
        <v>0</v>
      </c>
      <c r="AM64" s="383">
        <f t="shared" si="13"/>
        <v>0</v>
      </c>
      <c r="AN64" s="383">
        <f t="shared" si="13"/>
        <v>0</v>
      </c>
      <c r="AO64" s="383">
        <f t="shared" si="13"/>
        <v>0</v>
      </c>
      <c r="AP64" s="383">
        <f t="shared" si="13"/>
        <v>0</v>
      </c>
      <c r="AQ64" s="383">
        <f t="shared" si="13"/>
        <v>0</v>
      </c>
      <c r="AR64" s="383">
        <f t="shared" si="13"/>
        <v>0</v>
      </c>
      <c r="AS64" s="861">
        <f>SUM(E64:AR64)</f>
        <v>4321.5821065029158</v>
      </c>
    </row>
    <row r="65" spans="2:45">
      <c r="B65" s="161" t="s">
        <v>674</v>
      </c>
      <c r="E65" s="114">
        <f>E7</f>
        <v>923.14847178467392</v>
      </c>
      <c r="F65" s="114">
        <f t="shared" ref="F65:AR65" si="14">F7</f>
        <v>1274.8240800835977</v>
      </c>
      <c r="G65" s="114">
        <f t="shared" si="14"/>
        <v>0</v>
      </c>
      <c r="H65" s="114">
        <f t="shared" si="14"/>
        <v>0</v>
      </c>
      <c r="I65" s="114">
        <f t="shared" si="14"/>
        <v>0</v>
      </c>
      <c r="J65" s="114">
        <f t="shared" si="14"/>
        <v>0</v>
      </c>
      <c r="K65" s="114">
        <f t="shared" si="14"/>
        <v>0</v>
      </c>
      <c r="L65" s="114">
        <f t="shared" si="14"/>
        <v>0</v>
      </c>
      <c r="M65" s="114">
        <f t="shared" si="14"/>
        <v>0</v>
      </c>
      <c r="N65" s="114">
        <f t="shared" si="14"/>
        <v>0</v>
      </c>
      <c r="O65" s="114">
        <f t="shared" si="14"/>
        <v>0</v>
      </c>
      <c r="P65" s="114">
        <f t="shared" si="14"/>
        <v>0</v>
      </c>
      <c r="Q65" s="114">
        <f t="shared" si="14"/>
        <v>0</v>
      </c>
      <c r="R65" s="114">
        <f t="shared" si="14"/>
        <v>0</v>
      </c>
      <c r="S65" s="114">
        <f t="shared" si="14"/>
        <v>0</v>
      </c>
      <c r="T65" s="114">
        <f t="shared" si="14"/>
        <v>0</v>
      </c>
      <c r="U65" s="114">
        <f t="shared" si="14"/>
        <v>0</v>
      </c>
      <c r="V65" s="114">
        <f t="shared" si="14"/>
        <v>0</v>
      </c>
      <c r="W65" s="114">
        <f t="shared" si="14"/>
        <v>0</v>
      </c>
      <c r="X65" s="114">
        <f t="shared" si="14"/>
        <v>0</v>
      </c>
      <c r="Y65" s="114">
        <f t="shared" si="14"/>
        <v>0</v>
      </c>
      <c r="Z65" s="114">
        <f t="shared" si="14"/>
        <v>0</v>
      </c>
      <c r="AA65" s="114">
        <f t="shared" si="14"/>
        <v>0</v>
      </c>
      <c r="AB65" s="114">
        <f t="shared" si="14"/>
        <v>0</v>
      </c>
      <c r="AC65" s="114">
        <f t="shared" si="14"/>
        <v>0</v>
      </c>
      <c r="AD65" s="114">
        <f t="shared" si="14"/>
        <v>0</v>
      </c>
      <c r="AE65" s="114">
        <f t="shared" si="14"/>
        <v>0</v>
      </c>
      <c r="AF65" s="114">
        <f t="shared" si="14"/>
        <v>0</v>
      </c>
      <c r="AG65" s="114">
        <f t="shared" si="14"/>
        <v>0</v>
      </c>
      <c r="AH65" s="114">
        <f t="shared" si="14"/>
        <v>0</v>
      </c>
      <c r="AI65" s="114">
        <f t="shared" si="14"/>
        <v>0</v>
      </c>
      <c r="AJ65" s="114">
        <f t="shared" si="14"/>
        <v>0</v>
      </c>
      <c r="AK65" s="114">
        <f t="shared" si="14"/>
        <v>0</v>
      </c>
      <c r="AL65" s="114">
        <f t="shared" si="14"/>
        <v>0</v>
      </c>
      <c r="AM65" s="114">
        <f t="shared" si="14"/>
        <v>0</v>
      </c>
      <c r="AN65" s="114">
        <f t="shared" si="14"/>
        <v>0</v>
      </c>
      <c r="AO65" s="114">
        <f t="shared" si="14"/>
        <v>0</v>
      </c>
      <c r="AP65" s="114">
        <f t="shared" si="14"/>
        <v>0</v>
      </c>
      <c r="AQ65" s="114">
        <f t="shared" si="14"/>
        <v>0</v>
      </c>
      <c r="AR65" s="114">
        <f t="shared" si="14"/>
        <v>0</v>
      </c>
      <c r="AS65" s="124">
        <f>SUM(E65:AR65)</f>
        <v>2197.9725518682717</v>
      </c>
    </row>
    <row r="66" spans="2:45">
      <c r="B66" s="161" t="s">
        <v>676</v>
      </c>
      <c r="E66" s="114">
        <f>E19</f>
        <v>606.90919223019841</v>
      </c>
      <c r="F66" s="114">
        <f t="shared" ref="F66:AR66" si="15">F19</f>
        <v>0</v>
      </c>
      <c r="G66" s="114">
        <f t="shared" si="15"/>
        <v>0</v>
      </c>
      <c r="H66" s="114">
        <f t="shared" si="15"/>
        <v>0</v>
      </c>
      <c r="I66" s="114">
        <f t="shared" si="15"/>
        <v>0</v>
      </c>
      <c r="J66" s="114">
        <f t="shared" si="15"/>
        <v>74.500990087383329</v>
      </c>
      <c r="K66" s="114">
        <f t="shared" si="15"/>
        <v>0</v>
      </c>
      <c r="L66" s="114">
        <f t="shared" si="15"/>
        <v>0</v>
      </c>
      <c r="M66" s="114">
        <f t="shared" si="15"/>
        <v>228.13933559561735</v>
      </c>
      <c r="N66" s="114">
        <f t="shared" si="15"/>
        <v>0</v>
      </c>
      <c r="O66" s="114">
        <f t="shared" si="15"/>
        <v>126.88001658660863</v>
      </c>
      <c r="P66" s="114">
        <f t="shared" si="15"/>
        <v>0</v>
      </c>
      <c r="Q66" s="114">
        <f t="shared" si="15"/>
        <v>0</v>
      </c>
      <c r="R66" s="114">
        <f t="shared" si="15"/>
        <v>0</v>
      </c>
      <c r="S66" s="114">
        <f t="shared" si="15"/>
        <v>0</v>
      </c>
      <c r="T66" s="114">
        <f t="shared" si="15"/>
        <v>74.500990087383329</v>
      </c>
      <c r="U66" s="114">
        <f t="shared" si="15"/>
        <v>228.13933559561735</v>
      </c>
      <c r="V66" s="114">
        <f t="shared" si="15"/>
        <v>0</v>
      </c>
      <c r="W66" s="114">
        <f t="shared" si="15"/>
        <v>0</v>
      </c>
      <c r="X66" s="114">
        <f t="shared" si="15"/>
        <v>0</v>
      </c>
      <c r="Y66" s="114">
        <f t="shared" si="15"/>
        <v>126.88001658660863</v>
      </c>
      <c r="Z66" s="114">
        <f t="shared" si="15"/>
        <v>0</v>
      </c>
      <c r="AA66" s="114">
        <f t="shared" si="15"/>
        <v>0</v>
      </c>
      <c r="AB66" s="114">
        <f t="shared" si="15"/>
        <v>0</v>
      </c>
      <c r="AC66" s="114">
        <f t="shared" si="15"/>
        <v>228.13933559561735</v>
      </c>
      <c r="AD66" s="114">
        <f t="shared" si="15"/>
        <v>74.500990087383329</v>
      </c>
      <c r="AE66" s="114">
        <f t="shared" si="15"/>
        <v>0</v>
      </c>
      <c r="AF66" s="114">
        <f t="shared" si="15"/>
        <v>0</v>
      </c>
      <c r="AG66" s="114">
        <f t="shared" si="15"/>
        <v>0</v>
      </c>
      <c r="AH66" s="114">
        <f t="shared" si="15"/>
        <v>0</v>
      </c>
      <c r="AI66" s="114">
        <f t="shared" si="15"/>
        <v>126.88001658660863</v>
      </c>
      <c r="AJ66" s="114">
        <f t="shared" si="15"/>
        <v>0</v>
      </c>
      <c r="AK66" s="114">
        <f t="shared" si="15"/>
        <v>228.13933559561735</v>
      </c>
      <c r="AL66" s="114">
        <f t="shared" si="15"/>
        <v>0</v>
      </c>
      <c r="AM66" s="114">
        <f t="shared" si="15"/>
        <v>0</v>
      </c>
      <c r="AN66" s="114">
        <f t="shared" si="15"/>
        <v>0</v>
      </c>
      <c r="AO66" s="114">
        <f t="shared" si="15"/>
        <v>0</v>
      </c>
      <c r="AP66" s="114">
        <f t="shared" si="15"/>
        <v>0</v>
      </c>
      <c r="AQ66" s="114">
        <f t="shared" si="15"/>
        <v>0</v>
      </c>
      <c r="AR66" s="114">
        <f t="shared" si="15"/>
        <v>0</v>
      </c>
      <c r="AS66" s="124">
        <f>SUM(E66:AR66)</f>
        <v>2123.6095546346442</v>
      </c>
    </row>
    <row r="67" spans="2:45">
      <c r="B67" s="147" t="s">
        <v>1086</v>
      </c>
      <c r="C67" s="126"/>
      <c r="D67" s="126"/>
      <c r="E67" s="159">
        <f>E33</f>
        <v>0</v>
      </c>
      <c r="F67" s="159">
        <f t="shared" ref="F67:AR67" si="16">F33</f>
        <v>0</v>
      </c>
      <c r="G67" s="159">
        <f t="shared" si="16"/>
        <v>0</v>
      </c>
      <c r="H67" s="159">
        <f t="shared" si="16"/>
        <v>0</v>
      </c>
      <c r="I67" s="159">
        <f t="shared" si="16"/>
        <v>0</v>
      </c>
      <c r="J67" s="159">
        <f t="shared" si="16"/>
        <v>0</v>
      </c>
      <c r="K67" s="159">
        <f t="shared" si="16"/>
        <v>0</v>
      </c>
      <c r="L67" s="159">
        <f t="shared" si="16"/>
        <v>0</v>
      </c>
      <c r="M67" s="159">
        <f t="shared" si="16"/>
        <v>0</v>
      </c>
      <c r="N67" s="159">
        <f t="shared" si="16"/>
        <v>0</v>
      </c>
      <c r="O67" s="159">
        <f t="shared" si="16"/>
        <v>0</v>
      </c>
      <c r="P67" s="159">
        <f t="shared" si="16"/>
        <v>0</v>
      </c>
      <c r="Q67" s="159">
        <f t="shared" si="16"/>
        <v>0</v>
      </c>
      <c r="R67" s="159">
        <f t="shared" si="16"/>
        <v>0</v>
      </c>
      <c r="S67" s="159">
        <f t="shared" si="16"/>
        <v>0</v>
      </c>
      <c r="T67" s="159">
        <f t="shared" si="16"/>
        <v>0</v>
      </c>
      <c r="U67" s="159">
        <f t="shared" si="16"/>
        <v>0</v>
      </c>
      <c r="V67" s="159">
        <f t="shared" si="16"/>
        <v>0</v>
      </c>
      <c r="W67" s="159">
        <f t="shared" si="16"/>
        <v>0</v>
      </c>
      <c r="X67" s="159">
        <f t="shared" si="16"/>
        <v>0</v>
      </c>
      <c r="Y67" s="159">
        <f t="shared" si="16"/>
        <v>0</v>
      </c>
      <c r="Z67" s="159">
        <f t="shared" si="16"/>
        <v>0</v>
      </c>
      <c r="AA67" s="159">
        <f t="shared" si="16"/>
        <v>0</v>
      </c>
      <c r="AB67" s="159">
        <f t="shared" si="16"/>
        <v>0</v>
      </c>
      <c r="AC67" s="159">
        <f t="shared" si="16"/>
        <v>0</v>
      </c>
      <c r="AD67" s="159">
        <f t="shared" si="16"/>
        <v>0</v>
      </c>
      <c r="AE67" s="159">
        <f t="shared" si="16"/>
        <v>0</v>
      </c>
      <c r="AF67" s="159">
        <f t="shared" si="16"/>
        <v>0</v>
      </c>
      <c r="AG67" s="159">
        <f t="shared" si="16"/>
        <v>0</v>
      </c>
      <c r="AH67" s="159">
        <f t="shared" si="16"/>
        <v>0</v>
      </c>
      <c r="AI67" s="159">
        <f t="shared" si="16"/>
        <v>0</v>
      </c>
      <c r="AJ67" s="159">
        <f t="shared" si="16"/>
        <v>0</v>
      </c>
      <c r="AK67" s="159">
        <f t="shared" si="16"/>
        <v>0</v>
      </c>
      <c r="AL67" s="159">
        <f t="shared" si="16"/>
        <v>0</v>
      </c>
      <c r="AM67" s="159">
        <f t="shared" si="16"/>
        <v>0</v>
      </c>
      <c r="AN67" s="159">
        <f t="shared" si="16"/>
        <v>0</v>
      </c>
      <c r="AO67" s="159">
        <f t="shared" si="16"/>
        <v>0</v>
      </c>
      <c r="AP67" s="159">
        <f t="shared" si="16"/>
        <v>0</v>
      </c>
      <c r="AQ67" s="159">
        <f t="shared" si="16"/>
        <v>0</v>
      </c>
      <c r="AR67" s="159">
        <f t="shared" si="16"/>
        <v>0</v>
      </c>
      <c r="AS67" s="127">
        <f>SUM(E67:AR67)</f>
        <v>0</v>
      </c>
    </row>
    <row r="68" spans="2:45">
      <c r="B68" s="161"/>
    </row>
    <row r="69" spans="2:45">
      <c r="D69" s="233" t="str">
        <f>RIGHT(B7,24)</f>
        <v>1 - Infraestrutura</v>
      </c>
      <c r="E69" s="162">
        <f t="shared" ref="E69:AR69" si="17">E7</f>
        <v>923.14847178467392</v>
      </c>
      <c r="F69" s="162">
        <f t="shared" si="17"/>
        <v>1274.8240800835977</v>
      </c>
      <c r="G69" s="162">
        <f t="shared" si="17"/>
        <v>0</v>
      </c>
      <c r="H69" s="162">
        <f t="shared" si="17"/>
        <v>0</v>
      </c>
      <c r="I69" s="162">
        <f t="shared" si="17"/>
        <v>0</v>
      </c>
      <c r="J69" s="162">
        <f t="shared" si="17"/>
        <v>0</v>
      </c>
      <c r="K69" s="162">
        <f t="shared" si="17"/>
        <v>0</v>
      </c>
      <c r="L69" s="162">
        <f t="shared" si="17"/>
        <v>0</v>
      </c>
      <c r="M69" s="162">
        <f t="shared" si="17"/>
        <v>0</v>
      </c>
      <c r="N69" s="162">
        <f t="shared" si="17"/>
        <v>0</v>
      </c>
      <c r="O69" s="162">
        <f t="shared" si="17"/>
        <v>0</v>
      </c>
      <c r="P69" s="162">
        <f t="shared" si="17"/>
        <v>0</v>
      </c>
      <c r="Q69" s="162">
        <f t="shared" si="17"/>
        <v>0</v>
      </c>
      <c r="R69" s="162">
        <f t="shared" si="17"/>
        <v>0</v>
      </c>
      <c r="S69" s="162">
        <f t="shared" si="17"/>
        <v>0</v>
      </c>
      <c r="T69" s="162">
        <f t="shared" si="17"/>
        <v>0</v>
      </c>
      <c r="U69" s="162">
        <f t="shared" si="17"/>
        <v>0</v>
      </c>
      <c r="V69" s="162">
        <f t="shared" si="17"/>
        <v>0</v>
      </c>
      <c r="W69" s="162">
        <f t="shared" si="17"/>
        <v>0</v>
      </c>
      <c r="X69" s="162">
        <f t="shared" si="17"/>
        <v>0</v>
      </c>
      <c r="Y69" s="162">
        <f t="shared" si="17"/>
        <v>0</v>
      </c>
      <c r="Z69" s="162">
        <f t="shared" si="17"/>
        <v>0</v>
      </c>
      <c r="AA69" s="162">
        <f t="shared" si="17"/>
        <v>0</v>
      </c>
      <c r="AB69" s="162">
        <f t="shared" si="17"/>
        <v>0</v>
      </c>
      <c r="AC69" s="162">
        <f t="shared" si="17"/>
        <v>0</v>
      </c>
      <c r="AD69" s="162">
        <f t="shared" si="17"/>
        <v>0</v>
      </c>
      <c r="AE69" s="162">
        <f t="shared" si="17"/>
        <v>0</v>
      </c>
      <c r="AF69" s="162">
        <f t="shared" si="17"/>
        <v>0</v>
      </c>
      <c r="AG69" s="162">
        <f t="shared" si="17"/>
        <v>0</v>
      </c>
      <c r="AH69" s="162">
        <f t="shared" si="17"/>
        <v>0</v>
      </c>
      <c r="AI69" s="162">
        <f t="shared" si="17"/>
        <v>0</v>
      </c>
      <c r="AJ69" s="162">
        <f t="shared" si="17"/>
        <v>0</v>
      </c>
      <c r="AK69" s="162">
        <f t="shared" si="17"/>
        <v>0</v>
      </c>
      <c r="AL69" s="162">
        <f t="shared" si="17"/>
        <v>0</v>
      </c>
      <c r="AM69" s="162">
        <f t="shared" si="17"/>
        <v>0</v>
      </c>
      <c r="AN69" s="162">
        <f t="shared" si="17"/>
        <v>0</v>
      </c>
      <c r="AO69" s="162">
        <f t="shared" si="17"/>
        <v>0</v>
      </c>
      <c r="AP69" s="162">
        <f t="shared" si="17"/>
        <v>0</v>
      </c>
      <c r="AQ69" s="162">
        <f t="shared" si="17"/>
        <v>0</v>
      </c>
      <c r="AR69" s="162">
        <f t="shared" si="17"/>
        <v>0</v>
      </c>
      <c r="AS69" s="162">
        <f t="shared" ref="AS69:AS74" si="18">SUM(E69:AR69)</f>
        <v>2197.9725518682717</v>
      </c>
    </row>
    <row r="70" spans="2:45">
      <c r="D70" s="233" t="str">
        <f>RIGHT(B19,29)</f>
        <v xml:space="preserve"> Proteção/Combate a Incêndios</v>
      </c>
      <c r="E70" s="162">
        <f t="shared" ref="E70:AR70" si="19">E19</f>
        <v>606.90919223019841</v>
      </c>
      <c r="F70" s="162">
        <f t="shared" si="19"/>
        <v>0</v>
      </c>
      <c r="G70" s="162">
        <f t="shared" si="19"/>
        <v>0</v>
      </c>
      <c r="H70" s="162">
        <f t="shared" si="19"/>
        <v>0</v>
      </c>
      <c r="I70" s="162">
        <f t="shared" si="19"/>
        <v>0</v>
      </c>
      <c r="J70" s="162">
        <f t="shared" si="19"/>
        <v>74.500990087383329</v>
      </c>
      <c r="K70" s="162">
        <f t="shared" si="19"/>
        <v>0</v>
      </c>
      <c r="L70" s="162">
        <f t="shared" si="19"/>
        <v>0</v>
      </c>
      <c r="M70" s="162">
        <f t="shared" si="19"/>
        <v>228.13933559561735</v>
      </c>
      <c r="N70" s="162">
        <f t="shared" si="19"/>
        <v>0</v>
      </c>
      <c r="O70" s="162">
        <f t="shared" si="19"/>
        <v>126.88001658660863</v>
      </c>
      <c r="P70" s="162">
        <f t="shared" si="19"/>
        <v>0</v>
      </c>
      <c r="Q70" s="162">
        <f t="shared" si="19"/>
        <v>0</v>
      </c>
      <c r="R70" s="162">
        <f t="shared" si="19"/>
        <v>0</v>
      </c>
      <c r="S70" s="162">
        <f t="shared" si="19"/>
        <v>0</v>
      </c>
      <c r="T70" s="162">
        <f t="shared" si="19"/>
        <v>74.500990087383329</v>
      </c>
      <c r="U70" s="162">
        <f t="shared" si="19"/>
        <v>228.13933559561735</v>
      </c>
      <c r="V70" s="162">
        <f t="shared" si="19"/>
        <v>0</v>
      </c>
      <c r="W70" s="162">
        <f t="shared" si="19"/>
        <v>0</v>
      </c>
      <c r="X70" s="162">
        <f t="shared" si="19"/>
        <v>0</v>
      </c>
      <c r="Y70" s="162">
        <f t="shared" si="19"/>
        <v>126.88001658660863</v>
      </c>
      <c r="Z70" s="162">
        <f t="shared" si="19"/>
        <v>0</v>
      </c>
      <c r="AA70" s="162">
        <f t="shared" si="19"/>
        <v>0</v>
      </c>
      <c r="AB70" s="162">
        <f t="shared" si="19"/>
        <v>0</v>
      </c>
      <c r="AC70" s="162">
        <f t="shared" si="19"/>
        <v>228.13933559561735</v>
      </c>
      <c r="AD70" s="162">
        <f t="shared" si="19"/>
        <v>74.500990087383329</v>
      </c>
      <c r="AE70" s="162">
        <f t="shared" si="19"/>
        <v>0</v>
      </c>
      <c r="AF70" s="162">
        <f t="shared" si="19"/>
        <v>0</v>
      </c>
      <c r="AG70" s="162">
        <f t="shared" si="19"/>
        <v>0</v>
      </c>
      <c r="AH70" s="162">
        <f t="shared" si="19"/>
        <v>0</v>
      </c>
      <c r="AI70" s="162">
        <f t="shared" si="19"/>
        <v>126.88001658660863</v>
      </c>
      <c r="AJ70" s="162">
        <f t="shared" si="19"/>
        <v>0</v>
      </c>
      <c r="AK70" s="162">
        <f t="shared" si="19"/>
        <v>228.13933559561735</v>
      </c>
      <c r="AL70" s="162">
        <f t="shared" si="19"/>
        <v>0</v>
      </c>
      <c r="AM70" s="162">
        <f t="shared" si="19"/>
        <v>0</v>
      </c>
      <c r="AN70" s="162">
        <f t="shared" si="19"/>
        <v>0</v>
      </c>
      <c r="AO70" s="162">
        <f t="shared" si="19"/>
        <v>0</v>
      </c>
      <c r="AP70" s="162">
        <f t="shared" si="19"/>
        <v>0</v>
      </c>
      <c r="AQ70" s="162">
        <f t="shared" si="19"/>
        <v>0</v>
      </c>
      <c r="AR70" s="162">
        <f t="shared" si="19"/>
        <v>0</v>
      </c>
      <c r="AS70" s="162">
        <f t="shared" si="18"/>
        <v>2123.6095546346442</v>
      </c>
    </row>
    <row r="71" spans="2:45">
      <c r="D71" s="233" t="str">
        <f>RIGHT(B33,15)</f>
        <v xml:space="preserve"> Desapropriação</v>
      </c>
      <c r="E71" s="114">
        <f t="shared" ref="E71:AR71" si="20">E33</f>
        <v>0</v>
      </c>
      <c r="F71" s="114">
        <f t="shared" si="20"/>
        <v>0</v>
      </c>
      <c r="G71" s="114">
        <f t="shared" si="20"/>
        <v>0</v>
      </c>
      <c r="H71" s="114">
        <f t="shared" si="20"/>
        <v>0</v>
      </c>
      <c r="I71" s="114">
        <f t="shared" si="20"/>
        <v>0</v>
      </c>
      <c r="J71" s="114">
        <f t="shared" si="20"/>
        <v>0</v>
      </c>
      <c r="K71" s="114">
        <f t="shared" si="20"/>
        <v>0</v>
      </c>
      <c r="L71" s="114">
        <f t="shared" si="20"/>
        <v>0</v>
      </c>
      <c r="M71" s="114">
        <f t="shared" si="20"/>
        <v>0</v>
      </c>
      <c r="N71" s="114">
        <f t="shared" si="20"/>
        <v>0</v>
      </c>
      <c r="O71" s="114">
        <f t="shared" si="20"/>
        <v>0</v>
      </c>
      <c r="P71" s="114">
        <f t="shared" si="20"/>
        <v>0</v>
      </c>
      <c r="Q71" s="114">
        <f t="shared" si="20"/>
        <v>0</v>
      </c>
      <c r="R71" s="114">
        <f t="shared" si="20"/>
        <v>0</v>
      </c>
      <c r="S71" s="114">
        <f t="shared" si="20"/>
        <v>0</v>
      </c>
      <c r="T71" s="114">
        <f t="shared" si="20"/>
        <v>0</v>
      </c>
      <c r="U71" s="114">
        <f t="shared" si="20"/>
        <v>0</v>
      </c>
      <c r="V71" s="114">
        <f t="shared" si="20"/>
        <v>0</v>
      </c>
      <c r="W71" s="114">
        <f t="shared" si="20"/>
        <v>0</v>
      </c>
      <c r="X71" s="114">
        <f t="shared" si="20"/>
        <v>0</v>
      </c>
      <c r="Y71" s="114">
        <f t="shared" si="20"/>
        <v>0</v>
      </c>
      <c r="Z71" s="114">
        <f t="shared" si="20"/>
        <v>0</v>
      </c>
      <c r="AA71" s="114">
        <f t="shared" si="20"/>
        <v>0</v>
      </c>
      <c r="AB71" s="114">
        <f t="shared" si="20"/>
        <v>0</v>
      </c>
      <c r="AC71" s="114">
        <f t="shared" si="20"/>
        <v>0</v>
      </c>
      <c r="AD71" s="114">
        <f t="shared" si="20"/>
        <v>0</v>
      </c>
      <c r="AE71" s="114">
        <f t="shared" si="20"/>
        <v>0</v>
      </c>
      <c r="AF71" s="114">
        <f t="shared" si="20"/>
        <v>0</v>
      </c>
      <c r="AG71" s="114">
        <f t="shared" si="20"/>
        <v>0</v>
      </c>
      <c r="AH71" s="114">
        <f t="shared" si="20"/>
        <v>0</v>
      </c>
      <c r="AI71" s="114">
        <f t="shared" si="20"/>
        <v>0</v>
      </c>
      <c r="AJ71" s="114">
        <f t="shared" si="20"/>
        <v>0</v>
      </c>
      <c r="AK71" s="114">
        <f t="shared" si="20"/>
        <v>0</v>
      </c>
      <c r="AL71" s="114">
        <f t="shared" si="20"/>
        <v>0</v>
      </c>
      <c r="AM71" s="114">
        <f t="shared" si="20"/>
        <v>0</v>
      </c>
      <c r="AN71" s="114">
        <f t="shared" si="20"/>
        <v>0</v>
      </c>
      <c r="AO71" s="114">
        <f t="shared" si="20"/>
        <v>0</v>
      </c>
      <c r="AP71" s="114">
        <f t="shared" si="20"/>
        <v>0</v>
      </c>
      <c r="AQ71" s="114">
        <f t="shared" si="20"/>
        <v>0</v>
      </c>
      <c r="AR71" s="114">
        <f t="shared" si="20"/>
        <v>0</v>
      </c>
      <c r="AS71" s="162">
        <f t="shared" si="18"/>
        <v>0</v>
      </c>
    </row>
    <row r="72" spans="2:45">
      <c r="D72" s="233" t="str">
        <f>RIGHT(B45,20)</f>
        <v>Outros Investimentos</v>
      </c>
      <c r="E72" s="114">
        <f t="shared" ref="E72:AR72" si="21">E45</f>
        <v>0</v>
      </c>
      <c r="F72" s="114">
        <f t="shared" si="21"/>
        <v>0</v>
      </c>
      <c r="G72" s="114">
        <f t="shared" si="21"/>
        <v>0</v>
      </c>
      <c r="H72" s="114">
        <f t="shared" si="21"/>
        <v>0</v>
      </c>
      <c r="I72" s="114">
        <f t="shared" si="21"/>
        <v>0</v>
      </c>
      <c r="J72" s="114">
        <f t="shared" si="21"/>
        <v>0</v>
      </c>
      <c r="K72" s="114">
        <f t="shared" si="21"/>
        <v>0</v>
      </c>
      <c r="L72" s="114">
        <f t="shared" si="21"/>
        <v>0</v>
      </c>
      <c r="M72" s="114">
        <f t="shared" si="21"/>
        <v>0</v>
      </c>
      <c r="N72" s="114">
        <f t="shared" si="21"/>
        <v>0</v>
      </c>
      <c r="O72" s="114">
        <f t="shared" si="21"/>
        <v>0</v>
      </c>
      <c r="P72" s="114">
        <f t="shared" si="21"/>
        <v>0</v>
      </c>
      <c r="Q72" s="114">
        <f t="shared" si="21"/>
        <v>0</v>
      </c>
      <c r="R72" s="114">
        <f t="shared" si="21"/>
        <v>0</v>
      </c>
      <c r="S72" s="114">
        <f t="shared" si="21"/>
        <v>0</v>
      </c>
      <c r="T72" s="114">
        <f t="shared" si="21"/>
        <v>0</v>
      </c>
      <c r="U72" s="114">
        <f t="shared" si="21"/>
        <v>0</v>
      </c>
      <c r="V72" s="114">
        <f t="shared" si="21"/>
        <v>0</v>
      </c>
      <c r="W72" s="114">
        <f t="shared" si="21"/>
        <v>0</v>
      </c>
      <c r="X72" s="114">
        <f t="shared" si="21"/>
        <v>0</v>
      </c>
      <c r="Y72" s="114">
        <f t="shared" si="21"/>
        <v>0</v>
      </c>
      <c r="Z72" s="114">
        <f t="shared" si="21"/>
        <v>0</v>
      </c>
      <c r="AA72" s="114">
        <f t="shared" si="21"/>
        <v>0</v>
      </c>
      <c r="AB72" s="114">
        <f t="shared" si="21"/>
        <v>0</v>
      </c>
      <c r="AC72" s="114">
        <f t="shared" si="21"/>
        <v>0</v>
      </c>
      <c r="AD72" s="114">
        <f t="shared" si="21"/>
        <v>0</v>
      </c>
      <c r="AE72" s="114">
        <f t="shared" si="21"/>
        <v>0</v>
      </c>
      <c r="AF72" s="114">
        <f t="shared" si="21"/>
        <v>0</v>
      </c>
      <c r="AG72" s="114">
        <f t="shared" si="21"/>
        <v>0</v>
      </c>
      <c r="AH72" s="114">
        <f t="shared" si="21"/>
        <v>0</v>
      </c>
      <c r="AI72" s="114">
        <f t="shared" si="21"/>
        <v>0</v>
      </c>
      <c r="AJ72" s="114">
        <f t="shared" si="21"/>
        <v>0</v>
      </c>
      <c r="AK72" s="114">
        <f t="shared" si="21"/>
        <v>0</v>
      </c>
      <c r="AL72" s="114">
        <f t="shared" si="21"/>
        <v>0</v>
      </c>
      <c r="AM72" s="114">
        <f t="shared" si="21"/>
        <v>0</v>
      </c>
      <c r="AN72" s="114">
        <f t="shared" si="21"/>
        <v>0</v>
      </c>
      <c r="AO72" s="114">
        <f t="shared" si="21"/>
        <v>0</v>
      </c>
      <c r="AP72" s="114">
        <f t="shared" si="21"/>
        <v>0</v>
      </c>
      <c r="AQ72" s="114">
        <f t="shared" si="21"/>
        <v>0</v>
      </c>
      <c r="AR72" s="114">
        <f t="shared" si="21"/>
        <v>0</v>
      </c>
      <c r="AS72" s="162">
        <f t="shared" si="18"/>
        <v>0</v>
      </c>
    </row>
    <row r="73" spans="2:45">
      <c r="D73" s="233" t="str">
        <f>RIGHT(B51,22)</f>
        <v>Outros Investimentos 2</v>
      </c>
      <c r="E73" s="114">
        <f t="shared" ref="E73:AR73" si="22">E51</f>
        <v>0</v>
      </c>
      <c r="F73" s="114">
        <f t="shared" si="22"/>
        <v>0</v>
      </c>
      <c r="G73" s="114">
        <f t="shared" si="22"/>
        <v>0</v>
      </c>
      <c r="H73" s="114">
        <f t="shared" si="22"/>
        <v>0</v>
      </c>
      <c r="I73" s="114">
        <f t="shared" si="22"/>
        <v>0</v>
      </c>
      <c r="J73" s="114">
        <f t="shared" si="22"/>
        <v>0</v>
      </c>
      <c r="K73" s="114">
        <f t="shared" si="22"/>
        <v>0</v>
      </c>
      <c r="L73" s="114">
        <f t="shared" si="22"/>
        <v>0</v>
      </c>
      <c r="M73" s="114">
        <f t="shared" si="22"/>
        <v>0</v>
      </c>
      <c r="N73" s="114">
        <f t="shared" si="22"/>
        <v>0</v>
      </c>
      <c r="O73" s="114">
        <f t="shared" si="22"/>
        <v>0</v>
      </c>
      <c r="P73" s="114">
        <f t="shared" si="22"/>
        <v>0</v>
      </c>
      <c r="Q73" s="114">
        <f t="shared" si="22"/>
        <v>0</v>
      </c>
      <c r="R73" s="114">
        <f t="shared" si="22"/>
        <v>0</v>
      </c>
      <c r="S73" s="114">
        <f t="shared" si="22"/>
        <v>0</v>
      </c>
      <c r="T73" s="114">
        <f t="shared" si="22"/>
        <v>0</v>
      </c>
      <c r="U73" s="114">
        <f t="shared" si="22"/>
        <v>0</v>
      </c>
      <c r="V73" s="114">
        <f t="shared" si="22"/>
        <v>0</v>
      </c>
      <c r="W73" s="114">
        <f t="shared" si="22"/>
        <v>0</v>
      </c>
      <c r="X73" s="114">
        <f t="shared" si="22"/>
        <v>0</v>
      </c>
      <c r="Y73" s="114">
        <f t="shared" si="22"/>
        <v>0</v>
      </c>
      <c r="Z73" s="114">
        <f t="shared" si="22"/>
        <v>0</v>
      </c>
      <c r="AA73" s="114">
        <f t="shared" si="22"/>
        <v>0</v>
      </c>
      <c r="AB73" s="114">
        <f t="shared" si="22"/>
        <v>0</v>
      </c>
      <c r="AC73" s="114">
        <f t="shared" si="22"/>
        <v>0</v>
      </c>
      <c r="AD73" s="114">
        <f t="shared" si="22"/>
        <v>0</v>
      </c>
      <c r="AE73" s="114">
        <f t="shared" si="22"/>
        <v>0</v>
      </c>
      <c r="AF73" s="114">
        <f t="shared" si="22"/>
        <v>0</v>
      </c>
      <c r="AG73" s="114">
        <f t="shared" si="22"/>
        <v>0</v>
      </c>
      <c r="AH73" s="114">
        <f t="shared" si="22"/>
        <v>0</v>
      </c>
      <c r="AI73" s="114">
        <f t="shared" si="22"/>
        <v>0</v>
      </c>
      <c r="AJ73" s="114">
        <f t="shared" si="22"/>
        <v>0</v>
      </c>
      <c r="AK73" s="114">
        <f t="shared" si="22"/>
        <v>0</v>
      </c>
      <c r="AL73" s="114">
        <f t="shared" si="22"/>
        <v>0</v>
      </c>
      <c r="AM73" s="114">
        <f t="shared" si="22"/>
        <v>0</v>
      </c>
      <c r="AN73" s="114">
        <f t="shared" si="22"/>
        <v>0</v>
      </c>
      <c r="AO73" s="114">
        <f t="shared" si="22"/>
        <v>0</v>
      </c>
      <c r="AP73" s="114">
        <f t="shared" si="22"/>
        <v>0</v>
      </c>
      <c r="AQ73" s="114">
        <f t="shared" si="22"/>
        <v>0</v>
      </c>
      <c r="AR73" s="114">
        <f t="shared" si="22"/>
        <v>0</v>
      </c>
      <c r="AS73" s="162">
        <f t="shared" si="18"/>
        <v>0</v>
      </c>
    </row>
    <row r="74" spans="2:45">
      <c r="D74" s="233" t="s">
        <v>242</v>
      </c>
      <c r="E74" s="162">
        <f>SUM(E69:E73)</f>
        <v>1530.0576640148724</v>
      </c>
      <c r="F74" s="162">
        <f t="shared" ref="F74:AR74" si="23">SUM(F69:F73)</f>
        <v>1274.8240800835977</v>
      </c>
      <c r="G74" s="162">
        <f t="shared" si="23"/>
        <v>0</v>
      </c>
      <c r="H74" s="162">
        <f t="shared" si="23"/>
        <v>0</v>
      </c>
      <c r="I74" s="162">
        <f t="shared" si="23"/>
        <v>0</v>
      </c>
      <c r="J74" s="162">
        <f t="shared" si="23"/>
        <v>74.500990087383329</v>
      </c>
      <c r="K74" s="162">
        <f t="shared" si="23"/>
        <v>0</v>
      </c>
      <c r="L74" s="162">
        <f t="shared" si="23"/>
        <v>0</v>
      </c>
      <c r="M74" s="162">
        <f t="shared" si="23"/>
        <v>228.13933559561735</v>
      </c>
      <c r="N74" s="162">
        <f t="shared" si="23"/>
        <v>0</v>
      </c>
      <c r="O74" s="162">
        <f t="shared" si="23"/>
        <v>126.88001658660863</v>
      </c>
      <c r="P74" s="162">
        <f t="shared" si="23"/>
        <v>0</v>
      </c>
      <c r="Q74" s="162">
        <f t="shared" si="23"/>
        <v>0</v>
      </c>
      <c r="R74" s="162">
        <f t="shared" si="23"/>
        <v>0</v>
      </c>
      <c r="S74" s="162">
        <f t="shared" si="23"/>
        <v>0</v>
      </c>
      <c r="T74" s="162">
        <f t="shared" si="23"/>
        <v>74.500990087383329</v>
      </c>
      <c r="U74" s="162">
        <f t="shared" si="23"/>
        <v>228.13933559561735</v>
      </c>
      <c r="V74" s="162">
        <f t="shared" si="23"/>
        <v>0</v>
      </c>
      <c r="W74" s="162">
        <f t="shared" si="23"/>
        <v>0</v>
      </c>
      <c r="X74" s="162">
        <f t="shared" si="23"/>
        <v>0</v>
      </c>
      <c r="Y74" s="162">
        <f t="shared" si="23"/>
        <v>126.88001658660863</v>
      </c>
      <c r="Z74" s="162">
        <f t="shared" si="23"/>
        <v>0</v>
      </c>
      <c r="AA74" s="162">
        <f t="shared" si="23"/>
        <v>0</v>
      </c>
      <c r="AB74" s="162">
        <f t="shared" si="23"/>
        <v>0</v>
      </c>
      <c r="AC74" s="162">
        <f t="shared" si="23"/>
        <v>228.13933559561735</v>
      </c>
      <c r="AD74" s="162">
        <f t="shared" si="23"/>
        <v>74.500990087383329</v>
      </c>
      <c r="AE74" s="162">
        <f t="shared" si="23"/>
        <v>0</v>
      </c>
      <c r="AF74" s="162">
        <f t="shared" si="23"/>
        <v>0</v>
      </c>
      <c r="AG74" s="162">
        <f t="shared" si="23"/>
        <v>0</v>
      </c>
      <c r="AH74" s="162">
        <f t="shared" si="23"/>
        <v>0</v>
      </c>
      <c r="AI74" s="162">
        <f t="shared" si="23"/>
        <v>126.88001658660863</v>
      </c>
      <c r="AJ74" s="162">
        <f t="shared" si="23"/>
        <v>0</v>
      </c>
      <c r="AK74" s="162">
        <f t="shared" si="23"/>
        <v>228.13933559561735</v>
      </c>
      <c r="AL74" s="162">
        <f t="shared" si="23"/>
        <v>0</v>
      </c>
      <c r="AM74" s="162">
        <f t="shared" si="23"/>
        <v>0</v>
      </c>
      <c r="AN74" s="162">
        <f t="shared" si="23"/>
        <v>0</v>
      </c>
      <c r="AO74" s="162">
        <f t="shared" si="23"/>
        <v>0</v>
      </c>
      <c r="AP74" s="162">
        <f t="shared" si="23"/>
        <v>0</v>
      </c>
      <c r="AQ74" s="162">
        <f t="shared" si="23"/>
        <v>0</v>
      </c>
      <c r="AR74" s="162">
        <f t="shared" si="23"/>
        <v>0</v>
      </c>
      <c r="AS74" s="162">
        <f t="shared" si="18"/>
        <v>4321.5821065029158</v>
      </c>
    </row>
    <row r="75" spans="2:45">
      <c r="E75" s="162"/>
    </row>
  </sheetData>
  <phoneticPr fontId="0" type="noConversion"/>
  <conditionalFormatting sqref="E2:AS2">
    <cfRule type="cellIs" dxfId="4" priority="3" stopIfTrue="1" operator="equal">
      <formula>0</formula>
    </cfRule>
  </conditionalFormatting>
  <printOptions horizontalCentered="1"/>
  <pageMargins left="0.78740157480314965" right="0.78740157480314965" top="0.78740157480314965" bottom="0.78740157480314965" header="0.51181102362204722" footer="0.51181102362204722"/>
  <pageSetup paperSize="9" scale="47" orientation="landscape" horizontalDpi="300" verticalDpi="300" r:id="rId1"/>
  <headerFooter alignWithMargins="0">
    <oddHeader>&amp;C&amp;F&amp;R&amp;A</oddHeader>
  </headerFooter>
  <colBreaks count="1" manualBreakCount="1">
    <brk id="19" min="6" max="41"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Plan7">
    <tabColor rgb="FFFFFF00"/>
    <outlinePr summaryBelow="0"/>
  </sheetPr>
  <dimension ref="B1:AT1989"/>
  <sheetViews>
    <sheetView showGridLines="0" topLeftCell="B1" zoomScaleNormal="100" zoomScaleSheetLayoutView="40" workbookViewId="0">
      <pane xSplit="1" ySplit="3" topLeftCell="C4" activePane="bottomRight" state="frozen"/>
      <selection activeCell="I71" sqref="I71"/>
      <selection pane="topRight" activeCell="I71" sqref="I71"/>
      <selection pane="bottomLeft" activeCell="I71" sqref="I71"/>
      <selection pane="bottomRight" activeCell="C3" sqref="C3"/>
    </sheetView>
  </sheetViews>
  <sheetFormatPr defaultColWidth="8.453125" defaultRowHeight="13" outlineLevelRow="2"/>
  <cols>
    <col min="1" max="1" width="6.81640625" style="66" customWidth="1"/>
    <col min="2" max="2" width="61" style="66" customWidth="1"/>
    <col min="3" max="3" width="10.81640625" style="81" customWidth="1"/>
    <col min="4" max="4" width="10.81640625" style="338" customWidth="1"/>
    <col min="5" max="44" width="12.81640625" style="165" customWidth="1"/>
    <col min="45" max="45" width="15.453125" style="165" bestFit="1" customWidth="1"/>
    <col min="46" max="46" width="10.1796875" style="66" customWidth="1"/>
    <col min="47" max="16384" width="8.453125" style="66"/>
  </cols>
  <sheetData>
    <row r="1" spans="2:46" ht="21" customHeight="1">
      <c r="B1" s="67"/>
      <c r="C1" s="68"/>
      <c r="D1" s="68"/>
      <c r="E1" s="67"/>
      <c r="F1" s="67"/>
      <c r="G1" s="67"/>
      <c r="H1" s="67"/>
      <c r="I1" s="67"/>
      <c r="J1" s="67"/>
      <c r="K1" s="67"/>
      <c r="L1" s="69" t="str">
        <f>'Premissas macro'!L1</f>
        <v>Valores em moeda constante (R$ 1.000/Dez21)</v>
      </c>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row>
    <row r="2" spans="2:46" ht="21" customHeight="1">
      <c r="B2" s="384" t="s">
        <v>348</v>
      </c>
      <c r="C2" s="68"/>
      <c r="D2" s="68"/>
      <c r="E2" s="72">
        <v>1</v>
      </c>
      <c r="F2" s="72">
        <f t="shared" ref="F2:AR2" si="0">IF((E2+1)&lt;=$C3,IF(E2=0,0,E2+1),0)</f>
        <v>2</v>
      </c>
      <c r="G2" s="72">
        <f t="shared" si="0"/>
        <v>3</v>
      </c>
      <c r="H2" s="72">
        <f t="shared" si="0"/>
        <v>4</v>
      </c>
      <c r="I2" s="72">
        <f t="shared" si="0"/>
        <v>5</v>
      </c>
      <c r="J2" s="72">
        <f t="shared" si="0"/>
        <v>6</v>
      </c>
      <c r="K2" s="72">
        <f t="shared" si="0"/>
        <v>7</v>
      </c>
      <c r="L2" s="72">
        <f t="shared" si="0"/>
        <v>8</v>
      </c>
      <c r="M2" s="72">
        <f t="shared" si="0"/>
        <v>9</v>
      </c>
      <c r="N2" s="72">
        <f t="shared" si="0"/>
        <v>10</v>
      </c>
      <c r="O2" s="72">
        <f t="shared" si="0"/>
        <v>11</v>
      </c>
      <c r="P2" s="72">
        <f t="shared" si="0"/>
        <v>12</v>
      </c>
      <c r="Q2" s="72">
        <f t="shared" si="0"/>
        <v>13</v>
      </c>
      <c r="R2" s="72">
        <f t="shared" si="0"/>
        <v>14</v>
      </c>
      <c r="S2" s="72">
        <f t="shared" si="0"/>
        <v>15</v>
      </c>
      <c r="T2" s="72">
        <f t="shared" si="0"/>
        <v>16</v>
      </c>
      <c r="U2" s="72">
        <f t="shared" si="0"/>
        <v>17</v>
      </c>
      <c r="V2" s="72">
        <f t="shared" si="0"/>
        <v>18</v>
      </c>
      <c r="W2" s="72">
        <f t="shared" si="0"/>
        <v>19</v>
      </c>
      <c r="X2" s="72">
        <f t="shared" si="0"/>
        <v>20</v>
      </c>
      <c r="Y2" s="72">
        <f t="shared" si="0"/>
        <v>21</v>
      </c>
      <c r="Z2" s="72">
        <f t="shared" si="0"/>
        <v>22</v>
      </c>
      <c r="AA2" s="72">
        <f t="shared" si="0"/>
        <v>23</v>
      </c>
      <c r="AB2" s="72">
        <f t="shared" si="0"/>
        <v>24</v>
      </c>
      <c r="AC2" s="72">
        <f t="shared" si="0"/>
        <v>25</v>
      </c>
      <c r="AD2" s="72">
        <f t="shared" si="0"/>
        <v>26</v>
      </c>
      <c r="AE2" s="72">
        <f t="shared" si="0"/>
        <v>27</v>
      </c>
      <c r="AF2" s="72">
        <f t="shared" si="0"/>
        <v>28</v>
      </c>
      <c r="AG2" s="72">
        <f t="shared" si="0"/>
        <v>29</v>
      </c>
      <c r="AH2" s="72">
        <f t="shared" si="0"/>
        <v>30</v>
      </c>
      <c r="AI2" s="72">
        <f t="shared" si="0"/>
        <v>31</v>
      </c>
      <c r="AJ2" s="72">
        <f t="shared" si="0"/>
        <v>32</v>
      </c>
      <c r="AK2" s="72">
        <f t="shared" si="0"/>
        <v>33</v>
      </c>
      <c r="AL2" s="72">
        <f t="shared" si="0"/>
        <v>34</v>
      </c>
      <c r="AM2" s="72">
        <f t="shared" si="0"/>
        <v>35</v>
      </c>
      <c r="AN2" s="72">
        <f t="shared" si="0"/>
        <v>0</v>
      </c>
      <c r="AO2" s="72">
        <f t="shared" si="0"/>
        <v>0</v>
      </c>
      <c r="AP2" s="72">
        <f t="shared" si="0"/>
        <v>0</v>
      </c>
      <c r="AQ2" s="72">
        <f t="shared" si="0"/>
        <v>0</v>
      </c>
      <c r="AR2" s="72">
        <f t="shared" si="0"/>
        <v>0</v>
      </c>
      <c r="AS2" s="72" t="s">
        <v>20</v>
      </c>
    </row>
    <row r="3" spans="2:46">
      <c r="B3" s="385" t="s">
        <v>63</v>
      </c>
      <c r="C3" s="218">
        <f>'Premissas macro'!E16</f>
        <v>35</v>
      </c>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row>
    <row r="4" spans="2:46" ht="18" customHeight="1" collapsed="1">
      <c r="B4" s="376" t="str">
        <f>INV!B7</f>
        <v>1 - Infraestrutura</v>
      </c>
      <c r="C4" s="188"/>
      <c r="D4" s="189"/>
      <c r="E4" s="190">
        <f>E5+E46+E87+E128+E169+E210+E251+E292+E333+E374+E415</f>
        <v>0</v>
      </c>
      <c r="F4" s="190">
        <f t="shared" ref="F4:AR4" si="1">F5+F46+F87+F128+F169+F210+F251+F292+F333+F374+F415</f>
        <v>36.925938871386954</v>
      </c>
      <c r="G4" s="190">
        <f t="shared" si="1"/>
        <v>87.918902074730852</v>
      </c>
      <c r="H4" s="190">
        <f t="shared" si="1"/>
        <v>87.918902074730852</v>
      </c>
      <c r="I4" s="190">
        <f t="shared" si="1"/>
        <v>87.918902074730852</v>
      </c>
      <c r="J4" s="190">
        <f t="shared" si="1"/>
        <v>87.918902074730852</v>
      </c>
      <c r="K4" s="190">
        <f t="shared" si="1"/>
        <v>87.918902074730852</v>
      </c>
      <c r="L4" s="190">
        <f t="shared" si="1"/>
        <v>87.918902074730852</v>
      </c>
      <c r="M4" s="190">
        <f t="shared" si="1"/>
        <v>87.918902074730852</v>
      </c>
      <c r="N4" s="190">
        <f t="shared" si="1"/>
        <v>87.918902074730852</v>
      </c>
      <c r="O4" s="190">
        <f t="shared" si="1"/>
        <v>87.918902074730852</v>
      </c>
      <c r="P4" s="190">
        <f t="shared" si="1"/>
        <v>87.918902074730852</v>
      </c>
      <c r="Q4" s="190">
        <f t="shared" si="1"/>
        <v>87.918902074730852</v>
      </c>
      <c r="R4" s="190">
        <f t="shared" si="1"/>
        <v>87.918902074730852</v>
      </c>
      <c r="S4" s="190">
        <f t="shared" si="1"/>
        <v>87.918902074730852</v>
      </c>
      <c r="T4" s="190">
        <f t="shared" si="1"/>
        <v>87.918902074730852</v>
      </c>
      <c r="U4" s="190">
        <f t="shared" si="1"/>
        <v>87.918902074730852</v>
      </c>
      <c r="V4" s="190">
        <f t="shared" si="1"/>
        <v>87.918902074730852</v>
      </c>
      <c r="W4" s="190">
        <f t="shared" si="1"/>
        <v>87.918902074730852</v>
      </c>
      <c r="X4" s="190">
        <f t="shared" si="1"/>
        <v>87.918902074730852</v>
      </c>
      <c r="Y4" s="190">
        <f t="shared" si="1"/>
        <v>87.918902074730852</v>
      </c>
      <c r="Z4" s="190">
        <f t="shared" si="1"/>
        <v>87.918902074730852</v>
      </c>
      <c r="AA4" s="190">
        <f t="shared" si="1"/>
        <v>87.918902074730852</v>
      </c>
      <c r="AB4" s="190">
        <f t="shared" si="1"/>
        <v>87.918902074730852</v>
      </c>
      <c r="AC4" s="190">
        <f t="shared" si="1"/>
        <v>87.918902074730852</v>
      </c>
      <c r="AD4" s="190">
        <f t="shared" si="1"/>
        <v>87.918902074730852</v>
      </c>
      <c r="AE4" s="190">
        <f t="shared" si="1"/>
        <v>50.992963203343905</v>
      </c>
      <c r="AF4" s="190">
        <f t="shared" si="1"/>
        <v>0</v>
      </c>
      <c r="AG4" s="190">
        <f t="shared" si="1"/>
        <v>0</v>
      </c>
      <c r="AH4" s="190">
        <f t="shared" si="1"/>
        <v>0</v>
      </c>
      <c r="AI4" s="190">
        <f t="shared" si="1"/>
        <v>0</v>
      </c>
      <c r="AJ4" s="190">
        <f t="shared" si="1"/>
        <v>0</v>
      </c>
      <c r="AK4" s="190">
        <f t="shared" si="1"/>
        <v>0</v>
      </c>
      <c r="AL4" s="190">
        <f t="shared" si="1"/>
        <v>0</v>
      </c>
      <c r="AM4" s="190">
        <f t="shared" si="1"/>
        <v>0</v>
      </c>
      <c r="AN4" s="190">
        <f t="shared" si="1"/>
        <v>0</v>
      </c>
      <c r="AO4" s="190">
        <f t="shared" si="1"/>
        <v>0</v>
      </c>
      <c r="AP4" s="190">
        <f t="shared" si="1"/>
        <v>0</v>
      </c>
      <c r="AQ4" s="190">
        <f t="shared" si="1"/>
        <v>0</v>
      </c>
      <c r="AR4" s="190">
        <f t="shared" si="1"/>
        <v>0</v>
      </c>
      <c r="AS4" s="190">
        <f t="shared" ref="AS4:AS67" si="2">SUM(E4:AR4)</f>
        <v>2197.9725518682708</v>
      </c>
    </row>
    <row r="5" spans="2:46" hidden="1" outlineLevel="1" collapsed="1">
      <c r="B5" s="378" t="str">
        <f>INV!B8</f>
        <v>1.1- Irati</v>
      </c>
      <c r="D5" s="386">
        <f>INV!C8</f>
        <v>25</v>
      </c>
      <c r="E5" s="387">
        <f t="shared" ref="E5:AR5" si="3">SUM(E6:E45)</f>
        <v>0</v>
      </c>
      <c r="F5" s="387">
        <f t="shared" si="3"/>
        <v>36.925938871386954</v>
      </c>
      <c r="G5" s="387">
        <f t="shared" si="3"/>
        <v>87.918902074730852</v>
      </c>
      <c r="H5" s="387">
        <f t="shared" si="3"/>
        <v>87.918902074730852</v>
      </c>
      <c r="I5" s="387">
        <f t="shared" si="3"/>
        <v>87.918902074730852</v>
      </c>
      <c r="J5" s="387">
        <f t="shared" si="3"/>
        <v>87.918902074730852</v>
      </c>
      <c r="K5" s="387">
        <f t="shared" si="3"/>
        <v>87.918902074730852</v>
      </c>
      <c r="L5" s="387">
        <f t="shared" si="3"/>
        <v>87.918902074730852</v>
      </c>
      <c r="M5" s="387">
        <f t="shared" si="3"/>
        <v>87.918902074730852</v>
      </c>
      <c r="N5" s="387">
        <f t="shared" si="3"/>
        <v>87.918902074730852</v>
      </c>
      <c r="O5" s="387">
        <f t="shared" si="3"/>
        <v>87.918902074730852</v>
      </c>
      <c r="P5" s="387">
        <f t="shared" si="3"/>
        <v>87.918902074730852</v>
      </c>
      <c r="Q5" s="387">
        <f t="shared" si="3"/>
        <v>87.918902074730852</v>
      </c>
      <c r="R5" s="387">
        <f t="shared" si="3"/>
        <v>87.918902074730852</v>
      </c>
      <c r="S5" s="387">
        <f t="shared" si="3"/>
        <v>87.918902074730852</v>
      </c>
      <c r="T5" s="387">
        <f t="shared" si="3"/>
        <v>87.918902074730852</v>
      </c>
      <c r="U5" s="387">
        <f t="shared" si="3"/>
        <v>87.918902074730852</v>
      </c>
      <c r="V5" s="387">
        <f t="shared" si="3"/>
        <v>87.918902074730852</v>
      </c>
      <c r="W5" s="387">
        <f t="shared" si="3"/>
        <v>87.918902074730852</v>
      </c>
      <c r="X5" s="387">
        <f t="shared" si="3"/>
        <v>87.918902074730852</v>
      </c>
      <c r="Y5" s="387">
        <f t="shared" si="3"/>
        <v>87.918902074730852</v>
      </c>
      <c r="Z5" s="387">
        <f t="shared" si="3"/>
        <v>87.918902074730852</v>
      </c>
      <c r="AA5" s="387">
        <f t="shared" si="3"/>
        <v>87.918902074730852</v>
      </c>
      <c r="AB5" s="387">
        <f t="shared" si="3"/>
        <v>87.918902074730852</v>
      </c>
      <c r="AC5" s="387">
        <f t="shared" si="3"/>
        <v>87.918902074730852</v>
      </c>
      <c r="AD5" s="387">
        <f t="shared" si="3"/>
        <v>87.918902074730852</v>
      </c>
      <c r="AE5" s="387">
        <f t="shared" si="3"/>
        <v>50.992963203343905</v>
      </c>
      <c r="AF5" s="387">
        <f t="shared" si="3"/>
        <v>0</v>
      </c>
      <c r="AG5" s="387">
        <f t="shared" si="3"/>
        <v>0</v>
      </c>
      <c r="AH5" s="387">
        <f t="shared" si="3"/>
        <v>0</v>
      </c>
      <c r="AI5" s="387">
        <f t="shared" si="3"/>
        <v>0</v>
      </c>
      <c r="AJ5" s="387">
        <f t="shared" si="3"/>
        <v>0</v>
      </c>
      <c r="AK5" s="387">
        <f t="shared" si="3"/>
        <v>0</v>
      </c>
      <c r="AL5" s="387">
        <f t="shared" si="3"/>
        <v>0</v>
      </c>
      <c r="AM5" s="387">
        <f t="shared" si="3"/>
        <v>0</v>
      </c>
      <c r="AN5" s="387">
        <f t="shared" si="3"/>
        <v>0</v>
      </c>
      <c r="AO5" s="387">
        <f t="shared" si="3"/>
        <v>0</v>
      </c>
      <c r="AP5" s="387">
        <f t="shared" si="3"/>
        <v>0</v>
      </c>
      <c r="AQ5" s="387">
        <f t="shared" si="3"/>
        <v>0</v>
      </c>
      <c r="AR5" s="387">
        <f t="shared" si="3"/>
        <v>0</v>
      </c>
      <c r="AS5" s="387">
        <f t="shared" si="2"/>
        <v>2197.9725518682708</v>
      </c>
      <c r="AT5" s="377"/>
    </row>
    <row r="6" spans="2:46" hidden="1" outlineLevel="2">
      <c r="B6" s="377">
        <v>1</v>
      </c>
      <c r="D6" s="338">
        <f t="array" ref="D6:D45">TRANSPOSE(INV!E8:AR8)</f>
        <v>923.14847178467392</v>
      </c>
      <c r="E6" s="207">
        <f t="shared" ref="E6:E45" si="4">IF(AND(E$2=$B6,$B6=$C$3),$D6,IF(AND(E$2&gt;$B6,E$2&lt;=$D$5+$B6),SLN($D6,0,IF($C$3-$B6&gt;=$D$5,$D$5,$C$3-$B6)),0))</f>
        <v>0</v>
      </c>
      <c r="F6" s="207">
        <f t="shared" ref="F6:AR12" si="5">IF(AND(F$2=$B6,$B6=$C$3),$D6,IF(AND(F$2&gt;$B6,F$2&lt;=$D$5+$B6),SLN($D6,0,IF($C$3-$B6&gt;=$D$5,$D$5,$C$3-$B6)),0))</f>
        <v>36.925938871386954</v>
      </c>
      <c r="G6" s="207">
        <f t="shared" si="5"/>
        <v>36.925938871386954</v>
      </c>
      <c r="H6" s="207">
        <f t="shared" si="5"/>
        <v>36.925938871386954</v>
      </c>
      <c r="I6" s="207">
        <f t="shared" si="5"/>
        <v>36.925938871386954</v>
      </c>
      <c r="J6" s="207">
        <f t="shared" si="5"/>
        <v>36.925938871386954</v>
      </c>
      <c r="K6" s="207">
        <f t="shared" si="5"/>
        <v>36.925938871386954</v>
      </c>
      <c r="L6" s="207">
        <f t="shared" si="5"/>
        <v>36.925938871386954</v>
      </c>
      <c r="M6" s="207">
        <f t="shared" si="5"/>
        <v>36.925938871386954</v>
      </c>
      <c r="N6" s="207">
        <f t="shared" si="5"/>
        <v>36.925938871386954</v>
      </c>
      <c r="O6" s="207">
        <f t="shared" si="5"/>
        <v>36.925938871386954</v>
      </c>
      <c r="P6" s="207">
        <f t="shared" si="5"/>
        <v>36.925938871386954</v>
      </c>
      <c r="Q6" s="207">
        <f t="shared" si="5"/>
        <v>36.925938871386954</v>
      </c>
      <c r="R6" s="207">
        <f t="shared" si="5"/>
        <v>36.925938871386954</v>
      </c>
      <c r="S6" s="207">
        <f t="shared" si="5"/>
        <v>36.925938871386954</v>
      </c>
      <c r="T6" s="207">
        <f t="shared" si="5"/>
        <v>36.925938871386954</v>
      </c>
      <c r="U6" s="207">
        <f t="shared" si="5"/>
        <v>36.925938871386954</v>
      </c>
      <c r="V6" s="207">
        <f t="shared" si="5"/>
        <v>36.925938871386954</v>
      </c>
      <c r="W6" s="207">
        <f t="shared" si="5"/>
        <v>36.925938871386954</v>
      </c>
      <c r="X6" s="207">
        <f t="shared" si="5"/>
        <v>36.925938871386954</v>
      </c>
      <c r="Y6" s="207">
        <f t="shared" si="5"/>
        <v>36.925938871386954</v>
      </c>
      <c r="Z6" s="207">
        <f t="shared" si="5"/>
        <v>36.925938871386954</v>
      </c>
      <c r="AA6" s="207">
        <f t="shared" si="5"/>
        <v>36.925938871386954</v>
      </c>
      <c r="AB6" s="207">
        <f t="shared" si="5"/>
        <v>36.925938871386954</v>
      </c>
      <c r="AC6" s="207">
        <f t="shared" si="5"/>
        <v>36.925938871386954</v>
      </c>
      <c r="AD6" s="207">
        <f t="shared" si="5"/>
        <v>36.925938871386954</v>
      </c>
      <c r="AE6" s="207">
        <f t="shared" si="5"/>
        <v>0</v>
      </c>
      <c r="AF6" s="207">
        <f t="shared" si="5"/>
        <v>0</v>
      </c>
      <c r="AG6" s="207">
        <f t="shared" si="5"/>
        <v>0</v>
      </c>
      <c r="AH6" s="207">
        <f t="shared" si="5"/>
        <v>0</v>
      </c>
      <c r="AI6" s="207">
        <f t="shared" si="5"/>
        <v>0</v>
      </c>
      <c r="AJ6" s="207">
        <f t="shared" si="5"/>
        <v>0</v>
      </c>
      <c r="AK6" s="207">
        <f t="shared" si="5"/>
        <v>0</v>
      </c>
      <c r="AL6" s="207">
        <f t="shared" si="5"/>
        <v>0</v>
      </c>
      <c r="AM6" s="207">
        <f t="shared" si="5"/>
        <v>0</v>
      </c>
      <c r="AN6" s="207">
        <f t="shared" si="5"/>
        <v>0</v>
      </c>
      <c r="AO6" s="207">
        <f t="shared" si="5"/>
        <v>0</v>
      </c>
      <c r="AP6" s="207">
        <f t="shared" si="5"/>
        <v>0</v>
      </c>
      <c r="AQ6" s="207">
        <f t="shared" si="5"/>
        <v>0</v>
      </c>
      <c r="AR6" s="207">
        <f t="shared" si="5"/>
        <v>0</v>
      </c>
      <c r="AS6" s="387">
        <f t="shared" si="2"/>
        <v>923.14847178467392</v>
      </c>
    </row>
    <row r="7" spans="2:46" hidden="1" outlineLevel="2">
      <c r="B7" s="377">
        <v>2</v>
      </c>
      <c r="D7" s="338">
        <v>1274.8240800835977</v>
      </c>
      <c r="E7" s="207">
        <f t="shared" si="4"/>
        <v>0</v>
      </c>
      <c r="F7" s="207">
        <f t="shared" ref="F7:T7" si="6">IF(AND(F$2=$B7,$B7=$C$3),$D7,IF(AND(F$2&gt;$B7,F$2&lt;=$D$5+$B7),SLN($D7,0,IF($C$3-$B7&gt;=$D$5,$D$5,$C$3-$B7)),0))</f>
        <v>0</v>
      </c>
      <c r="G7" s="207">
        <f t="shared" si="6"/>
        <v>50.992963203343905</v>
      </c>
      <c r="H7" s="207">
        <f t="shared" si="6"/>
        <v>50.992963203343905</v>
      </c>
      <c r="I7" s="207">
        <f t="shared" si="6"/>
        <v>50.992963203343905</v>
      </c>
      <c r="J7" s="207">
        <f t="shared" si="6"/>
        <v>50.992963203343905</v>
      </c>
      <c r="K7" s="207">
        <f t="shared" si="6"/>
        <v>50.992963203343905</v>
      </c>
      <c r="L7" s="207">
        <f t="shared" si="6"/>
        <v>50.992963203343905</v>
      </c>
      <c r="M7" s="207">
        <f t="shared" si="6"/>
        <v>50.992963203343905</v>
      </c>
      <c r="N7" s="207">
        <f t="shared" si="6"/>
        <v>50.992963203343905</v>
      </c>
      <c r="O7" s="207">
        <f t="shared" si="6"/>
        <v>50.992963203343905</v>
      </c>
      <c r="P7" s="207">
        <f t="shared" si="6"/>
        <v>50.992963203343905</v>
      </c>
      <c r="Q7" s="207">
        <f t="shared" si="6"/>
        <v>50.992963203343905</v>
      </c>
      <c r="R7" s="207">
        <f t="shared" si="6"/>
        <v>50.992963203343905</v>
      </c>
      <c r="S7" s="207">
        <f t="shared" si="6"/>
        <v>50.992963203343905</v>
      </c>
      <c r="T7" s="207">
        <f t="shared" si="6"/>
        <v>50.992963203343905</v>
      </c>
      <c r="U7" s="207">
        <f t="shared" si="5"/>
        <v>50.992963203343905</v>
      </c>
      <c r="V7" s="207">
        <f t="shared" si="5"/>
        <v>50.992963203343905</v>
      </c>
      <c r="W7" s="207">
        <f t="shared" si="5"/>
        <v>50.992963203343905</v>
      </c>
      <c r="X7" s="207">
        <f t="shared" si="5"/>
        <v>50.992963203343905</v>
      </c>
      <c r="Y7" s="207">
        <f t="shared" si="5"/>
        <v>50.992963203343905</v>
      </c>
      <c r="Z7" s="207">
        <f t="shared" si="5"/>
        <v>50.992963203343905</v>
      </c>
      <c r="AA7" s="207">
        <f t="shared" si="5"/>
        <v>50.992963203343905</v>
      </c>
      <c r="AB7" s="207">
        <f t="shared" si="5"/>
        <v>50.992963203343905</v>
      </c>
      <c r="AC7" s="207">
        <f t="shared" si="5"/>
        <v>50.992963203343905</v>
      </c>
      <c r="AD7" s="207">
        <f t="shared" si="5"/>
        <v>50.992963203343905</v>
      </c>
      <c r="AE7" s="207">
        <f t="shared" si="5"/>
        <v>50.992963203343905</v>
      </c>
      <c r="AF7" s="207">
        <f t="shared" si="5"/>
        <v>0</v>
      </c>
      <c r="AG7" s="207">
        <f t="shared" si="5"/>
        <v>0</v>
      </c>
      <c r="AH7" s="207">
        <f t="shared" si="5"/>
        <v>0</v>
      </c>
      <c r="AI7" s="207">
        <f t="shared" si="5"/>
        <v>0</v>
      </c>
      <c r="AJ7" s="207">
        <f t="shared" si="5"/>
        <v>0</v>
      </c>
      <c r="AK7" s="207">
        <f t="shared" si="5"/>
        <v>0</v>
      </c>
      <c r="AL7" s="207">
        <f t="shared" si="5"/>
        <v>0</v>
      </c>
      <c r="AM7" s="207">
        <f t="shared" si="5"/>
        <v>0</v>
      </c>
      <c r="AN7" s="207">
        <f t="shared" si="5"/>
        <v>0</v>
      </c>
      <c r="AO7" s="207">
        <f t="shared" si="5"/>
        <v>0</v>
      </c>
      <c r="AP7" s="207">
        <f t="shared" si="5"/>
        <v>0</v>
      </c>
      <c r="AQ7" s="207">
        <f t="shared" si="5"/>
        <v>0</v>
      </c>
      <c r="AR7" s="207">
        <f t="shared" si="5"/>
        <v>0</v>
      </c>
      <c r="AS7" s="387">
        <f t="shared" si="2"/>
        <v>1274.8240800835977</v>
      </c>
    </row>
    <row r="8" spans="2:46" hidden="1" outlineLevel="2">
      <c r="B8" s="377">
        <v>3</v>
      </c>
      <c r="D8" s="338">
        <v>0</v>
      </c>
      <c r="E8" s="207">
        <f t="shared" si="4"/>
        <v>0</v>
      </c>
      <c r="F8" s="207">
        <f t="shared" si="5"/>
        <v>0</v>
      </c>
      <c r="G8" s="207">
        <f t="shared" si="5"/>
        <v>0</v>
      </c>
      <c r="H8" s="207">
        <f t="shared" si="5"/>
        <v>0</v>
      </c>
      <c r="I8" s="207">
        <f t="shared" si="5"/>
        <v>0</v>
      </c>
      <c r="J8" s="207">
        <f t="shared" si="5"/>
        <v>0</v>
      </c>
      <c r="K8" s="207">
        <f t="shared" si="5"/>
        <v>0</v>
      </c>
      <c r="L8" s="207">
        <f t="shared" si="5"/>
        <v>0</v>
      </c>
      <c r="M8" s="207">
        <f t="shared" si="5"/>
        <v>0</v>
      </c>
      <c r="N8" s="207">
        <f t="shared" si="5"/>
        <v>0</v>
      </c>
      <c r="O8" s="207">
        <f t="shared" si="5"/>
        <v>0</v>
      </c>
      <c r="P8" s="207">
        <f t="shared" si="5"/>
        <v>0</v>
      </c>
      <c r="Q8" s="207">
        <f t="shared" si="5"/>
        <v>0</v>
      </c>
      <c r="R8" s="207">
        <f t="shared" si="5"/>
        <v>0</v>
      </c>
      <c r="S8" s="207">
        <f t="shared" si="5"/>
        <v>0</v>
      </c>
      <c r="T8" s="207">
        <f t="shared" si="5"/>
        <v>0</v>
      </c>
      <c r="U8" s="207">
        <f t="shared" si="5"/>
        <v>0</v>
      </c>
      <c r="V8" s="207">
        <f t="shared" si="5"/>
        <v>0</v>
      </c>
      <c r="W8" s="207">
        <f t="shared" si="5"/>
        <v>0</v>
      </c>
      <c r="X8" s="207">
        <f t="shared" si="5"/>
        <v>0</v>
      </c>
      <c r="Y8" s="207">
        <f t="shared" si="5"/>
        <v>0</v>
      </c>
      <c r="Z8" s="207">
        <f t="shared" si="5"/>
        <v>0</v>
      </c>
      <c r="AA8" s="207">
        <f t="shared" si="5"/>
        <v>0</v>
      </c>
      <c r="AB8" s="207">
        <f t="shared" si="5"/>
        <v>0</v>
      </c>
      <c r="AC8" s="207">
        <f t="shared" si="5"/>
        <v>0</v>
      </c>
      <c r="AD8" s="207">
        <f t="shared" si="5"/>
        <v>0</v>
      </c>
      <c r="AE8" s="207">
        <f t="shared" si="5"/>
        <v>0</v>
      </c>
      <c r="AF8" s="207">
        <f t="shared" si="5"/>
        <v>0</v>
      </c>
      <c r="AG8" s="207">
        <f t="shared" si="5"/>
        <v>0</v>
      </c>
      <c r="AH8" s="207">
        <f t="shared" si="5"/>
        <v>0</v>
      </c>
      <c r="AI8" s="207">
        <f t="shared" si="5"/>
        <v>0</v>
      </c>
      <c r="AJ8" s="207">
        <f t="shared" si="5"/>
        <v>0</v>
      </c>
      <c r="AK8" s="207">
        <f t="shared" si="5"/>
        <v>0</v>
      </c>
      <c r="AL8" s="207">
        <f t="shared" si="5"/>
        <v>0</v>
      </c>
      <c r="AM8" s="207">
        <f t="shared" si="5"/>
        <v>0</v>
      </c>
      <c r="AN8" s="207">
        <f t="shared" si="5"/>
        <v>0</v>
      </c>
      <c r="AO8" s="207">
        <f t="shared" si="5"/>
        <v>0</v>
      </c>
      <c r="AP8" s="207">
        <f t="shared" si="5"/>
        <v>0</v>
      </c>
      <c r="AQ8" s="207">
        <f t="shared" si="5"/>
        <v>0</v>
      </c>
      <c r="AR8" s="207">
        <f t="shared" si="5"/>
        <v>0</v>
      </c>
      <c r="AS8" s="387">
        <f t="shared" si="2"/>
        <v>0</v>
      </c>
    </row>
    <row r="9" spans="2:46" hidden="1" outlineLevel="2">
      <c r="B9" s="377">
        <v>4</v>
      </c>
      <c r="D9" s="338">
        <v>0</v>
      </c>
      <c r="E9" s="207">
        <f t="shared" si="4"/>
        <v>0</v>
      </c>
      <c r="F9" s="207">
        <f t="shared" si="5"/>
        <v>0</v>
      </c>
      <c r="G9" s="207">
        <f t="shared" si="5"/>
        <v>0</v>
      </c>
      <c r="H9" s="207">
        <f t="shared" si="5"/>
        <v>0</v>
      </c>
      <c r="I9" s="207">
        <f>IF(AND(I$2=$B9,$B9=$C$3),$D9,IF(AND(I$2&gt;$B9,I$2&lt;=$D$5+$B9),SLN($D9,0,IF($C$3-$B9&gt;=$D$5,$D$5,$C$3-$B9)),0))</f>
        <v>0</v>
      </c>
      <c r="J9" s="207">
        <f t="shared" si="5"/>
        <v>0</v>
      </c>
      <c r="K9" s="207">
        <f t="shared" si="5"/>
        <v>0</v>
      </c>
      <c r="L9" s="207">
        <f t="shared" si="5"/>
        <v>0</v>
      </c>
      <c r="M9" s="207">
        <f t="shared" si="5"/>
        <v>0</v>
      </c>
      <c r="N9" s="207">
        <f t="shared" si="5"/>
        <v>0</v>
      </c>
      <c r="O9" s="207">
        <f t="shared" si="5"/>
        <v>0</v>
      </c>
      <c r="P9" s="207">
        <f t="shared" si="5"/>
        <v>0</v>
      </c>
      <c r="Q9" s="207">
        <f t="shared" si="5"/>
        <v>0</v>
      </c>
      <c r="R9" s="207">
        <f t="shared" si="5"/>
        <v>0</v>
      </c>
      <c r="S9" s="207">
        <f t="shared" si="5"/>
        <v>0</v>
      </c>
      <c r="T9" s="207">
        <f t="shared" si="5"/>
        <v>0</v>
      </c>
      <c r="U9" s="207">
        <f t="shared" si="5"/>
        <v>0</v>
      </c>
      <c r="V9" s="207">
        <f t="shared" si="5"/>
        <v>0</v>
      </c>
      <c r="W9" s="207">
        <f t="shared" si="5"/>
        <v>0</v>
      </c>
      <c r="X9" s="207">
        <f t="shared" si="5"/>
        <v>0</v>
      </c>
      <c r="Y9" s="207">
        <f t="shared" si="5"/>
        <v>0</v>
      </c>
      <c r="Z9" s="207">
        <f t="shared" si="5"/>
        <v>0</v>
      </c>
      <c r="AA9" s="207">
        <f t="shared" si="5"/>
        <v>0</v>
      </c>
      <c r="AB9" s="207">
        <f t="shared" si="5"/>
        <v>0</v>
      </c>
      <c r="AC9" s="207">
        <f t="shared" si="5"/>
        <v>0</v>
      </c>
      <c r="AD9" s="207">
        <f t="shared" si="5"/>
        <v>0</v>
      </c>
      <c r="AE9" s="207">
        <f t="shared" si="5"/>
        <v>0</v>
      </c>
      <c r="AF9" s="207">
        <f t="shared" si="5"/>
        <v>0</v>
      </c>
      <c r="AG9" s="207">
        <f t="shared" si="5"/>
        <v>0</v>
      </c>
      <c r="AH9" s="207">
        <f t="shared" si="5"/>
        <v>0</v>
      </c>
      <c r="AI9" s="207">
        <f t="shared" si="5"/>
        <v>0</v>
      </c>
      <c r="AJ9" s="207">
        <f t="shared" si="5"/>
        <v>0</v>
      </c>
      <c r="AK9" s="207">
        <f t="shared" si="5"/>
        <v>0</v>
      </c>
      <c r="AL9" s="207">
        <f t="shared" si="5"/>
        <v>0</v>
      </c>
      <c r="AM9" s="207">
        <f t="shared" si="5"/>
        <v>0</v>
      </c>
      <c r="AN9" s="207">
        <f t="shared" si="5"/>
        <v>0</v>
      </c>
      <c r="AO9" s="207">
        <f t="shared" si="5"/>
        <v>0</v>
      </c>
      <c r="AP9" s="207">
        <f t="shared" si="5"/>
        <v>0</v>
      </c>
      <c r="AQ9" s="207">
        <f t="shared" si="5"/>
        <v>0</v>
      </c>
      <c r="AR9" s="207">
        <f t="shared" si="5"/>
        <v>0</v>
      </c>
      <c r="AS9" s="387">
        <f t="shared" si="2"/>
        <v>0</v>
      </c>
    </row>
    <row r="10" spans="2:46" hidden="1" outlineLevel="2">
      <c r="B10" s="377">
        <v>5</v>
      </c>
      <c r="D10" s="338">
        <v>0</v>
      </c>
      <c r="E10" s="207">
        <f t="shared" si="4"/>
        <v>0</v>
      </c>
      <c r="F10" s="207">
        <f t="shared" si="5"/>
        <v>0</v>
      </c>
      <c r="G10" s="207">
        <f t="shared" si="5"/>
        <v>0</v>
      </c>
      <c r="H10" s="207">
        <f t="shared" si="5"/>
        <v>0</v>
      </c>
      <c r="I10" s="207">
        <f>IF(AND(I$2=$B10,$B10=$C$3),$D10,IF(AND(I$2&gt;$B10,I$2&lt;=$D$5+$B10),SLN($D10,0,IF($C$3-$B10&gt;=$D$5,$D$5,$C$3-$B10)),0))</f>
        <v>0</v>
      </c>
      <c r="J10" s="207">
        <f t="shared" si="5"/>
        <v>0</v>
      </c>
      <c r="K10" s="207">
        <f t="shared" si="5"/>
        <v>0</v>
      </c>
      <c r="L10" s="207">
        <f t="shared" si="5"/>
        <v>0</v>
      </c>
      <c r="M10" s="207">
        <f t="shared" si="5"/>
        <v>0</v>
      </c>
      <c r="N10" s="207">
        <f t="shared" si="5"/>
        <v>0</v>
      </c>
      <c r="O10" s="207">
        <f t="shared" si="5"/>
        <v>0</v>
      </c>
      <c r="P10" s="207">
        <f t="shared" si="5"/>
        <v>0</v>
      </c>
      <c r="Q10" s="207">
        <f t="shared" si="5"/>
        <v>0</v>
      </c>
      <c r="R10" s="207">
        <f t="shared" si="5"/>
        <v>0</v>
      </c>
      <c r="S10" s="207">
        <f t="shared" si="5"/>
        <v>0</v>
      </c>
      <c r="T10" s="207">
        <f t="shared" si="5"/>
        <v>0</v>
      </c>
      <c r="U10" s="207">
        <f t="shared" si="5"/>
        <v>0</v>
      </c>
      <c r="V10" s="207">
        <f t="shared" si="5"/>
        <v>0</v>
      </c>
      <c r="W10" s="207">
        <f t="shared" si="5"/>
        <v>0</v>
      </c>
      <c r="X10" s="207">
        <f t="shared" si="5"/>
        <v>0</v>
      </c>
      <c r="Y10" s="207">
        <f t="shared" si="5"/>
        <v>0</v>
      </c>
      <c r="Z10" s="207">
        <f t="shared" si="5"/>
        <v>0</v>
      </c>
      <c r="AA10" s="207">
        <f t="shared" si="5"/>
        <v>0</v>
      </c>
      <c r="AB10" s="207">
        <f t="shared" si="5"/>
        <v>0</v>
      </c>
      <c r="AC10" s="207">
        <f t="shared" si="5"/>
        <v>0</v>
      </c>
      <c r="AD10" s="207">
        <f t="shared" si="5"/>
        <v>0</v>
      </c>
      <c r="AE10" s="207">
        <f t="shared" si="5"/>
        <v>0</v>
      </c>
      <c r="AF10" s="207">
        <f t="shared" si="5"/>
        <v>0</v>
      </c>
      <c r="AG10" s="207">
        <f t="shared" si="5"/>
        <v>0</v>
      </c>
      <c r="AH10" s="207">
        <f t="shared" si="5"/>
        <v>0</v>
      </c>
      <c r="AI10" s="207">
        <f t="shared" si="5"/>
        <v>0</v>
      </c>
      <c r="AJ10" s="207">
        <f t="shared" si="5"/>
        <v>0</v>
      </c>
      <c r="AK10" s="207">
        <f t="shared" si="5"/>
        <v>0</v>
      </c>
      <c r="AL10" s="207">
        <f t="shared" si="5"/>
        <v>0</v>
      </c>
      <c r="AM10" s="207">
        <f t="shared" si="5"/>
        <v>0</v>
      </c>
      <c r="AN10" s="207">
        <f t="shared" si="5"/>
        <v>0</v>
      </c>
      <c r="AO10" s="207">
        <f t="shared" si="5"/>
        <v>0</v>
      </c>
      <c r="AP10" s="207">
        <f t="shared" si="5"/>
        <v>0</v>
      </c>
      <c r="AQ10" s="207">
        <f t="shared" si="5"/>
        <v>0</v>
      </c>
      <c r="AR10" s="207">
        <f t="shared" si="5"/>
        <v>0</v>
      </c>
      <c r="AS10" s="387">
        <f t="shared" si="2"/>
        <v>0</v>
      </c>
    </row>
    <row r="11" spans="2:46" hidden="1" outlineLevel="2">
      <c r="B11" s="377">
        <v>6</v>
      </c>
      <c r="D11" s="338">
        <v>0</v>
      </c>
      <c r="E11" s="207">
        <f t="shared" si="4"/>
        <v>0</v>
      </c>
      <c r="F11" s="207">
        <f t="shared" si="5"/>
        <v>0</v>
      </c>
      <c r="G11" s="207">
        <f t="shared" si="5"/>
        <v>0</v>
      </c>
      <c r="H11" s="207">
        <f t="shared" si="5"/>
        <v>0</v>
      </c>
      <c r="I11" s="207">
        <f t="shared" si="5"/>
        <v>0</v>
      </c>
      <c r="J11" s="207">
        <f t="shared" si="5"/>
        <v>0</v>
      </c>
      <c r="K11" s="207">
        <f t="shared" si="5"/>
        <v>0</v>
      </c>
      <c r="L11" s="207">
        <f t="shared" si="5"/>
        <v>0</v>
      </c>
      <c r="M11" s="207">
        <f t="shared" si="5"/>
        <v>0</v>
      </c>
      <c r="N11" s="207">
        <f t="shared" si="5"/>
        <v>0</v>
      </c>
      <c r="O11" s="207">
        <f t="shared" si="5"/>
        <v>0</v>
      </c>
      <c r="P11" s="207">
        <f t="shared" si="5"/>
        <v>0</v>
      </c>
      <c r="Q11" s="207">
        <f t="shared" si="5"/>
        <v>0</v>
      </c>
      <c r="R11" s="207">
        <f t="shared" si="5"/>
        <v>0</v>
      </c>
      <c r="S11" s="207">
        <f t="shared" si="5"/>
        <v>0</v>
      </c>
      <c r="T11" s="207">
        <f t="shared" si="5"/>
        <v>0</v>
      </c>
      <c r="U11" s="207">
        <f t="shared" si="5"/>
        <v>0</v>
      </c>
      <c r="V11" s="207">
        <f t="shared" si="5"/>
        <v>0</v>
      </c>
      <c r="W11" s="207">
        <f t="shared" si="5"/>
        <v>0</v>
      </c>
      <c r="X11" s="207">
        <f t="shared" si="5"/>
        <v>0</v>
      </c>
      <c r="Y11" s="207">
        <f t="shared" si="5"/>
        <v>0</v>
      </c>
      <c r="Z11" s="207">
        <f t="shared" si="5"/>
        <v>0</v>
      </c>
      <c r="AA11" s="207">
        <f t="shared" si="5"/>
        <v>0</v>
      </c>
      <c r="AB11" s="207">
        <f t="shared" si="5"/>
        <v>0</v>
      </c>
      <c r="AC11" s="207">
        <f t="shared" si="5"/>
        <v>0</v>
      </c>
      <c r="AD11" s="207">
        <f t="shared" si="5"/>
        <v>0</v>
      </c>
      <c r="AE11" s="207">
        <f t="shared" si="5"/>
        <v>0</v>
      </c>
      <c r="AF11" s="207">
        <f t="shared" si="5"/>
        <v>0</v>
      </c>
      <c r="AG11" s="207">
        <f t="shared" si="5"/>
        <v>0</v>
      </c>
      <c r="AH11" s="207">
        <f t="shared" si="5"/>
        <v>0</v>
      </c>
      <c r="AI11" s="207">
        <f t="shared" si="5"/>
        <v>0</v>
      </c>
      <c r="AJ11" s="207">
        <f t="shared" si="5"/>
        <v>0</v>
      </c>
      <c r="AK11" s="207">
        <f t="shared" si="5"/>
        <v>0</v>
      </c>
      <c r="AL11" s="207">
        <f t="shared" si="5"/>
        <v>0</v>
      </c>
      <c r="AM11" s="207">
        <f t="shared" si="5"/>
        <v>0</v>
      </c>
      <c r="AN11" s="207">
        <f t="shared" si="5"/>
        <v>0</v>
      </c>
      <c r="AO11" s="207">
        <f t="shared" si="5"/>
        <v>0</v>
      </c>
      <c r="AP11" s="207">
        <f t="shared" si="5"/>
        <v>0</v>
      </c>
      <c r="AQ11" s="207">
        <f t="shared" si="5"/>
        <v>0</v>
      </c>
      <c r="AR11" s="207">
        <f t="shared" si="5"/>
        <v>0</v>
      </c>
      <c r="AS11" s="387">
        <f t="shared" si="2"/>
        <v>0</v>
      </c>
    </row>
    <row r="12" spans="2:46" hidden="1" outlineLevel="2">
      <c r="B12" s="377">
        <v>7</v>
      </c>
      <c r="D12" s="338">
        <v>0</v>
      </c>
      <c r="E12" s="207">
        <f t="shared" si="4"/>
        <v>0</v>
      </c>
      <c r="F12" s="207">
        <f t="shared" si="5"/>
        <v>0</v>
      </c>
      <c r="G12" s="207">
        <f t="shared" si="5"/>
        <v>0</v>
      </c>
      <c r="H12" s="207">
        <f t="shared" si="5"/>
        <v>0</v>
      </c>
      <c r="I12" s="207">
        <f t="shared" si="5"/>
        <v>0</v>
      </c>
      <c r="J12" s="207">
        <f t="shared" si="5"/>
        <v>0</v>
      </c>
      <c r="K12" s="207">
        <f t="shared" si="5"/>
        <v>0</v>
      </c>
      <c r="L12" s="207">
        <f t="shared" si="5"/>
        <v>0</v>
      </c>
      <c r="M12" s="207">
        <f t="shared" si="5"/>
        <v>0</v>
      </c>
      <c r="N12" s="207">
        <f t="shared" si="5"/>
        <v>0</v>
      </c>
      <c r="O12" s="207">
        <f t="shared" si="5"/>
        <v>0</v>
      </c>
      <c r="P12" s="207">
        <f t="shared" si="5"/>
        <v>0</v>
      </c>
      <c r="Q12" s="207">
        <f t="shared" si="5"/>
        <v>0</v>
      </c>
      <c r="R12" s="207">
        <f t="shared" si="5"/>
        <v>0</v>
      </c>
      <c r="S12" s="207">
        <f t="shared" si="5"/>
        <v>0</v>
      </c>
      <c r="T12" s="207">
        <f t="shared" si="5"/>
        <v>0</v>
      </c>
      <c r="U12" s="207">
        <f t="shared" si="5"/>
        <v>0</v>
      </c>
      <c r="V12" s="207">
        <f t="shared" si="5"/>
        <v>0</v>
      </c>
      <c r="W12" s="207">
        <f t="shared" si="5"/>
        <v>0</v>
      </c>
      <c r="X12" s="207">
        <f t="shared" si="5"/>
        <v>0</v>
      </c>
      <c r="Y12" s="207">
        <f t="shared" si="5"/>
        <v>0</v>
      </c>
      <c r="Z12" s="207">
        <f t="shared" si="5"/>
        <v>0</v>
      </c>
      <c r="AA12" s="207">
        <f t="shared" si="5"/>
        <v>0</v>
      </c>
      <c r="AB12" s="207">
        <f t="shared" si="5"/>
        <v>0</v>
      </c>
      <c r="AC12" s="207">
        <f t="shared" si="5"/>
        <v>0</v>
      </c>
      <c r="AD12" s="207">
        <f t="shared" si="5"/>
        <v>0</v>
      </c>
      <c r="AE12" s="207">
        <f t="shared" si="5"/>
        <v>0</v>
      </c>
      <c r="AF12" s="207">
        <f t="shared" si="5"/>
        <v>0</v>
      </c>
      <c r="AG12" s="207">
        <f t="shared" si="5"/>
        <v>0</v>
      </c>
      <c r="AH12" s="207">
        <f t="shared" si="5"/>
        <v>0</v>
      </c>
      <c r="AI12" s="207">
        <f t="shared" si="5"/>
        <v>0</v>
      </c>
      <c r="AJ12" s="207">
        <f t="shared" si="5"/>
        <v>0</v>
      </c>
      <c r="AK12" s="207">
        <f t="shared" si="5"/>
        <v>0</v>
      </c>
      <c r="AL12" s="207">
        <f t="shared" si="5"/>
        <v>0</v>
      </c>
      <c r="AM12" s="207">
        <f t="shared" si="5"/>
        <v>0</v>
      </c>
      <c r="AN12" s="207">
        <f t="shared" si="5"/>
        <v>0</v>
      </c>
      <c r="AO12" s="207">
        <f t="shared" si="5"/>
        <v>0</v>
      </c>
      <c r="AP12" s="207">
        <f t="shared" ref="F12:AR19" si="7">IF(AND(AP$2=$B12,$B12=$C$3),$D12,IF(AND(AP$2&gt;$B12,AP$2&lt;=$D$5+$B12),SLN($D12,0,IF($C$3-$B12&gt;=$D$5,$D$5,$C$3-$B12)),0))</f>
        <v>0</v>
      </c>
      <c r="AQ12" s="207">
        <f t="shared" si="7"/>
        <v>0</v>
      </c>
      <c r="AR12" s="207">
        <f t="shared" si="7"/>
        <v>0</v>
      </c>
      <c r="AS12" s="387">
        <f t="shared" si="2"/>
        <v>0</v>
      </c>
    </row>
    <row r="13" spans="2:46" hidden="1" outlineLevel="2">
      <c r="B13" s="377">
        <v>8</v>
      </c>
      <c r="D13" s="338">
        <v>0</v>
      </c>
      <c r="E13" s="207">
        <f t="shared" si="4"/>
        <v>0</v>
      </c>
      <c r="F13" s="207">
        <f t="shared" si="7"/>
        <v>0</v>
      </c>
      <c r="G13" s="207">
        <f t="shared" si="7"/>
        <v>0</v>
      </c>
      <c r="H13" s="207">
        <f t="shared" si="7"/>
        <v>0</v>
      </c>
      <c r="I13" s="207">
        <f t="shared" si="7"/>
        <v>0</v>
      </c>
      <c r="J13" s="207">
        <f t="shared" si="7"/>
        <v>0</v>
      </c>
      <c r="K13" s="207">
        <f t="shared" si="7"/>
        <v>0</v>
      </c>
      <c r="L13" s="207">
        <f t="shared" si="7"/>
        <v>0</v>
      </c>
      <c r="M13" s="207">
        <f t="shared" si="7"/>
        <v>0</v>
      </c>
      <c r="N13" s="207">
        <f t="shared" si="7"/>
        <v>0</v>
      </c>
      <c r="O13" s="207">
        <f t="shared" si="7"/>
        <v>0</v>
      </c>
      <c r="P13" s="207">
        <f t="shared" si="7"/>
        <v>0</v>
      </c>
      <c r="Q13" s="207">
        <f t="shared" si="7"/>
        <v>0</v>
      </c>
      <c r="R13" s="207">
        <f t="shared" si="7"/>
        <v>0</v>
      </c>
      <c r="S13" s="207">
        <f t="shared" si="7"/>
        <v>0</v>
      </c>
      <c r="T13" s="207">
        <f t="shared" si="7"/>
        <v>0</v>
      </c>
      <c r="U13" s="207">
        <f t="shared" si="7"/>
        <v>0</v>
      </c>
      <c r="V13" s="207">
        <f t="shared" si="7"/>
        <v>0</v>
      </c>
      <c r="W13" s="207">
        <f t="shared" si="7"/>
        <v>0</v>
      </c>
      <c r="X13" s="207">
        <f t="shared" si="7"/>
        <v>0</v>
      </c>
      <c r="Y13" s="207">
        <f t="shared" si="7"/>
        <v>0</v>
      </c>
      <c r="Z13" s="207">
        <f t="shared" si="7"/>
        <v>0</v>
      </c>
      <c r="AA13" s="207">
        <f t="shared" si="7"/>
        <v>0</v>
      </c>
      <c r="AB13" s="207">
        <f t="shared" si="7"/>
        <v>0</v>
      </c>
      <c r="AC13" s="207">
        <f t="shared" si="7"/>
        <v>0</v>
      </c>
      <c r="AD13" s="207">
        <f t="shared" si="7"/>
        <v>0</v>
      </c>
      <c r="AE13" s="207">
        <f t="shared" si="7"/>
        <v>0</v>
      </c>
      <c r="AF13" s="207">
        <f t="shared" si="7"/>
        <v>0</v>
      </c>
      <c r="AG13" s="207">
        <f t="shared" si="7"/>
        <v>0</v>
      </c>
      <c r="AH13" s="207">
        <f t="shared" si="7"/>
        <v>0</v>
      </c>
      <c r="AI13" s="207">
        <f t="shared" si="7"/>
        <v>0</v>
      </c>
      <c r="AJ13" s="207">
        <f t="shared" si="7"/>
        <v>0</v>
      </c>
      <c r="AK13" s="207">
        <f t="shared" si="7"/>
        <v>0</v>
      </c>
      <c r="AL13" s="207">
        <f t="shared" si="7"/>
        <v>0</v>
      </c>
      <c r="AM13" s="207">
        <f t="shared" si="7"/>
        <v>0</v>
      </c>
      <c r="AN13" s="207">
        <f t="shared" si="7"/>
        <v>0</v>
      </c>
      <c r="AO13" s="207">
        <f t="shared" si="7"/>
        <v>0</v>
      </c>
      <c r="AP13" s="207">
        <f t="shared" si="7"/>
        <v>0</v>
      </c>
      <c r="AQ13" s="207">
        <f t="shared" si="7"/>
        <v>0</v>
      </c>
      <c r="AR13" s="207">
        <f t="shared" si="7"/>
        <v>0</v>
      </c>
      <c r="AS13" s="387">
        <f t="shared" si="2"/>
        <v>0</v>
      </c>
    </row>
    <row r="14" spans="2:46" hidden="1" outlineLevel="2">
      <c r="B14" s="377">
        <v>9</v>
      </c>
      <c r="D14" s="338">
        <v>0</v>
      </c>
      <c r="E14" s="207">
        <f t="shared" si="4"/>
        <v>0</v>
      </c>
      <c r="F14" s="207">
        <f t="shared" si="7"/>
        <v>0</v>
      </c>
      <c r="G14" s="207">
        <f t="shared" si="7"/>
        <v>0</v>
      </c>
      <c r="H14" s="207">
        <f t="shared" si="7"/>
        <v>0</v>
      </c>
      <c r="I14" s="207">
        <f t="shared" si="7"/>
        <v>0</v>
      </c>
      <c r="J14" s="207">
        <f t="shared" si="7"/>
        <v>0</v>
      </c>
      <c r="K14" s="207">
        <f t="shared" si="7"/>
        <v>0</v>
      </c>
      <c r="L14" s="207">
        <f t="shared" si="7"/>
        <v>0</v>
      </c>
      <c r="M14" s="207">
        <f t="shared" si="7"/>
        <v>0</v>
      </c>
      <c r="N14" s="207">
        <f t="shared" si="7"/>
        <v>0</v>
      </c>
      <c r="O14" s="207">
        <f t="shared" si="7"/>
        <v>0</v>
      </c>
      <c r="P14" s="207">
        <f t="shared" si="7"/>
        <v>0</v>
      </c>
      <c r="Q14" s="207">
        <f t="shared" si="7"/>
        <v>0</v>
      </c>
      <c r="R14" s="207">
        <f t="shared" si="7"/>
        <v>0</v>
      </c>
      <c r="S14" s="207">
        <f t="shared" si="7"/>
        <v>0</v>
      </c>
      <c r="T14" s="207">
        <f t="shared" si="7"/>
        <v>0</v>
      </c>
      <c r="U14" s="207">
        <f t="shared" si="7"/>
        <v>0</v>
      </c>
      <c r="V14" s="207">
        <f t="shared" si="7"/>
        <v>0</v>
      </c>
      <c r="W14" s="207">
        <f t="shared" si="7"/>
        <v>0</v>
      </c>
      <c r="X14" s="207">
        <f t="shared" si="7"/>
        <v>0</v>
      </c>
      <c r="Y14" s="207">
        <f t="shared" si="7"/>
        <v>0</v>
      </c>
      <c r="Z14" s="207">
        <f t="shared" si="7"/>
        <v>0</v>
      </c>
      <c r="AA14" s="207">
        <f t="shared" si="7"/>
        <v>0</v>
      </c>
      <c r="AB14" s="207">
        <f t="shared" si="7"/>
        <v>0</v>
      </c>
      <c r="AC14" s="207">
        <f t="shared" si="7"/>
        <v>0</v>
      </c>
      <c r="AD14" s="207">
        <f t="shared" si="7"/>
        <v>0</v>
      </c>
      <c r="AE14" s="207">
        <f t="shared" si="7"/>
        <v>0</v>
      </c>
      <c r="AF14" s="207">
        <f t="shared" si="7"/>
        <v>0</v>
      </c>
      <c r="AG14" s="207">
        <f t="shared" si="7"/>
        <v>0</v>
      </c>
      <c r="AH14" s="207">
        <f t="shared" si="7"/>
        <v>0</v>
      </c>
      <c r="AI14" s="207">
        <f t="shared" si="7"/>
        <v>0</v>
      </c>
      <c r="AJ14" s="207">
        <f t="shared" si="7"/>
        <v>0</v>
      </c>
      <c r="AK14" s="207">
        <f t="shared" si="7"/>
        <v>0</v>
      </c>
      <c r="AL14" s="207">
        <f t="shared" si="7"/>
        <v>0</v>
      </c>
      <c r="AM14" s="207">
        <f t="shared" si="7"/>
        <v>0</v>
      </c>
      <c r="AN14" s="207">
        <f t="shared" si="7"/>
        <v>0</v>
      </c>
      <c r="AO14" s="207">
        <f t="shared" si="7"/>
        <v>0</v>
      </c>
      <c r="AP14" s="207">
        <f t="shared" si="7"/>
        <v>0</v>
      </c>
      <c r="AQ14" s="207">
        <f t="shared" si="7"/>
        <v>0</v>
      </c>
      <c r="AR14" s="207">
        <f t="shared" si="7"/>
        <v>0</v>
      </c>
      <c r="AS14" s="387">
        <f t="shared" si="2"/>
        <v>0</v>
      </c>
    </row>
    <row r="15" spans="2:46" hidden="1" outlineLevel="2">
      <c r="B15" s="377">
        <v>10</v>
      </c>
      <c r="D15" s="338">
        <v>0</v>
      </c>
      <c r="E15" s="207">
        <f t="shared" si="4"/>
        <v>0</v>
      </c>
      <c r="F15" s="207">
        <f t="shared" si="7"/>
        <v>0</v>
      </c>
      <c r="G15" s="207">
        <f t="shared" si="7"/>
        <v>0</v>
      </c>
      <c r="H15" s="207">
        <f t="shared" si="7"/>
        <v>0</v>
      </c>
      <c r="I15" s="207">
        <f t="shared" si="7"/>
        <v>0</v>
      </c>
      <c r="J15" s="207">
        <f t="shared" si="7"/>
        <v>0</v>
      </c>
      <c r="K15" s="207">
        <f t="shared" si="7"/>
        <v>0</v>
      </c>
      <c r="L15" s="207">
        <f t="shared" si="7"/>
        <v>0</v>
      </c>
      <c r="M15" s="207">
        <f t="shared" si="7"/>
        <v>0</v>
      </c>
      <c r="N15" s="207">
        <f t="shared" si="7"/>
        <v>0</v>
      </c>
      <c r="O15" s="207">
        <f t="shared" si="7"/>
        <v>0</v>
      </c>
      <c r="P15" s="207">
        <f t="shared" si="7"/>
        <v>0</v>
      </c>
      <c r="Q15" s="207">
        <f t="shared" si="7"/>
        <v>0</v>
      </c>
      <c r="R15" s="207">
        <f t="shared" si="7"/>
        <v>0</v>
      </c>
      <c r="S15" s="207">
        <f t="shared" si="7"/>
        <v>0</v>
      </c>
      <c r="T15" s="207">
        <f t="shared" si="7"/>
        <v>0</v>
      </c>
      <c r="U15" s="207">
        <f t="shared" si="7"/>
        <v>0</v>
      </c>
      <c r="V15" s="207">
        <f t="shared" si="7"/>
        <v>0</v>
      </c>
      <c r="W15" s="207">
        <f t="shared" si="7"/>
        <v>0</v>
      </c>
      <c r="X15" s="207">
        <f t="shared" si="7"/>
        <v>0</v>
      </c>
      <c r="Y15" s="207">
        <f t="shared" si="7"/>
        <v>0</v>
      </c>
      <c r="Z15" s="207">
        <f t="shared" si="7"/>
        <v>0</v>
      </c>
      <c r="AA15" s="207">
        <f t="shared" si="7"/>
        <v>0</v>
      </c>
      <c r="AB15" s="207">
        <f t="shared" si="7"/>
        <v>0</v>
      </c>
      <c r="AC15" s="207">
        <f t="shared" si="7"/>
        <v>0</v>
      </c>
      <c r="AD15" s="207">
        <f t="shared" si="7"/>
        <v>0</v>
      </c>
      <c r="AE15" s="207">
        <f t="shared" si="7"/>
        <v>0</v>
      </c>
      <c r="AF15" s="207">
        <f t="shared" si="7"/>
        <v>0</v>
      </c>
      <c r="AG15" s="207">
        <f t="shared" si="7"/>
        <v>0</v>
      </c>
      <c r="AH15" s="207">
        <f t="shared" si="7"/>
        <v>0</v>
      </c>
      <c r="AI15" s="207">
        <f t="shared" si="7"/>
        <v>0</v>
      </c>
      <c r="AJ15" s="207">
        <f t="shared" si="7"/>
        <v>0</v>
      </c>
      <c r="AK15" s="207">
        <f t="shared" si="7"/>
        <v>0</v>
      </c>
      <c r="AL15" s="207">
        <f t="shared" si="7"/>
        <v>0</v>
      </c>
      <c r="AM15" s="207">
        <f t="shared" si="7"/>
        <v>0</v>
      </c>
      <c r="AN15" s="207">
        <f t="shared" si="7"/>
        <v>0</v>
      </c>
      <c r="AO15" s="207">
        <f t="shared" si="7"/>
        <v>0</v>
      </c>
      <c r="AP15" s="207">
        <f t="shared" si="7"/>
        <v>0</v>
      </c>
      <c r="AQ15" s="207">
        <f t="shared" si="7"/>
        <v>0</v>
      </c>
      <c r="AR15" s="207">
        <f t="shared" si="7"/>
        <v>0</v>
      </c>
      <c r="AS15" s="387">
        <f t="shared" si="2"/>
        <v>0</v>
      </c>
    </row>
    <row r="16" spans="2:46" hidden="1" outlineLevel="2">
      <c r="B16" s="377">
        <v>11</v>
      </c>
      <c r="D16" s="338">
        <v>0</v>
      </c>
      <c r="E16" s="207">
        <f t="shared" si="4"/>
        <v>0</v>
      </c>
      <c r="F16" s="207">
        <f t="shared" si="7"/>
        <v>0</v>
      </c>
      <c r="G16" s="207">
        <f t="shared" si="7"/>
        <v>0</v>
      </c>
      <c r="H16" s="207">
        <f t="shared" si="7"/>
        <v>0</v>
      </c>
      <c r="I16" s="207">
        <f t="shared" si="7"/>
        <v>0</v>
      </c>
      <c r="J16" s="207">
        <f t="shared" si="7"/>
        <v>0</v>
      </c>
      <c r="K16" s="207">
        <f t="shared" si="7"/>
        <v>0</v>
      </c>
      <c r="L16" s="207">
        <f t="shared" si="7"/>
        <v>0</v>
      </c>
      <c r="M16" s="207">
        <f t="shared" si="7"/>
        <v>0</v>
      </c>
      <c r="N16" s="207">
        <f t="shared" si="7"/>
        <v>0</v>
      </c>
      <c r="O16" s="207">
        <f t="shared" si="7"/>
        <v>0</v>
      </c>
      <c r="P16" s="207">
        <f t="shared" si="7"/>
        <v>0</v>
      </c>
      <c r="Q16" s="207">
        <f t="shared" si="7"/>
        <v>0</v>
      </c>
      <c r="R16" s="207">
        <f t="shared" si="7"/>
        <v>0</v>
      </c>
      <c r="S16" s="207">
        <f t="shared" si="7"/>
        <v>0</v>
      </c>
      <c r="T16" s="207">
        <f t="shared" si="7"/>
        <v>0</v>
      </c>
      <c r="U16" s="207">
        <f t="shared" si="7"/>
        <v>0</v>
      </c>
      <c r="V16" s="207">
        <f t="shared" si="7"/>
        <v>0</v>
      </c>
      <c r="W16" s="207">
        <f t="shared" si="7"/>
        <v>0</v>
      </c>
      <c r="X16" s="207">
        <f t="shared" si="7"/>
        <v>0</v>
      </c>
      <c r="Y16" s="207">
        <f t="shared" si="7"/>
        <v>0</v>
      </c>
      <c r="Z16" s="207">
        <f t="shared" si="7"/>
        <v>0</v>
      </c>
      <c r="AA16" s="207">
        <f t="shared" si="7"/>
        <v>0</v>
      </c>
      <c r="AB16" s="207">
        <f t="shared" si="7"/>
        <v>0</v>
      </c>
      <c r="AC16" s="207">
        <f t="shared" si="7"/>
        <v>0</v>
      </c>
      <c r="AD16" s="207">
        <f t="shared" si="7"/>
        <v>0</v>
      </c>
      <c r="AE16" s="207">
        <f t="shared" si="7"/>
        <v>0</v>
      </c>
      <c r="AF16" s="207">
        <f t="shared" si="7"/>
        <v>0</v>
      </c>
      <c r="AG16" s="207">
        <f t="shared" si="7"/>
        <v>0</v>
      </c>
      <c r="AH16" s="207">
        <f t="shared" si="7"/>
        <v>0</v>
      </c>
      <c r="AI16" s="207">
        <f t="shared" si="7"/>
        <v>0</v>
      </c>
      <c r="AJ16" s="207">
        <f t="shared" si="7"/>
        <v>0</v>
      </c>
      <c r="AK16" s="207">
        <f t="shared" si="7"/>
        <v>0</v>
      </c>
      <c r="AL16" s="207">
        <f t="shared" si="7"/>
        <v>0</v>
      </c>
      <c r="AM16" s="207">
        <f t="shared" si="7"/>
        <v>0</v>
      </c>
      <c r="AN16" s="207">
        <f t="shared" si="7"/>
        <v>0</v>
      </c>
      <c r="AO16" s="207">
        <f t="shared" si="7"/>
        <v>0</v>
      </c>
      <c r="AP16" s="207">
        <f t="shared" si="7"/>
        <v>0</v>
      </c>
      <c r="AQ16" s="207">
        <f t="shared" si="7"/>
        <v>0</v>
      </c>
      <c r="AR16" s="207">
        <f t="shared" si="7"/>
        <v>0</v>
      </c>
      <c r="AS16" s="387">
        <f t="shared" si="2"/>
        <v>0</v>
      </c>
    </row>
    <row r="17" spans="2:45" hidden="1" outlineLevel="2">
      <c r="B17" s="377">
        <v>12</v>
      </c>
      <c r="D17" s="338">
        <v>0</v>
      </c>
      <c r="E17" s="207">
        <f t="shared" si="4"/>
        <v>0</v>
      </c>
      <c r="F17" s="207">
        <f t="shared" si="7"/>
        <v>0</v>
      </c>
      <c r="G17" s="207">
        <f t="shared" si="7"/>
        <v>0</v>
      </c>
      <c r="H17" s="207">
        <f t="shared" si="7"/>
        <v>0</v>
      </c>
      <c r="I17" s="207">
        <f t="shared" si="7"/>
        <v>0</v>
      </c>
      <c r="J17" s="207">
        <f t="shared" si="7"/>
        <v>0</v>
      </c>
      <c r="K17" s="207">
        <f t="shared" si="7"/>
        <v>0</v>
      </c>
      <c r="L17" s="207">
        <f t="shared" si="7"/>
        <v>0</v>
      </c>
      <c r="M17" s="207">
        <f t="shared" si="7"/>
        <v>0</v>
      </c>
      <c r="N17" s="207">
        <f t="shared" si="7"/>
        <v>0</v>
      </c>
      <c r="O17" s="207">
        <f t="shared" si="7"/>
        <v>0</v>
      </c>
      <c r="P17" s="207">
        <f t="shared" si="7"/>
        <v>0</v>
      </c>
      <c r="Q17" s="207">
        <f t="shared" si="7"/>
        <v>0</v>
      </c>
      <c r="R17" s="207">
        <f t="shared" si="7"/>
        <v>0</v>
      </c>
      <c r="S17" s="207">
        <f t="shared" si="7"/>
        <v>0</v>
      </c>
      <c r="T17" s="207">
        <f t="shared" si="7"/>
        <v>0</v>
      </c>
      <c r="U17" s="207">
        <f t="shared" si="7"/>
        <v>0</v>
      </c>
      <c r="V17" s="207">
        <f t="shared" si="7"/>
        <v>0</v>
      </c>
      <c r="W17" s="207">
        <f t="shared" si="7"/>
        <v>0</v>
      </c>
      <c r="X17" s="207">
        <f t="shared" si="7"/>
        <v>0</v>
      </c>
      <c r="Y17" s="207">
        <f t="shared" si="7"/>
        <v>0</v>
      </c>
      <c r="Z17" s="207">
        <f t="shared" si="7"/>
        <v>0</v>
      </c>
      <c r="AA17" s="207">
        <f t="shared" si="7"/>
        <v>0</v>
      </c>
      <c r="AB17" s="207">
        <f t="shared" si="7"/>
        <v>0</v>
      </c>
      <c r="AC17" s="207">
        <f t="shared" si="7"/>
        <v>0</v>
      </c>
      <c r="AD17" s="207">
        <f t="shared" si="7"/>
        <v>0</v>
      </c>
      <c r="AE17" s="207">
        <f t="shared" si="7"/>
        <v>0</v>
      </c>
      <c r="AF17" s="207">
        <f t="shared" si="7"/>
        <v>0</v>
      </c>
      <c r="AG17" s="207">
        <f t="shared" si="7"/>
        <v>0</v>
      </c>
      <c r="AH17" s="207">
        <f t="shared" si="7"/>
        <v>0</v>
      </c>
      <c r="AI17" s="207">
        <f t="shared" si="7"/>
        <v>0</v>
      </c>
      <c r="AJ17" s="207">
        <f t="shared" si="7"/>
        <v>0</v>
      </c>
      <c r="AK17" s="207">
        <f t="shared" si="7"/>
        <v>0</v>
      </c>
      <c r="AL17" s="207">
        <f t="shared" si="7"/>
        <v>0</v>
      </c>
      <c r="AM17" s="207">
        <f t="shared" si="7"/>
        <v>0</v>
      </c>
      <c r="AN17" s="207">
        <f t="shared" si="7"/>
        <v>0</v>
      </c>
      <c r="AO17" s="207">
        <f t="shared" si="7"/>
        <v>0</v>
      </c>
      <c r="AP17" s="207">
        <f t="shared" si="7"/>
        <v>0</v>
      </c>
      <c r="AQ17" s="207">
        <f t="shared" si="7"/>
        <v>0</v>
      </c>
      <c r="AR17" s="207">
        <f t="shared" si="7"/>
        <v>0</v>
      </c>
      <c r="AS17" s="387">
        <f t="shared" si="2"/>
        <v>0</v>
      </c>
    </row>
    <row r="18" spans="2:45" hidden="1" outlineLevel="2">
      <c r="B18" s="377">
        <v>13</v>
      </c>
      <c r="D18" s="338">
        <v>0</v>
      </c>
      <c r="E18" s="207">
        <f t="shared" si="4"/>
        <v>0</v>
      </c>
      <c r="F18" s="207">
        <f t="shared" si="7"/>
        <v>0</v>
      </c>
      <c r="G18" s="207">
        <f t="shared" si="7"/>
        <v>0</v>
      </c>
      <c r="H18" s="207">
        <f t="shared" si="7"/>
        <v>0</v>
      </c>
      <c r="I18" s="207">
        <f t="shared" si="7"/>
        <v>0</v>
      </c>
      <c r="J18" s="207">
        <f t="shared" si="7"/>
        <v>0</v>
      </c>
      <c r="K18" s="207">
        <f t="shared" si="7"/>
        <v>0</v>
      </c>
      <c r="L18" s="207">
        <f t="shared" si="7"/>
        <v>0</v>
      </c>
      <c r="M18" s="207">
        <f t="shared" si="7"/>
        <v>0</v>
      </c>
      <c r="N18" s="207">
        <f t="shared" si="7"/>
        <v>0</v>
      </c>
      <c r="O18" s="207">
        <f t="shared" si="7"/>
        <v>0</v>
      </c>
      <c r="P18" s="207">
        <f t="shared" si="7"/>
        <v>0</v>
      </c>
      <c r="Q18" s="207">
        <f t="shared" si="7"/>
        <v>0</v>
      </c>
      <c r="R18" s="207">
        <f t="shared" si="7"/>
        <v>0</v>
      </c>
      <c r="S18" s="207">
        <f t="shared" si="7"/>
        <v>0</v>
      </c>
      <c r="T18" s="207">
        <f t="shared" si="7"/>
        <v>0</v>
      </c>
      <c r="U18" s="207">
        <f t="shared" si="7"/>
        <v>0</v>
      </c>
      <c r="V18" s="207">
        <f t="shared" si="7"/>
        <v>0</v>
      </c>
      <c r="W18" s="207">
        <f t="shared" si="7"/>
        <v>0</v>
      </c>
      <c r="X18" s="207">
        <f t="shared" si="7"/>
        <v>0</v>
      </c>
      <c r="Y18" s="207">
        <f t="shared" si="7"/>
        <v>0</v>
      </c>
      <c r="Z18" s="207">
        <f t="shared" si="7"/>
        <v>0</v>
      </c>
      <c r="AA18" s="207">
        <f t="shared" si="7"/>
        <v>0</v>
      </c>
      <c r="AB18" s="207">
        <f t="shared" si="7"/>
        <v>0</v>
      </c>
      <c r="AC18" s="207">
        <f t="shared" si="7"/>
        <v>0</v>
      </c>
      <c r="AD18" s="207">
        <f t="shared" si="7"/>
        <v>0</v>
      </c>
      <c r="AE18" s="207">
        <f t="shared" si="7"/>
        <v>0</v>
      </c>
      <c r="AF18" s="207">
        <f t="shared" si="7"/>
        <v>0</v>
      </c>
      <c r="AG18" s="207">
        <f t="shared" si="7"/>
        <v>0</v>
      </c>
      <c r="AH18" s="207">
        <f t="shared" si="7"/>
        <v>0</v>
      </c>
      <c r="AI18" s="207">
        <f t="shared" si="7"/>
        <v>0</v>
      </c>
      <c r="AJ18" s="207">
        <f t="shared" si="7"/>
        <v>0</v>
      </c>
      <c r="AK18" s="207">
        <f t="shared" si="7"/>
        <v>0</v>
      </c>
      <c r="AL18" s="207">
        <f t="shared" si="7"/>
        <v>0</v>
      </c>
      <c r="AM18" s="207">
        <f t="shared" si="7"/>
        <v>0</v>
      </c>
      <c r="AN18" s="207">
        <f t="shared" si="7"/>
        <v>0</v>
      </c>
      <c r="AO18" s="207">
        <f t="shared" si="7"/>
        <v>0</v>
      </c>
      <c r="AP18" s="207">
        <f t="shared" si="7"/>
        <v>0</v>
      </c>
      <c r="AQ18" s="207">
        <f t="shared" si="7"/>
        <v>0</v>
      </c>
      <c r="AR18" s="207">
        <f t="shared" si="7"/>
        <v>0</v>
      </c>
      <c r="AS18" s="387">
        <f t="shared" si="2"/>
        <v>0</v>
      </c>
    </row>
    <row r="19" spans="2:45" hidden="1" outlineLevel="2">
      <c r="B19" s="377">
        <v>14</v>
      </c>
      <c r="D19" s="338">
        <v>0</v>
      </c>
      <c r="E19" s="207">
        <f t="shared" si="4"/>
        <v>0</v>
      </c>
      <c r="F19" s="207">
        <f t="shared" si="7"/>
        <v>0</v>
      </c>
      <c r="G19" s="207">
        <f t="shared" si="7"/>
        <v>0</v>
      </c>
      <c r="H19" s="207">
        <f t="shared" si="7"/>
        <v>0</v>
      </c>
      <c r="I19" s="207">
        <f t="shared" si="7"/>
        <v>0</v>
      </c>
      <c r="J19" s="207">
        <f t="shared" si="7"/>
        <v>0</v>
      </c>
      <c r="K19" s="207">
        <f t="shared" si="7"/>
        <v>0</v>
      </c>
      <c r="L19" s="207">
        <f t="shared" si="7"/>
        <v>0</v>
      </c>
      <c r="M19" s="207">
        <f t="shared" si="7"/>
        <v>0</v>
      </c>
      <c r="N19" s="207">
        <f t="shared" si="7"/>
        <v>0</v>
      </c>
      <c r="O19" s="207">
        <f t="shared" si="7"/>
        <v>0</v>
      </c>
      <c r="P19" s="207">
        <f t="shared" si="7"/>
        <v>0</v>
      </c>
      <c r="Q19" s="207">
        <f t="shared" si="7"/>
        <v>0</v>
      </c>
      <c r="R19" s="207">
        <f t="shared" si="7"/>
        <v>0</v>
      </c>
      <c r="S19" s="207">
        <f t="shared" si="7"/>
        <v>0</v>
      </c>
      <c r="T19" s="207">
        <f t="shared" si="7"/>
        <v>0</v>
      </c>
      <c r="U19" s="207">
        <f t="shared" si="7"/>
        <v>0</v>
      </c>
      <c r="V19" s="207">
        <f t="shared" si="7"/>
        <v>0</v>
      </c>
      <c r="W19" s="207">
        <f t="shared" si="7"/>
        <v>0</v>
      </c>
      <c r="X19" s="207">
        <f t="shared" ref="F19:AR25" si="8">IF(AND(X$2=$B19,$B19=$C$3),$D19,IF(AND(X$2&gt;$B19,X$2&lt;=$D$5+$B19),SLN($D19,0,IF($C$3-$B19&gt;=$D$5,$D$5,$C$3-$B19)),0))</f>
        <v>0</v>
      </c>
      <c r="Y19" s="207">
        <f t="shared" si="8"/>
        <v>0</v>
      </c>
      <c r="Z19" s="207">
        <f t="shared" si="8"/>
        <v>0</v>
      </c>
      <c r="AA19" s="207">
        <f t="shared" si="8"/>
        <v>0</v>
      </c>
      <c r="AB19" s="207">
        <f t="shared" si="8"/>
        <v>0</v>
      </c>
      <c r="AC19" s="207">
        <f t="shared" si="8"/>
        <v>0</v>
      </c>
      <c r="AD19" s="207">
        <f t="shared" si="8"/>
        <v>0</v>
      </c>
      <c r="AE19" s="207">
        <f t="shared" si="8"/>
        <v>0</v>
      </c>
      <c r="AF19" s="207">
        <f t="shared" si="8"/>
        <v>0</v>
      </c>
      <c r="AG19" s="207">
        <f t="shared" si="8"/>
        <v>0</v>
      </c>
      <c r="AH19" s="207">
        <f t="shared" si="8"/>
        <v>0</v>
      </c>
      <c r="AI19" s="207">
        <f t="shared" si="8"/>
        <v>0</v>
      </c>
      <c r="AJ19" s="207">
        <f t="shared" si="8"/>
        <v>0</v>
      </c>
      <c r="AK19" s="207">
        <f t="shared" si="8"/>
        <v>0</v>
      </c>
      <c r="AL19" s="207">
        <f t="shared" si="8"/>
        <v>0</v>
      </c>
      <c r="AM19" s="207">
        <f t="shared" si="8"/>
        <v>0</v>
      </c>
      <c r="AN19" s="207">
        <f t="shared" si="8"/>
        <v>0</v>
      </c>
      <c r="AO19" s="207">
        <f t="shared" si="8"/>
        <v>0</v>
      </c>
      <c r="AP19" s="207">
        <f t="shared" si="8"/>
        <v>0</v>
      </c>
      <c r="AQ19" s="207">
        <f t="shared" si="8"/>
        <v>0</v>
      </c>
      <c r="AR19" s="207">
        <f t="shared" si="8"/>
        <v>0</v>
      </c>
      <c r="AS19" s="387">
        <f t="shared" si="2"/>
        <v>0</v>
      </c>
    </row>
    <row r="20" spans="2:45" hidden="1" outlineLevel="2">
      <c r="B20" s="377">
        <v>15</v>
      </c>
      <c r="D20" s="338">
        <v>0</v>
      </c>
      <c r="E20" s="207">
        <f t="shared" si="4"/>
        <v>0</v>
      </c>
      <c r="F20" s="207">
        <f t="shared" si="8"/>
        <v>0</v>
      </c>
      <c r="G20" s="207">
        <f t="shared" si="8"/>
        <v>0</v>
      </c>
      <c r="H20" s="207">
        <f t="shared" si="8"/>
        <v>0</v>
      </c>
      <c r="I20" s="207">
        <f t="shared" si="8"/>
        <v>0</v>
      </c>
      <c r="J20" s="207">
        <f t="shared" si="8"/>
        <v>0</v>
      </c>
      <c r="K20" s="207">
        <f t="shared" si="8"/>
        <v>0</v>
      </c>
      <c r="L20" s="207">
        <f t="shared" si="8"/>
        <v>0</v>
      </c>
      <c r="M20" s="207">
        <f t="shared" si="8"/>
        <v>0</v>
      </c>
      <c r="N20" s="207">
        <f t="shared" si="8"/>
        <v>0</v>
      </c>
      <c r="O20" s="207">
        <f t="shared" si="8"/>
        <v>0</v>
      </c>
      <c r="P20" s="207">
        <f t="shared" si="8"/>
        <v>0</v>
      </c>
      <c r="Q20" s="207">
        <f t="shared" si="8"/>
        <v>0</v>
      </c>
      <c r="R20" s="207">
        <f t="shared" si="8"/>
        <v>0</v>
      </c>
      <c r="S20" s="207">
        <f t="shared" si="8"/>
        <v>0</v>
      </c>
      <c r="T20" s="207">
        <f t="shared" si="8"/>
        <v>0</v>
      </c>
      <c r="U20" s="207">
        <f t="shared" si="8"/>
        <v>0</v>
      </c>
      <c r="V20" s="207">
        <f t="shared" si="8"/>
        <v>0</v>
      </c>
      <c r="W20" s="207">
        <f t="shared" si="8"/>
        <v>0</v>
      </c>
      <c r="X20" s="207">
        <f t="shared" si="8"/>
        <v>0</v>
      </c>
      <c r="Y20" s="207">
        <f t="shared" si="8"/>
        <v>0</v>
      </c>
      <c r="Z20" s="207">
        <f t="shared" si="8"/>
        <v>0</v>
      </c>
      <c r="AA20" s="207">
        <f t="shared" si="8"/>
        <v>0</v>
      </c>
      <c r="AB20" s="207">
        <f t="shared" si="8"/>
        <v>0</v>
      </c>
      <c r="AC20" s="207">
        <f t="shared" si="8"/>
        <v>0</v>
      </c>
      <c r="AD20" s="207">
        <f t="shared" si="8"/>
        <v>0</v>
      </c>
      <c r="AE20" s="207">
        <f t="shared" si="8"/>
        <v>0</v>
      </c>
      <c r="AF20" s="207">
        <f t="shared" si="8"/>
        <v>0</v>
      </c>
      <c r="AG20" s="207">
        <f t="shared" si="8"/>
        <v>0</v>
      </c>
      <c r="AH20" s="207">
        <f t="shared" si="8"/>
        <v>0</v>
      </c>
      <c r="AI20" s="207">
        <f t="shared" si="8"/>
        <v>0</v>
      </c>
      <c r="AJ20" s="207">
        <f t="shared" si="8"/>
        <v>0</v>
      </c>
      <c r="AK20" s="207">
        <f t="shared" si="8"/>
        <v>0</v>
      </c>
      <c r="AL20" s="207">
        <f t="shared" si="8"/>
        <v>0</v>
      </c>
      <c r="AM20" s="207">
        <f t="shared" si="8"/>
        <v>0</v>
      </c>
      <c r="AN20" s="207">
        <f t="shared" si="8"/>
        <v>0</v>
      </c>
      <c r="AO20" s="207">
        <f t="shared" si="8"/>
        <v>0</v>
      </c>
      <c r="AP20" s="207">
        <f t="shared" si="8"/>
        <v>0</v>
      </c>
      <c r="AQ20" s="207">
        <f t="shared" si="8"/>
        <v>0</v>
      </c>
      <c r="AR20" s="207">
        <f t="shared" si="8"/>
        <v>0</v>
      </c>
      <c r="AS20" s="387">
        <f t="shared" si="2"/>
        <v>0</v>
      </c>
    </row>
    <row r="21" spans="2:45" hidden="1" outlineLevel="2">
      <c r="B21" s="377">
        <v>16</v>
      </c>
      <c r="D21" s="338">
        <v>0</v>
      </c>
      <c r="E21" s="207">
        <f t="shared" si="4"/>
        <v>0</v>
      </c>
      <c r="F21" s="207">
        <f t="shared" si="8"/>
        <v>0</v>
      </c>
      <c r="G21" s="207">
        <f t="shared" si="8"/>
        <v>0</v>
      </c>
      <c r="H21" s="207">
        <f t="shared" si="8"/>
        <v>0</v>
      </c>
      <c r="I21" s="207">
        <f t="shared" si="8"/>
        <v>0</v>
      </c>
      <c r="J21" s="207">
        <f t="shared" si="8"/>
        <v>0</v>
      </c>
      <c r="K21" s="207">
        <f t="shared" si="8"/>
        <v>0</v>
      </c>
      <c r="L21" s="207">
        <f t="shared" si="8"/>
        <v>0</v>
      </c>
      <c r="M21" s="207">
        <f t="shared" si="8"/>
        <v>0</v>
      </c>
      <c r="N21" s="207">
        <f t="shared" si="8"/>
        <v>0</v>
      </c>
      <c r="O21" s="207">
        <f t="shared" si="8"/>
        <v>0</v>
      </c>
      <c r="P21" s="207">
        <f t="shared" si="8"/>
        <v>0</v>
      </c>
      <c r="Q21" s="207">
        <f t="shared" si="8"/>
        <v>0</v>
      </c>
      <c r="R21" s="207">
        <f t="shared" si="8"/>
        <v>0</v>
      </c>
      <c r="S21" s="207">
        <f t="shared" si="8"/>
        <v>0</v>
      </c>
      <c r="T21" s="207">
        <f t="shared" si="8"/>
        <v>0</v>
      </c>
      <c r="U21" s="207">
        <f t="shared" si="8"/>
        <v>0</v>
      </c>
      <c r="V21" s="207">
        <f t="shared" si="8"/>
        <v>0</v>
      </c>
      <c r="W21" s="207">
        <f t="shared" si="8"/>
        <v>0</v>
      </c>
      <c r="X21" s="207">
        <f t="shared" si="8"/>
        <v>0</v>
      </c>
      <c r="Y21" s="207">
        <f t="shared" si="8"/>
        <v>0</v>
      </c>
      <c r="Z21" s="207">
        <f t="shared" si="8"/>
        <v>0</v>
      </c>
      <c r="AA21" s="207">
        <f t="shared" si="8"/>
        <v>0</v>
      </c>
      <c r="AB21" s="207">
        <f t="shared" si="8"/>
        <v>0</v>
      </c>
      <c r="AC21" s="207">
        <f t="shared" si="8"/>
        <v>0</v>
      </c>
      <c r="AD21" s="207">
        <f t="shared" si="8"/>
        <v>0</v>
      </c>
      <c r="AE21" s="207">
        <f t="shared" si="8"/>
        <v>0</v>
      </c>
      <c r="AF21" s="207">
        <f t="shared" si="8"/>
        <v>0</v>
      </c>
      <c r="AG21" s="207">
        <f t="shared" si="8"/>
        <v>0</v>
      </c>
      <c r="AH21" s="207">
        <f t="shared" si="8"/>
        <v>0</v>
      </c>
      <c r="AI21" s="207">
        <f t="shared" si="8"/>
        <v>0</v>
      </c>
      <c r="AJ21" s="207">
        <f t="shared" si="8"/>
        <v>0</v>
      </c>
      <c r="AK21" s="207">
        <f t="shared" si="8"/>
        <v>0</v>
      </c>
      <c r="AL21" s="207">
        <f t="shared" si="8"/>
        <v>0</v>
      </c>
      <c r="AM21" s="207">
        <f t="shared" si="8"/>
        <v>0</v>
      </c>
      <c r="AN21" s="207">
        <f t="shared" si="8"/>
        <v>0</v>
      </c>
      <c r="AO21" s="207">
        <f t="shared" si="8"/>
        <v>0</v>
      </c>
      <c r="AP21" s="207">
        <f t="shared" si="8"/>
        <v>0</v>
      </c>
      <c r="AQ21" s="207">
        <f t="shared" si="8"/>
        <v>0</v>
      </c>
      <c r="AR21" s="207">
        <f t="shared" si="8"/>
        <v>0</v>
      </c>
      <c r="AS21" s="387">
        <f t="shared" si="2"/>
        <v>0</v>
      </c>
    </row>
    <row r="22" spans="2:45" hidden="1" outlineLevel="2">
      <c r="B22" s="377">
        <v>17</v>
      </c>
      <c r="D22" s="338">
        <v>0</v>
      </c>
      <c r="E22" s="207">
        <f t="shared" si="4"/>
        <v>0</v>
      </c>
      <c r="F22" s="207">
        <f t="shared" si="8"/>
        <v>0</v>
      </c>
      <c r="G22" s="207">
        <f t="shared" si="8"/>
        <v>0</v>
      </c>
      <c r="H22" s="207">
        <f t="shared" si="8"/>
        <v>0</v>
      </c>
      <c r="I22" s="207">
        <f t="shared" si="8"/>
        <v>0</v>
      </c>
      <c r="J22" s="207">
        <f t="shared" si="8"/>
        <v>0</v>
      </c>
      <c r="K22" s="207">
        <f t="shared" si="8"/>
        <v>0</v>
      </c>
      <c r="L22" s="207">
        <f t="shared" si="8"/>
        <v>0</v>
      </c>
      <c r="M22" s="207">
        <f t="shared" si="8"/>
        <v>0</v>
      </c>
      <c r="N22" s="207">
        <f t="shared" si="8"/>
        <v>0</v>
      </c>
      <c r="O22" s="207">
        <f t="shared" si="8"/>
        <v>0</v>
      </c>
      <c r="P22" s="207">
        <f t="shared" si="8"/>
        <v>0</v>
      </c>
      <c r="Q22" s="207">
        <f t="shared" si="8"/>
        <v>0</v>
      </c>
      <c r="R22" s="207">
        <f t="shared" si="8"/>
        <v>0</v>
      </c>
      <c r="S22" s="207">
        <f t="shared" si="8"/>
        <v>0</v>
      </c>
      <c r="T22" s="207">
        <f t="shared" si="8"/>
        <v>0</v>
      </c>
      <c r="U22" s="207">
        <f t="shared" si="8"/>
        <v>0</v>
      </c>
      <c r="V22" s="207">
        <f t="shared" si="8"/>
        <v>0</v>
      </c>
      <c r="W22" s="207">
        <f t="shared" si="8"/>
        <v>0</v>
      </c>
      <c r="X22" s="207">
        <f t="shared" si="8"/>
        <v>0</v>
      </c>
      <c r="Y22" s="207">
        <f t="shared" si="8"/>
        <v>0</v>
      </c>
      <c r="Z22" s="207">
        <f t="shared" si="8"/>
        <v>0</v>
      </c>
      <c r="AA22" s="207">
        <f t="shared" si="8"/>
        <v>0</v>
      </c>
      <c r="AB22" s="207">
        <f t="shared" si="8"/>
        <v>0</v>
      </c>
      <c r="AC22" s="207">
        <f t="shared" si="8"/>
        <v>0</v>
      </c>
      <c r="AD22" s="207">
        <f t="shared" si="8"/>
        <v>0</v>
      </c>
      <c r="AE22" s="207">
        <f t="shared" si="8"/>
        <v>0</v>
      </c>
      <c r="AF22" s="207">
        <f t="shared" si="8"/>
        <v>0</v>
      </c>
      <c r="AG22" s="207">
        <f t="shared" si="8"/>
        <v>0</v>
      </c>
      <c r="AH22" s="207">
        <f t="shared" si="8"/>
        <v>0</v>
      </c>
      <c r="AI22" s="207">
        <f t="shared" si="8"/>
        <v>0</v>
      </c>
      <c r="AJ22" s="207">
        <f t="shared" si="8"/>
        <v>0</v>
      </c>
      <c r="AK22" s="207">
        <f t="shared" si="8"/>
        <v>0</v>
      </c>
      <c r="AL22" s="207">
        <f t="shared" si="8"/>
        <v>0</v>
      </c>
      <c r="AM22" s="207">
        <f t="shared" si="8"/>
        <v>0</v>
      </c>
      <c r="AN22" s="207">
        <f t="shared" si="8"/>
        <v>0</v>
      </c>
      <c r="AO22" s="207">
        <f t="shared" si="8"/>
        <v>0</v>
      </c>
      <c r="AP22" s="207">
        <f t="shared" si="8"/>
        <v>0</v>
      </c>
      <c r="AQ22" s="207">
        <f t="shared" si="8"/>
        <v>0</v>
      </c>
      <c r="AR22" s="207">
        <f t="shared" si="8"/>
        <v>0</v>
      </c>
      <c r="AS22" s="387">
        <f t="shared" si="2"/>
        <v>0</v>
      </c>
    </row>
    <row r="23" spans="2:45" hidden="1" outlineLevel="2">
      <c r="B23" s="377">
        <v>18</v>
      </c>
      <c r="D23" s="338">
        <v>0</v>
      </c>
      <c r="E23" s="207">
        <f t="shared" si="4"/>
        <v>0</v>
      </c>
      <c r="F23" s="207">
        <f t="shared" si="8"/>
        <v>0</v>
      </c>
      <c r="G23" s="207">
        <f t="shared" si="8"/>
        <v>0</v>
      </c>
      <c r="H23" s="207">
        <f t="shared" si="8"/>
        <v>0</v>
      </c>
      <c r="I23" s="207">
        <f t="shared" si="8"/>
        <v>0</v>
      </c>
      <c r="J23" s="207">
        <f t="shared" si="8"/>
        <v>0</v>
      </c>
      <c r="K23" s="207">
        <f t="shared" si="8"/>
        <v>0</v>
      </c>
      <c r="L23" s="207">
        <f t="shared" si="8"/>
        <v>0</v>
      </c>
      <c r="M23" s="207">
        <f t="shared" si="8"/>
        <v>0</v>
      </c>
      <c r="N23" s="207">
        <f t="shared" si="8"/>
        <v>0</v>
      </c>
      <c r="O23" s="207">
        <f t="shared" si="8"/>
        <v>0</v>
      </c>
      <c r="P23" s="207">
        <f t="shared" si="8"/>
        <v>0</v>
      </c>
      <c r="Q23" s="207">
        <f t="shared" si="8"/>
        <v>0</v>
      </c>
      <c r="R23" s="207">
        <f t="shared" si="8"/>
        <v>0</v>
      </c>
      <c r="S23" s="207">
        <f t="shared" si="8"/>
        <v>0</v>
      </c>
      <c r="T23" s="207">
        <f t="shared" si="8"/>
        <v>0</v>
      </c>
      <c r="U23" s="207">
        <f t="shared" si="8"/>
        <v>0</v>
      </c>
      <c r="V23" s="207">
        <f t="shared" si="8"/>
        <v>0</v>
      </c>
      <c r="W23" s="207">
        <f t="shared" si="8"/>
        <v>0</v>
      </c>
      <c r="X23" s="207">
        <f t="shared" si="8"/>
        <v>0</v>
      </c>
      <c r="Y23" s="207">
        <f t="shared" si="8"/>
        <v>0</v>
      </c>
      <c r="Z23" s="207">
        <f t="shared" si="8"/>
        <v>0</v>
      </c>
      <c r="AA23" s="207">
        <f t="shared" si="8"/>
        <v>0</v>
      </c>
      <c r="AB23" s="207">
        <f t="shared" si="8"/>
        <v>0</v>
      </c>
      <c r="AC23" s="207">
        <f t="shared" si="8"/>
        <v>0</v>
      </c>
      <c r="AD23" s="207">
        <f t="shared" si="8"/>
        <v>0</v>
      </c>
      <c r="AE23" s="207">
        <f t="shared" si="8"/>
        <v>0</v>
      </c>
      <c r="AF23" s="207">
        <f t="shared" si="8"/>
        <v>0</v>
      </c>
      <c r="AG23" s="207">
        <f t="shared" si="8"/>
        <v>0</v>
      </c>
      <c r="AH23" s="207">
        <f t="shared" si="8"/>
        <v>0</v>
      </c>
      <c r="AI23" s="207">
        <f t="shared" si="8"/>
        <v>0</v>
      </c>
      <c r="AJ23" s="207">
        <f t="shared" si="8"/>
        <v>0</v>
      </c>
      <c r="AK23" s="207">
        <f t="shared" si="8"/>
        <v>0</v>
      </c>
      <c r="AL23" s="207">
        <f t="shared" si="8"/>
        <v>0</v>
      </c>
      <c r="AM23" s="207">
        <f t="shared" si="8"/>
        <v>0</v>
      </c>
      <c r="AN23" s="207">
        <f t="shared" si="8"/>
        <v>0</v>
      </c>
      <c r="AO23" s="207">
        <f t="shared" si="8"/>
        <v>0</v>
      </c>
      <c r="AP23" s="207">
        <f t="shared" si="8"/>
        <v>0</v>
      </c>
      <c r="AQ23" s="207">
        <f t="shared" si="8"/>
        <v>0</v>
      </c>
      <c r="AR23" s="207">
        <f t="shared" si="8"/>
        <v>0</v>
      </c>
      <c r="AS23" s="387">
        <f t="shared" si="2"/>
        <v>0</v>
      </c>
    </row>
    <row r="24" spans="2:45" hidden="1" outlineLevel="2">
      <c r="B24" s="377">
        <v>19</v>
      </c>
      <c r="D24" s="338">
        <v>0</v>
      </c>
      <c r="E24" s="207">
        <f t="shared" si="4"/>
        <v>0</v>
      </c>
      <c r="F24" s="207">
        <f t="shared" si="8"/>
        <v>0</v>
      </c>
      <c r="G24" s="207">
        <f t="shared" si="8"/>
        <v>0</v>
      </c>
      <c r="H24" s="207">
        <f t="shared" si="8"/>
        <v>0</v>
      </c>
      <c r="I24" s="207">
        <f t="shared" si="8"/>
        <v>0</v>
      </c>
      <c r="J24" s="207">
        <f t="shared" si="8"/>
        <v>0</v>
      </c>
      <c r="K24" s="207">
        <f t="shared" si="8"/>
        <v>0</v>
      </c>
      <c r="L24" s="207">
        <f t="shared" si="8"/>
        <v>0</v>
      </c>
      <c r="M24" s="207">
        <f t="shared" si="8"/>
        <v>0</v>
      </c>
      <c r="N24" s="207">
        <f t="shared" si="8"/>
        <v>0</v>
      </c>
      <c r="O24" s="207">
        <f t="shared" si="8"/>
        <v>0</v>
      </c>
      <c r="P24" s="207">
        <f t="shared" si="8"/>
        <v>0</v>
      </c>
      <c r="Q24" s="207">
        <f t="shared" si="8"/>
        <v>0</v>
      </c>
      <c r="R24" s="207">
        <f t="shared" si="8"/>
        <v>0</v>
      </c>
      <c r="S24" s="207">
        <f t="shared" si="8"/>
        <v>0</v>
      </c>
      <c r="T24" s="207">
        <f t="shared" si="8"/>
        <v>0</v>
      </c>
      <c r="U24" s="207">
        <f t="shared" si="8"/>
        <v>0</v>
      </c>
      <c r="V24" s="207">
        <f t="shared" si="8"/>
        <v>0</v>
      </c>
      <c r="W24" s="207">
        <f t="shared" si="8"/>
        <v>0</v>
      </c>
      <c r="X24" s="207">
        <f t="shared" si="8"/>
        <v>0</v>
      </c>
      <c r="Y24" s="207">
        <f t="shared" si="8"/>
        <v>0</v>
      </c>
      <c r="Z24" s="207">
        <f t="shared" si="8"/>
        <v>0</v>
      </c>
      <c r="AA24" s="207">
        <f t="shared" si="8"/>
        <v>0</v>
      </c>
      <c r="AB24" s="207">
        <f t="shared" si="8"/>
        <v>0</v>
      </c>
      <c r="AC24" s="207">
        <f t="shared" si="8"/>
        <v>0</v>
      </c>
      <c r="AD24" s="207">
        <f t="shared" si="8"/>
        <v>0</v>
      </c>
      <c r="AE24" s="207">
        <f t="shared" si="8"/>
        <v>0</v>
      </c>
      <c r="AF24" s="207">
        <f t="shared" si="8"/>
        <v>0</v>
      </c>
      <c r="AG24" s="207">
        <f t="shared" si="8"/>
        <v>0</v>
      </c>
      <c r="AH24" s="207">
        <f t="shared" si="8"/>
        <v>0</v>
      </c>
      <c r="AI24" s="207">
        <f t="shared" si="8"/>
        <v>0</v>
      </c>
      <c r="AJ24" s="207">
        <f t="shared" si="8"/>
        <v>0</v>
      </c>
      <c r="AK24" s="207">
        <f t="shared" si="8"/>
        <v>0</v>
      </c>
      <c r="AL24" s="207">
        <f t="shared" si="8"/>
        <v>0</v>
      </c>
      <c r="AM24" s="207">
        <f t="shared" si="8"/>
        <v>0</v>
      </c>
      <c r="AN24" s="207">
        <f t="shared" si="8"/>
        <v>0</v>
      </c>
      <c r="AO24" s="207">
        <f t="shared" si="8"/>
        <v>0</v>
      </c>
      <c r="AP24" s="207">
        <f t="shared" si="8"/>
        <v>0</v>
      </c>
      <c r="AQ24" s="207">
        <f t="shared" si="8"/>
        <v>0</v>
      </c>
      <c r="AR24" s="207">
        <f t="shared" si="8"/>
        <v>0</v>
      </c>
      <c r="AS24" s="387">
        <f t="shared" si="2"/>
        <v>0</v>
      </c>
    </row>
    <row r="25" spans="2:45" hidden="1" outlineLevel="2">
      <c r="B25" s="377">
        <v>20</v>
      </c>
      <c r="D25" s="338">
        <v>0</v>
      </c>
      <c r="E25" s="207">
        <f t="shared" si="4"/>
        <v>0</v>
      </c>
      <c r="F25" s="207">
        <f t="shared" si="8"/>
        <v>0</v>
      </c>
      <c r="G25" s="207">
        <f t="shared" si="8"/>
        <v>0</v>
      </c>
      <c r="H25" s="207">
        <f t="shared" si="8"/>
        <v>0</v>
      </c>
      <c r="I25" s="207">
        <f t="shared" si="8"/>
        <v>0</v>
      </c>
      <c r="J25" s="207">
        <f t="shared" si="8"/>
        <v>0</v>
      </c>
      <c r="K25" s="207">
        <f t="shared" si="8"/>
        <v>0</v>
      </c>
      <c r="L25" s="207">
        <f t="shared" si="8"/>
        <v>0</v>
      </c>
      <c r="M25" s="207">
        <f t="shared" si="8"/>
        <v>0</v>
      </c>
      <c r="N25" s="207">
        <f t="shared" si="8"/>
        <v>0</v>
      </c>
      <c r="O25" s="207">
        <f t="shared" si="8"/>
        <v>0</v>
      </c>
      <c r="P25" s="207">
        <f t="shared" si="8"/>
        <v>0</v>
      </c>
      <c r="Q25" s="207">
        <f t="shared" si="8"/>
        <v>0</v>
      </c>
      <c r="R25" s="207">
        <f t="shared" si="8"/>
        <v>0</v>
      </c>
      <c r="S25" s="207">
        <f t="shared" si="8"/>
        <v>0</v>
      </c>
      <c r="T25" s="207">
        <f t="shared" si="8"/>
        <v>0</v>
      </c>
      <c r="U25" s="207">
        <f t="shared" si="8"/>
        <v>0</v>
      </c>
      <c r="V25" s="207">
        <f t="shared" si="8"/>
        <v>0</v>
      </c>
      <c r="W25" s="207">
        <f t="shared" si="8"/>
        <v>0</v>
      </c>
      <c r="X25" s="207">
        <f t="shared" si="8"/>
        <v>0</v>
      </c>
      <c r="Y25" s="207">
        <f t="shared" si="8"/>
        <v>0</v>
      </c>
      <c r="Z25" s="207">
        <f t="shared" si="8"/>
        <v>0</v>
      </c>
      <c r="AA25" s="207">
        <f t="shared" si="8"/>
        <v>0</v>
      </c>
      <c r="AB25" s="207">
        <f t="shared" si="8"/>
        <v>0</v>
      </c>
      <c r="AC25" s="207">
        <f t="shared" si="8"/>
        <v>0</v>
      </c>
      <c r="AD25" s="207">
        <f t="shared" si="8"/>
        <v>0</v>
      </c>
      <c r="AE25" s="207">
        <f t="shared" si="8"/>
        <v>0</v>
      </c>
      <c r="AF25" s="207">
        <f t="shared" si="8"/>
        <v>0</v>
      </c>
      <c r="AG25" s="207">
        <f t="shared" si="8"/>
        <v>0</v>
      </c>
      <c r="AH25" s="207">
        <f t="shared" si="8"/>
        <v>0</v>
      </c>
      <c r="AI25" s="207">
        <f t="shared" si="8"/>
        <v>0</v>
      </c>
      <c r="AJ25" s="207">
        <f t="shared" si="8"/>
        <v>0</v>
      </c>
      <c r="AK25" s="207">
        <f t="shared" si="8"/>
        <v>0</v>
      </c>
      <c r="AL25" s="207">
        <f t="shared" si="8"/>
        <v>0</v>
      </c>
      <c r="AM25" s="207">
        <f t="shared" si="8"/>
        <v>0</v>
      </c>
      <c r="AN25" s="207">
        <f t="shared" si="8"/>
        <v>0</v>
      </c>
      <c r="AO25" s="207">
        <f t="shared" si="8"/>
        <v>0</v>
      </c>
      <c r="AP25" s="207">
        <f t="shared" si="8"/>
        <v>0</v>
      </c>
      <c r="AQ25" s="207">
        <f t="shared" si="8"/>
        <v>0</v>
      </c>
      <c r="AR25" s="207">
        <f t="shared" si="8"/>
        <v>0</v>
      </c>
      <c r="AS25" s="387">
        <f t="shared" si="2"/>
        <v>0</v>
      </c>
    </row>
    <row r="26" spans="2:45" hidden="1" outlineLevel="2">
      <c r="B26" s="377">
        <v>21</v>
      </c>
      <c r="D26" s="338">
        <v>0</v>
      </c>
      <c r="E26" s="207">
        <f t="shared" si="4"/>
        <v>0</v>
      </c>
      <c r="F26" s="207">
        <f t="shared" ref="F26:AR32" si="9">IF(AND(F$2=$B26,$B26=$C$3),$D26,IF(AND(F$2&gt;$B26,F$2&lt;=$D$5+$B26),SLN($D26,0,IF($C$3-$B26&gt;=$D$5,$D$5,$C$3-$B26)),0))</f>
        <v>0</v>
      </c>
      <c r="G26" s="207">
        <f t="shared" si="9"/>
        <v>0</v>
      </c>
      <c r="H26" s="207">
        <f t="shared" si="9"/>
        <v>0</v>
      </c>
      <c r="I26" s="207">
        <f t="shared" si="9"/>
        <v>0</v>
      </c>
      <c r="J26" s="207">
        <f t="shared" si="9"/>
        <v>0</v>
      </c>
      <c r="K26" s="207">
        <f t="shared" si="9"/>
        <v>0</v>
      </c>
      <c r="L26" s="207">
        <f t="shared" si="9"/>
        <v>0</v>
      </c>
      <c r="M26" s="207">
        <f t="shared" si="9"/>
        <v>0</v>
      </c>
      <c r="N26" s="207">
        <f t="shared" si="9"/>
        <v>0</v>
      </c>
      <c r="O26" s="207">
        <f t="shared" si="9"/>
        <v>0</v>
      </c>
      <c r="P26" s="207">
        <f t="shared" si="9"/>
        <v>0</v>
      </c>
      <c r="Q26" s="207">
        <f t="shared" si="9"/>
        <v>0</v>
      </c>
      <c r="R26" s="207">
        <f t="shared" si="9"/>
        <v>0</v>
      </c>
      <c r="S26" s="207">
        <f t="shared" si="9"/>
        <v>0</v>
      </c>
      <c r="T26" s="207">
        <f t="shared" si="9"/>
        <v>0</v>
      </c>
      <c r="U26" s="207">
        <f t="shared" si="9"/>
        <v>0</v>
      </c>
      <c r="V26" s="207">
        <f t="shared" si="9"/>
        <v>0</v>
      </c>
      <c r="W26" s="207">
        <f t="shared" si="9"/>
        <v>0</v>
      </c>
      <c r="X26" s="207">
        <f t="shared" si="9"/>
        <v>0</v>
      </c>
      <c r="Y26" s="207">
        <f t="shared" si="9"/>
        <v>0</v>
      </c>
      <c r="Z26" s="207">
        <f t="shared" si="9"/>
        <v>0</v>
      </c>
      <c r="AA26" s="207">
        <f t="shared" si="9"/>
        <v>0</v>
      </c>
      <c r="AB26" s="207">
        <f t="shared" si="9"/>
        <v>0</v>
      </c>
      <c r="AC26" s="207">
        <f t="shared" si="9"/>
        <v>0</v>
      </c>
      <c r="AD26" s="207">
        <f t="shared" si="9"/>
        <v>0</v>
      </c>
      <c r="AE26" s="207">
        <f t="shared" si="9"/>
        <v>0</v>
      </c>
      <c r="AF26" s="207">
        <f t="shared" si="9"/>
        <v>0</v>
      </c>
      <c r="AG26" s="207">
        <f t="shared" si="9"/>
        <v>0</v>
      </c>
      <c r="AH26" s="207">
        <f t="shared" si="9"/>
        <v>0</v>
      </c>
      <c r="AI26" s="207">
        <f t="shared" si="9"/>
        <v>0</v>
      </c>
      <c r="AJ26" s="207">
        <f t="shared" si="9"/>
        <v>0</v>
      </c>
      <c r="AK26" s="207">
        <f t="shared" si="9"/>
        <v>0</v>
      </c>
      <c r="AL26" s="207">
        <f t="shared" si="9"/>
        <v>0</v>
      </c>
      <c r="AM26" s="207">
        <f t="shared" si="9"/>
        <v>0</v>
      </c>
      <c r="AN26" s="207">
        <f t="shared" si="9"/>
        <v>0</v>
      </c>
      <c r="AO26" s="207">
        <f t="shared" si="9"/>
        <v>0</v>
      </c>
      <c r="AP26" s="207">
        <f t="shared" si="9"/>
        <v>0</v>
      </c>
      <c r="AQ26" s="207">
        <f t="shared" si="9"/>
        <v>0</v>
      </c>
      <c r="AR26" s="207">
        <f t="shared" si="9"/>
        <v>0</v>
      </c>
      <c r="AS26" s="387">
        <f t="shared" si="2"/>
        <v>0</v>
      </c>
    </row>
    <row r="27" spans="2:45" hidden="1" outlineLevel="2">
      <c r="B27" s="377">
        <v>22</v>
      </c>
      <c r="D27" s="338">
        <v>0</v>
      </c>
      <c r="E27" s="207">
        <f t="shared" si="4"/>
        <v>0</v>
      </c>
      <c r="F27" s="207">
        <f t="shared" si="9"/>
        <v>0</v>
      </c>
      <c r="G27" s="207">
        <f t="shared" si="9"/>
        <v>0</v>
      </c>
      <c r="H27" s="207">
        <f t="shared" si="9"/>
        <v>0</v>
      </c>
      <c r="I27" s="207">
        <f t="shared" si="9"/>
        <v>0</v>
      </c>
      <c r="J27" s="207">
        <f t="shared" si="9"/>
        <v>0</v>
      </c>
      <c r="K27" s="207">
        <f t="shared" si="9"/>
        <v>0</v>
      </c>
      <c r="L27" s="207">
        <f t="shared" si="9"/>
        <v>0</v>
      </c>
      <c r="M27" s="207">
        <f t="shared" si="9"/>
        <v>0</v>
      </c>
      <c r="N27" s="207">
        <f t="shared" si="9"/>
        <v>0</v>
      </c>
      <c r="O27" s="207">
        <f t="shared" si="9"/>
        <v>0</v>
      </c>
      <c r="P27" s="207">
        <f t="shared" si="9"/>
        <v>0</v>
      </c>
      <c r="Q27" s="207">
        <f t="shared" si="9"/>
        <v>0</v>
      </c>
      <c r="R27" s="207">
        <f t="shared" si="9"/>
        <v>0</v>
      </c>
      <c r="S27" s="207">
        <f t="shared" si="9"/>
        <v>0</v>
      </c>
      <c r="T27" s="207">
        <f t="shared" si="9"/>
        <v>0</v>
      </c>
      <c r="U27" s="207">
        <f t="shared" si="9"/>
        <v>0</v>
      </c>
      <c r="V27" s="207">
        <f t="shared" si="9"/>
        <v>0</v>
      </c>
      <c r="W27" s="207">
        <f t="shared" si="9"/>
        <v>0</v>
      </c>
      <c r="X27" s="207">
        <f t="shared" si="9"/>
        <v>0</v>
      </c>
      <c r="Y27" s="207">
        <f t="shared" si="9"/>
        <v>0</v>
      </c>
      <c r="Z27" s="207">
        <f t="shared" si="9"/>
        <v>0</v>
      </c>
      <c r="AA27" s="207">
        <f t="shared" si="9"/>
        <v>0</v>
      </c>
      <c r="AB27" s="207">
        <f t="shared" si="9"/>
        <v>0</v>
      </c>
      <c r="AC27" s="207">
        <f t="shared" si="9"/>
        <v>0</v>
      </c>
      <c r="AD27" s="207">
        <f t="shared" si="9"/>
        <v>0</v>
      </c>
      <c r="AE27" s="207">
        <f t="shared" si="9"/>
        <v>0</v>
      </c>
      <c r="AF27" s="207">
        <f t="shared" si="9"/>
        <v>0</v>
      </c>
      <c r="AG27" s="207">
        <f t="shared" si="9"/>
        <v>0</v>
      </c>
      <c r="AH27" s="207">
        <f t="shared" si="9"/>
        <v>0</v>
      </c>
      <c r="AI27" s="207">
        <f t="shared" si="9"/>
        <v>0</v>
      </c>
      <c r="AJ27" s="207">
        <f t="shared" si="9"/>
        <v>0</v>
      </c>
      <c r="AK27" s="207">
        <f t="shared" si="9"/>
        <v>0</v>
      </c>
      <c r="AL27" s="207">
        <f t="shared" si="9"/>
        <v>0</v>
      </c>
      <c r="AM27" s="207">
        <f t="shared" si="9"/>
        <v>0</v>
      </c>
      <c r="AN27" s="207">
        <f t="shared" si="9"/>
        <v>0</v>
      </c>
      <c r="AO27" s="207">
        <f t="shared" si="9"/>
        <v>0</v>
      </c>
      <c r="AP27" s="207">
        <f t="shared" si="9"/>
        <v>0</v>
      </c>
      <c r="AQ27" s="207">
        <f t="shared" si="9"/>
        <v>0</v>
      </c>
      <c r="AR27" s="207">
        <f t="shared" si="9"/>
        <v>0</v>
      </c>
      <c r="AS27" s="387">
        <f t="shared" si="2"/>
        <v>0</v>
      </c>
    </row>
    <row r="28" spans="2:45" hidden="1" outlineLevel="2">
      <c r="B28" s="377">
        <v>23</v>
      </c>
      <c r="D28" s="338">
        <v>0</v>
      </c>
      <c r="E28" s="207">
        <f t="shared" si="4"/>
        <v>0</v>
      </c>
      <c r="F28" s="207">
        <f t="shared" si="9"/>
        <v>0</v>
      </c>
      <c r="G28" s="207">
        <f t="shared" si="9"/>
        <v>0</v>
      </c>
      <c r="H28" s="207">
        <f t="shared" si="9"/>
        <v>0</v>
      </c>
      <c r="I28" s="207">
        <f t="shared" si="9"/>
        <v>0</v>
      </c>
      <c r="J28" s="207">
        <f t="shared" si="9"/>
        <v>0</v>
      </c>
      <c r="K28" s="207">
        <f t="shared" si="9"/>
        <v>0</v>
      </c>
      <c r="L28" s="207">
        <f t="shared" si="9"/>
        <v>0</v>
      </c>
      <c r="M28" s="207">
        <f t="shared" si="9"/>
        <v>0</v>
      </c>
      <c r="N28" s="207">
        <f t="shared" si="9"/>
        <v>0</v>
      </c>
      <c r="O28" s="207">
        <f t="shared" si="9"/>
        <v>0</v>
      </c>
      <c r="P28" s="207">
        <f t="shared" si="9"/>
        <v>0</v>
      </c>
      <c r="Q28" s="207">
        <f t="shared" si="9"/>
        <v>0</v>
      </c>
      <c r="R28" s="207">
        <f t="shared" si="9"/>
        <v>0</v>
      </c>
      <c r="S28" s="207">
        <f t="shared" si="9"/>
        <v>0</v>
      </c>
      <c r="T28" s="207">
        <f t="shared" si="9"/>
        <v>0</v>
      </c>
      <c r="U28" s="207">
        <f t="shared" si="9"/>
        <v>0</v>
      </c>
      <c r="V28" s="207">
        <f t="shared" si="9"/>
        <v>0</v>
      </c>
      <c r="W28" s="207">
        <f t="shared" si="9"/>
        <v>0</v>
      </c>
      <c r="X28" s="207">
        <f t="shared" si="9"/>
        <v>0</v>
      </c>
      <c r="Y28" s="207">
        <f t="shared" si="9"/>
        <v>0</v>
      </c>
      <c r="Z28" s="207">
        <f t="shared" si="9"/>
        <v>0</v>
      </c>
      <c r="AA28" s="207">
        <f t="shared" si="9"/>
        <v>0</v>
      </c>
      <c r="AB28" s="207">
        <f t="shared" si="9"/>
        <v>0</v>
      </c>
      <c r="AC28" s="207">
        <f t="shared" si="9"/>
        <v>0</v>
      </c>
      <c r="AD28" s="207">
        <f t="shared" si="9"/>
        <v>0</v>
      </c>
      <c r="AE28" s="207">
        <f t="shared" si="9"/>
        <v>0</v>
      </c>
      <c r="AF28" s="207">
        <f t="shared" si="9"/>
        <v>0</v>
      </c>
      <c r="AG28" s="207">
        <f t="shared" si="9"/>
        <v>0</v>
      </c>
      <c r="AH28" s="207">
        <f t="shared" si="9"/>
        <v>0</v>
      </c>
      <c r="AI28" s="207">
        <f t="shared" si="9"/>
        <v>0</v>
      </c>
      <c r="AJ28" s="207">
        <f t="shared" si="9"/>
        <v>0</v>
      </c>
      <c r="AK28" s="207">
        <f t="shared" si="9"/>
        <v>0</v>
      </c>
      <c r="AL28" s="207">
        <f t="shared" si="9"/>
        <v>0</v>
      </c>
      <c r="AM28" s="207">
        <f t="shared" si="9"/>
        <v>0</v>
      </c>
      <c r="AN28" s="207">
        <f t="shared" si="9"/>
        <v>0</v>
      </c>
      <c r="AO28" s="207">
        <f t="shared" si="9"/>
        <v>0</v>
      </c>
      <c r="AP28" s="207">
        <f t="shared" si="9"/>
        <v>0</v>
      </c>
      <c r="AQ28" s="207">
        <f t="shared" si="9"/>
        <v>0</v>
      </c>
      <c r="AR28" s="207">
        <f t="shared" si="9"/>
        <v>0</v>
      </c>
      <c r="AS28" s="387">
        <f t="shared" si="2"/>
        <v>0</v>
      </c>
    </row>
    <row r="29" spans="2:45" hidden="1" outlineLevel="2">
      <c r="B29" s="377">
        <v>24</v>
      </c>
      <c r="D29" s="338">
        <v>0</v>
      </c>
      <c r="E29" s="207">
        <f t="shared" si="4"/>
        <v>0</v>
      </c>
      <c r="F29" s="207">
        <f t="shared" si="9"/>
        <v>0</v>
      </c>
      <c r="G29" s="207">
        <f t="shared" si="9"/>
        <v>0</v>
      </c>
      <c r="H29" s="207">
        <f t="shared" si="9"/>
        <v>0</v>
      </c>
      <c r="I29" s="207">
        <f t="shared" si="9"/>
        <v>0</v>
      </c>
      <c r="J29" s="207">
        <f t="shared" si="9"/>
        <v>0</v>
      </c>
      <c r="K29" s="207">
        <f t="shared" si="9"/>
        <v>0</v>
      </c>
      <c r="L29" s="207">
        <f t="shared" si="9"/>
        <v>0</v>
      </c>
      <c r="M29" s="207">
        <f t="shared" si="9"/>
        <v>0</v>
      </c>
      <c r="N29" s="207">
        <f t="shared" si="9"/>
        <v>0</v>
      </c>
      <c r="O29" s="207">
        <f t="shared" si="9"/>
        <v>0</v>
      </c>
      <c r="P29" s="207">
        <f t="shared" si="9"/>
        <v>0</v>
      </c>
      <c r="Q29" s="207">
        <f t="shared" si="9"/>
        <v>0</v>
      </c>
      <c r="R29" s="207">
        <f t="shared" si="9"/>
        <v>0</v>
      </c>
      <c r="S29" s="207">
        <f t="shared" si="9"/>
        <v>0</v>
      </c>
      <c r="T29" s="207">
        <f t="shared" si="9"/>
        <v>0</v>
      </c>
      <c r="U29" s="207">
        <f t="shared" si="9"/>
        <v>0</v>
      </c>
      <c r="V29" s="207">
        <f t="shared" si="9"/>
        <v>0</v>
      </c>
      <c r="W29" s="207">
        <f t="shared" si="9"/>
        <v>0</v>
      </c>
      <c r="X29" s="207">
        <f t="shared" si="9"/>
        <v>0</v>
      </c>
      <c r="Y29" s="207">
        <f t="shared" si="9"/>
        <v>0</v>
      </c>
      <c r="Z29" s="207">
        <f t="shared" si="9"/>
        <v>0</v>
      </c>
      <c r="AA29" s="207">
        <f t="shared" si="9"/>
        <v>0</v>
      </c>
      <c r="AB29" s="207">
        <f t="shared" si="9"/>
        <v>0</v>
      </c>
      <c r="AC29" s="207">
        <f t="shared" si="9"/>
        <v>0</v>
      </c>
      <c r="AD29" s="207">
        <f t="shared" si="9"/>
        <v>0</v>
      </c>
      <c r="AE29" s="207">
        <f t="shared" si="9"/>
        <v>0</v>
      </c>
      <c r="AF29" s="207">
        <f t="shared" si="9"/>
        <v>0</v>
      </c>
      <c r="AG29" s="207">
        <f t="shared" si="9"/>
        <v>0</v>
      </c>
      <c r="AH29" s="207">
        <f t="shared" si="9"/>
        <v>0</v>
      </c>
      <c r="AI29" s="207">
        <f t="shared" si="9"/>
        <v>0</v>
      </c>
      <c r="AJ29" s="207">
        <f t="shared" si="9"/>
        <v>0</v>
      </c>
      <c r="AK29" s="207">
        <f t="shared" si="9"/>
        <v>0</v>
      </c>
      <c r="AL29" s="207">
        <f t="shared" si="9"/>
        <v>0</v>
      </c>
      <c r="AM29" s="207">
        <f t="shared" si="9"/>
        <v>0</v>
      </c>
      <c r="AN29" s="207">
        <f t="shared" si="9"/>
        <v>0</v>
      </c>
      <c r="AO29" s="207">
        <f t="shared" si="9"/>
        <v>0</v>
      </c>
      <c r="AP29" s="207">
        <f t="shared" si="9"/>
        <v>0</v>
      </c>
      <c r="AQ29" s="207">
        <f t="shared" si="9"/>
        <v>0</v>
      </c>
      <c r="AR29" s="207">
        <f t="shared" si="9"/>
        <v>0</v>
      </c>
      <c r="AS29" s="387">
        <f t="shared" si="2"/>
        <v>0</v>
      </c>
    </row>
    <row r="30" spans="2:45" hidden="1" outlineLevel="2">
      <c r="B30" s="377">
        <v>25</v>
      </c>
      <c r="D30" s="338">
        <v>0</v>
      </c>
      <c r="E30" s="207">
        <f t="shared" si="4"/>
        <v>0</v>
      </c>
      <c r="F30" s="207">
        <f t="shared" si="9"/>
        <v>0</v>
      </c>
      <c r="G30" s="207">
        <f t="shared" si="9"/>
        <v>0</v>
      </c>
      <c r="H30" s="207">
        <f t="shared" si="9"/>
        <v>0</v>
      </c>
      <c r="I30" s="207">
        <f t="shared" si="9"/>
        <v>0</v>
      </c>
      <c r="J30" s="207">
        <f t="shared" si="9"/>
        <v>0</v>
      </c>
      <c r="K30" s="207">
        <f t="shared" si="9"/>
        <v>0</v>
      </c>
      <c r="L30" s="207">
        <f t="shared" si="9"/>
        <v>0</v>
      </c>
      <c r="M30" s="207">
        <f t="shared" si="9"/>
        <v>0</v>
      </c>
      <c r="N30" s="207">
        <f t="shared" si="9"/>
        <v>0</v>
      </c>
      <c r="O30" s="207">
        <f t="shared" si="9"/>
        <v>0</v>
      </c>
      <c r="P30" s="207">
        <f t="shared" si="9"/>
        <v>0</v>
      </c>
      <c r="Q30" s="207">
        <f t="shared" si="9"/>
        <v>0</v>
      </c>
      <c r="R30" s="207">
        <f t="shared" si="9"/>
        <v>0</v>
      </c>
      <c r="S30" s="207">
        <f t="shared" si="9"/>
        <v>0</v>
      </c>
      <c r="T30" s="207">
        <f t="shared" si="9"/>
        <v>0</v>
      </c>
      <c r="U30" s="207">
        <f t="shared" si="9"/>
        <v>0</v>
      </c>
      <c r="V30" s="207">
        <f t="shared" si="9"/>
        <v>0</v>
      </c>
      <c r="W30" s="207">
        <f t="shared" si="9"/>
        <v>0</v>
      </c>
      <c r="X30" s="207">
        <f t="shared" si="9"/>
        <v>0</v>
      </c>
      <c r="Y30" s="207">
        <f t="shared" si="9"/>
        <v>0</v>
      </c>
      <c r="Z30" s="207">
        <f t="shared" si="9"/>
        <v>0</v>
      </c>
      <c r="AA30" s="207">
        <f t="shared" si="9"/>
        <v>0</v>
      </c>
      <c r="AB30" s="207">
        <f t="shared" si="9"/>
        <v>0</v>
      </c>
      <c r="AC30" s="207">
        <f t="shared" si="9"/>
        <v>0</v>
      </c>
      <c r="AD30" s="207">
        <f t="shared" si="9"/>
        <v>0</v>
      </c>
      <c r="AE30" s="207">
        <f t="shared" si="9"/>
        <v>0</v>
      </c>
      <c r="AF30" s="207">
        <f t="shared" si="9"/>
        <v>0</v>
      </c>
      <c r="AG30" s="207">
        <f t="shared" si="9"/>
        <v>0</v>
      </c>
      <c r="AH30" s="207">
        <f t="shared" si="9"/>
        <v>0</v>
      </c>
      <c r="AI30" s="207">
        <f t="shared" si="9"/>
        <v>0</v>
      </c>
      <c r="AJ30" s="207">
        <f t="shared" si="9"/>
        <v>0</v>
      </c>
      <c r="AK30" s="207">
        <f t="shared" si="9"/>
        <v>0</v>
      </c>
      <c r="AL30" s="207">
        <f t="shared" si="9"/>
        <v>0</v>
      </c>
      <c r="AM30" s="207">
        <f t="shared" si="9"/>
        <v>0</v>
      </c>
      <c r="AN30" s="207">
        <f t="shared" si="9"/>
        <v>0</v>
      </c>
      <c r="AO30" s="207">
        <f t="shared" si="9"/>
        <v>0</v>
      </c>
      <c r="AP30" s="207">
        <f t="shared" si="9"/>
        <v>0</v>
      </c>
      <c r="AQ30" s="207">
        <f t="shared" si="9"/>
        <v>0</v>
      </c>
      <c r="AR30" s="207">
        <f t="shared" si="9"/>
        <v>0</v>
      </c>
      <c r="AS30" s="387">
        <f t="shared" si="2"/>
        <v>0</v>
      </c>
    </row>
    <row r="31" spans="2:45" hidden="1" outlineLevel="2">
      <c r="B31" s="377">
        <v>26</v>
      </c>
      <c r="D31" s="338">
        <v>0</v>
      </c>
      <c r="E31" s="207">
        <f t="shared" si="4"/>
        <v>0</v>
      </c>
      <c r="F31" s="207">
        <f t="shared" si="9"/>
        <v>0</v>
      </c>
      <c r="G31" s="207">
        <f t="shared" si="9"/>
        <v>0</v>
      </c>
      <c r="H31" s="207">
        <f t="shared" si="9"/>
        <v>0</v>
      </c>
      <c r="I31" s="207">
        <f t="shared" si="9"/>
        <v>0</v>
      </c>
      <c r="J31" s="207">
        <f t="shared" si="9"/>
        <v>0</v>
      </c>
      <c r="K31" s="207">
        <f t="shared" si="9"/>
        <v>0</v>
      </c>
      <c r="L31" s="207">
        <f t="shared" si="9"/>
        <v>0</v>
      </c>
      <c r="M31" s="207">
        <f t="shared" si="9"/>
        <v>0</v>
      </c>
      <c r="N31" s="207">
        <f t="shared" si="9"/>
        <v>0</v>
      </c>
      <c r="O31" s="207">
        <f t="shared" si="9"/>
        <v>0</v>
      </c>
      <c r="P31" s="207">
        <f t="shared" si="9"/>
        <v>0</v>
      </c>
      <c r="Q31" s="207">
        <f t="shared" si="9"/>
        <v>0</v>
      </c>
      <c r="R31" s="207">
        <f t="shared" si="9"/>
        <v>0</v>
      </c>
      <c r="S31" s="207">
        <f t="shared" si="9"/>
        <v>0</v>
      </c>
      <c r="T31" s="207">
        <f t="shared" si="9"/>
        <v>0</v>
      </c>
      <c r="U31" s="207">
        <f t="shared" si="9"/>
        <v>0</v>
      </c>
      <c r="V31" s="207">
        <f t="shared" si="9"/>
        <v>0</v>
      </c>
      <c r="W31" s="207">
        <f t="shared" si="9"/>
        <v>0</v>
      </c>
      <c r="X31" s="207">
        <f t="shared" si="9"/>
        <v>0</v>
      </c>
      <c r="Y31" s="207">
        <f t="shared" si="9"/>
        <v>0</v>
      </c>
      <c r="Z31" s="207">
        <f t="shared" si="9"/>
        <v>0</v>
      </c>
      <c r="AA31" s="207">
        <f t="shared" si="9"/>
        <v>0</v>
      </c>
      <c r="AB31" s="207">
        <f t="shared" si="9"/>
        <v>0</v>
      </c>
      <c r="AC31" s="207">
        <f t="shared" si="9"/>
        <v>0</v>
      </c>
      <c r="AD31" s="207">
        <f t="shared" si="9"/>
        <v>0</v>
      </c>
      <c r="AE31" s="207">
        <f t="shared" si="9"/>
        <v>0</v>
      </c>
      <c r="AF31" s="207">
        <f t="shared" si="9"/>
        <v>0</v>
      </c>
      <c r="AG31" s="207">
        <f t="shared" si="9"/>
        <v>0</v>
      </c>
      <c r="AH31" s="207">
        <f t="shared" si="9"/>
        <v>0</v>
      </c>
      <c r="AI31" s="207">
        <f t="shared" si="9"/>
        <v>0</v>
      </c>
      <c r="AJ31" s="207">
        <f t="shared" si="9"/>
        <v>0</v>
      </c>
      <c r="AK31" s="207">
        <f t="shared" si="9"/>
        <v>0</v>
      </c>
      <c r="AL31" s="207">
        <f t="shared" si="9"/>
        <v>0</v>
      </c>
      <c r="AM31" s="207">
        <f t="shared" si="9"/>
        <v>0</v>
      </c>
      <c r="AN31" s="207">
        <f t="shared" si="9"/>
        <v>0</v>
      </c>
      <c r="AO31" s="207">
        <f t="shared" si="9"/>
        <v>0</v>
      </c>
      <c r="AP31" s="207">
        <f t="shared" si="9"/>
        <v>0</v>
      </c>
      <c r="AQ31" s="207">
        <f t="shared" si="9"/>
        <v>0</v>
      </c>
      <c r="AR31" s="207">
        <f t="shared" si="9"/>
        <v>0</v>
      </c>
      <c r="AS31" s="387">
        <f t="shared" si="2"/>
        <v>0</v>
      </c>
    </row>
    <row r="32" spans="2:45" hidden="1" outlineLevel="2">
      <c r="B32" s="377">
        <v>27</v>
      </c>
      <c r="D32" s="338">
        <v>0</v>
      </c>
      <c r="E32" s="207">
        <f t="shared" si="4"/>
        <v>0</v>
      </c>
      <c r="F32" s="207">
        <f t="shared" si="9"/>
        <v>0</v>
      </c>
      <c r="G32" s="207">
        <f t="shared" si="9"/>
        <v>0</v>
      </c>
      <c r="H32" s="207">
        <f t="shared" si="9"/>
        <v>0</v>
      </c>
      <c r="I32" s="207">
        <f t="shared" si="9"/>
        <v>0</v>
      </c>
      <c r="J32" s="207">
        <f t="shared" si="9"/>
        <v>0</v>
      </c>
      <c r="K32" s="207">
        <f t="shared" si="9"/>
        <v>0</v>
      </c>
      <c r="L32" s="207">
        <f t="shared" si="9"/>
        <v>0</v>
      </c>
      <c r="M32" s="207">
        <f t="shared" si="9"/>
        <v>0</v>
      </c>
      <c r="N32" s="207">
        <f t="shared" si="9"/>
        <v>0</v>
      </c>
      <c r="O32" s="207">
        <f t="shared" si="9"/>
        <v>0</v>
      </c>
      <c r="P32" s="207">
        <f t="shared" si="9"/>
        <v>0</v>
      </c>
      <c r="Q32" s="207">
        <f t="shared" si="9"/>
        <v>0</v>
      </c>
      <c r="R32" s="207">
        <f t="shared" si="9"/>
        <v>0</v>
      </c>
      <c r="S32" s="207">
        <f t="shared" si="9"/>
        <v>0</v>
      </c>
      <c r="T32" s="207">
        <f t="shared" si="9"/>
        <v>0</v>
      </c>
      <c r="U32" s="207">
        <f t="shared" si="9"/>
        <v>0</v>
      </c>
      <c r="V32" s="207">
        <f t="shared" si="9"/>
        <v>0</v>
      </c>
      <c r="W32" s="207">
        <f t="shared" si="9"/>
        <v>0</v>
      </c>
      <c r="X32" s="207">
        <f t="shared" si="9"/>
        <v>0</v>
      </c>
      <c r="Y32" s="207">
        <f t="shared" si="9"/>
        <v>0</v>
      </c>
      <c r="Z32" s="207">
        <f t="shared" si="9"/>
        <v>0</v>
      </c>
      <c r="AA32" s="207">
        <f t="shared" ref="F32:AR39" si="10">IF(AND(AA$2=$B32,$B32=$C$3),$D32,IF(AND(AA$2&gt;$B32,AA$2&lt;=$D$5+$B32),SLN($D32,0,IF($C$3-$B32&gt;=$D$5,$D$5,$C$3-$B32)),0))</f>
        <v>0</v>
      </c>
      <c r="AB32" s="207">
        <f t="shared" si="10"/>
        <v>0</v>
      </c>
      <c r="AC32" s="207">
        <f t="shared" si="10"/>
        <v>0</v>
      </c>
      <c r="AD32" s="207">
        <f t="shared" si="10"/>
        <v>0</v>
      </c>
      <c r="AE32" s="207">
        <f t="shared" si="10"/>
        <v>0</v>
      </c>
      <c r="AF32" s="207">
        <f t="shared" si="10"/>
        <v>0</v>
      </c>
      <c r="AG32" s="207">
        <f t="shared" si="10"/>
        <v>0</v>
      </c>
      <c r="AH32" s="207">
        <f t="shared" si="10"/>
        <v>0</v>
      </c>
      <c r="AI32" s="207">
        <f t="shared" si="10"/>
        <v>0</v>
      </c>
      <c r="AJ32" s="207">
        <f t="shared" si="10"/>
        <v>0</v>
      </c>
      <c r="AK32" s="207">
        <f t="shared" si="10"/>
        <v>0</v>
      </c>
      <c r="AL32" s="207">
        <f t="shared" si="10"/>
        <v>0</v>
      </c>
      <c r="AM32" s="207">
        <f t="shared" si="10"/>
        <v>0</v>
      </c>
      <c r="AN32" s="207">
        <f t="shared" si="10"/>
        <v>0</v>
      </c>
      <c r="AO32" s="207">
        <f t="shared" si="10"/>
        <v>0</v>
      </c>
      <c r="AP32" s="207">
        <f t="shared" si="10"/>
        <v>0</v>
      </c>
      <c r="AQ32" s="207">
        <f t="shared" si="10"/>
        <v>0</v>
      </c>
      <c r="AR32" s="207">
        <f t="shared" si="10"/>
        <v>0</v>
      </c>
      <c r="AS32" s="387">
        <f t="shared" si="2"/>
        <v>0</v>
      </c>
    </row>
    <row r="33" spans="2:46" hidden="1" outlineLevel="2">
      <c r="B33" s="377">
        <v>28</v>
      </c>
      <c r="D33" s="338">
        <v>0</v>
      </c>
      <c r="E33" s="207">
        <f t="shared" si="4"/>
        <v>0</v>
      </c>
      <c r="F33" s="207">
        <f t="shared" si="10"/>
        <v>0</v>
      </c>
      <c r="G33" s="207">
        <f t="shared" si="10"/>
        <v>0</v>
      </c>
      <c r="H33" s="207">
        <f t="shared" si="10"/>
        <v>0</v>
      </c>
      <c r="I33" s="207">
        <f t="shared" si="10"/>
        <v>0</v>
      </c>
      <c r="J33" s="207">
        <f t="shared" si="10"/>
        <v>0</v>
      </c>
      <c r="K33" s="207">
        <f t="shared" si="10"/>
        <v>0</v>
      </c>
      <c r="L33" s="207">
        <f t="shared" si="10"/>
        <v>0</v>
      </c>
      <c r="M33" s="207">
        <f t="shared" si="10"/>
        <v>0</v>
      </c>
      <c r="N33" s="207">
        <f t="shared" si="10"/>
        <v>0</v>
      </c>
      <c r="O33" s="207">
        <f t="shared" si="10"/>
        <v>0</v>
      </c>
      <c r="P33" s="207">
        <f t="shared" si="10"/>
        <v>0</v>
      </c>
      <c r="Q33" s="207">
        <f t="shared" si="10"/>
        <v>0</v>
      </c>
      <c r="R33" s="207">
        <f t="shared" si="10"/>
        <v>0</v>
      </c>
      <c r="S33" s="207">
        <f t="shared" si="10"/>
        <v>0</v>
      </c>
      <c r="T33" s="207">
        <f t="shared" si="10"/>
        <v>0</v>
      </c>
      <c r="U33" s="207">
        <f t="shared" si="10"/>
        <v>0</v>
      </c>
      <c r="V33" s="207">
        <f t="shared" si="10"/>
        <v>0</v>
      </c>
      <c r="W33" s="207">
        <f t="shared" si="10"/>
        <v>0</v>
      </c>
      <c r="X33" s="207">
        <f t="shared" si="10"/>
        <v>0</v>
      </c>
      <c r="Y33" s="207">
        <f t="shared" si="10"/>
        <v>0</v>
      </c>
      <c r="Z33" s="207">
        <f t="shared" si="10"/>
        <v>0</v>
      </c>
      <c r="AA33" s="207">
        <f t="shared" si="10"/>
        <v>0</v>
      </c>
      <c r="AB33" s="207">
        <f t="shared" si="10"/>
        <v>0</v>
      </c>
      <c r="AC33" s="207">
        <f t="shared" si="10"/>
        <v>0</v>
      </c>
      <c r="AD33" s="207">
        <f t="shared" si="10"/>
        <v>0</v>
      </c>
      <c r="AE33" s="207">
        <f t="shared" si="10"/>
        <v>0</v>
      </c>
      <c r="AF33" s="207">
        <f t="shared" si="10"/>
        <v>0</v>
      </c>
      <c r="AG33" s="207">
        <f t="shared" si="10"/>
        <v>0</v>
      </c>
      <c r="AH33" s="207">
        <f t="shared" si="10"/>
        <v>0</v>
      </c>
      <c r="AI33" s="207">
        <f t="shared" si="10"/>
        <v>0</v>
      </c>
      <c r="AJ33" s="207">
        <f t="shared" si="10"/>
        <v>0</v>
      </c>
      <c r="AK33" s="207">
        <f t="shared" si="10"/>
        <v>0</v>
      </c>
      <c r="AL33" s="207">
        <f t="shared" si="10"/>
        <v>0</v>
      </c>
      <c r="AM33" s="207">
        <f t="shared" si="10"/>
        <v>0</v>
      </c>
      <c r="AN33" s="207">
        <f t="shared" si="10"/>
        <v>0</v>
      </c>
      <c r="AO33" s="207">
        <f t="shared" si="10"/>
        <v>0</v>
      </c>
      <c r="AP33" s="207">
        <f t="shared" si="10"/>
        <v>0</v>
      </c>
      <c r="AQ33" s="207">
        <f t="shared" si="10"/>
        <v>0</v>
      </c>
      <c r="AR33" s="207">
        <f t="shared" si="10"/>
        <v>0</v>
      </c>
      <c r="AS33" s="387">
        <f t="shared" si="2"/>
        <v>0</v>
      </c>
    </row>
    <row r="34" spans="2:46" hidden="1" outlineLevel="2">
      <c r="B34" s="377">
        <v>29</v>
      </c>
      <c r="D34" s="338">
        <v>0</v>
      </c>
      <c r="E34" s="207">
        <f t="shared" si="4"/>
        <v>0</v>
      </c>
      <c r="F34" s="207">
        <f t="shared" si="10"/>
        <v>0</v>
      </c>
      <c r="G34" s="207">
        <f t="shared" si="10"/>
        <v>0</v>
      </c>
      <c r="H34" s="207">
        <f t="shared" si="10"/>
        <v>0</v>
      </c>
      <c r="I34" s="207">
        <f t="shared" si="10"/>
        <v>0</v>
      </c>
      <c r="J34" s="207">
        <f t="shared" si="10"/>
        <v>0</v>
      </c>
      <c r="K34" s="207">
        <f t="shared" si="10"/>
        <v>0</v>
      </c>
      <c r="L34" s="207">
        <f t="shared" si="10"/>
        <v>0</v>
      </c>
      <c r="M34" s="207">
        <f t="shared" si="10"/>
        <v>0</v>
      </c>
      <c r="N34" s="207">
        <f t="shared" si="10"/>
        <v>0</v>
      </c>
      <c r="O34" s="207">
        <f t="shared" si="10"/>
        <v>0</v>
      </c>
      <c r="P34" s="207">
        <f t="shared" si="10"/>
        <v>0</v>
      </c>
      <c r="Q34" s="207">
        <f t="shared" si="10"/>
        <v>0</v>
      </c>
      <c r="R34" s="207">
        <f t="shared" si="10"/>
        <v>0</v>
      </c>
      <c r="S34" s="207">
        <f t="shared" si="10"/>
        <v>0</v>
      </c>
      <c r="T34" s="207">
        <f t="shared" si="10"/>
        <v>0</v>
      </c>
      <c r="U34" s="207">
        <f t="shared" si="10"/>
        <v>0</v>
      </c>
      <c r="V34" s="207">
        <f t="shared" si="10"/>
        <v>0</v>
      </c>
      <c r="W34" s="207">
        <f t="shared" si="10"/>
        <v>0</v>
      </c>
      <c r="X34" s="207">
        <f t="shared" si="10"/>
        <v>0</v>
      </c>
      <c r="Y34" s="207">
        <f t="shared" si="10"/>
        <v>0</v>
      </c>
      <c r="Z34" s="207">
        <f t="shared" si="10"/>
        <v>0</v>
      </c>
      <c r="AA34" s="207">
        <f t="shared" si="10"/>
        <v>0</v>
      </c>
      <c r="AB34" s="207">
        <f t="shared" si="10"/>
        <v>0</v>
      </c>
      <c r="AC34" s="207">
        <f t="shared" si="10"/>
        <v>0</v>
      </c>
      <c r="AD34" s="207">
        <f t="shared" si="10"/>
        <v>0</v>
      </c>
      <c r="AE34" s="207">
        <f t="shared" si="10"/>
        <v>0</v>
      </c>
      <c r="AF34" s="207">
        <f t="shared" si="10"/>
        <v>0</v>
      </c>
      <c r="AG34" s="207">
        <f t="shared" si="10"/>
        <v>0</v>
      </c>
      <c r="AH34" s="207">
        <f t="shared" si="10"/>
        <v>0</v>
      </c>
      <c r="AI34" s="207">
        <f t="shared" si="10"/>
        <v>0</v>
      </c>
      <c r="AJ34" s="207">
        <f t="shared" si="10"/>
        <v>0</v>
      </c>
      <c r="AK34" s="207">
        <f t="shared" si="10"/>
        <v>0</v>
      </c>
      <c r="AL34" s="207">
        <f t="shared" si="10"/>
        <v>0</v>
      </c>
      <c r="AM34" s="207">
        <f t="shared" si="10"/>
        <v>0</v>
      </c>
      <c r="AN34" s="207">
        <f t="shared" si="10"/>
        <v>0</v>
      </c>
      <c r="AO34" s="207">
        <f t="shared" si="10"/>
        <v>0</v>
      </c>
      <c r="AP34" s="207">
        <f t="shared" si="10"/>
        <v>0</v>
      </c>
      <c r="AQ34" s="207">
        <f t="shared" si="10"/>
        <v>0</v>
      </c>
      <c r="AR34" s="207">
        <f t="shared" si="10"/>
        <v>0</v>
      </c>
      <c r="AS34" s="387">
        <f t="shared" si="2"/>
        <v>0</v>
      </c>
    </row>
    <row r="35" spans="2:46" hidden="1" outlineLevel="2">
      <c r="B35" s="377">
        <v>30</v>
      </c>
      <c r="D35" s="338">
        <v>0</v>
      </c>
      <c r="E35" s="207">
        <f t="shared" si="4"/>
        <v>0</v>
      </c>
      <c r="F35" s="207">
        <f t="shared" si="10"/>
        <v>0</v>
      </c>
      <c r="G35" s="207">
        <f t="shared" si="10"/>
        <v>0</v>
      </c>
      <c r="H35" s="207">
        <f t="shared" si="10"/>
        <v>0</v>
      </c>
      <c r="I35" s="207">
        <f t="shared" si="10"/>
        <v>0</v>
      </c>
      <c r="J35" s="207">
        <f t="shared" si="10"/>
        <v>0</v>
      </c>
      <c r="K35" s="207">
        <f t="shared" si="10"/>
        <v>0</v>
      </c>
      <c r="L35" s="207">
        <f t="shared" si="10"/>
        <v>0</v>
      </c>
      <c r="M35" s="207">
        <f t="shared" si="10"/>
        <v>0</v>
      </c>
      <c r="N35" s="207">
        <f t="shared" si="10"/>
        <v>0</v>
      </c>
      <c r="O35" s="207">
        <f t="shared" si="10"/>
        <v>0</v>
      </c>
      <c r="P35" s="207">
        <f t="shared" si="10"/>
        <v>0</v>
      </c>
      <c r="Q35" s="207">
        <f t="shared" si="10"/>
        <v>0</v>
      </c>
      <c r="R35" s="207">
        <f t="shared" si="10"/>
        <v>0</v>
      </c>
      <c r="S35" s="207">
        <f t="shared" si="10"/>
        <v>0</v>
      </c>
      <c r="T35" s="207">
        <f t="shared" si="10"/>
        <v>0</v>
      </c>
      <c r="U35" s="207">
        <f t="shared" si="10"/>
        <v>0</v>
      </c>
      <c r="V35" s="207">
        <f t="shared" si="10"/>
        <v>0</v>
      </c>
      <c r="W35" s="207">
        <f t="shared" si="10"/>
        <v>0</v>
      </c>
      <c r="X35" s="207">
        <f t="shared" si="10"/>
        <v>0</v>
      </c>
      <c r="Y35" s="207">
        <f t="shared" si="10"/>
        <v>0</v>
      </c>
      <c r="Z35" s="207">
        <f t="shared" si="10"/>
        <v>0</v>
      </c>
      <c r="AA35" s="207">
        <f t="shared" si="10"/>
        <v>0</v>
      </c>
      <c r="AB35" s="207">
        <f t="shared" si="10"/>
        <v>0</v>
      </c>
      <c r="AC35" s="207">
        <f t="shared" si="10"/>
        <v>0</v>
      </c>
      <c r="AD35" s="207">
        <f t="shared" si="10"/>
        <v>0</v>
      </c>
      <c r="AE35" s="207">
        <f t="shared" si="10"/>
        <v>0</v>
      </c>
      <c r="AF35" s="207">
        <f t="shared" si="10"/>
        <v>0</v>
      </c>
      <c r="AG35" s="207">
        <f t="shared" si="10"/>
        <v>0</v>
      </c>
      <c r="AH35" s="207">
        <f t="shared" si="10"/>
        <v>0</v>
      </c>
      <c r="AI35" s="207">
        <f t="shared" si="10"/>
        <v>0</v>
      </c>
      <c r="AJ35" s="207">
        <f t="shared" si="10"/>
        <v>0</v>
      </c>
      <c r="AK35" s="207">
        <f t="shared" si="10"/>
        <v>0</v>
      </c>
      <c r="AL35" s="207">
        <f t="shared" si="10"/>
        <v>0</v>
      </c>
      <c r="AM35" s="207">
        <f t="shared" si="10"/>
        <v>0</v>
      </c>
      <c r="AN35" s="207">
        <f t="shared" si="10"/>
        <v>0</v>
      </c>
      <c r="AO35" s="207">
        <f t="shared" si="10"/>
        <v>0</v>
      </c>
      <c r="AP35" s="207">
        <f t="shared" si="10"/>
        <v>0</v>
      </c>
      <c r="AQ35" s="207">
        <f t="shared" si="10"/>
        <v>0</v>
      </c>
      <c r="AR35" s="207">
        <f t="shared" si="10"/>
        <v>0</v>
      </c>
      <c r="AS35" s="387">
        <f t="shared" si="2"/>
        <v>0</v>
      </c>
    </row>
    <row r="36" spans="2:46" hidden="1" outlineLevel="2">
      <c r="B36" s="377">
        <v>31</v>
      </c>
      <c r="D36" s="338">
        <v>0</v>
      </c>
      <c r="E36" s="207">
        <f t="shared" si="4"/>
        <v>0</v>
      </c>
      <c r="F36" s="207">
        <f t="shared" si="10"/>
        <v>0</v>
      </c>
      <c r="G36" s="207">
        <f t="shared" si="10"/>
        <v>0</v>
      </c>
      <c r="H36" s="207">
        <f t="shared" si="10"/>
        <v>0</v>
      </c>
      <c r="I36" s="207">
        <f t="shared" si="10"/>
        <v>0</v>
      </c>
      <c r="J36" s="207">
        <f t="shared" si="10"/>
        <v>0</v>
      </c>
      <c r="K36" s="207">
        <f t="shared" si="10"/>
        <v>0</v>
      </c>
      <c r="L36" s="207">
        <f t="shared" si="10"/>
        <v>0</v>
      </c>
      <c r="M36" s="207">
        <f t="shared" si="10"/>
        <v>0</v>
      </c>
      <c r="N36" s="207">
        <f t="shared" si="10"/>
        <v>0</v>
      </c>
      <c r="O36" s="207">
        <f t="shared" si="10"/>
        <v>0</v>
      </c>
      <c r="P36" s="207">
        <f t="shared" si="10"/>
        <v>0</v>
      </c>
      <c r="Q36" s="207">
        <f t="shared" si="10"/>
        <v>0</v>
      </c>
      <c r="R36" s="207">
        <f t="shared" si="10"/>
        <v>0</v>
      </c>
      <c r="S36" s="207">
        <f t="shared" si="10"/>
        <v>0</v>
      </c>
      <c r="T36" s="207">
        <f t="shared" si="10"/>
        <v>0</v>
      </c>
      <c r="U36" s="207">
        <f t="shared" si="10"/>
        <v>0</v>
      </c>
      <c r="V36" s="207">
        <f t="shared" si="10"/>
        <v>0</v>
      </c>
      <c r="W36" s="207">
        <f t="shared" si="10"/>
        <v>0</v>
      </c>
      <c r="X36" s="207">
        <f t="shared" si="10"/>
        <v>0</v>
      </c>
      <c r="Y36" s="207">
        <f t="shared" si="10"/>
        <v>0</v>
      </c>
      <c r="Z36" s="207">
        <f t="shared" si="10"/>
        <v>0</v>
      </c>
      <c r="AA36" s="207">
        <f t="shared" si="10"/>
        <v>0</v>
      </c>
      <c r="AB36" s="207">
        <f t="shared" si="10"/>
        <v>0</v>
      </c>
      <c r="AC36" s="207">
        <f t="shared" si="10"/>
        <v>0</v>
      </c>
      <c r="AD36" s="207">
        <f t="shared" si="10"/>
        <v>0</v>
      </c>
      <c r="AE36" s="207">
        <f t="shared" si="10"/>
        <v>0</v>
      </c>
      <c r="AF36" s="207">
        <f t="shared" si="10"/>
        <v>0</v>
      </c>
      <c r="AG36" s="207">
        <f t="shared" si="10"/>
        <v>0</v>
      </c>
      <c r="AH36" s="207">
        <f t="shared" si="10"/>
        <v>0</v>
      </c>
      <c r="AI36" s="207">
        <f t="shared" si="10"/>
        <v>0</v>
      </c>
      <c r="AJ36" s="207">
        <f t="shared" si="10"/>
        <v>0</v>
      </c>
      <c r="AK36" s="207">
        <f t="shared" si="10"/>
        <v>0</v>
      </c>
      <c r="AL36" s="207">
        <f t="shared" si="10"/>
        <v>0</v>
      </c>
      <c r="AM36" s="207">
        <f t="shared" si="10"/>
        <v>0</v>
      </c>
      <c r="AN36" s="207">
        <f t="shared" si="10"/>
        <v>0</v>
      </c>
      <c r="AO36" s="207">
        <f t="shared" si="10"/>
        <v>0</v>
      </c>
      <c r="AP36" s="207">
        <f t="shared" si="10"/>
        <v>0</v>
      </c>
      <c r="AQ36" s="207">
        <f t="shared" si="10"/>
        <v>0</v>
      </c>
      <c r="AR36" s="207">
        <f t="shared" si="10"/>
        <v>0</v>
      </c>
      <c r="AS36" s="387">
        <f t="shared" si="2"/>
        <v>0</v>
      </c>
    </row>
    <row r="37" spans="2:46" hidden="1" outlineLevel="2">
      <c r="B37" s="377">
        <v>32</v>
      </c>
      <c r="D37" s="338">
        <v>0</v>
      </c>
      <c r="E37" s="207">
        <f t="shared" si="4"/>
        <v>0</v>
      </c>
      <c r="F37" s="207">
        <f t="shared" si="10"/>
        <v>0</v>
      </c>
      <c r="G37" s="207">
        <f t="shared" si="10"/>
        <v>0</v>
      </c>
      <c r="H37" s="207">
        <f t="shared" si="10"/>
        <v>0</v>
      </c>
      <c r="I37" s="207">
        <f t="shared" si="10"/>
        <v>0</v>
      </c>
      <c r="J37" s="207">
        <f t="shared" si="10"/>
        <v>0</v>
      </c>
      <c r="K37" s="207">
        <f t="shared" si="10"/>
        <v>0</v>
      </c>
      <c r="L37" s="207">
        <f t="shared" si="10"/>
        <v>0</v>
      </c>
      <c r="M37" s="207">
        <f t="shared" si="10"/>
        <v>0</v>
      </c>
      <c r="N37" s="207">
        <f t="shared" si="10"/>
        <v>0</v>
      </c>
      <c r="O37" s="207">
        <f t="shared" si="10"/>
        <v>0</v>
      </c>
      <c r="P37" s="207">
        <f t="shared" si="10"/>
        <v>0</v>
      </c>
      <c r="Q37" s="207">
        <f t="shared" si="10"/>
        <v>0</v>
      </c>
      <c r="R37" s="207">
        <f t="shared" si="10"/>
        <v>0</v>
      </c>
      <c r="S37" s="207">
        <f t="shared" si="10"/>
        <v>0</v>
      </c>
      <c r="T37" s="207">
        <f t="shared" si="10"/>
        <v>0</v>
      </c>
      <c r="U37" s="207">
        <f t="shared" si="10"/>
        <v>0</v>
      </c>
      <c r="V37" s="207">
        <f t="shared" si="10"/>
        <v>0</v>
      </c>
      <c r="W37" s="207">
        <f t="shared" si="10"/>
        <v>0</v>
      </c>
      <c r="X37" s="207">
        <f t="shared" si="10"/>
        <v>0</v>
      </c>
      <c r="Y37" s="207">
        <f t="shared" si="10"/>
        <v>0</v>
      </c>
      <c r="Z37" s="207">
        <f t="shared" si="10"/>
        <v>0</v>
      </c>
      <c r="AA37" s="207">
        <f t="shared" si="10"/>
        <v>0</v>
      </c>
      <c r="AB37" s="207">
        <f t="shared" si="10"/>
        <v>0</v>
      </c>
      <c r="AC37" s="207">
        <f t="shared" si="10"/>
        <v>0</v>
      </c>
      <c r="AD37" s="207">
        <f t="shared" si="10"/>
        <v>0</v>
      </c>
      <c r="AE37" s="207">
        <f t="shared" si="10"/>
        <v>0</v>
      </c>
      <c r="AF37" s="207">
        <f t="shared" si="10"/>
        <v>0</v>
      </c>
      <c r="AG37" s="207">
        <f t="shared" si="10"/>
        <v>0</v>
      </c>
      <c r="AH37" s="207">
        <f t="shared" si="10"/>
        <v>0</v>
      </c>
      <c r="AI37" s="207">
        <f t="shared" si="10"/>
        <v>0</v>
      </c>
      <c r="AJ37" s="207">
        <f t="shared" si="10"/>
        <v>0</v>
      </c>
      <c r="AK37" s="207">
        <f t="shared" si="10"/>
        <v>0</v>
      </c>
      <c r="AL37" s="207">
        <f t="shared" si="10"/>
        <v>0</v>
      </c>
      <c r="AM37" s="207">
        <f t="shared" si="10"/>
        <v>0</v>
      </c>
      <c r="AN37" s="207">
        <f t="shared" si="10"/>
        <v>0</v>
      </c>
      <c r="AO37" s="207">
        <f t="shared" si="10"/>
        <v>0</v>
      </c>
      <c r="AP37" s="207">
        <f t="shared" si="10"/>
        <v>0</v>
      </c>
      <c r="AQ37" s="207">
        <f t="shared" si="10"/>
        <v>0</v>
      </c>
      <c r="AR37" s="207">
        <f t="shared" si="10"/>
        <v>0</v>
      </c>
      <c r="AS37" s="387">
        <f t="shared" si="2"/>
        <v>0</v>
      </c>
    </row>
    <row r="38" spans="2:46" hidden="1" outlineLevel="2">
      <c r="B38" s="377">
        <v>33</v>
      </c>
      <c r="D38" s="338">
        <v>0</v>
      </c>
      <c r="E38" s="207">
        <f t="shared" si="4"/>
        <v>0</v>
      </c>
      <c r="F38" s="207">
        <f t="shared" si="10"/>
        <v>0</v>
      </c>
      <c r="G38" s="207">
        <f t="shared" si="10"/>
        <v>0</v>
      </c>
      <c r="H38" s="207">
        <f t="shared" si="10"/>
        <v>0</v>
      </c>
      <c r="I38" s="207">
        <f t="shared" si="10"/>
        <v>0</v>
      </c>
      <c r="J38" s="207">
        <f t="shared" si="10"/>
        <v>0</v>
      </c>
      <c r="K38" s="207">
        <f t="shared" si="10"/>
        <v>0</v>
      </c>
      <c r="L38" s="207">
        <f t="shared" si="10"/>
        <v>0</v>
      </c>
      <c r="M38" s="207">
        <f t="shared" si="10"/>
        <v>0</v>
      </c>
      <c r="N38" s="207">
        <f t="shared" si="10"/>
        <v>0</v>
      </c>
      <c r="O38" s="207">
        <f t="shared" si="10"/>
        <v>0</v>
      </c>
      <c r="P38" s="207">
        <f t="shared" si="10"/>
        <v>0</v>
      </c>
      <c r="Q38" s="207">
        <f t="shared" si="10"/>
        <v>0</v>
      </c>
      <c r="R38" s="207">
        <f t="shared" si="10"/>
        <v>0</v>
      </c>
      <c r="S38" s="207">
        <f t="shared" si="10"/>
        <v>0</v>
      </c>
      <c r="T38" s="207">
        <f t="shared" si="10"/>
        <v>0</v>
      </c>
      <c r="U38" s="207">
        <f t="shared" si="10"/>
        <v>0</v>
      </c>
      <c r="V38" s="207">
        <f t="shared" si="10"/>
        <v>0</v>
      </c>
      <c r="W38" s="207">
        <f t="shared" si="10"/>
        <v>0</v>
      </c>
      <c r="X38" s="207">
        <f t="shared" si="10"/>
        <v>0</v>
      </c>
      <c r="Y38" s="207">
        <f t="shared" si="10"/>
        <v>0</v>
      </c>
      <c r="Z38" s="207">
        <f t="shared" si="10"/>
        <v>0</v>
      </c>
      <c r="AA38" s="207">
        <f t="shared" si="10"/>
        <v>0</v>
      </c>
      <c r="AB38" s="207">
        <f t="shared" si="10"/>
        <v>0</v>
      </c>
      <c r="AC38" s="207">
        <f t="shared" si="10"/>
        <v>0</v>
      </c>
      <c r="AD38" s="207">
        <f t="shared" si="10"/>
        <v>0</v>
      </c>
      <c r="AE38" s="207">
        <f t="shared" si="10"/>
        <v>0</v>
      </c>
      <c r="AF38" s="207">
        <f t="shared" si="10"/>
        <v>0</v>
      </c>
      <c r="AG38" s="207">
        <f t="shared" si="10"/>
        <v>0</v>
      </c>
      <c r="AH38" s="207">
        <f t="shared" si="10"/>
        <v>0</v>
      </c>
      <c r="AI38" s="207">
        <f t="shared" si="10"/>
        <v>0</v>
      </c>
      <c r="AJ38" s="207">
        <f t="shared" si="10"/>
        <v>0</v>
      </c>
      <c r="AK38" s="207">
        <f t="shared" si="10"/>
        <v>0</v>
      </c>
      <c r="AL38" s="207">
        <f t="shared" si="10"/>
        <v>0</v>
      </c>
      <c r="AM38" s="207">
        <f t="shared" si="10"/>
        <v>0</v>
      </c>
      <c r="AN38" s="207">
        <f t="shared" si="10"/>
        <v>0</v>
      </c>
      <c r="AO38" s="207">
        <f t="shared" si="10"/>
        <v>0</v>
      </c>
      <c r="AP38" s="207">
        <f t="shared" si="10"/>
        <v>0</v>
      </c>
      <c r="AQ38" s="207">
        <f t="shared" si="10"/>
        <v>0</v>
      </c>
      <c r="AR38" s="207">
        <f t="shared" si="10"/>
        <v>0</v>
      </c>
      <c r="AS38" s="387">
        <f t="shared" si="2"/>
        <v>0</v>
      </c>
    </row>
    <row r="39" spans="2:46" hidden="1" outlineLevel="2">
      <c r="B39" s="377">
        <v>34</v>
      </c>
      <c r="D39" s="338">
        <v>0</v>
      </c>
      <c r="E39" s="207">
        <f t="shared" si="4"/>
        <v>0</v>
      </c>
      <c r="F39" s="207">
        <f t="shared" si="10"/>
        <v>0</v>
      </c>
      <c r="G39" s="207">
        <f t="shared" si="10"/>
        <v>0</v>
      </c>
      <c r="H39" s="207">
        <f t="shared" si="10"/>
        <v>0</v>
      </c>
      <c r="I39" s="207">
        <f t="shared" ref="F39:AR45" si="11">IF(AND(I$2=$B39,$B39=$C$3),$D39,IF(AND(I$2&gt;$B39,I$2&lt;=$D$5+$B39),SLN($D39,0,IF($C$3-$B39&gt;=$D$5,$D$5,$C$3-$B39)),0))</f>
        <v>0</v>
      </c>
      <c r="J39" s="207">
        <f t="shared" si="11"/>
        <v>0</v>
      </c>
      <c r="K39" s="207">
        <f t="shared" si="11"/>
        <v>0</v>
      </c>
      <c r="L39" s="207">
        <f t="shared" si="11"/>
        <v>0</v>
      </c>
      <c r="M39" s="207">
        <f t="shared" si="11"/>
        <v>0</v>
      </c>
      <c r="N39" s="207">
        <f t="shared" si="11"/>
        <v>0</v>
      </c>
      <c r="O39" s="207">
        <f t="shared" si="11"/>
        <v>0</v>
      </c>
      <c r="P39" s="207">
        <f t="shared" si="11"/>
        <v>0</v>
      </c>
      <c r="Q39" s="207">
        <f t="shared" si="11"/>
        <v>0</v>
      </c>
      <c r="R39" s="207">
        <f t="shared" si="11"/>
        <v>0</v>
      </c>
      <c r="S39" s="207">
        <f t="shared" si="11"/>
        <v>0</v>
      </c>
      <c r="T39" s="207">
        <f t="shared" si="11"/>
        <v>0</v>
      </c>
      <c r="U39" s="207">
        <f t="shared" si="11"/>
        <v>0</v>
      </c>
      <c r="V39" s="207">
        <f t="shared" si="11"/>
        <v>0</v>
      </c>
      <c r="W39" s="207">
        <f t="shared" si="11"/>
        <v>0</v>
      </c>
      <c r="X39" s="207">
        <f t="shared" si="11"/>
        <v>0</v>
      </c>
      <c r="Y39" s="207">
        <f t="shared" si="11"/>
        <v>0</v>
      </c>
      <c r="Z39" s="207">
        <f t="shared" si="11"/>
        <v>0</v>
      </c>
      <c r="AA39" s="207">
        <f t="shared" si="11"/>
        <v>0</v>
      </c>
      <c r="AB39" s="207">
        <f t="shared" si="11"/>
        <v>0</v>
      </c>
      <c r="AC39" s="207">
        <f t="shared" si="11"/>
        <v>0</v>
      </c>
      <c r="AD39" s="207">
        <f t="shared" si="11"/>
        <v>0</v>
      </c>
      <c r="AE39" s="207">
        <f t="shared" si="11"/>
        <v>0</v>
      </c>
      <c r="AF39" s="207">
        <f t="shared" si="11"/>
        <v>0</v>
      </c>
      <c r="AG39" s="207">
        <f t="shared" si="11"/>
        <v>0</v>
      </c>
      <c r="AH39" s="207">
        <f t="shared" si="11"/>
        <v>0</v>
      </c>
      <c r="AI39" s="207">
        <f t="shared" si="11"/>
        <v>0</v>
      </c>
      <c r="AJ39" s="207">
        <f t="shared" si="11"/>
        <v>0</v>
      </c>
      <c r="AK39" s="207">
        <f t="shared" si="11"/>
        <v>0</v>
      </c>
      <c r="AL39" s="207">
        <f t="shared" si="11"/>
        <v>0</v>
      </c>
      <c r="AM39" s="207">
        <f t="shared" si="11"/>
        <v>0</v>
      </c>
      <c r="AN39" s="207">
        <f t="shared" si="11"/>
        <v>0</v>
      </c>
      <c r="AO39" s="207">
        <f t="shared" si="11"/>
        <v>0</v>
      </c>
      <c r="AP39" s="207">
        <f t="shared" si="11"/>
        <v>0</v>
      </c>
      <c r="AQ39" s="207">
        <f t="shared" si="11"/>
        <v>0</v>
      </c>
      <c r="AR39" s="207">
        <f t="shared" si="11"/>
        <v>0</v>
      </c>
      <c r="AS39" s="387">
        <f t="shared" si="2"/>
        <v>0</v>
      </c>
    </row>
    <row r="40" spans="2:46" hidden="1" outlineLevel="2">
      <c r="B40" s="377">
        <v>35</v>
      </c>
      <c r="D40" s="338">
        <v>0</v>
      </c>
      <c r="E40" s="207">
        <f t="shared" si="4"/>
        <v>0</v>
      </c>
      <c r="F40" s="207">
        <f t="shared" si="11"/>
        <v>0</v>
      </c>
      <c r="G40" s="207">
        <f t="shared" si="11"/>
        <v>0</v>
      </c>
      <c r="H40" s="207">
        <f t="shared" si="11"/>
        <v>0</v>
      </c>
      <c r="I40" s="207">
        <f t="shared" si="11"/>
        <v>0</v>
      </c>
      <c r="J40" s="207">
        <f t="shared" si="11"/>
        <v>0</v>
      </c>
      <c r="K40" s="207">
        <f t="shared" si="11"/>
        <v>0</v>
      </c>
      <c r="L40" s="207">
        <f t="shared" si="11"/>
        <v>0</v>
      </c>
      <c r="M40" s="207">
        <f t="shared" si="11"/>
        <v>0</v>
      </c>
      <c r="N40" s="207">
        <f t="shared" si="11"/>
        <v>0</v>
      </c>
      <c r="O40" s="207">
        <f t="shared" si="11"/>
        <v>0</v>
      </c>
      <c r="P40" s="207">
        <f t="shared" si="11"/>
        <v>0</v>
      </c>
      <c r="Q40" s="207">
        <f t="shared" si="11"/>
        <v>0</v>
      </c>
      <c r="R40" s="207">
        <f t="shared" si="11"/>
        <v>0</v>
      </c>
      <c r="S40" s="207">
        <f t="shared" si="11"/>
        <v>0</v>
      </c>
      <c r="T40" s="207">
        <f t="shared" si="11"/>
        <v>0</v>
      </c>
      <c r="U40" s="207">
        <f t="shared" si="11"/>
        <v>0</v>
      </c>
      <c r="V40" s="207">
        <f t="shared" si="11"/>
        <v>0</v>
      </c>
      <c r="W40" s="207">
        <f t="shared" si="11"/>
        <v>0</v>
      </c>
      <c r="X40" s="207">
        <f t="shared" si="11"/>
        <v>0</v>
      </c>
      <c r="Y40" s="207">
        <f t="shared" si="11"/>
        <v>0</v>
      </c>
      <c r="Z40" s="207">
        <f t="shared" si="11"/>
        <v>0</v>
      </c>
      <c r="AA40" s="207">
        <f t="shared" si="11"/>
        <v>0</v>
      </c>
      <c r="AB40" s="207">
        <f t="shared" si="11"/>
        <v>0</v>
      </c>
      <c r="AC40" s="207">
        <f t="shared" si="11"/>
        <v>0</v>
      </c>
      <c r="AD40" s="207">
        <f t="shared" si="11"/>
        <v>0</v>
      </c>
      <c r="AE40" s="207">
        <f t="shared" si="11"/>
        <v>0</v>
      </c>
      <c r="AF40" s="207">
        <f t="shared" si="11"/>
        <v>0</v>
      </c>
      <c r="AG40" s="207">
        <f t="shared" si="11"/>
        <v>0</v>
      </c>
      <c r="AH40" s="207">
        <f t="shared" si="11"/>
        <v>0</v>
      </c>
      <c r="AI40" s="207">
        <f t="shared" si="11"/>
        <v>0</v>
      </c>
      <c r="AJ40" s="207">
        <f t="shared" si="11"/>
        <v>0</v>
      </c>
      <c r="AK40" s="207">
        <f t="shared" si="11"/>
        <v>0</v>
      </c>
      <c r="AL40" s="207">
        <f t="shared" si="11"/>
        <v>0</v>
      </c>
      <c r="AM40" s="207">
        <f t="shared" si="11"/>
        <v>0</v>
      </c>
      <c r="AN40" s="207">
        <f t="shared" si="11"/>
        <v>0</v>
      </c>
      <c r="AO40" s="207">
        <f t="shared" si="11"/>
        <v>0</v>
      </c>
      <c r="AP40" s="207">
        <f t="shared" si="11"/>
        <v>0</v>
      </c>
      <c r="AQ40" s="207">
        <f t="shared" si="11"/>
        <v>0</v>
      </c>
      <c r="AR40" s="207">
        <f t="shared" si="11"/>
        <v>0</v>
      </c>
      <c r="AS40" s="387">
        <f t="shared" si="2"/>
        <v>0</v>
      </c>
    </row>
    <row r="41" spans="2:46" hidden="1" outlineLevel="2">
      <c r="B41" s="377">
        <v>36</v>
      </c>
      <c r="D41" s="338">
        <v>0</v>
      </c>
      <c r="E41" s="207">
        <f t="shared" si="4"/>
        <v>0</v>
      </c>
      <c r="F41" s="207">
        <f t="shared" si="11"/>
        <v>0</v>
      </c>
      <c r="G41" s="207">
        <f t="shared" si="11"/>
        <v>0</v>
      </c>
      <c r="H41" s="207">
        <f t="shared" si="11"/>
        <v>0</v>
      </c>
      <c r="I41" s="207">
        <f t="shared" si="11"/>
        <v>0</v>
      </c>
      <c r="J41" s="207">
        <f t="shared" si="11"/>
        <v>0</v>
      </c>
      <c r="K41" s="207">
        <f t="shared" si="11"/>
        <v>0</v>
      </c>
      <c r="L41" s="207">
        <f t="shared" si="11"/>
        <v>0</v>
      </c>
      <c r="M41" s="207">
        <f t="shared" si="11"/>
        <v>0</v>
      </c>
      <c r="N41" s="207">
        <f t="shared" si="11"/>
        <v>0</v>
      </c>
      <c r="O41" s="207">
        <f t="shared" si="11"/>
        <v>0</v>
      </c>
      <c r="P41" s="207">
        <f t="shared" si="11"/>
        <v>0</v>
      </c>
      <c r="Q41" s="207">
        <f t="shared" si="11"/>
        <v>0</v>
      </c>
      <c r="R41" s="207">
        <f t="shared" si="11"/>
        <v>0</v>
      </c>
      <c r="S41" s="207">
        <f t="shared" si="11"/>
        <v>0</v>
      </c>
      <c r="T41" s="207">
        <f t="shared" si="11"/>
        <v>0</v>
      </c>
      <c r="U41" s="207">
        <f t="shared" si="11"/>
        <v>0</v>
      </c>
      <c r="V41" s="207">
        <f t="shared" si="11"/>
        <v>0</v>
      </c>
      <c r="W41" s="207">
        <f t="shared" si="11"/>
        <v>0</v>
      </c>
      <c r="X41" s="207">
        <f t="shared" si="11"/>
        <v>0</v>
      </c>
      <c r="Y41" s="207">
        <f t="shared" si="11"/>
        <v>0</v>
      </c>
      <c r="Z41" s="207">
        <f t="shared" si="11"/>
        <v>0</v>
      </c>
      <c r="AA41" s="207">
        <f t="shared" si="11"/>
        <v>0</v>
      </c>
      <c r="AB41" s="207">
        <f t="shared" si="11"/>
        <v>0</v>
      </c>
      <c r="AC41" s="207">
        <f t="shared" si="11"/>
        <v>0</v>
      </c>
      <c r="AD41" s="207">
        <f t="shared" si="11"/>
        <v>0</v>
      </c>
      <c r="AE41" s="207">
        <f t="shared" si="11"/>
        <v>0</v>
      </c>
      <c r="AF41" s="207">
        <f t="shared" si="11"/>
        <v>0</v>
      </c>
      <c r="AG41" s="207">
        <f t="shared" si="11"/>
        <v>0</v>
      </c>
      <c r="AH41" s="207">
        <f t="shared" si="11"/>
        <v>0</v>
      </c>
      <c r="AI41" s="207">
        <f t="shared" si="11"/>
        <v>0</v>
      </c>
      <c r="AJ41" s="207">
        <f t="shared" si="11"/>
        <v>0</v>
      </c>
      <c r="AK41" s="207">
        <f t="shared" si="11"/>
        <v>0</v>
      </c>
      <c r="AL41" s="207">
        <f t="shared" si="11"/>
        <v>0</v>
      </c>
      <c r="AM41" s="207">
        <f t="shared" si="11"/>
        <v>0</v>
      </c>
      <c r="AN41" s="207">
        <f t="shared" si="11"/>
        <v>0</v>
      </c>
      <c r="AO41" s="207">
        <f t="shared" si="11"/>
        <v>0</v>
      </c>
      <c r="AP41" s="207">
        <f t="shared" si="11"/>
        <v>0</v>
      </c>
      <c r="AQ41" s="207">
        <f t="shared" si="11"/>
        <v>0</v>
      </c>
      <c r="AR41" s="207">
        <f t="shared" si="11"/>
        <v>0</v>
      </c>
      <c r="AS41" s="387">
        <f t="shared" si="2"/>
        <v>0</v>
      </c>
    </row>
    <row r="42" spans="2:46" hidden="1" outlineLevel="2">
      <c r="B42" s="377">
        <v>37</v>
      </c>
      <c r="D42" s="338">
        <v>0</v>
      </c>
      <c r="E42" s="207">
        <f t="shared" si="4"/>
        <v>0</v>
      </c>
      <c r="F42" s="207">
        <f t="shared" si="11"/>
        <v>0</v>
      </c>
      <c r="G42" s="207">
        <f t="shared" si="11"/>
        <v>0</v>
      </c>
      <c r="H42" s="207">
        <f t="shared" si="11"/>
        <v>0</v>
      </c>
      <c r="I42" s="207">
        <f t="shared" si="11"/>
        <v>0</v>
      </c>
      <c r="J42" s="207">
        <f t="shared" si="11"/>
        <v>0</v>
      </c>
      <c r="K42" s="207">
        <f t="shared" si="11"/>
        <v>0</v>
      </c>
      <c r="L42" s="207">
        <f t="shared" si="11"/>
        <v>0</v>
      </c>
      <c r="M42" s="207">
        <f t="shared" si="11"/>
        <v>0</v>
      </c>
      <c r="N42" s="207">
        <f t="shared" si="11"/>
        <v>0</v>
      </c>
      <c r="O42" s="207">
        <f t="shared" si="11"/>
        <v>0</v>
      </c>
      <c r="P42" s="207">
        <f t="shared" si="11"/>
        <v>0</v>
      </c>
      <c r="Q42" s="207">
        <f t="shared" si="11"/>
        <v>0</v>
      </c>
      <c r="R42" s="207">
        <f t="shared" si="11"/>
        <v>0</v>
      </c>
      <c r="S42" s="207">
        <f t="shared" si="11"/>
        <v>0</v>
      </c>
      <c r="T42" s="207">
        <f t="shared" si="11"/>
        <v>0</v>
      </c>
      <c r="U42" s="207">
        <f t="shared" si="11"/>
        <v>0</v>
      </c>
      <c r="V42" s="207">
        <f t="shared" si="11"/>
        <v>0</v>
      </c>
      <c r="W42" s="207">
        <f t="shared" si="11"/>
        <v>0</v>
      </c>
      <c r="X42" s="207">
        <f t="shared" si="11"/>
        <v>0</v>
      </c>
      <c r="Y42" s="207">
        <f t="shared" si="11"/>
        <v>0</v>
      </c>
      <c r="Z42" s="207">
        <f t="shared" si="11"/>
        <v>0</v>
      </c>
      <c r="AA42" s="207">
        <f t="shared" si="11"/>
        <v>0</v>
      </c>
      <c r="AB42" s="207">
        <f t="shared" si="11"/>
        <v>0</v>
      </c>
      <c r="AC42" s="207">
        <f t="shared" si="11"/>
        <v>0</v>
      </c>
      <c r="AD42" s="207">
        <f t="shared" si="11"/>
        <v>0</v>
      </c>
      <c r="AE42" s="207">
        <f t="shared" si="11"/>
        <v>0</v>
      </c>
      <c r="AF42" s="207">
        <f t="shared" si="11"/>
        <v>0</v>
      </c>
      <c r="AG42" s="207">
        <f t="shared" si="11"/>
        <v>0</v>
      </c>
      <c r="AH42" s="207">
        <f t="shared" si="11"/>
        <v>0</v>
      </c>
      <c r="AI42" s="207">
        <f t="shared" si="11"/>
        <v>0</v>
      </c>
      <c r="AJ42" s="207">
        <f t="shared" si="11"/>
        <v>0</v>
      </c>
      <c r="AK42" s="207">
        <f t="shared" si="11"/>
        <v>0</v>
      </c>
      <c r="AL42" s="207">
        <f t="shared" si="11"/>
        <v>0</v>
      </c>
      <c r="AM42" s="207">
        <f t="shared" si="11"/>
        <v>0</v>
      </c>
      <c r="AN42" s="207">
        <f t="shared" si="11"/>
        <v>0</v>
      </c>
      <c r="AO42" s="207">
        <f t="shared" si="11"/>
        <v>0</v>
      </c>
      <c r="AP42" s="207">
        <f t="shared" si="11"/>
        <v>0</v>
      </c>
      <c r="AQ42" s="207">
        <f t="shared" si="11"/>
        <v>0</v>
      </c>
      <c r="AR42" s="207">
        <f t="shared" si="11"/>
        <v>0</v>
      </c>
      <c r="AS42" s="387">
        <f t="shared" si="2"/>
        <v>0</v>
      </c>
    </row>
    <row r="43" spans="2:46" hidden="1" outlineLevel="2">
      <c r="B43" s="377">
        <v>38</v>
      </c>
      <c r="D43" s="338">
        <v>0</v>
      </c>
      <c r="E43" s="207">
        <f t="shared" si="4"/>
        <v>0</v>
      </c>
      <c r="F43" s="207">
        <f t="shared" si="11"/>
        <v>0</v>
      </c>
      <c r="G43" s="207">
        <f t="shared" si="11"/>
        <v>0</v>
      </c>
      <c r="H43" s="207">
        <f t="shared" si="11"/>
        <v>0</v>
      </c>
      <c r="I43" s="207">
        <f t="shared" si="11"/>
        <v>0</v>
      </c>
      <c r="J43" s="207">
        <f t="shared" si="11"/>
        <v>0</v>
      </c>
      <c r="K43" s="207">
        <f t="shared" si="11"/>
        <v>0</v>
      </c>
      <c r="L43" s="207">
        <f t="shared" si="11"/>
        <v>0</v>
      </c>
      <c r="M43" s="207">
        <f t="shared" si="11"/>
        <v>0</v>
      </c>
      <c r="N43" s="207">
        <f t="shared" si="11"/>
        <v>0</v>
      </c>
      <c r="O43" s="207">
        <f t="shared" si="11"/>
        <v>0</v>
      </c>
      <c r="P43" s="207">
        <f t="shared" si="11"/>
        <v>0</v>
      </c>
      <c r="Q43" s="207">
        <f t="shared" si="11"/>
        <v>0</v>
      </c>
      <c r="R43" s="207">
        <f t="shared" si="11"/>
        <v>0</v>
      </c>
      <c r="S43" s="207">
        <f t="shared" si="11"/>
        <v>0</v>
      </c>
      <c r="T43" s="207">
        <f t="shared" si="11"/>
        <v>0</v>
      </c>
      <c r="U43" s="207">
        <f t="shared" si="11"/>
        <v>0</v>
      </c>
      <c r="V43" s="207">
        <f t="shared" si="11"/>
        <v>0</v>
      </c>
      <c r="W43" s="207">
        <f t="shared" si="11"/>
        <v>0</v>
      </c>
      <c r="X43" s="207">
        <f t="shared" si="11"/>
        <v>0</v>
      </c>
      <c r="Y43" s="207">
        <f t="shared" si="11"/>
        <v>0</v>
      </c>
      <c r="Z43" s="207">
        <f t="shared" si="11"/>
        <v>0</v>
      </c>
      <c r="AA43" s="207">
        <f t="shared" si="11"/>
        <v>0</v>
      </c>
      <c r="AB43" s="207">
        <f t="shared" si="11"/>
        <v>0</v>
      </c>
      <c r="AC43" s="207">
        <f t="shared" si="11"/>
        <v>0</v>
      </c>
      <c r="AD43" s="207">
        <f t="shared" si="11"/>
        <v>0</v>
      </c>
      <c r="AE43" s="207">
        <f t="shared" si="11"/>
        <v>0</v>
      </c>
      <c r="AF43" s="207">
        <f t="shared" si="11"/>
        <v>0</v>
      </c>
      <c r="AG43" s="207">
        <f t="shared" si="11"/>
        <v>0</v>
      </c>
      <c r="AH43" s="207">
        <f t="shared" si="11"/>
        <v>0</v>
      </c>
      <c r="AI43" s="207">
        <f t="shared" si="11"/>
        <v>0</v>
      </c>
      <c r="AJ43" s="207">
        <f t="shared" si="11"/>
        <v>0</v>
      </c>
      <c r="AK43" s="207">
        <f t="shared" si="11"/>
        <v>0</v>
      </c>
      <c r="AL43" s="207">
        <f t="shared" si="11"/>
        <v>0</v>
      </c>
      <c r="AM43" s="207">
        <f t="shared" si="11"/>
        <v>0</v>
      </c>
      <c r="AN43" s="207">
        <f t="shared" si="11"/>
        <v>0</v>
      </c>
      <c r="AO43" s="207">
        <f t="shared" si="11"/>
        <v>0</v>
      </c>
      <c r="AP43" s="207">
        <f t="shared" si="11"/>
        <v>0</v>
      </c>
      <c r="AQ43" s="207">
        <f t="shared" si="11"/>
        <v>0</v>
      </c>
      <c r="AR43" s="207">
        <f t="shared" si="11"/>
        <v>0</v>
      </c>
      <c r="AS43" s="387">
        <f t="shared" si="2"/>
        <v>0</v>
      </c>
    </row>
    <row r="44" spans="2:46" hidden="1" outlineLevel="2">
      <c r="B44" s="377">
        <v>39</v>
      </c>
      <c r="D44" s="338">
        <v>0</v>
      </c>
      <c r="E44" s="207">
        <f t="shared" si="4"/>
        <v>0</v>
      </c>
      <c r="F44" s="207">
        <f t="shared" si="11"/>
        <v>0</v>
      </c>
      <c r="G44" s="207">
        <f t="shared" si="11"/>
        <v>0</v>
      </c>
      <c r="H44" s="207">
        <f t="shared" si="11"/>
        <v>0</v>
      </c>
      <c r="I44" s="207">
        <f t="shared" si="11"/>
        <v>0</v>
      </c>
      <c r="J44" s="207">
        <f t="shared" si="11"/>
        <v>0</v>
      </c>
      <c r="K44" s="207">
        <f t="shared" si="11"/>
        <v>0</v>
      </c>
      <c r="L44" s="207">
        <f t="shared" si="11"/>
        <v>0</v>
      </c>
      <c r="M44" s="207">
        <f t="shared" si="11"/>
        <v>0</v>
      </c>
      <c r="N44" s="207">
        <f t="shared" si="11"/>
        <v>0</v>
      </c>
      <c r="O44" s="207">
        <f t="shared" si="11"/>
        <v>0</v>
      </c>
      <c r="P44" s="207">
        <f t="shared" si="11"/>
        <v>0</v>
      </c>
      <c r="Q44" s="207">
        <f t="shared" si="11"/>
        <v>0</v>
      </c>
      <c r="R44" s="207">
        <f t="shared" si="11"/>
        <v>0</v>
      </c>
      <c r="S44" s="207">
        <f t="shared" si="11"/>
        <v>0</v>
      </c>
      <c r="T44" s="207">
        <f t="shared" si="11"/>
        <v>0</v>
      </c>
      <c r="U44" s="207">
        <f t="shared" si="11"/>
        <v>0</v>
      </c>
      <c r="V44" s="207">
        <f t="shared" si="11"/>
        <v>0</v>
      </c>
      <c r="W44" s="207">
        <f t="shared" si="11"/>
        <v>0</v>
      </c>
      <c r="X44" s="207">
        <f t="shared" si="11"/>
        <v>0</v>
      </c>
      <c r="Y44" s="207">
        <f t="shared" si="11"/>
        <v>0</v>
      </c>
      <c r="Z44" s="207">
        <f t="shared" si="11"/>
        <v>0</v>
      </c>
      <c r="AA44" s="207">
        <f t="shared" si="11"/>
        <v>0</v>
      </c>
      <c r="AB44" s="207">
        <f t="shared" si="11"/>
        <v>0</v>
      </c>
      <c r="AC44" s="207">
        <f t="shared" si="11"/>
        <v>0</v>
      </c>
      <c r="AD44" s="207">
        <f t="shared" si="11"/>
        <v>0</v>
      </c>
      <c r="AE44" s="207">
        <f t="shared" si="11"/>
        <v>0</v>
      </c>
      <c r="AF44" s="207">
        <f t="shared" si="11"/>
        <v>0</v>
      </c>
      <c r="AG44" s="207">
        <f t="shared" si="11"/>
        <v>0</v>
      </c>
      <c r="AH44" s="207">
        <f t="shared" si="11"/>
        <v>0</v>
      </c>
      <c r="AI44" s="207">
        <f t="shared" si="11"/>
        <v>0</v>
      </c>
      <c r="AJ44" s="207">
        <f t="shared" si="11"/>
        <v>0</v>
      </c>
      <c r="AK44" s="207">
        <f t="shared" si="11"/>
        <v>0</v>
      </c>
      <c r="AL44" s="207">
        <f t="shared" si="11"/>
        <v>0</v>
      </c>
      <c r="AM44" s="207">
        <f t="shared" si="11"/>
        <v>0</v>
      </c>
      <c r="AN44" s="207">
        <f t="shared" si="11"/>
        <v>0</v>
      </c>
      <c r="AO44" s="207">
        <f t="shared" si="11"/>
        <v>0</v>
      </c>
      <c r="AP44" s="207">
        <f t="shared" si="11"/>
        <v>0</v>
      </c>
      <c r="AQ44" s="207">
        <f t="shared" si="11"/>
        <v>0</v>
      </c>
      <c r="AR44" s="207">
        <f t="shared" si="11"/>
        <v>0</v>
      </c>
      <c r="AS44" s="387">
        <f t="shared" si="2"/>
        <v>0</v>
      </c>
    </row>
    <row r="45" spans="2:46" hidden="1" outlineLevel="2">
      <c r="B45" s="377">
        <v>40</v>
      </c>
      <c r="D45" s="338">
        <v>0</v>
      </c>
      <c r="E45" s="207">
        <f t="shared" si="4"/>
        <v>0</v>
      </c>
      <c r="F45" s="207">
        <f t="shared" si="11"/>
        <v>0</v>
      </c>
      <c r="G45" s="207">
        <f t="shared" si="11"/>
        <v>0</v>
      </c>
      <c r="H45" s="207">
        <f t="shared" si="11"/>
        <v>0</v>
      </c>
      <c r="I45" s="207">
        <f t="shared" si="11"/>
        <v>0</v>
      </c>
      <c r="J45" s="207">
        <f t="shared" si="11"/>
        <v>0</v>
      </c>
      <c r="K45" s="207">
        <f t="shared" si="11"/>
        <v>0</v>
      </c>
      <c r="L45" s="207">
        <f t="shared" si="11"/>
        <v>0</v>
      </c>
      <c r="M45" s="207">
        <f t="shared" si="11"/>
        <v>0</v>
      </c>
      <c r="N45" s="207">
        <f t="shared" si="11"/>
        <v>0</v>
      </c>
      <c r="O45" s="207">
        <f t="shared" si="11"/>
        <v>0</v>
      </c>
      <c r="P45" s="207">
        <f t="shared" si="11"/>
        <v>0</v>
      </c>
      <c r="Q45" s="207">
        <f t="shared" si="11"/>
        <v>0</v>
      </c>
      <c r="R45" s="207">
        <f t="shared" si="11"/>
        <v>0</v>
      </c>
      <c r="S45" s="207">
        <f t="shared" si="11"/>
        <v>0</v>
      </c>
      <c r="T45" s="207">
        <f t="shared" si="11"/>
        <v>0</v>
      </c>
      <c r="U45" s="207">
        <f t="shared" si="11"/>
        <v>0</v>
      </c>
      <c r="V45" s="207">
        <f t="shared" si="11"/>
        <v>0</v>
      </c>
      <c r="W45" s="207">
        <f t="shared" si="11"/>
        <v>0</v>
      </c>
      <c r="X45" s="207">
        <f t="shared" si="11"/>
        <v>0</v>
      </c>
      <c r="Y45" s="207">
        <f t="shared" si="11"/>
        <v>0</v>
      </c>
      <c r="Z45" s="207">
        <f t="shared" si="11"/>
        <v>0</v>
      </c>
      <c r="AA45" s="207">
        <f t="shared" si="11"/>
        <v>0</v>
      </c>
      <c r="AB45" s="207">
        <f t="shared" si="11"/>
        <v>0</v>
      </c>
      <c r="AC45" s="207">
        <f t="shared" si="11"/>
        <v>0</v>
      </c>
      <c r="AD45" s="207">
        <f t="shared" ref="AD45:AR45" si="12">IF(AND(AD$2=$B45,$B45=$C$3),$D45,IF(AND(AD$2&gt;$B45,AD$2&lt;=$D$5+$B45),SLN($D45,0,IF($C$3-$B45&gt;=$D$5,$D$5,$C$3-$B45)),0))</f>
        <v>0</v>
      </c>
      <c r="AE45" s="207">
        <f t="shared" si="12"/>
        <v>0</v>
      </c>
      <c r="AF45" s="207">
        <f t="shared" si="12"/>
        <v>0</v>
      </c>
      <c r="AG45" s="207">
        <f t="shared" si="12"/>
        <v>0</v>
      </c>
      <c r="AH45" s="207">
        <f t="shared" si="12"/>
        <v>0</v>
      </c>
      <c r="AI45" s="207">
        <f t="shared" si="12"/>
        <v>0</v>
      </c>
      <c r="AJ45" s="207">
        <f t="shared" si="12"/>
        <v>0</v>
      </c>
      <c r="AK45" s="207">
        <f t="shared" si="12"/>
        <v>0</v>
      </c>
      <c r="AL45" s="207">
        <f t="shared" si="12"/>
        <v>0</v>
      </c>
      <c r="AM45" s="207">
        <f t="shared" si="12"/>
        <v>0</v>
      </c>
      <c r="AN45" s="207">
        <f t="shared" si="12"/>
        <v>0</v>
      </c>
      <c r="AO45" s="207">
        <f t="shared" si="12"/>
        <v>0</v>
      </c>
      <c r="AP45" s="207">
        <f t="shared" si="12"/>
        <v>0</v>
      </c>
      <c r="AQ45" s="207">
        <f t="shared" si="12"/>
        <v>0</v>
      </c>
      <c r="AR45" s="207">
        <f t="shared" si="12"/>
        <v>0</v>
      </c>
      <c r="AS45" s="387">
        <f t="shared" si="2"/>
        <v>0</v>
      </c>
    </row>
    <row r="46" spans="2:46" hidden="1" outlineLevel="1" collapsed="1">
      <c r="B46" s="378" t="str">
        <f>INV!B9</f>
        <v xml:space="preserve">1.2 - </v>
      </c>
      <c r="D46" s="386">
        <f>INV!C9</f>
        <v>25</v>
      </c>
      <c r="E46" s="387">
        <f t="shared" ref="E46:AR46" si="13">SUM(E47:E86)</f>
        <v>0</v>
      </c>
      <c r="F46" s="387">
        <f t="shared" si="13"/>
        <v>0</v>
      </c>
      <c r="G46" s="387">
        <f t="shared" si="13"/>
        <v>0</v>
      </c>
      <c r="H46" s="387">
        <f t="shared" si="13"/>
        <v>0</v>
      </c>
      <c r="I46" s="387">
        <f t="shared" si="13"/>
        <v>0</v>
      </c>
      <c r="J46" s="387">
        <f t="shared" si="13"/>
        <v>0</v>
      </c>
      <c r="K46" s="387">
        <f t="shared" si="13"/>
        <v>0</v>
      </c>
      <c r="L46" s="387">
        <f t="shared" si="13"/>
        <v>0</v>
      </c>
      <c r="M46" s="387">
        <f t="shared" si="13"/>
        <v>0</v>
      </c>
      <c r="N46" s="387">
        <f t="shared" si="13"/>
        <v>0</v>
      </c>
      <c r="O46" s="387">
        <f t="shared" si="13"/>
        <v>0</v>
      </c>
      <c r="P46" s="387">
        <f t="shared" si="13"/>
        <v>0</v>
      </c>
      <c r="Q46" s="387">
        <f t="shared" si="13"/>
        <v>0</v>
      </c>
      <c r="R46" s="387">
        <f t="shared" si="13"/>
        <v>0</v>
      </c>
      <c r="S46" s="387">
        <f t="shared" si="13"/>
        <v>0</v>
      </c>
      <c r="T46" s="387">
        <f t="shared" si="13"/>
        <v>0</v>
      </c>
      <c r="U46" s="387">
        <f t="shared" si="13"/>
        <v>0</v>
      </c>
      <c r="V46" s="387">
        <f t="shared" si="13"/>
        <v>0</v>
      </c>
      <c r="W46" s="387">
        <f t="shared" si="13"/>
        <v>0</v>
      </c>
      <c r="X46" s="387">
        <f t="shared" si="13"/>
        <v>0</v>
      </c>
      <c r="Y46" s="387">
        <f t="shared" si="13"/>
        <v>0</v>
      </c>
      <c r="Z46" s="387">
        <f t="shared" si="13"/>
        <v>0</v>
      </c>
      <c r="AA46" s="387">
        <f t="shared" si="13"/>
        <v>0</v>
      </c>
      <c r="AB46" s="387">
        <f t="shared" si="13"/>
        <v>0</v>
      </c>
      <c r="AC46" s="387">
        <f t="shared" si="13"/>
        <v>0</v>
      </c>
      <c r="AD46" s="387">
        <f t="shared" si="13"/>
        <v>0</v>
      </c>
      <c r="AE46" s="387">
        <f t="shared" si="13"/>
        <v>0</v>
      </c>
      <c r="AF46" s="387">
        <f t="shared" si="13"/>
        <v>0</v>
      </c>
      <c r="AG46" s="387">
        <f t="shared" si="13"/>
        <v>0</v>
      </c>
      <c r="AH46" s="387">
        <f t="shared" si="13"/>
        <v>0</v>
      </c>
      <c r="AI46" s="387">
        <f t="shared" si="13"/>
        <v>0</v>
      </c>
      <c r="AJ46" s="387">
        <f t="shared" si="13"/>
        <v>0</v>
      </c>
      <c r="AK46" s="387">
        <f t="shared" si="13"/>
        <v>0</v>
      </c>
      <c r="AL46" s="387">
        <f t="shared" si="13"/>
        <v>0</v>
      </c>
      <c r="AM46" s="387">
        <f t="shared" si="13"/>
        <v>0</v>
      </c>
      <c r="AN46" s="387">
        <f t="shared" si="13"/>
        <v>0</v>
      </c>
      <c r="AO46" s="387">
        <f t="shared" si="13"/>
        <v>0</v>
      </c>
      <c r="AP46" s="387">
        <f t="shared" si="13"/>
        <v>0</v>
      </c>
      <c r="AQ46" s="387">
        <f t="shared" si="13"/>
        <v>0</v>
      </c>
      <c r="AR46" s="387">
        <f t="shared" si="13"/>
        <v>0</v>
      </c>
      <c r="AS46" s="387">
        <f t="shared" si="2"/>
        <v>0</v>
      </c>
      <c r="AT46" s="377"/>
    </row>
    <row r="47" spans="2:46" hidden="1" outlineLevel="2">
      <c r="B47" s="377">
        <v>1</v>
      </c>
      <c r="D47" s="338">
        <f t="array" ref="D47:D86">TRANSPOSE(INV!E9:AR9)</f>
        <v>0</v>
      </c>
      <c r="E47" s="207">
        <f t="shared" ref="E47:E86" si="14">IF(AND(E$2=$B47,$B47=$C$3),$D47,IF(AND(E$2&gt;$B47,E$2&lt;=$D$46+$B47),SLN($D47,0,IF($C$3-$B47&gt;=$D$46,$D$46,$C$3-$B47)),0))</f>
        <v>0</v>
      </c>
      <c r="F47" s="207">
        <f t="shared" ref="F47:AR53" si="15">IF(AND(F$2=$B47,$B47=$C$3),$D47,IF(AND(F$2&gt;$B47,F$2&lt;=$D$46+$B47),SLN($D47,0,IF($C$3-$B47&gt;=$D$46,$D$46,$C$3-$B47)),0))</f>
        <v>0</v>
      </c>
      <c r="G47" s="207">
        <f t="shared" si="15"/>
        <v>0</v>
      </c>
      <c r="H47" s="207">
        <f t="shared" si="15"/>
        <v>0</v>
      </c>
      <c r="I47" s="207">
        <f t="shared" si="15"/>
        <v>0</v>
      </c>
      <c r="J47" s="207">
        <f t="shared" si="15"/>
        <v>0</v>
      </c>
      <c r="K47" s="207">
        <f t="shared" si="15"/>
        <v>0</v>
      </c>
      <c r="L47" s="207">
        <f t="shared" si="15"/>
        <v>0</v>
      </c>
      <c r="M47" s="207">
        <f t="shared" si="15"/>
        <v>0</v>
      </c>
      <c r="N47" s="207">
        <f t="shared" si="15"/>
        <v>0</v>
      </c>
      <c r="O47" s="207">
        <f t="shared" si="15"/>
        <v>0</v>
      </c>
      <c r="P47" s="207">
        <f t="shared" si="15"/>
        <v>0</v>
      </c>
      <c r="Q47" s="207">
        <f t="shared" si="15"/>
        <v>0</v>
      </c>
      <c r="R47" s="207">
        <f t="shared" si="15"/>
        <v>0</v>
      </c>
      <c r="S47" s="207">
        <f t="shared" si="15"/>
        <v>0</v>
      </c>
      <c r="T47" s="207">
        <f t="shared" si="15"/>
        <v>0</v>
      </c>
      <c r="U47" s="207">
        <f t="shared" si="15"/>
        <v>0</v>
      </c>
      <c r="V47" s="207">
        <f t="shared" si="15"/>
        <v>0</v>
      </c>
      <c r="W47" s="207">
        <f t="shared" si="15"/>
        <v>0</v>
      </c>
      <c r="X47" s="207">
        <f t="shared" si="15"/>
        <v>0</v>
      </c>
      <c r="Y47" s="207">
        <f t="shared" si="15"/>
        <v>0</v>
      </c>
      <c r="Z47" s="207">
        <f t="shared" si="15"/>
        <v>0</v>
      </c>
      <c r="AA47" s="207">
        <f t="shared" si="15"/>
        <v>0</v>
      </c>
      <c r="AB47" s="207">
        <f t="shared" si="15"/>
        <v>0</v>
      </c>
      <c r="AC47" s="207">
        <f t="shared" si="15"/>
        <v>0</v>
      </c>
      <c r="AD47" s="207">
        <f t="shared" si="15"/>
        <v>0</v>
      </c>
      <c r="AE47" s="207">
        <f t="shared" si="15"/>
        <v>0</v>
      </c>
      <c r="AF47" s="207">
        <f t="shared" si="15"/>
        <v>0</v>
      </c>
      <c r="AG47" s="207">
        <f t="shared" si="15"/>
        <v>0</v>
      </c>
      <c r="AH47" s="207">
        <f t="shared" si="15"/>
        <v>0</v>
      </c>
      <c r="AI47" s="207">
        <f t="shared" si="15"/>
        <v>0</v>
      </c>
      <c r="AJ47" s="207">
        <f t="shared" si="15"/>
        <v>0</v>
      </c>
      <c r="AK47" s="207">
        <f t="shared" si="15"/>
        <v>0</v>
      </c>
      <c r="AL47" s="207">
        <f t="shared" si="15"/>
        <v>0</v>
      </c>
      <c r="AM47" s="207">
        <f t="shared" si="15"/>
        <v>0</v>
      </c>
      <c r="AN47" s="207">
        <f t="shared" si="15"/>
        <v>0</v>
      </c>
      <c r="AO47" s="207">
        <f t="shared" si="15"/>
        <v>0</v>
      </c>
      <c r="AP47" s="207">
        <f t="shared" si="15"/>
        <v>0</v>
      </c>
      <c r="AQ47" s="207">
        <f t="shared" si="15"/>
        <v>0</v>
      </c>
      <c r="AR47" s="207">
        <f t="shared" si="15"/>
        <v>0</v>
      </c>
      <c r="AS47" s="387">
        <f t="shared" si="2"/>
        <v>0</v>
      </c>
    </row>
    <row r="48" spans="2:46" hidden="1" outlineLevel="2">
      <c r="B48" s="377">
        <v>2</v>
      </c>
      <c r="D48" s="338">
        <v>0</v>
      </c>
      <c r="E48" s="207">
        <f t="shared" si="14"/>
        <v>0</v>
      </c>
      <c r="F48" s="207">
        <f t="shared" ref="F48:T48" si="16">IF(AND(F$2=$B48,$B48=$C$3),$D48,IF(AND(F$2&gt;$B48,F$2&lt;=$D$46+$B48),SLN($D48,0,IF($C$3-$B48&gt;=$D$46,$D$46,$C$3-$B48)),0))</f>
        <v>0</v>
      </c>
      <c r="G48" s="207">
        <f t="shared" si="16"/>
        <v>0</v>
      </c>
      <c r="H48" s="207">
        <f t="shared" si="16"/>
        <v>0</v>
      </c>
      <c r="I48" s="207">
        <f t="shared" si="16"/>
        <v>0</v>
      </c>
      <c r="J48" s="207">
        <f t="shared" si="16"/>
        <v>0</v>
      </c>
      <c r="K48" s="207">
        <f t="shared" si="16"/>
        <v>0</v>
      </c>
      <c r="L48" s="207">
        <f t="shared" si="16"/>
        <v>0</v>
      </c>
      <c r="M48" s="207">
        <f t="shared" si="16"/>
        <v>0</v>
      </c>
      <c r="N48" s="207">
        <f t="shared" si="16"/>
        <v>0</v>
      </c>
      <c r="O48" s="207">
        <f t="shared" si="16"/>
        <v>0</v>
      </c>
      <c r="P48" s="207">
        <f t="shared" si="16"/>
        <v>0</v>
      </c>
      <c r="Q48" s="207">
        <f t="shared" si="16"/>
        <v>0</v>
      </c>
      <c r="R48" s="207">
        <f t="shared" si="16"/>
        <v>0</v>
      </c>
      <c r="S48" s="207">
        <f t="shared" si="16"/>
        <v>0</v>
      </c>
      <c r="T48" s="207">
        <f t="shared" si="16"/>
        <v>0</v>
      </c>
      <c r="U48" s="207">
        <f t="shared" si="15"/>
        <v>0</v>
      </c>
      <c r="V48" s="207">
        <f t="shared" si="15"/>
        <v>0</v>
      </c>
      <c r="W48" s="207">
        <f t="shared" si="15"/>
        <v>0</v>
      </c>
      <c r="X48" s="207">
        <f t="shared" si="15"/>
        <v>0</v>
      </c>
      <c r="Y48" s="207">
        <f t="shared" si="15"/>
        <v>0</v>
      </c>
      <c r="Z48" s="207">
        <f t="shared" si="15"/>
        <v>0</v>
      </c>
      <c r="AA48" s="207">
        <f t="shared" si="15"/>
        <v>0</v>
      </c>
      <c r="AB48" s="207">
        <f t="shared" si="15"/>
        <v>0</v>
      </c>
      <c r="AC48" s="207">
        <f t="shared" si="15"/>
        <v>0</v>
      </c>
      <c r="AD48" s="207">
        <f t="shared" si="15"/>
        <v>0</v>
      </c>
      <c r="AE48" s="207">
        <f t="shared" si="15"/>
        <v>0</v>
      </c>
      <c r="AF48" s="207">
        <f t="shared" si="15"/>
        <v>0</v>
      </c>
      <c r="AG48" s="207">
        <f t="shared" si="15"/>
        <v>0</v>
      </c>
      <c r="AH48" s="207">
        <f t="shared" si="15"/>
        <v>0</v>
      </c>
      <c r="AI48" s="207">
        <f t="shared" si="15"/>
        <v>0</v>
      </c>
      <c r="AJ48" s="207">
        <f t="shared" si="15"/>
        <v>0</v>
      </c>
      <c r="AK48" s="207">
        <f t="shared" si="15"/>
        <v>0</v>
      </c>
      <c r="AL48" s="207">
        <f t="shared" si="15"/>
        <v>0</v>
      </c>
      <c r="AM48" s="207">
        <f t="shared" si="15"/>
        <v>0</v>
      </c>
      <c r="AN48" s="207">
        <f t="shared" si="15"/>
        <v>0</v>
      </c>
      <c r="AO48" s="207">
        <f t="shared" si="15"/>
        <v>0</v>
      </c>
      <c r="AP48" s="207">
        <f t="shared" si="15"/>
        <v>0</v>
      </c>
      <c r="AQ48" s="207">
        <f t="shared" si="15"/>
        <v>0</v>
      </c>
      <c r="AR48" s="207">
        <f t="shared" si="15"/>
        <v>0</v>
      </c>
      <c r="AS48" s="387">
        <f t="shared" si="2"/>
        <v>0</v>
      </c>
    </row>
    <row r="49" spans="2:45" hidden="1" outlineLevel="2">
      <c r="B49" s="377">
        <v>3</v>
      </c>
      <c r="D49" s="338">
        <v>0</v>
      </c>
      <c r="E49" s="207">
        <f t="shared" si="14"/>
        <v>0</v>
      </c>
      <c r="F49" s="207">
        <f t="shared" si="15"/>
        <v>0</v>
      </c>
      <c r="G49" s="207">
        <f t="shared" si="15"/>
        <v>0</v>
      </c>
      <c r="H49" s="207">
        <f t="shared" si="15"/>
        <v>0</v>
      </c>
      <c r="I49" s="207">
        <f t="shared" si="15"/>
        <v>0</v>
      </c>
      <c r="J49" s="207">
        <f t="shared" si="15"/>
        <v>0</v>
      </c>
      <c r="K49" s="207">
        <f t="shared" si="15"/>
        <v>0</v>
      </c>
      <c r="L49" s="207">
        <f t="shared" si="15"/>
        <v>0</v>
      </c>
      <c r="M49" s="207">
        <f t="shared" si="15"/>
        <v>0</v>
      </c>
      <c r="N49" s="207">
        <f t="shared" si="15"/>
        <v>0</v>
      </c>
      <c r="O49" s="207">
        <f t="shared" si="15"/>
        <v>0</v>
      </c>
      <c r="P49" s="207">
        <f t="shared" si="15"/>
        <v>0</v>
      </c>
      <c r="Q49" s="207">
        <f t="shared" si="15"/>
        <v>0</v>
      </c>
      <c r="R49" s="207">
        <f t="shared" si="15"/>
        <v>0</v>
      </c>
      <c r="S49" s="207">
        <f t="shared" si="15"/>
        <v>0</v>
      </c>
      <c r="T49" s="207">
        <f t="shared" si="15"/>
        <v>0</v>
      </c>
      <c r="U49" s="207">
        <f t="shared" si="15"/>
        <v>0</v>
      </c>
      <c r="V49" s="207">
        <f t="shared" si="15"/>
        <v>0</v>
      </c>
      <c r="W49" s="207">
        <f t="shared" si="15"/>
        <v>0</v>
      </c>
      <c r="X49" s="207">
        <f t="shared" si="15"/>
        <v>0</v>
      </c>
      <c r="Y49" s="207">
        <f t="shared" si="15"/>
        <v>0</v>
      </c>
      <c r="Z49" s="207">
        <f t="shared" si="15"/>
        <v>0</v>
      </c>
      <c r="AA49" s="207">
        <f t="shared" si="15"/>
        <v>0</v>
      </c>
      <c r="AB49" s="207">
        <f t="shared" si="15"/>
        <v>0</v>
      </c>
      <c r="AC49" s="207">
        <f t="shared" si="15"/>
        <v>0</v>
      </c>
      <c r="AD49" s="207">
        <f t="shared" si="15"/>
        <v>0</v>
      </c>
      <c r="AE49" s="207">
        <f t="shared" si="15"/>
        <v>0</v>
      </c>
      <c r="AF49" s="207">
        <f t="shared" si="15"/>
        <v>0</v>
      </c>
      <c r="AG49" s="207">
        <f t="shared" si="15"/>
        <v>0</v>
      </c>
      <c r="AH49" s="207">
        <f t="shared" si="15"/>
        <v>0</v>
      </c>
      <c r="AI49" s="207">
        <f t="shared" si="15"/>
        <v>0</v>
      </c>
      <c r="AJ49" s="207">
        <f t="shared" si="15"/>
        <v>0</v>
      </c>
      <c r="AK49" s="207">
        <f t="shared" si="15"/>
        <v>0</v>
      </c>
      <c r="AL49" s="207">
        <f t="shared" si="15"/>
        <v>0</v>
      </c>
      <c r="AM49" s="207">
        <f t="shared" si="15"/>
        <v>0</v>
      </c>
      <c r="AN49" s="207">
        <f t="shared" si="15"/>
        <v>0</v>
      </c>
      <c r="AO49" s="207">
        <f t="shared" si="15"/>
        <v>0</v>
      </c>
      <c r="AP49" s="207">
        <f t="shared" si="15"/>
        <v>0</v>
      </c>
      <c r="AQ49" s="207">
        <f t="shared" si="15"/>
        <v>0</v>
      </c>
      <c r="AR49" s="207">
        <f t="shared" si="15"/>
        <v>0</v>
      </c>
      <c r="AS49" s="387">
        <f t="shared" si="2"/>
        <v>0</v>
      </c>
    </row>
    <row r="50" spans="2:45" hidden="1" outlineLevel="2">
      <c r="B50" s="377">
        <v>4</v>
      </c>
      <c r="D50" s="338">
        <v>0</v>
      </c>
      <c r="E50" s="207">
        <f t="shared" si="14"/>
        <v>0</v>
      </c>
      <c r="F50" s="207">
        <f t="shared" si="15"/>
        <v>0</v>
      </c>
      <c r="G50" s="207">
        <f t="shared" si="15"/>
        <v>0</v>
      </c>
      <c r="H50" s="207">
        <f t="shared" si="15"/>
        <v>0</v>
      </c>
      <c r="I50" s="207">
        <f>IF(AND(I$2=$B50,$B50=$C$3),$D50,IF(AND(I$2&gt;$B50,I$2&lt;=$D$46+$B50),SLN($D50,0,IF($C$3-$B50&gt;=$D$46,$D$46,$C$3-$B50)),0))</f>
        <v>0</v>
      </c>
      <c r="J50" s="207">
        <f t="shared" si="15"/>
        <v>0</v>
      </c>
      <c r="K50" s="207">
        <f t="shared" si="15"/>
        <v>0</v>
      </c>
      <c r="L50" s="207">
        <f t="shared" si="15"/>
        <v>0</v>
      </c>
      <c r="M50" s="207">
        <f t="shared" si="15"/>
        <v>0</v>
      </c>
      <c r="N50" s="207">
        <f t="shared" si="15"/>
        <v>0</v>
      </c>
      <c r="O50" s="207">
        <f t="shared" si="15"/>
        <v>0</v>
      </c>
      <c r="P50" s="207">
        <f t="shared" si="15"/>
        <v>0</v>
      </c>
      <c r="Q50" s="207">
        <f t="shared" si="15"/>
        <v>0</v>
      </c>
      <c r="R50" s="207">
        <f t="shared" si="15"/>
        <v>0</v>
      </c>
      <c r="S50" s="207">
        <f t="shared" si="15"/>
        <v>0</v>
      </c>
      <c r="T50" s="207">
        <f t="shared" si="15"/>
        <v>0</v>
      </c>
      <c r="U50" s="207">
        <f t="shared" si="15"/>
        <v>0</v>
      </c>
      <c r="V50" s="207">
        <f t="shared" si="15"/>
        <v>0</v>
      </c>
      <c r="W50" s="207">
        <f t="shared" si="15"/>
        <v>0</v>
      </c>
      <c r="X50" s="207">
        <f t="shared" si="15"/>
        <v>0</v>
      </c>
      <c r="Y50" s="207">
        <f t="shared" si="15"/>
        <v>0</v>
      </c>
      <c r="Z50" s="207">
        <f t="shared" si="15"/>
        <v>0</v>
      </c>
      <c r="AA50" s="207">
        <f t="shared" si="15"/>
        <v>0</v>
      </c>
      <c r="AB50" s="207">
        <f t="shared" si="15"/>
        <v>0</v>
      </c>
      <c r="AC50" s="207">
        <f t="shared" si="15"/>
        <v>0</v>
      </c>
      <c r="AD50" s="207">
        <f t="shared" si="15"/>
        <v>0</v>
      </c>
      <c r="AE50" s="207">
        <f t="shared" si="15"/>
        <v>0</v>
      </c>
      <c r="AF50" s="207">
        <f t="shared" si="15"/>
        <v>0</v>
      </c>
      <c r="AG50" s="207">
        <f t="shared" si="15"/>
        <v>0</v>
      </c>
      <c r="AH50" s="207">
        <f t="shared" si="15"/>
        <v>0</v>
      </c>
      <c r="AI50" s="207">
        <f t="shared" si="15"/>
        <v>0</v>
      </c>
      <c r="AJ50" s="207">
        <f t="shared" si="15"/>
        <v>0</v>
      </c>
      <c r="AK50" s="207">
        <f t="shared" si="15"/>
        <v>0</v>
      </c>
      <c r="AL50" s="207">
        <f t="shared" si="15"/>
        <v>0</v>
      </c>
      <c r="AM50" s="207">
        <f t="shared" si="15"/>
        <v>0</v>
      </c>
      <c r="AN50" s="207">
        <f t="shared" si="15"/>
        <v>0</v>
      </c>
      <c r="AO50" s="207">
        <f t="shared" si="15"/>
        <v>0</v>
      </c>
      <c r="AP50" s="207">
        <f t="shared" si="15"/>
        <v>0</v>
      </c>
      <c r="AQ50" s="207">
        <f t="shared" si="15"/>
        <v>0</v>
      </c>
      <c r="AR50" s="207">
        <f t="shared" si="15"/>
        <v>0</v>
      </c>
      <c r="AS50" s="387">
        <f t="shared" si="2"/>
        <v>0</v>
      </c>
    </row>
    <row r="51" spans="2:45" hidden="1" outlineLevel="2">
      <c r="B51" s="377">
        <v>5</v>
      </c>
      <c r="D51" s="338">
        <v>0</v>
      </c>
      <c r="E51" s="207">
        <f t="shared" si="14"/>
        <v>0</v>
      </c>
      <c r="F51" s="207">
        <f t="shared" si="15"/>
        <v>0</v>
      </c>
      <c r="G51" s="207">
        <f t="shared" si="15"/>
        <v>0</v>
      </c>
      <c r="H51" s="207">
        <f t="shared" si="15"/>
        <v>0</v>
      </c>
      <c r="I51" s="207">
        <f t="shared" si="15"/>
        <v>0</v>
      </c>
      <c r="J51" s="207">
        <f t="shared" si="15"/>
        <v>0</v>
      </c>
      <c r="K51" s="207">
        <f t="shared" si="15"/>
        <v>0</v>
      </c>
      <c r="L51" s="207">
        <f t="shared" si="15"/>
        <v>0</v>
      </c>
      <c r="M51" s="207">
        <f t="shared" si="15"/>
        <v>0</v>
      </c>
      <c r="N51" s="207">
        <f t="shared" si="15"/>
        <v>0</v>
      </c>
      <c r="O51" s="207">
        <f t="shared" si="15"/>
        <v>0</v>
      </c>
      <c r="P51" s="207">
        <f t="shared" si="15"/>
        <v>0</v>
      </c>
      <c r="Q51" s="207">
        <f t="shared" si="15"/>
        <v>0</v>
      </c>
      <c r="R51" s="207">
        <f t="shared" si="15"/>
        <v>0</v>
      </c>
      <c r="S51" s="207">
        <f t="shared" si="15"/>
        <v>0</v>
      </c>
      <c r="T51" s="207">
        <f t="shared" si="15"/>
        <v>0</v>
      </c>
      <c r="U51" s="207">
        <f t="shared" si="15"/>
        <v>0</v>
      </c>
      <c r="V51" s="207">
        <f t="shared" si="15"/>
        <v>0</v>
      </c>
      <c r="W51" s="207">
        <f t="shared" si="15"/>
        <v>0</v>
      </c>
      <c r="X51" s="207">
        <f t="shared" si="15"/>
        <v>0</v>
      </c>
      <c r="Y51" s="207">
        <f t="shared" si="15"/>
        <v>0</v>
      </c>
      <c r="Z51" s="207">
        <f t="shared" si="15"/>
        <v>0</v>
      </c>
      <c r="AA51" s="207">
        <f t="shared" si="15"/>
        <v>0</v>
      </c>
      <c r="AB51" s="207">
        <f t="shared" si="15"/>
        <v>0</v>
      </c>
      <c r="AC51" s="207">
        <f t="shared" si="15"/>
        <v>0</v>
      </c>
      <c r="AD51" s="207">
        <f t="shared" si="15"/>
        <v>0</v>
      </c>
      <c r="AE51" s="207">
        <f t="shared" si="15"/>
        <v>0</v>
      </c>
      <c r="AF51" s="207">
        <f t="shared" si="15"/>
        <v>0</v>
      </c>
      <c r="AG51" s="207">
        <f t="shared" si="15"/>
        <v>0</v>
      </c>
      <c r="AH51" s="207">
        <f t="shared" si="15"/>
        <v>0</v>
      </c>
      <c r="AI51" s="207">
        <f t="shared" si="15"/>
        <v>0</v>
      </c>
      <c r="AJ51" s="207">
        <f t="shared" si="15"/>
        <v>0</v>
      </c>
      <c r="AK51" s="207">
        <f t="shared" si="15"/>
        <v>0</v>
      </c>
      <c r="AL51" s="207">
        <f t="shared" si="15"/>
        <v>0</v>
      </c>
      <c r="AM51" s="207">
        <f t="shared" si="15"/>
        <v>0</v>
      </c>
      <c r="AN51" s="207">
        <f t="shared" si="15"/>
        <v>0</v>
      </c>
      <c r="AO51" s="207">
        <f t="shared" si="15"/>
        <v>0</v>
      </c>
      <c r="AP51" s="207">
        <f t="shared" si="15"/>
        <v>0</v>
      </c>
      <c r="AQ51" s="207">
        <f t="shared" si="15"/>
        <v>0</v>
      </c>
      <c r="AR51" s="207">
        <f t="shared" si="15"/>
        <v>0</v>
      </c>
      <c r="AS51" s="387">
        <f t="shared" si="2"/>
        <v>0</v>
      </c>
    </row>
    <row r="52" spans="2:45" hidden="1" outlineLevel="2">
      <c r="B52" s="377">
        <v>6</v>
      </c>
      <c r="D52" s="338">
        <v>0</v>
      </c>
      <c r="E52" s="207">
        <f t="shared" si="14"/>
        <v>0</v>
      </c>
      <c r="F52" s="207">
        <f t="shared" si="15"/>
        <v>0</v>
      </c>
      <c r="G52" s="207">
        <f t="shared" si="15"/>
        <v>0</v>
      </c>
      <c r="H52" s="207">
        <f t="shared" si="15"/>
        <v>0</v>
      </c>
      <c r="I52" s="207">
        <f t="shared" si="15"/>
        <v>0</v>
      </c>
      <c r="J52" s="207">
        <f t="shared" si="15"/>
        <v>0</v>
      </c>
      <c r="K52" s="207">
        <f t="shared" si="15"/>
        <v>0</v>
      </c>
      <c r="L52" s="207">
        <f t="shared" si="15"/>
        <v>0</v>
      </c>
      <c r="M52" s="207">
        <f t="shared" si="15"/>
        <v>0</v>
      </c>
      <c r="N52" s="207">
        <f t="shared" si="15"/>
        <v>0</v>
      </c>
      <c r="O52" s="207">
        <f t="shared" si="15"/>
        <v>0</v>
      </c>
      <c r="P52" s="207">
        <f t="shared" si="15"/>
        <v>0</v>
      </c>
      <c r="Q52" s="207">
        <f t="shared" si="15"/>
        <v>0</v>
      </c>
      <c r="R52" s="207">
        <f t="shared" si="15"/>
        <v>0</v>
      </c>
      <c r="S52" s="207">
        <f t="shared" si="15"/>
        <v>0</v>
      </c>
      <c r="T52" s="207">
        <f t="shared" si="15"/>
        <v>0</v>
      </c>
      <c r="U52" s="207">
        <f t="shared" si="15"/>
        <v>0</v>
      </c>
      <c r="V52" s="207">
        <f t="shared" si="15"/>
        <v>0</v>
      </c>
      <c r="W52" s="207">
        <f t="shared" si="15"/>
        <v>0</v>
      </c>
      <c r="X52" s="207">
        <f t="shared" si="15"/>
        <v>0</v>
      </c>
      <c r="Y52" s="207">
        <f t="shared" si="15"/>
        <v>0</v>
      </c>
      <c r="Z52" s="207">
        <f t="shared" si="15"/>
        <v>0</v>
      </c>
      <c r="AA52" s="207">
        <f t="shared" si="15"/>
        <v>0</v>
      </c>
      <c r="AB52" s="207">
        <f t="shared" si="15"/>
        <v>0</v>
      </c>
      <c r="AC52" s="207">
        <f t="shared" si="15"/>
        <v>0</v>
      </c>
      <c r="AD52" s="207">
        <f t="shared" si="15"/>
        <v>0</v>
      </c>
      <c r="AE52" s="207">
        <f t="shared" si="15"/>
        <v>0</v>
      </c>
      <c r="AF52" s="207">
        <f t="shared" si="15"/>
        <v>0</v>
      </c>
      <c r="AG52" s="207">
        <f t="shared" si="15"/>
        <v>0</v>
      </c>
      <c r="AH52" s="207">
        <f t="shared" si="15"/>
        <v>0</v>
      </c>
      <c r="AI52" s="207">
        <f t="shared" si="15"/>
        <v>0</v>
      </c>
      <c r="AJ52" s="207">
        <f t="shared" si="15"/>
        <v>0</v>
      </c>
      <c r="AK52" s="207">
        <f t="shared" si="15"/>
        <v>0</v>
      </c>
      <c r="AL52" s="207">
        <f t="shared" si="15"/>
        <v>0</v>
      </c>
      <c r="AM52" s="207">
        <f t="shared" si="15"/>
        <v>0</v>
      </c>
      <c r="AN52" s="207">
        <f t="shared" si="15"/>
        <v>0</v>
      </c>
      <c r="AO52" s="207">
        <f t="shared" si="15"/>
        <v>0</v>
      </c>
      <c r="AP52" s="207">
        <f t="shared" si="15"/>
        <v>0</v>
      </c>
      <c r="AQ52" s="207">
        <f t="shared" si="15"/>
        <v>0</v>
      </c>
      <c r="AR52" s="207">
        <f t="shared" si="15"/>
        <v>0</v>
      </c>
      <c r="AS52" s="387">
        <f t="shared" si="2"/>
        <v>0</v>
      </c>
    </row>
    <row r="53" spans="2:45" hidden="1" outlineLevel="2">
      <c r="B53" s="377">
        <v>7</v>
      </c>
      <c r="D53" s="338">
        <v>0</v>
      </c>
      <c r="E53" s="207">
        <f t="shared" si="14"/>
        <v>0</v>
      </c>
      <c r="F53" s="207">
        <f t="shared" si="15"/>
        <v>0</v>
      </c>
      <c r="G53" s="207">
        <f t="shared" si="15"/>
        <v>0</v>
      </c>
      <c r="H53" s="207">
        <f t="shared" si="15"/>
        <v>0</v>
      </c>
      <c r="I53" s="207">
        <f t="shared" si="15"/>
        <v>0</v>
      </c>
      <c r="J53" s="207">
        <f t="shared" si="15"/>
        <v>0</v>
      </c>
      <c r="K53" s="207">
        <f t="shared" si="15"/>
        <v>0</v>
      </c>
      <c r="L53" s="207">
        <f t="shared" si="15"/>
        <v>0</v>
      </c>
      <c r="M53" s="207">
        <f t="shared" si="15"/>
        <v>0</v>
      </c>
      <c r="N53" s="207">
        <f t="shared" si="15"/>
        <v>0</v>
      </c>
      <c r="O53" s="207">
        <f t="shared" si="15"/>
        <v>0</v>
      </c>
      <c r="P53" s="207">
        <f t="shared" si="15"/>
        <v>0</v>
      </c>
      <c r="Q53" s="207">
        <f t="shared" si="15"/>
        <v>0</v>
      </c>
      <c r="R53" s="207">
        <f t="shared" si="15"/>
        <v>0</v>
      </c>
      <c r="S53" s="207">
        <f t="shared" si="15"/>
        <v>0</v>
      </c>
      <c r="T53" s="207">
        <f t="shared" si="15"/>
        <v>0</v>
      </c>
      <c r="U53" s="207">
        <f t="shared" si="15"/>
        <v>0</v>
      </c>
      <c r="V53" s="207">
        <f t="shared" si="15"/>
        <v>0</v>
      </c>
      <c r="W53" s="207">
        <f t="shared" si="15"/>
        <v>0</v>
      </c>
      <c r="X53" s="207">
        <f t="shared" si="15"/>
        <v>0</v>
      </c>
      <c r="Y53" s="207">
        <f t="shared" si="15"/>
        <v>0</v>
      </c>
      <c r="Z53" s="207">
        <f t="shared" si="15"/>
        <v>0</v>
      </c>
      <c r="AA53" s="207">
        <f t="shared" si="15"/>
        <v>0</v>
      </c>
      <c r="AB53" s="207">
        <f t="shared" si="15"/>
        <v>0</v>
      </c>
      <c r="AC53" s="207">
        <f t="shared" si="15"/>
        <v>0</v>
      </c>
      <c r="AD53" s="207">
        <f t="shared" si="15"/>
        <v>0</v>
      </c>
      <c r="AE53" s="207">
        <f t="shared" si="15"/>
        <v>0</v>
      </c>
      <c r="AF53" s="207">
        <f t="shared" si="15"/>
        <v>0</v>
      </c>
      <c r="AG53" s="207">
        <f t="shared" si="15"/>
        <v>0</v>
      </c>
      <c r="AH53" s="207">
        <f t="shared" si="15"/>
        <v>0</v>
      </c>
      <c r="AI53" s="207">
        <f t="shared" si="15"/>
        <v>0</v>
      </c>
      <c r="AJ53" s="207">
        <f t="shared" si="15"/>
        <v>0</v>
      </c>
      <c r="AK53" s="207">
        <f t="shared" si="15"/>
        <v>0</v>
      </c>
      <c r="AL53" s="207">
        <f t="shared" si="15"/>
        <v>0</v>
      </c>
      <c r="AM53" s="207">
        <f t="shared" si="15"/>
        <v>0</v>
      </c>
      <c r="AN53" s="207">
        <f t="shared" si="15"/>
        <v>0</v>
      </c>
      <c r="AO53" s="207">
        <f t="shared" si="15"/>
        <v>0</v>
      </c>
      <c r="AP53" s="207">
        <f t="shared" ref="F53:AR60" si="17">IF(AND(AP$2=$B53,$B53=$C$3),$D53,IF(AND(AP$2&gt;$B53,AP$2&lt;=$D$46+$B53),SLN($D53,0,IF($C$3-$B53&gt;=$D$46,$D$46,$C$3-$B53)),0))</f>
        <v>0</v>
      </c>
      <c r="AQ53" s="207">
        <f t="shared" si="17"/>
        <v>0</v>
      </c>
      <c r="AR53" s="207">
        <f t="shared" si="17"/>
        <v>0</v>
      </c>
      <c r="AS53" s="387">
        <f t="shared" si="2"/>
        <v>0</v>
      </c>
    </row>
    <row r="54" spans="2:45" hidden="1" outlineLevel="2">
      <c r="B54" s="377">
        <v>8</v>
      </c>
      <c r="D54" s="338">
        <v>0</v>
      </c>
      <c r="E54" s="207">
        <f t="shared" si="14"/>
        <v>0</v>
      </c>
      <c r="F54" s="207">
        <f t="shared" si="17"/>
        <v>0</v>
      </c>
      <c r="G54" s="207">
        <f t="shared" si="17"/>
        <v>0</v>
      </c>
      <c r="H54" s="207">
        <f t="shared" si="17"/>
        <v>0</v>
      </c>
      <c r="I54" s="207">
        <f t="shared" si="17"/>
        <v>0</v>
      </c>
      <c r="J54" s="207">
        <f t="shared" si="17"/>
        <v>0</v>
      </c>
      <c r="K54" s="207">
        <f t="shared" si="17"/>
        <v>0</v>
      </c>
      <c r="L54" s="207">
        <f t="shared" si="17"/>
        <v>0</v>
      </c>
      <c r="M54" s="207">
        <f t="shared" si="17"/>
        <v>0</v>
      </c>
      <c r="N54" s="207">
        <f t="shared" si="17"/>
        <v>0</v>
      </c>
      <c r="O54" s="207">
        <f t="shared" si="17"/>
        <v>0</v>
      </c>
      <c r="P54" s="207">
        <f t="shared" si="17"/>
        <v>0</v>
      </c>
      <c r="Q54" s="207">
        <f t="shared" si="17"/>
        <v>0</v>
      </c>
      <c r="R54" s="207">
        <f t="shared" si="17"/>
        <v>0</v>
      </c>
      <c r="S54" s="207">
        <f t="shared" si="17"/>
        <v>0</v>
      </c>
      <c r="T54" s="207">
        <f t="shared" si="17"/>
        <v>0</v>
      </c>
      <c r="U54" s="207">
        <f t="shared" si="17"/>
        <v>0</v>
      </c>
      <c r="V54" s="207">
        <f t="shared" si="17"/>
        <v>0</v>
      </c>
      <c r="W54" s="207">
        <f t="shared" si="17"/>
        <v>0</v>
      </c>
      <c r="X54" s="207">
        <f t="shared" si="17"/>
        <v>0</v>
      </c>
      <c r="Y54" s="207">
        <f t="shared" si="17"/>
        <v>0</v>
      </c>
      <c r="Z54" s="207">
        <f t="shared" si="17"/>
        <v>0</v>
      </c>
      <c r="AA54" s="207">
        <f t="shared" si="17"/>
        <v>0</v>
      </c>
      <c r="AB54" s="207">
        <f t="shared" si="17"/>
        <v>0</v>
      </c>
      <c r="AC54" s="207">
        <f t="shared" si="17"/>
        <v>0</v>
      </c>
      <c r="AD54" s="207">
        <f t="shared" si="17"/>
        <v>0</v>
      </c>
      <c r="AE54" s="207">
        <f t="shared" si="17"/>
        <v>0</v>
      </c>
      <c r="AF54" s="207">
        <f t="shared" si="17"/>
        <v>0</v>
      </c>
      <c r="AG54" s="207">
        <f t="shared" si="17"/>
        <v>0</v>
      </c>
      <c r="AH54" s="207">
        <f t="shared" si="17"/>
        <v>0</v>
      </c>
      <c r="AI54" s="207">
        <f t="shared" si="17"/>
        <v>0</v>
      </c>
      <c r="AJ54" s="207">
        <f t="shared" si="17"/>
        <v>0</v>
      </c>
      <c r="AK54" s="207">
        <f t="shared" si="17"/>
        <v>0</v>
      </c>
      <c r="AL54" s="207">
        <f t="shared" si="17"/>
        <v>0</v>
      </c>
      <c r="AM54" s="207">
        <f t="shared" si="17"/>
        <v>0</v>
      </c>
      <c r="AN54" s="207">
        <f t="shared" si="17"/>
        <v>0</v>
      </c>
      <c r="AO54" s="207">
        <f t="shared" si="17"/>
        <v>0</v>
      </c>
      <c r="AP54" s="207">
        <f t="shared" si="17"/>
        <v>0</v>
      </c>
      <c r="AQ54" s="207">
        <f t="shared" si="17"/>
        <v>0</v>
      </c>
      <c r="AR54" s="207">
        <f t="shared" si="17"/>
        <v>0</v>
      </c>
      <c r="AS54" s="387">
        <f t="shared" si="2"/>
        <v>0</v>
      </c>
    </row>
    <row r="55" spans="2:45" hidden="1" outlineLevel="2">
      <c r="B55" s="377">
        <v>9</v>
      </c>
      <c r="D55" s="338">
        <v>0</v>
      </c>
      <c r="E55" s="207">
        <f t="shared" si="14"/>
        <v>0</v>
      </c>
      <c r="F55" s="207">
        <f t="shared" si="17"/>
        <v>0</v>
      </c>
      <c r="G55" s="207">
        <f t="shared" si="17"/>
        <v>0</v>
      </c>
      <c r="H55" s="207">
        <f t="shared" si="17"/>
        <v>0</v>
      </c>
      <c r="I55" s="207">
        <f t="shared" si="17"/>
        <v>0</v>
      </c>
      <c r="J55" s="207">
        <f t="shared" si="17"/>
        <v>0</v>
      </c>
      <c r="K55" s="207">
        <f t="shared" si="17"/>
        <v>0</v>
      </c>
      <c r="L55" s="207">
        <f t="shared" si="17"/>
        <v>0</v>
      </c>
      <c r="M55" s="207">
        <f t="shared" si="17"/>
        <v>0</v>
      </c>
      <c r="N55" s="207">
        <f t="shared" si="17"/>
        <v>0</v>
      </c>
      <c r="O55" s="207">
        <f t="shared" si="17"/>
        <v>0</v>
      </c>
      <c r="P55" s="207">
        <f t="shared" si="17"/>
        <v>0</v>
      </c>
      <c r="Q55" s="207">
        <f t="shared" si="17"/>
        <v>0</v>
      </c>
      <c r="R55" s="207">
        <f t="shared" si="17"/>
        <v>0</v>
      </c>
      <c r="S55" s="207">
        <f t="shared" si="17"/>
        <v>0</v>
      </c>
      <c r="T55" s="207">
        <f t="shared" si="17"/>
        <v>0</v>
      </c>
      <c r="U55" s="207">
        <f t="shared" si="17"/>
        <v>0</v>
      </c>
      <c r="V55" s="207">
        <f t="shared" si="17"/>
        <v>0</v>
      </c>
      <c r="W55" s="207">
        <f t="shared" si="17"/>
        <v>0</v>
      </c>
      <c r="X55" s="207">
        <f t="shared" si="17"/>
        <v>0</v>
      </c>
      <c r="Y55" s="207">
        <f t="shared" si="17"/>
        <v>0</v>
      </c>
      <c r="Z55" s="207">
        <f t="shared" si="17"/>
        <v>0</v>
      </c>
      <c r="AA55" s="207">
        <f t="shared" si="17"/>
        <v>0</v>
      </c>
      <c r="AB55" s="207">
        <f t="shared" si="17"/>
        <v>0</v>
      </c>
      <c r="AC55" s="207">
        <f t="shared" si="17"/>
        <v>0</v>
      </c>
      <c r="AD55" s="207">
        <f t="shared" si="17"/>
        <v>0</v>
      </c>
      <c r="AE55" s="207">
        <f t="shared" si="17"/>
        <v>0</v>
      </c>
      <c r="AF55" s="207">
        <f t="shared" si="17"/>
        <v>0</v>
      </c>
      <c r="AG55" s="207">
        <f t="shared" si="17"/>
        <v>0</v>
      </c>
      <c r="AH55" s="207">
        <f t="shared" si="17"/>
        <v>0</v>
      </c>
      <c r="AI55" s="207">
        <f t="shared" si="17"/>
        <v>0</v>
      </c>
      <c r="AJ55" s="207">
        <f t="shared" si="17"/>
        <v>0</v>
      </c>
      <c r="AK55" s="207">
        <f t="shared" si="17"/>
        <v>0</v>
      </c>
      <c r="AL55" s="207">
        <f t="shared" si="17"/>
        <v>0</v>
      </c>
      <c r="AM55" s="207">
        <f t="shared" si="17"/>
        <v>0</v>
      </c>
      <c r="AN55" s="207">
        <f t="shared" si="17"/>
        <v>0</v>
      </c>
      <c r="AO55" s="207">
        <f t="shared" si="17"/>
        <v>0</v>
      </c>
      <c r="AP55" s="207">
        <f t="shared" si="17"/>
        <v>0</v>
      </c>
      <c r="AQ55" s="207">
        <f t="shared" si="17"/>
        <v>0</v>
      </c>
      <c r="AR55" s="207">
        <f t="shared" si="17"/>
        <v>0</v>
      </c>
      <c r="AS55" s="387">
        <f t="shared" si="2"/>
        <v>0</v>
      </c>
    </row>
    <row r="56" spans="2:45" hidden="1" outlineLevel="2">
      <c r="B56" s="377">
        <v>10</v>
      </c>
      <c r="D56" s="338">
        <v>0</v>
      </c>
      <c r="E56" s="207">
        <f t="shared" si="14"/>
        <v>0</v>
      </c>
      <c r="F56" s="207">
        <f t="shared" si="17"/>
        <v>0</v>
      </c>
      <c r="G56" s="207">
        <f t="shared" si="17"/>
        <v>0</v>
      </c>
      <c r="H56" s="207">
        <f t="shared" si="17"/>
        <v>0</v>
      </c>
      <c r="I56" s="207">
        <f t="shared" si="17"/>
        <v>0</v>
      </c>
      <c r="J56" s="207">
        <f t="shared" si="17"/>
        <v>0</v>
      </c>
      <c r="K56" s="207">
        <f t="shared" si="17"/>
        <v>0</v>
      </c>
      <c r="L56" s="207">
        <f t="shared" si="17"/>
        <v>0</v>
      </c>
      <c r="M56" s="207">
        <f t="shared" si="17"/>
        <v>0</v>
      </c>
      <c r="N56" s="207">
        <f t="shared" si="17"/>
        <v>0</v>
      </c>
      <c r="O56" s="207">
        <f t="shared" si="17"/>
        <v>0</v>
      </c>
      <c r="P56" s="207">
        <f t="shared" si="17"/>
        <v>0</v>
      </c>
      <c r="Q56" s="207">
        <f t="shared" si="17"/>
        <v>0</v>
      </c>
      <c r="R56" s="207">
        <f t="shared" si="17"/>
        <v>0</v>
      </c>
      <c r="S56" s="207">
        <f t="shared" si="17"/>
        <v>0</v>
      </c>
      <c r="T56" s="207">
        <f t="shared" si="17"/>
        <v>0</v>
      </c>
      <c r="U56" s="207">
        <f t="shared" si="17"/>
        <v>0</v>
      </c>
      <c r="V56" s="207">
        <f t="shared" si="17"/>
        <v>0</v>
      </c>
      <c r="W56" s="207">
        <f t="shared" si="17"/>
        <v>0</v>
      </c>
      <c r="X56" s="207">
        <f t="shared" si="17"/>
        <v>0</v>
      </c>
      <c r="Y56" s="207">
        <f t="shared" si="17"/>
        <v>0</v>
      </c>
      <c r="Z56" s="207">
        <f t="shared" si="17"/>
        <v>0</v>
      </c>
      <c r="AA56" s="207">
        <f t="shared" si="17"/>
        <v>0</v>
      </c>
      <c r="AB56" s="207">
        <f t="shared" si="17"/>
        <v>0</v>
      </c>
      <c r="AC56" s="207">
        <f t="shared" si="17"/>
        <v>0</v>
      </c>
      <c r="AD56" s="207">
        <f t="shared" si="17"/>
        <v>0</v>
      </c>
      <c r="AE56" s="207">
        <f t="shared" si="17"/>
        <v>0</v>
      </c>
      <c r="AF56" s="207">
        <f t="shared" si="17"/>
        <v>0</v>
      </c>
      <c r="AG56" s="207">
        <f t="shared" si="17"/>
        <v>0</v>
      </c>
      <c r="AH56" s="207">
        <f t="shared" si="17"/>
        <v>0</v>
      </c>
      <c r="AI56" s="207">
        <f t="shared" si="17"/>
        <v>0</v>
      </c>
      <c r="AJ56" s="207">
        <f t="shared" si="17"/>
        <v>0</v>
      </c>
      <c r="AK56" s="207">
        <f t="shared" si="17"/>
        <v>0</v>
      </c>
      <c r="AL56" s="207">
        <f t="shared" si="17"/>
        <v>0</v>
      </c>
      <c r="AM56" s="207">
        <f t="shared" si="17"/>
        <v>0</v>
      </c>
      <c r="AN56" s="207">
        <f t="shared" si="17"/>
        <v>0</v>
      </c>
      <c r="AO56" s="207">
        <f t="shared" si="17"/>
        <v>0</v>
      </c>
      <c r="AP56" s="207">
        <f t="shared" si="17"/>
        <v>0</v>
      </c>
      <c r="AQ56" s="207">
        <f t="shared" si="17"/>
        <v>0</v>
      </c>
      <c r="AR56" s="207">
        <f t="shared" si="17"/>
        <v>0</v>
      </c>
      <c r="AS56" s="387">
        <f t="shared" si="2"/>
        <v>0</v>
      </c>
    </row>
    <row r="57" spans="2:45" hidden="1" outlineLevel="2">
      <c r="B57" s="377">
        <v>11</v>
      </c>
      <c r="D57" s="338">
        <v>0</v>
      </c>
      <c r="E57" s="207">
        <f t="shared" si="14"/>
        <v>0</v>
      </c>
      <c r="F57" s="207">
        <f t="shared" si="17"/>
        <v>0</v>
      </c>
      <c r="G57" s="207">
        <f t="shared" si="17"/>
        <v>0</v>
      </c>
      <c r="H57" s="207">
        <f t="shared" si="17"/>
        <v>0</v>
      </c>
      <c r="I57" s="207">
        <f t="shared" si="17"/>
        <v>0</v>
      </c>
      <c r="J57" s="207">
        <f t="shared" si="17"/>
        <v>0</v>
      </c>
      <c r="K57" s="207">
        <f t="shared" si="17"/>
        <v>0</v>
      </c>
      <c r="L57" s="207">
        <f t="shared" si="17"/>
        <v>0</v>
      </c>
      <c r="M57" s="207">
        <f t="shared" si="17"/>
        <v>0</v>
      </c>
      <c r="N57" s="207">
        <f t="shared" si="17"/>
        <v>0</v>
      </c>
      <c r="O57" s="207">
        <f t="shared" si="17"/>
        <v>0</v>
      </c>
      <c r="P57" s="207">
        <f t="shared" si="17"/>
        <v>0</v>
      </c>
      <c r="Q57" s="207">
        <f t="shared" si="17"/>
        <v>0</v>
      </c>
      <c r="R57" s="207">
        <f t="shared" si="17"/>
        <v>0</v>
      </c>
      <c r="S57" s="207">
        <f t="shared" si="17"/>
        <v>0</v>
      </c>
      <c r="T57" s="207">
        <f t="shared" si="17"/>
        <v>0</v>
      </c>
      <c r="U57" s="207">
        <f t="shared" si="17"/>
        <v>0</v>
      </c>
      <c r="V57" s="207">
        <f t="shared" si="17"/>
        <v>0</v>
      </c>
      <c r="W57" s="207">
        <f t="shared" si="17"/>
        <v>0</v>
      </c>
      <c r="X57" s="207">
        <f t="shared" si="17"/>
        <v>0</v>
      </c>
      <c r="Y57" s="207">
        <f t="shared" si="17"/>
        <v>0</v>
      </c>
      <c r="Z57" s="207">
        <f t="shared" si="17"/>
        <v>0</v>
      </c>
      <c r="AA57" s="207">
        <f t="shared" si="17"/>
        <v>0</v>
      </c>
      <c r="AB57" s="207">
        <f t="shared" si="17"/>
        <v>0</v>
      </c>
      <c r="AC57" s="207">
        <f t="shared" si="17"/>
        <v>0</v>
      </c>
      <c r="AD57" s="207">
        <f t="shared" si="17"/>
        <v>0</v>
      </c>
      <c r="AE57" s="207">
        <f t="shared" si="17"/>
        <v>0</v>
      </c>
      <c r="AF57" s="207">
        <f t="shared" si="17"/>
        <v>0</v>
      </c>
      <c r="AG57" s="207">
        <f t="shared" si="17"/>
        <v>0</v>
      </c>
      <c r="AH57" s="207">
        <f t="shared" si="17"/>
        <v>0</v>
      </c>
      <c r="AI57" s="207">
        <f t="shared" si="17"/>
        <v>0</v>
      </c>
      <c r="AJ57" s="207">
        <f t="shared" si="17"/>
        <v>0</v>
      </c>
      <c r="AK57" s="207">
        <f t="shared" si="17"/>
        <v>0</v>
      </c>
      <c r="AL57" s="207">
        <f t="shared" si="17"/>
        <v>0</v>
      </c>
      <c r="AM57" s="207">
        <f t="shared" si="17"/>
        <v>0</v>
      </c>
      <c r="AN57" s="207">
        <f t="shared" si="17"/>
        <v>0</v>
      </c>
      <c r="AO57" s="207">
        <f t="shared" si="17"/>
        <v>0</v>
      </c>
      <c r="AP57" s="207">
        <f t="shared" si="17"/>
        <v>0</v>
      </c>
      <c r="AQ57" s="207">
        <f t="shared" si="17"/>
        <v>0</v>
      </c>
      <c r="AR57" s="207">
        <f t="shared" si="17"/>
        <v>0</v>
      </c>
      <c r="AS57" s="387">
        <f t="shared" si="2"/>
        <v>0</v>
      </c>
    </row>
    <row r="58" spans="2:45" hidden="1" outlineLevel="2">
      <c r="B58" s="377">
        <v>12</v>
      </c>
      <c r="D58" s="338">
        <v>0</v>
      </c>
      <c r="E58" s="207">
        <f t="shared" si="14"/>
        <v>0</v>
      </c>
      <c r="F58" s="207">
        <f t="shared" si="17"/>
        <v>0</v>
      </c>
      <c r="G58" s="207">
        <f t="shared" si="17"/>
        <v>0</v>
      </c>
      <c r="H58" s="207">
        <f t="shared" si="17"/>
        <v>0</v>
      </c>
      <c r="I58" s="207">
        <f t="shared" si="17"/>
        <v>0</v>
      </c>
      <c r="J58" s="207">
        <f t="shared" si="17"/>
        <v>0</v>
      </c>
      <c r="K58" s="207">
        <f t="shared" si="17"/>
        <v>0</v>
      </c>
      <c r="L58" s="207">
        <f t="shared" si="17"/>
        <v>0</v>
      </c>
      <c r="M58" s="207">
        <f t="shared" si="17"/>
        <v>0</v>
      </c>
      <c r="N58" s="207">
        <f t="shared" si="17"/>
        <v>0</v>
      </c>
      <c r="O58" s="207">
        <f t="shared" si="17"/>
        <v>0</v>
      </c>
      <c r="P58" s="207">
        <f t="shared" si="17"/>
        <v>0</v>
      </c>
      <c r="Q58" s="207">
        <f t="shared" si="17"/>
        <v>0</v>
      </c>
      <c r="R58" s="207">
        <f t="shared" si="17"/>
        <v>0</v>
      </c>
      <c r="S58" s="207">
        <f t="shared" si="17"/>
        <v>0</v>
      </c>
      <c r="T58" s="207">
        <f t="shared" si="17"/>
        <v>0</v>
      </c>
      <c r="U58" s="207">
        <f t="shared" si="17"/>
        <v>0</v>
      </c>
      <c r="V58" s="207">
        <f t="shared" si="17"/>
        <v>0</v>
      </c>
      <c r="W58" s="207">
        <f t="shared" si="17"/>
        <v>0</v>
      </c>
      <c r="X58" s="207">
        <f t="shared" si="17"/>
        <v>0</v>
      </c>
      <c r="Y58" s="207">
        <f t="shared" si="17"/>
        <v>0</v>
      </c>
      <c r="Z58" s="207">
        <f t="shared" si="17"/>
        <v>0</v>
      </c>
      <c r="AA58" s="207">
        <f t="shared" si="17"/>
        <v>0</v>
      </c>
      <c r="AB58" s="207">
        <f t="shared" si="17"/>
        <v>0</v>
      </c>
      <c r="AC58" s="207">
        <f t="shared" si="17"/>
        <v>0</v>
      </c>
      <c r="AD58" s="207">
        <f t="shared" si="17"/>
        <v>0</v>
      </c>
      <c r="AE58" s="207">
        <f t="shared" si="17"/>
        <v>0</v>
      </c>
      <c r="AF58" s="207">
        <f t="shared" si="17"/>
        <v>0</v>
      </c>
      <c r="AG58" s="207">
        <f t="shared" si="17"/>
        <v>0</v>
      </c>
      <c r="AH58" s="207">
        <f t="shared" si="17"/>
        <v>0</v>
      </c>
      <c r="AI58" s="207">
        <f t="shared" si="17"/>
        <v>0</v>
      </c>
      <c r="AJ58" s="207">
        <f t="shared" si="17"/>
        <v>0</v>
      </c>
      <c r="AK58" s="207">
        <f t="shared" si="17"/>
        <v>0</v>
      </c>
      <c r="AL58" s="207">
        <f t="shared" si="17"/>
        <v>0</v>
      </c>
      <c r="AM58" s="207">
        <f t="shared" si="17"/>
        <v>0</v>
      </c>
      <c r="AN58" s="207">
        <f t="shared" si="17"/>
        <v>0</v>
      </c>
      <c r="AO58" s="207">
        <f t="shared" si="17"/>
        <v>0</v>
      </c>
      <c r="AP58" s="207">
        <f t="shared" si="17"/>
        <v>0</v>
      </c>
      <c r="AQ58" s="207">
        <f t="shared" si="17"/>
        <v>0</v>
      </c>
      <c r="AR58" s="207">
        <f t="shared" si="17"/>
        <v>0</v>
      </c>
      <c r="AS58" s="387">
        <f t="shared" si="2"/>
        <v>0</v>
      </c>
    </row>
    <row r="59" spans="2:45" hidden="1" outlineLevel="2">
      <c r="B59" s="377">
        <v>13</v>
      </c>
      <c r="D59" s="338">
        <v>0</v>
      </c>
      <c r="E59" s="207">
        <f t="shared" si="14"/>
        <v>0</v>
      </c>
      <c r="F59" s="207">
        <f t="shared" si="17"/>
        <v>0</v>
      </c>
      <c r="G59" s="207">
        <f t="shared" si="17"/>
        <v>0</v>
      </c>
      <c r="H59" s="207">
        <f t="shared" si="17"/>
        <v>0</v>
      </c>
      <c r="I59" s="207">
        <f t="shared" si="17"/>
        <v>0</v>
      </c>
      <c r="J59" s="207">
        <f t="shared" si="17"/>
        <v>0</v>
      </c>
      <c r="K59" s="207">
        <f t="shared" si="17"/>
        <v>0</v>
      </c>
      <c r="L59" s="207">
        <f t="shared" si="17"/>
        <v>0</v>
      </c>
      <c r="M59" s="207">
        <f t="shared" si="17"/>
        <v>0</v>
      </c>
      <c r="N59" s="207">
        <f t="shared" si="17"/>
        <v>0</v>
      </c>
      <c r="O59" s="207">
        <f t="shared" si="17"/>
        <v>0</v>
      </c>
      <c r="P59" s="207">
        <f t="shared" si="17"/>
        <v>0</v>
      </c>
      <c r="Q59" s="207">
        <f t="shared" si="17"/>
        <v>0</v>
      </c>
      <c r="R59" s="207">
        <f t="shared" si="17"/>
        <v>0</v>
      </c>
      <c r="S59" s="207">
        <f t="shared" si="17"/>
        <v>0</v>
      </c>
      <c r="T59" s="207">
        <f t="shared" si="17"/>
        <v>0</v>
      </c>
      <c r="U59" s="207">
        <f t="shared" si="17"/>
        <v>0</v>
      </c>
      <c r="V59" s="207">
        <f t="shared" si="17"/>
        <v>0</v>
      </c>
      <c r="W59" s="207">
        <f t="shared" si="17"/>
        <v>0</v>
      </c>
      <c r="X59" s="207">
        <f t="shared" si="17"/>
        <v>0</v>
      </c>
      <c r="Y59" s="207">
        <f t="shared" si="17"/>
        <v>0</v>
      </c>
      <c r="Z59" s="207">
        <f t="shared" si="17"/>
        <v>0</v>
      </c>
      <c r="AA59" s="207">
        <f t="shared" si="17"/>
        <v>0</v>
      </c>
      <c r="AB59" s="207">
        <f t="shared" si="17"/>
        <v>0</v>
      </c>
      <c r="AC59" s="207">
        <f t="shared" si="17"/>
        <v>0</v>
      </c>
      <c r="AD59" s="207">
        <f t="shared" si="17"/>
        <v>0</v>
      </c>
      <c r="AE59" s="207">
        <f t="shared" si="17"/>
        <v>0</v>
      </c>
      <c r="AF59" s="207">
        <f t="shared" si="17"/>
        <v>0</v>
      </c>
      <c r="AG59" s="207">
        <f t="shared" si="17"/>
        <v>0</v>
      </c>
      <c r="AH59" s="207">
        <f t="shared" si="17"/>
        <v>0</v>
      </c>
      <c r="AI59" s="207">
        <f t="shared" si="17"/>
        <v>0</v>
      </c>
      <c r="AJ59" s="207">
        <f t="shared" si="17"/>
        <v>0</v>
      </c>
      <c r="AK59" s="207">
        <f t="shared" si="17"/>
        <v>0</v>
      </c>
      <c r="AL59" s="207">
        <f t="shared" si="17"/>
        <v>0</v>
      </c>
      <c r="AM59" s="207">
        <f t="shared" si="17"/>
        <v>0</v>
      </c>
      <c r="AN59" s="207">
        <f t="shared" si="17"/>
        <v>0</v>
      </c>
      <c r="AO59" s="207">
        <f t="shared" si="17"/>
        <v>0</v>
      </c>
      <c r="AP59" s="207">
        <f t="shared" si="17"/>
        <v>0</v>
      </c>
      <c r="AQ59" s="207">
        <f t="shared" si="17"/>
        <v>0</v>
      </c>
      <c r="AR59" s="207">
        <f t="shared" si="17"/>
        <v>0</v>
      </c>
      <c r="AS59" s="387">
        <f t="shared" si="2"/>
        <v>0</v>
      </c>
    </row>
    <row r="60" spans="2:45" hidden="1" outlineLevel="2">
      <c r="B60" s="377">
        <v>14</v>
      </c>
      <c r="D60" s="338">
        <v>0</v>
      </c>
      <c r="E60" s="207">
        <f t="shared" si="14"/>
        <v>0</v>
      </c>
      <c r="F60" s="207">
        <f t="shared" si="17"/>
        <v>0</v>
      </c>
      <c r="G60" s="207">
        <f t="shared" si="17"/>
        <v>0</v>
      </c>
      <c r="H60" s="207">
        <f t="shared" si="17"/>
        <v>0</v>
      </c>
      <c r="I60" s="207">
        <f t="shared" si="17"/>
        <v>0</v>
      </c>
      <c r="J60" s="207">
        <f t="shared" si="17"/>
        <v>0</v>
      </c>
      <c r="K60" s="207">
        <f t="shared" si="17"/>
        <v>0</v>
      </c>
      <c r="L60" s="207">
        <f t="shared" si="17"/>
        <v>0</v>
      </c>
      <c r="M60" s="207">
        <f t="shared" si="17"/>
        <v>0</v>
      </c>
      <c r="N60" s="207">
        <f t="shared" si="17"/>
        <v>0</v>
      </c>
      <c r="O60" s="207">
        <f t="shared" si="17"/>
        <v>0</v>
      </c>
      <c r="P60" s="207">
        <f t="shared" si="17"/>
        <v>0</v>
      </c>
      <c r="Q60" s="207">
        <f t="shared" si="17"/>
        <v>0</v>
      </c>
      <c r="R60" s="207">
        <f t="shared" si="17"/>
        <v>0</v>
      </c>
      <c r="S60" s="207">
        <f t="shared" si="17"/>
        <v>0</v>
      </c>
      <c r="T60" s="207">
        <f t="shared" si="17"/>
        <v>0</v>
      </c>
      <c r="U60" s="207">
        <f t="shared" si="17"/>
        <v>0</v>
      </c>
      <c r="V60" s="207">
        <f t="shared" si="17"/>
        <v>0</v>
      </c>
      <c r="W60" s="207">
        <f t="shared" si="17"/>
        <v>0</v>
      </c>
      <c r="X60" s="207">
        <f t="shared" ref="F60:AR66" si="18">IF(AND(X$2=$B60,$B60=$C$3),$D60,IF(AND(X$2&gt;$B60,X$2&lt;=$D$46+$B60),SLN($D60,0,IF($C$3-$B60&gt;=$D$46,$D$46,$C$3-$B60)),0))</f>
        <v>0</v>
      </c>
      <c r="Y60" s="207">
        <f t="shared" si="18"/>
        <v>0</v>
      </c>
      <c r="Z60" s="207">
        <f t="shared" si="18"/>
        <v>0</v>
      </c>
      <c r="AA60" s="207">
        <f t="shared" si="18"/>
        <v>0</v>
      </c>
      <c r="AB60" s="207">
        <f t="shared" si="18"/>
        <v>0</v>
      </c>
      <c r="AC60" s="207">
        <f t="shared" si="18"/>
        <v>0</v>
      </c>
      <c r="AD60" s="207">
        <f t="shared" si="18"/>
        <v>0</v>
      </c>
      <c r="AE60" s="207">
        <f t="shared" si="18"/>
        <v>0</v>
      </c>
      <c r="AF60" s="207">
        <f t="shared" si="18"/>
        <v>0</v>
      </c>
      <c r="AG60" s="207">
        <f t="shared" si="18"/>
        <v>0</v>
      </c>
      <c r="AH60" s="207">
        <f t="shared" si="18"/>
        <v>0</v>
      </c>
      <c r="AI60" s="207">
        <f t="shared" si="18"/>
        <v>0</v>
      </c>
      <c r="AJ60" s="207">
        <f t="shared" si="18"/>
        <v>0</v>
      </c>
      <c r="AK60" s="207">
        <f t="shared" si="18"/>
        <v>0</v>
      </c>
      <c r="AL60" s="207">
        <f t="shared" si="18"/>
        <v>0</v>
      </c>
      <c r="AM60" s="207">
        <f t="shared" si="18"/>
        <v>0</v>
      </c>
      <c r="AN60" s="207">
        <f t="shared" si="18"/>
        <v>0</v>
      </c>
      <c r="AO60" s="207">
        <f t="shared" si="18"/>
        <v>0</v>
      </c>
      <c r="AP60" s="207">
        <f t="shared" si="18"/>
        <v>0</v>
      </c>
      <c r="AQ60" s="207">
        <f t="shared" si="18"/>
        <v>0</v>
      </c>
      <c r="AR60" s="207">
        <f t="shared" si="18"/>
        <v>0</v>
      </c>
      <c r="AS60" s="387">
        <f t="shared" si="2"/>
        <v>0</v>
      </c>
    </row>
    <row r="61" spans="2:45" hidden="1" outlineLevel="2">
      <c r="B61" s="377">
        <v>15</v>
      </c>
      <c r="D61" s="338">
        <v>0</v>
      </c>
      <c r="E61" s="207">
        <f t="shared" si="14"/>
        <v>0</v>
      </c>
      <c r="F61" s="207">
        <f t="shared" si="18"/>
        <v>0</v>
      </c>
      <c r="G61" s="207">
        <f t="shared" si="18"/>
        <v>0</v>
      </c>
      <c r="H61" s="207">
        <f t="shared" si="18"/>
        <v>0</v>
      </c>
      <c r="I61" s="207">
        <f t="shared" si="18"/>
        <v>0</v>
      </c>
      <c r="J61" s="207">
        <f t="shared" si="18"/>
        <v>0</v>
      </c>
      <c r="K61" s="207">
        <f t="shared" si="18"/>
        <v>0</v>
      </c>
      <c r="L61" s="207">
        <f t="shared" si="18"/>
        <v>0</v>
      </c>
      <c r="M61" s="207">
        <f t="shared" si="18"/>
        <v>0</v>
      </c>
      <c r="N61" s="207">
        <f t="shared" si="18"/>
        <v>0</v>
      </c>
      <c r="O61" s="207">
        <f t="shared" si="18"/>
        <v>0</v>
      </c>
      <c r="P61" s="207">
        <f t="shared" si="18"/>
        <v>0</v>
      </c>
      <c r="Q61" s="207">
        <f t="shared" si="18"/>
        <v>0</v>
      </c>
      <c r="R61" s="207">
        <f t="shared" si="18"/>
        <v>0</v>
      </c>
      <c r="S61" s="207">
        <f t="shared" si="18"/>
        <v>0</v>
      </c>
      <c r="T61" s="207">
        <f t="shared" si="18"/>
        <v>0</v>
      </c>
      <c r="U61" s="207">
        <f t="shared" si="18"/>
        <v>0</v>
      </c>
      <c r="V61" s="207">
        <f t="shared" si="18"/>
        <v>0</v>
      </c>
      <c r="W61" s="207">
        <f t="shared" si="18"/>
        <v>0</v>
      </c>
      <c r="X61" s="207">
        <f t="shared" si="18"/>
        <v>0</v>
      </c>
      <c r="Y61" s="207">
        <f t="shared" si="18"/>
        <v>0</v>
      </c>
      <c r="Z61" s="207">
        <f t="shared" si="18"/>
        <v>0</v>
      </c>
      <c r="AA61" s="207">
        <f t="shared" si="18"/>
        <v>0</v>
      </c>
      <c r="AB61" s="207">
        <f t="shared" si="18"/>
        <v>0</v>
      </c>
      <c r="AC61" s="207">
        <f t="shared" si="18"/>
        <v>0</v>
      </c>
      <c r="AD61" s="207">
        <f t="shared" si="18"/>
        <v>0</v>
      </c>
      <c r="AE61" s="207">
        <f t="shared" si="18"/>
        <v>0</v>
      </c>
      <c r="AF61" s="207">
        <f t="shared" si="18"/>
        <v>0</v>
      </c>
      <c r="AG61" s="207">
        <f t="shared" si="18"/>
        <v>0</v>
      </c>
      <c r="AH61" s="207">
        <f t="shared" si="18"/>
        <v>0</v>
      </c>
      <c r="AI61" s="207">
        <f t="shared" si="18"/>
        <v>0</v>
      </c>
      <c r="AJ61" s="207">
        <f t="shared" si="18"/>
        <v>0</v>
      </c>
      <c r="AK61" s="207">
        <f t="shared" si="18"/>
        <v>0</v>
      </c>
      <c r="AL61" s="207">
        <f t="shared" si="18"/>
        <v>0</v>
      </c>
      <c r="AM61" s="207">
        <f t="shared" si="18"/>
        <v>0</v>
      </c>
      <c r="AN61" s="207">
        <f t="shared" si="18"/>
        <v>0</v>
      </c>
      <c r="AO61" s="207">
        <f t="shared" si="18"/>
        <v>0</v>
      </c>
      <c r="AP61" s="207">
        <f t="shared" si="18"/>
        <v>0</v>
      </c>
      <c r="AQ61" s="207">
        <f t="shared" si="18"/>
        <v>0</v>
      </c>
      <c r="AR61" s="207">
        <f t="shared" si="18"/>
        <v>0</v>
      </c>
      <c r="AS61" s="387">
        <f t="shared" si="2"/>
        <v>0</v>
      </c>
    </row>
    <row r="62" spans="2:45" hidden="1" outlineLevel="2">
      <c r="B62" s="377">
        <v>16</v>
      </c>
      <c r="D62" s="338">
        <v>0</v>
      </c>
      <c r="E62" s="207">
        <f t="shared" si="14"/>
        <v>0</v>
      </c>
      <c r="F62" s="207">
        <f t="shared" si="18"/>
        <v>0</v>
      </c>
      <c r="G62" s="207">
        <f t="shared" si="18"/>
        <v>0</v>
      </c>
      <c r="H62" s="207">
        <f t="shared" si="18"/>
        <v>0</v>
      </c>
      <c r="I62" s="207">
        <f t="shared" si="18"/>
        <v>0</v>
      </c>
      <c r="J62" s="207">
        <f t="shared" si="18"/>
        <v>0</v>
      </c>
      <c r="K62" s="207">
        <f t="shared" si="18"/>
        <v>0</v>
      </c>
      <c r="L62" s="207">
        <f t="shared" si="18"/>
        <v>0</v>
      </c>
      <c r="M62" s="207">
        <f t="shared" si="18"/>
        <v>0</v>
      </c>
      <c r="N62" s="207">
        <f t="shared" si="18"/>
        <v>0</v>
      </c>
      <c r="O62" s="207">
        <f t="shared" si="18"/>
        <v>0</v>
      </c>
      <c r="P62" s="207">
        <f t="shared" si="18"/>
        <v>0</v>
      </c>
      <c r="Q62" s="207">
        <f t="shared" si="18"/>
        <v>0</v>
      </c>
      <c r="R62" s="207">
        <f t="shared" si="18"/>
        <v>0</v>
      </c>
      <c r="S62" s="207">
        <f t="shared" si="18"/>
        <v>0</v>
      </c>
      <c r="T62" s="207">
        <f t="shared" si="18"/>
        <v>0</v>
      </c>
      <c r="U62" s="207">
        <f t="shared" si="18"/>
        <v>0</v>
      </c>
      <c r="V62" s="207">
        <f t="shared" si="18"/>
        <v>0</v>
      </c>
      <c r="W62" s="207">
        <f t="shared" si="18"/>
        <v>0</v>
      </c>
      <c r="X62" s="207">
        <f t="shared" si="18"/>
        <v>0</v>
      </c>
      <c r="Y62" s="207">
        <f t="shared" si="18"/>
        <v>0</v>
      </c>
      <c r="Z62" s="207">
        <f t="shared" si="18"/>
        <v>0</v>
      </c>
      <c r="AA62" s="207">
        <f t="shared" si="18"/>
        <v>0</v>
      </c>
      <c r="AB62" s="207">
        <f t="shared" si="18"/>
        <v>0</v>
      </c>
      <c r="AC62" s="207">
        <f t="shared" si="18"/>
        <v>0</v>
      </c>
      <c r="AD62" s="207">
        <f t="shared" si="18"/>
        <v>0</v>
      </c>
      <c r="AE62" s="207">
        <f t="shared" si="18"/>
        <v>0</v>
      </c>
      <c r="AF62" s="207">
        <f t="shared" si="18"/>
        <v>0</v>
      </c>
      <c r="AG62" s="207">
        <f t="shared" si="18"/>
        <v>0</v>
      </c>
      <c r="AH62" s="207">
        <f t="shared" si="18"/>
        <v>0</v>
      </c>
      <c r="AI62" s="207">
        <f t="shared" si="18"/>
        <v>0</v>
      </c>
      <c r="AJ62" s="207">
        <f t="shared" si="18"/>
        <v>0</v>
      </c>
      <c r="AK62" s="207">
        <f t="shared" si="18"/>
        <v>0</v>
      </c>
      <c r="AL62" s="207">
        <f t="shared" si="18"/>
        <v>0</v>
      </c>
      <c r="AM62" s="207">
        <f t="shared" si="18"/>
        <v>0</v>
      </c>
      <c r="AN62" s="207">
        <f t="shared" si="18"/>
        <v>0</v>
      </c>
      <c r="AO62" s="207">
        <f t="shared" si="18"/>
        <v>0</v>
      </c>
      <c r="AP62" s="207">
        <f t="shared" si="18"/>
        <v>0</v>
      </c>
      <c r="AQ62" s="207">
        <f t="shared" si="18"/>
        <v>0</v>
      </c>
      <c r="AR62" s="207">
        <f t="shared" si="18"/>
        <v>0</v>
      </c>
      <c r="AS62" s="387">
        <f t="shared" si="2"/>
        <v>0</v>
      </c>
    </row>
    <row r="63" spans="2:45" hidden="1" outlineLevel="2">
      <c r="B63" s="377">
        <v>17</v>
      </c>
      <c r="D63" s="338">
        <v>0</v>
      </c>
      <c r="E63" s="207">
        <f t="shared" si="14"/>
        <v>0</v>
      </c>
      <c r="F63" s="207">
        <f t="shared" si="18"/>
        <v>0</v>
      </c>
      <c r="G63" s="207">
        <f t="shared" si="18"/>
        <v>0</v>
      </c>
      <c r="H63" s="207">
        <f t="shared" si="18"/>
        <v>0</v>
      </c>
      <c r="I63" s="207">
        <f t="shared" si="18"/>
        <v>0</v>
      </c>
      <c r="J63" s="207">
        <f t="shared" si="18"/>
        <v>0</v>
      </c>
      <c r="K63" s="207">
        <f t="shared" si="18"/>
        <v>0</v>
      </c>
      <c r="L63" s="207">
        <f t="shared" si="18"/>
        <v>0</v>
      </c>
      <c r="M63" s="207">
        <f t="shared" si="18"/>
        <v>0</v>
      </c>
      <c r="N63" s="207">
        <f t="shared" si="18"/>
        <v>0</v>
      </c>
      <c r="O63" s="207">
        <f t="shared" si="18"/>
        <v>0</v>
      </c>
      <c r="P63" s="207">
        <f t="shared" si="18"/>
        <v>0</v>
      </c>
      <c r="Q63" s="207">
        <f t="shared" si="18"/>
        <v>0</v>
      </c>
      <c r="R63" s="207">
        <f t="shared" si="18"/>
        <v>0</v>
      </c>
      <c r="S63" s="207">
        <f t="shared" si="18"/>
        <v>0</v>
      </c>
      <c r="T63" s="207">
        <f t="shared" si="18"/>
        <v>0</v>
      </c>
      <c r="U63" s="207">
        <f t="shared" si="18"/>
        <v>0</v>
      </c>
      <c r="V63" s="207">
        <f t="shared" si="18"/>
        <v>0</v>
      </c>
      <c r="W63" s="207">
        <f t="shared" si="18"/>
        <v>0</v>
      </c>
      <c r="X63" s="207">
        <f t="shared" si="18"/>
        <v>0</v>
      </c>
      <c r="Y63" s="207">
        <f t="shared" si="18"/>
        <v>0</v>
      </c>
      <c r="Z63" s="207">
        <f t="shared" si="18"/>
        <v>0</v>
      </c>
      <c r="AA63" s="207">
        <f t="shared" si="18"/>
        <v>0</v>
      </c>
      <c r="AB63" s="207">
        <f t="shared" si="18"/>
        <v>0</v>
      </c>
      <c r="AC63" s="207">
        <f t="shared" si="18"/>
        <v>0</v>
      </c>
      <c r="AD63" s="207">
        <f t="shared" si="18"/>
        <v>0</v>
      </c>
      <c r="AE63" s="207">
        <f t="shared" si="18"/>
        <v>0</v>
      </c>
      <c r="AF63" s="207">
        <f t="shared" si="18"/>
        <v>0</v>
      </c>
      <c r="AG63" s="207">
        <f t="shared" si="18"/>
        <v>0</v>
      </c>
      <c r="AH63" s="207">
        <f t="shared" si="18"/>
        <v>0</v>
      </c>
      <c r="AI63" s="207">
        <f t="shared" si="18"/>
        <v>0</v>
      </c>
      <c r="AJ63" s="207">
        <f t="shared" si="18"/>
        <v>0</v>
      </c>
      <c r="AK63" s="207">
        <f t="shared" si="18"/>
        <v>0</v>
      </c>
      <c r="AL63" s="207">
        <f t="shared" si="18"/>
        <v>0</v>
      </c>
      <c r="AM63" s="207">
        <f t="shared" si="18"/>
        <v>0</v>
      </c>
      <c r="AN63" s="207">
        <f t="shared" si="18"/>
        <v>0</v>
      </c>
      <c r="AO63" s="207">
        <f t="shared" si="18"/>
        <v>0</v>
      </c>
      <c r="AP63" s="207">
        <f t="shared" si="18"/>
        <v>0</v>
      </c>
      <c r="AQ63" s="207">
        <f t="shared" si="18"/>
        <v>0</v>
      </c>
      <c r="AR63" s="207">
        <f t="shared" si="18"/>
        <v>0</v>
      </c>
      <c r="AS63" s="387">
        <f t="shared" si="2"/>
        <v>0</v>
      </c>
    </row>
    <row r="64" spans="2:45" hidden="1" outlineLevel="2">
      <c r="B64" s="377">
        <v>18</v>
      </c>
      <c r="D64" s="338">
        <v>0</v>
      </c>
      <c r="E64" s="207">
        <f t="shared" si="14"/>
        <v>0</v>
      </c>
      <c r="F64" s="207">
        <f t="shared" si="18"/>
        <v>0</v>
      </c>
      <c r="G64" s="207">
        <f t="shared" si="18"/>
        <v>0</v>
      </c>
      <c r="H64" s="207">
        <f t="shared" si="18"/>
        <v>0</v>
      </c>
      <c r="I64" s="207">
        <f t="shared" si="18"/>
        <v>0</v>
      </c>
      <c r="J64" s="207">
        <f t="shared" si="18"/>
        <v>0</v>
      </c>
      <c r="K64" s="207">
        <f t="shared" si="18"/>
        <v>0</v>
      </c>
      <c r="L64" s="207">
        <f t="shared" si="18"/>
        <v>0</v>
      </c>
      <c r="M64" s="207">
        <f t="shared" si="18"/>
        <v>0</v>
      </c>
      <c r="N64" s="207">
        <f t="shared" si="18"/>
        <v>0</v>
      </c>
      <c r="O64" s="207">
        <f t="shared" si="18"/>
        <v>0</v>
      </c>
      <c r="P64" s="207">
        <f t="shared" si="18"/>
        <v>0</v>
      </c>
      <c r="Q64" s="207">
        <f t="shared" si="18"/>
        <v>0</v>
      </c>
      <c r="R64" s="207">
        <f t="shared" si="18"/>
        <v>0</v>
      </c>
      <c r="S64" s="207">
        <f t="shared" si="18"/>
        <v>0</v>
      </c>
      <c r="T64" s="207">
        <f t="shared" si="18"/>
        <v>0</v>
      </c>
      <c r="U64" s="207">
        <f t="shared" si="18"/>
        <v>0</v>
      </c>
      <c r="V64" s="207">
        <f t="shared" si="18"/>
        <v>0</v>
      </c>
      <c r="W64" s="207">
        <f t="shared" si="18"/>
        <v>0</v>
      </c>
      <c r="X64" s="207">
        <f t="shared" si="18"/>
        <v>0</v>
      </c>
      <c r="Y64" s="207">
        <f t="shared" si="18"/>
        <v>0</v>
      </c>
      <c r="Z64" s="207">
        <f t="shared" si="18"/>
        <v>0</v>
      </c>
      <c r="AA64" s="207">
        <f t="shared" si="18"/>
        <v>0</v>
      </c>
      <c r="AB64" s="207">
        <f t="shared" si="18"/>
        <v>0</v>
      </c>
      <c r="AC64" s="207">
        <f t="shared" si="18"/>
        <v>0</v>
      </c>
      <c r="AD64" s="207">
        <f t="shared" si="18"/>
        <v>0</v>
      </c>
      <c r="AE64" s="207">
        <f t="shared" si="18"/>
        <v>0</v>
      </c>
      <c r="AF64" s="207">
        <f t="shared" si="18"/>
        <v>0</v>
      </c>
      <c r="AG64" s="207">
        <f t="shared" si="18"/>
        <v>0</v>
      </c>
      <c r="AH64" s="207">
        <f t="shared" si="18"/>
        <v>0</v>
      </c>
      <c r="AI64" s="207">
        <f t="shared" si="18"/>
        <v>0</v>
      </c>
      <c r="AJ64" s="207">
        <f t="shared" si="18"/>
        <v>0</v>
      </c>
      <c r="AK64" s="207">
        <f t="shared" si="18"/>
        <v>0</v>
      </c>
      <c r="AL64" s="207">
        <f t="shared" si="18"/>
        <v>0</v>
      </c>
      <c r="AM64" s="207">
        <f t="shared" si="18"/>
        <v>0</v>
      </c>
      <c r="AN64" s="207">
        <f t="shared" si="18"/>
        <v>0</v>
      </c>
      <c r="AO64" s="207">
        <f t="shared" si="18"/>
        <v>0</v>
      </c>
      <c r="AP64" s="207">
        <f t="shared" si="18"/>
        <v>0</v>
      </c>
      <c r="AQ64" s="207">
        <f t="shared" si="18"/>
        <v>0</v>
      </c>
      <c r="AR64" s="207">
        <f t="shared" si="18"/>
        <v>0</v>
      </c>
      <c r="AS64" s="387">
        <f t="shared" si="2"/>
        <v>0</v>
      </c>
    </row>
    <row r="65" spans="2:45" hidden="1" outlineLevel="2">
      <c r="B65" s="377">
        <v>19</v>
      </c>
      <c r="D65" s="338">
        <v>0</v>
      </c>
      <c r="E65" s="207">
        <f t="shared" si="14"/>
        <v>0</v>
      </c>
      <c r="F65" s="207">
        <f t="shared" si="18"/>
        <v>0</v>
      </c>
      <c r="G65" s="207">
        <f t="shared" si="18"/>
        <v>0</v>
      </c>
      <c r="H65" s="207">
        <f t="shared" si="18"/>
        <v>0</v>
      </c>
      <c r="I65" s="207">
        <f t="shared" si="18"/>
        <v>0</v>
      </c>
      <c r="J65" s="207">
        <f t="shared" si="18"/>
        <v>0</v>
      </c>
      <c r="K65" s="207">
        <f t="shared" si="18"/>
        <v>0</v>
      </c>
      <c r="L65" s="207">
        <f t="shared" si="18"/>
        <v>0</v>
      </c>
      <c r="M65" s="207">
        <f t="shared" si="18"/>
        <v>0</v>
      </c>
      <c r="N65" s="207">
        <f t="shared" si="18"/>
        <v>0</v>
      </c>
      <c r="O65" s="207">
        <f t="shared" si="18"/>
        <v>0</v>
      </c>
      <c r="P65" s="207">
        <f t="shared" si="18"/>
        <v>0</v>
      </c>
      <c r="Q65" s="207">
        <f t="shared" si="18"/>
        <v>0</v>
      </c>
      <c r="R65" s="207">
        <f t="shared" si="18"/>
        <v>0</v>
      </c>
      <c r="S65" s="207">
        <f t="shared" si="18"/>
        <v>0</v>
      </c>
      <c r="T65" s="207">
        <f t="shared" si="18"/>
        <v>0</v>
      </c>
      <c r="U65" s="207">
        <f t="shared" si="18"/>
        <v>0</v>
      </c>
      <c r="V65" s="207">
        <f t="shared" si="18"/>
        <v>0</v>
      </c>
      <c r="W65" s="207">
        <f t="shared" si="18"/>
        <v>0</v>
      </c>
      <c r="X65" s="207">
        <f t="shared" si="18"/>
        <v>0</v>
      </c>
      <c r="Y65" s="207">
        <f t="shared" si="18"/>
        <v>0</v>
      </c>
      <c r="Z65" s="207">
        <f t="shared" si="18"/>
        <v>0</v>
      </c>
      <c r="AA65" s="207">
        <f t="shared" si="18"/>
        <v>0</v>
      </c>
      <c r="AB65" s="207">
        <f t="shared" si="18"/>
        <v>0</v>
      </c>
      <c r="AC65" s="207">
        <f t="shared" si="18"/>
        <v>0</v>
      </c>
      <c r="AD65" s="207">
        <f t="shared" si="18"/>
        <v>0</v>
      </c>
      <c r="AE65" s="207">
        <f t="shared" si="18"/>
        <v>0</v>
      </c>
      <c r="AF65" s="207">
        <f t="shared" si="18"/>
        <v>0</v>
      </c>
      <c r="AG65" s="207">
        <f t="shared" si="18"/>
        <v>0</v>
      </c>
      <c r="AH65" s="207">
        <f t="shared" si="18"/>
        <v>0</v>
      </c>
      <c r="AI65" s="207">
        <f t="shared" si="18"/>
        <v>0</v>
      </c>
      <c r="AJ65" s="207">
        <f t="shared" si="18"/>
        <v>0</v>
      </c>
      <c r="AK65" s="207">
        <f t="shared" si="18"/>
        <v>0</v>
      </c>
      <c r="AL65" s="207">
        <f t="shared" si="18"/>
        <v>0</v>
      </c>
      <c r="AM65" s="207">
        <f t="shared" si="18"/>
        <v>0</v>
      </c>
      <c r="AN65" s="207">
        <f t="shared" si="18"/>
        <v>0</v>
      </c>
      <c r="AO65" s="207">
        <f t="shared" si="18"/>
        <v>0</v>
      </c>
      <c r="AP65" s="207">
        <f t="shared" si="18"/>
        <v>0</v>
      </c>
      <c r="AQ65" s="207">
        <f t="shared" si="18"/>
        <v>0</v>
      </c>
      <c r="AR65" s="207">
        <f t="shared" si="18"/>
        <v>0</v>
      </c>
      <c r="AS65" s="387">
        <f t="shared" si="2"/>
        <v>0</v>
      </c>
    </row>
    <row r="66" spans="2:45" hidden="1" outlineLevel="2">
      <c r="B66" s="377">
        <v>20</v>
      </c>
      <c r="D66" s="338">
        <v>0</v>
      </c>
      <c r="E66" s="207">
        <f t="shared" si="14"/>
        <v>0</v>
      </c>
      <c r="F66" s="207">
        <f t="shared" si="18"/>
        <v>0</v>
      </c>
      <c r="G66" s="207">
        <f t="shared" si="18"/>
        <v>0</v>
      </c>
      <c r="H66" s="207">
        <f t="shared" si="18"/>
        <v>0</v>
      </c>
      <c r="I66" s="207">
        <f t="shared" si="18"/>
        <v>0</v>
      </c>
      <c r="J66" s="207">
        <f t="shared" si="18"/>
        <v>0</v>
      </c>
      <c r="K66" s="207">
        <f t="shared" si="18"/>
        <v>0</v>
      </c>
      <c r="L66" s="207">
        <f t="shared" si="18"/>
        <v>0</v>
      </c>
      <c r="M66" s="207">
        <f t="shared" si="18"/>
        <v>0</v>
      </c>
      <c r="N66" s="207">
        <f t="shared" si="18"/>
        <v>0</v>
      </c>
      <c r="O66" s="207">
        <f t="shared" si="18"/>
        <v>0</v>
      </c>
      <c r="P66" s="207">
        <f t="shared" si="18"/>
        <v>0</v>
      </c>
      <c r="Q66" s="207">
        <f t="shared" si="18"/>
        <v>0</v>
      </c>
      <c r="R66" s="207">
        <f t="shared" si="18"/>
        <v>0</v>
      </c>
      <c r="S66" s="207">
        <f t="shared" si="18"/>
        <v>0</v>
      </c>
      <c r="T66" s="207">
        <f t="shared" si="18"/>
        <v>0</v>
      </c>
      <c r="U66" s="207">
        <f t="shared" si="18"/>
        <v>0</v>
      </c>
      <c r="V66" s="207">
        <f t="shared" si="18"/>
        <v>0</v>
      </c>
      <c r="W66" s="207">
        <f t="shared" si="18"/>
        <v>0</v>
      </c>
      <c r="X66" s="207">
        <f t="shared" si="18"/>
        <v>0</v>
      </c>
      <c r="Y66" s="207">
        <f t="shared" si="18"/>
        <v>0</v>
      </c>
      <c r="Z66" s="207">
        <f t="shared" si="18"/>
        <v>0</v>
      </c>
      <c r="AA66" s="207">
        <f t="shared" si="18"/>
        <v>0</v>
      </c>
      <c r="AB66" s="207">
        <f t="shared" si="18"/>
        <v>0</v>
      </c>
      <c r="AC66" s="207">
        <f t="shared" si="18"/>
        <v>0</v>
      </c>
      <c r="AD66" s="207">
        <f t="shared" si="18"/>
        <v>0</v>
      </c>
      <c r="AE66" s="207">
        <f t="shared" si="18"/>
        <v>0</v>
      </c>
      <c r="AF66" s="207">
        <f t="shared" si="18"/>
        <v>0</v>
      </c>
      <c r="AG66" s="207">
        <f t="shared" si="18"/>
        <v>0</v>
      </c>
      <c r="AH66" s="207">
        <f t="shared" si="18"/>
        <v>0</v>
      </c>
      <c r="AI66" s="207">
        <f t="shared" si="18"/>
        <v>0</v>
      </c>
      <c r="AJ66" s="207">
        <f t="shared" si="18"/>
        <v>0</v>
      </c>
      <c r="AK66" s="207">
        <f t="shared" si="18"/>
        <v>0</v>
      </c>
      <c r="AL66" s="207">
        <f t="shared" si="18"/>
        <v>0</v>
      </c>
      <c r="AM66" s="207">
        <f t="shared" si="18"/>
        <v>0</v>
      </c>
      <c r="AN66" s="207">
        <f t="shared" si="18"/>
        <v>0</v>
      </c>
      <c r="AO66" s="207">
        <f t="shared" si="18"/>
        <v>0</v>
      </c>
      <c r="AP66" s="207">
        <f t="shared" si="18"/>
        <v>0</v>
      </c>
      <c r="AQ66" s="207">
        <f t="shared" si="18"/>
        <v>0</v>
      </c>
      <c r="AR66" s="207">
        <f t="shared" si="18"/>
        <v>0</v>
      </c>
      <c r="AS66" s="387">
        <f t="shared" si="2"/>
        <v>0</v>
      </c>
    </row>
    <row r="67" spans="2:45" hidden="1" outlineLevel="2">
      <c r="B67" s="377">
        <v>21</v>
      </c>
      <c r="D67" s="338">
        <v>0</v>
      </c>
      <c r="E67" s="207">
        <f t="shared" si="14"/>
        <v>0</v>
      </c>
      <c r="F67" s="207">
        <f t="shared" ref="F67:AR73" si="19">IF(AND(F$2=$B67,$B67=$C$3),$D67,IF(AND(F$2&gt;$B67,F$2&lt;=$D$46+$B67),SLN($D67,0,IF($C$3-$B67&gt;=$D$46,$D$46,$C$3-$B67)),0))</f>
        <v>0</v>
      </c>
      <c r="G67" s="207">
        <f t="shared" si="19"/>
        <v>0</v>
      </c>
      <c r="H67" s="207">
        <f t="shared" si="19"/>
        <v>0</v>
      </c>
      <c r="I67" s="207">
        <f t="shared" si="19"/>
        <v>0</v>
      </c>
      <c r="J67" s="207">
        <f t="shared" si="19"/>
        <v>0</v>
      </c>
      <c r="K67" s="207">
        <f t="shared" si="19"/>
        <v>0</v>
      </c>
      <c r="L67" s="207">
        <f t="shared" si="19"/>
        <v>0</v>
      </c>
      <c r="M67" s="207">
        <f t="shared" si="19"/>
        <v>0</v>
      </c>
      <c r="N67" s="207">
        <f t="shared" si="19"/>
        <v>0</v>
      </c>
      <c r="O67" s="207">
        <f t="shared" si="19"/>
        <v>0</v>
      </c>
      <c r="P67" s="207">
        <f t="shared" si="19"/>
        <v>0</v>
      </c>
      <c r="Q67" s="207">
        <f t="shared" si="19"/>
        <v>0</v>
      </c>
      <c r="R67" s="207">
        <f t="shared" si="19"/>
        <v>0</v>
      </c>
      <c r="S67" s="207">
        <f t="shared" si="19"/>
        <v>0</v>
      </c>
      <c r="T67" s="207">
        <f t="shared" si="19"/>
        <v>0</v>
      </c>
      <c r="U67" s="207">
        <f t="shared" si="19"/>
        <v>0</v>
      </c>
      <c r="V67" s="207">
        <f t="shared" si="19"/>
        <v>0</v>
      </c>
      <c r="W67" s="207">
        <f t="shared" si="19"/>
        <v>0</v>
      </c>
      <c r="X67" s="207">
        <f t="shared" si="19"/>
        <v>0</v>
      </c>
      <c r="Y67" s="207">
        <f t="shared" si="19"/>
        <v>0</v>
      </c>
      <c r="Z67" s="207">
        <f t="shared" si="19"/>
        <v>0</v>
      </c>
      <c r="AA67" s="207">
        <f t="shared" si="19"/>
        <v>0</v>
      </c>
      <c r="AB67" s="207">
        <f t="shared" si="19"/>
        <v>0</v>
      </c>
      <c r="AC67" s="207">
        <f t="shared" si="19"/>
        <v>0</v>
      </c>
      <c r="AD67" s="207">
        <f t="shared" si="19"/>
        <v>0</v>
      </c>
      <c r="AE67" s="207">
        <f t="shared" si="19"/>
        <v>0</v>
      </c>
      <c r="AF67" s="207">
        <f t="shared" si="19"/>
        <v>0</v>
      </c>
      <c r="AG67" s="207">
        <f t="shared" si="19"/>
        <v>0</v>
      </c>
      <c r="AH67" s="207">
        <f t="shared" si="19"/>
        <v>0</v>
      </c>
      <c r="AI67" s="207">
        <f t="shared" si="19"/>
        <v>0</v>
      </c>
      <c r="AJ67" s="207">
        <f t="shared" si="19"/>
        <v>0</v>
      </c>
      <c r="AK67" s="207">
        <f t="shared" si="19"/>
        <v>0</v>
      </c>
      <c r="AL67" s="207">
        <f t="shared" si="19"/>
        <v>0</v>
      </c>
      <c r="AM67" s="207">
        <f t="shared" si="19"/>
        <v>0</v>
      </c>
      <c r="AN67" s="207">
        <f t="shared" si="19"/>
        <v>0</v>
      </c>
      <c r="AO67" s="207">
        <f t="shared" si="19"/>
        <v>0</v>
      </c>
      <c r="AP67" s="207">
        <f t="shared" si="19"/>
        <v>0</v>
      </c>
      <c r="AQ67" s="207">
        <f t="shared" si="19"/>
        <v>0</v>
      </c>
      <c r="AR67" s="207">
        <f t="shared" si="19"/>
        <v>0</v>
      </c>
      <c r="AS67" s="387">
        <f t="shared" si="2"/>
        <v>0</v>
      </c>
    </row>
    <row r="68" spans="2:45" hidden="1" outlineLevel="2">
      <c r="B68" s="377">
        <v>22</v>
      </c>
      <c r="D68" s="338">
        <v>0</v>
      </c>
      <c r="E68" s="207">
        <f t="shared" si="14"/>
        <v>0</v>
      </c>
      <c r="F68" s="207">
        <f t="shared" si="19"/>
        <v>0</v>
      </c>
      <c r="G68" s="207">
        <f t="shared" si="19"/>
        <v>0</v>
      </c>
      <c r="H68" s="207">
        <f t="shared" si="19"/>
        <v>0</v>
      </c>
      <c r="I68" s="207">
        <f t="shared" si="19"/>
        <v>0</v>
      </c>
      <c r="J68" s="207">
        <f t="shared" si="19"/>
        <v>0</v>
      </c>
      <c r="K68" s="207">
        <f t="shared" si="19"/>
        <v>0</v>
      </c>
      <c r="L68" s="207">
        <f t="shared" si="19"/>
        <v>0</v>
      </c>
      <c r="M68" s="207">
        <f t="shared" si="19"/>
        <v>0</v>
      </c>
      <c r="N68" s="207">
        <f t="shared" si="19"/>
        <v>0</v>
      </c>
      <c r="O68" s="207">
        <f t="shared" si="19"/>
        <v>0</v>
      </c>
      <c r="P68" s="207">
        <f t="shared" si="19"/>
        <v>0</v>
      </c>
      <c r="Q68" s="207">
        <f t="shared" si="19"/>
        <v>0</v>
      </c>
      <c r="R68" s="207">
        <f t="shared" si="19"/>
        <v>0</v>
      </c>
      <c r="S68" s="207">
        <f t="shared" si="19"/>
        <v>0</v>
      </c>
      <c r="T68" s="207">
        <f t="shared" si="19"/>
        <v>0</v>
      </c>
      <c r="U68" s="207">
        <f t="shared" si="19"/>
        <v>0</v>
      </c>
      <c r="V68" s="207">
        <f t="shared" si="19"/>
        <v>0</v>
      </c>
      <c r="W68" s="207">
        <f t="shared" si="19"/>
        <v>0</v>
      </c>
      <c r="X68" s="207">
        <f t="shared" si="19"/>
        <v>0</v>
      </c>
      <c r="Y68" s="207">
        <f t="shared" si="19"/>
        <v>0</v>
      </c>
      <c r="Z68" s="207">
        <f t="shared" si="19"/>
        <v>0</v>
      </c>
      <c r="AA68" s="207">
        <f t="shared" si="19"/>
        <v>0</v>
      </c>
      <c r="AB68" s="207">
        <f t="shared" si="19"/>
        <v>0</v>
      </c>
      <c r="AC68" s="207">
        <f t="shared" si="19"/>
        <v>0</v>
      </c>
      <c r="AD68" s="207">
        <f t="shared" si="19"/>
        <v>0</v>
      </c>
      <c r="AE68" s="207">
        <f t="shared" si="19"/>
        <v>0</v>
      </c>
      <c r="AF68" s="207">
        <f t="shared" si="19"/>
        <v>0</v>
      </c>
      <c r="AG68" s="207">
        <f t="shared" si="19"/>
        <v>0</v>
      </c>
      <c r="AH68" s="207">
        <f t="shared" si="19"/>
        <v>0</v>
      </c>
      <c r="AI68" s="207">
        <f t="shared" si="19"/>
        <v>0</v>
      </c>
      <c r="AJ68" s="207">
        <f t="shared" si="19"/>
        <v>0</v>
      </c>
      <c r="AK68" s="207">
        <f t="shared" si="19"/>
        <v>0</v>
      </c>
      <c r="AL68" s="207">
        <f t="shared" si="19"/>
        <v>0</v>
      </c>
      <c r="AM68" s="207">
        <f t="shared" si="19"/>
        <v>0</v>
      </c>
      <c r="AN68" s="207">
        <f t="shared" si="19"/>
        <v>0</v>
      </c>
      <c r="AO68" s="207">
        <f t="shared" si="19"/>
        <v>0</v>
      </c>
      <c r="AP68" s="207">
        <f t="shared" si="19"/>
        <v>0</v>
      </c>
      <c r="AQ68" s="207">
        <f t="shared" si="19"/>
        <v>0</v>
      </c>
      <c r="AR68" s="207">
        <f t="shared" si="19"/>
        <v>0</v>
      </c>
      <c r="AS68" s="387">
        <f t="shared" ref="AS68:AS131" si="20">SUM(E68:AR68)</f>
        <v>0</v>
      </c>
    </row>
    <row r="69" spans="2:45" hidden="1" outlineLevel="2">
      <c r="B69" s="377">
        <v>23</v>
      </c>
      <c r="D69" s="338">
        <v>0</v>
      </c>
      <c r="E69" s="207">
        <f t="shared" si="14"/>
        <v>0</v>
      </c>
      <c r="F69" s="207">
        <f t="shared" si="19"/>
        <v>0</v>
      </c>
      <c r="G69" s="207">
        <f t="shared" si="19"/>
        <v>0</v>
      </c>
      <c r="H69" s="207">
        <f t="shared" si="19"/>
        <v>0</v>
      </c>
      <c r="I69" s="207">
        <f t="shared" si="19"/>
        <v>0</v>
      </c>
      <c r="J69" s="207">
        <f t="shared" si="19"/>
        <v>0</v>
      </c>
      <c r="K69" s="207">
        <f t="shared" si="19"/>
        <v>0</v>
      </c>
      <c r="L69" s="207">
        <f t="shared" si="19"/>
        <v>0</v>
      </c>
      <c r="M69" s="207">
        <f t="shared" si="19"/>
        <v>0</v>
      </c>
      <c r="N69" s="207">
        <f t="shared" si="19"/>
        <v>0</v>
      </c>
      <c r="O69" s="207">
        <f t="shared" si="19"/>
        <v>0</v>
      </c>
      <c r="P69" s="207">
        <f t="shared" si="19"/>
        <v>0</v>
      </c>
      <c r="Q69" s="207">
        <f t="shared" si="19"/>
        <v>0</v>
      </c>
      <c r="R69" s="207">
        <f t="shared" si="19"/>
        <v>0</v>
      </c>
      <c r="S69" s="207">
        <f t="shared" si="19"/>
        <v>0</v>
      </c>
      <c r="T69" s="207">
        <f t="shared" si="19"/>
        <v>0</v>
      </c>
      <c r="U69" s="207">
        <f t="shared" si="19"/>
        <v>0</v>
      </c>
      <c r="V69" s="207">
        <f t="shared" si="19"/>
        <v>0</v>
      </c>
      <c r="W69" s="207">
        <f t="shared" si="19"/>
        <v>0</v>
      </c>
      <c r="X69" s="207">
        <f t="shared" si="19"/>
        <v>0</v>
      </c>
      <c r="Y69" s="207">
        <f t="shared" si="19"/>
        <v>0</v>
      </c>
      <c r="Z69" s="207">
        <f t="shared" si="19"/>
        <v>0</v>
      </c>
      <c r="AA69" s="207">
        <f t="shared" si="19"/>
        <v>0</v>
      </c>
      <c r="AB69" s="207">
        <f t="shared" si="19"/>
        <v>0</v>
      </c>
      <c r="AC69" s="207">
        <f t="shared" si="19"/>
        <v>0</v>
      </c>
      <c r="AD69" s="207">
        <f t="shared" si="19"/>
        <v>0</v>
      </c>
      <c r="AE69" s="207">
        <f t="shared" si="19"/>
        <v>0</v>
      </c>
      <c r="AF69" s="207">
        <f t="shared" si="19"/>
        <v>0</v>
      </c>
      <c r="AG69" s="207">
        <f t="shared" si="19"/>
        <v>0</v>
      </c>
      <c r="AH69" s="207">
        <f t="shared" si="19"/>
        <v>0</v>
      </c>
      <c r="AI69" s="207">
        <f t="shared" si="19"/>
        <v>0</v>
      </c>
      <c r="AJ69" s="207">
        <f t="shared" si="19"/>
        <v>0</v>
      </c>
      <c r="AK69" s="207">
        <f t="shared" si="19"/>
        <v>0</v>
      </c>
      <c r="AL69" s="207">
        <f t="shared" si="19"/>
        <v>0</v>
      </c>
      <c r="AM69" s="207">
        <f t="shared" si="19"/>
        <v>0</v>
      </c>
      <c r="AN69" s="207">
        <f t="shared" si="19"/>
        <v>0</v>
      </c>
      <c r="AO69" s="207">
        <f t="shared" si="19"/>
        <v>0</v>
      </c>
      <c r="AP69" s="207">
        <f t="shared" si="19"/>
        <v>0</v>
      </c>
      <c r="AQ69" s="207">
        <f t="shared" si="19"/>
        <v>0</v>
      </c>
      <c r="AR69" s="207">
        <f t="shared" si="19"/>
        <v>0</v>
      </c>
      <c r="AS69" s="387">
        <f t="shared" si="20"/>
        <v>0</v>
      </c>
    </row>
    <row r="70" spans="2:45" hidden="1" outlineLevel="2">
      <c r="B70" s="377">
        <v>24</v>
      </c>
      <c r="D70" s="338">
        <v>0</v>
      </c>
      <c r="E70" s="207">
        <f t="shared" si="14"/>
        <v>0</v>
      </c>
      <c r="F70" s="207">
        <f t="shared" si="19"/>
        <v>0</v>
      </c>
      <c r="G70" s="207">
        <f t="shared" si="19"/>
        <v>0</v>
      </c>
      <c r="H70" s="207">
        <f t="shared" si="19"/>
        <v>0</v>
      </c>
      <c r="I70" s="207">
        <f t="shared" si="19"/>
        <v>0</v>
      </c>
      <c r="J70" s="207">
        <f t="shared" si="19"/>
        <v>0</v>
      </c>
      <c r="K70" s="207">
        <f t="shared" si="19"/>
        <v>0</v>
      </c>
      <c r="L70" s="207">
        <f t="shared" si="19"/>
        <v>0</v>
      </c>
      <c r="M70" s="207">
        <f t="shared" si="19"/>
        <v>0</v>
      </c>
      <c r="N70" s="207">
        <f t="shared" si="19"/>
        <v>0</v>
      </c>
      <c r="O70" s="207">
        <f t="shared" si="19"/>
        <v>0</v>
      </c>
      <c r="P70" s="207">
        <f t="shared" si="19"/>
        <v>0</v>
      </c>
      <c r="Q70" s="207">
        <f t="shared" si="19"/>
        <v>0</v>
      </c>
      <c r="R70" s="207">
        <f t="shared" si="19"/>
        <v>0</v>
      </c>
      <c r="S70" s="207">
        <f t="shared" si="19"/>
        <v>0</v>
      </c>
      <c r="T70" s="207">
        <f t="shared" si="19"/>
        <v>0</v>
      </c>
      <c r="U70" s="207">
        <f t="shared" si="19"/>
        <v>0</v>
      </c>
      <c r="V70" s="207">
        <f t="shared" si="19"/>
        <v>0</v>
      </c>
      <c r="W70" s="207">
        <f t="shared" si="19"/>
        <v>0</v>
      </c>
      <c r="X70" s="207">
        <f t="shared" si="19"/>
        <v>0</v>
      </c>
      <c r="Y70" s="207">
        <f t="shared" si="19"/>
        <v>0</v>
      </c>
      <c r="Z70" s="207">
        <f t="shared" si="19"/>
        <v>0</v>
      </c>
      <c r="AA70" s="207">
        <f t="shared" si="19"/>
        <v>0</v>
      </c>
      <c r="AB70" s="207">
        <f t="shared" si="19"/>
        <v>0</v>
      </c>
      <c r="AC70" s="207">
        <f t="shared" si="19"/>
        <v>0</v>
      </c>
      <c r="AD70" s="207">
        <f t="shared" si="19"/>
        <v>0</v>
      </c>
      <c r="AE70" s="207">
        <f t="shared" si="19"/>
        <v>0</v>
      </c>
      <c r="AF70" s="207">
        <f t="shared" si="19"/>
        <v>0</v>
      </c>
      <c r="AG70" s="207">
        <f t="shared" si="19"/>
        <v>0</v>
      </c>
      <c r="AH70" s="207">
        <f t="shared" si="19"/>
        <v>0</v>
      </c>
      <c r="AI70" s="207">
        <f t="shared" si="19"/>
        <v>0</v>
      </c>
      <c r="AJ70" s="207">
        <f t="shared" si="19"/>
        <v>0</v>
      </c>
      <c r="AK70" s="207">
        <f t="shared" si="19"/>
        <v>0</v>
      </c>
      <c r="AL70" s="207">
        <f t="shared" si="19"/>
        <v>0</v>
      </c>
      <c r="AM70" s="207">
        <f t="shared" si="19"/>
        <v>0</v>
      </c>
      <c r="AN70" s="207">
        <f t="shared" si="19"/>
        <v>0</v>
      </c>
      <c r="AO70" s="207">
        <f t="shared" si="19"/>
        <v>0</v>
      </c>
      <c r="AP70" s="207">
        <f t="shared" si="19"/>
        <v>0</v>
      </c>
      <c r="AQ70" s="207">
        <f t="shared" si="19"/>
        <v>0</v>
      </c>
      <c r="AR70" s="207">
        <f t="shared" si="19"/>
        <v>0</v>
      </c>
      <c r="AS70" s="387">
        <f t="shared" si="20"/>
        <v>0</v>
      </c>
    </row>
    <row r="71" spans="2:45" hidden="1" outlineLevel="2">
      <c r="B71" s="377">
        <v>25</v>
      </c>
      <c r="D71" s="338">
        <v>0</v>
      </c>
      <c r="E71" s="207">
        <f t="shared" si="14"/>
        <v>0</v>
      </c>
      <c r="F71" s="207">
        <f t="shared" si="19"/>
        <v>0</v>
      </c>
      <c r="G71" s="207">
        <f t="shared" si="19"/>
        <v>0</v>
      </c>
      <c r="H71" s="207">
        <f t="shared" si="19"/>
        <v>0</v>
      </c>
      <c r="I71" s="207">
        <f t="shared" si="19"/>
        <v>0</v>
      </c>
      <c r="J71" s="207">
        <f t="shared" si="19"/>
        <v>0</v>
      </c>
      <c r="K71" s="207">
        <f t="shared" si="19"/>
        <v>0</v>
      </c>
      <c r="L71" s="207">
        <f t="shared" si="19"/>
        <v>0</v>
      </c>
      <c r="M71" s="207">
        <f t="shared" si="19"/>
        <v>0</v>
      </c>
      <c r="N71" s="207">
        <f t="shared" si="19"/>
        <v>0</v>
      </c>
      <c r="O71" s="207">
        <f t="shared" si="19"/>
        <v>0</v>
      </c>
      <c r="P71" s="207">
        <f t="shared" si="19"/>
        <v>0</v>
      </c>
      <c r="Q71" s="207">
        <f t="shared" si="19"/>
        <v>0</v>
      </c>
      <c r="R71" s="207">
        <f t="shared" si="19"/>
        <v>0</v>
      </c>
      <c r="S71" s="207">
        <f t="shared" si="19"/>
        <v>0</v>
      </c>
      <c r="T71" s="207">
        <f t="shared" si="19"/>
        <v>0</v>
      </c>
      <c r="U71" s="207">
        <f t="shared" si="19"/>
        <v>0</v>
      </c>
      <c r="V71" s="207">
        <f t="shared" si="19"/>
        <v>0</v>
      </c>
      <c r="W71" s="207">
        <f t="shared" si="19"/>
        <v>0</v>
      </c>
      <c r="X71" s="207">
        <f t="shared" si="19"/>
        <v>0</v>
      </c>
      <c r="Y71" s="207">
        <f t="shared" si="19"/>
        <v>0</v>
      </c>
      <c r="Z71" s="207">
        <f t="shared" si="19"/>
        <v>0</v>
      </c>
      <c r="AA71" s="207">
        <f t="shared" si="19"/>
        <v>0</v>
      </c>
      <c r="AB71" s="207">
        <f t="shared" si="19"/>
        <v>0</v>
      </c>
      <c r="AC71" s="207">
        <f t="shared" si="19"/>
        <v>0</v>
      </c>
      <c r="AD71" s="207">
        <f t="shared" si="19"/>
        <v>0</v>
      </c>
      <c r="AE71" s="207">
        <f t="shared" si="19"/>
        <v>0</v>
      </c>
      <c r="AF71" s="207">
        <f t="shared" si="19"/>
        <v>0</v>
      </c>
      <c r="AG71" s="207">
        <f t="shared" si="19"/>
        <v>0</v>
      </c>
      <c r="AH71" s="207">
        <f t="shared" si="19"/>
        <v>0</v>
      </c>
      <c r="AI71" s="207">
        <f t="shared" si="19"/>
        <v>0</v>
      </c>
      <c r="AJ71" s="207">
        <f t="shared" si="19"/>
        <v>0</v>
      </c>
      <c r="AK71" s="207">
        <f t="shared" si="19"/>
        <v>0</v>
      </c>
      <c r="AL71" s="207">
        <f t="shared" si="19"/>
        <v>0</v>
      </c>
      <c r="AM71" s="207">
        <f t="shared" si="19"/>
        <v>0</v>
      </c>
      <c r="AN71" s="207">
        <f t="shared" si="19"/>
        <v>0</v>
      </c>
      <c r="AO71" s="207">
        <f t="shared" si="19"/>
        <v>0</v>
      </c>
      <c r="AP71" s="207">
        <f t="shared" si="19"/>
        <v>0</v>
      </c>
      <c r="AQ71" s="207">
        <f t="shared" si="19"/>
        <v>0</v>
      </c>
      <c r="AR71" s="207">
        <f t="shared" si="19"/>
        <v>0</v>
      </c>
      <c r="AS71" s="387">
        <f t="shared" si="20"/>
        <v>0</v>
      </c>
    </row>
    <row r="72" spans="2:45" hidden="1" outlineLevel="2">
      <c r="B72" s="377">
        <v>26</v>
      </c>
      <c r="D72" s="338">
        <v>0</v>
      </c>
      <c r="E72" s="207">
        <f t="shared" si="14"/>
        <v>0</v>
      </c>
      <c r="F72" s="207">
        <f t="shared" si="19"/>
        <v>0</v>
      </c>
      <c r="G72" s="207">
        <f t="shared" si="19"/>
        <v>0</v>
      </c>
      <c r="H72" s="207">
        <f t="shared" si="19"/>
        <v>0</v>
      </c>
      <c r="I72" s="207">
        <f t="shared" si="19"/>
        <v>0</v>
      </c>
      <c r="J72" s="207">
        <f t="shared" si="19"/>
        <v>0</v>
      </c>
      <c r="K72" s="207">
        <f t="shared" si="19"/>
        <v>0</v>
      </c>
      <c r="L72" s="207">
        <f t="shared" si="19"/>
        <v>0</v>
      </c>
      <c r="M72" s="207">
        <f t="shared" si="19"/>
        <v>0</v>
      </c>
      <c r="N72" s="207">
        <f t="shared" si="19"/>
        <v>0</v>
      </c>
      <c r="O72" s="207">
        <f t="shared" si="19"/>
        <v>0</v>
      </c>
      <c r="P72" s="207">
        <f t="shared" si="19"/>
        <v>0</v>
      </c>
      <c r="Q72" s="207">
        <f t="shared" si="19"/>
        <v>0</v>
      </c>
      <c r="R72" s="207">
        <f t="shared" si="19"/>
        <v>0</v>
      </c>
      <c r="S72" s="207">
        <f t="shared" si="19"/>
        <v>0</v>
      </c>
      <c r="T72" s="207">
        <f t="shared" si="19"/>
        <v>0</v>
      </c>
      <c r="U72" s="207">
        <f t="shared" si="19"/>
        <v>0</v>
      </c>
      <c r="V72" s="207">
        <f t="shared" si="19"/>
        <v>0</v>
      </c>
      <c r="W72" s="207">
        <f t="shared" si="19"/>
        <v>0</v>
      </c>
      <c r="X72" s="207">
        <f t="shared" si="19"/>
        <v>0</v>
      </c>
      <c r="Y72" s="207">
        <f t="shared" si="19"/>
        <v>0</v>
      </c>
      <c r="Z72" s="207">
        <f t="shared" si="19"/>
        <v>0</v>
      </c>
      <c r="AA72" s="207">
        <f t="shared" si="19"/>
        <v>0</v>
      </c>
      <c r="AB72" s="207">
        <f t="shared" si="19"/>
        <v>0</v>
      </c>
      <c r="AC72" s="207">
        <f t="shared" si="19"/>
        <v>0</v>
      </c>
      <c r="AD72" s="207">
        <f t="shared" si="19"/>
        <v>0</v>
      </c>
      <c r="AE72" s="207">
        <f t="shared" si="19"/>
        <v>0</v>
      </c>
      <c r="AF72" s="207">
        <f t="shared" si="19"/>
        <v>0</v>
      </c>
      <c r="AG72" s="207">
        <f t="shared" si="19"/>
        <v>0</v>
      </c>
      <c r="AH72" s="207">
        <f t="shared" si="19"/>
        <v>0</v>
      </c>
      <c r="AI72" s="207">
        <f t="shared" si="19"/>
        <v>0</v>
      </c>
      <c r="AJ72" s="207">
        <f t="shared" si="19"/>
        <v>0</v>
      </c>
      <c r="AK72" s="207">
        <f t="shared" si="19"/>
        <v>0</v>
      </c>
      <c r="AL72" s="207">
        <f t="shared" si="19"/>
        <v>0</v>
      </c>
      <c r="AM72" s="207">
        <f t="shared" si="19"/>
        <v>0</v>
      </c>
      <c r="AN72" s="207">
        <f t="shared" si="19"/>
        <v>0</v>
      </c>
      <c r="AO72" s="207">
        <f t="shared" si="19"/>
        <v>0</v>
      </c>
      <c r="AP72" s="207">
        <f t="shared" si="19"/>
        <v>0</v>
      </c>
      <c r="AQ72" s="207">
        <f t="shared" si="19"/>
        <v>0</v>
      </c>
      <c r="AR72" s="207">
        <f t="shared" si="19"/>
        <v>0</v>
      </c>
      <c r="AS72" s="387">
        <f t="shared" si="20"/>
        <v>0</v>
      </c>
    </row>
    <row r="73" spans="2:45" hidden="1" outlineLevel="2">
      <c r="B73" s="377">
        <v>27</v>
      </c>
      <c r="D73" s="338">
        <v>0</v>
      </c>
      <c r="E73" s="207">
        <f t="shared" si="14"/>
        <v>0</v>
      </c>
      <c r="F73" s="207">
        <f t="shared" si="19"/>
        <v>0</v>
      </c>
      <c r="G73" s="207">
        <f t="shared" si="19"/>
        <v>0</v>
      </c>
      <c r="H73" s="207">
        <f t="shared" si="19"/>
        <v>0</v>
      </c>
      <c r="I73" s="207">
        <f t="shared" si="19"/>
        <v>0</v>
      </c>
      <c r="J73" s="207">
        <f t="shared" si="19"/>
        <v>0</v>
      </c>
      <c r="K73" s="207">
        <f t="shared" si="19"/>
        <v>0</v>
      </c>
      <c r="L73" s="207">
        <f t="shared" si="19"/>
        <v>0</v>
      </c>
      <c r="M73" s="207">
        <f t="shared" si="19"/>
        <v>0</v>
      </c>
      <c r="N73" s="207">
        <f t="shared" si="19"/>
        <v>0</v>
      </c>
      <c r="O73" s="207">
        <f t="shared" si="19"/>
        <v>0</v>
      </c>
      <c r="P73" s="207">
        <f t="shared" si="19"/>
        <v>0</v>
      </c>
      <c r="Q73" s="207">
        <f t="shared" si="19"/>
        <v>0</v>
      </c>
      <c r="R73" s="207">
        <f t="shared" si="19"/>
        <v>0</v>
      </c>
      <c r="S73" s="207">
        <f t="shared" si="19"/>
        <v>0</v>
      </c>
      <c r="T73" s="207">
        <f t="shared" si="19"/>
        <v>0</v>
      </c>
      <c r="U73" s="207">
        <f t="shared" si="19"/>
        <v>0</v>
      </c>
      <c r="V73" s="207">
        <f t="shared" si="19"/>
        <v>0</v>
      </c>
      <c r="W73" s="207">
        <f t="shared" si="19"/>
        <v>0</v>
      </c>
      <c r="X73" s="207">
        <f t="shared" si="19"/>
        <v>0</v>
      </c>
      <c r="Y73" s="207">
        <f t="shared" si="19"/>
        <v>0</v>
      </c>
      <c r="Z73" s="207">
        <f t="shared" si="19"/>
        <v>0</v>
      </c>
      <c r="AA73" s="207">
        <f t="shared" ref="F73:AR80" si="21">IF(AND(AA$2=$B73,$B73=$C$3),$D73,IF(AND(AA$2&gt;$B73,AA$2&lt;=$D$46+$B73),SLN($D73,0,IF($C$3-$B73&gt;=$D$46,$D$46,$C$3-$B73)),0))</f>
        <v>0</v>
      </c>
      <c r="AB73" s="207">
        <f t="shared" si="21"/>
        <v>0</v>
      </c>
      <c r="AC73" s="207">
        <f t="shared" si="21"/>
        <v>0</v>
      </c>
      <c r="AD73" s="207">
        <f t="shared" si="21"/>
        <v>0</v>
      </c>
      <c r="AE73" s="207">
        <f t="shared" si="21"/>
        <v>0</v>
      </c>
      <c r="AF73" s="207">
        <f t="shared" si="21"/>
        <v>0</v>
      </c>
      <c r="AG73" s="207">
        <f t="shared" si="21"/>
        <v>0</v>
      </c>
      <c r="AH73" s="207">
        <f t="shared" si="21"/>
        <v>0</v>
      </c>
      <c r="AI73" s="207">
        <f t="shared" si="21"/>
        <v>0</v>
      </c>
      <c r="AJ73" s="207">
        <f t="shared" si="21"/>
        <v>0</v>
      </c>
      <c r="AK73" s="207">
        <f t="shared" si="21"/>
        <v>0</v>
      </c>
      <c r="AL73" s="207">
        <f t="shared" si="21"/>
        <v>0</v>
      </c>
      <c r="AM73" s="207">
        <f t="shared" si="21"/>
        <v>0</v>
      </c>
      <c r="AN73" s="207">
        <f t="shared" si="21"/>
        <v>0</v>
      </c>
      <c r="AO73" s="207">
        <f t="shared" si="21"/>
        <v>0</v>
      </c>
      <c r="AP73" s="207">
        <f t="shared" si="21"/>
        <v>0</v>
      </c>
      <c r="AQ73" s="207">
        <f t="shared" si="21"/>
        <v>0</v>
      </c>
      <c r="AR73" s="207">
        <f t="shared" si="21"/>
        <v>0</v>
      </c>
      <c r="AS73" s="387">
        <f t="shared" si="20"/>
        <v>0</v>
      </c>
    </row>
    <row r="74" spans="2:45" hidden="1" outlineLevel="2">
      <c r="B74" s="377">
        <v>28</v>
      </c>
      <c r="D74" s="338">
        <v>0</v>
      </c>
      <c r="E74" s="207">
        <f t="shared" si="14"/>
        <v>0</v>
      </c>
      <c r="F74" s="207">
        <f t="shared" si="21"/>
        <v>0</v>
      </c>
      <c r="G74" s="207">
        <f t="shared" si="21"/>
        <v>0</v>
      </c>
      <c r="H74" s="207">
        <f t="shared" si="21"/>
        <v>0</v>
      </c>
      <c r="I74" s="207">
        <f t="shared" si="21"/>
        <v>0</v>
      </c>
      <c r="J74" s="207">
        <f t="shared" si="21"/>
        <v>0</v>
      </c>
      <c r="K74" s="207">
        <f t="shared" si="21"/>
        <v>0</v>
      </c>
      <c r="L74" s="207">
        <f t="shared" si="21"/>
        <v>0</v>
      </c>
      <c r="M74" s="207">
        <f t="shared" si="21"/>
        <v>0</v>
      </c>
      <c r="N74" s="207">
        <f t="shared" si="21"/>
        <v>0</v>
      </c>
      <c r="O74" s="207">
        <f t="shared" si="21"/>
        <v>0</v>
      </c>
      <c r="P74" s="207">
        <f t="shared" si="21"/>
        <v>0</v>
      </c>
      <c r="Q74" s="207">
        <f t="shared" si="21"/>
        <v>0</v>
      </c>
      <c r="R74" s="207">
        <f t="shared" si="21"/>
        <v>0</v>
      </c>
      <c r="S74" s="207">
        <f t="shared" si="21"/>
        <v>0</v>
      </c>
      <c r="T74" s="207">
        <f t="shared" si="21"/>
        <v>0</v>
      </c>
      <c r="U74" s="207">
        <f t="shared" si="21"/>
        <v>0</v>
      </c>
      <c r="V74" s="207">
        <f t="shared" si="21"/>
        <v>0</v>
      </c>
      <c r="W74" s="207">
        <f t="shared" si="21"/>
        <v>0</v>
      </c>
      <c r="X74" s="207">
        <f t="shared" si="21"/>
        <v>0</v>
      </c>
      <c r="Y74" s="207">
        <f t="shared" si="21"/>
        <v>0</v>
      </c>
      <c r="Z74" s="207">
        <f t="shared" si="21"/>
        <v>0</v>
      </c>
      <c r="AA74" s="207">
        <f t="shared" si="21"/>
        <v>0</v>
      </c>
      <c r="AB74" s="207">
        <f t="shared" si="21"/>
        <v>0</v>
      </c>
      <c r="AC74" s="207">
        <f t="shared" si="21"/>
        <v>0</v>
      </c>
      <c r="AD74" s="207">
        <f t="shared" si="21"/>
        <v>0</v>
      </c>
      <c r="AE74" s="207">
        <f t="shared" si="21"/>
        <v>0</v>
      </c>
      <c r="AF74" s="207">
        <f t="shared" si="21"/>
        <v>0</v>
      </c>
      <c r="AG74" s="207">
        <f t="shared" si="21"/>
        <v>0</v>
      </c>
      <c r="AH74" s="207">
        <f t="shared" si="21"/>
        <v>0</v>
      </c>
      <c r="AI74" s="207">
        <f t="shared" si="21"/>
        <v>0</v>
      </c>
      <c r="AJ74" s="207">
        <f t="shared" si="21"/>
        <v>0</v>
      </c>
      <c r="AK74" s="207">
        <f t="shared" si="21"/>
        <v>0</v>
      </c>
      <c r="AL74" s="207">
        <f t="shared" si="21"/>
        <v>0</v>
      </c>
      <c r="AM74" s="207">
        <f t="shared" si="21"/>
        <v>0</v>
      </c>
      <c r="AN74" s="207">
        <f t="shared" si="21"/>
        <v>0</v>
      </c>
      <c r="AO74" s="207">
        <f t="shared" si="21"/>
        <v>0</v>
      </c>
      <c r="AP74" s="207">
        <f t="shared" si="21"/>
        <v>0</v>
      </c>
      <c r="AQ74" s="207">
        <f t="shared" si="21"/>
        <v>0</v>
      </c>
      <c r="AR74" s="207">
        <f t="shared" si="21"/>
        <v>0</v>
      </c>
      <c r="AS74" s="387">
        <f t="shared" si="20"/>
        <v>0</v>
      </c>
    </row>
    <row r="75" spans="2:45" hidden="1" outlineLevel="2">
      <c r="B75" s="377">
        <v>29</v>
      </c>
      <c r="D75" s="338">
        <v>0</v>
      </c>
      <c r="E75" s="207">
        <f t="shared" si="14"/>
        <v>0</v>
      </c>
      <c r="F75" s="207">
        <f t="shared" si="21"/>
        <v>0</v>
      </c>
      <c r="G75" s="207">
        <f t="shared" si="21"/>
        <v>0</v>
      </c>
      <c r="H75" s="207">
        <f t="shared" si="21"/>
        <v>0</v>
      </c>
      <c r="I75" s="207">
        <f t="shared" si="21"/>
        <v>0</v>
      </c>
      <c r="J75" s="207">
        <f t="shared" si="21"/>
        <v>0</v>
      </c>
      <c r="K75" s="207">
        <f t="shared" si="21"/>
        <v>0</v>
      </c>
      <c r="L75" s="207">
        <f t="shared" si="21"/>
        <v>0</v>
      </c>
      <c r="M75" s="207">
        <f t="shared" si="21"/>
        <v>0</v>
      </c>
      <c r="N75" s="207">
        <f t="shared" si="21"/>
        <v>0</v>
      </c>
      <c r="O75" s="207">
        <f t="shared" si="21"/>
        <v>0</v>
      </c>
      <c r="P75" s="207">
        <f t="shared" si="21"/>
        <v>0</v>
      </c>
      <c r="Q75" s="207">
        <f t="shared" si="21"/>
        <v>0</v>
      </c>
      <c r="R75" s="207">
        <f t="shared" si="21"/>
        <v>0</v>
      </c>
      <c r="S75" s="207">
        <f t="shared" si="21"/>
        <v>0</v>
      </c>
      <c r="T75" s="207">
        <f t="shared" si="21"/>
        <v>0</v>
      </c>
      <c r="U75" s="207">
        <f t="shared" si="21"/>
        <v>0</v>
      </c>
      <c r="V75" s="207">
        <f t="shared" si="21"/>
        <v>0</v>
      </c>
      <c r="W75" s="207">
        <f t="shared" si="21"/>
        <v>0</v>
      </c>
      <c r="X75" s="207">
        <f t="shared" si="21"/>
        <v>0</v>
      </c>
      <c r="Y75" s="207">
        <f t="shared" si="21"/>
        <v>0</v>
      </c>
      <c r="Z75" s="207">
        <f t="shared" si="21"/>
        <v>0</v>
      </c>
      <c r="AA75" s="207">
        <f t="shared" si="21"/>
        <v>0</v>
      </c>
      <c r="AB75" s="207">
        <f t="shared" si="21"/>
        <v>0</v>
      </c>
      <c r="AC75" s="207">
        <f t="shared" si="21"/>
        <v>0</v>
      </c>
      <c r="AD75" s="207">
        <f t="shared" si="21"/>
        <v>0</v>
      </c>
      <c r="AE75" s="207">
        <f t="shared" si="21"/>
        <v>0</v>
      </c>
      <c r="AF75" s="207">
        <f t="shared" si="21"/>
        <v>0</v>
      </c>
      <c r="AG75" s="207">
        <f t="shared" si="21"/>
        <v>0</v>
      </c>
      <c r="AH75" s="207">
        <f t="shared" si="21"/>
        <v>0</v>
      </c>
      <c r="AI75" s="207">
        <f t="shared" si="21"/>
        <v>0</v>
      </c>
      <c r="AJ75" s="207">
        <f t="shared" si="21"/>
        <v>0</v>
      </c>
      <c r="AK75" s="207">
        <f t="shared" si="21"/>
        <v>0</v>
      </c>
      <c r="AL75" s="207">
        <f t="shared" si="21"/>
        <v>0</v>
      </c>
      <c r="AM75" s="207">
        <f t="shared" si="21"/>
        <v>0</v>
      </c>
      <c r="AN75" s="207">
        <f t="shared" si="21"/>
        <v>0</v>
      </c>
      <c r="AO75" s="207">
        <f t="shared" si="21"/>
        <v>0</v>
      </c>
      <c r="AP75" s="207">
        <f t="shared" si="21"/>
        <v>0</v>
      </c>
      <c r="AQ75" s="207">
        <f t="shared" si="21"/>
        <v>0</v>
      </c>
      <c r="AR75" s="207">
        <f t="shared" si="21"/>
        <v>0</v>
      </c>
      <c r="AS75" s="387">
        <f t="shared" si="20"/>
        <v>0</v>
      </c>
    </row>
    <row r="76" spans="2:45" hidden="1" outlineLevel="2">
      <c r="B76" s="377">
        <v>30</v>
      </c>
      <c r="D76" s="338">
        <v>0</v>
      </c>
      <c r="E76" s="207">
        <f t="shared" si="14"/>
        <v>0</v>
      </c>
      <c r="F76" s="207">
        <f t="shared" si="21"/>
        <v>0</v>
      </c>
      <c r="G76" s="207">
        <f t="shared" si="21"/>
        <v>0</v>
      </c>
      <c r="H76" s="207">
        <f t="shared" si="21"/>
        <v>0</v>
      </c>
      <c r="I76" s="207">
        <f t="shared" si="21"/>
        <v>0</v>
      </c>
      <c r="J76" s="207">
        <f t="shared" si="21"/>
        <v>0</v>
      </c>
      <c r="K76" s="207">
        <f t="shared" si="21"/>
        <v>0</v>
      </c>
      <c r="L76" s="207">
        <f t="shared" si="21"/>
        <v>0</v>
      </c>
      <c r="M76" s="207">
        <f t="shared" si="21"/>
        <v>0</v>
      </c>
      <c r="N76" s="207">
        <f t="shared" si="21"/>
        <v>0</v>
      </c>
      <c r="O76" s="207">
        <f t="shared" si="21"/>
        <v>0</v>
      </c>
      <c r="P76" s="207">
        <f t="shared" si="21"/>
        <v>0</v>
      </c>
      <c r="Q76" s="207">
        <f t="shared" si="21"/>
        <v>0</v>
      </c>
      <c r="R76" s="207">
        <f t="shared" si="21"/>
        <v>0</v>
      </c>
      <c r="S76" s="207">
        <f t="shared" si="21"/>
        <v>0</v>
      </c>
      <c r="T76" s="207">
        <f t="shared" si="21"/>
        <v>0</v>
      </c>
      <c r="U76" s="207">
        <f t="shared" si="21"/>
        <v>0</v>
      </c>
      <c r="V76" s="207">
        <f t="shared" si="21"/>
        <v>0</v>
      </c>
      <c r="W76" s="207">
        <f t="shared" si="21"/>
        <v>0</v>
      </c>
      <c r="X76" s="207">
        <f t="shared" si="21"/>
        <v>0</v>
      </c>
      <c r="Y76" s="207">
        <f t="shared" si="21"/>
        <v>0</v>
      </c>
      <c r="Z76" s="207">
        <f t="shared" si="21"/>
        <v>0</v>
      </c>
      <c r="AA76" s="207">
        <f t="shared" si="21"/>
        <v>0</v>
      </c>
      <c r="AB76" s="207">
        <f t="shared" si="21"/>
        <v>0</v>
      </c>
      <c r="AC76" s="207">
        <f t="shared" si="21"/>
        <v>0</v>
      </c>
      <c r="AD76" s="207">
        <f t="shared" si="21"/>
        <v>0</v>
      </c>
      <c r="AE76" s="207">
        <f t="shared" si="21"/>
        <v>0</v>
      </c>
      <c r="AF76" s="207">
        <f t="shared" si="21"/>
        <v>0</v>
      </c>
      <c r="AG76" s="207">
        <f t="shared" si="21"/>
        <v>0</v>
      </c>
      <c r="AH76" s="207">
        <f t="shared" si="21"/>
        <v>0</v>
      </c>
      <c r="AI76" s="207">
        <f t="shared" si="21"/>
        <v>0</v>
      </c>
      <c r="AJ76" s="207">
        <f t="shared" si="21"/>
        <v>0</v>
      </c>
      <c r="AK76" s="207">
        <f t="shared" si="21"/>
        <v>0</v>
      </c>
      <c r="AL76" s="207">
        <f t="shared" si="21"/>
        <v>0</v>
      </c>
      <c r="AM76" s="207">
        <f t="shared" si="21"/>
        <v>0</v>
      </c>
      <c r="AN76" s="207">
        <f t="shared" si="21"/>
        <v>0</v>
      </c>
      <c r="AO76" s="207">
        <f t="shared" si="21"/>
        <v>0</v>
      </c>
      <c r="AP76" s="207">
        <f t="shared" si="21"/>
        <v>0</v>
      </c>
      <c r="AQ76" s="207">
        <f t="shared" si="21"/>
        <v>0</v>
      </c>
      <c r="AR76" s="207">
        <f t="shared" si="21"/>
        <v>0</v>
      </c>
      <c r="AS76" s="387">
        <f t="shared" si="20"/>
        <v>0</v>
      </c>
    </row>
    <row r="77" spans="2:45" hidden="1" outlineLevel="2">
      <c r="B77" s="377">
        <v>31</v>
      </c>
      <c r="D77" s="338">
        <v>0</v>
      </c>
      <c r="E77" s="207">
        <f t="shared" si="14"/>
        <v>0</v>
      </c>
      <c r="F77" s="207">
        <f t="shared" si="21"/>
        <v>0</v>
      </c>
      <c r="G77" s="207">
        <f t="shared" si="21"/>
        <v>0</v>
      </c>
      <c r="H77" s="207">
        <f t="shared" si="21"/>
        <v>0</v>
      </c>
      <c r="I77" s="207">
        <f t="shared" si="21"/>
        <v>0</v>
      </c>
      <c r="J77" s="207">
        <f t="shared" si="21"/>
        <v>0</v>
      </c>
      <c r="K77" s="207">
        <f t="shared" si="21"/>
        <v>0</v>
      </c>
      <c r="L77" s="207">
        <f t="shared" si="21"/>
        <v>0</v>
      </c>
      <c r="M77" s="207">
        <f t="shared" si="21"/>
        <v>0</v>
      </c>
      <c r="N77" s="207">
        <f t="shared" si="21"/>
        <v>0</v>
      </c>
      <c r="O77" s="207">
        <f t="shared" si="21"/>
        <v>0</v>
      </c>
      <c r="P77" s="207">
        <f t="shared" si="21"/>
        <v>0</v>
      </c>
      <c r="Q77" s="207">
        <f t="shared" si="21"/>
        <v>0</v>
      </c>
      <c r="R77" s="207">
        <f t="shared" si="21"/>
        <v>0</v>
      </c>
      <c r="S77" s="207">
        <f t="shared" si="21"/>
        <v>0</v>
      </c>
      <c r="T77" s="207">
        <f t="shared" si="21"/>
        <v>0</v>
      </c>
      <c r="U77" s="207">
        <f t="shared" si="21"/>
        <v>0</v>
      </c>
      <c r="V77" s="207">
        <f t="shared" si="21"/>
        <v>0</v>
      </c>
      <c r="W77" s="207">
        <f t="shared" si="21"/>
        <v>0</v>
      </c>
      <c r="X77" s="207">
        <f t="shared" si="21"/>
        <v>0</v>
      </c>
      <c r="Y77" s="207">
        <f t="shared" si="21"/>
        <v>0</v>
      </c>
      <c r="Z77" s="207">
        <f t="shared" si="21"/>
        <v>0</v>
      </c>
      <c r="AA77" s="207">
        <f t="shared" si="21"/>
        <v>0</v>
      </c>
      <c r="AB77" s="207">
        <f t="shared" si="21"/>
        <v>0</v>
      </c>
      <c r="AC77" s="207">
        <f t="shared" si="21"/>
        <v>0</v>
      </c>
      <c r="AD77" s="207">
        <f t="shared" si="21"/>
        <v>0</v>
      </c>
      <c r="AE77" s="207">
        <f t="shared" si="21"/>
        <v>0</v>
      </c>
      <c r="AF77" s="207">
        <f t="shared" si="21"/>
        <v>0</v>
      </c>
      <c r="AG77" s="207">
        <f t="shared" si="21"/>
        <v>0</v>
      </c>
      <c r="AH77" s="207">
        <f t="shared" si="21"/>
        <v>0</v>
      </c>
      <c r="AI77" s="207">
        <f t="shared" si="21"/>
        <v>0</v>
      </c>
      <c r="AJ77" s="207">
        <f t="shared" si="21"/>
        <v>0</v>
      </c>
      <c r="AK77" s="207">
        <f t="shared" si="21"/>
        <v>0</v>
      </c>
      <c r="AL77" s="207">
        <f t="shared" si="21"/>
        <v>0</v>
      </c>
      <c r="AM77" s="207">
        <f t="shared" si="21"/>
        <v>0</v>
      </c>
      <c r="AN77" s="207">
        <f t="shared" si="21"/>
        <v>0</v>
      </c>
      <c r="AO77" s="207">
        <f t="shared" si="21"/>
        <v>0</v>
      </c>
      <c r="AP77" s="207">
        <f t="shared" si="21"/>
        <v>0</v>
      </c>
      <c r="AQ77" s="207">
        <f t="shared" si="21"/>
        <v>0</v>
      </c>
      <c r="AR77" s="207">
        <f t="shared" si="21"/>
        <v>0</v>
      </c>
      <c r="AS77" s="387">
        <f t="shared" si="20"/>
        <v>0</v>
      </c>
    </row>
    <row r="78" spans="2:45" hidden="1" outlineLevel="2">
      <c r="B78" s="377">
        <v>32</v>
      </c>
      <c r="D78" s="338">
        <v>0</v>
      </c>
      <c r="E78" s="207">
        <f t="shared" si="14"/>
        <v>0</v>
      </c>
      <c r="F78" s="207">
        <f t="shared" si="21"/>
        <v>0</v>
      </c>
      <c r="G78" s="207">
        <f t="shared" si="21"/>
        <v>0</v>
      </c>
      <c r="H78" s="207">
        <f t="shared" si="21"/>
        <v>0</v>
      </c>
      <c r="I78" s="207">
        <f t="shared" si="21"/>
        <v>0</v>
      </c>
      <c r="J78" s="207">
        <f t="shared" si="21"/>
        <v>0</v>
      </c>
      <c r="K78" s="207">
        <f t="shared" si="21"/>
        <v>0</v>
      </c>
      <c r="L78" s="207">
        <f t="shared" si="21"/>
        <v>0</v>
      </c>
      <c r="M78" s="207">
        <f t="shared" si="21"/>
        <v>0</v>
      </c>
      <c r="N78" s="207">
        <f t="shared" si="21"/>
        <v>0</v>
      </c>
      <c r="O78" s="207">
        <f t="shared" si="21"/>
        <v>0</v>
      </c>
      <c r="P78" s="207">
        <f t="shared" si="21"/>
        <v>0</v>
      </c>
      <c r="Q78" s="207">
        <f t="shared" si="21"/>
        <v>0</v>
      </c>
      <c r="R78" s="207">
        <f t="shared" si="21"/>
        <v>0</v>
      </c>
      <c r="S78" s="207">
        <f t="shared" si="21"/>
        <v>0</v>
      </c>
      <c r="T78" s="207">
        <f t="shared" si="21"/>
        <v>0</v>
      </c>
      <c r="U78" s="207">
        <f t="shared" si="21"/>
        <v>0</v>
      </c>
      <c r="V78" s="207">
        <f t="shared" si="21"/>
        <v>0</v>
      </c>
      <c r="W78" s="207">
        <f t="shared" si="21"/>
        <v>0</v>
      </c>
      <c r="X78" s="207">
        <f t="shared" si="21"/>
        <v>0</v>
      </c>
      <c r="Y78" s="207">
        <f t="shared" si="21"/>
        <v>0</v>
      </c>
      <c r="Z78" s="207">
        <f t="shared" si="21"/>
        <v>0</v>
      </c>
      <c r="AA78" s="207">
        <f t="shared" si="21"/>
        <v>0</v>
      </c>
      <c r="AB78" s="207">
        <f t="shared" si="21"/>
        <v>0</v>
      </c>
      <c r="AC78" s="207">
        <f t="shared" si="21"/>
        <v>0</v>
      </c>
      <c r="AD78" s="207">
        <f t="shared" si="21"/>
        <v>0</v>
      </c>
      <c r="AE78" s="207">
        <f t="shared" si="21"/>
        <v>0</v>
      </c>
      <c r="AF78" s="207">
        <f t="shared" si="21"/>
        <v>0</v>
      </c>
      <c r="AG78" s="207">
        <f t="shared" si="21"/>
        <v>0</v>
      </c>
      <c r="AH78" s="207">
        <f t="shared" si="21"/>
        <v>0</v>
      </c>
      <c r="AI78" s="207">
        <f t="shared" si="21"/>
        <v>0</v>
      </c>
      <c r="AJ78" s="207">
        <f t="shared" si="21"/>
        <v>0</v>
      </c>
      <c r="AK78" s="207">
        <f t="shared" si="21"/>
        <v>0</v>
      </c>
      <c r="AL78" s="207">
        <f t="shared" si="21"/>
        <v>0</v>
      </c>
      <c r="AM78" s="207">
        <f t="shared" si="21"/>
        <v>0</v>
      </c>
      <c r="AN78" s="207">
        <f t="shared" si="21"/>
        <v>0</v>
      </c>
      <c r="AO78" s="207">
        <f t="shared" si="21"/>
        <v>0</v>
      </c>
      <c r="AP78" s="207">
        <f t="shared" si="21"/>
        <v>0</v>
      </c>
      <c r="AQ78" s="207">
        <f t="shared" si="21"/>
        <v>0</v>
      </c>
      <c r="AR78" s="207">
        <f t="shared" si="21"/>
        <v>0</v>
      </c>
      <c r="AS78" s="387">
        <f t="shared" si="20"/>
        <v>0</v>
      </c>
    </row>
    <row r="79" spans="2:45" hidden="1" outlineLevel="2">
      <c r="B79" s="377">
        <v>33</v>
      </c>
      <c r="D79" s="338">
        <v>0</v>
      </c>
      <c r="E79" s="207">
        <f t="shared" si="14"/>
        <v>0</v>
      </c>
      <c r="F79" s="207">
        <f t="shared" si="21"/>
        <v>0</v>
      </c>
      <c r="G79" s="207">
        <f t="shared" si="21"/>
        <v>0</v>
      </c>
      <c r="H79" s="207">
        <f t="shared" si="21"/>
        <v>0</v>
      </c>
      <c r="I79" s="207">
        <f t="shared" si="21"/>
        <v>0</v>
      </c>
      <c r="J79" s="207">
        <f t="shared" si="21"/>
        <v>0</v>
      </c>
      <c r="K79" s="207">
        <f t="shared" si="21"/>
        <v>0</v>
      </c>
      <c r="L79" s="207">
        <f t="shared" si="21"/>
        <v>0</v>
      </c>
      <c r="M79" s="207">
        <f t="shared" si="21"/>
        <v>0</v>
      </c>
      <c r="N79" s="207">
        <f t="shared" si="21"/>
        <v>0</v>
      </c>
      <c r="O79" s="207">
        <f t="shared" si="21"/>
        <v>0</v>
      </c>
      <c r="P79" s="207">
        <f t="shared" si="21"/>
        <v>0</v>
      </c>
      <c r="Q79" s="207">
        <f t="shared" si="21"/>
        <v>0</v>
      </c>
      <c r="R79" s="207">
        <f t="shared" si="21"/>
        <v>0</v>
      </c>
      <c r="S79" s="207">
        <f t="shared" si="21"/>
        <v>0</v>
      </c>
      <c r="T79" s="207">
        <f t="shared" si="21"/>
        <v>0</v>
      </c>
      <c r="U79" s="207">
        <f t="shared" si="21"/>
        <v>0</v>
      </c>
      <c r="V79" s="207">
        <f t="shared" si="21"/>
        <v>0</v>
      </c>
      <c r="W79" s="207">
        <f t="shared" si="21"/>
        <v>0</v>
      </c>
      <c r="X79" s="207">
        <f t="shared" si="21"/>
        <v>0</v>
      </c>
      <c r="Y79" s="207">
        <f t="shared" si="21"/>
        <v>0</v>
      </c>
      <c r="Z79" s="207">
        <f t="shared" si="21"/>
        <v>0</v>
      </c>
      <c r="AA79" s="207">
        <f t="shared" si="21"/>
        <v>0</v>
      </c>
      <c r="AB79" s="207">
        <f t="shared" si="21"/>
        <v>0</v>
      </c>
      <c r="AC79" s="207">
        <f t="shared" si="21"/>
        <v>0</v>
      </c>
      <c r="AD79" s="207">
        <f t="shared" si="21"/>
        <v>0</v>
      </c>
      <c r="AE79" s="207">
        <f t="shared" si="21"/>
        <v>0</v>
      </c>
      <c r="AF79" s="207">
        <f t="shared" si="21"/>
        <v>0</v>
      </c>
      <c r="AG79" s="207">
        <f t="shared" si="21"/>
        <v>0</v>
      </c>
      <c r="AH79" s="207">
        <f t="shared" si="21"/>
        <v>0</v>
      </c>
      <c r="AI79" s="207">
        <f t="shared" si="21"/>
        <v>0</v>
      </c>
      <c r="AJ79" s="207">
        <f t="shared" si="21"/>
        <v>0</v>
      </c>
      <c r="AK79" s="207">
        <f t="shared" si="21"/>
        <v>0</v>
      </c>
      <c r="AL79" s="207">
        <f t="shared" si="21"/>
        <v>0</v>
      </c>
      <c r="AM79" s="207">
        <f t="shared" si="21"/>
        <v>0</v>
      </c>
      <c r="AN79" s="207">
        <f t="shared" si="21"/>
        <v>0</v>
      </c>
      <c r="AO79" s="207">
        <f t="shared" si="21"/>
        <v>0</v>
      </c>
      <c r="AP79" s="207">
        <f t="shared" si="21"/>
        <v>0</v>
      </c>
      <c r="AQ79" s="207">
        <f t="shared" si="21"/>
        <v>0</v>
      </c>
      <c r="AR79" s="207">
        <f t="shared" si="21"/>
        <v>0</v>
      </c>
      <c r="AS79" s="387">
        <f t="shared" si="20"/>
        <v>0</v>
      </c>
    </row>
    <row r="80" spans="2:45" hidden="1" outlineLevel="2">
      <c r="B80" s="377">
        <v>34</v>
      </c>
      <c r="D80" s="338">
        <v>0</v>
      </c>
      <c r="E80" s="207">
        <f t="shared" si="14"/>
        <v>0</v>
      </c>
      <c r="F80" s="207">
        <f t="shared" si="21"/>
        <v>0</v>
      </c>
      <c r="G80" s="207">
        <f t="shared" si="21"/>
        <v>0</v>
      </c>
      <c r="H80" s="207">
        <f t="shared" si="21"/>
        <v>0</v>
      </c>
      <c r="I80" s="207">
        <f t="shared" ref="F80:AR86" si="22">IF(AND(I$2=$B80,$B80=$C$3),$D80,IF(AND(I$2&gt;$B80,I$2&lt;=$D$46+$B80),SLN($D80,0,IF($C$3-$B80&gt;=$D$46,$D$46,$C$3-$B80)),0))</f>
        <v>0</v>
      </c>
      <c r="J80" s="207">
        <f t="shared" si="22"/>
        <v>0</v>
      </c>
      <c r="K80" s="207">
        <f t="shared" si="22"/>
        <v>0</v>
      </c>
      <c r="L80" s="207">
        <f t="shared" si="22"/>
        <v>0</v>
      </c>
      <c r="M80" s="207">
        <f t="shared" si="22"/>
        <v>0</v>
      </c>
      <c r="N80" s="207">
        <f t="shared" si="22"/>
        <v>0</v>
      </c>
      <c r="O80" s="207">
        <f t="shared" si="22"/>
        <v>0</v>
      </c>
      <c r="P80" s="207">
        <f t="shared" si="22"/>
        <v>0</v>
      </c>
      <c r="Q80" s="207">
        <f t="shared" si="22"/>
        <v>0</v>
      </c>
      <c r="R80" s="207">
        <f t="shared" si="22"/>
        <v>0</v>
      </c>
      <c r="S80" s="207">
        <f t="shared" si="22"/>
        <v>0</v>
      </c>
      <c r="T80" s="207">
        <f t="shared" si="22"/>
        <v>0</v>
      </c>
      <c r="U80" s="207">
        <f t="shared" si="22"/>
        <v>0</v>
      </c>
      <c r="V80" s="207">
        <f t="shared" si="22"/>
        <v>0</v>
      </c>
      <c r="W80" s="207">
        <f t="shared" si="22"/>
        <v>0</v>
      </c>
      <c r="X80" s="207">
        <f t="shared" si="22"/>
        <v>0</v>
      </c>
      <c r="Y80" s="207">
        <f t="shared" si="22"/>
        <v>0</v>
      </c>
      <c r="Z80" s="207">
        <f t="shared" si="22"/>
        <v>0</v>
      </c>
      <c r="AA80" s="207">
        <f t="shared" si="22"/>
        <v>0</v>
      </c>
      <c r="AB80" s="207">
        <f t="shared" si="22"/>
        <v>0</v>
      </c>
      <c r="AC80" s="207">
        <f t="shared" si="22"/>
        <v>0</v>
      </c>
      <c r="AD80" s="207">
        <f t="shared" si="22"/>
        <v>0</v>
      </c>
      <c r="AE80" s="207">
        <f t="shared" si="22"/>
        <v>0</v>
      </c>
      <c r="AF80" s="207">
        <f t="shared" si="22"/>
        <v>0</v>
      </c>
      <c r="AG80" s="207">
        <f t="shared" si="22"/>
        <v>0</v>
      </c>
      <c r="AH80" s="207">
        <f t="shared" si="22"/>
        <v>0</v>
      </c>
      <c r="AI80" s="207">
        <f t="shared" si="22"/>
        <v>0</v>
      </c>
      <c r="AJ80" s="207">
        <f t="shared" si="22"/>
        <v>0</v>
      </c>
      <c r="AK80" s="207">
        <f t="shared" si="22"/>
        <v>0</v>
      </c>
      <c r="AL80" s="207">
        <f t="shared" si="22"/>
        <v>0</v>
      </c>
      <c r="AM80" s="207">
        <f t="shared" si="22"/>
        <v>0</v>
      </c>
      <c r="AN80" s="207">
        <f t="shared" si="22"/>
        <v>0</v>
      </c>
      <c r="AO80" s="207">
        <f t="shared" si="22"/>
        <v>0</v>
      </c>
      <c r="AP80" s="207">
        <f t="shared" si="22"/>
        <v>0</v>
      </c>
      <c r="AQ80" s="207">
        <f t="shared" si="22"/>
        <v>0</v>
      </c>
      <c r="AR80" s="207">
        <f t="shared" si="22"/>
        <v>0</v>
      </c>
      <c r="AS80" s="387">
        <f t="shared" si="20"/>
        <v>0</v>
      </c>
    </row>
    <row r="81" spans="2:46" hidden="1" outlineLevel="2">
      <c r="B81" s="377">
        <v>35</v>
      </c>
      <c r="D81" s="338">
        <v>0</v>
      </c>
      <c r="E81" s="207">
        <f t="shared" si="14"/>
        <v>0</v>
      </c>
      <c r="F81" s="207">
        <f t="shared" si="22"/>
        <v>0</v>
      </c>
      <c r="G81" s="207">
        <f t="shared" si="22"/>
        <v>0</v>
      </c>
      <c r="H81" s="207">
        <f t="shared" si="22"/>
        <v>0</v>
      </c>
      <c r="I81" s="207">
        <f t="shared" si="22"/>
        <v>0</v>
      </c>
      <c r="J81" s="207">
        <f t="shared" si="22"/>
        <v>0</v>
      </c>
      <c r="K81" s="207">
        <f t="shared" si="22"/>
        <v>0</v>
      </c>
      <c r="L81" s="207">
        <f t="shared" si="22"/>
        <v>0</v>
      </c>
      <c r="M81" s="207">
        <f t="shared" si="22"/>
        <v>0</v>
      </c>
      <c r="N81" s="207">
        <f t="shared" si="22"/>
        <v>0</v>
      </c>
      <c r="O81" s="207">
        <f t="shared" si="22"/>
        <v>0</v>
      </c>
      <c r="P81" s="207">
        <f t="shared" si="22"/>
        <v>0</v>
      </c>
      <c r="Q81" s="207">
        <f t="shared" si="22"/>
        <v>0</v>
      </c>
      <c r="R81" s="207">
        <f t="shared" si="22"/>
        <v>0</v>
      </c>
      <c r="S81" s="207">
        <f t="shared" si="22"/>
        <v>0</v>
      </c>
      <c r="T81" s="207">
        <f t="shared" si="22"/>
        <v>0</v>
      </c>
      <c r="U81" s="207">
        <f t="shared" si="22"/>
        <v>0</v>
      </c>
      <c r="V81" s="207">
        <f t="shared" si="22"/>
        <v>0</v>
      </c>
      <c r="W81" s="207">
        <f t="shared" si="22"/>
        <v>0</v>
      </c>
      <c r="X81" s="207">
        <f t="shared" si="22"/>
        <v>0</v>
      </c>
      <c r="Y81" s="207">
        <f t="shared" si="22"/>
        <v>0</v>
      </c>
      <c r="Z81" s="207">
        <f t="shared" si="22"/>
        <v>0</v>
      </c>
      <c r="AA81" s="207">
        <f t="shared" si="22"/>
        <v>0</v>
      </c>
      <c r="AB81" s="207">
        <f t="shared" si="22"/>
        <v>0</v>
      </c>
      <c r="AC81" s="207">
        <f t="shared" si="22"/>
        <v>0</v>
      </c>
      <c r="AD81" s="207">
        <f t="shared" si="22"/>
        <v>0</v>
      </c>
      <c r="AE81" s="207">
        <f t="shared" si="22"/>
        <v>0</v>
      </c>
      <c r="AF81" s="207">
        <f t="shared" si="22"/>
        <v>0</v>
      </c>
      <c r="AG81" s="207">
        <f t="shared" si="22"/>
        <v>0</v>
      </c>
      <c r="AH81" s="207">
        <f t="shared" si="22"/>
        <v>0</v>
      </c>
      <c r="AI81" s="207">
        <f t="shared" si="22"/>
        <v>0</v>
      </c>
      <c r="AJ81" s="207">
        <f t="shared" si="22"/>
        <v>0</v>
      </c>
      <c r="AK81" s="207">
        <f t="shared" si="22"/>
        <v>0</v>
      </c>
      <c r="AL81" s="207">
        <f t="shared" si="22"/>
        <v>0</v>
      </c>
      <c r="AM81" s="207">
        <f t="shared" si="22"/>
        <v>0</v>
      </c>
      <c r="AN81" s="207">
        <f t="shared" si="22"/>
        <v>0</v>
      </c>
      <c r="AO81" s="207">
        <f t="shared" si="22"/>
        <v>0</v>
      </c>
      <c r="AP81" s="207">
        <f t="shared" si="22"/>
        <v>0</v>
      </c>
      <c r="AQ81" s="207">
        <f t="shared" si="22"/>
        <v>0</v>
      </c>
      <c r="AR81" s="207">
        <f t="shared" si="22"/>
        <v>0</v>
      </c>
      <c r="AS81" s="387">
        <f t="shared" si="20"/>
        <v>0</v>
      </c>
    </row>
    <row r="82" spans="2:46" hidden="1" outlineLevel="2">
      <c r="B82" s="377">
        <v>36</v>
      </c>
      <c r="D82" s="338">
        <v>0</v>
      </c>
      <c r="E82" s="207">
        <f t="shared" si="14"/>
        <v>0</v>
      </c>
      <c r="F82" s="207">
        <f t="shared" si="22"/>
        <v>0</v>
      </c>
      <c r="G82" s="207">
        <f t="shared" si="22"/>
        <v>0</v>
      </c>
      <c r="H82" s="207">
        <f t="shared" si="22"/>
        <v>0</v>
      </c>
      <c r="I82" s="207">
        <f t="shared" si="22"/>
        <v>0</v>
      </c>
      <c r="J82" s="207">
        <f t="shared" si="22"/>
        <v>0</v>
      </c>
      <c r="K82" s="207">
        <f t="shared" si="22"/>
        <v>0</v>
      </c>
      <c r="L82" s="207">
        <f t="shared" si="22"/>
        <v>0</v>
      </c>
      <c r="M82" s="207">
        <f t="shared" si="22"/>
        <v>0</v>
      </c>
      <c r="N82" s="207">
        <f t="shared" si="22"/>
        <v>0</v>
      </c>
      <c r="O82" s="207">
        <f t="shared" si="22"/>
        <v>0</v>
      </c>
      <c r="P82" s="207">
        <f t="shared" si="22"/>
        <v>0</v>
      </c>
      <c r="Q82" s="207">
        <f t="shared" si="22"/>
        <v>0</v>
      </c>
      <c r="R82" s="207">
        <f t="shared" si="22"/>
        <v>0</v>
      </c>
      <c r="S82" s="207">
        <f t="shared" si="22"/>
        <v>0</v>
      </c>
      <c r="T82" s="207">
        <f t="shared" si="22"/>
        <v>0</v>
      </c>
      <c r="U82" s="207">
        <f t="shared" si="22"/>
        <v>0</v>
      </c>
      <c r="V82" s="207">
        <f t="shared" si="22"/>
        <v>0</v>
      </c>
      <c r="W82" s="207">
        <f t="shared" si="22"/>
        <v>0</v>
      </c>
      <c r="X82" s="207">
        <f t="shared" si="22"/>
        <v>0</v>
      </c>
      <c r="Y82" s="207">
        <f t="shared" si="22"/>
        <v>0</v>
      </c>
      <c r="Z82" s="207">
        <f t="shared" si="22"/>
        <v>0</v>
      </c>
      <c r="AA82" s="207">
        <f t="shared" si="22"/>
        <v>0</v>
      </c>
      <c r="AB82" s="207">
        <f t="shared" si="22"/>
        <v>0</v>
      </c>
      <c r="AC82" s="207">
        <f t="shared" si="22"/>
        <v>0</v>
      </c>
      <c r="AD82" s="207">
        <f t="shared" si="22"/>
        <v>0</v>
      </c>
      <c r="AE82" s="207">
        <f t="shared" si="22"/>
        <v>0</v>
      </c>
      <c r="AF82" s="207">
        <f t="shared" si="22"/>
        <v>0</v>
      </c>
      <c r="AG82" s="207">
        <f t="shared" si="22"/>
        <v>0</v>
      </c>
      <c r="AH82" s="207">
        <f t="shared" si="22"/>
        <v>0</v>
      </c>
      <c r="AI82" s="207">
        <f t="shared" si="22"/>
        <v>0</v>
      </c>
      <c r="AJ82" s="207">
        <f t="shared" si="22"/>
        <v>0</v>
      </c>
      <c r="AK82" s="207">
        <f t="shared" si="22"/>
        <v>0</v>
      </c>
      <c r="AL82" s="207">
        <f t="shared" si="22"/>
        <v>0</v>
      </c>
      <c r="AM82" s="207">
        <f t="shared" si="22"/>
        <v>0</v>
      </c>
      <c r="AN82" s="207">
        <f t="shared" si="22"/>
        <v>0</v>
      </c>
      <c r="AO82" s="207">
        <f t="shared" si="22"/>
        <v>0</v>
      </c>
      <c r="AP82" s="207">
        <f t="shared" si="22"/>
        <v>0</v>
      </c>
      <c r="AQ82" s="207">
        <f t="shared" si="22"/>
        <v>0</v>
      </c>
      <c r="AR82" s="207">
        <f t="shared" si="22"/>
        <v>0</v>
      </c>
      <c r="AS82" s="387">
        <f t="shared" si="20"/>
        <v>0</v>
      </c>
    </row>
    <row r="83" spans="2:46" hidden="1" outlineLevel="2">
      <c r="B83" s="377">
        <v>37</v>
      </c>
      <c r="D83" s="338">
        <v>0</v>
      </c>
      <c r="E83" s="207">
        <f t="shared" si="14"/>
        <v>0</v>
      </c>
      <c r="F83" s="207">
        <f t="shared" si="22"/>
        <v>0</v>
      </c>
      <c r="G83" s="207">
        <f t="shared" si="22"/>
        <v>0</v>
      </c>
      <c r="H83" s="207">
        <f t="shared" si="22"/>
        <v>0</v>
      </c>
      <c r="I83" s="207">
        <f t="shared" si="22"/>
        <v>0</v>
      </c>
      <c r="J83" s="207">
        <f t="shared" si="22"/>
        <v>0</v>
      </c>
      <c r="K83" s="207">
        <f t="shared" si="22"/>
        <v>0</v>
      </c>
      <c r="L83" s="207">
        <f t="shared" si="22"/>
        <v>0</v>
      </c>
      <c r="M83" s="207">
        <f t="shared" si="22"/>
        <v>0</v>
      </c>
      <c r="N83" s="207">
        <f t="shared" si="22"/>
        <v>0</v>
      </c>
      <c r="O83" s="207">
        <f t="shared" si="22"/>
        <v>0</v>
      </c>
      <c r="P83" s="207">
        <f t="shared" si="22"/>
        <v>0</v>
      </c>
      <c r="Q83" s="207">
        <f t="shared" si="22"/>
        <v>0</v>
      </c>
      <c r="R83" s="207">
        <f t="shared" si="22"/>
        <v>0</v>
      </c>
      <c r="S83" s="207">
        <f t="shared" si="22"/>
        <v>0</v>
      </c>
      <c r="T83" s="207">
        <f t="shared" si="22"/>
        <v>0</v>
      </c>
      <c r="U83" s="207">
        <f t="shared" si="22"/>
        <v>0</v>
      </c>
      <c r="V83" s="207">
        <f t="shared" si="22"/>
        <v>0</v>
      </c>
      <c r="W83" s="207">
        <f t="shared" si="22"/>
        <v>0</v>
      </c>
      <c r="X83" s="207">
        <f t="shared" si="22"/>
        <v>0</v>
      </c>
      <c r="Y83" s="207">
        <f t="shared" si="22"/>
        <v>0</v>
      </c>
      <c r="Z83" s="207">
        <f t="shared" si="22"/>
        <v>0</v>
      </c>
      <c r="AA83" s="207">
        <f t="shared" si="22"/>
        <v>0</v>
      </c>
      <c r="AB83" s="207">
        <f t="shared" si="22"/>
        <v>0</v>
      </c>
      <c r="AC83" s="207">
        <f t="shared" si="22"/>
        <v>0</v>
      </c>
      <c r="AD83" s="207">
        <f t="shared" si="22"/>
        <v>0</v>
      </c>
      <c r="AE83" s="207">
        <f t="shared" si="22"/>
        <v>0</v>
      </c>
      <c r="AF83" s="207">
        <f t="shared" si="22"/>
        <v>0</v>
      </c>
      <c r="AG83" s="207">
        <f t="shared" si="22"/>
        <v>0</v>
      </c>
      <c r="AH83" s="207">
        <f t="shared" si="22"/>
        <v>0</v>
      </c>
      <c r="AI83" s="207">
        <f t="shared" si="22"/>
        <v>0</v>
      </c>
      <c r="AJ83" s="207">
        <f t="shared" si="22"/>
        <v>0</v>
      </c>
      <c r="AK83" s="207">
        <f t="shared" si="22"/>
        <v>0</v>
      </c>
      <c r="AL83" s="207">
        <f t="shared" si="22"/>
        <v>0</v>
      </c>
      <c r="AM83" s="207">
        <f t="shared" si="22"/>
        <v>0</v>
      </c>
      <c r="AN83" s="207">
        <f t="shared" si="22"/>
        <v>0</v>
      </c>
      <c r="AO83" s="207">
        <f t="shared" si="22"/>
        <v>0</v>
      </c>
      <c r="AP83" s="207">
        <f t="shared" si="22"/>
        <v>0</v>
      </c>
      <c r="AQ83" s="207">
        <f t="shared" si="22"/>
        <v>0</v>
      </c>
      <c r="AR83" s="207">
        <f t="shared" si="22"/>
        <v>0</v>
      </c>
      <c r="AS83" s="387">
        <f t="shared" si="20"/>
        <v>0</v>
      </c>
    </row>
    <row r="84" spans="2:46" hidden="1" outlineLevel="2">
      <c r="B84" s="377">
        <v>38</v>
      </c>
      <c r="D84" s="338">
        <v>0</v>
      </c>
      <c r="E84" s="207">
        <f t="shared" si="14"/>
        <v>0</v>
      </c>
      <c r="F84" s="207">
        <f t="shared" si="22"/>
        <v>0</v>
      </c>
      <c r="G84" s="207">
        <f t="shared" si="22"/>
        <v>0</v>
      </c>
      <c r="H84" s="207">
        <f t="shared" si="22"/>
        <v>0</v>
      </c>
      <c r="I84" s="207">
        <f t="shared" si="22"/>
        <v>0</v>
      </c>
      <c r="J84" s="207">
        <f t="shared" si="22"/>
        <v>0</v>
      </c>
      <c r="K84" s="207">
        <f t="shared" si="22"/>
        <v>0</v>
      </c>
      <c r="L84" s="207">
        <f t="shared" si="22"/>
        <v>0</v>
      </c>
      <c r="M84" s="207">
        <f t="shared" si="22"/>
        <v>0</v>
      </c>
      <c r="N84" s="207">
        <f t="shared" si="22"/>
        <v>0</v>
      </c>
      <c r="O84" s="207">
        <f t="shared" si="22"/>
        <v>0</v>
      </c>
      <c r="P84" s="207">
        <f t="shared" si="22"/>
        <v>0</v>
      </c>
      <c r="Q84" s="207">
        <f t="shared" si="22"/>
        <v>0</v>
      </c>
      <c r="R84" s="207">
        <f t="shared" si="22"/>
        <v>0</v>
      </c>
      <c r="S84" s="207">
        <f t="shared" si="22"/>
        <v>0</v>
      </c>
      <c r="T84" s="207">
        <f t="shared" si="22"/>
        <v>0</v>
      </c>
      <c r="U84" s="207">
        <f t="shared" si="22"/>
        <v>0</v>
      </c>
      <c r="V84" s="207">
        <f t="shared" si="22"/>
        <v>0</v>
      </c>
      <c r="W84" s="207">
        <f t="shared" si="22"/>
        <v>0</v>
      </c>
      <c r="X84" s="207">
        <f t="shared" si="22"/>
        <v>0</v>
      </c>
      <c r="Y84" s="207">
        <f t="shared" si="22"/>
        <v>0</v>
      </c>
      <c r="Z84" s="207">
        <f t="shared" si="22"/>
        <v>0</v>
      </c>
      <c r="AA84" s="207">
        <f t="shared" si="22"/>
        <v>0</v>
      </c>
      <c r="AB84" s="207">
        <f t="shared" si="22"/>
        <v>0</v>
      </c>
      <c r="AC84" s="207">
        <f t="shared" si="22"/>
        <v>0</v>
      </c>
      <c r="AD84" s="207">
        <f t="shared" si="22"/>
        <v>0</v>
      </c>
      <c r="AE84" s="207">
        <f t="shared" si="22"/>
        <v>0</v>
      </c>
      <c r="AF84" s="207">
        <f t="shared" si="22"/>
        <v>0</v>
      </c>
      <c r="AG84" s="207">
        <f t="shared" si="22"/>
        <v>0</v>
      </c>
      <c r="AH84" s="207">
        <f t="shared" si="22"/>
        <v>0</v>
      </c>
      <c r="AI84" s="207">
        <f t="shared" si="22"/>
        <v>0</v>
      </c>
      <c r="AJ84" s="207">
        <f t="shared" si="22"/>
        <v>0</v>
      </c>
      <c r="AK84" s="207">
        <f t="shared" si="22"/>
        <v>0</v>
      </c>
      <c r="AL84" s="207">
        <f t="shared" si="22"/>
        <v>0</v>
      </c>
      <c r="AM84" s="207">
        <f t="shared" si="22"/>
        <v>0</v>
      </c>
      <c r="AN84" s="207">
        <f t="shared" si="22"/>
        <v>0</v>
      </c>
      <c r="AO84" s="207">
        <f t="shared" si="22"/>
        <v>0</v>
      </c>
      <c r="AP84" s="207">
        <f t="shared" si="22"/>
        <v>0</v>
      </c>
      <c r="AQ84" s="207">
        <f t="shared" si="22"/>
        <v>0</v>
      </c>
      <c r="AR84" s="207">
        <f t="shared" si="22"/>
        <v>0</v>
      </c>
      <c r="AS84" s="387">
        <f t="shared" si="20"/>
        <v>0</v>
      </c>
    </row>
    <row r="85" spans="2:46" hidden="1" outlineLevel="2">
      <c r="B85" s="377">
        <v>39</v>
      </c>
      <c r="D85" s="338">
        <v>0</v>
      </c>
      <c r="E85" s="207">
        <f t="shared" si="14"/>
        <v>0</v>
      </c>
      <c r="F85" s="207">
        <f t="shared" si="22"/>
        <v>0</v>
      </c>
      <c r="G85" s="207">
        <f t="shared" si="22"/>
        <v>0</v>
      </c>
      <c r="H85" s="207">
        <f t="shared" si="22"/>
        <v>0</v>
      </c>
      <c r="I85" s="207">
        <f t="shared" si="22"/>
        <v>0</v>
      </c>
      <c r="J85" s="207">
        <f t="shared" si="22"/>
        <v>0</v>
      </c>
      <c r="K85" s="207">
        <f t="shared" si="22"/>
        <v>0</v>
      </c>
      <c r="L85" s="207">
        <f t="shared" si="22"/>
        <v>0</v>
      </c>
      <c r="M85" s="207">
        <f t="shared" si="22"/>
        <v>0</v>
      </c>
      <c r="N85" s="207">
        <f t="shared" si="22"/>
        <v>0</v>
      </c>
      <c r="O85" s="207">
        <f t="shared" si="22"/>
        <v>0</v>
      </c>
      <c r="P85" s="207">
        <f t="shared" si="22"/>
        <v>0</v>
      </c>
      <c r="Q85" s="207">
        <f t="shared" si="22"/>
        <v>0</v>
      </c>
      <c r="R85" s="207">
        <f t="shared" si="22"/>
        <v>0</v>
      </c>
      <c r="S85" s="207">
        <f t="shared" si="22"/>
        <v>0</v>
      </c>
      <c r="T85" s="207">
        <f t="shared" si="22"/>
        <v>0</v>
      </c>
      <c r="U85" s="207">
        <f t="shared" si="22"/>
        <v>0</v>
      </c>
      <c r="V85" s="207">
        <f t="shared" si="22"/>
        <v>0</v>
      </c>
      <c r="W85" s="207">
        <f t="shared" si="22"/>
        <v>0</v>
      </c>
      <c r="X85" s="207">
        <f t="shared" si="22"/>
        <v>0</v>
      </c>
      <c r="Y85" s="207">
        <f t="shared" si="22"/>
        <v>0</v>
      </c>
      <c r="Z85" s="207">
        <f t="shared" si="22"/>
        <v>0</v>
      </c>
      <c r="AA85" s="207">
        <f t="shared" si="22"/>
        <v>0</v>
      </c>
      <c r="AB85" s="207">
        <f t="shared" si="22"/>
        <v>0</v>
      </c>
      <c r="AC85" s="207">
        <f t="shared" si="22"/>
        <v>0</v>
      </c>
      <c r="AD85" s="207">
        <f t="shared" si="22"/>
        <v>0</v>
      </c>
      <c r="AE85" s="207">
        <f t="shared" si="22"/>
        <v>0</v>
      </c>
      <c r="AF85" s="207">
        <f t="shared" si="22"/>
        <v>0</v>
      </c>
      <c r="AG85" s="207">
        <f t="shared" si="22"/>
        <v>0</v>
      </c>
      <c r="AH85" s="207">
        <f t="shared" si="22"/>
        <v>0</v>
      </c>
      <c r="AI85" s="207">
        <f t="shared" si="22"/>
        <v>0</v>
      </c>
      <c r="AJ85" s="207">
        <f t="shared" si="22"/>
        <v>0</v>
      </c>
      <c r="AK85" s="207">
        <f t="shared" si="22"/>
        <v>0</v>
      </c>
      <c r="AL85" s="207">
        <f t="shared" si="22"/>
        <v>0</v>
      </c>
      <c r="AM85" s="207">
        <f t="shared" si="22"/>
        <v>0</v>
      </c>
      <c r="AN85" s="207">
        <f t="shared" si="22"/>
        <v>0</v>
      </c>
      <c r="AO85" s="207">
        <f t="shared" si="22"/>
        <v>0</v>
      </c>
      <c r="AP85" s="207">
        <f t="shared" si="22"/>
        <v>0</v>
      </c>
      <c r="AQ85" s="207">
        <f t="shared" si="22"/>
        <v>0</v>
      </c>
      <c r="AR85" s="207">
        <f t="shared" si="22"/>
        <v>0</v>
      </c>
      <c r="AS85" s="387">
        <f t="shared" si="20"/>
        <v>0</v>
      </c>
    </row>
    <row r="86" spans="2:46" hidden="1" outlineLevel="2">
      <c r="B86" s="377">
        <v>40</v>
      </c>
      <c r="D86" s="338">
        <v>0</v>
      </c>
      <c r="E86" s="207">
        <f t="shared" si="14"/>
        <v>0</v>
      </c>
      <c r="F86" s="207">
        <f t="shared" si="22"/>
        <v>0</v>
      </c>
      <c r="G86" s="207">
        <f t="shared" si="22"/>
        <v>0</v>
      </c>
      <c r="H86" s="207">
        <f t="shared" si="22"/>
        <v>0</v>
      </c>
      <c r="I86" s="207">
        <f t="shared" si="22"/>
        <v>0</v>
      </c>
      <c r="J86" s="207">
        <f t="shared" si="22"/>
        <v>0</v>
      </c>
      <c r="K86" s="207">
        <f t="shared" si="22"/>
        <v>0</v>
      </c>
      <c r="L86" s="207">
        <f t="shared" si="22"/>
        <v>0</v>
      </c>
      <c r="M86" s="207">
        <f t="shared" si="22"/>
        <v>0</v>
      </c>
      <c r="N86" s="207">
        <f t="shared" si="22"/>
        <v>0</v>
      </c>
      <c r="O86" s="207">
        <f t="shared" si="22"/>
        <v>0</v>
      </c>
      <c r="P86" s="207">
        <f t="shared" si="22"/>
        <v>0</v>
      </c>
      <c r="Q86" s="207">
        <f t="shared" si="22"/>
        <v>0</v>
      </c>
      <c r="R86" s="207">
        <f t="shared" si="22"/>
        <v>0</v>
      </c>
      <c r="S86" s="207">
        <f t="shared" si="22"/>
        <v>0</v>
      </c>
      <c r="T86" s="207">
        <f t="shared" si="22"/>
        <v>0</v>
      </c>
      <c r="U86" s="207">
        <f t="shared" si="22"/>
        <v>0</v>
      </c>
      <c r="V86" s="207">
        <f t="shared" si="22"/>
        <v>0</v>
      </c>
      <c r="W86" s="207">
        <f t="shared" si="22"/>
        <v>0</v>
      </c>
      <c r="X86" s="207">
        <f t="shared" si="22"/>
        <v>0</v>
      </c>
      <c r="Y86" s="207">
        <f t="shared" si="22"/>
        <v>0</v>
      </c>
      <c r="Z86" s="207">
        <f t="shared" si="22"/>
        <v>0</v>
      </c>
      <c r="AA86" s="207">
        <f t="shared" si="22"/>
        <v>0</v>
      </c>
      <c r="AB86" s="207">
        <f t="shared" si="22"/>
        <v>0</v>
      </c>
      <c r="AC86" s="207">
        <f t="shared" si="22"/>
        <v>0</v>
      </c>
      <c r="AD86" s="207">
        <f t="shared" ref="AD86:AR86" si="23">IF(AND(AD$2=$B86,$B86=$C$3),$D86,IF(AND(AD$2&gt;$B86,AD$2&lt;=$D$46+$B86),SLN($D86,0,IF($C$3-$B86&gt;=$D$46,$D$46,$C$3-$B86)),0))</f>
        <v>0</v>
      </c>
      <c r="AE86" s="207">
        <f t="shared" si="23"/>
        <v>0</v>
      </c>
      <c r="AF86" s="207">
        <f t="shared" si="23"/>
        <v>0</v>
      </c>
      <c r="AG86" s="207">
        <f t="shared" si="23"/>
        <v>0</v>
      </c>
      <c r="AH86" s="207">
        <f t="shared" si="23"/>
        <v>0</v>
      </c>
      <c r="AI86" s="207">
        <f t="shared" si="23"/>
        <v>0</v>
      </c>
      <c r="AJ86" s="207">
        <f t="shared" si="23"/>
        <v>0</v>
      </c>
      <c r="AK86" s="207">
        <f t="shared" si="23"/>
        <v>0</v>
      </c>
      <c r="AL86" s="207">
        <f t="shared" si="23"/>
        <v>0</v>
      </c>
      <c r="AM86" s="207">
        <f t="shared" si="23"/>
        <v>0</v>
      </c>
      <c r="AN86" s="207">
        <f t="shared" si="23"/>
        <v>0</v>
      </c>
      <c r="AO86" s="207">
        <f t="shared" si="23"/>
        <v>0</v>
      </c>
      <c r="AP86" s="207">
        <f t="shared" si="23"/>
        <v>0</v>
      </c>
      <c r="AQ86" s="207">
        <f t="shared" si="23"/>
        <v>0</v>
      </c>
      <c r="AR86" s="207">
        <f t="shared" si="23"/>
        <v>0</v>
      </c>
      <c r="AS86" s="387">
        <f t="shared" si="20"/>
        <v>0</v>
      </c>
    </row>
    <row r="87" spans="2:46" hidden="1" outlineLevel="1" collapsed="1">
      <c r="B87" s="378" t="str">
        <f>INV!B10</f>
        <v xml:space="preserve">1.3 - </v>
      </c>
      <c r="D87" s="386">
        <f>INV!C10</f>
        <v>25</v>
      </c>
      <c r="E87" s="387">
        <f t="shared" ref="E87:AR87" si="24">SUM(E88:E127)</f>
        <v>0</v>
      </c>
      <c r="F87" s="387">
        <f t="shared" si="24"/>
        <v>0</v>
      </c>
      <c r="G87" s="387">
        <f t="shared" si="24"/>
        <v>0</v>
      </c>
      <c r="H87" s="387">
        <f t="shared" si="24"/>
        <v>0</v>
      </c>
      <c r="I87" s="387">
        <f t="shared" si="24"/>
        <v>0</v>
      </c>
      <c r="J87" s="387">
        <f t="shared" si="24"/>
        <v>0</v>
      </c>
      <c r="K87" s="387">
        <f t="shared" si="24"/>
        <v>0</v>
      </c>
      <c r="L87" s="387">
        <f t="shared" si="24"/>
        <v>0</v>
      </c>
      <c r="M87" s="387">
        <f t="shared" si="24"/>
        <v>0</v>
      </c>
      <c r="N87" s="387">
        <f t="shared" si="24"/>
        <v>0</v>
      </c>
      <c r="O87" s="387">
        <f t="shared" si="24"/>
        <v>0</v>
      </c>
      <c r="P87" s="387">
        <f t="shared" si="24"/>
        <v>0</v>
      </c>
      <c r="Q87" s="387">
        <f t="shared" si="24"/>
        <v>0</v>
      </c>
      <c r="R87" s="387">
        <f t="shared" si="24"/>
        <v>0</v>
      </c>
      <c r="S87" s="387">
        <f t="shared" si="24"/>
        <v>0</v>
      </c>
      <c r="T87" s="387">
        <f t="shared" si="24"/>
        <v>0</v>
      </c>
      <c r="U87" s="387">
        <f t="shared" si="24"/>
        <v>0</v>
      </c>
      <c r="V87" s="387">
        <f t="shared" si="24"/>
        <v>0</v>
      </c>
      <c r="W87" s="387">
        <f t="shared" si="24"/>
        <v>0</v>
      </c>
      <c r="X87" s="387">
        <f t="shared" si="24"/>
        <v>0</v>
      </c>
      <c r="Y87" s="387">
        <f t="shared" si="24"/>
        <v>0</v>
      </c>
      <c r="Z87" s="387">
        <f t="shared" si="24"/>
        <v>0</v>
      </c>
      <c r="AA87" s="387">
        <f t="shared" si="24"/>
        <v>0</v>
      </c>
      <c r="AB87" s="387">
        <f t="shared" si="24"/>
        <v>0</v>
      </c>
      <c r="AC87" s="387">
        <f t="shared" si="24"/>
        <v>0</v>
      </c>
      <c r="AD87" s="387">
        <f t="shared" si="24"/>
        <v>0</v>
      </c>
      <c r="AE87" s="387">
        <f t="shared" si="24"/>
        <v>0</v>
      </c>
      <c r="AF87" s="387">
        <f t="shared" si="24"/>
        <v>0</v>
      </c>
      <c r="AG87" s="387">
        <f t="shared" si="24"/>
        <v>0</v>
      </c>
      <c r="AH87" s="387">
        <f t="shared" si="24"/>
        <v>0</v>
      </c>
      <c r="AI87" s="387">
        <f t="shared" si="24"/>
        <v>0</v>
      </c>
      <c r="AJ87" s="387">
        <f t="shared" si="24"/>
        <v>0</v>
      </c>
      <c r="AK87" s="387">
        <f t="shared" si="24"/>
        <v>0</v>
      </c>
      <c r="AL87" s="387">
        <f t="shared" si="24"/>
        <v>0</v>
      </c>
      <c r="AM87" s="387">
        <f t="shared" si="24"/>
        <v>0</v>
      </c>
      <c r="AN87" s="387">
        <f t="shared" si="24"/>
        <v>0</v>
      </c>
      <c r="AO87" s="387">
        <f t="shared" si="24"/>
        <v>0</v>
      </c>
      <c r="AP87" s="387">
        <f t="shared" si="24"/>
        <v>0</v>
      </c>
      <c r="AQ87" s="387">
        <f t="shared" si="24"/>
        <v>0</v>
      </c>
      <c r="AR87" s="387">
        <f t="shared" si="24"/>
        <v>0</v>
      </c>
      <c r="AS87" s="387">
        <f t="shared" si="20"/>
        <v>0</v>
      </c>
      <c r="AT87" s="377"/>
    </row>
    <row r="88" spans="2:46" hidden="1" outlineLevel="2">
      <c r="B88" s="377">
        <v>1</v>
      </c>
      <c r="D88" s="338">
        <f t="array" ref="D88:D127">TRANSPOSE(INV!E10:AR10)</f>
        <v>0</v>
      </c>
      <c r="E88" s="207">
        <f t="shared" ref="E88:E127" si="25">IF(AND(E$2=$B88,$B88=$C$3),$D88,IF(AND(E$2&gt;$B88,E$2&lt;=$D$87+$B88),SLN($D88,0,IF($C$3-$B88&gt;=$D$87,$D$87,$C$3-$B88)),0))</f>
        <v>0</v>
      </c>
      <c r="F88" s="207">
        <f t="shared" ref="F88:AR94" si="26">IF(AND(F$2=$B88,$B88=$C$3),$D88,IF(AND(F$2&gt;$B88,F$2&lt;=$D$87+$B88),SLN($D88,0,IF($C$3-$B88&gt;=$D$87,$D$87,$C$3-$B88)),0))</f>
        <v>0</v>
      </c>
      <c r="G88" s="207">
        <f t="shared" si="26"/>
        <v>0</v>
      </c>
      <c r="H88" s="207">
        <f t="shared" si="26"/>
        <v>0</v>
      </c>
      <c r="I88" s="207">
        <f t="shared" si="26"/>
        <v>0</v>
      </c>
      <c r="J88" s="207">
        <f t="shared" si="26"/>
        <v>0</v>
      </c>
      <c r="K88" s="207">
        <f t="shared" si="26"/>
        <v>0</v>
      </c>
      <c r="L88" s="207">
        <f t="shared" si="26"/>
        <v>0</v>
      </c>
      <c r="M88" s="207">
        <f t="shared" si="26"/>
        <v>0</v>
      </c>
      <c r="N88" s="207">
        <f t="shared" si="26"/>
        <v>0</v>
      </c>
      <c r="O88" s="207">
        <f t="shared" si="26"/>
        <v>0</v>
      </c>
      <c r="P88" s="207">
        <f t="shared" si="26"/>
        <v>0</v>
      </c>
      <c r="Q88" s="207">
        <f t="shared" si="26"/>
        <v>0</v>
      </c>
      <c r="R88" s="207">
        <f t="shared" si="26"/>
        <v>0</v>
      </c>
      <c r="S88" s="207">
        <f t="shared" si="26"/>
        <v>0</v>
      </c>
      <c r="T88" s="207">
        <f t="shared" si="26"/>
        <v>0</v>
      </c>
      <c r="U88" s="207">
        <f t="shared" si="26"/>
        <v>0</v>
      </c>
      <c r="V88" s="207">
        <f t="shared" si="26"/>
        <v>0</v>
      </c>
      <c r="W88" s="207">
        <f t="shared" si="26"/>
        <v>0</v>
      </c>
      <c r="X88" s="207">
        <f t="shared" si="26"/>
        <v>0</v>
      </c>
      <c r="Y88" s="207">
        <f t="shared" si="26"/>
        <v>0</v>
      </c>
      <c r="Z88" s="207">
        <f t="shared" si="26"/>
        <v>0</v>
      </c>
      <c r="AA88" s="207">
        <f t="shared" si="26"/>
        <v>0</v>
      </c>
      <c r="AB88" s="207">
        <f t="shared" si="26"/>
        <v>0</v>
      </c>
      <c r="AC88" s="207">
        <f t="shared" si="26"/>
        <v>0</v>
      </c>
      <c r="AD88" s="207">
        <f t="shared" si="26"/>
        <v>0</v>
      </c>
      <c r="AE88" s="207">
        <f t="shared" si="26"/>
        <v>0</v>
      </c>
      <c r="AF88" s="207">
        <f t="shared" si="26"/>
        <v>0</v>
      </c>
      <c r="AG88" s="207">
        <f t="shared" si="26"/>
        <v>0</v>
      </c>
      <c r="AH88" s="207">
        <f t="shared" si="26"/>
        <v>0</v>
      </c>
      <c r="AI88" s="207">
        <f t="shared" si="26"/>
        <v>0</v>
      </c>
      <c r="AJ88" s="207">
        <f t="shared" si="26"/>
        <v>0</v>
      </c>
      <c r="AK88" s="207">
        <f t="shared" si="26"/>
        <v>0</v>
      </c>
      <c r="AL88" s="207">
        <f t="shared" si="26"/>
        <v>0</v>
      </c>
      <c r="AM88" s="207">
        <f t="shared" si="26"/>
        <v>0</v>
      </c>
      <c r="AN88" s="207">
        <f t="shared" si="26"/>
        <v>0</v>
      </c>
      <c r="AO88" s="207">
        <f t="shared" si="26"/>
        <v>0</v>
      </c>
      <c r="AP88" s="207">
        <f t="shared" si="26"/>
        <v>0</v>
      </c>
      <c r="AQ88" s="207">
        <f t="shared" si="26"/>
        <v>0</v>
      </c>
      <c r="AR88" s="207">
        <f t="shared" si="26"/>
        <v>0</v>
      </c>
      <c r="AS88" s="387">
        <f t="shared" si="20"/>
        <v>0</v>
      </c>
    </row>
    <row r="89" spans="2:46" hidden="1" outlineLevel="2">
      <c r="B89" s="377">
        <v>2</v>
      </c>
      <c r="D89" s="338">
        <v>0</v>
      </c>
      <c r="E89" s="207">
        <f t="shared" si="25"/>
        <v>0</v>
      </c>
      <c r="F89" s="207">
        <f t="shared" ref="F89:T89" si="27">IF(AND(F$2=$B89,$B89=$C$3),$D89,IF(AND(F$2&gt;$B89,F$2&lt;=$D$87+$B89),SLN($D89,0,IF($C$3-$B89&gt;=$D$87,$D$87,$C$3-$B89)),0))</f>
        <v>0</v>
      </c>
      <c r="G89" s="207">
        <f t="shared" si="27"/>
        <v>0</v>
      </c>
      <c r="H89" s="207">
        <f t="shared" si="27"/>
        <v>0</v>
      </c>
      <c r="I89" s="207">
        <f t="shared" si="27"/>
        <v>0</v>
      </c>
      <c r="J89" s="207">
        <f t="shared" si="27"/>
        <v>0</v>
      </c>
      <c r="K89" s="207">
        <f t="shared" si="27"/>
        <v>0</v>
      </c>
      <c r="L89" s="207">
        <f t="shared" si="27"/>
        <v>0</v>
      </c>
      <c r="M89" s="207">
        <f t="shared" si="27"/>
        <v>0</v>
      </c>
      <c r="N89" s="207">
        <f t="shared" si="27"/>
        <v>0</v>
      </c>
      <c r="O89" s="207">
        <f t="shared" si="27"/>
        <v>0</v>
      </c>
      <c r="P89" s="207">
        <f t="shared" si="27"/>
        <v>0</v>
      </c>
      <c r="Q89" s="207">
        <f t="shared" si="27"/>
        <v>0</v>
      </c>
      <c r="R89" s="207">
        <f t="shared" si="27"/>
        <v>0</v>
      </c>
      <c r="S89" s="207">
        <f t="shared" si="27"/>
        <v>0</v>
      </c>
      <c r="T89" s="207">
        <f t="shared" si="27"/>
        <v>0</v>
      </c>
      <c r="U89" s="207">
        <f t="shared" si="26"/>
        <v>0</v>
      </c>
      <c r="V89" s="207">
        <f t="shared" si="26"/>
        <v>0</v>
      </c>
      <c r="W89" s="207">
        <f t="shared" si="26"/>
        <v>0</v>
      </c>
      <c r="X89" s="207">
        <f t="shared" si="26"/>
        <v>0</v>
      </c>
      <c r="Y89" s="207">
        <f t="shared" si="26"/>
        <v>0</v>
      </c>
      <c r="Z89" s="207">
        <f t="shared" si="26"/>
        <v>0</v>
      </c>
      <c r="AA89" s="207">
        <f t="shared" si="26"/>
        <v>0</v>
      </c>
      <c r="AB89" s="207">
        <f t="shared" si="26"/>
        <v>0</v>
      </c>
      <c r="AC89" s="207">
        <f t="shared" si="26"/>
        <v>0</v>
      </c>
      <c r="AD89" s="207">
        <f t="shared" si="26"/>
        <v>0</v>
      </c>
      <c r="AE89" s="207">
        <f t="shared" si="26"/>
        <v>0</v>
      </c>
      <c r="AF89" s="207">
        <f t="shared" si="26"/>
        <v>0</v>
      </c>
      <c r="AG89" s="207">
        <f t="shared" si="26"/>
        <v>0</v>
      </c>
      <c r="AH89" s="207">
        <f t="shared" si="26"/>
        <v>0</v>
      </c>
      <c r="AI89" s="207">
        <f t="shared" si="26"/>
        <v>0</v>
      </c>
      <c r="AJ89" s="207">
        <f t="shared" si="26"/>
        <v>0</v>
      </c>
      <c r="AK89" s="207">
        <f t="shared" si="26"/>
        <v>0</v>
      </c>
      <c r="AL89" s="207">
        <f t="shared" si="26"/>
        <v>0</v>
      </c>
      <c r="AM89" s="207">
        <f t="shared" si="26"/>
        <v>0</v>
      </c>
      <c r="AN89" s="207">
        <f t="shared" si="26"/>
        <v>0</v>
      </c>
      <c r="AO89" s="207">
        <f t="shared" si="26"/>
        <v>0</v>
      </c>
      <c r="AP89" s="207">
        <f t="shared" si="26"/>
        <v>0</v>
      </c>
      <c r="AQ89" s="207">
        <f t="shared" si="26"/>
        <v>0</v>
      </c>
      <c r="AR89" s="207">
        <f t="shared" si="26"/>
        <v>0</v>
      </c>
      <c r="AS89" s="387">
        <f t="shared" si="20"/>
        <v>0</v>
      </c>
    </row>
    <row r="90" spans="2:46" hidden="1" outlineLevel="2">
      <c r="B90" s="377">
        <v>3</v>
      </c>
      <c r="D90" s="338">
        <v>0</v>
      </c>
      <c r="E90" s="207">
        <f t="shared" si="25"/>
        <v>0</v>
      </c>
      <c r="F90" s="207">
        <f t="shared" si="26"/>
        <v>0</v>
      </c>
      <c r="G90" s="207">
        <f t="shared" si="26"/>
        <v>0</v>
      </c>
      <c r="H90" s="207">
        <f t="shared" si="26"/>
        <v>0</v>
      </c>
      <c r="I90" s="207">
        <f t="shared" si="26"/>
        <v>0</v>
      </c>
      <c r="J90" s="207">
        <f t="shared" si="26"/>
        <v>0</v>
      </c>
      <c r="K90" s="207">
        <f t="shared" si="26"/>
        <v>0</v>
      </c>
      <c r="L90" s="207">
        <f t="shared" si="26"/>
        <v>0</v>
      </c>
      <c r="M90" s="207">
        <f t="shared" si="26"/>
        <v>0</v>
      </c>
      <c r="N90" s="207">
        <f t="shared" si="26"/>
        <v>0</v>
      </c>
      <c r="O90" s="207">
        <f t="shared" si="26"/>
        <v>0</v>
      </c>
      <c r="P90" s="207">
        <f t="shared" si="26"/>
        <v>0</v>
      </c>
      <c r="Q90" s="207">
        <f t="shared" si="26"/>
        <v>0</v>
      </c>
      <c r="R90" s="207">
        <f t="shared" si="26"/>
        <v>0</v>
      </c>
      <c r="S90" s="207">
        <f t="shared" si="26"/>
        <v>0</v>
      </c>
      <c r="T90" s="207">
        <f t="shared" si="26"/>
        <v>0</v>
      </c>
      <c r="U90" s="207">
        <f t="shared" si="26"/>
        <v>0</v>
      </c>
      <c r="V90" s="207">
        <f t="shared" si="26"/>
        <v>0</v>
      </c>
      <c r="W90" s="207">
        <f t="shared" si="26"/>
        <v>0</v>
      </c>
      <c r="X90" s="207">
        <f t="shared" si="26"/>
        <v>0</v>
      </c>
      <c r="Y90" s="207">
        <f t="shared" si="26"/>
        <v>0</v>
      </c>
      <c r="Z90" s="207">
        <f t="shared" si="26"/>
        <v>0</v>
      </c>
      <c r="AA90" s="207">
        <f t="shared" si="26"/>
        <v>0</v>
      </c>
      <c r="AB90" s="207">
        <f t="shared" si="26"/>
        <v>0</v>
      </c>
      <c r="AC90" s="207">
        <f t="shared" si="26"/>
        <v>0</v>
      </c>
      <c r="AD90" s="207">
        <f t="shared" si="26"/>
        <v>0</v>
      </c>
      <c r="AE90" s="207">
        <f t="shared" si="26"/>
        <v>0</v>
      </c>
      <c r="AF90" s="207">
        <f t="shared" si="26"/>
        <v>0</v>
      </c>
      <c r="AG90" s="207">
        <f t="shared" si="26"/>
        <v>0</v>
      </c>
      <c r="AH90" s="207">
        <f t="shared" si="26"/>
        <v>0</v>
      </c>
      <c r="AI90" s="207">
        <f t="shared" si="26"/>
        <v>0</v>
      </c>
      <c r="AJ90" s="207">
        <f t="shared" si="26"/>
        <v>0</v>
      </c>
      <c r="AK90" s="207">
        <f t="shared" si="26"/>
        <v>0</v>
      </c>
      <c r="AL90" s="207">
        <f t="shared" si="26"/>
        <v>0</v>
      </c>
      <c r="AM90" s="207">
        <f t="shared" si="26"/>
        <v>0</v>
      </c>
      <c r="AN90" s="207">
        <f t="shared" si="26"/>
        <v>0</v>
      </c>
      <c r="AO90" s="207">
        <f t="shared" si="26"/>
        <v>0</v>
      </c>
      <c r="AP90" s="207">
        <f t="shared" si="26"/>
        <v>0</v>
      </c>
      <c r="AQ90" s="207">
        <f t="shared" si="26"/>
        <v>0</v>
      </c>
      <c r="AR90" s="207">
        <f t="shared" si="26"/>
        <v>0</v>
      </c>
      <c r="AS90" s="387">
        <f t="shared" si="20"/>
        <v>0</v>
      </c>
    </row>
    <row r="91" spans="2:46" hidden="1" outlineLevel="2">
      <c r="B91" s="377">
        <v>4</v>
      </c>
      <c r="D91" s="338">
        <v>0</v>
      </c>
      <c r="E91" s="207">
        <f t="shared" si="25"/>
        <v>0</v>
      </c>
      <c r="F91" s="207">
        <f t="shared" si="26"/>
        <v>0</v>
      </c>
      <c r="G91" s="207">
        <f t="shared" si="26"/>
        <v>0</v>
      </c>
      <c r="H91" s="207">
        <f t="shared" si="26"/>
        <v>0</v>
      </c>
      <c r="I91" s="207">
        <f t="shared" si="26"/>
        <v>0</v>
      </c>
      <c r="J91" s="207">
        <f t="shared" si="26"/>
        <v>0</v>
      </c>
      <c r="K91" s="207">
        <f t="shared" si="26"/>
        <v>0</v>
      </c>
      <c r="L91" s="207">
        <f t="shared" si="26"/>
        <v>0</v>
      </c>
      <c r="M91" s="207">
        <f t="shared" si="26"/>
        <v>0</v>
      </c>
      <c r="N91" s="207">
        <f t="shared" si="26"/>
        <v>0</v>
      </c>
      <c r="O91" s="207">
        <f t="shared" si="26"/>
        <v>0</v>
      </c>
      <c r="P91" s="207">
        <f t="shared" si="26"/>
        <v>0</v>
      </c>
      <c r="Q91" s="207">
        <f t="shared" si="26"/>
        <v>0</v>
      </c>
      <c r="R91" s="207">
        <f t="shared" si="26"/>
        <v>0</v>
      </c>
      <c r="S91" s="207">
        <f t="shared" si="26"/>
        <v>0</v>
      </c>
      <c r="T91" s="207">
        <f t="shared" si="26"/>
        <v>0</v>
      </c>
      <c r="U91" s="207">
        <f t="shared" si="26"/>
        <v>0</v>
      </c>
      <c r="V91" s="207">
        <f t="shared" si="26"/>
        <v>0</v>
      </c>
      <c r="W91" s="207">
        <f t="shared" si="26"/>
        <v>0</v>
      </c>
      <c r="X91" s="207">
        <f t="shared" si="26"/>
        <v>0</v>
      </c>
      <c r="Y91" s="207">
        <f t="shared" si="26"/>
        <v>0</v>
      </c>
      <c r="Z91" s="207">
        <f t="shared" si="26"/>
        <v>0</v>
      </c>
      <c r="AA91" s="207">
        <f t="shared" si="26"/>
        <v>0</v>
      </c>
      <c r="AB91" s="207">
        <f t="shared" si="26"/>
        <v>0</v>
      </c>
      <c r="AC91" s="207">
        <f t="shared" si="26"/>
        <v>0</v>
      </c>
      <c r="AD91" s="207">
        <f t="shared" si="26"/>
        <v>0</v>
      </c>
      <c r="AE91" s="207">
        <f t="shared" si="26"/>
        <v>0</v>
      </c>
      <c r="AF91" s="207">
        <f t="shared" si="26"/>
        <v>0</v>
      </c>
      <c r="AG91" s="207">
        <f t="shared" si="26"/>
        <v>0</v>
      </c>
      <c r="AH91" s="207">
        <f t="shared" si="26"/>
        <v>0</v>
      </c>
      <c r="AI91" s="207">
        <f t="shared" si="26"/>
        <v>0</v>
      </c>
      <c r="AJ91" s="207">
        <f t="shared" si="26"/>
        <v>0</v>
      </c>
      <c r="AK91" s="207">
        <f t="shared" si="26"/>
        <v>0</v>
      </c>
      <c r="AL91" s="207">
        <f t="shared" si="26"/>
        <v>0</v>
      </c>
      <c r="AM91" s="207">
        <f t="shared" si="26"/>
        <v>0</v>
      </c>
      <c r="AN91" s="207">
        <f t="shared" si="26"/>
        <v>0</v>
      </c>
      <c r="AO91" s="207">
        <f t="shared" si="26"/>
        <v>0</v>
      </c>
      <c r="AP91" s="207">
        <f t="shared" si="26"/>
        <v>0</v>
      </c>
      <c r="AQ91" s="207">
        <f t="shared" si="26"/>
        <v>0</v>
      </c>
      <c r="AR91" s="207">
        <f t="shared" si="26"/>
        <v>0</v>
      </c>
      <c r="AS91" s="387">
        <f t="shared" si="20"/>
        <v>0</v>
      </c>
    </row>
    <row r="92" spans="2:46" hidden="1" outlineLevel="2">
      <c r="B92" s="377">
        <v>5</v>
      </c>
      <c r="D92" s="338">
        <v>0</v>
      </c>
      <c r="E92" s="207">
        <f t="shared" si="25"/>
        <v>0</v>
      </c>
      <c r="F92" s="207">
        <f t="shared" si="26"/>
        <v>0</v>
      </c>
      <c r="G92" s="207">
        <f t="shared" si="26"/>
        <v>0</v>
      </c>
      <c r="H92" s="207">
        <f t="shared" si="26"/>
        <v>0</v>
      </c>
      <c r="I92" s="207">
        <f t="shared" si="26"/>
        <v>0</v>
      </c>
      <c r="J92" s="207">
        <f t="shared" si="26"/>
        <v>0</v>
      </c>
      <c r="K92" s="207">
        <f t="shared" si="26"/>
        <v>0</v>
      </c>
      <c r="L92" s="207">
        <f t="shared" si="26"/>
        <v>0</v>
      </c>
      <c r="M92" s="207">
        <f t="shared" si="26"/>
        <v>0</v>
      </c>
      <c r="N92" s="207">
        <f t="shared" si="26"/>
        <v>0</v>
      </c>
      <c r="O92" s="207">
        <f t="shared" si="26"/>
        <v>0</v>
      </c>
      <c r="P92" s="207">
        <f t="shared" si="26"/>
        <v>0</v>
      </c>
      <c r="Q92" s="207">
        <f t="shared" si="26"/>
        <v>0</v>
      </c>
      <c r="R92" s="207">
        <f t="shared" si="26"/>
        <v>0</v>
      </c>
      <c r="S92" s="207">
        <f t="shared" si="26"/>
        <v>0</v>
      </c>
      <c r="T92" s="207">
        <f t="shared" si="26"/>
        <v>0</v>
      </c>
      <c r="U92" s="207">
        <f t="shared" si="26"/>
        <v>0</v>
      </c>
      <c r="V92" s="207">
        <f t="shared" si="26"/>
        <v>0</v>
      </c>
      <c r="W92" s="207">
        <f t="shared" si="26"/>
        <v>0</v>
      </c>
      <c r="X92" s="207">
        <f t="shared" si="26"/>
        <v>0</v>
      </c>
      <c r="Y92" s="207">
        <f t="shared" si="26"/>
        <v>0</v>
      </c>
      <c r="Z92" s="207">
        <f t="shared" si="26"/>
        <v>0</v>
      </c>
      <c r="AA92" s="207">
        <f t="shared" si="26"/>
        <v>0</v>
      </c>
      <c r="AB92" s="207">
        <f t="shared" si="26"/>
        <v>0</v>
      </c>
      <c r="AC92" s="207">
        <f t="shared" si="26"/>
        <v>0</v>
      </c>
      <c r="AD92" s="207">
        <f t="shared" si="26"/>
        <v>0</v>
      </c>
      <c r="AE92" s="207">
        <f t="shared" si="26"/>
        <v>0</v>
      </c>
      <c r="AF92" s="207">
        <f t="shared" si="26"/>
        <v>0</v>
      </c>
      <c r="AG92" s="207">
        <f t="shared" si="26"/>
        <v>0</v>
      </c>
      <c r="AH92" s="207">
        <f t="shared" si="26"/>
        <v>0</v>
      </c>
      <c r="AI92" s="207">
        <f t="shared" si="26"/>
        <v>0</v>
      </c>
      <c r="AJ92" s="207">
        <f t="shared" si="26"/>
        <v>0</v>
      </c>
      <c r="AK92" s="207">
        <f t="shared" si="26"/>
        <v>0</v>
      </c>
      <c r="AL92" s="207">
        <f t="shared" si="26"/>
        <v>0</v>
      </c>
      <c r="AM92" s="207">
        <f t="shared" si="26"/>
        <v>0</v>
      </c>
      <c r="AN92" s="207">
        <f t="shared" si="26"/>
        <v>0</v>
      </c>
      <c r="AO92" s="207">
        <f t="shared" si="26"/>
        <v>0</v>
      </c>
      <c r="AP92" s="207">
        <f t="shared" si="26"/>
        <v>0</v>
      </c>
      <c r="AQ92" s="207">
        <f t="shared" si="26"/>
        <v>0</v>
      </c>
      <c r="AR92" s="207">
        <f t="shared" si="26"/>
        <v>0</v>
      </c>
      <c r="AS92" s="387">
        <f t="shared" si="20"/>
        <v>0</v>
      </c>
    </row>
    <row r="93" spans="2:46" hidden="1" outlineLevel="2">
      <c r="B93" s="377">
        <v>6</v>
      </c>
      <c r="D93" s="338">
        <v>0</v>
      </c>
      <c r="E93" s="207">
        <f t="shared" si="25"/>
        <v>0</v>
      </c>
      <c r="F93" s="207">
        <f t="shared" si="26"/>
        <v>0</v>
      </c>
      <c r="G93" s="207">
        <f t="shared" si="26"/>
        <v>0</v>
      </c>
      <c r="H93" s="207">
        <f t="shared" si="26"/>
        <v>0</v>
      </c>
      <c r="I93" s="207">
        <f t="shared" si="26"/>
        <v>0</v>
      </c>
      <c r="J93" s="207">
        <f t="shared" si="26"/>
        <v>0</v>
      </c>
      <c r="K93" s="207">
        <f t="shared" si="26"/>
        <v>0</v>
      </c>
      <c r="L93" s="207">
        <f t="shared" si="26"/>
        <v>0</v>
      </c>
      <c r="M93" s="207">
        <f t="shared" si="26"/>
        <v>0</v>
      </c>
      <c r="N93" s="207">
        <f t="shared" si="26"/>
        <v>0</v>
      </c>
      <c r="O93" s="207">
        <f t="shared" si="26"/>
        <v>0</v>
      </c>
      <c r="P93" s="207">
        <f t="shared" si="26"/>
        <v>0</v>
      </c>
      <c r="Q93" s="207">
        <f t="shared" si="26"/>
        <v>0</v>
      </c>
      <c r="R93" s="207">
        <f t="shared" si="26"/>
        <v>0</v>
      </c>
      <c r="S93" s="207">
        <f t="shared" si="26"/>
        <v>0</v>
      </c>
      <c r="T93" s="207">
        <f t="shared" si="26"/>
        <v>0</v>
      </c>
      <c r="U93" s="207">
        <f t="shared" si="26"/>
        <v>0</v>
      </c>
      <c r="V93" s="207">
        <f t="shared" si="26"/>
        <v>0</v>
      </c>
      <c r="W93" s="207">
        <f t="shared" si="26"/>
        <v>0</v>
      </c>
      <c r="X93" s="207">
        <f t="shared" si="26"/>
        <v>0</v>
      </c>
      <c r="Y93" s="207">
        <f t="shared" si="26"/>
        <v>0</v>
      </c>
      <c r="Z93" s="207">
        <f t="shared" si="26"/>
        <v>0</v>
      </c>
      <c r="AA93" s="207">
        <f t="shared" si="26"/>
        <v>0</v>
      </c>
      <c r="AB93" s="207">
        <f t="shared" si="26"/>
        <v>0</v>
      </c>
      <c r="AC93" s="207">
        <f t="shared" si="26"/>
        <v>0</v>
      </c>
      <c r="AD93" s="207">
        <f t="shared" si="26"/>
        <v>0</v>
      </c>
      <c r="AE93" s="207">
        <f t="shared" si="26"/>
        <v>0</v>
      </c>
      <c r="AF93" s="207">
        <f t="shared" si="26"/>
        <v>0</v>
      </c>
      <c r="AG93" s="207">
        <f t="shared" si="26"/>
        <v>0</v>
      </c>
      <c r="AH93" s="207">
        <f t="shared" si="26"/>
        <v>0</v>
      </c>
      <c r="AI93" s="207">
        <f t="shared" si="26"/>
        <v>0</v>
      </c>
      <c r="AJ93" s="207">
        <f t="shared" si="26"/>
        <v>0</v>
      </c>
      <c r="AK93" s="207">
        <f t="shared" si="26"/>
        <v>0</v>
      </c>
      <c r="AL93" s="207">
        <f t="shared" si="26"/>
        <v>0</v>
      </c>
      <c r="AM93" s="207">
        <f t="shared" si="26"/>
        <v>0</v>
      </c>
      <c r="AN93" s="207">
        <f t="shared" si="26"/>
        <v>0</v>
      </c>
      <c r="AO93" s="207">
        <f t="shared" si="26"/>
        <v>0</v>
      </c>
      <c r="AP93" s="207">
        <f t="shared" si="26"/>
        <v>0</v>
      </c>
      <c r="AQ93" s="207">
        <f t="shared" si="26"/>
        <v>0</v>
      </c>
      <c r="AR93" s="207">
        <f t="shared" si="26"/>
        <v>0</v>
      </c>
      <c r="AS93" s="387">
        <f t="shared" si="20"/>
        <v>0</v>
      </c>
    </row>
    <row r="94" spans="2:46" hidden="1" outlineLevel="2">
      <c r="B94" s="377">
        <v>7</v>
      </c>
      <c r="D94" s="338">
        <v>0</v>
      </c>
      <c r="E94" s="207">
        <f t="shared" si="25"/>
        <v>0</v>
      </c>
      <c r="F94" s="207">
        <f t="shared" si="26"/>
        <v>0</v>
      </c>
      <c r="G94" s="207">
        <f t="shared" si="26"/>
        <v>0</v>
      </c>
      <c r="H94" s="207">
        <f t="shared" si="26"/>
        <v>0</v>
      </c>
      <c r="I94" s="207">
        <f t="shared" si="26"/>
        <v>0</v>
      </c>
      <c r="J94" s="207">
        <f t="shared" si="26"/>
        <v>0</v>
      </c>
      <c r="K94" s="207">
        <f t="shared" si="26"/>
        <v>0</v>
      </c>
      <c r="L94" s="207">
        <f t="shared" si="26"/>
        <v>0</v>
      </c>
      <c r="M94" s="207">
        <f t="shared" si="26"/>
        <v>0</v>
      </c>
      <c r="N94" s="207">
        <f t="shared" si="26"/>
        <v>0</v>
      </c>
      <c r="O94" s="207">
        <f t="shared" si="26"/>
        <v>0</v>
      </c>
      <c r="P94" s="207">
        <f t="shared" si="26"/>
        <v>0</v>
      </c>
      <c r="Q94" s="207">
        <f t="shared" si="26"/>
        <v>0</v>
      </c>
      <c r="R94" s="207">
        <f t="shared" si="26"/>
        <v>0</v>
      </c>
      <c r="S94" s="207">
        <f t="shared" si="26"/>
        <v>0</v>
      </c>
      <c r="T94" s="207">
        <f t="shared" si="26"/>
        <v>0</v>
      </c>
      <c r="U94" s="207">
        <f t="shared" si="26"/>
        <v>0</v>
      </c>
      <c r="V94" s="207">
        <f t="shared" si="26"/>
        <v>0</v>
      </c>
      <c r="W94" s="207">
        <f t="shared" si="26"/>
        <v>0</v>
      </c>
      <c r="X94" s="207">
        <f t="shared" si="26"/>
        <v>0</v>
      </c>
      <c r="Y94" s="207">
        <f t="shared" si="26"/>
        <v>0</v>
      </c>
      <c r="Z94" s="207">
        <f t="shared" si="26"/>
        <v>0</v>
      </c>
      <c r="AA94" s="207">
        <f t="shared" si="26"/>
        <v>0</v>
      </c>
      <c r="AB94" s="207">
        <f t="shared" si="26"/>
        <v>0</v>
      </c>
      <c r="AC94" s="207">
        <f t="shared" si="26"/>
        <v>0</v>
      </c>
      <c r="AD94" s="207">
        <f t="shared" si="26"/>
        <v>0</v>
      </c>
      <c r="AE94" s="207">
        <f t="shared" si="26"/>
        <v>0</v>
      </c>
      <c r="AF94" s="207">
        <f t="shared" si="26"/>
        <v>0</v>
      </c>
      <c r="AG94" s="207">
        <f t="shared" si="26"/>
        <v>0</v>
      </c>
      <c r="AH94" s="207">
        <f t="shared" si="26"/>
        <v>0</v>
      </c>
      <c r="AI94" s="207">
        <f t="shared" si="26"/>
        <v>0</v>
      </c>
      <c r="AJ94" s="207">
        <f t="shared" si="26"/>
        <v>0</v>
      </c>
      <c r="AK94" s="207">
        <f t="shared" si="26"/>
        <v>0</v>
      </c>
      <c r="AL94" s="207">
        <f t="shared" si="26"/>
        <v>0</v>
      </c>
      <c r="AM94" s="207">
        <f t="shared" si="26"/>
        <v>0</v>
      </c>
      <c r="AN94" s="207">
        <f t="shared" si="26"/>
        <v>0</v>
      </c>
      <c r="AO94" s="207">
        <f t="shared" si="26"/>
        <v>0</v>
      </c>
      <c r="AP94" s="207">
        <f t="shared" ref="F94:AR101" si="28">IF(AND(AP$2=$B94,$B94=$C$3),$D94,IF(AND(AP$2&gt;$B94,AP$2&lt;=$D$87+$B94),SLN($D94,0,IF($C$3-$B94&gt;=$D$87,$D$87,$C$3-$B94)),0))</f>
        <v>0</v>
      </c>
      <c r="AQ94" s="207">
        <f t="shared" si="28"/>
        <v>0</v>
      </c>
      <c r="AR94" s="207">
        <f t="shared" si="28"/>
        <v>0</v>
      </c>
      <c r="AS94" s="387">
        <f t="shared" si="20"/>
        <v>0</v>
      </c>
    </row>
    <row r="95" spans="2:46" hidden="1" outlineLevel="2">
      <c r="B95" s="377">
        <v>8</v>
      </c>
      <c r="D95" s="338">
        <v>0</v>
      </c>
      <c r="E95" s="207">
        <f t="shared" si="25"/>
        <v>0</v>
      </c>
      <c r="F95" s="207">
        <f t="shared" si="28"/>
        <v>0</v>
      </c>
      <c r="G95" s="207">
        <f t="shared" si="28"/>
        <v>0</v>
      </c>
      <c r="H95" s="207">
        <f t="shared" si="28"/>
        <v>0</v>
      </c>
      <c r="I95" s="207">
        <f t="shared" si="28"/>
        <v>0</v>
      </c>
      <c r="J95" s="207">
        <f t="shared" si="28"/>
        <v>0</v>
      </c>
      <c r="K95" s="207">
        <f t="shared" si="28"/>
        <v>0</v>
      </c>
      <c r="L95" s="207">
        <f t="shared" si="28"/>
        <v>0</v>
      </c>
      <c r="M95" s="207">
        <f t="shared" si="28"/>
        <v>0</v>
      </c>
      <c r="N95" s="207">
        <f t="shared" si="28"/>
        <v>0</v>
      </c>
      <c r="O95" s="207">
        <f t="shared" si="28"/>
        <v>0</v>
      </c>
      <c r="P95" s="207">
        <f t="shared" si="28"/>
        <v>0</v>
      </c>
      <c r="Q95" s="207">
        <f t="shared" si="28"/>
        <v>0</v>
      </c>
      <c r="R95" s="207">
        <f t="shared" si="28"/>
        <v>0</v>
      </c>
      <c r="S95" s="207">
        <f t="shared" si="28"/>
        <v>0</v>
      </c>
      <c r="T95" s="207">
        <f t="shared" si="28"/>
        <v>0</v>
      </c>
      <c r="U95" s="207">
        <f t="shared" si="28"/>
        <v>0</v>
      </c>
      <c r="V95" s="207">
        <f t="shared" si="28"/>
        <v>0</v>
      </c>
      <c r="W95" s="207">
        <f t="shared" si="28"/>
        <v>0</v>
      </c>
      <c r="X95" s="207">
        <f t="shared" si="28"/>
        <v>0</v>
      </c>
      <c r="Y95" s="207">
        <f t="shared" si="28"/>
        <v>0</v>
      </c>
      <c r="Z95" s="207">
        <f t="shared" si="28"/>
        <v>0</v>
      </c>
      <c r="AA95" s="207">
        <f t="shared" si="28"/>
        <v>0</v>
      </c>
      <c r="AB95" s="207">
        <f t="shared" si="28"/>
        <v>0</v>
      </c>
      <c r="AC95" s="207">
        <f t="shared" si="28"/>
        <v>0</v>
      </c>
      <c r="AD95" s="207">
        <f t="shared" si="28"/>
        <v>0</v>
      </c>
      <c r="AE95" s="207">
        <f t="shared" si="28"/>
        <v>0</v>
      </c>
      <c r="AF95" s="207">
        <f t="shared" si="28"/>
        <v>0</v>
      </c>
      <c r="AG95" s="207">
        <f t="shared" si="28"/>
        <v>0</v>
      </c>
      <c r="AH95" s="207">
        <f t="shared" si="28"/>
        <v>0</v>
      </c>
      <c r="AI95" s="207">
        <f t="shared" si="28"/>
        <v>0</v>
      </c>
      <c r="AJ95" s="207">
        <f t="shared" si="28"/>
        <v>0</v>
      </c>
      <c r="AK95" s="207">
        <f t="shared" si="28"/>
        <v>0</v>
      </c>
      <c r="AL95" s="207">
        <f t="shared" si="28"/>
        <v>0</v>
      </c>
      <c r="AM95" s="207">
        <f t="shared" si="28"/>
        <v>0</v>
      </c>
      <c r="AN95" s="207">
        <f t="shared" si="28"/>
        <v>0</v>
      </c>
      <c r="AO95" s="207">
        <f t="shared" si="28"/>
        <v>0</v>
      </c>
      <c r="AP95" s="207">
        <f t="shared" si="28"/>
        <v>0</v>
      </c>
      <c r="AQ95" s="207">
        <f t="shared" si="28"/>
        <v>0</v>
      </c>
      <c r="AR95" s="207">
        <f t="shared" si="28"/>
        <v>0</v>
      </c>
      <c r="AS95" s="387">
        <f t="shared" si="20"/>
        <v>0</v>
      </c>
    </row>
    <row r="96" spans="2:46" hidden="1" outlineLevel="2">
      <c r="B96" s="377">
        <v>9</v>
      </c>
      <c r="D96" s="338">
        <v>0</v>
      </c>
      <c r="E96" s="207">
        <f t="shared" si="25"/>
        <v>0</v>
      </c>
      <c r="F96" s="207">
        <f t="shared" si="28"/>
        <v>0</v>
      </c>
      <c r="G96" s="207">
        <f t="shared" si="28"/>
        <v>0</v>
      </c>
      <c r="H96" s="207">
        <f t="shared" si="28"/>
        <v>0</v>
      </c>
      <c r="I96" s="207">
        <f t="shared" si="28"/>
        <v>0</v>
      </c>
      <c r="J96" s="207">
        <f t="shared" si="28"/>
        <v>0</v>
      </c>
      <c r="K96" s="207">
        <f t="shared" si="28"/>
        <v>0</v>
      </c>
      <c r="L96" s="207">
        <f t="shared" si="28"/>
        <v>0</v>
      </c>
      <c r="M96" s="207">
        <f t="shared" si="28"/>
        <v>0</v>
      </c>
      <c r="N96" s="207">
        <f t="shared" si="28"/>
        <v>0</v>
      </c>
      <c r="O96" s="207">
        <f t="shared" si="28"/>
        <v>0</v>
      </c>
      <c r="P96" s="207">
        <f t="shared" si="28"/>
        <v>0</v>
      </c>
      <c r="Q96" s="207">
        <f t="shared" si="28"/>
        <v>0</v>
      </c>
      <c r="R96" s="207">
        <f t="shared" si="28"/>
        <v>0</v>
      </c>
      <c r="S96" s="207">
        <f t="shared" si="28"/>
        <v>0</v>
      </c>
      <c r="T96" s="207">
        <f t="shared" si="28"/>
        <v>0</v>
      </c>
      <c r="U96" s="207">
        <f t="shared" si="28"/>
        <v>0</v>
      </c>
      <c r="V96" s="207">
        <f t="shared" si="28"/>
        <v>0</v>
      </c>
      <c r="W96" s="207">
        <f t="shared" si="28"/>
        <v>0</v>
      </c>
      <c r="X96" s="207">
        <f t="shared" si="28"/>
        <v>0</v>
      </c>
      <c r="Y96" s="207">
        <f t="shared" si="28"/>
        <v>0</v>
      </c>
      <c r="Z96" s="207">
        <f t="shared" si="28"/>
        <v>0</v>
      </c>
      <c r="AA96" s="207">
        <f t="shared" si="28"/>
        <v>0</v>
      </c>
      <c r="AB96" s="207">
        <f t="shared" si="28"/>
        <v>0</v>
      </c>
      <c r="AC96" s="207">
        <f t="shared" si="28"/>
        <v>0</v>
      </c>
      <c r="AD96" s="207">
        <f t="shared" si="28"/>
        <v>0</v>
      </c>
      <c r="AE96" s="207">
        <f t="shared" si="28"/>
        <v>0</v>
      </c>
      <c r="AF96" s="207">
        <f t="shared" si="28"/>
        <v>0</v>
      </c>
      <c r="AG96" s="207">
        <f t="shared" si="28"/>
        <v>0</v>
      </c>
      <c r="AH96" s="207">
        <f t="shared" si="28"/>
        <v>0</v>
      </c>
      <c r="AI96" s="207">
        <f t="shared" si="28"/>
        <v>0</v>
      </c>
      <c r="AJ96" s="207">
        <f t="shared" si="28"/>
        <v>0</v>
      </c>
      <c r="AK96" s="207">
        <f t="shared" si="28"/>
        <v>0</v>
      </c>
      <c r="AL96" s="207">
        <f t="shared" si="28"/>
        <v>0</v>
      </c>
      <c r="AM96" s="207">
        <f t="shared" si="28"/>
        <v>0</v>
      </c>
      <c r="AN96" s="207">
        <f t="shared" si="28"/>
        <v>0</v>
      </c>
      <c r="AO96" s="207">
        <f t="shared" si="28"/>
        <v>0</v>
      </c>
      <c r="AP96" s="207">
        <f t="shared" si="28"/>
        <v>0</v>
      </c>
      <c r="AQ96" s="207">
        <f t="shared" si="28"/>
        <v>0</v>
      </c>
      <c r="AR96" s="207">
        <f t="shared" si="28"/>
        <v>0</v>
      </c>
      <c r="AS96" s="387">
        <f t="shared" si="20"/>
        <v>0</v>
      </c>
    </row>
    <row r="97" spans="2:45" hidden="1" outlineLevel="2">
      <c r="B97" s="377">
        <v>10</v>
      </c>
      <c r="D97" s="338">
        <v>0</v>
      </c>
      <c r="E97" s="207">
        <f t="shared" si="25"/>
        <v>0</v>
      </c>
      <c r="F97" s="207">
        <f t="shared" si="28"/>
        <v>0</v>
      </c>
      <c r="G97" s="207">
        <f t="shared" si="28"/>
        <v>0</v>
      </c>
      <c r="H97" s="207">
        <f t="shared" si="28"/>
        <v>0</v>
      </c>
      <c r="I97" s="207">
        <f t="shared" si="28"/>
        <v>0</v>
      </c>
      <c r="J97" s="207">
        <f t="shared" si="28"/>
        <v>0</v>
      </c>
      <c r="K97" s="207">
        <f t="shared" si="28"/>
        <v>0</v>
      </c>
      <c r="L97" s="207">
        <f t="shared" si="28"/>
        <v>0</v>
      </c>
      <c r="M97" s="207">
        <f t="shared" si="28"/>
        <v>0</v>
      </c>
      <c r="N97" s="207">
        <f t="shared" si="28"/>
        <v>0</v>
      </c>
      <c r="O97" s="207">
        <f t="shared" si="28"/>
        <v>0</v>
      </c>
      <c r="P97" s="207">
        <f t="shared" si="28"/>
        <v>0</v>
      </c>
      <c r="Q97" s="207">
        <f t="shared" si="28"/>
        <v>0</v>
      </c>
      <c r="R97" s="207">
        <f t="shared" si="28"/>
        <v>0</v>
      </c>
      <c r="S97" s="207">
        <f t="shared" si="28"/>
        <v>0</v>
      </c>
      <c r="T97" s="207">
        <f t="shared" si="28"/>
        <v>0</v>
      </c>
      <c r="U97" s="207">
        <f t="shared" si="28"/>
        <v>0</v>
      </c>
      <c r="V97" s="207">
        <f t="shared" si="28"/>
        <v>0</v>
      </c>
      <c r="W97" s="207">
        <f t="shared" si="28"/>
        <v>0</v>
      </c>
      <c r="X97" s="207">
        <f t="shared" si="28"/>
        <v>0</v>
      </c>
      <c r="Y97" s="207">
        <f t="shared" si="28"/>
        <v>0</v>
      </c>
      <c r="Z97" s="207">
        <f t="shared" si="28"/>
        <v>0</v>
      </c>
      <c r="AA97" s="207">
        <f t="shared" si="28"/>
        <v>0</v>
      </c>
      <c r="AB97" s="207">
        <f t="shared" si="28"/>
        <v>0</v>
      </c>
      <c r="AC97" s="207">
        <f t="shared" si="28"/>
        <v>0</v>
      </c>
      <c r="AD97" s="207">
        <f t="shared" si="28"/>
        <v>0</v>
      </c>
      <c r="AE97" s="207">
        <f t="shared" si="28"/>
        <v>0</v>
      </c>
      <c r="AF97" s="207">
        <f t="shared" si="28"/>
        <v>0</v>
      </c>
      <c r="AG97" s="207">
        <f t="shared" si="28"/>
        <v>0</v>
      </c>
      <c r="AH97" s="207">
        <f t="shared" si="28"/>
        <v>0</v>
      </c>
      <c r="AI97" s="207">
        <f t="shared" si="28"/>
        <v>0</v>
      </c>
      <c r="AJ97" s="207">
        <f t="shared" si="28"/>
        <v>0</v>
      </c>
      <c r="AK97" s="207">
        <f t="shared" si="28"/>
        <v>0</v>
      </c>
      <c r="AL97" s="207">
        <f t="shared" si="28"/>
        <v>0</v>
      </c>
      <c r="AM97" s="207">
        <f t="shared" si="28"/>
        <v>0</v>
      </c>
      <c r="AN97" s="207">
        <f t="shared" si="28"/>
        <v>0</v>
      </c>
      <c r="AO97" s="207">
        <f t="shared" si="28"/>
        <v>0</v>
      </c>
      <c r="AP97" s="207">
        <f t="shared" si="28"/>
        <v>0</v>
      </c>
      <c r="AQ97" s="207">
        <f t="shared" si="28"/>
        <v>0</v>
      </c>
      <c r="AR97" s="207">
        <f t="shared" si="28"/>
        <v>0</v>
      </c>
      <c r="AS97" s="387">
        <f t="shared" si="20"/>
        <v>0</v>
      </c>
    </row>
    <row r="98" spans="2:45" hidden="1" outlineLevel="2">
      <c r="B98" s="377">
        <v>11</v>
      </c>
      <c r="D98" s="338">
        <v>0</v>
      </c>
      <c r="E98" s="207">
        <f t="shared" si="25"/>
        <v>0</v>
      </c>
      <c r="F98" s="207">
        <f t="shared" si="28"/>
        <v>0</v>
      </c>
      <c r="G98" s="207">
        <f t="shared" si="28"/>
        <v>0</v>
      </c>
      <c r="H98" s="207">
        <f t="shared" si="28"/>
        <v>0</v>
      </c>
      <c r="I98" s="207">
        <f t="shared" si="28"/>
        <v>0</v>
      </c>
      <c r="J98" s="207">
        <f t="shared" si="28"/>
        <v>0</v>
      </c>
      <c r="K98" s="207">
        <f t="shared" si="28"/>
        <v>0</v>
      </c>
      <c r="L98" s="207">
        <f t="shared" si="28"/>
        <v>0</v>
      </c>
      <c r="M98" s="207">
        <f t="shared" si="28"/>
        <v>0</v>
      </c>
      <c r="N98" s="207">
        <f t="shared" si="28"/>
        <v>0</v>
      </c>
      <c r="O98" s="207">
        <f t="shared" si="28"/>
        <v>0</v>
      </c>
      <c r="P98" s="207">
        <f t="shared" si="28"/>
        <v>0</v>
      </c>
      <c r="Q98" s="207">
        <f t="shared" si="28"/>
        <v>0</v>
      </c>
      <c r="R98" s="207">
        <f t="shared" si="28"/>
        <v>0</v>
      </c>
      <c r="S98" s="207">
        <f t="shared" si="28"/>
        <v>0</v>
      </c>
      <c r="T98" s="207">
        <f t="shared" si="28"/>
        <v>0</v>
      </c>
      <c r="U98" s="207">
        <f t="shared" si="28"/>
        <v>0</v>
      </c>
      <c r="V98" s="207">
        <f t="shared" si="28"/>
        <v>0</v>
      </c>
      <c r="W98" s="207">
        <f t="shared" si="28"/>
        <v>0</v>
      </c>
      <c r="X98" s="207">
        <f t="shared" si="28"/>
        <v>0</v>
      </c>
      <c r="Y98" s="207">
        <f t="shared" si="28"/>
        <v>0</v>
      </c>
      <c r="Z98" s="207">
        <f t="shared" si="28"/>
        <v>0</v>
      </c>
      <c r="AA98" s="207">
        <f t="shared" si="28"/>
        <v>0</v>
      </c>
      <c r="AB98" s="207">
        <f t="shared" si="28"/>
        <v>0</v>
      </c>
      <c r="AC98" s="207">
        <f t="shared" si="28"/>
        <v>0</v>
      </c>
      <c r="AD98" s="207">
        <f t="shared" si="28"/>
        <v>0</v>
      </c>
      <c r="AE98" s="207">
        <f t="shared" si="28"/>
        <v>0</v>
      </c>
      <c r="AF98" s="207">
        <f t="shared" si="28"/>
        <v>0</v>
      </c>
      <c r="AG98" s="207">
        <f t="shared" si="28"/>
        <v>0</v>
      </c>
      <c r="AH98" s="207">
        <f t="shared" si="28"/>
        <v>0</v>
      </c>
      <c r="AI98" s="207">
        <f t="shared" si="28"/>
        <v>0</v>
      </c>
      <c r="AJ98" s="207">
        <f t="shared" si="28"/>
        <v>0</v>
      </c>
      <c r="AK98" s="207">
        <f t="shared" si="28"/>
        <v>0</v>
      </c>
      <c r="AL98" s="207">
        <f t="shared" si="28"/>
        <v>0</v>
      </c>
      <c r="AM98" s="207">
        <f t="shared" si="28"/>
        <v>0</v>
      </c>
      <c r="AN98" s="207">
        <f t="shared" si="28"/>
        <v>0</v>
      </c>
      <c r="AO98" s="207">
        <f t="shared" si="28"/>
        <v>0</v>
      </c>
      <c r="AP98" s="207">
        <f t="shared" si="28"/>
        <v>0</v>
      </c>
      <c r="AQ98" s="207">
        <f t="shared" si="28"/>
        <v>0</v>
      </c>
      <c r="AR98" s="207">
        <f t="shared" si="28"/>
        <v>0</v>
      </c>
      <c r="AS98" s="387">
        <f t="shared" si="20"/>
        <v>0</v>
      </c>
    </row>
    <row r="99" spans="2:45" hidden="1" outlineLevel="2">
      <c r="B99" s="377">
        <v>12</v>
      </c>
      <c r="D99" s="338">
        <v>0</v>
      </c>
      <c r="E99" s="207">
        <f t="shared" si="25"/>
        <v>0</v>
      </c>
      <c r="F99" s="207">
        <f t="shared" si="28"/>
        <v>0</v>
      </c>
      <c r="G99" s="207">
        <f t="shared" si="28"/>
        <v>0</v>
      </c>
      <c r="H99" s="207">
        <f t="shared" si="28"/>
        <v>0</v>
      </c>
      <c r="I99" s="207">
        <f t="shared" si="28"/>
        <v>0</v>
      </c>
      <c r="J99" s="207">
        <f t="shared" si="28"/>
        <v>0</v>
      </c>
      <c r="K99" s="207">
        <f t="shared" si="28"/>
        <v>0</v>
      </c>
      <c r="L99" s="207">
        <f t="shared" si="28"/>
        <v>0</v>
      </c>
      <c r="M99" s="207">
        <f t="shared" si="28"/>
        <v>0</v>
      </c>
      <c r="N99" s="207">
        <f t="shared" si="28"/>
        <v>0</v>
      </c>
      <c r="O99" s="207">
        <f t="shared" si="28"/>
        <v>0</v>
      </c>
      <c r="P99" s="207">
        <f t="shared" si="28"/>
        <v>0</v>
      </c>
      <c r="Q99" s="207">
        <f t="shared" si="28"/>
        <v>0</v>
      </c>
      <c r="R99" s="207">
        <f t="shared" si="28"/>
        <v>0</v>
      </c>
      <c r="S99" s="207">
        <f t="shared" si="28"/>
        <v>0</v>
      </c>
      <c r="T99" s="207">
        <f t="shared" si="28"/>
        <v>0</v>
      </c>
      <c r="U99" s="207">
        <f t="shared" si="28"/>
        <v>0</v>
      </c>
      <c r="V99" s="207">
        <f t="shared" si="28"/>
        <v>0</v>
      </c>
      <c r="W99" s="207">
        <f t="shared" si="28"/>
        <v>0</v>
      </c>
      <c r="X99" s="207">
        <f t="shared" si="28"/>
        <v>0</v>
      </c>
      <c r="Y99" s="207">
        <f t="shared" si="28"/>
        <v>0</v>
      </c>
      <c r="Z99" s="207">
        <f t="shared" si="28"/>
        <v>0</v>
      </c>
      <c r="AA99" s="207">
        <f t="shared" si="28"/>
        <v>0</v>
      </c>
      <c r="AB99" s="207">
        <f t="shared" si="28"/>
        <v>0</v>
      </c>
      <c r="AC99" s="207">
        <f t="shared" si="28"/>
        <v>0</v>
      </c>
      <c r="AD99" s="207">
        <f t="shared" si="28"/>
        <v>0</v>
      </c>
      <c r="AE99" s="207">
        <f t="shared" si="28"/>
        <v>0</v>
      </c>
      <c r="AF99" s="207">
        <f t="shared" si="28"/>
        <v>0</v>
      </c>
      <c r="AG99" s="207">
        <f t="shared" si="28"/>
        <v>0</v>
      </c>
      <c r="AH99" s="207">
        <f t="shared" si="28"/>
        <v>0</v>
      </c>
      <c r="AI99" s="207">
        <f t="shared" si="28"/>
        <v>0</v>
      </c>
      <c r="AJ99" s="207">
        <f t="shared" si="28"/>
        <v>0</v>
      </c>
      <c r="AK99" s="207">
        <f t="shared" si="28"/>
        <v>0</v>
      </c>
      <c r="AL99" s="207">
        <f t="shared" si="28"/>
        <v>0</v>
      </c>
      <c r="AM99" s="207">
        <f t="shared" si="28"/>
        <v>0</v>
      </c>
      <c r="AN99" s="207">
        <f t="shared" si="28"/>
        <v>0</v>
      </c>
      <c r="AO99" s="207">
        <f t="shared" si="28"/>
        <v>0</v>
      </c>
      <c r="AP99" s="207">
        <f t="shared" si="28"/>
        <v>0</v>
      </c>
      <c r="AQ99" s="207">
        <f t="shared" si="28"/>
        <v>0</v>
      </c>
      <c r="AR99" s="207">
        <f t="shared" si="28"/>
        <v>0</v>
      </c>
      <c r="AS99" s="387">
        <f t="shared" si="20"/>
        <v>0</v>
      </c>
    </row>
    <row r="100" spans="2:45" hidden="1" outlineLevel="2">
      <c r="B100" s="377">
        <v>13</v>
      </c>
      <c r="D100" s="338">
        <v>0</v>
      </c>
      <c r="E100" s="207">
        <f t="shared" si="25"/>
        <v>0</v>
      </c>
      <c r="F100" s="207">
        <f t="shared" si="28"/>
        <v>0</v>
      </c>
      <c r="G100" s="207">
        <f t="shared" si="28"/>
        <v>0</v>
      </c>
      <c r="H100" s="207">
        <f t="shared" si="28"/>
        <v>0</v>
      </c>
      <c r="I100" s="207">
        <f t="shared" si="28"/>
        <v>0</v>
      </c>
      <c r="J100" s="207">
        <f t="shared" si="28"/>
        <v>0</v>
      </c>
      <c r="K100" s="207">
        <f t="shared" si="28"/>
        <v>0</v>
      </c>
      <c r="L100" s="207">
        <f t="shared" si="28"/>
        <v>0</v>
      </c>
      <c r="M100" s="207">
        <f t="shared" si="28"/>
        <v>0</v>
      </c>
      <c r="N100" s="207">
        <f t="shared" si="28"/>
        <v>0</v>
      </c>
      <c r="O100" s="207">
        <f t="shared" si="28"/>
        <v>0</v>
      </c>
      <c r="P100" s="207">
        <f t="shared" si="28"/>
        <v>0</v>
      </c>
      <c r="Q100" s="207">
        <f t="shared" si="28"/>
        <v>0</v>
      </c>
      <c r="R100" s="207">
        <f t="shared" si="28"/>
        <v>0</v>
      </c>
      <c r="S100" s="207">
        <f t="shared" si="28"/>
        <v>0</v>
      </c>
      <c r="T100" s="207">
        <f t="shared" si="28"/>
        <v>0</v>
      </c>
      <c r="U100" s="207">
        <f t="shared" si="28"/>
        <v>0</v>
      </c>
      <c r="V100" s="207">
        <f t="shared" si="28"/>
        <v>0</v>
      </c>
      <c r="W100" s="207">
        <f t="shared" si="28"/>
        <v>0</v>
      </c>
      <c r="X100" s="207">
        <f t="shared" si="28"/>
        <v>0</v>
      </c>
      <c r="Y100" s="207">
        <f t="shared" si="28"/>
        <v>0</v>
      </c>
      <c r="Z100" s="207">
        <f t="shared" si="28"/>
        <v>0</v>
      </c>
      <c r="AA100" s="207">
        <f t="shared" si="28"/>
        <v>0</v>
      </c>
      <c r="AB100" s="207">
        <f t="shared" si="28"/>
        <v>0</v>
      </c>
      <c r="AC100" s="207">
        <f t="shared" si="28"/>
        <v>0</v>
      </c>
      <c r="AD100" s="207">
        <f t="shared" si="28"/>
        <v>0</v>
      </c>
      <c r="AE100" s="207">
        <f t="shared" si="28"/>
        <v>0</v>
      </c>
      <c r="AF100" s="207">
        <f t="shared" si="28"/>
        <v>0</v>
      </c>
      <c r="AG100" s="207">
        <f t="shared" si="28"/>
        <v>0</v>
      </c>
      <c r="AH100" s="207">
        <f t="shared" si="28"/>
        <v>0</v>
      </c>
      <c r="AI100" s="207">
        <f t="shared" si="28"/>
        <v>0</v>
      </c>
      <c r="AJ100" s="207">
        <f t="shared" si="28"/>
        <v>0</v>
      </c>
      <c r="AK100" s="207">
        <f t="shared" si="28"/>
        <v>0</v>
      </c>
      <c r="AL100" s="207">
        <f t="shared" si="28"/>
        <v>0</v>
      </c>
      <c r="AM100" s="207">
        <f t="shared" si="28"/>
        <v>0</v>
      </c>
      <c r="AN100" s="207">
        <f t="shared" si="28"/>
        <v>0</v>
      </c>
      <c r="AO100" s="207">
        <f t="shared" si="28"/>
        <v>0</v>
      </c>
      <c r="AP100" s="207">
        <f t="shared" si="28"/>
        <v>0</v>
      </c>
      <c r="AQ100" s="207">
        <f t="shared" si="28"/>
        <v>0</v>
      </c>
      <c r="AR100" s="207">
        <f t="shared" si="28"/>
        <v>0</v>
      </c>
      <c r="AS100" s="387">
        <f t="shared" si="20"/>
        <v>0</v>
      </c>
    </row>
    <row r="101" spans="2:45" hidden="1" outlineLevel="2">
      <c r="B101" s="377">
        <v>14</v>
      </c>
      <c r="D101" s="338">
        <v>0</v>
      </c>
      <c r="E101" s="207">
        <f t="shared" si="25"/>
        <v>0</v>
      </c>
      <c r="F101" s="207">
        <f t="shared" si="28"/>
        <v>0</v>
      </c>
      <c r="G101" s="207">
        <f t="shared" si="28"/>
        <v>0</v>
      </c>
      <c r="H101" s="207">
        <f t="shared" si="28"/>
        <v>0</v>
      </c>
      <c r="I101" s="207">
        <f t="shared" si="28"/>
        <v>0</v>
      </c>
      <c r="J101" s="207">
        <f t="shared" si="28"/>
        <v>0</v>
      </c>
      <c r="K101" s="207">
        <f t="shared" si="28"/>
        <v>0</v>
      </c>
      <c r="L101" s="207">
        <f t="shared" si="28"/>
        <v>0</v>
      </c>
      <c r="M101" s="207">
        <f t="shared" si="28"/>
        <v>0</v>
      </c>
      <c r="N101" s="207">
        <f t="shared" si="28"/>
        <v>0</v>
      </c>
      <c r="O101" s="207">
        <f t="shared" si="28"/>
        <v>0</v>
      </c>
      <c r="P101" s="207">
        <f t="shared" si="28"/>
        <v>0</v>
      </c>
      <c r="Q101" s="207">
        <f t="shared" si="28"/>
        <v>0</v>
      </c>
      <c r="R101" s="207">
        <f t="shared" si="28"/>
        <v>0</v>
      </c>
      <c r="S101" s="207">
        <f t="shared" si="28"/>
        <v>0</v>
      </c>
      <c r="T101" s="207">
        <f t="shared" si="28"/>
        <v>0</v>
      </c>
      <c r="U101" s="207">
        <f t="shared" si="28"/>
        <v>0</v>
      </c>
      <c r="V101" s="207">
        <f t="shared" si="28"/>
        <v>0</v>
      </c>
      <c r="W101" s="207">
        <f t="shared" si="28"/>
        <v>0</v>
      </c>
      <c r="X101" s="207">
        <f t="shared" ref="F101:AR107" si="29">IF(AND(X$2=$B101,$B101=$C$3),$D101,IF(AND(X$2&gt;$B101,X$2&lt;=$D$87+$B101),SLN($D101,0,IF($C$3-$B101&gt;=$D$87,$D$87,$C$3-$B101)),0))</f>
        <v>0</v>
      </c>
      <c r="Y101" s="207">
        <f t="shared" si="29"/>
        <v>0</v>
      </c>
      <c r="Z101" s="207">
        <f t="shared" si="29"/>
        <v>0</v>
      </c>
      <c r="AA101" s="207">
        <f t="shared" si="29"/>
        <v>0</v>
      </c>
      <c r="AB101" s="207">
        <f t="shared" si="29"/>
        <v>0</v>
      </c>
      <c r="AC101" s="207">
        <f t="shared" si="29"/>
        <v>0</v>
      </c>
      <c r="AD101" s="207">
        <f t="shared" si="29"/>
        <v>0</v>
      </c>
      <c r="AE101" s="207">
        <f t="shared" si="29"/>
        <v>0</v>
      </c>
      <c r="AF101" s="207">
        <f t="shared" si="29"/>
        <v>0</v>
      </c>
      <c r="AG101" s="207">
        <f t="shared" si="29"/>
        <v>0</v>
      </c>
      <c r="AH101" s="207">
        <f t="shared" si="29"/>
        <v>0</v>
      </c>
      <c r="AI101" s="207">
        <f t="shared" si="29"/>
        <v>0</v>
      </c>
      <c r="AJ101" s="207">
        <f t="shared" si="29"/>
        <v>0</v>
      </c>
      <c r="AK101" s="207">
        <f t="shared" si="29"/>
        <v>0</v>
      </c>
      <c r="AL101" s="207">
        <f t="shared" si="29"/>
        <v>0</v>
      </c>
      <c r="AM101" s="207">
        <f t="shared" si="29"/>
        <v>0</v>
      </c>
      <c r="AN101" s="207">
        <f t="shared" si="29"/>
        <v>0</v>
      </c>
      <c r="AO101" s="207">
        <f t="shared" si="29"/>
        <v>0</v>
      </c>
      <c r="AP101" s="207">
        <f t="shared" si="29"/>
        <v>0</v>
      </c>
      <c r="AQ101" s="207">
        <f t="shared" si="29"/>
        <v>0</v>
      </c>
      <c r="AR101" s="207">
        <f t="shared" si="29"/>
        <v>0</v>
      </c>
      <c r="AS101" s="387">
        <f t="shared" si="20"/>
        <v>0</v>
      </c>
    </row>
    <row r="102" spans="2:45" hidden="1" outlineLevel="2">
      <c r="B102" s="377">
        <v>15</v>
      </c>
      <c r="D102" s="338">
        <v>0</v>
      </c>
      <c r="E102" s="207">
        <f t="shared" si="25"/>
        <v>0</v>
      </c>
      <c r="F102" s="207">
        <f t="shared" si="29"/>
        <v>0</v>
      </c>
      <c r="G102" s="207">
        <f t="shared" si="29"/>
        <v>0</v>
      </c>
      <c r="H102" s="207">
        <f t="shared" si="29"/>
        <v>0</v>
      </c>
      <c r="I102" s="207">
        <f t="shared" si="29"/>
        <v>0</v>
      </c>
      <c r="J102" s="207">
        <f t="shared" si="29"/>
        <v>0</v>
      </c>
      <c r="K102" s="207">
        <f t="shared" si="29"/>
        <v>0</v>
      </c>
      <c r="L102" s="207">
        <f t="shared" si="29"/>
        <v>0</v>
      </c>
      <c r="M102" s="207">
        <f t="shared" si="29"/>
        <v>0</v>
      </c>
      <c r="N102" s="207">
        <f t="shared" si="29"/>
        <v>0</v>
      </c>
      <c r="O102" s="207">
        <f t="shared" si="29"/>
        <v>0</v>
      </c>
      <c r="P102" s="207">
        <f t="shared" si="29"/>
        <v>0</v>
      </c>
      <c r="Q102" s="207">
        <f t="shared" si="29"/>
        <v>0</v>
      </c>
      <c r="R102" s="207">
        <f t="shared" si="29"/>
        <v>0</v>
      </c>
      <c r="S102" s="207">
        <f t="shared" si="29"/>
        <v>0</v>
      </c>
      <c r="T102" s="207">
        <f t="shared" si="29"/>
        <v>0</v>
      </c>
      <c r="U102" s="207">
        <f t="shared" si="29"/>
        <v>0</v>
      </c>
      <c r="V102" s="207">
        <f t="shared" si="29"/>
        <v>0</v>
      </c>
      <c r="W102" s="207">
        <f t="shared" si="29"/>
        <v>0</v>
      </c>
      <c r="X102" s="207">
        <f t="shared" si="29"/>
        <v>0</v>
      </c>
      <c r="Y102" s="207">
        <f t="shared" si="29"/>
        <v>0</v>
      </c>
      <c r="Z102" s="207">
        <f t="shared" si="29"/>
        <v>0</v>
      </c>
      <c r="AA102" s="207">
        <f t="shared" si="29"/>
        <v>0</v>
      </c>
      <c r="AB102" s="207">
        <f t="shared" si="29"/>
        <v>0</v>
      </c>
      <c r="AC102" s="207">
        <f t="shared" si="29"/>
        <v>0</v>
      </c>
      <c r="AD102" s="207">
        <f t="shared" si="29"/>
        <v>0</v>
      </c>
      <c r="AE102" s="207">
        <f t="shared" si="29"/>
        <v>0</v>
      </c>
      <c r="AF102" s="207">
        <f t="shared" si="29"/>
        <v>0</v>
      </c>
      <c r="AG102" s="207">
        <f t="shared" si="29"/>
        <v>0</v>
      </c>
      <c r="AH102" s="207">
        <f t="shared" si="29"/>
        <v>0</v>
      </c>
      <c r="AI102" s="207">
        <f t="shared" si="29"/>
        <v>0</v>
      </c>
      <c r="AJ102" s="207">
        <f t="shared" si="29"/>
        <v>0</v>
      </c>
      <c r="AK102" s="207">
        <f t="shared" si="29"/>
        <v>0</v>
      </c>
      <c r="AL102" s="207">
        <f t="shared" si="29"/>
        <v>0</v>
      </c>
      <c r="AM102" s="207">
        <f t="shared" si="29"/>
        <v>0</v>
      </c>
      <c r="AN102" s="207">
        <f t="shared" si="29"/>
        <v>0</v>
      </c>
      <c r="AO102" s="207">
        <f t="shared" si="29"/>
        <v>0</v>
      </c>
      <c r="AP102" s="207">
        <f t="shared" si="29"/>
        <v>0</v>
      </c>
      <c r="AQ102" s="207">
        <f t="shared" si="29"/>
        <v>0</v>
      </c>
      <c r="AR102" s="207">
        <f t="shared" si="29"/>
        <v>0</v>
      </c>
      <c r="AS102" s="387">
        <f t="shared" si="20"/>
        <v>0</v>
      </c>
    </row>
    <row r="103" spans="2:45" hidden="1" outlineLevel="2">
      <c r="B103" s="377">
        <v>16</v>
      </c>
      <c r="D103" s="338">
        <v>0</v>
      </c>
      <c r="E103" s="207">
        <f t="shared" si="25"/>
        <v>0</v>
      </c>
      <c r="F103" s="207">
        <f t="shared" si="29"/>
        <v>0</v>
      </c>
      <c r="G103" s="207">
        <f t="shared" si="29"/>
        <v>0</v>
      </c>
      <c r="H103" s="207">
        <f t="shared" si="29"/>
        <v>0</v>
      </c>
      <c r="I103" s="207">
        <f t="shared" si="29"/>
        <v>0</v>
      </c>
      <c r="J103" s="207">
        <f t="shared" si="29"/>
        <v>0</v>
      </c>
      <c r="K103" s="207">
        <f t="shared" si="29"/>
        <v>0</v>
      </c>
      <c r="L103" s="207">
        <f t="shared" si="29"/>
        <v>0</v>
      </c>
      <c r="M103" s="207">
        <f t="shared" si="29"/>
        <v>0</v>
      </c>
      <c r="N103" s="207">
        <f t="shared" si="29"/>
        <v>0</v>
      </c>
      <c r="O103" s="207">
        <f t="shared" si="29"/>
        <v>0</v>
      </c>
      <c r="P103" s="207">
        <f t="shared" si="29"/>
        <v>0</v>
      </c>
      <c r="Q103" s="207">
        <f t="shared" si="29"/>
        <v>0</v>
      </c>
      <c r="R103" s="207">
        <f t="shared" si="29"/>
        <v>0</v>
      </c>
      <c r="S103" s="207">
        <f t="shared" si="29"/>
        <v>0</v>
      </c>
      <c r="T103" s="207">
        <f t="shared" si="29"/>
        <v>0</v>
      </c>
      <c r="U103" s="207">
        <f t="shared" si="29"/>
        <v>0</v>
      </c>
      <c r="V103" s="207">
        <f t="shared" si="29"/>
        <v>0</v>
      </c>
      <c r="W103" s="207">
        <f t="shared" si="29"/>
        <v>0</v>
      </c>
      <c r="X103" s="207">
        <f t="shared" si="29"/>
        <v>0</v>
      </c>
      <c r="Y103" s="207">
        <f t="shared" si="29"/>
        <v>0</v>
      </c>
      <c r="Z103" s="207">
        <f t="shared" si="29"/>
        <v>0</v>
      </c>
      <c r="AA103" s="207">
        <f t="shared" si="29"/>
        <v>0</v>
      </c>
      <c r="AB103" s="207">
        <f t="shared" si="29"/>
        <v>0</v>
      </c>
      <c r="AC103" s="207">
        <f t="shared" si="29"/>
        <v>0</v>
      </c>
      <c r="AD103" s="207">
        <f t="shared" si="29"/>
        <v>0</v>
      </c>
      <c r="AE103" s="207">
        <f t="shared" si="29"/>
        <v>0</v>
      </c>
      <c r="AF103" s="207">
        <f t="shared" si="29"/>
        <v>0</v>
      </c>
      <c r="AG103" s="207">
        <f t="shared" si="29"/>
        <v>0</v>
      </c>
      <c r="AH103" s="207">
        <f t="shared" si="29"/>
        <v>0</v>
      </c>
      <c r="AI103" s="207">
        <f t="shared" si="29"/>
        <v>0</v>
      </c>
      <c r="AJ103" s="207">
        <f t="shared" si="29"/>
        <v>0</v>
      </c>
      <c r="AK103" s="207">
        <f t="shared" si="29"/>
        <v>0</v>
      </c>
      <c r="AL103" s="207">
        <f t="shared" si="29"/>
        <v>0</v>
      </c>
      <c r="AM103" s="207">
        <f t="shared" si="29"/>
        <v>0</v>
      </c>
      <c r="AN103" s="207">
        <f t="shared" si="29"/>
        <v>0</v>
      </c>
      <c r="AO103" s="207">
        <f t="shared" si="29"/>
        <v>0</v>
      </c>
      <c r="AP103" s="207">
        <f t="shared" si="29"/>
        <v>0</v>
      </c>
      <c r="AQ103" s="207">
        <f t="shared" si="29"/>
        <v>0</v>
      </c>
      <c r="AR103" s="207">
        <f t="shared" si="29"/>
        <v>0</v>
      </c>
      <c r="AS103" s="387">
        <f t="shared" si="20"/>
        <v>0</v>
      </c>
    </row>
    <row r="104" spans="2:45" hidden="1" outlineLevel="2">
      <c r="B104" s="377">
        <v>17</v>
      </c>
      <c r="D104" s="338">
        <v>0</v>
      </c>
      <c r="E104" s="207">
        <f t="shared" si="25"/>
        <v>0</v>
      </c>
      <c r="F104" s="207">
        <f t="shared" si="29"/>
        <v>0</v>
      </c>
      <c r="G104" s="207">
        <f t="shared" si="29"/>
        <v>0</v>
      </c>
      <c r="H104" s="207">
        <f t="shared" si="29"/>
        <v>0</v>
      </c>
      <c r="I104" s="207">
        <f t="shared" si="29"/>
        <v>0</v>
      </c>
      <c r="J104" s="207">
        <f t="shared" si="29"/>
        <v>0</v>
      </c>
      <c r="K104" s="207">
        <f t="shared" si="29"/>
        <v>0</v>
      </c>
      <c r="L104" s="207">
        <f t="shared" si="29"/>
        <v>0</v>
      </c>
      <c r="M104" s="207">
        <f t="shared" si="29"/>
        <v>0</v>
      </c>
      <c r="N104" s="207">
        <f t="shared" si="29"/>
        <v>0</v>
      </c>
      <c r="O104" s="207">
        <f t="shared" si="29"/>
        <v>0</v>
      </c>
      <c r="P104" s="207">
        <f t="shared" si="29"/>
        <v>0</v>
      </c>
      <c r="Q104" s="207">
        <f t="shared" si="29"/>
        <v>0</v>
      </c>
      <c r="R104" s="207">
        <f t="shared" si="29"/>
        <v>0</v>
      </c>
      <c r="S104" s="207">
        <f t="shared" si="29"/>
        <v>0</v>
      </c>
      <c r="T104" s="207">
        <f t="shared" si="29"/>
        <v>0</v>
      </c>
      <c r="U104" s="207">
        <f t="shared" si="29"/>
        <v>0</v>
      </c>
      <c r="V104" s="207">
        <f t="shared" si="29"/>
        <v>0</v>
      </c>
      <c r="W104" s="207">
        <f t="shared" si="29"/>
        <v>0</v>
      </c>
      <c r="X104" s="207">
        <f t="shared" si="29"/>
        <v>0</v>
      </c>
      <c r="Y104" s="207">
        <f t="shared" si="29"/>
        <v>0</v>
      </c>
      <c r="Z104" s="207">
        <f t="shared" si="29"/>
        <v>0</v>
      </c>
      <c r="AA104" s="207">
        <f t="shared" si="29"/>
        <v>0</v>
      </c>
      <c r="AB104" s="207">
        <f t="shared" si="29"/>
        <v>0</v>
      </c>
      <c r="AC104" s="207">
        <f t="shared" si="29"/>
        <v>0</v>
      </c>
      <c r="AD104" s="207">
        <f t="shared" si="29"/>
        <v>0</v>
      </c>
      <c r="AE104" s="207">
        <f t="shared" si="29"/>
        <v>0</v>
      </c>
      <c r="AF104" s="207">
        <f t="shared" si="29"/>
        <v>0</v>
      </c>
      <c r="AG104" s="207">
        <f t="shared" si="29"/>
        <v>0</v>
      </c>
      <c r="AH104" s="207">
        <f t="shared" si="29"/>
        <v>0</v>
      </c>
      <c r="AI104" s="207">
        <f t="shared" si="29"/>
        <v>0</v>
      </c>
      <c r="AJ104" s="207">
        <f t="shared" si="29"/>
        <v>0</v>
      </c>
      <c r="AK104" s="207">
        <f t="shared" si="29"/>
        <v>0</v>
      </c>
      <c r="AL104" s="207">
        <f t="shared" si="29"/>
        <v>0</v>
      </c>
      <c r="AM104" s="207">
        <f t="shared" si="29"/>
        <v>0</v>
      </c>
      <c r="AN104" s="207">
        <f t="shared" si="29"/>
        <v>0</v>
      </c>
      <c r="AO104" s="207">
        <f t="shared" si="29"/>
        <v>0</v>
      </c>
      <c r="AP104" s="207">
        <f t="shared" si="29"/>
        <v>0</v>
      </c>
      <c r="AQ104" s="207">
        <f t="shared" si="29"/>
        <v>0</v>
      </c>
      <c r="AR104" s="207">
        <f t="shared" si="29"/>
        <v>0</v>
      </c>
      <c r="AS104" s="387">
        <f t="shared" si="20"/>
        <v>0</v>
      </c>
    </row>
    <row r="105" spans="2:45" hidden="1" outlineLevel="2">
      <c r="B105" s="377">
        <v>18</v>
      </c>
      <c r="D105" s="338">
        <v>0</v>
      </c>
      <c r="E105" s="207">
        <f t="shared" si="25"/>
        <v>0</v>
      </c>
      <c r="F105" s="207">
        <f t="shared" si="29"/>
        <v>0</v>
      </c>
      <c r="G105" s="207">
        <f t="shared" si="29"/>
        <v>0</v>
      </c>
      <c r="H105" s="207">
        <f t="shared" si="29"/>
        <v>0</v>
      </c>
      <c r="I105" s="207">
        <f t="shared" si="29"/>
        <v>0</v>
      </c>
      <c r="J105" s="207">
        <f t="shared" si="29"/>
        <v>0</v>
      </c>
      <c r="K105" s="207">
        <f t="shared" si="29"/>
        <v>0</v>
      </c>
      <c r="L105" s="207">
        <f t="shared" si="29"/>
        <v>0</v>
      </c>
      <c r="M105" s="207">
        <f t="shared" si="29"/>
        <v>0</v>
      </c>
      <c r="N105" s="207">
        <f t="shared" si="29"/>
        <v>0</v>
      </c>
      <c r="O105" s="207">
        <f t="shared" si="29"/>
        <v>0</v>
      </c>
      <c r="P105" s="207">
        <f t="shared" si="29"/>
        <v>0</v>
      </c>
      <c r="Q105" s="207">
        <f t="shared" si="29"/>
        <v>0</v>
      </c>
      <c r="R105" s="207">
        <f t="shared" si="29"/>
        <v>0</v>
      </c>
      <c r="S105" s="207">
        <f t="shared" si="29"/>
        <v>0</v>
      </c>
      <c r="T105" s="207">
        <f t="shared" si="29"/>
        <v>0</v>
      </c>
      <c r="U105" s="207">
        <f t="shared" si="29"/>
        <v>0</v>
      </c>
      <c r="V105" s="207">
        <f t="shared" si="29"/>
        <v>0</v>
      </c>
      <c r="W105" s="207">
        <f t="shared" si="29"/>
        <v>0</v>
      </c>
      <c r="X105" s="207">
        <f t="shared" si="29"/>
        <v>0</v>
      </c>
      <c r="Y105" s="207">
        <f t="shared" si="29"/>
        <v>0</v>
      </c>
      <c r="Z105" s="207">
        <f t="shared" si="29"/>
        <v>0</v>
      </c>
      <c r="AA105" s="207">
        <f t="shared" si="29"/>
        <v>0</v>
      </c>
      <c r="AB105" s="207">
        <f t="shared" si="29"/>
        <v>0</v>
      </c>
      <c r="AC105" s="207">
        <f t="shared" si="29"/>
        <v>0</v>
      </c>
      <c r="AD105" s="207">
        <f t="shared" si="29"/>
        <v>0</v>
      </c>
      <c r="AE105" s="207">
        <f t="shared" si="29"/>
        <v>0</v>
      </c>
      <c r="AF105" s="207">
        <f t="shared" si="29"/>
        <v>0</v>
      </c>
      <c r="AG105" s="207">
        <f t="shared" si="29"/>
        <v>0</v>
      </c>
      <c r="AH105" s="207">
        <f t="shared" si="29"/>
        <v>0</v>
      </c>
      <c r="AI105" s="207">
        <f t="shared" si="29"/>
        <v>0</v>
      </c>
      <c r="AJ105" s="207">
        <f t="shared" si="29"/>
        <v>0</v>
      </c>
      <c r="AK105" s="207">
        <f t="shared" si="29"/>
        <v>0</v>
      </c>
      <c r="AL105" s="207">
        <f t="shared" si="29"/>
        <v>0</v>
      </c>
      <c r="AM105" s="207">
        <f t="shared" si="29"/>
        <v>0</v>
      </c>
      <c r="AN105" s="207">
        <f t="shared" si="29"/>
        <v>0</v>
      </c>
      <c r="AO105" s="207">
        <f t="shared" si="29"/>
        <v>0</v>
      </c>
      <c r="AP105" s="207">
        <f t="shared" si="29"/>
        <v>0</v>
      </c>
      <c r="AQ105" s="207">
        <f t="shared" si="29"/>
        <v>0</v>
      </c>
      <c r="AR105" s="207">
        <f t="shared" si="29"/>
        <v>0</v>
      </c>
      <c r="AS105" s="387">
        <f t="shared" si="20"/>
        <v>0</v>
      </c>
    </row>
    <row r="106" spans="2:45" hidden="1" outlineLevel="2">
      <c r="B106" s="377">
        <v>19</v>
      </c>
      <c r="D106" s="338">
        <v>0</v>
      </c>
      <c r="E106" s="207">
        <f t="shared" si="25"/>
        <v>0</v>
      </c>
      <c r="F106" s="207">
        <f t="shared" si="29"/>
        <v>0</v>
      </c>
      <c r="G106" s="207">
        <f t="shared" si="29"/>
        <v>0</v>
      </c>
      <c r="H106" s="207">
        <f t="shared" si="29"/>
        <v>0</v>
      </c>
      <c r="I106" s="207">
        <f t="shared" si="29"/>
        <v>0</v>
      </c>
      <c r="J106" s="207">
        <f t="shared" si="29"/>
        <v>0</v>
      </c>
      <c r="K106" s="207">
        <f t="shared" si="29"/>
        <v>0</v>
      </c>
      <c r="L106" s="207">
        <f t="shared" si="29"/>
        <v>0</v>
      </c>
      <c r="M106" s="207">
        <f t="shared" si="29"/>
        <v>0</v>
      </c>
      <c r="N106" s="207">
        <f t="shared" si="29"/>
        <v>0</v>
      </c>
      <c r="O106" s="207">
        <f t="shared" si="29"/>
        <v>0</v>
      </c>
      <c r="P106" s="207">
        <f t="shared" si="29"/>
        <v>0</v>
      </c>
      <c r="Q106" s="207">
        <f t="shared" si="29"/>
        <v>0</v>
      </c>
      <c r="R106" s="207">
        <f t="shared" si="29"/>
        <v>0</v>
      </c>
      <c r="S106" s="207">
        <f t="shared" si="29"/>
        <v>0</v>
      </c>
      <c r="T106" s="207">
        <f t="shared" si="29"/>
        <v>0</v>
      </c>
      <c r="U106" s="207">
        <f t="shared" si="29"/>
        <v>0</v>
      </c>
      <c r="V106" s="207">
        <f t="shared" si="29"/>
        <v>0</v>
      </c>
      <c r="W106" s="207">
        <f t="shared" si="29"/>
        <v>0</v>
      </c>
      <c r="X106" s="207">
        <f t="shared" si="29"/>
        <v>0</v>
      </c>
      <c r="Y106" s="207">
        <f t="shared" si="29"/>
        <v>0</v>
      </c>
      <c r="Z106" s="207">
        <f t="shared" si="29"/>
        <v>0</v>
      </c>
      <c r="AA106" s="207">
        <f t="shared" si="29"/>
        <v>0</v>
      </c>
      <c r="AB106" s="207">
        <f t="shared" si="29"/>
        <v>0</v>
      </c>
      <c r="AC106" s="207">
        <f t="shared" si="29"/>
        <v>0</v>
      </c>
      <c r="AD106" s="207">
        <f t="shared" si="29"/>
        <v>0</v>
      </c>
      <c r="AE106" s="207">
        <f t="shared" si="29"/>
        <v>0</v>
      </c>
      <c r="AF106" s="207">
        <f t="shared" si="29"/>
        <v>0</v>
      </c>
      <c r="AG106" s="207">
        <f t="shared" si="29"/>
        <v>0</v>
      </c>
      <c r="AH106" s="207">
        <f t="shared" si="29"/>
        <v>0</v>
      </c>
      <c r="AI106" s="207">
        <f t="shared" si="29"/>
        <v>0</v>
      </c>
      <c r="AJ106" s="207">
        <f t="shared" si="29"/>
        <v>0</v>
      </c>
      <c r="AK106" s="207">
        <f t="shared" si="29"/>
        <v>0</v>
      </c>
      <c r="AL106" s="207">
        <f t="shared" si="29"/>
        <v>0</v>
      </c>
      <c r="AM106" s="207">
        <f t="shared" si="29"/>
        <v>0</v>
      </c>
      <c r="AN106" s="207">
        <f t="shared" si="29"/>
        <v>0</v>
      </c>
      <c r="AO106" s="207">
        <f t="shared" si="29"/>
        <v>0</v>
      </c>
      <c r="AP106" s="207">
        <f t="shared" si="29"/>
        <v>0</v>
      </c>
      <c r="AQ106" s="207">
        <f t="shared" si="29"/>
        <v>0</v>
      </c>
      <c r="AR106" s="207">
        <f t="shared" si="29"/>
        <v>0</v>
      </c>
      <c r="AS106" s="387">
        <f t="shared" si="20"/>
        <v>0</v>
      </c>
    </row>
    <row r="107" spans="2:45" hidden="1" outlineLevel="2">
      <c r="B107" s="377">
        <v>20</v>
      </c>
      <c r="D107" s="338">
        <v>0</v>
      </c>
      <c r="E107" s="207">
        <f t="shared" si="25"/>
        <v>0</v>
      </c>
      <c r="F107" s="207">
        <f t="shared" si="29"/>
        <v>0</v>
      </c>
      <c r="G107" s="207">
        <f t="shared" si="29"/>
        <v>0</v>
      </c>
      <c r="H107" s="207">
        <f t="shared" si="29"/>
        <v>0</v>
      </c>
      <c r="I107" s="207">
        <f t="shared" si="29"/>
        <v>0</v>
      </c>
      <c r="J107" s="207">
        <f t="shared" si="29"/>
        <v>0</v>
      </c>
      <c r="K107" s="207">
        <f t="shared" si="29"/>
        <v>0</v>
      </c>
      <c r="L107" s="207">
        <f t="shared" si="29"/>
        <v>0</v>
      </c>
      <c r="M107" s="207">
        <f t="shared" si="29"/>
        <v>0</v>
      </c>
      <c r="N107" s="207">
        <f t="shared" si="29"/>
        <v>0</v>
      </c>
      <c r="O107" s="207">
        <f t="shared" si="29"/>
        <v>0</v>
      </c>
      <c r="P107" s="207">
        <f t="shared" si="29"/>
        <v>0</v>
      </c>
      <c r="Q107" s="207">
        <f t="shared" si="29"/>
        <v>0</v>
      </c>
      <c r="R107" s="207">
        <f t="shared" si="29"/>
        <v>0</v>
      </c>
      <c r="S107" s="207">
        <f t="shared" si="29"/>
        <v>0</v>
      </c>
      <c r="T107" s="207">
        <f t="shared" si="29"/>
        <v>0</v>
      </c>
      <c r="U107" s="207">
        <f t="shared" si="29"/>
        <v>0</v>
      </c>
      <c r="V107" s="207">
        <f t="shared" si="29"/>
        <v>0</v>
      </c>
      <c r="W107" s="207">
        <f t="shared" si="29"/>
        <v>0</v>
      </c>
      <c r="X107" s="207">
        <f t="shared" si="29"/>
        <v>0</v>
      </c>
      <c r="Y107" s="207">
        <f t="shared" si="29"/>
        <v>0</v>
      </c>
      <c r="Z107" s="207">
        <f t="shared" si="29"/>
        <v>0</v>
      </c>
      <c r="AA107" s="207">
        <f t="shared" si="29"/>
        <v>0</v>
      </c>
      <c r="AB107" s="207">
        <f t="shared" si="29"/>
        <v>0</v>
      </c>
      <c r="AC107" s="207">
        <f t="shared" si="29"/>
        <v>0</v>
      </c>
      <c r="AD107" s="207">
        <f t="shared" si="29"/>
        <v>0</v>
      </c>
      <c r="AE107" s="207">
        <f t="shared" si="29"/>
        <v>0</v>
      </c>
      <c r="AF107" s="207">
        <f t="shared" si="29"/>
        <v>0</v>
      </c>
      <c r="AG107" s="207">
        <f t="shared" si="29"/>
        <v>0</v>
      </c>
      <c r="AH107" s="207">
        <f t="shared" si="29"/>
        <v>0</v>
      </c>
      <c r="AI107" s="207">
        <f t="shared" si="29"/>
        <v>0</v>
      </c>
      <c r="AJ107" s="207">
        <f t="shared" si="29"/>
        <v>0</v>
      </c>
      <c r="AK107" s="207">
        <f t="shared" si="29"/>
        <v>0</v>
      </c>
      <c r="AL107" s="207">
        <f t="shared" si="29"/>
        <v>0</v>
      </c>
      <c r="AM107" s="207">
        <f t="shared" si="29"/>
        <v>0</v>
      </c>
      <c r="AN107" s="207">
        <f t="shared" si="29"/>
        <v>0</v>
      </c>
      <c r="AO107" s="207">
        <f t="shared" si="29"/>
        <v>0</v>
      </c>
      <c r="AP107" s="207">
        <f t="shared" si="29"/>
        <v>0</v>
      </c>
      <c r="AQ107" s="207">
        <f t="shared" si="29"/>
        <v>0</v>
      </c>
      <c r="AR107" s="207">
        <f t="shared" si="29"/>
        <v>0</v>
      </c>
      <c r="AS107" s="387">
        <f t="shared" si="20"/>
        <v>0</v>
      </c>
    </row>
    <row r="108" spans="2:45" hidden="1" outlineLevel="2">
      <c r="B108" s="377">
        <v>21</v>
      </c>
      <c r="D108" s="338">
        <v>0</v>
      </c>
      <c r="E108" s="207">
        <f t="shared" si="25"/>
        <v>0</v>
      </c>
      <c r="F108" s="207">
        <f t="shared" ref="F108:AR114" si="30">IF(AND(F$2=$B108,$B108=$C$3),$D108,IF(AND(F$2&gt;$B108,F$2&lt;=$D$87+$B108),SLN($D108,0,IF($C$3-$B108&gt;=$D$87,$D$87,$C$3-$B108)),0))</f>
        <v>0</v>
      </c>
      <c r="G108" s="207">
        <f t="shared" si="30"/>
        <v>0</v>
      </c>
      <c r="H108" s="207">
        <f t="shared" si="30"/>
        <v>0</v>
      </c>
      <c r="I108" s="207">
        <f t="shared" si="30"/>
        <v>0</v>
      </c>
      <c r="J108" s="207">
        <f t="shared" si="30"/>
        <v>0</v>
      </c>
      <c r="K108" s="207">
        <f t="shared" si="30"/>
        <v>0</v>
      </c>
      <c r="L108" s="207">
        <f t="shared" si="30"/>
        <v>0</v>
      </c>
      <c r="M108" s="207">
        <f t="shared" si="30"/>
        <v>0</v>
      </c>
      <c r="N108" s="207">
        <f t="shared" si="30"/>
        <v>0</v>
      </c>
      <c r="O108" s="207">
        <f t="shared" si="30"/>
        <v>0</v>
      </c>
      <c r="P108" s="207">
        <f t="shared" si="30"/>
        <v>0</v>
      </c>
      <c r="Q108" s="207">
        <f t="shared" si="30"/>
        <v>0</v>
      </c>
      <c r="R108" s="207">
        <f t="shared" si="30"/>
        <v>0</v>
      </c>
      <c r="S108" s="207">
        <f t="shared" si="30"/>
        <v>0</v>
      </c>
      <c r="T108" s="207">
        <f t="shared" si="30"/>
        <v>0</v>
      </c>
      <c r="U108" s="207">
        <f t="shared" si="30"/>
        <v>0</v>
      </c>
      <c r="V108" s="207">
        <f t="shared" si="30"/>
        <v>0</v>
      </c>
      <c r="W108" s="207">
        <f t="shared" si="30"/>
        <v>0</v>
      </c>
      <c r="X108" s="207">
        <f t="shared" si="30"/>
        <v>0</v>
      </c>
      <c r="Y108" s="207">
        <f t="shared" si="30"/>
        <v>0</v>
      </c>
      <c r="Z108" s="207">
        <f t="shared" si="30"/>
        <v>0</v>
      </c>
      <c r="AA108" s="207">
        <f t="shared" si="30"/>
        <v>0</v>
      </c>
      <c r="AB108" s="207">
        <f t="shared" si="30"/>
        <v>0</v>
      </c>
      <c r="AC108" s="207">
        <f t="shared" si="30"/>
        <v>0</v>
      </c>
      <c r="AD108" s="207">
        <f t="shared" si="30"/>
        <v>0</v>
      </c>
      <c r="AE108" s="207">
        <f t="shared" si="30"/>
        <v>0</v>
      </c>
      <c r="AF108" s="207">
        <f t="shared" si="30"/>
        <v>0</v>
      </c>
      <c r="AG108" s="207">
        <f t="shared" si="30"/>
        <v>0</v>
      </c>
      <c r="AH108" s="207">
        <f t="shared" si="30"/>
        <v>0</v>
      </c>
      <c r="AI108" s="207">
        <f t="shared" si="30"/>
        <v>0</v>
      </c>
      <c r="AJ108" s="207">
        <f t="shared" si="30"/>
        <v>0</v>
      </c>
      <c r="AK108" s="207">
        <f t="shared" si="30"/>
        <v>0</v>
      </c>
      <c r="AL108" s="207">
        <f t="shared" si="30"/>
        <v>0</v>
      </c>
      <c r="AM108" s="207">
        <f t="shared" si="30"/>
        <v>0</v>
      </c>
      <c r="AN108" s="207">
        <f t="shared" si="30"/>
        <v>0</v>
      </c>
      <c r="AO108" s="207">
        <f t="shared" si="30"/>
        <v>0</v>
      </c>
      <c r="AP108" s="207">
        <f t="shared" si="30"/>
        <v>0</v>
      </c>
      <c r="AQ108" s="207">
        <f t="shared" si="30"/>
        <v>0</v>
      </c>
      <c r="AR108" s="207">
        <f t="shared" si="30"/>
        <v>0</v>
      </c>
      <c r="AS108" s="387">
        <f t="shared" si="20"/>
        <v>0</v>
      </c>
    </row>
    <row r="109" spans="2:45" hidden="1" outlineLevel="2">
      <c r="B109" s="377">
        <v>22</v>
      </c>
      <c r="D109" s="338">
        <v>0</v>
      </c>
      <c r="E109" s="207">
        <f t="shared" si="25"/>
        <v>0</v>
      </c>
      <c r="F109" s="207">
        <f t="shared" si="30"/>
        <v>0</v>
      </c>
      <c r="G109" s="207">
        <f t="shared" si="30"/>
        <v>0</v>
      </c>
      <c r="H109" s="207">
        <f t="shared" si="30"/>
        <v>0</v>
      </c>
      <c r="I109" s="207">
        <f t="shared" si="30"/>
        <v>0</v>
      </c>
      <c r="J109" s="207">
        <f t="shared" si="30"/>
        <v>0</v>
      </c>
      <c r="K109" s="207">
        <f t="shared" si="30"/>
        <v>0</v>
      </c>
      <c r="L109" s="207">
        <f t="shared" si="30"/>
        <v>0</v>
      </c>
      <c r="M109" s="207">
        <f t="shared" si="30"/>
        <v>0</v>
      </c>
      <c r="N109" s="207">
        <f t="shared" si="30"/>
        <v>0</v>
      </c>
      <c r="O109" s="207">
        <f t="shared" si="30"/>
        <v>0</v>
      </c>
      <c r="P109" s="207">
        <f t="shared" si="30"/>
        <v>0</v>
      </c>
      <c r="Q109" s="207">
        <f t="shared" si="30"/>
        <v>0</v>
      </c>
      <c r="R109" s="207">
        <f t="shared" si="30"/>
        <v>0</v>
      </c>
      <c r="S109" s="207">
        <f t="shared" si="30"/>
        <v>0</v>
      </c>
      <c r="T109" s="207">
        <f t="shared" si="30"/>
        <v>0</v>
      </c>
      <c r="U109" s="207">
        <f t="shared" si="30"/>
        <v>0</v>
      </c>
      <c r="V109" s="207">
        <f t="shared" si="30"/>
        <v>0</v>
      </c>
      <c r="W109" s="207">
        <f t="shared" si="30"/>
        <v>0</v>
      </c>
      <c r="X109" s="207">
        <f t="shared" si="30"/>
        <v>0</v>
      </c>
      <c r="Y109" s="207">
        <f t="shared" si="30"/>
        <v>0</v>
      </c>
      <c r="Z109" s="207">
        <f t="shared" si="30"/>
        <v>0</v>
      </c>
      <c r="AA109" s="207">
        <f t="shared" si="30"/>
        <v>0</v>
      </c>
      <c r="AB109" s="207">
        <f t="shared" si="30"/>
        <v>0</v>
      </c>
      <c r="AC109" s="207">
        <f t="shared" si="30"/>
        <v>0</v>
      </c>
      <c r="AD109" s="207">
        <f t="shared" si="30"/>
        <v>0</v>
      </c>
      <c r="AE109" s="207">
        <f t="shared" si="30"/>
        <v>0</v>
      </c>
      <c r="AF109" s="207">
        <f t="shared" si="30"/>
        <v>0</v>
      </c>
      <c r="AG109" s="207">
        <f t="shared" si="30"/>
        <v>0</v>
      </c>
      <c r="AH109" s="207">
        <f t="shared" si="30"/>
        <v>0</v>
      </c>
      <c r="AI109" s="207">
        <f t="shared" si="30"/>
        <v>0</v>
      </c>
      <c r="AJ109" s="207">
        <f t="shared" si="30"/>
        <v>0</v>
      </c>
      <c r="AK109" s="207">
        <f t="shared" si="30"/>
        <v>0</v>
      </c>
      <c r="AL109" s="207">
        <f t="shared" si="30"/>
        <v>0</v>
      </c>
      <c r="AM109" s="207">
        <f t="shared" si="30"/>
        <v>0</v>
      </c>
      <c r="AN109" s="207">
        <f t="shared" si="30"/>
        <v>0</v>
      </c>
      <c r="AO109" s="207">
        <f t="shared" si="30"/>
        <v>0</v>
      </c>
      <c r="AP109" s="207">
        <f t="shared" si="30"/>
        <v>0</v>
      </c>
      <c r="AQ109" s="207">
        <f t="shared" si="30"/>
        <v>0</v>
      </c>
      <c r="AR109" s="207">
        <f t="shared" si="30"/>
        <v>0</v>
      </c>
      <c r="AS109" s="387">
        <f t="shared" si="20"/>
        <v>0</v>
      </c>
    </row>
    <row r="110" spans="2:45" hidden="1" outlineLevel="2">
      <c r="B110" s="377">
        <v>23</v>
      </c>
      <c r="D110" s="338">
        <v>0</v>
      </c>
      <c r="E110" s="207">
        <f t="shared" si="25"/>
        <v>0</v>
      </c>
      <c r="F110" s="207">
        <f t="shared" si="30"/>
        <v>0</v>
      </c>
      <c r="G110" s="207">
        <f t="shared" si="30"/>
        <v>0</v>
      </c>
      <c r="H110" s="207">
        <f t="shared" si="30"/>
        <v>0</v>
      </c>
      <c r="I110" s="207">
        <f t="shared" si="30"/>
        <v>0</v>
      </c>
      <c r="J110" s="207">
        <f t="shared" si="30"/>
        <v>0</v>
      </c>
      <c r="K110" s="207">
        <f t="shared" si="30"/>
        <v>0</v>
      </c>
      <c r="L110" s="207">
        <f t="shared" si="30"/>
        <v>0</v>
      </c>
      <c r="M110" s="207">
        <f t="shared" si="30"/>
        <v>0</v>
      </c>
      <c r="N110" s="207">
        <f t="shared" si="30"/>
        <v>0</v>
      </c>
      <c r="O110" s="207">
        <f t="shared" si="30"/>
        <v>0</v>
      </c>
      <c r="P110" s="207">
        <f t="shared" si="30"/>
        <v>0</v>
      </c>
      <c r="Q110" s="207">
        <f t="shared" si="30"/>
        <v>0</v>
      </c>
      <c r="R110" s="207">
        <f t="shared" si="30"/>
        <v>0</v>
      </c>
      <c r="S110" s="207">
        <f t="shared" si="30"/>
        <v>0</v>
      </c>
      <c r="T110" s="207">
        <f t="shared" si="30"/>
        <v>0</v>
      </c>
      <c r="U110" s="207">
        <f t="shared" si="30"/>
        <v>0</v>
      </c>
      <c r="V110" s="207">
        <f t="shared" si="30"/>
        <v>0</v>
      </c>
      <c r="W110" s="207">
        <f t="shared" si="30"/>
        <v>0</v>
      </c>
      <c r="X110" s="207">
        <f t="shared" si="30"/>
        <v>0</v>
      </c>
      <c r="Y110" s="207">
        <f t="shared" si="30"/>
        <v>0</v>
      </c>
      <c r="Z110" s="207">
        <f t="shared" si="30"/>
        <v>0</v>
      </c>
      <c r="AA110" s="207">
        <f t="shared" si="30"/>
        <v>0</v>
      </c>
      <c r="AB110" s="207">
        <f t="shared" si="30"/>
        <v>0</v>
      </c>
      <c r="AC110" s="207">
        <f t="shared" si="30"/>
        <v>0</v>
      </c>
      <c r="AD110" s="207">
        <f t="shared" si="30"/>
        <v>0</v>
      </c>
      <c r="AE110" s="207">
        <f t="shared" si="30"/>
        <v>0</v>
      </c>
      <c r="AF110" s="207">
        <f t="shared" si="30"/>
        <v>0</v>
      </c>
      <c r="AG110" s="207">
        <f t="shared" si="30"/>
        <v>0</v>
      </c>
      <c r="AH110" s="207">
        <f t="shared" si="30"/>
        <v>0</v>
      </c>
      <c r="AI110" s="207">
        <f t="shared" si="30"/>
        <v>0</v>
      </c>
      <c r="AJ110" s="207">
        <f t="shared" si="30"/>
        <v>0</v>
      </c>
      <c r="AK110" s="207">
        <f t="shared" si="30"/>
        <v>0</v>
      </c>
      <c r="AL110" s="207">
        <f t="shared" si="30"/>
        <v>0</v>
      </c>
      <c r="AM110" s="207">
        <f t="shared" si="30"/>
        <v>0</v>
      </c>
      <c r="AN110" s="207">
        <f t="shared" si="30"/>
        <v>0</v>
      </c>
      <c r="AO110" s="207">
        <f t="shared" si="30"/>
        <v>0</v>
      </c>
      <c r="AP110" s="207">
        <f t="shared" si="30"/>
        <v>0</v>
      </c>
      <c r="AQ110" s="207">
        <f t="shared" si="30"/>
        <v>0</v>
      </c>
      <c r="AR110" s="207">
        <f t="shared" si="30"/>
        <v>0</v>
      </c>
      <c r="AS110" s="387">
        <f t="shared" si="20"/>
        <v>0</v>
      </c>
    </row>
    <row r="111" spans="2:45" hidden="1" outlineLevel="2">
      <c r="B111" s="377">
        <v>24</v>
      </c>
      <c r="D111" s="338">
        <v>0</v>
      </c>
      <c r="E111" s="207">
        <f t="shared" si="25"/>
        <v>0</v>
      </c>
      <c r="F111" s="207">
        <f t="shared" si="30"/>
        <v>0</v>
      </c>
      <c r="G111" s="207">
        <f t="shared" si="30"/>
        <v>0</v>
      </c>
      <c r="H111" s="207">
        <f t="shared" si="30"/>
        <v>0</v>
      </c>
      <c r="I111" s="207">
        <f t="shared" si="30"/>
        <v>0</v>
      </c>
      <c r="J111" s="207">
        <f t="shared" si="30"/>
        <v>0</v>
      </c>
      <c r="K111" s="207">
        <f t="shared" si="30"/>
        <v>0</v>
      </c>
      <c r="L111" s="207">
        <f t="shared" si="30"/>
        <v>0</v>
      </c>
      <c r="M111" s="207">
        <f t="shared" si="30"/>
        <v>0</v>
      </c>
      <c r="N111" s="207">
        <f t="shared" si="30"/>
        <v>0</v>
      </c>
      <c r="O111" s="207">
        <f t="shared" si="30"/>
        <v>0</v>
      </c>
      <c r="P111" s="207">
        <f t="shared" si="30"/>
        <v>0</v>
      </c>
      <c r="Q111" s="207">
        <f t="shared" si="30"/>
        <v>0</v>
      </c>
      <c r="R111" s="207">
        <f t="shared" si="30"/>
        <v>0</v>
      </c>
      <c r="S111" s="207">
        <f t="shared" si="30"/>
        <v>0</v>
      </c>
      <c r="T111" s="207">
        <f t="shared" si="30"/>
        <v>0</v>
      </c>
      <c r="U111" s="207">
        <f t="shared" si="30"/>
        <v>0</v>
      </c>
      <c r="V111" s="207">
        <f t="shared" si="30"/>
        <v>0</v>
      </c>
      <c r="W111" s="207">
        <f t="shared" si="30"/>
        <v>0</v>
      </c>
      <c r="X111" s="207">
        <f t="shared" si="30"/>
        <v>0</v>
      </c>
      <c r="Y111" s="207">
        <f t="shared" si="30"/>
        <v>0</v>
      </c>
      <c r="Z111" s="207">
        <f t="shared" si="30"/>
        <v>0</v>
      </c>
      <c r="AA111" s="207">
        <f t="shared" si="30"/>
        <v>0</v>
      </c>
      <c r="AB111" s="207">
        <f t="shared" si="30"/>
        <v>0</v>
      </c>
      <c r="AC111" s="207">
        <f t="shared" si="30"/>
        <v>0</v>
      </c>
      <c r="AD111" s="207">
        <f t="shared" si="30"/>
        <v>0</v>
      </c>
      <c r="AE111" s="207">
        <f t="shared" si="30"/>
        <v>0</v>
      </c>
      <c r="AF111" s="207">
        <f t="shared" si="30"/>
        <v>0</v>
      </c>
      <c r="AG111" s="207">
        <f t="shared" si="30"/>
        <v>0</v>
      </c>
      <c r="AH111" s="207">
        <f t="shared" si="30"/>
        <v>0</v>
      </c>
      <c r="AI111" s="207">
        <f t="shared" si="30"/>
        <v>0</v>
      </c>
      <c r="AJ111" s="207">
        <f t="shared" si="30"/>
        <v>0</v>
      </c>
      <c r="AK111" s="207">
        <f t="shared" si="30"/>
        <v>0</v>
      </c>
      <c r="AL111" s="207">
        <f t="shared" si="30"/>
        <v>0</v>
      </c>
      <c r="AM111" s="207">
        <f t="shared" si="30"/>
        <v>0</v>
      </c>
      <c r="AN111" s="207">
        <f t="shared" si="30"/>
        <v>0</v>
      </c>
      <c r="AO111" s="207">
        <f t="shared" si="30"/>
        <v>0</v>
      </c>
      <c r="AP111" s="207">
        <f t="shared" si="30"/>
        <v>0</v>
      </c>
      <c r="AQ111" s="207">
        <f t="shared" si="30"/>
        <v>0</v>
      </c>
      <c r="AR111" s="207">
        <f t="shared" si="30"/>
        <v>0</v>
      </c>
      <c r="AS111" s="387">
        <f t="shared" si="20"/>
        <v>0</v>
      </c>
    </row>
    <row r="112" spans="2:45" hidden="1" outlineLevel="2">
      <c r="B112" s="377">
        <v>25</v>
      </c>
      <c r="D112" s="338">
        <v>0</v>
      </c>
      <c r="E112" s="207">
        <f t="shared" si="25"/>
        <v>0</v>
      </c>
      <c r="F112" s="207">
        <f t="shared" si="30"/>
        <v>0</v>
      </c>
      <c r="G112" s="207">
        <f t="shared" si="30"/>
        <v>0</v>
      </c>
      <c r="H112" s="207">
        <f t="shared" si="30"/>
        <v>0</v>
      </c>
      <c r="I112" s="207">
        <f t="shared" si="30"/>
        <v>0</v>
      </c>
      <c r="J112" s="207">
        <f t="shared" si="30"/>
        <v>0</v>
      </c>
      <c r="K112" s="207">
        <f t="shared" si="30"/>
        <v>0</v>
      </c>
      <c r="L112" s="207">
        <f t="shared" si="30"/>
        <v>0</v>
      </c>
      <c r="M112" s="207">
        <f t="shared" si="30"/>
        <v>0</v>
      </c>
      <c r="N112" s="207">
        <f t="shared" si="30"/>
        <v>0</v>
      </c>
      <c r="O112" s="207">
        <f t="shared" si="30"/>
        <v>0</v>
      </c>
      <c r="P112" s="207">
        <f t="shared" si="30"/>
        <v>0</v>
      </c>
      <c r="Q112" s="207">
        <f t="shared" si="30"/>
        <v>0</v>
      </c>
      <c r="R112" s="207">
        <f t="shared" si="30"/>
        <v>0</v>
      </c>
      <c r="S112" s="207">
        <f t="shared" si="30"/>
        <v>0</v>
      </c>
      <c r="T112" s="207">
        <f t="shared" si="30"/>
        <v>0</v>
      </c>
      <c r="U112" s="207">
        <f t="shared" si="30"/>
        <v>0</v>
      </c>
      <c r="V112" s="207">
        <f t="shared" si="30"/>
        <v>0</v>
      </c>
      <c r="W112" s="207">
        <f t="shared" si="30"/>
        <v>0</v>
      </c>
      <c r="X112" s="207">
        <f t="shared" si="30"/>
        <v>0</v>
      </c>
      <c r="Y112" s="207">
        <f t="shared" si="30"/>
        <v>0</v>
      </c>
      <c r="Z112" s="207">
        <f t="shared" si="30"/>
        <v>0</v>
      </c>
      <c r="AA112" s="207">
        <f t="shared" si="30"/>
        <v>0</v>
      </c>
      <c r="AB112" s="207">
        <f t="shared" si="30"/>
        <v>0</v>
      </c>
      <c r="AC112" s="207">
        <f t="shared" si="30"/>
        <v>0</v>
      </c>
      <c r="AD112" s="207">
        <f t="shared" si="30"/>
        <v>0</v>
      </c>
      <c r="AE112" s="207">
        <f t="shared" si="30"/>
        <v>0</v>
      </c>
      <c r="AF112" s="207">
        <f t="shared" si="30"/>
        <v>0</v>
      </c>
      <c r="AG112" s="207">
        <f t="shared" si="30"/>
        <v>0</v>
      </c>
      <c r="AH112" s="207">
        <f t="shared" si="30"/>
        <v>0</v>
      </c>
      <c r="AI112" s="207">
        <f t="shared" si="30"/>
        <v>0</v>
      </c>
      <c r="AJ112" s="207">
        <f t="shared" si="30"/>
        <v>0</v>
      </c>
      <c r="AK112" s="207">
        <f t="shared" si="30"/>
        <v>0</v>
      </c>
      <c r="AL112" s="207">
        <f t="shared" si="30"/>
        <v>0</v>
      </c>
      <c r="AM112" s="207">
        <f t="shared" si="30"/>
        <v>0</v>
      </c>
      <c r="AN112" s="207">
        <f t="shared" si="30"/>
        <v>0</v>
      </c>
      <c r="AO112" s="207">
        <f t="shared" si="30"/>
        <v>0</v>
      </c>
      <c r="AP112" s="207">
        <f t="shared" si="30"/>
        <v>0</v>
      </c>
      <c r="AQ112" s="207">
        <f t="shared" si="30"/>
        <v>0</v>
      </c>
      <c r="AR112" s="207">
        <f t="shared" si="30"/>
        <v>0</v>
      </c>
      <c r="AS112" s="387">
        <f t="shared" si="20"/>
        <v>0</v>
      </c>
    </row>
    <row r="113" spans="2:46" hidden="1" outlineLevel="2">
      <c r="B113" s="377">
        <v>26</v>
      </c>
      <c r="D113" s="338">
        <v>0</v>
      </c>
      <c r="E113" s="207">
        <f t="shared" si="25"/>
        <v>0</v>
      </c>
      <c r="F113" s="207">
        <f t="shared" si="30"/>
        <v>0</v>
      </c>
      <c r="G113" s="207">
        <f t="shared" si="30"/>
        <v>0</v>
      </c>
      <c r="H113" s="207">
        <f t="shared" si="30"/>
        <v>0</v>
      </c>
      <c r="I113" s="207">
        <f t="shared" si="30"/>
        <v>0</v>
      </c>
      <c r="J113" s="207">
        <f t="shared" si="30"/>
        <v>0</v>
      </c>
      <c r="K113" s="207">
        <f t="shared" si="30"/>
        <v>0</v>
      </c>
      <c r="L113" s="207">
        <f t="shared" si="30"/>
        <v>0</v>
      </c>
      <c r="M113" s="207">
        <f t="shared" si="30"/>
        <v>0</v>
      </c>
      <c r="N113" s="207">
        <f t="shared" si="30"/>
        <v>0</v>
      </c>
      <c r="O113" s="207">
        <f t="shared" si="30"/>
        <v>0</v>
      </c>
      <c r="P113" s="207">
        <f t="shared" si="30"/>
        <v>0</v>
      </c>
      <c r="Q113" s="207">
        <f t="shared" si="30"/>
        <v>0</v>
      </c>
      <c r="R113" s="207">
        <f t="shared" si="30"/>
        <v>0</v>
      </c>
      <c r="S113" s="207">
        <f t="shared" si="30"/>
        <v>0</v>
      </c>
      <c r="T113" s="207">
        <f t="shared" si="30"/>
        <v>0</v>
      </c>
      <c r="U113" s="207">
        <f t="shared" si="30"/>
        <v>0</v>
      </c>
      <c r="V113" s="207">
        <f t="shared" si="30"/>
        <v>0</v>
      </c>
      <c r="W113" s="207">
        <f t="shared" si="30"/>
        <v>0</v>
      </c>
      <c r="X113" s="207">
        <f t="shared" si="30"/>
        <v>0</v>
      </c>
      <c r="Y113" s="207">
        <f t="shared" si="30"/>
        <v>0</v>
      </c>
      <c r="Z113" s="207">
        <f t="shared" si="30"/>
        <v>0</v>
      </c>
      <c r="AA113" s="207">
        <f t="shared" si="30"/>
        <v>0</v>
      </c>
      <c r="AB113" s="207">
        <f t="shared" si="30"/>
        <v>0</v>
      </c>
      <c r="AC113" s="207">
        <f t="shared" si="30"/>
        <v>0</v>
      </c>
      <c r="AD113" s="207">
        <f t="shared" si="30"/>
        <v>0</v>
      </c>
      <c r="AE113" s="207">
        <f t="shared" si="30"/>
        <v>0</v>
      </c>
      <c r="AF113" s="207">
        <f t="shared" si="30"/>
        <v>0</v>
      </c>
      <c r="AG113" s="207">
        <f t="shared" si="30"/>
        <v>0</v>
      </c>
      <c r="AH113" s="207">
        <f t="shared" si="30"/>
        <v>0</v>
      </c>
      <c r="AI113" s="207">
        <f t="shared" si="30"/>
        <v>0</v>
      </c>
      <c r="AJ113" s="207">
        <f t="shared" si="30"/>
        <v>0</v>
      </c>
      <c r="AK113" s="207">
        <f t="shared" si="30"/>
        <v>0</v>
      </c>
      <c r="AL113" s="207">
        <f t="shared" si="30"/>
        <v>0</v>
      </c>
      <c r="AM113" s="207">
        <f t="shared" si="30"/>
        <v>0</v>
      </c>
      <c r="AN113" s="207">
        <f t="shared" si="30"/>
        <v>0</v>
      </c>
      <c r="AO113" s="207">
        <f t="shared" si="30"/>
        <v>0</v>
      </c>
      <c r="AP113" s="207">
        <f t="shared" si="30"/>
        <v>0</v>
      </c>
      <c r="AQ113" s="207">
        <f t="shared" si="30"/>
        <v>0</v>
      </c>
      <c r="AR113" s="207">
        <f t="shared" si="30"/>
        <v>0</v>
      </c>
      <c r="AS113" s="387">
        <f t="shared" si="20"/>
        <v>0</v>
      </c>
    </row>
    <row r="114" spans="2:46" hidden="1" outlineLevel="2">
      <c r="B114" s="377">
        <v>27</v>
      </c>
      <c r="D114" s="338">
        <v>0</v>
      </c>
      <c r="E114" s="207">
        <f t="shared" si="25"/>
        <v>0</v>
      </c>
      <c r="F114" s="207">
        <f t="shared" si="30"/>
        <v>0</v>
      </c>
      <c r="G114" s="207">
        <f t="shared" si="30"/>
        <v>0</v>
      </c>
      <c r="H114" s="207">
        <f t="shared" si="30"/>
        <v>0</v>
      </c>
      <c r="I114" s="207">
        <f t="shared" si="30"/>
        <v>0</v>
      </c>
      <c r="J114" s="207">
        <f t="shared" si="30"/>
        <v>0</v>
      </c>
      <c r="K114" s="207">
        <f t="shared" si="30"/>
        <v>0</v>
      </c>
      <c r="L114" s="207">
        <f t="shared" si="30"/>
        <v>0</v>
      </c>
      <c r="M114" s="207">
        <f t="shared" si="30"/>
        <v>0</v>
      </c>
      <c r="N114" s="207">
        <f t="shared" si="30"/>
        <v>0</v>
      </c>
      <c r="O114" s="207">
        <f t="shared" si="30"/>
        <v>0</v>
      </c>
      <c r="P114" s="207">
        <f t="shared" si="30"/>
        <v>0</v>
      </c>
      <c r="Q114" s="207">
        <f t="shared" si="30"/>
        <v>0</v>
      </c>
      <c r="R114" s="207">
        <f t="shared" si="30"/>
        <v>0</v>
      </c>
      <c r="S114" s="207">
        <f t="shared" si="30"/>
        <v>0</v>
      </c>
      <c r="T114" s="207">
        <f t="shared" si="30"/>
        <v>0</v>
      </c>
      <c r="U114" s="207">
        <f t="shared" si="30"/>
        <v>0</v>
      </c>
      <c r="V114" s="207">
        <f t="shared" si="30"/>
        <v>0</v>
      </c>
      <c r="W114" s="207">
        <f t="shared" si="30"/>
        <v>0</v>
      </c>
      <c r="X114" s="207">
        <f t="shared" si="30"/>
        <v>0</v>
      </c>
      <c r="Y114" s="207">
        <f t="shared" si="30"/>
        <v>0</v>
      </c>
      <c r="Z114" s="207">
        <f t="shared" si="30"/>
        <v>0</v>
      </c>
      <c r="AA114" s="207">
        <f t="shared" ref="F114:AR121" si="31">IF(AND(AA$2=$B114,$B114=$C$3),$D114,IF(AND(AA$2&gt;$B114,AA$2&lt;=$D$87+$B114),SLN($D114,0,IF($C$3-$B114&gt;=$D$87,$D$87,$C$3-$B114)),0))</f>
        <v>0</v>
      </c>
      <c r="AB114" s="207">
        <f t="shared" si="31"/>
        <v>0</v>
      </c>
      <c r="AC114" s="207">
        <f t="shared" si="31"/>
        <v>0</v>
      </c>
      <c r="AD114" s="207">
        <f t="shared" si="31"/>
        <v>0</v>
      </c>
      <c r="AE114" s="207">
        <f t="shared" si="31"/>
        <v>0</v>
      </c>
      <c r="AF114" s="207">
        <f t="shared" si="31"/>
        <v>0</v>
      </c>
      <c r="AG114" s="207">
        <f t="shared" si="31"/>
        <v>0</v>
      </c>
      <c r="AH114" s="207">
        <f t="shared" si="31"/>
        <v>0</v>
      </c>
      <c r="AI114" s="207">
        <f t="shared" si="31"/>
        <v>0</v>
      </c>
      <c r="AJ114" s="207">
        <f t="shared" si="31"/>
        <v>0</v>
      </c>
      <c r="AK114" s="207">
        <f t="shared" si="31"/>
        <v>0</v>
      </c>
      <c r="AL114" s="207">
        <f t="shared" si="31"/>
        <v>0</v>
      </c>
      <c r="AM114" s="207">
        <f t="shared" si="31"/>
        <v>0</v>
      </c>
      <c r="AN114" s="207">
        <f t="shared" si="31"/>
        <v>0</v>
      </c>
      <c r="AO114" s="207">
        <f t="shared" si="31"/>
        <v>0</v>
      </c>
      <c r="AP114" s="207">
        <f t="shared" si="31"/>
        <v>0</v>
      </c>
      <c r="AQ114" s="207">
        <f t="shared" si="31"/>
        <v>0</v>
      </c>
      <c r="AR114" s="207">
        <f t="shared" si="31"/>
        <v>0</v>
      </c>
      <c r="AS114" s="387">
        <f t="shared" si="20"/>
        <v>0</v>
      </c>
    </row>
    <row r="115" spans="2:46" hidden="1" outlineLevel="2">
      <c r="B115" s="377">
        <v>28</v>
      </c>
      <c r="D115" s="338">
        <v>0</v>
      </c>
      <c r="E115" s="207">
        <f t="shared" si="25"/>
        <v>0</v>
      </c>
      <c r="F115" s="207">
        <f t="shared" si="31"/>
        <v>0</v>
      </c>
      <c r="G115" s="207">
        <f t="shared" si="31"/>
        <v>0</v>
      </c>
      <c r="H115" s="207">
        <f t="shared" si="31"/>
        <v>0</v>
      </c>
      <c r="I115" s="207">
        <f t="shared" si="31"/>
        <v>0</v>
      </c>
      <c r="J115" s="207">
        <f t="shared" si="31"/>
        <v>0</v>
      </c>
      <c r="K115" s="207">
        <f t="shared" si="31"/>
        <v>0</v>
      </c>
      <c r="L115" s="207">
        <f t="shared" si="31"/>
        <v>0</v>
      </c>
      <c r="M115" s="207">
        <f t="shared" si="31"/>
        <v>0</v>
      </c>
      <c r="N115" s="207">
        <f t="shared" si="31"/>
        <v>0</v>
      </c>
      <c r="O115" s="207">
        <f t="shared" si="31"/>
        <v>0</v>
      </c>
      <c r="P115" s="207">
        <f t="shared" si="31"/>
        <v>0</v>
      </c>
      <c r="Q115" s="207">
        <f t="shared" si="31"/>
        <v>0</v>
      </c>
      <c r="R115" s="207">
        <f t="shared" si="31"/>
        <v>0</v>
      </c>
      <c r="S115" s="207">
        <f t="shared" si="31"/>
        <v>0</v>
      </c>
      <c r="T115" s="207">
        <f t="shared" si="31"/>
        <v>0</v>
      </c>
      <c r="U115" s="207">
        <f t="shared" si="31"/>
        <v>0</v>
      </c>
      <c r="V115" s="207">
        <f t="shared" si="31"/>
        <v>0</v>
      </c>
      <c r="W115" s="207">
        <f t="shared" si="31"/>
        <v>0</v>
      </c>
      <c r="X115" s="207">
        <f t="shared" si="31"/>
        <v>0</v>
      </c>
      <c r="Y115" s="207">
        <f t="shared" si="31"/>
        <v>0</v>
      </c>
      <c r="Z115" s="207">
        <f t="shared" si="31"/>
        <v>0</v>
      </c>
      <c r="AA115" s="207">
        <f t="shared" si="31"/>
        <v>0</v>
      </c>
      <c r="AB115" s="207">
        <f t="shared" si="31"/>
        <v>0</v>
      </c>
      <c r="AC115" s="207">
        <f t="shared" si="31"/>
        <v>0</v>
      </c>
      <c r="AD115" s="207">
        <f t="shared" si="31"/>
        <v>0</v>
      </c>
      <c r="AE115" s="207">
        <f t="shared" si="31"/>
        <v>0</v>
      </c>
      <c r="AF115" s="207">
        <f t="shared" si="31"/>
        <v>0</v>
      </c>
      <c r="AG115" s="207">
        <f t="shared" si="31"/>
        <v>0</v>
      </c>
      <c r="AH115" s="207">
        <f t="shared" si="31"/>
        <v>0</v>
      </c>
      <c r="AI115" s="207">
        <f t="shared" si="31"/>
        <v>0</v>
      </c>
      <c r="AJ115" s="207">
        <f t="shared" si="31"/>
        <v>0</v>
      </c>
      <c r="AK115" s="207">
        <f t="shared" si="31"/>
        <v>0</v>
      </c>
      <c r="AL115" s="207">
        <f t="shared" si="31"/>
        <v>0</v>
      </c>
      <c r="AM115" s="207">
        <f t="shared" si="31"/>
        <v>0</v>
      </c>
      <c r="AN115" s="207">
        <f t="shared" si="31"/>
        <v>0</v>
      </c>
      <c r="AO115" s="207">
        <f t="shared" si="31"/>
        <v>0</v>
      </c>
      <c r="AP115" s="207">
        <f t="shared" si="31"/>
        <v>0</v>
      </c>
      <c r="AQ115" s="207">
        <f t="shared" si="31"/>
        <v>0</v>
      </c>
      <c r="AR115" s="207">
        <f t="shared" si="31"/>
        <v>0</v>
      </c>
      <c r="AS115" s="387">
        <f t="shared" si="20"/>
        <v>0</v>
      </c>
    </row>
    <row r="116" spans="2:46" hidden="1" outlineLevel="2">
      <c r="B116" s="377">
        <v>29</v>
      </c>
      <c r="D116" s="338">
        <v>0</v>
      </c>
      <c r="E116" s="207">
        <f t="shared" si="25"/>
        <v>0</v>
      </c>
      <c r="F116" s="207">
        <f t="shared" si="31"/>
        <v>0</v>
      </c>
      <c r="G116" s="207">
        <f t="shared" si="31"/>
        <v>0</v>
      </c>
      <c r="H116" s="207">
        <f t="shared" si="31"/>
        <v>0</v>
      </c>
      <c r="I116" s="207">
        <f t="shared" si="31"/>
        <v>0</v>
      </c>
      <c r="J116" s="207">
        <f t="shared" si="31"/>
        <v>0</v>
      </c>
      <c r="K116" s="207">
        <f t="shared" si="31"/>
        <v>0</v>
      </c>
      <c r="L116" s="207">
        <f t="shared" si="31"/>
        <v>0</v>
      </c>
      <c r="M116" s="207">
        <f t="shared" si="31"/>
        <v>0</v>
      </c>
      <c r="N116" s="207">
        <f t="shared" si="31"/>
        <v>0</v>
      </c>
      <c r="O116" s="207">
        <f t="shared" si="31"/>
        <v>0</v>
      </c>
      <c r="P116" s="207">
        <f t="shared" si="31"/>
        <v>0</v>
      </c>
      <c r="Q116" s="207">
        <f t="shared" si="31"/>
        <v>0</v>
      </c>
      <c r="R116" s="207">
        <f t="shared" si="31"/>
        <v>0</v>
      </c>
      <c r="S116" s="207">
        <f t="shared" si="31"/>
        <v>0</v>
      </c>
      <c r="T116" s="207">
        <f t="shared" si="31"/>
        <v>0</v>
      </c>
      <c r="U116" s="207">
        <f t="shared" si="31"/>
        <v>0</v>
      </c>
      <c r="V116" s="207">
        <f t="shared" si="31"/>
        <v>0</v>
      </c>
      <c r="W116" s="207">
        <f t="shared" si="31"/>
        <v>0</v>
      </c>
      <c r="X116" s="207">
        <f t="shared" si="31"/>
        <v>0</v>
      </c>
      <c r="Y116" s="207">
        <f t="shared" si="31"/>
        <v>0</v>
      </c>
      <c r="Z116" s="207">
        <f t="shared" si="31"/>
        <v>0</v>
      </c>
      <c r="AA116" s="207">
        <f t="shared" si="31"/>
        <v>0</v>
      </c>
      <c r="AB116" s="207">
        <f t="shared" si="31"/>
        <v>0</v>
      </c>
      <c r="AC116" s="207">
        <f t="shared" si="31"/>
        <v>0</v>
      </c>
      <c r="AD116" s="207">
        <f t="shared" si="31"/>
        <v>0</v>
      </c>
      <c r="AE116" s="207">
        <f t="shared" si="31"/>
        <v>0</v>
      </c>
      <c r="AF116" s="207">
        <f t="shared" si="31"/>
        <v>0</v>
      </c>
      <c r="AG116" s="207">
        <f t="shared" si="31"/>
        <v>0</v>
      </c>
      <c r="AH116" s="207">
        <f t="shared" si="31"/>
        <v>0</v>
      </c>
      <c r="AI116" s="207">
        <f t="shared" si="31"/>
        <v>0</v>
      </c>
      <c r="AJ116" s="207">
        <f t="shared" si="31"/>
        <v>0</v>
      </c>
      <c r="AK116" s="207">
        <f t="shared" si="31"/>
        <v>0</v>
      </c>
      <c r="AL116" s="207">
        <f t="shared" si="31"/>
        <v>0</v>
      </c>
      <c r="AM116" s="207">
        <f t="shared" si="31"/>
        <v>0</v>
      </c>
      <c r="AN116" s="207">
        <f t="shared" si="31"/>
        <v>0</v>
      </c>
      <c r="AO116" s="207">
        <f t="shared" si="31"/>
        <v>0</v>
      </c>
      <c r="AP116" s="207">
        <f t="shared" si="31"/>
        <v>0</v>
      </c>
      <c r="AQ116" s="207">
        <f t="shared" si="31"/>
        <v>0</v>
      </c>
      <c r="AR116" s="207">
        <f t="shared" si="31"/>
        <v>0</v>
      </c>
      <c r="AS116" s="387">
        <f t="shared" si="20"/>
        <v>0</v>
      </c>
    </row>
    <row r="117" spans="2:46" hidden="1" outlineLevel="2">
      <c r="B117" s="377">
        <v>30</v>
      </c>
      <c r="D117" s="338">
        <v>0</v>
      </c>
      <c r="E117" s="207">
        <f t="shared" si="25"/>
        <v>0</v>
      </c>
      <c r="F117" s="207">
        <f t="shared" si="31"/>
        <v>0</v>
      </c>
      <c r="G117" s="207">
        <f t="shared" si="31"/>
        <v>0</v>
      </c>
      <c r="H117" s="207">
        <f t="shared" si="31"/>
        <v>0</v>
      </c>
      <c r="I117" s="207">
        <f t="shared" si="31"/>
        <v>0</v>
      </c>
      <c r="J117" s="207">
        <f t="shared" si="31"/>
        <v>0</v>
      </c>
      <c r="K117" s="207">
        <f t="shared" si="31"/>
        <v>0</v>
      </c>
      <c r="L117" s="207">
        <f t="shared" si="31"/>
        <v>0</v>
      </c>
      <c r="M117" s="207">
        <f t="shared" si="31"/>
        <v>0</v>
      </c>
      <c r="N117" s="207">
        <f t="shared" si="31"/>
        <v>0</v>
      </c>
      <c r="O117" s="207">
        <f t="shared" si="31"/>
        <v>0</v>
      </c>
      <c r="P117" s="207">
        <f t="shared" si="31"/>
        <v>0</v>
      </c>
      <c r="Q117" s="207">
        <f t="shared" si="31"/>
        <v>0</v>
      </c>
      <c r="R117" s="207">
        <f t="shared" si="31"/>
        <v>0</v>
      </c>
      <c r="S117" s="207">
        <f t="shared" si="31"/>
        <v>0</v>
      </c>
      <c r="T117" s="207">
        <f t="shared" si="31"/>
        <v>0</v>
      </c>
      <c r="U117" s="207">
        <f t="shared" si="31"/>
        <v>0</v>
      </c>
      <c r="V117" s="207">
        <f t="shared" si="31"/>
        <v>0</v>
      </c>
      <c r="W117" s="207">
        <f t="shared" si="31"/>
        <v>0</v>
      </c>
      <c r="X117" s="207">
        <f t="shared" si="31"/>
        <v>0</v>
      </c>
      <c r="Y117" s="207">
        <f t="shared" si="31"/>
        <v>0</v>
      </c>
      <c r="Z117" s="207">
        <f t="shared" si="31"/>
        <v>0</v>
      </c>
      <c r="AA117" s="207">
        <f t="shared" si="31"/>
        <v>0</v>
      </c>
      <c r="AB117" s="207">
        <f t="shared" si="31"/>
        <v>0</v>
      </c>
      <c r="AC117" s="207">
        <f t="shared" si="31"/>
        <v>0</v>
      </c>
      <c r="AD117" s="207">
        <f t="shared" si="31"/>
        <v>0</v>
      </c>
      <c r="AE117" s="207">
        <f t="shared" si="31"/>
        <v>0</v>
      </c>
      <c r="AF117" s="207">
        <f t="shared" si="31"/>
        <v>0</v>
      </c>
      <c r="AG117" s="207">
        <f t="shared" si="31"/>
        <v>0</v>
      </c>
      <c r="AH117" s="207">
        <f t="shared" si="31"/>
        <v>0</v>
      </c>
      <c r="AI117" s="207">
        <f t="shared" si="31"/>
        <v>0</v>
      </c>
      <c r="AJ117" s="207">
        <f t="shared" si="31"/>
        <v>0</v>
      </c>
      <c r="AK117" s="207">
        <f t="shared" si="31"/>
        <v>0</v>
      </c>
      <c r="AL117" s="207">
        <f t="shared" si="31"/>
        <v>0</v>
      </c>
      <c r="AM117" s="207">
        <f t="shared" si="31"/>
        <v>0</v>
      </c>
      <c r="AN117" s="207">
        <f t="shared" si="31"/>
        <v>0</v>
      </c>
      <c r="AO117" s="207">
        <f t="shared" si="31"/>
        <v>0</v>
      </c>
      <c r="AP117" s="207">
        <f t="shared" si="31"/>
        <v>0</v>
      </c>
      <c r="AQ117" s="207">
        <f t="shared" si="31"/>
        <v>0</v>
      </c>
      <c r="AR117" s="207">
        <f t="shared" si="31"/>
        <v>0</v>
      </c>
      <c r="AS117" s="387">
        <f t="shared" si="20"/>
        <v>0</v>
      </c>
    </row>
    <row r="118" spans="2:46" hidden="1" outlineLevel="2">
      <c r="B118" s="377">
        <v>31</v>
      </c>
      <c r="D118" s="338">
        <v>0</v>
      </c>
      <c r="E118" s="207">
        <f t="shared" si="25"/>
        <v>0</v>
      </c>
      <c r="F118" s="207">
        <f t="shared" si="31"/>
        <v>0</v>
      </c>
      <c r="G118" s="207">
        <f t="shared" si="31"/>
        <v>0</v>
      </c>
      <c r="H118" s="207">
        <f t="shared" si="31"/>
        <v>0</v>
      </c>
      <c r="I118" s="207">
        <f t="shared" si="31"/>
        <v>0</v>
      </c>
      <c r="J118" s="207">
        <f t="shared" si="31"/>
        <v>0</v>
      </c>
      <c r="K118" s="207">
        <f t="shared" si="31"/>
        <v>0</v>
      </c>
      <c r="L118" s="207">
        <f t="shared" si="31"/>
        <v>0</v>
      </c>
      <c r="M118" s="207">
        <f t="shared" si="31"/>
        <v>0</v>
      </c>
      <c r="N118" s="207">
        <f t="shared" si="31"/>
        <v>0</v>
      </c>
      <c r="O118" s="207">
        <f t="shared" si="31"/>
        <v>0</v>
      </c>
      <c r="P118" s="207">
        <f t="shared" si="31"/>
        <v>0</v>
      </c>
      <c r="Q118" s="207">
        <f t="shared" si="31"/>
        <v>0</v>
      </c>
      <c r="R118" s="207">
        <f t="shared" si="31"/>
        <v>0</v>
      </c>
      <c r="S118" s="207">
        <f t="shared" si="31"/>
        <v>0</v>
      </c>
      <c r="T118" s="207">
        <f t="shared" si="31"/>
        <v>0</v>
      </c>
      <c r="U118" s="207">
        <f t="shared" si="31"/>
        <v>0</v>
      </c>
      <c r="V118" s="207">
        <f t="shared" si="31"/>
        <v>0</v>
      </c>
      <c r="W118" s="207">
        <f t="shared" si="31"/>
        <v>0</v>
      </c>
      <c r="X118" s="207">
        <f t="shared" si="31"/>
        <v>0</v>
      </c>
      <c r="Y118" s="207">
        <f t="shared" si="31"/>
        <v>0</v>
      </c>
      <c r="Z118" s="207">
        <f t="shared" si="31"/>
        <v>0</v>
      </c>
      <c r="AA118" s="207">
        <f t="shared" si="31"/>
        <v>0</v>
      </c>
      <c r="AB118" s="207">
        <f t="shared" si="31"/>
        <v>0</v>
      </c>
      <c r="AC118" s="207">
        <f t="shared" si="31"/>
        <v>0</v>
      </c>
      <c r="AD118" s="207">
        <f t="shared" si="31"/>
        <v>0</v>
      </c>
      <c r="AE118" s="207">
        <f t="shared" si="31"/>
        <v>0</v>
      </c>
      <c r="AF118" s="207">
        <f t="shared" si="31"/>
        <v>0</v>
      </c>
      <c r="AG118" s="207">
        <f t="shared" si="31"/>
        <v>0</v>
      </c>
      <c r="AH118" s="207">
        <f t="shared" si="31"/>
        <v>0</v>
      </c>
      <c r="AI118" s="207">
        <f t="shared" si="31"/>
        <v>0</v>
      </c>
      <c r="AJ118" s="207">
        <f t="shared" si="31"/>
        <v>0</v>
      </c>
      <c r="AK118" s="207">
        <f t="shared" si="31"/>
        <v>0</v>
      </c>
      <c r="AL118" s="207">
        <f t="shared" si="31"/>
        <v>0</v>
      </c>
      <c r="AM118" s="207">
        <f t="shared" si="31"/>
        <v>0</v>
      </c>
      <c r="AN118" s="207">
        <f t="shared" si="31"/>
        <v>0</v>
      </c>
      <c r="AO118" s="207">
        <f t="shared" si="31"/>
        <v>0</v>
      </c>
      <c r="AP118" s="207">
        <f t="shared" si="31"/>
        <v>0</v>
      </c>
      <c r="AQ118" s="207">
        <f t="shared" si="31"/>
        <v>0</v>
      </c>
      <c r="AR118" s="207">
        <f t="shared" si="31"/>
        <v>0</v>
      </c>
      <c r="AS118" s="387">
        <f t="shared" si="20"/>
        <v>0</v>
      </c>
    </row>
    <row r="119" spans="2:46" hidden="1" outlineLevel="2">
      <c r="B119" s="377">
        <v>32</v>
      </c>
      <c r="D119" s="338">
        <v>0</v>
      </c>
      <c r="E119" s="207">
        <f t="shared" si="25"/>
        <v>0</v>
      </c>
      <c r="F119" s="207">
        <f t="shared" si="31"/>
        <v>0</v>
      </c>
      <c r="G119" s="207">
        <f t="shared" si="31"/>
        <v>0</v>
      </c>
      <c r="H119" s="207">
        <f t="shared" si="31"/>
        <v>0</v>
      </c>
      <c r="I119" s="207">
        <f t="shared" si="31"/>
        <v>0</v>
      </c>
      <c r="J119" s="207">
        <f t="shared" si="31"/>
        <v>0</v>
      </c>
      <c r="K119" s="207">
        <f t="shared" si="31"/>
        <v>0</v>
      </c>
      <c r="L119" s="207">
        <f t="shared" si="31"/>
        <v>0</v>
      </c>
      <c r="M119" s="207">
        <f t="shared" si="31"/>
        <v>0</v>
      </c>
      <c r="N119" s="207">
        <f t="shared" si="31"/>
        <v>0</v>
      </c>
      <c r="O119" s="207">
        <f t="shared" si="31"/>
        <v>0</v>
      </c>
      <c r="P119" s="207">
        <f t="shared" si="31"/>
        <v>0</v>
      </c>
      <c r="Q119" s="207">
        <f t="shared" si="31"/>
        <v>0</v>
      </c>
      <c r="R119" s="207">
        <f t="shared" si="31"/>
        <v>0</v>
      </c>
      <c r="S119" s="207">
        <f t="shared" si="31"/>
        <v>0</v>
      </c>
      <c r="T119" s="207">
        <f t="shared" si="31"/>
        <v>0</v>
      </c>
      <c r="U119" s="207">
        <f t="shared" si="31"/>
        <v>0</v>
      </c>
      <c r="V119" s="207">
        <f t="shared" si="31"/>
        <v>0</v>
      </c>
      <c r="W119" s="207">
        <f t="shared" si="31"/>
        <v>0</v>
      </c>
      <c r="X119" s="207">
        <f t="shared" si="31"/>
        <v>0</v>
      </c>
      <c r="Y119" s="207">
        <f t="shared" si="31"/>
        <v>0</v>
      </c>
      <c r="Z119" s="207">
        <f t="shared" si="31"/>
        <v>0</v>
      </c>
      <c r="AA119" s="207">
        <f t="shared" si="31"/>
        <v>0</v>
      </c>
      <c r="AB119" s="207">
        <f t="shared" si="31"/>
        <v>0</v>
      </c>
      <c r="AC119" s="207">
        <f t="shared" si="31"/>
        <v>0</v>
      </c>
      <c r="AD119" s="207">
        <f t="shared" si="31"/>
        <v>0</v>
      </c>
      <c r="AE119" s="207">
        <f t="shared" si="31"/>
        <v>0</v>
      </c>
      <c r="AF119" s="207">
        <f t="shared" si="31"/>
        <v>0</v>
      </c>
      <c r="AG119" s="207">
        <f t="shared" si="31"/>
        <v>0</v>
      </c>
      <c r="AH119" s="207">
        <f t="shared" si="31"/>
        <v>0</v>
      </c>
      <c r="AI119" s="207">
        <f t="shared" si="31"/>
        <v>0</v>
      </c>
      <c r="AJ119" s="207">
        <f t="shared" si="31"/>
        <v>0</v>
      </c>
      <c r="AK119" s="207">
        <f t="shared" si="31"/>
        <v>0</v>
      </c>
      <c r="AL119" s="207">
        <f t="shared" si="31"/>
        <v>0</v>
      </c>
      <c r="AM119" s="207">
        <f t="shared" si="31"/>
        <v>0</v>
      </c>
      <c r="AN119" s="207">
        <f t="shared" si="31"/>
        <v>0</v>
      </c>
      <c r="AO119" s="207">
        <f t="shared" si="31"/>
        <v>0</v>
      </c>
      <c r="AP119" s="207">
        <f t="shared" si="31"/>
        <v>0</v>
      </c>
      <c r="AQ119" s="207">
        <f t="shared" si="31"/>
        <v>0</v>
      </c>
      <c r="AR119" s="207">
        <f t="shared" si="31"/>
        <v>0</v>
      </c>
      <c r="AS119" s="387">
        <f t="shared" si="20"/>
        <v>0</v>
      </c>
    </row>
    <row r="120" spans="2:46" hidden="1" outlineLevel="2">
      <c r="B120" s="377">
        <v>33</v>
      </c>
      <c r="D120" s="338">
        <v>0</v>
      </c>
      <c r="E120" s="207">
        <f t="shared" si="25"/>
        <v>0</v>
      </c>
      <c r="F120" s="207">
        <f t="shared" si="31"/>
        <v>0</v>
      </c>
      <c r="G120" s="207">
        <f t="shared" si="31"/>
        <v>0</v>
      </c>
      <c r="H120" s="207">
        <f t="shared" si="31"/>
        <v>0</v>
      </c>
      <c r="I120" s="207">
        <f t="shared" si="31"/>
        <v>0</v>
      </c>
      <c r="J120" s="207">
        <f t="shared" si="31"/>
        <v>0</v>
      </c>
      <c r="K120" s="207">
        <f t="shared" si="31"/>
        <v>0</v>
      </c>
      <c r="L120" s="207">
        <f t="shared" si="31"/>
        <v>0</v>
      </c>
      <c r="M120" s="207">
        <f t="shared" si="31"/>
        <v>0</v>
      </c>
      <c r="N120" s="207">
        <f t="shared" si="31"/>
        <v>0</v>
      </c>
      <c r="O120" s="207">
        <f t="shared" si="31"/>
        <v>0</v>
      </c>
      <c r="P120" s="207">
        <f t="shared" si="31"/>
        <v>0</v>
      </c>
      <c r="Q120" s="207">
        <f t="shared" si="31"/>
        <v>0</v>
      </c>
      <c r="R120" s="207">
        <f t="shared" si="31"/>
        <v>0</v>
      </c>
      <c r="S120" s="207">
        <f t="shared" si="31"/>
        <v>0</v>
      </c>
      <c r="T120" s="207">
        <f t="shared" si="31"/>
        <v>0</v>
      </c>
      <c r="U120" s="207">
        <f t="shared" si="31"/>
        <v>0</v>
      </c>
      <c r="V120" s="207">
        <f t="shared" si="31"/>
        <v>0</v>
      </c>
      <c r="W120" s="207">
        <f t="shared" si="31"/>
        <v>0</v>
      </c>
      <c r="X120" s="207">
        <f t="shared" si="31"/>
        <v>0</v>
      </c>
      <c r="Y120" s="207">
        <f t="shared" si="31"/>
        <v>0</v>
      </c>
      <c r="Z120" s="207">
        <f t="shared" si="31"/>
        <v>0</v>
      </c>
      <c r="AA120" s="207">
        <f t="shared" si="31"/>
        <v>0</v>
      </c>
      <c r="AB120" s="207">
        <f t="shared" si="31"/>
        <v>0</v>
      </c>
      <c r="AC120" s="207">
        <f t="shared" si="31"/>
        <v>0</v>
      </c>
      <c r="AD120" s="207">
        <f t="shared" si="31"/>
        <v>0</v>
      </c>
      <c r="AE120" s="207">
        <f t="shared" si="31"/>
        <v>0</v>
      </c>
      <c r="AF120" s="207">
        <f t="shared" si="31"/>
        <v>0</v>
      </c>
      <c r="AG120" s="207">
        <f t="shared" si="31"/>
        <v>0</v>
      </c>
      <c r="AH120" s="207">
        <f t="shared" si="31"/>
        <v>0</v>
      </c>
      <c r="AI120" s="207">
        <f t="shared" si="31"/>
        <v>0</v>
      </c>
      <c r="AJ120" s="207">
        <f t="shared" si="31"/>
        <v>0</v>
      </c>
      <c r="AK120" s="207">
        <f t="shared" si="31"/>
        <v>0</v>
      </c>
      <c r="AL120" s="207">
        <f t="shared" si="31"/>
        <v>0</v>
      </c>
      <c r="AM120" s="207">
        <f t="shared" si="31"/>
        <v>0</v>
      </c>
      <c r="AN120" s="207">
        <f t="shared" si="31"/>
        <v>0</v>
      </c>
      <c r="AO120" s="207">
        <f t="shared" si="31"/>
        <v>0</v>
      </c>
      <c r="AP120" s="207">
        <f t="shared" si="31"/>
        <v>0</v>
      </c>
      <c r="AQ120" s="207">
        <f t="shared" si="31"/>
        <v>0</v>
      </c>
      <c r="AR120" s="207">
        <f t="shared" si="31"/>
        <v>0</v>
      </c>
      <c r="AS120" s="387">
        <f t="shared" si="20"/>
        <v>0</v>
      </c>
    </row>
    <row r="121" spans="2:46" hidden="1" outlineLevel="2">
      <c r="B121" s="377">
        <v>34</v>
      </c>
      <c r="D121" s="338">
        <v>0</v>
      </c>
      <c r="E121" s="207">
        <f t="shared" si="25"/>
        <v>0</v>
      </c>
      <c r="F121" s="207">
        <f t="shared" si="31"/>
        <v>0</v>
      </c>
      <c r="G121" s="207">
        <f t="shared" si="31"/>
        <v>0</v>
      </c>
      <c r="H121" s="207">
        <f t="shared" si="31"/>
        <v>0</v>
      </c>
      <c r="I121" s="207">
        <f t="shared" ref="F121:AR127" si="32">IF(AND(I$2=$B121,$B121=$C$3),$D121,IF(AND(I$2&gt;$B121,I$2&lt;=$D$87+$B121),SLN($D121,0,IF($C$3-$B121&gt;=$D$87,$D$87,$C$3-$B121)),0))</f>
        <v>0</v>
      </c>
      <c r="J121" s="207">
        <f t="shared" si="32"/>
        <v>0</v>
      </c>
      <c r="K121" s="207">
        <f t="shared" si="32"/>
        <v>0</v>
      </c>
      <c r="L121" s="207">
        <f t="shared" si="32"/>
        <v>0</v>
      </c>
      <c r="M121" s="207">
        <f t="shared" si="32"/>
        <v>0</v>
      </c>
      <c r="N121" s="207">
        <f t="shared" si="32"/>
        <v>0</v>
      </c>
      <c r="O121" s="207">
        <f t="shared" si="32"/>
        <v>0</v>
      </c>
      <c r="P121" s="207">
        <f t="shared" si="32"/>
        <v>0</v>
      </c>
      <c r="Q121" s="207">
        <f t="shared" si="32"/>
        <v>0</v>
      </c>
      <c r="R121" s="207">
        <f t="shared" si="32"/>
        <v>0</v>
      </c>
      <c r="S121" s="207">
        <f t="shared" si="32"/>
        <v>0</v>
      </c>
      <c r="T121" s="207">
        <f t="shared" si="32"/>
        <v>0</v>
      </c>
      <c r="U121" s="207">
        <f t="shared" si="32"/>
        <v>0</v>
      </c>
      <c r="V121" s="207">
        <f t="shared" si="32"/>
        <v>0</v>
      </c>
      <c r="W121" s="207">
        <f t="shared" si="32"/>
        <v>0</v>
      </c>
      <c r="X121" s="207">
        <f t="shared" si="32"/>
        <v>0</v>
      </c>
      <c r="Y121" s="207">
        <f t="shared" si="32"/>
        <v>0</v>
      </c>
      <c r="Z121" s="207">
        <f t="shared" si="32"/>
        <v>0</v>
      </c>
      <c r="AA121" s="207">
        <f t="shared" si="32"/>
        <v>0</v>
      </c>
      <c r="AB121" s="207">
        <f t="shared" si="32"/>
        <v>0</v>
      </c>
      <c r="AC121" s="207">
        <f t="shared" si="32"/>
        <v>0</v>
      </c>
      <c r="AD121" s="207">
        <f t="shared" si="32"/>
        <v>0</v>
      </c>
      <c r="AE121" s="207">
        <f t="shared" si="32"/>
        <v>0</v>
      </c>
      <c r="AF121" s="207">
        <f t="shared" si="32"/>
        <v>0</v>
      </c>
      <c r="AG121" s="207">
        <f t="shared" si="32"/>
        <v>0</v>
      </c>
      <c r="AH121" s="207">
        <f t="shared" si="32"/>
        <v>0</v>
      </c>
      <c r="AI121" s="207">
        <f t="shared" si="32"/>
        <v>0</v>
      </c>
      <c r="AJ121" s="207">
        <f t="shared" si="32"/>
        <v>0</v>
      </c>
      <c r="AK121" s="207">
        <f t="shared" si="32"/>
        <v>0</v>
      </c>
      <c r="AL121" s="207">
        <f t="shared" si="32"/>
        <v>0</v>
      </c>
      <c r="AM121" s="207">
        <f t="shared" si="32"/>
        <v>0</v>
      </c>
      <c r="AN121" s="207">
        <f t="shared" si="32"/>
        <v>0</v>
      </c>
      <c r="AO121" s="207">
        <f t="shared" si="32"/>
        <v>0</v>
      </c>
      <c r="AP121" s="207">
        <f t="shared" si="32"/>
        <v>0</v>
      </c>
      <c r="AQ121" s="207">
        <f t="shared" si="32"/>
        <v>0</v>
      </c>
      <c r="AR121" s="207">
        <f t="shared" si="32"/>
        <v>0</v>
      </c>
      <c r="AS121" s="387">
        <f t="shared" si="20"/>
        <v>0</v>
      </c>
    </row>
    <row r="122" spans="2:46" hidden="1" outlineLevel="2">
      <c r="B122" s="377">
        <v>35</v>
      </c>
      <c r="D122" s="338">
        <v>0</v>
      </c>
      <c r="E122" s="207">
        <f t="shared" si="25"/>
        <v>0</v>
      </c>
      <c r="F122" s="207">
        <f t="shared" si="32"/>
        <v>0</v>
      </c>
      <c r="G122" s="207">
        <f t="shared" si="32"/>
        <v>0</v>
      </c>
      <c r="H122" s="207">
        <f t="shared" si="32"/>
        <v>0</v>
      </c>
      <c r="I122" s="207">
        <f t="shared" si="32"/>
        <v>0</v>
      </c>
      <c r="J122" s="207">
        <f t="shared" si="32"/>
        <v>0</v>
      </c>
      <c r="K122" s="207">
        <f t="shared" si="32"/>
        <v>0</v>
      </c>
      <c r="L122" s="207">
        <f t="shared" si="32"/>
        <v>0</v>
      </c>
      <c r="M122" s="207">
        <f t="shared" si="32"/>
        <v>0</v>
      </c>
      <c r="N122" s="207">
        <f t="shared" si="32"/>
        <v>0</v>
      </c>
      <c r="O122" s="207">
        <f t="shared" si="32"/>
        <v>0</v>
      </c>
      <c r="P122" s="207">
        <f t="shared" si="32"/>
        <v>0</v>
      </c>
      <c r="Q122" s="207">
        <f t="shared" si="32"/>
        <v>0</v>
      </c>
      <c r="R122" s="207">
        <f t="shared" si="32"/>
        <v>0</v>
      </c>
      <c r="S122" s="207">
        <f t="shared" si="32"/>
        <v>0</v>
      </c>
      <c r="T122" s="207">
        <f t="shared" si="32"/>
        <v>0</v>
      </c>
      <c r="U122" s="207">
        <f t="shared" si="32"/>
        <v>0</v>
      </c>
      <c r="V122" s="207">
        <f t="shared" si="32"/>
        <v>0</v>
      </c>
      <c r="W122" s="207">
        <f t="shared" si="32"/>
        <v>0</v>
      </c>
      <c r="X122" s="207">
        <f t="shared" si="32"/>
        <v>0</v>
      </c>
      <c r="Y122" s="207">
        <f t="shared" si="32"/>
        <v>0</v>
      </c>
      <c r="Z122" s="207">
        <f t="shared" si="32"/>
        <v>0</v>
      </c>
      <c r="AA122" s="207">
        <f t="shared" si="32"/>
        <v>0</v>
      </c>
      <c r="AB122" s="207">
        <f t="shared" si="32"/>
        <v>0</v>
      </c>
      <c r="AC122" s="207">
        <f t="shared" si="32"/>
        <v>0</v>
      </c>
      <c r="AD122" s="207">
        <f t="shared" si="32"/>
        <v>0</v>
      </c>
      <c r="AE122" s="207">
        <f t="shared" si="32"/>
        <v>0</v>
      </c>
      <c r="AF122" s="207">
        <f t="shared" si="32"/>
        <v>0</v>
      </c>
      <c r="AG122" s="207">
        <f t="shared" si="32"/>
        <v>0</v>
      </c>
      <c r="AH122" s="207">
        <f t="shared" si="32"/>
        <v>0</v>
      </c>
      <c r="AI122" s="207">
        <f t="shared" si="32"/>
        <v>0</v>
      </c>
      <c r="AJ122" s="207">
        <f t="shared" si="32"/>
        <v>0</v>
      </c>
      <c r="AK122" s="207">
        <f t="shared" si="32"/>
        <v>0</v>
      </c>
      <c r="AL122" s="207">
        <f t="shared" si="32"/>
        <v>0</v>
      </c>
      <c r="AM122" s="207">
        <f t="shared" si="32"/>
        <v>0</v>
      </c>
      <c r="AN122" s="207">
        <f t="shared" si="32"/>
        <v>0</v>
      </c>
      <c r="AO122" s="207">
        <f t="shared" si="32"/>
        <v>0</v>
      </c>
      <c r="AP122" s="207">
        <f t="shared" si="32"/>
        <v>0</v>
      </c>
      <c r="AQ122" s="207">
        <f t="shared" si="32"/>
        <v>0</v>
      </c>
      <c r="AR122" s="207">
        <f t="shared" si="32"/>
        <v>0</v>
      </c>
      <c r="AS122" s="387">
        <f t="shared" si="20"/>
        <v>0</v>
      </c>
    </row>
    <row r="123" spans="2:46" hidden="1" outlineLevel="2">
      <c r="B123" s="377">
        <v>36</v>
      </c>
      <c r="D123" s="338">
        <v>0</v>
      </c>
      <c r="E123" s="207">
        <f t="shared" si="25"/>
        <v>0</v>
      </c>
      <c r="F123" s="207">
        <f t="shared" si="32"/>
        <v>0</v>
      </c>
      <c r="G123" s="207">
        <f t="shared" si="32"/>
        <v>0</v>
      </c>
      <c r="H123" s="207">
        <f t="shared" si="32"/>
        <v>0</v>
      </c>
      <c r="I123" s="207">
        <f t="shared" si="32"/>
        <v>0</v>
      </c>
      <c r="J123" s="207">
        <f t="shared" si="32"/>
        <v>0</v>
      </c>
      <c r="K123" s="207">
        <f t="shared" si="32"/>
        <v>0</v>
      </c>
      <c r="L123" s="207">
        <f t="shared" si="32"/>
        <v>0</v>
      </c>
      <c r="M123" s="207">
        <f t="shared" si="32"/>
        <v>0</v>
      </c>
      <c r="N123" s="207">
        <f t="shared" si="32"/>
        <v>0</v>
      </c>
      <c r="O123" s="207">
        <f t="shared" si="32"/>
        <v>0</v>
      </c>
      <c r="P123" s="207">
        <f t="shared" si="32"/>
        <v>0</v>
      </c>
      <c r="Q123" s="207">
        <f t="shared" si="32"/>
        <v>0</v>
      </c>
      <c r="R123" s="207">
        <f t="shared" si="32"/>
        <v>0</v>
      </c>
      <c r="S123" s="207">
        <f t="shared" si="32"/>
        <v>0</v>
      </c>
      <c r="T123" s="207">
        <f t="shared" si="32"/>
        <v>0</v>
      </c>
      <c r="U123" s="207">
        <f t="shared" si="32"/>
        <v>0</v>
      </c>
      <c r="V123" s="207">
        <f t="shared" si="32"/>
        <v>0</v>
      </c>
      <c r="W123" s="207">
        <f t="shared" si="32"/>
        <v>0</v>
      </c>
      <c r="X123" s="207">
        <f t="shared" si="32"/>
        <v>0</v>
      </c>
      <c r="Y123" s="207">
        <f t="shared" si="32"/>
        <v>0</v>
      </c>
      <c r="Z123" s="207">
        <f t="shared" si="32"/>
        <v>0</v>
      </c>
      <c r="AA123" s="207">
        <f t="shared" si="32"/>
        <v>0</v>
      </c>
      <c r="AB123" s="207">
        <f t="shared" si="32"/>
        <v>0</v>
      </c>
      <c r="AC123" s="207">
        <f t="shared" si="32"/>
        <v>0</v>
      </c>
      <c r="AD123" s="207">
        <f t="shared" si="32"/>
        <v>0</v>
      </c>
      <c r="AE123" s="207">
        <f t="shared" si="32"/>
        <v>0</v>
      </c>
      <c r="AF123" s="207">
        <f t="shared" si="32"/>
        <v>0</v>
      </c>
      <c r="AG123" s="207">
        <f t="shared" si="32"/>
        <v>0</v>
      </c>
      <c r="AH123" s="207">
        <f t="shared" si="32"/>
        <v>0</v>
      </c>
      <c r="AI123" s="207">
        <f t="shared" si="32"/>
        <v>0</v>
      </c>
      <c r="AJ123" s="207">
        <f t="shared" si="32"/>
        <v>0</v>
      </c>
      <c r="AK123" s="207">
        <f t="shared" si="32"/>
        <v>0</v>
      </c>
      <c r="AL123" s="207">
        <f t="shared" si="32"/>
        <v>0</v>
      </c>
      <c r="AM123" s="207">
        <f t="shared" si="32"/>
        <v>0</v>
      </c>
      <c r="AN123" s="207">
        <f t="shared" si="32"/>
        <v>0</v>
      </c>
      <c r="AO123" s="207">
        <f t="shared" si="32"/>
        <v>0</v>
      </c>
      <c r="AP123" s="207">
        <f t="shared" si="32"/>
        <v>0</v>
      </c>
      <c r="AQ123" s="207">
        <f t="shared" si="32"/>
        <v>0</v>
      </c>
      <c r="AR123" s="207">
        <f t="shared" si="32"/>
        <v>0</v>
      </c>
      <c r="AS123" s="387">
        <f t="shared" si="20"/>
        <v>0</v>
      </c>
    </row>
    <row r="124" spans="2:46" hidden="1" outlineLevel="2">
      <c r="B124" s="377">
        <v>37</v>
      </c>
      <c r="D124" s="338">
        <v>0</v>
      </c>
      <c r="E124" s="207">
        <f t="shared" si="25"/>
        <v>0</v>
      </c>
      <c r="F124" s="207">
        <f t="shared" si="32"/>
        <v>0</v>
      </c>
      <c r="G124" s="207">
        <f t="shared" si="32"/>
        <v>0</v>
      </c>
      <c r="H124" s="207">
        <f t="shared" si="32"/>
        <v>0</v>
      </c>
      <c r="I124" s="207">
        <f t="shared" si="32"/>
        <v>0</v>
      </c>
      <c r="J124" s="207">
        <f t="shared" si="32"/>
        <v>0</v>
      </c>
      <c r="K124" s="207">
        <f t="shared" si="32"/>
        <v>0</v>
      </c>
      <c r="L124" s="207">
        <f t="shared" si="32"/>
        <v>0</v>
      </c>
      <c r="M124" s="207">
        <f t="shared" si="32"/>
        <v>0</v>
      </c>
      <c r="N124" s="207">
        <f t="shared" si="32"/>
        <v>0</v>
      </c>
      <c r="O124" s="207">
        <f t="shared" si="32"/>
        <v>0</v>
      </c>
      <c r="P124" s="207">
        <f t="shared" si="32"/>
        <v>0</v>
      </c>
      <c r="Q124" s="207">
        <f t="shared" si="32"/>
        <v>0</v>
      </c>
      <c r="R124" s="207">
        <f t="shared" si="32"/>
        <v>0</v>
      </c>
      <c r="S124" s="207">
        <f t="shared" si="32"/>
        <v>0</v>
      </c>
      <c r="T124" s="207">
        <f t="shared" si="32"/>
        <v>0</v>
      </c>
      <c r="U124" s="207">
        <f t="shared" si="32"/>
        <v>0</v>
      </c>
      <c r="V124" s="207">
        <f t="shared" si="32"/>
        <v>0</v>
      </c>
      <c r="W124" s="207">
        <f t="shared" si="32"/>
        <v>0</v>
      </c>
      <c r="X124" s="207">
        <f t="shared" si="32"/>
        <v>0</v>
      </c>
      <c r="Y124" s="207">
        <f t="shared" si="32"/>
        <v>0</v>
      </c>
      <c r="Z124" s="207">
        <f t="shared" si="32"/>
        <v>0</v>
      </c>
      <c r="AA124" s="207">
        <f t="shared" si="32"/>
        <v>0</v>
      </c>
      <c r="AB124" s="207">
        <f t="shared" si="32"/>
        <v>0</v>
      </c>
      <c r="AC124" s="207">
        <f t="shared" si="32"/>
        <v>0</v>
      </c>
      <c r="AD124" s="207">
        <f t="shared" si="32"/>
        <v>0</v>
      </c>
      <c r="AE124" s="207">
        <f t="shared" si="32"/>
        <v>0</v>
      </c>
      <c r="AF124" s="207">
        <f t="shared" si="32"/>
        <v>0</v>
      </c>
      <c r="AG124" s="207">
        <f t="shared" si="32"/>
        <v>0</v>
      </c>
      <c r="AH124" s="207">
        <f t="shared" si="32"/>
        <v>0</v>
      </c>
      <c r="AI124" s="207">
        <f t="shared" si="32"/>
        <v>0</v>
      </c>
      <c r="AJ124" s="207">
        <f t="shared" si="32"/>
        <v>0</v>
      </c>
      <c r="AK124" s="207">
        <f t="shared" si="32"/>
        <v>0</v>
      </c>
      <c r="AL124" s="207">
        <f t="shared" si="32"/>
        <v>0</v>
      </c>
      <c r="AM124" s="207">
        <f t="shared" si="32"/>
        <v>0</v>
      </c>
      <c r="AN124" s="207">
        <f t="shared" si="32"/>
        <v>0</v>
      </c>
      <c r="AO124" s="207">
        <f t="shared" si="32"/>
        <v>0</v>
      </c>
      <c r="AP124" s="207">
        <f t="shared" si="32"/>
        <v>0</v>
      </c>
      <c r="AQ124" s="207">
        <f t="shared" si="32"/>
        <v>0</v>
      </c>
      <c r="AR124" s="207">
        <f t="shared" si="32"/>
        <v>0</v>
      </c>
      <c r="AS124" s="387">
        <f t="shared" si="20"/>
        <v>0</v>
      </c>
    </row>
    <row r="125" spans="2:46" hidden="1" outlineLevel="2">
      <c r="B125" s="377">
        <v>38</v>
      </c>
      <c r="D125" s="338">
        <v>0</v>
      </c>
      <c r="E125" s="207">
        <f t="shared" si="25"/>
        <v>0</v>
      </c>
      <c r="F125" s="207">
        <f t="shared" si="32"/>
        <v>0</v>
      </c>
      <c r="G125" s="207">
        <f t="shared" si="32"/>
        <v>0</v>
      </c>
      <c r="H125" s="207">
        <f t="shared" si="32"/>
        <v>0</v>
      </c>
      <c r="I125" s="207">
        <f t="shared" si="32"/>
        <v>0</v>
      </c>
      <c r="J125" s="207">
        <f t="shared" si="32"/>
        <v>0</v>
      </c>
      <c r="K125" s="207">
        <f t="shared" si="32"/>
        <v>0</v>
      </c>
      <c r="L125" s="207">
        <f t="shared" si="32"/>
        <v>0</v>
      </c>
      <c r="M125" s="207">
        <f t="shared" si="32"/>
        <v>0</v>
      </c>
      <c r="N125" s="207">
        <f t="shared" si="32"/>
        <v>0</v>
      </c>
      <c r="O125" s="207">
        <f t="shared" si="32"/>
        <v>0</v>
      </c>
      <c r="P125" s="207">
        <f t="shared" si="32"/>
        <v>0</v>
      </c>
      <c r="Q125" s="207">
        <f t="shared" si="32"/>
        <v>0</v>
      </c>
      <c r="R125" s="207">
        <f t="shared" si="32"/>
        <v>0</v>
      </c>
      <c r="S125" s="207">
        <f t="shared" si="32"/>
        <v>0</v>
      </c>
      <c r="T125" s="207">
        <f t="shared" si="32"/>
        <v>0</v>
      </c>
      <c r="U125" s="207">
        <f t="shared" si="32"/>
        <v>0</v>
      </c>
      <c r="V125" s="207">
        <f t="shared" si="32"/>
        <v>0</v>
      </c>
      <c r="W125" s="207">
        <f t="shared" si="32"/>
        <v>0</v>
      </c>
      <c r="X125" s="207">
        <f t="shared" si="32"/>
        <v>0</v>
      </c>
      <c r="Y125" s="207">
        <f t="shared" si="32"/>
        <v>0</v>
      </c>
      <c r="Z125" s="207">
        <f t="shared" si="32"/>
        <v>0</v>
      </c>
      <c r="AA125" s="207">
        <f t="shared" si="32"/>
        <v>0</v>
      </c>
      <c r="AB125" s="207">
        <f t="shared" si="32"/>
        <v>0</v>
      </c>
      <c r="AC125" s="207">
        <f t="shared" si="32"/>
        <v>0</v>
      </c>
      <c r="AD125" s="207">
        <f t="shared" si="32"/>
        <v>0</v>
      </c>
      <c r="AE125" s="207">
        <f t="shared" si="32"/>
        <v>0</v>
      </c>
      <c r="AF125" s="207">
        <f t="shared" si="32"/>
        <v>0</v>
      </c>
      <c r="AG125" s="207">
        <f t="shared" si="32"/>
        <v>0</v>
      </c>
      <c r="AH125" s="207">
        <f t="shared" si="32"/>
        <v>0</v>
      </c>
      <c r="AI125" s="207">
        <f t="shared" si="32"/>
        <v>0</v>
      </c>
      <c r="AJ125" s="207">
        <f t="shared" si="32"/>
        <v>0</v>
      </c>
      <c r="AK125" s="207">
        <f t="shared" si="32"/>
        <v>0</v>
      </c>
      <c r="AL125" s="207">
        <f t="shared" si="32"/>
        <v>0</v>
      </c>
      <c r="AM125" s="207">
        <f t="shared" si="32"/>
        <v>0</v>
      </c>
      <c r="AN125" s="207">
        <f t="shared" si="32"/>
        <v>0</v>
      </c>
      <c r="AO125" s="207">
        <f t="shared" si="32"/>
        <v>0</v>
      </c>
      <c r="AP125" s="207">
        <f t="shared" si="32"/>
        <v>0</v>
      </c>
      <c r="AQ125" s="207">
        <f t="shared" si="32"/>
        <v>0</v>
      </c>
      <c r="AR125" s="207">
        <f t="shared" si="32"/>
        <v>0</v>
      </c>
      <c r="AS125" s="387">
        <f t="shared" si="20"/>
        <v>0</v>
      </c>
    </row>
    <row r="126" spans="2:46" hidden="1" outlineLevel="2">
      <c r="B126" s="377">
        <v>39</v>
      </c>
      <c r="D126" s="338">
        <v>0</v>
      </c>
      <c r="E126" s="207">
        <f t="shared" si="25"/>
        <v>0</v>
      </c>
      <c r="F126" s="207">
        <f t="shared" si="32"/>
        <v>0</v>
      </c>
      <c r="G126" s="207">
        <f t="shared" si="32"/>
        <v>0</v>
      </c>
      <c r="H126" s="207">
        <f t="shared" si="32"/>
        <v>0</v>
      </c>
      <c r="I126" s="207">
        <f t="shared" si="32"/>
        <v>0</v>
      </c>
      <c r="J126" s="207">
        <f t="shared" si="32"/>
        <v>0</v>
      </c>
      <c r="K126" s="207">
        <f t="shared" si="32"/>
        <v>0</v>
      </c>
      <c r="L126" s="207">
        <f t="shared" si="32"/>
        <v>0</v>
      </c>
      <c r="M126" s="207">
        <f t="shared" si="32"/>
        <v>0</v>
      </c>
      <c r="N126" s="207">
        <f t="shared" si="32"/>
        <v>0</v>
      </c>
      <c r="O126" s="207">
        <f t="shared" si="32"/>
        <v>0</v>
      </c>
      <c r="P126" s="207">
        <f t="shared" si="32"/>
        <v>0</v>
      </c>
      <c r="Q126" s="207">
        <f t="shared" si="32"/>
        <v>0</v>
      </c>
      <c r="R126" s="207">
        <f t="shared" si="32"/>
        <v>0</v>
      </c>
      <c r="S126" s="207">
        <f t="shared" si="32"/>
        <v>0</v>
      </c>
      <c r="T126" s="207">
        <f t="shared" si="32"/>
        <v>0</v>
      </c>
      <c r="U126" s="207">
        <f t="shared" si="32"/>
        <v>0</v>
      </c>
      <c r="V126" s="207">
        <f t="shared" si="32"/>
        <v>0</v>
      </c>
      <c r="W126" s="207">
        <f t="shared" si="32"/>
        <v>0</v>
      </c>
      <c r="X126" s="207">
        <f t="shared" si="32"/>
        <v>0</v>
      </c>
      <c r="Y126" s="207">
        <f t="shared" si="32"/>
        <v>0</v>
      </c>
      <c r="Z126" s="207">
        <f t="shared" si="32"/>
        <v>0</v>
      </c>
      <c r="AA126" s="207">
        <f t="shared" si="32"/>
        <v>0</v>
      </c>
      <c r="AB126" s="207">
        <f t="shared" si="32"/>
        <v>0</v>
      </c>
      <c r="AC126" s="207">
        <f t="shared" si="32"/>
        <v>0</v>
      </c>
      <c r="AD126" s="207">
        <f t="shared" si="32"/>
        <v>0</v>
      </c>
      <c r="AE126" s="207">
        <f t="shared" si="32"/>
        <v>0</v>
      </c>
      <c r="AF126" s="207">
        <f t="shared" si="32"/>
        <v>0</v>
      </c>
      <c r="AG126" s="207">
        <f t="shared" si="32"/>
        <v>0</v>
      </c>
      <c r="AH126" s="207">
        <f t="shared" si="32"/>
        <v>0</v>
      </c>
      <c r="AI126" s="207">
        <f t="shared" si="32"/>
        <v>0</v>
      </c>
      <c r="AJ126" s="207">
        <f t="shared" si="32"/>
        <v>0</v>
      </c>
      <c r="AK126" s="207">
        <f t="shared" si="32"/>
        <v>0</v>
      </c>
      <c r="AL126" s="207">
        <f t="shared" si="32"/>
        <v>0</v>
      </c>
      <c r="AM126" s="207">
        <f t="shared" si="32"/>
        <v>0</v>
      </c>
      <c r="AN126" s="207">
        <f t="shared" si="32"/>
        <v>0</v>
      </c>
      <c r="AO126" s="207">
        <f t="shared" si="32"/>
        <v>0</v>
      </c>
      <c r="AP126" s="207">
        <f t="shared" si="32"/>
        <v>0</v>
      </c>
      <c r="AQ126" s="207">
        <f t="shared" si="32"/>
        <v>0</v>
      </c>
      <c r="AR126" s="207">
        <f t="shared" si="32"/>
        <v>0</v>
      </c>
      <c r="AS126" s="387">
        <f t="shared" si="20"/>
        <v>0</v>
      </c>
    </row>
    <row r="127" spans="2:46" hidden="1" outlineLevel="2">
      <c r="B127" s="377">
        <v>40</v>
      </c>
      <c r="D127" s="338">
        <v>0</v>
      </c>
      <c r="E127" s="207">
        <f t="shared" si="25"/>
        <v>0</v>
      </c>
      <c r="F127" s="207">
        <f t="shared" si="32"/>
        <v>0</v>
      </c>
      <c r="G127" s="207">
        <f t="shared" si="32"/>
        <v>0</v>
      </c>
      <c r="H127" s="207">
        <f t="shared" si="32"/>
        <v>0</v>
      </c>
      <c r="I127" s="207">
        <f t="shared" si="32"/>
        <v>0</v>
      </c>
      <c r="J127" s="207">
        <f t="shared" si="32"/>
        <v>0</v>
      </c>
      <c r="K127" s="207">
        <f t="shared" si="32"/>
        <v>0</v>
      </c>
      <c r="L127" s="207">
        <f t="shared" si="32"/>
        <v>0</v>
      </c>
      <c r="M127" s="207">
        <f t="shared" si="32"/>
        <v>0</v>
      </c>
      <c r="N127" s="207">
        <f t="shared" si="32"/>
        <v>0</v>
      </c>
      <c r="O127" s="207">
        <f t="shared" si="32"/>
        <v>0</v>
      </c>
      <c r="P127" s="207">
        <f t="shared" si="32"/>
        <v>0</v>
      </c>
      <c r="Q127" s="207">
        <f t="shared" si="32"/>
        <v>0</v>
      </c>
      <c r="R127" s="207">
        <f t="shared" si="32"/>
        <v>0</v>
      </c>
      <c r="S127" s="207">
        <f t="shared" si="32"/>
        <v>0</v>
      </c>
      <c r="T127" s="207">
        <f t="shared" si="32"/>
        <v>0</v>
      </c>
      <c r="U127" s="207">
        <f t="shared" si="32"/>
        <v>0</v>
      </c>
      <c r="V127" s="207">
        <f t="shared" si="32"/>
        <v>0</v>
      </c>
      <c r="W127" s="207">
        <f t="shared" si="32"/>
        <v>0</v>
      </c>
      <c r="X127" s="207">
        <f t="shared" si="32"/>
        <v>0</v>
      </c>
      <c r="Y127" s="207">
        <f t="shared" si="32"/>
        <v>0</v>
      </c>
      <c r="Z127" s="207">
        <f t="shared" si="32"/>
        <v>0</v>
      </c>
      <c r="AA127" s="207">
        <f t="shared" si="32"/>
        <v>0</v>
      </c>
      <c r="AB127" s="207">
        <f t="shared" si="32"/>
        <v>0</v>
      </c>
      <c r="AC127" s="207">
        <f t="shared" si="32"/>
        <v>0</v>
      </c>
      <c r="AD127" s="207">
        <f t="shared" ref="AD127:AR127" si="33">IF(AND(AD$2=$B127,$B127=$C$3),$D127,IF(AND(AD$2&gt;$B127,AD$2&lt;=$D$87+$B127),SLN($D127,0,IF($C$3-$B127&gt;=$D$87,$D$87,$C$3-$B127)),0))</f>
        <v>0</v>
      </c>
      <c r="AE127" s="207">
        <f t="shared" si="33"/>
        <v>0</v>
      </c>
      <c r="AF127" s="207">
        <f t="shared" si="33"/>
        <v>0</v>
      </c>
      <c r="AG127" s="207">
        <f t="shared" si="33"/>
        <v>0</v>
      </c>
      <c r="AH127" s="207">
        <f t="shared" si="33"/>
        <v>0</v>
      </c>
      <c r="AI127" s="207">
        <f t="shared" si="33"/>
        <v>0</v>
      </c>
      <c r="AJ127" s="207">
        <f t="shared" si="33"/>
        <v>0</v>
      </c>
      <c r="AK127" s="207">
        <f t="shared" si="33"/>
        <v>0</v>
      </c>
      <c r="AL127" s="207">
        <f t="shared" si="33"/>
        <v>0</v>
      </c>
      <c r="AM127" s="207">
        <f t="shared" si="33"/>
        <v>0</v>
      </c>
      <c r="AN127" s="207">
        <f t="shared" si="33"/>
        <v>0</v>
      </c>
      <c r="AO127" s="207">
        <f t="shared" si="33"/>
        <v>0</v>
      </c>
      <c r="AP127" s="207">
        <f t="shared" si="33"/>
        <v>0</v>
      </c>
      <c r="AQ127" s="207">
        <f t="shared" si="33"/>
        <v>0</v>
      </c>
      <c r="AR127" s="207">
        <f t="shared" si="33"/>
        <v>0</v>
      </c>
      <c r="AS127" s="387">
        <f t="shared" si="20"/>
        <v>0</v>
      </c>
    </row>
    <row r="128" spans="2:46" hidden="1" outlineLevel="1" collapsed="1">
      <c r="B128" s="378" t="str">
        <f>INV!B11</f>
        <v xml:space="preserve">1.4 - </v>
      </c>
      <c r="D128" s="386">
        <f>INV!C11</f>
        <v>25</v>
      </c>
      <c r="E128" s="387">
        <f t="shared" ref="E128:AR128" si="34">SUM(E129:E168)</f>
        <v>0</v>
      </c>
      <c r="F128" s="387">
        <f t="shared" si="34"/>
        <v>0</v>
      </c>
      <c r="G128" s="387">
        <f t="shared" si="34"/>
        <v>0</v>
      </c>
      <c r="H128" s="387">
        <f t="shared" si="34"/>
        <v>0</v>
      </c>
      <c r="I128" s="387">
        <f t="shared" si="34"/>
        <v>0</v>
      </c>
      <c r="J128" s="387">
        <f t="shared" si="34"/>
        <v>0</v>
      </c>
      <c r="K128" s="387">
        <f t="shared" si="34"/>
        <v>0</v>
      </c>
      <c r="L128" s="387">
        <f t="shared" si="34"/>
        <v>0</v>
      </c>
      <c r="M128" s="387">
        <f t="shared" si="34"/>
        <v>0</v>
      </c>
      <c r="N128" s="387">
        <f t="shared" si="34"/>
        <v>0</v>
      </c>
      <c r="O128" s="387">
        <f t="shared" si="34"/>
        <v>0</v>
      </c>
      <c r="P128" s="387">
        <f t="shared" si="34"/>
        <v>0</v>
      </c>
      <c r="Q128" s="387">
        <f t="shared" si="34"/>
        <v>0</v>
      </c>
      <c r="R128" s="387">
        <f t="shared" si="34"/>
        <v>0</v>
      </c>
      <c r="S128" s="387">
        <f t="shared" si="34"/>
        <v>0</v>
      </c>
      <c r="T128" s="387">
        <f t="shared" si="34"/>
        <v>0</v>
      </c>
      <c r="U128" s="387">
        <f t="shared" si="34"/>
        <v>0</v>
      </c>
      <c r="V128" s="387">
        <f t="shared" si="34"/>
        <v>0</v>
      </c>
      <c r="W128" s="387">
        <f t="shared" si="34"/>
        <v>0</v>
      </c>
      <c r="X128" s="387">
        <f t="shared" si="34"/>
        <v>0</v>
      </c>
      <c r="Y128" s="387">
        <f t="shared" si="34"/>
        <v>0</v>
      </c>
      <c r="Z128" s="387">
        <f t="shared" si="34"/>
        <v>0</v>
      </c>
      <c r="AA128" s="387">
        <f t="shared" si="34"/>
        <v>0</v>
      </c>
      <c r="AB128" s="387">
        <f t="shared" si="34"/>
        <v>0</v>
      </c>
      <c r="AC128" s="387">
        <f t="shared" si="34"/>
        <v>0</v>
      </c>
      <c r="AD128" s="387">
        <f t="shared" si="34"/>
        <v>0</v>
      </c>
      <c r="AE128" s="387">
        <f t="shared" si="34"/>
        <v>0</v>
      </c>
      <c r="AF128" s="387">
        <f t="shared" si="34"/>
        <v>0</v>
      </c>
      <c r="AG128" s="387">
        <f t="shared" si="34"/>
        <v>0</v>
      </c>
      <c r="AH128" s="387">
        <f t="shared" si="34"/>
        <v>0</v>
      </c>
      <c r="AI128" s="387">
        <f t="shared" si="34"/>
        <v>0</v>
      </c>
      <c r="AJ128" s="387">
        <f t="shared" si="34"/>
        <v>0</v>
      </c>
      <c r="AK128" s="387">
        <f t="shared" si="34"/>
        <v>0</v>
      </c>
      <c r="AL128" s="387">
        <f t="shared" si="34"/>
        <v>0</v>
      </c>
      <c r="AM128" s="387">
        <f t="shared" si="34"/>
        <v>0</v>
      </c>
      <c r="AN128" s="387">
        <f t="shared" si="34"/>
        <v>0</v>
      </c>
      <c r="AO128" s="387">
        <f t="shared" si="34"/>
        <v>0</v>
      </c>
      <c r="AP128" s="387">
        <f t="shared" si="34"/>
        <v>0</v>
      </c>
      <c r="AQ128" s="387">
        <f t="shared" si="34"/>
        <v>0</v>
      </c>
      <c r="AR128" s="387">
        <f t="shared" si="34"/>
        <v>0</v>
      </c>
      <c r="AS128" s="387">
        <f t="shared" si="20"/>
        <v>0</v>
      </c>
      <c r="AT128" s="377"/>
    </row>
    <row r="129" spans="2:45" hidden="1" outlineLevel="2">
      <c r="B129" s="377">
        <v>1</v>
      </c>
      <c r="D129" s="338">
        <f t="array" ref="D129:D168">TRANSPOSE(INV!E11:AR11)</f>
        <v>0</v>
      </c>
      <c r="E129" s="207">
        <f t="shared" ref="E129:E168" si="35">IF(AND(E$2=$B129,$B129=$C$3),$D129,IF(AND(E$2&gt;$B129,E$2&lt;=$D$128+$B129),SLN($D129,0,IF($C$3-$B129&gt;=$D$128,$D$128,$C$3-$B129)),0))</f>
        <v>0</v>
      </c>
      <c r="F129" s="207">
        <f t="shared" ref="F129:AR135" si="36">IF(AND(F$2=$B129,$B129=$C$3),$D129,IF(AND(F$2&gt;$B129,F$2&lt;=$D$128+$B129),SLN($D129,0,IF($C$3-$B129&gt;=$D$128,$D$128,$C$3-$B129)),0))</f>
        <v>0</v>
      </c>
      <c r="G129" s="207">
        <f t="shared" si="36"/>
        <v>0</v>
      </c>
      <c r="H129" s="207">
        <f t="shared" si="36"/>
        <v>0</v>
      </c>
      <c r="I129" s="207">
        <f t="shared" si="36"/>
        <v>0</v>
      </c>
      <c r="J129" s="207">
        <f t="shared" si="36"/>
        <v>0</v>
      </c>
      <c r="K129" s="207">
        <f t="shared" si="36"/>
        <v>0</v>
      </c>
      <c r="L129" s="207">
        <f t="shared" si="36"/>
        <v>0</v>
      </c>
      <c r="M129" s="207">
        <f t="shared" si="36"/>
        <v>0</v>
      </c>
      <c r="N129" s="207">
        <f t="shared" si="36"/>
        <v>0</v>
      </c>
      <c r="O129" s="207">
        <f t="shared" si="36"/>
        <v>0</v>
      </c>
      <c r="P129" s="207">
        <f t="shared" si="36"/>
        <v>0</v>
      </c>
      <c r="Q129" s="207">
        <f t="shared" si="36"/>
        <v>0</v>
      </c>
      <c r="R129" s="207">
        <f t="shared" si="36"/>
        <v>0</v>
      </c>
      <c r="S129" s="207">
        <f t="shared" si="36"/>
        <v>0</v>
      </c>
      <c r="T129" s="207">
        <f t="shared" si="36"/>
        <v>0</v>
      </c>
      <c r="U129" s="207">
        <f t="shared" si="36"/>
        <v>0</v>
      </c>
      <c r="V129" s="207">
        <f t="shared" si="36"/>
        <v>0</v>
      </c>
      <c r="W129" s="207">
        <f t="shared" si="36"/>
        <v>0</v>
      </c>
      <c r="X129" s="207">
        <f t="shared" si="36"/>
        <v>0</v>
      </c>
      <c r="Y129" s="207">
        <f t="shared" si="36"/>
        <v>0</v>
      </c>
      <c r="Z129" s="207">
        <f t="shared" si="36"/>
        <v>0</v>
      </c>
      <c r="AA129" s="207">
        <f t="shared" si="36"/>
        <v>0</v>
      </c>
      <c r="AB129" s="207">
        <f t="shared" si="36"/>
        <v>0</v>
      </c>
      <c r="AC129" s="207">
        <f t="shared" si="36"/>
        <v>0</v>
      </c>
      <c r="AD129" s="207">
        <f t="shared" si="36"/>
        <v>0</v>
      </c>
      <c r="AE129" s="207">
        <f t="shared" si="36"/>
        <v>0</v>
      </c>
      <c r="AF129" s="207">
        <f t="shared" si="36"/>
        <v>0</v>
      </c>
      <c r="AG129" s="207">
        <f t="shared" si="36"/>
        <v>0</v>
      </c>
      <c r="AH129" s="207">
        <f t="shared" si="36"/>
        <v>0</v>
      </c>
      <c r="AI129" s="207">
        <f t="shared" si="36"/>
        <v>0</v>
      </c>
      <c r="AJ129" s="207">
        <f t="shared" si="36"/>
        <v>0</v>
      </c>
      <c r="AK129" s="207">
        <f t="shared" si="36"/>
        <v>0</v>
      </c>
      <c r="AL129" s="207">
        <f t="shared" si="36"/>
        <v>0</v>
      </c>
      <c r="AM129" s="207">
        <f t="shared" si="36"/>
        <v>0</v>
      </c>
      <c r="AN129" s="207">
        <f t="shared" si="36"/>
        <v>0</v>
      </c>
      <c r="AO129" s="207">
        <f t="shared" si="36"/>
        <v>0</v>
      </c>
      <c r="AP129" s="207">
        <f t="shared" si="36"/>
        <v>0</v>
      </c>
      <c r="AQ129" s="207">
        <f t="shared" si="36"/>
        <v>0</v>
      </c>
      <c r="AR129" s="207">
        <f t="shared" si="36"/>
        <v>0</v>
      </c>
      <c r="AS129" s="387">
        <f t="shared" si="20"/>
        <v>0</v>
      </c>
    </row>
    <row r="130" spans="2:45" hidden="1" outlineLevel="2">
      <c r="B130" s="377">
        <v>2</v>
      </c>
      <c r="D130" s="338">
        <v>0</v>
      </c>
      <c r="E130" s="207">
        <f t="shared" si="35"/>
        <v>0</v>
      </c>
      <c r="F130" s="207">
        <f t="shared" ref="F130:T130" si="37">IF(AND(F$2=$B130,$B130=$C$3),$D130,IF(AND(F$2&gt;$B130,F$2&lt;=$D$128+$B130),SLN($D130,0,IF($C$3-$B130&gt;=$D$128,$D$128,$C$3-$B130)),0))</f>
        <v>0</v>
      </c>
      <c r="G130" s="207">
        <f t="shared" si="37"/>
        <v>0</v>
      </c>
      <c r="H130" s="207">
        <f t="shared" si="37"/>
        <v>0</v>
      </c>
      <c r="I130" s="207">
        <f t="shared" si="37"/>
        <v>0</v>
      </c>
      <c r="J130" s="207">
        <f t="shared" si="37"/>
        <v>0</v>
      </c>
      <c r="K130" s="207">
        <f t="shared" si="37"/>
        <v>0</v>
      </c>
      <c r="L130" s="207">
        <f t="shared" si="37"/>
        <v>0</v>
      </c>
      <c r="M130" s="207">
        <f t="shared" si="37"/>
        <v>0</v>
      </c>
      <c r="N130" s="207">
        <f t="shared" si="37"/>
        <v>0</v>
      </c>
      <c r="O130" s="207">
        <f t="shared" si="37"/>
        <v>0</v>
      </c>
      <c r="P130" s="207">
        <f t="shared" si="37"/>
        <v>0</v>
      </c>
      <c r="Q130" s="207">
        <f t="shared" si="37"/>
        <v>0</v>
      </c>
      <c r="R130" s="207">
        <f t="shared" si="37"/>
        <v>0</v>
      </c>
      <c r="S130" s="207">
        <f t="shared" si="37"/>
        <v>0</v>
      </c>
      <c r="T130" s="207">
        <f t="shared" si="37"/>
        <v>0</v>
      </c>
      <c r="U130" s="207">
        <f t="shared" si="36"/>
        <v>0</v>
      </c>
      <c r="V130" s="207">
        <f t="shared" si="36"/>
        <v>0</v>
      </c>
      <c r="W130" s="207">
        <f t="shared" si="36"/>
        <v>0</v>
      </c>
      <c r="X130" s="207">
        <f t="shared" si="36"/>
        <v>0</v>
      </c>
      <c r="Y130" s="207">
        <f t="shared" si="36"/>
        <v>0</v>
      </c>
      <c r="Z130" s="207">
        <f t="shared" si="36"/>
        <v>0</v>
      </c>
      <c r="AA130" s="207">
        <f t="shared" si="36"/>
        <v>0</v>
      </c>
      <c r="AB130" s="207">
        <f t="shared" si="36"/>
        <v>0</v>
      </c>
      <c r="AC130" s="207">
        <f t="shared" si="36"/>
        <v>0</v>
      </c>
      <c r="AD130" s="207">
        <f t="shared" si="36"/>
        <v>0</v>
      </c>
      <c r="AE130" s="207">
        <f t="shared" si="36"/>
        <v>0</v>
      </c>
      <c r="AF130" s="207">
        <f t="shared" si="36"/>
        <v>0</v>
      </c>
      <c r="AG130" s="207">
        <f t="shared" si="36"/>
        <v>0</v>
      </c>
      <c r="AH130" s="207">
        <f t="shared" si="36"/>
        <v>0</v>
      </c>
      <c r="AI130" s="207">
        <f t="shared" si="36"/>
        <v>0</v>
      </c>
      <c r="AJ130" s="207">
        <f t="shared" si="36"/>
        <v>0</v>
      </c>
      <c r="AK130" s="207">
        <f t="shared" si="36"/>
        <v>0</v>
      </c>
      <c r="AL130" s="207">
        <f t="shared" si="36"/>
        <v>0</v>
      </c>
      <c r="AM130" s="207">
        <f t="shared" si="36"/>
        <v>0</v>
      </c>
      <c r="AN130" s="207">
        <f t="shared" si="36"/>
        <v>0</v>
      </c>
      <c r="AO130" s="207">
        <f t="shared" si="36"/>
        <v>0</v>
      </c>
      <c r="AP130" s="207">
        <f t="shared" si="36"/>
        <v>0</v>
      </c>
      <c r="AQ130" s="207">
        <f t="shared" si="36"/>
        <v>0</v>
      </c>
      <c r="AR130" s="207">
        <f t="shared" si="36"/>
        <v>0</v>
      </c>
      <c r="AS130" s="387">
        <f t="shared" si="20"/>
        <v>0</v>
      </c>
    </row>
    <row r="131" spans="2:45" hidden="1" outlineLevel="2">
      <c r="B131" s="377">
        <v>3</v>
      </c>
      <c r="D131" s="338">
        <v>0</v>
      </c>
      <c r="E131" s="207">
        <f t="shared" si="35"/>
        <v>0</v>
      </c>
      <c r="F131" s="207">
        <f t="shared" si="36"/>
        <v>0</v>
      </c>
      <c r="G131" s="207">
        <f t="shared" si="36"/>
        <v>0</v>
      </c>
      <c r="H131" s="207">
        <f t="shared" si="36"/>
        <v>0</v>
      </c>
      <c r="I131" s="207">
        <f t="shared" si="36"/>
        <v>0</v>
      </c>
      <c r="J131" s="207">
        <f t="shared" si="36"/>
        <v>0</v>
      </c>
      <c r="K131" s="207">
        <f t="shared" si="36"/>
        <v>0</v>
      </c>
      <c r="L131" s="207">
        <f t="shared" si="36"/>
        <v>0</v>
      </c>
      <c r="M131" s="207">
        <f t="shared" si="36"/>
        <v>0</v>
      </c>
      <c r="N131" s="207">
        <f t="shared" si="36"/>
        <v>0</v>
      </c>
      <c r="O131" s="207">
        <f t="shared" si="36"/>
        <v>0</v>
      </c>
      <c r="P131" s="207">
        <f t="shared" si="36"/>
        <v>0</v>
      </c>
      <c r="Q131" s="207">
        <f t="shared" si="36"/>
        <v>0</v>
      </c>
      <c r="R131" s="207">
        <f t="shared" si="36"/>
        <v>0</v>
      </c>
      <c r="S131" s="207">
        <f t="shared" si="36"/>
        <v>0</v>
      </c>
      <c r="T131" s="207">
        <f t="shared" si="36"/>
        <v>0</v>
      </c>
      <c r="U131" s="207">
        <f t="shared" si="36"/>
        <v>0</v>
      </c>
      <c r="V131" s="207">
        <f t="shared" si="36"/>
        <v>0</v>
      </c>
      <c r="W131" s="207">
        <f t="shared" si="36"/>
        <v>0</v>
      </c>
      <c r="X131" s="207">
        <f t="shared" si="36"/>
        <v>0</v>
      </c>
      <c r="Y131" s="207">
        <f t="shared" si="36"/>
        <v>0</v>
      </c>
      <c r="Z131" s="207">
        <f t="shared" si="36"/>
        <v>0</v>
      </c>
      <c r="AA131" s="207">
        <f t="shared" si="36"/>
        <v>0</v>
      </c>
      <c r="AB131" s="207">
        <f t="shared" si="36"/>
        <v>0</v>
      </c>
      <c r="AC131" s="207">
        <f t="shared" si="36"/>
        <v>0</v>
      </c>
      <c r="AD131" s="207">
        <f t="shared" si="36"/>
        <v>0</v>
      </c>
      <c r="AE131" s="207">
        <f t="shared" si="36"/>
        <v>0</v>
      </c>
      <c r="AF131" s="207">
        <f t="shared" si="36"/>
        <v>0</v>
      </c>
      <c r="AG131" s="207">
        <f t="shared" si="36"/>
        <v>0</v>
      </c>
      <c r="AH131" s="207">
        <f t="shared" si="36"/>
        <v>0</v>
      </c>
      <c r="AI131" s="207">
        <f t="shared" si="36"/>
        <v>0</v>
      </c>
      <c r="AJ131" s="207">
        <f t="shared" si="36"/>
        <v>0</v>
      </c>
      <c r="AK131" s="207">
        <f t="shared" si="36"/>
        <v>0</v>
      </c>
      <c r="AL131" s="207">
        <f t="shared" si="36"/>
        <v>0</v>
      </c>
      <c r="AM131" s="207">
        <f t="shared" si="36"/>
        <v>0</v>
      </c>
      <c r="AN131" s="207">
        <f t="shared" si="36"/>
        <v>0</v>
      </c>
      <c r="AO131" s="207">
        <f t="shared" si="36"/>
        <v>0</v>
      </c>
      <c r="AP131" s="207">
        <f t="shared" si="36"/>
        <v>0</v>
      </c>
      <c r="AQ131" s="207">
        <f t="shared" si="36"/>
        <v>0</v>
      </c>
      <c r="AR131" s="207">
        <f t="shared" si="36"/>
        <v>0</v>
      </c>
      <c r="AS131" s="387">
        <f t="shared" si="20"/>
        <v>0</v>
      </c>
    </row>
    <row r="132" spans="2:45" hidden="1" outlineLevel="2">
      <c r="B132" s="377">
        <v>4</v>
      </c>
      <c r="D132" s="338">
        <v>0</v>
      </c>
      <c r="E132" s="207">
        <f t="shared" si="35"/>
        <v>0</v>
      </c>
      <c r="F132" s="207">
        <f t="shared" si="36"/>
        <v>0</v>
      </c>
      <c r="G132" s="207">
        <f t="shared" si="36"/>
        <v>0</v>
      </c>
      <c r="H132" s="207">
        <f t="shared" si="36"/>
        <v>0</v>
      </c>
      <c r="I132" s="207">
        <f t="shared" si="36"/>
        <v>0</v>
      </c>
      <c r="J132" s="207">
        <f t="shared" si="36"/>
        <v>0</v>
      </c>
      <c r="K132" s="207">
        <f t="shared" si="36"/>
        <v>0</v>
      </c>
      <c r="L132" s="207">
        <f t="shared" si="36"/>
        <v>0</v>
      </c>
      <c r="M132" s="207">
        <f t="shared" si="36"/>
        <v>0</v>
      </c>
      <c r="N132" s="207">
        <f t="shared" si="36"/>
        <v>0</v>
      </c>
      <c r="O132" s="207">
        <f t="shared" si="36"/>
        <v>0</v>
      </c>
      <c r="P132" s="207">
        <f t="shared" si="36"/>
        <v>0</v>
      </c>
      <c r="Q132" s="207">
        <f t="shared" si="36"/>
        <v>0</v>
      </c>
      <c r="R132" s="207">
        <f t="shared" si="36"/>
        <v>0</v>
      </c>
      <c r="S132" s="207">
        <f t="shared" si="36"/>
        <v>0</v>
      </c>
      <c r="T132" s="207">
        <f t="shared" si="36"/>
        <v>0</v>
      </c>
      <c r="U132" s="207">
        <f t="shared" si="36"/>
        <v>0</v>
      </c>
      <c r="V132" s="207">
        <f t="shared" si="36"/>
        <v>0</v>
      </c>
      <c r="W132" s="207">
        <f t="shared" si="36"/>
        <v>0</v>
      </c>
      <c r="X132" s="207">
        <f t="shared" si="36"/>
        <v>0</v>
      </c>
      <c r="Y132" s="207">
        <f t="shared" si="36"/>
        <v>0</v>
      </c>
      <c r="Z132" s="207">
        <f t="shared" si="36"/>
        <v>0</v>
      </c>
      <c r="AA132" s="207">
        <f t="shared" si="36"/>
        <v>0</v>
      </c>
      <c r="AB132" s="207">
        <f t="shared" si="36"/>
        <v>0</v>
      </c>
      <c r="AC132" s="207">
        <f t="shared" si="36"/>
        <v>0</v>
      </c>
      <c r="AD132" s="207">
        <f t="shared" si="36"/>
        <v>0</v>
      </c>
      <c r="AE132" s="207">
        <f t="shared" si="36"/>
        <v>0</v>
      </c>
      <c r="AF132" s="207">
        <f t="shared" si="36"/>
        <v>0</v>
      </c>
      <c r="AG132" s="207">
        <f t="shared" si="36"/>
        <v>0</v>
      </c>
      <c r="AH132" s="207">
        <f t="shared" si="36"/>
        <v>0</v>
      </c>
      <c r="AI132" s="207">
        <f t="shared" si="36"/>
        <v>0</v>
      </c>
      <c r="AJ132" s="207">
        <f t="shared" si="36"/>
        <v>0</v>
      </c>
      <c r="AK132" s="207">
        <f t="shared" si="36"/>
        <v>0</v>
      </c>
      <c r="AL132" s="207">
        <f t="shared" si="36"/>
        <v>0</v>
      </c>
      <c r="AM132" s="207">
        <f t="shared" si="36"/>
        <v>0</v>
      </c>
      <c r="AN132" s="207">
        <f t="shared" si="36"/>
        <v>0</v>
      </c>
      <c r="AO132" s="207">
        <f t="shared" si="36"/>
        <v>0</v>
      </c>
      <c r="AP132" s="207">
        <f t="shared" si="36"/>
        <v>0</v>
      </c>
      <c r="AQ132" s="207">
        <f t="shared" si="36"/>
        <v>0</v>
      </c>
      <c r="AR132" s="207">
        <f t="shared" si="36"/>
        <v>0</v>
      </c>
      <c r="AS132" s="387">
        <f t="shared" ref="AS132:AS195" si="38">SUM(E132:AR132)</f>
        <v>0</v>
      </c>
    </row>
    <row r="133" spans="2:45" hidden="1" outlineLevel="2">
      <c r="B133" s="377">
        <v>5</v>
      </c>
      <c r="D133" s="338">
        <v>0</v>
      </c>
      <c r="E133" s="207">
        <f t="shared" si="35"/>
        <v>0</v>
      </c>
      <c r="F133" s="207">
        <f t="shared" si="36"/>
        <v>0</v>
      </c>
      <c r="G133" s="207">
        <f t="shared" si="36"/>
        <v>0</v>
      </c>
      <c r="H133" s="207">
        <f t="shared" si="36"/>
        <v>0</v>
      </c>
      <c r="I133" s="207">
        <f t="shared" si="36"/>
        <v>0</v>
      </c>
      <c r="J133" s="207">
        <f t="shared" si="36"/>
        <v>0</v>
      </c>
      <c r="K133" s="207">
        <f t="shared" si="36"/>
        <v>0</v>
      </c>
      <c r="L133" s="207">
        <f t="shared" si="36"/>
        <v>0</v>
      </c>
      <c r="M133" s="207">
        <f t="shared" si="36"/>
        <v>0</v>
      </c>
      <c r="N133" s="207">
        <f t="shared" si="36"/>
        <v>0</v>
      </c>
      <c r="O133" s="207">
        <f t="shared" si="36"/>
        <v>0</v>
      </c>
      <c r="P133" s="207">
        <f t="shared" si="36"/>
        <v>0</v>
      </c>
      <c r="Q133" s="207">
        <f t="shared" si="36"/>
        <v>0</v>
      </c>
      <c r="R133" s="207">
        <f t="shared" si="36"/>
        <v>0</v>
      </c>
      <c r="S133" s="207">
        <f t="shared" si="36"/>
        <v>0</v>
      </c>
      <c r="T133" s="207">
        <f t="shared" si="36"/>
        <v>0</v>
      </c>
      <c r="U133" s="207">
        <f t="shared" si="36"/>
        <v>0</v>
      </c>
      <c r="V133" s="207">
        <f t="shared" si="36"/>
        <v>0</v>
      </c>
      <c r="W133" s="207">
        <f t="shared" si="36"/>
        <v>0</v>
      </c>
      <c r="X133" s="207">
        <f t="shared" si="36"/>
        <v>0</v>
      </c>
      <c r="Y133" s="207">
        <f t="shared" si="36"/>
        <v>0</v>
      </c>
      <c r="Z133" s="207">
        <f t="shared" si="36"/>
        <v>0</v>
      </c>
      <c r="AA133" s="207">
        <f t="shared" si="36"/>
        <v>0</v>
      </c>
      <c r="AB133" s="207">
        <f t="shared" si="36"/>
        <v>0</v>
      </c>
      <c r="AC133" s="207">
        <f t="shared" si="36"/>
        <v>0</v>
      </c>
      <c r="AD133" s="207">
        <f t="shared" si="36"/>
        <v>0</v>
      </c>
      <c r="AE133" s="207">
        <f t="shared" si="36"/>
        <v>0</v>
      </c>
      <c r="AF133" s="207">
        <f t="shared" si="36"/>
        <v>0</v>
      </c>
      <c r="AG133" s="207">
        <f t="shared" si="36"/>
        <v>0</v>
      </c>
      <c r="AH133" s="207">
        <f t="shared" si="36"/>
        <v>0</v>
      </c>
      <c r="AI133" s="207">
        <f t="shared" si="36"/>
        <v>0</v>
      </c>
      <c r="AJ133" s="207">
        <f t="shared" si="36"/>
        <v>0</v>
      </c>
      <c r="AK133" s="207">
        <f t="shared" si="36"/>
        <v>0</v>
      </c>
      <c r="AL133" s="207">
        <f t="shared" si="36"/>
        <v>0</v>
      </c>
      <c r="AM133" s="207">
        <f t="shared" si="36"/>
        <v>0</v>
      </c>
      <c r="AN133" s="207">
        <f t="shared" si="36"/>
        <v>0</v>
      </c>
      <c r="AO133" s="207">
        <f t="shared" si="36"/>
        <v>0</v>
      </c>
      <c r="AP133" s="207">
        <f t="shared" si="36"/>
        <v>0</v>
      </c>
      <c r="AQ133" s="207">
        <f t="shared" si="36"/>
        <v>0</v>
      </c>
      <c r="AR133" s="207">
        <f t="shared" si="36"/>
        <v>0</v>
      </c>
      <c r="AS133" s="387">
        <f t="shared" si="38"/>
        <v>0</v>
      </c>
    </row>
    <row r="134" spans="2:45" hidden="1" outlineLevel="2">
      <c r="B134" s="377">
        <v>6</v>
      </c>
      <c r="D134" s="338">
        <v>0</v>
      </c>
      <c r="E134" s="207">
        <f t="shared" si="35"/>
        <v>0</v>
      </c>
      <c r="F134" s="207">
        <f t="shared" si="36"/>
        <v>0</v>
      </c>
      <c r="G134" s="207">
        <f t="shared" si="36"/>
        <v>0</v>
      </c>
      <c r="H134" s="207">
        <f t="shared" si="36"/>
        <v>0</v>
      </c>
      <c r="I134" s="207">
        <f t="shared" si="36"/>
        <v>0</v>
      </c>
      <c r="J134" s="207">
        <f t="shared" si="36"/>
        <v>0</v>
      </c>
      <c r="K134" s="207">
        <f t="shared" si="36"/>
        <v>0</v>
      </c>
      <c r="L134" s="207">
        <f t="shared" si="36"/>
        <v>0</v>
      </c>
      <c r="M134" s="207">
        <f t="shared" si="36"/>
        <v>0</v>
      </c>
      <c r="N134" s="207">
        <f t="shared" si="36"/>
        <v>0</v>
      </c>
      <c r="O134" s="207">
        <f t="shared" si="36"/>
        <v>0</v>
      </c>
      <c r="P134" s="207">
        <f t="shared" si="36"/>
        <v>0</v>
      </c>
      <c r="Q134" s="207">
        <f t="shared" si="36"/>
        <v>0</v>
      </c>
      <c r="R134" s="207">
        <f t="shared" si="36"/>
        <v>0</v>
      </c>
      <c r="S134" s="207">
        <f t="shared" si="36"/>
        <v>0</v>
      </c>
      <c r="T134" s="207">
        <f t="shared" si="36"/>
        <v>0</v>
      </c>
      <c r="U134" s="207">
        <f t="shared" si="36"/>
        <v>0</v>
      </c>
      <c r="V134" s="207">
        <f t="shared" si="36"/>
        <v>0</v>
      </c>
      <c r="W134" s="207">
        <f t="shared" si="36"/>
        <v>0</v>
      </c>
      <c r="X134" s="207">
        <f t="shared" si="36"/>
        <v>0</v>
      </c>
      <c r="Y134" s="207">
        <f t="shared" si="36"/>
        <v>0</v>
      </c>
      <c r="Z134" s="207">
        <f t="shared" si="36"/>
        <v>0</v>
      </c>
      <c r="AA134" s="207">
        <f t="shared" si="36"/>
        <v>0</v>
      </c>
      <c r="AB134" s="207">
        <f t="shared" si="36"/>
        <v>0</v>
      </c>
      <c r="AC134" s="207">
        <f t="shared" si="36"/>
        <v>0</v>
      </c>
      <c r="AD134" s="207">
        <f t="shared" si="36"/>
        <v>0</v>
      </c>
      <c r="AE134" s="207">
        <f t="shared" si="36"/>
        <v>0</v>
      </c>
      <c r="AF134" s="207">
        <f t="shared" si="36"/>
        <v>0</v>
      </c>
      <c r="AG134" s="207">
        <f t="shared" si="36"/>
        <v>0</v>
      </c>
      <c r="AH134" s="207">
        <f t="shared" si="36"/>
        <v>0</v>
      </c>
      <c r="AI134" s="207">
        <f t="shared" si="36"/>
        <v>0</v>
      </c>
      <c r="AJ134" s="207">
        <f t="shared" si="36"/>
        <v>0</v>
      </c>
      <c r="AK134" s="207">
        <f t="shared" si="36"/>
        <v>0</v>
      </c>
      <c r="AL134" s="207">
        <f t="shared" si="36"/>
        <v>0</v>
      </c>
      <c r="AM134" s="207">
        <f t="shared" si="36"/>
        <v>0</v>
      </c>
      <c r="AN134" s="207">
        <f t="shared" si="36"/>
        <v>0</v>
      </c>
      <c r="AO134" s="207">
        <f t="shared" si="36"/>
        <v>0</v>
      </c>
      <c r="AP134" s="207">
        <f t="shared" si="36"/>
        <v>0</v>
      </c>
      <c r="AQ134" s="207">
        <f t="shared" si="36"/>
        <v>0</v>
      </c>
      <c r="AR134" s="207">
        <f t="shared" si="36"/>
        <v>0</v>
      </c>
      <c r="AS134" s="387">
        <f t="shared" si="38"/>
        <v>0</v>
      </c>
    </row>
    <row r="135" spans="2:45" hidden="1" outlineLevel="2">
      <c r="B135" s="377">
        <v>7</v>
      </c>
      <c r="D135" s="338">
        <v>0</v>
      </c>
      <c r="E135" s="207">
        <f t="shared" si="35"/>
        <v>0</v>
      </c>
      <c r="F135" s="207">
        <f t="shared" si="36"/>
        <v>0</v>
      </c>
      <c r="G135" s="207">
        <f t="shared" si="36"/>
        <v>0</v>
      </c>
      <c r="H135" s="207">
        <f t="shared" si="36"/>
        <v>0</v>
      </c>
      <c r="I135" s="207">
        <f t="shared" si="36"/>
        <v>0</v>
      </c>
      <c r="J135" s="207">
        <f t="shared" si="36"/>
        <v>0</v>
      </c>
      <c r="K135" s="207">
        <f t="shared" si="36"/>
        <v>0</v>
      </c>
      <c r="L135" s="207">
        <f t="shared" si="36"/>
        <v>0</v>
      </c>
      <c r="M135" s="207">
        <f t="shared" si="36"/>
        <v>0</v>
      </c>
      <c r="N135" s="207">
        <f t="shared" si="36"/>
        <v>0</v>
      </c>
      <c r="O135" s="207">
        <f t="shared" si="36"/>
        <v>0</v>
      </c>
      <c r="P135" s="207">
        <f t="shared" si="36"/>
        <v>0</v>
      </c>
      <c r="Q135" s="207">
        <f t="shared" si="36"/>
        <v>0</v>
      </c>
      <c r="R135" s="207">
        <f t="shared" si="36"/>
        <v>0</v>
      </c>
      <c r="S135" s="207">
        <f t="shared" si="36"/>
        <v>0</v>
      </c>
      <c r="T135" s="207">
        <f t="shared" si="36"/>
        <v>0</v>
      </c>
      <c r="U135" s="207">
        <f t="shared" si="36"/>
        <v>0</v>
      </c>
      <c r="V135" s="207">
        <f t="shared" si="36"/>
        <v>0</v>
      </c>
      <c r="W135" s="207">
        <f t="shared" si="36"/>
        <v>0</v>
      </c>
      <c r="X135" s="207">
        <f t="shared" si="36"/>
        <v>0</v>
      </c>
      <c r="Y135" s="207">
        <f t="shared" si="36"/>
        <v>0</v>
      </c>
      <c r="Z135" s="207">
        <f t="shared" si="36"/>
        <v>0</v>
      </c>
      <c r="AA135" s="207">
        <f t="shared" si="36"/>
        <v>0</v>
      </c>
      <c r="AB135" s="207">
        <f t="shared" si="36"/>
        <v>0</v>
      </c>
      <c r="AC135" s="207">
        <f t="shared" si="36"/>
        <v>0</v>
      </c>
      <c r="AD135" s="207">
        <f t="shared" si="36"/>
        <v>0</v>
      </c>
      <c r="AE135" s="207">
        <f t="shared" si="36"/>
        <v>0</v>
      </c>
      <c r="AF135" s="207">
        <f t="shared" si="36"/>
        <v>0</v>
      </c>
      <c r="AG135" s="207">
        <f t="shared" si="36"/>
        <v>0</v>
      </c>
      <c r="AH135" s="207">
        <f t="shared" si="36"/>
        <v>0</v>
      </c>
      <c r="AI135" s="207">
        <f t="shared" si="36"/>
        <v>0</v>
      </c>
      <c r="AJ135" s="207">
        <f t="shared" si="36"/>
        <v>0</v>
      </c>
      <c r="AK135" s="207">
        <f t="shared" si="36"/>
        <v>0</v>
      </c>
      <c r="AL135" s="207">
        <f t="shared" si="36"/>
        <v>0</v>
      </c>
      <c r="AM135" s="207">
        <f t="shared" si="36"/>
        <v>0</v>
      </c>
      <c r="AN135" s="207">
        <f t="shared" si="36"/>
        <v>0</v>
      </c>
      <c r="AO135" s="207">
        <f t="shared" si="36"/>
        <v>0</v>
      </c>
      <c r="AP135" s="207">
        <f t="shared" ref="F135:AR142" si="39">IF(AND(AP$2=$B135,$B135=$C$3),$D135,IF(AND(AP$2&gt;$B135,AP$2&lt;=$D$128+$B135),SLN($D135,0,IF($C$3-$B135&gt;=$D$128,$D$128,$C$3-$B135)),0))</f>
        <v>0</v>
      </c>
      <c r="AQ135" s="207">
        <f t="shared" si="39"/>
        <v>0</v>
      </c>
      <c r="AR135" s="207">
        <f t="shared" si="39"/>
        <v>0</v>
      </c>
      <c r="AS135" s="387">
        <f t="shared" si="38"/>
        <v>0</v>
      </c>
    </row>
    <row r="136" spans="2:45" hidden="1" outlineLevel="2">
      <c r="B136" s="377">
        <v>8</v>
      </c>
      <c r="D136" s="338">
        <v>0</v>
      </c>
      <c r="E136" s="207">
        <f t="shared" si="35"/>
        <v>0</v>
      </c>
      <c r="F136" s="207">
        <f t="shared" si="39"/>
        <v>0</v>
      </c>
      <c r="G136" s="207">
        <f t="shared" si="39"/>
        <v>0</v>
      </c>
      <c r="H136" s="207">
        <f t="shared" si="39"/>
        <v>0</v>
      </c>
      <c r="I136" s="207">
        <f t="shared" si="39"/>
        <v>0</v>
      </c>
      <c r="J136" s="207">
        <f t="shared" si="39"/>
        <v>0</v>
      </c>
      <c r="K136" s="207">
        <f t="shared" si="39"/>
        <v>0</v>
      </c>
      <c r="L136" s="207">
        <f t="shared" si="39"/>
        <v>0</v>
      </c>
      <c r="M136" s="207">
        <f t="shared" si="39"/>
        <v>0</v>
      </c>
      <c r="N136" s="207">
        <f t="shared" si="39"/>
        <v>0</v>
      </c>
      <c r="O136" s="207">
        <f t="shared" si="39"/>
        <v>0</v>
      </c>
      <c r="P136" s="207">
        <f t="shared" si="39"/>
        <v>0</v>
      </c>
      <c r="Q136" s="207">
        <f t="shared" si="39"/>
        <v>0</v>
      </c>
      <c r="R136" s="207">
        <f t="shared" si="39"/>
        <v>0</v>
      </c>
      <c r="S136" s="207">
        <f t="shared" si="39"/>
        <v>0</v>
      </c>
      <c r="T136" s="207">
        <f t="shared" si="39"/>
        <v>0</v>
      </c>
      <c r="U136" s="207">
        <f t="shared" si="39"/>
        <v>0</v>
      </c>
      <c r="V136" s="207">
        <f t="shared" si="39"/>
        <v>0</v>
      </c>
      <c r="W136" s="207">
        <f t="shared" si="39"/>
        <v>0</v>
      </c>
      <c r="X136" s="207">
        <f t="shared" si="39"/>
        <v>0</v>
      </c>
      <c r="Y136" s="207">
        <f t="shared" si="39"/>
        <v>0</v>
      </c>
      <c r="Z136" s="207">
        <f t="shared" si="39"/>
        <v>0</v>
      </c>
      <c r="AA136" s="207">
        <f t="shared" si="39"/>
        <v>0</v>
      </c>
      <c r="AB136" s="207">
        <f t="shared" si="39"/>
        <v>0</v>
      </c>
      <c r="AC136" s="207">
        <f t="shared" si="39"/>
        <v>0</v>
      </c>
      <c r="AD136" s="207">
        <f t="shared" si="39"/>
        <v>0</v>
      </c>
      <c r="AE136" s="207">
        <f t="shared" si="39"/>
        <v>0</v>
      </c>
      <c r="AF136" s="207">
        <f t="shared" si="39"/>
        <v>0</v>
      </c>
      <c r="AG136" s="207">
        <f t="shared" si="39"/>
        <v>0</v>
      </c>
      <c r="AH136" s="207">
        <f t="shared" si="39"/>
        <v>0</v>
      </c>
      <c r="AI136" s="207">
        <f t="shared" si="39"/>
        <v>0</v>
      </c>
      <c r="AJ136" s="207">
        <f t="shared" si="39"/>
        <v>0</v>
      </c>
      <c r="AK136" s="207">
        <f t="shared" si="39"/>
        <v>0</v>
      </c>
      <c r="AL136" s="207">
        <f t="shared" si="39"/>
        <v>0</v>
      </c>
      <c r="AM136" s="207">
        <f t="shared" si="39"/>
        <v>0</v>
      </c>
      <c r="AN136" s="207">
        <f t="shared" si="39"/>
        <v>0</v>
      </c>
      <c r="AO136" s="207">
        <f t="shared" si="39"/>
        <v>0</v>
      </c>
      <c r="AP136" s="207">
        <f t="shared" si="39"/>
        <v>0</v>
      </c>
      <c r="AQ136" s="207">
        <f t="shared" si="39"/>
        <v>0</v>
      </c>
      <c r="AR136" s="207">
        <f t="shared" si="39"/>
        <v>0</v>
      </c>
      <c r="AS136" s="387">
        <f t="shared" si="38"/>
        <v>0</v>
      </c>
    </row>
    <row r="137" spans="2:45" hidden="1" outlineLevel="2">
      <c r="B137" s="377">
        <v>9</v>
      </c>
      <c r="D137" s="338">
        <v>0</v>
      </c>
      <c r="E137" s="207">
        <f t="shared" si="35"/>
        <v>0</v>
      </c>
      <c r="F137" s="207">
        <f t="shared" si="39"/>
        <v>0</v>
      </c>
      <c r="G137" s="207">
        <f t="shared" si="39"/>
        <v>0</v>
      </c>
      <c r="H137" s="207">
        <f t="shared" si="39"/>
        <v>0</v>
      </c>
      <c r="I137" s="207">
        <f t="shared" si="39"/>
        <v>0</v>
      </c>
      <c r="J137" s="207">
        <f t="shared" si="39"/>
        <v>0</v>
      </c>
      <c r="K137" s="207">
        <f t="shared" si="39"/>
        <v>0</v>
      </c>
      <c r="L137" s="207">
        <f t="shared" si="39"/>
        <v>0</v>
      </c>
      <c r="M137" s="207">
        <f t="shared" si="39"/>
        <v>0</v>
      </c>
      <c r="N137" s="207">
        <f t="shared" si="39"/>
        <v>0</v>
      </c>
      <c r="O137" s="207">
        <f t="shared" si="39"/>
        <v>0</v>
      </c>
      <c r="P137" s="207">
        <f t="shared" si="39"/>
        <v>0</v>
      </c>
      <c r="Q137" s="207">
        <f t="shared" si="39"/>
        <v>0</v>
      </c>
      <c r="R137" s="207">
        <f t="shared" si="39"/>
        <v>0</v>
      </c>
      <c r="S137" s="207">
        <f t="shared" si="39"/>
        <v>0</v>
      </c>
      <c r="T137" s="207">
        <f t="shared" si="39"/>
        <v>0</v>
      </c>
      <c r="U137" s="207">
        <f t="shared" si="39"/>
        <v>0</v>
      </c>
      <c r="V137" s="207">
        <f t="shared" si="39"/>
        <v>0</v>
      </c>
      <c r="W137" s="207">
        <f t="shared" si="39"/>
        <v>0</v>
      </c>
      <c r="X137" s="207">
        <f t="shared" si="39"/>
        <v>0</v>
      </c>
      <c r="Y137" s="207">
        <f t="shared" si="39"/>
        <v>0</v>
      </c>
      <c r="Z137" s="207">
        <f t="shared" si="39"/>
        <v>0</v>
      </c>
      <c r="AA137" s="207">
        <f t="shared" si="39"/>
        <v>0</v>
      </c>
      <c r="AB137" s="207">
        <f t="shared" si="39"/>
        <v>0</v>
      </c>
      <c r="AC137" s="207">
        <f t="shared" si="39"/>
        <v>0</v>
      </c>
      <c r="AD137" s="207">
        <f t="shared" si="39"/>
        <v>0</v>
      </c>
      <c r="AE137" s="207">
        <f t="shared" si="39"/>
        <v>0</v>
      </c>
      <c r="AF137" s="207">
        <f t="shared" si="39"/>
        <v>0</v>
      </c>
      <c r="AG137" s="207">
        <f t="shared" si="39"/>
        <v>0</v>
      </c>
      <c r="AH137" s="207">
        <f t="shared" si="39"/>
        <v>0</v>
      </c>
      <c r="AI137" s="207">
        <f t="shared" si="39"/>
        <v>0</v>
      </c>
      <c r="AJ137" s="207">
        <f t="shared" si="39"/>
        <v>0</v>
      </c>
      <c r="AK137" s="207">
        <f t="shared" si="39"/>
        <v>0</v>
      </c>
      <c r="AL137" s="207">
        <f t="shared" si="39"/>
        <v>0</v>
      </c>
      <c r="AM137" s="207">
        <f t="shared" si="39"/>
        <v>0</v>
      </c>
      <c r="AN137" s="207">
        <f t="shared" si="39"/>
        <v>0</v>
      </c>
      <c r="AO137" s="207">
        <f t="shared" si="39"/>
        <v>0</v>
      </c>
      <c r="AP137" s="207">
        <f t="shared" si="39"/>
        <v>0</v>
      </c>
      <c r="AQ137" s="207">
        <f t="shared" si="39"/>
        <v>0</v>
      </c>
      <c r="AR137" s="207">
        <f t="shared" si="39"/>
        <v>0</v>
      </c>
      <c r="AS137" s="387">
        <f t="shared" si="38"/>
        <v>0</v>
      </c>
    </row>
    <row r="138" spans="2:45" hidden="1" outlineLevel="2">
      <c r="B138" s="377">
        <v>10</v>
      </c>
      <c r="D138" s="338">
        <v>0</v>
      </c>
      <c r="E138" s="207">
        <f t="shared" si="35"/>
        <v>0</v>
      </c>
      <c r="F138" s="207">
        <f t="shared" si="39"/>
        <v>0</v>
      </c>
      <c r="G138" s="207">
        <f t="shared" si="39"/>
        <v>0</v>
      </c>
      <c r="H138" s="207">
        <f t="shared" si="39"/>
        <v>0</v>
      </c>
      <c r="I138" s="207">
        <f t="shared" si="39"/>
        <v>0</v>
      </c>
      <c r="J138" s="207">
        <f t="shared" si="39"/>
        <v>0</v>
      </c>
      <c r="K138" s="207">
        <f t="shared" si="39"/>
        <v>0</v>
      </c>
      <c r="L138" s="207">
        <f t="shared" si="39"/>
        <v>0</v>
      </c>
      <c r="M138" s="207">
        <f t="shared" si="39"/>
        <v>0</v>
      </c>
      <c r="N138" s="207">
        <f t="shared" si="39"/>
        <v>0</v>
      </c>
      <c r="O138" s="207">
        <f t="shared" si="39"/>
        <v>0</v>
      </c>
      <c r="P138" s="207">
        <f t="shared" si="39"/>
        <v>0</v>
      </c>
      <c r="Q138" s="207">
        <f t="shared" si="39"/>
        <v>0</v>
      </c>
      <c r="R138" s="207">
        <f t="shared" si="39"/>
        <v>0</v>
      </c>
      <c r="S138" s="207">
        <f t="shared" si="39"/>
        <v>0</v>
      </c>
      <c r="T138" s="207">
        <f t="shared" si="39"/>
        <v>0</v>
      </c>
      <c r="U138" s="207">
        <f t="shared" si="39"/>
        <v>0</v>
      </c>
      <c r="V138" s="207">
        <f t="shared" si="39"/>
        <v>0</v>
      </c>
      <c r="W138" s="207">
        <f t="shared" si="39"/>
        <v>0</v>
      </c>
      <c r="X138" s="207">
        <f t="shared" si="39"/>
        <v>0</v>
      </c>
      <c r="Y138" s="207">
        <f t="shared" si="39"/>
        <v>0</v>
      </c>
      <c r="Z138" s="207">
        <f t="shared" si="39"/>
        <v>0</v>
      </c>
      <c r="AA138" s="207">
        <f t="shared" si="39"/>
        <v>0</v>
      </c>
      <c r="AB138" s="207">
        <f t="shared" si="39"/>
        <v>0</v>
      </c>
      <c r="AC138" s="207">
        <f t="shared" si="39"/>
        <v>0</v>
      </c>
      <c r="AD138" s="207">
        <f t="shared" si="39"/>
        <v>0</v>
      </c>
      <c r="AE138" s="207">
        <f t="shared" si="39"/>
        <v>0</v>
      </c>
      <c r="AF138" s="207">
        <f t="shared" si="39"/>
        <v>0</v>
      </c>
      <c r="AG138" s="207">
        <f t="shared" si="39"/>
        <v>0</v>
      </c>
      <c r="AH138" s="207">
        <f t="shared" si="39"/>
        <v>0</v>
      </c>
      <c r="AI138" s="207">
        <f t="shared" si="39"/>
        <v>0</v>
      </c>
      <c r="AJ138" s="207">
        <f t="shared" si="39"/>
        <v>0</v>
      </c>
      <c r="AK138" s="207">
        <f t="shared" si="39"/>
        <v>0</v>
      </c>
      <c r="AL138" s="207">
        <f t="shared" si="39"/>
        <v>0</v>
      </c>
      <c r="AM138" s="207">
        <f t="shared" si="39"/>
        <v>0</v>
      </c>
      <c r="AN138" s="207">
        <f t="shared" si="39"/>
        <v>0</v>
      </c>
      <c r="AO138" s="207">
        <f t="shared" si="39"/>
        <v>0</v>
      </c>
      <c r="AP138" s="207">
        <f t="shared" si="39"/>
        <v>0</v>
      </c>
      <c r="AQ138" s="207">
        <f t="shared" si="39"/>
        <v>0</v>
      </c>
      <c r="AR138" s="207">
        <f t="shared" si="39"/>
        <v>0</v>
      </c>
      <c r="AS138" s="387">
        <f t="shared" si="38"/>
        <v>0</v>
      </c>
    </row>
    <row r="139" spans="2:45" hidden="1" outlineLevel="2">
      <c r="B139" s="377">
        <v>11</v>
      </c>
      <c r="D139" s="338">
        <v>0</v>
      </c>
      <c r="E139" s="207">
        <f t="shared" si="35"/>
        <v>0</v>
      </c>
      <c r="F139" s="207">
        <f t="shared" si="39"/>
        <v>0</v>
      </c>
      <c r="G139" s="207">
        <f t="shared" si="39"/>
        <v>0</v>
      </c>
      <c r="H139" s="207">
        <f t="shared" si="39"/>
        <v>0</v>
      </c>
      <c r="I139" s="207">
        <f t="shared" si="39"/>
        <v>0</v>
      </c>
      <c r="J139" s="207">
        <f t="shared" si="39"/>
        <v>0</v>
      </c>
      <c r="K139" s="207">
        <f t="shared" si="39"/>
        <v>0</v>
      </c>
      <c r="L139" s="207">
        <f t="shared" si="39"/>
        <v>0</v>
      </c>
      <c r="M139" s="207">
        <f t="shared" si="39"/>
        <v>0</v>
      </c>
      <c r="N139" s="207">
        <f t="shared" si="39"/>
        <v>0</v>
      </c>
      <c r="O139" s="207">
        <f t="shared" si="39"/>
        <v>0</v>
      </c>
      <c r="P139" s="207">
        <f t="shared" si="39"/>
        <v>0</v>
      </c>
      <c r="Q139" s="207">
        <f t="shared" si="39"/>
        <v>0</v>
      </c>
      <c r="R139" s="207">
        <f t="shared" si="39"/>
        <v>0</v>
      </c>
      <c r="S139" s="207">
        <f t="shared" si="39"/>
        <v>0</v>
      </c>
      <c r="T139" s="207">
        <f t="shared" si="39"/>
        <v>0</v>
      </c>
      <c r="U139" s="207">
        <f t="shared" si="39"/>
        <v>0</v>
      </c>
      <c r="V139" s="207">
        <f t="shared" si="39"/>
        <v>0</v>
      </c>
      <c r="W139" s="207">
        <f t="shared" si="39"/>
        <v>0</v>
      </c>
      <c r="X139" s="207">
        <f t="shared" si="39"/>
        <v>0</v>
      </c>
      <c r="Y139" s="207">
        <f t="shared" si="39"/>
        <v>0</v>
      </c>
      <c r="Z139" s="207">
        <f t="shared" si="39"/>
        <v>0</v>
      </c>
      <c r="AA139" s="207">
        <f t="shared" si="39"/>
        <v>0</v>
      </c>
      <c r="AB139" s="207">
        <f t="shared" si="39"/>
        <v>0</v>
      </c>
      <c r="AC139" s="207">
        <f t="shared" si="39"/>
        <v>0</v>
      </c>
      <c r="AD139" s="207">
        <f t="shared" si="39"/>
        <v>0</v>
      </c>
      <c r="AE139" s="207">
        <f t="shared" si="39"/>
        <v>0</v>
      </c>
      <c r="AF139" s="207">
        <f t="shared" si="39"/>
        <v>0</v>
      </c>
      <c r="AG139" s="207">
        <f t="shared" si="39"/>
        <v>0</v>
      </c>
      <c r="AH139" s="207">
        <f t="shared" si="39"/>
        <v>0</v>
      </c>
      <c r="AI139" s="207">
        <f t="shared" si="39"/>
        <v>0</v>
      </c>
      <c r="AJ139" s="207">
        <f t="shared" si="39"/>
        <v>0</v>
      </c>
      <c r="AK139" s="207">
        <f t="shared" si="39"/>
        <v>0</v>
      </c>
      <c r="AL139" s="207">
        <f t="shared" si="39"/>
        <v>0</v>
      </c>
      <c r="AM139" s="207">
        <f t="shared" si="39"/>
        <v>0</v>
      </c>
      <c r="AN139" s="207">
        <f t="shared" si="39"/>
        <v>0</v>
      </c>
      <c r="AO139" s="207">
        <f t="shared" si="39"/>
        <v>0</v>
      </c>
      <c r="AP139" s="207">
        <f t="shared" si="39"/>
        <v>0</v>
      </c>
      <c r="AQ139" s="207">
        <f t="shared" si="39"/>
        <v>0</v>
      </c>
      <c r="AR139" s="207">
        <f t="shared" si="39"/>
        <v>0</v>
      </c>
      <c r="AS139" s="387">
        <f t="shared" si="38"/>
        <v>0</v>
      </c>
    </row>
    <row r="140" spans="2:45" hidden="1" outlineLevel="2">
      <c r="B140" s="377">
        <v>12</v>
      </c>
      <c r="D140" s="338">
        <v>0</v>
      </c>
      <c r="E140" s="207">
        <f t="shared" si="35"/>
        <v>0</v>
      </c>
      <c r="F140" s="207">
        <f t="shared" si="39"/>
        <v>0</v>
      </c>
      <c r="G140" s="207">
        <f t="shared" si="39"/>
        <v>0</v>
      </c>
      <c r="H140" s="207">
        <f t="shared" si="39"/>
        <v>0</v>
      </c>
      <c r="I140" s="207">
        <f t="shared" si="39"/>
        <v>0</v>
      </c>
      <c r="J140" s="207">
        <f t="shared" si="39"/>
        <v>0</v>
      </c>
      <c r="K140" s="207">
        <f t="shared" si="39"/>
        <v>0</v>
      </c>
      <c r="L140" s="207">
        <f t="shared" si="39"/>
        <v>0</v>
      </c>
      <c r="M140" s="207">
        <f t="shared" si="39"/>
        <v>0</v>
      </c>
      <c r="N140" s="207">
        <f t="shared" si="39"/>
        <v>0</v>
      </c>
      <c r="O140" s="207">
        <f t="shared" si="39"/>
        <v>0</v>
      </c>
      <c r="P140" s="207">
        <f t="shared" si="39"/>
        <v>0</v>
      </c>
      <c r="Q140" s="207">
        <f t="shared" si="39"/>
        <v>0</v>
      </c>
      <c r="R140" s="207">
        <f t="shared" si="39"/>
        <v>0</v>
      </c>
      <c r="S140" s="207">
        <f t="shared" si="39"/>
        <v>0</v>
      </c>
      <c r="T140" s="207">
        <f t="shared" si="39"/>
        <v>0</v>
      </c>
      <c r="U140" s="207">
        <f t="shared" si="39"/>
        <v>0</v>
      </c>
      <c r="V140" s="207">
        <f t="shared" si="39"/>
        <v>0</v>
      </c>
      <c r="W140" s="207">
        <f t="shared" si="39"/>
        <v>0</v>
      </c>
      <c r="X140" s="207">
        <f t="shared" si="39"/>
        <v>0</v>
      </c>
      <c r="Y140" s="207">
        <f t="shared" si="39"/>
        <v>0</v>
      </c>
      <c r="Z140" s="207">
        <f t="shared" si="39"/>
        <v>0</v>
      </c>
      <c r="AA140" s="207">
        <f t="shared" si="39"/>
        <v>0</v>
      </c>
      <c r="AB140" s="207">
        <f t="shared" si="39"/>
        <v>0</v>
      </c>
      <c r="AC140" s="207">
        <f t="shared" si="39"/>
        <v>0</v>
      </c>
      <c r="AD140" s="207">
        <f t="shared" si="39"/>
        <v>0</v>
      </c>
      <c r="AE140" s="207">
        <f t="shared" si="39"/>
        <v>0</v>
      </c>
      <c r="AF140" s="207">
        <f t="shared" si="39"/>
        <v>0</v>
      </c>
      <c r="AG140" s="207">
        <f t="shared" si="39"/>
        <v>0</v>
      </c>
      <c r="AH140" s="207">
        <f t="shared" si="39"/>
        <v>0</v>
      </c>
      <c r="AI140" s="207">
        <f t="shared" si="39"/>
        <v>0</v>
      </c>
      <c r="AJ140" s="207">
        <f t="shared" si="39"/>
        <v>0</v>
      </c>
      <c r="AK140" s="207">
        <f t="shared" si="39"/>
        <v>0</v>
      </c>
      <c r="AL140" s="207">
        <f t="shared" si="39"/>
        <v>0</v>
      </c>
      <c r="AM140" s="207">
        <f t="shared" si="39"/>
        <v>0</v>
      </c>
      <c r="AN140" s="207">
        <f t="shared" si="39"/>
        <v>0</v>
      </c>
      <c r="AO140" s="207">
        <f t="shared" si="39"/>
        <v>0</v>
      </c>
      <c r="AP140" s="207">
        <f t="shared" si="39"/>
        <v>0</v>
      </c>
      <c r="AQ140" s="207">
        <f t="shared" si="39"/>
        <v>0</v>
      </c>
      <c r="AR140" s="207">
        <f t="shared" si="39"/>
        <v>0</v>
      </c>
      <c r="AS140" s="387">
        <f t="shared" si="38"/>
        <v>0</v>
      </c>
    </row>
    <row r="141" spans="2:45" hidden="1" outlineLevel="2">
      <c r="B141" s="377">
        <v>13</v>
      </c>
      <c r="D141" s="338">
        <v>0</v>
      </c>
      <c r="E141" s="207">
        <f t="shared" si="35"/>
        <v>0</v>
      </c>
      <c r="F141" s="207">
        <f t="shared" si="39"/>
        <v>0</v>
      </c>
      <c r="G141" s="207">
        <f t="shared" si="39"/>
        <v>0</v>
      </c>
      <c r="H141" s="207">
        <f t="shared" si="39"/>
        <v>0</v>
      </c>
      <c r="I141" s="207">
        <f t="shared" si="39"/>
        <v>0</v>
      </c>
      <c r="J141" s="207">
        <f t="shared" si="39"/>
        <v>0</v>
      </c>
      <c r="K141" s="207">
        <f t="shared" si="39"/>
        <v>0</v>
      </c>
      <c r="L141" s="207">
        <f t="shared" si="39"/>
        <v>0</v>
      </c>
      <c r="M141" s="207">
        <f t="shared" si="39"/>
        <v>0</v>
      </c>
      <c r="N141" s="207">
        <f t="shared" si="39"/>
        <v>0</v>
      </c>
      <c r="O141" s="207">
        <f t="shared" si="39"/>
        <v>0</v>
      </c>
      <c r="P141" s="207">
        <f t="shared" si="39"/>
        <v>0</v>
      </c>
      <c r="Q141" s="207">
        <f t="shared" si="39"/>
        <v>0</v>
      </c>
      <c r="R141" s="207">
        <f t="shared" si="39"/>
        <v>0</v>
      </c>
      <c r="S141" s="207">
        <f t="shared" si="39"/>
        <v>0</v>
      </c>
      <c r="T141" s="207">
        <f t="shared" si="39"/>
        <v>0</v>
      </c>
      <c r="U141" s="207">
        <f t="shared" si="39"/>
        <v>0</v>
      </c>
      <c r="V141" s="207">
        <f t="shared" si="39"/>
        <v>0</v>
      </c>
      <c r="W141" s="207">
        <f t="shared" si="39"/>
        <v>0</v>
      </c>
      <c r="X141" s="207">
        <f t="shared" si="39"/>
        <v>0</v>
      </c>
      <c r="Y141" s="207">
        <f t="shared" si="39"/>
        <v>0</v>
      </c>
      <c r="Z141" s="207">
        <f t="shared" si="39"/>
        <v>0</v>
      </c>
      <c r="AA141" s="207">
        <f t="shared" si="39"/>
        <v>0</v>
      </c>
      <c r="AB141" s="207">
        <f t="shared" si="39"/>
        <v>0</v>
      </c>
      <c r="AC141" s="207">
        <f t="shared" si="39"/>
        <v>0</v>
      </c>
      <c r="AD141" s="207">
        <f t="shared" si="39"/>
        <v>0</v>
      </c>
      <c r="AE141" s="207">
        <f t="shared" si="39"/>
        <v>0</v>
      </c>
      <c r="AF141" s="207">
        <f t="shared" si="39"/>
        <v>0</v>
      </c>
      <c r="AG141" s="207">
        <f t="shared" si="39"/>
        <v>0</v>
      </c>
      <c r="AH141" s="207">
        <f t="shared" si="39"/>
        <v>0</v>
      </c>
      <c r="AI141" s="207">
        <f t="shared" si="39"/>
        <v>0</v>
      </c>
      <c r="AJ141" s="207">
        <f t="shared" si="39"/>
        <v>0</v>
      </c>
      <c r="AK141" s="207">
        <f t="shared" si="39"/>
        <v>0</v>
      </c>
      <c r="AL141" s="207">
        <f t="shared" si="39"/>
        <v>0</v>
      </c>
      <c r="AM141" s="207">
        <f t="shared" si="39"/>
        <v>0</v>
      </c>
      <c r="AN141" s="207">
        <f t="shared" si="39"/>
        <v>0</v>
      </c>
      <c r="AO141" s="207">
        <f t="shared" si="39"/>
        <v>0</v>
      </c>
      <c r="AP141" s="207">
        <f t="shared" si="39"/>
        <v>0</v>
      </c>
      <c r="AQ141" s="207">
        <f t="shared" si="39"/>
        <v>0</v>
      </c>
      <c r="AR141" s="207">
        <f t="shared" si="39"/>
        <v>0</v>
      </c>
      <c r="AS141" s="387">
        <f t="shared" si="38"/>
        <v>0</v>
      </c>
    </row>
    <row r="142" spans="2:45" hidden="1" outlineLevel="2">
      <c r="B142" s="377">
        <v>14</v>
      </c>
      <c r="D142" s="338">
        <v>0</v>
      </c>
      <c r="E142" s="207">
        <f t="shared" si="35"/>
        <v>0</v>
      </c>
      <c r="F142" s="207">
        <f t="shared" si="39"/>
        <v>0</v>
      </c>
      <c r="G142" s="207">
        <f t="shared" si="39"/>
        <v>0</v>
      </c>
      <c r="H142" s="207">
        <f t="shared" si="39"/>
        <v>0</v>
      </c>
      <c r="I142" s="207">
        <f t="shared" si="39"/>
        <v>0</v>
      </c>
      <c r="J142" s="207">
        <f t="shared" si="39"/>
        <v>0</v>
      </c>
      <c r="K142" s="207">
        <f t="shared" si="39"/>
        <v>0</v>
      </c>
      <c r="L142" s="207">
        <f t="shared" si="39"/>
        <v>0</v>
      </c>
      <c r="M142" s="207">
        <f t="shared" si="39"/>
        <v>0</v>
      </c>
      <c r="N142" s="207">
        <f t="shared" si="39"/>
        <v>0</v>
      </c>
      <c r="O142" s="207">
        <f t="shared" si="39"/>
        <v>0</v>
      </c>
      <c r="P142" s="207">
        <f t="shared" si="39"/>
        <v>0</v>
      </c>
      <c r="Q142" s="207">
        <f t="shared" si="39"/>
        <v>0</v>
      </c>
      <c r="R142" s="207">
        <f t="shared" si="39"/>
        <v>0</v>
      </c>
      <c r="S142" s="207">
        <f t="shared" si="39"/>
        <v>0</v>
      </c>
      <c r="T142" s="207">
        <f t="shared" si="39"/>
        <v>0</v>
      </c>
      <c r="U142" s="207">
        <f t="shared" si="39"/>
        <v>0</v>
      </c>
      <c r="V142" s="207">
        <f t="shared" si="39"/>
        <v>0</v>
      </c>
      <c r="W142" s="207">
        <f t="shared" si="39"/>
        <v>0</v>
      </c>
      <c r="X142" s="207">
        <f t="shared" ref="F142:AR148" si="40">IF(AND(X$2=$B142,$B142=$C$3),$D142,IF(AND(X$2&gt;$B142,X$2&lt;=$D$128+$B142),SLN($D142,0,IF($C$3-$B142&gt;=$D$128,$D$128,$C$3-$B142)),0))</f>
        <v>0</v>
      </c>
      <c r="Y142" s="207">
        <f t="shared" si="40"/>
        <v>0</v>
      </c>
      <c r="Z142" s="207">
        <f t="shared" si="40"/>
        <v>0</v>
      </c>
      <c r="AA142" s="207">
        <f t="shared" si="40"/>
        <v>0</v>
      </c>
      <c r="AB142" s="207">
        <f t="shared" si="40"/>
        <v>0</v>
      </c>
      <c r="AC142" s="207">
        <f t="shared" si="40"/>
        <v>0</v>
      </c>
      <c r="AD142" s="207">
        <f t="shared" si="40"/>
        <v>0</v>
      </c>
      <c r="AE142" s="207">
        <f t="shared" si="40"/>
        <v>0</v>
      </c>
      <c r="AF142" s="207">
        <f t="shared" si="40"/>
        <v>0</v>
      </c>
      <c r="AG142" s="207">
        <f t="shared" si="40"/>
        <v>0</v>
      </c>
      <c r="AH142" s="207">
        <f t="shared" si="40"/>
        <v>0</v>
      </c>
      <c r="AI142" s="207">
        <f t="shared" si="40"/>
        <v>0</v>
      </c>
      <c r="AJ142" s="207">
        <f t="shared" si="40"/>
        <v>0</v>
      </c>
      <c r="AK142" s="207">
        <f t="shared" si="40"/>
        <v>0</v>
      </c>
      <c r="AL142" s="207">
        <f t="shared" si="40"/>
        <v>0</v>
      </c>
      <c r="AM142" s="207">
        <f t="shared" si="40"/>
        <v>0</v>
      </c>
      <c r="AN142" s="207">
        <f t="shared" si="40"/>
        <v>0</v>
      </c>
      <c r="AO142" s="207">
        <f t="shared" si="40"/>
        <v>0</v>
      </c>
      <c r="AP142" s="207">
        <f t="shared" si="40"/>
        <v>0</v>
      </c>
      <c r="AQ142" s="207">
        <f t="shared" si="40"/>
        <v>0</v>
      </c>
      <c r="AR142" s="207">
        <f t="shared" si="40"/>
        <v>0</v>
      </c>
      <c r="AS142" s="387">
        <f t="shared" si="38"/>
        <v>0</v>
      </c>
    </row>
    <row r="143" spans="2:45" hidden="1" outlineLevel="2">
      <c r="B143" s="377">
        <v>15</v>
      </c>
      <c r="D143" s="338">
        <v>0</v>
      </c>
      <c r="E143" s="207">
        <f t="shared" si="35"/>
        <v>0</v>
      </c>
      <c r="F143" s="207">
        <f t="shared" si="40"/>
        <v>0</v>
      </c>
      <c r="G143" s="207">
        <f t="shared" si="40"/>
        <v>0</v>
      </c>
      <c r="H143" s="207">
        <f t="shared" si="40"/>
        <v>0</v>
      </c>
      <c r="I143" s="207">
        <f t="shared" si="40"/>
        <v>0</v>
      </c>
      <c r="J143" s="207">
        <f t="shared" si="40"/>
        <v>0</v>
      </c>
      <c r="K143" s="207">
        <f t="shared" si="40"/>
        <v>0</v>
      </c>
      <c r="L143" s="207">
        <f t="shared" si="40"/>
        <v>0</v>
      </c>
      <c r="M143" s="207">
        <f t="shared" si="40"/>
        <v>0</v>
      </c>
      <c r="N143" s="207">
        <f t="shared" si="40"/>
        <v>0</v>
      </c>
      <c r="O143" s="207">
        <f t="shared" si="40"/>
        <v>0</v>
      </c>
      <c r="P143" s="207">
        <f t="shared" si="40"/>
        <v>0</v>
      </c>
      <c r="Q143" s="207">
        <f t="shared" si="40"/>
        <v>0</v>
      </c>
      <c r="R143" s="207">
        <f t="shared" si="40"/>
        <v>0</v>
      </c>
      <c r="S143" s="207">
        <f t="shared" si="40"/>
        <v>0</v>
      </c>
      <c r="T143" s="207">
        <f t="shared" si="40"/>
        <v>0</v>
      </c>
      <c r="U143" s="207">
        <f t="shared" si="40"/>
        <v>0</v>
      </c>
      <c r="V143" s="207">
        <f t="shared" si="40"/>
        <v>0</v>
      </c>
      <c r="W143" s="207">
        <f t="shared" si="40"/>
        <v>0</v>
      </c>
      <c r="X143" s="207">
        <f t="shared" si="40"/>
        <v>0</v>
      </c>
      <c r="Y143" s="207">
        <f t="shared" si="40"/>
        <v>0</v>
      </c>
      <c r="Z143" s="207">
        <f t="shared" si="40"/>
        <v>0</v>
      </c>
      <c r="AA143" s="207">
        <f t="shared" si="40"/>
        <v>0</v>
      </c>
      <c r="AB143" s="207">
        <f t="shared" si="40"/>
        <v>0</v>
      </c>
      <c r="AC143" s="207">
        <f t="shared" si="40"/>
        <v>0</v>
      </c>
      <c r="AD143" s="207">
        <f t="shared" si="40"/>
        <v>0</v>
      </c>
      <c r="AE143" s="207">
        <f t="shared" si="40"/>
        <v>0</v>
      </c>
      <c r="AF143" s="207">
        <f t="shared" si="40"/>
        <v>0</v>
      </c>
      <c r="AG143" s="207">
        <f t="shared" si="40"/>
        <v>0</v>
      </c>
      <c r="AH143" s="207">
        <f t="shared" si="40"/>
        <v>0</v>
      </c>
      <c r="AI143" s="207">
        <f t="shared" si="40"/>
        <v>0</v>
      </c>
      <c r="AJ143" s="207">
        <f t="shared" si="40"/>
        <v>0</v>
      </c>
      <c r="AK143" s="207">
        <f t="shared" si="40"/>
        <v>0</v>
      </c>
      <c r="AL143" s="207">
        <f t="shared" si="40"/>
        <v>0</v>
      </c>
      <c r="AM143" s="207">
        <f t="shared" si="40"/>
        <v>0</v>
      </c>
      <c r="AN143" s="207">
        <f t="shared" si="40"/>
        <v>0</v>
      </c>
      <c r="AO143" s="207">
        <f t="shared" si="40"/>
        <v>0</v>
      </c>
      <c r="AP143" s="207">
        <f t="shared" si="40"/>
        <v>0</v>
      </c>
      <c r="AQ143" s="207">
        <f t="shared" si="40"/>
        <v>0</v>
      </c>
      <c r="AR143" s="207">
        <f t="shared" si="40"/>
        <v>0</v>
      </c>
      <c r="AS143" s="387">
        <f t="shared" si="38"/>
        <v>0</v>
      </c>
    </row>
    <row r="144" spans="2:45" hidden="1" outlineLevel="2">
      <c r="B144" s="377">
        <v>16</v>
      </c>
      <c r="D144" s="338">
        <v>0</v>
      </c>
      <c r="E144" s="207">
        <f t="shared" si="35"/>
        <v>0</v>
      </c>
      <c r="F144" s="207">
        <f t="shared" si="40"/>
        <v>0</v>
      </c>
      <c r="G144" s="207">
        <f t="shared" si="40"/>
        <v>0</v>
      </c>
      <c r="H144" s="207">
        <f t="shared" si="40"/>
        <v>0</v>
      </c>
      <c r="I144" s="207">
        <f t="shared" si="40"/>
        <v>0</v>
      </c>
      <c r="J144" s="207">
        <f t="shared" si="40"/>
        <v>0</v>
      </c>
      <c r="K144" s="207">
        <f t="shared" si="40"/>
        <v>0</v>
      </c>
      <c r="L144" s="207">
        <f t="shared" si="40"/>
        <v>0</v>
      </c>
      <c r="M144" s="207">
        <f t="shared" si="40"/>
        <v>0</v>
      </c>
      <c r="N144" s="207">
        <f t="shared" si="40"/>
        <v>0</v>
      </c>
      <c r="O144" s="207">
        <f t="shared" si="40"/>
        <v>0</v>
      </c>
      <c r="P144" s="207">
        <f t="shared" si="40"/>
        <v>0</v>
      </c>
      <c r="Q144" s="207">
        <f t="shared" si="40"/>
        <v>0</v>
      </c>
      <c r="R144" s="207">
        <f t="shared" si="40"/>
        <v>0</v>
      </c>
      <c r="S144" s="207">
        <f t="shared" si="40"/>
        <v>0</v>
      </c>
      <c r="T144" s="207">
        <f t="shared" si="40"/>
        <v>0</v>
      </c>
      <c r="U144" s="207">
        <f t="shared" si="40"/>
        <v>0</v>
      </c>
      <c r="V144" s="207">
        <f t="shared" si="40"/>
        <v>0</v>
      </c>
      <c r="W144" s="207">
        <f t="shared" si="40"/>
        <v>0</v>
      </c>
      <c r="X144" s="207">
        <f t="shared" si="40"/>
        <v>0</v>
      </c>
      <c r="Y144" s="207">
        <f t="shared" si="40"/>
        <v>0</v>
      </c>
      <c r="Z144" s="207">
        <f t="shared" si="40"/>
        <v>0</v>
      </c>
      <c r="AA144" s="207">
        <f t="shared" si="40"/>
        <v>0</v>
      </c>
      <c r="AB144" s="207">
        <f t="shared" si="40"/>
        <v>0</v>
      </c>
      <c r="AC144" s="207">
        <f t="shared" si="40"/>
        <v>0</v>
      </c>
      <c r="AD144" s="207">
        <f t="shared" si="40"/>
        <v>0</v>
      </c>
      <c r="AE144" s="207">
        <f t="shared" si="40"/>
        <v>0</v>
      </c>
      <c r="AF144" s="207">
        <f t="shared" si="40"/>
        <v>0</v>
      </c>
      <c r="AG144" s="207">
        <f t="shared" si="40"/>
        <v>0</v>
      </c>
      <c r="AH144" s="207">
        <f t="shared" si="40"/>
        <v>0</v>
      </c>
      <c r="AI144" s="207">
        <f t="shared" si="40"/>
        <v>0</v>
      </c>
      <c r="AJ144" s="207">
        <f t="shared" si="40"/>
        <v>0</v>
      </c>
      <c r="AK144" s="207">
        <f t="shared" si="40"/>
        <v>0</v>
      </c>
      <c r="AL144" s="207">
        <f t="shared" si="40"/>
        <v>0</v>
      </c>
      <c r="AM144" s="207">
        <f t="shared" si="40"/>
        <v>0</v>
      </c>
      <c r="AN144" s="207">
        <f t="shared" si="40"/>
        <v>0</v>
      </c>
      <c r="AO144" s="207">
        <f t="shared" si="40"/>
        <v>0</v>
      </c>
      <c r="AP144" s="207">
        <f t="shared" si="40"/>
        <v>0</v>
      </c>
      <c r="AQ144" s="207">
        <f t="shared" si="40"/>
        <v>0</v>
      </c>
      <c r="AR144" s="207">
        <f t="shared" si="40"/>
        <v>0</v>
      </c>
      <c r="AS144" s="387">
        <f t="shared" si="38"/>
        <v>0</v>
      </c>
    </row>
    <row r="145" spans="2:45" hidden="1" outlineLevel="2">
      <c r="B145" s="377">
        <v>17</v>
      </c>
      <c r="D145" s="338">
        <v>0</v>
      </c>
      <c r="E145" s="207">
        <f t="shared" si="35"/>
        <v>0</v>
      </c>
      <c r="F145" s="207">
        <f t="shared" si="40"/>
        <v>0</v>
      </c>
      <c r="G145" s="207">
        <f t="shared" si="40"/>
        <v>0</v>
      </c>
      <c r="H145" s="207">
        <f t="shared" si="40"/>
        <v>0</v>
      </c>
      <c r="I145" s="207">
        <f t="shared" si="40"/>
        <v>0</v>
      </c>
      <c r="J145" s="207">
        <f t="shared" si="40"/>
        <v>0</v>
      </c>
      <c r="K145" s="207">
        <f t="shared" si="40"/>
        <v>0</v>
      </c>
      <c r="L145" s="207">
        <f t="shared" si="40"/>
        <v>0</v>
      </c>
      <c r="M145" s="207">
        <f t="shared" si="40"/>
        <v>0</v>
      </c>
      <c r="N145" s="207">
        <f t="shared" si="40"/>
        <v>0</v>
      </c>
      <c r="O145" s="207">
        <f t="shared" si="40"/>
        <v>0</v>
      </c>
      <c r="P145" s="207">
        <f t="shared" si="40"/>
        <v>0</v>
      </c>
      <c r="Q145" s="207">
        <f t="shared" si="40"/>
        <v>0</v>
      </c>
      <c r="R145" s="207">
        <f t="shared" si="40"/>
        <v>0</v>
      </c>
      <c r="S145" s="207">
        <f t="shared" si="40"/>
        <v>0</v>
      </c>
      <c r="T145" s="207">
        <f t="shared" si="40"/>
        <v>0</v>
      </c>
      <c r="U145" s="207">
        <f t="shared" si="40"/>
        <v>0</v>
      </c>
      <c r="V145" s="207">
        <f t="shared" si="40"/>
        <v>0</v>
      </c>
      <c r="W145" s="207">
        <f t="shared" si="40"/>
        <v>0</v>
      </c>
      <c r="X145" s="207">
        <f t="shared" si="40"/>
        <v>0</v>
      </c>
      <c r="Y145" s="207">
        <f t="shared" si="40"/>
        <v>0</v>
      </c>
      <c r="Z145" s="207">
        <f t="shared" si="40"/>
        <v>0</v>
      </c>
      <c r="AA145" s="207">
        <f t="shared" si="40"/>
        <v>0</v>
      </c>
      <c r="AB145" s="207">
        <f t="shared" si="40"/>
        <v>0</v>
      </c>
      <c r="AC145" s="207">
        <f t="shared" si="40"/>
        <v>0</v>
      </c>
      <c r="AD145" s="207">
        <f t="shared" si="40"/>
        <v>0</v>
      </c>
      <c r="AE145" s="207">
        <f t="shared" si="40"/>
        <v>0</v>
      </c>
      <c r="AF145" s="207">
        <f t="shared" si="40"/>
        <v>0</v>
      </c>
      <c r="AG145" s="207">
        <f t="shared" si="40"/>
        <v>0</v>
      </c>
      <c r="AH145" s="207">
        <f t="shared" si="40"/>
        <v>0</v>
      </c>
      <c r="AI145" s="207">
        <f t="shared" si="40"/>
        <v>0</v>
      </c>
      <c r="AJ145" s="207">
        <f t="shared" si="40"/>
        <v>0</v>
      </c>
      <c r="AK145" s="207">
        <f t="shared" si="40"/>
        <v>0</v>
      </c>
      <c r="AL145" s="207">
        <f t="shared" si="40"/>
        <v>0</v>
      </c>
      <c r="AM145" s="207">
        <f t="shared" si="40"/>
        <v>0</v>
      </c>
      <c r="AN145" s="207">
        <f t="shared" si="40"/>
        <v>0</v>
      </c>
      <c r="AO145" s="207">
        <f t="shared" si="40"/>
        <v>0</v>
      </c>
      <c r="AP145" s="207">
        <f t="shared" si="40"/>
        <v>0</v>
      </c>
      <c r="AQ145" s="207">
        <f t="shared" si="40"/>
        <v>0</v>
      </c>
      <c r="AR145" s="207">
        <f t="shared" si="40"/>
        <v>0</v>
      </c>
      <c r="AS145" s="387">
        <f t="shared" si="38"/>
        <v>0</v>
      </c>
    </row>
    <row r="146" spans="2:45" hidden="1" outlineLevel="2">
      <c r="B146" s="377">
        <v>18</v>
      </c>
      <c r="D146" s="338">
        <v>0</v>
      </c>
      <c r="E146" s="207">
        <f t="shared" si="35"/>
        <v>0</v>
      </c>
      <c r="F146" s="207">
        <f t="shared" si="40"/>
        <v>0</v>
      </c>
      <c r="G146" s="207">
        <f t="shared" si="40"/>
        <v>0</v>
      </c>
      <c r="H146" s="207">
        <f t="shared" si="40"/>
        <v>0</v>
      </c>
      <c r="I146" s="207">
        <f t="shared" si="40"/>
        <v>0</v>
      </c>
      <c r="J146" s="207">
        <f t="shared" si="40"/>
        <v>0</v>
      </c>
      <c r="K146" s="207">
        <f t="shared" si="40"/>
        <v>0</v>
      </c>
      <c r="L146" s="207">
        <f t="shared" si="40"/>
        <v>0</v>
      </c>
      <c r="M146" s="207">
        <f t="shared" si="40"/>
        <v>0</v>
      </c>
      <c r="N146" s="207">
        <f t="shared" si="40"/>
        <v>0</v>
      </c>
      <c r="O146" s="207">
        <f t="shared" si="40"/>
        <v>0</v>
      </c>
      <c r="P146" s="207">
        <f t="shared" si="40"/>
        <v>0</v>
      </c>
      <c r="Q146" s="207">
        <f t="shared" si="40"/>
        <v>0</v>
      </c>
      <c r="R146" s="207">
        <f t="shared" si="40"/>
        <v>0</v>
      </c>
      <c r="S146" s="207">
        <f t="shared" si="40"/>
        <v>0</v>
      </c>
      <c r="T146" s="207">
        <f t="shared" si="40"/>
        <v>0</v>
      </c>
      <c r="U146" s="207">
        <f t="shared" si="40"/>
        <v>0</v>
      </c>
      <c r="V146" s="207">
        <f t="shared" si="40"/>
        <v>0</v>
      </c>
      <c r="W146" s="207">
        <f t="shared" si="40"/>
        <v>0</v>
      </c>
      <c r="X146" s="207">
        <f t="shared" si="40"/>
        <v>0</v>
      </c>
      <c r="Y146" s="207">
        <f t="shared" si="40"/>
        <v>0</v>
      </c>
      <c r="Z146" s="207">
        <f t="shared" si="40"/>
        <v>0</v>
      </c>
      <c r="AA146" s="207">
        <f t="shared" si="40"/>
        <v>0</v>
      </c>
      <c r="AB146" s="207">
        <f t="shared" si="40"/>
        <v>0</v>
      </c>
      <c r="AC146" s="207">
        <f t="shared" si="40"/>
        <v>0</v>
      </c>
      <c r="AD146" s="207">
        <f t="shared" si="40"/>
        <v>0</v>
      </c>
      <c r="AE146" s="207">
        <f t="shared" si="40"/>
        <v>0</v>
      </c>
      <c r="AF146" s="207">
        <f t="shared" si="40"/>
        <v>0</v>
      </c>
      <c r="AG146" s="207">
        <f t="shared" si="40"/>
        <v>0</v>
      </c>
      <c r="AH146" s="207">
        <f t="shared" si="40"/>
        <v>0</v>
      </c>
      <c r="AI146" s="207">
        <f t="shared" si="40"/>
        <v>0</v>
      </c>
      <c r="AJ146" s="207">
        <f t="shared" si="40"/>
        <v>0</v>
      </c>
      <c r="AK146" s="207">
        <f t="shared" si="40"/>
        <v>0</v>
      </c>
      <c r="AL146" s="207">
        <f t="shared" si="40"/>
        <v>0</v>
      </c>
      <c r="AM146" s="207">
        <f t="shared" si="40"/>
        <v>0</v>
      </c>
      <c r="AN146" s="207">
        <f t="shared" si="40"/>
        <v>0</v>
      </c>
      <c r="AO146" s="207">
        <f t="shared" si="40"/>
        <v>0</v>
      </c>
      <c r="AP146" s="207">
        <f t="shared" si="40"/>
        <v>0</v>
      </c>
      <c r="AQ146" s="207">
        <f t="shared" si="40"/>
        <v>0</v>
      </c>
      <c r="AR146" s="207">
        <f t="shared" si="40"/>
        <v>0</v>
      </c>
      <c r="AS146" s="387">
        <f t="shared" si="38"/>
        <v>0</v>
      </c>
    </row>
    <row r="147" spans="2:45" hidden="1" outlineLevel="2">
      <c r="B147" s="377">
        <v>19</v>
      </c>
      <c r="D147" s="338">
        <v>0</v>
      </c>
      <c r="E147" s="207">
        <f t="shared" si="35"/>
        <v>0</v>
      </c>
      <c r="F147" s="207">
        <f t="shared" si="40"/>
        <v>0</v>
      </c>
      <c r="G147" s="207">
        <f t="shared" si="40"/>
        <v>0</v>
      </c>
      <c r="H147" s="207">
        <f t="shared" si="40"/>
        <v>0</v>
      </c>
      <c r="I147" s="207">
        <f t="shared" si="40"/>
        <v>0</v>
      </c>
      <c r="J147" s="207">
        <f t="shared" si="40"/>
        <v>0</v>
      </c>
      <c r="K147" s="207">
        <f t="shared" si="40"/>
        <v>0</v>
      </c>
      <c r="L147" s="207">
        <f t="shared" si="40"/>
        <v>0</v>
      </c>
      <c r="M147" s="207">
        <f t="shared" si="40"/>
        <v>0</v>
      </c>
      <c r="N147" s="207">
        <f t="shared" si="40"/>
        <v>0</v>
      </c>
      <c r="O147" s="207">
        <f t="shared" si="40"/>
        <v>0</v>
      </c>
      <c r="P147" s="207">
        <f t="shared" si="40"/>
        <v>0</v>
      </c>
      <c r="Q147" s="207">
        <f t="shared" si="40"/>
        <v>0</v>
      </c>
      <c r="R147" s="207">
        <f t="shared" si="40"/>
        <v>0</v>
      </c>
      <c r="S147" s="207">
        <f t="shared" si="40"/>
        <v>0</v>
      </c>
      <c r="T147" s="207">
        <f t="shared" si="40"/>
        <v>0</v>
      </c>
      <c r="U147" s="207">
        <f t="shared" si="40"/>
        <v>0</v>
      </c>
      <c r="V147" s="207">
        <f t="shared" si="40"/>
        <v>0</v>
      </c>
      <c r="W147" s="207">
        <f t="shared" si="40"/>
        <v>0</v>
      </c>
      <c r="X147" s="207">
        <f t="shared" si="40"/>
        <v>0</v>
      </c>
      <c r="Y147" s="207">
        <f t="shared" si="40"/>
        <v>0</v>
      </c>
      <c r="Z147" s="207">
        <f t="shared" si="40"/>
        <v>0</v>
      </c>
      <c r="AA147" s="207">
        <f t="shared" si="40"/>
        <v>0</v>
      </c>
      <c r="AB147" s="207">
        <f t="shared" si="40"/>
        <v>0</v>
      </c>
      <c r="AC147" s="207">
        <f t="shared" si="40"/>
        <v>0</v>
      </c>
      <c r="AD147" s="207">
        <f t="shared" si="40"/>
        <v>0</v>
      </c>
      <c r="AE147" s="207">
        <f t="shared" si="40"/>
        <v>0</v>
      </c>
      <c r="AF147" s="207">
        <f t="shared" si="40"/>
        <v>0</v>
      </c>
      <c r="AG147" s="207">
        <f t="shared" si="40"/>
        <v>0</v>
      </c>
      <c r="AH147" s="207">
        <f t="shared" si="40"/>
        <v>0</v>
      </c>
      <c r="AI147" s="207">
        <f t="shared" si="40"/>
        <v>0</v>
      </c>
      <c r="AJ147" s="207">
        <f t="shared" si="40"/>
        <v>0</v>
      </c>
      <c r="AK147" s="207">
        <f t="shared" si="40"/>
        <v>0</v>
      </c>
      <c r="AL147" s="207">
        <f t="shared" si="40"/>
        <v>0</v>
      </c>
      <c r="AM147" s="207">
        <f t="shared" si="40"/>
        <v>0</v>
      </c>
      <c r="AN147" s="207">
        <f t="shared" si="40"/>
        <v>0</v>
      </c>
      <c r="AO147" s="207">
        <f t="shared" si="40"/>
        <v>0</v>
      </c>
      <c r="AP147" s="207">
        <f t="shared" si="40"/>
        <v>0</v>
      </c>
      <c r="AQ147" s="207">
        <f t="shared" si="40"/>
        <v>0</v>
      </c>
      <c r="AR147" s="207">
        <f t="shared" si="40"/>
        <v>0</v>
      </c>
      <c r="AS147" s="387">
        <f t="shared" si="38"/>
        <v>0</v>
      </c>
    </row>
    <row r="148" spans="2:45" hidden="1" outlineLevel="2">
      <c r="B148" s="377">
        <v>20</v>
      </c>
      <c r="D148" s="338">
        <v>0</v>
      </c>
      <c r="E148" s="207">
        <f t="shared" si="35"/>
        <v>0</v>
      </c>
      <c r="F148" s="207">
        <f t="shared" si="40"/>
        <v>0</v>
      </c>
      <c r="G148" s="207">
        <f t="shared" si="40"/>
        <v>0</v>
      </c>
      <c r="H148" s="207">
        <f t="shared" si="40"/>
        <v>0</v>
      </c>
      <c r="I148" s="207">
        <f t="shared" si="40"/>
        <v>0</v>
      </c>
      <c r="J148" s="207">
        <f t="shared" si="40"/>
        <v>0</v>
      </c>
      <c r="K148" s="207">
        <f t="shared" si="40"/>
        <v>0</v>
      </c>
      <c r="L148" s="207">
        <f t="shared" si="40"/>
        <v>0</v>
      </c>
      <c r="M148" s="207">
        <f t="shared" si="40"/>
        <v>0</v>
      </c>
      <c r="N148" s="207">
        <f t="shared" si="40"/>
        <v>0</v>
      </c>
      <c r="O148" s="207">
        <f t="shared" si="40"/>
        <v>0</v>
      </c>
      <c r="P148" s="207">
        <f t="shared" si="40"/>
        <v>0</v>
      </c>
      <c r="Q148" s="207">
        <f t="shared" si="40"/>
        <v>0</v>
      </c>
      <c r="R148" s="207">
        <f t="shared" si="40"/>
        <v>0</v>
      </c>
      <c r="S148" s="207">
        <f t="shared" si="40"/>
        <v>0</v>
      </c>
      <c r="T148" s="207">
        <f t="shared" si="40"/>
        <v>0</v>
      </c>
      <c r="U148" s="207">
        <f t="shared" si="40"/>
        <v>0</v>
      </c>
      <c r="V148" s="207">
        <f t="shared" si="40"/>
        <v>0</v>
      </c>
      <c r="W148" s="207">
        <f t="shared" si="40"/>
        <v>0</v>
      </c>
      <c r="X148" s="207">
        <f t="shared" si="40"/>
        <v>0</v>
      </c>
      <c r="Y148" s="207">
        <f t="shared" si="40"/>
        <v>0</v>
      </c>
      <c r="Z148" s="207">
        <f t="shared" si="40"/>
        <v>0</v>
      </c>
      <c r="AA148" s="207">
        <f t="shared" si="40"/>
        <v>0</v>
      </c>
      <c r="AB148" s="207">
        <f t="shared" si="40"/>
        <v>0</v>
      </c>
      <c r="AC148" s="207">
        <f t="shared" si="40"/>
        <v>0</v>
      </c>
      <c r="AD148" s="207">
        <f t="shared" si="40"/>
        <v>0</v>
      </c>
      <c r="AE148" s="207">
        <f t="shared" si="40"/>
        <v>0</v>
      </c>
      <c r="AF148" s="207">
        <f t="shared" si="40"/>
        <v>0</v>
      </c>
      <c r="AG148" s="207">
        <f t="shared" si="40"/>
        <v>0</v>
      </c>
      <c r="AH148" s="207">
        <f t="shared" si="40"/>
        <v>0</v>
      </c>
      <c r="AI148" s="207">
        <f t="shared" si="40"/>
        <v>0</v>
      </c>
      <c r="AJ148" s="207">
        <f t="shared" si="40"/>
        <v>0</v>
      </c>
      <c r="AK148" s="207">
        <f t="shared" si="40"/>
        <v>0</v>
      </c>
      <c r="AL148" s="207">
        <f t="shared" si="40"/>
        <v>0</v>
      </c>
      <c r="AM148" s="207">
        <f t="shared" si="40"/>
        <v>0</v>
      </c>
      <c r="AN148" s="207">
        <f t="shared" si="40"/>
        <v>0</v>
      </c>
      <c r="AO148" s="207">
        <f t="shared" si="40"/>
        <v>0</v>
      </c>
      <c r="AP148" s="207">
        <f t="shared" si="40"/>
        <v>0</v>
      </c>
      <c r="AQ148" s="207">
        <f t="shared" si="40"/>
        <v>0</v>
      </c>
      <c r="AR148" s="207">
        <f t="shared" si="40"/>
        <v>0</v>
      </c>
      <c r="AS148" s="387">
        <f t="shared" si="38"/>
        <v>0</v>
      </c>
    </row>
    <row r="149" spans="2:45" hidden="1" outlineLevel="2">
      <c r="B149" s="377">
        <v>21</v>
      </c>
      <c r="D149" s="338">
        <v>0</v>
      </c>
      <c r="E149" s="207">
        <f t="shared" si="35"/>
        <v>0</v>
      </c>
      <c r="F149" s="207">
        <f t="shared" ref="F149:AR155" si="41">IF(AND(F$2=$B149,$B149=$C$3),$D149,IF(AND(F$2&gt;$B149,F$2&lt;=$D$128+$B149),SLN($D149,0,IF($C$3-$B149&gt;=$D$128,$D$128,$C$3-$B149)),0))</f>
        <v>0</v>
      </c>
      <c r="G149" s="207">
        <f t="shared" si="41"/>
        <v>0</v>
      </c>
      <c r="H149" s="207">
        <f t="shared" si="41"/>
        <v>0</v>
      </c>
      <c r="I149" s="207">
        <f t="shared" si="41"/>
        <v>0</v>
      </c>
      <c r="J149" s="207">
        <f t="shared" si="41"/>
        <v>0</v>
      </c>
      <c r="K149" s="207">
        <f t="shared" si="41"/>
        <v>0</v>
      </c>
      <c r="L149" s="207">
        <f t="shared" si="41"/>
        <v>0</v>
      </c>
      <c r="M149" s="207">
        <f t="shared" si="41"/>
        <v>0</v>
      </c>
      <c r="N149" s="207">
        <f t="shared" si="41"/>
        <v>0</v>
      </c>
      <c r="O149" s="207">
        <f t="shared" si="41"/>
        <v>0</v>
      </c>
      <c r="P149" s="207">
        <f t="shared" si="41"/>
        <v>0</v>
      </c>
      <c r="Q149" s="207">
        <f t="shared" si="41"/>
        <v>0</v>
      </c>
      <c r="R149" s="207">
        <f t="shared" si="41"/>
        <v>0</v>
      </c>
      <c r="S149" s="207">
        <f t="shared" si="41"/>
        <v>0</v>
      </c>
      <c r="T149" s="207">
        <f t="shared" si="41"/>
        <v>0</v>
      </c>
      <c r="U149" s="207">
        <f t="shared" si="41"/>
        <v>0</v>
      </c>
      <c r="V149" s="207">
        <f t="shared" si="41"/>
        <v>0</v>
      </c>
      <c r="W149" s="207">
        <f t="shared" si="41"/>
        <v>0</v>
      </c>
      <c r="X149" s="207">
        <f t="shared" si="41"/>
        <v>0</v>
      </c>
      <c r="Y149" s="207">
        <f t="shared" si="41"/>
        <v>0</v>
      </c>
      <c r="Z149" s="207">
        <f t="shared" si="41"/>
        <v>0</v>
      </c>
      <c r="AA149" s="207">
        <f t="shared" si="41"/>
        <v>0</v>
      </c>
      <c r="AB149" s="207">
        <f t="shared" si="41"/>
        <v>0</v>
      </c>
      <c r="AC149" s="207">
        <f t="shared" si="41"/>
        <v>0</v>
      </c>
      <c r="AD149" s="207">
        <f t="shared" si="41"/>
        <v>0</v>
      </c>
      <c r="AE149" s="207">
        <f t="shared" si="41"/>
        <v>0</v>
      </c>
      <c r="AF149" s="207">
        <f t="shared" si="41"/>
        <v>0</v>
      </c>
      <c r="AG149" s="207">
        <f t="shared" si="41"/>
        <v>0</v>
      </c>
      <c r="AH149" s="207">
        <f t="shared" si="41"/>
        <v>0</v>
      </c>
      <c r="AI149" s="207">
        <f t="shared" si="41"/>
        <v>0</v>
      </c>
      <c r="AJ149" s="207">
        <f t="shared" si="41"/>
        <v>0</v>
      </c>
      <c r="AK149" s="207">
        <f t="shared" si="41"/>
        <v>0</v>
      </c>
      <c r="AL149" s="207">
        <f t="shared" si="41"/>
        <v>0</v>
      </c>
      <c r="AM149" s="207">
        <f t="shared" si="41"/>
        <v>0</v>
      </c>
      <c r="AN149" s="207">
        <f t="shared" si="41"/>
        <v>0</v>
      </c>
      <c r="AO149" s="207">
        <f t="shared" si="41"/>
        <v>0</v>
      </c>
      <c r="AP149" s="207">
        <f t="shared" si="41"/>
        <v>0</v>
      </c>
      <c r="AQ149" s="207">
        <f t="shared" si="41"/>
        <v>0</v>
      </c>
      <c r="AR149" s="207">
        <f t="shared" si="41"/>
        <v>0</v>
      </c>
      <c r="AS149" s="387">
        <f t="shared" si="38"/>
        <v>0</v>
      </c>
    </row>
    <row r="150" spans="2:45" hidden="1" outlineLevel="2">
      <c r="B150" s="377">
        <v>22</v>
      </c>
      <c r="D150" s="338">
        <v>0</v>
      </c>
      <c r="E150" s="207">
        <f t="shared" si="35"/>
        <v>0</v>
      </c>
      <c r="F150" s="207">
        <f t="shared" si="41"/>
        <v>0</v>
      </c>
      <c r="G150" s="207">
        <f t="shared" si="41"/>
        <v>0</v>
      </c>
      <c r="H150" s="207">
        <f t="shared" si="41"/>
        <v>0</v>
      </c>
      <c r="I150" s="207">
        <f t="shared" si="41"/>
        <v>0</v>
      </c>
      <c r="J150" s="207">
        <f t="shared" si="41"/>
        <v>0</v>
      </c>
      <c r="K150" s="207">
        <f t="shared" si="41"/>
        <v>0</v>
      </c>
      <c r="L150" s="207">
        <f t="shared" si="41"/>
        <v>0</v>
      </c>
      <c r="M150" s="207">
        <f t="shared" si="41"/>
        <v>0</v>
      </c>
      <c r="N150" s="207">
        <f t="shared" si="41"/>
        <v>0</v>
      </c>
      <c r="O150" s="207">
        <f t="shared" si="41"/>
        <v>0</v>
      </c>
      <c r="P150" s="207">
        <f t="shared" si="41"/>
        <v>0</v>
      </c>
      <c r="Q150" s="207">
        <f t="shared" si="41"/>
        <v>0</v>
      </c>
      <c r="R150" s="207">
        <f t="shared" si="41"/>
        <v>0</v>
      </c>
      <c r="S150" s="207">
        <f t="shared" si="41"/>
        <v>0</v>
      </c>
      <c r="T150" s="207">
        <f t="shared" si="41"/>
        <v>0</v>
      </c>
      <c r="U150" s="207">
        <f t="shared" si="41"/>
        <v>0</v>
      </c>
      <c r="V150" s="207">
        <f t="shared" si="41"/>
        <v>0</v>
      </c>
      <c r="W150" s="207">
        <f t="shared" si="41"/>
        <v>0</v>
      </c>
      <c r="X150" s="207">
        <f t="shared" si="41"/>
        <v>0</v>
      </c>
      <c r="Y150" s="207">
        <f t="shared" si="41"/>
        <v>0</v>
      </c>
      <c r="Z150" s="207">
        <f t="shared" si="41"/>
        <v>0</v>
      </c>
      <c r="AA150" s="207">
        <f t="shared" si="41"/>
        <v>0</v>
      </c>
      <c r="AB150" s="207">
        <f t="shared" si="41"/>
        <v>0</v>
      </c>
      <c r="AC150" s="207">
        <f t="shared" si="41"/>
        <v>0</v>
      </c>
      <c r="AD150" s="207">
        <f t="shared" si="41"/>
        <v>0</v>
      </c>
      <c r="AE150" s="207">
        <f t="shared" si="41"/>
        <v>0</v>
      </c>
      <c r="AF150" s="207">
        <f t="shared" si="41"/>
        <v>0</v>
      </c>
      <c r="AG150" s="207">
        <f t="shared" si="41"/>
        <v>0</v>
      </c>
      <c r="AH150" s="207">
        <f t="shared" si="41"/>
        <v>0</v>
      </c>
      <c r="AI150" s="207">
        <f t="shared" si="41"/>
        <v>0</v>
      </c>
      <c r="AJ150" s="207">
        <f t="shared" si="41"/>
        <v>0</v>
      </c>
      <c r="AK150" s="207">
        <f t="shared" si="41"/>
        <v>0</v>
      </c>
      <c r="AL150" s="207">
        <f t="shared" si="41"/>
        <v>0</v>
      </c>
      <c r="AM150" s="207">
        <f t="shared" si="41"/>
        <v>0</v>
      </c>
      <c r="AN150" s="207">
        <f t="shared" si="41"/>
        <v>0</v>
      </c>
      <c r="AO150" s="207">
        <f t="shared" si="41"/>
        <v>0</v>
      </c>
      <c r="AP150" s="207">
        <f t="shared" si="41"/>
        <v>0</v>
      </c>
      <c r="AQ150" s="207">
        <f t="shared" si="41"/>
        <v>0</v>
      </c>
      <c r="AR150" s="207">
        <f t="shared" si="41"/>
        <v>0</v>
      </c>
      <c r="AS150" s="387">
        <f t="shared" si="38"/>
        <v>0</v>
      </c>
    </row>
    <row r="151" spans="2:45" hidden="1" outlineLevel="2">
      <c r="B151" s="377">
        <v>23</v>
      </c>
      <c r="D151" s="338">
        <v>0</v>
      </c>
      <c r="E151" s="207">
        <f t="shared" si="35"/>
        <v>0</v>
      </c>
      <c r="F151" s="207">
        <f t="shared" si="41"/>
        <v>0</v>
      </c>
      <c r="G151" s="207">
        <f t="shared" si="41"/>
        <v>0</v>
      </c>
      <c r="H151" s="207">
        <f t="shared" si="41"/>
        <v>0</v>
      </c>
      <c r="I151" s="207">
        <f t="shared" si="41"/>
        <v>0</v>
      </c>
      <c r="J151" s="207">
        <f t="shared" si="41"/>
        <v>0</v>
      </c>
      <c r="K151" s="207">
        <f t="shared" si="41"/>
        <v>0</v>
      </c>
      <c r="L151" s="207">
        <f t="shared" si="41"/>
        <v>0</v>
      </c>
      <c r="M151" s="207">
        <f t="shared" si="41"/>
        <v>0</v>
      </c>
      <c r="N151" s="207">
        <f t="shared" si="41"/>
        <v>0</v>
      </c>
      <c r="O151" s="207">
        <f t="shared" si="41"/>
        <v>0</v>
      </c>
      <c r="P151" s="207">
        <f t="shared" si="41"/>
        <v>0</v>
      </c>
      <c r="Q151" s="207">
        <f t="shared" si="41"/>
        <v>0</v>
      </c>
      <c r="R151" s="207">
        <f t="shared" si="41"/>
        <v>0</v>
      </c>
      <c r="S151" s="207">
        <f t="shared" si="41"/>
        <v>0</v>
      </c>
      <c r="T151" s="207">
        <f t="shared" si="41"/>
        <v>0</v>
      </c>
      <c r="U151" s="207">
        <f t="shared" si="41"/>
        <v>0</v>
      </c>
      <c r="V151" s="207">
        <f t="shared" si="41"/>
        <v>0</v>
      </c>
      <c r="W151" s="207">
        <f t="shared" si="41"/>
        <v>0</v>
      </c>
      <c r="X151" s="207">
        <f t="shared" si="41"/>
        <v>0</v>
      </c>
      <c r="Y151" s="207">
        <f t="shared" si="41"/>
        <v>0</v>
      </c>
      <c r="Z151" s="207">
        <f t="shared" si="41"/>
        <v>0</v>
      </c>
      <c r="AA151" s="207">
        <f t="shared" si="41"/>
        <v>0</v>
      </c>
      <c r="AB151" s="207">
        <f t="shared" si="41"/>
        <v>0</v>
      </c>
      <c r="AC151" s="207">
        <f t="shared" si="41"/>
        <v>0</v>
      </c>
      <c r="AD151" s="207">
        <f t="shared" si="41"/>
        <v>0</v>
      </c>
      <c r="AE151" s="207">
        <f t="shared" si="41"/>
        <v>0</v>
      </c>
      <c r="AF151" s="207">
        <f t="shared" si="41"/>
        <v>0</v>
      </c>
      <c r="AG151" s="207">
        <f t="shared" si="41"/>
        <v>0</v>
      </c>
      <c r="AH151" s="207">
        <f t="shared" si="41"/>
        <v>0</v>
      </c>
      <c r="AI151" s="207">
        <f t="shared" si="41"/>
        <v>0</v>
      </c>
      <c r="AJ151" s="207">
        <f t="shared" si="41"/>
        <v>0</v>
      </c>
      <c r="AK151" s="207">
        <f t="shared" si="41"/>
        <v>0</v>
      </c>
      <c r="AL151" s="207">
        <f t="shared" si="41"/>
        <v>0</v>
      </c>
      <c r="AM151" s="207">
        <f t="shared" si="41"/>
        <v>0</v>
      </c>
      <c r="AN151" s="207">
        <f t="shared" si="41"/>
        <v>0</v>
      </c>
      <c r="AO151" s="207">
        <f t="shared" si="41"/>
        <v>0</v>
      </c>
      <c r="AP151" s="207">
        <f t="shared" si="41"/>
        <v>0</v>
      </c>
      <c r="AQ151" s="207">
        <f t="shared" si="41"/>
        <v>0</v>
      </c>
      <c r="AR151" s="207">
        <f t="shared" si="41"/>
        <v>0</v>
      </c>
      <c r="AS151" s="387">
        <f t="shared" si="38"/>
        <v>0</v>
      </c>
    </row>
    <row r="152" spans="2:45" hidden="1" outlineLevel="2">
      <c r="B152" s="377">
        <v>24</v>
      </c>
      <c r="D152" s="338">
        <v>0</v>
      </c>
      <c r="E152" s="207">
        <f t="shared" si="35"/>
        <v>0</v>
      </c>
      <c r="F152" s="207">
        <f t="shared" si="41"/>
        <v>0</v>
      </c>
      <c r="G152" s="207">
        <f t="shared" si="41"/>
        <v>0</v>
      </c>
      <c r="H152" s="207">
        <f t="shared" si="41"/>
        <v>0</v>
      </c>
      <c r="I152" s="207">
        <f t="shared" si="41"/>
        <v>0</v>
      </c>
      <c r="J152" s="207">
        <f t="shared" si="41"/>
        <v>0</v>
      </c>
      <c r="K152" s="207">
        <f t="shared" si="41"/>
        <v>0</v>
      </c>
      <c r="L152" s="207">
        <f t="shared" si="41"/>
        <v>0</v>
      </c>
      <c r="M152" s="207">
        <f t="shared" si="41"/>
        <v>0</v>
      </c>
      <c r="N152" s="207">
        <f t="shared" si="41"/>
        <v>0</v>
      </c>
      <c r="O152" s="207">
        <f t="shared" si="41"/>
        <v>0</v>
      </c>
      <c r="P152" s="207">
        <f t="shared" si="41"/>
        <v>0</v>
      </c>
      <c r="Q152" s="207">
        <f t="shared" si="41"/>
        <v>0</v>
      </c>
      <c r="R152" s="207">
        <f t="shared" si="41"/>
        <v>0</v>
      </c>
      <c r="S152" s="207">
        <f t="shared" si="41"/>
        <v>0</v>
      </c>
      <c r="T152" s="207">
        <f t="shared" si="41"/>
        <v>0</v>
      </c>
      <c r="U152" s="207">
        <f t="shared" si="41"/>
        <v>0</v>
      </c>
      <c r="V152" s="207">
        <f t="shared" si="41"/>
        <v>0</v>
      </c>
      <c r="W152" s="207">
        <f t="shared" si="41"/>
        <v>0</v>
      </c>
      <c r="X152" s="207">
        <f t="shared" si="41"/>
        <v>0</v>
      </c>
      <c r="Y152" s="207">
        <f t="shared" si="41"/>
        <v>0</v>
      </c>
      <c r="Z152" s="207">
        <f t="shared" si="41"/>
        <v>0</v>
      </c>
      <c r="AA152" s="207">
        <f t="shared" si="41"/>
        <v>0</v>
      </c>
      <c r="AB152" s="207">
        <f t="shared" si="41"/>
        <v>0</v>
      </c>
      <c r="AC152" s="207">
        <f t="shared" si="41"/>
        <v>0</v>
      </c>
      <c r="AD152" s="207">
        <f t="shared" si="41"/>
        <v>0</v>
      </c>
      <c r="AE152" s="207">
        <f t="shared" si="41"/>
        <v>0</v>
      </c>
      <c r="AF152" s="207">
        <f t="shared" si="41"/>
        <v>0</v>
      </c>
      <c r="AG152" s="207">
        <f t="shared" si="41"/>
        <v>0</v>
      </c>
      <c r="AH152" s="207">
        <f t="shared" si="41"/>
        <v>0</v>
      </c>
      <c r="AI152" s="207">
        <f t="shared" si="41"/>
        <v>0</v>
      </c>
      <c r="AJ152" s="207">
        <f t="shared" si="41"/>
        <v>0</v>
      </c>
      <c r="AK152" s="207">
        <f t="shared" si="41"/>
        <v>0</v>
      </c>
      <c r="AL152" s="207">
        <f t="shared" si="41"/>
        <v>0</v>
      </c>
      <c r="AM152" s="207">
        <f t="shared" si="41"/>
        <v>0</v>
      </c>
      <c r="AN152" s="207">
        <f t="shared" si="41"/>
        <v>0</v>
      </c>
      <c r="AO152" s="207">
        <f t="shared" si="41"/>
        <v>0</v>
      </c>
      <c r="AP152" s="207">
        <f t="shared" si="41"/>
        <v>0</v>
      </c>
      <c r="AQ152" s="207">
        <f t="shared" si="41"/>
        <v>0</v>
      </c>
      <c r="AR152" s="207">
        <f t="shared" si="41"/>
        <v>0</v>
      </c>
      <c r="AS152" s="387">
        <f t="shared" si="38"/>
        <v>0</v>
      </c>
    </row>
    <row r="153" spans="2:45" hidden="1" outlineLevel="2">
      <c r="B153" s="377">
        <v>25</v>
      </c>
      <c r="D153" s="338">
        <v>0</v>
      </c>
      <c r="E153" s="207">
        <f t="shared" si="35"/>
        <v>0</v>
      </c>
      <c r="F153" s="207">
        <f t="shared" si="41"/>
        <v>0</v>
      </c>
      <c r="G153" s="207">
        <f t="shared" si="41"/>
        <v>0</v>
      </c>
      <c r="H153" s="207">
        <f t="shared" si="41"/>
        <v>0</v>
      </c>
      <c r="I153" s="207">
        <f t="shared" si="41"/>
        <v>0</v>
      </c>
      <c r="J153" s="207">
        <f t="shared" si="41"/>
        <v>0</v>
      </c>
      <c r="K153" s="207">
        <f t="shared" si="41"/>
        <v>0</v>
      </c>
      <c r="L153" s="207">
        <f t="shared" si="41"/>
        <v>0</v>
      </c>
      <c r="M153" s="207">
        <f t="shared" si="41"/>
        <v>0</v>
      </c>
      <c r="N153" s="207">
        <f t="shared" si="41"/>
        <v>0</v>
      </c>
      <c r="O153" s="207">
        <f t="shared" si="41"/>
        <v>0</v>
      </c>
      <c r="P153" s="207">
        <f t="shared" si="41"/>
        <v>0</v>
      </c>
      <c r="Q153" s="207">
        <f t="shared" si="41"/>
        <v>0</v>
      </c>
      <c r="R153" s="207">
        <f t="shared" si="41"/>
        <v>0</v>
      </c>
      <c r="S153" s="207">
        <f t="shared" si="41"/>
        <v>0</v>
      </c>
      <c r="T153" s="207">
        <f t="shared" si="41"/>
        <v>0</v>
      </c>
      <c r="U153" s="207">
        <f t="shared" si="41"/>
        <v>0</v>
      </c>
      <c r="V153" s="207">
        <f t="shared" si="41"/>
        <v>0</v>
      </c>
      <c r="W153" s="207">
        <f t="shared" si="41"/>
        <v>0</v>
      </c>
      <c r="X153" s="207">
        <f t="shared" si="41"/>
        <v>0</v>
      </c>
      <c r="Y153" s="207">
        <f t="shared" si="41"/>
        <v>0</v>
      </c>
      <c r="Z153" s="207">
        <f t="shared" si="41"/>
        <v>0</v>
      </c>
      <c r="AA153" s="207">
        <f t="shared" si="41"/>
        <v>0</v>
      </c>
      <c r="AB153" s="207">
        <f t="shared" si="41"/>
        <v>0</v>
      </c>
      <c r="AC153" s="207">
        <f t="shared" si="41"/>
        <v>0</v>
      </c>
      <c r="AD153" s="207">
        <f t="shared" si="41"/>
        <v>0</v>
      </c>
      <c r="AE153" s="207">
        <f t="shared" si="41"/>
        <v>0</v>
      </c>
      <c r="AF153" s="207">
        <f t="shared" si="41"/>
        <v>0</v>
      </c>
      <c r="AG153" s="207">
        <f t="shared" si="41"/>
        <v>0</v>
      </c>
      <c r="AH153" s="207">
        <f t="shared" si="41"/>
        <v>0</v>
      </c>
      <c r="AI153" s="207">
        <f t="shared" si="41"/>
        <v>0</v>
      </c>
      <c r="AJ153" s="207">
        <f t="shared" si="41"/>
        <v>0</v>
      </c>
      <c r="AK153" s="207">
        <f t="shared" si="41"/>
        <v>0</v>
      </c>
      <c r="AL153" s="207">
        <f t="shared" si="41"/>
        <v>0</v>
      </c>
      <c r="AM153" s="207">
        <f t="shared" si="41"/>
        <v>0</v>
      </c>
      <c r="AN153" s="207">
        <f t="shared" si="41"/>
        <v>0</v>
      </c>
      <c r="AO153" s="207">
        <f t="shared" si="41"/>
        <v>0</v>
      </c>
      <c r="AP153" s="207">
        <f t="shared" si="41"/>
        <v>0</v>
      </c>
      <c r="AQ153" s="207">
        <f t="shared" si="41"/>
        <v>0</v>
      </c>
      <c r="AR153" s="207">
        <f t="shared" si="41"/>
        <v>0</v>
      </c>
      <c r="AS153" s="387">
        <f t="shared" si="38"/>
        <v>0</v>
      </c>
    </row>
    <row r="154" spans="2:45" hidden="1" outlineLevel="2">
      <c r="B154" s="377">
        <v>26</v>
      </c>
      <c r="D154" s="338">
        <v>0</v>
      </c>
      <c r="E154" s="207">
        <f t="shared" si="35"/>
        <v>0</v>
      </c>
      <c r="F154" s="207">
        <f t="shared" si="41"/>
        <v>0</v>
      </c>
      <c r="G154" s="207">
        <f t="shared" si="41"/>
        <v>0</v>
      </c>
      <c r="H154" s="207">
        <f t="shared" si="41"/>
        <v>0</v>
      </c>
      <c r="I154" s="207">
        <f t="shared" si="41"/>
        <v>0</v>
      </c>
      <c r="J154" s="207">
        <f t="shared" si="41"/>
        <v>0</v>
      </c>
      <c r="K154" s="207">
        <f t="shared" si="41"/>
        <v>0</v>
      </c>
      <c r="L154" s="207">
        <f t="shared" si="41"/>
        <v>0</v>
      </c>
      <c r="M154" s="207">
        <f t="shared" si="41"/>
        <v>0</v>
      </c>
      <c r="N154" s="207">
        <f t="shared" si="41"/>
        <v>0</v>
      </c>
      <c r="O154" s="207">
        <f t="shared" si="41"/>
        <v>0</v>
      </c>
      <c r="P154" s="207">
        <f t="shared" si="41"/>
        <v>0</v>
      </c>
      <c r="Q154" s="207">
        <f t="shared" si="41"/>
        <v>0</v>
      </c>
      <c r="R154" s="207">
        <f t="shared" si="41"/>
        <v>0</v>
      </c>
      <c r="S154" s="207">
        <f t="shared" si="41"/>
        <v>0</v>
      </c>
      <c r="T154" s="207">
        <f t="shared" si="41"/>
        <v>0</v>
      </c>
      <c r="U154" s="207">
        <f t="shared" si="41"/>
        <v>0</v>
      </c>
      <c r="V154" s="207">
        <f t="shared" si="41"/>
        <v>0</v>
      </c>
      <c r="W154" s="207">
        <f t="shared" si="41"/>
        <v>0</v>
      </c>
      <c r="X154" s="207">
        <f t="shared" si="41"/>
        <v>0</v>
      </c>
      <c r="Y154" s="207">
        <f t="shared" si="41"/>
        <v>0</v>
      </c>
      <c r="Z154" s="207">
        <f t="shared" si="41"/>
        <v>0</v>
      </c>
      <c r="AA154" s="207">
        <f t="shared" si="41"/>
        <v>0</v>
      </c>
      <c r="AB154" s="207">
        <f t="shared" si="41"/>
        <v>0</v>
      </c>
      <c r="AC154" s="207">
        <f t="shared" si="41"/>
        <v>0</v>
      </c>
      <c r="AD154" s="207">
        <f t="shared" si="41"/>
        <v>0</v>
      </c>
      <c r="AE154" s="207">
        <f t="shared" si="41"/>
        <v>0</v>
      </c>
      <c r="AF154" s="207">
        <f t="shared" si="41"/>
        <v>0</v>
      </c>
      <c r="AG154" s="207">
        <f t="shared" si="41"/>
        <v>0</v>
      </c>
      <c r="AH154" s="207">
        <f t="shared" si="41"/>
        <v>0</v>
      </c>
      <c r="AI154" s="207">
        <f t="shared" si="41"/>
        <v>0</v>
      </c>
      <c r="AJ154" s="207">
        <f t="shared" si="41"/>
        <v>0</v>
      </c>
      <c r="AK154" s="207">
        <f t="shared" si="41"/>
        <v>0</v>
      </c>
      <c r="AL154" s="207">
        <f t="shared" si="41"/>
        <v>0</v>
      </c>
      <c r="AM154" s="207">
        <f t="shared" si="41"/>
        <v>0</v>
      </c>
      <c r="AN154" s="207">
        <f t="shared" si="41"/>
        <v>0</v>
      </c>
      <c r="AO154" s="207">
        <f t="shared" si="41"/>
        <v>0</v>
      </c>
      <c r="AP154" s="207">
        <f t="shared" si="41"/>
        <v>0</v>
      </c>
      <c r="AQ154" s="207">
        <f t="shared" si="41"/>
        <v>0</v>
      </c>
      <c r="AR154" s="207">
        <f t="shared" si="41"/>
        <v>0</v>
      </c>
      <c r="AS154" s="387">
        <f t="shared" si="38"/>
        <v>0</v>
      </c>
    </row>
    <row r="155" spans="2:45" hidden="1" outlineLevel="2">
      <c r="B155" s="377">
        <v>27</v>
      </c>
      <c r="D155" s="338">
        <v>0</v>
      </c>
      <c r="E155" s="207">
        <f t="shared" si="35"/>
        <v>0</v>
      </c>
      <c r="F155" s="207">
        <f t="shared" si="41"/>
        <v>0</v>
      </c>
      <c r="G155" s="207">
        <f t="shared" si="41"/>
        <v>0</v>
      </c>
      <c r="H155" s="207">
        <f t="shared" si="41"/>
        <v>0</v>
      </c>
      <c r="I155" s="207">
        <f t="shared" si="41"/>
        <v>0</v>
      </c>
      <c r="J155" s="207">
        <f t="shared" si="41"/>
        <v>0</v>
      </c>
      <c r="K155" s="207">
        <f t="shared" si="41"/>
        <v>0</v>
      </c>
      <c r="L155" s="207">
        <f t="shared" si="41"/>
        <v>0</v>
      </c>
      <c r="M155" s="207">
        <f t="shared" si="41"/>
        <v>0</v>
      </c>
      <c r="N155" s="207">
        <f t="shared" si="41"/>
        <v>0</v>
      </c>
      <c r="O155" s="207">
        <f t="shared" si="41"/>
        <v>0</v>
      </c>
      <c r="P155" s="207">
        <f t="shared" si="41"/>
        <v>0</v>
      </c>
      <c r="Q155" s="207">
        <f t="shared" si="41"/>
        <v>0</v>
      </c>
      <c r="R155" s="207">
        <f t="shared" si="41"/>
        <v>0</v>
      </c>
      <c r="S155" s="207">
        <f t="shared" si="41"/>
        <v>0</v>
      </c>
      <c r="T155" s="207">
        <f t="shared" si="41"/>
        <v>0</v>
      </c>
      <c r="U155" s="207">
        <f t="shared" si="41"/>
        <v>0</v>
      </c>
      <c r="V155" s="207">
        <f t="shared" si="41"/>
        <v>0</v>
      </c>
      <c r="W155" s="207">
        <f t="shared" si="41"/>
        <v>0</v>
      </c>
      <c r="X155" s="207">
        <f t="shared" si="41"/>
        <v>0</v>
      </c>
      <c r="Y155" s="207">
        <f t="shared" si="41"/>
        <v>0</v>
      </c>
      <c r="Z155" s="207">
        <f t="shared" si="41"/>
        <v>0</v>
      </c>
      <c r="AA155" s="207">
        <f t="shared" ref="F155:AR162" si="42">IF(AND(AA$2=$B155,$B155=$C$3),$D155,IF(AND(AA$2&gt;$B155,AA$2&lt;=$D$128+$B155),SLN($D155,0,IF($C$3-$B155&gt;=$D$128,$D$128,$C$3-$B155)),0))</f>
        <v>0</v>
      </c>
      <c r="AB155" s="207">
        <f t="shared" si="42"/>
        <v>0</v>
      </c>
      <c r="AC155" s="207">
        <f t="shared" si="42"/>
        <v>0</v>
      </c>
      <c r="AD155" s="207">
        <f t="shared" si="42"/>
        <v>0</v>
      </c>
      <c r="AE155" s="207">
        <f t="shared" si="42"/>
        <v>0</v>
      </c>
      <c r="AF155" s="207">
        <f t="shared" si="42"/>
        <v>0</v>
      </c>
      <c r="AG155" s="207">
        <f t="shared" si="42"/>
        <v>0</v>
      </c>
      <c r="AH155" s="207">
        <f t="shared" si="42"/>
        <v>0</v>
      </c>
      <c r="AI155" s="207">
        <f t="shared" si="42"/>
        <v>0</v>
      </c>
      <c r="AJ155" s="207">
        <f t="shared" si="42"/>
        <v>0</v>
      </c>
      <c r="AK155" s="207">
        <f t="shared" si="42"/>
        <v>0</v>
      </c>
      <c r="AL155" s="207">
        <f t="shared" si="42"/>
        <v>0</v>
      </c>
      <c r="AM155" s="207">
        <f t="shared" si="42"/>
        <v>0</v>
      </c>
      <c r="AN155" s="207">
        <f t="shared" si="42"/>
        <v>0</v>
      </c>
      <c r="AO155" s="207">
        <f t="shared" si="42"/>
        <v>0</v>
      </c>
      <c r="AP155" s="207">
        <f t="shared" si="42"/>
        <v>0</v>
      </c>
      <c r="AQ155" s="207">
        <f t="shared" si="42"/>
        <v>0</v>
      </c>
      <c r="AR155" s="207">
        <f t="shared" si="42"/>
        <v>0</v>
      </c>
      <c r="AS155" s="387">
        <f t="shared" si="38"/>
        <v>0</v>
      </c>
    </row>
    <row r="156" spans="2:45" hidden="1" outlineLevel="2">
      <c r="B156" s="377">
        <v>28</v>
      </c>
      <c r="D156" s="338">
        <v>0</v>
      </c>
      <c r="E156" s="207">
        <f t="shared" si="35"/>
        <v>0</v>
      </c>
      <c r="F156" s="207">
        <f t="shared" si="42"/>
        <v>0</v>
      </c>
      <c r="G156" s="207">
        <f t="shared" si="42"/>
        <v>0</v>
      </c>
      <c r="H156" s="207">
        <f t="shared" si="42"/>
        <v>0</v>
      </c>
      <c r="I156" s="207">
        <f t="shared" si="42"/>
        <v>0</v>
      </c>
      <c r="J156" s="207">
        <f t="shared" si="42"/>
        <v>0</v>
      </c>
      <c r="K156" s="207">
        <f t="shared" si="42"/>
        <v>0</v>
      </c>
      <c r="L156" s="207">
        <f t="shared" si="42"/>
        <v>0</v>
      </c>
      <c r="M156" s="207">
        <f t="shared" si="42"/>
        <v>0</v>
      </c>
      <c r="N156" s="207">
        <f t="shared" si="42"/>
        <v>0</v>
      </c>
      <c r="O156" s="207">
        <f t="shared" si="42"/>
        <v>0</v>
      </c>
      <c r="P156" s="207">
        <f t="shared" si="42"/>
        <v>0</v>
      </c>
      <c r="Q156" s="207">
        <f t="shared" si="42"/>
        <v>0</v>
      </c>
      <c r="R156" s="207">
        <f t="shared" si="42"/>
        <v>0</v>
      </c>
      <c r="S156" s="207">
        <f t="shared" si="42"/>
        <v>0</v>
      </c>
      <c r="T156" s="207">
        <f t="shared" si="42"/>
        <v>0</v>
      </c>
      <c r="U156" s="207">
        <f t="shared" si="42"/>
        <v>0</v>
      </c>
      <c r="V156" s="207">
        <f t="shared" si="42"/>
        <v>0</v>
      </c>
      <c r="W156" s="207">
        <f t="shared" si="42"/>
        <v>0</v>
      </c>
      <c r="X156" s="207">
        <f t="shared" si="42"/>
        <v>0</v>
      </c>
      <c r="Y156" s="207">
        <f t="shared" si="42"/>
        <v>0</v>
      </c>
      <c r="Z156" s="207">
        <f t="shared" si="42"/>
        <v>0</v>
      </c>
      <c r="AA156" s="207">
        <f t="shared" si="42"/>
        <v>0</v>
      </c>
      <c r="AB156" s="207">
        <f t="shared" si="42"/>
        <v>0</v>
      </c>
      <c r="AC156" s="207">
        <f t="shared" si="42"/>
        <v>0</v>
      </c>
      <c r="AD156" s="207">
        <f t="shared" si="42"/>
        <v>0</v>
      </c>
      <c r="AE156" s="207">
        <f t="shared" si="42"/>
        <v>0</v>
      </c>
      <c r="AF156" s="207">
        <f t="shared" si="42"/>
        <v>0</v>
      </c>
      <c r="AG156" s="207">
        <f t="shared" si="42"/>
        <v>0</v>
      </c>
      <c r="AH156" s="207">
        <f t="shared" si="42"/>
        <v>0</v>
      </c>
      <c r="AI156" s="207">
        <f t="shared" si="42"/>
        <v>0</v>
      </c>
      <c r="AJ156" s="207">
        <f t="shared" si="42"/>
        <v>0</v>
      </c>
      <c r="AK156" s="207">
        <f t="shared" si="42"/>
        <v>0</v>
      </c>
      <c r="AL156" s="207">
        <f t="shared" si="42"/>
        <v>0</v>
      </c>
      <c r="AM156" s="207">
        <f t="shared" si="42"/>
        <v>0</v>
      </c>
      <c r="AN156" s="207">
        <f t="shared" si="42"/>
        <v>0</v>
      </c>
      <c r="AO156" s="207">
        <f t="shared" si="42"/>
        <v>0</v>
      </c>
      <c r="AP156" s="207">
        <f t="shared" si="42"/>
        <v>0</v>
      </c>
      <c r="AQ156" s="207">
        <f t="shared" si="42"/>
        <v>0</v>
      </c>
      <c r="AR156" s="207">
        <f t="shared" si="42"/>
        <v>0</v>
      </c>
      <c r="AS156" s="387">
        <f t="shared" si="38"/>
        <v>0</v>
      </c>
    </row>
    <row r="157" spans="2:45" hidden="1" outlineLevel="2">
      <c r="B157" s="377">
        <v>29</v>
      </c>
      <c r="D157" s="338">
        <v>0</v>
      </c>
      <c r="E157" s="207">
        <f t="shared" si="35"/>
        <v>0</v>
      </c>
      <c r="F157" s="207">
        <f t="shared" si="42"/>
        <v>0</v>
      </c>
      <c r="G157" s="207">
        <f t="shared" si="42"/>
        <v>0</v>
      </c>
      <c r="H157" s="207">
        <f t="shared" si="42"/>
        <v>0</v>
      </c>
      <c r="I157" s="207">
        <f t="shared" si="42"/>
        <v>0</v>
      </c>
      <c r="J157" s="207">
        <f t="shared" si="42"/>
        <v>0</v>
      </c>
      <c r="K157" s="207">
        <f t="shared" si="42"/>
        <v>0</v>
      </c>
      <c r="L157" s="207">
        <f t="shared" si="42"/>
        <v>0</v>
      </c>
      <c r="M157" s="207">
        <f t="shared" si="42"/>
        <v>0</v>
      </c>
      <c r="N157" s="207">
        <f t="shared" si="42"/>
        <v>0</v>
      </c>
      <c r="O157" s="207">
        <f t="shared" si="42"/>
        <v>0</v>
      </c>
      <c r="P157" s="207">
        <f t="shared" si="42"/>
        <v>0</v>
      </c>
      <c r="Q157" s="207">
        <f t="shared" si="42"/>
        <v>0</v>
      </c>
      <c r="R157" s="207">
        <f t="shared" si="42"/>
        <v>0</v>
      </c>
      <c r="S157" s="207">
        <f t="shared" si="42"/>
        <v>0</v>
      </c>
      <c r="T157" s="207">
        <f t="shared" si="42"/>
        <v>0</v>
      </c>
      <c r="U157" s="207">
        <f t="shared" si="42"/>
        <v>0</v>
      </c>
      <c r="V157" s="207">
        <f t="shared" si="42"/>
        <v>0</v>
      </c>
      <c r="W157" s="207">
        <f t="shared" si="42"/>
        <v>0</v>
      </c>
      <c r="X157" s="207">
        <f t="shared" si="42"/>
        <v>0</v>
      </c>
      <c r="Y157" s="207">
        <f t="shared" si="42"/>
        <v>0</v>
      </c>
      <c r="Z157" s="207">
        <f t="shared" si="42"/>
        <v>0</v>
      </c>
      <c r="AA157" s="207">
        <f t="shared" si="42"/>
        <v>0</v>
      </c>
      <c r="AB157" s="207">
        <f t="shared" si="42"/>
        <v>0</v>
      </c>
      <c r="AC157" s="207">
        <f t="shared" si="42"/>
        <v>0</v>
      </c>
      <c r="AD157" s="207">
        <f t="shared" si="42"/>
        <v>0</v>
      </c>
      <c r="AE157" s="207">
        <f t="shared" si="42"/>
        <v>0</v>
      </c>
      <c r="AF157" s="207">
        <f t="shared" si="42"/>
        <v>0</v>
      </c>
      <c r="AG157" s="207">
        <f t="shared" si="42"/>
        <v>0</v>
      </c>
      <c r="AH157" s="207">
        <f t="shared" si="42"/>
        <v>0</v>
      </c>
      <c r="AI157" s="207">
        <f t="shared" si="42"/>
        <v>0</v>
      </c>
      <c r="AJ157" s="207">
        <f t="shared" si="42"/>
        <v>0</v>
      </c>
      <c r="AK157" s="207">
        <f t="shared" si="42"/>
        <v>0</v>
      </c>
      <c r="AL157" s="207">
        <f t="shared" si="42"/>
        <v>0</v>
      </c>
      <c r="AM157" s="207">
        <f t="shared" si="42"/>
        <v>0</v>
      </c>
      <c r="AN157" s="207">
        <f t="shared" si="42"/>
        <v>0</v>
      </c>
      <c r="AO157" s="207">
        <f t="shared" si="42"/>
        <v>0</v>
      </c>
      <c r="AP157" s="207">
        <f t="shared" si="42"/>
        <v>0</v>
      </c>
      <c r="AQ157" s="207">
        <f t="shared" si="42"/>
        <v>0</v>
      </c>
      <c r="AR157" s="207">
        <f t="shared" si="42"/>
        <v>0</v>
      </c>
      <c r="AS157" s="387">
        <f t="shared" si="38"/>
        <v>0</v>
      </c>
    </row>
    <row r="158" spans="2:45" hidden="1" outlineLevel="2">
      <c r="B158" s="377">
        <v>30</v>
      </c>
      <c r="D158" s="338">
        <v>0</v>
      </c>
      <c r="E158" s="207">
        <f t="shared" si="35"/>
        <v>0</v>
      </c>
      <c r="F158" s="207">
        <f t="shared" si="42"/>
        <v>0</v>
      </c>
      <c r="G158" s="207">
        <f t="shared" si="42"/>
        <v>0</v>
      </c>
      <c r="H158" s="207">
        <f t="shared" si="42"/>
        <v>0</v>
      </c>
      <c r="I158" s="207">
        <f t="shared" si="42"/>
        <v>0</v>
      </c>
      <c r="J158" s="207">
        <f t="shared" si="42"/>
        <v>0</v>
      </c>
      <c r="K158" s="207">
        <f t="shared" si="42"/>
        <v>0</v>
      </c>
      <c r="L158" s="207">
        <f t="shared" si="42"/>
        <v>0</v>
      </c>
      <c r="M158" s="207">
        <f t="shared" si="42"/>
        <v>0</v>
      </c>
      <c r="N158" s="207">
        <f t="shared" si="42"/>
        <v>0</v>
      </c>
      <c r="O158" s="207">
        <f t="shared" si="42"/>
        <v>0</v>
      </c>
      <c r="P158" s="207">
        <f t="shared" si="42"/>
        <v>0</v>
      </c>
      <c r="Q158" s="207">
        <f t="shared" si="42"/>
        <v>0</v>
      </c>
      <c r="R158" s="207">
        <f t="shared" si="42"/>
        <v>0</v>
      </c>
      <c r="S158" s="207">
        <f t="shared" si="42"/>
        <v>0</v>
      </c>
      <c r="T158" s="207">
        <f t="shared" si="42"/>
        <v>0</v>
      </c>
      <c r="U158" s="207">
        <f t="shared" si="42"/>
        <v>0</v>
      </c>
      <c r="V158" s="207">
        <f t="shared" si="42"/>
        <v>0</v>
      </c>
      <c r="W158" s="207">
        <f t="shared" si="42"/>
        <v>0</v>
      </c>
      <c r="X158" s="207">
        <f t="shared" si="42"/>
        <v>0</v>
      </c>
      <c r="Y158" s="207">
        <f t="shared" si="42"/>
        <v>0</v>
      </c>
      <c r="Z158" s="207">
        <f t="shared" si="42"/>
        <v>0</v>
      </c>
      <c r="AA158" s="207">
        <f t="shared" si="42"/>
        <v>0</v>
      </c>
      <c r="AB158" s="207">
        <f t="shared" si="42"/>
        <v>0</v>
      </c>
      <c r="AC158" s="207">
        <f t="shared" si="42"/>
        <v>0</v>
      </c>
      <c r="AD158" s="207">
        <f t="shared" si="42"/>
        <v>0</v>
      </c>
      <c r="AE158" s="207">
        <f t="shared" si="42"/>
        <v>0</v>
      </c>
      <c r="AF158" s="207">
        <f t="shared" si="42"/>
        <v>0</v>
      </c>
      <c r="AG158" s="207">
        <f t="shared" si="42"/>
        <v>0</v>
      </c>
      <c r="AH158" s="207">
        <f t="shared" si="42"/>
        <v>0</v>
      </c>
      <c r="AI158" s="207">
        <f t="shared" si="42"/>
        <v>0</v>
      </c>
      <c r="AJ158" s="207">
        <f t="shared" si="42"/>
        <v>0</v>
      </c>
      <c r="AK158" s="207">
        <f t="shared" si="42"/>
        <v>0</v>
      </c>
      <c r="AL158" s="207">
        <f t="shared" si="42"/>
        <v>0</v>
      </c>
      <c r="AM158" s="207">
        <f t="shared" si="42"/>
        <v>0</v>
      </c>
      <c r="AN158" s="207">
        <f t="shared" si="42"/>
        <v>0</v>
      </c>
      <c r="AO158" s="207">
        <f t="shared" si="42"/>
        <v>0</v>
      </c>
      <c r="AP158" s="207">
        <f t="shared" si="42"/>
        <v>0</v>
      </c>
      <c r="AQ158" s="207">
        <f t="shared" si="42"/>
        <v>0</v>
      </c>
      <c r="AR158" s="207">
        <f t="shared" si="42"/>
        <v>0</v>
      </c>
      <c r="AS158" s="387">
        <f t="shared" si="38"/>
        <v>0</v>
      </c>
    </row>
    <row r="159" spans="2:45" hidden="1" outlineLevel="2">
      <c r="B159" s="377">
        <v>31</v>
      </c>
      <c r="D159" s="338">
        <v>0</v>
      </c>
      <c r="E159" s="207">
        <f t="shared" si="35"/>
        <v>0</v>
      </c>
      <c r="F159" s="207">
        <f t="shared" si="42"/>
        <v>0</v>
      </c>
      <c r="G159" s="207">
        <f t="shared" si="42"/>
        <v>0</v>
      </c>
      <c r="H159" s="207">
        <f t="shared" si="42"/>
        <v>0</v>
      </c>
      <c r="I159" s="207">
        <f t="shared" si="42"/>
        <v>0</v>
      </c>
      <c r="J159" s="207">
        <f t="shared" si="42"/>
        <v>0</v>
      </c>
      <c r="K159" s="207">
        <f t="shared" si="42"/>
        <v>0</v>
      </c>
      <c r="L159" s="207">
        <f t="shared" si="42"/>
        <v>0</v>
      </c>
      <c r="M159" s="207">
        <f t="shared" si="42"/>
        <v>0</v>
      </c>
      <c r="N159" s="207">
        <f t="shared" si="42"/>
        <v>0</v>
      </c>
      <c r="O159" s="207">
        <f t="shared" si="42"/>
        <v>0</v>
      </c>
      <c r="P159" s="207">
        <f t="shared" si="42"/>
        <v>0</v>
      </c>
      <c r="Q159" s="207">
        <f t="shared" si="42"/>
        <v>0</v>
      </c>
      <c r="R159" s="207">
        <f t="shared" si="42"/>
        <v>0</v>
      </c>
      <c r="S159" s="207">
        <f t="shared" si="42"/>
        <v>0</v>
      </c>
      <c r="T159" s="207">
        <f t="shared" si="42"/>
        <v>0</v>
      </c>
      <c r="U159" s="207">
        <f t="shared" si="42"/>
        <v>0</v>
      </c>
      <c r="V159" s="207">
        <f t="shared" si="42"/>
        <v>0</v>
      </c>
      <c r="W159" s="207">
        <f t="shared" si="42"/>
        <v>0</v>
      </c>
      <c r="X159" s="207">
        <f t="shared" si="42"/>
        <v>0</v>
      </c>
      <c r="Y159" s="207">
        <f t="shared" si="42"/>
        <v>0</v>
      </c>
      <c r="Z159" s="207">
        <f t="shared" si="42"/>
        <v>0</v>
      </c>
      <c r="AA159" s="207">
        <f t="shared" si="42"/>
        <v>0</v>
      </c>
      <c r="AB159" s="207">
        <f t="shared" si="42"/>
        <v>0</v>
      </c>
      <c r="AC159" s="207">
        <f t="shared" si="42"/>
        <v>0</v>
      </c>
      <c r="AD159" s="207">
        <f t="shared" si="42"/>
        <v>0</v>
      </c>
      <c r="AE159" s="207">
        <f t="shared" si="42"/>
        <v>0</v>
      </c>
      <c r="AF159" s="207">
        <f t="shared" si="42"/>
        <v>0</v>
      </c>
      <c r="AG159" s="207">
        <f t="shared" si="42"/>
        <v>0</v>
      </c>
      <c r="AH159" s="207">
        <f t="shared" si="42"/>
        <v>0</v>
      </c>
      <c r="AI159" s="207">
        <f t="shared" si="42"/>
        <v>0</v>
      </c>
      <c r="AJ159" s="207">
        <f t="shared" si="42"/>
        <v>0</v>
      </c>
      <c r="AK159" s="207">
        <f t="shared" si="42"/>
        <v>0</v>
      </c>
      <c r="AL159" s="207">
        <f t="shared" si="42"/>
        <v>0</v>
      </c>
      <c r="AM159" s="207">
        <f t="shared" si="42"/>
        <v>0</v>
      </c>
      <c r="AN159" s="207">
        <f t="shared" si="42"/>
        <v>0</v>
      </c>
      <c r="AO159" s="207">
        <f t="shared" si="42"/>
        <v>0</v>
      </c>
      <c r="AP159" s="207">
        <f t="shared" si="42"/>
        <v>0</v>
      </c>
      <c r="AQ159" s="207">
        <f t="shared" si="42"/>
        <v>0</v>
      </c>
      <c r="AR159" s="207">
        <f t="shared" si="42"/>
        <v>0</v>
      </c>
      <c r="AS159" s="387">
        <f t="shared" si="38"/>
        <v>0</v>
      </c>
    </row>
    <row r="160" spans="2:45" hidden="1" outlineLevel="2">
      <c r="B160" s="377">
        <v>32</v>
      </c>
      <c r="D160" s="338">
        <v>0</v>
      </c>
      <c r="E160" s="207">
        <f t="shared" si="35"/>
        <v>0</v>
      </c>
      <c r="F160" s="207">
        <f t="shared" si="42"/>
        <v>0</v>
      </c>
      <c r="G160" s="207">
        <f t="shared" si="42"/>
        <v>0</v>
      </c>
      <c r="H160" s="207">
        <f t="shared" si="42"/>
        <v>0</v>
      </c>
      <c r="I160" s="207">
        <f t="shared" si="42"/>
        <v>0</v>
      </c>
      <c r="J160" s="207">
        <f t="shared" si="42"/>
        <v>0</v>
      </c>
      <c r="K160" s="207">
        <f t="shared" si="42"/>
        <v>0</v>
      </c>
      <c r="L160" s="207">
        <f t="shared" si="42"/>
        <v>0</v>
      </c>
      <c r="M160" s="207">
        <f t="shared" si="42"/>
        <v>0</v>
      </c>
      <c r="N160" s="207">
        <f t="shared" si="42"/>
        <v>0</v>
      </c>
      <c r="O160" s="207">
        <f t="shared" si="42"/>
        <v>0</v>
      </c>
      <c r="P160" s="207">
        <f t="shared" si="42"/>
        <v>0</v>
      </c>
      <c r="Q160" s="207">
        <f t="shared" si="42"/>
        <v>0</v>
      </c>
      <c r="R160" s="207">
        <f t="shared" si="42"/>
        <v>0</v>
      </c>
      <c r="S160" s="207">
        <f t="shared" si="42"/>
        <v>0</v>
      </c>
      <c r="T160" s="207">
        <f t="shared" si="42"/>
        <v>0</v>
      </c>
      <c r="U160" s="207">
        <f t="shared" si="42"/>
        <v>0</v>
      </c>
      <c r="V160" s="207">
        <f t="shared" si="42"/>
        <v>0</v>
      </c>
      <c r="W160" s="207">
        <f t="shared" si="42"/>
        <v>0</v>
      </c>
      <c r="X160" s="207">
        <f t="shared" si="42"/>
        <v>0</v>
      </c>
      <c r="Y160" s="207">
        <f t="shared" si="42"/>
        <v>0</v>
      </c>
      <c r="Z160" s="207">
        <f t="shared" si="42"/>
        <v>0</v>
      </c>
      <c r="AA160" s="207">
        <f t="shared" si="42"/>
        <v>0</v>
      </c>
      <c r="AB160" s="207">
        <f t="shared" si="42"/>
        <v>0</v>
      </c>
      <c r="AC160" s="207">
        <f t="shared" si="42"/>
        <v>0</v>
      </c>
      <c r="AD160" s="207">
        <f t="shared" si="42"/>
        <v>0</v>
      </c>
      <c r="AE160" s="207">
        <f t="shared" si="42"/>
        <v>0</v>
      </c>
      <c r="AF160" s="207">
        <f t="shared" si="42"/>
        <v>0</v>
      </c>
      <c r="AG160" s="207">
        <f t="shared" si="42"/>
        <v>0</v>
      </c>
      <c r="AH160" s="207">
        <f t="shared" si="42"/>
        <v>0</v>
      </c>
      <c r="AI160" s="207">
        <f t="shared" si="42"/>
        <v>0</v>
      </c>
      <c r="AJ160" s="207">
        <f t="shared" si="42"/>
        <v>0</v>
      </c>
      <c r="AK160" s="207">
        <f t="shared" si="42"/>
        <v>0</v>
      </c>
      <c r="AL160" s="207">
        <f t="shared" si="42"/>
        <v>0</v>
      </c>
      <c r="AM160" s="207">
        <f t="shared" si="42"/>
        <v>0</v>
      </c>
      <c r="AN160" s="207">
        <f t="shared" si="42"/>
        <v>0</v>
      </c>
      <c r="AO160" s="207">
        <f t="shared" si="42"/>
        <v>0</v>
      </c>
      <c r="AP160" s="207">
        <f t="shared" si="42"/>
        <v>0</v>
      </c>
      <c r="AQ160" s="207">
        <f t="shared" si="42"/>
        <v>0</v>
      </c>
      <c r="AR160" s="207">
        <f t="shared" si="42"/>
        <v>0</v>
      </c>
      <c r="AS160" s="387">
        <f t="shared" si="38"/>
        <v>0</v>
      </c>
    </row>
    <row r="161" spans="2:46" hidden="1" outlineLevel="2">
      <c r="B161" s="377">
        <v>33</v>
      </c>
      <c r="D161" s="338">
        <v>0</v>
      </c>
      <c r="E161" s="207">
        <f t="shared" si="35"/>
        <v>0</v>
      </c>
      <c r="F161" s="207">
        <f t="shared" si="42"/>
        <v>0</v>
      </c>
      <c r="G161" s="207">
        <f t="shared" si="42"/>
        <v>0</v>
      </c>
      <c r="H161" s="207">
        <f t="shared" si="42"/>
        <v>0</v>
      </c>
      <c r="I161" s="207">
        <f t="shared" si="42"/>
        <v>0</v>
      </c>
      <c r="J161" s="207">
        <f t="shared" si="42"/>
        <v>0</v>
      </c>
      <c r="K161" s="207">
        <f t="shared" si="42"/>
        <v>0</v>
      </c>
      <c r="L161" s="207">
        <f t="shared" si="42"/>
        <v>0</v>
      </c>
      <c r="M161" s="207">
        <f t="shared" si="42"/>
        <v>0</v>
      </c>
      <c r="N161" s="207">
        <f t="shared" si="42"/>
        <v>0</v>
      </c>
      <c r="O161" s="207">
        <f t="shared" si="42"/>
        <v>0</v>
      </c>
      <c r="P161" s="207">
        <f t="shared" si="42"/>
        <v>0</v>
      </c>
      <c r="Q161" s="207">
        <f t="shared" si="42"/>
        <v>0</v>
      </c>
      <c r="R161" s="207">
        <f t="shared" si="42"/>
        <v>0</v>
      </c>
      <c r="S161" s="207">
        <f t="shared" si="42"/>
        <v>0</v>
      </c>
      <c r="T161" s="207">
        <f t="shared" si="42"/>
        <v>0</v>
      </c>
      <c r="U161" s="207">
        <f t="shared" si="42"/>
        <v>0</v>
      </c>
      <c r="V161" s="207">
        <f t="shared" si="42"/>
        <v>0</v>
      </c>
      <c r="W161" s="207">
        <f t="shared" si="42"/>
        <v>0</v>
      </c>
      <c r="X161" s="207">
        <f t="shared" si="42"/>
        <v>0</v>
      </c>
      <c r="Y161" s="207">
        <f t="shared" si="42"/>
        <v>0</v>
      </c>
      <c r="Z161" s="207">
        <f t="shared" si="42"/>
        <v>0</v>
      </c>
      <c r="AA161" s="207">
        <f t="shared" si="42"/>
        <v>0</v>
      </c>
      <c r="AB161" s="207">
        <f t="shared" si="42"/>
        <v>0</v>
      </c>
      <c r="AC161" s="207">
        <f t="shared" si="42"/>
        <v>0</v>
      </c>
      <c r="AD161" s="207">
        <f t="shared" si="42"/>
        <v>0</v>
      </c>
      <c r="AE161" s="207">
        <f t="shared" si="42"/>
        <v>0</v>
      </c>
      <c r="AF161" s="207">
        <f t="shared" si="42"/>
        <v>0</v>
      </c>
      <c r="AG161" s="207">
        <f t="shared" si="42"/>
        <v>0</v>
      </c>
      <c r="AH161" s="207">
        <f t="shared" si="42"/>
        <v>0</v>
      </c>
      <c r="AI161" s="207">
        <f t="shared" si="42"/>
        <v>0</v>
      </c>
      <c r="AJ161" s="207">
        <f t="shared" si="42"/>
        <v>0</v>
      </c>
      <c r="AK161" s="207">
        <f t="shared" si="42"/>
        <v>0</v>
      </c>
      <c r="AL161" s="207">
        <f t="shared" si="42"/>
        <v>0</v>
      </c>
      <c r="AM161" s="207">
        <f t="shared" si="42"/>
        <v>0</v>
      </c>
      <c r="AN161" s="207">
        <f t="shared" si="42"/>
        <v>0</v>
      </c>
      <c r="AO161" s="207">
        <f t="shared" si="42"/>
        <v>0</v>
      </c>
      <c r="AP161" s="207">
        <f t="shared" si="42"/>
        <v>0</v>
      </c>
      <c r="AQ161" s="207">
        <f t="shared" si="42"/>
        <v>0</v>
      </c>
      <c r="AR161" s="207">
        <f t="shared" si="42"/>
        <v>0</v>
      </c>
      <c r="AS161" s="387">
        <f t="shared" si="38"/>
        <v>0</v>
      </c>
    </row>
    <row r="162" spans="2:46" hidden="1" outlineLevel="2">
      <c r="B162" s="377">
        <v>34</v>
      </c>
      <c r="D162" s="338">
        <v>0</v>
      </c>
      <c r="E162" s="207">
        <f t="shared" si="35"/>
        <v>0</v>
      </c>
      <c r="F162" s="207">
        <f t="shared" si="42"/>
        <v>0</v>
      </c>
      <c r="G162" s="207">
        <f t="shared" si="42"/>
        <v>0</v>
      </c>
      <c r="H162" s="207">
        <f t="shared" si="42"/>
        <v>0</v>
      </c>
      <c r="I162" s="207">
        <f t="shared" ref="F162:AR168" si="43">IF(AND(I$2=$B162,$B162=$C$3),$D162,IF(AND(I$2&gt;$B162,I$2&lt;=$D$128+$B162),SLN($D162,0,IF($C$3-$B162&gt;=$D$128,$D$128,$C$3-$B162)),0))</f>
        <v>0</v>
      </c>
      <c r="J162" s="207">
        <f t="shared" si="43"/>
        <v>0</v>
      </c>
      <c r="K162" s="207">
        <f t="shared" si="43"/>
        <v>0</v>
      </c>
      <c r="L162" s="207">
        <f t="shared" si="43"/>
        <v>0</v>
      </c>
      <c r="M162" s="207">
        <f t="shared" si="43"/>
        <v>0</v>
      </c>
      <c r="N162" s="207">
        <f t="shared" si="43"/>
        <v>0</v>
      </c>
      <c r="O162" s="207">
        <f t="shared" si="43"/>
        <v>0</v>
      </c>
      <c r="P162" s="207">
        <f t="shared" si="43"/>
        <v>0</v>
      </c>
      <c r="Q162" s="207">
        <f t="shared" si="43"/>
        <v>0</v>
      </c>
      <c r="R162" s="207">
        <f t="shared" si="43"/>
        <v>0</v>
      </c>
      <c r="S162" s="207">
        <f t="shared" si="43"/>
        <v>0</v>
      </c>
      <c r="T162" s="207">
        <f t="shared" si="43"/>
        <v>0</v>
      </c>
      <c r="U162" s="207">
        <f t="shared" si="43"/>
        <v>0</v>
      </c>
      <c r="V162" s="207">
        <f t="shared" si="43"/>
        <v>0</v>
      </c>
      <c r="W162" s="207">
        <f t="shared" si="43"/>
        <v>0</v>
      </c>
      <c r="X162" s="207">
        <f t="shared" si="43"/>
        <v>0</v>
      </c>
      <c r="Y162" s="207">
        <f t="shared" si="43"/>
        <v>0</v>
      </c>
      <c r="Z162" s="207">
        <f t="shared" si="43"/>
        <v>0</v>
      </c>
      <c r="AA162" s="207">
        <f t="shared" si="43"/>
        <v>0</v>
      </c>
      <c r="AB162" s="207">
        <f t="shared" si="43"/>
        <v>0</v>
      </c>
      <c r="AC162" s="207">
        <f t="shared" si="43"/>
        <v>0</v>
      </c>
      <c r="AD162" s="207">
        <f t="shared" si="43"/>
        <v>0</v>
      </c>
      <c r="AE162" s="207">
        <f t="shared" si="43"/>
        <v>0</v>
      </c>
      <c r="AF162" s="207">
        <f t="shared" si="43"/>
        <v>0</v>
      </c>
      <c r="AG162" s="207">
        <f t="shared" si="43"/>
        <v>0</v>
      </c>
      <c r="AH162" s="207">
        <f t="shared" si="43"/>
        <v>0</v>
      </c>
      <c r="AI162" s="207">
        <f t="shared" si="43"/>
        <v>0</v>
      </c>
      <c r="AJ162" s="207">
        <f t="shared" si="43"/>
        <v>0</v>
      </c>
      <c r="AK162" s="207">
        <f t="shared" si="43"/>
        <v>0</v>
      </c>
      <c r="AL162" s="207">
        <f t="shared" si="43"/>
        <v>0</v>
      </c>
      <c r="AM162" s="207">
        <f t="shared" si="43"/>
        <v>0</v>
      </c>
      <c r="AN162" s="207">
        <f t="shared" si="43"/>
        <v>0</v>
      </c>
      <c r="AO162" s="207">
        <f t="shared" si="43"/>
        <v>0</v>
      </c>
      <c r="AP162" s="207">
        <f t="shared" si="43"/>
        <v>0</v>
      </c>
      <c r="AQ162" s="207">
        <f t="shared" si="43"/>
        <v>0</v>
      </c>
      <c r="AR162" s="207">
        <f t="shared" si="43"/>
        <v>0</v>
      </c>
      <c r="AS162" s="387">
        <f t="shared" si="38"/>
        <v>0</v>
      </c>
    </row>
    <row r="163" spans="2:46" hidden="1" outlineLevel="2">
      <c r="B163" s="377">
        <v>35</v>
      </c>
      <c r="D163" s="338">
        <v>0</v>
      </c>
      <c r="E163" s="207">
        <f t="shared" si="35"/>
        <v>0</v>
      </c>
      <c r="F163" s="207">
        <f t="shared" si="43"/>
        <v>0</v>
      </c>
      <c r="G163" s="207">
        <f t="shared" si="43"/>
        <v>0</v>
      </c>
      <c r="H163" s="207">
        <f t="shared" si="43"/>
        <v>0</v>
      </c>
      <c r="I163" s="207">
        <f t="shared" si="43"/>
        <v>0</v>
      </c>
      <c r="J163" s="207">
        <f t="shared" si="43"/>
        <v>0</v>
      </c>
      <c r="K163" s="207">
        <f t="shared" si="43"/>
        <v>0</v>
      </c>
      <c r="L163" s="207">
        <f t="shared" si="43"/>
        <v>0</v>
      </c>
      <c r="M163" s="207">
        <f t="shared" si="43"/>
        <v>0</v>
      </c>
      <c r="N163" s="207">
        <f t="shared" si="43"/>
        <v>0</v>
      </c>
      <c r="O163" s="207">
        <f t="shared" si="43"/>
        <v>0</v>
      </c>
      <c r="P163" s="207">
        <f t="shared" si="43"/>
        <v>0</v>
      </c>
      <c r="Q163" s="207">
        <f t="shared" si="43"/>
        <v>0</v>
      </c>
      <c r="R163" s="207">
        <f t="shared" si="43"/>
        <v>0</v>
      </c>
      <c r="S163" s="207">
        <f t="shared" si="43"/>
        <v>0</v>
      </c>
      <c r="T163" s="207">
        <f t="shared" si="43"/>
        <v>0</v>
      </c>
      <c r="U163" s="207">
        <f t="shared" si="43"/>
        <v>0</v>
      </c>
      <c r="V163" s="207">
        <f t="shared" si="43"/>
        <v>0</v>
      </c>
      <c r="W163" s="207">
        <f t="shared" si="43"/>
        <v>0</v>
      </c>
      <c r="X163" s="207">
        <f t="shared" si="43"/>
        <v>0</v>
      </c>
      <c r="Y163" s="207">
        <f t="shared" si="43"/>
        <v>0</v>
      </c>
      <c r="Z163" s="207">
        <f t="shared" si="43"/>
        <v>0</v>
      </c>
      <c r="AA163" s="207">
        <f t="shared" si="43"/>
        <v>0</v>
      </c>
      <c r="AB163" s="207">
        <f t="shared" si="43"/>
        <v>0</v>
      </c>
      <c r="AC163" s="207">
        <f t="shared" si="43"/>
        <v>0</v>
      </c>
      <c r="AD163" s="207">
        <f t="shared" si="43"/>
        <v>0</v>
      </c>
      <c r="AE163" s="207">
        <f t="shared" si="43"/>
        <v>0</v>
      </c>
      <c r="AF163" s="207">
        <f t="shared" si="43"/>
        <v>0</v>
      </c>
      <c r="AG163" s="207">
        <f t="shared" si="43"/>
        <v>0</v>
      </c>
      <c r="AH163" s="207">
        <f t="shared" si="43"/>
        <v>0</v>
      </c>
      <c r="AI163" s="207">
        <f t="shared" si="43"/>
        <v>0</v>
      </c>
      <c r="AJ163" s="207">
        <f t="shared" si="43"/>
        <v>0</v>
      </c>
      <c r="AK163" s="207">
        <f t="shared" si="43"/>
        <v>0</v>
      </c>
      <c r="AL163" s="207">
        <f t="shared" si="43"/>
        <v>0</v>
      </c>
      <c r="AM163" s="207">
        <f t="shared" si="43"/>
        <v>0</v>
      </c>
      <c r="AN163" s="207">
        <f t="shared" si="43"/>
        <v>0</v>
      </c>
      <c r="AO163" s="207">
        <f t="shared" si="43"/>
        <v>0</v>
      </c>
      <c r="AP163" s="207">
        <f t="shared" si="43"/>
        <v>0</v>
      </c>
      <c r="AQ163" s="207">
        <f t="shared" si="43"/>
        <v>0</v>
      </c>
      <c r="AR163" s="207">
        <f t="shared" si="43"/>
        <v>0</v>
      </c>
      <c r="AS163" s="387">
        <f t="shared" si="38"/>
        <v>0</v>
      </c>
    </row>
    <row r="164" spans="2:46" hidden="1" outlineLevel="2">
      <c r="B164" s="377">
        <v>36</v>
      </c>
      <c r="D164" s="338">
        <v>0</v>
      </c>
      <c r="E164" s="207">
        <f t="shared" si="35"/>
        <v>0</v>
      </c>
      <c r="F164" s="207">
        <f t="shared" si="43"/>
        <v>0</v>
      </c>
      <c r="G164" s="207">
        <f t="shared" si="43"/>
        <v>0</v>
      </c>
      <c r="H164" s="207">
        <f t="shared" si="43"/>
        <v>0</v>
      </c>
      <c r="I164" s="207">
        <f t="shared" si="43"/>
        <v>0</v>
      </c>
      <c r="J164" s="207">
        <f t="shared" si="43"/>
        <v>0</v>
      </c>
      <c r="K164" s="207">
        <f t="shared" si="43"/>
        <v>0</v>
      </c>
      <c r="L164" s="207">
        <f t="shared" si="43"/>
        <v>0</v>
      </c>
      <c r="M164" s="207">
        <f t="shared" si="43"/>
        <v>0</v>
      </c>
      <c r="N164" s="207">
        <f t="shared" si="43"/>
        <v>0</v>
      </c>
      <c r="O164" s="207">
        <f t="shared" si="43"/>
        <v>0</v>
      </c>
      <c r="P164" s="207">
        <f t="shared" si="43"/>
        <v>0</v>
      </c>
      <c r="Q164" s="207">
        <f t="shared" si="43"/>
        <v>0</v>
      </c>
      <c r="R164" s="207">
        <f t="shared" si="43"/>
        <v>0</v>
      </c>
      <c r="S164" s="207">
        <f t="shared" si="43"/>
        <v>0</v>
      </c>
      <c r="T164" s="207">
        <f t="shared" si="43"/>
        <v>0</v>
      </c>
      <c r="U164" s="207">
        <f t="shared" si="43"/>
        <v>0</v>
      </c>
      <c r="V164" s="207">
        <f t="shared" si="43"/>
        <v>0</v>
      </c>
      <c r="W164" s="207">
        <f t="shared" si="43"/>
        <v>0</v>
      </c>
      <c r="X164" s="207">
        <f t="shared" si="43"/>
        <v>0</v>
      </c>
      <c r="Y164" s="207">
        <f t="shared" si="43"/>
        <v>0</v>
      </c>
      <c r="Z164" s="207">
        <f t="shared" si="43"/>
        <v>0</v>
      </c>
      <c r="AA164" s="207">
        <f t="shared" si="43"/>
        <v>0</v>
      </c>
      <c r="AB164" s="207">
        <f t="shared" si="43"/>
        <v>0</v>
      </c>
      <c r="AC164" s="207">
        <f t="shared" si="43"/>
        <v>0</v>
      </c>
      <c r="AD164" s="207">
        <f t="shared" si="43"/>
        <v>0</v>
      </c>
      <c r="AE164" s="207">
        <f t="shared" si="43"/>
        <v>0</v>
      </c>
      <c r="AF164" s="207">
        <f t="shared" si="43"/>
        <v>0</v>
      </c>
      <c r="AG164" s="207">
        <f t="shared" si="43"/>
        <v>0</v>
      </c>
      <c r="AH164" s="207">
        <f t="shared" si="43"/>
        <v>0</v>
      </c>
      <c r="AI164" s="207">
        <f t="shared" si="43"/>
        <v>0</v>
      </c>
      <c r="AJ164" s="207">
        <f t="shared" si="43"/>
        <v>0</v>
      </c>
      <c r="AK164" s="207">
        <f t="shared" si="43"/>
        <v>0</v>
      </c>
      <c r="AL164" s="207">
        <f t="shared" si="43"/>
        <v>0</v>
      </c>
      <c r="AM164" s="207">
        <f t="shared" si="43"/>
        <v>0</v>
      </c>
      <c r="AN164" s="207">
        <f t="shared" si="43"/>
        <v>0</v>
      </c>
      <c r="AO164" s="207">
        <f t="shared" si="43"/>
        <v>0</v>
      </c>
      <c r="AP164" s="207">
        <f t="shared" si="43"/>
        <v>0</v>
      </c>
      <c r="AQ164" s="207">
        <f t="shared" si="43"/>
        <v>0</v>
      </c>
      <c r="AR164" s="207">
        <f t="shared" si="43"/>
        <v>0</v>
      </c>
      <c r="AS164" s="387">
        <f t="shared" si="38"/>
        <v>0</v>
      </c>
    </row>
    <row r="165" spans="2:46" hidden="1" outlineLevel="2">
      <c r="B165" s="377">
        <v>37</v>
      </c>
      <c r="D165" s="338">
        <v>0</v>
      </c>
      <c r="E165" s="207">
        <f t="shared" si="35"/>
        <v>0</v>
      </c>
      <c r="F165" s="207">
        <f t="shared" si="43"/>
        <v>0</v>
      </c>
      <c r="G165" s="207">
        <f t="shared" si="43"/>
        <v>0</v>
      </c>
      <c r="H165" s="207">
        <f t="shared" si="43"/>
        <v>0</v>
      </c>
      <c r="I165" s="207">
        <f t="shared" si="43"/>
        <v>0</v>
      </c>
      <c r="J165" s="207">
        <f t="shared" si="43"/>
        <v>0</v>
      </c>
      <c r="K165" s="207">
        <f t="shared" si="43"/>
        <v>0</v>
      </c>
      <c r="L165" s="207">
        <f t="shared" si="43"/>
        <v>0</v>
      </c>
      <c r="M165" s="207">
        <f t="shared" si="43"/>
        <v>0</v>
      </c>
      <c r="N165" s="207">
        <f t="shared" si="43"/>
        <v>0</v>
      </c>
      <c r="O165" s="207">
        <f t="shared" si="43"/>
        <v>0</v>
      </c>
      <c r="P165" s="207">
        <f t="shared" si="43"/>
        <v>0</v>
      </c>
      <c r="Q165" s="207">
        <f t="shared" si="43"/>
        <v>0</v>
      </c>
      <c r="R165" s="207">
        <f t="shared" si="43"/>
        <v>0</v>
      </c>
      <c r="S165" s="207">
        <f t="shared" si="43"/>
        <v>0</v>
      </c>
      <c r="T165" s="207">
        <f t="shared" si="43"/>
        <v>0</v>
      </c>
      <c r="U165" s="207">
        <f t="shared" si="43"/>
        <v>0</v>
      </c>
      <c r="V165" s="207">
        <f t="shared" si="43"/>
        <v>0</v>
      </c>
      <c r="W165" s="207">
        <f t="shared" si="43"/>
        <v>0</v>
      </c>
      <c r="X165" s="207">
        <f t="shared" si="43"/>
        <v>0</v>
      </c>
      <c r="Y165" s="207">
        <f t="shared" si="43"/>
        <v>0</v>
      </c>
      <c r="Z165" s="207">
        <f t="shared" si="43"/>
        <v>0</v>
      </c>
      <c r="AA165" s="207">
        <f t="shared" si="43"/>
        <v>0</v>
      </c>
      <c r="AB165" s="207">
        <f t="shared" si="43"/>
        <v>0</v>
      </c>
      <c r="AC165" s="207">
        <f t="shared" si="43"/>
        <v>0</v>
      </c>
      <c r="AD165" s="207">
        <f t="shared" si="43"/>
        <v>0</v>
      </c>
      <c r="AE165" s="207">
        <f t="shared" si="43"/>
        <v>0</v>
      </c>
      <c r="AF165" s="207">
        <f t="shared" si="43"/>
        <v>0</v>
      </c>
      <c r="AG165" s="207">
        <f t="shared" si="43"/>
        <v>0</v>
      </c>
      <c r="AH165" s="207">
        <f t="shared" si="43"/>
        <v>0</v>
      </c>
      <c r="AI165" s="207">
        <f t="shared" si="43"/>
        <v>0</v>
      </c>
      <c r="AJ165" s="207">
        <f t="shared" si="43"/>
        <v>0</v>
      </c>
      <c r="AK165" s="207">
        <f t="shared" si="43"/>
        <v>0</v>
      </c>
      <c r="AL165" s="207">
        <f t="shared" si="43"/>
        <v>0</v>
      </c>
      <c r="AM165" s="207">
        <f t="shared" si="43"/>
        <v>0</v>
      </c>
      <c r="AN165" s="207">
        <f t="shared" si="43"/>
        <v>0</v>
      </c>
      <c r="AO165" s="207">
        <f t="shared" si="43"/>
        <v>0</v>
      </c>
      <c r="AP165" s="207">
        <f t="shared" si="43"/>
        <v>0</v>
      </c>
      <c r="AQ165" s="207">
        <f t="shared" si="43"/>
        <v>0</v>
      </c>
      <c r="AR165" s="207">
        <f t="shared" si="43"/>
        <v>0</v>
      </c>
      <c r="AS165" s="387">
        <f t="shared" si="38"/>
        <v>0</v>
      </c>
    </row>
    <row r="166" spans="2:46" hidden="1" outlineLevel="2">
      <c r="B166" s="377">
        <v>38</v>
      </c>
      <c r="D166" s="338">
        <v>0</v>
      </c>
      <c r="E166" s="207">
        <f t="shared" si="35"/>
        <v>0</v>
      </c>
      <c r="F166" s="207">
        <f t="shared" si="43"/>
        <v>0</v>
      </c>
      <c r="G166" s="207">
        <f t="shared" si="43"/>
        <v>0</v>
      </c>
      <c r="H166" s="207">
        <f t="shared" si="43"/>
        <v>0</v>
      </c>
      <c r="I166" s="207">
        <f t="shared" si="43"/>
        <v>0</v>
      </c>
      <c r="J166" s="207">
        <f t="shared" si="43"/>
        <v>0</v>
      </c>
      <c r="K166" s="207">
        <f t="shared" si="43"/>
        <v>0</v>
      </c>
      <c r="L166" s="207">
        <f t="shared" si="43"/>
        <v>0</v>
      </c>
      <c r="M166" s="207">
        <f t="shared" si="43"/>
        <v>0</v>
      </c>
      <c r="N166" s="207">
        <f t="shared" si="43"/>
        <v>0</v>
      </c>
      <c r="O166" s="207">
        <f t="shared" si="43"/>
        <v>0</v>
      </c>
      <c r="P166" s="207">
        <f t="shared" si="43"/>
        <v>0</v>
      </c>
      <c r="Q166" s="207">
        <f t="shared" si="43"/>
        <v>0</v>
      </c>
      <c r="R166" s="207">
        <f t="shared" si="43"/>
        <v>0</v>
      </c>
      <c r="S166" s="207">
        <f t="shared" si="43"/>
        <v>0</v>
      </c>
      <c r="T166" s="207">
        <f t="shared" si="43"/>
        <v>0</v>
      </c>
      <c r="U166" s="207">
        <f t="shared" si="43"/>
        <v>0</v>
      </c>
      <c r="V166" s="207">
        <f t="shared" si="43"/>
        <v>0</v>
      </c>
      <c r="W166" s="207">
        <f t="shared" si="43"/>
        <v>0</v>
      </c>
      <c r="X166" s="207">
        <f t="shared" si="43"/>
        <v>0</v>
      </c>
      <c r="Y166" s="207">
        <f t="shared" si="43"/>
        <v>0</v>
      </c>
      <c r="Z166" s="207">
        <f t="shared" si="43"/>
        <v>0</v>
      </c>
      <c r="AA166" s="207">
        <f t="shared" si="43"/>
        <v>0</v>
      </c>
      <c r="AB166" s="207">
        <f t="shared" si="43"/>
        <v>0</v>
      </c>
      <c r="AC166" s="207">
        <f t="shared" si="43"/>
        <v>0</v>
      </c>
      <c r="AD166" s="207">
        <f t="shared" si="43"/>
        <v>0</v>
      </c>
      <c r="AE166" s="207">
        <f t="shared" si="43"/>
        <v>0</v>
      </c>
      <c r="AF166" s="207">
        <f t="shared" si="43"/>
        <v>0</v>
      </c>
      <c r="AG166" s="207">
        <f t="shared" si="43"/>
        <v>0</v>
      </c>
      <c r="AH166" s="207">
        <f t="shared" si="43"/>
        <v>0</v>
      </c>
      <c r="AI166" s="207">
        <f t="shared" si="43"/>
        <v>0</v>
      </c>
      <c r="AJ166" s="207">
        <f t="shared" si="43"/>
        <v>0</v>
      </c>
      <c r="AK166" s="207">
        <f t="shared" si="43"/>
        <v>0</v>
      </c>
      <c r="AL166" s="207">
        <f t="shared" si="43"/>
        <v>0</v>
      </c>
      <c r="AM166" s="207">
        <f t="shared" si="43"/>
        <v>0</v>
      </c>
      <c r="AN166" s="207">
        <f t="shared" si="43"/>
        <v>0</v>
      </c>
      <c r="AO166" s="207">
        <f t="shared" si="43"/>
        <v>0</v>
      </c>
      <c r="AP166" s="207">
        <f t="shared" si="43"/>
        <v>0</v>
      </c>
      <c r="AQ166" s="207">
        <f t="shared" si="43"/>
        <v>0</v>
      </c>
      <c r="AR166" s="207">
        <f t="shared" si="43"/>
        <v>0</v>
      </c>
      <c r="AS166" s="387">
        <f t="shared" si="38"/>
        <v>0</v>
      </c>
    </row>
    <row r="167" spans="2:46" hidden="1" outlineLevel="2">
      <c r="B167" s="377">
        <v>39</v>
      </c>
      <c r="D167" s="338">
        <v>0</v>
      </c>
      <c r="E167" s="207">
        <f t="shared" si="35"/>
        <v>0</v>
      </c>
      <c r="F167" s="207">
        <f t="shared" si="43"/>
        <v>0</v>
      </c>
      <c r="G167" s="207">
        <f t="shared" si="43"/>
        <v>0</v>
      </c>
      <c r="H167" s="207">
        <f t="shared" si="43"/>
        <v>0</v>
      </c>
      <c r="I167" s="207">
        <f t="shared" si="43"/>
        <v>0</v>
      </c>
      <c r="J167" s="207">
        <f t="shared" si="43"/>
        <v>0</v>
      </c>
      <c r="K167" s="207">
        <f t="shared" si="43"/>
        <v>0</v>
      </c>
      <c r="L167" s="207">
        <f t="shared" si="43"/>
        <v>0</v>
      </c>
      <c r="M167" s="207">
        <f t="shared" si="43"/>
        <v>0</v>
      </c>
      <c r="N167" s="207">
        <f t="shared" si="43"/>
        <v>0</v>
      </c>
      <c r="O167" s="207">
        <f t="shared" si="43"/>
        <v>0</v>
      </c>
      <c r="P167" s="207">
        <f t="shared" si="43"/>
        <v>0</v>
      </c>
      <c r="Q167" s="207">
        <f t="shared" si="43"/>
        <v>0</v>
      </c>
      <c r="R167" s="207">
        <f t="shared" si="43"/>
        <v>0</v>
      </c>
      <c r="S167" s="207">
        <f t="shared" si="43"/>
        <v>0</v>
      </c>
      <c r="T167" s="207">
        <f t="shared" si="43"/>
        <v>0</v>
      </c>
      <c r="U167" s="207">
        <f t="shared" si="43"/>
        <v>0</v>
      </c>
      <c r="V167" s="207">
        <f t="shared" si="43"/>
        <v>0</v>
      </c>
      <c r="W167" s="207">
        <f t="shared" si="43"/>
        <v>0</v>
      </c>
      <c r="X167" s="207">
        <f t="shared" si="43"/>
        <v>0</v>
      </c>
      <c r="Y167" s="207">
        <f t="shared" si="43"/>
        <v>0</v>
      </c>
      <c r="Z167" s="207">
        <f t="shared" si="43"/>
        <v>0</v>
      </c>
      <c r="AA167" s="207">
        <f t="shared" si="43"/>
        <v>0</v>
      </c>
      <c r="AB167" s="207">
        <f t="shared" si="43"/>
        <v>0</v>
      </c>
      <c r="AC167" s="207">
        <f t="shared" si="43"/>
        <v>0</v>
      </c>
      <c r="AD167" s="207">
        <f t="shared" si="43"/>
        <v>0</v>
      </c>
      <c r="AE167" s="207">
        <f t="shared" si="43"/>
        <v>0</v>
      </c>
      <c r="AF167" s="207">
        <f t="shared" si="43"/>
        <v>0</v>
      </c>
      <c r="AG167" s="207">
        <f t="shared" si="43"/>
        <v>0</v>
      </c>
      <c r="AH167" s="207">
        <f t="shared" si="43"/>
        <v>0</v>
      </c>
      <c r="AI167" s="207">
        <f t="shared" si="43"/>
        <v>0</v>
      </c>
      <c r="AJ167" s="207">
        <f t="shared" si="43"/>
        <v>0</v>
      </c>
      <c r="AK167" s="207">
        <f t="shared" si="43"/>
        <v>0</v>
      </c>
      <c r="AL167" s="207">
        <f t="shared" si="43"/>
        <v>0</v>
      </c>
      <c r="AM167" s="207">
        <f t="shared" si="43"/>
        <v>0</v>
      </c>
      <c r="AN167" s="207">
        <f t="shared" si="43"/>
        <v>0</v>
      </c>
      <c r="AO167" s="207">
        <f t="shared" si="43"/>
        <v>0</v>
      </c>
      <c r="AP167" s="207">
        <f t="shared" si="43"/>
        <v>0</v>
      </c>
      <c r="AQ167" s="207">
        <f t="shared" si="43"/>
        <v>0</v>
      </c>
      <c r="AR167" s="207">
        <f t="shared" si="43"/>
        <v>0</v>
      </c>
      <c r="AS167" s="387">
        <f t="shared" si="38"/>
        <v>0</v>
      </c>
    </row>
    <row r="168" spans="2:46" hidden="1" outlineLevel="2">
      <c r="B168" s="377">
        <v>40</v>
      </c>
      <c r="D168" s="338">
        <v>0</v>
      </c>
      <c r="E168" s="207">
        <f t="shared" si="35"/>
        <v>0</v>
      </c>
      <c r="F168" s="207">
        <f t="shared" si="43"/>
        <v>0</v>
      </c>
      <c r="G168" s="207">
        <f t="shared" si="43"/>
        <v>0</v>
      </c>
      <c r="H168" s="207">
        <f t="shared" si="43"/>
        <v>0</v>
      </c>
      <c r="I168" s="207">
        <f t="shared" si="43"/>
        <v>0</v>
      </c>
      <c r="J168" s="207">
        <f t="shared" si="43"/>
        <v>0</v>
      </c>
      <c r="K168" s="207">
        <f t="shared" si="43"/>
        <v>0</v>
      </c>
      <c r="L168" s="207">
        <f t="shared" si="43"/>
        <v>0</v>
      </c>
      <c r="M168" s="207">
        <f t="shared" si="43"/>
        <v>0</v>
      </c>
      <c r="N168" s="207">
        <f t="shared" si="43"/>
        <v>0</v>
      </c>
      <c r="O168" s="207">
        <f t="shared" si="43"/>
        <v>0</v>
      </c>
      <c r="P168" s="207">
        <f t="shared" si="43"/>
        <v>0</v>
      </c>
      <c r="Q168" s="207">
        <f t="shared" si="43"/>
        <v>0</v>
      </c>
      <c r="R168" s="207">
        <f t="shared" si="43"/>
        <v>0</v>
      </c>
      <c r="S168" s="207">
        <f t="shared" si="43"/>
        <v>0</v>
      </c>
      <c r="T168" s="207">
        <f t="shared" si="43"/>
        <v>0</v>
      </c>
      <c r="U168" s="207">
        <f t="shared" si="43"/>
        <v>0</v>
      </c>
      <c r="V168" s="207">
        <f t="shared" si="43"/>
        <v>0</v>
      </c>
      <c r="W168" s="207">
        <f t="shared" si="43"/>
        <v>0</v>
      </c>
      <c r="X168" s="207">
        <f t="shared" si="43"/>
        <v>0</v>
      </c>
      <c r="Y168" s="207">
        <f t="shared" si="43"/>
        <v>0</v>
      </c>
      <c r="Z168" s="207">
        <f t="shared" si="43"/>
        <v>0</v>
      </c>
      <c r="AA168" s="207">
        <f t="shared" si="43"/>
        <v>0</v>
      </c>
      <c r="AB168" s="207">
        <f t="shared" si="43"/>
        <v>0</v>
      </c>
      <c r="AC168" s="207">
        <f t="shared" si="43"/>
        <v>0</v>
      </c>
      <c r="AD168" s="207">
        <f t="shared" ref="AD168:AR168" si="44">IF(AND(AD$2=$B168,$B168=$C$3),$D168,IF(AND(AD$2&gt;$B168,AD$2&lt;=$D$128+$B168),SLN($D168,0,IF($C$3-$B168&gt;=$D$128,$D$128,$C$3-$B168)),0))</f>
        <v>0</v>
      </c>
      <c r="AE168" s="207">
        <f t="shared" si="44"/>
        <v>0</v>
      </c>
      <c r="AF168" s="207">
        <f t="shared" si="44"/>
        <v>0</v>
      </c>
      <c r="AG168" s="207">
        <f t="shared" si="44"/>
        <v>0</v>
      </c>
      <c r="AH168" s="207">
        <f t="shared" si="44"/>
        <v>0</v>
      </c>
      <c r="AI168" s="207">
        <f t="shared" si="44"/>
        <v>0</v>
      </c>
      <c r="AJ168" s="207">
        <f t="shared" si="44"/>
        <v>0</v>
      </c>
      <c r="AK168" s="207">
        <f t="shared" si="44"/>
        <v>0</v>
      </c>
      <c r="AL168" s="207">
        <f t="shared" si="44"/>
        <v>0</v>
      </c>
      <c r="AM168" s="207">
        <f t="shared" si="44"/>
        <v>0</v>
      </c>
      <c r="AN168" s="207">
        <f t="shared" si="44"/>
        <v>0</v>
      </c>
      <c r="AO168" s="207">
        <f t="shared" si="44"/>
        <v>0</v>
      </c>
      <c r="AP168" s="207">
        <f t="shared" si="44"/>
        <v>0</v>
      </c>
      <c r="AQ168" s="207">
        <f t="shared" si="44"/>
        <v>0</v>
      </c>
      <c r="AR168" s="207">
        <f t="shared" si="44"/>
        <v>0</v>
      </c>
      <c r="AS168" s="387">
        <f t="shared" si="38"/>
        <v>0</v>
      </c>
    </row>
    <row r="169" spans="2:46" hidden="1" outlineLevel="1" collapsed="1">
      <c r="B169" s="378" t="str">
        <f>INV!B12</f>
        <v xml:space="preserve">1.5 - </v>
      </c>
      <c r="D169" s="386">
        <f>INV!C12</f>
        <v>25</v>
      </c>
      <c r="E169" s="387">
        <f t="shared" ref="E169:AR169" si="45">SUM(E170:E209)</f>
        <v>0</v>
      </c>
      <c r="F169" s="387">
        <f t="shared" si="45"/>
        <v>0</v>
      </c>
      <c r="G169" s="387">
        <f t="shared" si="45"/>
        <v>0</v>
      </c>
      <c r="H169" s="387">
        <f t="shared" si="45"/>
        <v>0</v>
      </c>
      <c r="I169" s="387">
        <f t="shared" si="45"/>
        <v>0</v>
      </c>
      <c r="J169" s="387">
        <f t="shared" si="45"/>
        <v>0</v>
      </c>
      <c r="K169" s="387">
        <f t="shared" si="45"/>
        <v>0</v>
      </c>
      <c r="L169" s="387">
        <f t="shared" si="45"/>
        <v>0</v>
      </c>
      <c r="M169" s="387">
        <f t="shared" si="45"/>
        <v>0</v>
      </c>
      <c r="N169" s="387">
        <f t="shared" si="45"/>
        <v>0</v>
      </c>
      <c r="O169" s="387">
        <f t="shared" si="45"/>
        <v>0</v>
      </c>
      <c r="P169" s="387">
        <f t="shared" si="45"/>
        <v>0</v>
      </c>
      <c r="Q169" s="387">
        <f t="shared" si="45"/>
        <v>0</v>
      </c>
      <c r="R169" s="387">
        <f t="shared" si="45"/>
        <v>0</v>
      </c>
      <c r="S169" s="387">
        <f t="shared" si="45"/>
        <v>0</v>
      </c>
      <c r="T169" s="387">
        <f t="shared" si="45"/>
        <v>0</v>
      </c>
      <c r="U169" s="387">
        <f t="shared" si="45"/>
        <v>0</v>
      </c>
      <c r="V169" s="387">
        <f t="shared" si="45"/>
        <v>0</v>
      </c>
      <c r="W169" s="387">
        <f t="shared" si="45"/>
        <v>0</v>
      </c>
      <c r="X169" s="387">
        <f t="shared" si="45"/>
        <v>0</v>
      </c>
      <c r="Y169" s="387">
        <f t="shared" si="45"/>
        <v>0</v>
      </c>
      <c r="Z169" s="387">
        <f t="shared" si="45"/>
        <v>0</v>
      </c>
      <c r="AA169" s="387">
        <f t="shared" si="45"/>
        <v>0</v>
      </c>
      <c r="AB169" s="387">
        <f t="shared" si="45"/>
        <v>0</v>
      </c>
      <c r="AC169" s="387">
        <f t="shared" si="45"/>
        <v>0</v>
      </c>
      <c r="AD169" s="387">
        <f t="shared" si="45"/>
        <v>0</v>
      </c>
      <c r="AE169" s="387">
        <f t="shared" si="45"/>
        <v>0</v>
      </c>
      <c r="AF169" s="387">
        <f t="shared" si="45"/>
        <v>0</v>
      </c>
      <c r="AG169" s="387">
        <f t="shared" si="45"/>
        <v>0</v>
      </c>
      <c r="AH169" s="387">
        <f t="shared" si="45"/>
        <v>0</v>
      </c>
      <c r="AI169" s="387">
        <f t="shared" si="45"/>
        <v>0</v>
      </c>
      <c r="AJ169" s="387">
        <f t="shared" si="45"/>
        <v>0</v>
      </c>
      <c r="AK169" s="387">
        <f t="shared" si="45"/>
        <v>0</v>
      </c>
      <c r="AL169" s="387">
        <f t="shared" si="45"/>
        <v>0</v>
      </c>
      <c r="AM169" s="387">
        <f t="shared" si="45"/>
        <v>0</v>
      </c>
      <c r="AN169" s="387">
        <f t="shared" si="45"/>
        <v>0</v>
      </c>
      <c r="AO169" s="387">
        <f t="shared" si="45"/>
        <v>0</v>
      </c>
      <c r="AP169" s="387">
        <f t="shared" si="45"/>
        <v>0</v>
      </c>
      <c r="AQ169" s="387">
        <f t="shared" si="45"/>
        <v>0</v>
      </c>
      <c r="AR169" s="387">
        <f t="shared" si="45"/>
        <v>0</v>
      </c>
      <c r="AS169" s="387">
        <f t="shared" si="38"/>
        <v>0</v>
      </c>
      <c r="AT169" s="377"/>
    </row>
    <row r="170" spans="2:46" hidden="1" outlineLevel="2">
      <c r="B170" s="377">
        <v>1</v>
      </c>
      <c r="D170" s="338">
        <f t="array" ref="D170:D209">TRANSPOSE(INV!E12:AR12)</f>
        <v>0</v>
      </c>
      <c r="E170" s="207">
        <f t="shared" ref="E170:E209" si="46">IF(AND(E$2=$B170,$B170=$C$3),$D170,IF(AND(E$2&gt;$B170,E$2&lt;=$D$169+$B170),SLN($D170,0,IF($C$3-$B170&gt;=$D$169,$D$169,$C$3-$B170)),0))</f>
        <v>0</v>
      </c>
      <c r="F170" s="207">
        <f t="shared" ref="F170:AR176" si="47">IF(AND(F$2=$B170,$B170=$C$3),$D170,IF(AND(F$2&gt;$B170,F$2&lt;=$D$169+$B170),SLN($D170,0,IF($C$3-$B170&gt;=$D$169,$D$169,$C$3-$B170)),0))</f>
        <v>0</v>
      </c>
      <c r="G170" s="207">
        <f t="shared" si="47"/>
        <v>0</v>
      </c>
      <c r="H170" s="207">
        <f t="shared" si="47"/>
        <v>0</v>
      </c>
      <c r="I170" s="207">
        <f t="shared" si="47"/>
        <v>0</v>
      </c>
      <c r="J170" s="207">
        <f t="shared" si="47"/>
        <v>0</v>
      </c>
      <c r="K170" s="207">
        <f t="shared" si="47"/>
        <v>0</v>
      </c>
      <c r="L170" s="207">
        <f t="shared" si="47"/>
        <v>0</v>
      </c>
      <c r="M170" s="207">
        <f t="shared" si="47"/>
        <v>0</v>
      </c>
      <c r="N170" s="207">
        <f t="shared" si="47"/>
        <v>0</v>
      </c>
      <c r="O170" s="207">
        <f t="shared" si="47"/>
        <v>0</v>
      </c>
      <c r="P170" s="207">
        <f t="shared" si="47"/>
        <v>0</v>
      </c>
      <c r="Q170" s="207">
        <f t="shared" si="47"/>
        <v>0</v>
      </c>
      <c r="R170" s="207">
        <f t="shared" si="47"/>
        <v>0</v>
      </c>
      <c r="S170" s="207">
        <f t="shared" si="47"/>
        <v>0</v>
      </c>
      <c r="T170" s="207">
        <f t="shared" si="47"/>
        <v>0</v>
      </c>
      <c r="U170" s="207">
        <f t="shared" si="47"/>
        <v>0</v>
      </c>
      <c r="V170" s="207">
        <f t="shared" si="47"/>
        <v>0</v>
      </c>
      <c r="W170" s="207">
        <f t="shared" si="47"/>
        <v>0</v>
      </c>
      <c r="X170" s="207">
        <f t="shared" si="47"/>
        <v>0</v>
      </c>
      <c r="Y170" s="207">
        <f t="shared" si="47"/>
        <v>0</v>
      </c>
      <c r="Z170" s="207">
        <f t="shared" si="47"/>
        <v>0</v>
      </c>
      <c r="AA170" s="207">
        <f t="shared" si="47"/>
        <v>0</v>
      </c>
      <c r="AB170" s="207">
        <f t="shared" si="47"/>
        <v>0</v>
      </c>
      <c r="AC170" s="207">
        <f t="shared" si="47"/>
        <v>0</v>
      </c>
      <c r="AD170" s="207">
        <f t="shared" si="47"/>
        <v>0</v>
      </c>
      <c r="AE170" s="207">
        <f t="shared" si="47"/>
        <v>0</v>
      </c>
      <c r="AF170" s="207">
        <f t="shared" si="47"/>
        <v>0</v>
      </c>
      <c r="AG170" s="207">
        <f t="shared" si="47"/>
        <v>0</v>
      </c>
      <c r="AH170" s="207">
        <f t="shared" si="47"/>
        <v>0</v>
      </c>
      <c r="AI170" s="207">
        <f t="shared" si="47"/>
        <v>0</v>
      </c>
      <c r="AJ170" s="207">
        <f t="shared" si="47"/>
        <v>0</v>
      </c>
      <c r="AK170" s="207">
        <f t="shared" si="47"/>
        <v>0</v>
      </c>
      <c r="AL170" s="207">
        <f t="shared" si="47"/>
        <v>0</v>
      </c>
      <c r="AM170" s="207">
        <f t="shared" si="47"/>
        <v>0</v>
      </c>
      <c r="AN170" s="207">
        <f t="shared" si="47"/>
        <v>0</v>
      </c>
      <c r="AO170" s="207">
        <f t="shared" si="47"/>
        <v>0</v>
      </c>
      <c r="AP170" s="207">
        <f t="shared" si="47"/>
        <v>0</v>
      </c>
      <c r="AQ170" s="207">
        <f t="shared" si="47"/>
        <v>0</v>
      </c>
      <c r="AR170" s="207">
        <f t="shared" si="47"/>
        <v>0</v>
      </c>
      <c r="AS170" s="66">
        <f t="shared" si="38"/>
        <v>0</v>
      </c>
    </row>
    <row r="171" spans="2:46" hidden="1" outlineLevel="2">
      <c r="B171" s="377">
        <v>2</v>
      </c>
      <c r="D171" s="338">
        <v>0</v>
      </c>
      <c r="E171" s="207">
        <f t="shared" si="46"/>
        <v>0</v>
      </c>
      <c r="F171" s="207">
        <f t="shared" ref="F171:T171" si="48">IF(AND(F$2=$B171,$B171=$C$3),$D171,IF(AND(F$2&gt;$B171,F$2&lt;=$D$169+$B171),SLN($D171,0,IF($C$3-$B171&gt;=$D$169,$D$169,$C$3-$B171)),0))</f>
        <v>0</v>
      </c>
      <c r="G171" s="207">
        <f t="shared" si="48"/>
        <v>0</v>
      </c>
      <c r="H171" s="207">
        <f t="shared" si="48"/>
        <v>0</v>
      </c>
      <c r="I171" s="207">
        <f t="shared" si="48"/>
        <v>0</v>
      </c>
      <c r="J171" s="207">
        <f t="shared" si="48"/>
        <v>0</v>
      </c>
      <c r="K171" s="207">
        <f t="shared" si="48"/>
        <v>0</v>
      </c>
      <c r="L171" s="207">
        <f t="shared" si="48"/>
        <v>0</v>
      </c>
      <c r="M171" s="207">
        <f t="shared" si="48"/>
        <v>0</v>
      </c>
      <c r="N171" s="207">
        <f t="shared" si="48"/>
        <v>0</v>
      </c>
      <c r="O171" s="207">
        <f t="shared" si="48"/>
        <v>0</v>
      </c>
      <c r="P171" s="207">
        <f t="shared" si="48"/>
        <v>0</v>
      </c>
      <c r="Q171" s="207">
        <f t="shared" si="48"/>
        <v>0</v>
      </c>
      <c r="R171" s="207">
        <f t="shared" si="48"/>
        <v>0</v>
      </c>
      <c r="S171" s="207">
        <f t="shared" si="48"/>
        <v>0</v>
      </c>
      <c r="T171" s="207">
        <f t="shared" si="48"/>
        <v>0</v>
      </c>
      <c r="U171" s="207">
        <f t="shared" si="47"/>
        <v>0</v>
      </c>
      <c r="V171" s="207">
        <f t="shared" si="47"/>
        <v>0</v>
      </c>
      <c r="W171" s="207">
        <f t="shared" si="47"/>
        <v>0</v>
      </c>
      <c r="X171" s="207">
        <f t="shared" si="47"/>
        <v>0</v>
      </c>
      <c r="Y171" s="207">
        <f t="shared" si="47"/>
        <v>0</v>
      </c>
      <c r="Z171" s="207">
        <f t="shared" si="47"/>
        <v>0</v>
      </c>
      <c r="AA171" s="207">
        <f t="shared" si="47"/>
        <v>0</v>
      </c>
      <c r="AB171" s="207">
        <f t="shared" si="47"/>
        <v>0</v>
      </c>
      <c r="AC171" s="207">
        <f t="shared" si="47"/>
        <v>0</v>
      </c>
      <c r="AD171" s="207">
        <f t="shared" si="47"/>
        <v>0</v>
      </c>
      <c r="AE171" s="207">
        <f t="shared" si="47"/>
        <v>0</v>
      </c>
      <c r="AF171" s="207">
        <f t="shared" si="47"/>
        <v>0</v>
      </c>
      <c r="AG171" s="207">
        <f t="shared" si="47"/>
        <v>0</v>
      </c>
      <c r="AH171" s="207">
        <f t="shared" si="47"/>
        <v>0</v>
      </c>
      <c r="AI171" s="207">
        <f t="shared" si="47"/>
        <v>0</v>
      </c>
      <c r="AJ171" s="207">
        <f t="shared" si="47"/>
        <v>0</v>
      </c>
      <c r="AK171" s="207">
        <f t="shared" si="47"/>
        <v>0</v>
      </c>
      <c r="AL171" s="207">
        <f t="shared" si="47"/>
        <v>0</v>
      </c>
      <c r="AM171" s="207">
        <f t="shared" si="47"/>
        <v>0</v>
      </c>
      <c r="AN171" s="207">
        <f t="shared" si="47"/>
        <v>0</v>
      </c>
      <c r="AO171" s="207">
        <f t="shared" si="47"/>
        <v>0</v>
      </c>
      <c r="AP171" s="207">
        <f t="shared" si="47"/>
        <v>0</v>
      </c>
      <c r="AQ171" s="207">
        <f t="shared" si="47"/>
        <v>0</v>
      </c>
      <c r="AR171" s="207">
        <f t="shared" si="47"/>
        <v>0</v>
      </c>
      <c r="AS171" s="66">
        <f t="shared" si="38"/>
        <v>0</v>
      </c>
    </row>
    <row r="172" spans="2:46" hidden="1" outlineLevel="2">
      <c r="B172" s="377">
        <v>3</v>
      </c>
      <c r="D172" s="338">
        <v>0</v>
      </c>
      <c r="E172" s="207">
        <f t="shared" si="46"/>
        <v>0</v>
      </c>
      <c r="F172" s="207">
        <f t="shared" si="47"/>
        <v>0</v>
      </c>
      <c r="G172" s="207">
        <f t="shared" si="47"/>
        <v>0</v>
      </c>
      <c r="H172" s="207">
        <f t="shared" si="47"/>
        <v>0</v>
      </c>
      <c r="I172" s="207">
        <f t="shared" si="47"/>
        <v>0</v>
      </c>
      <c r="J172" s="207">
        <f t="shared" si="47"/>
        <v>0</v>
      </c>
      <c r="K172" s="207">
        <f t="shared" si="47"/>
        <v>0</v>
      </c>
      <c r="L172" s="207">
        <f t="shared" si="47"/>
        <v>0</v>
      </c>
      <c r="M172" s="207">
        <f t="shared" si="47"/>
        <v>0</v>
      </c>
      <c r="N172" s="207">
        <f t="shared" si="47"/>
        <v>0</v>
      </c>
      <c r="O172" s="207">
        <f t="shared" si="47"/>
        <v>0</v>
      </c>
      <c r="P172" s="207">
        <f t="shared" si="47"/>
        <v>0</v>
      </c>
      <c r="Q172" s="207">
        <f t="shared" si="47"/>
        <v>0</v>
      </c>
      <c r="R172" s="207">
        <f t="shared" si="47"/>
        <v>0</v>
      </c>
      <c r="S172" s="207">
        <f t="shared" si="47"/>
        <v>0</v>
      </c>
      <c r="T172" s="207">
        <f t="shared" si="47"/>
        <v>0</v>
      </c>
      <c r="U172" s="207">
        <f t="shared" si="47"/>
        <v>0</v>
      </c>
      <c r="V172" s="207">
        <f t="shared" si="47"/>
        <v>0</v>
      </c>
      <c r="W172" s="207">
        <f t="shared" si="47"/>
        <v>0</v>
      </c>
      <c r="X172" s="207">
        <f t="shared" si="47"/>
        <v>0</v>
      </c>
      <c r="Y172" s="207">
        <f t="shared" si="47"/>
        <v>0</v>
      </c>
      <c r="Z172" s="207">
        <f t="shared" si="47"/>
        <v>0</v>
      </c>
      <c r="AA172" s="207">
        <f t="shared" si="47"/>
        <v>0</v>
      </c>
      <c r="AB172" s="207">
        <f t="shared" si="47"/>
        <v>0</v>
      </c>
      <c r="AC172" s="207">
        <f t="shared" si="47"/>
        <v>0</v>
      </c>
      <c r="AD172" s="207">
        <f t="shared" si="47"/>
        <v>0</v>
      </c>
      <c r="AE172" s="207">
        <f t="shared" si="47"/>
        <v>0</v>
      </c>
      <c r="AF172" s="207">
        <f t="shared" si="47"/>
        <v>0</v>
      </c>
      <c r="AG172" s="207">
        <f t="shared" si="47"/>
        <v>0</v>
      </c>
      <c r="AH172" s="207">
        <f t="shared" si="47"/>
        <v>0</v>
      </c>
      <c r="AI172" s="207">
        <f t="shared" si="47"/>
        <v>0</v>
      </c>
      <c r="AJ172" s="207">
        <f t="shared" si="47"/>
        <v>0</v>
      </c>
      <c r="AK172" s="207">
        <f t="shared" si="47"/>
        <v>0</v>
      </c>
      <c r="AL172" s="207">
        <f t="shared" si="47"/>
        <v>0</v>
      </c>
      <c r="AM172" s="207">
        <f t="shared" si="47"/>
        <v>0</v>
      </c>
      <c r="AN172" s="207">
        <f t="shared" si="47"/>
        <v>0</v>
      </c>
      <c r="AO172" s="207">
        <f t="shared" si="47"/>
        <v>0</v>
      </c>
      <c r="AP172" s="207">
        <f t="shared" si="47"/>
        <v>0</v>
      </c>
      <c r="AQ172" s="207">
        <f t="shared" si="47"/>
        <v>0</v>
      </c>
      <c r="AR172" s="207">
        <f t="shared" si="47"/>
        <v>0</v>
      </c>
      <c r="AS172" s="66">
        <f t="shared" si="38"/>
        <v>0</v>
      </c>
    </row>
    <row r="173" spans="2:46" hidden="1" outlineLevel="2">
      <c r="B173" s="377">
        <v>4</v>
      </c>
      <c r="D173" s="338">
        <v>0</v>
      </c>
      <c r="E173" s="207">
        <f t="shared" si="46"/>
        <v>0</v>
      </c>
      <c r="F173" s="207">
        <f t="shared" si="47"/>
        <v>0</v>
      </c>
      <c r="G173" s="207">
        <f t="shared" si="47"/>
        <v>0</v>
      </c>
      <c r="H173" s="207">
        <f t="shared" si="47"/>
        <v>0</v>
      </c>
      <c r="I173" s="207">
        <f t="shared" si="47"/>
        <v>0</v>
      </c>
      <c r="J173" s="207">
        <f t="shared" si="47"/>
        <v>0</v>
      </c>
      <c r="K173" s="207">
        <f t="shared" si="47"/>
        <v>0</v>
      </c>
      <c r="L173" s="207">
        <f t="shared" si="47"/>
        <v>0</v>
      </c>
      <c r="M173" s="207">
        <f t="shared" si="47"/>
        <v>0</v>
      </c>
      <c r="N173" s="207">
        <f t="shared" si="47"/>
        <v>0</v>
      </c>
      <c r="O173" s="207">
        <f t="shared" si="47"/>
        <v>0</v>
      </c>
      <c r="P173" s="207">
        <f t="shared" si="47"/>
        <v>0</v>
      </c>
      <c r="Q173" s="207">
        <f t="shared" si="47"/>
        <v>0</v>
      </c>
      <c r="R173" s="207">
        <f t="shared" si="47"/>
        <v>0</v>
      </c>
      <c r="S173" s="207">
        <f t="shared" si="47"/>
        <v>0</v>
      </c>
      <c r="T173" s="207">
        <f t="shared" si="47"/>
        <v>0</v>
      </c>
      <c r="U173" s="207">
        <f t="shared" si="47"/>
        <v>0</v>
      </c>
      <c r="V173" s="207">
        <f t="shared" si="47"/>
        <v>0</v>
      </c>
      <c r="W173" s="207">
        <f t="shared" si="47"/>
        <v>0</v>
      </c>
      <c r="X173" s="207">
        <f t="shared" si="47"/>
        <v>0</v>
      </c>
      <c r="Y173" s="207">
        <f t="shared" si="47"/>
        <v>0</v>
      </c>
      <c r="Z173" s="207">
        <f t="shared" si="47"/>
        <v>0</v>
      </c>
      <c r="AA173" s="207">
        <f t="shared" si="47"/>
        <v>0</v>
      </c>
      <c r="AB173" s="207">
        <f t="shared" si="47"/>
        <v>0</v>
      </c>
      <c r="AC173" s="207">
        <f t="shared" si="47"/>
        <v>0</v>
      </c>
      <c r="AD173" s="207">
        <f t="shared" si="47"/>
        <v>0</v>
      </c>
      <c r="AE173" s="207">
        <f t="shared" si="47"/>
        <v>0</v>
      </c>
      <c r="AF173" s="207">
        <f t="shared" si="47"/>
        <v>0</v>
      </c>
      <c r="AG173" s="207">
        <f t="shared" si="47"/>
        <v>0</v>
      </c>
      <c r="AH173" s="207">
        <f t="shared" si="47"/>
        <v>0</v>
      </c>
      <c r="AI173" s="207">
        <f t="shared" si="47"/>
        <v>0</v>
      </c>
      <c r="AJ173" s="207">
        <f t="shared" si="47"/>
        <v>0</v>
      </c>
      <c r="AK173" s="207">
        <f t="shared" si="47"/>
        <v>0</v>
      </c>
      <c r="AL173" s="207">
        <f t="shared" si="47"/>
        <v>0</v>
      </c>
      <c r="AM173" s="207">
        <f t="shared" si="47"/>
        <v>0</v>
      </c>
      <c r="AN173" s="207">
        <f t="shared" si="47"/>
        <v>0</v>
      </c>
      <c r="AO173" s="207">
        <f t="shared" si="47"/>
        <v>0</v>
      </c>
      <c r="AP173" s="207">
        <f t="shared" si="47"/>
        <v>0</v>
      </c>
      <c r="AQ173" s="207">
        <f t="shared" si="47"/>
        <v>0</v>
      </c>
      <c r="AR173" s="207">
        <f t="shared" si="47"/>
        <v>0</v>
      </c>
      <c r="AS173" s="66">
        <f t="shared" si="38"/>
        <v>0</v>
      </c>
    </row>
    <row r="174" spans="2:46" hidden="1" outlineLevel="2">
      <c r="B174" s="377">
        <v>5</v>
      </c>
      <c r="D174" s="338">
        <v>0</v>
      </c>
      <c r="E174" s="207">
        <f t="shared" si="46"/>
        <v>0</v>
      </c>
      <c r="F174" s="207">
        <f t="shared" si="47"/>
        <v>0</v>
      </c>
      <c r="G174" s="207">
        <f t="shared" si="47"/>
        <v>0</v>
      </c>
      <c r="H174" s="207">
        <f t="shared" si="47"/>
        <v>0</v>
      </c>
      <c r="I174" s="207">
        <f t="shared" si="47"/>
        <v>0</v>
      </c>
      <c r="J174" s="207">
        <f t="shared" si="47"/>
        <v>0</v>
      </c>
      <c r="K174" s="207">
        <f t="shared" si="47"/>
        <v>0</v>
      </c>
      <c r="L174" s="207">
        <f t="shared" si="47"/>
        <v>0</v>
      </c>
      <c r="M174" s="207">
        <f t="shared" si="47"/>
        <v>0</v>
      </c>
      <c r="N174" s="207">
        <f t="shared" si="47"/>
        <v>0</v>
      </c>
      <c r="O174" s="207">
        <f t="shared" si="47"/>
        <v>0</v>
      </c>
      <c r="P174" s="207">
        <f t="shared" si="47"/>
        <v>0</v>
      </c>
      <c r="Q174" s="207">
        <f t="shared" si="47"/>
        <v>0</v>
      </c>
      <c r="R174" s="207">
        <f t="shared" si="47"/>
        <v>0</v>
      </c>
      <c r="S174" s="207">
        <f t="shared" si="47"/>
        <v>0</v>
      </c>
      <c r="T174" s="207">
        <f t="shared" si="47"/>
        <v>0</v>
      </c>
      <c r="U174" s="207">
        <f t="shared" si="47"/>
        <v>0</v>
      </c>
      <c r="V174" s="207">
        <f t="shared" si="47"/>
        <v>0</v>
      </c>
      <c r="W174" s="207">
        <f t="shared" si="47"/>
        <v>0</v>
      </c>
      <c r="X174" s="207">
        <f t="shared" si="47"/>
        <v>0</v>
      </c>
      <c r="Y174" s="207">
        <f t="shared" si="47"/>
        <v>0</v>
      </c>
      <c r="Z174" s="207">
        <f t="shared" si="47"/>
        <v>0</v>
      </c>
      <c r="AA174" s="207">
        <f t="shared" si="47"/>
        <v>0</v>
      </c>
      <c r="AB174" s="207">
        <f t="shared" si="47"/>
        <v>0</v>
      </c>
      <c r="AC174" s="207">
        <f t="shared" si="47"/>
        <v>0</v>
      </c>
      <c r="AD174" s="207">
        <f t="shared" si="47"/>
        <v>0</v>
      </c>
      <c r="AE174" s="207">
        <f t="shared" si="47"/>
        <v>0</v>
      </c>
      <c r="AF174" s="207">
        <f t="shared" si="47"/>
        <v>0</v>
      </c>
      <c r="AG174" s="207">
        <f t="shared" si="47"/>
        <v>0</v>
      </c>
      <c r="AH174" s="207">
        <f t="shared" si="47"/>
        <v>0</v>
      </c>
      <c r="AI174" s="207">
        <f t="shared" si="47"/>
        <v>0</v>
      </c>
      <c r="AJ174" s="207">
        <f t="shared" si="47"/>
        <v>0</v>
      </c>
      <c r="AK174" s="207">
        <f t="shared" si="47"/>
        <v>0</v>
      </c>
      <c r="AL174" s="207">
        <f t="shared" si="47"/>
        <v>0</v>
      </c>
      <c r="AM174" s="207">
        <f t="shared" si="47"/>
        <v>0</v>
      </c>
      <c r="AN174" s="207">
        <f t="shared" si="47"/>
        <v>0</v>
      </c>
      <c r="AO174" s="207">
        <f t="shared" si="47"/>
        <v>0</v>
      </c>
      <c r="AP174" s="207">
        <f t="shared" si="47"/>
        <v>0</v>
      </c>
      <c r="AQ174" s="207">
        <f t="shared" si="47"/>
        <v>0</v>
      </c>
      <c r="AR174" s="207">
        <f t="shared" si="47"/>
        <v>0</v>
      </c>
      <c r="AS174" s="66">
        <f t="shared" si="38"/>
        <v>0</v>
      </c>
    </row>
    <row r="175" spans="2:46" hidden="1" outlineLevel="2">
      <c r="B175" s="377">
        <v>6</v>
      </c>
      <c r="D175" s="338">
        <v>0</v>
      </c>
      <c r="E175" s="207">
        <f t="shared" si="46"/>
        <v>0</v>
      </c>
      <c r="F175" s="207">
        <f t="shared" si="47"/>
        <v>0</v>
      </c>
      <c r="G175" s="207">
        <f t="shared" si="47"/>
        <v>0</v>
      </c>
      <c r="H175" s="207">
        <f t="shared" si="47"/>
        <v>0</v>
      </c>
      <c r="I175" s="207">
        <f t="shared" si="47"/>
        <v>0</v>
      </c>
      <c r="J175" s="207">
        <f t="shared" si="47"/>
        <v>0</v>
      </c>
      <c r="K175" s="207">
        <f t="shared" si="47"/>
        <v>0</v>
      </c>
      <c r="L175" s="207">
        <f t="shared" si="47"/>
        <v>0</v>
      </c>
      <c r="M175" s="207">
        <f t="shared" si="47"/>
        <v>0</v>
      </c>
      <c r="N175" s="207">
        <f t="shared" si="47"/>
        <v>0</v>
      </c>
      <c r="O175" s="207">
        <f t="shared" si="47"/>
        <v>0</v>
      </c>
      <c r="P175" s="207">
        <f t="shared" si="47"/>
        <v>0</v>
      </c>
      <c r="Q175" s="207">
        <f t="shared" si="47"/>
        <v>0</v>
      </c>
      <c r="R175" s="207">
        <f t="shared" si="47"/>
        <v>0</v>
      </c>
      <c r="S175" s="207">
        <f t="shared" si="47"/>
        <v>0</v>
      </c>
      <c r="T175" s="207">
        <f t="shared" si="47"/>
        <v>0</v>
      </c>
      <c r="U175" s="207">
        <f t="shared" si="47"/>
        <v>0</v>
      </c>
      <c r="V175" s="207">
        <f t="shared" si="47"/>
        <v>0</v>
      </c>
      <c r="W175" s="207">
        <f t="shared" si="47"/>
        <v>0</v>
      </c>
      <c r="X175" s="207">
        <f t="shared" si="47"/>
        <v>0</v>
      </c>
      <c r="Y175" s="207">
        <f t="shared" si="47"/>
        <v>0</v>
      </c>
      <c r="Z175" s="207">
        <f t="shared" si="47"/>
        <v>0</v>
      </c>
      <c r="AA175" s="207">
        <f t="shared" si="47"/>
        <v>0</v>
      </c>
      <c r="AB175" s="207">
        <f t="shared" si="47"/>
        <v>0</v>
      </c>
      <c r="AC175" s="207">
        <f t="shared" si="47"/>
        <v>0</v>
      </c>
      <c r="AD175" s="207">
        <f t="shared" si="47"/>
        <v>0</v>
      </c>
      <c r="AE175" s="207">
        <f t="shared" si="47"/>
        <v>0</v>
      </c>
      <c r="AF175" s="207">
        <f t="shared" si="47"/>
        <v>0</v>
      </c>
      <c r="AG175" s="207">
        <f t="shared" si="47"/>
        <v>0</v>
      </c>
      <c r="AH175" s="207">
        <f t="shared" si="47"/>
        <v>0</v>
      </c>
      <c r="AI175" s="207">
        <f t="shared" si="47"/>
        <v>0</v>
      </c>
      <c r="AJ175" s="207">
        <f t="shared" si="47"/>
        <v>0</v>
      </c>
      <c r="AK175" s="207">
        <f t="shared" si="47"/>
        <v>0</v>
      </c>
      <c r="AL175" s="207">
        <f t="shared" si="47"/>
        <v>0</v>
      </c>
      <c r="AM175" s="207">
        <f t="shared" si="47"/>
        <v>0</v>
      </c>
      <c r="AN175" s="207">
        <f t="shared" si="47"/>
        <v>0</v>
      </c>
      <c r="AO175" s="207">
        <f t="shared" si="47"/>
        <v>0</v>
      </c>
      <c r="AP175" s="207">
        <f t="shared" si="47"/>
        <v>0</v>
      </c>
      <c r="AQ175" s="207">
        <f t="shared" si="47"/>
        <v>0</v>
      </c>
      <c r="AR175" s="207">
        <f t="shared" si="47"/>
        <v>0</v>
      </c>
      <c r="AS175" s="66">
        <f t="shared" si="38"/>
        <v>0</v>
      </c>
    </row>
    <row r="176" spans="2:46" hidden="1" outlineLevel="2">
      <c r="B176" s="377">
        <v>7</v>
      </c>
      <c r="D176" s="338">
        <v>0</v>
      </c>
      <c r="E176" s="207">
        <f t="shared" si="46"/>
        <v>0</v>
      </c>
      <c r="F176" s="207">
        <f t="shared" si="47"/>
        <v>0</v>
      </c>
      <c r="G176" s="207">
        <f t="shared" si="47"/>
        <v>0</v>
      </c>
      <c r="H176" s="207">
        <f t="shared" si="47"/>
        <v>0</v>
      </c>
      <c r="I176" s="207">
        <f t="shared" si="47"/>
        <v>0</v>
      </c>
      <c r="J176" s="207">
        <f t="shared" si="47"/>
        <v>0</v>
      </c>
      <c r="K176" s="207">
        <f t="shared" si="47"/>
        <v>0</v>
      </c>
      <c r="L176" s="207">
        <f t="shared" si="47"/>
        <v>0</v>
      </c>
      <c r="M176" s="207">
        <f t="shared" si="47"/>
        <v>0</v>
      </c>
      <c r="N176" s="207">
        <f t="shared" si="47"/>
        <v>0</v>
      </c>
      <c r="O176" s="207">
        <f t="shared" si="47"/>
        <v>0</v>
      </c>
      <c r="P176" s="207">
        <f t="shared" si="47"/>
        <v>0</v>
      </c>
      <c r="Q176" s="207">
        <f t="shared" si="47"/>
        <v>0</v>
      </c>
      <c r="R176" s="207">
        <f t="shared" si="47"/>
        <v>0</v>
      </c>
      <c r="S176" s="207">
        <f t="shared" si="47"/>
        <v>0</v>
      </c>
      <c r="T176" s="207">
        <f t="shared" si="47"/>
        <v>0</v>
      </c>
      <c r="U176" s="207">
        <f t="shared" si="47"/>
        <v>0</v>
      </c>
      <c r="V176" s="207">
        <f t="shared" si="47"/>
        <v>0</v>
      </c>
      <c r="W176" s="207">
        <f t="shared" si="47"/>
        <v>0</v>
      </c>
      <c r="X176" s="207">
        <f t="shared" si="47"/>
        <v>0</v>
      </c>
      <c r="Y176" s="207">
        <f t="shared" si="47"/>
        <v>0</v>
      </c>
      <c r="Z176" s="207">
        <f t="shared" si="47"/>
        <v>0</v>
      </c>
      <c r="AA176" s="207">
        <f t="shared" si="47"/>
        <v>0</v>
      </c>
      <c r="AB176" s="207">
        <f t="shared" si="47"/>
        <v>0</v>
      </c>
      <c r="AC176" s="207">
        <f t="shared" si="47"/>
        <v>0</v>
      </c>
      <c r="AD176" s="207">
        <f t="shared" si="47"/>
        <v>0</v>
      </c>
      <c r="AE176" s="207">
        <f t="shared" si="47"/>
        <v>0</v>
      </c>
      <c r="AF176" s="207">
        <f t="shared" si="47"/>
        <v>0</v>
      </c>
      <c r="AG176" s="207">
        <f t="shared" si="47"/>
        <v>0</v>
      </c>
      <c r="AH176" s="207">
        <f t="shared" si="47"/>
        <v>0</v>
      </c>
      <c r="AI176" s="207">
        <f t="shared" si="47"/>
        <v>0</v>
      </c>
      <c r="AJ176" s="207">
        <f t="shared" si="47"/>
        <v>0</v>
      </c>
      <c r="AK176" s="207">
        <f t="shared" si="47"/>
        <v>0</v>
      </c>
      <c r="AL176" s="207">
        <f t="shared" si="47"/>
        <v>0</v>
      </c>
      <c r="AM176" s="207">
        <f t="shared" si="47"/>
        <v>0</v>
      </c>
      <c r="AN176" s="207">
        <f t="shared" si="47"/>
        <v>0</v>
      </c>
      <c r="AO176" s="207">
        <f t="shared" si="47"/>
        <v>0</v>
      </c>
      <c r="AP176" s="207">
        <f t="shared" ref="F176:AR183" si="49">IF(AND(AP$2=$B176,$B176=$C$3),$D176,IF(AND(AP$2&gt;$B176,AP$2&lt;=$D$169+$B176),SLN($D176,0,IF($C$3-$B176&gt;=$D$169,$D$169,$C$3-$B176)),0))</f>
        <v>0</v>
      </c>
      <c r="AQ176" s="207">
        <f t="shared" si="49"/>
        <v>0</v>
      </c>
      <c r="AR176" s="207">
        <f t="shared" si="49"/>
        <v>0</v>
      </c>
      <c r="AS176" s="66">
        <f t="shared" si="38"/>
        <v>0</v>
      </c>
    </row>
    <row r="177" spans="2:45" hidden="1" outlineLevel="2">
      <c r="B177" s="377">
        <v>8</v>
      </c>
      <c r="D177" s="338">
        <v>0</v>
      </c>
      <c r="E177" s="207">
        <f t="shared" si="46"/>
        <v>0</v>
      </c>
      <c r="F177" s="207">
        <f t="shared" si="49"/>
        <v>0</v>
      </c>
      <c r="G177" s="207">
        <f t="shared" si="49"/>
        <v>0</v>
      </c>
      <c r="H177" s="207">
        <f t="shared" si="49"/>
        <v>0</v>
      </c>
      <c r="I177" s="207">
        <f t="shared" si="49"/>
        <v>0</v>
      </c>
      <c r="J177" s="207">
        <f t="shared" si="49"/>
        <v>0</v>
      </c>
      <c r="K177" s="207">
        <f t="shared" si="49"/>
        <v>0</v>
      </c>
      <c r="L177" s="207">
        <f t="shared" si="49"/>
        <v>0</v>
      </c>
      <c r="M177" s="207">
        <f t="shared" si="49"/>
        <v>0</v>
      </c>
      <c r="N177" s="207">
        <f t="shared" si="49"/>
        <v>0</v>
      </c>
      <c r="O177" s="207">
        <f t="shared" si="49"/>
        <v>0</v>
      </c>
      <c r="P177" s="207">
        <f t="shared" si="49"/>
        <v>0</v>
      </c>
      <c r="Q177" s="207">
        <f t="shared" si="49"/>
        <v>0</v>
      </c>
      <c r="R177" s="207">
        <f t="shared" si="49"/>
        <v>0</v>
      </c>
      <c r="S177" s="207">
        <f t="shared" si="49"/>
        <v>0</v>
      </c>
      <c r="T177" s="207">
        <f t="shared" si="49"/>
        <v>0</v>
      </c>
      <c r="U177" s="207">
        <f t="shared" si="49"/>
        <v>0</v>
      </c>
      <c r="V177" s="207">
        <f t="shared" si="49"/>
        <v>0</v>
      </c>
      <c r="W177" s="207">
        <f t="shared" si="49"/>
        <v>0</v>
      </c>
      <c r="X177" s="207">
        <f t="shared" si="49"/>
        <v>0</v>
      </c>
      <c r="Y177" s="207">
        <f t="shared" si="49"/>
        <v>0</v>
      </c>
      <c r="Z177" s="207">
        <f t="shared" si="49"/>
        <v>0</v>
      </c>
      <c r="AA177" s="207">
        <f t="shared" si="49"/>
        <v>0</v>
      </c>
      <c r="AB177" s="207">
        <f t="shared" si="49"/>
        <v>0</v>
      </c>
      <c r="AC177" s="207">
        <f t="shared" si="49"/>
        <v>0</v>
      </c>
      <c r="AD177" s="207">
        <f t="shared" si="49"/>
        <v>0</v>
      </c>
      <c r="AE177" s="207">
        <f t="shared" si="49"/>
        <v>0</v>
      </c>
      <c r="AF177" s="207">
        <f t="shared" si="49"/>
        <v>0</v>
      </c>
      <c r="AG177" s="207">
        <f t="shared" si="49"/>
        <v>0</v>
      </c>
      <c r="AH177" s="207">
        <f t="shared" si="49"/>
        <v>0</v>
      </c>
      <c r="AI177" s="207">
        <f t="shared" si="49"/>
        <v>0</v>
      </c>
      <c r="AJ177" s="207">
        <f t="shared" si="49"/>
        <v>0</v>
      </c>
      <c r="AK177" s="207">
        <f t="shared" si="49"/>
        <v>0</v>
      </c>
      <c r="AL177" s="207">
        <f t="shared" si="49"/>
        <v>0</v>
      </c>
      <c r="AM177" s="207">
        <f t="shared" si="49"/>
        <v>0</v>
      </c>
      <c r="AN177" s="207">
        <f t="shared" si="49"/>
        <v>0</v>
      </c>
      <c r="AO177" s="207">
        <f t="shared" si="49"/>
        <v>0</v>
      </c>
      <c r="AP177" s="207">
        <f t="shared" si="49"/>
        <v>0</v>
      </c>
      <c r="AQ177" s="207">
        <f t="shared" si="49"/>
        <v>0</v>
      </c>
      <c r="AR177" s="207">
        <f t="shared" si="49"/>
        <v>0</v>
      </c>
      <c r="AS177" s="66">
        <f t="shared" si="38"/>
        <v>0</v>
      </c>
    </row>
    <row r="178" spans="2:45" hidden="1" outlineLevel="2">
      <c r="B178" s="377">
        <v>9</v>
      </c>
      <c r="D178" s="338">
        <v>0</v>
      </c>
      <c r="E178" s="207">
        <f t="shared" si="46"/>
        <v>0</v>
      </c>
      <c r="F178" s="207">
        <f t="shared" si="49"/>
        <v>0</v>
      </c>
      <c r="G178" s="207">
        <f t="shared" si="49"/>
        <v>0</v>
      </c>
      <c r="H178" s="207">
        <f t="shared" si="49"/>
        <v>0</v>
      </c>
      <c r="I178" s="207">
        <f t="shared" si="49"/>
        <v>0</v>
      </c>
      <c r="J178" s="207">
        <f t="shared" si="49"/>
        <v>0</v>
      </c>
      <c r="K178" s="207">
        <f t="shared" si="49"/>
        <v>0</v>
      </c>
      <c r="L178" s="207">
        <f t="shared" si="49"/>
        <v>0</v>
      </c>
      <c r="M178" s="207">
        <f t="shared" si="49"/>
        <v>0</v>
      </c>
      <c r="N178" s="207">
        <f t="shared" si="49"/>
        <v>0</v>
      </c>
      <c r="O178" s="207">
        <f t="shared" si="49"/>
        <v>0</v>
      </c>
      <c r="P178" s="207">
        <f t="shared" si="49"/>
        <v>0</v>
      </c>
      <c r="Q178" s="207">
        <f t="shared" si="49"/>
        <v>0</v>
      </c>
      <c r="R178" s="207">
        <f t="shared" si="49"/>
        <v>0</v>
      </c>
      <c r="S178" s="207">
        <f t="shared" si="49"/>
        <v>0</v>
      </c>
      <c r="T178" s="207">
        <f t="shared" si="49"/>
        <v>0</v>
      </c>
      <c r="U178" s="207">
        <f t="shared" si="49"/>
        <v>0</v>
      </c>
      <c r="V178" s="207">
        <f t="shared" si="49"/>
        <v>0</v>
      </c>
      <c r="W178" s="207">
        <f t="shared" si="49"/>
        <v>0</v>
      </c>
      <c r="X178" s="207">
        <f t="shared" si="49"/>
        <v>0</v>
      </c>
      <c r="Y178" s="207">
        <f t="shared" si="49"/>
        <v>0</v>
      </c>
      <c r="Z178" s="207">
        <f t="shared" si="49"/>
        <v>0</v>
      </c>
      <c r="AA178" s="207">
        <f t="shared" si="49"/>
        <v>0</v>
      </c>
      <c r="AB178" s="207">
        <f t="shared" si="49"/>
        <v>0</v>
      </c>
      <c r="AC178" s="207">
        <f t="shared" si="49"/>
        <v>0</v>
      </c>
      <c r="AD178" s="207">
        <f t="shared" si="49"/>
        <v>0</v>
      </c>
      <c r="AE178" s="207">
        <f t="shared" si="49"/>
        <v>0</v>
      </c>
      <c r="AF178" s="207">
        <f t="shared" si="49"/>
        <v>0</v>
      </c>
      <c r="AG178" s="207">
        <f t="shared" si="49"/>
        <v>0</v>
      </c>
      <c r="AH178" s="207">
        <f t="shared" si="49"/>
        <v>0</v>
      </c>
      <c r="AI178" s="207">
        <f t="shared" si="49"/>
        <v>0</v>
      </c>
      <c r="AJ178" s="207">
        <f t="shared" si="49"/>
        <v>0</v>
      </c>
      <c r="AK178" s="207">
        <f t="shared" si="49"/>
        <v>0</v>
      </c>
      <c r="AL178" s="207">
        <f t="shared" si="49"/>
        <v>0</v>
      </c>
      <c r="AM178" s="207">
        <f t="shared" si="49"/>
        <v>0</v>
      </c>
      <c r="AN178" s="207">
        <f t="shared" si="49"/>
        <v>0</v>
      </c>
      <c r="AO178" s="207">
        <f t="shared" si="49"/>
        <v>0</v>
      </c>
      <c r="AP178" s="207">
        <f t="shared" si="49"/>
        <v>0</v>
      </c>
      <c r="AQ178" s="207">
        <f t="shared" si="49"/>
        <v>0</v>
      </c>
      <c r="AR178" s="207">
        <f t="shared" si="49"/>
        <v>0</v>
      </c>
      <c r="AS178" s="66">
        <f t="shared" si="38"/>
        <v>0</v>
      </c>
    </row>
    <row r="179" spans="2:45" hidden="1" outlineLevel="2">
      <c r="B179" s="377">
        <v>10</v>
      </c>
      <c r="D179" s="338">
        <v>0</v>
      </c>
      <c r="E179" s="207">
        <f t="shared" si="46"/>
        <v>0</v>
      </c>
      <c r="F179" s="207">
        <f t="shared" si="49"/>
        <v>0</v>
      </c>
      <c r="G179" s="207">
        <f t="shared" si="49"/>
        <v>0</v>
      </c>
      <c r="H179" s="207">
        <f t="shared" si="49"/>
        <v>0</v>
      </c>
      <c r="I179" s="207">
        <f t="shared" si="49"/>
        <v>0</v>
      </c>
      <c r="J179" s="207">
        <f t="shared" si="49"/>
        <v>0</v>
      </c>
      <c r="K179" s="207">
        <f t="shared" si="49"/>
        <v>0</v>
      </c>
      <c r="L179" s="207">
        <f t="shared" si="49"/>
        <v>0</v>
      </c>
      <c r="M179" s="207">
        <f t="shared" si="49"/>
        <v>0</v>
      </c>
      <c r="N179" s="207">
        <f t="shared" si="49"/>
        <v>0</v>
      </c>
      <c r="O179" s="207">
        <f t="shared" si="49"/>
        <v>0</v>
      </c>
      <c r="P179" s="207">
        <f t="shared" si="49"/>
        <v>0</v>
      </c>
      <c r="Q179" s="207">
        <f t="shared" si="49"/>
        <v>0</v>
      </c>
      <c r="R179" s="207">
        <f t="shared" si="49"/>
        <v>0</v>
      </c>
      <c r="S179" s="207">
        <f t="shared" si="49"/>
        <v>0</v>
      </c>
      <c r="T179" s="207">
        <f t="shared" si="49"/>
        <v>0</v>
      </c>
      <c r="U179" s="207">
        <f t="shared" si="49"/>
        <v>0</v>
      </c>
      <c r="V179" s="207">
        <f t="shared" si="49"/>
        <v>0</v>
      </c>
      <c r="W179" s="207">
        <f t="shared" si="49"/>
        <v>0</v>
      </c>
      <c r="X179" s="207">
        <f t="shared" si="49"/>
        <v>0</v>
      </c>
      <c r="Y179" s="207">
        <f t="shared" si="49"/>
        <v>0</v>
      </c>
      <c r="Z179" s="207">
        <f t="shared" si="49"/>
        <v>0</v>
      </c>
      <c r="AA179" s="207">
        <f t="shared" si="49"/>
        <v>0</v>
      </c>
      <c r="AB179" s="207">
        <f t="shared" si="49"/>
        <v>0</v>
      </c>
      <c r="AC179" s="207">
        <f t="shared" si="49"/>
        <v>0</v>
      </c>
      <c r="AD179" s="207">
        <f t="shared" si="49"/>
        <v>0</v>
      </c>
      <c r="AE179" s="207">
        <f t="shared" si="49"/>
        <v>0</v>
      </c>
      <c r="AF179" s="207">
        <f t="shared" si="49"/>
        <v>0</v>
      </c>
      <c r="AG179" s="207">
        <f t="shared" si="49"/>
        <v>0</v>
      </c>
      <c r="AH179" s="207">
        <f t="shared" si="49"/>
        <v>0</v>
      </c>
      <c r="AI179" s="207">
        <f t="shared" si="49"/>
        <v>0</v>
      </c>
      <c r="AJ179" s="207">
        <f t="shared" si="49"/>
        <v>0</v>
      </c>
      <c r="AK179" s="207">
        <f t="shared" si="49"/>
        <v>0</v>
      </c>
      <c r="AL179" s="207">
        <f t="shared" si="49"/>
        <v>0</v>
      </c>
      <c r="AM179" s="207">
        <f t="shared" si="49"/>
        <v>0</v>
      </c>
      <c r="AN179" s="207">
        <f t="shared" si="49"/>
        <v>0</v>
      </c>
      <c r="AO179" s="207">
        <f t="shared" si="49"/>
        <v>0</v>
      </c>
      <c r="AP179" s="207">
        <f t="shared" si="49"/>
        <v>0</v>
      </c>
      <c r="AQ179" s="207">
        <f t="shared" si="49"/>
        <v>0</v>
      </c>
      <c r="AR179" s="207">
        <f t="shared" si="49"/>
        <v>0</v>
      </c>
      <c r="AS179" s="66">
        <f t="shared" si="38"/>
        <v>0</v>
      </c>
    </row>
    <row r="180" spans="2:45" hidden="1" outlineLevel="2">
      <c r="B180" s="377">
        <v>11</v>
      </c>
      <c r="D180" s="338">
        <v>0</v>
      </c>
      <c r="E180" s="207">
        <f t="shared" si="46"/>
        <v>0</v>
      </c>
      <c r="F180" s="207">
        <f t="shared" si="49"/>
        <v>0</v>
      </c>
      <c r="G180" s="207">
        <f t="shared" si="49"/>
        <v>0</v>
      </c>
      <c r="H180" s="207">
        <f t="shared" si="49"/>
        <v>0</v>
      </c>
      <c r="I180" s="207">
        <f t="shared" si="49"/>
        <v>0</v>
      </c>
      <c r="J180" s="207">
        <f t="shared" si="49"/>
        <v>0</v>
      </c>
      <c r="K180" s="207">
        <f t="shared" si="49"/>
        <v>0</v>
      </c>
      <c r="L180" s="207">
        <f t="shared" si="49"/>
        <v>0</v>
      </c>
      <c r="M180" s="207">
        <f t="shared" si="49"/>
        <v>0</v>
      </c>
      <c r="N180" s="207">
        <f t="shared" si="49"/>
        <v>0</v>
      </c>
      <c r="O180" s="207">
        <f t="shared" si="49"/>
        <v>0</v>
      </c>
      <c r="P180" s="207">
        <f t="shared" si="49"/>
        <v>0</v>
      </c>
      <c r="Q180" s="207">
        <f t="shared" si="49"/>
        <v>0</v>
      </c>
      <c r="R180" s="207">
        <f t="shared" si="49"/>
        <v>0</v>
      </c>
      <c r="S180" s="207">
        <f t="shared" si="49"/>
        <v>0</v>
      </c>
      <c r="T180" s="207">
        <f t="shared" si="49"/>
        <v>0</v>
      </c>
      <c r="U180" s="207">
        <f t="shared" si="49"/>
        <v>0</v>
      </c>
      <c r="V180" s="207">
        <f t="shared" si="49"/>
        <v>0</v>
      </c>
      <c r="W180" s="207">
        <f t="shared" si="49"/>
        <v>0</v>
      </c>
      <c r="X180" s="207">
        <f t="shared" si="49"/>
        <v>0</v>
      </c>
      <c r="Y180" s="207">
        <f t="shared" si="49"/>
        <v>0</v>
      </c>
      <c r="Z180" s="207">
        <f t="shared" si="49"/>
        <v>0</v>
      </c>
      <c r="AA180" s="207">
        <f t="shared" si="49"/>
        <v>0</v>
      </c>
      <c r="AB180" s="207">
        <f t="shared" si="49"/>
        <v>0</v>
      </c>
      <c r="AC180" s="207">
        <f t="shared" si="49"/>
        <v>0</v>
      </c>
      <c r="AD180" s="207">
        <f t="shared" si="49"/>
        <v>0</v>
      </c>
      <c r="AE180" s="207">
        <f t="shared" si="49"/>
        <v>0</v>
      </c>
      <c r="AF180" s="207">
        <f t="shared" si="49"/>
        <v>0</v>
      </c>
      <c r="AG180" s="207">
        <f t="shared" si="49"/>
        <v>0</v>
      </c>
      <c r="AH180" s="207">
        <f t="shared" si="49"/>
        <v>0</v>
      </c>
      <c r="AI180" s="207">
        <f t="shared" si="49"/>
        <v>0</v>
      </c>
      <c r="AJ180" s="207">
        <f t="shared" si="49"/>
        <v>0</v>
      </c>
      <c r="AK180" s="207">
        <f t="shared" si="49"/>
        <v>0</v>
      </c>
      <c r="AL180" s="207">
        <f t="shared" si="49"/>
        <v>0</v>
      </c>
      <c r="AM180" s="207">
        <f t="shared" si="49"/>
        <v>0</v>
      </c>
      <c r="AN180" s="207">
        <f t="shared" si="49"/>
        <v>0</v>
      </c>
      <c r="AO180" s="207">
        <f t="shared" si="49"/>
        <v>0</v>
      </c>
      <c r="AP180" s="207">
        <f t="shared" si="49"/>
        <v>0</v>
      </c>
      <c r="AQ180" s="207">
        <f t="shared" si="49"/>
        <v>0</v>
      </c>
      <c r="AR180" s="207">
        <f t="shared" si="49"/>
        <v>0</v>
      </c>
      <c r="AS180" s="66">
        <f t="shared" si="38"/>
        <v>0</v>
      </c>
    </row>
    <row r="181" spans="2:45" hidden="1" outlineLevel="2">
      <c r="B181" s="377">
        <v>12</v>
      </c>
      <c r="D181" s="338">
        <v>0</v>
      </c>
      <c r="E181" s="207">
        <f t="shared" si="46"/>
        <v>0</v>
      </c>
      <c r="F181" s="207">
        <f t="shared" si="49"/>
        <v>0</v>
      </c>
      <c r="G181" s="207">
        <f t="shared" si="49"/>
        <v>0</v>
      </c>
      <c r="H181" s="207">
        <f t="shared" si="49"/>
        <v>0</v>
      </c>
      <c r="I181" s="207">
        <f t="shared" si="49"/>
        <v>0</v>
      </c>
      <c r="J181" s="207">
        <f t="shared" si="49"/>
        <v>0</v>
      </c>
      <c r="K181" s="207">
        <f t="shared" si="49"/>
        <v>0</v>
      </c>
      <c r="L181" s="207">
        <f t="shared" si="49"/>
        <v>0</v>
      </c>
      <c r="M181" s="207">
        <f t="shared" si="49"/>
        <v>0</v>
      </c>
      <c r="N181" s="207">
        <f t="shared" si="49"/>
        <v>0</v>
      </c>
      <c r="O181" s="207">
        <f t="shared" si="49"/>
        <v>0</v>
      </c>
      <c r="P181" s="207">
        <f t="shared" si="49"/>
        <v>0</v>
      </c>
      <c r="Q181" s="207">
        <f t="shared" si="49"/>
        <v>0</v>
      </c>
      <c r="R181" s="207">
        <f t="shared" si="49"/>
        <v>0</v>
      </c>
      <c r="S181" s="207">
        <f t="shared" si="49"/>
        <v>0</v>
      </c>
      <c r="T181" s="207">
        <f t="shared" si="49"/>
        <v>0</v>
      </c>
      <c r="U181" s="207">
        <f t="shared" si="49"/>
        <v>0</v>
      </c>
      <c r="V181" s="207">
        <f t="shared" si="49"/>
        <v>0</v>
      </c>
      <c r="W181" s="207">
        <f t="shared" si="49"/>
        <v>0</v>
      </c>
      <c r="X181" s="207">
        <f t="shared" si="49"/>
        <v>0</v>
      </c>
      <c r="Y181" s="207">
        <f t="shared" si="49"/>
        <v>0</v>
      </c>
      <c r="Z181" s="207">
        <f t="shared" si="49"/>
        <v>0</v>
      </c>
      <c r="AA181" s="207">
        <f t="shared" si="49"/>
        <v>0</v>
      </c>
      <c r="AB181" s="207">
        <f t="shared" si="49"/>
        <v>0</v>
      </c>
      <c r="AC181" s="207">
        <f t="shared" si="49"/>
        <v>0</v>
      </c>
      <c r="AD181" s="207">
        <f t="shared" si="49"/>
        <v>0</v>
      </c>
      <c r="AE181" s="207">
        <f t="shared" si="49"/>
        <v>0</v>
      </c>
      <c r="AF181" s="207">
        <f t="shared" si="49"/>
        <v>0</v>
      </c>
      <c r="AG181" s="207">
        <f t="shared" si="49"/>
        <v>0</v>
      </c>
      <c r="AH181" s="207">
        <f t="shared" si="49"/>
        <v>0</v>
      </c>
      <c r="AI181" s="207">
        <f t="shared" si="49"/>
        <v>0</v>
      </c>
      <c r="AJ181" s="207">
        <f t="shared" si="49"/>
        <v>0</v>
      </c>
      <c r="AK181" s="207">
        <f t="shared" si="49"/>
        <v>0</v>
      </c>
      <c r="AL181" s="207">
        <f t="shared" si="49"/>
        <v>0</v>
      </c>
      <c r="AM181" s="207">
        <f t="shared" si="49"/>
        <v>0</v>
      </c>
      <c r="AN181" s="207">
        <f t="shared" si="49"/>
        <v>0</v>
      </c>
      <c r="AO181" s="207">
        <f t="shared" si="49"/>
        <v>0</v>
      </c>
      <c r="AP181" s="207">
        <f t="shared" si="49"/>
        <v>0</v>
      </c>
      <c r="AQ181" s="207">
        <f t="shared" si="49"/>
        <v>0</v>
      </c>
      <c r="AR181" s="207">
        <f t="shared" si="49"/>
        <v>0</v>
      </c>
      <c r="AS181" s="66">
        <f t="shared" si="38"/>
        <v>0</v>
      </c>
    </row>
    <row r="182" spans="2:45" hidden="1" outlineLevel="2">
      <c r="B182" s="377">
        <v>13</v>
      </c>
      <c r="D182" s="338">
        <v>0</v>
      </c>
      <c r="E182" s="207">
        <f t="shared" si="46"/>
        <v>0</v>
      </c>
      <c r="F182" s="207">
        <f t="shared" si="49"/>
        <v>0</v>
      </c>
      <c r="G182" s="207">
        <f t="shared" si="49"/>
        <v>0</v>
      </c>
      <c r="H182" s="207">
        <f t="shared" si="49"/>
        <v>0</v>
      </c>
      <c r="I182" s="207">
        <f t="shared" si="49"/>
        <v>0</v>
      </c>
      <c r="J182" s="207">
        <f t="shared" si="49"/>
        <v>0</v>
      </c>
      <c r="K182" s="207">
        <f t="shared" si="49"/>
        <v>0</v>
      </c>
      <c r="L182" s="207">
        <f t="shared" si="49"/>
        <v>0</v>
      </c>
      <c r="M182" s="207">
        <f t="shared" si="49"/>
        <v>0</v>
      </c>
      <c r="N182" s="207">
        <f t="shared" si="49"/>
        <v>0</v>
      </c>
      <c r="O182" s="207">
        <f t="shared" si="49"/>
        <v>0</v>
      </c>
      <c r="P182" s="207">
        <f t="shared" si="49"/>
        <v>0</v>
      </c>
      <c r="Q182" s="207">
        <f t="shared" si="49"/>
        <v>0</v>
      </c>
      <c r="R182" s="207">
        <f t="shared" si="49"/>
        <v>0</v>
      </c>
      <c r="S182" s="207">
        <f t="shared" si="49"/>
        <v>0</v>
      </c>
      <c r="T182" s="207">
        <f t="shared" si="49"/>
        <v>0</v>
      </c>
      <c r="U182" s="207">
        <f t="shared" si="49"/>
        <v>0</v>
      </c>
      <c r="V182" s="207">
        <f t="shared" si="49"/>
        <v>0</v>
      </c>
      <c r="W182" s="207">
        <f t="shared" si="49"/>
        <v>0</v>
      </c>
      <c r="X182" s="207">
        <f t="shared" si="49"/>
        <v>0</v>
      </c>
      <c r="Y182" s="207">
        <f t="shared" si="49"/>
        <v>0</v>
      </c>
      <c r="Z182" s="207">
        <f t="shared" si="49"/>
        <v>0</v>
      </c>
      <c r="AA182" s="207">
        <f t="shared" si="49"/>
        <v>0</v>
      </c>
      <c r="AB182" s="207">
        <f t="shared" si="49"/>
        <v>0</v>
      </c>
      <c r="AC182" s="207">
        <f t="shared" si="49"/>
        <v>0</v>
      </c>
      <c r="AD182" s="207">
        <f t="shared" si="49"/>
        <v>0</v>
      </c>
      <c r="AE182" s="207">
        <f t="shared" si="49"/>
        <v>0</v>
      </c>
      <c r="AF182" s="207">
        <f t="shared" si="49"/>
        <v>0</v>
      </c>
      <c r="AG182" s="207">
        <f t="shared" si="49"/>
        <v>0</v>
      </c>
      <c r="AH182" s="207">
        <f t="shared" si="49"/>
        <v>0</v>
      </c>
      <c r="AI182" s="207">
        <f t="shared" si="49"/>
        <v>0</v>
      </c>
      <c r="AJ182" s="207">
        <f t="shared" si="49"/>
        <v>0</v>
      </c>
      <c r="AK182" s="207">
        <f t="shared" si="49"/>
        <v>0</v>
      </c>
      <c r="AL182" s="207">
        <f t="shared" si="49"/>
        <v>0</v>
      </c>
      <c r="AM182" s="207">
        <f t="shared" si="49"/>
        <v>0</v>
      </c>
      <c r="AN182" s="207">
        <f t="shared" si="49"/>
        <v>0</v>
      </c>
      <c r="AO182" s="207">
        <f t="shared" si="49"/>
        <v>0</v>
      </c>
      <c r="AP182" s="207">
        <f t="shared" si="49"/>
        <v>0</v>
      </c>
      <c r="AQ182" s="207">
        <f t="shared" si="49"/>
        <v>0</v>
      </c>
      <c r="AR182" s="207">
        <f t="shared" si="49"/>
        <v>0</v>
      </c>
      <c r="AS182" s="66">
        <f t="shared" si="38"/>
        <v>0</v>
      </c>
    </row>
    <row r="183" spans="2:45" hidden="1" outlineLevel="2">
      <c r="B183" s="377">
        <v>14</v>
      </c>
      <c r="D183" s="338">
        <v>0</v>
      </c>
      <c r="E183" s="207">
        <f t="shared" si="46"/>
        <v>0</v>
      </c>
      <c r="F183" s="207">
        <f t="shared" si="49"/>
        <v>0</v>
      </c>
      <c r="G183" s="207">
        <f t="shared" si="49"/>
        <v>0</v>
      </c>
      <c r="H183" s="207">
        <f t="shared" si="49"/>
        <v>0</v>
      </c>
      <c r="I183" s="207">
        <f t="shared" si="49"/>
        <v>0</v>
      </c>
      <c r="J183" s="207">
        <f t="shared" si="49"/>
        <v>0</v>
      </c>
      <c r="K183" s="207">
        <f t="shared" si="49"/>
        <v>0</v>
      </c>
      <c r="L183" s="207">
        <f t="shared" si="49"/>
        <v>0</v>
      </c>
      <c r="M183" s="207">
        <f t="shared" si="49"/>
        <v>0</v>
      </c>
      <c r="N183" s="207">
        <f t="shared" si="49"/>
        <v>0</v>
      </c>
      <c r="O183" s="207">
        <f t="shared" si="49"/>
        <v>0</v>
      </c>
      <c r="P183" s="207">
        <f t="shared" si="49"/>
        <v>0</v>
      </c>
      <c r="Q183" s="207">
        <f t="shared" si="49"/>
        <v>0</v>
      </c>
      <c r="R183" s="207">
        <f t="shared" si="49"/>
        <v>0</v>
      </c>
      <c r="S183" s="207">
        <f t="shared" si="49"/>
        <v>0</v>
      </c>
      <c r="T183" s="207">
        <f t="shared" si="49"/>
        <v>0</v>
      </c>
      <c r="U183" s="207">
        <f t="shared" si="49"/>
        <v>0</v>
      </c>
      <c r="V183" s="207">
        <f t="shared" si="49"/>
        <v>0</v>
      </c>
      <c r="W183" s="207">
        <f t="shared" si="49"/>
        <v>0</v>
      </c>
      <c r="X183" s="207">
        <f t="shared" ref="F183:AR189" si="50">IF(AND(X$2=$B183,$B183=$C$3),$D183,IF(AND(X$2&gt;$B183,X$2&lt;=$D$169+$B183),SLN($D183,0,IF($C$3-$B183&gt;=$D$169,$D$169,$C$3-$B183)),0))</f>
        <v>0</v>
      </c>
      <c r="Y183" s="207">
        <f t="shared" si="50"/>
        <v>0</v>
      </c>
      <c r="Z183" s="207">
        <f t="shared" si="50"/>
        <v>0</v>
      </c>
      <c r="AA183" s="207">
        <f t="shared" si="50"/>
        <v>0</v>
      </c>
      <c r="AB183" s="207">
        <f t="shared" si="50"/>
        <v>0</v>
      </c>
      <c r="AC183" s="207">
        <f t="shared" si="50"/>
        <v>0</v>
      </c>
      <c r="AD183" s="207">
        <f t="shared" si="50"/>
        <v>0</v>
      </c>
      <c r="AE183" s="207">
        <f t="shared" si="50"/>
        <v>0</v>
      </c>
      <c r="AF183" s="207">
        <f t="shared" si="50"/>
        <v>0</v>
      </c>
      <c r="AG183" s="207">
        <f t="shared" si="50"/>
        <v>0</v>
      </c>
      <c r="AH183" s="207">
        <f t="shared" si="50"/>
        <v>0</v>
      </c>
      <c r="AI183" s="207">
        <f t="shared" si="50"/>
        <v>0</v>
      </c>
      <c r="AJ183" s="207">
        <f t="shared" si="50"/>
        <v>0</v>
      </c>
      <c r="AK183" s="207">
        <f t="shared" si="50"/>
        <v>0</v>
      </c>
      <c r="AL183" s="207">
        <f t="shared" si="50"/>
        <v>0</v>
      </c>
      <c r="AM183" s="207">
        <f t="shared" si="50"/>
        <v>0</v>
      </c>
      <c r="AN183" s="207">
        <f t="shared" si="50"/>
        <v>0</v>
      </c>
      <c r="AO183" s="207">
        <f t="shared" si="50"/>
        <v>0</v>
      </c>
      <c r="AP183" s="207">
        <f t="shared" si="50"/>
        <v>0</v>
      </c>
      <c r="AQ183" s="207">
        <f t="shared" si="50"/>
        <v>0</v>
      </c>
      <c r="AR183" s="207">
        <f t="shared" si="50"/>
        <v>0</v>
      </c>
      <c r="AS183" s="66">
        <f t="shared" si="38"/>
        <v>0</v>
      </c>
    </row>
    <row r="184" spans="2:45" hidden="1" outlineLevel="2">
      <c r="B184" s="377">
        <v>15</v>
      </c>
      <c r="D184" s="338">
        <v>0</v>
      </c>
      <c r="E184" s="207">
        <f t="shared" si="46"/>
        <v>0</v>
      </c>
      <c r="F184" s="207">
        <f t="shared" si="50"/>
        <v>0</v>
      </c>
      <c r="G184" s="207">
        <f t="shared" si="50"/>
        <v>0</v>
      </c>
      <c r="H184" s="207">
        <f t="shared" si="50"/>
        <v>0</v>
      </c>
      <c r="I184" s="207">
        <f t="shared" si="50"/>
        <v>0</v>
      </c>
      <c r="J184" s="207">
        <f t="shared" si="50"/>
        <v>0</v>
      </c>
      <c r="K184" s="207">
        <f t="shared" si="50"/>
        <v>0</v>
      </c>
      <c r="L184" s="207">
        <f t="shared" si="50"/>
        <v>0</v>
      </c>
      <c r="M184" s="207">
        <f t="shared" si="50"/>
        <v>0</v>
      </c>
      <c r="N184" s="207">
        <f t="shared" si="50"/>
        <v>0</v>
      </c>
      <c r="O184" s="207">
        <f t="shared" si="50"/>
        <v>0</v>
      </c>
      <c r="P184" s="207">
        <f t="shared" si="50"/>
        <v>0</v>
      </c>
      <c r="Q184" s="207">
        <f t="shared" si="50"/>
        <v>0</v>
      </c>
      <c r="R184" s="207">
        <f t="shared" si="50"/>
        <v>0</v>
      </c>
      <c r="S184" s="207">
        <f t="shared" si="50"/>
        <v>0</v>
      </c>
      <c r="T184" s="207">
        <f t="shared" si="50"/>
        <v>0</v>
      </c>
      <c r="U184" s="207">
        <f t="shared" si="50"/>
        <v>0</v>
      </c>
      <c r="V184" s="207">
        <f t="shared" si="50"/>
        <v>0</v>
      </c>
      <c r="W184" s="207">
        <f t="shared" si="50"/>
        <v>0</v>
      </c>
      <c r="X184" s="207">
        <f t="shared" si="50"/>
        <v>0</v>
      </c>
      <c r="Y184" s="207">
        <f t="shared" si="50"/>
        <v>0</v>
      </c>
      <c r="Z184" s="207">
        <f t="shared" si="50"/>
        <v>0</v>
      </c>
      <c r="AA184" s="207">
        <f t="shared" si="50"/>
        <v>0</v>
      </c>
      <c r="AB184" s="207">
        <f t="shared" si="50"/>
        <v>0</v>
      </c>
      <c r="AC184" s="207">
        <f t="shared" si="50"/>
        <v>0</v>
      </c>
      <c r="AD184" s="207">
        <f t="shared" si="50"/>
        <v>0</v>
      </c>
      <c r="AE184" s="207">
        <f t="shared" si="50"/>
        <v>0</v>
      </c>
      <c r="AF184" s="207">
        <f t="shared" si="50"/>
        <v>0</v>
      </c>
      <c r="AG184" s="207">
        <f t="shared" si="50"/>
        <v>0</v>
      </c>
      <c r="AH184" s="207">
        <f t="shared" si="50"/>
        <v>0</v>
      </c>
      <c r="AI184" s="207">
        <f t="shared" si="50"/>
        <v>0</v>
      </c>
      <c r="AJ184" s="207">
        <f t="shared" si="50"/>
        <v>0</v>
      </c>
      <c r="AK184" s="207">
        <f t="shared" si="50"/>
        <v>0</v>
      </c>
      <c r="AL184" s="207">
        <f t="shared" si="50"/>
        <v>0</v>
      </c>
      <c r="AM184" s="207">
        <f t="shared" si="50"/>
        <v>0</v>
      </c>
      <c r="AN184" s="207">
        <f t="shared" si="50"/>
        <v>0</v>
      </c>
      <c r="AO184" s="207">
        <f t="shared" si="50"/>
        <v>0</v>
      </c>
      <c r="AP184" s="207">
        <f t="shared" si="50"/>
        <v>0</v>
      </c>
      <c r="AQ184" s="207">
        <f t="shared" si="50"/>
        <v>0</v>
      </c>
      <c r="AR184" s="207">
        <f t="shared" si="50"/>
        <v>0</v>
      </c>
      <c r="AS184" s="66">
        <f t="shared" si="38"/>
        <v>0</v>
      </c>
    </row>
    <row r="185" spans="2:45" hidden="1" outlineLevel="2">
      <c r="B185" s="377">
        <v>16</v>
      </c>
      <c r="D185" s="338">
        <v>0</v>
      </c>
      <c r="E185" s="207">
        <f t="shared" si="46"/>
        <v>0</v>
      </c>
      <c r="F185" s="207">
        <f t="shared" si="50"/>
        <v>0</v>
      </c>
      <c r="G185" s="207">
        <f t="shared" si="50"/>
        <v>0</v>
      </c>
      <c r="H185" s="207">
        <f t="shared" si="50"/>
        <v>0</v>
      </c>
      <c r="I185" s="207">
        <f t="shared" si="50"/>
        <v>0</v>
      </c>
      <c r="J185" s="207">
        <f t="shared" si="50"/>
        <v>0</v>
      </c>
      <c r="K185" s="207">
        <f t="shared" si="50"/>
        <v>0</v>
      </c>
      <c r="L185" s="207">
        <f t="shared" si="50"/>
        <v>0</v>
      </c>
      <c r="M185" s="207">
        <f t="shared" si="50"/>
        <v>0</v>
      </c>
      <c r="N185" s="207">
        <f t="shared" si="50"/>
        <v>0</v>
      </c>
      <c r="O185" s="207">
        <f t="shared" si="50"/>
        <v>0</v>
      </c>
      <c r="P185" s="207">
        <f t="shared" si="50"/>
        <v>0</v>
      </c>
      <c r="Q185" s="207">
        <f t="shared" si="50"/>
        <v>0</v>
      </c>
      <c r="R185" s="207">
        <f t="shared" si="50"/>
        <v>0</v>
      </c>
      <c r="S185" s="207">
        <f t="shared" si="50"/>
        <v>0</v>
      </c>
      <c r="T185" s="207">
        <f t="shared" si="50"/>
        <v>0</v>
      </c>
      <c r="U185" s="207">
        <f t="shared" si="50"/>
        <v>0</v>
      </c>
      <c r="V185" s="207">
        <f t="shared" si="50"/>
        <v>0</v>
      </c>
      <c r="W185" s="207">
        <f t="shared" si="50"/>
        <v>0</v>
      </c>
      <c r="X185" s="207">
        <f t="shared" si="50"/>
        <v>0</v>
      </c>
      <c r="Y185" s="207">
        <f t="shared" si="50"/>
        <v>0</v>
      </c>
      <c r="Z185" s="207">
        <f t="shared" si="50"/>
        <v>0</v>
      </c>
      <c r="AA185" s="207">
        <f t="shared" si="50"/>
        <v>0</v>
      </c>
      <c r="AB185" s="207">
        <f t="shared" si="50"/>
        <v>0</v>
      </c>
      <c r="AC185" s="207">
        <f t="shared" si="50"/>
        <v>0</v>
      </c>
      <c r="AD185" s="207">
        <f t="shared" si="50"/>
        <v>0</v>
      </c>
      <c r="AE185" s="207">
        <f t="shared" si="50"/>
        <v>0</v>
      </c>
      <c r="AF185" s="207">
        <f t="shared" si="50"/>
        <v>0</v>
      </c>
      <c r="AG185" s="207">
        <f t="shared" si="50"/>
        <v>0</v>
      </c>
      <c r="AH185" s="207">
        <f t="shared" si="50"/>
        <v>0</v>
      </c>
      <c r="AI185" s="207">
        <f t="shared" si="50"/>
        <v>0</v>
      </c>
      <c r="AJ185" s="207">
        <f t="shared" si="50"/>
        <v>0</v>
      </c>
      <c r="AK185" s="207">
        <f t="shared" si="50"/>
        <v>0</v>
      </c>
      <c r="AL185" s="207">
        <f t="shared" si="50"/>
        <v>0</v>
      </c>
      <c r="AM185" s="207">
        <f t="shared" si="50"/>
        <v>0</v>
      </c>
      <c r="AN185" s="207">
        <f t="shared" si="50"/>
        <v>0</v>
      </c>
      <c r="AO185" s="207">
        <f t="shared" si="50"/>
        <v>0</v>
      </c>
      <c r="AP185" s="207">
        <f t="shared" si="50"/>
        <v>0</v>
      </c>
      <c r="AQ185" s="207">
        <f t="shared" si="50"/>
        <v>0</v>
      </c>
      <c r="AR185" s="207">
        <f t="shared" si="50"/>
        <v>0</v>
      </c>
      <c r="AS185" s="66">
        <f t="shared" si="38"/>
        <v>0</v>
      </c>
    </row>
    <row r="186" spans="2:45" hidden="1" outlineLevel="2">
      <c r="B186" s="377">
        <v>17</v>
      </c>
      <c r="D186" s="338">
        <v>0</v>
      </c>
      <c r="E186" s="207">
        <f t="shared" si="46"/>
        <v>0</v>
      </c>
      <c r="F186" s="207">
        <f t="shared" si="50"/>
        <v>0</v>
      </c>
      <c r="G186" s="207">
        <f t="shared" si="50"/>
        <v>0</v>
      </c>
      <c r="H186" s="207">
        <f t="shared" si="50"/>
        <v>0</v>
      </c>
      <c r="I186" s="207">
        <f t="shared" si="50"/>
        <v>0</v>
      </c>
      <c r="J186" s="207">
        <f t="shared" si="50"/>
        <v>0</v>
      </c>
      <c r="K186" s="207">
        <f t="shared" si="50"/>
        <v>0</v>
      </c>
      <c r="L186" s="207">
        <f t="shared" si="50"/>
        <v>0</v>
      </c>
      <c r="M186" s="207">
        <f t="shared" si="50"/>
        <v>0</v>
      </c>
      <c r="N186" s="207">
        <f t="shared" si="50"/>
        <v>0</v>
      </c>
      <c r="O186" s="207">
        <f t="shared" si="50"/>
        <v>0</v>
      </c>
      <c r="P186" s="207">
        <f t="shared" si="50"/>
        <v>0</v>
      </c>
      <c r="Q186" s="207">
        <f t="shared" si="50"/>
        <v>0</v>
      </c>
      <c r="R186" s="207">
        <f t="shared" si="50"/>
        <v>0</v>
      </c>
      <c r="S186" s="207">
        <f t="shared" si="50"/>
        <v>0</v>
      </c>
      <c r="T186" s="207">
        <f t="shared" si="50"/>
        <v>0</v>
      </c>
      <c r="U186" s="207">
        <f t="shared" si="50"/>
        <v>0</v>
      </c>
      <c r="V186" s="207">
        <f t="shared" si="50"/>
        <v>0</v>
      </c>
      <c r="W186" s="207">
        <f t="shared" si="50"/>
        <v>0</v>
      </c>
      <c r="X186" s="207">
        <f t="shared" si="50"/>
        <v>0</v>
      </c>
      <c r="Y186" s="207">
        <f t="shared" si="50"/>
        <v>0</v>
      </c>
      <c r="Z186" s="207">
        <f t="shared" si="50"/>
        <v>0</v>
      </c>
      <c r="AA186" s="207">
        <f t="shared" si="50"/>
        <v>0</v>
      </c>
      <c r="AB186" s="207">
        <f t="shared" si="50"/>
        <v>0</v>
      </c>
      <c r="AC186" s="207">
        <f t="shared" si="50"/>
        <v>0</v>
      </c>
      <c r="AD186" s="207">
        <f t="shared" si="50"/>
        <v>0</v>
      </c>
      <c r="AE186" s="207">
        <f t="shared" si="50"/>
        <v>0</v>
      </c>
      <c r="AF186" s="207">
        <f t="shared" si="50"/>
        <v>0</v>
      </c>
      <c r="AG186" s="207">
        <f t="shared" si="50"/>
        <v>0</v>
      </c>
      <c r="AH186" s="207">
        <f t="shared" si="50"/>
        <v>0</v>
      </c>
      <c r="AI186" s="207">
        <f t="shared" si="50"/>
        <v>0</v>
      </c>
      <c r="AJ186" s="207">
        <f t="shared" si="50"/>
        <v>0</v>
      </c>
      <c r="AK186" s="207">
        <f t="shared" si="50"/>
        <v>0</v>
      </c>
      <c r="AL186" s="207">
        <f t="shared" si="50"/>
        <v>0</v>
      </c>
      <c r="AM186" s="207">
        <f t="shared" si="50"/>
        <v>0</v>
      </c>
      <c r="AN186" s="207">
        <f t="shared" si="50"/>
        <v>0</v>
      </c>
      <c r="AO186" s="207">
        <f t="shared" si="50"/>
        <v>0</v>
      </c>
      <c r="AP186" s="207">
        <f t="shared" si="50"/>
        <v>0</v>
      </c>
      <c r="AQ186" s="207">
        <f t="shared" si="50"/>
        <v>0</v>
      </c>
      <c r="AR186" s="207">
        <f t="shared" si="50"/>
        <v>0</v>
      </c>
      <c r="AS186" s="66">
        <f t="shared" si="38"/>
        <v>0</v>
      </c>
    </row>
    <row r="187" spans="2:45" hidden="1" outlineLevel="2">
      <c r="B187" s="377">
        <v>18</v>
      </c>
      <c r="D187" s="338">
        <v>0</v>
      </c>
      <c r="E187" s="207">
        <f t="shared" si="46"/>
        <v>0</v>
      </c>
      <c r="F187" s="207">
        <f t="shared" si="50"/>
        <v>0</v>
      </c>
      <c r="G187" s="207">
        <f t="shared" si="50"/>
        <v>0</v>
      </c>
      <c r="H187" s="207">
        <f t="shared" si="50"/>
        <v>0</v>
      </c>
      <c r="I187" s="207">
        <f t="shared" si="50"/>
        <v>0</v>
      </c>
      <c r="J187" s="207">
        <f t="shared" si="50"/>
        <v>0</v>
      </c>
      <c r="K187" s="207">
        <f t="shared" si="50"/>
        <v>0</v>
      </c>
      <c r="L187" s="207">
        <f t="shared" si="50"/>
        <v>0</v>
      </c>
      <c r="M187" s="207">
        <f t="shared" si="50"/>
        <v>0</v>
      </c>
      <c r="N187" s="207">
        <f t="shared" si="50"/>
        <v>0</v>
      </c>
      <c r="O187" s="207">
        <f t="shared" si="50"/>
        <v>0</v>
      </c>
      <c r="P187" s="207">
        <f t="shared" si="50"/>
        <v>0</v>
      </c>
      <c r="Q187" s="207">
        <f t="shared" si="50"/>
        <v>0</v>
      </c>
      <c r="R187" s="207">
        <f t="shared" si="50"/>
        <v>0</v>
      </c>
      <c r="S187" s="207">
        <f t="shared" si="50"/>
        <v>0</v>
      </c>
      <c r="T187" s="207">
        <f t="shared" si="50"/>
        <v>0</v>
      </c>
      <c r="U187" s="207">
        <f t="shared" si="50"/>
        <v>0</v>
      </c>
      <c r="V187" s="207">
        <f t="shared" si="50"/>
        <v>0</v>
      </c>
      <c r="W187" s="207">
        <f t="shared" si="50"/>
        <v>0</v>
      </c>
      <c r="X187" s="207">
        <f t="shared" si="50"/>
        <v>0</v>
      </c>
      <c r="Y187" s="207">
        <f t="shared" si="50"/>
        <v>0</v>
      </c>
      <c r="Z187" s="207">
        <f t="shared" si="50"/>
        <v>0</v>
      </c>
      <c r="AA187" s="207">
        <f t="shared" si="50"/>
        <v>0</v>
      </c>
      <c r="AB187" s="207">
        <f t="shared" si="50"/>
        <v>0</v>
      </c>
      <c r="AC187" s="207">
        <f t="shared" si="50"/>
        <v>0</v>
      </c>
      <c r="AD187" s="207">
        <f t="shared" si="50"/>
        <v>0</v>
      </c>
      <c r="AE187" s="207">
        <f t="shared" si="50"/>
        <v>0</v>
      </c>
      <c r="AF187" s="207">
        <f t="shared" si="50"/>
        <v>0</v>
      </c>
      <c r="AG187" s="207">
        <f t="shared" si="50"/>
        <v>0</v>
      </c>
      <c r="AH187" s="207">
        <f t="shared" si="50"/>
        <v>0</v>
      </c>
      <c r="AI187" s="207">
        <f t="shared" si="50"/>
        <v>0</v>
      </c>
      <c r="AJ187" s="207">
        <f t="shared" si="50"/>
        <v>0</v>
      </c>
      <c r="AK187" s="207">
        <f t="shared" si="50"/>
        <v>0</v>
      </c>
      <c r="AL187" s="207">
        <f t="shared" si="50"/>
        <v>0</v>
      </c>
      <c r="AM187" s="207">
        <f t="shared" si="50"/>
        <v>0</v>
      </c>
      <c r="AN187" s="207">
        <f t="shared" si="50"/>
        <v>0</v>
      </c>
      <c r="AO187" s="207">
        <f t="shared" si="50"/>
        <v>0</v>
      </c>
      <c r="AP187" s="207">
        <f t="shared" si="50"/>
        <v>0</v>
      </c>
      <c r="AQ187" s="207">
        <f t="shared" si="50"/>
        <v>0</v>
      </c>
      <c r="AR187" s="207">
        <f t="shared" si="50"/>
        <v>0</v>
      </c>
      <c r="AS187" s="66">
        <f t="shared" si="38"/>
        <v>0</v>
      </c>
    </row>
    <row r="188" spans="2:45" hidden="1" outlineLevel="2">
      <c r="B188" s="377">
        <v>19</v>
      </c>
      <c r="D188" s="338">
        <v>0</v>
      </c>
      <c r="E188" s="207">
        <f t="shared" si="46"/>
        <v>0</v>
      </c>
      <c r="F188" s="207">
        <f t="shared" si="50"/>
        <v>0</v>
      </c>
      <c r="G188" s="207">
        <f t="shared" si="50"/>
        <v>0</v>
      </c>
      <c r="H188" s="207">
        <f t="shared" si="50"/>
        <v>0</v>
      </c>
      <c r="I188" s="207">
        <f t="shared" si="50"/>
        <v>0</v>
      </c>
      <c r="J188" s="207">
        <f t="shared" si="50"/>
        <v>0</v>
      </c>
      <c r="K188" s="207">
        <f t="shared" si="50"/>
        <v>0</v>
      </c>
      <c r="L188" s="207">
        <f t="shared" si="50"/>
        <v>0</v>
      </c>
      <c r="M188" s="207">
        <f t="shared" si="50"/>
        <v>0</v>
      </c>
      <c r="N188" s="207">
        <f t="shared" si="50"/>
        <v>0</v>
      </c>
      <c r="O188" s="207">
        <f t="shared" si="50"/>
        <v>0</v>
      </c>
      <c r="P188" s="207">
        <f t="shared" si="50"/>
        <v>0</v>
      </c>
      <c r="Q188" s="207">
        <f t="shared" si="50"/>
        <v>0</v>
      </c>
      <c r="R188" s="207">
        <f t="shared" si="50"/>
        <v>0</v>
      </c>
      <c r="S188" s="207">
        <f t="shared" si="50"/>
        <v>0</v>
      </c>
      <c r="T188" s="207">
        <f t="shared" si="50"/>
        <v>0</v>
      </c>
      <c r="U188" s="207">
        <f t="shared" si="50"/>
        <v>0</v>
      </c>
      <c r="V188" s="207">
        <f t="shared" si="50"/>
        <v>0</v>
      </c>
      <c r="W188" s="207">
        <f t="shared" si="50"/>
        <v>0</v>
      </c>
      <c r="X188" s="207">
        <f t="shared" si="50"/>
        <v>0</v>
      </c>
      <c r="Y188" s="207">
        <f t="shared" si="50"/>
        <v>0</v>
      </c>
      <c r="Z188" s="207">
        <f t="shared" si="50"/>
        <v>0</v>
      </c>
      <c r="AA188" s="207">
        <f t="shared" si="50"/>
        <v>0</v>
      </c>
      <c r="AB188" s="207">
        <f t="shared" si="50"/>
        <v>0</v>
      </c>
      <c r="AC188" s="207">
        <f t="shared" si="50"/>
        <v>0</v>
      </c>
      <c r="AD188" s="207">
        <f t="shared" si="50"/>
        <v>0</v>
      </c>
      <c r="AE188" s="207">
        <f t="shared" si="50"/>
        <v>0</v>
      </c>
      <c r="AF188" s="207">
        <f t="shared" si="50"/>
        <v>0</v>
      </c>
      <c r="AG188" s="207">
        <f t="shared" si="50"/>
        <v>0</v>
      </c>
      <c r="AH188" s="207">
        <f t="shared" si="50"/>
        <v>0</v>
      </c>
      <c r="AI188" s="207">
        <f t="shared" si="50"/>
        <v>0</v>
      </c>
      <c r="AJ188" s="207">
        <f t="shared" si="50"/>
        <v>0</v>
      </c>
      <c r="AK188" s="207">
        <f t="shared" si="50"/>
        <v>0</v>
      </c>
      <c r="AL188" s="207">
        <f t="shared" si="50"/>
        <v>0</v>
      </c>
      <c r="AM188" s="207">
        <f t="shared" si="50"/>
        <v>0</v>
      </c>
      <c r="AN188" s="207">
        <f t="shared" si="50"/>
        <v>0</v>
      </c>
      <c r="AO188" s="207">
        <f t="shared" si="50"/>
        <v>0</v>
      </c>
      <c r="AP188" s="207">
        <f t="shared" si="50"/>
        <v>0</v>
      </c>
      <c r="AQ188" s="207">
        <f t="shared" si="50"/>
        <v>0</v>
      </c>
      <c r="AR188" s="207">
        <f t="shared" si="50"/>
        <v>0</v>
      </c>
      <c r="AS188" s="66">
        <f t="shared" si="38"/>
        <v>0</v>
      </c>
    </row>
    <row r="189" spans="2:45" hidden="1" outlineLevel="2">
      <c r="B189" s="377">
        <v>20</v>
      </c>
      <c r="D189" s="338">
        <v>0</v>
      </c>
      <c r="E189" s="207">
        <f t="shared" si="46"/>
        <v>0</v>
      </c>
      <c r="F189" s="207">
        <f t="shared" si="50"/>
        <v>0</v>
      </c>
      <c r="G189" s="207">
        <f t="shared" si="50"/>
        <v>0</v>
      </c>
      <c r="H189" s="207">
        <f t="shared" si="50"/>
        <v>0</v>
      </c>
      <c r="I189" s="207">
        <f t="shared" si="50"/>
        <v>0</v>
      </c>
      <c r="J189" s="207">
        <f t="shared" si="50"/>
        <v>0</v>
      </c>
      <c r="K189" s="207">
        <f t="shared" si="50"/>
        <v>0</v>
      </c>
      <c r="L189" s="207">
        <f t="shared" si="50"/>
        <v>0</v>
      </c>
      <c r="M189" s="207">
        <f t="shared" si="50"/>
        <v>0</v>
      </c>
      <c r="N189" s="207">
        <f t="shared" si="50"/>
        <v>0</v>
      </c>
      <c r="O189" s="207">
        <f t="shared" si="50"/>
        <v>0</v>
      </c>
      <c r="P189" s="207">
        <f t="shared" si="50"/>
        <v>0</v>
      </c>
      <c r="Q189" s="207">
        <f t="shared" si="50"/>
        <v>0</v>
      </c>
      <c r="R189" s="207">
        <f t="shared" si="50"/>
        <v>0</v>
      </c>
      <c r="S189" s="207">
        <f t="shared" si="50"/>
        <v>0</v>
      </c>
      <c r="T189" s="207">
        <f t="shared" si="50"/>
        <v>0</v>
      </c>
      <c r="U189" s="207">
        <f t="shared" si="50"/>
        <v>0</v>
      </c>
      <c r="V189" s="207">
        <f t="shared" si="50"/>
        <v>0</v>
      </c>
      <c r="W189" s="207">
        <f t="shared" si="50"/>
        <v>0</v>
      </c>
      <c r="X189" s="207">
        <f t="shared" si="50"/>
        <v>0</v>
      </c>
      <c r="Y189" s="207">
        <f t="shared" si="50"/>
        <v>0</v>
      </c>
      <c r="Z189" s="207">
        <f t="shared" si="50"/>
        <v>0</v>
      </c>
      <c r="AA189" s="207">
        <f t="shared" si="50"/>
        <v>0</v>
      </c>
      <c r="AB189" s="207">
        <f t="shared" si="50"/>
        <v>0</v>
      </c>
      <c r="AC189" s="207">
        <f t="shared" si="50"/>
        <v>0</v>
      </c>
      <c r="AD189" s="207">
        <f t="shared" si="50"/>
        <v>0</v>
      </c>
      <c r="AE189" s="207">
        <f t="shared" si="50"/>
        <v>0</v>
      </c>
      <c r="AF189" s="207">
        <f t="shared" si="50"/>
        <v>0</v>
      </c>
      <c r="AG189" s="207">
        <f t="shared" si="50"/>
        <v>0</v>
      </c>
      <c r="AH189" s="207">
        <f t="shared" si="50"/>
        <v>0</v>
      </c>
      <c r="AI189" s="207">
        <f t="shared" si="50"/>
        <v>0</v>
      </c>
      <c r="AJ189" s="207">
        <f t="shared" si="50"/>
        <v>0</v>
      </c>
      <c r="AK189" s="207">
        <f t="shared" si="50"/>
        <v>0</v>
      </c>
      <c r="AL189" s="207">
        <f t="shared" si="50"/>
        <v>0</v>
      </c>
      <c r="AM189" s="207">
        <f t="shared" si="50"/>
        <v>0</v>
      </c>
      <c r="AN189" s="207">
        <f t="shared" si="50"/>
        <v>0</v>
      </c>
      <c r="AO189" s="207">
        <f t="shared" si="50"/>
        <v>0</v>
      </c>
      <c r="AP189" s="207">
        <f t="shared" si="50"/>
        <v>0</v>
      </c>
      <c r="AQ189" s="207">
        <f t="shared" si="50"/>
        <v>0</v>
      </c>
      <c r="AR189" s="207">
        <f t="shared" si="50"/>
        <v>0</v>
      </c>
      <c r="AS189" s="66">
        <f t="shared" si="38"/>
        <v>0</v>
      </c>
    </row>
    <row r="190" spans="2:45" hidden="1" outlineLevel="2">
      <c r="B190" s="377">
        <v>21</v>
      </c>
      <c r="D190" s="338">
        <v>0</v>
      </c>
      <c r="E190" s="207">
        <f t="shared" si="46"/>
        <v>0</v>
      </c>
      <c r="F190" s="207">
        <f t="shared" ref="F190:AR196" si="51">IF(AND(F$2=$B190,$B190=$C$3),$D190,IF(AND(F$2&gt;$B190,F$2&lt;=$D$169+$B190),SLN($D190,0,IF($C$3-$B190&gt;=$D$169,$D$169,$C$3-$B190)),0))</f>
        <v>0</v>
      </c>
      <c r="G190" s="207">
        <f t="shared" si="51"/>
        <v>0</v>
      </c>
      <c r="H190" s="207">
        <f t="shared" si="51"/>
        <v>0</v>
      </c>
      <c r="I190" s="207">
        <f t="shared" si="51"/>
        <v>0</v>
      </c>
      <c r="J190" s="207">
        <f t="shared" si="51"/>
        <v>0</v>
      </c>
      <c r="K190" s="207">
        <f t="shared" si="51"/>
        <v>0</v>
      </c>
      <c r="L190" s="207">
        <f t="shared" si="51"/>
        <v>0</v>
      </c>
      <c r="M190" s="207">
        <f t="shared" si="51"/>
        <v>0</v>
      </c>
      <c r="N190" s="207">
        <f t="shared" si="51"/>
        <v>0</v>
      </c>
      <c r="O190" s="207">
        <f t="shared" si="51"/>
        <v>0</v>
      </c>
      <c r="P190" s="207">
        <f t="shared" si="51"/>
        <v>0</v>
      </c>
      <c r="Q190" s="207">
        <f t="shared" si="51"/>
        <v>0</v>
      </c>
      <c r="R190" s="207">
        <f t="shared" si="51"/>
        <v>0</v>
      </c>
      <c r="S190" s="207">
        <f t="shared" si="51"/>
        <v>0</v>
      </c>
      <c r="T190" s="207">
        <f t="shared" si="51"/>
        <v>0</v>
      </c>
      <c r="U190" s="207">
        <f t="shared" si="51"/>
        <v>0</v>
      </c>
      <c r="V190" s="207">
        <f t="shared" si="51"/>
        <v>0</v>
      </c>
      <c r="W190" s="207">
        <f t="shared" si="51"/>
        <v>0</v>
      </c>
      <c r="X190" s="207">
        <f t="shared" si="51"/>
        <v>0</v>
      </c>
      <c r="Y190" s="207">
        <f t="shared" si="51"/>
        <v>0</v>
      </c>
      <c r="Z190" s="207">
        <f t="shared" si="51"/>
        <v>0</v>
      </c>
      <c r="AA190" s="207">
        <f t="shared" si="51"/>
        <v>0</v>
      </c>
      <c r="AB190" s="207">
        <f t="shared" si="51"/>
        <v>0</v>
      </c>
      <c r="AC190" s="207">
        <f t="shared" si="51"/>
        <v>0</v>
      </c>
      <c r="AD190" s="207">
        <f t="shared" si="51"/>
        <v>0</v>
      </c>
      <c r="AE190" s="207">
        <f t="shared" si="51"/>
        <v>0</v>
      </c>
      <c r="AF190" s="207">
        <f t="shared" si="51"/>
        <v>0</v>
      </c>
      <c r="AG190" s="207">
        <f t="shared" si="51"/>
        <v>0</v>
      </c>
      <c r="AH190" s="207">
        <f t="shared" si="51"/>
        <v>0</v>
      </c>
      <c r="AI190" s="207">
        <f t="shared" si="51"/>
        <v>0</v>
      </c>
      <c r="AJ190" s="207">
        <f t="shared" si="51"/>
        <v>0</v>
      </c>
      <c r="AK190" s="207">
        <f t="shared" si="51"/>
        <v>0</v>
      </c>
      <c r="AL190" s="207">
        <f t="shared" si="51"/>
        <v>0</v>
      </c>
      <c r="AM190" s="207">
        <f t="shared" si="51"/>
        <v>0</v>
      </c>
      <c r="AN190" s="207">
        <f t="shared" si="51"/>
        <v>0</v>
      </c>
      <c r="AO190" s="207">
        <f t="shared" si="51"/>
        <v>0</v>
      </c>
      <c r="AP190" s="207">
        <f t="shared" si="51"/>
        <v>0</v>
      </c>
      <c r="AQ190" s="207">
        <f t="shared" si="51"/>
        <v>0</v>
      </c>
      <c r="AR190" s="207">
        <f t="shared" si="51"/>
        <v>0</v>
      </c>
      <c r="AS190" s="66">
        <f t="shared" si="38"/>
        <v>0</v>
      </c>
    </row>
    <row r="191" spans="2:45" hidden="1" outlineLevel="2">
      <c r="B191" s="377">
        <v>22</v>
      </c>
      <c r="D191" s="338">
        <v>0</v>
      </c>
      <c r="E191" s="207">
        <f t="shared" si="46"/>
        <v>0</v>
      </c>
      <c r="F191" s="207">
        <f t="shared" si="51"/>
        <v>0</v>
      </c>
      <c r="G191" s="207">
        <f t="shared" si="51"/>
        <v>0</v>
      </c>
      <c r="H191" s="207">
        <f t="shared" si="51"/>
        <v>0</v>
      </c>
      <c r="I191" s="207">
        <f t="shared" si="51"/>
        <v>0</v>
      </c>
      <c r="J191" s="207">
        <f t="shared" si="51"/>
        <v>0</v>
      </c>
      <c r="K191" s="207">
        <f t="shared" si="51"/>
        <v>0</v>
      </c>
      <c r="L191" s="207">
        <f t="shared" si="51"/>
        <v>0</v>
      </c>
      <c r="M191" s="207">
        <f t="shared" si="51"/>
        <v>0</v>
      </c>
      <c r="N191" s="207">
        <f t="shared" si="51"/>
        <v>0</v>
      </c>
      <c r="O191" s="207">
        <f t="shared" si="51"/>
        <v>0</v>
      </c>
      <c r="P191" s="207">
        <f t="shared" si="51"/>
        <v>0</v>
      </c>
      <c r="Q191" s="207">
        <f t="shared" si="51"/>
        <v>0</v>
      </c>
      <c r="R191" s="207">
        <f t="shared" si="51"/>
        <v>0</v>
      </c>
      <c r="S191" s="207">
        <f t="shared" si="51"/>
        <v>0</v>
      </c>
      <c r="T191" s="207">
        <f t="shared" si="51"/>
        <v>0</v>
      </c>
      <c r="U191" s="207">
        <f t="shared" si="51"/>
        <v>0</v>
      </c>
      <c r="V191" s="207">
        <f t="shared" si="51"/>
        <v>0</v>
      </c>
      <c r="W191" s="207">
        <f t="shared" si="51"/>
        <v>0</v>
      </c>
      <c r="X191" s="207">
        <f t="shared" si="51"/>
        <v>0</v>
      </c>
      <c r="Y191" s="207">
        <f t="shared" si="51"/>
        <v>0</v>
      </c>
      <c r="Z191" s="207">
        <f t="shared" si="51"/>
        <v>0</v>
      </c>
      <c r="AA191" s="207">
        <f t="shared" si="51"/>
        <v>0</v>
      </c>
      <c r="AB191" s="207">
        <f t="shared" si="51"/>
        <v>0</v>
      </c>
      <c r="AC191" s="207">
        <f t="shared" si="51"/>
        <v>0</v>
      </c>
      <c r="AD191" s="207">
        <f t="shared" si="51"/>
        <v>0</v>
      </c>
      <c r="AE191" s="207">
        <f t="shared" si="51"/>
        <v>0</v>
      </c>
      <c r="AF191" s="207">
        <f t="shared" si="51"/>
        <v>0</v>
      </c>
      <c r="AG191" s="207">
        <f t="shared" si="51"/>
        <v>0</v>
      </c>
      <c r="AH191" s="207">
        <f t="shared" si="51"/>
        <v>0</v>
      </c>
      <c r="AI191" s="207">
        <f t="shared" si="51"/>
        <v>0</v>
      </c>
      <c r="AJ191" s="207">
        <f t="shared" si="51"/>
        <v>0</v>
      </c>
      <c r="AK191" s="207">
        <f t="shared" si="51"/>
        <v>0</v>
      </c>
      <c r="AL191" s="207">
        <f t="shared" si="51"/>
        <v>0</v>
      </c>
      <c r="AM191" s="207">
        <f t="shared" si="51"/>
        <v>0</v>
      </c>
      <c r="AN191" s="207">
        <f t="shared" si="51"/>
        <v>0</v>
      </c>
      <c r="AO191" s="207">
        <f t="shared" si="51"/>
        <v>0</v>
      </c>
      <c r="AP191" s="207">
        <f t="shared" si="51"/>
        <v>0</v>
      </c>
      <c r="AQ191" s="207">
        <f t="shared" si="51"/>
        <v>0</v>
      </c>
      <c r="AR191" s="207">
        <f t="shared" si="51"/>
        <v>0</v>
      </c>
      <c r="AS191" s="66">
        <f t="shared" si="38"/>
        <v>0</v>
      </c>
    </row>
    <row r="192" spans="2:45" hidden="1" outlineLevel="2">
      <c r="B192" s="377">
        <v>23</v>
      </c>
      <c r="D192" s="338">
        <v>0</v>
      </c>
      <c r="E192" s="207">
        <f t="shared" si="46"/>
        <v>0</v>
      </c>
      <c r="F192" s="207">
        <f t="shared" si="51"/>
        <v>0</v>
      </c>
      <c r="G192" s="207">
        <f t="shared" si="51"/>
        <v>0</v>
      </c>
      <c r="H192" s="207">
        <f t="shared" si="51"/>
        <v>0</v>
      </c>
      <c r="I192" s="207">
        <f t="shared" si="51"/>
        <v>0</v>
      </c>
      <c r="J192" s="207">
        <f t="shared" si="51"/>
        <v>0</v>
      </c>
      <c r="K192" s="207">
        <f t="shared" si="51"/>
        <v>0</v>
      </c>
      <c r="L192" s="207">
        <f t="shared" si="51"/>
        <v>0</v>
      </c>
      <c r="M192" s="207">
        <f t="shared" si="51"/>
        <v>0</v>
      </c>
      <c r="N192" s="207">
        <f t="shared" si="51"/>
        <v>0</v>
      </c>
      <c r="O192" s="207">
        <f t="shared" si="51"/>
        <v>0</v>
      </c>
      <c r="P192" s="207">
        <f t="shared" si="51"/>
        <v>0</v>
      </c>
      <c r="Q192" s="207">
        <f t="shared" si="51"/>
        <v>0</v>
      </c>
      <c r="R192" s="207">
        <f t="shared" si="51"/>
        <v>0</v>
      </c>
      <c r="S192" s="207">
        <f t="shared" si="51"/>
        <v>0</v>
      </c>
      <c r="T192" s="207">
        <f t="shared" si="51"/>
        <v>0</v>
      </c>
      <c r="U192" s="207">
        <f t="shared" si="51"/>
        <v>0</v>
      </c>
      <c r="V192" s="207">
        <f t="shared" si="51"/>
        <v>0</v>
      </c>
      <c r="W192" s="207">
        <f t="shared" si="51"/>
        <v>0</v>
      </c>
      <c r="X192" s="207">
        <f t="shared" si="51"/>
        <v>0</v>
      </c>
      <c r="Y192" s="207">
        <f t="shared" si="51"/>
        <v>0</v>
      </c>
      <c r="Z192" s="207">
        <f t="shared" si="51"/>
        <v>0</v>
      </c>
      <c r="AA192" s="207">
        <f t="shared" si="51"/>
        <v>0</v>
      </c>
      <c r="AB192" s="207">
        <f t="shared" si="51"/>
        <v>0</v>
      </c>
      <c r="AC192" s="207">
        <f t="shared" si="51"/>
        <v>0</v>
      </c>
      <c r="AD192" s="207">
        <f t="shared" si="51"/>
        <v>0</v>
      </c>
      <c r="AE192" s="207">
        <f t="shared" si="51"/>
        <v>0</v>
      </c>
      <c r="AF192" s="207">
        <f t="shared" si="51"/>
        <v>0</v>
      </c>
      <c r="AG192" s="207">
        <f t="shared" si="51"/>
        <v>0</v>
      </c>
      <c r="AH192" s="207">
        <f t="shared" si="51"/>
        <v>0</v>
      </c>
      <c r="AI192" s="207">
        <f t="shared" si="51"/>
        <v>0</v>
      </c>
      <c r="AJ192" s="207">
        <f t="shared" si="51"/>
        <v>0</v>
      </c>
      <c r="AK192" s="207">
        <f t="shared" si="51"/>
        <v>0</v>
      </c>
      <c r="AL192" s="207">
        <f t="shared" si="51"/>
        <v>0</v>
      </c>
      <c r="AM192" s="207">
        <f t="shared" si="51"/>
        <v>0</v>
      </c>
      <c r="AN192" s="207">
        <f t="shared" si="51"/>
        <v>0</v>
      </c>
      <c r="AO192" s="207">
        <f t="shared" si="51"/>
        <v>0</v>
      </c>
      <c r="AP192" s="207">
        <f t="shared" si="51"/>
        <v>0</v>
      </c>
      <c r="AQ192" s="207">
        <f t="shared" si="51"/>
        <v>0</v>
      </c>
      <c r="AR192" s="207">
        <f t="shared" si="51"/>
        <v>0</v>
      </c>
      <c r="AS192" s="66">
        <f t="shared" si="38"/>
        <v>0</v>
      </c>
    </row>
    <row r="193" spans="2:45" hidden="1" outlineLevel="2">
      <c r="B193" s="377">
        <v>24</v>
      </c>
      <c r="D193" s="338">
        <v>0</v>
      </c>
      <c r="E193" s="207">
        <f t="shared" si="46"/>
        <v>0</v>
      </c>
      <c r="F193" s="207">
        <f t="shared" si="51"/>
        <v>0</v>
      </c>
      <c r="G193" s="207">
        <f t="shared" si="51"/>
        <v>0</v>
      </c>
      <c r="H193" s="207">
        <f t="shared" si="51"/>
        <v>0</v>
      </c>
      <c r="I193" s="207">
        <f t="shared" si="51"/>
        <v>0</v>
      </c>
      <c r="J193" s="207">
        <f t="shared" si="51"/>
        <v>0</v>
      </c>
      <c r="K193" s="207">
        <f t="shared" si="51"/>
        <v>0</v>
      </c>
      <c r="L193" s="207">
        <f t="shared" si="51"/>
        <v>0</v>
      </c>
      <c r="M193" s="207">
        <f t="shared" si="51"/>
        <v>0</v>
      </c>
      <c r="N193" s="207">
        <f t="shared" si="51"/>
        <v>0</v>
      </c>
      <c r="O193" s="207">
        <f t="shared" si="51"/>
        <v>0</v>
      </c>
      <c r="P193" s="207">
        <f t="shared" si="51"/>
        <v>0</v>
      </c>
      <c r="Q193" s="207">
        <f t="shared" si="51"/>
        <v>0</v>
      </c>
      <c r="R193" s="207">
        <f t="shared" si="51"/>
        <v>0</v>
      </c>
      <c r="S193" s="207">
        <f t="shared" si="51"/>
        <v>0</v>
      </c>
      <c r="T193" s="207">
        <f t="shared" si="51"/>
        <v>0</v>
      </c>
      <c r="U193" s="207">
        <f t="shared" si="51"/>
        <v>0</v>
      </c>
      <c r="V193" s="207">
        <f t="shared" si="51"/>
        <v>0</v>
      </c>
      <c r="W193" s="207">
        <f t="shared" si="51"/>
        <v>0</v>
      </c>
      <c r="X193" s="207">
        <f t="shared" si="51"/>
        <v>0</v>
      </c>
      <c r="Y193" s="207">
        <f t="shared" si="51"/>
        <v>0</v>
      </c>
      <c r="Z193" s="207">
        <f t="shared" si="51"/>
        <v>0</v>
      </c>
      <c r="AA193" s="207">
        <f t="shared" si="51"/>
        <v>0</v>
      </c>
      <c r="AB193" s="207">
        <f t="shared" si="51"/>
        <v>0</v>
      </c>
      <c r="AC193" s="207">
        <f t="shared" si="51"/>
        <v>0</v>
      </c>
      <c r="AD193" s="207">
        <f t="shared" si="51"/>
        <v>0</v>
      </c>
      <c r="AE193" s="207">
        <f t="shared" si="51"/>
        <v>0</v>
      </c>
      <c r="AF193" s="207">
        <f t="shared" si="51"/>
        <v>0</v>
      </c>
      <c r="AG193" s="207">
        <f t="shared" si="51"/>
        <v>0</v>
      </c>
      <c r="AH193" s="207">
        <f t="shared" si="51"/>
        <v>0</v>
      </c>
      <c r="AI193" s="207">
        <f t="shared" si="51"/>
        <v>0</v>
      </c>
      <c r="AJ193" s="207">
        <f t="shared" si="51"/>
        <v>0</v>
      </c>
      <c r="AK193" s="207">
        <f t="shared" si="51"/>
        <v>0</v>
      </c>
      <c r="AL193" s="207">
        <f t="shared" si="51"/>
        <v>0</v>
      </c>
      <c r="AM193" s="207">
        <f t="shared" si="51"/>
        <v>0</v>
      </c>
      <c r="AN193" s="207">
        <f t="shared" si="51"/>
        <v>0</v>
      </c>
      <c r="AO193" s="207">
        <f t="shared" si="51"/>
        <v>0</v>
      </c>
      <c r="AP193" s="207">
        <f t="shared" si="51"/>
        <v>0</v>
      </c>
      <c r="AQ193" s="207">
        <f t="shared" si="51"/>
        <v>0</v>
      </c>
      <c r="AR193" s="207">
        <f t="shared" si="51"/>
        <v>0</v>
      </c>
      <c r="AS193" s="66">
        <f t="shared" si="38"/>
        <v>0</v>
      </c>
    </row>
    <row r="194" spans="2:45" hidden="1" outlineLevel="2">
      <c r="B194" s="377">
        <v>25</v>
      </c>
      <c r="D194" s="338">
        <v>0</v>
      </c>
      <c r="E194" s="207">
        <f t="shared" si="46"/>
        <v>0</v>
      </c>
      <c r="F194" s="207">
        <f t="shared" si="51"/>
        <v>0</v>
      </c>
      <c r="G194" s="207">
        <f t="shared" si="51"/>
        <v>0</v>
      </c>
      <c r="H194" s="207">
        <f t="shared" si="51"/>
        <v>0</v>
      </c>
      <c r="I194" s="207">
        <f t="shared" si="51"/>
        <v>0</v>
      </c>
      <c r="J194" s="207">
        <f t="shared" si="51"/>
        <v>0</v>
      </c>
      <c r="K194" s="207">
        <f t="shared" si="51"/>
        <v>0</v>
      </c>
      <c r="L194" s="207">
        <f t="shared" si="51"/>
        <v>0</v>
      </c>
      <c r="M194" s="207">
        <f t="shared" si="51"/>
        <v>0</v>
      </c>
      <c r="N194" s="207">
        <f t="shared" si="51"/>
        <v>0</v>
      </c>
      <c r="O194" s="207">
        <f t="shared" si="51"/>
        <v>0</v>
      </c>
      <c r="P194" s="207">
        <f t="shared" si="51"/>
        <v>0</v>
      </c>
      <c r="Q194" s="207">
        <f t="shared" si="51"/>
        <v>0</v>
      </c>
      <c r="R194" s="207">
        <f t="shared" si="51"/>
        <v>0</v>
      </c>
      <c r="S194" s="207">
        <f t="shared" si="51"/>
        <v>0</v>
      </c>
      <c r="T194" s="207">
        <f t="shared" si="51"/>
        <v>0</v>
      </c>
      <c r="U194" s="207">
        <f t="shared" si="51"/>
        <v>0</v>
      </c>
      <c r="V194" s="207">
        <f t="shared" si="51"/>
        <v>0</v>
      </c>
      <c r="W194" s="207">
        <f t="shared" si="51"/>
        <v>0</v>
      </c>
      <c r="X194" s="207">
        <f t="shared" si="51"/>
        <v>0</v>
      </c>
      <c r="Y194" s="207">
        <f t="shared" si="51"/>
        <v>0</v>
      </c>
      <c r="Z194" s="207">
        <f t="shared" si="51"/>
        <v>0</v>
      </c>
      <c r="AA194" s="207">
        <f t="shared" si="51"/>
        <v>0</v>
      </c>
      <c r="AB194" s="207">
        <f t="shared" si="51"/>
        <v>0</v>
      </c>
      <c r="AC194" s="207">
        <f t="shared" si="51"/>
        <v>0</v>
      </c>
      <c r="AD194" s="207">
        <f t="shared" si="51"/>
        <v>0</v>
      </c>
      <c r="AE194" s="207">
        <f t="shared" si="51"/>
        <v>0</v>
      </c>
      <c r="AF194" s="207">
        <f t="shared" si="51"/>
        <v>0</v>
      </c>
      <c r="AG194" s="207">
        <f t="shared" si="51"/>
        <v>0</v>
      </c>
      <c r="AH194" s="207">
        <f t="shared" si="51"/>
        <v>0</v>
      </c>
      <c r="AI194" s="207">
        <f t="shared" si="51"/>
        <v>0</v>
      </c>
      <c r="AJ194" s="207">
        <f t="shared" si="51"/>
        <v>0</v>
      </c>
      <c r="AK194" s="207">
        <f t="shared" si="51"/>
        <v>0</v>
      </c>
      <c r="AL194" s="207">
        <f t="shared" si="51"/>
        <v>0</v>
      </c>
      <c r="AM194" s="207">
        <f t="shared" si="51"/>
        <v>0</v>
      </c>
      <c r="AN194" s="207">
        <f t="shared" si="51"/>
        <v>0</v>
      </c>
      <c r="AO194" s="207">
        <f t="shared" si="51"/>
        <v>0</v>
      </c>
      <c r="AP194" s="207">
        <f t="shared" si="51"/>
        <v>0</v>
      </c>
      <c r="AQ194" s="207">
        <f t="shared" si="51"/>
        <v>0</v>
      </c>
      <c r="AR194" s="207">
        <f t="shared" si="51"/>
        <v>0</v>
      </c>
      <c r="AS194" s="66">
        <f t="shared" si="38"/>
        <v>0</v>
      </c>
    </row>
    <row r="195" spans="2:45" hidden="1" outlineLevel="2">
      <c r="B195" s="377">
        <v>26</v>
      </c>
      <c r="D195" s="338">
        <v>0</v>
      </c>
      <c r="E195" s="207">
        <f t="shared" si="46"/>
        <v>0</v>
      </c>
      <c r="F195" s="207">
        <f t="shared" si="51"/>
        <v>0</v>
      </c>
      <c r="G195" s="207">
        <f t="shared" si="51"/>
        <v>0</v>
      </c>
      <c r="H195" s="207">
        <f t="shared" si="51"/>
        <v>0</v>
      </c>
      <c r="I195" s="207">
        <f t="shared" si="51"/>
        <v>0</v>
      </c>
      <c r="J195" s="207">
        <f t="shared" si="51"/>
        <v>0</v>
      </c>
      <c r="K195" s="207">
        <f t="shared" si="51"/>
        <v>0</v>
      </c>
      <c r="L195" s="207">
        <f t="shared" si="51"/>
        <v>0</v>
      </c>
      <c r="M195" s="207">
        <f t="shared" si="51"/>
        <v>0</v>
      </c>
      <c r="N195" s="207">
        <f t="shared" si="51"/>
        <v>0</v>
      </c>
      <c r="O195" s="207">
        <f t="shared" si="51"/>
        <v>0</v>
      </c>
      <c r="P195" s="207">
        <f t="shared" si="51"/>
        <v>0</v>
      </c>
      <c r="Q195" s="207">
        <f t="shared" si="51"/>
        <v>0</v>
      </c>
      <c r="R195" s="207">
        <f t="shared" si="51"/>
        <v>0</v>
      </c>
      <c r="S195" s="207">
        <f t="shared" si="51"/>
        <v>0</v>
      </c>
      <c r="T195" s="207">
        <f t="shared" si="51"/>
        <v>0</v>
      </c>
      <c r="U195" s="207">
        <f t="shared" si="51"/>
        <v>0</v>
      </c>
      <c r="V195" s="207">
        <f t="shared" si="51"/>
        <v>0</v>
      </c>
      <c r="W195" s="207">
        <f t="shared" si="51"/>
        <v>0</v>
      </c>
      <c r="X195" s="207">
        <f t="shared" si="51"/>
        <v>0</v>
      </c>
      <c r="Y195" s="207">
        <f t="shared" si="51"/>
        <v>0</v>
      </c>
      <c r="Z195" s="207">
        <f t="shared" si="51"/>
        <v>0</v>
      </c>
      <c r="AA195" s="207">
        <f t="shared" si="51"/>
        <v>0</v>
      </c>
      <c r="AB195" s="207">
        <f t="shared" si="51"/>
        <v>0</v>
      </c>
      <c r="AC195" s="207">
        <f t="shared" si="51"/>
        <v>0</v>
      </c>
      <c r="AD195" s="207">
        <f t="shared" si="51"/>
        <v>0</v>
      </c>
      <c r="AE195" s="207">
        <f t="shared" si="51"/>
        <v>0</v>
      </c>
      <c r="AF195" s="207">
        <f t="shared" si="51"/>
        <v>0</v>
      </c>
      <c r="AG195" s="207">
        <f t="shared" si="51"/>
        <v>0</v>
      </c>
      <c r="AH195" s="207">
        <f t="shared" si="51"/>
        <v>0</v>
      </c>
      <c r="AI195" s="207">
        <f t="shared" si="51"/>
        <v>0</v>
      </c>
      <c r="AJ195" s="207">
        <f t="shared" si="51"/>
        <v>0</v>
      </c>
      <c r="AK195" s="207">
        <f t="shared" si="51"/>
        <v>0</v>
      </c>
      <c r="AL195" s="207">
        <f t="shared" si="51"/>
        <v>0</v>
      </c>
      <c r="AM195" s="207">
        <f t="shared" si="51"/>
        <v>0</v>
      </c>
      <c r="AN195" s="207">
        <f t="shared" si="51"/>
        <v>0</v>
      </c>
      <c r="AO195" s="207">
        <f t="shared" si="51"/>
        <v>0</v>
      </c>
      <c r="AP195" s="207">
        <f t="shared" si="51"/>
        <v>0</v>
      </c>
      <c r="AQ195" s="207">
        <f t="shared" si="51"/>
        <v>0</v>
      </c>
      <c r="AR195" s="207">
        <f t="shared" si="51"/>
        <v>0</v>
      </c>
      <c r="AS195" s="66">
        <f t="shared" si="38"/>
        <v>0</v>
      </c>
    </row>
    <row r="196" spans="2:45" hidden="1" outlineLevel="2">
      <c r="B196" s="377">
        <v>27</v>
      </c>
      <c r="D196" s="338">
        <v>0</v>
      </c>
      <c r="E196" s="207">
        <f t="shared" si="46"/>
        <v>0</v>
      </c>
      <c r="F196" s="207">
        <f t="shared" si="51"/>
        <v>0</v>
      </c>
      <c r="G196" s="207">
        <f t="shared" si="51"/>
        <v>0</v>
      </c>
      <c r="H196" s="207">
        <f t="shared" si="51"/>
        <v>0</v>
      </c>
      <c r="I196" s="207">
        <f t="shared" si="51"/>
        <v>0</v>
      </c>
      <c r="J196" s="207">
        <f t="shared" si="51"/>
        <v>0</v>
      </c>
      <c r="K196" s="207">
        <f t="shared" si="51"/>
        <v>0</v>
      </c>
      <c r="L196" s="207">
        <f t="shared" si="51"/>
        <v>0</v>
      </c>
      <c r="M196" s="207">
        <f t="shared" si="51"/>
        <v>0</v>
      </c>
      <c r="N196" s="207">
        <f t="shared" si="51"/>
        <v>0</v>
      </c>
      <c r="O196" s="207">
        <f t="shared" si="51"/>
        <v>0</v>
      </c>
      <c r="P196" s="207">
        <f t="shared" si="51"/>
        <v>0</v>
      </c>
      <c r="Q196" s="207">
        <f t="shared" si="51"/>
        <v>0</v>
      </c>
      <c r="R196" s="207">
        <f t="shared" si="51"/>
        <v>0</v>
      </c>
      <c r="S196" s="207">
        <f t="shared" si="51"/>
        <v>0</v>
      </c>
      <c r="T196" s="207">
        <f t="shared" si="51"/>
        <v>0</v>
      </c>
      <c r="U196" s="207">
        <f t="shared" si="51"/>
        <v>0</v>
      </c>
      <c r="V196" s="207">
        <f t="shared" si="51"/>
        <v>0</v>
      </c>
      <c r="W196" s="207">
        <f t="shared" si="51"/>
        <v>0</v>
      </c>
      <c r="X196" s="207">
        <f t="shared" si="51"/>
        <v>0</v>
      </c>
      <c r="Y196" s="207">
        <f t="shared" si="51"/>
        <v>0</v>
      </c>
      <c r="Z196" s="207">
        <f t="shared" si="51"/>
        <v>0</v>
      </c>
      <c r="AA196" s="207">
        <f t="shared" ref="F196:AR203" si="52">IF(AND(AA$2=$B196,$B196=$C$3),$D196,IF(AND(AA$2&gt;$B196,AA$2&lt;=$D$169+$B196),SLN($D196,0,IF($C$3-$B196&gt;=$D$169,$D$169,$C$3-$B196)),0))</f>
        <v>0</v>
      </c>
      <c r="AB196" s="207">
        <f t="shared" si="52"/>
        <v>0</v>
      </c>
      <c r="AC196" s="207">
        <f t="shared" si="52"/>
        <v>0</v>
      </c>
      <c r="AD196" s="207">
        <f t="shared" si="52"/>
        <v>0</v>
      </c>
      <c r="AE196" s="207">
        <f t="shared" si="52"/>
        <v>0</v>
      </c>
      <c r="AF196" s="207">
        <f t="shared" si="52"/>
        <v>0</v>
      </c>
      <c r="AG196" s="207">
        <f t="shared" si="52"/>
        <v>0</v>
      </c>
      <c r="AH196" s="207">
        <f t="shared" si="52"/>
        <v>0</v>
      </c>
      <c r="AI196" s="207">
        <f t="shared" si="52"/>
        <v>0</v>
      </c>
      <c r="AJ196" s="207">
        <f t="shared" si="52"/>
        <v>0</v>
      </c>
      <c r="AK196" s="207">
        <f t="shared" si="52"/>
        <v>0</v>
      </c>
      <c r="AL196" s="207">
        <f t="shared" si="52"/>
        <v>0</v>
      </c>
      <c r="AM196" s="207">
        <f t="shared" si="52"/>
        <v>0</v>
      </c>
      <c r="AN196" s="207">
        <f t="shared" si="52"/>
        <v>0</v>
      </c>
      <c r="AO196" s="207">
        <f t="shared" si="52"/>
        <v>0</v>
      </c>
      <c r="AP196" s="207">
        <f t="shared" si="52"/>
        <v>0</v>
      </c>
      <c r="AQ196" s="207">
        <f t="shared" si="52"/>
        <v>0</v>
      </c>
      <c r="AR196" s="207">
        <f t="shared" si="52"/>
        <v>0</v>
      </c>
      <c r="AS196" s="66">
        <f t="shared" ref="AS196:AS209" si="53">SUM(E196:AR196)</f>
        <v>0</v>
      </c>
    </row>
    <row r="197" spans="2:45" hidden="1" outlineLevel="2">
      <c r="B197" s="377">
        <v>28</v>
      </c>
      <c r="D197" s="338">
        <v>0</v>
      </c>
      <c r="E197" s="207">
        <f t="shared" si="46"/>
        <v>0</v>
      </c>
      <c r="F197" s="207">
        <f t="shared" si="52"/>
        <v>0</v>
      </c>
      <c r="G197" s="207">
        <f t="shared" si="52"/>
        <v>0</v>
      </c>
      <c r="H197" s="207">
        <f t="shared" si="52"/>
        <v>0</v>
      </c>
      <c r="I197" s="207">
        <f t="shared" si="52"/>
        <v>0</v>
      </c>
      <c r="J197" s="207">
        <f t="shared" si="52"/>
        <v>0</v>
      </c>
      <c r="K197" s="207">
        <f t="shared" si="52"/>
        <v>0</v>
      </c>
      <c r="L197" s="207">
        <f t="shared" si="52"/>
        <v>0</v>
      </c>
      <c r="M197" s="207">
        <f t="shared" si="52"/>
        <v>0</v>
      </c>
      <c r="N197" s="207">
        <f t="shared" si="52"/>
        <v>0</v>
      </c>
      <c r="O197" s="207">
        <f t="shared" si="52"/>
        <v>0</v>
      </c>
      <c r="P197" s="207">
        <f t="shared" si="52"/>
        <v>0</v>
      </c>
      <c r="Q197" s="207">
        <f t="shared" si="52"/>
        <v>0</v>
      </c>
      <c r="R197" s="207">
        <f t="shared" si="52"/>
        <v>0</v>
      </c>
      <c r="S197" s="207">
        <f t="shared" si="52"/>
        <v>0</v>
      </c>
      <c r="T197" s="207">
        <f t="shared" si="52"/>
        <v>0</v>
      </c>
      <c r="U197" s="207">
        <f t="shared" si="52"/>
        <v>0</v>
      </c>
      <c r="V197" s="207">
        <f t="shared" si="52"/>
        <v>0</v>
      </c>
      <c r="W197" s="207">
        <f t="shared" si="52"/>
        <v>0</v>
      </c>
      <c r="X197" s="207">
        <f t="shared" si="52"/>
        <v>0</v>
      </c>
      <c r="Y197" s="207">
        <f t="shared" si="52"/>
        <v>0</v>
      </c>
      <c r="Z197" s="207">
        <f t="shared" si="52"/>
        <v>0</v>
      </c>
      <c r="AA197" s="207">
        <f t="shared" si="52"/>
        <v>0</v>
      </c>
      <c r="AB197" s="207">
        <f t="shared" si="52"/>
        <v>0</v>
      </c>
      <c r="AC197" s="207">
        <f t="shared" si="52"/>
        <v>0</v>
      </c>
      <c r="AD197" s="207">
        <f t="shared" si="52"/>
        <v>0</v>
      </c>
      <c r="AE197" s="207">
        <f t="shared" si="52"/>
        <v>0</v>
      </c>
      <c r="AF197" s="207">
        <f t="shared" si="52"/>
        <v>0</v>
      </c>
      <c r="AG197" s="207">
        <f t="shared" si="52"/>
        <v>0</v>
      </c>
      <c r="AH197" s="207">
        <f t="shared" si="52"/>
        <v>0</v>
      </c>
      <c r="AI197" s="207">
        <f t="shared" si="52"/>
        <v>0</v>
      </c>
      <c r="AJ197" s="207">
        <f t="shared" si="52"/>
        <v>0</v>
      </c>
      <c r="AK197" s="207">
        <f t="shared" si="52"/>
        <v>0</v>
      </c>
      <c r="AL197" s="207">
        <f t="shared" si="52"/>
        <v>0</v>
      </c>
      <c r="AM197" s="207">
        <f t="shared" si="52"/>
        <v>0</v>
      </c>
      <c r="AN197" s="207">
        <f t="shared" si="52"/>
        <v>0</v>
      </c>
      <c r="AO197" s="207">
        <f t="shared" si="52"/>
        <v>0</v>
      </c>
      <c r="AP197" s="207">
        <f t="shared" si="52"/>
        <v>0</v>
      </c>
      <c r="AQ197" s="207">
        <f t="shared" si="52"/>
        <v>0</v>
      </c>
      <c r="AR197" s="207">
        <f t="shared" si="52"/>
        <v>0</v>
      </c>
      <c r="AS197" s="66">
        <f t="shared" si="53"/>
        <v>0</v>
      </c>
    </row>
    <row r="198" spans="2:45" hidden="1" outlineLevel="2">
      <c r="B198" s="377">
        <v>29</v>
      </c>
      <c r="D198" s="338">
        <v>0</v>
      </c>
      <c r="E198" s="207">
        <f t="shared" si="46"/>
        <v>0</v>
      </c>
      <c r="F198" s="207">
        <f t="shared" si="52"/>
        <v>0</v>
      </c>
      <c r="G198" s="207">
        <f t="shared" si="52"/>
        <v>0</v>
      </c>
      <c r="H198" s="207">
        <f t="shared" si="52"/>
        <v>0</v>
      </c>
      <c r="I198" s="207">
        <f t="shared" si="52"/>
        <v>0</v>
      </c>
      <c r="J198" s="207">
        <f t="shared" si="52"/>
        <v>0</v>
      </c>
      <c r="K198" s="207">
        <f t="shared" si="52"/>
        <v>0</v>
      </c>
      <c r="L198" s="207">
        <f t="shared" si="52"/>
        <v>0</v>
      </c>
      <c r="M198" s="207">
        <f t="shared" si="52"/>
        <v>0</v>
      </c>
      <c r="N198" s="207">
        <f t="shared" si="52"/>
        <v>0</v>
      </c>
      <c r="O198" s="207">
        <f t="shared" si="52"/>
        <v>0</v>
      </c>
      <c r="P198" s="207">
        <f t="shared" si="52"/>
        <v>0</v>
      </c>
      <c r="Q198" s="207">
        <f t="shared" si="52"/>
        <v>0</v>
      </c>
      <c r="R198" s="207">
        <f t="shared" si="52"/>
        <v>0</v>
      </c>
      <c r="S198" s="207">
        <f t="shared" si="52"/>
        <v>0</v>
      </c>
      <c r="T198" s="207">
        <f t="shared" si="52"/>
        <v>0</v>
      </c>
      <c r="U198" s="207">
        <f t="shared" si="52"/>
        <v>0</v>
      </c>
      <c r="V198" s="207">
        <f t="shared" si="52"/>
        <v>0</v>
      </c>
      <c r="W198" s="207">
        <f t="shared" si="52"/>
        <v>0</v>
      </c>
      <c r="X198" s="207">
        <f t="shared" si="52"/>
        <v>0</v>
      </c>
      <c r="Y198" s="207">
        <f t="shared" si="52"/>
        <v>0</v>
      </c>
      <c r="Z198" s="207">
        <f t="shared" si="52"/>
        <v>0</v>
      </c>
      <c r="AA198" s="207">
        <f t="shared" si="52"/>
        <v>0</v>
      </c>
      <c r="AB198" s="207">
        <f t="shared" si="52"/>
        <v>0</v>
      </c>
      <c r="AC198" s="207">
        <f t="shared" si="52"/>
        <v>0</v>
      </c>
      <c r="AD198" s="207">
        <f t="shared" si="52"/>
        <v>0</v>
      </c>
      <c r="AE198" s="207">
        <f t="shared" si="52"/>
        <v>0</v>
      </c>
      <c r="AF198" s="207">
        <f t="shared" si="52"/>
        <v>0</v>
      </c>
      <c r="AG198" s="207">
        <f t="shared" si="52"/>
        <v>0</v>
      </c>
      <c r="AH198" s="207">
        <f t="shared" si="52"/>
        <v>0</v>
      </c>
      <c r="AI198" s="207">
        <f t="shared" si="52"/>
        <v>0</v>
      </c>
      <c r="AJ198" s="207">
        <f t="shared" si="52"/>
        <v>0</v>
      </c>
      <c r="AK198" s="207">
        <f t="shared" si="52"/>
        <v>0</v>
      </c>
      <c r="AL198" s="207">
        <f t="shared" si="52"/>
        <v>0</v>
      </c>
      <c r="AM198" s="207">
        <f t="shared" si="52"/>
        <v>0</v>
      </c>
      <c r="AN198" s="207">
        <f t="shared" si="52"/>
        <v>0</v>
      </c>
      <c r="AO198" s="207">
        <f t="shared" si="52"/>
        <v>0</v>
      </c>
      <c r="AP198" s="207">
        <f t="shared" si="52"/>
        <v>0</v>
      </c>
      <c r="AQ198" s="207">
        <f t="shared" si="52"/>
        <v>0</v>
      </c>
      <c r="AR198" s="207">
        <f t="shared" si="52"/>
        <v>0</v>
      </c>
      <c r="AS198" s="66">
        <f t="shared" si="53"/>
        <v>0</v>
      </c>
    </row>
    <row r="199" spans="2:45" hidden="1" outlineLevel="2">
      <c r="B199" s="377">
        <v>30</v>
      </c>
      <c r="D199" s="338">
        <v>0</v>
      </c>
      <c r="E199" s="207">
        <f t="shared" si="46"/>
        <v>0</v>
      </c>
      <c r="F199" s="207">
        <f t="shared" si="52"/>
        <v>0</v>
      </c>
      <c r="G199" s="207">
        <f t="shared" si="52"/>
        <v>0</v>
      </c>
      <c r="H199" s="207">
        <f t="shared" si="52"/>
        <v>0</v>
      </c>
      <c r="I199" s="207">
        <f t="shared" si="52"/>
        <v>0</v>
      </c>
      <c r="J199" s="207">
        <f t="shared" si="52"/>
        <v>0</v>
      </c>
      <c r="K199" s="207">
        <f t="shared" si="52"/>
        <v>0</v>
      </c>
      <c r="L199" s="207">
        <f t="shared" si="52"/>
        <v>0</v>
      </c>
      <c r="M199" s="207">
        <f t="shared" si="52"/>
        <v>0</v>
      </c>
      <c r="N199" s="207">
        <f t="shared" si="52"/>
        <v>0</v>
      </c>
      <c r="O199" s="207">
        <f t="shared" si="52"/>
        <v>0</v>
      </c>
      <c r="P199" s="207">
        <f t="shared" si="52"/>
        <v>0</v>
      </c>
      <c r="Q199" s="207">
        <f t="shared" si="52"/>
        <v>0</v>
      </c>
      <c r="R199" s="207">
        <f t="shared" si="52"/>
        <v>0</v>
      </c>
      <c r="S199" s="207">
        <f t="shared" si="52"/>
        <v>0</v>
      </c>
      <c r="T199" s="207">
        <f t="shared" si="52"/>
        <v>0</v>
      </c>
      <c r="U199" s="207">
        <f t="shared" si="52"/>
        <v>0</v>
      </c>
      <c r="V199" s="207">
        <f t="shared" si="52"/>
        <v>0</v>
      </c>
      <c r="W199" s="207">
        <f t="shared" si="52"/>
        <v>0</v>
      </c>
      <c r="X199" s="207">
        <f t="shared" si="52"/>
        <v>0</v>
      </c>
      <c r="Y199" s="207">
        <f t="shared" si="52"/>
        <v>0</v>
      </c>
      <c r="Z199" s="207">
        <f t="shared" si="52"/>
        <v>0</v>
      </c>
      <c r="AA199" s="207">
        <f t="shared" si="52"/>
        <v>0</v>
      </c>
      <c r="AB199" s="207">
        <f t="shared" si="52"/>
        <v>0</v>
      </c>
      <c r="AC199" s="207">
        <f t="shared" si="52"/>
        <v>0</v>
      </c>
      <c r="AD199" s="207">
        <f t="shared" si="52"/>
        <v>0</v>
      </c>
      <c r="AE199" s="207">
        <f t="shared" si="52"/>
        <v>0</v>
      </c>
      <c r="AF199" s="207">
        <f t="shared" si="52"/>
        <v>0</v>
      </c>
      <c r="AG199" s="207">
        <f t="shared" si="52"/>
        <v>0</v>
      </c>
      <c r="AH199" s="207">
        <f t="shared" si="52"/>
        <v>0</v>
      </c>
      <c r="AI199" s="207">
        <f t="shared" si="52"/>
        <v>0</v>
      </c>
      <c r="AJ199" s="207">
        <f t="shared" si="52"/>
        <v>0</v>
      </c>
      <c r="AK199" s="207">
        <f t="shared" si="52"/>
        <v>0</v>
      </c>
      <c r="AL199" s="207">
        <f t="shared" si="52"/>
        <v>0</v>
      </c>
      <c r="AM199" s="207">
        <f t="shared" si="52"/>
        <v>0</v>
      </c>
      <c r="AN199" s="207">
        <f t="shared" si="52"/>
        <v>0</v>
      </c>
      <c r="AO199" s="207">
        <f t="shared" si="52"/>
        <v>0</v>
      </c>
      <c r="AP199" s="207">
        <f t="shared" si="52"/>
        <v>0</v>
      </c>
      <c r="AQ199" s="207">
        <f t="shared" si="52"/>
        <v>0</v>
      </c>
      <c r="AR199" s="207">
        <f t="shared" si="52"/>
        <v>0</v>
      </c>
      <c r="AS199" s="66">
        <f t="shared" si="53"/>
        <v>0</v>
      </c>
    </row>
    <row r="200" spans="2:45" hidden="1" outlineLevel="2">
      <c r="B200" s="377">
        <v>31</v>
      </c>
      <c r="D200" s="338">
        <v>0</v>
      </c>
      <c r="E200" s="207">
        <f t="shared" si="46"/>
        <v>0</v>
      </c>
      <c r="F200" s="207">
        <f t="shared" si="52"/>
        <v>0</v>
      </c>
      <c r="G200" s="207">
        <f t="shared" si="52"/>
        <v>0</v>
      </c>
      <c r="H200" s="207">
        <f t="shared" si="52"/>
        <v>0</v>
      </c>
      <c r="I200" s="207">
        <f t="shared" si="52"/>
        <v>0</v>
      </c>
      <c r="J200" s="207">
        <f t="shared" si="52"/>
        <v>0</v>
      </c>
      <c r="K200" s="207">
        <f t="shared" si="52"/>
        <v>0</v>
      </c>
      <c r="L200" s="207">
        <f t="shared" si="52"/>
        <v>0</v>
      </c>
      <c r="M200" s="207">
        <f t="shared" si="52"/>
        <v>0</v>
      </c>
      <c r="N200" s="207">
        <f t="shared" si="52"/>
        <v>0</v>
      </c>
      <c r="O200" s="207">
        <f t="shared" si="52"/>
        <v>0</v>
      </c>
      <c r="P200" s="207">
        <f t="shared" si="52"/>
        <v>0</v>
      </c>
      <c r="Q200" s="207">
        <f t="shared" si="52"/>
        <v>0</v>
      </c>
      <c r="R200" s="207">
        <f t="shared" si="52"/>
        <v>0</v>
      </c>
      <c r="S200" s="207">
        <f t="shared" si="52"/>
        <v>0</v>
      </c>
      <c r="T200" s="207">
        <f t="shared" si="52"/>
        <v>0</v>
      </c>
      <c r="U200" s="207">
        <f t="shared" si="52"/>
        <v>0</v>
      </c>
      <c r="V200" s="207">
        <f t="shared" si="52"/>
        <v>0</v>
      </c>
      <c r="W200" s="207">
        <f t="shared" si="52"/>
        <v>0</v>
      </c>
      <c r="X200" s="207">
        <f t="shared" si="52"/>
        <v>0</v>
      </c>
      <c r="Y200" s="207">
        <f t="shared" si="52"/>
        <v>0</v>
      </c>
      <c r="Z200" s="207">
        <f t="shared" si="52"/>
        <v>0</v>
      </c>
      <c r="AA200" s="207">
        <f t="shared" si="52"/>
        <v>0</v>
      </c>
      <c r="AB200" s="207">
        <f t="shared" si="52"/>
        <v>0</v>
      </c>
      <c r="AC200" s="207">
        <f t="shared" si="52"/>
        <v>0</v>
      </c>
      <c r="AD200" s="207">
        <f t="shared" si="52"/>
        <v>0</v>
      </c>
      <c r="AE200" s="207">
        <f t="shared" si="52"/>
        <v>0</v>
      </c>
      <c r="AF200" s="207">
        <f t="shared" si="52"/>
        <v>0</v>
      </c>
      <c r="AG200" s="207">
        <f t="shared" si="52"/>
        <v>0</v>
      </c>
      <c r="AH200" s="207">
        <f t="shared" si="52"/>
        <v>0</v>
      </c>
      <c r="AI200" s="207">
        <f t="shared" si="52"/>
        <v>0</v>
      </c>
      <c r="AJ200" s="207">
        <f t="shared" si="52"/>
        <v>0</v>
      </c>
      <c r="AK200" s="207">
        <f t="shared" si="52"/>
        <v>0</v>
      </c>
      <c r="AL200" s="207">
        <f t="shared" si="52"/>
        <v>0</v>
      </c>
      <c r="AM200" s="207">
        <f t="shared" si="52"/>
        <v>0</v>
      </c>
      <c r="AN200" s="207">
        <f t="shared" si="52"/>
        <v>0</v>
      </c>
      <c r="AO200" s="207">
        <f t="shared" si="52"/>
        <v>0</v>
      </c>
      <c r="AP200" s="207">
        <f t="shared" si="52"/>
        <v>0</v>
      </c>
      <c r="AQ200" s="207">
        <f t="shared" si="52"/>
        <v>0</v>
      </c>
      <c r="AR200" s="207">
        <f t="shared" si="52"/>
        <v>0</v>
      </c>
      <c r="AS200" s="66">
        <f t="shared" si="53"/>
        <v>0</v>
      </c>
    </row>
    <row r="201" spans="2:45" hidden="1" outlineLevel="2">
      <c r="B201" s="377">
        <v>32</v>
      </c>
      <c r="D201" s="338">
        <v>0</v>
      </c>
      <c r="E201" s="207">
        <f t="shared" si="46"/>
        <v>0</v>
      </c>
      <c r="F201" s="207">
        <f t="shared" si="52"/>
        <v>0</v>
      </c>
      <c r="G201" s="207">
        <f t="shared" si="52"/>
        <v>0</v>
      </c>
      <c r="H201" s="207">
        <f t="shared" si="52"/>
        <v>0</v>
      </c>
      <c r="I201" s="207">
        <f t="shared" si="52"/>
        <v>0</v>
      </c>
      <c r="J201" s="207">
        <f t="shared" si="52"/>
        <v>0</v>
      </c>
      <c r="K201" s="207">
        <f t="shared" si="52"/>
        <v>0</v>
      </c>
      <c r="L201" s="207">
        <f t="shared" si="52"/>
        <v>0</v>
      </c>
      <c r="M201" s="207">
        <f t="shared" si="52"/>
        <v>0</v>
      </c>
      <c r="N201" s="207">
        <f t="shared" si="52"/>
        <v>0</v>
      </c>
      <c r="O201" s="207">
        <f t="shared" si="52"/>
        <v>0</v>
      </c>
      <c r="P201" s="207">
        <f t="shared" si="52"/>
        <v>0</v>
      </c>
      <c r="Q201" s="207">
        <f t="shared" si="52"/>
        <v>0</v>
      </c>
      <c r="R201" s="207">
        <f t="shared" si="52"/>
        <v>0</v>
      </c>
      <c r="S201" s="207">
        <f t="shared" si="52"/>
        <v>0</v>
      </c>
      <c r="T201" s="207">
        <f t="shared" si="52"/>
        <v>0</v>
      </c>
      <c r="U201" s="207">
        <f t="shared" si="52"/>
        <v>0</v>
      </c>
      <c r="V201" s="207">
        <f t="shared" si="52"/>
        <v>0</v>
      </c>
      <c r="W201" s="207">
        <f t="shared" si="52"/>
        <v>0</v>
      </c>
      <c r="X201" s="207">
        <f t="shared" si="52"/>
        <v>0</v>
      </c>
      <c r="Y201" s="207">
        <f t="shared" si="52"/>
        <v>0</v>
      </c>
      <c r="Z201" s="207">
        <f t="shared" si="52"/>
        <v>0</v>
      </c>
      <c r="AA201" s="207">
        <f t="shared" si="52"/>
        <v>0</v>
      </c>
      <c r="AB201" s="207">
        <f t="shared" si="52"/>
        <v>0</v>
      </c>
      <c r="AC201" s="207">
        <f t="shared" si="52"/>
        <v>0</v>
      </c>
      <c r="AD201" s="207">
        <f t="shared" si="52"/>
        <v>0</v>
      </c>
      <c r="AE201" s="207">
        <f t="shared" si="52"/>
        <v>0</v>
      </c>
      <c r="AF201" s="207">
        <f t="shared" si="52"/>
        <v>0</v>
      </c>
      <c r="AG201" s="207">
        <f t="shared" si="52"/>
        <v>0</v>
      </c>
      <c r="AH201" s="207">
        <f t="shared" si="52"/>
        <v>0</v>
      </c>
      <c r="AI201" s="207">
        <f t="shared" si="52"/>
        <v>0</v>
      </c>
      <c r="AJ201" s="207">
        <f t="shared" si="52"/>
        <v>0</v>
      </c>
      <c r="AK201" s="207">
        <f t="shared" si="52"/>
        <v>0</v>
      </c>
      <c r="AL201" s="207">
        <f t="shared" si="52"/>
        <v>0</v>
      </c>
      <c r="AM201" s="207">
        <f t="shared" si="52"/>
        <v>0</v>
      </c>
      <c r="AN201" s="207">
        <f t="shared" si="52"/>
        <v>0</v>
      </c>
      <c r="AO201" s="207">
        <f t="shared" si="52"/>
        <v>0</v>
      </c>
      <c r="AP201" s="207">
        <f t="shared" si="52"/>
        <v>0</v>
      </c>
      <c r="AQ201" s="207">
        <f t="shared" si="52"/>
        <v>0</v>
      </c>
      <c r="AR201" s="207">
        <f t="shared" si="52"/>
        <v>0</v>
      </c>
      <c r="AS201" s="66">
        <f t="shared" si="53"/>
        <v>0</v>
      </c>
    </row>
    <row r="202" spans="2:45" hidden="1" outlineLevel="2">
      <c r="B202" s="377">
        <v>33</v>
      </c>
      <c r="D202" s="338">
        <v>0</v>
      </c>
      <c r="E202" s="207">
        <f t="shared" si="46"/>
        <v>0</v>
      </c>
      <c r="F202" s="207">
        <f t="shared" si="52"/>
        <v>0</v>
      </c>
      <c r="G202" s="207">
        <f t="shared" si="52"/>
        <v>0</v>
      </c>
      <c r="H202" s="207">
        <f t="shared" si="52"/>
        <v>0</v>
      </c>
      <c r="I202" s="207">
        <f t="shared" si="52"/>
        <v>0</v>
      </c>
      <c r="J202" s="207">
        <f t="shared" si="52"/>
        <v>0</v>
      </c>
      <c r="K202" s="207">
        <f t="shared" si="52"/>
        <v>0</v>
      </c>
      <c r="L202" s="207">
        <f t="shared" si="52"/>
        <v>0</v>
      </c>
      <c r="M202" s="207">
        <f t="shared" si="52"/>
        <v>0</v>
      </c>
      <c r="N202" s="207">
        <f t="shared" si="52"/>
        <v>0</v>
      </c>
      <c r="O202" s="207">
        <f t="shared" si="52"/>
        <v>0</v>
      </c>
      <c r="P202" s="207">
        <f t="shared" si="52"/>
        <v>0</v>
      </c>
      <c r="Q202" s="207">
        <f t="shared" si="52"/>
        <v>0</v>
      </c>
      <c r="R202" s="207">
        <f t="shared" si="52"/>
        <v>0</v>
      </c>
      <c r="S202" s="207">
        <f t="shared" si="52"/>
        <v>0</v>
      </c>
      <c r="T202" s="207">
        <f t="shared" si="52"/>
        <v>0</v>
      </c>
      <c r="U202" s="207">
        <f t="shared" si="52"/>
        <v>0</v>
      </c>
      <c r="V202" s="207">
        <f t="shared" si="52"/>
        <v>0</v>
      </c>
      <c r="W202" s="207">
        <f t="shared" si="52"/>
        <v>0</v>
      </c>
      <c r="X202" s="207">
        <f t="shared" si="52"/>
        <v>0</v>
      </c>
      <c r="Y202" s="207">
        <f t="shared" si="52"/>
        <v>0</v>
      </c>
      <c r="Z202" s="207">
        <f t="shared" si="52"/>
        <v>0</v>
      </c>
      <c r="AA202" s="207">
        <f t="shared" si="52"/>
        <v>0</v>
      </c>
      <c r="AB202" s="207">
        <f t="shared" si="52"/>
        <v>0</v>
      </c>
      <c r="AC202" s="207">
        <f t="shared" si="52"/>
        <v>0</v>
      </c>
      <c r="AD202" s="207">
        <f t="shared" si="52"/>
        <v>0</v>
      </c>
      <c r="AE202" s="207">
        <f t="shared" si="52"/>
        <v>0</v>
      </c>
      <c r="AF202" s="207">
        <f t="shared" si="52"/>
        <v>0</v>
      </c>
      <c r="AG202" s="207">
        <f t="shared" si="52"/>
        <v>0</v>
      </c>
      <c r="AH202" s="207">
        <f t="shared" si="52"/>
        <v>0</v>
      </c>
      <c r="AI202" s="207">
        <f t="shared" si="52"/>
        <v>0</v>
      </c>
      <c r="AJ202" s="207">
        <f t="shared" si="52"/>
        <v>0</v>
      </c>
      <c r="AK202" s="207">
        <f t="shared" si="52"/>
        <v>0</v>
      </c>
      <c r="AL202" s="207">
        <f t="shared" si="52"/>
        <v>0</v>
      </c>
      <c r="AM202" s="207">
        <f t="shared" si="52"/>
        <v>0</v>
      </c>
      <c r="AN202" s="207">
        <f t="shared" si="52"/>
        <v>0</v>
      </c>
      <c r="AO202" s="207">
        <f t="shared" si="52"/>
        <v>0</v>
      </c>
      <c r="AP202" s="207">
        <f t="shared" si="52"/>
        <v>0</v>
      </c>
      <c r="AQ202" s="207">
        <f t="shared" si="52"/>
        <v>0</v>
      </c>
      <c r="AR202" s="207">
        <f t="shared" si="52"/>
        <v>0</v>
      </c>
      <c r="AS202" s="66">
        <f t="shared" si="53"/>
        <v>0</v>
      </c>
    </row>
    <row r="203" spans="2:45" hidden="1" outlineLevel="2">
      <c r="B203" s="377">
        <v>34</v>
      </c>
      <c r="D203" s="338">
        <v>0</v>
      </c>
      <c r="E203" s="207">
        <f t="shared" si="46"/>
        <v>0</v>
      </c>
      <c r="F203" s="207">
        <f t="shared" si="52"/>
        <v>0</v>
      </c>
      <c r="G203" s="207">
        <f t="shared" si="52"/>
        <v>0</v>
      </c>
      <c r="H203" s="207">
        <f t="shared" si="52"/>
        <v>0</v>
      </c>
      <c r="I203" s="207">
        <f t="shared" ref="F203:AR209" si="54">IF(AND(I$2=$B203,$B203=$C$3),$D203,IF(AND(I$2&gt;$B203,I$2&lt;=$D$169+$B203),SLN($D203,0,IF($C$3-$B203&gt;=$D$169,$D$169,$C$3-$B203)),0))</f>
        <v>0</v>
      </c>
      <c r="J203" s="207">
        <f t="shared" si="54"/>
        <v>0</v>
      </c>
      <c r="K203" s="207">
        <f t="shared" si="54"/>
        <v>0</v>
      </c>
      <c r="L203" s="207">
        <f t="shared" si="54"/>
        <v>0</v>
      </c>
      <c r="M203" s="207">
        <f t="shared" si="54"/>
        <v>0</v>
      </c>
      <c r="N203" s="207">
        <f t="shared" si="54"/>
        <v>0</v>
      </c>
      <c r="O203" s="207">
        <f t="shared" si="54"/>
        <v>0</v>
      </c>
      <c r="P203" s="207">
        <f t="shared" si="54"/>
        <v>0</v>
      </c>
      <c r="Q203" s="207">
        <f t="shared" si="54"/>
        <v>0</v>
      </c>
      <c r="R203" s="207">
        <f t="shared" si="54"/>
        <v>0</v>
      </c>
      <c r="S203" s="207">
        <f t="shared" si="54"/>
        <v>0</v>
      </c>
      <c r="T203" s="207">
        <f t="shared" si="54"/>
        <v>0</v>
      </c>
      <c r="U203" s="207">
        <f t="shared" si="54"/>
        <v>0</v>
      </c>
      <c r="V203" s="207">
        <f t="shared" si="54"/>
        <v>0</v>
      </c>
      <c r="W203" s="207">
        <f t="shared" si="54"/>
        <v>0</v>
      </c>
      <c r="X203" s="207">
        <f t="shared" si="54"/>
        <v>0</v>
      </c>
      <c r="Y203" s="207">
        <f t="shared" si="54"/>
        <v>0</v>
      </c>
      <c r="Z203" s="207">
        <f t="shared" si="54"/>
        <v>0</v>
      </c>
      <c r="AA203" s="207">
        <f t="shared" si="54"/>
        <v>0</v>
      </c>
      <c r="AB203" s="207">
        <f t="shared" si="54"/>
        <v>0</v>
      </c>
      <c r="AC203" s="207">
        <f t="shared" si="54"/>
        <v>0</v>
      </c>
      <c r="AD203" s="207">
        <f t="shared" si="54"/>
        <v>0</v>
      </c>
      <c r="AE203" s="207">
        <f t="shared" si="54"/>
        <v>0</v>
      </c>
      <c r="AF203" s="207">
        <f t="shared" si="54"/>
        <v>0</v>
      </c>
      <c r="AG203" s="207">
        <f t="shared" si="54"/>
        <v>0</v>
      </c>
      <c r="AH203" s="207">
        <f t="shared" si="54"/>
        <v>0</v>
      </c>
      <c r="AI203" s="207">
        <f t="shared" si="54"/>
        <v>0</v>
      </c>
      <c r="AJ203" s="207">
        <f t="shared" si="54"/>
        <v>0</v>
      </c>
      <c r="AK203" s="207">
        <f t="shared" si="54"/>
        <v>0</v>
      </c>
      <c r="AL203" s="207">
        <f t="shared" si="54"/>
        <v>0</v>
      </c>
      <c r="AM203" s="207">
        <f t="shared" si="54"/>
        <v>0</v>
      </c>
      <c r="AN203" s="207">
        <f t="shared" si="54"/>
        <v>0</v>
      </c>
      <c r="AO203" s="207">
        <f t="shared" si="54"/>
        <v>0</v>
      </c>
      <c r="AP203" s="207">
        <f t="shared" si="54"/>
        <v>0</v>
      </c>
      <c r="AQ203" s="207">
        <f t="shared" si="54"/>
        <v>0</v>
      </c>
      <c r="AR203" s="207">
        <f t="shared" si="54"/>
        <v>0</v>
      </c>
      <c r="AS203" s="66">
        <f t="shared" si="53"/>
        <v>0</v>
      </c>
    </row>
    <row r="204" spans="2:45" hidden="1" outlineLevel="2">
      <c r="B204" s="377">
        <v>35</v>
      </c>
      <c r="D204" s="338">
        <v>0</v>
      </c>
      <c r="E204" s="207">
        <f t="shared" si="46"/>
        <v>0</v>
      </c>
      <c r="F204" s="207">
        <f t="shared" si="54"/>
        <v>0</v>
      </c>
      <c r="G204" s="207">
        <f t="shared" si="54"/>
        <v>0</v>
      </c>
      <c r="H204" s="207">
        <f t="shared" si="54"/>
        <v>0</v>
      </c>
      <c r="I204" s="207">
        <f t="shared" si="54"/>
        <v>0</v>
      </c>
      <c r="J204" s="207">
        <f t="shared" si="54"/>
        <v>0</v>
      </c>
      <c r="K204" s="207">
        <f t="shared" si="54"/>
        <v>0</v>
      </c>
      <c r="L204" s="207">
        <f t="shared" si="54"/>
        <v>0</v>
      </c>
      <c r="M204" s="207">
        <f t="shared" si="54"/>
        <v>0</v>
      </c>
      <c r="N204" s="207">
        <f t="shared" si="54"/>
        <v>0</v>
      </c>
      <c r="O204" s="207">
        <f t="shared" si="54"/>
        <v>0</v>
      </c>
      <c r="P204" s="207">
        <f t="shared" si="54"/>
        <v>0</v>
      </c>
      <c r="Q204" s="207">
        <f t="shared" si="54"/>
        <v>0</v>
      </c>
      <c r="R204" s="207">
        <f t="shared" si="54"/>
        <v>0</v>
      </c>
      <c r="S204" s="207">
        <f t="shared" si="54"/>
        <v>0</v>
      </c>
      <c r="T204" s="207">
        <f t="shared" si="54"/>
        <v>0</v>
      </c>
      <c r="U204" s="207">
        <f t="shared" si="54"/>
        <v>0</v>
      </c>
      <c r="V204" s="207">
        <f t="shared" si="54"/>
        <v>0</v>
      </c>
      <c r="W204" s="207">
        <f t="shared" si="54"/>
        <v>0</v>
      </c>
      <c r="X204" s="207">
        <f t="shared" si="54"/>
        <v>0</v>
      </c>
      <c r="Y204" s="207">
        <f t="shared" si="54"/>
        <v>0</v>
      </c>
      <c r="Z204" s="207">
        <f t="shared" si="54"/>
        <v>0</v>
      </c>
      <c r="AA204" s="207">
        <f t="shared" si="54"/>
        <v>0</v>
      </c>
      <c r="AB204" s="207">
        <f t="shared" si="54"/>
        <v>0</v>
      </c>
      <c r="AC204" s="207">
        <f t="shared" si="54"/>
        <v>0</v>
      </c>
      <c r="AD204" s="207">
        <f t="shared" si="54"/>
        <v>0</v>
      </c>
      <c r="AE204" s="207">
        <f t="shared" si="54"/>
        <v>0</v>
      </c>
      <c r="AF204" s="207">
        <f t="shared" si="54"/>
        <v>0</v>
      </c>
      <c r="AG204" s="207">
        <f t="shared" si="54"/>
        <v>0</v>
      </c>
      <c r="AH204" s="207">
        <f t="shared" si="54"/>
        <v>0</v>
      </c>
      <c r="AI204" s="207">
        <f t="shared" si="54"/>
        <v>0</v>
      </c>
      <c r="AJ204" s="207">
        <f t="shared" si="54"/>
        <v>0</v>
      </c>
      <c r="AK204" s="207">
        <f t="shared" si="54"/>
        <v>0</v>
      </c>
      <c r="AL204" s="207">
        <f t="shared" si="54"/>
        <v>0</v>
      </c>
      <c r="AM204" s="207">
        <f t="shared" si="54"/>
        <v>0</v>
      </c>
      <c r="AN204" s="207">
        <f t="shared" si="54"/>
        <v>0</v>
      </c>
      <c r="AO204" s="207">
        <f t="shared" si="54"/>
        <v>0</v>
      </c>
      <c r="AP204" s="207">
        <f t="shared" si="54"/>
        <v>0</v>
      </c>
      <c r="AQ204" s="207">
        <f t="shared" si="54"/>
        <v>0</v>
      </c>
      <c r="AR204" s="207">
        <f t="shared" si="54"/>
        <v>0</v>
      </c>
      <c r="AS204" s="66">
        <f t="shared" si="53"/>
        <v>0</v>
      </c>
    </row>
    <row r="205" spans="2:45" hidden="1" outlineLevel="2">
      <c r="B205" s="377">
        <v>36</v>
      </c>
      <c r="D205" s="338">
        <v>0</v>
      </c>
      <c r="E205" s="207">
        <f t="shared" si="46"/>
        <v>0</v>
      </c>
      <c r="F205" s="207">
        <f t="shared" si="54"/>
        <v>0</v>
      </c>
      <c r="G205" s="207">
        <f t="shared" si="54"/>
        <v>0</v>
      </c>
      <c r="H205" s="207">
        <f t="shared" si="54"/>
        <v>0</v>
      </c>
      <c r="I205" s="207">
        <f t="shared" si="54"/>
        <v>0</v>
      </c>
      <c r="J205" s="207">
        <f t="shared" si="54"/>
        <v>0</v>
      </c>
      <c r="K205" s="207">
        <f t="shared" si="54"/>
        <v>0</v>
      </c>
      <c r="L205" s="207">
        <f t="shared" si="54"/>
        <v>0</v>
      </c>
      <c r="M205" s="207">
        <f t="shared" si="54"/>
        <v>0</v>
      </c>
      <c r="N205" s="207">
        <f t="shared" si="54"/>
        <v>0</v>
      </c>
      <c r="O205" s="207">
        <f t="shared" si="54"/>
        <v>0</v>
      </c>
      <c r="P205" s="207">
        <f t="shared" si="54"/>
        <v>0</v>
      </c>
      <c r="Q205" s="207">
        <f t="shared" si="54"/>
        <v>0</v>
      </c>
      <c r="R205" s="207">
        <f t="shared" si="54"/>
        <v>0</v>
      </c>
      <c r="S205" s="207">
        <f t="shared" si="54"/>
        <v>0</v>
      </c>
      <c r="T205" s="207">
        <f t="shared" si="54"/>
        <v>0</v>
      </c>
      <c r="U205" s="207">
        <f t="shared" si="54"/>
        <v>0</v>
      </c>
      <c r="V205" s="207">
        <f t="shared" si="54"/>
        <v>0</v>
      </c>
      <c r="W205" s="207">
        <f t="shared" si="54"/>
        <v>0</v>
      </c>
      <c r="X205" s="207">
        <f t="shared" si="54"/>
        <v>0</v>
      </c>
      <c r="Y205" s="207">
        <f t="shared" si="54"/>
        <v>0</v>
      </c>
      <c r="Z205" s="207">
        <f t="shared" si="54"/>
        <v>0</v>
      </c>
      <c r="AA205" s="207">
        <f t="shared" si="54"/>
        <v>0</v>
      </c>
      <c r="AB205" s="207">
        <f t="shared" si="54"/>
        <v>0</v>
      </c>
      <c r="AC205" s="207">
        <f t="shared" si="54"/>
        <v>0</v>
      </c>
      <c r="AD205" s="207">
        <f t="shared" si="54"/>
        <v>0</v>
      </c>
      <c r="AE205" s="207">
        <f t="shared" si="54"/>
        <v>0</v>
      </c>
      <c r="AF205" s="207">
        <f t="shared" si="54"/>
        <v>0</v>
      </c>
      <c r="AG205" s="207">
        <f t="shared" si="54"/>
        <v>0</v>
      </c>
      <c r="AH205" s="207">
        <f t="shared" si="54"/>
        <v>0</v>
      </c>
      <c r="AI205" s="207">
        <f t="shared" si="54"/>
        <v>0</v>
      </c>
      <c r="AJ205" s="207">
        <f t="shared" si="54"/>
        <v>0</v>
      </c>
      <c r="AK205" s="207">
        <f t="shared" si="54"/>
        <v>0</v>
      </c>
      <c r="AL205" s="207">
        <f t="shared" si="54"/>
        <v>0</v>
      </c>
      <c r="AM205" s="207">
        <f t="shared" si="54"/>
        <v>0</v>
      </c>
      <c r="AN205" s="207">
        <f t="shared" si="54"/>
        <v>0</v>
      </c>
      <c r="AO205" s="207">
        <f t="shared" si="54"/>
        <v>0</v>
      </c>
      <c r="AP205" s="207">
        <f t="shared" si="54"/>
        <v>0</v>
      </c>
      <c r="AQ205" s="207">
        <f t="shared" si="54"/>
        <v>0</v>
      </c>
      <c r="AR205" s="207">
        <f t="shared" si="54"/>
        <v>0</v>
      </c>
      <c r="AS205" s="66">
        <f t="shared" si="53"/>
        <v>0</v>
      </c>
    </row>
    <row r="206" spans="2:45" hidden="1" outlineLevel="2">
      <c r="B206" s="377">
        <v>37</v>
      </c>
      <c r="D206" s="338">
        <v>0</v>
      </c>
      <c r="E206" s="207">
        <f t="shared" si="46"/>
        <v>0</v>
      </c>
      <c r="F206" s="207">
        <f t="shared" si="54"/>
        <v>0</v>
      </c>
      <c r="G206" s="207">
        <f t="shared" si="54"/>
        <v>0</v>
      </c>
      <c r="H206" s="207">
        <f t="shared" si="54"/>
        <v>0</v>
      </c>
      <c r="I206" s="207">
        <f t="shared" si="54"/>
        <v>0</v>
      </c>
      <c r="J206" s="207">
        <f t="shared" si="54"/>
        <v>0</v>
      </c>
      <c r="K206" s="207">
        <f t="shared" si="54"/>
        <v>0</v>
      </c>
      <c r="L206" s="207">
        <f t="shared" si="54"/>
        <v>0</v>
      </c>
      <c r="M206" s="207">
        <f t="shared" si="54"/>
        <v>0</v>
      </c>
      <c r="N206" s="207">
        <f t="shared" si="54"/>
        <v>0</v>
      </c>
      <c r="O206" s="207">
        <f t="shared" si="54"/>
        <v>0</v>
      </c>
      <c r="P206" s="207">
        <f t="shared" si="54"/>
        <v>0</v>
      </c>
      <c r="Q206" s="207">
        <f t="shared" si="54"/>
        <v>0</v>
      </c>
      <c r="R206" s="207">
        <f t="shared" si="54"/>
        <v>0</v>
      </c>
      <c r="S206" s="207">
        <f t="shared" si="54"/>
        <v>0</v>
      </c>
      <c r="T206" s="207">
        <f t="shared" si="54"/>
        <v>0</v>
      </c>
      <c r="U206" s="207">
        <f t="shared" si="54"/>
        <v>0</v>
      </c>
      <c r="V206" s="207">
        <f t="shared" si="54"/>
        <v>0</v>
      </c>
      <c r="W206" s="207">
        <f t="shared" si="54"/>
        <v>0</v>
      </c>
      <c r="X206" s="207">
        <f t="shared" si="54"/>
        <v>0</v>
      </c>
      <c r="Y206" s="207">
        <f t="shared" si="54"/>
        <v>0</v>
      </c>
      <c r="Z206" s="207">
        <f t="shared" si="54"/>
        <v>0</v>
      </c>
      <c r="AA206" s="207">
        <f t="shared" si="54"/>
        <v>0</v>
      </c>
      <c r="AB206" s="207">
        <f t="shared" si="54"/>
        <v>0</v>
      </c>
      <c r="AC206" s="207">
        <f t="shared" si="54"/>
        <v>0</v>
      </c>
      <c r="AD206" s="207">
        <f t="shared" si="54"/>
        <v>0</v>
      </c>
      <c r="AE206" s="207">
        <f t="shared" si="54"/>
        <v>0</v>
      </c>
      <c r="AF206" s="207">
        <f t="shared" si="54"/>
        <v>0</v>
      </c>
      <c r="AG206" s="207">
        <f t="shared" si="54"/>
        <v>0</v>
      </c>
      <c r="AH206" s="207">
        <f t="shared" si="54"/>
        <v>0</v>
      </c>
      <c r="AI206" s="207">
        <f t="shared" si="54"/>
        <v>0</v>
      </c>
      <c r="AJ206" s="207">
        <f t="shared" si="54"/>
        <v>0</v>
      </c>
      <c r="AK206" s="207">
        <f t="shared" si="54"/>
        <v>0</v>
      </c>
      <c r="AL206" s="207">
        <f t="shared" si="54"/>
        <v>0</v>
      </c>
      <c r="AM206" s="207">
        <f t="shared" si="54"/>
        <v>0</v>
      </c>
      <c r="AN206" s="207">
        <f t="shared" si="54"/>
        <v>0</v>
      </c>
      <c r="AO206" s="207">
        <f t="shared" si="54"/>
        <v>0</v>
      </c>
      <c r="AP206" s="207">
        <f t="shared" si="54"/>
        <v>0</v>
      </c>
      <c r="AQ206" s="207">
        <f t="shared" si="54"/>
        <v>0</v>
      </c>
      <c r="AR206" s="207">
        <f t="shared" si="54"/>
        <v>0</v>
      </c>
      <c r="AS206" s="66">
        <f t="shared" si="53"/>
        <v>0</v>
      </c>
    </row>
    <row r="207" spans="2:45" hidden="1" outlineLevel="2">
      <c r="B207" s="377">
        <v>38</v>
      </c>
      <c r="D207" s="338">
        <v>0</v>
      </c>
      <c r="E207" s="207">
        <f t="shared" si="46"/>
        <v>0</v>
      </c>
      <c r="F207" s="207">
        <f t="shared" si="54"/>
        <v>0</v>
      </c>
      <c r="G207" s="207">
        <f t="shared" si="54"/>
        <v>0</v>
      </c>
      <c r="H207" s="207">
        <f t="shared" si="54"/>
        <v>0</v>
      </c>
      <c r="I207" s="207">
        <f t="shared" si="54"/>
        <v>0</v>
      </c>
      <c r="J207" s="207">
        <f t="shared" si="54"/>
        <v>0</v>
      </c>
      <c r="K207" s="207">
        <f t="shared" si="54"/>
        <v>0</v>
      </c>
      <c r="L207" s="207">
        <f t="shared" si="54"/>
        <v>0</v>
      </c>
      <c r="M207" s="207">
        <f t="shared" si="54"/>
        <v>0</v>
      </c>
      <c r="N207" s="207">
        <f t="shared" si="54"/>
        <v>0</v>
      </c>
      <c r="O207" s="207">
        <f t="shared" si="54"/>
        <v>0</v>
      </c>
      <c r="P207" s="207">
        <f t="shared" si="54"/>
        <v>0</v>
      </c>
      <c r="Q207" s="207">
        <f t="shared" si="54"/>
        <v>0</v>
      </c>
      <c r="R207" s="207">
        <f t="shared" si="54"/>
        <v>0</v>
      </c>
      <c r="S207" s="207">
        <f t="shared" si="54"/>
        <v>0</v>
      </c>
      <c r="T207" s="207">
        <f t="shared" si="54"/>
        <v>0</v>
      </c>
      <c r="U207" s="207">
        <f t="shared" si="54"/>
        <v>0</v>
      </c>
      <c r="V207" s="207">
        <f t="shared" si="54"/>
        <v>0</v>
      </c>
      <c r="W207" s="207">
        <f t="shared" si="54"/>
        <v>0</v>
      </c>
      <c r="X207" s="207">
        <f t="shared" si="54"/>
        <v>0</v>
      </c>
      <c r="Y207" s="207">
        <f t="shared" si="54"/>
        <v>0</v>
      </c>
      <c r="Z207" s="207">
        <f t="shared" si="54"/>
        <v>0</v>
      </c>
      <c r="AA207" s="207">
        <f t="shared" si="54"/>
        <v>0</v>
      </c>
      <c r="AB207" s="207">
        <f t="shared" si="54"/>
        <v>0</v>
      </c>
      <c r="AC207" s="207">
        <f t="shared" si="54"/>
        <v>0</v>
      </c>
      <c r="AD207" s="207">
        <f t="shared" si="54"/>
        <v>0</v>
      </c>
      <c r="AE207" s="207">
        <f t="shared" si="54"/>
        <v>0</v>
      </c>
      <c r="AF207" s="207">
        <f t="shared" si="54"/>
        <v>0</v>
      </c>
      <c r="AG207" s="207">
        <f t="shared" si="54"/>
        <v>0</v>
      </c>
      <c r="AH207" s="207">
        <f t="shared" si="54"/>
        <v>0</v>
      </c>
      <c r="AI207" s="207">
        <f t="shared" si="54"/>
        <v>0</v>
      </c>
      <c r="AJ207" s="207">
        <f t="shared" si="54"/>
        <v>0</v>
      </c>
      <c r="AK207" s="207">
        <f t="shared" si="54"/>
        <v>0</v>
      </c>
      <c r="AL207" s="207">
        <f t="shared" si="54"/>
        <v>0</v>
      </c>
      <c r="AM207" s="207">
        <f t="shared" si="54"/>
        <v>0</v>
      </c>
      <c r="AN207" s="207">
        <f t="shared" si="54"/>
        <v>0</v>
      </c>
      <c r="AO207" s="207">
        <f t="shared" si="54"/>
        <v>0</v>
      </c>
      <c r="AP207" s="207">
        <f t="shared" si="54"/>
        <v>0</v>
      </c>
      <c r="AQ207" s="207">
        <f t="shared" si="54"/>
        <v>0</v>
      </c>
      <c r="AR207" s="207">
        <f t="shared" si="54"/>
        <v>0</v>
      </c>
      <c r="AS207" s="66">
        <f t="shared" si="53"/>
        <v>0</v>
      </c>
    </row>
    <row r="208" spans="2:45" hidden="1" outlineLevel="2">
      <c r="B208" s="377">
        <v>39</v>
      </c>
      <c r="D208" s="338">
        <v>0</v>
      </c>
      <c r="E208" s="207">
        <f t="shared" si="46"/>
        <v>0</v>
      </c>
      <c r="F208" s="207">
        <f t="shared" si="54"/>
        <v>0</v>
      </c>
      <c r="G208" s="207">
        <f t="shared" si="54"/>
        <v>0</v>
      </c>
      <c r="H208" s="207">
        <f t="shared" si="54"/>
        <v>0</v>
      </c>
      <c r="I208" s="207">
        <f t="shared" si="54"/>
        <v>0</v>
      </c>
      <c r="J208" s="207">
        <f t="shared" si="54"/>
        <v>0</v>
      </c>
      <c r="K208" s="207">
        <f t="shared" si="54"/>
        <v>0</v>
      </c>
      <c r="L208" s="207">
        <f t="shared" si="54"/>
        <v>0</v>
      </c>
      <c r="M208" s="207">
        <f t="shared" si="54"/>
        <v>0</v>
      </c>
      <c r="N208" s="207">
        <f t="shared" si="54"/>
        <v>0</v>
      </c>
      <c r="O208" s="207">
        <f t="shared" si="54"/>
        <v>0</v>
      </c>
      <c r="P208" s="207">
        <f t="shared" si="54"/>
        <v>0</v>
      </c>
      <c r="Q208" s="207">
        <f t="shared" si="54"/>
        <v>0</v>
      </c>
      <c r="R208" s="207">
        <f t="shared" si="54"/>
        <v>0</v>
      </c>
      <c r="S208" s="207">
        <f t="shared" si="54"/>
        <v>0</v>
      </c>
      <c r="T208" s="207">
        <f t="shared" si="54"/>
        <v>0</v>
      </c>
      <c r="U208" s="207">
        <f t="shared" si="54"/>
        <v>0</v>
      </c>
      <c r="V208" s="207">
        <f t="shared" si="54"/>
        <v>0</v>
      </c>
      <c r="W208" s="207">
        <f t="shared" si="54"/>
        <v>0</v>
      </c>
      <c r="X208" s="207">
        <f t="shared" si="54"/>
        <v>0</v>
      </c>
      <c r="Y208" s="207">
        <f t="shared" si="54"/>
        <v>0</v>
      </c>
      <c r="Z208" s="207">
        <f t="shared" si="54"/>
        <v>0</v>
      </c>
      <c r="AA208" s="207">
        <f t="shared" si="54"/>
        <v>0</v>
      </c>
      <c r="AB208" s="207">
        <f t="shared" si="54"/>
        <v>0</v>
      </c>
      <c r="AC208" s="207">
        <f t="shared" si="54"/>
        <v>0</v>
      </c>
      <c r="AD208" s="207">
        <f t="shared" si="54"/>
        <v>0</v>
      </c>
      <c r="AE208" s="207">
        <f t="shared" si="54"/>
        <v>0</v>
      </c>
      <c r="AF208" s="207">
        <f t="shared" si="54"/>
        <v>0</v>
      </c>
      <c r="AG208" s="207">
        <f t="shared" si="54"/>
        <v>0</v>
      </c>
      <c r="AH208" s="207">
        <f t="shared" si="54"/>
        <v>0</v>
      </c>
      <c r="AI208" s="207">
        <f t="shared" si="54"/>
        <v>0</v>
      </c>
      <c r="AJ208" s="207">
        <f t="shared" si="54"/>
        <v>0</v>
      </c>
      <c r="AK208" s="207">
        <f t="shared" si="54"/>
        <v>0</v>
      </c>
      <c r="AL208" s="207">
        <f t="shared" si="54"/>
        <v>0</v>
      </c>
      <c r="AM208" s="207">
        <f t="shared" si="54"/>
        <v>0</v>
      </c>
      <c r="AN208" s="207">
        <f t="shared" si="54"/>
        <v>0</v>
      </c>
      <c r="AO208" s="207">
        <f t="shared" si="54"/>
        <v>0</v>
      </c>
      <c r="AP208" s="207">
        <f t="shared" si="54"/>
        <v>0</v>
      </c>
      <c r="AQ208" s="207">
        <f t="shared" si="54"/>
        <v>0</v>
      </c>
      <c r="AR208" s="207">
        <f t="shared" si="54"/>
        <v>0</v>
      </c>
      <c r="AS208" s="66">
        <f t="shared" si="53"/>
        <v>0</v>
      </c>
    </row>
    <row r="209" spans="2:45" hidden="1" outlineLevel="2">
      <c r="B209" s="377">
        <v>40</v>
      </c>
      <c r="D209" s="338">
        <v>0</v>
      </c>
      <c r="E209" s="207">
        <f t="shared" si="46"/>
        <v>0</v>
      </c>
      <c r="F209" s="207">
        <f t="shared" si="54"/>
        <v>0</v>
      </c>
      <c r="G209" s="207">
        <f t="shared" si="54"/>
        <v>0</v>
      </c>
      <c r="H209" s="207">
        <f t="shared" si="54"/>
        <v>0</v>
      </c>
      <c r="I209" s="207">
        <f t="shared" si="54"/>
        <v>0</v>
      </c>
      <c r="J209" s="207">
        <f t="shared" si="54"/>
        <v>0</v>
      </c>
      <c r="K209" s="207">
        <f t="shared" si="54"/>
        <v>0</v>
      </c>
      <c r="L209" s="207">
        <f t="shared" si="54"/>
        <v>0</v>
      </c>
      <c r="M209" s="207">
        <f t="shared" si="54"/>
        <v>0</v>
      </c>
      <c r="N209" s="207">
        <f t="shared" si="54"/>
        <v>0</v>
      </c>
      <c r="O209" s="207">
        <f t="shared" si="54"/>
        <v>0</v>
      </c>
      <c r="P209" s="207">
        <f t="shared" si="54"/>
        <v>0</v>
      </c>
      <c r="Q209" s="207">
        <f t="shared" si="54"/>
        <v>0</v>
      </c>
      <c r="R209" s="207">
        <f t="shared" si="54"/>
        <v>0</v>
      </c>
      <c r="S209" s="207">
        <f t="shared" si="54"/>
        <v>0</v>
      </c>
      <c r="T209" s="207">
        <f t="shared" si="54"/>
        <v>0</v>
      </c>
      <c r="U209" s="207">
        <f t="shared" si="54"/>
        <v>0</v>
      </c>
      <c r="V209" s="207">
        <f t="shared" si="54"/>
        <v>0</v>
      </c>
      <c r="W209" s="207">
        <f t="shared" si="54"/>
        <v>0</v>
      </c>
      <c r="X209" s="207">
        <f t="shared" si="54"/>
        <v>0</v>
      </c>
      <c r="Y209" s="207">
        <f t="shared" si="54"/>
        <v>0</v>
      </c>
      <c r="Z209" s="207">
        <f t="shared" si="54"/>
        <v>0</v>
      </c>
      <c r="AA209" s="207">
        <f t="shared" si="54"/>
        <v>0</v>
      </c>
      <c r="AB209" s="207">
        <f t="shared" si="54"/>
        <v>0</v>
      </c>
      <c r="AC209" s="207">
        <f t="shared" si="54"/>
        <v>0</v>
      </c>
      <c r="AD209" s="207">
        <f t="shared" ref="AD209:AR209" si="55">IF(AND(AD$2=$B209,$B209=$C$3),$D209,IF(AND(AD$2&gt;$B209,AD$2&lt;=$D$169+$B209),SLN($D209,0,IF($C$3-$B209&gt;=$D$169,$D$169,$C$3-$B209)),0))</f>
        <v>0</v>
      </c>
      <c r="AE209" s="207">
        <f t="shared" si="55"/>
        <v>0</v>
      </c>
      <c r="AF209" s="207">
        <f t="shared" si="55"/>
        <v>0</v>
      </c>
      <c r="AG209" s="207">
        <f t="shared" si="55"/>
        <v>0</v>
      </c>
      <c r="AH209" s="207">
        <f t="shared" si="55"/>
        <v>0</v>
      </c>
      <c r="AI209" s="207">
        <f t="shared" si="55"/>
        <v>0</v>
      </c>
      <c r="AJ209" s="207">
        <f t="shared" si="55"/>
        <v>0</v>
      </c>
      <c r="AK209" s="207">
        <f t="shared" si="55"/>
        <v>0</v>
      </c>
      <c r="AL209" s="207">
        <f t="shared" si="55"/>
        <v>0</v>
      </c>
      <c r="AM209" s="207">
        <f t="shared" si="55"/>
        <v>0</v>
      </c>
      <c r="AN209" s="207">
        <f t="shared" si="55"/>
        <v>0</v>
      </c>
      <c r="AO209" s="207">
        <f t="shared" si="55"/>
        <v>0</v>
      </c>
      <c r="AP209" s="207">
        <f t="shared" si="55"/>
        <v>0</v>
      </c>
      <c r="AQ209" s="207">
        <f t="shared" si="55"/>
        <v>0</v>
      </c>
      <c r="AR209" s="207">
        <f t="shared" si="55"/>
        <v>0</v>
      </c>
      <c r="AS209" s="66">
        <f t="shared" si="53"/>
        <v>0</v>
      </c>
    </row>
    <row r="210" spans="2:45" s="377" customFormat="1" hidden="1" outlineLevel="1" collapsed="1">
      <c r="B210" s="378" t="str">
        <f>INV!B13</f>
        <v xml:space="preserve">1.6 - </v>
      </c>
      <c r="C210" s="357"/>
      <c r="D210" s="386">
        <f>INV!C13</f>
        <v>25</v>
      </c>
      <c r="E210" s="387">
        <f t="shared" ref="E210:AR210" si="56">SUM(E211:E250)</f>
        <v>0</v>
      </c>
      <c r="F210" s="387">
        <f t="shared" si="56"/>
        <v>0</v>
      </c>
      <c r="G210" s="387">
        <f t="shared" si="56"/>
        <v>0</v>
      </c>
      <c r="H210" s="387">
        <f t="shared" si="56"/>
        <v>0</v>
      </c>
      <c r="I210" s="387">
        <f t="shared" si="56"/>
        <v>0</v>
      </c>
      <c r="J210" s="387">
        <f t="shared" si="56"/>
        <v>0</v>
      </c>
      <c r="K210" s="387">
        <f t="shared" si="56"/>
        <v>0</v>
      </c>
      <c r="L210" s="387">
        <f t="shared" si="56"/>
        <v>0</v>
      </c>
      <c r="M210" s="387">
        <f t="shared" si="56"/>
        <v>0</v>
      </c>
      <c r="N210" s="387">
        <f t="shared" si="56"/>
        <v>0</v>
      </c>
      <c r="O210" s="387">
        <f t="shared" si="56"/>
        <v>0</v>
      </c>
      <c r="P210" s="387">
        <f t="shared" si="56"/>
        <v>0</v>
      </c>
      <c r="Q210" s="387">
        <f t="shared" si="56"/>
        <v>0</v>
      </c>
      <c r="R210" s="387">
        <f t="shared" si="56"/>
        <v>0</v>
      </c>
      <c r="S210" s="387">
        <f t="shared" si="56"/>
        <v>0</v>
      </c>
      <c r="T210" s="387">
        <f t="shared" si="56"/>
        <v>0</v>
      </c>
      <c r="U210" s="387">
        <f t="shared" si="56"/>
        <v>0</v>
      </c>
      <c r="V210" s="387">
        <f t="shared" si="56"/>
        <v>0</v>
      </c>
      <c r="W210" s="387">
        <f t="shared" si="56"/>
        <v>0</v>
      </c>
      <c r="X210" s="387">
        <f t="shared" si="56"/>
        <v>0</v>
      </c>
      <c r="Y210" s="387">
        <f t="shared" si="56"/>
        <v>0</v>
      </c>
      <c r="Z210" s="387">
        <f t="shared" si="56"/>
        <v>0</v>
      </c>
      <c r="AA210" s="387">
        <f t="shared" si="56"/>
        <v>0</v>
      </c>
      <c r="AB210" s="387">
        <f t="shared" si="56"/>
        <v>0</v>
      </c>
      <c r="AC210" s="387">
        <f t="shared" si="56"/>
        <v>0</v>
      </c>
      <c r="AD210" s="387">
        <f t="shared" si="56"/>
        <v>0</v>
      </c>
      <c r="AE210" s="387">
        <f t="shared" si="56"/>
        <v>0</v>
      </c>
      <c r="AF210" s="387">
        <f t="shared" si="56"/>
        <v>0</v>
      </c>
      <c r="AG210" s="387">
        <f t="shared" si="56"/>
        <v>0</v>
      </c>
      <c r="AH210" s="387">
        <f t="shared" si="56"/>
        <v>0</v>
      </c>
      <c r="AI210" s="387">
        <f t="shared" si="56"/>
        <v>0</v>
      </c>
      <c r="AJ210" s="387">
        <f t="shared" si="56"/>
        <v>0</v>
      </c>
      <c r="AK210" s="387">
        <f t="shared" si="56"/>
        <v>0</v>
      </c>
      <c r="AL210" s="387">
        <f t="shared" si="56"/>
        <v>0</v>
      </c>
      <c r="AM210" s="387">
        <f t="shared" si="56"/>
        <v>0</v>
      </c>
      <c r="AN210" s="387">
        <f t="shared" si="56"/>
        <v>0</v>
      </c>
      <c r="AO210" s="387">
        <f t="shared" si="56"/>
        <v>0</v>
      </c>
      <c r="AP210" s="387">
        <f t="shared" si="56"/>
        <v>0</v>
      </c>
      <c r="AQ210" s="387">
        <f t="shared" si="56"/>
        <v>0</v>
      </c>
      <c r="AR210" s="387">
        <f t="shared" si="56"/>
        <v>0</v>
      </c>
      <c r="AS210" s="387">
        <f>SUM(E210:AR210)</f>
        <v>0</v>
      </c>
    </row>
    <row r="211" spans="2:45" s="377" customFormat="1" hidden="1" outlineLevel="2">
      <c r="B211" s="377">
        <v>1</v>
      </c>
      <c r="C211" s="81"/>
      <c r="D211" s="338">
        <f t="array" ref="D211:D250">TRANSPOSE(INV!E13:AR13)</f>
        <v>0</v>
      </c>
      <c r="E211" s="207">
        <f t="shared" ref="E211:N220" si="57">IF(AND(E$2=$B211,$B211=$C$3),$D211,IF(AND(E$2&gt;$B211,E$2&lt;=$D$210+$B211),SLN($D211,0,IF($C$3-$B211&gt;=$D$210,$D$210,$C$3-$B211)),0))</f>
        <v>0</v>
      </c>
      <c r="F211" s="207">
        <f t="shared" si="57"/>
        <v>0</v>
      </c>
      <c r="G211" s="207">
        <f t="shared" si="57"/>
        <v>0</v>
      </c>
      <c r="H211" s="207">
        <f t="shared" si="57"/>
        <v>0</v>
      </c>
      <c r="I211" s="207">
        <f t="shared" si="57"/>
        <v>0</v>
      </c>
      <c r="J211" s="207">
        <f t="shared" si="57"/>
        <v>0</v>
      </c>
      <c r="K211" s="207">
        <f t="shared" si="57"/>
        <v>0</v>
      </c>
      <c r="L211" s="387">
        <f t="shared" si="57"/>
        <v>0</v>
      </c>
      <c r="M211" s="387">
        <f t="shared" si="57"/>
        <v>0</v>
      </c>
      <c r="N211" s="387">
        <f t="shared" si="57"/>
        <v>0</v>
      </c>
      <c r="O211" s="387">
        <f t="shared" ref="O211:X220" si="58">IF(AND(O$2=$B211,$B211=$C$3),$D211,IF(AND(O$2&gt;$B211,O$2&lt;=$D$210+$B211),SLN($D211,0,IF($C$3-$B211&gt;=$D$210,$D$210,$C$3-$B211)),0))</f>
        <v>0</v>
      </c>
      <c r="P211" s="387">
        <f t="shared" si="58"/>
        <v>0</v>
      </c>
      <c r="Q211" s="387">
        <f t="shared" si="58"/>
        <v>0</v>
      </c>
      <c r="R211" s="387">
        <f t="shared" si="58"/>
        <v>0</v>
      </c>
      <c r="S211" s="387">
        <f t="shared" si="58"/>
        <v>0</v>
      </c>
      <c r="T211" s="387">
        <f t="shared" si="58"/>
        <v>0</v>
      </c>
      <c r="U211" s="387">
        <f t="shared" si="58"/>
        <v>0</v>
      </c>
      <c r="V211" s="387">
        <f t="shared" si="58"/>
        <v>0</v>
      </c>
      <c r="W211" s="387">
        <f t="shared" si="58"/>
        <v>0</v>
      </c>
      <c r="X211" s="387">
        <f t="shared" si="58"/>
        <v>0</v>
      </c>
      <c r="Y211" s="387">
        <f t="shared" ref="Y211:AH220" si="59">IF(AND(Y$2=$B211,$B211=$C$3),$D211,IF(AND(Y$2&gt;$B211,Y$2&lt;=$D$210+$B211),SLN($D211,0,IF($C$3-$B211&gt;=$D$210,$D$210,$C$3-$B211)),0))</f>
        <v>0</v>
      </c>
      <c r="Z211" s="387">
        <f t="shared" si="59"/>
        <v>0</v>
      </c>
      <c r="AA211" s="387">
        <f t="shared" si="59"/>
        <v>0</v>
      </c>
      <c r="AB211" s="387">
        <f t="shared" si="59"/>
        <v>0</v>
      </c>
      <c r="AC211" s="387">
        <f t="shared" si="59"/>
        <v>0</v>
      </c>
      <c r="AD211" s="387">
        <f t="shared" si="59"/>
        <v>0</v>
      </c>
      <c r="AE211" s="387">
        <f t="shared" si="59"/>
        <v>0</v>
      </c>
      <c r="AF211" s="387">
        <f t="shared" si="59"/>
        <v>0</v>
      </c>
      <c r="AG211" s="387">
        <f t="shared" si="59"/>
        <v>0</v>
      </c>
      <c r="AH211" s="387">
        <f t="shared" si="59"/>
        <v>0</v>
      </c>
      <c r="AI211" s="387">
        <f t="shared" ref="AI211:AR220" si="60">IF(AND(AI$2=$B211,$B211=$C$3),$D211,IF(AND(AI$2&gt;$B211,AI$2&lt;=$D$210+$B211),SLN($D211,0,IF($C$3-$B211&gt;=$D$210,$D$210,$C$3-$B211)),0))</f>
        <v>0</v>
      </c>
      <c r="AJ211" s="387">
        <f t="shared" si="60"/>
        <v>0</v>
      </c>
      <c r="AK211" s="387">
        <f t="shared" si="60"/>
        <v>0</v>
      </c>
      <c r="AL211" s="387">
        <f t="shared" si="60"/>
        <v>0</v>
      </c>
      <c r="AM211" s="387">
        <f t="shared" si="60"/>
        <v>0</v>
      </c>
      <c r="AN211" s="387">
        <f t="shared" si="60"/>
        <v>0</v>
      </c>
      <c r="AO211" s="387">
        <f t="shared" si="60"/>
        <v>0</v>
      </c>
      <c r="AP211" s="387">
        <f t="shared" si="60"/>
        <v>0</v>
      </c>
      <c r="AQ211" s="387">
        <f t="shared" si="60"/>
        <v>0</v>
      </c>
      <c r="AR211" s="387">
        <f t="shared" si="60"/>
        <v>0</v>
      </c>
      <c r="AS211" s="387">
        <f>SUM(E211:AR211)</f>
        <v>0</v>
      </c>
    </row>
    <row r="212" spans="2:45" s="377" customFormat="1" hidden="1" outlineLevel="2">
      <c r="B212" s="377">
        <v>2</v>
      </c>
      <c r="C212" s="81"/>
      <c r="D212" s="338">
        <v>0</v>
      </c>
      <c r="E212" s="387">
        <f t="shared" si="57"/>
        <v>0</v>
      </c>
      <c r="F212" s="387">
        <f t="shared" si="57"/>
        <v>0</v>
      </c>
      <c r="G212" s="387">
        <f t="shared" si="57"/>
        <v>0</v>
      </c>
      <c r="H212" s="387">
        <f t="shared" si="57"/>
        <v>0</v>
      </c>
      <c r="I212" s="387">
        <f t="shared" si="57"/>
        <v>0</v>
      </c>
      <c r="J212" s="387">
        <f t="shared" si="57"/>
        <v>0</v>
      </c>
      <c r="K212" s="387">
        <f t="shared" si="57"/>
        <v>0</v>
      </c>
      <c r="L212" s="387">
        <f t="shared" si="57"/>
        <v>0</v>
      </c>
      <c r="M212" s="387">
        <f t="shared" si="57"/>
        <v>0</v>
      </c>
      <c r="N212" s="387">
        <f t="shared" si="57"/>
        <v>0</v>
      </c>
      <c r="O212" s="387">
        <f t="shared" si="58"/>
        <v>0</v>
      </c>
      <c r="P212" s="387">
        <f t="shared" si="58"/>
        <v>0</v>
      </c>
      <c r="Q212" s="387">
        <f t="shared" si="58"/>
        <v>0</v>
      </c>
      <c r="R212" s="387">
        <f t="shared" si="58"/>
        <v>0</v>
      </c>
      <c r="S212" s="387">
        <f t="shared" si="58"/>
        <v>0</v>
      </c>
      <c r="T212" s="387">
        <f t="shared" si="58"/>
        <v>0</v>
      </c>
      <c r="U212" s="387">
        <f t="shared" si="58"/>
        <v>0</v>
      </c>
      <c r="V212" s="387">
        <f t="shared" si="58"/>
        <v>0</v>
      </c>
      <c r="W212" s="387">
        <f t="shared" si="58"/>
        <v>0</v>
      </c>
      <c r="X212" s="387">
        <f t="shared" si="58"/>
        <v>0</v>
      </c>
      <c r="Y212" s="387">
        <f t="shared" si="59"/>
        <v>0</v>
      </c>
      <c r="Z212" s="387">
        <f t="shared" si="59"/>
        <v>0</v>
      </c>
      <c r="AA212" s="387">
        <f t="shared" si="59"/>
        <v>0</v>
      </c>
      <c r="AB212" s="387">
        <f t="shared" si="59"/>
        <v>0</v>
      </c>
      <c r="AC212" s="387">
        <f t="shared" si="59"/>
        <v>0</v>
      </c>
      <c r="AD212" s="387">
        <f t="shared" si="59"/>
        <v>0</v>
      </c>
      <c r="AE212" s="387">
        <f t="shared" si="59"/>
        <v>0</v>
      </c>
      <c r="AF212" s="387">
        <f t="shared" si="59"/>
        <v>0</v>
      </c>
      <c r="AG212" s="387">
        <f t="shared" si="59"/>
        <v>0</v>
      </c>
      <c r="AH212" s="387">
        <f t="shared" si="59"/>
        <v>0</v>
      </c>
      <c r="AI212" s="387">
        <f t="shared" si="60"/>
        <v>0</v>
      </c>
      <c r="AJ212" s="387">
        <f t="shared" si="60"/>
        <v>0</v>
      </c>
      <c r="AK212" s="387">
        <f t="shared" si="60"/>
        <v>0</v>
      </c>
      <c r="AL212" s="387">
        <f t="shared" si="60"/>
        <v>0</v>
      </c>
      <c r="AM212" s="387">
        <f t="shared" si="60"/>
        <v>0</v>
      </c>
      <c r="AN212" s="387">
        <f t="shared" si="60"/>
        <v>0</v>
      </c>
      <c r="AO212" s="387">
        <f t="shared" si="60"/>
        <v>0</v>
      </c>
      <c r="AP212" s="387">
        <f t="shared" si="60"/>
        <v>0</v>
      </c>
      <c r="AQ212" s="387">
        <f t="shared" si="60"/>
        <v>0</v>
      </c>
      <c r="AR212" s="387">
        <f t="shared" si="60"/>
        <v>0</v>
      </c>
      <c r="AS212" s="387">
        <f t="shared" ref="AS212:AS275" si="61">SUM(E212:AR212)</f>
        <v>0</v>
      </c>
    </row>
    <row r="213" spans="2:45" s="377" customFormat="1" hidden="1" outlineLevel="2">
      <c r="B213" s="377">
        <v>3</v>
      </c>
      <c r="C213" s="81"/>
      <c r="D213" s="338">
        <v>0</v>
      </c>
      <c r="E213" s="387">
        <f t="shared" si="57"/>
        <v>0</v>
      </c>
      <c r="F213" s="387">
        <f t="shared" si="57"/>
        <v>0</v>
      </c>
      <c r="G213" s="387">
        <f t="shared" si="57"/>
        <v>0</v>
      </c>
      <c r="H213" s="387">
        <f t="shared" si="57"/>
        <v>0</v>
      </c>
      <c r="I213" s="387">
        <f t="shared" si="57"/>
        <v>0</v>
      </c>
      <c r="J213" s="387">
        <f t="shared" si="57"/>
        <v>0</v>
      </c>
      <c r="K213" s="387">
        <f t="shared" si="57"/>
        <v>0</v>
      </c>
      <c r="L213" s="387">
        <f t="shared" si="57"/>
        <v>0</v>
      </c>
      <c r="M213" s="387">
        <f t="shared" si="57"/>
        <v>0</v>
      </c>
      <c r="N213" s="387">
        <f t="shared" si="57"/>
        <v>0</v>
      </c>
      <c r="O213" s="387">
        <f t="shared" si="58"/>
        <v>0</v>
      </c>
      <c r="P213" s="387">
        <f t="shared" si="58"/>
        <v>0</v>
      </c>
      <c r="Q213" s="387">
        <f t="shared" si="58"/>
        <v>0</v>
      </c>
      <c r="R213" s="387">
        <f t="shared" si="58"/>
        <v>0</v>
      </c>
      <c r="S213" s="387">
        <f t="shared" si="58"/>
        <v>0</v>
      </c>
      <c r="T213" s="387">
        <f t="shared" si="58"/>
        <v>0</v>
      </c>
      <c r="U213" s="387">
        <f t="shared" si="58"/>
        <v>0</v>
      </c>
      <c r="V213" s="387">
        <f t="shared" si="58"/>
        <v>0</v>
      </c>
      <c r="W213" s="387">
        <f t="shared" si="58"/>
        <v>0</v>
      </c>
      <c r="X213" s="387">
        <f t="shared" si="58"/>
        <v>0</v>
      </c>
      <c r="Y213" s="387">
        <f t="shared" si="59"/>
        <v>0</v>
      </c>
      <c r="Z213" s="387">
        <f t="shared" si="59"/>
        <v>0</v>
      </c>
      <c r="AA213" s="387">
        <f t="shared" si="59"/>
        <v>0</v>
      </c>
      <c r="AB213" s="387">
        <f t="shared" si="59"/>
        <v>0</v>
      </c>
      <c r="AC213" s="387">
        <f t="shared" si="59"/>
        <v>0</v>
      </c>
      <c r="AD213" s="387">
        <f t="shared" si="59"/>
        <v>0</v>
      </c>
      <c r="AE213" s="387">
        <f t="shared" si="59"/>
        <v>0</v>
      </c>
      <c r="AF213" s="387">
        <f t="shared" si="59"/>
        <v>0</v>
      </c>
      <c r="AG213" s="387">
        <f t="shared" si="59"/>
        <v>0</v>
      </c>
      <c r="AH213" s="387">
        <f t="shared" si="59"/>
        <v>0</v>
      </c>
      <c r="AI213" s="387">
        <f t="shared" si="60"/>
        <v>0</v>
      </c>
      <c r="AJ213" s="387">
        <f t="shared" si="60"/>
        <v>0</v>
      </c>
      <c r="AK213" s="387">
        <f t="shared" si="60"/>
        <v>0</v>
      </c>
      <c r="AL213" s="387">
        <f t="shared" si="60"/>
        <v>0</v>
      </c>
      <c r="AM213" s="387">
        <f t="shared" si="60"/>
        <v>0</v>
      </c>
      <c r="AN213" s="387">
        <f t="shared" si="60"/>
        <v>0</v>
      </c>
      <c r="AO213" s="387">
        <f t="shared" si="60"/>
        <v>0</v>
      </c>
      <c r="AP213" s="387">
        <f t="shared" si="60"/>
        <v>0</v>
      </c>
      <c r="AQ213" s="387">
        <f t="shared" si="60"/>
        <v>0</v>
      </c>
      <c r="AR213" s="387">
        <f t="shared" si="60"/>
        <v>0</v>
      </c>
      <c r="AS213" s="387">
        <f t="shared" si="61"/>
        <v>0</v>
      </c>
    </row>
    <row r="214" spans="2:45" s="377" customFormat="1" hidden="1" outlineLevel="2">
      <c r="B214" s="377">
        <v>4</v>
      </c>
      <c r="C214" s="81"/>
      <c r="D214" s="338">
        <v>0</v>
      </c>
      <c r="E214" s="387">
        <f t="shared" si="57"/>
        <v>0</v>
      </c>
      <c r="F214" s="387">
        <f t="shared" si="57"/>
        <v>0</v>
      </c>
      <c r="G214" s="387">
        <f t="shared" si="57"/>
        <v>0</v>
      </c>
      <c r="H214" s="387">
        <f t="shared" si="57"/>
        <v>0</v>
      </c>
      <c r="I214" s="387">
        <f t="shared" si="57"/>
        <v>0</v>
      </c>
      <c r="J214" s="387">
        <f t="shared" si="57"/>
        <v>0</v>
      </c>
      <c r="K214" s="387">
        <f t="shared" si="57"/>
        <v>0</v>
      </c>
      <c r="L214" s="387">
        <f t="shared" si="57"/>
        <v>0</v>
      </c>
      <c r="M214" s="387">
        <f t="shared" si="57"/>
        <v>0</v>
      </c>
      <c r="N214" s="387">
        <f t="shared" si="57"/>
        <v>0</v>
      </c>
      <c r="O214" s="387">
        <f t="shared" si="58"/>
        <v>0</v>
      </c>
      <c r="P214" s="387">
        <f t="shared" si="58"/>
        <v>0</v>
      </c>
      <c r="Q214" s="387">
        <f t="shared" si="58"/>
        <v>0</v>
      </c>
      <c r="R214" s="387">
        <f t="shared" si="58"/>
        <v>0</v>
      </c>
      <c r="S214" s="387">
        <f t="shared" si="58"/>
        <v>0</v>
      </c>
      <c r="T214" s="387">
        <f t="shared" si="58"/>
        <v>0</v>
      </c>
      <c r="U214" s="387">
        <f t="shared" si="58"/>
        <v>0</v>
      </c>
      <c r="V214" s="387">
        <f t="shared" si="58"/>
        <v>0</v>
      </c>
      <c r="W214" s="387">
        <f t="shared" si="58"/>
        <v>0</v>
      </c>
      <c r="X214" s="387">
        <f t="shared" si="58"/>
        <v>0</v>
      </c>
      <c r="Y214" s="387">
        <f t="shared" si="59"/>
        <v>0</v>
      </c>
      <c r="Z214" s="387">
        <f t="shared" si="59"/>
        <v>0</v>
      </c>
      <c r="AA214" s="387">
        <f t="shared" si="59"/>
        <v>0</v>
      </c>
      <c r="AB214" s="387">
        <f t="shared" si="59"/>
        <v>0</v>
      </c>
      <c r="AC214" s="387">
        <f t="shared" si="59"/>
        <v>0</v>
      </c>
      <c r="AD214" s="387">
        <f t="shared" si="59"/>
        <v>0</v>
      </c>
      <c r="AE214" s="387">
        <f t="shared" si="59"/>
        <v>0</v>
      </c>
      <c r="AF214" s="387">
        <f t="shared" si="59"/>
        <v>0</v>
      </c>
      <c r="AG214" s="387">
        <f t="shared" si="59"/>
        <v>0</v>
      </c>
      <c r="AH214" s="387">
        <f t="shared" si="59"/>
        <v>0</v>
      </c>
      <c r="AI214" s="387">
        <f t="shared" si="60"/>
        <v>0</v>
      </c>
      <c r="AJ214" s="387">
        <f t="shared" si="60"/>
        <v>0</v>
      </c>
      <c r="AK214" s="387">
        <f t="shared" si="60"/>
        <v>0</v>
      </c>
      <c r="AL214" s="387">
        <f t="shared" si="60"/>
        <v>0</v>
      </c>
      <c r="AM214" s="387">
        <f t="shared" si="60"/>
        <v>0</v>
      </c>
      <c r="AN214" s="387">
        <f t="shared" si="60"/>
        <v>0</v>
      </c>
      <c r="AO214" s="387">
        <f t="shared" si="60"/>
        <v>0</v>
      </c>
      <c r="AP214" s="387">
        <f t="shared" si="60"/>
        <v>0</v>
      </c>
      <c r="AQ214" s="387">
        <f t="shared" si="60"/>
        <v>0</v>
      </c>
      <c r="AR214" s="387">
        <f t="shared" si="60"/>
        <v>0</v>
      </c>
      <c r="AS214" s="387">
        <f t="shared" si="61"/>
        <v>0</v>
      </c>
    </row>
    <row r="215" spans="2:45" s="377" customFormat="1" hidden="1" outlineLevel="2">
      <c r="B215" s="377">
        <v>5</v>
      </c>
      <c r="C215" s="81"/>
      <c r="D215" s="338">
        <v>0</v>
      </c>
      <c r="E215" s="387">
        <f t="shared" si="57"/>
        <v>0</v>
      </c>
      <c r="F215" s="387">
        <f t="shared" si="57"/>
        <v>0</v>
      </c>
      <c r="G215" s="387">
        <f t="shared" si="57"/>
        <v>0</v>
      </c>
      <c r="H215" s="387">
        <f t="shared" si="57"/>
        <v>0</v>
      </c>
      <c r="I215" s="387">
        <f t="shared" si="57"/>
        <v>0</v>
      </c>
      <c r="J215" s="387">
        <f t="shared" si="57"/>
        <v>0</v>
      </c>
      <c r="K215" s="387">
        <f t="shared" si="57"/>
        <v>0</v>
      </c>
      <c r="L215" s="387">
        <f t="shared" si="57"/>
        <v>0</v>
      </c>
      <c r="M215" s="387">
        <f t="shared" si="57"/>
        <v>0</v>
      </c>
      <c r="N215" s="387">
        <f t="shared" si="57"/>
        <v>0</v>
      </c>
      <c r="O215" s="387">
        <f t="shared" si="58"/>
        <v>0</v>
      </c>
      <c r="P215" s="387">
        <f t="shared" si="58"/>
        <v>0</v>
      </c>
      <c r="Q215" s="387">
        <f t="shared" si="58"/>
        <v>0</v>
      </c>
      <c r="R215" s="387">
        <f t="shared" si="58"/>
        <v>0</v>
      </c>
      <c r="S215" s="387">
        <f t="shared" si="58"/>
        <v>0</v>
      </c>
      <c r="T215" s="387">
        <f t="shared" si="58"/>
        <v>0</v>
      </c>
      <c r="U215" s="387">
        <f t="shared" si="58"/>
        <v>0</v>
      </c>
      <c r="V215" s="387">
        <f t="shared" si="58"/>
        <v>0</v>
      </c>
      <c r="W215" s="387">
        <f t="shared" si="58"/>
        <v>0</v>
      </c>
      <c r="X215" s="387">
        <f t="shared" si="58"/>
        <v>0</v>
      </c>
      <c r="Y215" s="387">
        <f t="shared" si="59"/>
        <v>0</v>
      </c>
      <c r="Z215" s="387">
        <f t="shared" si="59"/>
        <v>0</v>
      </c>
      <c r="AA215" s="387">
        <f t="shared" si="59"/>
        <v>0</v>
      </c>
      <c r="AB215" s="387">
        <f t="shared" si="59"/>
        <v>0</v>
      </c>
      <c r="AC215" s="387">
        <f t="shared" si="59"/>
        <v>0</v>
      </c>
      <c r="AD215" s="387">
        <f t="shared" si="59"/>
        <v>0</v>
      </c>
      <c r="AE215" s="387">
        <f t="shared" si="59"/>
        <v>0</v>
      </c>
      <c r="AF215" s="387">
        <f t="shared" si="59"/>
        <v>0</v>
      </c>
      <c r="AG215" s="387">
        <f t="shared" si="59"/>
        <v>0</v>
      </c>
      <c r="AH215" s="387">
        <f t="shared" si="59"/>
        <v>0</v>
      </c>
      <c r="AI215" s="387">
        <f t="shared" si="60"/>
        <v>0</v>
      </c>
      <c r="AJ215" s="387">
        <f t="shared" si="60"/>
        <v>0</v>
      </c>
      <c r="AK215" s="387">
        <f t="shared" si="60"/>
        <v>0</v>
      </c>
      <c r="AL215" s="387">
        <f t="shared" si="60"/>
        <v>0</v>
      </c>
      <c r="AM215" s="387">
        <f t="shared" si="60"/>
        <v>0</v>
      </c>
      <c r="AN215" s="387">
        <f t="shared" si="60"/>
        <v>0</v>
      </c>
      <c r="AO215" s="387">
        <f t="shared" si="60"/>
        <v>0</v>
      </c>
      <c r="AP215" s="387">
        <f t="shared" si="60"/>
        <v>0</v>
      </c>
      <c r="AQ215" s="387">
        <f t="shared" si="60"/>
        <v>0</v>
      </c>
      <c r="AR215" s="387">
        <f t="shared" si="60"/>
        <v>0</v>
      </c>
      <c r="AS215" s="387">
        <f t="shared" si="61"/>
        <v>0</v>
      </c>
    </row>
    <row r="216" spans="2:45" s="377" customFormat="1" hidden="1" outlineLevel="2">
      <c r="B216" s="377">
        <v>6</v>
      </c>
      <c r="C216" s="81"/>
      <c r="D216" s="338">
        <v>0</v>
      </c>
      <c r="E216" s="387">
        <f t="shared" si="57"/>
        <v>0</v>
      </c>
      <c r="F216" s="387">
        <f t="shared" si="57"/>
        <v>0</v>
      </c>
      <c r="G216" s="387">
        <f t="shared" si="57"/>
        <v>0</v>
      </c>
      <c r="H216" s="387">
        <f t="shared" si="57"/>
        <v>0</v>
      </c>
      <c r="I216" s="387">
        <f t="shared" si="57"/>
        <v>0</v>
      </c>
      <c r="J216" s="387">
        <f t="shared" si="57"/>
        <v>0</v>
      </c>
      <c r="K216" s="387">
        <f t="shared" si="57"/>
        <v>0</v>
      </c>
      <c r="L216" s="387">
        <f t="shared" si="57"/>
        <v>0</v>
      </c>
      <c r="M216" s="387">
        <f t="shared" si="57"/>
        <v>0</v>
      </c>
      <c r="N216" s="387">
        <f t="shared" si="57"/>
        <v>0</v>
      </c>
      <c r="O216" s="387">
        <f t="shared" si="58"/>
        <v>0</v>
      </c>
      <c r="P216" s="387">
        <f t="shared" si="58"/>
        <v>0</v>
      </c>
      <c r="Q216" s="387">
        <f t="shared" si="58"/>
        <v>0</v>
      </c>
      <c r="R216" s="387">
        <f t="shared" si="58"/>
        <v>0</v>
      </c>
      <c r="S216" s="387">
        <f t="shared" si="58"/>
        <v>0</v>
      </c>
      <c r="T216" s="387">
        <f t="shared" si="58"/>
        <v>0</v>
      </c>
      <c r="U216" s="387">
        <f t="shared" si="58"/>
        <v>0</v>
      </c>
      <c r="V216" s="387">
        <f t="shared" si="58"/>
        <v>0</v>
      </c>
      <c r="W216" s="387">
        <f t="shared" si="58"/>
        <v>0</v>
      </c>
      <c r="X216" s="387">
        <f t="shared" si="58"/>
        <v>0</v>
      </c>
      <c r="Y216" s="387">
        <f t="shared" si="59"/>
        <v>0</v>
      </c>
      <c r="Z216" s="387">
        <f t="shared" si="59"/>
        <v>0</v>
      </c>
      <c r="AA216" s="387">
        <f t="shared" si="59"/>
        <v>0</v>
      </c>
      <c r="AB216" s="387">
        <f t="shared" si="59"/>
        <v>0</v>
      </c>
      <c r="AC216" s="387">
        <f t="shared" si="59"/>
        <v>0</v>
      </c>
      <c r="AD216" s="387">
        <f t="shared" si="59"/>
        <v>0</v>
      </c>
      <c r="AE216" s="387">
        <f t="shared" si="59"/>
        <v>0</v>
      </c>
      <c r="AF216" s="387">
        <f t="shared" si="59"/>
        <v>0</v>
      </c>
      <c r="AG216" s="387">
        <f t="shared" si="59"/>
        <v>0</v>
      </c>
      <c r="AH216" s="387">
        <f t="shared" si="59"/>
        <v>0</v>
      </c>
      <c r="AI216" s="387">
        <f t="shared" si="60"/>
        <v>0</v>
      </c>
      <c r="AJ216" s="387">
        <f t="shared" si="60"/>
        <v>0</v>
      </c>
      <c r="AK216" s="387">
        <f t="shared" si="60"/>
        <v>0</v>
      </c>
      <c r="AL216" s="387">
        <f t="shared" si="60"/>
        <v>0</v>
      </c>
      <c r="AM216" s="387">
        <f t="shared" si="60"/>
        <v>0</v>
      </c>
      <c r="AN216" s="387">
        <f t="shared" si="60"/>
        <v>0</v>
      </c>
      <c r="AO216" s="387">
        <f t="shared" si="60"/>
        <v>0</v>
      </c>
      <c r="AP216" s="387">
        <f t="shared" si="60"/>
        <v>0</v>
      </c>
      <c r="AQ216" s="387">
        <f t="shared" si="60"/>
        <v>0</v>
      </c>
      <c r="AR216" s="387">
        <f t="shared" si="60"/>
        <v>0</v>
      </c>
      <c r="AS216" s="387">
        <f t="shared" si="61"/>
        <v>0</v>
      </c>
    </row>
    <row r="217" spans="2:45" s="377" customFormat="1" hidden="1" outlineLevel="2">
      <c r="B217" s="377">
        <v>7</v>
      </c>
      <c r="C217" s="81"/>
      <c r="D217" s="338">
        <v>0</v>
      </c>
      <c r="E217" s="387">
        <f t="shared" si="57"/>
        <v>0</v>
      </c>
      <c r="F217" s="387">
        <f t="shared" si="57"/>
        <v>0</v>
      </c>
      <c r="G217" s="387">
        <f t="shared" si="57"/>
        <v>0</v>
      </c>
      <c r="H217" s="387">
        <f t="shared" si="57"/>
        <v>0</v>
      </c>
      <c r="I217" s="387">
        <f t="shared" si="57"/>
        <v>0</v>
      </c>
      <c r="J217" s="387">
        <f t="shared" si="57"/>
        <v>0</v>
      </c>
      <c r="K217" s="387">
        <f t="shared" si="57"/>
        <v>0</v>
      </c>
      <c r="L217" s="387">
        <f t="shared" si="57"/>
        <v>0</v>
      </c>
      <c r="M217" s="387">
        <f t="shared" si="57"/>
        <v>0</v>
      </c>
      <c r="N217" s="387">
        <f t="shared" si="57"/>
        <v>0</v>
      </c>
      <c r="O217" s="387">
        <f t="shared" si="58"/>
        <v>0</v>
      </c>
      <c r="P217" s="387">
        <f t="shared" si="58"/>
        <v>0</v>
      </c>
      <c r="Q217" s="387">
        <f t="shared" si="58"/>
        <v>0</v>
      </c>
      <c r="R217" s="387">
        <f t="shared" si="58"/>
        <v>0</v>
      </c>
      <c r="S217" s="387">
        <f t="shared" si="58"/>
        <v>0</v>
      </c>
      <c r="T217" s="387">
        <f t="shared" si="58"/>
        <v>0</v>
      </c>
      <c r="U217" s="387">
        <f t="shared" si="58"/>
        <v>0</v>
      </c>
      <c r="V217" s="387">
        <f t="shared" si="58"/>
        <v>0</v>
      </c>
      <c r="W217" s="387">
        <f t="shared" si="58"/>
        <v>0</v>
      </c>
      <c r="X217" s="387">
        <f t="shared" si="58"/>
        <v>0</v>
      </c>
      <c r="Y217" s="387">
        <f t="shared" si="59"/>
        <v>0</v>
      </c>
      <c r="Z217" s="387">
        <f t="shared" si="59"/>
        <v>0</v>
      </c>
      <c r="AA217" s="387">
        <f t="shared" si="59"/>
        <v>0</v>
      </c>
      <c r="AB217" s="387">
        <f t="shared" si="59"/>
        <v>0</v>
      </c>
      <c r="AC217" s="387">
        <f t="shared" si="59"/>
        <v>0</v>
      </c>
      <c r="AD217" s="387">
        <f t="shared" si="59"/>
        <v>0</v>
      </c>
      <c r="AE217" s="387">
        <f t="shared" si="59"/>
        <v>0</v>
      </c>
      <c r="AF217" s="387">
        <f t="shared" si="59"/>
        <v>0</v>
      </c>
      <c r="AG217" s="387">
        <f t="shared" si="59"/>
        <v>0</v>
      </c>
      <c r="AH217" s="387">
        <f t="shared" si="59"/>
        <v>0</v>
      </c>
      <c r="AI217" s="387">
        <f t="shared" si="60"/>
        <v>0</v>
      </c>
      <c r="AJ217" s="387">
        <f t="shared" si="60"/>
        <v>0</v>
      </c>
      <c r="AK217" s="387">
        <f t="shared" si="60"/>
        <v>0</v>
      </c>
      <c r="AL217" s="387">
        <f t="shared" si="60"/>
        <v>0</v>
      </c>
      <c r="AM217" s="387">
        <f t="shared" si="60"/>
        <v>0</v>
      </c>
      <c r="AN217" s="387">
        <f t="shared" si="60"/>
        <v>0</v>
      </c>
      <c r="AO217" s="387">
        <f t="shared" si="60"/>
        <v>0</v>
      </c>
      <c r="AP217" s="387">
        <f t="shared" si="60"/>
        <v>0</v>
      </c>
      <c r="AQ217" s="387">
        <f t="shared" si="60"/>
        <v>0</v>
      </c>
      <c r="AR217" s="387">
        <f t="shared" si="60"/>
        <v>0</v>
      </c>
      <c r="AS217" s="387">
        <f t="shared" si="61"/>
        <v>0</v>
      </c>
    </row>
    <row r="218" spans="2:45" s="377" customFormat="1" hidden="1" outlineLevel="2">
      <c r="B218" s="377">
        <v>8</v>
      </c>
      <c r="C218" s="81"/>
      <c r="D218" s="338">
        <v>0</v>
      </c>
      <c r="E218" s="387">
        <f t="shared" si="57"/>
        <v>0</v>
      </c>
      <c r="F218" s="387">
        <f t="shared" si="57"/>
        <v>0</v>
      </c>
      <c r="G218" s="387">
        <f t="shared" si="57"/>
        <v>0</v>
      </c>
      <c r="H218" s="387">
        <f t="shared" si="57"/>
        <v>0</v>
      </c>
      <c r="I218" s="387">
        <f t="shared" si="57"/>
        <v>0</v>
      </c>
      <c r="J218" s="387">
        <f t="shared" si="57"/>
        <v>0</v>
      </c>
      <c r="K218" s="387">
        <f t="shared" si="57"/>
        <v>0</v>
      </c>
      <c r="L218" s="387">
        <f t="shared" si="57"/>
        <v>0</v>
      </c>
      <c r="M218" s="387">
        <f t="shared" si="57"/>
        <v>0</v>
      </c>
      <c r="N218" s="387">
        <f t="shared" si="57"/>
        <v>0</v>
      </c>
      <c r="O218" s="387">
        <f t="shared" si="58"/>
        <v>0</v>
      </c>
      <c r="P218" s="387">
        <f t="shared" si="58"/>
        <v>0</v>
      </c>
      <c r="Q218" s="387">
        <f t="shared" si="58"/>
        <v>0</v>
      </c>
      <c r="R218" s="387">
        <f t="shared" si="58"/>
        <v>0</v>
      </c>
      <c r="S218" s="387">
        <f t="shared" si="58"/>
        <v>0</v>
      </c>
      <c r="T218" s="387">
        <f t="shared" si="58"/>
        <v>0</v>
      </c>
      <c r="U218" s="387">
        <f t="shared" si="58"/>
        <v>0</v>
      </c>
      <c r="V218" s="387">
        <f t="shared" si="58"/>
        <v>0</v>
      </c>
      <c r="W218" s="387">
        <f t="shared" si="58"/>
        <v>0</v>
      </c>
      <c r="X218" s="387">
        <f t="shared" si="58"/>
        <v>0</v>
      </c>
      <c r="Y218" s="387">
        <f t="shared" si="59"/>
        <v>0</v>
      </c>
      <c r="Z218" s="387">
        <f t="shared" si="59"/>
        <v>0</v>
      </c>
      <c r="AA218" s="387">
        <f t="shared" si="59"/>
        <v>0</v>
      </c>
      <c r="AB218" s="387">
        <f t="shared" si="59"/>
        <v>0</v>
      </c>
      <c r="AC218" s="387">
        <f t="shared" si="59"/>
        <v>0</v>
      </c>
      <c r="AD218" s="387">
        <f t="shared" si="59"/>
        <v>0</v>
      </c>
      <c r="AE218" s="387">
        <f t="shared" si="59"/>
        <v>0</v>
      </c>
      <c r="AF218" s="387">
        <f t="shared" si="59"/>
        <v>0</v>
      </c>
      <c r="AG218" s="387">
        <f t="shared" si="59"/>
        <v>0</v>
      </c>
      <c r="AH218" s="387">
        <f t="shared" si="59"/>
        <v>0</v>
      </c>
      <c r="AI218" s="387">
        <f t="shared" si="60"/>
        <v>0</v>
      </c>
      <c r="AJ218" s="387">
        <f t="shared" si="60"/>
        <v>0</v>
      </c>
      <c r="AK218" s="387">
        <f t="shared" si="60"/>
        <v>0</v>
      </c>
      <c r="AL218" s="387">
        <f t="shared" si="60"/>
        <v>0</v>
      </c>
      <c r="AM218" s="387">
        <f t="shared" si="60"/>
        <v>0</v>
      </c>
      <c r="AN218" s="387">
        <f t="shared" si="60"/>
        <v>0</v>
      </c>
      <c r="AO218" s="387">
        <f t="shared" si="60"/>
        <v>0</v>
      </c>
      <c r="AP218" s="387">
        <f t="shared" si="60"/>
        <v>0</v>
      </c>
      <c r="AQ218" s="387">
        <f t="shared" si="60"/>
        <v>0</v>
      </c>
      <c r="AR218" s="387">
        <f t="shared" si="60"/>
        <v>0</v>
      </c>
      <c r="AS218" s="387">
        <f t="shared" si="61"/>
        <v>0</v>
      </c>
    </row>
    <row r="219" spans="2:45" s="377" customFormat="1" hidden="1" outlineLevel="2">
      <c r="B219" s="377">
        <v>9</v>
      </c>
      <c r="C219" s="81"/>
      <c r="D219" s="338">
        <v>0</v>
      </c>
      <c r="E219" s="387">
        <f t="shared" si="57"/>
        <v>0</v>
      </c>
      <c r="F219" s="387">
        <f t="shared" si="57"/>
        <v>0</v>
      </c>
      <c r="G219" s="387">
        <f t="shared" si="57"/>
        <v>0</v>
      </c>
      <c r="H219" s="387">
        <f t="shared" si="57"/>
        <v>0</v>
      </c>
      <c r="I219" s="387">
        <f t="shared" si="57"/>
        <v>0</v>
      </c>
      <c r="J219" s="387">
        <f t="shared" si="57"/>
        <v>0</v>
      </c>
      <c r="K219" s="387">
        <f t="shared" si="57"/>
        <v>0</v>
      </c>
      <c r="L219" s="387">
        <f t="shared" si="57"/>
        <v>0</v>
      </c>
      <c r="M219" s="387">
        <f t="shared" si="57"/>
        <v>0</v>
      </c>
      <c r="N219" s="387">
        <f t="shared" si="57"/>
        <v>0</v>
      </c>
      <c r="O219" s="387">
        <f t="shared" si="58"/>
        <v>0</v>
      </c>
      <c r="P219" s="387">
        <f t="shared" si="58"/>
        <v>0</v>
      </c>
      <c r="Q219" s="387">
        <f t="shared" si="58"/>
        <v>0</v>
      </c>
      <c r="R219" s="387">
        <f t="shared" si="58"/>
        <v>0</v>
      </c>
      <c r="S219" s="387">
        <f t="shared" si="58"/>
        <v>0</v>
      </c>
      <c r="T219" s="387">
        <f t="shared" si="58"/>
        <v>0</v>
      </c>
      <c r="U219" s="387">
        <f t="shared" si="58"/>
        <v>0</v>
      </c>
      <c r="V219" s="387">
        <f t="shared" si="58"/>
        <v>0</v>
      </c>
      <c r="W219" s="387">
        <f t="shared" si="58"/>
        <v>0</v>
      </c>
      <c r="X219" s="387">
        <f t="shared" si="58"/>
        <v>0</v>
      </c>
      <c r="Y219" s="387">
        <f t="shared" si="59"/>
        <v>0</v>
      </c>
      <c r="Z219" s="387">
        <f t="shared" si="59"/>
        <v>0</v>
      </c>
      <c r="AA219" s="387">
        <f t="shared" si="59"/>
        <v>0</v>
      </c>
      <c r="AB219" s="387">
        <f t="shared" si="59"/>
        <v>0</v>
      </c>
      <c r="AC219" s="387">
        <f t="shared" si="59"/>
        <v>0</v>
      </c>
      <c r="AD219" s="387">
        <f t="shared" si="59"/>
        <v>0</v>
      </c>
      <c r="AE219" s="387">
        <f t="shared" si="59"/>
        <v>0</v>
      </c>
      <c r="AF219" s="387">
        <f t="shared" si="59"/>
        <v>0</v>
      </c>
      <c r="AG219" s="387">
        <f t="shared" si="59"/>
        <v>0</v>
      </c>
      <c r="AH219" s="387">
        <f t="shared" si="59"/>
        <v>0</v>
      </c>
      <c r="AI219" s="387">
        <f t="shared" si="60"/>
        <v>0</v>
      </c>
      <c r="AJ219" s="387">
        <f t="shared" si="60"/>
        <v>0</v>
      </c>
      <c r="AK219" s="387">
        <f t="shared" si="60"/>
        <v>0</v>
      </c>
      <c r="AL219" s="387">
        <f t="shared" si="60"/>
        <v>0</v>
      </c>
      <c r="AM219" s="387">
        <f t="shared" si="60"/>
        <v>0</v>
      </c>
      <c r="AN219" s="387">
        <f t="shared" si="60"/>
        <v>0</v>
      </c>
      <c r="AO219" s="387">
        <f t="shared" si="60"/>
        <v>0</v>
      </c>
      <c r="AP219" s="387">
        <f t="shared" si="60"/>
        <v>0</v>
      </c>
      <c r="AQ219" s="387">
        <f t="shared" si="60"/>
        <v>0</v>
      </c>
      <c r="AR219" s="387">
        <f t="shared" si="60"/>
        <v>0</v>
      </c>
      <c r="AS219" s="387">
        <f t="shared" si="61"/>
        <v>0</v>
      </c>
    </row>
    <row r="220" spans="2:45" s="377" customFormat="1" hidden="1" outlineLevel="2">
      <c r="B220" s="377">
        <v>10</v>
      </c>
      <c r="C220" s="81"/>
      <c r="D220" s="338">
        <v>0</v>
      </c>
      <c r="E220" s="387">
        <f t="shared" si="57"/>
        <v>0</v>
      </c>
      <c r="F220" s="387">
        <f t="shared" si="57"/>
        <v>0</v>
      </c>
      <c r="G220" s="387">
        <f t="shared" si="57"/>
        <v>0</v>
      </c>
      <c r="H220" s="387">
        <f t="shared" si="57"/>
        <v>0</v>
      </c>
      <c r="I220" s="387">
        <f t="shared" si="57"/>
        <v>0</v>
      </c>
      <c r="J220" s="387">
        <f t="shared" si="57"/>
        <v>0</v>
      </c>
      <c r="K220" s="387">
        <f t="shared" si="57"/>
        <v>0</v>
      </c>
      <c r="L220" s="387">
        <f t="shared" si="57"/>
        <v>0</v>
      </c>
      <c r="M220" s="387">
        <f t="shared" si="57"/>
        <v>0</v>
      </c>
      <c r="N220" s="387">
        <f t="shared" si="57"/>
        <v>0</v>
      </c>
      <c r="O220" s="387">
        <f t="shared" si="58"/>
        <v>0</v>
      </c>
      <c r="P220" s="387">
        <f t="shared" si="58"/>
        <v>0</v>
      </c>
      <c r="Q220" s="387">
        <f t="shared" si="58"/>
        <v>0</v>
      </c>
      <c r="R220" s="387">
        <f t="shared" si="58"/>
        <v>0</v>
      </c>
      <c r="S220" s="387">
        <f t="shared" si="58"/>
        <v>0</v>
      </c>
      <c r="T220" s="387">
        <f t="shared" si="58"/>
        <v>0</v>
      </c>
      <c r="U220" s="387">
        <f t="shared" si="58"/>
        <v>0</v>
      </c>
      <c r="V220" s="387">
        <f t="shared" si="58"/>
        <v>0</v>
      </c>
      <c r="W220" s="387">
        <f t="shared" si="58"/>
        <v>0</v>
      </c>
      <c r="X220" s="387">
        <f t="shared" si="58"/>
        <v>0</v>
      </c>
      <c r="Y220" s="387">
        <f t="shared" si="59"/>
        <v>0</v>
      </c>
      <c r="Z220" s="387">
        <f t="shared" si="59"/>
        <v>0</v>
      </c>
      <c r="AA220" s="387">
        <f t="shared" si="59"/>
        <v>0</v>
      </c>
      <c r="AB220" s="387">
        <f t="shared" si="59"/>
        <v>0</v>
      </c>
      <c r="AC220" s="387">
        <f t="shared" si="59"/>
        <v>0</v>
      </c>
      <c r="AD220" s="387">
        <f t="shared" si="59"/>
        <v>0</v>
      </c>
      <c r="AE220" s="387">
        <f t="shared" si="59"/>
        <v>0</v>
      </c>
      <c r="AF220" s="387">
        <f t="shared" si="59"/>
        <v>0</v>
      </c>
      <c r="AG220" s="387">
        <f t="shared" si="59"/>
        <v>0</v>
      </c>
      <c r="AH220" s="387">
        <f t="shared" si="59"/>
        <v>0</v>
      </c>
      <c r="AI220" s="387">
        <f t="shared" si="60"/>
        <v>0</v>
      </c>
      <c r="AJ220" s="387">
        <f t="shared" si="60"/>
        <v>0</v>
      </c>
      <c r="AK220" s="387">
        <f t="shared" si="60"/>
        <v>0</v>
      </c>
      <c r="AL220" s="387">
        <f t="shared" si="60"/>
        <v>0</v>
      </c>
      <c r="AM220" s="387">
        <f t="shared" si="60"/>
        <v>0</v>
      </c>
      <c r="AN220" s="387">
        <f t="shared" si="60"/>
        <v>0</v>
      </c>
      <c r="AO220" s="387">
        <f t="shared" si="60"/>
        <v>0</v>
      </c>
      <c r="AP220" s="387">
        <f t="shared" si="60"/>
        <v>0</v>
      </c>
      <c r="AQ220" s="387">
        <f t="shared" si="60"/>
        <v>0</v>
      </c>
      <c r="AR220" s="387">
        <f t="shared" si="60"/>
        <v>0</v>
      </c>
      <c r="AS220" s="387">
        <f t="shared" si="61"/>
        <v>0</v>
      </c>
    </row>
    <row r="221" spans="2:45" s="377" customFormat="1" hidden="1" outlineLevel="2">
      <c r="B221" s="377">
        <v>11</v>
      </c>
      <c r="C221" s="81"/>
      <c r="D221" s="338">
        <v>0</v>
      </c>
      <c r="E221" s="387">
        <f t="shared" ref="E221:N230" si="62">IF(AND(E$2=$B221,$B221=$C$3),$D221,IF(AND(E$2&gt;$B221,E$2&lt;=$D$210+$B221),SLN($D221,0,IF($C$3-$B221&gt;=$D$210,$D$210,$C$3-$B221)),0))</f>
        <v>0</v>
      </c>
      <c r="F221" s="387">
        <f t="shared" si="62"/>
        <v>0</v>
      </c>
      <c r="G221" s="387">
        <f t="shared" si="62"/>
        <v>0</v>
      </c>
      <c r="H221" s="387">
        <f t="shared" si="62"/>
        <v>0</v>
      </c>
      <c r="I221" s="387">
        <f t="shared" si="62"/>
        <v>0</v>
      </c>
      <c r="J221" s="387">
        <f t="shared" si="62"/>
        <v>0</v>
      </c>
      <c r="K221" s="387">
        <f t="shared" si="62"/>
        <v>0</v>
      </c>
      <c r="L221" s="387">
        <f t="shared" si="62"/>
        <v>0</v>
      </c>
      <c r="M221" s="387">
        <f t="shared" si="62"/>
        <v>0</v>
      </c>
      <c r="N221" s="387">
        <f t="shared" si="62"/>
        <v>0</v>
      </c>
      <c r="O221" s="387">
        <f t="shared" ref="O221:X230" si="63">IF(AND(O$2=$B221,$B221=$C$3),$D221,IF(AND(O$2&gt;$B221,O$2&lt;=$D$210+$B221),SLN($D221,0,IF($C$3-$B221&gt;=$D$210,$D$210,$C$3-$B221)),0))</f>
        <v>0</v>
      </c>
      <c r="P221" s="387">
        <f t="shared" si="63"/>
        <v>0</v>
      </c>
      <c r="Q221" s="387">
        <f t="shared" si="63"/>
        <v>0</v>
      </c>
      <c r="R221" s="387">
        <f t="shared" si="63"/>
        <v>0</v>
      </c>
      <c r="S221" s="387">
        <f t="shared" si="63"/>
        <v>0</v>
      </c>
      <c r="T221" s="387">
        <f t="shared" si="63"/>
        <v>0</v>
      </c>
      <c r="U221" s="387">
        <f t="shared" si="63"/>
        <v>0</v>
      </c>
      <c r="V221" s="387">
        <f t="shared" si="63"/>
        <v>0</v>
      </c>
      <c r="W221" s="387">
        <f t="shared" si="63"/>
        <v>0</v>
      </c>
      <c r="X221" s="387">
        <f t="shared" si="63"/>
        <v>0</v>
      </c>
      <c r="Y221" s="387">
        <f t="shared" ref="Y221:AH230" si="64">IF(AND(Y$2=$B221,$B221=$C$3),$D221,IF(AND(Y$2&gt;$B221,Y$2&lt;=$D$210+$B221),SLN($D221,0,IF($C$3-$B221&gt;=$D$210,$D$210,$C$3-$B221)),0))</f>
        <v>0</v>
      </c>
      <c r="Z221" s="387">
        <f t="shared" si="64"/>
        <v>0</v>
      </c>
      <c r="AA221" s="387">
        <f t="shared" si="64"/>
        <v>0</v>
      </c>
      <c r="AB221" s="387">
        <f t="shared" si="64"/>
        <v>0</v>
      </c>
      <c r="AC221" s="387">
        <f t="shared" si="64"/>
        <v>0</v>
      </c>
      <c r="AD221" s="387">
        <f t="shared" si="64"/>
        <v>0</v>
      </c>
      <c r="AE221" s="387">
        <f t="shared" si="64"/>
        <v>0</v>
      </c>
      <c r="AF221" s="387">
        <f t="shared" si="64"/>
        <v>0</v>
      </c>
      <c r="AG221" s="387">
        <f t="shared" si="64"/>
        <v>0</v>
      </c>
      <c r="AH221" s="387">
        <f t="shared" si="64"/>
        <v>0</v>
      </c>
      <c r="AI221" s="387">
        <f t="shared" ref="AI221:AR230" si="65">IF(AND(AI$2=$B221,$B221=$C$3),$D221,IF(AND(AI$2&gt;$B221,AI$2&lt;=$D$210+$B221),SLN($D221,0,IF($C$3-$B221&gt;=$D$210,$D$210,$C$3-$B221)),0))</f>
        <v>0</v>
      </c>
      <c r="AJ221" s="387">
        <f t="shared" si="65"/>
        <v>0</v>
      </c>
      <c r="AK221" s="387">
        <f t="shared" si="65"/>
        <v>0</v>
      </c>
      <c r="AL221" s="387">
        <f t="shared" si="65"/>
        <v>0</v>
      </c>
      <c r="AM221" s="387">
        <f t="shared" si="65"/>
        <v>0</v>
      </c>
      <c r="AN221" s="387">
        <f t="shared" si="65"/>
        <v>0</v>
      </c>
      <c r="AO221" s="387">
        <f t="shared" si="65"/>
        <v>0</v>
      </c>
      <c r="AP221" s="387">
        <f t="shared" si="65"/>
        <v>0</v>
      </c>
      <c r="AQ221" s="387">
        <f t="shared" si="65"/>
        <v>0</v>
      </c>
      <c r="AR221" s="387">
        <f t="shared" si="65"/>
        <v>0</v>
      </c>
      <c r="AS221" s="387">
        <f t="shared" si="61"/>
        <v>0</v>
      </c>
    </row>
    <row r="222" spans="2:45" s="377" customFormat="1" hidden="1" outlineLevel="2">
      <c r="B222" s="377">
        <v>12</v>
      </c>
      <c r="C222" s="81"/>
      <c r="D222" s="338">
        <v>0</v>
      </c>
      <c r="E222" s="387">
        <f t="shared" si="62"/>
        <v>0</v>
      </c>
      <c r="F222" s="387">
        <f t="shared" si="62"/>
        <v>0</v>
      </c>
      <c r="G222" s="387">
        <f t="shared" si="62"/>
        <v>0</v>
      </c>
      <c r="H222" s="387">
        <f t="shared" si="62"/>
        <v>0</v>
      </c>
      <c r="I222" s="387">
        <f t="shared" si="62"/>
        <v>0</v>
      </c>
      <c r="J222" s="387">
        <f t="shared" si="62"/>
        <v>0</v>
      </c>
      <c r="K222" s="387">
        <f t="shared" si="62"/>
        <v>0</v>
      </c>
      <c r="L222" s="387">
        <f t="shared" si="62"/>
        <v>0</v>
      </c>
      <c r="M222" s="387">
        <f t="shared" si="62"/>
        <v>0</v>
      </c>
      <c r="N222" s="387">
        <f t="shared" si="62"/>
        <v>0</v>
      </c>
      <c r="O222" s="387">
        <f t="shared" si="63"/>
        <v>0</v>
      </c>
      <c r="P222" s="387">
        <f t="shared" si="63"/>
        <v>0</v>
      </c>
      <c r="Q222" s="387">
        <f t="shared" si="63"/>
        <v>0</v>
      </c>
      <c r="R222" s="387">
        <f t="shared" si="63"/>
        <v>0</v>
      </c>
      <c r="S222" s="387">
        <f t="shared" si="63"/>
        <v>0</v>
      </c>
      <c r="T222" s="387">
        <f t="shared" si="63"/>
        <v>0</v>
      </c>
      <c r="U222" s="387">
        <f t="shared" si="63"/>
        <v>0</v>
      </c>
      <c r="V222" s="387">
        <f t="shared" si="63"/>
        <v>0</v>
      </c>
      <c r="W222" s="387">
        <f t="shared" si="63"/>
        <v>0</v>
      </c>
      <c r="X222" s="387">
        <f t="shared" si="63"/>
        <v>0</v>
      </c>
      <c r="Y222" s="387">
        <f t="shared" si="64"/>
        <v>0</v>
      </c>
      <c r="Z222" s="387">
        <f t="shared" si="64"/>
        <v>0</v>
      </c>
      <c r="AA222" s="387">
        <f t="shared" si="64"/>
        <v>0</v>
      </c>
      <c r="AB222" s="387">
        <f t="shared" si="64"/>
        <v>0</v>
      </c>
      <c r="AC222" s="387">
        <f t="shared" si="64"/>
        <v>0</v>
      </c>
      <c r="AD222" s="387">
        <f t="shared" si="64"/>
        <v>0</v>
      </c>
      <c r="AE222" s="387">
        <f t="shared" si="64"/>
        <v>0</v>
      </c>
      <c r="AF222" s="387">
        <f t="shared" si="64"/>
        <v>0</v>
      </c>
      <c r="AG222" s="387">
        <f t="shared" si="64"/>
        <v>0</v>
      </c>
      <c r="AH222" s="387">
        <f t="shared" si="64"/>
        <v>0</v>
      </c>
      <c r="AI222" s="387">
        <f t="shared" si="65"/>
        <v>0</v>
      </c>
      <c r="AJ222" s="387">
        <f t="shared" si="65"/>
        <v>0</v>
      </c>
      <c r="AK222" s="387">
        <f t="shared" si="65"/>
        <v>0</v>
      </c>
      <c r="AL222" s="387">
        <f t="shared" si="65"/>
        <v>0</v>
      </c>
      <c r="AM222" s="387">
        <f t="shared" si="65"/>
        <v>0</v>
      </c>
      <c r="AN222" s="387">
        <f t="shared" si="65"/>
        <v>0</v>
      </c>
      <c r="AO222" s="387">
        <f t="shared" si="65"/>
        <v>0</v>
      </c>
      <c r="AP222" s="387">
        <f t="shared" si="65"/>
        <v>0</v>
      </c>
      <c r="AQ222" s="387">
        <f t="shared" si="65"/>
        <v>0</v>
      </c>
      <c r="AR222" s="387">
        <f t="shared" si="65"/>
        <v>0</v>
      </c>
      <c r="AS222" s="387">
        <f t="shared" si="61"/>
        <v>0</v>
      </c>
    </row>
    <row r="223" spans="2:45" s="377" customFormat="1" hidden="1" outlineLevel="2">
      <c r="B223" s="377">
        <v>13</v>
      </c>
      <c r="C223" s="81"/>
      <c r="D223" s="338">
        <v>0</v>
      </c>
      <c r="E223" s="387">
        <f t="shared" si="62"/>
        <v>0</v>
      </c>
      <c r="F223" s="387">
        <f t="shared" si="62"/>
        <v>0</v>
      </c>
      <c r="G223" s="387">
        <f t="shared" si="62"/>
        <v>0</v>
      </c>
      <c r="H223" s="387">
        <f t="shared" si="62"/>
        <v>0</v>
      </c>
      <c r="I223" s="387">
        <f t="shared" si="62"/>
        <v>0</v>
      </c>
      <c r="J223" s="387">
        <f t="shared" si="62"/>
        <v>0</v>
      </c>
      <c r="K223" s="387">
        <f t="shared" si="62"/>
        <v>0</v>
      </c>
      <c r="L223" s="387">
        <f t="shared" si="62"/>
        <v>0</v>
      </c>
      <c r="M223" s="387">
        <f t="shared" si="62"/>
        <v>0</v>
      </c>
      <c r="N223" s="387">
        <f t="shared" si="62"/>
        <v>0</v>
      </c>
      <c r="O223" s="387">
        <f t="shared" si="63"/>
        <v>0</v>
      </c>
      <c r="P223" s="387">
        <f t="shared" si="63"/>
        <v>0</v>
      </c>
      <c r="Q223" s="387">
        <f t="shared" si="63"/>
        <v>0</v>
      </c>
      <c r="R223" s="387">
        <f t="shared" si="63"/>
        <v>0</v>
      </c>
      <c r="S223" s="387">
        <f t="shared" si="63"/>
        <v>0</v>
      </c>
      <c r="T223" s="387">
        <f t="shared" si="63"/>
        <v>0</v>
      </c>
      <c r="U223" s="387">
        <f t="shared" si="63"/>
        <v>0</v>
      </c>
      <c r="V223" s="387">
        <f t="shared" si="63"/>
        <v>0</v>
      </c>
      <c r="W223" s="387">
        <f t="shared" si="63"/>
        <v>0</v>
      </c>
      <c r="X223" s="387">
        <f t="shared" si="63"/>
        <v>0</v>
      </c>
      <c r="Y223" s="387">
        <f t="shared" si="64"/>
        <v>0</v>
      </c>
      <c r="Z223" s="387">
        <f t="shared" si="64"/>
        <v>0</v>
      </c>
      <c r="AA223" s="387">
        <f t="shared" si="64"/>
        <v>0</v>
      </c>
      <c r="AB223" s="387">
        <f t="shared" si="64"/>
        <v>0</v>
      </c>
      <c r="AC223" s="387">
        <f t="shared" si="64"/>
        <v>0</v>
      </c>
      <c r="AD223" s="387">
        <f t="shared" si="64"/>
        <v>0</v>
      </c>
      <c r="AE223" s="387">
        <f t="shared" si="64"/>
        <v>0</v>
      </c>
      <c r="AF223" s="387">
        <f t="shared" si="64"/>
        <v>0</v>
      </c>
      <c r="AG223" s="387">
        <f t="shared" si="64"/>
        <v>0</v>
      </c>
      <c r="AH223" s="387">
        <f t="shared" si="64"/>
        <v>0</v>
      </c>
      <c r="AI223" s="387">
        <f t="shared" si="65"/>
        <v>0</v>
      </c>
      <c r="AJ223" s="387">
        <f t="shared" si="65"/>
        <v>0</v>
      </c>
      <c r="AK223" s="387">
        <f t="shared" si="65"/>
        <v>0</v>
      </c>
      <c r="AL223" s="387">
        <f t="shared" si="65"/>
        <v>0</v>
      </c>
      <c r="AM223" s="387">
        <f t="shared" si="65"/>
        <v>0</v>
      </c>
      <c r="AN223" s="387">
        <f t="shared" si="65"/>
        <v>0</v>
      </c>
      <c r="AO223" s="387">
        <f t="shared" si="65"/>
        <v>0</v>
      </c>
      <c r="AP223" s="387">
        <f t="shared" si="65"/>
        <v>0</v>
      </c>
      <c r="AQ223" s="387">
        <f t="shared" si="65"/>
        <v>0</v>
      </c>
      <c r="AR223" s="387">
        <f t="shared" si="65"/>
        <v>0</v>
      </c>
      <c r="AS223" s="387">
        <f t="shared" si="61"/>
        <v>0</v>
      </c>
    </row>
    <row r="224" spans="2:45" s="377" customFormat="1" hidden="1" outlineLevel="2">
      <c r="B224" s="377">
        <v>14</v>
      </c>
      <c r="C224" s="81"/>
      <c r="D224" s="338">
        <v>0</v>
      </c>
      <c r="E224" s="387">
        <f t="shared" si="62"/>
        <v>0</v>
      </c>
      <c r="F224" s="387">
        <f t="shared" si="62"/>
        <v>0</v>
      </c>
      <c r="G224" s="387">
        <f t="shared" si="62"/>
        <v>0</v>
      </c>
      <c r="H224" s="387">
        <f t="shared" si="62"/>
        <v>0</v>
      </c>
      <c r="I224" s="387">
        <f t="shared" si="62"/>
        <v>0</v>
      </c>
      <c r="J224" s="387">
        <f t="shared" si="62"/>
        <v>0</v>
      </c>
      <c r="K224" s="387">
        <f t="shared" si="62"/>
        <v>0</v>
      </c>
      <c r="L224" s="387">
        <f t="shared" si="62"/>
        <v>0</v>
      </c>
      <c r="M224" s="387">
        <f t="shared" si="62"/>
        <v>0</v>
      </c>
      <c r="N224" s="387">
        <f t="shared" si="62"/>
        <v>0</v>
      </c>
      <c r="O224" s="387">
        <f t="shared" si="63"/>
        <v>0</v>
      </c>
      <c r="P224" s="387">
        <f t="shared" si="63"/>
        <v>0</v>
      </c>
      <c r="Q224" s="387">
        <f t="shared" si="63"/>
        <v>0</v>
      </c>
      <c r="R224" s="387">
        <f t="shared" si="63"/>
        <v>0</v>
      </c>
      <c r="S224" s="387">
        <f t="shared" si="63"/>
        <v>0</v>
      </c>
      <c r="T224" s="387">
        <f t="shared" si="63"/>
        <v>0</v>
      </c>
      <c r="U224" s="387">
        <f t="shared" si="63"/>
        <v>0</v>
      </c>
      <c r="V224" s="387">
        <f t="shared" si="63"/>
        <v>0</v>
      </c>
      <c r="W224" s="387">
        <f t="shared" si="63"/>
        <v>0</v>
      </c>
      <c r="X224" s="387">
        <f t="shared" si="63"/>
        <v>0</v>
      </c>
      <c r="Y224" s="387">
        <f t="shared" si="64"/>
        <v>0</v>
      </c>
      <c r="Z224" s="387">
        <f t="shared" si="64"/>
        <v>0</v>
      </c>
      <c r="AA224" s="387">
        <f t="shared" si="64"/>
        <v>0</v>
      </c>
      <c r="AB224" s="387">
        <f t="shared" si="64"/>
        <v>0</v>
      </c>
      <c r="AC224" s="387">
        <f t="shared" si="64"/>
        <v>0</v>
      </c>
      <c r="AD224" s="387">
        <f t="shared" si="64"/>
        <v>0</v>
      </c>
      <c r="AE224" s="387">
        <f t="shared" si="64"/>
        <v>0</v>
      </c>
      <c r="AF224" s="387">
        <f t="shared" si="64"/>
        <v>0</v>
      </c>
      <c r="AG224" s="387">
        <f t="shared" si="64"/>
        <v>0</v>
      </c>
      <c r="AH224" s="387">
        <f t="shared" si="64"/>
        <v>0</v>
      </c>
      <c r="AI224" s="387">
        <f t="shared" si="65"/>
        <v>0</v>
      </c>
      <c r="AJ224" s="387">
        <f t="shared" si="65"/>
        <v>0</v>
      </c>
      <c r="AK224" s="387">
        <f t="shared" si="65"/>
        <v>0</v>
      </c>
      <c r="AL224" s="387">
        <f t="shared" si="65"/>
        <v>0</v>
      </c>
      <c r="AM224" s="387">
        <f t="shared" si="65"/>
        <v>0</v>
      </c>
      <c r="AN224" s="387">
        <f t="shared" si="65"/>
        <v>0</v>
      </c>
      <c r="AO224" s="387">
        <f t="shared" si="65"/>
        <v>0</v>
      </c>
      <c r="AP224" s="387">
        <f t="shared" si="65"/>
        <v>0</v>
      </c>
      <c r="AQ224" s="387">
        <f t="shared" si="65"/>
        <v>0</v>
      </c>
      <c r="AR224" s="387">
        <f t="shared" si="65"/>
        <v>0</v>
      </c>
      <c r="AS224" s="387">
        <f t="shared" si="61"/>
        <v>0</v>
      </c>
    </row>
    <row r="225" spans="2:45" s="377" customFormat="1" hidden="1" outlineLevel="2">
      <c r="B225" s="377">
        <v>15</v>
      </c>
      <c r="C225" s="81"/>
      <c r="D225" s="338">
        <v>0</v>
      </c>
      <c r="E225" s="387">
        <f t="shared" si="62"/>
        <v>0</v>
      </c>
      <c r="F225" s="387">
        <f t="shared" si="62"/>
        <v>0</v>
      </c>
      <c r="G225" s="387">
        <f t="shared" si="62"/>
        <v>0</v>
      </c>
      <c r="H225" s="387">
        <f t="shared" si="62"/>
        <v>0</v>
      </c>
      <c r="I225" s="387">
        <f t="shared" si="62"/>
        <v>0</v>
      </c>
      <c r="J225" s="387">
        <f t="shared" si="62"/>
        <v>0</v>
      </c>
      <c r="K225" s="387">
        <f t="shared" si="62"/>
        <v>0</v>
      </c>
      <c r="L225" s="387">
        <f t="shared" si="62"/>
        <v>0</v>
      </c>
      <c r="M225" s="387">
        <f t="shared" si="62"/>
        <v>0</v>
      </c>
      <c r="N225" s="387">
        <f t="shared" si="62"/>
        <v>0</v>
      </c>
      <c r="O225" s="387">
        <f t="shared" si="63"/>
        <v>0</v>
      </c>
      <c r="P225" s="387">
        <f t="shared" si="63"/>
        <v>0</v>
      </c>
      <c r="Q225" s="387">
        <f t="shared" si="63"/>
        <v>0</v>
      </c>
      <c r="R225" s="387">
        <f t="shared" si="63"/>
        <v>0</v>
      </c>
      <c r="S225" s="387">
        <f t="shared" si="63"/>
        <v>0</v>
      </c>
      <c r="T225" s="387">
        <f t="shared" si="63"/>
        <v>0</v>
      </c>
      <c r="U225" s="387">
        <f t="shared" si="63"/>
        <v>0</v>
      </c>
      <c r="V225" s="387">
        <f t="shared" si="63"/>
        <v>0</v>
      </c>
      <c r="W225" s="387">
        <f t="shared" si="63"/>
        <v>0</v>
      </c>
      <c r="X225" s="387">
        <f t="shared" si="63"/>
        <v>0</v>
      </c>
      <c r="Y225" s="387">
        <f t="shared" si="64"/>
        <v>0</v>
      </c>
      <c r="Z225" s="387">
        <f t="shared" si="64"/>
        <v>0</v>
      </c>
      <c r="AA225" s="387">
        <f t="shared" si="64"/>
        <v>0</v>
      </c>
      <c r="AB225" s="387">
        <f t="shared" si="64"/>
        <v>0</v>
      </c>
      <c r="AC225" s="387">
        <f t="shared" si="64"/>
        <v>0</v>
      </c>
      <c r="AD225" s="387">
        <f t="shared" si="64"/>
        <v>0</v>
      </c>
      <c r="AE225" s="387">
        <f t="shared" si="64"/>
        <v>0</v>
      </c>
      <c r="AF225" s="387">
        <f t="shared" si="64"/>
        <v>0</v>
      </c>
      <c r="AG225" s="387">
        <f t="shared" si="64"/>
        <v>0</v>
      </c>
      <c r="AH225" s="387">
        <f t="shared" si="64"/>
        <v>0</v>
      </c>
      <c r="AI225" s="387">
        <f t="shared" si="65"/>
        <v>0</v>
      </c>
      <c r="AJ225" s="387">
        <f t="shared" si="65"/>
        <v>0</v>
      </c>
      <c r="AK225" s="387">
        <f t="shared" si="65"/>
        <v>0</v>
      </c>
      <c r="AL225" s="387">
        <f t="shared" si="65"/>
        <v>0</v>
      </c>
      <c r="AM225" s="387">
        <f t="shared" si="65"/>
        <v>0</v>
      </c>
      <c r="AN225" s="387">
        <f t="shared" si="65"/>
        <v>0</v>
      </c>
      <c r="AO225" s="387">
        <f t="shared" si="65"/>
        <v>0</v>
      </c>
      <c r="AP225" s="387">
        <f t="shared" si="65"/>
        <v>0</v>
      </c>
      <c r="AQ225" s="387">
        <f t="shared" si="65"/>
        <v>0</v>
      </c>
      <c r="AR225" s="387">
        <f t="shared" si="65"/>
        <v>0</v>
      </c>
      <c r="AS225" s="387">
        <f t="shared" si="61"/>
        <v>0</v>
      </c>
    </row>
    <row r="226" spans="2:45" s="377" customFormat="1" hidden="1" outlineLevel="2">
      <c r="B226" s="377">
        <v>16</v>
      </c>
      <c r="C226" s="81"/>
      <c r="D226" s="338">
        <v>0</v>
      </c>
      <c r="E226" s="387">
        <f t="shared" si="62"/>
        <v>0</v>
      </c>
      <c r="F226" s="387">
        <f t="shared" si="62"/>
        <v>0</v>
      </c>
      <c r="G226" s="387">
        <f t="shared" si="62"/>
        <v>0</v>
      </c>
      <c r="H226" s="387">
        <f t="shared" si="62"/>
        <v>0</v>
      </c>
      <c r="I226" s="387">
        <f t="shared" si="62"/>
        <v>0</v>
      </c>
      <c r="J226" s="387">
        <f t="shared" si="62"/>
        <v>0</v>
      </c>
      <c r="K226" s="387">
        <f t="shared" si="62"/>
        <v>0</v>
      </c>
      <c r="L226" s="387">
        <f t="shared" si="62"/>
        <v>0</v>
      </c>
      <c r="M226" s="387">
        <f t="shared" si="62"/>
        <v>0</v>
      </c>
      <c r="N226" s="387">
        <f t="shared" si="62"/>
        <v>0</v>
      </c>
      <c r="O226" s="387">
        <f t="shared" si="63"/>
        <v>0</v>
      </c>
      <c r="P226" s="387">
        <f t="shared" si="63"/>
        <v>0</v>
      </c>
      <c r="Q226" s="387">
        <f t="shared" si="63"/>
        <v>0</v>
      </c>
      <c r="R226" s="387">
        <f t="shared" si="63"/>
        <v>0</v>
      </c>
      <c r="S226" s="387">
        <f t="shared" si="63"/>
        <v>0</v>
      </c>
      <c r="T226" s="387">
        <f t="shared" si="63"/>
        <v>0</v>
      </c>
      <c r="U226" s="387">
        <f t="shared" si="63"/>
        <v>0</v>
      </c>
      <c r="V226" s="387">
        <f t="shared" si="63"/>
        <v>0</v>
      </c>
      <c r="W226" s="387">
        <f t="shared" si="63"/>
        <v>0</v>
      </c>
      <c r="X226" s="387">
        <f t="shared" si="63"/>
        <v>0</v>
      </c>
      <c r="Y226" s="387">
        <f t="shared" si="64"/>
        <v>0</v>
      </c>
      <c r="Z226" s="387">
        <f t="shared" si="64"/>
        <v>0</v>
      </c>
      <c r="AA226" s="387">
        <f t="shared" si="64"/>
        <v>0</v>
      </c>
      <c r="AB226" s="387">
        <f t="shared" si="64"/>
        <v>0</v>
      </c>
      <c r="AC226" s="387">
        <f t="shared" si="64"/>
        <v>0</v>
      </c>
      <c r="AD226" s="387">
        <f t="shared" si="64"/>
        <v>0</v>
      </c>
      <c r="AE226" s="387">
        <f t="shared" si="64"/>
        <v>0</v>
      </c>
      <c r="AF226" s="387">
        <f t="shared" si="64"/>
        <v>0</v>
      </c>
      <c r="AG226" s="387">
        <f t="shared" si="64"/>
        <v>0</v>
      </c>
      <c r="AH226" s="387">
        <f t="shared" si="64"/>
        <v>0</v>
      </c>
      <c r="AI226" s="387">
        <f t="shared" si="65"/>
        <v>0</v>
      </c>
      <c r="AJ226" s="387">
        <f t="shared" si="65"/>
        <v>0</v>
      </c>
      <c r="AK226" s="387">
        <f t="shared" si="65"/>
        <v>0</v>
      </c>
      <c r="AL226" s="387">
        <f t="shared" si="65"/>
        <v>0</v>
      </c>
      <c r="AM226" s="387">
        <f t="shared" si="65"/>
        <v>0</v>
      </c>
      <c r="AN226" s="387">
        <f t="shared" si="65"/>
        <v>0</v>
      </c>
      <c r="AO226" s="387">
        <f t="shared" si="65"/>
        <v>0</v>
      </c>
      <c r="AP226" s="387">
        <f t="shared" si="65"/>
        <v>0</v>
      </c>
      <c r="AQ226" s="387">
        <f t="shared" si="65"/>
        <v>0</v>
      </c>
      <c r="AR226" s="387">
        <f t="shared" si="65"/>
        <v>0</v>
      </c>
      <c r="AS226" s="387">
        <f t="shared" si="61"/>
        <v>0</v>
      </c>
    </row>
    <row r="227" spans="2:45" s="377" customFormat="1" hidden="1" outlineLevel="2">
      <c r="B227" s="377">
        <v>17</v>
      </c>
      <c r="C227" s="81"/>
      <c r="D227" s="338">
        <v>0</v>
      </c>
      <c r="E227" s="387">
        <f t="shared" si="62"/>
        <v>0</v>
      </c>
      <c r="F227" s="387">
        <f t="shared" si="62"/>
        <v>0</v>
      </c>
      <c r="G227" s="387">
        <f t="shared" si="62"/>
        <v>0</v>
      </c>
      <c r="H227" s="387">
        <f t="shared" si="62"/>
        <v>0</v>
      </c>
      <c r="I227" s="387">
        <f t="shared" si="62"/>
        <v>0</v>
      </c>
      <c r="J227" s="387">
        <f t="shared" si="62"/>
        <v>0</v>
      </c>
      <c r="K227" s="387">
        <f t="shared" si="62"/>
        <v>0</v>
      </c>
      <c r="L227" s="387">
        <f t="shared" si="62"/>
        <v>0</v>
      </c>
      <c r="M227" s="387">
        <f t="shared" si="62"/>
        <v>0</v>
      </c>
      <c r="N227" s="387">
        <f t="shared" si="62"/>
        <v>0</v>
      </c>
      <c r="O227" s="387">
        <f t="shared" si="63"/>
        <v>0</v>
      </c>
      <c r="P227" s="387">
        <f t="shared" si="63"/>
        <v>0</v>
      </c>
      <c r="Q227" s="387">
        <f t="shared" si="63"/>
        <v>0</v>
      </c>
      <c r="R227" s="387">
        <f t="shared" si="63"/>
        <v>0</v>
      </c>
      <c r="S227" s="387">
        <f t="shared" si="63"/>
        <v>0</v>
      </c>
      <c r="T227" s="387">
        <f t="shared" si="63"/>
        <v>0</v>
      </c>
      <c r="U227" s="387">
        <f t="shared" si="63"/>
        <v>0</v>
      </c>
      <c r="V227" s="387">
        <f t="shared" si="63"/>
        <v>0</v>
      </c>
      <c r="W227" s="387">
        <f t="shared" si="63"/>
        <v>0</v>
      </c>
      <c r="X227" s="387">
        <f t="shared" si="63"/>
        <v>0</v>
      </c>
      <c r="Y227" s="387">
        <f t="shared" si="64"/>
        <v>0</v>
      </c>
      <c r="Z227" s="387">
        <f t="shared" si="64"/>
        <v>0</v>
      </c>
      <c r="AA227" s="387">
        <f t="shared" si="64"/>
        <v>0</v>
      </c>
      <c r="AB227" s="387">
        <f t="shared" si="64"/>
        <v>0</v>
      </c>
      <c r="AC227" s="387">
        <f t="shared" si="64"/>
        <v>0</v>
      </c>
      <c r="AD227" s="387">
        <f t="shared" si="64"/>
        <v>0</v>
      </c>
      <c r="AE227" s="387">
        <f t="shared" si="64"/>
        <v>0</v>
      </c>
      <c r="AF227" s="387">
        <f t="shared" si="64"/>
        <v>0</v>
      </c>
      <c r="AG227" s="387">
        <f t="shared" si="64"/>
        <v>0</v>
      </c>
      <c r="AH227" s="387">
        <f t="shared" si="64"/>
        <v>0</v>
      </c>
      <c r="AI227" s="387">
        <f t="shared" si="65"/>
        <v>0</v>
      </c>
      <c r="AJ227" s="387">
        <f t="shared" si="65"/>
        <v>0</v>
      </c>
      <c r="AK227" s="387">
        <f t="shared" si="65"/>
        <v>0</v>
      </c>
      <c r="AL227" s="387">
        <f t="shared" si="65"/>
        <v>0</v>
      </c>
      <c r="AM227" s="387">
        <f t="shared" si="65"/>
        <v>0</v>
      </c>
      <c r="AN227" s="387">
        <f t="shared" si="65"/>
        <v>0</v>
      </c>
      <c r="AO227" s="387">
        <f t="shared" si="65"/>
        <v>0</v>
      </c>
      <c r="AP227" s="387">
        <f t="shared" si="65"/>
        <v>0</v>
      </c>
      <c r="AQ227" s="387">
        <f t="shared" si="65"/>
        <v>0</v>
      </c>
      <c r="AR227" s="387">
        <f t="shared" si="65"/>
        <v>0</v>
      </c>
      <c r="AS227" s="387">
        <f t="shared" si="61"/>
        <v>0</v>
      </c>
    </row>
    <row r="228" spans="2:45" s="377" customFormat="1" hidden="1" outlineLevel="2">
      <c r="B228" s="377">
        <v>18</v>
      </c>
      <c r="C228" s="81"/>
      <c r="D228" s="338">
        <v>0</v>
      </c>
      <c r="E228" s="387">
        <f t="shared" si="62"/>
        <v>0</v>
      </c>
      <c r="F228" s="387">
        <f t="shared" si="62"/>
        <v>0</v>
      </c>
      <c r="G228" s="387">
        <f t="shared" si="62"/>
        <v>0</v>
      </c>
      <c r="H228" s="387">
        <f t="shared" si="62"/>
        <v>0</v>
      </c>
      <c r="I228" s="387">
        <f t="shared" si="62"/>
        <v>0</v>
      </c>
      <c r="J228" s="387">
        <f t="shared" si="62"/>
        <v>0</v>
      </c>
      <c r="K228" s="387">
        <f t="shared" si="62"/>
        <v>0</v>
      </c>
      <c r="L228" s="387">
        <f t="shared" si="62"/>
        <v>0</v>
      </c>
      <c r="M228" s="387">
        <f t="shared" si="62"/>
        <v>0</v>
      </c>
      <c r="N228" s="387">
        <f t="shared" si="62"/>
        <v>0</v>
      </c>
      <c r="O228" s="387">
        <f t="shared" si="63"/>
        <v>0</v>
      </c>
      <c r="P228" s="387">
        <f t="shared" si="63"/>
        <v>0</v>
      </c>
      <c r="Q228" s="387">
        <f t="shared" si="63"/>
        <v>0</v>
      </c>
      <c r="R228" s="387">
        <f t="shared" si="63"/>
        <v>0</v>
      </c>
      <c r="S228" s="387">
        <f t="shared" si="63"/>
        <v>0</v>
      </c>
      <c r="T228" s="387">
        <f t="shared" si="63"/>
        <v>0</v>
      </c>
      <c r="U228" s="387">
        <f t="shared" si="63"/>
        <v>0</v>
      </c>
      <c r="V228" s="387">
        <f t="shared" si="63"/>
        <v>0</v>
      </c>
      <c r="W228" s="387">
        <f t="shared" si="63"/>
        <v>0</v>
      </c>
      <c r="X228" s="387">
        <f t="shared" si="63"/>
        <v>0</v>
      </c>
      <c r="Y228" s="387">
        <f t="shared" si="64"/>
        <v>0</v>
      </c>
      <c r="Z228" s="387">
        <f t="shared" si="64"/>
        <v>0</v>
      </c>
      <c r="AA228" s="387">
        <f t="shared" si="64"/>
        <v>0</v>
      </c>
      <c r="AB228" s="387">
        <f t="shared" si="64"/>
        <v>0</v>
      </c>
      <c r="AC228" s="387">
        <f t="shared" si="64"/>
        <v>0</v>
      </c>
      <c r="AD228" s="387">
        <f t="shared" si="64"/>
        <v>0</v>
      </c>
      <c r="AE228" s="387">
        <f t="shared" si="64"/>
        <v>0</v>
      </c>
      <c r="AF228" s="387">
        <f t="shared" si="64"/>
        <v>0</v>
      </c>
      <c r="AG228" s="387">
        <f t="shared" si="64"/>
        <v>0</v>
      </c>
      <c r="AH228" s="387">
        <f t="shared" si="64"/>
        <v>0</v>
      </c>
      <c r="AI228" s="387">
        <f t="shared" si="65"/>
        <v>0</v>
      </c>
      <c r="AJ228" s="387">
        <f t="shared" si="65"/>
        <v>0</v>
      </c>
      <c r="AK228" s="387">
        <f t="shared" si="65"/>
        <v>0</v>
      </c>
      <c r="AL228" s="387">
        <f t="shared" si="65"/>
        <v>0</v>
      </c>
      <c r="AM228" s="387">
        <f t="shared" si="65"/>
        <v>0</v>
      </c>
      <c r="AN228" s="387">
        <f t="shared" si="65"/>
        <v>0</v>
      </c>
      <c r="AO228" s="387">
        <f t="shared" si="65"/>
        <v>0</v>
      </c>
      <c r="AP228" s="387">
        <f t="shared" si="65"/>
        <v>0</v>
      </c>
      <c r="AQ228" s="387">
        <f t="shared" si="65"/>
        <v>0</v>
      </c>
      <c r="AR228" s="387">
        <f t="shared" si="65"/>
        <v>0</v>
      </c>
      <c r="AS228" s="387">
        <f t="shared" si="61"/>
        <v>0</v>
      </c>
    </row>
    <row r="229" spans="2:45" s="377" customFormat="1" hidden="1" outlineLevel="2">
      <c r="B229" s="377">
        <v>19</v>
      </c>
      <c r="C229" s="81"/>
      <c r="D229" s="338">
        <v>0</v>
      </c>
      <c r="E229" s="387">
        <f t="shared" si="62"/>
        <v>0</v>
      </c>
      <c r="F229" s="387">
        <f t="shared" si="62"/>
        <v>0</v>
      </c>
      <c r="G229" s="387">
        <f t="shared" si="62"/>
        <v>0</v>
      </c>
      <c r="H229" s="387">
        <f t="shared" si="62"/>
        <v>0</v>
      </c>
      <c r="I229" s="387">
        <f t="shared" si="62"/>
        <v>0</v>
      </c>
      <c r="J229" s="387">
        <f t="shared" si="62"/>
        <v>0</v>
      </c>
      <c r="K229" s="387">
        <f t="shared" si="62"/>
        <v>0</v>
      </c>
      <c r="L229" s="387">
        <f t="shared" si="62"/>
        <v>0</v>
      </c>
      <c r="M229" s="387">
        <f t="shared" si="62"/>
        <v>0</v>
      </c>
      <c r="N229" s="387">
        <f t="shared" si="62"/>
        <v>0</v>
      </c>
      <c r="O229" s="387">
        <f t="shared" si="63"/>
        <v>0</v>
      </c>
      <c r="P229" s="387">
        <f t="shared" si="63"/>
        <v>0</v>
      </c>
      <c r="Q229" s="387">
        <f t="shared" si="63"/>
        <v>0</v>
      </c>
      <c r="R229" s="387">
        <f t="shared" si="63"/>
        <v>0</v>
      </c>
      <c r="S229" s="387">
        <f t="shared" si="63"/>
        <v>0</v>
      </c>
      <c r="T229" s="387">
        <f t="shared" si="63"/>
        <v>0</v>
      </c>
      <c r="U229" s="387">
        <f t="shared" si="63"/>
        <v>0</v>
      </c>
      <c r="V229" s="387">
        <f t="shared" si="63"/>
        <v>0</v>
      </c>
      <c r="W229" s="387">
        <f t="shared" si="63"/>
        <v>0</v>
      </c>
      <c r="X229" s="387">
        <f t="shared" si="63"/>
        <v>0</v>
      </c>
      <c r="Y229" s="387">
        <f t="shared" si="64"/>
        <v>0</v>
      </c>
      <c r="Z229" s="387">
        <f t="shared" si="64"/>
        <v>0</v>
      </c>
      <c r="AA229" s="387">
        <f t="shared" si="64"/>
        <v>0</v>
      </c>
      <c r="AB229" s="387">
        <f t="shared" si="64"/>
        <v>0</v>
      </c>
      <c r="AC229" s="387">
        <f t="shared" si="64"/>
        <v>0</v>
      </c>
      <c r="AD229" s="387">
        <f t="shared" si="64"/>
        <v>0</v>
      </c>
      <c r="AE229" s="387">
        <f t="shared" si="64"/>
        <v>0</v>
      </c>
      <c r="AF229" s="387">
        <f t="shared" si="64"/>
        <v>0</v>
      </c>
      <c r="AG229" s="387">
        <f t="shared" si="64"/>
        <v>0</v>
      </c>
      <c r="AH229" s="387">
        <f t="shared" si="64"/>
        <v>0</v>
      </c>
      <c r="AI229" s="387">
        <f t="shared" si="65"/>
        <v>0</v>
      </c>
      <c r="AJ229" s="387">
        <f t="shared" si="65"/>
        <v>0</v>
      </c>
      <c r="AK229" s="387">
        <f t="shared" si="65"/>
        <v>0</v>
      </c>
      <c r="AL229" s="387">
        <f t="shared" si="65"/>
        <v>0</v>
      </c>
      <c r="AM229" s="387">
        <f t="shared" si="65"/>
        <v>0</v>
      </c>
      <c r="AN229" s="387">
        <f t="shared" si="65"/>
        <v>0</v>
      </c>
      <c r="AO229" s="387">
        <f t="shared" si="65"/>
        <v>0</v>
      </c>
      <c r="AP229" s="387">
        <f t="shared" si="65"/>
        <v>0</v>
      </c>
      <c r="AQ229" s="387">
        <f t="shared" si="65"/>
        <v>0</v>
      </c>
      <c r="AR229" s="387">
        <f t="shared" si="65"/>
        <v>0</v>
      </c>
      <c r="AS229" s="387">
        <f t="shared" si="61"/>
        <v>0</v>
      </c>
    </row>
    <row r="230" spans="2:45" s="377" customFormat="1" hidden="1" outlineLevel="2">
      <c r="B230" s="377">
        <v>20</v>
      </c>
      <c r="C230" s="81"/>
      <c r="D230" s="338">
        <v>0</v>
      </c>
      <c r="E230" s="387">
        <f t="shared" si="62"/>
        <v>0</v>
      </c>
      <c r="F230" s="387">
        <f t="shared" si="62"/>
        <v>0</v>
      </c>
      <c r="G230" s="387">
        <f t="shared" si="62"/>
        <v>0</v>
      </c>
      <c r="H230" s="387">
        <f t="shared" si="62"/>
        <v>0</v>
      </c>
      <c r="I230" s="387">
        <f t="shared" si="62"/>
        <v>0</v>
      </c>
      <c r="J230" s="387">
        <f t="shared" si="62"/>
        <v>0</v>
      </c>
      <c r="K230" s="387">
        <f t="shared" si="62"/>
        <v>0</v>
      </c>
      <c r="L230" s="387">
        <f t="shared" si="62"/>
        <v>0</v>
      </c>
      <c r="M230" s="387">
        <f t="shared" si="62"/>
        <v>0</v>
      </c>
      <c r="N230" s="387">
        <f t="shared" si="62"/>
        <v>0</v>
      </c>
      <c r="O230" s="387">
        <f t="shared" si="63"/>
        <v>0</v>
      </c>
      <c r="P230" s="387">
        <f t="shared" si="63"/>
        <v>0</v>
      </c>
      <c r="Q230" s="387">
        <f t="shared" si="63"/>
        <v>0</v>
      </c>
      <c r="R230" s="387">
        <f t="shared" si="63"/>
        <v>0</v>
      </c>
      <c r="S230" s="387">
        <f t="shared" si="63"/>
        <v>0</v>
      </c>
      <c r="T230" s="387">
        <f t="shared" si="63"/>
        <v>0</v>
      </c>
      <c r="U230" s="387">
        <f t="shared" si="63"/>
        <v>0</v>
      </c>
      <c r="V230" s="387">
        <f t="shared" si="63"/>
        <v>0</v>
      </c>
      <c r="W230" s="387">
        <f t="shared" si="63"/>
        <v>0</v>
      </c>
      <c r="X230" s="387">
        <f t="shared" si="63"/>
        <v>0</v>
      </c>
      <c r="Y230" s="387">
        <f t="shared" si="64"/>
        <v>0</v>
      </c>
      <c r="Z230" s="387">
        <f t="shared" si="64"/>
        <v>0</v>
      </c>
      <c r="AA230" s="387">
        <f t="shared" si="64"/>
        <v>0</v>
      </c>
      <c r="AB230" s="387">
        <f t="shared" si="64"/>
        <v>0</v>
      </c>
      <c r="AC230" s="387">
        <f t="shared" si="64"/>
        <v>0</v>
      </c>
      <c r="AD230" s="387">
        <f t="shared" si="64"/>
        <v>0</v>
      </c>
      <c r="AE230" s="387">
        <f t="shared" si="64"/>
        <v>0</v>
      </c>
      <c r="AF230" s="387">
        <f t="shared" si="64"/>
        <v>0</v>
      </c>
      <c r="AG230" s="387">
        <f t="shared" si="64"/>
        <v>0</v>
      </c>
      <c r="AH230" s="387">
        <f t="shared" si="64"/>
        <v>0</v>
      </c>
      <c r="AI230" s="387">
        <f t="shared" si="65"/>
        <v>0</v>
      </c>
      <c r="AJ230" s="387">
        <f t="shared" si="65"/>
        <v>0</v>
      </c>
      <c r="AK230" s="387">
        <f t="shared" si="65"/>
        <v>0</v>
      </c>
      <c r="AL230" s="387">
        <f t="shared" si="65"/>
        <v>0</v>
      </c>
      <c r="AM230" s="387">
        <f t="shared" si="65"/>
        <v>0</v>
      </c>
      <c r="AN230" s="387">
        <f t="shared" si="65"/>
        <v>0</v>
      </c>
      <c r="AO230" s="387">
        <f t="shared" si="65"/>
        <v>0</v>
      </c>
      <c r="AP230" s="387">
        <f t="shared" si="65"/>
        <v>0</v>
      </c>
      <c r="AQ230" s="387">
        <f t="shared" si="65"/>
        <v>0</v>
      </c>
      <c r="AR230" s="387">
        <f t="shared" si="65"/>
        <v>0</v>
      </c>
      <c r="AS230" s="387">
        <f t="shared" si="61"/>
        <v>0</v>
      </c>
    </row>
    <row r="231" spans="2:45" s="377" customFormat="1" hidden="1" outlineLevel="2">
      <c r="B231" s="377">
        <v>21</v>
      </c>
      <c r="C231" s="81"/>
      <c r="D231" s="338">
        <v>0</v>
      </c>
      <c r="E231" s="387">
        <f t="shared" ref="E231:N240" si="66">IF(AND(E$2=$B231,$B231=$C$3),$D231,IF(AND(E$2&gt;$B231,E$2&lt;=$D$210+$B231),SLN($D231,0,IF($C$3-$B231&gt;=$D$210,$D$210,$C$3-$B231)),0))</f>
        <v>0</v>
      </c>
      <c r="F231" s="387">
        <f t="shared" si="66"/>
        <v>0</v>
      </c>
      <c r="G231" s="387">
        <f t="shared" si="66"/>
        <v>0</v>
      </c>
      <c r="H231" s="387">
        <f t="shared" si="66"/>
        <v>0</v>
      </c>
      <c r="I231" s="387">
        <f t="shared" si="66"/>
        <v>0</v>
      </c>
      <c r="J231" s="387">
        <f t="shared" si="66"/>
        <v>0</v>
      </c>
      <c r="K231" s="387">
        <f t="shared" si="66"/>
        <v>0</v>
      </c>
      <c r="L231" s="387">
        <f t="shared" si="66"/>
        <v>0</v>
      </c>
      <c r="M231" s="387">
        <f t="shared" si="66"/>
        <v>0</v>
      </c>
      <c r="N231" s="387">
        <f t="shared" si="66"/>
        <v>0</v>
      </c>
      <c r="O231" s="387">
        <f t="shared" ref="O231:X240" si="67">IF(AND(O$2=$B231,$B231=$C$3),$D231,IF(AND(O$2&gt;$B231,O$2&lt;=$D$210+$B231),SLN($D231,0,IF($C$3-$B231&gt;=$D$210,$D$210,$C$3-$B231)),0))</f>
        <v>0</v>
      </c>
      <c r="P231" s="387">
        <f t="shared" si="67"/>
        <v>0</v>
      </c>
      <c r="Q231" s="387">
        <f t="shared" si="67"/>
        <v>0</v>
      </c>
      <c r="R231" s="387">
        <f t="shared" si="67"/>
        <v>0</v>
      </c>
      <c r="S231" s="387">
        <f t="shared" si="67"/>
        <v>0</v>
      </c>
      <c r="T231" s="387">
        <f t="shared" si="67"/>
        <v>0</v>
      </c>
      <c r="U231" s="387">
        <f t="shared" si="67"/>
        <v>0</v>
      </c>
      <c r="V231" s="387">
        <f t="shared" si="67"/>
        <v>0</v>
      </c>
      <c r="W231" s="387">
        <f t="shared" si="67"/>
        <v>0</v>
      </c>
      <c r="X231" s="387">
        <f t="shared" si="67"/>
        <v>0</v>
      </c>
      <c r="Y231" s="387">
        <f t="shared" ref="Y231:AH240" si="68">IF(AND(Y$2=$B231,$B231=$C$3),$D231,IF(AND(Y$2&gt;$B231,Y$2&lt;=$D$210+$B231),SLN($D231,0,IF($C$3-$B231&gt;=$D$210,$D$210,$C$3-$B231)),0))</f>
        <v>0</v>
      </c>
      <c r="Z231" s="387">
        <f t="shared" si="68"/>
        <v>0</v>
      </c>
      <c r="AA231" s="387">
        <f t="shared" si="68"/>
        <v>0</v>
      </c>
      <c r="AB231" s="387">
        <f t="shared" si="68"/>
        <v>0</v>
      </c>
      <c r="AC231" s="387">
        <f t="shared" si="68"/>
        <v>0</v>
      </c>
      <c r="AD231" s="387">
        <f t="shared" si="68"/>
        <v>0</v>
      </c>
      <c r="AE231" s="387">
        <f t="shared" si="68"/>
        <v>0</v>
      </c>
      <c r="AF231" s="387">
        <f t="shared" si="68"/>
        <v>0</v>
      </c>
      <c r="AG231" s="387">
        <f t="shared" si="68"/>
        <v>0</v>
      </c>
      <c r="AH231" s="387">
        <f t="shared" si="68"/>
        <v>0</v>
      </c>
      <c r="AI231" s="387">
        <f t="shared" ref="AI231:AR240" si="69">IF(AND(AI$2=$B231,$B231=$C$3),$D231,IF(AND(AI$2&gt;$B231,AI$2&lt;=$D$210+$B231),SLN($D231,0,IF($C$3-$B231&gt;=$D$210,$D$210,$C$3-$B231)),0))</f>
        <v>0</v>
      </c>
      <c r="AJ231" s="387">
        <f t="shared" si="69"/>
        <v>0</v>
      </c>
      <c r="AK231" s="387">
        <f t="shared" si="69"/>
        <v>0</v>
      </c>
      <c r="AL231" s="387">
        <f t="shared" si="69"/>
        <v>0</v>
      </c>
      <c r="AM231" s="387">
        <f t="shared" si="69"/>
        <v>0</v>
      </c>
      <c r="AN231" s="387">
        <f t="shared" si="69"/>
        <v>0</v>
      </c>
      <c r="AO231" s="387">
        <f t="shared" si="69"/>
        <v>0</v>
      </c>
      <c r="AP231" s="387">
        <f t="shared" si="69"/>
        <v>0</v>
      </c>
      <c r="AQ231" s="387">
        <f t="shared" si="69"/>
        <v>0</v>
      </c>
      <c r="AR231" s="387">
        <f t="shared" si="69"/>
        <v>0</v>
      </c>
      <c r="AS231" s="387">
        <f t="shared" si="61"/>
        <v>0</v>
      </c>
    </row>
    <row r="232" spans="2:45" s="377" customFormat="1" hidden="1" outlineLevel="2">
      <c r="B232" s="377">
        <v>22</v>
      </c>
      <c r="C232" s="81"/>
      <c r="D232" s="338">
        <v>0</v>
      </c>
      <c r="E232" s="387">
        <f t="shared" si="66"/>
        <v>0</v>
      </c>
      <c r="F232" s="387">
        <f t="shared" si="66"/>
        <v>0</v>
      </c>
      <c r="G232" s="387">
        <f t="shared" si="66"/>
        <v>0</v>
      </c>
      <c r="H232" s="387">
        <f t="shared" si="66"/>
        <v>0</v>
      </c>
      <c r="I232" s="387">
        <f t="shared" si="66"/>
        <v>0</v>
      </c>
      <c r="J232" s="387">
        <f t="shared" si="66"/>
        <v>0</v>
      </c>
      <c r="K232" s="387">
        <f t="shared" si="66"/>
        <v>0</v>
      </c>
      <c r="L232" s="387">
        <f t="shared" si="66"/>
        <v>0</v>
      </c>
      <c r="M232" s="387">
        <f t="shared" si="66"/>
        <v>0</v>
      </c>
      <c r="N232" s="387">
        <f t="shared" si="66"/>
        <v>0</v>
      </c>
      <c r="O232" s="387">
        <f t="shared" si="67"/>
        <v>0</v>
      </c>
      <c r="P232" s="387">
        <f t="shared" si="67"/>
        <v>0</v>
      </c>
      <c r="Q232" s="387">
        <f t="shared" si="67"/>
        <v>0</v>
      </c>
      <c r="R232" s="387">
        <f t="shared" si="67"/>
        <v>0</v>
      </c>
      <c r="S232" s="387">
        <f t="shared" si="67"/>
        <v>0</v>
      </c>
      <c r="T232" s="387">
        <f t="shared" si="67"/>
        <v>0</v>
      </c>
      <c r="U232" s="387">
        <f t="shared" si="67"/>
        <v>0</v>
      </c>
      <c r="V232" s="387">
        <f t="shared" si="67"/>
        <v>0</v>
      </c>
      <c r="W232" s="387">
        <f t="shared" si="67"/>
        <v>0</v>
      </c>
      <c r="X232" s="387">
        <f t="shared" si="67"/>
        <v>0</v>
      </c>
      <c r="Y232" s="387">
        <f t="shared" si="68"/>
        <v>0</v>
      </c>
      <c r="Z232" s="387">
        <f t="shared" si="68"/>
        <v>0</v>
      </c>
      <c r="AA232" s="387">
        <f t="shared" si="68"/>
        <v>0</v>
      </c>
      <c r="AB232" s="387">
        <f t="shared" si="68"/>
        <v>0</v>
      </c>
      <c r="AC232" s="387">
        <f t="shared" si="68"/>
        <v>0</v>
      </c>
      <c r="AD232" s="387">
        <f t="shared" si="68"/>
        <v>0</v>
      </c>
      <c r="AE232" s="387">
        <f t="shared" si="68"/>
        <v>0</v>
      </c>
      <c r="AF232" s="387">
        <f t="shared" si="68"/>
        <v>0</v>
      </c>
      <c r="AG232" s="387">
        <f t="shared" si="68"/>
        <v>0</v>
      </c>
      <c r="AH232" s="387">
        <f t="shared" si="68"/>
        <v>0</v>
      </c>
      <c r="AI232" s="387">
        <f t="shared" si="69"/>
        <v>0</v>
      </c>
      <c r="AJ232" s="387">
        <f t="shared" si="69"/>
        <v>0</v>
      </c>
      <c r="AK232" s="387">
        <f t="shared" si="69"/>
        <v>0</v>
      </c>
      <c r="AL232" s="387">
        <f t="shared" si="69"/>
        <v>0</v>
      </c>
      <c r="AM232" s="387">
        <f t="shared" si="69"/>
        <v>0</v>
      </c>
      <c r="AN232" s="387">
        <f t="shared" si="69"/>
        <v>0</v>
      </c>
      <c r="AO232" s="387">
        <f t="shared" si="69"/>
        <v>0</v>
      </c>
      <c r="AP232" s="387">
        <f t="shared" si="69"/>
        <v>0</v>
      </c>
      <c r="AQ232" s="387">
        <f t="shared" si="69"/>
        <v>0</v>
      </c>
      <c r="AR232" s="387">
        <f t="shared" si="69"/>
        <v>0</v>
      </c>
      <c r="AS232" s="387">
        <f t="shared" si="61"/>
        <v>0</v>
      </c>
    </row>
    <row r="233" spans="2:45" s="377" customFormat="1" hidden="1" outlineLevel="2">
      <c r="B233" s="377">
        <v>23</v>
      </c>
      <c r="C233" s="81"/>
      <c r="D233" s="338">
        <v>0</v>
      </c>
      <c r="E233" s="387">
        <f t="shared" si="66"/>
        <v>0</v>
      </c>
      <c r="F233" s="387">
        <f t="shared" si="66"/>
        <v>0</v>
      </c>
      <c r="G233" s="387">
        <f t="shared" si="66"/>
        <v>0</v>
      </c>
      <c r="H233" s="387">
        <f t="shared" si="66"/>
        <v>0</v>
      </c>
      <c r="I233" s="387">
        <f t="shared" si="66"/>
        <v>0</v>
      </c>
      <c r="J233" s="387">
        <f t="shared" si="66"/>
        <v>0</v>
      </c>
      <c r="K233" s="387">
        <f t="shared" si="66"/>
        <v>0</v>
      </c>
      <c r="L233" s="387">
        <f t="shared" si="66"/>
        <v>0</v>
      </c>
      <c r="M233" s="387">
        <f t="shared" si="66"/>
        <v>0</v>
      </c>
      <c r="N233" s="387">
        <f t="shared" si="66"/>
        <v>0</v>
      </c>
      <c r="O233" s="387">
        <f t="shared" si="67"/>
        <v>0</v>
      </c>
      <c r="P233" s="387">
        <f t="shared" si="67"/>
        <v>0</v>
      </c>
      <c r="Q233" s="387">
        <f t="shared" si="67"/>
        <v>0</v>
      </c>
      <c r="R233" s="387">
        <f t="shared" si="67"/>
        <v>0</v>
      </c>
      <c r="S233" s="387">
        <f t="shared" si="67"/>
        <v>0</v>
      </c>
      <c r="T233" s="387">
        <f t="shared" si="67"/>
        <v>0</v>
      </c>
      <c r="U233" s="387">
        <f t="shared" si="67"/>
        <v>0</v>
      </c>
      <c r="V233" s="387">
        <f t="shared" si="67"/>
        <v>0</v>
      </c>
      <c r="W233" s="387">
        <f t="shared" si="67"/>
        <v>0</v>
      </c>
      <c r="X233" s="387">
        <f t="shared" si="67"/>
        <v>0</v>
      </c>
      <c r="Y233" s="387">
        <f t="shared" si="68"/>
        <v>0</v>
      </c>
      <c r="Z233" s="387">
        <f t="shared" si="68"/>
        <v>0</v>
      </c>
      <c r="AA233" s="387">
        <f t="shared" si="68"/>
        <v>0</v>
      </c>
      <c r="AB233" s="387">
        <f t="shared" si="68"/>
        <v>0</v>
      </c>
      <c r="AC233" s="387">
        <f t="shared" si="68"/>
        <v>0</v>
      </c>
      <c r="AD233" s="387">
        <f t="shared" si="68"/>
        <v>0</v>
      </c>
      <c r="AE233" s="387">
        <f t="shared" si="68"/>
        <v>0</v>
      </c>
      <c r="AF233" s="387">
        <f t="shared" si="68"/>
        <v>0</v>
      </c>
      <c r="AG233" s="387">
        <f t="shared" si="68"/>
        <v>0</v>
      </c>
      <c r="AH233" s="387">
        <f t="shared" si="68"/>
        <v>0</v>
      </c>
      <c r="AI233" s="387">
        <f t="shared" si="69"/>
        <v>0</v>
      </c>
      <c r="AJ233" s="387">
        <f t="shared" si="69"/>
        <v>0</v>
      </c>
      <c r="AK233" s="387">
        <f t="shared" si="69"/>
        <v>0</v>
      </c>
      <c r="AL233" s="387">
        <f t="shared" si="69"/>
        <v>0</v>
      </c>
      <c r="AM233" s="387">
        <f t="shared" si="69"/>
        <v>0</v>
      </c>
      <c r="AN233" s="387">
        <f t="shared" si="69"/>
        <v>0</v>
      </c>
      <c r="AO233" s="387">
        <f t="shared" si="69"/>
        <v>0</v>
      </c>
      <c r="AP233" s="387">
        <f t="shared" si="69"/>
        <v>0</v>
      </c>
      <c r="AQ233" s="387">
        <f t="shared" si="69"/>
        <v>0</v>
      </c>
      <c r="AR233" s="387">
        <f t="shared" si="69"/>
        <v>0</v>
      </c>
      <c r="AS233" s="387">
        <f t="shared" si="61"/>
        <v>0</v>
      </c>
    </row>
    <row r="234" spans="2:45" s="377" customFormat="1" hidden="1" outlineLevel="2">
      <c r="B234" s="377">
        <v>24</v>
      </c>
      <c r="C234" s="81"/>
      <c r="D234" s="338">
        <v>0</v>
      </c>
      <c r="E234" s="387">
        <f t="shared" si="66"/>
        <v>0</v>
      </c>
      <c r="F234" s="387">
        <f t="shared" si="66"/>
        <v>0</v>
      </c>
      <c r="G234" s="387">
        <f t="shared" si="66"/>
        <v>0</v>
      </c>
      <c r="H234" s="387">
        <f t="shared" si="66"/>
        <v>0</v>
      </c>
      <c r="I234" s="387">
        <f t="shared" si="66"/>
        <v>0</v>
      </c>
      <c r="J234" s="387">
        <f t="shared" si="66"/>
        <v>0</v>
      </c>
      <c r="K234" s="387">
        <f t="shared" si="66"/>
        <v>0</v>
      </c>
      <c r="L234" s="387">
        <f t="shared" si="66"/>
        <v>0</v>
      </c>
      <c r="M234" s="387">
        <f t="shared" si="66"/>
        <v>0</v>
      </c>
      <c r="N234" s="387">
        <f t="shared" si="66"/>
        <v>0</v>
      </c>
      <c r="O234" s="387">
        <f t="shared" si="67"/>
        <v>0</v>
      </c>
      <c r="P234" s="387">
        <f t="shared" si="67"/>
        <v>0</v>
      </c>
      <c r="Q234" s="387">
        <f t="shared" si="67"/>
        <v>0</v>
      </c>
      <c r="R234" s="387">
        <f t="shared" si="67"/>
        <v>0</v>
      </c>
      <c r="S234" s="387">
        <f t="shared" si="67"/>
        <v>0</v>
      </c>
      <c r="T234" s="387">
        <f t="shared" si="67"/>
        <v>0</v>
      </c>
      <c r="U234" s="387">
        <f t="shared" si="67"/>
        <v>0</v>
      </c>
      <c r="V234" s="387">
        <f t="shared" si="67"/>
        <v>0</v>
      </c>
      <c r="W234" s="387">
        <f t="shared" si="67"/>
        <v>0</v>
      </c>
      <c r="X234" s="387">
        <f t="shared" si="67"/>
        <v>0</v>
      </c>
      <c r="Y234" s="387">
        <f t="shared" si="68"/>
        <v>0</v>
      </c>
      <c r="Z234" s="387">
        <f t="shared" si="68"/>
        <v>0</v>
      </c>
      <c r="AA234" s="387">
        <f t="shared" si="68"/>
        <v>0</v>
      </c>
      <c r="AB234" s="387">
        <f t="shared" si="68"/>
        <v>0</v>
      </c>
      <c r="AC234" s="387">
        <f t="shared" si="68"/>
        <v>0</v>
      </c>
      <c r="AD234" s="387">
        <f t="shared" si="68"/>
        <v>0</v>
      </c>
      <c r="AE234" s="387">
        <f t="shared" si="68"/>
        <v>0</v>
      </c>
      <c r="AF234" s="387">
        <f t="shared" si="68"/>
        <v>0</v>
      </c>
      <c r="AG234" s="387">
        <f t="shared" si="68"/>
        <v>0</v>
      </c>
      <c r="AH234" s="387">
        <f t="shared" si="68"/>
        <v>0</v>
      </c>
      <c r="AI234" s="387">
        <f t="shared" si="69"/>
        <v>0</v>
      </c>
      <c r="AJ234" s="387">
        <f t="shared" si="69"/>
        <v>0</v>
      </c>
      <c r="AK234" s="387">
        <f t="shared" si="69"/>
        <v>0</v>
      </c>
      <c r="AL234" s="387">
        <f t="shared" si="69"/>
        <v>0</v>
      </c>
      <c r="AM234" s="387">
        <f t="shared" si="69"/>
        <v>0</v>
      </c>
      <c r="AN234" s="387">
        <f t="shared" si="69"/>
        <v>0</v>
      </c>
      <c r="AO234" s="387">
        <f t="shared" si="69"/>
        <v>0</v>
      </c>
      <c r="AP234" s="387">
        <f t="shared" si="69"/>
        <v>0</v>
      </c>
      <c r="AQ234" s="387">
        <f t="shared" si="69"/>
        <v>0</v>
      </c>
      <c r="AR234" s="387">
        <f t="shared" si="69"/>
        <v>0</v>
      </c>
      <c r="AS234" s="387">
        <f t="shared" si="61"/>
        <v>0</v>
      </c>
    </row>
    <row r="235" spans="2:45" s="377" customFormat="1" hidden="1" outlineLevel="2">
      <c r="B235" s="377">
        <v>25</v>
      </c>
      <c r="C235" s="81"/>
      <c r="D235" s="338">
        <v>0</v>
      </c>
      <c r="E235" s="387">
        <f t="shared" si="66"/>
        <v>0</v>
      </c>
      <c r="F235" s="387">
        <f t="shared" si="66"/>
        <v>0</v>
      </c>
      <c r="G235" s="387">
        <f t="shared" si="66"/>
        <v>0</v>
      </c>
      <c r="H235" s="387">
        <f t="shared" si="66"/>
        <v>0</v>
      </c>
      <c r="I235" s="387">
        <f t="shared" si="66"/>
        <v>0</v>
      </c>
      <c r="J235" s="387">
        <f t="shared" si="66"/>
        <v>0</v>
      </c>
      <c r="K235" s="387">
        <f t="shared" si="66"/>
        <v>0</v>
      </c>
      <c r="L235" s="387">
        <f t="shared" si="66"/>
        <v>0</v>
      </c>
      <c r="M235" s="387">
        <f t="shared" si="66"/>
        <v>0</v>
      </c>
      <c r="N235" s="387">
        <f t="shared" si="66"/>
        <v>0</v>
      </c>
      <c r="O235" s="387">
        <f t="shared" si="67"/>
        <v>0</v>
      </c>
      <c r="P235" s="387">
        <f t="shared" si="67"/>
        <v>0</v>
      </c>
      <c r="Q235" s="387">
        <f t="shared" si="67"/>
        <v>0</v>
      </c>
      <c r="R235" s="387">
        <f t="shared" si="67"/>
        <v>0</v>
      </c>
      <c r="S235" s="387">
        <f t="shared" si="67"/>
        <v>0</v>
      </c>
      <c r="T235" s="387">
        <f t="shared" si="67"/>
        <v>0</v>
      </c>
      <c r="U235" s="387">
        <f t="shared" si="67"/>
        <v>0</v>
      </c>
      <c r="V235" s="387">
        <f t="shared" si="67"/>
        <v>0</v>
      </c>
      <c r="W235" s="387">
        <f t="shared" si="67"/>
        <v>0</v>
      </c>
      <c r="X235" s="387">
        <f t="shared" si="67"/>
        <v>0</v>
      </c>
      <c r="Y235" s="387">
        <f t="shared" si="68"/>
        <v>0</v>
      </c>
      <c r="Z235" s="387">
        <f t="shared" si="68"/>
        <v>0</v>
      </c>
      <c r="AA235" s="387">
        <f t="shared" si="68"/>
        <v>0</v>
      </c>
      <c r="AB235" s="387">
        <f t="shared" si="68"/>
        <v>0</v>
      </c>
      <c r="AC235" s="387">
        <f t="shared" si="68"/>
        <v>0</v>
      </c>
      <c r="AD235" s="387">
        <f t="shared" si="68"/>
        <v>0</v>
      </c>
      <c r="AE235" s="387">
        <f t="shared" si="68"/>
        <v>0</v>
      </c>
      <c r="AF235" s="387">
        <f t="shared" si="68"/>
        <v>0</v>
      </c>
      <c r="AG235" s="387">
        <f t="shared" si="68"/>
        <v>0</v>
      </c>
      <c r="AH235" s="387">
        <f t="shared" si="68"/>
        <v>0</v>
      </c>
      <c r="AI235" s="387">
        <f t="shared" si="69"/>
        <v>0</v>
      </c>
      <c r="AJ235" s="387">
        <f t="shared" si="69"/>
        <v>0</v>
      </c>
      <c r="AK235" s="387">
        <f t="shared" si="69"/>
        <v>0</v>
      </c>
      <c r="AL235" s="387">
        <f t="shared" si="69"/>
        <v>0</v>
      </c>
      <c r="AM235" s="387">
        <f t="shared" si="69"/>
        <v>0</v>
      </c>
      <c r="AN235" s="387">
        <f t="shared" si="69"/>
        <v>0</v>
      </c>
      <c r="AO235" s="387">
        <f t="shared" si="69"/>
        <v>0</v>
      </c>
      <c r="AP235" s="387">
        <f t="shared" si="69"/>
        <v>0</v>
      </c>
      <c r="AQ235" s="387">
        <f t="shared" si="69"/>
        <v>0</v>
      </c>
      <c r="AR235" s="387">
        <f t="shared" si="69"/>
        <v>0</v>
      </c>
      <c r="AS235" s="387">
        <f t="shared" si="61"/>
        <v>0</v>
      </c>
    </row>
    <row r="236" spans="2:45" s="377" customFormat="1" hidden="1" outlineLevel="2">
      <c r="B236" s="377">
        <v>26</v>
      </c>
      <c r="C236" s="81"/>
      <c r="D236" s="338">
        <v>0</v>
      </c>
      <c r="E236" s="387">
        <f t="shared" si="66"/>
        <v>0</v>
      </c>
      <c r="F236" s="387">
        <f t="shared" si="66"/>
        <v>0</v>
      </c>
      <c r="G236" s="387">
        <f t="shared" si="66"/>
        <v>0</v>
      </c>
      <c r="H236" s="387">
        <f t="shared" si="66"/>
        <v>0</v>
      </c>
      <c r="I236" s="387">
        <f t="shared" si="66"/>
        <v>0</v>
      </c>
      <c r="J236" s="387">
        <f t="shared" si="66"/>
        <v>0</v>
      </c>
      <c r="K236" s="387">
        <f t="shared" si="66"/>
        <v>0</v>
      </c>
      <c r="L236" s="387">
        <f t="shared" si="66"/>
        <v>0</v>
      </c>
      <c r="M236" s="387">
        <f t="shared" si="66"/>
        <v>0</v>
      </c>
      <c r="N236" s="387">
        <f t="shared" si="66"/>
        <v>0</v>
      </c>
      <c r="O236" s="387">
        <f t="shared" si="67"/>
        <v>0</v>
      </c>
      <c r="P236" s="387">
        <f t="shared" si="67"/>
        <v>0</v>
      </c>
      <c r="Q236" s="387">
        <f t="shared" si="67"/>
        <v>0</v>
      </c>
      <c r="R236" s="387">
        <f t="shared" si="67"/>
        <v>0</v>
      </c>
      <c r="S236" s="387">
        <f t="shared" si="67"/>
        <v>0</v>
      </c>
      <c r="T236" s="387">
        <f t="shared" si="67"/>
        <v>0</v>
      </c>
      <c r="U236" s="387">
        <f t="shared" si="67"/>
        <v>0</v>
      </c>
      <c r="V236" s="387">
        <f t="shared" si="67"/>
        <v>0</v>
      </c>
      <c r="W236" s="387">
        <f t="shared" si="67"/>
        <v>0</v>
      </c>
      <c r="X236" s="387">
        <f t="shared" si="67"/>
        <v>0</v>
      </c>
      <c r="Y236" s="387">
        <f t="shared" si="68"/>
        <v>0</v>
      </c>
      <c r="Z236" s="387">
        <f t="shared" si="68"/>
        <v>0</v>
      </c>
      <c r="AA236" s="387">
        <f t="shared" si="68"/>
        <v>0</v>
      </c>
      <c r="AB236" s="387">
        <f t="shared" si="68"/>
        <v>0</v>
      </c>
      <c r="AC236" s="387">
        <f t="shared" si="68"/>
        <v>0</v>
      </c>
      <c r="AD236" s="387">
        <f t="shared" si="68"/>
        <v>0</v>
      </c>
      <c r="AE236" s="387">
        <f t="shared" si="68"/>
        <v>0</v>
      </c>
      <c r="AF236" s="387">
        <f t="shared" si="68"/>
        <v>0</v>
      </c>
      <c r="AG236" s="387">
        <f t="shared" si="68"/>
        <v>0</v>
      </c>
      <c r="AH236" s="387">
        <f t="shared" si="68"/>
        <v>0</v>
      </c>
      <c r="AI236" s="387">
        <f t="shared" si="69"/>
        <v>0</v>
      </c>
      <c r="AJ236" s="387">
        <f t="shared" si="69"/>
        <v>0</v>
      </c>
      <c r="AK236" s="387">
        <f t="shared" si="69"/>
        <v>0</v>
      </c>
      <c r="AL236" s="387">
        <f t="shared" si="69"/>
        <v>0</v>
      </c>
      <c r="AM236" s="387">
        <f t="shared" si="69"/>
        <v>0</v>
      </c>
      <c r="AN236" s="387">
        <f t="shared" si="69"/>
        <v>0</v>
      </c>
      <c r="AO236" s="387">
        <f t="shared" si="69"/>
        <v>0</v>
      </c>
      <c r="AP236" s="387">
        <f t="shared" si="69"/>
        <v>0</v>
      </c>
      <c r="AQ236" s="387">
        <f t="shared" si="69"/>
        <v>0</v>
      </c>
      <c r="AR236" s="387">
        <f t="shared" si="69"/>
        <v>0</v>
      </c>
      <c r="AS236" s="387">
        <f t="shared" si="61"/>
        <v>0</v>
      </c>
    </row>
    <row r="237" spans="2:45" s="377" customFormat="1" hidden="1" outlineLevel="2">
      <c r="B237" s="377">
        <v>27</v>
      </c>
      <c r="C237" s="81"/>
      <c r="D237" s="338">
        <v>0</v>
      </c>
      <c r="E237" s="387">
        <f t="shared" si="66"/>
        <v>0</v>
      </c>
      <c r="F237" s="387">
        <f t="shared" si="66"/>
        <v>0</v>
      </c>
      <c r="G237" s="387">
        <f t="shared" si="66"/>
        <v>0</v>
      </c>
      <c r="H237" s="387">
        <f t="shared" si="66"/>
        <v>0</v>
      </c>
      <c r="I237" s="387">
        <f t="shared" si="66"/>
        <v>0</v>
      </c>
      <c r="J237" s="387">
        <f t="shared" si="66"/>
        <v>0</v>
      </c>
      <c r="K237" s="387">
        <f t="shared" si="66"/>
        <v>0</v>
      </c>
      <c r="L237" s="387">
        <f t="shared" si="66"/>
        <v>0</v>
      </c>
      <c r="M237" s="387">
        <f t="shared" si="66"/>
        <v>0</v>
      </c>
      <c r="N237" s="387">
        <f t="shared" si="66"/>
        <v>0</v>
      </c>
      <c r="O237" s="387">
        <f t="shared" si="67"/>
        <v>0</v>
      </c>
      <c r="P237" s="387">
        <f t="shared" si="67"/>
        <v>0</v>
      </c>
      <c r="Q237" s="387">
        <f t="shared" si="67"/>
        <v>0</v>
      </c>
      <c r="R237" s="387">
        <f t="shared" si="67"/>
        <v>0</v>
      </c>
      <c r="S237" s="387">
        <f t="shared" si="67"/>
        <v>0</v>
      </c>
      <c r="T237" s="387">
        <f t="shared" si="67"/>
        <v>0</v>
      </c>
      <c r="U237" s="387">
        <f t="shared" si="67"/>
        <v>0</v>
      </c>
      <c r="V237" s="387">
        <f t="shared" si="67"/>
        <v>0</v>
      </c>
      <c r="W237" s="387">
        <f t="shared" si="67"/>
        <v>0</v>
      </c>
      <c r="X237" s="387">
        <f t="shared" si="67"/>
        <v>0</v>
      </c>
      <c r="Y237" s="387">
        <f t="shared" si="68"/>
        <v>0</v>
      </c>
      <c r="Z237" s="387">
        <f t="shared" si="68"/>
        <v>0</v>
      </c>
      <c r="AA237" s="387">
        <f t="shared" si="68"/>
        <v>0</v>
      </c>
      <c r="AB237" s="387">
        <f t="shared" si="68"/>
        <v>0</v>
      </c>
      <c r="AC237" s="387">
        <f t="shared" si="68"/>
        <v>0</v>
      </c>
      <c r="AD237" s="387">
        <f t="shared" si="68"/>
        <v>0</v>
      </c>
      <c r="AE237" s="387">
        <f t="shared" si="68"/>
        <v>0</v>
      </c>
      <c r="AF237" s="387">
        <f t="shared" si="68"/>
        <v>0</v>
      </c>
      <c r="AG237" s="387">
        <f t="shared" si="68"/>
        <v>0</v>
      </c>
      <c r="AH237" s="387">
        <f t="shared" si="68"/>
        <v>0</v>
      </c>
      <c r="AI237" s="387">
        <f t="shared" si="69"/>
        <v>0</v>
      </c>
      <c r="AJ237" s="387">
        <f t="shared" si="69"/>
        <v>0</v>
      </c>
      <c r="AK237" s="387">
        <f t="shared" si="69"/>
        <v>0</v>
      </c>
      <c r="AL237" s="387">
        <f t="shared" si="69"/>
        <v>0</v>
      </c>
      <c r="AM237" s="387">
        <f t="shared" si="69"/>
        <v>0</v>
      </c>
      <c r="AN237" s="387">
        <f t="shared" si="69"/>
        <v>0</v>
      </c>
      <c r="AO237" s="387">
        <f t="shared" si="69"/>
        <v>0</v>
      </c>
      <c r="AP237" s="387">
        <f t="shared" si="69"/>
        <v>0</v>
      </c>
      <c r="AQ237" s="387">
        <f t="shared" si="69"/>
        <v>0</v>
      </c>
      <c r="AR237" s="387">
        <f t="shared" si="69"/>
        <v>0</v>
      </c>
      <c r="AS237" s="387">
        <f t="shared" si="61"/>
        <v>0</v>
      </c>
    </row>
    <row r="238" spans="2:45" s="377" customFormat="1" hidden="1" outlineLevel="2">
      <c r="B238" s="377">
        <v>28</v>
      </c>
      <c r="C238" s="81"/>
      <c r="D238" s="338">
        <v>0</v>
      </c>
      <c r="E238" s="387">
        <f t="shared" si="66"/>
        <v>0</v>
      </c>
      <c r="F238" s="387">
        <f t="shared" si="66"/>
        <v>0</v>
      </c>
      <c r="G238" s="387">
        <f t="shared" si="66"/>
        <v>0</v>
      </c>
      <c r="H238" s="387">
        <f t="shared" si="66"/>
        <v>0</v>
      </c>
      <c r="I238" s="387">
        <f t="shared" si="66"/>
        <v>0</v>
      </c>
      <c r="J238" s="387">
        <f t="shared" si="66"/>
        <v>0</v>
      </c>
      <c r="K238" s="387">
        <f t="shared" si="66"/>
        <v>0</v>
      </c>
      <c r="L238" s="387">
        <f t="shared" si="66"/>
        <v>0</v>
      </c>
      <c r="M238" s="387">
        <f t="shared" si="66"/>
        <v>0</v>
      </c>
      <c r="N238" s="387">
        <f t="shared" si="66"/>
        <v>0</v>
      </c>
      <c r="O238" s="387">
        <f t="shared" si="67"/>
        <v>0</v>
      </c>
      <c r="P238" s="387">
        <f t="shared" si="67"/>
        <v>0</v>
      </c>
      <c r="Q238" s="387">
        <f t="shared" si="67"/>
        <v>0</v>
      </c>
      <c r="R238" s="387">
        <f t="shared" si="67"/>
        <v>0</v>
      </c>
      <c r="S238" s="387">
        <f t="shared" si="67"/>
        <v>0</v>
      </c>
      <c r="T238" s="387">
        <f t="shared" si="67"/>
        <v>0</v>
      </c>
      <c r="U238" s="387">
        <f t="shared" si="67"/>
        <v>0</v>
      </c>
      <c r="V238" s="387">
        <f t="shared" si="67"/>
        <v>0</v>
      </c>
      <c r="W238" s="387">
        <f t="shared" si="67"/>
        <v>0</v>
      </c>
      <c r="X238" s="387">
        <f t="shared" si="67"/>
        <v>0</v>
      </c>
      <c r="Y238" s="387">
        <f t="shared" si="68"/>
        <v>0</v>
      </c>
      <c r="Z238" s="387">
        <f t="shared" si="68"/>
        <v>0</v>
      </c>
      <c r="AA238" s="387">
        <f t="shared" si="68"/>
        <v>0</v>
      </c>
      <c r="AB238" s="387">
        <f t="shared" si="68"/>
        <v>0</v>
      </c>
      <c r="AC238" s="387">
        <f t="shared" si="68"/>
        <v>0</v>
      </c>
      <c r="AD238" s="387">
        <f t="shared" si="68"/>
        <v>0</v>
      </c>
      <c r="AE238" s="387">
        <f t="shared" si="68"/>
        <v>0</v>
      </c>
      <c r="AF238" s="387">
        <f t="shared" si="68"/>
        <v>0</v>
      </c>
      <c r="AG238" s="387">
        <f t="shared" si="68"/>
        <v>0</v>
      </c>
      <c r="AH238" s="387">
        <f t="shared" si="68"/>
        <v>0</v>
      </c>
      <c r="AI238" s="387">
        <f t="shared" si="69"/>
        <v>0</v>
      </c>
      <c r="AJ238" s="387">
        <f t="shared" si="69"/>
        <v>0</v>
      </c>
      <c r="AK238" s="387">
        <f t="shared" si="69"/>
        <v>0</v>
      </c>
      <c r="AL238" s="387">
        <f t="shared" si="69"/>
        <v>0</v>
      </c>
      <c r="AM238" s="387">
        <f t="shared" si="69"/>
        <v>0</v>
      </c>
      <c r="AN238" s="387">
        <f t="shared" si="69"/>
        <v>0</v>
      </c>
      <c r="AO238" s="387">
        <f t="shared" si="69"/>
        <v>0</v>
      </c>
      <c r="AP238" s="387">
        <f t="shared" si="69"/>
        <v>0</v>
      </c>
      <c r="AQ238" s="387">
        <f t="shared" si="69"/>
        <v>0</v>
      </c>
      <c r="AR238" s="387">
        <f t="shared" si="69"/>
        <v>0</v>
      </c>
      <c r="AS238" s="387">
        <f t="shared" si="61"/>
        <v>0</v>
      </c>
    </row>
    <row r="239" spans="2:45" s="377" customFormat="1" hidden="1" outlineLevel="2">
      <c r="B239" s="377">
        <v>29</v>
      </c>
      <c r="C239" s="81"/>
      <c r="D239" s="338">
        <v>0</v>
      </c>
      <c r="E239" s="387">
        <f t="shared" si="66"/>
        <v>0</v>
      </c>
      <c r="F239" s="387">
        <f t="shared" si="66"/>
        <v>0</v>
      </c>
      <c r="G239" s="387">
        <f t="shared" si="66"/>
        <v>0</v>
      </c>
      <c r="H239" s="387">
        <f t="shared" si="66"/>
        <v>0</v>
      </c>
      <c r="I239" s="387">
        <f t="shared" si="66"/>
        <v>0</v>
      </c>
      <c r="J239" s="387">
        <f t="shared" si="66"/>
        <v>0</v>
      </c>
      <c r="K239" s="387">
        <f t="shared" si="66"/>
        <v>0</v>
      </c>
      <c r="L239" s="387">
        <f t="shared" si="66"/>
        <v>0</v>
      </c>
      <c r="M239" s="387">
        <f t="shared" si="66"/>
        <v>0</v>
      </c>
      <c r="N239" s="387">
        <f t="shared" si="66"/>
        <v>0</v>
      </c>
      <c r="O239" s="387">
        <f t="shared" si="67"/>
        <v>0</v>
      </c>
      <c r="P239" s="387">
        <f t="shared" si="67"/>
        <v>0</v>
      </c>
      <c r="Q239" s="387">
        <f t="shared" si="67"/>
        <v>0</v>
      </c>
      <c r="R239" s="387">
        <f t="shared" si="67"/>
        <v>0</v>
      </c>
      <c r="S239" s="387">
        <f t="shared" si="67"/>
        <v>0</v>
      </c>
      <c r="T239" s="387">
        <f t="shared" si="67"/>
        <v>0</v>
      </c>
      <c r="U239" s="387">
        <f t="shared" si="67"/>
        <v>0</v>
      </c>
      <c r="V239" s="387">
        <f t="shared" si="67"/>
        <v>0</v>
      </c>
      <c r="W239" s="387">
        <f t="shared" si="67"/>
        <v>0</v>
      </c>
      <c r="X239" s="387">
        <f t="shared" si="67"/>
        <v>0</v>
      </c>
      <c r="Y239" s="387">
        <f t="shared" si="68"/>
        <v>0</v>
      </c>
      <c r="Z239" s="387">
        <f t="shared" si="68"/>
        <v>0</v>
      </c>
      <c r="AA239" s="387">
        <f t="shared" si="68"/>
        <v>0</v>
      </c>
      <c r="AB239" s="387">
        <f t="shared" si="68"/>
        <v>0</v>
      </c>
      <c r="AC239" s="387">
        <f t="shared" si="68"/>
        <v>0</v>
      </c>
      <c r="AD239" s="387">
        <f t="shared" si="68"/>
        <v>0</v>
      </c>
      <c r="AE239" s="387">
        <f t="shared" si="68"/>
        <v>0</v>
      </c>
      <c r="AF239" s="387">
        <f t="shared" si="68"/>
        <v>0</v>
      </c>
      <c r="AG239" s="387">
        <f t="shared" si="68"/>
        <v>0</v>
      </c>
      <c r="AH239" s="387">
        <f t="shared" si="68"/>
        <v>0</v>
      </c>
      <c r="AI239" s="387">
        <f t="shared" si="69"/>
        <v>0</v>
      </c>
      <c r="AJ239" s="387">
        <f t="shared" si="69"/>
        <v>0</v>
      </c>
      <c r="AK239" s="387">
        <f t="shared" si="69"/>
        <v>0</v>
      </c>
      <c r="AL239" s="387">
        <f t="shared" si="69"/>
        <v>0</v>
      </c>
      <c r="AM239" s="387">
        <f t="shared" si="69"/>
        <v>0</v>
      </c>
      <c r="AN239" s="387">
        <f t="shared" si="69"/>
        <v>0</v>
      </c>
      <c r="AO239" s="387">
        <f t="shared" si="69"/>
        <v>0</v>
      </c>
      <c r="AP239" s="387">
        <f t="shared" si="69"/>
        <v>0</v>
      </c>
      <c r="AQ239" s="387">
        <f t="shared" si="69"/>
        <v>0</v>
      </c>
      <c r="AR239" s="387">
        <f t="shared" si="69"/>
        <v>0</v>
      </c>
      <c r="AS239" s="387">
        <f t="shared" si="61"/>
        <v>0</v>
      </c>
    </row>
    <row r="240" spans="2:45" s="377" customFormat="1" hidden="1" outlineLevel="2">
      <c r="B240" s="377">
        <v>30</v>
      </c>
      <c r="C240" s="81"/>
      <c r="D240" s="338">
        <v>0</v>
      </c>
      <c r="E240" s="387">
        <f t="shared" si="66"/>
        <v>0</v>
      </c>
      <c r="F240" s="387">
        <f t="shared" si="66"/>
        <v>0</v>
      </c>
      <c r="G240" s="387">
        <f t="shared" si="66"/>
        <v>0</v>
      </c>
      <c r="H240" s="387">
        <f t="shared" si="66"/>
        <v>0</v>
      </c>
      <c r="I240" s="387">
        <f t="shared" si="66"/>
        <v>0</v>
      </c>
      <c r="J240" s="387">
        <f t="shared" si="66"/>
        <v>0</v>
      </c>
      <c r="K240" s="387">
        <f t="shared" si="66"/>
        <v>0</v>
      </c>
      <c r="L240" s="387">
        <f t="shared" si="66"/>
        <v>0</v>
      </c>
      <c r="M240" s="387">
        <f t="shared" si="66"/>
        <v>0</v>
      </c>
      <c r="N240" s="387">
        <f t="shared" si="66"/>
        <v>0</v>
      </c>
      <c r="O240" s="387">
        <f t="shared" si="67"/>
        <v>0</v>
      </c>
      <c r="P240" s="387">
        <f t="shared" si="67"/>
        <v>0</v>
      </c>
      <c r="Q240" s="387">
        <f t="shared" si="67"/>
        <v>0</v>
      </c>
      <c r="R240" s="387">
        <f t="shared" si="67"/>
        <v>0</v>
      </c>
      <c r="S240" s="387">
        <f t="shared" si="67"/>
        <v>0</v>
      </c>
      <c r="T240" s="387">
        <f t="shared" si="67"/>
        <v>0</v>
      </c>
      <c r="U240" s="387">
        <f t="shared" si="67"/>
        <v>0</v>
      </c>
      <c r="V240" s="387">
        <f t="shared" si="67"/>
        <v>0</v>
      </c>
      <c r="W240" s="387">
        <f t="shared" si="67"/>
        <v>0</v>
      </c>
      <c r="X240" s="387">
        <f t="shared" si="67"/>
        <v>0</v>
      </c>
      <c r="Y240" s="387">
        <f t="shared" si="68"/>
        <v>0</v>
      </c>
      <c r="Z240" s="387">
        <f t="shared" si="68"/>
        <v>0</v>
      </c>
      <c r="AA240" s="387">
        <f t="shared" si="68"/>
        <v>0</v>
      </c>
      <c r="AB240" s="387">
        <f t="shared" si="68"/>
        <v>0</v>
      </c>
      <c r="AC240" s="387">
        <f t="shared" si="68"/>
        <v>0</v>
      </c>
      <c r="AD240" s="387">
        <f t="shared" si="68"/>
        <v>0</v>
      </c>
      <c r="AE240" s="387">
        <f t="shared" si="68"/>
        <v>0</v>
      </c>
      <c r="AF240" s="387">
        <f t="shared" si="68"/>
        <v>0</v>
      </c>
      <c r="AG240" s="387">
        <f t="shared" si="68"/>
        <v>0</v>
      </c>
      <c r="AH240" s="387">
        <f t="shared" si="68"/>
        <v>0</v>
      </c>
      <c r="AI240" s="387">
        <f t="shared" si="69"/>
        <v>0</v>
      </c>
      <c r="AJ240" s="387">
        <f t="shared" si="69"/>
        <v>0</v>
      </c>
      <c r="AK240" s="387">
        <f t="shared" si="69"/>
        <v>0</v>
      </c>
      <c r="AL240" s="387">
        <f t="shared" si="69"/>
        <v>0</v>
      </c>
      <c r="AM240" s="387">
        <f t="shared" si="69"/>
        <v>0</v>
      </c>
      <c r="AN240" s="387">
        <f t="shared" si="69"/>
        <v>0</v>
      </c>
      <c r="AO240" s="387">
        <f t="shared" si="69"/>
        <v>0</v>
      </c>
      <c r="AP240" s="387">
        <f t="shared" si="69"/>
        <v>0</v>
      </c>
      <c r="AQ240" s="387">
        <f t="shared" si="69"/>
        <v>0</v>
      </c>
      <c r="AR240" s="387">
        <f t="shared" si="69"/>
        <v>0</v>
      </c>
      <c r="AS240" s="387">
        <f t="shared" si="61"/>
        <v>0</v>
      </c>
    </row>
    <row r="241" spans="2:45" s="377" customFormat="1" hidden="1" outlineLevel="2">
      <c r="B241" s="377">
        <v>31</v>
      </c>
      <c r="C241" s="81"/>
      <c r="D241" s="338">
        <v>0</v>
      </c>
      <c r="E241" s="387">
        <f t="shared" ref="E241:N250" si="70">IF(AND(E$2=$B241,$B241=$C$3),$D241,IF(AND(E$2&gt;$B241,E$2&lt;=$D$210+$B241),SLN($D241,0,IF($C$3-$B241&gt;=$D$210,$D$210,$C$3-$B241)),0))</f>
        <v>0</v>
      </c>
      <c r="F241" s="387">
        <f t="shared" si="70"/>
        <v>0</v>
      </c>
      <c r="G241" s="387">
        <f t="shared" si="70"/>
        <v>0</v>
      </c>
      <c r="H241" s="387">
        <f t="shared" si="70"/>
        <v>0</v>
      </c>
      <c r="I241" s="387">
        <f t="shared" si="70"/>
        <v>0</v>
      </c>
      <c r="J241" s="387">
        <f t="shared" si="70"/>
        <v>0</v>
      </c>
      <c r="K241" s="387">
        <f t="shared" si="70"/>
        <v>0</v>
      </c>
      <c r="L241" s="387">
        <f t="shared" si="70"/>
        <v>0</v>
      </c>
      <c r="M241" s="387">
        <f t="shared" si="70"/>
        <v>0</v>
      </c>
      <c r="N241" s="387">
        <f t="shared" si="70"/>
        <v>0</v>
      </c>
      <c r="O241" s="387">
        <f t="shared" ref="O241:X250" si="71">IF(AND(O$2=$B241,$B241=$C$3),$D241,IF(AND(O$2&gt;$B241,O$2&lt;=$D$210+$B241),SLN($D241,0,IF($C$3-$B241&gt;=$D$210,$D$210,$C$3-$B241)),0))</f>
        <v>0</v>
      </c>
      <c r="P241" s="387">
        <f t="shared" si="71"/>
        <v>0</v>
      </c>
      <c r="Q241" s="387">
        <f t="shared" si="71"/>
        <v>0</v>
      </c>
      <c r="R241" s="387">
        <f t="shared" si="71"/>
        <v>0</v>
      </c>
      <c r="S241" s="387">
        <f t="shared" si="71"/>
        <v>0</v>
      </c>
      <c r="T241" s="387">
        <f t="shared" si="71"/>
        <v>0</v>
      </c>
      <c r="U241" s="387">
        <f t="shared" si="71"/>
        <v>0</v>
      </c>
      <c r="V241" s="387">
        <f t="shared" si="71"/>
        <v>0</v>
      </c>
      <c r="W241" s="387">
        <f t="shared" si="71"/>
        <v>0</v>
      </c>
      <c r="X241" s="387">
        <f t="shared" si="71"/>
        <v>0</v>
      </c>
      <c r="Y241" s="387">
        <f t="shared" ref="Y241:AH250" si="72">IF(AND(Y$2=$B241,$B241=$C$3),$D241,IF(AND(Y$2&gt;$B241,Y$2&lt;=$D$210+$B241),SLN($D241,0,IF($C$3-$B241&gt;=$D$210,$D$210,$C$3-$B241)),0))</f>
        <v>0</v>
      </c>
      <c r="Z241" s="387">
        <f t="shared" si="72"/>
        <v>0</v>
      </c>
      <c r="AA241" s="387">
        <f t="shared" si="72"/>
        <v>0</v>
      </c>
      <c r="AB241" s="387">
        <f t="shared" si="72"/>
        <v>0</v>
      </c>
      <c r="AC241" s="387">
        <f t="shared" si="72"/>
        <v>0</v>
      </c>
      <c r="AD241" s="387">
        <f t="shared" si="72"/>
        <v>0</v>
      </c>
      <c r="AE241" s="387">
        <f t="shared" si="72"/>
        <v>0</v>
      </c>
      <c r="AF241" s="387">
        <f t="shared" si="72"/>
        <v>0</v>
      </c>
      <c r="AG241" s="387">
        <f t="shared" si="72"/>
        <v>0</v>
      </c>
      <c r="AH241" s="387">
        <f t="shared" si="72"/>
        <v>0</v>
      </c>
      <c r="AI241" s="387">
        <f t="shared" ref="AI241:AR250" si="73">IF(AND(AI$2=$B241,$B241=$C$3),$D241,IF(AND(AI$2&gt;$B241,AI$2&lt;=$D$210+$B241),SLN($D241,0,IF($C$3-$B241&gt;=$D$210,$D$210,$C$3-$B241)),0))</f>
        <v>0</v>
      </c>
      <c r="AJ241" s="387">
        <f t="shared" si="73"/>
        <v>0</v>
      </c>
      <c r="AK241" s="387">
        <f t="shared" si="73"/>
        <v>0</v>
      </c>
      <c r="AL241" s="387">
        <f t="shared" si="73"/>
        <v>0</v>
      </c>
      <c r="AM241" s="387">
        <f t="shared" si="73"/>
        <v>0</v>
      </c>
      <c r="AN241" s="387">
        <f t="shared" si="73"/>
        <v>0</v>
      </c>
      <c r="AO241" s="387">
        <f t="shared" si="73"/>
        <v>0</v>
      </c>
      <c r="AP241" s="387">
        <f t="shared" si="73"/>
        <v>0</v>
      </c>
      <c r="AQ241" s="387">
        <f t="shared" si="73"/>
        <v>0</v>
      </c>
      <c r="AR241" s="387">
        <f t="shared" si="73"/>
        <v>0</v>
      </c>
      <c r="AS241" s="387">
        <f t="shared" si="61"/>
        <v>0</v>
      </c>
    </row>
    <row r="242" spans="2:45" s="377" customFormat="1" hidden="1" outlineLevel="2">
      <c r="B242" s="377">
        <v>32</v>
      </c>
      <c r="C242" s="81"/>
      <c r="D242" s="338">
        <v>0</v>
      </c>
      <c r="E242" s="387">
        <f t="shared" si="70"/>
        <v>0</v>
      </c>
      <c r="F242" s="387">
        <f t="shared" si="70"/>
        <v>0</v>
      </c>
      <c r="G242" s="387">
        <f t="shared" si="70"/>
        <v>0</v>
      </c>
      <c r="H242" s="387">
        <f t="shared" si="70"/>
        <v>0</v>
      </c>
      <c r="I242" s="387">
        <f t="shared" si="70"/>
        <v>0</v>
      </c>
      <c r="J242" s="387">
        <f t="shared" si="70"/>
        <v>0</v>
      </c>
      <c r="K242" s="387">
        <f t="shared" si="70"/>
        <v>0</v>
      </c>
      <c r="L242" s="387">
        <f t="shared" si="70"/>
        <v>0</v>
      </c>
      <c r="M242" s="387">
        <f t="shared" si="70"/>
        <v>0</v>
      </c>
      <c r="N242" s="387">
        <f t="shared" si="70"/>
        <v>0</v>
      </c>
      <c r="O242" s="387">
        <f t="shared" si="71"/>
        <v>0</v>
      </c>
      <c r="P242" s="387">
        <f t="shared" si="71"/>
        <v>0</v>
      </c>
      <c r="Q242" s="387">
        <f t="shared" si="71"/>
        <v>0</v>
      </c>
      <c r="R242" s="387">
        <f t="shared" si="71"/>
        <v>0</v>
      </c>
      <c r="S242" s="387">
        <f t="shared" si="71"/>
        <v>0</v>
      </c>
      <c r="T242" s="387">
        <f t="shared" si="71"/>
        <v>0</v>
      </c>
      <c r="U242" s="387">
        <f t="shared" si="71"/>
        <v>0</v>
      </c>
      <c r="V242" s="387">
        <f t="shared" si="71"/>
        <v>0</v>
      </c>
      <c r="W242" s="387">
        <f t="shared" si="71"/>
        <v>0</v>
      </c>
      <c r="X242" s="387">
        <f t="shared" si="71"/>
        <v>0</v>
      </c>
      <c r="Y242" s="387">
        <f t="shared" si="72"/>
        <v>0</v>
      </c>
      <c r="Z242" s="387">
        <f t="shared" si="72"/>
        <v>0</v>
      </c>
      <c r="AA242" s="387">
        <f t="shared" si="72"/>
        <v>0</v>
      </c>
      <c r="AB242" s="387">
        <f t="shared" si="72"/>
        <v>0</v>
      </c>
      <c r="AC242" s="387">
        <f t="shared" si="72"/>
        <v>0</v>
      </c>
      <c r="AD242" s="387">
        <f t="shared" si="72"/>
        <v>0</v>
      </c>
      <c r="AE242" s="387">
        <f t="shared" si="72"/>
        <v>0</v>
      </c>
      <c r="AF242" s="387">
        <f t="shared" si="72"/>
        <v>0</v>
      </c>
      <c r="AG242" s="387">
        <f t="shared" si="72"/>
        <v>0</v>
      </c>
      <c r="AH242" s="387">
        <f t="shared" si="72"/>
        <v>0</v>
      </c>
      <c r="AI242" s="387">
        <f t="shared" si="73"/>
        <v>0</v>
      </c>
      <c r="AJ242" s="387">
        <f t="shared" si="73"/>
        <v>0</v>
      </c>
      <c r="AK242" s="387">
        <f t="shared" si="73"/>
        <v>0</v>
      </c>
      <c r="AL242" s="387">
        <f t="shared" si="73"/>
        <v>0</v>
      </c>
      <c r="AM242" s="387">
        <f t="shared" si="73"/>
        <v>0</v>
      </c>
      <c r="AN242" s="387">
        <f t="shared" si="73"/>
        <v>0</v>
      </c>
      <c r="AO242" s="387">
        <f t="shared" si="73"/>
        <v>0</v>
      </c>
      <c r="AP242" s="387">
        <f t="shared" si="73"/>
        <v>0</v>
      </c>
      <c r="AQ242" s="387">
        <f t="shared" si="73"/>
        <v>0</v>
      </c>
      <c r="AR242" s="387">
        <f t="shared" si="73"/>
        <v>0</v>
      </c>
      <c r="AS242" s="387">
        <f t="shared" si="61"/>
        <v>0</v>
      </c>
    </row>
    <row r="243" spans="2:45" s="377" customFormat="1" hidden="1" outlineLevel="2">
      <c r="B243" s="377">
        <v>33</v>
      </c>
      <c r="C243" s="81"/>
      <c r="D243" s="338">
        <v>0</v>
      </c>
      <c r="E243" s="387">
        <f t="shared" si="70"/>
        <v>0</v>
      </c>
      <c r="F243" s="387">
        <f t="shared" si="70"/>
        <v>0</v>
      </c>
      <c r="G243" s="387">
        <f t="shared" si="70"/>
        <v>0</v>
      </c>
      <c r="H243" s="387">
        <f t="shared" si="70"/>
        <v>0</v>
      </c>
      <c r="I243" s="387">
        <f t="shared" si="70"/>
        <v>0</v>
      </c>
      <c r="J243" s="387">
        <f t="shared" si="70"/>
        <v>0</v>
      </c>
      <c r="K243" s="387">
        <f t="shared" si="70"/>
        <v>0</v>
      </c>
      <c r="L243" s="387">
        <f t="shared" si="70"/>
        <v>0</v>
      </c>
      <c r="M243" s="387">
        <f t="shared" si="70"/>
        <v>0</v>
      </c>
      <c r="N243" s="387">
        <f t="shared" si="70"/>
        <v>0</v>
      </c>
      <c r="O243" s="387">
        <f t="shared" si="71"/>
        <v>0</v>
      </c>
      <c r="P243" s="387">
        <f t="shared" si="71"/>
        <v>0</v>
      </c>
      <c r="Q243" s="387">
        <f t="shared" si="71"/>
        <v>0</v>
      </c>
      <c r="R243" s="387">
        <f t="shared" si="71"/>
        <v>0</v>
      </c>
      <c r="S243" s="387">
        <f t="shared" si="71"/>
        <v>0</v>
      </c>
      <c r="T243" s="387">
        <f t="shared" si="71"/>
        <v>0</v>
      </c>
      <c r="U243" s="387">
        <f t="shared" si="71"/>
        <v>0</v>
      </c>
      <c r="V243" s="387">
        <f t="shared" si="71"/>
        <v>0</v>
      </c>
      <c r="W243" s="387">
        <f t="shared" si="71"/>
        <v>0</v>
      </c>
      <c r="X243" s="387">
        <f t="shared" si="71"/>
        <v>0</v>
      </c>
      <c r="Y243" s="387">
        <f t="shared" si="72"/>
        <v>0</v>
      </c>
      <c r="Z243" s="387">
        <f t="shared" si="72"/>
        <v>0</v>
      </c>
      <c r="AA243" s="387">
        <f t="shared" si="72"/>
        <v>0</v>
      </c>
      <c r="AB243" s="387">
        <f t="shared" si="72"/>
        <v>0</v>
      </c>
      <c r="AC243" s="387">
        <f t="shared" si="72"/>
        <v>0</v>
      </c>
      <c r="AD243" s="387">
        <f t="shared" si="72"/>
        <v>0</v>
      </c>
      <c r="AE243" s="387">
        <f t="shared" si="72"/>
        <v>0</v>
      </c>
      <c r="AF243" s="387">
        <f t="shared" si="72"/>
        <v>0</v>
      </c>
      <c r="AG243" s="387">
        <f t="shared" si="72"/>
        <v>0</v>
      </c>
      <c r="AH243" s="387">
        <f t="shared" si="72"/>
        <v>0</v>
      </c>
      <c r="AI243" s="387">
        <f t="shared" si="73"/>
        <v>0</v>
      </c>
      <c r="AJ243" s="387">
        <f t="shared" si="73"/>
        <v>0</v>
      </c>
      <c r="AK243" s="387">
        <f t="shared" si="73"/>
        <v>0</v>
      </c>
      <c r="AL243" s="387">
        <f t="shared" si="73"/>
        <v>0</v>
      </c>
      <c r="AM243" s="387">
        <f t="shared" si="73"/>
        <v>0</v>
      </c>
      <c r="AN243" s="387">
        <f t="shared" si="73"/>
        <v>0</v>
      </c>
      <c r="AO243" s="387">
        <f t="shared" si="73"/>
        <v>0</v>
      </c>
      <c r="AP243" s="387">
        <f t="shared" si="73"/>
        <v>0</v>
      </c>
      <c r="AQ243" s="387">
        <f t="shared" si="73"/>
        <v>0</v>
      </c>
      <c r="AR243" s="387">
        <f t="shared" si="73"/>
        <v>0</v>
      </c>
      <c r="AS243" s="387">
        <f t="shared" si="61"/>
        <v>0</v>
      </c>
    </row>
    <row r="244" spans="2:45" s="377" customFormat="1" hidden="1" outlineLevel="2">
      <c r="B244" s="377">
        <v>34</v>
      </c>
      <c r="C244" s="81"/>
      <c r="D244" s="338">
        <v>0</v>
      </c>
      <c r="E244" s="387">
        <f t="shared" si="70"/>
        <v>0</v>
      </c>
      <c r="F244" s="387">
        <f t="shared" si="70"/>
        <v>0</v>
      </c>
      <c r="G244" s="387">
        <f t="shared" si="70"/>
        <v>0</v>
      </c>
      <c r="H244" s="387">
        <f t="shared" si="70"/>
        <v>0</v>
      </c>
      <c r="I244" s="387">
        <f t="shared" si="70"/>
        <v>0</v>
      </c>
      <c r="J244" s="387">
        <f t="shared" si="70"/>
        <v>0</v>
      </c>
      <c r="K244" s="387">
        <f t="shared" si="70"/>
        <v>0</v>
      </c>
      <c r="L244" s="387">
        <f t="shared" si="70"/>
        <v>0</v>
      </c>
      <c r="M244" s="387">
        <f t="shared" si="70"/>
        <v>0</v>
      </c>
      <c r="N244" s="387">
        <f t="shared" si="70"/>
        <v>0</v>
      </c>
      <c r="O244" s="387">
        <f t="shared" si="71"/>
        <v>0</v>
      </c>
      <c r="P244" s="387">
        <f t="shared" si="71"/>
        <v>0</v>
      </c>
      <c r="Q244" s="387">
        <f t="shared" si="71"/>
        <v>0</v>
      </c>
      <c r="R244" s="387">
        <f t="shared" si="71"/>
        <v>0</v>
      </c>
      <c r="S244" s="387">
        <f t="shared" si="71"/>
        <v>0</v>
      </c>
      <c r="T244" s="387">
        <f t="shared" si="71"/>
        <v>0</v>
      </c>
      <c r="U244" s="387">
        <f t="shared" si="71"/>
        <v>0</v>
      </c>
      <c r="V244" s="387">
        <f t="shared" si="71"/>
        <v>0</v>
      </c>
      <c r="W244" s="387">
        <f t="shared" si="71"/>
        <v>0</v>
      </c>
      <c r="X244" s="387">
        <f t="shared" si="71"/>
        <v>0</v>
      </c>
      <c r="Y244" s="387">
        <f t="shared" si="72"/>
        <v>0</v>
      </c>
      <c r="Z244" s="387">
        <f t="shared" si="72"/>
        <v>0</v>
      </c>
      <c r="AA244" s="387">
        <f t="shared" si="72"/>
        <v>0</v>
      </c>
      <c r="AB244" s="387">
        <f t="shared" si="72"/>
        <v>0</v>
      </c>
      <c r="AC244" s="387">
        <f t="shared" si="72"/>
        <v>0</v>
      </c>
      <c r="AD244" s="387">
        <f t="shared" si="72"/>
        <v>0</v>
      </c>
      <c r="AE244" s="387">
        <f t="shared" si="72"/>
        <v>0</v>
      </c>
      <c r="AF244" s="387">
        <f t="shared" si="72"/>
        <v>0</v>
      </c>
      <c r="AG244" s="387">
        <f t="shared" si="72"/>
        <v>0</v>
      </c>
      <c r="AH244" s="387">
        <f t="shared" si="72"/>
        <v>0</v>
      </c>
      <c r="AI244" s="387">
        <f t="shared" si="73"/>
        <v>0</v>
      </c>
      <c r="AJ244" s="387">
        <f t="shared" si="73"/>
        <v>0</v>
      </c>
      <c r="AK244" s="387">
        <f t="shared" si="73"/>
        <v>0</v>
      </c>
      <c r="AL244" s="387">
        <f t="shared" si="73"/>
        <v>0</v>
      </c>
      <c r="AM244" s="387">
        <f t="shared" si="73"/>
        <v>0</v>
      </c>
      <c r="AN244" s="387">
        <f t="shared" si="73"/>
        <v>0</v>
      </c>
      <c r="AO244" s="387">
        <f t="shared" si="73"/>
        <v>0</v>
      </c>
      <c r="AP244" s="387">
        <f t="shared" si="73"/>
        <v>0</v>
      </c>
      <c r="AQ244" s="387">
        <f t="shared" si="73"/>
        <v>0</v>
      </c>
      <c r="AR244" s="387">
        <f t="shared" si="73"/>
        <v>0</v>
      </c>
      <c r="AS244" s="387">
        <f t="shared" si="61"/>
        <v>0</v>
      </c>
    </row>
    <row r="245" spans="2:45" s="377" customFormat="1" hidden="1" outlineLevel="2">
      <c r="B245" s="377">
        <v>35</v>
      </c>
      <c r="C245" s="81"/>
      <c r="D245" s="338">
        <v>0</v>
      </c>
      <c r="E245" s="387">
        <f t="shared" si="70"/>
        <v>0</v>
      </c>
      <c r="F245" s="387">
        <f t="shared" si="70"/>
        <v>0</v>
      </c>
      <c r="G245" s="387">
        <f t="shared" si="70"/>
        <v>0</v>
      </c>
      <c r="H245" s="387">
        <f t="shared" si="70"/>
        <v>0</v>
      </c>
      <c r="I245" s="387">
        <f t="shared" si="70"/>
        <v>0</v>
      </c>
      <c r="J245" s="387">
        <f t="shared" si="70"/>
        <v>0</v>
      </c>
      <c r="K245" s="387">
        <f t="shared" si="70"/>
        <v>0</v>
      </c>
      <c r="L245" s="387">
        <f t="shared" si="70"/>
        <v>0</v>
      </c>
      <c r="M245" s="387">
        <f t="shared" si="70"/>
        <v>0</v>
      </c>
      <c r="N245" s="387">
        <f t="shared" si="70"/>
        <v>0</v>
      </c>
      <c r="O245" s="387">
        <f t="shared" si="71"/>
        <v>0</v>
      </c>
      <c r="P245" s="387">
        <f t="shared" si="71"/>
        <v>0</v>
      </c>
      <c r="Q245" s="387">
        <f t="shared" si="71"/>
        <v>0</v>
      </c>
      <c r="R245" s="387">
        <f t="shared" si="71"/>
        <v>0</v>
      </c>
      <c r="S245" s="387">
        <f t="shared" si="71"/>
        <v>0</v>
      </c>
      <c r="T245" s="387">
        <f t="shared" si="71"/>
        <v>0</v>
      </c>
      <c r="U245" s="387">
        <f t="shared" si="71"/>
        <v>0</v>
      </c>
      <c r="V245" s="387">
        <f t="shared" si="71"/>
        <v>0</v>
      </c>
      <c r="W245" s="387">
        <f t="shared" si="71"/>
        <v>0</v>
      </c>
      <c r="X245" s="387">
        <f t="shared" si="71"/>
        <v>0</v>
      </c>
      <c r="Y245" s="387">
        <f t="shared" si="72"/>
        <v>0</v>
      </c>
      <c r="Z245" s="387">
        <f t="shared" si="72"/>
        <v>0</v>
      </c>
      <c r="AA245" s="387">
        <f t="shared" si="72"/>
        <v>0</v>
      </c>
      <c r="AB245" s="387">
        <f t="shared" si="72"/>
        <v>0</v>
      </c>
      <c r="AC245" s="387">
        <f t="shared" si="72"/>
        <v>0</v>
      </c>
      <c r="AD245" s="387">
        <f t="shared" si="72"/>
        <v>0</v>
      </c>
      <c r="AE245" s="387">
        <f t="shared" si="72"/>
        <v>0</v>
      </c>
      <c r="AF245" s="387">
        <f t="shared" si="72"/>
        <v>0</v>
      </c>
      <c r="AG245" s="387">
        <f t="shared" si="72"/>
        <v>0</v>
      </c>
      <c r="AH245" s="387">
        <f t="shared" si="72"/>
        <v>0</v>
      </c>
      <c r="AI245" s="387">
        <f t="shared" si="73"/>
        <v>0</v>
      </c>
      <c r="AJ245" s="387">
        <f t="shared" si="73"/>
        <v>0</v>
      </c>
      <c r="AK245" s="387">
        <f t="shared" si="73"/>
        <v>0</v>
      </c>
      <c r="AL245" s="387">
        <f t="shared" si="73"/>
        <v>0</v>
      </c>
      <c r="AM245" s="387">
        <f t="shared" si="73"/>
        <v>0</v>
      </c>
      <c r="AN245" s="387">
        <f t="shared" si="73"/>
        <v>0</v>
      </c>
      <c r="AO245" s="387">
        <f t="shared" si="73"/>
        <v>0</v>
      </c>
      <c r="AP245" s="387">
        <f t="shared" si="73"/>
        <v>0</v>
      </c>
      <c r="AQ245" s="387">
        <f t="shared" si="73"/>
        <v>0</v>
      </c>
      <c r="AR245" s="387">
        <f t="shared" si="73"/>
        <v>0</v>
      </c>
      <c r="AS245" s="387">
        <f t="shared" si="61"/>
        <v>0</v>
      </c>
    </row>
    <row r="246" spans="2:45" s="377" customFormat="1" hidden="1" outlineLevel="2">
      <c r="B246" s="377">
        <v>36</v>
      </c>
      <c r="C246" s="81"/>
      <c r="D246" s="338">
        <v>0</v>
      </c>
      <c r="E246" s="387">
        <f t="shared" si="70"/>
        <v>0</v>
      </c>
      <c r="F246" s="387">
        <f t="shared" si="70"/>
        <v>0</v>
      </c>
      <c r="G246" s="387">
        <f t="shared" si="70"/>
        <v>0</v>
      </c>
      <c r="H246" s="387">
        <f t="shared" si="70"/>
        <v>0</v>
      </c>
      <c r="I246" s="387">
        <f t="shared" si="70"/>
        <v>0</v>
      </c>
      <c r="J246" s="387">
        <f t="shared" si="70"/>
        <v>0</v>
      </c>
      <c r="K246" s="387">
        <f t="shared" si="70"/>
        <v>0</v>
      </c>
      <c r="L246" s="387">
        <f t="shared" si="70"/>
        <v>0</v>
      </c>
      <c r="M246" s="387">
        <f t="shared" si="70"/>
        <v>0</v>
      </c>
      <c r="N246" s="387">
        <f t="shared" si="70"/>
        <v>0</v>
      </c>
      <c r="O246" s="387">
        <f t="shared" si="71"/>
        <v>0</v>
      </c>
      <c r="P246" s="387">
        <f t="shared" si="71"/>
        <v>0</v>
      </c>
      <c r="Q246" s="387">
        <f t="shared" si="71"/>
        <v>0</v>
      </c>
      <c r="R246" s="387">
        <f t="shared" si="71"/>
        <v>0</v>
      </c>
      <c r="S246" s="387">
        <f t="shared" si="71"/>
        <v>0</v>
      </c>
      <c r="T246" s="387">
        <f t="shared" si="71"/>
        <v>0</v>
      </c>
      <c r="U246" s="387">
        <f t="shared" si="71"/>
        <v>0</v>
      </c>
      <c r="V246" s="387">
        <f t="shared" si="71"/>
        <v>0</v>
      </c>
      <c r="W246" s="387">
        <f t="shared" si="71"/>
        <v>0</v>
      </c>
      <c r="X246" s="387">
        <f t="shared" si="71"/>
        <v>0</v>
      </c>
      <c r="Y246" s="387">
        <f t="shared" si="72"/>
        <v>0</v>
      </c>
      <c r="Z246" s="387">
        <f t="shared" si="72"/>
        <v>0</v>
      </c>
      <c r="AA246" s="387">
        <f t="shared" si="72"/>
        <v>0</v>
      </c>
      <c r="AB246" s="387">
        <f t="shared" si="72"/>
        <v>0</v>
      </c>
      <c r="AC246" s="387">
        <f t="shared" si="72"/>
        <v>0</v>
      </c>
      <c r="AD246" s="387">
        <f t="shared" si="72"/>
        <v>0</v>
      </c>
      <c r="AE246" s="387">
        <f t="shared" si="72"/>
        <v>0</v>
      </c>
      <c r="AF246" s="387">
        <f t="shared" si="72"/>
        <v>0</v>
      </c>
      <c r="AG246" s="387">
        <f t="shared" si="72"/>
        <v>0</v>
      </c>
      <c r="AH246" s="387">
        <f t="shared" si="72"/>
        <v>0</v>
      </c>
      <c r="AI246" s="387">
        <f t="shared" si="73"/>
        <v>0</v>
      </c>
      <c r="AJ246" s="387">
        <f t="shared" si="73"/>
        <v>0</v>
      </c>
      <c r="AK246" s="387">
        <f t="shared" si="73"/>
        <v>0</v>
      </c>
      <c r="AL246" s="387">
        <f t="shared" si="73"/>
        <v>0</v>
      </c>
      <c r="AM246" s="387">
        <f t="shared" si="73"/>
        <v>0</v>
      </c>
      <c r="AN246" s="387">
        <f t="shared" si="73"/>
        <v>0</v>
      </c>
      <c r="AO246" s="387">
        <f t="shared" si="73"/>
        <v>0</v>
      </c>
      <c r="AP246" s="387">
        <f t="shared" si="73"/>
        <v>0</v>
      </c>
      <c r="AQ246" s="387">
        <f t="shared" si="73"/>
        <v>0</v>
      </c>
      <c r="AR246" s="387">
        <f t="shared" si="73"/>
        <v>0</v>
      </c>
      <c r="AS246" s="387">
        <f t="shared" si="61"/>
        <v>0</v>
      </c>
    </row>
    <row r="247" spans="2:45" s="377" customFormat="1" hidden="1" outlineLevel="2">
      <c r="B247" s="377">
        <v>37</v>
      </c>
      <c r="C247" s="81"/>
      <c r="D247" s="338">
        <v>0</v>
      </c>
      <c r="E247" s="387">
        <f t="shared" si="70"/>
        <v>0</v>
      </c>
      <c r="F247" s="387">
        <f t="shared" si="70"/>
        <v>0</v>
      </c>
      <c r="G247" s="387">
        <f t="shared" si="70"/>
        <v>0</v>
      </c>
      <c r="H247" s="387">
        <f t="shared" si="70"/>
        <v>0</v>
      </c>
      <c r="I247" s="387">
        <f t="shared" si="70"/>
        <v>0</v>
      </c>
      <c r="J247" s="387">
        <f t="shared" si="70"/>
        <v>0</v>
      </c>
      <c r="K247" s="387">
        <f t="shared" si="70"/>
        <v>0</v>
      </c>
      <c r="L247" s="387">
        <f t="shared" si="70"/>
        <v>0</v>
      </c>
      <c r="M247" s="387">
        <f t="shared" si="70"/>
        <v>0</v>
      </c>
      <c r="N247" s="387">
        <f t="shared" si="70"/>
        <v>0</v>
      </c>
      <c r="O247" s="387">
        <f t="shared" si="71"/>
        <v>0</v>
      </c>
      <c r="P247" s="387">
        <f t="shared" si="71"/>
        <v>0</v>
      </c>
      <c r="Q247" s="387">
        <f t="shared" si="71"/>
        <v>0</v>
      </c>
      <c r="R247" s="387">
        <f t="shared" si="71"/>
        <v>0</v>
      </c>
      <c r="S247" s="387">
        <f t="shared" si="71"/>
        <v>0</v>
      </c>
      <c r="T247" s="387">
        <f t="shared" si="71"/>
        <v>0</v>
      </c>
      <c r="U247" s="387">
        <f t="shared" si="71"/>
        <v>0</v>
      </c>
      <c r="V247" s="387">
        <f t="shared" si="71"/>
        <v>0</v>
      </c>
      <c r="W247" s="387">
        <f t="shared" si="71"/>
        <v>0</v>
      </c>
      <c r="X247" s="387">
        <f t="shared" si="71"/>
        <v>0</v>
      </c>
      <c r="Y247" s="387">
        <f t="shared" si="72"/>
        <v>0</v>
      </c>
      <c r="Z247" s="387">
        <f t="shared" si="72"/>
        <v>0</v>
      </c>
      <c r="AA247" s="387">
        <f t="shared" si="72"/>
        <v>0</v>
      </c>
      <c r="AB247" s="387">
        <f t="shared" si="72"/>
        <v>0</v>
      </c>
      <c r="AC247" s="387">
        <f t="shared" si="72"/>
        <v>0</v>
      </c>
      <c r="AD247" s="387">
        <f t="shared" si="72"/>
        <v>0</v>
      </c>
      <c r="AE247" s="387">
        <f t="shared" si="72"/>
        <v>0</v>
      </c>
      <c r="AF247" s="387">
        <f t="shared" si="72"/>
        <v>0</v>
      </c>
      <c r="AG247" s="387">
        <f t="shared" si="72"/>
        <v>0</v>
      </c>
      <c r="AH247" s="387">
        <f t="shared" si="72"/>
        <v>0</v>
      </c>
      <c r="AI247" s="387">
        <f t="shared" si="73"/>
        <v>0</v>
      </c>
      <c r="AJ247" s="387">
        <f t="shared" si="73"/>
        <v>0</v>
      </c>
      <c r="AK247" s="387">
        <f t="shared" si="73"/>
        <v>0</v>
      </c>
      <c r="AL247" s="387">
        <f t="shared" si="73"/>
        <v>0</v>
      </c>
      <c r="AM247" s="387">
        <f t="shared" si="73"/>
        <v>0</v>
      </c>
      <c r="AN247" s="387">
        <f t="shared" si="73"/>
        <v>0</v>
      </c>
      <c r="AO247" s="387">
        <f t="shared" si="73"/>
        <v>0</v>
      </c>
      <c r="AP247" s="387">
        <f t="shared" si="73"/>
        <v>0</v>
      </c>
      <c r="AQ247" s="387">
        <f t="shared" si="73"/>
        <v>0</v>
      </c>
      <c r="AR247" s="387">
        <f t="shared" si="73"/>
        <v>0</v>
      </c>
      <c r="AS247" s="387">
        <f t="shared" si="61"/>
        <v>0</v>
      </c>
    </row>
    <row r="248" spans="2:45" s="377" customFormat="1" hidden="1" outlineLevel="2">
      <c r="B248" s="377">
        <v>38</v>
      </c>
      <c r="C248" s="81"/>
      <c r="D248" s="338">
        <v>0</v>
      </c>
      <c r="E248" s="387">
        <f t="shared" si="70"/>
        <v>0</v>
      </c>
      <c r="F248" s="387">
        <f t="shared" si="70"/>
        <v>0</v>
      </c>
      <c r="G248" s="387">
        <f t="shared" si="70"/>
        <v>0</v>
      </c>
      <c r="H248" s="387">
        <f t="shared" si="70"/>
        <v>0</v>
      </c>
      <c r="I248" s="387">
        <f t="shared" si="70"/>
        <v>0</v>
      </c>
      <c r="J248" s="387">
        <f t="shared" si="70"/>
        <v>0</v>
      </c>
      <c r="K248" s="387">
        <f t="shared" si="70"/>
        <v>0</v>
      </c>
      <c r="L248" s="387">
        <f t="shared" si="70"/>
        <v>0</v>
      </c>
      <c r="M248" s="387">
        <f t="shared" si="70"/>
        <v>0</v>
      </c>
      <c r="N248" s="387">
        <f t="shared" si="70"/>
        <v>0</v>
      </c>
      <c r="O248" s="387">
        <f t="shared" si="71"/>
        <v>0</v>
      </c>
      <c r="P248" s="387">
        <f t="shared" si="71"/>
        <v>0</v>
      </c>
      <c r="Q248" s="387">
        <f t="shared" si="71"/>
        <v>0</v>
      </c>
      <c r="R248" s="387">
        <f t="shared" si="71"/>
        <v>0</v>
      </c>
      <c r="S248" s="387">
        <f t="shared" si="71"/>
        <v>0</v>
      </c>
      <c r="T248" s="387">
        <f t="shared" si="71"/>
        <v>0</v>
      </c>
      <c r="U248" s="387">
        <f t="shared" si="71"/>
        <v>0</v>
      </c>
      <c r="V248" s="387">
        <f t="shared" si="71"/>
        <v>0</v>
      </c>
      <c r="W248" s="387">
        <f t="shared" si="71"/>
        <v>0</v>
      </c>
      <c r="X248" s="387">
        <f t="shared" si="71"/>
        <v>0</v>
      </c>
      <c r="Y248" s="387">
        <f t="shared" si="72"/>
        <v>0</v>
      </c>
      <c r="Z248" s="387">
        <f t="shared" si="72"/>
        <v>0</v>
      </c>
      <c r="AA248" s="387">
        <f t="shared" si="72"/>
        <v>0</v>
      </c>
      <c r="AB248" s="387">
        <f t="shared" si="72"/>
        <v>0</v>
      </c>
      <c r="AC248" s="387">
        <f t="shared" si="72"/>
        <v>0</v>
      </c>
      <c r="AD248" s="387">
        <f t="shared" si="72"/>
        <v>0</v>
      </c>
      <c r="AE248" s="387">
        <f t="shared" si="72"/>
        <v>0</v>
      </c>
      <c r="AF248" s="387">
        <f t="shared" si="72"/>
        <v>0</v>
      </c>
      <c r="AG248" s="387">
        <f t="shared" si="72"/>
        <v>0</v>
      </c>
      <c r="AH248" s="387">
        <f t="shared" si="72"/>
        <v>0</v>
      </c>
      <c r="AI248" s="387">
        <f t="shared" si="73"/>
        <v>0</v>
      </c>
      <c r="AJ248" s="387">
        <f t="shared" si="73"/>
        <v>0</v>
      </c>
      <c r="AK248" s="387">
        <f t="shared" si="73"/>
        <v>0</v>
      </c>
      <c r="AL248" s="387">
        <f t="shared" si="73"/>
        <v>0</v>
      </c>
      <c r="AM248" s="387">
        <f t="shared" si="73"/>
        <v>0</v>
      </c>
      <c r="AN248" s="387">
        <f t="shared" si="73"/>
        <v>0</v>
      </c>
      <c r="AO248" s="387">
        <f t="shared" si="73"/>
        <v>0</v>
      </c>
      <c r="AP248" s="387">
        <f t="shared" si="73"/>
        <v>0</v>
      </c>
      <c r="AQ248" s="387">
        <f t="shared" si="73"/>
        <v>0</v>
      </c>
      <c r="AR248" s="387">
        <f t="shared" si="73"/>
        <v>0</v>
      </c>
      <c r="AS248" s="387">
        <f t="shared" si="61"/>
        <v>0</v>
      </c>
    </row>
    <row r="249" spans="2:45" s="377" customFormat="1" hidden="1" outlineLevel="2">
      <c r="B249" s="377">
        <v>39</v>
      </c>
      <c r="C249" s="81"/>
      <c r="D249" s="338">
        <v>0</v>
      </c>
      <c r="E249" s="387">
        <f t="shared" si="70"/>
        <v>0</v>
      </c>
      <c r="F249" s="387">
        <f t="shared" si="70"/>
        <v>0</v>
      </c>
      <c r="G249" s="387">
        <f t="shared" si="70"/>
        <v>0</v>
      </c>
      <c r="H249" s="387">
        <f t="shared" si="70"/>
        <v>0</v>
      </c>
      <c r="I249" s="387">
        <f t="shared" si="70"/>
        <v>0</v>
      </c>
      <c r="J249" s="387">
        <f t="shared" si="70"/>
        <v>0</v>
      </c>
      <c r="K249" s="387">
        <f t="shared" si="70"/>
        <v>0</v>
      </c>
      <c r="L249" s="387">
        <f t="shared" si="70"/>
        <v>0</v>
      </c>
      <c r="M249" s="387">
        <f t="shared" si="70"/>
        <v>0</v>
      </c>
      <c r="N249" s="387">
        <f t="shared" si="70"/>
        <v>0</v>
      </c>
      <c r="O249" s="387">
        <f t="shared" si="71"/>
        <v>0</v>
      </c>
      <c r="P249" s="387">
        <f t="shared" si="71"/>
        <v>0</v>
      </c>
      <c r="Q249" s="387">
        <f t="shared" si="71"/>
        <v>0</v>
      </c>
      <c r="R249" s="387">
        <f t="shared" si="71"/>
        <v>0</v>
      </c>
      <c r="S249" s="387">
        <f t="shared" si="71"/>
        <v>0</v>
      </c>
      <c r="T249" s="387">
        <f t="shared" si="71"/>
        <v>0</v>
      </c>
      <c r="U249" s="387">
        <f t="shared" si="71"/>
        <v>0</v>
      </c>
      <c r="V249" s="387">
        <f t="shared" si="71"/>
        <v>0</v>
      </c>
      <c r="W249" s="387">
        <f t="shared" si="71"/>
        <v>0</v>
      </c>
      <c r="X249" s="387">
        <f t="shared" si="71"/>
        <v>0</v>
      </c>
      <c r="Y249" s="387">
        <f t="shared" si="72"/>
        <v>0</v>
      </c>
      <c r="Z249" s="387">
        <f t="shared" si="72"/>
        <v>0</v>
      </c>
      <c r="AA249" s="387">
        <f t="shared" si="72"/>
        <v>0</v>
      </c>
      <c r="AB249" s="387">
        <f t="shared" si="72"/>
        <v>0</v>
      </c>
      <c r="AC249" s="387">
        <f t="shared" si="72"/>
        <v>0</v>
      </c>
      <c r="AD249" s="387">
        <f t="shared" si="72"/>
        <v>0</v>
      </c>
      <c r="AE249" s="387">
        <f t="shared" si="72"/>
        <v>0</v>
      </c>
      <c r="AF249" s="387">
        <f t="shared" si="72"/>
        <v>0</v>
      </c>
      <c r="AG249" s="387">
        <f t="shared" si="72"/>
        <v>0</v>
      </c>
      <c r="AH249" s="387">
        <f t="shared" si="72"/>
        <v>0</v>
      </c>
      <c r="AI249" s="387">
        <f t="shared" si="73"/>
        <v>0</v>
      </c>
      <c r="AJ249" s="387">
        <f t="shared" si="73"/>
        <v>0</v>
      </c>
      <c r="AK249" s="387">
        <f t="shared" si="73"/>
        <v>0</v>
      </c>
      <c r="AL249" s="387">
        <f t="shared" si="73"/>
        <v>0</v>
      </c>
      <c r="AM249" s="387">
        <f t="shared" si="73"/>
        <v>0</v>
      </c>
      <c r="AN249" s="387">
        <f t="shared" si="73"/>
        <v>0</v>
      </c>
      <c r="AO249" s="387">
        <f t="shared" si="73"/>
        <v>0</v>
      </c>
      <c r="AP249" s="387">
        <f t="shared" si="73"/>
        <v>0</v>
      </c>
      <c r="AQ249" s="387">
        <f t="shared" si="73"/>
        <v>0</v>
      </c>
      <c r="AR249" s="387">
        <f t="shared" si="73"/>
        <v>0</v>
      </c>
      <c r="AS249" s="387">
        <f t="shared" si="61"/>
        <v>0</v>
      </c>
    </row>
    <row r="250" spans="2:45" s="377" customFormat="1" hidden="1" outlineLevel="2">
      <c r="B250" s="377">
        <v>40</v>
      </c>
      <c r="C250" s="81"/>
      <c r="D250" s="338">
        <v>0</v>
      </c>
      <c r="E250" s="387">
        <f t="shared" si="70"/>
        <v>0</v>
      </c>
      <c r="F250" s="387">
        <f t="shared" si="70"/>
        <v>0</v>
      </c>
      <c r="G250" s="387">
        <f t="shared" si="70"/>
        <v>0</v>
      </c>
      <c r="H250" s="387">
        <f t="shared" si="70"/>
        <v>0</v>
      </c>
      <c r="I250" s="387">
        <f t="shared" si="70"/>
        <v>0</v>
      </c>
      <c r="J250" s="387">
        <f t="shared" si="70"/>
        <v>0</v>
      </c>
      <c r="K250" s="387">
        <f t="shared" si="70"/>
        <v>0</v>
      </c>
      <c r="L250" s="387">
        <f t="shared" si="70"/>
        <v>0</v>
      </c>
      <c r="M250" s="387">
        <f t="shared" si="70"/>
        <v>0</v>
      </c>
      <c r="N250" s="387">
        <f t="shared" si="70"/>
        <v>0</v>
      </c>
      <c r="O250" s="387">
        <f t="shared" si="71"/>
        <v>0</v>
      </c>
      <c r="P250" s="387">
        <f t="shared" si="71"/>
        <v>0</v>
      </c>
      <c r="Q250" s="387">
        <f t="shared" si="71"/>
        <v>0</v>
      </c>
      <c r="R250" s="387">
        <f t="shared" si="71"/>
        <v>0</v>
      </c>
      <c r="S250" s="387">
        <f t="shared" si="71"/>
        <v>0</v>
      </c>
      <c r="T250" s="387">
        <f t="shared" si="71"/>
        <v>0</v>
      </c>
      <c r="U250" s="387">
        <f t="shared" si="71"/>
        <v>0</v>
      </c>
      <c r="V250" s="387">
        <f t="shared" si="71"/>
        <v>0</v>
      </c>
      <c r="W250" s="387">
        <f t="shared" si="71"/>
        <v>0</v>
      </c>
      <c r="X250" s="387">
        <f t="shared" si="71"/>
        <v>0</v>
      </c>
      <c r="Y250" s="387">
        <f t="shared" si="72"/>
        <v>0</v>
      </c>
      <c r="Z250" s="387">
        <f t="shared" si="72"/>
        <v>0</v>
      </c>
      <c r="AA250" s="387">
        <f t="shared" si="72"/>
        <v>0</v>
      </c>
      <c r="AB250" s="387">
        <f t="shared" si="72"/>
        <v>0</v>
      </c>
      <c r="AC250" s="387">
        <f t="shared" si="72"/>
        <v>0</v>
      </c>
      <c r="AD250" s="387">
        <f t="shared" si="72"/>
        <v>0</v>
      </c>
      <c r="AE250" s="387">
        <f t="shared" si="72"/>
        <v>0</v>
      </c>
      <c r="AF250" s="387">
        <f t="shared" si="72"/>
        <v>0</v>
      </c>
      <c r="AG250" s="387">
        <f t="shared" si="72"/>
        <v>0</v>
      </c>
      <c r="AH250" s="387">
        <f t="shared" si="72"/>
        <v>0</v>
      </c>
      <c r="AI250" s="387">
        <f t="shared" si="73"/>
        <v>0</v>
      </c>
      <c r="AJ250" s="387">
        <f t="shared" si="73"/>
        <v>0</v>
      </c>
      <c r="AK250" s="387">
        <f t="shared" si="73"/>
        <v>0</v>
      </c>
      <c r="AL250" s="387">
        <f t="shared" si="73"/>
        <v>0</v>
      </c>
      <c r="AM250" s="387">
        <f t="shared" si="73"/>
        <v>0</v>
      </c>
      <c r="AN250" s="387">
        <f t="shared" si="73"/>
        <v>0</v>
      </c>
      <c r="AO250" s="387">
        <f t="shared" si="73"/>
        <v>0</v>
      </c>
      <c r="AP250" s="387">
        <f t="shared" si="73"/>
        <v>0</v>
      </c>
      <c r="AQ250" s="387">
        <f t="shared" si="73"/>
        <v>0</v>
      </c>
      <c r="AR250" s="387">
        <f t="shared" si="73"/>
        <v>0</v>
      </c>
      <c r="AS250" s="387">
        <f t="shared" si="61"/>
        <v>0</v>
      </c>
    </row>
    <row r="251" spans="2:45" s="377" customFormat="1" hidden="1" outlineLevel="1" collapsed="1">
      <c r="B251" s="378" t="str">
        <f>INV!B14</f>
        <v xml:space="preserve">1.7 - </v>
      </c>
      <c r="C251" s="357"/>
      <c r="D251" s="386">
        <f>INV!C14</f>
        <v>25</v>
      </c>
      <c r="E251" s="387">
        <f t="shared" ref="E251:AR251" si="74">SUM(E252:E291)</f>
        <v>0</v>
      </c>
      <c r="F251" s="387">
        <f t="shared" si="74"/>
        <v>0</v>
      </c>
      <c r="G251" s="387">
        <f t="shared" si="74"/>
        <v>0</v>
      </c>
      <c r="H251" s="387">
        <f t="shared" si="74"/>
        <v>0</v>
      </c>
      <c r="I251" s="387">
        <f t="shared" si="74"/>
        <v>0</v>
      </c>
      <c r="J251" s="387">
        <f t="shared" si="74"/>
        <v>0</v>
      </c>
      <c r="K251" s="387">
        <f t="shared" si="74"/>
        <v>0</v>
      </c>
      <c r="L251" s="387">
        <f t="shared" si="74"/>
        <v>0</v>
      </c>
      <c r="M251" s="387">
        <f t="shared" si="74"/>
        <v>0</v>
      </c>
      <c r="N251" s="387">
        <f t="shared" si="74"/>
        <v>0</v>
      </c>
      <c r="O251" s="387">
        <f t="shared" si="74"/>
        <v>0</v>
      </c>
      <c r="P251" s="387">
        <f t="shared" si="74"/>
        <v>0</v>
      </c>
      <c r="Q251" s="387">
        <f t="shared" si="74"/>
        <v>0</v>
      </c>
      <c r="R251" s="387">
        <f t="shared" si="74"/>
        <v>0</v>
      </c>
      <c r="S251" s="387">
        <f t="shared" si="74"/>
        <v>0</v>
      </c>
      <c r="T251" s="387">
        <f t="shared" si="74"/>
        <v>0</v>
      </c>
      <c r="U251" s="387">
        <f t="shared" si="74"/>
        <v>0</v>
      </c>
      <c r="V251" s="387">
        <f t="shared" si="74"/>
        <v>0</v>
      </c>
      <c r="W251" s="387">
        <f t="shared" si="74"/>
        <v>0</v>
      </c>
      <c r="X251" s="387">
        <f t="shared" si="74"/>
        <v>0</v>
      </c>
      <c r="Y251" s="387">
        <f t="shared" si="74"/>
        <v>0</v>
      </c>
      <c r="Z251" s="387">
        <f t="shared" si="74"/>
        <v>0</v>
      </c>
      <c r="AA251" s="387">
        <f t="shared" si="74"/>
        <v>0</v>
      </c>
      <c r="AB251" s="387">
        <f t="shared" si="74"/>
        <v>0</v>
      </c>
      <c r="AC251" s="387">
        <f t="shared" si="74"/>
        <v>0</v>
      </c>
      <c r="AD251" s="387">
        <f t="shared" si="74"/>
        <v>0</v>
      </c>
      <c r="AE251" s="387">
        <f t="shared" si="74"/>
        <v>0</v>
      </c>
      <c r="AF251" s="387">
        <f t="shared" si="74"/>
        <v>0</v>
      </c>
      <c r="AG251" s="387">
        <f t="shared" si="74"/>
        <v>0</v>
      </c>
      <c r="AH251" s="387">
        <f t="shared" si="74"/>
        <v>0</v>
      </c>
      <c r="AI251" s="387">
        <f t="shared" si="74"/>
        <v>0</v>
      </c>
      <c r="AJ251" s="387">
        <f t="shared" si="74"/>
        <v>0</v>
      </c>
      <c r="AK251" s="387">
        <f t="shared" si="74"/>
        <v>0</v>
      </c>
      <c r="AL251" s="387">
        <f t="shared" si="74"/>
        <v>0</v>
      </c>
      <c r="AM251" s="387">
        <f t="shared" si="74"/>
        <v>0</v>
      </c>
      <c r="AN251" s="387">
        <f t="shared" si="74"/>
        <v>0</v>
      </c>
      <c r="AO251" s="387">
        <f t="shared" si="74"/>
        <v>0</v>
      </c>
      <c r="AP251" s="387">
        <f t="shared" si="74"/>
        <v>0</v>
      </c>
      <c r="AQ251" s="387">
        <f t="shared" si="74"/>
        <v>0</v>
      </c>
      <c r="AR251" s="387">
        <f t="shared" si="74"/>
        <v>0</v>
      </c>
      <c r="AS251" s="387">
        <f t="shared" si="61"/>
        <v>0</v>
      </c>
    </row>
    <row r="252" spans="2:45" s="377" customFormat="1" hidden="1" outlineLevel="2">
      <c r="B252" s="377">
        <v>1</v>
      </c>
      <c r="C252" s="81"/>
      <c r="D252" s="338">
        <f t="array" ref="D252:D291">TRANSPOSE(INV!E14:AR14)</f>
        <v>0</v>
      </c>
      <c r="E252" s="387">
        <f t="shared" ref="E252:N261" si="75">IF(AND(E$2=$B252,$B252=$C$3),$D252,IF(AND(E$2&gt;$B252,E$2&lt;=$D$251+$B252),SLN($D252,0,IF($C$3-$B252&gt;=$D$251,$D$251,$C$3-$B252)),0))</f>
        <v>0</v>
      </c>
      <c r="F252" s="387">
        <f t="shared" si="75"/>
        <v>0</v>
      </c>
      <c r="G252" s="387">
        <f t="shared" si="75"/>
        <v>0</v>
      </c>
      <c r="H252" s="387">
        <f t="shared" si="75"/>
        <v>0</v>
      </c>
      <c r="I252" s="387">
        <f t="shared" si="75"/>
        <v>0</v>
      </c>
      <c r="J252" s="387">
        <f t="shared" si="75"/>
        <v>0</v>
      </c>
      <c r="K252" s="387">
        <f t="shared" si="75"/>
        <v>0</v>
      </c>
      <c r="L252" s="387">
        <f t="shared" si="75"/>
        <v>0</v>
      </c>
      <c r="M252" s="387">
        <f t="shared" si="75"/>
        <v>0</v>
      </c>
      <c r="N252" s="387">
        <f t="shared" si="75"/>
        <v>0</v>
      </c>
      <c r="O252" s="387">
        <f t="shared" ref="O252:X261" si="76">IF(AND(O$2=$B252,$B252=$C$3),$D252,IF(AND(O$2&gt;$B252,O$2&lt;=$D$251+$B252),SLN($D252,0,IF($C$3-$B252&gt;=$D$251,$D$251,$C$3-$B252)),0))</f>
        <v>0</v>
      </c>
      <c r="P252" s="387">
        <f t="shared" si="76"/>
        <v>0</v>
      </c>
      <c r="Q252" s="387">
        <f t="shared" si="76"/>
        <v>0</v>
      </c>
      <c r="R252" s="387">
        <f t="shared" si="76"/>
        <v>0</v>
      </c>
      <c r="S252" s="387">
        <f t="shared" si="76"/>
        <v>0</v>
      </c>
      <c r="T252" s="387">
        <f t="shared" si="76"/>
        <v>0</v>
      </c>
      <c r="U252" s="387">
        <f t="shared" si="76"/>
        <v>0</v>
      </c>
      <c r="V252" s="387">
        <f t="shared" si="76"/>
        <v>0</v>
      </c>
      <c r="W252" s="387">
        <f t="shared" si="76"/>
        <v>0</v>
      </c>
      <c r="X252" s="387">
        <f t="shared" si="76"/>
        <v>0</v>
      </c>
      <c r="Y252" s="387">
        <f t="shared" ref="Y252:AH261" si="77">IF(AND(Y$2=$B252,$B252=$C$3),$D252,IF(AND(Y$2&gt;$B252,Y$2&lt;=$D$251+$B252),SLN($D252,0,IF($C$3-$B252&gt;=$D$251,$D$251,$C$3-$B252)),0))</f>
        <v>0</v>
      </c>
      <c r="Z252" s="387">
        <f t="shared" si="77"/>
        <v>0</v>
      </c>
      <c r="AA252" s="387">
        <f t="shared" si="77"/>
        <v>0</v>
      </c>
      <c r="AB252" s="387">
        <f t="shared" si="77"/>
        <v>0</v>
      </c>
      <c r="AC252" s="387">
        <f t="shared" si="77"/>
        <v>0</v>
      </c>
      <c r="AD252" s="387">
        <f t="shared" si="77"/>
        <v>0</v>
      </c>
      <c r="AE252" s="387">
        <f t="shared" si="77"/>
        <v>0</v>
      </c>
      <c r="AF252" s="387">
        <f t="shared" si="77"/>
        <v>0</v>
      </c>
      <c r="AG252" s="387">
        <f t="shared" si="77"/>
        <v>0</v>
      </c>
      <c r="AH252" s="387">
        <f t="shared" si="77"/>
        <v>0</v>
      </c>
      <c r="AI252" s="387">
        <f t="shared" ref="AI252:AR261" si="78">IF(AND(AI$2=$B252,$B252=$C$3),$D252,IF(AND(AI$2&gt;$B252,AI$2&lt;=$D$251+$B252),SLN($D252,0,IF($C$3-$B252&gt;=$D$251,$D$251,$C$3-$B252)),0))</f>
        <v>0</v>
      </c>
      <c r="AJ252" s="387">
        <f t="shared" si="78"/>
        <v>0</v>
      </c>
      <c r="AK252" s="387">
        <f t="shared" si="78"/>
        <v>0</v>
      </c>
      <c r="AL252" s="387">
        <f t="shared" si="78"/>
        <v>0</v>
      </c>
      <c r="AM252" s="387">
        <f t="shared" si="78"/>
        <v>0</v>
      </c>
      <c r="AN252" s="387">
        <f t="shared" si="78"/>
        <v>0</v>
      </c>
      <c r="AO252" s="387">
        <f t="shared" si="78"/>
        <v>0</v>
      </c>
      <c r="AP252" s="387">
        <f t="shared" si="78"/>
        <v>0</v>
      </c>
      <c r="AQ252" s="387">
        <f t="shared" si="78"/>
        <v>0</v>
      </c>
      <c r="AR252" s="387">
        <f t="shared" si="78"/>
        <v>0</v>
      </c>
      <c r="AS252" s="387">
        <f t="shared" si="61"/>
        <v>0</v>
      </c>
    </row>
    <row r="253" spans="2:45" s="377" customFormat="1" hidden="1" outlineLevel="2">
      <c r="B253" s="377">
        <v>2</v>
      </c>
      <c r="C253" s="81"/>
      <c r="D253" s="338">
        <v>0</v>
      </c>
      <c r="E253" s="387">
        <f t="shared" si="75"/>
        <v>0</v>
      </c>
      <c r="F253" s="387">
        <f t="shared" si="75"/>
        <v>0</v>
      </c>
      <c r="G253" s="387">
        <f t="shared" si="75"/>
        <v>0</v>
      </c>
      <c r="H253" s="387">
        <f t="shared" si="75"/>
        <v>0</v>
      </c>
      <c r="I253" s="387">
        <f t="shared" si="75"/>
        <v>0</v>
      </c>
      <c r="J253" s="387">
        <f t="shared" si="75"/>
        <v>0</v>
      </c>
      <c r="K253" s="387">
        <f t="shared" si="75"/>
        <v>0</v>
      </c>
      <c r="L253" s="387">
        <f t="shared" si="75"/>
        <v>0</v>
      </c>
      <c r="M253" s="387">
        <f t="shared" si="75"/>
        <v>0</v>
      </c>
      <c r="N253" s="387">
        <f t="shared" si="75"/>
        <v>0</v>
      </c>
      <c r="O253" s="387">
        <f t="shared" si="76"/>
        <v>0</v>
      </c>
      <c r="P253" s="387">
        <f t="shared" si="76"/>
        <v>0</v>
      </c>
      <c r="Q253" s="387">
        <f t="shared" si="76"/>
        <v>0</v>
      </c>
      <c r="R253" s="387">
        <f t="shared" si="76"/>
        <v>0</v>
      </c>
      <c r="S253" s="387">
        <f t="shared" si="76"/>
        <v>0</v>
      </c>
      <c r="T253" s="387">
        <f t="shared" si="76"/>
        <v>0</v>
      </c>
      <c r="U253" s="387">
        <f t="shared" si="76"/>
        <v>0</v>
      </c>
      <c r="V253" s="387">
        <f t="shared" si="76"/>
        <v>0</v>
      </c>
      <c r="W253" s="387">
        <f t="shared" si="76"/>
        <v>0</v>
      </c>
      <c r="X253" s="387">
        <f t="shared" si="76"/>
        <v>0</v>
      </c>
      <c r="Y253" s="387">
        <f t="shared" si="77"/>
        <v>0</v>
      </c>
      <c r="Z253" s="387">
        <f t="shared" si="77"/>
        <v>0</v>
      </c>
      <c r="AA253" s="387">
        <f t="shared" si="77"/>
        <v>0</v>
      </c>
      <c r="AB253" s="387">
        <f t="shared" si="77"/>
        <v>0</v>
      </c>
      <c r="AC253" s="387">
        <f t="shared" si="77"/>
        <v>0</v>
      </c>
      <c r="AD253" s="387">
        <f t="shared" si="77"/>
        <v>0</v>
      </c>
      <c r="AE253" s="387">
        <f t="shared" si="77"/>
        <v>0</v>
      </c>
      <c r="AF253" s="387">
        <f t="shared" si="77"/>
        <v>0</v>
      </c>
      <c r="AG253" s="387">
        <f t="shared" si="77"/>
        <v>0</v>
      </c>
      <c r="AH253" s="387">
        <f t="shared" si="77"/>
        <v>0</v>
      </c>
      <c r="AI253" s="387">
        <f t="shared" si="78"/>
        <v>0</v>
      </c>
      <c r="AJ253" s="387">
        <f t="shared" si="78"/>
        <v>0</v>
      </c>
      <c r="AK253" s="387">
        <f t="shared" si="78"/>
        <v>0</v>
      </c>
      <c r="AL253" s="387">
        <f t="shared" si="78"/>
        <v>0</v>
      </c>
      <c r="AM253" s="387">
        <f t="shared" si="78"/>
        <v>0</v>
      </c>
      <c r="AN253" s="387">
        <f t="shared" si="78"/>
        <v>0</v>
      </c>
      <c r="AO253" s="387">
        <f t="shared" si="78"/>
        <v>0</v>
      </c>
      <c r="AP253" s="387">
        <f t="shared" si="78"/>
        <v>0</v>
      </c>
      <c r="AQ253" s="387">
        <f t="shared" si="78"/>
        <v>0</v>
      </c>
      <c r="AR253" s="387">
        <f t="shared" si="78"/>
        <v>0</v>
      </c>
      <c r="AS253" s="387">
        <f t="shared" si="61"/>
        <v>0</v>
      </c>
    </row>
    <row r="254" spans="2:45" s="377" customFormat="1" hidden="1" outlineLevel="2">
      <c r="B254" s="377">
        <v>3</v>
      </c>
      <c r="C254" s="81"/>
      <c r="D254" s="338">
        <v>0</v>
      </c>
      <c r="E254" s="387">
        <f t="shared" si="75"/>
        <v>0</v>
      </c>
      <c r="F254" s="387">
        <f t="shared" si="75"/>
        <v>0</v>
      </c>
      <c r="G254" s="387">
        <f t="shared" si="75"/>
        <v>0</v>
      </c>
      <c r="H254" s="387">
        <f t="shared" si="75"/>
        <v>0</v>
      </c>
      <c r="I254" s="387">
        <f t="shared" si="75"/>
        <v>0</v>
      </c>
      <c r="J254" s="387">
        <f t="shared" si="75"/>
        <v>0</v>
      </c>
      <c r="K254" s="387">
        <f t="shared" si="75"/>
        <v>0</v>
      </c>
      <c r="L254" s="387">
        <f t="shared" si="75"/>
        <v>0</v>
      </c>
      <c r="M254" s="387">
        <f t="shared" si="75"/>
        <v>0</v>
      </c>
      <c r="N254" s="387">
        <f t="shared" si="75"/>
        <v>0</v>
      </c>
      <c r="O254" s="387">
        <f t="shared" si="76"/>
        <v>0</v>
      </c>
      <c r="P254" s="387">
        <f t="shared" si="76"/>
        <v>0</v>
      </c>
      <c r="Q254" s="387">
        <f t="shared" si="76"/>
        <v>0</v>
      </c>
      <c r="R254" s="387">
        <f t="shared" si="76"/>
        <v>0</v>
      </c>
      <c r="S254" s="387">
        <f t="shared" si="76"/>
        <v>0</v>
      </c>
      <c r="T254" s="387">
        <f t="shared" si="76"/>
        <v>0</v>
      </c>
      <c r="U254" s="387">
        <f t="shared" si="76"/>
        <v>0</v>
      </c>
      <c r="V254" s="387">
        <f t="shared" si="76"/>
        <v>0</v>
      </c>
      <c r="W254" s="387">
        <f t="shared" si="76"/>
        <v>0</v>
      </c>
      <c r="X254" s="387">
        <f t="shared" si="76"/>
        <v>0</v>
      </c>
      <c r="Y254" s="387">
        <f t="shared" si="77"/>
        <v>0</v>
      </c>
      <c r="Z254" s="387">
        <f t="shared" si="77"/>
        <v>0</v>
      </c>
      <c r="AA254" s="387">
        <f t="shared" si="77"/>
        <v>0</v>
      </c>
      <c r="AB254" s="387">
        <f t="shared" si="77"/>
        <v>0</v>
      </c>
      <c r="AC254" s="387">
        <f t="shared" si="77"/>
        <v>0</v>
      </c>
      <c r="AD254" s="387">
        <f t="shared" si="77"/>
        <v>0</v>
      </c>
      <c r="AE254" s="387">
        <f t="shared" si="77"/>
        <v>0</v>
      </c>
      <c r="AF254" s="387">
        <f t="shared" si="77"/>
        <v>0</v>
      </c>
      <c r="AG254" s="387">
        <f t="shared" si="77"/>
        <v>0</v>
      </c>
      <c r="AH254" s="387">
        <f t="shared" si="77"/>
        <v>0</v>
      </c>
      <c r="AI254" s="387">
        <f t="shared" si="78"/>
        <v>0</v>
      </c>
      <c r="AJ254" s="387">
        <f t="shared" si="78"/>
        <v>0</v>
      </c>
      <c r="AK254" s="387">
        <f t="shared" si="78"/>
        <v>0</v>
      </c>
      <c r="AL254" s="387">
        <f t="shared" si="78"/>
        <v>0</v>
      </c>
      <c r="AM254" s="387">
        <f t="shared" si="78"/>
        <v>0</v>
      </c>
      <c r="AN254" s="387">
        <f t="shared" si="78"/>
        <v>0</v>
      </c>
      <c r="AO254" s="387">
        <f t="shared" si="78"/>
        <v>0</v>
      </c>
      <c r="AP254" s="387">
        <f t="shared" si="78"/>
        <v>0</v>
      </c>
      <c r="AQ254" s="387">
        <f t="shared" si="78"/>
        <v>0</v>
      </c>
      <c r="AR254" s="387">
        <f t="shared" si="78"/>
        <v>0</v>
      </c>
      <c r="AS254" s="387">
        <f t="shared" si="61"/>
        <v>0</v>
      </c>
    </row>
    <row r="255" spans="2:45" s="377" customFormat="1" hidden="1" outlineLevel="2">
      <c r="B255" s="377">
        <v>4</v>
      </c>
      <c r="C255" s="81"/>
      <c r="D255" s="338">
        <v>0</v>
      </c>
      <c r="E255" s="387">
        <f t="shared" si="75"/>
        <v>0</v>
      </c>
      <c r="F255" s="387">
        <f t="shared" si="75"/>
        <v>0</v>
      </c>
      <c r="G255" s="387">
        <f t="shared" si="75"/>
        <v>0</v>
      </c>
      <c r="H255" s="387">
        <f t="shared" si="75"/>
        <v>0</v>
      </c>
      <c r="I255" s="387">
        <f t="shared" si="75"/>
        <v>0</v>
      </c>
      <c r="J255" s="387">
        <f t="shared" si="75"/>
        <v>0</v>
      </c>
      <c r="K255" s="387">
        <f t="shared" si="75"/>
        <v>0</v>
      </c>
      <c r="L255" s="387">
        <f t="shared" si="75"/>
        <v>0</v>
      </c>
      <c r="M255" s="387">
        <f t="shared" si="75"/>
        <v>0</v>
      </c>
      <c r="N255" s="387">
        <f t="shared" si="75"/>
        <v>0</v>
      </c>
      <c r="O255" s="387">
        <f t="shared" si="76"/>
        <v>0</v>
      </c>
      <c r="P255" s="387">
        <f t="shared" si="76"/>
        <v>0</v>
      </c>
      <c r="Q255" s="387">
        <f t="shared" si="76"/>
        <v>0</v>
      </c>
      <c r="R255" s="387">
        <f t="shared" si="76"/>
        <v>0</v>
      </c>
      <c r="S255" s="387">
        <f t="shared" si="76"/>
        <v>0</v>
      </c>
      <c r="T255" s="387">
        <f t="shared" si="76"/>
        <v>0</v>
      </c>
      <c r="U255" s="387">
        <f t="shared" si="76"/>
        <v>0</v>
      </c>
      <c r="V255" s="387">
        <f t="shared" si="76"/>
        <v>0</v>
      </c>
      <c r="W255" s="387">
        <f t="shared" si="76"/>
        <v>0</v>
      </c>
      <c r="X255" s="387">
        <f t="shared" si="76"/>
        <v>0</v>
      </c>
      <c r="Y255" s="387">
        <f t="shared" si="77"/>
        <v>0</v>
      </c>
      <c r="Z255" s="387">
        <f t="shared" si="77"/>
        <v>0</v>
      </c>
      <c r="AA255" s="387">
        <f t="shared" si="77"/>
        <v>0</v>
      </c>
      <c r="AB255" s="387">
        <f t="shared" si="77"/>
        <v>0</v>
      </c>
      <c r="AC255" s="387">
        <f t="shared" si="77"/>
        <v>0</v>
      </c>
      <c r="AD255" s="387">
        <f t="shared" si="77"/>
        <v>0</v>
      </c>
      <c r="AE255" s="387">
        <f t="shared" si="77"/>
        <v>0</v>
      </c>
      <c r="AF255" s="387">
        <f t="shared" si="77"/>
        <v>0</v>
      </c>
      <c r="AG255" s="387">
        <f t="shared" si="77"/>
        <v>0</v>
      </c>
      <c r="AH255" s="387">
        <f t="shared" si="77"/>
        <v>0</v>
      </c>
      <c r="AI255" s="387">
        <f t="shared" si="78"/>
        <v>0</v>
      </c>
      <c r="AJ255" s="387">
        <f t="shared" si="78"/>
        <v>0</v>
      </c>
      <c r="AK255" s="387">
        <f t="shared" si="78"/>
        <v>0</v>
      </c>
      <c r="AL255" s="387">
        <f t="shared" si="78"/>
        <v>0</v>
      </c>
      <c r="AM255" s="387">
        <f t="shared" si="78"/>
        <v>0</v>
      </c>
      <c r="AN255" s="387">
        <f t="shared" si="78"/>
        <v>0</v>
      </c>
      <c r="AO255" s="387">
        <f t="shared" si="78"/>
        <v>0</v>
      </c>
      <c r="AP255" s="387">
        <f t="shared" si="78"/>
        <v>0</v>
      </c>
      <c r="AQ255" s="387">
        <f t="shared" si="78"/>
        <v>0</v>
      </c>
      <c r="AR255" s="387">
        <f t="shared" si="78"/>
        <v>0</v>
      </c>
      <c r="AS255" s="387">
        <f t="shared" si="61"/>
        <v>0</v>
      </c>
    </row>
    <row r="256" spans="2:45" s="377" customFormat="1" hidden="1" outlineLevel="2">
      <c r="B256" s="377">
        <v>5</v>
      </c>
      <c r="C256" s="81"/>
      <c r="D256" s="338">
        <v>0</v>
      </c>
      <c r="E256" s="387">
        <f t="shared" si="75"/>
        <v>0</v>
      </c>
      <c r="F256" s="387">
        <f t="shared" si="75"/>
        <v>0</v>
      </c>
      <c r="G256" s="387">
        <f t="shared" si="75"/>
        <v>0</v>
      </c>
      <c r="H256" s="387">
        <f t="shared" si="75"/>
        <v>0</v>
      </c>
      <c r="I256" s="387">
        <f t="shared" si="75"/>
        <v>0</v>
      </c>
      <c r="J256" s="387">
        <f t="shared" si="75"/>
        <v>0</v>
      </c>
      <c r="K256" s="387">
        <f t="shared" si="75"/>
        <v>0</v>
      </c>
      <c r="L256" s="387">
        <f t="shared" si="75"/>
        <v>0</v>
      </c>
      <c r="M256" s="387">
        <f t="shared" si="75"/>
        <v>0</v>
      </c>
      <c r="N256" s="387">
        <f t="shared" si="75"/>
        <v>0</v>
      </c>
      <c r="O256" s="387">
        <f t="shared" si="76"/>
        <v>0</v>
      </c>
      <c r="P256" s="387">
        <f t="shared" si="76"/>
        <v>0</v>
      </c>
      <c r="Q256" s="387">
        <f t="shared" si="76"/>
        <v>0</v>
      </c>
      <c r="R256" s="387">
        <f t="shared" si="76"/>
        <v>0</v>
      </c>
      <c r="S256" s="387">
        <f t="shared" si="76"/>
        <v>0</v>
      </c>
      <c r="T256" s="387">
        <f t="shared" si="76"/>
        <v>0</v>
      </c>
      <c r="U256" s="387">
        <f t="shared" si="76"/>
        <v>0</v>
      </c>
      <c r="V256" s="387">
        <f t="shared" si="76"/>
        <v>0</v>
      </c>
      <c r="W256" s="387">
        <f t="shared" si="76"/>
        <v>0</v>
      </c>
      <c r="X256" s="387">
        <f t="shared" si="76"/>
        <v>0</v>
      </c>
      <c r="Y256" s="387">
        <f t="shared" si="77"/>
        <v>0</v>
      </c>
      <c r="Z256" s="387">
        <f t="shared" si="77"/>
        <v>0</v>
      </c>
      <c r="AA256" s="387">
        <f t="shared" si="77"/>
        <v>0</v>
      </c>
      <c r="AB256" s="387">
        <f t="shared" si="77"/>
        <v>0</v>
      </c>
      <c r="AC256" s="387">
        <f t="shared" si="77"/>
        <v>0</v>
      </c>
      <c r="AD256" s="387">
        <f t="shared" si="77"/>
        <v>0</v>
      </c>
      <c r="AE256" s="387">
        <f t="shared" si="77"/>
        <v>0</v>
      </c>
      <c r="AF256" s="387">
        <f t="shared" si="77"/>
        <v>0</v>
      </c>
      <c r="AG256" s="387">
        <f t="shared" si="77"/>
        <v>0</v>
      </c>
      <c r="AH256" s="387">
        <f t="shared" si="77"/>
        <v>0</v>
      </c>
      <c r="AI256" s="387">
        <f t="shared" si="78"/>
        <v>0</v>
      </c>
      <c r="AJ256" s="387">
        <f t="shared" si="78"/>
        <v>0</v>
      </c>
      <c r="AK256" s="387">
        <f t="shared" si="78"/>
        <v>0</v>
      </c>
      <c r="AL256" s="387">
        <f t="shared" si="78"/>
        <v>0</v>
      </c>
      <c r="AM256" s="387">
        <f t="shared" si="78"/>
        <v>0</v>
      </c>
      <c r="AN256" s="387">
        <f t="shared" si="78"/>
        <v>0</v>
      </c>
      <c r="AO256" s="387">
        <f t="shared" si="78"/>
        <v>0</v>
      </c>
      <c r="AP256" s="387">
        <f t="shared" si="78"/>
        <v>0</v>
      </c>
      <c r="AQ256" s="387">
        <f t="shared" si="78"/>
        <v>0</v>
      </c>
      <c r="AR256" s="387">
        <f t="shared" si="78"/>
        <v>0</v>
      </c>
      <c r="AS256" s="387">
        <f t="shared" si="61"/>
        <v>0</v>
      </c>
    </row>
    <row r="257" spans="2:45" s="377" customFormat="1" hidden="1" outlineLevel="2">
      <c r="B257" s="377">
        <v>6</v>
      </c>
      <c r="C257" s="81"/>
      <c r="D257" s="338">
        <v>0</v>
      </c>
      <c r="E257" s="387">
        <f t="shared" si="75"/>
        <v>0</v>
      </c>
      <c r="F257" s="387">
        <f t="shared" si="75"/>
        <v>0</v>
      </c>
      <c r="G257" s="387">
        <f t="shared" si="75"/>
        <v>0</v>
      </c>
      <c r="H257" s="387">
        <f t="shared" si="75"/>
        <v>0</v>
      </c>
      <c r="I257" s="387">
        <f t="shared" si="75"/>
        <v>0</v>
      </c>
      <c r="J257" s="387">
        <f t="shared" si="75"/>
        <v>0</v>
      </c>
      <c r="K257" s="387">
        <f t="shared" si="75"/>
        <v>0</v>
      </c>
      <c r="L257" s="387">
        <f t="shared" si="75"/>
        <v>0</v>
      </c>
      <c r="M257" s="387">
        <f t="shared" si="75"/>
        <v>0</v>
      </c>
      <c r="N257" s="387">
        <f t="shared" si="75"/>
        <v>0</v>
      </c>
      <c r="O257" s="387">
        <f t="shared" si="76"/>
        <v>0</v>
      </c>
      <c r="P257" s="387">
        <f t="shared" si="76"/>
        <v>0</v>
      </c>
      <c r="Q257" s="387">
        <f t="shared" si="76"/>
        <v>0</v>
      </c>
      <c r="R257" s="387">
        <f t="shared" si="76"/>
        <v>0</v>
      </c>
      <c r="S257" s="387">
        <f t="shared" si="76"/>
        <v>0</v>
      </c>
      <c r="T257" s="387">
        <f t="shared" si="76"/>
        <v>0</v>
      </c>
      <c r="U257" s="387">
        <f t="shared" si="76"/>
        <v>0</v>
      </c>
      <c r="V257" s="387">
        <f t="shared" si="76"/>
        <v>0</v>
      </c>
      <c r="W257" s="387">
        <f t="shared" si="76"/>
        <v>0</v>
      </c>
      <c r="X257" s="387">
        <f t="shared" si="76"/>
        <v>0</v>
      </c>
      <c r="Y257" s="387">
        <f t="shared" si="77"/>
        <v>0</v>
      </c>
      <c r="Z257" s="387">
        <f t="shared" si="77"/>
        <v>0</v>
      </c>
      <c r="AA257" s="387">
        <f t="shared" si="77"/>
        <v>0</v>
      </c>
      <c r="AB257" s="387">
        <f t="shared" si="77"/>
        <v>0</v>
      </c>
      <c r="AC257" s="387">
        <f t="shared" si="77"/>
        <v>0</v>
      </c>
      <c r="AD257" s="387">
        <f t="shared" si="77"/>
        <v>0</v>
      </c>
      <c r="AE257" s="387">
        <f t="shared" si="77"/>
        <v>0</v>
      </c>
      <c r="AF257" s="387">
        <f t="shared" si="77"/>
        <v>0</v>
      </c>
      <c r="AG257" s="387">
        <f t="shared" si="77"/>
        <v>0</v>
      </c>
      <c r="AH257" s="387">
        <f t="shared" si="77"/>
        <v>0</v>
      </c>
      <c r="AI257" s="387">
        <f t="shared" si="78"/>
        <v>0</v>
      </c>
      <c r="AJ257" s="387">
        <f t="shared" si="78"/>
        <v>0</v>
      </c>
      <c r="AK257" s="387">
        <f t="shared" si="78"/>
        <v>0</v>
      </c>
      <c r="AL257" s="387">
        <f t="shared" si="78"/>
        <v>0</v>
      </c>
      <c r="AM257" s="387">
        <f t="shared" si="78"/>
        <v>0</v>
      </c>
      <c r="AN257" s="387">
        <f t="shared" si="78"/>
        <v>0</v>
      </c>
      <c r="AO257" s="387">
        <f t="shared" si="78"/>
        <v>0</v>
      </c>
      <c r="AP257" s="387">
        <f t="shared" si="78"/>
        <v>0</v>
      </c>
      <c r="AQ257" s="387">
        <f t="shared" si="78"/>
        <v>0</v>
      </c>
      <c r="AR257" s="387">
        <f t="shared" si="78"/>
        <v>0</v>
      </c>
      <c r="AS257" s="387">
        <f t="shared" si="61"/>
        <v>0</v>
      </c>
    </row>
    <row r="258" spans="2:45" s="377" customFormat="1" hidden="1" outlineLevel="2">
      <c r="B258" s="377">
        <v>7</v>
      </c>
      <c r="C258" s="81"/>
      <c r="D258" s="338">
        <v>0</v>
      </c>
      <c r="E258" s="387">
        <f t="shared" si="75"/>
        <v>0</v>
      </c>
      <c r="F258" s="387">
        <f t="shared" si="75"/>
        <v>0</v>
      </c>
      <c r="G258" s="387">
        <f t="shared" si="75"/>
        <v>0</v>
      </c>
      <c r="H258" s="387">
        <f t="shared" si="75"/>
        <v>0</v>
      </c>
      <c r="I258" s="387">
        <f t="shared" si="75"/>
        <v>0</v>
      </c>
      <c r="J258" s="387">
        <f t="shared" si="75"/>
        <v>0</v>
      </c>
      <c r="K258" s="387">
        <f t="shared" si="75"/>
        <v>0</v>
      </c>
      <c r="L258" s="387">
        <f t="shared" si="75"/>
        <v>0</v>
      </c>
      <c r="M258" s="387">
        <f t="shared" si="75"/>
        <v>0</v>
      </c>
      <c r="N258" s="387">
        <f t="shared" si="75"/>
        <v>0</v>
      </c>
      <c r="O258" s="387">
        <f t="shared" si="76"/>
        <v>0</v>
      </c>
      <c r="P258" s="387">
        <f t="shared" si="76"/>
        <v>0</v>
      </c>
      <c r="Q258" s="387">
        <f t="shared" si="76"/>
        <v>0</v>
      </c>
      <c r="R258" s="387">
        <f t="shared" si="76"/>
        <v>0</v>
      </c>
      <c r="S258" s="387">
        <f t="shared" si="76"/>
        <v>0</v>
      </c>
      <c r="T258" s="387">
        <f t="shared" si="76"/>
        <v>0</v>
      </c>
      <c r="U258" s="387">
        <f t="shared" si="76"/>
        <v>0</v>
      </c>
      <c r="V258" s="387">
        <f t="shared" si="76"/>
        <v>0</v>
      </c>
      <c r="W258" s="387">
        <f t="shared" si="76"/>
        <v>0</v>
      </c>
      <c r="X258" s="387">
        <f t="shared" si="76"/>
        <v>0</v>
      </c>
      <c r="Y258" s="387">
        <f t="shared" si="77"/>
        <v>0</v>
      </c>
      <c r="Z258" s="387">
        <f t="shared" si="77"/>
        <v>0</v>
      </c>
      <c r="AA258" s="387">
        <f t="shared" si="77"/>
        <v>0</v>
      </c>
      <c r="AB258" s="387">
        <f t="shared" si="77"/>
        <v>0</v>
      </c>
      <c r="AC258" s="387">
        <f t="shared" si="77"/>
        <v>0</v>
      </c>
      <c r="AD258" s="387">
        <f t="shared" si="77"/>
        <v>0</v>
      </c>
      <c r="AE258" s="387">
        <f t="shared" si="77"/>
        <v>0</v>
      </c>
      <c r="AF258" s="387">
        <f t="shared" si="77"/>
        <v>0</v>
      </c>
      <c r="AG258" s="387">
        <f t="shared" si="77"/>
        <v>0</v>
      </c>
      <c r="AH258" s="387">
        <f t="shared" si="77"/>
        <v>0</v>
      </c>
      <c r="AI258" s="387">
        <f t="shared" si="78"/>
        <v>0</v>
      </c>
      <c r="AJ258" s="387">
        <f t="shared" si="78"/>
        <v>0</v>
      </c>
      <c r="AK258" s="387">
        <f t="shared" si="78"/>
        <v>0</v>
      </c>
      <c r="AL258" s="387">
        <f t="shared" si="78"/>
        <v>0</v>
      </c>
      <c r="AM258" s="387">
        <f t="shared" si="78"/>
        <v>0</v>
      </c>
      <c r="AN258" s="387">
        <f t="shared" si="78"/>
        <v>0</v>
      </c>
      <c r="AO258" s="387">
        <f t="shared" si="78"/>
        <v>0</v>
      </c>
      <c r="AP258" s="387">
        <f t="shared" si="78"/>
        <v>0</v>
      </c>
      <c r="AQ258" s="387">
        <f t="shared" si="78"/>
        <v>0</v>
      </c>
      <c r="AR258" s="387">
        <f t="shared" si="78"/>
        <v>0</v>
      </c>
      <c r="AS258" s="387">
        <f t="shared" si="61"/>
        <v>0</v>
      </c>
    </row>
    <row r="259" spans="2:45" s="377" customFormat="1" hidden="1" outlineLevel="2">
      <c r="B259" s="377">
        <v>8</v>
      </c>
      <c r="C259" s="81"/>
      <c r="D259" s="338">
        <v>0</v>
      </c>
      <c r="E259" s="387">
        <f t="shared" si="75"/>
        <v>0</v>
      </c>
      <c r="F259" s="387">
        <f t="shared" si="75"/>
        <v>0</v>
      </c>
      <c r="G259" s="387">
        <f t="shared" si="75"/>
        <v>0</v>
      </c>
      <c r="H259" s="387">
        <f t="shared" si="75"/>
        <v>0</v>
      </c>
      <c r="I259" s="387">
        <f t="shared" si="75"/>
        <v>0</v>
      </c>
      <c r="J259" s="387">
        <f t="shared" si="75"/>
        <v>0</v>
      </c>
      <c r="K259" s="387">
        <f t="shared" si="75"/>
        <v>0</v>
      </c>
      <c r="L259" s="387">
        <f t="shared" si="75"/>
        <v>0</v>
      </c>
      <c r="M259" s="387">
        <f t="shared" si="75"/>
        <v>0</v>
      </c>
      <c r="N259" s="387">
        <f t="shared" si="75"/>
        <v>0</v>
      </c>
      <c r="O259" s="387">
        <f t="shared" si="76"/>
        <v>0</v>
      </c>
      <c r="P259" s="387">
        <f t="shared" si="76"/>
        <v>0</v>
      </c>
      <c r="Q259" s="387">
        <f t="shared" si="76"/>
        <v>0</v>
      </c>
      <c r="R259" s="387">
        <f t="shared" si="76"/>
        <v>0</v>
      </c>
      <c r="S259" s="387">
        <f t="shared" si="76"/>
        <v>0</v>
      </c>
      <c r="T259" s="387">
        <f t="shared" si="76"/>
        <v>0</v>
      </c>
      <c r="U259" s="387">
        <f t="shared" si="76"/>
        <v>0</v>
      </c>
      <c r="V259" s="387">
        <f t="shared" si="76"/>
        <v>0</v>
      </c>
      <c r="W259" s="387">
        <f t="shared" si="76"/>
        <v>0</v>
      </c>
      <c r="X259" s="387">
        <f t="shared" si="76"/>
        <v>0</v>
      </c>
      <c r="Y259" s="387">
        <f t="shared" si="77"/>
        <v>0</v>
      </c>
      <c r="Z259" s="387">
        <f t="shared" si="77"/>
        <v>0</v>
      </c>
      <c r="AA259" s="387">
        <f t="shared" si="77"/>
        <v>0</v>
      </c>
      <c r="AB259" s="387">
        <f t="shared" si="77"/>
        <v>0</v>
      </c>
      <c r="AC259" s="387">
        <f t="shared" si="77"/>
        <v>0</v>
      </c>
      <c r="AD259" s="387">
        <f t="shared" si="77"/>
        <v>0</v>
      </c>
      <c r="AE259" s="387">
        <f t="shared" si="77"/>
        <v>0</v>
      </c>
      <c r="AF259" s="387">
        <f t="shared" si="77"/>
        <v>0</v>
      </c>
      <c r="AG259" s="387">
        <f t="shared" si="77"/>
        <v>0</v>
      </c>
      <c r="AH259" s="387">
        <f t="shared" si="77"/>
        <v>0</v>
      </c>
      <c r="AI259" s="387">
        <f t="shared" si="78"/>
        <v>0</v>
      </c>
      <c r="AJ259" s="387">
        <f t="shared" si="78"/>
        <v>0</v>
      </c>
      <c r="AK259" s="387">
        <f t="shared" si="78"/>
        <v>0</v>
      </c>
      <c r="AL259" s="387">
        <f t="shared" si="78"/>
        <v>0</v>
      </c>
      <c r="AM259" s="387">
        <f t="shared" si="78"/>
        <v>0</v>
      </c>
      <c r="AN259" s="387">
        <f t="shared" si="78"/>
        <v>0</v>
      </c>
      <c r="AO259" s="387">
        <f t="shared" si="78"/>
        <v>0</v>
      </c>
      <c r="AP259" s="387">
        <f t="shared" si="78"/>
        <v>0</v>
      </c>
      <c r="AQ259" s="387">
        <f t="shared" si="78"/>
        <v>0</v>
      </c>
      <c r="AR259" s="387">
        <f t="shared" si="78"/>
        <v>0</v>
      </c>
      <c r="AS259" s="387">
        <f t="shared" si="61"/>
        <v>0</v>
      </c>
    </row>
    <row r="260" spans="2:45" s="377" customFormat="1" hidden="1" outlineLevel="2">
      <c r="B260" s="377">
        <v>9</v>
      </c>
      <c r="C260" s="81"/>
      <c r="D260" s="338">
        <v>0</v>
      </c>
      <c r="E260" s="387">
        <f t="shared" si="75"/>
        <v>0</v>
      </c>
      <c r="F260" s="387">
        <f t="shared" si="75"/>
        <v>0</v>
      </c>
      <c r="G260" s="387">
        <f t="shared" si="75"/>
        <v>0</v>
      </c>
      <c r="H260" s="387">
        <f t="shared" si="75"/>
        <v>0</v>
      </c>
      <c r="I260" s="387">
        <f t="shared" si="75"/>
        <v>0</v>
      </c>
      <c r="J260" s="387">
        <f t="shared" si="75"/>
        <v>0</v>
      </c>
      <c r="K260" s="387">
        <f t="shared" si="75"/>
        <v>0</v>
      </c>
      <c r="L260" s="387">
        <f t="shared" si="75"/>
        <v>0</v>
      </c>
      <c r="M260" s="387">
        <f t="shared" si="75"/>
        <v>0</v>
      </c>
      <c r="N260" s="387">
        <f t="shared" si="75"/>
        <v>0</v>
      </c>
      <c r="O260" s="387">
        <f t="shared" si="76"/>
        <v>0</v>
      </c>
      <c r="P260" s="387">
        <f t="shared" si="76"/>
        <v>0</v>
      </c>
      <c r="Q260" s="387">
        <f t="shared" si="76"/>
        <v>0</v>
      </c>
      <c r="R260" s="387">
        <f t="shared" si="76"/>
        <v>0</v>
      </c>
      <c r="S260" s="387">
        <f t="shared" si="76"/>
        <v>0</v>
      </c>
      <c r="T260" s="387">
        <f t="shared" si="76"/>
        <v>0</v>
      </c>
      <c r="U260" s="387">
        <f t="shared" si="76"/>
        <v>0</v>
      </c>
      <c r="V260" s="387">
        <f t="shared" si="76"/>
        <v>0</v>
      </c>
      <c r="W260" s="387">
        <f t="shared" si="76"/>
        <v>0</v>
      </c>
      <c r="X260" s="387">
        <f t="shared" si="76"/>
        <v>0</v>
      </c>
      <c r="Y260" s="387">
        <f t="shared" si="77"/>
        <v>0</v>
      </c>
      <c r="Z260" s="387">
        <f t="shared" si="77"/>
        <v>0</v>
      </c>
      <c r="AA260" s="387">
        <f t="shared" si="77"/>
        <v>0</v>
      </c>
      <c r="AB260" s="387">
        <f t="shared" si="77"/>
        <v>0</v>
      </c>
      <c r="AC260" s="387">
        <f t="shared" si="77"/>
        <v>0</v>
      </c>
      <c r="AD260" s="387">
        <f t="shared" si="77"/>
        <v>0</v>
      </c>
      <c r="AE260" s="387">
        <f t="shared" si="77"/>
        <v>0</v>
      </c>
      <c r="AF260" s="387">
        <f t="shared" si="77"/>
        <v>0</v>
      </c>
      <c r="AG260" s="387">
        <f t="shared" si="77"/>
        <v>0</v>
      </c>
      <c r="AH260" s="387">
        <f t="shared" si="77"/>
        <v>0</v>
      </c>
      <c r="AI260" s="387">
        <f t="shared" si="78"/>
        <v>0</v>
      </c>
      <c r="AJ260" s="387">
        <f t="shared" si="78"/>
        <v>0</v>
      </c>
      <c r="AK260" s="387">
        <f t="shared" si="78"/>
        <v>0</v>
      </c>
      <c r="AL260" s="387">
        <f t="shared" si="78"/>
        <v>0</v>
      </c>
      <c r="AM260" s="387">
        <f t="shared" si="78"/>
        <v>0</v>
      </c>
      <c r="AN260" s="387">
        <f t="shared" si="78"/>
        <v>0</v>
      </c>
      <c r="AO260" s="387">
        <f t="shared" si="78"/>
        <v>0</v>
      </c>
      <c r="AP260" s="387">
        <f t="shared" si="78"/>
        <v>0</v>
      </c>
      <c r="AQ260" s="387">
        <f t="shared" si="78"/>
        <v>0</v>
      </c>
      <c r="AR260" s="387">
        <f t="shared" si="78"/>
        <v>0</v>
      </c>
      <c r="AS260" s="387">
        <f t="shared" si="61"/>
        <v>0</v>
      </c>
    </row>
    <row r="261" spans="2:45" s="377" customFormat="1" hidden="1" outlineLevel="2">
      <c r="B261" s="377">
        <v>10</v>
      </c>
      <c r="C261" s="81"/>
      <c r="D261" s="338">
        <v>0</v>
      </c>
      <c r="E261" s="387">
        <f t="shared" si="75"/>
        <v>0</v>
      </c>
      <c r="F261" s="387">
        <f t="shared" si="75"/>
        <v>0</v>
      </c>
      <c r="G261" s="387">
        <f t="shared" si="75"/>
        <v>0</v>
      </c>
      <c r="H261" s="387">
        <f t="shared" si="75"/>
        <v>0</v>
      </c>
      <c r="I261" s="387">
        <f t="shared" si="75"/>
        <v>0</v>
      </c>
      <c r="J261" s="387">
        <f t="shared" si="75"/>
        <v>0</v>
      </c>
      <c r="K261" s="387">
        <f t="shared" si="75"/>
        <v>0</v>
      </c>
      <c r="L261" s="387">
        <f t="shared" si="75"/>
        <v>0</v>
      </c>
      <c r="M261" s="387">
        <f t="shared" si="75"/>
        <v>0</v>
      </c>
      <c r="N261" s="387">
        <f t="shared" si="75"/>
        <v>0</v>
      </c>
      <c r="O261" s="387">
        <f t="shared" si="76"/>
        <v>0</v>
      </c>
      <c r="P261" s="387">
        <f t="shared" si="76"/>
        <v>0</v>
      </c>
      <c r="Q261" s="387">
        <f t="shared" si="76"/>
        <v>0</v>
      </c>
      <c r="R261" s="387">
        <f t="shared" si="76"/>
        <v>0</v>
      </c>
      <c r="S261" s="387">
        <f t="shared" si="76"/>
        <v>0</v>
      </c>
      <c r="T261" s="387">
        <f t="shared" si="76"/>
        <v>0</v>
      </c>
      <c r="U261" s="387">
        <f t="shared" si="76"/>
        <v>0</v>
      </c>
      <c r="V261" s="387">
        <f t="shared" si="76"/>
        <v>0</v>
      </c>
      <c r="W261" s="387">
        <f t="shared" si="76"/>
        <v>0</v>
      </c>
      <c r="X261" s="387">
        <f t="shared" si="76"/>
        <v>0</v>
      </c>
      <c r="Y261" s="387">
        <f t="shared" si="77"/>
        <v>0</v>
      </c>
      <c r="Z261" s="387">
        <f t="shared" si="77"/>
        <v>0</v>
      </c>
      <c r="AA261" s="387">
        <f t="shared" si="77"/>
        <v>0</v>
      </c>
      <c r="AB261" s="387">
        <f t="shared" si="77"/>
        <v>0</v>
      </c>
      <c r="AC261" s="387">
        <f t="shared" si="77"/>
        <v>0</v>
      </c>
      <c r="AD261" s="387">
        <f t="shared" si="77"/>
        <v>0</v>
      </c>
      <c r="AE261" s="387">
        <f t="shared" si="77"/>
        <v>0</v>
      </c>
      <c r="AF261" s="387">
        <f t="shared" si="77"/>
        <v>0</v>
      </c>
      <c r="AG261" s="387">
        <f t="shared" si="77"/>
        <v>0</v>
      </c>
      <c r="AH261" s="387">
        <f t="shared" si="77"/>
        <v>0</v>
      </c>
      <c r="AI261" s="387">
        <f t="shared" si="78"/>
        <v>0</v>
      </c>
      <c r="AJ261" s="387">
        <f t="shared" si="78"/>
        <v>0</v>
      </c>
      <c r="AK261" s="387">
        <f t="shared" si="78"/>
        <v>0</v>
      </c>
      <c r="AL261" s="387">
        <f t="shared" si="78"/>
        <v>0</v>
      </c>
      <c r="AM261" s="387">
        <f t="shared" si="78"/>
        <v>0</v>
      </c>
      <c r="AN261" s="387">
        <f t="shared" si="78"/>
        <v>0</v>
      </c>
      <c r="AO261" s="387">
        <f t="shared" si="78"/>
        <v>0</v>
      </c>
      <c r="AP261" s="387">
        <f t="shared" si="78"/>
        <v>0</v>
      </c>
      <c r="AQ261" s="387">
        <f t="shared" si="78"/>
        <v>0</v>
      </c>
      <c r="AR261" s="387">
        <f t="shared" si="78"/>
        <v>0</v>
      </c>
      <c r="AS261" s="387">
        <f t="shared" si="61"/>
        <v>0</v>
      </c>
    </row>
    <row r="262" spans="2:45" s="377" customFormat="1" hidden="1" outlineLevel="2">
      <c r="B262" s="377">
        <v>11</v>
      </c>
      <c r="C262" s="81"/>
      <c r="D262" s="338">
        <v>0</v>
      </c>
      <c r="E262" s="387">
        <f t="shared" ref="E262:N271" si="79">IF(AND(E$2=$B262,$B262=$C$3),$D262,IF(AND(E$2&gt;$B262,E$2&lt;=$D$251+$B262),SLN($D262,0,IF($C$3-$B262&gt;=$D$251,$D$251,$C$3-$B262)),0))</f>
        <v>0</v>
      </c>
      <c r="F262" s="387">
        <f t="shared" si="79"/>
        <v>0</v>
      </c>
      <c r="G262" s="387">
        <f t="shared" si="79"/>
        <v>0</v>
      </c>
      <c r="H262" s="387">
        <f t="shared" si="79"/>
        <v>0</v>
      </c>
      <c r="I262" s="387">
        <f t="shared" si="79"/>
        <v>0</v>
      </c>
      <c r="J262" s="387">
        <f t="shared" si="79"/>
        <v>0</v>
      </c>
      <c r="K262" s="387">
        <f t="shared" si="79"/>
        <v>0</v>
      </c>
      <c r="L262" s="387">
        <f t="shared" si="79"/>
        <v>0</v>
      </c>
      <c r="M262" s="387">
        <f t="shared" si="79"/>
        <v>0</v>
      </c>
      <c r="N262" s="387">
        <f t="shared" si="79"/>
        <v>0</v>
      </c>
      <c r="O262" s="387">
        <f t="shared" ref="O262:X271" si="80">IF(AND(O$2=$B262,$B262=$C$3),$D262,IF(AND(O$2&gt;$B262,O$2&lt;=$D$251+$B262),SLN($D262,0,IF($C$3-$B262&gt;=$D$251,$D$251,$C$3-$B262)),0))</f>
        <v>0</v>
      </c>
      <c r="P262" s="387">
        <f t="shared" si="80"/>
        <v>0</v>
      </c>
      <c r="Q262" s="387">
        <f t="shared" si="80"/>
        <v>0</v>
      </c>
      <c r="R262" s="387">
        <f t="shared" si="80"/>
        <v>0</v>
      </c>
      <c r="S262" s="387">
        <f t="shared" si="80"/>
        <v>0</v>
      </c>
      <c r="T262" s="387">
        <f t="shared" si="80"/>
        <v>0</v>
      </c>
      <c r="U262" s="387">
        <f t="shared" si="80"/>
        <v>0</v>
      </c>
      <c r="V262" s="387">
        <f t="shared" si="80"/>
        <v>0</v>
      </c>
      <c r="W262" s="387">
        <f t="shared" si="80"/>
        <v>0</v>
      </c>
      <c r="X262" s="387">
        <f t="shared" si="80"/>
        <v>0</v>
      </c>
      <c r="Y262" s="387">
        <f t="shared" ref="Y262:AH271" si="81">IF(AND(Y$2=$B262,$B262=$C$3),$D262,IF(AND(Y$2&gt;$B262,Y$2&lt;=$D$251+$B262),SLN($D262,0,IF($C$3-$B262&gt;=$D$251,$D$251,$C$3-$B262)),0))</f>
        <v>0</v>
      </c>
      <c r="Z262" s="387">
        <f t="shared" si="81"/>
        <v>0</v>
      </c>
      <c r="AA262" s="387">
        <f t="shared" si="81"/>
        <v>0</v>
      </c>
      <c r="AB262" s="387">
        <f t="shared" si="81"/>
        <v>0</v>
      </c>
      <c r="AC262" s="387">
        <f t="shared" si="81"/>
        <v>0</v>
      </c>
      <c r="AD262" s="387">
        <f t="shared" si="81"/>
        <v>0</v>
      </c>
      <c r="AE262" s="387">
        <f t="shared" si="81"/>
        <v>0</v>
      </c>
      <c r="AF262" s="387">
        <f t="shared" si="81"/>
        <v>0</v>
      </c>
      <c r="AG262" s="387">
        <f t="shared" si="81"/>
        <v>0</v>
      </c>
      <c r="AH262" s="387">
        <f t="shared" si="81"/>
        <v>0</v>
      </c>
      <c r="AI262" s="387">
        <f t="shared" ref="AI262:AR271" si="82">IF(AND(AI$2=$B262,$B262=$C$3),$D262,IF(AND(AI$2&gt;$B262,AI$2&lt;=$D$251+$B262),SLN($D262,0,IF($C$3-$B262&gt;=$D$251,$D$251,$C$3-$B262)),0))</f>
        <v>0</v>
      </c>
      <c r="AJ262" s="387">
        <f t="shared" si="82"/>
        <v>0</v>
      </c>
      <c r="AK262" s="387">
        <f t="shared" si="82"/>
        <v>0</v>
      </c>
      <c r="AL262" s="387">
        <f t="shared" si="82"/>
        <v>0</v>
      </c>
      <c r="AM262" s="387">
        <f t="shared" si="82"/>
        <v>0</v>
      </c>
      <c r="AN262" s="387">
        <f t="shared" si="82"/>
        <v>0</v>
      </c>
      <c r="AO262" s="387">
        <f t="shared" si="82"/>
        <v>0</v>
      </c>
      <c r="AP262" s="387">
        <f t="shared" si="82"/>
        <v>0</v>
      </c>
      <c r="AQ262" s="387">
        <f t="shared" si="82"/>
        <v>0</v>
      </c>
      <c r="AR262" s="387">
        <f t="shared" si="82"/>
        <v>0</v>
      </c>
      <c r="AS262" s="387">
        <f t="shared" si="61"/>
        <v>0</v>
      </c>
    </row>
    <row r="263" spans="2:45" s="377" customFormat="1" hidden="1" outlineLevel="2">
      <c r="B263" s="377">
        <v>12</v>
      </c>
      <c r="C263" s="81"/>
      <c r="D263" s="338">
        <v>0</v>
      </c>
      <c r="E263" s="387">
        <f t="shared" si="79"/>
        <v>0</v>
      </c>
      <c r="F263" s="387">
        <f t="shared" si="79"/>
        <v>0</v>
      </c>
      <c r="G263" s="387">
        <f t="shared" si="79"/>
        <v>0</v>
      </c>
      <c r="H263" s="387">
        <f t="shared" si="79"/>
        <v>0</v>
      </c>
      <c r="I263" s="387">
        <f t="shared" si="79"/>
        <v>0</v>
      </c>
      <c r="J263" s="387">
        <f t="shared" si="79"/>
        <v>0</v>
      </c>
      <c r="K263" s="387">
        <f t="shared" si="79"/>
        <v>0</v>
      </c>
      <c r="L263" s="387">
        <f t="shared" si="79"/>
        <v>0</v>
      </c>
      <c r="M263" s="387">
        <f t="shared" si="79"/>
        <v>0</v>
      </c>
      <c r="N263" s="387">
        <f t="shared" si="79"/>
        <v>0</v>
      </c>
      <c r="O263" s="387">
        <f t="shared" si="80"/>
        <v>0</v>
      </c>
      <c r="P263" s="387">
        <f t="shared" si="80"/>
        <v>0</v>
      </c>
      <c r="Q263" s="387">
        <f t="shared" si="80"/>
        <v>0</v>
      </c>
      <c r="R263" s="387">
        <f t="shared" si="80"/>
        <v>0</v>
      </c>
      <c r="S263" s="387">
        <f t="shared" si="80"/>
        <v>0</v>
      </c>
      <c r="T263" s="387">
        <f t="shared" si="80"/>
        <v>0</v>
      </c>
      <c r="U263" s="387">
        <f t="shared" si="80"/>
        <v>0</v>
      </c>
      <c r="V263" s="387">
        <f t="shared" si="80"/>
        <v>0</v>
      </c>
      <c r="W263" s="387">
        <f t="shared" si="80"/>
        <v>0</v>
      </c>
      <c r="X263" s="387">
        <f t="shared" si="80"/>
        <v>0</v>
      </c>
      <c r="Y263" s="387">
        <f t="shared" si="81"/>
        <v>0</v>
      </c>
      <c r="Z263" s="387">
        <f t="shared" si="81"/>
        <v>0</v>
      </c>
      <c r="AA263" s="387">
        <f t="shared" si="81"/>
        <v>0</v>
      </c>
      <c r="AB263" s="387">
        <f t="shared" si="81"/>
        <v>0</v>
      </c>
      <c r="AC263" s="387">
        <f t="shared" si="81"/>
        <v>0</v>
      </c>
      <c r="AD263" s="387">
        <f t="shared" si="81"/>
        <v>0</v>
      </c>
      <c r="AE263" s="387">
        <f t="shared" si="81"/>
        <v>0</v>
      </c>
      <c r="AF263" s="387">
        <f t="shared" si="81"/>
        <v>0</v>
      </c>
      <c r="AG263" s="387">
        <f t="shared" si="81"/>
        <v>0</v>
      </c>
      <c r="AH263" s="387">
        <f t="shared" si="81"/>
        <v>0</v>
      </c>
      <c r="AI263" s="387">
        <f t="shared" si="82"/>
        <v>0</v>
      </c>
      <c r="AJ263" s="387">
        <f t="shared" si="82"/>
        <v>0</v>
      </c>
      <c r="AK263" s="387">
        <f t="shared" si="82"/>
        <v>0</v>
      </c>
      <c r="AL263" s="387">
        <f t="shared" si="82"/>
        <v>0</v>
      </c>
      <c r="AM263" s="387">
        <f t="shared" si="82"/>
        <v>0</v>
      </c>
      <c r="AN263" s="387">
        <f t="shared" si="82"/>
        <v>0</v>
      </c>
      <c r="AO263" s="387">
        <f t="shared" si="82"/>
        <v>0</v>
      </c>
      <c r="AP263" s="387">
        <f t="shared" si="82"/>
        <v>0</v>
      </c>
      <c r="AQ263" s="387">
        <f t="shared" si="82"/>
        <v>0</v>
      </c>
      <c r="AR263" s="387">
        <f t="shared" si="82"/>
        <v>0</v>
      </c>
      <c r="AS263" s="387">
        <f t="shared" si="61"/>
        <v>0</v>
      </c>
    </row>
    <row r="264" spans="2:45" s="377" customFormat="1" hidden="1" outlineLevel="2">
      <c r="B264" s="377">
        <v>13</v>
      </c>
      <c r="C264" s="81"/>
      <c r="D264" s="338">
        <v>0</v>
      </c>
      <c r="E264" s="387">
        <f t="shared" si="79"/>
        <v>0</v>
      </c>
      <c r="F264" s="387">
        <f t="shared" si="79"/>
        <v>0</v>
      </c>
      <c r="G264" s="387">
        <f t="shared" si="79"/>
        <v>0</v>
      </c>
      <c r="H264" s="387">
        <f t="shared" si="79"/>
        <v>0</v>
      </c>
      <c r="I264" s="387">
        <f t="shared" si="79"/>
        <v>0</v>
      </c>
      <c r="J264" s="387">
        <f t="shared" si="79"/>
        <v>0</v>
      </c>
      <c r="K264" s="387">
        <f t="shared" si="79"/>
        <v>0</v>
      </c>
      <c r="L264" s="387">
        <f t="shared" si="79"/>
        <v>0</v>
      </c>
      <c r="M264" s="387">
        <f t="shared" si="79"/>
        <v>0</v>
      </c>
      <c r="N264" s="387">
        <f t="shared" si="79"/>
        <v>0</v>
      </c>
      <c r="O264" s="387">
        <f t="shared" si="80"/>
        <v>0</v>
      </c>
      <c r="P264" s="387">
        <f t="shared" si="80"/>
        <v>0</v>
      </c>
      <c r="Q264" s="387">
        <f t="shared" si="80"/>
        <v>0</v>
      </c>
      <c r="R264" s="387">
        <f t="shared" si="80"/>
        <v>0</v>
      </c>
      <c r="S264" s="387">
        <f t="shared" si="80"/>
        <v>0</v>
      </c>
      <c r="T264" s="387">
        <f t="shared" si="80"/>
        <v>0</v>
      </c>
      <c r="U264" s="387">
        <f t="shared" si="80"/>
        <v>0</v>
      </c>
      <c r="V264" s="387">
        <f t="shared" si="80"/>
        <v>0</v>
      </c>
      <c r="W264" s="387">
        <f t="shared" si="80"/>
        <v>0</v>
      </c>
      <c r="X264" s="387">
        <f t="shared" si="80"/>
        <v>0</v>
      </c>
      <c r="Y264" s="387">
        <f t="shared" si="81"/>
        <v>0</v>
      </c>
      <c r="Z264" s="387">
        <f t="shared" si="81"/>
        <v>0</v>
      </c>
      <c r="AA264" s="387">
        <f t="shared" si="81"/>
        <v>0</v>
      </c>
      <c r="AB264" s="387">
        <f t="shared" si="81"/>
        <v>0</v>
      </c>
      <c r="AC264" s="387">
        <f t="shared" si="81"/>
        <v>0</v>
      </c>
      <c r="AD264" s="387">
        <f t="shared" si="81"/>
        <v>0</v>
      </c>
      <c r="AE264" s="387">
        <f t="shared" si="81"/>
        <v>0</v>
      </c>
      <c r="AF264" s="387">
        <f t="shared" si="81"/>
        <v>0</v>
      </c>
      <c r="AG264" s="387">
        <f t="shared" si="81"/>
        <v>0</v>
      </c>
      <c r="AH264" s="387">
        <f t="shared" si="81"/>
        <v>0</v>
      </c>
      <c r="AI264" s="387">
        <f t="shared" si="82"/>
        <v>0</v>
      </c>
      <c r="AJ264" s="387">
        <f t="shared" si="82"/>
        <v>0</v>
      </c>
      <c r="AK264" s="387">
        <f t="shared" si="82"/>
        <v>0</v>
      </c>
      <c r="AL264" s="387">
        <f t="shared" si="82"/>
        <v>0</v>
      </c>
      <c r="AM264" s="387">
        <f t="shared" si="82"/>
        <v>0</v>
      </c>
      <c r="AN264" s="387">
        <f t="shared" si="82"/>
        <v>0</v>
      </c>
      <c r="AO264" s="387">
        <f t="shared" si="82"/>
        <v>0</v>
      </c>
      <c r="AP264" s="387">
        <f t="shared" si="82"/>
        <v>0</v>
      </c>
      <c r="AQ264" s="387">
        <f t="shared" si="82"/>
        <v>0</v>
      </c>
      <c r="AR264" s="387">
        <f t="shared" si="82"/>
        <v>0</v>
      </c>
      <c r="AS264" s="387">
        <f t="shared" si="61"/>
        <v>0</v>
      </c>
    </row>
    <row r="265" spans="2:45" s="377" customFormat="1" hidden="1" outlineLevel="2">
      <c r="B265" s="377">
        <v>14</v>
      </c>
      <c r="C265" s="81"/>
      <c r="D265" s="338">
        <v>0</v>
      </c>
      <c r="E265" s="387">
        <f t="shared" si="79"/>
        <v>0</v>
      </c>
      <c r="F265" s="387">
        <f t="shared" si="79"/>
        <v>0</v>
      </c>
      <c r="G265" s="387">
        <f t="shared" si="79"/>
        <v>0</v>
      </c>
      <c r="H265" s="387">
        <f t="shared" si="79"/>
        <v>0</v>
      </c>
      <c r="I265" s="387">
        <f t="shared" si="79"/>
        <v>0</v>
      </c>
      <c r="J265" s="387">
        <f t="shared" si="79"/>
        <v>0</v>
      </c>
      <c r="K265" s="387">
        <f t="shared" si="79"/>
        <v>0</v>
      </c>
      <c r="L265" s="387">
        <f t="shared" si="79"/>
        <v>0</v>
      </c>
      <c r="M265" s="387">
        <f t="shared" si="79"/>
        <v>0</v>
      </c>
      <c r="N265" s="387">
        <f t="shared" si="79"/>
        <v>0</v>
      </c>
      <c r="O265" s="387">
        <f t="shared" si="80"/>
        <v>0</v>
      </c>
      <c r="P265" s="387">
        <f t="shared" si="80"/>
        <v>0</v>
      </c>
      <c r="Q265" s="387">
        <f t="shared" si="80"/>
        <v>0</v>
      </c>
      <c r="R265" s="387">
        <f t="shared" si="80"/>
        <v>0</v>
      </c>
      <c r="S265" s="387">
        <f t="shared" si="80"/>
        <v>0</v>
      </c>
      <c r="T265" s="387">
        <f t="shared" si="80"/>
        <v>0</v>
      </c>
      <c r="U265" s="387">
        <f t="shared" si="80"/>
        <v>0</v>
      </c>
      <c r="V265" s="387">
        <f t="shared" si="80"/>
        <v>0</v>
      </c>
      <c r="W265" s="387">
        <f t="shared" si="80"/>
        <v>0</v>
      </c>
      <c r="X265" s="387">
        <f t="shared" si="80"/>
        <v>0</v>
      </c>
      <c r="Y265" s="387">
        <f t="shared" si="81"/>
        <v>0</v>
      </c>
      <c r="Z265" s="387">
        <f t="shared" si="81"/>
        <v>0</v>
      </c>
      <c r="AA265" s="387">
        <f t="shared" si="81"/>
        <v>0</v>
      </c>
      <c r="AB265" s="387">
        <f t="shared" si="81"/>
        <v>0</v>
      </c>
      <c r="AC265" s="387">
        <f t="shared" si="81"/>
        <v>0</v>
      </c>
      <c r="AD265" s="387">
        <f t="shared" si="81"/>
        <v>0</v>
      </c>
      <c r="AE265" s="387">
        <f t="shared" si="81"/>
        <v>0</v>
      </c>
      <c r="AF265" s="387">
        <f t="shared" si="81"/>
        <v>0</v>
      </c>
      <c r="AG265" s="387">
        <f t="shared" si="81"/>
        <v>0</v>
      </c>
      <c r="AH265" s="387">
        <f t="shared" si="81"/>
        <v>0</v>
      </c>
      <c r="AI265" s="387">
        <f t="shared" si="82"/>
        <v>0</v>
      </c>
      <c r="AJ265" s="387">
        <f t="shared" si="82"/>
        <v>0</v>
      </c>
      <c r="AK265" s="387">
        <f t="shared" si="82"/>
        <v>0</v>
      </c>
      <c r="AL265" s="387">
        <f t="shared" si="82"/>
        <v>0</v>
      </c>
      <c r="AM265" s="387">
        <f t="shared" si="82"/>
        <v>0</v>
      </c>
      <c r="AN265" s="387">
        <f t="shared" si="82"/>
        <v>0</v>
      </c>
      <c r="AO265" s="387">
        <f t="shared" si="82"/>
        <v>0</v>
      </c>
      <c r="AP265" s="387">
        <f t="shared" si="82"/>
        <v>0</v>
      </c>
      <c r="AQ265" s="387">
        <f t="shared" si="82"/>
        <v>0</v>
      </c>
      <c r="AR265" s="387">
        <f t="shared" si="82"/>
        <v>0</v>
      </c>
      <c r="AS265" s="387">
        <f t="shared" si="61"/>
        <v>0</v>
      </c>
    </row>
    <row r="266" spans="2:45" s="377" customFormat="1" hidden="1" outlineLevel="2">
      <c r="B266" s="377">
        <v>15</v>
      </c>
      <c r="C266" s="81"/>
      <c r="D266" s="338">
        <v>0</v>
      </c>
      <c r="E266" s="387">
        <f t="shared" si="79"/>
        <v>0</v>
      </c>
      <c r="F266" s="387">
        <f t="shared" si="79"/>
        <v>0</v>
      </c>
      <c r="G266" s="387">
        <f t="shared" si="79"/>
        <v>0</v>
      </c>
      <c r="H266" s="387">
        <f t="shared" si="79"/>
        <v>0</v>
      </c>
      <c r="I266" s="387">
        <f t="shared" si="79"/>
        <v>0</v>
      </c>
      <c r="J266" s="387">
        <f t="shared" si="79"/>
        <v>0</v>
      </c>
      <c r="K266" s="387">
        <f t="shared" si="79"/>
        <v>0</v>
      </c>
      <c r="L266" s="387">
        <f t="shared" si="79"/>
        <v>0</v>
      </c>
      <c r="M266" s="387">
        <f t="shared" si="79"/>
        <v>0</v>
      </c>
      <c r="N266" s="387">
        <f t="shared" si="79"/>
        <v>0</v>
      </c>
      <c r="O266" s="387">
        <f t="shared" si="80"/>
        <v>0</v>
      </c>
      <c r="P266" s="387">
        <f t="shared" si="80"/>
        <v>0</v>
      </c>
      <c r="Q266" s="387">
        <f t="shared" si="80"/>
        <v>0</v>
      </c>
      <c r="R266" s="387">
        <f t="shared" si="80"/>
        <v>0</v>
      </c>
      <c r="S266" s="387">
        <f t="shared" si="80"/>
        <v>0</v>
      </c>
      <c r="T266" s="387">
        <f t="shared" si="80"/>
        <v>0</v>
      </c>
      <c r="U266" s="387">
        <f t="shared" si="80"/>
        <v>0</v>
      </c>
      <c r="V266" s="387">
        <f t="shared" si="80"/>
        <v>0</v>
      </c>
      <c r="W266" s="387">
        <f t="shared" si="80"/>
        <v>0</v>
      </c>
      <c r="X266" s="387">
        <f t="shared" si="80"/>
        <v>0</v>
      </c>
      <c r="Y266" s="387">
        <f t="shared" si="81"/>
        <v>0</v>
      </c>
      <c r="Z266" s="387">
        <f t="shared" si="81"/>
        <v>0</v>
      </c>
      <c r="AA266" s="387">
        <f t="shared" si="81"/>
        <v>0</v>
      </c>
      <c r="AB266" s="387">
        <f t="shared" si="81"/>
        <v>0</v>
      </c>
      <c r="AC266" s="387">
        <f t="shared" si="81"/>
        <v>0</v>
      </c>
      <c r="AD266" s="387">
        <f t="shared" si="81"/>
        <v>0</v>
      </c>
      <c r="AE266" s="387">
        <f t="shared" si="81"/>
        <v>0</v>
      </c>
      <c r="AF266" s="387">
        <f t="shared" si="81"/>
        <v>0</v>
      </c>
      <c r="AG266" s="387">
        <f t="shared" si="81"/>
        <v>0</v>
      </c>
      <c r="AH266" s="387">
        <f t="shared" si="81"/>
        <v>0</v>
      </c>
      <c r="AI266" s="387">
        <f t="shared" si="82"/>
        <v>0</v>
      </c>
      <c r="AJ266" s="387">
        <f t="shared" si="82"/>
        <v>0</v>
      </c>
      <c r="AK266" s="387">
        <f t="shared" si="82"/>
        <v>0</v>
      </c>
      <c r="AL266" s="387">
        <f t="shared" si="82"/>
        <v>0</v>
      </c>
      <c r="AM266" s="387">
        <f t="shared" si="82"/>
        <v>0</v>
      </c>
      <c r="AN266" s="387">
        <f t="shared" si="82"/>
        <v>0</v>
      </c>
      <c r="AO266" s="387">
        <f t="shared" si="82"/>
        <v>0</v>
      </c>
      <c r="AP266" s="387">
        <f t="shared" si="82"/>
        <v>0</v>
      </c>
      <c r="AQ266" s="387">
        <f t="shared" si="82"/>
        <v>0</v>
      </c>
      <c r="AR266" s="387">
        <f t="shared" si="82"/>
        <v>0</v>
      </c>
      <c r="AS266" s="387">
        <f t="shared" si="61"/>
        <v>0</v>
      </c>
    </row>
    <row r="267" spans="2:45" s="377" customFormat="1" hidden="1" outlineLevel="2">
      <c r="B267" s="377">
        <v>16</v>
      </c>
      <c r="C267" s="81"/>
      <c r="D267" s="338">
        <v>0</v>
      </c>
      <c r="E267" s="387">
        <f t="shared" si="79"/>
        <v>0</v>
      </c>
      <c r="F267" s="387">
        <f t="shared" si="79"/>
        <v>0</v>
      </c>
      <c r="G267" s="387">
        <f t="shared" si="79"/>
        <v>0</v>
      </c>
      <c r="H267" s="387">
        <f t="shared" si="79"/>
        <v>0</v>
      </c>
      <c r="I267" s="387">
        <f t="shared" si="79"/>
        <v>0</v>
      </c>
      <c r="J267" s="387">
        <f t="shared" si="79"/>
        <v>0</v>
      </c>
      <c r="K267" s="387">
        <f t="shared" si="79"/>
        <v>0</v>
      </c>
      <c r="L267" s="387">
        <f t="shared" si="79"/>
        <v>0</v>
      </c>
      <c r="M267" s="387">
        <f t="shared" si="79"/>
        <v>0</v>
      </c>
      <c r="N267" s="387">
        <f t="shared" si="79"/>
        <v>0</v>
      </c>
      <c r="O267" s="387">
        <f t="shared" si="80"/>
        <v>0</v>
      </c>
      <c r="P267" s="387">
        <f t="shared" si="80"/>
        <v>0</v>
      </c>
      <c r="Q267" s="387">
        <f t="shared" si="80"/>
        <v>0</v>
      </c>
      <c r="R267" s="387">
        <f t="shared" si="80"/>
        <v>0</v>
      </c>
      <c r="S267" s="387">
        <f t="shared" si="80"/>
        <v>0</v>
      </c>
      <c r="T267" s="387">
        <f t="shared" si="80"/>
        <v>0</v>
      </c>
      <c r="U267" s="387">
        <f t="shared" si="80"/>
        <v>0</v>
      </c>
      <c r="V267" s="387">
        <f t="shared" si="80"/>
        <v>0</v>
      </c>
      <c r="W267" s="387">
        <f t="shared" si="80"/>
        <v>0</v>
      </c>
      <c r="X267" s="387">
        <f t="shared" si="80"/>
        <v>0</v>
      </c>
      <c r="Y267" s="387">
        <f t="shared" si="81"/>
        <v>0</v>
      </c>
      <c r="Z267" s="387">
        <f t="shared" si="81"/>
        <v>0</v>
      </c>
      <c r="AA267" s="387">
        <f t="shared" si="81"/>
        <v>0</v>
      </c>
      <c r="AB267" s="387">
        <f t="shared" si="81"/>
        <v>0</v>
      </c>
      <c r="AC267" s="387">
        <f t="shared" si="81"/>
        <v>0</v>
      </c>
      <c r="AD267" s="387">
        <f t="shared" si="81"/>
        <v>0</v>
      </c>
      <c r="AE267" s="387">
        <f t="shared" si="81"/>
        <v>0</v>
      </c>
      <c r="AF267" s="387">
        <f t="shared" si="81"/>
        <v>0</v>
      </c>
      <c r="AG267" s="387">
        <f t="shared" si="81"/>
        <v>0</v>
      </c>
      <c r="AH267" s="387">
        <f t="shared" si="81"/>
        <v>0</v>
      </c>
      <c r="AI267" s="387">
        <f t="shared" si="82"/>
        <v>0</v>
      </c>
      <c r="AJ267" s="387">
        <f t="shared" si="82"/>
        <v>0</v>
      </c>
      <c r="AK267" s="387">
        <f t="shared" si="82"/>
        <v>0</v>
      </c>
      <c r="AL267" s="387">
        <f t="shared" si="82"/>
        <v>0</v>
      </c>
      <c r="AM267" s="387">
        <f t="shared" si="82"/>
        <v>0</v>
      </c>
      <c r="AN267" s="387">
        <f t="shared" si="82"/>
        <v>0</v>
      </c>
      <c r="AO267" s="387">
        <f t="shared" si="82"/>
        <v>0</v>
      </c>
      <c r="AP267" s="387">
        <f t="shared" si="82"/>
        <v>0</v>
      </c>
      <c r="AQ267" s="387">
        <f t="shared" si="82"/>
        <v>0</v>
      </c>
      <c r="AR267" s="387">
        <f t="shared" si="82"/>
        <v>0</v>
      </c>
      <c r="AS267" s="387">
        <f t="shared" si="61"/>
        <v>0</v>
      </c>
    </row>
    <row r="268" spans="2:45" s="377" customFormat="1" hidden="1" outlineLevel="2">
      <c r="B268" s="377">
        <v>17</v>
      </c>
      <c r="C268" s="81"/>
      <c r="D268" s="338">
        <v>0</v>
      </c>
      <c r="E268" s="387">
        <f t="shared" si="79"/>
        <v>0</v>
      </c>
      <c r="F268" s="387">
        <f t="shared" si="79"/>
        <v>0</v>
      </c>
      <c r="G268" s="387">
        <f t="shared" si="79"/>
        <v>0</v>
      </c>
      <c r="H268" s="387">
        <f t="shared" si="79"/>
        <v>0</v>
      </c>
      <c r="I268" s="387">
        <f t="shared" si="79"/>
        <v>0</v>
      </c>
      <c r="J268" s="387">
        <f t="shared" si="79"/>
        <v>0</v>
      </c>
      <c r="K268" s="387">
        <f t="shared" si="79"/>
        <v>0</v>
      </c>
      <c r="L268" s="387">
        <f t="shared" si="79"/>
        <v>0</v>
      </c>
      <c r="M268" s="387">
        <f t="shared" si="79"/>
        <v>0</v>
      </c>
      <c r="N268" s="387">
        <f t="shared" si="79"/>
        <v>0</v>
      </c>
      <c r="O268" s="387">
        <f t="shared" si="80"/>
        <v>0</v>
      </c>
      <c r="P268" s="387">
        <f t="shared" si="80"/>
        <v>0</v>
      </c>
      <c r="Q268" s="387">
        <f t="shared" si="80"/>
        <v>0</v>
      </c>
      <c r="R268" s="387">
        <f t="shared" si="80"/>
        <v>0</v>
      </c>
      <c r="S268" s="387">
        <f t="shared" si="80"/>
        <v>0</v>
      </c>
      <c r="T268" s="387">
        <f t="shared" si="80"/>
        <v>0</v>
      </c>
      <c r="U268" s="387">
        <f t="shared" si="80"/>
        <v>0</v>
      </c>
      <c r="V268" s="387">
        <f t="shared" si="80"/>
        <v>0</v>
      </c>
      <c r="W268" s="387">
        <f t="shared" si="80"/>
        <v>0</v>
      </c>
      <c r="X268" s="387">
        <f t="shared" si="80"/>
        <v>0</v>
      </c>
      <c r="Y268" s="387">
        <f t="shared" si="81"/>
        <v>0</v>
      </c>
      <c r="Z268" s="387">
        <f t="shared" si="81"/>
        <v>0</v>
      </c>
      <c r="AA268" s="387">
        <f t="shared" si="81"/>
        <v>0</v>
      </c>
      <c r="AB268" s="387">
        <f t="shared" si="81"/>
        <v>0</v>
      </c>
      <c r="AC268" s="387">
        <f t="shared" si="81"/>
        <v>0</v>
      </c>
      <c r="AD268" s="387">
        <f t="shared" si="81"/>
        <v>0</v>
      </c>
      <c r="AE268" s="387">
        <f t="shared" si="81"/>
        <v>0</v>
      </c>
      <c r="AF268" s="387">
        <f t="shared" si="81"/>
        <v>0</v>
      </c>
      <c r="AG268" s="387">
        <f t="shared" si="81"/>
        <v>0</v>
      </c>
      <c r="AH268" s="387">
        <f t="shared" si="81"/>
        <v>0</v>
      </c>
      <c r="AI268" s="387">
        <f t="shared" si="82"/>
        <v>0</v>
      </c>
      <c r="AJ268" s="387">
        <f t="shared" si="82"/>
        <v>0</v>
      </c>
      <c r="AK268" s="387">
        <f t="shared" si="82"/>
        <v>0</v>
      </c>
      <c r="AL268" s="387">
        <f t="shared" si="82"/>
        <v>0</v>
      </c>
      <c r="AM268" s="387">
        <f t="shared" si="82"/>
        <v>0</v>
      </c>
      <c r="AN268" s="387">
        <f t="shared" si="82"/>
        <v>0</v>
      </c>
      <c r="AO268" s="387">
        <f t="shared" si="82"/>
        <v>0</v>
      </c>
      <c r="AP268" s="387">
        <f t="shared" si="82"/>
        <v>0</v>
      </c>
      <c r="AQ268" s="387">
        <f t="shared" si="82"/>
        <v>0</v>
      </c>
      <c r="AR268" s="387">
        <f t="shared" si="82"/>
        <v>0</v>
      </c>
      <c r="AS268" s="387">
        <f t="shared" si="61"/>
        <v>0</v>
      </c>
    </row>
    <row r="269" spans="2:45" s="377" customFormat="1" hidden="1" outlineLevel="2">
      <c r="B269" s="377">
        <v>18</v>
      </c>
      <c r="C269" s="81"/>
      <c r="D269" s="338">
        <v>0</v>
      </c>
      <c r="E269" s="387">
        <f t="shared" si="79"/>
        <v>0</v>
      </c>
      <c r="F269" s="387">
        <f t="shared" si="79"/>
        <v>0</v>
      </c>
      <c r="G269" s="387">
        <f t="shared" si="79"/>
        <v>0</v>
      </c>
      <c r="H269" s="387">
        <f t="shared" si="79"/>
        <v>0</v>
      </c>
      <c r="I269" s="387">
        <f t="shared" si="79"/>
        <v>0</v>
      </c>
      <c r="J269" s="387">
        <f t="shared" si="79"/>
        <v>0</v>
      </c>
      <c r="K269" s="387">
        <f t="shared" si="79"/>
        <v>0</v>
      </c>
      <c r="L269" s="387">
        <f t="shared" si="79"/>
        <v>0</v>
      </c>
      <c r="M269" s="387">
        <f t="shared" si="79"/>
        <v>0</v>
      </c>
      <c r="N269" s="387">
        <f t="shared" si="79"/>
        <v>0</v>
      </c>
      <c r="O269" s="387">
        <f t="shared" si="80"/>
        <v>0</v>
      </c>
      <c r="P269" s="387">
        <f t="shared" si="80"/>
        <v>0</v>
      </c>
      <c r="Q269" s="387">
        <f t="shared" si="80"/>
        <v>0</v>
      </c>
      <c r="R269" s="387">
        <f t="shared" si="80"/>
        <v>0</v>
      </c>
      <c r="S269" s="387">
        <f t="shared" si="80"/>
        <v>0</v>
      </c>
      <c r="T269" s="387">
        <f t="shared" si="80"/>
        <v>0</v>
      </c>
      <c r="U269" s="387">
        <f t="shared" si="80"/>
        <v>0</v>
      </c>
      <c r="V269" s="387">
        <f t="shared" si="80"/>
        <v>0</v>
      </c>
      <c r="W269" s="387">
        <f t="shared" si="80"/>
        <v>0</v>
      </c>
      <c r="X269" s="387">
        <f t="shared" si="80"/>
        <v>0</v>
      </c>
      <c r="Y269" s="387">
        <f t="shared" si="81"/>
        <v>0</v>
      </c>
      <c r="Z269" s="387">
        <f t="shared" si="81"/>
        <v>0</v>
      </c>
      <c r="AA269" s="387">
        <f t="shared" si="81"/>
        <v>0</v>
      </c>
      <c r="AB269" s="387">
        <f t="shared" si="81"/>
        <v>0</v>
      </c>
      <c r="AC269" s="387">
        <f t="shared" si="81"/>
        <v>0</v>
      </c>
      <c r="AD269" s="387">
        <f t="shared" si="81"/>
        <v>0</v>
      </c>
      <c r="AE269" s="387">
        <f t="shared" si="81"/>
        <v>0</v>
      </c>
      <c r="AF269" s="387">
        <f t="shared" si="81"/>
        <v>0</v>
      </c>
      <c r="AG269" s="387">
        <f t="shared" si="81"/>
        <v>0</v>
      </c>
      <c r="AH269" s="387">
        <f t="shared" si="81"/>
        <v>0</v>
      </c>
      <c r="AI269" s="387">
        <f t="shared" si="82"/>
        <v>0</v>
      </c>
      <c r="AJ269" s="387">
        <f t="shared" si="82"/>
        <v>0</v>
      </c>
      <c r="AK269" s="387">
        <f t="shared" si="82"/>
        <v>0</v>
      </c>
      <c r="AL269" s="387">
        <f t="shared" si="82"/>
        <v>0</v>
      </c>
      <c r="AM269" s="387">
        <f t="shared" si="82"/>
        <v>0</v>
      </c>
      <c r="AN269" s="387">
        <f t="shared" si="82"/>
        <v>0</v>
      </c>
      <c r="AO269" s="387">
        <f t="shared" si="82"/>
        <v>0</v>
      </c>
      <c r="AP269" s="387">
        <f t="shared" si="82"/>
        <v>0</v>
      </c>
      <c r="AQ269" s="387">
        <f t="shared" si="82"/>
        <v>0</v>
      </c>
      <c r="AR269" s="387">
        <f t="shared" si="82"/>
        <v>0</v>
      </c>
      <c r="AS269" s="387">
        <f t="shared" si="61"/>
        <v>0</v>
      </c>
    </row>
    <row r="270" spans="2:45" s="377" customFormat="1" hidden="1" outlineLevel="2">
      <c r="B270" s="377">
        <v>19</v>
      </c>
      <c r="C270" s="81"/>
      <c r="D270" s="338">
        <v>0</v>
      </c>
      <c r="E270" s="387">
        <f t="shared" si="79"/>
        <v>0</v>
      </c>
      <c r="F270" s="387">
        <f t="shared" si="79"/>
        <v>0</v>
      </c>
      <c r="G270" s="387">
        <f t="shared" si="79"/>
        <v>0</v>
      </c>
      <c r="H270" s="387">
        <f t="shared" si="79"/>
        <v>0</v>
      </c>
      <c r="I270" s="387">
        <f t="shared" si="79"/>
        <v>0</v>
      </c>
      <c r="J270" s="387">
        <f t="shared" si="79"/>
        <v>0</v>
      </c>
      <c r="K270" s="387">
        <f t="shared" si="79"/>
        <v>0</v>
      </c>
      <c r="L270" s="387">
        <f t="shared" si="79"/>
        <v>0</v>
      </c>
      <c r="M270" s="387">
        <f t="shared" si="79"/>
        <v>0</v>
      </c>
      <c r="N270" s="387">
        <f t="shared" si="79"/>
        <v>0</v>
      </c>
      <c r="O270" s="387">
        <f t="shared" si="80"/>
        <v>0</v>
      </c>
      <c r="P270" s="387">
        <f t="shared" si="80"/>
        <v>0</v>
      </c>
      <c r="Q270" s="387">
        <f t="shared" si="80"/>
        <v>0</v>
      </c>
      <c r="R270" s="387">
        <f t="shared" si="80"/>
        <v>0</v>
      </c>
      <c r="S270" s="387">
        <f t="shared" si="80"/>
        <v>0</v>
      </c>
      <c r="T270" s="387">
        <f t="shared" si="80"/>
        <v>0</v>
      </c>
      <c r="U270" s="387">
        <f t="shared" si="80"/>
        <v>0</v>
      </c>
      <c r="V270" s="387">
        <f t="shared" si="80"/>
        <v>0</v>
      </c>
      <c r="W270" s="387">
        <f t="shared" si="80"/>
        <v>0</v>
      </c>
      <c r="X270" s="387">
        <f t="shared" si="80"/>
        <v>0</v>
      </c>
      <c r="Y270" s="387">
        <f t="shared" si="81"/>
        <v>0</v>
      </c>
      <c r="Z270" s="387">
        <f t="shared" si="81"/>
        <v>0</v>
      </c>
      <c r="AA270" s="387">
        <f t="shared" si="81"/>
        <v>0</v>
      </c>
      <c r="AB270" s="387">
        <f t="shared" si="81"/>
        <v>0</v>
      </c>
      <c r="AC270" s="387">
        <f t="shared" si="81"/>
        <v>0</v>
      </c>
      <c r="AD270" s="387">
        <f t="shared" si="81"/>
        <v>0</v>
      </c>
      <c r="AE270" s="387">
        <f t="shared" si="81"/>
        <v>0</v>
      </c>
      <c r="AF270" s="387">
        <f t="shared" si="81"/>
        <v>0</v>
      </c>
      <c r="AG270" s="387">
        <f t="shared" si="81"/>
        <v>0</v>
      </c>
      <c r="AH270" s="387">
        <f t="shared" si="81"/>
        <v>0</v>
      </c>
      <c r="AI270" s="387">
        <f t="shared" si="82"/>
        <v>0</v>
      </c>
      <c r="AJ270" s="387">
        <f t="shared" si="82"/>
        <v>0</v>
      </c>
      <c r="AK270" s="387">
        <f t="shared" si="82"/>
        <v>0</v>
      </c>
      <c r="AL270" s="387">
        <f t="shared" si="82"/>
        <v>0</v>
      </c>
      <c r="AM270" s="387">
        <f t="shared" si="82"/>
        <v>0</v>
      </c>
      <c r="AN270" s="387">
        <f t="shared" si="82"/>
        <v>0</v>
      </c>
      <c r="AO270" s="387">
        <f t="shared" si="82"/>
        <v>0</v>
      </c>
      <c r="AP270" s="387">
        <f t="shared" si="82"/>
        <v>0</v>
      </c>
      <c r="AQ270" s="387">
        <f t="shared" si="82"/>
        <v>0</v>
      </c>
      <c r="AR270" s="387">
        <f t="shared" si="82"/>
        <v>0</v>
      </c>
      <c r="AS270" s="387">
        <f t="shared" si="61"/>
        <v>0</v>
      </c>
    </row>
    <row r="271" spans="2:45" s="377" customFormat="1" hidden="1" outlineLevel="2">
      <c r="B271" s="377">
        <v>20</v>
      </c>
      <c r="C271" s="81"/>
      <c r="D271" s="338">
        <v>0</v>
      </c>
      <c r="E271" s="387">
        <f t="shared" si="79"/>
        <v>0</v>
      </c>
      <c r="F271" s="387">
        <f t="shared" si="79"/>
        <v>0</v>
      </c>
      <c r="G271" s="387">
        <f t="shared" si="79"/>
        <v>0</v>
      </c>
      <c r="H271" s="387">
        <f t="shared" si="79"/>
        <v>0</v>
      </c>
      <c r="I271" s="387">
        <f t="shared" si="79"/>
        <v>0</v>
      </c>
      <c r="J271" s="387">
        <f t="shared" si="79"/>
        <v>0</v>
      </c>
      <c r="K271" s="387">
        <f t="shared" si="79"/>
        <v>0</v>
      </c>
      <c r="L271" s="387">
        <f t="shared" si="79"/>
        <v>0</v>
      </c>
      <c r="M271" s="387">
        <f t="shared" si="79"/>
        <v>0</v>
      </c>
      <c r="N271" s="387">
        <f t="shared" si="79"/>
        <v>0</v>
      </c>
      <c r="O271" s="387">
        <f t="shared" si="80"/>
        <v>0</v>
      </c>
      <c r="P271" s="387">
        <f t="shared" si="80"/>
        <v>0</v>
      </c>
      <c r="Q271" s="387">
        <f t="shared" si="80"/>
        <v>0</v>
      </c>
      <c r="R271" s="387">
        <f t="shared" si="80"/>
        <v>0</v>
      </c>
      <c r="S271" s="387">
        <f t="shared" si="80"/>
        <v>0</v>
      </c>
      <c r="T271" s="387">
        <f t="shared" si="80"/>
        <v>0</v>
      </c>
      <c r="U271" s="387">
        <f t="shared" si="80"/>
        <v>0</v>
      </c>
      <c r="V271" s="387">
        <f t="shared" si="80"/>
        <v>0</v>
      </c>
      <c r="W271" s="387">
        <f t="shared" si="80"/>
        <v>0</v>
      </c>
      <c r="X271" s="387">
        <f t="shared" si="80"/>
        <v>0</v>
      </c>
      <c r="Y271" s="387">
        <f t="shared" si="81"/>
        <v>0</v>
      </c>
      <c r="Z271" s="387">
        <f t="shared" si="81"/>
        <v>0</v>
      </c>
      <c r="AA271" s="387">
        <f t="shared" si="81"/>
        <v>0</v>
      </c>
      <c r="AB271" s="387">
        <f t="shared" si="81"/>
        <v>0</v>
      </c>
      <c r="AC271" s="387">
        <f t="shared" si="81"/>
        <v>0</v>
      </c>
      <c r="AD271" s="387">
        <f t="shared" si="81"/>
        <v>0</v>
      </c>
      <c r="AE271" s="387">
        <f t="shared" si="81"/>
        <v>0</v>
      </c>
      <c r="AF271" s="387">
        <f t="shared" si="81"/>
        <v>0</v>
      </c>
      <c r="AG271" s="387">
        <f t="shared" si="81"/>
        <v>0</v>
      </c>
      <c r="AH271" s="387">
        <f t="shared" si="81"/>
        <v>0</v>
      </c>
      <c r="AI271" s="387">
        <f t="shared" si="82"/>
        <v>0</v>
      </c>
      <c r="AJ271" s="387">
        <f t="shared" si="82"/>
        <v>0</v>
      </c>
      <c r="AK271" s="387">
        <f t="shared" si="82"/>
        <v>0</v>
      </c>
      <c r="AL271" s="387">
        <f t="shared" si="82"/>
        <v>0</v>
      </c>
      <c r="AM271" s="387">
        <f t="shared" si="82"/>
        <v>0</v>
      </c>
      <c r="AN271" s="387">
        <f t="shared" si="82"/>
        <v>0</v>
      </c>
      <c r="AO271" s="387">
        <f t="shared" si="82"/>
        <v>0</v>
      </c>
      <c r="AP271" s="387">
        <f t="shared" si="82"/>
        <v>0</v>
      </c>
      <c r="AQ271" s="387">
        <f t="shared" si="82"/>
        <v>0</v>
      </c>
      <c r="AR271" s="387">
        <f t="shared" si="82"/>
        <v>0</v>
      </c>
      <c r="AS271" s="387">
        <f t="shared" si="61"/>
        <v>0</v>
      </c>
    </row>
    <row r="272" spans="2:45" s="377" customFormat="1" hidden="1" outlineLevel="2">
      <c r="B272" s="377">
        <v>21</v>
      </c>
      <c r="C272" s="81"/>
      <c r="D272" s="338">
        <v>0</v>
      </c>
      <c r="E272" s="387">
        <f t="shared" ref="E272:N281" si="83">IF(AND(E$2=$B272,$B272=$C$3),$D272,IF(AND(E$2&gt;$B272,E$2&lt;=$D$251+$B272),SLN($D272,0,IF($C$3-$B272&gt;=$D$251,$D$251,$C$3-$B272)),0))</f>
        <v>0</v>
      </c>
      <c r="F272" s="387">
        <f t="shared" si="83"/>
        <v>0</v>
      </c>
      <c r="G272" s="387">
        <f t="shared" si="83"/>
        <v>0</v>
      </c>
      <c r="H272" s="387">
        <f t="shared" si="83"/>
        <v>0</v>
      </c>
      <c r="I272" s="387">
        <f t="shared" si="83"/>
        <v>0</v>
      </c>
      <c r="J272" s="387">
        <f t="shared" si="83"/>
        <v>0</v>
      </c>
      <c r="K272" s="387">
        <f t="shared" si="83"/>
        <v>0</v>
      </c>
      <c r="L272" s="387">
        <f t="shared" si="83"/>
        <v>0</v>
      </c>
      <c r="M272" s="387">
        <f t="shared" si="83"/>
        <v>0</v>
      </c>
      <c r="N272" s="387">
        <f t="shared" si="83"/>
        <v>0</v>
      </c>
      <c r="O272" s="387">
        <f t="shared" ref="O272:X281" si="84">IF(AND(O$2=$B272,$B272=$C$3),$D272,IF(AND(O$2&gt;$B272,O$2&lt;=$D$251+$B272),SLN($D272,0,IF($C$3-$B272&gt;=$D$251,$D$251,$C$3-$B272)),0))</f>
        <v>0</v>
      </c>
      <c r="P272" s="387">
        <f t="shared" si="84"/>
        <v>0</v>
      </c>
      <c r="Q272" s="387">
        <f t="shared" si="84"/>
        <v>0</v>
      </c>
      <c r="R272" s="387">
        <f t="shared" si="84"/>
        <v>0</v>
      </c>
      <c r="S272" s="387">
        <f t="shared" si="84"/>
        <v>0</v>
      </c>
      <c r="T272" s="387">
        <f t="shared" si="84"/>
        <v>0</v>
      </c>
      <c r="U272" s="387">
        <f t="shared" si="84"/>
        <v>0</v>
      </c>
      <c r="V272" s="387">
        <f t="shared" si="84"/>
        <v>0</v>
      </c>
      <c r="W272" s="387">
        <f t="shared" si="84"/>
        <v>0</v>
      </c>
      <c r="X272" s="387">
        <f t="shared" si="84"/>
        <v>0</v>
      </c>
      <c r="Y272" s="387">
        <f t="shared" ref="Y272:AH281" si="85">IF(AND(Y$2=$B272,$B272=$C$3),$D272,IF(AND(Y$2&gt;$B272,Y$2&lt;=$D$251+$B272),SLN($D272,0,IF($C$3-$B272&gt;=$D$251,$D$251,$C$3-$B272)),0))</f>
        <v>0</v>
      </c>
      <c r="Z272" s="387">
        <f t="shared" si="85"/>
        <v>0</v>
      </c>
      <c r="AA272" s="387">
        <f t="shared" si="85"/>
        <v>0</v>
      </c>
      <c r="AB272" s="387">
        <f t="shared" si="85"/>
        <v>0</v>
      </c>
      <c r="AC272" s="387">
        <f t="shared" si="85"/>
        <v>0</v>
      </c>
      <c r="AD272" s="387">
        <f t="shared" si="85"/>
        <v>0</v>
      </c>
      <c r="AE272" s="387">
        <f t="shared" si="85"/>
        <v>0</v>
      </c>
      <c r="AF272" s="387">
        <f t="shared" si="85"/>
        <v>0</v>
      </c>
      <c r="AG272" s="387">
        <f t="shared" si="85"/>
        <v>0</v>
      </c>
      <c r="AH272" s="387">
        <f t="shared" si="85"/>
        <v>0</v>
      </c>
      <c r="AI272" s="387">
        <f t="shared" ref="AI272:AR281" si="86">IF(AND(AI$2=$B272,$B272=$C$3),$D272,IF(AND(AI$2&gt;$B272,AI$2&lt;=$D$251+$B272),SLN($D272,0,IF($C$3-$B272&gt;=$D$251,$D$251,$C$3-$B272)),0))</f>
        <v>0</v>
      </c>
      <c r="AJ272" s="387">
        <f t="shared" si="86"/>
        <v>0</v>
      </c>
      <c r="AK272" s="387">
        <f t="shared" si="86"/>
        <v>0</v>
      </c>
      <c r="AL272" s="387">
        <f t="shared" si="86"/>
        <v>0</v>
      </c>
      <c r="AM272" s="387">
        <f t="shared" si="86"/>
        <v>0</v>
      </c>
      <c r="AN272" s="387">
        <f t="shared" si="86"/>
        <v>0</v>
      </c>
      <c r="AO272" s="387">
        <f t="shared" si="86"/>
        <v>0</v>
      </c>
      <c r="AP272" s="387">
        <f t="shared" si="86"/>
        <v>0</v>
      </c>
      <c r="AQ272" s="387">
        <f t="shared" si="86"/>
        <v>0</v>
      </c>
      <c r="AR272" s="387">
        <f t="shared" si="86"/>
        <v>0</v>
      </c>
      <c r="AS272" s="387">
        <f t="shared" si="61"/>
        <v>0</v>
      </c>
    </row>
    <row r="273" spans="2:45" s="377" customFormat="1" hidden="1" outlineLevel="2">
      <c r="B273" s="377">
        <v>22</v>
      </c>
      <c r="C273" s="81"/>
      <c r="D273" s="338">
        <v>0</v>
      </c>
      <c r="E273" s="387">
        <f t="shared" si="83"/>
        <v>0</v>
      </c>
      <c r="F273" s="387">
        <f t="shared" si="83"/>
        <v>0</v>
      </c>
      <c r="G273" s="387">
        <f t="shared" si="83"/>
        <v>0</v>
      </c>
      <c r="H273" s="387">
        <f t="shared" si="83"/>
        <v>0</v>
      </c>
      <c r="I273" s="387">
        <f t="shared" si="83"/>
        <v>0</v>
      </c>
      <c r="J273" s="387">
        <f t="shared" si="83"/>
        <v>0</v>
      </c>
      <c r="K273" s="387">
        <f t="shared" si="83"/>
        <v>0</v>
      </c>
      <c r="L273" s="387">
        <f t="shared" si="83"/>
        <v>0</v>
      </c>
      <c r="M273" s="387">
        <f t="shared" si="83"/>
        <v>0</v>
      </c>
      <c r="N273" s="387">
        <f t="shared" si="83"/>
        <v>0</v>
      </c>
      <c r="O273" s="387">
        <f t="shared" si="84"/>
        <v>0</v>
      </c>
      <c r="P273" s="387">
        <f t="shared" si="84"/>
        <v>0</v>
      </c>
      <c r="Q273" s="387">
        <f t="shared" si="84"/>
        <v>0</v>
      </c>
      <c r="R273" s="387">
        <f t="shared" si="84"/>
        <v>0</v>
      </c>
      <c r="S273" s="387">
        <f t="shared" si="84"/>
        <v>0</v>
      </c>
      <c r="T273" s="387">
        <f t="shared" si="84"/>
        <v>0</v>
      </c>
      <c r="U273" s="387">
        <f t="shared" si="84"/>
        <v>0</v>
      </c>
      <c r="V273" s="387">
        <f t="shared" si="84"/>
        <v>0</v>
      </c>
      <c r="W273" s="387">
        <f t="shared" si="84"/>
        <v>0</v>
      </c>
      <c r="X273" s="387">
        <f t="shared" si="84"/>
        <v>0</v>
      </c>
      <c r="Y273" s="387">
        <f t="shared" si="85"/>
        <v>0</v>
      </c>
      <c r="Z273" s="387">
        <f t="shared" si="85"/>
        <v>0</v>
      </c>
      <c r="AA273" s="387">
        <f t="shared" si="85"/>
        <v>0</v>
      </c>
      <c r="AB273" s="387">
        <f t="shared" si="85"/>
        <v>0</v>
      </c>
      <c r="AC273" s="387">
        <f t="shared" si="85"/>
        <v>0</v>
      </c>
      <c r="AD273" s="387">
        <f t="shared" si="85"/>
        <v>0</v>
      </c>
      <c r="AE273" s="387">
        <f t="shared" si="85"/>
        <v>0</v>
      </c>
      <c r="AF273" s="387">
        <f t="shared" si="85"/>
        <v>0</v>
      </c>
      <c r="AG273" s="387">
        <f t="shared" si="85"/>
        <v>0</v>
      </c>
      <c r="AH273" s="387">
        <f t="shared" si="85"/>
        <v>0</v>
      </c>
      <c r="AI273" s="387">
        <f t="shared" si="86"/>
        <v>0</v>
      </c>
      <c r="AJ273" s="387">
        <f t="shared" si="86"/>
        <v>0</v>
      </c>
      <c r="AK273" s="387">
        <f t="shared" si="86"/>
        <v>0</v>
      </c>
      <c r="AL273" s="387">
        <f t="shared" si="86"/>
        <v>0</v>
      </c>
      <c r="AM273" s="387">
        <f t="shared" si="86"/>
        <v>0</v>
      </c>
      <c r="AN273" s="387">
        <f t="shared" si="86"/>
        <v>0</v>
      </c>
      <c r="AO273" s="387">
        <f t="shared" si="86"/>
        <v>0</v>
      </c>
      <c r="AP273" s="387">
        <f t="shared" si="86"/>
        <v>0</v>
      </c>
      <c r="AQ273" s="387">
        <f t="shared" si="86"/>
        <v>0</v>
      </c>
      <c r="AR273" s="387">
        <f t="shared" si="86"/>
        <v>0</v>
      </c>
      <c r="AS273" s="387">
        <f t="shared" si="61"/>
        <v>0</v>
      </c>
    </row>
    <row r="274" spans="2:45" s="377" customFormat="1" hidden="1" outlineLevel="2">
      <c r="B274" s="377">
        <v>23</v>
      </c>
      <c r="C274" s="81"/>
      <c r="D274" s="338">
        <v>0</v>
      </c>
      <c r="E274" s="387">
        <f t="shared" si="83"/>
        <v>0</v>
      </c>
      <c r="F274" s="387">
        <f t="shared" si="83"/>
        <v>0</v>
      </c>
      <c r="G274" s="387">
        <f t="shared" si="83"/>
        <v>0</v>
      </c>
      <c r="H274" s="387">
        <f t="shared" si="83"/>
        <v>0</v>
      </c>
      <c r="I274" s="387">
        <f t="shared" si="83"/>
        <v>0</v>
      </c>
      <c r="J274" s="387">
        <f t="shared" si="83"/>
        <v>0</v>
      </c>
      <c r="K274" s="387">
        <f t="shared" si="83"/>
        <v>0</v>
      </c>
      <c r="L274" s="387">
        <f t="shared" si="83"/>
        <v>0</v>
      </c>
      <c r="M274" s="387">
        <f t="shared" si="83"/>
        <v>0</v>
      </c>
      <c r="N274" s="387">
        <f t="shared" si="83"/>
        <v>0</v>
      </c>
      <c r="O274" s="387">
        <f t="shared" si="84"/>
        <v>0</v>
      </c>
      <c r="P274" s="387">
        <f t="shared" si="84"/>
        <v>0</v>
      </c>
      <c r="Q274" s="387">
        <f t="shared" si="84"/>
        <v>0</v>
      </c>
      <c r="R274" s="387">
        <f t="shared" si="84"/>
        <v>0</v>
      </c>
      <c r="S274" s="387">
        <f t="shared" si="84"/>
        <v>0</v>
      </c>
      <c r="T274" s="387">
        <f t="shared" si="84"/>
        <v>0</v>
      </c>
      <c r="U274" s="387">
        <f t="shared" si="84"/>
        <v>0</v>
      </c>
      <c r="V274" s="387">
        <f t="shared" si="84"/>
        <v>0</v>
      </c>
      <c r="W274" s="387">
        <f t="shared" si="84"/>
        <v>0</v>
      </c>
      <c r="X274" s="387">
        <f t="shared" si="84"/>
        <v>0</v>
      </c>
      <c r="Y274" s="387">
        <f t="shared" si="85"/>
        <v>0</v>
      </c>
      <c r="Z274" s="387">
        <f t="shared" si="85"/>
        <v>0</v>
      </c>
      <c r="AA274" s="387">
        <f t="shared" si="85"/>
        <v>0</v>
      </c>
      <c r="AB274" s="387">
        <f t="shared" si="85"/>
        <v>0</v>
      </c>
      <c r="AC274" s="387">
        <f t="shared" si="85"/>
        <v>0</v>
      </c>
      <c r="AD274" s="387">
        <f t="shared" si="85"/>
        <v>0</v>
      </c>
      <c r="AE274" s="387">
        <f t="shared" si="85"/>
        <v>0</v>
      </c>
      <c r="AF274" s="387">
        <f t="shared" si="85"/>
        <v>0</v>
      </c>
      <c r="AG274" s="387">
        <f t="shared" si="85"/>
        <v>0</v>
      </c>
      <c r="AH274" s="387">
        <f t="shared" si="85"/>
        <v>0</v>
      </c>
      <c r="AI274" s="387">
        <f t="shared" si="86"/>
        <v>0</v>
      </c>
      <c r="AJ274" s="387">
        <f t="shared" si="86"/>
        <v>0</v>
      </c>
      <c r="AK274" s="387">
        <f t="shared" si="86"/>
        <v>0</v>
      </c>
      <c r="AL274" s="387">
        <f t="shared" si="86"/>
        <v>0</v>
      </c>
      <c r="AM274" s="387">
        <f t="shared" si="86"/>
        <v>0</v>
      </c>
      <c r="AN274" s="387">
        <f t="shared" si="86"/>
        <v>0</v>
      </c>
      <c r="AO274" s="387">
        <f t="shared" si="86"/>
        <v>0</v>
      </c>
      <c r="AP274" s="387">
        <f t="shared" si="86"/>
        <v>0</v>
      </c>
      <c r="AQ274" s="387">
        <f t="shared" si="86"/>
        <v>0</v>
      </c>
      <c r="AR274" s="387">
        <f t="shared" si="86"/>
        <v>0</v>
      </c>
      <c r="AS274" s="387">
        <f t="shared" si="61"/>
        <v>0</v>
      </c>
    </row>
    <row r="275" spans="2:45" s="377" customFormat="1" hidden="1" outlineLevel="2">
      <c r="B275" s="377">
        <v>24</v>
      </c>
      <c r="C275" s="81"/>
      <c r="D275" s="338">
        <v>0</v>
      </c>
      <c r="E275" s="387">
        <f t="shared" si="83"/>
        <v>0</v>
      </c>
      <c r="F275" s="387">
        <f t="shared" si="83"/>
        <v>0</v>
      </c>
      <c r="G275" s="387">
        <f t="shared" si="83"/>
        <v>0</v>
      </c>
      <c r="H275" s="387">
        <f t="shared" si="83"/>
        <v>0</v>
      </c>
      <c r="I275" s="387">
        <f t="shared" si="83"/>
        <v>0</v>
      </c>
      <c r="J275" s="387">
        <f t="shared" si="83"/>
        <v>0</v>
      </c>
      <c r="K275" s="387">
        <f t="shared" si="83"/>
        <v>0</v>
      </c>
      <c r="L275" s="387">
        <f t="shared" si="83"/>
        <v>0</v>
      </c>
      <c r="M275" s="387">
        <f t="shared" si="83"/>
        <v>0</v>
      </c>
      <c r="N275" s="387">
        <f t="shared" si="83"/>
        <v>0</v>
      </c>
      <c r="O275" s="387">
        <f t="shared" si="84"/>
        <v>0</v>
      </c>
      <c r="P275" s="387">
        <f t="shared" si="84"/>
        <v>0</v>
      </c>
      <c r="Q275" s="387">
        <f t="shared" si="84"/>
        <v>0</v>
      </c>
      <c r="R275" s="387">
        <f t="shared" si="84"/>
        <v>0</v>
      </c>
      <c r="S275" s="387">
        <f t="shared" si="84"/>
        <v>0</v>
      </c>
      <c r="T275" s="387">
        <f t="shared" si="84"/>
        <v>0</v>
      </c>
      <c r="U275" s="387">
        <f t="shared" si="84"/>
        <v>0</v>
      </c>
      <c r="V275" s="387">
        <f t="shared" si="84"/>
        <v>0</v>
      </c>
      <c r="W275" s="387">
        <f t="shared" si="84"/>
        <v>0</v>
      </c>
      <c r="X275" s="387">
        <f t="shared" si="84"/>
        <v>0</v>
      </c>
      <c r="Y275" s="387">
        <f t="shared" si="85"/>
        <v>0</v>
      </c>
      <c r="Z275" s="387">
        <f t="shared" si="85"/>
        <v>0</v>
      </c>
      <c r="AA275" s="387">
        <f t="shared" si="85"/>
        <v>0</v>
      </c>
      <c r="AB275" s="387">
        <f t="shared" si="85"/>
        <v>0</v>
      </c>
      <c r="AC275" s="387">
        <f t="shared" si="85"/>
        <v>0</v>
      </c>
      <c r="AD275" s="387">
        <f t="shared" si="85"/>
        <v>0</v>
      </c>
      <c r="AE275" s="387">
        <f t="shared" si="85"/>
        <v>0</v>
      </c>
      <c r="AF275" s="387">
        <f t="shared" si="85"/>
        <v>0</v>
      </c>
      <c r="AG275" s="387">
        <f t="shared" si="85"/>
        <v>0</v>
      </c>
      <c r="AH275" s="387">
        <f t="shared" si="85"/>
        <v>0</v>
      </c>
      <c r="AI275" s="387">
        <f t="shared" si="86"/>
        <v>0</v>
      </c>
      <c r="AJ275" s="387">
        <f t="shared" si="86"/>
        <v>0</v>
      </c>
      <c r="AK275" s="387">
        <f t="shared" si="86"/>
        <v>0</v>
      </c>
      <c r="AL275" s="387">
        <f t="shared" si="86"/>
        <v>0</v>
      </c>
      <c r="AM275" s="387">
        <f t="shared" si="86"/>
        <v>0</v>
      </c>
      <c r="AN275" s="387">
        <f t="shared" si="86"/>
        <v>0</v>
      </c>
      <c r="AO275" s="387">
        <f t="shared" si="86"/>
        <v>0</v>
      </c>
      <c r="AP275" s="387">
        <f t="shared" si="86"/>
        <v>0</v>
      </c>
      <c r="AQ275" s="387">
        <f t="shared" si="86"/>
        <v>0</v>
      </c>
      <c r="AR275" s="387">
        <f t="shared" si="86"/>
        <v>0</v>
      </c>
      <c r="AS275" s="387">
        <f t="shared" si="61"/>
        <v>0</v>
      </c>
    </row>
    <row r="276" spans="2:45" s="377" customFormat="1" hidden="1" outlineLevel="2">
      <c r="B276" s="377">
        <v>25</v>
      </c>
      <c r="C276" s="81"/>
      <c r="D276" s="338">
        <v>0</v>
      </c>
      <c r="E276" s="387">
        <f t="shared" si="83"/>
        <v>0</v>
      </c>
      <c r="F276" s="387">
        <f t="shared" si="83"/>
        <v>0</v>
      </c>
      <c r="G276" s="387">
        <f t="shared" si="83"/>
        <v>0</v>
      </c>
      <c r="H276" s="387">
        <f t="shared" si="83"/>
        <v>0</v>
      </c>
      <c r="I276" s="387">
        <f t="shared" si="83"/>
        <v>0</v>
      </c>
      <c r="J276" s="387">
        <f t="shared" si="83"/>
        <v>0</v>
      </c>
      <c r="K276" s="387">
        <f t="shared" si="83"/>
        <v>0</v>
      </c>
      <c r="L276" s="387">
        <f t="shared" si="83"/>
        <v>0</v>
      </c>
      <c r="M276" s="387">
        <f t="shared" si="83"/>
        <v>0</v>
      </c>
      <c r="N276" s="387">
        <f t="shared" si="83"/>
        <v>0</v>
      </c>
      <c r="O276" s="387">
        <f t="shared" si="84"/>
        <v>0</v>
      </c>
      <c r="P276" s="387">
        <f t="shared" si="84"/>
        <v>0</v>
      </c>
      <c r="Q276" s="387">
        <f t="shared" si="84"/>
        <v>0</v>
      </c>
      <c r="R276" s="387">
        <f t="shared" si="84"/>
        <v>0</v>
      </c>
      <c r="S276" s="387">
        <f t="shared" si="84"/>
        <v>0</v>
      </c>
      <c r="T276" s="387">
        <f t="shared" si="84"/>
        <v>0</v>
      </c>
      <c r="U276" s="387">
        <f t="shared" si="84"/>
        <v>0</v>
      </c>
      <c r="V276" s="387">
        <f t="shared" si="84"/>
        <v>0</v>
      </c>
      <c r="W276" s="387">
        <f t="shared" si="84"/>
        <v>0</v>
      </c>
      <c r="X276" s="387">
        <f t="shared" si="84"/>
        <v>0</v>
      </c>
      <c r="Y276" s="387">
        <f t="shared" si="85"/>
        <v>0</v>
      </c>
      <c r="Z276" s="387">
        <f t="shared" si="85"/>
        <v>0</v>
      </c>
      <c r="AA276" s="387">
        <f t="shared" si="85"/>
        <v>0</v>
      </c>
      <c r="AB276" s="387">
        <f t="shared" si="85"/>
        <v>0</v>
      </c>
      <c r="AC276" s="387">
        <f t="shared" si="85"/>
        <v>0</v>
      </c>
      <c r="AD276" s="387">
        <f t="shared" si="85"/>
        <v>0</v>
      </c>
      <c r="AE276" s="387">
        <f t="shared" si="85"/>
        <v>0</v>
      </c>
      <c r="AF276" s="387">
        <f t="shared" si="85"/>
        <v>0</v>
      </c>
      <c r="AG276" s="387">
        <f t="shared" si="85"/>
        <v>0</v>
      </c>
      <c r="AH276" s="387">
        <f t="shared" si="85"/>
        <v>0</v>
      </c>
      <c r="AI276" s="387">
        <f t="shared" si="86"/>
        <v>0</v>
      </c>
      <c r="AJ276" s="387">
        <f t="shared" si="86"/>
        <v>0</v>
      </c>
      <c r="AK276" s="387">
        <f t="shared" si="86"/>
        <v>0</v>
      </c>
      <c r="AL276" s="387">
        <f t="shared" si="86"/>
        <v>0</v>
      </c>
      <c r="AM276" s="387">
        <f t="shared" si="86"/>
        <v>0</v>
      </c>
      <c r="AN276" s="387">
        <f t="shared" si="86"/>
        <v>0</v>
      </c>
      <c r="AO276" s="387">
        <f t="shared" si="86"/>
        <v>0</v>
      </c>
      <c r="AP276" s="387">
        <f t="shared" si="86"/>
        <v>0</v>
      </c>
      <c r="AQ276" s="387">
        <f t="shared" si="86"/>
        <v>0</v>
      </c>
      <c r="AR276" s="387">
        <f t="shared" si="86"/>
        <v>0</v>
      </c>
      <c r="AS276" s="387">
        <f t="shared" ref="AS276:AS339" si="87">SUM(E276:AR276)</f>
        <v>0</v>
      </c>
    </row>
    <row r="277" spans="2:45" s="377" customFormat="1" hidden="1" outlineLevel="2">
      <c r="B277" s="377">
        <v>26</v>
      </c>
      <c r="C277" s="81"/>
      <c r="D277" s="338">
        <v>0</v>
      </c>
      <c r="E277" s="387">
        <f t="shared" si="83"/>
        <v>0</v>
      </c>
      <c r="F277" s="387">
        <f t="shared" si="83"/>
        <v>0</v>
      </c>
      <c r="G277" s="387">
        <f t="shared" si="83"/>
        <v>0</v>
      </c>
      <c r="H277" s="387">
        <f t="shared" si="83"/>
        <v>0</v>
      </c>
      <c r="I277" s="387">
        <f t="shared" si="83"/>
        <v>0</v>
      </c>
      <c r="J277" s="387">
        <f t="shared" si="83"/>
        <v>0</v>
      </c>
      <c r="K277" s="387">
        <f t="shared" si="83"/>
        <v>0</v>
      </c>
      <c r="L277" s="387">
        <f t="shared" si="83"/>
        <v>0</v>
      </c>
      <c r="M277" s="387">
        <f t="shared" si="83"/>
        <v>0</v>
      </c>
      <c r="N277" s="387">
        <f t="shared" si="83"/>
        <v>0</v>
      </c>
      <c r="O277" s="387">
        <f t="shared" si="84"/>
        <v>0</v>
      </c>
      <c r="P277" s="387">
        <f t="shared" si="84"/>
        <v>0</v>
      </c>
      <c r="Q277" s="387">
        <f t="shared" si="84"/>
        <v>0</v>
      </c>
      <c r="R277" s="387">
        <f t="shared" si="84"/>
        <v>0</v>
      </c>
      <c r="S277" s="387">
        <f t="shared" si="84"/>
        <v>0</v>
      </c>
      <c r="T277" s="387">
        <f t="shared" si="84"/>
        <v>0</v>
      </c>
      <c r="U277" s="387">
        <f t="shared" si="84"/>
        <v>0</v>
      </c>
      <c r="V277" s="387">
        <f t="shared" si="84"/>
        <v>0</v>
      </c>
      <c r="W277" s="387">
        <f t="shared" si="84"/>
        <v>0</v>
      </c>
      <c r="X277" s="387">
        <f t="shared" si="84"/>
        <v>0</v>
      </c>
      <c r="Y277" s="387">
        <f t="shared" si="85"/>
        <v>0</v>
      </c>
      <c r="Z277" s="387">
        <f t="shared" si="85"/>
        <v>0</v>
      </c>
      <c r="AA277" s="387">
        <f t="shared" si="85"/>
        <v>0</v>
      </c>
      <c r="AB277" s="387">
        <f t="shared" si="85"/>
        <v>0</v>
      </c>
      <c r="AC277" s="387">
        <f t="shared" si="85"/>
        <v>0</v>
      </c>
      <c r="AD277" s="387">
        <f t="shared" si="85"/>
        <v>0</v>
      </c>
      <c r="AE277" s="387">
        <f t="shared" si="85"/>
        <v>0</v>
      </c>
      <c r="AF277" s="387">
        <f t="shared" si="85"/>
        <v>0</v>
      </c>
      <c r="AG277" s="387">
        <f t="shared" si="85"/>
        <v>0</v>
      </c>
      <c r="AH277" s="387">
        <f t="shared" si="85"/>
        <v>0</v>
      </c>
      <c r="AI277" s="387">
        <f t="shared" si="86"/>
        <v>0</v>
      </c>
      <c r="AJ277" s="387">
        <f t="shared" si="86"/>
        <v>0</v>
      </c>
      <c r="AK277" s="387">
        <f t="shared" si="86"/>
        <v>0</v>
      </c>
      <c r="AL277" s="387">
        <f t="shared" si="86"/>
        <v>0</v>
      </c>
      <c r="AM277" s="387">
        <f t="shared" si="86"/>
        <v>0</v>
      </c>
      <c r="AN277" s="387">
        <f t="shared" si="86"/>
        <v>0</v>
      </c>
      <c r="AO277" s="387">
        <f t="shared" si="86"/>
        <v>0</v>
      </c>
      <c r="AP277" s="387">
        <f t="shared" si="86"/>
        <v>0</v>
      </c>
      <c r="AQ277" s="387">
        <f t="shared" si="86"/>
        <v>0</v>
      </c>
      <c r="AR277" s="387">
        <f t="shared" si="86"/>
        <v>0</v>
      </c>
      <c r="AS277" s="387">
        <f t="shared" si="87"/>
        <v>0</v>
      </c>
    </row>
    <row r="278" spans="2:45" s="377" customFormat="1" hidden="1" outlineLevel="2">
      <c r="B278" s="377">
        <v>27</v>
      </c>
      <c r="C278" s="81"/>
      <c r="D278" s="338">
        <v>0</v>
      </c>
      <c r="E278" s="387">
        <f t="shared" si="83"/>
        <v>0</v>
      </c>
      <c r="F278" s="387">
        <f t="shared" si="83"/>
        <v>0</v>
      </c>
      <c r="G278" s="387">
        <f t="shared" si="83"/>
        <v>0</v>
      </c>
      <c r="H278" s="387">
        <f t="shared" si="83"/>
        <v>0</v>
      </c>
      <c r="I278" s="387">
        <f t="shared" si="83"/>
        <v>0</v>
      </c>
      <c r="J278" s="387">
        <f t="shared" si="83"/>
        <v>0</v>
      </c>
      <c r="K278" s="387">
        <f t="shared" si="83"/>
        <v>0</v>
      </c>
      <c r="L278" s="387">
        <f t="shared" si="83"/>
        <v>0</v>
      </c>
      <c r="M278" s="387">
        <f t="shared" si="83"/>
        <v>0</v>
      </c>
      <c r="N278" s="387">
        <f t="shared" si="83"/>
        <v>0</v>
      </c>
      <c r="O278" s="387">
        <f t="shared" si="84"/>
        <v>0</v>
      </c>
      <c r="P278" s="387">
        <f t="shared" si="84"/>
        <v>0</v>
      </c>
      <c r="Q278" s="387">
        <f t="shared" si="84"/>
        <v>0</v>
      </c>
      <c r="R278" s="387">
        <f t="shared" si="84"/>
        <v>0</v>
      </c>
      <c r="S278" s="387">
        <f t="shared" si="84"/>
        <v>0</v>
      </c>
      <c r="T278" s="387">
        <f t="shared" si="84"/>
        <v>0</v>
      </c>
      <c r="U278" s="387">
        <f t="shared" si="84"/>
        <v>0</v>
      </c>
      <c r="V278" s="387">
        <f t="shared" si="84"/>
        <v>0</v>
      </c>
      <c r="W278" s="387">
        <f t="shared" si="84"/>
        <v>0</v>
      </c>
      <c r="X278" s="387">
        <f t="shared" si="84"/>
        <v>0</v>
      </c>
      <c r="Y278" s="387">
        <f t="shared" si="85"/>
        <v>0</v>
      </c>
      <c r="Z278" s="387">
        <f t="shared" si="85"/>
        <v>0</v>
      </c>
      <c r="AA278" s="387">
        <f t="shared" si="85"/>
        <v>0</v>
      </c>
      <c r="AB278" s="387">
        <f t="shared" si="85"/>
        <v>0</v>
      </c>
      <c r="AC278" s="387">
        <f t="shared" si="85"/>
        <v>0</v>
      </c>
      <c r="AD278" s="387">
        <f t="shared" si="85"/>
        <v>0</v>
      </c>
      <c r="AE278" s="387">
        <f t="shared" si="85"/>
        <v>0</v>
      </c>
      <c r="AF278" s="387">
        <f t="shared" si="85"/>
        <v>0</v>
      </c>
      <c r="AG278" s="387">
        <f t="shared" si="85"/>
        <v>0</v>
      </c>
      <c r="AH278" s="387">
        <f t="shared" si="85"/>
        <v>0</v>
      </c>
      <c r="AI278" s="387">
        <f t="shared" si="86"/>
        <v>0</v>
      </c>
      <c r="AJ278" s="387">
        <f t="shared" si="86"/>
        <v>0</v>
      </c>
      <c r="AK278" s="387">
        <f t="shared" si="86"/>
        <v>0</v>
      </c>
      <c r="AL278" s="387">
        <f t="shared" si="86"/>
        <v>0</v>
      </c>
      <c r="AM278" s="387">
        <f t="shared" si="86"/>
        <v>0</v>
      </c>
      <c r="AN278" s="387">
        <f t="shared" si="86"/>
        <v>0</v>
      </c>
      <c r="AO278" s="387">
        <f t="shared" si="86"/>
        <v>0</v>
      </c>
      <c r="AP278" s="387">
        <f t="shared" si="86"/>
        <v>0</v>
      </c>
      <c r="AQ278" s="387">
        <f t="shared" si="86"/>
        <v>0</v>
      </c>
      <c r="AR278" s="387">
        <f t="shared" si="86"/>
        <v>0</v>
      </c>
      <c r="AS278" s="387">
        <f t="shared" si="87"/>
        <v>0</v>
      </c>
    </row>
    <row r="279" spans="2:45" s="377" customFormat="1" hidden="1" outlineLevel="2">
      <c r="B279" s="377">
        <v>28</v>
      </c>
      <c r="C279" s="81"/>
      <c r="D279" s="338">
        <v>0</v>
      </c>
      <c r="E279" s="387">
        <f t="shared" si="83"/>
        <v>0</v>
      </c>
      <c r="F279" s="387">
        <f t="shared" si="83"/>
        <v>0</v>
      </c>
      <c r="G279" s="387">
        <f t="shared" si="83"/>
        <v>0</v>
      </c>
      <c r="H279" s="387">
        <f t="shared" si="83"/>
        <v>0</v>
      </c>
      <c r="I279" s="387">
        <f t="shared" si="83"/>
        <v>0</v>
      </c>
      <c r="J279" s="387">
        <f t="shared" si="83"/>
        <v>0</v>
      </c>
      <c r="K279" s="387">
        <f t="shared" si="83"/>
        <v>0</v>
      </c>
      <c r="L279" s="387">
        <f t="shared" si="83"/>
        <v>0</v>
      </c>
      <c r="M279" s="387">
        <f t="shared" si="83"/>
        <v>0</v>
      </c>
      <c r="N279" s="387">
        <f t="shared" si="83"/>
        <v>0</v>
      </c>
      <c r="O279" s="387">
        <f t="shared" si="84"/>
        <v>0</v>
      </c>
      <c r="P279" s="387">
        <f t="shared" si="84"/>
        <v>0</v>
      </c>
      <c r="Q279" s="387">
        <f t="shared" si="84"/>
        <v>0</v>
      </c>
      <c r="R279" s="387">
        <f t="shared" si="84"/>
        <v>0</v>
      </c>
      <c r="S279" s="387">
        <f t="shared" si="84"/>
        <v>0</v>
      </c>
      <c r="T279" s="387">
        <f t="shared" si="84"/>
        <v>0</v>
      </c>
      <c r="U279" s="387">
        <f t="shared" si="84"/>
        <v>0</v>
      </c>
      <c r="V279" s="387">
        <f t="shared" si="84"/>
        <v>0</v>
      </c>
      <c r="W279" s="387">
        <f t="shared" si="84"/>
        <v>0</v>
      </c>
      <c r="X279" s="387">
        <f t="shared" si="84"/>
        <v>0</v>
      </c>
      <c r="Y279" s="387">
        <f t="shared" si="85"/>
        <v>0</v>
      </c>
      <c r="Z279" s="387">
        <f t="shared" si="85"/>
        <v>0</v>
      </c>
      <c r="AA279" s="387">
        <f t="shared" si="85"/>
        <v>0</v>
      </c>
      <c r="AB279" s="387">
        <f t="shared" si="85"/>
        <v>0</v>
      </c>
      <c r="AC279" s="387">
        <f t="shared" si="85"/>
        <v>0</v>
      </c>
      <c r="AD279" s="387">
        <f t="shared" si="85"/>
        <v>0</v>
      </c>
      <c r="AE279" s="387">
        <f t="shared" si="85"/>
        <v>0</v>
      </c>
      <c r="AF279" s="387">
        <f t="shared" si="85"/>
        <v>0</v>
      </c>
      <c r="AG279" s="387">
        <f t="shared" si="85"/>
        <v>0</v>
      </c>
      <c r="AH279" s="387">
        <f t="shared" si="85"/>
        <v>0</v>
      </c>
      <c r="AI279" s="387">
        <f t="shared" si="86"/>
        <v>0</v>
      </c>
      <c r="AJ279" s="387">
        <f t="shared" si="86"/>
        <v>0</v>
      </c>
      <c r="AK279" s="387">
        <f t="shared" si="86"/>
        <v>0</v>
      </c>
      <c r="AL279" s="387">
        <f t="shared" si="86"/>
        <v>0</v>
      </c>
      <c r="AM279" s="387">
        <f t="shared" si="86"/>
        <v>0</v>
      </c>
      <c r="AN279" s="387">
        <f t="shared" si="86"/>
        <v>0</v>
      </c>
      <c r="AO279" s="387">
        <f t="shared" si="86"/>
        <v>0</v>
      </c>
      <c r="AP279" s="387">
        <f t="shared" si="86"/>
        <v>0</v>
      </c>
      <c r="AQ279" s="387">
        <f t="shared" si="86"/>
        <v>0</v>
      </c>
      <c r="AR279" s="387">
        <f t="shared" si="86"/>
        <v>0</v>
      </c>
      <c r="AS279" s="387">
        <f t="shared" si="87"/>
        <v>0</v>
      </c>
    </row>
    <row r="280" spans="2:45" s="377" customFormat="1" hidden="1" outlineLevel="2">
      <c r="B280" s="377">
        <v>29</v>
      </c>
      <c r="C280" s="81"/>
      <c r="D280" s="338">
        <v>0</v>
      </c>
      <c r="E280" s="387">
        <f t="shared" si="83"/>
        <v>0</v>
      </c>
      <c r="F280" s="387">
        <f t="shared" si="83"/>
        <v>0</v>
      </c>
      <c r="G280" s="387">
        <f t="shared" si="83"/>
        <v>0</v>
      </c>
      <c r="H280" s="387">
        <f t="shared" si="83"/>
        <v>0</v>
      </c>
      <c r="I280" s="387">
        <f t="shared" si="83"/>
        <v>0</v>
      </c>
      <c r="J280" s="387">
        <f t="shared" si="83"/>
        <v>0</v>
      </c>
      <c r="K280" s="387">
        <f t="shared" si="83"/>
        <v>0</v>
      </c>
      <c r="L280" s="387">
        <f t="shared" si="83"/>
        <v>0</v>
      </c>
      <c r="M280" s="387">
        <f t="shared" si="83"/>
        <v>0</v>
      </c>
      <c r="N280" s="387">
        <f t="shared" si="83"/>
        <v>0</v>
      </c>
      <c r="O280" s="387">
        <f t="shared" si="84"/>
        <v>0</v>
      </c>
      <c r="P280" s="387">
        <f t="shared" si="84"/>
        <v>0</v>
      </c>
      <c r="Q280" s="387">
        <f t="shared" si="84"/>
        <v>0</v>
      </c>
      <c r="R280" s="387">
        <f t="shared" si="84"/>
        <v>0</v>
      </c>
      <c r="S280" s="387">
        <f t="shared" si="84"/>
        <v>0</v>
      </c>
      <c r="T280" s="387">
        <f t="shared" si="84"/>
        <v>0</v>
      </c>
      <c r="U280" s="387">
        <f t="shared" si="84"/>
        <v>0</v>
      </c>
      <c r="V280" s="387">
        <f t="shared" si="84"/>
        <v>0</v>
      </c>
      <c r="W280" s="387">
        <f t="shared" si="84"/>
        <v>0</v>
      </c>
      <c r="X280" s="387">
        <f t="shared" si="84"/>
        <v>0</v>
      </c>
      <c r="Y280" s="387">
        <f t="shared" si="85"/>
        <v>0</v>
      </c>
      <c r="Z280" s="387">
        <f t="shared" si="85"/>
        <v>0</v>
      </c>
      <c r="AA280" s="387">
        <f t="shared" si="85"/>
        <v>0</v>
      </c>
      <c r="AB280" s="387">
        <f t="shared" si="85"/>
        <v>0</v>
      </c>
      <c r="AC280" s="387">
        <f t="shared" si="85"/>
        <v>0</v>
      </c>
      <c r="AD280" s="387">
        <f t="shared" si="85"/>
        <v>0</v>
      </c>
      <c r="AE280" s="387">
        <f t="shared" si="85"/>
        <v>0</v>
      </c>
      <c r="AF280" s="387">
        <f t="shared" si="85"/>
        <v>0</v>
      </c>
      <c r="AG280" s="387">
        <f t="shared" si="85"/>
        <v>0</v>
      </c>
      <c r="AH280" s="387">
        <f t="shared" si="85"/>
        <v>0</v>
      </c>
      <c r="AI280" s="387">
        <f t="shared" si="86"/>
        <v>0</v>
      </c>
      <c r="AJ280" s="387">
        <f t="shared" si="86"/>
        <v>0</v>
      </c>
      <c r="AK280" s="387">
        <f t="shared" si="86"/>
        <v>0</v>
      </c>
      <c r="AL280" s="387">
        <f t="shared" si="86"/>
        <v>0</v>
      </c>
      <c r="AM280" s="387">
        <f t="shared" si="86"/>
        <v>0</v>
      </c>
      <c r="AN280" s="387">
        <f t="shared" si="86"/>
        <v>0</v>
      </c>
      <c r="AO280" s="387">
        <f t="shared" si="86"/>
        <v>0</v>
      </c>
      <c r="AP280" s="387">
        <f t="shared" si="86"/>
        <v>0</v>
      </c>
      <c r="AQ280" s="387">
        <f t="shared" si="86"/>
        <v>0</v>
      </c>
      <c r="AR280" s="387">
        <f t="shared" si="86"/>
        <v>0</v>
      </c>
      <c r="AS280" s="387">
        <f t="shared" si="87"/>
        <v>0</v>
      </c>
    </row>
    <row r="281" spans="2:45" s="377" customFormat="1" hidden="1" outlineLevel="2">
      <c r="B281" s="377">
        <v>30</v>
      </c>
      <c r="C281" s="81"/>
      <c r="D281" s="338">
        <v>0</v>
      </c>
      <c r="E281" s="387">
        <f t="shared" si="83"/>
        <v>0</v>
      </c>
      <c r="F281" s="387">
        <f t="shared" si="83"/>
        <v>0</v>
      </c>
      <c r="G281" s="387">
        <f t="shared" si="83"/>
        <v>0</v>
      </c>
      <c r="H281" s="387">
        <f t="shared" si="83"/>
        <v>0</v>
      </c>
      <c r="I281" s="387">
        <f t="shared" si="83"/>
        <v>0</v>
      </c>
      <c r="J281" s="387">
        <f t="shared" si="83"/>
        <v>0</v>
      </c>
      <c r="K281" s="387">
        <f t="shared" si="83"/>
        <v>0</v>
      </c>
      <c r="L281" s="387">
        <f t="shared" si="83"/>
        <v>0</v>
      </c>
      <c r="M281" s="387">
        <f t="shared" si="83"/>
        <v>0</v>
      </c>
      <c r="N281" s="387">
        <f t="shared" si="83"/>
        <v>0</v>
      </c>
      <c r="O281" s="387">
        <f t="shared" si="84"/>
        <v>0</v>
      </c>
      <c r="P281" s="387">
        <f t="shared" si="84"/>
        <v>0</v>
      </c>
      <c r="Q281" s="387">
        <f t="shared" si="84"/>
        <v>0</v>
      </c>
      <c r="R281" s="387">
        <f t="shared" si="84"/>
        <v>0</v>
      </c>
      <c r="S281" s="387">
        <f t="shared" si="84"/>
        <v>0</v>
      </c>
      <c r="T281" s="387">
        <f t="shared" si="84"/>
        <v>0</v>
      </c>
      <c r="U281" s="387">
        <f t="shared" si="84"/>
        <v>0</v>
      </c>
      <c r="V281" s="387">
        <f t="shared" si="84"/>
        <v>0</v>
      </c>
      <c r="W281" s="387">
        <f t="shared" si="84"/>
        <v>0</v>
      </c>
      <c r="X281" s="387">
        <f t="shared" si="84"/>
        <v>0</v>
      </c>
      <c r="Y281" s="387">
        <f t="shared" si="85"/>
        <v>0</v>
      </c>
      <c r="Z281" s="387">
        <f t="shared" si="85"/>
        <v>0</v>
      </c>
      <c r="AA281" s="387">
        <f t="shared" si="85"/>
        <v>0</v>
      </c>
      <c r="AB281" s="387">
        <f t="shared" si="85"/>
        <v>0</v>
      </c>
      <c r="AC281" s="387">
        <f t="shared" si="85"/>
        <v>0</v>
      </c>
      <c r="AD281" s="387">
        <f t="shared" si="85"/>
        <v>0</v>
      </c>
      <c r="AE281" s="387">
        <f t="shared" si="85"/>
        <v>0</v>
      </c>
      <c r="AF281" s="387">
        <f t="shared" si="85"/>
        <v>0</v>
      </c>
      <c r="AG281" s="387">
        <f t="shared" si="85"/>
        <v>0</v>
      </c>
      <c r="AH281" s="387">
        <f t="shared" si="85"/>
        <v>0</v>
      </c>
      <c r="AI281" s="387">
        <f t="shared" si="86"/>
        <v>0</v>
      </c>
      <c r="AJ281" s="387">
        <f t="shared" si="86"/>
        <v>0</v>
      </c>
      <c r="AK281" s="387">
        <f t="shared" si="86"/>
        <v>0</v>
      </c>
      <c r="AL281" s="387">
        <f t="shared" si="86"/>
        <v>0</v>
      </c>
      <c r="AM281" s="387">
        <f t="shared" si="86"/>
        <v>0</v>
      </c>
      <c r="AN281" s="387">
        <f t="shared" si="86"/>
        <v>0</v>
      </c>
      <c r="AO281" s="387">
        <f t="shared" si="86"/>
        <v>0</v>
      </c>
      <c r="AP281" s="387">
        <f t="shared" si="86"/>
        <v>0</v>
      </c>
      <c r="AQ281" s="387">
        <f t="shared" si="86"/>
        <v>0</v>
      </c>
      <c r="AR281" s="387">
        <f t="shared" si="86"/>
        <v>0</v>
      </c>
      <c r="AS281" s="387">
        <f t="shared" si="87"/>
        <v>0</v>
      </c>
    </row>
    <row r="282" spans="2:45" s="377" customFormat="1" hidden="1" outlineLevel="2">
      <c r="B282" s="377">
        <v>31</v>
      </c>
      <c r="C282" s="81"/>
      <c r="D282" s="338">
        <v>0</v>
      </c>
      <c r="E282" s="387">
        <f t="shared" ref="E282:N291" si="88">IF(AND(E$2=$B282,$B282=$C$3),$D282,IF(AND(E$2&gt;$B282,E$2&lt;=$D$251+$B282),SLN($D282,0,IF($C$3-$B282&gt;=$D$251,$D$251,$C$3-$B282)),0))</f>
        <v>0</v>
      </c>
      <c r="F282" s="387">
        <f t="shared" si="88"/>
        <v>0</v>
      </c>
      <c r="G282" s="387">
        <f t="shared" si="88"/>
        <v>0</v>
      </c>
      <c r="H282" s="387">
        <f t="shared" si="88"/>
        <v>0</v>
      </c>
      <c r="I282" s="387">
        <f t="shared" si="88"/>
        <v>0</v>
      </c>
      <c r="J282" s="387">
        <f t="shared" si="88"/>
        <v>0</v>
      </c>
      <c r="K282" s="387">
        <f t="shared" si="88"/>
        <v>0</v>
      </c>
      <c r="L282" s="387">
        <f t="shared" si="88"/>
        <v>0</v>
      </c>
      <c r="M282" s="387">
        <f t="shared" si="88"/>
        <v>0</v>
      </c>
      <c r="N282" s="387">
        <f t="shared" si="88"/>
        <v>0</v>
      </c>
      <c r="O282" s="387">
        <f t="shared" ref="O282:X291" si="89">IF(AND(O$2=$B282,$B282=$C$3),$D282,IF(AND(O$2&gt;$B282,O$2&lt;=$D$251+$B282),SLN($D282,0,IF($C$3-$B282&gt;=$D$251,$D$251,$C$3-$B282)),0))</f>
        <v>0</v>
      </c>
      <c r="P282" s="387">
        <f t="shared" si="89"/>
        <v>0</v>
      </c>
      <c r="Q282" s="387">
        <f t="shared" si="89"/>
        <v>0</v>
      </c>
      <c r="R282" s="387">
        <f t="shared" si="89"/>
        <v>0</v>
      </c>
      <c r="S282" s="387">
        <f t="shared" si="89"/>
        <v>0</v>
      </c>
      <c r="T282" s="387">
        <f t="shared" si="89"/>
        <v>0</v>
      </c>
      <c r="U282" s="387">
        <f t="shared" si="89"/>
        <v>0</v>
      </c>
      <c r="V282" s="387">
        <f t="shared" si="89"/>
        <v>0</v>
      </c>
      <c r="W282" s="387">
        <f t="shared" si="89"/>
        <v>0</v>
      </c>
      <c r="X282" s="387">
        <f t="shared" si="89"/>
        <v>0</v>
      </c>
      <c r="Y282" s="387">
        <f t="shared" ref="Y282:AH291" si="90">IF(AND(Y$2=$B282,$B282=$C$3),$D282,IF(AND(Y$2&gt;$B282,Y$2&lt;=$D$251+$B282),SLN($D282,0,IF($C$3-$B282&gt;=$D$251,$D$251,$C$3-$B282)),0))</f>
        <v>0</v>
      </c>
      <c r="Z282" s="387">
        <f t="shared" si="90"/>
        <v>0</v>
      </c>
      <c r="AA282" s="387">
        <f t="shared" si="90"/>
        <v>0</v>
      </c>
      <c r="AB282" s="387">
        <f t="shared" si="90"/>
        <v>0</v>
      </c>
      <c r="AC282" s="387">
        <f t="shared" si="90"/>
        <v>0</v>
      </c>
      <c r="AD282" s="387">
        <f t="shared" si="90"/>
        <v>0</v>
      </c>
      <c r="AE282" s="387">
        <f t="shared" si="90"/>
        <v>0</v>
      </c>
      <c r="AF282" s="387">
        <f t="shared" si="90"/>
        <v>0</v>
      </c>
      <c r="AG282" s="387">
        <f t="shared" si="90"/>
        <v>0</v>
      </c>
      <c r="AH282" s="387">
        <f t="shared" si="90"/>
        <v>0</v>
      </c>
      <c r="AI282" s="387">
        <f t="shared" ref="AI282:AR291" si="91">IF(AND(AI$2=$B282,$B282=$C$3),$D282,IF(AND(AI$2&gt;$B282,AI$2&lt;=$D$251+$B282),SLN($D282,0,IF($C$3-$B282&gt;=$D$251,$D$251,$C$3-$B282)),0))</f>
        <v>0</v>
      </c>
      <c r="AJ282" s="387">
        <f t="shared" si="91"/>
        <v>0</v>
      </c>
      <c r="AK282" s="387">
        <f t="shared" si="91"/>
        <v>0</v>
      </c>
      <c r="AL282" s="387">
        <f t="shared" si="91"/>
        <v>0</v>
      </c>
      <c r="AM282" s="387">
        <f t="shared" si="91"/>
        <v>0</v>
      </c>
      <c r="AN282" s="387">
        <f t="shared" si="91"/>
        <v>0</v>
      </c>
      <c r="AO282" s="387">
        <f t="shared" si="91"/>
        <v>0</v>
      </c>
      <c r="AP282" s="387">
        <f t="shared" si="91"/>
        <v>0</v>
      </c>
      <c r="AQ282" s="387">
        <f t="shared" si="91"/>
        <v>0</v>
      </c>
      <c r="AR282" s="387">
        <f t="shared" si="91"/>
        <v>0</v>
      </c>
      <c r="AS282" s="387">
        <f t="shared" si="87"/>
        <v>0</v>
      </c>
    </row>
    <row r="283" spans="2:45" s="377" customFormat="1" hidden="1" outlineLevel="2">
      <c r="B283" s="377">
        <v>32</v>
      </c>
      <c r="C283" s="81"/>
      <c r="D283" s="338">
        <v>0</v>
      </c>
      <c r="E283" s="387">
        <f t="shared" si="88"/>
        <v>0</v>
      </c>
      <c r="F283" s="387">
        <f t="shared" si="88"/>
        <v>0</v>
      </c>
      <c r="G283" s="387">
        <f t="shared" si="88"/>
        <v>0</v>
      </c>
      <c r="H283" s="387">
        <f t="shared" si="88"/>
        <v>0</v>
      </c>
      <c r="I283" s="387">
        <f t="shared" si="88"/>
        <v>0</v>
      </c>
      <c r="J283" s="387">
        <f t="shared" si="88"/>
        <v>0</v>
      </c>
      <c r="K283" s="387">
        <f t="shared" si="88"/>
        <v>0</v>
      </c>
      <c r="L283" s="387">
        <f t="shared" si="88"/>
        <v>0</v>
      </c>
      <c r="M283" s="387">
        <f t="shared" si="88"/>
        <v>0</v>
      </c>
      <c r="N283" s="387">
        <f t="shared" si="88"/>
        <v>0</v>
      </c>
      <c r="O283" s="387">
        <f t="shared" si="89"/>
        <v>0</v>
      </c>
      <c r="P283" s="387">
        <f t="shared" si="89"/>
        <v>0</v>
      </c>
      <c r="Q283" s="387">
        <f t="shared" si="89"/>
        <v>0</v>
      </c>
      <c r="R283" s="387">
        <f t="shared" si="89"/>
        <v>0</v>
      </c>
      <c r="S283" s="387">
        <f t="shared" si="89"/>
        <v>0</v>
      </c>
      <c r="T283" s="387">
        <f t="shared" si="89"/>
        <v>0</v>
      </c>
      <c r="U283" s="387">
        <f t="shared" si="89"/>
        <v>0</v>
      </c>
      <c r="V283" s="387">
        <f t="shared" si="89"/>
        <v>0</v>
      </c>
      <c r="W283" s="387">
        <f t="shared" si="89"/>
        <v>0</v>
      </c>
      <c r="X283" s="387">
        <f t="shared" si="89"/>
        <v>0</v>
      </c>
      <c r="Y283" s="387">
        <f t="shared" si="90"/>
        <v>0</v>
      </c>
      <c r="Z283" s="387">
        <f t="shared" si="90"/>
        <v>0</v>
      </c>
      <c r="AA283" s="387">
        <f t="shared" si="90"/>
        <v>0</v>
      </c>
      <c r="AB283" s="387">
        <f t="shared" si="90"/>
        <v>0</v>
      </c>
      <c r="AC283" s="387">
        <f t="shared" si="90"/>
        <v>0</v>
      </c>
      <c r="AD283" s="387">
        <f t="shared" si="90"/>
        <v>0</v>
      </c>
      <c r="AE283" s="387">
        <f t="shared" si="90"/>
        <v>0</v>
      </c>
      <c r="AF283" s="387">
        <f t="shared" si="90"/>
        <v>0</v>
      </c>
      <c r="AG283" s="387">
        <f t="shared" si="90"/>
        <v>0</v>
      </c>
      <c r="AH283" s="387">
        <f t="shared" si="90"/>
        <v>0</v>
      </c>
      <c r="AI283" s="387">
        <f t="shared" si="91"/>
        <v>0</v>
      </c>
      <c r="AJ283" s="387">
        <f t="shared" si="91"/>
        <v>0</v>
      </c>
      <c r="AK283" s="387">
        <f t="shared" si="91"/>
        <v>0</v>
      </c>
      <c r="AL283" s="387">
        <f t="shared" si="91"/>
        <v>0</v>
      </c>
      <c r="AM283" s="387">
        <f t="shared" si="91"/>
        <v>0</v>
      </c>
      <c r="AN283" s="387">
        <f t="shared" si="91"/>
        <v>0</v>
      </c>
      <c r="AO283" s="387">
        <f t="shared" si="91"/>
        <v>0</v>
      </c>
      <c r="AP283" s="387">
        <f t="shared" si="91"/>
        <v>0</v>
      </c>
      <c r="AQ283" s="387">
        <f t="shared" si="91"/>
        <v>0</v>
      </c>
      <c r="AR283" s="387">
        <f t="shared" si="91"/>
        <v>0</v>
      </c>
      <c r="AS283" s="387">
        <f t="shared" si="87"/>
        <v>0</v>
      </c>
    </row>
    <row r="284" spans="2:45" s="377" customFormat="1" hidden="1" outlineLevel="2">
      <c r="B284" s="377">
        <v>33</v>
      </c>
      <c r="C284" s="81"/>
      <c r="D284" s="338">
        <v>0</v>
      </c>
      <c r="E284" s="387">
        <f t="shared" si="88"/>
        <v>0</v>
      </c>
      <c r="F284" s="387">
        <f t="shared" si="88"/>
        <v>0</v>
      </c>
      <c r="G284" s="387">
        <f t="shared" si="88"/>
        <v>0</v>
      </c>
      <c r="H284" s="387">
        <f t="shared" si="88"/>
        <v>0</v>
      </c>
      <c r="I284" s="387">
        <f t="shared" si="88"/>
        <v>0</v>
      </c>
      <c r="J284" s="387">
        <f t="shared" si="88"/>
        <v>0</v>
      </c>
      <c r="K284" s="387">
        <f t="shared" si="88"/>
        <v>0</v>
      </c>
      <c r="L284" s="387">
        <f t="shared" si="88"/>
        <v>0</v>
      </c>
      <c r="M284" s="387">
        <f t="shared" si="88"/>
        <v>0</v>
      </c>
      <c r="N284" s="387">
        <f t="shared" si="88"/>
        <v>0</v>
      </c>
      <c r="O284" s="387">
        <f t="shared" si="89"/>
        <v>0</v>
      </c>
      <c r="P284" s="387">
        <f t="shared" si="89"/>
        <v>0</v>
      </c>
      <c r="Q284" s="387">
        <f t="shared" si="89"/>
        <v>0</v>
      </c>
      <c r="R284" s="387">
        <f t="shared" si="89"/>
        <v>0</v>
      </c>
      <c r="S284" s="387">
        <f t="shared" si="89"/>
        <v>0</v>
      </c>
      <c r="T284" s="387">
        <f t="shared" si="89"/>
        <v>0</v>
      </c>
      <c r="U284" s="387">
        <f t="shared" si="89"/>
        <v>0</v>
      </c>
      <c r="V284" s="387">
        <f t="shared" si="89"/>
        <v>0</v>
      </c>
      <c r="W284" s="387">
        <f t="shared" si="89"/>
        <v>0</v>
      </c>
      <c r="X284" s="387">
        <f t="shared" si="89"/>
        <v>0</v>
      </c>
      <c r="Y284" s="387">
        <f t="shared" si="90"/>
        <v>0</v>
      </c>
      <c r="Z284" s="387">
        <f t="shared" si="90"/>
        <v>0</v>
      </c>
      <c r="AA284" s="387">
        <f t="shared" si="90"/>
        <v>0</v>
      </c>
      <c r="AB284" s="387">
        <f t="shared" si="90"/>
        <v>0</v>
      </c>
      <c r="AC284" s="387">
        <f t="shared" si="90"/>
        <v>0</v>
      </c>
      <c r="AD284" s="387">
        <f t="shared" si="90"/>
        <v>0</v>
      </c>
      <c r="AE284" s="387">
        <f t="shared" si="90"/>
        <v>0</v>
      </c>
      <c r="AF284" s="387">
        <f t="shared" si="90"/>
        <v>0</v>
      </c>
      <c r="AG284" s="387">
        <f t="shared" si="90"/>
        <v>0</v>
      </c>
      <c r="AH284" s="387">
        <f t="shared" si="90"/>
        <v>0</v>
      </c>
      <c r="AI284" s="387">
        <f t="shared" si="91"/>
        <v>0</v>
      </c>
      <c r="AJ284" s="387">
        <f t="shared" si="91"/>
        <v>0</v>
      </c>
      <c r="AK284" s="387">
        <f t="shared" si="91"/>
        <v>0</v>
      </c>
      <c r="AL284" s="387">
        <f t="shared" si="91"/>
        <v>0</v>
      </c>
      <c r="AM284" s="387">
        <f t="shared" si="91"/>
        <v>0</v>
      </c>
      <c r="AN284" s="387">
        <f t="shared" si="91"/>
        <v>0</v>
      </c>
      <c r="AO284" s="387">
        <f t="shared" si="91"/>
        <v>0</v>
      </c>
      <c r="AP284" s="387">
        <f t="shared" si="91"/>
        <v>0</v>
      </c>
      <c r="AQ284" s="387">
        <f t="shared" si="91"/>
        <v>0</v>
      </c>
      <c r="AR284" s="387">
        <f t="shared" si="91"/>
        <v>0</v>
      </c>
      <c r="AS284" s="387">
        <f t="shared" si="87"/>
        <v>0</v>
      </c>
    </row>
    <row r="285" spans="2:45" s="377" customFormat="1" hidden="1" outlineLevel="2">
      <c r="B285" s="377">
        <v>34</v>
      </c>
      <c r="C285" s="81"/>
      <c r="D285" s="338">
        <v>0</v>
      </c>
      <c r="E285" s="387">
        <f t="shared" si="88"/>
        <v>0</v>
      </c>
      <c r="F285" s="387">
        <f t="shared" si="88"/>
        <v>0</v>
      </c>
      <c r="G285" s="387">
        <f t="shared" si="88"/>
        <v>0</v>
      </c>
      <c r="H285" s="387">
        <f t="shared" si="88"/>
        <v>0</v>
      </c>
      <c r="I285" s="387">
        <f t="shared" si="88"/>
        <v>0</v>
      </c>
      <c r="J285" s="387">
        <f t="shared" si="88"/>
        <v>0</v>
      </c>
      <c r="K285" s="387">
        <f t="shared" si="88"/>
        <v>0</v>
      </c>
      <c r="L285" s="387">
        <f t="shared" si="88"/>
        <v>0</v>
      </c>
      <c r="M285" s="387">
        <f t="shared" si="88"/>
        <v>0</v>
      </c>
      <c r="N285" s="387">
        <f t="shared" si="88"/>
        <v>0</v>
      </c>
      <c r="O285" s="387">
        <f t="shared" si="89"/>
        <v>0</v>
      </c>
      <c r="P285" s="387">
        <f t="shared" si="89"/>
        <v>0</v>
      </c>
      <c r="Q285" s="387">
        <f t="shared" si="89"/>
        <v>0</v>
      </c>
      <c r="R285" s="387">
        <f t="shared" si="89"/>
        <v>0</v>
      </c>
      <c r="S285" s="387">
        <f t="shared" si="89"/>
        <v>0</v>
      </c>
      <c r="T285" s="387">
        <f t="shared" si="89"/>
        <v>0</v>
      </c>
      <c r="U285" s="387">
        <f t="shared" si="89"/>
        <v>0</v>
      </c>
      <c r="V285" s="387">
        <f t="shared" si="89"/>
        <v>0</v>
      </c>
      <c r="W285" s="387">
        <f t="shared" si="89"/>
        <v>0</v>
      </c>
      <c r="X285" s="387">
        <f t="shared" si="89"/>
        <v>0</v>
      </c>
      <c r="Y285" s="387">
        <f t="shared" si="90"/>
        <v>0</v>
      </c>
      <c r="Z285" s="387">
        <f t="shared" si="90"/>
        <v>0</v>
      </c>
      <c r="AA285" s="387">
        <f t="shared" si="90"/>
        <v>0</v>
      </c>
      <c r="AB285" s="387">
        <f t="shared" si="90"/>
        <v>0</v>
      </c>
      <c r="AC285" s="387">
        <f t="shared" si="90"/>
        <v>0</v>
      </c>
      <c r="AD285" s="387">
        <f t="shared" si="90"/>
        <v>0</v>
      </c>
      <c r="AE285" s="387">
        <f t="shared" si="90"/>
        <v>0</v>
      </c>
      <c r="AF285" s="387">
        <f t="shared" si="90"/>
        <v>0</v>
      </c>
      <c r="AG285" s="387">
        <f t="shared" si="90"/>
        <v>0</v>
      </c>
      <c r="AH285" s="387">
        <f t="shared" si="90"/>
        <v>0</v>
      </c>
      <c r="AI285" s="387">
        <f t="shared" si="91"/>
        <v>0</v>
      </c>
      <c r="AJ285" s="387">
        <f t="shared" si="91"/>
        <v>0</v>
      </c>
      <c r="AK285" s="387">
        <f t="shared" si="91"/>
        <v>0</v>
      </c>
      <c r="AL285" s="387">
        <f t="shared" si="91"/>
        <v>0</v>
      </c>
      <c r="AM285" s="387">
        <f t="shared" si="91"/>
        <v>0</v>
      </c>
      <c r="AN285" s="387">
        <f t="shared" si="91"/>
        <v>0</v>
      </c>
      <c r="AO285" s="387">
        <f t="shared" si="91"/>
        <v>0</v>
      </c>
      <c r="AP285" s="387">
        <f t="shared" si="91"/>
        <v>0</v>
      </c>
      <c r="AQ285" s="387">
        <f t="shared" si="91"/>
        <v>0</v>
      </c>
      <c r="AR285" s="387">
        <f t="shared" si="91"/>
        <v>0</v>
      </c>
      <c r="AS285" s="387">
        <f t="shared" si="87"/>
        <v>0</v>
      </c>
    </row>
    <row r="286" spans="2:45" s="377" customFormat="1" hidden="1" outlineLevel="2">
      <c r="B286" s="377">
        <v>35</v>
      </c>
      <c r="C286" s="81"/>
      <c r="D286" s="338">
        <v>0</v>
      </c>
      <c r="E286" s="387">
        <f t="shared" si="88"/>
        <v>0</v>
      </c>
      <c r="F286" s="387">
        <f t="shared" si="88"/>
        <v>0</v>
      </c>
      <c r="G286" s="387">
        <f t="shared" si="88"/>
        <v>0</v>
      </c>
      <c r="H286" s="387">
        <f t="shared" si="88"/>
        <v>0</v>
      </c>
      <c r="I286" s="387">
        <f t="shared" si="88"/>
        <v>0</v>
      </c>
      <c r="J286" s="387">
        <f t="shared" si="88"/>
        <v>0</v>
      </c>
      <c r="K286" s="387">
        <f t="shared" si="88"/>
        <v>0</v>
      </c>
      <c r="L286" s="387">
        <f t="shared" si="88"/>
        <v>0</v>
      </c>
      <c r="M286" s="387">
        <f t="shared" si="88"/>
        <v>0</v>
      </c>
      <c r="N286" s="387">
        <f t="shared" si="88"/>
        <v>0</v>
      </c>
      <c r="O286" s="387">
        <f t="shared" si="89"/>
        <v>0</v>
      </c>
      <c r="P286" s="387">
        <f t="shared" si="89"/>
        <v>0</v>
      </c>
      <c r="Q286" s="387">
        <f t="shared" si="89"/>
        <v>0</v>
      </c>
      <c r="R286" s="387">
        <f t="shared" si="89"/>
        <v>0</v>
      </c>
      <c r="S286" s="387">
        <f t="shared" si="89"/>
        <v>0</v>
      </c>
      <c r="T286" s="387">
        <f t="shared" si="89"/>
        <v>0</v>
      </c>
      <c r="U286" s="387">
        <f t="shared" si="89"/>
        <v>0</v>
      </c>
      <c r="V286" s="387">
        <f t="shared" si="89"/>
        <v>0</v>
      </c>
      <c r="W286" s="387">
        <f t="shared" si="89"/>
        <v>0</v>
      </c>
      <c r="X286" s="387">
        <f t="shared" si="89"/>
        <v>0</v>
      </c>
      <c r="Y286" s="387">
        <f t="shared" si="90"/>
        <v>0</v>
      </c>
      <c r="Z286" s="387">
        <f t="shared" si="90"/>
        <v>0</v>
      </c>
      <c r="AA286" s="387">
        <f t="shared" si="90"/>
        <v>0</v>
      </c>
      <c r="AB286" s="387">
        <f t="shared" si="90"/>
        <v>0</v>
      </c>
      <c r="AC286" s="387">
        <f t="shared" si="90"/>
        <v>0</v>
      </c>
      <c r="AD286" s="387">
        <f t="shared" si="90"/>
        <v>0</v>
      </c>
      <c r="AE286" s="387">
        <f t="shared" si="90"/>
        <v>0</v>
      </c>
      <c r="AF286" s="387">
        <f t="shared" si="90"/>
        <v>0</v>
      </c>
      <c r="AG286" s="387">
        <f t="shared" si="90"/>
        <v>0</v>
      </c>
      <c r="AH286" s="387">
        <f t="shared" si="90"/>
        <v>0</v>
      </c>
      <c r="AI286" s="387">
        <f t="shared" si="91"/>
        <v>0</v>
      </c>
      <c r="AJ286" s="387">
        <f t="shared" si="91"/>
        <v>0</v>
      </c>
      <c r="AK286" s="387">
        <f t="shared" si="91"/>
        <v>0</v>
      </c>
      <c r="AL286" s="387">
        <f t="shared" si="91"/>
        <v>0</v>
      </c>
      <c r="AM286" s="387">
        <f t="shared" si="91"/>
        <v>0</v>
      </c>
      <c r="AN286" s="387">
        <f t="shared" si="91"/>
        <v>0</v>
      </c>
      <c r="AO286" s="387">
        <f t="shared" si="91"/>
        <v>0</v>
      </c>
      <c r="AP286" s="387">
        <f t="shared" si="91"/>
        <v>0</v>
      </c>
      <c r="AQ286" s="387">
        <f t="shared" si="91"/>
        <v>0</v>
      </c>
      <c r="AR286" s="387">
        <f t="shared" si="91"/>
        <v>0</v>
      </c>
      <c r="AS286" s="387">
        <f t="shared" si="87"/>
        <v>0</v>
      </c>
    </row>
    <row r="287" spans="2:45" s="377" customFormat="1" hidden="1" outlineLevel="2">
      <c r="B287" s="377">
        <v>36</v>
      </c>
      <c r="C287" s="81"/>
      <c r="D287" s="338">
        <v>0</v>
      </c>
      <c r="E287" s="387">
        <f t="shared" si="88"/>
        <v>0</v>
      </c>
      <c r="F287" s="387">
        <f t="shared" si="88"/>
        <v>0</v>
      </c>
      <c r="G287" s="387">
        <f t="shared" si="88"/>
        <v>0</v>
      </c>
      <c r="H287" s="387">
        <f t="shared" si="88"/>
        <v>0</v>
      </c>
      <c r="I287" s="387">
        <f t="shared" si="88"/>
        <v>0</v>
      </c>
      <c r="J287" s="387">
        <f t="shared" si="88"/>
        <v>0</v>
      </c>
      <c r="K287" s="387">
        <f t="shared" si="88"/>
        <v>0</v>
      </c>
      <c r="L287" s="387">
        <f t="shared" si="88"/>
        <v>0</v>
      </c>
      <c r="M287" s="387">
        <f t="shared" si="88"/>
        <v>0</v>
      </c>
      <c r="N287" s="387">
        <f t="shared" si="88"/>
        <v>0</v>
      </c>
      <c r="O287" s="387">
        <f t="shared" si="89"/>
        <v>0</v>
      </c>
      <c r="P287" s="387">
        <f t="shared" si="89"/>
        <v>0</v>
      </c>
      <c r="Q287" s="387">
        <f t="shared" si="89"/>
        <v>0</v>
      </c>
      <c r="R287" s="387">
        <f t="shared" si="89"/>
        <v>0</v>
      </c>
      <c r="S287" s="387">
        <f t="shared" si="89"/>
        <v>0</v>
      </c>
      <c r="T287" s="387">
        <f t="shared" si="89"/>
        <v>0</v>
      </c>
      <c r="U287" s="387">
        <f t="shared" si="89"/>
        <v>0</v>
      </c>
      <c r="V287" s="387">
        <f t="shared" si="89"/>
        <v>0</v>
      </c>
      <c r="W287" s="387">
        <f t="shared" si="89"/>
        <v>0</v>
      </c>
      <c r="X287" s="387">
        <f t="shared" si="89"/>
        <v>0</v>
      </c>
      <c r="Y287" s="387">
        <f t="shared" si="90"/>
        <v>0</v>
      </c>
      <c r="Z287" s="387">
        <f t="shared" si="90"/>
        <v>0</v>
      </c>
      <c r="AA287" s="387">
        <f t="shared" si="90"/>
        <v>0</v>
      </c>
      <c r="AB287" s="387">
        <f t="shared" si="90"/>
        <v>0</v>
      </c>
      <c r="AC287" s="387">
        <f t="shared" si="90"/>
        <v>0</v>
      </c>
      <c r="AD287" s="387">
        <f t="shared" si="90"/>
        <v>0</v>
      </c>
      <c r="AE287" s="387">
        <f t="shared" si="90"/>
        <v>0</v>
      </c>
      <c r="AF287" s="387">
        <f t="shared" si="90"/>
        <v>0</v>
      </c>
      <c r="AG287" s="387">
        <f t="shared" si="90"/>
        <v>0</v>
      </c>
      <c r="AH287" s="387">
        <f t="shared" si="90"/>
        <v>0</v>
      </c>
      <c r="AI287" s="387">
        <f t="shared" si="91"/>
        <v>0</v>
      </c>
      <c r="AJ287" s="387">
        <f t="shared" si="91"/>
        <v>0</v>
      </c>
      <c r="AK287" s="387">
        <f t="shared" si="91"/>
        <v>0</v>
      </c>
      <c r="AL287" s="387">
        <f t="shared" si="91"/>
        <v>0</v>
      </c>
      <c r="AM287" s="387">
        <f t="shared" si="91"/>
        <v>0</v>
      </c>
      <c r="AN287" s="387">
        <f t="shared" si="91"/>
        <v>0</v>
      </c>
      <c r="AO287" s="387">
        <f t="shared" si="91"/>
        <v>0</v>
      </c>
      <c r="AP287" s="387">
        <f t="shared" si="91"/>
        <v>0</v>
      </c>
      <c r="AQ287" s="387">
        <f t="shared" si="91"/>
        <v>0</v>
      </c>
      <c r="AR287" s="387">
        <f t="shared" si="91"/>
        <v>0</v>
      </c>
      <c r="AS287" s="387">
        <f t="shared" si="87"/>
        <v>0</v>
      </c>
    </row>
    <row r="288" spans="2:45" s="377" customFormat="1" hidden="1" outlineLevel="2">
      <c r="B288" s="377">
        <v>37</v>
      </c>
      <c r="C288" s="81"/>
      <c r="D288" s="338">
        <v>0</v>
      </c>
      <c r="E288" s="387">
        <f t="shared" si="88"/>
        <v>0</v>
      </c>
      <c r="F288" s="387">
        <f t="shared" si="88"/>
        <v>0</v>
      </c>
      <c r="G288" s="387">
        <f t="shared" si="88"/>
        <v>0</v>
      </c>
      <c r="H288" s="387">
        <f t="shared" si="88"/>
        <v>0</v>
      </c>
      <c r="I288" s="387">
        <f t="shared" si="88"/>
        <v>0</v>
      </c>
      <c r="J288" s="387">
        <f t="shared" si="88"/>
        <v>0</v>
      </c>
      <c r="K288" s="387">
        <f t="shared" si="88"/>
        <v>0</v>
      </c>
      <c r="L288" s="387">
        <f t="shared" si="88"/>
        <v>0</v>
      </c>
      <c r="M288" s="387">
        <f t="shared" si="88"/>
        <v>0</v>
      </c>
      <c r="N288" s="387">
        <f t="shared" si="88"/>
        <v>0</v>
      </c>
      <c r="O288" s="387">
        <f t="shared" si="89"/>
        <v>0</v>
      </c>
      <c r="P288" s="387">
        <f t="shared" si="89"/>
        <v>0</v>
      </c>
      <c r="Q288" s="387">
        <f t="shared" si="89"/>
        <v>0</v>
      </c>
      <c r="R288" s="387">
        <f t="shared" si="89"/>
        <v>0</v>
      </c>
      <c r="S288" s="387">
        <f t="shared" si="89"/>
        <v>0</v>
      </c>
      <c r="T288" s="387">
        <f t="shared" si="89"/>
        <v>0</v>
      </c>
      <c r="U288" s="387">
        <f t="shared" si="89"/>
        <v>0</v>
      </c>
      <c r="V288" s="387">
        <f t="shared" si="89"/>
        <v>0</v>
      </c>
      <c r="W288" s="387">
        <f t="shared" si="89"/>
        <v>0</v>
      </c>
      <c r="X288" s="387">
        <f t="shared" si="89"/>
        <v>0</v>
      </c>
      <c r="Y288" s="387">
        <f t="shared" si="90"/>
        <v>0</v>
      </c>
      <c r="Z288" s="387">
        <f t="shared" si="90"/>
        <v>0</v>
      </c>
      <c r="AA288" s="387">
        <f t="shared" si="90"/>
        <v>0</v>
      </c>
      <c r="AB288" s="387">
        <f t="shared" si="90"/>
        <v>0</v>
      </c>
      <c r="AC288" s="387">
        <f t="shared" si="90"/>
        <v>0</v>
      </c>
      <c r="AD288" s="387">
        <f t="shared" si="90"/>
        <v>0</v>
      </c>
      <c r="AE288" s="387">
        <f t="shared" si="90"/>
        <v>0</v>
      </c>
      <c r="AF288" s="387">
        <f t="shared" si="90"/>
        <v>0</v>
      </c>
      <c r="AG288" s="387">
        <f t="shared" si="90"/>
        <v>0</v>
      </c>
      <c r="AH288" s="387">
        <f t="shared" si="90"/>
        <v>0</v>
      </c>
      <c r="AI288" s="387">
        <f t="shared" si="91"/>
        <v>0</v>
      </c>
      <c r="AJ288" s="387">
        <f t="shared" si="91"/>
        <v>0</v>
      </c>
      <c r="AK288" s="387">
        <f t="shared" si="91"/>
        <v>0</v>
      </c>
      <c r="AL288" s="387">
        <f t="shared" si="91"/>
        <v>0</v>
      </c>
      <c r="AM288" s="387">
        <f t="shared" si="91"/>
        <v>0</v>
      </c>
      <c r="AN288" s="387">
        <f t="shared" si="91"/>
        <v>0</v>
      </c>
      <c r="AO288" s="387">
        <f t="shared" si="91"/>
        <v>0</v>
      </c>
      <c r="AP288" s="387">
        <f t="shared" si="91"/>
        <v>0</v>
      </c>
      <c r="AQ288" s="387">
        <f t="shared" si="91"/>
        <v>0</v>
      </c>
      <c r="AR288" s="387">
        <f t="shared" si="91"/>
        <v>0</v>
      </c>
      <c r="AS288" s="387">
        <f t="shared" si="87"/>
        <v>0</v>
      </c>
    </row>
    <row r="289" spans="2:45" s="377" customFormat="1" hidden="1" outlineLevel="2">
      <c r="B289" s="377">
        <v>38</v>
      </c>
      <c r="C289" s="81"/>
      <c r="D289" s="338">
        <v>0</v>
      </c>
      <c r="E289" s="387">
        <f t="shared" si="88"/>
        <v>0</v>
      </c>
      <c r="F289" s="387">
        <f t="shared" si="88"/>
        <v>0</v>
      </c>
      <c r="G289" s="387">
        <f t="shared" si="88"/>
        <v>0</v>
      </c>
      <c r="H289" s="387">
        <f t="shared" si="88"/>
        <v>0</v>
      </c>
      <c r="I289" s="387">
        <f t="shared" si="88"/>
        <v>0</v>
      </c>
      <c r="J289" s="387">
        <f t="shared" si="88"/>
        <v>0</v>
      </c>
      <c r="K289" s="387">
        <f t="shared" si="88"/>
        <v>0</v>
      </c>
      <c r="L289" s="387">
        <f t="shared" si="88"/>
        <v>0</v>
      </c>
      <c r="M289" s="387">
        <f t="shared" si="88"/>
        <v>0</v>
      </c>
      <c r="N289" s="387">
        <f t="shared" si="88"/>
        <v>0</v>
      </c>
      <c r="O289" s="387">
        <f t="shared" si="89"/>
        <v>0</v>
      </c>
      <c r="P289" s="387">
        <f t="shared" si="89"/>
        <v>0</v>
      </c>
      <c r="Q289" s="387">
        <f t="shared" si="89"/>
        <v>0</v>
      </c>
      <c r="R289" s="387">
        <f t="shared" si="89"/>
        <v>0</v>
      </c>
      <c r="S289" s="387">
        <f t="shared" si="89"/>
        <v>0</v>
      </c>
      <c r="T289" s="387">
        <f t="shared" si="89"/>
        <v>0</v>
      </c>
      <c r="U289" s="387">
        <f t="shared" si="89"/>
        <v>0</v>
      </c>
      <c r="V289" s="387">
        <f t="shared" si="89"/>
        <v>0</v>
      </c>
      <c r="W289" s="387">
        <f t="shared" si="89"/>
        <v>0</v>
      </c>
      <c r="X289" s="387">
        <f t="shared" si="89"/>
        <v>0</v>
      </c>
      <c r="Y289" s="387">
        <f t="shared" si="90"/>
        <v>0</v>
      </c>
      <c r="Z289" s="387">
        <f t="shared" si="90"/>
        <v>0</v>
      </c>
      <c r="AA289" s="387">
        <f t="shared" si="90"/>
        <v>0</v>
      </c>
      <c r="AB289" s="387">
        <f t="shared" si="90"/>
        <v>0</v>
      </c>
      <c r="AC289" s="387">
        <f t="shared" si="90"/>
        <v>0</v>
      </c>
      <c r="AD289" s="387">
        <f t="shared" si="90"/>
        <v>0</v>
      </c>
      <c r="AE289" s="387">
        <f t="shared" si="90"/>
        <v>0</v>
      </c>
      <c r="AF289" s="387">
        <f t="shared" si="90"/>
        <v>0</v>
      </c>
      <c r="AG289" s="387">
        <f t="shared" si="90"/>
        <v>0</v>
      </c>
      <c r="AH289" s="387">
        <f t="shared" si="90"/>
        <v>0</v>
      </c>
      <c r="AI289" s="387">
        <f t="shared" si="91"/>
        <v>0</v>
      </c>
      <c r="AJ289" s="387">
        <f t="shared" si="91"/>
        <v>0</v>
      </c>
      <c r="AK289" s="387">
        <f t="shared" si="91"/>
        <v>0</v>
      </c>
      <c r="AL289" s="387">
        <f t="shared" si="91"/>
        <v>0</v>
      </c>
      <c r="AM289" s="387">
        <f t="shared" si="91"/>
        <v>0</v>
      </c>
      <c r="AN289" s="387">
        <f t="shared" si="91"/>
        <v>0</v>
      </c>
      <c r="AO289" s="387">
        <f t="shared" si="91"/>
        <v>0</v>
      </c>
      <c r="AP289" s="387">
        <f t="shared" si="91"/>
        <v>0</v>
      </c>
      <c r="AQ289" s="387">
        <f t="shared" si="91"/>
        <v>0</v>
      </c>
      <c r="AR289" s="387">
        <f t="shared" si="91"/>
        <v>0</v>
      </c>
      <c r="AS289" s="387">
        <f t="shared" si="87"/>
        <v>0</v>
      </c>
    </row>
    <row r="290" spans="2:45" s="377" customFormat="1" hidden="1" outlineLevel="2">
      <c r="B290" s="377">
        <v>39</v>
      </c>
      <c r="C290" s="81"/>
      <c r="D290" s="338">
        <v>0</v>
      </c>
      <c r="E290" s="387">
        <f t="shared" si="88"/>
        <v>0</v>
      </c>
      <c r="F290" s="387">
        <f t="shared" si="88"/>
        <v>0</v>
      </c>
      <c r="G290" s="387">
        <f t="shared" si="88"/>
        <v>0</v>
      </c>
      <c r="H290" s="387">
        <f t="shared" si="88"/>
        <v>0</v>
      </c>
      <c r="I290" s="387">
        <f t="shared" si="88"/>
        <v>0</v>
      </c>
      <c r="J290" s="387">
        <f t="shared" si="88"/>
        <v>0</v>
      </c>
      <c r="K290" s="387">
        <f t="shared" si="88"/>
        <v>0</v>
      </c>
      <c r="L290" s="387">
        <f t="shared" si="88"/>
        <v>0</v>
      </c>
      <c r="M290" s="387">
        <f t="shared" si="88"/>
        <v>0</v>
      </c>
      <c r="N290" s="387">
        <f t="shared" si="88"/>
        <v>0</v>
      </c>
      <c r="O290" s="387">
        <f t="shared" si="89"/>
        <v>0</v>
      </c>
      <c r="P290" s="387">
        <f t="shared" si="89"/>
        <v>0</v>
      </c>
      <c r="Q290" s="387">
        <f t="shared" si="89"/>
        <v>0</v>
      </c>
      <c r="R290" s="387">
        <f t="shared" si="89"/>
        <v>0</v>
      </c>
      <c r="S290" s="387">
        <f t="shared" si="89"/>
        <v>0</v>
      </c>
      <c r="T290" s="387">
        <f t="shared" si="89"/>
        <v>0</v>
      </c>
      <c r="U290" s="387">
        <f t="shared" si="89"/>
        <v>0</v>
      </c>
      <c r="V290" s="387">
        <f t="shared" si="89"/>
        <v>0</v>
      </c>
      <c r="W290" s="387">
        <f t="shared" si="89"/>
        <v>0</v>
      </c>
      <c r="X290" s="387">
        <f t="shared" si="89"/>
        <v>0</v>
      </c>
      <c r="Y290" s="387">
        <f t="shared" si="90"/>
        <v>0</v>
      </c>
      <c r="Z290" s="387">
        <f t="shared" si="90"/>
        <v>0</v>
      </c>
      <c r="AA290" s="387">
        <f t="shared" si="90"/>
        <v>0</v>
      </c>
      <c r="AB290" s="387">
        <f t="shared" si="90"/>
        <v>0</v>
      </c>
      <c r="AC290" s="387">
        <f t="shared" si="90"/>
        <v>0</v>
      </c>
      <c r="AD290" s="387">
        <f t="shared" si="90"/>
        <v>0</v>
      </c>
      <c r="AE290" s="387">
        <f t="shared" si="90"/>
        <v>0</v>
      </c>
      <c r="AF290" s="387">
        <f t="shared" si="90"/>
        <v>0</v>
      </c>
      <c r="AG290" s="387">
        <f t="shared" si="90"/>
        <v>0</v>
      </c>
      <c r="AH290" s="387">
        <f t="shared" si="90"/>
        <v>0</v>
      </c>
      <c r="AI290" s="387">
        <f t="shared" si="91"/>
        <v>0</v>
      </c>
      <c r="AJ290" s="387">
        <f t="shared" si="91"/>
        <v>0</v>
      </c>
      <c r="AK290" s="387">
        <f t="shared" si="91"/>
        <v>0</v>
      </c>
      <c r="AL290" s="387">
        <f t="shared" si="91"/>
        <v>0</v>
      </c>
      <c r="AM290" s="387">
        <f t="shared" si="91"/>
        <v>0</v>
      </c>
      <c r="AN290" s="387">
        <f t="shared" si="91"/>
        <v>0</v>
      </c>
      <c r="AO290" s="387">
        <f t="shared" si="91"/>
        <v>0</v>
      </c>
      <c r="AP290" s="387">
        <f t="shared" si="91"/>
        <v>0</v>
      </c>
      <c r="AQ290" s="387">
        <f t="shared" si="91"/>
        <v>0</v>
      </c>
      <c r="AR290" s="387">
        <f t="shared" si="91"/>
        <v>0</v>
      </c>
      <c r="AS290" s="387">
        <f t="shared" si="87"/>
        <v>0</v>
      </c>
    </row>
    <row r="291" spans="2:45" s="377" customFormat="1" hidden="1" outlineLevel="2">
      <c r="B291" s="377">
        <v>40</v>
      </c>
      <c r="C291" s="81"/>
      <c r="D291" s="338">
        <v>0</v>
      </c>
      <c r="E291" s="387">
        <f t="shared" si="88"/>
        <v>0</v>
      </c>
      <c r="F291" s="387">
        <f t="shared" si="88"/>
        <v>0</v>
      </c>
      <c r="G291" s="387">
        <f t="shared" si="88"/>
        <v>0</v>
      </c>
      <c r="H291" s="387">
        <f t="shared" si="88"/>
        <v>0</v>
      </c>
      <c r="I291" s="387">
        <f t="shared" si="88"/>
        <v>0</v>
      </c>
      <c r="J291" s="387">
        <f t="shared" si="88"/>
        <v>0</v>
      </c>
      <c r="K291" s="387">
        <f t="shared" si="88"/>
        <v>0</v>
      </c>
      <c r="L291" s="387">
        <f t="shared" si="88"/>
        <v>0</v>
      </c>
      <c r="M291" s="387">
        <f t="shared" si="88"/>
        <v>0</v>
      </c>
      <c r="N291" s="387">
        <f t="shared" si="88"/>
        <v>0</v>
      </c>
      <c r="O291" s="387">
        <f t="shared" si="89"/>
        <v>0</v>
      </c>
      <c r="P291" s="387">
        <f t="shared" si="89"/>
        <v>0</v>
      </c>
      <c r="Q291" s="387">
        <f t="shared" si="89"/>
        <v>0</v>
      </c>
      <c r="R291" s="387">
        <f t="shared" si="89"/>
        <v>0</v>
      </c>
      <c r="S291" s="387">
        <f t="shared" si="89"/>
        <v>0</v>
      </c>
      <c r="T291" s="387">
        <f t="shared" si="89"/>
        <v>0</v>
      </c>
      <c r="U291" s="387">
        <f t="shared" si="89"/>
        <v>0</v>
      </c>
      <c r="V291" s="387">
        <f t="shared" si="89"/>
        <v>0</v>
      </c>
      <c r="W291" s="387">
        <f t="shared" si="89"/>
        <v>0</v>
      </c>
      <c r="X291" s="387">
        <f t="shared" si="89"/>
        <v>0</v>
      </c>
      <c r="Y291" s="387">
        <f t="shared" si="90"/>
        <v>0</v>
      </c>
      <c r="Z291" s="387">
        <f t="shared" si="90"/>
        <v>0</v>
      </c>
      <c r="AA291" s="387">
        <f t="shared" si="90"/>
        <v>0</v>
      </c>
      <c r="AB291" s="387">
        <f t="shared" si="90"/>
        <v>0</v>
      </c>
      <c r="AC291" s="387">
        <f t="shared" si="90"/>
        <v>0</v>
      </c>
      <c r="AD291" s="387">
        <f t="shared" si="90"/>
        <v>0</v>
      </c>
      <c r="AE291" s="387">
        <f t="shared" si="90"/>
        <v>0</v>
      </c>
      <c r="AF291" s="387">
        <f t="shared" si="90"/>
        <v>0</v>
      </c>
      <c r="AG291" s="387">
        <f t="shared" si="90"/>
        <v>0</v>
      </c>
      <c r="AH291" s="387">
        <f t="shared" si="90"/>
        <v>0</v>
      </c>
      <c r="AI291" s="387">
        <f t="shared" si="91"/>
        <v>0</v>
      </c>
      <c r="AJ291" s="387">
        <f t="shared" si="91"/>
        <v>0</v>
      </c>
      <c r="AK291" s="387">
        <f t="shared" si="91"/>
        <v>0</v>
      </c>
      <c r="AL291" s="387">
        <f t="shared" si="91"/>
        <v>0</v>
      </c>
      <c r="AM291" s="387">
        <f t="shared" si="91"/>
        <v>0</v>
      </c>
      <c r="AN291" s="387">
        <f t="shared" si="91"/>
        <v>0</v>
      </c>
      <c r="AO291" s="387">
        <f t="shared" si="91"/>
        <v>0</v>
      </c>
      <c r="AP291" s="387">
        <f t="shared" si="91"/>
        <v>0</v>
      </c>
      <c r="AQ291" s="387">
        <f t="shared" si="91"/>
        <v>0</v>
      </c>
      <c r="AR291" s="387">
        <f t="shared" si="91"/>
        <v>0</v>
      </c>
      <c r="AS291" s="387">
        <f t="shared" si="87"/>
        <v>0</v>
      </c>
    </row>
    <row r="292" spans="2:45" s="377" customFormat="1" hidden="1" outlineLevel="1" collapsed="1">
      <c r="B292" s="378" t="str">
        <f>INV!B15</f>
        <v xml:space="preserve">1.8 - </v>
      </c>
      <c r="C292" s="357"/>
      <c r="D292" s="386">
        <f>INV!C15</f>
        <v>25</v>
      </c>
      <c r="E292" s="387">
        <f t="shared" ref="E292:K292" si="92">SUM(E293:E332)</f>
        <v>0</v>
      </c>
      <c r="F292" s="387">
        <f t="shared" si="92"/>
        <v>0</v>
      </c>
      <c r="G292" s="387">
        <f t="shared" si="92"/>
        <v>0</v>
      </c>
      <c r="H292" s="387">
        <f t="shared" si="92"/>
        <v>0</v>
      </c>
      <c r="I292" s="387">
        <f t="shared" si="92"/>
        <v>0</v>
      </c>
      <c r="J292" s="387">
        <f t="shared" si="92"/>
        <v>0</v>
      </c>
      <c r="K292" s="387">
        <f t="shared" si="92"/>
        <v>0</v>
      </c>
      <c r="L292" s="387">
        <f t="shared" ref="L292:AR292" si="93">SUM(L293:L332)</f>
        <v>0</v>
      </c>
      <c r="M292" s="387">
        <f t="shared" si="93"/>
        <v>0</v>
      </c>
      <c r="N292" s="387">
        <f t="shared" si="93"/>
        <v>0</v>
      </c>
      <c r="O292" s="387">
        <f t="shared" si="93"/>
        <v>0</v>
      </c>
      <c r="P292" s="387">
        <f t="shared" si="93"/>
        <v>0</v>
      </c>
      <c r="Q292" s="387">
        <f t="shared" si="93"/>
        <v>0</v>
      </c>
      <c r="R292" s="387">
        <f t="shared" si="93"/>
        <v>0</v>
      </c>
      <c r="S292" s="387">
        <f t="shared" si="93"/>
        <v>0</v>
      </c>
      <c r="T292" s="387">
        <f t="shared" si="93"/>
        <v>0</v>
      </c>
      <c r="U292" s="387">
        <f t="shared" si="93"/>
        <v>0</v>
      </c>
      <c r="V292" s="387">
        <f t="shared" si="93"/>
        <v>0</v>
      </c>
      <c r="W292" s="387">
        <f t="shared" si="93"/>
        <v>0</v>
      </c>
      <c r="X292" s="387">
        <f t="shared" si="93"/>
        <v>0</v>
      </c>
      <c r="Y292" s="387">
        <f t="shared" si="93"/>
        <v>0</v>
      </c>
      <c r="Z292" s="387">
        <f t="shared" si="93"/>
        <v>0</v>
      </c>
      <c r="AA292" s="387">
        <f t="shared" si="93"/>
        <v>0</v>
      </c>
      <c r="AB292" s="387">
        <f t="shared" si="93"/>
        <v>0</v>
      </c>
      <c r="AC292" s="387">
        <f t="shared" si="93"/>
        <v>0</v>
      </c>
      <c r="AD292" s="387">
        <f t="shared" si="93"/>
        <v>0</v>
      </c>
      <c r="AE292" s="387">
        <f t="shared" si="93"/>
        <v>0</v>
      </c>
      <c r="AF292" s="387">
        <f t="shared" si="93"/>
        <v>0</v>
      </c>
      <c r="AG292" s="387">
        <f t="shared" si="93"/>
        <v>0</v>
      </c>
      <c r="AH292" s="387">
        <f t="shared" si="93"/>
        <v>0</v>
      </c>
      <c r="AI292" s="387">
        <f t="shared" si="93"/>
        <v>0</v>
      </c>
      <c r="AJ292" s="387">
        <f t="shared" si="93"/>
        <v>0</v>
      </c>
      <c r="AK292" s="387">
        <f t="shared" si="93"/>
        <v>0</v>
      </c>
      <c r="AL292" s="387">
        <f t="shared" si="93"/>
        <v>0</v>
      </c>
      <c r="AM292" s="387">
        <f t="shared" si="93"/>
        <v>0</v>
      </c>
      <c r="AN292" s="387">
        <f t="shared" si="93"/>
        <v>0</v>
      </c>
      <c r="AO292" s="387">
        <f t="shared" si="93"/>
        <v>0</v>
      </c>
      <c r="AP292" s="387">
        <f t="shared" si="93"/>
        <v>0</v>
      </c>
      <c r="AQ292" s="387">
        <f t="shared" si="93"/>
        <v>0</v>
      </c>
      <c r="AR292" s="387">
        <f t="shared" si="93"/>
        <v>0</v>
      </c>
      <c r="AS292" s="387">
        <f t="shared" si="87"/>
        <v>0</v>
      </c>
    </row>
    <row r="293" spans="2:45" s="377" customFormat="1" hidden="1" outlineLevel="2">
      <c r="B293" s="377">
        <v>1</v>
      </c>
      <c r="C293" s="81"/>
      <c r="D293" s="338">
        <f t="array" ref="D293:D332">TRANSPOSE(INV!E15:AR15)</f>
        <v>0</v>
      </c>
      <c r="E293" s="387">
        <f t="shared" ref="E293:N302" si="94">IF(AND(E$2=$B293,$B293=$C$3),$D293,IF(AND(E$2&gt;$B293,E$2&lt;=$D$292+$B293),SLN($D293,0,IF($C$3-$B293&gt;=$D$292,$D$292,$C$3-$B293)),0))</f>
        <v>0</v>
      </c>
      <c r="F293" s="387">
        <f t="shared" si="94"/>
        <v>0</v>
      </c>
      <c r="G293" s="387">
        <f t="shared" si="94"/>
        <v>0</v>
      </c>
      <c r="H293" s="387">
        <f t="shared" si="94"/>
        <v>0</v>
      </c>
      <c r="I293" s="387">
        <f t="shared" si="94"/>
        <v>0</v>
      </c>
      <c r="J293" s="387">
        <f t="shared" si="94"/>
        <v>0</v>
      </c>
      <c r="K293" s="387">
        <f t="shared" si="94"/>
        <v>0</v>
      </c>
      <c r="L293" s="387">
        <f t="shared" si="94"/>
        <v>0</v>
      </c>
      <c r="M293" s="387">
        <f t="shared" si="94"/>
        <v>0</v>
      </c>
      <c r="N293" s="387">
        <f t="shared" si="94"/>
        <v>0</v>
      </c>
      <c r="O293" s="387">
        <f t="shared" ref="O293:X302" si="95">IF(AND(O$2=$B293,$B293=$C$3),$D293,IF(AND(O$2&gt;$B293,O$2&lt;=$D$292+$B293),SLN($D293,0,IF($C$3-$B293&gt;=$D$292,$D$292,$C$3-$B293)),0))</f>
        <v>0</v>
      </c>
      <c r="P293" s="387">
        <f t="shared" si="95"/>
        <v>0</v>
      </c>
      <c r="Q293" s="387">
        <f t="shared" si="95"/>
        <v>0</v>
      </c>
      <c r="R293" s="387">
        <f t="shared" si="95"/>
        <v>0</v>
      </c>
      <c r="S293" s="387">
        <f t="shared" si="95"/>
        <v>0</v>
      </c>
      <c r="T293" s="387">
        <f t="shared" si="95"/>
        <v>0</v>
      </c>
      <c r="U293" s="387">
        <f t="shared" si="95"/>
        <v>0</v>
      </c>
      <c r="V293" s="387">
        <f t="shared" si="95"/>
        <v>0</v>
      </c>
      <c r="W293" s="387">
        <f t="shared" si="95"/>
        <v>0</v>
      </c>
      <c r="X293" s="387">
        <f t="shared" si="95"/>
        <v>0</v>
      </c>
      <c r="Y293" s="387">
        <f t="shared" ref="Y293:AH302" si="96">IF(AND(Y$2=$B293,$B293=$C$3),$D293,IF(AND(Y$2&gt;$B293,Y$2&lt;=$D$292+$B293),SLN($D293,0,IF($C$3-$B293&gt;=$D$292,$D$292,$C$3-$B293)),0))</f>
        <v>0</v>
      </c>
      <c r="Z293" s="387">
        <f t="shared" si="96"/>
        <v>0</v>
      </c>
      <c r="AA293" s="387">
        <f t="shared" si="96"/>
        <v>0</v>
      </c>
      <c r="AB293" s="387">
        <f t="shared" si="96"/>
        <v>0</v>
      </c>
      <c r="AC293" s="387">
        <f t="shared" si="96"/>
        <v>0</v>
      </c>
      <c r="AD293" s="387">
        <f t="shared" si="96"/>
        <v>0</v>
      </c>
      <c r="AE293" s="387">
        <f t="shared" si="96"/>
        <v>0</v>
      </c>
      <c r="AF293" s="387">
        <f t="shared" si="96"/>
        <v>0</v>
      </c>
      <c r="AG293" s="387">
        <f t="shared" si="96"/>
        <v>0</v>
      </c>
      <c r="AH293" s="387">
        <f t="shared" si="96"/>
        <v>0</v>
      </c>
      <c r="AI293" s="387">
        <f t="shared" ref="AI293:AR302" si="97">IF(AND(AI$2=$B293,$B293=$C$3),$D293,IF(AND(AI$2&gt;$B293,AI$2&lt;=$D$292+$B293),SLN($D293,0,IF($C$3-$B293&gt;=$D$292,$D$292,$C$3-$B293)),0))</f>
        <v>0</v>
      </c>
      <c r="AJ293" s="387">
        <f t="shared" si="97"/>
        <v>0</v>
      </c>
      <c r="AK293" s="387">
        <f t="shared" si="97"/>
        <v>0</v>
      </c>
      <c r="AL293" s="387">
        <f t="shared" si="97"/>
        <v>0</v>
      </c>
      <c r="AM293" s="387">
        <f t="shared" si="97"/>
        <v>0</v>
      </c>
      <c r="AN293" s="387">
        <f t="shared" si="97"/>
        <v>0</v>
      </c>
      <c r="AO293" s="387">
        <f t="shared" si="97"/>
        <v>0</v>
      </c>
      <c r="AP293" s="387">
        <f t="shared" si="97"/>
        <v>0</v>
      </c>
      <c r="AQ293" s="387">
        <f t="shared" si="97"/>
        <v>0</v>
      </c>
      <c r="AR293" s="387">
        <f t="shared" si="97"/>
        <v>0</v>
      </c>
      <c r="AS293" s="387">
        <f t="shared" si="87"/>
        <v>0</v>
      </c>
    </row>
    <row r="294" spans="2:45" s="377" customFormat="1" hidden="1" outlineLevel="2">
      <c r="B294" s="377">
        <v>2</v>
      </c>
      <c r="C294" s="81"/>
      <c r="D294" s="338">
        <v>0</v>
      </c>
      <c r="E294" s="387">
        <f t="shared" si="94"/>
        <v>0</v>
      </c>
      <c r="F294" s="387">
        <f t="shared" si="94"/>
        <v>0</v>
      </c>
      <c r="G294" s="387">
        <f t="shared" si="94"/>
        <v>0</v>
      </c>
      <c r="H294" s="387">
        <f t="shared" si="94"/>
        <v>0</v>
      </c>
      <c r="I294" s="387">
        <f t="shared" si="94"/>
        <v>0</v>
      </c>
      <c r="J294" s="387">
        <f t="shared" si="94"/>
        <v>0</v>
      </c>
      <c r="K294" s="387">
        <f t="shared" si="94"/>
        <v>0</v>
      </c>
      <c r="L294" s="387">
        <f t="shared" si="94"/>
        <v>0</v>
      </c>
      <c r="M294" s="387">
        <f t="shared" si="94"/>
        <v>0</v>
      </c>
      <c r="N294" s="387">
        <f t="shared" si="94"/>
        <v>0</v>
      </c>
      <c r="O294" s="387">
        <f t="shared" si="95"/>
        <v>0</v>
      </c>
      <c r="P294" s="387">
        <f t="shared" si="95"/>
        <v>0</v>
      </c>
      <c r="Q294" s="387">
        <f t="shared" si="95"/>
        <v>0</v>
      </c>
      <c r="R294" s="387">
        <f t="shared" si="95"/>
        <v>0</v>
      </c>
      <c r="S294" s="387">
        <f t="shared" si="95"/>
        <v>0</v>
      </c>
      <c r="T294" s="387">
        <f t="shared" si="95"/>
        <v>0</v>
      </c>
      <c r="U294" s="387">
        <f t="shared" si="95"/>
        <v>0</v>
      </c>
      <c r="V294" s="387">
        <f t="shared" si="95"/>
        <v>0</v>
      </c>
      <c r="W294" s="387">
        <f t="shared" si="95"/>
        <v>0</v>
      </c>
      <c r="X294" s="387">
        <f t="shared" si="95"/>
        <v>0</v>
      </c>
      <c r="Y294" s="387">
        <f t="shared" si="96"/>
        <v>0</v>
      </c>
      <c r="Z294" s="387">
        <f t="shared" si="96"/>
        <v>0</v>
      </c>
      <c r="AA294" s="387">
        <f t="shared" si="96"/>
        <v>0</v>
      </c>
      <c r="AB294" s="387">
        <f t="shared" si="96"/>
        <v>0</v>
      </c>
      <c r="AC294" s="387">
        <f t="shared" si="96"/>
        <v>0</v>
      </c>
      <c r="AD294" s="387">
        <f t="shared" si="96"/>
        <v>0</v>
      </c>
      <c r="AE294" s="387">
        <f t="shared" si="96"/>
        <v>0</v>
      </c>
      <c r="AF294" s="387">
        <f t="shared" si="96"/>
        <v>0</v>
      </c>
      <c r="AG294" s="387">
        <f t="shared" si="96"/>
        <v>0</v>
      </c>
      <c r="AH294" s="387">
        <f t="shared" si="96"/>
        <v>0</v>
      </c>
      <c r="AI294" s="387">
        <f t="shared" si="97"/>
        <v>0</v>
      </c>
      <c r="AJ294" s="387">
        <f t="shared" si="97"/>
        <v>0</v>
      </c>
      <c r="AK294" s="387">
        <f t="shared" si="97"/>
        <v>0</v>
      </c>
      <c r="AL294" s="387">
        <f t="shared" si="97"/>
        <v>0</v>
      </c>
      <c r="AM294" s="387">
        <f t="shared" si="97"/>
        <v>0</v>
      </c>
      <c r="AN294" s="387">
        <f t="shared" si="97"/>
        <v>0</v>
      </c>
      <c r="AO294" s="387">
        <f t="shared" si="97"/>
        <v>0</v>
      </c>
      <c r="AP294" s="387">
        <f t="shared" si="97"/>
        <v>0</v>
      </c>
      <c r="AQ294" s="387">
        <f t="shared" si="97"/>
        <v>0</v>
      </c>
      <c r="AR294" s="387">
        <f t="shared" si="97"/>
        <v>0</v>
      </c>
      <c r="AS294" s="387">
        <f t="shared" si="87"/>
        <v>0</v>
      </c>
    </row>
    <row r="295" spans="2:45" s="377" customFormat="1" hidden="1" outlineLevel="2">
      <c r="B295" s="377">
        <v>3</v>
      </c>
      <c r="C295" s="81"/>
      <c r="D295" s="338">
        <v>0</v>
      </c>
      <c r="E295" s="387">
        <f t="shared" si="94"/>
        <v>0</v>
      </c>
      <c r="F295" s="387">
        <f t="shared" si="94"/>
        <v>0</v>
      </c>
      <c r="G295" s="387">
        <f t="shared" si="94"/>
        <v>0</v>
      </c>
      <c r="H295" s="387">
        <f t="shared" si="94"/>
        <v>0</v>
      </c>
      <c r="I295" s="387">
        <f t="shared" si="94"/>
        <v>0</v>
      </c>
      <c r="J295" s="387">
        <f t="shared" si="94"/>
        <v>0</v>
      </c>
      <c r="K295" s="387">
        <f t="shared" si="94"/>
        <v>0</v>
      </c>
      <c r="L295" s="387">
        <f t="shared" si="94"/>
        <v>0</v>
      </c>
      <c r="M295" s="387">
        <f t="shared" si="94"/>
        <v>0</v>
      </c>
      <c r="N295" s="387">
        <f t="shared" si="94"/>
        <v>0</v>
      </c>
      <c r="O295" s="387">
        <f t="shared" si="95"/>
        <v>0</v>
      </c>
      <c r="P295" s="387">
        <f t="shared" si="95"/>
        <v>0</v>
      </c>
      <c r="Q295" s="387">
        <f t="shared" si="95"/>
        <v>0</v>
      </c>
      <c r="R295" s="387">
        <f t="shared" si="95"/>
        <v>0</v>
      </c>
      <c r="S295" s="387">
        <f t="shared" si="95"/>
        <v>0</v>
      </c>
      <c r="T295" s="387">
        <f t="shared" si="95"/>
        <v>0</v>
      </c>
      <c r="U295" s="387">
        <f t="shared" si="95"/>
        <v>0</v>
      </c>
      <c r="V295" s="387">
        <f t="shared" si="95"/>
        <v>0</v>
      </c>
      <c r="W295" s="387">
        <f t="shared" si="95"/>
        <v>0</v>
      </c>
      <c r="X295" s="387">
        <f t="shared" si="95"/>
        <v>0</v>
      </c>
      <c r="Y295" s="387">
        <f t="shared" si="96"/>
        <v>0</v>
      </c>
      <c r="Z295" s="387">
        <f t="shared" si="96"/>
        <v>0</v>
      </c>
      <c r="AA295" s="387">
        <f t="shared" si="96"/>
        <v>0</v>
      </c>
      <c r="AB295" s="387">
        <f t="shared" si="96"/>
        <v>0</v>
      </c>
      <c r="AC295" s="387">
        <f t="shared" si="96"/>
        <v>0</v>
      </c>
      <c r="AD295" s="387">
        <f t="shared" si="96"/>
        <v>0</v>
      </c>
      <c r="AE295" s="387">
        <f t="shared" si="96"/>
        <v>0</v>
      </c>
      <c r="AF295" s="387">
        <f t="shared" si="96"/>
        <v>0</v>
      </c>
      <c r="AG295" s="387">
        <f t="shared" si="96"/>
        <v>0</v>
      </c>
      <c r="AH295" s="387">
        <f t="shared" si="96"/>
        <v>0</v>
      </c>
      <c r="AI295" s="387">
        <f t="shared" si="97"/>
        <v>0</v>
      </c>
      <c r="AJ295" s="387">
        <f t="shared" si="97"/>
        <v>0</v>
      </c>
      <c r="AK295" s="387">
        <f t="shared" si="97"/>
        <v>0</v>
      </c>
      <c r="AL295" s="387">
        <f t="shared" si="97"/>
        <v>0</v>
      </c>
      <c r="AM295" s="387">
        <f t="shared" si="97"/>
        <v>0</v>
      </c>
      <c r="AN295" s="387">
        <f t="shared" si="97"/>
        <v>0</v>
      </c>
      <c r="AO295" s="387">
        <f t="shared" si="97"/>
        <v>0</v>
      </c>
      <c r="AP295" s="387">
        <f t="shared" si="97"/>
        <v>0</v>
      </c>
      <c r="AQ295" s="387">
        <f t="shared" si="97"/>
        <v>0</v>
      </c>
      <c r="AR295" s="387">
        <f t="shared" si="97"/>
        <v>0</v>
      </c>
      <c r="AS295" s="387">
        <f t="shared" si="87"/>
        <v>0</v>
      </c>
    </row>
    <row r="296" spans="2:45" s="377" customFormat="1" hidden="1" outlineLevel="2">
      <c r="B296" s="377">
        <v>4</v>
      </c>
      <c r="C296" s="81"/>
      <c r="D296" s="338">
        <v>0</v>
      </c>
      <c r="E296" s="387">
        <f t="shared" si="94"/>
        <v>0</v>
      </c>
      <c r="F296" s="387">
        <f t="shared" si="94"/>
        <v>0</v>
      </c>
      <c r="G296" s="387">
        <f t="shared" si="94"/>
        <v>0</v>
      </c>
      <c r="H296" s="387">
        <f t="shared" si="94"/>
        <v>0</v>
      </c>
      <c r="I296" s="387">
        <f t="shared" si="94"/>
        <v>0</v>
      </c>
      <c r="J296" s="387">
        <f t="shared" si="94"/>
        <v>0</v>
      </c>
      <c r="K296" s="387">
        <f t="shared" si="94"/>
        <v>0</v>
      </c>
      <c r="L296" s="387">
        <f t="shared" si="94"/>
        <v>0</v>
      </c>
      <c r="M296" s="387">
        <f t="shared" si="94"/>
        <v>0</v>
      </c>
      <c r="N296" s="387">
        <f t="shared" si="94"/>
        <v>0</v>
      </c>
      <c r="O296" s="387">
        <f t="shared" si="95"/>
        <v>0</v>
      </c>
      <c r="P296" s="387">
        <f t="shared" si="95"/>
        <v>0</v>
      </c>
      <c r="Q296" s="387">
        <f t="shared" si="95"/>
        <v>0</v>
      </c>
      <c r="R296" s="387">
        <f t="shared" si="95"/>
        <v>0</v>
      </c>
      <c r="S296" s="387">
        <f t="shared" si="95"/>
        <v>0</v>
      </c>
      <c r="T296" s="387">
        <f t="shared" si="95"/>
        <v>0</v>
      </c>
      <c r="U296" s="387">
        <f t="shared" si="95"/>
        <v>0</v>
      </c>
      <c r="V296" s="387">
        <f t="shared" si="95"/>
        <v>0</v>
      </c>
      <c r="W296" s="387">
        <f t="shared" si="95"/>
        <v>0</v>
      </c>
      <c r="X296" s="387">
        <f t="shared" si="95"/>
        <v>0</v>
      </c>
      <c r="Y296" s="387">
        <f t="shared" si="96"/>
        <v>0</v>
      </c>
      <c r="Z296" s="387">
        <f t="shared" si="96"/>
        <v>0</v>
      </c>
      <c r="AA296" s="387">
        <f t="shared" si="96"/>
        <v>0</v>
      </c>
      <c r="AB296" s="387">
        <f t="shared" si="96"/>
        <v>0</v>
      </c>
      <c r="AC296" s="387">
        <f t="shared" si="96"/>
        <v>0</v>
      </c>
      <c r="AD296" s="387">
        <f t="shared" si="96"/>
        <v>0</v>
      </c>
      <c r="AE296" s="387">
        <f t="shared" si="96"/>
        <v>0</v>
      </c>
      <c r="AF296" s="387">
        <f t="shared" si="96"/>
        <v>0</v>
      </c>
      <c r="AG296" s="387">
        <f t="shared" si="96"/>
        <v>0</v>
      </c>
      <c r="AH296" s="387">
        <f t="shared" si="96"/>
        <v>0</v>
      </c>
      <c r="AI296" s="387">
        <f t="shared" si="97"/>
        <v>0</v>
      </c>
      <c r="AJ296" s="387">
        <f t="shared" si="97"/>
        <v>0</v>
      </c>
      <c r="AK296" s="387">
        <f t="shared" si="97"/>
        <v>0</v>
      </c>
      <c r="AL296" s="387">
        <f t="shared" si="97"/>
        <v>0</v>
      </c>
      <c r="AM296" s="387">
        <f t="shared" si="97"/>
        <v>0</v>
      </c>
      <c r="AN296" s="387">
        <f t="shared" si="97"/>
        <v>0</v>
      </c>
      <c r="AO296" s="387">
        <f t="shared" si="97"/>
        <v>0</v>
      </c>
      <c r="AP296" s="387">
        <f t="shared" si="97"/>
        <v>0</v>
      </c>
      <c r="AQ296" s="387">
        <f t="shared" si="97"/>
        <v>0</v>
      </c>
      <c r="AR296" s="387">
        <f t="shared" si="97"/>
        <v>0</v>
      </c>
      <c r="AS296" s="387">
        <f t="shared" si="87"/>
        <v>0</v>
      </c>
    </row>
    <row r="297" spans="2:45" s="377" customFormat="1" hidden="1" outlineLevel="2">
      <c r="B297" s="377">
        <v>5</v>
      </c>
      <c r="C297" s="81"/>
      <c r="D297" s="338">
        <v>0</v>
      </c>
      <c r="E297" s="387">
        <f t="shared" si="94"/>
        <v>0</v>
      </c>
      <c r="F297" s="387">
        <f t="shared" si="94"/>
        <v>0</v>
      </c>
      <c r="G297" s="387">
        <f t="shared" si="94"/>
        <v>0</v>
      </c>
      <c r="H297" s="387">
        <f t="shared" si="94"/>
        <v>0</v>
      </c>
      <c r="I297" s="387">
        <f t="shared" si="94"/>
        <v>0</v>
      </c>
      <c r="J297" s="387">
        <f t="shared" si="94"/>
        <v>0</v>
      </c>
      <c r="K297" s="387">
        <f t="shared" si="94"/>
        <v>0</v>
      </c>
      <c r="L297" s="387">
        <f t="shared" si="94"/>
        <v>0</v>
      </c>
      <c r="M297" s="387">
        <f t="shared" si="94"/>
        <v>0</v>
      </c>
      <c r="N297" s="387">
        <f t="shared" si="94"/>
        <v>0</v>
      </c>
      <c r="O297" s="387">
        <f t="shared" si="95"/>
        <v>0</v>
      </c>
      <c r="P297" s="387">
        <f t="shared" si="95"/>
        <v>0</v>
      </c>
      <c r="Q297" s="387">
        <f t="shared" si="95"/>
        <v>0</v>
      </c>
      <c r="R297" s="387">
        <f t="shared" si="95"/>
        <v>0</v>
      </c>
      <c r="S297" s="387">
        <f t="shared" si="95"/>
        <v>0</v>
      </c>
      <c r="T297" s="387">
        <f t="shared" si="95"/>
        <v>0</v>
      </c>
      <c r="U297" s="387">
        <f t="shared" si="95"/>
        <v>0</v>
      </c>
      <c r="V297" s="387">
        <f t="shared" si="95"/>
        <v>0</v>
      </c>
      <c r="W297" s="387">
        <f t="shared" si="95"/>
        <v>0</v>
      </c>
      <c r="X297" s="387">
        <f t="shared" si="95"/>
        <v>0</v>
      </c>
      <c r="Y297" s="387">
        <f t="shared" si="96"/>
        <v>0</v>
      </c>
      <c r="Z297" s="387">
        <f t="shared" si="96"/>
        <v>0</v>
      </c>
      <c r="AA297" s="387">
        <f t="shared" si="96"/>
        <v>0</v>
      </c>
      <c r="AB297" s="387">
        <f t="shared" si="96"/>
        <v>0</v>
      </c>
      <c r="AC297" s="387">
        <f t="shared" si="96"/>
        <v>0</v>
      </c>
      <c r="AD297" s="387">
        <f t="shared" si="96"/>
        <v>0</v>
      </c>
      <c r="AE297" s="387">
        <f t="shared" si="96"/>
        <v>0</v>
      </c>
      <c r="AF297" s="387">
        <f t="shared" si="96"/>
        <v>0</v>
      </c>
      <c r="AG297" s="387">
        <f t="shared" si="96"/>
        <v>0</v>
      </c>
      <c r="AH297" s="387">
        <f t="shared" si="96"/>
        <v>0</v>
      </c>
      <c r="AI297" s="387">
        <f t="shared" si="97"/>
        <v>0</v>
      </c>
      <c r="AJ297" s="387">
        <f t="shared" si="97"/>
        <v>0</v>
      </c>
      <c r="AK297" s="387">
        <f t="shared" si="97"/>
        <v>0</v>
      </c>
      <c r="AL297" s="387">
        <f t="shared" si="97"/>
        <v>0</v>
      </c>
      <c r="AM297" s="387">
        <f t="shared" si="97"/>
        <v>0</v>
      </c>
      <c r="AN297" s="387">
        <f t="shared" si="97"/>
        <v>0</v>
      </c>
      <c r="AO297" s="387">
        <f t="shared" si="97"/>
        <v>0</v>
      </c>
      <c r="AP297" s="387">
        <f t="shared" si="97"/>
        <v>0</v>
      </c>
      <c r="AQ297" s="387">
        <f t="shared" si="97"/>
        <v>0</v>
      </c>
      <c r="AR297" s="387">
        <f t="shared" si="97"/>
        <v>0</v>
      </c>
      <c r="AS297" s="387">
        <f t="shared" si="87"/>
        <v>0</v>
      </c>
    </row>
    <row r="298" spans="2:45" s="377" customFormat="1" hidden="1" outlineLevel="2">
      <c r="B298" s="377">
        <v>6</v>
      </c>
      <c r="C298" s="81"/>
      <c r="D298" s="338">
        <v>0</v>
      </c>
      <c r="E298" s="387">
        <f t="shared" si="94"/>
        <v>0</v>
      </c>
      <c r="F298" s="387">
        <f t="shared" si="94"/>
        <v>0</v>
      </c>
      <c r="G298" s="387">
        <f t="shared" si="94"/>
        <v>0</v>
      </c>
      <c r="H298" s="387">
        <f t="shared" si="94"/>
        <v>0</v>
      </c>
      <c r="I298" s="387">
        <f t="shared" si="94"/>
        <v>0</v>
      </c>
      <c r="J298" s="387">
        <f t="shared" si="94"/>
        <v>0</v>
      </c>
      <c r="K298" s="387">
        <f t="shared" si="94"/>
        <v>0</v>
      </c>
      <c r="L298" s="387">
        <f t="shared" si="94"/>
        <v>0</v>
      </c>
      <c r="M298" s="387">
        <f t="shared" si="94"/>
        <v>0</v>
      </c>
      <c r="N298" s="387">
        <f t="shared" si="94"/>
        <v>0</v>
      </c>
      <c r="O298" s="387">
        <f t="shared" si="95"/>
        <v>0</v>
      </c>
      <c r="P298" s="387">
        <f t="shared" si="95"/>
        <v>0</v>
      </c>
      <c r="Q298" s="387">
        <f t="shared" si="95"/>
        <v>0</v>
      </c>
      <c r="R298" s="387">
        <f t="shared" si="95"/>
        <v>0</v>
      </c>
      <c r="S298" s="387">
        <f t="shared" si="95"/>
        <v>0</v>
      </c>
      <c r="T298" s="387">
        <f t="shared" si="95"/>
        <v>0</v>
      </c>
      <c r="U298" s="387">
        <f t="shared" si="95"/>
        <v>0</v>
      </c>
      <c r="V298" s="387">
        <f t="shared" si="95"/>
        <v>0</v>
      </c>
      <c r="W298" s="387">
        <f t="shared" si="95"/>
        <v>0</v>
      </c>
      <c r="X298" s="387">
        <f t="shared" si="95"/>
        <v>0</v>
      </c>
      <c r="Y298" s="387">
        <f t="shared" si="96"/>
        <v>0</v>
      </c>
      <c r="Z298" s="387">
        <f t="shared" si="96"/>
        <v>0</v>
      </c>
      <c r="AA298" s="387">
        <f t="shared" si="96"/>
        <v>0</v>
      </c>
      <c r="AB298" s="387">
        <f t="shared" si="96"/>
        <v>0</v>
      </c>
      <c r="AC298" s="387">
        <f t="shared" si="96"/>
        <v>0</v>
      </c>
      <c r="AD298" s="387">
        <f t="shared" si="96"/>
        <v>0</v>
      </c>
      <c r="AE298" s="387">
        <f t="shared" si="96"/>
        <v>0</v>
      </c>
      <c r="AF298" s="387">
        <f t="shared" si="96"/>
        <v>0</v>
      </c>
      <c r="AG298" s="387">
        <f t="shared" si="96"/>
        <v>0</v>
      </c>
      <c r="AH298" s="387">
        <f t="shared" si="96"/>
        <v>0</v>
      </c>
      <c r="AI298" s="387">
        <f t="shared" si="97"/>
        <v>0</v>
      </c>
      <c r="AJ298" s="387">
        <f t="shared" si="97"/>
        <v>0</v>
      </c>
      <c r="AK298" s="387">
        <f t="shared" si="97"/>
        <v>0</v>
      </c>
      <c r="AL298" s="387">
        <f t="shared" si="97"/>
        <v>0</v>
      </c>
      <c r="AM298" s="387">
        <f t="shared" si="97"/>
        <v>0</v>
      </c>
      <c r="AN298" s="387">
        <f t="shared" si="97"/>
        <v>0</v>
      </c>
      <c r="AO298" s="387">
        <f t="shared" si="97"/>
        <v>0</v>
      </c>
      <c r="AP298" s="387">
        <f t="shared" si="97"/>
        <v>0</v>
      </c>
      <c r="AQ298" s="387">
        <f t="shared" si="97"/>
        <v>0</v>
      </c>
      <c r="AR298" s="387">
        <f t="shared" si="97"/>
        <v>0</v>
      </c>
      <c r="AS298" s="387">
        <f t="shared" si="87"/>
        <v>0</v>
      </c>
    </row>
    <row r="299" spans="2:45" s="377" customFormat="1" hidden="1" outlineLevel="2">
      <c r="B299" s="377">
        <v>7</v>
      </c>
      <c r="C299" s="81"/>
      <c r="D299" s="338">
        <v>0</v>
      </c>
      <c r="E299" s="387">
        <f t="shared" si="94"/>
        <v>0</v>
      </c>
      <c r="F299" s="387">
        <f t="shared" si="94"/>
        <v>0</v>
      </c>
      <c r="G299" s="387">
        <f t="shared" si="94"/>
        <v>0</v>
      </c>
      <c r="H299" s="387">
        <f t="shared" si="94"/>
        <v>0</v>
      </c>
      <c r="I299" s="387">
        <f t="shared" si="94"/>
        <v>0</v>
      </c>
      <c r="J299" s="387">
        <f t="shared" si="94"/>
        <v>0</v>
      </c>
      <c r="K299" s="387">
        <f t="shared" si="94"/>
        <v>0</v>
      </c>
      <c r="L299" s="387">
        <f t="shared" si="94"/>
        <v>0</v>
      </c>
      <c r="M299" s="387">
        <f t="shared" si="94"/>
        <v>0</v>
      </c>
      <c r="N299" s="387">
        <f t="shared" si="94"/>
        <v>0</v>
      </c>
      <c r="O299" s="387">
        <f t="shared" si="95"/>
        <v>0</v>
      </c>
      <c r="P299" s="387">
        <f t="shared" si="95"/>
        <v>0</v>
      </c>
      <c r="Q299" s="387">
        <f t="shared" si="95"/>
        <v>0</v>
      </c>
      <c r="R299" s="387">
        <f t="shared" si="95"/>
        <v>0</v>
      </c>
      <c r="S299" s="387">
        <f t="shared" si="95"/>
        <v>0</v>
      </c>
      <c r="T299" s="387">
        <f t="shared" si="95"/>
        <v>0</v>
      </c>
      <c r="U299" s="387">
        <f t="shared" si="95"/>
        <v>0</v>
      </c>
      <c r="V299" s="387">
        <f t="shared" si="95"/>
        <v>0</v>
      </c>
      <c r="W299" s="387">
        <f t="shared" si="95"/>
        <v>0</v>
      </c>
      <c r="X299" s="387">
        <f t="shared" si="95"/>
        <v>0</v>
      </c>
      <c r="Y299" s="387">
        <f t="shared" si="96"/>
        <v>0</v>
      </c>
      <c r="Z299" s="387">
        <f t="shared" si="96"/>
        <v>0</v>
      </c>
      <c r="AA299" s="387">
        <f t="shared" si="96"/>
        <v>0</v>
      </c>
      <c r="AB299" s="387">
        <f t="shared" si="96"/>
        <v>0</v>
      </c>
      <c r="AC299" s="387">
        <f t="shared" si="96"/>
        <v>0</v>
      </c>
      <c r="AD299" s="387">
        <f t="shared" si="96"/>
        <v>0</v>
      </c>
      <c r="AE299" s="387">
        <f t="shared" si="96"/>
        <v>0</v>
      </c>
      <c r="AF299" s="387">
        <f t="shared" si="96"/>
        <v>0</v>
      </c>
      <c r="AG299" s="387">
        <f t="shared" si="96"/>
        <v>0</v>
      </c>
      <c r="AH299" s="387">
        <f t="shared" si="96"/>
        <v>0</v>
      </c>
      <c r="AI299" s="387">
        <f t="shared" si="97"/>
        <v>0</v>
      </c>
      <c r="AJ299" s="387">
        <f t="shared" si="97"/>
        <v>0</v>
      </c>
      <c r="AK299" s="387">
        <f t="shared" si="97"/>
        <v>0</v>
      </c>
      <c r="AL299" s="387">
        <f t="shared" si="97"/>
        <v>0</v>
      </c>
      <c r="AM299" s="387">
        <f t="shared" si="97"/>
        <v>0</v>
      </c>
      <c r="AN299" s="387">
        <f t="shared" si="97"/>
        <v>0</v>
      </c>
      <c r="AO299" s="387">
        <f t="shared" si="97"/>
        <v>0</v>
      </c>
      <c r="AP299" s="387">
        <f t="shared" si="97"/>
        <v>0</v>
      </c>
      <c r="AQ299" s="387">
        <f t="shared" si="97"/>
        <v>0</v>
      </c>
      <c r="AR299" s="387">
        <f t="shared" si="97"/>
        <v>0</v>
      </c>
      <c r="AS299" s="387">
        <f t="shared" si="87"/>
        <v>0</v>
      </c>
    </row>
    <row r="300" spans="2:45" s="377" customFormat="1" hidden="1" outlineLevel="2">
      <c r="B300" s="377">
        <v>8</v>
      </c>
      <c r="C300" s="81"/>
      <c r="D300" s="338">
        <v>0</v>
      </c>
      <c r="E300" s="387">
        <f t="shared" si="94"/>
        <v>0</v>
      </c>
      <c r="F300" s="387">
        <f t="shared" si="94"/>
        <v>0</v>
      </c>
      <c r="G300" s="387">
        <f t="shared" si="94"/>
        <v>0</v>
      </c>
      <c r="H300" s="387">
        <f t="shared" si="94"/>
        <v>0</v>
      </c>
      <c r="I300" s="387">
        <f t="shared" si="94"/>
        <v>0</v>
      </c>
      <c r="J300" s="387">
        <f t="shared" si="94"/>
        <v>0</v>
      </c>
      <c r="K300" s="387">
        <f t="shared" si="94"/>
        <v>0</v>
      </c>
      <c r="L300" s="387">
        <f t="shared" si="94"/>
        <v>0</v>
      </c>
      <c r="M300" s="387">
        <f t="shared" si="94"/>
        <v>0</v>
      </c>
      <c r="N300" s="387">
        <f t="shared" si="94"/>
        <v>0</v>
      </c>
      <c r="O300" s="387">
        <f t="shared" si="95"/>
        <v>0</v>
      </c>
      <c r="P300" s="387">
        <f t="shared" si="95"/>
        <v>0</v>
      </c>
      <c r="Q300" s="387">
        <f t="shared" si="95"/>
        <v>0</v>
      </c>
      <c r="R300" s="387">
        <f t="shared" si="95"/>
        <v>0</v>
      </c>
      <c r="S300" s="387">
        <f t="shared" si="95"/>
        <v>0</v>
      </c>
      <c r="T300" s="387">
        <f t="shared" si="95"/>
        <v>0</v>
      </c>
      <c r="U300" s="387">
        <f t="shared" si="95"/>
        <v>0</v>
      </c>
      <c r="V300" s="387">
        <f t="shared" si="95"/>
        <v>0</v>
      </c>
      <c r="W300" s="387">
        <f t="shared" si="95"/>
        <v>0</v>
      </c>
      <c r="X300" s="387">
        <f t="shared" si="95"/>
        <v>0</v>
      </c>
      <c r="Y300" s="387">
        <f t="shared" si="96"/>
        <v>0</v>
      </c>
      <c r="Z300" s="387">
        <f t="shared" si="96"/>
        <v>0</v>
      </c>
      <c r="AA300" s="387">
        <f t="shared" si="96"/>
        <v>0</v>
      </c>
      <c r="AB300" s="387">
        <f t="shared" si="96"/>
        <v>0</v>
      </c>
      <c r="AC300" s="387">
        <f t="shared" si="96"/>
        <v>0</v>
      </c>
      <c r="AD300" s="387">
        <f t="shared" si="96"/>
        <v>0</v>
      </c>
      <c r="AE300" s="387">
        <f t="shared" si="96"/>
        <v>0</v>
      </c>
      <c r="AF300" s="387">
        <f t="shared" si="96"/>
        <v>0</v>
      </c>
      <c r="AG300" s="387">
        <f t="shared" si="96"/>
        <v>0</v>
      </c>
      <c r="AH300" s="387">
        <f t="shared" si="96"/>
        <v>0</v>
      </c>
      <c r="AI300" s="387">
        <f t="shared" si="97"/>
        <v>0</v>
      </c>
      <c r="AJ300" s="387">
        <f t="shared" si="97"/>
        <v>0</v>
      </c>
      <c r="AK300" s="387">
        <f t="shared" si="97"/>
        <v>0</v>
      </c>
      <c r="AL300" s="387">
        <f t="shared" si="97"/>
        <v>0</v>
      </c>
      <c r="AM300" s="387">
        <f t="shared" si="97"/>
        <v>0</v>
      </c>
      <c r="AN300" s="387">
        <f t="shared" si="97"/>
        <v>0</v>
      </c>
      <c r="AO300" s="387">
        <f t="shared" si="97"/>
        <v>0</v>
      </c>
      <c r="AP300" s="387">
        <f t="shared" si="97"/>
        <v>0</v>
      </c>
      <c r="AQ300" s="387">
        <f t="shared" si="97"/>
        <v>0</v>
      </c>
      <c r="AR300" s="387">
        <f t="shared" si="97"/>
        <v>0</v>
      </c>
      <c r="AS300" s="387">
        <f t="shared" si="87"/>
        <v>0</v>
      </c>
    </row>
    <row r="301" spans="2:45" s="377" customFormat="1" hidden="1" outlineLevel="2">
      <c r="B301" s="377">
        <v>9</v>
      </c>
      <c r="C301" s="81"/>
      <c r="D301" s="338">
        <v>0</v>
      </c>
      <c r="E301" s="387">
        <f t="shared" si="94"/>
        <v>0</v>
      </c>
      <c r="F301" s="387">
        <f t="shared" si="94"/>
        <v>0</v>
      </c>
      <c r="G301" s="387">
        <f t="shared" si="94"/>
        <v>0</v>
      </c>
      <c r="H301" s="387">
        <f t="shared" si="94"/>
        <v>0</v>
      </c>
      <c r="I301" s="387">
        <f t="shared" si="94"/>
        <v>0</v>
      </c>
      <c r="J301" s="387">
        <f t="shared" si="94"/>
        <v>0</v>
      </c>
      <c r="K301" s="387">
        <f t="shared" si="94"/>
        <v>0</v>
      </c>
      <c r="L301" s="387">
        <f t="shared" si="94"/>
        <v>0</v>
      </c>
      <c r="M301" s="387">
        <f t="shared" si="94"/>
        <v>0</v>
      </c>
      <c r="N301" s="387">
        <f t="shared" si="94"/>
        <v>0</v>
      </c>
      <c r="O301" s="387">
        <f t="shared" si="95"/>
        <v>0</v>
      </c>
      <c r="P301" s="387">
        <f t="shared" si="95"/>
        <v>0</v>
      </c>
      <c r="Q301" s="387">
        <f t="shared" si="95"/>
        <v>0</v>
      </c>
      <c r="R301" s="387">
        <f t="shared" si="95"/>
        <v>0</v>
      </c>
      <c r="S301" s="387">
        <f t="shared" si="95"/>
        <v>0</v>
      </c>
      <c r="T301" s="387">
        <f t="shared" si="95"/>
        <v>0</v>
      </c>
      <c r="U301" s="387">
        <f t="shared" si="95"/>
        <v>0</v>
      </c>
      <c r="V301" s="387">
        <f t="shared" si="95"/>
        <v>0</v>
      </c>
      <c r="W301" s="387">
        <f t="shared" si="95"/>
        <v>0</v>
      </c>
      <c r="X301" s="387">
        <f t="shared" si="95"/>
        <v>0</v>
      </c>
      <c r="Y301" s="387">
        <f t="shared" si="96"/>
        <v>0</v>
      </c>
      <c r="Z301" s="387">
        <f t="shared" si="96"/>
        <v>0</v>
      </c>
      <c r="AA301" s="387">
        <f t="shared" si="96"/>
        <v>0</v>
      </c>
      <c r="AB301" s="387">
        <f t="shared" si="96"/>
        <v>0</v>
      </c>
      <c r="AC301" s="387">
        <f t="shared" si="96"/>
        <v>0</v>
      </c>
      <c r="AD301" s="387">
        <f t="shared" si="96"/>
        <v>0</v>
      </c>
      <c r="AE301" s="387">
        <f t="shared" si="96"/>
        <v>0</v>
      </c>
      <c r="AF301" s="387">
        <f t="shared" si="96"/>
        <v>0</v>
      </c>
      <c r="AG301" s="387">
        <f t="shared" si="96"/>
        <v>0</v>
      </c>
      <c r="AH301" s="387">
        <f t="shared" si="96"/>
        <v>0</v>
      </c>
      <c r="AI301" s="387">
        <f t="shared" si="97"/>
        <v>0</v>
      </c>
      <c r="AJ301" s="387">
        <f t="shared" si="97"/>
        <v>0</v>
      </c>
      <c r="AK301" s="387">
        <f t="shared" si="97"/>
        <v>0</v>
      </c>
      <c r="AL301" s="387">
        <f t="shared" si="97"/>
        <v>0</v>
      </c>
      <c r="AM301" s="387">
        <f t="shared" si="97"/>
        <v>0</v>
      </c>
      <c r="AN301" s="387">
        <f t="shared" si="97"/>
        <v>0</v>
      </c>
      <c r="AO301" s="387">
        <f t="shared" si="97"/>
        <v>0</v>
      </c>
      <c r="AP301" s="387">
        <f t="shared" si="97"/>
        <v>0</v>
      </c>
      <c r="AQ301" s="387">
        <f t="shared" si="97"/>
        <v>0</v>
      </c>
      <c r="AR301" s="387">
        <f t="shared" si="97"/>
        <v>0</v>
      </c>
      <c r="AS301" s="387">
        <f t="shared" si="87"/>
        <v>0</v>
      </c>
    </row>
    <row r="302" spans="2:45" s="377" customFormat="1" hidden="1" outlineLevel="2">
      <c r="B302" s="377">
        <v>10</v>
      </c>
      <c r="C302" s="81"/>
      <c r="D302" s="338">
        <v>0</v>
      </c>
      <c r="E302" s="387">
        <f t="shared" si="94"/>
        <v>0</v>
      </c>
      <c r="F302" s="387">
        <f t="shared" si="94"/>
        <v>0</v>
      </c>
      <c r="G302" s="387">
        <f t="shared" si="94"/>
        <v>0</v>
      </c>
      <c r="H302" s="387">
        <f t="shared" si="94"/>
        <v>0</v>
      </c>
      <c r="I302" s="387">
        <f t="shared" si="94"/>
        <v>0</v>
      </c>
      <c r="J302" s="387">
        <f t="shared" si="94"/>
        <v>0</v>
      </c>
      <c r="K302" s="387">
        <f t="shared" si="94"/>
        <v>0</v>
      </c>
      <c r="L302" s="387">
        <f t="shared" si="94"/>
        <v>0</v>
      </c>
      <c r="M302" s="387">
        <f t="shared" si="94"/>
        <v>0</v>
      </c>
      <c r="N302" s="387">
        <f t="shared" si="94"/>
        <v>0</v>
      </c>
      <c r="O302" s="387">
        <f t="shared" si="95"/>
        <v>0</v>
      </c>
      <c r="P302" s="387">
        <f t="shared" si="95"/>
        <v>0</v>
      </c>
      <c r="Q302" s="387">
        <f t="shared" si="95"/>
        <v>0</v>
      </c>
      <c r="R302" s="387">
        <f t="shared" si="95"/>
        <v>0</v>
      </c>
      <c r="S302" s="387">
        <f t="shared" si="95"/>
        <v>0</v>
      </c>
      <c r="T302" s="387">
        <f t="shared" si="95"/>
        <v>0</v>
      </c>
      <c r="U302" s="387">
        <f t="shared" si="95"/>
        <v>0</v>
      </c>
      <c r="V302" s="387">
        <f t="shared" si="95"/>
        <v>0</v>
      </c>
      <c r="W302" s="387">
        <f t="shared" si="95"/>
        <v>0</v>
      </c>
      <c r="X302" s="387">
        <f t="shared" si="95"/>
        <v>0</v>
      </c>
      <c r="Y302" s="387">
        <f t="shared" si="96"/>
        <v>0</v>
      </c>
      <c r="Z302" s="387">
        <f t="shared" si="96"/>
        <v>0</v>
      </c>
      <c r="AA302" s="387">
        <f t="shared" si="96"/>
        <v>0</v>
      </c>
      <c r="AB302" s="387">
        <f t="shared" si="96"/>
        <v>0</v>
      </c>
      <c r="AC302" s="387">
        <f t="shared" si="96"/>
        <v>0</v>
      </c>
      <c r="AD302" s="387">
        <f t="shared" si="96"/>
        <v>0</v>
      </c>
      <c r="AE302" s="387">
        <f t="shared" si="96"/>
        <v>0</v>
      </c>
      <c r="AF302" s="387">
        <f t="shared" si="96"/>
        <v>0</v>
      </c>
      <c r="AG302" s="387">
        <f t="shared" si="96"/>
        <v>0</v>
      </c>
      <c r="AH302" s="387">
        <f t="shared" si="96"/>
        <v>0</v>
      </c>
      <c r="AI302" s="387">
        <f t="shared" si="97"/>
        <v>0</v>
      </c>
      <c r="AJ302" s="387">
        <f t="shared" si="97"/>
        <v>0</v>
      </c>
      <c r="AK302" s="387">
        <f t="shared" si="97"/>
        <v>0</v>
      </c>
      <c r="AL302" s="387">
        <f t="shared" si="97"/>
        <v>0</v>
      </c>
      <c r="AM302" s="387">
        <f t="shared" si="97"/>
        <v>0</v>
      </c>
      <c r="AN302" s="387">
        <f t="shared" si="97"/>
        <v>0</v>
      </c>
      <c r="AO302" s="387">
        <f t="shared" si="97"/>
        <v>0</v>
      </c>
      <c r="AP302" s="387">
        <f t="shared" si="97"/>
        <v>0</v>
      </c>
      <c r="AQ302" s="387">
        <f t="shared" si="97"/>
        <v>0</v>
      </c>
      <c r="AR302" s="387">
        <f t="shared" si="97"/>
        <v>0</v>
      </c>
      <c r="AS302" s="387">
        <f t="shared" si="87"/>
        <v>0</v>
      </c>
    </row>
    <row r="303" spans="2:45" s="377" customFormat="1" hidden="1" outlineLevel="2">
      <c r="B303" s="377">
        <v>11</v>
      </c>
      <c r="C303" s="81"/>
      <c r="D303" s="338">
        <v>0</v>
      </c>
      <c r="E303" s="387">
        <f t="shared" ref="E303:N312" si="98">IF(AND(E$2=$B303,$B303=$C$3),$D303,IF(AND(E$2&gt;$B303,E$2&lt;=$D$292+$B303),SLN($D303,0,IF($C$3-$B303&gt;=$D$292,$D$292,$C$3-$B303)),0))</f>
        <v>0</v>
      </c>
      <c r="F303" s="387">
        <f t="shared" si="98"/>
        <v>0</v>
      </c>
      <c r="G303" s="387">
        <f t="shared" si="98"/>
        <v>0</v>
      </c>
      <c r="H303" s="387">
        <f t="shared" si="98"/>
        <v>0</v>
      </c>
      <c r="I303" s="387">
        <f t="shared" si="98"/>
        <v>0</v>
      </c>
      <c r="J303" s="387">
        <f t="shared" si="98"/>
        <v>0</v>
      </c>
      <c r="K303" s="387">
        <f t="shared" si="98"/>
        <v>0</v>
      </c>
      <c r="L303" s="387">
        <f t="shared" si="98"/>
        <v>0</v>
      </c>
      <c r="M303" s="387">
        <f t="shared" si="98"/>
        <v>0</v>
      </c>
      <c r="N303" s="387">
        <f t="shared" si="98"/>
        <v>0</v>
      </c>
      <c r="O303" s="387">
        <f t="shared" ref="O303:X312" si="99">IF(AND(O$2=$B303,$B303=$C$3),$D303,IF(AND(O$2&gt;$B303,O$2&lt;=$D$292+$B303),SLN($D303,0,IF($C$3-$B303&gt;=$D$292,$D$292,$C$3-$B303)),0))</f>
        <v>0</v>
      </c>
      <c r="P303" s="387">
        <f t="shared" si="99"/>
        <v>0</v>
      </c>
      <c r="Q303" s="387">
        <f t="shared" si="99"/>
        <v>0</v>
      </c>
      <c r="R303" s="387">
        <f t="shared" si="99"/>
        <v>0</v>
      </c>
      <c r="S303" s="387">
        <f t="shared" si="99"/>
        <v>0</v>
      </c>
      <c r="T303" s="387">
        <f t="shared" si="99"/>
        <v>0</v>
      </c>
      <c r="U303" s="387">
        <f t="shared" si="99"/>
        <v>0</v>
      </c>
      <c r="V303" s="387">
        <f t="shared" si="99"/>
        <v>0</v>
      </c>
      <c r="W303" s="387">
        <f t="shared" si="99"/>
        <v>0</v>
      </c>
      <c r="X303" s="387">
        <f t="shared" si="99"/>
        <v>0</v>
      </c>
      <c r="Y303" s="387">
        <f t="shared" ref="Y303:AH312" si="100">IF(AND(Y$2=$B303,$B303=$C$3),$D303,IF(AND(Y$2&gt;$B303,Y$2&lt;=$D$292+$B303),SLN($D303,0,IF($C$3-$B303&gt;=$D$292,$D$292,$C$3-$B303)),0))</f>
        <v>0</v>
      </c>
      <c r="Z303" s="387">
        <f t="shared" si="100"/>
        <v>0</v>
      </c>
      <c r="AA303" s="387">
        <f t="shared" si="100"/>
        <v>0</v>
      </c>
      <c r="AB303" s="387">
        <f t="shared" si="100"/>
        <v>0</v>
      </c>
      <c r="AC303" s="387">
        <f t="shared" si="100"/>
        <v>0</v>
      </c>
      <c r="AD303" s="387">
        <f t="shared" si="100"/>
        <v>0</v>
      </c>
      <c r="AE303" s="387">
        <f t="shared" si="100"/>
        <v>0</v>
      </c>
      <c r="AF303" s="387">
        <f t="shared" si="100"/>
        <v>0</v>
      </c>
      <c r="AG303" s="387">
        <f t="shared" si="100"/>
        <v>0</v>
      </c>
      <c r="AH303" s="387">
        <f t="shared" si="100"/>
        <v>0</v>
      </c>
      <c r="AI303" s="387">
        <f t="shared" ref="AI303:AR312" si="101">IF(AND(AI$2=$B303,$B303=$C$3),$D303,IF(AND(AI$2&gt;$B303,AI$2&lt;=$D$292+$B303),SLN($D303,0,IF($C$3-$B303&gt;=$D$292,$D$292,$C$3-$B303)),0))</f>
        <v>0</v>
      </c>
      <c r="AJ303" s="387">
        <f t="shared" si="101"/>
        <v>0</v>
      </c>
      <c r="AK303" s="387">
        <f t="shared" si="101"/>
        <v>0</v>
      </c>
      <c r="AL303" s="387">
        <f t="shared" si="101"/>
        <v>0</v>
      </c>
      <c r="AM303" s="387">
        <f t="shared" si="101"/>
        <v>0</v>
      </c>
      <c r="AN303" s="387">
        <f t="shared" si="101"/>
        <v>0</v>
      </c>
      <c r="AO303" s="387">
        <f t="shared" si="101"/>
        <v>0</v>
      </c>
      <c r="AP303" s="387">
        <f t="shared" si="101"/>
        <v>0</v>
      </c>
      <c r="AQ303" s="387">
        <f t="shared" si="101"/>
        <v>0</v>
      </c>
      <c r="AR303" s="387">
        <f t="shared" si="101"/>
        <v>0</v>
      </c>
      <c r="AS303" s="387">
        <f t="shared" si="87"/>
        <v>0</v>
      </c>
    </row>
    <row r="304" spans="2:45" s="377" customFormat="1" hidden="1" outlineLevel="2">
      <c r="B304" s="377">
        <v>12</v>
      </c>
      <c r="C304" s="81"/>
      <c r="D304" s="338">
        <v>0</v>
      </c>
      <c r="E304" s="387">
        <f t="shared" si="98"/>
        <v>0</v>
      </c>
      <c r="F304" s="387">
        <f t="shared" si="98"/>
        <v>0</v>
      </c>
      <c r="G304" s="387">
        <f t="shared" si="98"/>
        <v>0</v>
      </c>
      <c r="H304" s="387">
        <f t="shared" si="98"/>
        <v>0</v>
      </c>
      <c r="I304" s="387">
        <f t="shared" si="98"/>
        <v>0</v>
      </c>
      <c r="J304" s="387">
        <f t="shared" si="98"/>
        <v>0</v>
      </c>
      <c r="K304" s="387">
        <f t="shared" si="98"/>
        <v>0</v>
      </c>
      <c r="L304" s="387">
        <f t="shared" si="98"/>
        <v>0</v>
      </c>
      <c r="M304" s="387">
        <f t="shared" si="98"/>
        <v>0</v>
      </c>
      <c r="N304" s="387">
        <f t="shared" si="98"/>
        <v>0</v>
      </c>
      <c r="O304" s="387">
        <f t="shared" si="99"/>
        <v>0</v>
      </c>
      <c r="P304" s="387">
        <f t="shared" si="99"/>
        <v>0</v>
      </c>
      <c r="Q304" s="387">
        <f t="shared" si="99"/>
        <v>0</v>
      </c>
      <c r="R304" s="387">
        <f t="shared" si="99"/>
        <v>0</v>
      </c>
      <c r="S304" s="387">
        <f t="shared" si="99"/>
        <v>0</v>
      </c>
      <c r="T304" s="387">
        <f t="shared" si="99"/>
        <v>0</v>
      </c>
      <c r="U304" s="387">
        <f t="shared" si="99"/>
        <v>0</v>
      </c>
      <c r="V304" s="387">
        <f t="shared" si="99"/>
        <v>0</v>
      </c>
      <c r="W304" s="387">
        <f t="shared" si="99"/>
        <v>0</v>
      </c>
      <c r="X304" s="387">
        <f t="shared" si="99"/>
        <v>0</v>
      </c>
      <c r="Y304" s="387">
        <f t="shared" si="100"/>
        <v>0</v>
      </c>
      <c r="Z304" s="387">
        <f t="shared" si="100"/>
        <v>0</v>
      </c>
      <c r="AA304" s="387">
        <f t="shared" si="100"/>
        <v>0</v>
      </c>
      <c r="AB304" s="387">
        <f t="shared" si="100"/>
        <v>0</v>
      </c>
      <c r="AC304" s="387">
        <f t="shared" si="100"/>
        <v>0</v>
      </c>
      <c r="AD304" s="387">
        <f t="shared" si="100"/>
        <v>0</v>
      </c>
      <c r="AE304" s="387">
        <f t="shared" si="100"/>
        <v>0</v>
      </c>
      <c r="AF304" s="387">
        <f t="shared" si="100"/>
        <v>0</v>
      </c>
      <c r="AG304" s="387">
        <f t="shared" si="100"/>
        <v>0</v>
      </c>
      <c r="AH304" s="387">
        <f t="shared" si="100"/>
        <v>0</v>
      </c>
      <c r="AI304" s="387">
        <f t="shared" si="101"/>
        <v>0</v>
      </c>
      <c r="AJ304" s="387">
        <f t="shared" si="101"/>
        <v>0</v>
      </c>
      <c r="AK304" s="387">
        <f t="shared" si="101"/>
        <v>0</v>
      </c>
      <c r="AL304" s="387">
        <f t="shared" si="101"/>
        <v>0</v>
      </c>
      <c r="AM304" s="387">
        <f t="shared" si="101"/>
        <v>0</v>
      </c>
      <c r="AN304" s="387">
        <f t="shared" si="101"/>
        <v>0</v>
      </c>
      <c r="AO304" s="387">
        <f t="shared" si="101"/>
        <v>0</v>
      </c>
      <c r="AP304" s="387">
        <f t="shared" si="101"/>
        <v>0</v>
      </c>
      <c r="AQ304" s="387">
        <f t="shared" si="101"/>
        <v>0</v>
      </c>
      <c r="AR304" s="387">
        <f t="shared" si="101"/>
        <v>0</v>
      </c>
      <c r="AS304" s="387">
        <f t="shared" si="87"/>
        <v>0</v>
      </c>
    </row>
    <row r="305" spans="2:45" s="377" customFormat="1" hidden="1" outlineLevel="2">
      <c r="B305" s="377">
        <v>13</v>
      </c>
      <c r="C305" s="81"/>
      <c r="D305" s="338">
        <v>0</v>
      </c>
      <c r="E305" s="387">
        <f t="shared" si="98"/>
        <v>0</v>
      </c>
      <c r="F305" s="387">
        <f t="shared" si="98"/>
        <v>0</v>
      </c>
      <c r="G305" s="387">
        <f t="shared" si="98"/>
        <v>0</v>
      </c>
      <c r="H305" s="387">
        <f t="shared" si="98"/>
        <v>0</v>
      </c>
      <c r="I305" s="387">
        <f t="shared" si="98"/>
        <v>0</v>
      </c>
      <c r="J305" s="387">
        <f t="shared" si="98"/>
        <v>0</v>
      </c>
      <c r="K305" s="387">
        <f t="shared" si="98"/>
        <v>0</v>
      </c>
      <c r="L305" s="387">
        <f t="shared" si="98"/>
        <v>0</v>
      </c>
      <c r="M305" s="387">
        <f t="shared" si="98"/>
        <v>0</v>
      </c>
      <c r="N305" s="387">
        <f t="shared" si="98"/>
        <v>0</v>
      </c>
      <c r="O305" s="387">
        <f t="shared" si="99"/>
        <v>0</v>
      </c>
      <c r="P305" s="387">
        <f t="shared" si="99"/>
        <v>0</v>
      </c>
      <c r="Q305" s="387">
        <f t="shared" si="99"/>
        <v>0</v>
      </c>
      <c r="R305" s="387">
        <f t="shared" si="99"/>
        <v>0</v>
      </c>
      <c r="S305" s="387">
        <f t="shared" si="99"/>
        <v>0</v>
      </c>
      <c r="T305" s="387">
        <f t="shared" si="99"/>
        <v>0</v>
      </c>
      <c r="U305" s="387">
        <f t="shared" si="99"/>
        <v>0</v>
      </c>
      <c r="V305" s="387">
        <f t="shared" si="99"/>
        <v>0</v>
      </c>
      <c r="W305" s="387">
        <f t="shared" si="99"/>
        <v>0</v>
      </c>
      <c r="X305" s="387">
        <f t="shared" si="99"/>
        <v>0</v>
      </c>
      <c r="Y305" s="387">
        <f t="shared" si="100"/>
        <v>0</v>
      </c>
      <c r="Z305" s="387">
        <f t="shared" si="100"/>
        <v>0</v>
      </c>
      <c r="AA305" s="387">
        <f t="shared" si="100"/>
        <v>0</v>
      </c>
      <c r="AB305" s="387">
        <f t="shared" si="100"/>
        <v>0</v>
      </c>
      <c r="AC305" s="387">
        <f t="shared" si="100"/>
        <v>0</v>
      </c>
      <c r="AD305" s="387">
        <f t="shared" si="100"/>
        <v>0</v>
      </c>
      <c r="AE305" s="387">
        <f t="shared" si="100"/>
        <v>0</v>
      </c>
      <c r="AF305" s="387">
        <f t="shared" si="100"/>
        <v>0</v>
      </c>
      <c r="AG305" s="387">
        <f t="shared" si="100"/>
        <v>0</v>
      </c>
      <c r="AH305" s="387">
        <f t="shared" si="100"/>
        <v>0</v>
      </c>
      <c r="AI305" s="387">
        <f t="shared" si="101"/>
        <v>0</v>
      </c>
      <c r="AJ305" s="387">
        <f t="shared" si="101"/>
        <v>0</v>
      </c>
      <c r="AK305" s="387">
        <f t="shared" si="101"/>
        <v>0</v>
      </c>
      <c r="AL305" s="387">
        <f t="shared" si="101"/>
        <v>0</v>
      </c>
      <c r="AM305" s="387">
        <f t="shared" si="101"/>
        <v>0</v>
      </c>
      <c r="AN305" s="387">
        <f t="shared" si="101"/>
        <v>0</v>
      </c>
      <c r="AO305" s="387">
        <f t="shared" si="101"/>
        <v>0</v>
      </c>
      <c r="AP305" s="387">
        <f t="shared" si="101"/>
        <v>0</v>
      </c>
      <c r="AQ305" s="387">
        <f t="shared" si="101"/>
        <v>0</v>
      </c>
      <c r="AR305" s="387">
        <f t="shared" si="101"/>
        <v>0</v>
      </c>
      <c r="AS305" s="387">
        <f t="shared" si="87"/>
        <v>0</v>
      </c>
    </row>
    <row r="306" spans="2:45" s="377" customFormat="1" hidden="1" outlineLevel="2">
      <c r="B306" s="377">
        <v>14</v>
      </c>
      <c r="C306" s="81"/>
      <c r="D306" s="338">
        <v>0</v>
      </c>
      <c r="E306" s="387">
        <f t="shared" si="98"/>
        <v>0</v>
      </c>
      <c r="F306" s="387">
        <f t="shared" si="98"/>
        <v>0</v>
      </c>
      <c r="G306" s="387">
        <f t="shared" si="98"/>
        <v>0</v>
      </c>
      <c r="H306" s="387">
        <f t="shared" si="98"/>
        <v>0</v>
      </c>
      <c r="I306" s="387">
        <f t="shared" si="98"/>
        <v>0</v>
      </c>
      <c r="J306" s="387">
        <f t="shared" si="98"/>
        <v>0</v>
      </c>
      <c r="K306" s="387">
        <f t="shared" si="98"/>
        <v>0</v>
      </c>
      <c r="L306" s="387">
        <f t="shared" si="98"/>
        <v>0</v>
      </c>
      <c r="M306" s="387">
        <f t="shared" si="98"/>
        <v>0</v>
      </c>
      <c r="N306" s="387">
        <f t="shared" si="98"/>
        <v>0</v>
      </c>
      <c r="O306" s="387">
        <f t="shared" si="99"/>
        <v>0</v>
      </c>
      <c r="P306" s="387">
        <f t="shared" si="99"/>
        <v>0</v>
      </c>
      <c r="Q306" s="387">
        <f t="shared" si="99"/>
        <v>0</v>
      </c>
      <c r="R306" s="387">
        <f t="shared" si="99"/>
        <v>0</v>
      </c>
      <c r="S306" s="387">
        <f t="shared" si="99"/>
        <v>0</v>
      </c>
      <c r="T306" s="387">
        <f t="shared" si="99"/>
        <v>0</v>
      </c>
      <c r="U306" s="387">
        <f t="shared" si="99"/>
        <v>0</v>
      </c>
      <c r="V306" s="387">
        <f t="shared" si="99"/>
        <v>0</v>
      </c>
      <c r="W306" s="387">
        <f t="shared" si="99"/>
        <v>0</v>
      </c>
      <c r="X306" s="387">
        <f t="shared" si="99"/>
        <v>0</v>
      </c>
      <c r="Y306" s="387">
        <f t="shared" si="100"/>
        <v>0</v>
      </c>
      <c r="Z306" s="387">
        <f t="shared" si="100"/>
        <v>0</v>
      </c>
      <c r="AA306" s="387">
        <f t="shared" si="100"/>
        <v>0</v>
      </c>
      <c r="AB306" s="387">
        <f t="shared" si="100"/>
        <v>0</v>
      </c>
      <c r="AC306" s="387">
        <f t="shared" si="100"/>
        <v>0</v>
      </c>
      <c r="AD306" s="387">
        <f t="shared" si="100"/>
        <v>0</v>
      </c>
      <c r="AE306" s="387">
        <f t="shared" si="100"/>
        <v>0</v>
      </c>
      <c r="AF306" s="387">
        <f t="shared" si="100"/>
        <v>0</v>
      </c>
      <c r="AG306" s="387">
        <f t="shared" si="100"/>
        <v>0</v>
      </c>
      <c r="AH306" s="387">
        <f t="shared" si="100"/>
        <v>0</v>
      </c>
      <c r="AI306" s="387">
        <f t="shared" si="101"/>
        <v>0</v>
      </c>
      <c r="AJ306" s="387">
        <f t="shared" si="101"/>
        <v>0</v>
      </c>
      <c r="AK306" s="387">
        <f t="shared" si="101"/>
        <v>0</v>
      </c>
      <c r="AL306" s="387">
        <f t="shared" si="101"/>
        <v>0</v>
      </c>
      <c r="AM306" s="387">
        <f t="shared" si="101"/>
        <v>0</v>
      </c>
      <c r="AN306" s="387">
        <f t="shared" si="101"/>
        <v>0</v>
      </c>
      <c r="AO306" s="387">
        <f t="shared" si="101"/>
        <v>0</v>
      </c>
      <c r="AP306" s="387">
        <f t="shared" si="101"/>
        <v>0</v>
      </c>
      <c r="AQ306" s="387">
        <f t="shared" si="101"/>
        <v>0</v>
      </c>
      <c r="AR306" s="387">
        <f t="shared" si="101"/>
        <v>0</v>
      </c>
      <c r="AS306" s="387">
        <f t="shared" si="87"/>
        <v>0</v>
      </c>
    </row>
    <row r="307" spans="2:45" s="377" customFormat="1" hidden="1" outlineLevel="2">
      <c r="B307" s="377">
        <v>15</v>
      </c>
      <c r="C307" s="81"/>
      <c r="D307" s="338">
        <v>0</v>
      </c>
      <c r="E307" s="387">
        <f t="shared" si="98"/>
        <v>0</v>
      </c>
      <c r="F307" s="387">
        <f t="shared" si="98"/>
        <v>0</v>
      </c>
      <c r="G307" s="387">
        <f t="shared" si="98"/>
        <v>0</v>
      </c>
      <c r="H307" s="387">
        <f t="shared" si="98"/>
        <v>0</v>
      </c>
      <c r="I307" s="387">
        <f t="shared" si="98"/>
        <v>0</v>
      </c>
      <c r="J307" s="387">
        <f t="shared" si="98"/>
        <v>0</v>
      </c>
      <c r="K307" s="387">
        <f t="shared" si="98"/>
        <v>0</v>
      </c>
      <c r="L307" s="387">
        <f t="shared" si="98"/>
        <v>0</v>
      </c>
      <c r="M307" s="387">
        <f t="shared" si="98"/>
        <v>0</v>
      </c>
      <c r="N307" s="387">
        <f t="shared" si="98"/>
        <v>0</v>
      </c>
      <c r="O307" s="387">
        <f t="shared" si="99"/>
        <v>0</v>
      </c>
      <c r="P307" s="387">
        <f t="shared" si="99"/>
        <v>0</v>
      </c>
      <c r="Q307" s="387">
        <f t="shared" si="99"/>
        <v>0</v>
      </c>
      <c r="R307" s="387">
        <f t="shared" si="99"/>
        <v>0</v>
      </c>
      <c r="S307" s="387">
        <f t="shared" si="99"/>
        <v>0</v>
      </c>
      <c r="T307" s="387">
        <f t="shared" si="99"/>
        <v>0</v>
      </c>
      <c r="U307" s="387">
        <f t="shared" si="99"/>
        <v>0</v>
      </c>
      <c r="V307" s="387">
        <f t="shared" si="99"/>
        <v>0</v>
      </c>
      <c r="W307" s="387">
        <f t="shared" si="99"/>
        <v>0</v>
      </c>
      <c r="X307" s="387">
        <f t="shared" si="99"/>
        <v>0</v>
      </c>
      <c r="Y307" s="387">
        <f t="shared" si="100"/>
        <v>0</v>
      </c>
      <c r="Z307" s="387">
        <f t="shared" si="100"/>
        <v>0</v>
      </c>
      <c r="AA307" s="387">
        <f t="shared" si="100"/>
        <v>0</v>
      </c>
      <c r="AB307" s="387">
        <f t="shared" si="100"/>
        <v>0</v>
      </c>
      <c r="AC307" s="387">
        <f t="shared" si="100"/>
        <v>0</v>
      </c>
      <c r="AD307" s="387">
        <f t="shared" si="100"/>
        <v>0</v>
      </c>
      <c r="AE307" s="387">
        <f t="shared" si="100"/>
        <v>0</v>
      </c>
      <c r="AF307" s="387">
        <f t="shared" si="100"/>
        <v>0</v>
      </c>
      <c r="AG307" s="387">
        <f t="shared" si="100"/>
        <v>0</v>
      </c>
      <c r="AH307" s="387">
        <f t="shared" si="100"/>
        <v>0</v>
      </c>
      <c r="AI307" s="387">
        <f t="shared" si="101"/>
        <v>0</v>
      </c>
      <c r="AJ307" s="387">
        <f t="shared" si="101"/>
        <v>0</v>
      </c>
      <c r="AK307" s="387">
        <f t="shared" si="101"/>
        <v>0</v>
      </c>
      <c r="AL307" s="387">
        <f t="shared" si="101"/>
        <v>0</v>
      </c>
      <c r="AM307" s="387">
        <f t="shared" si="101"/>
        <v>0</v>
      </c>
      <c r="AN307" s="387">
        <f t="shared" si="101"/>
        <v>0</v>
      </c>
      <c r="AO307" s="387">
        <f t="shared" si="101"/>
        <v>0</v>
      </c>
      <c r="AP307" s="387">
        <f t="shared" si="101"/>
        <v>0</v>
      </c>
      <c r="AQ307" s="387">
        <f t="shared" si="101"/>
        <v>0</v>
      </c>
      <c r="AR307" s="387">
        <f t="shared" si="101"/>
        <v>0</v>
      </c>
      <c r="AS307" s="387">
        <f t="shared" si="87"/>
        <v>0</v>
      </c>
    </row>
    <row r="308" spans="2:45" s="377" customFormat="1" hidden="1" outlineLevel="2">
      <c r="B308" s="377">
        <v>16</v>
      </c>
      <c r="C308" s="81"/>
      <c r="D308" s="338">
        <v>0</v>
      </c>
      <c r="E308" s="387">
        <f t="shared" si="98"/>
        <v>0</v>
      </c>
      <c r="F308" s="387">
        <f t="shared" si="98"/>
        <v>0</v>
      </c>
      <c r="G308" s="387">
        <f t="shared" si="98"/>
        <v>0</v>
      </c>
      <c r="H308" s="387">
        <f t="shared" si="98"/>
        <v>0</v>
      </c>
      <c r="I308" s="387">
        <f t="shared" si="98"/>
        <v>0</v>
      </c>
      <c r="J308" s="387">
        <f t="shared" si="98"/>
        <v>0</v>
      </c>
      <c r="K308" s="387">
        <f t="shared" si="98"/>
        <v>0</v>
      </c>
      <c r="L308" s="387">
        <f t="shared" si="98"/>
        <v>0</v>
      </c>
      <c r="M308" s="387">
        <f t="shared" si="98"/>
        <v>0</v>
      </c>
      <c r="N308" s="387">
        <f t="shared" si="98"/>
        <v>0</v>
      </c>
      <c r="O308" s="387">
        <f t="shared" si="99"/>
        <v>0</v>
      </c>
      <c r="P308" s="387">
        <f t="shared" si="99"/>
        <v>0</v>
      </c>
      <c r="Q308" s="387">
        <f t="shared" si="99"/>
        <v>0</v>
      </c>
      <c r="R308" s="387">
        <f t="shared" si="99"/>
        <v>0</v>
      </c>
      <c r="S308" s="387">
        <f t="shared" si="99"/>
        <v>0</v>
      </c>
      <c r="T308" s="387">
        <f t="shared" si="99"/>
        <v>0</v>
      </c>
      <c r="U308" s="387">
        <f t="shared" si="99"/>
        <v>0</v>
      </c>
      <c r="V308" s="387">
        <f t="shared" si="99"/>
        <v>0</v>
      </c>
      <c r="W308" s="387">
        <f t="shared" si="99"/>
        <v>0</v>
      </c>
      <c r="X308" s="387">
        <f t="shared" si="99"/>
        <v>0</v>
      </c>
      <c r="Y308" s="387">
        <f t="shared" si="100"/>
        <v>0</v>
      </c>
      <c r="Z308" s="387">
        <f t="shared" si="100"/>
        <v>0</v>
      </c>
      <c r="AA308" s="387">
        <f t="shared" si="100"/>
        <v>0</v>
      </c>
      <c r="AB308" s="387">
        <f t="shared" si="100"/>
        <v>0</v>
      </c>
      <c r="AC308" s="387">
        <f t="shared" si="100"/>
        <v>0</v>
      </c>
      <c r="AD308" s="387">
        <f t="shared" si="100"/>
        <v>0</v>
      </c>
      <c r="AE308" s="387">
        <f t="shared" si="100"/>
        <v>0</v>
      </c>
      <c r="AF308" s="387">
        <f t="shared" si="100"/>
        <v>0</v>
      </c>
      <c r="AG308" s="387">
        <f t="shared" si="100"/>
        <v>0</v>
      </c>
      <c r="AH308" s="387">
        <f t="shared" si="100"/>
        <v>0</v>
      </c>
      <c r="AI308" s="387">
        <f t="shared" si="101"/>
        <v>0</v>
      </c>
      <c r="AJ308" s="387">
        <f t="shared" si="101"/>
        <v>0</v>
      </c>
      <c r="AK308" s="387">
        <f t="shared" si="101"/>
        <v>0</v>
      </c>
      <c r="AL308" s="387">
        <f t="shared" si="101"/>
        <v>0</v>
      </c>
      <c r="AM308" s="387">
        <f t="shared" si="101"/>
        <v>0</v>
      </c>
      <c r="AN308" s="387">
        <f t="shared" si="101"/>
        <v>0</v>
      </c>
      <c r="AO308" s="387">
        <f t="shared" si="101"/>
        <v>0</v>
      </c>
      <c r="AP308" s="387">
        <f t="shared" si="101"/>
        <v>0</v>
      </c>
      <c r="AQ308" s="387">
        <f t="shared" si="101"/>
        <v>0</v>
      </c>
      <c r="AR308" s="387">
        <f t="shared" si="101"/>
        <v>0</v>
      </c>
      <c r="AS308" s="387">
        <f t="shared" si="87"/>
        <v>0</v>
      </c>
    </row>
    <row r="309" spans="2:45" s="377" customFormat="1" hidden="1" outlineLevel="2">
      <c r="B309" s="377">
        <v>17</v>
      </c>
      <c r="C309" s="81"/>
      <c r="D309" s="338">
        <v>0</v>
      </c>
      <c r="E309" s="387">
        <f t="shared" si="98"/>
        <v>0</v>
      </c>
      <c r="F309" s="387">
        <f t="shared" si="98"/>
        <v>0</v>
      </c>
      <c r="G309" s="387">
        <f t="shared" si="98"/>
        <v>0</v>
      </c>
      <c r="H309" s="387">
        <f t="shared" si="98"/>
        <v>0</v>
      </c>
      <c r="I309" s="387">
        <f t="shared" si="98"/>
        <v>0</v>
      </c>
      <c r="J309" s="387">
        <f t="shared" si="98"/>
        <v>0</v>
      </c>
      <c r="K309" s="387">
        <f t="shared" si="98"/>
        <v>0</v>
      </c>
      <c r="L309" s="387">
        <f t="shared" si="98"/>
        <v>0</v>
      </c>
      <c r="M309" s="387">
        <f t="shared" si="98"/>
        <v>0</v>
      </c>
      <c r="N309" s="387">
        <f t="shared" si="98"/>
        <v>0</v>
      </c>
      <c r="O309" s="387">
        <f t="shared" si="99"/>
        <v>0</v>
      </c>
      <c r="P309" s="387">
        <f t="shared" si="99"/>
        <v>0</v>
      </c>
      <c r="Q309" s="387">
        <f t="shared" si="99"/>
        <v>0</v>
      </c>
      <c r="R309" s="387">
        <f t="shared" si="99"/>
        <v>0</v>
      </c>
      <c r="S309" s="387">
        <f t="shared" si="99"/>
        <v>0</v>
      </c>
      <c r="T309" s="387">
        <f t="shared" si="99"/>
        <v>0</v>
      </c>
      <c r="U309" s="387">
        <f t="shared" si="99"/>
        <v>0</v>
      </c>
      <c r="V309" s="387">
        <f t="shared" si="99"/>
        <v>0</v>
      </c>
      <c r="W309" s="387">
        <f t="shared" si="99"/>
        <v>0</v>
      </c>
      <c r="X309" s="387">
        <f t="shared" si="99"/>
        <v>0</v>
      </c>
      <c r="Y309" s="387">
        <f t="shared" si="100"/>
        <v>0</v>
      </c>
      <c r="Z309" s="387">
        <f t="shared" si="100"/>
        <v>0</v>
      </c>
      <c r="AA309" s="387">
        <f t="shared" si="100"/>
        <v>0</v>
      </c>
      <c r="AB309" s="387">
        <f t="shared" si="100"/>
        <v>0</v>
      </c>
      <c r="AC309" s="387">
        <f t="shared" si="100"/>
        <v>0</v>
      </c>
      <c r="AD309" s="387">
        <f t="shared" si="100"/>
        <v>0</v>
      </c>
      <c r="AE309" s="387">
        <f t="shared" si="100"/>
        <v>0</v>
      </c>
      <c r="AF309" s="387">
        <f t="shared" si="100"/>
        <v>0</v>
      </c>
      <c r="AG309" s="387">
        <f t="shared" si="100"/>
        <v>0</v>
      </c>
      <c r="AH309" s="387">
        <f t="shared" si="100"/>
        <v>0</v>
      </c>
      <c r="AI309" s="387">
        <f t="shared" si="101"/>
        <v>0</v>
      </c>
      <c r="AJ309" s="387">
        <f t="shared" si="101"/>
        <v>0</v>
      </c>
      <c r="AK309" s="387">
        <f t="shared" si="101"/>
        <v>0</v>
      </c>
      <c r="AL309" s="387">
        <f t="shared" si="101"/>
        <v>0</v>
      </c>
      <c r="AM309" s="387">
        <f t="shared" si="101"/>
        <v>0</v>
      </c>
      <c r="AN309" s="387">
        <f t="shared" si="101"/>
        <v>0</v>
      </c>
      <c r="AO309" s="387">
        <f t="shared" si="101"/>
        <v>0</v>
      </c>
      <c r="AP309" s="387">
        <f t="shared" si="101"/>
        <v>0</v>
      </c>
      <c r="AQ309" s="387">
        <f t="shared" si="101"/>
        <v>0</v>
      </c>
      <c r="AR309" s="387">
        <f t="shared" si="101"/>
        <v>0</v>
      </c>
      <c r="AS309" s="387">
        <f t="shared" si="87"/>
        <v>0</v>
      </c>
    </row>
    <row r="310" spans="2:45" s="377" customFormat="1" hidden="1" outlineLevel="2">
      <c r="B310" s="377">
        <v>18</v>
      </c>
      <c r="C310" s="81"/>
      <c r="D310" s="338">
        <v>0</v>
      </c>
      <c r="E310" s="387">
        <f t="shared" si="98"/>
        <v>0</v>
      </c>
      <c r="F310" s="387">
        <f t="shared" si="98"/>
        <v>0</v>
      </c>
      <c r="G310" s="387">
        <f t="shared" si="98"/>
        <v>0</v>
      </c>
      <c r="H310" s="387">
        <f t="shared" si="98"/>
        <v>0</v>
      </c>
      <c r="I310" s="387">
        <f t="shared" si="98"/>
        <v>0</v>
      </c>
      <c r="J310" s="387">
        <f t="shared" si="98"/>
        <v>0</v>
      </c>
      <c r="K310" s="387">
        <f t="shared" si="98"/>
        <v>0</v>
      </c>
      <c r="L310" s="387">
        <f t="shared" si="98"/>
        <v>0</v>
      </c>
      <c r="M310" s="387">
        <f t="shared" si="98"/>
        <v>0</v>
      </c>
      <c r="N310" s="387">
        <f t="shared" si="98"/>
        <v>0</v>
      </c>
      <c r="O310" s="387">
        <f t="shared" si="99"/>
        <v>0</v>
      </c>
      <c r="P310" s="387">
        <f t="shared" si="99"/>
        <v>0</v>
      </c>
      <c r="Q310" s="387">
        <f t="shared" si="99"/>
        <v>0</v>
      </c>
      <c r="R310" s="387">
        <f t="shared" si="99"/>
        <v>0</v>
      </c>
      <c r="S310" s="387">
        <f t="shared" si="99"/>
        <v>0</v>
      </c>
      <c r="T310" s="387">
        <f t="shared" si="99"/>
        <v>0</v>
      </c>
      <c r="U310" s="387">
        <f t="shared" si="99"/>
        <v>0</v>
      </c>
      <c r="V310" s="387">
        <f t="shared" si="99"/>
        <v>0</v>
      </c>
      <c r="W310" s="387">
        <f t="shared" si="99"/>
        <v>0</v>
      </c>
      <c r="X310" s="387">
        <f t="shared" si="99"/>
        <v>0</v>
      </c>
      <c r="Y310" s="387">
        <f t="shared" si="100"/>
        <v>0</v>
      </c>
      <c r="Z310" s="387">
        <f t="shared" si="100"/>
        <v>0</v>
      </c>
      <c r="AA310" s="387">
        <f t="shared" si="100"/>
        <v>0</v>
      </c>
      <c r="AB310" s="387">
        <f t="shared" si="100"/>
        <v>0</v>
      </c>
      <c r="AC310" s="387">
        <f t="shared" si="100"/>
        <v>0</v>
      </c>
      <c r="AD310" s="387">
        <f t="shared" si="100"/>
        <v>0</v>
      </c>
      <c r="AE310" s="387">
        <f t="shared" si="100"/>
        <v>0</v>
      </c>
      <c r="AF310" s="387">
        <f t="shared" si="100"/>
        <v>0</v>
      </c>
      <c r="AG310" s="387">
        <f t="shared" si="100"/>
        <v>0</v>
      </c>
      <c r="AH310" s="387">
        <f t="shared" si="100"/>
        <v>0</v>
      </c>
      <c r="AI310" s="387">
        <f t="shared" si="101"/>
        <v>0</v>
      </c>
      <c r="AJ310" s="387">
        <f t="shared" si="101"/>
        <v>0</v>
      </c>
      <c r="AK310" s="387">
        <f t="shared" si="101"/>
        <v>0</v>
      </c>
      <c r="AL310" s="387">
        <f t="shared" si="101"/>
        <v>0</v>
      </c>
      <c r="AM310" s="387">
        <f t="shared" si="101"/>
        <v>0</v>
      </c>
      <c r="AN310" s="387">
        <f t="shared" si="101"/>
        <v>0</v>
      </c>
      <c r="AO310" s="387">
        <f t="shared" si="101"/>
        <v>0</v>
      </c>
      <c r="AP310" s="387">
        <f t="shared" si="101"/>
        <v>0</v>
      </c>
      <c r="AQ310" s="387">
        <f t="shared" si="101"/>
        <v>0</v>
      </c>
      <c r="AR310" s="387">
        <f t="shared" si="101"/>
        <v>0</v>
      </c>
      <c r="AS310" s="387">
        <f t="shared" si="87"/>
        <v>0</v>
      </c>
    </row>
    <row r="311" spans="2:45" s="377" customFormat="1" hidden="1" outlineLevel="2">
      <c r="B311" s="377">
        <v>19</v>
      </c>
      <c r="C311" s="81"/>
      <c r="D311" s="338">
        <v>0</v>
      </c>
      <c r="E311" s="387">
        <f t="shared" si="98"/>
        <v>0</v>
      </c>
      <c r="F311" s="387">
        <f t="shared" si="98"/>
        <v>0</v>
      </c>
      <c r="G311" s="387">
        <f t="shared" si="98"/>
        <v>0</v>
      </c>
      <c r="H311" s="387">
        <f t="shared" si="98"/>
        <v>0</v>
      </c>
      <c r="I311" s="387">
        <f t="shared" si="98"/>
        <v>0</v>
      </c>
      <c r="J311" s="387">
        <f t="shared" si="98"/>
        <v>0</v>
      </c>
      <c r="K311" s="387">
        <f t="shared" si="98"/>
        <v>0</v>
      </c>
      <c r="L311" s="387">
        <f t="shared" si="98"/>
        <v>0</v>
      </c>
      <c r="M311" s="387">
        <f t="shared" si="98"/>
        <v>0</v>
      </c>
      <c r="N311" s="387">
        <f t="shared" si="98"/>
        <v>0</v>
      </c>
      <c r="O311" s="387">
        <f t="shared" si="99"/>
        <v>0</v>
      </c>
      <c r="P311" s="387">
        <f t="shared" si="99"/>
        <v>0</v>
      </c>
      <c r="Q311" s="387">
        <f t="shared" si="99"/>
        <v>0</v>
      </c>
      <c r="R311" s="387">
        <f t="shared" si="99"/>
        <v>0</v>
      </c>
      <c r="S311" s="387">
        <f t="shared" si="99"/>
        <v>0</v>
      </c>
      <c r="T311" s="387">
        <f t="shared" si="99"/>
        <v>0</v>
      </c>
      <c r="U311" s="387">
        <f t="shared" si="99"/>
        <v>0</v>
      </c>
      <c r="V311" s="387">
        <f t="shared" si="99"/>
        <v>0</v>
      </c>
      <c r="W311" s="387">
        <f t="shared" si="99"/>
        <v>0</v>
      </c>
      <c r="X311" s="387">
        <f t="shared" si="99"/>
        <v>0</v>
      </c>
      <c r="Y311" s="387">
        <f t="shared" si="100"/>
        <v>0</v>
      </c>
      <c r="Z311" s="387">
        <f t="shared" si="100"/>
        <v>0</v>
      </c>
      <c r="AA311" s="387">
        <f t="shared" si="100"/>
        <v>0</v>
      </c>
      <c r="AB311" s="387">
        <f t="shared" si="100"/>
        <v>0</v>
      </c>
      <c r="AC311" s="387">
        <f t="shared" si="100"/>
        <v>0</v>
      </c>
      <c r="AD311" s="387">
        <f t="shared" si="100"/>
        <v>0</v>
      </c>
      <c r="AE311" s="387">
        <f t="shared" si="100"/>
        <v>0</v>
      </c>
      <c r="AF311" s="387">
        <f t="shared" si="100"/>
        <v>0</v>
      </c>
      <c r="AG311" s="387">
        <f t="shared" si="100"/>
        <v>0</v>
      </c>
      <c r="AH311" s="387">
        <f t="shared" si="100"/>
        <v>0</v>
      </c>
      <c r="AI311" s="387">
        <f t="shared" si="101"/>
        <v>0</v>
      </c>
      <c r="AJ311" s="387">
        <f t="shared" si="101"/>
        <v>0</v>
      </c>
      <c r="AK311" s="387">
        <f t="shared" si="101"/>
        <v>0</v>
      </c>
      <c r="AL311" s="387">
        <f t="shared" si="101"/>
        <v>0</v>
      </c>
      <c r="AM311" s="387">
        <f t="shared" si="101"/>
        <v>0</v>
      </c>
      <c r="AN311" s="387">
        <f t="shared" si="101"/>
        <v>0</v>
      </c>
      <c r="AO311" s="387">
        <f t="shared" si="101"/>
        <v>0</v>
      </c>
      <c r="AP311" s="387">
        <f t="shared" si="101"/>
        <v>0</v>
      </c>
      <c r="AQ311" s="387">
        <f t="shared" si="101"/>
        <v>0</v>
      </c>
      <c r="AR311" s="387">
        <f t="shared" si="101"/>
        <v>0</v>
      </c>
      <c r="AS311" s="387">
        <f t="shared" si="87"/>
        <v>0</v>
      </c>
    </row>
    <row r="312" spans="2:45" s="377" customFormat="1" hidden="1" outlineLevel="2">
      <c r="B312" s="377">
        <v>20</v>
      </c>
      <c r="C312" s="81"/>
      <c r="D312" s="338">
        <v>0</v>
      </c>
      <c r="E312" s="387">
        <f t="shared" si="98"/>
        <v>0</v>
      </c>
      <c r="F312" s="387">
        <f t="shared" si="98"/>
        <v>0</v>
      </c>
      <c r="G312" s="387">
        <f t="shared" si="98"/>
        <v>0</v>
      </c>
      <c r="H312" s="387">
        <f t="shared" si="98"/>
        <v>0</v>
      </c>
      <c r="I312" s="387">
        <f t="shared" si="98"/>
        <v>0</v>
      </c>
      <c r="J312" s="387">
        <f t="shared" si="98"/>
        <v>0</v>
      </c>
      <c r="K312" s="387">
        <f t="shared" si="98"/>
        <v>0</v>
      </c>
      <c r="L312" s="387">
        <f t="shared" si="98"/>
        <v>0</v>
      </c>
      <c r="M312" s="387">
        <f t="shared" si="98"/>
        <v>0</v>
      </c>
      <c r="N312" s="387">
        <f t="shared" si="98"/>
        <v>0</v>
      </c>
      <c r="O312" s="387">
        <f t="shared" si="99"/>
        <v>0</v>
      </c>
      <c r="P312" s="387">
        <f t="shared" si="99"/>
        <v>0</v>
      </c>
      <c r="Q312" s="387">
        <f t="shared" si="99"/>
        <v>0</v>
      </c>
      <c r="R312" s="387">
        <f t="shared" si="99"/>
        <v>0</v>
      </c>
      <c r="S312" s="387">
        <f t="shared" si="99"/>
        <v>0</v>
      </c>
      <c r="T312" s="387">
        <f t="shared" si="99"/>
        <v>0</v>
      </c>
      <c r="U312" s="387">
        <f t="shared" si="99"/>
        <v>0</v>
      </c>
      <c r="V312" s="387">
        <f t="shared" si="99"/>
        <v>0</v>
      </c>
      <c r="W312" s="387">
        <f t="shared" si="99"/>
        <v>0</v>
      </c>
      <c r="X312" s="387">
        <f t="shared" si="99"/>
        <v>0</v>
      </c>
      <c r="Y312" s="387">
        <f t="shared" si="100"/>
        <v>0</v>
      </c>
      <c r="Z312" s="387">
        <f t="shared" si="100"/>
        <v>0</v>
      </c>
      <c r="AA312" s="387">
        <f t="shared" si="100"/>
        <v>0</v>
      </c>
      <c r="AB312" s="387">
        <f t="shared" si="100"/>
        <v>0</v>
      </c>
      <c r="AC312" s="387">
        <f t="shared" si="100"/>
        <v>0</v>
      </c>
      <c r="AD312" s="387">
        <f t="shared" si="100"/>
        <v>0</v>
      </c>
      <c r="AE312" s="387">
        <f t="shared" si="100"/>
        <v>0</v>
      </c>
      <c r="AF312" s="387">
        <f t="shared" si="100"/>
        <v>0</v>
      </c>
      <c r="AG312" s="387">
        <f t="shared" si="100"/>
        <v>0</v>
      </c>
      <c r="AH312" s="387">
        <f t="shared" si="100"/>
        <v>0</v>
      </c>
      <c r="AI312" s="387">
        <f t="shared" si="101"/>
        <v>0</v>
      </c>
      <c r="AJ312" s="387">
        <f t="shared" si="101"/>
        <v>0</v>
      </c>
      <c r="AK312" s="387">
        <f t="shared" si="101"/>
        <v>0</v>
      </c>
      <c r="AL312" s="387">
        <f t="shared" si="101"/>
        <v>0</v>
      </c>
      <c r="AM312" s="387">
        <f t="shared" si="101"/>
        <v>0</v>
      </c>
      <c r="AN312" s="387">
        <f t="shared" si="101"/>
        <v>0</v>
      </c>
      <c r="AO312" s="387">
        <f t="shared" si="101"/>
        <v>0</v>
      </c>
      <c r="AP312" s="387">
        <f t="shared" si="101"/>
        <v>0</v>
      </c>
      <c r="AQ312" s="387">
        <f t="shared" si="101"/>
        <v>0</v>
      </c>
      <c r="AR312" s="387">
        <f t="shared" si="101"/>
        <v>0</v>
      </c>
      <c r="AS312" s="387">
        <f t="shared" si="87"/>
        <v>0</v>
      </c>
    </row>
    <row r="313" spans="2:45" s="377" customFormat="1" hidden="1" outlineLevel="2">
      <c r="B313" s="377">
        <v>21</v>
      </c>
      <c r="C313" s="81"/>
      <c r="D313" s="338">
        <v>0</v>
      </c>
      <c r="E313" s="387">
        <f t="shared" ref="E313:N322" si="102">IF(AND(E$2=$B313,$B313=$C$3),$D313,IF(AND(E$2&gt;$B313,E$2&lt;=$D$292+$B313),SLN($D313,0,IF($C$3-$B313&gt;=$D$292,$D$292,$C$3-$B313)),0))</f>
        <v>0</v>
      </c>
      <c r="F313" s="387">
        <f t="shared" si="102"/>
        <v>0</v>
      </c>
      <c r="G313" s="387">
        <f t="shared" si="102"/>
        <v>0</v>
      </c>
      <c r="H313" s="387">
        <f t="shared" si="102"/>
        <v>0</v>
      </c>
      <c r="I313" s="387">
        <f t="shared" si="102"/>
        <v>0</v>
      </c>
      <c r="J313" s="387">
        <f t="shared" si="102"/>
        <v>0</v>
      </c>
      <c r="K313" s="387">
        <f t="shared" si="102"/>
        <v>0</v>
      </c>
      <c r="L313" s="387">
        <f t="shared" si="102"/>
        <v>0</v>
      </c>
      <c r="M313" s="387">
        <f t="shared" si="102"/>
        <v>0</v>
      </c>
      <c r="N313" s="387">
        <f t="shared" si="102"/>
        <v>0</v>
      </c>
      <c r="O313" s="387">
        <f t="shared" ref="O313:X322" si="103">IF(AND(O$2=$B313,$B313=$C$3),$D313,IF(AND(O$2&gt;$B313,O$2&lt;=$D$292+$B313),SLN($D313,0,IF($C$3-$B313&gt;=$D$292,$D$292,$C$3-$B313)),0))</f>
        <v>0</v>
      </c>
      <c r="P313" s="387">
        <f t="shared" si="103"/>
        <v>0</v>
      </c>
      <c r="Q313" s="387">
        <f t="shared" si="103"/>
        <v>0</v>
      </c>
      <c r="R313" s="387">
        <f t="shared" si="103"/>
        <v>0</v>
      </c>
      <c r="S313" s="387">
        <f t="shared" si="103"/>
        <v>0</v>
      </c>
      <c r="T313" s="387">
        <f t="shared" si="103"/>
        <v>0</v>
      </c>
      <c r="U313" s="387">
        <f t="shared" si="103"/>
        <v>0</v>
      </c>
      <c r="V313" s="387">
        <f t="shared" si="103"/>
        <v>0</v>
      </c>
      <c r="W313" s="387">
        <f t="shared" si="103"/>
        <v>0</v>
      </c>
      <c r="X313" s="387">
        <f t="shared" si="103"/>
        <v>0</v>
      </c>
      <c r="Y313" s="387">
        <f t="shared" ref="Y313:AH322" si="104">IF(AND(Y$2=$B313,$B313=$C$3),$D313,IF(AND(Y$2&gt;$B313,Y$2&lt;=$D$292+$B313),SLN($D313,0,IF($C$3-$B313&gt;=$D$292,$D$292,$C$3-$B313)),0))</f>
        <v>0</v>
      </c>
      <c r="Z313" s="387">
        <f t="shared" si="104"/>
        <v>0</v>
      </c>
      <c r="AA313" s="387">
        <f t="shared" si="104"/>
        <v>0</v>
      </c>
      <c r="AB313" s="387">
        <f t="shared" si="104"/>
        <v>0</v>
      </c>
      <c r="AC313" s="387">
        <f t="shared" si="104"/>
        <v>0</v>
      </c>
      <c r="AD313" s="387">
        <f t="shared" si="104"/>
        <v>0</v>
      </c>
      <c r="AE313" s="387">
        <f t="shared" si="104"/>
        <v>0</v>
      </c>
      <c r="AF313" s="387">
        <f t="shared" si="104"/>
        <v>0</v>
      </c>
      <c r="AG313" s="387">
        <f t="shared" si="104"/>
        <v>0</v>
      </c>
      <c r="AH313" s="387">
        <f t="shared" si="104"/>
        <v>0</v>
      </c>
      <c r="AI313" s="387">
        <f t="shared" ref="AI313:AR322" si="105">IF(AND(AI$2=$B313,$B313=$C$3),$D313,IF(AND(AI$2&gt;$B313,AI$2&lt;=$D$292+$B313),SLN($D313,0,IF($C$3-$B313&gt;=$D$292,$D$292,$C$3-$B313)),0))</f>
        <v>0</v>
      </c>
      <c r="AJ313" s="387">
        <f t="shared" si="105"/>
        <v>0</v>
      </c>
      <c r="AK313" s="387">
        <f t="shared" si="105"/>
        <v>0</v>
      </c>
      <c r="AL313" s="387">
        <f t="shared" si="105"/>
        <v>0</v>
      </c>
      <c r="AM313" s="387">
        <f t="shared" si="105"/>
        <v>0</v>
      </c>
      <c r="AN313" s="387">
        <f t="shared" si="105"/>
        <v>0</v>
      </c>
      <c r="AO313" s="387">
        <f t="shared" si="105"/>
        <v>0</v>
      </c>
      <c r="AP313" s="387">
        <f t="shared" si="105"/>
        <v>0</v>
      </c>
      <c r="AQ313" s="387">
        <f t="shared" si="105"/>
        <v>0</v>
      </c>
      <c r="AR313" s="387">
        <f t="shared" si="105"/>
        <v>0</v>
      </c>
      <c r="AS313" s="387">
        <f t="shared" si="87"/>
        <v>0</v>
      </c>
    </row>
    <row r="314" spans="2:45" s="377" customFormat="1" hidden="1" outlineLevel="2">
      <c r="B314" s="377">
        <v>22</v>
      </c>
      <c r="C314" s="81"/>
      <c r="D314" s="338">
        <v>0</v>
      </c>
      <c r="E314" s="387">
        <f t="shared" si="102"/>
        <v>0</v>
      </c>
      <c r="F314" s="387">
        <f t="shared" si="102"/>
        <v>0</v>
      </c>
      <c r="G314" s="387">
        <f t="shared" si="102"/>
        <v>0</v>
      </c>
      <c r="H314" s="387">
        <f t="shared" si="102"/>
        <v>0</v>
      </c>
      <c r="I314" s="387">
        <f t="shared" si="102"/>
        <v>0</v>
      </c>
      <c r="J314" s="387">
        <f t="shared" si="102"/>
        <v>0</v>
      </c>
      <c r="K314" s="387">
        <f t="shared" si="102"/>
        <v>0</v>
      </c>
      <c r="L314" s="387">
        <f t="shared" si="102"/>
        <v>0</v>
      </c>
      <c r="M314" s="387">
        <f t="shared" si="102"/>
        <v>0</v>
      </c>
      <c r="N314" s="387">
        <f t="shared" si="102"/>
        <v>0</v>
      </c>
      <c r="O314" s="387">
        <f t="shared" si="103"/>
        <v>0</v>
      </c>
      <c r="P314" s="387">
        <f t="shared" si="103"/>
        <v>0</v>
      </c>
      <c r="Q314" s="387">
        <f t="shared" si="103"/>
        <v>0</v>
      </c>
      <c r="R314" s="387">
        <f t="shared" si="103"/>
        <v>0</v>
      </c>
      <c r="S314" s="387">
        <f t="shared" si="103"/>
        <v>0</v>
      </c>
      <c r="T314" s="387">
        <f t="shared" si="103"/>
        <v>0</v>
      </c>
      <c r="U314" s="387">
        <f t="shared" si="103"/>
        <v>0</v>
      </c>
      <c r="V314" s="387">
        <f t="shared" si="103"/>
        <v>0</v>
      </c>
      <c r="W314" s="387">
        <f t="shared" si="103"/>
        <v>0</v>
      </c>
      <c r="X314" s="387">
        <f t="shared" si="103"/>
        <v>0</v>
      </c>
      <c r="Y314" s="387">
        <f t="shared" si="104"/>
        <v>0</v>
      </c>
      <c r="Z314" s="387">
        <f t="shared" si="104"/>
        <v>0</v>
      </c>
      <c r="AA314" s="387">
        <f t="shared" si="104"/>
        <v>0</v>
      </c>
      <c r="AB314" s="387">
        <f t="shared" si="104"/>
        <v>0</v>
      </c>
      <c r="AC314" s="387">
        <f t="shared" si="104"/>
        <v>0</v>
      </c>
      <c r="AD314" s="387">
        <f t="shared" si="104"/>
        <v>0</v>
      </c>
      <c r="AE314" s="387">
        <f t="shared" si="104"/>
        <v>0</v>
      </c>
      <c r="AF314" s="387">
        <f t="shared" si="104"/>
        <v>0</v>
      </c>
      <c r="AG314" s="387">
        <f t="shared" si="104"/>
        <v>0</v>
      </c>
      <c r="AH314" s="387">
        <f t="shared" si="104"/>
        <v>0</v>
      </c>
      <c r="AI314" s="387">
        <f t="shared" si="105"/>
        <v>0</v>
      </c>
      <c r="AJ314" s="387">
        <f t="shared" si="105"/>
        <v>0</v>
      </c>
      <c r="AK314" s="387">
        <f t="shared" si="105"/>
        <v>0</v>
      </c>
      <c r="AL314" s="387">
        <f t="shared" si="105"/>
        <v>0</v>
      </c>
      <c r="AM314" s="387">
        <f t="shared" si="105"/>
        <v>0</v>
      </c>
      <c r="AN314" s="387">
        <f t="shared" si="105"/>
        <v>0</v>
      </c>
      <c r="AO314" s="387">
        <f t="shared" si="105"/>
        <v>0</v>
      </c>
      <c r="AP314" s="387">
        <f t="shared" si="105"/>
        <v>0</v>
      </c>
      <c r="AQ314" s="387">
        <f t="shared" si="105"/>
        <v>0</v>
      </c>
      <c r="AR314" s="387">
        <f t="shared" si="105"/>
        <v>0</v>
      </c>
      <c r="AS314" s="387">
        <f t="shared" si="87"/>
        <v>0</v>
      </c>
    </row>
    <row r="315" spans="2:45" s="377" customFormat="1" hidden="1" outlineLevel="2">
      <c r="B315" s="377">
        <v>23</v>
      </c>
      <c r="C315" s="81"/>
      <c r="D315" s="338">
        <v>0</v>
      </c>
      <c r="E315" s="387">
        <f t="shared" si="102"/>
        <v>0</v>
      </c>
      <c r="F315" s="387">
        <f t="shared" si="102"/>
        <v>0</v>
      </c>
      <c r="G315" s="387">
        <f t="shared" si="102"/>
        <v>0</v>
      </c>
      <c r="H315" s="387">
        <f t="shared" si="102"/>
        <v>0</v>
      </c>
      <c r="I315" s="387">
        <f t="shared" si="102"/>
        <v>0</v>
      </c>
      <c r="J315" s="387">
        <f t="shared" si="102"/>
        <v>0</v>
      </c>
      <c r="K315" s="387">
        <f t="shared" si="102"/>
        <v>0</v>
      </c>
      <c r="L315" s="387">
        <f t="shared" si="102"/>
        <v>0</v>
      </c>
      <c r="M315" s="387">
        <f t="shared" si="102"/>
        <v>0</v>
      </c>
      <c r="N315" s="387">
        <f t="shared" si="102"/>
        <v>0</v>
      </c>
      <c r="O315" s="387">
        <f t="shared" si="103"/>
        <v>0</v>
      </c>
      <c r="P315" s="387">
        <f t="shared" si="103"/>
        <v>0</v>
      </c>
      <c r="Q315" s="387">
        <f t="shared" si="103"/>
        <v>0</v>
      </c>
      <c r="R315" s="387">
        <f t="shared" si="103"/>
        <v>0</v>
      </c>
      <c r="S315" s="387">
        <f t="shared" si="103"/>
        <v>0</v>
      </c>
      <c r="T315" s="387">
        <f t="shared" si="103"/>
        <v>0</v>
      </c>
      <c r="U315" s="387">
        <f t="shared" si="103"/>
        <v>0</v>
      </c>
      <c r="V315" s="387">
        <f t="shared" si="103"/>
        <v>0</v>
      </c>
      <c r="W315" s="387">
        <f t="shared" si="103"/>
        <v>0</v>
      </c>
      <c r="X315" s="387">
        <f t="shared" si="103"/>
        <v>0</v>
      </c>
      <c r="Y315" s="387">
        <f t="shared" si="104"/>
        <v>0</v>
      </c>
      <c r="Z315" s="387">
        <f t="shared" si="104"/>
        <v>0</v>
      </c>
      <c r="AA315" s="387">
        <f t="shared" si="104"/>
        <v>0</v>
      </c>
      <c r="AB315" s="387">
        <f t="shared" si="104"/>
        <v>0</v>
      </c>
      <c r="AC315" s="387">
        <f t="shared" si="104"/>
        <v>0</v>
      </c>
      <c r="AD315" s="387">
        <f t="shared" si="104"/>
        <v>0</v>
      </c>
      <c r="AE315" s="387">
        <f t="shared" si="104"/>
        <v>0</v>
      </c>
      <c r="AF315" s="387">
        <f t="shared" si="104"/>
        <v>0</v>
      </c>
      <c r="AG315" s="387">
        <f t="shared" si="104"/>
        <v>0</v>
      </c>
      <c r="AH315" s="387">
        <f t="shared" si="104"/>
        <v>0</v>
      </c>
      <c r="AI315" s="387">
        <f t="shared" si="105"/>
        <v>0</v>
      </c>
      <c r="AJ315" s="387">
        <f t="shared" si="105"/>
        <v>0</v>
      </c>
      <c r="AK315" s="387">
        <f t="shared" si="105"/>
        <v>0</v>
      </c>
      <c r="AL315" s="387">
        <f t="shared" si="105"/>
        <v>0</v>
      </c>
      <c r="AM315" s="387">
        <f t="shared" si="105"/>
        <v>0</v>
      </c>
      <c r="AN315" s="387">
        <f t="shared" si="105"/>
        <v>0</v>
      </c>
      <c r="AO315" s="387">
        <f t="shared" si="105"/>
        <v>0</v>
      </c>
      <c r="AP315" s="387">
        <f t="shared" si="105"/>
        <v>0</v>
      </c>
      <c r="AQ315" s="387">
        <f t="shared" si="105"/>
        <v>0</v>
      </c>
      <c r="AR315" s="387">
        <f t="shared" si="105"/>
        <v>0</v>
      </c>
      <c r="AS315" s="387">
        <f t="shared" si="87"/>
        <v>0</v>
      </c>
    </row>
    <row r="316" spans="2:45" s="377" customFormat="1" hidden="1" outlineLevel="2">
      <c r="B316" s="377">
        <v>24</v>
      </c>
      <c r="C316" s="81"/>
      <c r="D316" s="338">
        <v>0</v>
      </c>
      <c r="E316" s="387">
        <f t="shared" si="102"/>
        <v>0</v>
      </c>
      <c r="F316" s="387">
        <f t="shared" si="102"/>
        <v>0</v>
      </c>
      <c r="G316" s="387">
        <f t="shared" si="102"/>
        <v>0</v>
      </c>
      <c r="H316" s="387">
        <f t="shared" si="102"/>
        <v>0</v>
      </c>
      <c r="I316" s="387">
        <f t="shared" si="102"/>
        <v>0</v>
      </c>
      <c r="J316" s="387">
        <f t="shared" si="102"/>
        <v>0</v>
      </c>
      <c r="K316" s="387">
        <f t="shared" si="102"/>
        <v>0</v>
      </c>
      <c r="L316" s="387">
        <f t="shared" si="102"/>
        <v>0</v>
      </c>
      <c r="M316" s="387">
        <f t="shared" si="102"/>
        <v>0</v>
      </c>
      <c r="N316" s="387">
        <f t="shared" si="102"/>
        <v>0</v>
      </c>
      <c r="O316" s="387">
        <f t="shared" si="103"/>
        <v>0</v>
      </c>
      <c r="P316" s="387">
        <f t="shared" si="103"/>
        <v>0</v>
      </c>
      <c r="Q316" s="387">
        <f t="shared" si="103"/>
        <v>0</v>
      </c>
      <c r="R316" s="387">
        <f t="shared" si="103"/>
        <v>0</v>
      </c>
      <c r="S316" s="387">
        <f t="shared" si="103"/>
        <v>0</v>
      </c>
      <c r="T316" s="387">
        <f t="shared" si="103"/>
        <v>0</v>
      </c>
      <c r="U316" s="387">
        <f t="shared" si="103"/>
        <v>0</v>
      </c>
      <c r="V316" s="387">
        <f t="shared" si="103"/>
        <v>0</v>
      </c>
      <c r="W316" s="387">
        <f t="shared" si="103"/>
        <v>0</v>
      </c>
      <c r="X316" s="387">
        <f t="shared" si="103"/>
        <v>0</v>
      </c>
      <c r="Y316" s="387">
        <f t="shared" si="104"/>
        <v>0</v>
      </c>
      <c r="Z316" s="387">
        <f t="shared" si="104"/>
        <v>0</v>
      </c>
      <c r="AA316" s="387">
        <f t="shared" si="104"/>
        <v>0</v>
      </c>
      <c r="AB316" s="387">
        <f t="shared" si="104"/>
        <v>0</v>
      </c>
      <c r="AC316" s="387">
        <f t="shared" si="104"/>
        <v>0</v>
      </c>
      <c r="AD316" s="387">
        <f t="shared" si="104"/>
        <v>0</v>
      </c>
      <c r="AE316" s="387">
        <f t="shared" si="104"/>
        <v>0</v>
      </c>
      <c r="AF316" s="387">
        <f t="shared" si="104"/>
        <v>0</v>
      </c>
      <c r="AG316" s="387">
        <f t="shared" si="104"/>
        <v>0</v>
      </c>
      <c r="AH316" s="387">
        <f t="shared" si="104"/>
        <v>0</v>
      </c>
      <c r="AI316" s="387">
        <f t="shared" si="105"/>
        <v>0</v>
      </c>
      <c r="AJ316" s="387">
        <f t="shared" si="105"/>
        <v>0</v>
      </c>
      <c r="AK316" s="387">
        <f t="shared" si="105"/>
        <v>0</v>
      </c>
      <c r="AL316" s="387">
        <f t="shared" si="105"/>
        <v>0</v>
      </c>
      <c r="AM316" s="387">
        <f t="shared" si="105"/>
        <v>0</v>
      </c>
      <c r="AN316" s="387">
        <f t="shared" si="105"/>
        <v>0</v>
      </c>
      <c r="AO316" s="387">
        <f t="shared" si="105"/>
        <v>0</v>
      </c>
      <c r="AP316" s="387">
        <f t="shared" si="105"/>
        <v>0</v>
      </c>
      <c r="AQ316" s="387">
        <f t="shared" si="105"/>
        <v>0</v>
      </c>
      <c r="AR316" s="387">
        <f t="shared" si="105"/>
        <v>0</v>
      </c>
      <c r="AS316" s="387">
        <f t="shared" si="87"/>
        <v>0</v>
      </c>
    </row>
    <row r="317" spans="2:45" s="377" customFormat="1" hidden="1" outlineLevel="2">
      <c r="B317" s="377">
        <v>25</v>
      </c>
      <c r="C317" s="81"/>
      <c r="D317" s="338">
        <v>0</v>
      </c>
      <c r="E317" s="387">
        <f t="shared" si="102"/>
        <v>0</v>
      </c>
      <c r="F317" s="387">
        <f t="shared" si="102"/>
        <v>0</v>
      </c>
      <c r="G317" s="387">
        <f t="shared" si="102"/>
        <v>0</v>
      </c>
      <c r="H317" s="387">
        <f t="shared" si="102"/>
        <v>0</v>
      </c>
      <c r="I317" s="387">
        <f t="shared" si="102"/>
        <v>0</v>
      </c>
      <c r="J317" s="387">
        <f t="shared" si="102"/>
        <v>0</v>
      </c>
      <c r="K317" s="387">
        <f t="shared" si="102"/>
        <v>0</v>
      </c>
      <c r="L317" s="387">
        <f t="shared" si="102"/>
        <v>0</v>
      </c>
      <c r="M317" s="387">
        <f t="shared" si="102"/>
        <v>0</v>
      </c>
      <c r="N317" s="387">
        <f t="shared" si="102"/>
        <v>0</v>
      </c>
      <c r="O317" s="387">
        <f t="shared" si="103"/>
        <v>0</v>
      </c>
      <c r="P317" s="387">
        <f t="shared" si="103"/>
        <v>0</v>
      </c>
      <c r="Q317" s="387">
        <f t="shared" si="103"/>
        <v>0</v>
      </c>
      <c r="R317" s="387">
        <f t="shared" si="103"/>
        <v>0</v>
      </c>
      <c r="S317" s="387">
        <f t="shared" si="103"/>
        <v>0</v>
      </c>
      <c r="T317" s="387">
        <f t="shared" si="103"/>
        <v>0</v>
      </c>
      <c r="U317" s="387">
        <f t="shared" si="103"/>
        <v>0</v>
      </c>
      <c r="V317" s="387">
        <f t="shared" si="103"/>
        <v>0</v>
      </c>
      <c r="W317" s="387">
        <f t="shared" si="103"/>
        <v>0</v>
      </c>
      <c r="X317" s="387">
        <f t="shared" si="103"/>
        <v>0</v>
      </c>
      <c r="Y317" s="387">
        <f t="shared" si="104"/>
        <v>0</v>
      </c>
      <c r="Z317" s="387">
        <f t="shared" si="104"/>
        <v>0</v>
      </c>
      <c r="AA317" s="387">
        <f t="shared" si="104"/>
        <v>0</v>
      </c>
      <c r="AB317" s="387">
        <f t="shared" si="104"/>
        <v>0</v>
      </c>
      <c r="AC317" s="387">
        <f t="shared" si="104"/>
        <v>0</v>
      </c>
      <c r="AD317" s="387">
        <f t="shared" si="104"/>
        <v>0</v>
      </c>
      <c r="AE317" s="387">
        <f t="shared" si="104"/>
        <v>0</v>
      </c>
      <c r="AF317" s="387">
        <f t="shared" si="104"/>
        <v>0</v>
      </c>
      <c r="AG317" s="387">
        <f t="shared" si="104"/>
        <v>0</v>
      </c>
      <c r="AH317" s="387">
        <f t="shared" si="104"/>
        <v>0</v>
      </c>
      <c r="AI317" s="387">
        <f t="shared" si="105"/>
        <v>0</v>
      </c>
      <c r="AJ317" s="387">
        <f t="shared" si="105"/>
        <v>0</v>
      </c>
      <c r="AK317" s="387">
        <f t="shared" si="105"/>
        <v>0</v>
      </c>
      <c r="AL317" s="387">
        <f t="shared" si="105"/>
        <v>0</v>
      </c>
      <c r="AM317" s="387">
        <f t="shared" si="105"/>
        <v>0</v>
      </c>
      <c r="AN317" s="387">
        <f t="shared" si="105"/>
        <v>0</v>
      </c>
      <c r="AO317" s="387">
        <f t="shared" si="105"/>
        <v>0</v>
      </c>
      <c r="AP317" s="387">
        <f t="shared" si="105"/>
        <v>0</v>
      </c>
      <c r="AQ317" s="387">
        <f t="shared" si="105"/>
        <v>0</v>
      </c>
      <c r="AR317" s="387">
        <f t="shared" si="105"/>
        <v>0</v>
      </c>
      <c r="AS317" s="387">
        <f t="shared" si="87"/>
        <v>0</v>
      </c>
    </row>
    <row r="318" spans="2:45" s="377" customFormat="1" hidden="1" outlineLevel="2">
      <c r="B318" s="377">
        <v>26</v>
      </c>
      <c r="C318" s="81"/>
      <c r="D318" s="338">
        <v>0</v>
      </c>
      <c r="E318" s="387">
        <f t="shared" si="102"/>
        <v>0</v>
      </c>
      <c r="F318" s="387">
        <f t="shared" si="102"/>
        <v>0</v>
      </c>
      <c r="G318" s="387">
        <f t="shared" si="102"/>
        <v>0</v>
      </c>
      <c r="H318" s="387">
        <f t="shared" si="102"/>
        <v>0</v>
      </c>
      <c r="I318" s="387">
        <f t="shared" si="102"/>
        <v>0</v>
      </c>
      <c r="J318" s="387">
        <f t="shared" si="102"/>
        <v>0</v>
      </c>
      <c r="K318" s="387">
        <f t="shared" si="102"/>
        <v>0</v>
      </c>
      <c r="L318" s="387">
        <f t="shared" si="102"/>
        <v>0</v>
      </c>
      <c r="M318" s="387">
        <f t="shared" si="102"/>
        <v>0</v>
      </c>
      <c r="N318" s="387">
        <f t="shared" si="102"/>
        <v>0</v>
      </c>
      <c r="O318" s="387">
        <f t="shared" si="103"/>
        <v>0</v>
      </c>
      <c r="P318" s="387">
        <f t="shared" si="103"/>
        <v>0</v>
      </c>
      <c r="Q318" s="387">
        <f t="shared" si="103"/>
        <v>0</v>
      </c>
      <c r="R318" s="387">
        <f t="shared" si="103"/>
        <v>0</v>
      </c>
      <c r="S318" s="387">
        <f t="shared" si="103"/>
        <v>0</v>
      </c>
      <c r="T318" s="387">
        <f t="shared" si="103"/>
        <v>0</v>
      </c>
      <c r="U318" s="387">
        <f t="shared" si="103"/>
        <v>0</v>
      </c>
      <c r="V318" s="387">
        <f t="shared" si="103"/>
        <v>0</v>
      </c>
      <c r="W318" s="387">
        <f t="shared" si="103"/>
        <v>0</v>
      </c>
      <c r="X318" s="387">
        <f t="shared" si="103"/>
        <v>0</v>
      </c>
      <c r="Y318" s="387">
        <f t="shared" si="104"/>
        <v>0</v>
      </c>
      <c r="Z318" s="387">
        <f t="shared" si="104"/>
        <v>0</v>
      </c>
      <c r="AA318" s="387">
        <f t="shared" si="104"/>
        <v>0</v>
      </c>
      <c r="AB318" s="387">
        <f t="shared" si="104"/>
        <v>0</v>
      </c>
      <c r="AC318" s="387">
        <f t="shared" si="104"/>
        <v>0</v>
      </c>
      <c r="AD318" s="387">
        <f t="shared" si="104"/>
        <v>0</v>
      </c>
      <c r="AE318" s="387">
        <f t="shared" si="104"/>
        <v>0</v>
      </c>
      <c r="AF318" s="387">
        <f t="shared" si="104"/>
        <v>0</v>
      </c>
      <c r="AG318" s="387">
        <f t="shared" si="104"/>
        <v>0</v>
      </c>
      <c r="AH318" s="387">
        <f t="shared" si="104"/>
        <v>0</v>
      </c>
      <c r="AI318" s="387">
        <f t="shared" si="105"/>
        <v>0</v>
      </c>
      <c r="AJ318" s="387">
        <f t="shared" si="105"/>
        <v>0</v>
      </c>
      <c r="AK318" s="387">
        <f t="shared" si="105"/>
        <v>0</v>
      </c>
      <c r="AL318" s="387">
        <f t="shared" si="105"/>
        <v>0</v>
      </c>
      <c r="AM318" s="387">
        <f t="shared" si="105"/>
        <v>0</v>
      </c>
      <c r="AN318" s="387">
        <f t="shared" si="105"/>
        <v>0</v>
      </c>
      <c r="AO318" s="387">
        <f t="shared" si="105"/>
        <v>0</v>
      </c>
      <c r="AP318" s="387">
        <f t="shared" si="105"/>
        <v>0</v>
      </c>
      <c r="AQ318" s="387">
        <f t="shared" si="105"/>
        <v>0</v>
      </c>
      <c r="AR318" s="387">
        <f t="shared" si="105"/>
        <v>0</v>
      </c>
      <c r="AS318" s="387">
        <f t="shared" si="87"/>
        <v>0</v>
      </c>
    </row>
    <row r="319" spans="2:45" s="377" customFormat="1" hidden="1" outlineLevel="2">
      <c r="B319" s="377">
        <v>27</v>
      </c>
      <c r="C319" s="81"/>
      <c r="D319" s="338">
        <v>0</v>
      </c>
      <c r="E319" s="387">
        <f t="shared" si="102"/>
        <v>0</v>
      </c>
      <c r="F319" s="387">
        <f t="shared" si="102"/>
        <v>0</v>
      </c>
      <c r="G319" s="387">
        <f t="shared" si="102"/>
        <v>0</v>
      </c>
      <c r="H319" s="387">
        <f t="shared" si="102"/>
        <v>0</v>
      </c>
      <c r="I319" s="387">
        <f t="shared" si="102"/>
        <v>0</v>
      </c>
      <c r="J319" s="387">
        <f t="shared" si="102"/>
        <v>0</v>
      </c>
      <c r="K319" s="387">
        <f t="shared" si="102"/>
        <v>0</v>
      </c>
      <c r="L319" s="387">
        <f t="shared" si="102"/>
        <v>0</v>
      </c>
      <c r="M319" s="387">
        <f t="shared" si="102"/>
        <v>0</v>
      </c>
      <c r="N319" s="387">
        <f t="shared" si="102"/>
        <v>0</v>
      </c>
      <c r="O319" s="387">
        <f t="shared" si="103"/>
        <v>0</v>
      </c>
      <c r="P319" s="387">
        <f t="shared" si="103"/>
        <v>0</v>
      </c>
      <c r="Q319" s="387">
        <f t="shared" si="103"/>
        <v>0</v>
      </c>
      <c r="R319" s="387">
        <f t="shared" si="103"/>
        <v>0</v>
      </c>
      <c r="S319" s="387">
        <f t="shared" si="103"/>
        <v>0</v>
      </c>
      <c r="T319" s="387">
        <f t="shared" si="103"/>
        <v>0</v>
      </c>
      <c r="U319" s="387">
        <f t="shared" si="103"/>
        <v>0</v>
      </c>
      <c r="V319" s="387">
        <f t="shared" si="103"/>
        <v>0</v>
      </c>
      <c r="W319" s="387">
        <f t="shared" si="103"/>
        <v>0</v>
      </c>
      <c r="X319" s="387">
        <f t="shared" si="103"/>
        <v>0</v>
      </c>
      <c r="Y319" s="387">
        <f t="shared" si="104"/>
        <v>0</v>
      </c>
      <c r="Z319" s="387">
        <f t="shared" si="104"/>
        <v>0</v>
      </c>
      <c r="AA319" s="387">
        <f t="shared" si="104"/>
        <v>0</v>
      </c>
      <c r="AB319" s="387">
        <f t="shared" si="104"/>
        <v>0</v>
      </c>
      <c r="AC319" s="387">
        <f t="shared" si="104"/>
        <v>0</v>
      </c>
      <c r="AD319" s="387">
        <f t="shared" si="104"/>
        <v>0</v>
      </c>
      <c r="AE319" s="387">
        <f t="shared" si="104"/>
        <v>0</v>
      </c>
      <c r="AF319" s="387">
        <f t="shared" si="104"/>
        <v>0</v>
      </c>
      <c r="AG319" s="387">
        <f t="shared" si="104"/>
        <v>0</v>
      </c>
      <c r="AH319" s="387">
        <f t="shared" si="104"/>
        <v>0</v>
      </c>
      <c r="AI319" s="387">
        <f t="shared" si="105"/>
        <v>0</v>
      </c>
      <c r="AJ319" s="387">
        <f t="shared" si="105"/>
        <v>0</v>
      </c>
      <c r="AK319" s="387">
        <f t="shared" si="105"/>
        <v>0</v>
      </c>
      <c r="AL319" s="387">
        <f t="shared" si="105"/>
        <v>0</v>
      </c>
      <c r="AM319" s="387">
        <f t="shared" si="105"/>
        <v>0</v>
      </c>
      <c r="AN319" s="387">
        <f t="shared" si="105"/>
        <v>0</v>
      </c>
      <c r="AO319" s="387">
        <f t="shared" si="105"/>
        <v>0</v>
      </c>
      <c r="AP319" s="387">
        <f t="shared" si="105"/>
        <v>0</v>
      </c>
      <c r="AQ319" s="387">
        <f t="shared" si="105"/>
        <v>0</v>
      </c>
      <c r="AR319" s="387">
        <f t="shared" si="105"/>
        <v>0</v>
      </c>
      <c r="AS319" s="387">
        <f t="shared" si="87"/>
        <v>0</v>
      </c>
    </row>
    <row r="320" spans="2:45" s="377" customFormat="1" hidden="1" outlineLevel="2">
      <c r="B320" s="377">
        <v>28</v>
      </c>
      <c r="C320" s="81"/>
      <c r="D320" s="338">
        <v>0</v>
      </c>
      <c r="E320" s="387">
        <f t="shared" si="102"/>
        <v>0</v>
      </c>
      <c r="F320" s="387">
        <f t="shared" si="102"/>
        <v>0</v>
      </c>
      <c r="G320" s="387">
        <f t="shared" si="102"/>
        <v>0</v>
      </c>
      <c r="H320" s="387">
        <f t="shared" si="102"/>
        <v>0</v>
      </c>
      <c r="I320" s="387">
        <f t="shared" si="102"/>
        <v>0</v>
      </c>
      <c r="J320" s="387">
        <f t="shared" si="102"/>
        <v>0</v>
      </c>
      <c r="K320" s="387">
        <f t="shared" si="102"/>
        <v>0</v>
      </c>
      <c r="L320" s="387">
        <f t="shared" si="102"/>
        <v>0</v>
      </c>
      <c r="M320" s="387">
        <f t="shared" si="102"/>
        <v>0</v>
      </c>
      <c r="N320" s="387">
        <f t="shared" si="102"/>
        <v>0</v>
      </c>
      <c r="O320" s="387">
        <f t="shared" si="103"/>
        <v>0</v>
      </c>
      <c r="P320" s="387">
        <f t="shared" si="103"/>
        <v>0</v>
      </c>
      <c r="Q320" s="387">
        <f t="shared" si="103"/>
        <v>0</v>
      </c>
      <c r="R320" s="387">
        <f t="shared" si="103"/>
        <v>0</v>
      </c>
      <c r="S320" s="387">
        <f t="shared" si="103"/>
        <v>0</v>
      </c>
      <c r="T320" s="387">
        <f t="shared" si="103"/>
        <v>0</v>
      </c>
      <c r="U320" s="387">
        <f t="shared" si="103"/>
        <v>0</v>
      </c>
      <c r="V320" s="387">
        <f t="shared" si="103"/>
        <v>0</v>
      </c>
      <c r="W320" s="387">
        <f t="shared" si="103"/>
        <v>0</v>
      </c>
      <c r="X320" s="387">
        <f t="shared" si="103"/>
        <v>0</v>
      </c>
      <c r="Y320" s="387">
        <f t="shared" si="104"/>
        <v>0</v>
      </c>
      <c r="Z320" s="387">
        <f t="shared" si="104"/>
        <v>0</v>
      </c>
      <c r="AA320" s="387">
        <f t="shared" si="104"/>
        <v>0</v>
      </c>
      <c r="AB320" s="387">
        <f t="shared" si="104"/>
        <v>0</v>
      </c>
      <c r="AC320" s="387">
        <f t="shared" si="104"/>
        <v>0</v>
      </c>
      <c r="AD320" s="387">
        <f t="shared" si="104"/>
        <v>0</v>
      </c>
      <c r="AE320" s="387">
        <f t="shared" si="104"/>
        <v>0</v>
      </c>
      <c r="AF320" s="387">
        <f t="shared" si="104"/>
        <v>0</v>
      </c>
      <c r="AG320" s="387">
        <f t="shared" si="104"/>
        <v>0</v>
      </c>
      <c r="AH320" s="387">
        <f t="shared" si="104"/>
        <v>0</v>
      </c>
      <c r="AI320" s="387">
        <f t="shared" si="105"/>
        <v>0</v>
      </c>
      <c r="AJ320" s="387">
        <f t="shared" si="105"/>
        <v>0</v>
      </c>
      <c r="AK320" s="387">
        <f t="shared" si="105"/>
        <v>0</v>
      </c>
      <c r="AL320" s="387">
        <f t="shared" si="105"/>
        <v>0</v>
      </c>
      <c r="AM320" s="387">
        <f t="shared" si="105"/>
        <v>0</v>
      </c>
      <c r="AN320" s="387">
        <f t="shared" si="105"/>
        <v>0</v>
      </c>
      <c r="AO320" s="387">
        <f t="shared" si="105"/>
        <v>0</v>
      </c>
      <c r="AP320" s="387">
        <f t="shared" si="105"/>
        <v>0</v>
      </c>
      <c r="AQ320" s="387">
        <f t="shared" si="105"/>
        <v>0</v>
      </c>
      <c r="AR320" s="387">
        <f t="shared" si="105"/>
        <v>0</v>
      </c>
      <c r="AS320" s="387">
        <f t="shared" si="87"/>
        <v>0</v>
      </c>
    </row>
    <row r="321" spans="2:45" s="377" customFormat="1" hidden="1" outlineLevel="2">
      <c r="B321" s="377">
        <v>29</v>
      </c>
      <c r="C321" s="81"/>
      <c r="D321" s="338">
        <v>0</v>
      </c>
      <c r="E321" s="387">
        <f t="shared" si="102"/>
        <v>0</v>
      </c>
      <c r="F321" s="387">
        <f t="shared" si="102"/>
        <v>0</v>
      </c>
      <c r="G321" s="387">
        <f t="shared" si="102"/>
        <v>0</v>
      </c>
      <c r="H321" s="387">
        <f t="shared" si="102"/>
        <v>0</v>
      </c>
      <c r="I321" s="387">
        <f t="shared" si="102"/>
        <v>0</v>
      </c>
      <c r="J321" s="387">
        <f t="shared" si="102"/>
        <v>0</v>
      </c>
      <c r="K321" s="387">
        <f t="shared" si="102"/>
        <v>0</v>
      </c>
      <c r="L321" s="387">
        <f t="shared" si="102"/>
        <v>0</v>
      </c>
      <c r="M321" s="387">
        <f t="shared" si="102"/>
        <v>0</v>
      </c>
      <c r="N321" s="387">
        <f t="shared" si="102"/>
        <v>0</v>
      </c>
      <c r="O321" s="387">
        <f t="shared" si="103"/>
        <v>0</v>
      </c>
      <c r="P321" s="387">
        <f t="shared" si="103"/>
        <v>0</v>
      </c>
      <c r="Q321" s="387">
        <f t="shared" si="103"/>
        <v>0</v>
      </c>
      <c r="R321" s="387">
        <f t="shared" si="103"/>
        <v>0</v>
      </c>
      <c r="S321" s="387">
        <f t="shared" si="103"/>
        <v>0</v>
      </c>
      <c r="T321" s="387">
        <f t="shared" si="103"/>
        <v>0</v>
      </c>
      <c r="U321" s="387">
        <f t="shared" si="103"/>
        <v>0</v>
      </c>
      <c r="V321" s="387">
        <f t="shared" si="103"/>
        <v>0</v>
      </c>
      <c r="W321" s="387">
        <f t="shared" si="103"/>
        <v>0</v>
      </c>
      <c r="X321" s="387">
        <f t="shared" si="103"/>
        <v>0</v>
      </c>
      <c r="Y321" s="387">
        <f t="shared" si="104"/>
        <v>0</v>
      </c>
      <c r="Z321" s="387">
        <f t="shared" si="104"/>
        <v>0</v>
      </c>
      <c r="AA321" s="387">
        <f t="shared" si="104"/>
        <v>0</v>
      </c>
      <c r="AB321" s="387">
        <f t="shared" si="104"/>
        <v>0</v>
      </c>
      <c r="AC321" s="387">
        <f t="shared" si="104"/>
        <v>0</v>
      </c>
      <c r="AD321" s="387">
        <f t="shared" si="104"/>
        <v>0</v>
      </c>
      <c r="AE321" s="387">
        <f t="shared" si="104"/>
        <v>0</v>
      </c>
      <c r="AF321" s="387">
        <f t="shared" si="104"/>
        <v>0</v>
      </c>
      <c r="AG321" s="387">
        <f t="shared" si="104"/>
        <v>0</v>
      </c>
      <c r="AH321" s="387">
        <f t="shared" si="104"/>
        <v>0</v>
      </c>
      <c r="AI321" s="387">
        <f t="shared" si="105"/>
        <v>0</v>
      </c>
      <c r="AJ321" s="387">
        <f t="shared" si="105"/>
        <v>0</v>
      </c>
      <c r="AK321" s="387">
        <f t="shared" si="105"/>
        <v>0</v>
      </c>
      <c r="AL321" s="387">
        <f t="shared" si="105"/>
        <v>0</v>
      </c>
      <c r="AM321" s="387">
        <f t="shared" si="105"/>
        <v>0</v>
      </c>
      <c r="AN321" s="387">
        <f t="shared" si="105"/>
        <v>0</v>
      </c>
      <c r="AO321" s="387">
        <f t="shared" si="105"/>
        <v>0</v>
      </c>
      <c r="AP321" s="387">
        <f t="shared" si="105"/>
        <v>0</v>
      </c>
      <c r="AQ321" s="387">
        <f t="shared" si="105"/>
        <v>0</v>
      </c>
      <c r="AR321" s="387">
        <f t="shared" si="105"/>
        <v>0</v>
      </c>
      <c r="AS321" s="387">
        <f t="shared" si="87"/>
        <v>0</v>
      </c>
    </row>
    <row r="322" spans="2:45" s="377" customFormat="1" hidden="1" outlineLevel="2">
      <c r="B322" s="377">
        <v>30</v>
      </c>
      <c r="C322" s="81"/>
      <c r="D322" s="338">
        <v>0</v>
      </c>
      <c r="E322" s="387">
        <f t="shared" si="102"/>
        <v>0</v>
      </c>
      <c r="F322" s="387">
        <f t="shared" si="102"/>
        <v>0</v>
      </c>
      <c r="G322" s="387">
        <f t="shared" si="102"/>
        <v>0</v>
      </c>
      <c r="H322" s="387">
        <f t="shared" si="102"/>
        <v>0</v>
      </c>
      <c r="I322" s="387">
        <f t="shared" si="102"/>
        <v>0</v>
      </c>
      <c r="J322" s="387">
        <f t="shared" si="102"/>
        <v>0</v>
      </c>
      <c r="K322" s="387">
        <f t="shared" si="102"/>
        <v>0</v>
      </c>
      <c r="L322" s="387">
        <f t="shared" si="102"/>
        <v>0</v>
      </c>
      <c r="M322" s="387">
        <f t="shared" si="102"/>
        <v>0</v>
      </c>
      <c r="N322" s="387">
        <f t="shared" si="102"/>
        <v>0</v>
      </c>
      <c r="O322" s="387">
        <f t="shared" si="103"/>
        <v>0</v>
      </c>
      <c r="P322" s="387">
        <f t="shared" si="103"/>
        <v>0</v>
      </c>
      <c r="Q322" s="387">
        <f t="shared" si="103"/>
        <v>0</v>
      </c>
      <c r="R322" s="387">
        <f t="shared" si="103"/>
        <v>0</v>
      </c>
      <c r="S322" s="387">
        <f t="shared" si="103"/>
        <v>0</v>
      </c>
      <c r="T322" s="387">
        <f t="shared" si="103"/>
        <v>0</v>
      </c>
      <c r="U322" s="387">
        <f t="shared" si="103"/>
        <v>0</v>
      </c>
      <c r="V322" s="387">
        <f t="shared" si="103"/>
        <v>0</v>
      </c>
      <c r="W322" s="387">
        <f t="shared" si="103"/>
        <v>0</v>
      </c>
      <c r="X322" s="387">
        <f t="shared" si="103"/>
        <v>0</v>
      </c>
      <c r="Y322" s="387">
        <f t="shared" si="104"/>
        <v>0</v>
      </c>
      <c r="Z322" s="387">
        <f t="shared" si="104"/>
        <v>0</v>
      </c>
      <c r="AA322" s="387">
        <f t="shared" si="104"/>
        <v>0</v>
      </c>
      <c r="AB322" s="387">
        <f t="shared" si="104"/>
        <v>0</v>
      </c>
      <c r="AC322" s="387">
        <f t="shared" si="104"/>
        <v>0</v>
      </c>
      <c r="AD322" s="387">
        <f t="shared" si="104"/>
        <v>0</v>
      </c>
      <c r="AE322" s="387">
        <f t="shared" si="104"/>
        <v>0</v>
      </c>
      <c r="AF322" s="387">
        <f t="shared" si="104"/>
        <v>0</v>
      </c>
      <c r="AG322" s="387">
        <f t="shared" si="104"/>
        <v>0</v>
      </c>
      <c r="AH322" s="387">
        <f t="shared" si="104"/>
        <v>0</v>
      </c>
      <c r="AI322" s="387">
        <f t="shared" si="105"/>
        <v>0</v>
      </c>
      <c r="AJ322" s="387">
        <f t="shared" si="105"/>
        <v>0</v>
      </c>
      <c r="AK322" s="387">
        <f t="shared" si="105"/>
        <v>0</v>
      </c>
      <c r="AL322" s="387">
        <f t="shared" si="105"/>
        <v>0</v>
      </c>
      <c r="AM322" s="387">
        <f t="shared" si="105"/>
        <v>0</v>
      </c>
      <c r="AN322" s="387">
        <f t="shared" si="105"/>
        <v>0</v>
      </c>
      <c r="AO322" s="387">
        <f t="shared" si="105"/>
        <v>0</v>
      </c>
      <c r="AP322" s="387">
        <f t="shared" si="105"/>
        <v>0</v>
      </c>
      <c r="AQ322" s="387">
        <f t="shared" si="105"/>
        <v>0</v>
      </c>
      <c r="AR322" s="387">
        <f t="shared" si="105"/>
        <v>0</v>
      </c>
      <c r="AS322" s="387">
        <f t="shared" si="87"/>
        <v>0</v>
      </c>
    </row>
    <row r="323" spans="2:45" s="377" customFormat="1" hidden="1" outlineLevel="2">
      <c r="B323" s="377">
        <v>31</v>
      </c>
      <c r="C323" s="81"/>
      <c r="D323" s="338">
        <v>0</v>
      </c>
      <c r="E323" s="387">
        <f t="shared" ref="E323:N332" si="106">IF(AND(E$2=$B323,$B323=$C$3),$D323,IF(AND(E$2&gt;$B323,E$2&lt;=$D$292+$B323),SLN($D323,0,IF($C$3-$B323&gt;=$D$292,$D$292,$C$3-$B323)),0))</f>
        <v>0</v>
      </c>
      <c r="F323" s="387">
        <f t="shared" si="106"/>
        <v>0</v>
      </c>
      <c r="G323" s="387">
        <f t="shared" si="106"/>
        <v>0</v>
      </c>
      <c r="H323" s="387">
        <f t="shared" si="106"/>
        <v>0</v>
      </c>
      <c r="I323" s="387">
        <f t="shared" si="106"/>
        <v>0</v>
      </c>
      <c r="J323" s="387">
        <f t="shared" si="106"/>
        <v>0</v>
      </c>
      <c r="K323" s="387">
        <f t="shared" si="106"/>
        <v>0</v>
      </c>
      <c r="L323" s="387">
        <f t="shared" si="106"/>
        <v>0</v>
      </c>
      <c r="M323" s="387">
        <f t="shared" si="106"/>
        <v>0</v>
      </c>
      <c r="N323" s="387">
        <f t="shared" si="106"/>
        <v>0</v>
      </c>
      <c r="O323" s="387">
        <f t="shared" ref="O323:X332" si="107">IF(AND(O$2=$B323,$B323=$C$3),$D323,IF(AND(O$2&gt;$B323,O$2&lt;=$D$292+$B323),SLN($D323,0,IF($C$3-$B323&gt;=$D$292,$D$292,$C$3-$B323)),0))</f>
        <v>0</v>
      </c>
      <c r="P323" s="387">
        <f t="shared" si="107"/>
        <v>0</v>
      </c>
      <c r="Q323" s="387">
        <f t="shared" si="107"/>
        <v>0</v>
      </c>
      <c r="R323" s="387">
        <f t="shared" si="107"/>
        <v>0</v>
      </c>
      <c r="S323" s="387">
        <f t="shared" si="107"/>
        <v>0</v>
      </c>
      <c r="T323" s="387">
        <f t="shared" si="107"/>
        <v>0</v>
      </c>
      <c r="U323" s="387">
        <f t="shared" si="107"/>
        <v>0</v>
      </c>
      <c r="V323" s="387">
        <f t="shared" si="107"/>
        <v>0</v>
      </c>
      <c r="W323" s="387">
        <f t="shared" si="107"/>
        <v>0</v>
      </c>
      <c r="X323" s="387">
        <f t="shared" si="107"/>
        <v>0</v>
      </c>
      <c r="Y323" s="387">
        <f t="shared" ref="Y323:AH332" si="108">IF(AND(Y$2=$B323,$B323=$C$3),$D323,IF(AND(Y$2&gt;$B323,Y$2&lt;=$D$292+$B323),SLN($D323,0,IF($C$3-$B323&gt;=$D$292,$D$292,$C$3-$B323)),0))</f>
        <v>0</v>
      </c>
      <c r="Z323" s="387">
        <f t="shared" si="108"/>
        <v>0</v>
      </c>
      <c r="AA323" s="387">
        <f t="shared" si="108"/>
        <v>0</v>
      </c>
      <c r="AB323" s="387">
        <f t="shared" si="108"/>
        <v>0</v>
      </c>
      <c r="AC323" s="387">
        <f t="shared" si="108"/>
        <v>0</v>
      </c>
      <c r="AD323" s="387">
        <f t="shared" si="108"/>
        <v>0</v>
      </c>
      <c r="AE323" s="387">
        <f t="shared" si="108"/>
        <v>0</v>
      </c>
      <c r="AF323" s="387">
        <f t="shared" si="108"/>
        <v>0</v>
      </c>
      <c r="AG323" s="387">
        <f t="shared" si="108"/>
        <v>0</v>
      </c>
      <c r="AH323" s="387">
        <f t="shared" si="108"/>
        <v>0</v>
      </c>
      <c r="AI323" s="387">
        <f t="shared" ref="AI323:AR332" si="109">IF(AND(AI$2=$B323,$B323=$C$3),$D323,IF(AND(AI$2&gt;$B323,AI$2&lt;=$D$292+$B323),SLN($D323,0,IF($C$3-$B323&gt;=$D$292,$D$292,$C$3-$B323)),0))</f>
        <v>0</v>
      </c>
      <c r="AJ323" s="387">
        <f t="shared" si="109"/>
        <v>0</v>
      </c>
      <c r="AK323" s="387">
        <f t="shared" si="109"/>
        <v>0</v>
      </c>
      <c r="AL323" s="387">
        <f t="shared" si="109"/>
        <v>0</v>
      </c>
      <c r="AM323" s="387">
        <f t="shared" si="109"/>
        <v>0</v>
      </c>
      <c r="AN323" s="387">
        <f t="shared" si="109"/>
        <v>0</v>
      </c>
      <c r="AO323" s="387">
        <f t="shared" si="109"/>
        <v>0</v>
      </c>
      <c r="AP323" s="387">
        <f t="shared" si="109"/>
        <v>0</v>
      </c>
      <c r="AQ323" s="387">
        <f t="shared" si="109"/>
        <v>0</v>
      </c>
      <c r="AR323" s="387">
        <f t="shared" si="109"/>
        <v>0</v>
      </c>
      <c r="AS323" s="387">
        <f t="shared" si="87"/>
        <v>0</v>
      </c>
    </row>
    <row r="324" spans="2:45" s="377" customFormat="1" hidden="1" outlineLevel="2">
      <c r="B324" s="377">
        <v>32</v>
      </c>
      <c r="C324" s="81"/>
      <c r="D324" s="338">
        <v>0</v>
      </c>
      <c r="E324" s="387">
        <f t="shared" si="106"/>
        <v>0</v>
      </c>
      <c r="F324" s="387">
        <f t="shared" si="106"/>
        <v>0</v>
      </c>
      <c r="G324" s="387">
        <f t="shared" si="106"/>
        <v>0</v>
      </c>
      <c r="H324" s="387">
        <f t="shared" si="106"/>
        <v>0</v>
      </c>
      <c r="I324" s="387">
        <f t="shared" si="106"/>
        <v>0</v>
      </c>
      <c r="J324" s="387">
        <f t="shared" si="106"/>
        <v>0</v>
      </c>
      <c r="K324" s="387">
        <f t="shared" si="106"/>
        <v>0</v>
      </c>
      <c r="L324" s="387">
        <f t="shared" si="106"/>
        <v>0</v>
      </c>
      <c r="M324" s="387">
        <f t="shared" si="106"/>
        <v>0</v>
      </c>
      <c r="N324" s="387">
        <f t="shared" si="106"/>
        <v>0</v>
      </c>
      <c r="O324" s="387">
        <f t="shared" si="107"/>
        <v>0</v>
      </c>
      <c r="P324" s="387">
        <f t="shared" si="107"/>
        <v>0</v>
      </c>
      <c r="Q324" s="387">
        <f t="shared" si="107"/>
        <v>0</v>
      </c>
      <c r="R324" s="387">
        <f t="shared" si="107"/>
        <v>0</v>
      </c>
      <c r="S324" s="387">
        <f t="shared" si="107"/>
        <v>0</v>
      </c>
      <c r="T324" s="387">
        <f t="shared" si="107"/>
        <v>0</v>
      </c>
      <c r="U324" s="387">
        <f t="shared" si="107"/>
        <v>0</v>
      </c>
      <c r="V324" s="387">
        <f t="shared" si="107"/>
        <v>0</v>
      </c>
      <c r="W324" s="387">
        <f t="shared" si="107"/>
        <v>0</v>
      </c>
      <c r="X324" s="387">
        <f t="shared" si="107"/>
        <v>0</v>
      </c>
      <c r="Y324" s="387">
        <f t="shared" si="108"/>
        <v>0</v>
      </c>
      <c r="Z324" s="387">
        <f t="shared" si="108"/>
        <v>0</v>
      </c>
      <c r="AA324" s="387">
        <f t="shared" si="108"/>
        <v>0</v>
      </c>
      <c r="AB324" s="387">
        <f t="shared" si="108"/>
        <v>0</v>
      </c>
      <c r="AC324" s="387">
        <f t="shared" si="108"/>
        <v>0</v>
      </c>
      <c r="AD324" s="387">
        <f t="shared" si="108"/>
        <v>0</v>
      </c>
      <c r="AE324" s="387">
        <f t="shared" si="108"/>
        <v>0</v>
      </c>
      <c r="AF324" s="387">
        <f t="shared" si="108"/>
        <v>0</v>
      </c>
      <c r="AG324" s="387">
        <f t="shared" si="108"/>
        <v>0</v>
      </c>
      <c r="AH324" s="387">
        <f t="shared" si="108"/>
        <v>0</v>
      </c>
      <c r="AI324" s="387">
        <f t="shared" si="109"/>
        <v>0</v>
      </c>
      <c r="AJ324" s="387">
        <f t="shared" si="109"/>
        <v>0</v>
      </c>
      <c r="AK324" s="387">
        <f t="shared" si="109"/>
        <v>0</v>
      </c>
      <c r="AL324" s="387">
        <f t="shared" si="109"/>
        <v>0</v>
      </c>
      <c r="AM324" s="387">
        <f t="shared" si="109"/>
        <v>0</v>
      </c>
      <c r="AN324" s="387">
        <f t="shared" si="109"/>
        <v>0</v>
      </c>
      <c r="AO324" s="387">
        <f t="shared" si="109"/>
        <v>0</v>
      </c>
      <c r="AP324" s="387">
        <f t="shared" si="109"/>
        <v>0</v>
      </c>
      <c r="AQ324" s="387">
        <f t="shared" si="109"/>
        <v>0</v>
      </c>
      <c r="AR324" s="387">
        <f t="shared" si="109"/>
        <v>0</v>
      </c>
      <c r="AS324" s="387">
        <f t="shared" si="87"/>
        <v>0</v>
      </c>
    </row>
    <row r="325" spans="2:45" s="377" customFormat="1" hidden="1" outlineLevel="2">
      <c r="B325" s="377">
        <v>33</v>
      </c>
      <c r="C325" s="81"/>
      <c r="D325" s="338">
        <v>0</v>
      </c>
      <c r="E325" s="387">
        <f t="shared" si="106"/>
        <v>0</v>
      </c>
      <c r="F325" s="387">
        <f t="shared" si="106"/>
        <v>0</v>
      </c>
      <c r="G325" s="387">
        <f t="shared" si="106"/>
        <v>0</v>
      </c>
      <c r="H325" s="387">
        <f t="shared" si="106"/>
        <v>0</v>
      </c>
      <c r="I325" s="387">
        <f t="shared" si="106"/>
        <v>0</v>
      </c>
      <c r="J325" s="387">
        <f t="shared" si="106"/>
        <v>0</v>
      </c>
      <c r="K325" s="387">
        <f t="shared" si="106"/>
        <v>0</v>
      </c>
      <c r="L325" s="387">
        <f t="shared" si="106"/>
        <v>0</v>
      </c>
      <c r="M325" s="387">
        <f t="shared" si="106"/>
        <v>0</v>
      </c>
      <c r="N325" s="387">
        <f t="shared" si="106"/>
        <v>0</v>
      </c>
      <c r="O325" s="387">
        <f t="shared" si="107"/>
        <v>0</v>
      </c>
      <c r="P325" s="387">
        <f t="shared" si="107"/>
        <v>0</v>
      </c>
      <c r="Q325" s="387">
        <f t="shared" si="107"/>
        <v>0</v>
      </c>
      <c r="R325" s="387">
        <f t="shared" si="107"/>
        <v>0</v>
      </c>
      <c r="S325" s="387">
        <f t="shared" si="107"/>
        <v>0</v>
      </c>
      <c r="T325" s="387">
        <f t="shared" si="107"/>
        <v>0</v>
      </c>
      <c r="U325" s="387">
        <f t="shared" si="107"/>
        <v>0</v>
      </c>
      <c r="V325" s="387">
        <f t="shared" si="107"/>
        <v>0</v>
      </c>
      <c r="W325" s="387">
        <f t="shared" si="107"/>
        <v>0</v>
      </c>
      <c r="X325" s="387">
        <f t="shared" si="107"/>
        <v>0</v>
      </c>
      <c r="Y325" s="387">
        <f t="shared" si="108"/>
        <v>0</v>
      </c>
      <c r="Z325" s="387">
        <f t="shared" si="108"/>
        <v>0</v>
      </c>
      <c r="AA325" s="387">
        <f t="shared" si="108"/>
        <v>0</v>
      </c>
      <c r="AB325" s="387">
        <f t="shared" si="108"/>
        <v>0</v>
      </c>
      <c r="AC325" s="387">
        <f t="shared" si="108"/>
        <v>0</v>
      </c>
      <c r="AD325" s="387">
        <f t="shared" si="108"/>
        <v>0</v>
      </c>
      <c r="AE325" s="387">
        <f t="shared" si="108"/>
        <v>0</v>
      </c>
      <c r="AF325" s="387">
        <f t="shared" si="108"/>
        <v>0</v>
      </c>
      <c r="AG325" s="387">
        <f t="shared" si="108"/>
        <v>0</v>
      </c>
      <c r="AH325" s="387">
        <f t="shared" si="108"/>
        <v>0</v>
      </c>
      <c r="AI325" s="387">
        <f t="shared" si="109"/>
        <v>0</v>
      </c>
      <c r="AJ325" s="387">
        <f t="shared" si="109"/>
        <v>0</v>
      </c>
      <c r="AK325" s="387">
        <f t="shared" si="109"/>
        <v>0</v>
      </c>
      <c r="AL325" s="387">
        <f t="shared" si="109"/>
        <v>0</v>
      </c>
      <c r="AM325" s="387">
        <f t="shared" si="109"/>
        <v>0</v>
      </c>
      <c r="AN325" s="387">
        <f t="shared" si="109"/>
        <v>0</v>
      </c>
      <c r="AO325" s="387">
        <f t="shared" si="109"/>
        <v>0</v>
      </c>
      <c r="AP325" s="387">
        <f t="shared" si="109"/>
        <v>0</v>
      </c>
      <c r="AQ325" s="387">
        <f t="shared" si="109"/>
        <v>0</v>
      </c>
      <c r="AR325" s="387">
        <f t="shared" si="109"/>
        <v>0</v>
      </c>
      <c r="AS325" s="387">
        <f t="shared" si="87"/>
        <v>0</v>
      </c>
    </row>
    <row r="326" spans="2:45" s="377" customFormat="1" hidden="1" outlineLevel="2">
      <c r="B326" s="377">
        <v>34</v>
      </c>
      <c r="C326" s="81"/>
      <c r="D326" s="338">
        <v>0</v>
      </c>
      <c r="E326" s="387">
        <f t="shared" si="106"/>
        <v>0</v>
      </c>
      <c r="F326" s="387">
        <f t="shared" si="106"/>
        <v>0</v>
      </c>
      <c r="G326" s="387">
        <f t="shared" si="106"/>
        <v>0</v>
      </c>
      <c r="H326" s="387">
        <f t="shared" si="106"/>
        <v>0</v>
      </c>
      <c r="I326" s="387">
        <f t="shared" si="106"/>
        <v>0</v>
      </c>
      <c r="J326" s="387">
        <f t="shared" si="106"/>
        <v>0</v>
      </c>
      <c r="K326" s="387">
        <f t="shared" si="106"/>
        <v>0</v>
      </c>
      <c r="L326" s="387">
        <f t="shared" si="106"/>
        <v>0</v>
      </c>
      <c r="M326" s="387">
        <f t="shared" si="106"/>
        <v>0</v>
      </c>
      <c r="N326" s="387">
        <f t="shared" si="106"/>
        <v>0</v>
      </c>
      <c r="O326" s="387">
        <f t="shared" si="107"/>
        <v>0</v>
      </c>
      <c r="P326" s="387">
        <f t="shared" si="107"/>
        <v>0</v>
      </c>
      <c r="Q326" s="387">
        <f t="shared" si="107"/>
        <v>0</v>
      </c>
      <c r="R326" s="387">
        <f t="shared" si="107"/>
        <v>0</v>
      </c>
      <c r="S326" s="387">
        <f t="shared" si="107"/>
        <v>0</v>
      </c>
      <c r="T326" s="387">
        <f t="shared" si="107"/>
        <v>0</v>
      </c>
      <c r="U326" s="387">
        <f t="shared" si="107"/>
        <v>0</v>
      </c>
      <c r="V326" s="387">
        <f t="shared" si="107"/>
        <v>0</v>
      </c>
      <c r="W326" s="387">
        <f t="shared" si="107"/>
        <v>0</v>
      </c>
      <c r="X326" s="387">
        <f t="shared" si="107"/>
        <v>0</v>
      </c>
      <c r="Y326" s="387">
        <f t="shared" si="108"/>
        <v>0</v>
      </c>
      <c r="Z326" s="387">
        <f t="shared" si="108"/>
        <v>0</v>
      </c>
      <c r="AA326" s="387">
        <f t="shared" si="108"/>
        <v>0</v>
      </c>
      <c r="AB326" s="387">
        <f t="shared" si="108"/>
        <v>0</v>
      </c>
      <c r="AC326" s="387">
        <f t="shared" si="108"/>
        <v>0</v>
      </c>
      <c r="AD326" s="387">
        <f t="shared" si="108"/>
        <v>0</v>
      </c>
      <c r="AE326" s="387">
        <f t="shared" si="108"/>
        <v>0</v>
      </c>
      <c r="AF326" s="387">
        <f t="shared" si="108"/>
        <v>0</v>
      </c>
      <c r="AG326" s="387">
        <f t="shared" si="108"/>
        <v>0</v>
      </c>
      <c r="AH326" s="387">
        <f t="shared" si="108"/>
        <v>0</v>
      </c>
      <c r="AI326" s="387">
        <f t="shared" si="109"/>
        <v>0</v>
      </c>
      <c r="AJ326" s="387">
        <f t="shared" si="109"/>
        <v>0</v>
      </c>
      <c r="AK326" s="387">
        <f t="shared" si="109"/>
        <v>0</v>
      </c>
      <c r="AL326" s="387">
        <f t="shared" si="109"/>
        <v>0</v>
      </c>
      <c r="AM326" s="387">
        <f t="shared" si="109"/>
        <v>0</v>
      </c>
      <c r="AN326" s="387">
        <f t="shared" si="109"/>
        <v>0</v>
      </c>
      <c r="AO326" s="387">
        <f t="shared" si="109"/>
        <v>0</v>
      </c>
      <c r="AP326" s="387">
        <f t="shared" si="109"/>
        <v>0</v>
      </c>
      <c r="AQ326" s="387">
        <f t="shared" si="109"/>
        <v>0</v>
      </c>
      <c r="AR326" s="387">
        <f t="shared" si="109"/>
        <v>0</v>
      </c>
      <c r="AS326" s="387">
        <f t="shared" si="87"/>
        <v>0</v>
      </c>
    </row>
    <row r="327" spans="2:45" s="377" customFormat="1" hidden="1" outlineLevel="2">
      <c r="B327" s="377">
        <v>35</v>
      </c>
      <c r="C327" s="81"/>
      <c r="D327" s="338">
        <v>0</v>
      </c>
      <c r="E327" s="387">
        <f t="shared" si="106"/>
        <v>0</v>
      </c>
      <c r="F327" s="387">
        <f t="shared" si="106"/>
        <v>0</v>
      </c>
      <c r="G327" s="387">
        <f t="shared" si="106"/>
        <v>0</v>
      </c>
      <c r="H327" s="387">
        <f t="shared" si="106"/>
        <v>0</v>
      </c>
      <c r="I327" s="387">
        <f t="shared" si="106"/>
        <v>0</v>
      </c>
      <c r="J327" s="387">
        <f t="shared" si="106"/>
        <v>0</v>
      </c>
      <c r="K327" s="387">
        <f t="shared" si="106"/>
        <v>0</v>
      </c>
      <c r="L327" s="387">
        <f t="shared" si="106"/>
        <v>0</v>
      </c>
      <c r="M327" s="387">
        <f t="shared" si="106"/>
        <v>0</v>
      </c>
      <c r="N327" s="387">
        <f t="shared" si="106"/>
        <v>0</v>
      </c>
      <c r="O327" s="387">
        <f t="shared" si="107"/>
        <v>0</v>
      </c>
      <c r="P327" s="387">
        <f t="shared" si="107"/>
        <v>0</v>
      </c>
      <c r="Q327" s="387">
        <f t="shared" si="107"/>
        <v>0</v>
      </c>
      <c r="R327" s="387">
        <f t="shared" si="107"/>
        <v>0</v>
      </c>
      <c r="S327" s="387">
        <f t="shared" si="107"/>
        <v>0</v>
      </c>
      <c r="T327" s="387">
        <f t="shared" si="107"/>
        <v>0</v>
      </c>
      <c r="U327" s="387">
        <f t="shared" si="107"/>
        <v>0</v>
      </c>
      <c r="V327" s="387">
        <f t="shared" si="107"/>
        <v>0</v>
      </c>
      <c r="W327" s="387">
        <f t="shared" si="107"/>
        <v>0</v>
      </c>
      <c r="X327" s="387">
        <f t="shared" si="107"/>
        <v>0</v>
      </c>
      <c r="Y327" s="387">
        <f t="shared" si="108"/>
        <v>0</v>
      </c>
      <c r="Z327" s="387">
        <f t="shared" si="108"/>
        <v>0</v>
      </c>
      <c r="AA327" s="387">
        <f t="shared" si="108"/>
        <v>0</v>
      </c>
      <c r="AB327" s="387">
        <f t="shared" si="108"/>
        <v>0</v>
      </c>
      <c r="AC327" s="387">
        <f t="shared" si="108"/>
        <v>0</v>
      </c>
      <c r="AD327" s="387">
        <f t="shared" si="108"/>
        <v>0</v>
      </c>
      <c r="AE327" s="387">
        <f t="shared" si="108"/>
        <v>0</v>
      </c>
      <c r="AF327" s="387">
        <f t="shared" si="108"/>
        <v>0</v>
      </c>
      <c r="AG327" s="387">
        <f t="shared" si="108"/>
        <v>0</v>
      </c>
      <c r="AH327" s="387">
        <f t="shared" si="108"/>
        <v>0</v>
      </c>
      <c r="AI327" s="387">
        <f t="shared" si="109"/>
        <v>0</v>
      </c>
      <c r="AJ327" s="387">
        <f t="shared" si="109"/>
        <v>0</v>
      </c>
      <c r="AK327" s="387">
        <f t="shared" si="109"/>
        <v>0</v>
      </c>
      <c r="AL327" s="387">
        <f t="shared" si="109"/>
        <v>0</v>
      </c>
      <c r="AM327" s="387">
        <f t="shared" si="109"/>
        <v>0</v>
      </c>
      <c r="AN327" s="387">
        <f t="shared" si="109"/>
        <v>0</v>
      </c>
      <c r="AO327" s="387">
        <f t="shared" si="109"/>
        <v>0</v>
      </c>
      <c r="AP327" s="387">
        <f t="shared" si="109"/>
        <v>0</v>
      </c>
      <c r="AQ327" s="387">
        <f t="shared" si="109"/>
        <v>0</v>
      </c>
      <c r="AR327" s="387">
        <f t="shared" si="109"/>
        <v>0</v>
      </c>
      <c r="AS327" s="387">
        <f t="shared" si="87"/>
        <v>0</v>
      </c>
    </row>
    <row r="328" spans="2:45" s="377" customFormat="1" hidden="1" outlineLevel="2">
      <c r="B328" s="377">
        <v>36</v>
      </c>
      <c r="C328" s="81"/>
      <c r="D328" s="338">
        <v>0</v>
      </c>
      <c r="E328" s="387">
        <f t="shared" si="106"/>
        <v>0</v>
      </c>
      <c r="F328" s="387">
        <f t="shared" si="106"/>
        <v>0</v>
      </c>
      <c r="G328" s="387">
        <f t="shared" si="106"/>
        <v>0</v>
      </c>
      <c r="H328" s="387">
        <f t="shared" si="106"/>
        <v>0</v>
      </c>
      <c r="I328" s="387">
        <f t="shared" si="106"/>
        <v>0</v>
      </c>
      <c r="J328" s="387">
        <f t="shared" si="106"/>
        <v>0</v>
      </c>
      <c r="K328" s="387">
        <f t="shared" si="106"/>
        <v>0</v>
      </c>
      <c r="L328" s="387">
        <f t="shared" si="106"/>
        <v>0</v>
      </c>
      <c r="M328" s="387">
        <f t="shared" si="106"/>
        <v>0</v>
      </c>
      <c r="N328" s="387">
        <f t="shared" si="106"/>
        <v>0</v>
      </c>
      <c r="O328" s="387">
        <f t="shared" si="107"/>
        <v>0</v>
      </c>
      <c r="P328" s="387">
        <f t="shared" si="107"/>
        <v>0</v>
      </c>
      <c r="Q328" s="387">
        <f t="shared" si="107"/>
        <v>0</v>
      </c>
      <c r="R328" s="387">
        <f t="shared" si="107"/>
        <v>0</v>
      </c>
      <c r="S328" s="387">
        <f t="shared" si="107"/>
        <v>0</v>
      </c>
      <c r="T328" s="387">
        <f t="shared" si="107"/>
        <v>0</v>
      </c>
      <c r="U328" s="387">
        <f t="shared" si="107"/>
        <v>0</v>
      </c>
      <c r="V328" s="387">
        <f t="shared" si="107"/>
        <v>0</v>
      </c>
      <c r="W328" s="387">
        <f t="shared" si="107"/>
        <v>0</v>
      </c>
      <c r="X328" s="387">
        <f t="shared" si="107"/>
        <v>0</v>
      </c>
      <c r="Y328" s="387">
        <f t="shared" si="108"/>
        <v>0</v>
      </c>
      <c r="Z328" s="387">
        <f t="shared" si="108"/>
        <v>0</v>
      </c>
      <c r="AA328" s="387">
        <f t="shared" si="108"/>
        <v>0</v>
      </c>
      <c r="AB328" s="387">
        <f t="shared" si="108"/>
        <v>0</v>
      </c>
      <c r="AC328" s="387">
        <f t="shared" si="108"/>
        <v>0</v>
      </c>
      <c r="AD328" s="387">
        <f t="shared" si="108"/>
        <v>0</v>
      </c>
      <c r="AE328" s="387">
        <f t="shared" si="108"/>
        <v>0</v>
      </c>
      <c r="AF328" s="387">
        <f t="shared" si="108"/>
        <v>0</v>
      </c>
      <c r="AG328" s="387">
        <f t="shared" si="108"/>
        <v>0</v>
      </c>
      <c r="AH328" s="387">
        <f t="shared" si="108"/>
        <v>0</v>
      </c>
      <c r="AI328" s="387">
        <f t="shared" si="109"/>
        <v>0</v>
      </c>
      <c r="AJ328" s="387">
        <f t="shared" si="109"/>
        <v>0</v>
      </c>
      <c r="AK328" s="387">
        <f t="shared" si="109"/>
        <v>0</v>
      </c>
      <c r="AL328" s="387">
        <f t="shared" si="109"/>
        <v>0</v>
      </c>
      <c r="AM328" s="387">
        <f t="shared" si="109"/>
        <v>0</v>
      </c>
      <c r="AN328" s="387">
        <f t="shared" si="109"/>
        <v>0</v>
      </c>
      <c r="AO328" s="387">
        <f t="shared" si="109"/>
        <v>0</v>
      </c>
      <c r="AP328" s="387">
        <f t="shared" si="109"/>
        <v>0</v>
      </c>
      <c r="AQ328" s="387">
        <f t="shared" si="109"/>
        <v>0</v>
      </c>
      <c r="AR328" s="387">
        <f t="shared" si="109"/>
        <v>0</v>
      </c>
      <c r="AS328" s="387">
        <f t="shared" si="87"/>
        <v>0</v>
      </c>
    </row>
    <row r="329" spans="2:45" s="377" customFormat="1" hidden="1" outlineLevel="2">
      <c r="B329" s="377">
        <v>37</v>
      </c>
      <c r="C329" s="81"/>
      <c r="D329" s="338">
        <v>0</v>
      </c>
      <c r="E329" s="387">
        <f t="shared" si="106"/>
        <v>0</v>
      </c>
      <c r="F329" s="387">
        <f t="shared" si="106"/>
        <v>0</v>
      </c>
      <c r="G329" s="387">
        <f t="shared" si="106"/>
        <v>0</v>
      </c>
      <c r="H329" s="387">
        <f t="shared" si="106"/>
        <v>0</v>
      </c>
      <c r="I329" s="387">
        <f t="shared" si="106"/>
        <v>0</v>
      </c>
      <c r="J329" s="387">
        <f t="shared" si="106"/>
        <v>0</v>
      </c>
      <c r="K329" s="387">
        <f t="shared" si="106"/>
        <v>0</v>
      </c>
      <c r="L329" s="387">
        <f t="shared" si="106"/>
        <v>0</v>
      </c>
      <c r="M329" s="387">
        <f t="shared" si="106"/>
        <v>0</v>
      </c>
      <c r="N329" s="387">
        <f t="shared" si="106"/>
        <v>0</v>
      </c>
      <c r="O329" s="387">
        <f t="shared" si="107"/>
        <v>0</v>
      </c>
      <c r="P329" s="387">
        <f t="shared" si="107"/>
        <v>0</v>
      </c>
      <c r="Q329" s="387">
        <f t="shared" si="107"/>
        <v>0</v>
      </c>
      <c r="R329" s="387">
        <f t="shared" si="107"/>
        <v>0</v>
      </c>
      <c r="S329" s="387">
        <f t="shared" si="107"/>
        <v>0</v>
      </c>
      <c r="T329" s="387">
        <f t="shared" si="107"/>
        <v>0</v>
      </c>
      <c r="U329" s="387">
        <f t="shared" si="107"/>
        <v>0</v>
      </c>
      <c r="V329" s="387">
        <f t="shared" si="107"/>
        <v>0</v>
      </c>
      <c r="W329" s="387">
        <f t="shared" si="107"/>
        <v>0</v>
      </c>
      <c r="X329" s="387">
        <f t="shared" si="107"/>
        <v>0</v>
      </c>
      <c r="Y329" s="387">
        <f t="shared" si="108"/>
        <v>0</v>
      </c>
      <c r="Z329" s="387">
        <f t="shared" si="108"/>
        <v>0</v>
      </c>
      <c r="AA329" s="387">
        <f t="shared" si="108"/>
        <v>0</v>
      </c>
      <c r="AB329" s="387">
        <f t="shared" si="108"/>
        <v>0</v>
      </c>
      <c r="AC329" s="387">
        <f t="shared" si="108"/>
        <v>0</v>
      </c>
      <c r="AD329" s="387">
        <f t="shared" si="108"/>
        <v>0</v>
      </c>
      <c r="AE329" s="387">
        <f t="shared" si="108"/>
        <v>0</v>
      </c>
      <c r="AF329" s="387">
        <f t="shared" si="108"/>
        <v>0</v>
      </c>
      <c r="AG329" s="387">
        <f t="shared" si="108"/>
        <v>0</v>
      </c>
      <c r="AH329" s="387">
        <f t="shared" si="108"/>
        <v>0</v>
      </c>
      <c r="AI329" s="387">
        <f t="shared" si="109"/>
        <v>0</v>
      </c>
      <c r="AJ329" s="387">
        <f t="shared" si="109"/>
        <v>0</v>
      </c>
      <c r="AK329" s="387">
        <f t="shared" si="109"/>
        <v>0</v>
      </c>
      <c r="AL329" s="387">
        <f t="shared" si="109"/>
        <v>0</v>
      </c>
      <c r="AM329" s="387">
        <f t="shared" si="109"/>
        <v>0</v>
      </c>
      <c r="AN329" s="387">
        <f t="shared" si="109"/>
        <v>0</v>
      </c>
      <c r="AO329" s="387">
        <f t="shared" si="109"/>
        <v>0</v>
      </c>
      <c r="AP329" s="387">
        <f t="shared" si="109"/>
        <v>0</v>
      </c>
      <c r="AQ329" s="387">
        <f t="shared" si="109"/>
        <v>0</v>
      </c>
      <c r="AR329" s="387">
        <f t="shared" si="109"/>
        <v>0</v>
      </c>
      <c r="AS329" s="387">
        <f t="shared" si="87"/>
        <v>0</v>
      </c>
    </row>
    <row r="330" spans="2:45" s="377" customFormat="1" hidden="1" outlineLevel="2">
      <c r="B330" s="377">
        <v>38</v>
      </c>
      <c r="C330" s="81"/>
      <c r="D330" s="338">
        <v>0</v>
      </c>
      <c r="E330" s="387">
        <f t="shared" si="106"/>
        <v>0</v>
      </c>
      <c r="F330" s="387">
        <f t="shared" si="106"/>
        <v>0</v>
      </c>
      <c r="G330" s="387">
        <f t="shared" si="106"/>
        <v>0</v>
      </c>
      <c r="H330" s="387">
        <f t="shared" si="106"/>
        <v>0</v>
      </c>
      <c r="I330" s="387">
        <f t="shared" si="106"/>
        <v>0</v>
      </c>
      <c r="J330" s="387">
        <f t="shared" si="106"/>
        <v>0</v>
      </c>
      <c r="K330" s="387">
        <f t="shared" si="106"/>
        <v>0</v>
      </c>
      <c r="L330" s="387">
        <f t="shared" si="106"/>
        <v>0</v>
      </c>
      <c r="M330" s="387">
        <f t="shared" si="106"/>
        <v>0</v>
      </c>
      <c r="N330" s="387">
        <f t="shared" si="106"/>
        <v>0</v>
      </c>
      <c r="O330" s="387">
        <f t="shared" si="107"/>
        <v>0</v>
      </c>
      <c r="P330" s="387">
        <f t="shared" si="107"/>
        <v>0</v>
      </c>
      <c r="Q330" s="387">
        <f t="shared" si="107"/>
        <v>0</v>
      </c>
      <c r="R330" s="387">
        <f t="shared" si="107"/>
        <v>0</v>
      </c>
      <c r="S330" s="387">
        <f t="shared" si="107"/>
        <v>0</v>
      </c>
      <c r="T330" s="387">
        <f t="shared" si="107"/>
        <v>0</v>
      </c>
      <c r="U330" s="387">
        <f t="shared" si="107"/>
        <v>0</v>
      </c>
      <c r="V330" s="387">
        <f t="shared" si="107"/>
        <v>0</v>
      </c>
      <c r="W330" s="387">
        <f t="shared" si="107"/>
        <v>0</v>
      </c>
      <c r="X330" s="387">
        <f t="shared" si="107"/>
        <v>0</v>
      </c>
      <c r="Y330" s="387">
        <f t="shared" si="108"/>
        <v>0</v>
      </c>
      <c r="Z330" s="387">
        <f t="shared" si="108"/>
        <v>0</v>
      </c>
      <c r="AA330" s="387">
        <f t="shared" si="108"/>
        <v>0</v>
      </c>
      <c r="AB330" s="387">
        <f t="shared" si="108"/>
        <v>0</v>
      </c>
      <c r="AC330" s="387">
        <f t="shared" si="108"/>
        <v>0</v>
      </c>
      <c r="AD330" s="387">
        <f t="shared" si="108"/>
        <v>0</v>
      </c>
      <c r="AE330" s="387">
        <f t="shared" si="108"/>
        <v>0</v>
      </c>
      <c r="AF330" s="387">
        <f t="shared" si="108"/>
        <v>0</v>
      </c>
      <c r="AG330" s="387">
        <f t="shared" si="108"/>
        <v>0</v>
      </c>
      <c r="AH330" s="387">
        <f t="shared" si="108"/>
        <v>0</v>
      </c>
      <c r="AI330" s="387">
        <f t="shared" si="109"/>
        <v>0</v>
      </c>
      <c r="AJ330" s="387">
        <f t="shared" si="109"/>
        <v>0</v>
      </c>
      <c r="AK330" s="387">
        <f t="shared" si="109"/>
        <v>0</v>
      </c>
      <c r="AL330" s="387">
        <f t="shared" si="109"/>
        <v>0</v>
      </c>
      <c r="AM330" s="387">
        <f t="shared" si="109"/>
        <v>0</v>
      </c>
      <c r="AN330" s="387">
        <f t="shared" si="109"/>
        <v>0</v>
      </c>
      <c r="AO330" s="387">
        <f t="shared" si="109"/>
        <v>0</v>
      </c>
      <c r="AP330" s="387">
        <f t="shared" si="109"/>
        <v>0</v>
      </c>
      <c r="AQ330" s="387">
        <f t="shared" si="109"/>
        <v>0</v>
      </c>
      <c r="AR330" s="387">
        <f t="shared" si="109"/>
        <v>0</v>
      </c>
      <c r="AS330" s="387">
        <f t="shared" si="87"/>
        <v>0</v>
      </c>
    </row>
    <row r="331" spans="2:45" s="377" customFormat="1" hidden="1" outlineLevel="2">
      <c r="B331" s="377">
        <v>39</v>
      </c>
      <c r="C331" s="81"/>
      <c r="D331" s="338">
        <v>0</v>
      </c>
      <c r="E331" s="387">
        <f t="shared" si="106"/>
        <v>0</v>
      </c>
      <c r="F331" s="387">
        <f t="shared" si="106"/>
        <v>0</v>
      </c>
      <c r="G331" s="387">
        <f t="shared" si="106"/>
        <v>0</v>
      </c>
      <c r="H331" s="387">
        <f t="shared" si="106"/>
        <v>0</v>
      </c>
      <c r="I331" s="387">
        <f t="shared" si="106"/>
        <v>0</v>
      </c>
      <c r="J331" s="387">
        <f t="shared" si="106"/>
        <v>0</v>
      </c>
      <c r="K331" s="387">
        <f t="shared" si="106"/>
        <v>0</v>
      </c>
      <c r="L331" s="387">
        <f t="shared" si="106"/>
        <v>0</v>
      </c>
      <c r="M331" s="387">
        <f t="shared" si="106"/>
        <v>0</v>
      </c>
      <c r="N331" s="387">
        <f t="shared" si="106"/>
        <v>0</v>
      </c>
      <c r="O331" s="387">
        <f t="shared" si="107"/>
        <v>0</v>
      </c>
      <c r="P331" s="387">
        <f t="shared" si="107"/>
        <v>0</v>
      </c>
      <c r="Q331" s="387">
        <f t="shared" si="107"/>
        <v>0</v>
      </c>
      <c r="R331" s="387">
        <f t="shared" si="107"/>
        <v>0</v>
      </c>
      <c r="S331" s="387">
        <f t="shared" si="107"/>
        <v>0</v>
      </c>
      <c r="T331" s="387">
        <f t="shared" si="107"/>
        <v>0</v>
      </c>
      <c r="U331" s="387">
        <f t="shared" si="107"/>
        <v>0</v>
      </c>
      <c r="V331" s="387">
        <f t="shared" si="107"/>
        <v>0</v>
      </c>
      <c r="W331" s="387">
        <f t="shared" si="107"/>
        <v>0</v>
      </c>
      <c r="X331" s="387">
        <f t="shared" si="107"/>
        <v>0</v>
      </c>
      <c r="Y331" s="387">
        <f t="shared" si="108"/>
        <v>0</v>
      </c>
      <c r="Z331" s="387">
        <f t="shared" si="108"/>
        <v>0</v>
      </c>
      <c r="AA331" s="387">
        <f t="shared" si="108"/>
        <v>0</v>
      </c>
      <c r="AB331" s="387">
        <f t="shared" si="108"/>
        <v>0</v>
      </c>
      <c r="AC331" s="387">
        <f t="shared" si="108"/>
        <v>0</v>
      </c>
      <c r="AD331" s="387">
        <f t="shared" si="108"/>
        <v>0</v>
      </c>
      <c r="AE331" s="387">
        <f t="shared" si="108"/>
        <v>0</v>
      </c>
      <c r="AF331" s="387">
        <f t="shared" si="108"/>
        <v>0</v>
      </c>
      <c r="AG331" s="387">
        <f t="shared" si="108"/>
        <v>0</v>
      </c>
      <c r="AH331" s="387">
        <f t="shared" si="108"/>
        <v>0</v>
      </c>
      <c r="AI331" s="387">
        <f t="shared" si="109"/>
        <v>0</v>
      </c>
      <c r="AJ331" s="387">
        <f t="shared" si="109"/>
        <v>0</v>
      </c>
      <c r="AK331" s="387">
        <f t="shared" si="109"/>
        <v>0</v>
      </c>
      <c r="AL331" s="387">
        <f t="shared" si="109"/>
        <v>0</v>
      </c>
      <c r="AM331" s="387">
        <f t="shared" si="109"/>
        <v>0</v>
      </c>
      <c r="AN331" s="387">
        <f t="shared" si="109"/>
        <v>0</v>
      </c>
      <c r="AO331" s="387">
        <f t="shared" si="109"/>
        <v>0</v>
      </c>
      <c r="AP331" s="387">
        <f t="shared" si="109"/>
        <v>0</v>
      </c>
      <c r="AQ331" s="387">
        <f t="shared" si="109"/>
        <v>0</v>
      </c>
      <c r="AR331" s="387">
        <f t="shared" si="109"/>
        <v>0</v>
      </c>
      <c r="AS331" s="387">
        <f t="shared" si="87"/>
        <v>0</v>
      </c>
    </row>
    <row r="332" spans="2:45" s="377" customFormat="1" hidden="1" outlineLevel="2">
      <c r="B332" s="377">
        <v>40</v>
      </c>
      <c r="C332" s="81"/>
      <c r="D332" s="338">
        <v>0</v>
      </c>
      <c r="E332" s="387">
        <f t="shared" si="106"/>
        <v>0</v>
      </c>
      <c r="F332" s="387">
        <f t="shared" si="106"/>
        <v>0</v>
      </c>
      <c r="G332" s="387">
        <f t="shared" si="106"/>
        <v>0</v>
      </c>
      <c r="H332" s="387">
        <f t="shared" si="106"/>
        <v>0</v>
      </c>
      <c r="I332" s="387">
        <f t="shared" si="106"/>
        <v>0</v>
      </c>
      <c r="J332" s="387">
        <f t="shared" si="106"/>
        <v>0</v>
      </c>
      <c r="K332" s="387">
        <f t="shared" si="106"/>
        <v>0</v>
      </c>
      <c r="L332" s="387">
        <f t="shared" si="106"/>
        <v>0</v>
      </c>
      <c r="M332" s="387">
        <f t="shared" si="106"/>
        <v>0</v>
      </c>
      <c r="N332" s="387">
        <f t="shared" si="106"/>
        <v>0</v>
      </c>
      <c r="O332" s="387">
        <f t="shared" si="107"/>
        <v>0</v>
      </c>
      <c r="P332" s="387">
        <f t="shared" si="107"/>
        <v>0</v>
      </c>
      <c r="Q332" s="387">
        <f t="shared" si="107"/>
        <v>0</v>
      </c>
      <c r="R332" s="387">
        <f t="shared" si="107"/>
        <v>0</v>
      </c>
      <c r="S332" s="387">
        <f t="shared" si="107"/>
        <v>0</v>
      </c>
      <c r="T332" s="387">
        <f t="shared" si="107"/>
        <v>0</v>
      </c>
      <c r="U332" s="387">
        <f t="shared" si="107"/>
        <v>0</v>
      </c>
      <c r="V332" s="387">
        <f t="shared" si="107"/>
        <v>0</v>
      </c>
      <c r="W332" s="387">
        <f t="shared" si="107"/>
        <v>0</v>
      </c>
      <c r="X332" s="387">
        <f t="shared" si="107"/>
        <v>0</v>
      </c>
      <c r="Y332" s="387">
        <f t="shared" si="108"/>
        <v>0</v>
      </c>
      <c r="Z332" s="387">
        <f t="shared" si="108"/>
        <v>0</v>
      </c>
      <c r="AA332" s="387">
        <f t="shared" si="108"/>
        <v>0</v>
      </c>
      <c r="AB332" s="387">
        <f t="shared" si="108"/>
        <v>0</v>
      </c>
      <c r="AC332" s="387">
        <f t="shared" si="108"/>
        <v>0</v>
      </c>
      <c r="AD332" s="387">
        <f t="shared" si="108"/>
        <v>0</v>
      </c>
      <c r="AE332" s="387">
        <f t="shared" si="108"/>
        <v>0</v>
      </c>
      <c r="AF332" s="387">
        <f t="shared" si="108"/>
        <v>0</v>
      </c>
      <c r="AG332" s="387">
        <f t="shared" si="108"/>
        <v>0</v>
      </c>
      <c r="AH332" s="387">
        <f t="shared" si="108"/>
        <v>0</v>
      </c>
      <c r="AI332" s="387">
        <f t="shared" si="109"/>
        <v>0</v>
      </c>
      <c r="AJ332" s="387">
        <f t="shared" si="109"/>
        <v>0</v>
      </c>
      <c r="AK332" s="387">
        <f t="shared" si="109"/>
        <v>0</v>
      </c>
      <c r="AL332" s="387">
        <f t="shared" si="109"/>
        <v>0</v>
      </c>
      <c r="AM332" s="387">
        <f t="shared" si="109"/>
        <v>0</v>
      </c>
      <c r="AN332" s="387">
        <f t="shared" si="109"/>
        <v>0</v>
      </c>
      <c r="AO332" s="387">
        <f t="shared" si="109"/>
        <v>0</v>
      </c>
      <c r="AP332" s="387">
        <f t="shared" si="109"/>
        <v>0</v>
      </c>
      <c r="AQ332" s="387">
        <f t="shared" si="109"/>
        <v>0</v>
      </c>
      <c r="AR332" s="387">
        <f t="shared" si="109"/>
        <v>0</v>
      </c>
      <c r="AS332" s="387">
        <f t="shared" si="87"/>
        <v>0</v>
      </c>
    </row>
    <row r="333" spans="2:45" s="377" customFormat="1" hidden="1" outlineLevel="1" collapsed="1">
      <c r="B333" s="378" t="str">
        <f>INV!B16</f>
        <v xml:space="preserve">1.9 - </v>
      </c>
      <c r="C333" s="357"/>
      <c r="D333" s="386">
        <f>INV!C16</f>
        <v>25</v>
      </c>
      <c r="E333" s="387">
        <f t="shared" ref="E333:K333" si="110">SUM(E334:E373)</f>
        <v>0</v>
      </c>
      <c r="F333" s="387">
        <f t="shared" si="110"/>
        <v>0</v>
      </c>
      <c r="G333" s="387">
        <f t="shared" si="110"/>
        <v>0</v>
      </c>
      <c r="H333" s="387">
        <f t="shared" si="110"/>
        <v>0</v>
      </c>
      <c r="I333" s="387">
        <f t="shared" si="110"/>
        <v>0</v>
      </c>
      <c r="J333" s="387">
        <f t="shared" si="110"/>
        <v>0</v>
      </c>
      <c r="K333" s="387">
        <f t="shared" si="110"/>
        <v>0</v>
      </c>
      <c r="L333" s="387">
        <f t="shared" ref="L333:AR333" si="111">SUM(L334:L373)</f>
        <v>0</v>
      </c>
      <c r="M333" s="387">
        <f t="shared" si="111"/>
        <v>0</v>
      </c>
      <c r="N333" s="387">
        <f t="shared" si="111"/>
        <v>0</v>
      </c>
      <c r="O333" s="387">
        <f t="shared" si="111"/>
        <v>0</v>
      </c>
      <c r="P333" s="387">
        <f t="shared" si="111"/>
        <v>0</v>
      </c>
      <c r="Q333" s="387">
        <f t="shared" si="111"/>
        <v>0</v>
      </c>
      <c r="R333" s="387">
        <f t="shared" si="111"/>
        <v>0</v>
      </c>
      <c r="S333" s="387">
        <f t="shared" si="111"/>
        <v>0</v>
      </c>
      <c r="T333" s="387">
        <f t="shared" si="111"/>
        <v>0</v>
      </c>
      <c r="U333" s="387">
        <f t="shared" si="111"/>
        <v>0</v>
      </c>
      <c r="V333" s="387">
        <f t="shared" si="111"/>
        <v>0</v>
      </c>
      <c r="W333" s="387">
        <f t="shared" si="111"/>
        <v>0</v>
      </c>
      <c r="X333" s="387">
        <f t="shared" si="111"/>
        <v>0</v>
      </c>
      <c r="Y333" s="387">
        <f t="shared" si="111"/>
        <v>0</v>
      </c>
      <c r="Z333" s="387">
        <f t="shared" si="111"/>
        <v>0</v>
      </c>
      <c r="AA333" s="387">
        <f t="shared" si="111"/>
        <v>0</v>
      </c>
      <c r="AB333" s="387">
        <f t="shared" si="111"/>
        <v>0</v>
      </c>
      <c r="AC333" s="387">
        <f t="shared" si="111"/>
        <v>0</v>
      </c>
      <c r="AD333" s="387">
        <f t="shared" si="111"/>
        <v>0</v>
      </c>
      <c r="AE333" s="387">
        <f t="shared" si="111"/>
        <v>0</v>
      </c>
      <c r="AF333" s="387">
        <f t="shared" si="111"/>
        <v>0</v>
      </c>
      <c r="AG333" s="387">
        <f t="shared" si="111"/>
        <v>0</v>
      </c>
      <c r="AH333" s="387">
        <f t="shared" si="111"/>
        <v>0</v>
      </c>
      <c r="AI333" s="387">
        <f t="shared" si="111"/>
        <v>0</v>
      </c>
      <c r="AJ333" s="387">
        <f t="shared" si="111"/>
        <v>0</v>
      </c>
      <c r="AK333" s="387">
        <f t="shared" si="111"/>
        <v>0</v>
      </c>
      <c r="AL333" s="387">
        <f t="shared" si="111"/>
        <v>0</v>
      </c>
      <c r="AM333" s="387">
        <f t="shared" si="111"/>
        <v>0</v>
      </c>
      <c r="AN333" s="387">
        <f t="shared" si="111"/>
        <v>0</v>
      </c>
      <c r="AO333" s="387">
        <f t="shared" si="111"/>
        <v>0</v>
      </c>
      <c r="AP333" s="387">
        <f t="shared" si="111"/>
        <v>0</v>
      </c>
      <c r="AQ333" s="387">
        <f t="shared" si="111"/>
        <v>0</v>
      </c>
      <c r="AR333" s="387">
        <f t="shared" si="111"/>
        <v>0</v>
      </c>
      <c r="AS333" s="387">
        <f t="shared" si="87"/>
        <v>0</v>
      </c>
    </row>
    <row r="334" spans="2:45" hidden="1" outlineLevel="2">
      <c r="B334" s="66">
        <v>1</v>
      </c>
      <c r="D334" s="338">
        <f t="array" ref="D334:D373">TRANSPOSE(INV!E16:AR16)</f>
        <v>0</v>
      </c>
      <c r="E334" s="165">
        <f t="shared" ref="E334:N343" si="112">IF(AND(E$2=$B334,$B334=$C$3),$D334,IF(AND(E$2&gt;$B334,E$2&lt;=$D$333+$B334),SLN($D334,0,IF($C$3-$B334&gt;=$D$333,$D$333,$C$3-$B334)),0))</f>
        <v>0</v>
      </c>
      <c r="F334" s="165">
        <f t="shared" si="112"/>
        <v>0</v>
      </c>
      <c r="G334" s="165">
        <f t="shared" si="112"/>
        <v>0</v>
      </c>
      <c r="H334" s="165">
        <f t="shared" si="112"/>
        <v>0</v>
      </c>
      <c r="I334" s="165">
        <f t="shared" si="112"/>
        <v>0</v>
      </c>
      <c r="J334" s="165">
        <f t="shared" si="112"/>
        <v>0</v>
      </c>
      <c r="K334" s="165">
        <f t="shared" si="112"/>
        <v>0</v>
      </c>
      <c r="L334" s="165">
        <f t="shared" si="112"/>
        <v>0</v>
      </c>
      <c r="M334" s="165">
        <f t="shared" si="112"/>
        <v>0</v>
      </c>
      <c r="N334" s="165">
        <f t="shared" si="112"/>
        <v>0</v>
      </c>
      <c r="O334" s="165">
        <f t="shared" ref="O334:X343" si="113">IF(AND(O$2=$B334,$B334=$C$3),$D334,IF(AND(O$2&gt;$B334,O$2&lt;=$D$333+$B334),SLN($D334,0,IF($C$3-$B334&gt;=$D$333,$D$333,$C$3-$B334)),0))</f>
        <v>0</v>
      </c>
      <c r="P334" s="165">
        <f t="shared" si="113"/>
        <v>0</v>
      </c>
      <c r="Q334" s="165">
        <f t="shared" si="113"/>
        <v>0</v>
      </c>
      <c r="R334" s="165">
        <f t="shared" si="113"/>
        <v>0</v>
      </c>
      <c r="S334" s="165">
        <f t="shared" si="113"/>
        <v>0</v>
      </c>
      <c r="T334" s="165">
        <f t="shared" si="113"/>
        <v>0</v>
      </c>
      <c r="U334" s="165">
        <f t="shared" si="113"/>
        <v>0</v>
      </c>
      <c r="V334" s="165">
        <f t="shared" si="113"/>
        <v>0</v>
      </c>
      <c r="W334" s="165">
        <f t="shared" si="113"/>
        <v>0</v>
      </c>
      <c r="X334" s="165">
        <f t="shared" si="113"/>
        <v>0</v>
      </c>
      <c r="Y334" s="165">
        <f t="shared" ref="Y334:AH343" si="114">IF(AND(Y$2=$B334,$B334=$C$3),$D334,IF(AND(Y$2&gt;$B334,Y$2&lt;=$D$333+$B334),SLN($D334,0,IF($C$3-$B334&gt;=$D$333,$D$333,$C$3-$B334)),0))</f>
        <v>0</v>
      </c>
      <c r="Z334" s="165">
        <f t="shared" si="114"/>
        <v>0</v>
      </c>
      <c r="AA334" s="165">
        <f t="shared" si="114"/>
        <v>0</v>
      </c>
      <c r="AB334" s="165">
        <f t="shared" si="114"/>
        <v>0</v>
      </c>
      <c r="AC334" s="165">
        <f t="shared" si="114"/>
        <v>0</v>
      </c>
      <c r="AD334" s="165">
        <f t="shared" si="114"/>
        <v>0</v>
      </c>
      <c r="AE334" s="165">
        <f t="shared" si="114"/>
        <v>0</v>
      </c>
      <c r="AF334" s="165">
        <f t="shared" si="114"/>
        <v>0</v>
      </c>
      <c r="AG334" s="165">
        <f t="shared" si="114"/>
        <v>0</v>
      </c>
      <c r="AH334" s="165">
        <f t="shared" si="114"/>
        <v>0</v>
      </c>
      <c r="AI334" s="165">
        <f t="shared" ref="AI334:AR343" si="115">IF(AND(AI$2=$B334,$B334=$C$3),$D334,IF(AND(AI$2&gt;$B334,AI$2&lt;=$D$333+$B334),SLN($D334,0,IF($C$3-$B334&gt;=$D$333,$D$333,$C$3-$B334)),0))</f>
        <v>0</v>
      </c>
      <c r="AJ334" s="165">
        <f t="shared" si="115"/>
        <v>0</v>
      </c>
      <c r="AK334" s="165">
        <f t="shared" si="115"/>
        <v>0</v>
      </c>
      <c r="AL334" s="165">
        <f t="shared" si="115"/>
        <v>0</v>
      </c>
      <c r="AM334" s="165">
        <f t="shared" si="115"/>
        <v>0</v>
      </c>
      <c r="AN334" s="165">
        <f t="shared" si="115"/>
        <v>0</v>
      </c>
      <c r="AO334" s="165">
        <f t="shared" si="115"/>
        <v>0</v>
      </c>
      <c r="AP334" s="165">
        <f t="shared" si="115"/>
        <v>0</v>
      </c>
      <c r="AQ334" s="165">
        <f t="shared" si="115"/>
        <v>0</v>
      </c>
      <c r="AR334" s="165">
        <f t="shared" si="115"/>
        <v>0</v>
      </c>
      <c r="AS334" s="165">
        <f t="shared" si="87"/>
        <v>0</v>
      </c>
    </row>
    <row r="335" spans="2:45" hidden="1" outlineLevel="2">
      <c r="B335" s="66">
        <v>2</v>
      </c>
      <c r="D335" s="338">
        <v>0</v>
      </c>
      <c r="E335" s="165">
        <f t="shared" si="112"/>
        <v>0</v>
      </c>
      <c r="F335" s="165">
        <f t="shared" si="112"/>
        <v>0</v>
      </c>
      <c r="G335" s="165">
        <f t="shared" si="112"/>
        <v>0</v>
      </c>
      <c r="H335" s="165">
        <f t="shared" si="112"/>
        <v>0</v>
      </c>
      <c r="I335" s="165">
        <f t="shared" si="112"/>
        <v>0</v>
      </c>
      <c r="J335" s="165">
        <f t="shared" si="112"/>
        <v>0</v>
      </c>
      <c r="K335" s="165">
        <f t="shared" si="112"/>
        <v>0</v>
      </c>
      <c r="L335" s="165">
        <f t="shared" si="112"/>
        <v>0</v>
      </c>
      <c r="M335" s="165">
        <f t="shared" si="112"/>
        <v>0</v>
      </c>
      <c r="N335" s="165">
        <f t="shared" si="112"/>
        <v>0</v>
      </c>
      <c r="O335" s="165">
        <f t="shared" si="113"/>
        <v>0</v>
      </c>
      <c r="P335" s="165">
        <f t="shared" si="113"/>
        <v>0</v>
      </c>
      <c r="Q335" s="165">
        <f t="shared" si="113"/>
        <v>0</v>
      </c>
      <c r="R335" s="165">
        <f t="shared" si="113"/>
        <v>0</v>
      </c>
      <c r="S335" s="165">
        <f t="shared" si="113"/>
        <v>0</v>
      </c>
      <c r="T335" s="165">
        <f t="shared" si="113"/>
        <v>0</v>
      </c>
      <c r="U335" s="165">
        <f t="shared" si="113"/>
        <v>0</v>
      </c>
      <c r="V335" s="165">
        <f t="shared" si="113"/>
        <v>0</v>
      </c>
      <c r="W335" s="165">
        <f t="shared" si="113"/>
        <v>0</v>
      </c>
      <c r="X335" s="165">
        <f t="shared" si="113"/>
        <v>0</v>
      </c>
      <c r="Y335" s="165">
        <f t="shared" si="114"/>
        <v>0</v>
      </c>
      <c r="Z335" s="165">
        <f t="shared" si="114"/>
        <v>0</v>
      </c>
      <c r="AA335" s="165">
        <f t="shared" si="114"/>
        <v>0</v>
      </c>
      <c r="AB335" s="165">
        <f t="shared" si="114"/>
        <v>0</v>
      </c>
      <c r="AC335" s="165">
        <f t="shared" si="114"/>
        <v>0</v>
      </c>
      <c r="AD335" s="165">
        <f t="shared" si="114"/>
        <v>0</v>
      </c>
      <c r="AE335" s="165">
        <f t="shared" si="114"/>
        <v>0</v>
      </c>
      <c r="AF335" s="165">
        <f t="shared" si="114"/>
        <v>0</v>
      </c>
      <c r="AG335" s="165">
        <f t="shared" si="114"/>
        <v>0</v>
      </c>
      <c r="AH335" s="165">
        <f t="shared" si="114"/>
        <v>0</v>
      </c>
      <c r="AI335" s="165">
        <f t="shared" si="115"/>
        <v>0</v>
      </c>
      <c r="AJ335" s="165">
        <f t="shared" si="115"/>
        <v>0</v>
      </c>
      <c r="AK335" s="165">
        <f t="shared" si="115"/>
        <v>0</v>
      </c>
      <c r="AL335" s="165">
        <f t="shared" si="115"/>
        <v>0</v>
      </c>
      <c r="AM335" s="165">
        <f t="shared" si="115"/>
        <v>0</v>
      </c>
      <c r="AN335" s="165">
        <f t="shared" si="115"/>
        <v>0</v>
      </c>
      <c r="AO335" s="165">
        <f t="shared" si="115"/>
        <v>0</v>
      </c>
      <c r="AP335" s="165">
        <f t="shared" si="115"/>
        <v>0</v>
      </c>
      <c r="AQ335" s="165">
        <f t="shared" si="115"/>
        <v>0</v>
      </c>
      <c r="AR335" s="165">
        <f t="shared" si="115"/>
        <v>0</v>
      </c>
      <c r="AS335" s="165">
        <f t="shared" si="87"/>
        <v>0</v>
      </c>
    </row>
    <row r="336" spans="2:45" hidden="1" outlineLevel="2">
      <c r="B336" s="66">
        <v>3</v>
      </c>
      <c r="D336" s="338">
        <v>0</v>
      </c>
      <c r="E336" s="165">
        <f t="shared" si="112"/>
        <v>0</v>
      </c>
      <c r="F336" s="165">
        <f t="shared" si="112"/>
        <v>0</v>
      </c>
      <c r="G336" s="165">
        <f t="shared" si="112"/>
        <v>0</v>
      </c>
      <c r="H336" s="165">
        <f t="shared" si="112"/>
        <v>0</v>
      </c>
      <c r="I336" s="165">
        <f t="shared" si="112"/>
        <v>0</v>
      </c>
      <c r="J336" s="165">
        <f t="shared" si="112"/>
        <v>0</v>
      </c>
      <c r="K336" s="165">
        <f t="shared" si="112"/>
        <v>0</v>
      </c>
      <c r="L336" s="165">
        <f t="shared" si="112"/>
        <v>0</v>
      </c>
      <c r="M336" s="165">
        <f t="shared" si="112"/>
        <v>0</v>
      </c>
      <c r="N336" s="165">
        <f t="shared" si="112"/>
        <v>0</v>
      </c>
      <c r="O336" s="165">
        <f t="shared" si="113"/>
        <v>0</v>
      </c>
      <c r="P336" s="165">
        <f t="shared" si="113"/>
        <v>0</v>
      </c>
      <c r="Q336" s="165">
        <f t="shared" si="113"/>
        <v>0</v>
      </c>
      <c r="R336" s="165">
        <f t="shared" si="113"/>
        <v>0</v>
      </c>
      <c r="S336" s="165">
        <f t="shared" si="113"/>
        <v>0</v>
      </c>
      <c r="T336" s="165">
        <f t="shared" si="113"/>
        <v>0</v>
      </c>
      <c r="U336" s="165">
        <f t="shared" si="113"/>
        <v>0</v>
      </c>
      <c r="V336" s="165">
        <f t="shared" si="113"/>
        <v>0</v>
      </c>
      <c r="W336" s="165">
        <f t="shared" si="113"/>
        <v>0</v>
      </c>
      <c r="X336" s="165">
        <f t="shared" si="113"/>
        <v>0</v>
      </c>
      <c r="Y336" s="165">
        <f t="shared" si="114"/>
        <v>0</v>
      </c>
      <c r="Z336" s="165">
        <f t="shared" si="114"/>
        <v>0</v>
      </c>
      <c r="AA336" s="165">
        <f t="shared" si="114"/>
        <v>0</v>
      </c>
      <c r="AB336" s="165">
        <f t="shared" si="114"/>
        <v>0</v>
      </c>
      <c r="AC336" s="165">
        <f t="shared" si="114"/>
        <v>0</v>
      </c>
      <c r="AD336" s="165">
        <f t="shared" si="114"/>
        <v>0</v>
      </c>
      <c r="AE336" s="165">
        <f t="shared" si="114"/>
        <v>0</v>
      </c>
      <c r="AF336" s="165">
        <f t="shared" si="114"/>
        <v>0</v>
      </c>
      <c r="AG336" s="165">
        <f t="shared" si="114"/>
        <v>0</v>
      </c>
      <c r="AH336" s="165">
        <f t="shared" si="114"/>
        <v>0</v>
      </c>
      <c r="AI336" s="165">
        <f t="shared" si="115"/>
        <v>0</v>
      </c>
      <c r="AJ336" s="165">
        <f t="shared" si="115"/>
        <v>0</v>
      </c>
      <c r="AK336" s="165">
        <f t="shared" si="115"/>
        <v>0</v>
      </c>
      <c r="AL336" s="165">
        <f t="shared" si="115"/>
        <v>0</v>
      </c>
      <c r="AM336" s="165">
        <f t="shared" si="115"/>
        <v>0</v>
      </c>
      <c r="AN336" s="165">
        <f t="shared" si="115"/>
        <v>0</v>
      </c>
      <c r="AO336" s="165">
        <f t="shared" si="115"/>
        <v>0</v>
      </c>
      <c r="AP336" s="165">
        <f t="shared" si="115"/>
        <v>0</v>
      </c>
      <c r="AQ336" s="165">
        <f t="shared" si="115"/>
        <v>0</v>
      </c>
      <c r="AR336" s="165">
        <f t="shared" si="115"/>
        <v>0</v>
      </c>
      <c r="AS336" s="165">
        <f t="shared" si="87"/>
        <v>0</v>
      </c>
    </row>
    <row r="337" spans="2:45" hidden="1" outlineLevel="2">
      <c r="B337" s="66">
        <v>4</v>
      </c>
      <c r="D337" s="338">
        <v>0</v>
      </c>
      <c r="E337" s="165">
        <f t="shared" si="112"/>
        <v>0</v>
      </c>
      <c r="F337" s="165">
        <f t="shared" si="112"/>
        <v>0</v>
      </c>
      <c r="G337" s="165">
        <f t="shared" si="112"/>
        <v>0</v>
      </c>
      <c r="H337" s="165">
        <f t="shared" si="112"/>
        <v>0</v>
      </c>
      <c r="I337" s="165">
        <f t="shared" si="112"/>
        <v>0</v>
      </c>
      <c r="J337" s="165">
        <f t="shared" si="112"/>
        <v>0</v>
      </c>
      <c r="K337" s="165">
        <f t="shared" si="112"/>
        <v>0</v>
      </c>
      <c r="L337" s="165">
        <f t="shared" si="112"/>
        <v>0</v>
      </c>
      <c r="M337" s="165">
        <f t="shared" si="112"/>
        <v>0</v>
      </c>
      <c r="N337" s="165">
        <f t="shared" si="112"/>
        <v>0</v>
      </c>
      <c r="O337" s="165">
        <f t="shared" si="113"/>
        <v>0</v>
      </c>
      <c r="P337" s="165">
        <f t="shared" si="113"/>
        <v>0</v>
      </c>
      <c r="Q337" s="165">
        <f t="shared" si="113"/>
        <v>0</v>
      </c>
      <c r="R337" s="165">
        <f t="shared" si="113"/>
        <v>0</v>
      </c>
      <c r="S337" s="165">
        <f t="shared" si="113"/>
        <v>0</v>
      </c>
      <c r="T337" s="165">
        <f t="shared" si="113"/>
        <v>0</v>
      </c>
      <c r="U337" s="165">
        <f t="shared" si="113"/>
        <v>0</v>
      </c>
      <c r="V337" s="165">
        <f t="shared" si="113"/>
        <v>0</v>
      </c>
      <c r="W337" s="165">
        <f t="shared" si="113"/>
        <v>0</v>
      </c>
      <c r="X337" s="165">
        <f t="shared" si="113"/>
        <v>0</v>
      </c>
      <c r="Y337" s="165">
        <f t="shared" si="114"/>
        <v>0</v>
      </c>
      <c r="Z337" s="165">
        <f t="shared" si="114"/>
        <v>0</v>
      </c>
      <c r="AA337" s="165">
        <f t="shared" si="114"/>
        <v>0</v>
      </c>
      <c r="AB337" s="165">
        <f t="shared" si="114"/>
        <v>0</v>
      </c>
      <c r="AC337" s="165">
        <f t="shared" si="114"/>
        <v>0</v>
      </c>
      <c r="AD337" s="165">
        <f t="shared" si="114"/>
        <v>0</v>
      </c>
      <c r="AE337" s="165">
        <f t="shared" si="114"/>
        <v>0</v>
      </c>
      <c r="AF337" s="165">
        <f t="shared" si="114"/>
        <v>0</v>
      </c>
      <c r="AG337" s="165">
        <f t="shared" si="114"/>
        <v>0</v>
      </c>
      <c r="AH337" s="165">
        <f t="shared" si="114"/>
        <v>0</v>
      </c>
      <c r="AI337" s="165">
        <f t="shared" si="115"/>
        <v>0</v>
      </c>
      <c r="AJ337" s="165">
        <f t="shared" si="115"/>
        <v>0</v>
      </c>
      <c r="AK337" s="165">
        <f t="shared" si="115"/>
        <v>0</v>
      </c>
      <c r="AL337" s="165">
        <f t="shared" si="115"/>
        <v>0</v>
      </c>
      <c r="AM337" s="165">
        <f t="shared" si="115"/>
        <v>0</v>
      </c>
      <c r="AN337" s="165">
        <f t="shared" si="115"/>
        <v>0</v>
      </c>
      <c r="AO337" s="165">
        <f t="shared" si="115"/>
        <v>0</v>
      </c>
      <c r="AP337" s="165">
        <f t="shared" si="115"/>
        <v>0</v>
      </c>
      <c r="AQ337" s="165">
        <f t="shared" si="115"/>
        <v>0</v>
      </c>
      <c r="AR337" s="165">
        <f t="shared" si="115"/>
        <v>0</v>
      </c>
      <c r="AS337" s="165">
        <f t="shared" si="87"/>
        <v>0</v>
      </c>
    </row>
    <row r="338" spans="2:45" hidden="1" outlineLevel="2">
      <c r="B338" s="66">
        <v>5</v>
      </c>
      <c r="D338" s="338">
        <v>0</v>
      </c>
      <c r="E338" s="165">
        <f t="shared" si="112"/>
        <v>0</v>
      </c>
      <c r="F338" s="165">
        <f t="shared" si="112"/>
        <v>0</v>
      </c>
      <c r="G338" s="165">
        <f t="shared" si="112"/>
        <v>0</v>
      </c>
      <c r="H338" s="165">
        <f t="shared" si="112"/>
        <v>0</v>
      </c>
      <c r="I338" s="165">
        <f t="shared" si="112"/>
        <v>0</v>
      </c>
      <c r="J338" s="165">
        <f t="shared" si="112"/>
        <v>0</v>
      </c>
      <c r="K338" s="165">
        <f t="shared" si="112"/>
        <v>0</v>
      </c>
      <c r="L338" s="165">
        <f t="shared" si="112"/>
        <v>0</v>
      </c>
      <c r="M338" s="165">
        <f t="shared" si="112"/>
        <v>0</v>
      </c>
      <c r="N338" s="165">
        <f t="shared" si="112"/>
        <v>0</v>
      </c>
      <c r="O338" s="165">
        <f t="shared" si="113"/>
        <v>0</v>
      </c>
      <c r="P338" s="165">
        <f t="shared" si="113"/>
        <v>0</v>
      </c>
      <c r="Q338" s="165">
        <f t="shared" si="113"/>
        <v>0</v>
      </c>
      <c r="R338" s="165">
        <f t="shared" si="113"/>
        <v>0</v>
      </c>
      <c r="S338" s="165">
        <f t="shared" si="113"/>
        <v>0</v>
      </c>
      <c r="T338" s="165">
        <f t="shared" si="113"/>
        <v>0</v>
      </c>
      <c r="U338" s="165">
        <f t="shared" si="113"/>
        <v>0</v>
      </c>
      <c r="V338" s="165">
        <f t="shared" si="113"/>
        <v>0</v>
      </c>
      <c r="W338" s="165">
        <f t="shared" si="113"/>
        <v>0</v>
      </c>
      <c r="X338" s="165">
        <f t="shared" si="113"/>
        <v>0</v>
      </c>
      <c r="Y338" s="165">
        <f t="shared" si="114"/>
        <v>0</v>
      </c>
      <c r="Z338" s="165">
        <f t="shared" si="114"/>
        <v>0</v>
      </c>
      <c r="AA338" s="165">
        <f t="shared" si="114"/>
        <v>0</v>
      </c>
      <c r="AB338" s="165">
        <f t="shared" si="114"/>
        <v>0</v>
      </c>
      <c r="AC338" s="165">
        <f t="shared" si="114"/>
        <v>0</v>
      </c>
      <c r="AD338" s="165">
        <f t="shared" si="114"/>
        <v>0</v>
      </c>
      <c r="AE338" s="165">
        <f t="shared" si="114"/>
        <v>0</v>
      </c>
      <c r="AF338" s="165">
        <f t="shared" si="114"/>
        <v>0</v>
      </c>
      <c r="AG338" s="165">
        <f t="shared" si="114"/>
        <v>0</v>
      </c>
      <c r="AH338" s="165">
        <f t="shared" si="114"/>
        <v>0</v>
      </c>
      <c r="AI338" s="165">
        <f t="shared" si="115"/>
        <v>0</v>
      </c>
      <c r="AJ338" s="165">
        <f t="shared" si="115"/>
        <v>0</v>
      </c>
      <c r="AK338" s="165">
        <f t="shared" si="115"/>
        <v>0</v>
      </c>
      <c r="AL338" s="165">
        <f t="shared" si="115"/>
        <v>0</v>
      </c>
      <c r="AM338" s="165">
        <f t="shared" si="115"/>
        <v>0</v>
      </c>
      <c r="AN338" s="165">
        <f t="shared" si="115"/>
        <v>0</v>
      </c>
      <c r="AO338" s="165">
        <f t="shared" si="115"/>
        <v>0</v>
      </c>
      <c r="AP338" s="165">
        <f t="shared" si="115"/>
        <v>0</v>
      </c>
      <c r="AQ338" s="165">
        <f t="shared" si="115"/>
        <v>0</v>
      </c>
      <c r="AR338" s="165">
        <f t="shared" si="115"/>
        <v>0</v>
      </c>
      <c r="AS338" s="165">
        <f t="shared" si="87"/>
        <v>0</v>
      </c>
    </row>
    <row r="339" spans="2:45" hidden="1" outlineLevel="2">
      <c r="B339" s="66">
        <v>6</v>
      </c>
      <c r="D339" s="338">
        <v>0</v>
      </c>
      <c r="E339" s="165">
        <f t="shared" si="112"/>
        <v>0</v>
      </c>
      <c r="F339" s="165">
        <f t="shared" si="112"/>
        <v>0</v>
      </c>
      <c r="G339" s="165">
        <f t="shared" si="112"/>
        <v>0</v>
      </c>
      <c r="H339" s="165">
        <f t="shared" si="112"/>
        <v>0</v>
      </c>
      <c r="I339" s="165">
        <f t="shared" si="112"/>
        <v>0</v>
      </c>
      <c r="J339" s="165">
        <f t="shared" si="112"/>
        <v>0</v>
      </c>
      <c r="K339" s="165">
        <f t="shared" si="112"/>
        <v>0</v>
      </c>
      <c r="L339" s="165">
        <f t="shared" si="112"/>
        <v>0</v>
      </c>
      <c r="M339" s="165">
        <f t="shared" si="112"/>
        <v>0</v>
      </c>
      <c r="N339" s="165">
        <f t="shared" si="112"/>
        <v>0</v>
      </c>
      <c r="O339" s="165">
        <f t="shared" si="113"/>
        <v>0</v>
      </c>
      <c r="P339" s="165">
        <f t="shared" si="113"/>
        <v>0</v>
      </c>
      <c r="Q339" s="165">
        <f t="shared" si="113"/>
        <v>0</v>
      </c>
      <c r="R339" s="165">
        <f t="shared" si="113"/>
        <v>0</v>
      </c>
      <c r="S339" s="165">
        <f t="shared" si="113"/>
        <v>0</v>
      </c>
      <c r="T339" s="165">
        <f t="shared" si="113"/>
        <v>0</v>
      </c>
      <c r="U339" s="165">
        <f t="shared" si="113"/>
        <v>0</v>
      </c>
      <c r="V339" s="165">
        <f t="shared" si="113"/>
        <v>0</v>
      </c>
      <c r="W339" s="165">
        <f t="shared" si="113"/>
        <v>0</v>
      </c>
      <c r="X339" s="165">
        <f t="shared" si="113"/>
        <v>0</v>
      </c>
      <c r="Y339" s="165">
        <f t="shared" si="114"/>
        <v>0</v>
      </c>
      <c r="Z339" s="165">
        <f t="shared" si="114"/>
        <v>0</v>
      </c>
      <c r="AA339" s="165">
        <f t="shared" si="114"/>
        <v>0</v>
      </c>
      <c r="AB339" s="165">
        <f t="shared" si="114"/>
        <v>0</v>
      </c>
      <c r="AC339" s="165">
        <f t="shared" si="114"/>
        <v>0</v>
      </c>
      <c r="AD339" s="165">
        <f t="shared" si="114"/>
        <v>0</v>
      </c>
      <c r="AE339" s="165">
        <f t="shared" si="114"/>
        <v>0</v>
      </c>
      <c r="AF339" s="165">
        <f t="shared" si="114"/>
        <v>0</v>
      </c>
      <c r="AG339" s="165">
        <f t="shared" si="114"/>
        <v>0</v>
      </c>
      <c r="AH339" s="165">
        <f t="shared" si="114"/>
        <v>0</v>
      </c>
      <c r="AI339" s="165">
        <f t="shared" si="115"/>
        <v>0</v>
      </c>
      <c r="AJ339" s="165">
        <f t="shared" si="115"/>
        <v>0</v>
      </c>
      <c r="AK339" s="165">
        <f t="shared" si="115"/>
        <v>0</v>
      </c>
      <c r="AL339" s="165">
        <f t="shared" si="115"/>
        <v>0</v>
      </c>
      <c r="AM339" s="165">
        <f t="shared" si="115"/>
        <v>0</v>
      </c>
      <c r="AN339" s="165">
        <f t="shared" si="115"/>
        <v>0</v>
      </c>
      <c r="AO339" s="165">
        <f t="shared" si="115"/>
        <v>0</v>
      </c>
      <c r="AP339" s="165">
        <f t="shared" si="115"/>
        <v>0</v>
      </c>
      <c r="AQ339" s="165">
        <f t="shared" si="115"/>
        <v>0</v>
      </c>
      <c r="AR339" s="165">
        <f t="shared" si="115"/>
        <v>0</v>
      </c>
      <c r="AS339" s="165">
        <f t="shared" si="87"/>
        <v>0</v>
      </c>
    </row>
    <row r="340" spans="2:45" hidden="1" outlineLevel="2">
      <c r="B340" s="66">
        <v>7</v>
      </c>
      <c r="D340" s="338">
        <v>0</v>
      </c>
      <c r="E340" s="165">
        <f t="shared" si="112"/>
        <v>0</v>
      </c>
      <c r="F340" s="165">
        <f t="shared" si="112"/>
        <v>0</v>
      </c>
      <c r="G340" s="165">
        <f t="shared" si="112"/>
        <v>0</v>
      </c>
      <c r="H340" s="165">
        <f t="shared" si="112"/>
        <v>0</v>
      </c>
      <c r="I340" s="165">
        <f t="shared" si="112"/>
        <v>0</v>
      </c>
      <c r="J340" s="165">
        <f t="shared" si="112"/>
        <v>0</v>
      </c>
      <c r="K340" s="165">
        <f t="shared" si="112"/>
        <v>0</v>
      </c>
      <c r="L340" s="165">
        <f t="shared" si="112"/>
        <v>0</v>
      </c>
      <c r="M340" s="165">
        <f t="shared" si="112"/>
        <v>0</v>
      </c>
      <c r="N340" s="165">
        <f t="shared" si="112"/>
        <v>0</v>
      </c>
      <c r="O340" s="165">
        <f t="shared" si="113"/>
        <v>0</v>
      </c>
      <c r="P340" s="165">
        <f t="shared" si="113"/>
        <v>0</v>
      </c>
      <c r="Q340" s="165">
        <f t="shared" si="113"/>
        <v>0</v>
      </c>
      <c r="R340" s="165">
        <f t="shared" si="113"/>
        <v>0</v>
      </c>
      <c r="S340" s="165">
        <f t="shared" si="113"/>
        <v>0</v>
      </c>
      <c r="T340" s="165">
        <f t="shared" si="113"/>
        <v>0</v>
      </c>
      <c r="U340" s="165">
        <f t="shared" si="113"/>
        <v>0</v>
      </c>
      <c r="V340" s="165">
        <f t="shared" si="113"/>
        <v>0</v>
      </c>
      <c r="W340" s="165">
        <f t="shared" si="113"/>
        <v>0</v>
      </c>
      <c r="X340" s="165">
        <f t="shared" si="113"/>
        <v>0</v>
      </c>
      <c r="Y340" s="165">
        <f t="shared" si="114"/>
        <v>0</v>
      </c>
      <c r="Z340" s="165">
        <f t="shared" si="114"/>
        <v>0</v>
      </c>
      <c r="AA340" s="165">
        <f t="shared" si="114"/>
        <v>0</v>
      </c>
      <c r="AB340" s="165">
        <f t="shared" si="114"/>
        <v>0</v>
      </c>
      <c r="AC340" s="165">
        <f t="shared" si="114"/>
        <v>0</v>
      </c>
      <c r="AD340" s="165">
        <f t="shared" si="114"/>
        <v>0</v>
      </c>
      <c r="AE340" s="165">
        <f t="shared" si="114"/>
        <v>0</v>
      </c>
      <c r="AF340" s="165">
        <f t="shared" si="114"/>
        <v>0</v>
      </c>
      <c r="AG340" s="165">
        <f t="shared" si="114"/>
        <v>0</v>
      </c>
      <c r="AH340" s="165">
        <f t="shared" si="114"/>
        <v>0</v>
      </c>
      <c r="AI340" s="165">
        <f t="shared" si="115"/>
        <v>0</v>
      </c>
      <c r="AJ340" s="165">
        <f t="shared" si="115"/>
        <v>0</v>
      </c>
      <c r="AK340" s="165">
        <f t="shared" si="115"/>
        <v>0</v>
      </c>
      <c r="AL340" s="165">
        <f t="shared" si="115"/>
        <v>0</v>
      </c>
      <c r="AM340" s="165">
        <f t="shared" si="115"/>
        <v>0</v>
      </c>
      <c r="AN340" s="165">
        <f t="shared" si="115"/>
        <v>0</v>
      </c>
      <c r="AO340" s="165">
        <f t="shared" si="115"/>
        <v>0</v>
      </c>
      <c r="AP340" s="165">
        <f t="shared" si="115"/>
        <v>0</v>
      </c>
      <c r="AQ340" s="165">
        <f t="shared" si="115"/>
        <v>0</v>
      </c>
      <c r="AR340" s="165">
        <f t="shared" si="115"/>
        <v>0</v>
      </c>
      <c r="AS340" s="165">
        <f t="shared" ref="AS340:AS444" si="116">SUM(E340:AR340)</f>
        <v>0</v>
      </c>
    </row>
    <row r="341" spans="2:45" hidden="1" outlineLevel="2">
      <c r="B341" s="66">
        <v>8</v>
      </c>
      <c r="D341" s="338">
        <v>0</v>
      </c>
      <c r="E341" s="165">
        <f t="shared" si="112"/>
        <v>0</v>
      </c>
      <c r="F341" s="165">
        <f t="shared" si="112"/>
        <v>0</v>
      </c>
      <c r="G341" s="165">
        <f t="shared" si="112"/>
        <v>0</v>
      </c>
      <c r="H341" s="165">
        <f t="shared" si="112"/>
        <v>0</v>
      </c>
      <c r="I341" s="165">
        <f t="shared" si="112"/>
        <v>0</v>
      </c>
      <c r="J341" s="165">
        <f t="shared" si="112"/>
        <v>0</v>
      </c>
      <c r="K341" s="165">
        <f t="shared" si="112"/>
        <v>0</v>
      </c>
      <c r="L341" s="165">
        <f t="shared" si="112"/>
        <v>0</v>
      </c>
      <c r="M341" s="165">
        <f t="shared" si="112"/>
        <v>0</v>
      </c>
      <c r="N341" s="165">
        <f t="shared" si="112"/>
        <v>0</v>
      </c>
      <c r="O341" s="165">
        <f t="shared" si="113"/>
        <v>0</v>
      </c>
      <c r="P341" s="165">
        <f t="shared" si="113"/>
        <v>0</v>
      </c>
      <c r="Q341" s="165">
        <f t="shared" si="113"/>
        <v>0</v>
      </c>
      <c r="R341" s="165">
        <f t="shared" si="113"/>
        <v>0</v>
      </c>
      <c r="S341" s="165">
        <f t="shared" si="113"/>
        <v>0</v>
      </c>
      <c r="T341" s="165">
        <f t="shared" si="113"/>
        <v>0</v>
      </c>
      <c r="U341" s="165">
        <f t="shared" si="113"/>
        <v>0</v>
      </c>
      <c r="V341" s="165">
        <f t="shared" si="113"/>
        <v>0</v>
      </c>
      <c r="W341" s="165">
        <f t="shared" si="113"/>
        <v>0</v>
      </c>
      <c r="X341" s="165">
        <f t="shared" si="113"/>
        <v>0</v>
      </c>
      <c r="Y341" s="165">
        <f t="shared" si="114"/>
        <v>0</v>
      </c>
      <c r="Z341" s="165">
        <f t="shared" si="114"/>
        <v>0</v>
      </c>
      <c r="AA341" s="165">
        <f t="shared" si="114"/>
        <v>0</v>
      </c>
      <c r="AB341" s="165">
        <f t="shared" si="114"/>
        <v>0</v>
      </c>
      <c r="AC341" s="165">
        <f t="shared" si="114"/>
        <v>0</v>
      </c>
      <c r="AD341" s="165">
        <f t="shared" si="114"/>
        <v>0</v>
      </c>
      <c r="AE341" s="165">
        <f t="shared" si="114"/>
        <v>0</v>
      </c>
      <c r="AF341" s="165">
        <f t="shared" si="114"/>
        <v>0</v>
      </c>
      <c r="AG341" s="165">
        <f t="shared" si="114"/>
        <v>0</v>
      </c>
      <c r="AH341" s="165">
        <f t="shared" si="114"/>
        <v>0</v>
      </c>
      <c r="AI341" s="165">
        <f t="shared" si="115"/>
        <v>0</v>
      </c>
      <c r="AJ341" s="165">
        <f t="shared" si="115"/>
        <v>0</v>
      </c>
      <c r="AK341" s="165">
        <f t="shared" si="115"/>
        <v>0</v>
      </c>
      <c r="AL341" s="165">
        <f t="shared" si="115"/>
        <v>0</v>
      </c>
      <c r="AM341" s="165">
        <f t="shared" si="115"/>
        <v>0</v>
      </c>
      <c r="AN341" s="165">
        <f t="shared" si="115"/>
        <v>0</v>
      </c>
      <c r="AO341" s="165">
        <f t="shared" si="115"/>
        <v>0</v>
      </c>
      <c r="AP341" s="165">
        <f t="shared" si="115"/>
        <v>0</v>
      </c>
      <c r="AQ341" s="165">
        <f t="shared" si="115"/>
        <v>0</v>
      </c>
      <c r="AR341" s="165">
        <f t="shared" si="115"/>
        <v>0</v>
      </c>
      <c r="AS341" s="165">
        <f t="shared" si="116"/>
        <v>0</v>
      </c>
    </row>
    <row r="342" spans="2:45" hidden="1" outlineLevel="2">
      <c r="B342" s="66">
        <v>9</v>
      </c>
      <c r="D342" s="338">
        <v>0</v>
      </c>
      <c r="E342" s="165">
        <f t="shared" si="112"/>
        <v>0</v>
      </c>
      <c r="F342" s="165">
        <f t="shared" si="112"/>
        <v>0</v>
      </c>
      <c r="G342" s="165">
        <f t="shared" si="112"/>
        <v>0</v>
      </c>
      <c r="H342" s="165">
        <f t="shared" si="112"/>
        <v>0</v>
      </c>
      <c r="I342" s="165">
        <f t="shared" si="112"/>
        <v>0</v>
      </c>
      <c r="J342" s="165">
        <f t="shared" si="112"/>
        <v>0</v>
      </c>
      <c r="K342" s="165">
        <f t="shared" si="112"/>
        <v>0</v>
      </c>
      <c r="L342" s="165">
        <f t="shared" si="112"/>
        <v>0</v>
      </c>
      <c r="M342" s="165">
        <f t="shared" si="112"/>
        <v>0</v>
      </c>
      <c r="N342" s="165">
        <f t="shared" si="112"/>
        <v>0</v>
      </c>
      <c r="O342" s="165">
        <f t="shared" si="113"/>
        <v>0</v>
      </c>
      <c r="P342" s="165">
        <f t="shared" si="113"/>
        <v>0</v>
      </c>
      <c r="Q342" s="165">
        <f t="shared" si="113"/>
        <v>0</v>
      </c>
      <c r="R342" s="165">
        <f t="shared" si="113"/>
        <v>0</v>
      </c>
      <c r="S342" s="165">
        <f t="shared" si="113"/>
        <v>0</v>
      </c>
      <c r="T342" s="165">
        <f t="shared" si="113"/>
        <v>0</v>
      </c>
      <c r="U342" s="165">
        <f t="shared" si="113"/>
        <v>0</v>
      </c>
      <c r="V342" s="165">
        <f t="shared" si="113"/>
        <v>0</v>
      </c>
      <c r="W342" s="165">
        <f t="shared" si="113"/>
        <v>0</v>
      </c>
      <c r="X342" s="165">
        <f t="shared" si="113"/>
        <v>0</v>
      </c>
      <c r="Y342" s="165">
        <f t="shared" si="114"/>
        <v>0</v>
      </c>
      <c r="Z342" s="165">
        <f t="shared" si="114"/>
        <v>0</v>
      </c>
      <c r="AA342" s="165">
        <f t="shared" si="114"/>
        <v>0</v>
      </c>
      <c r="AB342" s="165">
        <f t="shared" si="114"/>
        <v>0</v>
      </c>
      <c r="AC342" s="165">
        <f t="shared" si="114"/>
        <v>0</v>
      </c>
      <c r="AD342" s="165">
        <f t="shared" si="114"/>
        <v>0</v>
      </c>
      <c r="AE342" s="165">
        <f t="shared" si="114"/>
        <v>0</v>
      </c>
      <c r="AF342" s="165">
        <f t="shared" si="114"/>
        <v>0</v>
      </c>
      <c r="AG342" s="165">
        <f t="shared" si="114"/>
        <v>0</v>
      </c>
      <c r="AH342" s="165">
        <f t="shared" si="114"/>
        <v>0</v>
      </c>
      <c r="AI342" s="165">
        <f t="shared" si="115"/>
        <v>0</v>
      </c>
      <c r="AJ342" s="165">
        <f t="shared" si="115"/>
        <v>0</v>
      </c>
      <c r="AK342" s="165">
        <f t="shared" si="115"/>
        <v>0</v>
      </c>
      <c r="AL342" s="165">
        <f t="shared" si="115"/>
        <v>0</v>
      </c>
      <c r="AM342" s="165">
        <f t="shared" si="115"/>
        <v>0</v>
      </c>
      <c r="AN342" s="165">
        <f t="shared" si="115"/>
        <v>0</v>
      </c>
      <c r="AO342" s="165">
        <f t="shared" si="115"/>
        <v>0</v>
      </c>
      <c r="AP342" s="165">
        <f t="shared" si="115"/>
        <v>0</v>
      </c>
      <c r="AQ342" s="165">
        <f t="shared" si="115"/>
        <v>0</v>
      </c>
      <c r="AR342" s="165">
        <f t="shared" si="115"/>
        <v>0</v>
      </c>
      <c r="AS342" s="165">
        <f t="shared" si="116"/>
        <v>0</v>
      </c>
    </row>
    <row r="343" spans="2:45" hidden="1" outlineLevel="2">
      <c r="B343" s="66">
        <v>10</v>
      </c>
      <c r="D343" s="338">
        <v>0</v>
      </c>
      <c r="E343" s="165">
        <f t="shared" si="112"/>
        <v>0</v>
      </c>
      <c r="F343" s="165">
        <f t="shared" si="112"/>
        <v>0</v>
      </c>
      <c r="G343" s="165">
        <f t="shared" si="112"/>
        <v>0</v>
      </c>
      <c r="H343" s="165">
        <f t="shared" si="112"/>
        <v>0</v>
      </c>
      <c r="I343" s="165">
        <f t="shared" si="112"/>
        <v>0</v>
      </c>
      <c r="J343" s="165">
        <f t="shared" si="112"/>
        <v>0</v>
      </c>
      <c r="K343" s="165">
        <f t="shared" si="112"/>
        <v>0</v>
      </c>
      <c r="L343" s="165">
        <f t="shared" si="112"/>
        <v>0</v>
      </c>
      <c r="M343" s="165">
        <f t="shared" si="112"/>
        <v>0</v>
      </c>
      <c r="N343" s="165">
        <f t="shared" si="112"/>
        <v>0</v>
      </c>
      <c r="O343" s="165">
        <f t="shared" si="113"/>
        <v>0</v>
      </c>
      <c r="P343" s="165">
        <f t="shared" si="113"/>
        <v>0</v>
      </c>
      <c r="Q343" s="165">
        <f t="shared" si="113"/>
        <v>0</v>
      </c>
      <c r="R343" s="165">
        <f t="shared" si="113"/>
        <v>0</v>
      </c>
      <c r="S343" s="165">
        <f t="shared" si="113"/>
        <v>0</v>
      </c>
      <c r="T343" s="165">
        <f t="shared" si="113"/>
        <v>0</v>
      </c>
      <c r="U343" s="165">
        <f t="shared" si="113"/>
        <v>0</v>
      </c>
      <c r="V343" s="165">
        <f t="shared" si="113"/>
        <v>0</v>
      </c>
      <c r="W343" s="165">
        <f t="shared" si="113"/>
        <v>0</v>
      </c>
      <c r="X343" s="165">
        <f t="shared" si="113"/>
        <v>0</v>
      </c>
      <c r="Y343" s="165">
        <f t="shared" si="114"/>
        <v>0</v>
      </c>
      <c r="Z343" s="165">
        <f t="shared" si="114"/>
        <v>0</v>
      </c>
      <c r="AA343" s="165">
        <f t="shared" si="114"/>
        <v>0</v>
      </c>
      <c r="AB343" s="165">
        <f t="shared" si="114"/>
        <v>0</v>
      </c>
      <c r="AC343" s="165">
        <f t="shared" si="114"/>
        <v>0</v>
      </c>
      <c r="AD343" s="165">
        <f t="shared" si="114"/>
        <v>0</v>
      </c>
      <c r="AE343" s="165">
        <f t="shared" si="114"/>
        <v>0</v>
      </c>
      <c r="AF343" s="165">
        <f t="shared" si="114"/>
        <v>0</v>
      </c>
      <c r="AG343" s="165">
        <f t="shared" si="114"/>
        <v>0</v>
      </c>
      <c r="AH343" s="165">
        <f t="shared" si="114"/>
        <v>0</v>
      </c>
      <c r="AI343" s="165">
        <f t="shared" si="115"/>
        <v>0</v>
      </c>
      <c r="AJ343" s="165">
        <f t="shared" si="115"/>
        <v>0</v>
      </c>
      <c r="AK343" s="165">
        <f t="shared" si="115"/>
        <v>0</v>
      </c>
      <c r="AL343" s="165">
        <f t="shared" si="115"/>
        <v>0</v>
      </c>
      <c r="AM343" s="165">
        <f t="shared" si="115"/>
        <v>0</v>
      </c>
      <c r="AN343" s="165">
        <f t="shared" si="115"/>
        <v>0</v>
      </c>
      <c r="AO343" s="165">
        <f t="shared" si="115"/>
        <v>0</v>
      </c>
      <c r="AP343" s="165">
        <f t="shared" si="115"/>
        <v>0</v>
      </c>
      <c r="AQ343" s="165">
        <f t="shared" si="115"/>
        <v>0</v>
      </c>
      <c r="AR343" s="165">
        <f t="shared" si="115"/>
        <v>0</v>
      </c>
      <c r="AS343" s="165">
        <f t="shared" si="116"/>
        <v>0</v>
      </c>
    </row>
    <row r="344" spans="2:45" hidden="1" outlineLevel="2">
      <c r="B344" s="66">
        <v>11</v>
      </c>
      <c r="D344" s="338">
        <v>0</v>
      </c>
      <c r="E344" s="165">
        <f t="shared" ref="E344:N353" si="117">IF(AND(E$2=$B344,$B344=$C$3),$D344,IF(AND(E$2&gt;$B344,E$2&lt;=$D$333+$B344),SLN($D344,0,IF($C$3-$B344&gt;=$D$333,$D$333,$C$3-$B344)),0))</f>
        <v>0</v>
      </c>
      <c r="F344" s="165">
        <f t="shared" si="117"/>
        <v>0</v>
      </c>
      <c r="G344" s="165">
        <f t="shared" si="117"/>
        <v>0</v>
      </c>
      <c r="H344" s="165">
        <f t="shared" si="117"/>
        <v>0</v>
      </c>
      <c r="I344" s="165">
        <f t="shared" si="117"/>
        <v>0</v>
      </c>
      <c r="J344" s="165">
        <f t="shared" si="117"/>
        <v>0</v>
      </c>
      <c r="K344" s="165">
        <f t="shared" si="117"/>
        <v>0</v>
      </c>
      <c r="L344" s="165">
        <f t="shared" si="117"/>
        <v>0</v>
      </c>
      <c r="M344" s="165">
        <f t="shared" si="117"/>
        <v>0</v>
      </c>
      <c r="N344" s="165">
        <f t="shared" si="117"/>
        <v>0</v>
      </c>
      <c r="O344" s="165">
        <f t="shared" ref="O344:X353" si="118">IF(AND(O$2=$B344,$B344=$C$3),$D344,IF(AND(O$2&gt;$B344,O$2&lt;=$D$333+$B344),SLN($D344,0,IF($C$3-$B344&gt;=$D$333,$D$333,$C$3-$B344)),0))</f>
        <v>0</v>
      </c>
      <c r="P344" s="165">
        <f t="shared" si="118"/>
        <v>0</v>
      </c>
      <c r="Q344" s="165">
        <f t="shared" si="118"/>
        <v>0</v>
      </c>
      <c r="R344" s="165">
        <f t="shared" si="118"/>
        <v>0</v>
      </c>
      <c r="S344" s="165">
        <f t="shared" si="118"/>
        <v>0</v>
      </c>
      <c r="T344" s="165">
        <f t="shared" si="118"/>
        <v>0</v>
      </c>
      <c r="U344" s="165">
        <f t="shared" si="118"/>
        <v>0</v>
      </c>
      <c r="V344" s="165">
        <f t="shared" si="118"/>
        <v>0</v>
      </c>
      <c r="W344" s="165">
        <f t="shared" si="118"/>
        <v>0</v>
      </c>
      <c r="X344" s="165">
        <f t="shared" si="118"/>
        <v>0</v>
      </c>
      <c r="Y344" s="165">
        <f t="shared" ref="Y344:AH353" si="119">IF(AND(Y$2=$B344,$B344=$C$3),$D344,IF(AND(Y$2&gt;$B344,Y$2&lt;=$D$333+$B344),SLN($D344,0,IF($C$3-$B344&gt;=$D$333,$D$333,$C$3-$B344)),0))</f>
        <v>0</v>
      </c>
      <c r="Z344" s="165">
        <f t="shared" si="119"/>
        <v>0</v>
      </c>
      <c r="AA344" s="165">
        <f t="shared" si="119"/>
        <v>0</v>
      </c>
      <c r="AB344" s="165">
        <f t="shared" si="119"/>
        <v>0</v>
      </c>
      <c r="AC344" s="165">
        <f t="shared" si="119"/>
        <v>0</v>
      </c>
      <c r="AD344" s="165">
        <f t="shared" si="119"/>
        <v>0</v>
      </c>
      <c r="AE344" s="165">
        <f t="shared" si="119"/>
        <v>0</v>
      </c>
      <c r="AF344" s="165">
        <f t="shared" si="119"/>
        <v>0</v>
      </c>
      <c r="AG344" s="165">
        <f t="shared" si="119"/>
        <v>0</v>
      </c>
      <c r="AH344" s="165">
        <f t="shared" si="119"/>
        <v>0</v>
      </c>
      <c r="AI344" s="165">
        <f t="shared" ref="AI344:AR353" si="120">IF(AND(AI$2=$B344,$B344=$C$3),$D344,IF(AND(AI$2&gt;$B344,AI$2&lt;=$D$333+$B344),SLN($D344,0,IF($C$3-$B344&gt;=$D$333,$D$333,$C$3-$B344)),0))</f>
        <v>0</v>
      </c>
      <c r="AJ344" s="165">
        <f t="shared" si="120"/>
        <v>0</v>
      </c>
      <c r="AK344" s="165">
        <f t="shared" si="120"/>
        <v>0</v>
      </c>
      <c r="AL344" s="165">
        <f t="shared" si="120"/>
        <v>0</v>
      </c>
      <c r="AM344" s="165">
        <f t="shared" si="120"/>
        <v>0</v>
      </c>
      <c r="AN344" s="165">
        <f t="shared" si="120"/>
        <v>0</v>
      </c>
      <c r="AO344" s="165">
        <f t="shared" si="120"/>
        <v>0</v>
      </c>
      <c r="AP344" s="165">
        <f t="shared" si="120"/>
        <v>0</v>
      </c>
      <c r="AQ344" s="165">
        <f t="shared" si="120"/>
        <v>0</v>
      </c>
      <c r="AR344" s="165">
        <f t="shared" si="120"/>
        <v>0</v>
      </c>
      <c r="AS344" s="165">
        <f t="shared" si="116"/>
        <v>0</v>
      </c>
    </row>
    <row r="345" spans="2:45" hidden="1" outlineLevel="2">
      <c r="B345" s="66">
        <v>12</v>
      </c>
      <c r="D345" s="338">
        <v>0</v>
      </c>
      <c r="E345" s="165">
        <f t="shared" si="117"/>
        <v>0</v>
      </c>
      <c r="F345" s="165">
        <f t="shared" si="117"/>
        <v>0</v>
      </c>
      <c r="G345" s="165">
        <f t="shared" si="117"/>
        <v>0</v>
      </c>
      <c r="H345" s="165">
        <f t="shared" si="117"/>
        <v>0</v>
      </c>
      <c r="I345" s="165">
        <f t="shared" si="117"/>
        <v>0</v>
      </c>
      <c r="J345" s="165">
        <f t="shared" si="117"/>
        <v>0</v>
      </c>
      <c r="K345" s="165">
        <f t="shared" si="117"/>
        <v>0</v>
      </c>
      <c r="L345" s="165">
        <f t="shared" si="117"/>
        <v>0</v>
      </c>
      <c r="M345" s="165">
        <f t="shared" si="117"/>
        <v>0</v>
      </c>
      <c r="N345" s="165">
        <f t="shared" si="117"/>
        <v>0</v>
      </c>
      <c r="O345" s="165">
        <f t="shared" si="118"/>
        <v>0</v>
      </c>
      <c r="P345" s="165">
        <f t="shared" si="118"/>
        <v>0</v>
      </c>
      <c r="Q345" s="165">
        <f t="shared" si="118"/>
        <v>0</v>
      </c>
      <c r="R345" s="165">
        <f t="shared" si="118"/>
        <v>0</v>
      </c>
      <c r="S345" s="165">
        <f t="shared" si="118"/>
        <v>0</v>
      </c>
      <c r="T345" s="165">
        <f t="shared" si="118"/>
        <v>0</v>
      </c>
      <c r="U345" s="165">
        <f t="shared" si="118"/>
        <v>0</v>
      </c>
      <c r="V345" s="165">
        <f t="shared" si="118"/>
        <v>0</v>
      </c>
      <c r="W345" s="165">
        <f t="shared" si="118"/>
        <v>0</v>
      </c>
      <c r="X345" s="165">
        <f t="shared" si="118"/>
        <v>0</v>
      </c>
      <c r="Y345" s="165">
        <f t="shared" si="119"/>
        <v>0</v>
      </c>
      <c r="Z345" s="165">
        <f t="shared" si="119"/>
        <v>0</v>
      </c>
      <c r="AA345" s="165">
        <f t="shared" si="119"/>
        <v>0</v>
      </c>
      <c r="AB345" s="165">
        <f t="shared" si="119"/>
        <v>0</v>
      </c>
      <c r="AC345" s="165">
        <f t="shared" si="119"/>
        <v>0</v>
      </c>
      <c r="AD345" s="165">
        <f t="shared" si="119"/>
        <v>0</v>
      </c>
      <c r="AE345" s="165">
        <f t="shared" si="119"/>
        <v>0</v>
      </c>
      <c r="AF345" s="165">
        <f t="shared" si="119"/>
        <v>0</v>
      </c>
      <c r="AG345" s="165">
        <f t="shared" si="119"/>
        <v>0</v>
      </c>
      <c r="AH345" s="165">
        <f t="shared" si="119"/>
        <v>0</v>
      </c>
      <c r="AI345" s="165">
        <f t="shared" si="120"/>
        <v>0</v>
      </c>
      <c r="AJ345" s="165">
        <f t="shared" si="120"/>
        <v>0</v>
      </c>
      <c r="AK345" s="165">
        <f t="shared" si="120"/>
        <v>0</v>
      </c>
      <c r="AL345" s="165">
        <f t="shared" si="120"/>
        <v>0</v>
      </c>
      <c r="AM345" s="165">
        <f t="shared" si="120"/>
        <v>0</v>
      </c>
      <c r="AN345" s="165">
        <f t="shared" si="120"/>
        <v>0</v>
      </c>
      <c r="AO345" s="165">
        <f t="shared" si="120"/>
        <v>0</v>
      </c>
      <c r="AP345" s="165">
        <f t="shared" si="120"/>
        <v>0</v>
      </c>
      <c r="AQ345" s="165">
        <f t="shared" si="120"/>
        <v>0</v>
      </c>
      <c r="AR345" s="165">
        <f t="shared" si="120"/>
        <v>0</v>
      </c>
      <c r="AS345" s="165">
        <f t="shared" si="116"/>
        <v>0</v>
      </c>
    </row>
    <row r="346" spans="2:45" hidden="1" outlineLevel="2">
      <c r="B346" s="66">
        <v>13</v>
      </c>
      <c r="D346" s="338">
        <v>0</v>
      </c>
      <c r="E346" s="165">
        <f t="shared" si="117"/>
        <v>0</v>
      </c>
      <c r="F346" s="165">
        <f t="shared" si="117"/>
        <v>0</v>
      </c>
      <c r="G346" s="165">
        <f t="shared" si="117"/>
        <v>0</v>
      </c>
      <c r="H346" s="165">
        <f t="shared" si="117"/>
        <v>0</v>
      </c>
      <c r="I346" s="165">
        <f t="shared" si="117"/>
        <v>0</v>
      </c>
      <c r="J346" s="165">
        <f t="shared" si="117"/>
        <v>0</v>
      </c>
      <c r="K346" s="165">
        <f t="shared" si="117"/>
        <v>0</v>
      </c>
      <c r="L346" s="165">
        <f t="shared" si="117"/>
        <v>0</v>
      </c>
      <c r="M346" s="165">
        <f t="shared" si="117"/>
        <v>0</v>
      </c>
      <c r="N346" s="165">
        <f t="shared" si="117"/>
        <v>0</v>
      </c>
      <c r="O346" s="165">
        <f t="shared" si="118"/>
        <v>0</v>
      </c>
      <c r="P346" s="165">
        <f t="shared" si="118"/>
        <v>0</v>
      </c>
      <c r="Q346" s="165">
        <f t="shared" si="118"/>
        <v>0</v>
      </c>
      <c r="R346" s="165">
        <f t="shared" si="118"/>
        <v>0</v>
      </c>
      <c r="S346" s="165">
        <f t="shared" si="118"/>
        <v>0</v>
      </c>
      <c r="T346" s="165">
        <f t="shared" si="118"/>
        <v>0</v>
      </c>
      <c r="U346" s="165">
        <f t="shared" si="118"/>
        <v>0</v>
      </c>
      <c r="V346" s="165">
        <f t="shared" si="118"/>
        <v>0</v>
      </c>
      <c r="W346" s="165">
        <f t="shared" si="118"/>
        <v>0</v>
      </c>
      <c r="X346" s="165">
        <f t="shared" si="118"/>
        <v>0</v>
      </c>
      <c r="Y346" s="165">
        <f t="shared" si="119"/>
        <v>0</v>
      </c>
      <c r="Z346" s="165">
        <f t="shared" si="119"/>
        <v>0</v>
      </c>
      <c r="AA346" s="165">
        <f t="shared" si="119"/>
        <v>0</v>
      </c>
      <c r="AB346" s="165">
        <f t="shared" si="119"/>
        <v>0</v>
      </c>
      <c r="AC346" s="165">
        <f t="shared" si="119"/>
        <v>0</v>
      </c>
      <c r="AD346" s="165">
        <f t="shared" si="119"/>
        <v>0</v>
      </c>
      <c r="AE346" s="165">
        <f t="shared" si="119"/>
        <v>0</v>
      </c>
      <c r="AF346" s="165">
        <f t="shared" si="119"/>
        <v>0</v>
      </c>
      <c r="AG346" s="165">
        <f t="shared" si="119"/>
        <v>0</v>
      </c>
      <c r="AH346" s="165">
        <f t="shared" si="119"/>
        <v>0</v>
      </c>
      <c r="AI346" s="165">
        <f t="shared" si="120"/>
        <v>0</v>
      </c>
      <c r="AJ346" s="165">
        <f t="shared" si="120"/>
        <v>0</v>
      </c>
      <c r="AK346" s="165">
        <f t="shared" si="120"/>
        <v>0</v>
      </c>
      <c r="AL346" s="165">
        <f t="shared" si="120"/>
        <v>0</v>
      </c>
      <c r="AM346" s="165">
        <f t="shared" si="120"/>
        <v>0</v>
      </c>
      <c r="AN346" s="165">
        <f t="shared" si="120"/>
        <v>0</v>
      </c>
      <c r="AO346" s="165">
        <f t="shared" si="120"/>
        <v>0</v>
      </c>
      <c r="AP346" s="165">
        <f t="shared" si="120"/>
        <v>0</v>
      </c>
      <c r="AQ346" s="165">
        <f t="shared" si="120"/>
        <v>0</v>
      </c>
      <c r="AR346" s="165">
        <f t="shared" si="120"/>
        <v>0</v>
      </c>
      <c r="AS346" s="165">
        <f t="shared" si="116"/>
        <v>0</v>
      </c>
    </row>
    <row r="347" spans="2:45" hidden="1" outlineLevel="2">
      <c r="B347" s="66">
        <v>14</v>
      </c>
      <c r="D347" s="338">
        <v>0</v>
      </c>
      <c r="E347" s="165">
        <f t="shared" si="117"/>
        <v>0</v>
      </c>
      <c r="F347" s="165">
        <f t="shared" si="117"/>
        <v>0</v>
      </c>
      <c r="G347" s="165">
        <f t="shared" si="117"/>
        <v>0</v>
      </c>
      <c r="H347" s="165">
        <f t="shared" si="117"/>
        <v>0</v>
      </c>
      <c r="I347" s="165">
        <f t="shared" si="117"/>
        <v>0</v>
      </c>
      <c r="J347" s="165">
        <f t="shared" si="117"/>
        <v>0</v>
      </c>
      <c r="K347" s="165">
        <f t="shared" si="117"/>
        <v>0</v>
      </c>
      <c r="L347" s="165">
        <f t="shared" si="117"/>
        <v>0</v>
      </c>
      <c r="M347" s="165">
        <f t="shared" si="117"/>
        <v>0</v>
      </c>
      <c r="N347" s="165">
        <f t="shared" si="117"/>
        <v>0</v>
      </c>
      <c r="O347" s="165">
        <f t="shared" si="118"/>
        <v>0</v>
      </c>
      <c r="P347" s="165">
        <f t="shared" si="118"/>
        <v>0</v>
      </c>
      <c r="Q347" s="165">
        <f t="shared" si="118"/>
        <v>0</v>
      </c>
      <c r="R347" s="165">
        <f t="shared" si="118"/>
        <v>0</v>
      </c>
      <c r="S347" s="165">
        <f t="shared" si="118"/>
        <v>0</v>
      </c>
      <c r="T347" s="165">
        <f t="shared" si="118"/>
        <v>0</v>
      </c>
      <c r="U347" s="165">
        <f t="shared" si="118"/>
        <v>0</v>
      </c>
      <c r="V347" s="165">
        <f t="shared" si="118"/>
        <v>0</v>
      </c>
      <c r="W347" s="165">
        <f t="shared" si="118"/>
        <v>0</v>
      </c>
      <c r="X347" s="165">
        <f t="shared" si="118"/>
        <v>0</v>
      </c>
      <c r="Y347" s="165">
        <f t="shared" si="119"/>
        <v>0</v>
      </c>
      <c r="Z347" s="165">
        <f t="shared" si="119"/>
        <v>0</v>
      </c>
      <c r="AA347" s="165">
        <f t="shared" si="119"/>
        <v>0</v>
      </c>
      <c r="AB347" s="165">
        <f t="shared" si="119"/>
        <v>0</v>
      </c>
      <c r="AC347" s="165">
        <f t="shared" si="119"/>
        <v>0</v>
      </c>
      <c r="AD347" s="165">
        <f t="shared" si="119"/>
        <v>0</v>
      </c>
      <c r="AE347" s="165">
        <f t="shared" si="119"/>
        <v>0</v>
      </c>
      <c r="AF347" s="165">
        <f t="shared" si="119"/>
        <v>0</v>
      </c>
      <c r="AG347" s="165">
        <f t="shared" si="119"/>
        <v>0</v>
      </c>
      <c r="AH347" s="165">
        <f t="shared" si="119"/>
        <v>0</v>
      </c>
      <c r="AI347" s="165">
        <f t="shared" si="120"/>
        <v>0</v>
      </c>
      <c r="AJ347" s="165">
        <f t="shared" si="120"/>
        <v>0</v>
      </c>
      <c r="AK347" s="165">
        <f t="shared" si="120"/>
        <v>0</v>
      </c>
      <c r="AL347" s="165">
        <f t="shared" si="120"/>
        <v>0</v>
      </c>
      <c r="AM347" s="165">
        <f t="shared" si="120"/>
        <v>0</v>
      </c>
      <c r="AN347" s="165">
        <f t="shared" si="120"/>
        <v>0</v>
      </c>
      <c r="AO347" s="165">
        <f t="shared" si="120"/>
        <v>0</v>
      </c>
      <c r="AP347" s="165">
        <f t="shared" si="120"/>
        <v>0</v>
      </c>
      <c r="AQ347" s="165">
        <f t="shared" si="120"/>
        <v>0</v>
      </c>
      <c r="AR347" s="165">
        <f t="shared" si="120"/>
        <v>0</v>
      </c>
      <c r="AS347" s="165">
        <f t="shared" si="116"/>
        <v>0</v>
      </c>
    </row>
    <row r="348" spans="2:45" hidden="1" outlineLevel="2">
      <c r="B348" s="66">
        <v>15</v>
      </c>
      <c r="D348" s="338">
        <v>0</v>
      </c>
      <c r="E348" s="165">
        <f t="shared" si="117"/>
        <v>0</v>
      </c>
      <c r="F348" s="165">
        <f t="shared" si="117"/>
        <v>0</v>
      </c>
      <c r="G348" s="165">
        <f t="shared" si="117"/>
        <v>0</v>
      </c>
      <c r="H348" s="165">
        <f t="shared" si="117"/>
        <v>0</v>
      </c>
      <c r="I348" s="165">
        <f t="shared" si="117"/>
        <v>0</v>
      </c>
      <c r="J348" s="165">
        <f t="shared" si="117"/>
        <v>0</v>
      </c>
      <c r="K348" s="165">
        <f t="shared" si="117"/>
        <v>0</v>
      </c>
      <c r="L348" s="165">
        <f t="shared" si="117"/>
        <v>0</v>
      </c>
      <c r="M348" s="165">
        <f t="shared" si="117"/>
        <v>0</v>
      </c>
      <c r="N348" s="165">
        <f t="shared" si="117"/>
        <v>0</v>
      </c>
      <c r="O348" s="165">
        <f t="shared" si="118"/>
        <v>0</v>
      </c>
      <c r="P348" s="165">
        <f t="shared" si="118"/>
        <v>0</v>
      </c>
      <c r="Q348" s="165">
        <f t="shared" si="118"/>
        <v>0</v>
      </c>
      <c r="R348" s="165">
        <f t="shared" si="118"/>
        <v>0</v>
      </c>
      <c r="S348" s="165">
        <f t="shared" si="118"/>
        <v>0</v>
      </c>
      <c r="T348" s="165">
        <f t="shared" si="118"/>
        <v>0</v>
      </c>
      <c r="U348" s="165">
        <f t="shared" si="118"/>
        <v>0</v>
      </c>
      <c r="V348" s="165">
        <f t="shared" si="118"/>
        <v>0</v>
      </c>
      <c r="W348" s="165">
        <f t="shared" si="118"/>
        <v>0</v>
      </c>
      <c r="X348" s="165">
        <f t="shared" si="118"/>
        <v>0</v>
      </c>
      <c r="Y348" s="165">
        <f t="shared" si="119"/>
        <v>0</v>
      </c>
      <c r="Z348" s="165">
        <f t="shared" si="119"/>
        <v>0</v>
      </c>
      <c r="AA348" s="165">
        <f t="shared" si="119"/>
        <v>0</v>
      </c>
      <c r="AB348" s="165">
        <f t="shared" si="119"/>
        <v>0</v>
      </c>
      <c r="AC348" s="165">
        <f t="shared" si="119"/>
        <v>0</v>
      </c>
      <c r="AD348" s="165">
        <f t="shared" si="119"/>
        <v>0</v>
      </c>
      <c r="AE348" s="165">
        <f t="shared" si="119"/>
        <v>0</v>
      </c>
      <c r="AF348" s="165">
        <f t="shared" si="119"/>
        <v>0</v>
      </c>
      <c r="AG348" s="165">
        <f t="shared" si="119"/>
        <v>0</v>
      </c>
      <c r="AH348" s="165">
        <f t="shared" si="119"/>
        <v>0</v>
      </c>
      <c r="AI348" s="165">
        <f t="shared" si="120"/>
        <v>0</v>
      </c>
      <c r="AJ348" s="165">
        <f t="shared" si="120"/>
        <v>0</v>
      </c>
      <c r="AK348" s="165">
        <f t="shared" si="120"/>
        <v>0</v>
      </c>
      <c r="AL348" s="165">
        <f t="shared" si="120"/>
        <v>0</v>
      </c>
      <c r="AM348" s="165">
        <f t="shared" si="120"/>
        <v>0</v>
      </c>
      <c r="AN348" s="165">
        <f t="shared" si="120"/>
        <v>0</v>
      </c>
      <c r="AO348" s="165">
        <f t="shared" si="120"/>
        <v>0</v>
      </c>
      <c r="AP348" s="165">
        <f t="shared" si="120"/>
        <v>0</v>
      </c>
      <c r="AQ348" s="165">
        <f t="shared" si="120"/>
        <v>0</v>
      </c>
      <c r="AR348" s="165">
        <f t="shared" si="120"/>
        <v>0</v>
      </c>
      <c r="AS348" s="165">
        <f t="shared" si="116"/>
        <v>0</v>
      </c>
    </row>
    <row r="349" spans="2:45" hidden="1" outlineLevel="2">
      <c r="B349" s="66">
        <v>16</v>
      </c>
      <c r="D349" s="338">
        <v>0</v>
      </c>
      <c r="E349" s="165">
        <f t="shared" si="117"/>
        <v>0</v>
      </c>
      <c r="F349" s="165">
        <f t="shared" si="117"/>
        <v>0</v>
      </c>
      <c r="G349" s="165">
        <f t="shared" si="117"/>
        <v>0</v>
      </c>
      <c r="H349" s="165">
        <f t="shared" si="117"/>
        <v>0</v>
      </c>
      <c r="I349" s="165">
        <f t="shared" si="117"/>
        <v>0</v>
      </c>
      <c r="J349" s="165">
        <f t="shared" si="117"/>
        <v>0</v>
      </c>
      <c r="K349" s="165">
        <f t="shared" si="117"/>
        <v>0</v>
      </c>
      <c r="L349" s="165">
        <f t="shared" si="117"/>
        <v>0</v>
      </c>
      <c r="M349" s="165">
        <f t="shared" si="117"/>
        <v>0</v>
      </c>
      <c r="N349" s="165">
        <f t="shared" si="117"/>
        <v>0</v>
      </c>
      <c r="O349" s="165">
        <f t="shared" si="118"/>
        <v>0</v>
      </c>
      <c r="P349" s="165">
        <f t="shared" si="118"/>
        <v>0</v>
      </c>
      <c r="Q349" s="165">
        <f t="shared" si="118"/>
        <v>0</v>
      </c>
      <c r="R349" s="165">
        <f t="shared" si="118"/>
        <v>0</v>
      </c>
      <c r="S349" s="165">
        <f t="shared" si="118"/>
        <v>0</v>
      </c>
      <c r="T349" s="165">
        <f t="shared" si="118"/>
        <v>0</v>
      </c>
      <c r="U349" s="165">
        <f t="shared" si="118"/>
        <v>0</v>
      </c>
      <c r="V349" s="165">
        <f t="shared" si="118"/>
        <v>0</v>
      </c>
      <c r="W349" s="165">
        <f t="shared" si="118"/>
        <v>0</v>
      </c>
      <c r="X349" s="165">
        <f t="shared" si="118"/>
        <v>0</v>
      </c>
      <c r="Y349" s="165">
        <f t="shared" si="119"/>
        <v>0</v>
      </c>
      <c r="Z349" s="165">
        <f t="shared" si="119"/>
        <v>0</v>
      </c>
      <c r="AA349" s="165">
        <f t="shared" si="119"/>
        <v>0</v>
      </c>
      <c r="AB349" s="165">
        <f t="shared" si="119"/>
        <v>0</v>
      </c>
      <c r="AC349" s="165">
        <f t="shared" si="119"/>
        <v>0</v>
      </c>
      <c r="AD349" s="165">
        <f t="shared" si="119"/>
        <v>0</v>
      </c>
      <c r="AE349" s="165">
        <f t="shared" si="119"/>
        <v>0</v>
      </c>
      <c r="AF349" s="165">
        <f t="shared" si="119"/>
        <v>0</v>
      </c>
      <c r="AG349" s="165">
        <f t="shared" si="119"/>
        <v>0</v>
      </c>
      <c r="AH349" s="165">
        <f t="shared" si="119"/>
        <v>0</v>
      </c>
      <c r="AI349" s="165">
        <f t="shared" si="120"/>
        <v>0</v>
      </c>
      <c r="AJ349" s="165">
        <f t="shared" si="120"/>
        <v>0</v>
      </c>
      <c r="AK349" s="165">
        <f t="shared" si="120"/>
        <v>0</v>
      </c>
      <c r="AL349" s="165">
        <f t="shared" si="120"/>
        <v>0</v>
      </c>
      <c r="AM349" s="165">
        <f t="shared" si="120"/>
        <v>0</v>
      </c>
      <c r="AN349" s="165">
        <f t="shared" si="120"/>
        <v>0</v>
      </c>
      <c r="AO349" s="165">
        <f t="shared" si="120"/>
        <v>0</v>
      </c>
      <c r="AP349" s="165">
        <f t="shared" si="120"/>
        <v>0</v>
      </c>
      <c r="AQ349" s="165">
        <f t="shared" si="120"/>
        <v>0</v>
      </c>
      <c r="AR349" s="165">
        <f t="shared" si="120"/>
        <v>0</v>
      </c>
      <c r="AS349" s="165">
        <f t="shared" si="116"/>
        <v>0</v>
      </c>
    </row>
    <row r="350" spans="2:45" hidden="1" outlineLevel="2">
      <c r="B350" s="66">
        <v>17</v>
      </c>
      <c r="D350" s="338">
        <v>0</v>
      </c>
      <c r="E350" s="165">
        <f t="shared" si="117"/>
        <v>0</v>
      </c>
      <c r="F350" s="165">
        <f t="shared" si="117"/>
        <v>0</v>
      </c>
      <c r="G350" s="165">
        <f t="shared" si="117"/>
        <v>0</v>
      </c>
      <c r="H350" s="165">
        <f t="shared" si="117"/>
        <v>0</v>
      </c>
      <c r="I350" s="165">
        <f t="shared" si="117"/>
        <v>0</v>
      </c>
      <c r="J350" s="165">
        <f t="shared" si="117"/>
        <v>0</v>
      </c>
      <c r="K350" s="165">
        <f t="shared" si="117"/>
        <v>0</v>
      </c>
      <c r="L350" s="165">
        <f t="shared" si="117"/>
        <v>0</v>
      </c>
      <c r="M350" s="165">
        <f t="shared" si="117"/>
        <v>0</v>
      </c>
      <c r="N350" s="165">
        <f t="shared" si="117"/>
        <v>0</v>
      </c>
      <c r="O350" s="165">
        <f t="shared" si="118"/>
        <v>0</v>
      </c>
      <c r="P350" s="165">
        <f t="shared" si="118"/>
        <v>0</v>
      </c>
      <c r="Q350" s="165">
        <f t="shared" si="118"/>
        <v>0</v>
      </c>
      <c r="R350" s="165">
        <f t="shared" si="118"/>
        <v>0</v>
      </c>
      <c r="S350" s="165">
        <f t="shared" si="118"/>
        <v>0</v>
      </c>
      <c r="T350" s="165">
        <f t="shared" si="118"/>
        <v>0</v>
      </c>
      <c r="U350" s="165">
        <f t="shared" si="118"/>
        <v>0</v>
      </c>
      <c r="V350" s="165">
        <f t="shared" si="118"/>
        <v>0</v>
      </c>
      <c r="W350" s="165">
        <f t="shared" si="118"/>
        <v>0</v>
      </c>
      <c r="X350" s="165">
        <f t="shared" si="118"/>
        <v>0</v>
      </c>
      <c r="Y350" s="165">
        <f t="shared" si="119"/>
        <v>0</v>
      </c>
      <c r="Z350" s="165">
        <f t="shared" si="119"/>
        <v>0</v>
      </c>
      <c r="AA350" s="165">
        <f t="shared" si="119"/>
        <v>0</v>
      </c>
      <c r="AB350" s="165">
        <f t="shared" si="119"/>
        <v>0</v>
      </c>
      <c r="AC350" s="165">
        <f t="shared" si="119"/>
        <v>0</v>
      </c>
      <c r="AD350" s="165">
        <f t="shared" si="119"/>
        <v>0</v>
      </c>
      <c r="AE350" s="165">
        <f t="shared" si="119"/>
        <v>0</v>
      </c>
      <c r="AF350" s="165">
        <f t="shared" si="119"/>
        <v>0</v>
      </c>
      <c r="AG350" s="165">
        <f t="shared" si="119"/>
        <v>0</v>
      </c>
      <c r="AH350" s="165">
        <f t="shared" si="119"/>
        <v>0</v>
      </c>
      <c r="AI350" s="165">
        <f t="shared" si="120"/>
        <v>0</v>
      </c>
      <c r="AJ350" s="165">
        <f t="shared" si="120"/>
        <v>0</v>
      </c>
      <c r="AK350" s="165">
        <f t="shared" si="120"/>
        <v>0</v>
      </c>
      <c r="AL350" s="165">
        <f t="shared" si="120"/>
        <v>0</v>
      </c>
      <c r="AM350" s="165">
        <f t="shared" si="120"/>
        <v>0</v>
      </c>
      <c r="AN350" s="165">
        <f t="shared" si="120"/>
        <v>0</v>
      </c>
      <c r="AO350" s="165">
        <f t="shared" si="120"/>
        <v>0</v>
      </c>
      <c r="AP350" s="165">
        <f t="shared" si="120"/>
        <v>0</v>
      </c>
      <c r="AQ350" s="165">
        <f t="shared" si="120"/>
        <v>0</v>
      </c>
      <c r="AR350" s="165">
        <f t="shared" si="120"/>
        <v>0</v>
      </c>
      <c r="AS350" s="165">
        <f t="shared" si="116"/>
        <v>0</v>
      </c>
    </row>
    <row r="351" spans="2:45" hidden="1" outlineLevel="2">
      <c r="B351" s="66">
        <v>18</v>
      </c>
      <c r="D351" s="338">
        <v>0</v>
      </c>
      <c r="E351" s="165">
        <f t="shared" si="117"/>
        <v>0</v>
      </c>
      <c r="F351" s="165">
        <f t="shared" si="117"/>
        <v>0</v>
      </c>
      <c r="G351" s="165">
        <f t="shared" si="117"/>
        <v>0</v>
      </c>
      <c r="H351" s="165">
        <f t="shared" si="117"/>
        <v>0</v>
      </c>
      <c r="I351" s="165">
        <f t="shared" si="117"/>
        <v>0</v>
      </c>
      <c r="J351" s="165">
        <f t="shared" si="117"/>
        <v>0</v>
      </c>
      <c r="K351" s="165">
        <f t="shared" si="117"/>
        <v>0</v>
      </c>
      <c r="L351" s="165">
        <f t="shared" si="117"/>
        <v>0</v>
      </c>
      <c r="M351" s="165">
        <f t="shared" si="117"/>
        <v>0</v>
      </c>
      <c r="N351" s="165">
        <f t="shared" si="117"/>
        <v>0</v>
      </c>
      <c r="O351" s="165">
        <f t="shared" si="118"/>
        <v>0</v>
      </c>
      <c r="P351" s="165">
        <f t="shared" si="118"/>
        <v>0</v>
      </c>
      <c r="Q351" s="165">
        <f t="shared" si="118"/>
        <v>0</v>
      </c>
      <c r="R351" s="165">
        <f t="shared" si="118"/>
        <v>0</v>
      </c>
      <c r="S351" s="165">
        <f t="shared" si="118"/>
        <v>0</v>
      </c>
      <c r="T351" s="165">
        <f t="shared" si="118"/>
        <v>0</v>
      </c>
      <c r="U351" s="165">
        <f t="shared" si="118"/>
        <v>0</v>
      </c>
      <c r="V351" s="165">
        <f t="shared" si="118"/>
        <v>0</v>
      </c>
      <c r="W351" s="165">
        <f t="shared" si="118"/>
        <v>0</v>
      </c>
      <c r="X351" s="165">
        <f t="shared" si="118"/>
        <v>0</v>
      </c>
      <c r="Y351" s="165">
        <f t="shared" si="119"/>
        <v>0</v>
      </c>
      <c r="Z351" s="165">
        <f t="shared" si="119"/>
        <v>0</v>
      </c>
      <c r="AA351" s="165">
        <f t="shared" si="119"/>
        <v>0</v>
      </c>
      <c r="AB351" s="165">
        <f t="shared" si="119"/>
        <v>0</v>
      </c>
      <c r="AC351" s="165">
        <f t="shared" si="119"/>
        <v>0</v>
      </c>
      <c r="AD351" s="165">
        <f t="shared" si="119"/>
        <v>0</v>
      </c>
      <c r="AE351" s="165">
        <f t="shared" si="119"/>
        <v>0</v>
      </c>
      <c r="AF351" s="165">
        <f t="shared" si="119"/>
        <v>0</v>
      </c>
      <c r="AG351" s="165">
        <f t="shared" si="119"/>
        <v>0</v>
      </c>
      <c r="AH351" s="165">
        <f t="shared" si="119"/>
        <v>0</v>
      </c>
      <c r="AI351" s="165">
        <f t="shared" si="120"/>
        <v>0</v>
      </c>
      <c r="AJ351" s="165">
        <f t="shared" si="120"/>
        <v>0</v>
      </c>
      <c r="AK351" s="165">
        <f t="shared" si="120"/>
        <v>0</v>
      </c>
      <c r="AL351" s="165">
        <f t="shared" si="120"/>
        <v>0</v>
      </c>
      <c r="AM351" s="165">
        <f t="shared" si="120"/>
        <v>0</v>
      </c>
      <c r="AN351" s="165">
        <f t="shared" si="120"/>
        <v>0</v>
      </c>
      <c r="AO351" s="165">
        <f t="shared" si="120"/>
        <v>0</v>
      </c>
      <c r="AP351" s="165">
        <f t="shared" si="120"/>
        <v>0</v>
      </c>
      <c r="AQ351" s="165">
        <f t="shared" si="120"/>
        <v>0</v>
      </c>
      <c r="AR351" s="165">
        <f t="shared" si="120"/>
        <v>0</v>
      </c>
      <c r="AS351" s="165">
        <f t="shared" si="116"/>
        <v>0</v>
      </c>
    </row>
    <row r="352" spans="2:45" hidden="1" outlineLevel="2">
      <c r="B352" s="66">
        <v>19</v>
      </c>
      <c r="D352" s="338">
        <v>0</v>
      </c>
      <c r="E352" s="165">
        <f t="shared" si="117"/>
        <v>0</v>
      </c>
      <c r="F352" s="165">
        <f t="shared" si="117"/>
        <v>0</v>
      </c>
      <c r="G352" s="165">
        <f t="shared" si="117"/>
        <v>0</v>
      </c>
      <c r="H352" s="165">
        <f t="shared" si="117"/>
        <v>0</v>
      </c>
      <c r="I352" s="165">
        <f t="shared" si="117"/>
        <v>0</v>
      </c>
      <c r="J352" s="165">
        <f t="shared" si="117"/>
        <v>0</v>
      </c>
      <c r="K352" s="165">
        <f t="shared" si="117"/>
        <v>0</v>
      </c>
      <c r="L352" s="165">
        <f t="shared" si="117"/>
        <v>0</v>
      </c>
      <c r="M352" s="165">
        <f t="shared" si="117"/>
        <v>0</v>
      </c>
      <c r="N352" s="165">
        <f t="shared" si="117"/>
        <v>0</v>
      </c>
      <c r="O352" s="165">
        <f t="shared" si="118"/>
        <v>0</v>
      </c>
      <c r="P352" s="165">
        <f t="shared" si="118"/>
        <v>0</v>
      </c>
      <c r="Q352" s="165">
        <f t="shared" si="118"/>
        <v>0</v>
      </c>
      <c r="R352" s="165">
        <f t="shared" si="118"/>
        <v>0</v>
      </c>
      <c r="S352" s="165">
        <f t="shared" si="118"/>
        <v>0</v>
      </c>
      <c r="T352" s="165">
        <f t="shared" si="118"/>
        <v>0</v>
      </c>
      <c r="U352" s="165">
        <f t="shared" si="118"/>
        <v>0</v>
      </c>
      <c r="V352" s="165">
        <f t="shared" si="118"/>
        <v>0</v>
      </c>
      <c r="W352" s="165">
        <f t="shared" si="118"/>
        <v>0</v>
      </c>
      <c r="X352" s="165">
        <f t="shared" si="118"/>
        <v>0</v>
      </c>
      <c r="Y352" s="165">
        <f t="shared" si="119"/>
        <v>0</v>
      </c>
      <c r="Z352" s="165">
        <f t="shared" si="119"/>
        <v>0</v>
      </c>
      <c r="AA352" s="165">
        <f t="shared" si="119"/>
        <v>0</v>
      </c>
      <c r="AB352" s="165">
        <f t="shared" si="119"/>
        <v>0</v>
      </c>
      <c r="AC352" s="165">
        <f t="shared" si="119"/>
        <v>0</v>
      </c>
      <c r="AD352" s="165">
        <f t="shared" si="119"/>
        <v>0</v>
      </c>
      <c r="AE352" s="165">
        <f t="shared" si="119"/>
        <v>0</v>
      </c>
      <c r="AF352" s="165">
        <f t="shared" si="119"/>
        <v>0</v>
      </c>
      <c r="AG352" s="165">
        <f t="shared" si="119"/>
        <v>0</v>
      </c>
      <c r="AH352" s="165">
        <f t="shared" si="119"/>
        <v>0</v>
      </c>
      <c r="AI352" s="165">
        <f t="shared" si="120"/>
        <v>0</v>
      </c>
      <c r="AJ352" s="165">
        <f t="shared" si="120"/>
        <v>0</v>
      </c>
      <c r="AK352" s="165">
        <f t="shared" si="120"/>
        <v>0</v>
      </c>
      <c r="AL352" s="165">
        <f t="shared" si="120"/>
        <v>0</v>
      </c>
      <c r="AM352" s="165">
        <f t="shared" si="120"/>
        <v>0</v>
      </c>
      <c r="AN352" s="165">
        <f t="shared" si="120"/>
        <v>0</v>
      </c>
      <c r="AO352" s="165">
        <f t="shared" si="120"/>
        <v>0</v>
      </c>
      <c r="AP352" s="165">
        <f t="shared" si="120"/>
        <v>0</v>
      </c>
      <c r="AQ352" s="165">
        <f t="shared" si="120"/>
        <v>0</v>
      </c>
      <c r="AR352" s="165">
        <f t="shared" si="120"/>
        <v>0</v>
      </c>
      <c r="AS352" s="165">
        <f t="shared" si="116"/>
        <v>0</v>
      </c>
    </row>
    <row r="353" spans="2:45" hidden="1" outlineLevel="2">
      <c r="B353" s="66">
        <v>20</v>
      </c>
      <c r="D353" s="338">
        <v>0</v>
      </c>
      <c r="E353" s="165">
        <f t="shared" si="117"/>
        <v>0</v>
      </c>
      <c r="F353" s="165">
        <f t="shared" si="117"/>
        <v>0</v>
      </c>
      <c r="G353" s="165">
        <f t="shared" si="117"/>
        <v>0</v>
      </c>
      <c r="H353" s="165">
        <f t="shared" si="117"/>
        <v>0</v>
      </c>
      <c r="I353" s="165">
        <f t="shared" si="117"/>
        <v>0</v>
      </c>
      <c r="J353" s="165">
        <f t="shared" si="117"/>
        <v>0</v>
      </c>
      <c r="K353" s="165">
        <f t="shared" si="117"/>
        <v>0</v>
      </c>
      <c r="L353" s="165">
        <f t="shared" si="117"/>
        <v>0</v>
      </c>
      <c r="M353" s="165">
        <f t="shared" si="117"/>
        <v>0</v>
      </c>
      <c r="N353" s="165">
        <f t="shared" si="117"/>
        <v>0</v>
      </c>
      <c r="O353" s="165">
        <f t="shared" si="118"/>
        <v>0</v>
      </c>
      <c r="P353" s="165">
        <f t="shared" si="118"/>
        <v>0</v>
      </c>
      <c r="Q353" s="165">
        <f t="shared" si="118"/>
        <v>0</v>
      </c>
      <c r="R353" s="165">
        <f t="shared" si="118"/>
        <v>0</v>
      </c>
      <c r="S353" s="165">
        <f t="shared" si="118"/>
        <v>0</v>
      </c>
      <c r="T353" s="165">
        <f t="shared" si="118"/>
        <v>0</v>
      </c>
      <c r="U353" s="165">
        <f t="shared" si="118"/>
        <v>0</v>
      </c>
      <c r="V353" s="165">
        <f t="shared" si="118"/>
        <v>0</v>
      </c>
      <c r="W353" s="165">
        <f t="shared" si="118"/>
        <v>0</v>
      </c>
      <c r="X353" s="165">
        <f t="shared" si="118"/>
        <v>0</v>
      </c>
      <c r="Y353" s="165">
        <f t="shared" si="119"/>
        <v>0</v>
      </c>
      <c r="Z353" s="165">
        <f t="shared" si="119"/>
        <v>0</v>
      </c>
      <c r="AA353" s="165">
        <f t="shared" si="119"/>
        <v>0</v>
      </c>
      <c r="AB353" s="165">
        <f t="shared" si="119"/>
        <v>0</v>
      </c>
      <c r="AC353" s="165">
        <f t="shared" si="119"/>
        <v>0</v>
      </c>
      <c r="AD353" s="165">
        <f t="shared" si="119"/>
        <v>0</v>
      </c>
      <c r="AE353" s="165">
        <f t="shared" si="119"/>
        <v>0</v>
      </c>
      <c r="AF353" s="165">
        <f t="shared" si="119"/>
        <v>0</v>
      </c>
      <c r="AG353" s="165">
        <f t="shared" si="119"/>
        <v>0</v>
      </c>
      <c r="AH353" s="165">
        <f t="shared" si="119"/>
        <v>0</v>
      </c>
      <c r="AI353" s="165">
        <f t="shared" si="120"/>
        <v>0</v>
      </c>
      <c r="AJ353" s="165">
        <f t="shared" si="120"/>
        <v>0</v>
      </c>
      <c r="AK353" s="165">
        <f t="shared" si="120"/>
        <v>0</v>
      </c>
      <c r="AL353" s="165">
        <f t="shared" si="120"/>
        <v>0</v>
      </c>
      <c r="AM353" s="165">
        <f t="shared" si="120"/>
        <v>0</v>
      </c>
      <c r="AN353" s="165">
        <f t="shared" si="120"/>
        <v>0</v>
      </c>
      <c r="AO353" s="165">
        <f t="shared" si="120"/>
        <v>0</v>
      </c>
      <c r="AP353" s="165">
        <f t="shared" si="120"/>
        <v>0</v>
      </c>
      <c r="AQ353" s="165">
        <f t="shared" si="120"/>
        <v>0</v>
      </c>
      <c r="AR353" s="165">
        <f t="shared" si="120"/>
        <v>0</v>
      </c>
      <c r="AS353" s="165">
        <f t="shared" si="116"/>
        <v>0</v>
      </c>
    </row>
    <row r="354" spans="2:45" hidden="1" outlineLevel="2">
      <c r="B354" s="66">
        <v>21</v>
      </c>
      <c r="D354" s="338">
        <v>0</v>
      </c>
      <c r="E354" s="165">
        <f t="shared" ref="E354:N363" si="121">IF(AND(E$2=$B354,$B354=$C$3),$D354,IF(AND(E$2&gt;$B354,E$2&lt;=$D$333+$B354),SLN($D354,0,IF($C$3-$B354&gt;=$D$333,$D$333,$C$3-$B354)),0))</f>
        <v>0</v>
      </c>
      <c r="F354" s="165">
        <f t="shared" si="121"/>
        <v>0</v>
      </c>
      <c r="G354" s="165">
        <f t="shared" si="121"/>
        <v>0</v>
      </c>
      <c r="H354" s="165">
        <f t="shared" si="121"/>
        <v>0</v>
      </c>
      <c r="I354" s="165">
        <f t="shared" si="121"/>
        <v>0</v>
      </c>
      <c r="J354" s="165">
        <f t="shared" si="121"/>
        <v>0</v>
      </c>
      <c r="K354" s="165">
        <f t="shared" si="121"/>
        <v>0</v>
      </c>
      <c r="L354" s="165">
        <f t="shared" si="121"/>
        <v>0</v>
      </c>
      <c r="M354" s="165">
        <f t="shared" si="121"/>
        <v>0</v>
      </c>
      <c r="N354" s="165">
        <f t="shared" si="121"/>
        <v>0</v>
      </c>
      <c r="O354" s="165">
        <f t="shared" ref="O354:X363" si="122">IF(AND(O$2=$B354,$B354=$C$3),$D354,IF(AND(O$2&gt;$B354,O$2&lt;=$D$333+$B354),SLN($D354,0,IF($C$3-$B354&gt;=$D$333,$D$333,$C$3-$B354)),0))</f>
        <v>0</v>
      </c>
      <c r="P354" s="165">
        <f t="shared" si="122"/>
        <v>0</v>
      </c>
      <c r="Q354" s="165">
        <f t="shared" si="122"/>
        <v>0</v>
      </c>
      <c r="R354" s="165">
        <f t="shared" si="122"/>
        <v>0</v>
      </c>
      <c r="S354" s="165">
        <f t="shared" si="122"/>
        <v>0</v>
      </c>
      <c r="T354" s="165">
        <f t="shared" si="122"/>
        <v>0</v>
      </c>
      <c r="U354" s="165">
        <f t="shared" si="122"/>
        <v>0</v>
      </c>
      <c r="V354" s="165">
        <f t="shared" si="122"/>
        <v>0</v>
      </c>
      <c r="W354" s="165">
        <f t="shared" si="122"/>
        <v>0</v>
      </c>
      <c r="X354" s="165">
        <f t="shared" si="122"/>
        <v>0</v>
      </c>
      <c r="Y354" s="165">
        <f t="shared" ref="Y354:AH363" si="123">IF(AND(Y$2=$B354,$B354=$C$3),$D354,IF(AND(Y$2&gt;$B354,Y$2&lt;=$D$333+$B354),SLN($D354,0,IF($C$3-$B354&gt;=$D$333,$D$333,$C$3-$B354)),0))</f>
        <v>0</v>
      </c>
      <c r="Z354" s="165">
        <f t="shared" si="123"/>
        <v>0</v>
      </c>
      <c r="AA354" s="165">
        <f t="shared" si="123"/>
        <v>0</v>
      </c>
      <c r="AB354" s="165">
        <f t="shared" si="123"/>
        <v>0</v>
      </c>
      <c r="AC354" s="165">
        <f t="shared" si="123"/>
        <v>0</v>
      </c>
      <c r="AD354" s="165">
        <f t="shared" si="123"/>
        <v>0</v>
      </c>
      <c r="AE354" s="165">
        <f t="shared" si="123"/>
        <v>0</v>
      </c>
      <c r="AF354" s="165">
        <f t="shared" si="123"/>
        <v>0</v>
      </c>
      <c r="AG354" s="165">
        <f t="shared" si="123"/>
        <v>0</v>
      </c>
      <c r="AH354" s="165">
        <f t="shared" si="123"/>
        <v>0</v>
      </c>
      <c r="AI354" s="165">
        <f t="shared" ref="AI354:AR363" si="124">IF(AND(AI$2=$B354,$B354=$C$3),$D354,IF(AND(AI$2&gt;$B354,AI$2&lt;=$D$333+$B354),SLN($D354,0,IF($C$3-$B354&gt;=$D$333,$D$333,$C$3-$B354)),0))</f>
        <v>0</v>
      </c>
      <c r="AJ354" s="165">
        <f t="shared" si="124"/>
        <v>0</v>
      </c>
      <c r="AK354" s="165">
        <f t="shared" si="124"/>
        <v>0</v>
      </c>
      <c r="AL354" s="165">
        <f t="shared" si="124"/>
        <v>0</v>
      </c>
      <c r="AM354" s="165">
        <f t="shared" si="124"/>
        <v>0</v>
      </c>
      <c r="AN354" s="165">
        <f t="shared" si="124"/>
        <v>0</v>
      </c>
      <c r="AO354" s="165">
        <f t="shared" si="124"/>
        <v>0</v>
      </c>
      <c r="AP354" s="165">
        <f t="shared" si="124"/>
        <v>0</v>
      </c>
      <c r="AQ354" s="165">
        <f t="shared" si="124"/>
        <v>0</v>
      </c>
      <c r="AR354" s="165">
        <f t="shared" si="124"/>
        <v>0</v>
      </c>
      <c r="AS354" s="165">
        <f t="shared" si="116"/>
        <v>0</v>
      </c>
    </row>
    <row r="355" spans="2:45" hidden="1" outlineLevel="2">
      <c r="B355" s="66">
        <v>22</v>
      </c>
      <c r="D355" s="338">
        <v>0</v>
      </c>
      <c r="E355" s="165">
        <f t="shared" si="121"/>
        <v>0</v>
      </c>
      <c r="F355" s="165">
        <f t="shared" si="121"/>
        <v>0</v>
      </c>
      <c r="G355" s="165">
        <f t="shared" si="121"/>
        <v>0</v>
      </c>
      <c r="H355" s="165">
        <f t="shared" si="121"/>
        <v>0</v>
      </c>
      <c r="I355" s="165">
        <f t="shared" si="121"/>
        <v>0</v>
      </c>
      <c r="J355" s="165">
        <f t="shared" si="121"/>
        <v>0</v>
      </c>
      <c r="K355" s="165">
        <f t="shared" si="121"/>
        <v>0</v>
      </c>
      <c r="L355" s="165">
        <f t="shared" si="121"/>
        <v>0</v>
      </c>
      <c r="M355" s="165">
        <f t="shared" si="121"/>
        <v>0</v>
      </c>
      <c r="N355" s="165">
        <f t="shared" si="121"/>
        <v>0</v>
      </c>
      <c r="O355" s="165">
        <f t="shared" si="122"/>
        <v>0</v>
      </c>
      <c r="P355" s="165">
        <f t="shared" si="122"/>
        <v>0</v>
      </c>
      <c r="Q355" s="165">
        <f t="shared" si="122"/>
        <v>0</v>
      </c>
      <c r="R355" s="165">
        <f t="shared" si="122"/>
        <v>0</v>
      </c>
      <c r="S355" s="165">
        <f t="shared" si="122"/>
        <v>0</v>
      </c>
      <c r="T355" s="165">
        <f t="shared" si="122"/>
        <v>0</v>
      </c>
      <c r="U355" s="165">
        <f t="shared" si="122"/>
        <v>0</v>
      </c>
      <c r="V355" s="165">
        <f t="shared" si="122"/>
        <v>0</v>
      </c>
      <c r="W355" s="165">
        <f t="shared" si="122"/>
        <v>0</v>
      </c>
      <c r="X355" s="165">
        <f t="shared" si="122"/>
        <v>0</v>
      </c>
      <c r="Y355" s="165">
        <f t="shared" si="123"/>
        <v>0</v>
      </c>
      <c r="Z355" s="165">
        <f t="shared" si="123"/>
        <v>0</v>
      </c>
      <c r="AA355" s="165">
        <f t="shared" si="123"/>
        <v>0</v>
      </c>
      <c r="AB355" s="165">
        <f t="shared" si="123"/>
        <v>0</v>
      </c>
      <c r="AC355" s="165">
        <f t="shared" si="123"/>
        <v>0</v>
      </c>
      <c r="AD355" s="165">
        <f t="shared" si="123"/>
        <v>0</v>
      </c>
      <c r="AE355" s="165">
        <f t="shared" si="123"/>
        <v>0</v>
      </c>
      <c r="AF355" s="165">
        <f t="shared" si="123"/>
        <v>0</v>
      </c>
      <c r="AG355" s="165">
        <f t="shared" si="123"/>
        <v>0</v>
      </c>
      <c r="AH355" s="165">
        <f t="shared" si="123"/>
        <v>0</v>
      </c>
      <c r="AI355" s="165">
        <f t="shared" si="124"/>
        <v>0</v>
      </c>
      <c r="AJ355" s="165">
        <f t="shared" si="124"/>
        <v>0</v>
      </c>
      <c r="AK355" s="165">
        <f t="shared" si="124"/>
        <v>0</v>
      </c>
      <c r="AL355" s="165">
        <f t="shared" si="124"/>
        <v>0</v>
      </c>
      <c r="AM355" s="165">
        <f t="shared" si="124"/>
        <v>0</v>
      </c>
      <c r="AN355" s="165">
        <f t="shared" si="124"/>
        <v>0</v>
      </c>
      <c r="AO355" s="165">
        <f t="shared" si="124"/>
        <v>0</v>
      </c>
      <c r="AP355" s="165">
        <f t="shared" si="124"/>
        <v>0</v>
      </c>
      <c r="AQ355" s="165">
        <f t="shared" si="124"/>
        <v>0</v>
      </c>
      <c r="AR355" s="165">
        <f t="shared" si="124"/>
        <v>0</v>
      </c>
      <c r="AS355" s="165">
        <f t="shared" si="116"/>
        <v>0</v>
      </c>
    </row>
    <row r="356" spans="2:45" hidden="1" outlineLevel="2">
      <c r="B356" s="66">
        <v>23</v>
      </c>
      <c r="D356" s="338">
        <v>0</v>
      </c>
      <c r="E356" s="165">
        <f t="shared" si="121"/>
        <v>0</v>
      </c>
      <c r="F356" s="165">
        <f t="shared" si="121"/>
        <v>0</v>
      </c>
      <c r="G356" s="165">
        <f t="shared" si="121"/>
        <v>0</v>
      </c>
      <c r="H356" s="165">
        <f t="shared" si="121"/>
        <v>0</v>
      </c>
      <c r="I356" s="165">
        <f t="shared" si="121"/>
        <v>0</v>
      </c>
      <c r="J356" s="165">
        <f t="shared" si="121"/>
        <v>0</v>
      </c>
      <c r="K356" s="165">
        <f t="shared" si="121"/>
        <v>0</v>
      </c>
      <c r="L356" s="165">
        <f t="shared" si="121"/>
        <v>0</v>
      </c>
      <c r="M356" s="165">
        <f t="shared" si="121"/>
        <v>0</v>
      </c>
      <c r="N356" s="165">
        <f t="shared" si="121"/>
        <v>0</v>
      </c>
      <c r="O356" s="165">
        <f t="shared" si="122"/>
        <v>0</v>
      </c>
      <c r="P356" s="165">
        <f t="shared" si="122"/>
        <v>0</v>
      </c>
      <c r="Q356" s="165">
        <f t="shared" si="122"/>
        <v>0</v>
      </c>
      <c r="R356" s="165">
        <f t="shared" si="122"/>
        <v>0</v>
      </c>
      <c r="S356" s="165">
        <f t="shared" si="122"/>
        <v>0</v>
      </c>
      <c r="T356" s="165">
        <f t="shared" si="122"/>
        <v>0</v>
      </c>
      <c r="U356" s="165">
        <f t="shared" si="122"/>
        <v>0</v>
      </c>
      <c r="V356" s="165">
        <f t="shared" si="122"/>
        <v>0</v>
      </c>
      <c r="W356" s="165">
        <f t="shared" si="122"/>
        <v>0</v>
      </c>
      <c r="X356" s="165">
        <f t="shared" si="122"/>
        <v>0</v>
      </c>
      <c r="Y356" s="165">
        <f t="shared" si="123"/>
        <v>0</v>
      </c>
      <c r="Z356" s="165">
        <f t="shared" si="123"/>
        <v>0</v>
      </c>
      <c r="AA356" s="165">
        <f t="shared" si="123"/>
        <v>0</v>
      </c>
      <c r="AB356" s="165">
        <f t="shared" si="123"/>
        <v>0</v>
      </c>
      <c r="AC356" s="165">
        <f t="shared" si="123"/>
        <v>0</v>
      </c>
      <c r="AD356" s="165">
        <f t="shared" si="123"/>
        <v>0</v>
      </c>
      <c r="AE356" s="165">
        <f t="shared" si="123"/>
        <v>0</v>
      </c>
      <c r="AF356" s="165">
        <f t="shared" si="123"/>
        <v>0</v>
      </c>
      <c r="AG356" s="165">
        <f t="shared" si="123"/>
        <v>0</v>
      </c>
      <c r="AH356" s="165">
        <f t="shared" si="123"/>
        <v>0</v>
      </c>
      <c r="AI356" s="165">
        <f t="shared" si="124"/>
        <v>0</v>
      </c>
      <c r="AJ356" s="165">
        <f t="shared" si="124"/>
        <v>0</v>
      </c>
      <c r="AK356" s="165">
        <f t="shared" si="124"/>
        <v>0</v>
      </c>
      <c r="AL356" s="165">
        <f t="shared" si="124"/>
        <v>0</v>
      </c>
      <c r="AM356" s="165">
        <f t="shared" si="124"/>
        <v>0</v>
      </c>
      <c r="AN356" s="165">
        <f t="shared" si="124"/>
        <v>0</v>
      </c>
      <c r="AO356" s="165">
        <f t="shared" si="124"/>
        <v>0</v>
      </c>
      <c r="AP356" s="165">
        <f t="shared" si="124"/>
        <v>0</v>
      </c>
      <c r="AQ356" s="165">
        <f t="shared" si="124"/>
        <v>0</v>
      </c>
      <c r="AR356" s="165">
        <f t="shared" si="124"/>
        <v>0</v>
      </c>
      <c r="AS356" s="165">
        <f t="shared" si="116"/>
        <v>0</v>
      </c>
    </row>
    <row r="357" spans="2:45" hidden="1" outlineLevel="2">
      <c r="B357" s="66">
        <v>24</v>
      </c>
      <c r="D357" s="338">
        <v>0</v>
      </c>
      <c r="E357" s="165">
        <f t="shared" si="121"/>
        <v>0</v>
      </c>
      <c r="F357" s="165">
        <f t="shared" si="121"/>
        <v>0</v>
      </c>
      <c r="G357" s="165">
        <f t="shared" si="121"/>
        <v>0</v>
      </c>
      <c r="H357" s="165">
        <f t="shared" si="121"/>
        <v>0</v>
      </c>
      <c r="I357" s="165">
        <f t="shared" si="121"/>
        <v>0</v>
      </c>
      <c r="J357" s="165">
        <f t="shared" si="121"/>
        <v>0</v>
      </c>
      <c r="K357" s="165">
        <f t="shared" si="121"/>
        <v>0</v>
      </c>
      <c r="L357" s="165">
        <f t="shared" si="121"/>
        <v>0</v>
      </c>
      <c r="M357" s="165">
        <f t="shared" si="121"/>
        <v>0</v>
      </c>
      <c r="N357" s="165">
        <f t="shared" si="121"/>
        <v>0</v>
      </c>
      <c r="O357" s="165">
        <f t="shared" si="122"/>
        <v>0</v>
      </c>
      <c r="P357" s="165">
        <f t="shared" si="122"/>
        <v>0</v>
      </c>
      <c r="Q357" s="165">
        <f t="shared" si="122"/>
        <v>0</v>
      </c>
      <c r="R357" s="165">
        <f t="shared" si="122"/>
        <v>0</v>
      </c>
      <c r="S357" s="165">
        <f t="shared" si="122"/>
        <v>0</v>
      </c>
      <c r="T357" s="165">
        <f t="shared" si="122"/>
        <v>0</v>
      </c>
      <c r="U357" s="165">
        <f t="shared" si="122"/>
        <v>0</v>
      </c>
      <c r="V357" s="165">
        <f t="shared" si="122"/>
        <v>0</v>
      </c>
      <c r="W357" s="165">
        <f t="shared" si="122"/>
        <v>0</v>
      </c>
      <c r="X357" s="165">
        <f t="shared" si="122"/>
        <v>0</v>
      </c>
      <c r="Y357" s="165">
        <f t="shared" si="123"/>
        <v>0</v>
      </c>
      <c r="Z357" s="165">
        <f t="shared" si="123"/>
        <v>0</v>
      </c>
      <c r="AA357" s="165">
        <f t="shared" si="123"/>
        <v>0</v>
      </c>
      <c r="AB357" s="165">
        <f t="shared" si="123"/>
        <v>0</v>
      </c>
      <c r="AC357" s="165">
        <f t="shared" si="123"/>
        <v>0</v>
      </c>
      <c r="AD357" s="165">
        <f t="shared" si="123"/>
        <v>0</v>
      </c>
      <c r="AE357" s="165">
        <f t="shared" si="123"/>
        <v>0</v>
      </c>
      <c r="AF357" s="165">
        <f t="shared" si="123"/>
        <v>0</v>
      </c>
      <c r="AG357" s="165">
        <f t="shared" si="123"/>
        <v>0</v>
      </c>
      <c r="AH357" s="165">
        <f t="shared" si="123"/>
        <v>0</v>
      </c>
      <c r="AI357" s="165">
        <f t="shared" si="124"/>
        <v>0</v>
      </c>
      <c r="AJ357" s="165">
        <f t="shared" si="124"/>
        <v>0</v>
      </c>
      <c r="AK357" s="165">
        <f t="shared" si="124"/>
        <v>0</v>
      </c>
      <c r="AL357" s="165">
        <f t="shared" si="124"/>
        <v>0</v>
      </c>
      <c r="AM357" s="165">
        <f t="shared" si="124"/>
        <v>0</v>
      </c>
      <c r="AN357" s="165">
        <f t="shared" si="124"/>
        <v>0</v>
      </c>
      <c r="AO357" s="165">
        <f t="shared" si="124"/>
        <v>0</v>
      </c>
      <c r="AP357" s="165">
        <f t="shared" si="124"/>
        <v>0</v>
      </c>
      <c r="AQ357" s="165">
        <f t="shared" si="124"/>
        <v>0</v>
      </c>
      <c r="AR357" s="165">
        <f t="shared" si="124"/>
        <v>0</v>
      </c>
      <c r="AS357" s="165">
        <f t="shared" si="116"/>
        <v>0</v>
      </c>
    </row>
    <row r="358" spans="2:45" hidden="1" outlineLevel="2">
      <c r="B358" s="66">
        <v>25</v>
      </c>
      <c r="D358" s="338">
        <v>0</v>
      </c>
      <c r="E358" s="165">
        <f t="shared" si="121"/>
        <v>0</v>
      </c>
      <c r="F358" s="165">
        <f t="shared" si="121"/>
        <v>0</v>
      </c>
      <c r="G358" s="165">
        <f t="shared" si="121"/>
        <v>0</v>
      </c>
      <c r="H358" s="165">
        <f t="shared" si="121"/>
        <v>0</v>
      </c>
      <c r="I358" s="165">
        <f t="shared" si="121"/>
        <v>0</v>
      </c>
      <c r="J358" s="165">
        <f t="shared" si="121"/>
        <v>0</v>
      </c>
      <c r="K358" s="165">
        <f t="shared" si="121"/>
        <v>0</v>
      </c>
      <c r="L358" s="165">
        <f t="shared" si="121"/>
        <v>0</v>
      </c>
      <c r="M358" s="165">
        <f t="shared" si="121"/>
        <v>0</v>
      </c>
      <c r="N358" s="165">
        <f t="shared" si="121"/>
        <v>0</v>
      </c>
      <c r="O358" s="165">
        <f t="shared" si="122"/>
        <v>0</v>
      </c>
      <c r="P358" s="165">
        <f t="shared" si="122"/>
        <v>0</v>
      </c>
      <c r="Q358" s="165">
        <f t="shared" si="122"/>
        <v>0</v>
      </c>
      <c r="R358" s="165">
        <f t="shared" si="122"/>
        <v>0</v>
      </c>
      <c r="S358" s="165">
        <f t="shared" si="122"/>
        <v>0</v>
      </c>
      <c r="T358" s="165">
        <f t="shared" si="122"/>
        <v>0</v>
      </c>
      <c r="U358" s="165">
        <f t="shared" si="122"/>
        <v>0</v>
      </c>
      <c r="V358" s="165">
        <f t="shared" si="122"/>
        <v>0</v>
      </c>
      <c r="W358" s="165">
        <f t="shared" si="122"/>
        <v>0</v>
      </c>
      <c r="X358" s="165">
        <f t="shared" si="122"/>
        <v>0</v>
      </c>
      <c r="Y358" s="165">
        <f t="shared" si="123"/>
        <v>0</v>
      </c>
      <c r="Z358" s="165">
        <f t="shared" si="123"/>
        <v>0</v>
      </c>
      <c r="AA358" s="165">
        <f t="shared" si="123"/>
        <v>0</v>
      </c>
      <c r="AB358" s="165">
        <f t="shared" si="123"/>
        <v>0</v>
      </c>
      <c r="AC358" s="165">
        <f t="shared" si="123"/>
        <v>0</v>
      </c>
      <c r="AD358" s="165">
        <f t="shared" si="123"/>
        <v>0</v>
      </c>
      <c r="AE358" s="165">
        <f t="shared" si="123"/>
        <v>0</v>
      </c>
      <c r="AF358" s="165">
        <f t="shared" si="123"/>
        <v>0</v>
      </c>
      <c r="AG358" s="165">
        <f t="shared" si="123"/>
        <v>0</v>
      </c>
      <c r="AH358" s="165">
        <f t="shared" si="123"/>
        <v>0</v>
      </c>
      <c r="AI358" s="165">
        <f t="shared" si="124"/>
        <v>0</v>
      </c>
      <c r="AJ358" s="165">
        <f t="shared" si="124"/>
        <v>0</v>
      </c>
      <c r="AK358" s="165">
        <f t="shared" si="124"/>
        <v>0</v>
      </c>
      <c r="AL358" s="165">
        <f t="shared" si="124"/>
        <v>0</v>
      </c>
      <c r="AM358" s="165">
        <f t="shared" si="124"/>
        <v>0</v>
      </c>
      <c r="AN358" s="165">
        <f t="shared" si="124"/>
        <v>0</v>
      </c>
      <c r="AO358" s="165">
        <f t="shared" si="124"/>
        <v>0</v>
      </c>
      <c r="AP358" s="165">
        <f t="shared" si="124"/>
        <v>0</v>
      </c>
      <c r="AQ358" s="165">
        <f t="shared" si="124"/>
        <v>0</v>
      </c>
      <c r="AR358" s="165">
        <f t="shared" si="124"/>
        <v>0</v>
      </c>
      <c r="AS358" s="165">
        <f t="shared" si="116"/>
        <v>0</v>
      </c>
    </row>
    <row r="359" spans="2:45" hidden="1" outlineLevel="2">
      <c r="B359" s="66">
        <v>26</v>
      </c>
      <c r="D359" s="338">
        <v>0</v>
      </c>
      <c r="E359" s="165">
        <f t="shared" si="121"/>
        <v>0</v>
      </c>
      <c r="F359" s="165">
        <f t="shared" si="121"/>
        <v>0</v>
      </c>
      <c r="G359" s="165">
        <f t="shared" si="121"/>
        <v>0</v>
      </c>
      <c r="H359" s="165">
        <f t="shared" si="121"/>
        <v>0</v>
      </c>
      <c r="I359" s="165">
        <f t="shared" si="121"/>
        <v>0</v>
      </c>
      <c r="J359" s="165">
        <f t="shared" si="121"/>
        <v>0</v>
      </c>
      <c r="K359" s="165">
        <f t="shared" si="121"/>
        <v>0</v>
      </c>
      <c r="L359" s="165">
        <f t="shared" si="121"/>
        <v>0</v>
      </c>
      <c r="M359" s="165">
        <f t="shared" si="121"/>
        <v>0</v>
      </c>
      <c r="N359" s="165">
        <f t="shared" si="121"/>
        <v>0</v>
      </c>
      <c r="O359" s="165">
        <f t="shared" si="122"/>
        <v>0</v>
      </c>
      <c r="P359" s="165">
        <f t="shared" si="122"/>
        <v>0</v>
      </c>
      <c r="Q359" s="165">
        <f t="shared" si="122"/>
        <v>0</v>
      </c>
      <c r="R359" s="165">
        <f t="shared" si="122"/>
        <v>0</v>
      </c>
      <c r="S359" s="165">
        <f t="shared" si="122"/>
        <v>0</v>
      </c>
      <c r="T359" s="165">
        <f t="shared" si="122"/>
        <v>0</v>
      </c>
      <c r="U359" s="165">
        <f t="shared" si="122"/>
        <v>0</v>
      </c>
      <c r="V359" s="165">
        <f t="shared" si="122"/>
        <v>0</v>
      </c>
      <c r="W359" s="165">
        <f t="shared" si="122"/>
        <v>0</v>
      </c>
      <c r="X359" s="165">
        <f t="shared" si="122"/>
        <v>0</v>
      </c>
      <c r="Y359" s="165">
        <f t="shared" si="123"/>
        <v>0</v>
      </c>
      <c r="Z359" s="165">
        <f t="shared" si="123"/>
        <v>0</v>
      </c>
      <c r="AA359" s="165">
        <f t="shared" si="123"/>
        <v>0</v>
      </c>
      <c r="AB359" s="165">
        <f t="shared" si="123"/>
        <v>0</v>
      </c>
      <c r="AC359" s="165">
        <f t="shared" si="123"/>
        <v>0</v>
      </c>
      <c r="AD359" s="165">
        <f t="shared" si="123"/>
        <v>0</v>
      </c>
      <c r="AE359" s="165">
        <f t="shared" si="123"/>
        <v>0</v>
      </c>
      <c r="AF359" s="165">
        <f t="shared" si="123"/>
        <v>0</v>
      </c>
      <c r="AG359" s="165">
        <f t="shared" si="123"/>
        <v>0</v>
      </c>
      <c r="AH359" s="165">
        <f t="shared" si="123"/>
        <v>0</v>
      </c>
      <c r="AI359" s="165">
        <f t="shared" si="124"/>
        <v>0</v>
      </c>
      <c r="AJ359" s="165">
        <f t="shared" si="124"/>
        <v>0</v>
      </c>
      <c r="AK359" s="165">
        <f t="shared" si="124"/>
        <v>0</v>
      </c>
      <c r="AL359" s="165">
        <f t="shared" si="124"/>
        <v>0</v>
      </c>
      <c r="AM359" s="165">
        <f t="shared" si="124"/>
        <v>0</v>
      </c>
      <c r="AN359" s="165">
        <f t="shared" si="124"/>
        <v>0</v>
      </c>
      <c r="AO359" s="165">
        <f t="shared" si="124"/>
        <v>0</v>
      </c>
      <c r="AP359" s="165">
        <f t="shared" si="124"/>
        <v>0</v>
      </c>
      <c r="AQ359" s="165">
        <f t="shared" si="124"/>
        <v>0</v>
      </c>
      <c r="AR359" s="165">
        <f t="shared" si="124"/>
        <v>0</v>
      </c>
      <c r="AS359" s="165">
        <f t="shared" si="116"/>
        <v>0</v>
      </c>
    </row>
    <row r="360" spans="2:45" hidden="1" outlineLevel="2">
      <c r="B360" s="66">
        <v>27</v>
      </c>
      <c r="D360" s="338">
        <v>0</v>
      </c>
      <c r="E360" s="165">
        <f t="shared" si="121"/>
        <v>0</v>
      </c>
      <c r="F360" s="165">
        <f t="shared" si="121"/>
        <v>0</v>
      </c>
      <c r="G360" s="165">
        <f t="shared" si="121"/>
        <v>0</v>
      </c>
      <c r="H360" s="165">
        <f t="shared" si="121"/>
        <v>0</v>
      </c>
      <c r="I360" s="165">
        <f t="shared" si="121"/>
        <v>0</v>
      </c>
      <c r="J360" s="165">
        <f t="shared" si="121"/>
        <v>0</v>
      </c>
      <c r="K360" s="165">
        <f t="shared" si="121"/>
        <v>0</v>
      </c>
      <c r="L360" s="165">
        <f t="shared" si="121"/>
        <v>0</v>
      </c>
      <c r="M360" s="165">
        <f t="shared" si="121"/>
        <v>0</v>
      </c>
      <c r="N360" s="165">
        <f t="shared" si="121"/>
        <v>0</v>
      </c>
      <c r="O360" s="165">
        <f t="shared" si="122"/>
        <v>0</v>
      </c>
      <c r="P360" s="165">
        <f t="shared" si="122"/>
        <v>0</v>
      </c>
      <c r="Q360" s="165">
        <f t="shared" si="122"/>
        <v>0</v>
      </c>
      <c r="R360" s="165">
        <f t="shared" si="122"/>
        <v>0</v>
      </c>
      <c r="S360" s="165">
        <f t="shared" si="122"/>
        <v>0</v>
      </c>
      <c r="T360" s="165">
        <f t="shared" si="122"/>
        <v>0</v>
      </c>
      <c r="U360" s="165">
        <f t="shared" si="122"/>
        <v>0</v>
      </c>
      <c r="V360" s="165">
        <f t="shared" si="122"/>
        <v>0</v>
      </c>
      <c r="W360" s="165">
        <f t="shared" si="122"/>
        <v>0</v>
      </c>
      <c r="X360" s="165">
        <f t="shared" si="122"/>
        <v>0</v>
      </c>
      <c r="Y360" s="165">
        <f t="shared" si="123"/>
        <v>0</v>
      </c>
      <c r="Z360" s="165">
        <f t="shared" si="123"/>
        <v>0</v>
      </c>
      <c r="AA360" s="165">
        <f t="shared" si="123"/>
        <v>0</v>
      </c>
      <c r="AB360" s="165">
        <f t="shared" si="123"/>
        <v>0</v>
      </c>
      <c r="AC360" s="165">
        <f t="shared" si="123"/>
        <v>0</v>
      </c>
      <c r="AD360" s="165">
        <f t="shared" si="123"/>
        <v>0</v>
      </c>
      <c r="AE360" s="165">
        <f t="shared" si="123"/>
        <v>0</v>
      </c>
      <c r="AF360" s="165">
        <f t="shared" si="123"/>
        <v>0</v>
      </c>
      <c r="AG360" s="165">
        <f t="shared" si="123"/>
        <v>0</v>
      </c>
      <c r="AH360" s="165">
        <f t="shared" si="123"/>
        <v>0</v>
      </c>
      <c r="AI360" s="165">
        <f t="shared" si="124"/>
        <v>0</v>
      </c>
      <c r="AJ360" s="165">
        <f t="shared" si="124"/>
        <v>0</v>
      </c>
      <c r="AK360" s="165">
        <f t="shared" si="124"/>
        <v>0</v>
      </c>
      <c r="AL360" s="165">
        <f t="shared" si="124"/>
        <v>0</v>
      </c>
      <c r="AM360" s="165">
        <f t="shared" si="124"/>
        <v>0</v>
      </c>
      <c r="AN360" s="165">
        <f t="shared" si="124"/>
        <v>0</v>
      </c>
      <c r="AO360" s="165">
        <f t="shared" si="124"/>
        <v>0</v>
      </c>
      <c r="AP360" s="165">
        <f t="shared" si="124"/>
        <v>0</v>
      </c>
      <c r="AQ360" s="165">
        <f t="shared" si="124"/>
        <v>0</v>
      </c>
      <c r="AR360" s="165">
        <f t="shared" si="124"/>
        <v>0</v>
      </c>
      <c r="AS360" s="165">
        <f t="shared" si="116"/>
        <v>0</v>
      </c>
    </row>
    <row r="361" spans="2:45" hidden="1" outlineLevel="2">
      <c r="B361" s="66">
        <v>28</v>
      </c>
      <c r="D361" s="338">
        <v>0</v>
      </c>
      <c r="E361" s="165">
        <f t="shared" si="121"/>
        <v>0</v>
      </c>
      <c r="F361" s="165">
        <f t="shared" si="121"/>
        <v>0</v>
      </c>
      <c r="G361" s="165">
        <f t="shared" si="121"/>
        <v>0</v>
      </c>
      <c r="H361" s="165">
        <f t="shared" si="121"/>
        <v>0</v>
      </c>
      <c r="I361" s="165">
        <f t="shared" si="121"/>
        <v>0</v>
      </c>
      <c r="J361" s="165">
        <f t="shared" si="121"/>
        <v>0</v>
      </c>
      <c r="K361" s="165">
        <f t="shared" si="121"/>
        <v>0</v>
      </c>
      <c r="L361" s="165">
        <f t="shared" si="121"/>
        <v>0</v>
      </c>
      <c r="M361" s="165">
        <f t="shared" si="121"/>
        <v>0</v>
      </c>
      <c r="N361" s="165">
        <f t="shared" si="121"/>
        <v>0</v>
      </c>
      <c r="O361" s="165">
        <f t="shared" si="122"/>
        <v>0</v>
      </c>
      <c r="P361" s="165">
        <f t="shared" si="122"/>
        <v>0</v>
      </c>
      <c r="Q361" s="165">
        <f t="shared" si="122"/>
        <v>0</v>
      </c>
      <c r="R361" s="165">
        <f t="shared" si="122"/>
        <v>0</v>
      </c>
      <c r="S361" s="165">
        <f t="shared" si="122"/>
        <v>0</v>
      </c>
      <c r="T361" s="165">
        <f t="shared" si="122"/>
        <v>0</v>
      </c>
      <c r="U361" s="165">
        <f t="shared" si="122"/>
        <v>0</v>
      </c>
      <c r="V361" s="165">
        <f t="shared" si="122"/>
        <v>0</v>
      </c>
      <c r="W361" s="165">
        <f t="shared" si="122"/>
        <v>0</v>
      </c>
      <c r="X361" s="165">
        <f t="shared" si="122"/>
        <v>0</v>
      </c>
      <c r="Y361" s="165">
        <f t="shared" si="123"/>
        <v>0</v>
      </c>
      <c r="Z361" s="165">
        <f t="shared" si="123"/>
        <v>0</v>
      </c>
      <c r="AA361" s="165">
        <f t="shared" si="123"/>
        <v>0</v>
      </c>
      <c r="AB361" s="165">
        <f t="shared" si="123"/>
        <v>0</v>
      </c>
      <c r="AC361" s="165">
        <f t="shared" si="123"/>
        <v>0</v>
      </c>
      <c r="AD361" s="165">
        <f t="shared" si="123"/>
        <v>0</v>
      </c>
      <c r="AE361" s="165">
        <f t="shared" si="123"/>
        <v>0</v>
      </c>
      <c r="AF361" s="165">
        <f t="shared" si="123"/>
        <v>0</v>
      </c>
      <c r="AG361" s="165">
        <f t="shared" si="123"/>
        <v>0</v>
      </c>
      <c r="AH361" s="165">
        <f t="shared" si="123"/>
        <v>0</v>
      </c>
      <c r="AI361" s="165">
        <f t="shared" si="124"/>
        <v>0</v>
      </c>
      <c r="AJ361" s="165">
        <f t="shared" si="124"/>
        <v>0</v>
      </c>
      <c r="AK361" s="165">
        <f t="shared" si="124"/>
        <v>0</v>
      </c>
      <c r="AL361" s="165">
        <f t="shared" si="124"/>
        <v>0</v>
      </c>
      <c r="AM361" s="165">
        <f t="shared" si="124"/>
        <v>0</v>
      </c>
      <c r="AN361" s="165">
        <f t="shared" si="124"/>
        <v>0</v>
      </c>
      <c r="AO361" s="165">
        <f t="shared" si="124"/>
        <v>0</v>
      </c>
      <c r="AP361" s="165">
        <f t="shared" si="124"/>
        <v>0</v>
      </c>
      <c r="AQ361" s="165">
        <f t="shared" si="124"/>
        <v>0</v>
      </c>
      <c r="AR361" s="165">
        <f t="shared" si="124"/>
        <v>0</v>
      </c>
      <c r="AS361" s="165">
        <f t="shared" si="116"/>
        <v>0</v>
      </c>
    </row>
    <row r="362" spans="2:45" hidden="1" outlineLevel="2">
      <c r="B362" s="66">
        <v>29</v>
      </c>
      <c r="D362" s="338">
        <v>0</v>
      </c>
      <c r="E362" s="165">
        <f t="shared" si="121"/>
        <v>0</v>
      </c>
      <c r="F362" s="165">
        <f t="shared" si="121"/>
        <v>0</v>
      </c>
      <c r="G362" s="165">
        <f t="shared" si="121"/>
        <v>0</v>
      </c>
      <c r="H362" s="165">
        <f t="shared" si="121"/>
        <v>0</v>
      </c>
      <c r="I362" s="165">
        <f t="shared" si="121"/>
        <v>0</v>
      </c>
      <c r="J362" s="165">
        <f t="shared" si="121"/>
        <v>0</v>
      </c>
      <c r="K362" s="165">
        <f t="shared" si="121"/>
        <v>0</v>
      </c>
      <c r="L362" s="165">
        <f t="shared" si="121"/>
        <v>0</v>
      </c>
      <c r="M362" s="165">
        <f t="shared" si="121"/>
        <v>0</v>
      </c>
      <c r="N362" s="165">
        <f t="shared" si="121"/>
        <v>0</v>
      </c>
      <c r="O362" s="165">
        <f t="shared" si="122"/>
        <v>0</v>
      </c>
      <c r="P362" s="165">
        <f t="shared" si="122"/>
        <v>0</v>
      </c>
      <c r="Q362" s="165">
        <f t="shared" si="122"/>
        <v>0</v>
      </c>
      <c r="R362" s="165">
        <f t="shared" si="122"/>
        <v>0</v>
      </c>
      <c r="S362" s="165">
        <f t="shared" si="122"/>
        <v>0</v>
      </c>
      <c r="T362" s="165">
        <f t="shared" si="122"/>
        <v>0</v>
      </c>
      <c r="U362" s="165">
        <f t="shared" si="122"/>
        <v>0</v>
      </c>
      <c r="V362" s="165">
        <f t="shared" si="122"/>
        <v>0</v>
      </c>
      <c r="W362" s="165">
        <f t="shared" si="122"/>
        <v>0</v>
      </c>
      <c r="X362" s="165">
        <f t="shared" si="122"/>
        <v>0</v>
      </c>
      <c r="Y362" s="165">
        <f t="shared" si="123"/>
        <v>0</v>
      </c>
      <c r="Z362" s="165">
        <f t="shared" si="123"/>
        <v>0</v>
      </c>
      <c r="AA362" s="165">
        <f t="shared" si="123"/>
        <v>0</v>
      </c>
      <c r="AB362" s="165">
        <f t="shared" si="123"/>
        <v>0</v>
      </c>
      <c r="AC362" s="165">
        <f t="shared" si="123"/>
        <v>0</v>
      </c>
      <c r="AD362" s="165">
        <f t="shared" si="123"/>
        <v>0</v>
      </c>
      <c r="AE362" s="165">
        <f t="shared" si="123"/>
        <v>0</v>
      </c>
      <c r="AF362" s="165">
        <f t="shared" si="123"/>
        <v>0</v>
      </c>
      <c r="AG362" s="165">
        <f t="shared" si="123"/>
        <v>0</v>
      </c>
      <c r="AH362" s="165">
        <f t="shared" si="123"/>
        <v>0</v>
      </c>
      <c r="AI362" s="165">
        <f t="shared" si="124"/>
        <v>0</v>
      </c>
      <c r="AJ362" s="165">
        <f t="shared" si="124"/>
        <v>0</v>
      </c>
      <c r="AK362" s="165">
        <f t="shared" si="124"/>
        <v>0</v>
      </c>
      <c r="AL362" s="165">
        <f t="shared" si="124"/>
        <v>0</v>
      </c>
      <c r="AM362" s="165">
        <f t="shared" si="124"/>
        <v>0</v>
      </c>
      <c r="AN362" s="165">
        <f t="shared" si="124"/>
        <v>0</v>
      </c>
      <c r="AO362" s="165">
        <f t="shared" si="124"/>
        <v>0</v>
      </c>
      <c r="AP362" s="165">
        <f t="shared" si="124"/>
        <v>0</v>
      </c>
      <c r="AQ362" s="165">
        <f t="shared" si="124"/>
        <v>0</v>
      </c>
      <c r="AR362" s="165">
        <f t="shared" si="124"/>
        <v>0</v>
      </c>
      <c r="AS362" s="165">
        <f t="shared" si="116"/>
        <v>0</v>
      </c>
    </row>
    <row r="363" spans="2:45" hidden="1" outlineLevel="2">
      <c r="B363" s="66">
        <v>30</v>
      </c>
      <c r="D363" s="338">
        <v>0</v>
      </c>
      <c r="E363" s="165">
        <f t="shared" si="121"/>
        <v>0</v>
      </c>
      <c r="F363" s="165">
        <f t="shared" si="121"/>
        <v>0</v>
      </c>
      <c r="G363" s="165">
        <f t="shared" si="121"/>
        <v>0</v>
      </c>
      <c r="H363" s="165">
        <f t="shared" si="121"/>
        <v>0</v>
      </c>
      <c r="I363" s="165">
        <f t="shared" si="121"/>
        <v>0</v>
      </c>
      <c r="J363" s="165">
        <f t="shared" si="121"/>
        <v>0</v>
      </c>
      <c r="K363" s="165">
        <f t="shared" si="121"/>
        <v>0</v>
      </c>
      <c r="L363" s="165">
        <f t="shared" si="121"/>
        <v>0</v>
      </c>
      <c r="M363" s="165">
        <f t="shared" si="121"/>
        <v>0</v>
      </c>
      <c r="N363" s="165">
        <f t="shared" si="121"/>
        <v>0</v>
      </c>
      <c r="O363" s="165">
        <f t="shared" si="122"/>
        <v>0</v>
      </c>
      <c r="P363" s="165">
        <f t="shared" si="122"/>
        <v>0</v>
      </c>
      <c r="Q363" s="165">
        <f t="shared" si="122"/>
        <v>0</v>
      </c>
      <c r="R363" s="165">
        <f t="shared" si="122"/>
        <v>0</v>
      </c>
      <c r="S363" s="165">
        <f t="shared" si="122"/>
        <v>0</v>
      </c>
      <c r="T363" s="165">
        <f t="shared" si="122"/>
        <v>0</v>
      </c>
      <c r="U363" s="165">
        <f t="shared" si="122"/>
        <v>0</v>
      </c>
      <c r="V363" s="165">
        <f t="shared" si="122"/>
        <v>0</v>
      </c>
      <c r="W363" s="165">
        <f t="shared" si="122"/>
        <v>0</v>
      </c>
      <c r="X363" s="165">
        <f t="shared" si="122"/>
        <v>0</v>
      </c>
      <c r="Y363" s="165">
        <f t="shared" si="123"/>
        <v>0</v>
      </c>
      <c r="Z363" s="165">
        <f t="shared" si="123"/>
        <v>0</v>
      </c>
      <c r="AA363" s="165">
        <f t="shared" si="123"/>
        <v>0</v>
      </c>
      <c r="AB363" s="165">
        <f t="shared" si="123"/>
        <v>0</v>
      </c>
      <c r="AC363" s="165">
        <f t="shared" si="123"/>
        <v>0</v>
      </c>
      <c r="AD363" s="165">
        <f t="shared" si="123"/>
        <v>0</v>
      </c>
      <c r="AE363" s="165">
        <f t="shared" si="123"/>
        <v>0</v>
      </c>
      <c r="AF363" s="165">
        <f t="shared" si="123"/>
        <v>0</v>
      </c>
      <c r="AG363" s="165">
        <f t="shared" si="123"/>
        <v>0</v>
      </c>
      <c r="AH363" s="165">
        <f t="shared" si="123"/>
        <v>0</v>
      </c>
      <c r="AI363" s="165">
        <f t="shared" si="124"/>
        <v>0</v>
      </c>
      <c r="AJ363" s="165">
        <f t="shared" si="124"/>
        <v>0</v>
      </c>
      <c r="AK363" s="165">
        <f t="shared" si="124"/>
        <v>0</v>
      </c>
      <c r="AL363" s="165">
        <f t="shared" si="124"/>
        <v>0</v>
      </c>
      <c r="AM363" s="165">
        <f t="shared" si="124"/>
        <v>0</v>
      </c>
      <c r="AN363" s="165">
        <f t="shared" si="124"/>
        <v>0</v>
      </c>
      <c r="AO363" s="165">
        <f t="shared" si="124"/>
        <v>0</v>
      </c>
      <c r="AP363" s="165">
        <f t="shared" si="124"/>
        <v>0</v>
      </c>
      <c r="AQ363" s="165">
        <f t="shared" si="124"/>
        <v>0</v>
      </c>
      <c r="AR363" s="165">
        <f t="shared" si="124"/>
        <v>0</v>
      </c>
      <c r="AS363" s="165">
        <f t="shared" si="116"/>
        <v>0</v>
      </c>
    </row>
    <row r="364" spans="2:45" hidden="1" outlineLevel="2">
      <c r="B364" s="66">
        <v>31</v>
      </c>
      <c r="D364" s="338">
        <v>0</v>
      </c>
      <c r="E364" s="165">
        <f t="shared" ref="E364:N373" si="125">IF(AND(E$2=$B364,$B364=$C$3),$D364,IF(AND(E$2&gt;$B364,E$2&lt;=$D$333+$B364),SLN($D364,0,IF($C$3-$B364&gt;=$D$333,$D$333,$C$3-$B364)),0))</f>
        <v>0</v>
      </c>
      <c r="F364" s="165">
        <f t="shared" si="125"/>
        <v>0</v>
      </c>
      <c r="G364" s="165">
        <f t="shared" si="125"/>
        <v>0</v>
      </c>
      <c r="H364" s="165">
        <f t="shared" si="125"/>
        <v>0</v>
      </c>
      <c r="I364" s="165">
        <f t="shared" si="125"/>
        <v>0</v>
      </c>
      <c r="J364" s="165">
        <f t="shared" si="125"/>
        <v>0</v>
      </c>
      <c r="K364" s="165">
        <f t="shared" si="125"/>
        <v>0</v>
      </c>
      <c r="L364" s="165">
        <f t="shared" si="125"/>
        <v>0</v>
      </c>
      <c r="M364" s="165">
        <f t="shared" si="125"/>
        <v>0</v>
      </c>
      <c r="N364" s="165">
        <f t="shared" si="125"/>
        <v>0</v>
      </c>
      <c r="O364" s="165">
        <f t="shared" ref="O364:X373" si="126">IF(AND(O$2=$B364,$B364=$C$3),$D364,IF(AND(O$2&gt;$B364,O$2&lt;=$D$333+$B364),SLN($D364,0,IF($C$3-$B364&gt;=$D$333,$D$333,$C$3-$B364)),0))</f>
        <v>0</v>
      </c>
      <c r="P364" s="165">
        <f t="shared" si="126"/>
        <v>0</v>
      </c>
      <c r="Q364" s="165">
        <f t="shared" si="126"/>
        <v>0</v>
      </c>
      <c r="R364" s="165">
        <f t="shared" si="126"/>
        <v>0</v>
      </c>
      <c r="S364" s="165">
        <f t="shared" si="126"/>
        <v>0</v>
      </c>
      <c r="T364" s="165">
        <f t="shared" si="126"/>
        <v>0</v>
      </c>
      <c r="U364" s="165">
        <f t="shared" si="126"/>
        <v>0</v>
      </c>
      <c r="V364" s="165">
        <f t="shared" si="126"/>
        <v>0</v>
      </c>
      <c r="W364" s="165">
        <f t="shared" si="126"/>
        <v>0</v>
      </c>
      <c r="X364" s="165">
        <f t="shared" si="126"/>
        <v>0</v>
      </c>
      <c r="Y364" s="165">
        <f t="shared" ref="Y364:AH373" si="127">IF(AND(Y$2=$B364,$B364=$C$3),$D364,IF(AND(Y$2&gt;$B364,Y$2&lt;=$D$333+$B364),SLN($D364,0,IF($C$3-$B364&gt;=$D$333,$D$333,$C$3-$B364)),0))</f>
        <v>0</v>
      </c>
      <c r="Z364" s="165">
        <f t="shared" si="127"/>
        <v>0</v>
      </c>
      <c r="AA364" s="165">
        <f t="shared" si="127"/>
        <v>0</v>
      </c>
      <c r="AB364" s="165">
        <f t="shared" si="127"/>
        <v>0</v>
      </c>
      <c r="AC364" s="165">
        <f t="shared" si="127"/>
        <v>0</v>
      </c>
      <c r="AD364" s="165">
        <f t="shared" si="127"/>
        <v>0</v>
      </c>
      <c r="AE364" s="165">
        <f t="shared" si="127"/>
        <v>0</v>
      </c>
      <c r="AF364" s="165">
        <f t="shared" si="127"/>
        <v>0</v>
      </c>
      <c r="AG364" s="165">
        <f t="shared" si="127"/>
        <v>0</v>
      </c>
      <c r="AH364" s="165">
        <f t="shared" si="127"/>
        <v>0</v>
      </c>
      <c r="AI364" s="165">
        <f t="shared" ref="AI364:AR373" si="128">IF(AND(AI$2=$B364,$B364=$C$3),$D364,IF(AND(AI$2&gt;$B364,AI$2&lt;=$D$333+$B364),SLN($D364,0,IF($C$3-$B364&gt;=$D$333,$D$333,$C$3-$B364)),0))</f>
        <v>0</v>
      </c>
      <c r="AJ364" s="165">
        <f t="shared" si="128"/>
        <v>0</v>
      </c>
      <c r="AK364" s="165">
        <f t="shared" si="128"/>
        <v>0</v>
      </c>
      <c r="AL364" s="165">
        <f t="shared" si="128"/>
        <v>0</v>
      </c>
      <c r="AM364" s="165">
        <f t="shared" si="128"/>
        <v>0</v>
      </c>
      <c r="AN364" s="165">
        <f t="shared" si="128"/>
        <v>0</v>
      </c>
      <c r="AO364" s="165">
        <f t="shared" si="128"/>
        <v>0</v>
      </c>
      <c r="AP364" s="165">
        <f t="shared" si="128"/>
        <v>0</v>
      </c>
      <c r="AQ364" s="165">
        <f t="shared" si="128"/>
        <v>0</v>
      </c>
      <c r="AR364" s="165">
        <f t="shared" si="128"/>
        <v>0</v>
      </c>
      <c r="AS364" s="165">
        <f t="shared" si="116"/>
        <v>0</v>
      </c>
    </row>
    <row r="365" spans="2:45" hidden="1" outlineLevel="2">
      <c r="B365" s="66">
        <v>32</v>
      </c>
      <c r="D365" s="338">
        <v>0</v>
      </c>
      <c r="E365" s="165">
        <f t="shared" si="125"/>
        <v>0</v>
      </c>
      <c r="F365" s="165">
        <f t="shared" si="125"/>
        <v>0</v>
      </c>
      <c r="G365" s="165">
        <f t="shared" si="125"/>
        <v>0</v>
      </c>
      <c r="H365" s="165">
        <f t="shared" si="125"/>
        <v>0</v>
      </c>
      <c r="I365" s="165">
        <f t="shared" si="125"/>
        <v>0</v>
      </c>
      <c r="J365" s="165">
        <f t="shared" si="125"/>
        <v>0</v>
      </c>
      <c r="K365" s="165">
        <f t="shared" si="125"/>
        <v>0</v>
      </c>
      <c r="L365" s="165">
        <f t="shared" si="125"/>
        <v>0</v>
      </c>
      <c r="M365" s="165">
        <f t="shared" si="125"/>
        <v>0</v>
      </c>
      <c r="N365" s="165">
        <f t="shared" si="125"/>
        <v>0</v>
      </c>
      <c r="O365" s="165">
        <f t="shared" si="126"/>
        <v>0</v>
      </c>
      <c r="P365" s="165">
        <f t="shared" si="126"/>
        <v>0</v>
      </c>
      <c r="Q365" s="165">
        <f t="shared" si="126"/>
        <v>0</v>
      </c>
      <c r="R365" s="165">
        <f t="shared" si="126"/>
        <v>0</v>
      </c>
      <c r="S365" s="165">
        <f t="shared" si="126"/>
        <v>0</v>
      </c>
      <c r="T365" s="165">
        <f t="shared" si="126"/>
        <v>0</v>
      </c>
      <c r="U365" s="165">
        <f t="shared" si="126"/>
        <v>0</v>
      </c>
      <c r="V365" s="165">
        <f t="shared" si="126"/>
        <v>0</v>
      </c>
      <c r="W365" s="165">
        <f t="shared" si="126"/>
        <v>0</v>
      </c>
      <c r="X365" s="165">
        <f t="shared" si="126"/>
        <v>0</v>
      </c>
      <c r="Y365" s="165">
        <f t="shared" si="127"/>
        <v>0</v>
      </c>
      <c r="Z365" s="165">
        <f t="shared" si="127"/>
        <v>0</v>
      </c>
      <c r="AA365" s="165">
        <f t="shared" si="127"/>
        <v>0</v>
      </c>
      <c r="AB365" s="165">
        <f t="shared" si="127"/>
        <v>0</v>
      </c>
      <c r="AC365" s="165">
        <f t="shared" si="127"/>
        <v>0</v>
      </c>
      <c r="AD365" s="165">
        <f t="shared" si="127"/>
        <v>0</v>
      </c>
      <c r="AE365" s="165">
        <f t="shared" si="127"/>
        <v>0</v>
      </c>
      <c r="AF365" s="165">
        <f t="shared" si="127"/>
        <v>0</v>
      </c>
      <c r="AG365" s="165">
        <f t="shared" si="127"/>
        <v>0</v>
      </c>
      <c r="AH365" s="165">
        <f t="shared" si="127"/>
        <v>0</v>
      </c>
      <c r="AI365" s="165">
        <f t="shared" si="128"/>
        <v>0</v>
      </c>
      <c r="AJ365" s="165">
        <f t="shared" si="128"/>
        <v>0</v>
      </c>
      <c r="AK365" s="165">
        <f t="shared" si="128"/>
        <v>0</v>
      </c>
      <c r="AL365" s="165">
        <f t="shared" si="128"/>
        <v>0</v>
      </c>
      <c r="AM365" s="165">
        <f t="shared" si="128"/>
        <v>0</v>
      </c>
      <c r="AN365" s="165">
        <f t="shared" si="128"/>
        <v>0</v>
      </c>
      <c r="AO365" s="165">
        <f t="shared" si="128"/>
        <v>0</v>
      </c>
      <c r="AP365" s="165">
        <f t="shared" si="128"/>
        <v>0</v>
      </c>
      <c r="AQ365" s="165">
        <f t="shared" si="128"/>
        <v>0</v>
      </c>
      <c r="AR365" s="165">
        <f t="shared" si="128"/>
        <v>0</v>
      </c>
      <c r="AS365" s="165">
        <f t="shared" si="116"/>
        <v>0</v>
      </c>
    </row>
    <row r="366" spans="2:45" hidden="1" outlineLevel="2">
      <c r="B366" s="66">
        <v>33</v>
      </c>
      <c r="D366" s="338">
        <v>0</v>
      </c>
      <c r="E366" s="165">
        <f t="shared" si="125"/>
        <v>0</v>
      </c>
      <c r="F366" s="165">
        <f t="shared" si="125"/>
        <v>0</v>
      </c>
      <c r="G366" s="165">
        <f t="shared" si="125"/>
        <v>0</v>
      </c>
      <c r="H366" s="165">
        <f t="shared" si="125"/>
        <v>0</v>
      </c>
      <c r="I366" s="165">
        <f t="shared" si="125"/>
        <v>0</v>
      </c>
      <c r="J366" s="165">
        <f t="shared" si="125"/>
        <v>0</v>
      </c>
      <c r="K366" s="165">
        <f t="shared" si="125"/>
        <v>0</v>
      </c>
      <c r="L366" s="165">
        <f t="shared" si="125"/>
        <v>0</v>
      </c>
      <c r="M366" s="165">
        <f t="shared" si="125"/>
        <v>0</v>
      </c>
      <c r="N366" s="165">
        <f t="shared" si="125"/>
        <v>0</v>
      </c>
      <c r="O366" s="165">
        <f t="shared" si="126"/>
        <v>0</v>
      </c>
      <c r="P366" s="165">
        <f t="shared" si="126"/>
        <v>0</v>
      </c>
      <c r="Q366" s="165">
        <f t="shared" si="126"/>
        <v>0</v>
      </c>
      <c r="R366" s="165">
        <f t="shared" si="126"/>
        <v>0</v>
      </c>
      <c r="S366" s="165">
        <f t="shared" si="126"/>
        <v>0</v>
      </c>
      <c r="T366" s="165">
        <f t="shared" si="126"/>
        <v>0</v>
      </c>
      <c r="U366" s="165">
        <f t="shared" si="126"/>
        <v>0</v>
      </c>
      <c r="V366" s="165">
        <f t="shared" si="126"/>
        <v>0</v>
      </c>
      <c r="W366" s="165">
        <f t="shared" si="126"/>
        <v>0</v>
      </c>
      <c r="X366" s="165">
        <f t="shared" si="126"/>
        <v>0</v>
      </c>
      <c r="Y366" s="165">
        <f t="shared" si="127"/>
        <v>0</v>
      </c>
      <c r="Z366" s="165">
        <f t="shared" si="127"/>
        <v>0</v>
      </c>
      <c r="AA366" s="165">
        <f t="shared" si="127"/>
        <v>0</v>
      </c>
      <c r="AB366" s="165">
        <f t="shared" si="127"/>
        <v>0</v>
      </c>
      <c r="AC366" s="165">
        <f t="shared" si="127"/>
        <v>0</v>
      </c>
      <c r="AD366" s="165">
        <f t="shared" si="127"/>
        <v>0</v>
      </c>
      <c r="AE366" s="165">
        <f t="shared" si="127"/>
        <v>0</v>
      </c>
      <c r="AF366" s="165">
        <f t="shared" si="127"/>
        <v>0</v>
      </c>
      <c r="AG366" s="165">
        <f t="shared" si="127"/>
        <v>0</v>
      </c>
      <c r="AH366" s="165">
        <f t="shared" si="127"/>
        <v>0</v>
      </c>
      <c r="AI366" s="165">
        <f t="shared" si="128"/>
        <v>0</v>
      </c>
      <c r="AJ366" s="165">
        <f t="shared" si="128"/>
        <v>0</v>
      </c>
      <c r="AK366" s="165">
        <f t="shared" si="128"/>
        <v>0</v>
      </c>
      <c r="AL366" s="165">
        <f t="shared" si="128"/>
        <v>0</v>
      </c>
      <c r="AM366" s="165">
        <f t="shared" si="128"/>
        <v>0</v>
      </c>
      <c r="AN366" s="165">
        <f t="shared" si="128"/>
        <v>0</v>
      </c>
      <c r="AO366" s="165">
        <f t="shared" si="128"/>
        <v>0</v>
      </c>
      <c r="AP366" s="165">
        <f t="shared" si="128"/>
        <v>0</v>
      </c>
      <c r="AQ366" s="165">
        <f t="shared" si="128"/>
        <v>0</v>
      </c>
      <c r="AR366" s="165">
        <f t="shared" si="128"/>
        <v>0</v>
      </c>
      <c r="AS366" s="165">
        <f t="shared" si="116"/>
        <v>0</v>
      </c>
    </row>
    <row r="367" spans="2:45" hidden="1" outlineLevel="2">
      <c r="B367" s="66">
        <v>34</v>
      </c>
      <c r="D367" s="338">
        <v>0</v>
      </c>
      <c r="E367" s="165">
        <f t="shared" si="125"/>
        <v>0</v>
      </c>
      <c r="F367" s="165">
        <f t="shared" si="125"/>
        <v>0</v>
      </c>
      <c r="G367" s="165">
        <f t="shared" si="125"/>
        <v>0</v>
      </c>
      <c r="H367" s="165">
        <f t="shared" si="125"/>
        <v>0</v>
      </c>
      <c r="I367" s="165">
        <f t="shared" si="125"/>
        <v>0</v>
      </c>
      <c r="J367" s="165">
        <f t="shared" si="125"/>
        <v>0</v>
      </c>
      <c r="K367" s="165">
        <f t="shared" si="125"/>
        <v>0</v>
      </c>
      <c r="L367" s="165">
        <f t="shared" si="125"/>
        <v>0</v>
      </c>
      <c r="M367" s="165">
        <f t="shared" si="125"/>
        <v>0</v>
      </c>
      <c r="N367" s="165">
        <f t="shared" si="125"/>
        <v>0</v>
      </c>
      <c r="O367" s="165">
        <f t="shared" si="126"/>
        <v>0</v>
      </c>
      <c r="P367" s="165">
        <f t="shared" si="126"/>
        <v>0</v>
      </c>
      <c r="Q367" s="165">
        <f t="shared" si="126"/>
        <v>0</v>
      </c>
      <c r="R367" s="165">
        <f t="shared" si="126"/>
        <v>0</v>
      </c>
      <c r="S367" s="165">
        <f t="shared" si="126"/>
        <v>0</v>
      </c>
      <c r="T367" s="165">
        <f t="shared" si="126"/>
        <v>0</v>
      </c>
      <c r="U367" s="165">
        <f t="shared" si="126"/>
        <v>0</v>
      </c>
      <c r="V367" s="165">
        <f t="shared" si="126"/>
        <v>0</v>
      </c>
      <c r="W367" s="165">
        <f t="shared" si="126"/>
        <v>0</v>
      </c>
      <c r="X367" s="165">
        <f t="shared" si="126"/>
        <v>0</v>
      </c>
      <c r="Y367" s="165">
        <f t="shared" si="127"/>
        <v>0</v>
      </c>
      <c r="Z367" s="165">
        <f t="shared" si="127"/>
        <v>0</v>
      </c>
      <c r="AA367" s="165">
        <f t="shared" si="127"/>
        <v>0</v>
      </c>
      <c r="AB367" s="165">
        <f t="shared" si="127"/>
        <v>0</v>
      </c>
      <c r="AC367" s="165">
        <f t="shared" si="127"/>
        <v>0</v>
      </c>
      <c r="AD367" s="165">
        <f t="shared" si="127"/>
        <v>0</v>
      </c>
      <c r="AE367" s="165">
        <f t="shared" si="127"/>
        <v>0</v>
      </c>
      <c r="AF367" s="165">
        <f t="shared" si="127"/>
        <v>0</v>
      </c>
      <c r="AG367" s="165">
        <f t="shared" si="127"/>
        <v>0</v>
      </c>
      <c r="AH367" s="165">
        <f t="shared" si="127"/>
        <v>0</v>
      </c>
      <c r="AI367" s="165">
        <f t="shared" si="128"/>
        <v>0</v>
      </c>
      <c r="AJ367" s="165">
        <f t="shared" si="128"/>
        <v>0</v>
      </c>
      <c r="AK367" s="165">
        <f t="shared" si="128"/>
        <v>0</v>
      </c>
      <c r="AL367" s="165">
        <f t="shared" si="128"/>
        <v>0</v>
      </c>
      <c r="AM367" s="165">
        <f t="shared" si="128"/>
        <v>0</v>
      </c>
      <c r="AN367" s="165">
        <f t="shared" si="128"/>
        <v>0</v>
      </c>
      <c r="AO367" s="165">
        <f t="shared" si="128"/>
        <v>0</v>
      </c>
      <c r="AP367" s="165">
        <f t="shared" si="128"/>
        <v>0</v>
      </c>
      <c r="AQ367" s="165">
        <f t="shared" si="128"/>
        <v>0</v>
      </c>
      <c r="AR367" s="165">
        <f t="shared" si="128"/>
        <v>0</v>
      </c>
      <c r="AS367" s="165">
        <f t="shared" si="116"/>
        <v>0</v>
      </c>
    </row>
    <row r="368" spans="2:45" hidden="1" outlineLevel="2">
      <c r="B368" s="66">
        <v>35</v>
      </c>
      <c r="D368" s="338">
        <v>0</v>
      </c>
      <c r="E368" s="165">
        <f t="shared" si="125"/>
        <v>0</v>
      </c>
      <c r="F368" s="165">
        <f t="shared" si="125"/>
        <v>0</v>
      </c>
      <c r="G368" s="165">
        <f t="shared" si="125"/>
        <v>0</v>
      </c>
      <c r="H368" s="165">
        <f t="shared" si="125"/>
        <v>0</v>
      </c>
      <c r="I368" s="165">
        <f t="shared" si="125"/>
        <v>0</v>
      </c>
      <c r="J368" s="165">
        <f t="shared" si="125"/>
        <v>0</v>
      </c>
      <c r="K368" s="165">
        <f t="shared" si="125"/>
        <v>0</v>
      </c>
      <c r="L368" s="165">
        <f t="shared" si="125"/>
        <v>0</v>
      </c>
      <c r="M368" s="165">
        <f t="shared" si="125"/>
        <v>0</v>
      </c>
      <c r="N368" s="165">
        <f t="shared" si="125"/>
        <v>0</v>
      </c>
      <c r="O368" s="165">
        <f t="shared" si="126"/>
        <v>0</v>
      </c>
      <c r="P368" s="165">
        <f t="shared" si="126"/>
        <v>0</v>
      </c>
      <c r="Q368" s="165">
        <f t="shared" si="126"/>
        <v>0</v>
      </c>
      <c r="R368" s="165">
        <f t="shared" si="126"/>
        <v>0</v>
      </c>
      <c r="S368" s="165">
        <f t="shared" si="126"/>
        <v>0</v>
      </c>
      <c r="T368" s="165">
        <f t="shared" si="126"/>
        <v>0</v>
      </c>
      <c r="U368" s="165">
        <f t="shared" si="126"/>
        <v>0</v>
      </c>
      <c r="V368" s="165">
        <f t="shared" si="126"/>
        <v>0</v>
      </c>
      <c r="W368" s="165">
        <f t="shared" si="126"/>
        <v>0</v>
      </c>
      <c r="X368" s="165">
        <f t="shared" si="126"/>
        <v>0</v>
      </c>
      <c r="Y368" s="165">
        <f t="shared" si="127"/>
        <v>0</v>
      </c>
      <c r="Z368" s="165">
        <f t="shared" si="127"/>
        <v>0</v>
      </c>
      <c r="AA368" s="165">
        <f t="shared" si="127"/>
        <v>0</v>
      </c>
      <c r="AB368" s="165">
        <f t="shared" si="127"/>
        <v>0</v>
      </c>
      <c r="AC368" s="165">
        <f t="shared" si="127"/>
        <v>0</v>
      </c>
      <c r="AD368" s="165">
        <f t="shared" si="127"/>
        <v>0</v>
      </c>
      <c r="AE368" s="165">
        <f t="shared" si="127"/>
        <v>0</v>
      </c>
      <c r="AF368" s="165">
        <f t="shared" si="127"/>
        <v>0</v>
      </c>
      <c r="AG368" s="165">
        <f t="shared" si="127"/>
        <v>0</v>
      </c>
      <c r="AH368" s="165">
        <f t="shared" si="127"/>
        <v>0</v>
      </c>
      <c r="AI368" s="165">
        <f t="shared" si="128"/>
        <v>0</v>
      </c>
      <c r="AJ368" s="165">
        <f t="shared" si="128"/>
        <v>0</v>
      </c>
      <c r="AK368" s="165">
        <f t="shared" si="128"/>
        <v>0</v>
      </c>
      <c r="AL368" s="165">
        <f t="shared" si="128"/>
        <v>0</v>
      </c>
      <c r="AM368" s="165">
        <f t="shared" si="128"/>
        <v>0</v>
      </c>
      <c r="AN368" s="165">
        <f t="shared" si="128"/>
        <v>0</v>
      </c>
      <c r="AO368" s="165">
        <f t="shared" si="128"/>
        <v>0</v>
      </c>
      <c r="AP368" s="165">
        <f t="shared" si="128"/>
        <v>0</v>
      </c>
      <c r="AQ368" s="165">
        <f t="shared" si="128"/>
        <v>0</v>
      </c>
      <c r="AR368" s="165">
        <f t="shared" si="128"/>
        <v>0</v>
      </c>
      <c r="AS368" s="165">
        <f t="shared" si="116"/>
        <v>0</v>
      </c>
    </row>
    <row r="369" spans="2:45" hidden="1" outlineLevel="2">
      <c r="B369" s="66">
        <v>36</v>
      </c>
      <c r="D369" s="338">
        <v>0</v>
      </c>
      <c r="E369" s="165">
        <f t="shared" si="125"/>
        <v>0</v>
      </c>
      <c r="F369" s="165">
        <f t="shared" si="125"/>
        <v>0</v>
      </c>
      <c r="G369" s="165">
        <f t="shared" si="125"/>
        <v>0</v>
      </c>
      <c r="H369" s="165">
        <f t="shared" si="125"/>
        <v>0</v>
      </c>
      <c r="I369" s="165">
        <f t="shared" si="125"/>
        <v>0</v>
      </c>
      <c r="J369" s="165">
        <f t="shared" si="125"/>
        <v>0</v>
      </c>
      <c r="K369" s="165">
        <f t="shared" si="125"/>
        <v>0</v>
      </c>
      <c r="L369" s="165">
        <f t="shared" si="125"/>
        <v>0</v>
      </c>
      <c r="M369" s="165">
        <f t="shared" si="125"/>
        <v>0</v>
      </c>
      <c r="N369" s="165">
        <f t="shared" si="125"/>
        <v>0</v>
      </c>
      <c r="O369" s="165">
        <f t="shared" si="126"/>
        <v>0</v>
      </c>
      <c r="P369" s="165">
        <f t="shared" si="126"/>
        <v>0</v>
      </c>
      <c r="Q369" s="165">
        <f t="shared" si="126"/>
        <v>0</v>
      </c>
      <c r="R369" s="165">
        <f t="shared" si="126"/>
        <v>0</v>
      </c>
      <c r="S369" s="165">
        <f t="shared" si="126"/>
        <v>0</v>
      </c>
      <c r="T369" s="165">
        <f t="shared" si="126"/>
        <v>0</v>
      </c>
      <c r="U369" s="165">
        <f t="shared" si="126"/>
        <v>0</v>
      </c>
      <c r="V369" s="165">
        <f t="shared" si="126"/>
        <v>0</v>
      </c>
      <c r="W369" s="165">
        <f t="shared" si="126"/>
        <v>0</v>
      </c>
      <c r="X369" s="165">
        <f t="shared" si="126"/>
        <v>0</v>
      </c>
      <c r="Y369" s="165">
        <f t="shared" si="127"/>
        <v>0</v>
      </c>
      <c r="Z369" s="165">
        <f t="shared" si="127"/>
        <v>0</v>
      </c>
      <c r="AA369" s="165">
        <f t="shared" si="127"/>
        <v>0</v>
      </c>
      <c r="AB369" s="165">
        <f t="shared" si="127"/>
        <v>0</v>
      </c>
      <c r="AC369" s="165">
        <f t="shared" si="127"/>
        <v>0</v>
      </c>
      <c r="AD369" s="165">
        <f t="shared" si="127"/>
        <v>0</v>
      </c>
      <c r="AE369" s="165">
        <f t="shared" si="127"/>
        <v>0</v>
      </c>
      <c r="AF369" s="165">
        <f t="shared" si="127"/>
        <v>0</v>
      </c>
      <c r="AG369" s="165">
        <f t="shared" si="127"/>
        <v>0</v>
      </c>
      <c r="AH369" s="165">
        <f t="shared" si="127"/>
        <v>0</v>
      </c>
      <c r="AI369" s="165">
        <f t="shared" si="128"/>
        <v>0</v>
      </c>
      <c r="AJ369" s="165">
        <f t="shared" si="128"/>
        <v>0</v>
      </c>
      <c r="AK369" s="165">
        <f t="shared" si="128"/>
        <v>0</v>
      </c>
      <c r="AL369" s="165">
        <f t="shared" si="128"/>
        <v>0</v>
      </c>
      <c r="AM369" s="165">
        <f t="shared" si="128"/>
        <v>0</v>
      </c>
      <c r="AN369" s="165">
        <f t="shared" si="128"/>
        <v>0</v>
      </c>
      <c r="AO369" s="165">
        <f t="shared" si="128"/>
        <v>0</v>
      </c>
      <c r="AP369" s="165">
        <f t="shared" si="128"/>
        <v>0</v>
      </c>
      <c r="AQ369" s="165">
        <f t="shared" si="128"/>
        <v>0</v>
      </c>
      <c r="AR369" s="165">
        <f t="shared" si="128"/>
        <v>0</v>
      </c>
      <c r="AS369" s="165">
        <f t="shared" si="116"/>
        <v>0</v>
      </c>
    </row>
    <row r="370" spans="2:45" hidden="1" outlineLevel="2">
      <c r="B370" s="66">
        <v>37</v>
      </c>
      <c r="D370" s="338">
        <v>0</v>
      </c>
      <c r="E370" s="165">
        <f t="shared" si="125"/>
        <v>0</v>
      </c>
      <c r="F370" s="165">
        <f t="shared" si="125"/>
        <v>0</v>
      </c>
      <c r="G370" s="165">
        <f t="shared" si="125"/>
        <v>0</v>
      </c>
      <c r="H370" s="165">
        <f t="shared" si="125"/>
        <v>0</v>
      </c>
      <c r="I370" s="165">
        <f t="shared" si="125"/>
        <v>0</v>
      </c>
      <c r="J370" s="165">
        <f t="shared" si="125"/>
        <v>0</v>
      </c>
      <c r="K370" s="165">
        <f t="shared" si="125"/>
        <v>0</v>
      </c>
      <c r="L370" s="165">
        <f t="shared" si="125"/>
        <v>0</v>
      </c>
      <c r="M370" s="165">
        <f t="shared" si="125"/>
        <v>0</v>
      </c>
      <c r="N370" s="165">
        <f t="shared" si="125"/>
        <v>0</v>
      </c>
      <c r="O370" s="165">
        <f t="shared" si="126"/>
        <v>0</v>
      </c>
      <c r="P370" s="165">
        <f t="shared" si="126"/>
        <v>0</v>
      </c>
      <c r="Q370" s="165">
        <f t="shared" si="126"/>
        <v>0</v>
      </c>
      <c r="R370" s="165">
        <f t="shared" si="126"/>
        <v>0</v>
      </c>
      <c r="S370" s="165">
        <f t="shared" si="126"/>
        <v>0</v>
      </c>
      <c r="T370" s="165">
        <f t="shared" si="126"/>
        <v>0</v>
      </c>
      <c r="U370" s="165">
        <f t="shared" si="126"/>
        <v>0</v>
      </c>
      <c r="V370" s="165">
        <f t="shared" si="126"/>
        <v>0</v>
      </c>
      <c r="W370" s="165">
        <f t="shared" si="126"/>
        <v>0</v>
      </c>
      <c r="X370" s="165">
        <f t="shared" si="126"/>
        <v>0</v>
      </c>
      <c r="Y370" s="165">
        <f t="shared" si="127"/>
        <v>0</v>
      </c>
      <c r="Z370" s="165">
        <f t="shared" si="127"/>
        <v>0</v>
      </c>
      <c r="AA370" s="165">
        <f t="shared" si="127"/>
        <v>0</v>
      </c>
      <c r="AB370" s="165">
        <f t="shared" si="127"/>
        <v>0</v>
      </c>
      <c r="AC370" s="165">
        <f t="shared" si="127"/>
        <v>0</v>
      </c>
      <c r="AD370" s="165">
        <f t="shared" si="127"/>
        <v>0</v>
      </c>
      <c r="AE370" s="165">
        <f t="shared" si="127"/>
        <v>0</v>
      </c>
      <c r="AF370" s="165">
        <f t="shared" si="127"/>
        <v>0</v>
      </c>
      <c r="AG370" s="165">
        <f t="shared" si="127"/>
        <v>0</v>
      </c>
      <c r="AH370" s="165">
        <f t="shared" si="127"/>
        <v>0</v>
      </c>
      <c r="AI370" s="165">
        <f t="shared" si="128"/>
        <v>0</v>
      </c>
      <c r="AJ370" s="165">
        <f t="shared" si="128"/>
        <v>0</v>
      </c>
      <c r="AK370" s="165">
        <f t="shared" si="128"/>
        <v>0</v>
      </c>
      <c r="AL370" s="165">
        <f t="shared" si="128"/>
        <v>0</v>
      </c>
      <c r="AM370" s="165">
        <f t="shared" si="128"/>
        <v>0</v>
      </c>
      <c r="AN370" s="165">
        <f t="shared" si="128"/>
        <v>0</v>
      </c>
      <c r="AO370" s="165">
        <f t="shared" si="128"/>
        <v>0</v>
      </c>
      <c r="AP370" s="165">
        <f t="shared" si="128"/>
        <v>0</v>
      </c>
      <c r="AQ370" s="165">
        <f t="shared" si="128"/>
        <v>0</v>
      </c>
      <c r="AR370" s="165">
        <f t="shared" si="128"/>
        <v>0</v>
      </c>
      <c r="AS370" s="165">
        <f t="shared" si="116"/>
        <v>0</v>
      </c>
    </row>
    <row r="371" spans="2:45" hidden="1" outlineLevel="2">
      <c r="B371" s="66">
        <v>38</v>
      </c>
      <c r="D371" s="338">
        <v>0</v>
      </c>
      <c r="E371" s="165">
        <f t="shared" si="125"/>
        <v>0</v>
      </c>
      <c r="F371" s="165">
        <f t="shared" si="125"/>
        <v>0</v>
      </c>
      <c r="G371" s="165">
        <f t="shared" si="125"/>
        <v>0</v>
      </c>
      <c r="H371" s="165">
        <f t="shared" si="125"/>
        <v>0</v>
      </c>
      <c r="I371" s="165">
        <f t="shared" si="125"/>
        <v>0</v>
      </c>
      <c r="J371" s="165">
        <f t="shared" si="125"/>
        <v>0</v>
      </c>
      <c r="K371" s="165">
        <f t="shared" si="125"/>
        <v>0</v>
      </c>
      <c r="L371" s="165">
        <f t="shared" si="125"/>
        <v>0</v>
      </c>
      <c r="M371" s="165">
        <f t="shared" si="125"/>
        <v>0</v>
      </c>
      <c r="N371" s="165">
        <f t="shared" si="125"/>
        <v>0</v>
      </c>
      <c r="O371" s="165">
        <f t="shared" si="126"/>
        <v>0</v>
      </c>
      <c r="P371" s="165">
        <f t="shared" si="126"/>
        <v>0</v>
      </c>
      <c r="Q371" s="165">
        <f t="shared" si="126"/>
        <v>0</v>
      </c>
      <c r="R371" s="165">
        <f t="shared" si="126"/>
        <v>0</v>
      </c>
      <c r="S371" s="165">
        <f t="shared" si="126"/>
        <v>0</v>
      </c>
      <c r="T371" s="165">
        <f t="shared" si="126"/>
        <v>0</v>
      </c>
      <c r="U371" s="165">
        <f t="shared" si="126"/>
        <v>0</v>
      </c>
      <c r="V371" s="165">
        <f t="shared" si="126"/>
        <v>0</v>
      </c>
      <c r="W371" s="165">
        <f t="shared" si="126"/>
        <v>0</v>
      </c>
      <c r="X371" s="165">
        <f t="shared" si="126"/>
        <v>0</v>
      </c>
      <c r="Y371" s="165">
        <f t="shared" si="127"/>
        <v>0</v>
      </c>
      <c r="Z371" s="165">
        <f t="shared" si="127"/>
        <v>0</v>
      </c>
      <c r="AA371" s="165">
        <f t="shared" si="127"/>
        <v>0</v>
      </c>
      <c r="AB371" s="165">
        <f t="shared" si="127"/>
        <v>0</v>
      </c>
      <c r="AC371" s="165">
        <f t="shared" si="127"/>
        <v>0</v>
      </c>
      <c r="AD371" s="165">
        <f t="shared" si="127"/>
        <v>0</v>
      </c>
      <c r="AE371" s="165">
        <f t="shared" si="127"/>
        <v>0</v>
      </c>
      <c r="AF371" s="165">
        <f t="shared" si="127"/>
        <v>0</v>
      </c>
      <c r="AG371" s="165">
        <f t="shared" si="127"/>
        <v>0</v>
      </c>
      <c r="AH371" s="165">
        <f t="shared" si="127"/>
        <v>0</v>
      </c>
      <c r="AI371" s="165">
        <f t="shared" si="128"/>
        <v>0</v>
      </c>
      <c r="AJ371" s="165">
        <f t="shared" si="128"/>
        <v>0</v>
      </c>
      <c r="AK371" s="165">
        <f t="shared" si="128"/>
        <v>0</v>
      </c>
      <c r="AL371" s="165">
        <f t="shared" si="128"/>
        <v>0</v>
      </c>
      <c r="AM371" s="165">
        <f t="shared" si="128"/>
        <v>0</v>
      </c>
      <c r="AN371" s="165">
        <f t="shared" si="128"/>
        <v>0</v>
      </c>
      <c r="AO371" s="165">
        <f t="shared" si="128"/>
        <v>0</v>
      </c>
      <c r="AP371" s="165">
        <f t="shared" si="128"/>
        <v>0</v>
      </c>
      <c r="AQ371" s="165">
        <f t="shared" si="128"/>
        <v>0</v>
      </c>
      <c r="AR371" s="165">
        <f t="shared" si="128"/>
        <v>0</v>
      </c>
      <c r="AS371" s="165">
        <f t="shared" si="116"/>
        <v>0</v>
      </c>
    </row>
    <row r="372" spans="2:45" hidden="1" outlineLevel="2">
      <c r="B372" s="66">
        <v>39</v>
      </c>
      <c r="D372" s="338">
        <v>0</v>
      </c>
      <c r="E372" s="165">
        <f t="shared" si="125"/>
        <v>0</v>
      </c>
      <c r="F372" s="165">
        <f t="shared" si="125"/>
        <v>0</v>
      </c>
      <c r="G372" s="165">
        <f t="shared" si="125"/>
        <v>0</v>
      </c>
      <c r="H372" s="165">
        <f t="shared" si="125"/>
        <v>0</v>
      </c>
      <c r="I372" s="165">
        <f t="shared" si="125"/>
        <v>0</v>
      </c>
      <c r="J372" s="165">
        <f t="shared" si="125"/>
        <v>0</v>
      </c>
      <c r="K372" s="165">
        <f t="shared" si="125"/>
        <v>0</v>
      </c>
      <c r="L372" s="165">
        <f t="shared" si="125"/>
        <v>0</v>
      </c>
      <c r="M372" s="165">
        <f t="shared" si="125"/>
        <v>0</v>
      </c>
      <c r="N372" s="165">
        <f t="shared" si="125"/>
        <v>0</v>
      </c>
      <c r="O372" s="165">
        <f t="shared" si="126"/>
        <v>0</v>
      </c>
      <c r="P372" s="165">
        <f t="shared" si="126"/>
        <v>0</v>
      </c>
      <c r="Q372" s="165">
        <f t="shared" si="126"/>
        <v>0</v>
      </c>
      <c r="R372" s="165">
        <f t="shared" si="126"/>
        <v>0</v>
      </c>
      <c r="S372" s="165">
        <f t="shared" si="126"/>
        <v>0</v>
      </c>
      <c r="T372" s="165">
        <f t="shared" si="126"/>
        <v>0</v>
      </c>
      <c r="U372" s="165">
        <f t="shared" si="126"/>
        <v>0</v>
      </c>
      <c r="V372" s="165">
        <f t="shared" si="126"/>
        <v>0</v>
      </c>
      <c r="W372" s="165">
        <f t="shared" si="126"/>
        <v>0</v>
      </c>
      <c r="X372" s="165">
        <f t="shared" si="126"/>
        <v>0</v>
      </c>
      <c r="Y372" s="165">
        <f t="shared" si="127"/>
        <v>0</v>
      </c>
      <c r="Z372" s="165">
        <f t="shared" si="127"/>
        <v>0</v>
      </c>
      <c r="AA372" s="165">
        <f t="shared" si="127"/>
        <v>0</v>
      </c>
      <c r="AB372" s="165">
        <f t="shared" si="127"/>
        <v>0</v>
      </c>
      <c r="AC372" s="165">
        <f t="shared" si="127"/>
        <v>0</v>
      </c>
      <c r="AD372" s="165">
        <f t="shared" si="127"/>
        <v>0</v>
      </c>
      <c r="AE372" s="165">
        <f t="shared" si="127"/>
        <v>0</v>
      </c>
      <c r="AF372" s="165">
        <f t="shared" si="127"/>
        <v>0</v>
      </c>
      <c r="AG372" s="165">
        <f t="shared" si="127"/>
        <v>0</v>
      </c>
      <c r="AH372" s="165">
        <f t="shared" si="127"/>
        <v>0</v>
      </c>
      <c r="AI372" s="165">
        <f t="shared" si="128"/>
        <v>0</v>
      </c>
      <c r="AJ372" s="165">
        <f t="shared" si="128"/>
        <v>0</v>
      </c>
      <c r="AK372" s="165">
        <f t="shared" si="128"/>
        <v>0</v>
      </c>
      <c r="AL372" s="165">
        <f t="shared" si="128"/>
        <v>0</v>
      </c>
      <c r="AM372" s="165">
        <f t="shared" si="128"/>
        <v>0</v>
      </c>
      <c r="AN372" s="165">
        <f t="shared" si="128"/>
        <v>0</v>
      </c>
      <c r="AO372" s="165">
        <f t="shared" si="128"/>
        <v>0</v>
      </c>
      <c r="AP372" s="165">
        <f t="shared" si="128"/>
        <v>0</v>
      </c>
      <c r="AQ372" s="165">
        <f t="shared" si="128"/>
        <v>0</v>
      </c>
      <c r="AR372" s="165">
        <f t="shared" si="128"/>
        <v>0</v>
      </c>
      <c r="AS372" s="165">
        <f t="shared" si="116"/>
        <v>0</v>
      </c>
    </row>
    <row r="373" spans="2:45" hidden="1" outlineLevel="2">
      <c r="B373" s="66">
        <v>40</v>
      </c>
      <c r="D373" s="338">
        <v>0</v>
      </c>
      <c r="E373" s="165">
        <f t="shared" si="125"/>
        <v>0</v>
      </c>
      <c r="F373" s="165">
        <f t="shared" si="125"/>
        <v>0</v>
      </c>
      <c r="G373" s="165">
        <f t="shared" si="125"/>
        <v>0</v>
      </c>
      <c r="H373" s="165">
        <f t="shared" si="125"/>
        <v>0</v>
      </c>
      <c r="I373" s="165">
        <f t="shared" si="125"/>
        <v>0</v>
      </c>
      <c r="J373" s="165">
        <f t="shared" si="125"/>
        <v>0</v>
      </c>
      <c r="K373" s="165">
        <f t="shared" si="125"/>
        <v>0</v>
      </c>
      <c r="L373" s="165">
        <f t="shared" si="125"/>
        <v>0</v>
      </c>
      <c r="M373" s="165">
        <f t="shared" si="125"/>
        <v>0</v>
      </c>
      <c r="N373" s="165">
        <f t="shared" si="125"/>
        <v>0</v>
      </c>
      <c r="O373" s="165">
        <f t="shared" si="126"/>
        <v>0</v>
      </c>
      <c r="P373" s="165">
        <f t="shared" si="126"/>
        <v>0</v>
      </c>
      <c r="Q373" s="165">
        <f t="shared" si="126"/>
        <v>0</v>
      </c>
      <c r="R373" s="165">
        <f t="shared" si="126"/>
        <v>0</v>
      </c>
      <c r="S373" s="165">
        <f t="shared" si="126"/>
        <v>0</v>
      </c>
      <c r="T373" s="165">
        <f t="shared" si="126"/>
        <v>0</v>
      </c>
      <c r="U373" s="165">
        <f t="shared" si="126"/>
        <v>0</v>
      </c>
      <c r="V373" s="165">
        <f t="shared" si="126"/>
        <v>0</v>
      </c>
      <c r="W373" s="165">
        <f t="shared" si="126"/>
        <v>0</v>
      </c>
      <c r="X373" s="165">
        <f t="shared" si="126"/>
        <v>0</v>
      </c>
      <c r="Y373" s="165">
        <f t="shared" si="127"/>
        <v>0</v>
      </c>
      <c r="Z373" s="165">
        <f t="shared" si="127"/>
        <v>0</v>
      </c>
      <c r="AA373" s="165">
        <f t="shared" si="127"/>
        <v>0</v>
      </c>
      <c r="AB373" s="165">
        <f t="shared" si="127"/>
        <v>0</v>
      </c>
      <c r="AC373" s="165">
        <f t="shared" si="127"/>
        <v>0</v>
      </c>
      <c r="AD373" s="165">
        <f t="shared" si="127"/>
        <v>0</v>
      </c>
      <c r="AE373" s="165">
        <f t="shared" si="127"/>
        <v>0</v>
      </c>
      <c r="AF373" s="165">
        <f t="shared" si="127"/>
        <v>0</v>
      </c>
      <c r="AG373" s="165">
        <f t="shared" si="127"/>
        <v>0</v>
      </c>
      <c r="AH373" s="165">
        <f t="shared" si="127"/>
        <v>0</v>
      </c>
      <c r="AI373" s="165">
        <f t="shared" si="128"/>
        <v>0</v>
      </c>
      <c r="AJ373" s="165">
        <f t="shared" si="128"/>
        <v>0</v>
      </c>
      <c r="AK373" s="165">
        <f t="shared" si="128"/>
        <v>0</v>
      </c>
      <c r="AL373" s="165">
        <f t="shared" si="128"/>
        <v>0</v>
      </c>
      <c r="AM373" s="165">
        <f t="shared" si="128"/>
        <v>0</v>
      </c>
      <c r="AN373" s="165">
        <f t="shared" si="128"/>
        <v>0</v>
      </c>
      <c r="AO373" s="165">
        <f t="shared" si="128"/>
        <v>0</v>
      </c>
      <c r="AP373" s="165">
        <f t="shared" si="128"/>
        <v>0</v>
      </c>
      <c r="AQ373" s="165">
        <f t="shared" si="128"/>
        <v>0</v>
      </c>
      <c r="AR373" s="165">
        <f t="shared" si="128"/>
        <v>0</v>
      </c>
      <c r="AS373" s="165">
        <f t="shared" si="116"/>
        <v>0</v>
      </c>
    </row>
    <row r="374" spans="2:45" s="377" customFormat="1" hidden="1" outlineLevel="1" collapsed="1">
      <c r="B374" s="378" t="str">
        <f>INV!B17</f>
        <v xml:space="preserve">1.10 - </v>
      </c>
      <c r="C374" s="357"/>
      <c r="D374" s="386">
        <f>INV!C17</f>
        <v>25</v>
      </c>
      <c r="E374" s="387">
        <f t="shared" ref="E374:AR374" si="129">SUM(E375:E414)</f>
        <v>0</v>
      </c>
      <c r="F374" s="387">
        <f t="shared" si="129"/>
        <v>0</v>
      </c>
      <c r="G374" s="387">
        <f t="shared" si="129"/>
        <v>0</v>
      </c>
      <c r="H374" s="387">
        <f t="shared" si="129"/>
        <v>0</v>
      </c>
      <c r="I374" s="387">
        <f t="shared" si="129"/>
        <v>0</v>
      </c>
      <c r="J374" s="387">
        <f t="shared" si="129"/>
        <v>0</v>
      </c>
      <c r="K374" s="387">
        <f t="shared" si="129"/>
        <v>0</v>
      </c>
      <c r="L374" s="387">
        <f t="shared" si="129"/>
        <v>0</v>
      </c>
      <c r="M374" s="387">
        <f t="shared" si="129"/>
        <v>0</v>
      </c>
      <c r="N374" s="387">
        <f t="shared" si="129"/>
        <v>0</v>
      </c>
      <c r="O374" s="387">
        <f t="shared" si="129"/>
        <v>0</v>
      </c>
      <c r="P374" s="387">
        <f t="shared" si="129"/>
        <v>0</v>
      </c>
      <c r="Q374" s="387">
        <f t="shared" si="129"/>
        <v>0</v>
      </c>
      <c r="R374" s="387">
        <f t="shared" si="129"/>
        <v>0</v>
      </c>
      <c r="S374" s="387">
        <f t="shared" si="129"/>
        <v>0</v>
      </c>
      <c r="T374" s="387">
        <f t="shared" si="129"/>
        <v>0</v>
      </c>
      <c r="U374" s="387">
        <f t="shared" si="129"/>
        <v>0</v>
      </c>
      <c r="V374" s="387">
        <f t="shared" si="129"/>
        <v>0</v>
      </c>
      <c r="W374" s="387">
        <f t="shared" si="129"/>
        <v>0</v>
      </c>
      <c r="X374" s="387">
        <f t="shared" si="129"/>
        <v>0</v>
      </c>
      <c r="Y374" s="387">
        <f t="shared" si="129"/>
        <v>0</v>
      </c>
      <c r="Z374" s="387">
        <f t="shared" si="129"/>
        <v>0</v>
      </c>
      <c r="AA374" s="387">
        <f t="shared" si="129"/>
        <v>0</v>
      </c>
      <c r="AB374" s="387">
        <f t="shared" si="129"/>
        <v>0</v>
      </c>
      <c r="AC374" s="387">
        <f t="shared" si="129"/>
        <v>0</v>
      </c>
      <c r="AD374" s="387">
        <f t="shared" si="129"/>
        <v>0</v>
      </c>
      <c r="AE374" s="387">
        <f t="shared" si="129"/>
        <v>0</v>
      </c>
      <c r="AF374" s="387">
        <f t="shared" si="129"/>
        <v>0</v>
      </c>
      <c r="AG374" s="387">
        <f t="shared" si="129"/>
        <v>0</v>
      </c>
      <c r="AH374" s="387">
        <f t="shared" si="129"/>
        <v>0</v>
      </c>
      <c r="AI374" s="387">
        <f t="shared" si="129"/>
        <v>0</v>
      </c>
      <c r="AJ374" s="387">
        <f t="shared" si="129"/>
        <v>0</v>
      </c>
      <c r="AK374" s="387">
        <f t="shared" si="129"/>
        <v>0</v>
      </c>
      <c r="AL374" s="387">
        <f t="shared" si="129"/>
        <v>0</v>
      </c>
      <c r="AM374" s="387">
        <f t="shared" si="129"/>
        <v>0</v>
      </c>
      <c r="AN374" s="387">
        <f t="shared" si="129"/>
        <v>0</v>
      </c>
      <c r="AO374" s="387">
        <f t="shared" si="129"/>
        <v>0</v>
      </c>
      <c r="AP374" s="387">
        <f t="shared" si="129"/>
        <v>0</v>
      </c>
      <c r="AQ374" s="387">
        <f t="shared" si="129"/>
        <v>0</v>
      </c>
      <c r="AR374" s="387">
        <f t="shared" si="129"/>
        <v>0</v>
      </c>
      <c r="AS374" s="165">
        <f t="shared" si="116"/>
        <v>0</v>
      </c>
    </row>
    <row r="375" spans="2:45" hidden="1" outlineLevel="2">
      <c r="B375" s="66">
        <v>1</v>
      </c>
      <c r="D375" s="338">
        <f t="array" ref="D375:D414">TRANSPOSE(INV!E17:AR17)</f>
        <v>0</v>
      </c>
      <c r="E375" s="165">
        <f t="shared" ref="E375:E414" si="130">IF(AND(E$2=$B375,$B375=$C$3),$D375,IF(AND(E$2&gt;$B375,E$2&lt;=$D$374+$B375),SLN($D375,0,IF($C$3-$B375&gt;=$D$374,$D$374,$C$3-$B375)),0))</f>
        <v>0</v>
      </c>
      <c r="F375" s="165">
        <f t="shared" ref="F375:AR381" si="131">IF(AND(F$2=$B375,$B375=$C$3),$D375,IF(AND(F$2&gt;$B375,F$2&lt;=$D$374+$B375),SLN($D375,0,IF($C$3-$B375&gt;=$D$374,$D$374,$C$3-$B375)),0))</f>
        <v>0</v>
      </c>
      <c r="G375" s="165">
        <f t="shared" si="131"/>
        <v>0</v>
      </c>
      <c r="H375" s="165">
        <f t="shared" si="131"/>
        <v>0</v>
      </c>
      <c r="I375" s="165">
        <f t="shared" si="131"/>
        <v>0</v>
      </c>
      <c r="J375" s="165">
        <f t="shared" si="131"/>
        <v>0</v>
      </c>
      <c r="K375" s="165">
        <f t="shared" si="131"/>
        <v>0</v>
      </c>
      <c r="L375" s="165">
        <f t="shared" si="131"/>
        <v>0</v>
      </c>
      <c r="M375" s="165">
        <f t="shared" si="131"/>
        <v>0</v>
      </c>
      <c r="N375" s="165">
        <f t="shared" si="131"/>
        <v>0</v>
      </c>
      <c r="O375" s="165">
        <f t="shared" si="131"/>
        <v>0</v>
      </c>
      <c r="P375" s="165">
        <f t="shared" si="131"/>
        <v>0</v>
      </c>
      <c r="Q375" s="165">
        <f t="shared" si="131"/>
        <v>0</v>
      </c>
      <c r="R375" s="165">
        <f t="shared" si="131"/>
        <v>0</v>
      </c>
      <c r="S375" s="165">
        <f t="shared" si="131"/>
        <v>0</v>
      </c>
      <c r="T375" s="165">
        <f t="shared" si="131"/>
        <v>0</v>
      </c>
      <c r="U375" s="165">
        <f t="shared" si="131"/>
        <v>0</v>
      </c>
      <c r="V375" s="165">
        <f t="shared" si="131"/>
        <v>0</v>
      </c>
      <c r="W375" s="165">
        <f t="shared" si="131"/>
        <v>0</v>
      </c>
      <c r="X375" s="165">
        <f t="shared" si="131"/>
        <v>0</v>
      </c>
      <c r="Y375" s="165">
        <f t="shared" si="131"/>
        <v>0</v>
      </c>
      <c r="Z375" s="165">
        <f t="shared" si="131"/>
        <v>0</v>
      </c>
      <c r="AA375" s="165">
        <f t="shared" si="131"/>
        <v>0</v>
      </c>
      <c r="AB375" s="165">
        <f t="shared" si="131"/>
        <v>0</v>
      </c>
      <c r="AC375" s="165">
        <f t="shared" si="131"/>
        <v>0</v>
      </c>
      <c r="AD375" s="165">
        <f t="shared" si="131"/>
        <v>0</v>
      </c>
      <c r="AE375" s="165">
        <f t="shared" si="131"/>
        <v>0</v>
      </c>
      <c r="AF375" s="165">
        <f t="shared" si="131"/>
        <v>0</v>
      </c>
      <c r="AG375" s="165">
        <f t="shared" si="131"/>
        <v>0</v>
      </c>
      <c r="AH375" s="165">
        <f t="shared" si="131"/>
        <v>0</v>
      </c>
      <c r="AI375" s="165">
        <f t="shared" si="131"/>
        <v>0</v>
      </c>
      <c r="AJ375" s="165">
        <f t="shared" si="131"/>
        <v>0</v>
      </c>
      <c r="AK375" s="165">
        <f t="shared" si="131"/>
        <v>0</v>
      </c>
      <c r="AL375" s="165">
        <f t="shared" si="131"/>
        <v>0</v>
      </c>
      <c r="AM375" s="165">
        <f t="shared" si="131"/>
        <v>0</v>
      </c>
      <c r="AN375" s="165">
        <f t="shared" si="131"/>
        <v>0</v>
      </c>
      <c r="AO375" s="165">
        <f t="shared" si="131"/>
        <v>0</v>
      </c>
      <c r="AP375" s="165">
        <f t="shared" si="131"/>
        <v>0</v>
      </c>
      <c r="AQ375" s="165">
        <f t="shared" si="131"/>
        <v>0</v>
      </c>
      <c r="AR375" s="165">
        <f t="shared" si="131"/>
        <v>0</v>
      </c>
      <c r="AS375" s="165">
        <f t="shared" si="116"/>
        <v>0</v>
      </c>
    </row>
    <row r="376" spans="2:45" hidden="1" outlineLevel="2">
      <c r="B376" s="66">
        <v>2</v>
      </c>
      <c r="D376" s="338">
        <v>0</v>
      </c>
      <c r="E376" s="165">
        <f t="shared" si="130"/>
        <v>0</v>
      </c>
      <c r="F376" s="165">
        <f t="shared" ref="F376:T376" si="132">IF(AND(F$2=$B376,$B376=$C$3),$D376,IF(AND(F$2&gt;$B376,F$2&lt;=$D$374+$B376),SLN($D376,0,IF($C$3-$B376&gt;=$D$374,$D$374,$C$3-$B376)),0))</f>
        <v>0</v>
      </c>
      <c r="G376" s="165">
        <f t="shared" si="132"/>
        <v>0</v>
      </c>
      <c r="H376" s="165">
        <f t="shared" si="132"/>
        <v>0</v>
      </c>
      <c r="I376" s="165">
        <f t="shared" si="132"/>
        <v>0</v>
      </c>
      <c r="J376" s="165">
        <f t="shared" si="132"/>
        <v>0</v>
      </c>
      <c r="K376" s="165">
        <f t="shared" si="132"/>
        <v>0</v>
      </c>
      <c r="L376" s="165">
        <f t="shared" si="132"/>
        <v>0</v>
      </c>
      <c r="M376" s="165">
        <f t="shared" si="132"/>
        <v>0</v>
      </c>
      <c r="N376" s="165">
        <f t="shared" si="132"/>
        <v>0</v>
      </c>
      <c r="O376" s="165">
        <f t="shared" si="132"/>
        <v>0</v>
      </c>
      <c r="P376" s="165">
        <f t="shared" si="132"/>
        <v>0</v>
      </c>
      <c r="Q376" s="165">
        <f t="shared" si="132"/>
        <v>0</v>
      </c>
      <c r="R376" s="165">
        <f t="shared" si="132"/>
        <v>0</v>
      </c>
      <c r="S376" s="165">
        <f t="shared" si="132"/>
        <v>0</v>
      </c>
      <c r="T376" s="165">
        <f t="shared" si="132"/>
        <v>0</v>
      </c>
      <c r="U376" s="165">
        <f t="shared" si="131"/>
        <v>0</v>
      </c>
      <c r="V376" s="165">
        <f t="shared" si="131"/>
        <v>0</v>
      </c>
      <c r="W376" s="165">
        <f t="shared" si="131"/>
        <v>0</v>
      </c>
      <c r="X376" s="165">
        <f t="shared" si="131"/>
        <v>0</v>
      </c>
      <c r="Y376" s="165">
        <f t="shared" si="131"/>
        <v>0</v>
      </c>
      <c r="Z376" s="165">
        <f t="shared" si="131"/>
        <v>0</v>
      </c>
      <c r="AA376" s="165">
        <f t="shared" si="131"/>
        <v>0</v>
      </c>
      <c r="AB376" s="165">
        <f t="shared" si="131"/>
        <v>0</v>
      </c>
      <c r="AC376" s="165">
        <f t="shared" si="131"/>
        <v>0</v>
      </c>
      <c r="AD376" s="165">
        <f t="shared" si="131"/>
        <v>0</v>
      </c>
      <c r="AE376" s="165">
        <f t="shared" si="131"/>
        <v>0</v>
      </c>
      <c r="AF376" s="165">
        <f t="shared" si="131"/>
        <v>0</v>
      </c>
      <c r="AG376" s="165">
        <f t="shared" si="131"/>
        <v>0</v>
      </c>
      <c r="AH376" s="165">
        <f t="shared" si="131"/>
        <v>0</v>
      </c>
      <c r="AI376" s="165">
        <f t="shared" si="131"/>
        <v>0</v>
      </c>
      <c r="AJ376" s="165">
        <f t="shared" si="131"/>
        <v>0</v>
      </c>
      <c r="AK376" s="165">
        <f t="shared" si="131"/>
        <v>0</v>
      </c>
      <c r="AL376" s="165">
        <f t="shared" si="131"/>
        <v>0</v>
      </c>
      <c r="AM376" s="165">
        <f t="shared" si="131"/>
        <v>0</v>
      </c>
      <c r="AN376" s="165">
        <f t="shared" si="131"/>
        <v>0</v>
      </c>
      <c r="AO376" s="165">
        <f t="shared" si="131"/>
        <v>0</v>
      </c>
      <c r="AP376" s="165">
        <f t="shared" si="131"/>
        <v>0</v>
      </c>
      <c r="AQ376" s="165">
        <f t="shared" si="131"/>
        <v>0</v>
      </c>
      <c r="AR376" s="165">
        <f t="shared" si="131"/>
        <v>0</v>
      </c>
      <c r="AS376" s="165">
        <f t="shared" si="116"/>
        <v>0</v>
      </c>
    </row>
    <row r="377" spans="2:45" hidden="1" outlineLevel="2">
      <c r="B377" s="66">
        <v>3</v>
      </c>
      <c r="D377" s="338">
        <v>0</v>
      </c>
      <c r="E377" s="165">
        <f t="shared" si="130"/>
        <v>0</v>
      </c>
      <c r="F377" s="165">
        <f t="shared" si="131"/>
        <v>0</v>
      </c>
      <c r="G377" s="165">
        <f t="shared" si="131"/>
        <v>0</v>
      </c>
      <c r="H377" s="165">
        <f t="shared" si="131"/>
        <v>0</v>
      </c>
      <c r="I377" s="165">
        <f t="shared" si="131"/>
        <v>0</v>
      </c>
      <c r="J377" s="165">
        <f t="shared" si="131"/>
        <v>0</v>
      </c>
      <c r="K377" s="165">
        <f t="shared" si="131"/>
        <v>0</v>
      </c>
      <c r="L377" s="165">
        <f t="shared" si="131"/>
        <v>0</v>
      </c>
      <c r="M377" s="165">
        <f t="shared" si="131"/>
        <v>0</v>
      </c>
      <c r="N377" s="165">
        <f t="shared" si="131"/>
        <v>0</v>
      </c>
      <c r="O377" s="165">
        <f t="shared" si="131"/>
        <v>0</v>
      </c>
      <c r="P377" s="165">
        <f t="shared" si="131"/>
        <v>0</v>
      </c>
      <c r="Q377" s="165">
        <f t="shared" si="131"/>
        <v>0</v>
      </c>
      <c r="R377" s="165">
        <f t="shared" si="131"/>
        <v>0</v>
      </c>
      <c r="S377" s="165">
        <f t="shared" si="131"/>
        <v>0</v>
      </c>
      <c r="T377" s="165">
        <f t="shared" si="131"/>
        <v>0</v>
      </c>
      <c r="U377" s="165">
        <f t="shared" si="131"/>
        <v>0</v>
      </c>
      <c r="V377" s="165">
        <f t="shared" si="131"/>
        <v>0</v>
      </c>
      <c r="W377" s="165">
        <f t="shared" si="131"/>
        <v>0</v>
      </c>
      <c r="X377" s="165">
        <f t="shared" si="131"/>
        <v>0</v>
      </c>
      <c r="Y377" s="165">
        <f t="shared" si="131"/>
        <v>0</v>
      </c>
      <c r="Z377" s="165">
        <f t="shared" si="131"/>
        <v>0</v>
      </c>
      <c r="AA377" s="165">
        <f t="shared" si="131"/>
        <v>0</v>
      </c>
      <c r="AB377" s="165">
        <f t="shared" si="131"/>
        <v>0</v>
      </c>
      <c r="AC377" s="165">
        <f t="shared" si="131"/>
        <v>0</v>
      </c>
      <c r="AD377" s="165">
        <f t="shared" si="131"/>
        <v>0</v>
      </c>
      <c r="AE377" s="165">
        <f t="shared" si="131"/>
        <v>0</v>
      </c>
      <c r="AF377" s="165">
        <f t="shared" si="131"/>
        <v>0</v>
      </c>
      <c r="AG377" s="165">
        <f t="shared" si="131"/>
        <v>0</v>
      </c>
      <c r="AH377" s="165">
        <f t="shared" si="131"/>
        <v>0</v>
      </c>
      <c r="AI377" s="165">
        <f t="shared" si="131"/>
        <v>0</v>
      </c>
      <c r="AJ377" s="165">
        <f t="shared" si="131"/>
        <v>0</v>
      </c>
      <c r="AK377" s="165">
        <f t="shared" si="131"/>
        <v>0</v>
      </c>
      <c r="AL377" s="165">
        <f t="shared" si="131"/>
        <v>0</v>
      </c>
      <c r="AM377" s="165">
        <f t="shared" si="131"/>
        <v>0</v>
      </c>
      <c r="AN377" s="165">
        <f t="shared" si="131"/>
        <v>0</v>
      </c>
      <c r="AO377" s="165">
        <f t="shared" si="131"/>
        <v>0</v>
      </c>
      <c r="AP377" s="165">
        <f t="shared" si="131"/>
        <v>0</v>
      </c>
      <c r="AQ377" s="165">
        <f t="shared" si="131"/>
        <v>0</v>
      </c>
      <c r="AR377" s="165">
        <f t="shared" si="131"/>
        <v>0</v>
      </c>
      <c r="AS377" s="165">
        <f t="shared" si="116"/>
        <v>0</v>
      </c>
    </row>
    <row r="378" spans="2:45" hidden="1" outlineLevel="2">
      <c r="B378" s="66">
        <v>4</v>
      </c>
      <c r="D378" s="338">
        <v>0</v>
      </c>
      <c r="E378" s="165">
        <f t="shared" si="130"/>
        <v>0</v>
      </c>
      <c r="F378" s="165">
        <f t="shared" si="131"/>
        <v>0</v>
      </c>
      <c r="G378" s="165">
        <f t="shared" si="131"/>
        <v>0</v>
      </c>
      <c r="H378" s="165">
        <f t="shared" si="131"/>
        <v>0</v>
      </c>
      <c r="I378" s="165">
        <f t="shared" si="131"/>
        <v>0</v>
      </c>
      <c r="J378" s="165">
        <f t="shared" si="131"/>
        <v>0</v>
      </c>
      <c r="K378" s="165">
        <f t="shared" si="131"/>
        <v>0</v>
      </c>
      <c r="L378" s="165">
        <f t="shared" si="131"/>
        <v>0</v>
      </c>
      <c r="M378" s="165">
        <f t="shared" si="131"/>
        <v>0</v>
      </c>
      <c r="N378" s="165">
        <f t="shared" si="131"/>
        <v>0</v>
      </c>
      <c r="O378" s="165">
        <f t="shared" si="131"/>
        <v>0</v>
      </c>
      <c r="P378" s="165">
        <f t="shared" si="131"/>
        <v>0</v>
      </c>
      <c r="Q378" s="165">
        <f t="shared" si="131"/>
        <v>0</v>
      </c>
      <c r="R378" s="165">
        <f t="shared" si="131"/>
        <v>0</v>
      </c>
      <c r="S378" s="165">
        <f t="shared" si="131"/>
        <v>0</v>
      </c>
      <c r="T378" s="165">
        <f t="shared" si="131"/>
        <v>0</v>
      </c>
      <c r="U378" s="165">
        <f t="shared" si="131"/>
        <v>0</v>
      </c>
      <c r="V378" s="165">
        <f t="shared" si="131"/>
        <v>0</v>
      </c>
      <c r="W378" s="165">
        <f t="shared" si="131"/>
        <v>0</v>
      </c>
      <c r="X378" s="165">
        <f t="shared" si="131"/>
        <v>0</v>
      </c>
      <c r="Y378" s="165">
        <f t="shared" si="131"/>
        <v>0</v>
      </c>
      <c r="Z378" s="165">
        <f t="shared" si="131"/>
        <v>0</v>
      </c>
      <c r="AA378" s="165">
        <f t="shared" si="131"/>
        <v>0</v>
      </c>
      <c r="AB378" s="165">
        <f t="shared" si="131"/>
        <v>0</v>
      </c>
      <c r="AC378" s="165">
        <f t="shared" si="131"/>
        <v>0</v>
      </c>
      <c r="AD378" s="165">
        <f t="shared" si="131"/>
        <v>0</v>
      </c>
      <c r="AE378" s="165">
        <f t="shared" si="131"/>
        <v>0</v>
      </c>
      <c r="AF378" s="165">
        <f t="shared" si="131"/>
        <v>0</v>
      </c>
      <c r="AG378" s="165">
        <f t="shared" si="131"/>
        <v>0</v>
      </c>
      <c r="AH378" s="165">
        <f t="shared" si="131"/>
        <v>0</v>
      </c>
      <c r="AI378" s="165">
        <f t="shared" si="131"/>
        <v>0</v>
      </c>
      <c r="AJ378" s="165">
        <f t="shared" si="131"/>
        <v>0</v>
      </c>
      <c r="AK378" s="165">
        <f t="shared" si="131"/>
        <v>0</v>
      </c>
      <c r="AL378" s="165">
        <f t="shared" si="131"/>
        <v>0</v>
      </c>
      <c r="AM378" s="165">
        <f t="shared" si="131"/>
        <v>0</v>
      </c>
      <c r="AN378" s="165">
        <f t="shared" si="131"/>
        <v>0</v>
      </c>
      <c r="AO378" s="165">
        <f t="shared" si="131"/>
        <v>0</v>
      </c>
      <c r="AP378" s="165">
        <f t="shared" si="131"/>
        <v>0</v>
      </c>
      <c r="AQ378" s="165">
        <f t="shared" si="131"/>
        <v>0</v>
      </c>
      <c r="AR378" s="165">
        <f t="shared" si="131"/>
        <v>0</v>
      </c>
      <c r="AS378" s="165">
        <f t="shared" si="116"/>
        <v>0</v>
      </c>
    </row>
    <row r="379" spans="2:45" hidden="1" outlineLevel="2">
      <c r="B379" s="66">
        <v>5</v>
      </c>
      <c r="D379" s="338">
        <v>0</v>
      </c>
      <c r="E379" s="165">
        <f t="shared" si="130"/>
        <v>0</v>
      </c>
      <c r="F379" s="165">
        <f t="shared" si="131"/>
        <v>0</v>
      </c>
      <c r="G379" s="165">
        <f t="shared" si="131"/>
        <v>0</v>
      </c>
      <c r="H379" s="165">
        <f t="shared" si="131"/>
        <v>0</v>
      </c>
      <c r="I379" s="165">
        <f t="shared" si="131"/>
        <v>0</v>
      </c>
      <c r="J379" s="165">
        <f t="shared" si="131"/>
        <v>0</v>
      </c>
      <c r="K379" s="165">
        <f t="shared" si="131"/>
        <v>0</v>
      </c>
      <c r="L379" s="165">
        <f t="shared" si="131"/>
        <v>0</v>
      </c>
      <c r="M379" s="165">
        <f t="shared" si="131"/>
        <v>0</v>
      </c>
      <c r="N379" s="165">
        <f t="shared" si="131"/>
        <v>0</v>
      </c>
      <c r="O379" s="165">
        <f t="shared" si="131"/>
        <v>0</v>
      </c>
      <c r="P379" s="165">
        <f t="shared" si="131"/>
        <v>0</v>
      </c>
      <c r="Q379" s="165">
        <f t="shared" si="131"/>
        <v>0</v>
      </c>
      <c r="R379" s="165">
        <f t="shared" si="131"/>
        <v>0</v>
      </c>
      <c r="S379" s="165">
        <f t="shared" si="131"/>
        <v>0</v>
      </c>
      <c r="T379" s="165">
        <f t="shared" si="131"/>
        <v>0</v>
      </c>
      <c r="U379" s="165">
        <f t="shared" si="131"/>
        <v>0</v>
      </c>
      <c r="V379" s="165">
        <f t="shared" si="131"/>
        <v>0</v>
      </c>
      <c r="W379" s="165">
        <f t="shared" si="131"/>
        <v>0</v>
      </c>
      <c r="X379" s="165">
        <f t="shared" si="131"/>
        <v>0</v>
      </c>
      <c r="Y379" s="165">
        <f t="shared" si="131"/>
        <v>0</v>
      </c>
      <c r="Z379" s="165">
        <f t="shared" si="131"/>
        <v>0</v>
      </c>
      <c r="AA379" s="165">
        <f t="shared" si="131"/>
        <v>0</v>
      </c>
      <c r="AB379" s="165">
        <f t="shared" si="131"/>
        <v>0</v>
      </c>
      <c r="AC379" s="165">
        <f t="shared" si="131"/>
        <v>0</v>
      </c>
      <c r="AD379" s="165">
        <f t="shared" si="131"/>
        <v>0</v>
      </c>
      <c r="AE379" s="165">
        <f t="shared" si="131"/>
        <v>0</v>
      </c>
      <c r="AF379" s="165">
        <f t="shared" si="131"/>
        <v>0</v>
      </c>
      <c r="AG379" s="165">
        <f t="shared" si="131"/>
        <v>0</v>
      </c>
      <c r="AH379" s="165">
        <f t="shared" si="131"/>
        <v>0</v>
      </c>
      <c r="AI379" s="165">
        <f t="shared" si="131"/>
        <v>0</v>
      </c>
      <c r="AJ379" s="165">
        <f t="shared" si="131"/>
        <v>0</v>
      </c>
      <c r="AK379" s="165">
        <f t="shared" si="131"/>
        <v>0</v>
      </c>
      <c r="AL379" s="165">
        <f t="shared" si="131"/>
        <v>0</v>
      </c>
      <c r="AM379" s="165">
        <f t="shared" si="131"/>
        <v>0</v>
      </c>
      <c r="AN379" s="165">
        <f t="shared" si="131"/>
        <v>0</v>
      </c>
      <c r="AO379" s="165">
        <f t="shared" si="131"/>
        <v>0</v>
      </c>
      <c r="AP379" s="165">
        <f t="shared" si="131"/>
        <v>0</v>
      </c>
      <c r="AQ379" s="165">
        <f t="shared" si="131"/>
        <v>0</v>
      </c>
      <c r="AR379" s="165">
        <f t="shared" si="131"/>
        <v>0</v>
      </c>
      <c r="AS379" s="165">
        <f t="shared" si="116"/>
        <v>0</v>
      </c>
    </row>
    <row r="380" spans="2:45" hidden="1" outlineLevel="2">
      <c r="B380" s="66">
        <v>6</v>
      </c>
      <c r="D380" s="338">
        <v>0</v>
      </c>
      <c r="E380" s="165">
        <f t="shared" si="130"/>
        <v>0</v>
      </c>
      <c r="F380" s="165">
        <f t="shared" si="131"/>
        <v>0</v>
      </c>
      <c r="G380" s="165">
        <f t="shared" si="131"/>
        <v>0</v>
      </c>
      <c r="H380" s="165">
        <f t="shared" si="131"/>
        <v>0</v>
      </c>
      <c r="I380" s="165">
        <f t="shared" si="131"/>
        <v>0</v>
      </c>
      <c r="J380" s="165">
        <f t="shared" si="131"/>
        <v>0</v>
      </c>
      <c r="K380" s="165">
        <f t="shared" si="131"/>
        <v>0</v>
      </c>
      <c r="L380" s="165">
        <f t="shared" si="131"/>
        <v>0</v>
      </c>
      <c r="M380" s="165">
        <f t="shared" si="131"/>
        <v>0</v>
      </c>
      <c r="N380" s="165">
        <f t="shared" si="131"/>
        <v>0</v>
      </c>
      <c r="O380" s="165">
        <f t="shared" si="131"/>
        <v>0</v>
      </c>
      <c r="P380" s="165">
        <f t="shared" si="131"/>
        <v>0</v>
      </c>
      <c r="Q380" s="165">
        <f t="shared" si="131"/>
        <v>0</v>
      </c>
      <c r="R380" s="165">
        <f t="shared" si="131"/>
        <v>0</v>
      </c>
      <c r="S380" s="165">
        <f t="shared" si="131"/>
        <v>0</v>
      </c>
      <c r="T380" s="165">
        <f t="shared" si="131"/>
        <v>0</v>
      </c>
      <c r="U380" s="165">
        <f t="shared" si="131"/>
        <v>0</v>
      </c>
      <c r="V380" s="165">
        <f t="shared" si="131"/>
        <v>0</v>
      </c>
      <c r="W380" s="165">
        <f t="shared" si="131"/>
        <v>0</v>
      </c>
      <c r="X380" s="165">
        <f t="shared" si="131"/>
        <v>0</v>
      </c>
      <c r="Y380" s="165">
        <f t="shared" si="131"/>
        <v>0</v>
      </c>
      <c r="Z380" s="165">
        <f t="shared" si="131"/>
        <v>0</v>
      </c>
      <c r="AA380" s="165">
        <f t="shared" si="131"/>
        <v>0</v>
      </c>
      <c r="AB380" s="165">
        <f t="shared" si="131"/>
        <v>0</v>
      </c>
      <c r="AC380" s="165">
        <f t="shared" si="131"/>
        <v>0</v>
      </c>
      <c r="AD380" s="165">
        <f t="shared" si="131"/>
        <v>0</v>
      </c>
      <c r="AE380" s="165">
        <f t="shared" si="131"/>
        <v>0</v>
      </c>
      <c r="AF380" s="165">
        <f t="shared" si="131"/>
        <v>0</v>
      </c>
      <c r="AG380" s="165">
        <f t="shared" si="131"/>
        <v>0</v>
      </c>
      <c r="AH380" s="165">
        <f t="shared" si="131"/>
        <v>0</v>
      </c>
      <c r="AI380" s="165">
        <f t="shared" si="131"/>
        <v>0</v>
      </c>
      <c r="AJ380" s="165">
        <f t="shared" si="131"/>
        <v>0</v>
      </c>
      <c r="AK380" s="165">
        <f t="shared" si="131"/>
        <v>0</v>
      </c>
      <c r="AL380" s="165">
        <f t="shared" si="131"/>
        <v>0</v>
      </c>
      <c r="AM380" s="165">
        <f t="shared" si="131"/>
        <v>0</v>
      </c>
      <c r="AN380" s="165">
        <f t="shared" si="131"/>
        <v>0</v>
      </c>
      <c r="AO380" s="165">
        <f t="shared" si="131"/>
        <v>0</v>
      </c>
      <c r="AP380" s="165">
        <f t="shared" si="131"/>
        <v>0</v>
      </c>
      <c r="AQ380" s="165">
        <f t="shared" si="131"/>
        <v>0</v>
      </c>
      <c r="AR380" s="165">
        <f t="shared" si="131"/>
        <v>0</v>
      </c>
      <c r="AS380" s="165">
        <f t="shared" si="116"/>
        <v>0</v>
      </c>
    </row>
    <row r="381" spans="2:45" hidden="1" outlineLevel="2">
      <c r="B381" s="66">
        <v>7</v>
      </c>
      <c r="D381" s="338">
        <v>0</v>
      </c>
      <c r="E381" s="165">
        <f t="shared" si="130"/>
        <v>0</v>
      </c>
      <c r="F381" s="165">
        <f t="shared" si="131"/>
        <v>0</v>
      </c>
      <c r="G381" s="165">
        <f t="shared" si="131"/>
        <v>0</v>
      </c>
      <c r="H381" s="165">
        <f t="shared" si="131"/>
        <v>0</v>
      </c>
      <c r="I381" s="165">
        <f t="shared" si="131"/>
        <v>0</v>
      </c>
      <c r="J381" s="165">
        <f t="shared" si="131"/>
        <v>0</v>
      </c>
      <c r="K381" s="165">
        <f t="shared" si="131"/>
        <v>0</v>
      </c>
      <c r="L381" s="165">
        <f t="shared" si="131"/>
        <v>0</v>
      </c>
      <c r="M381" s="165">
        <f t="shared" si="131"/>
        <v>0</v>
      </c>
      <c r="N381" s="165">
        <f t="shared" si="131"/>
        <v>0</v>
      </c>
      <c r="O381" s="165">
        <f t="shared" si="131"/>
        <v>0</v>
      </c>
      <c r="P381" s="165">
        <f t="shared" si="131"/>
        <v>0</v>
      </c>
      <c r="Q381" s="165">
        <f t="shared" si="131"/>
        <v>0</v>
      </c>
      <c r="R381" s="165">
        <f t="shared" si="131"/>
        <v>0</v>
      </c>
      <c r="S381" s="165">
        <f t="shared" si="131"/>
        <v>0</v>
      </c>
      <c r="T381" s="165">
        <f t="shared" si="131"/>
        <v>0</v>
      </c>
      <c r="U381" s="165">
        <f t="shared" si="131"/>
        <v>0</v>
      </c>
      <c r="V381" s="165">
        <f t="shared" si="131"/>
        <v>0</v>
      </c>
      <c r="W381" s="165">
        <f t="shared" si="131"/>
        <v>0</v>
      </c>
      <c r="X381" s="165">
        <f t="shared" si="131"/>
        <v>0</v>
      </c>
      <c r="Y381" s="165">
        <f t="shared" si="131"/>
        <v>0</v>
      </c>
      <c r="Z381" s="165">
        <f t="shared" si="131"/>
        <v>0</v>
      </c>
      <c r="AA381" s="165">
        <f t="shared" si="131"/>
        <v>0</v>
      </c>
      <c r="AB381" s="165">
        <f t="shared" si="131"/>
        <v>0</v>
      </c>
      <c r="AC381" s="165">
        <f t="shared" si="131"/>
        <v>0</v>
      </c>
      <c r="AD381" s="165">
        <f t="shared" si="131"/>
        <v>0</v>
      </c>
      <c r="AE381" s="165">
        <f t="shared" si="131"/>
        <v>0</v>
      </c>
      <c r="AF381" s="165">
        <f t="shared" si="131"/>
        <v>0</v>
      </c>
      <c r="AG381" s="165">
        <f t="shared" si="131"/>
        <v>0</v>
      </c>
      <c r="AH381" s="165">
        <f t="shared" si="131"/>
        <v>0</v>
      </c>
      <c r="AI381" s="165">
        <f t="shared" si="131"/>
        <v>0</v>
      </c>
      <c r="AJ381" s="165">
        <f t="shared" si="131"/>
        <v>0</v>
      </c>
      <c r="AK381" s="165">
        <f t="shared" si="131"/>
        <v>0</v>
      </c>
      <c r="AL381" s="165">
        <f t="shared" si="131"/>
        <v>0</v>
      </c>
      <c r="AM381" s="165">
        <f t="shared" si="131"/>
        <v>0</v>
      </c>
      <c r="AN381" s="165">
        <f t="shared" si="131"/>
        <v>0</v>
      </c>
      <c r="AO381" s="165">
        <f t="shared" si="131"/>
        <v>0</v>
      </c>
      <c r="AP381" s="165">
        <f t="shared" ref="F381:AR388" si="133">IF(AND(AP$2=$B381,$B381=$C$3),$D381,IF(AND(AP$2&gt;$B381,AP$2&lt;=$D$374+$B381),SLN($D381,0,IF($C$3-$B381&gt;=$D$374,$D$374,$C$3-$B381)),0))</f>
        <v>0</v>
      </c>
      <c r="AQ381" s="165">
        <f t="shared" si="133"/>
        <v>0</v>
      </c>
      <c r="AR381" s="165">
        <f t="shared" si="133"/>
        <v>0</v>
      </c>
      <c r="AS381" s="165">
        <f t="shared" si="116"/>
        <v>0</v>
      </c>
    </row>
    <row r="382" spans="2:45" hidden="1" outlineLevel="2">
      <c r="B382" s="66">
        <v>8</v>
      </c>
      <c r="D382" s="338">
        <v>0</v>
      </c>
      <c r="E382" s="165">
        <f t="shared" si="130"/>
        <v>0</v>
      </c>
      <c r="F382" s="165">
        <f t="shared" si="133"/>
        <v>0</v>
      </c>
      <c r="G382" s="165">
        <f t="shared" si="133"/>
        <v>0</v>
      </c>
      <c r="H382" s="165">
        <f t="shared" si="133"/>
        <v>0</v>
      </c>
      <c r="I382" s="165">
        <f t="shared" si="133"/>
        <v>0</v>
      </c>
      <c r="J382" s="165">
        <f t="shared" si="133"/>
        <v>0</v>
      </c>
      <c r="K382" s="165">
        <f t="shared" si="133"/>
        <v>0</v>
      </c>
      <c r="L382" s="165">
        <f t="shared" si="133"/>
        <v>0</v>
      </c>
      <c r="M382" s="165">
        <f t="shared" si="133"/>
        <v>0</v>
      </c>
      <c r="N382" s="165">
        <f t="shared" si="133"/>
        <v>0</v>
      </c>
      <c r="O382" s="165">
        <f t="shared" si="133"/>
        <v>0</v>
      </c>
      <c r="P382" s="165">
        <f t="shared" si="133"/>
        <v>0</v>
      </c>
      <c r="Q382" s="165">
        <f t="shared" si="133"/>
        <v>0</v>
      </c>
      <c r="R382" s="165">
        <f t="shared" si="133"/>
        <v>0</v>
      </c>
      <c r="S382" s="165">
        <f t="shared" si="133"/>
        <v>0</v>
      </c>
      <c r="T382" s="165">
        <f t="shared" si="133"/>
        <v>0</v>
      </c>
      <c r="U382" s="165">
        <f t="shared" si="133"/>
        <v>0</v>
      </c>
      <c r="V382" s="165">
        <f t="shared" si="133"/>
        <v>0</v>
      </c>
      <c r="W382" s="165">
        <f t="shared" si="133"/>
        <v>0</v>
      </c>
      <c r="X382" s="165">
        <f t="shared" si="133"/>
        <v>0</v>
      </c>
      <c r="Y382" s="165">
        <f t="shared" si="133"/>
        <v>0</v>
      </c>
      <c r="Z382" s="165">
        <f t="shared" si="133"/>
        <v>0</v>
      </c>
      <c r="AA382" s="165">
        <f t="shared" si="133"/>
        <v>0</v>
      </c>
      <c r="AB382" s="165">
        <f t="shared" si="133"/>
        <v>0</v>
      </c>
      <c r="AC382" s="165">
        <f t="shared" si="133"/>
        <v>0</v>
      </c>
      <c r="AD382" s="165">
        <f t="shared" si="133"/>
        <v>0</v>
      </c>
      <c r="AE382" s="165">
        <f t="shared" si="133"/>
        <v>0</v>
      </c>
      <c r="AF382" s="165">
        <f t="shared" si="133"/>
        <v>0</v>
      </c>
      <c r="AG382" s="165">
        <f t="shared" si="133"/>
        <v>0</v>
      </c>
      <c r="AH382" s="165">
        <f t="shared" si="133"/>
        <v>0</v>
      </c>
      <c r="AI382" s="165">
        <f t="shared" si="133"/>
        <v>0</v>
      </c>
      <c r="AJ382" s="165">
        <f t="shared" si="133"/>
        <v>0</v>
      </c>
      <c r="AK382" s="165">
        <f t="shared" si="133"/>
        <v>0</v>
      </c>
      <c r="AL382" s="165">
        <f t="shared" si="133"/>
        <v>0</v>
      </c>
      <c r="AM382" s="165">
        <f t="shared" si="133"/>
        <v>0</v>
      </c>
      <c r="AN382" s="165">
        <f t="shared" si="133"/>
        <v>0</v>
      </c>
      <c r="AO382" s="165">
        <f t="shared" si="133"/>
        <v>0</v>
      </c>
      <c r="AP382" s="165">
        <f t="shared" si="133"/>
        <v>0</v>
      </c>
      <c r="AQ382" s="165">
        <f t="shared" si="133"/>
        <v>0</v>
      </c>
      <c r="AR382" s="165">
        <f t="shared" si="133"/>
        <v>0</v>
      </c>
      <c r="AS382" s="165">
        <f t="shared" si="116"/>
        <v>0</v>
      </c>
    </row>
    <row r="383" spans="2:45" hidden="1" outlineLevel="2">
      <c r="B383" s="66">
        <v>9</v>
      </c>
      <c r="D383" s="338">
        <v>0</v>
      </c>
      <c r="E383" s="165">
        <f t="shared" si="130"/>
        <v>0</v>
      </c>
      <c r="F383" s="165">
        <f t="shared" si="133"/>
        <v>0</v>
      </c>
      <c r="G383" s="165">
        <f t="shared" si="133"/>
        <v>0</v>
      </c>
      <c r="H383" s="165">
        <f t="shared" si="133"/>
        <v>0</v>
      </c>
      <c r="I383" s="165">
        <f t="shared" si="133"/>
        <v>0</v>
      </c>
      <c r="J383" s="165">
        <f t="shared" si="133"/>
        <v>0</v>
      </c>
      <c r="K383" s="165">
        <f t="shared" si="133"/>
        <v>0</v>
      </c>
      <c r="L383" s="165">
        <f t="shared" si="133"/>
        <v>0</v>
      </c>
      <c r="M383" s="165">
        <f t="shared" si="133"/>
        <v>0</v>
      </c>
      <c r="N383" s="165">
        <f t="shared" si="133"/>
        <v>0</v>
      </c>
      <c r="O383" s="165">
        <f t="shared" si="133"/>
        <v>0</v>
      </c>
      <c r="P383" s="165">
        <f t="shared" si="133"/>
        <v>0</v>
      </c>
      <c r="Q383" s="165">
        <f t="shared" si="133"/>
        <v>0</v>
      </c>
      <c r="R383" s="165">
        <f t="shared" si="133"/>
        <v>0</v>
      </c>
      <c r="S383" s="165">
        <f t="shared" si="133"/>
        <v>0</v>
      </c>
      <c r="T383" s="165">
        <f t="shared" si="133"/>
        <v>0</v>
      </c>
      <c r="U383" s="165">
        <f t="shared" si="133"/>
        <v>0</v>
      </c>
      <c r="V383" s="165">
        <f t="shared" si="133"/>
        <v>0</v>
      </c>
      <c r="W383" s="165">
        <f t="shared" si="133"/>
        <v>0</v>
      </c>
      <c r="X383" s="165">
        <f t="shared" si="133"/>
        <v>0</v>
      </c>
      <c r="Y383" s="165">
        <f t="shared" si="133"/>
        <v>0</v>
      </c>
      <c r="Z383" s="165">
        <f t="shared" si="133"/>
        <v>0</v>
      </c>
      <c r="AA383" s="165">
        <f t="shared" si="133"/>
        <v>0</v>
      </c>
      <c r="AB383" s="165">
        <f t="shared" si="133"/>
        <v>0</v>
      </c>
      <c r="AC383" s="165">
        <f t="shared" si="133"/>
        <v>0</v>
      </c>
      <c r="AD383" s="165">
        <f t="shared" si="133"/>
        <v>0</v>
      </c>
      <c r="AE383" s="165">
        <f t="shared" si="133"/>
        <v>0</v>
      </c>
      <c r="AF383" s="165">
        <f t="shared" si="133"/>
        <v>0</v>
      </c>
      <c r="AG383" s="165">
        <f t="shared" si="133"/>
        <v>0</v>
      </c>
      <c r="AH383" s="165">
        <f t="shared" si="133"/>
        <v>0</v>
      </c>
      <c r="AI383" s="165">
        <f t="shared" si="133"/>
        <v>0</v>
      </c>
      <c r="AJ383" s="165">
        <f t="shared" si="133"/>
        <v>0</v>
      </c>
      <c r="AK383" s="165">
        <f t="shared" si="133"/>
        <v>0</v>
      </c>
      <c r="AL383" s="165">
        <f t="shared" si="133"/>
        <v>0</v>
      </c>
      <c r="AM383" s="165">
        <f t="shared" si="133"/>
        <v>0</v>
      </c>
      <c r="AN383" s="165">
        <f t="shared" si="133"/>
        <v>0</v>
      </c>
      <c r="AO383" s="165">
        <f t="shared" si="133"/>
        <v>0</v>
      </c>
      <c r="AP383" s="165">
        <f t="shared" si="133"/>
        <v>0</v>
      </c>
      <c r="AQ383" s="165">
        <f t="shared" si="133"/>
        <v>0</v>
      </c>
      <c r="AR383" s="165">
        <f t="shared" si="133"/>
        <v>0</v>
      </c>
      <c r="AS383" s="165">
        <f t="shared" si="116"/>
        <v>0</v>
      </c>
    </row>
    <row r="384" spans="2:45" hidden="1" outlineLevel="2">
      <c r="B384" s="66">
        <v>10</v>
      </c>
      <c r="D384" s="338">
        <v>0</v>
      </c>
      <c r="E384" s="165">
        <f t="shared" si="130"/>
        <v>0</v>
      </c>
      <c r="F384" s="165">
        <f t="shared" si="133"/>
        <v>0</v>
      </c>
      <c r="G384" s="165">
        <f t="shared" si="133"/>
        <v>0</v>
      </c>
      <c r="H384" s="165">
        <f t="shared" si="133"/>
        <v>0</v>
      </c>
      <c r="I384" s="165">
        <f t="shared" si="133"/>
        <v>0</v>
      </c>
      <c r="J384" s="165">
        <f t="shared" si="133"/>
        <v>0</v>
      </c>
      <c r="K384" s="165">
        <f t="shared" si="133"/>
        <v>0</v>
      </c>
      <c r="L384" s="165">
        <f t="shared" si="133"/>
        <v>0</v>
      </c>
      <c r="M384" s="165">
        <f t="shared" si="133"/>
        <v>0</v>
      </c>
      <c r="N384" s="165">
        <f t="shared" si="133"/>
        <v>0</v>
      </c>
      <c r="O384" s="165">
        <f t="shared" si="133"/>
        <v>0</v>
      </c>
      <c r="P384" s="165">
        <f t="shared" si="133"/>
        <v>0</v>
      </c>
      <c r="Q384" s="165">
        <f t="shared" si="133"/>
        <v>0</v>
      </c>
      <c r="R384" s="165">
        <f t="shared" si="133"/>
        <v>0</v>
      </c>
      <c r="S384" s="165">
        <f t="shared" si="133"/>
        <v>0</v>
      </c>
      <c r="T384" s="165">
        <f t="shared" si="133"/>
        <v>0</v>
      </c>
      <c r="U384" s="165">
        <f t="shared" si="133"/>
        <v>0</v>
      </c>
      <c r="V384" s="165">
        <f t="shared" si="133"/>
        <v>0</v>
      </c>
      <c r="W384" s="165">
        <f t="shared" si="133"/>
        <v>0</v>
      </c>
      <c r="X384" s="165">
        <f t="shared" si="133"/>
        <v>0</v>
      </c>
      <c r="Y384" s="165">
        <f t="shared" si="133"/>
        <v>0</v>
      </c>
      <c r="Z384" s="165">
        <f t="shared" si="133"/>
        <v>0</v>
      </c>
      <c r="AA384" s="165">
        <f t="shared" si="133"/>
        <v>0</v>
      </c>
      <c r="AB384" s="165">
        <f t="shared" si="133"/>
        <v>0</v>
      </c>
      <c r="AC384" s="165">
        <f t="shared" si="133"/>
        <v>0</v>
      </c>
      <c r="AD384" s="165">
        <f t="shared" si="133"/>
        <v>0</v>
      </c>
      <c r="AE384" s="165">
        <f t="shared" si="133"/>
        <v>0</v>
      </c>
      <c r="AF384" s="165">
        <f t="shared" si="133"/>
        <v>0</v>
      </c>
      <c r="AG384" s="165">
        <f t="shared" si="133"/>
        <v>0</v>
      </c>
      <c r="AH384" s="165">
        <f t="shared" si="133"/>
        <v>0</v>
      </c>
      <c r="AI384" s="165">
        <f t="shared" si="133"/>
        <v>0</v>
      </c>
      <c r="AJ384" s="165">
        <f t="shared" si="133"/>
        <v>0</v>
      </c>
      <c r="AK384" s="165">
        <f t="shared" si="133"/>
        <v>0</v>
      </c>
      <c r="AL384" s="165">
        <f t="shared" si="133"/>
        <v>0</v>
      </c>
      <c r="AM384" s="165">
        <f t="shared" si="133"/>
        <v>0</v>
      </c>
      <c r="AN384" s="165">
        <f t="shared" si="133"/>
        <v>0</v>
      </c>
      <c r="AO384" s="165">
        <f t="shared" si="133"/>
        <v>0</v>
      </c>
      <c r="AP384" s="165">
        <f t="shared" si="133"/>
        <v>0</v>
      </c>
      <c r="AQ384" s="165">
        <f t="shared" si="133"/>
        <v>0</v>
      </c>
      <c r="AR384" s="165">
        <f t="shared" si="133"/>
        <v>0</v>
      </c>
      <c r="AS384" s="165">
        <f t="shared" si="116"/>
        <v>0</v>
      </c>
    </row>
    <row r="385" spans="2:45" hidden="1" outlineLevel="2">
      <c r="B385" s="66">
        <v>11</v>
      </c>
      <c r="D385" s="338">
        <v>0</v>
      </c>
      <c r="E385" s="165">
        <f t="shared" si="130"/>
        <v>0</v>
      </c>
      <c r="F385" s="165">
        <f t="shared" si="133"/>
        <v>0</v>
      </c>
      <c r="G385" s="165">
        <f t="shared" si="133"/>
        <v>0</v>
      </c>
      <c r="H385" s="165">
        <f t="shared" si="133"/>
        <v>0</v>
      </c>
      <c r="I385" s="165">
        <f t="shared" si="133"/>
        <v>0</v>
      </c>
      <c r="J385" s="165">
        <f t="shared" si="133"/>
        <v>0</v>
      </c>
      <c r="K385" s="165">
        <f t="shared" si="133"/>
        <v>0</v>
      </c>
      <c r="L385" s="165">
        <f t="shared" si="133"/>
        <v>0</v>
      </c>
      <c r="M385" s="165">
        <f t="shared" si="133"/>
        <v>0</v>
      </c>
      <c r="N385" s="165">
        <f t="shared" si="133"/>
        <v>0</v>
      </c>
      <c r="O385" s="165">
        <f t="shared" si="133"/>
        <v>0</v>
      </c>
      <c r="P385" s="165">
        <f t="shared" si="133"/>
        <v>0</v>
      </c>
      <c r="Q385" s="165">
        <f t="shared" si="133"/>
        <v>0</v>
      </c>
      <c r="R385" s="165">
        <f t="shared" si="133"/>
        <v>0</v>
      </c>
      <c r="S385" s="165">
        <f t="shared" si="133"/>
        <v>0</v>
      </c>
      <c r="T385" s="165">
        <f t="shared" si="133"/>
        <v>0</v>
      </c>
      <c r="U385" s="165">
        <f t="shared" si="133"/>
        <v>0</v>
      </c>
      <c r="V385" s="165">
        <f t="shared" si="133"/>
        <v>0</v>
      </c>
      <c r="W385" s="165">
        <f t="shared" si="133"/>
        <v>0</v>
      </c>
      <c r="X385" s="165">
        <f t="shared" si="133"/>
        <v>0</v>
      </c>
      <c r="Y385" s="165">
        <f t="shared" si="133"/>
        <v>0</v>
      </c>
      <c r="Z385" s="165">
        <f t="shared" si="133"/>
        <v>0</v>
      </c>
      <c r="AA385" s="165">
        <f t="shared" si="133"/>
        <v>0</v>
      </c>
      <c r="AB385" s="165">
        <f t="shared" si="133"/>
        <v>0</v>
      </c>
      <c r="AC385" s="165">
        <f t="shared" si="133"/>
        <v>0</v>
      </c>
      <c r="AD385" s="165">
        <f t="shared" si="133"/>
        <v>0</v>
      </c>
      <c r="AE385" s="165">
        <f t="shared" si="133"/>
        <v>0</v>
      </c>
      <c r="AF385" s="165">
        <f t="shared" si="133"/>
        <v>0</v>
      </c>
      <c r="AG385" s="165">
        <f t="shared" si="133"/>
        <v>0</v>
      </c>
      <c r="AH385" s="165">
        <f t="shared" si="133"/>
        <v>0</v>
      </c>
      <c r="AI385" s="165">
        <f t="shared" si="133"/>
        <v>0</v>
      </c>
      <c r="AJ385" s="165">
        <f t="shared" si="133"/>
        <v>0</v>
      </c>
      <c r="AK385" s="165">
        <f t="shared" si="133"/>
        <v>0</v>
      </c>
      <c r="AL385" s="165">
        <f t="shared" si="133"/>
        <v>0</v>
      </c>
      <c r="AM385" s="165">
        <f t="shared" si="133"/>
        <v>0</v>
      </c>
      <c r="AN385" s="165">
        <f t="shared" si="133"/>
        <v>0</v>
      </c>
      <c r="AO385" s="165">
        <f t="shared" si="133"/>
        <v>0</v>
      </c>
      <c r="AP385" s="165">
        <f t="shared" si="133"/>
        <v>0</v>
      </c>
      <c r="AQ385" s="165">
        <f t="shared" si="133"/>
        <v>0</v>
      </c>
      <c r="AR385" s="165">
        <f t="shared" si="133"/>
        <v>0</v>
      </c>
      <c r="AS385" s="165">
        <f t="shared" si="116"/>
        <v>0</v>
      </c>
    </row>
    <row r="386" spans="2:45" hidden="1" outlineLevel="2">
      <c r="B386" s="66">
        <v>12</v>
      </c>
      <c r="D386" s="338">
        <v>0</v>
      </c>
      <c r="E386" s="165">
        <f t="shared" si="130"/>
        <v>0</v>
      </c>
      <c r="F386" s="165">
        <f t="shared" si="133"/>
        <v>0</v>
      </c>
      <c r="G386" s="165">
        <f t="shared" si="133"/>
        <v>0</v>
      </c>
      <c r="H386" s="165">
        <f t="shared" si="133"/>
        <v>0</v>
      </c>
      <c r="I386" s="165">
        <f t="shared" si="133"/>
        <v>0</v>
      </c>
      <c r="J386" s="165">
        <f t="shared" si="133"/>
        <v>0</v>
      </c>
      <c r="K386" s="165">
        <f t="shared" si="133"/>
        <v>0</v>
      </c>
      <c r="L386" s="165">
        <f t="shared" si="133"/>
        <v>0</v>
      </c>
      <c r="M386" s="165">
        <f t="shared" si="133"/>
        <v>0</v>
      </c>
      <c r="N386" s="165">
        <f t="shared" si="133"/>
        <v>0</v>
      </c>
      <c r="O386" s="165">
        <f t="shared" si="133"/>
        <v>0</v>
      </c>
      <c r="P386" s="165">
        <f t="shared" si="133"/>
        <v>0</v>
      </c>
      <c r="Q386" s="165">
        <f t="shared" si="133"/>
        <v>0</v>
      </c>
      <c r="R386" s="165">
        <f t="shared" si="133"/>
        <v>0</v>
      </c>
      <c r="S386" s="165">
        <f t="shared" si="133"/>
        <v>0</v>
      </c>
      <c r="T386" s="165">
        <f t="shared" si="133"/>
        <v>0</v>
      </c>
      <c r="U386" s="165">
        <f t="shared" si="133"/>
        <v>0</v>
      </c>
      <c r="V386" s="165">
        <f t="shared" si="133"/>
        <v>0</v>
      </c>
      <c r="W386" s="165">
        <f t="shared" si="133"/>
        <v>0</v>
      </c>
      <c r="X386" s="165">
        <f t="shared" si="133"/>
        <v>0</v>
      </c>
      <c r="Y386" s="165">
        <f t="shared" si="133"/>
        <v>0</v>
      </c>
      <c r="Z386" s="165">
        <f t="shared" si="133"/>
        <v>0</v>
      </c>
      <c r="AA386" s="165">
        <f t="shared" si="133"/>
        <v>0</v>
      </c>
      <c r="AB386" s="165">
        <f t="shared" si="133"/>
        <v>0</v>
      </c>
      <c r="AC386" s="165">
        <f t="shared" si="133"/>
        <v>0</v>
      </c>
      <c r="AD386" s="165">
        <f t="shared" si="133"/>
        <v>0</v>
      </c>
      <c r="AE386" s="165">
        <f t="shared" si="133"/>
        <v>0</v>
      </c>
      <c r="AF386" s="165">
        <f t="shared" si="133"/>
        <v>0</v>
      </c>
      <c r="AG386" s="165">
        <f t="shared" si="133"/>
        <v>0</v>
      </c>
      <c r="AH386" s="165">
        <f t="shared" si="133"/>
        <v>0</v>
      </c>
      <c r="AI386" s="165">
        <f t="shared" si="133"/>
        <v>0</v>
      </c>
      <c r="AJ386" s="165">
        <f t="shared" si="133"/>
        <v>0</v>
      </c>
      <c r="AK386" s="165">
        <f t="shared" si="133"/>
        <v>0</v>
      </c>
      <c r="AL386" s="165">
        <f t="shared" si="133"/>
        <v>0</v>
      </c>
      <c r="AM386" s="165">
        <f t="shared" si="133"/>
        <v>0</v>
      </c>
      <c r="AN386" s="165">
        <f t="shared" si="133"/>
        <v>0</v>
      </c>
      <c r="AO386" s="165">
        <f t="shared" si="133"/>
        <v>0</v>
      </c>
      <c r="AP386" s="165">
        <f t="shared" si="133"/>
        <v>0</v>
      </c>
      <c r="AQ386" s="165">
        <f t="shared" si="133"/>
        <v>0</v>
      </c>
      <c r="AR386" s="165">
        <f t="shared" si="133"/>
        <v>0</v>
      </c>
      <c r="AS386" s="165">
        <f t="shared" si="116"/>
        <v>0</v>
      </c>
    </row>
    <row r="387" spans="2:45" hidden="1" outlineLevel="2">
      <c r="B387" s="66">
        <v>13</v>
      </c>
      <c r="D387" s="338">
        <v>0</v>
      </c>
      <c r="E387" s="165">
        <f t="shared" si="130"/>
        <v>0</v>
      </c>
      <c r="F387" s="165">
        <f t="shared" si="133"/>
        <v>0</v>
      </c>
      <c r="G387" s="165">
        <f t="shared" si="133"/>
        <v>0</v>
      </c>
      <c r="H387" s="165">
        <f t="shared" si="133"/>
        <v>0</v>
      </c>
      <c r="I387" s="165">
        <f t="shared" si="133"/>
        <v>0</v>
      </c>
      <c r="J387" s="165">
        <f t="shared" si="133"/>
        <v>0</v>
      </c>
      <c r="K387" s="165">
        <f t="shared" si="133"/>
        <v>0</v>
      </c>
      <c r="L387" s="165">
        <f t="shared" si="133"/>
        <v>0</v>
      </c>
      <c r="M387" s="165">
        <f t="shared" si="133"/>
        <v>0</v>
      </c>
      <c r="N387" s="165">
        <f t="shared" si="133"/>
        <v>0</v>
      </c>
      <c r="O387" s="165">
        <f t="shared" si="133"/>
        <v>0</v>
      </c>
      <c r="P387" s="165">
        <f t="shared" si="133"/>
        <v>0</v>
      </c>
      <c r="Q387" s="165">
        <f t="shared" si="133"/>
        <v>0</v>
      </c>
      <c r="R387" s="165">
        <f t="shared" si="133"/>
        <v>0</v>
      </c>
      <c r="S387" s="165">
        <f t="shared" si="133"/>
        <v>0</v>
      </c>
      <c r="T387" s="165">
        <f t="shared" si="133"/>
        <v>0</v>
      </c>
      <c r="U387" s="165">
        <f t="shared" si="133"/>
        <v>0</v>
      </c>
      <c r="V387" s="165">
        <f t="shared" si="133"/>
        <v>0</v>
      </c>
      <c r="W387" s="165">
        <f t="shared" si="133"/>
        <v>0</v>
      </c>
      <c r="X387" s="165">
        <f t="shared" si="133"/>
        <v>0</v>
      </c>
      <c r="Y387" s="165">
        <f t="shared" si="133"/>
        <v>0</v>
      </c>
      <c r="Z387" s="165">
        <f t="shared" si="133"/>
        <v>0</v>
      </c>
      <c r="AA387" s="165">
        <f t="shared" si="133"/>
        <v>0</v>
      </c>
      <c r="AB387" s="165">
        <f t="shared" si="133"/>
        <v>0</v>
      </c>
      <c r="AC387" s="165">
        <f t="shared" si="133"/>
        <v>0</v>
      </c>
      <c r="AD387" s="165">
        <f t="shared" si="133"/>
        <v>0</v>
      </c>
      <c r="AE387" s="165">
        <f t="shared" si="133"/>
        <v>0</v>
      </c>
      <c r="AF387" s="165">
        <f t="shared" si="133"/>
        <v>0</v>
      </c>
      <c r="AG387" s="165">
        <f t="shared" si="133"/>
        <v>0</v>
      </c>
      <c r="AH387" s="165">
        <f t="shared" si="133"/>
        <v>0</v>
      </c>
      <c r="AI387" s="165">
        <f t="shared" si="133"/>
        <v>0</v>
      </c>
      <c r="AJ387" s="165">
        <f t="shared" si="133"/>
        <v>0</v>
      </c>
      <c r="AK387" s="165">
        <f t="shared" si="133"/>
        <v>0</v>
      </c>
      <c r="AL387" s="165">
        <f t="shared" si="133"/>
        <v>0</v>
      </c>
      <c r="AM387" s="165">
        <f t="shared" si="133"/>
        <v>0</v>
      </c>
      <c r="AN387" s="165">
        <f t="shared" si="133"/>
        <v>0</v>
      </c>
      <c r="AO387" s="165">
        <f t="shared" si="133"/>
        <v>0</v>
      </c>
      <c r="AP387" s="165">
        <f t="shared" si="133"/>
        <v>0</v>
      </c>
      <c r="AQ387" s="165">
        <f t="shared" si="133"/>
        <v>0</v>
      </c>
      <c r="AR387" s="165">
        <f t="shared" si="133"/>
        <v>0</v>
      </c>
      <c r="AS387" s="165">
        <f t="shared" si="116"/>
        <v>0</v>
      </c>
    </row>
    <row r="388" spans="2:45" hidden="1" outlineLevel="2">
      <c r="B388" s="66">
        <v>14</v>
      </c>
      <c r="D388" s="338">
        <v>0</v>
      </c>
      <c r="E388" s="165">
        <f t="shared" si="130"/>
        <v>0</v>
      </c>
      <c r="F388" s="165">
        <f t="shared" si="133"/>
        <v>0</v>
      </c>
      <c r="G388" s="165">
        <f t="shared" si="133"/>
        <v>0</v>
      </c>
      <c r="H388" s="165">
        <f t="shared" si="133"/>
        <v>0</v>
      </c>
      <c r="I388" s="165">
        <f t="shared" si="133"/>
        <v>0</v>
      </c>
      <c r="J388" s="165">
        <f t="shared" si="133"/>
        <v>0</v>
      </c>
      <c r="K388" s="165">
        <f t="shared" si="133"/>
        <v>0</v>
      </c>
      <c r="L388" s="165">
        <f t="shared" si="133"/>
        <v>0</v>
      </c>
      <c r="M388" s="165">
        <f t="shared" si="133"/>
        <v>0</v>
      </c>
      <c r="N388" s="165">
        <f t="shared" si="133"/>
        <v>0</v>
      </c>
      <c r="O388" s="165">
        <f t="shared" si="133"/>
        <v>0</v>
      </c>
      <c r="P388" s="165">
        <f t="shared" si="133"/>
        <v>0</v>
      </c>
      <c r="Q388" s="165">
        <f t="shared" si="133"/>
        <v>0</v>
      </c>
      <c r="R388" s="165">
        <f t="shared" si="133"/>
        <v>0</v>
      </c>
      <c r="S388" s="165">
        <f t="shared" si="133"/>
        <v>0</v>
      </c>
      <c r="T388" s="165">
        <f t="shared" si="133"/>
        <v>0</v>
      </c>
      <c r="U388" s="165">
        <f t="shared" si="133"/>
        <v>0</v>
      </c>
      <c r="V388" s="165">
        <f t="shared" si="133"/>
        <v>0</v>
      </c>
      <c r="W388" s="165">
        <f t="shared" si="133"/>
        <v>0</v>
      </c>
      <c r="X388" s="165">
        <f t="shared" ref="F388:AR394" si="134">IF(AND(X$2=$B388,$B388=$C$3),$D388,IF(AND(X$2&gt;$B388,X$2&lt;=$D$374+$B388),SLN($D388,0,IF($C$3-$B388&gt;=$D$374,$D$374,$C$3-$B388)),0))</f>
        <v>0</v>
      </c>
      <c r="Y388" s="165">
        <f t="shared" si="134"/>
        <v>0</v>
      </c>
      <c r="Z388" s="165">
        <f t="shared" si="134"/>
        <v>0</v>
      </c>
      <c r="AA388" s="165">
        <f t="shared" si="134"/>
        <v>0</v>
      </c>
      <c r="AB388" s="165">
        <f t="shared" si="134"/>
        <v>0</v>
      </c>
      <c r="AC388" s="165">
        <f t="shared" si="134"/>
        <v>0</v>
      </c>
      <c r="AD388" s="165">
        <f t="shared" si="134"/>
        <v>0</v>
      </c>
      <c r="AE388" s="165">
        <f t="shared" si="134"/>
        <v>0</v>
      </c>
      <c r="AF388" s="165">
        <f t="shared" si="134"/>
        <v>0</v>
      </c>
      <c r="AG388" s="165">
        <f t="shared" si="134"/>
        <v>0</v>
      </c>
      <c r="AH388" s="165">
        <f t="shared" si="134"/>
        <v>0</v>
      </c>
      <c r="AI388" s="165">
        <f t="shared" si="134"/>
        <v>0</v>
      </c>
      <c r="AJ388" s="165">
        <f t="shared" si="134"/>
        <v>0</v>
      </c>
      <c r="AK388" s="165">
        <f t="shared" si="134"/>
        <v>0</v>
      </c>
      <c r="AL388" s="165">
        <f t="shared" si="134"/>
        <v>0</v>
      </c>
      <c r="AM388" s="165">
        <f t="shared" si="134"/>
        <v>0</v>
      </c>
      <c r="AN388" s="165">
        <f t="shared" si="134"/>
        <v>0</v>
      </c>
      <c r="AO388" s="165">
        <f t="shared" si="134"/>
        <v>0</v>
      </c>
      <c r="AP388" s="165">
        <f t="shared" si="134"/>
        <v>0</v>
      </c>
      <c r="AQ388" s="165">
        <f t="shared" si="134"/>
        <v>0</v>
      </c>
      <c r="AR388" s="165">
        <f t="shared" si="134"/>
        <v>0</v>
      </c>
      <c r="AS388" s="165">
        <f t="shared" si="116"/>
        <v>0</v>
      </c>
    </row>
    <row r="389" spans="2:45" hidden="1" outlineLevel="2">
      <c r="B389" s="66">
        <v>15</v>
      </c>
      <c r="D389" s="338">
        <v>0</v>
      </c>
      <c r="E389" s="165">
        <f t="shared" si="130"/>
        <v>0</v>
      </c>
      <c r="F389" s="165">
        <f t="shared" si="134"/>
        <v>0</v>
      </c>
      <c r="G389" s="165">
        <f t="shared" si="134"/>
        <v>0</v>
      </c>
      <c r="H389" s="165">
        <f t="shared" si="134"/>
        <v>0</v>
      </c>
      <c r="I389" s="165">
        <f t="shared" si="134"/>
        <v>0</v>
      </c>
      <c r="J389" s="165">
        <f t="shared" si="134"/>
        <v>0</v>
      </c>
      <c r="K389" s="165">
        <f t="shared" si="134"/>
        <v>0</v>
      </c>
      <c r="L389" s="165">
        <f t="shared" si="134"/>
        <v>0</v>
      </c>
      <c r="M389" s="165">
        <f t="shared" si="134"/>
        <v>0</v>
      </c>
      <c r="N389" s="165">
        <f t="shared" si="134"/>
        <v>0</v>
      </c>
      <c r="O389" s="165">
        <f t="shared" si="134"/>
        <v>0</v>
      </c>
      <c r="P389" s="165">
        <f t="shared" si="134"/>
        <v>0</v>
      </c>
      <c r="Q389" s="165">
        <f t="shared" si="134"/>
        <v>0</v>
      </c>
      <c r="R389" s="165">
        <f t="shared" si="134"/>
        <v>0</v>
      </c>
      <c r="S389" s="165">
        <f t="shared" si="134"/>
        <v>0</v>
      </c>
      <c r="T389" s="165">
        <f t="shared" si="134"/>
        <v>0</v>
      </c>
      <c r="U389" s="165">
        <f t="shared" si="134"/>
        <v>0</v>
      </c>
      <c r="V389" s="165">
        <f t="shared" si="134"/>
        <v>0</v>
      </c>
      <c r="W389" s="165">
        <f t="shared" si="134"/>
        <v>0</v>
      </c>
      <c r="X389" s="165">
        <f t="shared" si="134"/>
        <v>0</v>
      </c>
      <c r="Y389" s="165">
        <f t="shared" si="134"/>
        <v>0</v>
      </c>
      <c r="Z389" s="165">
        <f t="shared" si="134"/>
        <v>0</v>
      </c>
      <c r="AA389" s="165">
        <f t="shared" si="134"/>
        <v>0</v>
      </c>
      <c r="AB389" s="165">
        <f t="shared" si="134"/>
        <v>0</v>
      </c>
      <c r="AC389" s="165">
        <f t="shared" si="134"/>
        <v>0</v>
      </c>
      <c r="AD389" s="165">
        <f t="shared" si="134"/>
        <v>0</v>
      </c>
      <c r="AE389" s="165">
        <f t="shared" si="134"/>
        <v>0</v>
      </c>
      <c r="AF389" s="165">
        <f t="shared" si="134"/>
        <v>0</v>
      </c>
      <c r="AG389" s="165">
        <f t="shared" si="134"/>
        <v>0</v>
      </c>
      <c r="AH389" s="165">
        <f t="shared" si="134"/>
        <v>0</v>
      </c>
      <c r="AI389" s="165">
        <f t="shared" si="134"/>
        <v>0</v>
      </c>
      <c r="AJ389" s="165">
        <f t="shared" si="134"/>
        <v>0</v>
      </c>
      <c r="AK389" s="165">
        <f t="shared" si="134"/>
        <v>0</v>
      </c>
      <c r="AL389" s="165">
        <f t="shared" si="134"/>
        <v>0</v>
      </c>
      <c r="AM389" s="165">
        <f t="shared" si="134"/>
        <v>0</v>
      </c>
      <c r="AN389" s="165">
        <f t="shared" si="134"/>
        <v>0</v>
      </c>
      <c r="AO389" s="165">
        <f t="shared" si="134"/>
        <v>0</v>
      </c>
      <c r="AP389" s="165">
        <f t="shared" si="134"/>
        <v>0</v>
      </c>
      <c r="AQ389" s="165">
        <f t="shared" si="134"/>
        <v>0</v>
      </c>
      <c r="AR389" s="165">
        <f t="shared" si="134"/>
        <v>0</v>
      </c>
      <c r="AS389" s="165">
        <f t="shared" si="116"/>
        <v>0</v>
      </c>
    </row>
    <row r="390" spans="2:45" hidden="1" outlineLevel="2">
      <c r="B390" s="66">
        <v>16</v>
      </c>
      <c r="D390" s="338">
        <v>0</v>
      </c>
      <c r="E390" s="165">
        <f t="shared" si="130"/>
        <v>0</v>
      </c>
      <c r="F390" s="165">
        <f t="shared" si="134"/>
        <v>0</v>
      </c>
      <c r="G390" s="165">
        <f t="shared" si="134"/>
        <v>0</v>
      </c>
      <c r="H390" s="165">
        <f t="shared" si="134"/>
        <v>0</v>
      </c>
      <c r="I390" s="165">
        <f t="shared" si="134"/>
        <v>0</v>
      </c>
      <c r="J390" s="165">
        <f t="shared" si="134"/>
        <v>0</v>
      </c>
      <c r="K390" s="165">
        <f t="shared" si="134"/>
        <v>0</v>
      </c>
      <c r="L390" s="165">
        <f t="shared" si="134"/>
        <v>0</v>
      </c>
      <c r="M390" s="165">
        <f t="shared" si="134"/>
        <v>0</v>
      </c>
      <c r="N390" s="165">
        <f t="shared" si="134"/>
        <v>0</v>
      </c>
      <c r="O390" s="165">
        <f t="shared" si="134"/>
        <v>0</v>
      </c>
      <c r="P390" s="165">
        <f t="shared" si="134"/>
        <v>0</v>
      </c>
      <c r="Q390" s="165">
        <f t="shared" si="134"/>
        <v>0</v>
      </c>
      <c r="R390" s="165">
        <f t="shared" si="134"/>
        <v>0</v>
      </c>
      <c r="S390" s="165">
        <f t="shared" si="134"/>
        <v>0</v>
      </c>
      <c r="T390" s="165">
        <f t="shared" si="134"/>
        <v>0</v>
      </c>
      <c r="U390" s="165">
        <f t="shared" si="134"/>
        <v>0</v>
      </c>
      <c r="V390" s="165">
        <f t="shared" si="134"/>
        <v>0</v>
      </c>
      <c r="W390" s="165">
        <f t="shared" si="134"/>
        <v>0</v>
      </c>
      <c r="X390" s="165">
        <f t="shared" si="134"/>
        <v>0</v>
      </c>
      <c r="Y390" s="165">
        <f t="shared" si="134"/>
        <v>0</v>
      </c>
      <c r="Z390" s="165">
        <f t="shared" si="134"/>
        <v>0</v>
      </c>
      <c r="AA390" s="165">
        <f t="shared" si="134"/>
        <v>0</v>
      </c>
      <c r="AB390" s="165">
        <f t="shared" si="134"/>
        <v>0</v>
      </c>
      <c r="AC390" s="165">
        <f t="shared" si="134"/>
        <v>0</v>
      </c>
      <c r="AD390" s="165">
        <f t="shared" si="134"/>
        <v>0</v>
      </c>
      <c r="AE390" s="165">
        <f t="shared" si="134"/>
        <v>0</v>
      </c>
      <c r="AF390" s="165">
        <f t="shared" si="134"/>
        <v>0</v>
      </c>
      <c r="AG390" s="165">
        <f t="shared" si="134"/>
        <v>0</v>
      </c>
      <c r="AH390" s="165">
        <f t="shared" si="134"/>
        <v>0</v>
      </c>
      <c r="AI390" s="165">
        <f t="shared" si="134"/>
        <v>0</v>
      </c>
      <c r="AJ390" s="165">
        <f t="shared" si="134"/>
        <v>0</v>
      </c>
      <c r="AK390" s="165">
        <f t="shared" si="134"/>
        <v>0</v>
      </c>
      <c r="AL390" s="165">
        <f t="shared" si="134"/>
        <v>0</v>
      </c>
      <c r="AM390" s="165">
        <f t="shared" si="134"/>
        <v>0</v>
      </c>
      <c r="AN390" s="165">
        <f t="shared" si="134"/>
        <v>0</v>
      </c>
      <c r="AO390" s="165">
        <f t="shared" si="134"/>
        <v>0</v>
      </c>
      <c r="AP390" s="165">
        <f t="shared" si="134"/>
        <v>0</v>
      </c>
      <c r="AQ390" s="165">
        <f t="shared" si="134"/>
        <v>0</v>
      </c>
      <c r="AR390" s="165">
        <f t="shared" si="134"/>
        <v>0</v>
      </c>
      <c r="AS390" s="165">
        <f t="shared" si="116"/>
        <v>0</v>
      </c>
    </row>
    <row r="391" spans="2:45" hidden="1" outlineLevel="2">
      <c r="B391" s="66">
        <v>17</v>
      </c>
      <c r="D391" s="338">
        <v>0</v>
      </c>
      <c r="E391" s="165">
        <f t="shared" si="130"/>
        <v>0</v>
      </c>
      <c r="F391" s="165">
        <f t="shared" si="134"/>
        <v>0</v>
      </c>
      <c r="G391" s="165">
        <f t="shared" si="134"/>
        <v>0</v>
      </c>
      <c r="H391" s="165">
        <f t="shared" si="134"/>
        <v>0</v>
      </c>
      <c r="I391" s="165">
        <f t="shared" si="134"/>
        <v>0</v>
      </c>
      <c r="J391" s="165">
        <f t="shared" si="134"/>
        <v>0</v>
      </c>
      <c r="K391" s="165">
        <f t="shared" si="134"/>
        <v>0</v>
      </c>
      <c r="L391" s="165">
        <f t="shared" si="134"/>
        <v>0</v>
      </c>
      <c r="M391" s="165">
        <f t="shared" si="134"/>
        <v>0</v>
      </c>
      <c r="N391" s="165">
        <f t="shared" si="134"/>
        <v>0</v>
      </c>
      <c r="O391" s="165">
        <f t="shared" si="134"/>
        <v>0</v>
      </c>
      <c r="P391" s="165">
        <f t="shared" si="134"/>
        <v>0</v>
      </c>
      <c r="Q391" s="165">
        <f t="shared" si="134"/>
        <v>0</v>
      </c>
      <c r="R391" s="165">
        <f t="shared" si="134"/>
        <v>0</v>
      </c>
      <c r="S391" s="165">
        <f t="shared" si="134"/>
        <v>0</v>
      </c>
      <c r="T391" s="165">
        <f t="shared" si="134"/>
        <v>0</v>
      </c>
      <c r="U391" s="165">
        <f t="shared" si="134"/>
        <v>0</v>
      </c>
      <c r="V391" s="165">
        <f t="shared" si="134"/>
        <v>0</v>
      </c>
      <c r="W391" s="165">
        <f t="shared" si="134"/>
        <v>0</v>
      </c>
      <c r="X391" s="165">
        <f t="shared" si="134"/>
        <v>0</v>
      </c>
      <c r="Y391" s="165">
        <f t="shared" si="134"/>
        <v>0</v>
      </c>
      <c r="Z391" s="165">
        <f t="shared" si="134"/>
        <v>0</v>
      </c>
      <c r="AA391" s="165">
        <f t="shared" si="134"/>
        <v>0</v>
      </c>
      <c r="AB391" s="165">
        <f t="shared" si="134"/>
        <v>0</v>
      </c>
      <c r="AC391" s="165">
        <f t="shared" si="134"/>
        <v>0</v>
      </c>
      <c r="AD391" s="165">
        <f t="shared" si="134"/>
        <v>0</v>
      </c>
      <c r="AE391" s="165">
        <f t="shared" si="134"/>
        <v>0</v>
      </c>
      <c r="AF391" s="165">
        <f t="shared" si="134"/>
        <v>0</v>
      </c>
      <c r="AG391" s="165">
        <f t="shared" si="134"/>
        <v>0</v>
      </c>
      <c r="AH391" s="165">
        <f t="shared" si="134"/>
        <v>0</v>
      </c>
      <c r="AI391" s="165">
        <f t="shared" si="134"/>
        <v>0</v>
      </c>
      <c r="AJ391" s="165">
        <f t="shared" si="134"/>
        <v>0</v>
      </c>
      <c r="AK391" s="165">
        <f t="shared" si="134"/>
        <v>0</v>
      </c>
      <c r="AL391" s="165">
        <f t="shared" si="134"/>
        <v>0</v>
      </c>
      <c r="AM391" s="165">
        <f t="shared" si="134"/>
        <v>0</v>
      </c>
      <c r="AN391" s="165">
        <f t="shared" si="134"/>
        <v>0</v>
      </c>
      <c r="AO391" s="165">
        <f t="shared" si="134"/>
        <v>0</v>
      </c>
      <c r="AP391" s="165">
        <f t="shared" si="134"/>
        <v>0</v>
      </c>
      <c r="AQ391" s="165">
        <f t="shared" si="134"/>
        <v>0</v>
      </c>
      <c r="AR391" s="165">
        <f t="shared" si="134"/>
        <v>0</v>
      </c>
      <c r="AS391" s="165">
        <f t="shared" si="116"/>
        <v>0</v>
      </c>
    </row>
    <row r="392" spans="2:45" hidden="1" outlineLevel="2">
      <c r="B392" s="66">
        <v>18</v>
      </c>
      <c r="D392" s="338">
        <v>0</v>
      </c>
      <c r="E392" s="165">
        <f t="shared" si="130"/>
        <v>0</v>
      </c>
      <c r="F392" s="165">
        <f t="shared" si="134"/>
        <v>0</v>
      </c>
      <c r="G392" s="165">
        <f t="shared" si="134"/>
        <v>0</v>
      </c>
      <c r="H392" s="165">
        <f t="shared" si="134"/>
        <v>0</v>
      </c>
      <c r="I392" s="165">
        <f t="shared" si="134"/>
        <v>0</v>
      </c>
      <c r="J392" s="165">
        <f t="shared" si="134"/>
        <v>0</v>
      </c>
      <c r="K392" s="165">
        <f t="shared" si="134"/>
        <v>0</v>
      </c>
      <c r="L392" s="165">
        <f t="shared" si="134"/>
        <v>0</v>
      </c>
      <c r="M392" s="165">
        <f t="shared" si="134"/>
        <v>0</v>
      </c>
      <c r="N392" s="165">
        <f t="shared" si="134"/>
        <v>0</v>
      </c>
      <c r="O392" s="165">
        <f t="shared" si="134"/>
        <v>0</v>
      </c>
      <c r="P392" s="165">
        <f t="shared" si="134"/>
        <v>0</v>
      </c>
      <c r="Q392" s="165">
        <f t="shared" si="134"/>
        <v>0</v>
      </c>
      <c r="R392" s="165">
        <f t="shared" si="134"/>
        <v>0</v>
      </c>
      <c r="S392" s="165">
        <f t="shared" si="134"/>
        <v>0</v>
      </c>
      <c r="T392" s="165">
        <f t="shared" si="134"/>
        <v>0</v>
      </c>
      <c r="U392" s="165">
        <f t="shared" si="134"/>
        <v>0</v>
      </c>
      <c r="V392" s="165">
        <f t="shared" si="134"/>
        <v>0</v>
      </c>
      <c r="W392" s="165">
        <f t="shared" si="134"/>
        <v>0</v>
      </c>
      <c r="X392" s="165">
        <f t="shared" si="134"/>
        <v>0</v>
      </c>
      <c r="Y392" s="165">
        <f t="shared" si="134"/>
        <v>0</v>
      </c>
      <c r="Z392" s="165">
        <f t="shared" si="134"/>
        <v>0</v>
      </c>
      <c r="AA392" s="165">
        <f t="shared" si="134"/>
        <v>0</v>
      </c>
      <c r="AB392" s="165">
        <f t="shared" si="134"/>
        <v>0</v>
      </c>
      <c r="AC392" s="165">
        <f t="shared" si="134"/>
        <v>0</v>
      </c>
      <c r="AD392" s="165">
        <f t="shared" si="134"/>
        <v>0</v>
      </c>
      <c r="AE392" s="165">
        <f t="shared" si="134"/>
        <v>0</v>
      </c>
      <c r="AF392" s="165">
        <f t="shared" si="134"/>
        <v>0</v>
      </c>
      <c r="AG392" s="165">
        <f t="shared" si="134"/>
        <v>0</v>
      </c>
      <c r="AH392" s="165">
        <f t="shared" si="134"/>
        <v>0</v>
      </c>
      <c r="AI392" s="165">
        <f t="shared" si="134"/>
        <v>0</v>
      </c>
      <c r="AJ392" s="165">
        <f t="shared" si="134"/>
        <v>0</v>
      </c>
      <c r="AK392" s="165">
        <f t="shared" si="134"/>
        <v>0</v>
      </c>
      <c r="AL392" s="165">
        <f t="shared" si="134"/>
        <v>0</v>
      </c>
      <c r="AM392" s="165">
        <f t="shared" si="134"/>
        <v>0</v>
      </c>
      <c r="AN392" s="165">
        <f t="shared" si="134"/>
        <v>0</v>
      </c>
      <c r="AO392" s="165">
        <f t="shared" si="134"/>
        <v>0</v>
      </c>
      <c r="AP392" s="165">
        <f t="shared" si="134"/>
        <v>0</v>
      </c>
      <c r="AQ392" s="165">
        <f t="shared" si="134"/>
        <v>0</v>
      </c>
      <c r="AR392" s="165">
        <f t="shared" si="134"/>
        <v>0</v>
      </c>
      <c r="AS392" s="165">
        <f t="shared" si="116"/>
        <v>0</v>
      </c>
    </row>
    <row r="393" spans="2:45" hidden="1" outlineLevel="2">
      <c r="B393" s="66">
        <v>19</v>
      </c>
      <c r="D393" s="338">
        <v>0</v>
      </c>
      <c r="E393" s="165">
        <f t="shared" si="130"/>
        <v>0</v>
      </c>
      <c r="F393" s="165">
        <f t="shared" si="134"/>
        <v>0</v>
      </c>
      <c r="G393" s="165">
        <f t="shared" si="134"/>
        <v>0</v>
      </c>
      <c r="H393" s="165">
        <f t="shared" si="134"/>
        <v>0</v>
      </c>
      <c r="I393" s="165">
        <f t="shared" si="134"/>
        <v>0</v>
      </c>
      <c r="J393" s="165">
        <f t="shared" si="134"/>
        <v>0</v>
      </c>
      <c r="K393" s="165">
        <f t="shared" si="134"/>
        <v>0</v>
      </c>
      <c r="L393" s="165">
        <f t="shared" si="134"/>
        <v>0</v>
      </c>
      <c r="M393" s="165">
        <f t="shared" si="134"/>
        <v>0</v>
      </c>
      <c r="N393" s="165">
        <f t="shared" si="134"/>
        <v>0</v>
      </c>
      <c r="O393" s="165">
        <f t="shared" si="134"/>
        <v>0</v>
      </c>
      <c r="P393" s="165">
        <f t="shared" si="134"/>
        <v>0</v>
      </c>
      <c r="Q393" s="165">
        <f t="shared" si="134"/>
        <v>0</v>
      </c>
      <c r="R393" s="165">
        <f t="shared" si="134"/>
        <v>0</v>
      </c>
      <c r="S393" s="165">
        <f t="shared" si="134"/>
        <v>0</v>
      </c>
      <c r="T393" s="165">
        <f t="shared" si="134"/>
        <v>0</v>
      </c>
      <c r="U393" s="165">
        <f t="shared" si="134"/>
        <v>0</v>
      </c>
      <c r="V393" s="165">
        <f t="shared" si="134"/>
        <v>0</v>
      </c>
      <c r="W393" s="165">
        <f t="shared" si="134"/>
        <v>0</v>
      </c>
      <c r="X393" s="165">
        <f t="shared" si="134"/>
        <v>0</v>
      </c>
      <c r="Y393" s="165">
        <f t="shared" si="134"/>
        <v>0</v>
      </c>
      <c r="Z393" s="165">
        <f t="shared" si="134"/>
        <v>0</v>
      </c>
      <c r="AA393" s="165">
        <f t="shared" si="134"/>
        <v>0</v>
      </c>
      <c r="AB393" s="165">
        <f t="shared" si="134"/>
        <v>0</v>
      </c>
      <c r="AC393" s="165">
        <f t="shared" si="134"/>
        <v>0</v>
      </c>
      <c r="AD393" s="165">
        <f t="shared" si="134"/>
        <v>0</v>
      </c>
      <c r="AE393" s="165">
        <f t="shared" si="134"/>
        <v>0</v>
      </c>
      <c r="AF393" s="165">
        <f t="shared" si="134"/>
        <v>0</v>
      </c>
      <c r="AG393" s="165">
        <f t="shared" si="134"/>
        <v>0</v>
      </c>
      <c r="AH393" s="165">
        <f t="shared" si="134"/>
        <v>0</v>
      </c>
      <c r="AI393" s="165">
        <f t="shared" si="134"/>
        <v>0</v>
      </c>
      <c r="AJ393" s="165">
        <f t="shared" si="134"/>
        <v>0</v>
      </c>
      <c r="AK393" s="165">
        <f t="shared" si="134"/>
        <v>0</v>
      </c>
      <c r="AL393" s="165">
        <f t="shared" si="134"/>
        <v>0</v>
      </c>
      <c r="AM393" s="165">
        <f t="shared" si="134"/>
        <v>0</v>
      </c>
      <c r="AN393" s="165">
        <f t="shared" si="134"/>
        <v>0</v>
      </c>
      <c r="AO393" s="165">
        <f t="shared" si="134"/>
        <v>0</v>
      </c>
      <c r="AP393" s="165">
        <f t="shared" si="134"/>
        <v>0</v>
      </c>
      <c r="AQ393" s="165">
        <f t="shared" si="134"/>
        <v>0</v>
      </c>
      <c r="AR393" s="165">
        <f t="shared" si="134"/>
        <v>0</v>
      </c>
      <c r="AS393" s="165">
        <f t="shared" si="116"/>
        <v>0</v>
      </c>
    </row>
    <row r="394" spans="2:45" hidden="1" outlineLevel="2">
      <c r="B394" s="66">
        <v>20</v>
      </c>
      <c r="D394" s="338">
        <v>0</v>
      </c>
      <c r="E394" s="165">
        <f t="shared" si="130"/>
        <v>0</v>
      </c>
      <c r="F394" s="165">
        <f t="shared" si="134"/>
        <v>0</v>
      </c>
      <c r="G394" s="165">
        <f t="shared" si="134"/>
        <v>0</v>
      </c>
      <c r="H394" s="165">
        <f t="shared" si="134"/>
        <v>0</v>
      </c>
      <c r="I394" s="165">
        <f t="shared" si="134"/>
        <v>0</v>
      </c>
      <c r="J394" s="165">
        <f t="shared" si="134"/>
        <v>0</v>
      </c>
      <c r="K394" s="165">
        <f t="shared" si="134"/>
        <v>0</v>
      </c>
      <c r="L394" s="165">
        <f t="shared" si="134"/>
        <v>0</v>
      </c>
      <c r="M394" s="165">
        <f t="shared" si="134"/>
        <v>0</v>
      </c>
      <c r="N394" s="165">
        <f t="shared" si="134"/>
        <v>0</v>
      </c>
      <c r="O394" s="165">
        <f t="shared" si="134"/>
        <v>0</v>
      </c>
      <c r="P394" s="165">
        <f t="shared" si="134"/>
        <v>0</v>
      </c>
      <c r="Q394" s="165">
        <f t="shared" si="134"/>
        <v>0</v>
      </c>
      <c r="R394" s="165">
        <f t="shared" si="134"/>
        <v>0</v>
      </c>
      <c r="S394" s="165">
        <f t="shared" si="134"/>
        <v>0</v>
      </c>
      <c r="T394" s="165">
        <f t="shared" si="134"/>
        <v>0</v>
      </c>
      <c r="U394" s="165">
        <f t="shared" si="134"/>
        <v>0</v>
      </c>
      <c r="V394" s="165">
        <f t="shared" si="134"/>
        <v>0</v>
      </c>
      <c r="W394" s="165">
        <f t="shared" si="134"/>
        <v>0</v>
      </c>
      <c r="X394" s="165">
        <f t="shared" si="134"/>
        <v>0</v>
      </c>
      <c r="Y394" s="165">
        <f t="shared" si="134"/>
        <v>0</v>
      </c>
      <c r="Z394" s="165">
        <f t="shared" si="134"/>
        <v>0</v>
      </c>
      <c r="AA394" s="165">
        <f t="shared" si="134"/>
        <v>0</v>
      </c>
      <c r="AB394" s="165">
        <f t="shared" si="134"/>
        <v>0</v>
      </c>
      <c r="AC394" s="165">
        <f t="shared" si="134"/>
        <v>0</v>
      </c>
      <c r="AD394" s="165">
        <f t="shared" si="134"/>
        <v>0</v>
      </c>
      <c r="AE394" s="165">
        <f t="shared" si="134"/>
        <v>0</v>
      </c>
      <c r="AF394" s="165">
        <f t="shared" si="134"/>
        <v>0</v>
      </c>
      <c r="AG394" s="165">
        <f t="shared" si="134"/>
        <v>0</v>
      </c>
      <c r="AH394" s="165">
        <f t="shared" si="134"/>
        <v>0</v>
      </c>
      <c r="AI394" s="165">
        <f t="shared" si="134"/>
        <v>0</v>
      </c>
      <c r="AJ394" s="165">
        <f t="shared" si="134"/>
        <v>0</v>
      </c>
      <c r="AK394" s="165">
        <f t="shared" si="134"/>
        <v>0</v>
      </c>
      <c r="AL394" s="165">
        <f t="shared" si="134"/>
        <v>0</v>
      </c>
      <c r="AM394" s="165">
        <f t="shared" si="134"/>
        <v>0</v>
      </c>
      <c r="AN394" s="165">
        <f t="shared" si="134"/>
        <v>0</v>
      </c>
      <c r="AO394" s="165">
        <f t="shared" si="134"/>
        <v>0</v>
      </c>
      <c r="AP394" s="165">
        <f t="shared" si="134"/>
        <v>0</v>
      </c>
      <c r="AQ394" s="165">
        <f t="shared" si="134"/>
        <v>0</v>
      </c>
      <c r="AR394" s="165">
        <f t="shared" si="134"/>
        <v>0</v>
      </c>
      <c r="AS394" s="165">
        <f t="shared" si="116"/>
        <v>0</v>
      </c>
    </row>
    <row r="395" spans="2:45" hidden="1" outlineLevel="2">
      <c r="B395" s="66">
        <v>21</v>
      </c>
      <c r="D395" s="338">
        <v>0</v>
      </c>
      <c r="E395" s="165">
        <f t="shared" si="130"/>
        <v>0</v>
      </c>
      <c r="F395" s="165">
        <f t="shared" ref="F395:AR401" si="135">IF(AND(F$2=$B395,$B395=$C$3),$D395,IF(AND(F$2&gt;$B395,F$2&lt;=$D$374+$B395),SLN($D395,0,IF($C$3-$B395&gt;=$D$374,$D$374,$C$3-$B395)),0))</f>
        <v>0</v>
      </c>
      <c r="G395" s="165">
        <f t="shared" si="135"/>
        <v>0</v>
      </c>
      <c r="H395" s="165">
        <f t="shared" si="135"/>
        <v>0</v>
      </c>
      <c r="I395" s="165">
        <f t="shared" si="135"/>
        <v>0</v>
      </c>
      <c r="J395" s="165">
        <f t="shared" si="135"/>
        <v>0</v>
      </c>
      <c r="K395" s="165">
        <f t="shared" si="135"/>
        <v>0</v>
      </c>
      <c r="L395" s="165">
        <f t="shared" si="135"/>
        <v>0</v>
      </c>
      <c r="M395" s="165">
        <f t="shared" si="135"/>
        <v>0</v>
      </c>
      <c r="N395" s="165">
        <f t="shared" si="135"/>
        <v>0</v>
      </c>
      <c r="O395" s="165">
        <f t="shared" si="135"/>
        <v>0</v>
      </c>
      <c r="P395" s="165">
        <f t="shared" si="135"/>
        <v>0</v>
      </c>
      <c r="Q395" s="165">
        <f t="shared" si="135"/>
        <v>0</v>
      </c>
      <c r="R395" s="165">
        <f t="shared" si="135"/>
        <v>0</v>
      </c>
      <c r="S395" s="165">
        <f t="shared" si="135"/>
        <v>0</v>
      </c>
      <c r="T395" s="165">
        <f t="shared" si="135"/>
        <v>0</v>
      </c>
      <c r="U395" s="165">
        <f t="shared" si="135"/>
        <v>0</v>
      </c>
      <c r="V395" s="165">
        <f t="shared" si="135"/>
        <v>0</v>
      </c>
      <c r="W395" s="165">
        <f t="shared" si="135"/>
        <v>0</v>
      </c>
      <c r="X395" s="165">
        <f t="shared" si="135"/>
        <v>0</v>
      </c>
      <c r="Y395" s="165">
        <f t="shared" si="135"/>
        <v>0</v>
      </c>
      <c r="Z395" s="165">
        <f t="shared" si="135"/>
        <v>0</v>
      </c>
      <c r="AA395" s="165">
        <f t="shared" si="135"/>
        <v>0</v>
      </c>
      <c r="AB395" s="165">
        <f t="shared" si="135"/>
        <v>0</v>
      </c>
      <c r="AC395" s="165">
        <f t="shared" si="135"/>
        <v>0</v>
      </c>
      <c r="AD395" s="165">
        <f t="shared" si="135"/>
        <v>0</v>
      </c>
      <c r="AE395" s="165">
        <f t="shared" si="135"/>
        <v>0</v>
      </c>
      <c r="AF395" s="165">
        <f t="shared" si="135"/>
        <v>0</v>
      </c>
      <c r="AG395" s="165">
        <f t="shared" si="135"/>
        <v>0</v>
      </c>
      <c r="AH395" s="165">
        <f t="shared" si="135"/>
        <v>0</v>
      </c>
      <c r="AI395" s="165">
        <f t="shared" si="135"/>
        <v>0</v>
      </c>
      <c r="AJ395" s="165">
        <f t="shared" si="135"/>
        <v>0</v>
      </c>
      <c r="AK395" s="165">
        <f t="shared" si="135"/>
        <v>0</v>
      </c>
      <c r="AL395" s="165">
        <f t="shared" si="135"/>
        <v>0</v>
      </c>
      <c r="AM395" s="165">
        <f t="shared" si="135"/>
        <v>0</v>
      </c>
      <c r="AN395" s="165">
        <f t="shared" si="135"/>
        <v>0</v>
      </c>
      <c r="AO395" s="165">
        <f t="shared" si="135"/>
        <v>0</v>
      </c>
      <c r="AP395" s="165">
        <f t="shared" si="135"/>
        <v>0</v>
      </c>
      <c r="AQ395" s="165">
        <f t="shared" si="135"/>
        <v>0</v>
      </c>
      <c r="AR395" s="165">
        <f t="shared" si="135"/>
        <v>0</v>
      </c>
      <c r="AS395" s="165">
        <f t="shared" si="116"/>
        <v>0</v>
      </c>
    </row>
    <row r="396" spans="2:45" hidden="1" outlineLevel="2">
      <c r="B396" s="66">
        <v>22</v>
      </c>
      <c r="D396" s="338">
        <v>0</v>
      </c>
      <c r="E396" s="165">
        <f t="shared" si="130"/>
        <v>0</v>
      </c>
      <c r="F396" s="165">
        <f t="shared" si="135"/>
        <v>0</v>
      </c>
      <c r="G396" s="165">
        <f t="shared" si="135"/>
        <v>0</v>
      </c>
      <c r="H396" s="165">
        <f t="shared" si="135"/>
        <v>0</v>
      </c>
      <c r="I396" s="165">
        <f t="shared" si="135"/>
        <v>0</v>
      </c>
      <c r="J396" s="165">
        <f t="shared" si="135"/>
        <v>0</v>
      </c>
      <c r="K396" s="165">
        <f t="shared" si="135"/>
        <v>0</v>
      </c>
      <c r="L396" s="165">
        <f t="shared" si="135"/>
        <v>0</v>
      </c>
      <c r="M396" s="165">
        <f t="shared" si="135"/>
        <v>0</v>
      </c>
      <c r="N396" s="165">
        <f t="shared" si="135"/>
        <v>0</v>
      </c>
      <c r="O396" s="165">
        <f t="shared" si="135"/>
        <v>0</v>
      </c>
      <c r="P396" s="165">
        <f t="shared" si="135"/>
        <v>0</v>
      </c>
      <c r="Q396" s="165">
        <f t="shared" si="135"/>
        <v>0</v>
      </c>
      <c r="R396" s="165">
        <f t="shared" si="135"/>
        <v>0</v>
      </c>
      <c r="S396" s="165">
        <f t="shared" si="135"/>
        <v>0</v>
      </c>
      <c r="T396" s="165">
        <f t="shared" si="135"/>
        <v>0</v>
      </c>
      <c r="U396" s="165">
        <f t="shared" si="135"/>
        <v>0</v>
      </c>
      <c r="V396" s="165">
        <f t="shared" si="135"/>
        <v>0</v>
      </c>
      <c r="W396" s="165">
        <f t="shared" si="135"/>
        <v>0</v>
      </c>
      <c r="X396" s="165">
        <f t="shared" si="135"/>
        <v>0</v>
      </c>
      <c r="Y396" s="165">
        <f t="shared" si="135"/>
        <v>0</v>
      </c>
      <c r="Z396" s="165">
        <f t="shared" si="135"/>
        <v>0</v>
      </c>
      <c r="AA396" s="165">
        <f t="shared" si="135"/>
        <v>0</v>
      </c>
      <c r="AB396" s="165">
        <f t="shared" si="135"/>
        <v>0</v>
      </c>
      <c r="AC396" s="165">
        <f t="shared" si="135"/>
        <v>0</v>
      </c>
      <c r="AD396" s="165">
        <f t="shared" si="135"/>
        <v>0</v>
      </c>
      <c r="AE396" s="165">
        <f t="shared" si="135"/>
        <v>0</v>
      </c>
      <c r="AF396" s="165">
        <f t="shared" si="135"/>
        <v>0</v>
      </c>
      <c r="AG396" s="165">
        <f t="shared" si="135"/>
        <v>0</v>
      </c>
      <c r="AH396" s="165">
        <f t="shared" si="135"/>
        <v>0</v>
      </c>
      <c r="AI396" s="165">
        <f t="shared" si="135"/>
        <v>0</v>
      </c>
      <c r="AJ396" s="165">
        <f t="shared" si="135"/>
        <v>0</v>
      </c>
      <c r="AK396" s="165">
        <f t="shared" si="135"/>
        <v>0</v>
      </c>
      <c r="AL396" s="165">
        <f t="shared" si="135"/>
        <v>0</v>
      </c>
      <c r="AM396" s="165">
        <f t="shared" si="135"/>
        <v>0</v>
      </c>
      <c r="AN396" s="165">
        <f t="shared" si="135"/>
        <v>0</v>
      </c>
      <c r="AO396" s="165">
        <f t="shared" si="135"/>
        <v>0</v>
      </c>
      <c r="AP396" s="165">
        <f t="shared" si="135"/>
        <v>0</v>
      </c>
      <c r="AQ396" s="165">
        <f t="shared" si="135"/>
        <v>0</v>
      </c>
      <c r="AR396" s="165">
        <f t="shared" si="135"/>
        <v>0</v>
      </c>
      <c r="AS396" s="165">
        <f t="shared" si="116"/>
        <v>0</v>
      </c>
    </row>
    <row r="397" spans="2:45" hidden="1" outlineLevel="2">
      <c r="B397" s="66">
        <v>23</v>
      </c>
      <c r="D397" s="338">
        <v>0</v>
      </c>
      <c r="E397" s="165">
        <f t="shared" si="130"/>
        <v>0</v>
      </c>
      <c r="F397" s="165">
        <f t="shared" si="135"/>
        <v>0</v>
      </c>
      <c r="G397" s="165">
        <f t="shared" si="135"/>
        <v>0</v>
      </c>
      <c r="H397" s="165">
        <f t="shared" si="135"/>
        <v>0</v>
      </c>
      <c r="I397" s="165">
        <f t="shared" si="135"/>
        <v>0</v>
      </c>
      <c r="J397" s="165">
        <f t="shared" si="135"/>
        <v>0</v>
      </c>
      <c r="K397" s="165">
        <f t="shared" si="135"/>
        <v>0</v>
      </c>
      <c r="L397" s="165">
        <f t="shared" si="135"/>
        <v>0</v>
      </c>
      <c r="M397" s="165">
        <f t="shared" si="135"/>
        <v>0</v>
      </c>
      <c r="N397" s="165">
        <f t="shared" si="135"/>
        <v>0</v>
      </c>
      <c r="O397" s="165">
        <f t="shared" si="135"/>
        <v>0</v>
      </c>
      <c r="P397" s="165">
        <f t="shared" si="135"/>
        <v>0</v>
      </c>
      <c r="Q397" s="165">
        <f t="shared" si="135"/>
        <v>0</v>
      </c>
      <c r="R397" s="165">
        <f t="shared" si="135"/>
        <v>0</v>
      </c>
      <c r="S397" s="165">
        <f t="shared" si="135"/>
        <v>0</v>
      </c>
      <c r="T397" s="165">
        <f t="shared" si="135"/>
        <v>0</v>
      </c>
      <c r="U397" s="165">
        <f t="shared" si="135"/>
        <v>0</v>
      </c>
      <c r="V397" s="165">
        <f t="shared" si="135"/>
        <v>0</v>
      </c>
      <c r="W397" s="165">
        <f t="shared" si="135"/>
        <v>0</v>
      </c>
      <c r="X397" s="165">
        <f t="shared" si="135"/>
        <v>0</v>
      </c>
      <c r="Y397" s="165">
        <f t="shared" si="135"/>
        <v>0</v>
      </c>
      <c r="Z397" s="165">
        <f t="shared" si="135"/>
        <v>0</v>
      </c>
      <c r="AA397" s="165">
        <f t="shared" si="135"/>
        <v>0</v>
      </c>
      <c r="AB397" s="165">
        <f t="shared" si="135"/>
        <v>0</v>
      </c>
      <c r="AC397" s="165">
        <f t="shared" si="135"/>
        <v>0</v>
      </c>
      <c r="AD397" s="165">
        <f t="shared" si="135"/>
        <v>0</v>
      </c>
      <c r="AE397" s="165">
        <f t="shared" si="135"/>
        <v>0</v>
      </c>
      <c r="AF397" s="165">
        <f t="shared" si="135"/>
        <v>0</v>
      </c>
      <c r="AG397" s="165">
        <f t="shared" si="135"/>
        <v>0</v>
      </c>
      <c r="AH397" s="165">
        <f t="shared" si="135"/>
        <v>0</v>
      </c>
      <c r="AI397" s="165">
        <f t="shared" si="135"/>
        <v>0</v>
      </c>
      <c r="AJ397" s="165">
        <f t="shared" si="135"/>
        <v>0</v>
      </c>
      <c r="AK397" s="165">
        <f t="shared" si="135"/>
        <v>0</v>
      </c>
      <c r="AL397" s="165">
        <f t="shared" si="135"/>
        <v>0</v>
      </c>
      <c r="AM397" s="165">
        <f t="shared" si="135"/>
        <v>0</v>
      </c>
      <c r="AN397" s="165">
        <f t="shared" si="135"/>
        <v>0</v>
      </c>
      <c r="AO397" s="165">
        <f t="shared" si="135"/>
        <v>0</v>
      </c>
      <c r="AP397" s="165">
        <f t="shared" si="135"/>
        <v>0</v>
      </c>
      <c r="AQ397" s="165">
        <f t="shared" si="135"/>
        <v>0</v>
      </c>
      <c r="AR397" s="165">
        <f t="shared" si="135"/>
        <v>0</v>
      </c>
      <c r="AS397" s="165">
        <f t="shared" si="116"/>
        <v>0</v>
      </c>
    </row>
    <row r="398" spans="2:45" hidden="1" outlineLevel="2">
      <c r="B398" s="66">
        <v>24</v>
      </c>
      <c r="D398" s="338">
        <v>0</v>
      </c>
      <c r="E398" s="165">
        <f t="shared" si="130"/>
        <v>0</v>
      </c>
      <c r="F398" s="165">
        <f t="shared" si="135"/>
        <v>0</v>
      </c>
      <c r="G398" s="165">
        <f t="shared" si="135"/>
        <v>0</v>
      </c>
      <c r="H398" s="165">
        <f t="shared" si="135"/>
        <v>0</v>
      </c>
      <c r="I398" s="165">
        <f t="shared" si="135"/>
        <v>0</v>
      </c>
      <c r="J398" s="165">
        <f t="shared" si="135"/>
        <v>0</v>
      </c>
      <c r="K398" s="165">
        <f t="shared" si="135"/>
        <v>0</v>
      </c>
      <c r="L398" s="165">
        <f t="shared" si="135"/>
        <v>0</v>
      </c>
      <c r="M398" s="165">
        <f t="shared" si="135"/>
        <v>0</v>
      </c>
      <c r="N398" s="165">
        <f t="shared" si="135"/>
        <v>0</v>
      </c>
      <c r="O398" s="165">
        <f t="shared" si="135"/>
        <v>0</v>
      </c>
      <c r="P398" s="165">
        <f t="shared" si="135"/>
        <v>0</v>
      </c>
      <c r="Q398" s="165">
        <f t="shared" si="135"/>
        <v>0</v>
      </c>
      <c r="R398" s="165">
        <f t="shared" si="135"/>
        <v>0</v>
      </c>
      <c r="S398" s="165">
        <f t="shared" si="135"/>
        <v>0</v>
      </c>
      <c r="T398" s="165">
        <f t="shared" si="135"/>
        <v>0</v>
      </c>
      <c r="U398" s="165">
        <f t="shared" si="135"/>
        <v>0</v>
      </c>
      <c r="V398" s="165">
        <f t="shared" si="135"/>
        <v>0</v>
      </c>
      <c r="W398" s="165">
        <f t="shared" si="135"/>
        <v>0</v>
      </c>
      <c r="X398" s="165">
        <f t="shared" si="135"/>
        <v>0</v>
      </c>
      <c r="Y398" s="165">
        <f t="shared" si="135"/>
        <v>0</v>
      </c>
      <c r="Z398" s="165">
        <f t="shared" si="135"/>
        <v>0</v>
      </c>
      <c r="AA398" s="165">
        <f t="shared" si="135"/>
        <v>0</v>
      </c>
      <c r="AB398" s="165">
        <f t="shared" si="135"/>
        <v>0</v>
      </c>
      <c r="AC398" s="165">
        <f t="shared" si="135"/>
        <v>0</v>
      </c>
      <c r="AD398" s="165">
        <f t="shared" si="135"/>
        <v>0</v>
      </c>
      <c r="AE398" s="165">
        <f t="shared" si="135"/>
        <v>0</v>
      </c>
      <c r="AF398" s="165">
        <f t="shared" si="135"/>
        <v>0</v>
      </c>
      <c r="AG398" s="165">
        <f t="shared" si="135"/>
        <v>0</v>
      </c>
      <c r="AH398" s="165">
        <f t="shared" si="135"/>
        <v>0</v>
      </c>
      <c r="AI398" s="165">
        <f t="shared" si="135"/>
        <v>0</v>
      </c>
      <c r="AJ398" s="165">
        <f t="shared" si="135"/>
        <v>0</v>
      </c>
      <c r="AK398" s="165">
        <f t="shared" si="135"/>
        <v>0</v>
      </c>
      <c r="AL398" s="165">
        <f t="shared" si="135"/>
        <v>0</v>
      </c>
      <c r="AM398" s="165">
        <f t="shared" si="135"/>
        <v>0</v>
      </c>
      <c r="AN398" s="165">
        <f t="shared" si="135"/>
        <v>0</v>
      </c>
      <c r="AO398" s="165">
        <f t="shared" si="135"/>
        <v>0</v>
      </c>
      <c r="AP398" s="165">
        <f t="shared" si="135"/>
        <v>0</v>
      </c>
      <c r="AQ398" s="165">
        <f t="shared" si="135"/>
        <v>0</v>
      </c>
      <c r="AR398" s="165">
        <f t="shared" si="135"/>
        <v>0</v>
      </c>
      <c r="AS398" s="165">
        <f t="shared" si="116"/>
        <v>0</v>
      </c>
    </row>
    <row r="399" spans="2:45" hidden="1" outlineLevel="2">
      <c r="B399" s="66">
        <v>25</v>
      </c>
      <c r="D399" s="338">
        <v>0</v>
      </c>
      <c r="E399" s="165">
        <f t="shared" si="130"/>
        <v>0</v>
      </c>
      <c r="F399" s="165">
        <f t="shared" si="135"/>
        <v>0</v>
      </c>
      <c r="G399" s="165">
        <f t="shared" si="135"/>
        <v>0</v>
      </c>
      <c r="H399" s="165">
        <f t="shared" si="135"/>
        <v>0</v>
      </c>
      <c r="I399" s="165">
        <f t="shared" si="135"/>
        <v>0</v>
      </c>
      <c r="J399" s="165">
        <f t="shared" si="135"/>
        <v>0</v>
      </c>
      <c r="K399" s="165">
        <f t="shared" si="135"/>
        <v>0</v>
      </c>
      <c r="L399" s="165">
        <f t="shared" si="135"/>
        <v>0</v>
      </c>
      <c r="M399" s="165">
        <f t="shared" si="135"/>
        <v>0</v>
      </c>
      <c r="N399" s="165">
        <f t="shared" si="135"/>
        <v>0</v>
      </c>
      <c r="O399" s="165">
        <f t="shared" si="135"/>
        <v>0</v>
      </c>
      <c r="P399" s="165">
        <f t="shared" si="135"/>
        <v>0</v>
      </c>
      <c r="Q399" s="165">
        <f t="shared" si="135"/>
        <v>0</v>
      </c>
      <c r="R399" s="165">
        <f t="shared" si="135"/>
        <v>0</v>
      </c>
      <c r="S399" s="165">
        <f t="shared" si="135"/>
        <v>0</v>
      </c>
      <c r="T399" s="165">
        <f t="shared" si="135"/>
        <v>0</v>
      </c>
      <c r="U399" s="165">
        <f t="shared" si="135"/>
        <v>0</v>
      </c>
      <c r="V399" s="165">
        <f t="shared" si="135"/>
        <v>0</v>
      </c>
      <c r="W399" s="165">
        <f t="shared" si="135"/>
        <v>0</v>
      </c>
      <c r="X399" s="165">
        <f t="shared" si="135"/>
        <v>0</v>
      </c>
      <c r="Y399" s="165">
        <f t="shared" si="135"/>
        <v>0</v>
      </c>
      <c r="Z399" s="165">
        <f t="shared" si="135"/>
        <v>0</v>
      </c>
      <c r="AA399" s="165">
        <f t="shared" si="135"/>
        <v>0</v>
      </c>
      <c r="AB399" s="165">
        <f t="shared" si="135"/>
        <v>0</v>
      </c>
      <c r="AC399" s="165">
        <f t="shared" si="135"/>
        <v>0</v>
      </c>
      <c r="AD399" s="165">
        <f t="shared" si="135"/>
        <v>0</v>
      </c>
      <c r="AE399" s="165">
        <f t="shared" si="135"/>
        <v>0</v>
      </c>
      <c r="AF399" s="165">
        <f t="shared" si="135"/>
        <v>0</v>
      </c>
      <c r="AG399" s="165">
        <f t="shared" si="135"/>
        <v>0</v>
      </c>
      <c r="AH399" s="165">
        <f t="shared" si="135"/>
        <v>0</v>
      </c>
      <c r="AI399" s="165">
        <f t="shared" si="135"/>
        <v>0</v>
      </c>
      <c r="AJ399" s="165">
        <f t="shared" si="135"/>
        <v>0</v>
      </c>
      <c r="AK399" s="165">
        <f t="shared" si="135"/>
        <v>0</v>
      </c>
      <c r="AL399" s="165">
        <f t="shared" si="135"/>
        <v>0</v>
      </c>
      <c r="AM399" s="165">
        <f t="shared" si="135"/>
        <v>0</v>
      </c>
      <c r="AN399" s="165">
        <f t="shared" si="135"/>
        <v>0</v>
      </c>
      <c r="AO399" s="165">
        <f t="shared" si="135"/>
        <v>0</v>
      </c>
      <c r="AP399" s="165">
        <f t="shared" si="135"/>
        <v>0</v>
      </c>
      <c r="AQ399" s="165">
        <f t="shared" si="135"/>
        <v>0</v>
      </c>
      <c r="AR399" s="165">
        <f t="shared" si="135"/>
        <v>0</v>
      </c>
      <c r="AS399" s="165">
        <f t="shared" si="116"/>
        <v>0</v>
      </c>
    </row>
    <row r="400" spans="2:45" hidden="1" outlineLevel="2">
      <c r="B400" s="66">
        <v>26</v>
      </c>
      <c r="D400" s="338">
        <v>0</v>
      </c>
      <c r="E400" s="165">
        <f t="shared" si="130"/>
        <v>0</v>
      </c>
      <c r="F400" s="165">
        <f t="shared" si="135"/>
        <v>0</v>
      </c>
      <c r="G400" s="165">
        <f t="shared" si="135"/>
        <v>0</v>
      </c>
      <c r="H400" s="165">
        <f t="shared" si="135"/>
        <v>0</v>
      </c>
      <c r="I400" s="165">
        <f t="shared" si="135"/>
        <v>0</v>
      </c>
      <c r="J400" s="165">
        <f t="shared" si="135"/>
        <v>0</v>
      </c>
      <c r="K400" s="165">
        <f t="shared" si="135"/>
        <v>0</v>
      </c>
      <c r="L400" s="165">
        <f t="shared" si="135"/>
        <v>0</v>
      </c>
      <c r="M400" s="165">
        <f t="shared" si="135"/>
        <v>0</v>
      </c>
      <c r="N400" s="165">
        <f t="shared" si="135"/>
        <v>0</v>
      </c>
      <c r="O400" s="165">
        <f t="shared" si="135"/>
        <v>0</v>
      </c>
      <c r="P400" s="165">
        <f t="shared" si="135"/>
        <v>0</v>
      </c>
      <c r="Q400" s="165">
        <f t="shared" si="135"/>
        <v>0</v>
      </c>
      <c r="R400" s="165">
        <f t="shared" si="135"/>
        <v>0</v>
      </c>
      <c r="S400" s="165">
        <f t="shared" si="135"/>
        <v>0</v>
      </c>
      <c r="T400" s="165">
        <f t="shared" si="135"/>
        <v>0</v>
      </c>
      <c r="U400" s="165">
        <f t="shared" si="135"/>
        <v>0</v>
      </c>
      <c r="V400" s="165">
        <f t="shared" si="135"/>
        <v>0</v>
      </c>
      <c r="W400" s="165">
        <f t="shared" si="135"/>
        <v>0</v>
      </c>
      <c r="X400" s="165">
        <f t="shared" si="135"/>
        <v>0</v>
      </c>
      <c r="Y400" s="165">
        <f t="shared" si="135"/>
        <v>0</v>
      </c>
      <c r="Z400" s="165">
        <f t="shared" si="135"/>
        <v>0</v>
      </c>
      <c r="AA400" s="165">
        <f t="shared" si="135"/>
        <v>0</v>
      </c>
      <c r="AB400" s="165">
        <f t="shared" si="135"/>
        <v>0</v>
      </c>
      <c r="AC400" s="165">
        <f t="shared" si="135"/>
        <v>0</v>
      </c>
      <c r="AD400" s="165">
        <f t="shared" si="135"/>
        <v>0</v>
      </c>
      <c r="AE400" s="165">
        <f t="shared" si="135"/>
        <v>0</v>
      </c>
      <c r="AF400" s="165">
        <f t="shared" si="135"/>
        <v>0</v>
      </c>
      <c r="AG400" s="165">
        <f t="shared" si="135"/>
        <v>0</v>
      </c>
      <c r="AH400" s="165">
        <f t="shared" si="135"/>
        <v>0</v>
      </c>
      <c r="AI400" s="165">
        <f t="shared" si="135"/>
        <v>0</v>
      </c>
      <c r="AJ400" s="165">
        <f t="shared" si="135"/>
        <v>0</v>
      </c>
      <c r="AK400" s="165">
        <f t="shared" si="135"/>
        <v>0</v>
      </c>
      <c r="AL400" s="165">
        <f t="shared" si="135"/>
        <v>0</v>
      </c>
      <c r="AM400" s="165">
        <f t="shared" si="135"/>
        <v>0</v>
      </c>
      <c r="AN400" s="165">
        <f t="shared" si="135"/>
        <v>0</v>
      </c>
      <c r="AO400" s="165">
        <f t="shared" si="135"/>
        <v>0</v>
      </c>
      <c r="AP400" s="165">
        <f t="shared" si="135"/>
        <v>0</v>
      </c>
      <c r="AQ400" s="165">
        <f t="shared" si="135"/>
        <v>0</v>
      </c>
      <c r="AR400" s="165">
        <f t="shared" si="135"/>
        <v>0</v>
      </c>
      <c r="AS400" s="165">
        <f t="shared" si="116"/>
        <v>0</v>
      </c>
    </row>
    <row r="401" spans="2:45" hidden="1" outlineLevel="2">
      <c r="B401" s="66">
        <v>27</v>
      </c>
      <c r="D401" s="338">
        <v>0</v>
      </c>
      <c r="E401" s="165">
        <f t="shared" si="130"/>
        <v>0</v>
      </c>
      <c r="F401" s="165">
        <f t="shared" si="135"/>
        <v>0</v>
      </c>
      <c r="G401" s="165">
        <f t="shared" si="135"/>
        <v>0</v>
      </c>
      <c r="H401" s="165">
        <f t="shared" si="135"/>
        <v>0</v>
      </c>
      <c r="I401" s="165">
        <f t="shared" si="135"/>
        <v>0</v>
      </c>
      <c r="J401" s="165">
        <f t="shared" si="135"/>
        <v>0</v>
      </c>
      <c r="K401" s="165">
        <f t="shared" si="135"/>
        <v>0</v>
      </c>
      <c r="L401" s="165">
        <f t="shared" si="135"/>
        <v>0</v>
      </c>
      <c r="M401" s="165">
        <f t="shared" si="135"/>
        <v>0</v>
      </c>
      <c r="N401" s="165">
        <f t="shared" si="135"/>
        <v>0</v>
      </c>
      <c r="O401" s="165">
        <f t="shared" si="135"/>
        <v>0</v>
      </c>
      <c r="P401" s="165">
        <f t="shared" si="135"/>
        <v>0</v>
      </c>
      <c r="Q401" s="165">
        <f t="shared" si="135"/>
        <v>0</v>
      </c>
      <c r="R401" s="165">
        <f t="shared" si="135"/>
        <v>0</v>
      </c>
      <c r="S401" s="165">
        <f t="shared" si="135"/>
        <v>0</v>
      </c>
      <c r="T401" s="165">
        <f t="shared" si="135"/>
        <v>0</v>
      </c>
      <c r="U401" s="165">
        <f t="shared" si="135"/>
        <v>0</v>
      </c>
      <c r="V401" s="165">
        <f t="shared" si="135"/>
        <v>0</v>
      </c>
      <c r="W401" s="165">
        <f t="shared" si="135"/>
        <v>0</v>
      </c>
      <c r="X401" s="165">
        <f t="shared" si="135"/>
        <v>0</v>
      </c>
      <c r="Y401" s="165">
        <f t="shared" si="135"/>
        <v>0</v>
      </c>
      <c r="Z401" s="165">
        <f t="shared" si="135"/>
        <v>0</v>
      </c>
      <c r="AA401" s="165">
        <f t="shared" ref="F401:AR408" si="136">IF(AND(AA$2=$B401,$B401=$C$3),$D401,IF(AND(AA$2&gt;$B401,AA$2&lt;=$D$374+$B401),SLN($D401,0,IF($C$3-$B401&gt;=$D$374,$D$374,$C$3-$B401)),0))</f>
        <v>0</v>
      </c>
      <c r="AB401" s="165">
        <f t="shared" si="136"/>
        <v>0</v>
      </c>
      <c r="AC401" s="165">
        <f t="shared" si="136"/>
        <v>0</v>
      </c>
      <c r="AD401" s="165">
        <f t="shared" si="136"/>
        <v>0</v>
      </c>
      <c r="AE401" s="165">
        <f t="shared" si="136"/>
        <v>0</v>
      </c>
      <c r="AF401" s="165">
        <f t="shared" si="136"/>
        <v>0</v>
      </c>
      <c r="AG401" s="165">
        <f t="shared" si="136"/>
        <v>0</v>
      </c>
      <c r="AH401" s="165">
        <f t="shared" si="136"/>
        <v>0</v>
      </c>
      <c r="AI401" s="165">
        <f t="shared" si="136"/>
        <v>0</v>
      </c>
      <c r="AJ401" s="165">
        <f t="shared" si="136"/>
        <v>0</v>
      </c>
      <c r="AK401" s="165">
        <f t="shared" si="136"/>
        <v>0</v>
      </c>
      <c r="AL401" s="165">
        <f t="shared" si="136"/>
        <v>0</v>
      </c>
      <c r="AM401" s="165">
        <f t="shared" si="136"/>
        <v>0</v>
      </c>
      <c r="AN401" s="165">
        <f t="shared" si="136"/>
        <v>0</v>
      </c>
      <c r="AO401" s="165">
        <f t="shared" si="136"/>
        <v>0</v>
      </c>
      <c r="AP401" s="165">
        <f t="shared" si="136"/>
        <v>0</v>
      </c>
      <c r="AQ401" s="165">
        <f t="shared" si="136"/>
        <v>0</v>
      </c>
      <c r="AR401" s="165">
        <f t="shared" si="136"/>
        <v>0</v>
      </c>
      <c r="AS401" s="165">
        <f t="shared" si="116"/>
        <v>0</v>
      </c>
    </row>
    <row r="402" spans="2:45" hidden="1" outlineLevel="2">
      <c r="B402" s="66">
        <v>28</v>
      </c>
      <c r="D402" s="338">
        <v>0</v>
      </c>
      <c r="E402" s="165">
        <f t="shared" si="130"/>
        <v>0</v>
      </c>
      <c r="F402" s="165">
        <f t="shared" si="136"/>
        <v>0</v>
      </c>
      <c r="G402" s="165">
        <f t="shared" si="136"/>
        <v>0</v>
      </c>
      <c r="H402" s="165">
        <f t="shared" si="136"/>
        <v>0</v>
      </c>
      <c r="I402" s="165">
        <f t="shared" si="136"/>
        <v>0</v>
      </c>
      <c r="J402" s="165">
        <f t="shared" si="136"/>
        <v>0</v>
      </c>
      <c r="K402" s="165">
        <f t="shared" si="136"/>
        <v>0</v>
      </c>
      <c r="L402" s="165">
        <f t="shared" si="136"/>
        <v>0</v>
      </c>
      <c r="M402" s="165">
        <f t="shared" si="136"/>
        <v>0</v>
      </c>
      <c r="N402" s="165">
        <f t="shared" si="136"/>
        <v>0</v>
      </c>
      <c r="O402" s="165">
        <f t="shared" si="136"/>
        <v>0</v>
      </c>
      <c r="P402" s="165">
        <f t="shared" si="136"/>
        <v>0</v>
      </c>
      <c r="Q402" s="165">
        <f t="shared" si="136"/>
        <v>0</v>
      </c>
      <c r="R402" s="165">
        <f t="shared" si="136"/>
        <v>0</v>
      </c>
      <c r="S402" s="165">
        <f t="shared" si="136"/>
        <v>0</v>
      </c>
      <c r="T402" s="165">
        <f t="shared" si="136"/>
        <v>0</v>
      </c>
      <c r="U402" s="165">
        <f t="shared" si="136"/>
        <v>0</v>
      </c>
      <c r="V402" s="165">
        <f t="shared" si="136"/>
        <v>0</v>
      </c>
      <c r="W402" s="165">
        <f t="shared" si="136"/>
        <v>0</v>
      </c>
      <c r="X402" s="165">
        <f t="shared" si="136"/>
        <v>0</v>
      </c>
      <c r="Y402" s="165">
        <f t="shared" si="136"/>
        <v>0</v>
      </c>
      <c r="Z402" s="165">
        <f t="shared" si="136"/>
        <v>0</v>
      </c>
      <c r="AA402" s="165">
        <f t="shared" si="136"/>
        <v>0</v>
      </c>
      <c r="AB402" s="165">
        <f t="shared" si="136"/>
        <v>0</v>
      </c>
      <c r="AC402" s="165">
        <f t="shared" si="136"/>
        <v>0</v>
      </c>
      <c r="AD402" s="165">
        <f t="shared" si="136"/>
        <v>0</v>
      </c>
      <c r="AE402" s="165">
        <f t="shared" si="136"/>
        <v>0</v>
      </c>
      <c r="AF402" s="165">
        <f t="shared" si="136"/>
        <v>0</v>
      </c>
      <c r="AG402" s="165">
        <f t="shared" si="136"/>
        <v>0</v>
      </c>
      <c r="AH402" s="165">
        <f t="shared" si="136"/>
        <v>0</v>
      </c>
      <c r="AI402" s="165">
        <f t="shared" si="136"/>
        <v>0</v>
      </c>
      <c r="AJ402" s="165">
        <f t="shared" si="136"/>
        <v>0</v>
      </c>
      <c r="AK402" s="165">
        <f t="shared" si="136"/>
        <v>0</v>
      </c>
      <c r="AL402" s="165">
        <f t="shared" si="136"/>
        <v>0</v>
      </c>
      <c r="AM402" s="165">
        <f t="shared" si="136"/>
        <v>0</v>
      </c>
      <c r="AN402" s="165">
        <f t="shared" si="136"/>
        <v>0</v>
      </c>
      <c r="AO402" s="165">
        <f t="shared" si="136"/>
        <v>0</v>
      </c>
      <c r="AP402" s="165">
        <f t="shared" si="136"/>
        <v>0</v>
      </c>
      <c r="AQ402" s="165">
        <f t="shared" si="136"/>
        <v>0</v>
      </c>
      <c r="AR402" s="165">
        <f t="shared" si="136"/>
        <v>0</v>
      </c>
      <c r="AS402" s="165">
        <f t="shared" si="116"/>
        <v>0</v>
      </c>
    </row>
    <row r="403" spans="2:45" hidden="1" outlineLevel="2">
      <c r="B403" s="66">
        <v>29</v>
      </c>
      <c r="D403" s="338">
        <v>0</v>
      </c>
      <c r="E403" s="165">
        <f t="shared" si="130"/>
        <v>0</v>
      </c>
      <c r="F403" s="165">
        <f t="shared" si="136"/>
        <v>0</v>
      </c>
      <c r="G403" s="165">
        <f t="shared" si="136"/>
        <v>0</v>
      </c>
      <c r="H403" s="165">
        <f t="shared" si="136"/>
        <v>0</v>
      </c>
      <c r="I403" s="165">
        <f t="shared" si="136"/>
        <v>0</v>
      </c>
      <c r="J403" s="165">
        <f t="shared" si="136"/>
        <v>0</v>
      </c>
      <c r="K403" s="165">
        <f t="shared" si="136"/>
        <v>0</v>
      </c>
      <c r="L403" s="165">
        <f t="shared" si="136"/>
        <v>0</v>
      </c>
      <c r="M403" s="165">
        <f t="shared" si="136"/>
        <v>0</v>
      </c>
      <c r="N403" s="165">
        <f t="shared" si="136"/>
        <v>0</v>
      </c>
      <c r="O403" s="165">
        <f t="shared" si="136"/>
        <v>0</v>
      </c>
      <c r="P403" s="165">
        <f t="shared" si="136"/>
        <v>0</v>
      </c>
      <c r="Q403" s="165">
        <f t="shared" si="136"/>
        <v>0</v>
      </c>
      <c r="R403" s="165">
        <f t="shared" si="136"/>
        <v>0</v>
      </c>
      <c r="S403" s="165">
        <f t="shared" si="136"/>
        <v>0</v>
      </c>
      <c r="T403" s="165">
        <f t="shared" si="136"/>
        <v>0</v>
      </c>
      <c r="U403" s="165">
        <f t="shared" si="136"/>
        <v>0</v>
      </c>
      <c r="V403" s="165">
        <f t="shared" si="136"/>
        <v>0</v>
      </c>
      <c r="W403" s="165">
        <f t="shared" si="136"/>
        <v>0</v>
      </c>
      <c r="X403" s="165">
        <f t="shared" si="136"/>
        <v>0</v>
      </c>
      <c r="Y403" s="165">
        <f t="shared" si="136"/>
        <v>0</v>
      </c>
      <c r="Z403" s="165">
        <f t="shared" si="136"/>
        <v>0</v>
      </c>
      <c r="AA403" s="165">
        <f t="shared" si="136"/>
        <v>0</v>
      </c>
      <c r="AB403" s="165">
        <f t="shared" si="136"/>
        <v>0</v>
      </c>
      <c r="AC403" s="165">
        <f t="shared" si="136"/>
        <v>0</v>
      </c>
      <c r="AD403" s="165">
        <f t="shared" si="136"/>
        <v>0</v>
      </c>
      <c r="AE403" s="165">
        <f t="shared" si="136"/>
        <v>0</v>
      </c>
      <c r="AF403" s="165">
        <f t="shared" si="136"/>
        <v>0</v>
      </c>
      <c r="AG403" s="165">
        <f t="shared" si="136"/>
        <v>0</v>
      </c>
      <c r="AH403" s="165">
        <f t="shared" si="136"/>
        <v>0</v>
      </c>
      <c r="AI403" s="165">
        <f t="shared" si="136"/>
        <v>0</v>
      </c>
      <c r="AJ403" s="165">
        <f t="shared" si="136"/>
        <v>0</v>
      </c>
      <c r="AK403" s="165">
        <f t="shared" si="136"/>
        <v>0</v>
      </c>
      <c r="AL403" s="165">
        <f t="shared" si="136"/>
        <v>0</v>
      </c>
      <c r="AM403" s="165">
        <f t="shared" si="136"/>
        <v>0</v>
      </c>
      <c r="AN403" s="165">
        <f t="shared" si="136"/>
        <v>0</v>
      </c>
      <c r="AO403" s="165">
        <f t="shared" si="136"/>
        <v>0</v>
      </c>
      <c r="AP403" s="165">
        <f t="shared" si="136"/>
        <v>0</v>
      </c>
      <c r="AQ403" s="165">
        <f t="shared" si="136"/>
        <v>0</v>
      </c>
      <c r="AR403" s="165">
        <f t="shared" si="136"/>
        <v>0</v>
      </c>
      <c r="AS403" s="165">
        <f t="shared" si="116"/>
        <v>0</v>
      </c>
    </row>
    <row r="404" spans="2:45" hidden="1" outlineLevel="2">
      <c r="B404" s="66">
        <v>30</v>
      </c>
      <c r="D404" s="338">
        <v>0</v>
      </c>
      <c r="E404" s="165">
        <f t="shared" si="130"/>
        <v>0</v>
      </c>
      <c r="F404" s="165">
        <f t="shared" si="136"/>
        <v>0</v>
      </c>
      <c r="G404" s="165">
        <f t="shared" si="136"/>
        <v>0</v>
      </c>
      <c r="H404" s="165">
        <f t="shared" si="136"/>
        <v>0</v>
      </c>
      <c r="I404" s="165">
        <f t="shared" si="136"/>
        <v>0</v>
      </c>
      <c r="J404" s="165">
        <f t="shared" si="136"/>
        <v>0</v>
      </c>
      <c r="K404" s="165">
        <f t="shared" si="136"/>
        <v>0</v>
      </c>
      <c r="L404" s="165">
        <f t="shared" si="136"/>
        <v>0</v>
      </c>
      <c r="M404" s="165">
        <f t="shared" si="136"/>
        <v>0</v>
      </c>
      <c r="N404" s="165">
        <f t="shared" si="136"/>
        <v>0</v>
      </c>
      <c r="O404" s="165">
        <f t="shared" si="136"/>
        <v>0</v>
      </c>
      <c r="P404" s="165">
        <f t="shared" si="136"/>
        <v>0</v>
      </c>
      <c r="Q404" s="165">
        <f t="shared" si="136"/>
        <v>0</v>
      </c>
      <c r="R404" s="165">
        <f t="shared" si="136"/>
        <v>0</v>
      </c>
      <c r="S404" s="165">
        <f t="shared" si="136"/>
        <v>0</v>
      </c>
      <c r="T404" s="165">
        <f t="shared" si="136"/>
        <v>0</v>
      </c>
      <c r="U404" s="165">
        <f t="shared" si="136"/>
        <v>0</v>
      </c>
      <c r="V404" s="165">
        <f t="shared" si="136"/>
        <v>0</v>
      </c>
      <c r="W404" s="165">
        <f t="shared" si="136"/>
        <v>0</v>
      </c>
      <c r="X404" s="165">
        <f t="shared" si="136"/>
        <v>0</v>
      </c>
      <c r="Y404" s="165">
        <f t="shared" si="136"/>
        <v>0</v>
      </c>
      <c r="Z404" s="165">
        <f t="shared" si="136"/>
        <v>0</v>
      </c>
      <c r="AA404" s="165">
        <f t="shared" si="136"/>
        <v>0</v>
      </c>
      <c r="AB404" s="165">
        <f t="shared" si="136"/>
        <v>0</v>
      </c>
      <c r="AC404" s="165">
        <f t="shared" si="136"/>
        <v>0</v>
      </c>
      <c r="AD404" s="165">
        <f t="shared" si="136"/>
        <v>0</v>
      </c>
      <c r="AE404" s="165">
        <f t="shared" si="136"/>
        <v>0</v>
      </c>
      <c r="AF404" s="165">
        <f t="shared" si="136"/>
        <v>0</v>
      </c>
      <c r="AG404" s="165">
        <f t="shared" si="136"/>
        <v>0</v>
      </c>
      <c r="AH404" s="165">
        <f t="shared" si="136"/>
        <v>0</v>
      </c>
      <c r="AI404" s="165">
        <f t="shared" si="136"/>
        <v>0</v>
      </c>
      <c r="AJ404" s="165">
        <f t="shared" si="136"/>
        <v>0</v>
      </c>
      <c r="AK404" s="165">
        <f t="shared" si="136"/>
        <v>0</v>
      </c>
      <c r="AL404" s="165">
        <f t="shared" si="136"/>
        <v>0</v>
      </c>
      <c r="AM404" s="165">
        <f t="shared" si="136"/>
        <v>0</v>
      </c>
      <c r="AN404" s="165">
        <f t="shared" si="136"/>
        <v>0</v>
      </c>
      <c r="AO404" s="165">
        <f t="shared" si="136"/>
        <v>0</v>
      </c>
      <c r="AP404" s="165">
        <f t="shared" si="136"/>
        <v>0</v>
      </c>
      <c r="AQ404" s="165">
        <f t="shared" si="136"/>
        <v>0</v>
      </c>
      <c r="AR404" s="165">
        <f t="shared" si="136"/>
        <v>0</v>
      </c>
      <c r="AS404" s="165">
        <f t="shared" si="116"/>
        <v>0</v>
      </c>
    </row>
    <row r="405" spans="2:45" hidden="1" outlineLevel="2">
      <c r="B405" s="66">
        <v>31</v>
      </c>
      <c r="D405" s="338">
        <v>0</v>
      </c>
      <c r="E405" s="165">
        <f t="shared" si="130"/>
        <v>0</v>
      </c>
      <c r="F405" s="165">
        <f t="shared" si="136"/>
        <v>0</v>
      </c>
      <c r="G405" s="165">
        <f t="shared" si="136"/>
        <v>0</v>
      </c>
      <c r="H405" s="165">
        <f t="shared" si="136"/>
        <v>0</v>
      </c>
      <c r="I405" s="165">
        <f t="shared" si="136"/>
        <v>0</v>
      </c>
      <c r="J405" s="165">
        <f t="shared" si="136"/>
        <v>0</v>
      </c>
      <c r="K405" s="165">
        <f t="shared" si="136"/>
        <v>0</v>
      </c>
      <c r="L405" s="165">
        <f t="shared" si="136"/>
        <v>0</v>
      </c>
      <c r="M405" s="165">
        <f t="shared" si="136"/>
        <v>0</v>
      </c>
      <c r="N405" s="165">
        <f t="shared" si="136"/>
        <v>0</v>
      </c>
      <c r="O405" s="165">
        <f t="shared" si="136"/>
        <v>0</v>
      </c>
      <c r="P405" s="165">
        <f t="shared" si="136"/>
        <v>0</v>
      </c>
      <c r="Q405" s="165">
        <f t="shared" si="136"/>
        <v>0</v>
      </c>
      <c r="R405" s="165">
        <f t="shared" si="136"/>
        <v>0</v>
      </c>
      <c r="S405" s="165">
        <f t="shared" si="136"/>
        <v>0</v>
      </c>
      <c r="T405" s="165">
        <f t="shared" si="136"/>
        <v>0</v>
      </c>
      <c r="U405" s="165">
        <f t="shared" si="136"/>
        <v>0</v>
      </c>
      <c r="V405" s="165">
        <f t="shared" si="136"/>
        <v>0</v>
      </c>
      <c r="W405" s="165">
        <f t="shared" si="136"/>
        <v>0</v>
      </c>
      <c r="X405" s="165">
        <f t="shared" si="136"/>
        <v>0</v>
      </c>
      <c r="Y405" s="165">
        <f t="shared" si="136"/>
        <v>0</v>
      </c>
      <c r="Z405" s="165">
        <f t="shared" si="136"/>
        <v>0</v>
      </c>
      <c r="AA405" s="165">
        <f t="shared" si="136"/>
        <v>0</v>
      </c>
      <c r="AB405" s="165">
        <f t="shared" si="136"/>
        <v>0</v>
      </c>
      <c r="AC405" s="165">
        <f t="shared" si="136"/>
        <v>0</v>
      </c>
      <c r="AD405" s="165">
        <f t="shared" si="136"/>
        <v>0</v>
      </c>
      <c r="AE405" s="165">
        <f t="shared" si="136"/>
        <v>0</v>
      </c>
      <c r="AF405" s="165">
        <f t="shared" si="136"/>
        <v>0</v>
      </c>
      <c r="AG405" s="165">
        <f t="shared" si="136"/>
        <v>0</v>
      </c>
      <c r="AH405" s="165">
        <f t="shared" si="136"/>
        <v>0</v>
      </c>
      <c r="AI405" s="165">
        <f t="shared" si="136"/>
        <v>0</v>
      </c>
      <c r="AJ405" s="165">
        <f t="shared" si="136"/>
        <v>0</v>
      </c>
      <c r="AK405" s="165">
        <f t="shared" si="136"/>
        <v>0</v>
      </c>
      <c r="AL405" s="165">
        <f t="shared" si="136"/>
        <v>0</v>
      </c>
      <c r="AM405" s="165">
        <f t="shared" si="136"/>
        <v>0</v>
      </c>
      <c r="AN405" s="165">
        <f t="shared" si="136"/>
        <v>0</v>
      </c>
      <c r="AO405" s="165">
        <f t="shared" si="136"/>
        <v>0</v>
      </c>
      <c r="AP405" s="165">
        <f t="shared" si="136"/>
        <v>0</v>
      </c>
      <c r="AQ405" s="165">
        <f t="shared" si="136"/>
        <v>0</v>
      </c>
      <c r="AR405" s="165">
        <f t="shared" si="136"/>
        <v>0</v>
      </c>
      <c r="AS405" s="165">
        <f t="shared" si="116"/>
        <v>0</v>
      </c>
    </row>
    <row r="406" spans="2:45" hidden="1" outlineLevel="2">
      <c r="B406" s="66">
        <v>32</v>
      </c>
      <c r="D406" s="338">
        <v>0</v>
      </c>
      <c r="E406" s="165">
        <f t="shared" si="130"/>
        <v>0</v>
      </c>
      <c r="F406" s="165">
        <f t="shared" si="136"/>
        <v>0</v>
      </c>
      <c r="G406" s="165">
        <f t="shared" si="136"/>
        <v>0</v>
      </c>
      <c r="H406" s="165">
        <f t="shared" si="136"/>
        <v>0</v>
      </c>
      <c r="I406" s="165">
        <f t="shared" si="136"/>
        <v>0</v>
      </c>
      <c r="J406" s="165">
        <f t="shared" si="136"/>
        <v>0</v>
      </c>
      <c r="K406" s="165">
        <f t="shared" si="136"/>
        <v>0</v>
      </c>
      <c r="L406" s="165">
        <f t="shared" si="136"/>
        <v>0</v>
      </c>
      <c r="M406" s="165">
        <f t="shared" si="136"/>
        <v>0</v>
      </c>
      <c r="N406" s="165">
        <f t="shared" si="136"/>
        <v>0</v>
      </c>
      <c r="O406" s="165">
        <f t="shared" si="136"/>
        <v>0</v>
      </c>
      <c r="P406" s="165">
        <f t="shared" si="136"/>
        <v>0</v>
      </c>
      <c r="Q406" s="165">
        <f t="shared" si="136"/>
        <v>0</v>
      </c>
      <c r="R406" s="165">
        <f t="shared" si="136"/>
        <v>0</v>
      </c>
      <c r="S406" s="165">
        <f t="shared" si="136"/>
        <v>0</v>
      </c>
      <c r="T406" s="165">
        <f t="shared" si="136"/>
        <v>0</v>
      </c>
      <c r="U406" s="165">
        <f t="shared" si="136"/>
        <v>0</v>
      </c>
      <c r="V406" s="165">
        <f t="shared" si="136"/>
        <v>0</v>
      </c>
      <c r="W406" s="165">
        <f t="shared" si="136"/>
        <v>0</v>
      </c>
      <c r="X406" s="165">
        <f t="shared" si="136"/>
        <v>0</v>
      </c>
      <c r="Y406" s="165">
        <f t="shared" si="136"/>
        <v>0</v>
      </c>
      <c r="Z406" s="165">
        <f t="shared" si="136"/>
        <v>0</v>
      </c>
      <c r="AA406" s="165">
        <f t="shared" si="136"/>
        <v>0</v>
      </c>
      <c r="AB406" s="165">
        <f t="shared" si="136"/>
        <v>0</v>
      </c>
      <c r="AC406" s="165">
        <f t="shared" si="136"/>
        <v>0</v>
      </c>
      <c r="AD406" s="165">
        <f t="shared" si="136"/>
        <v>0</v>
      </c>
      <c r="AE406" s="165">
        <f t="shared" si="136"/>
        <v>0</v>
      </c>
      <c r="AF406" s="165">
        <f t="shared" si="136"/>
        <v>0</v>
      </c>
      <c r="AG406" s="165">
        <f t="shared" si="136"/>
        <v>0</v>
      </c>
      <c r="AH406" s="165">
        <f t="shared" si="136"/>
        <v>0</v>
      </c>
      <c r="AI406" s="165">
        <f t="shared" si="136"/>
        <v>0</v>
      </c>
      <c r="AJ406" s="165">
        <f t="shared" si="136"/>
        <v>0</v>
      </c>
      <c r="AK406" s="165">
        <f t="shared" si="136"/>
        <v>0</v>
      </c>
      <c r="AL406" s="165">
        <f t="shared" si="136"/>
        <v>0</v>
      </c>
      <c r="AM406" s="165">
        <f t="shared" si="136"/>
        <v>0</v>
      </c>
      <c r="AN406" s="165">
        <f t="shared" si="136"/>
        <v>0</v>
      </c>
      <c r="AO406" s="165">
        <f t="shared" si="136"/>
        <v>0</v>
      </c>
      <c r="AP406" s="165">
        <f t="shared" si="136"/>
        <v>0</v>
      </c>
      <c r="AQ406" s="165">
        <f t="shared" si="136"/>
        <v>0</v>
      </c>
      <c r="AR406" s="165">
        <f t="shared" si="136"/>
        <v>0</v>
      </c>
      <c r="AS406" s="165">
        <f t="shared" si="116"/>
        <v>0</v>
      </c>
    </row>
    <row r="407" spans="2:45" hidden="1" outlineLevel="2">
      <c r="B407" s="66">
        <v>33</v>
      </c>
      <c r="D407" s="338">
        <v>0</v>
      </c>
      <c r="E407" s="165">
        <f t="shared" si="130"/>
        <v>0</v>
      </c>
      <c r="F407" s="165">
        <f t="shared" si="136"/>
        <v>0</v>
      </c>
      <c r="G407" s="165">
        <f t="shared" si="136"/>
        <v>0</v>
      </c>
      <c r="H407" s="165">
        <f t="shared" si="136"/>
        <v>0</v>
      </c>
      <c r="I407" s="165">
        <f t="shared" si="136"/>
        <v>0</v>
      </c>
      <c r="J407" s="165">
        <f t="shared" si="136"/>
        <v>0</v>
      </c>
      <c r="K407" s="165">
        <f t="shared" si="136"/>
        <v>0</v>
      </c>
      <c r="L407" s="165">
        <f t="shared" si="136"/>
        <v>0</v>
      </c>
      <c r="M407" s="165">
        <f t="shared" si="136"/>
        <v>0</v>
      </c>
      <c r="N407" s="165">
        <f t="shared" si="136"/>
        <v>0</v>
      </c>
      <c r="O407" s="165">
        <f t="shared" si="136"/>
        <v>0</v>
      </c>
      <c r="P407" s="165">
        <f t="shared" si="136"/>
        <v>0</v>
      </c>
      <c r="Q407" s="165">
        <f t="shared" si="136"/>
        <v>0</v>
      </c>
      <c r="R407" s="165">
        <f t="shared" si="136"/>
        <v>0</v>
      </c>
      <c r="S407" s="165">
        <f t="shared" si="136"/>
        <v>0</v>
      </c>
      <c r="T407" s="165">
        <f t="shared" si="136"/>
        <v>0</v>
      </c>
      <c r="U407" s="165">
        <f t="shared" si="136"/>
        <v>0</v>
      </c>
      <c r="V407" s="165">
        <f t="shared" si="136"/>
        <v>0</v>
      </c>
      <c r="W407" s="165">
        <f t="shared" si="136"/>
        <v>0</v>
      </c>
      <c r="X407" s="165">
        <f t="shared" si="136"/>
        <v>0</v>
      </c>
      <c r="Y407" s="165">
        <f t="shared" si="136"/>
        <v>0</v>
      </c>
      <c r="Z407" s="165">
        <f t="shared" si="136"/>
        <v>0</v>
      </c>
      <c r="AA407" s="165">
        <f t="shared" si="136"/>
        <v>0</v>
      </c>
      <c r="AB407" s="165">
        <f t="shared" si="136"/>
        <v>0</v>
      </c>
      <c r="AC407" s="165">
        <f t="shared" si="136"/>
        <v>0</v>
      </c>
      <c r="AD407" s="165">
        <f t="shared" si="136"/>
        <v>0</v>
      </c>
      <c r="AE407" s="165">
        <f t="shared" si="136"/>
        <v>0</v>
      </c>
      <c r="AF407" s="165">
        <f t="shared" si="136"/>
        <v>0</v>
      </c>
      <c r="AG407" s="165">
        <f t="shared" si="136"/>
        <v>0</v>
      </c>
      <c r="AH407" s="165">
        <f t="shared" si="136"/>
        <v>0</v>
      </c>
      <c r="AI407" s="165">
        <f t="shared" si="136"/>
        <v>0</v>
      </c>
      <c r="AJ407" s="165">
        <f t="shared" si="136"/>
        <v>0</v>
      </c>
      <c r="AK407" s="165">
        <f t="shared" si="136"/>
        <v>0</v>
      </c>
      <c r="AL407" s="165">
        <f t="shared" si="136"/>
        <v>0</v>
      </c>
      <c r="AM407" s="165">
        <f t="shared" si="136"/>
        <v>0</v>
      </c>
      <c r="AN407" s="165">
        <f t="shared" si="136"/>
        <v>0</v>
      </c>
      <c r="AO407" s="165">
        <f t="shared" si="136"/>
        <v>0</v>
      </c>
      <c r="AP407" s="165">
        <f t="shared" si="136"/>
        <v>0</v>
      </c>
      <c r="AQ407" s="165">
        <f t="shared" si="136"/>
        <v>0</v>
      </c>
      <c r="AR407" s="165">
        <f t="shared" si="136"/>
        <v>0</v>
      </c>
      <c r="AS407" s="165">
        <f t="shared" si="116"/>
        <v>0</v>
      </c>
    </row>
    <row r="408" spans="2:45" hidden="1" outlineLevel="2">
      <c r="B408" s="66">
        <v>34</v>
      </c>
      <c r="D408" s="338">
        <v>0</v>
      </c>
      <c r="E408" s="165">
        <f t="shared" si="130"/>
        <v>0</v>
      </c>
      <c r="F408" s="165">
        <f t="shared" si="136"/>
        <v>0</v>
      </c>
      <c r="G408" s="165">
        <f t="shared" si="136"/>
        <v>0</v>
      </c>
      <c r="H408" s="165">
        <f t="shared" si="136"/>
        <v>0</v>
      </c>
      <c r="I408" s="165">
        <f t="shared" ref="F408:AR414" si="137">IF(AND(I$2=$B408,$B408=$C$3),$D408,IF(AND(I$2&gt;$B408,I$2&lt;=$D$374+$B408),SLN($D408,0,IF($C$3-$B408&gt;=$D$374,$D$374,$C$3-$B408)),0))</f>
        <v>0</v>
      </c>
      <c r="J408" s="165">
        <f t="shared" si="137"/>
        <v>0</v>
      </c>
      <c r="K408" s="165">
        <f t="shared" si="137"/>
        <v>0</v>
      </c>
      <c r="L408" s="165">
        <f t="shared" si="137"/>
        <v>0</v>
      </c>
      <c r="M408" s="165">
        <f t="shared" si="137"/>
        <v>0</v>
      </c>
      <c r="N408" s="165">
        <f t="shared" si="137"/>
        <v>0</v>
      </c>
      <c r="O408" s="165">
        <f t="shared" si="137"/>
        <v>0</v>
      </c>
      <c r="P408" s="165">
        <f t="shared" si="137"/>
        <v>0</v>
      </c>
      <c r="Q408" s="165">
        <f t="shared" si="137"/>
        <v>0</v>
      </c>
      <c r="R408" s="165">
        <f t="shared" si="137"/>
        <v>0</v>
      </c>
      <c r="S408" s="165">
        <f t="shared" si="137"/>
        <v>0</v>
      </c>
      <c r="T408" s="165">
        <f t="shared" si="137"/>
        <v>0</v>
      </c>
      <c r="U408" s="165">
        <f t="shared" si="137"/>
        <v>0</v>
      </c>
      <c r="V408" s="165">
        <f t="shared" si="137"/>
        <v>0</v>
      </c>
      <c r="W408" s="165">
        <f t="shared" si="137"/>
        <v>0</v>
      </c>
      <c r="X408" s="165">
        <f t="shared" si="137"/>
        <v>0</v>
      </c>
      <c r="Y408" s="165">
        <f t="shared" si="137"/>
        <v>0</v>
      </c>
      <c r="Z408" s="165">
        <f t="shared" si="137"/>
        <v>0</v>
      </c>
      <c r="AA408" s="165">
        <f t="shared" si="137"/>
        <v>0</v>
      </c>
      <c r="AB408" s="165">
        <f t="shared" si="137"/>
        <v>0</v>
      </c>
      <c r="AC408" s="165">
        <f t="shared" si="137"/>
        <v>0</v>
      </c>
      <c r="AD408" s="165">
        <f t="shared" si="137"/>
        <v>0</v>
      </c>
      <c r="AE408" s="165">
        <f t="shared" si="137"/>
        <v>0</v>
      </c>
      <c r="AF408" s="165">
        <f t="shared" si="137"/>
        <v>0</v>
      </c>
      <c r="AG408" s="165">
        <f t="shared" si="137"/>
        <v>0</v>
      </c>
      <c r="AH408" s="165">
        <f t="shared" si="137"/>
        <v>0</v>
      </c>
      <c r="AI408" s="165">
        <f t="shared" si="137"/>
        <v>0</v>
      </c>
      <c r="AJ408" s="165">
        <f t="shared" si="137"/>
        <v>0</v>
      </c>
      <c r="AK408" s="165">
        <f t="shared" si="137"/>
        <v>0</v>
      </c>
      <c r="AL408" s="165">
        <f t="shared" si="137"/>
        <v>0</v>
      </c>
      <c r="AM408" s="165">
        <f t="shared" si="137"/>
        <v>0</v>
      </c>
      <c r="AN408" s="165">
        <f t="shared" si="137"/>
        <v>0</v>
      </c>
      <c r="AO408" s="165">
        <f t="shared" si="137"/>
        <v>0</v>
      </c>
      <c r="AP408" s="165">
        <f t="shared" si="137"/>
        <v>0</v>
      </c>
      <c r="AQ408" s="165">
        <f t="shared" si="137"/>
        <v>0</v>
      </c>
      <c r="AR408" s="165">
        <f t="shared" si="137"/>
        <v>0</v>
      </c>
      <c r="AS408" s="165">
        <f t="shared" si="116"/>
        <v>0</v>
      </c>
    </row>
    <row r="409" spans="2:45" hidden="1" outlineLevel="2">
      <c r="B409" s="66">
        <v>35</v>
      </c>
      <c r="D409" s="338">
        <v>0</v>
      </c>
      <c r="E409" s="165">
        <f t="shared" si="130"/>
        <v>0</v>
      </c>
      <c r="F409" s="165">
        <f t="shared" si="137"/>
        <v>0</v>
      </c>
      <c r="G409" s="165">
        <f t="shared" si="137"/>
        <v>0</v>
      </c>
      <c r="H409" s="165">
        <f t="shared" si="137"/>
        <v>0</v>
      </c>
      <c r="I409" s="165">
        <f t="shared" si="137"/>
        <v>0</v>
      </c>
      <c r="J409" s="165">
        <f t="shared" si="137"/>
        <v>0</v>
      </c>
      <c r="K409" s="165">
        <f t="shared" si="137"/>
        <v>0</v>
      </c>
      <c r="L409" s="165">
        <f t="shared" si="137"/>
        <v>0</v>
      </c>
      <c r="M409" s="165">
        <f t="shared" si="137"/>
        <v>0</v>
      </c>
      <c r="N409" s="165">
        <f t="shared" si="137"/>
        <v>0</v>
      </c>
      <c r="O409" s="165">
        <f t="shared" si="137"/>
        <v>0</v>
      </c>
      <c r="P409" s="165">
        <f t="shared" si="137"/>
        <v>0</v>
      </c>
      <c r="Q409" s="165">
        <f t="shared" si="137"/>
        <v>0</v>
      </c>
      <c r="R409" s="165">
        <f t="shared" si="137"/>
        <v>0</v>
      </c>
      <c r="S409" s="165">
        <f t="shared" si="137"/>
        <v>0</v>
      </c>
      <c r="T409" s="165">
        <f t="shared" si="137"/>
        <v>0</v>
      </c>
      <c r="U409" s="165">
        <f t="shared" si="137"/>
        <v>0</v>
      </c>
      <c r="V409" s="165">
        <f t="shared" si="137"/>
        <v>0</v>
      </c>
      <c r="W409" s="165">
        <f t="shared" si="137"/>
        <v>0</v>
      </c>
      <c r="X409" s="165">
        <f t="shared" si="137"/>
        <v>0</v>
      </c>
      <c r="Y409" s="165">
        <f t="shared" si="137"/>
        <v>0</v>
      </c>
      <c r="Z409" s="165">
        <f t="shared" si="137"/>
        <v>0</v>
      </c>
      <c r="AA409" s="165">
        <f t="shared" si="137"/>
        <v>0</v>
      </c>
      <c r="AB409" s="165">
        <f t="shared" si="137"/>
        <v>0</v>
      </c>
      <c r="AC409" s="165">
        <f t="shared" si="137"/>
        <v>0</v>
      </c>
      <c r="AD409" s="165">
        <f t="shared" si="137"/>
        <v>0</v>
      </c>
      <c r="AE409" s="165">
        <f t="shared" si="137"/>
        <v>0</v>
      </c>
      <c r="AF409" s="165">
        <f t="shared" si="137"/>
        <v>0</v>
      </c>
      <c r="AG409" s="165">
        <f t="shared" si="137"/>
        <v>0</v>
      </c>
      <c r="AH409" s="165">
        <f t="shared" si="137"/>
        <v>0</v>
      </c>
      <c r="AI409" s="165">
        <f t="shared" si="137"/>
        <v>0</v>
      </c>
      <c r="AJ409" s="165">
        <f t="shared" si="137"/>
        <v>0</v>
      </c>
      <c r="AK409" s="165">
        <f t="shared" si="137"/>
        <v>0</v>
      </c>
      <c r="AL409" s="165">
        <f t="shared" si="137"/>
        <v>0</v>
      </c>
      <c r="AM409" s="165">
        <f t="shared" si="137"/>
        <v>0</v>
      </c>
      <c r="AN409" s="165">
        <f t="shared" si="137"/>
        <v>0</v>
      </c>
      <c r="AO409" s="165">
        <f t="shared" si="137"/>
        <v>0</v>
      </c>
      <c r="AP409" s="165">
        <f t="shared" si="137"/>
        <v>0</v>
      </c>
      <c r="AQ409" s="165">
        <f t="shared" si="137"/>
        <v>0</v>
      </c>
      <c r="AR409" s="165">
        <f t="shared" si="137"/>
        <v>0</v>
      </c>
      <c r="AS409" s="165">
        <f t="shared" si="116"/>
        <v>0</v>
      </c>
    </row>
    <row r="410" spans="2:45" hidden="1" outlineLevel="2">
      <c r="B410" s="66">
        <v>36</v>
      </c>
      <c r="D410" s="338">
        <v>0</v>
      </c>
      <c r="E410" s="165">
        <f t="shared" si="130"/>
        <v>0</v>
      </c>
      <c r="F410" s="165">
        <f t="shared" si="137"/>
        <v>0</v>
      </c>
      <c r="G410" s="165">
        <f t="shared" si="137"/>
        <v>0</v>
      </c>
      <c r="H410" s="165">
        <f t="shared" si="137"/>
        <v>0</v>
      </c>
      <c r="I410" s="165">
        <f t="shared" si="137"/>
        <v>0</v>
      </c>
      <c r="J410" s="165">
        <f t="shared" si="137"/>
        <v>0</v>
      </c>
      <c r="K410" s="165">
        <f t="shared" si="137"/>
        <v>0</v>
      </c>
      <c r="L410" s="165">
        <f t="shared" si="137"/>
        <v>0</v>
      </c>
      <c r="M410" s="165">
        <f t="shared" si="137"/>
        <v>0</v>
      </c>
      <c r="N410" s="165">
        <f t="shared" si="137"/>
        <v>0</v>
      </c>
      <c r="O410" s="165">
        <f t="shared" si="137"/>
        <v>0</v>
      </c>
      <c r="P410" s="165">
        <f t="shared" si="137"/>
        <v>0</v>
      </c>
      <c r="Q410" s="165">
        <f t="shared" si="137"/>
        <v>0</v>
      </c>
      <c r="R410" s="165">
        <f t="shared" si="137"/>
        <v>0</v>
      </c>
      <c r="S410" s="165">
        <f t="shared" si="137"/>
        <v>0</v>
      </c>
      <c r="T410" s="165">
        <f t="shared" si="137"/>
        <v>0</v>
      </c>
      <c r="U410" s="165">
        <f t="shared" si="137"/>
        <v>0</v>
      </c>
      <c r="V410" s="165">
        <f t="shared" si="137"/>
        <v>0</v>
      </c>
      <c r="W410" s="165">
        <f t="shared" si="137"/>
        <v>0</v>
      </c>
      <c r="X410" s="165">
        <f t="shared" si="137"/>
        <v>0</v>
      </c>
      <c r="Y410" s="165">
        <f t="shared" si="137"/>
        <v>0</v>
      </c>
      <c r="Z410" s="165">
        <f t="shared" si="137"/>
        <v>0</v>
      </c>
      <c r="AA410" s="165">
        <f t="shared" si="137"/>
        <v>0</v>
      </c>
      <c r="AB410" s="165">
        <f t="shared" si="137"/>
        <v>0</v>
      </c>
      <c r="AC410" s="165">
        <f t="shared" si="137"/>
        <v>0</v>
      </c>
      <c r="AD410" s="165">
        <f t="shared" si="137"/>
        <v>0</v>
      </c>
      <c r="AE410" s="165">
        <f t="shared" si="137"/>
        <v>0</v>
      </c>
      <c r="AF410" s="165">
        <f t="shared" si="137"/>
        <v>0</v>
      </c>
      <c r="AG410" s="165">
        <f t="shared" si="137"/>
        <v>0</v>
      </c>
      <c r="AH410" s="165">
        <f t="shared" si="137"/>
        <v>0</v>
      </c>
      <c r="AI410" s="165">
        <f t="shared" si="137"/>
        <v>0</v>
      </c>
      <c r="AJ410" s="165">
        <f t="shared" si="137"/>
        <v>0</v>
      </c>
      <c r="AK410" s="165">
        <f t="shared" si="137"/>
        <v>0</v>
      </c>
      <c r="AL410" s="165">
        <f t="shared" si="137"/>
        <v>0</v>
      </c>
      <c r="AM410" s="165">
        <f t="shared" si="137"/>
        <v>0</v>
      </c>
      <c r="AN410" s="165">
        <f t="shared" si="137"/>
        <v>0</v>
      </c>
      <c r="AO410" s="165">
        <f t="shared" si="137"/>
        <v>0</v>
      </c>
      <c r="AP410" s="165">
        <f t="shared" si="137"/>
        <v>0</v>
      </c>
      <c r="AQ410" s="165">
        <f t="shared" si="137"/>
        <v>0</v>
      </c>
      <c r="AR410" s="165">
        <f t="shared" si="137"/>
        <v>0</v>
      </c>
      <c r="AS410" s="165">
        <f t="shared" si="116"/>
        <v>0</v>
      </c>
    </row>
    <row r="411" spans="2:45" hidden="1" outlineLevel="2">
      <c r="B411" s="66">
        <v>37</v>
      </c>
      <c r="D411" s="338">
        <v>0</v>
      </c>
      <c r="E411" s="165">
        <f t="shared" si="130"/>
        <v>0</v>
      </c>
      <c r="F411" s="165">
        <f t="shared" si="137"/>
        <v>0</v>
      </c>
      <c r="G411" s="165">
        <f t="shared" si="137"/>
        <v>0</v>
      </c>
      <c r="H411" s="165">
        <f t="shared" si="137"/>
        <v>0</v>
      </c>
      <c r="I411" s="165">
        <f t="shared" si="137"/>
        <v>0</v>
      </c>
      <c r="J411" s="165">
        <f t="shared" si="137"/>
        <v>0</v>
      </c>
      <c r="K411" s="165">
        <f t="shared" si="137"/>
        <v>0</v>
      </c>
      <c r="L411" s="165">
        <f t="shared" si="137"/>
        <v>0</v>
      </c>
      <c r="M411" s="165">
        <f t="shared" si="137"/>
        <v>0</v>
      </c>
      <c r="N411" s="165">
        <f t="shared" si="137"/>
        <v>0</v>
      </c>
      <c r="O411" s="165">
        <f t="shared" si="137"/>
        <v>0</v>
      </c>
      <c r="P411" s="165">
        <f t="shared" si="137"/>
        <v>0</v>
      </c>
      <c r="Q411" s="165">
        <f t="shared" si="137"/>
        <v>0</v>
      </c>
      <c r="R411" s="165">
        <f t="shared" si="137"/>
        <v>0</v>
      </c>
      <c r="S411" s="165">
        <f t="shared" si="137"/>
        <v>0</v>
      </c>
      <c r="T411" s="165">
        <f t="shared" si="137"/>
        <v>0</v>
      </c>
      <c r="U411" s="165">
        <f t="shared" si="137"/>
        <v>0</v>
      </c>
      <c r="V411" s="165">
        <f t="shared" si="137"/>
        <v>0</v>
      </c>
      <c r="W411" s="165">
        <f t="shared" si="137"/>
        <v>0</v>
      </c>
      <c r="X411" s="165">
        <f t="shared" si="137"/>
        <v>0</v>
      </c>
      <c r="Y411" s="165">
        <f t="shared" si="137"/>
        <v>0</v>
      </c>
      <c r="Z411" s="165">
        <f t="shared" si="137"/>
        <v>0</v>
      </c>
      <c r="AA411" s="165">
        <f t="shared" si="137"/>
        <v>0</v>
      </c>
      <c r="AB411" s="165">
        <f t="shared" si="137"/>
        <v>0</v>
      </c>
      <c r="AC411" s="165">
        <f t="shared" si="137"/>
        <v>0</v>
      </c>
      <c r="AD411" s="165">
        <f t="shared" si="137"/>
        <v>0</v>
      </c>
      <c r="AE411" s="165">
        <f t="shared" si="137"/>
        <v>0</v>
      </c>
      <c r="AF411" s="165">
        <f t="shared" si="137"/>
        <v>0</v>
      </c>
      <c r="AG411" s="165">
        <f t="shared" si="137"/>
        <v>0</v>
      </c>
      <c r="AH411" s="165">
        <f t="shared" si="137"/>
        <v>0</v>
      </c>
      <c r="AI411" s="165">
        <f t="shared" si="137"/>
        <v>0</v>
      </c>
      <c r="AJ411" s="165">
        <f t="shared" si="137"/>
        <v>0</v>
      </c>
      <c r="AK411" s="165">
        <f t="shared" si="137"/>
        <v>0</v>
      </c>
      <c r="AL411" s="165">
        <f t="shared" si="137"/>
        <v>0</v>
      </c>
      <c r="AM411" s="165">
        <f t="shared" si="137"/>
        <v>0</v>
      </c>
      <c r="AN411" s="165">
        <f t="shared" si="137"/>
        <v>0</v>
      </c>
      <c r="AO411" s="165">
        <f t="shared" si="137"/>
        <v>0</v>
      </c>
      <c r="AP411" s="165">
        <f t="shared" si="137"/>
        <v>0</v>
      </c>
      <c r="AQ411" s="165">
        <f t="shared" si="137"/>
        <v>0</v>
      </c>
      <c r="AR411" s="165">
        <f t="shared" si="137"/>
        <v>0</v>
      </c>
      <c r="AS411" s="165">
        <f t="shared" si="116"/>
        <v>0</v>
      </c>
    </row>
    <row r="412" spans="2:45" hidden="1" outlineLevel="2">
      <c r="B412" s="66">
        <v>38</v>
      </c>
      <c r="D412" s="338">
        <v>0</v>
      </c>
      <c r="E412" s="165">
        <f t="shared" si="130"/>
        <v>0</v>
      </c>
      <c r="F412" s="165">
        <f t="shared" si="137"/>
        <v>0</v>
      </c>
      <c r="G412" s="165">
        <f t="shared" si="137"/>
        <v>0</v>
      </c>
      <c r="H412" s="165">
        <f t="shared" si="137"/>
        <v>0</v>
      </c>
      <c r="I412" s="165">
        <f t="shared" si="137"/>
        <v>0</v>
      </c>
      <c r="J412" s="165">
        <f t="shared" si="137"/>
        <v>0</v>
      </c>
      <c r="K412" s="165">
        <f t="shared" si="137"/>
        <v>0</v>
      </c>
      <c r="L412" s="165">
        <f t="shared" si="137"/>
        <v>0</v>
      </c>
      <c r="M412" s="165">
        <f t="shared" si="137"/>
        <v>0</v>
      </c>
      <c r="N412" s="165">
        <f t="shared" si="137"/>
        <v>0</v>
      </c>
      <c r="O412" s="165">
        <f t="shared" si="137"/>
        <v>0</v>
      </c>
      <c r="P412" s="165">
        <f t="shared" si="137"/>
        <v>0</v>
      </c>
      <c r="Q412" s="165">
        <f t="shared" si="137"/>
        <v>0</v>
      </c>
      <c r="R412" s="165">
        <f t="shared" si="137"/>
        <v>0</v>
      </c>
      <c r="S412" s="165">
        <f t="shared" si="137"/>
        <v>0</v>
      </c>
      <c r="T412" s="165">
        <f t="shared" si="137"/>
        <v>0</v>
      </c>
      <c r="U412" s="165">
        <f t="shared" si="137"/>
        <v>0</v>
      </c>
      <c r="V412" s="165">
        <f t="shared" si="137"/>
        <v>0</v>
      </c>
      <c r="W412" s="165">
        <f t="shared" si="137"/>
        <v>0</v>
      </c>
      <c r="X412" s="165">
        <f t="shared" si="137"/>
        <v>0</v>
      </c>
      <c r="Y412" s="165">
        <f t="shared" si="137"/>
        <v>0</v>
      </c>
      <c r="Z412" s="165">
        <f t="shared" si="137"/>
        <v>0</v>
      </c>
      <c r="AA412" s="165">
        <f t="shared" si="137"/>
        <v>0</v>
      </c>
      <c r="AB412" s="165">
        <f t="shared" si="137"/>
        <v>0</v>
      </c>
      <c r="AC412" s="165">
        <f t="shared" si="137"/>
        <v>0</v>
      </c>
      <c r="AD412" s="165">
        <f t="shared" si="137"/>
        <v>0</v>
      </c>
      <c r="AE412" s="165">
        <f t="shared" si="137"/>
        <v>0</v>
      </c>
      <c r="AF412" s="165">
        <f t="shared" si="137"/>
        <v>0</v>
      </c>
      <c r="AG412" s="165">
        <f t="shared" si="137"/>
        <v>0</v>
      </c>
      <c r="AH412" s="165">
        <f t="shared" si="137"/>
        <v>0</v>
      </c>
      <c r="AI412" s="165">
        <f t="shared" si="137"/>
        <v>0</v>
      </c>
      <c r="AJ412" s="165">
        <f t="shared" si="137"/>
        <v>0</v>
      </c>
      <c r="AK412" s="165">
        <f t="shared" si="137"/>
        <v>0</v>
      </c>
      <c r="AL412" s="165">
        <f t="shared" si="137"/>
        <v>0</v>
      </c>
      <c r="AM412" s="165">
        <f t="shared" si="137"/>
        <v>0</v>
      </c>
      <c r="AN412" s="165">
        <f t="shared" si="137"/>
        <v>0</v>
      </c>
      <c r="AO412" s="165">
        <f t="shared" si="137"/>
        <v>0</v>
      </c>
      <c r="AP412" s="165">
        <f t="shared" si="137"/>
        <v>0</v>
      </c>
      <c r="AQ412" s="165">
        <f t="shared" si="137"/>
        <v>0</v>
      </c>
      <c r="AR412" s="165">
        <f t="shared" si="137"/>
        <v>0</v>
      </c>
      <c r="AS412" s="165">
        <f t="shared" si="116"/>
        <v>0</v>
      </c>
    </row>
    <row r="413" spans="2:45" hidden="1" outlineLevel="2">
      <c r="B413" s="66">
        <v>39</v>
      </c>
      <c r="D413" s="338">
        <v>0</v>
      </c>
      <c r="E413" s="165">
        <f t="shared" si="130"/>
        <v>0</v>
      </c>
      <c r="F413" s="165">
        <f t="shared" si="137"/>
        <v>0</v>
      </c>
      <c r="G413" s="165">
        <f t="shared" si="137"/>
        <v>0</v>
      </c>
      <c r="H413" s="165">
        <f t="shared" si="137"/>
        <v>0</v>
      </c>
      <c r="I413" s="165">
        <f t="shared" si="137"/>
        <v>0</v>
      </c>
      <c r="J413" s="165">
        <f t="shared" si="137"/>
        <v>0</v>
      </c>
      <c r="K413" s="165">
        <f t="shared" si="137"/>
        <v>0</v>
      </c>
      <c r="L413" s="165">
        <f t="shared" si="137"/>
        <v>0</v>
      </c>
      <c r="M413" s="165">
        <f t="shared" si="137"/>
        <v>0</v>
      </c>
      <c r="N413" s="165">
        <f t="shared" si="137"/>
        <v>0</v>
      </c>
      <c r="O413" s="165">
        <f t="shared" si="137"/>
        <v>0</v>
      </c>
      <c r="P413" s="165">
        <f t="shared" si="137"/>
        <v>0</v>
      </c>
      <c r="Q413" s="165">
        <f t="shared" si="137"/>
        <v>0</v>
      </c>
      <c r="R413" s="165">
        <f t="shared" si="137"/>
        <v>0</v>
      </c>
      <c r="S413" s="165">
        <f t="shared" si="137"/>
        <v>0</v>
      </c>
      <c r="T413" s="165">
        <f t="shared" si="137"/>
        <v>0</v>
      </c>
      <c r="U413" s="165">
        <f t="shared" si="137"/>
        <v>0</v>
      </c>
      <c r="V413" s="165">
        <f t="shared" si="137"/>
        <v>0</v>
      </c>
      <c r="W413" s="165">
        <f t="shared" si="137"/>
        <v>0</v>
      </c>
      <c r="X413" s="165">
        <f t="shared" si="137"/>
        <v>0</v>
      </c>
      <c r="Y413" s="165">
        <f t="shared" si="137"/>
        <v>0</v>
      </c>
      <c r="Z413" s="165">
        <f t="shared" si="137"/>
        <v>0</v>
      </c>
      <c r="AA413" s="165">
        <f t="shared" si="137"/>
        <v>0</v>
      </c>
      <c r="AB413" s="165">
        <f t="shared" si="137"/>
        <v>0</v>
      </c>
      <c r="AC413" s="165">
        <f t="shared" si="137"/>
        <v>0</v>
      </c>
      <c r="AD413" s="165">
        <f t="shared" si="137"/>
        <v>0</v>
      </c>
      <c r="AE413" s="165">
        <f t="shared" si="137"/>
        <v>0</v>
      </c>
      <c r="AF413" s="165">
        <f t="shared" si="137"/>
        <v>0</v>
      </c>
      <c r="AG413" s="165">
        <f t="shared" si="137"/>
        <v>0</v>
      </c>
      <c r="AH413" s="165">
        <f t="shared" si="137"/>
        <v>0</v>
      </c>
      <c r="AI413" s="165">
        <f t="shared" si="137"/>
        <v>0</v>
      </c>
      <c r="AJ413" s="165">
        <f t="shared" si="137"/>
        <v>0</v>
      </c>
      <c r="AK413" s="165">
        <f t="shared" si="137"/>
        <v>0</v>
      </c>
      <c r="AL413" s="165">
        <f t="shared" si="137"/>
        <v>0</v>
      </c>
      <c r="AM413" s="165">
        <f t="shared" si="137"/>
        <v>0</v>
      </c>
      <c r="AN413" s="165">
        <f t="shared" si="137"/>
        <v>0</v>
      </c>
      <c r="AO413" s="165">
        <f t="shared" si="137"/>
        <v>0</v>
      </c>
      <c r="AP413" s="165">
        <f t="shared" si="137"/>
        <v>0</v>
      </c>
      <c r="AQ413" s="165">
        <f t="shared" si="137"/>
        <v>0</v>
      </c>
      <c r="AR413" s="165">
        <f t="shared" si="137"/>
        <v>0</v>
      </c>
      <c r="AS413" s="165">
        <f t="shared" si="116"/>
        <v>0</v>
      </c>
    </row>
    <row r="414" spans="2:45" hidden="1" outlineLevel="2">
      <c r="B414" s="66">
        <v>40</v>
      </c>
      <c r="D414" s="338">
        <v>0</v>
      </c>
      <c r="E414" s="165">
        <f t="shared" si="130"/>
        <v>0</v>
      </c>
      <c r="F414" s="165">
        <f t="shared" si="137"/>
        <v>0</v>
      </c>
      <c r="G414" s="165">
        <f t="shared" si="137"/>
        <v>0</v>
      </c>
      <c r="H414" s="165">
        <f t="shared" si="137"/>
        <v>0</v>
      </c>
      <c r="I414" s="165">
        <f t="shared" si="137"/>
        <v>0</v>
      </c>
      <c r="J414" s="165">
        <f t="shared" si="137"/>
        <v>0</v>
      </c>
      <c r="K414" s="165">
        <f t="shared" si="137"/>
        <v>0</v>
      </c>
      <c r="L414" s="165">
        <f t="shared" si="137"/>
        <v>0</v>
      </c>
      <c r="M414" s="165">
        <f t="shared" si="137"/>
        <v>0</v>
      </c>
      <c r="N414" s="165">
        <f t="shared" si="137"/>
        <v>0</v>
      </c>
      <c r="O414" s="165">
        <f t="shared" si="137"/>
        <v>0</v>
      </c>
      <c r="P414" s="165">
        <f t="shared" si="137"/>
        <v>0</v>
      </c>
      <c r="Q414" s="165">
        <f t="shared" si="137"/>
        <v>0</v>
      </c>
      <c r="R414" s="165">
        <f t="shared" si="137"/>
        <v>0</v>
      </c>
      <c r="S414" s="165">
        <f t="shared" si="137"/>
        <v>0</v>
      </c>
      <c r="T414" s="165">
        <f t="shared" si="137"/>
        <v>0</v>
      </c>
      <c r="U414" s="165">
        <f t="shared" si="137"/>
        <v>0</v>
      </c>
      <c r="V414" s="165">
        <f t="shared" si="137"/>
        <v>0</v>
      </c>
      <c r="W414" s="165">
        <f t="shared" si="137"/>
        <v>0</v>
      </c>
      <c r="X414" s="165">
        <f t="shared" si="137"/>
        <v>0</v>
      </c>
      <c r="Y414" s="165">
        <f t="shared" si="137"/>
        <v>0</v>
      </c>
      <c r="Z414" s="165">
        <f t="shared" si="137"/>
        <v>0</v>
      </c>
      <c r="AA414" s="165">
        <f t="shared" si="137"/>
        <v>0</v>
      </c>
      <c r="AB414" s="165">
        <f t="shared" si="137"/>
        <v>0</v>
      </c>
      <c r="AC414" s="165">
        <f t="shared" si="137"/>
        <v>0</v>
      </c>
      <c r="AD414" s="165">
        <f t="shared" ref="AD414:AR414" si="138">IF(AND(AD$2=$B414,$B414=$C$3),$D414,IF(AND(AD$2&gt;$B414,AD$2&lt;=$D$374+$B414),SLN($D414,0,IF($C$3-$B414&gt;=$D$374,$D$374,$C$3-$B414)),0))</f>
        <v>0</v>
      </c>
      <c r="AE414" s="165">
        <f t="shared" si="138"/>
        <v>0</v>
      </c>
      <c r="AF414" s="165">
        <f t="shared" si="138"/>
        <v>0</v>
      </c>
      <c r="AG414" s="165">
        <f t="shared" si="138"/>
        <v>0</v>
      </c>
      <c r="AH414" s="165">
        <f t="shared" si="138"/>
        <v>0</v>
      </c>
      <c r="AI414" s="165">
        <f t="shared" si="138"/>
        <v>0</v>
      </c>
      <c r="AJ414" s="165">
        <f t="shared" si="138"/>
        <v>0</v>
      </c>
      <c r="AK414" s="165">
        <f t="shared" si="138"/>
        <v>0</v>
      </c>
      <c r="AL414" s="165">
        <f t="shared" si="138"/>
        <v>0</v>
      </c>
      <c r="AM414" s="165">
        <f t="shared" si="138"/>
        <v>0</v>
      </c>
      <c r="AN414" s="165">
        <f t="shared" si="138"/>
        <v>0</v>
      </c>
      <c r="AO414" s="165">
        <f t="shared" si="138"/>
        <v>0</v>
      </c>
      <c r="AP414" s="165">
        <f t="shared" si="138"/>
        <v>0</v>
      </c>
      <c r="AQ414" s="165">
        <f t="shared" si="138"/>
        <v>0</v>
      </c>
      <c r="AR414" s="165">
        <f t="shared" si="138"/>
        <v>0</v>
      </c>
      <c r="AS414" s="165">
        <f t="shared" si="116"/>
        <v>0</v>
      </c>
    </row>
    <row r="415" spans="2:45" s="377" customFormat="1" hidden="1" outlineLevel="1" collapsed="1">
      <c r="B415" s="378" t="str">
        <f>INV!B18</f>
        <v xml:space="preserve">1.11 - </v>
      </c>
      <c r="C415" s="357"/>
      <c r="D415" s="386">
        <f>INV!C18</f>
        <v>25</v>
      </c>
      <c r="E415" s="387">
        <f t="shared" ref="E415:K415" si="139">SUM(E416:E455)</f>
        <v>0</v>
      </c>
      <c r="F415" s="387">
        <f t="shared" si="139"/>
        <v>0</v>
      </c>
      <c r="G415" s="387">
        <f t="shared" si="139"/>
        <v>0</v>
      </c>
      <c r="H415" s="387">
        <f t="shared" si="139"/>
        <v>0</v>
      </c>
      <c r="I415" s="387">
        <f t="shared" si="139"/>
        <v>0</v>
      </c>
      <c r="J415" s="387">
        <f t="shared" si="139"/>
        <v>0</v>
      </c>
      <c r="K415" s="387">
        <f t="shared" si="139"/>
        <v>0</v>
      </c>
      <c r="L415" s="387">
        <f t="shared" ref="L415:AR415" si="140">SUM(L416:L455)</f>
        <v>0</v>
      </c>
      <c r="M415" s="387">
        <f t="shared" si="140"/>
        <v>0</v>
      </c>
      <c r="N415" s="387">
        <f t="shared" si="140"/>
        <v>0</v>
      </c>
      <c r="O415" s="387">
        <f t="shared" si="140"/>
        <v>0</v>
      </c>
      <c r="P415" s="387">
        <f t="shared" si="140"/>
        <v>0</v>
      </c>
      <c r="Q415" s="387">
        <f t="shared" si="140"/>
        <v>0</v>
      </c>
      <c r="R415" s="387">
        <f t="shared" si="140"/>
        <v>0</v>
      </c>
      <c r="S415" s="387">
        <f t="shared" si="140"/>
        <v>0</v>
      </c>
      <c r="T415" s="387">
        <f t="shared" si="140"/>
        <v>0</v>
      </c>
      <c r="U415" s="387">
        <f t="shared" si="140"/>
        <v>0</v>
      </c>
      <c r="V415" s="387">
        <f t="shared" si="140"/>
        <v>0</v>
      </c>
      <c r="W415" s="387">
        <f t="shared" si="140"/>
        <v>0</v>
      </c>
      <c r="X415" s="387">
        <f t="shared" si="140"/>
        <v>0</v>
      </c>
      <c r="Y415" s="387">
        <f t="shared" si="140"/>
        <v>0</v>
      </c>
      <c r="Z415" s="387">
        <f t="shared" si="140"/>
        <v>0</v>
      </c>
      <c r="AA415" s="387">
        <f t="shared" si="140"/>
        <v>0</v>
      </c>
      <c r="AB415" s="387">
        <f t="shared" si="140"/>
        <v>0</v>
      </c>
      <c r="AC415" s="387">
        <f t="shared" si="140"/>
        <v>0</v>
      </c>
      <c r="AD415" s="387">
        <f t="shared" si="140"/>
        <v>0</v>
      </c>
      <c r="AE415" s="387">
        <f t="shared" si="140"/>
        <v>0</v>
      </c>
      <c r="AF415" s="387">
        <f t="shared" si="140"/>
        <v>0</v>
      </c>
      <c r="AG415" s="387">
        <f t="shared" si="140"/>
        <v>0</v>
      </c>
      <c r="AH415" s="387">
        <f t="shared" si="140"/>
        <v>0</v>
      </c>
      <c r="AI415" s="387">
        <f t="shared" si="140"/>
        <v>0</v>
      </c>
      <c r="AJ415" s="387">
        <f t="shared" si="140"/>
        <v>0</v>
      </c>
      <c r="AK415" s="387">
        <f t="shared" si="140"/>
        <v>0</v>
      </c>
      <c r="AL415" s="387">
        <f t="shared" si="140"/>
        <v>0</v>
      </c>
      <c r="AM415" s="387">
        <f t="shared" si="140"/>
        <v>0</v>
      </c>
      <c r="AN415" s="387">
        <f t="shared" si="140"/>
        <v>0</v>
      </c>
      <c r="AO415" s="387">
        <f t="shared" si="140"/>
        <v>0</v>
      </c>
      <c r="AP415" s="387">
        <f t="shared" si="140"/>
        <v>0</v>
      </c>
      <c r="AQ415" s="387">
        <f t="shared" si="140"/>
        <v>0</v>
      </c>
      <c r="AR415" s="387">
        <f t="shared" si="140"/>
        <v>0</v>
      </c>
      <c r="AS415" s="387">
        <f t="shared" si="116"/>
        <v>0</v>
      </c>
    </row>
    <row r="416" spans="2:45" hidden="1" outlineLevel="2">
      <c r="B416" s="66">
        <v>1</v>
      </c>
      <c r="D416" s="338">
        <f t="array" ref="D416:D455">TRANSPOSE(INV!E18:AR18)</f>
        <v>0</v>
      </c>
      <c r="E416" s="165">
        <f t="shared" ref="E416:N425" si="141">IF(AND(E$2=$B416,$B416=$C$3),$D416,IF(AND(E$2&gt;$B416,E$2&lt;=$D$415+$B416),SLN($D416,0,IF($C$3-$B416&gt;=$D$415,$D$415,$C$3-$B416)),0))</f>
        <v>0</v>
      </c>
      <c r="F416" s="165">
        <f t="shared" si="141"/>
        <v>0</v>
      </c>
      <c r="G416" s="165">
        <f t="shared" si="141"/>
        <v>0</v>
      </c>
      <c r="H416" s="165">
        <f t="shared" si="141"/>
        <v>0</v>
      </c>
      <c r="I416" s="165">
        <f t="shared" si="141"/>
        <v>0</v>
      </c>
      <c r="J416" s="165">
        <f t="shared" si="141"/>
        <v>0</v>
      </c>
      <c r="K416" s="165">
        <f t="shared" si="141"/>
        <v>0</v>
      </c>
      <c r="L416" s="165">
        <f t="shared" si="141"/>
        <v>0</v>
      </c>
      <c r="M416" s="165">
        <f t="shared" si="141"/>
        <v>0</v>
      </c>
      <c r="N416" s="165">
        <f t="shared" si="141"/>
        <v>0</v>
      </c>
      <c r="O416" s="165">
        <f t="shared" ref="O416:X425" si="142">IF(AND(O$2=$B416,$B416=$C$3),$D416,IF(AND(O$2&gt;$B416,O$2&lt;=$D$415+$B416),SLN($D416,0,IF($C$3-$B416&gt;=$D$415,$D$415,$C$3-$B416)),0))</f>
        <v>0</v>
      </c>
      <c r="P416" s="165">
        <f t="shared" si="142"/>
        <v>0</v>
      </c>
      <c r="Q416" s="165">
        <f t="shared" si="142"/>
        <v>0</v>
      </c>
      <c r="R416" s="165">
        <f t="shared" si="142"/>
        <v>0</v>
      </c>
      <c r="S416" s="165">
        <f t="shared" si="142"/>
        <v>0</v>
      </c>
      <c r="T416" s="165">
        <f t="shared" si="142"/>
        <v>0</v>
      </c>
      <c r="U416" s="165">
        <f t="shared" si="142"/>
        <v>0</v>
      </c>
      <c r="V416" s="165">
        <f t="shared" si="142"/>
        <v>0</v>
      </c>
      <c r="W416" s="165">
        <f t="shared" si="142"/>
        <v>0</v>
      </c>
      <c r="X416" s="165">
        <f t="shared" si="142"/>
        <v>0</v>
      </c>
      <c r="Y416" s="165">
        <f t="shared" ref="Y416:AH425" si="143">IF(AND(Y$2=$B416,$B416=$C$3),$D416,IF(AND(Y$2&gt;$B416,Y$2&lt;=$D$415+$B416),SLN($D416,0,IF($C$3-$B416&gt;=$D$415,$D$415,$C$3-$B416)),0))</f>
        <v>0</v>
      </c>
      <c r="Z416" s="165">
        <f t="shared" si="143"/>
        <v>0</v>
      </c>
      <c r="AA416" s="165">
        <f t="shared" si="143"/>
        <v>0</v>
      </c>
      <c r="AB416" s="165">
        <f t="shared" si="143"/>
        <v>0</v>
      </c>
      <c r="AC416" s="165">
        <f t="shared" si="143"/>
        <v>0</v>
      </c>
      <c r="AD416" s="165">
        <f t="shared" si="143"/>
        <v>0</v>
      </c>
      <c r="AE416" s="165">
        <f t="shared" si="143"/>
        <v>0</v>
      </c>
      <c r="AF416" s="165">
        <f t="shared" si="143"/>
        <v>0</v>
      </c>
      <c r="AG416" s="165">
        <f t="shared" si="143"/>
        <v>0</v>
      </c>
      <c r="AH416" s="165">
        <f t="shared" si="143"/>
        <v>0</v>
      </c>
      <c r="AI416" s="165">
        <f t="shared" ref="AI416:AR425" si="144">IF(AND(AI$2=$B416,$B416=$C$3),$D416,IF(AND(AI$2&gt;$B416,AI$2&lt;=$D$415+$B416),SLN($D416,0,IF($C$3-$B416&gt;=$D$415,$D$415,$C$3-$B416)),0))</f>
        <v>0</v>
      </c>
      <c r="AJ416" s="165">
        <f t="shared" si="144"/>
        <v>0</v>
      </c>
      <c r="AK416" s="165">
        <f t="shared" si="144"/>
        <v>0</v>
      </c>
      <c r="AL416" s="165">
        <f t="shared" si="144"/>
        <v>0</v>
      </c>
      <c r="AM416" s="165">
        <f t="shared" si="144"/>
        <v>0</v>
      </c>
      <c r="AN416" s="165">
        <f t="shared" si="144"/>
        <v>0</v>
      </c>
      <c r="AO416" s="165">
        <f t="shared" si="144"/>
        <v>0</v>
      </c>
      <c r="AP416" s="165">
        <f t="shared" si="144"/>
        <v>0</v>
      </c>
      <c r="AQ416" s="165">
        <f t="shared" si="144"/>
        <v>0</v>
      </c>
      <c r="AR416" s="165">
        <f t="shared" si="144"/>
        <v>0</v>
      </c>
      <c r="AS416" s="165">
        <f t="shared" si="116"/>
        <v>0</v>
      </c>
    </row>
    <row r="417" spans="2:45" hidden="1" outlineLevel="2">
      <c r="B417" s="66">
        <v>2</v>
      </c>
      <c r="D417" s="338">
        <v>0</v>
      </c>
      <c r="E417" s="165">
        <f t="shared" si="141"/>
        <v>0</v>
      </c>
      <c r="F417" s="165">
        <f t="shared" si="141"/>
        <v>0</v>
      </c>
      <c r="G417" s="165">
        <f t="shared" si="141"/>
        <v>0</v>
      </c>
      <c r="H417" s="165">
        <f t="shared" si="141"/>
        <v>0</v>
      </c>
      <c r="I417" s="165">
        <f t="shared" si="141"/>
        <v>0</v>
      </c>
      <c r="J417" s="165">
        <f t="shared" si="141"/>
        <v>0</v>
      </c>
      <c r="K417" s="165">
        <f t="shared" si="141"/>
        <v>0</v>
      </c>
      <c r="L417" s="165">
        <f t="shared" si="141"/>
        <v>0</v>
      </c>
      <c r="M417" s="165">
        <f t="shared" si="141"/>
        <v>0</v>
      </c>
      <c r="N417" s="165">
        <f t="shared" si="141"/>
        <v>0</v>
      </c>
      <c r="O417" s="165">
        <f t="shared" si="142"/>
        <v>0</v>
      </c>
      <c r="P417" s="165">
        <f t="shared" si="142"/>
        <v>0</v>
      </c>
      <c r="Q417" s="165">
        <f t="shared" si="142"/>
        <v>0</v>
      </c>
      <c r="R417" s="165">
        <f t="shared" si="142"/>
        <v>0</v>
      </c>
      <c r="S417" s="165">
        <f t="shared" si="142"/>
        <v>0</v>
      </c>
      <c r="T417" s="165">
        <f t="shared" si="142"/>
        <v>0</v>
      </c>
      <c r="U417" s="165">
        <f t="shared" si="142"/>
        <v>0</v>
      </c>
      <c r="V417" s="165">
        <f t="shared" si="142"/>
        <v>0</v>
      </c>
      <c r="W417" s="165">
        <f t="shared" si="142"/>
        <v>0</v>
      </c>
      <c r="X417" s="165">
        <f t="shared" si="142"/>
        <v>0</v>
      </c>
      <c r="Y417" s="165">
        <f t="shared" si="143"/>
        <v>0</v>
      </c>
      <c r="Z417" s="165">
        <f t="shared" si="143"/>
        <v>0</v>
      </c>
      <c r="AA417" s="165">
        <f t="shared" si="143"/>
        <v>0</v>
      </c>
      <c r="AB417" s="165">
        <f t="shared" si="143"/>
        <v>0</v>
      </c>
      <c r="AC417" s="165">
        <f t="shared" si="143"/>
        <v>0</v>
      </c>
      <c r="AD417" s="165">
        <f t="shared" si="143"/>
        <v>0</v>
      </c>
      <c r="AE417" s="165">
        <f t="shared" si="143"/>
        <v>0</v>
      </c>
      <c r="AF417" s="165">
        <f t="shared" si="143"/>
        <v>0</v>
      </c>
      <c r="AG417" s="165">
        <f t="shared" si="143"/>
        <v>0</v>
      </c>
      <c r="AH417" s="165">
        <f t="shared" si="143"/>
        <v>0</v>
      </c>
      <c r="AI417" s="165">
        <f t="shared" si="144"/>
        <v>0</v>
      </c>
      <c r="AJ417" s="165">
        <f t="shared" si="144"/>
        <v>0</v>
      </c>
      <c r="AK417" s="165">
        <f t="shared" si="144"/>
        <v>0</v>
      </c>
      <c r="AL417" s="165">
        <f t="shared" si="144"/>
        <v>0</v>
      </c>
      <c r="AM417" s="165">
        <f t="shared" si="144"/>
        <v>0</v>
      </c>
      <c r="AN417" s="165">
        <f t="shared" si="144"/>
        <v>0</v>
      </c>
      <c r="AO417" s="165">
        <f t="shared" si="144"/>
        <v>0</v>
      </c>
      <c r="AP417" s="165">
        <f t="shared" si="144"/>
        <v>0</v>
      </c>
      <c r="AQ417" s="165">
        <f t="shared" si="144"/>
        <v>0</v>
      </c>
      <c r="AR417" s="165">
        <f t="shared" si="144"/>
        <v>0</v>
      </c>
      <c r="AS417" s="165">
        <f t="shared" si="116"/>
        <v>0</v>
      </c>
    </row>
    <row r="418" spans="2:45" hidden="1" outlineLevel="2">
      <c r="B418" s="66">
        <v>3</v>
      </c>
      <c r="D418" s="338">
        <v>0</v>
      </c>
      <c r="E418" s="165">
        <f t="shared" si="141"/>
        <v>0</v>
      </c>
      <c r="F418" s="165">
        <f t="shared" si="141"/>
        <v>0</v>
      </c>
      <c r="G418" s="165">
        <f t="shared" si="141"/>
        <v>0</v>
      </c>
      <c r="H418" s="165">
        <f t="shared" si="141"/>
        <v>0</v>
      </c>
      <c r="I418" s="165">
        <f t="shared" si="141"/>
        <v>0</v>
      </c>
      <c r="J418" s="165">
        <f t="shared" si="141"/>
        <v>0</v>
      </c>
      <c r="K418" s="165">
        <f t="shared" si="141"/>
        <v>0</v>
      </c>
      <c r="L418" s="165">
        <f t="shared" si="141"/>
        <v>0</v>
      </c>
      <c r="M418" s="165">
        <f t="shared" si="141"/>
        <v>0</v>
      </c>
      <c r="N418" s="165">
        <f t="shared" si="141"/>
        <v>0</v>
      </c>
      <c r="O418" s="165">
        <f t="shared" si="142"/>
        <v>0</v>
      </c>
      <c r="P418" s="165">
        <f t="shared" si="142"/>
        <v>0</v>
      </c>
      <c r="Q418" s="165">
        <f t="shared" si="142"/>
        <v>0</v>
      </c>
      <c r="R418" s="165">
        <f t="shared" si="142"/>
        <v>0</v>
      </c>
      <c r="S418" s="165">
        <f t="shared" si="142"/>
        <v>0</v>
      </c>
      <c r="T418" s="165">
        <f t="shared" si="142"/>
        <v>0</v>
      </c>
      <c r="U418" s="165">
        <f t="shared" si="142"/>
        <v>0</v>
      </c>
      <c r="V418" s="165">
        <f t="shared" si="142"/>
        <v>0</v>
      </c>
      <c r="W418" s="165">
        <f t="shared" si="142"/>
        <v>0</v>
      </c>
      <c r="X418" s="165">
        <f t="shared" si="142"/>
        <v>0</v>
      </c>
      <c r="Y418" s="165">
        <f t="shared" si="143"/>
        <v>0</v>
      </c>
      <c r="Z418" s="165">
        <f t="shared" si="143"/>
        <v>0</v>
      </c>
      <c r="AA418" s="165">
        <f t="shared" si="143"/>
        <v>0</v>
      </c>
      <c r="AB418" s="165">
        <f t="shared" si="143"/>
        <v>0</v>
      </c>
      <c r="AC418" s="165">
        <f t="shared" si="143"/>
        <v>0</v>
      </c>
      <c r="AD418" s="165">
        <f t="shared" si="143"/>
        <v>0</v>
      </c>
      <c r="AE418" s="165">
        <f t="shared" si="143"/>
        <v>0</v>
      </c>
      <c r="AF418" s="165">
        <f t="shared" si="143"/>
        <v>0</v>
      </c>
      <c r="AG418" s="165">
        <f t="shared" si="143"/>
        <v>0</v>
      </c>
      <c r="AH418" s="165">
        <f t="shared" si="143"/>
        <v>0</v>
      </c>
      <c r="AI418" s="165">
        <f t="shared" si="144"/>
        <v>0</v>
      </c>
      <c r="AJ418" s="165">
        <f t="shared" si="144"/>
        <v>0</v>
      </c>
      <c r="AK418" s="165">
        <f t="shared" si="144"/>
        <v>0</v>
      </c>
      <c r="AL418" s="165">
        <f t="shared" si="144"/>
        <v>0</v>
      </c>
      <c r="AM418" s="165">
        <f t="shared" si="144"/>
        <v>0</v>
      </c>
      <c r="AN418" s="165">
        <f t="shared" si="144"/>
        <v>0</v>
      </c>
      <c r="AO418" s="165">
        <f t="shared" si="144"/>
        <v>0</v>
      </c>
      <c r="AP418" s="165">
        <f t="shared" si="144"/>
        <v>0</v>
      </c>
      <c r="AQ418" s="165">
        <f t="shared" si="144"/>
        <v>0</v>
      </c>
      <c r="AR418" s="165">
        <f t="shared" si="144"/>
        <v>0</v>
      </c>
      <c r="AS418" s="165">
        <f t="shared" si="116"/>
        <v>0</v>
      </c>
    </row>
    <row r="419" spans="2:45" hidden="1" outlineLevel="2">
      <c r="B419" s="66">
        <v>4</v>
      </c>
      <c r="D419" s="338">
        <v>0</v>
      </c>
      <c r="E419" s="165">
        <f t="shared" si="141"/>
        <v>0</v>
      </c>
      <c r="F419" s="165">
        <f t="shared" si="141"/>
        <v>0</v>
      </c>
      <c r="G419" s="165">
        <f t="shared" si="141"/>
        <v>0</v>
      </c>
      <c r="H419" s="165">
        <f t="shared" si="141"/>
        <v>0</v>
      </c>
      <c r="I419" s="165">
        <f t="shared" si="141"/>
        <v>0</v>
      </c>
      <c r="J419" s="165">
        <f t="shared" si="141"/>
        <v>0</v>
      </c>
      <c r="K419" s="165">
        <f t="shared" si="141"/>
        <v>0</v>
      </c>
      <c r="L419" s="165">
        <f t="shared" si="141"/>
        <v>0</v>
      </c>
      <c r="M419" s="165">
        <f t="shared" si="141"/>
        <v>0</v>
      </c>
      <c r="N419" s="165">
        <f t="shared" si="141"/>
        <v>0</v>
      </c>
      <c r="O419" s="165">
        <f t="shared" si="142"/>
        <v>0</v>
      </c>
      <c r="P419" s="165">
        <f t="shared" si="142"/>
        <v>0</v>
      </c>
      <c r="Q419" s="165">
        <f t="shared" si="142"/>
        <v>0</v>
      </c>
      <c r="R419" s="165">
        <f t="shared" si="142"/>
        <v>0</v>
      </c>
      <c r="S419" s="165">
        <f t="shared" si="142"/>
        <v>0</v>
      </c>
      <c r="T419" s="165">
        <f t="shared" si="142"/>
        <v>0</v>
      </c>
      <c r="U419" s="165">
        <f t="shared" si="142"/>
        <v>0</v>
      </c>
      <c r="V419" s="165">
        <f t="shared" si="142"/>
        <v>0</v>
      </c>
      <c r="W419" s="165">
        <f t="shared" si="142"/>
        <v>0</v>
      </c>
      <c r="X419" s="165">
        <f t="shared" si="142"/>
        <v>0</v>
      </c>
      <c r="Y419" s="165">
        <f t="shared" si="143"/>
        <v>0</v>
      </c>
      <c r="Z419" s="165">
        <f t="shared" si="143"/>
        <v>0</v>
      </c>
      <c r="AA419" s="165">
        <f t="shared" si="143"/>
        <v>0</v>
      </c>
      <c r="AB419" s="165">
        <f t="shared" si="143"/>
        <v>0</v>
      </c>
      <c r="AC419" s="165">
        <f t="shared" si="143"/>
        <v>0</v>
      </c>
      <c r="AD419" s="165">
        <f t="shared" si="143"/>
        <v>0</v>
      </c>
      <c r="AE419" s="165">
        <f t="shared" si="143"/>
        <v>0</v>
      </c>
      <c r="AF419" s="165">
        <f t="shared" si="143"/>
        <v>0</v>
      </c>
      <c r="AG419" s="165">
        <f t="shared" si="143"/>
        <v>0</v>
      </c>
      <c r="AH419" s="165">
        <f t="shared" si="143"/>
        <v>0</v>
      </c>
      <c r="AI419" s="165">
        <f t="shared" si="144"/>
        <v>0</v>
      </c>
      <c r="AJ419" s="165">
        <f t="shared" si="144"/>
        <v>0</v>
      </c>
      <c r="AK419" s="165">
        <f t="shared" si="144"/>
        <v>0</v>
      </c>
      <c r="AL419" s="165">
        <f t="shared" si="144"/>
        <v>0</v>
      </c>
      <c r="AM419" s="165">
        <f t="shared" si="144"/>
        <v>0</v>
      </c>
      <c r="AN419" s="165">
        <f t="shared" si="144"/>
        <v>0</v>
      </c>
      <c r="AO419" s="165">
        <f t="shared" si="144"/>
        <v>0</v>
      </c>
      <c r="AP419" s="165">
        <f t="shared" si="144"/>
        <v>0</v>
      </c>
      <c r="AQ419" s="165">
        <f t="shared" si="144"/>
        <v>0</v>
      </c>
      <c r="AR419" s="165">
        <f t="shared" si="144"/>
        <v>0</v>
      </c>
      <c r="AS419" s="165">
        <f t="shared" si="116"/>
        <v>0</v>
      </c>
    </row>
    <row r="420" spans="2:45" hidden="1" outlineLevel="2">
      <c r="B420" s="66">
        <v>5</v>
      </c>
      <c r="D420" s="338">
        <v>0</v>
      </c>
      <c r="E420" s="165">
        <f t="shared" si="141"/>
        <v>0</v>
      </c>
      <c r="F420" s="165">
        <f t="shared" si="141"/>
        <v>0</v>
      </c>
      <c r="G420" s="165">
        <f t="shared" si="141"/>
        <v>0</v>
      </c>
      <c r="H420" s="165">
        <f t="shared" si="141"/>
        <v>0</v>
      </c>
      <c r="I420" s="165">
        <f t="shared" si="141"/>
        <v>0</v>
      </c>
      <c r="J420" s="165">
        <f t="shared" si="141"/>
        <v>0</v>
      </c>
      <c r="K420" s="165">
        <f t="shared" si="141"/>
        <v>0</v>
      </c>
      <c r="L420" s="165">
        <f t="shared" si="141"/>
        <v>0</v>
      </c>
      <c r="M420" s="165">
        <f t="shared" si="141"/>
        <v>0</v>
      </c>
      <c r="N420" s="165">
        <f t="shared" si="141"/>
        <v>0</v>
      </c>
      <c r="O420" s="165">
        <f t="shared" si="142"/>
        <v>0</v>
      </c>
      <c r="P420" s="165">
        <f t="shared" si="142"/>
        <v>0</v>
      </c>
      <c r="Q420" s="165">
        <f t="shared" si="142"/>
        <v>0</v>
      </c>
      <c r="R420" s="165">
        <f t="shared" si="142"/>
        <v>0</v>
      </c>
      <c r="S420" s="165">
        <f t="shared" si="142"/>
        <v>0</v>
      </c>
      <c r="T420" s="165">
        <f t="shared" si="142"/>
        <v>0</v>
      </c>
      <c r="U420" s="165">
        <f t="shared" si="142"/>
        <v>0</v>
      </c>
      <c r="V420" s="165">
        <f t="shared" si="142"/>
        <v>0</v>
      </c>
      <c r="W420" s="165">
        <f t="shared" si="142"/>
        <v>0</v>
      </c>
      <c r="X420" s="165">
        <f t="shared" si="142"/>
        <v>0</v>
      </c>
      <c r="Y420" s="165">
        <f t="shared" si="143"/>
        <v>0</v>
      </c>
      <c r="Z420" s="165">
        <f t="shared" si="143"/>
        <v>0</v>
      </c>
      <c r="AA420" s="165">
        <f t="shared" si="143"/>
        <v>0</v>
      </c>
      <c r="AB420" s="165">
        <f t="shared" si="143"/>
        <v>0</v>
      </c>
      <c r="AC420" s="165">
        <f t="shared" si="143"/>
        <v>0</v>
      </c>
      <c r="AD420" s="165">
        <f t="shared" si="143"/>
        <v>0</v>
      </c>
      <c r="AE420" s="165">
        <f t="shared" si="143"/>
        <v>0</v>
      </c>
      <c r="AF420" s="165">
        <f t="shared" si="143"/>
        <v>0</v>
      </c>
      <c r="AG420" s="165">
        <f t="shared" si="143"/>
        <v>0</v>
      </c>
      <c r="AH420" s="165">
        <f t="shared" si="143"/>
        <v>0</v>
      </c>
      <c r="AI420" s="165">
        <f t="shared" si="144"/>
        <v>0</v>
      </c>
      <c r="AJ420" s="165">
        <f t="shared" si="144"/>
        <v>0</v>
      </c>
      <c r="AK420" s="165">
        <f t="shared" si="144"/>
        <v>0</v>
      </c>
      <c r="AL420" s="165">
        <f t="shared" si="144"/>
        <v>0</v>
      </c>
      <c r="AM420" s="165">
        <f t="shared" si="144"/>
        <v>0</v>
      </c>
      <c r="AN420" s="165">
        <f t="shared" si="144"/>
        <v>0</v>
      </c>
      <c r="AO420" s="165">
        <f t="shared" si="144"/>
        <v>0</v>
      </c>
      <c r="AP420" s="165">
        <f t="shared" si="144"/>
        <v>0</v>
      </c>
      <c r="AQ420" s="165">
        <f t="shared" si="144"/>
        <v>0</v>
      </c>
      <c r="AR420" s="165">
        <f t="shared" si="144"/>
        <v>0</v>
      </c>
      <c r="AS420" s="165">
        <f t="shared" si="116"/>
        <v>0</v>
      </c>
    </row>
    <row r="421" spans="2:45" hidden="1" outlineLevel="2">
      <c r="B421" s="66">
        <v>6</v>
      </c>
      <c r="D421" s="338">
        <v>0</v>
      </c>
      <c r="E421" s="165">
        <f t="shared" si="141"/>
        <v>0</v>
      </c>
      <c r="F421" s="165">
        <f t="shared" si="141"/>
        <v>0</v>
      </c>
      <c r="G421" s="165">
        <f t="shared" si="141"/>
        <v>0</v>
      </c>
      <c r="H421" s="165">
        <f t="shared" si="141"/>
        <v>0</v>
      </c>
      <c r="I421" s="165">
        <f t="shared" si="141"/>
        <v>0</v>
      </c>
      <c r="J421" s="165">
        <f t="shared" si="141"/>
        <v>0</v>
      </c>
      <c r="K421" s="165">
        <f t="shared" si="141"/>
        <v>0</v>
      </c>
      <c r="L421" s="165">
        <f t="shared" si="141"/>
        <v>0</v>
      </c>
      <c r="M421" s="165">
        <f t="shared" si="141"/>
        <v>0</v>
      </c>
      <c r="N421" s="165">
        <f t="shared" si="141"/>
        <v>0</v>
      </c>
      <c r="O421" s="165">
        <f t="shared" si="142"/>
        <v>0</v>
      </c>
      <c r="P421" s="165">
        <f t="shared" si="142"/>
        <v>0</v>
      </c>
      <c r="Q421" s="165">
        <f t="shared" si="142"/>
        <v>0</v>
      </c>
      <c r="R421" s="165">
        <f t="shared" si="142"/>
        <v>0</v>
      </c>
      <c r="S421" s="165">
        <f t="shared" si="142"/>
        <v>0</v>
      </c>
      <c r="T421" s="165">
        <f t="shared" si="142"/>
        <v>0</v>
      </c>
      <c r="U421" s="165">
        <f t="shared" si="142"/>
        <v>0</v>
      </c>
      <c r="V421" s="165">
        <f t="shared" si="142"/>
        <v>0</v>
      </c>
      <c r="W421" s="165">
        <f t="shared" si="142"/>
        <v>0</v>
      </c>
      <c r="X421" s="165">
        <f t="shared" si="142"/>
        <v>0</v>
      </c>
      <c r="Y421" s="165">
        <f t="shared" si="143"/>
        <v>0</v>
      </c>
      <c r="Z421" s="165">
        <f t="shared" si="143"/>
        <v>0</v>
      </c>
      <c r="AA421" s="165">
        <f t="shared" si="143"/>
        <v>0</v>
      </c>
      <c r="AB421" s="165">
        <f t="shared" si="143"/>
        <v>0</v>
      </c>
      <c r="AC421" s="165">
        <f t="shared" si="143"/>
        <v>0</v>
      </c>
      <c r="AD421" s="165">
        <f t="shared" si="143"/>
        <v>0</v>
      </c>
      <c r="AE421" s="165">
        <f t="shared" si="143"/>
        <v>0</v>
      </c>
      <c r="AF421" s="165">
        <f t="shared" si="143"/>
        <v>0</v>
      </c>
      <c r="AG421" s="165">
        <f t="shared" si="143"/>
        <v>0</v>
      </c>
      <c r="AH421" s="165">
        <f t="shared" si="143"/>
        <v>0</v>
      </c>
      <c r="AI421" s="165">
        <f t="shared" si="144"/>
        <v>0</v>
      </c>
      <c r="AJ421" s="165">
        <f t="shared" si="144"/>
        <v>0</v>
      </c>
      <c r="AK421" s="165">
        <f t="shared" si="144"/>
        <v>0</v>
      </c>
      <c r="AL421" s="165">
        <f t="shared" si="144"/>
        <v>0</v>
      </c>
      <c r="AM421" s="165">
        <f t="shared" si="144"/>
        <v>0</v>
      </c>
      <c r="AN421" s="165">
        <f t="shared" si="144"/>
        <v>0</v>
      </c>
      <c r="AO421" s="165">
        <f t="shared" si="144"/>
        <v>0</v>
      </c>
      <c r="AP421" s="165">
        <f t="shared" si="144"/>
        <v>0</v>
      </c>
      <c r="AQ421" s="165">
        <f t="shared" si="144"/>
        <v>0</v>
      </c>
      <c r="AR421" s="165">
        <f t="shared" si="144"/>
        <v>0</v>
      </c>
      <c r="AS421" s="165">
        <f t="shared" si="116"/>
        <v>0</v>
      </c>
    </row>
    <row r="422" spans="2:45" hidden="1" outlineLevel="2">
      <c r="B422" s="66">
        <v>7</v>
      </c>
      <c r="D422" s="338">
        <v>0</v>
      </c>
      <c r="E422" s="165">
        <f t="shared" si="141"/>
        <v>0</v>
      </c>
      <c r="F422" s="165">
        <f t="shared" si="141"/>
        <v>0</v>
      </c>
      <c r="G422" s="165">
        <f t="shared" si="141"/>
        <v>0</v>
      </c>
      <c r="H422" s="165">
        <f t="shared" si="141"/>
        <v>0</v>
      </c>
      <c r="I422" s="165">
        <f t="shared" si="141"/>
        <v>0</v>
      </c>
      <c r="J422" s="165">
        <f t="shared" si="141"/>
        <v>0</v>
      </c>
      <c r="K422" s="165">
        <f t="shared" si="141"/>
        <v>0</v>
      </c>
      <c r="L422" s="165">
        <f t="shared" si="141"/>
        <v>0</v>
      </c>
      <c r="M422" s="165">
        <f t="shared" si="141"/>
        <v>0</v>
      </c>
      <c r="N422" s="165">
        <f t="shared" si="141"/>
        <v>0</v>
      </c>
      <c r="O422" s="165">
        <f t="shared" si="142"/>
        <v>0</v>
      </c>
      <c r="P422" s="165">
        <f t="shared" si="142"/>
        <v>0</v>
      </c>
      <c r="Q422" s="165">
        <f t="shared" si="142"/>
        <v>0</v>
      </c>
      <c r="R422" s="165">
        <f t="shared" si="142"/>
        <v>0</v>
      </c>
      <c r="S422" s="165">
        <f t="shared" si="142"/>
        <v>0</v>
      </c>
      <c r="T422" s="165">
        <f t="shared" si="142"/>
        <v>0</v>
      </c>
      <c r="U422" s="165">
        <f t="shared" si="142"/>
        <v>0</v>
      </c>
      <c r="V422" s="165">
        <f t="shared" si="142"/>
        <v>0</v>
      </c>
      <c r="W422" s="165">
        <f t="shared" si="142"/>
        <v>0</v>
      </c>
      <c r="X422" s="165">
        <f t="shared" si="142"/>
        <v>0</v>
      </c>
      <c r="Y422" s="165">
        <f t="shared" si="143"/>
        <v>0</v>
      </c>
      <c r="Z422" s="165">
        <f t="shared" si="143"/>
        <v>0</v>
      </c>
      <c r="AA422" s="165">
        <f t="shared" si="143"/>
        <v>0</v>
      </c>
      <c r="AB422" s="165">
        <f t="shared" si="143"/>
        <v>0</v>
      </c>
      <c r="AC422" s="165">
        <f t="shared" si="143"/>
        <v>0</v>
      </c>
      <c r="AD422" s="165">
        <f t="shared" si="143"/>
        <v>0</v>
      </c>
      <c r="AE422" s="165">
        <f t="shared" si="143"/>
        <v>0</v>
      </c>
      <c r="AF422" s="165">
        <f t="shared" si="143"/>
        <v>0</v>
      </c>
      <c r="AG422" s="165">
        <f t="shared" si="143"/>
        <v>0</v>
      </c>
      <c r="AH422" s="165">
        <f t="shared" si="143"/>
        <v>0</v>
      </c>
      <c r="AI422" s="165">
        <f t="shared" si="144"/>
        <v>0</v>
      </c>
      <c r="AJ422" s="165">
        <f t="shared" si="144"/>
        <v>0</v>
      </c>
      <c r="AK422" s="165">
        <f t="shared" si="144"/>
        <v>0</v>
      </c>
      <c r="AL422" s="165">
        <f t="shared" si="144"/>
        <v>0</v>
      </c>
      <c r="AM422" s="165">
        <f t="shared" si="144"/>
        <v>0</v>
      </c>
      <c r="AN422" s="165">
        <f t="shared" si="144"/>
        <v>0</v>
      </c>
      <c r="AO422" s="165">
        <f t="shared" si="144"/>
        <v>0</v>
      </c>
      <c r="AP422" s="165">
        <f t="shared" si="144"/>
        <v>0</v>
      </c>
      <c r="AQ422" s="165">
        <f t="shared" si="144"/>
        <v>0</v>
      </c>
      <c r="AR422" s="165">
        <f t="shared" si="144"/>
        <v>0</v>
      </c>
      <c r="AS422" s="165">
        <f t="shared" si="116"/>
        <v>0</v>
      </c>
    </row>
    <row r="423" spans="2:45" hidden="1" outlineLevel="2">
      <c r="B423" s="66">
        <v>8</v>
      </c>
      <c r="D423" s="338">
        <v>0</v>
      </c>
      <c r="E423" s="165">
        <f t="shared" si="141"/>
        <v>0</v>
      </c>
      <c r="F423" s="165">
        <f t="shared" si="141"/>
        <v>0</v>
      </c>
      <c r="G423" s="165">
        <f t="shared" si="141"/>
        <v>0</v>
      </c>
      <c r="H423" s="165">
        <f t="shared" si="141"/>
        <v>0</v>
      </c>
      <c r="I423" s="165">
        <f t="shared" si="141"/>
        <v>0</v>
      </c>
      <c r="J423" s="165">
        <f t="shared" si="141"/>
        <v>0</v>
      </c>
      <c r="K423" s="165">
        <f t="shared" si="141"/>
        <v>0</v>
      </c>
      <c r="L423" s="165">
        <f t="shared" si="141"/>
        <v>0</v>
      </c>
      <c r="M423" s="165">
        <f t="shared" si="141"/>
        <v>0</v>
      </c>
      <c r="N423" s="165">
        <f t="shared" si="141"/>
        <v>0</v>
      </c>
      <c r="O423" s="165">
        <f t="shared" si="142"/>
        <v>0</v>
      </c>
      <c r="P423" s="165">
        <f t="shared" si="142"/>
        <v>0</v>
      </c>
      <c r="Q423" s="165">
        <f t="shared" si="142"/>
        <v>0</v>
      </c>
      <c r="R423" s="165">
        <f t="shared" si="142"/>
        <v>0</v>
      </c>
      <c r="S423" s="165">
        <f t="shared" si="142"/>
        <v>0</v>
      </c>
      <c r="T423" s="165">
        <f t="shared" si="142"/>
        <v>0</v>
      </c>
      <c r="U423" s="165">
        <f t="shared" si="142"/>
        <v>0</v>
      </c>
      <c r="V423" s="165">
        <f t="shared" si="142"/>
        <v>0</v>
      </c>
      <c r="W423" s="165">
        <f t="shared" si="142"/>
        <v>0</v>
      </c>
      <c r="X423" s="165">
        <f t="shared" si="142"/>
        <v>0</v>
      </c>
      <c r="Y423" s="165">
        <f t="shared" si="143"/>
        <v>0</v>
      </c>
      <c r="Z423" s="165">
        <f t="shared" si="143"/>
        <v>0</v>
      </c>
      <c r="AA423" s="165">
        <f t="shared" si="143"/>
        <v>0</v>
      </c>
      <c r="AB423" s="165">
        <f t="shared" si="143"/>
        <v>0</v>
      </c>
      <c r="AC423" s="165">
        <f t="shared" si="143"/>
        <v>0</v>
      </c>
      <c r="AD423" s="165">
        <f t="shared" si="143"/>
        <v>0</v>
      </c>
      <c r="AE423" s="165">
        <f t="shared" si="143"/>
        <v>0</v>
      </c>
      <c r="AF423" s="165">
        <f t="shared" si="143"/>
        <v>0</v>
      </c>
      <c r="AG423" s="165">
        <f t="shared" si="143"/>
        <v>0</v>
      </c>
      <c r="AH423" s="165">
        <f t="shared" si="143"/>
        <v>0</v>
      </c>
      <c r="AI423" s="165">
        <f t="shared" si="144"/>
        <v>0</v>
      </c>
      <c r="AJ423" s="165">
        <f t="shared" si="144"/>
        <v>0</v>
      </c>
      <c r="AK423" s="165">
        <f t="shared" si="144"/>
        <v>0</v>
      </c>
      <c r="AL423" s="165">
        <f t="shared" si="144"/>
        <v>0</v>
      </c>
      <c r="AM423" s="165">
        <f t="shared" si="144"/>
        <v>0</v>
      </c>
      <c r="AN423" s="165">
        <f t="shared" si="144"/>
        <v>0</v>
      </c>
      <c r="AO423" s="165">
        <f t="shared" si="144"/>
        <v>0</v>
      </c>
      <c r="AP423" s="165">
        <f t="shared" si="144"/>
        <v>0</v>
      </c>
      <c r="AQ423" s="165">
        <f t="shared" si="144"/>
        <v>0</v>
      </c>
      <c r="AR423" s="165">
        <f t="shared" si="144"/>
        <v>0</v>
      </c>
      <c r="AS423" s="165">
        <f t="shared" si="116"/>
        <v>0</v>
      </c>
    </row>
    <row r="424" spans="2:45" hidden="1" outlineLevel="2">
      <c r="B424" s="66">
        <v>9</v>
      </c>
      <c r="D424" s="338">
        <v>0</v>
      </c>
      <c r="E424" s="165">
        <f t="shared" si="141"/>
        <v>0</v>
      </c>
      <c r="F424" s="165">
        <f t="shared" si="141"/>
        <v>0</v>
      </c>
      <c r="G424" s="165">
        <f t="shared" si="141"/>
        <v>0</v>
      </c>
      <c r="H424" s="165">
        <f t="shared" si="141"/>
        <v>0</v>
      </c>
      <c r="I424" s="165">
        <f t="shared" si="141"/>
        <v>0</v>
      </c>
      <c r="J424" s="165">
        <f t="shared" si="141"/>
        <v>0</v>
      </c>
      <c r="K424" s="165">
        <f t="shared" si="141"/>
        <v>0</v>
      </c>
      <c r="L424" s="165">
        <f t="shared" si="141"/>
        <v>0</v>
      </c>
      <c r="M424" s="165">
        <f t="shared" si="141"/>
        <v>0</v>
      </c>
      <c r="N424" s="165">
        <f t="shared" si="141"/>
        <v>0</v>
      </c>
      <c r="O424" s="165">
        <f t="shared" si="142"/>
        <v>0</v>
      </c>
      <c r="P424" s="165">
        <f t="shared" si="142"/>
        <v>0</v>
      </c>
      <c r="Q424" s="165">
        <f t="shared" si="142"/>
        <v>0</v>
      </c>
      <c r="R424" s="165">
        <f t="shared" si="142"/>
        <v>0</v>
      </c>
      <c r="S424" s="165">
        <f t="shared" si="142"/>
        <v>0</v>
      </c>
      <c r="T424" s="165">
        <f t="shared" si="142"/>
        <v>0</v>
      </c>
      <c r="U424" s="165">
        <f t="shared" si="142"/>
        <v>0</v>
      </c>
      <c r="V424" s="165">
        <f t="shared" si="142"/>
        <v>0</v>
      </c>
      <c r="W424" s="165">
        <f t="shared" si="142"/>
        <v>0</v>
      </c>
      <c r="X424" s="165">
        <f t="shared" si="142"/>
        <v>0</v>
      </c>
      <c r="Y424" s="165">
        <f t="shared" si="143"/>
        <v>0</v>
      </c>
      <c r="Z424" s="165">
        <f t="shared" si="143"/>
        <v>0</v>
      </c>
      <c r="AA424" s="165">
        <f t="shared" si="143"/>
        <v>0</v>
      </c>
      <c r="AB424" s="165">
        <f t="shared" si="143"/>
        <v>0</v>
      </c>
      <c r="AC424" s="165">
        <f t="shared" si="143"/>
        <v>0</v>
      </c>
      <c r="AD424" s="165">
        <f t="shared" si="143"/>
        <v>0</v>
      </c>
      <c r="AE424" s="165">
        <f t="shared" si="143"/>
        <v>0</v>
      </c>
      <c r="AF424" s="165">
        <f t="shared" si="143"/>
        <v>0</v>
      </c>
      <c r="AG424" s="165">
        <f t="shared" si="143"/>
        <v>0</v>
      </c>
      <c r="AH424" s="165">
        <f t="shared" si="143"/>
        <v>0</v>
      </c>
      <c r="AI424" s="165">
        <f t="shared" si="144"/>
        <v>0</v>
      </c>
      <c r="AJ424" s="165">
        <f t="shared" si="144"/>
        <v>0</v>
      </c>
      <c r="AK424" s="165">
        <f t="shared" si="144"/>
        <v>0</v>
      </c>
      <c r="AL424" s="165">
        <f t="shared" si="144"/>
        <v>0</v>
      </c>
      <c r="AM424" s="165">
        <f t="shared" si="144"/>
        <v>0</v>
      </c>
      <c r="AN424" s="165">
        <f t="shared" si="144"/>
        <v>0</v>
      </c>
      <c r="AO424" s="165">
        <f t="shared" si="144"/>
        <v>0</v>
      </c>
      <c r="AP424" s="165">
        <f t="shared" si="144"/>
        <v>0</v>
      </c>
      <c r="AQ424" s="165">
        <f t="shared" si="144"/>
        <v>0</v>
      </c>
      <c r="AR424" s="165">
        <f t="shared" si="144"/>
        <v>0</v>
      </c>
      <c r="AS424" s="165">
        <f t="shared" si="116"/>
        <v>0</v>
      </c>
    </row>
    <row r="425" spans="2:45" hidden="1" outlineLevel="2">
      <c r="B425" s="66">
        <v>10</v>
      </c>
      <c r="D425" s="338">
        <v>0</v>
      </c>
      <c r="E425" s="165">
        <f t="shared" si="141"/>
        <v>0</v>
      </c>
      <c r="F425" s="165">
        <f t="shared" si="141"/>
        <v>0</v>
      </c>
      <c r="G425" s="165">
        <f t="shared" si="141"/>
        <v>0</v>
      </c>
      <c r="H425" s="165">
        <f t="shared" si="141"/>
        <v>0</v>
      </c>
      <c r="I425" s="165">
        <f t="shared" si="141"/>
        <v>0</v>
      </c>
      <c r="J425" s="165">
        <f t="shared" si="141"/>
        <v>0</v>
      </c>
      <c r="K425" s="165">
        <f t="shared" si="141"/>
        <v>0</v>
      </c>
      <c r="L425" s="165">
        <f t="shared" si="141"/>
        <v>0</v>
      </c>
      <c r="M425" s="165">
        <f t="shared" si="141"/>
        <v>0</v>
      </c>
      <c r="N425" s="165">
        <f t="shared" si="141"/>
        <v>0</v>
      </c>
      <c r="O425" s="165">
        <f t="shared" si="142"/>
        <v>0</v>
      </c>
      <c r="P425" s="165">
        <f t="shared" si="142"/>
        <v>0</v>
      </c>
      <c r="Q425" s="165">
        <f t="shared" si="142"/>
        <v>0</v>
      </c>
      <c r="R425" s="165">
        <f t="shared" si="142"/>
        <v>0</v>
      </c>
      <c r="S425" s="165">
        <f t="shared" si="142"/>
        <v>0</v>
      </c>
      <c r="T425" s="165">
        <f t="shared" si="142"/>
        <v>0</v>
      </c>
      <c r="U425" s="165">
        <f t="shared" si="142"/>
        <v>0</v>
      </c>
      <c r="V425" s="165">
        <f t="shared" si="142"/>
        <v>0</v>
      </c>
      <c r="W425" s="165">
        <f t="shared" si="142"/>
        <v>0</v>
      </c>
      <c r="X425" s="165">
        <f t="shared" si="142"/>
        <v>0</v>
      </c>
      <c r="Y425" s="165">
        <f t="shared" si="143"/>
        <v>0</v>
      </c>
      <c r="Z425" s="165">
        <f t="shared" si="143"/>
        <v>0</v>
      </c>
      <c r="AA425" s="165">
        <f t="shared" si="143"/>
        <v>0</v>
      </c>
      <c r="AB425" s="165">
        <f t="shared" si="143"/>
        <v>0</v>
      </c>
      <c r="AC425" s="165">
        <f t="shared" si="143"/>
        <v>0</v>
      </c>
      <c r="AD425" s="165">
        <f t="shared" si="143"/>
        <v>0</v>
      </c>
      <c r="AE425" s="165">
        <f t="shared" si="143"/>
        <v>0</v>
      </c>
      <c r="AF425" s="165">
        <f t="shared" si="143"/>
        <v>0</v>
      </c>
      <c r="AG425" s="165">
        <f t="shared" si="143"/>
        <v>0</v>
      </c>
      <c r="AH425" s="165">
        <f t="shared" si="143"/>
        <v>0</v>
      </c>
      <c r="AI425" s="165">
        <f t="shared" si="144"/>
        <v>0</v>
      </c>
      <c r="AJ425" s="165">
        <f t="shared" si="144"/>
        <v>0</v>
      </c>
      <c r="AK425" s="165">
        <f t="shared" si="144"/>
        <v>0</v>
      </c>
      <c r="AL425" s="165">
        <f t="shared" si="144"/>
        <v>0</v>
      </c>
      <c r="AM425" s="165">
        <f t="shared" si="144"/>
        <v>0</v>
      </c>
      <c r="AN425" s="165">
        <f t="shared" si="144"/>
        <v>0</v>
      </c>
      <c r="AO425" s="165">
        <f t="shared" si="144"/>
        <v>0</v>
      </c>
      <c r="AP425" s="165">
        <f t="shared" si="144"/>
        <v>0</v>
      </c>
      <c r="AQ425" s="165">
        <f t="shared" si="144"/>
        <v>0</v>
      </c>
      <c r="AR425" s="165">
        <f t="shared" si="144"/>
        <v>0</v>
      </c>
      <c r="AS425" s="165">
        <f t="shared" si="116"/>
        <v>0</v>
      </c>
    </row>
    <row r="426" spans="2:45" hidden="1" outlineLevel="2">
      <c r="B426" s="66">
        <v>11</v>
      </c>
      <c r="D426" s="338">
        <v>0</v>
      </c>
      <c r="E426" s="165">
        <f t="shared" ref="E426:N435" si="145">IF(AND(E$2=$B426,$B426=$C$3),$D426,IF(AND(E$2&gt;$B426,E$2&lt;=$D$415+$B426),SLN($D426,0,IF($C$3-$B426&gt;=$D$415,$D$415,$C$3-$B426)),0))</f>
        <v>0</v>
      </c>
      <c r="F426" s="165">
        <f t="shared" si="145"/>
        <v>0</v>
      </c>
      <c r="G426" s="165">
        <f t="shared" si="145"/>
        <v>0</v>
      </c>
      <c r="H426" s="165">
        <f t="shared" si="145"/>
        <v>0</v>
      </c>
      <c r="I426" s="165">
        <f t="shared" si="145"/>
        <v>0</v>
      </c>
      <c r="J426" s="165">
        <f t="shared" si="145"/>
        <v>0</v>
      </c>
      <c r="K426" s="165">
        <f t="shared" si="145"/>
        <v>0</v>
      </c>
      <c r="L426" s="165">
        <f t="shared" si="145"/>
        <v>0</v>
      </c>
      <c r="M426" s="165">
        <f t="shared" si="145"/>
        <v>0</v>
      </c>
      <c r="N426" s="165">
        <f t="shared" si="145"/>
        <v>0</v>
      </c>
      <c r="O426" s="165">
        <f t="shared" ref="O426:X435" si="146">IF(AND(O$2=$B426,$B426=$C$3),$D426,IF(AND(O$2&gt;$B426,O$2&lt;=$D$415+$B426),SLN($D426,0,IF($C$3-$B426&gt;=$D$415,$D$415,$C$3-$B426)),0))</f>
        <v>0</v>
      </c>
      <c r="P426" s="165">
        <f t="shared" si="146"/>
        <v>0</v>
      </c>
      <c r="Q426" s="165">
        <f t="shared" si="146"/>
        <v>0</v>
      </c>
      <c r="R426" s="165">
        <f t="shared" si="146"/>
        <v>0</v>
      </c>
      <c r="S426" s="165">
        <f t="shared" si="146"/>
        <v>0</v>
      </c>
      <c r="T426" s="165">
        <f t="shared" si="146"/>
        <v>0</v>
      </c>
      <c r="U426" s="165">
        <f t="shared" si="146"/>
        <v>0</v>
      </c>
      <c r="V426" s="165">
        <f t="shared" si="146"/>
        <v>0</v>
      </c>
      <c r="W426" s="165">
        <f t="shared" si="146"/>
        <v>0</v>
      </c>
      <c r="X426" s="165">
        <f t="shared" si="146"/>
        <v>0</v>
      </c>
      <c r="Y426" s="165">
        <f t="shared" ref="Y426:AH435" si="147">IF(AND(Y$2=$B426,$B426=$C$3),$D426,IF(AND(Y$2&gt;$B426,Y$2&lt;=$D$415+$B426),SLN($D426,0,IF($C$3-$B426&gt;=$D$415,$D$415,$C$3-$B426)),0))</f>
        <v>0</v>
      </c>
      <c r="Z426" s="165">
        <f t="shared" si="147"/>
        <v>0</v>
      </c>
      <c r="AA426" s="165">
        <f t="shared" si="147"/>
        <v>0</v>
      </c>
      <c r="AB426" s="165">
        <f t="shared" si="147"/>
        <v>0</v>
      </c>
      <c r="AC426" s="165">
        <f t="shared" si="147"/>
        <v>0</v>
      </c>
      <c r="AD426" s="165">
        <f t="shared" si="147"/>
        <v>0</v>
      </c>
      <c r="AE426" s="165">
        <f t="shared" si="147"/>
        <v>0</v>
      </c>
      <c r="AF426" s="165">
        <f t="shared" si="147"/>
        <v>0</v>
      </c>
      <c r="AG426" s="165">
        <f t="shared" si="147"/>
        <v>0</v>
      </c>
      <c r="AH426" s="165">
        <f t="shared" si="147"/>
        <v>0</v>
      </c>
      <c r="AI426" s="165">
        <f t="shared" ref="AI426:AR435" si="148">IF(AND(AI$2=$B426,$B426=$C$3),$D426,IF(AND(AI$2&gt;$B426,AI$2&lt;=$D$415+$B426),SLN($D426,0,IF($C$3-$B426&gt;=$D$415,$D$415,$C$3-$B426)),0))</f>
        <v>0</v>
      </c>
      <c r="AJ426" s="165">
        <f t="shared" si="148"/>
        <v>0</v>
      </c>
      <c r="AK426" s="165">
        <f t="shared" si="148"/>
        <v>0</v>
      </c>
      <c r="AL426" s="165">
        <f t="shared" si="148"/>
        <v>0</v>
      </c>
      <c r="AM426" s="165">
        <f t="shared" si="148"/>
        <v>0</v>
      </c>
      <c r="AN426" s="165">
        <f t="shared" si="148"/>
        <v>0</v>
      </c>
      <c r="AO426" s="165">
        <f t="shared" si="148"/>
        <v>0</v>
      </c>
      <c r="AP426" s="165">
        <f t="shared" si="148"/>
        <v>0</v>
      </c>
      <c r="AQ426" s="165">
        <f t="shared" si="148"/>
        <v>0</v>
      </c>
      <c r="AR426" s="165">
        <f t="shared" si="148"/>
        <v>0</v>
      </c>
      <c r="AS426" s="165">
        <f t="shared" si="116"/>
        <v>0</v>
      </c>
    </row>
    <row r="427" spans="2:45" hidden="1" outlineLevel="2">
      <c r="B427" s="66">
        <v>12</v>
      </c>
      <c r="D427" s="338">
        <v>0</v>
      </c>
      <c r="E427" s="165">
        <f t="shared" si="145"/>
        <v>0</v>
      </c>
      <c r="F427" s="165">
        <f t="shared" si="145"/>
        <v>0</v>
      </c>
      <c r="G427" s="165">
        <f t="shared" si="145"/>
        <v>0</v>
      </c>
      <c r="H427" s="165">
        <f t="shared" si="145"/>
        <v>0</v>
      </c>
      <c r="I427" s="165">
        <f t="shared" si="145"/>
        <v>0</v>
      </c>
      <c r="J427" s="165">
        <f t="shared" si="145"/>
        <v>0</v>
      </c>
      <c r="K427" s="165">
        <f t="shared" si="145"/>
        <v>0</v>
      </c>
      <c r="L427" s="165">
        <f t="shared" si="145"/>
        <v>0</v>
      </c>
      <c r="M427" s="165">
        <f t="shared" si="145"/>
        <v>0</v>
      </c>
      <c r="N427" s="165">
        <f t="shared" si="145"/>
        <v>0</v>
      </c>
      <c r="O427" s="165">
        <f t="shared" si="146"/>
        <v>0</v>
      </c>
      <c r="P427" s="165">
        <f t="shared" si="146"/>
        <v>0</v>
      </c>
      <c r="Q427" s="165">
        <f t="shared" si="146"/>
        <v>0</v>
      </c>
      <c r="R427" s="165">
        <f t="shared" si="146"/>
        <v>0</v>
      </c>
      <c r="S427" s="165">
        <f t="shared" si="146"/>
        <v>0</v>
      </c>
      <c r="T427" s="165">
        <f t="shared" si="146"/>
        <v>0</v>
      </c>
      <c r="U427" s="165">
        <f t="shared" si="146"/>
        <v>0</v>
      </c>
      <c r="V427" s="165">
        <f t="shared" si="146"/>
        <v>0</v>
      </c>
      <c r="W427" s="165">
        <f t="shared" si="146"/>
        <v>0</v>
      </c>
      <c r="X427" s="165">
        <f t="shared" si="146"/>
        <v>0</v>
      </c>
      <c r="Y427" s="165">
        <f t="shared" si="147"/>
        <v>0</v>
      </c>
      <c r="Z427" s="165">
        <f t="shared" si="147"/>
        <v>0</v>
      </c>
      <c r="AA427" s="165">
        <f t="shared" si="147"/>
        <v>0</v>
      </c>
      <c r="AB427" s="165">
        <f t="shared" si="147"/>
        <v>0</v>
      </c>
      <c r="AC427" s="165">
        <f t="shared" si="147"/>
        <v>0</v>
      </c>
      <c r="AD427" s="165">
        <f t="shared" si="147"/>
        <v>0</v>
      </c>
      <c r="AE427" s="165">
        <f t="shared" si="147"/>
        <v>0</v>
      </c>
      <c r="AF427" s="165">
        <f t="shared" si="147"/>
        <v>0</v>
      </c>
      <c r="AG427" s="165">
        <f t="shared" si="147"/>
        <v>0</v>
      </c>
      <c r="AH427" s="165">
        <f t="shared" si="147"/>
        <v>0</v>
      </c>
      <c r="AI427" s="165">
        <f t="shared" si="148"/>
        <v>0</v>
      </c>
      <c r="AJ427" s="165">
        <f t="shared" si="148"/>
        <v>0</v>
      </c>
      <c r="AK427" s="165">
        <f t="shared" si="148"/>
        <v>0</v>
      </c>
      <c r="AL427" s="165">
        <f t="shared" si="148"/>
        <v>0</v>
      </c>
      <c r="AM427" s="165">
        <f t="shared" si="148"/>
        <v>0</v>
      </c>
      <c r="AN427" s="165">
        <f t="shared" si="148"/>
        <v>0</v>
      </c>
      <c r="AO427" s="165">
        <f t="shared" si="148"/>
        <v>0</v>
      </c>
      <c r="AP427" s="165">
        <f t="shared" si="148"/>
        <v>0</v>
      </c>
      <c r="AQ427" s="165">
        <f t="shared" si="148"/>
        <v>0</v>
      </c>
      <c r="AR427" s="165">
        <f t="shared" si="148"/>
        <v>0</v>
      </c>
      <c r="AS427" s="165">
        <f t="shared" si="116"/>
        <v>0</v>
      </c>
    </row>
    <row r="428" spans="2:45" hidden="1" outlineLevel="2">
      <c r="B428" s="66">
        <v>13</v>
      </c>
      <c r="D428" s="338">
        <v>0</v>
      </c>
      <c r="E428" s="165">
        <f t="shared" si="145"/>
        <v>0</v>
      </c>
      <c r="F428" s="165">
        <f t="shared" si="145"/>
        <v>0</v>
      </c>
      <c r="G428" s="165">
        <f t="shared" si="145"/>
        <v>0</v>
      </c>
      <c r="H428" s="165">
        <f t="shared" si="145"/>
        <v>0</v>
      </c>
      <c r="I428" s="165">
        <f t="shared" si="145"/>
        <v>0</v>
      </c>
      <c r="J428" s="165">
        <f t="shared" si="145"/>
        <v>0</v>
      </c>
      <c r="K428" s="165">
        <f t="shared" si="145"/>
        <v>0</v>
      </c>
      <c r="L428" s="165">
        <f t="shared" si="145"/>
        <v>0</v>
      </c>
      <c r="M428" s="165">
        <f t="shared" si="145"/>
        <v>0</v>
      </c>
      <c r="N428" s="165">
        <f t="shared" si="145"/>
        <v>0</v>
      </c>
      <c r="O428" s="165">
        <f t="shared" si="146"/>
        <v>0</v>
      </c>
      <c r="P428" s="165">
        <f t="shared" si="146"/>
        <v>0</v>
      </c>
      <c r="Q428" s="165">
        <f t="shared" si="146"/>
        <v>0</v>
      </c>
      <c r="R428" s="165">
        <f t="shared" si="146"/>
        <v>0</v>
      </c>
      <c r="S428" s="165">
        <f t="shared" si="146"/>
        <v>0</v>
      </c>
      <c r="T428" s="165">
        <f t="shared" si="146"/>
        <v>0</v>
      </c>
      <c r="U428" s="165">
        <f t="shared" si="146"/>
        <v>0</v>
      </c>
      <c r="V428" s="165">
        <f t="shared" si="146"/>
        <v>0</v>
      </c>
      <c r="W428" s="165">
        <f t="shared" si="146"/>
        <v>0</v>
      </c>
      <c r="X428" s="165">
        <f t="shared" si="146"/>
        <v>0</v>
      </c>
      <c r="Y428" s="165">
        <f t="shared" si="147"/>
        <v>0</v>
      </c>
      <c r="Z428" s="165">
        <f t="shared" si="147"/>
        <v>0</v>
      </c>
      <c r="AA428" s="165">
        <f t="shared" si="147"/>
        <v>0</v>
      </c>
      <c r="AB428" s="165">
        <f t="shared" si="147"/>
        <v>0</v>
      </c>
      <c r="AC428" s="165">
        <f t="shared" si="147"/>
        <v>0</v>
      </c>
      <c r="AD428" s="165">
        <f t="shared" si="147"/>
        <v>0</v>
      </c>
      <c r="AE428" s="165">
        <f t="shared" si="147"/>
        <v>0</v>
      </c>
      <c r="AF428" s="165">
        <f t="shared" si="147"/>
        <v>0</v>
      </c>
      <c r="AG428" s="165">
        <f t="shared" si="147"/>
        <v>0</v>
      </c>
      <c r="AH428" s="165">
        <f t="shared" si="147"/>
        <v>0</v>
      </c>
      <c r="AI428" s="165">
        <f t="shared" si="148"/>
        <v>0</v>
      </c>
      <c r="AJ428" s="165">
        <f t="shared" si="148"/>
        <v>0</v>
      </c>
      <c r="AK428" s="165">
        <f t="shared" si="148"/>
        <v>0</v>
      </c>
      <c r="AL428" s="165">
        <f t="shared" si="148"/>
        <v>0</v>
      </c>
      <c r="AM428" s="165">
        <f t="shared" si="148"/>
        <v>0</v>
      </c>
      <c r="AN428" s="165">
        <f t="shared" si="148"/>
        <v>0</v>
      </c>
      <c r="AO428" s="165">
        <f t="shared" si="148"/>
        <v>0</v>
      </c>
      <c r="AP428" s="165">
        <f t="shared" si="148"/>
        <v>0</v>
      </c>
      <c r="AQ428" s="165">
        <f t="shared" si="148"/>
        <v>0</v>
      </c>
      <c r="AR428" s="165">
        <f t="shared" si="148"/>
        <v>0</v>
      </c>
      <c r="AS428" s="165">
        <f t="shared" si="116"/>
        <v>0</v>
      </c>
    </row>
    <row r="429" spans="2:45" hidden="1" outlineLevel="2">
      <c r="B429" s="66">
        <v>14</v>
      </c>
      <c r="D429" s="338">
        <v>0</v>
      </c>
      <c r="E429" s="165">
        <f t="shared" si="145"/>
        <v>0</v>
      </c>
      <c r="F429" s="165">
        <f t="shared" si="145"/>
        <v>0</v>
      </c>
      <c r="G429" s="165">
        <f t="shared" si="145"/>
        <v>0</v>
      </c>
      <c r="H429" s="165">
        <f t="shared" si="145"/>
        <v>0</v>
      </c>
      <c r="I429" s="165">
        <f t="shared" si="145"/>
        <v>0</v>
      </c>
      <c r="J429" s="165">
        <f t="shared" si="145"/>
        <v>0</v>
      </c>
      <c r="K429" s="165">
        <f t="shared" si="145"/>
        <v>0</v>
      </c>
      <c r="L429" s="165">
        <f t="shared" si="145"/>
        <v>0</v>
      </c>
      <c r="M429" s="165">
        <f t="shared" si="145"/>
        <v>0</v>
      </c>
      <c r="N429" s="165">
        <f t="shared" si="145"/>
        <v>0</v>
      </c>
      <c r="O429" s="165">
        <f t="shared" si="146"/>
        <v>0</v>
      </c>
      <c r="P429" s="165">
        <f t="shared" si="146"/>
        <v>0</v>
      </c>
      <c r="Q429" s="165">
        <f t="shared" si="146"/>
        <v>0</v>
      </c>
      <c r="R429" s="165">
        <f t="shared" si="146"/>
        <v>0</v>
      </c>
      <c r="S429" s="165">
        <f t="shared" si="146"/>
        <v>0</v>
      </c>
      <c r="T429" s="165">
        <f t="shared" si="146"/>
        <v>0</v>
      </c>
      <c r="U429" s="165">
        <f t="shared" si="146"/>
        <v>0</v>
      </c>
      <c r="V429" s="165">
        <f t="shared" si="146"/>
        <v>0</v>
      </c>
      <c r="W429" s="165">
        <f t="shared" si="146"/>
        <v>0</v>
      </c>
      <c r="X429" s="165">
        <f t="shared" si="146"/>
        <v>0</v>
      </c>
      <c r="Y429" s="165">
        <f t="shared" si="147"/>
        <v>0</v>
      </c>
      <c r="Z429" s="165">
        <f t="shared" si="147"/>
        <v>0</v>
      </c>
      <c r="AA429" s="165">
        <f t="shared" si="147"/>
        <v>0</v>
      </c>
      <c r="AB429" s="165">
        <f t="shared" si="147"/>
        <v>0</v>
      </c>
      <c r="AC429" s="165">
        <f t="shared" si="147"/>
        <v>0</v>
      </c>
      <c r="AD429" s="165">
        <f t="shared" si="147"/>
        <v>0</v>
      </c>
      <c r="AE429" s="165">
        <f t="shared" si="147"/>
        <v>0</v>
      </c>
      <c r="AF429" s="165">
        <f t="shared" si="147"/>
        <v>0</v>
      </c>
      <c r="AG429" s="165">
        <f t="shared" si="147"/>
        <v>0</v>
      </c>
      <c r="AH429" s="165">
        <f t="shared" si="147"/>
        <v>0</v>
      </c>
      <c r="AI429" s="165">
        <f t="shared" si="148"/>
        <v>0</v>
      </c>
      <c r="AJ429" s="165">
        <f t="shared" si="148"/>
        <v>0</v>
      </c>
      <c r="AK429" s="165">
        <f t="shared" si="148"/>
        <v>0</v>
      </c>
      <c r="AL429" s="165">
        <f t="shared" si="148"/>
        <v>0</v>
      </c>
      <c r="AM429" s="165">
        <f t="shared" si="148"/>
        <v>0</v>
      </c>
      <c r="AN429" s="165">
        <f t="shared" si="148"/>
        <v>0</v>
      </c>
      <c r="AO429" s="165">
        <f t="shared" si="148"/>
        <v>0</v>
      </c>
      <c r="AP429" s="165">
        <f t="shared" si="148"/>
        <v>0</v>
      </c>
      <c r="AQ429" s="165">
        <f t="shared" si="148"/>
        <v>0</v>
      </c>
      <c r="AR429" s="165">
        <f t="shared" si="148"/>
        <v>0</v>
      </c>
      <c r="AS429" s="165">
        <f t="shared" si="116"/>
        <v>0</v>
      </c>
    </row>
    <row r="430" spans="2:45" hidden="1" outlineLevel="2">
      <c r="B430" s="66">
        <v>15</v>
      </c>
      <c r="D430" s="338">
        <v>0</v>
      </c>
      <c r="E430" s="165">
        <f t="shared" si="145"/>
        <v>0</v>
      </c>
      <c r="F430" s="165">
        <f t="shared" si="145"/>
        <v>0</v>
      </c>
      <c r="G430" s="165">
        <f t="shared" si="145"/>
        <v>0</v>
      </c>
      <c r="H430" s="165">
        <f t="shared" si="145"/>
        <v>0</v>
      </c>
      <c r="I430" s="165">
        <f t="shared" si="145"/>
        <v>0</v>
      </c>
      <c r="J430" s="165">
        <f t="shared" si="145"/>
        <v>0</v>
      </c>
      <c r="K430" s="165">
        <f t="shared" si="145"/>
        <v>0</v>
      </c>
      <c r="L430" s="165">
        <f t="shared" si="145"/>
        <v>0</v>
      </c>
      <c r="M430" s="165">
        <f t="shared" si="145"/>
        <v>0</v>
      </c>
      <c r="N430" s="165">
        <f t="shared" si="145"/>
        <v>0</v>
      </c>
      <c r="O430" s="165">
        <f t="shared" si="146"/>
        <v>0</v>
      </c>
      <c r="P430" s="165">
        <f t="shared" si="146"/>
        <v>0</v>
      </c>
      <c r="Q430" s="165">
        <f t="shared" si="146"/>
        <v>0</v>
      </c>
      <c r="R430" s="165">
        <f t="shared" si="146"/>
        <v>0</v>
      </c>
      <c r="S430" s="165">
        <f t="shared" si="146"/>
        <v>0</v>
      </c>
      <c r="T430" s="165">
        <f t="shared" si="146"/>
        <v>0</v>
      </c>
      <c r="U430" s="165">
        <f t="shared" si="146"/>
        <v>0</v>
      </c>
      <c r="V430" s="165">
        <f t="shared" si="146"/>
        <v>0</v>
      </c>
      <c r="W430" s="165">
        <f t="shared" si="146"/>
        <v>0</v>
      </c>
      <c r="X430" s="165">
        <f t="shared" si="146"/>
        <v>0</v>
      </c>
      <c r="Y430" s="165">
        <f t="shared" si="147"/>
        <v>0</v>
      </c>
      <c r="Z430" s="165">
        <f t="shared" si="147"/>
        <v>0</v>
      </c>
      <c r="AA430" s="165">
        <f t="shared" si="147"/>
        <v>0</v>
      </c>
      <c r="AB430" s="165">
        <f t="shared" si="147"/>
        <v>0</v>
      </c>
      <c r="AC430" s="165">
        <f t="shared" si="147"/>
        <v>0</v>
      </c>
      <c r="AD430" s="165">
        <f t="shared" si="147"/>
        <v>0</v>
      </c>
      <c r="AE430" s="165">
        <f t="shared" si="147"/>
        <v>0</v>
      </c>
      <c r="AF430" s="165">
        <f t="shared" si="147"/>
        <v>0</v>
      </c>
      <c r="AG430" s="165">
        <f t="shared" si="147"/>
        <v>0</v>
      </c>
      <c r="AH430" s="165">
        <f t="shared" si="147"/>
        <v>0</v>
      </c>
      <c r="AI430" s="165">
        <f t="shared" si="148"/>
        <v>0</v>
      </c>
      <c r="AJ430" s="165">
        <f t="shared" si="148"/>
        <v>0</v>
      </c>
      <c r="AK430" s="165">
        <f t="shared" si="148"/>
        <v>0</v>
      </c>
      <c r="AL430" s="165">
        <f t="shared" si="148"/>
        <v>0</v>
      </c>
      <c r="AM430" s="165">
        <f t="shared" si="148"/>
        <v>0</v>
      </c>
      <c r="AN430" s="165">
        <f t="shared" si="148"/>
        <v>0</v>
      </c>
      <c r="AO430" s="165">
        <f t="shared" si="148"/>
        <v>0</v>
      </c>
      <c r="AP430" s="165">
        <f t="shared" si="148"/>
        <v>0</v>
      </c>
      <c r="AQ430" s="165">
        <f t="shared" si="148"/>
        <v>0</v>
      </c>
      <c r="AR430" s="165">
        <f t="shared" si="148"/>
        <v>0</v>
      </c>
      <c r="AS430" s="165">
        <f t="shared" si="116"/>
        <v>0</v>
      </c>
    </row>
    <row r="431" spans="2:45" hidden="1" outlineLevel="2">
      <c r="B431" s="66">
        <v>16</v>
      </c>
      <c r="D431" s="338">
        <v>0</v>
      </c>
      <c r="E431" s="165">
        <f t="shared" si="145"/>
        <v>0</v>
      </c>
      <c r="F431" s="165">
        <f t="shared" si="145"/>
        <v>0</v>
      </c>
      <c r="G431" s="165">
        <f t="shared" si="145"/>
        <v>0</v>
      </c>
      <c r="H431" s="165">
        <f t="shared" si="145"/>
        <v>0</v>
      </c>
      <c r="I431" s="165">
        <f t="shared" si="145"/>
        <v>0</v>
      </c>
      <c r="J431" s="165">
        <f t="shared" si="145"/>
        <v>0</v>
      </c>
      <c r="K431" s="165">
        <f t="shared" si="145"/>
        <v>0</v>
      </c>
      <c r="L431" s="165">
        <f t="shared" si="145"/>
        <v>0</v>
      </c>
      <c r="M431" s="165">
        <f t="shared" si="145"/>
        <v>0</v>
      </c>
      <c r="N431" s="165">
        <f t="shared" si="145"/>
        <v>0</v>
      </c>
      <c r="O431" s="165">
        <f t="shared" si="146"/>
        <v>0</v>
      </c>
      <c r="P431" s="165">
        <f t="shared" si="146"/>
        <v>0</v>
      </c>
      <c r="Q431" s="165">
        <f t="shared" si="146"/>
        <v>0</v>
      </c>
      <c r="R431" s="165">
        <f t="shared" si="146"/>
        <v>0</v>
      </c>
      <c r="S431" s="165">
        <f t="shared" si="146"/>
        <v>0</v>
      </c>
      <c r="T431" s="165">
        <f t="shared" si="146"/>
        <v>0</v>
      </c>
      <c r="U431" s="165">
        <f t="shared" si="146"/>
        <v>0</v>
      </c>
      <c r="V431" s="165">
        <f t="shared" si="146"/>
        <v>0</v>
      </c>
      <c r="W431" s="165">
        <f t="shared" si="146"/>
        <v>0</v>
      </c>
      <c r="X431" s="165">
        <f t="shared" si="146"/>
        <v>0</v>
      </c>
      <c r="Y431" s="165">
        <f t="shared" si="147"/>
        <v>0</v>
      </c>
      <c r="Z431" s="165">
        <f t="shared" si="147"/>
        <v>0</v>
      </c>
      <c r="AA431" s="165">
        <f t="shared" si="147"/>
        <v>0</v>
      </c>
      <c r="AB431" s="165">
        <f t="shared" si="147"/>
        <v>0</v>
      </c>
      <c r="AC431" s="165">
        <f t="shared" si="147"/>
        <v>0</v>
      </c>
      <c r="AD431" s="165">
        <f t="shared" si="147"/>
        <v>0</v>
      </c>
      <c r="AE431" s="165">
        <f t="shared" si="147"/>
        <v>0</v>
      </c>
      <c r="AF431" s="165">
        <f t="shared" si="147"/>
        <v>0</v>
      </c>
      <c r="AG431" s="165">
        <f t="shared" si="147"/>
        <v>0</v>
      </c>
      <c r="AH431" s="165">
        <f t="shared" si="147"/>
        <v>0</v>
      </c>
      <c r="AI431" s="165">
        <f t="shared" si="148"/>
        <v>0</v>
      </c>
      <c r="AJ431" s="165">
        <f t="shared" si="148"/>
        <v>0</v>
      </c>
      <c r="AK431" s="165">
        <f t="shared" si="148"/>
        <v>0</v>
      </c>
      <c r="AL431" s="165">
        <f t="shared" si="148"/>
        <v>0</v>
      </c>
      <c r="AM431" s="165">
        <f t="shared" si="148"/>
        <v>0</v>
      </c>
      <c r="AN431" s="165">
        <f t="shared" si="148"/>
        <v>0</v>
      </c>
      <c r="AO431" s="165">
        <f t="shared" si="148"/>
        <v>0</v>
      </c>
      <c r="AP431" s="165">
        <f t="shared" si="148"/>
        <v>0</v>
      </c>
      <c r="AQ431" s="165">
        <f t="shared" si="148"/>
        <v>0</v>
      </c>
      <c r="AR431" s="165">
        <f t="shared" si="148"/>
        <v>0</v>
      </c>
      <c r="AS431" s="165">
        <f t="shared" si="116"/>
        <v>0</v>
      </c>
    </row>
    <row r="432" spans="2:45" hidden="1" outlineLevel="2">
      <c r="B432" s="66">
        <v>17</v>
      </c>
      <c r="D432" s="338">
        <v>0</v>
      </c>
      <c r="E432" s="165">
        <f t="shared" si="145"/>
        <v>0</v>
      </c>
      <c r="F432" s="165">
        <f t="shared" si="145"/>
        <v>0</v>
      </c>
      <c r="G432" s="165">
        <f t="shared" si="145"/>
        <v>0</v>
      </c>
      <c r="H432" s="165">
        <f t="shared" si="145"/>
        <v>0</v>
      </c>
      <c r="I432" s="165">
        <f t="shared" si="145"/>
        <v>0</v>
      </c>
      <c r="J432" s="165">
        <f t="shared" si="145"/>
        <v>0</v>
      </c>
      <c r="K432" s="165">
        <f t="shared" si="145"/>
        <v>0</v>
      </c>
      <c r="L432" s="165">
        <f t="shared" si="145"/>
        <v>0</v>
      </c>
      <c r="M432" s="165">
        <f t="shared" si="145"/>
        <v>0</v>
      </c>
      <c r="N432" s="165">
        <f t="shared" si="145"/>
        <v>0</v>
      </c>
      <c r="O432" s="165">
        <f t="shared" si="146"/>
        <v>0</v>
      </c>
      <c r="P432" s="165">
        <f t="shared" si="146"/>
        <v>0</v>
      </c>
      <c r="Q432" s="165">
        <f t="shared" si="146"/>
        <v>0</v>
      </c>
      <c r="R432" s="165">
        <f t="shared" si="146"/>
        <v>0</v>
      </c>
      <c r="S432" s="165">
        <f t="shared" si="146"/>
        <v>0</v>
      </c>
      <c r="T432" s="165">
        <f t="shared" si="146"/>
        <v>0</v>
      </c>
      <c r="U432" s="165">
        <f t="shared" si="146"/>
        <v>0</v>
      </c>
      <c r="V432" s="165">
        <f t="shared" si="146"/>
        <v>0</v>
      </c>
      <c r="W432" s="165">
        <f t="shared" si="146"/>
        <v>0</v>
      </c>
      <c r="X432" s="165">
        <f t="shared" si="146"/>
        <v>0</v>
      </c>
      <c r="Y432" s="165">
        <f t="shared" si="147"/>
        <v>0</v>
      </c>
      <c r="Z432" s="165">
        <f t="shared" si="147"/>
        <v>0</v>
      </c>
      <c r="AA432" s="165">
        <f t="shared" si="147"/>
        <v>0</v>
      </c>
      <c r="AB432" s="165">
        <f t="shared" si="147"/>
        <v>0</v>
      </c>
      <c r="AC432" s="165">
        <f t="shared" si="147"/>
        <v>0</v>
      </c>
      <c r="AD432" s="165">
        <f t="shared" si="147"/>
        <v>0</v>
      </c>
      <c r="AE432" s="165">
        <f t="shared" si="147"/>
        <v>0</v>
      </c>
      <c r="AF432" s="165">
        <f t="shared" si="147"/>
        <v>0</v>
      </c>
      <c r="AG432" s="165">
        <f t="shared" si="147"/>
        <v>0</v>
      </c>
      <c r="AH432" s="165">
        <f t="shared" si="147"/>
        <v>0</v>
      </c>
      <c r="AI432" s="165">
        <f t="shared" si="148"/>
        <v>0</v>
      </c>
      <c r="AJ432" s="165">
        <f t="shared" si="148"/>
        <v>0</v>
      </c>
      <c r="AK432" s="165">
        <f t="shared" si="148"/>
        <v>0</v>
      </c>
      <c r="AL432" s="165">
        <f t="shared" si="148"/>
        <v>0</v>
      </c>
      <c r="AM432" s="165">
        <f t="shared" si="148"/>
        <v>0</v>
      </c>
      <c r="AN432" s="165">
        <f t="shared" si="148"/>
        <v>0</v>
      </c>
      <c r="AO432" s="165">
        <f t="shared" si="148"/>
        <v>0</v>
      </c>
      <c r="AP432" s="165">
        <f t="shared" si="148"/>
        <v>0</v>
      </c>
      <c r="AQ432" s="165">
        <f t="shared" si="148"/>
        <v>0</v>
      </c>
      <c r="AR432" s="165">
        <f t="shared" si="148"/>
        <v>0</v>
      </c>
      <c r="AS432" s="165">
        <f t="shared" si="116"/>
        <v>0</v>
      </c>
    </row>
    <row r="433" spans="2:45" hidden="1" outlineLevel="2">
      <c r="B433" s="66">
        <v>18</v>
      </c>
      <c r="D433" s="338">
        <v>0</v>
      </c>
      <c r="E433" s="165">
        <f t="shared" si="145"/>
        <v>0</v>
      </c>
      <c r="F433" s="165">
        <f t="shared" si="145"/>
        <v>0</v>
      </c>
      <c r="G433" s="165">
        <f t="shared" si="145"/>
        <v>0</v>
      </c>
      <c r="H433" s="165">
        <f t="shared" si="145"/>
        <v>0</v>
      </c>
      <c r="I433" s="165">
        <f t="shared" si="145"/>
        <v>0</v>
      </c>
      <c r="J433" s="165">
        <f t="shared" si="145"/>
        <v>0</v>
      </c>
      <c r="K433" s="165">
        <f t="shared" si="145"/>
        <v>0</v>
      </c>
      <c r="L433" s="165">
        <f t="shared" si="145"/>
        <v>0</v>
      </c>
      <c r="M433" s="165">
        <f t="shared" si="145"/>
        <v>0</v>
      </c>
      <c r="N433" s="165">
        <f t="shared" si="145"/>
        <v>0</v>
      </c>
      <c r="O433" s="165">
        <f t="shared" si="146"/>
        <v>0</v>
      </c>
      <c r="P433" s="165">
        <f t="shared" si="146"/>
        <v>0</v>
      </c>
      <c r="Q433" s="165">
        <f t="shared" si="146"/>
        <v>0</v>
      </c>
      <c r="R433" s="165">
        <f t="shared" si="146"/>
        <v>0</v>
      </c>
      <c r="S433" s="165">
        <f t="shared" si="146"/>
        <v>0</v>
      </c>
      <c r="T433" s="165">
        <f t="shared" si="146"/>
        <v>0</v>
      </c>
      <c r="U433" s="165">
        <f t="shared" si="146"/>
        <v>0</v>
      </c>
      <c r="V433" s="165">
        <f t="shared" si="146"/>
        <v>0</v>
      </c>
      <c r="W433" s="165">
        <f t="shared" si="146"/>
        <v>0</v>
      </c>
      <c r="X433" s="165">
        <f t="shared" si="146"/>
        <v>0</v>
      </c>
      <c r="Y433" s="165">
        <f t="shared" si="147"/>
        <v>0</v>
      </c>
      <c r="Z433" s="165">
        <f t="shared" si="147"/>
        <v>0</v>
      </c>
      <c r="AA433" s="165">
        <f t="shared" si="147"/>
        <v>0</v>
      </c>
      <c r="AB433" s="165">
        <f t="shared" si="147"/>
        <v>0</v>
      </c>
      <c r="AC433" s="165">
        <f t="shared" si="147"/>
        <v>0</v>
      </c>
      <c r="AD433" s="165">
        <f t="shared" si="147"/>
        <v>0</v>
      </c>
      <c r="AE433" s="165">
        <f t="shared" si="147"/>
        <v>0</v>
      </c>
      <c r="AF433" s="165">
        <f t="shared" si="147"/>
        <v>0</v>
      </c>
      <c r="AG433" s="165">
        <f t="shared" si="147"/>
        <v>0</v>
      </c>
      <c r="AH433" s="165">
        <f t="shared" si="147"/>
        <v>0</v>
      </c>
      <c r="AI433" s="165">
        <f t="shared" si="148"/>
        <v>0</v>
      </c>
      <c r="AJ433" s="165">
        <f t="shared" si="148"/>
        <v>0</v>
      </c>
      <c r="AK433" s="165">
        <f t="shared" si="148"/>
        <v>0</v>
      </c>
      <c r="AL433" s="165">
        <f t="shared" si="148"/>
        <v>0</v>
      </c>
      <c r="AM433" s="165">
        <f t="shared" si="148"/>
        <v>0</v>
      </c>
      <c r="AN433" s="165">
        <f t="shared" si="148"/>
        <v>0</v>
      </c>
      <c r="AO433" s="165">
        <f t="shared" si="148"/>
        <v>0</v>
      </c>
      <c r="AP433" s="165">
        <f t="shared" si="148"/>
        <v>0</v>
      </c>
      <c r="AQ433" s="165">
        <f t="shared" si="148"/>
        <v>0</v>
      </c>
      <c r="AR433" s="165">
        <f t="shared" si="148"/>
        <v>0</v>
      </c>
      <c r="AS433" s="165">
        <f t="shared" si="116"/>
        <v>0</v>
      </c>
    </row>
    <row r="434" spans="2:45" hidden="1" outlineLevel="2">
      <c r="B434" s="66">
        <v>19</v>
      </c>
      <c r="D434" s="338">
        <v>0</v>
      </c>
      <c r="E434" s="165">
        <f t="shared" si="145"/>
        <v>0</v>
      </c>
      <c r="F434" s="165">
        <f t="shared" si="145"/>
        <v>0</v>
      </c>
      <c r="G434" s="165">
        <f t="shared" si="145"/>
        <v>0</v>
      </c>
      <c r="H434" s="165">
        <f t="shared" si="145"/>
        <v>0</v>
      </c>
      <c r="I434" s="165">
        <f t="shared" si="145"/>
        <v>0</v>
      </c>
      <c r="J434" s="165">
        <f t="shared" si="145"/>
        <v>0</v>
      </c>
      <c r="K434" s="165">
        <f t="shared" si="145"/>
        <v>0</v>
      </c>
      <c r="L434" s="165">
        <f t="shared" si="145"/>
        <v>0</v>
      </c>
      <c r="M434" s="165">
        <f t="shared" si="145"/>
        <v>0</v>
      </c>
      <c r="N434" s="165">
        <f t="shared" si="145"/>
        <v>0</v>
      </c>
      <c r="O434" s="165">
        <f t="shared" si="146"/>
        <v>0</v>
      </c>
      <c r="P434" s="165">
        <f t="shared" si="146"/>
        <v>0</v>
      </c>
      <c r="Q434" s="165">
        <f t="shared" si="146"/>
        <v>0</v>
      </c>
      <c r="R434" s="165">
        <f t="shared" si="146"/>
        <v>0</v>
      </c>
      <c r="S434" s="165">
        <f t="shared" si="146"/>
        <v>0</v>
      </c>
      <c r="T434" s="165">
        <f t="shared" si="146"/>
        <v>0</v>
      </c>
      <c r="U434" s="165">
        <f t="shared" si="146"/>
        <v>0</v>
      </c>
      <c r="V434" s="165">
        <f t="shared" si="146"/>
        <v>0</v>
      </c>
      <c r="W434" s="165">
        <f t="shared" si="146"/>
        <v>0</v>
      </c>
      <c r="X434" s="165">
        <f t="shared" si="146"/>
        <v>0</v>
      </c>
      <c r="Y434" s="165">
        <f t="shared" si="147"/>
        <v>0</v>
      </c>
      <c r="Z434" s="165">
        <f t="shared" si="147"/>
        <v>0</v>
      </c>
      <c r="AA434" s="165">
        <f t="shared" si="147"/>
        <v>0</v>
      </c>
      <c r="AB434" s="165">
        <f t="shared" si="147"/>
        <v>0</v>
      </c>
      <c r="AC434" s="165">
        <f t="shared" si="147"/>
        <v>0</v>
      </c>
      <c r="AD434" s="165">
        <f t="shared" si="147"/>
        <v>0</v>
      </c>
      <c r="AE434" s="165">
        <f t="shared" si="147"/>
        <v>0</v>
      </c>
      <c r="AF434" s="165">
        <f t="shared" si="147"/>
        <v>0</v>
      </c>
      <c r="AG434" s="165">
        <f t="shared" si="147"/>
        <v>0</v>
      </c>
      <c r="AH434" s="165">
        <f t="shared" si="147"/>
        <v>0</v>
      </c>
      <c r="AI434" s="165">
        <f t="shared" si="148"/>
        <v>0</v>
      </c>
      <c r="AJ434" s="165">
        <f t="shared" si="148"/>
        <v>0</v>
      </c>
      <c r="AK434" s="165">
        <f t="shared" si="148"/>
        <v>0</v>
      </c>
      <c r="AL434" s="165">
        <f t="shared" si="148"/>
        <v>0</v>
      </c>
      <c r="AM434" s="165">
        <f t="shared" si="148"/>
        <v>0</v>
      </c>
      <c r="AN434" s="165">
        <f t="shared" si="148"/>
        <v>0</v>
      </c>
      <c r="AO434" s="165">
        <f t="shared" si="148"/>
        <v>0</v>
      </c>
      <c r="AP434" s="165">
        <f t="shared" si="148"/>
        <v>0</v>
      </c>
      <c r="AQ434" s="165">
        <f t="shared" si="148"/>
        <v>0</v>
      </c>
      <c r="AR434" s="165">
        <f t="shared" si="148"/>
        <v>0</v>
      </c>
      <c r="AS434" s="165">
        <f t="shared" si="116"/>
        <v>0</v>
      </c>
    </row>
    <row r="435" spans="2:45" hidden="1" outlineLevel="2">
      <c r="B435" s="66">
        <v>20</v>
      </c>
      <c r="D435" s="338">
        <v>0</v>
      </c>
      <c r="E435" s="165">
        <f t="shared" si="145"/>
        <v>0</v>
      </c>
      <c r="F435" s="165">
        <f t="shared" si="145"/>
        <v>0</v>
      </c>
      <c r="G435" s="165">
        <f t="shared" si="145"/>
        <v>0</v>
      </c>
      <c r="H435" s="165">
        <f t="shared" si="145"/>
        <v>0</v>
      </c>
      <c r="I435" s="165">
        <f t="shared" si="145"/>
        <v>0</v>
      </c>
      <c r="J435" s="165">
        <f t="shared" si="145"/>
        <v>0</v>
      </c>
      <c r="K435" s="165">
        <f t="shared" si="145"/>
        <v>0</v>
      </c>
      <c r="L435" s="165">
        <f t="shared" si="145"/>
        <v>0</v>
      </c>
      <c r="M435" s="165">
        <f t="shared" si="145"/>
        <v>0</v>
      </c>
      <c r="N435" s="165">
        <f t="shared" si="145"/>
        <v>0</v>
      </c>
      <c r="O435" s="165">
        <f t="shared" si="146"/>
        <v>0</v>
      </c>
      <c r="P435" s="165">
        <f t="shared" si="146"/>
        <v>0</v>
      </c>
      <c r="Q435" s="165">
        <f t="shared" si="146"/>
        <v>0</v>
      </c>
      <c r="R435" s="165">
        <f t="shared" si="146"/>
        <v>0</v>
      </c>
      <c r="S435" s="165">
        <f t="shared" si="146"/>
        <v>0</v>
      </c>
      <c r="T435" s="165">
        <f t="shared" si="146"/>
        <v>0</v>
      </c>
      <c r="U435" s="165">
        <f t="shared" si="146"/>
        <v>0</v>
      </c>
      <c r="V435" s="165">
        <f t="shared" si="146"/>
        <v>0</v>
      </c>
      <c r="W435" s="165">
        <f t="shared" si="146"/>
        <v>0</v>
      </c>
      <c r="X435" s="165">
        <f t="shared" si="146"/>
        <v>0</v>
      </c>
      <c r="Y435" s="165">
        <f t="shared" si="147"/>
        <v>0</v>
      </c>
      <c r="Z435" s="165">
        <f t="shared" si="147"/>
        <v>0</v>
      </c>
      <c r="AA435" s="165">
        <f t="shared" si="147"/>
        <v>0</v>
      </c>
      <c r="AB435" s="165">
        <f t="shared" si="147"/>
        <v>0</v>
      </c>
      <c r="AC435" s="165">
        <f t="shared" si="147"/>
        <v>0</v>
      </c>
      <c r="AD435" s="165">
        <f t="shared" si="147"/>
        <v>0</v>
      </c>
      <c r="AE435" s="165">
        <f t="shared" si="147"/>
        <v>0</v>
      </c>
      <c r="AF435" s="165">
        <f t="shared" si="147"/>
        <v>0</v>
      </c>
      <c r="AG435" s="165">
        <f t="shared" si="147"/>
        <v>0</v>
      </c>
      <c r="AH435" s="165">
        <f t="shared" si="147"/>
        <v>0</v>
      </c>
      <c r="AI435" s="165">
        <f t="shared" si="148"/>
        <v>0</v>
      </c>
      <c r="AJ435" s="165">
        <f t="shared" si="148"/>
        <v>0</v>
      </c>
      <c r="AK435" s="165">
        <f t="shared" si="148"/>
        <v>0</v>
      </c>
      <c r="AL435" s="165">
        <f t="shared" si="148"/>
        <v>0</v>
      </c>
      <c r="AM435" s="165">
        <f t="shared" si="148"/>
        <v>0</v>
      </c>
      <c r="AN435" s="165">
        <f t="shared" si="148"/>
        <v>0</v>
      </c>
      <c r="AO435" s="165">
        <f t="shared" si="148"/>
        <v>0</v>
      </c>
      <c r="AP435" s="165">
        <f t="shared" si="148"/>
        <v>0</v>
      </c>
      <c r="AQ435" s="165">
        <f t="shared" si="148"/>
        <v>0</v>
      </c>
      <c r="AR435" s="165">
        <f t="shared" si="148"/>
        <v>0</v>
      </c>
      <c r="AS435" s="165">
        <f t="shared" si="116"/>
        <v>0</v>
      </c>
    </row>
    <row r="436" spans="2:45" hidden="1" outlineLevel="2">
      <c r="B436" s="66">
        <v>21</v>
      </c>
      <c r="D436" s="338">
        <v>0</v>
      </c>
      <c r="E436" s="165">
        <f t="shared" ref="E436:N445" si="149">IF(AND(E$2=$B436,$B436=$C$3),$D436,IF(AND(E$2&gt;$B436,E$2&lt;=$D$415+$B436),SLN($D436,0,IF($C$3-$B436&gt;=$D$415,$D$415,$C$3-$B436)),0))</f>
        <v>0</v>
      </c>
      <c r="F436" s="165">
        <f t="shared" si="149"/>
        <v>0</v>
      </c>
      <c r="G436" s="165">
        <f t="shared" si="149"/>
        <v>0</v>
      </c>
      <c r="H436" s="165">
        <f t="shared" si="149"/>
        <v>0</v>
      </c>
      <c r="I436" s="165">
        <f t="shared" si="149"/>
        <v>0</v>
      </c>
      <c r="J436" s="165">
        <f t="shared" si="149"/>
        <v>0</v>
      </c>
      <c r="K436" s="165">
        <f t="shared" si="149"/>
        <v>0</v>
      </c>
      <c r="L436" s="165">
        <f t="shared" si="149"/>
        <v>0</v>
      </c>
      <c r="M436" s="165">
        <f t="shared" si="149"/>
        <v>0</v>
      </c>
      <c r="N436" s="165">
        <f t="shared" si="149"/>
        <v>0</v>
      </c>
      <c r="O436" s="165">
        <f t="shared" ref="O436:X445" si="150">IF(AND(O$2=$B436,$B436=$C$3),$D436,IF(AND(O$2&gt;$B436,O$2&lt;=$D$415+$B436),SLN($D436,0,IF($C$3-$B436&gt;=$D$415,$D$415,$C$3-$B436)),0))</f>
        <v>0</v>
      </c>
      <c r="P436" s="165">
        <f t="shared" si="150"/>
        <v>0</v>
      </c>
      <c r="Q436" s="165">
        <f t="shared" si="150"/>
        <v>0</v>
      </c>
      <c r="R436" s="165">
        <f t="shared" si="150"/>
        <v>0</v>
      </c>
      <c r="S436" s="165">
        <f t="shared" si="150"/>
        <v>0</v>
      </c>
      <c r="T436" s="165">
        <f t="shared" si="150"/>
        <v>0</v>
      </c>
      <c r="U436" s="165">
        <f t="shared" si="150"/>
        <v>0</v>
      </c>
      <c r="V436" s="165">
        <f t="shared" si="150"/>
        <v>0</v>
      </c>
      <c r="W436" s="165">
        <f t="shared" si="150"/>
        <v>0</v>
      </c>
      <c r="X436" s="165">
        <f t="shared" si="150"/>
        <v>0</v>
      </c>
      <c r="Y436" s="165">
        <f t="shared" ref="Y436:AH445" si="151">IF(AND(Y$2=$B436,$B436=$C$3),$D436,IF(AND(Y$2&gt;$B436,Y$2&lt;=$D$415+$B436),SLN($D436,0,IF($C$3-$B436&gt;=$D$415,$D$415,$C$3-$B436)),0))</f>
        <v>0</v>
      </c>
      <c r="Z436" s="165">
        <f t="shared" si="151"/>
        <v>0</v>
      </c>
      <c r="AA436" s="165">
        <f t="shared" si="151"/>
        <v>0</v>
      </c>
      <c r="AB436" s="165">
        <f t="shared" si="151"/>
        <v>0</v>
      </c>
      <c r="AC436" s="165">
        <f t="shared" si="151"/>
        <v>0</v>
      </c>
      <c r="AD436" s="165">
        <f t="shared" si="151"/>
        <v>0</v>
      </c>
      <c r="AE436" s="165">
        <f t="shared" si="151"/>
        <v>0</v>
      </c>
      <c r="AF436" s="165">
        <f t="shared" si="151"/>
        <v>0</v>
      </c>
      <c r="AG436" s="165">
        <f t="shared" si="151"/>
        <v>0</v>
      </c>
      <c r="AH436" s="165">
        <f t="shared" si="151"/>
        <v>0</v>
      </c>
      <c r="AI436" s="165">
        <f t="shared" ref="AI436:AR445" si="152">IF(AND(AI$2=$B436,$B436=$C$3),$D436,IF(AND(AI$2&gt;$B436,AI$2&lt;=$D$415+$B436),SLN($D436,0,IF($C$3-$B436&gt;=$D$415,$D$415,$C$3-$B436)),0))</f>
        <v>0</v>
      </c>
      <c r="AJ436" s="165">
        <f t="shared" si="152"/>
        <v>0</v>
      </c>
      <c r="AK436" s="165">
        <f t="shared" si="152"/>
        <v>0</v>
      </c>
      <c r="AL436" s="165">
        <f t="shared" si="152"/>
        <v>0</v>
      </c>
      <c r="AM436" s="165">
        <f t="shared" si="152"/>
        <v>0</v>
      </c>
      <c r="AN436" s="165">
        <f t="shared" si="152"/>
        <v>0</v>
      </c>
      <c r="AO436" s="165">
        <f t="shared" si="152"/>
        <v>0</v>
      </c>
      <c r="AP436" s="165">
        <f t="shared" si="152"/>
        <v>0</v>
      </c>
      <c r="AQ436" s="165">
        <f t="shared" si="152"/>
        <v>0</v>
      </c>
      <c r="AR436" s="165">
        <f t="shared" si="152"/>
        <v>0</v>
      </c>
      <c r="AS436" s="165">
        <f t="shared" si="116"/>
        <v>0</v>
      </c>
    </row>
    <row r="437" spans="2:45" hidden="1" outlineLevel="2">
      <c r="B437" s="66">
        <v>22</v>
      </c>
      <c r="D437" s="338">
        <v>0</v>
      </c>
      <c r="E437" s="165">
        <f t="shared" si="149"/>
        <v>0</v>
      </c>
      <c r="F437" s="165">
        <f t="shared" si="149"/>
        <v>0</v>
      </c>
      <c r="G437" s="165">
        <f t="shared" si="149"/>
        <v>0</v>
      </c>
      <c r="H437" s="165">
        <f t="shared" si="149"/>
        <v>0</v>
      </c>
      <c r="I437" s="165">
        <f t="shared" si="149"/>
        <v>0</v>
      </c>
      <c r="J437" s="165">
        <f t="shared" si="149"/>
        <v>0</v>
      </c>
      <c r="K437" s="165">
        <f t="shared" si="149"/>
        <v>0</v>
      </c>
      <c r="L437" s="165">
        <f t="shared" si="149"/>
        <v>0</v>
      </c>
      <c r="M437" s="165">
        <f t="shared" si="149"/>
        <v>0</v>
      </c>
      <c r="N437" s="165">
        <f t="shared" si="149"/>
        <v>0</v>
      </c>
      <c r="O437" s="165">
        <f t="shared" si="150"/>
        <v>0</v>
      </c>
      <c r="P437" s="165">
        <f t="shared" si="150"/>
        <v>0</v>
      </c>
      <c r="Q437" s="165">
        <f t="shared" si="150"/>
        <v>0</v>
      </c>
      <c r="R437" s="165">
        <f t="shared" si="150"/>
        <v>0</v>
      </c>
      <c r="S437" s="165">
        <f t="shared" si="150"/>
        <v>0</v>
      </c>
      <c r="T437" s="165">
        <f t="shared" si="150"/>
        <v>0</v>
      </c>
      <c r="U437" s="165">
        <f t="shared" si="150"/>
        <v>0</v>
      </c>
      <c r="V437" s="165">
        <f t="shared" si="150"/>
        <v>0</v>
      </c>
      <c r="W437" s="165">
        <f t="shared" si="150"/>
        <v>0</v>
      </c>
      <c r="X437" s="165">
        <f t="shared" si="150"/>
        <v>0</v>
      </c>
      <c r="Y437" s="165">
        <f t="shared" si="151"/>
        <v>0</v>
      </c>
      <c r="Z437" s="165">
        <f t="shared" si="151"/>
        <v>0</v>
      </c>
      <c r="AA437" s="165">
        <f t="shared" si="151"/>
        <v>0</v>
      </c>
      <c r="AB437" s="165">
        <f t="shared" si="151"/>
        <v>0</v>
      </c>
      <c r="AC437" s="165">
        <f t="shared" si="151"/>
        <v>0</v>
      </c>
      <c r="AD437" s="165">
        <f t="shared" si="151"/>
        <v>0</v>
      </c>
      <c r="AE437" s="165">
        <f t="shared" si="151"/>
        <v>0</v>
      </c>
      <c r="AF437" s="165">
        <f t="shared" si="151"/>
        <v>0</v>
      </c>
      <c r="AG437" s="165">
        <f t="shared" si="151"/>
        <v>0</v>
      </c>
      <c r="AH437" s="165">
        <f t="shared" si="151"/>
        <v>0</v>
      </c>
      <c r="AI437" s="165">
        <f t="shared" si="152"/>
        <v>0</v>
      </c>
      <c r="AJ437" s="165">
        <f t="shared" si="152"/>
        <v>0</v>
      </c>
      <c r="AK437" s="165">
        <f t="shared" si="152"/>
        <v>0</v>
      </c>
      <c r="AL437" s="165">
        <f t="shared" si="152"/>
        <v>0</v>
      </c>
      <c r="AM437" s="165">
        <f t="shared" si="152"/>
        <v>0</v>
      </c>
      <c r="AN437" s="165">
        <f t="shared" si="152"/>
        <v>0</v>
      </c>
      <c r="AO437" s="165">
        <f t="shared" si="152"/>
        <v>0</v>
      </c>
      <c r="AP437" s="165">
        <f t="shared" si="152"/>
        <v>0</v>
      </c>
      <c r="AQ437" s="165">
        <f t="shared" si="152"/>
        <v>0</v>
      </c>
      <c r="AR437" s="165">
        <f t="shared" si="152"/>
        <v>0</v>
      </c>
      <c r="AS437" s="165">
        <f t="shared" si="116"/>
        <v>0</v>
      </c>
    </row>
    <row r="438" spans="2:45" hidden="1" outlineLevel="2">
      <c r="B438" s="66">
        <v>23</v>
      </c>
      <c r="D438" s="338">
        <v>0</v>
      </c>
      <c r="E438" s="165">
        <f t="shared" si="149"/>
        <v>0</v>
      </c>
      <c r="F438" s="165">
        <f t="shared" si="149"/>
        <v>0</v>
      </c>
      <c r="G438" s="165">
        <f t="shared" si="149"/>
        <v>0</v>
      </c>
      <c r="H438" s="165">
        <f t="shared" si="149"/>
        <v>0</v>
      </c>
      <c r="I438" s="165">
        <f t="shared" si="149"/>
        <v>0</v>
      </c>
      <c r="J438" s="165">
        <f t="shared" si="149"/>
        <v>0</v>
      </c>
      <c r="K438" s="165">
        <f t="shared" si="149"/>
        <v>0</v>
      </c>
      <c r="L438" s="165">
        <f t="shared" si="149"/>
        <v>0</v>
      </c>
      <c r="M438" s="165">
        <f t="shared" si="149"/>
        <v>0</v>
      </c>
      <c r="N438" s="165">
        <f t="shared" si="149"/>
        <v>0</v>
      </c>
      <c r="O438" s="165">
        <f t="shared" si="150"/>
        <v>0</v>
      </c>
      <c r="P438" s="165">
        <f t="shared" si="150"/>
        <v>0</v>
      </c>
      <c r="Q438" s="165">
        <f t="shared" si="150"/>
        <v>0</v>
      </c>
      <c r="R438" s="165">
        <f t="shared" si="150"/>
        <v>0</v>
      </c>
      <c r="S438" s="165">
        <f t="shared" si="150"/>
        <v>0</v>
      </c>
      <c r="T438" s="165">
        <f t="shared" si="150"/>
        <v>0</v>
      </c>
      <c r="U438" s="165">
        <f t="shared" si="150"/>
        <v>0</v>
      </c>
      <c r="V438" s="165">
        <f t="shared" si="150"/>
        <v>0</v>
      </c>
      <c r="W438" s="165">
        <f t="shared" si="150"/>
        <v>0</v>
      </c>
      <c r="X438" s="165">
        <f t="shared" si="150"/>
        <v>0</v>
      </c>
      <c r="Y438" s="165">
        <f t="shared" si="151"/>
        <v>0</v>
      </c>
      <c r="Z438" s="165">
        <f t="shared" si="151"/>
        <v>0</v>
      </c>
      <c r="AA438" s="165">
        <f t="shared" si="151"/>
        <v>0</v>
      </c>
      <c r="AB438" s="165">
        <f t="shared" si="151"/>
        <v>0</v>
      </c>
      <c r="AC438" s="165">
        <f t="shared" si="151"/>
        <v>0</v>
      </c>
      <c r="AD438" s="165">
        <f t="shared" si="151"/>
        <v>0</v>
      </c>
      <c r="AE438" s="165">
        <f t="shared" si="151"/>
        <v>0</v>
      </c>
      <c r="AF438" s="165">
        <f t="shared" si="151"/>
        <v>0</v>
      </c>
      <c r="AG438" s="165">
        <f t="shared" si="151"/>
        <v>0</v>
      </c>
      <c r="AH438" s="165">
        <f t="shared" si="151"/>
        <v>0</v>
      </c>
      <c r="AI438" s="165">
        <f t="shared" si="152"/>
        <v>0</v>
      </c>
      <c r="AJ438" s="165">
        <f t="shared" si="152"/>
        <v>0</v>
      </c>
      <c r="AK438" s="165">
        <f t="shared" si="152"/>
        <v>0</v>
      </c>
      <c r="AL438" s="165">
        <f t="shared" si="152"/>
        <v>0</v>
      </c>
      <c r="AM438" s="165">
        <f t="shared" si="152"/>
        <v>0</v>
      </c>
      <c r="AN438" s="165">
        <f t="shared" si="152"/>
        <v>0</v>
      </c>
      <c r="AO438" s="165">
        <f t="shared" si="152"/>
        <v>0</v>
      </c>
      <c r="AP438" s="165">
        <f t="shared" si="152"/>
        <v>0</v>
      </c>
      <c r="AQ438" s="165">
        <f t="shared" si="152"/>
        <v>0</v>
      </c>
      <c r="AR438" s="165">
        <f t="shared" si="152"/>
        <v>0</v>
      </c>
      <c r="AS438" s="165">
        <f t="shared" si="116"/>
        <v>0</v>
      </c>
    </row>
    <row r="439" spans="2:45" hidden="1" outlineLevel="2">
      <c r="B439" s="66">
        <v>24</v>
      </c>
      <c r="D439" s="338">
        <v>0</v>
      </c>
      <c r="E439" s="165">
        <f t="shared" si="149"/>
        <v>0</v>
      </c>
      <c r="F439" s="165">
        <f t="shared" si="149"/>
        <v>0</v>
      </c>
      <c r="G439" s="165">
        <f t="shared" si="149"/>
        <v>0</v>
      </c>
      <c r="H439" s="165">
        <f t="shared" si="149"/>
        <v>0</v>
      </c>
      <c r="I439" s="165">
        <f t="shared" si="149"/>
        <v>0</v>
      </c>
      <c r="J439" s="165">
        <f t="shared" si="149"/>
        <v>0</v>
      </c>
      <c r="K439" s="165">
        <f t="shared" si="149"/>
        <v>0</v>
      </c>
      <c r="L439" s="165">
        <f t="shared" si="149"/>
        <v>0</v>
      </c>
      <c r="M439" s="165">
        <f t="shared" si="149"/>
        <v>0</v>
      </c>
      <c r="N439" s="165">
        <f t="shared" si="149"/>
        <v>0</v>
      </c>
      <c r="O439" s="165">
        <f t="shared" si="150"/>
        <v>0</v>
      </c>
      <c r="P439" s="165">
        <f t="shared" si="150"/>
        <v>0</v>
      </c>
      <c r="Q439" s="165">
        <f t="shared" si="150"/>
        <v>0</v>
      </c>
      <c r="R439" s="165">
        <f t="shared" si="150"/>
        <v>0</v>
      </c>
      <c r="S439" s="165">
        <f t="shared" si="150"/>
        <v>0</v>
      </c>
      <c r="T439" s="165">
        <f t="shared" si="150"/>
        <v>0</v>
      </c>
      <c r="U439" s="165">
        <f t="shared" si="150"/>
        <v>0</v>
      </c>
      <c r="V439" s="165">
        <f t="shared" si="150"/>
        <v>0</v>
      </c>
      <c r="W439" s="165">
        <f t="shared" si="150"/>
        <v>0</v>
      </c>
      <c r="X439" s="165">
        <f t="shared" si="150"/>
        <v>0</v>
      </c>
      <c r="Y439" s="165">
        <f t="shared" si="151"/>
        <v>0</v>
      </c>
      <c r="Z439" s="165">
        <f t="shared" si="151"/>
        <v>0</v>
      </c>
      <c r="AA439" s="165">
        <f t="shared" si="151"/>
        <v>0</v>
      </c>
      <c r="AB439" s="165">
        <f t="shared" si="151"/>
        <v>0</v>
      </c>
      <c r="AC439" s="165">
        <f t="shared" si="151"/>
        <v>0</v>
      </c>
      <c r="AD439" s="165">
        <f t="shared" si="151"/>
        <v>0</v>
      </c>
      <c r="AE439" s="165">
        <f t="shared" si="151"/>
        <v>0</v>
      </c>
      <c r="AF439" s="165">
        <f t="shared" si="151"/>
        <v>0</v>
      </c>
      <c r="AG439" s="165">
        <f t="shared" si="151"/>
        <v>0</v>
      </c>
      <c r="AH439" s="165">
        <f t="shared" si="151"/>
        <v>0</v>
      </c>
      <c r="AI439" s="165">
        <f t="shared" si="152"/>
        <v>0</v>
      </c>
      <c r="AJ439" s="165">
        <f t="shared" si="152"/>
        <v>0</v>
      </c>
      <c r="AK439" s="165">
        <f t="shared" si="152"/>
        <v>0</v>
      </c>
      <c r="AL439" s="165">
        <f t="shared" si="152"/>
        <v>0</v>
      </c>
      <c r="AM439" s="165">
        <f t="shared" si="152"/>
        <v>0</v>
      </c>
      <c r="AN439" s="165">
        <f t="shared" si="152"/>
        <v>0</v>
      </c>
      <c r="AO439" s="165">
        <f t="shared" si="152"/>
        <v>0</v>
      </c>
      <c r="AP439" s="165">
        <f t="shared" si="152"/>
        <v>0</v>
      </c>
      <c r="AQ439" s="165">
        <f t="shared" si="152"/>
        <v>0</v>
      </c>
      <c r="AR439" s="165">
        <f t="shared" si="152"/>
        <v>0</v>
      </c>
      <c r="AS439" s="165">
        <f t="shared" si="116"/>
        <v>0</v>
      </c>
    </row>
    <row r="440" spans="2:45" hidden="1" outlineLevel="2">
      <c r="B440" s="66">
        <v>25</v>
      </c>
      <c r="D440" s="338">
        <v>0</v>
      </c>
      <c r="E440" s="165">
        <f t="shared" si="149"/>
        <v>0</v>
      </c>
      <c r="F440" s="165">
        <f t="shared" si="149"/>
        <v>0</v>
      </c>
      <c r="G440" s="165">
        <f t="shared" si="149"/>
        <v>0</v>
      </c>
      <c r="H440" s="165">
        <f t="shared" si="149"/>
        <v>0</v>
      </c>
      <c r="I440" s="165">
        <f t="shared" si="149"/>
        <v>0</v>
      </c>
      <c r="J440" s="165">
        <f t="shared" si="149"/>
        <v>0</v>
      </c>
      <c r="K440" s="165">
        <f t="shared" si="149"/>
        <v>0</v>
      </c>
      <c r="L440" s="165">
        <f t="shared" si="149"/>
        <v>0</v>
      </c>
      <c r="M440" s="165">
        <f t="shared" si="149"/>
        <v>0</v>
      </c>
      <c r="N440" s="165">
        <f t="shared" si="149"/>
        <v>0</v>
      </c>
      <c r="O440" s="165">
        <f t="shared" si="150"/>
        <v>0</v>
      </c>
      <c r="P440" s="165">
        <f t="shared" si="150"/>
        <v>0</v>
      </c>
      <c r="Q440" s="165">
        <f t="shared" si="150"/>
        <v>0</v>
      </c>
      <c r="R440" s="165">
        <f t="shared" si="150"/>
        <v>0</v>
      </c>
      <c r="S440" s="165">
        <f t="shared" si="150"/>
        <v>0</v>
      </c>
      <c r="T440" s="165">
        <f t="shared" si="150"/>
        <v>0</v>
      </c>
      <c r="U440" s="165">
        <f t="shared" si="150"/>
        <v>0</v>
      </c>
      <c r="V440" s="165">
        <f t="shared" si="150"/>
        <v>0</v>
      </c>
      <c r="W440" s="165">
        <f t="shared" si="150"/>
        <v>0</v>
      </c>
      <c r="X440" s="165">
        <f t="shared" si="150"/>
        <v>0</v>
      </c>
      <c r="Y440" s="165">
        <f t="shared" si="151"/>
        <v>0</v>
      </c>
      <c r="Z440" s="165">
        <f t="shared" si="151"/>
        <v>0</v>
      </c>
      <c r="AA440" s="165">
        <f t="shared" si="151"/>
        <v>0</v>
      </c>
      <c r="AB440" s="165">
        <f t="shared" si="151"/>
        <v>0</v>
      </c>
      <c r="AC440" s="165">
        <f t="shared" si="151"/>
        <v>0</v>
      </c>
      <c r="AD440" s="165">
        <f t="shared" si="151"/>
        <v>0</v>
      </c>
      <c r="AE440" s="165">
        <f t="shared" si="151"/>
        <v>0</v>
      </c>
      <c r="AF440" s="165">
        <f t="shared" si="151"/>
        <v>0</v>
      </c>
      <c r="AG440" s="165">
        <f t="shared" si="151"/>
        <v>0</v>
      </c>
      <c r="AH440" s="165">
        <f t="shared" si="151"/>
        <v>0</v>
      </c>
      <c r="AI440" s="165">
        <f t="shared" si="152"/>
        <v>0</v>
      </c>
      <c r="AJ440" s="165">
        <f t="shared" si="152"/>
        <v>0</v>
      </c>
      <c r="AK440" s="165">
        <f t="shared" si="152"/>
        <v>0</v>
      </c>
      <c r="AL440" s="165">
        <f t="shared" si="152"/>
        <v>0</v>
      </c>
      <c r="AM440" s="165">
        <f t="shared" si="152"/>
        <v>0</v>
      </c>
      <c r="AN440" s="165">
        <f t="shared" si="152"/>
        <v>0</v>
      </c>
      <c r="AO440" s="165">
        <f t="shared" si="152"/>
        <v>0</v>
      </c>
      <c r="AP440" s="165">
        <f t="shared" si="152"/>
        <v>0</v>
      </c>
      <c r="AQ440" s="165">
        <f t="shared" si="152"/>
        <v>0</v>
      </c>
      <c r="AR440" s="165">
        <f t="shared" si="152"/>
        <v>0</v>
      </c>
      <c r="AS440" s="165">
        <f t="shared" si="116"/>
        <v>0</v>
      </c>
    </row>
    <row r="441" spans="2:45" hidden="1" outlineLevel="2">
      <c r="B441" s="66">
        <v>26</v>
      </c>
      <c r="D441" s="338">
        <v>0</v>
      </c>
      <c r="E441" s="165">
        <f t="shared" si="149"/>
        <v>0</v>
      </c>
      <c r="F441" s="165">
        <f t="shared" si="149"/>
        <v>0</v>
      </c>
      <c r="G441" s="165">
        <f t="shared" si="149"/>
        <v>0</v>
      </c>
      <c r="H441" s="165">
        <f t="shared" si="149"/>
        <v>0</v>
      </c>
      <c r="I441" s="165">
        <f t="shared" si="149"/>
        <v>0</v>
      </c>
      <c r="J441" s="165">
        <f t="shared" si="149"/>
        <v>0</v>
      </c>
      <c r="K441" s="165">
        <f t="shared" si="149"/>
        <v>0</v>
      </c>
      <c r="L441" s="165">
        <f t="shared" si="149"/>
        <v>0</v>
      </c>
      <c r="M441" s="165">
        <f t="shared" si="149"/>
        <v>0</v>
      </c>
      <c r="N441" s="165">
        <f t="shared" si="149"/>
        <v>0</v>
      </c>
      <c r="O441" s="165">
        <f t="shared" si="150"/>
        <v>0</v>
      </c>
      <c r="P441" s="165">
        <f t="shared" si="150"/>
        <v>0</v>
      </c>
      <c r="Q441" s="165">
        <f t="shared" si="150"/>
        <v>0</v>
      </c>
      <c r="R441" s="165">
        <f t="shared" si="150"/>
        <v>0</v>
      </c>
      <c r="S441" s="165">
        <f t="shared" si="150"/>
        <v>0</v>
      </c>
      <c r="T441" s="165">
        <f t="shared" si="150"/>
        <v>0</v>
      </c>
      <c r="U441" s="165">
        <f t="shared" si="150"/>
        <v>0</v>
      </c>
      <c r="V441" s="165">
        <f t="shared" si="150"/>
        <v>0</v>
      </c>
      <c r="W441" s="165">
        <f t="shared" si="150"/>
        <v>0</v>
      </c>
      <c r="X441" s="165">
        <f t="shared" si="150"/>
        <v>0</v>
      </c>
      <c r="Y441" s="165">
        <f t="shared" si="151"/>
        <v>0</v>
      </c>
      <c r="Z441" s="165">
        <f t="shared" si="151"/>
        <v>0</v>
      </c>
      <c r="AA441" s="165">
        <f t="shared" si="151"/>
        <v>0</v>
      </c>
      <c r="AB441" s="165">
        <f t="shared" si="151"/>
        <v>0</v>
      </c>
      <c r="AC441" s="165">
        <f t="shared" si="151"/>
        <v>0</v>
      </c>
      <c r="AD441" s="165">
        <f t="shared" si="151"/>
        <v>0</v>
      </c>
      <c r="AE441" s="165">
        <f t="shared" si="151"/>
        <v>0</v>
      </c>
      <c r="AF441" s="165">
        <f t="shared" si="151"/>
        <v>0</v>
      </c>
      <c r="AG441" s="165">
        <f t="shared" si="151"/>
        <v>0</v>
      </c>
      <c r="AH441" s="165">
        <f t="shared" si="151"/>
        <v>0</v>
      </c>
      <c r="AI441" s="165">
        <f t="shared" si="152"/>
        <v>0</v>
      </c>
      <c r="AJ441" s="165">
        <f t="shared" si="152"/>
        <v>0</v>
      </c>
      <c r="AK441" s="165">
        <f t="shared" si="152"/>
        <v>0</v>
      </c>
      <c r="AL441" s="165">
        <f t="shared" si="152"/>
        <v>0</v>
      </c>
      <c r="AM441" s="165">
        <f t="shared" si="152"/>
        <v>0</v>
      </c>
      <c r="AN441" s="165">
        <f t="shared" si="152"/>
        <v>0</v>
      </c>
      <c r="AO441" s="165">
        <f t="shared" si="152"/>
        <v>0</v>
      </c>
      <c r="AP441" s="165">
        <f t="shared" si="152"/>
        <v>0</v>
      </c>
      <c r="AQ441" s="165">
        <f t="shared" si="152"/>
        <v>0</v>
      </c>
      <c r="AR441" s="165">
        <f t="shared" si="152"/>
        <v>0</v>
      </c>
      <c r="AS441" s="165">
        <f t="shared" si="116"/>
        <v>0</v>
      </c>
    </row>
    <row r="442" spans="2:45" hidden="1" outlineLevel="2">
      <c r="B442" s="66">
        <v>27</v>
      </c>
      <c r="D442" s="338">
        <v>0</v>
      </c>
      <c r="E442" s="165">
        <f t="shared" si="149"/>
        <v>0</v>
      </c>
      <c r="F442" s="165">
        <f t="shared" si="149"/>
        <v>0</v>
      </c>
      <c r="G442" s="165">
        <f t="shared" si="149"/>
        <v>0</v>
      </c>
      <c r="H442" s="165">
        <f t="shared" si="149"/>
        <v>0</v>
      </c>
      <c r="I442" s="165">
        <f t="shared" si="149"/>
        <v>0</v>
      </c>
      <c r="J442" s="165">
        <f t="shared" si="149"/>
        <v>0</v>
      </c>
      <c r="K442" s="165">
        <f t="shared" si="149"/>
        <v>0</v>
      </c>
      <c r="L442" s="165">
        <f t="shared" si="149"/>
        <v>0</v>
      </c>
      <c r="M442" s="165">
        <f t="shared" si="149"/>
        <v>0</v>
      </c>
      <c r="N442" s="165">
        <f t="shared" si="149"/>
        <v>0</v>
      </c>
      <c r="O442" s="165">
        <f t="shared" si="150"/>
        <v>0</v>
      </c>
      <c r="P442" s="165">
        <f t="shared" si="150"/>
        <v>0</v>
      </c>
      <c r="Q442" s="165">
        <f t="shared" si="150"/>
        <v>0</v>
      </c>
      <c r="R442" s="165">
        <f t="shared" si="150"/>
        <v>0</v>
      </c>
      <c r="S442" s="165">
        <f t="shared" si="150"/>
        <v>0</v>
      </c>
      <c r="T442" s="165">
        <f t="shared" si="150"/>
        <v>0</v>
      </c>
      <c r="U442" s="165">
        <f t="shared" si="150"/>
        <v>0</v>
      </c>
      <c r="V442" s="165">
        <f t="shared" si="150"/>
        <v>0</v>
      </c>
      <c r="W442" s="165">
        <f t="shared" si="150"/>
        <v>0</v>
      </c>
      <c r="X442" s="165">
        <f t="shared" si="150"/>
        <v>0</v>
      </c>
      <c r="Y442" s="165">
        <f t="shared" si="151"/>
        <v>0</v>
      </c>
      <c r="Z442" s="165">
        <f t="shared" si="151"/>
        <v>0</v>
      </c>
      <c r="AA442" s="165">
        <f t="shared" si="151"/>
        <v>0</v>
      </c>
      <c r="AB442" s="165">
        <f t="shared" si="151"/>
        <v>0</v>
      </c>
      <c r="AC442" s="165">
        <f t="shared" si="151"/>
        <v>0</v>
      </c>
      <c r="AD442" s="165">
        <f t="shared" si="151"/>
        <v>0</v>
      </c>
      <c r="AE442" s="165">
        <f t="shared" si="151"/>
        <v>0</v>
      </c>
      <c r="AF442" s="165">
        <f t="shared" si="151"/>
        <v>0</v>
      </c>
      <c r="AG442" s="165">
        <f t="shared" si="151"/>
        <v>0</v>
      </c>
      <c r="AH442" s="165">
        <f t="shared" si="151"/>
        <v>0</v>
      </c>
      <c r="AI442" s="165">
        <f t="shared" si="152"/>
        <v>0</v>
      </c>
      <c r="AJ442" s="165">
        <f t="shared" si="152"/>
        <v>0</v>
      </c>
      <c r="AK442" s="165">
        <f t="shared" si="152"/>
        <v>0</v>
      </c>
      <c r="AL442" s="165">
        <f t="shared" si="152"/>
        <v>0</v>
      </c>
      <c r="AM442" s="165">
        <f t="shared" si="152"/>
        <v>0</v>
      </c>
      <c r="AN442" s="165">
        <f t="shared" si="152"/>
        <v>0</v>
      </c>
      <c r="AO442" s="165">
        <f t="shared" si="152"/>
        <v>0</v>
      </c>
      <c r="AP442" s="165">
        <f t="shared" si="152"/>
        <v>0</v>
      </c>
      <c r="AQ442" s="165">
        <f t="shared" si="152"/>
        <v>0</v>
      </c>
      <c r="AR442" s="165">
        <f t="shared" si="152"/>
        <v>0</v>
      </c>
      <c r="AS442" s="165">
        <f t="shared" si="116"/>
        <v>0</v>
      </c>
    </row>
    <row r="443" spans="2:45" hidden="1" outlineLevel="2">
      <c r="B443" s="66">
        <v>28</v>
      </c>
      <c r="D443" s="338">
        <v>0</v>
      </c>
      <c r="E443" s="165">
        <f t="shared" si="149"/>
        <v>0</v>
      </c>
      <c r="F443" s="165">
        <f t="shared" si="149"/>
        <v>0</v>
      </c>
      <c r="G443" s="165">
        <f t="shared" si="149"/>
        <v>0</v>
      </c>
      <c r="H443" s="165">
        <f t="shared" si="149"/>
        <v>0</v>
      </c>
      <c r="I443" s="165">
        <f t="shared" si="149"/>
        <v>0</v>
      </c>
      <c r="J443" s="165">
        <f t="shared" si="149"/>
        <v>0</v>
      </c>
      <c r="K443" s="165">
        <f t="shared" si="149"/>
        <v>0</v>
      </c>
      <c r="L443" s="165">
        <f t="shared" si="149"/>
        <v>0</v>
      </c>
      <c r="M443" s="165">
        <f t="shared" si="149"/>
        <v>0</v>
      </c>
      <c r="N443" s="165">
        <f t="shared" si="149"/>
        <v>0</v>
      </c>
      <c r="O443" s="165">
        <f t="shared" si="150"/>
        <v>0</v>
      </c>
      <c r="P443" s="165">
        <f t="shared" si="150"/>
        <v>0</v>
      </c>
      <c r="Q443" s="165">
        <f t="shared" si="150"/>
        <v>0</v>
      </c>
      <c r="R443" s="165">
        <f t="shared" si="150"/>
        <v>0</v>
      </c>
      <c r="S443" s="165">
        <f t="shared" si="150"/>
        <v>0</v>
      </c>
      <c r="T443" s="165">
        <f t="shared" si="150"/>
        <v>0</v>
      </c>
      <c r="U443" s="165">
        <f t="shared" si="150"/>
        <v>0</v>
      </c>
      <c r="V443" s="165">
        <f t="shared" si="150"/>
        <v>0</v>
      </c>
      <c r="W443" s="165">
        <f t="shared" si="150"/>
        <v>0</v>
      </c>
      <c r="X443" s="165">
        <f t="shared" si="150"/>
        <v>0</v>
      </c>
      <c r="Y443" s="165">
        <f t="shared" si="151"/>
        <v>0</v>
      </c>
      <c r="Z443" s="165">
        <f t="shared" si="151"/>
        <v>0</v>
      </c>
      <c r="AA443" s="165">
        <f t="shared" si="151"/>
        <v>0</v>
      </c>
      <c r="AB443" s="165">
        <f t="shared" si="151"/>
        <v>0</v>
      </c>
      <c r="AC443" s="165">
        <f t="shared" si="151"/>
        <v>0</v>
      </c>
      <c r="AD443" s="165">
        <f t="shared" si="151"/>
        <v>0</v>
      </c>
      <c r="AE443" s="165">
        <f t="shared" si="151"/>
        <v>0</v>
      </c>
      <c r="AF443" s="165">
        <f t="shared" si="151"/>
        <v>0</v>
      </c>
      <c r="AG443" s="165">
        <f t="shared" si="151"/>
        <v>0</v>
      </c>
      <c r="AH443" s="165">
        <f t="shared" si="151"/>
        <v>0</v>
      </c>
      <c r="AI443" s="165">
        <f t="shared" si="152"/>
        <v>0</v>
      </c>
      <c r="AJ443" s="165">
        <f t="shared" si="152"/>
        <v>0</v>
      </c>
      <c r="AK443" s="165">
        <f t="shared" si="152"/>
        <v>0</v>
      </c>
      <c r="AL443" s="165">
        <f t="shared" si="152"/>
        <v>0</v>
      </c>
      <c r="AM443" s="165">
        <f t="shared" si="152"/>
        <v>0</v>
      </c>
      <c r="AN443" s="165">
        <f t="shared" si="152"/>
        <v>0</v>
      </c>
      <c r="AO443" s="165">
        <f t="shared" si="152"/>
        <v>0</v>
      </c>
      <c r="AP443" s="165">
        <f t="shared" si="152"/>
        <v>0</v>
      </c>
      <c r="AQ443" s="165">
        <f t="shared" si="152"/>
        <v>0</v>
      </c>
      <c r="AR443" s="165">
        <f t="shared" si="152"/>
        <v>0</v>
      </c>
      <c r="AS443" s="165">
        <f t="shared" si="116"/>
        <v>0</v>
      </c>
    </row>
    <row r="444" spans="2:45" hidden="1" outlineLevel="2">
      <c r="B444" s="66">
        <v>29</v>
      </c>
      <c r="D444" s="338">
        <v>0</v>
      </c>
      <c r="E444" s="165">
        <f t="shared" si="149"/>
        <v>0</v>
      </c>
      <c r="F444" s="165">
        <f t="shared" si="149"/>
        <v>0</v>
      </c>
      <c r="G444" s="165">
        <f t="shared" si="149"/>
        <v>0</v>
      </c>
      <c r="H444" s="165">
        <f t="shared" si="149"/>
        <v>0</v>
      </c>
      <c r="I444" s="165">
        <f t="shared" si="149"/>
        <v>0</v>
      </c>
      <c r="J444" s="165">
        <f t="shared" si="149"/>
        <v>0</v>
      </c>
      <c r="K444" s="165">
        <f t="shared" si="149"/>
        <v>0</v>
      </c>
      <c r="L444" s="165">
        <f t="shared" si="149"/>
        <v>0</v>
      </c>
      <c r="M444" s="165">
        <f t="shared" si="149"/>
        <v>0</v>
      </c>
      <c r="N444" s="165">
        <f t="shared" si="149"/>
        <v>0</v>
      </c>
      <c r="O444" s="165">
        <f t="shared" si="150"/>
        <v>0</v>
      </c>
      <c r="P444" s="165">
        <f t="shared" si="150"/>
        <v>0</v>
      </c>
      <c r="Q444" s="165">
        <f t="shared" si="150"/>
        <v>0</v>
      </c>
      <c r="R444" s="165">
        <f t="shared" si="150"/>
        <v>0</v>
      </c>
      <c r="S444" s="165">
        <f t="shared" si="150"/>
        <v>0</v>
      </c>
      <c r="T444" s="165">
        <f t="shared" si="150"/>
        <v>0</v>
      </c>
      <c r="U444" s="165">
        <f t="shared" si="150"/>
        <v>0</v>
      </c>
      <c r="V444" s="165">
        <f t="shared" si="150"/>
        <v>0</v>
      </c>
      <c r="W444" s="165">
        <f t="shared" si="150"/>
        <v>0</v>
      </c>
      <c r="X444" s="165">
        <f t="shared" si="150"/>
        <v>0</v>
      </c>
      <c r="Y444" s="165">
        <f t="shared" si="151"/>
        <v>0</v>
      </c>
      <c r="Z444" s="165">
        <f t="shared" si="151"/>
        <v>0</v>
      </c>
      <c r="AA444" s="165">
        <f t="shared" si="151"/>
        <v>0</v>
      </c>
      <c r="AB444" s="165">
        <f t="shared" si="151"/>
        <v>0</v>
      </c>
      <c r="AC444" s="165">
        <f t="shared" si="151"/>
        <v>0</v>
      </c>
      <c r="AD444" s="165">
        <f t="shared" si="151"/>
        <v>0</v>
      </c>
      <c r="AE444" s="165">
        <f t="shared" si="151"/>
        <v>0</v>
      </c>
      <c r="AF444" s="165">
        <f t="shared" si="151"/>
        <v>0</v>
      </c>
      <c r="AG444" s="165">
        <f t="shared" si="151"/>
        <v>0</v>
      </c>
      <c r="AH444" s="165">
        <f t="shared" si="151"/>
        <v>0</v>
      </c>
      <c r="AI444" s="165">
        <f t="shared" si="152"/>
        <v>0</v>
      </c>
      <c r="AJ444" s="165">
        <f t="shared" si="152"/>
        <v>0</v>
      </c>
      <c r="AK444" s="165">
        <f t="shared" si="152"/>
        <v>0</v>
      </c>
      <c r="AL444" s="165">
        <f t="shared" si="152"/>
        <v>0</v>
      </c>
      <c r="AM444" s="165">
        <f t="shared" si="152"/>
        <v>0</v>
      </c>
      <c r="AN444" s="165">
        <f t="shared" si="152"/>
        <v>0</v>
      </c>
      <c r="AO444" s="165">
        <f t="shared" si="152"/>
        <v>0</v>
      </c>
      <c r="AP444" s="165">
        <f t="shared" si="152"/>
        <v>0</v>
      </c>
      <c r="AQ444" s="165">
        <f t="shared" si="152"/>
        <v>0</v>
      </c>
      <c r="AR444" s="165">
        <f t="shared" si="152"/>
        <v>0</v>
      </c>
      <c r="AS444" s="165">
        <f t="shared" si="116"/>
        <v>0</v>
      </c>
    </row>
    <row r="445" spans="2:45" hidden="1" outlineLevel="2">
      <c r="B445" s="66">
        <v>30</v>
      </c>
      <c r="D445" s="338">
        <v>0</v>
      </c>
      <c r="E445" s="165">
        <f t="shared" si="149"/>
        <v>0</v>
      </c>
      <c r="F445" s="165">
        <f t="shared" si="149"/>
        <v>0</v>
      </c>
      <c r="G445" s="165">
        <f t="shared" si="149"/>
        <v>0</v>
      </c>
      <c r="H445" s="165">
        <f t="shared" si="149"/>
        <v>0</v>
      </c>
      <c r="I445" s="165">
        <f t="shared" si="149"/>
        <v>0</v>
      </c>
      <c r="J445" s="165">
        <f t="shared" si="149"/>
        <v>0</v>
      </c>
      <c r="K445" s="165">
        <f t="shared" si="149"/>
        <v>0</v>
      </c>
      <c r="L445" s="165">
        <f t="shared" si="149"/>
        <v>0</v>
      </c>
      <c r="M445" s="165">
        <f t="shared" si="149"/>
        <v>0</v>
      </c>
      <c r="N445" s="165">
        <f t="shared" si="149"/>
        <v>0</v>
      </c>
      <c r="O445" s="165">
        <f t="shared" si="150"/>
        <v>0</v>
      </c>
      <c r="P445" s="165">
        <f t="shared" si="150"/>
        <v>0</v>
      </c>
      <c r="Q445" s="165">
        <f t="shared" si="150"/>
        <v>0</v>
      </c>
      <c r="R445" s="165">
        <f t="shared" si="150"/>
        <v>0</v>
      </c>
      <c r="S445" s="165">
        <f t="shared" si="150"/>
        <v>0</v>
      </c>
      <c r="T445" s="165">
        <f t="shared" si="150"/>
        <v>0</v>
      </c>
      <c r="U445" s="165">
        <f t="shared" si="150"/>
        <v>0</v>
      </c>
      <c r="V445" s="165">
        <f t="shared" si="150"/>
        <v>0</v>
      </c>
      <c r="W445" s="165">
        <f t="shared" si="150"/>
        <v>0</v>
      </c>
      <c r="X445" s="165">
        <f t="shared" si="150"/>
        <v>0</v>
      </c>
      <c r="Y445" s="165">
        <f t="shared" si="151"/>
        <v>0</v>
      </c>
      <c r="Z445" s="165">
        <f t="shared" si="151"/>
        <v>0</v>
      </c>
      <c r="AA445" s="165">
        <f t="shared" si="151"/>
        <v>0</v>
      </c>
      <c r="AB445" s="165">
        <f t="shared" si="151"/>
        <v>0</v>
      </c>
      <c r="AC445" s="165">
        <f t="shared" si="151"/>
        <v>0</v>
      </c>
      <c r="AD445" s="165">
        <f t="shared" si="151"/>
        <v>0</v>
      </c>
      <c r="AE445" s="165">
        <f t="shared" si="151"/>
        <v>0</v>
      </c>
      <c r="AF445" s="165">
        <f t="shared" si="151"/>
        <v>0</v>
      </c>
      <c r="AG445" s="165">
        <f t="shared" si="151"/>
        <v>0</v>
      </c>
      <c r="AH445" s="165">
        <f t="shared" si="151"/>
        <v>0</v>
      </c>
      <c r="AI445" s="165">
        <f t="shared" si="152"/>
        <v>0</v>
      </c>
      <c r="AJ445" s="165">
        <f t="shared" si="152"/>
        <v>0</v>
      </c>
      <c r="AK445" s="165">
        <f t="shared" si="152"/>
        <v>0</v>
      </c>
      <c r="AL445" s="165">
        <f t="shared" si="152"/>
        <v>0</v>
      </c>
      <c r="AM445" s="165">
        <f t="shared" si="152"/>
        <v>0</v>
      </c>
      <c r="AN445" s="165">
        <f t="shared" si="152"/>
        <v>0</v>
      </c>
      <c r="AO445" s="165">
        <f t="shared" si="152"/>
        <v>0</v>
      </c>
      <c r="AP445" s="165">
        <f t="shared" si="152"/>
        <v>0</v>
      </c>
      <c r="AQ445" s="165">
        <f t="shared" si="152"/>
        <v>0</v>
      </c>
      <c r="AR445" s="165">
        <f t="shared" si="152"/>
        <v>0</v>
      </c>
      <c r="AS445" s="165">
        <f t="shared" ref="AS445:AS455" si="153">SUM(E445:AR445)</f>
        <v>0</v>
      </c>
    </row>
    <row r="446" spans="2:45" hidden="1" outlineLevel="2">
      <c r="B446" s="66">
        <v>31</v>
      </c>
      <c r="D446" s="338">
        <v>0</v>
      </c>
      <c r="E446" s="165">
        <f t="shared" ref="E446:N455" si="154">IF(AND(E$2=$B446,$B446=$C$3),$D446,IF(AND(E$2&gt;$B446,E$2&lt;=$D$415+$B446),SLN($D446,0,IF($C$3-$B446&gt;=$D$415,$D$415,$C$3-$B446)),0))</f>
        <v>0</v>
      </c>
      <c r="F446" s="165">
        <f t="shared" si="154"/>
        <v>0</v>
      </c>
      <c r="G446" s="165">
        <f t="shared" si="154"/>
        <v>0</v>
      </c>
      <c r="H446" s="165">
        <f t="shared" si="154"/>
        <v>0</v>
      </c>
      <c r="I446" s="165">
        <f t="shared" si="154"/>
        <v>0</v>
      </c>
      <c r="J446" s="165">
        <f t="shared" si="154"/>
        <v>0</v>
      </c>
      <c r="K446" s="165">
        <f t="shared" si="154"/>
        <v>0</v>
      </c>
      <c r="L446" s="165">
        <f t="shared" si="154"/>
        <v>0</v>
      </c>
      <c r="M446" s="165">
        <f t="shared" si="154"/>
        <v>0</v>
      </c>
      <c r="N446" s="165">
        <f t="shared" si="154"/>
        <v>0</v>
      </c>
      <c r="O446" s="165">
        <f t="shared" ref="O446:X455" si="155">IF(AND(O$2=$B446,$B446=$C$3),$D446,IF(AND(O$2&gt;$B446,O$2&lt;=$D$415+$B446),SLN($D446,0,IF($C$3-$B446&gt;=$D$415,$D$415,$C$3-$B446)),0))</f>
        <v>0</v>
      </c>
      <c r="P446" s="165">
        <f t="shared" si="155"/>
        <v>0</v>
      </c>
      <c r="Q446" s="165">
        <f t="shared" si="155"/>
        <v>0</v>
      </c>
      <c r="R446" s="165">
        <f t="shared" si="155"/>
        <v>0</v>
      </c>
      <c r="S446" s="165">
        <f t="shared" si="155"/>
        <v>0</v>
      </c>
      <c r="T446" s="165">
        <f t="shared" si="155"/>
        <v>0</v>
      </c>
      <c r="U446" s="165">
        <f t="shared" si="155"/>
        <v>0</v>
      </c>
      <c r="V446" s="165">
        <f t="shared" si="155"/>
        <v>0</v>
      </c>
      <c r="W446" s="165">
        <f t="shared" si="155"/>
        <v>0</v>
      </c>
      <c r="X446" s="165">
        <f t="shared" si="155"/>
        <v>0</v>
      </c>
      <c r="Y446" s="165">
        <f t="shared" ref="Y446:AH455" si="156">IF(AND(Y$2=$B446,$B446=$C$3),$D446,IF(AND(Y$2&gt;$B446,Y$2&lt;=$D$415+$B446),SLN($D446,0,IF($C$3-$B446&gt;=$D$415,$D$415,$C$3-$B446)),0))</f>
        <v>0</v>
      </c>
      <c r="Z446" s="165">
        <f t="shared" si="156"/>
        <v>0</v>
      </c>
      <c r="AA446" s="165">
        <f t="shared" si="156"/>
        <v>0</v>
      </c>
      <c r="AB446" s="165">
        <f t="shared" si="156"/>
        <v>0</v>
      </c>
      <c r="AC446" s="165">
        <f t="shared" si="156"/>
        <v>0</v>
      </c>
      <c r="AD446" s="165">
        <f t="shared" si="156"/>
        <v>0</v>
      </c>
      <c r="AE446" s="165">
        <f t="shared" si="156"/>
        <v>0</v>
      </c>
      <c r="AF446" s="165">
        <f t="shared" si="156"/>
        <v>0</v>
      </c>
      <c r="AG446" s="165">
        <f t="shared" si="156"/>
        <v>0</v>
      </c>
      <c r="AH446" s="165">
        <f t="shared" si="156"/>
        <v>0</v>
      </c>
      <c r="AI446" s="165">
        <f t="shared" ref="AI446:AR455" si="157">IF(AND(AI$2=$B446,$B446=$C$3),$D446,IF(AND(AI$2&gt;$B446,AI$2&lt;=$D$415+$B446),SLN($D446,0,IF($C$3-$B446&gt;=$D$415,$D$415,$C$3-$B446)),0))</f>
        <v>0</v>
      </c>
      <c r="AJ446" s="165">
        <f t="shared" si="157"/>
        <v>0</v>
      </c>
      <c r="AK446" s="165">
        <f t="shared" si="157"/>
        <v>0</v>
      </c>
      <c r="AL446" s="165">
        <f t="shared" si="157"/>
        <v>0</v>
      </c>
      <c r="AM446" s="165">
        <f t="shared" si="157"/>
        <v>0</v>
      </c>
      <c r="AN446" s="165">
        <f t="shared" si="157"/>
        <v>0</v>
      </c>
      <c r="AO446" s="165">
        <f t="shared" si="157"/>
        <v>0</v>
      </c>
      <c r="AP446" s="165">
        <f t="shared" si="157"/>
        <v>0</v>
      </c>
      <c r="AQ446" s="165">
        <f t="shared" si="157"/>
        <v>0</v>
      </c>
      <c r="AR446" s="165">
        <f t="shared" si="157"/>
        <v>0</v>
      </c>
      <c r="AS446" s="165">
        <f t="shared" si="153"/>
        <v>0</v>
      </c>
    </row>
    <row r="447" spans="2:45" hidden="1" outlineLevel="2">
      <c r="B447" s="66">
        <v>32</v>
      </c>
      <c r="D447" s="338">
        <v>0</v>
      </c>
      <c r="E447" s="165">
        <f t="shared" si="154"/>
        <v>0</v>
      </c>
      <c r="F447" s="165">
        <f t="shared" si="154"/>
        <v>0</v>
      </c>
      <c r="G447" s="165">
        <f t="shared" si="154"/>
        <v>0</v>
      </c>
      <c r="H447" s="165">
        <f t="shared" si="154"/>
        <v>0</v>
      </c>
      <c r="I447" s="165">
        <f t="shared" si="154"/>
        <v>0</v>
      </c>
      <c r="J447" s="165">
        <f t="shared" si="154"/>
        <v>0</v>
      </c>
      <c r="K447" s="165">
        <f t="shared" si="154"/>
        <v>0</v>
      </c>
      <c r="L447" s="165">
        <f t="shared" si="154"/>
        <v>0</v>
      </c>
      <c r="M447" s="165">
        <f t="shared" si="154"/>
        <v>0</v>
      </c>
      <c r="N447" s="165">
        <f t="shared" si="154"/>
        <v>0</v>
      </c>
      <c r="O447" s="165">
        <f t="shared" si="155"/>
        <v>0</v>
      </c>
      <c r="P447" s="165">
        <f t="shared" si="155"/>
        <v>0</v>
      </c>
      <c r="Q447" s="165">
        <f t="shared" si="155"/>
        <v>0</v>
      </c>
      <c r="R447" s="165">
        <f t="shared" si="155"/>
        <v>0</v>
      </c>
      <c r="S447" s="165">
        <f t="shared" si="155"/>
        <v>0</v>
      </c>
      <c r="T447" s="165">
        <f t="shared" si="155"/>
        <v>0</v>
      </c>
      <c r="U447" s="165">
        <f t="shared" si="155"/>
        <v>0</v>
      </c>
      <c r="V447" s="165">
        <f t="shared" si="155"/>
        <v>0</v>
      </c>
      <c r="W447" s="165">
        <f t="shared" si="155"/>
        <v>0</v>
      </c>
      <c r="X447" s="165">
        <f t="shared" si="155"/>
        <v>0</v>
      </c>
      <c r="Y447" s="165">
        <f t="shared" si="156"/>
        <v>0</v>
      </c>
      <c r="Z447" s="165">
        <f t="shared" si="156"/>
        <v>0</v>
      </c>
      <c r="AA447" s="165">
        <f t="shared" si="156"/>
        <v>0</v>
      </c>
      <c r="AB447" s="165">
        <f t="shared" si="156"/>
        <v>0</v>
      </c>
      <c r="AC447" s="165">
        <f t="shared" si="156"/>
        <v>0</v>
      </c>
      <c r="AD447" s="165">
        <f t="shared" si="156"/>
        <v>0</v>
      </c>
      <c r="AE447" s="165">
        <f t="shared" si="156"/>
        <v>0</v>
      </c>
      <c r="AF447" s="165">
        <f t="shared" si="156"/>
        <v>0</v>
      </c>
      <c r="AG447" s="165">
        <f t="shared" si="156"/>
        <v>0</v>
      </c>
      <c r="AH447" s="165">
        <f t="shared" si="156"/>
        <v>0</v>
      </c>
      <c r="AI447" s="165">
        <f t="shared" si="157"/>
        <v>0</v>
      </c>
      <c r="AJ447" s="165">
        <f t="shared" si="157"/>
        <v>0</v>
      </c>
      <c r="AK447" s="165">
        <f t="shared" si="157"/>
        <v>0</v>
      </c>
      <c r="AL447" s="165">
        <f t="shared" si="157"/>
        <v>0</v>
      </c>
      <c r="AM447" s="165">
        <f t="shared" si="157"/>
        <v>0</v>
      </c>
      <c r="AN447" s="165">
        <f t="shared" si="157"/>
        <v>0</v>
      </c>
      <c r="AO447" s="165">
        <f t="shared" si="157"/>
        <v>0</v>
      </c>
      <c r="AP447" s="165">
        <f t="shared" si="157"/>
        <v>0</v>
      </c>
      <c r="AQ447" s="165">
        <f t="shared" si="157"/>
        <v>0</v>
      </c>
      <c r="AR447" s="165">
        <f t="shared" si="157"/>
        <v>0</v>
      </c>
      <c r="AS447" s="165">
        <f t="shared" si="153"/>
        <v>0</v>
      </c>
    </row>
    <row r="448" spans="2:45" hidden="1" outlineLevel="2">
      <c r="B448" s="66">
        <v>33</v>
      </c>
      <c r="D448" s="338">
        <v>0</v>
      </c>
      <c r="E448" s="165">
        <f t="shared" si="154"/>
        <v>0</v>
      </c>
      <c r="F448" s="165">
        <f t="shared" si="154"/>
        <v>0</v>
      </c>
      <c r="G448" s="165">
        <f t="shared" si="154"/>
        <v>0</v>
      </c>
      <c r="H448" s="165">
        <f t="shared" si="154"/>
        <v>0</v>
      </c>
      <c r="I448" s="165">
        <f t="shared" si="154"/>
        <v>0</v>
      </c>
      <c r="J448" s="165">
        <f t="shared" si="154"/>
        <v>0</v>
      </c>
      <c r="K448" s="165">
        <f t="shared" si="154"/>
        <v>0</v>
      </c>
      <c r="L448" s="165">
        <f t="shared" si="154"/>
        <v>0</v>
      </c>
      <c r="M448" s="165">
        <f t="shared" si="154"/>
        <v>0</v>
      </c>
      <c r="N448" s="165">
        <f t="shared" si="154"/>
        <v>0</v>
      </c>
      <c r="O448" s="165">
        <f t="shared" si="155"/>
        <v>0</v>
      </c>
      <c r="P448" s="165">
        <f t="shared" si="155"/>
        <v>0</v>
      </c>
      <c r="Q448" s="165">
        <f t="shared" si="155"/>
        <v>0</v>
      </c>
      <c r="R448" s="165">
        <f t="shared" si="155"/>
        <v>0</v>
      </c>
      <c r="S448" s="165">
        <f t="shared" si="155"/>
        <v>0</v>
      </c>
      <c r="T448" s="165">
        <f t="shared" si="155"/>
        <v>0</v>
      </c>
      <c r="U448" s="165">
        <f t="shared" si="155"/>
        <v>0</v>
      </c>
      <c r="V448" s="165">
        <f t="shared" si="155"/>
        <v>0</v>
      </c>
      <c r="W448" s="165">
        <f t="shared" si="155"/>
        <v>0</v>
      </c>
      <c r="X448" s="165">
        <f t="shared" si="155"/>
        <v>0</v>
      </c>
      <c r="Y448" s="165">
        <f t="shared" si="156"/>
        <v>0</v>
      </c>
      <c r="Z448" s="165">
        <f t="shared" si="156"/>
        <v>0</v>
      </c>
      <c r="AA448" s="165">
        <f t="shared" si="156"/>
        <v>0</v>
      </c>
      <c r="AB448" s="165">
        <f t="shared" si="156"/>
        <v>0</v>
      </c>
      <c r="AC448" s="165">
        <f t="shared" si="156"/>
        <v>0</v>
      </c>
      <c r="AD448" s="165">
        <f t="shared" si="156"/>
        <v>0</v>
      </c>
      <c r="AE448" s="165">
        <f t="shared" si="156"/>
        <v>0</v>
      </c>
      <c r="AF448" s="165">
        <f t="shared" si="156"/>
        <v>0</v>
      </c>
      <c r="AG448" s="165">
        <f t="shared" si="156"/>
        <v>0</v>
      </c>
      <c r="AH448" s="165">
        <f t="shared" si="156"/>
        <v>0</v>
      </c>
      <c r="AI448" s="165">
        <f t="shared" si="157"/>
        <v>0</v>
      </c>
      <c r="AJ448" s="165">
        <f t="shared" si="157"/>
        <v>0</v>
      </c>
      <c r="AK448" s="165">
        <f t="shared" si="157"/>
        <v>0</v>
      </c>
      <c r="AL448" s="165">
        <f t="shared" si="157"/>
        <v>0</v>
      </c>
      <c r="AM448" s="165">
        <f t="shared" si="157"/>
        <v>0</v>
      </c>
      <c r="AN448" s="165">
        <f t="shared" si="157"/>
        <v>0</v>
      </c>
      <c r="AO448" s="165">
        <f t="shared" si="157"/>
        <v>0</v>
      </c>
      <c r="AP448" s="165">
        <f t="shared" si="157"/>
        <v>0</v>
      </c>
      <c r="AQ448" s="165">
        <f t="shared" si="157"/>
        <v>0</v>
      </c>
      <c r="AR448" s="165">
        <f t="shared" si="157"/>
        <v>0</v>
      </c>
      <c r="AS448" s="165">
        <f t="shared" si="153"/>
        <v>0</v>
      </c>
    </row>
    <row r="449" spans="2:45" hidden="1" outlineLevel="2">
      <c r="B449" s="66">
        <v>34</v>
      </c>
      <c r="D449" s="338">
        <v>0</v>
      </c>
      <c r="E449" s="165">
        <f t="shared" si="154"/>
        <v>0</v>
      </c>
      <c r="F449" s="165">
        <f t="shared" si="154"/>
        <v>0</v>
      </c>
      <c r="G449" s="165">
        <f t="shared" si="154"/>
        <v>0</v>
      </c>
      <c r="H449" s="165">
        <f t="shared" si="154"/>
        <v>0</v>
      </c>
      <c r="I449" s="165">
        <f t="shared" si="154"/>
        <v>0</v>
      </c>
      <c r="J449" s="165">
        <f t="shared" si="154"/>
        <v>0</v>
      </c>
      <c r="K449" s="165">
        <f t="shared" si="154"/>
        <v>0</v>
      </c>
      <c r="L449" s="165">
        <f t="shared" si="154"/>
        <v>0</v>
      </c>
      <c r="M449" s="165">
        <f t="shared" si="154"/>
        <v>0</v>
      </c>
      <c r="N449" s="165">
        <f t="shared" si="154"/>
        <v>0</v>
      </c>
      <c r="O449" s="165">
        <f t="shared" si="155"/>
        <v>0</v>
      </c>
      <c r="P449" s="165">
        <f t="shared" si="155"/>
        <v>0</v>
      </c>
      <c r="Q449" s="165">
        <f t="shared" si="155"/>
        <v>0</v>
      </c>
      <c r="R449" s="165">
        <f t="shared" si="155"/>
        <v>0</v>
      </c>
      <c r="S449" s="165">
        <f t="shared" si="155"/>
        <v>0</v>
      </c>
      <c r="T449" s="165">
        <f t="shared" si="155"/>
        <v>0</v>
      </c>
      <c r="U449" s="165">
        <f t="shared" si="155"/>
        <v>0</v>
      </c>
      <c r="V449" s="165">
        <f t="shared" si="155"/>
        <v>0</v>
      </c>
      <c r="W449" s="165">
        <f t="shared" si="155"/>
        <v>0</v>
      </c>
      <c r="X449" s="165">
        <f t="shared" si="155"/>
        <v>0</v>
      </c>
      <c r="Y449" s="165">
        <f t="shared" si="156"/>
        <v>0</v>
      </c>
      <c r="Z449" s="165">
        <f t="shared" si="156"/>
        <v>0</v>
      </c>
      <c r="AA449" s="165">
        <f t="shared" si="156"/>
        <v>0</v>
      </c>
      <c r="AB449" s="165">
        <f t="shared" si="156"/>
        <v>0</v>
      </c>
      <c r="AC449" s="165">
        <f t="shared" si="156"/>
        <v>0</v>
      </c>
      <c r="AD449" s="165">
        <f t="shared" si="156"/>
        <v>0</v>
      </c>
      <c r="AE449" s="165">
        <f t="shared" si="156"/>
        <v>0</v>
      </c>
      <c r="AF449" s="165">
        <f t="shared" si="156"/>
        <v>0</v>
      </c>
      <c r="AG449" s="165">
        <f t="shared" si="156"/>
        <v>0</v>
      </c>
      <c r="AH449" s="165">
        <f t="shared" si="156"/>
        <v>0</v>
      </c>
      <c r="AI449" s="165">
        <f t="shared" si="157"/>
        <v>0</v>
      </c>
      <c r="AJ449" s="165">
        <f t="shared" si="157"/>
        <v>0</v>
      </c>
      <c r="AK449" s="165">
        <f t="shared" si="157"/>
        <v>0</v>
      </c>
      <c r="AL449" s="165">
        <f t="shared" si="157"/>
        <v>0</v>
      </c>
      <c r="AM449" s="165">
        <f t="shared" si="157"/>
        <v>0</v>
      </c>
      <c r="AN449" s="165">
        <f t="shared" si="157"/>
        <v>0</v>
      </c>
      <c r="AO449" s="165">
        <f t="shared" si="157"/>
        <v>0</v>
      </c>
      <c r="AP449" s="165">
        <f t="shared" si="157"/>
        <v>0</v>
      </c>
      <c r="AQ449" s="165">
        <f t="shared" si="157"/>
        <v>0</v>
      </c>
      <c r="AR449" s="165">
        <f t="shared" si="157"/>
        <v>0</v>
      </c>
      <c r="AS449" s="165">
        <f t="shared" si="153"/>
        <v>0</v>
      </c>
    </row>
    <row r="450" spans="2:45" hidden="1" outlineLevel="2">
      <c r="B450" s="66">
        <v>35</v>
      </c>
      <c r="D450" s="338">
        <v>0</v>
      </c>
      <c r="E450" s="165">
        <f t="shared" si="154"/>
        <v>0</v>
      </c>
      <c r="F450" s="165">
        <f t="shared" si="154"/>
        <v>0</v>
      </c>
      <c r="G450" s="165">
        <f t="shared" si="154"/>
        <v>0</v>
      </c>
      <c r="H450" s="165">
        <f t="shared" si="154"/>
        <v>0</v>
      </c>
      <c r="I450" s="165">
        <f t="shared" si="154"/>
        <v>0</v>
      </c>
      <c r="J450" s="165">
        <f t="shared" si="154"/>
        <v>0</v>
      </c>
      <c r="K450" s="165">
        <f t="shared" si="154"/>
        <v>0</v>
      </c>
      <c r="L450" s="165">
        <f t="shared" si="154"/>
        <v>0</v>
      </c>
      <c r="M450" s="165">
        <f t="shared" si="154"/>
        <v>0</v>
      </c>
      <c r="N450" s="165">
        <f t="shared" si="154"/>
        <v>0</v>
      </c>
      <c r="O450" s="165">
        <f t="shared" si="155"/>
        <v>0</v>
      </c>
      <c r="P450" s="165">
        <f t="shared" si="155"/>
        <v>0</v>
      </c>
      <c r="Q450" s="165">
        <f t="shared" si="155"/>
        <v>0</v>
      </c>
      <c r="R450" s="165">
        <f t="shared" si="155"/>
        <v>0</v>
      </c>
      <c r="S450" s="165">
        <f t="shared" si="155"/>
        <v>0</v>
      </c>
      <c r="T450" s="165">
        <f t="shared" si="155"/>
        <v>0</v>
      </c>
      <c r="U450" s="165">
        <f t="shared" si="155"/>
        <v>0</v>
      </c>
      <c r="V450" s="165">
        <f t="shared" si="155"/>
        <v>0</v>
      </c>
      <c r="W450" s="165">
        <f t="shared" si="155"/>
        <v>0</v>
      </c>
      <c r="X450" s="165">
        <f t="shared" si="155"/>
        <v>0</v>
      </c>
      <c r="Y450" s="165">
        <f t="shared" si="156"/>
        <v>0</v>
      </c>
      <c r="Z450" s="165">
        <f t="shared" si="156"/>
        <v>0</v>
      </c>
      <c r="AA450" s="165">
        <f t="shared" si="156"/>
        <v>0</v>
      </c>
      <c r="AB450" s="165">
        <f t="shared" si="156"/>
        <v>0</v>
      </c>
      <c r="AC450" s="165">
        <f t="shared" si="156"/>
        <v>0</v>
      </c>
      <c r="AD450" s="165">
        <f t="shared" si="156"/>
        <v>0</v>
      </c>
      <c r="AE450" s="165">
        <f t="shared" si="156"/>
        <v>0</v>
      </c>
      <c r="AF450" s="165">
        <f t="shared" si="156"/>
        <v>0</v>
      </c>
      <c r="AG450" s="165">
        <f t="shared" si="156"/>
        <v>0</v>
      </c>
      <c r="AH450" s="165">
        <f t="shared" si="156"/>
        <v>0</v>
      </c>
      <c r="AI450" s="165">
        <f t="shared" si="157"/>
        <v>0</v>
      </c>
      <c r="AJ450" s="165">
        <f t="shared" si="157"/>
        <v>0</v>
      </c>
      <c r="AK450" s="165">
        <f t="shared" si="157"/>
        <v>0</v>
      </c>
      <c r="AL450" s="165">
        <f t="shared" si="157"/>
        <v>0</v>
      </c>
      <c r="AM450" s="165">
        <f t="shared" si="157"/>
        <v>0</v>
      </c>
      <c r="AN450" s="165">
        <f t="shared" si="157"/>
        <v>0</v>
      </c>
      <c r="AO450" s="165">
        <f t="shared" si="157"/>
        <v>0</v>
      </c>
      <c r="AP450" s="165">
        <f t="shared" si="157"/>
        <v>0</v>
      </c>
      <c r="AQ450" s="165">
        <f t="shared" si="157"/>
        <v>0</v>
      </c>
      <c r="AR450" s="165">
        <f t="shared" si="157"/>
        <v>0</v>
      </c>
      <c r="AS450" s="165">
        <f t="shared" si="153"/>
        <v>0</v>
      </c>
    </row>
    <row r="451" spans="2:45" hidden="1" outlineLevel="2">
      <c r="B451" s="66">
        <v>36</v>
      </c>
      <c r="D451" s="338">
        <v>0</v>
      </c>
      <c r="E451" s="165">
        <f t="shared" si="154"/>
        <v>0</v>
      </c>
      <c r="F451" s="165">
        <f t="shared" si="154"/>
        <v>0</v>
      </c>
      <c r="G451" s="165">
        <f t="shared" si="154"/>
        <v>0</v>
      </c>
      <c r="H451" s="165">
        <f t="shared" si="154"/>
        <v>0</v>
      </c>
      <c r="I451" s="165">
        <f t="shared" si="154"/>
        <v>0</v>
      </c>
      <c r="J451" s="165">
        <f t="shared" si="154"/>
        <v>0</v>
      </c>
      <c r="K451" s="165">
        <f t="shared" si="154"/>
        <v>0</v>
      </c>
      <c r="L451" s="165">
        <f t="shared" si="154"/>
        <v>0</v>
      </c>
      <c r="M451" s="165">
        <f t="shared" si="154"/>
        <v>0</v>
      </c>
      <c r="N451" s="165">
        <f t="shared" si="154"/>
        <v>0</v>
      </c>
      <c r="O451" s="165">
        <f t="shared" si="155"/>
        <v>0</v>
      </c>
      <c r="P451" s="165">
        <f t="shared" si="155"/>
        <v>0</v>
      </c>
      <c r="Q451" s="165">
        <f t="shared" si="155"/>
        <v>0</v>
      </c>
      <c r="R451" s="165">
        <f t="shared" si="155"/>
        <v>0</v>
      </c>
      <c r="S451" s="165">
        <f t="shared" si="155"/>
        <v>0</v>
      </c>
      <c r="T451" s="165">
        <f t="shared" si="155"/>
        <v>0</v>
      </c>
      <c r="U451" s="165">
        <f t="shared" si="155"/>
        <v>0</v>
      </c>
      <c r="V451" s="165">
        <f t="shared" si="155"/>
        <v>0</v>
      </c>
      <c r="W451" s="165">
        <f t="shared" si="155"/>
        <v>0</v>
      </c>
      <c r="X451" s="165">
        <f t="shared" si="155"/>
        <v>0</v>
      </c>
      <c r="Y451" s="165">
        <f t="shared" si="156"/>
        <v>0</v>
      </c>
      <c r="Z451" s="165">
        <f t="shared" si="156"/>
        <v>0</v>
      </c>
      <c r="AA451" s="165">
        <f t="shared" si="156"/>
        <v>0</v>
      </c>
      <c r="AB451" s="165">
        <f t="shared" si="156"/>
        <v>0</v>
      </c>
      <c r="AC451" s="165">
        <f t="shared" si="156"/>
        <v>0</v>
      </c>
      <c r="AD451" s="165">
        <f t="shared" si="156"/>
        <v>0</v>
      </c>
      <c r="AE451" s="165">
        <f t="shared" si="156"/>
        <v>0</v>
      </c>
      <c r="AF451" s="165">
        <f t="shared" si="156"/>
        <v>0</v>
      </c>
      <c r="AG451" s="165">
        <f t="shared" si="156"/>
        <v>0</v>
      </c>
      <c r="AH451" s="165">
        <f t="shared" si="156"/>
        <v>0</v>
      </c>
      <c r="AI451" s="165">
        <f t="shared" si="157"/>
        <v>0</v>
      </c>
      <c r="AJ451" s="165">
        <f t="shared" si="157"/>
        <v>0</v>
      </c>
      <c r="AK451" s="165">
        <f t="shared" si="157"/>
        <v>0</v>
      </c>
      <c r="AL451" s="165">
        <f t="shared" si="157"/>
        <v>0</v>
      </c>
      <c r="AM451" s="165">
        <f t="shared" si="157"/>
        <v>0</v>
      </c>
      <c r="AN451" s="165">
        <f t="shared" si="157"/>
        <v>0</v>
      </c>
      <c r="AO451" s="165">
        <f t="shared" si="157"/>
        <v>0</v>
      </c>
      <c r="AP451" s="165">
        <f t="shared" si="157"/>
        <v>0</v>
      </c>
      <c r="AQ451" s="165">
        <f t="shared" si="157"/>
        <v>0</v>
      </c>
      <c r="AR451" s="165">
        <f t="shared" si="157"/>
        <v>0</v>
      </c>
      <c r="AS451" s="165">
        <f t="shared" si="153"/>
        <v>0</v>
      </c>
    </row>
    <row r="452" spans="2:45" hidden="1" outlineLevel="2">
      <c r="B452" s="66">
        <v>37</v>
      </c>
      <c r="D452" s="338">
        <v>0</v>
      </c>
      <c r="E452" s="165">
        <f t="shared" si="154"/>
        <v>0</v>
      </c>
      <c r="F452" s="165">
        <f t="shared" si="154"/>
        <v>0</v>
      </c>
      <c r="G452" s="165">
        <f t="shared" si="154"/>
        <v>0</v>
      </c>
      <c r="H452" s="165">
        <f t="shared" si="154"/>
        <v>0</v>
      </c>
      <c r="I452" s="165">
        <f t="shared" si="154"/>
        <v>0</v>
      </c>
      <c r="J452" s="165">
        <f t="shared" si="154"/>
        <v>0</v>
      </c>
      <c r="K452" s="165">
        <f t="shared" si="154"/>
        <v>0</v>
      </c>
      <c r="L452" s="165">
        <f t="shared" si="154"/>
        <v>0</v>
      </c>
      <c r="M452" s="165">
        <f t="shared" si="154"/>
        <v>0</v>
      </c>
      <c r="N452" s="165">
        <f t="shared" si="154"/>
        <v>0</v>
      </c>
      <c r="O452" s="165">
        <f t="shared" si="155"/>
        <v>0</v>
      </c>
      <c r="P452" s="165">
        <f t="shared" si="155"/>
        <v>0</v>
      </c>
      <c r="Q452" s="165">
        <f t="shared" si="155"/>
        <v>0</v>
      </c>
      <c r="R452" s="165">
        <f t="shared" si="155"/>
        <v>0</v>
      </c>
      <c r="S452" s="165">
        <f t="shared" si="155"/>
        <v>0</v>
      </c>
      <c r="T452" s="165">
        <f t="shared" si="155"/>
        <v>0</v>
      </c>
      <c r="U452" s="165">
        <f t="shared" si="155"/>
        <v>0</v>
      </c>
      <c r="V452" s="165">
        <f t="shared" si="155"/>
        <v>0</v>
      </c>
      <c r="W452" s="165">
        <f t="shared" si="155"/>
        <v>0</v>
      </c>
      <c r="X452" s="165">
        <f t="shared" si="155"/>
        <v>0</v>
      </c>
      <c r="Y452" s="165">
        <f t="shared" si="156"/>
        <v>0</v>
      </c>
      <c r="Z452" s="165">
        <f t="shared" si="156"/>
        <v>0</v>
      </c>
      <c r="AA452" s="165">
        <f t="shared" si="156"/>
        <v>0</v>
      </c>
      <c r="AB452" s="165">
        <f t="shared" si="156"/>
        <v>0</v>
      </c>
      <c r="AC452" s="165">
        <f t="shared" si="156"/>
        <v>0</v>
      </c>
      <c r="AD452" s="165">
        <f t="shared" si="156"/>
        <v>0</v>
      </c>
      <c r="AE452" s="165">
        <f t="shared" si="156"/>
        <v>0</v>
      </c>
      <c r="AF452" s="165">
        <f t="shared" si="156"/>
        <v>0</v>
      </c>
      <c r="AG452" s="165">
        <f t="shared" si="156"/>
        <v>0</v>
      </c>
      <c r="AH452" s="165">
        <f t="shared" si="156"/>
        <v>0</v>
      </c>
      <c r="AI452" s="165">
        <f t="shared" si="157"/>
        <v>0</v>
      </c>
      <c r="AJ452" s="165">
        <f t="shared" si="157"/>
        <v>0</v>
      </c>
      <c r="AK452" s="165">
        <f t="shared" si="157"/>
        <v>0</v>
      </c>
      <c r="AL452" s="165">
        <f t="shared" si="157"/>
        <v>0</v>
      </c>
      <c r="AM452" s="165">
        <f t="shared" si="157"/>
        <v>0</v>
      </c>
      <c r="AN452" s="165">
        <f t="shared" si="157"/>
        <v>0</v>
      </c>
      <c r="AO452" s="165">
        <f t="shared" si="157"/>
        <v>0</v>
      </c>
      <c r="AP452" s="165">
        <f t="shared" si="157"/>
        <v>0</v>
      </c>
      <c r="AQ452" s="165">
        <f t="shared" si="157"/>
        <v>0</v>
      </c>
      <c r="AR452" s="165">
        <f t="shared" si="157"/>
        <v>0</v>
      </c>
      <c r="AS452" s="165">
        <f t="shared" si="153"/>
        <v>0</v>
      </c>
    </row>
    <row r="453" spans="2:45" hidden="1" outlineLevel="2">
      <c r="B453" s="66">
        <v>38</v>
      </c>
      <c r="D453" s="338">
        <v>0</v>
      </c>
      <c r="E453" s="165">
        <f t="shared" si="154"/>
        <v>0</v>
      </c>
      <c r="F453" s="165">
        <f t="shared" si="154"/>
        <v>0</v>
      </c>
      <c r="G453" s="165">
        <f t="shared" si="154"/>
        <v>0</v>
      </c>
      <c r="H453" s="165">
        <f t="shared" si="154"/>
        <v>0</v>
      </c>
      <c r="I453" s="165">
        <f t="shared" si="154"/>
        <v>0</v>
      </c>
      <c r="J453" s="165">
        <f t="shared" si="154"/>
        <v>0</v>
      </c>
      <c r="K453" s="165">
        <f t="shared" si="154"/>
        <v>0</v>
      </c>
      <c r="L453" s="165">
        <f t="shared" si="154"/>
        <v>0</v>
      </c>
      <c r="M453" s="165">
        <f t="shared" si="154"/>
        <v>0</v>
      </c>
      <c r="N453" s="165">
        <f t="shared" si="154"/>
        <v>0</v>
      </c>
      <c r="O453" s="165">
        <f t="shared" si="155"/>
        <v>0</v>
      </c>
      <c r="P453" s="165">
        <f t="shared" si="155"/>
        <v>0</v>
      </c>
      <c r="Q453" s="165">
        <f t="shared" si="155"/>
        <v>0</v>
      </c>
      <c r="R453" s="165">
        <f t="shared" si="155"/>
        <v>0</v>
      </c>
      <c r="S453" s="165">
        <f t="shared" si="155"/>
        <v>0</v>
      </c>
      <c r="T453" s="165">
        <f t="shared" si="155"/>
        <v>0</v>
      </c>
      <c r="U453" s="165">
        <f t="shared" si="155"/>
        <v>0</v>
      </c>
      <c r="V453" s="165">
        <f t="shared" si="155"/>
        <v>0</v>
      </c>
      <c r="W453" s="165">
        <f t="shared" si="155"/>
        <v>0</v>
      </c>
      <c r="X453" s="165">
        <f t="shared" si="155"/>
        <v>0</v>
      </c>
      <c r="Y453" s="165">
        <f t="shared" si="156"/>
        <v>0</v>
      </c>
      <c r="Z453" s="165">
        <f t="shared" si="156"/>
        <v>0</v>
      </c>
      <c r="AA453" s="165">
        <f t="shared" si="156"/>
        <v>0</v>
      </c>
      <c r="AB453" s="165">
        <f t="shared" si="156"/>
        <v>0</v>
      </c>
      <c r="AC453" s="165">
        <f t="shared" si="156"/>
        <v>0</v>
      </c>
      <c r="AD453" s="165">
        <f t="shared" si="156"/>
        <v>0</v>
      </c>
      <c r="AE453" s="165">
        <f t="shared" si="156"/>
        <v>0</v>
      </c>
      <c r="AF453" s="165">
        <f t="shared" si="156"/>
        <v>0</v>
      </c>
      <c r="AG453" s="165">
        <f t="shared" si="156"/>
        <v>0</v>
      </c>
      <c r="AH453" s="165">
        <f t="shared" si="156"/>
        <v>0</v>
      </c>
      <c r="AI453" s="165">
        <f t="shared" si="157"/>
        <v>0</v>
      </c>
      <c r="AJ453" s="165">
        <f t="shared" si="157"/>
        <v>0</v>
      </c>
      <c r="AK453" s="165">
        <f t="shared" si="157"/>
        <v>0</v>
      </c>
      <c r="AL453" s="165">
        <f t="shared" si="157"/>
        <v>0</v>
      </c>
      <c r="AM453" s="165">
        <f t="shared" si="157"/>
        <v>0</v>
      </c>
      <c r="AN453" s="165">
        <f t="shared" si="157"/>
        <v>0</v>
      </c>
      <c r="AO453" s="165">
        <f t="shared" si="157"/>
        <v>0</v>
      </c>
      <c r="AP453" s="165">
        <f t="shared" si="157"/>
        <v>0</v>
      </c>
      <c r="AQ453" s="165">
        <f t="shared" si="157"/>
        <v>0</v>
      </c>
      <c r="AR453" s="165">
        <f t="shared" si="157"/>
        <v>0</v>
      </c>
      <c r="AS453" s="165">
        <f t="shared" si="153"/>
        <v>0</v>
      </c>
    </row>
    <row r="454" spans="2:45" hidden="1" outlineLevel="2">
      <c r="B454" s="66">
        <v>39</v>
      </c>
      <c r="D454" s="338">
        <v>0</v>
      </c>
      <c r="E454" s="165">
        <f t="shared" si="154"/>
        <v>0</v>
      </c>
      <c r="F454" s="165">
        <f t="shared" si="154"/>
        <v>0</v>
      </c>
      <c r="G454" s="165">
        <f t="shared" si="154"/>
        <v>0</v>
      </c>
      <c r="H454" s="165">
        <f t="shared" si="154"/>
        <v>0</v>
      </c>
      <c r="I454" s="165">
        <f t="shared" si="154"/>
        <v>0</v>
      </c>
      <c r="J454" s="165">
        <f t="shared" si="154"/>
        <v>0</v>
      </c>
      <c r="K454" s="165">
        <f t="shared" si="154"/>
        <v>0</v>
      </c>
      <c r="L454" s="165">
        <f t="shared" si="154"/>
        <v>0</v>
      </c>
      <c r="M454" s="165">
        <f t="shared" si="154"/>
        <v>0</v>
      </c>
      <c r="N454" s="165">
        <f t="shared" si="154"/>
        <v>0</v>
      </c>
      <c r="O454" s="165">
        <f t="shared" si="155"/>
        <v>0</v>
      </c>
      <c r="P454" s="165">
        <f t="shared" si="155"/>
        <v>0</v>
      </c>
      <c r="Q454" s="165">
        <f t="shared" si="155"/>
        <v>0</v>
      </c>
      <c r="R454" s="165">
        <f t="shared" si="155"/>
        <v>0</v>
      </c>
      <c r="S454" s="165">
        <f t="shared" si="155"/>
        <v>0</v>
      </c>
      <c r="T454" s="165">
        <f t="shared" si="155"/>
        <v>0</v>
      </c>
      <c r="U454" s="165">
        <f t="shared" si="155"/>
        <v>0</v>
      </c>
      <c r="V454" s="165">
        <f t="shared" si="155"/>
        <v>0</v>
      </c>
      <c r="W454" s="165">
        <f t="shared" si="155"/>
        <v>0</v>
      </c>
      <c r="X454" s="165">
        <f t="shared" si="155"/>
        <v>0</v>
      </c>
      <c r="Y454" s="165">
        <f t="shared" si="156"/>
        <v>0</v>
      </c>
      <c r="Z454" s="165">
        <f t="shared" si="156"/>
        <v>0</v>
      </c>
      <c r="AA454" s="165">
        <f t="shared" si="156"/>
        <v>0</v>
      </c>
      <c r="AB454" s="165">
        <f t="shared" si="156"/>
        <v>0</v>
      </c>
      <c r="AC454" s="165">
        <f t="shared" si="156"/>
        <v>0</v>
      </c>
      <c r="AD454" s="165">
        <f t="shared" si="156"/>
        <v>0</v>
      </c>
      <c r="AE454" s="165">
        <f t="shared" si="156"/>
        <v>0</v>
      </c>
      <c r="AF454" s="165">
        <f t="shared" si="156"/>
        <v>0</v>
      </c>
      <c r="AG454" s="165">
        <f t="shared" si="156"/>
        <v>0</v>
      </c>
      <c r="AH454" s="165">
        <f t="shared" si="156"/>
        <v>0</v>
      </c>
      <c r="AI454" s="165">
        <f t="shared" si="157"/>
        <v>0</v>
      </c>
      <c r="AJ454" s="165">
        <f t="shared" si="157"/>
        <v>0</v>
      </c>
      <c r="AK454" s="165">
        <f t="shared" si="157"/>
        <v>0</v>
      </c>
      <c r="AL454" s="165">
        <f t="shared" si="157"/>
        <v>0</v>
      </c>
      <c r="AM454" s="165">
        <f t="shared" si="157"/>
        <v>0</v>
      </c>
      <c r="AN454" s="165">
        <f t="shared" si="157"/>
        <v>0</v>
      </c>
      <c r="AO454" s="165">
        <f t="shared" si="157"/>
        <v>0</v>
      </c>
      <c r="AP454" s="165">
        <f t="shared" si="157"/>
        <v>0</v>
      </c>
      <c r="AQ454" s="165">
        <f t="shared" si="157"/>
        <v>0</v>
      </c>
      <c r="AR454" s="165">
        <f t="shared" si="157"/>
        <v>0</v>
      </c>
      <c r="AS454" s="165">
        <f t="shared" si="153"/>
        <v>0</v>
      </c>
    </row>
    <row r="455" spans="2:45" hidden="1" outlineLevel="2">
      <c r="B455" s="66">
        <v>40</v>
      </c>
      <c r="D455" s="338">
        <v>0</v>
      </c>
      <c r="E455" s="165">
        <f t="shared" si="154"/>
        <v>0</v>
      </c>
      <c r="F455" s="165">
        <f t="shared" si="154"/>
        <v>0</v>
      </c>
      <c r="G455" s="165">
        <f t="shared" si="154"/>
        <v>0</v>
      </c>
      <c r="H455" s="165">
        <f t="shared" si="154"/>
        <v>0</v>
      </c>
      <c r="I455" s="165">
        <f t="shared" si="154"/>
        <v>0</v>
      </c>
      <c r="J455" s="165">
        <f t="shared" si="154"/>
        <v>0</v>
      </c>
      <c r="K455" s="165">
        <f t="shared" si="154"/>
        <v>0</v>
      </c>
      <c r="L455" s="165">
        <f t="shared" si="154"/>
        <v>0</v>
      </c>
      <c r="M455" s="165">
        <f t="shared" si="154"/>
        <v>0</v>
      </c>
      <c r="N455" s="165">
        <f t="shared" si="154"/>
        <v>0</v>
      </c>
      <c r="O455" s="165">
        <f t="shared" si="155"/>
        <v>0</v>
      </c>
      <c r="P455" s="165">
        <f t="shared" si="155"/>
        <v>0</v>
      </c>
      <c r="Q455" s="165">
        <f t="shared" si="155"/>
        <v>0</v>
      </c>
      <c r="R455" s="165">
        <f t="shared" si="155"/>
        <v>0</v>
      </c>
      <c r="S455" s="165">
        <f t="shared" si="155"/>
        <v>0</v>
      </c>
      <c r="T455" s="165">
        <f t="shared" si="155"/>
        <v>0</v>
      </c>
      <c r="U455" s="165">
        <f t="shared" si="155"/>
        <v>0</v>
      </c>
      <c r="V455" s="165">
        <f t="shared" si="155"/>
        <v>0</v>
      </c>
      <c r="W455" s="165">
        <f t="shared" si="155"/>
        <v>0</v>
      </c>
      <c r="X455" s="165">
        <f t="shared" si="155"/>
        <v>0</v>
      </c>
      <c r="Y455" s="165">
        <f t="shared" si="156"/>
        <v>0</v>
      </c>
      <c r="Z455" s="165">
        <f t="shared" si="156"/>
        <v>0</v>
      </c>
      <c r="AA455" s="165">
        <f t="shared" si="156"/>
        <v>0</v>
      </c>
      <c r="AB455" s="165">
        <f t="shared" si="156"/>
        <v>0</v>
      </c>
      <c r="AC455" s="165">
        <f t="shared" si="156"/>
        <v>0</v>
      </c>
      <c r="AD455" s="165">
        <f t="shared" si="156"/>
        <v>0</v>
      </c>
      <c r="AE455" s="165">
        <f t="shared" si="156"/>
        <v>0</v>
      </c>
      <c r="AF455" s="165">
        <f t="shared" si="156"/>
        <v>0</v>
      </c>
      <c r="AG455" s="165">
        <f t="shared" si="156"/>
        <v>0</v>
      </c>
      <c r="AH455" s="165">
        <f t="shared" si="156"/>
        <v>0</v>
      </c>
      <c r="AI455" s="165">
        <f t="shared" si="157"/>
        <v>0</v>
      </c>
      <c r="AJ455" s="165">
        <f t="shared" si="157"/>
        <v>0</v>
      </c>
      <c r="AK455" s="165">
        <f t="shared" si="157"/>
        <v>0</v>
      </c>
      <c r="AL455" s="165">
        <f t="shared" si="157"/>
        <v>0</v>
      </c>
      <c r="AM455" s="165">
        <f t="shared" si="157"/>
        <v>0</v>
      </c>
      <c r="AN455" s="165">
        <f t="shared" si="157"/>
        <v>0</v>
      </c>
      <c r="AO455" s="165">
        <f t="shared" si="157"/>
        <v>0</v>
      </c>
      <c r="AP455" s="165">
        <f t="shared" si="157"/>
        <v>0</v>
      </c>
      <c r="AQ455" s="165">
        <f t="shared" si="157"/>
        <v>0</v>
      </c>
      <c r="AR455" s="165">
        <f t="shared" si="157"/>
        <v>0</v>
      </c>
      <c r="AS455" s="165">
        <f t="shared" si="153"/>
        <v>0</v>
      </c>
    </row>
    <row r="456" spans="2:45" ht="18" customHeight="1" collapsed="1">
      <c r="B456" s="376" t="str">
        <f>INV!B19</f>
        <v>2 - Proteção/Combate a Incêndios</v>
      </c>
      <c r="C456" s="188"/>
      <c r="D456" s="189"/>
      <c r="E456" s="190">
        <f>E457+E498+E539+E580+E621+E662+E703+E744+E785+E826+E867+E908+E949</f>
        <v>0</v>
      </c>
      <c r="F456" s="190">
        <f t="shared" ref="F456:AR456" si="158">F457+F498+F539+F580+F621+F662+F703+F744+F785+F826+F867+F908+F949</f>
        <v>116.23719301311269</v>
      </c>
      <c r="G456" s="190">
        <f t="shared" si="158"/>
        <v>116.23719301311269</v>
      </c>
      <c r="H456" s="190">
        <f t="shared" si="158"/>
        <v>116.23719301311269</v>
      </c>
      <c r="I456" s="190">
        <f t="shared" si="158"/>
        <v>116.23719301311269</v>
      </c>
      <c r="J456" s="190">
        <f t="shared" si="158"/>
        <v>116.23719301311269</v>
      </c>
      <c r="K456" s="190">
        <f t="shared" si="158"/>
        <v>14.900198017476667</v>
      </c>
      <c r="L456" s="190">
        <f t="shared" si="158"/>
        <v>14.900198017476667</v>
      </c>
      <c r="M456" s="190">
        <f t="shared" si="158"/>
        <v>14.900198017476667</v>
      </c>
      <c r="N456" s="190">
        <f t="shared" si="158"/>
        <v>60.528065136600141</v>
      </c>
      <c r="O456" s="190">
        <f t="shared" si="158"/>
        <v>60.528065136600141</v>
      </c>
      <c r="P456" s="190">
        <f t="shared" si="158"/>
        <v>71.003870436445183</v>
      </c>
      <c r="Q456" s="190">
        <f t="shared" si="158"/>
        <v>71.003870436445183</v>
      </c>
      <c r="R456" s="190">
        <f t="shared" si="158"/>
        <v>71.003870436445183</v>
      </c>
      <c r="S456" s="190">
        <f t="shared" si="158"/>
        <v>25.376003317321729</v>
      </c>
      <c r="T456" s="190">
        <f t="shared" si="158"/>
        <v>25.376003317321729</v>
      </c>
      <c r="U456" s="190">
        <f t="shared" si="158"/>
        <v>14.900198017476667</v>
      </c>
      <c r="V456" s="190">
        <f t="shared" si="158"/>
        <v>60.528065136600141</v>
      </c>
      <c r="W456" s="190">
        <f t="shared" si="158"/>
        <v>60.528065136600141</v>
      </c>
      <c r="X456" s="190">
        <f t="shared" si="158"/>
        <v>60.528065136600141</v>
      </c>
      <c r="Y456" s="190">
        <f t="shared" si="158"/>
        <v>60.528065136600141</v>
      </c>
      <c r="Z456" s="190">
        <f t="shared" si="158"/>
        <v>71.003870436445183</v>
      </c>
      <c r="AA456" s="190">
        <f t="shared" si="158"/>
        <v>25.376003317321729</v>
      </c>
      <c r="AB456" s="190">
        <f t="shared" si="158"/>
        <v>25.376003317321729</v>
      </c>
      <c r="AC456" s="190">
        <f t="shared" si="158"/>
        <v>25.376003317321729</v>
      </c>
      <c r="AD456" s="190">
        <f t="shared" si="158"/>
        <v>71.003870436445183</v>
      </c>
      <c r="AE456" s="190">
        <f t="shared" si="158"/>
        <v>61.099692406925364</v>
      </c>
      <c r="AF456" s="190">
        <f t="shared" si="158"/>
        <v>61.099692406925364</v>
      </c>
      <c r="AG456" s="190">
        <f t="shared" si="158"/>
        <v>61.099692406925364</v>
      </c>
      <c r="AH456" s="190">
        <f t="shared" si="158"/>
        <v>61.099692406925364</v>
      </c>
      <c r="AI456" s="190">
        <f t="shared" si="158"/>
        <v>15.471825287801884</v>
      </c>
      <c r="AJ456" s="190">
        <f t="shared" si="158"/>
        <v>37.436276849904353</v>
      </c>
      <c r="AK456" s="190">
        <f t="shared" si="158"/>
        <v>37.436276849904353</v>
      </c>
      <c r="AL456" s="190">
        <f t="shared" si="158"/>
        <v>151.50594464771308</v>
      </c>
      <c r="AM456" s="190">
        <f t="shared" si="158"/>
        <v>151.50594464771308</v>
      </c>
      <c r="AN456" s="190">
        <f t="shared" si="158"/>
        <v>0</v>
      </c>
      <c r="AO456" s="190">
        <f t="shared" si="158"/>
        <v>0</v>
      </c>
      <c r="AP456" s="190">
        <f t="shared" si="158"/>
        <v>0</v>
      </c>
      <c r="AQ456" s="190">
        <f t="shared" si="158"/>
        <v>0</v>
      </c>
      <c r="AR456" s="190">
        <f t="shared" si="158"/>
        <v>0</v>
      </c>
      <c r="AS456" s="190">
        <f t="shared" ref="AS456:AS494" si="159">SUM(E456:AR456)</f>
        <v>2123.6095546346437</v>
      </c>
    </row>
    <row r="457" spans="2:45" s="377" customFormat="1" ht="12.75" hidden="1" customHeight="1" outlineLevel="1" collapsed="1">
      <c r="B457" s="378" t="str">
        <f>INV!B20</f>
        <v>2.1 - Caminhonete (S10) 4X4 - 2.8 Diesel LS</v>
      </c>
      <c r="C457" s="357"/>
      <c r="D457" s="386">
        <f>INV!C20</f>
        <v>5</v>
      </c>
      <c r="E457" s="387">
        <f t="shared" ref="E457:AR457" si="160">SUM(E458:E497)</f>
        <v>0</v>
      </c>
      <c r="F457" s="387">
        <f t="shared" si="160"/>
        <v>45.627867119123472</v>
      </c>
      <c r="G457" s="387">
        <f t="shared" si="160"/>
        <v>45.627867119123472</v>
      </c>
      <c r="H457" s="387">
        <f t="shared" si="160"/>
        <v>45.627867119123472</v>
      </c>
      <c r="I457" s="387">
        <f t="shared" si="160"/>
        <v>45.627867119123472</v>
      </c>
      <c r="J457" s="387">
        <f t="shared" si="160"/>
        <v>45.627867119123472</v>
      </c>
      <c r="K457" s="387">
        <f t="shared" si="160"/>
        <v>0</v>
      </c>
      <c r="L457" s="387">
        <f t="shared" si="160"/>
        <v>0</v>
      </c>
      <c r="M457" s="387">
        <f t="shared" si="160"/>
        <v>0</v>
      </c>
      <c r="N457" s="387">
        <f t="shared" si="160"/>
        <v>45.627867119123472</v>
      </c>
      <c r="O457" s="387">
        <f t="shared" si="160"/>
        <v>45.627867119123472</v>
      </c>
      <c r="P457" s="387">
        <f t="shared" si="160"/>
        <v>45.627867119123472</v>
      </c>
      <c r="Q457" s="387">
        <f t="shared" si="160"/>
        <v>45.627867119123472</v>
      </c>
      <c r="R457" s="387">
        <f t="shared" si="160"/>
        <v>45.627867119123472</v>
      </c>
      <c r="S457" s="387">
        <f t="shared" si="160"/>
        <v>0</v>
      </c>
      <c r="T457" s="387">
        <f t="shared" si="160"/>
        <v>0</v>
      </c>
      <c r="U457" s="387">
        <f t="shared" si="160"/>
        <v>0</v>
      </c>
      <c r="V457" s="387">
        <f t="shared" si="160"/>
        <v>45.627867119123472</v>
      </c>
      <c r="W457" s="387">
        <f t="shared" si="160"/>
        <v>45.627867119123472</v>
      </c>
      <c r="X457" s="387">
        <f t="shared" si="160"/>
        <v>45.627867119123472</v>
      </c>
      <c r="Y457" s="387">
        <f t="shared" si="160"/>
        <v>45.627867119123472</v>
      </c>
      <c r="Z457" s="387">
        <f t="shared" si="160"/>
        <v>45.627867119123472</v>
      </c>
      <c r="AA457" s="387">
        <f t="shared" si="160"/>
        <v>0</v>
      </c>
      <c r="AB457" s="387">
        <f t="shared" si="160"/>
        <v>0</v>
      </c>
      <c r="AC457" s="387">
        <f t="shared" si="160"/>
        <v>0</v>
      </c>
      <c r="AD457" s="387">
        <f t="shared" si="160"/>
        <v>45.627867119123472</v>
      </c>
      <c r="AE457" s="387">
        <f t="shared" si="160"/>
        <v>45.627867119123472</v>
      </c>
      <c r="AF457" s="387">
        <f t="shared" si="160"/>
        <v>45.627867119123472</v>
      </c>
      <c r="AG457" s="387">
        <f t="shared" si="160"/>
        <v>45.627867119123472</v>
      </c>
      <c r="AH457" s="387">
        <f t="shared" si="160"/>
        <v>45.627867119123472</v>
      </c>
      <c r="AI457" s="387">
        <f t="shared" si="160"/>
        <v>0</v>
      </c>
      <c r="AJ457" s="387">
        <f t="shared" si="160"/>
        <v>0</v>
      </c>
      <c r="AK457" s="387">
        <f t="shared" si="160"/>
        <v>0</v>
      </c>
      <c r="AL457" s="387">
        <f t="shared" si="160"/>
        <v>114.06966779780868</v>
      </c>
      <c r="AM457" s="387">
        <f t="shared" si="160"/>
        <v>114.06966779780868</v>
      </c>
      <c r="AN457" s="387">
        <f t="shared" si="160"/>
        <v>0</v>
      </c>
      <c r="AO457" s="387">
        <f t="shared" si="160"/>
        <v>0</v>
      </c>
      <c r="AP457" s="387">
        <f t="shared" si="160"/>
        <v>0</v>
      </c>
      <c r="AQ457" s="387">
        <f t="shared" si="160"/>
        <v>0</v>
      </c>
      <c r="AR457" s="387">
        <f t="shared" si="160"/>
        <v>0</v>
      </c>
      <c r="AS457" s="387">
        <f t="shared" si="159"/>
        <v>1140.6966779780871</v>
      </c>
    </row>
    <row r="458" spans="2:45" s="377" customFormat="1" ht="12.75" hidden="1" customHeight="1" outlineLevel="2">
      <c r="B458" s="377">
        <v>1</v>
      </c>
      <c r="C458" s="81"/>
      <c r="D458" s="338">
        <f t="array" ref="D458:D497">TRANSPOSE(INV!E20:AR20)</f>
        <v>228.13933559561735</v>
      </c>
      <c r="E458" s="387">
        <f t="shared" ref="E458:N467" si="161">IF(AND(E$2=$B458,$B458=$C$3),$D458,IF(AND(E$2&gt;$B458,E$2&lt;=$D$457+$B458),SLN($D458,0,IF($C$3-$B458&gt;=$D$457,$D$457,$C$3-$B458)),0))</f>
        <v>0</v>
      </c>
      <c r="F458" s="387">
        <f t="shared" si="161"/>
        <v>45.627867119123472</v>
      </c>
      <c r="G458" s="387">
        <f t="shared" si="161"/>
        <v>45.627867119123472</v>
      </c>
      <c r="H458" s="387">
        <f t="shared" si="161"/>
        <v>45.627867119123472</v>
      </c>
      <c r="I458" s="387">
        <f t="shared" si="161"/>
        <v>45.627867119123472</v>
      </c>
      <c r="J458" s="387">
        <f t="shared" si="161"/>
        <v>45.627867119123472</v>
      </c>
      <c r="K458" s="387">
        <f t="shared" si="161"/>
        <v>0</v>
      </c>
      <c r="L458" s="387">
        <f t="shared" si="161"/>
        <v>0</v>
      </c>
      <c r="M458" s="387">
        <f t="shared" si="161"/>
        <v>0</v>
      </c>
      <c r="N458" s="387">
        <f t="shared" si="161"/>
        <v>0</v>
      </c>
      <c r="O458" s="387">
        <f t="shared" ref="O458:X467" si="162">IF(AND(O$2=$B458,$B458=$C$3),$D458,IF(AND(O$2&gt;$B458,O$2&lt;=$D$457+$B458),SLN($D458,0,IF($C$3-$B458&gt;=$D$457,$D$457,$C$3-$B458)),0))</f>
        <v>0</v>
      </c>
      <c r="P458" s="387">
        <f t="shared" si="162"/>
        <v>0</v>
      </c>
      <c r="Q458" s="387">
        <f t="shared" si="162"/>
        <v>0</v>
      </c>
      <c r="R458" s="387">
        <f t="shared" si="162"/>
        <v>0</v>
      </c>
      <c r="S458" s="387">
        <f t="shared" si="162"/>
        <v>0</v>
      </c>
      <c r="T458" s="387">
        <f t="shared" si="162"/>
        <v>0</v>
      </c>
      <c r="U458" s="387">
        <f t="shared" si="162"/>
        <v>0</v>
      </c>
      <c r="V458" s="387">
        <f t="shared" si="162"/>
        <v>0</v>
      </c>
      <c r="W458" s="387">
        <f t="shared" si="162"/>
        <v>0</v>
      </c>
      <c r="X458" s="387">
        <f t="shared" si="162"/>
        <v>0</v>
      </c>
      <c r="Y458" s="387">
        <f t="shared" ref="Y458:AH467" si="163">IF(AND(Y$2=$B458,$B458=$C$3),$D458,IF(AND(Y$2&gt;$B458,Y$2&lt;=$D$457+$B458),SLN($D458,0,IF($C$3-$B458&gt;=$D$457,$D$457,$C$3-$B458)),0))</f>
        <v>0</v>
      </c>
      <c r="Z458" s="387">
        <f t="shared" si="163"/>
        <v>0</v>
      </c>
      <c r="AA458" s="387">
        <f t="shared" si="163"/>
        <v>0</v>
      </c>
      <c r="AB458" s="387">
        <f t="shared" si="163"/>
        <v>0</v>
      </c>
      <c r="AC458" s="387">
        <f t="shared" si="163"/>
        <v>0</v>
      </c>
      <c r="AD458" s="387">
        <f t="shared" si="163"/>
        <v>0</v>
      </c>
      <c r="AE458" s="387">
        <f t="shared" si="163"/>
        <v>0</v>
      </c>
      <c r="AF458" s="387">
        <f t="shared" si="163"/>
        <v>0</v>
      </c>
      <c r="AG458" s="387">
        <f t="shared" si="163"/>
        <v>0</v>
      </c>
      <c r="AH458" s="387">
        <f t="shared" si="163"/>
        <v>0</v>
      </c>
      <c r="AI458" s="387">
        <f t="shared" ref="AI458:AR467" si="164">IF(AND(AI$2=$B458,$B458=$C$3),$D458,IF(AND(AI$2&gt;$B458,AI$2&lt;=$D$457+$B458),SLN($D458,0,IF($C$3-$B458&gt;=$D$457,$D$457,$C$3-$B458)),0))</f>
        <v>0</v>
      </c>
      <c r="AJ458" s="387">
        <f t="shared" si="164"/>
        <v>0</v>
      </c>
      <c r="AK458" s="387">
        <f t="shared" si="164"/>
        <v>0</v>
      </c>
      <c r="AL458" s="387">
        <f t="shared" si="164"/>
        <v>0</v>
      </c>
      <c r="AM458" s="387">
        <f t="shared" si="164"/>
        <v>0</v>
      </c>
      <c r="AN458" s="387">
        <f t="shared" si="164"/>
        <v>0</v>
      </c>
      <c r="AO458" s="387">
        <f t="shared" si="164"/>
        <v>0</v>
      </c>
      <c r="AP458" s="387">
        <f t="shared" si="164"/>
        <v>0</v>
      </c>
      <c r="AQ458" s="387">
        <f t="shared" si="164"/>
        <v>0</v>
      </c>
      <c r="AR458" s="387">
        <f t="shared" si="164"/>
        <v>0</v>
      </c>
      <c r="AS458" s="387">
        <f t="shared" si="159"/>
        <v>228.13933559561735</v>
      </c>
    </row>
    <row r="459" spans="2:45" s="377" customFormat="1" ht="12.75" hidden="1" customHeight="1" outlineLevel="2">
      <c r="B459" s="377">
        <v>2</v>
      </c>
      <c r="C459" s="81"/>
      <c r="D459" s="338">
        <v>0</v>
      </c>
      <c r="E459" s="387">
        <f t="shared" si="161"/>
        <v>0</v>
      </c>
      <c r="F459" s="387">
        <f t="shared" si="161"/>
        <v>0</v>
      </c>
      <c r="G459" s="387">
        <f t="shared" si="161"/>
        <v>0</v>
      </c>
      <c r="H459" s="387">
        <f t="shared" si="161"/>
        <v>0</v>
      </c>
      <c r="I459" s="387">
        <f t="shared" si="161"/>
        <v>0</v>
      </c>
      <c r="J459" s="387">
        <f t="shared" si="161"/>
        <v>0</v>
      </c>
      <c r="K459" s="387">
        <f t="shared" si="161"/>
        <v>0</v>
      </c>
      <c r="L459" s="387">
        <f t="shared" si="161"/>
        <v>0</v>
      </c>
      <c r="M459" s="387">
        <f t="shared" si="161"/>
        <v>0</v>
      </c>
      <c r="N459" s="387">
        <f t="shared" si="161"/>
        <v>0</v>
      </c>
      <c r="O459" s="387">
        <f t="shared" si="162"/>
        <v>0</v>
      </c>
      <c r="P459" s="387">
        <f t="shared" si="162"/>
        <v>0</v>
      </c>
      <c r="Q459" s="387">
        <f t="shared" si="162"/>
        <v>0</v>
      </c>
      <c r="R459" s="387">
        <f t="shared" si="162"/>
        <v>0</v>
      </c>
      <c r="S459" s="387">
        <f t="shared" si="162"/>
        <v>0</v>
      </c>
      <c r="T459" s="387">
        <f t="shared" si="162"/>
        <v>0</v>
      </c>
      <c r="U459" s="387">
        <f t="shared" si="162"/>
        <v>0</v>
      </c>
      <c r="V459" s="387">
        <f t="shared" si="162"/>
        <v>0</v>
      </c>
      <c r="W459" s="387">
        <f t="shared" si="162"/>
        <v>0</v>
      </c>
      <c r="X459" s="387">
        <f t="shared" si="162"/>
        <v>0</v>
      </c>
      <c r="Y459" s="387">
        <f t="shared" si="163"/>
        <v>0</v>
      </c>
      <c r="Z459" s="387">
        <f t="shared" si="163"/>
        <v>0</v>
      </c>
      <c r="AA459" s="387">
        <f t="shared" si="163"/>
        <v>0</v>
      </c>
      <c r="AB459" s="387">
        <f t="shared" si="163"/>
        <v>0</v>
      </c>
      <c r="AC459" s="387">
        <f t="shared" si="163"/>
        <v>0</v>
      </c>
      <c r="AD459" s="387">
        <f t="shared" si="163"/>
        <v>0</v>
      </c>
      <c r="AE459" s="387">
        <f t="shared" si="163"/>
        <v>0</v>
      </c>
      <c r="AF459" s="387">
        <f t="shared" si="163"/>
        <v>0</v>
      </c>
      <c r="AG459" s="387">
        <f t="shared" si="163"/>
        <v>0</v>
      </c>
      <c r="AH459" s="387">
        <f t="shared" si="163"/>
        <v>0</v>
      </c>
      <c r="AI459" s="387">
        <f t="shared" si="164"/>
        <v>0</v>
      </c>
      <c r="AJ459" s="387">
        <f t="shared" si="164"/>
        <v>0</v>
      </c>
      <c r="AK459" s="387">
        <f t="shared" si="164"/>
        <v>0</v>
      </c>
      <c r="AL459" s="387">
        <f t="shared" si="164"/>
        <v>0</v>
      </c>
      <c r="AM459" s="387">
        <f t="shared" si="164"/>
        <v>0</v>
      </c>
      <c r="AN459" s="387">
        <f t="shared" si="164"/>
        <v>0</v>
      </c>
      <c r="AO459" s="387">
        <f t="shared" si="164"/>
        <v>0</v>
      </c>
      <c r="AP459" s="387">
        <f t="shared" si="164"/>
        <v>0</v>
      </c>
      <c r="AQ459" s="387">
        <f t="shared" si="164"/>
        <v>0</v>
      </c>
      <c r="AR459" s="387">
        <f t="shared" si="164"/>
        <v>0</v>
      </c>
      <c r="AS459" s="387">
        <f t="shared" si="159"/>
        <v>0</v>
      </c>
    </row>
    <row r="460" spans="2:45" s="377" customFormat="1" ht="12.75" hidden="1" customHeight="1" outlineLevel="2">
      <c r="B460" s="377">
        <v>3</v>
      </c>
      <c r="C460" s="81"/>
      <c r="D460" s="338">
        <v>0</v>
      </c>
      <c r="E460" s="387">
        <f t="shared" si="161"/>
        <v>0</v>
      </c>
      <c r="F460" s="387">
        <f t="shared" si="161"/>
        <v>0</v>
      </c>
      <c r="G460" s="387">
        <f t="shared" si="161"/>
        <v>0</v>
      </c>
      <c r="H460" s="387">
        <f t="shared" si="161"/>
        <v>0</v>
      </c>
      <c r="I460" s="387">
        <f t="shared" si="161"/>
        <v>0</v>
      </c>
      <c r="J460" s="387">
        <f t="shared" si="161"/>
        <v>0</v>
      </c>
      <c r="K460" s="387">
        <f t="shared" si="161"/>
        <v>0</v>
      </c>
      <c r="L460" s="387">
        <f t="shared" si="161"/>
        <v>0</v>
      </c>
      <c r="M460" s="387">
        <f t="shared" si="161"/>
        <v>0</v>
      </c>
      <c r="N460" s="387">
        <f t="shared" si="161"/>
        <v>0</v>
      </c>
      <c r="O460" s="387">
        <f t="shared" si="162"/>
        <v>0</v>
      </c>
      <c r="P460" s="387">
        <f t="shared" si="162"/>
        <v>0</v>
      </c>
      <c r="Q460" s="387">
        <f t="shared" si="162"/>
        <v>0</v>
      </c>
      <c r="R460" s="387">
        <f t="shared" si="162"/>
        <v>0</v>
      </c>
      <c r="S460" s="387">
        <f t="shared" si="162"/>
        <v>0</v>
      </c>
      <c r="T460" s="387">
        <f t="shared" si="162"/>
        <v>0</v>
      </c>
      <c r="U460" s="387">
        <f t="shared" si="162"/>
        <v>0</v>
      </c>
      <c r="V460" s="387">
        <f t="shared" si="162"/>
        <v>0</v>
      </c>
      <c r="W460" s="387">
        <f t="shared" si="162"/>
        <v>0</v>
      </c>
      <c r="X460" s="387">
        <f t="shared" si="162"/>
        <v>0</v>
      </c>
      <c r="Y460" s="387">
        <f t="shared" si="163"/>
        <v>0</v>
      </c>
      <c r="Z460" s="387">
        <f t="shared" si="163"/>
        <v>0</v>
      </c>
      <c r="AA460" s="387">
        <f t="shared" si="163"/>
        <v>0</v>
      </c>
      <c r="AB460" s="387">
        <f t="shared" si="163"/>
        <v>0</v>
      </c>
      <c r="AC460" s="387">
        <f t="shared" si="163"/>
        <v>0</v>
      </c>
      <c r="AD460" s="387">
        <f t="shared" si="163"/>
        <v>0</v>
      </c>
      <c r="AE460" s="387">
        <f t="shared" si="163"/>
        <v>0</v>
      </c>
      <c r="AF460" s="387">
        <f t="shared" si="163"/>
        <v>0</v>
      </c>
      <c r="AG460" s="387">
        <f t="shared" si="163"/>
        <v>0</v>
      </c>
      <c r="AH460" s="387">
        <f t="shared" si="163"/>
        <v>0</v>
      </c>
      <c r="AI460" s="387">
        <f t="shared" si="164"/>
        <v>0</v>
      </c>
      <c r="AJ460" s="387">
        <f t="shared" si="164"/>
        <v>0</v>
      </c>
      <c r="AK460" s="387">
        <f t="shared" si="164"/>
        <v>0</v>
      </c>
      <c r="AL460" s="387">
        <f t="shared" si="164"/>
        <v>0</v>
      </c>
      <c r="AM460" s="387">
        <f t="shared" si="164"/>
        <v>0</v>
      </c>
      <c r="AN460" s="387">
        <f t="shared" si="164"/>
        <v>0</v>
      </c>
      <c r="AO460" s="387">
        <f t="shared" si="164"/>
        <v>0</v>
      </c>
      <c r="AP460" s="387">
        <f t="shared" si="164"/>
        <v>0</v>
      </c>
      <c r="AQ460" s="387">
        <f t="shared" si="164"/>
        <v>0</v>
      </c>
      <c r="AR460" s="387">
        <f t="shared" si="164"/>
        <v>0</v>
      </c>
      <c r="AS460" s="387">
        <f t="shared" si="159"/>
        <v>0</v>
      </c>
    </row>
    <row r="461" spans="2:45" s="377" customFormat="1" ht="12.75" hidden="1" customHeight="1" outlineLevel="2">
      <c r="B461" s="377">
        <v>4</v>
      </c>
      <c r="C461" s="81"/>
      <c r="D461" s="338">
        <v>0</v>
      </c>
      <c r="E461" s="387">
        <f t="shared" si="161"/>
        <v>0</v>
      </c>
      <c r="F461" s="387">
        <f t="shared" si="161"/>
        <v>0</v>
      </c>
      <c r="G461" s="387">
        <f t="shared" si="161"/>
        <v>0</v>
      </c>
      <c r="H461" s="387">
        <f t="shared" si="161"/>
        <v>0</v>
      </c>
      <c r="I461" s="387">
        <f t="shared" si="161"/>
        <v>0</v>
      </c>
      <c r="J461" s="387">
        <f t="shared" si="161"/>
        <v>0</v>
      </c>
      <c r="K461" s="387">
        <f t="shared" si="161"/>
        <v>0</v>
      </c>
      <c r="L461" s="387">
        <f t="shared" si="161"/>
        <v>0</v>
      </c>
      <c r="M461" s="387">
        <f t="shared" si="161"/>
        <v>0</v>
      </c>
      <c r="N461" s="387">
        <f t="shared" si="161"/>
        <v>0</v>
      </c>
      <c r="O461" s="387">
        <f t="shared" si="162"/>
        <v>0</v>
      </c>
      <c r="P461" s="387">
        <f t="shared" si="162"/>
        <v>0</v>
      </c>
      <c r="Q461" s="387">
        <f t="shared" si="162"/>
        <v>0</v>
      </c>
      <c r="R461" s="387">
        <f t="shared" si="162"/>
        <v>0</v>
      </c>
      <c r="S461" s="387">
        <f t="shared" si="162"/>
        <v>0</v>
      </c>
      <c r="T461" s="387">
        <f t="shared" si="162"/>
        <v>0</v>
      </c>
      <c r="U461" s="387">
        <f t="shared" si="162"/>
        <v>0</v>
      </c>
      <c r="V461" s="387">
        <f t="shared" si="162"/>
        <v>0</v>
      </c>
      <c r="W461" s="387">
        <f t="shared" si="162"/>
        <v>0</v>
      </c>
      <c r="X461" s="387">
        <f t="shared" si="162"/>
        <v>0</v>
      </c>
      <c r="Y461" s="387">
        <f t="shared" si="163"/>
        <v>0</v>
      </c>
      <c r="Z461" s="387">
        <f t="shared" si="163"/>
        <v>0</v>
      </c>
      <c r="AA461" s="387">
        <f t="shared" si="163"/>
        <v>0</v>
      </c>
      <c r="AB461" s="387">
        <f t="shared" si="163"/>
        <v>0</v>
      </c>
      <c r="AC461" s="387">
        <f t="shared" si="163"/>
        <v>0</v>
      </c>
      <c r="AD461" s="387">
        <f t="shared" si="163"/>
        <v>0</v>
      </c>
      <c r="AE461" s="387">
        <f t="shared" si="163"/>
        <v>0</v>
      </c>
      <c r="AF461" s="387">
        <f t="shared" si="163"/>
        <v>0</v>
      </c>
      <c r="AG461" s="387">
        <f t="shared" si="163"/>
        <v>0</v>
      </c>
      <c r="AH461" s="387">
        <f t="shared" si="163"/>
        <v>0</v>
      </c>
      <c r="AI461" s="387">
        <f t="shared" si="164"/>
        <v>0</v>
      </c>
      <c r="AJ461" s="387">
        <f t="shared" si="164"/>
        <v>0</v>
      </c>
      <c r="AK461" s="387">
        <f t="shared" si="164"/>
        <v>0</v>
      </c>
      <c r="AL461" s="387">
        <f t="shared" si="164"/>
        <v>0</v>
      </c>
      <c r="AM461" s="387">
        <f t="shared" si="164"/>
        <v>0</v>
      </c>
      <c r="AN461" s="387">
        <f t="shared" si="164"/>
        <v>0</v>
      </c>
      <c r="AO461" s="387">
        <f t="shared" si="164"/>
        <v>0</v>
      </c>
      <c r="AP461" s="387">
        <f t="shared" si="164"/>
        <v>0</v>
      </c>
      <c r="AQ461" s="387">
        <f t="shared" si="164"/>
        <v>0</v>
      </c>
      <c r="AR461" s="387">
        <f t="shared" si="164"/>
        <v>0</v>
      </c>
      <c r="AS461" s="387">
        <f t="shared" si="159"/>
        <v>0</v>
      </c>
    </row>
    <row r="462" spans="2:45" s="377" customFormat="1" ht="12.75" hidden="1" customHeight="1" outlineLevel="2">
      <c r="B462" s="377">
        <v>5</v>
      </c>
      <c r="C462" s="81"/>
      <c r="D462" s="338">
        <v>0</v>
      </c>
      <c r="E462" s="387">
        <f t="shared" si="161"/>
        <v>0</v>
      </c>
      <c r="F462" s="387">
        <f t="shared" si="161"/>
        <v>0</v>
      </c>
      <c r="G462" s="387">
        <f t="shared" si="161"/>
        <v>0</v>
      </c>
      <c r="H462" s="387">
        <f t="shared" si="161"/>
        <v>0</v>
      </c>
      <c r="I462" s="387">
        <f t="shared" si="161"/>
        <v>0</v>
      </c>
      <c r="J462" s="387">
        <f t="shared" si="161"/>
        <v>0</v>
      </c>
      <c r="K462" s="387">
        <f t="shared" si="161"/>
        <v>0</v>
      </c>
      <c r="L462" s="387">
        <f t="shared" si="161"/>
        <v>0</v>
      </c>
      <c r="M462" s="387">
        <f t="shared" si="161"/>
        <v>0</v>
      </c>
      <c r="N462" s="387">
        <f t="shared" si="161"/>
        <v>0</v>
      </c>
      <c r="O462" s="387">
        <f t="shared" si="162"/>
        <v>0</v>
      </c>
      <c r="P462" s="387">
        <f t="shared" si="162"/>
        <v>0</v>
      </c>
      <c r="Q462" s="387">
        <f t="shared" si="162"/>
        <v>0</v>
      </c>
      <c r="R462" s="387">
        <f t="shared" si="162"/>
        <v>0</v>
      </c>
      <c r="S462" s="387">
        <f t="shared" si="162"/>
        <v>0</v>
      </c>
      <c r="T462" s="387">
        <f t="shared" si="162"/>
        <v>0</v>
      </c>
      <c r="U462" s="387">
        <f t="shared" si="162"/>
        <v>0</v>
      </c>
      <c r="V462" s="387">
        <f t="shared" si="162"/>
        <v>0</v>
      </c>
      <c r="W462" s="387">
        <f t="shared" si="162"/>
        <v>0</v>
      </c>
      <c r="X462" s="387">
        <f t="shared" si="162"/>
        <v>0</v>
      </c>
      <c r="Y462" s="387">
        <f t="shared" si="163"/>
        <v>0</v>
      </c>
      <c r="Z462" s="387">
        <f t="shared" si="163"/>
        <v>0</v>
      </c>
      <c r="AA462" s="387">
        <f t="shared" si="163"/>
        <v>0</v>
      </c>
      <c r="AB462" s="387">
        <f t="shared" si="163"/>
        <v>0</v>
      </c>
      <c r="AC462" s="387">
        <f t="shared" si="163"/>
        <v>0</v>
      </c>
      <c r="AD462" s="387">
        <f t="shared" si="163"/>
        <v>0</v>
      </c>
      <c r="AE462" s="387">
        <f t="shared" si="163"/>
        <v>0</v>
      </c>
      <c r="AF462" s="387">
        <f t="shared" si="163"/>
        <v>0</v>
      </c>
      <c r="AG462" s="387">
        <f t="shared" si="163"/>
        <v>0</v>
      </c>
      <c r="AH462" s="387">
        <f t="shared" si="163"/>
        <v>0</v>
      </c>
      <c r="AI462" s="387">
        <f t="shared" si="164"/>
        <v>0</v>
      </c>
      <c r="AJ462" s="387">
        <f t="shared" si="164"/>
        <v>0</v>
      </c>
      <c r="AK462" s="387">
        <f t="shared" si="164"/>
        <v>0</v>
      </c>
      <c r="AL462" s="387">
        <f t="shared" si="164"/>
        <v>0</v>
      </c>
      <c r="AM462" s="387">
        <f t="shared" si="164"/>
        <v>0</v>
      </c>
      <c r="AN462" s="387">
        <f t="shared" si="164"/>
        <v>0</v>
      </c>
      <c r="AO462" s="387">
        <f t="shared" si="164"/>
        <v>0</v>
      </c>
      <c r="AP462" s="387">
        <f t="shared" si="164"/>
        <v>0</v>
      </c>
      <c r="AQ462" s="387">
        <f t="shared" si="164"/>
        <v>0</v>
      </c>
      <c r="AR462" s="387">
        <f t="shared" si="164"/>
        <v>0</v>
      </c>
      <c r="AS462" s="387">
        <f t="shared" si="159"/>
        <v>0</v>
      </c>
    </row>
    <row r="463" spans="2:45" s="377" customFormat="1" ht="12.75" hidden="1" customHeight="1" outlineLevel="2">
      <c r="B463" s="377">
        <v>6</v>
      </c>
      <c r="C463" s="81"/>
      <c r="D463" s="338">
        <v>0</v>
      </c>
      <c r="E463" s="387">
        <f t="shared" si="161"/>
        <v>0</v>
      </c>
      <c r="F463" s="387">
        <f t="shared" si="161"/>
        <v>0</v>
      </c>
      <c r="G463" s="387">
        <f t="shared" si="161"/>
        <v>0</v>
      </c>
      <c r="H463" s="387">
        <f t="shared" si="161"/>
        <v>0</v>
      </c>
      <c r="I463" s="387">
        <f t="shared" si="161"/>
        <v>0</v>
      </c>
      <c r="J463" s="387">
        <f t="shared" si="161"/>
        <v>0</v>
      </c>
      <c r="K463" s="387">
        <f t="shared" si="161"/>
        <v>0</v>
      </c>
      <c r="L463" s="387">
        <f t="shared" si="161"/>
        <v>0</v>
      </c>
      <c r="M463" s="387">
        <f t="shared" si="161"/>
        <v>0</v>
      </c>
      <c r="N463" s="387">
        <f t="shared" si="161"/>
        <v>0</v>
      </c>
      <c r="O463" s="387">
        <f t="shared" si="162"/>
        <v>0</v>
      </c>
      <c r="P463" s="387">
        <f t="shared" si="162"/>
        <v>0</v>
      </c>
      <c r="Q463" s="387">
        <f t="shared" si="162"/>
        <v>0</v>
      </c>
      <c r="R463" s="387">
        <f t="shared" si="162"/>
        <v>0</v>
      </c>
      <c r="S463" s="387">
        <f t="shared" si="162"/>
        <v>0</v>
      </c>
      <c r="T463" s="387">
        <f t="shared" si="162"/>
        <v>0</v>
      </c>
      <c r="U463" s="387">
        <f t="shared" si="162"/>
        <v>0</v>
      </c>
      <c r="V463" s="387">
        <f t="shared" si="162"/>
        <v>0</v>
      </c>
      <c r="W463" s="387">
        <f t="shared" si="162"/>
        <v>0</v>
      </c>
      <c r="X463" s="387">
        <f t="shared" si="162"/>
        <v>0</v>
      </c>
      <c r="Y463" s="387">
        <f t="shared" si="163"/>
        <v>0</v>
      </c>
      <c r="Z463" s="387">
        <f t="shared" si="163"/>
        <v>0</v>
      </c>
      <c r="AA463" s="387">
        <f t="shared" si="163"/>
        <v>0</v>
      </c>
      <c r="AB463" s="387">
        <f t="shared" si="163"/>
        <v>0</v>
      </c>
      <c r="AC463" s="387">
        <f t="shared" si="163"/>
        <v>0</v>
      </c>
      <c r="AD463" s="387">
        <f t="shared" si="163"/>
        <v>0</v>
      </c>
      <c r="AE463" s="387">
        <f t="shared" si="163"/>
        <v>0</v>
      </c>
      <c r="AF463" s="387">
        <f t="shared" si="163"/>
        <v>0</v>
      </c>
      <c r="AG463" s="387">
        <f t="shared" si="163"/>
        <v>0</v>
      </c>
      <c r="AH463" s="387">
        <f t="shared" si="163"/>
        <v>0</v>
      </c>
      <c r="AI463" s="387">
        <f t="shared" si="164"/>
        <v>0</v>
      </c>
      <c r="AJ463" s="387">
        <f t="shared" si="164"/>
        <v>0</v>
      </c>
      <c r="AK463" s="387">
        <f t="shared" si="164"/>
        <v>0</v>
      </c>
      <c r="AL463" s="387">
        <f t="shared" si="164"/>
        <v>0</v>
      </c>
      <c r="AM463" s="387">
        <f t="shared" si="164"/>
        <v>0</v>
      </c>
      <c r="AN463" s="387">
        <f t="shared" si="164"/>
        <v>0</v>
      </c>
      <c r="AO463" s="387">
        <f t="shared" si="164"/>
        <v>0</v>
      </c>
      <c r="AP463" s="387">
        <f t="shared" si="164"/>
        <v>0</v>
      </c>
      <c r="AQ463" s="387">
        <f t="shared" si="164"/>
        <v>0</v>
      </c>
      <c r="AR463" s="387">
        <f t="shared" si="164"/>
        <v>0</v>
      </c>
      <c r="AS463" s="387">
        <f t="shared" si="159"/>
        <v>0</v>
      </c>
    </row>
    <row r="464" spans="2:45" s="377" customFormat="1" ht="12.75" hidden="1" customHeight="1" outlineLevel="2">
      <c r="B464" s="377">
        <v>7</v>
      </c>
      <c r="C464" s="81"/>
      <c r="D464" s="338">
        <v>0</v>
      </c>
      <c r="E464" s="387">
        <f t="shared" si="161"/>
        <v>0</v>
      </c>
      <c r="F464" s="387">
        <f t="shared" si="161"/>
        <v>0</v>
      </c>
      <c r="G464" s="387">
        <f t="shared" si="161"/>
        <v>0</v>
      </c>
      <c r="H464" s="387">
        <f t="shared" si="161"/>
        <v>0</v>
      </c>
      <c r="I464" s="387">
        <f t="shared" si="161"/>
        <v>0</v>
      </c>
      <c r="J464" s="387">
        <f t="shared" si="161"/>
        <v>0</v>
      </c>
      <c r="K464" s="387">
        <f t="shared" si="161"/>
        <v>0</v>
      </c>
      <c r="L464" s="387">
        <f t="shared" si="161"/>
        <v>0</v>
      </c>
      <c r="M464" s="387">
        <f t="shared" si="161"/>
        <v>0</v>
      </c>
      <c r="N464" s="387">
        <f t="shared" si="161"/>
        <v>0</v>
      </c>
      <c r="O464" s="387">
        <f t="shared" si="162"/>
        <v>0</v>
      </c>
      <c r="P464" s="387">
        <f t="shared" si="162"/>
        <v>0</v>
      </c>
      <c r="Q464" s="387">
        <f t="shared" si="162"/>
        <v>0</v>
      </c>
      <c r="R464" s="387">
        <f t="shared" si="162"/>
        <v>0</v>
      </c>
      <c r="S464" s="387">
        <f t="shared" si="162"/>
        <v>0</v>
      </c>
      <c r="T464" s="387">
        <f t="shared" si="162"/>
        <v>0</v>
      </c>
      <c r="U464" s="387">
        <f t="shared" si="162"/>
        <v>0</v>
      </c>
      <c r="V464" s="387">
        <f t="shared" si="162"/>
        <v>0</v>
      </c>
      <c r="W464" s="387">
        <f t="shared" si="162"/>
        <v>0</v>
      </c>
      <c r="X464" s="387">
        <f t="shared" si="162"/>
        <v>0</v>
      </c>
      <c r="Y464" s="387">
        <f t="shared" si="163"/>
        <v>0</v>
      </c>
      <c r="Z464" s="387">
        <f t="shared" si="163"/>
        <v>0</v>
      </c>
      <c r="AA464" s="387">
        <f t="shared" si="163"/>
        <v>0</v>
      </c>
      <c r="AB464" s="387">
        <f t="shared" si="163"/>
        <v>0</v>
      </c>
      <c r="AC464" s="387">
        <f t="shared" si="163"/>
        <v>0</v>
      </c>
      <c r="AD464" s="387">
        <f t="shared" si="163"/>
        <v>0</v>
      </c>
      <c r="AE464" s="387">
        <f t="shared" si="163"/>
        <v>0</v>
      </c>
      <c r="AF464" s="387">
        <f t="shared" si="163"/>
        <v>0</v>
      </c>
      <c r="AG464" s="387">
        <f t="shared" si="163"/>
        <v>0</v>
      </c>
      <c r="AH464" s="387">
        <f t="shared" si="163"/>
        <v>0</v>
      </c>
      <c r="AI464" s="387">
        <f t="shared" si="164"/>
        <v>0</v>
      </c>
      <c r="AJ464" s="387">
        <f t="shared" si="164"/>
        <v>0</v>
      </c>
      <c r="AK464" s="387">
        <f t="shared" si="164"/>
        <v>0</v>
      </c>
      <c r="AL464" s="387">
        <f t="shared" si="164"/>
        <v>0</v>
      </c>
      <c r="AM464" s="387">
        <f t="shared" si="164"/>
        <v>0</v>
      </c>
      <c r="AN464" s="387">
        <f t="shared" si="164"/>
        <v>0</v>
      </c>
      <c r="AO464" s="387">
        <f t="shared" si="164"/>
        <v>0</v>
      </c>
      <c r="AP464" s="387">
        <f t="shared" si="164"/>
        <v>0</v>
      </c>
      <c r="AQ464" s="387">
        <f t="shared" si="164"/>
        <v>0</v>
      </c>
      <c r="AR464" s="387">
        <f t="shared" si="164"/>
        <v>0</v>
      </c>
      <c r="AS464" s="387">
        <f t="shared" si="159"/>
        <v>0</v>
      </c>
    </row>
    <row r="465" spans="2:45" s="377" customFormat="1" ht="12.75" hidden="1" customHeight="1" outlineLevel="2">
      <c r="B465" s="377">
        <v>8</v>
      </c>
      <c r="C465" s="81"/>
      <c r="D465" s="338">
        <v>0</v>
      </c>
      <c r="E465" s="387">
        <f t="shared" si="161"/>
        <v>0</v>
      </c>
      <c r="F465" s="387">
        <f t="shared" si="161"/>
        <v>0</v>
      </c>
      <c r="G465" s="387">
        <f t="shared" si="161"/>
        <v>0</v>
      </c>
      <c r="H465" s="387">
        <f t="shared" si="161"/>
        <v>0</v>
      </c>
      <c r="I465" s="387">
        <f t="shared" si="161"/>
        <v>0</v>
      </c>
      <c r="J465" s="387">
        <f t="shared" si="161"/>
        <v>0</v>
      </c>
      <c r="K465" s="387">
        <f t="shared" si="161"/>
        <v>0</v>
      </c>
      <c r="L465" s="387">
        <f t="shared" si="161"/>
        <v>0</v>
      </c>
      <c r="M465" s="387">
        <f t="shared" si="161"/>
        <v>0</v>
      </c>
      <c r="N465" s="387">
        <f t="shared" si="161"/>
        <v>0</v>
      </c>
      <c r="O465" s="387">
        <f t="shared" si="162"/>
        <v>0</v>
      </c>
      <c r="P465" s="387">
        <f t="shared" si="162"/>
        <v>0</v>
      </c>
      <c r="Q465" s="387">
        <f t="shared" si="162"/>
        <v>0</v>
      </c>
      <c r="R465" s="387">
        <f t="shared" si="162"/>
        <v>0</v>
      </c>
      <c r="S465" s="387">
        <f t="shared" si="162"/>
        <v>0</v>
      </c>
      <c r="T465" s="387">
        <f t="shared" si="162"/>
        <v>0</v>
      </c>
      <c r="U465" s="387">
        <f t="shared" si="162"/>
        <v>0</v>
      </c>
      <c r="V465" s="387">
        <f t="shared" si="162"/>
        <v>0</v>
      </c>
      <c r="W465" s="387">
        <f t="shared" si="162"/>
        <v>0</v>
      </c>
      <c r="X465" s="387">
        <f t="shared" si="162"/>
        <v>0</v>
      </c>
      <c r="Y465" s="387">
        <f t="shared" si="163"/>
        <v>0</v>
      </c>
      <c r="Z465" s="387">
        <f t="shared" si="163"/>
        <v>0</v>
      </c>
      <c r="AA465" s="387">
        <f t="shared" si="163"/>
        <v>0</v>
      </c>
      <c r="AB465" s="387">
        <f t="shared" si="163"/>
        <v>0</v>
      </c>
      <c r="AC465" s="387">
        <f t="shared" si="163"/>
        <v>0</v>
      </c>
      <c r="AD465" s="387">
        <f t="shared" si="163"/>
        <v>0</v>
      </c>
      <c r="AE465" s="387">
        <f t="shared" si="163"/>
        <v>0</v>
      </c>
      <c r="AF465" s="387">
        <f t="shared" si="163"/>
        <v>0</v>
      </c>
      <c r="AG465" s="387">
        <f t="shared" si="163"/>
        <v>0</v>
      </c>
      <c r="AH465" s="387">
        <f t="shared" si="163"/>
        <v>0</v>
      </c>
      <c r="AI465" s="387">
        <f t="shared" si="164"/>
        <v>0</v>
      </c>
      <c r="AJ465" s="387">
        <f t="shared" si="164"/>
        <v>0</v>
      </c>
      <c r="AK465" s="387">
        <f t="shared" si="164"/>
        <v>0</v>
      </c>
      <c r="AL465" s="387">
        <f t="shared" si="164"/>
        <v>0</v>
      </c>
      <c r="AM465" s="387">
        <f t="shared" si="164"/>
        <v>0</v>
      </c>
      <c r="AN465" s="387">
        <f t="shared" si="164"/>
        <v>0</v>
      </c>
      <c r="AO465" s="387">
        <f t="shared" si="164"/>
        <v>0</v>
      </c>
      <c r="AP465" s="387">
        <f t="shared" si="164"/>
        <v>0</v>
      </c>
      <c r="AQ465" s="387">
        <f t="shared" si="164"/>
        <v>0</v>
      </c>
      <c r="AR465" s="387">
        <f t="shared" si="164"/>
        <v>0</v>
      </c>
      <c r="AS465" s="387">
        <f t="shared" si="159"/>
        <v>0</v>
      </c>
    </row>
    <row r="466" spans="2:45" s="377" customFormat="1" ht="12.75" hidden="1" customHeight="1" outlineLevel="2">
      <c r="B466" s="377">
        <v>9</v>
      </c>
      <c r="C466" s="81"/>
      <c r="D466" s="338">
        <v>228.13933559561735</v>
      </c>
      <c r="E466" s="387">
        <f t="shared" si="161"/>
        <v>0</v>
      </c>
      <c r="F466" s="387">
        <f t="shared" si="161"/>
        <v>0</v>
      </c>
      <c r="G466" s="387">
        <f t="shared" si="161"/>
        <v>0</v>
      </c>
      <c r="H466" s="387">
        <f t="shared" si="161"/>
        <v>0</v>
      </c>
      <c r="I466" s="387">
        <f t="shared" si="161"/>
        <v>0</v>
      </c>
      <c r="J466" s="387">
        <f t="shared" si="161"/>
        <v>0</v>
      </c>
      <c r="K466" s="387">
        <f t="shared" si="161"/>
        <v>0</v>
      </c>
      <c r="L466" s="387">
        <f t="shared" si="161"/>
        <v>0</v>
      </c>
      <c r="M466" s="387">
        <f t="shared" si="161"/>
        <v>0</v>
      </c>
      <c r="N466" s="387">
        <f t="shared" si="161"/>
        <v>45.627867119123472</v>
      </c>
      <c r="O466" s="387">
        <f t="shared" si="162"/>
        <v>45.627867119123472</v>
      </c>
      <c r="P466" s="387">
        <f t="shared" si="162"/>
        <v>45.627867119123472</v>
      </c>
      <c r="Q466" s="387">
        <f t="shared" si="162"/>
        <v>45.627867119123472</v>
      </c>
      <c r="R466" s="387">
        <f t="shared" si="162"/>
        <v>45.627867119123472</v>
      </c>
      <c r="S466" s="387">
        <f t="shared" si="162"/>
        <v>0</v>
      </c>
      <c r="T466" s="387">
        <f t="shared" si="162"/>
        <v>0</v>
      </c>
      <c r="U466" s="387">
        <f t="shared" si="162"/>
        <v>0</v>
      </c>
      <c r="V466" s="387">
        <f t="shared" si="162"/>
        <v>0</v>
      </c>
      <c r="W466" s="387">
        <f t="shared" si="162"/>
        <v>0</v>
      </c>
      <c r="X466" s="387">
        <f t="shared" si="162"/>
        <v>0</v>
      </c>
      <c r="Y466" s="387">
        <f t="shared" si="163"/>
        <v>0</v>
      </c>
      <c r="Z466" s="387">
        <f t="shared" si="163"/>
        <v>0</v>
      </c>
      <c r="AA466" s="387">
        <f t="shared" si="163"/>
        <v>0</v>
      </c>
      <c r="AB466" s="387">
        <f t="shared" si="163"/>
        <v>0</v>
      </c>
      <c r="AC466" s="387">
        <f t="shared" si="163"/>
        <v>0</v>
      </c>
      <c r="AD466" s="387">
        <f t="shared" si="163"/>
        <v>0</v>
      </c>
      <c r="AE466" s="387">
        <f t="shared" si="163"/>
        <v>0</v>
      </c>
      <c r="AF466" s="387">
        <f t="shared" si="163"/>
        <v>0</v>
      </c>
      <c r="AG466" s="387">
        <f t="shared" si="163"/>
        <v>0</v>
      </c>
      <c r="AH466" s="387">
        <f t="shared" si="163"/>
        <v>0</v>
      </c>
      <c r="AI466" s="387">
        <f t="shared" si="164"/>
        <v>0</v>
      </c>
      <c r="AJ466" s="387">
        <f t="shared" si="164"/>
        <v>0</v>
      </c>
      <c r="AK466" s="387">
        <f t="shared" si="164"/>
        <v>0</v>
      </c>
      <c r="AL466" s="387">
        <f t="shared" si="164"/>
        <v>0</v>
      </c>
      <c r="AM466" s="387">
        <f t="shared" si="164"/>
        <v>0</v>
      </c>
      <c r="AN466" s="387">
        <f t="shared" si="164"/>
        <v>0</v>
      </c>
      <c r="AO466" s="387">
        <f t="shared" si="164"/>
        <v>0</v>
      </c>
      <c r="AP466" s="387">
        <f t="shared" si="164"/>
        <v>0</v>
      </c>
      <c r="AQ466" s="387">
        <f t="shared" si="164"/>
        <v>0</v>
      </c>
      <c r="AR466" s="387">
        <f t="shared" si="164"/>
        <v>0</v>
      </c>
      <c r="AS466" s="387">
        <f t="shared" si="159"/>
        <v>228.13933559561735</v>
      </c>
    </row>
    <row r="467" spans="2:45" s="377" customFormat="1" ht="12.75" hidden="1" customHeight="1" outlineLevel="2">
      <c r="B467" s="377">
        <v>10</v>
      </c>
      <c r="C467" s="81"/>
      <c r="D467" s="338">
        <v>0</v>
      </c>
      <c r="E467" s="387">
        <f t="shared" si="161"/>
        <v>0</v>
      </c>
      <c r="F467" s="387">
        <f t="shared" si="161"/>
        <v>0</v>
      </c>
      <c r="G467" s="387">
        <f t="shared" si="161"/>
        <v>0</v>
      </c>
      <c r="H467" s="387">
        <f t="shared" si="161"/>
        <v>0</v>
      </c>
      <c r="I467" s="387">
        <f t="shared" si="161"/>
        <v>0</v>
      </c>
      <c r="J467" s="387">
        <f t="shared" si="161"/>
        <v>0</v>
      </c>
      <c r="K467" s="387">
        <f t="shared" si="161"/>
        <v>0</v>
      </c>
      <c r="L467" s="387">
        <f t="shared" si="161"/>
        <v>0</v>
      </c>
      <c r="M467" s="387">
        <f t="shared" si="161"/>
        <v>0</v>
      </c>
      <c r="N467" s="387">
        <f t="shared" si="161"/>
        <v>0</v>
      </c>
      <c r="O467" s="387">
        <f t="shared" si="162"/>
        <v>0</v>
      </c>
      <c r="P467" s="387">
        <f t="shared" si="162"/>
        <v>0</v>
      </c>
      <c r="Q467" s="387">
        <f t="shared" si="162"/>
        <v>0</v>
      </c>
      <c r="R467" s="387">
        <f t="shared" si="162"/>
        <v>0</v>
      </c>
      <c r="S467" s="387">
        <f t="shared" si="162"/>
        <v>0</v>
      </c>
      <c r="T467" s="387">
        <f t="shared" si="162"/>
        <v>0</v>
      </c>
      <c r="U467" s="387">
        <f t="shared" si="162"/>
        <v>0</v>
      </c>
      <c r="V467" s="387">
        <f t="shared" si="162"/>
        <v>0</v>
      </c>
      <c r="W467" s="387">
        <f t="shared" si="162"/>
        <v>0</v>
      </c>
      <c r="X467" s="387">
        <f t="shared" si="162"/>
        <v>0</v>
      </c>
      <c r="Y467" s="387">
        <f t="shared" si="163"/>
        <v>0</v>
      </c>
      <c r="Z467" s="387">
        <f t="shared" si="163"/>
        <v>0</v>
      </c>
      <c r="AA467" s="387">
        <f t="shared" si="163"/>
        <v>0</v>
      </c>
      <c r="AB467" s="387">
        <f t="shared" si="163"/>
        <v>0</v>
      </c>
      <c r="AC467" s="387">
        <f t="shared" si="163"/>
        <v>0</v>
      </c>
      <c r="AD467" s="387">
        <f t="shared" si="163"/>
        <v>0</v>
      </c>
      <c r="AE467" s="387">
        <f t="shared" si="163"/>
        <v>0</v>
      </c>
      <c r="AF467" s="387">
        <f t="shared" si="163"/>
        <v>0</v>
      </c>
      <c r="AG467" s="387">
        <f t="shared" si="163"/>
        <v>0</v>
      </c>
      <c r="AH467" s="387">
        <f t="shared" si="163"/>
        <v>0</v>
      </c>
      <c r="AI467" s="387">
        <f t="shared" si="164"/>
        <v>0</v>
      </c>
      <c r="AJ467" s="387">
        <f t="shared" si="164"/>
        <v>0</v>
      </c>
      <c r="AK467" s="387">
        <f t="shared" si="164"/>
        <v>0</v>
      </c>
      <c r="AL467" s="387">
        <f t="shared" si="164"/>
        <v>0</v>
      </c>
      <c r="AM467" s="387">
        <f t="shared" si="164"/>
        <v>0</v>
      </c>
      <c r="AN467" s="387">
        <f t="shared" si="164"/>
        <v>0</v>
      </c>
      <c r="AO467" s="387">
        <f t="shared" si="164"/>
        <v>0</v>
      </c>
      <c r="AP467" s="387">
        <f t="shared" si="164"/>
        <v>0</v>
      </c>
      <c r="AQ467" s="387">
        <f t="shared" si="164"/>
        <v>0</v>
      </c>
      <c r="AR467" s="387">
        <f t="shared" si="164"/>
        <v>0</v>
      </c>
      <c r="AS467" s="387">
        <f t="shared" si="159"/>
        <v>0</v>
      </c>
    </row>
    <row r="468" spans="2:45" s="377" customFormat="1" ht="12.75" hidden="1" customHeight="1" outlineLevel="2">
      <c r="B468" s="377">
        <v>11</v>
      </c>
      <c r="C468" s="81"/>
      <c r="D468" s="338">
        <v>0</v>
      </c>
      <c r="E468" s="387">
        <f t="shared" ref="E468:N477" si="165">IF(AND(E$2=$B468,$B468=$C$3),$D468,IF(AND(E$2&gt;$B468,E$2&lt;=$D$457+$B468),SLN($D468,0,IF($C$3-$B468&gt;=$D$457,$D$457,$C$3-$B468)),0))</f>
        <v>0</v>
      </c>
      <c r="F468" s="387">
        <f t="shared" si="165"/>
        <v>0</v>
      </c>
      <c r="G468" s="387">
        <f t="shared" si="165"/>
        <v>0</v>
      </c>
      <c r="H468" s="387">
        <f t="shared" si="165"/>
        <v>0</v>
      </c>
      <c r="I468" s="387">
        <f t="shared" si="165"/>
        <v>0</v>
      </c>
      <c r="J468" s="387">
        <f t="shared" si="165"/>
        <v>0</v>
      </c>
      <c r="K468" s="387">
        <f t="shared" si="165"/>
        <v>0</v>
      </c>
      <c r="L468" s="387">
        <f t="shared" si="165"/>
        <v>0</v>
      </c>
      <c r="M468" s="387">
        <f t="shared" si="165"/>
        <v>0</v>
      </c>
      <c r="N468" s="387">
        <f t="shared" si="165"/>
        <v>0</v>
      </c>
      <c r="O468" s="387">
        <f t="shared" ref="O468:X477" si="166">IF(AND(O$2=$B468,$B468=$C$3),$D468,IF(AND(O$2&gt;$B468,O$2&lt;=$D$457+$B468),SLN($D468,0,IF($C$3-$B468&gt;=$D$457,$D$457,$C$3-$B468)),0))</f>
        <v>0</v>
      </c>
      <c r="P468" s="387">
        <f t="shared" si="166"/>
        <v>0</v>
      </c>
      <c r="Q468" s="387">
        <f t="shared" si="166"/>
        <v>0</v>
      </c>
      <c r="R468" s="387">
        <f t="shared" si="166"/>
        <v>0</v>
      </c>
      <c r="S468" s="387">
        <f t="shared" si="166"/>
        <v>0</v>
      </c>
      <c r="T468" s="387">
        <f t="shared" si="166"/>
        <v>0</v>
      </c>
      <c r="U468" s="387">
        <f t="shared" si="166"/>
        <v>0</v>
      </c>
      <c r="V468" s="387">
        <f t="shared" si="166"/>
        <v>0</v>
      </c>
      <c r="W468" s="387">
        <f t="shared" si="166"/>
        <v>0</v>
      </c>
      <c r="X468" s="387">
        <f t="shared" si="166"/>
        <v>0</v>
      </c>
      <c r="Y468" s="387">
        <f t="shared" ref="Y468:AH477" si="167">IF(AND(Y$2=$B468,$B468=$C$3),$D468,IF(AND(Y$2&gt;$B468,Y$2&lt;=$D$457+$B468),SLN($D468,0,IF($C$3-$B468&gt;=$D$457,$D$457,$C$3-$B468)),0))</f>
        <v>0</v>
      </c>
      <c r="Z468" s="387">
        <f t="shared" si="167"/>
        <v>0</v>
      </c>
      <c r="AA468" s="387">
        <f t="shared" si="167"/>
        <v>0</v>
      </c>
      <c r="AB468" s="387">
        <f t="shared" si="167"/>
        <v>0</v>
      </c>
      <c r="AC468" s="387">
        <f t="shared" si="167"/>
        <v>0</v>
      </c>
      <c r="AD468" s="387">
        <f t="shared" si="167"/>
        <v>0</v>
      </c>
      <c r="AE468" s="387">
        <f t="shared" si="167"/>
        <v>0</v>
      </c>
      <c r="AF468" s="387">
        <f t="shared" si="167"/>
        <v>0</v>
      </c>
      <c r="AG468" s="387">
        <f t="shared" si="167"/>
        <v>0</v>
      </c>
      <c r="AH468" s="387">
        <f t="shared" si="167"/>
        <v>0</v>
      </c>
      <c r="AI468" s="387">
        <f t="shared" ref="AI468:AR477" si="168">IF(AND(AI$2=$B468,$B468=$C$3),$D468,IF(AND(AI$2&gt;$B468,AI$2&lt;=$D$457+$B468),SLN($D468,0,IF($C$3-$B468&gt;=$D$457,$D$457,$C$3-$B468)),0))</f>
        <v>0</v>
      </c>
      <c r="AJ468" s="387">
        <f t="shared" si="168"/>
        <v>0</v>
      </c>
      <c r="AK468" s="387">
        <f t="shared" si="168"/>
        <v>0</v>
      </c>
      <c r="AL468" s="387">
        <f t="shared" si="168"/>
        <v>0</v>
      </c>
      <c r="AM468" s="387">
        <f t="shared" si="168"/>
        <v>0</v>
      </c>
      <c r="AN468" s="387">
        <f t="shared" si="168"/>
        <v>0</v>
      </c>
      <c r="AO468" s="387">
        <f t="shared" si="168"/>
        <v>0</v>
      </c>
      <c r="AP468" s="387">
        <f t="shared" si="168"/>
        <v>0</v>
      </c>
      <c r="AQ468" s="387">
        <f t="shared" si="168"/>
        <v>0</v>
      </c>
      <c r="AR468" s="387">
        <f t="shared" si="168"/>
        <v>0</v>
      </c>
      <c r="AS468" s="387">
        <f t="shared" si="159"/>
        <v>0</v>
      </c>
    </row>
    <row r="469" spans="2:45" s="377" customFormat="1" ht="12.75" hidden="1" customHeight="1" outlineLevel="2">
      <c r="B469" s="377">
        <v>12</v>
      </c>
      <c r="C469" s="81"/>
      <c r="D469" s="338">
        <v>0</v>
      </c>
      <c r="E469" s="387">
        <f t="shared" si="165"/>
        <v>0</v>
      </c>
      <c r="F469" s="387">
        <f t="shared" si="165"/>
        <v>0</v>
      </c>
      <c r="G469" s="387">
        <f t="shared" si="165"/>
        <v>0</v>
      </c>
      <c r="H469" s="387">
        <f t="shared" si="165"/>
        <v>0</v>
      </c>
      <c r="I469" s="387">
        <f t="shared" si="165"/>
        <v>0</v>
      </c>
      <c r="J469" s="387">
        <f t="shared" si="165"/>
        <v>0</v>
      </c>
      <c r="K469" s="387">
        <f t="shared" si="165"/>
        <v>0</v>
      </c>
      <c r="L469" s="387">
        <f t="shared" si="165"/>
        <v>0</v>
      </c>
      <c r="M469" s="387">
        <f t="shared" si="165"/>
        <v>0</v>
      </c>
      <c r="N469" s="387">
        <f t="shared" si="165"/>
        <v>0</v>
      </c>
      <c r="O469" s="387">
        <f t="shared" si="166"/>
        <v>0</v>
      </c>
      <c r="P469" s="387">
        <f t="shared" si="166"/>
        <v>0</v>
      </c>
      <c r="Q469" s="387">
        <f t="shared" si="166"/>
        <v>0</v>
      </c>
      <c r="R469" s="387">
        <f t="shared" si="166"/>
        <v>0</v>
      </c>
      <c r="S469" s="387">
        <f t="shared" si="166"/>
        <v>0</v>
      </c>
      <c r="T469" s="387">
        <f t="shared" si="166"/>
        <v>0</v>
      </c>
      <c r="U469" s="387">
        <f t="shared" si="166"/>
        <v>0</v>
      </c>
      <c r="V469" s="387">
        <f t="shared" si="166"/>
        <v>0</v>
      </c>
      <c r="W469" s="387">
        <f t="shared" si="166"/>
        <v>0</v>
      </c>
      <c r="X469" s="387">
        <f t="shared" si="166"/>
        <v>0</v>
      </c>
      <c r="Y469" s="387">
        <f t="shared" si="167"/>
        <v>0</v>
      </c>
      <c r="Z469" s="387">
        <f t="shared" si="167"/>
        <v>0</v>
      </c>
      <c r="AA469" s="387">
        <f t="shared" si="167"/>
        <v>0</v>
      </c>
      <c r="AB469" s="387">
        <f t="shared" si="167"/>
        <v>0</v>
      </c>
      <c r="AC469" s="387">
        <f t="shared" si="167"/>
        <v>0</v>
      </c>
      <c r="AD469" s="387">
        <f t="shared" si="167"/>
        <v>0</v>
      </c>
      <c r="AE469" s="387">
        <f t="shared" si="167"/>
        <v>0</v>
      </c>
      <c r="AF469" s="387">
        <f t="shared" si="167"/>
        <v>0</v>
      </c>
      <c r="AG469" s="387">
        <f t="shared" si="167"/>
        <v>0</v>
      </c>
      <c r="AH469" s="387">
        <f t="shared" si="167"/>
        <v>0</v>
      </c>
      <c r="AI469" s="387">
        <f t="shared" si="168"/>
        <v>0</v>
      </c>
      <c r="AJ469" s="387">
        <f t="shared" si="168"/>
        <v>0</v>
      </c>
      <c r="AK469" s="387">
        <f t="shared" si="168"/>
        <v>0</v>
      </c>
      <c r="AL469" s="387">
        <f t="shared" si="168"/>
        <v>0</v>
      </c>
      <c r="AM469" s="387">
        <f t="shared" si="168"/>
        <v>0</v>
      </c>
      <c r="AN469" s="387">
        <f t="shared" si="168"/>
        <v>0</v>
      </c>
      <c r="AO469" s="387">
        <f t="shared" si="168"/>
        <v>0</v>
      </c>
      <c r="AP469" s="387">
        <f t="shared" si="168"/>
        <v>0</v>
      </c>
      <c r="AQ469" s="387">
        <f t="shared" si="168"/>
        <v>0</v>
      </c>
      <c r="AR469" s="387">
        <f t="shared" si="168"/>
        <v>0</v>
      </c>
      <c r="AS469" s="387">
        <f t="shared" si="159"/>
        <v>0</v>
      </c>
    </row>
    <row r="470" spans="2:45" s="377" customFormat="1" ht="12.75" hidden="1" customHeight="1" outlineLevel="2">
      <c r="B470" s="377">
        <v>13</v>
      </c>
      <c r="C470" s="81"/>
      <c r="D470" s="338">
        <v>0</v>
      </c>
      <c r="E470" s="387">
        <f t="shared" si="165"/>
        <v>0</v>
      </c>
      <c r="F470" s="387">
        <f t="shared" si="165"/>
        <v>0</v>
      </c>
      <c r="G470" s="387">
        <f t="shared" si="165"/>
        <v>0</v>
      </c>
      <c r="H470" s="387">
        <f t="shared" si="165"/>
        <v>0</v>
      </c>
      <c r="I470" s="387">
        <f t="shared" si="165"/>
        <v>0</v>
      </c>
      <c r="J470" s="387">
        <f t="shared" si="165"/>
        <v>0</v>
      </c>
      <c r="K470" s="387">
        <f t="shared" si="165"/>
        <v>0</v>
      </c>
      <c r="L470" s="387">
        <f t="shared" si="165"/>
        <v>0</v>
      </c>
      <c r="M470" s="387">
        <f t="shared" si="165"/>
        <v>0</v>
      </c>
      <c r="N470" s="387">
        <f t="shared" si="165"/>
        <v>0</v>
      </c>
      <c r="O470" s="387">
        <f t="shared" si="166"/>
        <v>0</v>
      </c>
      <c r="P470" s="387">
        <f t="shared" si="166"/>
        <v>0</v>
      </c>
      <c r="Q470" s="387">
        <f t="shared" si="166"/>
        <v>0</v>
      </c>
      <c r="R470" s="387">
        <f t="shared" si="166"/>
        <v>0</v>
      </c>
      <c r="S470" s="387">
        <f t="shared" si="166"/>
        <v>0</v>
      </c>
      <c r="T470" s="387">
        <f t="shared" si="166"/>
        <v>0</v>
      </c>
      <c r="U470" s="387">
        <f t="shared" si="166"/>
        <v>0</v>
      </c>
      <c r="V470" s="387">
        <f t="shared" si="166"/>
        <v>0</v>
      </c>
      <c r="W470" s="387">
        <f t="shared" si="166"/>
        <v>0</v>
      </c>
      <c r="X470" s="387">
        <f t="shared" si="166"/>
        <v>0</v>
      </c>
      <c r="Y470" s="387">
        <f t="shared" si="167"/>
        <v>0</v>
      </c>
      <c r="Z470" s="387">
        <f t="shared" si="167"/>
        <v>0</v>
      </c>
      <c r="AA470" s="387">
        <f t="shared" si="167"/>
        <v>0</v>
      </c>
      <c r="AB470" s="387">
        <f t="shared" si="167"/>
        <v>0</v>
      </c>
      <c r="AC470" s="387">
        <f t="shared" si="167"/>
        <v>0</v>
      </c>
      <c r="AD470" s="387">
        <f t="shared" si="167"/>
        <v>0</v>
      </c>
      <c r="AE470" s="387">
        <f t="shared" si="167"/>
        <v>0</v>
      </c>
      <c r="AF470" s="387">
        <f t="shared" si="167"/>
        <v>0</v>
      </c>
      <c r="AG470" s="387">
        <f t="shared" si="167"/>
        <v>0</v>
      </c>
      <c r="AH470" s="387">
        <f t="shared" si="167"/>
        <v>0</v>
      </c>
      <c r="AI470" s="387">
        <f t="shared" si="168"/>
        <v>0</v>
      </c>
      <c r="AJ470" s="387">
        <f t="shared" si="168"/>
        <v>0</v>
      </c>
      <c r="AK470" s="387">
        <f t="shared" si="168"/>
        <v>0</v>
      </c>
      <c r="AL470" s="387">
        <f t="shared" si="168"/>
        <v>0</v>
      </c>
      <c r="AM470" s="387">
        <f t="shared" si="168"/>
        <v>0</v>
      </c>
      <c r="AN470" s="387">
        <f t="shared" si="168"/>
        <v>0</v>
      </c>
      <c r="AO470" s="387">
        <f t="shared" si="168"/>
        <v>0</v>
      </c>
      <c r="AP470" s="387">
        <f t="shared" si="168"/>
        <v>0</v>
      </c>
      <c r="AQ470" s="387">
        <f t="shared" si="168"/>
        <v>0</v>
      </c>
      <c r="AR470" s="387">
        <f t="shared" si="168"/>
        <v>0</v>
      </c>
      <c r="AS470" s="387">
        <f t="shared" si="159"/>
        <v>0</v>
      </c>
    </row>
    <row r="471" spans="2:45" s="377" customFormat="1" ht="12.75" hidden="1" customHeight="1" outlineLevel="2">
      <c r="B471" s="377">
        <v>14</v>
      </c>
      <c r="C471" s="81"/>
      <c r="D471" s="338">
        <v>0</v>
      </c>
      <c r="E471" s="387">
        <f t="shared" si="165"/>
        <v>0</v>
      </c>
      <c r="F471" s="387">
        <f t="shared" si="165"/>
        <v>0</v>
      </c>
      <c r="G471" s="387">
        <f t="shared" si="165"/>
        <v>0</v>
      </c>
      <c r="H471" s="387">
        <f t="shared" si="165"/>
        <v>0</v>
      </c>
      <c r="I471" s="387">
        <f t="shared" si="165"/>
        <v>0</v>
      </c>
      <c r="J471" s="387">
        <f t="shared" si="165"/>
        <v>0</v>
      </c>
      <c r="K471" s="387">
        <f t="shared" si="165"/>
        <v>0</v>
      </c>
      <c r="L471" s="387">
        <f t="shared" si="165"/>
        <v>0</v>
      </c>
      <c r="M471" s="387">
        <f t="shared" si="165"/>
        <v>0</v>
      </c>
      <c r="N471" s="387">
        <f t="shared" si="165"/>
        <v>0</v>
      </c>
      <c r="O471" s="387">
        <f t="shared" si="166"/>
        <v>0</v>
      </c>
      <c r="P471" s="387">
        <f t="shared" si="166"/>
        <v>0</v>
      </c>
      <c r="Q471" s="387">
        <f t="shared" si="166"/>
        <v>0</v>
      </c>
      <c r="R471" s="387">
        <f t="shared" si="166"/>
        <v>0</v>
      </c>
      <c r="S471" s="387">
        <f t="shared" si="166"/>
        <v>0</v>
      </c>
      <c r="T471" s="387">
        <f t="shared" si="166"/>
        <v>0</v>
      </c>
      <c r="U471" s="387">
        <f t="shared" si="166"/>
        <v>0</v>
      </c>
      <c r="V471" s="387">
        <f t="shared" si="166"/>
        <v>0</v>
      </c>
      <c r="W471" s="387">
        <f t="shared" si="166"/>
        <v>0</v>
      </c>
      <c r="X471" s="387">
        <f t="shared" si="166"/>
        <v>0</v>
      </c>
      <c r="Y471" s="387">
        <f t="shared" si="167"/>
        <v>0</v>
      </c>
      <c r="Z471" s="387">
        <f t="shared" si="167"/>
        <v>0</v>
      </c>
      <c r="AA471" s="387">
        <f t="shared" si="167"/>
        <v>0</v>
      </c>
      <c r="AB471" s="387">
        <f t="shared" si="167"/>
        <v>0</v>
      </c>
      <c r="AC471" s="387">
        <f t="shared" si="167"/>
        <v>0</v>
      </c>
      <c r="AD471" s="387">
        <f t="shared" si="167"/>
        <v>0</v>
      </c>
      <c r="AE471" s="387">
        <f t="shared" si="167"/>
        <v>0</v>
      </c>
      <c r="AF471" s="387">
        <f t="shared" si="167"/>
        <v>0</v>
      </c>
      <c r="AG471" s="387">
        <f t="shared" si="167"/>
        <v>0</v>
      </c>
      <c r="AH471" s="387">
        <f t="shared" si="167"/>
        <v>0</v>
      </c>
      <c r="AI471" s="387">
        <f t="shared" si="168"/>
        <v>0</v>
      </c>
      <c r="AJ471" s="387">
        <f t="shared" si="168"/>
        <v>0</v>
      </c>
      <c r="AK471" s="387">
        <f t="shared" si="168"/>
        <v>0</v>
      </c>
      <c r="AL471" s="387">
        <f t="shared" si="168"/>
        <v>0</v>
      </c>
      <c r="AM471" s="387">
        <f t="shared" si="168"/>
        <v>0</v>
      </c>
      <c r="AN471" s="387">
        <f t="shared" si="168"/>
        <v>0</v>
      </c>
      <c r="AO471" s="387">
        <f t="shared" si="168"/>
        <v>0</v>
      </c>
      <c r="AP471" s="387">
        <f t="shared" si="168"/>
        <v>0</v>
      </c>
      <c r="AQ471" s="387">
        <f t="shared" si="168"/>
        <v>0</v>
      </c>
      <c r="AR471" s="387">
        <f t="shared" si="168"/>
        <v>0</v>
      </c>
      <c r="AS471" s="387">
        <f t="shared" si="159"/>
        <v>0</v>
      </c>
    </row>
    <row r="472" spans="2:45" s="377" customFormat="1" ht="12.75" hidden="1" customHeight="1" outlineLevel="2">
      <c r="B472" s="377">
        <v>15</v>
      </c>
      <c r="C472" s="81"/>
      <c r="D472" s="338">
        <v>0</v>
      </c>
      <c r="E472" s="387">
        <f t="shared" si="165"/>
        <v>0</v>
      </c>
      <c r="F472" s="387">
        <f t="shared" si="165"/>
        <v>0</v>
      </c>
      <c r="G472" s="387">
        <f t="shared" si="165"/>
        <v>0</v>
      </c>
      <c r="H472" s="387">
        <f t="shared" si="165"/>
        <v>0</v>
      </c>
      <c r="I472" s="387">
        <f t="shared" si="165"/>
        <v>0</v>
      </c>
      <c r="J472" s="387">
        <f t="shared" si="165"/>
        <v>0</v>
      </c>
      <c r="K472" s="387">
        <f t="shared" si="165"/>
        <v>0</v>
      </c>
      <c r="L472" s="387">
        <f t="shared" si="165"/>
        <v>0</v>
      </c>
      <c r="M472" s="387">
        <f t="shared" si="165"/>
        <v>0</v>
      </c>
      <c r="N472" s="387">
        <f t="shared" si="165"/>
        <v>0</v>
      </c>
      <c r="O472" s="387">
        <f t="shared" si="166"/>
        <v>0</v>
      </c>
      <c r="P472" s="387">
        <f t="shared" si="166"/>
        <v>0</v>
      </c>
      <c r="Q472" s="387">
        <f t="shared" si="166"/>
        <v>0</v>
      </c>
      <c r="R472" s="387">
        <f t="shared" si="166"/>
        <v>0</v>
      </c>
      <c r="S472" s="387">
        <f t="shared" si="166"/>
        <v>0</v>
      </c>
      <c r="T472" s="387">
        <f t="shared" si="166"/>
        <v>0</v>
      </c>
      <c r="U472" s="387">
        <f t="shared" si="166"/>
        <v>0</v>
      </c>
      <c r="V472" s="387">
        <f t="shared" si="166"/>
        <v>0</v>
      </c>
      <c r="W472" s="387">
        <f t="shared" si="166"/>
        <v>0</v>
      </c>
      <c r="X472" s="387">
        <f t="shared" si="166"/>
        <v>0</v>
      </c>
      <c r="Y472" s="387">
        <f t="shared" si="167"/>
        <v>0</v>
      </c>
      <c r="Z472" s="387">
        <f t="shared" si="167"/>
        <v>0</v>
      </c>
      <c r="AA472" s="387">
        <f t="shared" si="167"/>
        <v>0</v>
      </c>
      <c r="AB472" s="387">
        <f t="shared" si="167"/>
        <v>0</v>
      </c>
      <c r="AC472" s="387">
        <f t="shared" si="167"/>
        <v>0</v>
      </c>
      <c r="AD472" s="387">
        <f t="shared" si="167"/>
        <v>0</v>
      </c>
      <c r="AE472" s="387">
        <f t="shared" si="167"/>
        <v>0</v>
      </c>
      <c r="AF472" s="387">
        <f t="shared" si="167"/>
        <v>0</v>
      </c>
      <c r="AG472" s="387">
        <f t="shared" si="167"/>
        <v>0</v>
      </c>
      <c r="AH472" s="387">
        <f t="shared" si="167"/>
        <v>0</v>
      </c>
      <c r="AI472" s="387">
        <f t="shared" si="168"/>
        <v>0</v>
      </c>
      <c r="AJ472" s="387">
        <f t="shared" si="168"/>
        <v>0</v>
      </c>
      <c r="AK472" s="387">
        <f t="shared" si="168"/>
        <v>0</v>
      </c>
      <c r="AL472" s="387">
        <f t="shared" si="168"/>
        <v>0</v>
      </c>
      <c r="AM472" s="387">
        <f t="shared" si="168"/>
        <v>0</v>
      </c>
      <c r="AN472" s="387">
        <f t="shared" si="168"/>
        <v>0</v>
      </c>
      <c r="AO472" s="387">
        <f t="shared" si="168"/>
        <v>0</v>
      </c>
      <c r="AP472" s="387">
        <f t="shared" si="168"/>
        <v>0</v>
      </c>
      <c r="AQ472" s="387">
        <f t="shared" si="168"/>
        <v>0</v>
      </c>
      <c r="AR472" s="387">
        <f t="shared" si="168"/>
        <v>0</v>
      </c>
      <c r="AS472" s="387">
        <f t="shared" si="159"/>
        <v>0</v>
      </c>
    </row>
    <row r="473" spans="2:45" s="377" customFormat="1" ht="12.75" hidden="1" customHeight="1" outlineLevel="2">
      <c r="B473" s="377">
        <v>16</v>
      </c>
      <c r="C473" s="81"/>
      <c r="D473" s="338">
        <v>0</v>
      </c>
      <c r="E473" s="387">
        <f t="shared" si="165"/>
        <v>0</v>
      </c>
      <c r="F473" s="387">
        <f t="shared" si="165"/>
        <v>0</v>
      </c>
      <c r="G473" s="387">
        <f t="shared" si="165"/>
        <v>0</v>
      </c>
      <c r="H473" s="387">
        <f t="shared" si="165"/>
        <v>0</v>
      </c>
      <c r="I473" s="387">
        <f t="shared" si="165"/>
        <v>0</v>
      </c>
      <c r="J473" s="387">
        <f t="shared" si="165"/>
        <v>0</v>
      </c>
      <c r="K473" s="387">
        <f t="shared" si="165"/>
        <v>0</v>
      </c>
      <c r="L473" s="387">
        <f t="shared" si="165"/>
        <v>0</v>
      </c>
      <c r="M473" s="387">
        <f t="shared" si="165"/>
        <v>0</v>
      </c>
      <c r="N473" s="387">
        <f t="shared" si="165"/>
        <v>0</v>
      </c>
      <c r="O473" s="387">
        <f t="shared" si="166"/>
        <v>0</v>
      </c>
      <c r="P473" s="387">
        <f t="shared" si="166"/>
        <v>0</v>
      </c>
      <c r="Q473" s="387">
        <f t="shared" si="166"/>
        <v>0</v>
      </c>
      <c r="R473" s="387">
        <f t="shared" si="166"/>
        <v>0</v>
      </c>
      <c r="S473" s="387">
        <f t="shared" si="166"/>
        <v>0</v>
      </c>
      <c r="T473" s="387">
        <f t="shared" si="166"/>
        <v>0</v>
      </c>
      <c r="U473" s="387">
        <f t="shared" si="166"/>
        <v>0</v>
      </c>
      <c r="V473" s="387">
        <f t="shared" si="166"/>
        <v>0</v>
      </c>
      <c r="W473" s="387">
        <f t="shared" si="166"/>
        <v>0</v>
      </c>
      <c r="X473" s="387">
        <f t="shared" si="166"/>
        <v>0</v>
      </c>
      <c r="Y473" s="387">
        <f t="shared" si="167"/>
        <v>0</v>
      </c>
      <c r="Z473" s="387">
        <f t="shared" si="167"/>
        <v>0</v>
      </c>
      <c r="AA473" s="387">
        <f t="shared" si="167"/>
        <v>0</v>
      </c>
      <c r="AB473" s="387">
        <f t="shared" si="167"/>
        <v>0</v>
      </c>
      <c r="AC473" s="387">
        <f t="shared" si="167"/>
        <v>0</v>
      </c>
      <c r="AD473" s="387">
        <f t="shared" si="167"/>
        <v>0</v>
      </c>
      <c r="AE473" s="387">
        <f t="shared" si="167"/>
        <v>0</v>
      </c>
      <c r="AF473" s="387">
        <f t="shared" si="167"/>
        <v>0</v>
      </c>
      <c r="AG473" s="387">
        <f t="shared" si="167"/>
        <v>0</v>
      </c>
      <c r="AH473" s="387">
        <f t="shared" si="167"/>
        <v>0</v>
      </c>
      <c r="AI473" s="387">
        <f t="shared" si="168"/>
        <v>0</v>
      </c>
      <c r="AJ473" s="387">
        <f t="shared" si="168"/>
        <v>0</v>
      </c>
      <c r="AK473" s="387">
        <f t="shared" si="168"/>
        <v>0</v>
      </c>
      <c r="AL473" s="387">
        <f t="shared" si="168"/>
        <v>0</v>
      </c>
      <c r="AM473" s="387">
        <f t="shared" si="168"/>
        <v>0</v>
      </c>
      <c r="AN473" s="387">
        <f t="shared" si="168"/>
        <v>0</v>
      </c>
      <c r="AO473" s="387">
        <f t="shared" si="168"/>
        <v>0</v>
      </c>
      <c r="AP473" s="387">
        <f t="shared" si="168"/>
        <v>0</v>
      </c>
      <c r="AQ473" s="387">
        <f t="shared" si="168"/>
        <v>0</v>
      </c>
      <c r="AR473" s="387">
        <f t="shared" si="168"/>
        <v>0</v>
      </c>
      <c r="AS473" s="387">
        <f t="shared" si="159"/>
        <v>0</v>
      </c>
    </row>
    <row r="474" spans="2:45" s="377" customFormat="1" ht="12.75" hidden="1" customHeight="1" outlineLevel="2">
      <c r="B474" s="377">
        <v>17</v>
      </c>
      <c r="C474" s="81"/>
      <c r="D474" s="338">
        <v>228.13933559561735</v>
      </c>
      <c r="E474" s="387">
        <f t="shared" si="165"/>
        <v>0</v>
      </c>
      <c r="F474" s="387">
        <f t="shared" si="165"/>
        <v>0</v>
      </c>
      <c r="G474" s="387">
        <f t="shared" si="165"/>
        <v>0</v>
      </c>
      <c r="H474" s="387">
        <f t="shared" si="165"/>
        <v>0</v>
      </c>
      <c r="I474" s="387">
        <f t="shared" si="165"/>
        <v>0</v>
      </c>
      <c r="J474" s="387">
        <f t="shared" si="165"/>
        <v>0</v>
      </c>
      <c r="K474" s="387">
        <f t="shared" si="165"/>
        <v>0</v>
      </c>
      <c r="L474" s="387">
        <f t="shared" si="165"/>
        <v>0</v>
      </c>
      <c r="M474" s="387">
        <f t="shared" si="165"/>
        <v>0</v>
      </c>
      <c r="N474" s="387">
        <f t="shared" si="165"/>
        <v>0</v>
      </c>
      <c r="O474" s="387">
        <f t="shared" si="166"/>
        <v>0</v>
      </c>
      <c r="P474" s="387">
        <f t="shared" si="166"/>
        <v>0</v>
      </c>
      <c r="Q474" s="387">
        <f t="shared" si="166"/>
        <v>0</v>
      </c>
      <c r="R474" s="387">
        <f t="shared" si="166"/>
        <v>0</v>
      </c>
      <c r="S474" s="387">
        <f t="shared" si="166"/>
        <v>0</v>
      </c>
      <c r="T474" s="387">
        <f t="shared" si="166"/>
        <v>0</v>
      </c>
      <c r="U474" s="387">
        <f t="shared" si="166"/>
        <v>0</v>
      </c>
      <c r="V474" s="387">
        <f t="shared" si="166"/>
        <v>45.627867119123472</v>
      </c>
      <c r="W474" s="387">
        <f t="shared" si="166"/>
        <v>45.627867119123472</v>
      </c>
      <c r="X474" s="387">
        <f t="shared" si="166"/>
        <v>45.627867119123472</v>
      </c>
      <c r="Y474" s="387">
        <f t="shared" si="167"/>
        <v>45.627867119123472</v>
      </c>
      <c r="Z474" s="387">
        <f t="shared" si="167"/>
        <v>45.627867119123472</v>
      </c>
      <c r="AA474" s="387">
        <f t="shared" si="167"/>
        <v>0</v>
      </c>
      <c r="AB474" s="387">
        <f t="shared" si="167"/>
        <v>0</v>
      </c>
      <c r="AC474" s="387">
        <f t="shared" si="167"/>
        <v>0</v>
      </c>
      <c r="AD474" s="387">
        <f t="shared" si="167"/>
        <v>0</v>
      </c>
      <c r="AE474" s="387">
        <f t="shared" si="167"/>
        <v>0</v>
      </c>
      <c r="AF474" s="387">
        <f t="shared" si="167"/>
        <v>0</v>
      </c>
      <c r="AG474" s="387">
        <f t="shared" si="167"/>
        <v>0</v>
      </c>
      <c r="AH474" s="387">
        <f t="shared" si="167"/>
        <v>0</v>
      </c>
      <c r="AI474" s="387">
        <f t="shared" si="168"/>
        <v>0</v>
      </c>
      <c r="AJ474" s="387">
        <f t="shared" si="168"/>
        <v>0</v>
      </c>
      <c r="AK474" s="387">
        <f t="shared" si="168"/>
        <v>0</v>
      </c>
      <c r="AL474" s="387">
        <f t="shared" si="168"/>
        <v>0</v>
      </c>
      <c r="AM474" s="387">
        <f t="shared" si="168"/>
        <v>0</v>
      </c>
      <c r="AN474" s="387">
        <f t="shared" si="168"/>
        <v>0</v>
      </c>
      <c r="AO474" s="387">
        <f t="shared" si="168"/>
        <v>0</v>
      </c>
      <c r="AP474" s="387">
        <f t="shared" si="168"/>
        <v>0</v>
      </c>
      <c r="AQ474" s="387">
        <f t="shared" si="168"/>
        <v>0</v>
      </c>
      <c r="AR474" s="387">
        <f t="shared" si="168"/>
        <v>0</v>
      </c>
      <c r="AS474" s="387">
        <f t="shared" si="159"/>
        <v>228.13933559561735</v>
      </c>
    </row>
    <row r="475" spans="2:45" s="377" customFormat="1" ht="12.75" hidden="1" customHeight="1" outlineLevel="2">
      <c r="B475" s="377">
        <v>18</v>
      </c>
      <c r="C475" s="81"/>
      <c r="D475" s="338">
        <v>0</v>
      </c>
      <c r="E475" s="387">
        <f t="shared" si="165"/>
        <v>0</v>
      </c>
      <c r="F475" s="387">
        <f t="shared" si="165"/>
        <v>0</v>
      </c>
      <c r="G475" s="387">
        <f t="shared" si="165"/>
        <v>0</v>
      </c>
      <c r="H475" s="387">
        <f t="shared" si="165"/>
        <v>0</v>
      </c>
      <c r="I475" s="387">
        <f t="shared" si="165"/>
        <v>0</v>
      </c>
      <c r="J475" s="387">
        <f t="shared" si="165"/>
        <v>0</v>
      </c>
      <c r="K475" s="387">
        <f t="shared" si="165"/>
        <v>0</v>
      </c>
      <c r="L475" s="387">
        <f t="shared" si="165"/>
        <v>0</v>
      </c>
      <c r="M475" s="387">
        <f t="shared" si="165"/>
        <v>0</v>
      </c>
      <c r="N475" s="387">
        <f t="shared" si="165"/>
        <v>0</v>
      </c>
      <c r="O475" s="387">
        <f t="shared" si="166"/>
        <v>0</v>
      </c>
      <c r="P475" s="387">
        <f t="shared" si="166"/>
        <v>0</v>
      </c>
      <c r="Q475" s="387">
        <f t="shared" si="166"/>
        <v>0</v>
      </c>
      <c r="R475" s="387">
        <f t="shared" si="166"/>
        <v>0</v>
      </c>
      <c r="S475" s="387">
        <f t="shared" si="166"/>
        <v>0</v>
      </c>
      <c r="T475" s="387">
        <f t="shared" si="166"/>
        <v>0</v>
      </c>
      <c r="U475" s="387">
        <f t="shared" si="166"/>
        <v>0</v>
      </c>
      <c r="V475" s="387">
        <f t="shared" si="166"/>
        <v>0</v>
      </c>
      <c r="W475" s="387">
        <f t="shared" si="166"/>
        <v>0</v>
      </c>
      <c r="X475" s="387">
        <f t="shared" si="166"/>
        <v>0</v>
      </c>
      <c r="Y475" s="387">
        <f t="shared" si="167"/>
        <v>0</v>
      </c>
      <c r="Z475" s="387">
        <f t="shared" si="167"/>
        <v>0</v>
      </c>
      <c r="AA475" s="387">
        <f t="shared" si="167"/>
        <v>0</v>
      </c>
      <c r="AB475" s="387">
        <f t="shared" si="167"/>
        <v>0</v>
      </c>
      <c r="AC475" s="387">
        <f t="shared" si="167"/>
        <v>0</v>
      </c>
      <c r="AD475" s="387">
        <f t="shared" si="167"/>
        <v>0</v>
      </c>
      <c r="AE475" s="387">
        <f t="shared" si="167"/>
        <v>0</v>
      </c>
      <c r="AF475" s="387">
        <f t="shared" si="167"/>
        <v>0</v>
      </c>
      <c r="AG475" s="387">
        <f t="shared" si="167"/>
        <v>0</v>
      </c>
      <c r="AH475" s="387">
        <f t="shared" si="167"/>
        <v>0</v>
      </c>
      <c r="AI475" s="387">
        <f t="shared" si="168"/>
        <v>0</v>
      </c>
      <c r="AJ475" s="387">
        <f t="shared" si="168"/>
        <v>0</v>
      </c>
      <c r="AK475" s="387">
        <f t="shared" si="168"/>
        <v>0</v>
      </c>
      <c r="AL475" s="387">
        <f t="shared" si="168"/>
        <v>0</v>
      </c>
      <c r="AM475" s="387">
        <f t="shared" si="168"/>
        <v>0</v>
      </c>
      <c r="AN475" s="387">
        <f t="shared" si="168"/>
        <v>0</v>
      </c>
      <c r="AO475" s="387">
        <f t="shared" si="168"/>
        <v>0</v>
      </c>
      <c r="AP475" s="387">
        <f t="shared" si="168"/>
        <v>0</v>
      </c>
      <c r="AQ475" s="387">
        <f t="shared" si="168"/>
        <v>0</v>
      </c>
      <c r="AR475" s="387">
        <f t="shared" si="168"/>
        <v>0</v>
      </c>
      <c r="AS475" s="387">
        <f t="shared" si="159"/>
        <v>0</v>
      </c>
    </row>
    <row r="476" spans="2:45" s="377" customFormat="1" ht="12.75" hidden="1" customHeight="1" outlineLevel="2">
      <c r="B476" s="377">
        <v>19</v>
      </c>
      <c r="C476" s="81"/>
      <c r="D476" s="338">
        <v>0</v>
      </c>
      <c r="E476" s="387">
        <f t="shared" si="165"/>
        <v>0</v>
      </c>
      <c r="F476" s="387">
        <f t="shared" si="165"/>
        <v>0</v>
      </c>
      <c r="G476" s="387">
        <f t="shared" si="165"/>
        <v>0</v>
      </c>
      <c r="H476" s="387">
        <f t="shared" si="165"/>
        <v>0</v>
      </c>
      <c r="I476" s="387">
        <f t="shared" si="165"/>
        <v>0</v>
      </c>
      <c r="J476" s="387">
        <f t="shared" si="165"/>
        <v>0</v>
      </c>
      <c r="K476" s="387">
        <f t="shared" si="165"/>
        <v>0</v>
      </c>
      <c r="L476" s="387">
        <f t="shared" si="165"/>
        <v>0</v>
      </c>
      <c r="M476" s="387">
        <f t="shared" si="165"/>
        <v>0</v>
      </c>
      <c r="N476" s="387">
        <f t="shared" si="165"/>
        <v>0</v>
      </c>
      <c r="O476" s="387">
        <f t="shared" si="166"/>
        <v>0</v>
      </c>
      <c r="P476" s="387">
        <f t="shared" si="166"/>
        <v>0</v>
      </c>
      <c r="Q476" s="387">
        <f t="shared" si="166"/>
        <v>0</v>
      </c>
      <c r="R476" s="387">
        <f t="shared" si="166"/>
        <v>0</v>
      </c>
      <c r="S476" s="387">
        <f t="shared" si="166"/>
        <v>0</v>
      </c>
      <c r="T476" s="387">
        <f t="shared" si="166"/>
        <v>0</v>
      </c>
      <c r="U476" s="387">
        <f t="shared" si="166"/>
        <v>0</v>
      </c>
      <c r="V476" s="387">
        <f t="shared" si="166"/>
        <v>0</v>
      </c>
      <c r="W476" s="387">
        <f t="shared" si="166"/>
        <v>0</v>
      </c>
      <c r="X476" s="387">
        <f t="shared" si="166"/>
        <v>0</v>
      </c>
      <c r="Y476" s="387">
        <f t="shared" si="167"/>
        <v>0</v>
      </c>
      <c r="Z476" s="387">
        <f t="shared" si="167"/>
        <v>0</v>
      </c>
      <c r="AA476" s="387">
        <f t="shared" si="167"/>
        <v>0</v>
      </c>
      <c r="AB476" s="387">
        <f t="shared" si="167"/>
        <v>0</v>
      </c>
      <c r="AC476" s="387">
        <f t="shared" si="167"/>
        <v>0</v>
      </c>
      <c r="AD476" s="387">
        <f t="shared" si="167"/>
        <v>0</v>
      </c>
      <c r="AE476" s="387">
        <f t="shared" si="167"/>
        <v>0</v>
      </c>
      <c r="AF476" s="387">
        <f t="shared" si="167"/>
        <v>0</v>
      </c>
      <c r="AG476" s="387">
        <f t="shared" si="167"/>
        <v>0</v>
      </c>
      <c r="AH476" s="387">
        <f t="shared" si="167"/>
        <v>0</v>
      </c>
      <c r="AI476" s="387">
        <f t="shared" si="168"/>
        <v>0</v>
      </c>
      <c r="AJ476" s="387">
        <f t="shared" si="168"/>
        <v>0</v>
      </c>
      <c r="AK476" s="387">
        <f t="shared" si="168"/>
        <v>0</v>
      </c>
      <c r="AL476" s="387">
        <f t="shared" si="168"/>
        <v>0</v>
      </c>
      <c r="AM476" s="387">
        <f t="shared" si="168"/>
        <v>0</v>
      </c>
      <c r="AN476" s="387">
        <f t="shared" si="168"/>
        <v>0</v>
      </c>
      <c r="AO476" s="387">
        <f t="shared" si="168"/>
        <v>0</v>
      </c>
      <c r="AP476" s="387">
        <f t="shared" si="168"/>
        <v>0</v>
      </c>
      <c r="AQ476" s="387">
        <f t="shared" si="168"/>
        <v>0</v>
      </c>
      <c r="AR476" s="387">
        <f t="shared" si="168"/>
        <v>0</v>
      </c>
      <c r="AS476" s="387">
        <f t="shared" si="159"/>
        <v>0</v>
      </c>
    </row>
    <row r="477" spans="2:45" s="377" customFormat="1" ht="12.75" hidden="1" customHeight="1" outlineLevel="2">
      <c r="B477" s="377">
        <v>20</v>
      </c>
      <c r="C477" s="81"/>
      <c r="D477" s="338">
        <v>0</v>
      </c>
      <c r="E477" s="387">
        <f t="shared" si="165"/>
        <v>0</v>
      </c>
      <c r="F477" s="387">
        <f t="shared" si="165"/>
        <v>0</v>
      </c>
      <c r="G477" s="387">
        <f t="shared" si="165"/>
        <v>0</v>
      </c>
      <c r="H477" s="387">
        <f t="shared" si="165"/>
        <v>0</v>
      </c>
      <c r="I477" s="387">
        <f t="shared" si="165"/>
        <v>0</v>
      </c>
      <c r="J477" s="387">
        <f t="shared" si="165"/>
        <v>0</v>
      </c>
      <c r="K477" s="387">
        <f t="shared" si="165"/>
        <v>0</v>
      </c>
      <c r="L477" s="387">
        <f t="shared" si="165"/>
        <v>0</v>
      </c>
      <c r="M477" s="387">
        <f t="shared" si="165"/>
        <v>0</v>
      </c>
      <c r="N477" s="387">
        <f t="shared" si="165"/>
        <v>0</v>
      </c>
      <c r="O477" s="387">
        <f t="shared" si="166"/>
        <v>0</v>
      </c>
      <c r="P477" s="387">
        <f t="shared" si="166"/>
        <v>0</v>
      </c>
      <c r="Q477" s="387">
        <f t="shared" si="166"/>
        <v>0</v>
      </c>
      <c r="R477" s="387">
        <f t="shared" si="166"/>
        <v>0</v>
      </c>
      <c r="S477" s="387">
        <f t="shared" si="166"/>
        <v>0</v>
      </c>
      <c r="T477" s="387">
        <f t="shared" si="166"/>
        <v>0</v>
      </c>
      <c r="U477" s="387">
        <f t="shared" si="166"/>
        <v>0</v>
      </c>
      <c r="V477" s="387">
        <f t="shared" si="166"/>
        <v>0</v>
      </c>
      <c r="W477" s="387">
        <f t="shared" si="166"/>
        <v>0</v>
      </c>
      <c r="X477" s="387">
        <f t="shared" si="166"/>
        <v>0</v>
      </c>
      <c r="Y477" s="387">
        <f t="shared" si="167"/>
        <v>0</v>
      </c>
      <c r="Z477" s="387">
        <f t="shared" si="167"/>
        <v>0</v>
      </c>
      <c r="AA477" s="387">
        <f t="shared" si="167"/>
        <v>0</v>
      </c>
      <c r="AB477" s="387">
        <f t="shared" si="167"/>
        <v>0</v>
      </c>
      <c r="AC477" s="387">
        <f t="shared" si="167"/>
        <v>0</v>
      </c>
      <c r="AD477" s="387">
        <f t="shared" si="167"/>
        <v>0</v>
      </c>
      <c r="AE477" s="387">
        <f t="shared" si="167"/>
        <v>0</v>
      </c>
      <c r="AF477" s="387">
        <f t="shared" si="167"/>
        <v>0</v>
      </c>
      <c r="AG477" s="387">
        <f t="shared" si="167"/>
        <v>0</v>
      </c>
      <c r="AH477" s="387">
        <f t="shared" si="167"/>
        <v>0</v>
      </c>
      <c r="AI477" s="387">
        <f t="shared" si="168"/>
        <v>0</v>
      </c>
      <c r="AJ477" s="387">
        <f t="shared" si="168"/>
        <v>0</v>
      </c>
      <c r="AK477" s="387">
        <f t="shared" si="168"/>
        <v>0</v>
      </c>
      <c r="AL477" s="387">
        <f t="shared" si="168"/>
        <v>0</v>
      </c>
      <c r="AM477" s="387">
        <f t="shared" si="168"/>
        <v>0</v>
      </c>
      <c r="AN477" s="387">
        <f t="shared" si="168"/>
        <v>0</v>
      </c>
      <c r="AO477" s="387">
        <f t="shared" si="168"/>
        <v>0</v>
      </c>
      <c r="AP477" s="387">
        <f t="shared" si="168"/>
        <v>0</v>
      </c>
      <c r="AQ477" s="387">
        <f t="shared" si="168"/>
        <v>0</v>
      </c>
      <c r="AR477" s="387">
        <f t="shared" si="168"/>
        <v>0</v>
      </c>
      <c r="AS477" s="387">
        <f t="shared" si="159"/>
        <v>0</v>
      </c>
    </row>
    <row r="478" spans="2:45" s="377" customFormat="1" ht="12.75" hidden="1" customHeight="1" outlineLevel="2">
      <c r="B478" s="377">
        <v>21</v>
      </c>
      <c r="C478" s="81"/>
      <c r="D478" s="338">
        <v>0</v>
      </c>
      <c r="E478" s="387">
        <f t="shared" ref="E478:N487" si="169">IF(AND(E$2=$B478,$B478=$C$3),$D478,IF(AND(E$2&gt;$B478,E$2&lt;=$D$457+$B478),SLN($D478,0,IF($C$3-$B478&gt;=$D$457,$D$457,$C$3-$B478)),0))</f>
        <v>0</v>
      </c>
      <c r="F478" s="387">
        <f t="shared" si="169"/>
        <v>0</v>
      </c>
      <c r="G478" s="387">
        <f t="shared" si="169"/>
        <v>0</v>
      </c>
      <c r="H478" s="387">
        <f t="shared" si="169"/>
        <v>0</v>
      </c>
      <c r="I478" s="387">
        <f t="shared" si="169"/>
        <v>0</v>
      </c>
      <c r="J478" s="387">
        <f t="shared" si="169"/>
        <v>0</v>
      </c>
      <c r="K478" s="387">
        <f t="shared" si="169"/>
        <v>0</v>
      </c>
      <c r="L478" s="387">
        <f t="shared" si="169"/>
        <v>0</v>
      </c>
      <c r="M478" s="387">
        <f t="shared" si="169"/>
        <v>0</v>
      </c>
      <c r="N478" s="387">
        <f t="shared" si="169"/>
        <v>0</v>
      </c>
      <c r="O478" s="387">
        <f t="shared" ref="O478:X487" si="170">IF(AND(O$2=$B478,$B478=$C$3),$D478,IF(AND(O$2&gt;$B478,O$2&lt;=$D$457+$B478),SLN($D478,0,IF($C$3-$B478&gt;=$D$457,$D$457,$C$3-$B478)),0))</f>
        <v>0</v>
      </c>
      <c r="P478" s="387">
        <f t="shared" si="170"/>
        <v>0</v>
      </c>
      <c r="Q478" s="387">
        <f t="shared" si="170"/>
        <v>0</v>
      </c>
      <c r="R478" s="387">
        <f t="shared" si="170"/>
        <v>0</v>
      </c>
      <c r="S478" s="387">
        <f t="shared" si="170"/>
        <v>0</v>
      </c>
      <c r="T478" s="387">
        <f t="shared" si="170"/>
        <v>0</v>
      </c>
      <c r="U478" s="387">
        <f t="shared" si="170"/>
        <v>0</v>
      </c>
      <c r="V478" s="387">
        <f t="shared" si="170"/>
        <v>0</v>
      </c>
      <c r="W478" s="387">
        <f t="shared" si="170"/>
        <v>0</v>
      </c>
      <c r="X478" s="387">
        <f t="shared" si="170"/>
        <v>0</v>
      </c>
      <c r="Y478" s="387">
        <f t="shared" ref="Y478:AH487" si="171">IF(AND(Y$2=$B478,$B478=$C$3),$D478,IF(AND(Y$2&gt;$B478,Y$2&lt;=$D$457+$B478),SLN($D478,0,IF($C$3-$B478&gt;=$D$457,$D$457,$C$3-$B478)),0))</f>
        <v>0</v>
      </c>
      <c r="Z478" s="387">
        <f t="shared" si="171"/>
        <v>0</v>
      </c>
      <c r="AA478" s="387">
        <f t="shared" si="171"/>
        <v>0</v>
      </c>
      <c r="AB478" s="387">
        <f t="shared" si="171"/>
        <v>0</v>
      </c>
      <c r="AC478" s="387">
        <f t="shared" si="171"/>
        <v>0</v>
      </c>
      <c r="AD478" s="387">
        <f t="shared" si="171"/>
        <v>0</v>
      </c>
      <c r="AE478" s="387">
        <f t="shared" si="171"/>
        <v>0</v>
      </c>
      <c r="AF478" s="387">
        <f t="shared" si="171"/>
        <v>0</v>
      </c>
      <c r="AG478" s="387">
        <f t="shared" si="171"/>
        <v>0</v>
      </c>
      <c r="AH478" s="387">
        <f t="shared" si="171"/>
        <v>0</v>
      </c>
      <c r="AI478" s="387">
        <f t="shared" ref="AI478:AR487" si="172">IF(AND(AI$2=$B478,$B478=$C$3),$D478,IF(AND(AI$2&gt;$B478,AI$2&lt;=$D$457+$B478),SLN($D478,0,IF($C$3-$B478&gt;=$D$457,$D$457,$C$3-$B478)),0))</f>
        <v>0</v>
      </c>
      <c r="AJ478" s="387">
        <f t="shared" si="172"/>
        <v>0</v>
      </c>
      <c r="AK478" s="387">
        <f t="shared" si="172"/>
        <v>0</v>
      </c>
      <c r="AL478" s="387">
        <f t="shared" si="172"/>
        <v>0</v>
      </c>
      <c r="AM478" s="387">
        <f t="shared" si="172"/>
        <v>0</v>
      </c>
      <c r="AN478" s="387">
        <f t="shared" si="172"/>
        <v>0</v>
      </c>
      <c r="AO478" s="387">
        <f t="shared" si="172"/>
        <v>0</v>
      </c>
      <c r="AP478" s="387">
        <f t="shared" si="172"/>
        <v>0</v>
      </c>
      <c r="AQ478" s="387">
        <f t="shared" si="172"/>
        <v>0</v>
      </c>
      <c r="AR478" s="387">
        <f t="shared" si="172"/>
        <v>0</v>
      </c>
      <c r="AS478" s="387">
        <f t="shared" si="159"/>
        <v>0</v>
      </c>
    </row>
    <row r="479" spans="2:45" s="377" customFormat="1" ht="12.75" hidden="1" customHeight="1" outlineLevel="2">
      <c r="B479" s="377">
        <v>22</v>
      </c>
      <c r="C479" s="81"/>
      <c r="D479" s="338">
        <v>0</v>
      </c>
      <c r="E479" s="387">
        <f t="shared" si="169"/>
        <v>0</v>
      </c>
      <c r="F479" s="387">
        <f t="shared" si="169"/>
        <v>0</v>
      </c>
      <c r="G479" s="387">
        <f t="shared" si="169"/>
        <v>0</v>
      </c>
      <c r="H479" s="387">
        <f t="shared" si="169"/>
        <v>0</v>
      </c>
      <c r="I479" s="387">
        <f t="shared" si="169"/>
        <v>0</v>
      </c>
      <c r="J479" s="387">
        <f t="shared" si="169"/>
        <v>0</v>
      </c>
      <c r="K479" s="387">
        <f t="shared" si="169"/>
        <v>0</v>
      </c>
      <c r="L479" s="387">
        <f t="shared" si="169"/>
        <v>0</v>
      </c>
      <c r="M479" s="387">
        <f t="shared" si="169"/>
        <v>0</v>
      </c>
      <c r="N479" s="387">
        <f t="shared" si="169"/>
        <v>0</v>
      </c>
      <c r="O479" s="387">
        <f t="shared" si="170"/>
        <v>0</v>
      </c>
      <c r="P479" s="387">
        <f t="shared" si="170"/>
        <v>0</v>
      </c>
      <c r="Q479" s="387">
        <f t="shared" si="170"/>
        <v>0</v>
      </c>
      <c r="R479" s="387">
        <f t="shared" si="170"/>
        <v>0</v>
      </c>
      <c r="S479" s="387">
        <f t="shared" si="170"/>
        <v>0</v>
      </c>
      <c r="T479" s="387">
        <f t="shared" si="170"/>
        <v>0</v>
      </c>
      <c r="U479" s="387">
        <f t="shared" si="170"/>
        <v>0</v>
      </c>
      <c r="V479" s="387">
        <f t="shared" si="170"/>
        <v>0</v>
      </c>
      <c r="W479" s="387">
        <f t="shared" si="170"/>
        <v>0</v>
      </c>
      <c r="X479" s="387">
        <f t="shared" si="170"/>
        <v>0</v>
      </c>
      <c r="Y479" s="387">
        <f t="shared" si="171"/>
        <v>0</v>
      </c>
      <c r="Z479" s="387">
        <f t="shared" si="171"/>
        <v>0</v>
      </c>
      <c r="AA479" s="387">
        <f t="shared" si="171"/>
        <v>0</v>
      </c>
      <c r="AB479" s="387">
        <f t="shared" si="171"/>
        <v>0</v>
      </c>
      <c r="AC479" s="387">
        <f t="shared" si="171"/>
        <v>0</v>
      </c>
      <c r="AD479" s="387">
        <f t="shared" si="171"/>
        <v>0</v>
      </c>
      <c r="AE479" s="387">
        <f t="shared" si="171"/>
        <v>0</v>
      </c>
      <c r="AF479" s="387">
        <f t="shared" si="171"/>
        <v>0</v>
      </c>
      <c r="AG479" s="387">
        <f t="shared" si="171"/>
        <v>0</v>
      </c>
      <c r="AH479" s="387">
        <f t="shared" si="171"/>
        <v>0</v>
      </c>
      <c r="AI479" s="387">
        <f t="shared" si="172"/>
        <v>0</v>
      </c>
      <c r="AJ479" s="387">
        <f t="shared" si="172"/>
        <v>0</v>
      </c>
      <c r="AK479" s="387">
        <f t="shared" si="172"/>
        <v>0</v>
      </c>
      <c r="AL479" s="387">
        <f t="shared" si="172"/>
        <v>0</v>
      </c>
      <c r="AM479" s="387">
        <f t="shared" si="172"/>
        <v>0</v>
      </c>
      <c r="AN479" s="387">
        <f t="shared" si="172"/>
        <v>0</v>
      </c>
      <c r="AO479" s="387">
        <f t="shared" si="172"/>
        <v>0</v>
      </c>
      <c r="AP479" s="387">
        <f t="shared" si="172"/>
        <v>0</v>
      </c>
      <c r="AQ479" s="387">
        <f t="shared" si="172"/>
        <v>0</v>
      </c>
      <c r="AR479" s="387">
        <f t="shared" si="172"/>
        <v>0</v>
      </c>
      <c r="AS479" s="387">
        <f t="shared" si="159"/>
        <v>0</v>
      </c>
    </row>
    <row r="480" spans="2:45" s="377" customFormat="1" ht="12.75" hidden="1" customHeight="1" outlineLevel="2">
      <c r="B480" s="377">
        <v>23</v>
      </c>
      <c r="C480" s="81"/>
      <c r="D480" s="338">
        <v>0</v>
      </c>
      <c r="E480" s="387">
        <f t="shared" si="169"/>
        <v>0</v>
      </c>
      <c r="F480" s="387">
        <f t="shared" si="169"/>
        <v>0</v>
      </c>
      <c r="G480" s="387">
        <f t="shared" si="169"/>
        <v>0</v>
      </c>
      <c r="H480" s="387">
        <f t="shared" si="169"/>
        <v>0</v>
      </c>
      <c r="I480" s="387">
        <f t="shared" si="169"/>
        <v>0</v>
      </c>
      <c r="J480" s="387">
        <f t="shared" si="169"/>
        <v>0</v>
      </c>
      <c r="K480" s="387">
        <f t="shared" si="169"/>
        <v>0</v>
      </c>
      <c r="L480" s="387">
        <f t="shared" si="169"/>
        <v>0</v>
      </c>
      <c r="M480" s="387">
        <f t="shared" si="169"/>
        <v>0</v>
      </c>
      <c r="N480" s="387">
        <f t="shared" si="169"/>
        <v>0</v>
      </c>
      <c r="O480" s="387">
        <f t="shared" si="170"/>
        <v>0</v>
      </c>
      <c r="P480" s="387">
        <f t="shared" si="170"/>
        <v>0</v>
      </c>
      <c r="Q480" s="387">
        <f t="shared" si="170"/>
        <v>0</v>
      </c>
      <c r="R480" s="387">
        <f t="shared" si="170"/>
        <v>0</v>
      </c>
      <c r="S480" s="387">
        <f t="shared" si="170"/>
        <v>0</v>
      </c>
      <c r="T480" s="387">
        <f t="shared" si="170"/>
        <v>0</v>
      </c>
      <c r="U480" s="387">
        <f t="shared" si="170"/>
        <v>0</v>
      </c>
      <c r="V480" s="387">
        <f t="shared" si="170"/>
        <v>0</v>
      </c>
      <c r="W480" s="387">
        <f t="shared" si="170"/>
        <v>0</v>
      </c>
      <c r="X480" s="387">
        <f t="shared" si="170"/>
        <v>0</v>
      </c>
      <c r="Y480" s="387">
        <f t="shared" si="171"/>
        <v>0</v>
      </c>
      <c r="Z480" s="387">
        <f t="shared" si="171"/>
        <v>0</v>
      </c>
      <c r="AA480" s="387">
        <f t="shared" si="171"/>
        <v>0</v>
      </c>
      <c r="AB480" s="387">
        <f t="shared" si="171"/>
        <v>0</v>
      </c>
      <c r="AC480" s="387">
        <f t="shared" si="171"/>
        <v>0</v>
      </c>
      <c r="AD480" s="387">
        <f t="shared" si="171"/>
        <v>0</v>
      </c>
      <c r="AE480" s="387">
        <f t="shared" si="171"/>
        <v>0</v>
      </c>
      <c r="AF480" s="387">
        <f t="shared" si="171"/>
        <v>0</v>
      </c>
      <c r="AG480" s="387">
        <f t="shared" si="171"/>
        <v>0</v>
      </c>
      <c r="AH480" s="387">
        <f t="shared" si="171"/>
        <v>0</v>
      </c>
      <c r="AI480" s="387">
        <f t="shared" si="172"/>
        <v>0</v>
      </c>
      <c r="AJ480" s="387">
        <f t="shared" si="172"/>
        <v>0</v>
      </c>
      <c r="AK480" s="387">
        <f t="shared" si="172"/>
        <v>0</v>
      </c>
      <c r="AL480" s="387">
        <f t="shared" si="172"/>
        <v>0</v>
      </c>
      <c r="AM480" s="387">
        <f t="shared" si="172"/>
        <v>0</v>
      </c>
      <c r="AN480" s="387">
        <f t="shared" si="172"/>
        <v>0</v>
      </c>
      <c r="AO480" s="387">
        <f t="shared" si="172"/>
        <v>0</v>
      </c>
      <c r="AP480" s="387">
        <f t="shared" si="172"/>
        <v>0</v>
      </c>
      <c r="AQ480" s="387">
        <f t="shared" si="172"/>
        <v>0</v>
      </c>
      <c r="AR480" s="387">
        <f t="shared" si="172"/>
        <v>0</v>
      </c>
      <c r="AS480" s="387">
        <f t="shared" si="159"/>
        <v>0</v>
      </c>
    </row>
    <row r="481" spans="2:45" s="377" customFormat="1" ht="12.75" hidden="1" customHeight="1" outlineLevel="2">
      <c r="B481" s="377">
        <v>24</v>
      </c>
      <c r="C481" s="81"/>
      <c r="D481" s="338">
        <v>0</v>
      </c>
      <c r="E481" s="387">
        <f t="shared" si="169"/>
        <v>0</v>
      </c>
      <c r="F481" s="387">
        <f t="shared" si="169"/>
        <v>0</v>
      </c>
      <c r="G481" s="387">
        <f t="shared" si="169"/>
        <v>0</v>
      </c>
      <c r="H481" s="387">
        <f t="shared" si="169"/>
        <v>0</v>
      </c>
      <c r="I481" s="387">
        <f t="shared" si="169"/>
        <v>0</v>
      </c>
      <c r="J481" s="387">
        <f t="shared" si="169"/>
        <v>0</v>
      </c>
      <c r="K481" s="387">
        <f t="shared" si="169"/>
        <v>0</v>
      </c>
      <c r="L481" s="387">
        <f t="shared" si="169"/>
        <v>0</v>
      </c>
      <c r="M481" s="387">
        <f t="shared" si="169"/>
        <v>0</v>
      </c>
      <c r="N481" s="387">
        <f t="shared" si="169"/>
        <v>0</v>
      </c>
      <c r="O481" s="387">
        <f t="shared" si="170"/>
        <v>0</v>
      </c>
      <c r="P481" s="387">
        <f t="shared" si="170"/>
        <v>0</v>
      </c>
      <c r="Q481" s="387">
        <f t="shared" si="170"/>
        <v>0</v>
      </c>
      <c r="R481" s="387">
        <f t="shared" si="170"/>
        <v>0</v>
      </c>
      <c r="S481" s="387">
        <f t="shared" si="170"/>
        <v>0</v>
      </c>
      <c r="T481" s="387">
        <f t="shared" si="170"/>
        <v>0</v>
      </c>
      <c r="U481" s="387">
        <f t="shared" si="170"/>
        <v>0</v>
      </c>
      <c r="V481" s="387">
        <f t="shared" si="170"/>
        <v>0</v>
      </c>
      <c r="W481" s="387">
        <f t="shared" si="170"/>
        <v>0</v>
      </c>
      <c r="X481" s="387">
        <f t="shared" si="170"/>
        <v>0</v>
      </c>
      <c r="Y481" s="387">
        <f t="shared" si="171"/>
        <v>0</v>
      </c>
      <c r="Z481" s="387">
        <f t="shared" si="171"/>
        <v>0</v>
      </c>
      <c r="AA481" s="387">
        <f t="shared" si="171"/>
        <v>0</v>
      </c>
      <c r="AB481" s="387">
        <f t="shared" si="171"/>
        <v>0</v>
      </c>
      <c r="AC481" s="387">
        <f t="shared" si="171"/>
        <v>0</v>
      </c>
      <c r="AD481" s="387">
        <f t="shared" si="171"/>
        <v>0</v>
      </c>
      <c r="AE481" s="387">
        <f t="shared" si="171"/>
        <v>0</v>
      </c>
      <c r="AF481" s="387">
        <f t="shared" si="171"/>
        <v>0</v>
      </c>
      <c r="AG481" s="387">
        <f t="shared" si="171"/>
        <v>0</v>
      </c>
      <c r="AH481" s="387">
        <f t="shared" si="171"/>
        <v>0</v>
      </c>
      <c r="AI481" s="387">
        <f t="shared" si="172"/>
        <v>0</v>
      </c>
      <c r="AJ481" s="387">
        <f t="shared" si="172"/>
        <v>0</v>
      </c>
      <c r="AK481" s="387">
        <f t="shared" si="172"/>
        <v>0</v>
      </c>
      <c r="AL481" s="387">
        <f t="shared" si="172"/>
        <v>0</v>
      </c>
      <c r="AM481" s="387">
        <f t="shared" si="172"/>
        <v>0</v>
      </c>
      <c r="AN481" s="387">
        <f t="shared" si="172"/>
        <v>0</v>
      </c>
      <c r="AO481" s="387">
        <f t="shared" si="172"/>
        <v>0</v>
      </c>
      <c r="AP481" s="387">
        <f t="shared" si="172"/>
        <v>0</v>
      </c>
      <c r="AQ481" s="387">
        <f t="shared" si="172"/>
        <v>0</v>
      </c>
      <c r="AR481" s="387">
        <f t="shared" si="172"/>
        <v>0</v>
      </c>
      <c r="AS481" s="387">
        <f t="shared" si="159"/>
        <v>0</v>
      </c>
    </row>
    <row r="482" spans="2:45" s="377" customFormat="1" ht="12.75" hidden="1" customHeight="1" outlineLevel="2">
      <c r="B482" s="377">
        <v>25</v>
      </c>
      <c r="C482" s="81"/>
      <c r="D482" s="338">
        <v>228.13933559561735</v>
      </c>
      <c r="E482" s="387">
        <f t="shared" si="169"/>
        <v>0</v>
      </c>
      <c r="F482" s="387">
        <f t="shared" si="169"/>
        <v>0</v>
      </c>
      <c r="G482" s="387">
        <f t="shared" si="169"/>
        <v>0</v>
      </c>
      <c r="H482" s="387">
        <f t="shared" si="169"/>
        <v>0</v>
      </c>
      <c r="I482" s="387">
        <f t="shared" si="169"/>
        <v>0</v>
      </c>
      <c r="J482" s="387">
        <f t="shared" si="169"/>
        <v>0</v>
      </c>
      <c r="K482" s="387">
        <f t="shared" si="169"/>
        <v>0</v>
      </c>
      <c r="L482" s="387">
        <f t="shared" si="169"/>
        <v>0</v>
      </c>
      <c r="M482" s="387">
        <f t="shared" si="169"/>
        <v>0</v>
      </c>
      <c r="N482" s="387">
        <f t="shared" si="169"/>
        <v>0</v>
      </c>
      <c r="O482" s="387">
        <f t="shared" si="170"/>
        <v>0</v>
      </c>
      <c r="P482" s="387">
        <f t="shared" si="170"/>
        <v>0</v>
      </c>
      <c r="Q482" s="387">
        <f t="shared" si="170"/>
        <v>0</v>
      </c>
      <c r="R482" s="387">
        <f t="shared" si="170"/>
        <v>0</v>
      </c>
      <c r="S482" s="387">
        <f t="shared" si="170"/>
        <v>0</v>
      </c>
      <c r="T482" s="387">
        <f t="shared" si="170"/>
        <v>0</v>
      </c>
      <c r="U482" s="387">
        <f t="shared" si="170"/>
        <v>0</v>
      </c>
      <c r="V482" s="387">
        <f t="shared" si="170"/>
        <v>0</v>
      </c>
      <c r="W482" s="387">
        <f t="shared" si="170"/>
        <v>0</v>
      </c>
      <c r="X482" s="387">
        <f t="shared" si="170"/>
        <v>0</v>
      </c>
      <c r="Y482" s="387">
        <f t="shared" si="171"/>
        <v>0</v>
      </c>
      <c r="Z482" s="387">
        <f t="shared" si="171"/>
        <v>0</v>
      </c>
      <c r="AA482" s="387">
        <f t="shared" si="171"/>
        <v>0</v>
      </c>
      <c r="AB482" s="387">
        <f t="shared" si="171"/>
        <v>0</v>
      </c>
      <c r="AC482" s="387">
        <f t="shared" si="171"/>
        <v>0</v>
      </c>
      <c r="AD482" s="387">
        <f t="shared" si="171"/>
        <v>45.627867119123472</v>
      </c>
      <c r="AE482" s="387">
        <f t="shared" si="171"/>
        <v>45.627867119123472</v>
      </c>
      <c r="AF482" s="387">
        <f t="shared" si="171"/>
        <v>45.627867119123472</v>
      </c>
      <c r="AG482" s="387">
        <f t="shared" si="171"/>
        <v>45.627867119123472</v>
      </c>
      <c r="AH482" s="387">
        <f t="shared" si="171"/>
        <v>45.627867119123472</v>
      </c>
      <c r="AI482" s="387">
        <f t="shared" si="172"/>
        <v>0</v>
      </c>
      <c r="AJ482" s="387">
        <f t="shared" si="172"/>
        <v>0</v>
      </c>
      <c r="AK482" s="387">
        <f t="shared" si="172"/>
        <v>0</v>
      </c>
      <c r="AL482" s="387">
        <f t="shared" si="172"/>
        <v>0</v>
      </c>
      <c r="AM482" s="387">
        <f t="shared" si="172"/>
        <v>0</v>
      </c>
      <c r="AN482" s="387">
        <f t="shared" si="172"/>
        <v>0</v>
      </c>
      <c r="AO482" s="387">
        <f t="shared" si="172"/>
        <v>0</v>
      </c>
      <c r="AP482" s="387">
        <f t="shared" si="172"/>
        <v>0</v>
      </c>
      <c r="AQ482" s="387">
        <f t="shared" si="172"/>
        <v>0</v>
      </c>
      <c r="AR482" s="387">
        <f t="shared" si="172"/>
        <v>0</v>
      </c>
      <c r="AS482" s="387">
        <f t="shared" si="159"/>
        <v>228.13933559561735</v>
      </c>
    </row>
    <row r="483" spans="2:45" s="377" customFormat="1" ht="12.75" hidden="1" customHeight="1" outlineLevel="2">
      <c r="B483" s="377">
        <v>26</v>
      </c>
      <c r="C483" s="81"/>
      <c r="D483" s="338">
        <v>0</v>
      </c>
      <c r="E483" s="387">
        <f t="shared" si="169"/>
        <v>0</v>
      </c>
      <c r="F483" s="387">
        <f t="shared" si="169"/>
        <v>0</v>
      </c>
      <c r="G483" s="387">
        <f t="shared" si="169"/>
        <v>0</v>
      </c>
      <c r="H483" s="387">
        <f t="shared" si="169"/>
        <v>0</v>
      </c>
      <c r="I483" s="387">
        <f t="shared" si="169"/>
        <v>0</v>
      </c>
      <c r="J483" s="387">
        <f t="shared" si="169"/>
        <v>0</v>
      </c>
      <c r="K483" s="387">
        <f t="shared" si="169"/>
        <v>0</v>
      </c>
      <c r="L483" s="387">
        <f t="shared" si="169"/>
        <v>0</v>
      </c>
      <c r="M483" s="387">
        <f t="shared" si="169"/>
        <v>0</v>
      </c>
      <c r="N483" s="387">
        <f t="shared" si="169"/>
        <v>0</v>
      </c>
      <c r="O483" s="387">
        <f t="shared" si="170"/>
        <v>0</v>
      </c>
      <c r="P483" s="387">
        <f t="shared" si="170"/>
        <v>0</v>
      </c>
      <c r="Q483" s="387">
        <f t="shared" si="170"/>
        <v>0</v>
      </c>
      <c r="R483" s="387">
        <f t="shared" si="170"/>
        <v>0</v>
      </c>
      <c r="S483" s="387">
        <f t="shared" si="170"/>
        <v>0</v>
      </c>
      <c r="T483" s="387">
        <f t="shared" si="170"/>
        <v>0</v>
      </c>
      <c r="U483" s="387">
        <f t="shared" si="170"/>
        <v>0</v>
      </c>
      <c r="V483" s="387">
        <f t="shared" si="170"/>
        <v>0</v>
      </c>
      <c r="W483" s="387">
        <f t="shared" si="170"/>
        <v>0</v>
      </c>
      <c r="X483" s="387">
        <f t="shared" si="170"/>
        <v>0</v>
      </c>
      <c r="Y483" s="387">
        <f t="shared" si="171"/>
        <v>0</v>
      </c>
      <c r="Z483" s="387">
        <f t="shared" si="171"/>
        <v>0</v>
      </c>
      <c r="AA483" s="387">
        <f t="shared" si="171"/>
        <v>0</v>
      </c>
      <c r="AB483" s="387">
        <f t="shared" si="171"/>
        <v>0</v>
      </c>
      <c r="AC483" s="387">
        <f t="shared" si="171"/>
        <v>0</v>
      </c>
      <c r="AD483" s="387">
        <f t="shared" si="171"/>
        <v>0</v>
      </c>
      <c r="AE483" s="387">
        <f t="shared" si="171"/>
        <v>0</v>
      </c>
      <c r="AF483" s="387">
        <f t="shared" si="171"/>
        <v>0</v>
      </c>
      <c r="AG483" s="387">
        <f t="shared" si="171"/>
        <v>0</v>
      </c>
      <c r="AH483" s="387">
        <f t="shared" si="171"/>
        <v>0</v>
      </c>
      <c r="AI483" s="387">
        <f t="shared" si="172"/>
        <v>0</v>
      </c>
      <c r="AJ483" s="387">
        <f t="shared" si="172"/>
        <v>0</v>
      </c>
      <c r="AK483" s="387">
        <f t="shared" si="172"/>
        <v>0</v>
      </c>
      <c r="AL483" s="387">
        <f t="shared" si="172"/>
        <v>0</v>
      </c>
      <c r="AM483" s="387">
        <f t="shared" si="172"/>
        <v>0</v>
      </c>
      <c r="AN483" s="387">
        <f t="shared" si="172"/>
        <v>0</v>
      </c>
      <c r="AO483" s="387">
        <f t="shared" si="172"/>
        <v>0</v>
      </c>
      <c r="AP483" s="387">
        <f t="shared" si="172"/>
        <v>0</v>
      </c>
      <c r="AQ483" s="387">
        <f t="shared" si="172"/>
        <v>0</v>
      </c>
      <c r="AR483" s="387">
        <f t="shared" si="172"/>
        <v>0</v>
      </c>
      <c r="AS483" s="387">
        <f t="shared" si="159"/>
        <v>0</v>
      </c>
    </row>
    <row r="484" spans="2:45" s="377" customFormat="1" ht="12.75" hidden="1" customHeight="1" outlineLevel="2">
      <c r="B484" s="377">
        <v>27</v>
      </c>
      <c r="C484" s="81"/>
      <c r="D484" s="338">
        <v>0</v>
      </c>
      <c r="E484" s="387">
        <f t="shared" si="169"/>
        <v>0</v>
      </c>
      <c r="F484" s="387">
        <f t="shared" si="169"/>
        <v>0</v>
      </c>
      <c r="G484" s="387">
        <f t="shared" si="169"/>
        <v>0</v>
      </c>
      <c r="H484" s="387">
        <f t="shared" si="169"/>
        <v>0</v>
      </c>
      <c r="I484" s="387">
        <f t="shared" si="169"/>
        <v>0</v>
      </c>
      <c r="J484" s="387">
        <f t="shared" si="169"/>
        <v>0</v>
      </c>
      <c r="K484" s="387">
        <f t="shared" si="169"/>
        <v>0</v>
      </c>
      <c r="L484" s="387">
        <f t="shared" si="169"/>
        <v>0</v>
      </c>
      <c r="M484" s="387">
        <f t="shared" si="169"/>
        <v>0</v>
      </c>
      <c r="N484" s="387">
        <f t="shared" si="169"/>
        <v>0</v>
      </c>
      <c r="O484" s="387">
        <f t="shared" si="170"/>
        <v>0</v>
      </c>
      <c r="P484" s="387">
        <f t="shared" si="170"/>
        <v>0</v>
      </c>
      <c r="Q484" s="387">
        <f t="shared" si="170"/>
        <v>0</v>
      </c>
      <c r="R484" s="387">
        <f t="shared" si="170"/>
        <v>0</v>
      </c>
      <c r="S484" s="387">
        <f t="shared" si="170"/>
        <v>0</v>
      </c>
      <c r="T484" s="387">
        <f t="shared" si="170"/>
        <v>0</v>
      </c>
      <c r="U484" s="387">
        <f t="shared" si="170"/>
        <v>0</v>
      </c>
      <c r="V484" s="387">
        <f t="shared" si="170"/>
        <v>0</v>
      </c>
      <c r="W484" s="387">
        <f t="shared" si="170"/>
        <v>0</v>
      </c>
      <c r="X484" s="387">
        <f t="shared" si="170"/>
        <v>0</v>
      </c>
      <c r="Y484" s="387">
        <f t="shared" si="171"/>
        <v>0</v>
      </c>
      <c r="Z484" s="387">
        <f t="shared" si="171"/>
        <v>0</v>
      </c>
      <c r="AA484" s="387">
        <f t="shared" si="171"/>
        <v>0</v>
      </c>
      <c r="AB484" s="387">
        <f t="shared" si="171"/>
        <v>0</v>
      </c>
      <c r="AC484" s="387">
        <f t="shared" si="171"/>
        <v>0</v>
      </c>
      <c r="AD484" s="387">
        <f t="shared" si="171"/>
        <v>0</v>
      </c>
      <c r="AE484" s="387">
        <f t="shared" si="171"/>
        <v>0</v>
      </c>
      <c r="AF484" s="387">
        <f t="shared" si="171"/>
        <v>0</v>
      </c>
      <c r="AG484" s="387">
        <f t="shared" si="171"/>
        <v>0</v>
      </c>
      <c r="AH484" s="387">
        <f t="shared" si="171"/>
        <v>0</v>
      </c>
      <c r="AI484" s="387">
        <f t="shared" si="172"/>
        <v>0</v>
      </c>
      <c r="AJ484" s="387">
        <f t="shared" si="172"/>
        <v>0</v>
      </c>
      <c r="AK484" s="387">
        <f t="shared" si="172"/>
        <v>0</v>
      </c>
      <c r="AL484" s="387">
        <f t="shared" si="172"/>
        <v>0</v>
      </c>
      <c r="AM484" s="387">
        <f t="shared" si="172"/>
        <v>0</v>
      </c>
      <c r="AN484" s="387">
        <f t="shared" si="172"/>
        <v>0</v>
      </c>
      <c r="AO484" s="387">
        <f t="shared" si="172"/>
        <v>0</v>
      </c>
      <c r="AP484" s="387">
        <f t="shared" si="172"/>
        <v>0</v>
      </c>
      <c r="AQ484" s="387">
        <f t="shared" si="172"/>
        <v>0</v>
      </c>
      <c r="AR484" s="387">
        <f t="shared" si="172"/>
        <v>0</v>
      </c>
      <c r="AS484" s="387">
        <f t="shared" si="159"/>
        <v>0</v>
      </c>
    </row>
    <row r="485" spans="2:45" s="377" customFormat="1" ht="12.75" hidden="1" customHeight="1" outlineLevel="2">
      <c r="B485" s="377">
        <v>28</v>
      </c>
      <c r="C485" s="81"/>
      <c r="D485" s="338">
        <v>0</v>
      </c>
      <c r="E485" s="387">
        <f t="shared" si="169"/>
        <v>0</v>
      </c>
      <c r="F485" s="387">
        <f t="shared" si="169"/>
        <v>0</v>
      </c>
      <c r="G485" s="387">
        <f t="shared" si="169"/>
        <v>0</v>
      </c>
      <c r="H485" s="387">
        <f t="shared" si="169"/>
        <v>0</v>
      </c>
      <c r="I485" s="387">
        <f t="shared" si="169"/>
        <v>0</v>
      </c>
      <c r="J485" s="387">
        <f t="shared" si="169"/>
        <v>0</v>
      </c>
      <c r="K485" s="387">
        <f t="shared" si="169"/>
        <v>0</v>
      </c>
      <c r="L485" s="387">
        <f t="shared" si="169"/>
        <v>0</v>
      </c>
      <c r="M485" s="387">
        <f t="shared" si="169"/>
        <v>0</v>
      </c>
      <c r="N485" s="387">
        <f t="shared" si="169"/>
        <v>0</v>
      </c>
      <c r="O485" s="387">
        <f t="shared" si="170"/>
        <v>0</v>
      </c>
      <c r="P485" s="387">
        <f t="shared" si="170"/>
        <v>0</v>
      </c>
      <c r="Q485" s="387">
        <f t="shared" si="170"/>
        <v>0</v>
      </c>
      <c r="R485" s="387">
        <f t="shared" si="170"/>
        <v>0</v>
      </c>
      <c r="S485" s="387">
        <f t="shared" si="170"/>
        <v>0</v>
      </c>
      <c r="T485" s="387">
        <f t="shared" si="170"/>
        <v>0</v>
      </c>
      <c r="U485" s="387">
        <f t="shared" si="170"/>
        <v>0</v>
      </c>
      <c r="V485" s="387">
        <f t="shared" si="170"/>
        <v>0</v>
      </c>
      <c r="W485" s="387">
        <f t="shared" si="170"/>
        <v>0</v>
      </c>
      <c r="X485" s="387">
        <f t="shared" si="170"/>
        <v>0</v>
      </c>
      <c r="Y485" s="387">
        <f t="shared" si="171"/>
        <v>0</v>
      </c>
      <c r="Z485" s="387">
        <f t="shared" si="171"/>
        <v>0</v>
      </c>
      <c r="AA485" s="387">
        <f t="shared" si="171"/>
        <v>0</v>
      </c>
      <c r="AB485" s="387">
        <f t="shared" si="171"/>
        <v>0</v>
      </c>
      <c r="AC485" s="387">
        <f t="shared" si="171"/>
        <v>0</v>
      </c>
      <c r="AD485" s="387">
        <f t="shared" si="171"/>
        <v>0</v>
      </c>
      <c r="AE485" s="387">
        <f t="shared" si="171"/>
        <v>0</v>
      </c>
      <c r="AF485" s="387">
        <f t="shared" si="171"/>
        <v>0</v>
      </c>
      <c r="AG485" s="387">
        <f t="shared" si="171"/>
        <v>0</v>
      </c>
      <c r="AH485" s="387">
        <f t="shared" si="171"/>
        <v>0</v>
      </c>
      <c r="AI485" s="387">
        <f t="shared" si="172"/>
        <v>0</v>
      </c>
      <c r="AJ485" s="387">
        <f t="shared" si="172"/>
        <v>0</v>
      </c>
      <c r="AK485" s="387">
        <f t="shared" si="172"/>
        <v>0</v>
      </c>
      <c r="AL485" s="387">
        <f t="shared" si="172"/>
        <v>0</v>
      </c>
      <c r="AM485" s="387">
        <f t="shared" si="172"/>
        <v>0</v>
      </c>
      <c r="AN485" s="387">
        <f t="shared" si="172"/>
        <v>0</v>
      </c>
      <c r="AO485" s="387">
        <f t="shared" si="172"/>
        <v>0</v>
      </c>
      <c r="AP485" s="387">
        <f t="shared" si="172"/>
        <v>0</v>
      </c>
      <c r="AQ485" s="387">
        <f t="shared" si="172"/>
        <v>0</v>
      </c>
      <c r="AR485" s="387">
        <f t="shared" si="172"/>
        <v>0</v>
      </c>
      <c r="AS485" s="387">
        <f t="shared" si="159"/>
        <v>0</v>
      </c>
    </row>
    <row r="486" spans="2:45" s="377" customFormat="1" ht="12.75" hidden="1" customHeight="1" outlineLevel="2">
      <c r="B486" s="377">
        <v>29</v>
      </c>
      <c r="C486" s="81"/>
      <c r="D486" s="338">
        <v>0</v>
      </c>
      <c r="E486" s="387">
        <f t="shared" si="169"/>
        <v>0</v>
      </c>
      <c r="F486" s="387">
        <f t="shared" si="169"/>
        <v>0</v>
      </c>
      <c r="G486" s="387">
        <f t="shared" si="169"/>
        <v>0</v>
      </c>
      <c r="H486" s="387">
        <f t="shared" si="169"/>
        <v>0</v>
      </c>
      <c r="I486" s="387">
        <f t="shared" si="169"/>
        <v>0</v>
      </c>
      <c r="J486" s="387">
        <f t="shared" si="169"/>
        <v>0</v>
      </c>
      <c r="K486" s="387">
        <f t="shared" si="169"/>
        <v>0</v>
      </c>
      <c r="L486" s="387">
        <f t="shared" si="169"/>
        <v>0</v>
      </c>
      <c r="M486" s="387">
        <f t="shared" si="169"/>
        <v>0</v>
      </c>
      <c r="N486" s="387">
        <f t="shared" si="169"/>
        <v>0</v>
      </c>
      <c r="O486" s="387">
        <f t="shared" si="170"/>
        <v>0</v>
      </c>
      <c r="P486" s="387">
        <f t="shared" si="170"/>
        <v>0</v>
      </c>
      <c r="Q486" s="387">
        <f t="shared" si="170"/>
        <v>0</v>
      </c>
      <c r="R486" s="387">
        <f t="shared" si="170"/>
        <v>0</v>
      </c>
      <c r="S486" s="387">
        <f t="shared" si="170"/>
        <v>0</v>
      </c>
      <c r="T486" s="387">
        <f t="shared" si="170"/>
        <v>0</v>
      </c>
      <c r="U486" s="387">
        <f t="shared" si="170"/>
        <v>0</v>
      </c>
      <c r="V486" s="387">
        <f t="shared" si="170"/>
        <v>0</v>
      </c>
      <c r="W486" s="387">
        <f t="shared" si="170"/>
        <v>0</v>
      </c>
      <c r="X486" s="387">
        <f t="shared" si="170"/>
        <v>0</v>
      </c>
      <c r="Y486" s="387">
        <f t="shared" si="171"/>
        <v>0</v>
      </c>
      <c r="Z486" s="387">
        <f t="shared" si="171"/>
        <v>0</v>
      </c>
      <c r="AA486" s="387">
        <f t="shared" si="171"/>
        <v>0</v>
      </c>
      <c r="AB486" s="387">
        <f t="shared" si="171"/>
        <v>0</v>
      </c>
      <c r="AC486" s="387">
        <f t="shared" si="171"/>
        <v>0</v>
      </c>
      <c r="AD486" s="387">
        <f t="shared" si="171"/>
        <v>0</v>
      </c>
      <c r="AE486" s="387">
        <f t="shared" si="171"/>
        <v>0</v>
      </c>
      <c r="AF486" s="387">
        <f t="shared" si="171"/>
        <v>0</v>
      </c>
      <c r="AG486" s="387">
        <f t="shared" si="171"/>
        <v>0</v>
      </c>
      <c r="AH486" s="387">
        <f t="shared" si="171"/>
        <v>0</v>
      </c>
      <c r="AI486" s="387">
        <f t="shared" si="172"/>
        <v>0</v>
      </c>
      <c r="AJ486" s="387">
        <f t="shared" si="172"/>
        <v>0</v>
      </c>
      <c r="AK486" s="387">
        <f t="shared" si="172"/>
        <v>0</v>
      </c>
      <c r="AL486" s="387">
        <f t="shared" si="172"/>
        <v>0</v>
      </c>
      <c r="AM486" s="387">
        <f t="shared" si="172"/>
        <v>0</v>
      </c>
      <c r="AN486" s="387">
        <f t="shared" si="172"/>
        <v>0</v>
      </c>
      <c r="AO486" s="387">
        <f t="shared" si="172"/>
        <v>0</v>
      </c>
      <c r="AP486" s="387">
        <f t="shared" si="172"/>
        <v>0</v>
      </c>
      <c r="AQ486" s="387">
        <f t="shared" si="172"/>
        <v>0</v>
      </c>
      <c r="AR486" s="387">
        <f t="shared" si="172"/>
        <v>0</v>
      </c>
      <c r="AS486" s="387">
        <f t="shared" si="159"/>
        <v>0</v>
      </c>
    </row>
    <row r="487" spans="2:45" s="377" customFormat="1" ht="12.75" hidden="1" customHeight="1" outlineLevel="2">
      <c r="B487" s="377">
        <v>30</v>
      </c>
      <c r="C487" s="81"/>
      <c r="D487" s="338">
        <v>0</v>
      </c>
      <c r="E487" s="387">
        <f t="shared" si="169"/>
        <v>0</v>
      </c>
      <c r="F487" s="387">
        <f t="shared" si="169"/>
        <v>0</v>
      </c>
      <c r="G487" s="387">
        <f t="shared" si="169"/>
        <v>0</v>
      </c>
      <c r="H487" s="387">
        <f t="shared" si="169"/>
        <v>0</v>
      </c>
      <c r="I487" s="387">
        <f t="shared" si="169"/>
        <v>0</v>
      </c>
      <c r="J487" s="387">
        <f t="shared" si="169"/>
        <v>0</v>
      </c>
      <c r="K487" s="387">
        <f t="shared" si="169"/>
        <v>0</v>
      </c>
      <c r="L487" s="387">
        <f t="shared" si="169"/>
        <v>0</v>
      </c>
      <c r="M487" s="387">
        <f t="shared" si="169"/>
        <v>0</v>
      </c>
      <c r="N487" s="387">
        <f t="shared" si="169"/>
        <v>0</v>
      </c>
      <c r="O487" s="387">
        <f t="shared" si="170"/>
        <v>0</v>
      </c>
      <c r="P487" s="387">
        <f t="shared" si="170"/>
        <v>0</v>
      </c>
      <c r="Q487" s="387">
        <f t="shared" si="170"/>
        <v>0</v>
      </c>
      <c r="R487" s="387">
        <f t="shared" si="170"/>
        <v>0</v>
      </c>
      <c r="S487" s="387">
        <f t="shared" si="170"/>
        <v>0</v>
      </c>
      <c r="T487" s="387">
        <f t="shared" si="170"/>
        <v>0</v>
      </c>
      <c r="U487" s="387">
        <f t="shared" si="170"/>
        <v>0</v>
      </c>
      <c r="V487" s="387">
        <f t="shared" si="170"/>
        <v>0</v>
      </c>
      <c r="W487" s="387">
        <f t="shared" si="170"/>
        <v>0</v>
      </c>
      <c r="X487" s="387">
        <f t="shared" si="170"/>
        <v>0</v>
      </c>
      <c r="Y487" s="387">
        <f t="shared" si="171"/>
        <v>0</v>
      </c>
      <c r="Z487" s="387">
        <f t="shared" si="171"/>
        <v>0</v>
      </c>
      <c r="AA487" s="387">
        <f t="shared" si="171"/>
        <v>0</v>
      </c>
      <c r="AB487" s="387">
        <f t="shared" si="171"/>
        <v>0</v>
      </c>
      <c r="AC487" s="387">
        <f t="shared" si="171"/>
        <v>0</v>
      </c>
      <c r="AD487" s="387">
        <f t="shared" si="171"/>
        <v>0</v>
      </c>
      <c r="AE487" s="387">
        <f t="shared" si="171"/>
        <v>0</v>
      </c>
      <c r="AF487" s="387">
        <f t="shared" si="171"/>
        <v>0</v>
      </c>
      <c r="AG487" s="387">
        <f t="shared" si="171"/>
        <v>0</v>
      </c>
      <c r="AH487" s="387">
        <f t="shared" si="171"/>
        <v>0</v>
      </c>
      <c r="AI487" s="387">
        <f t="shared" si="172"/>
        <v>0</v>
      </c>
      <c r="AJ487" s="387">
        <f t="shared" si="172"/>
        <v>0</v>
      </c>
      <c r="AK487" s="387">
        <f t="shared" si="172"/>
        <v>0</v>
      </c>
      <c r="AL487" s="387">
        <f t="shared" si="172"/>
        <v>0</v>
      </c>
      <c r="AM487" s="387">
        <f t="shared" si="172"/>
        <v>0</v>
      </c>
      <c r="AN487" s="387">
        <f t="shared" si="172"/>
        <v>0</v>
      </c>
      <c r="AO487" s="387">
        <f t="shared" si="172"/>
        <v>0</v>
      </c>
      <c r="AP487" s="387">
        <f t="shared" si="172"/>
        <v>0</v>
      </c>
      <c r="AQ487" s="387">
        <f t="shared" si="172"/>
        <v>0</v>
      </c>
      <c r="AR487" s="387">
        <f t="shared" si="172"/>
        <v>0</v>
      </c>
      <c r="AS487" s="387">
        <f t="shared" si="159"/>
        <v>0</v>
      </c>
    </row>
    <row r="488" spans="2:45" s="377" customFormat="1" ht="12.75" hidden="1" customHeight="1" outlineLevel="2">
      <c r="B488" s="377">
        <v>31</v>
      </c>
      <c r="C488" s="81"/>
      <c r="D488" s="338">
        <v>0</v>
      </c>
      <c r="E488" s="387">
        <f t="shared" ref="E488:N497" si="173">IF(AND(E$2=$B488,$B488=$C$3),$D488,IF(AND(E$2&gt;$B488,E$2&lt;=$D$457+$B488),SLN($D488,0,IF($C$3-$B488&gt;=$D$457,$D$457,$C$3-$B488)),0))</f>
        <v>0</v>
      </c>
      <c r="F488" s="387">
        <f t="shared" si="173"/>
        <v>0</v>
      </c>
      <c r="G488" s="387">
        <f t="shared" si="173"/>
        <v>0</v>
      </c>
      <c r="H488" s="387">
        <f t="shared" si="173"/>
        <v>0</v>
      </c>
      <c r="I488" s="387">
        <f t="shared" si="173"/>
        <v>0</v>
      </c>
      <c r="J488" s="387">
        <f t="shared" si="173"/>
        <v>0</v>
      </c>
      <c r="K488" s="387">
        <f t="shared" si="173"/>
        <v>0</v>
      </c>
      <c r="L488" s="387">
        <f t="shared" si="173"/>
        <v>0</v>
      </c>
      <c r="M488" s="387">
        <f t="shared" si="173"/>
        <v>0</v>
      </c>
      <c r="N488" s="387">
        <f t="shared" si="173"/>
        <v>0</v>
      </c>
      <c r="O488" s="387">
        <f t="shared" ref="O488:X497" si="174">IF(AND(O$2=$B488,$B488=$C$3),$D488,IF(AND(O$2&gt;$B488,O$2&lt;=$D$457+$B488),SLN($D488,0,IF($C$3-$B488&gt;=$D$457,$D$457,$C$3-$B488)),0))</f>
        <v>0</v>
      </c>
      <c r="P488" s="387">
        <f t="shared" si="174"/>
        <v>0</v>
      </c>
      <c r="Q488" s="387">
        <f t="shared" si="174"/>
        <v>0</v>
      </c>
      <c r="R488" s="387">
        <f t="shared" si="174"/>
        <v>0</v>
      </c>
      <c r="S488" s="387">
        <f t="shared" si="174"/>
        <v>0</v>
      </c>
      <c r="T488" s="387">
        <f t="shared" si="174"/>
        <v>0</v>
      </c>
      <c r="U488" s="387">
        <f t="shared" si="174"/>
        <v>0</v>
      </c>
      <c r="V488" s="387">
        <f t="shared" si="174"/>
        <v>0</v>
      </c>
      <c r="W488" s="387">
        <f t="shared" si="174"/>
        <v>0</v>
      </c>
      <c r="X488" s="387">
        <f t="shared" si="174"/>
        <v>0</v>
      </c>
      <c r="Y488" s="387">
        <f t="shared" ref="Y488:AH497" si="175">IF(AND(Y$2=$B488,$B488=$C$3),$D488,IF(AND(Y$2&gt;$B488,Y$2&lt;=$D$457+$B488),SLN($D488,0,IF($C$3-$B488&gt;=$D$457,$D$457,$C$3-$B488)),0))</f>
        <v>0</v>
      </c>
      <c r="Z488" s="387">
        <f t="shared" si="175"/>
        <v>0</v>
      </c>
      <c r="AA488" s="387">
        <f t="shared" si="175"/>
        <v>0</v>
      </c>
      <c r="AB488" s="387">
        <f t="shared" si="175"/>
        <v>0</v>
      </c>
      <c r="AC488" s="387">
        <f t="shared" si="175"/>
        <v>0</v>
      </c>
      <c r="AD488" s="387">
        <f t="shared" si="175"/>
        <v>0</v>
      </c>
      <c r="AE488" s="387">
        <f t="shared" si="175"/>
        <v>0</v>
      </c>
      <c r="AF488" s="387">
        <f t="shared" si="175"/>
        <v>0</v>
      </c>
      <c r="AG488" s="387">
        <f t="shared" si="175"/>
        <v>0</v>
      </c>
      <c r="AH488" s="387">
        <f t="shared" si="175"/>
        <v>0</v>
      </c>
      <c r="AI488" s="387">
        <f t="shared" ref="AI488:AR497" si="176">IF(AND(AI$2=$B488,$B488=$C$3),$D488,IF(AND(AI$2&gt;$B488,AI$2&lt;=$D$457+$B488),SLN($D488,0,IF($C$3-$B488&gt;=$D$457,$D$457,$C$3-$B488)),0))</f>
        <v>0</v>
      </c>
      <c r="AJ488" s="387">
        <f t="shared" si="176"/>
        <v>0</v>
      </c>
      <c r="AK488" s="387">
        <f t="shared" si="176"/>
        <v>0</v>
      </c>
      <c r="AL488" s="387">
        <f t="shared" si="176"/>
        <v>0</v>
      </c>
      <c r="AM488" s="387">
        <f t="shared" si="176"/>
        <v>0</v>
      </c>
      <c r="AN488" s="387">
        <f t="shared" si="176"/>
        <v>0</v>
      </c>
      <c r="AO488" s="387">
        <f t="shared" si="176"/>
        <v>0</v>
      </c>
      <c r="AP488" s="387">
        <f t="shared" si="176"/>
        <v>0</v>
      </c>
      <c r="AQ488" s="387">
        <f t="shared" si="176"/>
        <v>0</v>
      </c>
      <c r="AR488" s="387">
        <f t="shared" si="176"/>
        <v>0</v>
      </c>
      <c r="AS488" s="387">
        <f t="shared" si="159"/>
        <v>0</v>
      </c>
    </row>
    <row r="489" spans="2:45" s="377" customFormat="1" ht="12.75" hidden="1" customHeight="1" outlineLevel="2">
      <c r="B489" s="377">
        <v>32</v>
      </c>
      <c r="C489" s="81"/>
      <c r="D489" s="338">
        <v>0</v>
      </c>
      <c r="E489" s="387">
        <f t="shared" si="173"/>
        <v>0</v>
      </c>
      <c r="F489" s="387">
        <f t="shared" si="173"/>
        <v>0</v>
      </c>
      <c r="G489" s="387">
        <f t="shared" si="173"/>
        <v>0</v>
      </c>
      <c r="H489" s="387">
        <f t="shared" si="173"/>
        <v>0</v>
      </c>
      <c r="I489" s="387">
        <f t="shared" si="173"/>
        <v>0</v>
      </c>
      <c r="J489" s="387">
        <f t="shared" si="173"/>
        <v>0</v>
      </c>
      <c r="K489" s="387">
        <f t="shared" si="173"/>
        <v>0</v>
      </c>
      <c r="L489" s="387">
        <f t="shared" si="173"/>
        <v>0</v>
      </c>
      <c r="M489" s="387">
        <f t="shared" si="173"/>
        <v>0</v>
      </c>
      <c r="N489" s="387">
        <f t="shared" si="173"/>
        <v>0</v>
      </c>
      <c r="O489" s="387">
        <f t="shared" si="174"/>
        <v>0</v>
      </c>
      <c r="P489" s="387">
        <f t="shared" si="174"/>
        <v>0</v>
      </c>
      <c r="Q489" s="387">
        <f t="shared" si="174"/>
        <v>0</v>
      </c>
      <c r="R489" s="387">
        <f t="shared" si="174"/>
        <v>0</v>
      </c>
      <c r="S489" s="387">
        <f t="shared" si="174"/>
        <v>0</v>
      </c>
      <c r="T489" s="387">
        <f t="shared" si="174"/>
        <v>0</v>
      </c>
      <c r="U489" s="387">
        <f t="shared" si="174"/>
        <v>0</v>
      </c>
      <c r="V489" s="387">
        <f t="shared" si="174"/>
        <v>0</v>
      </c>
      <c r="W489" s="387">
        <f t="shared" si="174"/>
        <v>0</v>
      </c>
      <c r="X489" s="387">
        <f t="shared" si="174"/>
        <v>0</v>
      </c>
      <c r="Y489" s="387">
        <f t="shared" si="175"/>
        <v>0</v>
      </c>
      <c r="Z489" s="387">
        <f t="shared" si="175"/>
        <v>0</v>
      </c>
      <c r="AA489" s="387">
        <f t="shared" si="175"/>
        <v>0</v>
      </c>
      <c r="AB489" s="387">
        <f t="shared" si="175"/>
        <v>0</v>
      </c>
      <c r="AC489" s="387">
        <f t="shared" si="175"/>
        <v>0</v>
      </c>
      <c r="AD489" s="387">
        <f t="shared" si="175"/>
        <v>0</v>
      </c>
      <c r="AE489" s="387">
        <f t="shared" si="175"/>
        <v>0</v>
      </c>
      <c r="AF489" s="387">
        <f t="shared" si="175"/>
        <v>0</v>
      </c>
      <c r="AG489" s="387">
        <f t="shared" si="175"/>
        <v>0</v>
      </c>
      <c r="AH489" s="387">
        <f t="shared" si="175"/>
        <v>0</v>
      </c>
      <c r="AI489" s="387">
        <f t="shared" si="176"/>
        <v>0</v>
      </c>
      <c r="AJ489" s="387">
        <f t="shared" si="176"/>
        <v>0</v>
      </c>
      <c r="AK489" s="387">
        <f t="shared" si="176"/>
        <v>0</v>
      </c>
      <c r="AL489" s="387">
        <f t="shared" si="176"/>
        <v>0</v>
      </c>
      <c r="AM489" s="387">
        <f t="shared" si="176"/>
        <v>0</v>
      </c>
      <c r="AN489" s="387">
        <f t="shared" si="176"/>
        <v>0</v>
      </c>
      <c r="AO489" s="387">
        <f t="shared" si="176"/>
        <v>0</v>
      </c>
      <c r="AP489" s="387">
        <f t="shared" si="176"/>
        <v>0</v>
      </c>
      <c r="AQ489" s="387">
        <f t="shared" si="176"/>
        <v>0</v>
      </c>
      <c r="AR489" s="387">
        <f t="shared" si="176"/>
        <v>0</v>
      </c>
      <c r="AS489" s="387">
        <f t="shared" si="159"/>
        <v>0</v>
      </c>
    </row>
    <row r="490" spans="2:45" s="377" customFormat="1" ht="12.75" hidden="1" customHeight="1" outlineLevel="2">
      <c r="B490" s="377">
        <v>33</v>
      </c>
      <c r="C490" s="81"/>
      <c r="D490" s="338">
        <v>228.13933559561735</v>
      </c>
      <c r="E490" s="387">
        <f t="shared" si="173"/>
        <v>0</v>
      </c>
      <c r="F490" s="387">
        <f t="shared" si="173"/>
        <v>0</v>
      </c>
      <c r="G490" s="387">
        <f t="shared" si="173"/>
        <v>0</v>
      </c>
      <c r="H490" s="387">
        <f t="shared" si="173"/>
        <v>0</v>
      </c>
      <c r="I490" s="387">
        <f t="shared" si="173"/>
        <v>0</v>
      </c>
      <c r="J490" s="387">
        <f t="shared" si="173"/>
        <v>0</v>
      </c>
      <c r="K490" s="387">
        <f t="shared" si="173"/>
        <v>0</v>
      </c>
      <c r="L490" s="387">
        <f t="shared" si="173"/>
        <v>0</v>
      </c>
      <c r="M490" s="387">
        <f t="shared" si="173"/>
        <v>0</v>
      </c>
      <c r="N490" s="387">
        <f t="shared" si="173"/>
        <v>0</v>
      </c>
      <c r="O490" s="387">
        <f t="shared" si="174"/>
        <v>0</v>
      </c>
      <c r="P490" s="387">
        <f t="shared" si="174"/>
        <v>0</v>
      </c>
      <c r="Q490" s="387">
        <f t="shared" si="174"/>
        <v>0</v>
      </c>
      <c r="R490" s="387">
        <f t="shared" si="174"/>
        <v>0</v>
      </c>
      <c r="S490" s="387">
        <f t="shared" si="174"/>
        <v>0</v>
      </c>
      <c r="T490" s="387">
        <f t="shared" si="174"/>
        <v>0</v>
      </c>
      <c r="U490" s="387">
        <f t="shared" si="174"/>
        <v>0</v>
      </c>
      <c r="V490" s="387">
        <f t="shared" si="174"/>
        <v>0</v>
      </c>
      <c r="W490" s="387">
        <f t="shared" si="174"/>
        <v>0</v>
      </c>
      <c r="X490" s="387">
        <f t="shared" si="174"/>
        <v>0</v>
      </c>
      <c r="Y490" s="387">
        <f t="shared" si="175"/>
        <v>0</v>
      </c>
      <c r="Z490" s="387">
        <f t="shared" si="175"/>
        <v>0</v>
      </c>
      <c r="AA490" s="387">
        <f t="shared" si="175"/>
        <v>0</v>
      </c>
      <c r="AB490" s="387">
        <f t="shared" si="175"/>
        <v>0</v>
      </c>
      <c r="AC490" s="387">
        <f t="shared" si="175"/>
        <v>0</v>
      </c>
      <c r="AD490" s="387">
        <f t="shared" si="175"/>
        <v>0</v>
      </c>
      <c r="AE490" s="387">
        <f t="shared" si="175"/>
        <v>0</v>
      </c>
      <c r="AF490" s="387">
        <f t="shared" si="175"/>
        <v>0</v>
      </c>
      <c r="AG490" s="387">
        <f t="shared" si="175"/>
        <v>0</v>
      </c>
      <c r="AH490" s="387">
        <f t="shared" si="175"/>
        <v>0</v>
      </c>
      <c r="AI490" s="387">
        <f t="shared" si="176"/>
        <v>0</v>
      </c>
      <c r="AJ490" s="387">
        <f t="shared" si="176"/>
        <v>0</v>
      </c>
      <c r="AK490" s="387">
        <f t="shared" si="176"/>
        <v>0</v>
      </c>
      <c r="AL490" s="387">
        <f t="shared" si="176"/>
        <v>114.06966779780868</v>
      </c>
      <c r="AM490" s="387">
        <f t="shared" si="176"/>
        <v>114.06966779780868</v>
      </c>
      <c r="AN490" s="387">
        <f t="shared" si="176"/>
        <v>0</v>
      </c>
      <c r="AO490" s="387">
        <f t="shared" si="176"/>
        <v>0</v>
      </c>
      <c r="AP490" s="387">
        <f t="shared" si="176"/>
        <v>0</v>
      </c>
      <c r="AQ490" s="387">
        <f t="shared" si="176"/>
        <v>0</v>
      </c>
      <c r="AR490" s="387">
        <f t="shared" si="176"/>
        <v>0</v>
      </c>
      <c r="AS490" s="387">
        <f t="shared" si="159"/>
        <v>228.13933559561735</v>
      </c>
    </row>
    <row r="491" spans="2:45" s="377" customFormat="1" ht="12.75" hidden="1" customHeight="1" outlineLevel="2">
      <c r="B491" s="377">
        <v>34</v>
      </c>
      <c r="C491" s="81"/>
      <c r="D491" s="338">
        <v>0</v>
      </c>
      <c r="E491" s="387">
        <f t="shared" si="173"/>
        <v>0</v>
      </c>
      <c r="F491" s="387">
        <f t="shared" si="173"/>
        <v>0</v>
      </c>
      <c r="G491" s="387">
        <f t="shared" si="173"/>
        <v>0</v>
      </c>
      <c r="H491" s="387">
        <f t="shared" si="173"/>
        <v>0</v>
      </c>
      <c r="I491" s="387">
        <f t="shared" si="173"/>
        <v>0</v>
      </c>
      <c r="J491" s="387">
        <f t="shared" si="173"/>
        <v>0</v>
      </c>
      <c r="K491" s="387">
        <f t="shared" si="173"/>
        <v>0</v>
      </c>
      <c r="L491" s="387">
        <f t="shared" si="173"/>
        <v>0</v>
      </c>
      <c r="M491" s="387">
        <f t="shared" si="173"/>
        <v>0</v>
      </c>
      <c r="N491" s="387">
        <f t="shared" si="173"/>
        <v>0</v>
      </c>
      <c r="O491" s="387">
        <f t="shared" si="174"/>
        <v>0</v>
      </c>
      <c r="P491" s="387">
        <f t="shared" si="174"/>
        <v>0</v>
      </c>
      <c r="Q491" s="387">
        <f t="shared" si="174"/>
        <v>0</v>
      </c>
      <c r="R491" s="387">
        <f t="shared" si="174"/>
        <v>0</v>
      </c>
      <c r="S491" s="387">
        <f t="shared" si="174"/>
        <v>0</v>
      </c>
      <c r="T491" s="387">
        <f t="shared" si="174"/>
        <v>0</v>
      </c>
      <c r="U491" s="387">
        <f t="shared" si="174"/>
        <v>0</v>
      </c>
      <c r="V491" s="387">
        <f t="shared" si="174"/>
        <v>0</v>
      </c>
      <c r="W491" s="387">
        <f t="shared" si="174"/>
        <v>0</v>
      </c>
      <c r="X491" s="387">
        <f t="shared" si="174"/>
        <v>0</v>
      </c>
      <c r="Y491" s="387">
        <f t="shared" si="175"/>
        <v>0</v>
      </c>
      <c r="Z491" s="387">
        <f t="shared" si="175"/>
        <v>0</v>
      </c>
      <c r="AA491" s="387">
        <f t="shared" si="175"/>
        <v>0</v>
      </c>
      <c r="AB491" s="387">
        <f t="shared" si="175"/>
        <v>0</v>
      </c>
      <c r="AC491" s="387">
        <f t="shared" si="175"/>
        <v>0</v>
      </c>
      <c r="AD491" s="387">
        <f t="shared" si="175"/>
        <v>0</v>
      </c>
      <c r="AE491" s="387">
        <f t="shared" si="175"/>
        <v>0</v>
      </c>
      <c r="AF491" s="387">
        <f t="shared" si="175"/>
        <v>0</v>
      </c>
      <c r="AG491" s="387">
        <f t="shared" si="175"/>
        <v>0</v>
      </c>
      <c r="AH491" s="387">
        <f t="shared" si="175"/>
        <v>0</v>
      </c>
      <c r="AI491" s="387">
        <f t="shared" si="176"/>
        <v>0</v>
      </c>
      <c r="AJ491" s="387">
        <f t="shared" si="176"/>
        <v>0</v>
      </c>
      <c r="AK491" s="387">
        <f t="shared" si="176"/>
        <v>0</v>
      </c>
      <c r="AL491" s="387">
        <f t="shared" si="176"/>
        <v>0</v>
      </c>
      <c r="AM491" s="387">
        <f t="shared" si="176"/>
        <v>0</v>
      </c>
      <c r="AN491" s="387">
        <f t="shared" si="176"/>
        <v>0</v>
      </c>
      <c r="AO491" s="387">
        <f t="shared" si="176"/>
        <v>0</v>
      </c>
      <c r="AP491" s="387">
        <f t="shared" si="176"/>
        <v>0</v>
      </c>
      <c r="AQ491" s="387">
        <f t="shared" si="176"/>
        <v>0</v>
      </c>
      <c r="AR491" s="387">
        <f t="shared" si="176"/>
        <v>0</v>
      </c>
      <c r="AS491" s="387">
        <f t="shared" si="159"/>
        <v>0</v>
      </c>
    </row>
    <row r="492" spans="2:45" s="377" customFormat="1" ht="12.75" hidden="1" customHeight="1" outlineLevel="2">
      <c r="B492" s="377">
        <v>35</v>
      </c>
      <c r="C492" s="81"/>
      <c r="D492" s="338">
        <v>0</v>
      </c>
      <c r="E492" s="387">
        <f t="shared" si="173"/>
        <v>0</v>
      </c>
      <c r="F492" s="387">
        <f t="shared" si="173"/>
        <v>0</v>
      </c>
      <c r="G492" s="387">
        <f t="shared" si="173"/>
        <v>0</v>
      </c>
      <c r="H492" s="387">
        <f t="shared" si="173"/>
        <v>0</v>
      </c>
      <c r="I492" s="387">
        <f t="shared" si="173"/>
        <v>0</v>
      </c>
      <c r="J492" s="387">
        <f t="shared" si="173"/>
        <v>0</v>
      </c>
      <c r="K492" s="387">
        <f t="shared" si="173"/>
        <v>0</v>
      </c>
      <c r="L492" s="387">
        <f t="shared" si="173"/>
        <v>0</v>
      </c>
      <c r="M492" s="387">
        <f t="shared" si="173"/>
        <v>0</v>
      </c>
      <c r="N492" s="387">
        <f t="shared" si="173"/>
        <v>0</v>
      </c>
      <c r="O492" s="387">
        <f t="shared" si="174"/>
        <v>0</v>
      </c>
      <c r="P492" s="387">
        <f t="shared" si="174"/>
        <v>0</v>
      </c>
      <c r="Q492" s="387">
        <f t="shared" si="174"/>
        <v>0</v>
      </c>
      <c r="R492" s="387">
        <f t="shared" si="174"/>
        <v>0</v>
      </c>
      <c r="S492" s="387">
        <f t="shared" si="174"/>
        <v>0</v>
      </c>
      <c r="T492" s="387">
        <f t="shared" si="174"/>
        <v>0</v>
      </c>
      <c r="U492" s="387">
        <f t="shared" si="174"/>
        <v>0</v>
      </c>
      <c r="V492" s="387">
        <f t="shared" si="174"/>
        <v>0</v>
      </c>
      <c r="W492" s="387">
        <f t="shared" si="174"/>
        <v>0</v>
      </c>
      <c r="X492" s="387">
        <f t="shared" si="174"/>
        <v>0</v>
      </c>
      <c r="Y492" s="387">
        <f t="shared" si="175"/>
        <v>0</v>
      </c>
      <c r="Z492" s="387">
        <f t="shared" si="175"/>
        <v>0</v>
      </c>
      <c r="AA492" s="387">
        <f t="shared" si="175"/>
        <v>0</v>
      </c>
      <c r="AB492" s="387">
        <f t="shared" si="175"/>
        <v>0</v>
      </c>
      <c r="AC492" s="387">
        <f t="shared" si="175"/>
        <v>0</v>
      </c>
      <c r="AD492" s="387">
        <f t="shared" si="175"/>
        <v>0</v>
      </c>
      <c r="AE492" s="387">
        <f t="shared" si="175"/>
        <v>0</v>
      </c>
      <c r="AF492" s="387">
        <f t="shared" si="175"/>
        <v>0</v>
      </c>
      <c r="AG492" s="387">
        <f t="shared" si="175"/>
        <v>0</v>
      </c>
      <c r="AH492" s="387">
        <f t="shared" si="175"/>
        <v>0</v>
      </c>
      <c r="AI492" s="387">
        <f t="shared" si="176"/>
        <v>0</v>
      </c>
      <c r="AJ492" s="387">
        <f t="shared" si="176"/>
        <v>0</v>
      </c>
      <c r="AK492" s="387">
        <f t="shared" si="176"/>
        <v>0</v>
      </c>
      <c r="AL492" s="387">
        <f t="shared" si="176"/>
        <v>0</v>
      </c>
      <c r="AM492" s="387">
        <f t="shared" si="176"/>
        <v>0</v>
      </c>
      <c r="AN492" s="387">
        <f t="shared" si="176"/>
        <v>0</v>
      </c>
      <c r="AO492" s="387">
        <f t="shared" si="176"/>
        <v>0</v>
      </c>
      <c r="AP492" s="387">
        <f t="shared" si="176"/>
        <v>0</v>
      </c>
      <c r="AQ492" s="387">
        <f t="shared" si="176"/>
        <v>0</v>
      </c>
      <c r="AR492" s="387">
        <f t="shared" si="176"/>
        <v>0</v>
      </c>
      <c r="AS492" s="387">
        <f t="shared" si="159"/>
        <v>0</v>
      </c>
    </row>
    <row r="493" spans="2:45" s="377" customFormat="1" ht="12.75" hidden="1" customHeight="1" outlineLevel="2">
      <c r="B493" s="377">
        <v>36</v>
      </c>
      <c r="C493" s="81"/>
      <c r="D493" s="338">
        <v>0</v>
      </c>
      <c r="E493" s="387">
        <f t="shared" si="173"/>
        <v>0</v>
      </c>
      <c r="F493" s="387">
        <f t="shared" si="173"/>
        <v>0</v>
      </c>
      <c r="G493" s="387">
        <f t="shared" si="173"/>
        <v>0</v>
      </c>
      <c r="H493" s="387">
        <f t="shared" si="173"/>
        <v>0</v>
      </c>
      <c r="I493" s="387">
        <f t="shared" si="173"/>
        <v>0</v>
      </c>
      <c r="J493" s="387">
        <f t="shared" si="173"/>
        <v>0</v>
      </c>
      <c r="K493" s="387">
        <f t="shared" si="173"/>
        <v>0</v>
      </c>
      <c r="L493" s="387">
        <f t="shared" si="173"/>
        <v>0</v>
      </c>
      <c r="M493" s="387">
        <f t="shared" si="173"/>
        <v>0</v>
      </c>
      <c r="N493" s="387">
        <f t="shared" si="173"/>
        <v>0</v>
      </c>
      <c r="O493" s="387">
        <f t="shared" si="174"/>
        <v>0</v>
      </c>
      <c r="P493" s="387">
        <f t="shared" si="174"/>
        <v>0</v>
      </c>
      <c r="Q493" s="387">
        <f t="shared" si="174"/>
        <v>0</v>
      </c>
      <c r="R493" s="387">
        <f t="shared" si="174"/>
        <v>0</v>
      </c>
      <c r="S493" s="387">
        <f t="shared" si="174"/>
        <v>0</v>
      </c>
      <c r="T493" s="387">
        <f t="shared" si="174"/>
        <v>0</v>
      </c>
      <c r="U493" s="387">
        <f t="shared" si="174"/>
        <v>0</v>
      </c>
      <c r="V493" s="387">
        <f t="shared" si="174"/>
        <v>0</v>
      </c>
      <c r="W493" s="387">
        <f t="shared" si="174"/>
        <v>0</v>
      </c>
      <c r="X493" s="387">
        <f t="shared" si="174"/>
        <v>0</v>
      </c>
      <c r="Y493" s="387">
        <f t="shared" si="175"/>
        <v>0</v>
      </c>
      <c r="Z493" s="387">
        <f t="shared" si="175"/>
        <v>0</v>
      </c>
      <c r="AA493" s="387">
        <f t="shared" si="175"/>
        <v>0</v>
      </c>
      <c r="AB493" s="387">
        <f t="shared" si="175"/>
        <v>0</v>
      </c>
      <c r="AC493" s="387">
        <f t="shared" si="175"/>
        <v>0</v>
      </c>
      <c r="AD493" s="387">
        <f t="shared" si="175"/>
        <v>0</v>
      </c>
      <c r="AE493" s="387">
        <f t="shared" si="175"/>
        <v>0</v>
      </c>
      <c r="AF493" s="387">
        <f t="shared" si="175"/>
        <v>0</v>
      </c>
      <c r="AG493" s="387">
        <f t="shared" si="175"/>
        <v>0</v>
      </c>
      <c r="AH493" s="387">
        <f t="shared" si="175"/>
        <v>0</v>
      </c>
      <c r="AI493" s="387">
        <f t="shared" si="176"/>
        <v>0</v>
      </c>
      <c r="AJ493" s="387">
        <f t="shared" si="176"/>
        <v>0</v>
      </c>
      <c r="AK493" s="387">
        <f t="shared" si="176"/>
        <v>0</v>
      </c>
      <c r="AL493" s="387">
        <f t="shared" si="176"/>
        <v>0</v>
      </c>
      <c r="AM493" s="387">
        <f t="shared" si="176"/>
        <v>0</v>
      </c>
      <c r="AN493" s="387">
        <f t="shared" si="176"/>
        <v>0</v>
      </c>
      <c r="AO493" s="387">
        <f t="shared" si="176"/>
        <v>0</v>
      </c>
      <c r="AP493" s="387">
        <f t="shared" si="176"/>
        <v>0</v>
      </c>
      <c r="AQ493" s="387">
        <f t="shared" si="176"/>
        <v>0</v>
      </c>
      <c r="AR493" s="387">
        <f t="shared" si="176"/>
        <v>0</v>
      </c>
      <c r="AS493" s="387">
        <f t="shared" si="159"/>
        <v>0</v>
      </c>
    </row>
    <row r="494" spans="2:45" s="377" customFormat="1" ht="12.75" hidden="1" customHeight="1" outlineLevel="2">
      <c r="B494" s="377">
        <v>37</v>
      </c>
      <c r="C494" s="81"/>
      <c r="D494" s="338">
        <v>0</v>
      </c>
      <c r="E494" s="387">
        <f t="shared" si="173"/>
        <v>0</v>
      </c>
      <c r="F494" s="387">
        <f t="shared" si="173"/>
        <v>0</v>
      </c>
      <c r="G494" s="387">
        <f t="shared" si="173"/>
        <v>0</v>
      </c>
      <c r="H494" s="387">
        <f t="shared" si="173"/>
        <v>0</v>
      </c>
      <c r="I494" s="387">
        <f t="shared" si="173"/>
        <v>0</v>
      </c>
      <c r="J494" s="387">
        <f t="shared" si="173"/>
        <v>0</v>
      </c>
      <c r="K494" s="387">
        <f t="shared" si="173"/>
        <v>0</v>
      </c>
      <c r="L494" s="387">
        <f t="shared" si="173"/>
        <v>0</v>
      </c>
      <c r="M494" s="387">
        <f t="shared" si="173"/>
        <v>0</v>
      </c>
      <c r="N494" s="387">
        <f t="shared" si="173"/>
        <v>0</v>
      </c>
      <c r="O494" s="387">
        <f t="shared" si="174"/>
        <v>0</v>
      </c>
      <c r="P494" s="387">
        <f t="shared" si="174"/>
        <v>0</v>
      </c>
      <c r="Q494" s="387">
        <f t="shared" si="174"/>
        <v>0</v>
      </c>
      <c r="R494" s="387">
        <f t="shared" si="174"/>
        <v>0</v>
      </c>
      <c r="S494" s="387">
        <f t="shared" si="174"/>
        <v>0</v>
      </c>
      <c r="T494" s="387">
        <f t="shared" si="174"/>
        <v>0</v>
      </c>
      <c r="U494" s="387">
        <f t="shared" si="174"/>
        <v>0</v>
      </c>
      <c r="V494" s="387">
        <f t="shared" si="174"/>
        <v>0</v>
      </c>
      <c r="W494" s="387">
        <f t="shared" si="174"/>
        <v>0</v>
      </c>
      <c r="X494" s="387">
        <f t="shared" si="174"/>
        <v>0</v>
      </c>
      <c r="Y494" s="387">
        <f t="shared" si="175"/>
        <v>0</v>
      </c>
      <c r="Z494" s="387">
        <f t="shared" si="175"/>
        <v>0</v>
      </c>
      <c r="AA494" s="387">
        <f t="shared" si="175"/>
        <v>0</v>
      </c>
      <c r="AB494" s="387">
        <f t="shared" si="175"/>
        <v>0</v>
      </c>
      <c r="AC494" s="387">
        <f t="shared" si="175"/>
        <v>0</v>
      </c>
      <c r="AD494" s="387">
        <f t="shared" si="175"/>
        <v>0</v>
      </c>
      <c r="AE494" s="387">
        <f t="shared" si="175"/>
        <v>0</v>
      </c>
      <c r="AF494" s="387">
        <f t="shared" si="175"/>
        <v>0</v>
      </c>
      <c r="AG494" s="387">
        <f t="shared" si="175"/>
        <v>0</v>
      </c>
      <c r="AH494" s="387">
        <f t="shared" si="175"/>
        <v>0</v>
      </c>
      <c r="AI494" s="387">
        <f t="shared" si="176"/>
        <v>0</v>
      </c>
      <c r="AJ494" s="387">
        <f t="shared" si="176"/>
        <v>0</v>
      </c>
      <c r="AK494" s="387">
        <f t="shared" si="176"/>
        <v>0</v>
      </c>
      <c r="AL494" s="387">
        <f t="shared" si="176"/>
        <v>0</v>
      </c>
      <c r="AM494" s="387">
        <f t="shared" si="176"/>
        <v>0</v>
      </c>
      <c r="AN494" s="387">
        <f t="shared" si="176"/>
        <v>0</v>
      </c>
      <c r="AO494" s="387">
        <f t="shared" si="176"/>
        <v>0</v>
      </c>
      <c r="AP494" s="387">
        <f t="shared" si="176"/>
        <v>0</v>
      </c>
      <c r="AQ494" s="387">
        <f t="shared" si="176"/>
        <v>0</v>
      </c>
      <c r="AR494" s="387">
        <f t="shared" si="176"/>
        <v>0</v>
      </c>
      <c r="AS494" s="387">
        <f t="shared" si="159"/>
        <v>0</v>
      </c>
    </row>
    <row r="495" spans="2:45" s="377" customFormat="1" ht="12.75" hidden="1" customHeight="1" outlineLevel="2">
      <c r="B495" s="377">
        <v>38</v>
      </c>
      <c r="C495" s="81"/>
      <c r="D495" s="338">
        <v>0</v>
      </c>
      <c r="E495" s="387">
        <f t="shared" si="173"/>
        <v>0</v>
      </c>
      <c r="F495" s="387">
        <f t="shared" si="173"/>
        <v>0</v>
      </c>
      <c r="G495" s="387">
        <f t="shared" si="173"/>
        <v>0</v>
      </c>
      <c r="H495" s="387">
        <f t="shared" si="173"/>
        <v>0</v>
      </c>
      <c r="I495" s="387">
        <f t="shared" si="173"/>
        <v>0</v>
      </c>
      <c r="J495" s="387">
        <f t="shared" si="173"/>
        <v>0</v>
      </c>
      <c r="K495" s="387">
        <f t="shared" si="173"/>
        <v>0</v>
      </c>
      <c r="L495" s="387">
        <f t="shared" si="173"/>
        <v>0</v>
      </c>
      <c r="M495" s="387">
        <f t="shared" si="173"/>
        <v>0</v>
      </c>
      <c r="N495" s="387">
        <f t="shared" si="173"/>
        <v>0</v>
      </c>
      <c r="O495" s="387">
        <f t="shared" si="174"/>
        <v>0</v>
      </c>
      <c r="P495" s="387">
        <f t="shared" si="174"/>
        <v>0</v>
      </c>
      <c r="Q495" s="387">
        <f t="shared" si="174"/>
        <v>0</v>
      </c>
      <c r="R495" s="387">
        <f t="shared" si="174"/>
        <v>0</v>
      </c>
      <c r="S495" s="387">
        <f t="shared" si="174"/>
        <v>0</v>
      </c>
      <c r="T495" s="387">
        <f t="shared" si="174"/>
        <v>0</v>
      </c>
      <c r="U495" s="387">
        <f t="shared" si="174"/>
        <v>0</v>
      </c>
      <c r="V495" s="387">
        <f t="shared" si="174"/>
        <v>0</v>
      </c>
      <c r="W495" s="387">
        <f t="shared" si="174"/>
        <v>0</v>
      </c>
      <c r="X495" s="387">
        <f t="shared" si="174"/>
        <v>0</v>
      </c>
      <c r="Y495" s="387">
        <f t="shared" si="175"/>
        <v>0</v>
      </c>
      <c r="Z495" s="387">
        <f t="shared" si="175"/>
        <v>0</v>
      </c>
      <c r="AA495" s="387">
        <f t="shared" si="175"/>
        <v>0</v>
      </c>
      <c r="AB495" s="387">
        <f t="shared" si="175"/>
        <v>0</v>
      </c>
      <c r="AC495" s="387">
        <f t="shared" si="175"/>
        <v>0</v>
      </c>
      <c r="AD495" s="387">
        <f t="shared" si="175"/>
        <v>0</v>
      </c>
      <c r="AE495" s="387">
        <f t="shared" si="175"/>
        <v>0</v>
      </c>
      <c r="AF495" s="387">
        <f t="shared" si="175"/>
        <v>0</v>
      </c>
      <c r="AG495" s="387">
        <f t="shared" si="175"/>
        <v>0</v>
      </c>
      <c r="AH495" s="387">
        <f t="shared" si="175"/>
        <v>0</v>
      </c>
      <c r="AI495" s="387">
        <f t="shared" si="176"/>
        <v>0</v>
      </c>
      <c r="AJ495" s="387">
        <f t="shared" si="176"/>
        <v>0</v>
      </c>
      <c r="AK495" s="387">
        <f t="shared" si="176"/>
        <v>0</v>
      </c>
      <c r="AL495" s="387">
        <f t="shared" si="176"/>
        <v>0</v>
      </c>
      <c r="AM495" s="387">
        <f t="shared" si="176"/>
        <v>0</v>
      </c>
      <c r="AN495" s="387">
        <f t="shared" si="176"/>
        <v>0</v>
      </c>
      <c r="AO495" s="387">
        <f t="shared" si="176"/>
        <v>0</v>
      </c>
      <c r="AP495" s="387">
        <f t="shared" si="176"/>
        <v>0</v>
      </c>
      <c r="AQ495" s="387">
        <f t="shared" si="176"/>
        <v>0</v>
      </c>
      <c r="AR495" s="387">
        <f t="shared" si="176"/>
        <v>0</v>
      </c>
      <c r="AS495" s="387">
        <f t="shared" ref="AS495:AS517" si="177">SUM(E495:AR495)</f>
        <v>0</v>
      </c>
    </row>
    <row r="496" spans="2:45" s="377" customFormat="1" ht="12.75" hidden="1" customHeight="1" outlineLevel="2">
      <c r="B496" s="377">
        <v>39</v>
      </c>
      <c r="C496" s="81"/>
      <c r="D496" s="338">
        <v>0</v>
      </c>
      <c r="E496" s="387">
        <f t="shared" si="173"/>
        <v>0</v>
      </c>
      <c r="F496" s="387">
        <f t="shared" si="173"/>
        <v>0</v>
      </c>
      <c r="G496" s="387">
        <f t="shared" si="173"/>
        <v>0</v>
      </c>
      <c r="H496" s="387">
        <f t="shared" si="173"/>
        <v>0</v>
      </c>
      <c r="I496" s="387">
        <f t="shared" si="173"/>
        <v>0</v>
      </c>
      <c r="J496" s="387">
        <f t="shared" si="173"/>
        <v>0</v>
      </c>
      <c r="K496" s="387">
        <f t="shared" si="173"/>
        <v>0</v>
      </c>
      <c r="L496" s="387">
        <f t="shared" si="173"/>
        <v>0</v>
      </c>
      <c r="M496" s="387">
        <f t="shared" si="173"/>
        <v>0</v>
      </c>
      <c r="N496" s="387">
        <f t="shared" si="173"/>
        <v>0</v>
      </c>
      <c r="O496" s="387">
        <f t="shared" si="174"/>
        <v>0</v>
      </c>
      <c r="P496" s="387">
        <f t="shared" si="174"/>
        <v>0</v>
      </c>
      <c r="Q496" s="387">
        <f t="shared" si="174"/>
        <v>0</v>
      </c>
      <c r="R496" s="387">
        <f t="shared" si="174"/>
        <v>0</v>
      </c>
      <c r="S496" s="387">
        <f t="shared" si="174"/>
        <v>0</v>
      </c>
      <c r="T496" s="387">
        <f t="shared" si="174"/>
        <v>0</v>
      </c>
      <c r="U496" s="387">
        <f t="shared" si="174"/>
        <v>0</v>
      </c>
      <c r="V496" s="387">
        <f t="shared" si="174"/>
        <v>0</v>
      </c>
      <c r="W496" s="387">
        <f t="shared" si="174"/>
        <v>0</v>
      </c>
      <c r="X496" s="387">
        <f t="shared" si="174"/>
        <v>0</v>
      </c>
      <c r="Y496" s="387">
        <f t="shared" si="175"/>
        <v>0</v>
      </c>
      <c r="Z496" s="387">
        <f t="shared" si="175"/>
        <v>0</v>
      </c>
      <c r="AA496" s="387">
        <f t="shared" si="175"/>
        <v>0</v>
      </c>
      <c r="AB496" s="387">
        <f t="shared" si="175"/>
        <v>0</v>
      </c>
      <c r="AC496" s="387">
        <f t="shared" si="175"/>
        <v>0</v>
      </c>
      <c r="AD496" s="387">
        <f t="shared" si="175"/>
        <v>0</v>
      </c>
      <c r="AE496" s="387">
        <f t="shared" si="175"/>
        <v>0</v>
      </c>
      <c r="AF496" s="387">
        <f t="shared" si="175"/>
        <v>0</v>
      </c>
      <c r="AG496" s="387">
        <f t="shared" si="175"/>
        <v>0</v>
      </c>
      <c r="AH496" s="387">
        <f t="shared" si="175"/>
        <v>0</v>
      </c>
      <c r="AI496" s="387">
        <f t="shared" si="176"/>
        <v>0</v>
      </c>
      <c r="AJ496" s="387">
        <f t="shared" si="176"/>
        <v>0</v>
      </c>
      <c r="AK496" s="387">
        <f t="shared" si="176"/>
        <v>0</v>
      </c>
      <c r="AL496" s="387">
        <f t="shared" si="176"/>
        <v>0</v>
      </c>
      <c r="AM496" s="387">
        <f t="shared" si="176"/>
        <v>0</v>
      </c>
      <c r="AN496" s="387">
        <f t="shared" si="176"/>
        <v>0</v>
      </c>
      <c r="AO496" s="387">
        <f t="shared" si="176"/>
        <v>0</v>
      </c>
      <c r="AP496" s="387">
        <f t="shared" si="176"/>
        <v>0</v>
      </c>
      <c r="AQ496" s="387">
        <f t="shared" si="176"/>
        <v>0</v>
      </c>
      <c r="AR496" s="387">
        <f t="shared" si="176"/>
        <v>0</v>
      </c>
      <c r="AS496" s="387">
        <f t="shared" si="177"/>
        <v>0</v>
      </c>
    </row>
    <row r="497" spans="2:45" s="377" customFormat="1" ht="12.75" hidden="1" customHeight="1" outlineLevel="2">
      <c r="B497" s="377">
        <v>40</v>
      </c>
      <c r="C497" s="81"/>
      <c r="D497" s="338">
        <v>0</v>
      </c>
      <c r="E497" s="387">
        <f t="shared" si="173"/>
        <v>0</v>
      </c>
      <c r="F497" s="387">
        <f t="shared" si="173"/>
        <v>0</v>
      </c>
      <c r="G497" s="387">
        <f t="shared" si="173"/>
        <v>0</v>
      </c>
      <c r="H497" s="387">
        <f t="shared" si="173"/>
        <v>0</v>
      </c>
      <c r="I497" s="387">
        <f t="shared" si="173"/>
        <v>0</v>
      </c>
      <c r="J497" s="387">
        <f t="shared" si="173"/>
        <v>0</v>
      </c>
      <c r="K497" s="387">
        <f t="shared" si="173"/>
        <v>0</v>
      </c>
      <c r="L497" s="387">
        <f t="shared" si="173"/>
        <v>0</v>
      </c>
      <c r="M497" s="387">
        <f t="shared" si="173"/>
        <v>0</v>
      </c>
      <c r="N497" s="387">
        <f t="shared" si="173"/>
        <v>0</v>
      </c>
      <c r="O497" s="387">
        <f t="shared" si="174"/>
        <v>0</v>
      </c>
      <c r="P497" s="387">
        <f t="shared" si="174"/>
        <v>0</v>
      </c>
      <c r="Q497" s="387">
        <f t="shared" si="174"/>
        <v>0</v>
      </c>
      <c r="R497" s="387">
        <f t="shared" si="174"/>
        <v>0</v>
      </c>
      <c r="S497" s="387">
        <f t="shared" si="174"/>
        <v>0</v>
      </c>
      <c r="T497" s="387">
        <f t="shared" si="174"/>
        <v>0</v>
      </c>
      <c r="U497" s="387">
        <f t="shared" si="174"/>
        <v>0</v>
      </c>
      <c r="V497" s="387">
        <f t="shared" si="174"/>
        <v>0</v>
      </c>
      <c r="W497" s="387">
        <f t="shared" si="174"/>
        <v>0</v>
      </c>
      <c r="X497" s="387">
        <f t="shared" si="174"/>
        <v>0</v>
      </c>
      <c r="Y497" s="387">
        <f t="shared" si="175"/>
        <v>0</v>
      </c>
      <c r="Z497" s="387">
        <f t="shared" si="175"/>
        <v>0</v>
      </c>
      <c r="AA497" s="387">
        <f t="shared" si="175"/>
        <v>0</v>
      </c>
      <c r="AB497" s="387">
        <f t="shared" si="175"/>
        <v>0</v>
      </c>
      <c r="AC497" s="387">
        <f t="shared" si="175"/>
        <v>0</v>
      </c>
      <c r="AD497" s="387">
        <f t="shared" si="175"/>
        <v>0</v>
      </c>
      <c r="AE497" s="387">
        <f t="shared" si="175"/>
        <v>0</v>
      </c>
      <c r="AF497" s="387">
        <f t="shared" si="175"/>
        <v>0</v>
      </c>
      <c r="AG497" s="387">
        <f t="shared" si="175"/>
        <v>0</v>
      </c>
      <c r="AH497" s="387">
        <f t="shared" si="175"/>
        <v>0</v>
      </c>
      <c r="AI497" s="387">
        <f t="shared" si="176"/>
        <v>0</v>
      </c>
      <c r="AJ497" s="387">
        <f t="shared" si="176"/>
        <v>0</v>
      </c>
      <c r="AK497" s="387">
        <f t="shared" si="176"/>
        <v>0</v>
      </c>
      <c r="AL497" s="387">
        <f t="shared" si="176"/>
        <v>0</v>
      </c>
      <c r="AM497" s="387">
        <f t="shared" si="176"/>
        <v>0</v>
      </c>
      <c r="AN497" s="387">
        <f t="shared" si="176"/>
        <v>0</v>
      </c>
      <c r="AO497" s="387">
        <f t="shared" si="176"/>
        <v>0</v>
      </c>
      <c r="AP497" s="387">
        <f t="shared" si="176"/>
        <v>0</v>
      </c>
      <c r="AQ497" s="387">
        <f t="shared" si="176"/>
        <v>0</v>
      </c>
      <c r="AR497" s="387">
        <f t="shared" si="176"/>
        <v>0</v>
      </c>
      <c r="AS497" s="387">
        <f t="shared" si="177"/>
        <v>0</v>
      </c>
    </row>
    <row r="498" spans="2:45" s="377" customFormat="1" ht="12.75" hidden="1" customHeight="1" outlineLevel="1" collapsed="1">
      <c r="B498" s="378" t="str">
        <f>INV!B21</f>
        <v>2.2 - Sistema de radiocomunicação</v>
      </c>
      <c r="C498" s="357"/>
      <c r="D498" s="386">
        <f>INV!C21</f>
        <v>5</v>
      </c>
      <c r="E498" s="387">
        <f t="shared" ref="E498:AR498" si="178">SUM(E499:E538)</f>
        <v>0</v>
      </c>
      <c r="F498" s="387">
        <f t="shared" si="178"/>
        <v>50.377968009594497</v>
      </c>
      <c r="G498" s="387">
        <f t="shared" si="178"/>
        <v>50.377968009594497</v>
      </c>
      <c r="H498" s="387">
        <f t="shared" si="178"/>
        <v>50.377968009594497</v>
      </c>
      <c r="I498" s="387">
        <f t="shared" si="178"/>
        <v>50.377968009594497</v>
      </c>
      <c r="J498" s="387">
        <f t="shared" si="178"/>
        <v>50.377968009594497</v>
      </c>
      <c r="K498" s="387">
        <f t="shared" si="178"/>
        <v>0</v>
      </c>
      <c r="L498" s="387">
        <f t="shared" si="178"/>
        <v>0</v>
      </c>
      <c r="M498" s="387">
        <f t="shared" si="178"/>
        <v>0</v>
      </c>
      <c r="N498" s="387">
        <f t="shared" si="178"/>
        <v>0</v>
      </c>
      <c r="O498" s="387">
        <f t="shared" si="178"/>
        <v>0</v>
      </c>
      <c r="P498" s="387">
        <f t="shared" si="178"/>
        <v>0</v>
      </c>
      <c r="Q498" s="387">
        <f t="shared" si="178"/>
        <v>0</v>
      </c>
      <c r="R498" s="387">
        <f t="shared" si="178"/>
        <v>0</v>
      </c>
      <c r="S498" s="387">
        <f t="shared" si="178"/>
        <v>0</v>
      </c>
      <c r="T498" s="387">
        <f t="shared" si="178"/>
        <v>0</v>
      </c>
      <c r="U498" s="387">
        <f t="shared" si="178"/>
        <v>0</v>
      </c>
      <c r="V498" s="387">
        <f t="shared" si="178"/>
        <v>0</v>
      </c>
      <c r="W498" s="387">
        <f t="shared" si="178"/>
        <v>0</v>
      </c>
      <c r="X498" s="387">
        <f t="shared" si="178"/>
        <v>0</v>
      </c>
      <c r="Y498" s="387">
        <f t="shared" si="178"/>
        <v>0</v>
      </c>
      <c r="Z498" s="387">
        <f t="shared" si="178"/>
        <v>0</v>
      </c>
      <c r="AA498" s="387">
        <f t="shared" si="178"/>
        <v>0</v>
      </c>
      <c r="AB498" s="387">
        <f t="shared" si="178"/>
        <v>0</v>
      </c>
      <c r="AC498" s="387">
        <f t="shared" si="178"/>
        <v>0</v>
      </c>
      <c r="AD498" s="387">
        <f t="shared" si="178"/>
        <v>0</v>
      </c>
      <c r="AE498" s="387">
        <f t="shared" si="178"/>
        <v>0</v>
      </c>
      <c r="AF498" s="387">
        <f t="shared" si="178"/>
        <v>0</v>
      </c>
      <c r="AG498" s="387">
        <f t="shared" si="178"/>
        <v>0</v>
      </c>
      <c r="AH498" s="387">
        <f t="shared" si="178"/>
        <v>0</v>
      </c>
      <c r="AI498" s="387">
        <f t="shared" si="178"/>
        <v>0</v>
      </c>
      <c r="AJ498" s="387">
        <f t="shared" si="178"/>
        <v>0</v>
      </c>
      <c r="AK498" s="387">
        <f t="shared" si="178"/>
        <v>0</v>
      </c>
      <c r="AL498" s="387">
        <f t="shared" si="178"/>
        <v>0</v>
      </c>
      <c r="AM498" s="387">
        <f t="shared" si="178"/>
        <v>0</v>
      </c>
      <c r="AN498" s="387">
        <f t="shared" si="178"/>
        <v>0</v>
      </c>
      <c r="AO498" s="387">
        <f t="shared" si="178"/>
        <v>0</v>
      </c>
      <c r="AP498" s="387">
        <f t="shared" si="178"/>
        <v>0</v>
      </c>
      <c r="AQ498" s="387">
        <f t="shared" si="178"/>
        <v>0</v>
      </c>
      <c r="AR498" s="387">
        <f t="shared" si="178"/>
        <v>0</v>
      </c>
      <c r="AS498" s="387">
        <f t="shared" si="177"/>
        <v>251.88984004797248</v>
      </c>
    </row>
    <row r="499" spans="2:45" s="377" customFormat="1" ht="12.75" hidden="1" customHeight="1" outlineLevel="2">
      <c r="B499" s="377">
        <v>1</v>
      </c>
      <c r="C499" s="81"/>
      <c r="D499" s="388">
        <f t="array" ref="D499:D538">TRANSPOSE(INV!E21:AR21)</f>
        <v>251.88984004797248</v>
      </c>
      <c r="E499" s="387">
        <f t="shared" ref="E499:N508" si="179">IF(AND(E$2=$B499,$B499=$C$3),$D499,IF(AND(E$2&gt;$B499,E$2&lt;=$D$498+$B499),SLN($D499,0,IF($C$3-$B499&gt;=$D$498,$D$498,$C$3-$B499)),0))</f>
        <v>0</v>
      </c>
      <c r="F499" s="387">
        <f t="shared" si="179"/>
        <v>50.377968009594497</v>
      </c>
      <c r="G499" s="387">
        <f t="shared" si="179"/>
        <v>50.377968009594497</v>
      </c>
      <c r="H499" s="387">
        <f t="shared" si="179"/>
        <v>50.377968009594497</v>
      </c>
      <c r="I499" s="387">
        <f t="shared" si="179"/>
        <v>50.377968009594497</v>
      </c>
      <c r="J499" s="387">
        <f t="shared" si="179"/>
        <v>50.377968009594497</v>
      </c>
      <c r="K499" s="387">
        <f t="shared" si="179"/>
        <v>0</v>
      </c>
      <c r="L499" s="387">
        <f t="shared" si="179"/>
        <v>0</v>
      </c>
      <c r="M499" s="387">
        <f t="shared" si="179"/>
        <v>0</v>
      </c>
      <c r="N499" s="387">
        <f t="shared" si="179"/>
        <v>0</v>
      </c>
      <c r="O499" s="387">
        <f t="shared" ref="O499:X508" si="180">IF(AND(O$2=$B499,$B499=$C$3),$D499,IF(AND(O$2&gt;$B499,O$2&lt;=$D$498+$B499),SLN($D499,0,IF($C$3-$B499&gt;=$D$498,$D$498,$C$3-$B499)),0))</f>
        <v>0</v>
      </c>
      <c r="P499" s="387">
        <f t="shared" si="180"/>
        <v>0</v>
      </c>
      <c r="Q499" s="387">
        <f t="shared" si="180"/>
        <v>0</v>
      </c>
      <c r="R499" s="387">
        <f t="shared" si="180"/>
        <v>0</v>
      </c>
      <c r="S499" s="387">
        <f t="shared" si="180"/>
        <v>0</v>
      </c>
      <c r="T499" s="387">
        <f t="shared" si="180"/>
        <v>0</v>
      </c>
      <c r="U499" s="387">
        <f t="shared" si="180"/>
        <v>0</v>
      </c>
      <c r="V499" s="387">
        <f t="shared" si="180"/>
        <v>0</v>
      </c>
      <c r="W499" s="387">
        <f t="shared" si="180"/>
        <v>0</v>
      </c>
      <c r="X499" s="387">
        <f t="shared" si="180"/>
        <v>0</v>
      </c>
      <c r="Y499" s="387">
        <f t="shared" ref="Y499:AH508" si="181">IF(AND(Y$2=$B499,$B499=$C$3),$D499,IF(AND(Y$2&gt;$B499,Y$2&lt;=$D$498+$B499),SLN($D499,0,IF($C$3-$B499&gt;=$D$498,$D$498,$C$3-$B499)),0))</f>
        <v>0</v>
      </c>
      <c r="Z499" s="387">
        <f t="shared" si="181"/>
        <v>0</v>
      </c>
      <c r="AA499" s="387">
        <f t="shared" si="181"/>
        <v>0</v>
      </c>
      <c r="AB499" s="387">
        <f t="shared" si="181"/>
        <v>0</v>
      </c>
      <c r="AC499" s="387">
        <f t="shared" si="181"/>
        <v>0</v>
      </c>
      <c r="AD499" s="387">
        <f t="shared" si="181"/>
        <v>0</v>
      </c>
      <c r="AE499" s="387">
        <f t="shared" si="181"/>
        <v>0</v>
      </c>
      <c r="AF499" s="387">
        <f t="shared" si="181"/>
        <v>0</v>
      </c>
      <c r="AG499" s="387">
        <f t="shared" si="181"/>
        <v>0</v>
      </c>
      <c r="AH499" s="387">
        <f t="shared" si="181"/>
        <v>0</v>
      </c>
      <c r="AI499" s="387">
        <f t="shared" ref="AI499:AR508" si="182">IF(AND(AI$2=$B499,$B499=$C$3),$D499,IF(AND(AI$2&gt;$B499,AI$2&lt;=$D$498+$B499),SLN($D499,0,IF($C$3-$B499&gt;=$D$498,$D$498,$C$3-$B499)),0))</f>
        <v>0</v>
      </c>
      <c r="AJ499" s="387">
        <f t="shared" si="182"/>
        <v>0</v>
      </c>
      <c r="AK499" s="387">
        <f t="shared" si="182"/>
        <v>0</v>
      </c>
      <c r="AL499" s="387">
        <f t="shared" si="182"/>
        <v>0</v>
      </c>
      <c r="AM499" s="387">
        <f t="shared" si="182"/>
        <v>0</v>
      </c>
      <c r="AN499" s="387">
        <f t="shared" si="182"/>
        <v>0</v>
      </c>
      <c r="AO499" s="387">
        <f t="shared" si="182"/>
        <v>0</v>
      </c>
      <c r="AP499" s="387">
        <f t="shared" si="182"/>
        <v>0</v>
      </c>
      <c r="AQ499" s="387">
        <f t="shared" si="182"/>
        <v>0</v>
      </c>
      <c r="AR499" s="387">
        <f t="shared" si="182"/>
        <v>0</v>
      </c>
      <c r="AS499" s="387">
        <f t="shared" si="177"/>
        <v>251.88984004797248</v>
      </c>
    </row>
    <row r="500" spans="2:45" s="377" customFormat="1" ht="12.75" hidden="1" customHeight="1" outlineLevel="2">
      <c r="B500" s="377">
        <v>2</v>
      </c>
      <c r="C500" s="81"/>
      <c r="D500" s="388">
        <v>0</v>
      </c>
      <c r="E500" s="387">
        <f t="shared" si="179"/>
        <v>0</v>
      </c>
      <c r="F500" s="387">
        <f t="shared" si="179"/>
        <v>0</v>
      </c>
      <c r="G500" s="387">
        <f t="shared" si="179"/>
        <v>0</v>
      </c>
      <c r="H500" s="387">
        <f t="shared" si="179"/>
        <v>0</v>
      </c>
      <c r="I500" s="387">
        <f t="shared" si="179"/>
        <v>0</v>
      </c>
      <c r="J500" s="387">
        <f t="shared" si="179"/>
        <v>0</v>
      </c>
      <c r="K500" s="387">
        <f t="shared" si="179"/>
        <v>0</v>
      </c>
      <c r="L500" s="387">
        <f t="shared" si="179"/>
        <v>0</v>
      </c>
      <c r="M500" s="387">
        <f t="shared" si="179"/>
        <v>0</v>
      </c>
      <c r="N500" s="387">
        <f t="shared" si="179"/>
        <v>0</v>
      </c>
      <c r="O500" s="387">
        <f t="shared" si="180"/>
        <v>0</v>
      </c>
      <c r="P500" s="387">
        <f t="shared" si="180"/>
        <v>0</v>
      </c>
      <c r="Q500" s="387">
        <f t="shared" si="180"/>
        <v>0</v>
      </c>
      <c r="R500" s="387">
        <f t="shared" si="180"/>
        <v>0</v>
      </c>
      <c r="S500" s="387">
        <f t="shared" si="180"/>
        <v>0</v>
      </c>
      <c r="T500" s="387">
        <f t="shared" si="180"/>
        <v>0</v>
      </c>
      <c r="U500" s="387">
        <f t="shared" si="180"/>
        <v>0</v>
      </c>
      <c r="V500" s="387">
        <f t="shared" si="180"/>
        <v>0</v>
      </c>
      <c r="W500" s="387">
        <f t="shared" si="180"/>
        <v>0</v>
      </c>
      <c r="X500" s="387">
        <f t="shared" si="180"/>
        <v>0</v>
      </c>
      <c r="Y500" s="387">
        <f t="shared" si="181"/>
        <v>0</v>
      </c>
      <c r="Z500" s="387">
        <f t="shared" si="181"/>
        <v>0</v>
      </c>
      <c r="AA500" s="387">
        <f t="shared" si="181"/>
        <v>0</v>
      </c>
      <c r="AB500" s="387">
        <f t="shared" si="181"/>
        <v>0</v>
      </c>
      <c r="AC500" s="387">
        <f t="shared" si="181"/>
        <v>0</v>
      </c>
      <c r="AD500" s="387">
        <f t="shared" si="181"/>
        <v>0</v>
      </c>
      <c r="AE500" s="387">
        <f t="shared" si="181"/>
        <v>0</v>
      </c>
      <c r="AF500" s="387">
        <f t="shared" si="181"/>
        <v>0</v>
      </c>
      <c r="AG500" s="387">
        <f t="shared" si="181"/>
        <v>0</v>
      </c>
      <c r="AH500" s="387">
        <f t="shared" si="181"/>
        <v>0</v>
      </c>
      <c r="AI500" s="387">
        <f t="shared" si="182"/>
        <v>0</v>
      </c>
      <c r="AJ500" s="387">
        <f t="shared" si="182"/>
        <v>0</v>
      </c>
      <c r="AK500" s="387">
        <f t="shared" si="182"/>
        <v>0</v>
      </c>
      <c r="AL500" s="387">
        <f t="shared" si="182"/>
        <v>0</v>
      </c>
      <c r="AM500" s="387">
        <f t="shared" si="182"/>
        <v>0</v>
      </c>
      <c r="AN500" s="387">
        <f t="shared" si="182"/>
        <v>0</v>
      </c>
      <c r="AO500" s="387">
        <f t="shared" si="182"/>
        <v>0</v>
      </c>
      <c r="AP500" s="387">
        <f t="shared" si="182"/>
        <v>0</v>
      </c>
      <c r="AQ500" s="387">
        <f t="shared" si="182"/>
        <v>0</v>
      </c>
      <c r="AR500" s="387">
        <f t="shared" si="182"/>
        <v>0</v>
      </c>
      <c r="AS500" s="387">
        <f t="shared" si="177"/>
        <v>0</v>
      </c>
    </row>
    <row r="501" spans="2:45" s="377" customFormat="1" ht="12.75" hidden="1" customHeight="1" outlineLevel="2">
      <c r="B501" s="377">
        <v>3</v>
      </c>
      <c r="C501" s="81"/>
      <c r="D501" s="388">
        <v>0</v>
      </c>
      <c r="E501" s="387">
        <f t="shared" si="179"/>
        <v>0</v>
      </c>
      <c r="F501" s="387">
        <f t="shared" si="179"/>
        <v>0</v>
      </c>
      <c r="G501" s="387">
        <f t="shared" si="179"/>
        <v>0</v>
      </c>
      <c r="H501" s="387">
        <f t="shared" si="179"/>
        <v>0</v>
      </c>
      <c r="I501" s="387">
        <f t="shared" si="179"/>
        <v>0</v>
      </c>
      <c r="J501" s="387">
        <f t="shared" si="179"/>
        <v>0</v>
      </c>
      <c r="K501" s="387">
        <f t="shared" si="179"/>
        <v>0</v>
      </c>
      <c r="L501" s="387">
        <f t="shared" si="179"/>
        <v>0</v>
      </c>
      <c r="M501" s="387">
        <f t="shared" si="179"/>
        <v>0</v>
      </c>
      <c r="N501" s="387">
        <f t="shared" si="179"/>
        <v>0</v>
      </c>
      <c r="O501" s="387">
        <f t="shared" si="180"/>
        <v>0</v>
      </c>
      <c r="P501" s="387">
        <f t="shared" si="180"/>
        <v>0</v>
      </c>
      <c r="Q501" s="387">
        <f t="shared" si="180"/>
        <v>0</v>
      </c>
      <c r="R501" s="387">
        <f t="shared" si="180"/>
        <v>0</v>
      </c>
      <c r="S501" s="387">
        <f t="shared" si="180"/>
        <v>0</v>
      </c>
      <c r="T501" s="387">
        <f t="shared" si="180"/>
        <v>0</v>
      </c>
      <c r="U501" s="387">
        <f t="shared" si="180"/>
        <v>0</v>
      </c>
      <c r="V501" s="387">
        <f t="shared" si="180"/>
        <v>0</v>
      </c>
      <c r="W501" s="387">
        <f t="shared" si="180"/>
        <v>0</v>
      </c>
      <c r="X501" s="387">
        <f t="shared" si="180"/>
        <v>0</v>
      </c>
      <c r="Y501" s="387">
        <f t="shared" si="181"/>
        <v>0</v>
      </c>
      <c r="Z501" s="387">
        <f t="shared" si="181"/>
        <v>0</v>
      </c>
      <c r="AA501" s="387">
        <f t="shared" si="181"/>
        <v>0</v>
      </c>
      <c r="AB501" s="387">
        <f t="shared" si="181"/>
        <v>0</v>
      </c>
      <c r="AC501" s="387">
        <f t="shared" si="181"/>
        <v>0</v>
      </c>
      <c r="AD501" s="387">
        <f t="shared" si="181"/>
        <v>0</v>
      </c>
      <c r="AE501" s="387">
        <f t="shared" si="181"/>
        <v>0</v>
      </c>
      <c r="AF501" s="387">
        <f t="shared" si="181"/>
        <v>0</v>
      </c>
      <c r="AG501" s="387">
        <f t="shared" si="181"/>
        <v>0</v>
      </c>
      <c r="AH501" s="387">
        <f t="shared" si="181"/>
        <v>0</v>
      </c>
      <c r="AI501" s="387">
        <f t="shared" si="182"/>
        <v>0</v>
      </c>
      <c r="AJ501" s="387">
        <f t="shared" si="182"/>
        <v>0</v>
      </c>
      <c r="AK501" s="387">
        <f t="shared" si="182"/>
        <v>0</v>
      </c>
      <c r="AL501" s="387">
        <f t="shared" si="182"/>
        <v>0</v>
      </c>
      <c r="AM501" s="387">
        <f t="shared" si="182"/>
        <v>0</v>
      </c>
      <c r="AN501" s="387">
        <f t="shared" si="182"/>
        <v>0</v>
      </c>
      <c r="AO501" s="387">
        <f t="shared" si="182"/>
        <v>0</v>
      </c>
      <c r="AP501" s="387">
        <f t="shared" si="182"/>
        <v>0</v>
      </c>
      <c r="AQ501" s="387">
        <f t="shared" si="182"/>
        <v>0</v>
      </c>
      <c r="AR501" s="387">
        <f t="shared" si="182"/>
        <v>0</v>
      </c>
      <c r="AS501" s="387">
        <f t="shared" si="177"/>
        <v>0</v>
      </c>
    </row>
    <row r="502" spans="2:45" s="377" customFormat="1" ht="12.75" hidden="1" customHeight="1" outlineLevel="2">
      <c r="B502" s="377">
        <v>4</v>
      </c>
      <c r="C502" s="81"/>
      <c r="D502" s="388">
        <v>0</v>
      </c>
      <c r="E502" s="387">
        <f t="shared" si="179"/>
        <v>0</v>
      </c>
      <c r="F502" s="387">
        <f t="shared" si="179"/>
        <v>0</v>
      </c>
      <c r="G502" s="387">
        <f t="shared" si="179"/>
        <v>0</v>
      </c>
      <c r="H502" s="387">
        <f t="shared" si="179"/>
        <v>0</v>
      </c>
      <c r="I502" s="387">
        <f t="shared" si="179"/>
        <v>0</v>
      </c>
      <c r="J502" s="387">
        <f t="shared" si="179"/>
        <v>0</v>
      </c>
      <c r="K502" s="387">
        <f t="shared" si="179"/>
        <v>0</v>
      </c>
      <c r="L502" s="387">
        <f t="shared" si="179"/>
        <v>0</v>
      </c>
      <c r="M502" s="387">
        <f t="shared" si="179"/>
        <v>0</v>
      </c>
      <c r="N502" s="387">
        <f t="shared" si="179"/>
        <v>0</v>
      </c>
      <c r="O502" s="387">
        <f t="shared" si="180"/>
        <v>0</v>
      </c>
      <c r="P502" s="387">
        <f t="shared" si="180"/>
        <v>0</v>
      </c>
      <c r="Q502" s="387">
        <f t="shared" si="180"/>
        <v>0</v>
      </c>
      <c r="R502" s="387">
        <f t="shared" si="180"/>
        <v>0</v>
      </c>
      <c r="S502" s="387">
        <f t="shared" si="180"/>
        <v>0</v>
      </c>
      <c r="T502" s="387">
        <f t="shared" si="180"/>
        <v>0</v>
      </c>
      <c r="U502" s="387">
        <f t="shared" si="180"/>
        <v>0</v>
      </c>
      <c r="V502" s="387">
        <f t="shared" si="180"/>
        <v>0</v>
      </c>
      <c r="W502" s="387">
        <f t="shared" si="180"/>
        <v>0</v>
      </c>
      <c r="X502" s="387">
        <f t="shared" si="180"/>
        <v>0</v>
      </c>
      <c r="Y502" s="387">
        <f t="shared" si="181"/>
        <v>0</v>
      </c>
      <c r="Z502" s="387">
        <f t="shared" si="181"/>
        <v>0</v>
      </c>
      <c r="AA502" s="387">
        <f t="shared" si="181"/>
        <v>0</v>
      </c>
      <c r="AB502" s="387">
        <f t="shared" si="181"/>
        <v>0</v>
      </c>
      <c r="AC502" s="387">
        <f t="shared" si="181"/>
        <v>0</v>
      </c>
      <c r="AD502" s="387">
        <f t="shared" si="181"/>
        <v>0</v>
      </c>
      <c r="AE502" s="387">
        <f t="shared" si="181"/>
        <v>0</v>
      </c>
      <c r="AF502" s="387">
        <f t="shared" si="181"/>
        <v>0</v>
      </c>
      <c r="AG502" s="387">
        <f t="shared" si="181"/>
        <v>0</v>
      </c>
      <c r="AH502" s="387">
        <f t="shared" si="181"/>
        <v>0</v>
      </c>
      <c r="AI502" s="387">
        <f t="shared" si="182"/>
        <v>0</v>
      </c>
      <c r="AJ502" s="387">
        <f t="shared" si="182"/>
        <v>0</v>
      </c>
      <c r="AK502" s="387">
        <f t="shared" si="182"/>
        <v>0</v>
      </c>
      <c r="AL502" s="387">
        <f t="shared" si="182"/>
        <v>0</v>
      </c>
      <c r="AM502" s="387">
        <f t="shared" si="182"/>
        <v>0</v>
      </c>
      <c r="AN502" s="387">
        <f t="shared" si="182"/>
        <v>0</v>
      </c>
      <c r="AO502" s="387">
        <f t="shared" si="182"/>
        <v>0</v>
      </c>
      <c r="AP502" s="387">
        <f t="shared" si="182"/>
        <v>0</v>
      </c>
      <c r="AQ502" s="387">
        <f t="shared" si="182"/>
        <v>0</v>
      </c>
      <c r="AR502" s="387">
        <f t="shared" si="182"/>
        <v>0</v>
      </c>
      <c r="AS502" s="387">
        <f t="shared" si="177"/>
        <v>0</v>
      </c>
    </row>
    <row r="503" spans="2:45" s="377" customFormat="1" ht="12.75" hidden="1" customHeight="1" outlineLevel="2">
      <c r="B503" s="377">
        <v>5</v>
      </c>
      <c r="C503" s="81"/>
      <c r="D503" s="388">
        <v>0</v>
      </c>
      <c r="E503" s="387">
        <f t="shared" si="179"/>
        <v>0</v>
      </c>
      <c r="F503" s="387">
        <f t="shared" si="179"/>
        <v>0</v>
      </c>
      <c r="G503" s="387">
        <f t="shared" si="179"/>
        <v>0</v>
      </c>
      <c r="H503" s="387">
        <f t="shared" si="179"/>
        <v>0</v>
      </c>
      <c r="I503" s="387">
        <f t="shared" si="179"/>
        <v>0</v>
      </c>
      <c r="J503" s="387">
        <f t="shared" si="179"/>
        <v>0</v>
      </c>
      <c r="K503" s="387">
        <f t="shared" si="179"/>
        <v>0</v>
      </c>
      <c r="L503" s="387">
        <f t="shared" si="179"/>
        <v>0</v>
      </c>
      <c r="M503" s="387">
        <f t="shared" si="179"/>
        <v>0</v>
      </c>
      <c r="N503" s="387">
        <f t="shared" si="179"/>
        <v>0</v>
      </c>
      <c r="O503" s="387">
        <f t="shared" si="180"/>
        <v>0</v>
      </c>
      <c r="P503" s="387">
        <f t="shared" si="180"/>
        <v>0</v>
      </c>
      <c r="Q503" s="387">
        <f t="shared" si="180"/>
        <v>0</v>
      </c>
      <c r="R503" s="387">
        <f t="shared" si="180"/>
        <v>0</v>
      </c>
      <c r="S503" s="387">
        <f t="shared" si="180"/>
        <v>0</v>
      </c>
      <c r="T503" s="387">
        <f t="shared" si="180"/>
        <v>0</v>
      </c>
      <c r="U503" s="387">
        <f t="shared" si="180"/>
        <v>0</v>
      </c>
      <c r="V503" s="387">
        <f t="shared" si="180"/>
        <v>0</v>
      </c>
      <c r="W503" s="387">
        <f t="shared" si="180"/>
        <v>0</v>
      </c>
      <c r="X503" s="387">
        <f t="shared" si="180"/>
        <v>0</v>
      </c>
      <c r="Y503" s="387">
        <f t="shared" si="181"/>
        <v>0</v>
      </c>
      <c r="Z503" s="387">
        <f t="shared" si="181"/>
        <v>0</v>
      </c>
      <c r="AA503" s="387">
        <f t="shared" si="181"/>
        <v>0</v>
      </c>
      <c r="AB503" s="387">
        <f t="shared" si="181"/>
        <v>0</v>
      </c>
      <c r="AC503" s="387">
        <f t="shared" si="181"/>
        <v>0</v>
      </c>
      <c r="AD503" s="387">
        <f t="shared" si="181"/>
        <v>0</v>
      </c>
      <c r="AE503" s="387">
        <f t="shared" si="181"/>
        <v>0</v>
      </c>
      <c r="AF503" s="387">
        <f t="shared" si="181"/>
        <v>0</v>
      </c>
      <c r="AG503" s="387">
        <f t="shared" si="181"/>
        <v>0</v>
      </c>
      <c r="AH503" s="387">
        <f t="shared" si="181"/>
        <v>0</v>
      </c>
      <c r="AI503" s="387">
        <f t="shared" si="182"/>
        <v>0</v>
      </c>
      <c r="AJ503" s="387">
        <f t="shared" si="182"/>
        <v>0</v>
      </c>
      <c r="AK503" s="387">
        <f t="shared" si="182"/>
        <v>0</v>
      </c>
      <c r="AL503" s="387">
        <f t="shared" si="182"/>
        <v>0</v>
      </c>
      <c r="AM503" s="387">
        <f t="shared" si="182"/>
        <v>0</v>
      </c>
      <c r="AN503" s="387">
        <f t="shared" si="182"/>
        <v>0</v>
      </c>
      <c r="AO503" s="387">
        <f t="shared" si="182"/>
        <v>0</v>
      </c>
      <c r="AP503" s="387">
        <f t="shared" si="182"/>
        <v>0</v>
      </c>
      <c r="AQ503" s="387">
        <f t="shared" si="182"/>
        <v>0</v>
      </c>
      <c r="AR503" s="387">
        <f t="shared" si="182"/>
        <v>0</v>
      </c>
      <c r="AS503" s="387">
        <f t="shared" si="177"/>
        <v>0</v>
      </c>
    </row>
    <row r="504" spans="2:45" s="377" customFormat="1" ht="12.75" hidden="1" customHeight="1" outlineLevel="2">
      <c r="B504" s="377">
        <v>6</v>
      </c>
      <c r="C504" s="81"/>
      <c r="D504" s="388">
        <v>0</v>
      </c>
      <c r="E504" s="387">
        <f t="shared" si="179"/>
        <v>0</v>
      </c>
      <c r="F504" s="387">
        <f t="shared" si="179"/>
        <v>0</v>
      </c>
      <c r="G504" s="387">
        <f t="shared" si="179"/>
        <v>0</v>
      </c>
      <c r="H504" s="387">
        <f t="shared" si="179"/>
        <v>0</v>
      </c>
      <c r="I504" s="387">
        <f t="shared" si="179"/>
        <v>0</v>
      </c>
      <c r="J504" s="387">
        <f t="shared" si="179"/>
        <v>0</v>
      </c>
      <c r="K504" s="387">
        <f t="shared" si="179"/>
        <v>0</v>
      </c>
      <c r="L504" s="387">
        <f t="shared" si="179"/>
        <v>0</v>
      </c>
      <c r="M504" s="387">
        <f t="shared" si="179"/>
        <v>0</v>
      </c>
      <c r="N504" s="387">
        <f t="shared" si="179"/>
        <v>0</v>
      </c>
      <c r="O504" s="387">
        <f t="shared" si="180"/>
        <v>0</v>
      </c>
      <c r="P504" s="387">
        <f t="shared" si="180"/>
        <v>0</v>
      </c>
      <c r="Q504" s="387">
        <f t="shared" si="180"/>
        <v>0</v>
      </c>
      <c r="R504" s="387">
        <f t="shared" si="180"/>
        <v>0</v>
      </c>
      <c r="S504" s="387">
        <f t="shared" si="180"/>
        <v>0</v>
      </c>
      <c r="T504" s="387">
        <f t="shared" si="180"/>
        <v>0</v>
      </c>
      <c r="U504" s="387">
        <f t="shared" si="180"/>
        <v>0</v>
      </c>
      <c r="V504" s="387">
        <f t="shared" si="180"/>
        <v>0</v>
      </c>
      <c r="W504" s="387">
        <f t="shared" si="180"/>
        <v>0</v>
      </c>
      <c r="X504" s="387">
        <f t="shared" si="180"/>
        <v>0</v>
      </c>
      <c r="Y504" s="387">
        <f t="shared" si="181"/>
        <v>0</v>
      </c>
      <c r="Z504" s="387">
        <f t="shared" si="181"/>
        <v>0</v>
      </c>
      <c r="AA504" s="387">
        <f t="shared" si="181"/>
        <v>0</v>
      </c>
      <c r="AB504" s="387">
        <f t="shared" si="181"/>
        <v>0</v>
      </c>
      <c r="AC504" s="387">
        <f t="shared" si="181"/>
        <v>0</v>
      </c>
      <c r="AD504" s="387">
        <f t="shared" si="181"/>
        <v>0</v>
      </c>
      <c r="AE504" s="387">
        <f t="shared" si="181"/>
        <v>0</v>
      </c>
      <c r="AF504" s="387">
        <f t="shared" si="181"/>
        <v>0</v>
      </c>
      <c r="AG504" s="387">
        <f t="shared" si="181"/>
        <v>0</v>
      </c>
      <c r="AH504" s="387">
        <f t="shared" si="181"/>
        <v>0</v>
      </c>
      <c r="AI504" s="387">
        <f t="shared" si="182"/>
        <v>0</v>
      </c>
      <c r="AJ504" s="387">
        <f t="shared" si="182"/>
        <v>0</v>
      </c>
      <c r="AK504" s="387">
        <f t="shared" si="182"/>
        <v>0</v>
      </c>
      <c r="AL504" s="387">
        <f t="shared" si="182"/>
        <v>0</v>
      </c>
      <c r="AM504" s="387">
        <f t="shared" si="182"/>
        <v>0</v>
      </c>
      <c r="AN504" s="387">
        <f t="shared" si="182"/>
        <v>0</v>
      </c>
      <c r="AO504" s="387">
        <f t="shared" si="182"/>
        <v>0</v>
      </c>
      <c r="AP504" s="387">
        <f t="shared" si="182"/>
        <v>0</v>
      </c>
      <c r="AQ504" s="387">
        <f t="shared" si="182"/>
        <v>0</v>
      </c>
      <c r="AR504" s="387">
        <f t="shared" si="182"/>
        <v>0</v>
      </c>
      <c r="AS504" s="387">
        <f t="shared" si="177"/>
        <v>0</v>
      </c>
    </row>
    <row r="505" spans="2:45" s="377" customFormat="1" ht="12.75" hidden="1" customHeight="1" outlineLevel="2">
      <c r="B505" s="377">
        <v>7</v>
      </c>
      <c r="C505" s="81"/>
      <c r="D505" s="388">
        <v>0</v>
      </c>
      <c r="E505" s="387">
        <f t="shared" si="179"/>
        <v>0</v>
      </c>
      <c r="F505" s="387">
        <f t="shared" si="179"/>
        <v>0</v>
      </c>
      <c r="G505" s="387">
        <f t="shared" si="179"/>
        <v>0</v>
      </c>
      <c r="H505" s="387">
        <f t="shared" si="179"/>
        <v>0</v>
      </c>
      <c r="I505" s="387">
        <f t="shared" si="179"/>
        <v>0</v>
      </c>
      <c r="J505" s="387">
        <f t="shared" si="179"/>
        <v>0</v>
      </c>
      <c r="K505" s="387">
        <f t="shared" si="179"/>
        <v>0</v>
      </c>
      <c r="L505" s="387">
        <f t="shared" si="179"/>
        <v>0</v>
      </c>
      <c r="M505" s="387">
        <f t="shared" si="179"/>
        <v>0</v>
      </c>
      <c r="N505" s="387">
        <f t="shared" si="179"/>
        <v>0</v>
      </c>
      <c r="O505" s="387">
        <f t="shared" si="180"/>
        <v>0</v>
      </c>
      <c r="P505" s="387">
        <f t="shared" si="180"/>
        <v>0</v>
      </c>
      <c r="Q505" s="387">
        <f t="shared" si="180"/>
        <v>0</v>
      </c>
      <c r="R505" s="387">
        <f t="shared" si="180"/>
        <v>0</v>
      </c>
      <c r="S505" s="387">
        <f t="shared" si="180"/>
        <v>0</v>
      </c>
      <c r="T505" s="387">
        <f t="shared" si="180"/>
        <v>0</v>
      </c>
      <c r="U505" s="387">
        <f t="shared" si="180"/>
        <v>0</v>
      </c>
      <c r="V505" s="387">
        <f t="shared" si="180"/>
        <v>0</v>
      </c>
      <c r="W505" s="387">
        <f t="shared" si="180"/>
        <v>0</v>
      </c>
      <c r="X505" s="387">
        <f t="shared" si="180"/>
        <v>0</v>
      </c>
      <c r="Y505" s="387">
        <f t="shared" si="181"/>
        <v>0</v>
      </c>
      <c r="Z505" s="387">
        <f t="shared" si="181"/>
        <v>0</v>
      </c>
      <c r="AA505" s="387">
        <f t="shared" si="181"/>
        <v>0</v>
      </c>
      <c r="AB505" s="387">
        <f t="shared" si="181"/>
        <v>0</v>
      </c>
      <c r="AC505" s="387">
        <f t="shared" si="181"/>
        <v>0</v>
      </c>
      <c r="AD505" s="387">
        <f t="shared" si="181"/>
        <v>0</v>
      </c>
      <c r="AE505" s="387">
        <f t="shared" si="181"/>
        <v>0</v>
      </c>
      <c r="AF505" s="387">
        <f t="shared" si="181"/>
        <v>0</v>
      </c>
      <c r="AG505" s="387">
        <f t="shared" si="181"/>
        <v>0</v>
      </c>
      <c r="AH505" s="387">
        <f t="shared" si="181"/>
        <v>0</v>
      </c>
      <c r="AI505" s="387">
        <f t="shared" si="182"/>
        <v>0</v>
      </c>
      <c r="AJ505" s="387">
        <f t="shared" si="182"/>
        <v>0</v>
      </c>
      <c r="AK505" s="387">
        <f t="shared" si="182"/>
        <v>0</v>
      </c>
      <c r="AL505" s="387">
        <f t="shared" si="182"/>
        <v>0</v>
      </c>
      <c r="AM505" s="387">
        <f t="shared" si="182"/>
        <v>0</v>
      </c>
      <c r="AN505" s="387">
        <f t="shared" si="182"/>
        <v>0</v>
      </c>
      <c r="AO505" s="387">
        <f t="shared" si="182"/>
        <v>0</v>
      </c>
      <c r="AP505" s="387">
        <f t="shared" si="182"/>
        <v>0</v>
      </c>
      <c r="AQ505" s="387">
        <f t="shared" si="182"/>
        <v>0</v>
      </c>
      <c r="AR505" s="387">
        <f t="shared" si="182"/>
        <v>0</v>
      </c>
      <c r="AS505" s="387">
        <f t="shared" si="177"/>
        <v>0</v>
      </c>
    </row>
    <row r="506" spans="2:45" s="377" customFormat="1" ht="12.75" hidden="1" customHeight="1" outlineLevel="2">
      <c r="B506" s="377">
        <v>8</v>
      </c>
      <c r="C506" s="81"/>
      <c r="D506" s="388">
        <v>0</v>
      </c>
      <c r="E506" s="387">
        <f t="shared" si="179"/>
        <v>0</v>
      </c>
      <c r="F506" s="387">
        <f t="shared" si="179"/>
        <v>0</v>
      </c>
      <c r="G506" s="387">
        <f t="shared" si="179"/>
        <v>0</v>
      </c>
      <c r="H506" s="387">
        <f t="shared" si="179"/>
        <v>0</v>
      </c>
      <c r="I506" s="387">
        <f t="shared" si="179"/>
        <v>0</v>
      </c>
      <c r="J506" s="387">
        <f t="shared" si="179"/>
        <v>0</v>
      </c>
      <c r="K506" s="387">
        <f t="shared" si="179"/>
        <v>0</v>
      </c>
      <c r="L506" s="387">
        <f t="shared" si="179"/>
        <v>0</v>
      </c>
      <c r="M506" s="387">
        <f t="shared" si="179"/>
        <v>0</v>
      </c>
      <c r="N506" s="387">
        <f t="shared" si="179"/>
        <v>0</v>
      </c>
      <c r="O506" s="387">
        <f t="shared" si="180"/>
        <v>0</v>
      </c>
      <c r="P506" s="387">
        <f t="shared" si="180"/>
        <v>0</v>
      </c>
      <c r="Q506" s="387">
        <f t="shared" si="180"/>
        <v>0</v>
      </c>
      <c r="R506" s="387">
        <f t="shared" si="180"/>
        <v>0</v>
      </c>
      <c r="S506" s="387">
        <f t="shared" si="180"/>
        <v>0</v>
      </c>
      <c r="T506" s="387">
        <f t="shared" si="180"/>
        <v>0</v>
      </c>
      <c r="U506" s="387">
        <f t="shared" si="180"/>
        <v>0</v>
      </c>
      <c r="V506" s="387">
        <f t="shared" si="180"/>
        <v>0</v>
      </c>
      <c r="W506" s="387">
        <f t="shared" si="180"/>
        <v>0</v>
      </c>
      <c r="X506" s="387">
        <f t="shared" si="180"/>
        <v>0</v>
      </c>
      <c r="Y506" s="387">
        <f t="shared" si="181"/>
        <v>0</v>
      </c>
      <c r="Z506" s="387">
        <f t="shared" si="181"/>
        <v>0</v>
      </c>
      <c r="AA506" s="387">
        <f t="shared" si="181"/>
        <v>0</v>
      </c>
      <c r="AB506" s="387">
        <f t="shared" si="181"/>
        <v>0</v>
      </c>
      <c r="AC506" s="387">
        <f t="shared" si="181"/>
        <v>0</v>
      </c>
      <c r="AD506" s="387">
        <f t="shared" si="181"/>
        <v>0</v>
      </c>
      <c r="AE506" s="387">
        <f t="shared" si="181"/>
        <v>0</v>
      </c>
      <c r="AF506" s="387">
        <f t="shared" si="181"/>
        <v>0</v>
      </c>
      <c r="AG506" s="387">
        <f t="shared" si="181"/>
        <v>0</v>
      </c>
      <c r="AH506" s="387">
        <f t="shared" si="181"/>
        <v>0</v>
      </c>
      <c r="AI506" s="387">
        <f t="shared" si="182"/>
        <v>0</v>
      </c>
      <c r="AJ506" s="387">
        <f t="shared" si="182"/>
        <v>0</v>
      </c>
      <c r="AK506" s="387">
        <f t="shared" si="182"/>
        <v>0</v>
      </c>
      <c r="AL506" s="387">
        <f t="shared" si="182"/>
        <v>0</v>
      </c>
      <c r="AM506" s="387">
        <f t="shared" si="182"/>
        <v>0</v>
      </c>
      <c r="AN506" s="387">
        <f t="shared" si="182"/>
        <v>0</v>
      </c>
      <c r="AO506" s="387">
        <f t="shared" si="182"/>
        <v>0</v>
      </c>
      <c r="AP506" s="387">
        <f t="shared" si="182"/>
        <v>0</v>
      </c>
      <c r="AQ506" s="387">
        <f t="shared" si="182"/>
        <v>0</v>
      </c>
      <c r="AR506" s="387">
        <f t="shared" si="182"/>
        <v>0</v>
      </c>
      <c r="AS506" s="387">
        <f t="shared" si="177"/>
        <v>0</v>
      </c>
    </row>
    <row r="507" spans="2:45" s="377" customFormat="1" ht="12.75" hidden="1" customHeight="1" outlineLevel="2">
      <c r="B507" s="377">
        <v>9</v>
      </c>
      <c r="C507" s="81"/>
      <c r="D507" s="388">
        <v>0</v>
      </c>
      <c r="E507" s="387">
        <f t="shared" si="179"/>
        <v>0</v>
      </c>
      <c r="F507" s="387">
        <f t="shared" si="179"/>
        <v>0</v>
      </c>
      <c r="G507" s="387">
        <f t="shared" si="179"/>
        <v>0</v>
      </c>
      <c r="H507" s="387">
        <f t="shared" si="179"/>
        <v>0</v>
      </c>
      <c r="I507" s="387">
        <f t="shared" si="179"/>
        <v>0</v>
      </c>
      <c r="J507" s="387">
        <f t="shared" si="179"/>
        <v>0</v>
      </c>
      <c r="K507" s="387">
        <f t="shared" si="179"/>
        <v>0</v>
      </c>
      <c r="L507" s="387">
        <f t="shared" si="179"/>
        <v>0</v>
      </c>
      <c r="M507" s="387">
        <f t="shared" si="179"/>
        <v>0</v>
      </c>
      <c r="N507" s="387">
        <f t="shared" si="179"/>
        <v>0</v>
      </c>
      <c r="O507" s="387">
        <f t="shared" si="180"/>
        <v>0</v>
      </c>
      <c r="P507" s="387">
        <f t="shared" si="180"/>
        <v>0</v>
      </c>
      <c r="Q507" s="387">
        <f t="shared" si="180"/>
        <v>0</v>
      </c>
      <c r="R507" s="387">
        <f t="shared" si="180"/>
        <v>0</v>
      </c>
      <c r="S507" s="387">
        <f t="shared" si="180"/>
        <v>0</v>
      </c>
      <c r="T507" s="387">
        <f t="shared" si="180"/>
        <v>0</v>
      </c>
      <c r="U507" s="387">
        <f t="shared" si="180"/>
        <v>0</v>
      </c>
      <c r="V507" s="387">
        <f t="shared" si="180"/>
        <v>0</v>
      </c>
      <c r="W507" s="387">
        <f t="shared" si="180"/>
        <v>0</v>
      </c>
      <c r="X507" s="387">
        <f t="shared" si="180"/>
        <v>0</v>
      </c>
      <c r="Y507" s="387">
        <f t="shared" si="181"/>
        <v>0</v>
      </c>
      <c r="Z507" s="387">
        <f t="shared" si="181"/>
        <v>0</v>
      </c>
      <c r="AA507" s="387">
        <f t="shared" si="181"/>
        <v>0</v>
      </c>
      <c r="AB507" s="387">
        <f t="shared" si="181"/>
        <v>0</v>
      </c>
      <c r="AC507" s="387">
        <f t="shared" si="181"/>
        <v>0</v>
      </c>
      <c r="AD507" s="387">
        <f t="shared" si="181"/>
        <v>0</v>
      </c>
      <c r="AE507" s="387">
        <f t="shared" si="181"/>
        <v>0</v>
      </c>
      <c r="AF507" s="387">
        <f t="shared" si="181"/>
        <v>0</v>
      </c>
      <c r="AG507" s="387">
        <f t="shared" si="181"/>
        <v>0</v>
      </c>
      <c r="AH507" s="387">
        <f t="shared" si="181"/>
        <v>0</v>
      </c>
      <c r="AI507" s="387">
        <f t="shared" si="182"/>
        <v>0</v>
      </c>
      <c r="AJ507" s="387">
        <f t="shared" si="182"/>
        <v>0</v>
      </c>
      <c r="AK507" s="387">
        <f t="shared" si="182"/>
        <v>0</v>
      </c>
      <c r="AL507" s="387">
        <f t="shared" si="182"/>
        <v>0</v>
      </c>
      <c r="AM507" s="387">
        <f t="shared" si="182"/>
        <v>0</v>
      </c>
      <c r="AN507" s="387">
        <f t="shared" si="182"/>
        <v>0</v>
      </c>
      <c r="AO507" s="387">
        <f t="shared" si="182"/>
        <v>0</v>
      </c>
      <c r="AP507" s="387">
        <f t="shared" si="182"/>
        <v>0</v>
      </c>
      <c r="AQ507" s="387">
        <f t="shared" si="182"/>
        <v>0</v>
      </c>
      <c r="AR507" s="387">
        <f t="shared" si="182"/>
        <v>0</v>
      </c>
      <c r="AS507" s="387">
        <f t="shared" si="177"/>
        <v>0</v>
      </c>
    </row>
    <row r="508" spans="2:45" s="377" customFormat="1" ht="12.75" hidden="1" customHeight="1" outlineLevel="2">
      <c r="B508" s="377">
        <v>10</v>
      </c>
      <c r="C508" s="81"/>
      <c r="D508" s="388">
        <v>0</v>
      </c>
      <c r="E508" s="387">
        <f t="shared" si="179"/>
        <v>0</v>
      </c>
      <c r="F508" s="387">
        <f t="shared" si="179"/>
        <v>0</v>
      </c>
      <c r="G508" s="387">
        <f t="shared" si="179"/>
        <v>0</v>
      </c>
      <c r="H508" s="387">
        <f t="shared" si="179"/>
        <v>0</v>
      </c>
      <c r="I508" s="387">
        <f t="shared" si="179"/>
        <v>0</v>
      </c>
      <c r="J508" s="387">
        <f t="shared" si="179"/>
        <v>0</v>
      </c>
      <c r="K508" s="387">
        <f t="shared" si="179"/>
        <v>0</v>
      </c>
      <c r="L508" s="387">
        <f t="shared" si="179"/>
        <v>0</v>
      </c>
      <c r="M508" s="387">
        <f t="shared" si="179"/>
        <v>0</v>
      </c>
      <c r="N508" s="387">
        <f t="shared" si="179"/>
        <v>0</v>
      </c>
      <c r="O508" s="387">
        <f t="shared" si="180"/>
        <v>0</v>
      </c>
      <c r="P508" s="387">
        <f t="shared" si="180"/>
        <v>0</v>
      </c>
      <c r="Q508" s="387">
        <f t="shared" si="180"/>
        <v>0</v>
      </c>
      <c r="R508" s="387">
        <f t="shared" si="180"/>
        <v>0</v>
      </c>
      <c r="S508" s="387">
        <f t="shared" si="180"/>
        <v>0</v>
      </c>
      <c r="T508" s="387">
        <f t="shared" si="180"/>
        <v>0</v>
      </c>
      <c r="U508" s="387">
        <f t="shared" si="180"/>
        <v>0</v>
      </c>
      <c r="V508" s="387">
        <f t="shared" si="180"/>
        <v>0</v>
      </c>
      <c r="W508" s="387">
        <f t="shared" si="180"/>
        <v>0</v>
      </c>
      <c r="X508" s="387">
        <f t="shared" si="180"/>
        <v>0</v>
      </c>
      <c r="Y508" s="387">
        <f t="shared" si="181"/>
        <v>0</v>
      </c>
      <c r="Z508" s="387">
        <f t="shared" si="181"/>
        <v>0</v>
      </c>
      <c r="AA508" s="387">
        <f t="shared" si="181"/>
        <v>0</v>
      </c>
      <c r="AB508" s="387">
        <f t="shared" si="181"/>
        <v>0</v>
      </c>
      <c r="AC508" s="387">
        <f t="shared" si="181"/>
        <v>0</v>
      </c>
      <c r="AD508" s="387">
        <f t="shared" si="181"/>
        <v>0</v>
      </c>
      <c r="AE508" s="387">
        <f t="shared" si="181"/>
        <v>0</v>
      </c>
      <c r="AF508" s="387">
        <f t="shared" si="181"/>
        <v>0</v>
      </c>
      <c r="AG508" s="387">
        <f t="shared" si="181"/>
        <v>0</v>
      </c>
      <c r="AH508" s="387">
        <f t="shared" si="181"/>
        <v>0</v>
      </c>
      <c r="AI508" s="387">
        <f t="shared" si="182"/>
        <v>0</v>
      </c>
      <c r="AJ508" s="387">
        <f t="shared" si="182"/>
        <v>0</v>
      </c>
      <c r="AK508" s="387">
        <f t="shared" si="182"/>
        <v>0</v>
      </c>
      <c r="AL508" s="387">
        <f t="shared" si="182"/>
        <v>0</v>
      </c>
      <c r="AM508" s="387">
        <f t="shared" si="182"/>
        <v>0</v>
      </c>
      <c r="AN508" s="387">
        <f t="shared" si="182"/>
        <v>0</v>
      </c>
      <c r="AO508" s="387">
        <f t="shared" si="182"/>
        <v>0</v>
      </c>
      <c r="AP508" s="387">
        <f t="shared" si="182"/>
        <v>0</v>
      </c>
      <c r="AQ508" s="387">
        <f t="shared" si="182"/>
        <v>0</v>
      </c>
      <c r="AR508" s="387">
        <f t="shared" si="182"/>
        <v>0</v>
      </c>
      <c r="AS508" s="387">
        <f t="shared" si="177"/>
        <v>0</v>
      </c>
    </row>
    <row r="509" spans="2:45" s="377" customFormat="1" ht="12.75" hidden="1" customHeight="1" outlineLevel="2">
      <c r="B509" s="377">
        <v>11</v>
      </c>
      <c r="C509" s="81"/>
      <c r="D509" s="388">
        <v>0</v>
      </c>
      <c r="E509" s="387">
        <f t="shared" ref="E509:N518" si="183">IF(AND(E$2=$B509,$B509=$C$3),$D509,IF(AND(E$2&gt;$B509,E$2&lt;=$D$498+$B509),SLN($D509,0,IF($C$3-$B509&gt;=$D$498,$D$498,$C$3-$B509)),0))</f>
        <v>0</v>
      </c>
      <c r="F509" s="387">
        <f t="shared" si="183"/>
        <v>0</v>
      </c>
      <c r="G509" s="387">
        <f t="shared" si="183"/>
        <v>0</v>
      </c>
      <c r="H509" s="387">
        <f t="shared" si="183"/>
        <v>0</v>
      </c>
      <c r="I509" s="387">
        <f t="shared" si="183"/>
        <v>0</v>
      </c>
      <c r="J509" s="387">
        <f t="shared" si="183"/>
        <v>0</v>
      </c>
      <c r="K509" s="387">
        <f t="shared" si="183"/>
        <v>0</v>
      </c>
      <c r="L509" s="387">
        <f t="shared" si="183"/>
        <v>0</v>
      </c>
      <c r="M509" s="387">
        <f t="shared" si="183"/>
        <v>0</v>
      </c>
      <c r="N509" s="387">
        <f t="shared" si="183"/>
        <v>0</v>
      </c>
      <c r="O509" s="387">
        <f t="shared" ref="O509:X518" si="184">IF(AND(O$2=$B509,$B509=$C$3),$D509,IF(AND(O$2&gt;$B509,O$2&lt;=$D$498+$B509),SLN($D509,0,IF($C$3-$B509&gt;=$D$498,$D$498,$C$3-$B509)),0))</f>
        <v>0</v>
      </c>
      <c r="P509" s="387">
        <f t="shared" si="184"/>
        <v>0</v>
      </c>
      <c r="Q509" s="387">
        <f t="shared" si="184"/>
        <v>0</v>
      </c>
      <c r="R509" s="387">
        <f t="shared" si="184"/>
        <v>0</v>
      </c>
      <c r="S509" s="387">
        <f t="shared" si="184"/>
        <v>0</v>
      </c>
      <c r="T509" s="387">
        <f t="shared" si="184"/>
        <v>0</v>
      </c>
      <c r="U509" s="387">
        <f t="shared" si="184"/>
        <v>0</v>
      </c>
      <c r="V509" s="387">
        <f t="shared" si="184"/>
        <v>0</v>
      </c>
      <c r="W509" s="387">
        <f t="shared" si="184"/>
        <v>0</v>
      </c>
      <c r="X509" s="387">
        <f t="shared" si="184"/>
        <v>0</v>
      </c>
      <c r="Y509" s="387">
        <f t="shared" ref="Y509:AH518" si="185">IF(AND(Y$2=$B509,$B509=$C$3),$D509,IF(AND(Y$2&gt;$B509,Y$2&lt;=$D$498+$B509),SLN($D509,0,IF($C$3-$B509&gt;=$D$498,$D$498,$C$3-$B509)),0))</f>
        <v>0</v>
      </c>
      <c r="Z509" s="387">
        <f t="shared" si="185"/>
        <v>0</v>
      </c>
      <c r="AA509" s="387">
        <f t="shared" si="185"/>
        <v>0</v>
      </c>
      <c r="AB509" s="387">
        <f t="shared" si="185"/>
        <v>0</v>
      </c>
      <c r="AC509" s="387">
        <f t="shared" si="185"/>
        <v>0</v>
      </c>
      <c r="AD509" s="387">
        <f t="shared" si="185"/>
        <v>0</v>
      </c>
      <c r="AE509" s="387">
        <f t="shared" si="185"/>
        <v>0</v>
      </c>
      <c r="AF509" s="387">
        <f t="shared" si="185"/>
        <v>0</v>
      </c>
      <c r="AG509" s="387">
        <f t="shared" si="185"/>
        <v>0</v>
      </c>
      <c r="AH509" s="387">
        <f t="shared" si="185"/>
        <v>0</v>
      </c>
      <c r="AI509" s="387">
        <f t="shared" ref="AI509:AR518" si="186">IF(AND(AI$2=$B509,$B509=$C$3),$D509,IF(AND(AI$2&gt;$B509,AI$2&lt;=$D$498+$B509),SLN($D509,0,IF($C$3-$B509&gt;=$D$498,$D$498,$C$3-$B509)),0))</f>
        <v>0</v>
      </c>
      <c r="AJ509" s="387">
        <f t="shared" si="186"/>
        <v>0</v>
      </c>
      <c r="AK509" s="387">
        <f t="shared" si="186"/>
        <v>0</v>
      </c>
      <c r="AL509" s="387">
        <f t="shared" si="186"/>
        <v>0</v>
      </c>
      <c r="AM509" s="387">
        <f t="shared" si="186"/>
        <v>0</v>
      </c>
      <c r="AN509" s="387">
        <f t="shared" si="186"/>
        <v>0</v>
      </c>
      <c r="AO509" s="387">
        <f t="shared" si="186"/>
        <v>0</v>
      </c>
      <c r="AP509" s="387">
        <f t="shared" si="186"/>
        <v>0</v>
      </c>
      <c r="AQ509" s="387">
        <f t="shared" si="186"/>
        <v>0</v>
      </c>
      <c r="AR509" s="387">
        <f t="shared" si="186"/>
        <v>0</v>
      </c>
      <c r="AS509" s="387">
        <f t="shared" si="177"/>
        <v>0</v>
      </c>
    </row>
    <row r="510" spans="2:45" s="377" customFormat="1" ht="12.75" hidden="1" customHeight="1" outlineLevel="2">
      <c r="B510" s="377">
        <v>12</v>
      </c>
      <c r="C510" s="81"/>
      <c r="D510" s="388">
        <v>0</v>
      </c>
      <c r="E510" s="387">
        <f t="shared" si="183"/>
        <v>0</v>
      </c>
      <c r="F510" s="387">
        <f t="shared" si="183"/>
        <v>0</v>
      </c>
      <c r="G510" s="387">
        <f t="shared" si="183"/>
        <v>0</v>
      </c>
      <c r="H510" s="387">
        <f t="shared" si="183"/>
        <v>0</v>
      </c>
      <c r="I510" s="387">
        <f t="shared" si="183"/>
        <v>0</v>
      </c>
      <c r="J510" s="387">
        <f t="shared" si="183"/>
        <v>0</v>
      </c>
      <c r="K510" s="387">
        <f t="shared" si="183"/>
        <v>0</v>
      </c>
      <c r="L510" s="387">
        <f t="shared" si="183"/>
        <v>0</v>
      </c>
      <c r="M510" s="387">
        <f t="shared" si="183"/>
        <v>0</v>
      </c>
      <c r="N510" s="387">
        <f t="shared" si="183"/>
        <v>0</v>
      </c>
      <c r="O510" s="387">
        <f t="shared" si="184"/>
        <v>0</v>
      </c>
      <c r="P510" s="387">
        <f t="shared" si="184"/>
        <v>0</v>
      </c>
      <c r="Q510" s="387">
        <f t="shared" si="184"/>
        <v>0</v>
      </c>
      <c r="R510" s="387">
        <f t="shared" si="184"/>
        <v>0</v>
      </c>
      <c r="S510" s="387">
        <f t="shared" si="184"/>
        <v>0</v>
      </c>
      <c r="T510" s="387">
        <f t="shared" si="184"/>
        <v>0</v>
      </c>
      <c r="U510" s="387">
        <f t="shared" si="184"/>
        <v>0</v>
      </c>
      <c r="V510" s="387">
        <f t="shared" si="184"/>
        <v>0</v>
      </c>
      <c r="W510" s="387">
        <f t="shared" si="184"/>
        <v>0</v>
      </c>
      <c r="X510" s="387">
        <f t="shared" si="184"/>
        <v>0</v>
      </c>
      <c r="Y510" s="387">
        <f t="shared" si="185"/>
        <v>0</v>
      </c>
      <c r="Z510" s="387">
        <f t="shared" si="185"/>
        <v>0</v>
      </c>
      <c r="AA510" s="387">
        <f t="shared" si="185"/>
        <v>0</v>
      </c>
      <c r="AB510" s="387">
        <f t="shared" si="185"/>
        <v>0</v>
      </c>
      <c r="AC510" s="387">
        <f t="shared" si="185"/>
        <v>0</v>
      </c>
      <c r="AD510" s="387">
        <f t="shared" si="185"/>
        <v>0</v>
      </c>
      <c r="AE510" s="387">
        <f t="shared" si="185"/>
        <v>0</v>
      </c>
      <c r="AF510" s="387">
        <f t="shared" si="185"/>
        <v>0</v>
      </c>
      <c r="AG510" s="387">
        <f t="shared" si="185"/>
        <v>0</v>
      </c>
      <c r="AH510" s="387">
        <f t="shared" si="185"/>
        <v>0</v>
      </c>
      <c r="AI510" s="387">
        <f t="shared" si="186"/>
        <v>0</v>
      </c>
      <c r="AJ510" s="387">
        <f t="shared" si="186"/>
        <v>0</v>
      </c>
      <c r="AK510" s="387">
        <f t="shared" si="186"/>
        <v>0</v>
      </c>
      <c r="AL510" s="387">
        <f t="shared" si="186"/>
        <v>0</v>
      </c>
      <c r="AM510" s="387">
        <f t="shared" si="186"/>
        <v>0</v>
      </c>
      <c r="AN510" s="387">
        <f t="shared" si="186"/>
        <v>0</v>
      </c>
      <c r="AO510" s="387">
        <f t="shared" si="186"/>
        <v>0</v>
      </c>
      <c r="AP510" s="387">
        <f t="shared" si="186"/>
        <v>0</v>
      </c>
      <c r="AQ510" s="387">
        <f t="shared" si="186"/>
        <v>0</v>
      </c>
      <c r="AR510" s="387">
        <f t="shared" si="186"/>
        <v>0</v>
      </c>
      <c r="AS510" s="387">
        <f t="shared" si="177"/>
        <v>0</v>
      </c>
    </row>
    <row r="511" spans="2:45" s="377" customFormat="1" ht="12.75" hidden="1" customHeight="1" outlineLevel="2">
      <c r="B511" s="377">
        <v>13</v>
      </c>
      <c r="C511" s="81"/>
      <c r="D511" s="388">
        <v>0</v>
      </c>
      <c r="E511" s="387">
        <f t="shared" si="183"/>
        <v>0</v>
      </c>
      <c r="F511" s="387">
        <f t="shared" si="183"/>
        <v>0</v>
      </c>
      <c r="G511" s="387">
        <f t="shared" si="183"/>
        <v>0</v>
      </c>
      <c r="H511" s="387">
        <f t="shared" si="183"/>
        <v>0</v>
      </c>
      <c r="I511" s="387">
        <f t="shared" si="183"/>
        <v>0</v>
      </c>
      <c r="J511" s="387">
        <f t="shared" si="183"/>
        <v>0</v>
      </c>
      <c r="K511" s="387">
        <f t="shared" si="183"/>
        <v>0</v>
      </c>
      <c r="L511" s="387">
        <f t="shared" si="183"/>
        <v>0</v>
      </c>
      <c r="M511" s="387">
        <f t="shared" si="183"/>
        <v>0</v>
      </c>
      <c r="N511" s="387">
        <f t="shared" si="183"/>
        <v>0</v>
      </c>
      <c r="O511" s="387">
        <f t="shared" si="184"/>
        <v>0</v>
      </c>
      <c r="P511" s="387">
        <f t="shared" si="184"/>
        <v>0</v>
      </c>
      <c r="Q511" s="387">
        <f t="shared" si="184"/>
        <v>0</v>
      </c>
      <c r="R511" s="387">
        <f t="shared" si="184"/>
        <v>0</v>
      </c>
      <c r="S511" s="387">
        <f t="shared" si="184"/>
        <v>0</v>
      </c>
      <c r="T511" s="387">
        <f t="shared" si="184"/>
        <v>0</v>
      </c>
      <c r="U511" s="387">
        <f t="shared" si="184"/>
        <v>0</v>
      </c>
      <c r="V511" s="387">
        <f t="shared" si="184"/>
        <v>0</v>
      </c>
      <c r="W511" s="387">
        <f t="shared" si="184"/>
        <v>0</v>
      </c>
      <c r="X511" s="387">
        <f t="shared" si="184"/>
        <v>0</v>
      </c>
      <c r="Y511" s="387">
        <f t="shared" si="185"/>
        <v>0</v>
      </c>
      <c r="Z511" s="387">
        <f t="shared" si="185"/>
        <v>0</v>
      </c>
      <c r="AA511" s="387">
        <f t="shared" si="185"/>
        <v>0</v>
      </c>
      <c r="AB511" s="387">
        <f t="shared" si="185"/>
        <v>0</v>
      </c>
      <c r="AC511" s="387">
        <f t="shared" si="185"/>
        <v>0</v>
      </c>
      <c r="AD511" s="387">
        <f t="shared" si="185"/>
        <v>0</v>
      </c>
      <c r="AE511" s="387">
        <f t="shared" si="185"/>
        <v>0</v>
      </c>
      <c r="AF511" s="387">
        <f t="shared" si="185"/>
        <v>0</v>
      </c>
      <c r="AG511" s="387">
        <f t="shared" si="185"/>
        <v>0</v>
      </c>
      <c r="AH511" s="387">
        <f t="shared" si="185"/>
        <v>0</v>
      </c>
      <c r="AI511" s="387">
        <f t="shared" si="186"/>
        <v>0</v>
      </c>
      <c r="AJ511" s="387">
        <f t="shared" si="186"/>
        <v>0</v>
      </c>
      <c r="AK511" s="387">
        <f t="shared" si="186"/>
        <v>0</v>
      </c>
      <c r="AL511" s="387">
        <f t="shared" si="186"/>
        <v>0</v>
      </c>
      <c r="AM511" s="387">
        <f t="shared" si="186"/>
        <v>0</v>
      </c>
      <c r="AN511" s="387">
        <f t="shared" si="186"/>
        <v>0</v>
      </c>
      <c r="AO511" s="387">
        <f t="shared" si="186"/>
        <v>0</v>
      </c>
      <c r="AP511" s="387">
        <f t="shared" si="186"/>
        <v>0</v>
      </c>
      <c r="AQ511" s="387">
        <f t="shared" si="186"/>
        <v>0</v>
      </c>
      <c r="AR511" s="387">
        <f t="shared" si="186"/>
        <v>0</v>
      </c>
      <c r="AS511" s="387">
        <f t="shared" si="177"/>
        <v>0</v>
      </c>
    </row>
    <row r="512" spans="2:45" s="377" customFormat="1" ht="12.75" hidden="1" customHeight="1" outlineLevel="2">
      <c r="B512" s="377">
        <v>14</v>
      </c>
      <c r="C512" s="81"/>
      <c r="D512" s="388">
        <v>0</v>
      </c>
      <c r="E512" s="387">
        <f t="shared" si="183"/>
        <v>0</v>
      </c>
      <c r="F512" s="387">
        <f t="shared" si="183"/>
        <v>0</v>
      </c>
      <c r="G512" s="387">
        <f t="shared" si="183"/>
        <v>0</v>
      </c>
      <c r="H512" s="387">
        <f t="shared" si="183"/>
        <v>0</v>
      </c>
      <c r="I512" s="387">
        <f t="shared" si="183"/>
        <v>0</v>
      </c>
      <c r="J512" s="387">
        <f t="shared" si="183"/>
        <v>0</v>
      </c>
      <c r="K512" s="387">
        <f t="shared" si="183"/>
        <v>0</v>
      </c>
      <c r="L512" s="387">
        <f t="shared" si="183"/>
        <v>0</v>
      </c>
      <c r="M512" s="387">
        <f t="shared" si="183"/>
        <v>0</v>
      </c>
      <c r="N512" s="387">
        <f t="shared" si="183"/>
        <v>0</v>
      </c>
      <c r="O512" s="387">
        <f t="shared" si="184"/>
        <v>0</v>
      </c>
      <c r="P512" s="387">
        <f t="shared" si="184"/>
        <v>0</v>
      </c>
      <c r="Q512" s="387">
        <f t="shared" si="184"/>
        <v>0</v>
      </c>
      <c r="R512" s="387">
        <f t="shared" si="184"/>
        <v>0</v>
      </c>
      <c r="S512" s="387">
        <f t="shared" si="184"/>
        <v>0</v>
      </c>
      <c r="T512" s="387">
        <f t="shared" si="184"/>
        <v>0</v>
      </c>
      <c r="U512" s="387">
        <f t="shared" si="184"/>
        <v>0</v>
      </c>
      <c r="V512" s="387">
        <f t="shared" si="184"/>
        <v>0</v>
      </c>
      <c r="W512" s="387">
        <f t="shared" si="184"/>
        <v>0</v>
      </c>
      <c r="X512" s="387">
        <f t="shared" si="184"/>
        <v>0</v>
      </c>
      <c r="Y512" s="387">
        <f t="shared" si="185"/>
        <v>0</v>
      </c>
      <c r="Z512" s="387">
        <f t="shared" si="185"/>
        <v>0</v>
      </c>
      <c r="AA512" s="387">
        <f t="shared" si="185"/>
        <v>0</v>
      </c>
      <c r="AB512" s="387">
        <f t="shared" si="185"/>
        <v>0</v>
      </c>
      <c r="AC512" s="387">
        <f t="shared" si="185"/>
        <v>0</v>
      </c>
      <c r="AD512" s="387">
        <f t="shared" si="185"/>
        <v>0</v>
      </c>
      <c r="AE512" s="387">
        <f t="shared" si="185"/>
        <v>0</v>
      </c>
      <c r="AF512" s="387">
        <f t="shared" si="185"/>
        <v>0</v>
      </c>
      <c r="AG512" s="387">
        <f t="shared" si="185"/>
        <v>0</v>
      </c>
      <c r="AH512" s="387">
        <f t="shared" si="185"/>
        <v>0</v>
      </c>
      <c r="AI512" s="387">
        <f t="shared" si="186"/>
        <v>0</v>
      </c>
      <c r="AJ512" s="387">
        <f t="shared" si="186"/>
        <v>0</v>
      </c>
      <c r="AK512" s="387">
        <f t="shared" si="186"/>
        <v>0</v>
      </c>
      <c r="AL512" s="387">
        <f t="shared" si="186"/>
        <v>0</v>
      </c>
      <c r="AM512" s="387">
        <f t="shared" si="186"/>
        <v>0</v>
      </c>
      <c r="AN512" s="387">
        <f t="shared" si="186"/>
        <v>0</v>
      </c>
      <c r="AO512" s="387">
        <f t="shared" si="186"/>
        <v>0</v>
      </c>
      <c r="AP512" s="387">
        <f t="shared" si="186"/>
        <v>0</v>
      </c>
      <c r="AQ512" s="387">
        <f t="shared" si="186"/>
        <v>0</v>
      </c>
      <c r="AR512" s="387">
        <f t="shared" si="186"/>
        <v>0</v>
      </c>
      <c r="AS512" s="387">
        <f t="shared" si="177"/>
        <v>0</v>
      </c>
    </row>
    <row r="513" spans="2:45" s="377" customFormat="1" ht="12.75" hidden="1" customHeight="1" outlineLevel="2">
      <c r="B513" s="377">
        <v>15</v>
      </c>
      <c r="C513" s="81"/>
      <c r="D513" s="388">
        <v>0</v>
      </c>
      <c r="E513" s="387">
        <f t="shared" si="183"/>
        <v>0</v>
      </c>
      <c r="F513" s="387">
        <f t="shared" si="183"/>
        <v>0</v>
      </c>
      <c r="G513" s="387">
        <f t="shared" si="183"/>
        <v>0</v>
      </c>
      <c r="H513" s="387">
        <f t="shared" si="183"/>
        <v>0</v>
      </c>
      <c r="I513" s="387">
        <f t="shared" si="183"/>
        <v>0</v>
      </c>
      <c r="J513" s="387">
        <f t="shared" si="183"/>
        <v>0</v>
      </c>
      <c r="K513" s="387">
        <f t="shared" si="183"/>
        <v>0</v>
      </c>
      <c r="L513" s="387">
        <f t="shared" si="183"/>
        <v>0</v>
      </c>
      <c r="M513" s="387">
        <f t="shared" si="183"/>
        <v>0</v>
      </c>
      <c r="N513" s="387">
        <f t="shared" si="183"/>
        <v>0</v>
      </c>
      <c r="O513" s="387">
        <f t="shared" si="184"/>
        <v>0</v>
      </c>
      <c r="P513" s="387">
        <f t="shared" si="184"/>
        <v>0</v>
      </c>
      <c r="Q513" s="387">
        <f t="shared" si="184"/>
        <v>0</v>
      </c>
      <c r="R513" s="387">
        <f t="shared" si="184"/>
        <v>0</v>
      </c>
      <c r="S513" s="387">
        <f t="shared" si="184"/>
        <v>0</v>
      </c>
      <c r="T513" s="387">
        <f t="shared" si="184"/>
        <v>0</v>
      </c>
      <c r="U513" s="387">
        <f t="shared" si="184"/>
        <v>0</v>
      </c>
      <c r="V513" s="387">
        <f t="shared" si="184"/>
        <v>0</v>
      </c>
      <c r="W513" s="387">
        <f t="shared" si="184"/>
        <v>0</v>
      </c>
      <c r="X513" s="387">
        <f t="shared" si="184"/>
        <v>0</v>
      </c>
      <c r="Y513" s="387">
        <f t="shared" si="185"/>
        <v>0</v>
      </c>
      <c r="Z513" s="387">
        <f t="shared" si="185"/>
        <v>0</v>
      </c>
      <c r="AA513" s="387">
        <f t="shared" si="185"/>
        <v>0</v>
      </c>
      <c r="AB513" s="387">
        <f t="shared" si="185"/>
        <v>0</v>
      </c>
      <c r="AC513" s="387">
        <f t="shared" si="185"/>
        <v>0</v>
      </c>
      <c r="AD513" s="387">
        <f t="shared" si="185"/>
        <v>0</v>
      </c>
      <c r="AE513" s="387">
        <f t="shared" si="185"/>
        <v>0</v>
      </c>
      <c r="AF513" s="387">
        <f t="shared" si="185"/>
        <v>0</v>
      </c>
      <c r="AG513" s="387">
        <f t="shared" si="185"/>
        <v>0</v>
      </c>
      <c r="AH513" s="387">
        <f t="shared" si="185"/>
        <v>0</v>
      </c>
      <c r="AI513" s="387">
        <f t="shared" si="186"/>
        <v>0</v>
      </c>
      <c r="AJ513" s="387">
        <f t="shared" si="186"/>
        <v>0</v>
      </c>
      <c r="AK513" s="387">
        <f t="shared" si="186"/>
        <v>0</v>
      </c>
      <c r="AL513" s="387">
        <f t="shared" si="186"/>
        <v>0</v>
      </c>
      <c r="AM513" s="387">
        <f t="shared" si="186"/>
        <v>0</v>
      </c>
      <c r="AN513" s="387">
        <f t="shared" si="186"/>
        <v>0</v>
      </c>
      <c r="AO513" s="387">
        <f t="shared" si="186"/>
        <v>0</v>
      </c>
      <c r="AP513" s="387">
        <f t="shared" si="186"/>
        <v>0</v>
      </c>
      <c r="AQ513" s="387">
        <f t="shared" si="186"/>
        <v>0</v>
      </c>
      <c r="AR513" s="387">
        <f t="shared" si="186"/>
        <v>0</v>
      </c>
      <c r="AS513" s="387">
        <f t="shared" si="177"/>
        <v>0</v>
      </c>
    </row>
    <row r="514" spans="2:45" s="377" customFormat="1" ht="12.75" hidden="1" customHeight="1" outlineLevel="2">
      <c r="B514" s="377">
        <v>16</v>
      </c>
      <c r="C514" s="81"/>
      <c r="D514" s="388">
        <v>0</v>
      </c>
      <c r="E514" s="387">
        <f t="shared" si="183"/>
        <v>0</v>
      </c>
      <c r="F514" s="387">
        <f t="shared" si="183"/>
        <v>0</v>
      </c>
      <c r="G514" s="387">
        <f t="shared" si="183"/>
        <v>0</v>
      </c>
      <c r="H514" s="387">
        <f t="shared" si="183"/>
        <v>0</v>
      </c>
      <c r="I514" s="387">
        <f t="shared" si="183"/>
        <v>0</v>
      </c>
      <c r="J514" s="387">
        <f t="shared" si="183"/>
        <v>0</v>
      </c>
      <c r="K514" s="387">
        <f t="shared" si="183"/>
        <v>0</v>
      </c>
      <c r="L514" s="387">
        <f t="shared" si="183"/>
        <v>0</v>
      </c>
      <c r="M514" s="387">
        <f t="shared" si="183"/>
        <v>0</v>
      </c>
      <c r="N514" s="387">
        <f t="shared" si="183"/>
        <v>0</v>
      </c>
      <c r="O514" s="387">
        <f t="shared" si="184"/>
        <v>0</v>
      </c>
      <c r="P514" s="387">
        <f t="shared" si="184"/>
        <v>0</v>
      </c>
      <c r="Q514" s="387">
        <f t="shared" si="184"/>
        <v>0</v>
      </c>
      <c r="R514" s="387">
        <f t="shared" si="184"/>
        <v>0</v>
      </c>
      <c r="S514" s="387">
        <f t="shared" si="184"/>
        <v>0</v>
      </c>
      <c r="T514" s="387">
        <f t="shared" si="184"/>
        <v>0</v>
      </c>
      <c r="U514" s="387">
        <f t="shared" si="184"/>
        <v>0</v>
      </c>
      <c r="V514" s="387">
        <f t="shared" si="184"/>
        <v>0</v>
      </c>
      <c r="W514" s="387">
        <f t="shared" si="184"/>
        <v>0</v>
      </c>
      <c r="X514" s="387">
        <f t="shared" si="184"/>
        <v>0</v>
      </c>
      <c r="Y514" s="387">
        <f t="shared" si="185"/>
        <v>0</v>
      </c>
      <c r="Z514" s="387">
        <f t="shared" si="185"/>
        <v>0</v>
      </c>
      <c r="AA514" s="387">
        <f t="shared" si="185"/>
        <v>0</v>
      </c>
      <c r="AB514" s="387">
        <f t="shared" si="185"/>
        <v>0</v>
      </c>
      <c r="AC514" s="387">
        <f t="shared" si="185"/>
        <v>0</v>
      </c>
      <c r="AD514" s="387">
        <f t="shared" si="185"/>
        <v>0</v>
      </c>
      <c r="AE514" s="387">
        <f t="shared" si="185"/>
        <v>0</v>
      </c>
      <c r="AF514" s="387">
        <f t="shared" si="185"/>
        <v>0</v>
      </c>
      <c r="AG514" s="387">
        <f t="shared" si="185"/>
        <v>0</v>
      </c>
      <c r="AH514" s="387">
        <f t="shared" si="185"/>
        <v>0</v>
      </c>
      <c r="AI514" s="387">
        <f t="shared" si="186"/>
        <v>0</v>
      </c>
      <c r="AJ514" s="387">
        <f t="shared" si="186"/>
        <v>0</v>
      </c>
      <c r="AK514" s="387">
        <f t="shared" si="186"/>
        <v>0</v>
      </c>
      <c r="AL514" s="387">
        <f t="shared" si="186"/>
        <v>0</v>
      </c>
      <c r="AM514" s="387">
        <f t="shared" si="186"/>
        <v>0</v>
      </c>
      <c r="AN514" s="387">
        <f t="shared" si="186"/>
        <v>0</v>
      </c>
      <c r="AO514" s="387">
        <f t="shared" si="186"/>
        <v>0</v>
      </c>
      <c r="AP514" s="387">
        <f t="shared" si="186"/>
        <v>0</v>
      </c>
      <c r="AQ514" s="387">
        <f t="shared" si="186"/>
        <v>0</v>
      </c>
      <c r="AR514" s="387">
        <f t="shared" si="186"/>
        <v>0</v>
      </c>
      <c r="AS514" s="387">
        <f t="shared" si="177"/>
        <v>0</v>
      </c>
    </row>
    <row r="515" spans="2:45" s="377" customFormat="1" ht="12.75" hidden="1" customHeight="1" outlineLevel="2">
      <c r="B515" s="377">
        <v>17</v>
      </c>
      <c r="C515" s="81"/>
      <c r="D515" s="388">
        <v>0</v>
      </c>
      <c r="E515" s="387">
        <f t="shared" si="183"/>
        <v>0</v>
      </c>
      <c r="F515" s="387">
        <f t="shared" si="183"/>
        <v>0</v>
      </c>
      <c r="G515" s="387">
        <f t="shared" si="183"/>
        <v>0</v>
      </c>
      <c r="H515" s="387">
        <f t="shared" si="183"/>
        <v>0</v>
      </c>
      <c r="I515" s="387">
        <f t="shared" si="183"/>
        <v>0</v>
      </c>
      <c r="J515" s="387">
        <f t="shared" si="183"/>
        <v>0</v>
      </c>
      <c r="K515" s="387">
        <f t="shared" si="183"/>
        <v>0</v>
      </c>
      <c r="L515" s="387">
        <f t="shared" si="183"/>
        <v>0</v>
      </c>
      <c r="M515" s="387">
        <f t="shared" si="183"/>
        <v>0</v>
      </c>
      <c r="N515" s="387">
        <f t="shared" si="183"/>
        <v>0</v>
      </c>
      <c r="O515" s="387">
        <f t="shared" si="184"/>
        <v>0</v>
      </c>
      <c r="P515" s="387">
        <f t="shared" si="184"/>
        <v>0</v>
      </c>
      <c r="Q515" s="387">
        <f t="shared" si="184"/>
        <v>0</v>
      </c>
      <c r="R515" s="387">
        <f t="shared" si="184"/>
        <v>0</v>
      </c>
      <c r="S515" s="387">
        <f t="shared" si="184"/>
        <v>0</v>
      </c>
      <c r="T515" s="387">
        <f t="shared" si="184"/>
        <v>0</v>
      </c>
      <c r="U515" s="387">
        <f t="shared" si="184"/>
        <v>0</v>
      </c>
      <c r="V515" s="387">
        <f t="shared" si="184"/>
        <v>0</v>
      </c>
      <c r="W515" s="387">
        <f t="shared" si="184"/>
        <v>0</v>
      </c>
      <c r="X515" s="387">
        <f t="shared" si="184"/>
        <v>0</v>
      </c>
      <c r="Y515" s="387">
        <f t="shared" si="185"/>
        <v>0</v>
      </c>
      <c r="Z515" s="387">
        <f t="shared" si="185"/>
        <v>0</v>
      </c>
      <c r="AA515" s="387">
        <f t="shared" si="185"/>
        <v>0</v>
      </c>
      <c r="AB515" s="387">
        <f t="shared" si="185"/>
        <v>0</v>
      </c>
      <c r="AC515" s="387">
        <f t="shared" si="185"/>
        <v>0</v>
      </c>
      <c r="AD515" s="387">
        <f t="shared" si="185"/>
        <v>0</v>
      </c>
      <c r="AE515" s="387">
        <f t="shared" si="185"/>
        <v>0</v>
      </c>
      <c r="AF515" s="387">
        <f t="shared" si="185"/>
        <v>0</v>
      </c>
      <c r="AG515" s="387">
        <f t="shared" si="185"/>
        <v>0</v>
      </c>
      <c r="AH515" s="387">
        <f t="shared" si="185"/>
        <v>0</v>
      </c>
      <c r="AI515" s="387">
        <f t="shared" si="186"/>
        <v>0</v>
      </c>
      <c r="AJ515" s="387">
        <f t="shared" si="186"/>
        <v>0</v>
      </c>
      <c r="AK515" s="387">
        <f t="shared" si="186"/>
        <v>0</v>
      </c>
      <c r="AL515" s="387">
        <f t="shared" si="186"/>
        <v>0</v>
      </c>
      <c r="AM515" s="387">
        <f t="shared" si="186"/>
        <v>0</v>
      </c>
      <c r="AN515" s="387">
        <f t="shared" si="186"/>
        <v>0</v>
      </c>
      <c r="AO515" s="387">
        <f t="shared" si="186"/>
        <v>0</v>
      </c>
      <c r="AP515" s="387">
        <f t="shared" si="186"/>
        <v>0</v>
      </c>
      <c r="AQ515" s="387">
        <f t="shared" si="186"/>
        <v>0</v>
      </c>
      <c r="AR515" s="387">
        <f t="shared" si="186"/>
        <v>0</v>
      </c>
      <c r="AS515" s="387">
        <f t="shared" si="177"/>
        <v>0</v>
      </c>
    </row>
    <row r="516" spans="2:45" s="377" customFormat="1" ht="12.75" hidden="1" customHeight="1" outlineLevel="2">
      <c r="B516" s="377">
        <v>18</v>
      </c>
      <c r="C516" s="81"/>
      <c r="D516" s="388">
        <v>0</v>
      </c>
      <c r="E516" s="387">
        <f t="shared" si="183"/>
        <v>0</v>
      </c>
      <c r="F516" s="387">
        <f t="shared" si="183"/>
        <v>0</v>
      </c>
      <c r="G516" s="387">
        <f t="shared" si="183"/>
        <v>0</v>
      </c>
      <c r="H516" s="387">
        <f t="shared" si="183"/>
        <v>0</v>
      </c>
      <c r="I516" s="387">
        <f t="shared" si="183"/>
        <v>0</v>
      </c>
      <c r="J516" s="387">
        <f t="shared" si="183"/>
        <v>0</v>
      </c>
      <c r="K516" s="387">
        <f t="shared" si="183"/>
        <v>0</v>
      </c>
      <c r="L516" s="387">
        <f t="shared" si="183"/>
        <v>0</v>
      </c>
      <c r="M516" s="387">
        <f t="shared" si="183"/>
        <v>0</v>
      </c>
      <c r="N516" s="387">
        <f t="shared" si="183"/>
        <v>0</v>
      </c>
      <c r="O516" s="387">
        <f t="shared" si="184"/>
        <v>0</v>
      </c>
      <c r="P516" s="387">
        <f t="shared" si="184"/>
        <v>0</v>
      </c>
      <c r="Q516" s="387">
        <f t="shared" si="184"/>
        <v>0</v>
      </c>
      <c r="R516" s="387">
        <f t="shared" si="184"/>
        <v>0</v>
      </c>
      <c r="S516" s="387">
        <f t="shared" si="184"/>
        <v>0</v>
      </c>
      <c r="T516" s="387">
        <f t="shared" si="184"/>
        <v>0</v>
      </c>
      <c r="U516" s="387">
        <f t="shared" si="184"/>
        <v>0</v>
      </c>
      <c r="V516" s="387">
        <f t="shared" si="184"/>
        <v>0</v>
      </c>
      <c r="W516" s="387">
        <f t="shared" si="184"/>
        <v>0</v>
      </c>
      <c r="X516" s="387">
        <f t="shared" si="184"/>
        <v>0</v>
      </c>
      <c r="Y516" s="387">
        <f t="shared" si="185"/>
        <v>0</v>
      </c>
      <c r="Z516" s="387">
        <f t="shared" si="185"/>
        <v>0</v>
      </c>
      <c r="AA516" s="387">
        <f t="shared" si="185"/>
        <v>0</v>
      </c>
      <c r="AB516" s="387">
        <f t="shared" si="185"/>
        <v>0</v>
      </c>
      <c r="AC516" s="387">
        <f t="shared" si="185"/>
        <v>0</v>
      </c>
      <c r="AD516" s="387">
        <f t="shared" si="185"/>
        <v>0</v>
      </c>
      <c r="AE516" s="387">
        <f t="shared" si="185"/>
        <v>0</v>
      </c>
      <c r="AF516" s="387">
        <f t="shared" si="185"/>
        <v>0</v>
      </c>
      <c r="AG516" s="387">
        <f t="shared" si="185"/>
        <v>0</v>
      </c>
      <c r="AH516" s="387">
        <f t="shared" si="185"/>
        <v>0</v>
      </c>
      <c r="AI516" s="387">
        <f t="shared" si="186"/>
        <v>0</v>
      </c>
      <c r="AJ516" s="387">
        <f t="shared" si="186"/>
        <v>0</v>
      </c>
      <c r="AK516" s="387">
        <f t="shared" si="186"/>
        <v>0</v>
      </c>
      <c r="AL516" s="387">
        <f t="shared" si="186"/>
        <v>0</v>
      </c>
      <c r="AM516" s="387">
        <f t="shared" si="186"/>
        <v>0</v>
      </c>
      <c r="AN516" s="387">
        <f t="shared" si="186"/>
        <v>0</v>
      </c>
      <c r="AO516" s="387">
        <f t="shared" si="186"/>
        <v>0</v>
      </c>
      <c r="AP516" s="387">
        <f t="shared" si="186"/>
        <v>0</v>
      </c>
      <c r="AQ516" s="387">
        <f t="shared" si="186"/>
        <v>0</v>
      </c>
      <c r="AR516" s="387">
        <f t="shared" si="186"/>
        <v>0</v>
      </c>
      <c r="AS516" s="387">
        <f t="shared" si="177"/>
        <v>0</v>
      </c>
    </row>
    <row r="517" spans="2:45" s="377" customFormat="1" ht="12.75" hidden="1" customHeight="1" outlineLevel="2">
      <c r="B517" s="377">
        <v>19</v>
      </c>
      <c r="C517" s="81"/>
      <c r="D517" s="388">
        <v>0</v>
      </c>
      <c r="E517" s="387">
        <f t="shared" si="183"/>
        <v>0</v>
      </c>
      <c r="F517" s="387">
        <f t="shared" si="183"/>
        <v>0</v>
      </c>
      <c r="G517" s="387">
        <f t="shared" si="183"/>
        <v>0</v>
      </c>
      <c r="H517" s="387">
        <f t="shared" si="183"/>
        <v>0</v>
      </c>
      <c r="I517" s="387">
        <f t="shared" si="183"/>
        <v>0</v>
      </c>
      <c r="J517" s="387">
        <f t="shared" si="183"/>
        <v>0</v>
      </c>
      <c r="K517" s="387">
        <f t="shared" si="183"/>
        <v>0</v>
      </c>
      <c r="L517" s="387">
        <f t="shared" si="183"/>
        <v>0</v>
      </c>
      <c r="M517" s="387">
        <f t="shared" si="183"/>
        <v>0</v>
      </c>
      <c r="N517" s="387">
        <f t="shared" si="183"/>
        <v>0</v>
      </c>
      <c r="O517" s="387">
        <f t="shared" si="184"/>
        <v>0</v>
      </c>
      <c r="P517" s="387">
        <f t="shared" si="184"/>
        <v>0</v>
      </c>
      <c r="Q517" s="387">
        <f t="shared" si="184"/>
        <v>0</v>
      </c>
      <c r="R517" s="387">
        <f t="shared" si="184"/>
        <v>0</v>
      </c>
      <c r="S517" s="387">
        <f t="shared" si="184"/>
        <v>0</v>
      </c>
      <c r="T517" s="387">
        <f t="shared" si="184"/>
        <v>0</v>
      </c>
      <c r="U517" s="387">
        <f t="shared" si="184"/>
        <v>0</v>
      </c>
      <c r="V517" s="387">
        <f t="shared" si="184"/>
        <v>0</v>
      </c>
      <c r="W517" s="387">
        <f t="shared" si="184"/>
        <v>0</v>
      </c>
      <c r="X517" s="387">
        <f t="shared" si="184"/>
        <v>0</v>
      </c>
      <c r="Y517" s="387">
        <f t="shared" si="185"/>
        <v>0</v>
      </c>
      <c r="Z517" s="387">
        <f t="shared" si="185"/>
        <v>0</v>
      </c>
      <c r="AA517" s="387">
        <f t="shared" si="185"/>
        <v>0</v>
      </c>
      <c r="AB517" s="387">
        <f t="shared" si="185"/>
        <v>0</v>
      </c>
      <c r="AC517" s="387">
        <f t="shared" si="185"/>
        <v>0</v>
      </c>
      <c r="AD517" s="387">
        <f t="shared" si="185"/>
        <v>0</v>
      </c>
      <c r="AE517" s="387">
        <f t="shared" si="185"/>
        <v>0</v>
      </c>
      <c r="AF517" s="387">
        <f t="shared" si="185"/>
        <v>0</v>
      </c>
      <c r="AG517" s="387">
        <f t="shared" si="185"/>
        <v>0</v>
      </c>
      <c r="AH517" s="387">
        <f t="shared" si="185"/>
        <v>0</v>
      </c>
      <c r="AI517" s="387">
        <f t="shared" si="186"/>
        <v>0</v>
      </c>
      <c r="AJ517" s="387">
        <f t="shared" si="186"/>
        <v>0</v>
      </c>
      <c r="AK517" s="387">
        <f t="shared" si="186"/>
        <v>0</v>
      </c>
      <c r="AL517" s="387">
        <f t="shared" si="186"/>
        <v>0</v>
      </c>
      <c r="AM517" s="387">
        <f t="shared" si="186"/>
        <v>0</v>
      </c>
      <c r="AN517" s="387">
        <f t="shared" si="186"/>
        <v>0</v>
      </c>
      <c r="AO517" s="387">
        <f t="shared" si="186"/>
        <v>0</v>
      </c>
      <c r="AP517" s="387">
        <f t="shared" si="186"/>
        <v>0</v>
      </c>
      <c r="AQ517" s="387">
        <f t="shared" si="186"/>
        <v>0</v>
      </c>
      <c r="AR517" s="387">
        <f t="shared" si="186"/>
        <v>0</v>
      </c>
      <c r="AS517" s="387">
        <f t="shared" si="177"/>
        <v>0</v>
      </c>
    </row>
    <row r="518" spans="2:45" s="377" customFormat="1" ht="12.75" hidden="1" customHeight="1" outlineLevel="2">
      <c r="B518" s="377">
        <v>20</v>
      </c>
      <c r="C518" s="81"/>
      <c r="D518" s="388">
        <v>0</v>
      </c>
      <c r="E518" s="387">
        <f t="shared" si="183"/>
        <v>0</v>
      </c>
      <c r="F518" s="387">
        <f t="shared" si="183"/>
        <v>0</v>
      </c>
      <c r="G518" s="387">
        <f t="shared" si="183"/>
        <v>0</v>
      </c>
      <c r="H518" s="387">
        <f t="shared" si="183"/>
        <v>0</v>
      </c>
      <c r="I518" s="387">
        <f t="shared" si="183"/>
        <v>0</v>
      </c>
      <c r="J518" s="387">
        <f t="shared" si="183"/>
        <v>0</v>
      </c>
      <c r="K518" s="387">
        <f t="shared" si="183"/>
        <v>0</v>
      </c>
      <c r="L518" s="387">
        <f t="shared" si="183"/>
        <v>0</v>
      </c>
      <c r="M518" s="387">
        <f t="shared" si="183"/>
        <v>0</v>
      </c>
      <c r="N518" s="387">
        <f t="shared" si="183"/>
        <v>0</v>
      </c>
      <c r="O518" s="387">
        <f t="shared" si="184"/>
        <v>0</v>
      </c>
      <c r="P518" s="387">
        <f t="shared" si="184"/>
        <v>0</v>
      </c>
      <c r="Q518" s="387">
        <f t="shared" si="184"/>
        <v>0</v>
      </c>
      <c r="R518" s="387">
        <f t="shared" si="184"/>
        <v>0</v>
      </c>
      <c r="S518" s="387">
        <f t="shared" si="184"/>
        <v>0</v>
      </c>
      <c r="T518" s="387">
        <f t="shared" si="184"/>
        <v>0</v>
      </c>
      <c r="U518" s="387">
        <f t="shared" si="184"/>
        <v>0</v>
      </c>
      <c r="V518" s="387">
        <f t="shared" si="184"/>
        <v>0</v>
      </c>
      <c r="W518" s="387">
        <f t="shared" si="184"/>
        <v>0</v>
      </c>
      <c r="X518" s="387">
        <f t="shared" si="184"/>
        <v>0</v>
      </c>
      <c r="Y518" s="387">
        <f t="shared" si="185"/>
        <v>0</v>
      </c>
      <c r="Z518" s="387">
        <f t="shared" si="185"/>
        <v>0</v>
      </c>
      <c r="AA518" s="387">
        <f t="shared" si="185"/>
        <v>0</v>
      </c>
      <c r="AB518" s="387">
        <f t="shared" si="185"/>
        <v>0</v>
      </c>
      <c r="AC518" s="387">
        <f t="shared" si="185"/>
        <v>0</v>
      </c>
      <c r="AD518" s="387">
        <f t="shared" si="185"/>
        <v>0</v>
      </c>
      <c r="AE518" s="387">
        <f t="shared" si="185"/>
        <v>0</v>
      </c>
      <c r="AF518" s="387">
        <f t="shared" si="185"/>
        <v>0</v>
      </c>
      <c r="AG518" s="387">
        <f t="shared" si="185"/>
        <v>0</v>
      </c>
      <c r="AH518" s="387">
        <f t="shared" si="185"/>
        <v>0</v>
      </c>
      <c r="AI518" s="387">
        <f t="shared" si="186"/>
        <v>0</v>
      </c>
      <c r="AJ518" s="387">
        <f t="shared" si="186"/>
        <v>0</v>
      </c>
      <c r="AK518" s="387">
        <f t="shared" si="186"/>
        <v>0</v>
      </c>
      <c r="AL518" s="387">
        <f t="shared" si="186"/>
        <v>0</v>
      </c>
      <c r="AM518" s="387">
        <f t="shared" si="186"/>
        <v>0</v>
      </c>
      <c r="AN518" s="387">
        <f t="shared" si="186"/>
        <v>0</v>
      </c>
      <c r="AO518" s="387">
        <f t="shared" si="186"/>
        <v>0</v>
      </c>
      <c r="AP518" s="387">
        <f t="shared" si="186"/>
        <v>0</v>
      </c>
      <c r="AQ518" s="387">
        <f t="shared" si="186"/>
        <v>0</v>
      </c>
      <c r="AR518" s="387">
        <f t="shared" si="186"/>
        <v>0</v>
      </c>
      <c r="AS518" s="387">
        <f t="shared" ref="AS518:AS538" si="187">SUM(E518:AR518)</f>
        <v>0</v>
      </c>
    </row>
    <row r="519" spans="2:45" s="377" customFormat="1" ht="12.75" hidden="1" customHeight="1" outlineLevel="2">
      <c r="B519" s="377">
        <v>21</v>
      </c>
      <c r="C519" s="81"/>
      <c r="D519" s="388">
        <v>0</v>
      </c>
      <c r="E519" s="387">
        <f t="shared" ref="E519:N528" si="188">IF(AND(E$2=$B519,$B519=$C$3),$D519,IF(AND(E$2&gt;$B519,E$2&lt;=$D$498+$B519),SLN($D519,0,IF($C$3-$B519&gt;=$D$498,$D$498,$C$3-$B519)),0))</f>
        <v>0</v>
      </c>
      <c r="F519" s="387">
        <f t="shared" si="188"/>
        <v>0</v>
      </c>
      <c r="G519" s="387">
        <f t="shared" si="188"/>
        <v>0</v>
      </c>
      <c r="H519" s="387">
        <f t="shared" si="188"/>
        <v>0</v>
      </c>
      <c r="I519" s="387">
        <f t="shared" si="188"/>
        <v>0</v>
      </c>
      <c r="J519" s="387">
        <f t="shared" si="188"/>
        <v>0</v>
      </c>
      <c r="K519" s="387">
        <f t="shared" si="188"/>
        <v>0</v>
      </c>
      <c r="L519" s="387">
        <f t="shared" si="188"/>
        <v>0</v>
      </c>
      <c r="M519" s="387">
        <f t="shared" si="188"/>
        <v>0</v>
      </c>
      <c r="N519" s="387">
        <f t="shared" si="188"/>
        <v>0</v>
      </c>
      <c r="O519" s="387">
        <f t="shared" ref="O519:X528" si="189">IF(AND(O$2=$B519,$B519=$C$3),$D519,IF(AND(O$2&gt;$B519,O$2&lt;=$D$498+$B519),SLN($D519,0,IF($C$3-$B519&gt;=$D$498,$D$498,$C$3-$B519)),0))</f>
        <v>0</v>
      </c>
      <c r="P519" s="387">
        <f t="shared" si="189"/>
        <v>0</v>
      </c>
      <c r="Q519" s="387">
        <f t="shared" si="189"/>
        <v>0</v>
      </c>
      <c r="R519" s="387">
        <f t="shared" si="189"/>
        <v>0</v>
      </c>
      <c r="S519" s="387">
        <f t="shared" si="189"/>
        <v>0</v>
      </c>
      <c r="T519" s="387">
        <f t="shared" si="189"/>
        <v>0</v>
      </c>
      <c r="U519" s="387">
        <f t="shared" si="189"/>
        <v>0</v>
      </c>
      <c r="V519" s="387">
        <f t="shared" si="189"/>
        <v>0</v>
      </c>
      <c r="W519" s="387">
        <f t="shared" si="189"/>
        <v>0</v>
      </c>
      <c r="X519" s="387">
        <f t="shared" si="189"/>
        <v>0</v>
      </c>
      <c r="Y519" s="387">
        <f t="shared" ref="Y519:AH528" si="190">IF(AND(Y$2=$B519,$B519=$C$3),$D519,IF(AND(Y$2&gt;$B519,Y$2&lt;=$D$498+$B519),SLN($D519,0,IF($C$3-$B519&gt;=$D$498,$D$498,$C$3-$B519)),0))</f>
        <v>0</v>
      </c>
      <c r="Z519" s="387">
        <f t="shared" si="190"/>
        <v>0</v>
      </c>
      <c r="AA519" s="387">
        <f t="shared" si="190"/>
        <v>0</v>
      </c>
      <c r="AB519" s="387">
        <f t="shared" si="190"/>
        <v>0</v>
      </c>
      <c r="AC519" s="387">
        <f t="shared" si="190"/>
        <v>0</v>
      </c>
      <c r="AD519" s="387">
        <f t="shared" si="190"/>
        <v>0</v>
      </c>
      <c r="AE519" s="387">
        <f t="shared" si="190"/>
        <v>0</v>
      </c>
      <c r="AF519" s="387">
        <f t="shared" si="190"/>
        <v>0</v>
      </c>
      <c r="AG519" s="387">
        <f t="shared" si="190"/>
        <v>0</v>
      </c>
      <c r="AH519" s="387">
        <f t="shared" si="190"/>
        <v>0</v>
      </c>
      <c r="AI519" s="387">
        <f t="shared" ref="AI519:AR528" si="191">IF(AND(AI$2=$B519,$B519=$C$3),$D519,IF(AND(AI$2&gt;$B519,AI$2&lt;=$D$498+$B519),SLN($D519,0,IF($C$3-$B519&gt;=$D$498,$D$498,$C$3-$B519)),0))</f>
        <v>0</v>
      </c>
      <c r="AJ519" s="387">
        <f t="shared" si="191"/>
        <v>0</v>
      </c>
      <c r="AK519" s="387">
        <f t="shared" si="191"/>
        <v>0</v>
      </c>
      <c r="AL519" s="387">
        <f t="shared" si="191"/>
        <v>0</v>
      </c>
      <c r="AM519" s="387">
        <f t="shared" si="191"/>
        <v>0</v>
      </c>
      <c r="AN519" s="387">
        <f t="shared" si="191"/>
        <v>0</v>
      </c>
      <c r="AO519" s="387">
        <f t="shared" si="191"/>
        <v>0</v>
      </c>
      <c r="AP519" s="387">
        <f t="shared" si="191"/>
        <v>0</v>
      </c>
      <c r="AQ519" s="387">
        <f t="shared" si="191"/>
        <v>0</v>
      </c>
      <c r="AR519" s="387">
        <f t="shared" si="191"/>
        <v>0</v>
      </c>
      <c r="AS519" s="387">
        <f t="shared" si="187"/>
        <v>0</v>
      </c>
    </row>
    <row r="520" spans="2:45" s="377" customFormat="1" ht="12.75" hidden="1" customHeight="1" outlineLevel="2">
      <c r="B520" s="377">
        <v>22</v>
      </c>
      <c r="C520" s="81"/>
      <c r="D520" s="388">
        <v>0</v>
      </c>
      <c r="E520" s="387">
        <f t="shared" si="188"/>
        <v>0</v>
      </c>
      <c r="F520" s="387">
        <f t="shared" si="188"/>
        <v>0</v>
      </c>
      <c r="G520" s="387">
        <f t="shared" si="188"/>
        <v>0</v>
      </c>
      <c r="H520" s="387">
        <f t="shared" si="188"/>
        <v>0</v>
      </c>
      <c r="I520" s="387">
        <f t="shared" si="188"/>
        <v>0</v>
      </c>
      <c r="J520" s="387">
        <f t="shared" si="188"/>
        <v>0</v>
      </c>
      <c r="K520" s="387">
        <f t="shared" si="188"/>
        <v>0</v>
      </c>
      <c r="L520" s="387">
        <f t="shared" si="188"/>
        <v>0</v>
      </c>
      <c r="M520" s="387">
        <f t="shared" si="188"/>
        <v>0</v>
      </c>
      <c r="N520" s="387">
        <f t="shared" si="188"/>
        <v>0</v>
      </c>
      <c r="O520" s="387">
        <f t="shared" si="189"/>
        <v>0</v>
      </c>
      <c r="P520" s="387">
        <f t="shared" si="189"/>
        <v>0</v>
      </c>
      <c r="Q520" s="387">
        <f t="shared" si="189"/>
        <v>0</v>
      </c>
      <c r="R520" s="387">
        <f t="shared" si="189"/>
        <v>0</v>
      </c>
      <c r="S520" s="387">
        <f t="shared" si="189"/>
        <v>0</v>
      </c>
      <c r="T520" s="387">
        <f t="shared" si="189"/>
        <v>0</v>
      </c>
      <c r="U520" s="387">
        <f t="shared" si="189"/>
        <v>0</v>
      </c>
      <c r="V520" s="387">
        <f t="shared" si="189"/>
        <v>0</v>
      </c>
      <c r="W520" s="387">
        <f t="shared" si="189"/>
        <v>0</v>
      </c>
      <c r="X520" s="387">
        <f t="shared" si="189"/>
        <v>0</v>
      </c>
      <c r="Y520" s="387">
        <f t="shared" si="190"/>
        <v>0</v>
      </c>
      <c r="Z520" s="387">
        <f t="shared" si="190"/>
        <v>0</v>
      </c>
      <c r="AA520" s="387">
        <f t="shared" si="190"/>
        <v>0</v>
      </c>
      <c r="AB520" s="387">
        <f t="shared" si="190"/>
        <v>0</v>
      </c>
      <c r="AC520" s="387">
        <f t="shared" si="190"/>
        <v>0</v>
      </c>
      <c r="AD520" s="387">
        <f t="shared" si="190"/>
        <v>0</v>
      </c>
      <c r="AE520" s="387">
        <f t="shared" si="190"/>
        <v>0</v>
      </c>
      <c r="AF520" s="387">
        <f t="shared" si="190"/>
        <v>0</v>
      </c>
      <c r="AG520" s="387">
        <f t="shared" si="190"/>
        <v>0</v>
      </c>
      <c r="AH520" s="387">
        <f t="shared" si="190"/>
        <v>0</v>
      </c>
      <c r="AI520" s="387">
        <f t="shared" si="191"/>
        <v>0</v>
      </c>
      <c r="AJ520" s="387">
        <f t="shared" si="191"/>
        <v>0</v>
      </c>
      <c r="AK520" s="387">
        <f t="shared" si="191"/>
        <v>0</v>
      </c>
      <c r="AL520" s="387">
        <f t="shared" si="191"/>
        <v>0</v>
      </c>
      <c r="AM520" s="387">
        <f t="shared" si="191"/>
        <v>0</v>
      </c>
      <c r="AN520" s="387">
        <f t="shared" si="191"/>
        <v>0</v>
      </c>
      <c r="AO520" s="387">
        <f t="shared" si="191"/>
        <v>0</v>
      </c>
      <c r="AP520" s="387">
        <f t="shared" si="191"/>
        <v>0</v>
      </c>
      <c r="AQ520" s="387">
        <f t="shared" si="191"/>
        <v>0</v>
      </c>
      <c r="AR520" s="387">
        <f t="shared" si="191"/>
        <v>0</v>
      </c>
      <c r="AS520" s="387">
        <f t="shared" si="187"/>
        <v>0</v>
      </c>
    </row>
    <row r="521" spans="2:45" s="377" customFormat="1" ht="12.75" hidden="1" customHeight="1" outlineLevel="2">
      <c r="B521" s="377">
        <v>23</v>
      </c>
      <c r="C521" s="81"/>
      <c r="D521" s="388">
        <v>0</v>
      </c>
      <c r="E521" s="387">
        <f t="shared" si="188"/>
        <v>0</v>
      </c>
      <c r="F521" s="387">
        <f t="shared" si="188"/>
        <v>0</v>
      </c>
      <c r="G521" s="387">
        <f t="shared" si="188"/>
        <v>0</v>
      </c>
      <c r="H521" s="387">
        <f t="shared" si="188"/>
        <v>0</v>
      </c>
      <c r="I521" s="387">
        <f t="shared" si="188"/>
        <v>0</v>
      </c>
      <c r="J521" s="387">
        <f t="shared" si="188"/>
        <v>0</v>
      </c>
      <c r="K521" s="387">
        <f t="shared" si="188"/>
        <v>0</v>
      </c>
      <c r="L521" s="387">
        <f t="shared" si="188"/>
        <v>0</v>
      </c>
      <c r="M521" s="387">
        <f t="shared" si="188"/>
        <v>0</v>
      </c>
      <c r="N521" s="387">
        <f t="shared" si="188"/>
        <v>0</v>
      </c>
      <c r="O521" s="387">
        <f t="shared" si="189"/>
        <v>0</v>
      </c>
      <c r="P521" s="387">
        <f t="shared" si="189"/>
        <v>0</v>
      </c>
      <c r="Q521" s="387">
        <f t="shared" si="189"/>
        <v>0</v>
      </c>
      <c r="R521" s="387">
        <f t="shared" si="189"/>
        <v>0</v>
      </c>
      <c r="S521" s="387">
        <f t="shared" si="189"/>
        <v>0</v>
      </c>
      <c r="T521" s="387">
        <f t="shared" si="189"/>
        <v>0</v>
      </c>
      <c r="U521" s="387">
        <f t="shared" si="189"/>
        <v>0</v>
      </c>
      <c r="V521" s="387">
        <f t="shared" si="189"/>
        <v>0</v>
      </c>
      <c r="W521" s="387">
        <f t="shared" si="189"/>
        <v>0</v>
      </c>
      <c r="X521" s="387">
        <f t="shared" si="189"/>
        <v>0</v>
      </c>
      <c r="Y521" s="387">
        <f t="shared" si="190"/>
        <v>0</v>
      </c>
      <c r="Z521" s="387">
        <f t="shared" si="190"/>
        <v>0</v>
      </c>
      <c r="AA521" s="387">
        <f t="shared" si="190"/>
        <v>0</v>
      </c>
      <c r="AB521" s="387">
        <f t="shared" si="190"/>
        <v>0</v>
      </c>
      <c r="AC521" s="387">
        <f t="shared" si="190"/>
        <v>0</v>
      </c>
      <c r="AD521" s="387">
        <f t="shared" si="190"/>
        <v>0</v>
      </c>
      <c r="AE521" s="387">
        <f t="shared" si="190"/>
        <v>0</v>
      </c>
      <c r="AF521" s="387">
        <f t="shared" si="190"/>
        <v>0</v>
      </c>
      <c r="AG521" s="387">
        <f t="shared" si="190"/>
        <v>0</v>
      </c>
      <c r="AH521" s="387">
        <f t="shared" si="190"/>
        <v>0</v>
      </c>
      <c r="AI521" s="387">
        <f t="shared" si="191"/>
        <v>0</v>
      </c>
      <c r="AJ521" s="387">
        <f t="shared" si="191"/>
        <v>0</v>
      </c>
      <c r="AK521" s="387">
        <f t="shared" si="191"/>
        <v>0</v>
      </c>
      <c r="AL521" s="387">
        <f t="shared" si="191"/>
        <v>0</v>
      </c>
      <c r="AM521" s="387">
        <f t="shared" si="191"/>
        <v>0</v>
      </c>
      <c r="AN521" s="387">
        <f t="shared" si="191"/>
        <v>0</v>
      </c>
      <c r="AO521" s="387">
        <f t="shared" si="191"/>
        <v>0</v>
      </c>
      <c r="AP521" s="387">
        <f t="shared" si="191"/>
        <v>0</v>
      </c>
      <c r="AQ521" s="387">
        <f t="shared" si="191"/>
        <v>0</v>
      </c>
      <c r="AR521" s="387">
        <f t="shared" si="191"/>
        <v>0</v>
      </c>
      <c r="AS521" s="387">
        <f t="shared" si="187"/>
        <v>0</v>
      </c>
    </row>
    <row r="522" spans="2:45" s="377" customFormat="1" ht="12.75" hidden="1" customHeight="1" outlineLevel="2">
      <c r="B522" s="377">
        <v>24</v>
      </c>
      <c r="C522" s="81"/>
      <c r="D522" s="388">
        <v>0</v>
      </c>
      <c r="E522" s="387">
        <f t="shared" si="188"/>
        <v>0</v>
      </c>
      <c r="F522" s="387">
        <f t="shared" si="188"/>
        <v>0</v>
      </c>
      <c r="G522" s="387">
        <f t="shared" si="188"/>
        <v>0</v>
      </c>
      <c r="H522" s="387">
        <f t="shared" si="188"/>
        <v>0</v>
      </c>
      <c r="I522" s="387">
        <f t="shared" si="188"/>
        <v>0</v>
      </c>
      <c r="J522" s="387">
        <f t="shared" si="188"/>
        <v>0</v>
      </c>
      <c r="K522" s="387">
        <f t="shared" si="188"/>
        <v>0</v>
      </c>
      <c r="L522" s="387">
        <f t="shared" si="188"/>
        <v>0</v>
      </c>
      <c r="M522" s="387">
        <f t="shared" si="188"/>
        <v>0</v>
      </c>
      <c r="N522" s="387">
        <f t="shared" si="188"/>
        <v>0</v>
      </c>
      <c r="O522" s="387">
        <f t="shared" si="189"/>
        <v>0</v>
      </c>
      <c r="P522" s="387">
        <f t="shared" si="189"/>
        <v>0</v>
      </c>
      <c r="Q522" s="387">
        <f t="shared" si="189"/>
        <v>0</v>
      </c>
      <c r="R522" s="387">
        <f t="shared" si="189"/>
        <v>0</v>
      </c>
      <c r="S522" s="387">
        <f t="shared" si="189"/>
        <v>0</v>
      </c>
      <c r="T522" s="387">
        <f t="shared" si="189"/>
        <v>0</v>
      </c>
      <c r="U522" s="387">
        <f t="shared" si="189"/>
        <v>0</v>
      </c>
      <c r="V522" s="387">
        <f t="shared" si="189"/>
        <v>0</v>
      </c>
      <c r="W522" s="387">
        <f t="shared" si="189"/>
        <v>0</v>
      </c>
      <c r="X522" s="387">
        <f t="shared" si="189"/>
        <v>0</v>
      </c>
      <c r="Y522" s="387">
        <f t="shared" si="190"/>
        <v>0</v>
      </c>
      <c r="Z522" s="387">
        <f t="shared" si="190"/>
        <v>0</v>
      </c>
      <c r="AA522" s="387">
        <f t="shared" si="190"/>
        <v>0</v>
      </c>
      <c r="AB522" s="387">
        <f t="shared" si="190"/>
        <v>0</v>
      </c>
      <c r="AC522" s="387">
        <f t="shared" si="190"/>
        <v>0</v>
      </c>
      <c r="AD522" s="387">
        <f t="shared" si="190"/>
        <v>0</v>
      </c>
      <c r="AE522" s="387">
        <f t="shared" si="190"/>
        <v>0</v>
      </c>
      <c r="AF522" s="387">
        <f t="shared" si="190"/>
        <v>0</v>
      </c>
      <c r="AG522" s="387">
        <f t="shared" si="190"/>
        <v>0</v>
      </c>
      <c r="AH522" s="387">
        <f t="shared" si="190"/>
        <v>0</v>
      </c>
      <c r="AI522" s="387">
        <f t="shared" si="191"/>
        <v>0</v>
      </c>
      <c r="AJ522" s="387">
        <f t="shared" si="191"/>
        <v>0</v>
      </c>
      <c r="AK522" s="387">
        <f t="shared" si="191"/>
        <v>0</v>
      </c>
      <c r="AL522" s="387">
        <f t="shared" si="191"/>
        <v>0</v>
      </c>
      <c r="AM522" s="387">
        <f t="shared" si="191"/>
        <v>0</v>
      </c>
      <c r="AN522" s="387">
        <f t="shared" si="191"/>
        <v>0</v>
      </c>
      <c r="AO522" s="387">
        <f t="shared" si="191"/>
        <v>0</v>
      </c>
      <c r="AP522" s="387">
        <f t="shared" si="191"/>
        <v>0</v>
      </c>
      <c r="AQ522" s="387">
        <f t="shared" si="191"/>
        <v>0</v>
      </c>
      <c r="AR522" s="387">
        <f t="shared" si="191"/>
        <v>0</v>
      </c>
      <c r="AS522" s="387">
        <f t="shared" si="187"/>
        <v>0</v>
      </c>
    </row>
    <row r="523" spans="2:45" s="377" customFormat="1" ht="12.75" hidden="1" customHeight="1" outlineLevel="2">
      <c r="B523" s="377">
        <v>25</v>
      </c>
      <c r="C523" s="81"/>
      <c r="D523" s="388">
        <v>0</v>
      </c>
      <c r="E523" s="387">
        <f t="shared" si="188"/>
        <v>0</v>
      </c>
      <c r="F523" s="387">
        <f t="shared" si="188"/>
        <v>0</v>
      </c>
      <c r="G523" s="387">
        <f t="shared" si="188"/>
        <v>0</v>
      </c>
      <c r="H523" s="387">
        <f t="shared" si="188"/>
        <v>0</v>
      </c>
      <c r="I523" s="387">
        <f t="shared" si="188"/>
        <v>0</v>
      </c>
      <c r="J523" s="387">
        <f t="shared" si="188"/>
        <v>0</v>
      </c>
      <c r="K523" s="387">
        <f t="shared" si="188"/>
        <v>0</v>
      </c>
      <c r="L523" s="387">
        <f t="shared" si="188"/>
        <v>0</v>
      </c>
      <c r="M523" s="387">
        <f t="shared" si="188"/>
        <v>0</v>
      </c>
      <c r="N523" s="387">
        <f t="shared" si="188"/>
        <v>0</v>
      </c>
      <c r="O523" s="387">
        <f t="shared" si="189"/>
        <v>0</v>
      </c>
      <c r="P523" s="387">
        <f t="shared" si="189"/>
        <v>0</v>
      </c>
      <c r="Q523" s="387">
        <f t="shared" si="189"/>
        <v>0</v>
      </c>
      <c r="R523" s="387">
        <f t="shared" si="189"/>
        <v>0</v>
      </c>
      <c r="S523" s="387">
        <f t="shared" si="189"/>
        <v>0</v>
      </c>
      <c r="T523" s="387">
        <f t="shared" si="189"/>
        <v>0</v>
      </c>
      <c r="U523" s="387">
        <f t="shared" si="189"/>
        <v>0</v>
      </c>
      <c r="V523" s="387">
        <f t="shared" si="189"/>
        <v>0</v>
      </c>
      <c r="W523" s="387">
        <f t="shared" si="189"/>
        <v>0</v>
      </c>
      <c r="X523" s="387">
        <f t="shared" si="189"/>
        <v>0</v>
      </c>
      <c r="Y523" s="387">
        <f t="shared" si="190"/>
        <v>0</v>
      </c>
      <c r="Z523" s="387">
        <f t="shared" si="190"/>
        <v>0</v>
      </c>
      <c r="AA523" s="387">
        <f t="shared" si="190"/>
        <v>0</v>
      </c>
      <c r="AB523" s="387">
        <f t="shared" si="190"/>
        <v>0</v>
      </c>
      <c r="AC523" s="387">
        <f t="shared" si="190"/>
        <v>0</v>
      </c>
      <c r="AD523" s="387">
        <f t="shared" si="190"/>
        <v>0</v>
      </c>
      <c r="AE523" s="387">
        <f t="shared" si="190"/>
        <v>0</v>
      </c>
      <c r="AF523" s="387">
        <f t="shared" si="190"/>
        <v>0</v>
      </c>
      <c r="AG523" s="387">
        <f t="shared" si="190"/>
        <v>0</v>
      </c>
      <c r="AH523" s="387">
        <f t="shared" si="190"/>
        <v>0</v>
      </c>
      <c r="AI523" s="387">
        <f t="shared" si="191"/>
        <v>0</v>
      </c>
      <c r="AJ523" s="387">
        <f t="shared" si="191"/>
        <v>0</v>
      </c>
      <c r="AK523" s="387">
        <f t="shared" si="191"/>
        <v>0</v>
      </c>
      <c r="AL523" s="387">
        <f t="shared" si="191"/>
        <v>0</v>
      </c>
      <c r="AM523" s="387">
        <f t="shared" si="191"/>
        <v>0</v>
      </c>
      <c r="AN523" s="387">
        <f t="shared" si="191"/>
        <v>0</v>
      </c>
      <c r="AO523" s="387">
        <f t="shared" si="191"/>
        <v>0</v>
      </c>
      <c r="AP523" s="387">
        <f t="shared" si="191"/>
        <v>0</v>
      </c>
      <c r="AQ523" s="387">
        <f t="shared" si="191"/>
        <v>0</v>
      </c>
      <c r="AR523" s="387">
        <f t="shared" si="191"/>
        <v>0</v>
      </c>
      <c r="AS523" s="387">
        <f t="shared" si="187"/>
        <v>0</v>
      </c>
    </row>
    <row r="524" spans="2:45" s="377" customFormat="1" ht="12.75" hidden="1" customHeight="1" outlineLevel="2">
      <c r="B524" s="377">
        <v>26</v>
      </c>
      <c r="C524" s="81"/>
      <c r="D524" s="388">
        <v>0</v>
      </c>
      <c r="E524" s="387">
        <f t="shared" si="188"/>
        <v>0</v>
      </c>
      <c r="F524" s="387">
        <f t="shared" si="188"/>
        <v>0</v>
      </c>
      <c r="G524" s="387">
        <f t="shared" si="188"/>
        <v>0</v>
      </c>
      <c r="H524" s="387">
        <f t="shared" si="188"/>
        <v>0</v>
      </c>
      <c r="I524" s="387">
        <f t="shared" si="188"/>
        <v>0</v>
      </c>
      <c r="J524" s="387">
        <f t="shared" si="188"/>
        <v>0</v>
      </c>
      <c r="K524" s="387">
        <f t="shared" si="188"/>
        <v>0</v>
      </c>
      <c r="L524" s="387">
        <f t="shared" si="188"/>
        <v>0</v>
      </c>
      <c r="M524" s="387">
        <f t="shared" si="188"/>
        <v>0</v>
      </c>
      <c r="N524" s="387">
        <f t="shared" si="188"/>
        <v>0</v>
      </c>
      <c r="O524" s="387">
        <f t="shared" si="189"/>
        <v>0</v>
      </c>
      <c r="P524" s="387">
        <f t="shared" si="189"/>
        <v>0</v>
      </c>
      <c r="Q524" s="387">
        <f t="shared" si="189"/>
        <v>0</v>
      </c>
      <c r="R524" s="387">
        <f t="shared" si="189"/>
        <v>0</v>
      </c>
      <c r="S524" s="387">
        <f t="shared" si="189"/>
        <v>0</v>
      </c>
      <c r="T524" s="387">
        <f t="shared" si="189"/>
        <v>0</v>
      </c>
      <c r="U524" s="387">
        <f t="shared" si="189"/>
        <v>0</v>
      </c>
      <c r="V524" s="387">
        <f t="shared" si="189"/>
        <v>0</v>
      </c>
      <c r="W524" s="387">
        <f t="shared" si="189"/>
        <v>0</v>
      </c>
      <c r="X524" s="387">
        <f t="shared" si="189"/>
        <v>0</v>
      </c>
      <c r="Y524" s="387">
        <f t="shared" si="190"/>
        <v>0</v>
      </c>
      <c r="Z524" s="387">
        <f t="shared" si="190"/>
        <v>0</v>
      </c>
      <c r="AA524" s="387">
        <f t="shared" si="190"/>
        <v>0</v>
      </c>
      <c r="AB524" s="387">
        <f t="shared" si="190"/>
        <v>0</v>
      </c>
      <c r="AC524" s="387">
        <f t="shared" si="190"/>
        <v>0</v>
      </c>
      <c r="AD524" s="387">
        <f t="shared" si="190"/>
        <v>0</v>
      </c>
      <c r="AE524" s="387">
        <f t="shared" si="190"/>
        <v>0</v>
      </c>
      <c r="AF524" s="387">
        <f t="shared" si="190"/>
        <v>0</v>
      </c>
      <c r="AG524" s="387">
        <f t="shared" si="190"/>
        <v>0</v>
      </c>
      <c r="AH524" s="387">
        <f t="shared" si="190"/>
        <v>0</v>
      </c>
      <c r="AI524" s="387">
        <f t="shared" si="191"/>
        <v>0</v>
      </c>
      <c r="AJ524" s="387">
        <f t="shared" si="191"/>
        <v>0</v>
      </c>
      <c r="AK524" s="387">
        <f t="shared" si="191"/>
        <v>0</v>
      </c>
      <c r="AL524" s="387">
        <f t="shared" si="191"/>
        <v>0</v>
      </c>
      <c r="AM524" s="387">
        <f t="shared" si="191"/>
        <v>0</v>
      </c>
      <c r="AN524" s="387">
        <f t="shared" si="191"/>
        <v>0</v>
      </c>
      <c r="AO524" s="387">
        <f t="shared" si="191"/>
        <v>0</v>
      </c>
      <c r="AP524" s="387">
        <f t="shared" si="191"/>
        <v>0</v>
      </c>
      <c r="AQ524" s="387">
        <f t="shared" si="191"/>
        <v>0</v>
      </c>
      <c r="AR524" s="387">
        <f t="shared" si="191"/>
        <v>0</v>
      </c>
      <c r="AS524" s="387">
        <f t="shared" si="187"/>
        <v>0</v>
      </c>
    </row>
    <row r="525" spans="2:45" s="377" customFormat="1" ht="12.75" hidden="1" customHeight="1" outlineLevel="2">
      <c r="B525" s="377">
        <v>27</v>
      </c>
      <c r="C525" s="81"/>
      <c r="D525" s="388">
        <v>0</v>
      </c>
      <c r="E525" s="387">
        <f t="shared" si="188"/>
        <v>0</v>
      </c>
      <c r="F525" s="387">
        <f t="shared" si="188"/>
        <v>0</v>
      </c>
      <c r="G525" s="387">
        <f t="shared" si="188"/>
        <v>0</v>
      </c>
      <c r="H525" s="387">
        <f t="shared" si="188"/>
        <v>0</v>
      </c>
      <c r="I525" s="387">
        <f t="shared" si="188"/>
        <v>0</v>
      </c>
      <c r="J525" s="387">
        <f t="shared" si="188"/>
        <v>0</v>
      </c>
      <c r="K525" s="387">
        <f t="shared" si="188"/>
        <v>0</v>
      </c>
      <c r="L525" s="387">
        <f t="shared" si="188"/>
        <v>0</v>
      </c>
      <c r="M525" s="387">
        <f t="shared" si="188"/>
        <v>0</v>
      </c>
      <c r="N525" s="387">
        <f t="shared" si="188"/>
        <v>0</v>
      </c>
      <c r="O525" s="387">
        <f t="shared" si="189"/>
        <v>0</v>
      </c>
      <c r="P525" s="387">
        <f t="shared" si="189"/>
        <v>0</v>
      </c>
      <c r="Q525" s="387">
        <f t="shared" si="189"/>
        <v>0</v>
      </c>
      <c r="R525" s="387">
        <f t="shared" si="189"/>
        <v>0</v>
      </c>
      <c r="S525" s="387">
        <f t="shared" si="189"/>
        <v>0</v>
      </c>
      <c r="T525" s="387">
        <f t="shared" si="189"/>
        <v>0</v>
      </c>
      <c r="U525" s="387">
        <f t="shared" si="189"/>
        <v>0</v>
      </c>
      <c r="V525" s="387">
        <f t="shared" si="189"/>
        <v>0</v>
      </c>
      <c r="W525" s="387">
        <f t="shared" si="189"/>
        <v>0</v>
      </c>
      <c r="X525" s="387">
        <f t="shared" si="189"/>
        <v>0</v>
      </c>
      <c r="Y525" s="387">
        <f t="shared" si="190"/>
        <v>0</v>
      </c>
      <c r="Z525" s="387">
        <f t="shared" si="190"/>
        <v>0</v>
      </c>
      <c r="AA525" s="387">
        <f t="shared" si="190"/>
        <v>0</v>
      </c>
      <c r="AB525" s="387">
        <f t="shared" si="190"/>
        <v>0</v>
      </c>
      <c r="AC525" s="387">
        <f t="shared" si="190"/>
        <v>0</v>
      </c>
      <c r="AD525" s="387">
        <f t="shared" si="190"/>
        <v>0</v>
      </c>
      <c r="AE525" s="387">
        <f t="shared" si="190"/>
        <v>0</v>
      </c>
      <c r="AF525" s="387">
        <f t="shared" si="190"/>
        <v>0</v>
      </c>
      <c r="AG525" s="387">
        <f t="shared" si="190"/>
        <v>0</v>
      </c>
      <c r="AH525" s="387">
        <f t="shared" si="190"/>
        <v>0</v>
      </c>
      <c r="AI525" s="387">
        <f t="shared" si="191"/>
        <v>0</v>
      </c>
      <c r="AJ525" s="387">
        <f t="shared" si="191"/>
        <v>0</v>
      </c>
      <c r="AK525" s="387">
        <f t="shared" si="191"/>
        <v>0</v>
      </c>
      <c r="AL525" s="387">
        <f t="shared" si="191"/>
        <v>0</v>
      </c>
      <c r="AM525" s="387">
        <f t="shared" si="191"/>
        <v>0</v>
      </c>
      <c r="AN525" s="387">
        <f t="shared" si="191"/>
        <v>0</v>
      </c>
      <c r="AO525" s="387">
        <f t="shared" si="191"/>
        <v>0</v>
      </c>
      <c r="AP525" s="387">
        <f t="shared" si="191"/>
        <v>0</v>
      </c>
      <c r="AQ525" s="387">
        <f t="shared" si="191"/>
        <v>0</v>
      </c>
      <c r="AR525" s="387">
        <f t="shared" si="191"/>
        <v>0</v>
      </c>
      <c r="AS525" s="387">
        <f t="shared" si="187"/>
        <v>0</v>
      </c>
    </row>
    <row r="526" spans="2:45" s="377" customFormat="1" ht="12.75" hidden="1" customHeight="1" outlineLevel="2">
      <c r="B526" s="377">
        <v>28</v>
      </c>
      <c r="C526" s="81"/>
      <c r="D526" s="388">
        <v>0</v>
      </c>
      <c r="E526" s="387">
        <f t="shared" si="188"/>
        <v>0</v>
      </c>
      <c r="F526" s="387">
        <f t="shared" si="188"/>
        <v>0</v>
      </c>
      <c r="G526" s="387">
        <f t="shared" si="188"/>
        <v>0</v>
      </c>
      <c r="H526" s="387">
        <f t="shared" si="188"/>
        <v>0</v>
      </c>
      <c r="I526" s="387">
        <f t="shared" si="188"/>
        <v>0</v>
      </c>
      <c r="J526" s="387">
        <f t="shared" si="188"/>
        <v>0</v>
      </c>
      <c r="K526" s="387">
        <f t="shared" si="188"/>
        <v>0</v>
      </c>
      <c r="L526" s="387">
        <f t="shared" si="188"/>
        <v>0</v>
      </c>
      <c r="M526" s="387">
        <f t="shared" si="188"/>
        <v>0</v>
      </c>
      <c r="N526" s="387">
        <f t="shared" si="188"/>
        <v>0</v>
      </c>
      <c r="O526" s="387">
        <f t="shared" si="189"/>
        <v>0</v>
      </c>
      <c r="P526" s="387">
        <f t="shared" si="189"/>
        <v>0</v>
      </c>
      <c r="Q526" s="387">
        <f t="shared" si="189"/>
        <v>0</v>
      </c>
      <c r="R526" s="387">
        <f t="shared" si="189"/>
        <v>0</v>
      </c>
      <c r="S526" s="387">
        <f t="shared" si="189"/>
        <v>0</v>
      </c>
      <c r="T526" s="387">
        <f t="shared" si="189"/>
        <v>0</v>
      </c>
      <c r="U526" s="387">
        <f t="shared" si="189"/>
        <v>0</v>
      </c>
      <c r="V526" s="387">
        <f t="shared" si="189"/>
        <v>0</v>
      </c>
      <c r="W526" s="387">
        <f t="shared" si="189"/>
        <v>0</v>
      </c>
      <c r="X526" s="387">
        <f t="shared" si="189"/>
        <v>0</v>
      </c>
      <c r="Y526" s="387">
        <f t="shared" si="190"/>
        <v>0</v>
      </c>
      <c r="Z526" s="387">
        <f t="shared" si="190"/>
        <v>0</v>
      </c>
      <c r="AA526" s="387">
        <f t="shared" si="190"/>
        <v>0</v>
      </c>
      <c r="AB526" s="387">
        <f t="shared" si="190"/>
        <v>0</v>
      </c>
      <c r="AC526" s="387">
        <f t="shared" si="190"/>
        <v>0</v>
      </c>
      <c r="AD526" s="387">
        <f t="shared" si="190"/>
        <v>0</v>
      </c>
      <c r="AE526" s="387">
        <f t="shared" si="190"/>
        <v>0</v>
      </c>
      <c r="AF526" s="387">
        <f t="shared" si="190"/>
        <v>0</v>
      </c>
      <c r="AG526" s="387">
        <f t="shared" si="190"/>
        <v>0</v>
      </c>
      <c r="AH526" s="387">
        <f t="shared" si="190"/>
        <v>0</v>
      </c>
      <c r="AI526" s="387">
        <f t="shared" si="191"/>
        <v>0</v>
      </c>
      <c r="AJ526" s="387">
        <f t="shared" si="191"/>
        <v>0</v>
      </c>
      <c r="AK526" s="387">
        <f t="shared" si="191"/>
        <v>0</v>
      </c>
      <c r="AL526" s="387">
        <f t="shared" si="191"/>
        <v>0</v>
      </c>
      <c r="AM526" s="387">
        <f t="shared" si="191"/>
        <v>0</v>
      </c>
      <c r="AN526" s="387">
        <f t="shared" si="191"/>
        <v>0</v>
      </c>
      <c r="AO526" s="387">
        <f t="shared" si="191"/>
        <v>0</v>
      </c>
      <c r="AP526" s="387">
        <f t="shared" si="191"/>
        <v>0</v>
      </c>
      <c r="AQ526" s="387">
        <f t="shared" si="191"/>
        <v>0</v>
      </c>
      <c r="AR526" s="387">
        <f t="shared" si="191"/>
        <v>0</v>
      </c>
      <c r="AS526" s="387">
        <f t="shared" si="187"/>
        <v>0</v>
      </c>
    </row>
    <row r="527" spans="2:45" s="377" customFormat="1" ht="12.75" hidden="1" customHeight="1" outlineLevel="2">
      <c r="B527" s="377">
        <v>29</v>
      </c>
      <c r="C527" s="81"/>
      <c r="D527" s="388">
        <v>0</v>
      </c>
      <c r="E527" s="387">
        <f t="shared" si="188"/>
        <v>0</v>
      </c>
      <c r="F527" s="387">
        <f t="shared" si="188"/>
        <v>0</v>
      </c>
      <c r="G527" s="387">
        <f t="shared" si="188"/>
        <v>0</v>
      </c>
      <c r="H527" s="387">
        <f t="shared" si="188"/>
        <v>0</v>
      </c>
      <c r="I527" s="387">
        <f t="shared" si="188"/>
        <v>0</v>
      </c>
      <c r="J527" s="387">
        <f t="shared" si="188"/>
        <v>0</v>
      </c>
      <c r="K527" s="387">
        <f t="shared" si="188"/>
        <v>0</v>
      </c>
      <c r="L527" s="387">
        <f t="shared" si="188"/>
        <v>0</v>
      </c>
      <c r="M527" s="387">
        <f t="shared" si="188"/>
        <v>0</v>
      </c>
      <c r="N527" s="387">
        <f t="shared" si="188"/>
        <v>0</v>
      </c>
      <c r="O527" s="387">
        <f t="shared" si="189"/>
        <v>0</v>
      </c>
      <c r="P527" s="387">
        <f t="shared" si="189"/>
        <v>0</v>
      </c>
      <c r="Q527" s="387">
        <f t="shared" si="189"/>
        <v>0</v>
      </c>
      <c r="R527" s="387">
        <f t="shared" si="189"/>
        <v>0</v>
      </c>
      <c r="S527" s="387">
        <f t="shared" si="189"/>
        <v>0</v>
      </c>
      <c r="T527" s="387">
        <f t="shared" si="189"/>
        <v>0</v>
      </c>
      <c r="U527" s="387">
        <f t="shared" si="189"/>
        <v>0</v>
      </c>
      <c r="V527" s="387">
        <f t="shared" si="189"/>
        <v>0</v>
      </c>
      <c r="W527" s="387">
        <f t="shared" si="189"/>
        <v>0</v>
      </c>
      <c r="X527" s="387">
        <f t="shared" si="189"/>
        <v>0</v>
      </c>
      <c r="Y527" s="387">
        <f t="shared" si="190"/>
        <v>0</v>
      </c>
      <c r="Z527" s="387">
        <f t="shared" si="190"/>
        <v>0</v>
      </c>
      <c r="AA527" s="387">
        <f t="shared" si="190"/>
        <v>0</v>
      </c>
      <c r="AB527" s="387">
        <f t="shared" si="190"/>
        <v>0</v>
      </c>
      <c r="AC527" s="387">
        <f t="shared" si="190"/>
        <v>0</v>
      </c>
      <c r="AD527" s="387">
        <f t="shared" si="190"/>
        <v>0</v>
      </c>
      <c r="AE527" s="387">
        <f t="shared" si="190"/>
        <v>0</v>
      </c>
      <c r="AF527" s="387">
        <f t="shared" si="190"/>
        <v>0</v>
      </c>
      <c r="AG527" s="387">
        <f t="shared" si="190"/>
        <v>0</v>
      </c>
      <c r="AH527" s="387">
        <f t="shared" si="190"/>
        <v>0</v>
      </c>
      <c r="AI527" s="387">
        <f t="shared" si="191"/>
        <v>0</v>
      </c>
      <c r="AJ527" s="387">
        <f t="shared" si="191"/>
        <v>0</v>
      </c>
      <c r="AK527" s="387">
        <f t="shared" si="191"/>
        <v>0</v>
      </c>
      <c r="AL527" s="387">
        <f t="shared" si="191"/>
        <v>0</v>
      </c>
      <c r="AM527" s="387">
        <f t="shared" si="191"/>
        <v>0</v>
      </c>
      <c r="AN527" s="387">
        <f t="shared" si="191"/>
        <v>0</v>
      </c>
      <c r="AO527" s="387">
        <f t="shared" si="191"/>
        <v>0</v>
      </c>
      <c r="AP527" s="387">
        <f t="shared" si="191"/>
        <v>0</v>
      </c>
      <c r="AQ527" s="387">
        <f t="shared" si="191"/>
        <v>0</v>
      </c>
      <c r="AR527" s="387">
        <f t="shared" si="191"/>
        <v>0</v>
      </c>
      <c r="AS527" s="387">
        <f t="shared" si="187"/>
        <v>0</v>
      </c>
    </row>
    <row r="528" spans="2:45" s="377" customFormat="1" ht="12.75" hidden="1" customHeight="1" outlineLevel="2">
      <c r="B528" s="377">
        <v>30</v>
      </c>
      <c r="C528" s="81"/>
      <c r="D528" s="388">
        <v>0</v>
      </c>
      <c r="E528" s="387">
        <f t="shared" si="188"/>
        <v>0</v>
      </c>
      <c r="F528" s="387">
        <f t="shared" si="188"/>
        <v>0</v>
      </c>
      <c r="G528" s="387">
        <f t="shared" si="188"/>
        <v>0</v>
      </c>
      <c r="H528" s="387">
        <f t="shared" si="188"/>
        <v>0</v>
      </c>
      <c r="I528" s="387">
        <f t="shared" si="188"/>
        <v>0</v>
      </c>
      <c r="J528" s="387">
        <f t="shared" si="188"/>
        <v>0</v>
      </c>
      <c r="K528" s="387">
        <f t="shared" si="188"/>
        <v>0</v>
      </c>
      <c r="L528" s="387">
        <f t="shared" si="188"/>
        <v>0</v>
      </c>
      <c r="M528" s="387">
        <f t="shared" si="188"/>
        <v>0</v>
      </c>
      <c r="N528" s="387">
        <f t="shared" si="188"/>
        <v>0</v>
      </c>
      <c r="O528" s="387">
        <f t="shared" si="189"/>
        <v>0</v>
      </c>
      <c r="P528" s="387">
        <f t="shared" si="189"/>
        <v>0</v>
      </c>
      <c r="Q528" s="387">
        <f t="shared" si="189"/>
        <v>0</v>
      </c>
      <c r="R528" s="387">
        <f t="shared" si="189"/>
        <v>0</v>
      </c>
      <c r="S528" s="387">
        <f t="shared" si="189"/>
        <v>0</v>
      </c>
      <c r="T528" s="387">
        <f t="shared" si="189"/>
        <v>0</v>
      </c>
      <c r="U528" s="387">
        <f t="shared" si="189"/>
        <v>0</v>
      </c>
      <c r="V528" s="387">
        <f t="shared" si="189"/>
        <v>0</v>
      </c>
      <c r="W528" s="387">
        <f t="shared" si="189"/>
        <v>0</v>
      </c>
      <c r="X528" s="387">
        <f t="shared" si="189"/>
        <v>0</v>
      </c>
      <c r="Y528" s="387">
        <f t="shared" si="190"/>
        <v>0</v>
      </c>
      <c r="Z528" s="387">
        <f t="shared" si="190"/>
        <v>0</v>
      </c>
      <c r="AA528" s="387">
        <f t="shared" si="190"/>
        <v>0</v>
      </c>
      <c r="AB528" s="387">
        <f t="shared" si="190"/>
        <v>0</v>
      </c>
      <c r="AC528" s="387">
        <f t="shared" si="190"/>
        <v>0</v>
      </c>
      <c r="AD528" s="387">
        <f t="shared" si="190"/>
        <v>0</v>
      </c>
      <c r="AE528" s="387">
        <f t="shared" si="190"/>
        <v>0</v>
      </c>
      <c r="AF528" s="387">
        <f t="shared" si="190"/>
        <v>0</v>
      </c>
      <c r="AG528" s="387">
        <f t="shared" si="190"/>
        <v>0</v>
      </c>
      <c r="AH528" s="387">
        <f t="shared" si="190"/>
        <v>0</v>
      </c>
      <c r="AI528" s="387">
        <f t="shared" si="191"/>
        <v>0</v>
      </c>
      <c r="AJ528" s="387">
        <f t="shared" si="191"/>
        <v>0</v>
      </c>
      <c r="AK528" s="387">
        <f t="shared" si="191"/>
        <v>0</v>
      </c>
      <c r="AL528" s="387">
        <f t="shared" si="191"/>
        <v>0</v>
      </c>
      <c r="AM528" s="387">
        <f t="shared" si="191"/>
        <v>0</v>
      </c>
      <c r="AN528" s="387">
        <f t="shared" si="191"/>
        <v>0</v>
      </c>
      <c r="AO528" s="387">
        <f t="shared" si="191"/>
        <v>0</v>
      </c>
      <c r="AP528" s="387">
        <f t="shared" si="191"/>
        <v>0</v>
      </c>
      <c r="AQ528" s="387">
        <f t="shared" si="191"/>
        <v>0</v>
      </c>
      <c r="AR528" s="387">
        <f t="shared" si="191"/>
        <v>0</v>
      </c>
      <c r="AS528" s="387">
        <f t="shared" si="187"/>
        <v>0</v>
      </c>
    </row>
    <row r="529" spans="2:45" s="377" customFormat="1" ht="12.75" hidden="1" customHeight="1" outlineLevel="2">
      <c r="B529" s="377">
        <v>31</v>
      </c>
      <c r="C529" s="81"/>
      <c r="D529" s="388">
        <v>0</v>
      </c>
      <c r="E529" s="387">
        <f t="shared" ref="E529:N538" si="192">IF(AND(E$2=$B529,$B529=$C$3),$D529,IF(AND(E$2&gt;$B529,E$2&lt;=$D$498+$B529),SLN($D529,0,IF($C$3-$B529&gt;=$D$498,$D$498,$C$3-$B529)),0))</f>
        <v>0</v>
      </c>
      <c r="F529" s="387">
        <f t="shared" si="192"/>
        <v>0</v>
      </c>
      <c r="G529" s="387">
        <f t="shared" si="192"/>
        <v>0</v>
      </c>
      <c r="H529" s="387">
        <f t="shared" si="192"/>
        <v>0</v>
      </c>
      <c r="I529" s="387">
        <f t="shared" si="192"/>
        <v>0</v>
      </c>
      <c r="J529" s="387">
        <f t="shared" si="192"/>
        <v>0</v>
      </c>
      <c r="K529" s="387">
        <f t="shared" si="192"/>
        <v>0</v>
      </c>
      <c r="L529" s="387">
        <f t="shared" si="192"/>
        <v>0</v>
      </c>
      <c r="M529" s="387">
        <f t="shared" si="192"/>
        <v>0</v>
      </c>
      <c r="N529" s="387">
        <f t="shared" si="192"/>
        <v>0</v>
      </c>
      <c r="O529" s="387">
        <f t="shared" ref="O529:X538" si="193">IF(AND(O$2=$B529,$B529=$C$3),$D529,IF(AND(O$2&gt;$B529,O$2&lt;=$D$498+$B529),SLN($D529,0,IF($C$3-$B529&gt;=$D$498,$D$498,$C$3-$B529)),0))</f>
        <v>0</v>
      </c>
      <c r="P529" s="387">
        <f t="shared" si="193"/>
        <v>0</v>
      </c>
      <c r="Q529" s="387">
        <f t="shared" si="193"/>
        <v>0</v>
      </c>
      <c r="R529" s="387">
        <f t="shared" si="193"/>
        <v>0</v>
      </c>
      <c r="S529" s="387">
        <f t="shared" si="193"/>
        <v>0</v>
      </c>
      <c r="T529" s="387">
        <f t="shared" si="193"/>
        <v>0</v>
      </c>
      <c r="U529" s="387">
        <f t="shared" si="193"/>
        <v>0</v>
      </c>
      <c r="V529" s="387">
        <f t="shared" si="193"/>
        <v>0</v>
      </c>
      <c r="W529" s="387">
        <f t="shared" si="193"/>
        <v>0</v>
      </c>
      <c r="X529" s="387">
        <f t="shared" si="193"/>
        <v>0</v>
      </c>
      <c r="Y529" s="387">
        <f t="shared" ref="Y529:AH538" si="194">IF(AND(Y$2=$B529,$B529=$C$3),$D529,IF(AND(Y$2&gt;$B529,Y$2&lt;=$D$498+$B529),SLN($D529,0,IF($C$3-$B529&gt;=$D$498,$D$498,$C$3-$B529)),0))</f>
        <v>0</v>
      </c>
      <c r="Z529" s="387">
        <f t="shared" si="194"/>
        <v>0</v>
      </c>
      <c r="AA529" s="387">
        <f t="shared" si="194"/>
        <v>0</v>
      </c>
      <c r="AB529" s="387">
        <f t="shared" si="194"/>
        <v>0</v>
      </c>
      <c r="AC529" s="387">
        <f t="shared" si="194"/>
        <v>0</v>
      </c>
      <c r="AD529" s="387">
        <f t="shared" si="194"/>
        <v>0</v>
      </c>
      <c r="AE529" s="387">
        <f t="shared" si="194"/>
        <v>0</v>
      </c>
      <c r="AF529" s="387">
        <f t="shared" si="194"/>
        <v>0</v>
      </c>
      <c r="AG529" s="387">
        <f t="shared" si="194"/>
        <v>0</v>
      </c>
      <c r="AH529" s="387">
        <f t="shared" si="194"/>
        <v>0</v>
      </c>
      <c r="AI529" s="387">
        <f t="shared" ref="AI529:AR538" si="195">IF(AND(AI$2=$B529,$B529=$C$3),$D529,IF(AND(AI$2&gt;$B529,AI$2&lt;=$D$498+$B529),SLN($D529,0,IF($C$3-$B529&gt;=$D$498,$D$498,$C$3-$B529)),0))</f>
        <v>0</v>
      </c>
      <c r="AJ529" s="387">
        <f t="shared" si="195"/>
        <v>0</v>
      </c>
      <c r="AK529" s="387">
        <f t="shared" si="195"/>
        <v>0</v>
      </c>
      <c r="AL529" s="387">
        <f t="shared" si="195"/>
        <v>0</v>
      </c>
      <c r="AM529" s="387">
        <f t="shared" si="195"/>
        <v>0</v>
      </c>
      <c r="AN529" s="387">
        <f t="shared" si="195"/>
        <v>0</v>
      </c>
      <c r="AO529" s="387">
        <f t="shared" si="195"/>
        <v>0</v>
      </c>
      <c r="AP529" s="387">
        <f t="shared" si="195"/>
        <v>0</v>
      </c>
      <c r="AQ529" s="387">
        <f t="shared" si="195"/>
        <v>0</v>
      </c>
      <c r="AR529" s="387">
        <f t="shared" si="195"/>
        <v>0</v>
      </c>
      <c r="AS529" s="387">
        <f t="shared" si="187"/>
        <v>0</v>
      </c>
    </row>
    <row r="530" spans="2:45" s="377" customFormat="1" ht="12.75" hidden="1" customHeight="1" outlineLevel="2">
      <c r="B530" s="377">
        <v>32</v>
      </c>
      <c r="C530" s="81"/>
      <c r="D530" s="388">
        <v>0</v>
      </c>
      <c r="E530" s="387">
        <f t="shared" si="192"/>
        <v>0</v>
      </c>
      <c r="F530" s="387">
        <f t="shared" si="192"/>
        <v>0</v>
      </c>
      <c r="G530" s="387">
        <f t="shared" si="192"/>
        <v>0</v>
      </c>
      <c r="H530" s="387">
        <f t="shared" si="192"/>
        <v>0</v>
      </c>
      <c r="I530" s="387">
        <f t="shared" si="192"/>
        <v>0</v>
      </c>
      <c r="J530" s="387">
        <f t="shared" si="192"/>
        <v>0</v>
      </c>
      <c r="K530" s="387">
        <f t="shared" si="192"/>
        <v>0</v>
      </c>
      <c r="L530" s="387">
        <f t="shared" si="192"/>
        <v>0</v>
      </c>
      <c r="M530" s="387">
        <f t="shared" si="192"/>
        <v>0</v>
      </c>
      <c r="N530" s="387">
        <f t="shared" si="192"/>
        <v>0</v>
      </c>
      <c r="O530" s="387">
        <f t="shared" si="193"/>
        <v>0</v>
      </c>
      <c r="P530" s="387">
        <f t="shared" si="193"/>
        <v>0</v>
      </c>
      <c r="Q530" s="387">
        <f t="shared" si="193"/>
        <v>0</v>
      </c>
      <c r="R530" s="387">
        <f t="shared" si="193"/>
        <v>0</v>
      </c>
      <c r="S530" s="387">
        <f t="shared" si="193"/>
        <v>0</v>
      </c>
      <c r="T530" s="387">
        <f t="shared" si="193"/>
        <v>0</v>
      </c>
      <c r="U530" s="387">
        <f t="shared" si="193"/>
        <v>0</v>
      </c>
      <c r="V530" s="387">
        <f t="shared" si="193"/>
        <v>0</v>
      </c>
      <c r="W530" s="387">
        <f t="shared" si="193"/>
        <v>0</v>
      </c>
      <c r="X530" s="387">
        <f t="shared" si="193"/>
        <v>0</v>
      </c>
      <c r="Y530" s="387">
        <f t="shared" si="194"/>
        <v>0</v>
      </c>
      <c r="Z530" s="387">
        <f t="shared" si="194"/>
        <v>0</v>
      </c>
      <c r="AA530" s="387">
        <f t="shared" si="194"/>
        <v>0</v>
      </c>
      <c r="AB530" s="387">
        <f t="shared" si="194"/>
        <v>0</v>
      </c>
      <c r="AC530" s="387">
        <f t="shared" si="194"/>
        <v>0</v>
      </c>
      <c r="AD530" s="387">
        <f t="shared" si="194"/>
        <v>0</v>
      </c>
      <c r="AE530" s="387">
        <f t="shared" si="194"/>
        <v>0</v>
      </c>
      <c r="AF530" s="387">
        <f t="shared" si="194"/>
        <v>0</v>
      </c>
      <c r="AG530" s="387">
        <f t="shared" si="194"/>
        <v>0</v>
      </c>
      <c r="AH530" s="387">
        <f t="shared" si="194"/>
        <v>0</v>
      </c>
      <c r="AI530" s="387">
        <f t="shared" si="195"/>
        <v>0</v>
      </c>
      <c r="AJ530" s="387">
        <f t="shared" si="195"/>
        <v>0</v>
      </c>
      <c r="AK530" s="387">
        <f t="shared" si="195"/>
        <v>0</v>
      </c>
      <c r="AL530" s="387">
        <f t="shared" si="195"/>
        <v>0</v>
      </c>
      <c r="AM530" s="387">
        <f t="shared" si="195"/>
        <v>0</v>
      </c>
      <c r="AN530" s="387">
        <f t="shared" si="195"/>
        <v>0</v>
      </c>
      <c r="AO530" s="387">
        <f t="shared" si="195"/>
        <v>0</v>
      </c>
      <c r="AP530" s="387">
        <f t="shared" si="195"/>
        <v>0</v>
      </c>
      <c r="AQ530" s="387">
        <f t="shared" si="195"/>
        <v>0</v>
      </c>
      <c r="AR530" s="387">
        <f t="shared" si="195"/>
        <v>0</v>
      </c>
      <c r="AS530" s="387">
        <f t="shared" si="187"/>
        <v>0</v>
      </c>
    </row>
    <row r="531" spans="2:45" s="377" customFormat="1" ht="12.75" hidden="1" customHeight="1" outlineLevel="2">
      <c r="B531" s="377">
        <v>33</v>
      </c>
      <c r="C531" s="81"/>
      <c r="D531" s="388">
        <v>0</v>
      </c>
      <c r="E531" s="387">
        <f t="shared" si="192"/>
        <v>0</v>
      </c>
      <c r="F531" s="387">
        <f t="shared" si="192"/>
        <v>0</v>
      </c>
      <c r="G531" s="387">
        <f t="shared" si="192"/>
        <v>0</v>
      </c>
      <c r="H531" s="387">
        <f t="shared" si="192"/>
        <v>0</v>
      </c>
      <c r="I531" s="387">
        <f t="shared" si="192"/>
        <v>0</v>
      </c>
      <c r="J531" s="387">
        <f t="shared" si="192"/>
        <v>0</v>
      </c>
      <c r="K531" s="387">
        <f t="shared" si="192"/>
        <v>0</v>
      </c>
      <c r="L531" s="387">
        <f t="shared" si="192"/>
        <v>0</v>
      </c>
      <c r="M531" s="387">
        <f t="shared" si="192"/>
        <v>0</v>
      </c>
      <c r="N531" s="387">
        <f t="shared" si="192"/>
        <v>0</v>
      </c>
      <c r="O531" s="387">
        <f t="shared" si="193"/>
        <v>0</v>
      </c>
      <c r="P531" s="387">
        <f t="shared" si="193"/>
        <v>0</v>
      </c>
      <c r="Q531" s="387">
        <f t="shared" si="193"/>
        <v>0</v>
      </c>
      <c r="R531" s="387">
        <f t="shared" si="193"/>
        <v>0</v>
      </c>
      <c r="S531" s="387">
        <f t="shared" si="193"/>
        <v>0</v>
      </c>
      <c r="T531" s="387">
        <f t="shared" si="193"/>
        <v>0</v>
      </c>
      <c r="U531" s="387">
        <f t="shared" si="193"/>
        <v>0</v>
      </c>
      <c r="V531" s="387">
        <f t="shared" si="193"/>
        <v>0</v>
      </c>
      <c r="W531" s="387">
        <f t="shared" si="193"/>
        <v>0</v>
      </c>
      <c r="X531" s="387">
        <f t="shared" si="193"/>
        <v>0</v>
      </c>
      <c r="Y531" s="387">
        <f t="shared" si="194"/>
        <v>0</v>
      </c>
      <c r="Z531" s="387">
        <f t="shared" si="194"/>
        <v>0</v>
      </c>
      <c r="AA531" s="387">
        <f t="shared" si="194"/>
        <v>0</v>
      </c>
      <c r="AB531" s="387">
        <f t="shared" si="194"/>
        <v>0</v>
      </c>
      <c r="AC531" s="387">
        <f t="shared" si="194"/>
        <v>0</v>
      </c>
      <c r="AD531" s="387">
        <f t="shared" si="194"/>
        <v>0</v>
      </c>
      <c r="AE531" s="387">
        <f t="shared" si="194"/>
        <v>0</v>
      </c>
      <c r="AF531" s="387">
        <f t="shared" si="194"/>
        <v>0</v>
      </c>
      <c r="AG531" s="387">
        <f t="shared" si="194"/>
        <v>0</v>
      </c>
      <c r="AH531" s="387">
        <f t="shared" si="194"/>
        <v>0</v>
      </c>
      <c r="AI531" s="387">
        <f t="shared" si="195"/>
        <v>0</v>
      </c>
      <c r="AJ531" s="387">
        <f t="shared" si="195"/>
        <v>0</v>
      </c>
      <c r="AK531" s="387">
        <f t="shared" si="195"/>
        <v>0</v>
      </c>
      <c r="AL531" s="387">
        <f t="shared" si="195"/>
        <v>0</v>
      </c>
      <c r="AM531" s="387">
        <f t="shared" si="195"/>
        <v>0</v>
      </c>
      <c r="AN531" s="387">
        <f t="shared" si="195"/>
        <v>0</v>
      </c>
      <c r="AO531" s="387">
        <f t="shared" si="195"/>
        <v>0</v>
      </c>
      <c r="AP531" s="387">
        <f t="shared" si="195"/>
        <v>0</v>
      </c>
      <c r="AQ531" s="387">
        <f t="shared" si="195"/>
        <v>0</v>
      </c>
      <c r="AR531" s="387">
        <f t="shared" si="195"/>
        <v>0</v>
      </c>
      <c r="AS531" s="387">
        <f t="shared" si="187"/>
        <v>0</v>
      </c>
    </row>
    <row r="532" spans="2:45" s="377" customFormat="1" ht="12.75" hidden="1" customHeight="1" outlineLevel="2">
      <c r="B532" s="377">
        <v>34</v>
      </c>
      <c r="C532" s="81"/>
      <c r="D532" s="388">
        <v>0</v>
      </c>
      <c r="E532" s="387">
        <f t="shared" si="192"/>
        <v>0</v>
      </c>
      <c r="F532" s="387">
        <f t="shared" si="192"/>
        <v>0</v>
      </c>
      <c r="G532" s="387">
        <f t="shared" si="192"/>
        <v>0</v>
      </c>
      <c r="H532" s="387">
        <f t="shared" si="192"/>
        <v>0</v>
      </c>
      <c r="I532" s="387">
        <f t="shared" si="192"/>
        <v>0</v>
      </c>
      <c r="J532" s="387">
        <f t="shared" si="192"/>
        <v>0</v>
      </c>
      <c r="K532" s="387">
        <f t="shared" si="192"/>
        <v>0</v>
      </c>
      <c r="L532" s="387">
        <f t="shared" si="192"/>
        <v>0</v>
      </c>
      <c r="M532" s="387">
        <f t="shared" si="192"/>
        <v>0</v>
      </c>
      <c r="N532" s="387">
        <f t="shared" si="192"/>
        <v>0</v>
      </c>
      <c r="O532" s="387">
        <f t="shared" si="193"/>
        <v>0</v>
      </c>
      <c r="P532" s="387">
        <f t="shared" si="193"/>
        <v>0</v>
      </c>
      <c r="Q532" s="387">
        <f t="shared" si="193"/>
        <v>0</v>
      </c>
      <c r="R532" s="387">
        <f t="shared" si="193"/>
        <v>0</v>
      </c>
      <c r="S532" s="387">
        <f t="shared" si="193"/>
        <v>0</v>
      </c>
      <c r="T532" s="387">
        <f t="shared" si="193"/>
        <v>0</v>
      </c>
      <c r="U532" s="387">
        <f t="shared" si="193"/>
        <v>0</v>
      </c>
      <c r="V532" s="387">
        <f t="shared" si="193"/>
        <v>0</v>
      </c>
      <c r="W532" s="387">
        <f t="shared" si="193"/>
        <v>0</v>
      </c>
      <c r="X532" s="387">
        <f t="shared" si="193"/>
        <v>0</v>
      </c>
      <c r="Y532" s="387">
        <f t="shared" si="194"/>
        <v>0</v>
      </c>
      <c r="Z532" s="387">
        <f t="shared" si="194"/>
        <v>0</v>
      </c>
      <c r="AA532" s="387">
        <f t="shared" si="194"/>
        <v>0</v>
      </c>
      <c r="AB532" s="387">
        <f t="shared" si="194"/>
        <v>0</v>
      </c>
      <c r="AC532" s="387">
        <f t="shared" si="194"/>
        <v>0</v>
      </c>
      <c r="AD532" s="387">
        <f t="shared" si="194"/>
        <v>0</v>
      </c>
      <c r="AE532" s="387">
        <f t="shared" si="194"/>
        <v>0</v>
      </c>
      <c r="AF532" s="387">
        <f t="shared" si="194"/>
        <v>0</v>
      </c>
      <c r="AG532" s="387">
        <f t="shared" si="194"/>
        <v>0</v>
      </c>
      <c r="AH532" s="387">
        <f t="shared" si="194"/>
        <v>0</v>
      </c>
      <c r="AI532" s="387">
        <f t="shared" si="195"/>
        <v>0</v>
      </c>
      <c r="AJ532" s="387">
        <f t="shared" si="195"/>
        <v>0</v>
      </c>
      <c r="AK532" s="387">
        <f t="shared" si="195"/>
        <v>0</v>
      </c>
      <c r="AL532" s="387">
        <f t="shared" si="195"/>
        <v>0</v>
      </c>
      <c r="AM532" s="387">
        <f t="shared" si="195"/>
        <v>0</v>
      </c>
      <c r="AN532" s="387">
        <f t="shared" si="195"/>
        <v>0</v>
      </c>
      <c r="AO532" s="387">
        <f t="shared" si="195"/>
        <v>0</v>
      </c>
      <c r="AP532" s="387">
        <f t="shared" si="195"/>
        <v>0</v>
      </c>
      <c r="AQ532" s="387">
        <f t="shared" si="195"/>
        <v>0</v>
      </c>
      <c r="AR532" s="387">
        <f t="shared" si="195"/>
        <v>0</v>
      </c>
      <c r="AS532" s="387">
        <f t="shared" si="187"/>
        <v>0</v>
      </c>
    </row>
    <row r="533" spans="2:45" s="377" customFormat="1" ht="12.75" hidden="1" customHeight="1" outlineLevel="2">
      <c r="B533" s="377">
        <v>35</v>
      </c>
      <c r="C533" s="81"/>
      <c r="D533" s="388">
        <v>0</v>
      </c>
      <c r="E533" s="387">
        <f t="shared" si="192"/>
        <v>0</v>
      </c>
      <c r="F533" s="387">
        <f t="shared" si="192"/>
        <v>0</v>
      </c>
      <c r="G533" s="387">
        <f t="shared" si="192"/>
        <v>0</v>
      </c>
      <c r="H533" s="387">
        <f t="shared" si="192"/>
        <v>0</v>
      </c>
      <c r="I533" s="387">
        <f t="shared" si="192"/>
        <v>0</v>
      </c>
      <c r="J533" s="387">
        <f t="shared" si="192"/>
        <v>0</v>
      </c>
      <c r="K533" s="387">
        <f t="shared" si="192"/>
        <v>0</v>
      </c>
      <c r="L533" s="387">
        <f t="shared" si="192"/>
        <v>0</v>
      </c>
      <c r="M533" s="387">
        <f t="shared" si="192"/>
        <v>0</v>
      </c>
      <c r="N533" s="387">
        <f t="shared" si="192"/>
        <v>0</v>
      </c>
      <c r="O533" s="387">
        <f t="shared" si="193"/>
        <v>0</v>
      </c>
      <c r="P533" s="387">
        <f t="shared" si="193"/>
        <v>0</v>
      </c>
      <c r="Q533" s="387">
        <f t="shared" si="193"/>
        <v>0</v>
      </c>
      <c r="R533" s="387">
        <f t="shared" si="193"/>
        <v>0</v>
      </c>
      <c r="S533" s="387">
        <f t="shared" si="193"/>
        <v>0</v>
      </c>
      <c r="T533" s="387">
        <f t="shared" si="193"/>
        <v>0</v>
      </c>
      <c r="U533" s="387">
        <f t="shared" si="193"/>
        <v>0</v>
      </c>
      <c r="V533" s="387">
        <f t="shared" si="193"/>
        <v>0</v>
      </c>
      <c r="W533" s="387">
        <f t="shared" si="193"/>
        <v>0</v>
      </c>
      <c r="X533" s="387">
        <f t="shared" si="193"/>
        <v>0</v>
      </c>
      <c r="Y533" s="387">
        <f t="shared" si="194"/>
        <v>0</v>
      </c>
      <c r="Z533" s="387">
        <f t="shared" si="194"/>
        <v>0</v>
      </c>
      <c r="AA533" s="387">
        <f t="shared" si="194"/>
        <v>0</v>
      </c>
      <c r="AB533" s="387">
        <f t="shared" si="194"/>
        <v>0</v>
      </c>
      <c r="AC533" s="387">
        <f t="shared" si="194"/>
        <v>0</v>
      </c>
      <c r="AD533" s="387">
        <f t="shared" si="194"/>
        <v>0</v>
      </c>
      <c r="AE533" s="387">
        <f t="shared" si="194"/>
        <v>0</v>
      </c>
      <c r="AF533" s="387">
        <f t="shared" si="194"/>
        <v>0</v>
      </c>
      <c r="AG533" s="387">
        <f t="shared" si="194"/>
        <v>0</v>
      </c>
      <c r="AH533" s="387">
        <f t="shared" si="194"/>
        <v>0</v>
      </c>
      <c r="AI533" s="387">
        <f t="shared" si="195"/>
        <v>0</v>
      </c>
      <c r="AJ533" s="387">
        <f t="shared" si="195"/>
        <v>0</v>
      </c>
      <c r="AK533" s="387">
        <f t="shared" si="195"/>
        <v>0</v>
      </c>
      <c r="AL533" s="387">
        <f t="shared" si="195"/>
        <v>0</v>
      </c>
      <c r="AM533" s="387">
        <f t="shared" si="195"/>
        <v>0</v>
      </c>
      <c r="AN533" s="387">
        <f t="shared" si="195"/>
        <v>0</v>
      </c>
      <c r="AO533" s="387">
        <f t="shared" si="195"/>
        <v>0</v>
      </c>
      <c r="AP533" s="387">
        <f t="shared" si="195"/>
        <v>0</v>
      </c>
      <c r="AQ533" s="387">
        <f t="shared" si="195"/>
        <v>0</v>
      </c>
      <c r="AR533" s="387">
        <f t="shared" si="195"/>
        <v>0</v>
      </c>
      <c r="AS533" s="387">
        <f t="shared" si="187"/>
        <v>0</v>
      </c>
    </row>
    <row r="534" spans="2:45" s="377" customFormat="1" ht="12.75" hidden="1" customHeight="1" outlineLevel="2">
      <c r="B534" s="377">
        <v>36</v>
      </c>
      <c r="C534" s="81"/>
      <c r="D534" s="388">
        <v>0</v>
      </c>
      <c r="E534" s="387">
        <f t="shared" si="192"/>
        <v>0</v>
      </c>
      <c r="F534" s="387">
        <f t="shared" si="192"/>
        <v>0</v>
      </c>
      <c r="G534" s="387">
        <f t="shared" si="192"/>
        <v>0</v>
      </c>
      <c r="H534" s="387">
        <f t="shared" si="192"/>
        <v>0</v>
      </c>
      <c r="I534" s="387">
        <f t="shared" si="192"/>
        <v>0</v>
      </c>
      <c r="J534" s="387">
        <f t="shared" si="192"/>
        <v>0</v>
      </c>
      <c r="K534" s="387">
        <f t="shared" si="192"/>
        <v>0</v>
      </c>
      <c r="L534" s="387">
        <f t="shared" si="192"/>
        <v>0</v>
      </c>
      <c r="M534" s="387">
        <f t="shared" si="192"/>
        <v>0</v>
      </c>
      <c r="N534" s="387">
        <f t="shared" si="192"/>
        <v>0</v>
      </c>
      <c r="O534" s="387">
        <f t="shared" si="193"/>
        <v>0</v>
      </c>
      <c r="P534" s="387">
        <f t="shared" si="193"/>
        <v>0</v>
      </c>
      <c r="Q534" s="387">
        <f t="shared" si="193"/>
        <v>0</v>
      </c>
      <c r="R534" s="387">
        <f t="shared" si="193"/>
        <v>0</v>
      </c>
      <c r="S534" s="387">
        <f t="shared" si="193"/>
        <v>0</v>
      </c>
      <c r="T534" s="387">
        <f t="shared" si="193"/>
        <v>0</v>
      </c>
      <c r="U534" s="387">
        <f t="shared" si="193"/>
        <v>0</v>
      </c>
      <c r="V534" s="387">
        <f t="shared" si="193"/>
        <v>0</v>
      </c>
      <c r="W534" s="387">
        <f t="shared" si="193"/>
        <v>0</v>
      </c>
      <c r="X534" s="387">
        <f t="shared" si="193"/>
        <v>0</v>
      </c>
      <c r="Y534" s="387">
        <f t="shared" si="194"/>
        <v>0</v>
      </c>
      <c r="Z534" s="387">
        <f t="shared" si="194"/>
        <v>0</v>
      </c>
      <c r="AA534" s="387">
        <f t="shared" si="194"/>
        <v>0</v>
      </c>
      <c r="AB534" s="387">
        <f t="shared" si="194"/>
        <v>0</v>
      </c>
      <c r="AC534" s="387">
        <f t="shared" si="194"/>
        <v>0</v>
      </c>
      <c r="AD534" s="387">
        <f t="shared" si="194"/>
        <v>0</v>
      </c>
      <c r="AE534" s="387">
        <f t="shared" si="194"/>
        <v>0</v>
      </c>
      <c r="AF534" s="387">
        <f t="shared" si="194"/>
        <v>0</v>
      </c>
      <c r="AG534" s="387">
        <f t="shared" si="194"/>
        <v>0</v>
      </c>
      <c r="AH534" s="387">
        <f t="shared" si="194"/>
        <v>0</v>
      </c>
      <c r="AI534" s="387">
        <f t="shared" si="195"/>
        <v>0</v>
      </c>
      <c r="AJ534" s="387">
        <f t="shared" si="195"/>
        <v>0</v>
      </c>
      <c r="AK534" s="387">
        <f t="shared" si="195"/>
        <v>0</v>
      </c>
      <c r="AL534" s="387">
        <f t="shared" si="195"/>
        <v>0</v>
      </c>
      <c r="AM534" s="387">
        <f t="shared" si="195"/>
        <v>0</v>
      </c>
      <c r="AN534" s="387">
        <f t="shared" si="195"/>
        <v>0</v>
      </c>
      <c r="AO534" s="387">
        <f t="shared" si="195"/>
        <v>0</v>
      </c>
      <c r="AP534" s="387">
        <f t="shared" si="195"/>
        <v>0</v>
      </c>
      <c r="AQ534" s="387">
        <f t="shared" si="195"/>
        <v>0</v>
      </c>
      <c r="AR534" s="387">
        <f t="shared" si="195"/>
        <v>0</v>
      </c>
      <c r="AS534" s="387">
        <f t="shared" si="187"/>
        <v>0</v>
      </c>
    </row>
    <row r="535" spans="2:45" s="377" customFormat="1" ht="12.75" hidden="1" customHeight="1" outlineLevel="2">
      <c r="B535" s="377">
        <v>37</v>
      </c>
      <c r="C535" s="81"/>
      <c r="D535" s="388">
        <v>0</v>
      </c>
      <c r="E535" s="387">
        <f t="shared" si="192"/>
        <v>0</v>
      </c>
      <c r="F535" s="387">
        <f t="shared" si="192"/>
        <v>0</v>
      </c>
      <c r="G535" s="387">
        <f t="shared" si="192"/>
        <v>0</v>
      </c>
      <c r="H535" s="387">
        <f t="shared" si="192"/>
        <v>0</v>
      </c>
      <c r="I535" s="387">
        <f t="shared" si="192"/>
        <v>0</v>
      </c>
      <c r="J535" s="387">
        <f t="shared" si="192"/>
        <v>0</v>
      </c>
      <c r="K535" s="387">
        <f t="shared" si="192"/>
        <v>0</v>
      </c>
      <c r="L535" s="387">
        <f t="shared" si="192"/>
        <v>0</v>
      </c>
      <c r="M535" s="387">
        <f t="shared" si="192"/>
        <v>0</v>
      </c>
      <c r="N535" s="387">
        <f t="shared" si="192"/>
        <v>0</v>
      </c>
      <c r="O535" s="387">
        <f t="shared" si="193"/>
        <v>0</v>
      </c>
      <c r="P535" s="387">
        <f t="shared" si="193"/>
        <v>0</v>
      </c>
      <c r="Q535" s="387">
        <f t="shared" si="193"/>
        <v>0</v>
      </c>
      <c r="R535" s="387">
        <f t="shared" si="193"/>
        <v>0</v>
      </c>
      <c r="S535" s="387">
        <f t="shared" si="193"/>
        <v>0</v>
      </c>
      <c r="T535" s="387">
        <f t="shared" si="193"/>
        <v>0</v>
      </c>
      <c r="U535" s="387">
        <f t="shared" si="193"/>
        <v>0</v>
      </c>
      <c r="V535" s="387">
        <f t="shared" si="193"/>
        <v>0</v>
      </c>
      <c r="W535" s="387">
        <f t="shared" si="193"/>
        <v>0</v>
      </c>
      <c r="X535" s="387">
        <f t="shared" si="193"/>
        <v>0</v>
      </c>
      <c r="Y535" s="387">
        <f t="shared" si="194"/>
        <v>0</v>
      </c>
      <c r="Z535" s="387">
        <f t="shared" si="194"/>
        <v>0</v>
      </c>
      <c r="AA535" s="387">
        <f t="shared" si="194"/>
        <v>0</v>
      </c>
      <c r="AB535" s="387">
        <f t="shared" si="194"/>
        <v>0</v>
      </c>
      <c r="AC535" s="387">
        <f t="shared" si="194"/>
        <v>0</v>
      </c>
      <c r="AD535" s="387">
        <f t="shared" si="194"/>
        <v>0</v>
      </c>
      <c r="AE535" s="387">
        <f t="shared" si="194"/>
        <v>0</v>
      </c>
      <c r="AF535" s="387">
        <f t="shared" si="194"/>
        <v>0</v>
      </c>
      <c r="AG535" s="387">
        <f t="shared" si="194"/>
        <v>0</v>
      </c>
      <c r="AH535" s="387">
        <f t="shared" si="194"/>
        <v>0</v>
      </c>
      <c r="AI535" s="387">
        <f t="shared" si="195"/>
        <v>0</v>
      </c>
      <c r="AJ535" s="387">
        <f t="shared" si="195"/>
        <v>0</v>
      </c>
      <c r="AK535" s="387">
        <f t="shared" si="195"/>
        <v>0</v>
      </c>
      <c r="AL535" s="387">
        <f t="shared" si="195"/>
        <v>0</v>
      </c>
      <c r="AM535" s="387">
        <f t="shared" si="195"/>
        <v>0</v>
      </c>
      <c r="AN535" s="387">
        <f t="shared" si="195"/>
        <v>0</v>
      </c>
      <c r="AO535" s="387">
        <f t="shared" si="195"/>
        <v>0</v>
      </c>
      <c r="AP535" s="387">
        <f t="shared" si="195"/>
        <v>0</v>
      </c>
      <c r="AQ535" s="387">
        <f t="shared" si="195"/>
        <v>0</v>
      </c>
      <c r="AR535" s="387">
        <f t="shared" si="195"/>
        <v>0</v>
      </c>
      <c r="AS535" s="387">
        <f t="shared" si="187"/>
        <v>0</v>
      </c>
    </row>
    <row r="536" spans="2:45" s="377" customFormat="1" ht="12.75" hidden="1" customHeight="1" outlineLevel="2">
      <c r="B536" s="377">
        <v>38</v>
      </c>
      <c r="C536" s="81"/>
      <c r="D536" s="388">
        <v>0</v>
      </c>
      <c r="E536" s="387">
        <f t="shared" si="192"/>
        <v>0</v>
      </c>
      <c r="F536" s="387">
        <f t="shared" si="192"/>
        <v>0</v>
      </c>
      <c r="G536" s="387">
        <f t="shared" si="192"/>
        <v>0</v>
      </c>
      <c r="H536" s="387">
        <f t="shared" si="192"/>
        <v>0</v>
      </c>
      <c r="I536" s="387">
        <f t="shared" si="192"/>
        <v>0</v>
      </c>
      <c r="J536" s="387">
        <f t="shared" si="192"/>
        <v>0</v>
      </c>
      <c r="K536" s="387">
        <f t="shared" si="192"/>
        <v>0</v>
      </c>
      <c r="L536" s="387">
        <f t="shared" si="192"/>
        <v>0</v>
      </c>
      <c r="M536" s="387">
        <f t="shared" si="192"/>
        <v>0</v>
      </c>
      <c r="N536" s="387">
        <f t="shared" si="192"/>
        <v>0</v>
      </c>
      <c r="O536" s="387">
        <f t="shared" si="193"/>
        <v>0</v>
      </c>
      <c r="P536" s="387">
        <f t="shared" si="193"/>
        <v>0</v>
      </c>
      <c r="Q536" s="387">
        <f t="shared" si="193"/>
        <v>0</v>
      </c>
      <c r="R536" s="387">
        <f t="shared" si="193"/>
        <v>0</v>
      </c>
      <c r="S536" s="387">
        <f t="shared" si="193"/>
        <v>0</v>
      </c>
      <c r="T536" s="387">
        <f t="shared" si="193"/>
        <v>0</v>
      </c>
      <c r="U536" s="387">
        <f t="shared" si="193"/>
        <v>0</v>
      </c>
      <c r="V536" s="387">
        <f t="shared" si="193"/>
        <v>0</v>
      </c>
      <c r="W536" s="387">
        <f t="shared" si="193"/>
        <v>0</v>
      </c>
      <c r="X536" s="387">
        <f t="shared" si="193"/>
        <v>0</v>
      </c>
      <c r="Y536" s="387">
        <f t="shared" si="194"/>
        <v>0</v>
      </c>
      <c r="Z536" s="387">
        <f t="shared" si="194"/>
        <v>0</v>
      </c>
      <c r="AA536" s="387">
        <f t="shared" si="194"/>
        <v>0</v>
      </c>
      <c r="AB536" s="387">
        <f t="shared" si="194"/>
        <v>0</v>
      </c>
      <c r="AC536" s="387">
        <f t="shared" si="194"/>
        <v>0</v>
      </c>
      <c r="AD536" s="387">
        <f t="shared" si="194"/>
        <v>0</v>
      </c>
      <c r="AE536" s="387">
        <f t="shared" si="194"/>
        <v>0</v>
      </c>
      <c r="AF536" s="387">
        <f t="shared" si="194"/>
        <v>0</v>
      </c>
      <c r="AG536" s="387">
        <f t="shared" si="194"/>
        <v>0</v>
      </c>
      <c r="AH536" s="387">
        <f t="shared" si="194"/>
        <v>0</v>
      </c>
      <c r="AI536" s="387">
        <f t="shared" si="195"/>
        <v>0</v>
      </c>
      <c r="AJ536" s="387">
        <f t="shared" si="195"/>
        <v>0</v>
      </c>
      <c r="AK536" s="387">
        <f t="shared" si="195"/>
        <v>0</v>
      </c>
      <c r="AL536" s="387">
        <f t="shared" si="195"/>
        <v>0</v>
      </c>
      <c r="AM536" s="387">
        <f t="shared" si="195"/>
        <v>0</v>
      </c>
      <c r="AN536" s="387">
        <f t="shared" si="195"/>
        <v>0</v>
      </c>
      <c r="AO536" s="387">
        <f t="shared" si="195"/>
        <v>0</v>
      </c>
      <c r="AP536" s="387">
        <f t="shared" si="195"/>
        <v>0</v>
      </c>
      <c r="AQ536" s="387">
        <f t="shared" si="195"/>
        <v>0</v>
      </c>
      <c r="AR536" s="387">
        <f t="shared" si="195"/>
        <v>0</v>
      </c>
      <c r="AS536" s="387">
        <f t="shared" si="187"/>
        <v>0</v>
      </c>
    </row>
    <row r="537" spans="2:45" s="377" customFormat="1" ht="12.75" hidden="1" customHeight="1" outlineLevel="2">
      <c r="B537" s="377">
        <v>39</v>
      </c>
      <c r="C537" s="81"/>
      <c r="D537" s="388">
        <v>0</v>
      </c>
      <c r="E537" s="387">
        <f t="shared" si="192"/>
        <v>0</v>
      </c>
      <c r="F537" s="387">
        <f t="shared" si="192"/>
        <v>0</v>
      </c>
      <c r="G537" s="387">
        <f t="shared" si="192"/>
        <v>0</v>
      </c>
      <c r="H537" s="387">
        <f t="shared" si="192"/>
        <v>0</v>
      </c>
      <c r="I537" s="387">
        <f t="shared" si="192"/>
        <v>0</v>
      </c>
      <c r="J537" s="387">
        <f t="shared" si="192"/>
        <v>0</v>
      </c>
      <c r="K537" s="387">
        <f t="shared" si="192"/>
        <v>0</v>
      </c>
      <c r="L537" s="387">
        <f t="shared" si="192"/>
        <v>0</v>
      </c>
      <c r="M537" s="387">
        <f t="shared" si="192"/>
        <v>0</v>
      </c>
      <c r="N537" s="387">
        <f t="shared" si="192"/>
        <v>0</v>
      </c>
      <c r="O537" s="387">
        <f t="shared" si="193"/>
        <v>0</v>
      </c>
      <c r="P537" s="387">
        <f t="shared" si="193"/>
        <v>0</v>
      </c>
      <c r="Q537" s="387">
        <f t="shared" si="193"/>
        <v>0</v>
      </c>
      <c r="R537" s="387">
        <f t="shared" si="193"/>
        <v>0</v>
      </c>
      <c r="S537" s="387">
        <f t="shared" si="193"/>
        <v>0</v>
      </c>
      <c r="T537" s="387">
        <f t="shared" si="193"/>
        <v>0</v>
      </c>
      <c r="U537" s="387">
        <f t="shared" si="193"/>
        <v>0</v>
      </c>
      <c r="V537" s="387">
        <f t="shared" si="193"/>
        <v>0</v>
      </c>
      <c r="W537" s="387">
        <f t="shared" si="193"/>
        <v>0</v>
      </c>
      <c r="X537" s="387">
        <f t="shared" si="193"/>
        <v>0</v>
      </c>
      <c r="Y537" s="387">
        <f t="shared" si="194"/>
        <v>0</v>
      </c>
      <c r="Z537" s="387">
        <f t="shared" si="194"/>
        <v>0</v>
      </c>
      <c r="AA537" s="387">
        <f t="shared" si="194"/>
        <v>0</v>
      </c>
      <c r="AB537" s="387">
        <f t="shared" si="194"/>
        <v>0</v>
      </c>
      <c r="AC537" s="387">
        <f t="shared" si="194"/>
        <v>0</v>
      </c>
      <c r="AD537" s="387">
        <f t="shared" si="194"/>
        <v>0</v>
      </c>
      <c r="AE537" s="387">
        <f t="shared" si="194"/>
        <v>0</v>
      </c>
      <c r="AF537" s="387">
        <f t="shared" si="194"/>
        <v>0</v>
      </c>
      <c r="AG537" s="387">
        <f t="shared" si="194"/>
        <v>0</v>
      </c>
      <c r="AH537" s="387">
        <f t="shared" si="194"/>
        <v>0</v>
      </c>
      <c r="AI537" s="387">
        <f t="shared" si="195"/>
        <v>0</v>
      </c>
      <c r="AJ537" s="387">
        <f t="shared" si="195"/>
        <v>0</v>
      </c>
      <c r="AK537" s="387">
        <f t="shared" si="195"/>
        <v>0</v>
      </c>
      <c r="AL537" s="387">
        <f t="shared" si="195"/>
        <v>0</v>
      </c>
      <c r="AM537" s="387">
        <f t="shared" si="195"/>
        <v>0</v>
      </c>
      <c r="AN537" s="387">
        <f t="shared" si="195"/>
        <v>0</v>
      </c>
      <c r="AO537" s="387">
        <f t="shared" si="195"/>
        <v>0</v>
      </c>
      <c r="AP537" s="387">
        <f t="shared" si="195"/>
        <v>0</v>
      </c>
      <c r="AQ537" s="387">
        <f t="shared" si="195"/>
        <v>0</v>
      </c>
      <c r="AR537" s="387">
        <f t="shared" si="195"/>
        <v>0</v>
      </c>
      <c r="AS537" s="387">
        <f t="shared" si="187"/>
        <v>0</v>
      </c>
    </row>
    <row r="538" spans="2:45" s="377" customFormat="1" ht="12.75" hidden="1" customHeight="1" outlineLevel="2">
      <c r="B538" s="377">
        <v>40</v>
      </c>
      <c r="C538" s="81"/>
      <c r="D538" s="388">
        <v>0</v>
      </c>
      <c r="E538" s="387">
        <f t="shared" si="192"/>
        <v>0</v>
      </c>
      <c r="F538" s="387">
        <f t="shared" si="192"/>
        <v>0</v>
      </c>
      <c r="G538" s="387">
        <f t="shared" si="192"/>
        <v>0</v>
      </c>
      <c r="H538" s="387">
        <f t="shared" si="192"/>
        <v>0</v>
      </c>
      <c r="I538" s="387">
        <f t="shared" si="192"/>
        <v>0</v>
      </c>
      <c r="J538" s="387">
        <f t="shared" si="192"/>
        <v>0</v>
      </c>
      <c r="K538" s="387">
        <f t="shared" si="192"/>
        <v>0</v>
      </c>
      <c r="L538" s="387">
        <f t="shared" si="192"/>
        <v>0</v>
      </c>
      <c r="M538" s="387">
        <f t="shared" si="192"/>
        <v>0</v>
      </c>
      <c r="N538" s="387">
        <f t="shared" si="192"/>
        <v>0</v>
      </c>
      <c r="O538" s="387">
        <f t="shared" si="193"/>
        <v>0</v>
      </c>
      <c r="P538" s="387">
        <f t="shared" si="193"/>
        <v>0</v>
      </c>
      <c r="Q538" s="387">
        <f t="shared" si="193"/>
        <v>0</v>
      </c>
      <c r="R538" s="387">
        <f t="shared" si="193"/>
        <v>0</v>
      </c>
      <c r="S538" s="387">
        <f t="shared" si="193"/>
        <v>0</v>
      </c>
      <c r="T538" s="387">
        <f t="shared" si="193"/>
        <v>0</v>
      </c>
      <c r="U538" s="387">
        <f t="shared" si="193"/>
        <v>0</v>
      </c>
      <c r="V538" s="387">
        <f t="shared" si="193"/>
        <v>0</v>
      </c>
      <c r="W538" s="387">
        <f t="shared" si="193"/>
        <v>0</v>
      </c>
      <c r="X538" s="387">
        <f t="shared" si="193"/>
        <v>0</v>
      </c>
      <c r="Y538" s="387">
        <f t="shared" si="194"/>
        <v>0</v>
      </c>
      <c r="Z538" s="387">
        <f t="shared" si="194"/>
        <v>0</v>
      </c>
      <c r="AA538" s="387">
        <f t="shared" si="194"/>
        <v>0</v>
      </c>
      <c r="AB538" s="387">
        <f t="shared" si="194"/>
        <v>0</v>
      </c>
      <c r="AC538" s="387">
        <f t="shared" si="194"/>
        <v>0</v>
      </c>
      <c r="AD538" s="387">
        <f t="shared" si="194"/>
        <v>0</v>
      </c>
      <c r="AE538" s="387">
        <f t="shared" si="194"/>
        <v>0</v>
      </c>
      <c r="AF538" s="387">
        <f t="shared" si="194"/>
        <v>0</v>
      </c>
      <c r="AG538" s="387">
        <f t="shared" si="194"/>
        <v>0</v>
      </c>
      <c r="AH538" s="387">
        <f t="shared" si="194"/>
        <v>0</v>
      </c>
      <c r="AI538" s="387">
        <f t="shared" si="195"/>
        <v>0</v>
      </c>
      <c r="AJ538" s="387">
        <f t="shared" si="195"/>
        <v>0</v>
      </c>
      <c r="AK538" s="387">
        <f t="shared" si="195"/>
        <v>0</v>
      </c>
      <c r="AL538" s="387">
        <f t="shared" si="195"/>
        <v>0</v>
      </c>
      <c r="AM538" s="387">
        <f t="shared" si="195"/>
        <v>0</v>
      </c>
      <c r="AN538" s="387">
        <f t="shared" si="195"/>
        <v>0</v>
      </c>
      <c r="AO538" s="387">
        <f t="shared" si="195"/>
        <v>0</v>
      </c>
      <c r="AP538" s="387">
        <f t="shared" si="195"/>
        <v>0</v>
      </c>
      <c r="AQ538" s="387">
        <f t="shared" si="195"/>
        <v>0</v>
      </c>
      <c r="AR538" s="387">
        <f t="shared" si="195"/>
        <v>0</v>
      </c>
      <c r="AS538" s="387">
        <f t="shared" si="187"/>
        <v>0</v>
      </c>
    </row>
    <row r="539" spans="2:45" s="377" customFormat="1" ht="12.75" hidden="1" customHeight="1" outlineLevel="1" collapsed="1">
      <c r="B539" s="378" t="str">
        <f>INV!B22</f>
        <v>2.3 - Kit composto por 8 (oito) rádios VHF e acessorios</v>
      </c>
      <c r="C539" s="357"/>
      <c r="D539" s="386">
        <f>INV!C22</f>
        <v>5</v>
      </c>
      <c r="E539" s="387">
        <f t="shared" ref="E539:AR539" si="196">SUM(E540:E579)</f>
        <v>0</v>
      </c>
      <c r="F539" s="387">
        <f t="shared" si="196"/>
        <v>10.47580529984506</v>
      </c>
      <c r="G539" s="387">
        <f t="shared" si="196"/>
        <v>10.47580529984506</v>
      </c>
      <c r="H539" s="387">
        <f t="shared" si="196"/>
        <v>10.47580529984506</v>
      </c>
      <c r="I539" s="387">
        <f t="shared" si="196"/>
        <v>10.47580529984506</v>
      </c>
      <c r="J539" s="387">
        <f t="shared" si="196"/>
        <v>10.47580529984506</v>
      </c>
      <c r="K539" s="387">
        <f t="shared" si="196"/>
        <v>0</v>
      </c>
      <c r="L539" s="387">
        <f t="shared" si="196"/>
        <v>0</v>
      </c>
      <c r="M539" s="387">
        <f t="shared" si="196"/>
        <v>0</v>
      </c>
      <c r="N539" s="387">
        <f t="shared" si="196"/>
        <v>0</v>
      </c>
      <c r="O539" s="387">
        <f t="shared" si="196"/>
        <v>0</v>
      </c>
      <c r="P539" s="387">
        <f t="shared" si="196"/>
        <v>10.47580529984506</v>
      </c>
      <c r="Q539" s="387">
        <f t="shared" si="196"/>
        <v>10.47580529984506</v>
      </c>
      <c r="R539" s="387">
        <f t="shared" si="196"/>
        <v>10.47580529984506</v>
      </c>
      <c r="S539" s="387">
        <f t="shared" si="196"/>
        <v>10.47580529984506</v>
      </c>
      <c r="T539" s="387">
        <f t="shared" si="196"/>
        <v>10.47580529984506</v>
      </c>
      <c r="U539" s="387">
        <f t="shared" si="196"/>
        <v>0</v>
      </c>
      <c r="V539" s="387">
        <f t="shared" si="196"/>
        <v>0</v>
      </c>
      <c r="W539" s="387">
        <f t="shared" si="196"/>
        <v>0</v>
      </c>
      <c r="X539" s="387">
        <f t="shared" si="196"/>
        <v>0</v>
      </c>
      <c r="Y539" s="387">
        <f t="shared" si="196"/>
        <v>0</v>
      </c>
      <c r="Z539" s="387">
        <f t="shared" si="196"/>
        <v>10.47580529984506</v>
      </c>
      <c r="AA539" s="387">
        <f t="shared" si="196"/>
        <v>10.47580529984506</v>
      </c>
      <c r="AB539" s="387">
        <f t="shared" si="196"/>
        <v>10.47580529984506</v>
      </c>
      <c r="AC539" s="387">
        <f t="shared" si="196"/>
        <v>10.47580529984506</v>
      </c>
      <c r="AD539" s="387">
        <f t="shared" si="196"/>
        <v>10.47580529984506</v>
      </c>
      <c r="AE539" s="387">
        <f t="shared" si="196"/>
        <v>0</v>
      </c>
      <c r="AF539" s="387">
        <f t="shared" si="196"/>
        <v>0</v>
      </c>
      <c r="AG539" s="387">
        <f t="shared" si="196"/>
        <v>0</v>
      </c>
      <c r="AH539" s="387">
        <f t="shared" si="196"/>
        <v>0</v>
      </c>
      <c r="AI539" s="387">
        <f t="shared" si="196"/>
        <v>0</v>
      </c>
      <c r="AJ539" s="387">
        <f t="shared" si="196"/>
        <v>13.094756624806326</v>
      </c>
      <c r="AK539" s="387">
        <f t="shared" si="196"/>
        <v>13.094756624806326</v>
      </c>
      <c r="AL539" s="387">
        <f t="shared" si="196"/>
        <v>13.094756624806326</v>
      </c>
      <c r="AM539" s="387">
        <f t="shared" si="196"/>
        <v>13.094756624806326</v>
      </c>
      <c r="AN539" s="387">
        <f t="shared" si="196"/>
        <v>0</v>
      </c>
      <c r="AO539" s="387">
        <f t="shared" si="196"/>
        <v>0</v>
      </c>
      <c r="AP539" s="387">
        <f t="shared" si="196"/>
        <v>0</v>
      </c>
      <c r="AQ539" s="387">
        <f t="shared" si="196"/>
        <v>0</v>
      </c>
      <c r="AR539" s="387">
        <f t="shared" si="196"/>
        <v>0</v>
      </c>
      <c r="AS539" s="387">
        <f t="shared" ref="AS539:AS550" si="197">SUM(E539:AR539)</f>
        <v>209.51610599690127</v>
      </c>
    </row>
    <row r="540" spans="2:45" s="377" customFormat="1" ht="12.75" hidden="1" customHeight="1" outlineLevel="2">
      <c r="B540" s="377">
        <v>1</v>
      </c>
      <c r="C540" s="81"/>
      <c r="D540" s="338">
        <f t="array" ref="D540:D579">TRANSPOSE(INV!E22:AR22)</f>
        <v>52.379026499225304</v>
      </c>
      <c r="E540" s="387">
        <f t="shared" ref="E540:N549" si="198">IF(AND(E$2=$B540,$B540=$C$3),$D540,IF(AND(E$2&gt;$B540,E$2&lt;=$D$539+$B540),SLN($D540,0,IF($C$3-$B540&gt;=$D$539,$D$539,$C$3-$B540)),0))</f>
        <v>0</v>
      </c>
      <c r="F540" s="387">
        <f t="shared" si="198"/>
        <v>10.47580529984506</v>
      </c>
      <c r="G540" s="387">
        <f t="shared" si="198"/>
        <v>10.47580529984506</v>
      </c>
      <c r="H540" s="387">
        <f t="shared" si="198"/>
        <v>10.47580529984506</v>
      </c>
      <c r="I540" s="387">
        <f t="shared" si="198"/>
        <v>10.47580529984506</v>
      </c>
      <c r="J540" s="387">
        <f t="shared" si="198"/>
        <v>10.47580529984506</v>
      </c>
      <c r="K540" s="387">
        <f t="shared" si="198"/>
        <v>0</v>
      </c>
      <c r="L540" s="387">
        <f t="shared" si="198"/>
        <v>0</v>
      </c>
      <c r="M540" s="387">
        <f t="shared" si="198"/>
        <v>0</v>
      </c>
      <c r="N540" s="387">
        <f t="shared" si="198"/>
        <v>0</v>
      </c>
      <c r="O540" s="387">
        <f t="shared" ref="O540:X549" si="199">IF(AND(O$2=$B540,$B540=$C$3),$D540,IF(AND(O$2&gt;$B540,O$2&lt;=$D$539+$B540),SLN($D540,0,IF($C$3-$B540&gt;=$D$539,$D$539,$C$3-$B540)),0))</f>
        <v>0</v>
      </c>
      <c r="P540" s="387">
        <f t="shared" si="199"/>
        <v>0</v>
      </c>
      <c r="Q540" s="387">
        <f t="shared" si="199"/>
        <v>0</v>
      </c>
      <c r="R540" s="387">
        <f t="shared" si="199"/>
        <v>0</v>
      </c>
      <c r="S540" s="387">
        <f t="shared" si="199"/>
        <v>0</v>
      </c>
      <c r="T540" s="387">
        <f t="shared" si="199"/>
        <v>0</v>
      </c>
      <c r="U540" s="387">
        <f t="shared" si="199"/>
        <v>0</v>
      </c>
      <c r="V540" s="387">
        <f t="shared" si="199"/>
        <v>0</v>
      </c>
      <c r="W540" s="387">
        <f t="shared" si="199"/>
        <v>0</v>
      </c>
      <c r="X540" s="387">
        <f t="shared" si="199"/>
        <v>0</v>
      </c>
      <c r="Y540" s="387">
        <f t="shared" ref="Y540:AH549" si="200">IF(AND(Y$2=$B540,$B540=$C$3),$D540,IF(AND(Y$2&gt;$B540,Y$2&lt;=$D$539+$B540),SLN($D540,0,IF($C$3-$B540&gt;=$D$539,$D$539,$C$3-$B540)),0))</f>
        <v>0</v>
      </c>
      <c r="Z540" s="387">
        <f t="shared" si="200"/>
        <v>0</v>
      </c>
      <c r="AA540" s="387">
        <f t="shared" si="200"/>
        <v>0</v>
      </c>
      <c r="AB540" s="387">
        <f t="shared" si="200"/>
        <v>0</v>
      </c>
      <c r="AC540" s="387">
        <f t="shared" si="200"/>
        <v>0</v>
      </c>
      <c r="AD540" s="387">
        <f t="shared" si="200"/>
        <v>0</v>
      </c>
      <c r="AE540" s="387">
        <f t="shared" si="200"/>
        <v>0</v>
      </c>
      <c r="AF540" s="387">
        <f t="shared" si="200"/>
        <v>0</v>
      </c>
      <c r="AG540" s="387">
        <f t="shared" si="200"/>
        <v>0</v>
      </c>
      <c r="AH540" s="387">
        <f t="shared" si="200"/>
        <v>0</v>
      </c>
      <c r="AI540" s="387">
        <f t="shared" ref="AI540:AR549" si="201">IF(AND(AI$2=$B540,$B540=$C$3),$D540,IF(AND(AI$2&gt;$B540,AI$2&lt;=$D$539+$B540),SLN($D540,0,IF($C$3-$B540&gt;=$D$539,$D$539,$C$3-$B540)),0))</f>
        <v>0</v>
      </c>
      <c r="AJ540" s="387">
        <f t="shared" si="201"/>
        <v>0</v>
      </c>
      <c r="AK540" s="387">
        <f t="shared" si="201"/>
        <v>0</v>
      </c>
      <c r="AL540" s="387">
        <f t="shared" si="201"/>
        <v>0</v>
      </c>
      <c r="AM540" s="387">
        <f t="shared" si="201"/>
        <v>0</v>
      </c>
      <c r="AN540" s="387">
        <f t="shared" si="201"/>
        <v>0</v>
      </c>
      <c r="AO540" s="387">
        <f t="shared" si="201"/>
        <v>0</v>
      </c>
      <c r="AP540" s="387">
        <f t="shared" si="201"/>
        <v>0</v>
      </c>
      <c r="AQ540" s="387">
        <f t="shared" si="201"/>
        <v>0</v>
      </c>
      <c r="AR540" s="387">
        <f t="shared" si="201"/>
        <v>0</v>
      </c>
      <c r="AS540" s="387">
        <f t="shared" si="197"/>
        <v>52.379026499225304</v>
      </c>
    </row>
    <row r="541" spans="2:45" s="377" customFormat="1" ht="12.75" hidden="1" customHeight="1" outlineLevel="2">
      <c r="B541" s="377">
        <v>2</v>
      </c>
      <c r="C541" s="81"/>
      <c r="D541" s="338">
        <v>0</v>
      </c>
      <c r="E541" s="387">
        <f t="shared" si="198"/>
        <v>0</v>
      </c>
      <c r="F541" s="387">
        <f t="shared" si="198"/>
        <v>0</v>
      </c>
      <c r="G541" s="387">
        <f t="shared" si="198"/>
        <v>0</v>
      </c>
      <c r="H541" s="387">
        <f t="shared" si="198"/>
        <v>0</v>
      </c>
      <c r="I541" s="387">
        <f t="shared" si="198"/>
        <v>0</v>
      </c>
      <c r="J541" s="387">
        <f t="shared" si="198"/>
        <v>0</v>
      </c>
      <c r="K541" s="387">
        <f t="shared" si="198"/>
        <v>0</v>
      </c>
      <c r="L541" s="387">
        <f t="shared" si="198"/>
        <v>0</v>
      </c>
      <c r="M541" s="387">
        <f t="shared" si="198"/>
        <v>0</v>
      </c>
      <c r="N541" s="387">
        <f t="shared" si="198"/>
        <v>0</v>
      </c>
      <c r="O541" s="387">
        <f t="shared" si="199"/>
        <v>0</v>
      </c>
      <c r="P541" s="387">
        <f t="shared" si="199"/>
        <v>0</v>
      </c>
      <c r="Q541" s="387">
        <f t="shared" si="199"/>
        <v>0</v>
      </c>
      <c r="R541" s="387">
        <f t="shared" si="199"/>
        <v>0</v>
      </c>
      <c r="S541" s="387">
        <f t="shared" si="199"/>
        <v>0</v>
      </c>
      <c r="T541" s="387">
        <f t="shared" si="199"/>
        <v>0</v>
      </c>
      <c r="U541" s="387">
        <f t="shared" si="199"/>
        <v>0</v>
      </c>
      <c r="V541" s="387">
        <f t="shared" si="199"/>
        <v>0</v>
      </c>
      <c r="W541" s="387">
        <f t="shared" si="199"/>
        <v>0</v>
      </c>
      <c r="X541" s="387">
        <f t="shared" si="199"/>
        <v>0</v>
      </c>
      <c r="Y541" s="387">
        <f t="shared" si="200"/>
        <v>0</v>
      </c>
      <c r="Z541" s="387">
        <f t="shared" si="200"/>
        <v>0</v>
      </c>
      <c r="AA541" s="387">
        <f t="shared" si="200"/>
        <v>0</v>
      </c>
      <c r="AB541" s="387">
        <f t="shared" si="200"/>
        <v>0</v>
      </c>
      <c r="AC541" s="387">
        <f t="shared" si="200"/>
        <v>0</v>
      </c>
      <c r="AD541" s="387">
        <f t="shared" si="200"/>
        <v>0</v>
      </c>
      <c r="AE541" s="387">
        <f t="shared" si="200"/>
        <v>0</v>
      </c>
      <c r="AF541" s="387">
        <f t="shared" si="200"/>
        <v>0</v>
      </c>
      <c r="AG541" s="387">
        <f t="shared" si="200"/>
        <v>0</v>
      </c>
      <c r="AH541" s="387">
        <f t="shared" si="200"/>
        <v>0</v>
      </c>
      <c r="AI541" s="387">
        <f t="shared" si="201"/>
        <v>0</v>
      </c>
      <c r="AJ541" s="387">
        <f t="shared" si="201"/>
        <v>0</v>
      </c>
      <c r="AK541" s="387">
        <f t="shared" si="201"/>
        <v>0</v>
      </c>
      <c r="AL541" s="387">
        <f t="shared" si="201"/>
        <v>0</v>
      </c>
      <c r="AM541" s="387">
        <f t="shared" si="201"/>
        <v>0</v>
      </c>
      <c r="AN541" s="387">
        <f t="shared" si="201"/>
        <v>0</v>
      </c>
      <c r="AO541" s="387">
        <f t="shared" si="201"/>
        <v>0</v>
      </c>
      <c r="AP541" s="387">
        <f t="shared" si="201"/>
        <v>0</v>
      </c>
      <c r="AQ541" s="387">
        <f t="shared" si="201"/>
        <v>0</v>
      </c>
      <c r="AR541" s="387">
        <f t="shared" si="201"/>
        <v>0</v>
      </c>
      <c r="AS541" s="387">
        <f t="shared" si="197"/>
        <v>0</v>
      </c>
    </row>
    <row r="542" spans="2:45" s="377" customFormat="1" ht="12.75" hidden="1" customHeight="1" outlineLevel="2">
      <c r="B542" s="377">
        <v>3</v>
      </c>
      <c r="C542" s="81"/>
      <c r="D542" s="338">
        <v>0</v>
      </c>
      <c r="E542" s="387">
        <f t="shared" si="198"/>
        <v>0</v>
      </c>
      <c r="F542" s="387">
        <f t="shared" si="198"/>
        <v>0</v>
      </c>
      <c r="G542" s="387">
        <f t="shared" si="198"/>
        <v>0</v>
      </c>
      <c r="H542" s="387">
        <f t="shared" si="198"/>
        <v>0</v>
      </c>
      <c r="I542" s="387">
        <f t="shared" si="198"/>
        <v>0</v>
      </c>
      <c r="J542" s="387">
        <f t="shared" si="198"/>
        <v>0</v>
      </c>
      <c r="K542" s="387">
        <f t="shared" si="198"/>
        <v>0</v>
      </c>
      <c r="L542" s="387">
        <f t="shared" si="198"/>
        <v>0</v>
      </c>
      <c r="M542" s="387">
        <f t="shared" si="198"/>
        <v>0</v>
      </c>
      <c r="N542" s="387">
        <f t="shared" si="198"/>
        <v>0</v>
      </c>
      <c r="O542" s="387">
        <f t="shared" si="199"/>
        <v>0</v>
      </c>
      <c r="P542" s="387">
        <f t="shared" si="199"/>
        <v>0</v>
      </c>
      <c r="Q542" s="387">
        <f t="shared" si="199"/>
        <v>0</v>
      </c>
      <c r="R542" s="387">
        <f t="shared" si="199"/>
        <v>0</v>
      </c>
      <c r="S542" s="387">
        <f t="shared" si="199"/>
        <v>0</v>
      </c>
      <c r="T542" s="387">
        <f t="shared" si="199"/>
        <v>0</v>
      </c>
      <c r="U542" s="387">
        <f t="shared" si="199"/>
        <v>0</v>
      </c>
      <c r="V542" s="387">
        <f t="shared" si="199"/>
        <v>0</v>
      </c>
      <c r="W542" s="387">
        <f t="shared" si="199"/>
        <v>0</v>
      </c>
      <c r="X542" s="387">
        <f t="shared" si="199"/>
        <v>0</v>
      </c>
      <c r="Y542" s="387">
        <f t="shared" si="200"/>
        <v>0</v>
      </c>
      <c r="Z542" s="387">
        <f t="shared" si="200"/>
        <v>0</v>
      </c>
      <c r="AA542" s="387">
        <f t="shared" si="200"/>
        <v>0</v>
      </c>
      <c r="AB542" s="387">
        <f t="shared" si="200"/>
        <v>0</v>
      </c>
      <c r="AC542" s="387">
        <f t="shared" si="200"/>
        <v>0</v>
      </c>
      <c r="AD542" s="387">
        <f t="shared" si="200"/>
        <v>0</v>
      </c>
      <c r="AE542" s="387">
        <f t="shared" si="200"/>
        <v>0</v>
      </c>
      <c r="AF542" s="387">
        <f t="shared" si="200"/>
        <v>0</v>
      </c>
      <c r="AG542" s="387">
        <f t="shared" si="200"/>
        <v>0</v>
      </c>
      <c r="AH542" s="387">
        <f t="shared" si="200"/>
        <v>0</v>
      </c>
      <c r="AI542" s="387">
        <f t="shared" si="201"/>
        <v>0</v>
      </c>
      <c r="AJ542" s="387">
        <f t="shared" si="201"/>
        <v>0</v>
      </c>
      <c r="AK542" s="387">
        <f t="shared" si="201"/>
        <v>0</v>
      </c>
      <c r="AL542" s="387">
        <f t="shared" si="201"/>
        <v>0</v>
      </c>
      <c r="AM542" s="387">
        <f t="shared" si="201"/>
        <v>0</v>
      </c>
      <c r="AN542" s="387">
        <f t="shared" si="201"/>
        <v>0</v>
      </c>
      <c r="AO542" s="387">
        <f t="shared" si="201"/>
        <v>0</v>
      </c>
      <c r="AP542" s="387">
        <f t="shared" si="201"/>
        <v>0</v>
      </c>
      <c r="AQ542" s="387">
        <f t="shared" si="201"/>
        <v>0</v>
      </c>
      <c r="AR542" s="387">
        <f t="shared" si="201"/>
        <v>0</v>
      </c>
      <c r="AS542" s="387">
        <f t="shared" si="197"/>
        <v>0</v>
      </c>
    </row>
    <row r="543" spans="2:45" s="377" customFormat="1" ht="12.75" hidden="1" customHeight="1" outlineLevel="2">
      <c r="B543" s="377">
        <v>4</v>
      </c>
      <c r="C543" s="81"/>
      <c r="D543" s="338">
        <v>0</v>
      </c>
      <c r="E543" s="387">
        <f t="shared" si="198"/>
        <v>0</v>
      </c>
      <c r="F543" s="387">
        <f t="shared" si="198"/>
        <v>0</v>
      </c>
      <c r="G543" s="387">
        <f t="shared" si="198"/>
        <v>0</v>
      </c>
      <c r="H543" s="387">
        <f t="shared" si="198"/>
        <v>0</v>
      </c>
      <c r="I543" s="387">
        <f t="shared" si="198"/>
        <v>0</v>
      </c>
      <c r="J543" s="387">
        <f t="shared" si="198"/>
        <v>0</v>
      </c>
      <c r="K543" s="387">
        <f t="shared" si="198"/>
        <v>0</v>
      </c>
      <c r="L543" s="387">
        <f t="shared" si="198"/>
        <v>0</v>
      </c>
      <c r="M543" s="387">
        <f t="shared" si="198"/>
        <v>0</v>
      </c>
      <c r="N543" s="387">
        <f t="shared" si="198"/>
        <v>0</v>
      </c>
      <c r="O543" s="387">
        <f t="shared" si="199"/>
        <v>0</v>
      </c>
      <c r="P543" s="387">
        <f t="shared" si="199"/>
        <v>0</v>
      </c>
      <c r="Q543" s="387">
        <f t="shared" si="199"/>
        <v>0</v>
      </c>
      <c r="R543" s="387">
        <f t="shared" si="199"/>
        <v>0</v>
      </c>
      <c r="S543" s="387">
        <f t="shared" si="199"/>
        <v>0</v>
      </c>
      <c r="T543" s="387">
        <f t="shared" si="199"/>
        <v>0</v>
      </c>
      <c r="U543" s="387">
        <f t="shared" si="199"/>
        <v>0</v>
      </c>
      <c r="V543" s="387">
        <f t="shared" si="199"/>
        <v>0</v>
      </c>
      <c r="W543" s="387">
        <f t="shared" si="199"/>
        <v>0</v>
      </c>
      <c r="X543" s="387">
        <f t="shared" si="199"/>
        <v>0</v>
      </c>
      <c r="Y543" s="387">
        <f t="shared" si="200"/>
        <v>0</v>
      </c>
      <c r="Z543" s="387">
        <f t="shared" si="200"/>
        <v>0</v>
      </c>
      <c r="AA543" s="387">
        <f t="shared" si="200"/>
        <v>0</v>
      </c>
      <c r="AB543" s="387">
        <f t="shared" si="200"/>
        <v>0</v>
      </c>
      <c r="AC543" s="387">
        <f t="shared" si="200"/>
        <v>0</v>
      </c>
      <c r="AD543" s="387">
        <f t="shared" si="200"/>
        <v>0</v>
      </c>
      <c r="AE543" s="387">
        <f t="shared" si="200"/>
        <v>0</v>
      </c>
      <c r="AF543" s="387">
        <f t="shared" si="200"/>
        <v>0</v>
      </c>
      <c r="AG543" s="387">
        <f t="shared" si="200"/>
        <v>0</v>
      </c>
      <c r="AH543" s="387">
        <f t="shared" si="200"/>
        <v>0</v>
      </c>
      <c r="AI543" s="387">
        <f t="shared" si="201"/>
        <v>0</v>
      </c>
      <c r="AJ543" s="387">
        <f t="shared" si="201"/>
        <v>0</v>
      </c>
      <c r="AK543" s="387">
        <f t="shared" si="201"/>
        <v>0</v>
      </c>
      <c r="AL543" s="387">
        <f t="shared" si="201"/>
        <v>0</v>
      </c>
      <c r="AM543" s="387">
        <f t="shared" si="201"/>
        <v>0</v>
      </c>
      <c r="AN543" s="387">
        <f t="shared" si="201"/>
        <v>0</v>
      </c>
      <c r="AO543" s="387">
        <f t="shared" si="201"/>
        <v>0</v>
      </c>
      <c r="AP543" s="387">
        <f t="shared" si="201"/>
        <v>0</v>
      </c>
      <c r="AQ543" s="387">
        <f t="shared" si="201"/>
        <v>0</v>
      </c>
      <c r="AR543" s="387">
        <f t="shared" si="201"/>
        <v>0</v>
      </c>
      <c r="AS543" s="387">
        <f t="shared" si="197"/>
        <v>0</v>
      </c>
    </row>
    <row r="544" spans="2:45" s="377" customFormat="1" ht="12.75" hidden="1" customHeight="1" outlineLevel="2">
      <c r="B544" s="377">
        <v>5</v>
      </c>
      <c r="C544" s="81"/>
      <c r="D544" s="338">
        <v>0</v>
      </c>
      <c r="E544" s="387">
        <f t="shared" si="198"/>
        <v>0</v>
      </c>
      <c r="F544" s="387">
        <f t="shared" si="198"/>
        <v>0</v>
      </c>
      <c r="G544" s="387">
        <f t="shared" si="198"/>
        <v>0</v>
      </c>
      <c r="H544" s="387">
        <f t="shared" si="198"/>
        <v>0</v>
      </c>
      <c r="I544" s="387">
        <f t="shared" si="198"/>
        <v>0</v>
      </c>
      <c r="J544" s="387">
        <f t="shared" si="198"/>
        <v>0</v>
      </c>
      <c r="K544" s="387">
        <f t="shared" si="198"/>
        <v>0</v>
      </c>
      <c r="L544" s="387">
        <f t="shared" si="198"/>
        <v>0</v>
      </c>
      <c r="M544" s="387">
        <f t="shared" si="198"/>
        <v>0</v>
      </c>
      <c r="N544" s="387">
        <f t="shared" si="198"/>
        <v>0</v>
      </c>
      <c r="O544" s="387">
        <f t="shared" si="199"/>
        <v>0</v>
      </c>
      <c r="P544" s="387">
        <f t="shared" si="199"/>
        <v>0</v>
      </c>
      <c r="Q544" s="387">
        <f t="shared" si="199"/>
        <v>0</v>
      </c>
      <c r="R544" s="387">
        <f t="shared" si="199"/>
        <v>0</v>
      </c>
      <c r="S544" s="387">
        <f t="shared" si="199"/>
        <v>0</v>
      </c>
      <c r="T544" s="387">
        <f t="shared" si="199"/>
        <v>0</v>
      </c>
      <c r="U544" s="387">
        <f t="shared" si="199"/>
        <v>0</v>
      </c>
      <c r="V544" s="387">
        <f t="shared" si="199"/>
        <v>0</v>
      </c>
      <c r="W544" s="387">
        <f t="shared" si="199"/>
        <v>0</v>
      </c>
      <c r="X544" s="387">
        <f t="shared" si="199"/>
        <v>0</v>
      </c>
      <c r="Y544" s="387">
        <f t="shared" si="200"/>
        <v>0</v>
      </c>
      <c r="Z544" s="387">
        <f t="shared" si="200"/>
        <v>0</v>
      </c>
      <c r="AA544" s="387">
        <f t="shared" si="200"/>
        <v>0</v>
      </c>
      <c r="AB544" s="387">
        <f t="shared" si="200"/>
        <v>0</v>
      </c>
      <c r="AC544" s="387">
        <f t="shared" si="200"/>
        <v>0</v>
      </c>
      <c r="AD544" s="387">
        <f t="shared" si="200"/>
        <v>0</v>
      </c>
      <c r="AE544" s="387">
        <f t="shared" si="200"/>
        <v>0</v>
      </c>
      <c r="AF544" s="387">
        <f t="shared" si="200"/>
        <v>0</v>
      </c>
      <c r="AG544" s="387">
        <f t="shared" si="200"/>
        <v>0</v>
      </c>
      <c r="AH544" s="387">
        <f t="shared" si="200"/>
        <v>0</v>
      </c>
      <c r="AI544" s="387">
        <f t="shared" si="201"/>
        <v>0</v>
      </c>
      <c r="AJ544" s="387">
        <f t="shared" si="201"/>
        <v>0</v>
      </c>
      <c r="AK544" s="387">
        <f t="shared" si="201"/>
        <v>0</v>
      </c>
      <c r="AL544" s="387">
        <f t="shared" si="201"/>
        <v>0</v>
      </c>
      <c r="AM544" s="387">
        <f t="shared" si="201"/>
        <v>0</v>
      </c>
      <c r="AN544" s="387">
        <f t="shared" si="201"/>
        <v>0</v>
      </c>
      <c r="AO544" s="387">
        <f t="shared" si="201"/>
        <v>0</v>
      </c>
      <c r="AP544" s="387">
        <f t="shared" si="201"/>
        <v>0</v>
      </c>
      <c r="AQ544" s="387">
        <f t="shared" si="201"/>
        <v>0</v>
      </c>
      <c r="AR544" s="387">
        <f t="shared" si="201"/>
        <v>0</v>
      </c>
      <c r="AS544" s="387">
        <f t="shared" si="197"/>
        <v>0</v>
      </c>
    </row>
    <row r="545" spans="2:45" s="377" customFormat="1" ht="12.75" hidden="1" customHeight="1" outlineLevel="2">
      <c r="B545" s="377">
        <v>6</v>
      </c>
      <c r="C545" s="81"/>
      <c r="D545" s="338">
        <v>0</v>
      </c>
      <c r="E545" s="387">
        <f t="shared" si="198"/>
        <v>0</v>
      </c>
      <c r="F545" s="387">
        <f t="shared" si="198"/>
        <v>0</v>
      </c>
      <c r="G545" s="387">
        <f t="shared" si="198"/>
        <v>0</v>
      </c>
      <c r="H545" s="387">
        <f t="shared" si="198"/>
        <v>0</v>
      </c>
      <c r="I545" s="387">
        <f t="shared" si="198"/>
        <v>0</v>
      </c>
      <c r="J545" s="387">
        <f t="shared" si="198"/>
        <v>0</v>
      </c>
      <c r="K545" s="387">
        <f t="shared" si="198"/>
        <v>0</v>
      </c>
      <c r="L545" s="387">
        <f t="shared" si="198"/>
        <v>0</v>
      </c>
      <c r="M545" s="387">
        <f t="shared" si="198"/>
        <v>0</v>
      </c>
      <c r="N545" s="387">
        <f t="shared" si="198"/>
        <v>0</v>
      </c>
      <c r="O545" s="387">
        <f t="shared" si="199"/>
        <v>0</v>
      </c>
      <c r="P545" s="387">
        <f t="shared" si="199"/>
        <v>0</v>
      </c>
      <c r="Q545" s="387">
        <f t="shared" si="199"/>
        <v>0</v>
      </c>
      <c r="R545" s="387">
        <f t="shared" si="199"/>
        <v>0</v>
      </c>
      <c r="S545" s="387">
        <f t="shared" si="199"/>
        <v>0</v>
      </c>
      <c r="T545" s="387">
        <f t="shared" si="199"/>
        <v>0</v>
      </c>
      <c r="U545" s="387">
        <f t="shared" si="199"/>
        <v>0</v>
      </c>
      <c r="V545" s="387">
        <f t="shared" si="199"/>
        <v>0</v>
      </c>
      <c r="W545" s="387">
        <f t="shared" si="199"/>
        <v>0</v>
      </c>
      <c r="X545" s="387">
        <f t="shared" si="199"/>
        <v>0</v>
      </c>
      <c r="Y545" s="387">
        <f t="shared" si="200"/>
        <v>0</v>
      </c>
      <c r="Z545" s="387">
        <f t="shared" si="200"/>
        <v>0</v>
      </c>
      <c r="AA545" s="387">
        <f t="shared" si="200"/>
        <v>0</v>
      </c>
      <c r="AB545" s="387">
        <f t="shared" si="200"/>
        <v>0</v>
      </c>
      <c r="AC545" s="387">
        <f t="shared" si="200"/>
        <v>0</v>
      </c>
      <c r="AD545" s="387">
        <f t="shared" si="200"/>
        <v>0</v>
      </c>
      <c r="AE545" s="387">
        <f t="shared" si="200"/>
        <v>0</v>
      </c>
      <c r="AF545" s="387">
        <f t="shared" si="200"/>
        <v>0</v>
      </c>
      <c r="AG545" s="387">
        <f t="shared" si="200"/>
        <v>0</v>
      </c>
      <c r="AH545" s="387">
        <f t="shared" si="200"/>
        <v>0</v>
      </c>
      <c r="AI545" s="387">
        <f t="shared" si="201"/>
        <v>0</v>
      </c>
      <c r="AJ545" s="387">
        <f t="shared" si="201"/>
        <v>0</v>
      </c>
      <c r="AK545" s="387">
        <f t="shared" si="201"/>
        <v>0</v>
      </c>
      <c r="AL545" s="387">
        <f t="shared" si="201"/>
        <v>0</v>
      </c>
      <c r="AM545" s="387">
        <f t="shared" si="201"/>
        <v>0</v>
      </c>
      <c r="AN545" s="387">
        <f t="shared" si="201"/>
        <v>0</v>
      </c>
      <c r="AO545" s="387">
        <f t="shared" si="201"/>
        <v>0</v>
      </c>
      <c r="AP545" s="387">
        <f t="shared" si="201"/>
        <v>0</v>
      </c>
      <c r="AQ545" s="387">
        <f t="shared" si="201"/>
        <v>0</v>
      </c>
      <c r="AR545" s="387">
        <f t="shared" si="201"/>
        <v>0</v>
      </c>
      <c r="AS545" s="387">
        <f t="shared" si="197"/>
        <v>0</v>
      </c>
    </row>
    <row r="546" spans="2:45" s="377" customFormat="1" ht="12.75" hidden="1" customHeight="1" outlineLevel="2">
      <c r="B546" s="377">
        <v>7</v>
      </c>
      <c r="C546" s="81"/>
      <c r="D546" s="338">
        <v>0</v>
      </c>
      <c r="E546" s="387">
        <f t="shared" si="198"/>
        <v>0</v>
      </c>
      <c r="F546" s="387">
        <f t="shared" si="198"/>
        <v>0</v>
      </c>
      <c r="G546" s="387">
        <f t="shared" si="198"/>
        <v>0</v>
      </c>
      <c r="H546" s="387">
        <f t="shared" si="198"/>
        <v>0</v>
      </c>
      <c r="I546" s="387">
        <f t="shared" si="198"/>
        <v>0</v>
      </c>
      <c r="J546" s="387">
        <f t="shared" si="198"/>
        <v>0</v>
      </c>
      <c r="K546" s="387">
        <f t="shared" si="198"/>
        <v>0</v>
      </c>
      <c r="L546" s="387">
        <f t="shared" si="198"/>
        <v>0</v>
      </c>
      <c r="M546" s="387">
        <f t="shared" si="198"/>
        <v>0</v>
      </c>
      <c r="N546" s="387">
        <f t="shared" si="198"/>
        <v>0</v>
      </c>
      <c r="O546" s="387">
        <f t="shared" si="199"/>
        <v>0</v>
      </c>
      <c r="P546" s="387">
        <f t="shared" si="199"/>
        <v>0</v>
      </c>
      <c r="Q546" s="387">
        <f t="shared" si="199"/>
        <v>0</v>
      </c>
      <c r="R546" s="387">
        <f t="shared" si="199"/>
        <v>0</v>
      </c>
      <c r="S546" s="387">
        <f t="shared" si="199"/>
        <v>0</v>
      </c>
      <c r="T546" s="387">
        <f t="shared" si="199"/>
        <v>0</v>
      </c>
      <c r="U546" s="387">
        <f t="shared" si="199"/>
        <v>0</v>
      </c>
      <c r="V546" s="387">
        <f t="shared" si="199"/>
        <v>0</v>
      </c>
      <c r="W546" s="387">
        <f t="shared" si="199"/>
        <v>0</v>
      </c>
      <c r="X546" s="387">
        <f t="shared" si="199"/>
        <v>0</v>
      </c>
      <c r="Y546" s="387">
        <f t="shared" si="200"/>
        <v>0</v>
      </c>
      <c r="Z546" s="387">
        <f t="shared" si="200"/>
        <v>0</v>
      </c>
      <c r="AA546" s="387">
        <f t="shared" si="200"/>
        <v>0</v>
      </c>
      <c r="AB546" s="387">
        <f t="shared" si="200"/>
        <v>0</v>
      </c>
      <c r="AC546" s="387">
        <f t="shared" si="200"/>
        <v>0</v>
      </c>
      <c r="AD546" s="387">
        <f t="shared" si="200"/>
        <v>0</v>
      </c>
      <c r="AE546" s="387">
        <f t="shared" si="200"/>
        <v>0</v>
      </c>
      <c r="AF546" s="387">
        <f t="shared" si="200"/>
        <v>0</v>
      </c>
      <c r="AG546" s="387">
        <f t="shared" si="200"/>
        <v>0</v>
      </c>
      <c r="AH546" s="387">
        <f t="shared" si="200"/>
        <v>0</v>
      </c>
      <c r="AI546" s="387">
        <f t="shared" si="201"/>
        <v>0</v>
      </c>
      <c r="AJ546" s="387">
        <f t="shared" si="201"/>
        <v>0</v>
      </c>
      <c r="AK546" s="387">
        <f t="shared" si="201"/>
        <v>0</v>
      </c>
      <c r="AL546" s="387">
        <f t="shared" si="201"/>
        <v>0</v>
      </c>
      <c r="AM546" s="387">
        <f t="shared" si="201"/>
        <v>0</v>
      </c>
      <c r="AN546" s="387">
        <f t="shared" si="201"/>
        <v>0</v>
      </c>
      <c r="AO546" s="387">
        <f t="shared" si="201"/>
        <v>0</v>
      </c>
      <c r="AP546" s="387">
        <f t="shared" si="201"/>
        <v>0</v>
      </c>
      <c r="AQ546" s="387">
        <f t="shared" si="201"/>
        <v>0</v>
      </c>
      <c r="AR546" s="387">
        <f t="shared" si="201"/>
        <v>0</v>
      </c>
      <c r="AS546" s="387">
        <f t="shared" si="197"/>
        <v>0</v>
      </c>
    </row>
    <row r="547" spans="2:45" s="377" customFormat="1" ht="12.75" hidden="1" customHeight="1" outlineLevel="2">
      <c r="B547" s="377">
        <v>8</v>
      </c>
      <c r="C547" s="81"/>
      <c r="D547" s="338">
        <v>0</v>
      </c>
      <c r="E547" s="387">
        <f t="shared" si="198"/>
        <v>0</v>
      </c>
      <c r="F547" s="387">
        <f t="shared" si="198"/>
        <v>0</v>
      </c>
      <c r="G547" s="387">
        <f t="shared" si="198"/>
        <v>0</v>
      </c>
      <c r="H547" s="387">
        <f t="shared" si="198"/>
        <v>0</v>
      </c>
      <c r="I547" s="387">
        <f t="shared" si="198"/>
        <v>0</v>
      </c>
      <c r="J547" s="387">
        <f t="shared" si="198"/>
        <v>0</v>
      </c>
      <c r="K547" s="387">
        <f t="shared" si="198"/>
        <v>0</v>
      </c>
      <c r="L547" s="387">
        <f t="shared" si="198"/>
        <v>0</v>
      </c>
      <c r="M547" s="387">
        <f t="shared" si="198"/>
        <v>0</v>
      </c>
      <c r="N547" s="387">
        <f t="shared" si="198"/>
        <v>0</v>
      </c>
      <c r="O547" s="387">
        <f t="shared" si="199"/>
        <v>0</v>
      </c>
      <c r="P547" s="387">
        <f t="shared" si="199"/>
        <v>0</v>
      </c>
      <c r="Q547" s="387">
        <f t="shared" si="199"/>
        <v>0</v>
      </c>
      <c r="R547" s="387">
        <f t="shared" si="199"/>
        <v>0</v>
      </c>
      <c r="S547" s="387">
        <f t="shared" si="199"/>
        <v>0</v>
      </c>
      <c r="T547" s="387">
        <f t="shared" si="199"/>
        <v>0</v>
      </c>
      <c r="U547" s="387">
        <f t="shared" si="199"/>
        <v>0</v>
      </c>
      <c r="V547" s="387">
        <f t="shared" si="199"/>
        <v>0</v>
      </c>
      <c r="W547" s="387">
        <f t="shared" si="199"/>
        <v>0</v>
      </c>
      <c r="X547" s="387">
        <f t="shared" si="199"/>
        <v>0</v>
      </c>
      <c r="Y547" s="387">
        <f t="shared" si="200"/>
        <v>0</v>
      </c>
      <c r="Z547" s="387">
        <f t="shared" si="200"/>
        <v>0</v>
      </c>
      <c r="AA547" s="387">
        <f t="shared" si="200"/>
        <v>0</v>
      </c>
      <c r="AB547" s="387">
        <f t="shared" si="200"/>
        <v>0</v>
      </c>
      <c r="AC547" s="387">
        <f t="shared" si="200"/>
        <v>0</v>
      </c>
      <c r="AD547" s="387">
        <f t="shared" si="200"/>
        <v>0</v>
      </c>
      <c r="AE547" s="387">
        <f t="shared" si="200"/>
        <v>0</v>
      </c>
      <c r="AF547" s="387">
        <f t="shared" si="200"/>
        <v>0</v>
      </c>
      <c r="AG547" s="387">
        <f t="shared" si="200"/>
        <v>0</v>
      </c>
      <c r="AH547" s="387">
        <f t="shared" si="200"/>
        <v>0</v>
      </c>
      <c r="AI547" s="387">
        <f t="shared" si="201"/>
        <v>0</v>
      </c>
      <c r="AJ547" s="387">
        <f t="shared" si="201"/>
        <v>0</v>
      </c>
      <c r="AK547" s="387">
        <f t="shared" si="201"/>
        <v>0</v>
      </c>
      <c r="AL547" s="387">
        <f t="shared" si="201"/>
        <v>0</v>
      </c>
      <c r="AM547" s="387">
        <f t="shared" si="201"/>
        <v>0</v>
      </c>
      <c r="AN547" s="387">
        <f t="shared" si="201"/>
        <v>0</v>
      </c>
      <c r="AO547" s="387">
        <f t="shared" si="201"/>
        <v>0</v>
      </c>
      <c r="AP547" s="387">
        <f t="shared" si="201"/>
        <v>0</v>
      </c>
      <c r="AQ547" s="387">
        <f t="shared" si="201"/>
        <v>0</v>
      </c>
      <c r="AR547" s="387">
        <f t="shared" si="201"/>
        <v>0</v>
      </c>
      <c r="AS547" s="387">
        <f t="shared" si="197"/>
        <v>0</v>
      </c>
    </row>
    <row r="548" spans="2:45" s="377" customFormat="1" ht="12.75" hidden="1" customHeight="1" outlineLevel="2">
      <c r="B548" s="377">
        <v>9</v>
      </c>
      <c r="C548" s="81"/>
      <c r="D548" s="338">
        <v>0</v>
      </c>
      <c r="E548" s="387">
        <f t="shared" si="198"/>
        <v>0</v>
      </c>
      <c r="F548" s="387">
        <f t="shared" si="198"/>
        <v>0</v>
      </c>
      <c r="G548" s="387">
        <f t="shared" si="198"/>
        <v>0</v>
      </c>
      <c r="H548" s="387">
        <f t="shared" si="198"/>
        <v>0</v>
      </c>
      <c r="I548" s="387">
        <f t="shared" si="198"/>
        <v>0</v>
      </c>
      <c r="J548" s="387">
        <f t="shared" si="198"/>
        <v>0</v>
      </c>
      <c r="K548" s="387">
        <f t="shared" si="198"/>
        <v>0</v>
      </c>
      <c r="L548" s="387">
        <f t="shared" si="198"/>
        <v>0</v>
      </c>
      <c r="M548" s="387">
        <f t="shared" si="198"/>
        <v>0</v>
      </c>
      <c r="N548" s="387">
        <f t="shared" si="198"/>
        <v>0</v>
      </c>
      <c r="O548" s="387">
        <f t="shared" si="199"/>
        <v>0</v>
      </c>
      <c r="P548" s="387">
        <f t="shared" si="199"/>
        <v>0</v>
      </c>
      <c r="Q548" s="387">
        <f t="shared" si="199"/>
        <v>0</v>
      </c>
      <c r="R548" s="387">
        <f t="shared" si="199"/>
        <v>0</v>
      </c>
      <c r="S548" s="387">
        <f t="shared" si="199"/>
        <v>0</v>
      </c>
      <c r="T548" s="387">
        <f t="shared" si="199"/>
        <v>0</v>
      </c>
      <c r="U548" s="387">
        <f t="shared" si="199"/>
        <v>0</v>
      </c>
      <c r="V548" s="387">
        <f t="shared" si="199"/>
        <v>0</v>
      </c>
      <c r="W548" s="387">
        <f t="shared" si="199"/>
        <v>0</v>
      </c>
      <c r="X548" s="387">
        <f t="shared" si="199"/>
        <v>0</v>
      </c>
      <c r="Y548" s="387">
        <f t="shared" si="200"/>
        <v>0</v>
      </c>
      <c r="Z548" s="387">
        <f t="shared" si="200"/>
        <v>0</v>
      </c>
      <c r="AA548" s="387">
        <f t="shared" si="200"/>
        <v>0</v>
      </c>
      <c r="AB548" s="387">
        <f t="shared" si="200"/>
        <v>0</v>
      </c>
      <c r="AC548" s="387">
        <f t="shared" si="200"/>
        <v>0</v>
      </c>
      <c r="AD548" s="387">
        <f t="shared" si="200"/>
        <v>0</v>
      </c>
      <c r="AE548" s="387">
        <f t="shared" si="200"/>
        <v>0</v>
      </c>
      <c r="AF548" s="387">
        <f t="shared" si="200"/>
        <v>0</v>
      </c>
      <c r="AG548" s="387">
        <f t="shared" si="200"/>
        <v>0</v>
      </c>
      <c r="AH548" s="387">
        <f t="shared" si="200"/>
        <v>0</v>
      </c>
      <c r="AI548" s="387">
        <f t="shared" si="201"/>
        <v>0</v>
      </c>
      <c r="AJ548" s="387">
        <f t="shared" si="201"/>
        <v>0</v>
      </c>
      <c r="AK548" s="387">
        <f t="shared" si="201"/>
        <v>0</v>
      </c>
      <c r="AL548" s="387">
        <f t="shared" si="201"/>
        <v>0</v>
      </c>
      <c r="AM548" s="387">
        <f t="shared" si="201"/>
        <v>0</v>
      </c>
      <c r="AN548" s="387">
        <f t="shared" si="201"/>
        <v>0</v>
      </c>
      <c r="AO548" s="387">
        <f t="shared" si="201"/>
        <v>0</v>
      </c>
      <c r="AP548" s="387">
        <f t="shared" si="201"/>
        <v>0</v>
      </c>
      <c r="AQ548" s="387">
        <f t="shared" si="201"/>
        <v>0</v>
      </c>
      <c r="AR548" s="387">
        <f t="shared" si="201"/>
        <v>0</v>
      </c>
      <c r="AS548" s="387">
        <f t="shared" si="197"/>
        <v>0</v>
      </c>
    </row>
    <row r="549" spans="2:45" s="377" customFormat="1" ht="12.75" hidden="1" customHeight="1" outlineLevel="2">
      <c r="B549" s="377">
        <v>10</v>
      </c>
      <c r="C549" s="81"/>
      <c r="D549" s="338">
        <v>0</v>
      </c>
      <c r="E549" s="387">
        <f t="shared" si="198"/>
        <v>0</v>
      </c>
      <c r="F549" s="387">
        <f t="shared" si="198"/>
        <v>0</v>
      </c>
      <c r="G549" s="387">
        <f t="shared" si="198"/>
        <v>0</v>
      </c>
      <c r="H549" s="387">
        <f t="shared" si="198"/>
        <v>0</v>
      </c>
      <c r="I549" s="387">
        <f t="shared" si="198"/>
        <v>0</v>
      </c>
      <c r="J549" s="387">
        <f t="shared" si="198"/>
        <v>0</v>
      </c>
      <c r="K549" s="387">
        <f t="shared" si="198"/>
        <v>0</v>
      </c>
      <c r="L549" s="387">
        <f t="shared" si="198"/>
        <v>0</v>
      </c>
      <c r="M549" s="387">
        <f t="shared" si="198"/>
        <v>0</v>
      </c>
      <c r="N549" s="387">
        <f t="shared" si="198"/>
        <v>0</v>
      </c>
      <c r="O549" s="387">
        <f t="shared" si="199"/>
        <v>0</v>
      </c>
      <c r="P549" s="387">
        <f t="shared" si="199"/>
        <v>0</v>
      </c>
      <c r="Q549" s="387">
        <f t="shared" si="199"/>
        <v>0</v>
      </c>
      <c r="R549" s="387">
        <f t="shared" si="199"/>
        <v>0</v>
      </c>
      <c r="S549" s="387">
        <f t="shared" si="199"/>
        <v>0</v>
      </c>
      <c r="T549" s="387">
        <f t="shared" si="199"/>
        <v>0</v>
      </c>
      <c r="U549" s="387">
        <f t="shared" si="199"/>
        <v>0</v>
      </c>
      <c r="V549" s="387">
        <f t="shared" si="199"/>
        <v>0</v>
      </c>
      <c r="W549" s="387">
        <f t="shared" si="199"/>
        <v>0</v>
      </c>
      <c r="X549" s="387">
        <f t="shared" si="199"/>
        <v>0</v>
      </c>
      <c r="Y549" s="387">
        <f t="shared" si="200"/>
        <v>0</v>
      </c>
      <c r="Z549" s="387">
        <f t="shared" si="200"/>
        <v>0</v>
      </c>
      <c r="AA549" s="387">
        <f t="shared" si="200"/>
        <v>0</v>
      </c>
      <c r="AB549" s="387">
        <f t="shared" si="200"/>
        <v>0</v>
      </c>
      <c r="AC549" s="387">
        <f t="shared" si="200"/>
        <v>0</v>
      </c>
      <c r="AD549" s="387">
        <f t="shared" si="200"/>
        <v>0</v>
      </c>
      <c r="AE549" s="387">
        <f t="shared" si="200"/>
        <v>0</v>
      </c>
      <c r="AF549" s="387">
        <f t="shared" si="200"/>
        <v>0</v>
      </c>
      <c r="AG549" s="387">
        <f t="shared" si="200"/>
        <v>0</v>
      </c>
      <c r="AH549" s="387">
        <f t="shared" si="200"/>
        <v>0</v>
      </c>
      <c r="AI549" s="387">
        <f t="shared" si="201"/>
        <v>0</v>
      </c>
      <c r="AJ549" s="387">
        <f t="shared" si="201"/>
        <v>0</v>
      </c>
      <c r="AK549" s="387">
        <f t="shared" si="201"/>
        <v>0</v>
      </c>
      <c r="AL549" s="387">
        <f t="shared" si="201"/>
        <v>0</v>
      </c>
      <c r="AM549" s="387">
        <f t="shared" si="201"/>
        <v>0</v>
      </c>
      <c r="AN549" s="387">
        <f t="shared" si="201"/>
        <v>0</v>
      </c>
      <c r="AO549" s="387">
        <f t="shared" si="201"/>
        <v>0</v>
      </c>
      <c r="AP549" s="387">
        <f t="shared" si="201"/>
        <v>0</v>
      </c>
      <c r="AQ549" s="387">
        <f t="shared" si="201"/>
        <v>0</v>
      </c>
      <c r="AR549" s="387">
        <f t="shared" si="201"/>
        <v>0</v>
      </c>
      <c r="AS549" s="387">
        <f t="shared" si="197"/>
        <v>0</v>
      </c>
    </row>
    <row r="550" spans="2:45" s="377" customFormat="1" ht="12.75" hidden="1" customHeight="1" outlineLevel="2">
      <c r="B550" s="377">
        <v>11</v>
      </c>
      <c r="C550" s="81"/>
      <c r="D550" s="338">
        <v>52.379026499225304</v>
      </c>
      <c r="E550" s="387">
        <f t="shared" ref="E550:N559" si="202">IF(AND(E$2=$B550,$B550=$C$3),$D550,IF(AND(E$2&gt;$B550,E$2&lt;=$D$539+$B550),SLN($D550,0,IF($C$3-$B550&gt;=$D$539,$D$539,$C$3-$B550)),0))</f>
        <v>0</v>
      </c>
      <c r="F550" s="387">
        <f t="shared" si="202"/>
        <v>0</v>
      </c>
      <c r="G550" s="387">
        <f t="shared" si="202"/>
        <v>0</v>
      </c>
      <c r="H550" s="387">
        <f t="shared" si="202"/>
        <v>0</v>
      </c>
      <c r="I550" s="387">
        <f t="shared" si="202"/>
        <v>0</v>
      </c>
      <c r="J550" s="387">
        <f t="shared" si="202"/>
        <v>0</v>
      </c>
      <c r="K550" s="387">
        <f t="shared" si="202"/>
        <v>0</v>
      </c>
      <c r="L550" s="387">
        <f t="shared" si="202"/>
        <v>0</v>
      </c>
      <c r="M550" s="387">
        <f t="shared" si="202"/>
        <v>0</v>
      </c>
      <c r="N550" s="387">
        <f t="shared" si="202"/>
        <v>0</v>
      </c>
      <c r="O550" s="387">
        <f t="shared" ref="O550:X559" si="203">IF(AND(O$2=$B550,$B550=$C$3),$D550,IF(AND(O$2&gt;$B550,O$2&lt;=$D$539+$B550),SLN($D550,0,IF($C$3-$B550&gt;=$D$539,$D$539,$C$3-$B550)),0))</f>
        <v>0</v>
      </c>
      <c r="P550" s="387">
        <f t="shared" si="203"/>
        <v>10.47580529984506</v>
      </c>
      <c r="Q550" s="387">
        <f t="shared" si="203"/>
        <v>10.47580529984506</v>
      </c>
      <c r="R550" s="387">
        <f t="shared" si="203"/>
        <v>10.47580529984506</v>
      </c>
      <c r="S550" s="387">
        <f t="shared" si="203"/>
        <v>10.47580529984506</v>
      </c>
      <c r="T550" s="387">
        <f t="shared" si="203"/>
        <v>10.47580529984506</v>
      </c>
      <c r="U550" s="387">
        <f t="shared" si="203"/>
        <v>0</v>
      </c>
      <c r="V550" s="387">
        <f t="shared" si="203"/>
        <v>0</v>
      </c>
      <c r="W550" s="387">
        <f t="shared" si="203"/>
        <v>0</v>
      </c>
      <c r="X550" s="387">
        <f t="shared" si="203"/>
        <v>0</v>
      </c>
      <c r="Y550" s="387">
        <f t="shared" ref="Y550:AH559" si="204">IF(AND(Y$2=$B550,$B550=$C$3),$D550,IF(AND(Y$2&gt;$B550,Y$2&lt;=$D$539+$B550),SLN($D550,0,IF($C$3-$B550&gt;=$D$539,$D$539,$C$3-$B550)),0))</f>
        <v>0</v>
      </c>
      <c r="Z550" s="387">
        <f t="shared" si="204"/>
        <v>0</v>
      </c>
      <c r="AA550" s="387">
        <f t="shared" si="204"/>
        <v>0</v>
      </c>
      <c r="AB550" s="387">
        <f t="shared" si="204"/>
        <v>0</v>
      </c>
      <c r="AC550" s="387">
        <f t="shared" si="204"/>
        <v>0</v>
      </c>
      <c r="AD550" s="387">
        <f t="shared" si="204"/>
        <v>0</v>
      </c>
      <c r="AE550" s="387">
        <f t="shared" si="204"/>
        <v>0</v>
      </c>
      <c r="AF550" s="387">
        <f t="shared" si="204"/>
        <v>0</v>
      </c>
      <c r="AG550" s="387">
        <f t="shared" si="204"/>
        <v>0</v>
      </c>
      <c r="AH550" s="387">
        <f t="shared" si="204"/>
        <v>0</v>
      </c>
      <c r="AI550" s="387">
        <f t="shared" ref="AI550:AR559" si="205">IF(AND(AI$2=$B550,$B550=$C$3),$D550,IF(AND(AI$2&gt;$B550,AI$2&lt;=$D$539+$B550),SLN($D550,0,IF($C$3-$B550&gt;=$D$539,$D$539,$C$3-$B550)),0))</f>
        <v>0</v>
      </c>
      <c r="AJ550" s="387">
        <f t="shared" si="205"/>
        <v>0</v>
      </c>
      <c r="AK550" s="387">
        <f t="shared" si="205"/>
        <v>0</v>
      </c>
      <c r="AL550" s="387">
        <f t="shared" si="205"/>
        <v>0</v>
      </c>
      <c r="AM550" s="387">
        <f t="shared" si="205"/>
        <v>0</v>
      </c>
      <c r="AN550" s="387">
        <f t="shared" si="205"/>
        <v>0</v>
      </c>
      <c r="AO550" s="387">
        <f t="shared" si="205"/>
        <v>0</v>
      </c>
      <c r="AP550" s="387">
        <f t="shared" si="205"/>
        <v>0</v>
      </c>
      <c r="AQ550" s="387">
        <f t="shared" si="205"/>
        <v>0</v>
      </c>
      <c r="AR550" s="387">
        <f t="shared" si="205"/>
        <v>0</v>
      </c>
      <c r="AS550" s="387">
        <f t="shared" si="197"/>
        <v>52.379026499225304</v>
      </c>
    </row>
    <row r="551" spans="2:45" s="377" customFormat="1" ht="12.75" hidden="1" customHeight="1" outlineLevel="2">
      <c r="B551" s="377">
        <v>12</v>
      </c>
      <c r="C551" s="81"/>
      <c r="D551" s="338">
        <v>0</v>
      </c>
      <c r="E551" s="387">
        <f t="shared" si="202"/>
        <v>0</v>
      </c>
      <c r="F551" s="387">
        <f t="shared" si="202"/>
        <v>0</v>
      </c>
      <c r="G551" s="387">
        <f t="shared" si="202"/>
        <v>0</v>
      </c>
      <c r="H551" s="387">
        <f t="shared" si="202"/>
        <v>0</v>
      </c>
      <c r="I551" s="387">
        <f t="shared" si="202"/>
        <v>0</v>
      </c>
      <c r="J551" s="387">
        <f t="shared" si="202"/>
        <v>0</v>
      </c>
      <c r="K551" s="387">
        <f t="shared" si="202"/>
        <v>0</v>
      </c>
      <c r="L551" s="387">
        <f t="shared" si="202"/>
        <v>0</v>
      </c>
      <c r="M551" s="387">
        <f t="shared" si="202"/>
        <v>0</v>
      </c>
      <c r="N551" s="387">
        <f t="shared" si="202"/>
        <v>0</v>
      </c>
      <c r="O551" s="387">
        <f t="shared" si="203"/>
        <v>0</v>
      </c>
      <c r="P551" s="387">
        <f t="shared" si="203"/>
        <v>0</v>
      </c>
      <c r="Q551" s="387">
        <f t="shared" si="203"/>
        <v>0</v>
      </c>
      <c r="R551" s="387">
        <f t="shared" si="203"/>
        <v>0</v>
      </c>
      <c r="S551" s="387">
        <f t="shared" si="203"/>
        <v>0</v>
      </c>
      <c r="T551" s="387">
        <f t="shared" si="203"/>
        <v>0</v>
      </c>
      <c r="U551" s="387">
        <f t="shared" si="203"/>
        <v>0</v>
      </c>
      <c r="V551" s="387">
        <f t="shared" si="203"/>
        <v>0</v>
      </c>
      <c r="W551" s="387">
        <f t="shared" si="203"/>
        <v>0</v>
      </c>
      <c r="X551" s="387">
        <f t="shared" si="203"/>
        <v>0</v>
      </c>
      <c r="Y551" s="387">
        <f t="shared" si="204"/>
        <v>0</v>
      </c>
      <c r="Z551" s="387">
        <f t="shared" si="204"/>
        <v>0</v>
      </c>
      <c r="AA551" s="387">
        <f t="shared" si="204"/>
        <v>0</v>
      </c>
      <c r="AB551" s="387">
        <f t="shared" si="204"/>
        <v>0</v>
      </c>
      <c r="AC551" s="387">
        <f t="shared" si="204"/>
        <v>0</v>
      </c>
      <c r="AD551" s="387">
        <f t="shared" si="204"/>
        <v>0</v>
      </c>
      <c r="AE551" s="387">
        <f t="shared" si="204"/>
        <v>0</v>
      </c>
      <c r="AF551" s="387">
        <f t="shared" si="204"/>
        <v>0</v>
      </c>
      <c r="AG551" s="387">
        <f t="shared" si="204"/>
        <v>0</v>
      </c>
      <c r="AH551" s="387">
        <f t="shared" si="204"/>
        <v>0</v>
      </c>
      <c r="AI551" s="387">
        <f t="shared" si="205"/>
        <v>0</v>
      </c>
      <c r="AJ551" s="387">
        <f t="shared" si="205"/>
        <v>0</v>
      </c>
      <c r="AK551" s="387">
        <f t="shared" si="205"/>
        <v>0</v>
      </c>
      <c r="AL551" s="387">
        <f t="shared" si="205"/>
        <v>0</v>
      </c>
      <c r="AM551" s="387">
        <f t="shared" si="205"/>
        <v>0</v>
      </c>
      <c r="AN551" s="387">
        <f t="shared" si="205"/>
        <v>0</v>
      </c>
      <c r="AO551" s="387">
        <f t="shared" si="205"/>
        <v>0</v>
      </c>
      <c r="AP551" s="387">
        <f t="shared" si="205"/>
        <v>0</v>
      </c>
      <c r="AQ551" s="387">
        <f t="shared" si="205"/>
        <v>0</v>
      </c>
      <c r="AR551" s="387">
        <f t="shared" si="205"/>
        <v>0</v>
      </c>
      <c r="AS551" s="387">
        <f t="shared" ref="AS551:AS614" si="206">SUM(E551:AR551)</f>
        <v>0</v>
      </c>
    </row>
    <row r="552" spans="2:45" s="377" customFormat="1" ht="12.75" hidden="1" customHeight="1" outlineLevel="2">
      <c r="B552" s="377">
        <v>13</v>
      </c>
      <c r="C552" s="81"/>
      <c r="D552" s="338">
        <v>0</v>
      </c>
      <c r="E552" s="387">
        <f t="shared" si="202"/>
        <v>0</v>
      </c>
      <c r="F552" s="387">
        <f t="shared" si="202"/>
        <v>0</v>
      </c>
      <c r="G552" s="387">
        <f t="shared" si="202"/>
        <v>0</v>
      </c>
      <c r="H552" s="387">
        <f t="shared" si="202"/>
        <v>0</v>
      </c>
      <c r="I552" s="387">
        <f t="shared" si="202"/>
        <v>0</v>
      </c>
      <c r="J552" s="387">
        <f t="shared" si="202"/>
        <v>0</v>
      </c>
      <c r="K552" s="387">
        <f t="shared" si="202"/>
        <v>0</v>
      </c>
      <c r="L552" s="387">
        <f t="shared" si="202"/>
        <v>0</v>
      </c>
      <c r="M552" s="387">
        <f t="shared" si="202"/>
        <v>0</v>
      </c>
      <c r="N552" s="387">
        <f t="shared" si="202"/>
        <v>0</v>
      </c>
      <c r="O552" s="387">
        <f t="shared" si="203"/>
        <v>0</v>
      </c>
      <c r="P552" s="387">
        <f t="shared" si="203"/>
        <v>0</v>
      </c>
      <c r="Q552" s="387">
        <f t="shared" si="203"/>
        <v>0</v>
      </c>
      <c r="R552" s="387">
        <f t="shared" si="203"/>
        <v>0</v>
      </c>
      <c r="S552" s="387">
        <f t="shared" si="203"/>
        <v>0</v>
      </c>
      <c r="T552" s="387">
        <f t="shared" si="203"/>
        <v>0</v>
      </c>
      <c r="U552" s="387">
        <f t="shared" si="203"/>
        <v>0</v>
      </c>
      <c r="V552" s="387">
        <f t="shared" si="203"/>
        <v>0</v>
      </c>
      <c r="W552" s="387">
        <f t="shared" si="203"/>
        <v>0</v>
      </c>
      <c r="X552" s="387">
        <f t="shared" si="203"/>
        <v>0</v>
      </c>
      <c r="Y552" s="387">
        <f t="shared" si="204"/>
        <v>0</v>
      </c>
      <c r="Z552" s="387">
        <f t="shared" si="204"/>
        <v>0</v>
      </c>
      <c r="AA552" s="387">
        <f t="shared" si="204"/>
        <v>0</v>
      </c>
      <c r="AB552" s="387">
        <f t="shared" si="204"/>
        <v>0</v>
      </c>
      <c r="AC552" s="387">
        <f t="shared" si="204"/>
        <v>0</v>
      </c>
      <c r="AD552" s="387">
        <f t="shared" si="204"/>
        <v>0</v>
      </c>
      <c r="AE552" s="387">
        <f t="shared" si="204"/>
        <v>0</v>
      </c>
      <c r="AF552" s="387">
        <f t="shared" si="204"/>
        <v>0</v>
      </c>
      <c r="AG552" s="387">
        <f t="shared" si="204"/>
        <v>0</v>
      </c>
      <c r="AH552" s="387">
        <f t="shared" si="204"/>
        <v>0</v>
      </c>
      <c r="AI552" s="387">
        <f t="shared" si="205"/>
        <v>0</v>
      </c>
      <c r="AJ552" s="387">
        <f t="shared" si="205"/>
        <v>0</v>
      </c>
      <c r="AK552" s="387">
        <f t="shared" si="205"/>
        <v>0</v>
      </c>
      <c r="AL552" s="387">
        <f t="shared" si="205"/>
        <v>0</v>
      </c>
      <c r="AM552" s="387">
        <f t="shared" si="205"/>
        <v>0</v>
      </c>
      <c r="AN552" s="387">
        <f t="shared" si="205"/>
        <v>0</v>
      </c>
      <c r="AO552" s="387">
        <f t="shared" si="205"/>
        <v>0</v>
      </c>
      <c r="AP552" s="387">
        <f t="shared" si="205"/>
        <v>0</v>
      </c>
      <c r="AQ552" s="387">
        <f t="shared" si="205"/>
        <v>0</v>
      </c>
      <c r="AR552" s="387">
        <f t="shared" si="205"/>
        <v>0</v>
      </c>
      <c r="AS552" s="387">
        <f t="shared" si="206"/>
        <v>0</v>
      </c>
    </row>
    <row r="553" spans="2:45" s="377" customFormat="1" ht="12.75" hidden="1" customHeight="1" outlineLevel="2">
      <c r="B553" s="377">
        <v>14</v>
      </c>
      <c r="C553" s="81"/>
      <c r="D553" s="338">
        <v>0</v>
      </c>
      <c r="E553" s="387">
        <f t="shared" si="202"/>
        <v>0</v>
      </c>
      <c r="F553" s="387">
        <f t="shared" si="202"/>
        <v>0</v>
      </c>
      <c r="G553" s="387">
        <f t="shared" si="202"/>
        <v>0</v>
      </c>
      <c r="H553" s="387">
        <f t="shared" si="202"/>
        <v>0</v>
      </c>
      <c r="I553" s="387">
        <f t="shared" si="202"/>
        <v>0</v>
      </c>
      <c r="J553" s="387">
        <f t="shared" si="202"/>
        <v>0</v>
      </c>
      <c r="K553" s="387">
        <f t="shared" si="202"/>
        <v>0</v>
      </c>
      <c r="L553" s="387">
        <f t="shared" si="202"/>
        <v>0</v>
      </c>
      <c r="M553" s="387">
        <f t="shared" si="202"/>
        <v>0</v>
      </c>
      <c r="N553" s="387">
        <f t="shared" si="202"/>
        <v>0</v>
      </c>
      <c r="O553" s="387">
        <f t="shared" si="203"/>
        <v>0</v>
      </c>
      <c r="P553" s="387">
        <f t="shared" si="203"/>
        <v>0</v>
      </c>
      <c r="Q553" s="387">
        <f t="shared" si="203"/>
        <v>0</v>
      </c>
      <c r="R553" s="387">
        <f t="shared" si="203"/>
        <v>0</v>
      </c>
      <c r="S553" s="387">
        <f t="shared" si="203"/>
        <v>0</v>
      </c>
      <c r="T553" s="387">
        <f t="shared" si="203"/>
        <v>0</v>
      </c>
      <c r="U553" s="387">
        <f t="shared" si="203"/>
        <v>0</v>
      </c>
      <c r="V553" s="387">
        <f t="shared" si="203"/>
        <v>0</v>
      </c>
      <c r="W553" s="387">
        <f t="shared" si="203"/>
        <v>0</v>
      </c>
      <c r="X553" s="387">
        <f t="shared" si="203"/>
        <v>0</v>
      </c>
      <c r="Y553" s="387">
        <f t="shared" si="204"/>
        <v>0</v>
      </c>
      <c r="Z553" s="387">
        <f t="shared" si="204"/>
        <v>0</v>
      </c>
      <c r="AA553" s="387">
        <f t="shared" si="204"/>
        <v>0</v>
      </c>
      <c r="AB553" s="387">
        <f t="shared" si="204"/>
        <v>0</v>
      </c>
      <c r="AC553" s="387">
        <f t="shared" si="204"/>
        <v>0</v>
      </c>
      <c r="AD553" s="387">
        <f t="shared" si="204"/>
        <v>0</v>
      </c>
      <c r="AE553" s="387">
        <f t="shared" si="204"/>
        <v>0</v>
      </c>
      <c r="AF553" s="387">
        <f t="shared" si="204"/>
        <v>0</v>
      </c>
      <c r="AG553" s="387">
        <f t="shared" si="204"/>
        <v>0</v>
      </c>
      <c r="AH553" s="387">
        <f t="shared" si="204"/>
        <v>0</v>
      </c>
      <c r="AI553" s="387">
        <f t="shared" si="205"/>
        <v>0</v>
      </c>
      <c r="AJ553" s="387">
        <f t="shared" si="205"/>
        <v>0</v>
      </c>
      <c r="AK553" s="387">
        <f t="shared" si="205"/>
        <v>0</v>
      </c>
      <c r="AL553" s="387">
        <f t="shared" si="205"/>
        <v>0</v>
      </c>
      <c r="AM553" s="387">
        <f t="shared" si="205"/>
        <v>0</v>
      </c>
      <c r="AN553" s="387">
        <f t="shared" si="205"/>
        <v>0</v>
      </c>
      <c r="AO553" s="387">
        <f t="shared" si="205"/>
        <v>0</v>
      </c>
      <c r="AP553" s="387">
        <f t="shared" si="205"/>
        <v>0</v>
      </c>
      <c r="AQ553" s="387">
        <f t="shared" si="205"/>
        <v>0</v>
      </c>
      <c r="AR553" s="387">
        <f t="shared" si="205"/>
        <v>0</v>
      </c>
      <c r="AS553" s="387">
        <f t="shared" si="206"/>
        <v>0</v>
      </c>
    </row>
    <row r="554" spans="2:45" s="377" customFormat="1" ht="12.75" hidden="1" customHeight="1" outlineLevel="2">
      <c r="B554" s="377">
        <v>15</v>
      </c>
      <c r="C554" s="81"/>
      <c r="D554" s="338">
        <v>0</v>
      </c>
      <c r="E554" s="387">
        <f t="shared" si="202"/>
        <v>0</v>
      </c>
      <c r="F554" s="387">
        <f t="shared" si="202"/>
        <v>0</v>
      </c>
      <c r="G554" s="387">
        <f t="shared" si="202"/>
        <v>0</v>
      </c>
      <c r="H554" s="387">
        <f t="shared" si="202"/>
        <v>0</v>
      </c>
      <c r="I554" s="387">
        <f t="shared" si="202"/>
        <v>0</v>
      </c>
      <c r="J554" s="387">
        <f t="shared" si="202"/>
        <v>0</v>
      </c>
      <c r="K554" s="387">
        <f t="shared" si="202"/>
        <v>0</v>
      </c>
      <c r="L554" s="387">
        <f t="shared" si="202"/>
        <v>0</v>
      </c>
      <c r="M554" s="387">
        <f t="shared" si="202"/>
        <v>0</v>
      </c>
      <c r="N554" s="387">
        <f t="shared" si="202"/>
        <v>0</v>
      </c>
      <c r="O554" s="387">
        <f t="shared" si="203"/>
        <v>0</v>
      </c>
      <c r="P554" s="387">
        <f t="shared" si="203"/>
        <v>0</v>
      </c>
      <c r="Q554" s="387">
        <f t="shared" si="203"/>
        <v>0</v>
      </c>
      <c r="R554" s="387">
        <f t="shared" si="203"/>
        <v>0</v>
      </c>
      <c r="S554" s="387">
        <f t="shared" si="203"/>
        <v>0</v>
      </c>
      <c r="T554" s="387">
        <f t="shared" si="203"/>
        <v>0</v>
      </c>
      <c r="U554" s="387">
        <f t="shared" si="203"/>
        <v>0</v>
      </c>
      <c r="V554" s="387">
        <f t="shared" si="203"/>
        <v>0</v>
      </c>
      <c r="W554" s="387">
        <f t="shared" si="203"/>
        <v>0</v>
      </c>
      <c r="X554" s="387">
        <f t="shared" si="203"/>
        <v>0</v>
      </c>
      <c r="Y554" s="387">
        <f t="shared" si="204"/>
        <v>0</v>
      </c>
      <c r="Z554" s="387">
        <f t="shared" si="204"/>
        <v>0</v>
      </c>
      <c r="AA554" s="387">
        <f t="shared" si="204"/>
        <v>0</v>
      </c>
      <c r="AB554" s="387">
        <f t="shared" si="204"/>
        <v>0</v>
      </c>
      <c r="AC554" s="387">
        <f t="shared" si="204"/>
        <v>0</v>
      </c>
      <c r="AD554" s="387">
        <f t="shared" si="204"/>
        <v>0</v>
      </c>
      <c r="AE554" s="387">
        <f t="shared" si="204"/>
        <v>0</v>
      </c>
      <c r="AF554" s="387">
        <f t="shared" si="204"/>
        <v>0</v>
      </c>
      <c r="AG554" s="387">
        <f t="shared" si="204"/>
        <v>0</v>
      </c>
      <c r="AH554" s="387">
        <f t="shared" si="204"/>
        <v>0</v>
      </c>
      <c r="AI554" s="387">
        <f t="shared" si="205"/>
        <v>0</v>
      </c>
      <c r="AJ554" s="387">
        <f t="shared" si="205"/>
        <v>0</v>
      </c>
      <c r="AK554" s="387">
        <f t="shared" si="205"/>
        <v>0</v>
      </c>
      <c r="AL554" s="387">
        <f t="shared" si="205"/>
        <v>0</v>
      </c>
      <c r="AM554" s="387">
        <f t="shared" si="205"/>
        <v>0</v>
      </c>
      <c r="AN554" s="387">
        <f t="shared" si="205"/>
        <v>0</v>
      </c>
      <c r="AO554" s="387">
        <f t="shared" si="205"/>
        <v>0</v>
      </c>
      <c r="AP554" s="387">
        <f t="shared" si="205"/>
        <v>0</v>
      </c>
      <c r="AQ554" s="387">
        <f t="shared" si="205"/>
        <v>0</v>
      </c>
      <c r="AR554" s="387">
        <f t="shared" si="205"/>
        <v>0</v>
      </c>
      <c r="AS554" s="387">
        <f t="shared" si="206"/>
        <v>0</v>
      </c>
    </row>
    <row r="555" spans="2:45" s="377" customFormat="1" ht="12.75" hidden="1" customHeight="1" outlineLevel="2">
      <c r="B555" s="377">
        <v>16</v>
      </c>
      <c r="C555" s="81"/>
      <c r="D555" s="338">
        <v>0</v>
      </c>
      <c r="E555" s="387">
        <f t="shared" si="202"/>
        <v>0</v>
      </c>
      <c r="F555" s="387">
        <f t="shared" si="202"/>
        <v>0</v>
      </c>
      <c r="G555" s="387">
        <f t="shared" si="202"/>
        <v>0</v>
      </c>
      <c r="H555" s="387">
        <f t="shared" si="202"/>
        <v>0</v>
      </c>
      <c r="I555" s="387">
        <f t="shared" si="202"/>
        <v>0</v>
      </c>
      <c r="J555" s="387">
        <f t="shared" si="202"/>
        <v>0</v>
      </c>
      <c r="K555" s="387">
        <f t="shared" si="202"/>
        <v>0</v>
      </c>
      <c r="L555" s="387">
        <f t="shared" si="202"/>
        <v>0</v>
      </c>
      <c r="M555" s="387">
        <f t="shared" si="202"/>
        <v>0</v>
      </c>
      <c r="N555" s="387">
        <f t="shared" si="202"/>
        <v>0</v>
      </c>
      <c r="O555" s="387">
        <f t="shared" si="203"/>
        <v>0</v>
      </c>
      <c r="P555" s="387">
        <f t="shared" si="203"/>
        <v>0</v>
      </c>
      <c r="Q555" s="387">
        <f t="shared" si="203"/>
        <v>0</v>
      </c>
      <c r="R555" s="387">
        <f t="shared" si="203"/>
        <v>0</v>
      </c>
      <c r="S555" s="387">
        <f t="shared" si="203"/>
        <v>0</v>
      </c>
      <c r="T555" s="387">
        <f t="shared" si="203"/>
        <v>0</v>
      </c>
      <c r="U555" s="387">
        <f t="shared" si="203"/>
        <v>0</v>
      </c>
      <c r="V555" s="387">
        <f t="shared" si="203"/>
        <v>0</v>
      </c>
      <c r="W555" s="387">
        <f t="shared" si="203"/>
        <v>0</v>
      </c>
      <c r="X555" s="387">
        <f t="shared" si="203"/>
        <v>0</v>
      </c>
      <c r="Y555" s="387">
        <f t="shared" si="204"/>
        <v>0</v>
      </c>
      <c r="Z555" s="387">
        <f t="shared" si="204"/>
        <v>0</v>
      </c>
      <c r="AA555" s="387">
        <f t="shared" si="204"/>
        <v>0</v>
      </c>
      <c r="AB555" s="387">
        <f t="shared" si="204"/>
        <v>0</v>
      </c>
      <c r="AC555" s="387">
        <f t="shared" si="204"/>
        <v>0</v>
      </c>
      <c r="AD555" s="387">
        <f t="shared" si="204"/>
        <v>0</v>
      </c>
      <c r="AE555" s="387">
        <f t="shared" si="204"/>
        <v>0</v>
      </c>
      <c r="AF555" s="387">
        <f t="shared" si="204"/>
        <v>0</v>
      </c>
      <c r="AG555" s="387">
        <f t="shared" si="204"/>
        <v>0</v>
      </c>
      <c r="AH555" s="387">
        <f t="shared" si="204"/>
        <v>0</v>
      </c>
      <c r="AI555" s="387">
        <f t="shared" si="205"/>
        <v>0</v>
      </c>
      <c r="AJ555" s="387">
        <f t="shared" si="205"/>
        <v>0</v>
      </c>
      <c r="AK555" s="387">
        <f t="shared" si="205"/>
        <v>0</v>
      </c>
      <c r="AL555" s="387">
        <f t="shared" si="205"/>
        <v>0</v>
      </c>
      <c r="AM555" s="387">
        <f t="shared" si="205"/>
        <v>0</v>
      </c>
      <c r="AN555" s="387">
        <f t="shared" si="205"/>
        <v>0</v>
      </c>
      <c r="AO555" s="387">
        <f t="shared" si="205"/>
        <v>0</v>
      </c>
      <c r="AP555" s="387">
        <f t="shared" si="205"/>
        <v>0</v>
      </c>
      <c r="AQ555" s="387">
        <f t="shared" si="205"/>
        <v>0</v>
      </c>
      <c r="AR555" s="387">
        <f t="shared" si="205"/>
        <v>0</v>
      </c>
      <c r="AS555" s="387">
        <f t="shared" si="206"/>
        <v>0</v>
      </c>
    </row>
    <row r="556" spans="2:45" s="377" customFormat="1" ht="12.75" hidden="1" customHeight="1" outlineLevel="2">
      <c r="B556" s="377">
        <v>17</v>
      </c>
      <c r="C556" s="81"/>
      <c r="D556" s="338">
        <v>0</v>
      </c>
      <c r="E556" s="387">
        <f t="shared" si="202"/>
        <v>0</v>
      </c>
      <c r="F556" s="387">
        <f t="shared" si="202"/>
        <v>0</v>
      </c>
      <c r="G556" s="387">
        <f t="shared" si="202"/>
        <v>0</v>
      </c>
      <c r="H556" s="387">
        <f t="shared" si="202"/>
        <v>0</v>
      </c>
      <c r="I556" s="387">
        <f t="shared" si="202"/>
        <v>0</v>
      </c>
      <c r="J556" s="387">
        <f t="shared" si="202"/>
        <v>0</v>
      </c>
      <c r="K556" s="387">
        <f t="shared" si="202"/>
        <v>0</v>
      </c>
      <c r="L556" s="387">
        <f t="shared" si="202"/>
        <v>0</v>
      </c>
      <c r="M556" s="387">
        <f t="shared" si="202"/>
        <v>0</v>
      </c>
      <c r="N556" s="387">
        <f t="shared" si="202"/>
        <v>0</v>
      </c>
      <c r="O556" s="387">
        <f t="shared" si="203"/>
        <v>0</v>
      </c>
      <c r="P556" s="387">
        <f t="shared" si="203"/>
        <v>0</v>
      </c>
      <c r="Q556" s="387">
        <f t="shared" si="203"/>
        <v>0</v>
      </c>
      <c r="R556" s="387">
        <f t="shared" si="203"/>
        <v>0</v>
      </c>
      <c r="S556" s="387">
        <f t="shared" si="203"/>
        <v>0</v>
      </c>
      <c r="T556" s="387">
        <f t="shared" si="203"/>
        <v>0</v>
      </c>
      <c r="U556" s="387">
        <f t="shared" si="203"/>
        <v>0</v>
      </c>
      <c r="V556" s="387">
        <f t="shared" si="203"/>
        <v>0</v>
      </c>
      <c r="W556" s="387">
        <f t="shared" si="203"/>
        <v>0</v>
      </c>
      <c r="X556" s="387">
        <f t="shared" si="203"/>
        <v>0</v>
      </c>
      <c r="Y556" s="387">
        <f t="shared" si="204"/>
        <v>0</v>
      </c>
      <c r="Z556" s="387">
        <f t="shared" si="204"/>
        <v>0</v>
      </c>
      <c r="AA556" s="387">
        <f t="shared" si="204"/>
        <v>0</v>
      </c>
      <c r="AB556" s="387">
        <f t="shared" si="204"/>
        <v>0</v>
      </c>
      <c r="AC556" s="387">
        <f t="shared" si="204"/>
        <v>0</v>
      </c>
      <c r="AD556" s="387">
        <f t="shared" si="204"/>
        <v>0</v>
      </c>
      <c r="AE556" s="387">
        <f t="shared" si="204"/>
        <v>0</v>
      </c>
      <c r="AF556" s="387">
        <f t="shared" si="204"/>
        <v>0</v>
      </c>
      <c r="AG556" s="387">
        <f t="shared" si="204"/>
        <v>0</v>
      </c>
      <c r="AH556" s="387">
        <f t="shared" si="204"/>
        <v>0</v>
      </c>
      <c r="AI556" s="387">
        <f t="shared" si="205"/>
        <v>0</v>
      </c>
      <c r="AJ556" s="387">
        <f t="shared" si="205"/>
        <v>0</v>
      </c>
      <c r="AK556" s="387">
        <f t="shared" si="205"/>
        <v>0</v>
      </c>
      <c r="AL556" s="387">
        <f t="shared" si="205"/>
        <v>0</v>
      </c>
      <c r="AM556" s="387">
        <f t="shared" si="205"/>
        <v>0</v>
      </c>
      <c r="AN556" s="387">
        <f t="shared" si="205"/>
        <v>0</v>
      </c>
      <c r="AO556" s="387">
        <f t="shared" si="205"/>
        <v>0</v>
      </c>
      <c r="AP556" s="387">
        <f t="shared" si="205"/>
        <v>0</v>
      </c>
      <c r="AQ556" s="387">
        <f t="shared" si="205"/>
        <v>0</v>
      </c>
      <c r="AR556" s="387">
        <f t="shared" si="205"/>
        <v>0</v>
      </c>
      <c r="AS556" s="387">
        <f t="shared" si="206"/>
        <v>0</v>
      </c>
    </row>
    <row r="557" spans="2:45" s="377" customFormat="1" ht="12.75" hidden="1" customHeight="1" outlineLevel="2">
      <c r="B557" s="377">
        <v>18</v>
      </c>
      <c r="C557" s="81"/>
      <c r="D557" s="338">
        <v>0</v>
      </c>
      <c r="E557" s="387">
        <f t="shared" si="202"/>
        <v>0</v>
      </c>
      <c r="F557" s="387">
        <f t="shared" si="202"/>
        <v>0</v>
      </c>
      <c r="G557" s="387">
        <f t="shared" si="202"/>
        <v>0</v>
      </c>
      <c r="H557" s="387">
        <f t="shared" si="202"/>
        <v>0</v>
      </c>
      <c r="I557" s="387">
        <f t="shared" si="202"/>
        <v>0</v>
      </c>
      <c r="J557" s="387">
        <f t="shared" si="202"/>
        <v>0</v>
      </c>
      <c r="K557" s="387">
        <f t="shared" si="202"/>
        <v>0</v>
      </c>
      <c r="L557" s="387">
        <f t="shared" si="202"/>
        <v>0</v>
      </c>
      <c r="M557" s="387">
        <f t="shared" si="202"/>
        <v>0</v>
      </c>
      <c r="N557" s="387">
        <f t="shared" si="202"/>
        <v>0</v>
      </c>
      <c r="O557" s="387">
        <f t="shared" si="203"/>
        <v>0</v>
      </c>
      <c r="P557" s="387">
        <f t="shared" si="203"/>
        <v>0</v>
      </c>
      <c r="Q557" s="387">
        <f t="shared" si="203"/>
        <v>0</v>
      </c>
      <c r="R557" s="387">
        <f t="shared" si="203"/>
        <v>0</v>
      </c>
      <c r="S557" s="387">
        <f t="shared" si="203"/>
        <v>0</v>
      </c>
      <c r="T557" s="387">
        <f t="shared" si="203"/>
        <v>0</v>
      </c>
      <c r="U557" s="387">
        <f t="shared" si="203"/>
        <v>0</v>
      </c>
      <c r="V557" s="387">
        <f t="shared" si="203"/>
        <v>0</v>
      </c>
      <c r="W557" s="387">
        <f t="shared" si="203"/>
        <v>0</v>
      </c>
      <c r="X557" s="387">
        <f t="shared" si="203"/>
        <v>0</v>
      </c>
      <c r="Y557" s="387">
        <f t="shared" si="204"/>
        <v>0</v>
      </c>
      <c r="Z557" s="387">
        <f t="shared" si="204"/>
        <v>0</v>
      </c>
      <c r="AA557" s="387">
        <f t="shared" si="204"/>
        <v>0</v>
      </c>
      <c r="AB557" s="387">
        <f t="shared" si="204"/>
        <v>0</v>
      </c>
      <c r="AC557" s="387">
        <f t="shared" si="204"/>
        <v>0</v>
      </c>
      <c r="AD557" s="387">
        <f t="shared" si="204"/>
        <v>0</v>
      </c>
      <c r="AE557" s="387">
        <f t="shared" si="204"/>
        <v>0</v>
      </c>
      <c r="AF557" s="387">
        <f t="shared" si="204"/>
        <v>0</v>
      </c>
      <c r="AG557" s="387">
        <f t="shared" si="204"/>
        <v>0</v>
      </c>
      <c r="AH557" s="387">
        <f t="shared" si="204"/>
        <v>0</v>
      </c>
      <c r="AI557" s="387">
        <f t="shared" si="205"/>
        <v>0</v>
      </c>
      <c r="AJ557" s="387">
        <f t="shared" si="205"/>
        <v>0</v>
      </c>
      <c r="AK557" s="387">
        <f t="shared" si="205"/>
        <v>0</v>
      </c>
      <c r="AL557" s="387">
        <f t="shared" si="205"/>
        <v>0</v>
      </c>
      <c r="AM557" s="387">
        <f t="shared" si="205"/>
        <v>0</v>
      </c>
      <c r="AN557" s="387">
        <f t="shared" si="205"/>
        <v>0</v>
      </c>
      <c r="AO557" s="387">
        <f t="shared" si="205"/>
        <v>0</v>
      </c>
      <c r="AP557" s="387">
        <f t="shared" si="205"/>
        <v>0</v>
      </c>
      <c r="AQ557" s="387">
        <f t="shared" si="205"/>
        <v>0</v>
      </c>
      <c r="AR557" s="387">
        <f t="shared" si="205"/>
        <v>0</v>
      </c>
      <c r="AS557" s="387">
        <f t="shared" si="206"/>
        <v>0</v>
      </c>
    </row>
    <row r="558" spans="2:45" s="377" customFormat="1" ht="12.75" hidden="1" customHeight="1" outlineLevel="2">
      <c r="B558" s="377">
        <v>19</v>
      </c>
      <c r="C558" s="81"/>
      <c r="D558" s="338">
        <v>0</v>
      </c>
      <c r="E558" s="387">
        <f t="shared" si="202"/>
        <v>0</v>
      </c>
      <c r="F558" s="387">
        <f t="shared" si="202"/>
        <v>0</v>
      </c>
      <c r="G558" s="387">
        <f t="shared" si="202"/>
        <v>0</v>
      </c>
      <c r="H558" s="387">
        <f t="shared" si="202"/>
        <v>0</v>
      </c>
      <c r="I558" s="387">
        <f t="shared" si="202"/>
        <v>0</v>
      </c>
      <c r="J558" s="387">
        <f t="shared" si="202"/>
        <v>0</v>
      </c>
      <c r="K558" s="387">
        <f t="shared" si="202"/>
        <v>0</v>
      </c>
      <c r="L558" s="387">
        <f t="shared" si="202"/>
        <v>0</v>
      </c>
      <c r="M558" s="387">
        <f t="shared" si="202"/>
        <v>0</v>
      </c>
      <c r="N558" s="387">
        <f t="shared" si="202"/>
        <v>0</v>
      </c>
      <c r="O558" s="387">
        <f t="shared" si="203"/>
        <v>0</v>
      </c>
      <c r="P558" s="387">
        <f t="shared" si="203"/>
        <v>0</v>
      </c>
      <c r="Q558" s="387">
        <f t="shared" si="203"/>
        <v>0</v>
      </c>
      <c r="R558" s="387">
        <f t="shared" si="203"/>
        <v>0</v>
      </c>
      <c r="S558" s="387">
        <f t="shared" si="203"/>
        <v>0</v>
      </c>
      <c r="T558" s="387">
        <f t="shared" si="203"/>
        <v>0</v>
      </c>
      <c r="U558" s="387">
        <f t="shared" si="203"/>
        <v>0</v>
      </c>
      <c r="V558" s="387">
        <f t="shared" si="203"/>
        <v>0</v>
      </c>
      <c r="W558" s="387">
        <f t="shared" si="203"/>
        <v>0</v>
      </c>
      <c r="X558" s="387">
        <f t="shared" si="203"/>
        <v>0</v>
      </c>
      <c r="Y558" s="387">
        <f t="shared" si="204"/>
        <v>0</v>
      </c>
      <c r="Z558" s="387">
        <f t="shared" si="204"/>
        <v>0</v>
      </c>
      <c r="AA558" s="387">
        <f t="shared" si="204"/>
        <v>0</v>
      </c>
      <c r="AB558" s="387">
        <f t="shared" si="204"/>
        <v>0</v>
      </c>
      <c r="AC558" s="387">
        <f t="shared" si="204"/>
        <v>0</v>
      </c>
      <c r="AD558" s="387">
        <f t="shared" si="204"/>
        <v>0</v>
      </c>
      <c r="AE558" s="387">
        <f t="shared" si="204"/>
        <v>0</v>
      </c>
      <c r="AF558" s="387">
        <f t="shared" si="204"/>
        <v>0</v>
      </c>
      <c r="AG558" s="387">
        <f t="shared" si="204"/>
        <v>0</v>
      </c>
      <c r="AH558" s="387">
        <f t="shared" si="204"/>
        <v>0</v>
      </c>
      <c r="AI558" s="387">
        <f t="shared" si="205"/>
        <v>0</v>
      </c>
      <c r="AJ558" s="387">
        <f t="shared" si="205"/>
        <v>0</v>
      </c>
      <c r="AK558" s="387">
        <f t="shared" si="205"/>
        <v>0</v>
      </c>
      <c r="AL558" s="387">
        <f t="shared" si="205"/>
        <v>0</v>
      </c>
      <c r="AM558" s="387">
        <f t="shared" si="205"/>
        <v>0</v>
      </c>
      <c r="AN558" s="387">
        <f t="shared" si="205"/>
        <v>0</v>
      </c>
      <c r="AO558" s="387">
        <f t="shared" si="205"/>
        <v>0</v>
      </c>
      <c r="AP558" s="387">
        <f t="shared" si="205"/>
        <v>0</v>
      </c>
      <c r="AQ558" s="387">
        <f t="shared" si="205"/>
        <v>0</v>
      </c>
      <c r="AR558" s="387">
        <f t="shared" si="205"/>
        <v>0</v>
      </c>
      <c r="AS558" s="387">
        <f t="shared" si="206"/>
        <v>0</v>
      </c>
    </row>
    <row r="559" spans="2:45" s="377" customFormat="1" ht="12.75" hidden="1" customHeight="1" outlineLevel="2">
      <c r="B559" s="377">
        <v>20</v>
      </c>
      <c r="C559" s="81"/>
      <c r="D559" s="338">
        <v>0</v>
      </c>
      <c r="E559" s="387">
        <f t="shared" si="202"/>
        <v>0</v>
      </c>
      <c r="F559" s="387">
        <f t="shared" si="202"/>
        <v>0</v>
      </c>
      <c r="G559" s="387">
        <f t="shared" si="202"/>
        <v>0</v>
      </c>
      <c r="H559" s="387">
        <f t="shared" si="202"/>
        <v>0</v>
      </c>
      <c r="I559" s="387">
        <f t="shared" si="202"/>
        <v>0</v>
      </c>
      <c r="J559" s="387">
        <f t="shared" si="202"/>
        <v>0</v>
      </c>
      <c r="K559" s="387">
        <f t="shared" si="202"/>
        <v>0</v>
      </c>
      <c r="L559" s="387">
        <f t="shared" si="202"/>
        <v>0</v>
      </c>
      <c r="M559" s="387">
        <f t="shared" si="202"/>
        <v>0</v>
      </c>
      <c r="N559" s="387">
        <f t="shared" si="202"/>
        <v>0</v>
      </c>
      <c r="O559" s="387">
        <f t="shared" si="203"/>
        <v>0</v>
      </c>
      <c r="P559" s="387">
        <f t="shared" si="203"/>
        <v>0</v>
      </c>
      <c r="Q559" s="387">
        <f t="shared" si="203"/>
        <v>0</v>
      </c>
      <c r="R559" s="387">
        <f t="shared" si="203"/>
        <v>0</v>
      </c>
      <c r="S559" s="387">
        <f t="shared" si="203"/>
        <v>0</v>
      </c>
      <c r="T559" s="387">
        <f t="shared" si="203"/>
        <v>0</v>
      </c>
      <c r="U559" s="387">
        <f t="shared" si="203"/>
        <v>0</v>
      </c>
      <c r="V559" s="387">
        <f t="shared" si="203"/>
        <v>0</v>
      </c>
      <c r="W559" s="387">
        <f t="shared" si="203"/>
        <v>0</v>
      </c>
      <c r="X559" s="387">
        <f t="shared" si="203"/>
        <v>0</v>
      </c>
      <c r="Y559" s="387">
        <f t="shared" si="204"/>
        <v>0</v>
      </c>
      <c r="Z559" s="387">
        <f t="shared" si="204"/>
        <v>0</v>
      </c>
      <c r="AA559" s="387">
        <f t="shared" si="204"/>
        <v>0</v>
      </c>
      <c r="AB559" s="387">
        <f t="shared" si="204"/>
        <v>0</v>
      </c>
      <c r="AC559" s="387">
        <f t="shared" si="204"/>
        <v>0</v>
      </c>
      <c r="AD559" s="387">
        <f t="shared" si="204"/>
        <v>0</v>
      </c>
      <c r="AE559" s="387">
        <f t="shared" si="204"/>
        <v>0</v>
      </c>
      <c r="AF559" s="387">
        <f t="shared" si="204"/>
        <v>0</v>
      </c>
      <c r="AG559" s="387">
        <f t="shared" si="204"/>
        <v>0</v>
      </c>
      <c r="AH559" s="387">
        <f t="shared" si="204"/>
        <v>0</v>
      </c>
      <c r="AI559" s="387">
        <f t="shared" si="205"/>
        <v>0</v>
      </c>
      <c r="AJ559" s="387">
        <f t="shared" si="205"/>
        <v>0</v>
      </c>
      <c r="AK559" s="387">
        <f t="shared" si="205"/>
        <v>0</v>
      </c>
      <c r="AL559" s="387">
        <f t="shared" si="205"/>
        <v>0</v>
      </c>
      <c r="AM559" s="387">
        <f t="shared" si="205"/>
        <v>0</v>
      </c>
      <c r="AN559" s="387">
        <f t="shared" si="205"/>
        <v>0</v>
      </c>
      <c r="AO559" s="387">
        <f t="shared" si="205"/>
        <v>0</v>
      </c>
      <c r="AP559" s="387">
        <f t="shared" si="205"/>
        <v>0</v>
      </c>
      <c r="AQ559" s="387">
        <f t="shared" si="205"/>
        <v>0</v>
      </c>
      <c r="AR559" s="387">
        <f t="shared" si="205"/>
        <v>0</v>
      </c>
      <c r="AS559" s="387">
        <f t="shared" si="206"/>
        <v>0</v>
      </c>
    </row>
    <row r="560" spans="2:45" s="377" customFormat="1" ht="12.75" hidden="1" customHeight="1" outlineLevel="2">
      <c r="B560" s="377">
        <v>21</v>
      </c>
      <c r="C560" s="81"/>
      <c r="D560" s="338">
        <v>52.379026499225304</v>
      </c>
      <c r="E560" s="387">
        <f t="shared" ref="E560:N569" si="207">IF(AND(E$2=$B560,$B560=$C$3),$D560,IF(AND(E$2&gt;$B560,E$2&lt;=$D$539+$B560),SLN($D560,0,IF($C$3-$B560&gt;=$D$539,$D$539,$C$3-$B560)),0))</f>
        <v>0</v>
      </c>
      <c r="F560" s="387">
        <f t="shared" si="207"/>
        <v>0</v>
      </c>
      <c r="G560" s="387">
        <f t="shared" si="207"/>
        <v>0</v>
      </c>
      <c r="H560" s="387">
        <f t="shared" si="207"/>
        <v>0</v>
      </c>
      <c r="I560" s="387">
        <f t="shared" si="207"/>
        <v>0</v>
      </c>
      <c r="J560" s="387">
        <f t="shared" si="207"/>
        <v>0</v>
      </c>
      <c r="K560" s="387">
        <f t="shared" si="207"/>
        <v>0</v>
      </c>
      <c r="L560" s="387">
        <f t="shared" si="207"/>
        <v>0</v>
      </c>
      <c r="M560" s="387">
        <f t="shared" si="207"/>
        <v>0</v>
      </c>
      <c r="N560" s="387">
        <f t="shared" si="207"/>
        <v>0</v>
      </c>
      <c r="O560" s="387">
        <f t="shared" ref="O560:X569" si="208">IF(AND(O$2=$B560,$B560=$C$3),$D560,IF(AND(O$2&gt;$B560,O$2&lt;=$D$539+$B560),SLN($D560,0,IF($C$3-$B560&gt;=$D$539,$D$539,$C$3-$B560)),0))</f>
        <v>0</v>
      </c>
      <c r="P560" s="387">
        <f t="shared" si="208"/>
        <v>0</v>
      </c>
      <c r="Q560" s="387">
        <f t="shared" si="208"/>
        <v>0</v>
      </c>
      <c r="R560" s="387">
        <f t="shared" si="208"/>
        <v>0</v>
      </c>
      <c r="S560" s="387">
        <f t="shared" si="208"/>
        <v>0</v>
      </c>
      <c r="T560" s="387">
        <f t="shared" si="208"/>
        <v>0</v>
      </c>
      <c r="U560" s="387">
        <f t="shared" si="208"/>
        <v>0</v>
      </c>
      <c r="V560" s="387">
        <f t="shared" si="208"/>
        <v>0</v>
      </c>
      <c r="W560" s="387">
        <f t="shared" si="208"/>
        <v>0</v>
      </c>
      <c r="X560" s="387">
        <f t="shared" si="208"/>
        <v>0</v>
      </c>
      <c r="Y560" s="387">
        <f t="shared" ref="Y560:AH569" si="209">IF(AND(Y$2=$B560,$B560=$C$3),$D560,IF(AND(Y$2&gt;$B560,Y$2&lt;=$D$539+$B560),SLN($D560,0,IF($C$3-$B560&gt;=$D$539,$D$539,$C$3-$B560)),0))</f>
        <v>0</v>
      </c>
      <c r="Z560" s="387">
        <f t="shared" si="209"/>
        <v>10.47580529984506</v>
      </c>
      <c r="AA560" s="387">
        <f t="shared" si="209"/>
        <v>10.47580529984506</v>
      </c>
      <c r="AB560" s="387">
        <f t="shared" si="209"/>
        <v>10.47580529984506</v>
      </c>
      <c r="AC560" s="387">
        <f t="shared" si="209"/>
        <v>10.47580529984506</v>
      </c>
      <c r="AD560" s="387">
        <f t="shared" si="209"/>
        <v>10.47580529984506</v>
      </c>
      <c r="AE560" s="387">
        <f t="shared" si="209"/>
        <v>0</v>
      </c>
      <c r="AF560" s="387">
        <f t="shared" si="209"/>
        <v>0</v>
      </c>
      <c r="AG560" s="387">
        <f t="shared" si="209"/>
        <v>0</v>
      </c>
      <c r="AH560" s="387">
        <f t="shared" si="209"/>
        <v>0</v>
      </c>
      <c r="AI560" s="387">
        <f t="shared" ref="AI560:AR569" si="210">IF(AND(AI$2=$B560,$B560=$C$3),$D560,IF(AND(AI$2&gt;$B560,AI$2&lt;=$D$539+$B560),SLN($D560,0,IF($C$3-$B560&gt;=$D$539,$D$539,$C$3-$B560)),0))</f>
        <v>0</v>
      </c>
      <c r="AJ560" s="387">
        <f t="shared" si="210"/>
        <v>0</v>
      </c>
      <c r="AK560" s="387">
        <f t="shared" si="210"/>
        <v>0</v>
      </c>
      <c r="AL560" s="387">
        <f t="shared" si="210"/>
        <v>0</v>
      </c>
      <c r="AM560" s="387">
        <f t="shared" si="210"/>
        <v>0</v>
      </c>
      <c r="AN560" s="387">
        <f t="shared" si="210"/>
        <v>0</v>
      </c>
      <c r="AO560" s="387">
        <f t="shared" si="210"/>
        <v>0</v>
      </c>
      <c r="AP560" s="387">
        <f t="shared" si="210"/>
        <v>0</v>
      </c>
      <c r="AQ560" s="387">
        <f t="shared" si="210"/>
        <v>0</v>
      </c>
      <c r="AR560" s="387">
        <f t="shared" si="210"/>
        <v>0</v>
      </c>
      <c r="AS560" s="387">
        <f t="shared" si="206"/>
        <v>52.379026499225304</v>
      </c>
    </row>
    <row r="561" spans="2:45" s="377" customFormat="1" ht="12.75" hidden="1" customHeight="1" outlineLevel="2">
      <c r="B561" s="377">
        <v>22</v>
      </c>
      <c r="C561" s="81"/>
      <c r="D561" s="338">
        <v>0</v>
      </c>
      <c r="E561" s="387">
        <f t="shared" si="207"/>
        <v>0</v>
      </c>
      <c r="F561" s="387">
        <f t="shared" si="207"/>
        <v>0</v>
      </c>
      <c r="G561" s="387">
        <f t="shared" si="207"/>
        <v>0</v>
      </c>
      <c r="H561" s="387">
        <f t="shared" si="207"/>
        <v>0</v>
      </c>
      <c r="I561" s="387">
        <f t="shared" si="207"/>
        <v>0</v>
      </c>
      <c r="J561" s="387">
        <f t="shared" si="207"/>
        <v>0</v>
      </c>
      <c r="K561" s="387">
        <f t="shared" si="207"/>
        <v>0</v>
      </c>
      <c r="L561" s="387">
        <f t="shared" si="207"/>
        <v>0</v>
      </c>
      <c r="M561" s="387">
        <f t="shared" si="207"/>
        <v>0</v>
      </c>
      <c r="N561" s="387">
        <f t="shared" si="207"/>
        <v>0</v>
      </c>
      <c r="O561" s="387">
        <f t="shared" si="208"/>
        <v>0</v>
      </c>
      <c r="P561" s="387">
        <f t="shared" si="208"/>
        <v>0</v>
      </c>
      <c r="Q561" s="387">
        <f t="shared" si="208"/>
        <v>0</v>
      </c>
      <c r="R561" s="387">
        <f t="shared" si="208"/>
        <v>0</v>
      </c>
      <c r="S561" s="387">
        <f t="shared" si="208"/>
        <v>0</v>
      </c>
      <c r="T561" s="387">
        <f t="shared" si="208"/>
        <v>0</v>
      </c>
      <c r="U561" s="387">
        <f t="shared" si="208"/>
        <v>0</v>
      </c>
      <c r="V561" s="387">
        <f t="shared" si="208"/>
        <v>0</v>
      </c>
      <c r="W561" s="387">
        <f t="shared" si="208"/>
        <v>0</v>
      </c>
      <c r="X561" s="387">
        <f t="shared" si="208"/>
        <v>0</v>
      </c>
      <c r="Y561" s="387">
        <f t="shared" si="209"/>
        <v>0</v>
      </c>
      <c r="Z561" s="387">
        <f t="shared" si="209"/>
        <v>0</v>
      </c>
      <c r="AA561" s="387">
        <f t="shared" si="209"/>
        <v>0</v>
      </c>
      <c r="AB561" s="387">
        <f t="shared" si="209"/>
        <v>0</v>
      </c>
      <c r="AC561" s="387">
        <f t="shared" si="209"/>
        <v>0</v>
      </c>
      <c r="AD561" s="387">
        <f t="shared" si="209"/>
        <v>0</v>
      </c>
      <c r="AE561" s="387">
        <f t="shared" si="209"/>
        <v>0</v>
      </c>
      <c r="AF561" s="387">
        <f t="shared" si="209"/>
        <v>0</v>
      </c>
      <c r="AG561" s="387">
        <f t="shared" si="209"/>
        <v>0</v>
      </c>
      <c r="AH561" s="387">
        <f t="shared" si="209"/>
        <v>0</v>
      </c>
      <c r="AI561" s="387">
        <f t="shared" si="210"/>
        <v>0</v>
      </c>
      <c r="AJ561" s="387">
        <f t="shared" si="210"/>
        <v>0</v>
      </c>
      <c r="AK561" s="387">
        <f t="shared" si="210"/>
        <v>0</v>
      </c>
      <c r="AL561" s="387">
        <f t="shared" si="210"/>
        <v>0</v>
      </c>
      <c r="AM561" s="387">
        <f t="shared" si="210"/>
        <v>0</v>
      </c>
      <c r="AN561" s="387">
        <f t="shared" si="210"/>
        <v>0</v>
      </c>
      <c r="AO561" s="387">
        <f t="shared" si="210"/>
        <v>0</v>
      </c>
      <c r="AP561" s="387">
        <f t="shared" si="210"/>
        <v>0</v>
      </c>
      <c r="AQ561" s="387">
        <f t="shared" si="210"/>
        <v>0</v>
      </c>
      <c r="AR561" s="387">
        <f t="shared" si="210"/>
        <v>0</v>
      </c>
      <c r="AS561" s="387">
        <f t="shared" si="206"/>
        <v>0</v>
      </c>
    </row>
    <row r="562" spans="2:45" s="377" customFormat="1" ht="12.75" hidden="1" customHeight="1" outlineLevel="2">
      <c r="B562" s="377">
        <v>23</v>
      </c>
      <c r="C562" s="81"/>
      <c r="D562" s="338">
        <v>0</v>
      </c>
      <c r="E562" s="387">
        <f t="shared" si="207"/>
        <v>0</v>
      </c>
      <c r="F562" s="387">
        <f t="shared" si="207"/>
        <v>0</v>
      </c>
      <c r="G562" s="387">
        <f t="shared" si="207"/>
        <v>0</v>
      </c>
      <c r="H562" s="387">
        <f t="shared" si="207"/>
        <v>0</v>
      </c>
      <c r="I562" s="387">
        <f t="shared" si="207"/>
        <v>0</v>
      </c>
      <c r="J562" s="387">
        <f t="shared" si="207"/>
        <v>0</v>
      </c>
      <c r="K562" s="387">
        <f t="shared" si="207"/>
        <v>0</v>
      </c>
      <c r="L562" s="387">
        <f t="shared" si="207"/>
        <v>0</v>
      </c>
      <c r="M562" s="387">
        <f t="shared" si="207"/>
        <v>0</v>
      </c>
      <c r="N562" s="387">
        <f t="shared" si="207"/>
        <v>0</v>
      </c>
      <c r="O562" s="387">
        <f t="shared" si="208"/>
        <v>0</v>
      </c>
      <c r="P562" s="387">
        <f t="shared" si="208"/>
        <v>0</v>
      </c>
      <c r="Q562" s="387">
        <f t="shared" si="208"/>
        <v>0</v>
      </c>
      <c r="R562" s="387">
        <f t="shared" si="208"/>
        <v>0</v>
      </c>
      <c r="S562" s="387">
        <f t="shared" si="208"/>
        <v>0</v>
      </c>
      <c r="T562" s="387">
        <f t="shared" si="208"/>
        <v>0</v>
      </c>
      <c r="U562" s="387">
        <f t="shared" si="208"/>
        <v>0</v>
      </c>
      <c r="V562" s="387">
        <f t="shared" si="208"/>
        <v>0</v>
      </c>
      <c r="W562" s="387">
        <f t="shared" si="208"/>
        <v>0</v>
      </c>
      <c r="X562" s="387">
        <f t="shared" si="208"/>
        <v>0</v>
      </c>
      <c r="Y562" s="387">
        <f t="shared" si="209"/>
        <v>0</v>
      </c>
      <c r="Z562" s="387">
        <f t="shared" si="209"/>
        <v>0</v>
      </c>
      <c r="AA562" s="387">
        <f t="shared" si="209"/>
        <v>0</v>
      </c>
      <c r="AB562" s="387">
        <f t="shared" si="209"/>
        <v>0</v>
      </c>
      <c r="AC562" s="387">
        <f t="shared" si="209"/>
        <v>0</v>
      </c>
      <c r="AD562" s="387">
        <f t="shared" si="209"/>
        <v>0</v>
      </c>
      <c r="AE562" s="387">
        <f t="shared" si="209"/>
        <v>0</v>
      </c>
      <c r="AF562" s="387">
        <f t="shared" si="209"/>
        <v>0</v>
      </c>
      <c r="AG562" s="387">
        <f t="shared" si="209"/>
        <v>0</v>
      </c>
      <c r="AH562" s="387">
        <f t="shared" si="209"/>
        <v>0</v>
      </c>
      <c r="AI562" s="387">
        <f t="shared" si="210"/>
        <v>0</v>
      </c>
      <c r="AJ562" s="387">
        <f t="shared" si="210"/>
        <v>0</v>
      </c>
      <c r="AK562" s="387">
        <f t="shared" si="210"/>
        <v>0</v>
      </c>
      <c r="AL562" s="387">
        <f t="shared" si="210"/>
        <v>0</v>
      </c>
      <c r="AM562" s="387">
        <f t="shared" si="210"/>
        <v>0</v>
      </c>
      <c r="AN562" s="387">
        <f t="shared" si="210"/>
        <v>0</v>
      </c>
      <c r="AO562" s="387">
        <f t="shared" si="210"/>
        <v>0</v>
      </c>
      <c r="AP562" s="387">
        <f t="shared" si="210"/>
        <v>0</v>
      </c>
      <c r="AQ562" s="387">
        <f t="shared" si="210"/>
        <v>0</v>
      </c>
      <c r="AR562" s="387">
        <f t="shared" si="210"/>
        <v>0</v>
      </c>
      <c r="AS562" s="387">
        <f t="shared" si="206"/>
        <v>0</v>
      </c>
    </row>
    <row r="563" spans="2:45" s="377" customFormat="1" ht="12.75" hidden="1" customHeight="1" outlineLevel="2">
      <c r="B563" s="377">
        <v>24</v>
      </c>
      <c r="C563" s="81"/>
      <c r="D563" s="338">
        <v>0</v>
      </c>
      <c r="E563" s="387">
        <f t="shared" si="207"/>
        <v>0</v>
      </c>
      <c r="F563" s="387">
        <f t="shared" si="207"/>
        <v>0</v>
      </c>
      <c r="G563" s="387">
        <f t="shared" si="207"/>
        <v>0</v>
      </c>
      <c r="H563" s="387">
        <f t="shared" si="207"/>
        <v>0</v>
      </c>
      <c r="I563" s="387">
        <f t="shared" si="207"/>
        <v>0</v>
      </c>
      <c r="J563" s="387">
        <f t="shared" si="207"/>
        <v>0</v>
      </c>
      <c r="K563" s="387">
        <f t="shared" si="207"/>
        <v>0</v>
      </c>
      <c r="L563" s="387">
        <f t="shared" si="207"/>
        <v>0</v>
      </c>
      <c r="M563" s="387">
        <f t="shared" si="207"/>
        <v>0</v>
      </c>
      <c r="N563" s="387">
        <f t="shared" si="207"/>
        <v>0</v>
      </c>
      <c r="O563" s="387">
        <f t="shared" si="208"/>
        <v>0</v>
      </c>
      <c r="P563" s="387">
        <f t="shared" si="208"/>
        <v>0</v>
      </c>
      <c r="Q563" s="387">
        <f t="shared" si="208"/>
        <v>0</v>
      </c>
      <c r="R563" s="387">
        <f t="shared" si="208"/>
        <v>0</v>
      </c>
      <c r="S563" s="387">
        <f t="shared" si="208"/>
        <v>0</v>
      </c>
      <c r="T563" s="387">
        <f t="shared" si="208"/>
        <v>0</v>
      </c>
      <c r="U563" s="387">
        <f t="shared" si="208"/>
        <v>0</v>
      </c>
      <c r="V563" s="387">
        <f t="shared" si="208"/>
        <v>0</v>
      </c>
      <c r="W563" s="387">
        <f t="shared" si="208"/>
        <v>0</v>
      </c>
      <c r="X563" s="387">
        <f t="shared" si="208"/>
        <v>0</v>
      </c>
      <c r="Y563" s="387">
        <f t="shared" si="209"/>
        <v>0</v>
      </c>
      <c r="Z563" s="387">
        <f t="shared" si="209"/>
        <v>0</v>
      </c>
      <c r="AA563" s="387">
        <f t="shared" si="209"/>
        <v>0</v>
      </c>
      <c r="AB563" s="387">
        <f t="shared" si="209"/>
        <v>0</v>
      </c>
      <c r="AC563" s="387">
        <f t="shared" si="209"/>
        <v>0</v>
      </c>
      <c r="AD563" s="387">
        <f t="shared" si="209"/>
        <v>0</v>
      </c>
      <c r="AE563" s="387">
        <f t="shared" si="209"/>
        <v>0</v>
      </c>
      <c r="AF563" s="387">
        <f t="shared" si="209"/>
        <v>0</v>
      </c>
      <c r="AG563" s="387">
        <f t="shared" si="209"/>
        <v>0</v>
      </c>
      <c r="AH563" s="387">
        <f t="shared" si="209"/>
        <v>0</v>
      </c>
      <c r="AI563" s="387">
        <f t="shared" si="210"/>
        <v>0</v>
      </c>
      <c r="AJ563" s="387">
        <f t="shared" si="210"/>
        <v>0</v>
      </c>
      <c r="AK563" s="387">
        <f t="shared" si="210"/>
        <v>0</v>
      </c>
      <c r="AL563" s="387">
        <f t="shared" si="210"/>
        <v>0</v>
      </c>
      <c r="AM563" s="387">
        <f t="shared" si="210"/>
        <v>0</v>
      </c>
      <c r="AN563" s="387">
        <f t="shared" si="210"/>
        <v>0</v>
      </c>
      <c r="AO563" s="387">
        <f t="shared" si="210"/>
        <v>0</v>
      </c>
      <c r="AP563" s="387">
        <f t="shared" si="210"/>
        <v>0</v>
      </c>
      <c r="AQ563" s="387">
        <f t="shared" si="210"/>
        <v>0</v>
      </c>
      <c r="AR563" s="387">
        <f t="shared" si="210"/>
        <v>0</v>
      </c>
      <c r="AS563" s="387">
        <f t="shared" si="206"/>
        <v>0</v>
      </c>
    </row>
    <row r="564" spans="2:45" s="377" customFormat="1" ht="12.75" hidden="1" customHeight="1" outlineLevel="2">
      <c r="B564" s="377">
        <v>25</v>
      </c>
      <c r="C564" s="81"/>
      <c r="D564" s="338">
        <v>0</v>
      </c>
      <c r="E564" s="387">
        <f t="shared" si="207"/>
        <v>0</v>
      </c>
      <c r="F564" s="387">
        <f t="shared" si="207"/>
        <v>0</v>
      </c>
      <c r="G564" s="387">
        <f t="shared" si="207"/>
        <v>0</v>
      </c>
      <c r="H564" s="387">
        <f t="shared" si="207"/>
        <v>0</v>
      </c>
      <c r="I564" s="387">
        <f t="shared" si="207"/>
        <v>0</v>
      </c>
      <c r="J564" s="387">
        <f t="shared" si="207"/>
        <v>0</v>
      </c>
      <c r="K564" s="387">
        <f t="shared" si="207"/>
        <v>0</v>
      </c>
      <c r="L564" s="387">
        <f t="shared" si="207"/>
        <v>0</v>
      </c>
      <c r="M564" s="387">
        <f t="shared" si="207"/>
        <v>0</v>
      </c>
      <c r="N564" s="387">
        <f t="shared" si="207"/>
        <v>0</v>
      </c>
      <c r="O564" s="387">
        <f t="shared" si="208"/>
        <v>0</v>
      </c>
      <c r="P564" s="387">
        <f t="shared" si="208"/>
        <v>0</v>
      </c>
      <c r="Q564" s="387">
        <f t="shared" si="208"/>
        <v>0</v>
      </c>
      <c r="R564" s="387">
        <f t="shared" si="208"/>
        <v>0</v>
      </c>
      <c r="S564" s="387">
        <f t="shared" si="208"/>
        <v>0</v>
      </c>
      <c r="T564" s="387">
        <f t="shared" si="208"/>
        <v>0</v>
      </c>
      <c r="U564" s="387">
        <f t="shared" si="208"/>
        <v>0</v>
      </c>
      <c r="V564" s="387">
        <f t="shared" si="208"/>
        <v>0</v>
      </c>
      <c r="W564" s="387">
        <f t="shared" si="208"/>
        <v>0</v>
      </c>
      <c r="X564" s="387">
        <f t="shared" si="208"/>
        <v>0</v>
      </c>
      <c r="Y564" s="387">
        <f t="shared" si="209"/>
        <v>0</v>
      </c>
      <c r="Z564" s="387">
        <f t="shared" si="209"/>
        <v>0</v>
      </c>
      <c r="AA564" s="387">
        <f t="shared" si="209"/>
        <v>0</v>
      </c>
      <c r="AB564" s="387">
        <f t="shared" si="209"/>
        <v>0</v>
      </c>
      <c r="AC564" s="387">
        <f t="shared" si="209"/>
        <v>0</v>
      </c>
      <c r="AD564" s="387">
        <f t="shared" si="209"/>
        <v>0</v>
      </c>
      <c r="AE564" s="387">
        <f t="shared" si="209"/>
        <v>0</v>
      </c>
      <c r="AF564" s="387">
        <f t="shared" si="209"/>
        <v>0</v>
      </c>
      <c r="AG564" s="387">
        <f t="shared" si="209"/>
        <v>0</v>
      </c>
      <c r="AH564" s="387">
        <f t="shared" si="209"/>
        <v>0</v>
      </c>
      <c r="AI564" s="387">
        <f t="shared" si="210"/>
        <v>0</v>
      </c>
      <c r="AJ564" s="387">
        <f t="shared" si="210"/>
        <v>0</v>
      </c>
      <c r="AK564" s="387">
        <f t="shared" si="210"/>
        <v>0</v>
      </c>
      <c r="AL564" s="387">
        <f t="shared" si="210"/>
        <v>0</v>
      </c>
      <c r="AM564" s="387">
        <f t="shared" si="210"/>
        <v>0</v>
      </c>
      <c r="AN564" s="387">
        <f t="shared" si="210"/>
        <v>0</v>
      </c>
      <c r="AO564" s="387">
        <f t="shared" si="210"/>
        <v>0</v>
      </c>
      <c r="AP564" s="387">
        <f t="shared" si="210"/>
        <v>0</v>
      </c>
      <c r="AQ564" s="387">
        <f t="shared" si="210"/>
        <v>0</v>
      </c>
      <c r="AR564" s="387">
        <f t="shared" si="210"/>
        <v>0</v>
      </c>
      <c r="AS564" s="387">
        <f t="shared" si="206"/>
        <v>0</v>
      </c>
    </row>
    <row r="565" spans="2:45" s="377" customFormat="1" ht="12.75" hidden="1" customHeight="1" outlineLevel="2">
      <c r="B565" s="377">
        <v>26</v>
      </c>
      <c r="C565" s="81"/>
      <c r="D565" s="338">
        <v>0</v>
      </c>
      <c r="E565" s="387">
        <f t="shared" si="207"/>
        <v>0</v>
      </c>
      <c r="F565" s="387">
        <f t="shared" si="207"/>
        <v>0</v>
      </c>
      <c r="G565" s="387">
        <f t="shared" si="207"/>
        <v>0</v>
      </c>
      <c r="H565" s="387">
        <f t="shared" si="207"/>
        <v>0</v>
      </c>
      <c r="I565" s="387">
        <f t="shared" si="207"/>
        <v>0</v>
      </c>
      <c r="J565" s="387">
        <f t="shared" si="207"/>
        <v>0</v>
      </c>
      <c r="K565" s="387">
        <f t="shared" si="207"/>
        <v>0</v>
      </c>
      <c r="L565" s="387">
        <f t="shared" si="207"/>
        <v>0</v>
      </c>
      <c r="M565" s="387">
        <f t="shared" si="207"/>
        <v>0</v>
      </c>
      <c r="N565" s="387">
        <f t="shared" si="207"/>
        <v>0</v>
      </c>
      <c r="O565" s="387">
        <f t="shared" si="208"/>
        <v>0</v>
      </c>
      <c r="P565" s="387">
        <f t="shared" si="208"/>
        <v>0</v>
      </c>
      <c r="Q565" s="387">
        <f t="shared" si="208"/>
        <v>0</v>
      </c>
      <c r="R565" s="387">
        <f t="shared" si="208"/>
        <v>0</v>
      </c>
      <c r="S565" s="387">
        <f t="shared" si="208"/>
        <v>0</v>
      </c>
      <c r="T565" s="387">
        <f t="shared" si="208"/>
        <v>0</v>
      </c>
      <c r="U565" s="387">
        <f t="shared" si="208"/>
        <v>0</v>
      </c>
      <c r="V565" s="387">
        <f t="shared" si="208"/>
        <v>0</v>
      </c>
      <c r="W565" s="387">
        <f t="shared" si="208"/>
        <v>0</v>
      </c>
      <c r="X565" s="387">
        <f t="shared" si="208"/>
        <v>0</v>
      </c>
      <c r="Y565" s="387">
        <f t="shared" si="209"/>
        <v>0</v>
      </c>
      <c r="Z565" s="387">
        <f t="shared" si="209"/>
        <v>0</v>
      </c>
      <c r="AA565" s="387">
        <f t="shared" si="209"/>
        <v>0</v>
      </c>
      <c r="AB565" s="387">
        <f t="shared" si="209"/>
        <v>0</v>
      </c>
      <c r="AC565" s="387">
        <f t="shared" si="209"/>
        <v>0</v>
      </c>
      <c r="AD565" s="387">
        <f t="shared" si="209"/>
        <v>0</v>
      </c>
      <c r="AE565" s="387">
        <f t="shared" si="209"/>
        <v>0</v>
      </c>
      <c r="AF565" s="387">
        <f t="shared" si="209"/>
        <v>0</v>
      </c>
      <c r="AG565" s="387">
        <f t="shared" si="209"/>
        <v>0</v>
      </c>
      <c r="AH565" s="387">
        <f t="shared" si="209"/>
        <v>0</v>
      </c>
      <c r="AI565" s="387">
        <f t="shared" si="210"/>
        <v>0</v>
      </c>
      <c r="AJ565" s="387">
        <f t="shared" si="210"/>
        <v>0</v>
      </c>
      <c r="AK565" s="387">
        <f t="shared" si="210"/>
        <v>0</v>
      </c>
      <c r="AL565" s="387">
        <f t="shared" si="210"/>
        <v>0</v>
      </c>
      <c r="AM565" s="387">
        <f t="shared" si="210"/>
        <v>0</v>
      </c>
      <c r="AN565" s="387">
        <f t="shared" si="210"/>
        <v>0</v>
      </c>
      <c r="AO565" s="387">
        <f t="shared" si="210"/>
        <v>0</v>
      </c>
      <c r="AP565" s="387">
        <f t="shared" si="210"/>
        <v>0</v>
      </c>
      <c r="AQ565" s="387">
        <f t="shared" si="210"/>
        <v>0</v>
      </c>
      <c r="AR565" s="387">
        <f t="shared" si="210"/>
        <v>0</v>
      </c>
      <c r="AS565" s="387">
        <f t="shared" si="206"/>
        <v>0</v>
      </c>
    </row>
    <row r="566" spans="2:45" s="377" customFormat="1" ht="12.75" hidden="1" customHeight="1" outlineLevel="2">
      <c r="B566" s="377">
        <v>27</v>
      </c>
      <c r="C566" s="81"/>
      <c r="D566" s="338">
        <v>0</v>
      </c>
      <c r="E566" s="387">
        <f t="shared" si="207"/>
        <v>0</v>
      </c>
      <c r="F566" s="387">
        <f t="shared" si="207"/>
        <v>0</v>
      </c>
      <c r="G566" s="387">
        <f t="shared" si="207"/>
        <v>0</v>
      </c>
      <c r="H566" s="387">
        <f t="shared" si="207"/>
        <v>0</v>
      </c>
      <c r="I566" s="387">
        <f t="shared" si="207"/>
        <v>0</v>
      </c>
      <c r="J566" s="387">
        <f t="shared" si="207"/>
        <v>0</v>
      </c>
      <c r="K566" s="387">
        <f t="shared" si="207"/>
        <v>0</v>
      </c>
      <c r="L566" s="387">
        <f t="shared" si="207"/>
        <v>0</v>
      </c>
      <c r="M566" s="387">
        <f t="shared" si="207"/>
        <v>0</v>
      </c>
      <c r="N566" s="387">
        <f t="shared" si="207"/>
        <v>0</v>
      </c>
      <c r="O566" s="387">
        <f t="shared" si="208"/>
        <v>0</v>
      </c>
      <c r="P566" s="387">
        <f t="shared" si="208"/>
        <v>0</v>
      </c>
      <c r="Q566" s="387">
        <f t="shared" si="208"/>
        <v>0</v>
      </c>
      <c r="R566" s="387">
        <f t="shared" si="208"/>
        <v>0</v>
      </c>
      <c r="S566" s="387">
        <f t="shared" si="208"/>
        <v>0</v>
      </c>
      <c r="T566" s="387">
        <f t="shared" si="208"/>
        <v>0</v>
      </c>
      <c r="U566" s="387">
        <f t="shared" si="208"/>
        <v>0</v>
      </c>
      <c r="V566" s="387">
        <f t="shared" si="208"/>
        <v>0</v>
      </c>
      <c r="W566" s="387">
        <f t="shared" si="208"/>
        <v>0</v>
      </c>
      <c r="X566" s="387">
        <f t="shared" si="208"/>
        <v>0</v>
      </c>
      <c r="Y566" s="387">
        <f t="shared" si="209"/>
        <v>0</v>
      </c>
      <c r="Z566" s="387">
        <f t="shared" si="209"/>
        <v>0</v>
      </c>
      <c r="AA566" s="387">
        <f t="shared" si="209"/>
        <v>0</v>
      </c>
      <c r="AB566" s="387">
        <f t="shared" si="209"/>
        <v>0</v>
      </c>
      <c r="AC566" s="387">
        <f t="shared" si="209"/>
        <v>0</v>
      </c>
      <c r="AD566" s="387">
        <f t="shared" si="209"/>
        <v>0</v>
      </c>
      <c r="AE566" s="387">
        <f t="shared" si="209"/>
        <v>0</v>
      </c>
      <c r="AF566" s="387">
        <f t="shared" si="209"/>
        <v>0</v>
      </c>
      <c r="AG566" s="387">
        <f t="shared" si="209"/>
        <v>0</v>
      </c>
      <c r="AH566" s="387">
        <f t="shared" si="209"/>
        <v>0</v>
      </c>
      <c r="AI566" s="387">
        <f t="shared" si="210"/>
        <v>0</v>
      </c>
      <c r="AJ566" s="387">
        <f t="shared" si="210"/>
        <v>0</v>
      </c>
      <c r="AK566" s="387">
        <f t="shared" si="210"/>
        <v>0</v>
      </c>
      <c r="AL566" s="387">
        <f t="shared" si="210"/>
        <v>0</v>
      </c>
      <c r="AM566" s="387">
        <f t="shared" si="210"/>
        <v>0</v>
      </c>
      <c r="AN566" s="387">
        <f t="shared" si="210"/>
        <v>0</v>
      </c>
      <c r="AO566" s="387">
        <f t="shared" si="210"/>
        <v>0</v>
      </c>
      <c r="AP566" s="387">
        <f t="shared" si="210"/>
        <v>0</v>
      </c>
      <c r="AQ566" s="387">
        <f t="shared" si="210"/>
        <v>0</v>
      </c>
      <c r="AR566" s="387">
        <f t="shared" si="210"/>
        <v>0</v>
      </c>
      <c r="AS566" s="387">
        <f t="shared" si="206"/>
        <v>0</v>
      </c>
    </row>
    <row r="567" spans="2:45" s="377" customFormat="1" ht="12.75" hidden="1" customHeight="1" outlineLevel="2">
      <c r="B567" s="377">
        <v>28</v>
      </c>
      <c r="C567" s="81"/>
      <c r="D567" s="338">
        <v>0</v>
      </c>
      <c r="E567" s="387">
        <f t="shared" si="207"/>
        <v>0</v>
      </c>
      <c r="F567" s="387">
        <f t="shared" si="207"/>
        <v>0</v>
      </c>
      <c r="G567" s="387">
        <f t="shared" si="207"/>
        <v>0</v>
      </c>
      <c r="H567" s="387">
        <f t="shared" si="207"/>
        <v>0</v>
      </c>
      <c r="I567" s="387">
        <f t="shared" si="207"/>
        <v>0</v>
      </c>
      <c r="J567" s="387">
        <f t="shared" si="207"/>
        <v>0</v>
      </c>
      <c r="K567" s="387">
        <f t="shared" si="207"/>
        <v>0</v>
      </c>
      <c r="L567" s="387">
        <f t="shared" si="207"/>
        <v>0</v>
      </c>
      <c r="M567" s="387">
        <f t="shared" si="207"/>
        <v>0</v>
      </c>
      <c r="N567" s="387">
        <f t="shared" si="207"/>
        <v>0</v>
      </c>
      <c r="O567" s="387">
        <f t="shared" si="208"/>
        <v>0</v>
      </c>
      <c r="P567" s="387">
        <f t="shared" si="208"/>
        <v>0</v>
      </c>
      <c r="Q567" s="387">
        <f t="shared" si="208"/>
        <v>0</v>
      </c>
      <c r="R567" s="387">
        <f t="shared" si="208"/>
        <v>0</v>
      </c>
      <c r="S567" s="387">
        <f t="shared" si="208"/>
        <v>0</v>
      </c>
      <c r="T567" s="387">
        <f t="shared" si="208"/>
        <v>0</v>
      </c>
      <c r="U567" s="387">
        <f t="shared" si="208"/>
        <v>0</v>
      </c>
      <c r="V567" s="387">
        <f t="shared" si="208"/>
        <v>0</v>
      </c>
      <c r="W567" s="387">
        <f t="shared" si="208"/>
        <v>0</v>
      </c>
      <c r="X567" s="387">
        <f t="shared" si="208"/>
        <v>0</v>
      </c>
      <c r="Y567" s="387">
        <f t="shared" si="209"/>
        <v>0</v>
      </c>
      <c r="Z567" s="387">
        <f t="shared" si="209"/>
        <v>0</v>
      </c>
      <c r="AA567" s="387">
        <f t="shared" si="209"/>
        <v>0</v>
      </c>
      <c r="AB567" s="387">
        <f t="shared" si="209"/>
        <v>0</v>
      </c>
      <c r="AC567" s="387">
        <f t="shared" si="209"/>
        <v>0</v>
      </c>
      <c r="AD567" s="387">
        <f t="shared" si="209"/>
        <v>0</v>
      </c>
      <c r="AE567" s="387">
        <f t="shared" si="209"/>
        <v>0</v>
      </c>
      <c r="AF567" s="387">
        <f t="shared" si="209"/>
        <v>0</v>
      </c>
      <c r="AG567" s="387">
        <f t="shared" si="209"/>
        <v>0</v>
      </c>
      <c r="AH567" s="387">
        <f t="shared" si="209"/>
        <v>0</v>
      </c>
      <c r="AI567" s="387">
        <f t="shared" si="210"/>
        <v>0</v>
      </c>
      <c r="AJ567" s="387">
        <f t="shared" si="210"/>
        <v>0</v>
      </c>
      <c r="AK567" s="387">
        <f t="shared" si="210"/>
        <v>0</v>
      </c>
      <c r="AL567" s="387">
        <f t="shared" si="210"/>
        <v>0</v>
      </c>
      <c r="AM567" s="387">
        <f t="shared" si="210"/>
        <v>0</v>
      </c>
      <c r="AN567" s="387">
        <f t="shared" si="210"/>
        <v>0</v>
      </c>
      <c r="AO567" s="387">
        <f t="shared" si="210"/>
        <v>0</v>
      </c>
      <c r="AP567" s="387">
        <f t="shared" si="210"/>
        <v>0</v>
      </c>
      <c r="AQ567" s="387">
        <f t="shared" si="210"/>
        <v>0</v>
      </c>
      <c r="AR567" s="387">
        <f t="shared" si="210"/>
        <v>0</v>
      </c>
      <c r="AS567" s="387">
        <f t="shared" si="206"/>
        <v>0</v>
      </c>
    </row>
    <row r="568" spans="2:45" s="377" customFormat="1" ht="12.75" hidden="1" customHeight="1" outlineLevel="2">
      <c r="B568" s="377">
        <v>29</v>
      </c>
      <c r="C568" s="81"/>
      <c r="D568" s="338">
        <v>0</v>
      </c>
      <c r="E568" s="387">
        <f t="shared" si="207"/>
        <v>0</v>
      </c>
      <c r="F568" s="387">
        <f t="shared" si="207"/>
        <v>0</v>
      </c>
      <c r="G568" s="387">
        <f t="shared" si="207"/>
        <v>0</v>
      </c>
      <c r="H568" s="387">
        <f t="shared" si="207"/>
        <v>0</v>
      </c>
      <c r="I568" s="387">
        <f t="shared" si="207"/>
        <v>0</v>
      </c>
      <c r="J568" s="387">
        <f t="shared" si="207"/>
        <v>0</v>
      </c>
      <c r="K568" s="387">
        <f t="shared" si="207"/>
        <v>0</v>
      </c>
      <c r="L568" s="387">
        <f t="shared" si="207"/>
        <v>0</v>
      </c>
      <c r="M568" s="387">
        <f t="shared" si="207"/>
        <v>0</v>
      </c>
      <c r="N568" s="387">
        <f t="shared" si="207"/>
        <v>0</v>
      </c>
      <c r="O568" s="387">
        <f t="shared" si="208"/>
        <v>0</v>
      </c>
      <c r="P568" s="387">
        <f t="shared" si="208"/>
        <v>0</v>
      </c>
      <c r="Q568" s="387">
        <f t="shared" si="208"/>
        <v>0</v>
      </c>
      <c r="R568" s="387">
        <f t="shared" si="208"/>
        <v>0</v>
      </c>
      <c r="S568" s="387">
        <f t="shared" si="208"/>
        <v>0</v>
      </c>
      <c r="T568" s="387">
        <f t="shared" si="208"/>
        <v>0</v>
      </c>
      <c r="U568" s="387">
        <f t="shared" si="208"/>
        <v>0</v>
      </c>
      <c r="V568" s="387">
        <f t="shared" si="208"/>
        <v>0</v>
      </c>
      <c r="W568" s="387">
        <f t="shared" si="208"/>
        <v>0</v>
      </c>
      <c r="X568" s="387">
        <f t="shared" si="208"/>
        <v>0</v>
      </c>
      <c r="Y568" s="387">
        <f t="shared" si="209"/>
        <v>0</v>
      </c>
      <c r="Z568" s="387">
        <f t="shared" si="209"/>
        <v>0</v>
      </c>
      <c r="AA568" s="387">
        <f t="shared" si="209"/>
        <v>0</v>
      </c>
      <c r="AB568" s="387">
        <f t="shared" si="209"/>
        <v>0</v>
      </c>
      <c r="AC568" s="387">
        <f t="shared" si="209"/>
        <v>0</v>
      </c>
      <c r="AD568" s="387">
        <f t="shared" si="209"/>
        <v>0</v>
      </c>
      <c r="AE568" s="387">
        <f t="shared" si="209"/>
        <v>0</v>
      </c>
      <c r="AF568" s="387">
        <f t="shared" si="209"/>
        <v>0</v>
      </c>
      <c r="AG568" s="387">
        <f t="shared" si="209"/>
        <v>0</v>
      </c>
      <c r="AH568" s="387">
        <f t="shared" si="209"/>
        <v>0</v>
      </c>
      <c r="AI568" s="387">
        <f t="shared" si="210"/>
        <v>0</v>
      </c>
      <c r="AJ568" s="387">
        <f t="shared" si="210"/>
        <v>0</v>
      </c>
      <c r="AK568" s="387">
        <f t="shared" si="210"/>
        <v>0</v>
      </c>
      <c r="AL568" s="387">
        <f t="shared" si="210"/>
        <v>0</v>
      </c>
      <c r="AM568" s="387">
        <f t="shared" si="210"/>
        <v>0</v>
      </c>
      <c r="AN568" s="387">
        <f t="shared" si="210"/>
        <v>0</v>
      </c>
      <c r="AO568" s="387">
        <f t="shared" si="210"/>
        <v>0</v>
      </c>
      <c r="AP568" s="387">
        <f t="shared" si="210"/>
        <v>0</v>
      </c>
      <c r="AQ568" s="387">
        <f t="shared" si="210"/>
        <v>0</v>
      </c>
      <c r="AR568" s="387">
        <f t="shared" si="210"/>
        <v>0</v>
      </c>
      <c r="AS568" s="387">
        <f t="shared" si="206"/>
        <v>0</v>
      </c>
    </row>
    <row r="569" spans="2:45" s="377" customFormat="1" ht="12.75" hidden="1" customHeight="1" outlineLevel="2">
      <c r="B569" s="377">
        <v>30</v>
      </c>
      <c r="C569" s="81"/>
      <c r="D569" s="338">
        <v>0</v>
      </c>
      <c r="E569" s="387">
        <f t="shared" si="207"/>
        <v>0</v>
      </c>
      <c r="F569" s="387">
        <f t="shared" si="207"/>
        <v>0</v>
      </c>
      <c r="G569" s="387">
        <f t="shared" si="207"/>
        <v>0</v>
      </c>
      <c r="H569" s="387">
        <f t="shared" si="207"/>
        <v>0</v>
      </c>
      <c r="I569" s="387">
        <f t="shared" si="207"/>
        <v>0</v>
      </c>
      <c r="J569" s="387">
        <f t="shared" si="207"/>
        <v>0</v>
      </c>
      <c r="K569" s="387">
        <f t="shared" si="207"/>
        <v>0</v>
      </c>
      <c r="L569" s="387">
        <f t="shared" si="207"/>
        <v>0</v>
      </c>
      <c r="M569" s="387">
        <f t="shared" si="207"/>
        <v>0</v>
      </c>
      <c r="N569" s="387">
        <f t="shared" si="207"/>
        <v>0</v>
      </c>
      <c r="O569" s="387">
        <f t="shared" si="208"/>
        <v>0</v>
      </c>
      <c r="P569" s="387">
        <f t="shared" si="208"/>
        <v>0</v>
      </c>
      <c r="Q569" s="387">
        <f t="shared" si="208"/>
        <v>0</v>
      </c>
      <c r="R569" s="387">
        <f t="shared" si="208"/>
        <v>0</v>
      </c>
      <c r="S569" s="387">
        <f t="shared" si="208"/>
        <v>0</v>
      </c>
      <c r="T569" s="387">
        <f t="shared" si="208"/>
        <v>0</v>
      </c>
      <c r="U569" s="387">
        <f t="shared" si="208"/>
        <v>0</v>
      </c>
      <c r="V569" s="387">
        <f t="shared" si="208"/>
        <v>0</v>
      </c>
      <c r="W569" s="387">
        <f t="shared" si="208"/>
        <v>0</v>
      </c>
      <c r="X569" s="387">
        <f t="shared" si="208"/>
        <v>0</v>
      </c>
      <c r="Y569" s="387">
        <f t="shared" si="209"/>
        <v>0</v>
      </c>
      <c r="Z569" s="387">
        <f t="shared" si="209"/>
        <v>0</v>
      </c>
      <c r="AA569" s="387">
        <f t="shared" si="209"/>
        <v>0</v>
      </c>
      <c r="AB569" s="387">
        <f t="shared" si="209"/>
        <v>0</v>
      </c>
      <c r="AC569" s="387">
        <f t="shared" si="209"/>
        <v>0</v>
      </c>
      <c r="AD569" s="387">
        <f t="shared" si="209"/>
        <v>0</v>
      </c>
      <c r="AE569" s="387">
        <f t="shared" si="209"/>
        <v>0</v>
      </c>
      <c r="AF569" s="387">
        <f t="shared" si="209"/>
        <v>0</v>
      </c>
      <c r="AG569" s="387">
        <f t="shared" si="209"/>
        <v>0</v>
      </c>
      <c r="AH569" s="387">
        <f t="shared" si="209"/>
        <v>0</v>
      </c>
      <c r="AI569" s="387">
        <f t="shared" si="210"/>
        <v>0</v>
      </c>
      <c r="AJ569" s="387">
        <f t="shared" si="210"/>
        <v>0</v>
      </c>
      <c r="AK569" s="387">
        <f t="shared" si="210"/>
        <v>0</v>
      </c>
      <c r="AL569" s="387">
        <f t="shared" si="210"/>
        <v>0</v>
      </c>
      <c r="AM569" s="387">
        <f t="shared" si="210"/>
        <v>0</v>
      </c>
      <c r="AN569" s="387">
        <f t="shared" si="210"/>
        <v>0</v>
      </c>
      <c r="AO569" s="387">
        <f t="shared" si="210"/>
        <v>0</v>
      </c>
      <c r="AP569" s="387">
        <f t="shared" si="210"/>
        <v>0</v>
      </c>
      <c r="AQ569" s="387">
        <f t="shared" si="210"/>
        <v>0</v>
      </c>
      <c r="AR569" s="387">
        <f t="shared" si="210"/>
        <v>0</v>
      </c>
      <c r="AS569" s="387">
        <f t="shared" si="206"/>
        <v>0</v>
      </c>
    </row>
    <row r="570" spans="2:45" s="377" customFormat="1" ht="12.75" hidden="1" customHeight="1" outlineLevel="2">
      <c r="B570" s="377">
        <v>31</v>
      </c>
      <c r="C570" s="81"/>
      <c r="D570" s="338">
        <v>52.379026499225304</v>
      </c>
      <c r="E570" s="387">
        <f t="shared" ref="E570:N579" si="211">IF(AND(E$2=$B570,$B570=$C$3),$D570,IF(AND(E$2&gt;$B570,E$2&lt;=$D$539+$B570),SLN($D570,0,IF($C$3-$B570&gt;=$D$539,$D$539,$C$3-$B570)),0))</f>
        <v>0</v>
      </c>
      <c r="F570" s="387">
        <f t="shared" si="211"/>
        <v>0</v>
      </c>
      <c r="G570" s="387">
        <f t="shared" si="211"/>
        <v>0</v>
      </c>
      <c r="H570" s="387">
        <f t="shared" si="211"/>
        <v>0</v>
      </c>
      <c r="I570" s="387">
        <f t="shared" si="211"/>
        <v>0</v>
      </c>
      <c r="J570" s="387">
        <f t="shared" si="211"/>
        <v>0</v>
      </c>
      <c r="K570" s="387">
        <f t="shared" si="211"/>
        <v>0</v>
      </c>
      <c r="L570" s="387">
        <f t="shared" si="211"/>
        <v>0</v>
      </c>
      <c r="M570" s="387">
        <f t="shared" si="211"/>
        <v>0</v>
      </c>
      <c r="N570" s="387">
        <f t="shared" si="211"/>
        <v>0</v>
      </c>
      <c r="O570" s="387">
        <f t="shared" ref="O570:X579" si="212">IF(AND(O$2=$B570,$B570=$C$3),$D570,IF(AND(O$2&gt;$B570,O$2&lt;=$D$539+$B570),SLN($D570,0,IF($C$3-$B570&gt;=$D$539,$D$539,$C$3-$B570)),0))</f>
        <v>0</v>
      </c>
      <c r="P570" s="387">
        <f t="shared" si="212"/>
        <v>0</v>
      </c>
      <c r="Q570" s="387">
        <f t="shared" si="212"/>
        <v>0</v>
      </c>
      <c r="R570" s="387">
        <f t="shared" si="212"/>
        <v>0</v>
      </c>
      <c r="S570" s="387">
        <f t="shared" si="212"/>
        <v>0</v>
      </c>
      <c r="T570" s="387">
        <f t="shared" si="212"/>
        <v>0</v>
      </c>
      <c r="U570" s="387">
        <f t="shared" si="212"/>
        <v>0</v>
      </c>
      <c r="V570" s="387">
        <f t="shared" si="212"/>
        <v>0</v>
      </c>
      <c r="W570" s="387">
        <f t="shared" si="212"/>
        <v>0</v>
      </c>
      <c r="X570" s="387">
        <f t="shared" si="212"/>
        <v>0</v>
      </c>
      <c r="Y570" s="387">
        <f t="shared" ref="Y570:AH579" si="213">IF(AND(Y$2=$B570,$B570=$C$3),$D570,IF(AND(Y$2&gt;$B570,Y$2&lt;=$D$539+$B570),SLN($D570,0,IF($C$3-$B570&gt;=$D$539,$D$539,$C$3-$B570)),0))</f>
        <v>0</v>
      </c>
      <c r="Z570" s="387">
        <f t="shared" si="213"/>
        <v>0</v>
      </c>
      <c r="AA570" s="387">
        <f t="shared" si="213"/>
        <v>0</v>
      </c>
      <c r="AB570" s="387">
        <f t="shared" si="213"/>
        <v>0</v>
      </c>
      <c r="AC570" s="387">
        <f t="shared" si="213"/>
        <v>0</v>
      </c>
      <c r="AD570" s="387">
        <f t="shared" si="213"/>
        <v>0</v>
      </c>
      <c r="AE570" s="387">
        <f t="shared" si="213"/>
        <v>0</v>
      </c>
      <c r="AF570" s="387">
        <f t="shared" si="213"/>
        <v>0</v>
      </c>
      <c r="AG570" s="387">
        <f t="shared" si="213"/>
        <v>0</v>
      </c>
      <c r="AH570" s="387">
        <f t="shared" si="213"/>
        <v>0</v>
      </c>
      <c r="AI570" s="387">
        <f t="shared" ref="AI570:AR579" si="214">IF(AND(AI$2=$B570,$B570=$C$3),$D570,IF(AND(AI$2&gt;$B570,AI$2&lt;=$D$539+$B570),SLN($D570,0,IF($C$3-$B570&gt;=$D$539,$D$539,$C$3-$B570)),0))</f>
        <v>0</v>
      </c>
      <c r="AJ570" s="387">
        <f t="shared" si="214"/>
        <v>13.094756624806326</v>
      </c>
      <c r="AK570" s="387">
        <f t="shared" si="214"/>
        <v>13.094756624806326</v>
      </c>
      <c r="AL570" s="387">
        <f t="shared" si="214"/>
        <v>13.094756624806326</v>
      </c>
      <c r="AM570" s="387">
        <f t="shared" si="214"/>
        <v>13.094756624806326</v>
      </c>
      <c r="AN570" s="387">
        <f t="shared" si="214"/>
        <v>0</v>
      </c>
      <c r="AO570" s="387">
        <f t="shared" si="214"/>
        <v>0</v>
      </c>
      <c r="AP570" s="387">
        <f t="shared" si="214"/>
        <v>0</v>
      </c>
      <c r="AQ570" s="387">
        <f t="shared" si="214"/>
        <v>0</v>
      </c>
      <c r="AR570" s="387">
        <f t="shared" si="214"/>
        <v>0</v>
      </c>
      <c r="AS570" s="387">
        <f t="shared" si="206"/>
        <v>52.379026499225304</v>
      </c>
    </row>
    <row r="571" spans="2:45" s="377" customFormat="1" ht="12.75" hidden="1" customHeight="1" outlineLevel="2">
      <c r="B571" s="377">
        <v>32</v>
      </c>
      <c r="C571" s="81"/>
      <c r="D571" s="338">
        <v>0</v>
      </c>
      <c r="E571" s="387">
        <f t="shared" si="211"/>
        <v>0</v>
      </c>
      <c r="F571" s="387">
        <f t="shared" si="211"/>
        <v>0</v>
      </c>
      <c r="G571" s="387">
        <f t="shared" si="211"/>
        <v>0</v>
      </c>
      <c r="H571" s="387">
        <f t="shared" si="211"/>
        <v>0</v>
      </c>
      <c r="I571" s="387">
        <f t="shared" si="211"/>
        <v>0</v>
      </c>
      <c r="J571" s="387">
        <f t="shared" si="211"/>
        <v>0</v>
      </c>
      <c r="K571" s="387">
        <f t="shared" si="211"/>
        <v>0</v>
      </c>
      <c r="L571" s="387">
        <f t="shared" si="211"/>
        <v>0</v>
      </c>
      <c r="M571" s="387">
        <f t="shared" si="211"/>
        <v>0</v>
      </c>
      <c r="N571" s="387">
        <f t="shared" si="211"/>
        <v>0</v>
      </c>
      <c r="O571" s="387">
        <f t="shared" si="212"/>
        <v>0</v>
      </c>
      <c r="P571" s="387">
        <f t="shared" si="212"/>
        <v>0</v>
      </c>
      <c r="Q571" s="387">
        <f t="shared" si="212"/>
        <v>0</v>
      </c>
      <c r="R571" s="387">
        <f t="shared" si="212"/>
        <v>0</v>
      </c>
      <c r="S571" s="387">
        <f t="shared" si="212"/>
        <v>0</v>
      </c>
      <c r="T571" s="387">
        <f t="shared" si="212"/>
        <v>0</v>
      </c>
      <c r="U571" s="387">
        <f t="shared" si="212"/>
        <v>0</v>
      </c>
      <c r="V571" s="387">
        <f t="shared" si="212"/>
        <v>0</v>
      </c>
      <c r="W571" s="387">
        <f t="shared" si="212"/>
        <v>0</v>
      </c>
      <c r="X571" s="387">
        <f t="shared" si="212"/>
        <v>0</v>
      </c>
      <c r="Y571" s="387">
        <f t="shared" si="213"/>
        <v>0</v>
      </c>
      <c r="Z571" s="387">
        <f t="shared" si="213"/>
        <v>0</v>
      </c>
      <c r="AA571" s="387">
        <f t="shared" si="213"/>
        <v>0</v>
      </c>
      <c r="AB571" s="387">
        <f t="shared" si="213"/>
        <v>0</v>
      </c>
      <c r="AC571" s="387">
        <f t="shared" si="213"/>
        <v>0</v>
      </c>
      <c r="AD571" s="387">
        <f t="shared" si="213"/>
        <v>0</v>
      </c>
      <c r="AE571" s="387">
        <f t="shared" si="213"/>
        <v>0</v>
      </c>
      <c r="AF571" s="387">
        <f t="shared" si="213"/>
        <v>0</v>
      </c>
      <c r="AG571" s="387">
        <f t="shared" si="213"/>
        <v>0</v>
      </c>
      <c r="AH571" s="387">
        <f t="shared" si="213"/>
        <v>0</v>
      </c>
      <c r="AI571" s="387">
        <f t="shared" si="214"/>
        <v>0</v>
      </c>
      <c r="AJ571" s="387">
        <f t="shared" si="214"/>
        <v>0</v>
      </c>
      <c r="AK571" s="387">
        <f t="shared" si="214"/>
        <v>0</v>
      </c>
      <c r="AL571" s="387">
        <f t="shared" si="214"/>
        <v>0</v>
      </c>
      <c r="AM571" s="387">
        <f t="shared" si="214"/>
        <v>0</v>
      </c>
      <c r="AN571" s="387">
        <f t="shared" si="214"/>
        <v>0</v>
      </c>
      <c r="AO571" s="387">
        <f t="shared" si="214"/>
        <v>0</v>
      </c>
      <c r="AP571" s="387">
        <f t="shared" si="214"/>
        <v>0</v>
      </c>
      <c r="AQ571" s="387">
        <f t="shared" si="214"/>
        <v>0</v>
      </c>
      <c r="AR571" s="387">
        <f t="shared" si="214"/>
        <v>0</v>
      </c>
      <c r="AS571" s="387">
        <f t="shared" si="206"/>
        <v>0</v>
      </c>
    </row>
    <row r="572" spans="2:45" s="377" customFormat="1" ht="12.75" hidden="1" customHeight="1" outlineLevel="2">
      <c r="B572" s="377">
        <v>33</v>
      </c>
      <c r="C572" s="81"/>
      <c r="D572" s="338">
        <v>0</v>
      </c>
      <c r="E572" s="387">
        <f t="shared" si="211"/>
        <v>0</v>
      </c>
      <c r="F572" s="387">
        <f t="shared" si="211"/>
        <v>0</v>
      </c>
      <c r="G572" s="387">
        <f t="shared" si="211"/>
        <v>0</v>
      </c>
      <c r="H572" s="387">
        <f t="shared" si="211"/>
        <v>0</v>
      </c>
      <c r="I572" s="387">
        <f t="shared" si="211"/>
        <v>0</v>
      </c>
      <c r="J572" s="387">
        <f t="shared" si="211"/>
        <v>0</v>
      </c>
      <c r="K572" s="387">
        <f t="shared" si="211"/>
        <v>0</v>
      </c>
      <c r="L572" s="387">
        <f t="shared" si="211"/>
        <v>0</v>
      </c>
      <c r="M572" s="387">
        <f t="shared" si="211"/>
        <v>0</v>
      </c>
      <c r="N572" s="387">
        <f t="shared" si="211"/>
        <v>0</v>
      </c>
      <c r="O572" s="387">
        <f t="shared" si="212"/>
        <v>0</v>
      </c>
      <c r="P572" s="387">
        <f t="shared" si="212"/>
        <v>0</v>
      </c>
      <c r="Q572" s="387">
        <f t="shared" si="212"/>
        <v>0</v>
      </c>
      <c r="R572" s="387">
        <f t="shared" si="212"/>
        <v>0</v>
      </c>
      <c r="S572" s="387">
        <f t="shared" si="212"/>
        <v>0</v>
      </c>
      <c r="T572" s="387">
        <f t="shared" si="212"/>
        <v>0</v>
      </c>
      <c r="U572" s="387">
        <f t="shared" si="212"/>
        <v>0</v>
      </c>
      <c r="V572" s="387">
        <f t="shared" si="212"/>
        <v>0</v>
      </c>
      <c r="W572" s="387">
        <f t="shared" si="212"/>
        <v>0</v>
      </c>
      <c r="X572" s="387">
        <f t="shared" si="212"/>
        <v>0</v>
      </c>
      <c r="Y572" s="387">
        <f t="shared" si="213"/>
        <v>0</v>
      </c>
      <c r="Z572" s="387">
        <f t="shared" si="213"/>
        <v>0</v>
      </c>
      <c r="AA572" s="387">
        <f t="shared" si="213"/>
        <v>0</v>
      </c>
      <c r="AB572" s="387">
        <f t="shared" si="213"/>
        <v>0</v>
      </c>
      <c r="AC572" s="387">
        <f t="shared" si="213"/>
        <v>0</v>
      </c>
      <c r="AD572" s="387">
        <f t="shared" si="213"/>
        <v>0</v>
      </c>
      <c r="AE572" s="387">
        <f t="shared" si="213"/>
        <v>0</v>
      </c>
      <c r="AF572" s="387">
        <f t="shared" si="213"/>
        <v>0</v>
      </c>
      <c r="AG572" s="387">
        <f t="shared" si="213"/>
        <v>0</v>
      </c>
      <c r="AH572" s="387">
        <f t="shared" si="213"/>
        <v>0</v>
      </c>
      <c r="AI572" s="387">
        <f t="shared" si="214"/>
        <v>0</v>
      </c>
      <c r="AJ572" s="387">
        <f t="shared" si="214"/>
        <v>0</v>
      </c>
      <c r="AK572" s="387">
        <f t="shared" si="214"/>
        <v>0</v>
      </c>
      <c r="AL572" s="387">
        <f t="shared" si="214"/>
        <v>0</v>
      </c>
      <c r="AM572" s="387">
        <f t="shared" si="214"/>
        <v>0</v>
      </c>
      <c r="AN572" s="387">
        <f t="shared" si="214"/>
        <v>0</v>
      </c>
      <c r="AO572" s="387">
        <f t="shared" si="214"/>
        <v>0</v>
      </c>
      <c r="AP572" s="387">
        <f t="shared" si="214"/>
        <v>0</v>
      </c>
      <c r="AQ572" s="387">
        <f t="shared" si="214"/>
        <v>0</v>
      </c>
      <c r="AR572" s="387">
        <f t="shared" si="214"/>
        <v>0</v>
      </c>
      <c r="AS572" s="387">
        <f t="shared" si="206"/>
        <v>0</v>
      </c>
    </row>
    <row r="573" spans="2:45" s="377" customFormat="1" ht="12.75" hidden="1" customHeight="1" outlineLevel="2">
      <c r="B573" s="377">
        <v>34</v>
      </c>
      <c r="C573" s="81"/>
      <c r="D573" s="338">
        <v>0</v>
      </c>
      <c r="E573" s="387">
        <f t="shared" si="211"/>
        <v>0</v>
      </c>
      <c r="F573" s="387">
        <f t="shared" si="211"/>
        <v>0</v>
      </c>
      <c r="G573" s="387">
        <f t="shared" si="211"/>
        <v>0</v>
      </c>
      <c r="H573" s="387">
        <f t="shared" si="211"/>
        <v>0</v>
      </c>
      <c r="I573" s="387">
        <f t="shared" si="211"/>
        <v>0</v>
      </c>
      <c r="J573" s="387">
        <f t="shared" si="211"/>
        <v>0</v>
      </c>
      <c r="K573" s="387">
        <f t="shared" si="211"/>
        <v>0</v>
      </c>
      <c r="L573" s="387">
        <f t="shared" si="211"/>
        <v>0</v>
      </c>
      <c r="M573" s="387">
        <f t="shared" si="211"/>
        <v>0</v>
      </c>
      <c r="N573" s="387">
        <f t="shared" si="211"/>
        <v>0</v>
      </c>
      <c r="O573" s="387">
        <f t="shared" si="212"/>
        <v>0</v>
      </c>
      <c r="P573" s="387">
        <f t="shared" si="212"/>
        <v>0</v>
      </c>
      <c r="Q573" s="387">
        <f t="shared" si="212"/>
        <v>0</v>
      </c>
      <c r="R573" s="387">
        <f t="shared" si="212"/>
        <v>0</v>
      </c>
      <c r="S573" s="387">
        <f t="shared" si="212"/>
        <v>0</v>
      </c>
      <c r="T573" s="387">
        <f t="shared" si="212"/>
        <v>0</v>
      </c>
      <c r="U573" s="387">
        <f t="shared" si="212"/>
        <v>0</v>
      </c>
      <c r="V573" s="387">
        <f t="shared" si="212"/>
        <v>0</v>
      </c>
      <c r="W573" s="387">
        <f t="shared" si="212"/>
        <v>0</v>
      </c>
      <c r="X573" s="387">
        <f t="shared" si="212"/>
        <v>0</v>
      </c>
      <c r="Y573" s="387">
        <f t="shared" si="213"/>
        <v>0</v>
      </c>
      <c r="Z573" s="387">
        <f t="shared" si="213"/>
        <v>0</v>
      </c>
      <c r="AA573" s="387">
        <f t="shared" si="213"/>
        <v>0</v>
      </c>
      <c r="AB573" s="387">
        <f t="shared" si="213"/>
        <v>0</v>
      </c>
      <c r="AC573" s="387">
        <f t="shared" si="213"/>
        <v>0</v>
      </c>
      <c r="AD573" s="387">
        <f t="shared" si="213"/>
        <v>0</v>
      </c>
      <c r="AE573" s="387">
        <f t="shared" si="213"/>
        <v>0</v>
      </c>
      <c r="AF573" s="387">
        <f t="shared" si="213"/>
        <v>0</v>
      </c>
      <c r="AG573" s="387">
        <f t="shared" si="213"/>
        <v>0</v>
      </c>
      <c r="AH573" s="387">
        <f t="shared" si="213"/>
        <v>0</v>
      </c>
      <c r="AI573" s="387">
        <f t="shared" si="214"/>
        <v>0</v>
      </c>
      <c r="AJ573" s="387">
        <f t="shared" si="214"/>
        <v>0</v>
      </c>
      <c r="AK573" s="387">
        <f t="shared" si="214"/>
        <v>0</v>
      </c>
      <c r="AL573" s="387">
        <f t="shared" si="214"/>
        <v>0</v>
      </c>
      <c r="AM573" s="387">
        <f t="shared" si="214"/>
        <v>0</v>
      </c>
      <c r="AN573" s="387">
        <f t="shared" si="214"/>
        <v>0</v>
      </c>
      <c r="AO573" s="387">
        <f t="shared" si="214"/>
        <v>0</v>
      </c>
      <c r="AP573" s="387">
        <f t="shared" si="214"/>
        <v>0</v>
      </c>
      <c r="AQ573" s="387">
        <f t="shared" si="214"/>
        <v>0</v>
      </c>
      <c r="AR573" s="387">
        <f t="shared" si="214"/>
        <v>0</v>
      </c>
      <c r="AS573" s="387">
        <f t="shared" si="206"/>
        <v>0</v>
      </c>
    </row>
    <row r="574" spans="2:45" s="377" customFormat="1" ht="12.75" hidden="1" customHeight="1" outlineLevel="2">
      <c r="B574" s="377">
        <v>35</v>
      </c>
      <c r="C574" s="81"/>
      <c r="D574" s="338">
        <v>0</v>
      </c>
      <c r="E574" s="387">
        <f t="shared" si="211"/>
        <v>0</v>
      </c>
      <c r="F574" s="387">
        <f t="shared" si="211"/>
        <v>0</v>
      </c>
      <c r="G574" s="387">
        <f t="shared" si="211"/>
        <v>0</v>
      </c>
      <c r="H574" s="387">
        <f t="shared" si="211"/>
        <v>0</v>
      </c>
      <c r="I574" s="387">
        <f t="shared" si="211"/>
        <v>0</v>
      </c>
      <c r="J574" s="387">
        <f t="shared" si="211"/>
        <v>0</v>
      </c>
      <c r="K574" s="387">
        <f t="shared" si="211"/>
        <v>0</v>
      </c>
      <c r="L574" s="387">
        <f t="shared" si="211"/>
        <v>0</v>
      </c>
      <c r="M574" s="387">
        <f t="shared" si="211"/>
        <v>0</v>
      </c>
      <c r="N574" s="387">
        <f t="shared" si="211"/>
        <v>0</v>
      </c>
      <c r="O574" s="387">
        <f t="shared" si="212"/>
        <v>0</v>
      </c>
      <c r="P574" s="387">
        <f t="shared" si="212"/>
        <v>0</v>
      </c>
      <c r="Q574" s="387">
        <f t="shared" si="212"/>
        <v>0</v>
      </c>
      <c r="R574" s="387">
        <f t="shared" si="212"/>
        <v>0</v>
      </c>
      <c r="S574" s="387">
        <f t="shared" si="212"/>
        <v>0</v>
      </c>
      <c r="T574" s="387">
        <f t="shared" si="212"/>
        <v>0</v>
      </c>
      <c r="U574" s="387">
        <f t="shared" si="212"/>
        <v>0</v>
      </c>
      <c r="V574" s="387">
        <f t="shared" si="212"/>
        <v>0</v>
      </c>
      <c r="W574" s="387">
        <f t="shared" si="212"/>
        <v>0</v>
      </c>
      <c r="X574" s="387">
        <f t="shared" si="212"/>
        <v>0</v>
      </c>
      <c r="Y574" s="387">
        <f t="shared" si="213"/>
        <v>0</v>
      </c>
      <c r="Z574" s="387">
        <f t="shared" si="213"/>
        <v>0</v>
      </c>
      <c r="AA574" s="387">
        <f t="shared" si="213"/>
        <v>0</v>
      </c>
      <c r="AB574" s="387">
        <f t="shared" si="213"/>
        <v>0</v>
      </c>
      <c r="AC574" s="387">
        <f t="shared" si="213"/>
        <v>0</v>
      </c>
      <c r="AD574" s="387">
        <f t="shared" si="213"/>
        <v>0</v>
      </c>
      <c r="AE574" s="387">
        <f t="shared" si="213"/>
        <v>0</v>
      </c>
      <c r="AF574" s="387">
        <f t="shared" si="213"/>
        <v>0</v>
      </c>
      <c r="AG574" s="387">
        <f t="shared" si="213"/>
        <v>0</v>
      </c>
      <c r="AH574" s="387">
        <f t="shared" si="213"/>
        <v>0</v>
      </c>
      <c r="AI574" s="387">
        <f t="shared" si="214"/>
        <v>0</v>
      </c>
      <c r="AJ574" s="387">
        <f t="shared" si="214"/>
        <v>0</v>
      </c>
      <c r="AK574" s="387">
        <f t="shared" si="214"/>
        <v>0</v>
      </c>
      <c r="AL574" s="387">
        <f t="shared" si="214"/>
        <v>0</v>
      </c>
      <c r="AM574" s="387">
        <f t="shared" si="214"/>
        <v>0</v>
      </c>
      <c r="AN574" s="387">
        <f t="shared" si="214"/>
        <v>0</v>
      </c>
      <c r="AO574" s="387">
        <f t="shared" si="214"/>
        <v>0</v>
      </c>
      <c r="AP574" s="387">
        <f t="shared" si="214"/>
        <v>0</v>
      </c>
      <c r="AQ574" s="387">
        <f t="shared" si="214"/>
        <v>0</v>
      </c>
      <c r="AR574" s="387">
        <f t="shared" si="214"/>
        <v>0</v>
      </c>
      <c r="AS574" s="387">
        <f t="shared" si="206"/>
        <v>0</v>
      </c>
    </row>
    <row r="575" spans="2:45" s="377" customFormat="1" ht="12.75" hidden="1" customHeight="1" outlineLevel="2">
      <c r="B575" s="377">
        <v>36</v>
      </c>
      <c r="C575" s="81"/>
      <c r="D575" s="338">
        <v>0</v>
      </c>
      <c r="E575" s="387">
        <f t="shared" si="211"/>
        <v>0</v>
      </c>
      <c r="F575" s="387">
        <f t="shared" si="211"/>
        <v>0</v>
      </c>
      <c r="G575" s="387">
        <f t="shared" si="211"/>
        <v>0</v>
      </c>
      <c r="H575" s="387">
        <f t="shared" si="211"/>
        <v>0</v>
      </c>
      <c r="I575" s="387">
        <f t="shared" si="211"/>
        <v>0</v>
      </c>
      <c r="J575" s="387">
        <f t="shared" si="211"/>
        <v>0</v>
      </c>
      <c r="K575" s="387">
        <f t="shared" si="211"/>
        <v>0</v>
      </c>
      <c r="L575" s="387">
        <f t="shared" si="211"/>
        <v>0</v>
      </c>
      <c r="M575" s="387">
        <f t="shared" si="211"/>
        <v>0</v>
      </c>
      <c r="N575" s="387">
        <f t="shared" si="211"/>
        <v>0</v>
      </c>
      <c r="O575" s="387">
        <f t="shared" si="212"/>
        <v>0</v>
      </c>
      <c r="P575" s="387">
        <f t="shared" si="212"/>
        <v>0</v>
      </c>
      <c r="Q575" s="387">
        <f t="shared" si="212"/>
        <v>0</v>
      </c>
      <c r="R575" s="387">
        <f t="shared" si="212"/>
        <v>0</v>
      </c>
      <c r="S575" s="387">
        <f t="shared" si="212"/>
        <v>0</v>
      </c>
      <c r="T575" s="387">
        <f t="shared" si="212"/>
        <v>0</v>
      </c>
      <c r="U575" s="387">
        <f t="shared" si="212"/>
        <v>0</v>
      </c>
      <c r="V575" s="387">
        <f t="shared" si="212"/>
        <v>0</v>
      </c>
      <c r="W575" s="387">
        <f t="shared" si="212"/>
        <v>0</v>
      </c>
      <c r="X575" s="387">
        <f t="shared" si="212"/>
        <v>0</v>
      </c>
      <c r="Y575" s="387">
        <f t="shared" si="213"/>
        <v>0</v>
      </c>
      <c r="Z575" s="387">
        <f t="shared" si="213"/>
        <v>0</v>
      </c>
      <c r="AA575" s="387">
        <f t="shared" si="213"/>
        <v>0</v>
      </c>
      <c r="AB575" s="387">
        <f t="shared" si="213"/>
        <v>0</v>
      </c>
      <c r="AC575" s="387">
        <f t="shared" si="213"/>
        <v>0</v>
      </c>
      <c r="AD575" s="387">
        <f t="shared" si="213"/>
        <v>0</v>
      </c>
      <c r="AE575" s="387">
        <f t="shared" si="213"/>
        <v>0</v>
      </c>
      <c r="AF575" s="387">
        <f t="shared" si="213"/>
        <v>0</v>
      </c>
      <c r="AG575" s="387">
        <f t="shared" si="213"/>
        <v>0</v>
      </c>
      <c r="AH575" s="387">
        <f t="shared" si="213"/>
        <v>0</v>
      </c>
      <c r="AI575" s="387">
        <f t="shared" si="214"/>
        <v>0</v>
      </c>
      <c r="AJ575" s="387">
        <f t="shared" si="214"/>
        <v>0</v>
      </c>
      <c r="AK575" s="387">
        <f t="shared" si="214"/>
        <v>0</v>
      </c>
      <c r="AL575" s="387">
        <f t="shared" si="214"/>
        <v>0</v>
      </c>
      <c r="AM575" s="387">
        <f t="shared" si="214"/>
        <v>0</v>
      </c>
      <c r="AN575" s="387">
        <f t="shared" si="214"/>
        <v>0</v>
      </c>
      <c r="AO575" s="387">
        <f t="shared" si="214"/>
        <v>0</v>
      </c>
      <c r="AP575" s="387">
        <f t="shared" si="214"/>
        <v>0</v>
      </c>
      <c r="AQ575" s="387">
        <f t="shared" si="214"/>
        <v>0</v>
      </c>
      <c r="AR575" s="387">
        <f t="shared" si="214"/>
        <v>0</v>
      </c>
      <c r="AS575" s="387">
        <f t="shared" si="206"/>
        <v>0</v>
      </c>
    </row>
    <row r="576" spans="2:45" s="377" customFormat="1" ht="12.75" hidden="1" customHeight="1" outlineLevel="2">
      <c r="B576" s="377">
        <v>37</v>
      </c>
      <c r="C576" s="81"/>
      <c r="D576" s="338">
        <v>0</v>
      </c>
      <c r="E576" s="387">
        <f t="shared" si="211"/>
        <v>0</v>
      </c>
      <c r="F576" s="387">
        <f t="shared" si="211"/>
        <v>0</v>
      </c>
      <c r="G576" s="387">
        <f t="shared" si="211"/>
        <v>0</v>
      </c>
      <c r="H576" s="387">
        <f t="shared" si="211"/>
        <v>0</v>
      </c>
      <c r="I576" s="387">
        <f t="shared" si="211"/>
        <v>0</v>
      </c>
      <c r="J576" s="387">
        <f t="shared" si="211"/>
        <v>0</v>
      </c>
      <c r="K576" s="387">
        <f t="shared" si="211"/>
        <v>0</v>
      </c>
      <c r="L576" s="387">
        <f t="shared" si="211"/>
        <v>0</v>
      </c>
      <c r="M576" s="387">
        <f t="shared" si="211"/>
        <v>0</v>
      </c>
      <c r="N576" s="387">
        <f t="shared" si="211"/>
        <v>0</v>
      </c>
      <c r="O576" s="387">
        <f t="shared" si="212"/>
        <v>0</v>
      </c>
      <c r="P576" s="387">
        <f t="shared" si="212"/>
        <v>0</v>
      </c>
      <c r="Q576" s="387">
        <f t="shared" si="212"/>
        <v>0</v>
      </c>
      <c r="R576" s="387">
        <f t="shared" si="212"/>
        <v>0</v>
      </c>
      <c r="S576" s="387">
        <f t="shared" si="212"/>
        <v>0</v>
      </c>
      <c r="T576" s="387">
        <f t="shared" si="212"/>
        <v>0</v>
      </c>
      <c r="U576" s="387">
        <f t="shared" si="212"/>
        <v>0</v>
      </c>
      <c r="V576" s="387">
        <f t="shared" si="212"/>
        <v>0</v>
      </c>
      <c r="W576" s="387">
        <f t="shared" si="212"/>
        <v>0</v>
      </c>
      <c r="X576" s="387">
        <f t="shared" si="212"/>
        <v>0</v>
      </c>
      <c r="Y576" s="387">
        <f t="shared" si="213"/>
        <v>0</v>
      </c>
      <c r="Z576" s="387">
        <f t="shared" si="213"/>
        <v>0</v>
      </c>
      <c r="AA576" s="387">
        <f t="shared" si="213"/>
        <v>0</v>
      </c>
      <c r="AB576" s="387">
        <f t="shared" si="213"/>
        <v>0</v>
      </c>
      <c r="AC576" s="387">
        <f t="shared" si="213"/>
        <v>0</v>
      </c>
      <c r="AD576" s="387">
        <f t="shared" si="213"/>
        <v>0</v>
      </c>
      <c r="AE576" s="387">
        <f t="shared" si="213"/>
        <v>0</v>
      </c>
      <c r="AF576" s="387">
        <f t="shared" si="213"/>
        <v>0</v>
      </c>
      <c r="AG576" s="387">
        <f t="shared" si="213"/>
        <v>0</v>
      </c>
      <c r="AH576" s="387">
        <f t="shared" si="213"/>
        <v>0</v>
      </c>
      <c r="AI576" s="387">
        <f t="shared" si="214"/>
        <v>0</v>
      </c>
      <c r="AJ576" s="387">
        <f t="shared" si="214"/>
        <v>0</v>
      </c>
      <c r="AK576" s="387">
        <f t="shared" si="214"/>
        <v>0</v>
      </c>
      <c r="AL576" s="387">
        <f t="shared" si="214"/>
        <v>0</v>
      </c>
      <c r="AM576" s="387">
        <f t="shared" si="214"/>
        <v>0</v>
      </c>
      <c r="AN576" s="387">
        <f t="shared" si="214"/>
        <v>0</v>
      </c>
      <c r="AO576" s="387">
        <f t="shared" si="214"/>
        <v>0</v>
      </c>
      <c r="AP576" s="387">
        <f t="shared" si="214"/>
        <v>0</v>
      </c>
      <c r="AQ576" s="387">
        <f t="shared" si="214"/>
        <v>0</v>
      </c>
      <c r="AR576" s="387">
        <f t="shared" si="214"/>
        <v>0</v>
      </c>
      <c r="AS576" s="387">
        <f t="shared" si="206"/>
        <v>0</v>
      </c>
    </row>
    <row r="577" spans="2:45" s="377" customFormat="1" ht="12.75" hidden="1" customHeight="1" outlineLevel="2">
      <c r="B577" s="377">
        <v>38</v>
      </c>
      <c r="C577" s="81"/>
      <c r="D577" s="338">
        <v>0</v>
      </c>
      <c r="E577" s="387">
        <f t="shared" si="211"/>
        <v>0</v>
      </c>
      <c r="F577" s="387">
        <f t="shared" si="211"/>
        <v>0</v>
      </c>
      <c r="G577" s="387">
        <f t="shared" si="211"/>
        <v>0</v>
      </c>
      <c r="H577" s="387">
        <f t="shared" si="211"/>
        <v>0</v>
      </c>
      <c r="I577" s="387">
        <f t="shared" si="211"/>
        <v>0</v>
      </c>
      <c r="J577" s="387">
        <f t="shared" si="211"/>
        <v>0</v>
      </c>
      <c r="K577" s="387">
        <f t="shared" si="211"/>
        <v>0</v>
      </c>
      <c r="L577" s="387">
        <f t="shared" si="211"/>
        <v>0</v>
      </c>
      <c r="M577" s="387">
        <f t="shared" si="211"/>
        <v>0</v>
      </c>
      <c r="N577" s="387">
        <f t="shared" si="211"/>
        <v>0</v>
      </c>
      <c r="O577" s="387">
        <f t="shared" si="212"/>
        <v>0</v>
      </c>
      <c r="P577" s="387">
        <f t="shared" si="212"/>
        <v>0</v>
      </c>
      <c r="Q577" s="387">
        <f t="shared" si="212"/>
        <v>0</v>
      </c>
      <c r="R577" s="387">
        <f t="shared" si="212"/>
        <v>0</v>
      </c>
      <c r="S577" s="387">
        <f t="shared" si="212"/>
        <v>0</v>
      </c>
      <c r="T577" s="387">
        <f t="shared" si="212"/>
        <v>0</v>
      </c>
      <c r="U577" s="387">
        <f t="shared" si="212"/>
        <v>0</v>
      </c>
      <c r="V577" s="387">
        <f t="shared" si="212"/>
        <v>0</v>
      </c>
      <c r="W577" s="387">
        <f t="shared" si="212"/>
        <v>0</v>
      </c>
      <c r="X577" s="387">
        <f t="shared" si="212"/>
        <v>0</v>
      </c>
      <c r="Y577" s="387">
        <f t="shared" si="213"/>
        <v>0</v>
      </c>
      <c r="Z577" s="387">
        <f t="shared" si="213"/>
        <v>0</v>
      </c>
      <c r="AA577" s="387">
        <f t="shared" si="213"/>
        <v>0</v>
      </c>
      <c r="AB577" s="387">
        <f t="shared" si="213"/>
        <v>0</v>
      </c>
      <c r="AC577" s="387">
        <f t="shared" si="213"/>
        <v>0</v>
      </c>
      <c r="AD577" s="387">
        <f t="shared" si="213"/>
        <v>0</v>
      </c>
      <c r="AE577" s="387">
        <f t="shared" si="213"/>
        <v>0</v>
      </c>
      <c r="AF577" s="387">
        <f t="shared" si="213"/>
        <v>0</v>
      </c>
      <c r="AG577" s="387">
        <f t="shared" si="213"/>
        <v>0</v>
      </c>
      <c r="AH577" s="387">
        <f t="shared" si="213"/>
        <v>0</v>
      </c>
      <c r="AI577" s="387">
        <f t="shared" si="214"/>
        <v>0</v>
      </c>
      <c r="AJ577" s="387">
        <f t="shared" si="214"/>
        <v>0</v>
      </c>
      <c r="AK577" s="387">
        <f t="shared" si="214"/>
        <v>0</v>
      </c>
      <c r="AL577" s="387">
        <f t="shared" si="214"/>
        <v>0</v>
      </c>
      <c r="AM577" s="387">
        <f t="shared" si="214"/>
        <v>0</v>
      </c>
      <c r="AN577" s="387">
        <f t="shared" si="214"/>
        <v>0</v>
      </c>
      <c r="AO577" s="387">
        <f t="shared" si="214"/>
        <v>0</v>
      </c>
      <c r="AP577" s="387">
        <f t="shared" si="214"/>
        <v>0</v>
      </c>
      <c r="AQ577" s="387">
        <f t="shared" si="214"/>
        <v>0</v>
      </c>
      <c r="AR577" s="387">
        <f t="shared" si="214"/>
        <v>0</v>
      </c>
      <c r="AS577" s="387">
        <f t="shared" si="206"/>
        <v>0</v>
      </c>
    </row>
    <row r="578" spans="2:45" s="377" customFormat="1" ht="12.75" hidden="1" customHeight="1" outlineLevel="2">
      <c r="B578" s="377">
        <v>39</v>
      </c>
      <c r="C578" s="81"/>
      <c r="D578" s="338">
        <v>0</v>
      </c>
      <c r="E578" s="387">
        <f t="shared" si="211"/>
        <v>0</v>
      </c>
      <c r="F578" s="387">
        <f t="shared" si="211"/>
        <v>0</v>
      </c>
      <c r="G578" s="387">
        <f t="shared" si="211"/>
        <v>0</v>
      </c>
      <c r="H578" s="387">
        <f t="shared" si="211"/>
        <v>0</v>
      </c>
      <c r="I578" s="387">
        <f t="shared" si="211"/>
        <v>0</v>
      </c>
      <c r="J578" s="387">
        <f t="shared" si="211"/>
        <v>0</v>
      </c>
      <c r="K578" s="387">
        <f t="shared" si="211"/>
        <v>0</v>
      </c>
      <c r="L578" s="387">
        <f t="shared" si="211"/>
        <v>0</v>
      </c>
      <c r="M578" s="387">
        <f t="shared" si="211"/>
        <v>0</v>
      </c>
      <c r="N578" s="387">
        <f t="shared" si="211"/>
        <v>0</v>
      </c>
      <c r="O578" s="387">
        <f t="shared" si="212"/>
        <v>0</v>
      </c>
      <c r="P578" s="387">
        <f t="shared" si="212"/>
        <v>0</v>
      </c>
      <c r="Q578" s="387">
        <f t="shared" si="212"/>
        <v>0</v>
      </c>
      <c r="R578" s="387">
        <f t="shared" si="212"/>
        <v>0</v>
      </c>
      <c r="S578" s="387">
        <f t="shared" si="212"/>
        <v>0</v>
      </c>
      <c r="T578" s="387">
        <f t="shared" si="212"/>
        <v>0</v>
      </c>
      <c r="U578" s="387">
        <f t="shared" si="212"/>
        <v>0</v>
      </c>
      <c r="V578" s="387">
        <f t="shared" si="212"/>
        <v>0</v>
      </c>
      <c r="W578" s="387">
        <f t="shared" si="212"/>
        <v>0</v>
      </c>
      <c r="X578" s="387">
        <f t="shared" si="212"/>
        <v>0</v>
      </c>
      <c r="Y578" s="387">
        <f t="shared" si="213"/>
        <v>0</v>
      </c>
      <c r="Z578" s="387">
        <f t="shared" si="213"/>
        <v>0</v>
      </c>
      <c r="AA578" s="387">
        <f t="shared" si="213"/>
        <v>0</v>
      </c>
      <c r="AB578" s="387">
        <f t="shared" si="213"/>
        <v>0</v>
      </c>
      <c r="AC578" s="387">
        <f t="shared" si="213"/>
        <v>0</v>
      </c>
      <c r="AD578" s="387">
        <f t="shared" si="213"/>
        <v>0</v>
      </c>
      <c r="AE578" s="387">
        <f t="shared" si="213"/>
        <v>0</v>
      </c>
      <c r="AF578" s="387">
        <f t="shared" si="213"/>
        <v>0</v>
      </c>
      <c r="AG578" s="387">
        <f t="shared" si="213"/>
        <v>0</v>
      </c>
      <c r="AH578" s="387">
        <f t="shared" si="213"/>
        <v>0</v>
      </c>
      <c r="AI578" s="387">
        <f t="shared" si="214"/>
        <v>0</v>
      </c>
      <c r="AJ578" s="387">
        <f t="shared" si="214"/>
        <v>0</v>
      </c>
      <c r="AK578" s="387">
        <f t="shared" si="214"/>
        <v>0</v>
      </c>
      <c r="AL578" s="387">
        <f t="shared" si="214"/>
        <v>0</v>
      </c>
      <c r="AM578" s="387">
        <f t="shared" si="214"/>
        <v>0</v>
      </c>
      <c r="AN578" s="387">
        <f t="shared" si="214"/>
        <v>0</v>
      </c>
      <c r="AO578" s="387">
        <f t="shared" si="214"/>
        <v>0</v>
      </c>
      <c r="AP578" s="387">
        <f t="shared" si="214"/>
        <v>0</v>
      </c>
      <c r="AQ578" s="387">
        <f t="shared" si="214"/>
        <v>0</v>
      </c>
      <c r="AR578" s="387">
        <f t="shared" si="214"/>
        <v>0</v>
      </c>
      <c r="AS578" s="387">
        <f t="shared" si="206"/>
        <v>0</v>
      </c>
    </row>
    <row r="579" spans="2:45" s="377" customFormat="1" ht="12.75" hidden="1" customHeight="1" outlineLevel="2">
      <c r="B579" s="377">
        <v>40</v>
      </c>
      <c r="C579" s="81"/>
      <c r="D579" s="338">
        <v>0</v>
      </c>
      <c r="E579" s="387">
        <f t="shared" si="211"/>
        <v>0</v>
      </c>
      <c r="F579" s="387">
        <f t="shared" si="211"/>
        <v>0</v>
      </c>
      <c r="G579" s="387">
        <f t="shared" si="211"/>
        <v>0</v>
      </c>
      <c r="H579" s="387">
        <f t="shared" si="211"/>
        <v>0</v>
      </c>
      <c r="I579" s="387">
        <f t="shared" si="211"/>
        <v>0</v>
      </c>
      <c r="J579" s="387">
        <f t="shared" si="211"/>
        <v>0</v>
      </c>
      <c r="K579" s="387">
        <f t="shared" si="211"/>
        <v>0</v>
      </c>
      <c r="L579" s="387">
        <f t="shared" si="211"/>
        <v>0</v>
      </c>
      <c r="M579" s="387">
        <f t="shared" si="211"/>
        <v>0</v>
      </c>
      <c r="N579" s="387">
        <f t="shared" si="211"/>
        <v>0</v>
      </c>
      <c r="O579" s="387">
        <f t="shared" si="212"/>
        <v>0</v>
      </c>
      <c r="P579" s="387">
        <f t="shared" si="212"/>
        <v>0</v>
      </c>
      <c r="Q579" s="387">
        <f t="shared" si="212"/>
        <v>0</v>
      </c>
      <c r="R579" s="387">
        <f t="shared" si="212"/>
        <v>0</v>
      </c>
      <c r="S579" s="387">
        <f t="shared" si="212"/>
        <v>0</v>
      </c>
      <c r="T579" s="387">
        <f t="shared" si="212"/>
        <v>0</v>
      </c>
      <c r="U579" s="387">
        <f t="shared" si="212"/>
        <v>0</v>
      </c>
      <c r="V579" s="387">
        <f t="shared" si="212"/>
        <v>0</v>
      </c>
      <c r="W579" s="387">
        <f t="shared" si="212"/>
        <v>0</v>
      </c>
      <c r="X579" s="387">
        <f t="shared" si="212"/>
        <v>0</v>
      </c>
      <c r="Y579" s="387">
        <f t="shared" si="213"/>
        <v>0</v>
      </c>
      <c r="Z579" s="387">
        <f t="shared" si="213"/>
        <v>0</v>
      </c>
      <c r="AA579" s="387">
        <f t="shared" si="213"/>
        <v>0</v>
      </c>
      <c r="AB579" s="387">
        <f t="shared" si="213"/>
        <v>0</v>
      </c>
      <c r="AC579" s="387">
        <f t="shared" si="213"/>
        <v>0</v>
      </c>
      <c r="AD579" s="387">
        <f t="shared" si="213"/>
        <v>0</v>
      </c>
      <c r="AE579" s="387">
        <f t="shared" si="213"/>
        <v>0</v>
      </c>
      <c r="AF579" s="387">
        <f t="shared" si="213"/>
        <v>0</v>
      </c>
      <c r="AG579" s="387">
        <f t="shared" si="213"/>
        <v>0</v>
      </c>
      <c r="AH579" s="387">
        <f t="shared" si="213"/>
        <v>0</v>
      </c>
      <c r="AI579" s="387">
        <f t="shared" si="214"/>
        <v>0</v>
      </c>
      <c r="AJ579" s="387">
        <f t="shared" si="214"/>
        <v>0</v>
      </c>
      <c r="AK579" s="387">
        <f t="shared" si="214"/>
        <v>0</v>
      </c>
      <c r="AL579" s="387">
        <f t="shared" si="214"/>
        <v>0</v>
      </c>
      <c r="AM579" s="387">
        <f t="shared" si="214"/>
        <v>0</v>
      </c>
      <c r="AN579" s="387">
        <f t="shared" si="214"/>
        <v>0</v>
      </c>
      <c r="AO579" s="387">
        <f t="shared" si="214"/>
        <v>0</v>
      </c>
      <c r="AP579" s="387">
        <f t="shared" si="214"/>
        <v>0</v>
      </c>
      <c r="AQ579" s="387">
        <f t="shared" si="214"/>
        <v>0</v>
      </c>
      <c r="AR579" s="387">
        <f t="shared" si="214"/>
        <v>0</v>
      </c>
      <c r="AS579" s="387">
        <f t="shared" si="206"/>
        <v>0</v>
      </c>
    </row>
    <row r="580" spans="2:45" s="377" customFormat="1" ht="12.75" hidden="1" customHeight="1" outlineLevel="1" collapsed="1">
      <c r="B580" s="378" t="str">
        <f>INV!B23</f>
        <v>2.4 - Drone</v>
      </c>
      <c r="C580" s="357"/>
      <c r="D580" s="386">
        <f>INV!C23</f>
        <v>5</v>
      </c>
      <c r="E580" s="387">
        <f t="shared" ref="E580:AR580" si="215">SUM(E581:E620)</f>
        <v>0</v>
      </c>
      <c r="F580" s="387">
        <f t="shared" si="215"/>
        <v>3.3791011117542871</v>
      </c>
      <c r="G580" s="387">
        <f t="shared" si="215"/>
        <v>3.3791011117542871</v>
      </c>
      <c r="H580" s="387">
        <f t="shared" si="215"/>
        <v>3.3791011117542871</v>
      </c>
      <c r="I580" s="387">
        <f t="shared" si="215"/>
        <v>3.3791011117542871</v>
      </c>
      <c r="J580" s="387">
        <f t="shared" si="215"/>
        <v>3.3791011117542871</v>
      </c>
      <c r="K580" s="387">
        <f t="shared" si="215"/>
        <v>3.3791011117542871</v>
      </c>
      <c r="L580" s="387">
        <f t="shared" si="215"/>
        <v>3.3791011117542871</v>
      </c>
      <c r="M580" s="387">
        <f t="shared" si="215"/>
        <v>3.3791011117542871</v>
      </c>
      <c r="N580" s="387">
        <f t="shared" si="215"/>
        <v>3.3791011117542871</v>
      </c>
      <c r="O580" s="387">
        <f t="shared" si="215"/>
        <v>3.3791011117542871</v>
      </c>
      <c r="P580" s="387">
        <f t="shared" si="215"/>
        <v>3.3791011117542871</v>
      </c>
      <c r="Q580" s="387">
        <f t="shared" si="215"/>
        <v>3.3791011117542871</v>
      </c>
      <c r="R580" s="387">
        <f t="shared" si="215"/>
        <v>3.3791011117542871</v>
      </c>
      <c r="S580" s="387">
        <f t="shared" si="215"/>
        <v>3.3791011117542871</v>
      </c>
      <c r="T580" s="387">
        <f t="shared" si="215"/>
        <v>3.3791011117542871</v>
      </c>
      <c r="U580" s="387">
        <f t="shared" si="215"/>
        <v>3.3791011117542871</v>
      </c>
      <c r="V580" s="387">
        <f t="shared" si="215"/>
        <v>3.3791011117542871</v>
      </c>
      <c r="W580" s="387">
        <f t="shared" si="215"/>
        <v>3.3791011117542871</v>
      </c>
      <c r="X580" s="387">
        <f t="shared" si="215"/>
        <v>3.3791011117542871</v>
      </c>
      <c r="Y580" s="387">
        <f t="shared" si="215"/>
        <v>3.3791011117542871</v>
      </c>
      <c r="Z580" s="387">
        <f t="shared" si="215"/>
        <v>3.3791011117542871</v>
      </c>
      <c r="AA580" s="387">
        <f t="shared" si="215"/>
        <v>3.3791011117542871</v>
      </c>
      <c r="AB580" s="387">
        <f t="shared" si="215"/>
        <v>3.3791011117542871</v>
      </c>
      <c r="AC580" s="387">
        <f t="shared" si="215"/>
        <v>3.3791011117542871</v>
      </c>
      <c r="AD580" s="387">
        <f t="shared" si="215"/>
        <v>3.3791011117542871</v>
      </c>
      <c r="AE580" s="387">
        <f t="shared" si="215"/>
        <v>3.3791011117542871</v>
      </c>
      <c r="AF580" s="387">
        <f t="shared" si="215"/>
        <v>3.3791011117542871</v>
      </c>
      <c r="AG580" s="387">
        <f t="shared" si="215"/>
        <v>3.3791011117542871</v>
      </c>
      <c r="AH580" s="387">
        <f t="shared" si="215"/>
        <v>3.3791011117542871</v>
      </c>
      <c r="AI580" s="387">
        <f t="shared" si="215"/>
        <v>3.3791011117542871</v>
      </c>
      <c r="AJ580" s="387">
        <f t="shared" si="215"/>
        <v>4.2238763896928591</v>
      </c>
      <c r="AK580" s="387">
        <f t="shared" si="215"/>
        <v>4.2238763896928591</v>
      </c>
      <c r="AL580" s="387">
        <f t="shared" si="215"/>
        <v>4.2238763896928591</v>
      </c>
      <c r="AM580" s="387">
        <f t="shared" si="215"/>
        <v>4.2238763896928591</v>
      </c>
      <c r="AN580" s="387">
        <f t="shared" si="215"/>
        <v>0</v>
      </c>
      <c r="AO580" s="387">
        <f t="shared" si="215"/>
        <v>0</v>
      </c>
      <c r="AP580" s="387">
        <f t="shared" si="215"/>
        <v>0</v>
      </c>
      <c r="AQ580" s="387">
        <f t="shared" si="215"/>
        <v>0</v>
      </c>
      <c r="AR580" s="387">
        <f t="shared" si="215"/>
        <v>0</v>
      </c>
      <c r="AS580" s="387">
        <f t="shared" si="206"/>
        <v>118.2685389114</v>
      </c>
    </row>
    <row r="581" spans="2:45" s="377" customFormat="1" ht="12.75" hidden="1" customHeight="1" outlineLevel="2">
      <c r="B581" s="377">
        <v>1</v>
      </c>
      <c r="C581" s="81"/>
      <c r="D581" s="388">
        <f t="array" ref="D581:D620">TRANSPOSE(INV!E23:AR23)</f>
        <v>16.895505558771436</v>
      </c>
      <c r="E581" s="387">
        <f t="shared" ref="E581:N590" si="216">IF(AND(E$2=$B581,$B581=$C$3),$D581,IF(AND(E$2&gt;$B581,E$2&lt;=$D$580+$B581),SLN($D581,0,IF($C$3-$B581&gt;=$D$580,$D$580,$C$3-$B581)),0))</f>
        <v>0</v>
      </c>
      <c r="F581" s="387">
        <f t="shared" si="216"/>
        <v>3.3791011117542871</v>
      </c>
      <c r="G581" s="387">
        <f t="shared" si="216"/>
        <v>3.3791011117542871</v>
      </c>
      <c r="H581" s="387">
        <f t="shared" si="216"/>
        <v>3.3791011117542871</v>
      </c>
      <c r="I581" s="387">
        <f t="shared" si="216"/>
        <v>3.3791011117542871</v>
      </c>
      <c r="J581" s="387">
        <f t="shared" si="216"/>
        <v>3.3791011117542871</v>
      </c>
      <c r="K581" s="387">
        <f t="shared" si="216"/>
        <v>0</v>
      </c>
      <c r="L581" s="387">
        <f t="shared" si="216"/>
        <v>0</v>
      </c>
      <c r="M581" s="387">
        <f t="shared" si="216"/>
        <v>0</v>
      </c>
      <c r="N581" s="387">
        <f t="shared" si="216"/>
        <v>0</v>
      </c>
      <c r="O581" s="387">
        <f t="shared" ref="O581:X590" si="217">IF(AND(O$2=$B581,$B581=$C$3),$D581,IF(AND(O$2&gt;$B581,O$2&lt;=$D$580+$B581),SLN($D581,0,IF($C$3-$B581&gt;=$D$580,$D$580,$C$3-$B581)),0))</f>
        <v>0</v>
      </c>
      <c r="P581" s="387">
        <f t="shared" si="217"/>
        <v>0</v>
      </c>
      <c r="Q581" s="387">
        <f t="shared" si="217"/>
        <v>0</v>
      </c>
      <c r="R581" s="387">
        <f t="shared" si="217"/>
        <v>0</v>
      </c>
      <c r="S581" s="387">
        <f t="shared" si="217"/>
        <v>0</v>
      </c>
      <c r="T581" s="387">
        <f t="shared" si="217"/>
        <v>0</v>
      </c>
      <c r="U581" s="387">
        <f t="shared" si="217"/>
        <v>0</v>
      </c>
      <c r="V581" s="387">
        <f t="shared" si="217"/>
        <v>0</v>
      </c>
      <c r="W581" s="387">
        <f t="shared" si="217"/>
        <v>0</v>
      </c>
      <c r="X581" s="387">
        <f t="shared" si="217"/>
        <v>0</v>
      </c>
      <c r="Y581" s="387">
        <f t="shared" ref="Y581:AH590" si="218">IF(AND(Y$2=$B581,$B581=$C$3),$D581,IF(AND(Y$2&gt;$B581,Y$2&lt;=$D$580+$B581),SLN($D581,0,IF($C$3-$B581&gt;=$D$580,$D$580,$C$3-$B581)),0))</f>
        <v>0</v>
      </c>
      <c r="Z581" s="387">
        <f t="shared" si="218"/>
        <v>0</v>
      </c>
      <c r="AA581" s="387">
        <f t="shared" si="218"/>
        <v>0</v>
      </c>
      <c r="AB581" s="387">
        <f t="shared" si="218"/>
        <v>0</v>
      </c>
      <c r="AC581" s="387">
        <f t="shared" si="218"/>
        <v>0</v>
      </c>
      <c r="AD581" s="387">
        <f t="shared" si="218"/>
        <v>0</v>
      </c>
      <c r="AE581" s="387">
        <f t="shared" si="218"/>
        <v>0</v>
      </c>
      <c r="AF581" s="387">
        <f t="shared" si="218"/>
        <v>0</v>
      </c>
      <c r="AG581" s="387">
        <f t="shared" si="218"/>
        <v>0</v>
      </c>
      <c r="AH581" s="387">
        <f t="shared" si="218"/>
        <v>0</v>
      </c>
      <c r="AI581" s="387">
        <f t="shared" ref="AI581:AR590" si="219">IF(AND(AI$2=$B581,$B581=$C$3),$D581,IF(AND(AI$2&gt;$B581,AI$2&lt;=$D$580+$B581),SLN($D581,0,IF($C$3-$B581&gt;=$D$580,$D$580,$C$3-$B581)),0))</f>
        <v>0</v>
      </c>
      <c r="AJ581" s="387">
        <f t="shared" si="219"/>
        <v>0</v>
      </c>
      <c r="AK581" s="387">
        <f t="shared" si="219"/>
        <v>0</v>
      </c>
      <c r="AL581" s="387">
        <f t="shared" si="219"/>
        <v>0</v>
      </c>
      <c r="AM581" s="387">
        <f t="shared" si="219"/>
        <v>0</v>
      </c>
      <c r="AN581" s="387">
        <f t="shared" si="219"/>
        <v>0</v>
      </c>
      <c r="AO581" s="387">
        <f t="shared" si="219"/>
        <v>0</v>
      </c>
      <c r="AP581" s="387">
        <f t="shared" si="219"/>
        <v>0</v>
      </c>
      <c r="AQ581" s="387">
        <f t="shared" si="219"/>
        <v>0</v>
      </c>
      <c r="AR581" s="387">
        <f t="shared" si="219"/>
        <v>0</v>
      </c>
      <c r="AS581" s="387">
        <f t="shared" si="206"/>
        <v>16.895505558771436</v>
      </c>
    </row>
    <row r="582" spans="2:45" s="377" customFormat="1" ht="12.75" hidden="1" customHeight="1" outlineLevel="2">
      <c r="B582" s="377">
        <v>2</v>
      </c>
      <c r="C582" s="81"/>
      <c r="D582" s="388">
        <v>0</v>
      </c>
      <c r="E582" s="387">
        <f t="shared" si="216"/>
        <v>0</v>
      </c>
      <c r="F582" s="387">
        <f t="shared" si="216"/>
        <v>0</v>
      </c>
      <c r="G582" s="387">
        <f t="shared" si="216"/>
        <v>0</v>
      </c>
      <c r="H582" s="387">
        <f t="shared" si="216"/>
        <v>0</v>
      </c>
      <c r="I582" s="387">
        <f t="shared" si="216"/>
        <v>0</v>
      </c>
      <c r="J582" s="387">
        <f t="shared" si="216"/>
        <v>0</v>
      </c>
      <c r="K582" s="387">
        <f t="shared" si="216"/>
        <v>0</v>
      </c>
      <c r="L582" s="387">
        <f t="shared" si="216"/>
        <v>0</v>
      </c>
      <c r="M582" s="387">
        <f t="shared" si="216"/>
        <v>0</v>
      </c>
      <c r="N582" s="387">
        <f t="shared" si="216"/>
        <v>0</v>
      </c>
      <c r="O582" s="387">
        <f t="shared" si="217"/>
        <v>0</v>
      </c>
      <c r="P582" s="387">
        <f t="shared" si="217"/>
        <v>0</v>
      </c>
      <c r="Q582" s="387">
        <f t="shared" si="217"/>
        <v>0</v>
      </c>
      <c r="R582" s="387">
        <f t="shared" si="217"/>
        <v>0</v>
      </c>
      <c r="S582" s="387">
        <f t="shared" si="217"/>
        <v>0</v>
      </c>
      <c r="T582" s="387">
        <f t="shared" si="217"/>
        <v>0</v>
      </c>
      <c r="U582" s="387">
        <f t="shared" si="217"/>
        <v>0</v>
      </c>
      <c r="V582" s="387">
        <f t="shared" si="217"/>
        <v>0</v>
      </c>
      <c r="W582" s="387">
        <f t="shared" si="217"/>
        <v>0</v>
      </c>
      <c r="X582" s="387">
        <f t="shared" si="217"/>
        <v>0</v>
      </c>
      <c r="Y582" s="387">
        <f t="shared" si="218"/>
        <v>0</v>
      </c>
      <c r="Z582" s="387">
        <f t="shared" si="218"/>
        <v>0</v>
      </c>
      <c r="AA582" s="387">
        <f t="shared" si="218"/>
        <v>0</v>
      </c>
      <c r="AB582" s="387">
        <f t="shared" si="218"/>
        <v>0</v>
      </c>
      <c r="AC582" s="387">
        <f t="shared" si="218"/>
        <v>0</v>
      </c>
      <c r="AD582" s="387">
        <f t="shared" si="218"/>
        <v>0</v>
      </c>
      <c r="AE582" s="387">
        <f t="shared" si="218"/>
        <v>0</v>
      </c>
      <c r="AF582" s="387">
        <f t="shared" si="218"/>
        <v>0</v>
      </c>
      <c r="AG582" s="387">
        <f t="shared" si="218"/>
        <v>0</v>
      </c>
      <c r="AH582" s="387">
        <f t="shared" si="218"/>
        <v>0</v>
      </c>
      <c r="AI582" s="387">
        <f t="shared" si="219"/>
        <v>0</v>
      </c>
      <c r="AJ582" s="387">
        <f t="shared" si="219"/>
        <v>0</v>
      </c>
      <c r="AK582" s="387">
        <f t="shared" si="219"/>
        <v>0</v>
      </c>
      <c r="AL582" s="387">
        <f t="shared" si="219"/>
        <v>0</v>
      </c>
      <c r="AM582" s="387">
        <f t="shared" si="219"/>
        <v>0</v>
      </c>
      <c r="AN582" s="387">
        <f t="shared" si="219"/>
        <v>0</v>
      </c>
      <c r="AO582" s="387">
        <f t="shared" si="219"/>
        <v>0</v>
      </c>
      <c r="AP582" s="387">
        <f t="shared" si="219"/>
        <v>0</v>
      </c>
      <c r="AQ582" s="387">
        <f t="shared" si="219"/>
        <v>0</v>
      </c>
      <c r="AR582" s="387">
        <f t="shared" si="219"/>
        <v>0</v>
      </c>
      <c r="AS582" s="387">
        <f t="shared" si="206"/>
        <v>0</v>
      </c>
    </row>
    <row r="583" spans="2:45" s="377" customFormat="1" ht="12.75" hidden="1" customHeight="1" outlineLevel="2">
      <c r="B583" s="377">
        <v>3</v>
      </c>
      <c r="C583" s="81"/>
      <c r="D583" s="388">
        <v>0</v>
      </c>
      <c r="E583" s="387">
        <f t="shared" si="216"/>
        <v>0</v>
      </c>
      <c r="F583" s="387">
        <f t="shared" si="216"/>
        <v>0</v>
      </c>
      <c r="G583" s="387">
        <f t="shared" si="216"/>
        <v>0</v>
      </c>
      <c r="H583" s="387">
        <f t="shared" si="216"/>
        <v>0</v>
      </c>
      <c r="I583" s="387">
        <f t="shared" si="216"/>
        <v>0</v>
      </c>
      <c r="J583" s="387">
        <f t="shared" si="216"/>
        <v>0</v>
      </c>
      <c r="K583" s="387">
        <f t="shared" si="216"/>
        <v>0</v>
      </c>
      <c r="L583" s="387">
        <f t="shared" si="216"/>
        <v>0</v>
      </c>
      <c r="M583" s="387">
        <f t="shared" si="216"/>
        <v>0</v>
      </c>
      <c r="N583" s="387">
        <f t="shared" si="216"/>
        <v>0</v>
      </c>
      <c r="O583" s="387">
        <f t="shared" si="217"/>
        <v>0</v>
      </c>
      <c r="P583" s="387">
        <f t="shared" si="217"/>
        <v>0</v>
      </c>
      <c r="Q583" s="387">
        <f t="shared" si="217"/>
        <v>0</v>
      </c>
      <c r="R583" s="387">
        <f t="shared" si="217"/>
        <v>0</v>
      </c>
      <c r="S583" s="387">
        <f t="shared" si="217"/>
        <v>0</v>
      </c>
      <c r="T583" s="387">
        <f t="shared" si="217"/>
        <v>0</v>
      </c>
      <c r="U583" s="387">
        <f t="shared" si="217"/>
        <v>0</v>
      </c>
      <c r="V583" s="387">
        <f t="shared" si="217"/>
        <v>0</v>
      </c>
      <c r="W583" s="387">
        <f t="shared" si="217"/>
        <v>0</v>
      </c>
      <c r="X583" s="387">
        <f t="shared" si="217"/>
        <v>0</v>
      </c>
      <c r="Y583" s="387">
        <f t="shared" si="218"/>
        <v>0</v>
      </c>
      <c r="Z583" s="387">
        <f t="shared" si="218"/>
        <v>0</v>
      </c>
      <c r="AA583" s="387">
        <f t="shared" si="218"/>
        <v>0</v>
      </c>
      <c r="AB583" s="387">
        <f t="shared" si="218"/>
        <v>0</v>
      </c>
      <c r="AC583" s="387">
        <f t="shared" si="218"/>
        <v>0</v>
      </c>
      <c r="AD583" s="387">
        <f t="shared" si="218"/>
        <v>0</v>
      </c>
      <c r="AE583" s="387">
        <f t="shared" si="218"/>
        <v>0</v>
      </c>
      <c r="AF583" s="387">
        <f t="shared" si="218"/>
        <v>0</v>
      </c>
      <c r="AG583" s="387">
        <f t="shared" si="218"/>
        <v>0</v>
      </c>
      <c r="AH583" s="387">
        <f t="shared" si="218"/>
        <v>0</v>
      </c>
      <c r="AI583" s="387">
        <f t="shared" si="219"/>
        <v>0</v>
      </c>
      <c r="AJ583" s="387">
        <f t="shared" si="219"/>
        <v>0</v>
      </c>
      <c r="AK583" s="387">
        <f t="shared" si="219"/>
        <v>0</v>
      </c>
      <c r="AL583" s="387">
        <f t="shared" si="219"/>
        <v>0</v>
      </c>
      <c r="AM583" s="387">
        <f t="shared" si="219"/>
        <v>0</v>
      </c>
      <c r="AN583" s="387">
        <f t="shared" si="219"/>
        <v>0</v>
      </c>
      <c r="AO583" s="387">
        <f t="shared" si="219"/>
        <v>0</v>
      </c>
      <c r="AP583" s="387">
        <f t="shared" si="219"/>
        <v>0</v>
      </c>
      <c r="AQ583" s="387">
        <f t="shared" si="219"/>
        <v>0</v>
      </c>
      <c r="AR583" s="387">
        <f t="shared" si="219"/>
        <v>0</v>
      </c>
      <c r="AS583" s="387">
        <f t="shared" si="206"/>
        <v>0</v>
      </c>
    </row>
    <row r="584" spans="2:45" s="377" customFormat="1" ht="12.75" hidden="1" customHeight="1" outlineLevel="2">
      <c r="B584" s="377">
        <v>4</v>
      </c>
      <c r="C584" s="81"/>
      <c r="D584" s="388">
        <v>0</v>
      </c>
      <c r="E584" s="387">
        <f t="shared" si="216"/>
        <v>0</v>
      </c>
      <c r="F584" s="387">
        <f t="shared" si="216"/>
        <v>0</v>
      </c>
      <c r="G584" s="387">
        <f t="shared" si="216"/>
        <v>0</v>
      </c>
      <c r="H584" s="387">
        <f t="shared" si="216"/>
        <v>0</v>
      </c>
      <c r="I584" s="387">
        <f t="shared" si="216"/>
        <v>0</v>
      </c>
      <c r="J584" s="387">
        <f t="shared" si="216"/>
        <v>0</v>
      </c>
      <c r="K584" s="387">
        <f t="shared" si="216"/>
        <v>0</v>
      </c>
      <c r="L584" s="387">
        <f t="shared" si="216"/>
        <v>0</v>
      </c>
      <c r="M584" s="387">
        <f t="shared" si="216"/>
        <v>0</v>
      </c>
      <c r="N584" s="387">
        <f t="shared" si="216"/>
        <v>0</v>
      </c>
      <c r="O584" s="387">
        <f t="shared" si="217"/>
        <v>0</v>
      </c>
      <c r="P584" s="387">
        <f t="shared" si="217"/>
        <v>0</v>
      </c>
      <c r="Q584" s="387">
        <f t="shared" si="217"/>
        <v>0</v>
      </c>
      <c r="R584" s="387">
        <f t="shared" si="217"/>
        <v>0</v>
      </c>
      <c r="S584" s="387">
        <f t="shared" si="217"/>
        <v>0</v>
      </c>
      <c r="T584" s="387">
        <f t="shared" si="217"/>
        <v>0</v>
      </c>
      <c r="U584" s="387">
        <f t="shared" si="217"/>
        <v>0</v>
      </c>
      <c r="V584" s="387">
        <f t="shared" si="217"/>
        <v>0</v>
      </c>
      <c r="W584" s="387">
        <f t="shared" si="217"/>
        <v>0</v>
      </c>
      <c r="X584" s="387">
        <f t="shared" si="217"/>
        <v>0</v>
      </c>
      <c r="Y584" s="387">
        <f t="shared" si="218"/>
        <v>0</v>
      </c>
      <c r="Z584" s="387">
        <f t="shared" si="218"/>
        <v>0</v>
      </c>
      <c r="AA584" s="387">
        <f t="shared" si="218"/>
        <v>0</v>
      </c>
      <c r="AB584" s="387">
        <f t="shared" si="218"/>
        <v>0</v>
      </c>
      <c r="AC584" s="387">
        <f t="shared" si="218"/>
        <v>0</v>
      </c>
      <c r="AD584" s="387">
        <f t="shared" si="218"/>
        <v>0</v>
      </c>
      <c r="AE584" s="387">
        <f t="shared" si="218"/>
        <v>0</v>
      </c>
      <c r="AF584" s="387">
        <f t="shared" si="218"/>
        <v>0</v>
      </c>
      <c r="AG584" s="387">
        <f t="shared" si="218"/>
        <v>0</v>
      </c>
      <c r="AH584" s="387">
        <f t="shared" si="218"/>
        <v>0</v>
      </c>
      <c r="AI584" s="387">
        <f t="shared" si="219"/>
        <v>0</v>
      </c>
      <c r="AJ584" s="387">
        <f t="shared" si="219"/>
        <v>0</v>
      </c>
      <c r="AK584" s="387">
        <f t="shared" si="219"/>
        <v>0</v>
      </c>
      <c r="AL584" s="387">
        <f t="shared" si="219"/>
        <v>0</v>
      </c>
      <c r="AM584" s="387">
        <f t="shared" si="219"/>
        <v>0</v>
      </c>
      <c r="AN584" s="387">
        <f t="shared" si="219"/>
        <v>0</v>
      </c>
      <c r="AO584" s="387">
        <f t="shared" si="219"/>
        <v>0</v>
      </c>
      <c r="AP584" s="387">
        <f t="shared" si="219"/>
        <v>0</v>
      </c>
      <c r="AQ584" s="387">
        <f t="shared" si="219"/>
        <v>0</v>
      </c>
      <c r="AR584" s="387">
        <f t="shared" si="219"/>
        <v>0</v>
      </c>
      <c r="AS584" s="387">
        <f t="shared" si="206"/>
        <v>0</v>
      </c>
    </row>
    <row r="585" spans="2:45" s="377" customFormat="1" ht="12.75" hidden="1" customHeight="1" outlineLevel="2">
      <c r="B585" s="377">
        <v>5</v>
      </c>
      <c r="C585" s="81"/>
      <c r="D585" s="388">
        <v>0</v>
      </c>
      <c r="E585" s="387">
        <f t="shared" si="216"/>
        <v>0</v>
      </c>
      <c r="F585" s="387">
        <f t="shared" si="216"/>
        <v>0</v>
      </c>
      <c r="G585" s="387">
        <f t="shared" si="216"/>
        <v>0</v>
      </c>
      <c r="H585" s="387">
        <f t="shared" si="216"/>
        <v>0</v>
      </c>
      <c r="I585" s="387">
        <f t="shared" si="216"/>
        <v>0</v>
      </c>
      <c r="J585" s="387">
        <f t="shared" si="216"/>
        <v>0</v>
      </c>
      <c r="K585" s="387">
        <f t="shared" si="216"/>
        <v>0</v>
      </c>
      <c r="L585" s="387">
        <f t="shared" si="216"/>
        <v>0</v>
      </c>
      <c r="M585" s="387">
        <f t="shared" si="216"/>
        <v>0</v>
      </c>
      <c r="N585" s="387">
        <f t="shared" si="216"/>
        <v>0</v>
      </c>
      <c r="O585" s="387">
        <f t="shared" si="217"/>
        <v>0</v>
      </c>
      <c r="P585" s="387">
        <f t="shared" si="217"/>
        <v>0</v>
      </c>
      <c r="Q585" s="387">
        <f t="shared" si="217"/>
        <v>0</v>
      </c>
      <c r="R585" s="387">
        <f t="shared" si="217"/>
        <v>0</v>
      </c>
      <c r="S585" s="387">
        <f t="shared" si="217"/>
        <v>0</v>
      </c>
      <c r="T585" s="387">
        <f t="shared" si="217"/>
        <v>0</v>
      </c>
      <c r="U585" s="387">
        <f t="shared" si="217"/>
        <v>0</v>
      </c>
      <c r="V585" s="387">
        <f t="shared" si="217"/>
        <v>0</v>
      </c>
      <c r="W585" s="387">
        <f t="shared" si="217"/>
        <v>0</v>
      </c>
      <c r="X585" s="387">
        <f t="shared" si="217"/>
        <v>0</v>
      </c>
      <c r="Y585" s="387">
        <f t="shared" si="218"/>
        <v>0</v>
      </c>
      <c r="Z585" s="387">
        <f t="shared" si="218"/>
        <v>0</v>
      </c>
      <c r="AA585" s="387">
        <f t="shared" si="218"/>
        <v>0</v>
      </c>
      <c r="AB585" s="387">
        <f t="shared" si="218"/>
        <v>0</v>
      </c>
      <c r="AC585" s="387">
        <f t="shared" si="218"/>
        <v>0</v>
      </c>
      <c r="AD585" s="387">
        <f t="shared" si="218"/>
        <v>0</v>
      </c>
      <c r="AE585" s="387">
        <f t="shared" si="218"/>
        <v>0</v>
      </c>
      <c r="AF585" s="387">
        <f t="shared" si="218"/>
        <v>0</v>
      </c>
      <c r="AG585" s="387">
        <f t="shared" si="218"/>
        <v>0</v>
      </c>
      <c r="AH585" s="387">
        <f t="shared" si="218"/>
        <v>0</v>
      </c>
      <c r="AI585" s="387">
        <f t="shared" si="219"/>
        <v>0</v>
      </c>
      <c r="AJ585" s="387">
        <f t="shared" si="219"/>
        <v>0</v>
      </c>
      <c r="AK585" s="387">
        <f t="shared" si="219"/>
        <v>0</v>
      </c>
      <c r="AL585" s="387">
        <f t="shared" si="219"/>
        <v>0</v>
      </c>
      <c r="AM585" s="387">
        <f t="shared" si="219"/>
        <v>0</v>
      </c>
      <c r="AN585" s="387">
        <f t="shared" si="219"/>
        <v>0</v>
      </c>
      <c r="AO585" s="387">
        <f t="shared" si="219"/>
        <v>0</v>
      </c>
      <c r="AP585" s="387">
        <f t="shared" si="219"/>
        <v>0</v>
      </c>
      <c r="AQ585" s="387">
        <f t="shared" si="219"/>
        <v>0</v>
      </c>
      <c r="AR585" s="387">
        <f t="shared" si="219"/>
        <v>0</v>
      </c>
      <c r="AS585" s="387">
        <f t="shared" si="206"/>
        <v>0</v>
      </c>
    </row>
    <row r="586" spans="2:45" s="377" customFormat="1" ht="12.75" hidden="1" customHeight="1" outlineLevel="2">
      <c r="B586" s="377">
        <v>6</v>
      </c>
      <c r="C586" s="81"/>
      <c r="D586" s="388">
        <v>16.895505558771436</v>
      </c>
      <c r="E586" s="387">
        <f t="shared" si="216"/>
        <v>0</v>
      </c>
      <c r="F586" s="387">
        <f t="shared" si="216"/>
        <v>0</v>
      </c>
      <c r="G586" s="387">
        <f t="shared" si="216"/>
        <v>0</v>
      </c>
      <c r="H586" s="387">
        <f t="shared" si="216"/>
        <v>0</v>
      </c>
      <c r="I586" s="387">
        <f t="shared" si="216"/>
        <v>0</v>
      </c>
      <c r="J586" s="387">
        <f t="shared" si="216"/>
        <v>0</v>
      </c>
      <c r="K586" s="387">
        <f t="shared" si="216"/>
        <v>3.3791011117542871</v>
      </c>
      <c r="L586" s="387">
        <f t="shared" si="216"/>
        <v>3.3791011117542871</v>
      </c>
      <c r="M586" s="387">
        <f t="shared" si="216"/>
        <v>3.3791011117542871</v>
      </c>
      <c r="N586" s="387">
        <f t="shared" si="216"/>
        <v>3.3791011117542871</v>
      </c>
      <c r="O586" s="387">
        <f t="shared" si="217"/>
        <v>3.3791011117542871</v>
      </c>
      <c r="P586" s="387">
        <f t="shared" si="217"/>
        <v>0</v>
      </c>
      <c r="Q586" s="387">
        <f t="shared" si="217"/>
        <v>0</v>
      </c>
      <c r="R586" s="387">
        <f t="shared" si="217"/>
        <v>0</v>
      </c>
      <c r="S586" s="387">
        <f t="shared" si="217"/>
        <v>0</v>
      </c>
      <c r="T586" s="387">
        <f t="shared" si="217"/>
        <v>0</v>
      </c>
      <c r="U586" s="387">
        <f t="shared" si="217"/>
        <v>0</v>
      </c>
      <c r="V586" s="387">
        <f t="shared" si="217"/>
        <v>0</v>
      </c>
      <c r="W586" s="387">
        <f t="shared" si="217"/>
        <v>0</v>
      </c>
      <c r="X586" s="387">
        <f t="shared" si="217"/>
        <v>0</v>
      </c>
      <c r="Y586" s="387">
        <f t="shared" si="218"/>
        <v>0</v>
      </c>
      <c r="Z586" s="387">
        <f t="shared" si="218"/>
        <v>0</v>
      </c>
      <c r="AA586" s="387">
        <f t="shared" si="218"/>
        <v>0</v>
      </c>
      <c r="AB586" s="387">
        <f t="shared" si="218"/>
        <v>0</v>
      </c>
      <c r="AC586" s="387">
        <f t="shared" si="218"/>
        <v>0</v>
      </c>
      <c r="AD586" s="387">
        <f t="shared" si="218"/>
        <v>0</v>
      </c>
      <c r="AE586" s="387">
        <f t="shared" si="218"/>
        <v>0</v>
      </c>
      <c r="AF586" s="387">
        <f t="shared" si="218"/>
        <v>0</v>
      </c>
      <c r="AG586" s="387">
        <f t="shared" si="218"/>
        <v>0</v>
      </c>
      <c r="AH586" s="387">
        <f t="shared" si="218"/>
        <v>0</v>
      </c>
      <c r="AI586" s="387">
        <f t="shared" si="219"/>
        <v>0</v>
      </c>
      <c r="AJ586" s="387">
        <f t="shared" si="219"/>
        <v>0</v>
      </c>
      <c r="AK586" s="387">
        <f t="shared" si="219"/>
        <v>0</v>
      </c>
      <c r="AL586" s="387">
        <f t="shared" si="219"/>
        <v>0</v>
      </c>
      <c r="AM586" s="387">
        <f t="shared" si="219"/>
        <v>0</v>
      </c>
      <c r="AN586" s="387">
        <f t="shared" si="219"/>
        <v>0</v>
      </c>
      <c r="AO586" s="387">
        <f t="shared" si="219"/>
        <v>0</v>
      </c>
      <c r="AP586" s="387">
        <f t="shared" si="219"/>
        <v>0</v>
      </c>
      <c r="AQ586" s="387">
        <f t="shared" si="219"/>
        <v>0</v>
      </c>
      <c r="AR586" s="387">
        <f t="shared" si="219"/>
        <v>0</v>
      </c>
      <c r="AS586" s="387">
        <f t="shared" si="206"/>
        <v>16.895505558771436</v>
      </c>
    </row>
    <row r="587" spans="2:45" s="377" customFormat="1" ht="12.75" hidden="1" customHeight="1" outlineLevel="2">
      <c r="B587" s="377">
        <v>7</v>
      </c>
      <c r="C587" s="81"/>
      <c r="D587" s="388">
        <v>0</v>
      </c>
      <c r="E587" s="387">
        <f t="shared" si="216"/>
        <v>0</v>
      </c>
      <c r="F587" s="387">
        <f t="shared" si="216"/>
        <v>0</v>
      </c>
      <c r="G587" s="387">
        <f t="shared" si="216"/>
        <v>0</v>
      </c>
      <c r="H587" s="387">
        <f t="shared" si="216"/>
        <v>0</v>
      </c>
      <c r="I587" s="387">
        <f t="shared" si="216"/>
        <v>0</v>
      </c>
      <c r="J587" s="387">
        <f t="shared" si="216"/>
        <v>0</v>
      </c>
      <c r="K587" s="387">
        <f t="shared" si="216"/>
        <v>0</v>
      </c>
      <c r="L587" s="387">
        <f t="shared" si="216"/>
        <v>0</v>
      </c>
      <c r="M587" s="387">
        <f t="shared" si="216"/>
        <v>0</v>
      </c>
      <c r="N587" s="387">
        <f t="shared" si="216"/>
        <v>0</v>
      </c>
      <c r="O587" s="387">
        <f t="shared" si="217"/>
        <v>0</v>
      </c>
      <c r="P587" s="387">
        <f t="shared" si="217"/>
        <v>0</v>
      </c>
      <c r="Q587" s="387">
        <f t="shared" si="217"/>
        <v>0</v>
      </c>
      <c r="R587" s="387">
        <f t="shared" si="217"/>
        <v>0</v>
      </c>
      <c r="S587" s="387">
        <f t="shared" si="217"/>
        <v>0</v>
      </c>
      <c r="T587" s="387">
        <f t="shared" si="217"/>
        <v>0</v>
      </c>
      <c r="U587" s="387">
        <f t="shared" si="217"/>
        <v>0</v>
      </c>
      <c r="V587" s="387">
        <f t="shared" si="217"/>
        <v>0</v>
      </c>
      <c r="W587" s="387">
        <f t="shared" si="217"/>
        <v>0</v>
      </c>
      <c r="X587" s="387">
        <f t="shared" si="217"/>
        <v>0</v>
      </c>
      <c r="Y587" s="387">
        <f t="shared" si="218"/>
        <v>0</v>
      </c>
      <c r="Z587" s="387">
        <f t="shared" si="218"/>
        <v>0</v>
      </c>
      <c r="AA587" s="387">
        <f t="shared" si="218"/>
        <v>0</v>
      </c>
      <c r="AB587" s="387">
        <f t="shared" si="218"/>
        <v>0</v>
      </c>
      <c r="AC587" s="387">
        <f t="shared" si="218"/>
        <v>0</v>
      </c>
      <c r="AD587" s="387">
        <f t="shared" si="218"/>
        <v>0</v>
      </c>
      <c r="AE587" s="387">
        <f t="shared" si="218"/>
        <v>0</v>
      </c>
      <c r="AF587" s="387">
        <f t="shared" si="218"/>
        <v>0</v>
      </c>
      <c r="AG587" s="387">
        <f t="shared" si="218"/>
        <v>0</v>
      </c>
      <c r="AH587" s="387">
        <f t="shared" si="218"/>
        <v>0</v>
      </c>
      <c r="AI587" s="387">
        <f t="shared" si="219"/>
        <v>0</v>
      </c>
      <c r="AJ587" s="387">
        <f t="shared" si="219"/>
        <v>0</v>
      </c>
      <c r="AK587" s="387">
        <f t="shared" si="219"/>
        <v>0</v>
      </c>
      <c r="AL587" s="387">
        <f t="shared" si="219"/>
        <v>0</v>
      </c>
      <c r="AM587" s="387">
        <f t="shared" si="219"/>
        <v>0</v>
      </c>
      <c r="AN587" s="387">
        <f t="shared" si="219"/>
        <v>0</v>
      </c>
      <c r="AO587" s="387">
        <f t="shared" si="219"/>
        <v>0</v>
      </c>
      <c r="AP587" s="387">
        <f t="shared" si="219"/>
        <v>0</v>
      </c>
      <c r="AQ587" s="387">
        <f t="shared" si="219"/>
        <v>0</v>
      </c>
      <c r="AR587" s="387">
        <f t="shared" si="219"/>
        <v>0</v>
      </c>
      <c r="AS587" s="387">
        <f t="shared" si="206"/>
        <v>0</v>
      </c>
    </row>
    <row r="588" spans="2:45" s="377" customFormat="1" ht="12.75" hidden="1" customHeight="1" outlineLevel="2">
      <c r="B588" s="377">
        <v>8</v>
      </c>
      <c r="C588" s="81"/>
      <c r="D588" s="388">
        <v>0</v>
      </c>
      <c r="E588" s="387">
        <f t="shared" si="216"/>
        <v>0</v>
      </c>
      <c r="F588" s="387">
        <f t="shared" si="216"/>
        <v>0</v>
      </c>
      <c r="G588" s="387">
        <f t="shared" si="216"/>
        <v>0</v>
      </c>
      <c r="H588" s="387">
        <f t="shared" si="216"/>
        <v>0</v>
      </c>
      <c r="I588" s="387">
        <f t="shared" si="216"/>
        <v>0</v>
      </c>
      <c r="J588" s="387">
        <f t="shared" si="216"/>
        <v>0</v>
      </c>
      <c r="K588" s="387">
        <f t="shared" si="216"/>
        <v>0</v>
      </c>
      <c r="L588" s="387">
        <f t="shared" si="216"/>
        <v>0</v>
      </c>
      <c r="M588" s="387">
        <f t="shared" si="216"/>
        <v>0</v>
      </c>
      <c r="N588" s="387">
        <f t="shared" si="216"/>
        <v>0</v>
      </c>
      <c r="O588" s="387">
        <f t="shared" si="217"/>
        <v>0</v>
      </c>
      <c r="P588" s="387">
        <f t="shared" si="217"/>
        <v>0</v>
      </c>
      <c r="Q588" s="387">
        <f t="shared" si="217"/>
        <v>0</v>
      </c>
      <c r="R588" s="387">
        <f t="shared" si="217"/>
        <v>0</v>
      </c>
      <c r="S588" s="387">
        <f t="shared" si="217"/>
        <v>0</v>
      </c>
      <c r="T588" s="387">
        <f t="shared" si="217"/>
        <v>0</v>
      </c>
      <c r="U588" s="387">
        <f t="shared" si="217"/>
        <v>0</v>
      </c>
      <c r="V588" s="387">
        <f t="shared" si="217"/>
        <v>0</v>
      </c>
      <c r="W588" s="387">
        <f t="shared" si="217"/>
        <v>0</v>
      </c>
      <c r="X588" s="387">
        <f t="shared" si="217"/>
        <v>0</v>
      </c>
      <c r="Y588" s="387">
        <f t="shared" si="218"/>
        <v>0</v>
      </c>
      <c r="Z588" s="387">
        <f t="shared" si="218"/>
        <v>0</v>
      </c>
      <c r="AA588" s="387">
        <f t="shared" si="218"/>
        <v>0</v>
      </c>
      <c r="AB588" s="387">
        <f t="shared" si="218"/>
        <v>0</v>
      </c>
      <c r="AC588" s="387">
        <f t="shared" si="218"/>
        <v>0</v>
      </c>
      <c r="AD588" s="387">
        <f t="shared" si="218"/>
        <v>0</v>
      </c>
      <c r="AE588" s="387">
        <f t="shared" si="218"/>
        <v>0</v>
      </c>
      <c r="AF588" s="387">
        <f t="shared" si="218"/>
        <v>0</v>
      </c>
      <c r="AG588" s="387">
        <f t="shared" si="218"/>
        <v>0</v>
      </c>
      <c r="AH588" s="387">
        <f t="shared" si="218"/>
        <v>0</v>
      </c>
      <c r="AI588" s="387">
        <f t="shared" si="219"/>
        <v>0</v>
      </c>
      <c r="AJ588" s="387">
        <f t="shared" si="219"/>
        <v>0</v>
      </c>
      <c r="AK588" s="387">
        <f t="shared" si="219"/>
        <v>0</v>
      </c>
      <c r="AL588" s="387">
        <f t="shared" si="219"/>
        <v>0</v>
      </c>
      <c r="AM588" s="387">
        <f t="shared" si="219"/>
        <v>0</v>
      </c>
      <c r="AN588" s="387">
        <f t="shared" si="219"/>
        <v>0</v>
      </c>
      <c r="AO588" s="387">
        <f t="shared" si="219"/>
        <v>0</v>
      </c>
      <c r="AP588" s="387">
        <f t="shared" si="219"/>
        <v>0</v>
      </c>
      <c r="AQ588" s="387">
        <f t="shared" si="219"/>
        <v>0</v>
      </c>
      <c r="AR588" s="387">
        <f t="shared" si="219"/>
        <v>0</v>
      </c>
      <c r="AS588" s="387">
        <f t="shared" si="206"/>
        <v>0</v>
      </c>
    </row>
    <row r="589" spans="2:45" s="377" customFormat="1" ht="12.75" hidden="1" customHeight="1" outlineLevel="2">
      <c r="B589" s="377">
        <v>9</v>
      </c>
      <c r="C589" s="81"/>
      <c r="D589" s="388">
        <v>0</v>
      </c>
      <c r="E589" s="387">
        <f t="shared" si="216"/>
        <v>0</v>
      </c>
      <c r="F589" s="387">
        <f t="shared" si="216"/>
        <v>0</v>
      </c>
      <c r="G589" s="387">
        <f t="shared" si="216"/>
        <v>0</v>
      </c>
      <c r="H589" s="387">
        <f t="shared" si="216"/>
        <v>0</v>
      </c>
      <c r="I589" s="387">
        <f t="shared" si="216"/>
        <v>0</v>
      </c>
      <c r="J589" s="387">
        <f t="shared" si="216"/>
        <v>0</v>
      </c>
      <c r="K589" s="387">
        <f t="shared" si="216"/>
        <v>0</v>
      </c>
      <c r="L589" s="387">
        <f t="shared" si="216"/>
        <v>0</v>
      </c>
      <c r="M589" s="387">
        <f t="shared" si="216"/>
        <v>0</v>
      </c>
      <c r="N589" s="387">
        <f t="shared" si="216"/>
        <v>0</v>
      </c>
      <c r="O589" s="387">
        <f t="shared" si="217"/>
        <v>0</v>
      </c>
      <c r="P589" s="387">
        <f t="shared" si="217"/>
        <v>0</v>
      </c>
      <c r="Q589" s="387">
        <f t="shared" si="217"/>
        <v>0</v>
      </c>
      <c r="R589" s="387">
        <f t="shared" si="217"/>
        <v>0</v>
      </c>
      <c r="S589" s="387">
        <f t="shared" si="217"/>
        <v>0</v>
      </c>
      <c r="T589" s="387">
        <f t="shared" si="217"/>
        <v>0</v>
      </c>
      <c r="U589" s="387">
        <f t="shared" si="217"/>
        <v>0</v>
      </c>
      <c r="V589" s="387">
        <f t="shared" si="217"/>
        <v>0</v>
      </c>
      <c r="W589" s="387">
        <f t="shared" si="217"/>
        <v>0</v>
      </c>
      <c r="X589" s="387">
        <f t="shared" si="217"/>
        <v>0</v>
      </c>
      <c r="Y589" s="387">
        <f t="shared" si="218"/>
        <v>0</v>
      </c>
      <c r="Z589" s="387">
        <f t="shared" si="218"/>
        <v>0</v>
      </c>
      <c r="AA589" s="387">
        <f t="shared" si="218"/>
        <v>0</v>
      </c>
      <c r="AB589" s="387">
        <f t="shared" si="218"/>
        <v>0</v>
      </c>
      <c r="AC589" s="387">
        <f t="shared" si="218"/>
        <v>0</v>
      </c>
      <c r="AD589" s="387">
        <f t="shared" si="218"/>
        <v>0</v>
      </c>
      <c r="AE589" s="387">
        <f t="shared" si="218"/>
        <v>0</v>
      </c>
      <c r="AF589" s="387">
        <f t="shared" si="218"/>
        <v>0</v>
      </c>
      <c r="AG589" s="387">
        <f t="shared" si="218"/>
        <v>0</v>
      </c>
      <c r="AH589" s="387">
        <f t="shared" si="218"/>
        <v>0</v>
      </c>
      <c r="AI589" s="387">
        <f t="shared" si="219"/>
        <v>0</v>
      </c>
      <c r="AJ589" s="387">
        <f t="shared" si="219"/>
        <v>0</v>
      </c>
      <c r="AK589" s="387">
        <f t="shared" si="219"/>
        <v>0</v>
      </c>
      <c r="AL589" s="387">
        <f t="shared" si="219"/>
        <v>0</v>
      </c>
      <c r="AM589" s="387">
        <f t="shared" si="219"/>
        <v>0</v>
      </c>
      <c r="AN589" s="387">
        <f t="shared" si="219"/>
        <v>0</v>
      </c>
      <c r="AO589" s="387">
        <f t="shared" si="219"/>
        <v>0</v>
      </c>
      <c r="AP589" s="387">
        <f t="shared" si="219"/>
        <v>0</v>
      </c>
      <c r="AQ589" s="387">
        <f t="shared" si="219"/>
        <v>0</v>
      </c>
      <c r="AR589" s="387">
        <f t="shared" si="219"/>
        <v>0</v>
      </c>
      <c r="AS589" s="387">
        <f t="shared" si="206"/>
        <v>0</v>
      </c>
    </row>
    <row r="590" spans="2:45" s="377" customFormat="1" ht="12.75" hidden="1" customHeight="1" outlineLevel="2">
      <c r="B590" s="377">
        <v>10</v>
      </c>
      <c r="C590" s="81"/>
      <c r="D590" s="388">
        <v>0</v>
      </c>
      <c r="E590" s="387">
        <f t="shared" si="216"/>
        <v>0</v>
      </c>
      <c r="F590" s="387">
        <f t="shared" si="216"/>
        <v>0</v>
      </c>
      <c r="G590" s="387">
        <f t="shared" si="216"/>
        <v>0</v>
      </c>
      <c r="H590" s="387">
        <f t="shared" si="216"/>
        <v>0</v>
      </c>
      <c r="I590" s="387">
        <f t="shared" si="216"/>
        <v>0</v>
      </c>
      <c r="J590" s="387">
        <f t="shared" si="216"/>
        <v>0</v>
      </c>
      <c r="K590" s="387">
        <f t="shared" si="216"/>
        <v>0</v>
      </c>
      <c r="L590" s="387">
        <f t="shared" si="216"/>
        <v>0</v>
      </c>
      <c r="M590" s="387">
        <f t="shared" si="216"/>
        <v>0</v>
      </c>
      <c r="N590" s="387">
        <f t="shared" si="216"/>
        <v>0</v>
      </c>
      <c r="O590" s="387">
        <f t="shared" si="217"/>
        <v>0</v>
      </c>
      <c r="P590" s="387">
        <f t="shared" si="217"/>
        <v>0</v>
      </c>
      <c r="Q590" s="387">
        <f t="shared" si="217"/>
        <v>0</v>
      </c>
      <c r="R590" s="387">
        <f t="shared" si="217"/>
        <v>0</v>
      </c>
      <c r="S590" s="387">
        <f t="shared" si="217"/>
        <v>0</v>
      </c>
      <c r="T590" s="387">
        <f t="shared" si="217"/>
        <v>0</v>
      </c>
      <c r="U590" s="387">
        <f t="shared" si="217"/>
        <v>0</v>
      </c>
      <c r="V590" s="387">
        <f t="shared" si="217"/>
        <v>0</v>
      </c>
      <c r="W590" s="387">
        <f t="shared" si="217"/>
        <v>0</v>
      </c>
      <c r="X590" s="387">
        <f t="shared" si="217"/>
        <v>0</v>
      </c>
      <c r="Y590" s="387">
        <f t="shared" si="218"/>
        <v>0</v>
      </c>
      <c r="Z590" s="387">
        <f t="shared" si="218"/>
        <v>0</v>
      </c>
      <c r="AA590" s="387">
        <f t="shared" si="218"/>
        <v>0</v>
      </c>
      <c r="AB590" s="387">
        <f t="shared" si="218"/>
        <v>0</v>
      </c>
      <c r="AC590" s="387">
        <f t="shared" si="218"/>
        <v>0</v>
      </c>
      <c r="AD590" s="387">
        <f t="shared" si="218"/>
        <v>0</v>
      </c>
      <c r="AE590" s="387">
        <f t="shared" si="218"/>
        <v>0</v>
      </c>
      <c r="AF590" s="387">
        <f t="shared" si="218"/>
        <v>0</v>
      </c>
      <c r="AG590" s="387">
        <f t="shared" si="218"/>
        <v>0</v>
      </c>
      <c r="AH590" s="387">
        <f t="shared" si="218"/>
        <v>0</v>
      </c>
      <c r="AI590" s="387">
        <f t="shared" si="219"/>
        <v>0</v>
      </c>
      <c r="AJ590" s="387">
        <f t="shared" si="219"/>
        <v>0</v>
      </c>
      <c r="AK590" s="387">
        <f t="shared" si="219"/>
        <v>0</v>
      </c>
      <c r="AL590" s="387">
        <f t="shared" si="219"/>
        <v>0</v>
      </c>
      <c r="AM590" s="387">
        <f t="shared" si="219"/>
        <v>0</v>
      </c>
      <c r="AN590" s="387">
        <f t="shared" si="219"/>
        <v>0</v>
      </c>
      <c r="AO590" s="387">
        <f t="shared" si="219"/>
        <v>0</v>
      </c>
      <c r="AP590" s="387">
        <f t="shared" si="219"/>
        <v>0</v>
      </c>
      <c r="AQ590" s="387">
        <f t="shared" si="219"/>
        <v>0</v>
      </c>
      <c r="AR590" s="387">
        <f t="shared" si="219"/>
        <v>0</v>
      </c>
      <c r="AS590" s="387">
        <f t="shared" si="206"/>
        <v>0</v>
      </c>
    </row>
    <row r="591" spans="2:45" s="377" customFormat="1" ht="12.75" hidden="1" customHeight="1" outlineLevel="2">
      <c r="B591" s="377">
        <v>11</v>
      </c>
      <c r="C591" s="81"/>
      <c r="D591" s="388">
        <v>16.895505558771436</v>
      </c>
      <c r="E591" s="387">
        <f t="shared" ref="E591:N600" si="220">IF(AND(E$2=$B591,$B591=$C$3),$D591,IF(AND(E$2&gt;$B591,E$2&lt;=$D$580+$B591),SLN($D591,0,IF($C$3-$B591&gt;=$D$580,$D$580,$C$3-$B591)),0))</f>
        <v>0</v>
      </c>
      <c r="F591" s="387">
        <f t="shared" si="220"/>
        <v>0</v>
      </c>
      <c r="G591" s="387">
        <f t="shared" si="220"/>
        <v>0</v>
      </c>
      <c r="H591" s="387">
        <f t="shared" si="220"/>
        <v>0</v>
      </c>
      <c r="I591" s="387">
        <f t="shared" si="220"/>
        <v>0</v>
      </c>
      <c r="J591" s="387">
        <f t="shared" si="220"/>
        <v>0</v>
      </c>
      <c r="K591" s="387">
        <f t="shared" si="220"/>
        <v>0</v>
      </c>
      <c r="L591" s="387">
        <f t="shared" si="220"/>
        <v>0</v>
      </c>
      <c r="M591" s="387">
        <f t="shared" si="220"/>
        <v>0</v>
      </c>
      <c r="N591" s="387">
        <f t="shared" si="220"/>
        <v>0</v>
      </c>
      <c r="O591" s="387">
        <f t="shared" ref="O591:X600" si="221">IF(AND(O$2=$B591,$B591=$C$3),$D591,IF(AND(O$2&gt;$B591,O$2&lt;=$D$580+$B591),SLN($D591,0,IF($C$3-$B591&gt;=$D$580,$D$580,$C$3-$B591)),0))</f>
        <v>0</v>
      </c>
      <c r="P591" s="387">
        <f t="shared" si="221"/>
        <v>3.3791011117542871</v>
      </c>
      <c r="Q591" s="387">
        <f t="shared" si="221"/>
        <v>3.3791011117542871</v>
      </c>
      <c r="R591" s="387">
        <f t="shared" si="221"/>
        <v>3.3791011117542871</v>
      </c>
      <c r="S591" s="387">
        <f t="shared" si="221"/>
        <v>3.3791011117542871</v>
      </c>
      <c r="T591" s="387">
        <f t="shared" si="221"/>
        <v>3.3791011117542871</v>
      </c>
      <c r="U591" s="387">
        <f t="shared" si="221"/>
        <v>0</v>
      </c>
      <c r="V591" s="387">
        <f t="shared" si="221"/>
        <v>0</v>
      </c>
      <c r="W591" s="387">
        <f t="shared" si="221"/>
        <v>0</v>
      </c>
      <c r="X591" s="387">
        <f t="shared" si="221"/>
        <v>0</v>
      </c>
      <c r="Y591" s="387">
        <f t="shared" ref="Y591:AH600" si="222">IF(AND(Y$2=$B591,$B591=$C$3),$D591,IF(AND(Y$2&gt;$B591,Y$2&lt;=$D$580+$B591),SLN($D591,0,IF($C$3-$B591&gt;=$D$580,$D$580,$C$3-$B591)),0))</f>
        <v>0</v>
      </c>
      <c r="Z591" s="387">
        <f t="shared" si="222"/>
        <v>0</v>
      </c>
      <c r="AA591" s="387">
        <f t="shared" si="222"/>
        <v>0</v>
      </c>
      <c r="AB591" s="387">
        <f t="shared" si="222"/>
        <v>0</v>
      </c>
      <c r="AC591" s="387">
        <f t="shared" si="222"/>
        <v>0</v>
      </c>
      <c r="AD591" s="387">
        <f t="shared" si="222"/>
        <v>0</v>
      </c>
      <c r="AE591" s="387">
        <f t="shared" si="222"/>
        <v>0</v>
      </c>
      <c r="AF591" s="387">
        <f t="shared" si="222"/>
        <v>0</v>
      </c>
      <c r="AG591" s="387">
        <f t="shared" si="222"/>
        <v>0</v>
      </c>
      <c r="AH591" s="387">
        <f t="shared" si="222"/>
        <v>0</v>
      </c>
      <c r="AI591" s="387">
        <f t="shared" ref="AI591:AR600" si="223">IF(AND(AI$2=$B591,$B591=$C$3),$D591,IF(AND(AI$2&gt;$B591,AI$2&lt;=$D$580+$B591),SLN($D591,0,IF($C$3-$B591&gt;=$D$580,$D$580,$C$3-$B591)),0))</f>
        <v>0</v>
      </c>
      <c r="AJ591" s="387">
        <f t="shared" si="223"/>
        <v>0</v>
      </c>
      <c r="AK591" s="387">
        <f t="shared" si="223"/>
        <v>0</v>
      </c>
      <c r="AL591" s="387">
        <f t="shared" si="223"/>
        <v>0</v>
      </c>
      <c r="AM591" s="387">
        <f t="shared" si="223"/>
        <v>0</v>
      </c>
      <c r="AN591" s="387">
        <f t="shared" si="223"/>
        <v>0</v>
      </c>
      <c r="AO591" s="387">
        <f t="shared" si="223"/>
        <v>0</v>
      </c>
      <c r="AP591" s="387">
        <f t="shared" si="223"/>
        <v>0</v>
      </c>
      <c r="AQ591" s="387">
        <f t="shared" si="223"/>
        <v>0</v>
      </c>
      <c r="AR591" s="387">
        <f t="shared" si="223"/>
        <v>0</v>
      </c>
      <c r="AS591" s="387">
        <f t="shared" si="206"/>
        <v>16.895505558771436</v>
      </c>
    </row>
    <row r="592" spans="2:45" s="377" customFormat="1" ht="12.75" hidden="1" customHeight="1" outlineLevel="2">
      <c r="B592" s="377">
        <v>12</v>
      </c>
      <c r="C592" s="81"/>
      <c r="D592" s="388">
        <v>0</v>
      </c>
      <c r="E592" s="387">
        <f t="shared" si="220"/>
        <v>0</v>
      </c>
      <c r="F592" s="387">
        <f t="shared" si="220"/>
        <v>0</v>
      </c>
      <c r="G592" s="387">
        <f t="shared" si="220"/>
        <v>0</v>
      </c>
      <c r="H592" s="387">
        <f t="shared" si="220"/>
        <v>0</v>
      </c>
      <c r="I592" s="387">
        <f t="shared" si="220"/>
        <v>0</v>
      </c>
      <c r="J592" s="387">
        <f t="shared" si="220"/>
        <v>0</v>
      </c>
      <c r="K592" s="387">
        <f t="shared" si="220"/>
        <v>0</v>
      </c>
      <c r="L592" s="387">
        <f t="shared" si="220"/>
        <v>0</v>
      </c>
      <c r="M592" s="387">
        <f t="shared" si="220"/>
        <v>0</v>
      </c>
      <c r="N592" s="387">
        <f t="shared" si="220"/>
        <v>0</v>
      </c>
      <c r="O592" s="387">
        <f t="shared" si="221"/>
        <v>0</v>
      </c>
      <c r="P592" s="387">
        <f t="shared" si="221"/>
        <v>0</v>
      </c>
      <c r="Q592" s="387">
        <f t="shared" si="221"/>
        <v>0</v>
      </c>
      <c r="R592" s="387">
        <f t="shared" si="221"/>
        <v>0</v>
      </c>
      <c r="S592" s="387">
        <f t="shared" si="221"/>
        <v>0</v>
      </c>
      <c r="T592" s="387">
        <f t="shared" si="221"/>
        <v>0</v>
      </c>
      <c r="U592" s="387">
        <f t="shared" si="221"/>
        <v>0</v>
      </c>
      <c r="V592" s="387">
        <f t="shared" si="221"/>
        <v>0</v>
      </c>
      <c r="W592" s="387">
        <f t="shared" si="221"/>
        <v>0</v>
      </c>
      <c r="X592" s="387">
        <f t="shared" si="221"/>
        <v>0</v>
      </c>
      <c r="Y592" s="387">
        <f t="shared" si="222"/>
        <v>0</v>
      </c>
      <c r="Z592" s="387">
        <f t="shared" si="222"/>
        <v>0</v>
      </c>
      <c r="AA592" s="387">
        <f t="shared" si="222"/>
        <v>0</v>
      </c>
      <c r="AB592" s="387">
        <f t="shared" si="222"/>
        <v>0</v>
      </c>
      <c r="AC592" s="387">
        <f t="shared" si="222"/>
        <v>0</v>
      </c>
      <c r="AD592" s="387">
        <f t="shared" si="222"/>
        <v>0</v>
      </c>
      <c r="AE592" s="387">
        <f t="shared" si="222"/>
        <v>0</v>
      </c>
      <c r="AF592" s="387">
        <f t="shared" si="222"/>
        <v>0</v>
      </c>
      <c r="AG592" s="387">
        <f t="shared" si="222"/>
        <v>0</v>
      </c>
      <c r="AH592" s="387">
        <f t="shared" si="222"/>
        <v>0</v>
      </c>
      <c r="AI592" s="387">
        <f t="shared" si="223"/>
        <v>0</v>
      </c>
      <c r="AJ592" s="387">
        <f t="shared" si="223"/>
        <v>0</v>
      </c>
      <c r="AK592" s="387">
        <f t="shared" si="223"/>
        <v>0</v>
      </c>
      <c r="AL592" s="387">
        <f t="shared" si="223"/>
        <v>0</v>
      </c>
      <c r="AM592" s="387">
        <f t="shared" si="223"/>
        <v>0</v>
      </c>
      <c r="AN592" s="387">
        <f t="shared" si="223"/>
        <v>0</v>
      </c>
      <c r="AO592" s="387">
        <f t="shared" si="223"/>
        <v>0</v>
      </c>
      <c r="AP592" s="387">
        <f t="shared" si="223"/>
        <v>0</v>
      </c>
      <c r="AQ592" s="387">
        <f t="shared" si="223"/>
        <v>0</v>
      </c>
      <c r="AR592" s="387">
        <f t="shared" si="223"/>
        <v>0</v>
      </c>
      <c r="AS592" s="387">
        <f t="shared" si="206"/>
        <v>0</v>
      </c>
    </row>
    <row r="593" spans="2:45" s="377" customFormat="1" ht="12.75" hidden="1" customHeight="1" outlineLevel="2">
      <c r="B593" s="377">
        <v>13</v>
      </c>
      <c r="C593" s="81"/>
      <c r="D593" s="388">
        <v>0</v>
      </c>
      <c r="E593" s="387">
        <f t="shared" si="220"/>
        <v>0</v>
      </c>
      <c r="F593" s="387">
        <f t="shared" si="220"/>
        <v>0</v>
      </c>
      <c r="G593" s="387">
        <f t="shared" si="220"/>
        <v>0</v>
      </c>
      <c r="H593" s="387">
        <f t="shared" si="220"/>
        <v>0</v>
      </c>
      <c r="I593" s="387">
        <f t="shared" si="220"/>
        <v>0</v>
      </c>
      <c r="J593" s="387">
        <f t="shared" si="220"/>
        <v>0</v>
      </c>
      <c r="K593" s="387">
        <f t="shared" si="220"/>
        <v>0</v>
      </c>
      <c r="L593" s="387">
        <f t="shared" si="220"/>
        <v>0</v>
      </c>
      <c r="M593" s="387">
        <f t="shared" si="220"/>
        <v>0</v>
      </c>
      <c r="N593" s="387">
        <f t="shared" si="220"/>
        <v>0</v>
      </c>
      <c r="O593" s="387">
        <f t="shared" si="221"/>
        <v>0</v>
      </c>
      <c r="P593" s="387">
        <f t="shared" si="221"/>
        <v>0</v>
      </c>
      <c r="Q593" s="387">
        <f t="shared" si="221"/>
        <v>0</v>
      </c>
      <c r="R593" s="387">
        <f t="shared" si="221"/>
        <v>0</v>
      </c>
      <c r="S593" s="387">
        <f t="shared" si="221"/>
        <v>0</v>
      </c>
      <c r="T593" s="387">
        <f t="shared" si="221"/>
        <v>0</v>
      </c>
      <c r="U593" s="387">
        <f t="shared" si="221"/>
        <v>0</v>
      </c>
      <c r="V593" s="387">
        <f t="shared" si="221"/>
        <v>0</v>
      </c>
      <c r="W593" s="387">
        <f t="shared" si="221"/>
        <v>0</v>
      </c>
      <c r="X593" s="387">
        <f t="shared" si="221"/>
        <v>0</v>
      </c>
      <c r="Y593" s="387">
        <f t="shared" si="222"/>
        <v>0</v>
      </c>
      <c r="Z593" s="387">
        <f t="shared" si="222"/>
        <v>0</v>
      </c>
      <c r="AA593" s="387">
        <f t="shared" si="222"/>
        <v>0</v>
      </c>
      <c r="AB593" s="387">
        <f t="shared" si="222"/>
        <v>0</v>
      </c>
      <c r="AC593" s="387">
        <f t="shared" si="222"/>
        <v>0</v>
      </c>
      <c r="AD593" s="387">
        <f t="shared" si="222"/>
        <v>0</v>
      </c>
      <c r="AE593" s="387">
        <f t="shared" si="222"/>
        <v>0</v>
      </c>
      <c r="AF593" s="387">
        <f t="shared" si="222"/>
        <v>0</v>
      </c>
      <c r="AG593" s="387">
        <f t="shared" si="222"/>
        <v>0</v>
      </c>
      <c r="AH593" s="387">
        <f t="shared" si="222"/>
        <v>0</v>
      </c>
      <c r="AI593" s="387">
        <f t="shared" si="223"/>
        <v>0</v>
      </c>
      <c r="AJ593" s="387">
        <f t="shared" si="223"/>
        <v>0</v>
      </c>
      <c r="AK593" s="387">
        <f t="shared" si="223"/>
        <v>0</v>
      </c>
      <c r="AL593" s="387">
        <f t="shared" si="223"/>
        <v>0</v>
      </c>
      <c r="AM593" s="387">
        <f t="shared" si="223"/>
        <v>0</v>
      </c>
      <c r="AN593" s="387">
        <f t="shared" si="223"/>
        <v>0</v>
      </c>
      <c r="AO593" s="387">
        <f t="shared" si="223"/>
        <v>0</v>
      </c>
      <c r="AP593" s="387">
        <f t="shared" si="223"/>
        <v>0</v>
      </c>
      <c r="AQ593" s="387">
        <f t="shared" si="223"/>
        <v>0</v>
      </c>
      <c r="AR593" s="387">
        <f t="shared" si="223"/>
        <v>0</v>
      </c>
      <c r="AS593" s="387">
        <f t="shared" si="206"/>
        <v>0</v>
      </c>
    </row>
    <row r="594" spans="2:45" s="377" customFormat="1" ht="12.75" hidden="1" customHeight="1" outlineLevel="2">
      <c r="B594" s="377">
        <v>14</v>
      </c>
      <c r="C594" s="81"/>
      <c r="D594" s="388">
        <v>0</v>
      </c>
      <c r="E594" s="387">
        <f t="shared" si="220"/>
        <v>0</v>
      </c>
      <c r="F594" s="387">
        <f t="shared" si="220"/>
        <v>0</v>
      </c>
      <c r="G594" s="387">
        <f t="shared" si="220"/>
        <v>0</v>
      </c>
      <c r="H594" s="387">
        <f t="shared" si="220"/>
        <v>0</v>
      </c>
      <c r="I594" s="387">
        <f t="shared" si="220"/>
        <v>0</v>
      </c>
      <c r="J594" s="387">
        <f t="shared" si="220"/>
        <v>0</v>
      </c>
      <c r="K594" s="387">
        <f t="shared" si="220"/>
        <v>0</v>
      </c>
      <c r="L594" s="387">
        <f t="shared" si="220"/>
        <v>0</v>
      </c>
      <c r="M594" s="387">
        <f t="shared" si="220"/>
        <v>0</v>
      </c>
      <c r="N594" s="387">
        <f t="shared" si="220"/>
        <v>0</v>
      </c>
      <c r="O594" s="387">
        <f t="shared" si="221"/>
        <v>0</v>
      </c>
      <c r="P594" s="387">
        <f t="shared" si="221"/>
        <v>0</v>
      </c>
      <c r="Q594" s="387">
        <f t="shared" si="221"/>
        <v>0</v>
      </c>
      <c r="R594" s="387">
        <f t="shared" si="221"/>
        <v>0</v>
      </c>
      <c r="S594" s="387">
        <f t="shared" si="221"/>
        <v>0</v>
      </c>
      <c r="T594" s="387">
        <f t="shared" si="221"/>
        <v>0</v>
      </c>
      <c r="U594" s="387">
        <f t="shared" si="221"/>
        <v>0</v>
      </c>
      <c r="V594" s="387">
        <f t="shared" si="221"/>
        <v>0</v>
      </c>
      <c r="W594" s="387">
        <f t="shared" si="221"/>
        <v>0</v>
      </c>
      <c r="X594" s="387">
        <f t="shared" si="221"/>
        <v>0</v>
      </c>
      <c r="Y594" s="387">
        <f t="shared" si="222"/>
        <v>0</v>
      </c>
      <c r="Z594" s="387">
        <f t="shared" si="222"/>
        <v>0</v>
      </c>
      <c r="AA594" s="387">
        <f t="shared" si="222"/>
        <v>0</v>
      </c>
      <c r="AB594" s="387">
        <f t="shared" si="222"/>
        <v>0</v>
      </c>
      <c r="AC594" s="387">
        <f t="shared" si="222"/>
        <v>0</v>
      </c>
      <c r="AD594" s="387">
        <f t="shared" si="222"/>
        <v>0</v>
      </c>
      <c r="AE594" s="387">
        <f t="shared" si="222"/>
        <v>0</v>
      </c>
      <c r="AF594" s="387">
        <f t="shared" si="222"/>
        <v>0</v>
      </c>
      <c r="AG594" s="387">
        <f t="shared" si="222"/>
        <v>0</v>
      </c>
      <c r="AH594" s="387">
        <f t="shared" si="222"/>
        <v>0</v>
      </c>
      <c r="AI594" s="387">
        <f t="shared" si="223"/>
        <v>0</v>
      </c>
      <c r="AJ594" s="387">
        <f t="shared" si="223"/>
        <v>0</v>
      </c>
      <c r="AK594" s="387">
        <f t="shared" si="223"/>
        <v>0</v>
      </c>
      <c r="AL594" s="387">
        <f t="shared" si="223"/>
        <v>0</v>
      </c>
      <c r="AM594" s="387">
        <f t="shared" si="223"/>
        <v>0</v>
      </c>
      <c r="AN594" s="387">
        <f t="shared" si="223"/>
        <v>0</v>
      </c>
      <c r="AO594" s="387">
        <f t="shared" si="223"/>
        <v>0</v>
      </c>
      <c r="AP594" s="387">
        <f t="shared" si="223"/>
        <v>0</v>
      </c>
      <c r="AQ594" s="387">
        <f t="shared" si="223"/>
        <v>0</v>
      </c>
      <c r="AR594" s="387">
        <f t="shared" si="223"/>
        <v>0</v>
      </c>
      <c r="AS594" s="387">
        <f t="shared" si="206"/>
        <v>0</v>
      </c>
    </row>
    <row r="595" spans="2:45" s="377" customFormat="1" ht="12.75" hidden="1" customHeight="1" outlineLevel="2">
      <c r="B595" s="377">
        <v>15</v>
      </c>
      <c r="C595" s="81"/>
      <c r="D595" s="388">
        <v>0</v>
      </c>
      <c r="E595" s="387">
        <f t="shared" si="220"/>
        <v>0</v>
      </c>
      <c r="F595" s="387">
        <f t="shared" si="220"/>
        <v>0</v>
      </c>
      <c r="G595" s="387">
        <f t="shared" si="220"/>
        <v>0</v>
      </c>
      <c r="H595" s="387">
        <f t="shared" si="220"/>
        <v>0</v>
      </c>
      <c r="I595" s="387">
        <f t="shared" si="220"/>
        <v>0</v>
      </c>
      <c r="J595" s="387">
        <f t="shared" si="220"/>
        <v>0</v>
      </c>
      <c r="K595" s="387">
        <f t="shared" si="220"/>
        <v>0</v>
      </c>
      <c r="L595" s="387">
        <f t="shared" si="220"/>
        <v>0</v>
      </c>
      <c r="M595" s="387">
        <f t="shared" si="220"/>
        <v>0</v>
      </c>
      <c r="N595" s="387">
        <f t="shared" si="220"/>
        <v>0</v>
      </c>
      <c r="O595" s="387">
        <f t="shared" si="221"/>
        <v>0</v>
      </c>
      <c r="P595" s="387">
        <f t="shared" si="221"/>
        <v>0</v>
      </c>
      <c r="Q595" s="387">
        <f t="shared" si="221"/>
        <v>0</v>
      </c>
      <c r="R595" s="387">
        <f t="shared" si="221"/>
        <v>0</v>
      </c>
      <c r="S595" s="387">
        <f t="shared" si="221"/>
        <v>0</v>
      </c>
      <c r="T595" s="387">
        <f t="shared" si="221"/>
        <v>0</v>
      </c>
      <c r="U595" s="387">
        <f t="shared" si="221"/>
        <v>0</v>
      </c>
      <c r="V595" s="387">
        <f t="shared" si="221"/>
        <v>0</v>
      </c>
      <c r="W595" s="387">
        <f t="shared" si="221"/>
        <v>0</v>
      </c>
      <c r="X595" s="387">
        <f t="shared" si="221"/>
        <v>0</v>
      </c>
      <c r="Y595" s="387">
        <f t="shared" si="222"/>
        <v>0</v>
      </c>
      <c r="Z595" s="387">
        <f t="shared" si="222"/>
        <v>0</v>
      </c>
      <c r="AA595" s="387">
        <f t="shared" si="222"/>
        <v>0</v>
      </c>
      <c r="AB595" s="387">
        <f t="shared" si="222"/>
        <v>0</v>
      </c>
      <c r="AC595" s="387">
        <f t="shared" si="222"/>
        <v>0</v>
      </c>
      <c r="AD595" s="387">
        <f t="shared" si="222"/>
        <v>0</v>
      </c>
      <c r="AE595" s="387">
        <f t="shared" si="222"/>
        <v>0</v>
      </c>
      <c r="AF595" s="387">
        <f t="shared" si="222"/>
        <v>0</v>
      </c>
      <c r="AG595" s="387">
        <f t="shared" si="222"/>
        <v>0</v>
      </c>
      <c r="AH595" s="387">
        <f t="shared" si="222"/>
        <v>0</v>
      </c>
      <c r="AI595" s="387">
        <f t="shared" si="223"/>
        <v>0</v>
      </c>
      <c r="AJ595" s="387">
        <f t="shared" si="223"/>
        <v>0</v>
      </c>
      <c r="AK595" s="387">
        <f t="shared" si="223"/>
        <v>0</v>
      </c>
      <c r="AL595" s="387">
        <f t="shared" si="223"/>
        <v>0</v>
      </c>
      <c r="AM595" s="387">
        <f t="shared" si="223"/>
        <v>0</v>
      </c>
      <c r="AN595" s="387">
        <f t="shared" si="223"/>
        <v>0</v>
      </c>
      <c r="AO595" s="387">
        <f t="shared" si="223"/>
        <v>0</v>
      </c>
      <c r="AP595" s="387">
        <f t="shared" si="223"/>
        <v>0</v>
      </c>
      <c r="AQ595" s="387">
        <f t="shared" si="223"/>
        <v>0</v>
      </c>
      <c r="AR595" s="387">
        <f t="shared" si="223"/>
        <v>0</v>
      </c>
      <c r="AS595" s="387">
        <f t="shared" si="206"/>
        <v>0</v>
      </c>
    </row>
    <row r="596" spans="2:45" s="377" customFormat="1" ht="12.75" hidden="1" customHeight="1" outlineLevel="2">
      <c r="B596" s="377">
        <v>16</v>
      </c>
      <c r="C596" s="81"/>
      <c r="D596" s="388">
        <v>16.895505558771436</v>
      </c>
      <c r="E596" s="387">
        <f t="shared" si="220"/>
        <v>0</v>
      </c>
      <c r="F596" s="387">
        <f t="shared" si="220"/>
        <v>0</v>
      </c>
      <c r="G596" s="387">
        <f t="shared" si="220"/>
        <v>0</v>
      </c>
      <c r="H596" s="387">
        <f t="shared" si="220"/>
        <v>0</v>
      </c>
      <c r="I596" s="387">
        <f t="shared" si="220"/>
        <v>0</v>
      </c>
      <c r="J596" s="387">
        <f t="shared" si="220"/>
        <v>0</v>
      </c>
      <c r="K596" s="387">
        <f t="shared" si="220"/>
        <v>0</v>
      </c>
      <c r="L596" s="387">
        <f t="shared" si="220"/>
        <v>0</v>
      </c>
      <c r="M596" s="387">
        <f t="shared" si="220"/>
        <v>0</v>
      </c>
      <c r="N596" s="387">
        <f t="shared" si="220"/>
        <v>0</v>
      </c>
      <c r="O596" s="387">
        <f t="shared" si="221"/>
        <v>0</v>
      </c>
      <c r="P596" s="387">
        <f t="shared" si="221"/>
        <v>0</v>
      </c>
      <c r="Q596" s="387">
        <f t="shared" si="221"/>
        <v>0</v>
      </c>
      <c r="R596" s="387">
        <f t="shared" si="221"/>
        <v>0</v>
      </c>
      <c r="S596" s="387">
        <f t="shared" si="221"/>
        <v>0</v>
      </c>
      <c r="T596" s="387">
        <f t="shared" si="221"/>
        <v>0</v>
      </c>
      <c r="U596" s="387">
        <f t="shared" si="221"/>
        <v>3.3791011117542871</v>
      </c>
      <c r="V596" s="387">
        <f t="shared" si="221"/>
        <v>3.3791011117542871</v>
      </c>
      <c r="W596" s="387">
        <f t="shared" si="221"/>
        <v>3.3791011117542871</v>
      </c>
      <c r="X596" s="387">
        <f t="shared" si="221"/>
        <v>3.3791011117542871</v>
      </c>
      <c r="Y596" s="387">
        <f t="shared" si="222"/>
        <v>3.3791011117542871</v>
      </c>
      <c r="Z596" s="387">
        <f t="shared" si="222"/>
        <v>0</v>
      </c>
      <c r="AA596" s="387">
        <f t="shared" si="222"/>
        <v>0</v>
      </c>
      <c r="AB596" s="387">
        <f t="shared" si="222"/>
        <v>0</v>
      </c>
      <c r="AC596" s="387">
        <f t="shared" si="222"/>
        <v>0</v>
      </c>
      <c r="AD596" s="387">
        <f t="shared" si="222"/>
        <v>0</v>
      </c>
      <c r="AE596" s="387">
        <f t="shared" si="222"/>
        <v>0</v>
      </c>
      <c r="AF596" s="387">
        <f t="shared" si="222"/>
        <v>0</v>
      </c>
      <c r="AG596" s="387">
        <f t="shared" si="222"/>
        <v>0</v>
      </c>
      <c r="AH596" s="387">
        <f t="shared" si="222"/>
        <v>0</v>
      </c>
      <c r="AI596" s="387">
        <f t="shared" si="223"/>
        <v>0</v>
      </c>
      <c r="AJ596" s="387">
        <f t="shared" si="223"/>
        <v>0</v>
      </c>
      <c r="AK596" s="387">
        <f t="shared" si="223"/>
        <v>0</v>
      </c>
      <c r="AL596" s="387">
        <f t="shared" si="223"/>
        <v>0</v>
      </c>
      <c r="AM596" s="387">
        <f t="shared" si="223"/>
        <v>0</v>
      </c>
      <c r="AN596" s="387">
        <f t="shared" si="223"/>
        <v>0</v>
      </c>
      <c r="AO596" s="387">
        <f t="shared" si="223"/>
        <v>0</v>
      </c>
      <c r="AP596" s="387">
        <f t="shared" si="223"/>
        <v>0</v>
      </c>
      <c r="AQ596" s="387">
        <f t="shared" si="223"/>
        <v>0</v>
      </c>
      <c r="AR596" s="387">
        <f t="shared" si="223"/>
        <v>0</v>
      </c>
      <c r="AS596" s="387">
        <f t="shared" si="206"/>
        <v>16.895505558771436</v>
      </c>
    </row>
    <row r="597" spans="2:45" s="377" customFormat="1" ht="12.75" hidden="1" customHeight="1" outlineLevel="2">
      <c r="B597" s="377">
        <v>17</v>
      </c>
      <c r="C597" s="81"/>
      <c r="D597" s="388">
        <v>0</v>
      </c>
      <c r="E597" s="387">
        <f t="shared" si="220"/>
        <v>0</v>
      </c>
      <c r="F597" s="387">
        <f t="shared" si="220"/>
        <v>0</v>
      </c>
      <c r="G597" s="387">
        <f t="shared" si="220"/>
        <v>0</v>
      </c>
      <c r="H597" s="387">
        <f t="shared" si="220"/>
        <v>0</v>
      </c>
      <c r="I597" s="387">
        <f t="shared" si="220"/>
        <v>0</v>
      </c>
      <c r="J597" s="387">
        <f t="shared" si="220"/>
        <v>0</v>
      </c>
      <c r="K597" s="387">
        <f t="shared" si="220"/>
        <v>0</v>
      </c>
      <c r="L597" s="387">
        <f t="shared" si="220"/>
        <v>0</v>
      </c>
      <c r="M597" s="387">
        <f t="shared" si="220"/>
        <v>0</v>
      </c>
      <c r="N597" s="387">
        <f t="shared" si="220"/>
        <v>0</v>
      </c>
      <c r="O597" s="387">
        <f t="shared" si="221"/>
        <v>0</v>
      </c>
      <c r="P597" s="387">
        <f t="shared" si="221"/>
        <v>0</v>
      </c>
      <c r="Q597" s="387">
        <f t="shared" si="221"/>
        <v>0</v>
      </c>
      <c r="R597" s="387">
        <f t="shared" si="221"/>
        <v>0</v>
      </c>
      <c r="S597" s="387">
        <f t="shared" si="221"/>
        <v>0</v>
      </c>
      <c r="T597" s="387">
        <f t="shared" si="221"/>
        <v>0</v>
      </c>
      <c r="U597" s="387">
        <f t="shared" si="221"/>
        <v>0</v>
      </c>
      <c r="V597" s="387">
        <f t="shared" si="221"/>
        <v>0</v>
      </c>
      <c r="W597" s="387">
        <f t="shared" si="221"/>
        <v>0</v>
      </c>
      <c r="X597" s="387">
        <f t="shared" si="221"/>
        <v>0</v>
      </c>
      <c r="Y597" s="387">
        <f t="shared" si="222"/>
        <v>0</v>
      </c>
      <c r="Z597" s="387">
        <f t="shared" si="222"/>
        <v>0</v>
      </c>
      <c r="AA597" s="387">
        <f t="shared" si="222"/>
        <v>0</v>
      </c>
      <c r="AB597" s="387">
        <f t="shared" si="222"/>
        <v>0</v>
      </c>
      <c r="AC597" s="387">
        <f t="shared" si="222"/>
        <v>0</v>
      </c>
      <c r="AD597" s="387">
        <f t="shared" si="222"/>
        <v>0</v>
      </c>
      <c r="AE597" s="387">
        <f t="shared" si="222"/>
        <v>0</v>
      </c>
      <c r="AF597" s="387">
        <f t="shared" si="222"/>
        <v>0</v>
      </c>
      <c r="AG597" s="387">
        <f t="shared" si="222"/>
        <v>0</v>
      </c>
      <c r="AH597" s="387">
        <f t="shared" si="222"/>
        <v>0</v>
      </c>
      <c r="AI597" s="387">
        <f t="shared" si="223"/>
        <v>0</v>
      </c>
      <c r="AJ597" s="387">
        <f t="shared" si="223"/>
        <v>0</v>
      </c>
      <c r="AK597" s="387">
        <f t="shared" si="223"/>
        <v>0</v>
      </c>
      <c r="AL597" s="387">
        <f t="shared" si="223"/>
        <v>0</v>
      </c>
      <c r="AM597" s="387">
        <f t="shared" si="223"/>
        <v>0</v>
      </c>
      <c r="AN597" s="387">
        <f t="shared" si="223"/>
        <v>0</v>
      </c>
      <c r="AO597" s="387">
        <f t="shared" si="223"/>
        <v>0</v>
      </c>
      <c r="AP597" s="387">
        <f t="shared" si="223"/>
        <v>0</v>
      </c>
      <c r="AQ597" s="387">
        <f t="shared" si="223"/>
        <v>0</v>
      </c>
      <c r="AR597" s="387">
        <f t="shared" si="223"/>
        <v>0</v>
      </c>
      <c r="AS597" s="387">
        <f t="shared" si="206"/>
        <v>0</v>
      </c>
    </row>
    <row r="598" spans="2:45" s="377" customFormat="1" ht="12.75" hidden="1" customHeight="1" outlineLevel="2">
      <c r="B598" s="377">
        <v>18</v>
      </c>
      <c r="C598" s="81"/>
      <c r="D598" s="388">
        <v>0</v>
      </c>
      <c r="E598" s="387">
        <f t="shared" si="220"/>
        <v>0</v>
      </c>
      <c r="F598" s="387">
        <f t="shared" si="220"/>
        <v>0</v>
      </c>
      <c r="G598" s="387">
        <f t="shared" si="220"/>
        <v>0</v>
      </c>
      <c r="H598" s="387">
        <f t="shared" si="220"/>
        <v>0</v>
      </c>
      <c r="I598" s="387">
        <f t="shared" si="220"/>
        <v>0</v>
      </c>
      <c r="J598" s="387">
        <f t="shared" si="220"/>
        <v>0</v>
      </c>
      <c r="K598" s="387">
        <f t="shared" si="220"/>
        <v>0</v>
      </c>
      <c r="L598" s="387">
        <f t="shared" si="220"/>
        <v>0</v>
      </c>
      <c r="M598" s="387">
        <f t="shared" si="220"/>
        <v>0</v>
      </c>
      <c r="N598" s="387">
        <f t="shared" si="220"/>
        <v>0</v>
      </c>
      <c r="O598" s="387">
        <f t="shared" si="221"/>
        <v>0</v>
      </c>
      <c r="P598" s="387">
        <f t="shared" si="221"/>
        <v>0</v>
      </c>
      <c r="Q598" s="387">
        <f t="shared" si="221"/>
        <v>0</v>
      </c>
      <c r="R598" s="387">
        <f t="shared" si="221"/>
        <v>0</v>
      </c>
      <c r="S598" s="387">
        <f t="shared" si="221"/>
        <v>0</v>
      </c>
      <c r="T598" s="387">
        <f t="shared" si="221"/>
        <v>0</v>
      </c>
      <c r="U598" s="387">
        <f t="shared" si="221"/>
        <v>0</v>
      </c>
      <c r="V598" s="387">
        <f t="shared" si="221"/>
        <v>0</v>
      </c>
      <c r="W598" s="387">
        <f t="shared" si="221"/>
        <v>0</v>
      </c>
      <c r="X598" s="387">
        <f t="shared" si="221"/>
        <v>0</v>
      </c>
      <c r="Y598" s="387">
        <f t="shared" si="222"/>
        <v>0</v>
      </c>
      <c r="Z598" s="387">
        <f t="shared" si="222"/>
        <v>0</v>
      </c>
      <c r="AA598" s="387">
        <f t="shared" si="222"/>
        <v>0</v>
      </c>
      <c r="AB598" s="387">
        <f t="shared" si="222"/>
        <v>0</v>
      </c>
      <c r="AC598" s="387">
        <f t="shared" si="222"/>
        <v>0</v>
      </c>
      <c r="AD598" s="387">
        <f t="shared" si="222"/>
        <v>0</v>
      </c>
      <c r="AE598" s="387">
        <f t="shared" si="222"/>
        <v>0</v>
      </c>
      <c r="AF598" s="387">
        <f t="shared" si="222"/>
        <v>0</v>
      </c>
      <c r="AG598" s="387">
        <f t="shared" si="222"/>
        <v>0</v>
      </c>
      <c r="AH598" s="387">
        <f t="shared" si="222"/>
        <v>0</v>
      </c>
      <c r="AI598" s="387">
        <f t="shared" si="223"/>
        <v>0</v>
      </c>
      <c r="AJ598" s="387">
        <f t="shared" si="223"/>
        <v>0</v>
      </c>
      <c r="AK598" s="387">
        <f t="shared" si="223"/>
        <v>0</v>
      </c>
      <c r="AL598" s="387">
        <f t="shared" si="223"/>
        <v>0</v>
      </c>
      <c r="AM598" s="387">
        <f t="shared" si="223"/>
        <v>0</v>
      </c>
      <c r="AN598" s="387">
        <f t="shared" si="223"/>
        <v>0</v>
      </c>
      <c r="AO598" s="387">
        <f t="shared" si="223"/>
        <v>0</v>
      </c>
      <c r="AP598" s="387">
        <f t="shared" si="223"/>
        <v>0</v>
      </c>
      <c r="AQ598" s="387">
        <f t="shared" si="223"/>
        <v>0</v>
      </c>
      <c r="AR598" s="387">
        <f t="shared" si="223"/>
        <v>0</v>
      </c>
      <c r="AS598" s="387">
        <f t="shared" si="206"/>
        <v>0</v>
      </c>
    </row>
    <row r="599" spans="2:45" s="377" customFormat="1" ht="12.75" hidden="1" customHeight="1" outlineLevel="2">
      <c r="B599" s="377">
        <v>19</v>
      </c>
      <c r="C599" s="81"/>
      <c r="D599" s="388">
        <v>0</v>
      </c>
      <c r="E599" s="387">
        <f t="shared" si="220"/>
        <v>0</v>
      </c>
      <c r="F599" s="387">
        <f t="shared" si="220"/>
        <v>0</v>
      </c>
      <c r="G599" s="387">
        <f t="shared" si="220"/>
        <v>0</v>
      </c>
      <c r="H599" s="387">
        <f t="shared" si="220"/>
        <v>0</v>
      </c>
      <c r="I599" s="387">
        <f t="shared" si="220"/>
        <v>0</v>
      </c>
      <c r="J599" s="387">
        <f t="shared" si="220"/>
        <v>0</v>
      </c>
      <c r="K599" s="387">
        <f t="shared" si="220"/>
        <v>0</v>
      </c>
      <c r="L599" s="387">
        <f t="shared" si="220"/>
        <v>0</v>
      </c>
      <c r="M599" s="387">
        <f t="shared" si="220"/>
        <v>0</v>
      </c>
      <c r="N599" s="387">
        <f t="shared" si="220"/>
        <v>0</v>
      </c>
      <c r="O599" s="387">
        <f t="shared" si="221"/>
        <v>0</v>
      </c>
      <c r="P599" s="387">
        <f t="shared" si="221"/>
        <v>0</v>
      </c>
      <c r="Q599" s="387">
        <f t="shared" si="221"/>
        <v>0</v>
      </c>
      <c r="R599" s="387">
        <f t="shared" si="221"/>
        <v>0</v>
      </c>
      <c r="S599" s="387">
        <f t="shared" si="221"/>
        <v>0</v>
      </c>
      <c r="T599" s="387">
        <f t="shared" si="221"/>
        <v>0</v>
      </c>
      <c r="U599" s="387">
        <f t="shared" si="221"/>
        <v>0</v>
      </c>
      <c r="V599" s="387">
        <f t="shared" si="221"/>
        <v>0</v>
      </c>
      <c r="W599" s="387">
        <f t="shared" si="221"/>
        <v>0</v>
      </c>
      <c r="X599" s="387">
        <f t="shared" si="221"/>
        <v>0</v>
      </c>
      <c r="Y599" s="387">
        <f t="shared" si="222"/>
        <v>0</v>
      </c>
      <c r="Z599" s="387">
        <f t="shared" si="222"/>
        <v>0</v>
      </c>
      <c r="AA599" s="387">
        <f t="shared" si="222"/>
        <v>0</v>
      </c>
      <c r="AB599" s="387">
        <f t="shared" si="222"/>
        <v>0</v>
      </c>
      <c r="AC599" s="387">
        <f t="shared" si="222"/>
        <v>0</v>
      </c>
      <c r="AD599" s="387">
        <f t="shared" si="222"/>
        <v>0</v>
      </c>
      <c r="AE599" s="387">
        <f t="shared" si="222"/>
        <v>0</v>
      </c>
      <c r="AF599" s="387">
        <f t="shared" si="222"/>
        <v>0</v>
      </c>
      <c r="AG599" s="387">
        <f t="shared" si="222"/>
        <v>0</v>
      </c>
      <c r="AH599" s="387">
        <f t="shared" si="222"/>
        <v>0</v>
      </c>
      <c r="AI599" s="387">
        <f t="shared" si="223"/>
        <v>0</v>
      </c>
      <c r="AJ599" s="387">
        <f t="shared" si="223"/>
        <v>0</v>
      </c>
      <c r="AK599" s="387">
        <f t="shared" si="223"/>
        <v>0</v>
      </c>
      <c r="AL599" s="387">
        <f t="shared" si="223"/>
        <v>0</v>
      </c>
      <c r="AM599" s="387">
        <f t="shared" si="223"/>
        <v>0</v>
      </c>
      <c r="AN599" s="387">
        <f t="shared" si="223"/>
        <v>0</v>
      </c>
      <c r="AO599" s="387">
        <f t="shared" si="223"/>
        <v>0</v>
      </c>
      <c r="AP599" s="387">
        <f t="shared" si="223"/>
        <v>0</v>
      </c>
      <c r="AQ599" s="387">
        <f t="shared" si="223"/>
        <v>0</v>
      </c>
      <c r="AR599" s="387">
        <f t="shared" si="223"/>
        <v>0</v>
      </c>
      <c r="AS599" s="387">
        <f t="shared" si="206"/>
        <v>0</v>
      </c>
    </row>
    <row r="600" spans="2:45" s="377" customFormat="1" ht="12.75" hidden="1" customHeight="1" outlineLevel="2">
      <c r="B600" s="377">
        <v>20</v>
      </c>
      <c r="C600" s="81"/>
      <c r="D600" s="388">
        <v>0</v>
      </c>
      <c r="E600" s="387">
        <f t="shared" si="220"/>
        <v>0</v>
      </c>
      <c r="F600" s="387">
        <f t="shared" si="220"/>
        <v>0</v>
      </c>
      <c r="G600" s="387">
        <f t="shared" si="220"/>
        <v>0</v>
      </c>
      <c r="H600" s="387">
        <f t="shared" si="220"/>
        <v>0</v>
      </c>
      <c r="I600" s="387">
        <f t="shared" si="220"/>
        <v>0</v>
      </c>
      <c r="J600" s="387">
        <f t="shared" si="220"/>
        <v>0</v>
      </c>
      <c r="K600" s="387">
        <f t="shared" si="220"/>
        <v>0</v>
      </c>
      <c r="L600" s="387">
        <f t="shared" si="220"/>
        <v>0</v>
      </c>
      <c r="M600" s="387">
        <f t="shared" si="220"/>
        <v>0</v>
      </c>
      <c r="N600" s="387">
        <f t="shared" si="220"/>
        <v>0</v>
      </c>
      <c r="O600" s="387">
        <f t="shared" si="221"/>
        <v>0</v>
      </c>
      <c r="P600" s="387">
        <f t="shared" si="221"/>
        <v>0</v>
      </c>
      <c r="Q600" s="387">
        <f t="shared" si="221"/>
        <v>0</v>
      </c>
      <c r="R600" s="387">
        <f t="shared" si="221"/>
        <v>0</v>
      </c>
      <c r="S600" s="387">
        <f t="shared" si="221"/>
        <v>0</v>
      </c>
      <c r="T600" s="387">
        <f t="shared" si="221"/>
        <v>0</v>
      </c>
      <c r="U600" s="387">
        <f t="shared" si="221"/>
        <v>0</v>
      </c>
      <c r="V600" s="387">
        <f t="shared" si="221"/>
        <v>0</v>
      </c>
      <c r="W600" s="387">
        <f t="shared" si="221"/>
        <v>0</v>
      </c>
      <c r="X600" s="387">
        <f t="shared" si="221"/>
        <v>0</v>
      </c>
      <c r="Y600" s="387">
        <f t="shared" si="222"/>
        <v>0</v>
      </c>
      <c r="Z600" s="387">
        <f t="shared" si="222"/>
        <v>0</v>
      </c>
      <c r="AA600" s="387">
        <f t="shared" si="222"/>
        <v>0</v>
      </c>
      <c r="AB600" s="387">
        <f t="shared" si="222"/>
        <v>0</v>
      </c>
      <c r="AC600" s="387">
        <f t="shared" si="222"/>
        <v>0</v>
      </c>
      <c r="AD600" s="387">
        <f t="shared" si="222"/>
        <v>0</v>
      </c>
      <c r="AE600" s="387">
        <f t="shared" si="222"/>
        <v>0</v>
      </c>
      <c r="AF600" s="387">
        <f t="shared" si="222"/>
        <v>0</v>
      </c>
      <c r="AG600" s="387">
        <f t="shared" si="222"/>
        <v>0</v>
      </c>
      <c r="AH600" s="387">
        <f t="shared" si="222"/>
        <v>0</v>
      </c>
      <c r="AI600" s="387">
        <f t="shared" si="223"/>
        <v>0</v>
      </c>
      <c r="AJ600" s="387">
        <f t="shared" si="223"/>
        <v>0</v>
      </c>
      <c r="AK600" s="387">
        <f t="shared" si="223"/>
        <v>0</v>
      </c>
      <c r="AL600" s="387">
        <f t="shared" si="223"/>
        <v>0</v>
      </c>
      <c r="AM600" s="387">
        <f t="shared" si="223"/>
        <v>0</v>
      </c>
      <c r="AN600" s="387">
        <f t="shared" si="223"/>
        <v>0</v>
      </c>
      <c r="AO600" s="387">
        <f t="shared" si="223"/>
        <v>0</v>
      </c>
      <c r="AP600" s="387">
        <f t="shared" si="223"/>
        <v>0</v>
      </c>
      <c r="AQ600" s="387">
        <f t="shared" si="223"/>
        <v>0</v>
      </c>
      <c r="AR600" s="387">
        <f t="shared" si="223"/>
        <v>0</v>
      </c>
      <c r="AS600" s="387">
        <f t="shared" si="206"/>
        <v>0</v>
      </c>
    </row>
    <row r="601" spans="2:45" s="377" customFormat="1" ht="12.75" hidden="1" customHeight="1" outlineLevel="2">
      <c r="B601" s="377">
        <v>21</v>
      </c>
      <c r="C601" s="81"/>
      <c r="D601" s="388">
        <v>16.895505558771436</v>
      </c>
      <c r="E601" s="387">
        <f t="shared" ref="E601:N610" si="224">IF(AND(E$2=$B601,$B601=$C$3),$D601,IF(AND(E$2&gt;$B601,E$2&lt;=$D$580+$B601),SLN($D601,0,IF($C$3-$B601&gt;=$D$580,$D$580,$C$3-$B601)),0))</f>
        <v>0</v>
      </c>
      <c r="F601" s="387">
        <f t="shared" si="224"/>
        <v>0</v>
      </c>
      <c r="G601" s="387">
        <f t="shared" si="224"/>
        <v>0</v>
      </c>
      <c r="H601" s="387">
        <f t="shared" si="224"/>
        <v>0</v>
      </c>
      <c r="I601" s="387">
        <f t="shared" si="224"/>
        <v>0</v>
      </c>
      <c r="J601" s="387">
        <f t="shared" si="224"/>
        <v>0</v>
      </c>
      <c r="K601" s="387">
        <f t="shared" si="224"/>
        <v>0</v>
      </c>
      <c r="L601" s="387">
        <f t="shared" si="224"/>
        <v>0</v>
      </c>
      <c r="M601" s="387">
        <f t="shared" si="224"/>
        <v>0</v>
      </c>
      <c r="N601" s="387">
        <f t="shared" si="224"/>
        <v>0</v>
      </c>
      <c r="O601" s="387">
        <f t="shared" ref="O601:X610" si="225">IF(AND(O$2=$B601,$B601=$C$3),$D601,IF(AND(O$2&gt;$B601,O$2&lt;=$D$580+$B601),SLN($D601,0,IF($C$3-$B601&gt;=$D$580,$D$580,$C$3-$B601)),0))</f>
        <v>0</v>
      </c>
      <c r="P601" s="387">
        <f t="shared" si="225"/>
        <v>0</v>
      </c>
      <c r="Q601" s="387">
        <f t="shared" si="225"/>
        <v>0</v>
      </c>
      <c r="R601" s="387">
        <f t="shared" si="225"/>
        <v>0</v>
      </c>
      <c r="S601" s="387">
        <f t="shared" si="225"/>
        <v>0</v>
      </c>
      <c r="T601" s="387">
        <f t="shared" si="225"/>
        <v>0</v>
      </c>
      <c r="U601" s="387">
        <f t="shared" si="225"/>
        <v>0</v>
      </c>
      <c r="V601" s="387">
        <f t="shared" si="225"/>
        <v>0</v>
      </c>
      <c r="W601" s="387">
        <f t="shared" si="225"/>
        <v>0</v>
      </c>
      <c r="X601" s="387">
        <f t="shared" si="225"/>
        <v>0</v>
      </c>
      <c r="Y601" s="387">
        <f t="shared" ref="Y601:AH610" si="226">IF(AND(Y$2=$B601,$B601=$C$3),$D601,IF(AND(Y$2&gt;$B601,Y$2&lt;=$D$580+$B601),SLN($D601,0,IF($C$3-$B601&gt;=$D$580,$D$580,$C$3-$B601)),0))</f>
        <v>0</v>
      </c>
      <c r="Z601" s="387">
        <f t="shared" si="226"/>
        <v>3.3791011117542871</v>
      </c>
      <c r="AA601" s="387">
        <f t="shared" si="226"/>
        <v>3.3791011117542871</v>
      </c>
      <c r="AB601" s="387">
        <f t="shared" si="226"/>
        <v>3.3791011117542871</v>
      </c>
      <c r="AC601" s="387">
        <f t="shared" si="226"/>
        <v>3.3791011117542871</v>
      </c>
      <c r="AD601" s="387">
        <f t="shared" si="226"/>
        <v>3.3791011117542871</v>
      </c>
      <c r="AE601" s="387">
        <f t="shared" si="226"/>
        <v>0</v>
      </c>
      <c r="AF601" s="387">
        <f t="shared" si="226"/>
        <v>0</v>
      </c>
      <c r="AG601" s="387">
        <f t="shared" si="226"/>
        <v>0</v>
      </c>
      <c r="AH601" s="387">
        <f t="shared" si="226"/>
        <v>0</v>
      </c>
      <c r="AI601" s="387">
        <f t="shared" ref="AI601:AR610" si="227">IF(AND(AI$2=$B601,$B601=$C$3),$D601,IF(AND(AI$2&gt;$B601,AI$2&lt;=$D$580+$B601),SLN($D601,0,IF($C$3-$B601&gt;=$D$580,$D$580,$C$3-$B601)),0))</f>
        <v>0</v>
      </c>
      <c r="AJ601" s="387">
        <f t="shared" si="227"/>
        <v>0</v>
      </c>
      <c r="AK601" s="387">
        <f t="shared" si="227"/>
        <v>0</v>
      </c>
      <c r="AL601" s="387">
        <f t="shared" si="227"/>
        <v>0</v>
      </c>
      <c r="AM601" s="387">
        <f t="shared" si="227"/>
        <v>0</v>
      </c>
      <c r="AN601" s="387">
        <f t="shared" si="227"/>
        <v>0</v>
      </c>
      <c r="AO601" s="387">
        <f t="shared" si="227"/>
        <v>0</v>
      </c>
      <c r="AP601" s="387">
        <f t="shared" si="227"/>
        <v>0</v>
      </c>
      <c r="AQ601" s="387">
        <f t="shared" si="227"/>
        <v>0</v>
      </c>
      <c r="AR601" s="387">
        <f t="shared" si="227"/>
        <v>0</v>
      </c>
      <c r="AS601" s="387">
        <f t="shared" si="206"/>
        <v>16.895505558771436</v>
      </c>
    </row>
    <row r="602" spans="2:45" s="377" customFormat="1" ht="12.75" hidden="1" customHeight="1" outlineLevel="2">
      <c r="B602" s="377">
        <v>22</v>
      </c>
      <c r="C602" s="81"/>
      <c r="D602" s="388">
        <v>0</v>
      </c>
      <c r="E602" s="387">
        <f t="shared" si="224"/>
        <v>0</v>
      </c>
      <c r="F602" s="387">
        <f t="shared" si="224"/>
        <v>0</v>
      </c>
      <c r="G602" s="387">
        <f t="shared" si="224"/>
        <v>0</v>
      </c>
      <c r="H602" s="387">
        <f t="shared" si="224"/>
        <v>0</v>
      </c>
      <c r="I602" s="387">
        <f t="shared" si="224"/>
        <v>0</v>
      </c>
      <c r="J602" s="387">
        <f t="shared" si="224"/>
        <v>0</v>
      </c>
      <c r="K602" s="387">
        <f t="shared" si="224"/>
        <v>0</v>
      </c>
      <c r="L602" s="387">
        <f t="shared" si="224"/>
        <v>0</v>
      </c>
      <c r="M602" s="387">
        <f t="shared" si="224"/>
        <v>0</v>
      </c>
      <c r="N602" s="387">
        <f t="shared" si="224"/>
        <v>0</v>
      </c>
      <c r="O602" s="387">
        <f t="shared" si="225"/>
        <v>0</v>
      </c>
      <c r="P602" s="387">
        <f t="shared" si="225"/>
        <v>0</v>
      </c>
      <c r="Q602" s="387">
        <f t="shared" si="225"/>
        <v>0</v>
      </c>
      <c r="R602" s="387">
        <f t="shared" si="225"/>
        <v>0</v>
      </c>
      <c r="S602" s="387">
        <f t="shared" si="225"/>
        <v>0</v>
      </c>
      <c r="T602" s="387">
        <f t="shared" si="225"/>
        <v>0</v>
      </c>
      <c r="U602" s="387">
        <f t="shared" si="225"/>
        <v>0</v>
      </c>
      <c r="V602" s="387">
        <f t="shared" si="225"/>
        <v>0</v>
      </c>
      <c r="W602" s="387">
        <f t="shared" si="225"/>
        <v>0</v>
      </c>
      <c r="X602" s="387">
        <f t="shared" si="225"/>
        <v>0</v>
      </c>
      <c r="Y602" s="387">
        <f t="shared" si="226"/>
        <v>0</v>
      </c>
      <c r="Z602" s="387">
        <f t="shared" si="226"/>
        <v>0</v>
      </c>
      <c r="AA602" s="387">
        <f t="shared" si="226"/>
        <v>0</v>
      </c>
      <c r="AB602" s="387">
        <f t="shared" si="226"/>
        <v>0</v>
      </c>
      <c r="AC602" s="387">
        <f t="shared" si="226"/>
        <v>0</v>
      </c>
      <c r="AD602" s="387">
        <f t="shared" si="226"/>
        <v>0</v>
      </c>
      <c r="AE602" s="387">
        <f t="shared" si="226"/>
        <v>0</v>
      </c>
      <c r="AF602" s="387">
        <f t="shared" si="226"/>
        <v>0</v>
      </c>
      <c r="AG602" s="387">
        <f t="shared" si="226"/>
        <v>0</v>
      </c>
      <c r="AH602" s="387">
        <f t="shared" si="226"/>
        <v>0</v>
      </c>
      <c r="AI602" s="387">
        <f t="shared" si="227"/>
        <v>0</v>
      </c>
      <c r="AJ602" s="387">
        <f t="shared" si="227"/>
        <v>0</v>
      </c>
      <c r="AK602" s="387">
        <f t="shared" si="227"/>
        <v>0</v>
      </c>
      <c r="AL602" s="387">
        <f t="shared" si="227"/>
        <v>0</v>
      </c>
      <c r="AM602" s="387">
        <f t="shared" si="227"/>
        <v>0</v>
      </c>
      <c r="AN602" s="387">
        <f t="shared" si="227"/>
        <v>0</v>
      </c>
      <c r="AO602" s="387">
        <f t="shared" si="227"/>
        <v>0</v>
      </c>
      <c r="AP602" s="387">
        <f t="shared" si="227"/>
        <v>0</v>
      </c>
      <c r="AQ602" s="387">
        <f t="shared" si="227"/>
        <v>0</v>
      </c>
      <c r="AR602" s="387">
        <f t="shared" si="227"/>
        <v>0</v>
      </c>
      <c r="AS602" s="387">
        <f t="shared" si="206"/>
        <v>0</v>
      </c>
    </row>
    <row r="603" spans="2:45" s="377" customFormat="1" ht="12.75" hidden="1" customHeight="1" outlineLevel="2">
      <c r="B603" s="377">
        <v>23</v>
      </c>
      <c r="C603" s="81"/>
      <c r="D603" s="388">
        <v>0</v>
      </c>
      <c r="E603" s="387">
        <f t="shared" si="224"/>
        <v>0</v>
      </c>
      <c r="F603" s="387">
        <f t="shared" si="224"/>
        <v>0</v>
      </c>
      <c r="G603" s="387">
        <f t="shared" si="224"/>
        <v>0</v>
      </c>
      <c r="H603" s="387">
        <f t="shared" si="224"/>
        <v>0</v>
      </c>
      <c r="I603" s="387">
        <f t="shared" si="224"/>
        <v>0</v>
      </c>
      <c r="J603" s="387">
        <f t="shared" si="224"/>
        <v>0</v>
      </c>
      <c r="K603" s="387">
        <f t="shared" si="224"/>
        <v>0</v>
      </c>
      <c r="L603" s="387">
        <f t="shared" si="224"/>
        <v>0</v>
      </c>
      <c r="M603" s="387">
        <f t="shared" si="224"/>
        <v>0</v>
      </c>
      <c r="N603" s="387">
        <f t="shared" si="224"/>
        <v>0</v>
      </c>
      <c r="O603" s="387">
        <f t="shared" si="225"/>
        <v>0</v>
      </c>
      <c r="P603" s="387">
        <f t="shared" si="225"/>
        <v>0</v>
      </c>
      <c r="Q603" s="387">
        <f t="shared" si="225"/>
        <v>0</v>
      </c>
      <c r="R603" s="387">
        <f t="shared" si="225"/>
        <v>0</v>
      </c>
      <c r="S603" s="387">
        <f t="shared" si="225"/>
        <v>0</v>
      </c>
      <c r="T603" s="387">
        <f t="shared" si="225"/>
        <v>0</v>
      </c>
      <c r="U603" s="387">
        <f t="shared" si="225"/>
        <v>0</v>
      </c>
      <c r="V603" s="387">
        <f t="shared" si="225"/>
        <v>0</v>
      </c>
      <c r="W603" s="387">
        <f t="shared" si="225"/>
        <v>0</v>
      </c>
      <c r="X603" s="387">
        <f t="shared" si="225"/>
        <v>0</v>
      </c>
      <c r="Y603" s="387">
        <f t="shared" si="226"/>
        <v>0</v>
      </c>
      <c r="Z603" s="387">
        <f t="shared" si="226"/>
        <v>0</v>
      </c>
      <c r="AA603" s="387">
        <f t="shared" si="226"/>
        <v>0</v>
      </c>
      <c r="AB603" s="387">
        <f t="shared" si="226"/>
        <v>0</v>
      </c>
      <c r="AC603" s="387">
        <f t="shared" si="226"/>
        <v>0</v>
      </c>
      <c r="AD603" s="387">
        <f t="shared" si="226"/>
        <v>0</v>
      </c>
      <c r="AE603" s="387">
        <f t="shared" si="226"/>
        <v>0</v>
      </c>
      <c r="AF603" s="387">
        <f t="shared" si="226"/>
        <v>0</v>
      </c>
      <c r="AG603" s="387">
        <f t="shared" si="226"/>
        <v>0</v>
      </c>
      <c r="AH603" s="387">
        <f t="shared" si="226"/>
        <v>0</v>
      </c>
      <c r="AI603" s="387">
        <f t="shared" si="227"/>
        <v>0</v>
      </c>
      <c r="AJ603" s="387">
        <f t="shared" si="227"/>
        <v>0</v>
      </c>
      <c r="AK603" s="387">
        <f t="shared" si="227"/>
        <v>0</v>
      </c>
      <c r="AL603" s="387">
        <f t="shared" si="227"/>
        <v>0</v>
      </c>
      <c r="AM603" s="387">
        <f t="shared" si="227"/>
        <v>0</v>
      </c>
      <c r="AN603" s="387">
        <f t="shared" si="227"/>
        <v>0</v>
      </c>
      <c r="AO603" s="387">
        <f t="shared" si="227"/>
        <v>0</v>
      </c>
      <c r="AP603" s="387">
        <f t="shared" si="227"/>
        <v>0</v>
      </c>
      <c r="AQ603" s="387">
        <f t="shared" si="227"/>
        <v>0</v>
      </c>
      <c r="AR603" s="387">
        <f t="shared" si="227"/>
        <v>0</v>
      </c>
      <c r="AS603" s="387">
        <f t="shared" si="206"/>
        <v>0</v>
      </c>
    </row>
    <row r="604" spans="2:45" s="377" customFormat="1" ht="12.75" hidden="1" customHeight="1" outlineLevel="2">
      <c r="B604" s="377">
        <v>24</v>
      </c>
      <c r="C604" s="81"/>
      <c r="D604" s="388">
        <v>0</v>
      </c>
      <c r="E604" s="387">
        <f t="shared" si="224"/>
        <v>0</v>
      </c>
      <c r="F604" s="387">
        <f t="shared" si="224"/>
        <v>0</v>
      </c>
      <c r="G604" s="387">
        <f t="shared" si="224"/>
        <v>0</v>
      </c>
      <c r="H604" s="387">
        <f t="shared" si="224"/>
        <v>0</v>
      </c>
      <c r="I604" s="387">
        <f t="shared" si="224"/>
        <v>0</v>
      </c>
      <c r="J604" s="387">
        <f t="shared" si="224"/>
        <v>0</v>
      </c>
      <c r="K604" s="387">
        <f t="shared" si="224"/>
        <v>0</v>
      </c>
      <c r="L604" s="387">
        <f t="shared" si="224"/>
        <v>0</v>
      </c>
      <c r="M604" s="387">
        <f t="shared" si="224"/>
        <v>0</v>
      </c>
      <c r="N604" s="387">
        <f t="shared" si="224"/>
        <v>0</v>
      </c>
      <c r="O604" s="387">
        <f t="shared" si="225"/>
        <v>0</v>
      </c>
      <c r="P604" s="387">
        <f t="shared" si="225"/>
        <v>0</v>
      </c>
      <c r="Q604" s="387">
        <f t="shared" si="225"/>
        <v>0</v>
      </c>
      <c r="R604" s="387">
        <f t="shared" si="225"/>
        <v>0</v>
      </c>
      <c r="S604" s="387">
        <f t="shared" si="225"/>
        <v>0</v>
      </c>
      <c r="T604" s="387">
        <f t="shared" si="225"/>
        <v>0</v>
      </c>
      <c r="U604" s="387">
        <f t="shared" si="225"/>
        <v>0</v>
      </c>
      <c r="V604" s="387">
        <f t="shared" si="225"/>
        <v>0</v>
      </c>
      <c r="W604" s="387">
        <f t="shared" si="225"/>
        <v>0</v>
      </c>
      <c r="X604" s="387">
        <f t="shared" si="225"/>
        <v>0</v>
      </c>
      <c r="Y604" s="387">
        <f t="shared" si="226"/>
        <v>0</v>
      </c>
      <c r="Z604" s="387">
        <f t="shared" si="226"/>
        <v>0</v>
      </c>
      <c r="AA604" s="387">
        <f t="shared" si="226"/>
        <v>0</v>
      </c>
      <c r="AB604" s="387">
        <f t="shared" si="226"/>
        <v>0</v>
      </c>
      <c r="AC604" s="387">
        <f t="shared" si="226"/>
        <v>0</v>
      </c>
      <c r="AD604" s="387">
        <f t="shared" si="226"/>
        <v>0</v>
      </c>
      <c r="AE604" s="387">
        <f t="shared" si="226"/>
        <v>0</v>
      </c>
      <c r="AF604" s="387">
        <f t="shared" si="226"/>
        <v>0</v>
      </c>
      <c r="AG604" s="387">
        <f t="shared" si="226"/>
        <v>0</v>
      </c>
      <c r="AH604" s="387">
        <f t="shared" si="226"/>
        <v>0</v>
      </c>
      <c r="AI604" s="387">
        <f t="shared" si="227"/>
        <v>0</v>
      </c>
      <c r="AJ604" s="387">
        <f t="shared" si="227"/>
        <v>0</v>
      </c>
      <c r="AK604" s="387">
        <f t="shared" si="227"/>
        <v>0</v>
      </c>
      <c r="AL604" s="387">
        <f t="shared" si="227"/>
        <v>0</v>
      </c>
      <c r="AM604" s="387">
        <f t="shared" si="227"/>
        <v>0</v>
      </c>
      <c r="AN604" s="387">
        <f t="shared" si="227"/>
        <v>0</v>
      </c>
      <c r="AO604" s="387">
        <f t="shared" si="227"/>
        <v>0</v>
      </c>
      <c r="AP604" s="387">
        <f t="shared" si="227"/>
        <v>0</v>
      </c>
      <c r="AQ604" s="387">
        <f t="shared" si="227"/>
        <v>0</v>
      </c>
      <c r="AR604" s="387">
        <f t="shared" si="227"/>
        <v>0</v>
      </c>
      <c r="AS604" s="387">
        <f t="shared" si="206"/>
        <v>0</v>
      </c>
    </row>
    <row r="605" spans="2:45" s="377" customFormat="1" ht="12.75" hidden="1" customHeight="1" outlineLevel="2">
      <c r="B605" s="377">
        <v>25</v>
      </c>
      <c r="C605" s="81"/>
      <c r="D605" s="388">
        <v>0</v>
      </c>
      <c r="E605" s="387">
        <f t="shared" si="224"/>
        <v>0</v>
      </c>
      <c r="F605" s="387">
        <f t="shared" si="224"/>
        <v>0</v>
      </c>
      <c r="G605" s="387">
        <f t="shared" si="224"/>
        <v>0</v>
      </c>
      <c r="H605" s="387">
        <f t="shared" si="224"/>
        <v>0</v>
      </c>
      <c r="I605" s="387">
        <f t="shared" si="224"/>
        <v>0</v>
      </c>
      <c r="J605" s="387">
        <f t="shared" si="224"/>
        <v>0</v>
      </c>
      <c r="K605" s="387">
        <f t="shared" si="224"/>
        <v>0</v>
      </c>
      <c r="L605" s="387">
        <f t="shared" si="224"/>
        <v>0</v>
      </c>
      <c r="M605" s="387">
        <f t="shared" si="224"/>
        <v>0</v>
      </c>
      <c r="N605" s="387">
        <f t="shared" si="224"/>
        <v>0</v>
      </c>
      <c r="O605" s="387">
        <f t="shared" si="225"/>
        <v>0</v>
      </c>
      <c r="P605" s="387">
        <f t="shared" si="225"/>
        <v>0</v>
      </c>
      <c r="Q605" s="387">
        <f t="shared" si="225"/>
        <v>0</v>
      </c>
      <c r="R605" s="387">
        <f t="shared" si="225"/>
        <v>0</v>
      </c>
      <c r="S605" s="387">
        <f t="shared" si="225"/>
        <v>0</v>
      </c>
      <c r="T605" s="387">
        <f t="shared" si="225"/>
        <v>0</v>
      </c>
      <c r="U605" s="387">
        <f t="shared" si="225"/>
        <v>0</v>
      </c>
      <c r="V605" s="387">
        <f t="shared" si="225"/>
        <v>0</v>
      </c>
      <c r="W605" s="387">
        <f t="shared" si="225"/>
        <v>0</v>
      </c>
      <c r="X605" s="387">
        <f t="shared" si="225"/>
        <v>0</v>
      </c>
      <c r="Y605" s="387">
        <f t="shared" si="226"/>
        <v>0</v>
      </c>
      <c r="Z605" s="387">
        <f t="shared" si="226"/>
        <v>0</v>
      </c>
      <c r="AA605" s="387">
        <f t="shared" si="226"/>
        <v>0</v>
      </c>
      <c r="AB605" s="387">
        <f t="shared" si="226"/>
        <v>0</v>
      </c>
      <c r="AC605" s="387">
        <f t="shared" si="226"/>
        <v>0</v>
      </c>
      <c r="AD605" s="387">
        <f t="shared" si="226"/>
        <v>0</v>
      </c>
      <c r="AE605" s="387">
        <f t="shared" si="226"/>
        <v>0</v>
      </c>
      <c r="AF605" s="387">
        <f t="shared" si="226"/>
        <v>0</v>
      </c>
      <c r="AG605" s="387">
        <f t="shared" si="226"/>
        <v>0</v>
      </c>
      <c r="AH605" s="387">
        <f t="shared" si="226"/>
        <v>0</v>
      </c>
      <c r="AI605" s="387">
        <f t="shared" si="227"/>
        <v>0</v>
      </c>
      <c r="AJ605" s="387">
        <f t="shared" si="227"/>
        <v>0</v>
      </c>
      <c r="AK605" s="387">
        <f t="shared" si="227"/>
        <v>0</v>
      </c>
      <c r="AL605" s="387">
        <f t="shared" si="227"/>
        <v>0</v>
      </c>
      <c r="AM605" s="387">
        <f t="shared" si="227"/>
        <v>0</v>
      </c>
      <c r="AN605" s="387">
        <f t="shared" si="227"/>
        <v>0</v>
      </c>
      <c r="AO605" s="387">
        <f t="shared" si="227"/>
        <v>0</v>
      </c>
      <c r="AP605" s="387">
        <f t="shared" si="227"/>
        <v>0</v>
      </c>
      <c r="AQ605" s="387">
        <f t="shared" si="227"/>
        <v>0</v>
      </c>
      <c r="AR605" s="387">
        <f t="shared" si="227"/>
        <v>0</v>
      </c>
      <c r="AS605" s="387">
        <f t="shared" si="206"/>
        <v>0</v>
      </c>
    </row>
    <row r="606" spans="2:45" s="377" customFormat="1" ht="12.75" hidden="1" customHeight="1" outlineLevel="2">
      <c r="B606" s="377">
        <v>26</v>
      </c>
      <c r="C606" s="81"/>
      <c r="D606" s="388">
        <v>16.895505558771436</v>
      </c>
      <c r="E606" s="387">
        <f t="shared" si="224"/>
        <v>0</v>
      </c>
      <c r="F606" s="387">
        <f t="shared" si="224"/>
        <v>0</v>
      </c>
      <c r="G606" s="387">
        <f t="shared" si="224"/>
        <v>0</v>
      </c>
      <c r="H606" s="387">
        <f t="shared" si="224"/>
        <v>0</v>
      </c>
      <c r="I606" s="387">
        <f t="shared" si="224"/>
        <v>0</v>
      </c>
      <c r="J606" s="387">
        <f t="shared" si="224"/>
        <v>0</v>
      </c>
      <c r="K606" s="387">
        <f t="shared" si="224"/>
        <v>0</v>
      </c>
      <c r="L606" s="387">
        <f t="shared" si="224"/>
        <v>0</v>
      </c>
      <c r="M606" s="387">
        <f t="shared" si="224"/>
        <v>0</v>
      </c>
      <c r="N606" s="387">
        <f t="shared" si="224"/>
        <v>0</v>
      </c>
      <c r="O606" s="387">
        <f t="shared" si="225"/>
        <v>0</v>
      </c>
      <c r="P606" s="387">
        <f t="shared" si="225"/>
        <v>0</v>
      </c>
      <c r="Q606" s="387">
        <f t="shared" si="225"/>
        <v>0</v>
      </c>
      <c r="R606" s="387">
        <f t="shared" si="225"/>
        <v>0</v>
      </c>
      <c r="S606" s="387">
        <f t="shared" si="225"/>
        <v>0</v>
      </c>
      <c r="T606" s="387">
        <f t="shared" si="225"/>
        <v>0</v>
      </c>
      <c r="U606" s="387">
        <f t="shared" si="225"/>
        <v>0</v>
      </c>
      <c r="V606" s="387">
        <f t="shared" si="225"/>
        <v>0</v>
      </c>
      <c r="W606" s="387">
        <f t="shared" si="225"/>
        <v>0</v>
      </c>
      <c r="X606" s="387">
        <f t="shared" si="225"/>
        <v>0</v>
      </c>
      <c r="Y606" s="387">
        <f t="shared" si="226"/>
        <v>0</v>
      </c>
      <c r="Z606" s="387">
        <f t="shared" si="226"/>
        <v>0</v>
      </c>
      <c r="AA606" s="387">
        <f t="shared" si="226"/>
        <v>0</v>
      </c>
      <c r="AB606" s="387">
        <f t="shared" si="226"/>
        <v>0</v>
      </c>
      <c r="AC606" s="387">
        <f t="shared" si="226"/>
        <v>0</v>
      </c>
      <c r="AD606" s="387">
        <f t="shared" si="226"/>
        <v>0</v>
      </c>
      <c r="AE606" s="387">
        <f t="shared" si="226"/>
        <v>3.3791011117542871</v>
      </c>
      <c r="AF606" s="387">
        <f t="shared" si="226"/>
        <v>3.3791011117542871</v>
      </c>
      <c r="AG606" s="387">
        <f t="shared" si="226"/>
        <v>3.3791011117542871</v>
      </c>
      <c r="AH606" s="387">
        <f t="shared" si="226"/>
        <v>3.3791011117542871</v>
      </c>
      <c r="AI606" s="387">
        <f t="shared" si="227"/>
        <v>3.3791011117542871</v>
      </c>
      <c r="AJ606" s="387">
        <f t="shared" si="227"/>
        <v>0</v>
      </c>
      <c r="AK606" s="387">
        <f t="shared" si="227"/>
        <v>0</v>
      </c>
      <c r="AL606" s="387">
        <f t="shared" si="227"/>
        <v>0</v>
      </c>
      <c r="AM606" s="387">
        <f t="shared" si="227"/>
        <v>0</v>
      </c>
      <c r="AN606" s="387">
        <f t="shared" si="227"/>
        <v>0</v>
      </c>
      <c r="AO606" s="387">
        <f t="shared" si="227"/>
        <v>0</v>
      </c>
      <c r="AP606" s="387">
        <f t="shared" si="227"/>
        <v>0</v>
      </c>
      <c r="AQ606" s="387">
        <f t="shared" si="227"/>
        <v>0</v>
      </c>
      <c r="AR606" s="387">
        <f t="shared" si="227"/>
        <v>0</v>
      </c>
      <c r="AS606" s="387">
        <f t="shared" si="206"/>
        <v>16.895505558771436</v>
      </c>
    </row>
    <row r="607" spans="2:45" s="377" customFormat="1" ht="12.75" hidden="1" customHeight="1" outlineLevel="2">
      <c r="B607" s="377">
        <v>27</v>
      </c>
      <c r="C607" s="81"/>
      <c r="D607" s="388">
        <v>0</v>
      </c>
      <c r="E607" s="387">
        <f t="shared" si="224"/>
        <v>0</v>
      </c>
      <c r="F607" s="387">
        <f t="shared" si="224"/>
        <v>0</v>
      </c>
      <c r="G607" s="387">
        <f t="shared" si="224"/>
        <v>0</v>
      </c>
      <c r="H607" s="387">
        <f t="shared" si="224"/>
        <v>0</v>
      </c>
      <c r="I607" s="387">
        <f t="shared" si="224"/>
        <v>0</v>
      </c>
      <c r="J607" s="387">
        <f t="shared" si="224"/>
        <v>0</v>
      </c>
      <c r="K607" s="387">
        <f t="shared" si="224"/>
        <v>0</v>
      </c>
      <c r="L607" s="387">
        <f t="shared" si="224"/>
        <v>0</v>
      </c>
      <c r="M607" s="387">
        <f t="shared" si="224"/>
        <v>0</v>
      </c>
      <c r="N607" s="387">
        <f t="shared" si="224"/>
        <v>0</v>
      </c>
      <c r="O607" s="387">
        <f t="shared" si="225"/>
        <v>0</v>
      </c>
      <c r="P607" s="387">
        <f t="shared" si="225"/>
        <v>0</v>
      </c>
      <c r="Q607" s="387">
        <f t="shared" si="225"/>
        <v>0</v>
      </c>
      <c r="R607" s="387">
        <f t="shared" si="225"/>
        <v>0</v>
      </c>
      <c r="S607" s="387">
        <f t="shared" si="225"/>
        <v>0</v>
      </c>
      <c r="T607" s="387">
        <f t="shared" si="225"/>
        <v>0</v>
      </c>
      <c r="U607" s="387">
        <f t="shared" si="225"/>
        <v>0</v>
      </c>
      <c r="V607" s="387">
        <f t="shared" si="225"/>
        <v>0</v>
      </c>
      <c r="W607" s="387">
        <f t="shared" si="225"/>
        <v>0</v>
      </c>
      <c r="X607" s="387">
        <f t="shared" si="225"/>
        <v>0</v>
      </c>
      <c r="Y607" s="387">
        <f t="shared" si="226"/>
        <v>0</v>
      </c>
      <c r="Z607" s="387">
        <f t="shared" si="226"/>
        <v>0</v>
      </c>
      <c r="AA607" s="387">
        <f t="shared" si="226"/>
        <v>0</v>
      </c>
      <c r="AB607" s="387">
        <f t="shared" si="226"/>
        <v>0</v>
      </c>
      <c r="AC607" s="387">
        <f t="shared" si="226"/>
        <v>0</v>
      </c>
      <c r="AD607" s="387">
        <f t="shared" si="226"/>
        <v>0</v>
      </c>
      <c r="AE607" s="387">
        <f t="shared" si="226"/>
        <v>0</v>
      </c>
      <c r="AF607" s="387">
        <f t="shared" si="226"/>
        <v>0</v>
      </c>
      <c r="AG607" s="387">
        <f t="shared" si="226"/>
        <v>0</v>
      </c>
      <c r="AH607" s="387">
        <f t="shared" si="226"/>
        <v>0</v>
      </c>
      <c r="AI607" s="387">
        <f t="shared" si="227"/>
        <v>0</v>
      </c>
      <c r="AJ607" s="387">
        <f t="shared" si="227"/>
        <v>0</v>
      </c>
      <c r="AK607" s="387">
        <f t="shared" si="227"/>
        <v>0</v>
      </c>
      <c r="AL607" s="387">
        <f t="shared" si="227"/>
        <v>0</v>
      </c>
      <c r="AM607" s="387">
        <f t="shared" si="227"/>
        <v>0</v>
      </c>
      <c r="AN607" s="387">
        <f t="shared" si="227"/>
        <v>0</v>
      </c>
      <c r="AO607" s="387">
        <f t="shared" si="227"/>
        <v>0</v>
      </c>
      <c r="AP607" s="387">
        <f t="shared" si="227"/>
        <v>0</v>
      </c>
      <c r="AQ607" s="387">
        <f t="shared" si="227"/>
        <v>0</v>
      </c>
      <c r="AR607" s="387">
        <f t="shared" si="227"/>
        <v>0</v>
      </c>
      <c r="AS607" s="387">
        <f t="shared" si="206"/>
        <v>0</v>
      </c>
    </row>
    <row r="608" spans="2:45" s="377" customFormat="1" ht="12.75" hidden="1" customHeight="1" outlineLevel="2">
      <c r="B608" s="377">
        <v>28</v>
      </c>
      <c r="C608" s="81"/>
      <c r="D608" s="388">
        <v>0</v>
      </c>
      <c r="E608" s="387">
        <f t="shared" si="224"/>
        <v>0</v>
      </c>
      <c r="F608" s="387">
        <f t="shared" si="224"/>
        <v>0</v>
      </c>
      <c r="G608" s="387">
        <f t="shared" si="224"/>
        <v>0</v>
      </c>
      <c r="H608" s="387">
        <f t="shared" si="224"/>
        <v>0</v>
      </c>
      <c r="I608" s="387">
        <f t="shared" si="224"/>
        <v>0</v>
      </c>
      <c r="J608" s="387">
        <f t="shared" si="224"/>
        <v>0</v>
      </c>
      <c r="K608" s="387">
        <f t="shared" si="224"/>
        <v>0</v>
      </c>
      <c r="L608" s="387">
        <f t="shared" si="224"/>
        <v>0</v>
      </c>
      <c r="M608" s="387">
        <f t="shared" si="224"/>
        <v>0</v>
      </c>
      <c r="N608" s="387">
        <f t="shared" si="224"/>
        <v>0</v>
      </c>
      <c r="O608" s="387">
        <f t="shared" si="225"/>
        <v>0</v>
      </c>
      <c r="P608" s="387">
        <f t="shared" si="225"/>
        <v>0</v>
      </c>
      <c r="Q608" s="387">
        <f t="shared" si="225"/>
        <v>0</v>
      </c>
      <c r="R608" s="387">
        <f t="shared" si="225"/>
        <v>0</v>
      </c>
      <c r="S608" s="387">
        <f t="shared" si="225"/>
        <v>0</v>
      </c>
      <c r="T608" s="387">
        <f t="shared" si="225"/>
        <v>0</v>
      </c>
      <c r="U608" s="387">
        <f t="shared" si="225"/>
        <v>0</v>
      </c>
      <c r="V608" s="387">
        <f t="shared" si="225"/>
        <v>0</v>
      </c>
      <c r="W608" s="387">
        <f t="shared" si="225"/>
        <v>0</v>
      </c>
      <c r="X608" s="387">
        <f t="shared" si="225"/>
        <v>0</v>
      </c>
      <c r="Y608" s="387">
        <f t="shared" si="226"/>
        <v>0</v>
      </c>
      <c r="Z608" s="387">
        <f t="shared" si="226"/>
        <v>0</v>
      </c>
      <c r="AA608" s="387">
        <f t="shared" si="226"/>
        <v>0</v>
      </c>
      <c r="AB608" s="387">
        <f t="shared" si="226"/>
        <v>0</v>
      </c>
      <c r="AC608" s="387">
        <f t="shared" si="226"/>
        <v>0</v>
      </c>
      <c r="AD608" s="387">
        <f t="shared" si="226"/>
        <v>0</v>
      </c>
      <c r="AE608" s="387">
        <f t="shared" si="226"/>
        <v>0</v>
      </c>
      <c r="AF608" s="387">
        <f t="shared" si="226"/>
        <v>0</v>
      </c>
      <c r="AG608" s="387">
        <f t="shared" si="226"/>
        <v>0</v>
      </c>
      <c r="AH608" s="387">
        <f t="shared" si="226"/>
        <v>0</v>
      </c>
      <c r="AI608" s="387">
        <f t="shared" si="227"/>
        <v>0</v>
      </c>
      <c r="AJ608" s="387">
        <f t="shared" si="227"/>
        <v>0</v>
      </c>
      <c r="AK608" s="387">
        <f t="shared" si="227"/>
        <v>0</v>
      </c>
      <c r="AL608" s="387">
        <f t="shared" si="227"/>
        <v>0</v>
      </c>
      <c r="AM608" s="387">
        <f t="shared" si="227"/>
        <v>0</v>
      </c>
      <c r="AN608" s="387">
        <f t="shared" si="227"/>
        <v>0</v>
      </c>
      <c r="AO608" s="387">
        <f t="shared" si="227"/>
        <v>0</v>
      </c>
      <c r="AP608" s="387">
        <f t="shared" si="227"/>
        <v>0</v>
      </c>
      <c r="AQ608" s="387">
        <f t="shared" si="227"/>
        <v>0</v>
      </c>
      <c r="AR608" s="387">
        <f t="shared" si="227"/>
        <v>0</v>
      </c>
      <c r="AS608" s="387">
        <f t="shared" si="206"/>
        <v>0</v>
      </c>
    </row>
    <row r="609" spans="2:45" s="377" customFormat="1" ht="12.75" hidden="1" customHeight="1" outlineLevel="2">
      <c r="B609" s="377">
        <v>29</v>
      </c>
      <c r="C609" s="81"/>
      <c r="D609" s="388">
        <v>0</v>
      </c>
      <c r="E609" s="387">
        <f t="shared" si="224"/>
        <v>0</v>
      </c>
      <c r="F609" s="387">
        <f t="shared" si="224"/>
        <v>0</v>
      </c>
      <c r="G609" s="387">
        <f t="shared" si="224"/>
        <v>0</v>
      </c>
      <c r="H609" s="387">
        <f t="shared" si="224"/>
        <v>0</v>
      </c>
      <c r="I609" s="387">
        <f t="shared" si="224"/>
        <v>0</v>
      </c>
      <c r="J609" s="387">
        <f t="shared" si="224"/>
        <v>0</v>
      </c>
      <c r="K609" s="387">
        <f t="shared" si="224"/>
        <v>0</v>
      </c>
      <c r="L609" s="387">
        <f t="shared" si="224"/>
        <v>0</v>
      </c>
      <c r="M609" s="387">
        <f t="shared" si="224"/>
        <v>0</v>
      </c>
      <c r="N609" s="387">
        <f t="shared" si="224"/>
        <v>0</v>
      </c>
      <c r="O609" s="387">
        <f t="shared" si="225"/>
        <v>0</v>
      </c>
      <c r="P609" s="387">
        <f t="shared" si="225"/>
        <v>0</v>
      </c>
      <c r="Q609" s="387">
        <f t="shared" si="225"/>
        <v>0</v>
      </c>
      <c r="R609" s="387">
        <f t="shared" si="225"/>
        <v>0</v>
      </c>
      <c r="S609" s="387">
        <f t="shared" si="225"/>
        <v>0</v>
      </c>
      <c r="T609" s="387">
        <f t="shared" si="225"/>
        <v>0</v>
      </c>
      <c r="U609" s="387">
        <f t="shared" si="225"/>
        <v>0</v>
      </c>
      <c r="V609" s="387">
        <f t="shared" si="225"/>
        <v>0</v>
      </c>
      <c r="W609" s="387">
        <f t="shared" si="225"/>
        <v>0</v>
      </c>
      <c r="X609" s="387">
        <f t="shared" si="225"/>
        <v>0</v>
      </c>
      <c r="Y609" s="387">
        <f t="shared" si="226"/>
        <v>0</v>
      </c>
      <c r="Z609" s="387">
        <f t="shared" si="226"/>
        <v>0</v>
      </c>
      <c r="AA609" s="387">
        <f t="shared" si="226"/>
        <v>0</v>
      </c>
      <c r="AB609" s="387">
        <f t="shared" si="226"/>
        <v>0</v>
      </c>
      <c r="AC609" s="387">
        <f t="shared" si="226"/>
        <v>0</v>
      </c>
      <c r="AD609" s="387">
        <f t="shared" si="226"/>
        <v>0</v>
      </c>
      <c r="AE609" s="387">
        <f t="shared" si="226"/>
        <v>0</v>
      </c>
      <c r="AF609" s="387">
        <f t="shared" si="226"/>
        <v>0</v>
      </c>
      <c r="AG609" s="387">
        <f t="shared" si="226"/>
        <v>0</v>
      </c>
      <c r="AH609" s="387">
        <f t="shared" si="226"/>
        <v>0</v>
      </c>
      <c r="AI609" s="387">
        <f t="shared" si="227"/>
        <v>0</v>
      </c>
      <c r="AJ609" s="387">
        <f t="shared" si="227"/>
        <v>0</v>
      </c>
      <c r="AK609" s="387">
        <f t="shared" si="227"/>
        <v>0</v>
      </c>
      <c r="AL609" s="387">
        <f t="shared" si="227"/>
        <v>0</v>
      </c>
      <c r="AM609" s="387">
        <f t="shared" si="227"/>
        <v>0</v>
      </c>
      <c r="AN609" s="387">
        <f t="shared" si="227"/>
        <v>0</v>
      </c>
      <c r="AO609" s="387">
        <f t="shared" si="227"/>
        <v>0</v>
      </c>
      <c r="AP609" s="387">
        <f t="shared" si="227"/>
        <v>0</v>
      </c>
      <c r="AQ609" s="387">
        <f t="shared" si="227"/>
        <v>0</v>
      </c>
      <c r="AR609" s="387">
        <f t="shared" si="227"/>
        <v>0</v>
      </c>
      <c r="AS609" s="387">
        <f t="shared" si="206"/>
        <v>0</v>
      </c>
    </row>
    <row r="610" spans="2:45" s="377" customFormat="1" ht="12.75" hidden="1" customHeight="1" outlineLevel="2">
      <c r="B610" s="377">
        <v>30</v>
      </c>
      <c r="C610" s="81"/>
      <c r="D610" s="388">
        <v>0</v>
      </c>
      <c r="E610" s="387">
        <f t="shared" si="224"/>
        <v>0</v>
      </c>
      <c r="F610" s="387">
        <f t="shared" si="224"/>
        <v>0</v>
      </c>
      <c r="G610" s="387">
        <f t="shared" si="224"/>
        <v>0</v>
      </c>
      <c r="H610" s="387">
        <f t="shared" si="224"/>
        <v>0</v>
      </c>
      <c r="I610" s="387">
        <f t="shared" si="224"/>
        <v>0</v>
      </c>
      <c r="J610" s="387">
        <f t="shared" si="224"/>
        <v>0</v>
      </c>
      <c r="K610" s="387">
        <f t="shared" si="224"/>
        <v>0</v>
      </c>
      <c r="L610" s="387">
        <f t="shared" si="224"/>
        <v>0</v>
      </c>
      <c r="M610" s="387">
        <f t="shared" si="224"/>
        <v>0</v>
      </c>
      <c r="N610" s="387">
        <f t="shared" si="224"/>
        <v>0</v>
      </c>
      <c r="O610" s="387">
        <f t="shared" si="225"/>
        <v>0</v>
      </c>
      <c r="P610" s="387">
        <f t="shared" si="225"/>
        <v>0</v>
      </c>
      <c r="Q610" s="387">
        <f t="shared" si="225"/>
        <v>0</v>
      </c>
      <c r="R610" s="387">
        <f t="shared" si="225"/>
        <v>0</v>
      </c>
      <c r="S610" s="387">
        <f t="shared" si="225"/>
        <v>0</v>
      </c>
      <c r="T610" s="387">
        <f t="shared" si="225"/>
        <v>0</v>
      </c>
      <c r="U610" s="387">
        <f t="shared" si="225"/>
        <v>0</v>
      </c>
      <c r="V610" s="387">
        <f t="shared" si="225"/>
        <v>0</v>
      </c>
      <c r="W610" s="387">
        <f t="shared" si="225"/>
        <v>0</v>
      </c>
      <c r="X610" s="387">
        <f t="shared" si="225"/>
        <v>0</v>
      </c>
      <c r="Y610" s="387">
        <f t="shared" si="226"/>
        <v>0</v>
      </c>
      <c r="Z610" s="387">
        <f t="shared" si="226"/>
        <v>0</v>
      </c>
      <c r="AA610" s="387">
        <f t="shared" si="226"/>
        <v>0</v>
      </c>
      <c r="AB610" s="387">
        <f t="shared" si="226"/>
        <v>0</v>
      </c>
      <c r="AC610" s="387">
        <f t="shared" si="226"/>
        <v>0</v>
      </c>
      <c r="AD610" s="387">
        <f t="shared" si="226"/>
        <v>0</v>
      </c>
      <c r="AE610" s="387">
        <f t="shared" si="226"/>
        <v>0</v>
      </c>
      <c r="AF610" s="387">
        <f t="shared" si="226"/>
        <v>0</v>
      </c>
      <c r="AG610" s="387">
        <f t="shared" si="226"/>
        <v>0</v>
      </c>
      <c r="AH610" s="387">
        <f t="shared" si="226"/>
        <v>0</v>
      </c>
      <c r="AI610" s="387">
        <f t="shared" si="227"/>
        <v>0</v>
      </c>
      <c r="AJ610" s="387">
        <f t="shared" si="227"/>
        <v>0</v>
      </c>
      <c r="AK610" s="387">
        <f t="shared" si="227"/>
        <v>0</v>
      </c>
      <c r="AL610" s="387">
        <f t="shared" si="227"/>
        <v>0</v>
      </c>
      <c r="AM610" s="387">
        <f t="shared" si="227"/>
        <v>0</v>
      </c>
      <c r="AN610" s="387">
        <f t="shared" si="227"/>
        <v>0</v>
      </c>
      <c r="AO610" s="387">
        <f t="shared" si="227"/>
        <v>0</v>
      </c>
      <c r="AP610" s="387">
        <f t="shared" si="227"/>
        <v>0</v>
      </c>
      <c r="AQ610" s="387">
        <f t="shared" si="227"/>
        <v>0</v>
      </c>
      <c r="AR610" s="387">
        <f t="shared" si="227"/>
        <v>0</v>
      </c>
      <c r="AS610" s="387">
        <f t="shared" si="206"/>
        <v>0</v>
      </c>
    </row>
    <row r="611" spans="2:45" s="377" customFormat="1" ht="12.75" hidden="1" customHeight="1" outlineLevel="2">
      <c r="B611" s="377">
        <v>31</v>
      </c>
      <c r="C611" s="81"/>
      <c r="D611" s="388">
        <v>16.895505558771436</v>
      </c>
      <c r="E611" s="387">
        <f t="shared" ref="E611:N620" si="228">IF(AND(E$2=$B611,$B611=$C$3),$D611,IF(AND(E$2&gt;$B611,E$2&lt;=$D$580+$B611),SLN($D611,0,IF($C$3-$B611&gt;=$D$580,$D$580,$C$3-$B611)),0))</f>
        <v>0</v>
      </c>
      <c r="F611" s="387">
        <f t="shared" si="228"/>
        <v>0</v>
      </c>
      <c r="G611" s="387">
        <f t="shared" si="228"/>
        <v>0</v>
      </c>
      <c r="H611" s="387">
        <f t="shared" si="228"/>
        <v>0</v>
      </c>
      <c r="I611" s="387">
        <f t="shared" si="228"/>
        <v>0</v>
      </c>
      <c r="J611" s="387">
        <f t="shared" si="228"/>
        <v>0</v>
      </c>
      <c r="K611" s="387">
        <f t="shared" si="228"/>
        <v>0</v>
      </c>
      <c r="L611" s="387">
        <f t="shared" si="228"/>
        <v>0</v>
      </c>
      <c r="M611" s="387">
        <f t="shared" si="228"/>
        <v>0</v>
      </c>
      <c r="N611" s="387">
        <f t="shared" si="228"/>
        <v>0</v>
      </c>
      <c r="O611" s="387">
        <f t="shared" ref="O611:X620" si="229">IF(AND(O$2=$B611,$B611=$C$3),$D611,IF(AND(O$2&gt;$B611,O$2&lt;=$D$580+$B611),SLN($D611,0,IF($C$3-$B611&gt;=$D$580,$D$580,$C$3-$B611)),0))</f>
        <v>0</v>
      </c>
      <c r="P611" s="387">
        <f t="shared" si="229"/>
        <v>0</v>
      </c>
      <c r="Q611" s="387">
        <f t="shared" si="229"/>
        <v>0</v>
      </c>
      <c r="R611" s="387">
        <f t="shared" si="229"/>
        <v>0</v>
      </c>
      <c r="S611" s="387">
        <f t="shared" si="229"/>
        <v>0</v>
      </c>
      <c r="T611" s="387">
        <f t="shared" si="229"/>
        <v>0</v>
      </c>
      <c r="U611" s="387">
        <f t="shared" si="229"/>
        <v>0</v>
      </c>
      <c r="V611" s="387">
        <f t="shared" si="229"/>
        <v>0</v>
      </c>
      <c r="W611" s="387">
        <f t="shared" si="229"/>
        <v>0</v>
      </c>
      <c r="X611" s="387">
        <f t="shared" si="229"/>
        <v>0</v>
      </c>
      <c r="Y611" s="387">
        <f t="shared" ref="Y611:AH620" si="230">IF(AND(Y$2=$B611,$B611=$C$3),$D611,IF(AND(Y$2&gt;$B611,Y$2&lt;=$D$580+$B611),SLN($D611,0,IF($C$3-$B611&gt;=$D$580,$D$580,$C$3-$B611)),0))</f>
        <v>0</v>
      </c>
      <c r="Z611" s="387">
        <f t="shared" si="230"/>
        <v>0</v>
      </c>
      <c r="AA611" s="387">
        <f t="shared" si="230"/>
        <v>0</v>
      </c>
      <c r="AB611" s="387">
        <f t="shared" si="230"/>
        <v>0</v>
      </c>
      <c r="AC611" s="387">
        <f t="shared" si="230"/>
        <v>0</v>
      </c>
      <c r="AD611" s="387">
        <f t="shared" si="230"/>
        <v>0</v>
      </c>
      <c r="AE611" s="387">
        <f t="shared" si="230"/>
        <v>0</v>
      </c>
      <c r="AF611" s="387">
        <f t="shared" si="230"/>
        <v>0</v>
      </c>
      <c r="AG611" s="387">
        <f t="shared" si="230"/>
        <v>0</v>
      </c>
      <c r="AH611" s="387">
        <f t="shared" si="230"/>
        <v>0</v>
      </c>
      <c r="AI611" s="387">
        <f t="shared" ref="AI611:AR620" si="231">IF(AND(AI$2=$B611,$B611=$C$3),$D611,IF(AND(AI$2&gt;$B611,AI$2&lt;=$D$580+$B611),SLN($D611,0,IF($C$3-$B611&gt;=$D$580,$D$580,$C$3-$B611)),0))</f>
        <v>0</v>
      </c>
      <c r="AJ611" s="387">
        <f t="shared" si="231"/>
        <v>4.2238763896928591</v>
      </c>
      <c r="AK611" s="387">
        <f t="shared" si="231"/>
        <v>4.2238763896928591</v>
      </c>
      <c r="AL611" s="387">
        <f t="shared" si="231"/>
        <v>4.2238763896928591</v>
      </c>
      <c r="AM611" s="387">
        <f t="shared" si="231"/>
        <v>4.2238763896928591</v>
      </c>
      <c r="AN611" s="387">
        <f t="shared" si="231"/>
        <v>0</v>
      </c>
      <c r="AO611" s="387">
        <f t="shared" si="231"/>
        <v>0</v>
      </c>
      <c r="AP611" s="387">
        <f t="shared" si="231"/>
        <v>0</v>
      </c>
      <c r="AQ611" s="387">
        <f t="shared" si="231"/>
        <v>0</v>
      </c>
      <c r="AR611" s="387">
        <f t="shared" si="231"/>
        <v>0</v>
      </c>
      <c r="AS611" s="387">
        <f t="shared" si="206"/>
        <v>16.895505558771436</v>
      </c>
    </row>
    <row r="612" spans="2:45" s="377" customFormat="1" ht="12.75" hidden="1" customHeight="1" outlineLevel="2">
      <c r="B612" s="377">
        <v>32</v>
      </c>
      <c r="C612" s="81"/>
      <c r="D612" s="388">
        <v>0</v>
      </c>
      <c r="E612" s="387">
        <f t="shared" si="228"/>
        <v>0</v>
      </c>
      <c r="F612" s="387">
        <f t="shared" si="228"/>
        <v>0</v>
      </c>
      <c r="G612" s="387">
        <f t="shared" si="228"/>
        <v>0</v>
      </c>
      <c r="H612" s="387">
        <f t="shared" si="228"/>
        <v>0</v>
      </c>
      <c r="I612" s="387">
        <f t="shared" si="228"/>
        <v>0</v>
      </c>
      <c r="J612" s="387">
        <f t="shared" si="228"/>
        <v>0</v>
      </c>
      <c r="K612" s="387">
        <f t="shared" si="228"/>
        <v>0</v>
      </c>
      <c r="L612" s="387">
        <f t="shared" si="228"/>
        <v>0</v>
      </c>
      <c r="M612" s="387">
        <f t="shared" si="228"/>
        <v>0</v>
      </c>
      <c r="N612" s="387">
        <f t="shared" si="228"/>
        <v>0</v>
      </c>
      <c r="O612" s="387">
        <f t="shared" si="229"/>
        <v>0</v>
      </c>
      <c r="P612" s="387">
        <f t="shared" si="229"/>
        <v>0</v>
      </c>
      <c r="Q612" s="387">
        <f t="shared" si="229"/>
        <v>0</v>
      </c>
      <c r="R612" s="387">
        <f t="shared" si="229"/>
        <v>0</v>
      </c>
      <c r="S612" s="387">
        <f t="shared" si="229"/>
        <v>0</v>
      </c>
      <c r="T612" s="387">
        <f t="shared" si="229"/>
        <v>0</v>
      </c>
      <c r="U612" s="387">
        <f t="shared" si="229"/>
        <v>0</v>
      </c>
      <c r="V612" s="387">
        <f t="shared" si="229"/>
        <v>0</v>
      </c>
      <c r="W612" s="387">
        <f t="shared" si="229"/>
        <v>0</v>
      </c>
      <c r="X612" s="387">
        <f t="shared" si="229"/>
        <v>0</v>
      </c>
      <c r="Y612" s="387">
        <f t="shared" si="230"/>
        <v>0</v>
      </c>
      <c r="Z612" s="387">
        <f t="shared" si="230"/>
        <v>0</v>
      </c>
      <c r="AA612" s="387">
        <f t="shared" si="230"/>
        <v>0</v>
      </c>
      <c r="AB612" s="387">
        <f t="shared" si="230"/>
        <v>0</v>
      </c>
      <c r="AC612" s="387">
        <f t="shared" si="230"/>
        <v>0</v>
      </c>
      <c r="AD612" s="387">
        <f t="shared" si="230"/>
        <v>0</v>
      </c>
      <c r="AE612" s="387">
        <f t="shared" si="230"/>
        <v>0</v>
      </c>
      <c r="AF612" s="387">
        <f t="shared" si="230"/>
        <v>0</v>
      </c>
      <c r="AG612" s="387">
        <f t="shared" si="230"/>
        <v>0</v>
      </c>
      <c r="AH612" s="387">
        <f t="shared" si="230"/>
        <v>0</v>
      </c>
      <c r="AI612" s="387">
        <f t="shared" si="231"/>
        <v>0</v>
      </c>
      <c r="AJ612" s="387">
        <f t="shared" si="231"/>
        <v>0</v>
      </c>
      <c r="AK612" s="387">
        <f t="shared" si="231"/>
        <v>0</v>
      </c>
      <c r="AL612" s="387">
        <f t="shared" si="231"/>
        <v>0</v>
      </c>
      <c r="AM612" s="387">
        <f t="shared" si="231"/>
        <v>0</v>
      </c>
      <c r="AN612" s="387">
        <f t="shared" si="231"/>
        <v>0</v>
      </c>
      <c r="AO612" s="387">
        <f t="shared" si="231"/>
        <v>0</v>
      </c>
      <c r="AP612" s="387">
        <f t="shared" si="231"/>
        <v>0</v>
      </c>
      <c r="AQ612" s="387">
        <f t="shared" si="231"/>
        <v>0</v>
      </c>
      <c r="AR612" s="387">
        <f t="shared" si="231"/>
        <v>0</v>
      </c>
      <c r="AS612" s="387">
        <f t="shared" si="206"/>
        <v>0</v>
      </c>
    </row>
    <row r="613" spans="2:45" s="377" customFormat="1" ht="12.75" hidden="1" customHeight="1" outlineLevel="2">
      <c r="B613" s="377">
        <v>33</v>
      </c>
      <c r="C613" s="81"/>
      <c r="D613" s="388">
        <v>0</v>
      </c>
      <c r="E613" s="387">
        <f t="shared" si="228"/>
        <v>0</v>
      </c>
      <c r="F613" s="387">
        <f t="shared" si="228"/>
        <v>0</v>
      </c>
      <c r="G613" s="387">
        <f t="shared" si="228"/>
        <v>0</v>
      </c>
      <c r="H613" s="387">
        <f t="shared" si="228"/>
        <v>0</v>
      </c>
      <c r="I613" s="387">
        <f t="shared" si="228"/>
        <v>0</v>
      </c>
      <c r="J613" s="387">
        <f t="shared" si="228"/>
        <v>0</v>
      </c>
      <c r="K613" s="387">
        <f t="shared" si="228"/>
        <v>0</v>
      </c>
      <c r="L613" s="387">
        <f t="shared" si="228"/>
        <v>0</v>
      </c>
      <c r="M613" s="387">
        <f t="shared" si="228"/>
        <v>0</v>
      </c>
      <c r="N613" s="387">
        <f t="shared" si="228"/>
        <v>0</v>
      </c>
      <c r="O613" s="387">
        <f t="shared" si="229"/>
        <v>0</v>
      </c>
      <c r="P613" s="387">
        <f t="shared" si="229"/>
        <v>0</v>
      </c>
      <c r="Q613" s="387">
        <f t="shared" si="229"/>
        <v>0</v>
      </c>
      <c r="R613" s="387">
        <f t="shared" si="229"/>
        <v>0</v>
      </c>
      <c r="S613" s="387">
        <f t="shared" si="229"/>
        <v>0</v>
      </c>
      <c r="T613" s="387">
        <f t="shared" si="229"/>
        <v>0</v>
      </c>
      <c r="U613" s="387">
        <f t="shared" si="229"/>
        <v>0</v>
      </c>
      <c r="V613" s="387">
        <f t="shared" si="229"/>
        <v>0</v>
      </c>
      <c r="W613" s="387">
        <f t="shared" si="229"/>
        <v>0</v>
      </c>
      <c r="X613" s="387">
        <f t="shared" si="229"/>
        <v>0</v>
      </c>
      <c r="Y613" s="387">
        <f t="shared" si="230"/>
        <v>0</v>
      </c>
      <c r="Z613" s="387">
        <f t="shared" si="230"/>
        <v>0</v>
      </c>
      <c r="AA613" s="387">
        <f t="shared" si="230"/>
        <v>0</v>
      </c>
      <c r="AB613" s="387">
        <f t="shared" si="230"/>
        <v>0</v>
      </c>
      <c r="AC613" s="387">
        <f t="shared" si="230"/>
        <v>0</v>
      </c>
      <c r="AD613" s="387">
        <f t="shared" si="230"/>
        <v>0</v>
      </c>
      <c r="AE613" s="387">
        <f t="shared" si="230"/>
        <v>0</v>
      </c>
      <c r="AF613" s="387">
        <f t="shared" si="230"/>
        <v>0</v>
      </c>
      <c r="AG613" s="387">
        <f t="shared" si="230"/>
        <v>0</v>
      </c>
      <c r="AH613" s="387">
        <f t="shared" si="230"/>
        <v>0</v>
      </c>
      <c r="AI613" s="387">
        <f t="shared" si="231"/>
        <v>0</v>
      </c>
      <c r="AJ613" s="387">
        <f t="shared" si="231"/>
        <v>0</v>
      </c>
      <c r="AK613" s="387">
        <f t="shared" si="231"/>
        <v>0</v>
      </c>
      <c r="AL613" s="387">
        <f t="shared" si="231"/>
        <v>0</v>
      </c>
      <c r="AM613" s="387">
        <f t="shared" si="231"/>
        <v>0</v>
      </c>
      <c r="AN613" s="387">
        <f t="shared" si="231"/>
        <v>0</v>
      </c>
      <c r="AO613" s="387">
        <f t="shared" si="231"/>
        <v>0</v>
      </c>
      <c r="AP613" s="387">
        <f t="shared" si="231"/>
        <v>0</v>
      </c>
      <c r="AQ613" s="387">
        <f t="shared" si="231"/>
        <v>0</v>
      </c>
      <c r="AR613" s="387">
        <f t="shared" si="231"/>
        <v>0</v>
      </c>
      <c r="AS613" s="387">
        <f t="shared" si="206"/>
        <v>0</v>
      </c>
    </row>
    <row r="614" spans="2:45" s="377" customFormat="1" ht="12.75" hidden="1" customHeight="1" outlineLevel="2">
      <c r="B614" s="377">
        <v>34</v>
      </c>
      <c r="C614" s="81"/>
      <c r="D614" s="388">
        <v>0</v>
      </c>
      <c r="E614" s="387">
        <f t="shared" si="228"/>
        <v>0</v>
      </c>
      <c r="F614" s="387">
        <f t="shared" si="228"/>
        <v>0</v>
      </c>
      <c r="G614" s="387">
        <f t="shared" si="228"/>
        <v>0</v>
      </c>
      <c r="H614" s="387">
        <f t="shared" si="228"/>
        <v>0</v>
      </c>
      <c r="I614" s="387">
        <f t="shared" si="228"/>
        <v>0</v>
      </c>
      <c r="J614" s="387">
        <f t="shared" si="228"/>
        <v>0</v>
      </c>
      <c r="K614" s="387">
        <f t="shared" si="228"/>
        <v>0</v>
      </c>
      <c r="L614" s="387">
        <f t="shared" si="228"/>
        <v>0</v>
      </c>
      <c r="M614" s="387">
        <f t="shared" si="228"/>
        <v>0</v>
      </c>
      <c r="N614" s="387">
        <f t="shared" si="228"/>
        <v>0</v>
      </c>
      <c r="O614" s="387">
        <f t="shared" si="229"/>
        <v>0</v>
      </c>
      <c r="P614" s="387">
        <f t="shared" si="229"/>
        <v>0</v>
      </c>
      <c r="Q614" s="387">
        <f t="shared" si="229"/>
        <v>0</v>
      </c>
      <c r="R614" s="387">
        <f t="shared" si="229"/>
        <v>0</v>
      </c>
      <c r="S614" s="387">
        <f t="shared" si="229"/>
        <v>0</v>
      </c>
      <c r="T614" s="387">
        <f t="shared" si="229"/>
        <v>0</v>
      </c>
      <c r="U614" s="387">
        <f t="shared" si="229"/>
        <v>0</v>
      </c>
      <c r="V614" s="387">
        <f t="shared" si="229"/>
        <v>0</v>
      </c>
      <c r="W614" s="387">
        <f t="shared" si="229"/>
        <v>0</v>
      </c>
      <c r="X614" s="387">
        <f t="shared" si="229"/>
        <v>0</v>
      </c>
      <c r="Y614" s="387">
        <f t="shared" si="230"/>
        <v>0</v>
      </c>
      <c r="Z614" s="387">
        <f t="shared" si="230"/>
        <v>0</v>
      </c>
      <c r="AA614" s="387">
        <f t="shared" si="230"/>
        <v>0</v>
      </c>
      <c r="AB614" s="387">
        <f t="shared" si="230"/>
        <v>0</v>
      </c>
      <c r="AC614" s="387">
        <f t="shared" si="230"/>
        <v>0</v>
      </c>
      <c r="AD614" s="387">
        <f t="shared" si="230"/>
        <v>0</v>
      </c>
      <c r="AE614" s="387">
        <f t="shared" si="230"/>
        <v>0</v>
      </c>
      <c r="AF614" s="387">
        <f t="shared" si="230"/>
        <v>0</v>
      </c>
      <c r="AG614" s="387">
        <f t="shared" si="230"/>
        <v>0</v>
      </c>
      <c r="AH614" s="387">
        <f t="shared" si="230"/>
        <v>0</v>
      </c>
      <c r="AI614" s="387">
        <f t="shared" si="231"/>
        <v>0</v>
      </c>
      <c r="AJ614" s="387">
        <f t="shared" si="231"/>
        <v>0</v>
      </c>
      <c r="AK614" s="387">
        <f t="shared" si="231"/>
        <v>0</v>
      </c>
      <c r="AL614" s="387">
        <f t="shared" si="231"/>
        <v>0</v>
      </c>
      <c r="AM614" s="387">
        <f t="shared" si="231"/>
        <v>0</v>
      </c>
      <c r="AN614" s="387">
        <f t="shared" si="231"/>
        <v>0</v>
      </c>
      <c r="AO614" s="387">
        <f t="shared" si="231"/>
        <v>0</v>
      </c>
      <c r="AP614" s="387">
        <f t="shared" si="231"/>
        <v>0</v>
      </c>
      <c r="AQ614" s="387">
        <f t="shared" si="231"/>
        <v>0</v>
      </c>
      <c r="AR614" s="387">
        <f t="shared" si="231"/>
        <v>0</v>
      </c>
      <c r="AS614" s="387">
        <f t="shared" si="206"/>
        <v>0</v>
      </c>
    </row>
    <row r="615" spans="2:45" s="377" customFormat="1" ht="12.75" hidden="1" customHeight="1" outlineLevel="2">
      <c r="B615" s="377">
        <v>35</v>
      </c>
      <c r="C615" s="81"/>
      <c r="D615" s="388">
        <v>0</v>
      </c>
      <c r="E615" s="387">
        <f t="shared" si="228"/>
        <v>0</v>
      </c>
      <c r="F615" s="387">
        <f t="shared" si="228"/>
        <v>0</v>
      </c>
      <c r="G615" s="387">
        <f t="shared" si="228"/>
        <v>0</v>
      </c>
      <c r="H615" s="387">
        <f t="shared" si="228"/>
        <v>0</v>
      </c>
      <c r="I615" s="387">
        <f t="shared" si="228"/>
        <v>0</v>
      </c>
      <c r="J615" s="387">
        <f t="shared" si="228"/>
        <v>0</v>
      </c>
      <c r="K615" s="387">
        <f t="shared" si="228"/>
        <v>0</v>
      </c>
      <c r="L615" s="387">
        <f t="shared" si="228"/>
        <v>0</v>
      </c>
      <c r="M615" s="387">
        <f t="shared" si="228"/>
        <v>0</v>
      </c>
      <c r="N615" s="387">
        <f t="shared" si="228"/>
        <v>0</v>
      </c>
      <c r="O615" s="387">
        <f t="shared" si="229"/>
        <v>0</v>
      </c>
      <c r="P615" s="387">
        <f t="shared" si="229"/>
        <v>0</v>
      </c>
      <c r="Q615" s="387">
        <f t="shared" si="229"/>
        <v>0</v>
      </c>
      <c r="R615" s="387">
        <f t="shared" si="229"/>
        <v>0</v>
      </c>
      <c r="S615" s="387">
        <f t="shared" si="229"/>
        <v>0</v>
      </c>
      <c r="T615" s="387">
        <f t="shared" si="229"/>
        <v>0</v>
      </c>
      <c r="U615" s="387">
        <f t="shared" si="229"/>
        <v>0</v>
      </c>
      <c r="V615" s="387">
        <f t="shared" si="229"/>
        <v>0</v>
      </c>
      <c r="W615" s="387">
        <f t="shared" si="229"/>
        <v>0</v>
      </c>
      <c r="X615" s="387">
        <f t="shared" si="229"/>
        <v>0</v>
      </c>
      <c r="Y615" s="387">
        <f t="shared" si="230"/>
        <v>0</v>
      </c>
      <c r="Z615" s="387">
        <f t="shared" si="230"/>
        <v>0</v>
      </c>
      <c r="AA615" s="387">
        <f t="shared" si="230"/>
        <v>0</v>
      </c>
      <c r="AB615" s="387">
        <f t="shared" si="230"/>
        <v>0</v>
      </c>
      <c r="AC615" s="387">
        <f t="shared" si="230"/>
        <v>0</v>
      </c>
      <c r="AD615" s="387">
        <f t="shared" si="230"/>
        <v>0</v>
      </c>
      <c r="AE615" s="387">
        <f t="shared" si="230"/>
        <v>0</v>
      </c>
      <c r="AF615" s="387">
        <f t="shared" si="230"/>
        <v>0</v>
      </c>
      <c r="AG615" s="387">
        <f t="shared" si="230"/>
        <v>0</v>
      </c>
      <c r="AH615" s="387">
        <f t="shared" si="230"/>
        <v>0</v>
      </c>
      <c r="AI615" s="387">
        <f t="shared" si="231"/>
        <v>0</v>
      </c>
      <c r="AJ615" s="387">
        <f t="shared" si="231"/>
        <v>0</v>
      </c>
      <c r="AK615" s="387">
        <f t="shared" si="231"/>
        <v>0</v>
      </c>
      <c r="AL615" s="387">
        <f t="shared" si="231"/>
        <v>0</v>
      </c>
      <c r="AM615" s="387">
        <f t="shared" si="231"/>
        <v>0</v>
      </c>
      <c r="AN615" s="387">
        <f t="shared" si="231"/>
        <v>0</v>
      </c>
      <c r="AO615" s="387">
        <f t="shared" si="231"/>
        <v>0</v>
      </c>
      <c r="AP615" s="387">
        <f t="shared" si="231"/>
        <v>0</v>
      </c>
      <c r="AQ615" s="387">
        <f t="shared" si="231"/>
        <v>0</v>
      </c>
      <c r="AR615" s="387">
        <f t="shared" si="231"/>
        <v>0</v>
      </c>
      <c r="AS615" s="387">
        <f t="shared" ref="AS615:AS620" si="232">SUM(E615:AR615)</f>
        <v>0</v>
      </c>
    </row>
    <row r="616" spans="2:45" s="377" customFormat="1" ht="12.75" hidden="1" customHeight="1" outlineLevel="2">
      <c r="B616" s="377">
        <v>36</v>
      </c>
      <c r="C616" s="81"/>
      <c r="D616" s="388">
        <v>0</v>
      </c>
      <c r="E616" s="387">
        <f t="shared" si="228"/>
        <v>0</v>
      </c>
      <c r="F616" s="387">
        <f t="shared" si="228"/>
        <v>0</v>
      </c>
      <c r="G616" s="387">
        <f t="shared" si="228"/>
        <v>0</v>
      </c>
      <c r="H616" s="387">
        <f t="shared" si="228"/>
        <v>0</v>
      </c>
      <c r="I616" s="387">
        <f t="shared" si="228"/>
        <v>0</v>
      </c>
      <c r="J616" s="387">
        <f t="shared" si="228"/>
        <v>0</v>
      </c>
      <c r="K616" s="387">
        <f t="shared" si="228"/>
        <v>0</v>
      </c>
      <c r="L616" s="387">
        <f t="shared" si="228"/>
        <v>0</v>
      </c>
      <c r="M616" s="387">
        <f t="shared" si="228"/>
        <v>0</v>
      </c>
      <c r="N616" s="387">
        <f t="shared" si="228"/>
        <v>0</v>
      </c>
      <c r="O616" s="387">
        <f t="shared" si="229"/>
        <v>0</v>
      </c>
      <c r="P616" s="387">
        <f t="shared" si="229"/>
        <v>0</v>
      </c>
      <c r="Q616" s="387">
        <f t="shared" si="229"/>
        <v>0</v>
      </c>
      <c r="R616" s="387">
        <f t="shared" si="229"/>
        <v>0</v>
      </c>
      <c r="S616" s="387">
        <f t="shared" si="229"/>
        <v>0</v>
      </c>
      <c r="T616" s="387">
        <f t="shared" si="229"/>
        <v>0</v>
      </c>
      <c r="U616" s="387">
        <f t="shared" si="229"/>
        <v>0</v>
      </c>
      <c r="V616" s="387">
        <f t="shared" si="229"/>
        <v>0</v>
      </c>
      <c r="W616" s="387">
        <f t="shared" si="229"/>
        <v>0</v>
      </c>
      <c r="X616" s="387">
        <f t="shared" si="229"/>
        <v>0</v>
      </c>
      <c r="Y616" s="387">
        <f t="shared" si="230"/>
        <v>0</v>
      </c>
      <c r="Z616" s="387">
        <f t="shared" si="230"/>
        <v>0</v>
      </c>
      <c r="AA616" s="387">
        <f t="shared" si="230"/>
        <v>0</v>
      </c>
      <c r="AB616" s="387">
        <f t="shared" si="230"/>
        <v>0</v>
      </c>
      <c r="AC616" s="387">
        <f t="shared" si="230"/>
        <v>0</v>
      </c>
      <c r="AD616" s="387">
        <f t="shared" si="230"/>
        <v>0</v>
      </c>
      <c r="AE616" s="387">
        <f t="shared" si="230"/>
        <v>0</v>
      </c>
      <c r="AF616" s="387">
        <f t="shared" si="230"/>
        <v>0</v>
      </c>
      <c r="AG616" s="387">
        <f t="shared" si="230"/>
        <v>0</v>
      </c>
      <c r="AH616" s="387">
        <f t="shared" si="230"/>
        <v>0</v>
      </c>
      <c r="AI616" s="387">
        <f t="shared" si="231"/>
        <v>0</v>
      </c>
      <c r="AJ616" s="387">
        <f t="shared" si="231"/>
        <v>0</v>
      </c>
      <c r="AK616" s="387">
        <f t="shared" si="231"/>
        <v>0</v>
      </c>
      <c r="AL616" s="387">
        <f t="shared" si="231"/>
        <v>0</v>
      </c>
      <c r="AM616" s="387">
        <f t="shared" si="231"/>
        <v>0</v>
      </c>
      <c r="AN616" s="387">
        <f t="shared" si="231"/>
        <v>0</v>
      </c>
      <c r="AO616" s="387">
        <f t="shared" si="231"/>
        <v>0</v>
      </c>
      <c r="AP616" s="387">
        <f t="shared" si="231"/>
        <v>0</v>
      </c>
      <c r="AQ616" s="387">
        <f t="shared" si="231"/>
        <v>0</v>
      </c>
      <c r="AR616" s="387">
        <f t="shared" si="231"/>
        <v>0</v>
      </c>
      <c r="AS616" s="387">
        <f t="shared" si="232"/>
        <v>0</v>
      </c>
    </row>
    <row r="617" spans="2:45" s="377" customFormat="1" ht="12.75" hidden="1" customHeight="1" outlineLevel="2">
      <c r="B617" s="377">
        <v>37</v>
      </c>
      <c r="C617" s="81"/>
      <c r="D617" s="388">
        <v>0</v>
      </c>
      <c r="E617" s="387">
        <f t="shared" si="228"/>
        <v>0</v>
      </c>
      <c r="F617" s="387">
        <f t="shared" si="228"/>
        <v>0</v>
      </c>
      <c r="G617" s="387">
        <f t="shared" si="228"/>
        <v>0</v>
      </c>
      <c r="H617" s="387">
        <f t="shared" si="228"/>
        <v>0</v>
      </c>
      <c r="I617" s="387">
        <f t="shared" si="228"/>
        <v>0</v>
      </c>
      <c r="J617" s="387">
        <f t="shared" si="228"/>
        <v>0</v>
      </c>
      <c r="K617" s="387">
        <f t="shared" si="228"/>
        <v>0</v>
      </c>
      <c r="L617" s="387">
        <f t="shared" si="228"/>
        <v>0</v>
      </c>
      <c r="M617" s="387">
        <f t="shared" si="228"/>
        <v>0</v>
      </c>
      <c r="N617" s="387">
        <f t="shared" si="228"/>
        <v>0</v>
      </c>
      <c r="O617" s="387">
        <f t="shared" si="229"/>
        <v>0</v>
      </c>
      <c r="P617" s="387">
        <f t="shared" si="229"/>
        <v>0</v>
      </c>
      <c r="Q617" s="387">
        <f t="shared" si="229"/>
        <v>0</v>
      </c>
      <c r="R617" s="387">
        <f t="shared" si="229"/>
        <v>0</v>
      </c>
      <c r="S617" s="387">
        <f t="shared" si="229"/>
        <v>0</v>
      </c>
      <c r="T617" s="387">
        <f t="shared" si="229"/>
        <v>0</v>
      </c>
      <c r="U617" s="387">
        <f t="shared" si="229"/>
        <v>0</v>
      </c>
      <c r="V617" s="387">
        <f t="shared" si="229"/>
        <v>0</v>
      </c>
      <c r="W617" s="387">
        <f t="shared" si="229"/>
        <v>0</v>
      </c>
      <c r="X617" s="387">
        <f t="shared" si="229"/>
        <v>0</v>
      </c>
      <c r="Y617" s="387">
        <f t="shared" si="230"/>
        <v>0</v>
      </c>
      <c r="Z617" s="387">
        <f t="shared" si="230"/>
        <v>0</v>
      </c>
      <c r="AA617" s="387">
        <f t="shared" si="230"/>
        <v>0</v>
      </c>
      <c r="AB617" s="387">
        <f t="shared" si="230"/>
        <v>0</v>
      </c>
      <c r="AC617" s="387">
        <f t="shared" si="230"/>
        <v>0</v>
      </c>
      <c r="AD617" s="387">
        <f t="shared" si="230"/>
        <v>0</v>
      </c>
      <c r="AE617" s="387">
        <f t="shared" si="230"/>
        <v>0</v>
      </c>
      <c r="AF617" s="387">
        <f t="shared" si="230"/>
        <v>0</v>
      </c>
      <c r="AG617" s="387">
        <f t="shared" si="230"/>
        <v>0</v>
      </c>
      <c r="AH617" s="387">
        <f t="shared" si="230"/>
        <v>0</v>
      </c>
      <c r="AI617" s="387">
        <f t="shared" si="231"/>
        <v>0</v>
      </c>
      <c r="AJ617" s="387">
        <f t="shared" si="231"/>
        <v>0</v>
      </c>
      <c r="AK617" s="387">
        <f t="shared" si="231"/>
        <v>0</v>
      </c>
      <c r="AL617" s="387">
        <f t="shared" si="231"/>
        <v>0</v>
      </c>
      <c r="AM617" s="387">
        <f t="shared" si="231"/>
        <v>0</v>
      </c>
      <c r="AN617" s="387">
        <f t="shared" si="231"/>
        <v>0</v>
      </c>
      <c r="AO617" s="387">
        <f t="shared" si="231"/>
        <v>0</v>
      </c>
      <c r="AP617" s="387">
        <f t="shared" si="231"/>
        <v>0</v>
      </c>
      <c r="AQ617" s="387">
        <f t="shared" si="231"/>
        <v>0</v>
      </c>
      <c r="AR617" s="387">
        <f t="shared" si="231"/>
        <v>0</v>
      </c>
      <c r="AS617" s="387">
        <f t="shared" si="232"/>
        <v>0</v>
      </c>
    </row>
    <row r="618" spans="2:45" s="377" customFormat="1" ht="12.75" hidden="1" customHeight="1" outlineLevel="2">
      <c r="B618" s="377">
        <v>38</v>
      </c>
      <c r="C618" s="81"/>
      <c r="D618" s="388">
        <v>0</v>
      </c>
      <c r="E618" s="387">
        <f t="shared" si="228"/>
        <v>0</v>
      </c>
      <c r="F618" s="387">
        <f t="shared" si="228"/>
        <v>0</v>
      </c>
      <c r="G618" s="387">
        <f t="shared" si="228"/>
        <v>0</v>
      </c>
      <c r="H618" s="387">
        <f t="shared" si="228"/>
        <v>0</v>
      </c>
      <c r="I618" s="387">
        <f t="shared" si="228"/>
        <v>0</v>
      </c>
      <c r="J618" s="387">
        <f t="shared" si="228"/>
        <v>0</v>
      </c>
      <c r="K618" s="387">
        <f t="shared" si="228"/>
        <v>0</v>
      </c>
      <c r="L618" s="387">
        <f t="shared" si="228"/>
        <v>0</v>
      </c>
      <c r="M618" s="387">
        <f t="shared" si="228"/>
        <v>0</v>
      </c>
      <c r="N618" s="387">
        <f t="shared" si="228"/>
        <v>0</v>
      </c>
      <c r="O618" s="387">
        <f t="shared" si="229"/>
        <v>0</v>
      </c>
      <c r="P618" s="387">
        <f t="shared" si="229"/>
        <v>0</v>
      </c>
      <c r="Q618" s="387">
        <f t="shared" si="229"/>
        <v>0</v>
      </c>
      <c r="R618" s="387">
        <f t="shared" si="229"/>
        <v>0</v>
      </c>
      <c r="S618" s="387">
        <f t="shared" si="229"/>
        <v>0</v>
      </c>
      <c r="T618" s="387">
        <f t="shared" si="229"/>
        <v>0</v>
      </c>
      <c r="U618" s="387">
        <f t="shared" si="229"/>
        <v>0</v>
      </c>
      <c r="V618" s="387">
        <f t="shared" si="229"/>
        <v>0</v>
      </c>
      <c r="W618" s="387">
        <f t="shared" si="229"/>
        <v>0</v>
      </c>
      <c r="X618" s="387">
        <f t="shared" si="229"/>
        <v>0</v>
      </c>
      <c r="Y618" s="387">
        <f t="shared" si="230"/>
        <v>0</v>
      </c>
      <c r="Z618" s="387">
        <f t="shared" si="230"/>
        <v>0</v>
      </c>
      <c r="AA618" s="387">
        <f t="shared" si="230"/>
        <v>0</v>
      </c>
      <c r="AB618" s="387">
        <f t="shared" si="230"/>
        <v>0</v>
      </c>
      <c r="AC618" s="387">
        <f t="shared" si="230"/>
        <v>0</v>
      </c>
      <c r="AD618" s="387">
        <f t="shared" si="230"/>
        <v>0</v>
      </c>
      <c r="AE618" s="387">
        <f t="shared" si="230"/>
        <v>0</v>
      </c>
      <c r="AF618" s="387">
        <f t="shared" si="230"/>
        <v>0</v>
      </c>
      <c r="AG618" s="387">
        <f t="shared" si="230"/>
        <v>0</v>
      </c>
      <c r="AH618" s="387">
        <f t="shared" si="230"/>
        <v>0</v>
      </c>
      <c r="AI618" s="387">
        <f t="shared" si="231"/>
        <v>0</v>
      </c>
      <c r="AJ618" s="387">
        <f t="shared" si="231"/>
        <v>0</v>
      </c>
      <c r="AK618" s="387">
        <f t="shared" si="231"/>
        <v>0</v>
      </c>
      <c r="AL618" s="387">
        <f t="shared" si="231"/>
        <v>0</v>
      </c>
      <c r="AM618" s="387">
        <f t="shared" si="231"/>
        <v>0</v>
      </c>
      <c r="AN618" s="387">
        <f t="shared" si="231"/>
        <v>0</v>
      </c>
      <c r="AO618" s="387">
        <f t="shared" si="231"/>
        <v>0</v>
      </c>
      <c r="AP618" s="387">
        <f t="shared" si="231"/>
        <v>0</v>
      </c>
      <c r="AQ618" s="387">
        <f t="shared" si="231"/>
        <v>0</v>
      </c>
      <c r="AR618" s="387">
        <f t="shared" si="231"/>
        <v>0</v>
      </c>
      <c r="AS618" s="387">
        <f t="shared" si="232"/>
        <v>0</v>
      </c>
    </row>
    <row r="619" spans="2:45" s="377" customFormat="1" ht="12.75" hidden="1" customHeight="1" outlineLevel="2">
      <c r="B619" s="377">
        <v>39</v>
      </c>
      <c r="C619" s="81"/>
      <c r="D619" s="388">
        <v>0</v>
      </c>
      <c r="E619" s="387">
        <f t="shared" si="228"/>
        <v>0</v>
      </c>
      <c r="F619" s="387">
        <f t="shared" si="228"/>
        <v>0</v>
      </c>
      <c r="G619" s="387">
        <f t="shared" si="228"/>
        <v>0</v>
      </c>
      <c r="H619" s="387">
        <f t="shared" si="228"/>
        <v>0</v>
      </c>
      <c r="I619" s="387">
        <f t="shared" si="228"/>
        <v>0</v>
      </c>
      <c r="J619" s="387">
        <f t="shared" si="228"/>
        <v>0</v>
      </c>
      <c r="K619" s="387">
        <f t="shared" si="228"/>
        <v>0</v>
      </c>
      <c r="L619" s="387">
        <f t="shared" si="228"/>
        <v>0</v>
      </c>
      <c r="M619" s="387">
        <f t="shared" si="228"/>
        <v>0</v>
      </c>
      <c r="N619" s="387">
        <f t="shared" si="228"/>
        <v>0</v>
      </c>
      <c r="O619" s="387">
        <f t="shared" si="229"/>
        <v>0</v>
      </c>
      <c r="P619" s="387">
        <f t="shared" si="229"/>
        <v>0</v>
      </c>
      <c r="Q619" s="387">
        <f t="shared" si="229"/>
        <v>0</v>
      </c>
      <c r="R619" s="387">
        <f t="shared" si="229"/>
        <v>0</v>
      </c>
      <c r="S619" s="387">
        <f t="shared" si="229"/>
        <v>0</v>
      </c>
      <c r="T619" s="387">
        <f t="shared" si="229"/>
        <v>0</v>
      </c>
      <c r="U619" s="387">
        <f t="shared" si="229"/>
        <v>0</v>
      </c>
      <c r="V619" s="387">
        <f t="shared" si="229"/>
        <v>0</v>
      </c>
      <c r="W619" s="387">
        <f t="shared" si="229"/>
        <v>0</v>
      </c>
      <c r="X619" s="387">
        <f t="shared" si="229"/>
        <v>0</v>
      </c>
      <c r="Y619" s="387">
        <f t="shared" si="230"/>
        <v>0</v>
      </c>
      <c r="Z619" s="387">
        <f t="shared" si="230"/>
        <v>0</v>
      </c>
      <c r="AA619" s="387">
        <f t="shared" si="230"/>
        <v>0</v>
      </c>
      <c r="AB619" s="387">
        <f t="shared" si="230"/>
        <v>0</v>
      </c>
      <c r="AC619" s="387">
        <f t="shared" si="230"/>
        <v>0</v>
      </c>
      <c r="AD619" s="387">
        <f t="shared" si="230"/>
        <v>0</v>
      </c>
      <c r="AE619" s="387">
        <f t="shared" si="230"/>
        <v>0</v>
      </c>
      <c r="AF619" s="387">
        <f t="shared" si="230"/>
        <v>0</v>
      </c>
      <c r="AG619" s="387">
        <f t="shared" si="230"/>
        <v>0</v>
      </c>
      <c r="AH619" s="387">
        <f t="shared" si="230"/>
        <v>0</v>
      </c>
      <c r="AI619" s="387">
        <f t="shared" si="231"/>
        <v>0</v>
      </c>
      <c r="AJ619" s="387">
        <f t="shared" si="231"/>
        <v>0</v>
      </c>
      <c r="AK619" s="387">
        <f t="shared" si="231"/>
        <v>0</v>
      </c>
      <c r="AL619" s="387">
        <f t="shared" si="231"/>
        <v>0</v>
      </c>
      <c r="AM619" s="387">
        <f t="shared" si="231"/>
        <v>0</v>
      </c>
      <c r="AN619" s="387">
        <f t="shared" si="231"/>
        <v>0</v>
      </c>
      <c r="AO619" s="387">
        <f t="shared" si="231"/>
        <v>0</v>
      </c>
      <c r="AP619" s="387">
        <f t="shared" si="231"/>
        <v>0</v>
      </c>
      <c r="AQ619" s="387">
        <f t="shared" si="231"/>
        <v>0</v>
      </c>
      <c r="AR619" s="387">
        <f t="shared" si="231"/>
        <v>0</v>
      </c>
      <c r="AS619" s="387">
        <f t="shared" si="232"/>
        <v>0</v>
      </c>
    </row>
    <row r="620" spans="2:45" s="377" customFormat="1" ht="12.75" hidden="1" customHeight="1" outlineLevel="2">
      <c r="B620" s="377">
        <v>40</v>
      </c>
      <c r="C620" s="81"/>
      <c r="D620" s="388">
        <v>0</v>
      </c>
      <c r="E620" s="387">
        <f t="shared" si="228"/>
        <v>0</v>
      </c>
      <c r="F620" s="387">
        <f t="shared" si="228"/>
        <v>0</v>
      </c>
      <c r="G620" s="387">
        <f t="shared" si="228"/>
        <v>0</v>
      </c>
      <c r="H620" s="387">
        <f t="shared" si="228"/>
        <v>0</v>
      </c>
      <c r="I620" s="387">
        <f t="shared" si="228"/>
        <v>0</v>
      </c>
      <c r="J620" s="387">
        <f t="shared" si="228"/>
        <v>0</v>
      </c>
      <c r="K620" s="387">
        <f t="shared" si="228"/>
        <v>0</v>
      </c>
      <c r="L620" s="387">
        <f t="shared" si="228"/>
        <v>0</v>
      </c>
      <c r="M620" s="387">
        <f t="shared" si="228"/>
        <v>0</v>
      </c>
      <c r="N620" s="387">
        <f t="shared" si="228"/>
        <v>0</v>
      </c>
      <c r="O620" s="387">
        <f t="shared" si="229"/>
        <v>0</v>
      </c>
      <c r="P620" s="387">
        <f t="shared" si="229"/>
        <v>0</v>
      </c>
      <c r="Q620" s="387">
        <f t="shared" si="229"/>
        <v>0</v>
      </c>
      <c r="R620" s="387">
        <f t="shared" si="229"/>
        <v>0</v>
      </c>
      <c r="S620" s="387">
        <f t="shared" si="229"/>
        <v>0</v>
      </c>
      <c r="T620" s="387">
        <f t="shared" si="229"/>
        <v>0</v>
      </c>
      <c r="U620" s="387">
        <f t="shared" si="229"/>
        <v>0</v>
      </c>
      <c r="V620" s="387">
        <f t="shared" si="229"/>
        <v>0</v>
      </c>
      <c r="W620" s="387">
        <f t="shared" si="229"/>
        <v>0</v>
      </c>
      <c r="X620" s="387">
        <f t="shared" si="229"/>
        <v>0</v>
      </c>
      <c r="Y620" s="387">
        <f t="shared" si="230"/>
        <v>0</v>
      </c>
      <c r="Z620" s="387">
        <f t="shared" si="230"/>
        <v>0</v>
      </c>
      <c r="AA620" s="387">
        <f t="shared" si="230"/>
        <v>0</v>
      </c>
      <c r="AB620" s="387">
        <f t="shared" si="230"/>
        <v>0</v>
      </c>
      <c r="AC620" s="387">
        <f t="shared" si="230"/>
        <v>0</v>
      </c>
      <c r="AD620" s="387">
        <f t="shared" si="230"/>
        <v>0</v>
      </c>
      <c r="AE620" s="387">
        <f t="shared" si="230"/>
        <v>0</v>
      </c>
      <c r="AF620" s="387">
        <f t="shared" si="230"/>
        <v>0</v>
      </c>
      <c r="AG620" s="387">
        <f t="shared" si="230"/>
        <v>0</v>
      </c>
      <c r="AH620" s="387">
        <f t="shared" si="230"/>
        <v>0</v>
      </c>
      <c r="AI620" s="387">
        <f t="shared" si="231"/>
        <v>0</v>
      </c>
      <c r="AJ620" s="387">
        <f t="shared" si="231"/>
        <v>0</v>
      </c>
      <c r="AK620" s="387">
        <f t="shared" si="231"/>
        <v>0</v>
      </c>
      <c r="AL620" s="387">
        <f t="shared" si="231"/>
        <v>0</v>
      </c>
      <c r="AM620" s="387">
        <f t="shared" si="231"/>
        <v>0</v>
      </c>
      <c r="AN620" s="387">
        <f t="shared" si="231"/>
        <v>0</v>
      </c>
      <c r="AO620" s="387">
        <f t="shared" si="231"/>
        <v>0</v>
      </c>
      <c r="AP620" s="387">
        <f t="shared" si="231"/>
        <v>0</v>
      </c>
      <c r="AQ620" s="387">
        <f t="shared" si="231"/>
        <v>0</v>
      </c>
      <c r="AR620" s="387">
        <f t="shared" si="231"/>
        <v>0</v>
      </c>
      <c r="AS620" s="387">
        <f t="shared" si="232"/>
        <v>0</v>
      </c>
    </row>
    <row r="621" spans="2:45" s="377" customFormat="1" ht="12.75" hidden="1" customHeight="1" outlineLevel="1" collapsed="1">
      <c r="B621" s="378" t="str">
        <f>INV!B24</f>
        <v>2.5 - Conjunto Pulverizador para Pick-ups e Caminhonetes 700 L</v>
      </c>
      <c r="C621" s="357"/>
      <c r="D621" s="386">
        <f>INV!C24</f>
        <v>10</v>
      </c>
      <c r="E621" s="387">
        <f t="shared" ref="E621:AR621" si="233">SUM(E622:E661)</f>
        <v>0</v>
      </c>
      <c r="F621" s="387">
        <f t="shared" si="233"/>
        <v>2.4556899415734548</v>
      </c>
      <c r="G621" s="387">
        <f t="shared" si="233"/>
        <v>2.4556899415734548</v>
      </c>
      <c r="H621" s="387">
        <f t="shared" si="233"/>
        <v>2.4556899415734548</v>
      </c>
      <c r="I621" s="387">
        <f t="shared" si="233"/>
        <v>2.4556899415734548</v>
      </c>
      <c r="J621" s="387">
        <f t="shared" si="233"/>
        <v>2.4556899415734548</v>
      </c>
      <c r="K621" s="387">
        <f t="shared" si="233"/>
        <v>4.9113798831469095</v>
      </c>
      <c r="L621" s="387">
        <f t="shared" si="233"/>
        <v>4.9113798831469095</v>
      </c>
      <c r="M621" s="387">
        <f t="shared" si="233"/>
        <v>4.9113798831469095</v>
      </c>
      <c r="N621" s="387">
        <f t="shared" si="233"/>
        <v>4.9113798831469095</v>
      </c>
      <c r="O621" s="387">
        <f t="shared" si="233"/>
        <v>4.9113798831469095</v>
      </c>
      <c r="P621" s="387">
        <f t="shared" si="233"/>
        <v>4.9113798831469095</v>
      </c>
      <c r="Q621" s="387">
        <f t="shared" si="233"/>
        <v>4.9113798831469095</v>
      </c>
      <c r="R621" s="387">
        <f t="shared" si="233"/>
        <v>4.9113798831469095</v>
      </c>
      <c r="S621" s="387">
        <f t="shared" si="233"/>
        <v>4.9113798831469095</v>
      </c>
      <c r="T621" s="387">
        <f t="shared" si="233"/>
        <v>4.9113798831469095</v>
      </c>
      <c r="U621" s="387">
        <f t="shared" si="233"/>
        <v>4.9113798831469095</v>
      </c>
      <c r="V621" s="387">
        <f t="shared" si="233"/>
        <v>4.9113798831469095</v>
      </c>
      <c r="W621" s="387">
        <f t="shared" si="233"/>
        <v>4.9113798831469095</v>
      </c>
      <c r="X621" s="387">
        <f t="shared" si="233"/>
        <v>4.9113798831469095</v>
      </c>
      <c r="Y621" s="387">
        <f t="shared" si="233"/>
        <v>4.9113798831469095</v>
      </c>
      <c r="Z621" s="387">
        <f t="shared" si="233"/>
        <v>4.9113798831469095</v>
      </c>
      <c r="AA621" s="387">
        <f t="shared" si="233"/>
        <v>4.9113798831469095</v>
      </c>
      <c r="AB621" s="387">
        <f t="shared" si="233"/>
        <v>4.9113798831469095</v>
      </c>
      <c r="AC621" s="387">
        <f t="shared" si="233"/>
        <v>4.9113798831469095</v>
      </c>
      <c r="AD621" s="387">
        <f t="shared" si="233"/>
        <v>4.9113798831469095</v>
      </c>
      <c r="AE621" s="387">
        <f t="shared" si="233"/>
        <v>5.1842343210995159</v>
      </c>
      <c r="AF621" s="387">
        <f t="shared" si="233"/>
        <v>5.1842343210995159</v>
      </c>
      <c r="AG621" s="387">
        <f t="shared" si="233"/>
        <v>5.1842343210995159</v>
      </c>
      <c r="AH621" s="387">
        <f t="shared" si="233"/>
        <v>5.1842343210995159</v>
      </c>
      <c r="AI621" s="387">
        <f t="shared" si="233"/>
        <v>5.1842343210995159</v>
      </c>
      <c r="AJ621" s="387">
        <f t="shared" si="233"/>
        <v>8.8677692334596987</v>
      </c>
      <c r="AK621" s="387">
        <f t="shared" si="233"/>
        <v>8.8677692334596987</v>
      </c>
      <c r="AL621" s="387">
        <f t="shared" si="233"/>
        <v>8.8677692334596987</v>
      </c>
      <c r="AM621" s="387">
        <f t="shared" si="233"/>
        <v>8.8677692334596987</v>
      </c>
      <c r="AN621" s="387">
        <f t="shared" si="233"/>
        <v>0</v>
      </c>
      <c r="AO621" s="387">
        <f t="shared" si="233"/>
        <v>0</v>
      </c>
      <c r="AP621" s="387">
        <f t="shared" si="233"/>
        <v>0</v>
      </c>
      <c r="AQ621" s="387">
        <f t="shared" si="233"/>
        <v>0</v>
      </c>
      <c r="AR621" s="387">
        <f t="shared" si="233"/>
        <v>0</v>
      </c>
      <c r="AS621" s="387">
        <f>SUM(E621:AR621)</f>
        <v>171.89829591014185</v>
      </c>
    </row>
    <row r="622" spans="2:45" s="377" customFormat="1" ht="12.75" hidden="1" customHeight="1" outlineLevel="2">
      <c r="B622" s="377">
        <v>1</v>
      </c>
      <c r="C622" s="81"/>
      <c r="D622" s="388">
        <f t="array" ref="D622:D661">TRANSPOSE(INV!E24:AR24)</f>
        <v>24.556899415734549</v>
      </c>
      <c r="E622" s="387">
        <f t="shared" ref="E622:N631" si="234">IF(AND(E$2=$B622,$B622=$C$3),$D622,IF(AND(E$2&gt;$B622,E$2&lt;=$D$621+$B622),SLN($D622,0,IF($C$3-$B622&gt;=$D$621,$D$621,$C$3-$B622)),0))</f>
        <v>0</v>
      </c>
      <c r="F622" s="387">
        <f t="shared" si="234"/>
        <v>2.4556899415734548</v>
      </c>
      <c r="G622" s="387">
        <f t="shared" si="234"/>
        <v>2.4556899415734548</v>
      </c>
      <c r="H622" s="387">
        <f t="shared" si="234"/>
        <v>2.4556899415734548</v>
      </c>
      <c r="I622" s="387">
        <f t="shared" si="234"/>
        <v>2.4556899415734548</v>
      </c>
      <c r="J622" s="387">
        <f t="shared" si="234"/>
        <v>2.4556899415734548</v>
      </c>
      <c r="K622" s="387">
        <f t="shared" si="234"/>
        <v>2.4556899415734548</v>
      </c>
      <c r="L622" s="387">
        <f t="shared" si="234"/>
        <v>2.4556899415734548</v>
      </c>
      <c r="M622" s="387">
        <f t="shared" si="234"/>
        <v>2.4556899415734548</v>
      </c>
      <c r="N622" s="387">
        <f t="shared" si="234"/>
        <v>2.4556899415734548</v>
      </c>
      <c r="O622" s="387">
        <f t="shared" ref="O622:X631" si="235">IF(AND(O$2=$B622,$B622=$C$3),$D622,IF(AND(O$2&gt;$B622,O$2&lt;=$D$621+$B622),SLN($D622,0,IF($C$3-$B622&gt;=$D$621,$D$621,$C$3-$B622)),0))</f>
        <v>2.4556899415734548</v>
      </c>
      <c r="P622" s="387">
        <f t="shared" si="235"/>
        <v>0</v>
      </c>
      <c r="Q622" s="387">
        <f t="shared" si="235"/>
        <v>0</v>
      </c>
      <c r="R622" s="387">
        <f t="shared" si="235"/>
        <v>0</v>
      </c>
      <c r="S622" s="387">
        <f t="shared" si="235"/>
        <v>0</v>
      </c>
      <c r="T622" s="387">
        <f t="shared" si="235"/>
        <v>0</v>
      </c>
      <c r="U622" s="387">
        <f t="shared" si="235"/>
        <v>0</v>
      </c>
      <c r="V622" s="387">
        <f t="shared" si="235"/>
        <v>0</v>
      </c>
      <c r="W622" s="387">
        <f t="shared" si="235"/>
        <v>0</v>
      </c>
      <c r="X622" s="387">
        <f t="shared" si="235"/>
        <v>0</v>
      </c>
      <c r="Y622" s="387">
        <f t="shared" ref="Y622:AH631" si="236">IF(AND(Y$2=$B622,$B622=$C$3),$D622,IF(AND(Y$2&gt;$B622,Y$2&lt;=$D$621+$B622),SLN($D622,0,IF($C$3-$B622&gt;=$D$621,$D$621,$C$3-$B622)),0))</f>
        <v>0</v>
      </c>
      <c r="Z622" s="387">
        <f t="shared" si="236"/>
        <v>0</v>
      </c>
      <c r="AA622" s="387">
        <f t="shared" si="236"/>
        <v>0</v>
      </c>
      <c r="AB622" s="387">
        <f t="shared" si="236"/>
        <v>0</v>
      </c>
      <c r="AC622" s="387">
        <f t="shared" si="236"/>
        <v>0</v>
      </c>
      <c r="AD622" s="387">
        <f t="shared" si="236"/>
        <v>0</v>
      </c>
      <c r="AE622" s="387">
        <f t="shared" si="236"/>
        <v>0</v>
      </c>
      <c r="AF622" s="387">
        <f t="shared" si="236"/>
        <v>0</v>
      </c>
      <c r="AG622" s="387">
        <f t="shared" si="236"/>
        <v>0</v>
      </c>
      <c r="AH622" s="387">
        <f t="shared" si="236"/>
        <v>0</v>
      </c>
      <c r="AI622" s="387">
        <f t="shared" ref="AI622:AR631" si="237">IF(AND(AI$2=$B622,$B622=$C$3),$D622,IF(AND(AI$2&gt;$B622,AI$2&lt;=$D$621+$B622),SLN($D622,0,IF($C$3-$B622&gt;=$D$621,$D$621,$C$3-$B622)),0))</f>
        <v>0</v>
      </c>
      <c r="AJ622" s="387">
        <f t="shared" si="237"/>
        <v>0</v>
      </c>
      <c r="AK622" s="387">
        <f t="shared" si="237"/>
        <v>0</v>
      </c>
      <c r="AL622" s="387">
        <f t="shared" si="237"/>
        <v>0</v>
      </c>
      <c r="AM622" s="387">
        <f t="shared" si="237"/>
        <v>0</v>
      </c>
      <c r="AN622" s="387">
        <f t="shared" si="237"/>
        <v>0</v>
      </c>
      <c r="AO622" s="387">
        <f t="shared" si="237"/>
        <v>0</v>
      </c>
      <c r="AP622" s="387">
        <f t="shared" si="237"/>
        <v>0</v>
      </c>
      <c r="AQ622" s="387">
        <f t="shared" si="237"/>
        <v>0</v>
      </c>
      <c r="AR622" s="387">
        <f t="shared" si="237"/>
        <v>0</v>
      </c>
      <c r="AS622" s="387">
        <f>SUM(E622:AR622)</f>
        <v>24.556899415734545</v>
      </c>
    </row>
    <row r="623" spans="2:45" s="377" customFormat="1" ht="12.75" hidden="1" customHeight="1" outlineLevel="2">
      <c r="B623" s="377">
        <v>2</v>
      </c>
      <c r="C623" s="81"/>
      <c r="D623" s="388">
        <v>0</v>
      </c>
      <c r="E623" s="387">
        <f t="shared" si="234"/>
        <v>0</v>
      </c>
      <c r="F623" s="387">
        <f t="shared" si="234"/>
        <v>0</v>
      </c>
      <c r="G623" s="387">
        <f t="shared" si="234"/>
        <v>0</v>
      </c>
      <c r="H623" s="387">
        <f t="shared" si="234"/>
        <v>0</v>
      </c>
      <c r="I623" s="387">
        <f t="shared" si="234"/>
        <v>0</v>
      </c>
      <c r="J623" s="387">
        <f t="shared" si="234"/>
        <v>0</v>
      </c>
      <c r="K623" s="387">
        <f t="shared" si="234"/>
        <v>0</v>
      </c>
      <c r="L623" s="387">
        <f t="shared" si="234"/>
        <v>0</v>
      </c>
      <c r="M623" s="387">
        <f t="shared" si="234"/>
        <v>0</v>
      </c>
      <c r="N623" s="387">
        <f t="shared" si="234"/>
        <v>0</v>
      </c>
      <c r="O623" s="387">
        <f t="shared" si="235"/>
        <v>0</v>
      </c>
      <c r="P623" s="387">
        <f t="shared" si="235"/>
        <v>0</v>
      </c>
      <c r="Q623" s="387">
        <f t="shared" si="235"/>
        <v>0</v>
      </c>
      <c r="R623" s="387">
        <f t="shared" si="235"/>
        <v>0</v>
      </c>
      <c r="S623" s="387">
        <f t="shared" si="235"/>
        <v>0</v>
      </c>
      <c r="T623" s="387">
        <f t="shared" si="235"/>
        <v>0</v>
      </c>
      <c r="U623" s="387">
        <f t="shared" si="235"/>
        <v>0</v>
      </c>
      <c r="V623" s="387">
        <f t="shared" si="235"/>
        <v>0</v>
      </c>
      <c r="W623" s="387">
        <f t="shared" si="235"/>
        <v>0</v>
      </c>
      <c r="X623" s="387">
        <f t="shared" si="235"/>
        <v>0</v>
      </c>
      <c r="Y623" s="387">
        <f t="shared" si="236"/>
        <v>0</v>
      </c>
      <c r="Z623" s="387">
        <f t="shared" si="236"/>
        <v>0</v>
      </c>
      <c r="AA623" s="387">
        <f t="shared" si="236"/>
        <v>0</v>
      </c>
      <c r="AB623" s="387">
        <f t="shared" si="236"/>
        <v>0</v>
      </c>
      <c r="AC623" s="387">
        <f t="shared" si="236"/>
        <v>0</v>
      </c>
      <c r="AD623" s="387">
        <f t="shared" si="236"/>
        <v>0</v>
      </c>
      <c r="AE623" s="387">
        <f t="shared" si="236"/>
        <v>0</v>
      </c>
      <c r="AF623" s="387">
        <f t="shared" si="236"/>
        <v>0</v>
      </c>
      <c r="AG623" s="387">
        <f t="shared" si="236"/>
        <v>0</v>
      </c>
      <c r="AH623" s="387">
        <f t="shared" si="236"/>
        <v>0</v>
      </c>
      <c r="AI623" s="387">
        <f t="shared" si="237"/>
        <v>0</v>
      </c>
      <c r="AJ623" s="387">
        <f t="shared" si="237"/>
        <v>0</v>
      </c>
      <c r="AK623" s="387">
        <f t="shared" si="237"/>
        <v>0</v>
      </c>
      <c r="AL623" s="387">
        <f t="shared" si="237"/>
        <v>0</v>
      </c>
      <c r="AM623" s="387">
        <f t="shared" si="237"/>
        <v>0</v>
      </c>
      <c r="AN623" s="387">
        <f t="shared" si="237"/>
        <v>0</v>
      </c>
      <c r="AO623" s="387">
        <f t="shared" si="237"/>
        <v>0</v>
      </c>
      <c r="AP623" s="387">
        <f t="shared" si="237"/>
        <v>0</v>
      </c>
      <c r="AQ623" s="387">
        <f t="shared" si="237"/>
        <v>0</v>
      </c>
      <c r="AR623" s="387">
        <f t="shared" si="237"/>
        <v>0</v>
      </c>
      <c r="AS623" s="387">
        <f>SUM(E623:AR623)</f>
        <v>0</v>
      </c>
    </row>
    <row r="624" spans="2:45" s="377" customFormat="1" ht="12.75" hidden="1" customHeight="1" outlineLevel="2">
      <c r="B624" s="377">
        <v>3</v>
      </c>
      <c r="C624" s="81"/>
      <c r="D624" s="388">
        <v>0</v>
      </c>
      <c r="E624" s="387">
        <f t="shared" si="234"/>
        <v>0</v>
      </c>
      <c r="F624" s="387">
        <f t="shared" si="234"/>
        <v>0</v>
      </c>
      <c r="G624" s="387">
        <f t="shared" si="234"/>
        <v>0</v>
      </c>
      <c r="H624" s="387">
        <f t="shared" si="234"/>
        <v>0</v>
      </c>
      <c r="I624" s="387">
        <f t="shared" si="234"/>
        <v>0</v>
      </c>
      <c r="J624" s="387">
        <f t="shared" si="234"/>
        <v>0</v>
      </c>
      <c r="K624" s="387">
        <f t="shared" si="234"/>
        <v>0</v>
      </c>
      <c r="L624" s="387">
        <f t="shared" si="234"/>
        <v>0</v>
      </c>
      <c r="M624" s="387">
        <f t="shared" si="234"/>
        <v>0</v>
      </c>
      <c r="N624" s="387">
        <f t="shared" si="234"/>
        <v>0</v>
      </c>
      <c r="O624" s="387">
        <f t="shared" si="235"/>
        <v>0</v>
      </c>
      <c r="P624" s="387">
        <f t="shared" si="235"/>
        <v>0</v>
      </c>
      <c r="Q624" s="387">
        <f t="shared" si="235"/>
        <v>0</v>
      </c>
      <c r="R624" s="387">
        <f t="shared" si="235"/>
        <v>0</v>
      </c>
      <c r="S624" s="387">
        <f t="shared" si="235"/>
        <v>0</v>
      </c>
      <c r="T624" s="387">
        <f t="shared" si="235"/>
        <v>0</v>
      </c>
      <c r="U624" s="387">
        <f t="shared" si="235"/>
        <v>0</v>
      </c>
      <c r="V624" s="387">
        <f t="shared" si="235"/>
        <v>0</v>
      </c>
      <c r="W624" s="387">
        <f t="shared" si="235"/>
        <v>0</v>
      </c>
      <c r="X624" s="387">
        <f t="shared" si="235"/>
        <v>0</v>
      </c>
      <c r="Y624" s="387">
        <f t="shared" si="236"/>
        <v>0</v>
      </c>
      <c r="Z624" s="387">
        <f t="shared" si="236"/>
        <v>0</v>
      </c>
      <c r="AA624" s="387">
        <f t="shared" si="236"/>
        <v>0</v>
      </c>
      <c r="AB624" s="387">
        <f t="shared" si="236"/>
        <v>0</v>
      </c>
      <c r="AC624" s="387">
        <f t="shared" si="236"/>
        <v>0</v>
      </c>
      <c r="AD624" s="387">
        <f t="shared" si="236"/>
        <v>0</v>
      </c>
      <c r="AE624" s="387">
        <f t="shared" si="236"/>
        <v>0</v>
      </c>
      <c r="AF624" s="387">
        <f t="shared" si="236"/>
        <v>0</v>
      </c>
      <c r="AG624" s="387">
        <f t="shared" si="236"/>
        <v>0</v>
      </c>
      <c r="AH624" s="387">
        <f t="shared" si="236"/>
        <v>0</v>
      </c>
      <c r="AI624" s="387">
        <f t="shared" si="237"/>
        <v>0</v>
      </c>
      <c r="AJ624" s="387">
        <f t="shared" si="237"/>
        <v>0</v>
      </c>
      <c r="AK624" s="387">
        <f t="shared" si="237"/>
        <v>0</v>
      </c>
      <c r="AL624" s="387">
        <f t="shared" si="237"/>
        <v>0</v>
      </c>
      <c r="AM624" s="387">
        <f t="shared" si="237"/>
        <v>0</v>
      </c>
      <c r="AN624" s="387">
        <f t="shared" si="237"/>
        <v>0</v>
      </c>
      <c r="AO624" s="387">
        <f t="shared" si="237"/>
        <v>0</v>
      </c>
      <c r="AP624" s="387">
        <f t="shared" si="237"/>
        <v>0</v>
      </c>
      <c r="AQ624" s="387">
        <f t="shared" si="237"/>
        <v>0</v>
      </c>
      <c r="AR624" s="387">
        <f t="shared" si="237"/>
        <v>0</v>
      </c>
      <c r="AS624" s="387">
        <f>SUM(E624:AR624)</f>
        <v>0</v>
      </c>
    </row>
    <row r="625" spans="2:45" s="377" customFormat="1" ht="12.75" hidden="1" customHeight="1" outlineLevel="2">
      <c r="B625" s="377">
        <v>4</v>
      </c>
      <c r="C625" s="81"/>
      <c r="D625" s="388">
        <v>0</v>
      </c>
      <c r="E625" s="387">
        <f t="shared" si="234"/>
        <v>0</v>
      </c>
      <c r="F625" s="387">
        <f t="shared" si="234"/>
        <v>0</v>
      </c>
      <c r="G625" s="387">
        <f t="shared" si="234"/>
        <v>0</v>
      </c>
      <c r="H625" s="387">
        <f t="shared" si="234"/>
        <v>0</v>
      </c>
      <c r="I625" s="387">
        <f t="shared" si="234"/>
        <v>0</v>
      </c>
      <c r="J625" s="387">
        <f t="shared" si="234"/>
        <v>0</v>
      </c>
      <c r="K625" s="387">
        <f t="shared" si="234"/>
        <v>0</v>
      </c>
      <c r="L625" s="387">
        <f t="shared" si="234"/>
        <v>0</v>
      </c>
      <c r="M625" s="387">
        <f t="shared" si="234"/>
        <v>0</v>
      </c>
      <c r="N625" s="387">
        <f t="shared" si="234"/>
        <v>0</v>
      </c>
      <c r="O625" s="387">
        <f t="shared" si="235"/>
        <v>0</v>
      </c>
      <c r="P625" s="387">
        <f t="shared" si="235"/>
        <v>0</v>
      </c>
      <c r="Q625" s="387">
        <f t="shared" si="235"/>
        <v>0</v>
      </c>
      <c r="R625" s="387">
        <f t="shared" si="235"/>
        <v>0</v>
      </c>
      <c r="S625" s="387">
        <f t="shared" si="235"/>
        <v>0</v>
      </c>
      <c r="T625" s="387">
        <f t="shared" si="235"/>
        <v>0</v>
      </c>
      <c r="U625" s="387">
        <f t="shared" si="235"/>
        <v>0</v>
      </c>
      <c r="V625" s="387">
        <f t="shared" si="235"/>
        <v>0</v>
      </c>
      <c r="W625" s="387">
        <f t="shared" si="235"/>
        <v>0</v>
      </c>
      <c r="X625" s="387">
        <f t="shared" si="235"/>
        <v>0</v>
      </c>
      <c r="Y625" s="387">
        <f t="shared" si="236"/>
        <v>0</v>
      </c>
      <c r="Z625" s="387">
        <f t="shared" si="236"/>
        <v>0</v>
      </c>
      <c r="AA625" s="387">
        <f t="shared" si="236"/>
        <v>0</v>
      </c>
      <c r="AB625" s="387">
        <f t="shared" si="236"/>
        <v>0</v>
      </c>
      <c r="AC625" s="387">
        <f t="shared" si="236"/>
        <v>0</v>
      </c>
      <c r="AD625" s="387">
        <f t="shared" si="236"/>
        <v>0</v>
      </c>
      <c r="AE625" s="387">
        <f t="shared" si="236"/>
        <v>0</v>
      </c>
      <c r="AF625" s="387">
        <f t="shared" si="236"/>
        <v>0</v>
      </c>
      <c r="AG625" s="387">
        <f t="shared" si="236"/>
        <v>0</v>
      </c>
      <c r="AH625" s="387">
        <f t="shared" si="236"/>
        <v>0</v>
      </c>
      <c r="AI625" s="387">
        <f t="shared" si="237"/>
        <v>0</v>
      </c>
      <c r="AJ625" s="387">
        <f t="shared" si="237"/>
        <v>0</v>
      </c>
      <c r="AK625" s="387">
        <f t="shared" si="237"/>
        <v>0</v>
      </c>
      <c r="AL625" s="387">
        <f t="shared" si="237"/>
        <v>0</v>
      </c>
      <c r="AM625" s="387">
        <f t="shared" si="237"/>
        <v>0</v>
      </c>
      <c r="AN625" s="387">
        <f t="shared" si="237"/>
        <v>0</v>
      </c>
      <c r="AO625" s="387">
        <f t="shared" si="237"/>
        <v>0</v>
      </c>
      <c r="AP625" s="387">
        <f t="shared" si="237"/>
        <v>0</v>
      </c>
      <c r="AQ625" s="387">
        <f t="shared" si="237"/>
        <v>0</v>
      </c>
      <c r="AR625" s="387">
        <f t="shared" si="237"/>
        <v>0</v>
      </c>
      <c r="AS625" s="387">
        <f t="shared" ref="AS625:AS661" si="238">SUM(E625:AR625)</f>
        <v>0</v>
      </c>
    </row>
    <row r="626" spans="2:45" s="377" customFormat="1" ht="12.75" hidden="1" customHeight="1" outlineLevel="2">
      <c r="B626" s="377">
        <v>5</v>
      </c>
      <c r="C626" s="81"/>
      <c r="D626" s="388">
        <v>0</v>
      </c>
      <c r="E626" s="387">
        <f t="shared" si="234"/>
        <v>0</v>
      </c>
      <c r="F626" s="387">
        <f t="shared" si="234"/>
        <v>0</v>
      </c>
      <c r="G626" s="387">
        <f t="shared" si="234"/>
        <v>0</v>
      </c>
      <c r="H626" s="387">
        <f t="shared" si="234"/>
        <v>0</v>
      </c>
      <c r="I626" s="387">
        <f t="shared" si="234"/>
        <v>0</v>
      </c>
      <c r="J626" s="387">
        <f t="shared" si="234"/>
        <v>0</v>
      </c>
      <c r="K626" s="387">
        <f t="shared" si="234"/>
        <v>0</v>
      </c>
      <c r="L626" s="387">
        <f t="shared" si="234"/>
        <v>0</v>
      </c>
      <c r="M626" s="387">
        <f t="shared" si="234"/>
        <v>0</v>
      </c>
      <c r="N626" s="387">
        <f t="shared" si="234"/>
        <v>0</v>
      </c>
      <c r="O626" s="387">
        <f t="shared" si="235"/>
        <v>0</v>
      </c>
      <c r="P626" s="387">
        <f t="shared" si="235"/>
        <v>0</v>
      </c>
      <c r="Q626" s="387">
        <f t="shared" si="235"/>
        <v>0</v>
      </c>
      <c r="R626" s="387">
        <f t="shared" si="235"/>
        <v>0</v>
      </c>
      <c r="S626" s="387">
        <f t="shared" si="235"/>
        <v>0</v>
      </c>
      <c r="T626" s="387">
        <f t="shared" si="235"/>
        <v>0</v>
      </c>
      <c r="U626" s="387">
        <f t="shared" si="235"/>
        <v>0</v>
      </c>
      <c r="V626" s="387">
        <f t="shared" si="235"/>
        <v>0</v>
      </c>
      <c r="W626" s="387">
        <f t="shared" si="235"/>
        <v>0</v>
      </c>
      <c r="X626" s="387">
        <f t="shared" si="235"/>
        <v>0</v>
      </c>
      <c r="Y626" s="387">
        <f t="shared" si="236"/>
        <v>0</v>
      </c>
      <c r="Z626" s="387">
        <f t="shared" si="236"/>
        <v>0</v>
      </c>
      <c r="AA626" s="387">
        <f t="shared" si="236"/>
        <v>0</v>
      </c>
      <c r="AB626" s="387">
        <f t="shared" si="236"/>
        <v>0</v>
      </c>
      <c r="AC626" s="387">
        <f t="shared" si="236"/>
        <v>0</v>
      </c>
      <c r="AD626" s="387">
        <f t="shared" si="236"/>
        <v>0</v>
      </c>
      <c r="AE626" s="387">
        <f t="shared" si="236"/>
        <v>0</v>
      </c>
      <c r="AF626" s="387">
        <f t="shared" si="236"/>
        <v>0</v>
      </c>
      <c r="AG626" s="387">
        <f t="shared" si="236"/>
        <v>0</v>
      </c>
      <c r="AH626" s="387">
        <f t="shared" si="236"/>
        <v>0</v>
      </c>
      <c r="AI626" s="387">
        <f t="shared" si="237"/>
        <v>0</v>
      </c>
      <c r="AJ626" s="387">
        <f t="shared" si="237"/>
        <v>0</v>
      </c>
      <c r="AK626" s="387">
        <f t="shared" si="237"/>
        <v>0</v>
      </c>
      <c r="AL626" s="387">
        <f t="shared" si="237"/>
        <v>0</v>
      </c>
      <c r="AM626" s="387">
        <f t="shared" si="237"/>
        <v>0</v>
      </c>
      <c r="AN626" s="387">
        <f t="shared" si="237"/>
        <v>0</v>
      </c>
      <c r="AO626" s="387">
        <f t="shared" si="237"/>
        <v>0</v>
      </c>
      <c r="AP626" s="387">
        <f t="shared" si="237"/>
        <v>0</v>
      </c>
      <c r="AQ626" s="387">
        <f t="shared" si="237"/>
        <v>0</v>
      </c>
      <c r="AR626" s="387">
        <f t="shared" si="237"/>
        <v>0</v>
      </c>
      <c r="AS626" s="387">
        <f t="shared" si="238"/>
        <v>0</v>
      </c>
    </row>
    <row r="627" spans="2:45" s="377" customFormat="1" ht="12.75" hidden="1" customHeight="1" outlineLevel="2">
      <c r="B627" s="377">
        <v>6</v>
      </c>
      <c r="C627" s="81"/>
      <c r="D627" s="388">
        <v>24.556899415734549</v>
      </c>
      <c r="E627" s="387">
        <f t="shared" si="234"/>
        <v>0</v>
      </c>
      <c r="F627" s="387">
        <f t="shared" si="234"/>
        <v>0</v>
      </c>
      <c r="G627" s="387">
        <f t="shared" si="234"/>
        <v>0</v>
      </c>
      <c r="H627" s="387">
        <f t="shared" si="234"/>
        <v>0</v>
      </c>
      <c r="I627" s="387">
        <f t="shared" si="234"/>
        <v>0</v>
      </c>
      <c r="J627" s="387">
        <f t="shared" si="234"/>
        <v>0</v>
      </c>
      <c r="K627" s="387">
        <f t="shared" si="234"/>
        <v>2.4556899415734548</v>
      </c>
      <c r="L627" s="387">
        <f t="shared" si="234"/>
        <v>2.4556899415734548</v>
      </c>
      <c r="M627" s="387">
        <f t="shared" si="234"/>
        <v>2.4556899415734548</v>
      </c>
      <c r="N627" s="387">
        <f t="shared" si="234"/>
        <v>2.4556899415734548</v>
      </c>
      <c r="O627" s="387">
        <f t="shared" si="235"/>
        <v>2.4556899415734548</v>
      </c>
      <c r="P627" s="387">
        <f t="shared" si="235"/>
        <v>2.4556899415734548</v>
      </c>
      <c r="Q627" s="387">
        <f t="shared" si="235"/>
        <v>2.4556899415734548</v>
      </c>
      <c r="R627" s="387">
        <f t="shared" si="235"/>
        <v>2.4556899415734548</v>
      </c>
      <c r="S627" s="387">
        <f t="shared" si="235"/>
        <v>2.4556899415734548</v>
      </c>
      <c r="T627" s="387">
        <f t="shared" si="235"/>
        <v>2.4556899415734548</v>
      </c>
      <c r="U627" s="387">
        <f t="shared" si="235"/>
        <v>0</v>
      </c>
      <c r="V627" s="387">
        <f t="shared" si="235"/>
        <v>0</v>
      </c>
      <c r="W627" s="387">
        <f t="shared" si="235"/>
        <v>0</v>
      </c>
      <c r="X627" s="387">
        <f t="shared" si="235"/>
        <v>0</v>
      </c>
      <c r="Y627" s="387">
        <f t="shared" si="236"/>
        <v>0</v>
      </c>
      <c r="Z627" s="387">
        <f t="shared" si="236"/>
        <v>0</v>
      </c>
      <c r="AA627" s="387">
        <f t="shared" si="236"/>
        <v>0</v>
      </c>
      <c r="AB627" s="387">
        <f t="shared" si="236"/>
        <v>0</v>
      </c>
      <c r="AC627" s="387">
        <f t="shared" si="236"/>
        <v>0</v>
      </c>
      <c r="AD627" s="387">
        <f t="shared" si="236"/>
        <v>0</v>
      </c>
      <c r="AE627" s="387">
        <f t="shared" si="236"/>
        <v>0</v>
      </c>
      <c r="AF627" s="387">
        <f t="shared" si="236"/>
        <v>0</v>
      </c>
      <c r="AG627" s="387">
        <f t="shared" si="236"/>
        <v>0</v>
      </c>
      <c r="AH627" s="387">
        <f t="shared" si="236"/>
        <v>0</v>
      </c>
      <c r="AI627" s="387">
        <f t="shared" si="237"/>
        <v>0</v>
      </c>
      <c r="AJ627" s="387">
        <f t="shared" si="237"/>
        <v>0</v>
      </c>
      <c r="AK627" s="387">
        <f t="shared" si="237"/>
        <v>0</v>
      </c>
      <c r="AL627" s="387">
        <f t="shared" si="237"/>
        <v>0</v>
      </c>
      <c r="AM627" s="387">
        <f t="shared" si="237"/>
        <v>0</v>
      </c>
      <c r="AN627" s="387">
        <f t="shared" si="237"/>
        <v>0</v>
      </c>
      <c r="AO627" s="387">
        <f t="shared" si="237"/>
        <v>0</v>
      </c>
      <c r="AP627" s="387">
        <f t="shared" si="237"/>
        <v>0</v>
      </c>
      <c r="AQ627" s="387">
        <f t="shared" si="237"/>
        <v>0</v>
      </c>
      <c r="AR627" s="387">
        <f t="shared" si="237"/>
        <v>0</v>
      </c>
      <c r="AS627" s="387">
        <f t="shared" si="238"/>
        <v>24.556899415734545</v>
      </c>
    </row>
    <row r="628" spans="2:45" s="377" customFormat="1" ht="12.75" hidden="1" customHeight="1" outlineLevel="2">
      <c r="B628" s="377">
        <v>7</v>
      </c>
      <c r="C628" s="81"/>
      <c r="D628" s="388">
        <v>0</v>
      </c>
      <c r="E628" s="387">
        <f t="shared" si="234"/>
        <v>0</v>
      </c>
      <c r="F628" s="387">
        <f t="shared" si="234"/>
        <v>0</v>
      </c>
      <c r="G628" s="387">
        <f t="shared" si="234"/>
        <v>0</v>
      </c>
      <c r="H628" s="387">
        <f t="shared" si="234"/>
        <v>0</v>
      </c>
      <c r="I628" s="387">
        <f t="shared" si="234"/>
        <v>0</v>
      </c>
      <c r="J628" s="387">
        <f t="shared" si="234"/>
        <v>0</v>
      </c>
      <c r="K628" s="387">
        <f t="shared" si="234"/>
        <v>0</v>
      </c>
      <c r="L628" s="387">
        <f t="shared" si="234"/>
        <v>0</v>
      </c>
      <c r="M628" s="387">
        <f t="shared" si="234"/>
        <v>0</v>
      </c>
      <c r="N628" s="387">
        <f t="shared" si="234"/>
        <v>0</v>
      </c>
      <c r="O628" s="387">
        <f t="shared" si="235"/>
        <v>0</v>
      </c>
      <c r="P628" s="387">
        <f t="shared" si="235"/>
        <v>0</v>
      </c>
      <c r="Q628" s="387">
        <f t="shared" si="235"/>
        <v>0</v>
      </c>
      <c r="R628" s="387">
        <f t="shared" si="235"/>
        <v>0</v>
      </c>
      <c r="S628" s="387">
        <f t="shared" si="235"/>
        <v>0</v>
      </c>
      <c r="T628" s="387">
        <f t="shared" si="235"/>
        <v>0</v>
      </c>
      <c r="U628" s="387">
        <f t="shared" si="235"/>
        <v>0</v>
      </c>
      <c r="V628" s="387">
        <f t="shared" si="235"/>
        <v>0</v>
      </c>
      <c r="W628" s="387">
        <f t="shared" si="235"/>
        <v>0</v>
      </c>
      <c r="X628" s="387">
        <f t="shared" si="235"/>
        <v>0</v>
      </c>
      <c r="Y628" s="387">
        <f t="shared" si="236"/>
        <v>0</v>
      </c>
      <c r="Z628" s="387">
        <f t="shared" si="236"/>
        <v>0</v>
      </c>
      <c r="AA628" s="387">
        <f t="shared" si="236"/>
        <v>0</v>
      </c>
      <c r="AB628" s="387">
        <f t="shared" si="236"/>
        <v>0</v>
      </c>
      <c r="AC628" s="387">
        <f t="shared" si="236"/>
        <v>0</v>
      </c>
      <c r="AD628" s="387">
        <f t="shared" si="236"/>
        <v>0</v>
      </c>
      <c r="AE628" s="387">
        <f t="shared" si="236"/>
        <v>0</v>
      </c>
      <c r="AF628" s="387">
        <f t="shared" si="236"/>
        <v>0</v>
      </c>
      <c r="AG628" s="387">
        <f t="shared" si="236"/>
        <v>0</v>
      </c>
      <c r="AH628" s="387">
        <f t="shared" si="236"/>
        <v>0</v>
      </c>
      <c r="AI628" s="387">
        <f t="shared" si="237"/>
        <v>0</v>
      </c>
      <c r="AJ628" s="387">
        <f t="shared" si="237"/>
        <v>0</v>
      </c>
      <c r="AK628" s="387">
        <f t="shared" si="237"/>
        <v>0</v>
      </c>
      <c r="AL628" s="387">
        <f t="shared" si="237"/>
        <v>0</v>
      </c>
      <c r="AM628" s="387">
        <f t="shared" si="237"/>
        <v>0</v>
      </c>
      <c r="AN628" s="387">
        <f t="shared" si="237"/>
        <v>0</v>
      </c>
      <c r="AO628" s="387">
        <f t="shared" si="237"/>
        <v>0</v>
      </c>
      <c r="AP628" s="387">
        <f t="shared" si="237"/>
        <v>0</v>
      </c>
      <c r="AQ628" s="387">
        <f t="shared" si="237"/>
        <v>0</v>
      </c>
      <c r="AR628" s="387">
        <f t="shared" si="237"/>
        <v>0</v>
      </c>
      <c r="AS628" s="387">
        <f t="shared" si="238"/>
        <v>0</v>
      </c>
    </row>
    <row r="629" spans="2:45" s="377" customFormat="1" ht="12.75" hidden="1" customHeight="1" outlineLevel="2">
      <c r="B629" s="377">
        <v>8</v>
      </c>
      <c r="C629" s="81"/>
      <c r="D629" s="388">
        <v>0</v>
      </c>
      <c r="E629" s="387">
        <f t="shared" si="234"/>
        <v>0</v>
      </c>
      <c r="F629" s="387">
        <f t="shared" si="234"/>
        <v>0</v>
      </c>
      <c r="G629" s="387">
        <f t="shared" si="234"/>
        <v>0</v>
      </c>
      <c r="H629" s="387">
        <f t="shared" si="234"/>
        <v>0</v>
      </c>
      <c r="I629" s="387">
        <f t="shared" si="234"/>
        <v>0</v>
      </c>
      <c r="J629" s="387">
        <f t="shared" si="234"/>
        <v>0</v>
      </c>
      <c r="K629" s="387">
        <f t="shared" si="234"/>
        <v>0</v>
      </c>
      <c r="L629" s="387">
        <f t="shared" si="234"/>
        <v>0</v>
      </c>
      <c r="M629" s="387">
        <f t="shared" si="234"/>
        <v>0</v>
      </c>
      <c r="N629" s="387">
        <f t="shared" si="234"/>
        <v>0</v>
      </c>
      <c r="O629" s="387">
        <f t="shared" si="235"/>
        <v>0</v>
      </c>
      <c r="P629" s="387">
        <f t="shared" si="235"/>
        <v>0</v>
      </c>
      <c r="Q629" s="387">
        <f t="shared" si="235"/>
        <v>0</v>
      </c>
      <c r="R629" s="387">
        <f t="shared" si="235"/>
        <v>0</v>
      </c>
      <c r="S629" s="387">
        <f t="shared" si="235"/>
        <v>0</v>
      </c>
      <c r="T629" s="387">
        <f t="shared" si="235"/>
        <v>0</v>
      </c>
      <c r="U629" s="387">
        <f t="shared" si="235"/>
        <v>0</v>
      </c>
      <c r="V629" s="387">
        <f t="shared" si="235"/>
        <v>0</v>
      </c>
      <c r="W629" s="387">
        <f t="shared" si="235"/>
        <v>0</v>
      </c>
      <c r="X629" s="387">
        <f t="shared" si="235"/>
        <v>0</v>
      </c>
      <c r="Y629" s="387">
        <f t="shared" si="236"/>
        <v>0</v>
      </c>
      <c r="Z629" s="387">
        <f t="shared" si="236"/>
        <v>0</v>
      </c>
      <c r="AA629" s="387">
        <f t="shared" si="236"/>
        <v>0</v>
      </c>
      <c r="AB629" s="387">
        <f t="shared" si="236"/>
        <v>0</v>
      </c>
      <c r="AC629" s="387">
        <f t="shared" si="236"/>
        <v>0</v>
      </c>
      <c r="AD629" s="387">
        <f t="shared" si="236"/>
        <v>0</v>
      </c>
      <c r="AE629" s="387">
        <f t="shared" si="236"/>
        <v>0</v>
      </c>
      <c r="AF629" s="387">
        <f t="shared" si="236"/>
        <v>0</v>
      </c>
      <c r="AG629" s="387">
        <f t="shared" si="236"/>
        <v>0</v>
      </c>
      <c r="AH629" s="387">
        <f t="shared" si="236"/>
        <v>0</v>
      </c>
      <c r="AI629" s="387">
        <f t="shared" si="237"/>
        <v>0</v>
      </c>
      <c r="AJ629" s="387">
        <f t="shared" si="237"/>
        <v>0</v>
      </c>
      <c r="AK629" s="387">
        <f t="shared" si="237"/>
        <v>0</v>
      </c>
      <c r="AL629" s="387">
        <f t="shared" si="237"/>
        <v>0</v>
      </c>
      <c r="AM629" s="387">
        <f t="shared" si="237"/>
        <v>0</v>
      </c>
      <c r="AN629" s="387">
        <f t="shared" si="237"/>
        <v>0</v>
      </c>
      <c r="AO629" s="387">
        <f t="shared" si="237"/>
        <v>0</v>
      </c>
      <c r="AP629" s="387">
        <f t="shared" si="237"/>
        <v>0</v>
      </c>
      <c r="AQ629" s="387">
        <f t="shared" si="237"/>
        <v>0</v>
      </c>
      <c r="AR629" s="387">
        <f t="shared" si="237"/>
        <v>0</v>
      </c>
      <c r="AS629" s="387">
        <f t="shared" si="238"/>
        <v>0</v>
      </c>
    </row>
    <row r="630" spans="2:45" s="377" customFormat="1" ht="12.75" hidden="1" customHeight="1" outlineLevel="2">
      <c r="B630" s="377">
        <v>9</v>
      </c>
      <c r="C630" s="81"/>
      <c r="D630" s="388">
        <v>0</v>
      </c>
      <c r="E630" s="387">
        <f t="shared" si="234"/>
        <v>0</v>
      </c>
      <c r="F630" s="387">
        <f t="shared" si="234"/>
        <v>0</v>
      </c>
      <c r="G630" s="387">
        <f t="shared" si="234"/>
        <v>0</v>
      </c>
      <c r="H630" s="387">
        <f t="shared" si="234"/>
        <v>0</v>
      </c>
      <c r="I630" s="387">
        <f t="shared" si="234"/>
        <v>0</v>
      </c>
      <c r="J630" s="387">
        <f t="shared" si="234"/>
        <v>0</v>
      </c>
      <c r="K630" s="387">
        <f t="shared" si="234"/>
        <v>0</v>
      </c>
      <c r="L630" s="387">
        <f t="shared" si="234"/>
        <v>0</v>
      </c>
      <c r="M630" s="387">
        <f t="shared" si="234"/>
        <v>0</v>
      </c>
      <c r="N630" s="387">
        <f t="shared" si="234"/>
        <v>0</v>
      </c>
      <c r="O630" s="387">
        <f t="shared" si="235"/>
        <v>0</v>
      </c>
      <c r="P630" s="387">
        <f t="shared" si="235"/>
        <v>0</v>
      </c>
      <c r="Q630" s="387">
        <f t="shared" si="235"/>
        <v>0</v>
      </c>
      <c r="R630" s="387">
        <f t="shared" si="235"/>
        <v>0</v>
      </c>
      <c r="S630" s="387">
        <f t="shared" si="235"/>
        <v>0</v>
      </c>
      <c r="T630" s="387">
        <f t="shared" si="235"/>
        <v>0</v>
      </c>
      <c r="U630" s="387">
        <f t="shared" si="235"/>
        <v>0</v>
      </c>
      <c r="V630" s="387">
        <f t="shared" si="235"/>
        <v>0</v>
      </c>
      <c r="W630" s="387">
        <f t="shared" si="235"/>
        <v>0</v>
      </c>
      <c r="X630" s="387">
        <f t="shared" si="235"/>
        <v>0</v>
      </c>
      <c r="Y630" s="387">
        <f t="shared" si="236"/>
        <v>0</v>
      </c>
      <c r="Z630" s="387">
        <f t="shared" si="236"/>
        <v>0</v>
      </c>
      <c r="AA630" s="387">
        <f t="shared" si="236"/>
        <v>0</v>
      </c>
      <c r="AB630" s="387">
        <f t="shared" si="236"/>
        <v>0</v>
      </c>
      <c r="AC630" s="387">
        <f t="shared" si="236"/>
        <v>0</v>
      </c>
      <c r="AD630" s="387">
        <f t="shared" si="236"/>
        <v>0</v>
      </c>
      <c r="AE630" s="387">
        <f t="shared" si="236"/>
        <v>0</v>
      </c>
      <c r="AF630" s="387">
        <f t="shared" si="236"/>
        <v>0</v>
      </c>
      <c r="AG630" s="387">
        <f t="shared" si="236"/>
        <v>0</v>
      </c>
      <c r="AH630" s="387">
        <f t="shared" si="236"/>
        <v>0</v>
      </c>
      <c r="AI630" s="387">
        <f t="shared" si="237"/>
        <v>0</v>
      </c>
      <c r="AJ630" s="387">
        <f t="shared" si="237"/>
        <v>0</v>
      </c>
      <c r="AK630" s="387">
        <f t="shared" si="237"/>
        <v>0</v>
      </c>
      <c r="AL630" s="387">
        <f t="shared" si="237"/>
        <v>0</v>
      </c>
      <c r="AM630" s="387">
        <f t="shared" si="237"/>
        <v>0</v>
      </c>
      <c r="AN630" s="387">
        <f t="shared" si="237"/>
        <v>0</v>
      </c>
      <c r="AO630" s="387">
        <f t="shared" si="237"/>
        <v>0</v>
      </c>
      <c r="AP630" s="387">
        <f t="shared" si="237"/>
        <v>0</v>
      </c>
      <c r="AQ630" s="387">
        <f t="shared" si="237"/>
        <v>0</v>
      </c>
      <c r="AR630" s="387">
        <f t="shared" si="237"/>
        <v>0</v>
      </c>
      <c r="AS630" s="387">
        <f t="shared" si="238"/>
        <v>0</v>
      </c>
    </row>
    <row r="631" spans="2:45" s="377" customFormat="1" ht="12.75" hidden="1" customHeight="1" outlineLevel="2">
      <c r="B631" s="377">
        <v>10</v>
      </c>
      <c r="C631" s="81"/>
      <c r="D631" s="388">
        <v>0</v>
      </c>
      <c r="E631" s="387">
        <f t="shared" si="234"/>
        <v>0</v>
      </c>
      <c r="F631" s="387">
        <f t="shared" si="234"/>
        <v>0</v>
      </c>
      <c r="G631" s="387">
        <f t="shared" si="234"/>
        <v>0</v>
      </c>
      <c r="H631" s="387">
        <f t="shared" si="234"/>
        <v>0</v>
      </c>
      <c r="I631" s="387">
        <f t="shared" si="234"/>
        <v>0</v>
      </c>
      <c r="J631" s="387">
        <f t="shared" si="234"/>
        <v>0</v>
      </c>
      <c r="K631" s="387">
        <f t="shared" si="234"/>
        <v>0</v>
      </c>
      <c r="L631" s="387">
        <f t="shared" si="234"/>
        <v>0</v>
      </c>
      <c r="M631" s="387">
        <f t="shared" si="234"/>
        <v>0</v>
      </c>
      <c r="N631" s="387">
        <f t="shared" si="234"/>
        <v>0</v>
      </c>
      <c r="O631" s="387">
        <f t="shared" si="235"/>
        <v>0</v>
      </c>
      <c r="P631" s="387">
        <f t="shared" si="235"/>
        <v>0</v>
      </c>
      <c r="Q631" s="387">
        <f t="shared" si="235"/>
        <v>0</v>
      </c>
      <c r="R631" s="387">
        <f t="shared" si="235"/>
        <v>0</v>
      </c>
      <c r="S631" s="387">
        <f t="shared" si="235"/>
        <v>0</v>
      </c>
      <c r="T631" s="387">
        <f t="shared" si="235"/>
        <v>0</v>
      </c>
      <c r="U631" s="387">
        <f t="shared" si="235"/>
        <v>0</v>
      </c>
      <c r="V631" s="387">
        <f t="shared" si="235"/>
        <v>0</v>
      </c>
      <c r="W631" s="387">
        <f t="shared" si="235"/>
        <v>0</v>
      </c>
      <c r="X631" s="387">
        <f t="shared" si="235"/>
        <v>0</v>
      </c>
      <c r="Y631" s="387">
        <f t="shared" si="236"/>
        <v>0</v>
      </c>
      <c r="Z631" s="387">
        <f t="shared" si="236"/>
        <v>0</v>
      </c>
      <c r="AA631" s="387">
        <f t="shared" si="236"/>
        <v>0</v>
      </c>
      <c r="AB631" s="387">
        <f t="shared" si="236"/>
        <v>0</v>
      </c>
      <c r="AC631" s="387">
        <f t="shared" si="236"/>
        <v>0</v>
      </c>
      <c r="AD631" s="387">
        <f t="shared" si="236"/>
        <v>0</v>
      </c>
      <c r="AE631" s="387">
        <f t="shared" si="236"/>
        <v>0</v>
      </c>
      <c r="AF631" s="387">
        <f t="shared" si="236"/>
        <v>0</v>
      </c>
      <c r="AG631" s="387">
        <f t="shared" si="236"/>
        <v>0</v>
      </c>
      <c r="AH631" s="387">
        <f t="shared" si="236"/>
        <v>0</v>
      </c>
      <c r="AI631" s="387">
        <f t="shared" si="237"/>
        <v>0</v>
      </c>
      <c r="AJ631" s="387">
        <f t="shared" si="237"/>
        <v>0</v>
      </c>
      <c r="AK631" s="387">
        <f t="shared" si="237"/>
        <v>0</v>
      </c>
      <c r="AL631" s="387">
        <f t="shared" si="237"/>
        <v>0</v>
      </c>
      <c r="AM631" s="387">
        <f t="shared" si="237"/>
        <v>0</v>
      </c>
      <c r="AN631" s="387">
        <f t="shared" si="237"/>
        <v>0</v>
      </c>
      <c r="AO631" s="387">
        <f t="shared" si="237"/>
        <v>0</v>
      </c>
      <c r="AP631" s="387">
        <f t="shared" si="237"/>
        <v>0</v>
      </c>
      <c r="AQ631" s="387">
        <f t="shared" si="237"/>
        <v>0</v>
      </c>
      <c r="AR631" s="387">
        <f t="shared" si="237"/>
        <v>0</v>
      </c>
      <c r="AS631" s="387">
        <f t="shared" si="238"/>
        <v>0</v>
      </c>
    </row>
    <row r="632" spans="2:45" s="377" customFormat="1" ht="12.75" hidden="1" customHeight="1" outlineLevel="2">
      <c r="B632" s="377">
        <v>11</v>
      </c>
      <c r="C632" s="81"/>
      <c r="D632" s="388">
        <v>24.556899415734549</v>
      </c>
      <c r="E632" s="387">
        <f t="shared" ref="E632:N641" si="239">IF(AND(E$2=$B632,$B632=$C$3),$D632,IF(AND(E$2&gt;$B632,E$2&lt;=$D$621+$B632),SLN($D632,0,IF($C$3-$B632&gt;=$D$621,$D$621,$C$3-$B632)),0))</f>
        <v>0</v>
      </c>
      <c r="F632" s="387">
        <f t="shared" si="239"/>
        <v>0</v>
      </c>
      <c r="G632" s="387">
        <f t="shared" si="239"/>
        <v>0</v>
      </c>
      <c r="H632" s="387">
        <f t="shared" si="239"/>
        <v>0</v>
      </c>
      <c r="I632" s="387">
        <f t="shared" si="239"/>
        <v>0</v>
      </c>
      <c r="J632" s="387">
        <f t="shared" si="239"/>
        <v>0</v>
      </c>
      <c r="K632" s="387">
        <f t="shared" si="239"/>
        <v>0</v>
      </c>
      <c r="L632" s="387">
        <f t="shared" si="239"/>
        <v>0</v>
      </c>
      <c r="M632" s="387">
        <f t="shared" si="239"/>
        <v>0</v>
      </c>
      <c r="N632" s="387">
        <f t="shared" si="239"/>
        <v>0</v>
      </c>
      <c r="O632" s="387">
        <f t="shared" ref="O632:X641" si="240">IF(AND(O$2=$B632,$B632=$C$3),$D632,IF(AND(O$2&gt;$B632,O$2&lt;=$D$621+$B632),SLN($D632,0,IF($C$3-$B632&gt;=$D$621,$D$621,$C$3-$B632)),0))</f>
        <v>0</v>
      </c>
      <c r="P632" s="387">
        <f t="shared" si="240"/>
        <v>2.4556899415734548</v>
      </c>
      <c r="Q632" s="387">
        <f t="shared" si="240"/>
        <v>2.4556899415734548</v>
      </c>
      <c r="R632" s="387">
        <f t="shared" si="240"/>
        <v>2.4556899415734548</v>
      </c>
      <c r="S632" s="387">
        <f t="shared" si="240"/>
        <v>2.4556899415734548</v>
      </c>
      <c r="T632" s="387">
        <f t="shared" si="240"/>
        <v>2.4556899415734548</v>
      </c>
      <c r="U632" s="387">
        <f t="shared" si="240"/>
        <v>2.4556899415734548</v>
      </c>
      <c r="V632" s="387">
        <f t="shared" si="240"/>
        <v>2.4556899415734548</v>
      </c>
      <c r="W632" s="387">
        <f t="shared" si="240"/>
        <v>2.4556899415734548</v>
      </c>
      <c r="X632" s="387">
        <f t="shared" si="240"/>
        <v>2.4556899415734548</v>
      </c>
      <c r="Y632" s="387">
        <f t="shared" ref="Y632:AH641" si="241">IF(AND(Y$2=$B632,$B632=$C$3),$D632,IF(AND(Y$2&gt;$B632,Y$2&lt;=$D$621+$B632),SLN($D632,0,IF($C$3-$B632&gt;=$D$621,$D$621,$C$3-$B632)),0))</f>
        <v>2.4556899415734548</v>
      </c>
      <c r="Z632" s="387">
        <f t="shared" si="241"/>
        <v>0</v>
      </c>
      <c r="AA632" s="387">
        <f t="shared" si="241"/>
        <v>0</v>
      </c>
      <c r="AB632" s="387">
        <f t="shared" si="241"/>
        <v>0</v>
      </c>
      <c r="AC632" s="387">
        <f t="shared" si="241"/>
        <v>0</v>
      </c>
      <c r="AD632" s="387">
        <f t="shared" si="241"/>
        <v>0</v>
      </c>
      <c r="AE632" s="387">
        <f t="shared" si="241"/>
        <v>0</v>
      </c>
      <c r="AF632" s="387">
        <f t="shared" si="241"/>
        <v>0</v>
      </c>
      <c r="AG632" s="387">
        <f t="shared" si="241"/>
        <v>0</v>
      </c>
      <c r="AH632" s="387">
        <f t="shared" si="241"/>
        <v>0</v>
      </c>
      <c r="AI632" s="387">
        <f t="shared" ref="AI632:AR641" si="242">IF(AND(AI$2=$B632,$B632=$C$3),$D632,IF(AND(AI$2&gt;$B632,AI$2&lt;=$D$621+$B632),SLN($D632,0,IF($C$3-$B632&gt;=$D$621,$D$621,$C$3-$B632)),0))</f>
        <v>0</v>
      </c>
      <c r="AJ632" s="387">
        <f t="shared" si="242"/>
        <v>0</v>
      </c>
      <c r="AK632" s="387">
        <f t="shared" si="242"/>
        <v>0</v>
      </c>
      <c r="AL632" s="387">
        <f t="shared" si="242"/>
        <v>0</v>
      </c>
      <c r="AM632" s="387">
        <f t="shared" si="242"/>
        <v>0</v>
      </c>
      <c r="AN632" s="387">
        <f t="shared" si="242"/>
        <v>0</v>
      </c>
      <c r="AO632" s="387">
        <f t="shared" si="242"/>
        <v>0</v>
      </c>
      <c r="AP632" s="387">
        <f t="shared" si="242"/>
        <v>0</v>
      </c>
      <c r="AQ632" s="387">
        <f t="shared" si="242"/>
        <v>0</v>
      </c>
      <c r="AR632" s="387">
        <f t="shared" si="242"/>
        <v>0</v>
      </c>
      <c r="AS632" s="387">
        <f t="shared" si="238"/>
        <v>24.556899415734545</v>
      </c>
    </row>
    <row r="633" spans="2:45" s="377" customFormat="1" ht="12.75" hidden="1" customHeight="1" outlineLevel="2">
      <c r="B633" s="377">
        <v>12</v>
      </c>
      <c r="C633" s="81"/>
      <c r="D633" s="388">
        <v>0</v>
      </c>
      <c r="E633" s="387">
        <f t="shared" si="239"/>
        <v>0</v>
      </c>
      <c r="F633" s="387">
        <f t="shared" si="239"/>
        <v>0</v>
      </c>
      <c r="G633" s="387">
        <f t="shared" si="239"/>
        <v>0</v>
      </c>
      <c r="H633" s="387">
        <f t="shared" si="239"/>
        <v>0</v>
      </c>
      <c r="I633" s="387">
        <f t="shared" si="239"/>
        <v>0</v>
      </c>
      <c r="J633" s="387">
        <f t="shared" si="239"/>
        <v>0</v>
      </c>
      <c r="K633" s="387">
        <f t="shared" si="239"/>
        <v>0</v>
      </c>
      <c r="L633" s="387">
        <f t="shared" si="239"/>
        <v>0</v>
      </c>
      <c r="M633" s="387">
        <f t="shared" si="239"/>
        <v>0</v>
      </c>
      <c r="N633" s="387">
        <f t="shared" si="239"/>
        <v>0</v>
      </c>
      <c r="O633" s="387">
        <f t="shared" si="240"/>
        <v>0</v>
      </c>
      <c r="P633" s="387">
        <f t="shared" si="240"/>
        <v>0</v>
      </c>
      <c r="Q633" s="387">
        <f t="shared" si="240"/>
        <v>0</v>
      </c>
      <c r="R633" s="387">
        <f t="shared" si="240"/>
        <v>0</v>
      </c>
      <c r="S633" s="387">
        <f t="shared" si="240"/>
        <v>0</v>
      </c>
      <c r="T633" s="387">
        <f t="shared" si="240"/>
        <v>0</v>
      </c>
      <c r="U633" s="387">
        <f t="shared" si="240"/>
        <v>0</v>
      </c>
      <c r="V633" s="387">
        <f t="shared" si="240"/>
        <v>0</v>
      </c>
      <c r="W633" s="387">
        <f t="shared" si="240"/>
        <v>0</v>
      </c>
      <c r="X633" s="387">
        <f t="shared" si="240"/>
        <v>0</v>
      </c>
      <c r="Y633" s="387">
        <f t="shared" si="241"/>
        <v>0</v>
      </c>
      <c r="Z633" s="387">
        <f t="shared" si="241"/>
        <v>0</v>
      </c>
      <c r="AA633" s="387">
        <f t="shared" si="241"/>
        <v>0</v>
      </c>
      <c r="AB633" s="387">
        <f t="shared" si="241"/>
        <v>0</v>
      </c>
      <c r="AC633" s="387">
        <f t="shared" si="241"/>
        <v>0</v>
      </c>
      <c r="AD633" s="387">
        <f t="shared" si="241"/>
        <v>0</v>
      </c>
      <c r="AE633" s="387">
        <f t="shared" si="241"/>
        <v>0</v>
      </c>
      <c r="AF633" s="387">
        <f t="shared" si="241"/>
        <v>0</v>
      </c>
      <c r="AG633" s="387">
        <f t="shared" si="241"/>
        <v>0</v>
      </c>
      <c r="AH633" s="387">
        <f t="shared" si="241"/>
        <v>0</v>
      </c>
      <c r="AI633" s="387">
        <f t="shared" si="242"/>
        <v>0</v>
      </c>
      <c r="AJ633" s="387">
        <f t="shared" si="242"/>
        <v>0</v>
      </c>
      <c r="AK633" s="387">
        <f t="shared" si="242"/>
        <v>0</v>
      </c>
      <c r="AL633" s="387">
        <f t="shared" si="242"/>
        <v>0</v>
      </c>
      <c r="AM633" s="387">
        <f t="shared" si="242"/>
        <v>0</v>
      </c>
      <c r="AN633" s="387">
        <f t="shared" si="242"/>
        <v>0</v>
      </c>
      <c r="AO633" s="387">
        <f t="shared" si="242"/>
        <v>0</v>
      </c>
      <c r="AP633" s="387">
        <f t="shared" si="242"/>
        <v>0</v>
      </c>
      <c r="AQ633" s="387">
        <f t="shared" si="242"/>
        <v>0</v>
      </c>
      <c r="AR633" s="387">
        <f t="shared" si="242"/>
        <v>0</v>
      </c>
      <c r="AS633" s="387">
        <f t="shared" si="238"/>
        <v>0</v>
      </c>
    </row>
    <row r="634" spans="2:45" s="377" customFormat="1" ht="12.75" hidden="1" customHeight="1" outlineLevel="2">
      <c r="B634" s="377">
        <v>13</v>
      </c>
      <c r="C634" s="81"/>
      <c r="D634" s="388">
        <v>0</v>
      </c>
      <c r="E634" s="387">
        <f t="shared" si="239"/>
        <v>0</v>
      </c>
      <c r="F634" s="387">
        <f t="shared" si="239"/>
        <v>0</v>
      </c>
      <c r="G634" s="387">
        <f t="shared" si="239"/>
        <v>0</v>
      </c>
      <c r="H634" s="387">
        <f t="shared" si="239"/>
        <v>0</v>
      </c>
      <c r="I634" s="387">
        <f t="shared" si="239"/>
        <v>0</v>
      </c>
      <c r="J634" s="387">
        <f t="shared" si="239"/>
        <v>0</v>
      </c>
      <c r="K634" s="387">
        <f t="shared" si="239"/>
        <v>0</v>
      </c>
      <c r="L634" s="387">
        <f t="shared" si="239"/>
        <v>0</v>
      </c>
      <c r="M634" s="387">
        <f t="shared" si="239"/>
        <v>0</v>
      </c>
      <c r="N634" s="387">
        <f t="shared" si="239"/>
        <v>0</v>
      </c>
      <c r="O634" s="387">
        <f t="shared" si="240"/>
        <v>0</v>
      </c>
      <c r="P634" s="387">
        <f t="shared" si="240"/>
        <v>0</v>
      </c>
      <c r="Q634" s="387">
        <f t="shared" si="240"/>
        <v>0</v>
      </c>
      <c r="R634" s="387">
        <f t="shared" si="240"/>
        <v>0</v>
      </c>
      <c r="S634" s="387">
        <f t="shared" si="240"/>
        <v>0</v>
      </c>
      <c r="T634" s="387">
        <f t="shared" si="240"/>
        <v>0</v>
      </c>
      <c r="U634" s="387">
        <f t="shared" si="240"/>
        <v>0</v>
      </c>
      <c r="V634" s="387">
        <f t="shared" si="240"/>
        <v>0</v>
      </c>
      <c r="W634" s="387">
        <f t="shared" si="240"/>
        <v>0</v>
      </c>
      <c r="X634" s="387">
        <f t="shared" si="240"/>
        <v>0</v>
      </c>
      <c r="Y634" s="387">
        <f t="shared" si="241"/>
        <v>0</v>
      </c>
      <c r="Z634" s="387">
        <f t="shared" si="241"/>
        <v>0</v>
      </c>
      <c r="AA634" s="387">
        <f t="shared" si="241"/>
        <v>0</v>
      </c>
      <c r="AB634" s="387">
        <f t="shared" si="241"/>
        <v>0</v>
      </c>
      <c r="AC634" s="387">
        <f t="shared" si="241"/>
        <v>0</v>
      </c>
      <c r="AD634" s="387">
        <f t="shared" si="241"/>
        <v>0</v>
      </c>
      <c r="AE634" s="387">
        <f t="shared" si="241"/>
        <v>0</v>
      </c>
      <c r="AF634" s="387">
        <f t="shared" si="241"/>
        <v>0</v>
      </c>
      <c r="AG634" s="387">
        <f t="shared" si="241"/>
        <v>0</v>
      </c>
      <c r="AH634" s="387">
        <f t="shared" si="241"/>
        <v>0</v>
      </c>
      <c r="AI634" s="387">
        <f t="shared" si="242"/>
        <v>0</v>
      </c>
      <c r="AJ634" s="387">
        <f t="shared" si="242"/>
        <v>0</v>
      </c>
      <c r="AK634" s="387">
        <f t="shared" si="242"/>
        <v>0</v>
      </c>
      <c r="AL634" s="387">
        <f t="shared" si="242"/>
        <v>0</v>
      </c>
      <c r="AM634" s="387">
        <f t="shared" si="242"/>
        <v>0</v>
      </c>
      <c r="AN634" s="387">
        <f t="shared" si="242"/>
        <v>0</v>
      </c>
      <c r="AO634" s="387">
        <f t="shared" si="242"/>
        <v>0</v>
      </c>
      <c r="AP634" s="387">
        <f t="shared" si="242"/>
        <v>0</v>
      </c>
      <c r="AQ634" s="387">
        <f t="shared" si="242"/>
        <v>0</v>
      </c>
      <c r="AR634" s="387">
        <f t="shared" si="242"/>
        <v>0</v>
      </c>
      <c r="AS634" s="387">
        <f t="shared" si="238"/>
        <v>0</v>
      </c>
    </row>
    <row r="635" spans="2:45" s="377" customFormat="1" ht="12.75" hidden="1" customHeight="1" outlineLevel="2">
      <c r="B635" s="377">
        <v>14</v>
      </c>
      <c r="C635" s="81"/>
      <c r="D635" s="388">
        <v>0</v>
      </c>
      <c r="E635" s="387">
        <f t="shared" si="239"/>
        <v>0</v>
      </c>
      <c r="F635" s="387">
        <f t="shared" si="239"/>
        <v>0</v>
      </c>
      <c r="G635" s="387">
        <f t="shared" si="239"/>
        <v>0</v>
      </c>
      <c r="H635" s="387">
        <f t="shared" si="239"/>
        <v>0</v>
      </c>
      <c r="I635" s="387">
        <f t="shared" si="239"/>
        <v>0</v>
      </c>
      <c r="J635" s="387">
        <f t="shared" si="239"/>
        <v>0</v>
      </c>
      <c r="K635" s="387">
        <f t="shared" si="239"/>
        <v>0</v>
      </c>
      <c r="L635" s="387">
        <f t="shared" si="239"/>
        <v>0</v>
      </c>
      <c r="M635" s="387">
        <f t="shared" si="239"/>
        <v>0</v>
      </c>
      <c r="N635" s="387">
        <f t="shared" si="239"/>
        <v>0</v>
      </c>
      <c r="O635" s="387">
        <f t="shared" si="240"/>
        <v>0</v>
      </c>
      <c r="P635" s="387">
        <f t="shared" si="240"/>
        <v>0</v>
      </c>
      <c r="Q635" s="387">
        <f t="shared" si="240"/>
        <v>0</v>
      </c>
      <c r="R635" s="387">
        <f t="shared" si="240"/>
        <v>0</v>
      </c>
      <c r="S635" s="387">
        <f t="shared" si="240"/>
        <v>0</v>
      </c>
      <c r="T635" s="387">
        <f t="shared" si="240"/>
        <v>0</v>
      </c>
      <c r="U635" s="387">
        <f t="shared" si="240"/>
        <v>0</v>
      </c>
      <c r="V635" s="387">
        <f t="shared" si="240"/>
        <v>0</v>
      </c>
      <c r="W635" s="387">
        <f t="shared" si="240"/>
        <v>0</v>
      </c>
      <c r="X635" s="387">
        <f t="shared" si="240"/>
        <v>0</v>
      </c>
      <c r="Y635" s="387">
        <f t="shared" si="241"/>
        <v>0</v>
      </c>
      <c r="Z635" s="387">
        <f t="shared" si="241"/>
        <v>0</v>
      </c>
      <c r="AA635" s="387">
        <f t="shared" si="241"/>
        <v>0</v>
      </c>
      <c r="AB635" s="387">
        <f t="shared" si="241"/>
        <v>0</v>
      </c>
      <c r="AC635" s="387">
        <f t="shared" si="241"/>
        <v>0</v>
      </c>
      <c r="AD635" s="387">
        <f t="shared" si="241"/>
        <v>0</v>
      </c>
      <c r="AE635" s="387">
        <f t="shared" si="241"/>
        <v>0</v>
      </c>
      <c r="AF635" s="387">
        <f t="shared" si="241"/>
        <v>0</v>
      </c>
      <c r="AG635" s="387">
        <f t="shared" si="241"/>
        <v>0</v>
      </c>
      <c r="AH635" s="387">
        <f t="shared" si="241"/>
        <v>0</v>
      </c>
      <c r="AI635" s="387">
        <f t="shared" si="242"/>
        <v>0</v>
      </c>
      <c r="AJ635" s="387">
        <f t="shared" si="242"/>
        <v>0</v>
      </c>
      <c r="AK635" s="387">
        <f t="shared" si="242"/>
        <v>0</v>
      </c>
      <c r="AL635" s="387">
        <f t="shared" si="242"/>
        <v>0</v>
      </c>
      <c r="AM635" s="387">
        <f t="shared" si="242"/>
        <v>0</v>
      </c>
      <c r="AN635" s="387">
        <f t="shared" si="242"/>
        <v>0</v>
      </c>
      <c r="AO635" s="387">
        <f t="shared" si="242"/>
        <v>0</v>
      </c>
      <c r="AP635" s="387">
        <f t="shared" si="242"/>
        <v>0</v>
      </c>
      <c r="AQ635" s="387">
        <f t="shared" si="242"/>
        <v>0</v>
      </c>
      <c r="AR635" s="387">
        <f t="shared" si="242"/>
        <v>0</v>
      </c>
      <c r="AS635" s="387">
        <f t="shared" si="238"/>
        <v>0</v>
      </c>
    </row>
    <row r="636" spans="2:45" s="377" customFormat="1" ht="12.75" hidden="1" customHeight="1" outlineLevel="2">
      <c r="B636" s="377">
        <v>15</v>
      </c>
      <c r="C636" s="81"/>
      <c r="D636" s="388">
        <v>0</v>
      </c>
      <c r="E636" s="387">
        <f t="shared" si="239"/>
        <v>0</v>
      </c>
      <c r="F636" s="387">
        <f t="shared" si="239"/>
        <v>0</v>
      </c>
      <c r="G636" s="387">
        <f t="shared" si="239"/>
        <v>0</v>
      </c>
      <c r="H636" s="387">
        <f t="shared" si="239"/>
        <v>0</v>
      </c>
      <c r="I636" s="387">
        <f t="shared" si="239"/>
        <v>0</v>
      </c>
      <c r="J636" s="387">
        <f t="shared" si="239"/>
        <v>0</v>
      </c>
      <c r="K636" s="387">
        <f t="shared" si="239"/>
        <v>0</v>
      </c>
      <c r="L636" s="387">
        <f t="shared" si="239"/>
        <v>0</v>
      </c>
      <c r="M636" s="387">
        <f t="shared" si="239"/>
        <v>0</v>
      </c>
      <c r="N636" s="387">
        <f t="shared" si="239"/>
        <v>0</v>
      </c>
      <c r="O636" s="387">
        <f t="shared" si="240"/>
        <v>0</v>
      </c>
      <c r="P636" s="387">
        <f t="shared" si="240"/>
        <v>0</v>
      </c>
      <c r="Q636" s="387">
        <f t="shared" si="240"/>
        <v>0</v>
      </c>
      <c r="R636" s="387">
        <f t="shared" si="240"/>
        <v>0</v>
      </c>
      <c r="S636" s="387">
        <f t="shared" si="240"/>
        <v>0</v>
      </c>
      <c r="T636" s="387">
        <f t="shared" si="240"/>
        <v>0</v>
      </c>
      <c r="U636" s="387">
        <f t="shared" si="240"/>
        <v>0</v>
      </c>
      <c r="V636" s="387">
        <f t="shared" si="240"/>
        <v>0</v>
      </c>
      <c r="W636" s="387">
        <f t="shared" si="240"/>
        <v>0</v>
      </c>
      <c r="X636" s="387">
        <f t="shared" si="240"/>
        <v>0</v>
      </c>
      <c r="Y636" s="387">
        <f t="shared" si="241"/>
        <v>0</v>
      </c>
      <c r="Z636" s="387">
        <f t="shared" si="241"/>
        <v>0</v>
      </c>
      <c r="AA636" s="387">
        <f t="shared" si="241"/>
        <v>0</v>
      </c>
      <c r="AB636" s="387">
        <f t="shared" si="241"/>
        <v>0</v>
      </c>
      <c r="AC636" s="387">
        <f t="shared" si="241"/>
        <v>0</v>
      </c>
      <c r="AD636" s="387">
        <f t="shared" si="241"/>
        <v>0</v>
      </c>
      <c r="AE636" s="387">
        <f t="shared" si="241"/>
        <v>0</v>
      </c>
      <c r="AF636" s="387">
        <f t="shared" si="241"/>
        <v>0</v>
      </c>
      <c r="AG636" s="387">
        <f t="shared" si="241"/>
        <v>0</v>
      </c>
      <c r="AH636" s="387">
        <f t="shared" si="241"/>
        <v>0</v>
      </c>
      <c r="AI636" s="387">
        <f t="shared" si="242"/>
        <v>0</v>
      </c>
      <c r="AJ636" s="387">
        <f t="shared" si="242"/>
        <v>0</v>
      </c>
      <c r="AK636" s="387">
        <f t="shared" si="242"/>
        <v>0</v>
      </c>
      <c r="AL636" s="387">
        <f t="shared" si="242"/>
        <v>0</v>
      </c>
      <c r="AM636" s="387">
        <f t="shared" si="242"/>
        <v>0</v>
      </c>
      <c r="AN636" s="387">
        <f t="shared" si="242"/>
        <v>0</v>
      </c>
      <c r="AO636" s="387">
        <f t="shared" si="242"/>
        <v>0</v>
      </c>
      <c r="AP636" s="387">
        <f t="shared" si="242"/>
        <v>0</v>
      </c>
      <c r="AQ636" s="387">
        <f t="shared" si="242"/>
        <v>0</v>
      </c>
      <c r="AR636" s="387">
        <f t="shared" si="242"/>
        <v>0</v>
      </c>
      <c r="AS636" s="387">
        <f t="shared" si="238"/>
        <v>0</v>
      </c>
    </row>
    <row r="637" spans="2:45" s="377" customFormat="1" ht="12.75" hidden="1" customHeight="1" outlineLevel="2">
      <c r="B637" s="377">
        <v>16</v>
      </c>
      <c r="C637" s="81"/>
      <c r="D637" s="388">
        <v>24.556899415734549</v>
      </c>
      <c r="E637" s="387">
        <f t="shared" si="239"/>
        <v>0</v>
      </c>
      <c r="F637" s="387">
        <f t="shared" si="239"/>
        <v>0</v>
      </c>
      <c r="G637" s="387">
        <f t="shared" si="239"/>
        <v>0</v>
      </c>
      <c r="H637" s="387">
        <f t="shared" si="239"/>
        <v>0</v>
      </c>
      <c r="I637" s="387">
        <f t="shared" si="239"/>
        <v>0</v>
      </c>
      <c r="J637" s="387">
        <f t="shared" si="239"/>
        <v>0</v>
      </c>
      <c r="K637" s="387">
        <f t="shared" si="239"/>
        <v>0</v>
      </c>
      <c r="L637" s="387">
        <f t="shared" si="239"/>
        <v>0</v>
      </c>
      <c r="M637" s="387">
        <f t="shared" si="239"/>
        <v>0</v>
      </c>
      <c r="N637" s="387">
        <f t="shared" si="239"/>
        <v>0</v>
      </c>
      <c r="O637" s="387">
        <f t="shared" si="240"/>
        <v>0</v>
      </c>
      <c r="P637" s="387">
        <f t="shared" si="240"/>
        <v>0</v>
      </c>
      <c r="Q637" s="387">
        <f t="shared" si="240"/>
        <v>0</v>
      </c>
      <c r="R637" s="387">
        <f t="shared" si="240"/>
        <v>0</v>
      </c>
      <c r="S637" s="387">
        <f t="shared" si="240"/>
        <v>0</v>
      </c>
      <c r="T637" s="387">
        <f t="shared" si="240"/>
        <v>0</v>
      </c>
      <c r="U637" s="387">
        <f t="shared" si="240"/>
        <v>2.4556899415734548</v>
      </c>
      <c r="V637" s="387">
        <f t="shared" si="240"/>
        <v>2.4556899415734548</v>
      </c>
      <c r="W637" s="387">
        <f t="shared" si="240"/>
        <v>2.4556899415734548</v>
      </c>
      <c r="X637" s="387">
        <f t="shared" si="240"/>
        <v>2.4556899415734548</v>
      </c>
      <c r="Y637" s="387">
        <f t="shared" si="241"/>
        <v>2.4556899415734548</v>
      </c>
      <c r="Z637" s="387">
        <f t="shared" si="241"/>
        <v>2.4556899415734548</v>
      </c>
      <c r="AA637" s="387">
        <f t="shared" si="241"/>
        <v>2.4556899415734548</v>
      </c>
      <c r="AB637" s="387">
        <f t="shared" si="241"/>
        <v>2.4556899415734548</v>
      </c>
      <c r="AC637" s="387">
        <f t="shared" si="241"/>
        <v>2.4556899415734548</v>
      </c>
      <c r="AD637" s="387">
        <f t="shared" si="241"/>
        <v>2.4556899415734548</v>
      </c>
      <c r="AE637" s="387">
        <f t="shared" si="241"/>
        <v>0</v>
      </c>
      <c r="AF637" s="387">
        <f t="shared" si="241"/>
        <v>0</v>
      </c>
      <c r="AG637" s="387">
        <f t="shared" si="241"/>
        <v>0</v>
      </c>
      <c r="AH637" s="387">
        <f t="shared" si="241"/>
        <v>0</v>
      </c>
      <c r="AI637" s="387">
        <f t="shared" si="242"/>
        <v>0</v>
      </c>
      <c r="AJ637" s="387">
        <f t="shared" si="242"/>
        <v>0</v>
      </c>
      <c r="AK637" s="387">
        <f t="shared" si="242"/>
        <v>0</v>
      </c>
      <c r="AL637" s="387">
        <f t="shared" si="242"/>
        <v>0</v>
      </c>
      <c r="AM637" s="387">
        <f t="shared" si="242"/>
        <v>0</v>
      </c>
      <c r="AN637" s="387">
        <f t="shared" si="242"/>
        <v>0</v>
      </c>
      <c r="AO637" s="387">
        <f t="shared" si="242"/>
        <v>0</v>
      </c>
      <c r="AP637" s="387">
        <f t="shared" si="242"/>
        <v>0</v>
      </c>
      <c r="AQ637" s="387">
        <f t="shared" si="242"/>
        <v>0</v>
      </c>
      <c r="AR637" s="387">
        <f t="shared" si="242"/>
        <v>0</v>
      </c>
      <c r="AS637" s="387">
        <f t="shared" si="238"/>
        <v>24.556899415734545</v>
      </c>
    </row>
    <row r="638" spans="2:45" s="377" customFormat="1" ht="12.75" hidden="1" customHeight="1" outlineLevel="2">
      <c r="B638" s="377">
        <v>17</v>
      </c>
      <c r="C638" s="81"/>
      <c r="D638" s="388">
        <v>0</v>
      </c>
      <c r="E638" s="387">
        <f t="shared" si="239"/>
        <v>0</v>
      </c>
      <c r="F638" s="387">
        <f t="shared" si="239"/>
        <v>0</v>
      </c>
      <c r="G638" s="387">
        <f t="shared" si="239"/>
        <v>0</v>
      </c>
      <c r="H638" s="387">
        <f t="shared" si="239"/>
        <v>0</v>
      </c>
      <c r="I638" s="387">
        <f t="shared" si="239"/>
        <v>0</v>
      </c>
      <c r="J638" s="387">
        <f t="shared" si="239"/>
        <v>0</v>
      </c>
      <c r="K638" s="387">
        <f t="shared" si="239"/>
        <v>0</v>
      </c>
      <c r="L638" s="387">
        <f t="shared" si="239"/>
        <v>0</v>
      </c>
      <c r="M638" s="387">
        <f t="shared" si="239"/>
        <v>0</v>
      </c>
      <c r="N638" s="387">
        <f t="shared" si="239"/>
        <v>0</v>
      </c>
      <c r="O638" s="387">
        <f t="shared" si="240"/>
        <v>0</v>
      </c>
      <c r="P638" s="387">
        <f t="shared" si="240"/>
        <v>0</v>
      </c>
      <c r="Q638" s="387">
        <f t="shared" si="240"/>
        <v>0</v>
      </c>
      <c r="R638" s="387">
        <f t="shared" si="240"/>
        <v>0</v>
      </c>
      <c r="S638" s="387">
        <f t="shared" si="240"/>
        <v>0</v>
      </c>
      <c r="T638" s="387">
        <f t="shared" si="240"/>
        <v>0</v>
      </c>
      <c r="U638" s="387">
        <f t="shared" si="240"/>
        <v>0</v>
      </c>
      <c r="V638" s="387">
        <f t="shared" si="240"/>
        <v>0</v>
      </c>
      <c r="W638" s="387">
        <f t="shared" si="240"/>
        <v>0</v>
      </c>
      <c r="X638" s="387">
        <f t="shared" si="240"/>
        <v>0</v>
      </c>
      <c r="Y638" s="387">
        <f t="shared" si="241"/>
        <v>0</v>
      </c>
      <c r="Z638" s="387">
        <f t="shared" si="241"/>
        <v>0</v>
      </c>
      <c r="AA638" s="387">
        <f t="shared" si="241"/>
        <v>0</v>
      </c>
      <c r="AB638" s="387">
        <f t="shared" si="241"/>
        <v>0</v>
      </c>
      <c r="AC638" s="387">
        <f t="shared" si="241"/>
        <v>0</v>
      </c>
      <c r="AD638" s="387">
        <f t="shared" si="241"/>
        <v>0</v>
      </c>
      <c r="AE638" s="387">
        <f t="shared" si="241"/>
        <v>0</v>
      </c>
      <c r="AF638" s="387">
        <f t="shared" si="241"/>
        <v>0</v>
      </c>
      <c r="AG638" s="387">
        <f t="shared" si="241"/>
        <v>0</v>
      </c>
      <c r="AH638" s="387">
        <f t="shared" si="241"/>
        <v>0</v>
      </c>
      <c r="AI638" s="387">
        <f t="shared" si="242"/>
        <v>0</v>
      </c>
      <c r="AJ638" s="387">
        <f t="shared" si="242"/>
        <v>0</v>
      </c>
      <c r="AK638" s="387">
        <f t="shared" si="242"/>
        <v>0</v>
      </c>
      <c r="AL638" s="387">
        <f t="shared" si="242"/>
        <v>0</v>
      </c>
      <c r="AM638" s="387">
        <f t="shared" si="242"/>
        <v>0</v>
      </c>
      <c r="AN638" s="387">
        <f t="shared" si="242"/>
        <v>0</v>
      </c>
      <c r="AO638" s="387">
        <f t="shared" si="242"/>
        <v>0</v>
      </c>
      <c r="AP638" s="387">
        <f t="shared" si="242"/>
        <v>0</v>
      </c>
      <c r="AQ638" s="387">
        <f t="shared" si="242"/>
        <v>0</v>
      </c>
      <c r="AR638" s="387">
        <f t="shared" si="242"/>
        <v>0</v>
      </c>
      <c r="AS638" s="387">
        <f t="shared" si="238"/>
        <v>0</v>
      </c>
    </row>
    <row r="639" spans="2:45" s="377" customFormat="1" ht="12.75" hidden="1" customHeight="1" outlineLevel="2">
      <c r="B639" s="377">
        <v>18</v>
      </c>
      <c r="C639" s="81"/>
      <c r="D639" s="388">
        <v>0</v>
      </c>
      <c r="E639" s="387">
        <f t="shared" si="239"/>
        <v>0</v>
      </c>
      <c r="F639" s="387">
        <f t="shared" si="239"/>
        <v>0</v>
      </c>
      <c r="G639" s="387">
        <f t="shared" si="239"/>
        <v>0</v>
      </c>
      <c r="H639" s="387">
        <f t="shared" si="239"/>
        <v>0</v>
      </c>
      <c r="I639" s="387">
        <f t="shared" si="239"/>
        <v>0</v>
      </c>
      <c r="J639" s="387">
        <f t="shared" si="239"/>
        <v>0</v>
      </c>
      <c r="K639" s="387">
        <f t="shared" si="239"/>
        <v>0</v>
      </c>
      <c r="L639" s="387">
        <f t="shared" si="239"/>
        <v>0</v>
      </c>
      <c r="M639" s="387">
        <f t="shared" si="239"/>
        <v>0</v>
      </c>
      <c r="N639" s="387">
        <f t="shared" si="239"/>
        <v>0</v>
      </c>
      <c r="O639" s="387">
        <f t="shared" si="240"/>
        <v>0</v>
      </c>
      <c r="P639" s="387">
        <f t="shared" si="240"/>
        <v>0</v>
      </c>
      <c r="Q639" s="387">
        <f t="shared" si="240"/>
        <v>0</v>
      </c>
      <c r="R639" s="387">
        <f t="shared" si="240"/>
        <v>0</v>
      </c>
      <c r="S639" s="387">
        <f t="shared" si="240"/>
        <v>0</v>
      </c>
      <c r="T639" s="387">
        <f t="shared" si="240"/>
        <v>0</v>
      </c>
      <c r="U639" s="387">
        <f t="shared" si="240"/>
        <v>0</v>
      </c>
      <c r="V639" s="387">
        <f t="shared" si="240"/>
        <v>0</v>
      </c>
      <c r="W639" s="387">
        <f t="shared" si="240"/>
        <v>0</v>
      </c>
      <c r="X639" s="387">
        <f t="shared" si="240"/>
        <v>0</v>
      </c>
      <c r="Y639" s="387">
        <f t="shared" si="241"/>
        <v>0</v>
      </c>
      <c r="Z639" s="387">
        <f t="shared" si="241"/>
        <v>0</v>
      </c>
      <c r="AA639" s="387">
        <f t="shared" si="241"/>
        <v>0</v>
      </c>
      <c r="AB639" s="387">
        <f t="shared" si="241"/>
        <v>0</v>
      </c>
      <c r="AC639" s="387">
        <f t="shared" si="241"/>
        <v>0</v>
      </c>
      <c r="AD639" s="387">
        <f t="shared" si="241"/>
        <v>0</v>
      </c>
      <c r="AE639" s="387">
        <f t="shared" si="241"/>
        <v>0</v>
      </c>
      <c r="AF639" s="387">
        <f t="shared" si="241"/>
        <v>0</v>
      </c>
      <c r="AG639" s="387">
        <f t="shared" si="241"/>
        <v>0</v>
      </c>
      <c r="AH639" s="387">
        <f t="shared" si="241"/>
        <v>0</v>
      </c>
      <c r="AI639" s="387">
        <f t="shared" si="242"/>
        <v>0</v>
      </c>
      <c r="AJ639" s="387">
        <f t="shared" si="242"/>
        <v>0</v>
      </c>
      <c r="AK639" s="387">
        <f t="shared" si="242"/>
        <v>0</v>
      </c>
      <c r="AL639" s="387">
        <f t="shared" si="242"/>
        <v>0</v>
      </c>
      <c r="AM639" s="387">
        <f t="shared" si="242"/>
        <v>0</v>
      </c>
      <c r="AN639" s="387">
        <f t="shared" si="242"/>
        <v>0</v>
      </c>
      <c r="AO639" s="387">
        <f t="shared" si="242"/>
        <v>0</v>
      </c>
      <c r="AP639" s="387">
        <f t="shared" si="242"/>
        <v>0</v>
      </c>
      <c r="AQ639" s="387">
        <f t="shared" si="242"/>
        <v>0</v>
      </c>
      <c r="AR639" s="387">
        <f t="shared" si="242"/>
        <v>0</v>
      </c>
      <c r="AS639" s="387">
        <f t="shared" si="238"/>
        <v>0</v>
      </c>
    </row>
    <row r="640" spans="2:45" s="377" customFormat="1" ht="12.75" hidden="1" customHeight="1" outlineLevel="2">
      <c r="B640" s="377">
        <v>19</v>
      </c>
      <c r="C640" s="81"/>
      <c r="D640" s="388">
        <v>0</v>
      </c>
      <c r="E640" s="387">
        <f t="shared" si="239"/>
        <v>0</v>
      </c>
      <c r="F640" s="387">
        <f t="shared" si="239"/>
        <v>0</v>
      </c>
      <c r="G640" s="387">
        <f t="shared" si="239"/>
        <v>0</v>
      </c>
      <c r="H640" s="387">
        <f t="shared" si="239"/>
        <v>0</v>
      </c>
      <c r="I640" s="387">
        <f t="shared" si="239"/>
        <v>0</v>
      </c>
      <c r="J640" s="387">
        <f t="shared" si="239"/>
        <v>0</v>
      </c>
      <c r="K640" s="387">
        <f t="shared" si="239"/>
        <v>0</v>
      </c>
      <c r="L640" s="387">
        <f t="shared" si="239"/>
        <v>0</v>
      </c>
      <c r="M640" s="387">
        <f t="shared" si="239"/>
        <v>0</v>
      </c>
      <c r="N640" s="387">
        <f t="shared" si="239"/>
        <v>0</v>
      </c>
      <c r="O640" s="387">
        <f t="shared" si="240"/>
        <v>0</v>
      </c>
      <c r="P640" s="387">
        <f t="shared" si="240"/>
        <v>0</v>
      </c>
      <c r="Q640" s="387">
        <f t="shared" si="240"/>
        <v>0</v>
      </c>
      <c r="R640" s="387">
        <f t="shared" si="240"/>
        <v>0</v>
      </c>
      <c r="S640" s="387">
        <f t="shared" si="240"/>
        <v>0</v>
      </c>
      <c r="T640" s="387">
        <f t="shared" si="240"/>
        <v>0</v>
      </c>
      <c r="U640" s="387">
        <f t="shared" si="240"/>
        <v>0</v>
      </c>
      <c r="V640" s="387">
        <f t="shared" si="240"/>
        <v>0</v>
      </c>
      <c r="W640" s="387">
        <f t="shared" si="240"/>
        <v>0</v>
      </c>
      <c r="X640" s="387">
        <f t="shared" si="240"/>
        <v>0</v>
      </c>
      <c r="Y640" s="387">
        <f t="shared" si="241"/>
        <v>0</v>
      </c>
      <c r="Z640" s="387">
        <f t="shared" si="241"/>
        <v>0</v>
      </c>
      <c r="AA640" s="387">
        <f t="shared" si="241"/>
        <v>0</v>
      </c>
      <c r="AB640" s="387">
        <f t="shared" si="241"/>
        <v>0</v>
      </c>
      <c r="AC640" s="387">
        <f t="shared" si="241"/>
        <v>0</v>
      </c>
      <c r="AD640" s="387">
        <f t="shared" si="241"/>
        <v>0</v>
      </c>
      <c r="AE640" s="387">
        <f t="shared" si="241"/>
        <v>0</v>
      </c>
      <c r="AF640" s="387">
        <f t="shared" si="241"/>
        <v>0</v>
      </c>
      <c r="AG640" s="387">
        <f t="shared" si="241"/>
        <v>0</v>
      </c>
      <c r="AH640" s="387">
        <f t="shared" si="241"/>
        <v>0</v>
      </c>
      <c r="AI640" s="387">
        <f t="shared" si="242"/>
        <v>0</v>
      </c>
      <c r="AJ640" s="387">
        <f t="shared" si="242"/>
        <v>0</v>
      </c>
      <c r="AK640" s="387">
        <f t="shared" si="242"/>
        <v>0</v>
      </c>
      <c r="AL640" s="387">
        <f t="shared" si="242"/>
        <v>0</v>
      </c>
      <c r="AM640" s="387">
        <f t="shared" si="242"/>
        <v>0</v>
      </c>
      <c r="AN640" s="387">
        <f t="shared" si="242"/>
        <v>0</v>
      </c>
      <c r="AO640" s="387">
        <f t="shared" si="242"/>
        <v>0</v>
      </c>
      <c r="AP640" s="387">
        <f t="shared" si="242"/>
        <v>0</v>
      </c>
      <c r="AQ640" s="387">
        <f t="shared" si="242"/>
        <v>0</v>
      </c>
      <c r="AR640" s="387">
        <f t="shared" si="242"/>
        <v>0</v>
      </c>
      <c r="AS640" s="387">
        <f t="shared" si="238"/>
        <v>0</v>
      </c>
    </row>
    <row r="641" spans="2:45" s="377" customFormat="1" ht="12.75" hidden="1" customHeight="1" outlineLevel="2">
      <c r="B641" s="377">
        <v>20</v>
      </c>
      <c r="C641" s="81"/>
      <c r="D641" s="388">
        <v>0</v>
      </c>
      <c r="E641" s="387">
        <f t="shared" si="239"/>
        <v>0</v>
      </c>
      <c r="F641" s="387">
        <f t="shared" si="239"/>
        <v>0</v>
      </c>
      <c r="G641" s="387">
        <f t="shared" si="239"/>
        <v>0</v>
      </c>
      <c r="H641" s="387">
        <f t="shared" si="239"/>
        <v>0</v>
      </c>
      <c r="I641" s="387">
        <f t="shared" si="239"/>
        <v>0</v>
      </c>
      <c r="J641" s="387">
        <f t="shared" si="239"/>
        <v>0</v>
      </c>
      <c r="K641" s="387">
        <f t="shared" si="239"/>
        <v>0</v>
      </c>
      <c r="L641" s="387">
        <f t="shared" si="239"/>
        <v>0</v>
      </c>
      <c r="M641" s="387">
        <f t="shared" si="239"/>
        <v>0</v>
      </c>
      <c r="N641" s="387">
        <f t="shared" si="239"/>
        <v>0</v>
      </c>
      <c r="O641" s="387">
        <f t="shared" si="240"/>
        <v>0</v>
      </c>
      <c r="P641" s="387">
        <f t="shared" si="240"/>
        <v>0</v>
      </c>
      <c r="Q641" s="387">
        <f t="shared" si="240"/>
        <v>0</v>
      </c>
      <c r="R641" s="387">
        <f t="shared" si="240"/>
        <v>0</v>
      </c>
      <c r="S641" s="387">
        <f t="shared" si="240"/>
        <v>0</v>
      </c>
      <c r="T641" s="387">
        <f t="shared" si="240"/>
        <v>0</v>
      </c>
      <c r="U641" s="387">
        <f t="shared" si="240"/>
        <v>0</v>
      </c>
      <c r="V641" s="387">
        <f t="shared" si="240"/>
        <v>0</v>
      </c>
      <c r="W641" s="387">
        <f t="shared" si="240"/>
        <v>0</v>
      </c>
      <c r="X641" s="387">
        <f t="shared" si="240"/>
        <v>0</v>
      </c>
      <c r="Y641" s="387">
        <f t="shared" si="241"/>
        <v>0</v>
      </c>
      <c r="Z641" s="387">
        <f t="shared" si="241"/>
        <v>0</v>
      </c>
      <c r="AA641" s="387">
        <f t="shared" si="241"/>
        <v>0</v>
      </c>
      <c r="AB641" s="387">
        <f t="shared" si="241"/>
        <v>0</v>
      </c>
      <c r="AC641" s="387">
        <f t="shared" si="241"/>
        <v>0</v>
      </c>
      <c r="AD641" s="387">
        <f t="shared" si="241"/>
        <v>0</v>
      </c>
      <c r="AE641" s="387">
        <f t="shared" si="241"/>
        <v>0</v>
      </c>
      <c r="AF641" s="387">
        <f t="shared" si="241"/>
        <v>0</v>
      </c>
      <c r="AG641" s="387">
        <f t="shared" si="241"/>
        <v>0</v>
      </c>
      <c r="AH641" s="387">
        <f t="shared" si="241"/>
        <v>0</v>
      </c>
      <c r="AI641" s="387">
        <f t="shared" si="242"/>
        <v>0</v>
      </c>
      <c r="AJ641" s="387">
        <f t="shared" si="242"/>
        <v>0</v>
      </c>
      <c r="AK641" s="387">
        <f t="shared" si="242"/>
        <v>0</v>
      </c>
      <c r="AL641" s="387">
        <f t="shared" si="242"/>
        <v>0</v>
      </c>
      <c r="AM641" s="387">
        <f t="shared" si="242"/>
        <v>0</v>
      </c>
      <c r="AN641" s="387">
        <f t="shared" si="242"/>
        <v>0</v>
      </c>
      <c r="AO641" s="387">
        <f t="shared" si="242"/>
        <v>0</v>
      </c>
      <c r="AP641" s="387">
        <f t="shared" si="242"/>
        <v>0</v>
      </c>
      <c r="AQ641" s="387">
        <f t="shared" si="242"/>
        <v>0</v>
      </c>
      <c r="AR641" s="387">
        <f t="shared" si="242"/>
        <v>0</v>
      </c>
      <c r="AS641" s="387">
        <f t="shared" si="238"/>
        <v>0</v>
      </c>
    </row>
    <row r="642" spans="2:45" s="377" customFormat="1" ht="12.75" hidden="1" customHeight="1" outlineLevel="2">
      <c r="B642" s="377">
        <v>21</v>
      </c>
      <c r="C642" s="81"/>
      <c r="D642" s="388">
        <v>24.556899415734549</v>
      </c>
      <c r="E642" s="387">
        <f t="shared" ref="E642:N651" si="243">IF(AND(E$2=$B642,$B642=$C$3),$D642,IF(AND(E$2&gt;$B642,E$2&lt;=$D$621+$B642),SLN($D642,0,IF($C$3-$B642&gt;=$D$621,$D$621,$C$3-$B642)),0))</f>
        <v>0</v>
      </c>
      <c r="F642" s="387">
        <f t="shared" si="243"/>
        <v>0</v>
      </c>
      <c r="G642" s="387">
        <f t="shared" si="243"/>
        <v>0</v>
      </c>
      <c r="H642" s="387">
        <f t="shared" si="243"/>
        <v>0</v>
      </c>
      <c r="I642" s="387">
        <f t="shared" si="243"/>
        <v>0</v>
      </c>
      <c r="J642" s="387">
        <f t="shared" si="243"/>
        <v>0</v>
      </c>
      <c r="K642" s="387">
        <f t="shared" si="243"/>
        <v>0</v>
      </c>
      <c r="L642" s="387">
        <f t="shared" si="243"/>
        <v>0</v>
      </c>
      <c r="M642" s="387">
        <f t="shared" si="243"/>
        <v>0</v>
      </c>
      <c r="N642" s="387">
        <f t="shared" si="243"/>
        <v>0</v>
      </c>
      <c r="O642" s="387">
        <f t="shared" ref="O642:X651" si="244">IF(AND(O$2=$B642,$B642=$C$3),$D642,IF(AND(O$2&gt;$B642,O$2&lt;=$D$621+$B642),SLN($D642,0,IF($C$3-$B642&gt;=$D$621,$D$621,$C$3-$B642)),0))</f>
        <v>0</v>
      </c>
      <c r="P642" s="387">
        <f t="shared" si="244"/>
        <v>0</v>
      </c>
      <c r="Q642" s="387">
        <f t="shared" si="244"/>
        <v>0</v>
      </c>
      <c r="R642" s="387">
        <f t="shared" si="244"/>
        <v>0</v>
      </c>
      <c r="S642" s="387">
        <f t="shared" si="244"/>
        <v>0</v>
      </c>
      <c r="T642" s="387">
        <f t="shared" si="244"/>
        <v>0</v>
      </c>
      <c r="U642" s="387">
        <f t="shared" si="244"/>
        <v>0</v>
      </c>
      <c r="V642" s="387">
        <f t="shared" si="244"/>
        <v>0</v>
      </c>
      <c r="W642" s="387">
        <f t="shared" si="244"/>
        <v>0</v>
      </c>
      <c r="X642" s="387">
        <f t="shared" si="244"/>
        <v>0</v>
      </c>
      <c r="Y642" s="387">
        <f t="shared" ref="Y642:AH651" si="245">IF(AND(Y$2=$B642,$B642=$C$3),$D642,IF(AND(Y$2&gt;$B642,Y$2&lt;=$D$621+$B642),SLN($D642,0,IF($C$3-$B642&gt;=$D$621,$D$621,$C$3-$B642)),0))</f>
        <v>0</v>
      </c>
      <c r="Z642" s="387">
        <f t="shared" si="245"/>
        <v>2.4556899415734548</v>
      </c>
      <c r="AA642" s="387">
        <f t="shared" si="245"/>
        <v>2.4556899415734548</v>
      </c>
      <c r="AB642" s="387">
        <f t="shared" si="245"/>
        <v>2.4556899415734548</v>
      </c>
      <c r="AC642" s="387">
        <f t="shared" si="245"/>
        <v>2.4556899415734548</v>
      </c>
      <c r="AD642" s="387">
        <f t="shared" si="245"/>
        <v>2.4556899415734548</v>
      </c>
      <c r="AE642" s="387">
        <f t="shared" si="245"/>
        <v>2.4556899415734548</v>
      </c>
      <c r="AF642" s="387">
        <f t="shared" si="245"/>
        <v>2.4556899415734548</v>
      </c>
      <c r="AG642" s="387">
        <f t="shared" si="245"/>
        <v>2.4556899415734548</v>
      </c>
      <c r="AH642" s="387">
        <f t="shared" si="245"/>
        <v>2.4556899415734548</v>
      </c>
      <c r="AI642" s="387">
        <f t="shared" ref="AI642:AR651" si="246">IF(AND(AI$2=$B642,$B642=$C$3),$D642,IF(AND(AI$2&gt;$B642,AI$2&lt;=$D$621+$B642),SLN($D642,0,IF($C$3-$B642&gt;=$D$621,$D$621,$C$3-$B642)),0))</f>
        <v>2.4556899415734548</v>
      </c>
      <c r="AJ642" s="387">
        <f t="shared" si="246"/>
        <v>0</v>
      </c>
      <c r="AK642" s="387">
        <f t="shared" si="246"/>
        <v>0</v>
      </c>
      <c r="AL642" s="387">
        <f t="shared" si="246"/>
        <v>0</v>
      </c>
      <c r="AM642" s="387">
        <f t="shared" si="246"/>
        <v>0</v>
      </c>
      <c r="AN642" s="387">
        <f t="shared" si="246"/>
        <v>0</v>
      </c>
      <c r="AO642" s="387">
        <f t="shared" si="246"/>
        <v>0</v>
      </c>
      <c r="AP642" s="387">
        <f t="shared" si="246"/>
        <v>0</v>
      </c>
      <c r="AQ642" s="387">
        <f t="shared" si="246"/>
        <v>0</v>
      </c>
      <c r="AR642" s="387">
        <f t="shared" si="246"/>
        <v>0</v>
      </c>
      <c r="AS642" s="387">
        <f t="shared" si="238"/>
        <v>24.556899415734545</v>
      </c>
    </row>
    <row r="643" spans="2:45" s="377" customFormat="1" ht="12.75" hidden="1" customHeight="1" outlineLevel="2">
      <c r="B643" s="377">
        <v>22</v>
      </c>
      <c r="C643" s="81"/>
      <c r="D643" s="388">
        <v>0</v>
      </c>
      <c r="E643" s="387">
        <f t="shared" si="243"/>
        <v>0</v>
      </c>
      <c r="F643" s="387">
        <f t="shared" si="243"/>
        <v>0</v>
      </c>
      <c r="G643" s="387">
        <f t="shared" si="243"/>
        <v>0</v>
      </c>
      <c r="H643" s="387">
        <f t="shared" si="243"/>
        <v>0</v>
      </c>
      <c r="I643" s="387">
        <f t="shared" si="243"/>
        <v>0</v>
      </c>
      <c r="J643" s="387">
        <f t="shared" si="243"/>
        <v>0</v>
      </c>
      <c r="K643" s="387">
        <f t="shared" si="243"/>
        <v>0</v>
      </c>
      <c r="L643" s="387">
        <f t="shared" si="243"/>
        <v>0</v>
      </c>
      <c r="M643" s="387">
        <f t="shared" si="243"/>
        <v>0</v>
      </c>
      <c r="N643" s="387">
        <f t="shared" si="243"/>
        <v>0</v>
      </c>
      <c r="O643" s="387">
        <f t="shared" si="244"/>
        <v>0</v>
      </c>
      <c r="P643" s="387">
        <f t="shared" si="244"/>
        <v>0</v>
      </c>
      <c r="Q643" s="387">
        <f t="shared" si="244"/>
        <v>0</v>
      </c>
      <c r="R643" s="387">
        <f t="shared" si="244"/>
        <v>0</v>
      </c>
      <c r="S643" s="387">
        <f t="shared" si="244"/>
        <v>0</v>
      </c>
      <c r="T643" s="387">
        <f t="shared" si="244"/>
        <v>0</v>
      </c>
      <c r="U643" s="387">
        <f t="shared" si="244"/>
        <v>0</v>
      </c>
      <c r="V643" s="387">
        <f t="shared" si="244"/>
        <v>0</v>
      </c>
      <c r="W643" s="387">
        <f t="shared" si="244"/>
        <v>0</v>
      </c>
      <c r="X643" s="387">
        <f t="shared" si="244"/>
        <v>0</v>
      </c>
      <c r="Y643" s="387">
        <f t="shared" si="245"/>
        <v>0</v>
      </c>
      <c r="Z643" s="387">
        <f t="shared" si="245"/>
        <v>0</v>
      </c>
      <c r="AA643" s="387">
        <f t="shared" si="245"/>
        <v>0</v>
      </c>
      <c r="AB643" s="387">
        <f t="shared" si="245"/>
        <v>0</v>
      </c>
      <c r="AC643" s="387">
        <f t="shared" si="245"/>
        <v>0</v>
      </c>
      <c r="AD643" s="387">
        <f t="shared" si="245"/>
        <v>0</v>
      </c>
      <c r="AE643" s="387">
        <f t="shared" si="245"/>
        <v>0</v>
      </c>
      <c r="AF643" s="387">
        <f t="shared" si="245"/>
        <v>0</v>
      </c>
      <c r="AG643" s="387">
        <f t="shared" si="245"/>
        <v>0</v>
      </c>
      <c r="AH643" s="387">
        <f t="shared" si="245"/>
        <v>0</v>
      </c>
      <c r="AI643" s="387">
        <f t="shared" si="246"/>
        <v>0</v>
      </c>
      <c r="AJ643" s="387">
        <f t="shared" si="246"/>
        <v>0</v>
      </c>
      <c r="AK643" s="387">
        <f t="shared" si="246"/>
        <v>0</v>
      </c>
      <c r="AL643" s="387">
        <f t="shared" si="246"/>
        <v>0</v>
      </c>
      <c r="AM643" s="387">
        <f t="shared" si="246"/>
        <v>0</v>
      </c>
      <c r="AN643" s="387">
        <f t="shared" si="246"/>
        <v>0</v>
      </c>
      <c r="AO643" s="387">
        <f t="shared" si="246"/>
        <v>0</v>
      </c>
      <c r="AP643" s="387">
        <f t="shared" si="246"/>
        <v>0</v>
      </c>
      <c r="AQ643" s="387">
        <f t="shared" si="246"/>
        <v>0</v>
      </c>
      <c r="AR643" s="387">
        <f t="shared" si="246"/>
        <v>0</v>
      </c>
      <c r="AS643" s="387">
        <f t="shared" si="238"/>
        <v>0</v>
      </c>
    </row>
    <row r="644" spans="2:45" s="377" customFormat="1" ht="12.75" hidden="1" customHeight="1" outlineLevel="2">
      <c r="B644" s="377">
        <v>23</v>
      </c>
      <c r="C644" s="81"/>
      <c r="D644" s="388">
        <v>0</v>
      </c>
      <c r="E644" s="387">
        <f t="shared" si="243"/>
        <v>0</v>
      </c>
      <c r="F644" s="387">
        <f t="shared" si="243"/>
        <v>0</v>
      </c>
      <c r="G644" s="387">
        <f t="shared" si="243"/>
        <v>0</v>
      </c>
      <c r="H644" s="387">
        <f t="shared" si="243"/>
        <v>0</v>
      </c>
      <c r="I644" s="387">
        <f t="shared" si="243"/>
        <v>0</v>
      </c>
      <c r="J644" s="387">
        <f t="shared" si="243"/>
        <v>0</v>
      </c>
      <c r="K644" s="387">
        <f t="shared" si="243"/>
        <v>0</v>
      </c>
      <c r="L644" s="387">
        <f t="shared" si="243"/>
        <v>0</v>
      </c>
      <c r="M644" s="387">
        <f t="shared" si="243"/>
        <v>0</v>
      </c>
      <c r="N644" s="387">
        <f t="shared" si="243"/>
        <v>0</v>
      </c>
      <c r="O644" s="387">
        <f t="shared" si="244"/>
        <v>0</v>
      </c>
      <c r="P644" s="387">
        <f t="shared" si="244"/>
        <v>0</v>
      </c>
      <c r="Q644" s="387">
        <f t="shared" si="244"/>
        <v>0</v>
      </c>
      <c r="R644" s="387">
        <f t="shared" si="244"/>
        <v>0</v>
      </c>
      <c r="S644" s="387">
        <f t="shared" si="244"/>
        <v>0</v>
      </c>
      <c r="T644" s="387">
        <f t="shared" si="244"/>
        <v>0</v>
      </c>
      <c r="U644" s="387">
        <f t="shared" si="244"/>
        <v>0</v>
      </c>
      <c r="V644" s="387">
        <f t="shared" si="244"/>
        <v>0</v>
      </c>
      <c r="W644" s="387">
        <f t="shared" si="244"/>
        <v>0</v>
      </c>
      <c r="X644" s="387">
        <f t="shared" si="244"/>
        <v>0</v>
      </c>
      <c r="Y644" s="387">
        <f t="shared" si="245"/>
        <v>0</v>
      </c>
      <c r="Z644" s="387">
        <f t="shared" si="245"/>
        <v>0</v>
      </c>
      <c r="AA644" s="387">
        <f t="shared" si="245"/>
        <v>0</v>
      </c>
      <c r="AB644" s="387">
        <f t="shared" si="245"/>
        <v>0</v>
      </c>
      <c r="AC644" s="387">
        <f t="shared" si="245"/>
        <v>0</v>
      </c>
      <c r="AD644" s="387">
        <f t="shared" si="245"/>
        <v>0</v>
      </c>
      <c r="AE644" s="387">
        <f t="shared" si="245"/>
        <v>0</v>
      </c>
      <c r="AF644" s="387">
        <f t="shared" si="245"/>
        <v>0</v>
      </c>
      <c r="AG644" s="387">
        <f t="shared" si="245"/>
        <v>0</v>
      </c>
      <c r="AH644" s="387">
        <f t="shared" si="245"/>
        <v>0</v>
      </c>
      <c r="AI644" s="387">
        <f t="shared" si="246"/>
        <v>0</v>
      </c>
      <c r="AJ644" s="387">
        <f t="shared" si="246"/>
        <v>0</v>
      </c>
      <c r="AK644" s="387">
        <f t="shared" si="246"/>
        <v>0</v>
      </c>
      <c r="AL644" s="387">
        <f t="shared" si="246"/>
        <v>0</v>
      </c>
      <c r="AM644" s="387">
        <f t="shared" si="246"/>
        <v>0</v>
      </c>
      <c r="AN644" s="387">
        <f t="shared" si="246"/>
        <v>0</v>
      </c>
      <c r="AO644" s="387">
        <f t="shared" si="246"/>
        <v>0</v>
      </c>
      <c r="AP644" s="387">
        <f t="shared" si="246"/>
        <v>0</v>
      </c>
      <c r="AQ644" s="387">
        <f t="shared" si="246"/>
        <v>0</v>
      </c>
      <c r="AR644" s="387">
        <f t="shared" si="246"/>
        <v>0</v>
      </c>
      <c r="AS644" s="387">
        <f t="shared" si="238"/>
        <v>0</v>
      </c>
    </row>
    <row r="645" spans="2:45" s="377" customFormat="1" ht="12.75" hidden="1" customHeight="1" outlineLevel="2">
      <c r="B645" s="377">
        <v>24</v>
      </c>
      <c r="C645" s="81"/>
      <c r="D645" s="388">
        <v>0</v>
      </c>
      <c r="E645" s="387">
        <f t="shared" si="243"/>
        <v>0</v>
      </c>
      <c r="F645" s="387">
        <f t="shared" si="243"/>
        <v>0</v>
      </c>
      <c r="G645" s="387">
        <f t="shared" si="243"/>
        <v>0</v>
      </c>
      <c r="H645" s="387">
        <f t="shared" si="243"/>
        <v>0</v>
      </c>
      <c r="I645" s="387">
        <f t="shared" si="243"/>
        <v>0</v>
      </c>
      <c r="J645" s="387">
        <f t="shared" si="243"/>
        <v>0</v>
      </c>
      <c r="K645" s="387">
        <f t="shared" si="243"/>
        <v>0</v>
      </c>
      <c r="L645" s="387">
        <f t="shared" si="243"/>
        <v>0</v>
      </c>
      <c r="M645" s="387">
        <f t="shared" si="243"/>
        <v>0</v>
      </c>
      <c r="N645" s="387">
        <f t="shared" si="243"/>
        <v>0</v>
      </c>
      <c r="O645" s="387">
        <f t="shared" si="244"/>
        <v>0</v>
      </c>
      <c r="P645" s="387">
        <f t="shared" si="244"/>
        <v>0</v>
      </c>
      <c r="Q645" s="387">
        <f t="shared" si="244"/>
        <v>0</v>
      </c>
      <c r="R645" s="387">
        <f t="shared" si="244"/>
        <v>0</v>
      </c>
      <c r="S645" s="387">
        <f t="shared" si="244"/>
        <v>0</v>
      </c>
      <c r="T645" s="387">
        <f t="shared" si="244"/>
        <v>0</v>
      </c>
      <c r="U645" s="387">
        <f t="shared" si="244"/>
        <v>0</v>
      </c>
      <c r="V645" s="387">
        <f t="shared" si="244"/>
        <v>0</v>
      </c>
      <c r="W645" s="387">
        <f t="shared" si="244"/>
        <v>0</v>
      </c>
      <c r="X645" s="387">
        <f t="shared" si="244"/>
        <v>0</v>
      </c>
      <c r="Y645" s="387">
        <f t="shared" si="245"/>
        <v>0</v>
      </c>
      <c r="Z645" s="387">
        <f t="shared" si="245"/>
        <v>0</v>
      </c>
      <c r="AA645" s="387">
        <f t="shared" si="245"/>
        <v>0</v>
      </c>
      <c r="AB645" s="387">
        <f t="shared" si="245"/>
        <v>0</v>
      </c>
      <c r="AC645" s="387">
        <f t="shared" si="245"/>
        <v>0</v>
      </c>
      <c r="AD645" s="387">
        <f t="shared" si="245"/>
        <v>0</v>
      </c>
      <c r="AE645" s="387">
        <f t="shared" si="245"/>
        <v>0</v>
      </c>
      <c r="AF645" s="387">
        <f t="shared" si="245"/>
        <v>0</v>
      </c>
      <c r="AG645" s="387">
        <f t="shared" si="245"/>
        <v>0</v>
      </c>
      <c r="AH645" s="387">
        <f t="shared" si="245"/>
        <v>0</v>
      </c>
      <c r="AI645" s="387">
        <f t="shared" si="246"/>
        <v>0</v>
      </c>
      <c r="AJ645" s="387">
        <f t="shared" si="246"/>
        <v>0</v>
      </c>
      <c r="AK645" s="387">
        <f t="shared" si="246"/>
        <v>0</v>
      </c>
      <c r="AL645" s="387">
        <f t="shared" si="246"/>
        <v>0</v>
      </c>
      <c r="AM645" s="387">
        <f t="shared" si="246"/>
        <v>0</v>
      </c>
      <c r="AN645" s="387">
        <f t="shared" si="246"/>
        <v>0</v>
      </c>
      <c r="AO645" s="387">
        <f t="shared" si="246"/>
        <v>0</v>
      </c>
      <c r="AP645" s="387">
        <f t="shared" si="246"/>
        <v>0</v>
      </c>
      <c r="AQ645" s="387">
        <f t="shared" si="246"/>
        <v>0</v>
      </c>
      <c r="AR645" s="387">
        <f t="shared" si="246"/>
        <v>0</v>
      </c>
      <c r="AS645" s="387">
        <f t="shared" si="238"/>
        <v>0</v>
      </c>
    </row>
    <row r="646" spans="2:45" s="377" customFormat="1" ht="12.75" hidden="1" customHeight="1" outlineLevel="2">
      <c r="B646" s="377">
        <v>25</v>
      </c>
      <c r="C646" s="81"/>
      <c r="D646" s="388">
        <v>0</v>
      </c>
      <c r="E646" s="387">
        <f t="shared" si="243"/>
        <v>0</v>
      </c>
      <c r="F646" s="387">
        <f t="shared" si="243"/>
        <v>0</v>
      </c>
      <c r="G646" s="387">
        <f t="shared" si="243"/>
        <v>0</v>
      </c>
      <c r="H646" s="387">
        <f t="shared" si="243"/>
        <v>0</v>
      </c>
      <c r="I646" s="387">
        <f t="shared" si="243"/>
        <v>0</v>
      </c>
      <c r="J646" s="387">
        <f t="shared" si="243"/>
        <v>0</v>
      </c>
      <c r="K646" s="387">
        <f t="shared" si="243"/>
        <v>0</v>
      </c>
      <c r="L646" s="387">
        <f t="shared" si="243"/>
        <v>0</v>
      </c>
      <c r="M646" s="387">
        <f t="shared" si="243"/>
        <v>0</v>
      </c>
      <c r="N646" s="387">
        <f t="shared" si="243"/>
        <v>0</v>
      </c>
      <c r="O646" s="387">
        <f t="shared" si="244"/>
        <v>0</v>
      </c>
      <c r="P646" s="387">
        <f t="shared" si="244"/>
        <v>0</v>
      </c>
      <c r="Q646" s="387">
        <f t="shared" si="244"/>
        <v>0</v>
      </c>
      <c r="R646" s="387">
        <f t="shared" si="244"/>
        <v>0</v>
      </c>
      <c r="S646" s="387">
        <f t="shared" si="244"/>
        <v>0</v>
      </c>
      <c r="T646" s="387">
        <f t="shared" si="244"/>
        <v>0</v>
      </c>
      <c r="U646" s="387">
        <f t="shared" si="244"/>
        <v>0</v>
      </c>
      <c r="V646" s="387">
        <f t="shared" si="244"/>
        <v>0</v>
      </c>
      <c r="W646" s="387">
        <f t="shared" si="244"/>
        <v>0</v>
      </c>
      <c r="X646" s="387">
        <f t="shared" si="244"/>
        <v>0</v>
      </c>
      <c r="Y646" s="387">
        <f t="shared" si="245"/>
        <v>0</v>
      </c>
      <c r="Z646" s="387">
        <f t="shared" si="245"/>
        <v>0</v>
      </c>
      <c r="AA646" s="387">
        <f t="shared" si="245"/>
        <v>0</v>
      </c>
      <c r="AB646" s="387">
        <f t="shared" si="245"/>
        <v>0</v>
      </c>
      <c r="AC646" s="387">
        <f t="shared" si="245"/>
        <v>0</v>
      </c>
      <c r="AD646" s="387">
        <f t="shared" si="245"/>
        <v>0</v>
      </c>
      <c r="AE646" s="387">
        <f t="shared" si="245"/>
        <v>0</v>
      </c>
      <c r="AF646" s="387">
        <f t="shared" si="245"/>
        <v>0</v>
      </c>
      <c r="AG646" s="387">
        <f t="shared" si="245"/>
        <v>0</v>
      </c>
      <c r="AH646" s="387">
        <f t="shared" si="245"/>
        <v>0</v>
      </c>
      <c r="AI646" s="387">
        <f t="shared" si="246"/>
        <v>0</v>
      </c>
      <c r="AJ646" s="387">
        <f t="shared" si="246"/>
        <v>0</v>
      </c>
      <c r="AK646" s="387">
        <f t="shared" si="246"/>
        <v>0</v>
      </c>
      <c r="AL646" s="387">
        <f t="shared" si="246"/>
        <v>0</v>
      </c>
      <c r="AM646" s="387">
        <f t="shared" si="246"/>
        <v>0</v>
      </c>
      <c r="AN646" s="387">
        <f t="shared" si="246"/>
        <v>0</v>
      </c>
      <c r="AO646" s="387">
        <f t="shared" si="246"/>
        <v>0</v>
      </c>
      <c r="AP646" s="387">
        <f t="shared" si="246"/>
        <v>0</v>
      </c>
      <c r="AQ646" s="387">
        <f t="shared" si="246"/>
        <v>0</v>
      </c>
      <c r="AR646" s="387">
        <f t="shared" si="246"/>
        <v>0</v>
      </c>
      <c r="AS646" s="387">
        <f t="shared" si="238"/>
        <v>0</v>
      </c>
    </row>
    <row r="647" spans="2:45" s="377" customFormat="1" ht="12.75" hidden="1" customHeight="1" outlineLevel="2">
      <c r="B647" s="377">
        <v>26</v>
      </c>
      <c r="C647" s="81"/>
      <c r="D647" s="388">
        <v>24.556899415734549</v>
      </c>
      <c r="E647" s="387">
        <f t="shared" si="243"/>
        <v>0</v>
      </c>
      <c r="F647" s="387">
        <f t="shared" si="243"/>
        <v>0</v>
      </c>
      <c r="G647" s="387">
        <f t="shared" si="243"/>
        <v>0</v>
      </c>
      <c r="H647" s="387">
        <f t="shared" si="243"/>
        <v>0</v>
      </c>
      <c r="I647" s="387">
        <f t="shared" si="243"/>
        <v>0</v>
      </c>
      <c r="J647" s="387">
        <f t="shared" si="243"/>
        <v>0</v>
      </c>
      <c r="K647" s="387">
        <f t="shared" si="243"/>
        <v>0</v>
      </c>
      <c r="L647" s="387">
        <f t="shared" si="243"/>
        <v>0</v>
      </c>
      <c r="M647" s="387">
        <f t="shared" si="243"/>
        <v>0</v>
      </c>
      <c r="N647" s="387">
        <f t="shared" si="243"/>
        <v>0</v>
      </c>
      <c r="O647" s="387">
        <f t="shared" si="244"/>
        <v>0</v>
      </c>
      <c r="P647" s="387">
        <f t="shared" si="244"/>
        <v>0</v>
      </c>
      <c r="Q647" s="387">
        <f t="shared" si="244"/>
        <v>0</v>
      </c>
      <c r="R647" s="387">
        <f t="shared" si="244"/>
        <v>0</v>
      </c>
      <c r="S647" s="387">
        <f t="shared" si="244"/>
        <v>0</v>
      </c>
      <c r="T647" s="387">
        <f t="shared" si="244"/>
        <v>0</v>
      </c>
      <c r="U647" s="387">
        <f t="shared" si="244"/>
        <v>0</v>
      </c>
      <c r="V647" s="387">
        <f t="shared" si="244"/>
        <v>0</v>
      </c>
      <c r="W647" s="387">
        <f t="shared" si="244"/>
        <v>0</v>
      </c>
      <c r="X647" s="387">
        <f t="shared" si="244"/>
        <v>0</v>
      </c>
      <c r="Y647" s="387">
        <f t="shared" si="245"/>
        <v>0</v>
      </c>
      <c r="Z647" s="387">
        <f t="shared" si="245"/>
        <v>0</v>
      </c>
      <c r="AA647" s="387">
        <f t="shared" si="245"/>
        <v>0</v>
      </c>
      <c r="AB647" s="387">
        <f t="shared" si="245"/>
        <v>0</v>
      </c>
      <c r="AC647" s="387">
        <f t="shared" si="245"/>
        <v>0</v>
      </c>
      <c r="AD647" s="387">
        <f t="shared" si="245"/>
        <v>0</v>
      </c>
      <c r="AE647" s="387">
        <f t="shared" si="245"/>
        <v>2.7285443795260611</v>
      </c>
      <c r="AF647" s="387">
        <f t="shared" si="245"/>
        <v>2.7285443795260611</v>
      </c>
      <c r="AG647" s="387">
        <f t="shared" si="245"/>
        <v>2.7285443795260611</v>
      </c>
      <c r="AH647" s="387">
        <f t="shared" si="245"/>
        <v>2.7285443795260611</v>
      </c>
      <c r="AI647" s="387">
        <f t="shared" si="246"/>
        <v>2.7285443795260611</v>
      </c>
      <c r="AJ647" s="387">
        <f t="shared" si="246"/>
        <v>2.7285443795260611</v>
      </c>
      <c r="AK647" s="387">
        <f t="shared" si="246"/>
        <v>2.7285443795260611</v>
      </c>
      <c r="AL647" s="387">
        <f t="shared" si="246"/>
        <v>2.7285443795260611</v>
      </c>
      <c r="AM647" s="387">
        <f t="shared" si="246"/>
        <v>2.7285443795260611</v>
      </c>
      <c r="AN647" s="387">
        <f t="shared" si="246"/>
        <v>0</v>
      </c>
      <c r="AO647" s="387">
        <f t="shared" si="246"/>
        <v>0</v>
      </c>
      <c r="AP647" s="387">
        <f t="shared" si="246"/>
        <v>0</v>
      </c>
      <c r="AQ647" s="387">
        <f t="shared" si="246"/>
        <v>0</v>
      </c>
      <c r="AR647" s="387">
        <f t="shared" si="246"/>
        <v>0</v>
      </c>
      <c r="AS647" s="387">
        <f t="shared" si="238"/>
        <v>24.556899415734545</v>
      </c>
    </row>
    <row r="648" spans="2:45" s="377" customFormat="1" ht="12.75" hidden="1" customHeight="1" outlineLevel="2">
      <c r="B648" s="377">
        <v>27</v>
      </c>
      <c r="C648" s="81"/>
      <c r="D648" s="388">
        <v>0</v>
      </c>
      <c r="E648" s="387">
        <f t="shared" si="243"/>
        <v>0</v>
      </c>
      <c r="F648" s="387">
        <f t="shared" si="243"/>
        <v>0</v>
      </c>
      <c r="G648" s="387">
        <f t="shared" si="243"/>
        <v>0</v>
      </c>
      <c r="H648" s="387">
        <f t="shared" si="243"/>
        <v>0</v>
      </c>
      <c r="I648" s="387">
        <f t="shared" si="243"/>
        <v>0</v>
      </c>
      <c r="J648" s="387">
        <f t="shared" si="243"/>
        <v>0</v>
      </c>
      <c r="K648" s="387">
        <f t="shared" si="243"/>
        <v>0</v>
      </c>
      <c r="L648" s="387">
        <f t="shared" si="243"/>
        <v>0</v>
      </c>
      <c r="M648" s="387">
        <f t="shared" si="243"/>
        <v>0</v>
      </c>
      <c r="N648" s="387">
        <f t="shared" si="243"/>
        <v>0</v>
      </c>
      <c r="O648" s="387">
        <f t="shared" si="244"/>
        <v>0</v>
      </c>
      <c r="P648" s="387">
        <f t="shared" si="244"/>
        <v>0</v>
      </c>
      <c r="Q648" s="387">
        <f t="shared" si="244"/>
        <v>0</v>
      </c>
      <c r="R648" s="387">
        <f t="shared" si="244"/>
        <v>0</v>
      </c>
      <c r="S648" s="387">
        <f t="shared" si="244"/>
        <v>0</v>
      </c>
      <c r="T648" s="387">
        <f t="shared" si="244"/>
        <v>0</v>
      </c>
      <c r="U648" s="387">
        <f t="shared" si="244"/>
        <v>0</v>
      </c>
      <c r="V648" s="387">
        <f t="shared" si="244"/>
        <v>0</v>
      </c>
      <c r="W648" s="387">
        <f t="shared" si="244"/>
        <v>0</v>
      </c>
      <c r="X648" s="387">
        <f t="shared" si="244"/>
        <v>0</v>
      </c>
      <c r="Y648" s="387">
        <f t="shared" si="245"/>
        <v>0</v>
      </c>
      <c r="Z648" s="387">
        <f t="shared" si="245"/>
        <v>0</v>
      </c>
      <c r="AA648" s="387">
        <f t="shared" si="245"/>
        <v>0</v>
      </c>
      <c r="AB648" s="387">
        <f t="shared" si="245"/>
        <v>0</v>
      </c>
      <c r="AC648" s="387">
        <f t="shared" si="245"/>
        <v>0</v>
      </c>
      <c r="AD648" s="387">
        <f t="shared" si="245"/>
        <v>0</v>
      </c>
      <c r="AE648" s="387">
        <f t="shared" si="245"/>
        <v>0</v>
      </c>
      <c r="AF648" s="387">
        <f t="shared" si="245"/>
        <v>0</v>
      </c>
      <c r="AG648" s="387">
        <f t="shared" si="245"/>
        <v>0</v>
      </c>
      <c r="AH648" s="387">
        <f t="shared" si="245"/>
        <v>0</v>
      </c>
      <c r="AI648" s="387">
        <f t="shared" si="246"/>
        <v>0</v>
      </c>
      <c r="AJ648" s="387">
        <f t="shared" si="246"/>
        <v>0</v>
      </c>
      <c r="AK648" s="387">
        <f t="shared" si="246"/>
        <v>0</v>
      </c>
      <c r="AL648" s="387">
        <f t="shared" si="246"/>
        <v>0</v>
      </c>
      <c r="AM648" s="387">
        <f t="shared" si="246"/>
        <v>0</v>
      </c>
      <c r="AN648" s="387">
        <f t="shared" si="246"/>
        <v>0</v>
      </c>
      <c r="AO648" s="387">
        <f t="shared" si="246"/>
        <v>0</v>
      </c>
      <c r="AP648" s="387">
        <f t="shared" si="246"/>
        <v>0</v>
      </c>
      <c r="AQ648" s="387">
        <f t="shared" si="246"/>
        <v>0</v>
      </c>
      <c r="AR648" s="387">
        <f t="shared" si="246"/>
        <v>0</v>
      </c>
      <c r="AS648" s="387">
        <f t="shared" si="238"/>
        <v>0</v>
      </c>
    </row>
    <row r="649" spans="2:45" s="377" customFormat="1" ht="12.75" hidden="1" customHeight="1" outlineLevel="2">
      <c r="B649" s="377">
        <v>28</v>
      </c>
      <c r="C649" s="81"/>
      <c r="D649" s="388">
        <v>0</v>
      </c>
      <c r="E649" s="387">
        <f t="shared" si="243"/>
        <v>0</v>
      </c>
      <c r="F649" s="387">
        <f t="shared" si="243"/>
        <v>0</v>
      </c>
      <c r="G649" s="387">
        <f t="shared" si="243"/>
        <v>0</v>
      </c>
      <c r="H649" s="387">
        <f t="shared" si="243"/>
        <v>0</v>
      </c>
      <c r="I649" s="387">
        <f t="shared" si="243"/>
        <v>0</v>
      </c>
      <c r="J649" s="387">
        <f t="shared" si="243"/>
        <v>0</v>
      </c>
      <c r="K649" s="387">
        <f t="shared" si="243"/>
        <v>0</v>
      </c>
      <c r="L649" s="387">
        <f t="shared" si="243"/>
        <v>0</v>
      </c>
      <c r="M649" s="387">
        <f t="shared" si="243"/>
        <v>0</v>
      </c>
      <c r="N649" s="387">
        <f t="shared" si="243"/>
        <v>0</v>
      </c>
      <c r="O649" s="387">
        <f t="shared" si="244"/>
        <v>0</v>
      </c>
      <c r="P649" s="387">
        <f t="shared" si="244"/>
        <v>0</v>
      </c>
      <c r="Q649" s="387">
        <f t="shared" si="244"/>
        <v>0</v>
      </c>
      <c r="R649" s="387">
        <f t="shared" si="244"/>
        <v>0</v>
      </c>
      <c r="S649" s="387">
        <f t="shared" si="244"/>
        <v>0</v>
      </c>
      <c r="T649" s="387">
        <f t="shared" si="244"/>
        <v>0</v>
      </c>
      <c r="U649" s="387">
        <f t="shared" si="244"/>
        <v>0</v>
      </c>
      <c r="V649" s="387">
        <f t="shared" si="244"/>
        <v>0</v>
      </c>
      <c r="W649" s="387">
        <f t="shared" si="244"/>
        <v>0</v>
      </c>
      <c r="X649" s="387">
        <f t="shared" si="244"/>
        <v>0</v>
      </c>
      <c r="Y649" s="387">
        <f t="shared" si="245"/>
        <v>0</v>
      </c>
      <c r="Z649" s="387">
        <f t="shared" si="245"/>
        <v>0</v>
      </c>
      <c r="AA649" s="387">
        <f t="shared" si="245"/>
        <v>0</v>
      </c>
      <c r="AB649" s="387">
        <f t="shared" si="245"/>
        <v>0</v>
      </c>
      <c r="AC649" s="387">
        <f t="shared" si="245"/>
        <v>0</v>
      </c>
      <c r="AD649" s="387">
        <f t="shared" si="245"/>
        <v>0</v>
      </c>
      <c r="AE649" s="387">
        <f t="shared" si="245"/>
        <v>0</v>
      </c>
      <c r="AF649" s="387">
        <f t="shared" si="245"/>
        <v>0</v>
      </c>
      <c r="AG649" s="387">
        <f t="shared" si="245"/>
        <v>0</v>
      </c>
      <c r="AH649" s="387">
        <f t="shared" si="245"/>
        <v>0</v>
      </c>
      <c r="AI649" s="387">
        <f t="shared" si="246"/>
        <v>0</v>
      </c>
      <c r="AJ649" s="387">
        <f t="shared" si="246"/>
        <v>0</v>
      </c>
      <c r="AK649" s="387">
        <f t="shared" si="246"/>
        <v>0</v>
      </c>
      <c r="AL649" s="387">
        <f t="shared" si="246"/>
        <v>0</v>
      </c>
      <c r="AM649" s="387">
        <f t="shared" si="246"/>
        <v>0</v>
      </c>
      <c r="AN649" s="387">
        <f t="shared" si="246"/>
        <v>0</v>
      </c>
      <c r="AO649" s="387">
        <f t="shared" si="246"/>
        <v>0</v>
      </c>
      <c r="AP649" s="387">
        <f t="shared" si="246"/>
        <v>0</v>
      </c>
      <c r="AQ649" s="387">
        <f t="shared" si="246"/>
        <v>0</v>
      </c>
      <c r="AR649" s="387">
        <f t="shared" si="246"/>
        <v>0</v>
      </c>
      <c r="AS649" s="387">
        <f t="shared" si="238"/>
        <v>0</v>
      </c>
    </row>
    <row r="650" spans="2:45" s="377" customFormat="1" ht="12.75" hidden="1" customHeight="1" outlineLevel="2">
      <c r="B650" s="377">
        <v>29</v>
      </c>
      <c r="C650" s="81"/>
      <c r="D650" s="388">
        <v>0</v>
      </c>
      <c r="E650" s="387">
        <f t="shared" si="243"/>
        <v>0</v>
      </c>
      <c r="F650" s="387">
        <f t="shared" si="243"/>
        <v>0</v>
      </c>
      <c r="G650" s="387">
        <f t="shared" si="243"/>
        <v>0</v>
      </c>
      <c r="H650" s="387">
        <f t="shared" si="243"/>
        <v>0</v>
      </c>
      <c r="I650" s="387">
        <f t="shared" si="243"/>
        <v>0</v>
      </c>
      <c r="J650" s="387">
        <f t="shared" si="243"/>
        <v>0</v>
      </c>
      <c r="K650" s="387">
        <f t="shared" si="243"/>
        <v>0</v>
      </c>
      <c r="L650" s="387">
        <f t="shared" si="243"/>
        <v>0</v>
      </c>
      <c r="M650" s="387">
        <f t="shared" si="243"/>
        <v>0</v>
      </c>
      <c r="N650" s="387">
        <f t="shared" si="243"/>
        <v>0</v>
      </c>
      <c r="O650" s="387">
        <f t="shared" si="244"/>
        <v>0</v>
      </c>
      <c r="P650" s="387">
        <f t="shared" si="244"/>
        <v>0</v>
      </c>
      <c r="Q650" s="387">
        <f t="shared" si="244"/>
        <v>0</v>
      </c>
      <c r="R650" s="387">
        <f t="shared" si="244"/>
        <v>0</v>
      </c>
      <c r="S650" s="387">
        <f t="shared" si="244"/>
        <v>0</v>
      </c>
      <c r="T650" s="387">
        <f t="shared" si="244"/>
        <v>0</v>
      </c>
      <c r="U650" s="387">
        <f t="shared" si="244"/>
        <v>0</v>
      </c>
      <c r="V650" s="387">
        <f t="shared" si="244"/>
        <v>0</v>
      </c>
      <c r="W650" s="387">
        <f t="shared" si="244"/>
        <v>0</v>
      </c>
      <c r="X650" s="387">
        <f t="shared" si="244"/>
        <v>0</v>
      </c>
      <c r="Y650" s="387">
        <f t="shared" si="245"/>
        <v>0</v>
      </c>
      <c r="Z650" s="387">
        <f t="shared" si="245"/>
        <v>0</v>
      </c>
      <c r="AA650" s="387">
        <f t="shared" si="245"/>
        <v>0</v>
      </c>
      <c r="AB650" s="387">
        <f t="shared" si="245"/>
        <v>0</v>
      </c>
      <c r="AC650" s="387">
        <f t="shared" si="245"/>
        <v>0</v>
      </c>
      <c r="AD650" s="387">
        <f t="shared" si="245"/>
        <v>0</v>
      </c>
      <c r="AE650" s="387">
        <f t="shared" si="245"/>
        <v>0</v>
      </c>
      <c r="AF650" s="387">
        <f t="shared" si="245"/>
        <v>0</v>
      </c>
      <c r="AG650" s="387">
        <f t="shared" si="245"/>
        <v>0</v>
      </c>
      <c r="AH650" s="387">
        <f t="shared" si="245"/>
        <v>0</v>
      </c>
      <c r="AI650" s="387">
        <f t="shared" si="246"/>
        <v>0</v>
      </c>
      <c r="AJ650" s="387">
        <f t="shared" si="246"/>
        <v>0</v>
      </c>
      <c r="AK650" s="387">
        <f t="shared" si="246"/>
        <v>0</v>
      </c>
      <c r="AL650" s="387">
        <f t="shared" si="246"/>
        <v>0</v>
      </c>
      <c r="AM650" s="387">
        <f t="shared" si="246"/>
        <v>0</v>
      </c>
      <c r="AN650" s="387">
        <f t="shared" si="246"/>
        <v>0</v>
      </c>
      <c r="AO650" s="387">
        <f t="shared" si="246"/>
        <v>0</v>
      </c>
      <c r="AP650" s="387">
        <f t="shared" si="246"/>
        <v>0</v>
      </c>
      <c r="AQ650" s="387">
        <f t="shared" si="246"/>
        <v>0</v>
      </c>
      <c r="AR650" s="387">
        <f t="shared" si="246"/>
        <v>0</v>
      </c>
      <c r="AS650" s="387">
        <f t="shared" si="238"/>
        <v>0</v>
      </c>
    </row>
    <row r="651" spans="2:45" s="377" customFormat="1" ht="12.75" hidden="1" customHeight="1" outlineLevel="2">
      <c r="B651" s="377">
        <v>30</v>
      </c>
      <c r="C651" s="81"/>
      <c r="D651" s="388">
        <v>0</v>
      </c>
      <c r="E651" s="387">
        <f t="shared" si="243"/>
        <v>0</v>
      </c>
      <c r="F651" s="387">
        <f t="shared" si="243"/>
        <v>0</v>
      </c>
      <c r="G651" s="387">
        <f t="shared" si="243"/>
        <v>0</v>
      </c>
      <c r="H651" s="387">
        <f t="shared" si="243"/>
        <v>0</v>
      </c>
      <c r="I651" s="387">
        <f t="shared" si="243"/>
        <v>0</v>
      </c>
      <c r="J651" s="387">
        <f t="shared" si="243"/>
        <v>0</v>
      </c>
      <c r="K651" s="387">
        <f t="shared" si="243"/>
        <v>0</v>
      </c>
      <c r="L651" s="387">
        <f t="shared" si="243"/>
        <v>0</v>
      </c>
      <c r="M651" s="387">
        <f t="shared" si="243"/>
        <v>0</v>
      </c>
      <c r="N651" s="387">
        <f t="shared" si="243"/>
        <v>0</v>
      </c>
      <c r="O651" s="387">
        <f t="shared" si="244"/>
        <v>0</v>
      </c>
      <c r="P651" s="387">
        <f t="shared" si="244"/>
        <v>0</v>
      </c>
      <c r="Q651" s="387">
        <f t="shared" si="244"/>
        <v>0</v>
      </c>
      <c r="R651" s="387">
        <f t="shared" si="244"/>
        <v>0</v>
      </c>
      <c r="S651" s="387">
        <f t="shared" si="244"/>
        <v>0</v>
      </c>
      <c r="T651" s="387">
        <f t="shared" si="244"/>
        <v>0</v>
      </c>
      <c r="U651" s="387">
        <f t="shared" si="244"/>
        <v>0</v>
      </c>
      <c r="V651" s="387">
        <f t="shared" si="244"/>
        <v>0</v>
      </c>
      <c r="W651" s="387">
        <f t="shared" si="244"/>
        <v>0</v>
      </c>
      <c r="X651" s="387">
        <f t="shared" si="244"/>
        <v>0</v>
      </c>
      <c r="Y651" s="387">
        <f t="shared" si="245"/>
        <v>0</v>
      </c>
      <c r="Z651" s="387">
        <f t="shared" si="245"/>
        <v>0</v>
      </c>
      <c r="AA651" s="387">
        <f t="shared" si="245"/>
        <v>0</v>
      </c>
      <c r="AB651" s="387">
        <f t="shared" si="245"/>
        <v>0</v>
      </c>
      <c r="AC651" s="387">
        <f t="shared" si="245"/>
        <v>0</v>
      </c>
      <c r="AD651" s="387">
        <f t="shared" si="245"/>
        <v>0</v>
      </c>
      <c r="AE651" s="387">
        <f t="shared" si="245"/>
        <v>0</v>
      </c>
      <c r="AF651" s="387">
        <f t="shared" si="245"/>
        <v>0</v>
      </c>
      <c r="AG651" s="387">
        <f t="shared" si="245"/>
        <v>0</v>
      </c>
      <c r="AH651" s="387">
        <f t="shared" si="245"/>
        <v>0</v>
      </c>
      <c r="AI651" s="387">
        <f t="shared" si="246"/>
        <v>0</v>
      </c>
      <c r="AJ651" s="387">
        <f t="shared" si="246"/>
        <v>0</v>
      </c>
      <c r="AK651" s="387">
        <f t="shared" si="246"/>
        <v>0</v>
      </c>
      <c r="AL651" s="387">
        <f t="shared" si="246"/>
        <v>0</v>
      </c>
      <c r="AM651" s="387">
        <f t="shared" si="246"/>
        <v>0</v>
      </c>
      <c r="AN651" s="387">
        <f t="shared" si="246"/>
        <v>0</v>
      </c>
      <c r="AO651" s="387">
        <f t="shared" si="246"/>
        <v>0</v>
      </c>
      <c r="AP651" s="387">
        <f t="shared" si="246"/>
        <v>0</v>
      </c>
      <c r="AQ651" s="387">
        <f t="shared" si="246"/>
        <v>0</v>
      </c>
      <c r="AR651" s="387">
        <f t="shared" si="246"/>
        <v>0</v>
      </c>
      <c r="AS651" s="387">
        <f t="shared" si="238"/>
        <v>0</v>
      </c>
    </row>
    <row r="652" spans="2:45" s="377" customFormat="1" ht="12.75" hidden="1" customHeight="1" outlineLevel="2">
      <c r="B652" s="377">
        <v>31</v>
      </c>
      <c r="C652" s="81"/>
      <c r="D652" s="388">
        <v>24.556899415734549</v>
      </c>
      <c r="E652" s="387">
        <f t="shared" ref="E652:N661" si="247">IF(AND(E$2=$B652,$B652=$C$3),$D652,IF(AND(E$2&gt;$B652,E$2&lt;=$D$621+$B652),SLN($D652,0,IF($C$3-$B652&gt;=$D$621,$D$621,$C$3-$B652)),0))</f>
        <v>0</v>
      </c>
      <c r="F652" s="387">
        <f t="shared" si="247"/>
        <v>0</v>
      </c>
      <c r="G652" s="387">
        <f t="shared" si="247"/>
        <v>0</v>
      </c>
      <c r="H652" s="387">
        <f t="shared" si="247"/>
        <v>0</v>
      </c>
      <c r="I652" s="387">
        <f t="shared" si="247"/>
        <v>0</v>
      </c>
      <c r="J652" s="387">
        <f t="shared" si="247"/>
        <v>0</v>
      </c>
      <c r="K652" s="387">
        <f t="shared" si="247"/>
        <v>0</v>
      </c>
      <c r="L652" s="387">
        <f t="shared" si="247"/>
        <v>0</v>
      </c>
      <c r="M652" s="387">
        <f t="shared" si="247"/>
        <v>0</v>
      </c>
      <c r="N652" s="387">
        <f t="shared" si="247"/>
        <v>0</v>
      </c>
      <c r="O652" s="387">
        <f t="shared" ref="O652:X661" si="248">IF(AND(O$2=$B652,$B652=$C$3),$D652,IF(AND(O$2&gt;$B652,O$2&lt;=$D$621+$B652),SLN($D652,0,IF($C$3-$B652&gt;=$D$621,$D$621,$C$3-$B652)),0))</f>
        <v>0</v>
      </c>
      <c r="P652" s="387">
        <f t="shared" si="248"/>
        <v>0</v>
      </c>
      <c r="Q652" s="387">
        <f t="shared" si="248"/>
        <v>0</v>
      </c>
      <c r="R652" s="387">
        <f t="shared" si="248"/>
        <v>0</v>
      </c>
      <c r="S652" s="387">
        <f t="shared" si="248"/>
        <v>0</v>
      </c>
      <c r="T652" s="387">
        <f t="shared" si="248"/>
        <v>0</v>
      </c>
      <c r="U652" s="387">
        <f t="shared" si="248"/>
        <v>0</v>
      </c>
      <c r="V652" s="387">
        <f t="shared" si="248"/>
        <v>0</v>
      </c>
      <c r="W652" s="387">
        <f t="shared" si="248"/>
        <v>0</v>
      </c>
      <c r="X652" s="387">
        <f t="shared" si="248"/>
        <v>0</v>
      </c>
      <c r="Y652" s="387">
        <f t="shared" ref="Y652:AH661" si="249">IF(AND(Y$2=$B652,$B652=$C$3),$D652,IF(AND(Y$2&gt;$B652,Y$2&lt;=$D$621+$B652),SLN($D652,0,IF($C$3-$B652&gt;=$D$621,$D$621,$C$3-$B652)),0))</f>
        <v>0</v>
      </c>
      <c r="Z652" s="387">
        <f t="shared" si="249"/>
        <v>0</v>
      </c>
      <c r="AA652" s="387">
        <f t="shared" si="249"/>
        <v>0</v>
      </c>
      <c r="AB652" s="387">
        <f t="shared" si="249"/>
        <v>0</v>
      </c>
      <c r="AC652" s="387">
        <f t="shared" si="249"/>
        <v>0</v>
      </c>
      <c r="AD652" s="387">
        <f t="shared" si="249"/>
        <v>0</v>
      </c>
      <c r="AE652" s="387">
        <f t="shared" si="249"/>
        <v>0</v>
      </c>
      <c r="AF652" s="387">
        <f t="shared" si="249"/>
        <v>0</v>
      </c>
      <c r="AG652" s="387">
        <f t="shared" si="249"/>
        <v>0</v>
      </c>
      <c r="AH652" s="387">
        <f t="shared" si="249"/>
        <v>0</v>
      </c>
      <c r="AI652" s="387">
        <f t="shared" ref="AI652:AR661" si="250">IF(AND(AI$2=$B652,$B652=$C$3),$D652,IF(AND(AI$2&gt;$B652,AI$2&lt;=$D$621+$B652),SLN($D652,0,IF($C$3-$B652&gt;=$D$621,$D$621,$C$3-$B652)),0))</f>
        <v>0</v>
      </c>
      <c r="AJ652" s="387">
        <f t="shared" si="250"/>
        <v>6.1392248539336371</v>
      </c>
      <c r="AK652" s="387">
        <f t="shared" si="250"/>
        <v>6.1392248539336371</v>
      </c>
      <c r="AL652" s="387">
        <f t="shared" si="250"/>
        <v>6.1392248539336371</v>
      </c>
      <c r="AM652" s="387">
        <f t="shared" si="250"/>
        <v>6.1392248539336371</v>
      </c>
      <c r="AN652" s="387">
        <f t="shared" si="250"/>
        <v>0</v>
      </c>
      <c r="AO652" s="387">
        <f t="shared" si="250"/>
        <v>0</v>
      </c>
      <c r="AP652" s="387">
        <f t="shared" si="250"/>
        <v>0</v>
      </c>
      <c r="AQ652" s="387">
        <f t="shared" si="250"/>
        <v>0</v>
      </c>
      <c r="AR652" s="387">
        <f t="shared" si="250"/>
        <v>0</v>
      </c>
      <c r="AS652" s="387">
        <f t="shared" si="238"/>
        <v>24.556899415734549</v>
      </c>
    </row>
    <row r="653" spans="2:45" s="377" customFormat="1" ht="12.75" hidden="1" customHeight="1" outlineLevel="2">
      <c r="B653" s="377">
        <v>32</v>
      </c>
      <c r="C653" s="81"/>
      <c r="D653" s="388">
        <v>0</v>
      </c>
      <c r="E653" s="387">
        <f t="shared" si="247"/>
        <v>0</v>
      </c>
      <c r="F653" s="387">
        <f t="shared" si="247"/>
        <v>0</v>
      </c>
      <c r="G653" s="387">
        <f t="shared" si="247"/>
        <v>0</v>
      </c>
      <c r="H653" s="387">
        <f t="shared" si="247"/>
        <v>0</v>
      </c>
      <c r="I653" s="387">
        <f t="shared" si="247"/>
        <v>0</v>
      </c>
      <c r="J653" s="387">
        <f t="shared" si="247"/>
        <v>0</v>
      </c>
      <c r="K653" s="387">
        <f t="shared" si="247"/>
        <v>0</v>
      </c>
      <c r="L653" s="387">
        <f t="shared" si="247"/>
        <v>0</v>
      </c>
      <c r="M653" s="387">
        <f t="shared" si="247"/>
        <v>0</v>
      </c>
      <c r="N653" s="387">
        <f t="shared" si="247"/>
        <v>0</v>
      </c>
      <c r="O653" s="387">
        <f t="shared" si="248"/>
        <v>0</v>
      </c>
      <c r="P653" s="387">
        <f t="shared" si="248"/>
        <v>0</v>
      </c>
      <c r="Q653" s="387">
        <f t="shared" si="248"/>
        <v>0</v>
      </c>
      <c r="R653" s="387">
        <f t="shared" si="248"/>
        <v>0</v>
      </c>
      <c r="S653" s="387">
        <f t="shared" si="248"/>
        <v>0</v>
      </c>
      <c r="T653" s="387">
        <f t="shared" si="248"/>
        <v>0</v>
      </c>
      <c r="U653" s="387">
        <f t="shared" si="248"/>
        <v>0</v>
      </c>
      <c r="V653" s="387">
        <f t="shared" si="248"/>
        <v>0</v>
      </c>
      <c r="W653" s="387">
        <f t="shared" si="248"/>
        <v>0</v>
      </c>
      <c r="X653" s="387">
        <f t="shared" si="248"/>
        <v>0</v>
      </c>
      <c r="Y653" s="387">
        <f t="shared" si="249"/>
        <v>0</v>
      </c>
      <c r="Z653" s="387">
        <f t="shared" si="249"/>
        <v>0</v>
      </c>
      <c r="AA653" s="387">
        <f t="shared" si="249"/>
        <v>0</v>
      </c>
      <c r="AB653" s="387">
        <f t="shared" si="249"/>
        <v>0</v>
      </c>
      <c r="AC653" s="387">
        <f t="shared" si="249"/>
        <v>0</v>
      </c>
      <c r="AD653" s="387">
        <f t="shared" si="249"/>
        <v>0</v>
      </c>
      <c r="AE653" s="387">
        <f t="shared" si="249"/>
        <v>0</v>
      </c>
      <c r="AF653" s="387">
        <f t="shared" si="249"/>
        <v>0</v>
      </c>
      <c r="AG653" s="387">
        <f t="shared" si="249"/>
        <v>0</v>
      </c>
      <c r="AH653" s="387">
        <f t="shared" si="249"/>
        <v>0</v>
      </c>
      <c r="AI653" s="387">
        <f t="shared" si="250"/>
        <v>0</v>
      </c>
      <c r="AJ653" s="387">
        <f t="shared" si="250"/>
        <v>0</v>
      </c>
      <c r="AK653" s="387">
        <f t="shared" si="250"/>
        <v>0</v>
      </c>
      <c r="AL653" s="387">
        <f t="shared" si="250"/>
        <v>0</v>
      </c>
      <c r="AM653" s="387">
        <f t="shared" si="250"/>
        <v>0</v>
      </c>
      <c r="AN653" s="387">
        <f t="shared" si="250"/>
        <v>0</v>
      </c>
      <c r="AO653" s="387">
        <f t="shared" si="250"/>
        <v>0</v>
      </c>
      <c r="AP653" s="387">
        <f t="shared" si="250"/>
        <v>0</v>
      </c>
      <c r="AQ653" s="387">
        <f t="shared" si="250"/>
        <v>0</v>
      </c>
      <c r="AR653" s="387">
        <f t="shared" si="250"/>
        <v>0</v>
      </c>
      <c r="AS653" s="387">
        <f t="shared" si="238"/>
        <v>0</v>
      </c>
    </row>
    <row r="654" spans="2:45" s="377" customFormat="1" ht="12.75" hidden="1" customHeight="1" outlineLevel="2">
      <c r="B654" s="377">
        <v>33</v>
      </c>
      <c r="C654" s="81"/>
      <c r="D654" s="388">
        <v>0</v>
      </c>
      <c r="E654" s="387">
        <f t="shared" si="247"/>
        <v>0</v>
      </c>
      <c r="F654" s="387">
        <f t="shared" si="247"/>
        <v>0</v>
      </c>
      <c r="G654" s="387">
        <f t="shared" si="247"/>
        <v>0</v>
      </c>
      <c r="H654" s="387">
        <f t="shared" si="247"/>
        <v>0</v>
      </c>
      <c r="I654" s="387">
        <f t="shared" si="247"/>
        <v>0</v>
      </c>
      <c r="J654" s="387">
        <f t="shared" si="247"/>
        <v>0</v>
      </c>
      <c r="K654" s="387">
        <f t="shared" si="247"/>
        <v>0</v>
      </c>
      <c r="L654" s="387">
        <f t="shared" si="247"/>
        <v>0</v>
      </c>
      <c r="M654" s="387">
        <f t="shared" si="247"/>
        <v>0</v>
      </c>
      <c r="N654" s="387">
        <f t="shared" si="247"/>
        <v>0</v>
      </c>
      <c r="O654" s="387">
        <f t="shared" si="248"/>
        <v>0</v>
      </c>
      <c r="P654" s="387">
        <f t="shared" si="248"/>
        <v>0</v>
      </c>
      <c r="Q654" s="387">
        <f t="shared" si="248"/>
        <v>0</v>
      </c>
      <c r="R654" s="387">
        <f t="shared" si="248"/>
        <v>0</v>
      </c>
      <c r="S654" s="387">
        <f t="shared" si="248"/>
        <v>0</v>
      </c>
      <c r="T654" s="387">
        <f t="shared" si="248"/>
        <v>0</v>
      </c>
      <c r="U654" s="387">
        <f t="shared" si="248"/>
        <v>0</v>
      </c>
      <c r="V654" s="387">
        <f t="shared" si="248"/>
        <v>0</v>
      </c>
      <c r="W654" s="387">
        <f t="shared" si="248"/>
        <v>0</v>
      </c>
      <c r="X654" s="387">
        <f t="shared" si="248"/>
        <v>0</v>
      </c>
      <c r="Y654" s="387">
        <f t="shared" si="249"/>
        <v>0</v>
      </c>
      <c r="Z654" s="387">
        <f t="shared" si="249"/>
        <v>0</v>
      </c>
      <c r="AA654" s="387">
        <f t="shared" si="249"/>
        <v>0</v>
      </c>
      <c r="AB654" s="387">
        <f t="shared" si="249"/>
        <v>0</v>
      </c>
      <c r="AC654" s="387">
        <f t="shared" si="249"/>
        <v>0</v>
      </c>
      <c r="AD654" s="387">
        <f t="shared" si="249"/>
        <v>0</v>
      </c>
      <c r="AE654" s="387">
        <f t="shared" si="249"/>
        <v>0</v>
      </c>
      <c r="AF654" s="387">
        <f t="shared" si="249"/>
        <v>0</v>
      </c>
      <c r="AG654" s="387">
        <f t="shared" si="249"/>
        <v>0</v>
      </c>
      <c r="AH654" s="387">
        <f t="shared" si="249"/>
        <v>0</v>
      </c>
      <c r="AI654" s="387">
        <f t="shared" si="250"/>
        <v>0</v>
      </c>
      <c r="AJ654" s="387">
        <f t="shared" si="250"/>
        <v>0</v>
      </c>
      <c r="AK654" s="387">
        <f t="shared" si="250"/>
        <v>0</v>
      </c>
      <c r="AL654" s="387">
        <f t="shared" si="250"/>
        <v>0</v>
      </c>
      <c r="AM654" s="387">
        <f t="shared" si="250"/>
        <v>0</v>
      </c>
      <c r="AN654" s="387">
        <f t="shared" si="250"/>
        <v>0</v>
      </c>
      <c r="AO654" s="387">
        <f t="shared" si="250"/>
        <v>0</v>
      </c>
      <c r="AP654" s="387">
        <f t="shared" si="250"/>
        <v>0</v>
      </c>
      <c r="AQ654" s="387">
        <f t="shared" si="250"/>
        <v>0</v>
      </c>
      <c r="AR654" s="387">
        <f t="shared" si="250"/>
        <v>0</v>
      </c>
      <c r="AS654" s="387">
        <f t="shared" si="238"/>
        <v>0</v>
      </c>
    </row>
    <row r="655" spans="2:45" s="377" customFormat="1" ht="12.75" hidden="1" customHeight="1" outlineLevel="2">
      <c r="B655" s="377">
        <v>34</v>
      </c>
      <c r="C655" s="81"/>
      <c r="D655" s="388">
        <v>0</v>
      </c>
      <c r="E655" s="387">
        <f t="shared" si="247"/>
        <v>0</v>
      </c>
      <c r="F655" s="387">
        <f t="shared" si="247"/>
        <v>0</v>
      </c>
      <c r="G655" s="387">
        <f t="shared" si="247"/>
        <v>0</v>
      </c>
      <c r="H655" s="387">
        <f t="shared" si="247"/>
        <v>0</v>
      </c>
      <c r="I655" s="387">
        <f t="shared" si="247"/>
        <v>0</v>
      </c>
      <c r="J655" s="387">
        <f t="shared" si="247"/>
        <v>0</v>
      </c>
      <c r="K655" s="387">
        <f t="shared" si="247"/>
        <v>0</v>
      </c>
      <c r="L655" s="387">
        <f t="shared" si="247"/>
        <v>0</v>
      </c>
      <c r="M655" s="387">
        <f t="shared" si="247"/>
        <v>0</v>
      </c>
      <c r="N655" s="387">
        <f t="shared" si="247"/>
        <v>0</v>
      </c>
      <c r="O655" s="387">
        <f t="shared" si="248"/>
        <v>0</v>
      </c>
      <c r="P655" s="387">
        <f t="shared" si="248"/>
        <v>0</v>
      </c>
      <c r="Q655" s="387">
        <f t="shared" si="248"/>
        <v>0</v>
      </c>
      <c r="R655" s="387">
        <f t="shared" si="248"/>
        <v>0</v>
      </c>
      <c r="S655" s="387">
        <f t="shared" si="248"/>
        <v>0</v>
      </c>
      <c r="T655" s="387">
        <f t="shared" si="248"/>
        <v>0</v>
      </c>
      <c r="U655" s="387">
        <f t="shared" si="248"/>
        <v>0</v>
      </c>
      <c r="V655" s="387">
        <f t="shared" si="248"/>
        <v>0</v>
      </c>
      <c r="W655" s="387">
        <f t="shared" si="248"/>
        <v>0</v>
      </c>
      <c r="X655" s="387">
        <f t="shared" si="248"/>
        <v>0</v>
      </c>
      <c r="Y655" s="387">
        <f t="shared" si="249"/>
        <v>0</v>
      </c>
      <c r="Z655" s="387">
        <f t="shared" si="249"/>
        <v>0</v>
      </c>
      <c r="AA655" s="387">
        <f t="shared" si="249"/>
        <v>0</v>
      </c>
      <c r="AB655" s="387">
        <f t="shared" si="249"/>
        <v>0</v>
      </c>
      <c r="AC655" s="387">
        <f t="shared" si="249"/>
        <v>0</v>
      </c>
      <c r="AD655" s="387">
        <f t="shared" si="249"/>
        <v>0</v>
      </c>
      <c r="AE655" s="387">
        <f t="shared" si="249"/>
        <v>0</v>
      </c>
      <c r="AF655" s="387">
        <f t="shared" si="249"/>
        <v>0</v>
      </c>
      <c r="AG655" s="387">
        <f t="shared" si="249"/>
        <v>0</v>
      </c>
      <c r="AH655" s="387">
        <f t="shared" si="249"/>
        <v>0</v>
      </c>
      <c r="AI655" s="387">
        <f t="shared" si="250"/>
        <v>0</v>
      </c>
      <c r="AJ655" s="387">
        <f t="shared" si="250"/>
        <v>0</v>
      </c>
      <c r="AK655" s="387">
        <f t="shared" si="250"/>
        <v>0</v>
      </c>
      <c r="AL655" s="387">
        <f t="shared" si="250"/>
        <v>0</v>
      </c>
      <c r="AM655" s="387">
        <f t="shared" si="250"/>
        <v>0</v>
      </c>
      <c r="AN655" s="387">
        <f t="shared" si="250"/>
        <v>0</v>
      </c>
      <c r="AO655" s="387">
        <f t="shared" si="250"/>
        <v>0</v>
      </c>
      <c r="AP655" s="387">
        <f t="shared" si="250"/>
        <v>0</v>
      </c>
      <c r="AQ655" s="387">
        <f t="shared" si="250"/>
        <v>0</v>
      </c>
      <c r="AR655" s="387">
        <f t="shared" si="250"/>
        <v>0</v>
      </c>
      <c r="AS655" s="387">
        <f t="shared" si="238"/>
        <v>0</v>
      </c>
    </row>
    <row r="656" spans="2:45" s="377" customFormat="1" ht="12.75" hidden="1" customHeight="1" outlineLevel="2">
      <c r="B656" s="377">
        <v>35</v>
      </c>
      <c r="C656" s="81"/>
      <c r="D656" s="388">
        <v>0</v>
      </c>
      <c r="E656" s="387">
        <f t="shared" si="247"/>
        <v>0</v>
      </c>
      <c r="F656" s="387">
        <f t="shared" si="247"/>
        <v>0</v>
      </c>
      <c r="G656" s="387">
        <f t="shared" si="247"/>
        <v>0</v>
      </c>
      <c r="H656" s="387">
        <f t="shared" si="247"/>
        <v>0</v>
      </c>
      <c r="I656" s="387">
        <f t="shared" si="247"/>
        <v>0</v>
      </c>
      <c r="J656" s="387">
        <f t="shared" si="247"/>
        <v>0</v>
      </c>
      <c r="K656" s="387">
        <f t="shared" si="247"/>
        <v>0</v>
      </c>
      <c r="L656" s="387">
        <f t="shared" si="247"/>
        <v>0</v>
      </c>
      <c r="M656" s="387">
        <f t="shared" si="247"/>
        <v>0</v>
      </c>
      <c r="N656" s="387">
        <f t="shared" si="247"/>
        <v>0</v>
      </c>
      <c r="O656" s="387">
        <f t="shared" si="248"/>
        <v>0</v>
      </c>
      <c r="P656" s="387">
        <f t="shared" si="248"/>
        <v>0</v>
      </c>
      <c r="Q656" s="387">
        <f t="shared" si="248"/>
        <v>0</v>
      </c>
      <c r="R656" s="387">
        <f t="shared" si="248"/>
        <v>0</v>
      </c>
      <c r="S656" s="387">
        <f t="shared" si="248"/>
        <v>0</v>
      </c>
      <c r="T656" s="387">
        <f t="shared" si="248"/>
        <v>0</v>
      </c>
      <c r="U656" s="387">
        <f t="shared" si="248"/>
        <v>0</v>
      </c>
      <c r="V656" s="387">
        <f t="shared" si="248"/>
        <v>0</v>
      </c>
      <c r="W656" s="387">
        <f t="shared" si="248"/>
        <v>0</v>
      </c>
      <c r="X656" s="387">
        <f t="shared" si="248"/>
        <v>0</v>
      </c>
      <c r="Y656" s="387">
        <f t="shared" si="249"/>
        <v>0</v>
      </c>
      <c r="Z656" s="387">
        <f t="shared" si="249"/>
        <v>0</v>
      </c>
      <c r="AA656" s="387">
        <f t="shared" si="249"/>
        <v>0</v>
      </c>
      <c r="AB656" s="387">
        <f t="shared" si="249"/>
        <v>0</v>
      </c>
      <c r="AC656" s="387">
        <f t="shared" si="249"/>
        <v>0</v>
      </c>
      <c r="AD656" s="387">
        <f t="shared" si="249"/>
        <v>0</v>
      </c>
      <c r="AE656" s="387">
        <f t="shared" si="249"/>
        <v>0</v>
      </c>
      <c r="AF656" s="387">
        <f t="shared" si="249"/>
        <v>0</v>
      </c>
      <c r="AG656" s="387">
        <f t="shared" si="249"/>
        <v>0</v>
      </c>
      <c r="AH656" s="387">
        <f t="shared" si="249"/>
        <v>0</v>
      </c>
      <c r="AI656" s="387">
        <f t="shared" si="250"/>
        <v>0</v>
      </c>
      <c r="AJ656" s="387">
        <f t="shared" si="250"/>
        <v>0</v>
      </c>
      <c r="AK656" s="387">
        <f t="shared" si="250"/>
        <v>0</v>
      </c>
      <c r="AL656" s="387">
        <f t="shared" si="250"/>
        <v>0</v>
      </c>
      <c r="AM656" s="387">
        <f t="shared" si="250"/>
        <v>0</v>
      </c>
      <c r="AN656" s="387">
        <f t="shared" si="250"/>
        <v>0</v>
      </c>
      <c r="AO656" s="387">
        <f t="shared" si="250"/>
        <v>0</v>
      </c>
      <c r="AP656" s="387">
        <f t="shared" si="250"/>
        <v>0</v>
      </c>
      <c r="AQ656" s="387">
        <f t="shared" si="250"/>
        <v>0</v>
      </c>
      <c r="AR656" s="387">
        <f t="shared" si="250"/>
        <v>0</v>
      </c>
      <c r="AS656" s="387">
        <f t="shared" si="238"/>
        <v>0</v>
      </c>
    </row>
    <row r="657" spans="2:45" s="377" customFormat="1" ht="12.75" hidden="1" customHeight="1" outlineLevel="2">
      <c r="B657" s="377">
        <v>36</v>
      </c>
      <c r="C657" s="81"/>
      <c r="D657" s="388">
        <v>0</v>
      </c>
      <c r="E657" s="387">
        <f t="shared" si="247"/>
        <v>0</v>
      </c>
      <c r="F657" s="387">
        <f t="shared" si="247"/>
        <v>0</v>
      </c>
      <c r="G657" s="387">
        <f t="shared" si="247"/>
        <v>0</v>
      </c>
      <c r="H657" s="387">
        <f t="shared" si="247"/>
        <v>0</v>
      </c>
      <c r="I657" s="387">
        <f t="shared" si="247"/>
        <v>0</v>
      </c>
      <c r="J657" s="387">
        <f t="shared" si="247"/>
        <v>0</v>
      </c>
      <c r="K657" s="387">
        <f t="shared" si="247"/>
        <v>0</v>
      </c>
      <c r="L657" s="387">
        <f t="shared" si="247"/>
        <v>0</v>
      </c>
      <c r="M657" s="387">
        <f t="shared" si="247"/>
        <v>0</v>
      </c>
      <c r="N657" s="387">
        <f t="shared" si="247"/>
        <v>0</v>
      </c>
      <c r="O657" s="387">
        <f t="shared" si="248"/>
        <v>0</v>
      </c>
      <c r="P657" s="387">
        <f t="shared" si="248"/>
        <v>0</v>
      </c>
      <c r="Q657" s="387">
        <f t="shared" si="248"/>
        <v>0</v>
      </c>
      <c r="R657" s="387">
        <f t="shared" si="248"/>
        <v>0</v>
      </c>
      <c r="S657" s="387">
        <f t="shared" si="248"/>
        <v>0</v>
      </c>
      <c r="T657" s="387">
        <f t="shared" si="248"/>
        <v>0</v>
      </c>
      <c r="U657" s="387">
        <f t="shared" si="248"/>
        <v>0</v>
      </c>
      <c r="V657" s="387">
        <f t="shared" si="248"/>
        <v>0</v>
      </c>
      <c r="W657" s="387">
        <f t="shared" si="248"/>
        <v>0</v>
      </c>
      <c r="X657" s="387">
        <f t="shared" si="248"/>
        <v>0</v>
      </c>
      <c r="Y657" s="387">
        <f t="shared" si="249"/>
        <v>0</v>
      </c>
      <c r="Z657" s="387">
        <f t="shared" si="249"/>
        <v>0</v>
      </c>
      <c r="AA657" s="387">
        <f t="shared" si="249"/>
        <v>0</v>
      </c>
      <c r="AB657" s="387">
        <f t="shared" si="249"/>
        <v>0</v>
      </c>
      <c r="AC657" s="387">
        <f t="shared" si="249"/>
        <v>0</v>
      </c>
      <c r="AD657" s="387">
        <f t="shared" si="249"/>
        <v>0</v>
      </c>
      <c r="AE657" s="387">
        <f t="shared" si="249"/>
        <v>0</v>
      </c>
      <c r="AF657" s="387">
        <f t="shared" si="249"/>
        <v>0</v>
      </c>
      <c r="AG657" s="387">
        <f t="shared" si="249"/>
        <v>0</v>
      </c>
      <c r="AH657" s="387">
        <f t="shared" si="249"/>
        <v>0</v>
      </c>
      <c r="AI657" s="387">
        <f t="shared" si="250"/>
        <v>0</v>
      </c>
      <c r="AJ657" s="387">
        <f t="shared" si="250"/>
        <v>0</v>
      </c>
      <c r="AK657" s="387">
        <f t="shared" si="250"/>
        <v>0</v>
      </c>
      <c r="AL657" s="387">
        <f t="shared" si="250"/>
        <v>0</v>
      </c>
      <c r="AM657" s="387">
        <f t="shared" si="250"/>
        <v>0</v>
      </c>
      <c r="AN657" s="387">
        <f t="shared" si="250"/>
        <v>0</v>
      </c>
      <c r="AO657" s="387">
        <f t="shared" si="250"/>
        <v>0</v>
      </c>
      <c r="AP657" s="387">
        <f t="shared" si="250"/>
        <v>0</v>
      </c>
      <c r="AQ657" s="387">
        <f t="shared" si="250"/>
        <v>0</v>
      </c>
      <c r="AR657" s="387">
        <f t="shared" si="250"/>
        <v>0</v>
      </c>
      <c r="AS657" s="387">
        <f t="shared" si="238"/>
        <v>0</v>
      </c>
    </row>
    <row r="658" spans="2:45" s="377" customFormat="1" ht="12.75" hidden="1" customHeight="1" outlineLevel="2">
      <c r="B658" s="377">
        <v>37</v>
      </c>
      <c r="C658" s="81"/>
      <c r="D658" s="388">
        <v>0</v>
      </c>
      <c r="E658" s="387">
        <f t="shared" si="247"/>
        <v>0</v>
      </c>
      <c r="F658" s="387">
        <f t="shared" si="247"/>
        <v>0</v>
      </c>
      <c r="G658" s="387">
        <f t="shared" si="247"/>
        <v>0</v>
      </c>
      <c r="H658" s="387">
        <f t="shared" si="247"/>
        <v>0</v>
      </c>
      <c r="I658" s="387">
        <f t="shared" si="247"/>
        <v>0</v>
      </c>
      <c r="J658" s="387">
        <f t="shared" si="247"/>
        <v>0</v>
      </c>
      <c r="K658" s="387">
        <f t="shared" si="247"/>
        <v>0</v>
      </c>
      <c r="L658" s="387">
        <f t="shared" si="247"/>
        <v>0</v>
      </c>
      <c r="M658" s="387">
        <f t="shared" si="247"/>
        <v>0</v>
      </c>
      <c r="N658" s="387">
        <f t="shared" si="247"/>
        <v>0</v>
      </c>
      <c r="O658" s="387">
        <f t="shared" si="248"/>
        <v>0</v>
      </c>
      <c r="P658" s="387">
        <f t="shared" si="248"/>
        <v>0</v>
      </c>
      <c r="Q658" s="387">
        <f t="shared" si="248"/>
        <v>0</v>
      </c>
      <c r="R658" s="387">
        <f t="shared" si="248"/>
        <v>0</v>
      </c>
      <c r="S658" s="387">
        <f t="shared" si="248"/>
        <v>0</v>
      </c>
      <c r="T658" s="387">
        <f t="shared" si="248"/>
        <v>0</v>
      </c>
      <c r="U658" s="387">
        <f t="shared" si="248"/>
        <v>0</v>
      </c>
      <c r="V658" s="387">
        <f t="shared" si="248"/>
        <v>0</v>
      </c>
      <c r="W658" s="387">
        <f t="shared" si="248"/>
        <v>0</v>
      </c>
      <c r="X658" s="387">
        <f t="shared" si="248"/>
        <v>0</v>
      </c>
      <c r="Y658" s="387">
        <f t="shared" si="249"/>
        <v>0</v>
      </c>
      <c r="Z658" s="387">
        <f t="shared" si="249"/>
        <v>0</v>
      </c>
      <c r="AA658" s="387">
        <f t="shared" si="249"/>
        <v>0</v>
      </c>
      <c r="AB658" s="387">
        <f t="shared" si="249"/>
        <v>0</v>
      </c>
      <c r="AC658" s="387">
        <f t="shared" si="249"/>
        <v>0</v>
      </c>
      <c r="AD658" s="387">
        <f t="shared" si="249"/>
        <v>0</v>
      </c>
      <c r="AE658" s="387">
        <f t="shared" si="249"/>
        <v>0</v>
      </c>
      <c r="AF658" s="387">
        <f t="shared" si="249"/>
        <v>0</v>
      </c>
      <c r="AG658" s="387">
        <f t="shared" si="249"/>
        <v>0</v>
      </c>
      <c r="AH658" s="387">
        <f t="shared" si="249"/>
        <v>0</v>
      </c>
      <c r="AI658" s="387">
        <f t="shared" si="250"/>
        <v>0</v>
      </c>
      <c r="AJ658" s="387">
        <f t="shared" si="250"/>
        <v>0</v>
      </c>
      <c r="AK658" s="387">
        <f t="shared" si="250"/>
        <v>0</v>
      </c>
      <c r="AL658" s="387">
        <f t="shared" si="250"/>
        <v>0</v>
      </c>
      <c r="AM658" s="387">
        <f t="shared" si="250"/>
        <v>0</v>
      </c>
      <c r="AN658" s="387">
        <f t="shared" si="250"/>
        <v>0</v>
      </c>
      <c r="AO658" s="387">
        <f t="shared" si="250"/>
        <v>0</v>
      </c>
      <c r="AP658" s="387">
        <f t="shared" si="250"/>
        <v>0</v>
      </c>
      <c r="AQ658" s="387">
        <f t="shared" si="250"/>
        <v>0</v>
      </c>
      <c r="AR658" s="387">
        <f t="shared" si="250"/>
        <v>0</v>
      </c>
      <c r="AS658" s="387">
        <f t="shared" si="238"/>
        <v>0</v>
      </c>
    </row>
    <row r="659" spans="2:45" s="377" customFormat="1" ht="12.75" hidden="1" customHeight="1" outlineLevel="2">
      <c r="B659" s="377">
        <v>38</v>
      </c>
      <c r="C659" s="81"/>
      <c r="D659" s="388">
        <v>0</v>
      </c>
      <c r="E659" s="387">
        <f t="shared" si="247"/>
        <v>0</v>
      </c>
      <c r="F659" s="387">
        <f t="shared" si="247"/>
        <v>0</v>
      </c>
      <c r="G659" s="387">
        <f t="shared" si="247"/>
        <v>0</v>
      </c>
      <c r="H659" s="387">
        <f t="shared" si="247"/>
        <v>0</v>
      </c>
      <c r="I659" s="387">
        <f t="shared" si="247"/>
        <v>0</v>
      </c>
      <c r="J659" s="387">
        <f t="shared" si="247"/>
        <v>0</v>
      </c>
      <c r="K659" s="387">
        <f t="shared" si="247"/>
        <v>0</v>
      </c>
      <c r="L659" s="387">
        <f t="shared" si="247"/>
        <v>0</v>
      </c>
      <c r="M659" s="387">
        <f t="shared" si="247"/>
        <v>0</v>
      </c>
      <c r="N659" s="387">
        <f t="shared" si="247"/>
        <v>0</v>
      </c>
      <c r="O659" s="387">
        <f t="shared" si="248"/>
        <v>0</v>
      </c>
      <c r="P659" s="387">
        <f t="shared" si="248"/>
        <v>0</v>
      </c>
      <c r="Q659" s="387">
        <f t="shared" si="248"/>
        <v>0</v>
      </c>
      <c r="R659" s="387">
        <f t="shared" si="248"/>
        <v>0</v>
      </c>
      <c r="S659" s="387">
        <f t="shared" si="248"/>
        <v>0</v>
      </c>
      <c r="T659" s="387">
        <f t="shared" si="248"/>
        <v>0</v>
      </c>
      <c r="U659" s="387">
        <f t="shared" si="248"/>
        <v>0</v>
      </c>
      <c r="V659" s="387">
        <f t="shared" si="248"/>
        <v>0</v>
      </c>
      <c r="W659" s="387">
        <f t="shared" si="248"/>
        <v>0</v>
      </c>
      <c r="X659" s="387">
        <f t="shared" si="248"/>
        <v>0</v>
      </c>
      <c r="Y659" s="387">
        <f t="shared" si="249"/>
        <v>0</v>
      </c>
      <c r="Z659" s="387">
        <f t="shared" si="249"/>
        <v>0</v>
      </c>
      <c r="AA659" s="387">
        <f t="shared" si="249"/>
        <v>0</v>
      </c>
      <c r="AB659" s="387">
        <f t="shared" si="249"/>
        <v>0</v>
      </c>
      <c r="AC659" s="387">
        <f t="shared" si="249"/>
        <v>0</v>
      </c>
      <c r="AD659" s="387">
        <f t="shared" si="249"/>
        <v>0</v>
      </c>
      <c r="AE659" s="387">
        <f t="shared" si="249"/>
        <v>0</v>
      </c>
      <c r="AF659" s="387">
        <f t="shared" si="249"/>
        <v>0</v>
      </c>
      <c r="AG659" s="387">
        <f t="shared" si="249"/>
        <v>0</v>
      </c>
      <c r="AH659" s="387">
        <f t="shared" si="249"/>
        <v>0</v>
      </c>
      <c r="AI659" s="387">
        <f t="shared" si="250"/>
        <v>0</v>
      </c>
      <c r="AJ659" s="387">
        <f t="shared" si="250"/>
        <v>0</v>
      </c>
      <c r="AK659" s="387">
        <f t="shared" si="250"/>
        <v>0</v>
      </c>
      <c r="AL659" s="387">
        <f t="shared" si="250"/>
        <v>0</v>
      </c>
      <c r="AM659" s="387">
        <f t="shared" si="250"/>
        <v>0</v>
      </c>
      <c r="AN659" s="387">
        <f t="shared" si="250"/>
        <v>0</v>
      </c>
      <c r="AO659" s="387">
        <f t="shared" si="250"/>
        <v>0</v>
      </c>
      <c r="AP659" s="387">
        <f t="shared" si="250"/>
        <v>0</v>
      </c>
      <c r="AQ659" s="387">
        <f t="shared" si="250"/>
        <v>0</v>
      </c>
      <c r="AR659" s="387">
        <f t="shared" si="250"/>
        <v>0</v>
      </c>
      <c r="AS659" s="387">
        <f t="shared" si="238"/>
        <v>0</v>
      </c>
    </row>
    <row r="660" spans="2:45" s="377" customFormat="1" ht="12.75" hidden="1" customHeight="1" outlineLevel="2">
      <c r="B660" s="377">
        <v>39</v>
      </c>
      <c r="C660" s="81"/>
      <c r="D660" s="388">
        <v>0</v>
      </c>
      <c r="E660" s="387">
        <f t="shared" si="247"/>
        <v>0</v>
      </c>
      <c r="F660" s="387">
        <f t="shared" si="247"/>
        <v>0</v>
      </c>
      <c r="G660" s="387">
        <f t="shared" si="247"/>
        <v>0</v>
      </c>
      <c r="H660" s="387">
        <f t="shared" si="247"/>
        <v>0</v>
      </c>
      <c r="I660" s="387">
        <f t="shared" si="247"/>
        <v>0</v>
      </c>
      <c r="J660" s="387">
        <f t="shared" si="247"/>
        <v>0</v>
      </c>
      <c r="K660" s="387">
        <f t="shared" si="247"/>
        <v>0</v>
      </c>
      <c r="L660" s="387">
        <f t="shared" si="247"/>
        <v>0</v>
      </c>
      <c r="M660" s="387">
        <f t="shared" si="247"/>
        <v>0</v>
      </c>
      <c r="N660" s="387">
        <f t="shared" si="247"/>
        <v>0</v>
      </c>
      <c r="O660" s="387">
        <f t="shared" si="248"/>
        <v>0</v>
      </c>
      <c r="P660" s="387">
        <f t="shared" si="248"/>
        <v>0</v>
      </c>
      <c r="Q660" s="387">
        <f t="shared" si="248"/>
        <v>0</v>
      </c>
      <c r="R660" s="387">
        <f t="shared" si="248"/>
        <v>0</v>
      </c>
      <c r="S660" s="387">
        <f t="shared" si="248"/>
        <v>0</v>
      </c>
      <c r="T660" s="387">
        <f t="shared" si="248"/>
        <v>0</v>
      </c>
      <c r="U660" s="387">
        <f t="shared" si="248"/>
        <v>0</v>
      </c>
      <c r="V660" s="387">
        <f t="shared" si="248"/>
        <v>0</v>
      </c>
      <c r="W660" s="387">
        <f t="shared" si="248"/>
        <v>0</v>
      </c>
      <c r="X660" s="387">
        <f t="shared" si="248"/>
        <v>0</v>
      </c>
      <c r="Y660" s="387">
        <f t="shared" si="249"/>
        <v>0</v>
      </c>
      <c r="Z660" s="387">
        <f t="shared" si="249"/>
        <v>0</v>
      </c>
      <c r="AA660" s="387">
        <f t="shared" si="249"/>
        <v>0</v>
      </c>
      <c r="AB660" s="387">
        <f t="shared" si="249"/>
        <v>0</v>
      </c>
      <c r="AC660" s="387">
        <f t="shared" si="249"/>
        <v>0</v>
      </c>
      <c r="AD660" s="387">
        <f t="shared" si="249"/>
        <v>0</v>
      </c>
      <c r="AE660" s="387">
        <f t="shared" si="249"/>
        <v>0</v>
      </c>
      <c r="AF660" s="387">
        <f t="shared" si="249"/>
        <v>0</v>
      </c>
      <c r="AG660" s="387">
        <f t="shared" si="249"/>
        <v>0</v>
      </c>
      <c r="AH660" s="387">
        <f t="shared" si="249"/>
        <v>0</v>
      </c>
      <c r="AI660" s="387">
        <f t="shared" si="250"/>
        <v>0</v>
      </c>
      <c r="AJ660" s="387">
        <f t="shared" si="250"/>
        <v>0</v>
      </c>
      <c r="AK660" s="387">
        <f t="shared" si="250"/>
        <v>0</v>
      </c>
      <c r="AL660" s="387">
        <f t="shared" si="250"/>
        <v>0</v>
      </c>
      <c r="AM660" s="387">
        <f t="shared" si="250"/>
        <v>0</v>
      </c>
      <c r="AN660" s="387">
        <f t="shared" si="250"/>
        <v>0</v>
      </c>
      <c r="AO660" s="387">
        <f t="shared" si="250"/>
        <v>0</v>
      </c>
      <c r="AP660" s="387">
        <f t="shared" si="250"/>
        <v>0</v>
      </c>
      <c r="AQ660" s="387">
        <f t="shared" si="250"/>
        <v>0</v>
      </c>
      <c r="AR660" s="387">
        <f t="shared" si="250"/>
        <v>0</v>
      </c>
      <c r="AS660" s="387">
        <f t="shared" si="238"/>
        <v>0</v>
      </c>
    </row>
    <row r="661" spans="2:45" s="377" customFormat="1" ht="12.75" hidden="1" customHeight="1" outlineLevel="2">
      <c r="B661" s="377">
        <v>40</v>
      </c>
      <c r="C661" s="81"/>
      <c r="D661" s="388">
        <v>0</v>
      </c>
      <c r="E661" s="387">
        <f t="shared" si="247"/>
        <v>0</v>
      </c>
      <c r="F661" s="387">
        <f t="shared" si="247"/>
        <v>0</v>
      </c>
      <c r="G661" s="387">
        <f t="shared" si="247"/>
        <v>0</v>
      </c>
      <c r="H661" s="387">
        <f t="shared" si="247"/>
        <v>0</v>
      </c>
      <c r="I661" s="387">
        <f t="shared" si="247"/>
        <v>0</v>
      </c>
      <c r="J661" s="387">
        <f t="shared" si="247"/>
        <v>0</v>
      </c>
      <c r="K661" s="387">
        <f t="shared" si="247"/>
        <v>0</v>
      </c>
      <c r="L661" s="387">
        <f t="shared" si="247"/>
        <v>0</v>
      </c>
      <c r="M661" s="387">
        <f t="shared" si="247"/>
        <v>0</v>
      </c>
      <c r="N661" s="387">
        <f t="shared" si="247"/>
        <v>0</v>
      </c>
      <c r="O661" s="387">
        <f t="shared" si="248"/>
        <v>0</v>
      </c>
      <c r="P661" s="387">
        <f t="shared" si="248"/>
        <v>0</v>
      </c>
      <c r="Q661" s="387">
        <f t="shared" si="248"/>
        <v>0</v>
      </c>
      <c r="R661" s="387">
        <f t="shared" si="248"/>
        <v>0</v>
      </c>
      <c r="S661" s="387">
        <f t="shared" si="248"/>
        <v>0</v>
      </c>
      <c r="T661" s="387">
        <f t="shared" si="248"/>
        <v>0</v>
      </c>
      <c r="U661" s="387">
        <f t="shared" si="248"/>
        <v>0</v>
      </c>
      <c r="V661" s="387">
        <f t="shared" si="248"/>
        <v>0</v>
      </c>
      <c r="W661" s="387">
        <f t="shared" si="248"/>
        <v>0</v>
      </c>
      <c r="X661" s="387">
        <f t="shared" si="248"/>
        <v>0</v>
      </c>
      <c r="Y661" s="387">
        <f t="shared" si="249"/>
        <v>0</v>
      </c>
      <c r="Z661" s="387">
        <f t="shared" si="249"/>
        <v>0</v>
      </c>
      <c r="AA661" s="387">
        <f t="shared" si="249"/>
        <v>0</v>
      </c>
      <c r="AB661" s="387">
        <f t="shared" si="249"/>
        <v>0</v>
      </c>
      <c r="AC661" s="387">
        <f t="shared" si="249"/>
        <v>0</v>
      </c>
      <c r="AD661" s="387">
        <f t="shared" si="249"/>
        <v>0</v>
      </c>
      <c r="AE661" s="387">
        <f t="shared" si="249"/>
        <v>0</v>
      </c>
      <c r="AF661" s="387">
        <f t="shared" si="249"/>
        <v>0</v>
      </c>
      <c r="AG661" s="387">
        <f t="shared" si="249"/>
        <v>0</v>
      </c>
      <c r="AH661" s="387">
        <f t="shared" si="249"/>
        <v>0</v>
      </c>
      <c r="AI661" s="387">
        <f t="shared" si="250"/>
        <v>0</v>
      </c>
      <c r="AJ661" s="387">
        <f t="shared" si="250"/>
        <v>0</v>
      </c>
      <c r="AK661" s="387">
        <f t="shared" si="250"/>
        <v>0</v>
      </c>
      <c r="AL661" s="387">
        <f t="shared" si="250"/>
        <v>0</v>
      </c>
      <c r="AM661" s="387">
        <f t="shared" si="250"/>
        <v>0</v>
      </c>
      <c r="AN661" s="387">
        <f t="shared" si="250"/>
        <v>0</v>
      </c>
      <c r="AO661" s="387">
        <f t="shared" si="250"/>
        <v>0</v>
      </c>
      <c r="AP661" s="387">
        <f t="shared" si="250"/>
        <v>0</v>
      </c>
      <c r="AQ661" s="387">
        <f t="shared" si="250"/>
        <v>0</v>
      </c>
      <c r="AR661" s="387">
        <f t="shared" si="250"/>
        <v>0</v>
      </c>
      <c r="AS661" s="387">
        <f t="shared" si="238"/>
        <v>0</v>
      </c>
    </row>
    <row r="662" spans="2:45" s="377" customFormat="1" ht="12.75" hidden="1" customHeight="1" outlineLevel="1" collapsed="1">
      <c r="B662" s="378" t="str">
        <f>INV!B25</f>
        <v>2.6 - MotoSerra</v>
      </c>
      <c r="C662" s="357"/>
      <c r="D662" s="386">
        <f>INV!C25</f>
        <v>10</v>
      </c>
      <c r="E662" s="387">
        <f t="shared" ref="E662:AR662" si="251">SUM(E663:E702)</f>
        <v>0</v>
      </c>
      <c r="F662" s="387">
        <f t="shared" si="251"/>
        <v>0.45722903078346899</v>
      </c>
      <c r="G662" s="387">
        <f t="shared" si="251"/>
        <v>0.45722903078346899</v>
      </c>
      <c r="H662" s="387">
        <f t="shared" si="251"/>
        <v>0.45722903078346899</v>
      </c>
      <c r="I662" s="387">
        <f t="shared" si="251"/>
        <v>0.45722903078346899</v>
      </c>
      <c r="J662" s="387">
        <f t="shared" si="251"/>
        <v>0.45722903078346899</v>
      </c>
      <c r="K662" s="387">
        <f t="shared" si="251"/>
        <v>0.91445806156693799</v>
      </c>
      <c r="L662" s="387">
        <f t="shared" si="251"/>
        <v>0.91445806156693799</v>
      </c>
      <c r="M662" s="387">
        <f t="shared" si="251"/>
        <v>0.91445806156693799</v>
      </c>
      <c r="N662" s="387">
        <f t="shared" si="251"/>
        <v>0.91445806156693799</v>
      </c>
      <c r="O662" s="387">
        <f t="shared" si="251"/>
        <v>0.91445806156693799</v>
      </c>
      <c r="P662" s="387">
        <f t="shared" si="251"/>
        <v>0.91445806156693799</v>
      </c>
      <c r="Q662" s="387">
        <f t="shared" si="251"/>
        <v>0.91445806156693799</v>
      </c>
      <c r="R662" s="387">
        <f t="shared" si="251"/>
        <v>0.91445806156693799</v>
      </c>
      <c r="S662" s="387">
        <f t="shared" si="251"/>
        <v>0.91445806156693799</v>
      </c>
      <c r="T662" s="387">
        <f t="shared" si="251"/>
        <v>0.91445806156693799</v>
      </c>
      <c r="U662" s="387">
        <f t="shared" si="251"/>
        <v>0.91445806156693799</v>
      </c>
      <c r="V662" s="387">
        <f t="shared" si="251"/>
        <v>0.91445806156693799</v>
      </c>
      <c r="W662" s="387">
        <f t="shared" si="251"/>
        <v>0.91445806156693799</v>
      </c>
      <c r="X662" s="387">
        <f t="shared" si="251"/>
        <v>0.91445806156693799</v>
      </c>
      <c r="Y662" s="387">
        <f t="shared" si="251"/>
        <v>0.91445806156693799</v>
      </c>
      <c r="Z662" s="387">
        <f t="shared" si="251"/>
        <v>0.91445806156693799</v>
      </c>
      <c r="AA662" s="387">
        <f t="shared" si="251"/>
        <v>0.91445806156693799</v>
      </c>
      <c r="AB662" s="387">
        <f t="shared" si="251"/>
        <v>0.91445806156693799</v>
      </c>
      <c r="AC662" s="387">
        <f t="shared" si="251"/>
        <v>0.91445806156693799</v>
      </c>
      <c r="AD662" s="387">
        <f t="shared" si="251"/>
        <v>0.91445806156693799</v>
      </c>
      <c r="AE662" s="387">
        <f t="shared" si="251"/>
        <v>0.96526128720954563</v>
      </c>
      <c r="AF662" s="387">
        <f t="shared" si="251"/>
        <v>0.96526128720954563</v>
      </c>
      <c r="AG662" s="387">
        <f t="shared" si="251"/>
        <v>0.96526128720954563</v>
      </c>
      <c r="AH662" s="387">
        <f t="shared" si="251"/>
        <v>0.96526128720954563</v>
      </c>
      <c r="AI662" s="387">
        <f t="shared" si="251"/>
        <v>0.96526128720954563</v>
      </c>
      <c r="AJ662" s="387">
        <f t="shared" si="251"/>
        <v>1.6511048333847491</v>
      </c>
      <c r="AK662" s="387">
        <f t="shared" si="251"/>
        <v>1.6511048333847491</v>
      </c>
      <c r="AL662" s="387">
        <f t="shared" si="251"/>
        <v>1.6511048333847491</v>
      </c>
      <c r="AM662" s="387">
        <f t="shared" si="251"/>
        <v>1.6511048333847491</v>
      </c>
      <c r="AN662" s="387">
        <f t="shared" si="251"/>
        <v>0</v>
      </c>
      <c r="AO662" s="387">
        <f t="shared" si="251"/>
        <v>0</v>
      </c>
      <c r="AP662" s="387">
        <f t="shared" si="251"/>
        <v>0</v>
      </c>
      <c r="AQ662" s="387">
        <f t="shared" si="251"/>
        <v>0</v>
      </c>
      <c r="AR662" s="387">
        <f t="shared" si="251"/>
        <v>0</v>
      </c>
      <c r="AS662" s="387">
        <f t="shared" ref="AS662:AS702" si="252">SUM(E662:AR662)</f>
        <v>32.006032154842842</v>
      </c>
    </row>
    <row r="663" spans="2:45" s="377" customFormat="1" ht="12.75" hidden="1" customHeight="1" outlineLevel="2">
      <c r="B663" s="377">
        <v>1</v>
      </c>
      <c r="C663" s="81"/>
      <c r="D663" s="388">
        <f t="array" ref="D663:D702">TRANSPOSE(INV!E25:AR25)</f>
        <v>4.5722903078346899</v>
      </c>
      <c r="E663" s="387">
        <f t="shared" ref="E663:N672" si="253">IF(AND(E$2=$B663,$B663=$C$3),$D663,IF(AND(E$2&gt;$B663,E$2&lt;=$D$662+$B663),SLN($D663,0,IF($C$3-$B663&gt;=$D$662,$D$662,$C$3-$B663)),0))</f>
        <v>0</v>
      </c>
      <c r="F663" s="387">
        <f t="shared" si="253"/>
        <v>0.45722903078346899</v>
      </c>
      <c r="G663" s="387">
        <f t="shared" si="253"/>
        <v>0.45722903078346899</v>
      </c>
      <c r="H663" s="387">
        <f t="shared" si="253"/>
        <v>0.45722903078346899</v>
      </c>
      <c r="I663" s="387">
        <f t="shared" si="253"/>
        <v>0.45722903078346899</v>
      </c>
      <c r="J663" s="387">
        <f t="shared" si="253"/>
        <v>0.45722903078346899</v>
      </c>
      <c r="K663" s="387">
        <f t="shared" si="253"/>
        <v>0.45722903078346899</v>
      </c>
      <c r="L663" s="387">
        <f t="shared" si="253"/>
        <v>0.45722903078346899</v>
      </c>
      <c r="M663" s="387">
        <f t="shared" si="253"/>
        <v>0.45722903078346899</v>
      </c>
      <c r="N663" s="387">
        <f t="shared" si="253"/>
        <v>0.45722903078346899</v>
      </c>
      <c r="O663" s="387">
        <f t="shared" ref="O663:X672" si="254">IF(AND(O$2=$B663,$B663=$C$3),$D663,IF(AND(O$2&gt;$B663,O$2&lt;=$D$662+$B663),SLN($D663,0,IF($C$3-$B663&gt;=$D$662,$D$662,$C$3-$B663)),0))</f>
        <v>0.45722903078346899</v>
      </c>
      <c r="P663" s="387">
        <f t="shared" si="254"/>
        <v>0</v>
      </c>
      <c r="Q663" s="387">
        <f t="shared" si="254"/>
        <v>0</v>
      </c>
      <c r="R663" s="387">
        <f t="shared" si="254"/>
        <v>0</v>
      </c>
      <c r="S663" s="387">
        <f t="shared" si="254"/>
        <v>0</v>
      </c>
      <c r="T663" s="387">
        <f t="shared" si="254"/>
        <v>0</v>
      </c>
      <c r="U663" s="387">
        <f t="shared" si="254"/>
        <v>0</v>
      </c>
      <c r="V663" s="387">
        <f t="shared" si="254"/>
        <v>0</v>
      </c>
      <c r="W663" s="387">
        <f t="shared" si="254"/>
        <v>0</v>
      </c>
      <c r="X663" s="387">
        <f t="shared" si="254"/>
        <v>0</v>
      </c>
      <c r="Y663" s="387">
        <f t="shared" ref="Y663:AH672" si="255">IF(AND(Y$2=$B663,$B663=$C$3),$D663,IF(AND(Y$2&gt;$B663,Y$2&lt;=$D$662+$B663),SLN($D663,0,IF($C$3-$B663&gt;=$D$662,$D$662,$C$3-$B663)),0))</f>
        <v>0</v>
      </c>
      <c r="Z663" s="387">
        <f t="shared" si="255"/>
        <v>0</v>
      </c>
      <c r="AA663" s="387">
        <f t="shared" si="255"/>
        <v>0</v>
      </c>
      <c r="AB663" s="387">
        <f t="shared" si="255"/>
        <v>0</v>
      </c>
      <c r="AC663" s="387">
        <f t="shared" si="255"/>
        <v>0</v>
      </c>
      <c r="AD663" s="387">
        <f t="shared" si="255"/>
        <v>0</v>
      </c>
      <c r="AE663" s="387">
        <f t="shared" si="255"/>
        <v>0</v>
      </c>
      <c r="AF663" s="387">
        <f t="shared" si="255"/>
        <v>0</v>
      </c>
      <c r="AG663" s="387">
        <f t="shared" si="255"/>
        <v>0</v>
      </c>
      <c r="AH663" s="387">
        <f t="shared" si="255"/>
        <v>0</v>
      </c>
      <c r="AI663" s="387">
        <f t="shared" ref="AI663:AR672" si="256">IF(AND(AI$2=$B663,$B663=$C$3),$D663,IF(AND(AI$2&gt;$B663,AI$2&lt;=$D$662+$B663),SLN($D663,0,IF($C$3-$B663&gt;=$D$662,$D$662,$C$3-$B663)),0))</f>
        <v>0</v>
      </c>
      <c r="AJ663" s="387">
        <f t="shared" si="256"/>
        <v>0</v>
      </c>
      <c r="AK663" s="387">
        <f t="shared" si="256"/>
        <v>0</v>
      </c>
      <c r="AL663" s="387">
        <f t="shared" si="256"/>
        <v>0</v>
      </c>
      <c r="AM663" s="387">
        <f t="shared" si="256"/>
        <v>0</v>
      </c>
      <c r="AN663" s="387">
        <f t="shared" si="256"/>
        <v>0</v>
      </c>
      <c r="AO663" s="387">
        <f t="shared" si="256"/>
        <v>0</v>
      </c>
      <c r="AP663" s="387">
        <f t="shared" si="256"/>
        <v>0</v>
      </c>
      <c r="AQ663" s="387">
        <f t="shared" si="256"/>
        <v>0</v>
      </c>
      <c r="AR663" s="387">
        <f t="shared" si="256"/>
        <v>0</v>
      </c>
      <c r="AS663" s="387">
        <f t="shared" si="252"/>
        <v>4.5722903078346899</v>
      </c>
    </row>
    <row r="664" spans="2:45" s="377" customFormat="1" ht="12.75" hidden="1" customHeight="1" outlineLevel="2">
      <c r="B664" s="377">
        <v>2</v>
      </c>
      <c r="C664" s="81"/>
      <c r="D664" s="388">
        <v>0</v>
      </c>
      <c r="E664" s="387">
        <f t="shared" si="253"/>
        <v>0</v>
      </c>
      <c r="F664" s="387">
        <f t="shared" si="253"/>
        <v>0</v>
      </c>
      <c r="G664" s="387">
        <f t="shared" si="253"/>
        <v>0</v>
      </c>
      <c r="H664" s="387">
        <f t="shared" si="253"/>
        <v>0</v>
      </c>
      <c r="I664" s="387">
        <f t="shared" si="253"/>
        <v>0</v>
      </c>
      <c r="J664" s="387">
        <f t="shared" si="253"/>
        <v>0</v>
      </c>
      <c r="K664" s="387">
        <f t="shared" si="253"/>
        <v>0</v>
      </c>
      <c r="L664" s="387">
        <f t="shared" si="253"/>
        <v>0</v>
      </c>
      <c r="M664" s="387">
        <f t="shared" si="253"/>
        <v>0</v>
      </c>
      <c r="N664" s="387">
        <f t="shared" si="253"/>
        <v>0</v>
      </c>
      <c r="O664" s="387">
        <f t="shared" si="254"/>
        <v>0</v>
      </c>
      <c r="P664" s="387">
        <f t="shared" si="254"/>
        <v>0</v>
      </c>
      <c r="Q664" s="387">
        <f t="shared" si="254"/>
        <v>0</v>
      </c>
      <c r="R664" s="387">
        <f t="shared" si="254"/>
        <v>0</v>
      </c>
      <c r="S664" s="387">
        <f t="shared" si="254"/>
        <v>0</v>
      </c>
      <c r="T664" s="387">
        <f t="shared" si="254"/>
        <v>0</v>
      </c>
      <c r="U664" s="387">
        <f t="shared" si="254"/>
        <v>0</v>
      </c>
      <c r="V664" s="387">
        <f t="shared" si="254"/>
        <v>0</v>
      </c>
      <c r="W664" s="387">
        <f t="shared" si="254"/>
        <v>0</v>
      </c>
      <c r="X664" s="387">
        <f t="shared" si="254"/>
        <v>0</v>
      </c>
      <c r="Y664" s="387">
        <f t="shared" si="255"/>
        <v>0</v>
      </c>
      <c r="Z664" s="387">
        <f t="shared" si="255"/>
        <v>0</v>
      </c>
      <c r="AA664" s="387">
        <f t="shared" si="255"/>
        <v>0</v>
      </c>
      <c r="AB664" s="387">
        <f t="shared" si="255"/>
        <v>0</v>
      </c>
      <c r="AC664" s="387">
        <f t="shared" si="255"/>
        <v>0</v>
      </c>
      <c r="AD664" s="387">
        <f t="shared" si="255"/>
        <v>0</v>
      </c>
      <c r="AE664" s="387">
        <f t="shared" si="255"/>
        <v>0</v>
      </c>
      <c r="AF664" s="387">
        <f t="shared" si="255"/>
        <v>0</v>
      </c>
      <c r="AG664" s="387">
        <f t="shared" si="255"/>
        <v>0</v>
      </c>
      <c r="AH664" s="387">
        <f t="shared" si="255"/>
        <v>0</v>
      </c>
      <c r="AI664" s="387">
        <f t="shared" si="256"/>
        <v>0</v>
      </c>
      <c r="AJ664" s="387">
        <f t="shared" si="256"/>
        <v>0</v>
      </c>
      <c r="AK664" s="387">
        <f t="shared" si="256"/>
        <v>0</v>
      </c>
      <c r="AL664" s="387">
        <f t="shared" si="256"/>
        <v>0</v>
      </c>
      <c r="AM664" s="387">
        <f t="shared" si="256"/>
        <v>0</v>
      </c>
      <c r="AN664" s="387">
        <f t="shared" si="256"/>
        <v>0</v>
      </c>
      <c r="AO664" s="387">
        <f t="shared" si="256"/>
        <v>0</v>
      </c>
      <c r="AP664" s="387">
        <f t="shared" si="256"/>
        <v>0</v>
      </c>
      <c r="AQ664" s="387">
        <f t="shared" si="256"/>
        <v>0</v>
      </c>
      <c r="AR664" s="387">
        <f t="shared" si="256"/>
        <v>0</v>
      </c>
      <c r="AS664" s="387">
        <f t="shared" si="252"/>
        <v>0</v>
      </c>
    </row>
    <row r="665" spans="2:45" s="377" customFormat="1" ht="12.75" hidden="1" customHeight="1" outlineLevel="2">
      <c r="B665" s="377">
        <v>3</v>
      </c>
      <c r="C665" s="81"/>
      <c r="D665" s="388">
        <v>0</v>
      </c>
      <c r="E665" s="387">
        <f t="shared" si="253"/>
        <v>0</v>
      </c>
      <c r="F665" s="387">
        <f t="shared" si="253"/>
        <v>0</v>
      </c>
      <c r="G665" s="387">
        <f t="shared" si="253"/>
        <v>0</v>
      </c>
      <c r="H665" s="387">
        <f t="shared" si="253"/>
        <v>0</v>
      </c>
      <c r="I665" s="387">
        <f t="shared" si="253"/>
        <v>0</v>
      </c>
      <c r="J665" s="387">
        <f t="shared" si="253"/>
        <v>0</v>
      </c>
      <c r="K665" s="387">
        <f t="shared" si="253"/>
        <v>0</v>
      </c>
      <c r="L665" s="387">
        <f t="shared" si="253"/>
        <v>0</v>
      </c>
      <c r="M665" s="387">
        <f t="shared" si="253"/>
        <v>0</v>
      </c>
      <c r="N665" s="387">
        <f t="shared" si="253"/>
        <v>0</v>
      </c>
      <c r="O665" s="387">
        <f t="shared" si="254"/>
        <v>0</v>
      </c>
      <c r="P665" s="387">
        <f t="shared" si="254"/>
        <v>0</v>
      </c>
      <c r="Q665" s="387">
        <f t="shared" si="254"/>
        <v>0</v>
      </c>
      <c r="R665" s="387">
        <f t="shared" si="254"/>
        <v>0</v>
      </c>
      <c r="S665" s="387">
        <f t="shared" si="254"/>
        <v>0</v>
      </c>
      <c r="T665" s="387">
        <f t="shared" si="254"/>
        <v>0</v>
      </c>
      <c r="U665" s="387">
        <f t="shared" si="254"/>
        <v>0</v>
      </c>
      <c r="V665" s="387">
        <f t="shared" si="254"/>
        <v>0</v>
      </c>
      <c r="W665" s="387">
        <f t="shared" si="254"/>
        <v>0</v>
      </c>
      <c r="X665" s="387">
        <f t="shared" si="254"/>
        <v>0</v>
      </c>
      <c r="Y665" s="387">
        <f t="shared" si="255"/>
        <v>0</v>
      </c>
      <c r="Z665" s="387">
        <f t="shared" si="255"/>
        <v>0</v>
      </c>
      <c r="AA665" s="387">
        <f t="shared" si="255"/>
        <v>0</v>
      </c>
      <c r="AB665" s="387">
        <f t="shared" si="255"/>
        <v>0</v>
      </c>
      <c r="AC665" s="387">
        <f t="shared" si="255"/>
        <v>0</v>
      </c>
      <c r="AD665" s="387">
        <f t="shared" si="255"/>
        <v>0</v>
      </c>
      <c r="AE665" s="387">
        <f t="shared" si="255"/>
        <v>0</v>
      </c>
      <c r="AF665" s="387">
        <f t="shared" si="255"/>
        <v>0</v>
      </c>
      <c r="AG665" s="387">
        <f t="shared" si="255"/>
        <v>0</v>
      </c>
      <c r="AH665" s="387">
        <f t="shared" si="255"/>
        <v>0</v>
      </c>
      <c r="AI665" s="387">
        <f t="shared" si="256"/>
        <v>0</v>
      </c>
      <c r="AJ665" s="387">
        <f t="shared" si="256"/>
        <v>0</v>
      </c>
      <c r="AK665" s="387">
        <f t="shared" si="256"/>
        <v>0</v>
      </c>
      <c r="AL665" s="387">
        <f t="shared" si="256"/>
        <v>0</v>
      </c>
      <c r="AM665" s="387">
        <f t="shared" si="256"/>
        <v>0</v>
      </c>
      <c r="AN665" s="387">
        <f t="shared" si="256"/>
        <v>0</v>
      </c>
      <c r="AO665" s="387">
        <f t="shared" si="256"/>
        <v>0</v>
      </c>
      <c r="AP665" s="387">
        <f t="shared" si="256"/>
        <v>0</v>
      </c>
      <c r="AQ665" s="387">
        <f t="shared" si="256"/>
        <v>0</v>
      </c>
      <c r="AR665" s="387">
        <f t="shared" si="256"/>
        <v>0</v>
      </c>
      <c r="AS665" s="387">
        <f t="shared" si="252"/>
        <v>0</v>
      </c>
    </row>
    <row r="666" spans="2:45" s="377" customFormat="1" ht="12.75" hidden="1" customHeight="1" outlineLevel="2">
      <c r="B666" s="377">
        <v>4</v>
      </c>
      <c r="C666" s="81"/>
      <c r="D666" s="388">
        <v>0</v>
      </c>
      <c r="E666" s="387">
        <f t="shared" si="253"/>
        <v>0</v>
      </c>
      <c r="F666" s="387">
        <f t="shared" si="253"/>
        <v>0</v>
      </c>
      <c r="G666" s="387">
        <f t="shared" si="253"/>
        <v>0</v>
      </c>
      <c r="H666" s="387">
        <f t="shared" si="253"/>
        <v>0</v>
      </c>
      <c r="I666" s="387">
        <f t="shared" si="253"/>
        <v>0</v>
      </c>
      <c r="J666" s="387">
        <f t="shared" si="253"/>
        <v>0</v>
      </c>
      <c r="K666" s="387">
        <f t="shared" si="253"/>
        <v>0</v>
      </c>
      <c r="L666" s="387">
        <f t="shared" si="253"/>
        <v>0</v>
      </c>
      <c r="M666" s="387">
        <f t="shared" si="253"/>
        <v>0</v>
      </c>
      <c r="N666" s="387">
        <f t="shared" si="253"/>
        <v>0</v>
      </c>
      <c r="O666" s="387">
        <f t="shared" si="254"/>
        <v>0</v>
      </c>
      <c r="P666" s="387">
        <f t="shared" si="254"/>
        <v>0</v>
      </c>
      <c r="Q666" s="387">
        <f t="shared" si="254"/>
        <v>0</v>
      </c>
      <c r="R666" s="387">
        <f t="shared" si="254"/>
        <v>0</v>
      </c>
      <c r="S666" s="387">
        <f t="shared" si="254"/>
        <v>0</v>
      </c>
      <c r="T666" s="387">
        <f t="shared" si="254"/>
        <v>0</v>
      </c>
      <c r="U666" s="387">
        <f t="shared" si="254"/>
        <v>0</v>
      </c>
      <c r="V666" s="387">
        <f t="shared" si="254"/>
        <v>0</v>
      </c>
      <c r="W666" s="387">
        <f t="shared" si="254"/>
        <v>0</v>
      </c>
      <c r="X666" s="387">
        <f t="shared" si="254"/>
        <v>0</v>
      </c>
      <c r="Y666" s="387">
        <f t="shared" si="255"/>
        <v>0</v>
      </c>
      <c r="Z666" s="387">
        <f t="shared" si="255"/>
        <v>0</v>
      </c>
      <c r="AA666" s="387">
        <f t="shared" si="255"/>
        <v>0</v>
      </c>
      <c r="AB666" s="387">
        <f t="shared" si="255"/>
        <v>0</v>
      </c>
      <c r="AC666" s="387">
        <f t="shared" si="255"/>
        <v>0</v>
      </c>
      <c r="AD666" s="387">
        <f t="shared" si="255"/>
        <v>0</v>
      </c>
      <c r="AE666" s="387">
        <f t="shared" si="255"/>
        <v>0</v>
      </c>
      <c r="AF666" s="387">
        <f t="shared" si="255"/>
        <v>0</v>
      </c>
      <c r="AG666" s="387">
        <f t="shared" si="255"/>
        <v>0</v>
      </c>
      <c r="AH666" s="387">
        <f t="shared" si="255"/>
        <v>0</v>
      </c>
      <c r="AI666" s="387">
        <f t="shared" si="256"/>
        <v>0</v>
      </c>
      <c r="AJ666" s="387">
        <f t="shared" si="256"/>
        <v>0</v>
      </c>
      <c r="AK666" s="387">
        <f t="shared" si="256"/>
        <v>0</v>
      </c>
      <c r="AL666" s="387">
        <f t="shared" si="256"/>
        <v>0</v>
      </c>
      <c r="AM666" s="387">
        <f t="shared" si="256"/>
        <v>0</v>
      </c>
      <c r="AN666" s="387">
        <f t="shared" si="256"/>
        <v>0</v>
      </c>
      <c r="AO666" s="387">
        <f t="shared" si="256"/>
        <v>0</v>
      </c>
      <c r="AP666" s="387">
        <f t="shared" si="256"/>
        <v>0</v>
      </c>
      <c r="AQ666" s="387">
        <f t="shared" si="256"/>
        <v>0</v>
      </c>
      <c r="AR666" s="387">
        <f t="shared" si="256"/>
        <v>0</v>
      </c>
      <c r="AS666" s="387">
        <f t="shared" si="252"/>
        <v>0</v>
      </c>
    </row>
    <row r="667" spans="2:45" s="377" customFormat="1" ht="12.75" hidden="1" customHeight="1" outlineLevel="2">
      <c r="B667" s="377">
        <v>5</v>
      </c>
      <c r="C667" s="81"/>
      <c r="D667" s="388">
        <v>0</v>
      </c>
      <c r="E667" s="387">
        <f t="shared" si="253"/>
        <v>0</v>
      </c>
      <c r="F667" s="387">
        <f t="shared" si="253"/>
        <v>0</v>
      </c>
      <c r="G667" s="387">
        <f t="shared" si="253"/>
        <v>0</v>
      </c>
      <c r="H667" s="387">
        <f t="shared" si="253"/>
        <v>0</v>
      </c>
      <c r="I667" s="387">
        <f t="shared" si="253"/>
        <v>0</v>
      </c>
      <c r="J667" s="387">
        <f t="shared" si="253"/>
        <v>0</v>
      </c>
      <c r="K667" s="387">
        <f t="shared" si="253"/>
        <v>0</v>
      </c>
      <c r="L667" s="387">
        <f t="shared" si="253"/>
        <v>0</v>
      </c>
      <c r="M667" s="387">
        <f t="shared" si="253"/>
        <v>0</v>
      </c>
      <c r="N667" s="387">
        <f t="shared" si="253"/>
        <v>0</v>
      </c>
      <c r="O667" s="387">
        <f t="shared" si="254"/>
        <v>0</v>
      </c>
      <c r="P667" s="387">
        <f t="shared" si="254"/>
        <v>0</v>
      </c>
      <c r="Q667" s="387">
        <f t="shared" si="254"/>
        <v>0</v>
      </c>
      <c r="R667" s="387">
        <f t="shared" si="254"/>
        <v>0</v>
      </c>
      <c r="S667" s="387">
        <f t="shared" si="254"/>
        <v>0</v>
      </c>
      <c r="T667" s="387">
        <f t="shared" si="254"/>
        <v>0</v>
      </c>
      <c r="U667" s="387">
        <f t="shared" si="254"/>
        <v>0</v>
      </c>
      <c r="V667" s="387">
        <f t="shared" si="254"/>
        <v>0</v>
      </c>
      <c r="W667" s="387">
        <f t="shared" si="254"/>
        <v>0</v>
      </c>
      <c r="X667" s="387">
        <f t="shared" si="254"/>
        <v>0</v>
      </c>
      <c r="Y667" s="387">
        <f t="shared" si="255"/>
        <v>0</v>
      </c>
      <c r="Z667" s="387">
        <f t="shared" si="255"/>
        <v>0</v>
      </c>
      <c r="AA667" s="387">
        <f t="shared" si="255"/>
        <v>0</v>
      </c>
      <c r="AB667" s="387">
        <f t="shared" si="255"/>
        <v>0</v>
      </c>
      <c r="AC667" s="387">
        <f t="shared" si="255"/>
        <v>0</v>
      </c>
      <c r="AD667" s="387">
        <f t="shared" si="255"/>
        <v>0</v>
      </c>
      <c r="AE667" s="387">
        <f t="shared" si="255"/>
        <v>0</v>
      </c>
      <c r="AF667" s="387">
        <f t="shared" si="255"/>
        <v>0</v>
      </c>
      <c r="AG667" s="387">
        <f t="shared" si="255"/>
        <v>0</v>
      </c>
      <c r="AH667" s="387">
        <f t="shared" si="255"/>
        <v>0</v>
      </c>
      <c r="AI667" s="387">
        <f t="shared" si="256"/>
        <v>0</v>
      </c>
      <c r="AJ667" s="387">
        <f t="shared" si="256"/>
        <v>0</v>
      </c>
      <c r="AK667" s="387">
        <f t="shared" si="256"/>
        <v>0</v>
      </c>
      <c r="AL667" s="387">
        <f t="shared" si="256"/>
        <v>0</v>
      </c>
      <c r="AM667" s="387">
        <f t="shared" si="256"/>
        <v>0</v>
      </c>
      <c r="AN667" s="387">
        <f t="shared" si="256"/>
        <v>0</v>
      </c>
      <c r="AO667" s="387">
        <f t="shared" si="256"/>
        <v>0</v>
      </c>
      <c r="AP667" s="387">
        <f t="shared" si="256"/>
        <v>0</v>
      </c>
      <c r="AQ667" s="387">
        <f t="shared" si="256"/>
        <v>0</v>
      </c>
      <c r="AR667" s="387">
        <f t="shared" si="256"/>
        <v>0</v>
      </c>
      <c r="AS667" s="387">
        <f t="shared" si="252"/>
        <v>0</v>
      </c>
    </row>
    <row r="668" spans="2:45" s="377" customFormat="1" ht="12.75" hidden="1" customHeight="1" outlineLevel="2">
      <c r="B668" s="377">
        <v>6</v>
      </c>
      <c r="C668" s="81"/>
      <c r="D668" s="388">
        <v>4.5722903078346899</v>
      </c>
      <c r="E668" s="387">
        <f t="shared" si="253"/>
        <v>0</v>
      </c>
      <c r="F668" s="387">
        <f t="shared" si="253"/>
        <v>0</v>
      </c>
      <c r="G668" s="387">
        <f t="shared" si="253"/>
        <v>0</v>
      </c>
      <c r="H668" s="387">
        <f t="shared" si="253"/>
        <v>0</v>
      </c>
      <c r="I668" s="387">
        <f t="shared" si="253"/>
        <v>0</v>
      </c>
      <c r="J668" s="387">
        <f t="shared" si="253"/>
        <v>0</v>
      </c>
      <c r="K668" s="387">
        <f t="shared" si="253"/>
        <v>0.45722903078346899</v>
      </c>
      <c r="L668" s="387">
        <f t="shared" si="253"/>
        <v>0.45722903078346899</v>
      </c>
      <c r="M668" s="387">
        <f t="shared" si="253"/>
        <v>0.45722903078346899</v>
      </c>
      <c r="N668" s="387">
        <f t="shared" si="253"/>
        <v>0.45722903078346899</v>
      </c>
      <c r="O668" s="387">
        <f t="shared" si="254"/>
        <v>0.45722903078346899</v>
      </c>
      <c r="P668" s="387">
        <f t="shared" si="254"/>
        <v>0.45722903078346899</v>
      </c>
      <c r="Q668" s="387">
        <f t="shared" si="254"/>
        <v>0.45722903078346899</v>
      </c>
      <c r="R668" s="387">
        <f t="shared" si="254"/>
        <v>0.45722903078346899</v>
      </c>
      <c r="S668" s="387">
        <f t="shared" si="254"/>
        <v>0.45722903078346899</v>
      </c>
      <c r="T668" s="387">
        <f t="shared" si="254"/>
        <v>0.45722903078346899</v>
      </c>
      <c r="U668" s="387">
        <f t="shared" si="254"/>
        <v>0</v>
      </c>
      <c r="V668" s="387">
        <f t="shared" si="254"/>
        <v>0</v>
      </c>
      <c r="W668" s="387">
        <f t="shared" si="254"/>
        <v>0</v>
      </c>
      <c r="X668" s="387">
        <f t="shared" si="254"/>
        <v>0</v>
      </c>
      <c r="Y668" s="387">
        <f t="shared" si="255"/>
        <v>0</v>
      </c>
      <c r="Z668" s="387">
        <f t="shared" si="255"/>
        <v>0</v>
      </c>
      <c r="AA668" s="387">
        <f t="shared" si="255"/>
        <v>0</v>
      </c>
      <c r="AB668" s="387">
        <f t="shared" si="255"/>
        <v>0</v>
      </c>
      <c r="AC668" s="387">
        <f t="shared" si="255"/>
        <v>0</v>
      </c>
      <c r="AD668" s="387">
        <f t="shared" si="255"/>
        <v>0</v>
      </c>
      <c r="AE668" s="387">
        <f t="shared" si="255"/>
        <v>0</v>
      </c>
      <c r="AF668" s="387">
        <f t="shared" si="255"/>
        <v>0</v>
      </c>
      <c r="AG668" s="387">
        <f t="shared" si="255"/>
        <v>0</v>
      </c>
      <c r="AH668" s="387">
        <f t="shared" si="255"/>
        <v>0</v>
      </c>
      <c r="AI668" s="387">
        <f t="shared" si="256"/>
        <v>0</v>
      </c>
      <c r="AJ668" s="387">
        <f t="shared" si="256"/>
        <v>0</v>
      </c>
      <c r="AK668" s="387">
        <f t="shared" si="256"/>
        <v>0</v>
      </c>
      <c r="AL668" s="387">
        <f t="shared" si="256"/>
        <v>0</v>
      </c>
      <c r="AM668" s="387">
        <f t="shared" si="256"/>
        <v>0</v>
      </c>
      <c r="AN668" s="387">
        <f t="shared" si="256"/>
        <v>0</v>
      </c>
      <c r="AO668" s="387">
        <f t="shared" si="256"/>
        <v>0</v>
      </c>
      <c r="AP668" s="387">
        <f t="shared" si="256"/>
        <v>0</v>
      </c>
      <c r="AQ668" s="387">
        <f t="shared" si="256"/>
        <v>0</v>
      </c>
      <c r="AR668" s="387">
        <f t="shared" si="256"/>
        <v>0</v>
      </c>
      <c r="AS668" s="387">
        <f t="shared" si="252"/>
        <v>4.5722903078346899</v>
      </c>
    </row>
    <row r="669" spans="2:45" s="377" customFormat="1" ht="12.75" hidden="1" customHeight="1" outlineLevel="2">
      <c r="B669" s="377">
        <v>7</v>
      </c>
      <c r="C669" s="81"/>
      <c r="D669" s="388">
        <v>0</v>
      </c>
      <c r="E669" s="387">
        <f t="shared" si="253"/>
        <v>0</v>
      </c>
      <c r="F669" s="387">
        <f t="shared" si="253"/>
        <v>0</v>
      </c>
      <c r="G669" s="387">
        <f t="shared" si="253"/>
        <v>0</v>
      </c>
      <c r="H669" s="387">
        <f t="shared" si="253"/>
        <v>0</v>
      </c>
      <c r="I669" s="387">
        <f t="shared" si="253"/>
        <v>0</v>
      </c>
      <c r="J669" s="387">
        <f t="shared" si="253"/>
        <v>0</v>
      </c>
      <c r="K669" s="387">
        <f t="shared" si="253"/>
        <v>0</v>
      </c>
      <c r="L669" s="387">
        <f t="shared" si="253"/>
        <v>0</v>
      </c>
      <c r="M669" s="387">
        <f t="shared" si="253"/>
        <v>0</v>
      </c>
      <c r="N669" s="387">
        <f t="shared" si="253"/>
        <v>0</v>
      </c>
      <c r="O669" s="387">
        <f t="shared" si="254"/>
        <v>0</v>
      </c>
      <c r="P669" s="387">
        <f t="shared" si="254"/>
        <v>0</v>
      </c>
      <c r="Q669" s="387">
        <f t="shared" si="254"/>
        <v>0</v>
      </c>
      <c r="R669" s="387">
        <f t="shared" si="254"/>
        <v>0</v>
      </c>
      <c r="S669" s="387">
        <f t="shared" si="254"/>
        <v>0</v>
      </c>
      <c r="T669" s="387">
        <f t="shared" si="254"/>
        <v>0</v>
      </c>
      <c r="U669" s="387">
        <f t="shared" si="254"/>
        <v>0</v>
      </c>
      <c r="V669" s="387">
        <f t="shared" si="254"/>
        <v>0</v>
      </c>
      <c r="W669" s="387">
        <f t="shared" si="254"/>
        <v>0</v>
      </c>
      <c r="X669" s="387">
        <f t="shared" si="254"/>
        <v>0</v>
      </c>
      <c r="Y669" s="387">
        <f t="shared" si="255"/>
        <v>0</v>
      </c>
      <c r="Z669" s="387">
        <f t="shared" si="255"/>
        <v>0</v>
      </c>
      <c r="AA669" s="387">
        <f t="shared" si="255"/>
        <v>0</v>
      </c>
      <c r="AB669" s="387">
        <f t="shared" si="255"/>
        <v>0</v>
      </c>
      <c r="AC669" s="387">
        <f t="shared" si="255"/>
        <v>0</v>
      </c>
      <c r="AD669" s="387">
        <f t="shared" si="255"/>
        <v>0</v>
      </c>
      <c r="AE669" s="387">
        <f t="shared" si="255"/>
        <v>0</v>
      </c>
      <c r="AF669" s="387">
        <f t="shared" si="255"/>
        <v>0</v>
      </c>
      <c r="AG669" s="387">
        <f t="shared" si="255"/>
        <v>0</v>
      </c>
      <c r="AH669" s="387">
        <f t="shared" si="255"/>
        <v>0</v>
      </c>
      <c r="AI669" s="387">
        <f t="shared" si="256"/>
        <v>0</v>
      </c>
      <c r="AJ669" s="387">
        <f t="shared" si="256"/>
        <v>0</v>
      </c>
      <c r="AK669" s="387">
        <f t="shared" si="256"/>
        <v>0</v>
      </c>
      <c r="AL669" s="387">
        <f t="shared" si="256"/>
        <v>0</v>
      </c>
      <c r="AM669" s="387">
        <f t="shared" si="256"/>
        <v>0</v>
      </c>
      <c r="AN669" s="387">
        <f t="shared" si="256"/>
        <v>0</v>
      </c>
      <c r="AO669" s="387">
        <f t="shared" si="256"/>
        <v>0</v>
      </c>
      <c r="AP669" s="387">
        <f t="shared" si="256"/>
        <v>0</v>
      </c>
      <c r="AQ669" s="387">
        <f t="shared" si="256"/>
        <v>0</v>
      </c>
      <c r="AR669" s="387">
        <f t="shared" si="256"/>
        <v>0</v>
      </c>
      <c r="AS669" s="387">
        <f t="shared" si="252"/>
        <v>0</v>
      </c>
    </row>
    <row r="670" spans="2:45" s="377" customFormat="1" ht="12.75" hidden="1" customHeight="1" outlineLevel="2">
      <c r="B670" s="377">
        <v>8</v>
      </c>
      <c r="C670" s="81"/>
      <c r="D670" s="388">
        <v>0</v>
      </c>
      <c r="E670" s="387">
        <f t="shared" si="253"/>
        <v>0</v>
      </c>
      <c r="F670" s="387">
        <f t="shared" si="253"/>
        <v>0</v>
      </c>
      <c r="G670" s="387">
        <f t="shared" si="253"/>
        <v>0</v>
      </c>
      <c r="H670" s="387">
        <f t="shared" si="253"/>
        <v>0</v>
      </c>
      <c r="I670" s="387">
        <f t="shared" si="253"/>
        <v>0</v>
      </c>
      <c r="J670" s="387">
        <f t="shared" si="253"/>
        <v>0</v>
      </c>
      <c r="K670" s="387">
        <f t="shared" si="253"/>
        <v>0</v>
      </c>
      <c r="L670" s="387">
        <f t="shared" si="253"/>
        <v>0</v>
      </c>
      <c r="M670" s="387">
        <f t="shared" si="253"/>
        <v>0</v>
      </c>
      <c r="N670" s="387">
        <f t="shared" si="253"/>
        <v>0</v>
      </c>
      <c r="O670" s="387">
        <f t="shared" si="254"/>
        <v>0</v>
      </c>
      <c r="P670" s="387">
        <f t="shared" si="254"/>
        <v>0</v>
      </c>
      <c r="Q670" s="387">
        <f t="shared" si="254"/>
        <v>0</v>
      </c>
      <c r="R670" s="387">
        <f t="shared" si="254"/>
        <v>0</v>
      </c>
      <c r="S670" s="387">
        <f t="shared" si="254"/>
        <v>0</v>
      </c>
      <c r="T670" s="387">
        <f t="shared" si="254"/>
        <v>0</v>
      </c>
      <c r="U670" s="387">
        <f t="shared" si="254"/>
        <v>0</v>
      </c>
      <c r="V670" s="387">
        <f t="shared" si="254"/>
        <v>0</v>
      </c>
      <c r="W670" s="387">
        <f t="shared" si="254"/>
        <v>0</v>
      </c>
      <c r="X670" s="387">
        <f t="shared" si="254"/>
        <v>0</v>
      </c>
      <c r="Y670" s="387">
        <f t="shared" si="255"/>
        <v>0</v>
      </c>
      <c r="Z670" s="387">
        <f t="shared" si="255"/>
        <v>0</v>
      </c>
      <c r="AA670" s="387">
        <f t="shared" si="255"/>
        <v>0</v>
      </c>
      <c r="AB670" s="387">
        <f t="shared" si="255"/>
        <v>0</v>
      </c>
      <c r="AC670" s="387">
        <f t="shared" si="255"/>
        <v>0</v>
      </c>
      <c r="AD670" s="387">
        <f t="shared" si="255"/>
        <v>0</v>
      </c>
      <c r="AE670" s="387">
        <f t="shared" si="255"/>
        <v>0</v>
      </c>
      <c r="AF670" s="387">
        <f t="shared" si="255"/>
        <v>0</v>
      </c>
      <c r="AG670" s="387">
        <f t="shared" si="255"/>
        <v>0</v>
      </c>
      <c r="AH670" s="387">
        <f t="shared" si="255"/>
        <v>0</v>
      </c>
      <c r="AI670" s="387">
        <f t="shared" si="256"/>
        <v>0</v>
      </c>
      <c r="AJ670" s="387">
        <f t="shared" si="256"/>
        <v>0</v>
      </c>
      <c r="AK670" s="387">
        <f t="shared" si="256"/>
        <v>0</v>
      </c>
      <c r="AL670" s="387">
        <f t="shared" si="256"/>
        <v>0</v>
      </c>
      <c r="AM670" s="387">
        <f t="shared" si="256"/>
        <v>0</v>
      </c>
      <c r="AN670" s="387">
        <f t="shared" si="256"/>
        <v>0</v>
      </c>
      <c r="AO670" s="387">
        <f t="shared" si="256"/>
        <v>0</v>
      </c>
      <c r="AP670" s="387">
        <f t="shared" si="256"/>
        <v>0</v>
      </c>
      <c r="AQ670" s="387">
        <f t="shared" si="256"/>
        <v>0</v>
      </c>
      <c r="AR670" s="387">
        <f t="shared" si="256"/>
        <v>0</v>
      </c>
      <c r="AS670" s="387">
        <f t="shared" si="252"/>
        <v>0</v>
      </c>
    </row>
    <row r="671" spans="2:45" s="377" customFormat="1" ht="12.75" hidden="1" customHeight="1" outlineLevel="2">
      <c r="B671" s="377">
        <v>9</v>
      </c>
      <c r="C671" s="81"/>
      <c r="D671" s="388">
        <v>0</v>
      </c>
      <c r="E671" s="387">
        <f t="shared" si="253"/>
        <v>0</v>
      </c>
      <c r="F671" s="387">
        <f t="shared" si="253"/>
        <v>0</v>
      </c>
      <c r="G671" s="387">
        <f t="shared" si="253"/>
        <v>0</v>
      </c>
      <c r="H671" s="387">
        <f t="shared" si="253"/>
        <v>0</v>
      </c>
      <c r="I671" s="387">
        <f t="shared" si="253"/>
        <v>0</v>
      </c>
      <c r="J671" s="387">
        <f t="shared" si="253"/>
        <v>0</v>
      </c>
      <c r="K671" s="387">
        <f t="shared" si="253"/>
        <v>0</v>
      </c>
      <c r="L671" s="387">
        <f t="shared" si="253"/>
        <v>0</v>
      </c>
      <c r="M671" s="387">
        <f t="shared" si="253"/>
        <v>0</v>
      </c>
      <c r="N671" s="387">
        <f t="shared" si="253"/>
        <v>0</v>
      </c>
      <c r="O671" s="387">
        <f t="shared" si="254"/>
        <v>0</v>
      </c>
      <c r="P671" s="387">
        <f t="shared" si="254"/>
        <v>0</v>
      </c>
      <c r="Q671" s="387">
        <f t="shared" si="254"/>
        <v>0</v>
      </c>
      <c r="R671" s="387">
        <f t="shared" si="254"/>
        <v>0</v>
      </c>
      <c r="S671" s="387">
        <f t="shared" si="254"/>
        <v>0</v>
      </c>
      <c r="T671" s="387">
        <f t="shared" si="254"/>
        <v>0</v>
      </c>
      <c r="U671" s="387">
        <f t="shared" si="254"/>
        <v>0</v>
      </c>
      <c r="V671" s="387">
        <f t="shared" si="254"/>
        <v>0</v>
      </c>
      <c r="W671" s="387">
        <f t="shared" si="254"/>
        <v>0</v>
      </c>
      <c r="X671" s="387">
        <f t="shared" si="254"/>
        <v>0</v>
      </c>
      <c r="Y671" s="387">
        <f t="shared" si="255"/>
        <v>0</v>
      </c>
      <c r="Z671" s="387">
        <f t="shared" si="255"/>
        <v>0</v>
      </c>
      <c r="AA671" s="387">
        <f t="shared" si="255"/>
        <v>0</v>
      </c>
      <c r="AB671" s="387">
        <f t="shared" si="255"/>
        <v>0</v>
      </c>
      <c r="AC671" s="387">
        <f t="shared" si="255"/>
        <v>0</v>
      </c>
      <c r="AD671" s="387">
        <f t="shared" si="255"/>
        <v>0</v>
      </c>
      <c r="AE671" s="387">
        <f t="shared" si="255"/>
        <v>0</v>
      </c>
      <c r="AF671" s="387">
        <f t="shared" si="255"/>
        <v>0</v>
      </c>
      <c r="AG671" s="387">
        <f t="shared" si="255"/>
        <v>0</v>
      </c>
      <c r="AH671" s="387">
        <f t="shared" si="255"/>
        <v>0</v>
      </c>
      <c r="AI671" s="387">
        <f t="shared" si="256"/>
        <v>0</v>
      </c>
      <c r="AJ671" s="387">
        <f t="shared" si="256"/>
        <v>0</v>
      </c>
      <c r="AK671" s="387">
        <f t="shared" si="256"/>
        <v>0</v>
      </c>
      <c r="AL671" s="387">
        <f t="shared" si="256"/>
        <v>0</v>
      </c>
      <c r="AM671" s="387">
        <f t="shared" si="256"/>
        <v>0</v>
      </c>
      <c r="AN671" s="387">
        <f t="shared" si="256"/>
        <v>0</v>
      </c>
      <c r="AO671" s="387">
        <f t="shared" si="256"/>
        <v>0</v>
      </c>
      <c r="AP671" s="387">
        <f t="shared" si="256"/>
        <v>0</v>
      </c>
      <c r="AQ671" s="387">
        <f t="shared" si="256"/>
        <v>0</v>
      </c>
      <c r="AR671" s="387">
        <f t="shared" si="256"/>
        <v>0</v>
      </c>
      <c r="AS671" s="387">
        <f t="shared" si="252"/>
        <v>0</v>
      </c>
    </row>
    <row r="672" spans="2:45" s="377" customFormat="1" ht="12.75" hidden="1" customHeight="1" outlineLevel="2">
      <c r="B672" s="377">
        <v>10</v>
      </c>
      <c r="C672" s="81"/>
      <c r="D672" s="388">
        <v>0</v>
      </c>
      <c r="E672" s="387">
        <f t="shared" si="253"/>
        <v>0</v>
      </c>
      <c r="F672" s="387">
        <f t="shared" si="253"/>
        <v>0</v>
      </c>
      <c r="G672" s="387">
        <f t="shared" si="253"/>
        <v>0</v>
      </c>
      <c r="H672" s="387">
        <f t="shared" si="253"/>
        <v>0</v>
      </c>
      <c r="I672" s="387">
        <f t="shared" si="253"/>
        <v>0</v>
      </c>
      <c r="J672" s="387">
        <f t="shared" si="253"/>
        <v>0</v>
      </c>
      <c r="K672" s="387">
        <f t="shared" si="253"/>
        <v>0</v>
      </c>
      <c r="L672" s="387">
        <f t="shared" si="253"/>
        <v>0</v>
      </c>
      <c r="M672" s="387">
        <f t="shared" si="253"/>
        <v>0</v>
      </c>
      <c r="N672" s="387">
        <f t="shared" si="253"/>
        <v>0</v>
      </c>
      <c r="O672" s="387">
        <f t="shared" si="254"/>
        <v>0</v>
      </c>
      <c r="P672" s="387">
        <f t="shared" si="254"/>
        <v>0</v>
      </c>
      <c r="Q672" s="387">
        <f t="shared" si="254"/>
        <v>0</v>
      </c>
      <c r="R672" s="387">
        <f t="shared" si="254"/>
        <v>0</v>
      </c>
      <c r="S672" s="387">
        <f t="shared" si="254"/>
        <v>0</v>
      </c>
      <c r="T672" s="387">
        <f t="shared" si="254"/>
        <v>0</v>
      </c>
      <c r="U672" s="387">
        <f t="shared" si="254"/>
        <v>0</v>
      </c>
      <c r="V672" s="387">
        <f t="shared" si="254"/>
        <v>0</v>
      </c>
      <c r="W672" s="387">
        <f t="shared" si="254"/>
        <v>0</v>
      </c>
      <c r="X672" s="387">
        <f t="shared" si="254"/>
        <v>0</v>
      </c>
      <c r="Y672" s="387">
        <f t="shared" si="255"/>
        <v>0</v>
      </c>
      <c r="Z672" s="387">
        <f t="shared" si="255"/>
        <v>0</v>
      </c>
      <c r="AA672" s="387">
        <f t="shared" si="255"/>
        <v>0</v>
      </c>
      <c r="AB672" s="387">
        <f t="shared" si="255"/>
        <v>0</v>
      </c>
      <c r="AC672" s="387">
        <f t="shared" si="255"/>
        <v>0</v>
      </c>
      <c r="AD672" s="387">
        <f t="shared" si="255"/>
        <v>0</v>
      </c>
      <c r="AE672" s="387">
        <f t="shared" si="255"/>
        <v>0</v>
      </c>
      <c r="AF672" s="387">
        <f t="shared" si="255"/>
        <v>0</v>
      </c>
      <c r="AG672" s="387">
        <f t="shared" si="255"/>
        <v>0</v>
      </c>
      <c r="AH672" s="387">
        <f t="shared" si="255"/>
        <v>0</v>
      </c>
      <c r="AI672" s="387">
        <f t="shared" si="256"/>
        <v>0</v>
      </c>
      <c r="AJ672" s="387">
        <f t="shared" si="256"/>
        <v>0</v>
      </c>
      <c r="AK672" s="387">
        <f t="shared" si="256"/>
        <v>0</v>
      </c>
      <c r="AL672" s="387">
        <f t="shared" si="256"/>
        <v>0</v>
      </c>
      <c r="AM672" s="387">
        <f t="shared" si="256"/>
        <v>0</v>
      </c>
      <c r="AN672" s="387">
        <f t="shared" si="256"/>
        <v>0</v>
      </c>
      <c r="AO672" s="387">
        <f t="shared" si="256"/>
        <v>0</v>
      </c>
      <c r="AP672" s="387">
        <f t="shared" si="256"/>
        <v>0</v>
      </c>
      <c r="AQ672" s="387">
        <f t="shared" si="256"/>
        <v>0</v>
      </c>
      <c r="AR672" s="387">
        <f t="shared" si="256"/>
        <v>0</v>
      </c>
      <c r="AS672" s="387">
        <f t="shared" si="252"/>
        <v>0</v>
      </c>
    </row>
    <row r="673" spans="2:45" s="377" customFormat="1" ht="12.75" hidden="1" customHeight="1" outlineLevel="2">
      <c r="B673" s="377">
        <v>11</v>
      </c>
      <c r="C673" s="81"/>
      <c r="D673" s="388">
        <v>4.5722903078346899</v>
      </c>
      <c r="E673" s="387">
        <f t="shared" ref="E673:N682" si="257">IF(AND(E$2=$B673,$B673=$C$3),$D673,IF(AND(E$2&gt;$B673,E$2&lt;=$D$662+$B673),SLN($D673,0,IF($C$3-$B673&gt;=$D$662,$D$662,$C$3-$B673)),0))</f>
        <v>0</v>
      </c>
      <c r="F673" s="387">
        <f t="shared" si="257"/>
        <v>0</v>
      </c>
      <c r="G673" s="387">
        <f t="shared" si="257"/>
        <v>0</v>
      </c>
      <c r="H673" s="387">
        <f t="shared" si="257"/>
        <v>0</v>
      </c>
      <c r="I673" s="387">
        <f t="shared" si="257"/>
        <v>0</v>
      </c>
      <c r="J673" s="387">
        <f t="shared" si="257"/>
        <v>0</v>
      </c>
      <c r="K673" s="387">
        <f t="shared" si="257"/>
        <v>0</v>
      </c>
      <c r="L673" s="387">
        <f t="shared" si="257"/>
        <v>0</v>
      </c>
      <c r="M673" s="387">
        <f t="shared" si="257"/>
        <v>0</v>
      </c>
      <c r="N673" s="387">
        <f t="shared" si="257"/>
        <v>0</v>
      </c>
      <c r="O673" s="387">
        <f t="shared" ref="O673:X682" si="258">IF(AND(O$2=$B673,$B673=$C$3),$D673,IF(AND(O$2&gt;$B673,O$2&lt;=$D$662+$B673),SLN($D673,0,IF($C$3-$B673&gt;=$D$662,$D$662,$C$3-$B673)),0))</f>
        <v>0</v>
      </c>
      <c r="P673" s="387">
        <f t="shared" si="258"/>
        <v>0.45722903078346899</v>
      </c>
      <c r="Q673" s="387">
        <f t="shared" si="258"/>
        <v>0.45722903078346899</v>
      </c>
      <c r="R673" s="387">
        <f t="shared" si="258"/>
        <v>0.45722903078346899</v>
      </c>
      <c r="S673" s="387">
        <f t="shared" si="258"/>
        <v>0.45722903078346899</v>
      </c>
      <c r="T673" s="387">
        <f t="shared" si="258"/>
        <v>0.45722903078346899</v>
      </c>
      <c r="U673" s="387">
        <f t="shared" si="258"/>
        <v>0.45722903078346899</v>
      </c>
      <c r="V673" s="387">
        <f t="shared" si="258"/>
        <v>0.45722903078346899</v>
      </c>
      <c r="W673" s="387">
        <f t="shared" si="258"/>
        <v>0.45722903078346899</v>
      </c>
      <c r="X673" s="387">
        <f t="shared" si="258"/>
        <v>0.45722903078346899</v>
      </c>
      <c r="Y673" s="387">
        <f t="shared" ref="Y673:AH682" si="259">IF(AND(Y$2=$B673,$B673=$C$3),$D673,IF(AND(Y$2&gt;$B673,Y$2&lt;=$D$662+$B673),SLN($D673,0,IF($C$3-$B673&gt;=$D$662,$D$662,$C$3-$B673)),0))</f>
        <v>0.45722903078346899</v>
      </c>
      <c r="Z673" s="387">
        <f t="shared" si="259"/>
        <v>0</v>
      </c>
      <c r="AA673" s="387">
        <f t="shared" si="259"/>
        <v>0</v>
      </c>
      <c r="AB673" s="387">
        <f t="shared" si="259"/>
        <v>0</v>
      </c>
      <c r="AC673" s="387">
        <f t="shared" si="259"/>
        <v>0</v>
      </c>
      <c r="AD673" s="387">
        <f t="shared" si="259"/>
        <v>0</v>
      </c>
      <c r="AE673" s="387">
        <f t="shared" si="259"/>
        <v>0</v>
      </c>
      <c r="AF673" s="387">
        <f t="shared" si="259"/>
        <v>0</v>
      </c>
      <c r="AG673" s="387">
        <f t="shared" si="259"/>
        <v>0</v>
      </c>
      <c r="AH673" s="387">
        <f t="shared" si="259"/>
        <v>0</v>
      </c>
      <c r="AI673" s="387">
        <f t="shared" ref="AI673:AR682" si="260">IF(AND(AI$2=$B673,$B673=$C$3),$D673,IF(AND(AI$2&gt;$B673,AI$2&lt;=$D$662+$B673),SLN($D673,0,IF($C$3-$B673&gt;=$D$662,$D$662,$C$3-$B673)),0))</f>
        <v>0</v>
      </c>
      <c r="AJ673" s="387">
        <f t="shared" si="260"/>
        <v>0</v>
      </c>
      <c r="AK673" s="387">
        <f t="shared" si="260"/>
        <v>0</v>
      </c>
      <c r="AL673" s="387">
        <f t="shared" si="260"/>
        <v>0</v>
      </c>
      <c r="AM673" s="387">
        <f t="shared" si="260"/>
        <v>0</v>
      </c>
      <c r="AN673" s="387">
        <f t="shared" si="260"/>
        <v>0</v>
      </c>
      <c r="AO673" s="387">
        <f t="shared" si="260"/>
        <v>0</v>
      </c>
      <c r="AP673" s="387">
        <f t="shared" si="260"/>
        <v>0</v>
      </c>
      <c r="AQ673" s="387">
        <f t="shared" si="260"/>
        <v>0</v>
      </c>
      <c r="AR673" s="387">
        <f t="shared" si="260"/>
        <v>0</v>
      </c>
      <c r="AS673" s="387">
        <f t="shared" si="252"/>
        <v>4.5722903078346899</v>
      </c>
    </row>
    <row r="674" spans="2:45" s="377" customFormat="1" ht="12.75" hidden="1" customHeight="1" outlineLevel="2">
      <c r="B674" s="377">
        <v>12</v>
      </c>
      <c r="C674" s="81"/>
      <c r="D674" s="388">
        <v>0</v>
      </c>
      <c r="E674" s="387">
        <f t="shared" si="257"/>
        <v>0</v>
      </c>
      <c r="F674" s="387">
        <f t="shared" si="257"/>
        <v>0</v>
      </c>
      <c r="G674" s="387">
        <f t="shared" si="257"/>
        <v>0</v>
      </c>
      <c r="H674" s="387">
        <f t="shared" si="257"/>
        <v>0</v>
      </c>
      <c r="I674" s="387">
        <f t="shared" si="257"/>
        <v>0</v>
      </c>
      <c r="J674" s="387">
        <f t="shared" si="257"/>
        <v>0</v>
      </c>
      <c r="K674" s="387">
        <f t="shared" si="257"/>
        <v>0</v>
      </c>
      <c r="L674" s="387">
        <f t="shared" si="257"/>
        <v>0</v>
      </c>
      <c r="M674" s="387">
        <f t="shared" si="257"/>
        <v>0</v>
      </c>
      <c r="N674" s="387">
        <f t="shared" si="257"/>
        <v>0</v>
      </c>
      <c r="O674" s="387">
        <f t="shared" si="258"/>
        <v>0</v>
      </c>
      <c r="P674" s="387">
        <f t="shared" si="258"/>
        <v>0</v>
      </c>
      <c r="Q674" s="387">
        <f t="shared" si="258"/>
        <v>0</v>
      </c>
      <c r="R674" s="387">
        <f t="shared" si="258"/>
        <v>0</v>
      </c>
      <c r="S674" s="387">
        <f t="shared" si="258"/>
        <v>0</v>
      </c>
      <c r="T674" s="387">
        <f t="shared" si="258"/>
        <v>0</v>
      </c>
      <c r="U674" s="387">
        <f t="shared" si="258"/>
        <v>0</v>
      </c>
      <c r="V674" s="387">
        <f t="shared" si="258"/>
        <v>0</v>
      </c>
      <c r="W674" s="387">
        <f t="shared" si="258"/>
        <v>0</v>
      </c>
      <c r="X674" s="387">
        <f t="shared" si="258"/>
        <v>0</v>
      </c>
      <c r="Y674" s="387">
        <f t="shared" si="259"/>
        <v>0</v>
      </c>
      <c r="Z674" s="387">
        <f t="shared" si="259"/>
        <v>0</v>
      </c>
      <c r="AA674" s="387">
        <f t="shared" si="259"/>
        <v>0</v>
      </c>
      <c r="AB674" s="387">
        <f t="shared" si="259"/>
        <v>0</v>
      </c>
      <c r="AC674" s="387">
        <f t="shared" si="259"/>
        <v>0</v>
      </c>
      <c r="AD674" s="387">
        <f t="shared" si="259"/>
        <v>0</v>
      </c>
      <c r="AE674" s="387">
        <f t="shared" si="259"/>
        <v>0</v>
      </c>
      <c r="AF674" s="387">
        <f t="shared" si="259"/>
        <v>0</v>
      </c>
      <c r="AG674" s="387">
        <f t="shared" si="259"/>
        <v>0</v>
      </c>
      <c r="AH674" s="387">
        <f t="shared" si="259"/>
        <v>0</v>
      </c>
      <c r="AI674" s="387">
        <f t="shared" si="260"/>
        <v>0</v>
      </c>
      <c r="AJ674" s="387">
        <f t="shared" si="260"/>
        <v>0</v>
      </c>
      <c r="AK674" s="387">
        <f t="shared" si="260"/>
        <v>0</v>
      </c>
      <c r="AL674" s="387">
        <f t="shared" si="260"/>
        <v>0</v>
      </c>
      <c r="AM674" s="387">
        <f t="shared" si="260"/>
        <v>0</v>
      </c>
      <c r="AN674" s="387">
        <f t="shared" si="260"/>
        <v>0</v>
      </c>
      <c r="AO674" s="387">
        <f t="shared" si="260"/>
        <v>0</v>
      </c>
      <c r="AP674" s="387">
        <f t="shared" si="260"/>
        <v>0</v>
      </c>
      <c r="AQ674" s="387">
        <f t="shared" si="260"/>
        <v>0</v>
      </c>
      <c r="AR674" s="387">
        <f t="shared" si="260"/>
        <v>0</v>
      </c>
      <c r="AS674" s="387">
        <f t="shared" si="252"/>
        <v>0</v>
      </c>
    </row>
    <row r="675" spans="2:45" s="377" customFormat="1" ht="12.75" hidden="1" customHeight="1" outlineLevel="2">
      <c r="B675" s="377">
        <v>13</v>
      </c>
      <c r="C675" s="81"/>
      <c r="D675" s="388">
        <v>0</v>
      </c>
      <c r="E675" s="387">
        <f t="shared" si="257"/>
        <v>0</v>
      </c>
      <c r="F675" s="387">
        <f t="shared" si="257"/>
        <v>0</v>
      </c>
      <c r="G675" s="387">
        <f t="shared" si="257"/>
        <v>0</v>
      </c>
      <c r="H675" s="387">
        <f t="shared" si="257"/>
        <v>0</v>
      </c>
      <c r="I675" s="387">
        <f t="shared" si="257"/>
        <v>0</v>
      </c>
      <c r="J675" s="387">
        <f t="shared" si="257"/>
        <v>0</v>
      </c>
      <c r="K675" s="387">
        <f t="shared" si="257"/>
        <v>0</v>
      </c>
      <c r="L675" s="387">
        <f t="shared" si="257"/>
        <v>0</v>
      </c>
      <c r="M675" s="387">
        <f t="shared" si="257"/>
        <v>0</v>
      </c>
      <c r="N675" s="387">
        <f t="shared" si="257"/>
        <v>0</v>
      </c>
      <c r="O675" s="387">
        <f t="shared" si="258"/>
        <v>0</v>
      </c>
      <c r="P675" s="387">
        <f t="shared" si="258"/>
        <v>0</v>
      </c>
      <c r="Q675" s="387">
        <f t="shared" si="258"/>
        <v>0</v>
      </c>
      <c r="R675" s="387">
        <f t="shared" si="258"/>
        <v>0</v>
      </c>
      <c r="S675" s="387">
        <f t="shared" si="258"/>
        <v>0</v>
      </c>
      <c r="T675" s="387">
        <f t="shared" si="258"/>
        <v>0</v>
      </c>
      <c r="U675" s="387">
        <f t="shared" si="258"/>
        <v>0</v>
      </c>
      <c r="V675" s="387">
        <f t="shared" si="258"/>
        <v>0</v>
      </c>
      <c r="W675" s="387">
        <f t="shared" si="258"/>
        <v>0</v>
      </c>
      <c r="X675" s="387">
        <f t="shared" si="258"/>
        <v>0</v>
      </c>
      <c r="Y675" s="387">
        <f t="shared" si="259"/>
        <v>0</v>
      </c>
      <c r="Z675" s="387">
        <f t="shared" si="259"/>
        <v>0</v>
      </c>
      <c r="AA675" s="387">
        <f t="shared" si="259"/>
        <v>0</v>
      </c>
      <c r="AB675" s="387">
        <f t="shared" si="259"/>
        <v>0</v>
      </c>
      <c r="AC675" s="387">
        <f t="shared" si="259"/>
        <v>0</v>
      </c>
      <c r="AD675" s="387">
        <f t="shared" si="259"/>
        <v>0</v>
      </c>
      <c r="AE675" s="387">
        <f t="shared" si="259"/>
        <v>0</v>
      </c>
      <c r="AF675" s="387">
        <f t="shared" si="259"/>
        <v>0</v>
      </c>
      <c r="AG675" s="387">
        <f t="shared" si="259"/>
        <v>0</v>
      </c>
      <c r="AH675" s="387">
        <f t="shared" si="259"/>
        <v>0</v>
      </c>
      <c r="AI675" s="387">
        <f t="shared" si="260"/>
        <v>0</v>
      </c>
      <c r="AJ675" s="387">
        <f t="shared" si="260"/>
        <v>0</v>
      </c>
      <c r="AK675" s="387">
        <f t="shared" si="260"/>
        <v>0</v>
      </c>
      <c r="AL675" s="387">
        <f t="shared" si="260"/>
        <v>0</v>
      </c>
      <c r="AM675" s="387">
        <f t="shared" si="260"/>
        <v>0</v>
      </c>
      <c r="AN675" s="387">
        <f t="shared" si="260"/>
        <v>0</v>
      </c>
      <c r="AO675" s="387">
        <f t="shared" si="260"/>
        <v>0</v>
      </c>
      <c r="AP675" s="387">
        <f t="shared" si="260"/>
        <v>0</v>
      </c>
      <c r="AQ675" s="387">
        <f t="shared" si="260"/>
        <v>0</v>
      </c>
      <c r="AR675" s="387">
        <f t="shared" si="260"/>
        <v>0</v>
      </c>
      <c r="AS675" s="387">
        <f t="shared" si="252"/>
        <v>0</v>
      </c>
    </row>
    <row r="676" spans="2:45" s="377" customFormat="1" ht="12.75" hidden="1" customHeight="1" outlineLevel="2">
      <c r="B676" s="377">
        <v>14</v>
      </c>
      <c r="C676" s="81"/>
      <c r="D676" s="388">
        <v>0</v>
      </c>
      <c r="E676" s="387">
        <f t="shared" si="257"/>
        <v>0</v>
      </c>
      <c r="F676" s="387">
        <f t="shared" si="257"/>
        <v>0</v>
      </c>
      <c r="G676" s="387">
        <f t="shared" si="257"/>
        <v>0</v>
      </c>
      <c r="H676" s="387">
        <f t="shared" si="257"/>
        <v>0</v>
      </c>
      <c r="I676" s="387">
        <f t="shared" si="257"/>
        <v>0</v>
      </c>
      <c r="J676" s="387">
        <f t="shared" si="257"/>
        <v>0</v>
      </c>
      <c r="K676" s="387">
        <f t="shared" si="257"/>
        <v>0</v>
      </c>
      <c r="L676" s="387">
        <f t="shared" si="257"/>
        <v>0</v>
      </c>
      <c r="M676" s="387">
        <f t="shared" si="257"/>
        <v>0</v>
      </c>
      <c r="N676" s="387">
        <f t="shared" si="257"/>
        <v>0</v>
      </c>
      <c r="O676" s="387">
        <f t="shared" si="258"/>
        <v>0</v>
      </c>
      <c r="P676" s="387">
        <f t="shared" si="258"/>
        <v>0</v>
      </c>
      <c r="Q676" s="387">
        <f t="shared" si="258"/>
        <v>0</v>
      </c>
      <c r="R676" s="387">
        <f t="shared" si="258"/>
        <v>0</v>
      </c>
      <c r="S676" s="387">
        <f t="shared" si="258"/>
        <v>0</v>
      </c>
      <c r="T676" s="387">
        <f t="shared" si="258"/>
        <v>0</v>
      </c>
      <c r="U676" s="387">
        <f t="shared" si="258"/>
        <v>0</v>
      </c>
      <c r="V676" s="387">
        <f t="shared" si="258"/>
        <v>0</v>
      </c>
      <c r="W676" s="387">
        <f t="shared" si="258"/>
        <v>0</v>
      </c>
      <c r="X676" s="387">
        <f t="shared" si="258"/>
        <v>0</v>
      </c>
      <c r="Y676" s="387">
        <f t="shared" si="259"/>
        <v>0</v>
      </c>
      <c r="Z676" s="387">
        <f t="shared" si="259"/>
        <v>0</v>
      </c>
      <c r="AA676" s="387">
        <f t="shared" si="259"/>
        <v>0</v>
      </c>
      <c r="AB676" s="387">
        <f t="shared" si="259"/>
        <v>0</v>
      </c>
      <c r="AC676" s="387">
        <f t="shared" si="259"/>
        <v>0</v>
      </c>
      <c r="AD676" s="387">
        <f t="shared" si="259"/>
        <v>0</v>
      </c>
      <c r="AE676" s="387">
        <f t="shared" si="259"/>
        <v>0</v>
      </c>
      <c r="AF676" s="387">
        <f t="shared" si="259"/>
        <v>0</v>
      </c>
      <c r="AG676" s="387">
        <f t="shared" si="259"/>
        <v>0</v>
      </c>
      <c r="AH676" s="387">
        <f t="shared" si="259"/>
        <v>0</v>
      </c>
      <c r="AI676" s="387">
        <f t="shared" si="260"/>
        <v>0</v>
      </c>
      <c r="AJ676" s="387">
        <f t="shared" si="260"/>
        <v>0</v>
      </c>
      <c r="AK676" s="387">
        <f t="shared" si="260"/>
        <v>0</v>
      </c>
      <c r="AL676" s="387">
        <f t="shared" si="260"/>
        <v>0</v>
      </c>
      <c r="AM676" s="387">
        <f t="shared" si="260"/>
        <v>0</v>
      </c>
      <c r="AN676" s="387">
        <f t="shared" si="260"/>
        <v>0</v>
      </c>
      <c r="AO676" s="387">
        <f t="shared" si="260"/>
        <v>0</v>
      </c>
      <c r="AP676" s="387">
        <f t="shared" si="260"/>
        <v>0</v>
      </c>
      <c r="AQ676" s="387">
        <f t="shared" si="260"/>
        <v>0</v>
      </c>
      <c r="AR676" s="387">
        <f t="shared" si="260"/>
        <v>0</v>
      </c>
      <c r="AS676" s="387">
        <f t="shared" si="252"/>
        <v>0</v>
      </c>
    </row>
    <row r="677" spans="2:45" s="377" customFormat="1" ht="12.75" hidden="1" customHeight="1" outlineLevel="2">
      <c r="B677" s="377">
        <v>15</v>
      </c>
      <c r="C677" s="81"/>
      <c r="D677" s="388">
        <v>0</v>
      </c>
      <c r="E677" s="387">
        <f t="shared" si="257"/>
        <v>0</v>
      </c>
      <c r="F677" s="387">
        <f t="shared" si="257"/>
        <v>0</v>
      </c>
      <c r="G677" s="387">
        <f t="shared" si="257"/>
        <v>0</v>
      </c>
      <c r="H677" s="387">
        <f t="shared" si="257"/>
        <v>0</v>
      </c>
      <c r="I677" s="387">
        <f t="shared" si="257"/>
        <v>0</v>
      </c>
      <c r="J677" s="387">
        <f t="shared" si="257"/>
        <v>0</v>
      </c>
      <c r="K677" s="387">
        <f t="shared" si="257"/>
        <v>0</v>
      </c>
      <c r="L677" s="387">
        <f t="shared" si="257"/>
        <v>0</v>
      </c>
      <c r="M677" s="387">
        <f t="shared" si="257"/>
        <v>0</v>
      </c>
      <c r="N677" s="387">
        <f t="shared" si="257"/>
        <v>0</v>
      </c>
      <c r="O677" s="387">
        <f t="shared" si="258"/>
        <v>0</v>
      </c>
      <c r="P677" s="387">
        <f t="shared" si="258"/>
        <v>0</v>
      </c>
      <c r="Q677" s="387">
        <f t="shared" si="258"/>
        <v>0</v>
      </c>
      <c r="R677" s="387">
        <f t="shared" si="258"/>
        <v>0</v>
      </c>
      <c r="S677" s="387">
        <f t="shared" si="258"/>
        <v>0</v>
      </c>
      <c r="T677" s="387">
        <f t="shared" si="258"/>
        <v>0</v>
      </c>
      <c r="U677" s="387">
        <f t="shared" si="258"/>
        <v>0</v>
      </c>
      <c r="V677" s="387">
        <f t="shared" si="258"/>
        <v>0</v>
      </c>
      <c r="W677" s="387">
        <f t="shared" si="258"/>
        <v>0</v>
      </c>
      <c r="X677" s="387">
        <f t="shared" si="258"/>
        <v>0</v>
      </c>
      <c r="Y677" s="387">
        <f t="shared" si="259"/>
        <v>0</v>
      </c>
      <c r="Z677" s="387">
        <f t="shared" si="259"/>
        <v>0</v>
      </c>
      <c r="AA677" s="387">
        <f t="shared" si="259"/>
        <v>0</v>
      </c>
      <c r="AB677" s="387">
        <f t="shared" si="259"/>
        <v>0</v>
      </c>
      <c r="AC677" s="387">
        <f t="shared" si="259"/>
        <v>0</v>
      </c>
      <c r="AD677" s="387">
        <f t="shared" si="259"/>
        <v>0</v>
      </c>
      <c r="AE677" s="387">
        <f t="shared" si="259"/>
        <v>0</v>
      </c>
      <c r="AF677" s="387">
        <f t="shared" si="259"/>
        <v>0</v>
      </c>
      <c r="AG677" s="387">
        <f t="shared" si="259"/>
        <v>0</v>
      </c>
      <c r="AH677" s="387">
        <f t="shared" si="259"/>
        <v>0</v>
      </c>
      <c r="AI677" s="387">
        <f t="shared" si="260"/>
        <v>0</v>
      </c>
      <c r="AJ677" s="387">
        <f t="shared" si="260"/>
        <v>0</v>
      </c>
      <c r="AK677" s="387">
        <f t="shared" si="260"/>
        <v>0</v>
      </c>
      <c r="AL677" s="387">
        <f t="shared" si="260"/>
        <v>0</v>
      </c>
      <c r="AM677" s="387">
        <f t="shared" si="260"/>
        <v>0</v>
      </c>
      <c r="AN677" s="387">
        <f t="shared" si="260"/>
        <v>0</v>
      </c>
      <c r="AO677" s="387">
        <f t="shared" si="260"/>
        <v>0</v>
      </c>
      <c r="AP677" s="387">
        <f t="shared" si="260"/>
        <v>0</v>
      </c>
      <c r="AQ677" s="387">
        <f t="shared" si="260"/>
        <v>0</v>
      </c>
      <c r="AR677" s="387">
        <f t="shared" si="260"/>
        <v>0</v>
      </c>
      <c r="AS677" s="387">
        <f t="shared" si="252"/>
        <v>0</v>
      </c>
    </row>
    <row r="678" spans="2:45" s="377" customFormat="1" ht="12.75" hidden="1" customHeight="1" outlineLevel="2">
      <c r="B678" s="377">
        <v>16</v>
      </c>
      <c r="C678" s="81"/>
      <c r="D678" s="388">
        <v>4.5722903078346899</v>
      </c>
      <c r="E678" s="387">
        <f t="shared" si="257"/>
        <v>0</v>
      </c>
      <c r="F678" s="387">
        <f t="shared" si="257"/>
        <v>0</v>
      </c>
      <c r="G678" s="387">
        <f t="shared" si="257"/>
        <v>0</v>
      </c>
      <c r="H678" s="387">
        <f t="shared" si="257"/>
        <v>0</v>
      </c>
      <c r="I678" s="387">
        <f t="shared" si="257"/>
        <v>0</v>
      </c>
      <c r="J678" s="387">
        <f t="shared" si="257"/>
        <v>0</v>
      </c>
      <c r="K678" s="387">
        <f t="shared" si="257"/>
        <v>0</v>
      </c>
      <c r="L678" s="387">
        <f t="shared" si="257"/>
        <v>0</v>
      </c>
      <c r="M678" s="387">
        <f t="shared" si="257"/>
        <v>0</v>
      </c>
      <c r="N678" s="387">
        <f t="shared" si="257"/>
        <v>0</v>
      </c>
      <c r="O678" s="387">
        <f t="shared" si="258"/>
        <v>0</v>
      </c>
      <c r="P678" s="387">
        <f t="shared" si="258"/>
        <v>0</v>
      </c>
      <c r="Q678" s="387">
        <f t="shared" si="258"/>
        <v>0</v>
      </c>
      <c r="R678" s="387">
        <f t="shared" si="258"/>
        <v>0</v>
      </c>
      <c r="S678" s="387">
        <f t="shared" si="258"/>
        <v>0</v>
      </c>
      <c r="T678" s="387">
        <f t="shared" si="258"/>
        <v>0</v>
      </c>
      <c r="U678" s="387">
        <f t="shared" si="258"/>
        <v>0.45722903078346899</v>
      </c>
      <c r="V678" s="387">
        <f t="shared" si="258"/>
        <v>0.45722903078346899</v>
      </c>
      <c r="W678" s="387">
        <f t="shared" si="258"/>
        <v>0.45722903078346899</v>
      </c>
      <c r="X678" s="387">
        <f t="shared" si="258"/>
        <v>0.45722903078346899</v>
      </c>
      <c r="Y678" s="387">
        <f t="shared" si="259"/>
        <v>0.45722903078346899</v>
      </c>
      <c r="Z678" s="387">
        <f t="shared" si="259"/>
        <v>0.45722903078346899</v>
      </c>
      <c r="AA678" s="387">
        <f t="shared" si="259"/>
        <v>0.45722903078346899</v>
      </c>
      <c r="AB678" s="387">
        <f t="shared" si="259"/>
        <v>0.45722903078346899</v>
      </c>
      <c r="AC678" s="387">
        <f t="shared" si="259"/>
        <v>0.45722903078346899</v>
      </c>
      <c r="AD678" s="387">
        <f t="shared" si="259"/>
        <v>0.45722903078346899</v>
      </c>
      <c r="AE678" s="387">
        <f t="shared" si="259"/>
        <v>0</v>
      </c>
      <c r="AF678" s="387">
        <f t="shared" si="259"/>
        <v>0</v>
      </c>
      <c r="AG678" s="387">
        <f t="shared" si="259"/>
        <v>0</v>
      </c>
      <c r="AH678" s="387">
        <f t="shared" si="259"/>
        <v>0</v>
      </c>
      <c r="AI678" s="387">
        <f t="shared" si="260"/>
        <v>0</v>
      </c>
      <c r="AJ678" s="387">
        <f t="shared" si="260"/>
        <v>0</v>
      </c>
      <c r="AK678" s="387">
        <f t="shared" si="260"/>
        <v>0</v>
      </c>
      <c r="AL678" s="387">
        <f t="shared" si="260"/>
        <v>0</v>
      </c>
      <c r="AM678" s="387">
        <f t="shared" si="260"/>
        <v>0</v>
      </c>
      <c r="AN678" s="387">
        <f t="shared" si="260"/>
        <v>0</v>
      </c>
      <c r="AO678" s="387">
        <f t="shared" si="260"/>
        <v>0</v>
      </c>
      <c r="AP678" s="387">
        <f t="shared" si="260"/>
        <v>0</v>
      </c>
      <c r="AQ678" s="387">
        <f t="shared" si="260"/>
        <v>0</v>
      </c>
      <c r="AR678" s="387">
        <f t="shared" si="260"/>
        <v>0</v>
      </c>
      <c r="AS678" s="387">
        <f t="shared" si="252"/>
        <v>4.5722903078346899</v>
      </c>
    </row>
    <row r="679" spans="2:45" s="377" customFormat="1" ht="12.75" hidden="1" customHeight="1" outlineLevel="2">
      <c r="B679" s="377">
        <v>17</v>
      </c>
      <c r="C679" s="81"/>
      <c r="D679" s="388">
        <v>0</v>
      </c>
      <c r="E679" s="387">
        <f t="shared" si="257"/>
        <v>0</v>
      </c>
      <c r="F679" s="387">
        <f t="shared" si="257"/>
        <v>0</v>
      </c>
      <c r="G679" s="387">
        <f t="shared" si="257"/>
        <v>0</v>
      </c>
      <c r="H679" s="387">
        <f t="shared" si="257"/>
        <v>0</v>
      </c>
      <c r="I679" s="387">
        <f t="shared" si="257"/>
        <v>0</v>
      </c>
      <c r="J679" s="387">
        <f t="shared" si="257"/>
        <v>0</v>
      </c>
      <c r="K679" s="387">
        <f t="shared" si="257"/>
        <v>0</v>
      </c>
      <c r="L679" s="387">
        <f t="shared" si="257"/>
        <v>0</v>
      </c>
      <c r="M679" s="387">
        <f t="shared" si="257"/>
        <v>0</v>
      </c>
      <c r="N679" s="387">
        <f t="shared" si="257"/>
        <v>0</v>
      </c>
      <c r="O679" s="387">
        <f t="shared" si="258"/>
        <v>0</v>
      </c>
      <c r="P679" s="387">
        <f t="shared" si="258"/>
        <v>0</v>
      </c>
      <c r="Q679" s="387">
        <f t="shared" si="258"/>
        <v>0</v>
      </c>
      <c r="R679" s="387">
        <f t="shared" si="258"/>
        <v>0</v>
      </c>
      <c r="S679" s="387">
        <f t="shared" si="258"/>
        <v>0</v>
      </c>
      <c r="T679" s="387">
        <f t="shared" si="258"/>
        <v>0</v>
      </c>
      <c r="U679" s="387">
        <f t="shared" si="258"/>
        <v>0</v>
      </c>
      <c r="V679" s="387">
        <f t="shared" si="258"/>
        <v>0</v>
      </c>
      <c r="W679" s="387">
        <f t="shared" si="258"/>
        <v>0</v>
      </c>
      <c r="X679" s="387">
        <f t="shared" si="258"/>
        <v>0</v>
      </c>
      <c r="Y679" s="387">
        <f t="shared" si="259"/>
        <v>0</v>
      </c>
      <c r="Z679" s="387">
        <f t="shared" si="259"/>
        <v>0</v>
      </c>
      <c r="AA679" s="387">
        <f t="shared" si="259"/>
        <v>0</v>
      </c>
      <c r="AB679" s="387">
        <f t="shared" si="259"/>
        <v>0</v>
      </c>
      <c r="AC679" s="387">
        <f t="shared" si="259"/>
        <v>0</v>
      </c>
      <c r="AD679" s="387">
        <f t="shared" si="259"/>
        <v>0</v>
      </c>
      <c r="AE679" s="387">
        <f t="shared" si="259"/>
        <v>0</v>
      </c>
      <c r="AF679" s="387">
        <f t="shared" si="259"/>
        <v>0</v>
      </c>
      <c r="AG679" s="387">
        <f t="shared" si="259"/>
        <v>0</v>
      </c>
      <c r="AH679" s="387">
        <f t="shared" si="259"/>
        <v>0</v>
      </c>
      <c r="AI679" s="387">
        <f t="shared" si="260"/>
        <v>0</v>
      </c>
      <c r="AJ679" s="387">
        <f t="shared" si="260"/>
        <v>0</v>
      </c>
      <c r="AK679" s="387">
        <f t="shared" si="260"/>
        <v>0</v>
      </c>
      <c r="AL679" s="387">
        <f t="shared" si="260"/>
        <v>0</v>
      </c>
      <c r="AM679" s="387">
        <f t="shared" si="260"/>
        <v>0</v>
      </c>
      <c r="AN679" s="387">
        <f t="shared" si="260"/>
        <v>0</v>
      </c>
      <c r="AO679" s="387">
        <f t="shared" si="260"/>
        <v>0</v>
      </c>
      <c r="AP679" s="387">
        <f t="shared" si="260"/>
        <v>0</v>
      </c>
      <c r="AQ679" s="387">
        <f t="shared" si="260"/>
        <v>0</v>
      </c>
      <c r="AR679" s="387">
        <f t="shared" si="260"/>
        <v>0</v>
      </c>
      <c r="AS679" s="387">
        <f t="shared" si="252"/>
        <v>0</v>
      </c>
    </row>
    <row r="680" spans="2:45" s="377" customFormat="1" ht="12.75" hidden="1" customHeight="1" outlineLevel="2">
      <c r="B680" s="377">
        <v>18</v>
      </c>
      <c r="C680" s="81"/>
      <c r="D680" s="388">
        <v>0</v>
      </c>
      <c r="E680" s="387">
        <f t="shared" si="257"/>
        <v>0</v>
      </c>
      <c r="F680" s="387">
        <f t="shared" si="257"/>
        <v>0</v>
      </c>
      <c r="G680" s="387">
        <f t="shared" si="257"/>
        <v>0</v>
      </c>
      <c r="H680" s="387">
        <f t="shared" si="257"/>
        <v>0</v>
      </c>
      <c r="I680" s="387">
        <f t="shared" si="257"/>
        <v>0</v>
      </c>
      <c r="J680" s="387">
        <f t="shared" si="257"/>
        <v>0</v>
      </c>
      <c r="K680" s="387">
        <f t="shared" si="257"/>
        <v>0</v>
      </c>
      <c r="L680" s="387">
        <f t="shared" si="257"/>
        <v>0</v>
      </c>
      <c r="M680" s="387">
        <f t="shared" si="257"/>
        <v>0</v>
      </c>
      <c r="N680" s="387">
        <f t="shared" si="257"/>
        <v>0</v>
      </c>
      <c r="O680" s="387">
        <f t="shared" si="258"/>
        <v>0</v>
      </c>
      <c r="P680" s="387">
        <f t="shared" si="258"/>
        <v>0</v>
      </c>
      <c r="Q680" s="387">
        <f t="shared" si="258"/>
        <v>0</v>
      </c>
      <c r="R680" s="387">
        <f t="shared" si="258"/>
        <v>0</v>
      </c>
      <c r="S680" s="387">
        <f t="shared" si="258"/>
        <v>0</v>
      </c>
      <c r="T680" s="387">
        <f t="shared" si="258"/>
        <v>0</v>
      </c>
      <c r="U680" s="387">
        <f t="shared" si="258"/>
        <v>0</v>
      </c>
      <c r="V680" s="387">
        <f t="shared" si="258"/>
        <v>0</v>
      </c>
      <c r="W680" s="387">
        <f t="shared" si="258"/>
        <v>0</v>
      </c>
      <c r="X680" s="387">
        <f t="shared" si="258"/>
        <v>0</v>
      </c>
      <c r="Y680" s="387">
        <f t="shared" si="259"/>
        <v>0</v>
      </c>
      <c r="Z680" s="387">
        <f t="shared" si="259"/>
        <v>0</v>
      </c>
      <c r="AA680" s="387">
        <f t="shared" si="259"/>
        <v>0</v>
      </c>
      <c r="AB680" s="387">
        <f t="shared" si="259"/>
        <v>0</v>
      </c>
      <c r="AC680" s="387">
        <f t="shared" si="259"/>
        <v>0</v>
      </c>
      <c r="AD680" s="387">
        <f t="shared" si="259"/>
        <v>0</v>
      </c>
      <c r="AE680" s="387">
        <f t="shared" si="259"/>
        <v>0</v>
      </c>
      <c r="AF680" s="387">
        <f t="shared" si="259"/>
        <v>0</v>
      </c>
      <c r="AG680" s="387">
        <f t="shared" si="259"/>
        <v>0</v>
      </c>
      <c r="AH680" s="387">
        <f t="shared" si="259"/>
        <v>0</v>
      </c>
      <c r="AI680" s="387">
        <f t="shared" si="260"/>
        <v>0</v>
      </c>
      <c r="AJ680" s="387">
        <f t="shared" si="260"/>
        <v>0</v>
      </c>
      <c r="AK680" s="387">
        <f t="shared" si="260"/>
        <v>0</v>
      </c>
      <c r="AL680" s="387">
        <f t="shared" si="260"/>
        <v>0</v>
      </c>
      <c r="AM680" s="387">
        <f t="shared" si="260"/>
        <v>0</v>
      </c>
      <c r="AN680" s="387">
        <f t="shared" si="260"/>
        <v>0</v>
      </c>
      <c r="AO680" s="387">
        <f t="shared" si="260"/>
        <v>0</v>
      </c>
      <c r="AP680" s="387">
        <f t="shared" si="260"/>
        <v>0</v>
      </c>
      <c r="AQ680" s="387">
        <f t="shared" si="260"/>
        <v>0</v>
      </c>
      <c r="AR680" s="387">
        <f t="shared" si="260"/>
        <v>0</v>
      </c>
      <c r="AS680" s="387">
        <f t="shared" si="252"/>
        <v>0</v>
      </c>
    </row>
    <row r="681" spans="2:45" s="377" customFormat="1" ht="12.75" hidden="1" customHeight="1" outlineLevel="2">
      <c r="B681" s="377">
        <v>19</v>
      </c>
      <c r="C681" s="81"/>
      <c r="D681" s="388">
        <v>0</v>
      </c>
      <c r="E681" s="387">
        <f t="shared" si="257"/>
        <v>0</v>
      </c>
      <c r="F681" s="387">
        <f t="shared" si="257"/>
        <v>0</v>
      </c>
      <c r="G681" s="387">
        <f t="shared" si="257"/>
        <v>0</v>
      </c>
      <c r="H681" s="387">
        <f t="shared" si="257"/>
        <v>0</v>
      </c>
      <c r="I681" s="387">
        <f t="shared" si="257"/>
        <v>0</v>
      </c>
      <c r="J681" s="387">
        <f t="shared" si="257"/>
        <v>0</v>
      </c>
      <c r="K681" s="387">
        <f t="shared" si="257"/>
        <v>0</v>
      </c>
      <c r="L681" s="387">
        <f t="shared" si="257"/>
        <v>0</v>
      </c>
      <c r="M681" s="387">
        <f t="shared" si="257"/>
        <v>0</v>
      </c>
      <c r="N681" s="387">
        <f t="shared" si="257"/>
        <v>0</v>
      </c>
      <c r="O681" s="387">
        <f t="shared" si="258"/>
        <v>0</v>
      </c>
      <c r="P681" s="387">
        <f t="shared" si="258"/>
        <v>0</v>
      </c>
      <c r="Q681" s="387">
        <f t="shared" si="258"/>
        <v>0</v>
      </c>
      <c r="R681" s="387">
        <f t="shared" si="258"/>
        <v>0</v>
      </c>
      <c r="S681" s="387">
        <f t="shared" si="258"/>
        <v>0</v>
      </c>
      <c r="T681" s="387">
        <f t="shared" si="258"/>
        <v>0</v>
      </c>
      <c r="U681" s="387">
        <f t="shared" si="258"/>
        <v>0</v>
      </c>
      <c r="V681" s="387">
        <f t="shared" si="258"/>
        <v>0</v>
      </c>
      <c r="W681" s="387">
        <f t="shared" si="258"/>
        <v>0</v>
      </c>
      <c r="X681" s="387">
        <f t="shared" si="258"/>
        <v>0</v>
      </c>
      <c r="Y681" s="387">
        <f t="shared" si="259"/>
        <v>0</v>
      </c>
      <c r="Z681" s="387">
        <f t="shared" si="259"/>
        <v>0</v>
      </c>
      <c r="AA681" s="387">
        <f t="shared" si="259"/>
        <v>0</v>
      </c>
      <c r="AB681" s="387">
        <f t="shared" si="259"/>
        <v>0</v>
      </c>
      <c r="AC681" s="387">
        <f t="shared" si="259"/>
        <v>0</v>
      </c>
      <c r="AD681" s="387">
        <f t="shared" si="259"/>
        <v>0</v>
      </c>
      <c r="AE681" s="387">
        <f t="shared" si="259"/>
        <v>0</v>
      </c>
      <c r="AF681" s="387">
        <f t="shared" si="259"/>
        <v>0</v>
      </c>
      <c r="AG681" s="387">
        <f t="shared" si="259"/>
        <v>0</v>
      </c>
      <c r="AH681" s="387">
        <f t="shared" si="259"/>
        <v>0</v>
      </c>
      <c r="AI681" s="387">
        <f t="shared" si="260"/>
        <v>0</v>
      </c>
      <c r="AJ681" s="387">
        <f t="shared" si="260"/>
        <v>0</v>
      </c>
      <c r="AK681" s="387">
        <f t="shared" si="260"/>
        <v>0</v>
      </c>
      <c r="AL681" s="387">
        <f t="shared" si="260"/>
        <v>0</v>
      </c>
      <c r="AM681" s="387">
        <f t="shared" si="260"/>
        <v>0</v>
      </c>
      <c r="AN681" s="387">
        <f t="shared" si="260"/>
        <v>0</v>
      </c>
      <c r="AO681" s="387">
        <f t="shared" si="260"/>
        <v>0</v>
      </c>
      <c r="AP681" s="387">
        <f t="shared" si="260"/>
        <v>0</v>
      </c>
      <c r="AQ681" s="387">
        <f t="shared" si="260"/>
        <v>0</v>
      </c>
      <c r="AR681" s="387">
        <f t="shared" si="260"/>
        <v>0</v>
      </c>
      <c r="AS681" s="387">
        <f t="shared" si="252"/>
        <v>0</v>
      </c>
    </row>
    <row r="682" spans="2:45" s="377" customFormat="1" ht="12.75" hidden="1" customHeight="1" outlineLevel="2">
      <c r="B682" s="377">
        <v>20</v>
      </c>
      <c r="C682" s="81"/>
      <c r="D682" s="388">
        <v>0</v>
      </c>
      <c r="E682" s="387">
        <f t="shared" si="257"/>
        <v>0</v>
      </c>
      <c r="F682" s="387">
        <f t="shared" si="257"/>
        <v>0</v>
      </c>
      <c r="G682" s="387">
        <f t="shared" si="257"/>
        <v>0</v>
      </c>
      <c r="H682" s="387">
        <f t="shared" si="257"/>
        <v>0</v>
      </c>
      <c r="I682" s="387">
        <f t="shared" si="257"/>
        <v>0</v>
      </c>
      <c r="J682" s="387">
        <f t="shared" si="257"/>
        <v>0</v>
      </c>
      <c r="K682" s="387">
        <f t="shared" si="257"/>
        <v>0</v>
      </c>
      <c r="L682" s="387">
        <f t="shared" si="257"/>
        <v>0</v>
      </c>
      <c r="M682" s="387">
        <f t="shared" si="257"/>
        <v>0</v>
      </c>
      <c r="N682" s="387">
        <f t="shared" si="257"/>
        <v>0</v>
      </c>
      <c r="O682" s="387">
        <f t="shared" si="258"/>
        <v>0</v>
      </c>
      <c r="P682" s="387">
        <f t="shared" si="258"/>
        <v>0</v>
      </c>
      <c r="Q682" s="387">
        <f t="shared" si="258"/>
        <v>0</v>
      </c>
      <c r="R682" s="387">
        <f t="shared" si="258"/>
        <v>0</v>
      </c>
      <c r="S682" s="387">
        <f t="shared" si="258"/>
        <v>0</v>
      </c>
      <c r="T682" s="387">
        <f t="shared" si="258"/>
        <v>0</v>
      </c>
      <c r="U682" s="387">
        <f t="shared" si="258"/>
        <v>0</v>
      </c>
      <c r="V682" s="387">
        <f t="shared" si="258"/>
        <v>0</v>
      </c>
      <c r="W682" s="387">
        <f t="shared" si="258"/>
        <v>0</v>
      </c>
      <c r="X682" s="387">
        <f t="shared" si="258"/>
        <v>0</v>
      </c>
      <c r="Y682" s="387">
        <f t="shared" si="259"/>
        <v>0</v>
      </c>
      <c r="Z682" s="387">
        <f t="shared" si="259"/>
        <v>0</v>
      </c>
      <c r="AA682" s="387">
        <f t="shared" si="259"/>
        <v>0</v>
      </c>
      <c r="AB682" s="387">
        <f t="shared" si="259"/>
        <v>0</v>
      </c>
      <c r="AC682" s="387">
        <f t="shared" si="259"/>
        <v>0</v>
      </c>
      <c r="AD682" s="387">
        <f t="shared" si="259"/>
        <v>0</v>
      </c>
      <c r="AE682" s="387">
        <f t="shared" si="259"/>
        <v>0</v>
      </c>
      <c r="AF682" s="387">
        <f t="shared" si="259"/>
        <v>0</v>
      </c>
      <c r="AG682" s="387">
        <f t="shared" si="259"/>
        <v>0</v>
      </c>
      <c r="AH682" s="387">
        <f t="shared" si="259"/>
        <v>0</v>
      </c>
      <c r="AI682" s="387">
        <f t="shared" si="260"/>
        <v>0</v>
      </c>
      <c r="AJ682" s="387">
        <f t="shared" si="260"/>
        <v>0</v>
      </c>
      <c r="AK682" s="387">
        <f t="shared" si="260"/>
        <v>0</v>
      </c>
      <c r="AL682" s="387">
        <f t="shared" si="260"/>
        <v>0</v>
      </c>
      <c r="AM682" s="387">
        <f t="shared" si="260"/>
        <v>0</v>
      </c>
      <c r="AN682" s="387">
        <f t="shared" si="260"/>
        <v>0</v>
      </c>
      <c r="AO682" s="387">
        <f t="shared" si="260"/>
        <v>0</v>
      </c>
      <c r="AP682" s="387">
        <f t="shared" si="260"/>
        <v>0</v>
      </c>
      <c r="AQ682" s="387">
        <f t="shared" si="260"/>
        <v>0</v>
      </c>
      <c r="AR682" s="387">
        <f t="shared" si="260"/>
        <v>0</v>
      </c>
      <c r="AS682" s="387">
        <f t="shared" si="252"/>
        <v>0</v>
      </c>
    </row>
    <row r="683" spans="2:45" s="377" customFormat="1" ht="12.75" hidden="1" customHeight="1" outlineLevel="2">
      <c r="B683" s="377">
        <v>21</v>
      </c>
      <c r="C683" s="81"/>
      <c r="D683" s="388">
        <v>4.5722903078346899</v>
      </c>
      <c r="E683" s="387">
        <f t="shared" ref="E683:N692" si="261">IF(AND(E$2=$B683,$B683=$C$3),$D683,IF(AND(E$2&gt;$B683,E$2&lt;=$D$662+$B683),SLN($D683,0,IF($C$3-$B683&gt;=$D$662,$D$662,$C$3-$B683)),0))</f>
        <v>0</v>
      </c>
      <c r="F683" s="387">
        <f t="shared" si="261"/>
        <v>0</v>
      </c>
      <c r="G683" s="387">
        <f t="shared" si="261"/>
        <v>0</v>
      </c>
      <c r="H683" s="387">
        <f t="shared" si="261"/>
        <v>0</v>
      </c>
      <c r="I683" s="387">
        <f t="shared" si="261"/>
        <v>0</v>
      </c>
      <c r="J683" s="387">
        <f t="shared" si="261"/>
        <v>0</v>
      </c>
      <c r="K683" s="387">
        <f t="shared" si="261"/>
        <v>0</v>
      </c>
      <c r="L683" s="387">
        <f t="shared" si="261"/>
        <v>0</v>
      </c>
      <c r="M683" s="387">
        <f t="shared" si="261"/>
        <v>0</v>
      </c>
      <c r="N683" s="387">
        <f t="shared" si="261"/>
        <v>0</v>
      </c>
      <c r="O683" s="387">
        <f t="shared" ref="O683:X692" si="262">IF(AND(O$2=$B683,$B683=$C$3),$D683,IF(AND(O$2&gt;$B683,O$2&lt;=$D$662+$B683),SLN($D683,0,IF($C$3-$B683&gt;=$D$662,$D$662,$C$3-$B683)),0))</f>
        <v>0</v>
      </c>
      <c r="P683" s="387">
        <f t="shared" si="262"/>
        <v>0</v>
      </c>
      <c r="Q683" s="387">
        <f t="shared" si="262"/>
        <v>0</v>
      </c>
      <c r="R683" s="387">
        <f t="shared" si="262"/>
        <v>0</v>
      </c>
      <c r="S683" s="387">
        <f t="shared" si="262"/>
        <v>0</v>
      </c>
      <c r="T683" s="387">
        <f t="shared" si="262"/>
        <v>0</v>
      </c>
      <c r="U683" s="387">
        <f t="shared" si="262"/>
        <v>0</v>
      </c>
      <c r="V683" s="387">
        <f t="shared" si="262"/>
        <v>0</v>
      </c>
      <c r="W683" s="387">
        <f t="shared" si="262"/>
        <v>0</v>
      </c>
      <c r="X683" s="387">
        <f t="shared" si="262"/>
        <v>0</v>
      </c>
      <c r="Y683" s="387">
        <f t="shared" ref="Y683:AH692" si="263">IF(AND(Y$2=$B683,$B683=$C$3),$D683,IF(AND(Y$2&gt;$B683,Y$2&lt;=$D$662+$B683),SLN($D683,0,IF($C$3-$B683&gt;=$D$662,$D$662,$C$3-$B683)),0))</f>
        <v>0</v>
      </c>
      <c r="Z683" s="387">
        <f t="shared" si="263"/>
        <v>0.45722903078346899</v>
      </c>
      <c r="AA683" s="387">
        <f t="shared" si="263"/>
        <v>0.45722903078346899</v>
      </c>
      <c r="AB683" s="387">
        <f t="shared" si="263"/>
        <v>0.45722903078346899</v>
      </c>
      <c r="AC683" s="387">
        <f t="shared" si="263"/>
        <v>0.45722903078346899</v>
      </c>
      <c r="AD683" s="387">
        <f t="shared" si="263"/>
        <v>0.45722903078346899</v>
      </c>
      <c r="AE683" s="387">
        <f t="shared" si="263"/>
        <v>0.45722903078346899</v>
      </c>
      <c r="AF683" s="387">
        <f t="shared" si="263"/>
        <v>0.45722903078346899</v>
      </c>
      <c r="AG683" s="387">
        <f t="shared" si="263"/>
        <v>0.45722903078346899</v>
      </c>
      <c r="AH683" s="387">
        <f t="shared" si="263"/>
        <v>0.45722903078346899</v>
      </c>
      <c r="AI683" s="387">
        <f t="shared" ref="AI683:AR692" si="264">IF(AND(AI$2=$B683,$B683=$C$3),$D683,IF(AND(AI$2&gt;$B683,AI$2&lt;=$D$662+$B683),SLN($D683,0,IF($C$3-$B683&gt;=$D$662,$D$662,$C$3-$B683)),0))</f>
        <v>0.45722903078346899</v>
      </c>
      <c r="AJ683" s="387">
        <f t="shared" si="264"/>
        <v>0</v>
      </c>
      <c r="AK683" s="387">
        <f t="shared" si="264"/>
        <v>0</v>
      </c>
      <c r="AL683" s="387">
        <f t="shared" si="264"/>
        <v>0</v>
      </c>
      <c r="AM683" s="387">
        <f t="shared" si="264"/>
        <v>0</v>
      </c>
      <c r="AN683" s="387">
        <f t="shared" si="264"/>
        <v>0</v>
      </c>
      <c r="AO683" s="387">
        <f t="shared" si="264"/>
        <v>0</v>
      </c>
      <c r="AP683" s="387">
        <f t="shared" si="264"/>
        <v>0</v>
      </c>
      <c r="AQ683" s="387">
        <f t="shared" si="264"/>
        <v>0</v>
      </c>
      <c r="AR683" s="387">
        <f t="shared" si="264"/>
        <v>0</v>
      </c>
      <c r="AS683" s="387">
        <f t="shared" si="252"/>
        <v>4.5722903078346899</v>
      </c>
    </row>
    <row r="684" spans="2:45" s="377" customFormat="1" ht="12.75" hidden="1" customHeight="1" outlineLevel="2">
      <c r="B684" s="377">
        <v>22</v>
      </c>
      <c r="C684" s="81"/>
      <c r="D684" s="388">
        <v>0</v>
      </c>
      <c r="E684" s="387">
        <f t="shared" si="261"/>
        <v>0</v>
      </c>
      <c r="F684" s="387">
        <f t="shared" si="261"/>
        <v>0</v>
      </c>
      <c r="G684" s="387">
        <f t="shared" si="261"/>
        <v>0</v>
      </c>
      <c r="H684" s="387">
        <f t="shared" si="261"/>
        <v>0</v>
      </c>
      <c r="I684" s="387">
        <f t="shared" si="261"/>
        <v>0</v>
      </c>
      <c r="J684" s="387">
        <f t="shared" si="261"/>
        <v>0</v>
      </c>
      <c r="K684" s="387">
        <f t="shared" si="261"/>
        <v>0</v>
      </c>
      <c r="L684" s="387">
        <f t="shared" si="261"/>
        <v>0</v>
      </c>
      <c r="M684" s="387">
        <f t="shared" si="261"/>
        <v>0</v>
      </c>
      <c r="N684" s="387">
        <f t="shared" si="261"/>
        <v>0</v>
      </c>
      <c r="O684" s="387">
        <f t="shared" si="262"/>
        <v>0</v>
      </c>
      <c r="P684" s="387">
        <f t="shared" si="262"/>
        <v>0</v>
      </c>
      <c r="Q684" s="387">
        <f t="shared" si="262"/>
        <v>0</v>
      </c>
      <c r="R684" s="387">
        <f t="shared" si="262"/>
        <v>0</v>
      </c>
      <c r="S684" s="387">
        <f t="shared" si="262"/>
        <v>0</v>
      </c>
      <c r="T684" s="387">
        <f t="shared" si="262"/>
        <v>0</v>
      </c>
      <c r="U684" s="387">
        <f t="shared" si="262"/>
        <v>0</v>
      </c>
      <c r="V684" s="387">
        <f t="shared" si="262"/>
        <v>0</v>
      </c>
      <c r="W684" s="387">
        <f t="shared" si="262"/>
        <v>0</v>
      </c>
      <c r="X684" s="387">
        <f t="shared" si="262"/>
        <v>0</v>
      </c>
      <c r="Y684" s="387">
        <f t="shared" si="263"/>
        <v>0</v>
      </c>
      <c r="Z684" s="387">
        <f t="shared" si="263"/>
        <v>0</v>
      </c>
      <c r="AA684" s="387">
        <f t="shared" si="263"/>
        <v>0</v>
      </c>
      <c r="AB684" s="387">
        <f t="shared" si="263"/>
        <v>0</v>
      </c>
      <c r="AC684" s="387">
        <f t="shared" si="263"/>
        <v>0</v>
      </c>
      <c r="AD684" s="387">
        <f t="shared" si="263"/>
        <v>0</v>
      </c>
      <c r="AE684" s="387">
        <f t="shared" si="263"/>
        <v>0</v>
      </c>
      <c r="AF684" s="387">
        <f t="shared" si="263"/>
        <v>0</v>
      </c>
      <c r="AG684" s="387">
        <f t="shared" si="263"/>
        <v>0</v>
      </c>
      <c r="AH684" s="387">
        <f t="shared" si="263"/>
        <v>0</v>
      </c>
      <c r="AI684" s="387">
        <f t="shared" si="264"/>
        <v>0</v>
      </c>
      <c r="AJ684" s="387">
        <f t="shared" si="264"/>
        <v>0</v>
      </c>
      <c r="AK684" s="387">
        <f t="shared" si="264"/>
        <v>0</v>
      </c>
      <c r="AL684" s="387">
        <f t="shared" si="264"/>
        <v>0</v>
      </c>
      <c r="AM684" s="387">
        <f t="shared" si="264"/>
        <v>0</v>
      </c>
      <c r="AN684" s="387">
        <f t="shared" si="264"/>
        <v>0</v>
      </c>
      <c r="AO684" s="387">
        <f t="shared" si="264"/>
        <v>0</v>
      </c>
      <c r="AP684" s="387">
        <f t="shared" si="264"/>
        <v>0</v>
      </c>
      <c r="AQ684" s="387">
        <f t="shared" si="264"/>
        <v>0</v>
      </c>
      <c r="AR684" s="387">
        <f t="shared" si="264"/>
        <v>0</v>
      </c>
      <c r="AS684" s="387">
        <f t="shared" si="252"/>
        <v>0</v>
      </c>
    </row>
    <row r="685" spans="2:45" s="377" customFormat="1" ht="12.75" hidden="1" customHeight="1" outlineLevel="2">
      <c r="B685" s="377">
        <v>23</v>
      </c>
      <c r="C685" s="81"/>
      <c r="D685" s="388">
        <v>0</v>
      </c>
      <c r="E685" s="387">
        <f t="shared" si="261"/>
        <v>0</v>
      </c>
      <c r="F685" s="387">
        <f t="shared" si="261"/>
        <v>0</v>
      </c>
      <c r="G685" s="387">
        <f t="shared" si="261"/>
        <v>0</v>
      </c>
      <c r="H685" s="387">
        <f t="shared" si="261"/>
        <v>0</v>
      </c>
      <c r="I685" s="387">
        <f t="shared" si="261"/>
        <v>0</v>
      </c>
      <c r="J685" s="387">
        <f t="shared" si="261"/>
        <v>0</v>
      </c>
      <c r="K685" s="387">
        <f t="shared" si="261"/>
        <v>0</v>
      </c>
      <c r="L685" s="387">
        <f t="shared" si="261"/>
        <v>0</v>
      </c>
      <c r="M685" s="387">
        <f t="shared" si="261"/>
        <v>0</v>
      </c>
      <c r="N685" s="387">
        <f t="shared" si="261"/>
        <v>0</v>
      </c>
      <c r="O685" s="387">
        <f t="shared" si="262"/>
        <v>0</v>
      </c>
      <c r="P685" s="387">
        <f t="shared" si="262"/>
        <v>0</v>
      </c>
      <c r="Q685" s="387">
        <f t="shared" si="262"/>
        <v>0</v>
      </c>
      <c r="R685" s="387">
        <f t="shared" si="262"/>
        <v>0</v>
      </c>
      <c r="S685" s="387">
        <f t="shared" si="262"/>
        <v>0</v>
      </c>
      <c r="T685" s="387">
        <f t="shared" si="262"/>
        <v>0</v>
      </c>
      <c r="U685" s="387">
        <f t="shared" si="262"/>
        <v>0</v>
      </c>
      <c r="V685" s="387">
        <f t="shared" si="262"/>
        <v>0</v>
      </c>
      <c r="W685" s="387">
        <f t="shared" si="262"/>
        <v>0</v>
      </c>
      <c r="X685" s="387">
        <f t="shared" si="262"/>
        <v>0</v>
      </c>
      <c r="Y685" s="387">
        <f t="shared" si="263"/>
        <v>0</v>
      </c>
      <c r="Z685" s="387">
        <f t="shared" si="263"/>
        <v>0</v>
      </c>
      <c r="AA685" s="387">
        <f t="shared" si="263"/>
        <v>0</v>
      </c>
      <c r="AB685" s="387">
        <f t="shared" si="263"/>
        <v>0</v>
      </c>
      <c r="AC685" s="387">
        <f t="shared" si="263"/>
        <v>0</v>
      </c>
      <c r="AD685" s="387">
        <f t="shared" si="263"/>
        <v>0</v>
      </c>
      <c r="AE685" s="387">
        <f t="shared" si="263"/>
        <v>0</v>
      </c>
      <c r="AF685" s="387">
        <f t="shared" si="263"/>
        <v>0</v>
      </c>
      <c r="AG685" s="387">
        <f t="shared" si="263"/>
        <v>0</v>
      </c>
      <c r="AH685" s="387">
        <f t="shared" si="263"/>
        <v>0</v>
      </c>
      <c r="AI685" s="387">
        <f t="shared" si="264"/>
        <v>0</v>
      </c>
      <c r="AJ685" s="387">
        <f t="shared" si="264"/>
        <v>0</v>
      </c>
      <c r="AK685" s="387">
        <f t="shared" si="264"/>
        <v>0</v>
      </c>
      <c r="AL685" s="387">
        <f t="shared" si="264"/>
        <v>0</v>
      </c>
      <c r="AM685" s="387">
        <f t="shared" si="264"/>
        <v>0</v>
      </c>
      <c r="AN685" s="387">
        <f t="shared" si="264"/>
        <v>0</v>
      </c>
      <c r="AO685" s="387">
        <f t="shared" si="264"/>
        <v>0</v>
      </c>
      <c r="AP685" s="387">
        <f t="shared" si="264"/>
        <v>0</v>
      </c>
      <c r="AQ685" s="387">
        <f t="shared" si="264"/>
        <v>0</v>
      </c>
      <c r="AR685" s="387">
        <f t="shared" si="264"/>
        <v>0</v>
      </c>
      <c r="AS685" s="387">
        <f t="shared" si="252"/>
        <v>0</v>
      </c>
    </row>
    <row r="686" spans="2:45" s="377" customFormat="1" ht="12.75" hidden="1" customHeight="1" outlineLevel="2">
      <c r="B686" s="377">
        <v>24</v>
      </c>
      <c r="C686" s="81"/>
      <c r="D686" s="388">
        <v>0</v>
      </c>
      <c r="E686" s="387">
        <f t="shared" si="261"/>
        <v>0</v>
      </c>
      <c r="F686" s="387">
        <f t="shared" si="261"/>
        <v>0</v>
      </c>
      <c r="G686" s="387">
        <f t="shared" si="261"/>
        <v>0</v>
      </c>
      <c r="H686" s="387">
        <f t="shared" si="261"/>
        <v>0</v>
      </c>
      <c r="I686" s="387">
        <f t="shared" si="261"/>
        <v>0</v>
      </c>
      <c r="J686" s="387">
        <f t="shared" si="261"/>
        <v>0</v>
      </c>
      <c r="K686" s="387">
        <f t="shared" si="261"/>
        <v>0</v>
      </c>
      <c r="L686" s="387">
        <f t="shared" si="261"/>
        <v>0</v>
      </c>
      <c r="M686" s="387">
        <f t="shared" si="261"/>
        <v>0</v>
      </c>
      <c r="N686" s="387">
        <f t="shared" si="261"/>
        <v>0</v>
      </c>
      <c r="O686" s="387">
        <f t="shared" si="262"/>
        <v>0</v>
      </c>
      <c r="P686" s="387">
        <f t="shared" si="262"/>
        <v>0</v>
      </c>
      <c r="Q686" s="387">
        <f t="shared" si="262"/>
        <v>0</v>
      </c>
      <c r="R686" s="387">
        <f t="shared" si="262"/>
        <v>0</v>
      </c>
      <c r="S686" s="387">
        <f t="shared" si="262"/>
        <v>0</v>
      </c>
      <c r="T686" s="387">
        <f t="shared" si="262"/>
        <v>0</v>
      </c>
      <c r="U686" s="387">
        <f t="shared" si="262"/>
        <v>0</v>
      </c>
      <c r="V686" s="387">
        <f t="shared" si="262"/>
        <v>0</v>
      </c>
      <c r="W686" s="387">
        <f t="shared" si="262"/>
        <v>0</v>
      </c>
      <c r="X686" s="387">
        <f t="shared" si="262"/>
        <v>0</v>
      </c>
      <c r="Y686" s="387">
        <f t="shared" si="263"/>
        <v>0</v>
      </c>
      <c r="Z686" s="387">
        <f t="shared" si="263"/>
        <v>0</v>
      </c>
      <c r="AA686" s="387">
        <f t="shared" si="263"/>
        <v>0</v>
      </c>
      <c r="AB686" s="387">
        <f t="shared" si="263"/>
        <v>0</v>
      </c>
      <c r="AC686" s="387">
        <f t="shared" si="263"/>
        <v>0</v>
      </c>
      <c r="AD686" s="387">
        <f t="shared" si="263"/>
        <v>0</v>
      </c>
      <c r="AE686" s="387">
        <f t="shared" si="263"/>
        <v>0</v>
      </c>
      <c r="AF686" s="387">
        <f t="shared" si="263"/>
        <v>0</v>
      </c>
      <c r="AG686" s="387">
        <f t="shared" si="263"/>
        <v>0</v>
      </c>
      <c r="AH686" s="387">
        <f t="shared" si="263"/>
        <v>0</v>
      </c>
      <c r="AI686" s="387">
        <f t="shared" si="264"/>
        <v>0</v>
      </c>
      <c r="AJ686" s="387">
        <f t="shared" si="264"/>
        <v>0</v>
      </c>
      <c r="AK686" s="387">
        <f t="shared" si="264"/>
        <v>0</v>
      </c>
      <c r="AL686" s="387">
        <f t="shared" si="264"/>
        <v>0</v>
      </c>
      <c r="AM686" s="387">
        <f t="shared" si="264"/>
        <v>0</v>
      </c>
      <c r="AN686" s="387">
        <f t="shared" si="264"/>
        <v>0</v>
      </c>
      <c r="AO686" s="387">
        <f t="shared" si="264"/>
        <v>0</v>
      </c>
      <c r="AP686" s="387">
        <f t="shared" si="264"/>
        <v>0</v>
      </c>
      <c r="AQ686" s="387">
        <f t="shared" si="264"/>
        <v>0</v>
      </c>
      <c r="AR686" s="387">
        <f t="shared" si="264"/>
        <v>0</v>
      </c>
      <c r="AS686" s="387">
        <f t="shared" si="252"/>
        <v>0</v>
      </c>
    </row>
    <row r="687" spans="2:45" s="377" customFormat="1" ht="12.75" hidden="1" customHeight="1" outlineLevel="2">
      <c r="B687" s="377">
        <v>25</v>
      </c>
      <c r="C687" s="81"/>
      <c r="D687" s="388">
        <v>0</v>
      </c>
      <c r="E687" s="387">
        <f t="shared" si="261"/>
        <v>0</v>
      </c>
      <c r="F687" s="387">
        <f t="shared" si="261"/>
        <v>0</v>
      </c>
      <c r="G687" s="387">
        <f t="shared" si="261"/>
        <v>0</v>
      </c>
      <c r="H687" s="387">
        <f t="shared" si="261"/>
        <v>0</v>
      </c>
      <c r="I687" s="387">
        <f t="shared" si="261"/>
        <v>0</v>
      </c>
      <c r="J687" s="387">
        <f t="shared" si="261"/>
        <v>0</v>
      </c>
      <c r="K687" s="387">
        <f t="shared" si="261"/>
        <v>0</v>
      </c>
      <c r="L687" s="387">
        <f t="shared" si="261"/>
        <v>0</v>
      </c>
      <c r="M687" s="387">
        <f t="shared" si="261"/>
        <v>0</v>
      </c>
      <c r="N687" s="387">
        <f t="shared" si="261"/>
        <v>0</v>
      </c>
      <c r="O687" s="387">
        <f t="shared" si="262"/>
        <v>0</v>
      </c>
      <c r="P687" s="387">
        <f t="shared" si="262"/>
        <v>0</v>
      </c>
      <c r="Q687" s="387">
        <f t="shared" si="262"/>
        <v>0</v>
      </c>
      <c r="R687" s="387">
        <f t="shared" si="262"/>
        <v>0</v>
      </c>
      <c r="S687" s="387">
        <f t="shared" si="262"/>
        <v>0</v>
      </c>
      <c r="T687" s="387">
        <f t="shared" si="262"/>
        <v>0</v>
      </c>
      <c r="U687" s="387">
        <f t="shared" si="262"/>
        <v>0</v>
      </c>
      <c r="V687" s="387">
        <f t="shared" si="262"/>
        <v>0</v>
      </c>
      <c r="W687" s="387">
        <f t="shared" si="262"/>
        <v>0</v>
      </c>
      <c r="X687" s="387">
        <f t="shared" si="262"/>
        <v>0</v>
      </c>
      <c r="Y687" s="387">
        <f t="shared" si="263"/>
        <v>0</v>
      </c>
      <c r="Z687" s="387">
        <f t="shared" si="263"/>
        <v>0</v>
      </c>
      <c r="AA687" s="387">
        <f t="shared" si="263"/>
        <v>0</v>
      </c>
      <c r="AB687" s="387">
        <f t="shared" si="263"/>
        <v>0</v>
      </c>
      <c r="AC687" s="387">
        <f t="shared" si="263"/>
        <v>0</v>
      </c>
      <c r="AD687" s="387">
        <f t="shared" si="263"/>
        <v>0</v>
      </c>
      <c r="AE687" s="387">
        <f t="shared" si="263"/>
        <v>0</v>
      </c>
      <c r="AF687" s="387">
        <f t="shared" si="263"/>
        <v>0</v>
      </c>
      <c r="AG687" s="387">
        <f t="shared" si="263"/>
        <v>0</v>
      </c>
      <c r="AH687" s="387">
        <f t="shared" si="263"/>
        <v>0</v>
      </c>
      <c r="AI687" s="387">
        <f t="shared" si="264"/>
        <v>0</v>
      </c>
      <c r="AJ687" s="387">
        <f t="shared" si="264"/>
        <v>0</v>
      </c>
      <c r="AK687" s="387">
        <f t="shared" si="264"/>
        <v>0</v>
      </c>
      <c r="AL687" s="387">
        <f t="shared" si="264"/>
        <v>0</v>
      </c>
      <c r="AM687" s="387">
        <f t="shared" si="264"/>
        <v>0</v>
      </c>
      <c r="AN687" s="387">
        <f t="shared" si="264"/>
        <v>0</v>
      </c>
      <c r="AO687" s="387">
        <f t="shared" si="264"/>
        <v>0</v>
      </c>
      <c r="AP687" s="387">
        <f t="shared" si="264"/>
        <v>0</v>
      </c>
      <c r="AQ687" s="387">
        <f t="shared" si="264"/>
        <v>0</v>
      </c>
      <c r="AR687" s="387">
        <f t="shared" si="264"/>
        <v>0</v>
      </c>
      <c r="AS687" s="387">
        <f t="shared" si="252"/>
        <v>0</v>
      </c>
    </row>
    <row r="688" spans="2:45" s="377" customFormat="1" ht="12.75" hidden="1" customHeight="1" outlineLevel="2">
      <c r="B688" s="377">
        <v>26</v>
      </c>
      <c r="C688" s="81"/>
      <c r="D688" s="388">
        <v>4.5722903078346899</v>
      </c>
      <c r="E688" s="387">
        <f t="shared" si="261"/>
        <v>0</v>
      </c>
      <c r="F688" s="387">
        <f t="shared" si="261"/>
        <v>0</v>
      </c>
      <c r="G688" s="387">
        <f t="shared" si="261"/>
        <v>0</v>
      </c>
      <c r="H688" s="387">
        <f t="shared" si="261"/>
        <v>0</v>
      </c>
      <c r="I688" s="387">
        <f t="shared" si="261"/>
        <v>0</v>
      </c>
      <c r="J688" s="387">
        <f t="shared" si="261"/>
        <v>0</v>
      </c>
      <c r="K688" s="387">
        <f t="shared" si="261"/>
        <v>0</v>
      </c>
      <c r="L688" s="387">
        <f t="shared" si="261"/>
        <v>0</v>
      </c>
      <c r="M688" s="387">
        <f t="shared" si="261"/>
        <v>0</v>
      </c>
      <c r="N688" s="387">
        <f t="shared" si="261"/>
        <v>0</v>
      </c>
      <c r="O688" s="387">
        <f t="shared" si="262"/>
        <v>0</v>
      </c>
      <c r="P688" s="387">
        <f t="shared" si="262"/>
        <v>0</v>
      </c>
      <c r="Q688" s="387">
        <f t="shared" si="262"/>
        <v>0</v>
      </c>
      <c r="R688" s="387">
        <f t="shared" si="262"/>
        <v>0</v>
      </c>
      <c r="S688" s="387">
        <f t="shared" si="262"/>
        <v>0</v>
      </c>
      <c r="T688" s="387">
        <f t="shared" si="262"/>
        <v>0</v>
      </c>
      <c r="U688" s="387">
        <f t="shared" si="262"/>
        <v>0</v>
      </c>
      <c r="V688" s="387">
        <f t="shared" si="262"/>
        <v>0</v>
      </c>
      <c r="W688" s="387">
        <f t="shared" si="262"/>
        <v>0</v>
      </c>
      <c r="X688" s="387">
        <f t="shared" si="262"/>
        <v>0</v>
      </c>
      <c r="Y688" s="387">
        <f t="shared" si="263"/>
        <v>0</v>
      </c>
      <c r="Z688" s="387">
        <f t="shared" si="263"/>
        <v>0</v>
      </c>
      <c r="AA688" s="387">
        <f t="shared" si="263"/>
        <v>0</v>
      </c>
      <c r="AB688" s="387">
        <f t="shared" si="263"/>
        <v>0</v>
      </c>
      <c r="AC688" s="387">
        <f t="shared" si="263"/>
        <v>0</v>
      </c>
      <c r="AD688" s="387">
        <f t="shared" si="263"/>
        <v>0</v>
      </c>
      <c r="AE688" s="387">
        <f t="shared" si="263"/>
        <v>0.50803225642607663</v>
      </c>
      <c r="AF688" s="387">
        <f t="shared" si="263"/>
        <v>0.50803225642607663</v>
      </c>
      <c r="AG688" s="387">
        <f t="shared" si="263"/>
        <v>0.50803225642607663</v>
      </c>
      <c r="AH688" s="387">
        <f t="shared" si="263"/>
        <v>0.50803225642607663</v>
      </c>
      <c r="AI688" s="387">
        <f t="shared" si="264"/>
        <v>0.50803225642607663</v>
      </c>
      <c r="AJ688" s="387">
        <f t="shared" si="264"/>
        <v>0.50803225642607663</v>
      </c>
      <c r="AK688" s="387">
        <f t="shared" si="264"/>
        <v>0.50803225642607663</v>
      </c>
      <c r="AL688" s="387">
        <f t="shared" si="264"/>
        <v>0.50803225642607663</v>
      </c>
      <c r="AM688" s="387">
        <f t="shared" si="264"/>
        <v>0.50803225642607663</v>
      </c>
      <c r="AN688" s="387">
        <f t="shared" si="264"/>
        <v>0</v>
      </c>
      <c r="AO688" s="387">
        <f t="shared" si="264"/>
        <v>0</v>
      </c>
      <c r="AP688" s="387">
        <f t="shared" si="264"/>
        <v>0</v>
      </c>
      <c r="AQ688" s="387">
        <f t="shared" si="264"/>
        <v>0</v>
      </c>
      <c r="AR688" s="387">
        <f t="shared" si="264"/>
        <v>0</v>
      </c>
      <c r="AS688" s="387">
        <f t="shared" si="252"/>
        <v>4.5722903078346908</v>
      </c>
    </row>
    <row r="689" spans="2:45" s="377" customFormat="1" ht="12.75" hidden="1" customHeight="1" outlineLevel="2">
      <c r="B689" s="377">
        <v>27</v>
      </c>
      <c r="C689" s="81"/>
      <c r="D689" s="388">
        <v>0</v>
      </c>
      <c r="E689" s="387">
        <f t="shared" si="261"/>
        <v>0</v>
      </c>
      <c r="F689" s="387">
        <f t="shared" si="261"/>
        <v>0</v>
      </c>
      <c r="G689" s="387">
        <f t="shared" si="261"/>
        <v>0</v>
      </c>
      <c r="H689" s="387">
        <f t="shared" si="261"/>
        <v>0</v>
      </c>
      <c r="I689" s="387">
        <f t="shared" si="261"/>
        <v>0</v>
      </c>
      <c r="J689" s="387">
        <f t="shared" si="261"/>
        <v>0</v>
      </c>
      <c r="K689" s="387">
        <f t="shared" si="261"/>
        <v>0</v>
      </c>
      <c r="L689" s="387">
        <f t="shared" si="261"/>
        <v>0</v>
      </c>
      <c r="M689" s="387">
        <f t="shared" si="261"/>
        <v>0</v>
      </c>
      <c r="N689" s="387">
        <f t="shared" si="261"/>
        <v>0</v>
      </c>
      <c r="O689" s="387">
        <f t="shared" si="262"/>
        <v>0</v>
      </c>
      <c r="P689" s="387">
        <f t="shared" si="262"/>
        <v>0</v>
      </c>
      <c r="Q689" s="387">
        <f t="shared" si="262"/>
        <v>0</v>
      </c>
      <c r="R689" s="387">
        <f t="shared" si="262"/>
        <v>0</v>
      </c>
      <c r="S689" s="387">
        <f t="shared" si="262"/>
        <v>0</v>
      </c>
      <c r="T689" s="387">
        <f t="shared" si="262"/>
        <v>0</v>
      </c>
      <c r="U689" s="387">
        <f t="shared" si="262"/>
        <v>0</v>
      </c>
      <c r="V689" s="387">
        <f t="shared" si="262"/>
        <v>0</v>
      </c>
      <c r="W689" s="387">
        <f t="shared" si="262"/>
        <v>0</v>
      </c>
      <c r="X689" s="387">
        <f t="shared" si="262"/>
        <v>0</v>
      </c>
      <c r="Y689" s="387">
        <f t="shared" si="263"/>
        <v>0</v>
      </c>
      <c r="Z689" s="387">
        <f t="shared" si="263"/>
        <v>0</v>
      </c>
      <c r="AA689" s="387">
        <f t="shared" si="263"/>
        <v>0</v>
      </c>
      <c r="AB689" s="387">
        <f t="shared" si="263"/>
        <v>0</v>
      </c>
      <c r="AC689" s="387">
        <f t="shared" si="263"/>
        <v>0</v>
      </c>
      <c r="AD689" s="387">
        <f t="shared" si="263"/>
        <v>0</v>
      </c>
      <c r="AE689" s="387">
        <f t="shared" si="263"/>
        <v>0</v>
      </c>
      <c r="AF689" s="387">
        <f t="shared" si="263"/>
        <v>0</v>
      </c>
      <c r="AG689" s="387">
        <f t="shared" si="263"/>
        <v>0</v>
      </c>
      <c r="AH689" s="387">
        <f t="shared" si="263"/>
        <v>0</v>
      </c>
      <c r="AI689" s="387">
        <f t="shared" si="264"/>
        <v>0</v>
      </c>
      <c r="AJ689" s="387">
        <f t="shared" si="264"/>
        <v>0</v>
      </c>
      <c r="AK689" s="387">
        <f t="shared" si="264"/>
        <v>0</v>
      </c>
      <c r="AL689" s="387">
        <f t="shared" si="264"/>
        <v>0</v>
      </c>
      <c r="AM689" s="387">
        <f t="shared" si="264"/>
        <v>0</v>
      </c>
      <c r="AN689" s="387">
        <f t="shared" si="264"/>
        <v>0</v>
      </c>
      <c r="AO689" s="387">
        <f t="shared" si="264"/>
        <v>0</v>
      </c>
      <c r="AP689" s="387">
        <f t="shared" si="264"/>
        <v>0</v>
      </c>
      <c r="AQ689" s="387">
        <f t="shared" si="264"/>
        <v>0</v>
      </c>
      <c r="AR689" s="387">
        <f t="shared" si="264"/>
        <v>0</v>
      </c>
      <c r="AS689" s="387">
        <f t="shared" si="252"/>
        <v>0</v>
      </c>
    </row>
    <row r="690" spans="2:45" s="377" customFormat="1" ht="12.75" hidden="1" customHeight="1" outlineLevel="2">
      <c r="B690" s="377">
        <v>28</v>
      </c>
      <c r="C690" s="81"/>
      <c r="D690" s="388">
        <v>0</v>
      </c>
      <c r="E690" s="387">
        <f t="shared" si="261"/>
        <v>0</v>
      </c>
      <c r="F690" s="387">
        <f t="shared" si="261"/>
        <v>0</v>
      </c>
      <c r="G690" s="387">
        <f t="shared" si="261"/>
        <v>0</v>
      </c>
      <c r="H690" s="387">
        <f t="shared" si="261"/>
        <v>0</v>
      </c>
      <c r="I690" s="387">
        <f t="shared" si="261"/>
        <v>0</v>
      </c>
      <c r="J690" s="387">
        <f t="shared" si="261"/>
        <v>0</v>
      </c>
      <c r="K690" s="387">
        <f t="shared" si="261"/>
        <v>0</v>
      </c>
      <c r="L690" s="387">
        <f t="shared" si="261"/>
        <v>0</v>
      </c>
      <c r="M690" s="387">
        <f t="shared" si="261"/>
        <v>0</v>
      </c>
      <c r="N690" s="387">
        <f t="shared" si="261"/>
        <v>0</v>
      </c>
      <c r="O690" s="387">
        <f t="shared" si="262"/>
        <v>0</v>
      </c>
      <c r="P690" s="387">
        <f t="shared" si="262"/>
        <v>0</v>
      </c>
      <c r="Q690" s="387">
        <f t="shared" si="262"/>
        <v>0</v>
      </c>
      <c r="R690" s="387">
        <f t="shared" si="262"/>
        <v>0</v>
      </c>
      <c r="S690" s="387">
        <f t="shared" si="262"/>
        <v>0</v>
      </c>
      <c r="T690" s="387">
        <f t="shared" si="262"/>
        <v>0</v>
      </c>
      <c r="U690" s="387">
        <f t="shared" si="262"/>
        <v>0</v>
      </c>
      <c r="V690" s="387">
        <f t="shared" si="262"/>
        <v>0</v>
      </c>
      <c r="W690" s="387">
        <f t="shared" si="262"/>
        <v>0</v>
      </c>
      <c r="X690" s="387">
        <f t="shared" si="262"/>
        <v>0</v>
      </c>
      <c r="Y690" s="387">
        <f t="shared" si="263"/>
        <v>0</v>
      </c>
      <c r="Z690" s="387">
        <f t="shared" si="263"/>
        <v>0</v>
      </c>
      <c r="AA690" s="387">
        <f t="shared" si="263"/>
        <v>0</v>
      </c>
      <c r="AB690" s="387">
        <f t="shared" si="263"/>
        <v>0</v>
      </c>
      <c r="AC690" s="387">
        <f t="shared" si="263"/>
        <v>0</v>
      </c>
      <c r="AD690" s="387">
        <f t="shared" si="263"/>
        <v>0</v>
      </c>
      <c r="AE690" s="387">
        <f t="shared" si="263"/>
        <v>0</v>
      </c>
      <c r="AF690" s="387">
        <f t="shared" si="263"/>
        <v>0</v>
      </c>
      <c r="AG690" s="387">
        <f t="shared" si="263"/>
        <v>0</v>
      </c>
      <c r="AH690" s="387">
        <f t="shared" si="263"/>
        <v>0</v>
      </c>
      <c r="AI690" s="387">
        <f t="shared" si="264"/>
        <v>0</v>
      </c>
      <c r="AJ690" s="387">
        <f t="shared" si="264"/>
        <v>0</v>
      </c>
      <c r="AK690" s="387">
        <f t="shared" si="264"/>
        <v>0</v>
      </c>
      <c r="AL690" s="387">
        <f t="shared" si="264"/>
        <v>0</v>
      </c>
      <c r="AM690" s="387">
        <f t="shared" si="264"/>
        <v>0</v>
      </c>
      <c r="AN690" s="387">
        <f t="shared" si="264"/>
        <v>0</v>
      </c>
      <c r="AO690" s="387">
        <f t="shared" si="264"/>
        <v>0</v>
      </c>
      <c r="AP690" s="387">
        <f t="shared" si="264"/>
        <v>0</v>
      </c>
      <c r="AQ690" s="387">
        <f t="shared" si="264"/>
        <v>0</v>
      </c>
      <c r="AR690" s="387">
        <f t="shared" si="264"/>
        <v>0</v>
      </c>
      <c r="AS690" s="387">
        <f t="shared" si="252"/>
        <v>0</v>
      </c>
    </row>
    <row r="691" spans="2:45" s="377" customFormat="1" ht="12.75" hidden="1" customHeight="1" outlineLevel="2">
      <c r="B691" s="377">
        <v>29</v>
      </c>
      <c r="C691" s="81"/>
      <c r="D691" s="388">
        <v>0</v>
      </c>
      <c r="E691" s="387">
        <f t="shared" si="261"/>
        <v>0</v>
      </c>
      <c r="F691" s="387">
        <f t="shared" si="261"/>
        <v>0</v>
      </c>
      <c r="G691" s="387">
        <f t="shared" si="261"/>
        <v>0</v>
      </c>
      <c r="H691" s="387">
        <f t="shared" si="261"/>
        <v>0</v>
      </c>
      <c r="I691" s="387">
        <f t="shared" si="261"/>
        <v>0</v>
      </c>
      <c r="J691" s="387">
        <f t="shared" si="261"/>
        <v>0</v>
      </c>
      <c r="K691" s="387">
        <f t="shared" si="261"/>
        <v>0</v>
      </c>
      <c r="L691" s="387">
        <f t="shared" si="261"/>
        <v>0</v>
      </c>
      <c r="M691" s="387">
        <f t="shared" si="261"/>
        <v>0</v>
      </c>
      <c r="N691" s="387">
        <f t="shared" si="261"/>
        <v>0</v>
      </c>
      <c r="O691" s="387">
        <f t="shared" si="262"/>
        <v>0</v>
      </c>
      <c r="P691" s="387">
        <f t="shared" si="262"/>
        <v>0</v>
      </c>
      <c r="Q691" s="387">
        <f t="shared" si="262"/>
        <v>0</v>
      </c>
      <c r="R691" s="387">
        <f t="shared" si="262"/>
        <v>0</v>
      </c>
      <c r="S691" s="387">
        <f t="shared" si="262"/>
        <v>0</v>
      </c>
      <c r="T691" s="387">
        <f t="shared" si="262"/>
        <v>0</v>
      </c>
      <c r="U691" s="387">
        <f t="shared" si="262"/>
        <v>0</v>
      </c>
      <c r="V691" s="387">
        <f t="shared" si="262"/>
        <v>0</v>
      </c>
      <c r="W691" s="387">
        <f t="shared" si="262"/>
        <v>0</v>
      </c>
      <c r="X691" s="387">
        <f t="shared" si="262"/>
        <v>0</v>
      </c>
      <c r="Y691" s="387">
        <f t="shared" si="263"/>
        <v>0</v>
      </c>
      <c r="Z691" s="387">
        <f t="shared" si="263"/>
        <v>0</v>
      </c>
      <c r="AA691" s="387">
        <f t="shared" si="263"/>
        <v>0</v>
      </c>
      <c r="AB691" s="387">
        <f t="shared" si="263"/>
        <v>0</v>
      </c>
      <c r="AC691" s="387">
        <f t="shared" si="263"/>
        <v>0</v>
      </c>
      <c r="AD691" s="387">
        <f t="shared" si="263"/>
        <v>0</v>
      </c>
      <c r="AE691" s="387">
        <f t="shared" si="263"/>
        <v>0</v>
      </c>
      <c r="AF691" s="387">
        <f t="shared" si="263"/>
        <v>0</v>
      </c>
      <c r="AG691" s="387">
        <f t="shared" si="263"/>
        <v>0</v>
      </c>
      <c r="AH691" s="387">
        <f t="shared" si="263"/>
        <v>0</v>
      </c>
      <c r="AI691" s="387">
        <f t="shared" si="264"/>
        <v>0</v>
      </c>
      <c r="AJ691" s="387">
        <f t="shared" si="264"/>
        <v>0</v>
      </c>
      <c r="AK691" s="387">
        <f t="shared" si="264"/>
        <v>0</v>
      </c>
      <c r="AL691" s="387">
        <f t="shared" si="264"/>
        <v>0</v>
      </c>
      <c r="AM691" s="387">
        <f t="shared" si="264"/>
        <v>0</v>
      </c>
      <c r="AN691" s="387">
        <f t="shared" si="264"/>
        <v>0</v>
      </c>
      <c r="AO691" s="387">
        <f t="shared" si="264"/>
        <v>0</v>
      </c>
      <c r="AP691" s="387">
        <f t="shared" si="264"/>
        <v>0</v>
      </c>
      <c r="AQ691" s="387">
        <f t="shared" si="264"/>
        <v>0</v>
      </c>
      <c r="AR691" s="387">
        <f t="shared" si="264"/>
        <v>0</v>
      </c>
      <c r="AS691" s="387">
        <f t="shared" si="252"/>
        <v>0</v>
      </c>
    </row>
    <row r="692" spans="2:45" s="377" customFormat="1" ht="12.75" hidden="1" customHeight="1" outlineLevel="2">
      <c r="B692" s="377">
        <v>30</v>
      </c>
      <c r="C692" s="81"/>
      <c r="D692" s="388">
        <v>0</v>
      </c>
      <c r="E692" s="387">
        <f t="shared" si="261"/>
        <v>0</v>
      </c>
      <c r="F692" s="387">
        <f t="shared" si="261"/>
        <v>0</v>
      </c>
      <c r="G692" s="387">
        <f t="shared" si="261"/>
        <v>0</v>
      </c>
      <c r="H692" s="387">
        <f t="shared" si="261"/>
        <v>0</v>
      </c>
      <c r="I692" s="387">
        <f t="shared" si="261"/>
        <v>0</v>
      </c>
      <c r="J692" s="387">
        <f t="shared" si="261"/>
        <v>0</v>
      </c>
      <c r="K692" s="387">
        <f t="shared" si="261"/>
        <v>0</v>
      </c>
      <c r="L692" s="387">
        <f t="shared" si="261"/>
        <v>0</v>
      </c>
      <c r="M692" s="387">
        <f t="shared" si="261"/>
        <v>0</v>
      </c>
      <c r="N692" s="387">
        <f t="shared" si="261"/>
        <v>0</v>
      </c>
      <c r="O692" s="387">
        <f t="shared" si="262"/>
        <v>0</v>
      </c>
      <c r="P692" s="387">
        <f t="shared" si="262"/>
        <v>0</v>
      </c>
      <c r="Q692" s="387">
        <f t="shared" si="262"/>
        <v>0</v>
      </c>
      <c r="R692" s="387">
        <f t="shared" si="262"/>
        <v>0</v>
      </c>
      <c r="S692" s="387">
        <f t="shared" si="262"/>
        <v>0</v>
      </c>
      <c r="T692" s="387">
        <f t="shared" si="262"/>
        <v>0</v>
      </c>
      <c r="U692" s="387">
        <f t="shared" si="262"/>
        <v>0</v>
      </c>
      <c r="V692" s="387">
        <f t="shared" si="262"/>
        <v>0</v>
      </c>
      <c r="W692" s="387">
        <f t="shared" si="262"/>
        <v>0</v>
      </c>
      <c r="X692" s="387">
        <f t="shared" si="262"/>
        <v>0</v>
      </c>
      <c r="Y692" s="387">
        <f t="shared" si="263"/>
        <v>0</v>
      </c>
      <c r="Z692" s="387">
        <f t="shared" si="263"/>
        <v>0</v>
      </c>
      <c r="AA692" s="387">
        <f t="shared" si="263"/>
        <v>0</v>
      </c>
      <c r="AB692" s="387">
        <f t="shared" si="263"/>
        <v>0</v>
      </c>
      <c r="AC692" s="387">
        <f t="shared" si="263"/>
        <v>0</v>
      </c>
      <c r="AD692" s="387">
        <f t="shared" si="263"/>
        <v>0</v>
      </c>
      <c r="AE692" s="387">
        <f t="shared" si="263"/>
        <v>0</v>
      </c>
      <c r="AF692" s="387">
        <f t="shared" si="263"/>
        <v>0</v>
      </c>
      <c r="AG692" s="387">
        <f t="shared" si="263"/>
        <v>0</v>
      </c>
      <c r="AH692" s="387">
        <f t="shared" si="263"/>
        <v>0</v>
      </c>
      <c r="AI692" s="387">
        <f t="shared" si="264"/>
        <v>0</v>
      </c>
      <c r="AJ692" s="387">
        <f t="shared" si="264"/>
        <v>0</v>
      </c>
      <c r="AK692" s="387">
        <f t="shared" si="264"/>
        <v>0</v>
      </c>
      <c r="AL692" s="387">
        <f t="shared" si="264"/>
        <v>0</v>
      </c>
      <c r="AM692" s="387">
        <f t="shared" si="264"/>
        <v>0</v>
      </c>
      <c r="AN692" s="387">
        <f t="shared" si="264"/>
        <v>0</v>
      </c>
      <c r="AO692" s="387">
        <f t="shared" si="264"/>
        <v>0</v>
      </c>
      <c r="AP692" s="387">
        <f t="shared" si="264"/>
        <v>0</v>
      </c>
      <c r="AQ692" s="387">
        <f t="shared" si="264"/>
        <v>0</v>
      </c>
      <c r="AR692" s="387">
        <f t="shared" si="264"/>
        <v>0</v>
      </c>
      <c r="AS692" s="387">
        <f t="shared" si="252"/>
        <v>0</v>
      </c>
    </row>
    <row r="693" spans="2:45" s="377" customFormat="1" ht="12.75" hidden="1" customHeight="1" outlineLevel="2">
      <c r="B693" s="377">
        <v>31</v>
      </c>
      <c r="C693" s="81"/>
      <c r="D693" s="388">
        <v>4.5722903078346899</v>
      </c>
      <c r="E693" s="387">
        <f t="shared" ref="E693:N702" si="265">IF(AND(E$2=$B693,$B693=$C$3),$D693,IF(AND(E$2&gt;$B693,E$2&lt;=$D$662+$B693),SLN($D693,0,IF($C$3-$B693&gt;=$D$662,$D$662,$C$3-$B693)),0))</f>
        <v>0</v>
      </c>
      <c r="F693" s="387">
        <f t="shared" si="265"/>
        <v>0</v>
      </c>
      <c r="G693" s="387">
        <f t="shared" si="265"/>
        <v>0</v>
      </c>
      <c r="H693" s="387">
        <f t="shared" si="265"/>
        <v>0</v>
      </c>
      <c r="I693" s="387">
        <f t="shared" si="265"/>
        <v>0</v>
      </c>
      <c r="J693" s="387">
        <f t="shared" si="265"/>
        <v>0</v>
      </c>
      <c r="K693" s="387">
        <f t="shared" si="265"/>
        <v>0</v>
      </c>
      <c r="L693" s="387">
        <f t="shared" si="265"/>
        <v>0</v>
      </c>
      <c r="M693" s="387">
        <f t="shared" si="265"/>
        <v>0</v>
      </c>
      <c r="N693" s="387">
        <f t="shared" si="265"/>
        <v>0</v>
      </c>
      <c r="O693" s="387">
        <f t="shared" ref="O693:X702" si="266">IF(AND(O$2=$B693,$B693=$C$3),$D693,IF(AND(O$2&gt;$B693,O$2&lt;=$D$662+$B693),SLN($D693,0,IF($C$3-$B693&gt;=$D$662,$D$662,$C$3-$B693)),0))</f>
        <v>0</v>
      </c>
      <c r="P693" s="387">
        <f t="shared" si="266"/>
        <v>0</v>
      </c>
      <c r="Q693" s="387">
        <f t="shared" si="266"/>
        <v>0</v>
      </c>
      <c r="R693" s="387">
        <f t="shared" si="266"/>
        <v>0</v>
      </c>
      <c r="S693" s="387">
        <f t="shared" si="266"/>
        <v>0</v>
      </c>
      <c r="T693" s="387">
        <f t="shared" si="266"/>
        <v>0</v>
      </c>
      <c r="U693" s="387">
        <f t="shared" si="266"/>
        <v>0</v>
      </c>
      <c r="V693" s="387">
        <f t="shared" si="266"/>
        <v>0</v>
      </c>
      <c r="W693" s="387">
        <f t="shared" si="266"/>
        <v>0</v>
      </c>
      <c r="X693" s="387">
        <f t="shared" si="266"/>
        <v>0</v>
      </c>
      <c r="Y693" s="387">
        <f t="shared" ref="Y693:AH702" si="267">IF(AND(Y$2=$B693,$B693=$C$3),$D693,IF(AND(Y$2&gt;$B693,Y$2&lt;=$D$662+$B693),SLN($D693,0,IF($C$3-$B693&gt;=$D$662,$D$662,$C$3-$B693)),0))</f>
        <v>0</v>
      </c>
      <c r="Z693" s="387">
        <f t="shared" si="267"/>
        <v>0</v>
      </c>
      <c r="AA693" s="387">
        <f t="shared" si="267"/>
        <v>0</v>
      </c>
      <c r="AB693" s="387">
        <f t="shared" si="267"/>
        <v>0</v>
      </c>
      <c r="AC693" s="387">
        <f t="shared" si="267"/>
        <v>0</v>
      </c>
      <c r="AD693" s="387">
        <f t="shared" si="267"/>
        <v>0</v>
      </c>
      <c r="AE693" s="387">
        <f t="shared" si="267"/>
        <v>0</v>
      </c>
      <c r="AF693" s="387">
        <f t="shared" si="267"/>
        <v>0</v>
      </c>
      <c r="AG693" s="387">
        <f t="shared" si="267"/>
        <v>0</v>
      </c>
      <c r="AH693" s="387">
        <f t="shared" si="267"/>
        <v>0</v>
      </c>
      <c r="AI693" s="387">
        <f t="shared" ref="AI693:AR702" si="268">IF(AND(AI$2=$B693,$B693=$C$3),$D693,IF(AND(AI$2&gt;$B693,AI$2&lt;=$D$662+$B693),SLN($D693,0,IF($C$3-$B693&gt;=$D$662,$D$662,$C$3-$B693)),0))</f>
        <v>0</v>
      </c>
      <c r="AJ693" s="387">
        <f t="shared" si="268"/>
        <v>1.1430725769586725</v>
      </c>
      <c r="AK693" s="387">
        <f t="shared" si="268"/>
        <v>1.1430725769586725</v>
      </c>
      <c r="AL693" s="387">
        <f t="shared" si="268"/>
        <v>1.1430725769586725</v>
      </c>
      <c r="AM693" s="387">
        <f t="shared" si="268"/>
        <v>1.1430725769586725</v>
      </c>
      <c r="AN693" s="387">
        <f t="shared" si="268"/>
        <v>0</v>
      </c>
      <c r="AO693" s="387">
        <f t="shared" si="268"/>
        <v>0</v>
      </c>
      <c r="AP693" s="387">
        <f t="shared" si="268"/>
        <v>0</v>
      </c>
      <c r="AQ693" s="387">
        <f t="shared" si="268"/>
        <v>0</v>
      </c>
      <c r="AR693" s="387">
        <f t="shared" si="268"/>
        <v>0</v>
      </c>
      <c r="AS693" s="387">
        <f t="shared" si="252"/>
        <v>4.5722903078346899</v>
      </c>
    </row>
    <row r="694" spans="2:45" s="377" customFormat="1" ht="12.75" hidden="1" customHeight="1" outlineLevel="2">
      <c r="B694" s="377">
        <v>32</v>
      </c>
      <c r="C694" s="81"/>
      <c r="D694" s="388">
        <v>0</v>
      </c>
      <c r="E694" s="387">
        <f t="shared" si="265"/>
        <v>0</v>
      </c>
      <c r="F694" s="387">
        <f t="shared" si="265"/>
        <v>0</v>
      </c>
      <c r="G694" s="387">
        <f t="shared" si="265"/>
        <v>0</v>
      </c>
      <c r="H694" s="387">
        <f t="shared" si="265"/>
        <v>0</v>
      </c>
      <c r="I694" s="387">
        <f t="shared" si="265"/>
        <v>0</v>
      </c>
      <c r="J694" s="387">
        <f t="shared" si="265"/>
        <v>0</v>
      </c>
      <c r="K694" s="387">
        <f t="shared" si="265"/>
        <v>0</v>
      </c>
      <c r="L694" s="387">
        <f t="shared" si="265"/>
        <v>0</v>
      </c>
      <c r="M694" s="387">
        <f t="shared" si="265"/>
        <v>0</v>
      </c>
      <c r="N694" s="387">
        <f t="shared" si="265"/>
        <v>0</v>
      </c>
      <c r="O694" s="387">
        <f t="shared" si="266"/>
        <v>0</v>
      </c>
      <c r="P694" s="387">
        <f t="shared" si="266"/>
        <v>0</v>
      </c>
      <c r="Q694" s="387">
        <f t="shared" si="266"/>
        <v>0</v>
      </c>
      <c r="R694" s="387">
        <f t="shared" si="266"/>
        <v>0</v>
      </c>
      <c r="S694" s="387">
        <f t="shared" si="266"/>
        <v>0</v>
      </c>
      <c r="T694" s="387">
        <f t="shared" si="266"/>
        <v>0</v>
      </c>
      <c r="U694" s="387">
        <f t="shared" si="266"/>
        <v>0</v>
      </c>
      <c r="V694" s="387">
        <f t="shared" si="266"/>
        <v>0</v>
      </c>
      <c r="W694" s="387">
        <f t="shared" si="266"/>
        <v>0</v>
      </c>
      <c r="X694" s="387">
        <f t="shared" si="266"/>
        <v>0</v>
      </c>
      <c r="Y694" s="387">
        <f t="shared" si="267"/>
        <v>0</v>
      </c>
      <c r="Z694" s="387">
        <f t="shared" si="267"/>
        <v>0</v>
      </c>
      <c r="AA694" s="387">
        <f t="shared" si="267"/>
        <v>0</v>
      </c>
      <c r="AB694" s="387">
        <f t="shared" si="267"/>
        <v>0</v>
      </c>
      <c r="AC694" s="387">
        <f t="shared" si="267"/>
        <v>0</v>
      </c>
      <c r="AD694" s="387">
        <f t="shared" si="267"/>
        <v>0</v>
      </c>
      <c r="AE694" s="387">
        <f t="shared" si="267"/>
        <v>0</v>
      </c>
      <c r="AF694" s="387">
        <f t="shared" si="267"/>
        <v>0</v>
      </c>
      <c r="AG694" s="387">
        <f t="shared" si="267"/>
        <v>0</v>
      </c>
      <c r="AH694" s="387">
        <f t="shared" si="267"/>
        <v>0</v>
      </c>
      <c r="AI694" s="387">
        <f t="shared" si="268"/>
        <v>0</v>
      </c>
      <c r="AJ694" s="387">
        <f t="shared" si="268"/>
        <v>0</v>
      </c>
      <c r="AK694" s="387">
        <f t="shared" si="268"/>
        <v>0</v>
      </c>
      <c r="AL694" s="387">
        <f t="shared" si="268"/>
        <v>0</v>
      </c>
      <c r="AM694" s="387">
        <f t="shared" si="268"/>
        <v>0</v>
      </c>
      <c r="AN694" s="387">
        <f t="shared" si="268"/>
        <v>0</v>
      </c>
      <c r="AO694" s="387">
        <f t="shared" si="268"/>
        <v>0</v>
      </c>
      <c r="AP694" s="387">
        <f t="shared" si="268"/>
        <v>0</v>
      </c>
      <c r="AQ694" s="387">
        <f t="shared" si="268"/>
        <v>0</v>
      </c>
      <c r="AR694" s="387">
        <f t="shared" si="268"/>
        <v>0</v>
      </c>
      <c r="AS694" s="387">
        <f t="shared" si="252"/>
        <v>0</v>
      </c>
    </row>
    <row r="695" spans="2:45" s="377" customFormat="1" ht="12.75" hidden="1" customHeight="1" outlineLevel="2">
      <c r="B695" s="377">
        <v>33</v>
      </c>
      <c r="C695" s="81"/>
      <c r="D695" s="388">
        <v>0</v>
      </c>
      <c r="E695" s="387">
        <f t="shared" si="265"/>
        <v>0</v>
      </c>
      <c r="F695" s="387">
        <f t="shared" si="265"/>
        <v>0</v>
      </c>
      <c r="G695" s="387">
        <f t="shared" si="265"/>
        <v>0</v>
      </c>
      <c r="H695" s="387">
        <f t="shared" si="265"/>
        <v>0</v>
      </c>
      <c r="I695" s="387">
        <f t="shared" si="265"/>
        <v>0</v>
      </c>
      <c r="J695" s="387">
        <f t="shared" si="265"/>
        <v>0</v>
      </c>
      <c r="K695" s="387">
        <f t="shared" si="265"/>
        <v>0</v>
      </c>
      <c r="L695" s="387">
        <f t="shared" si="265"/>
        <v>0</v>
      </c>
      <c r="M695" s="387">
        <f t="shared" si="265"/>
        <v>0</v>
      </c>
      <c r="N695" s="387">
        <f t="shared" si="265"/>
        <v>0</v>
      </c>
      <c r="O695" s="387">
        <f t="shared" si="266"/>
        <v>0</v>
      </c>
      <c r="P695" s="387">
        <f t="shared" si="266"/>
        <v>0</v>
      </c>
      <c r="Q695" s="387">
        <f t="shared" si="266"/>
        <v>0</v>
      </c>
      <c r="R695" s="387">
        <f t="shared" si="266"/>
        <v>0</v>
      </c>
      <c r="S695" s="387">
        <f t="shared" si="266"/>
        <v>0</v>
      </c>
      <c r="T695" s="387">
        <f t="shared" si="266"/>
        <v>0</v>
      </c>
      <c r="U695" s="387">
        <f t="shared" si="266"/>
        <v>0</v>
      </c>
      <c r="V695" s="387">
        <f t="shared" si="266"/>
        <v>0</v>
      </c>
      <c r="W695" s="387">
        <f t="shared" si="266"/>
        <v>0</v>
      </c>
      <c r="X695" s="387">
        <f t="shared" si="266"/>
        <v>0</v>
      </c>
      <c r="Y695" s="387">
        <f t="shared" si="267"/>
        <v>0</v>
      </c>
      <c r="Z695" s="387">
        <f t="shared" si="267"/>
        <v>0</v>
      </c>
      <c r="AA695" s="387">
        <f t="shared" si="267"/>
        <v>0</v>
      </c>
      <c r="AB695" s="387">
        <f t="shared" si="267"/>
        <v>0</v>
      </c>
      <c r="AC695" s="387">
        <f t="shared" si="267"/>
        <v>0</v>
      </c>
      <c r="AD695" s="387">
        <f t="shared" si="267"/>
        <v>0</v>
      </c>
      <c r="AE695" s="387">
        <f t="shared" si="267"/>
        <v>0</v>
      </c>
      <c r="AF695" s="387">
        <f t="shared" si="267"/>
        <v>0</v>
      </c>
      <c r="AG695" s="387">
        <f t="shared" si="267"/>
        <v>0</v>
      </c>
      <c r="AH695" s="387">
        <f t="shared" si="267"/>
        <v>0</v>
      </c>
      <c r="AI695" s="387">
        <f t="shared" si="268"/>
        <v>0</v>
      </c>
      <c r="AJ695" s="387">
        <f t="shared" si="268"/>
        <v>0</v>
      </c>
      <c r="AK695" s="387">
        <f t="shared" si="268"/>
        <v>0</v>
      </c>
      <c r="AL695" s="387">
        <f t="shared" si="268"/>
        <v>0</v>
      </c>
      <c r="AM695" s="387">
        <f t="shared" si="268"/>
        <v>0</v>
      </c>
      <c r="AN695" s="387">
        <f t="shared" si="268"/>
        <v>0</v>
      </c>
      <c r="AO695" s="387">
        <f t="shared" si="268"/>
        <v>0</v>
      </c>
      <c r="AP695" s="387">
        <f t="shared" si="268"/>
        <v>0</v>
      </c>
      <c r="AQ695" s="387">
        <f t="shared" si="268"/>
        <v>0</v>
      </c>
      <c r="AR695" s="387">
        <f t="shared" si="268"/>
        <v>0</v>
      </c>
      <c r="AS695" s="387">
        <f t="shared" si="252"/>
        <v>0</v>
      </c>
    </row>
    <row r="696" spans="2:45" s="377" customFormat="1" ht="12.75" hidden="1" customHeight="1" outlineLevel="2">
      <c r="B696" s="377">
        <v>34</v>
      </c>
      <c r="C696" s="81"/>
      <c r="D696" s="388">
        <v>0</v>
      </c>
      <c r="E696" s="387">
        <f t="shared" si="265"/>
        <v>0</v>
      </c>
      <c r="F696" s="387">
        <f t="shared" si="265"/>
        <v>0</v>
      </c>
      <c r="G696" s="387">
        <f t="shared" si="265"/>
        <v>0</v>
      </c>
      <c r="H696" s="387">
        <f t="shared" si="265"/>
        <v>0</v>
      </c>
      <c r="I696" s="387">
        <f t="shared" si="265"/>
        <v>0</v>
      </c>
      <c r="J696" s="387">
        <f t="shared" si="265"/>
        <v>0</v>
      </c>
      <c r="K696" s="387">
        <f t="shared" si="265"/>
        <v>0</v>
      </c>
      <c r="L696" s="387">
        <f t="shared" si="265"/>
        <v>0</v>
      </c>
      <c r="M696" s="387">
        <f t="shared" si="265"/>
        <v>0</v>
      </c>
      <c r="N696" s="387">
        <f t="shared" si="265"/>
        <v>0</v>
      </c>
      <c r="O696" s="387">
        <f t="shared" si="266"/>
        <v>0</v>
      </c>
      <c r="P696" s="387">
        <f t="shared" si="266"/>
        <v>0</v>
      </c>
      <c r="Q696" s="387">
        <f t="shared" si="266"/>
        <v>0</v>
      </c>
      <c r="R696" s="387">
        <f t="shared" si="266"/>
        <v>0</v>
      </c>
      <c r="S696" s="387">
        <f t="shared" si="266"/>
        <v>0</v>
      </c>
      <c r="T696" s="387">
        <f t="shared" si="266"/>
        <v>0</v>
      </c>
      <c r="U696" s="387">
        <f t="shared" si="266"/>
        <v>0</v>
      </c>
      <c r="V696" s="387">
        <f t="shared" si="266"/>
        <v>0</v>
      </c>
      <c r="W696" s="387">
        <f t="shared" si="266"/>
        <v>0</v>
      </c>
      <c r="X696" s="387">
        <f t="shared" si="266"/>
        <v>0</v>
      </c>
      <c r="Y696" s="387">
        <f t="shared" si="267"/>
        <v>0</v>
      </c>
      <c r="Z696" s="387">
        <f t="shared" si="267"/>
        <v>0</v>
      </c>
      <c r="AA696" s="387">
        <f t="shared" si="267"/>
        <v>0</v>
      </c>
      <c r="AB696" s="387">
        <f t="shared" si="267"/>
        <v>0</v>
      </c>
      <c r="AC696" s="387">
        <f t="shared" si="267"/>
        <v>0</v>
      </c>
      <c r="AD696" s="387">
        <f t="shared" si="267"/>
        <v>0</v>
      </c>
      <c r="AE696" s="387">
        <f t="shared" si="267"/>
        <v>0</v>
      </c>
      <c r="AF696" s="387">
        <f t="shared" si="267"/>
        <v>0</v>
      </c>
      <c r="AG696" s="387">
        <f t="shared" si="267"/>
        <v>0</v>
      </c>
      <c r="AH696" s="387">
        <f t="shared" si="267"/>
        <v>0</v>
      </c>
      <c r="AI696" s="387">
        <f t="shared" si="268"/>
        <v>0</v>
      </c>
      <c r="AJ696" s="387">
        <f t="shared" si="268"/>
        <v>0</v>
      </c>
      <c r="AK696" s="387">
        <f t="shared" si="268"/>
        <v>0</v>
      </c>
      <c r="AL696" s="387">
        <f t="shared" si="268"/>
        <v>0</v>
      </c>
      <c r="AM696" s="387">
        <f t="shared" si="268"/>
        <v>0</v>
      </c>
      <c r="AN696" s="387">
        <f t="shared" si="268"/>
        <v>0</v>
      </c>
      <c r="AO696" s="387">
        <f t="shared" si="268"/>
        <v>0</v>
      </c>
      <c r="AP696" s="387">
        <f t="shared" si="268"/>
        <v>0</v>
      </c>
      <c r="AQ696" s="387">
        <f t="shared" si="268"/>
        <v>0</v>
      </c>
      <c r="AR696" s="387">
        <f t="shared" si="268"/>
        <v>0</v>
      </c>
      <c r="AS696" s="387">
        <f t="shared" si="252"/>
        <v>0</v>
      </c>
    </row>
    <row r="697" spans="2:45" s="377" customFormat="1" ht="12.75" hidden="1" customHeight="1" outlineLevel="2">
      <c r="B697" s="377">
        <v>35</v>
      </c>
      <c r="C697" s="81"/>
      <c r="D697" s="388">
        <v>0</v>
      </c>
      <c r="E697" s="387">
        <f t="shared" si="265"/>
        <v>0</v>
      </c>
      <c r="F697" s="387">
        <f t="shared" si="265"/>
        <v>0</v>
      </c>
      <c r="G697" s="387">
        <f t="shared" si="265"/>
        <v>0</v>
      </c>
      <c r="H697" s="387">
        <f t="shared" si="265"/>
        <v>0</v>
      </c>
      <c r="I697" s="387">
        <f t="shared" si="265"/>
        <v>0</v>
      </c>
      <c r="J697" s="387">
        <f t="shared" si="265"/>
        <v>0</v>
      </c>
      <c r="K697" s="387">
        <f t="shared" si="265"/>
        <v>0</v>
      </c>
      <c r="L697" s="387">
        <f t="shared" si="265"/>
        <v>0</v>
      </c>
      <c r="M697" s="387">
        <f t="shared" si="265"/>
        <v>0</v>
      </c>
      <c r="N697" s="387">
        <f t="shared" si="265"/>
        <v>0</v>
      </c>
      <c r="O697" s="387">
        <f t="shared" si="266"/>
        <v>0</v>
      </c>
      <c r="P697" s="387">
        <f t="shared" si="266"/>
        <v>0</v>
      </c>
      <c r="Q697" s="387">
        <f t="shared" si="266"/>
        <v>0</v>
      </c>
      <c r="R697" s="387">
        <f t="shared" si="266"/>
        <v>0</v>
      </c>
      <c r="S697" s="387">
        <f t="shared" si="266"/>
        <v>0</v>
      </c>
      <c r="T697" s="387">
        <f t="shared" si="266"/>
        <v>0</v>
      </c>
      <c r="U697" s="387">
        <f t="shared" si="266"/>
        <v>0</v>
      </c>
      <c r="V697" s="387">
        <f t="shared" si="266"/>
        <v>0</v>
      </c>
      <c r="W697" s="387">
        <f t="shared" si="266"/>
        <v>0</v>
      </c>
      <c r="X697" s="387">
        <f t="shared" si="266"/>
        <v>0</v>
      </c>
      <c r="Y697" s="387">
        <f t="shared" si="267"/>
        <v>0</v>
      </c>
      <c r="Z697" s="387">
        <f t="shared" si="267"/>
        <v>0</v>
      </c>
      <c r="AA697" s="387">
        <f t="shared" si="267"/>
        <v>0</v>
      </c>
      <c r="AB697" s="387">
        <f t="shared" si="267"/>
        <v>0</v>
      </c>
      <c r="AC697" s="387">
        <f t="shared" si="267"/>
        <v>0</v>
      </c>
      <c r="AD697" s="387">
        <f t="shared" si="267"/>
        <v>0</v>
      </c>
      <c r="AE697" s="387">
        <f t="shared" si="267"/>
        <v>0</v>
      </c>
      <c r="AF697" s="387">
        <f t="shared" si="267"/>
        <v>0</v>
      </c>
      <c r="AG697" s="387">
        <f t="shared" si="267"/>
        <v>0</v>
      </c>
      <c r="AH697" s="387">
        <f t="shared" si="267"/>
        <v>0</v>
      </c>
      <c r="AI697" s="387">
        <f t="shared" si="268"/>
        <v>0</v>
      </c>
      <c r="AJ697" s="387">
        <f t="shared" si="268"/>
        <v>0</v>
      </c>
      <c r="AK697" s="387">
        <f t="shared" si="268"/>
        <v>0</v>
      </c>
      <c r="AL697" s="387">
        <f t="shared" si="268"/>
        <v>0</v>
      </c>
      <c r="AM697" s="387">
        <f t="shared" si="268"/>
        <v>0</v>
      </c>
      <c r="AN697" s="387">
        <f t="shared" si="268"/>
        <v>0</v>
      </c>
      <c r="AO697" s="387">
        <f t="shared" si="268"/>
        <v>0</v>
      </c>
      <c r="AP697" s="387">
        <f t="shared" si="268"/>
        <v>0</v>
      </c>
      <c r="AQ697" s="387">
        <f t="shared" si="268"/>
        <v>0</v>
      </c>
      <c r="AR697" s="387">
        <f t="shared" si="268"/>
        <v>0</v>
      </c>
      <c r="AS697" s="387">
        <f t="shared" si="252"/>
        <v>0</v>
      </c>
    </row>
    <row r="698" spans="2:45" s="377" customFormat="1" ht="12.75" hidden="1" customHeight="1" outlineLevel="2">
      <c r="B698" s="377">
        <v>36</v>
      </c>
      <c r="C698" s="81"/>
      <c r="D698" s="388">
        <v>0</v>
      </c>
      <c r="E698" s="387">
        <f t="shared" si="265"/>
        <v>0</v>
      </c>
      <c r="F698" s="387">
        <f t="shared" si="265"/>
        <v>0</v>
      </c>
      <c r="G698" s="387">
        <f t="shared" si="265"/>
        <v>0</v>
      </c>
      <c r="H698" s="387">
        <f t="shared" si="265"/>
        <v>0</v>
      </c>
      <c r="I698" s="387">
        <f t="shared" si="265"/>
        <v>0</v>
      </c>
      <c r="J698" s="387">
        <f t="shared" si="265"/>
        <v>0</v>
      </c>
      <c r="K698" s="387">
        <f t="shared" si="265"/>
        <v>0</v>
      </c>
      <c r="L698" s="387">
        <f t="shared" si="265"/>
        <v>0</v>
      </c>
      <c r="M698" s="387">
        <f t="shared" si="265"/>
        <v>0</v>
      </c>
      <c r="N698" s="387">
        <f t="shared" si="265"/>
        <v>0</v>
      </c>
      <c r="O698" s="387">
        <f t="shared" si="266"/>
        <v>0</v>
      </c>
      <c r="P698" s="387">
        <f t="shared" si="266"/>
        <v>0</v>
      </c>
      <c r="Q698" s="387">
        <f t="shared" si="266"/>
        <v>0</v>
      </c>
      <c r="R698" s="387">
        <f t="shared" si="266"/>
        <v>0</v>
      </c>
      <c r="S698" s="387">
        <f t="shared" si="266"/>
        <v>0</v>
      </c>
      <c r="T698" s="387">
        <f t="shared" si="266"/>
        <v>0</v>
      </c>
      <c r="U698" s="387">
        <f t="shared" si="266"/>
        <v>0</v>
      </c>
      <c r="V698" s="387">
        <f t="shared" si="266"/>
        <v>0</v>
      </c>
      <c r="W698" s="387">
        <f t="shared" si="266"/>
        <v>0</v>
      </c>
      <c r="X698" s="387">
        <f t="shared" si="266"/>
        <v>0</v>
      </c>
      <c r="Y698" s="387">
        <f t="shared" si="267"/>
        <v>0</v>
      </c>
      <c r="Z698" s="387">
        <f t="shared" si="267"/>
        <v>0</v>
      </c>
      <c r="AA698" s="387">
        <f t="shared" si="267"/>
        <v>0</v>
      </c>
      <c r="AB698" s="387">
        <f t="shared" si="267"/>
        <v>0</v>
      </c>
      <c r="AC698" s="387">
        <f t="shared" si="267"/>
        <v>0</v>
      </c>
      <c r="AD698" s="387">
        <f t="shared" si="267"/>
        <v>0</v>
      </c>
      <c r="AE698" s="387">
        <f t="shared" si="267"/>
        <v>0</v>
      </c>
      <c r="AF698" s="387">
        <f t="shared" si="267"/>
        <v>0</v>
      </c>
      <c r="AG698" s="387">
        <f t="shared" si="267"/>
        <v>0</v>
      </c>
      <c r="AH698" s="387">
        <f t="shared" si="267"/>
        <v>0</v>
      </c>
      <c r="AI698" s="387">
        <f t="shared" si="268"/>
        <v>0</v>
      </c>
      <c r="AJ698" s="387">
        <f t="shared" si="268"/>
        <v>0</v>
      </c>
      <c r="AK698" s="387">
        <f t="shared" si="268"/>
        <v>0</v>
      </c>
      <c r="AL698" s="387">
        <f t="shared" si="268"/>
        <v>0</v>
      </c>
      <c r="AM698" s="387">
        <f t="shared" si="268"/>
        <v>0</v>
      </c>
      <c r="AN698" s="387">
        <f t="shared" si="268"/>
        <v>0</v>
      </c>
      <c r="AO698" s="387">
        <f t="shared" si="268"/>
        <v>0</v>
      </c>
      <c r="AP698" s="387">
        <f t="shared" si="268"/>
        <v>0</v>
      </c>
      <c r="AQ698" s="387">
        <f t="shared" si="268"/>
        <v>0</v>
      </c>
      <c r="AR698" s="387">
        <f t="shared" si="268"/>
        <v>0</v>
      </c>
      <c r="AS698" s="387">
        <f t="shared" si="252"/>
        <v>0</v>
      </c>
    </row>
    <row r="699" spans="2:45" s="377" customFormat="1" ht="12.75" hidden="1" customHeight="1" outlineLevel="2">
      <c r="B699" s="377">
        <v>37</v>
      </c>
      <c r="C699" s="81"/>
      <c r="D699" s="388">
        <v>0</v>
      </c>
      <c r="E699" s="387">
        <f t="shared" si="265"/>
        <v>0</v>
      </c>
      <c r="F699" s="387">
        <f t="shared" si="265"/>
        <v>0</v>
      </c>
      <c r="G699" s="387">
        <f t="shared" si="265"/>
        <v>0</v>
      </c>
      <c r="H699" s="387">
        <f t="shared" si="265"/>
        <v>0</v>
      </c>
      <c r="I699" s="387">
        <f t="shared" si="265"/>
        <v>0</v>
      </c>
      <c r="J699" s="387">
        <f t="shared" si="265"/>
        <v>0</v>
      </c>
      <c r="K699" s="387">
        <f t="shared" si="265"/>
        <v>0</v>
      </c>
      <c r="L699" s="387">
        <f t="shared" si="265"/>
        <v>0</v>
      </c>
      <c r="M699" s="387">
        <f t="shared" si="265"/>
        <v>0</v>
      </c>
      <c r="N699" s="387">
        <f t="shared" si="265"/>
        <v>0</v>
      </c>
      <c r="O699" s="387">
        <f t="shared" si="266"/>
        <v>0</v>
      </c>
      <c r="P699" s="387">
        <f t="shared" si="266"/>
        <v>0</v>
      </c>
      <c r="Q699" s="387">
        <f t="shared" si="266"/>
        <v>0</v>
      </c>
      <c r="R699" s="387">
        <f t="shared" si="266"/>
        <v>0</v>
      </c>
      <c r="S699" s="387">
        <f t="shared" si="266"/>
        <v>0</v>
      </c>
      <c r="T699" s="387">
        <f t="shared" si="266"/>
        <v>0</v>
      </c>
      <c r="U699" s="387">
        <f t="shared" si="266"/>
        <v>0</v>
      </c>
      <c r="V699" s="387">
        <f t="shared" si="266"/>
        <v>0</v>
      </c>
      <c r="W699" s="387">
        <f t="shared" si="266"/>
        <v>0</v>
      </c>
      <c r="X699" s="387">
        <f t="shared" si="266"/>
        <v>0</v>
      </c>
      <c r="Y699" s="387">
        <f t="shared" si="267"/>
        <v>0</v>
      </c>
      <c r="Z699" s="387">
        <f t="shared" si="267"/>
        <v>0</v>
      </c>
      <c r="AA699" s="387">
        <f t="shared" si="267"/>
        <v>0</v>
      </c>
      <c r="AB699" s="387">
        <f t="shared" si="267"/>
        <v>0</v>
      </c>
      <c r="AC699" s="387">
        <f t="shared" si="267"/>
        <v>0</v>
      </c>
      <c r="AD699" s="387">
        <f t="shared" si="267"/>
        <v>0</v>
      </c>
      <c r="AE699" s="387">
        <f t="shared" si="267"/>
        <v>0</v>
      </c>
      <c r="AF699" s="387">
        <f t="shared" si="267"/>
        <v>0</v>
      </c>
      <c r="AG699" s="387">
        <f t="shared" si="267"/>
        <v>0</v>
      </c>
      <c r="AH699" s="387">
        <f t="shared" si="267"/>
        <v>0</v>
      </c>
      <c r="AI699" s="387">
        <f t="shared" si="268"/>
        <v>0</v>
      </c>
      <c r="AJ699" s="387">
        <f t="shared" si="268"/>
        <v>0</v>
      </c>
      <c r="AK699" s="387">
        <f t="shared" si="268"/>
        <v>0</v>
      </c>
      <c r="AL699" s="387">
        <f t="shared" si="268"/>
        <v>0</v>
      </c>
      <c r="AM699" s="387">
        <f t="shared" si="268"/>
        <v>0</v>
      </c>
      <c r="AN699" s="387">
        <f t="shared" si="268"/>
        <v>0</v>
      </c>
      <c r="AO699" s="387">
        <f t="shared" si="268"/>
        <v>0</v>
      </c>
      <c r="AP699" s="387">
        <f t="shared" si="268"/>
        <v>0</v>
      </c>
      <c r="AQ699" s="387">
        <f t="shared" si="268"/>
        <v>0</v>
      </c>
      <c r="AR699" s="387">
        <f t="shared" si="268"/>
        <v>0</v>
      </c>
      <c r="AS699" s="387">
        <f t="shared" si="252"/>
        <v>0</v>
      </c>
    </row>
    <row r="700" spans="2:45" s="377" customFormat="1" ht="12.75" hidden="1" customHeight="1" outlineLevel="2">
      <c r="B700" s="377">
        <v>38</v>
      </c>
      <c r="C700" s="81"/>
      <c r="D700" s="388">
        <v>0</v>
      </c>
      <c r="E700" s="387">
        <f t="shared" si="265"/>
        <v>0</v>
      </c>
      <c r="F700" s="387">
        <f t="shared" si="265"/>
        <v>0</v>
      </c>
      <c r="G700" s="387">
        <f t="shared" si="265"/>
        <v>0</v>
      </c>
      <c r="H700" s="387">
        <f t="shared" si="265"/>
        <v>0</v>
      </c>
      <c r="I700" s="387">
        <f t="shared" si="265"/>
        <v>0</v>
      </c>
      <c r="J700" s="387">
        <f t="shared" si="265"/>
        <v>0</v>
      </c>
      <c r="K700" s="387">
        <f t="shared" si="265"/>
        <v>0</v>
      </c>
      <c r="L700" s="387">
        <f t="shared" si="265"/>
        <v>0</v>
      </c>
      <c r="M700" s="387">
        <f t="shared" si="265"/>
        <v>0</v>
      </c>
      <c r="N700" s="387">
        <f t="shared" si="265"/>
        <v>0</v>
      </c>
      <c r="O700" s="387">
        <f t="shared" si="266"/>
        <v>0</v>
      </c>
      <c r="P700" s="387">
        <f t="shared" si="266"/>
        <v>0</v>
      </c>
      <c r="Q700" s="387">
        <f t="shared" si="266"/>
        <v>0</v>
      </c>
      <c r="R700" s="387">
        <f t="shared" si="266"/>
        <v>0</v>
      </c>
      <c r="S700" s="387">
        <f t="shared" si="266"/>
        <v>0</v>
      </c>
      <c r="T700" s="387">
        <f t="shared" si="266"/>
        <v>0</v>
      </c>
      <c r="U700" s="387">
        <f t="shared" si="266"/>
        <v>0</v>
      </c>
      <c r="V700" s="387">
        <f t="shared" si="266"/>
        <v>0</v>
      </c>
      <c r="W700" s="387">
        <f t="shared" si="266"/>
        <v>0</v>
      </c>
      <c r="X700" s="387">
        <f t="shared" si="266"/>
        <v>0</v>
      </c>
      <c r="Y700" s="387">
        <f t="shared" si="267"/>
        <v>0</v>
      </c>
      <c r="Z700" s="387">
        <f t="shared" si="267"/>
        <v>0</v>
      </c>
      <c r="AA700" s="387">
        <f t="shared" si="267"/>
        <v>0</v>
      </c>
      <c r="AB700" s="387">
        <f t="shared" si="267"/>
        <v>0</v>
      </c>
      <c r="AC700" s="387">
        <f t="shared" si="267"/>
        <v>0</v>
      </c>
      <c r="AD700" s="387">
        <f t="shared" si="267"/>
        <v>0</v>
      </c>
      <c r="AE700" s="387">
        <f t="shared" si="267"/>
        <v>0</v>
      </c>
      <c r="AF700" s="387">
        <f t="shared" si="267"/>
        <v>0</v>
      </c>
      <c r="AG700" s="387">
        <f t="shared" si="267"/>
        <v>0</v>
      </c>
      <c r="AH700" s="387">
        <f t="shared" si="267"/>
        <v>0</v>
      </c>
      <c r="AI700" s="387">
        <f t="shared" si="268"/>
        <v>0</v>
      </c>
      <c r="AJ700" s="387">
        <f t="shared" si="268"/>
        <v>0</v>
      </c>
      <c r="AK700" s="387">
        <f t="shared" si="268"/>
        <v>0</v>
      </c>
      <c r="AL700" s="387">
        <f t="shared" si="268"/>
        <v>0</v>
      </c>
      <c r="AM700" s="387">
        <f t="shared" si="268"/>
        <v>0</v>
      </c>
      <c r="AN700" s="387">
        <f t="shared" si="268"/>
        <v>0</v>
      </c>
      <c r="AO700" s="387">
        <f t="shared" si="268"/>
        <v>0</v>
      </c>
      <c r="AP700" s="387">
        <f t="shared" si="268"/>
        <v>0</v>
      </c>
      <c r="AQ700" s="387">
        <f t="shared" si="268"/>
        <v>0</v>
      </c>
      <c r="AR700" s="387">
        <f t="shared" si="268"/>
        <v>0</v>
      </c>
      <c r="AS700" s="387">
        <f t="shared" si="252"/>
        <v>0</v>
      </c>
    </row>
    <row r="701" spans="2:45" s="377" customFormat="1" ht="12.75" hidden="1" customHeight="1" outlineLevel="2">
      <c r="B701" s="377">
        <v>39</v>
      </c>
      <c r="C701" s="81"/>
      <c r="D701" s="388">
        <v>0</v>
      </c>
      <c r="E701" s="387">
        <f t="shared" si="265"/>
        <v>0</v>
      </c>
      <c r="F701" s="387">
        <f t="shared" si="265"/>
        <v>0</v>
      </c>
      <c r="G701" s="387">
        <f t="shared" si="265"/>
        <v>0</v>
      </c>
      <c r="H701" s="387">
        <f t="shared" si="265"/>
        <v>0</v>
      </c>
      <c r="I701" s="387">
        <f t="shared" si="265"/>
        <v>0</v>
      </c>
      <c r="J701" s="387">
        <f t="shared" si="265"/>
        <v>0</v>
      </c>
      <c r="K701" s="387">
        <f t="shared" si="265"/>
        <v>0</v>
      </c>
      <c r="L701" s="387">
        <f t="shared" si="265"/>
        <v>0</v>
      </c>
      <c r="M701" s="387">
        <f t="shared" si="265"/>
        <v>0</v>
      </c>
      <c r="N701" s="387">
        <f t="shared" si="265"/>
        <v>0</v>
      </c>
      <c r="O701" s="387">
        <f t="shared" si="266"/>
        <v>0</v>
      </c>
      <c r="P701" s="387">
        <f t="shared" si="266"/>
        <v>0</v>
      </c>
      <c r="Q701" s="387">
        <f t="shared" si="266"/>
        <v>0</v>
      </c>
      <c r="R701" s="387">
        <f t="shared" si="266"/>
        <v>0</v>
      </c>
      <c r="S701" s="387">
        <f t="shared" si="266"/>
        <v>0</v>
      </c>
      <c r="T701" s="387">
        <f t="shared" si="266"/>
        <v>0</v>
      </c>
      <c r="U701" s="387">
        <f t="shared" si="266"/>
        <v>0</v>
      </c>
      <c r="V701" s="387">
        <f t="shared" si="266"/>
        <v>0</v>
      </c>
      <c r="W701" s="387">
        <f t="shared" si="266"/>
        <v>0</v>
      </c>
      <c r="X701" s="387">
        <f t="shared" si="266"/>
        <v>0</v>
      </c>
      <c r="Y701" s="387">
        <f t="shared" si="267"/>
        <v>0</v>
      </c>
      <c r="Z701" s="387">
        <f t="shared" si="267"/>
        <v>0</v>
      </c>
      <c r="AA701" s="387">
        <f t="shared" si="267"/>
        <v>0</v>
      </c>
      <c r="AB701" s="387">
        <f t="shared" si="267"/>
        <v>0</v>
      </c>
      <c r="AC701" s="387">
        <f t="shared" si="267"/>
        <v>0</v>
      </c>
      <c r="AD701" s="387">
        <f t="shared" si="267"/>
        <v>0</v>
      </c>
      <c r="AE701" s="387">
        <f t="shared" si="267"/>
        <v>0</v>
      </c>
      <c r="AF701" s="387">
        <f t="shared" si="267"/>
        <v>0</v>
      </c>
      <c r="AG701" s="387">
        <f t="shared" si="267"/>
        <v>0</v>
      </c>
      <c r="AH701" s="387">
        <f t="shared" si="267"/>
        <v>0</v>
      </c>
      <c r="AI701" s="387">
        <f t="shared" si="268"/>
        <v>0</v>
      </c>
      <c r="AJ701" s="387">
        <f t="shared" si="268"/>
        <v>0</v>
      </c>
      <c r="AK701" s="387">
        <f t="shared" si="268"/>
        <v>0</v>
      </c>
      <c r="AL701" s="387">
        <f t="shared" si="268"/>
        <v>0</v>
      </c>
      <c r="AM701" s="387">
        <f t="shared" si="268"/>
        <v>0</v>
      </c>
      <c r="AN701" s="387">
        <f t="shared" si="268"/>
        <v>0</v>
      </c>
      <c r="AO701" s="387">
        <f t="shared" si="268"/>
        <v>0</v>
      </c>
      <c r="AP701" s="387">
        <f t="shared" si="268"/>
        <v>0</v>
      </c>
      <c r="AQ701" s="387">
        <f t="shared" si="268"/>
        <v>0</v>
      </c>
      <c r="AR701" s="387">
        <f t="shared" si="268"/>
        <v>0</v>
      </c>
      <c r="AS701" s="387">
        <f t="shared" si="252"/>
        <v>0</v>
      </c>
    </row>
    <row r="702" spans="2:45" s="377" customFormat="1" ht="12.75" hidden="1" customHeight="1" outlineLevel="2">
      <c r="B702" s="377">
        <v>40</v>
      </c>
      <c r="C702" s="81"/>
      <c r="D702" s="388">
        <v>0</v>
      </c>
      <c r="E702" s="387">
        <f t="shared" si="265"/>
        <v>0</v>
      </c>
      <c r="F702" s="387">
        <f t="shared" si="265"/>
        <v>0</v>
      </c>
      <c r="G702" s="387">
        <f t="shared" si="265"/>
        <v>0</v>
      </c>
      <c r="H702" s="387">
        <f t="shared" si="265"/>
        <v>0</v>
      </c>
      <c r="I702" s="387">
        <f t="shared" si="265"/>
        <v>0</v>
      </c>
      <c r="J702" s="387">
        <f t="shared" si="265"/>
        <v>0</v>
      </c>
      <c r="K702" s="387">
        <f t="shared" si="265"/>
        <v>0</v>
      </c>
      <c r="L702" s="387">
        <f t="shared" si="265"/>
        <v>0</v>
      </c>
      <c r="M702" s="387">
        <f t="shared" si="265"/>
        <v>0</v>
      </c>
      <c r="N702" s="387">
        <f t="shared" si="265"/>
        <v>0</v>
      </c>
      <c r="O702" s="387">
        <f t="shared" si="266"/>
        <v>0</v>
      </c>
      <c r="P702" s="387">
        <f t="shared" si="266"/>
        <v>0</v>
      </c>
      <c r="Q702" s="387">
        <f t="shared" si="266"/>
        <v>0</v>
      </c>
      <c r="R702" s="387">
        <f t="shared" si="266"/>
        <v>0</v>
      </c>
      <c r="S702" s="387">
        <f t="shared" si="266"/>
        <v>0</v>
      </c>
      <c r="T702" s="387">
        <f t="shared" si="266"/>
        <v>0</v>
      </c>
      <c r="U702" s="387">
        <f t="shared" si="266"/>
        <v>0</v>
      </c>
      <c r="V702" s="387">
        <f t="shared" si="266"/>
        <v>0</v>
      </c>
      <c r="W702" s="387">
        <f t="shared" si="266"/>
        <v>0</v>
      </c>
      <c r="X702" s="387">
        <f t="shared" si="266"/>
        <v>0</v>
      </c>
      <c r="Y702" s="387">
        <f t="shared" si="267"/>
        <v>0</v>
      </c>
      <c r="Z702" s="387">
        <f t="shared" si="267"/>
        <v>0</v>
      </c>
      <c r="AA702" s="387">
        <f t="shared" si="267"/>
        <v>0</v>
      </c>
      <c r="AB702" s="387">
        <f t="shared" si="267"/>
        <v>0</v>
      </c>
      <c r="AC702" s="387">
        <f t="shared" si="267"/>
        <v>0</v>
      </c>
      <c r="AD702" s="387">
        <f t="shared" si="267"/>
        <v>0</v>
      </c>
      <c r="AE702" s="387">
        <f t="shared" si="267"/>
        <v>0</v>
      </c>
      <c r="AF702" s="387">
        <f t="shared" si="267"/>
        <v>0</v>
      </c>
      <c r="AG702" s="387">
        <f t="shared" si="267"/>
        <v>0</v>
      </c>
      <c r="AH702" s="387">
        <f t="shared" si="267"/>
        <v>0</v>
      </c>
      <c r="AI702" s="387">
        <f t="shared" si="268"/>
        <v>0</v>
      </c>
      <c r="AJ702" s="387">
        <f t="shared" si="268"/>
        <v>0</v>
      </c>
      <c r="AK702" s="387">
        <f t="shared" si="268"/>
        <v>0</v>
      </c>
      <c r="AL702" s="387">
        <f t="shared" si="268"/>
        <v>0</v>
      </c>
      <c r="AM702" s="387">
        <f t="shared" si="268"/>
        <v>0</v>
      </c>
      <c r="AN702" s="387">
        <f t="shared" si="268"/>
        <v>0</v>
      </c>
      <c r="AO702" s="387">
        <f t="shared" si="268"/>
        <v>0</v>
      </c>
      <c r="AP702" s="387">
        <f t="shared" si="268"/>
        <v>0</v>
      </c>
      <c r="AQ702" s="387">
        <f t="shared" si="268"/>
        <v>0</v>
      </c>
      <c r="AR702" s="387">
        <f t="shared" si="268"/>
        <v>0</v>
      </c>
      <c r="AS702" s="387">
        <f t="shared" si="252"/>
        <v>0</v>
      </c>
    </row>
    <row r="703" spans="2:45" s="377" customFormat="1" ht="12.75" hidden="1" customHeight="1" outlineLevel="1" collapsed="1">
      <c r="B703" s="378" t="str">
        <f>INV!B26</f>
        <v>2.7 - Motobomba VMBE 40D 406cc com 9HP</v>
      </c>
      <c r="C703" s="357"/>
      <c r="D703" s="386">
        <f>INV!C26</f>
        <v>10</v>
      </c>
      <c r="E703" s="387">
        <f t="shared" ref="E703:AR703" si="269">SUM(E704:E743)</f>
        <v>0</v>
      </c>
      <c r="F703" s="387">
        <f t="shared" si="269"/>
        <v>0.59820363319803538</v>
      </c>
      <c r="G703" s="387">
        <f t="shared" si="269"/>
        <v>0.59820363319803538</v>
      </c>
      <c r="H703" s="387">
        <f t="shared" si="269"/>
        <v>0.59820363319803538</v>
      </c>
      <c r="I703" s="387">
        <f t="shared" si="269"/>
        <v>0.59820363319803538</v>
      </c>
      <c r="J703" s="387">
        <f t="shared" si="269"/>
        <v>0.59820363319803538</v>
      </c>
      <c r="K703" s="387">
        <f t="shared" si="269"/>
        <v>1.1964072663960708</v>
      </c>
      <c r="L703" s="387">
        <f t="shared" si="269"/>
        <v>1.1964072663960708</v>
      </c>
      <c r="M703" s="387">
        <f t="shared" si="269"/>
        <v>1.1964072663960708</v>
      </c>
      <c r="N703" s="387">
        <f t="shared" si="269"/>
        <v>1.1964072663960708</v>
      </c>
      <c r="O703" s="387">
        <f t="shared" si="269"/>
        <v>1.1964072663960708</v>
      </c>
      <c r="P703" s="387">
        <f t="shared" si="269"/>
        <v>1.1964072663960708</v>
      </c>
      <c r="Q703" s="387">
        <f t="shared" si="269"/>
        <v>1.1964072663960708</v>
      </c>
      <c r="R703" s="387">
        <f t="shared" si="269"/>
        <v>1.1964072663960708</v>
      </c>
      <c r="S703" s="387">
        <f t="shared" si="269"/>
        <v>1.1964072663960708</v>
      </c>
      <c r="T703" s="387">
        <f t="shared" si="269"/>
        <v>1.1964072663960708</v>
      </c>
      <c r="U703" s="387">
        <f t="shared" si="269"/>
        <v>1.1964072663960708</v>
      </c>
      <c r="V703" s="387">
        <f t="shared" si="269"/>
        <v>1.1964072663960708</v>
      </c>
      <c r="W703" s="387">
        <f t="shared" si="269"/>
        <v>1.1964072663960708</v>
      </c>
      <c r="X703" s="387">
        <f t="shared" si="269"/>
        <v>1.1964072663960708</v>
      </c>
      <c r="Y703" s="387">
        <f t="shared" si="269"/>
        <v>1.1964072663960708</v>
      </c>
      <c r="Z703" s="387">
        <f t="shared" si="269"/>
        <v>1.1964072663960708</v>
      </c>
      <c r="AA703" s="387">
        <f t="shared" si="269"/>
        <v>1.1964072663960708</v>
      </c>
      <c r="AB703" s="387">
        <f t="shared" si="269"/>
        <v>1.1964072663960708</v>
      </c>
      <c r="AC703" s="387">
        <f t="shared" si="269"/>
        <v>1.1964072663960708</v>
      </c>
      <c r="AD703" s="387">
        <f t="shared" si="269"/>
        <v>1.1964072663960708</v>
      </c>
      <c r="AE703" s="387">
        <f t="shared" si="269"/>
        <v>1.2628743367514081</v>
      </c>
      <c r="AF703" s="387">
        <f t="shared" si="269"/>
        <v>1.2628743367514081</v>
      </c>
      <c r="AG703" s="387">
        <f t="shared" si="269"/>
        <v>1.2628743367514081</v>
      </c>
      <c r="AH703" s="387">
        <f t="shared" si="269"/>
        <v>1.2628743367514081</v>
      </c>
      <c r="AI703" s="387">
        <f t="shared" si="269"/>
        <v>1.2628743367514081</v>
      </c>
      <c r="AJ703" s="387">
        <f t="shared" si="269"/>
        <v>2.1601797865484613</v>
      </c>
      <c r="AK703" s="387">
        <f t="shared" si="269"/>
        <v>2.1601797865484613</v>
      </c>
      <c r="AL703" s="387">
        <f t="shared" si="269"/>
        <v>2.1601797865484613</v>
      </c>
      <c r="AM703" s="387">
        <f t="shared" si="269"/>
        <v>2.1601797865484613</v>
      </c>
      <c r="AN703" s="387">
        <f t="shared" si="269"/>
        <v>0</v>
      </c>
      <c r="AO703" s="387">
        <f t="shared" si="269"/>
        <v>0</v>
      </c>
      <c r="AP703" s="387">
        <f t="shared" si="269"/>
        <v>0</v>
      </c>
      <c r="AQ703" s="387">
        <f t="shared" si="269"/>
        <v>0</v>
      </c>
      <c r="AR703" s="387">
        <f t="shared" si="269"/>
        <v>0</v>
      </c>
      <c r="AS703" s="387">
        <f t="shared" ref="AS703:AS733" si="270">SUM(E703:AR703)</f>
        <v>41.874254323862488</v>
      </c>
    </row>
    <row r="704" spans="2:45" s="377" customFormat="1" ht="12.75" hidden="1" customHeight="1" outlineLevel="2">
      <c r="B704" s="377">
        <v>1</v>
      </c>
      <c r="C704" s="81"/>
      <c r="D704" s="338">
        <f t="array" ref="D704:D743">TRANSPOSE(INV!E26:AR26)</f>
        <v>5.9820363319803542</v>
      </c>
      <c r="E704" s="387">
        <f t="shared" ref="E704:N713" si="271">IF(AND(E$2=$B704,$B704=$C$3),$D704,IF(AND(E$2&gt;$B704,E$2&lt;=$D$703+$B704),SLN($D704,0,IF($C$3-$B704&gt;=$D$703,$D$703,$C$3-$B704)),0))</f>
        <v>0</v>
      </c>
      <c r="F704" s="387">
        <f t="shared" si="271"/>
        <v>0.59820363319803538</v>
      </c>
      <c r="G704" s="387">
        <f t="shared" si="271"/>
        <v>0.59820363319803538</v>
      </c>
      <c r="H704" s="387">
        <f t="shared" si="271"/>
        <v>0.59820363319803538</v>
      </c>
      <c r="I704" s="387">
        <f t="shared" si="271"/>
        <v>0.59820363319803538</v>
      </c>
      <c r="J704" s="387">
        <f t="shared" si="271"/>
        <v>0.59820363319803538</v>
      </c>
      <c r="K704" s="387">
        <f t="shared" si="271"/>
        <v>0.59820363319803538</v>
      </c>
      <c r="L704" s="387">
        <f t="shared" si="271"/>
        <v>0.59820363319803538</v>
      </c>
      <c r="M704" s="387">
        <f t="shared" si="271"/>
        <v>0.59820363319803538</v>
      </c>
      <c r="N704" s="387">
        <f t="shared" si="271"/>
        <v>0.59820363319803538</v>
      </c>
      <c r="O704" s="387">
        <f t="shared" ref="O704:X713" si="272">IF(AND(O$2=$B704,$B704=$C$3),$D704,IF(AND(O$2&gt;$B704,O$2&lt;=$D$703+$B704),SLN($D704,0,IF($C$3-$B704&gt;=$D$703,$D$703,$C$3-$B704)),0))</f>
        <v>0.59820363319803538</v>
      </c>
      <c r="P704" s="387">
        <f t="shared" si="272"/>
        <v>0</v>
      </c>
      <c r="Q704" s="387">
        <f t="shared" si="272"/>
        <v>0</v>
      </c>
      <c r="R704" s="387">
        <f t="shared" si="272"/>
        <v>0</v>
      </c>
      <c r="S704" s="387">
        <f t="shared" si="272"/>
        <v>0</v>
      </c>
      <c r="T704" s="387">
        <f t="shared" si="272"/>
        <v>0</v>
      </c>
      <c r="U704" s="387">
        <f t="shared" si="272"/>
        <v>0</v>
      </c>
      <c r="V704" s="387">
        <f t="shared" si="272"/>
        <v>0</v>
      </c>
      <c r="W704" s="387">
        <f t="shared" si="272"/>
        <v>0</v>
      </c>
      <c r="X704" s="387">
        <f t="shared" si="272"/>
        <v>0</v>
      </c>
      <c r="Y704" s="387">
        <f t="shared" ref="Y704:AH713" si="273">IF(AND(Y$2=$B704,$B704=$C$3),$D704,IF(AND(Y$2&gt;$B704,Y$2&lt;=$D$703+$B704),SLN($D704,0,IF($C$3-$B704&gt;=$D$703,$D$703,$C$3-$B704)),0))</f>
        <v>0</v>
      </c>
      <c r="Z704" s="387">
        <f t="shared" si="273"/>
        <v>0</v>
      </c>
      <c r="AA704" s="387">
        <f t="shared" si="273"/>
        <v>0</v>
      </c>
      <c r="AB704" s="387">
        <f t="shared" si="273"/>
        <v>0</v>
      </c>
      <c r="AC704" s="387">
        <f t="shared" si="273"/>
        <v>0</v>
      </c>
      <c r="AD704" s="387">
        <f t="shared" si="273"/>
        <v>0</v>
      </c>
      <c r="AE704" s="387">
        <f t="shared" si="273"/>
        <v>0</v>
      </c>
      <c r="AF704" s="387">
        <f t="shared" si="273"/>
        <v>0</v>
      </c>
      <c r="AG704" s="387">
        <f t="shared" si="273"/>
        <v>0</v>
      </c>
      <c r="AH704" s="387">
        <f t="shared" si="273"/>
        <v>0</v>
      </c>
      <c r="AI704" s="387">
        <f t="shared" ref="AI704:AR713" si="274">IF(AND(AI$2=$B704,$B704=$C$3),$D704,IF(AND(AI$2&gt;$B704,AI$2&lt;=$D$703+$B704),SLN($D704,0,IF($C$3-$B704&gt;=$D$703,$D$703,$C$3-$B704)),0))</f>
        <v>0</v>
      </c>
      <c r="AJ704" s="387">
        <f t="shared" si="274"/>
        <v>0</v>
      </c>
      <c r="AK704" s="387">
        <f t="shared" si="274"/>
        <v>0</v>
      </c>
      <c r="AL704" s="387">
        <f t="shared" si="274"/>
        <v>0</v>
      </c>
      <c r="AM704" s="387">
        <f t="shared" si="274"/>
        <v>0</v>
      </c>
      <c r="AN704" s="387">
        <f t="shared" si="274"/>
        <v>0</v>
      </c>
      <c r="AO704" s="387">
        <f t="shared" si="274"/>
        <v>0</v>
      </c>
      <c r="AP704" s="387">
        <f t="shared" si="274"/>
        <v>0</v>
      </c>
      <c r="AQ704" s="387">
        <f t="shared" si="274"/>
        <v>0</v>
      </c>
      <c r="AR704" s="387">
        <f t="shared" si="274"/>
        <v>0</v>
      </c>
      <c r="AS704" s="387">
        <f t="shared" si="270"/>
        <v>5.9820363319803525</v>
      </c>
    </row>
    <row r="705" spans="2:45" s="377" customFormat="1" ht="12.75" hidden="1" customHeight="1" outlineLevel="2">
      <c r="B705" s="377">
        <v>2</v>
      </c>
      <c r="C705" s="81"/>
      <c r="D705" s="338">
        <v>0</v>
      </c>
      <c r="E705" s="387">
        <f t="shared" si="271"/>
        <v>0</v>
      </c>
      <c r="F705" s="387">
        <f t="shared" si="271"/>
        <v>0</v>
      </c>
      <c r="G705" s="387">
        <f t="shared" si="271"/>
        <v>0</v>
      </c>
      <c r="H705" s="387">
        <f t="shared" si="271"/>
        <v>0</v>
      </c>
      <c r="I705" s="387">
        <f t="shared" si="271"/>
        <v>0</v>
      </c>
      <c r="J705" s="387">
        <f t="shared" si="271"/>
        <v>0</v>
      </c>
      <c r="K705" s="387">
        <f t="shared" si="271"/>
        <v>0</v>
      </c>
      <c r="L705" s="387">
        <f t="shared" si="271"/>
        <v>0</v>
      </c>
      <c r="M705" s="387">
        <f t="shared" si="271"/>
        <v>0</v>
      </c>
      <c r="N705" s="387">
        <f t="shared" si="271"/>
        <v>0</v>
      </c>
      <c r="O705" s="387">
        <f t="shared" si="272"/>
        <v>0</v>
      </c>
      <c r="P705" s="387">
        <f t="shared" si="272"/>
        <v>0</v>
      </c>
      <c r="Q705" s="387">
        <f t="shared" si="272"/>
        <v>0</v>
      </c>
      <c r="R705" s="387">
        <f t="shared" si="272"/>
        <v>0</v>
      </c>
      <c r="S705" s="387">
        <f t="shared" si="272"/>
        <v>0</v>
      </c>
      <c r="T705" s="387">
        <f t="shared" si="272"/>
        <v>0</v>
      </c>
      <c r="U705" s="387">
        <f t="shared" si="272"/>
        <v>0</v>
      </c>
      <c r="V705" s="387">
        <f t="shared" si="272"/>
        <v>0</v>
      </c>
      <c r="W705" s="387">
        <f t="shared" si="272"/>
        <v>0</v>
      </c>
      <c r="X705" s="387">
        <f t="shared" si="272"/>
        <v>0</v>
      </c>
      <c r="Y705" s="387">
        <f t="shared" si="273"/>
        <v>0</v>
      </c>
      <c r="Z705" s="387">
        <f t="shared" si="273"/>
        <v>0</v>
      </c>
      <c r="AA705" s="387">
        <f t="shared" si="273"/>
        <v>0</v>
      </c>
      <c r="AB705" s="387">
        <f t="shared" si="273"/>
        <v>0</v>
      </c>
      <c r="AC705" s="387">
        <f t="shared" si="273"/>
        <v>0</v>
      </c>
      <c r="AD705" s="387">
        <f t="shared" si="273"/>
        <v>0</v>
      </c>
      <c r="AE705" s="387">
        <f t="shared" si="273"/>
        <v>0</v>
      </c>
      <c r="AF705" s="387">
        <f t="shared" si="273"/>
        <v>0</v>
      </c>
      <c r="AG705" s="387">
        <f t="shared" si="273"/>
        <v>0</v>
      </c>
      <c r="AH705" s="387">
        <f t="shared" si="273"/>
        <v>0</v>
      </c>
      <c r="AI705" s="387">
        <f t="shared" si="274"/>
        <v>0</v>
      </c>
      <c r="AJ705" s="387">
        <f t="shared" si="274"/>
        <v>0</v>
      </c>
      <c r="AK705" s="387">
        <f t="shared" si="274"/>
        <v>0</v>
      </c>
      <c r="AL705" s="387">
        <f t="shared" si="274"/>
        <v>0</v>
      </c>
      <c r="AM705" s="387">
        <f t="shared" si="274"/>
        <v>0</v>
      </c>
      <c r="AN705" s="387">
        <f t="shared" si="274"/>
        <v>0</v>
      </c>
      <c r="AO705" s="387">
        <f t="shared" si="274"/>
        <v>0</v>
      </c>
      <c r="AP705" s="387">
        <f t="shared" si="274"/>
        <v>0</v>
      </c>
      <c r="AQ705" s="387">
        <f t="shared" si="274"/>
        <v>0</v>
      </c>
      <c r="AR705" s="387">
        <f t="shared" si="274"/>
        <v>0</v>
      </c>
      <c r="AS705" s="387">
        <f t="shared" si="270"/>
        <v>0</v>
      </c>
    </row>
    <row r="706" spans="2:45" s="377" customFormat="1" ht="12.75" hidden="1" customHeight="1" outlineLevel="2">
      <c r="B706" s="377">
        <v>3</v>
      </c>
      <c r="C706" s="81"/>
      <c r="D706" s="338">
        <v>0</v>
      </c>
      <c r="E706" s="387">
        <f t="shared" si="271"/>
        <v>0</v>
      </c>
      <c r="F706" s="387">
        <f t="shared" si="271"/>
        <v>0</v>
      </c>
      <c r="G706" s="387">
        <f t="shared" si="271"/>
        <v>0</v>
      </c>
      <c r="H706" s="387">
        <f t="shared" si="271"/>
        <v>0</v>
      </c>
      <c r="I706" s="387">
        <f t="shared" si="271"/>
        <v>0</v>
      </c>
      <c r="J706" s="387">
        <f t="shared" si="271"/>
        <v>0</v>
      </c>
      <c r="K706" s="387">
        <f t="shared" si="271"/>
        <v>0</v>
      </c>
      <c r="L706" s="387">
        <f t="shared" si="271"/>
        <v>0</v>
      </c>
      <c r="M706" s="387">
        <f t="shared" si="271"/>
        <v>0</v>
      </c>
      <c r="N706" s="387">
        <f t="shared" si="271"/>
        <v>0</v>
      </c>
      <c r="O706" s="387">
        <f t="shared" si="272"/>
        <v>0</v>
      </c>
      <c r="P706" s="387">
        <f t="shared" si="272"/>
        <v>0</v>
      </c>
      <c r="Q706" s="387">
        <f t="shared" si="272"/>
        <v>0</v>
      </c>
      <c r="R706" s="387">
        <f t="shared" si="272"/>
        <v>0</v>
      </c>
      <c r="S706" s="387">
        <f t="shared" si="272"/>
        <v>0</v>
      </c>
      <c r="T706" s="387">
        <f t="shared" si="272"/>
        <v>0</v>
      </c>
      <c r="U706" s="387">
        <f t="shared" si="272"/>
        <v>0</v>
      </c>
      <c r="V706" s="387">
        <f t="shared" si="272"/>
        <v>0</v>
      </c>
      <c r="W706" s="387">
        <f t="shared" si="272"/>
        <v>0</v>
      </c>
      <c r="X706" s="387">
        <f t="shared" si="272"/>
        <v>0</v>
      </c>
      <c r="Y706" s="387">
        <f t="shared" si="273"/>
        <v>0</v>
      </c>
      <c r="Z706" s="387">
        <f t="shared" si="273"/>
        <v>0</v>
      </c>
      <c r="AA706" s="387">
        <f t="shared" si="273"/>
        <v>0</v>
      </c>
      <c r="AB706" s="387">
        <f t="shared" si="273"/>
        <v>0</v>
      </c>
      <c r="AC706" s="387">
        <f t="shared" si="273"/>
        <v>0</v>
      </c>
      <c r="AD706" s="387">
        <f t="shared" si="273"/>
        <v>0</v>
      </c>
      <c r="AE706" s="387">
        <f t="shared" si="273"/>
        <v>0</v>
      </c>
      <c r="AF706" s="387">
        <f t="shared" si="273"/>
        <v>0</v>
      </c>
      <c r="AG706" s="387">
        <f t="shared" si="273"/>
        <v>0</v>
      </c>
      <c r="AH706" s="387">
        <f t="shared" si="273"/>
        <v>0</v>
      </c>
      <c r="AI706" s="387">
        <f t="shared" si="274"/>
        <v>0</v>
      </c>
      <c r="AJ706" s="387">
        <f t="shared" si="274"/>
        <v>0</v>
      </c>
      <c r="AK706" s="387">
        <f t="shared" si="274"/>
        <v>0</v>
      </c>
      <c r="AL706" s="387">
        <f t="shared" si="274"/>
        <v>0</v>
      </c>
      <c r="AM706" s="387">
        <f t="shared" si="274"/>
        <v>0</v>
      </c>
      <c r="AN706" s="387">
        <f t="shared" si="274"/>
        <v>0</v>
      </c>
      <c r="AO706" s="387">
        <f t="shared" si="274"/>
        <v>0</v>
      </c>
      <c r="AP706" s="387">
        <f t="shared" si="274"/>
        <v>0</v>
      </c>
      <c r="AQ706" s="387">
        <f t="shared" si="274"/>
        <v>0</v>
      </c>
      <c r="AR706" s="387">
        <f t="shared" si="274"/>
        <v>0</v>
      </c>
      <c r="AS706" s="387">
        <f t="shared" si="270"/>
        <v>0</v>
      </c>
    </row>
    <row r="707" spans="2:45" s="377" customFormat="1" ht="12.75" hidden="1" customHeight="1" outlineLevel="2">
      <c r="B707" s="377">
        <v>4</v>
      </c>
      <c r="C707" s="81"/>
      <c r="D707" s="338">
        <v>0</v>
      </c>
      <c r="E707" s="387">
        <f t="shared" si="271"/>
        <v>0</v>
      </c>
      <c r="F707" s="387">
        <f t="shared" si="271"/>
        <v>0</v>
      </c>
      <c r="G707" s="387">
        <f t="shared" si="271"/>
        <v>0</v>
      </c>
      <c r="H707" s="387">
        <f t="shared" si="271"/>
        <v>0</v>
      </c>
      <c r="I707" s="387">
        <f t="shared" si="271"/>
        <v>0</v>
      </c>
      <c r="J707" s="387">
        <f t="shared" si="271"/>
        <v>0</v>
      </c>
      <c r="K707" s="387">
        <f t="shared" si="271"/>
        <v>0</v>
      </c>
      <c r="L707" s="387">
        <f t="shared" si="271"/>
        <v>0</v>
      </c>
      <c r="M707" s="387">
        <f t="shared" si="271"/>
        <v>0</v>
      </c>
      <c r="N707" s="387">
        <f t="shared" si="271"/>
        <v>0</v>
      </c>
      <c r="O707" s="387">
        <f t="shared" si="272"/>
        <v>0</v>
      </c>
      <c r="P707" s="387">
        <f t="shared" si="272"/>
        <v>0</v>
      </c>
      <c r="Q707" s="387">
        <f t="shared" si="272"/>
        <v>0</v>
      </c>
      <c r="R707" s="387">
        <f t="shared" si="272"/>
        <v>0</v>
      </c>
      <c r="S707" s="387">
        <f t="shared" si="272"/>
        <v>0</v>
      </c>
      <c r="T707" s="387">
        <f t="shared" si="272"/>
        <v>0</v>
      </c>
      <c r="U707" s="387">
        <f t="shared" si="272"/>
        <v>0</v>
      </c>
      <c r="V707" s="387">
        <f t="shared" si="272"/>
        <v>0</v>
      </c>
      <c r="W707" s="387">
        <f t="shared" si="272"/>
        <v>0</v>
      </c>
      <c r="X707" s="387">
        <f t="shared" si="272"/>
        <v>0</v>
      </c>
      <c r="Y707" s="387">
        <f t="shared" si="273"/>
        <v>0</v>
      </c>
      <c r="Z707" s="387">
        <f t="shared" si="273"/>
        <v>0</v>
      </c>
      <c r="AA707" s="387">
        <f t="shared" si="273"/>
        <v>0</v>
      </c>
      <c r="AB707" s="387">
        <f t="shared" si="273"/>
        <v>0</v>
      </c>
      <c r="AC707" s="387">
        <f t="shared" si="273"/>
        <v>0</v>
      </c>
      <c r="AD707" s="387">
        <f t="shared" si="273"/>
        <v>0</v>
      </c>
      <c r="AE707" s="387">
        <f t="shared" si="273"/>
        <v>0</v>
      </c>
      <c r="AF707" s="387">
        <f t="shared" si="273"/>
        <v>0</v>
      </c>
      <c r="AG707" s="387">
        <f t="shared" si="273"/>
        <v>0</v>
      </c>
      <c r="AH707" s="387">
        <f t="shared" si="273"/>
        <v>0</v>
      </c>
      <c r="AI707" s="387">
        <f t="shared" si="274"/>
        <v>0</v>
      </c>
      <c r="AJ707" s="387">
        <f t="shared" si="274"/>
        <v>0</v>
      </c>
      <c r="AK707" s="387">
        <f t="shared" si="274"/>
        <v>0</v>
      </c>
      <c r="AL707" s="387">
        <f t="shared" si="274"/>
        <v>0</v>
      </c>
      <c r="AM707" s="387">
        <f t="shared" si="274"/>
        <v>0</v>
      </c>
      <c r="AN707" s="387">
        <f t="shared" si="274"/>
        <v>0</v>
      </c>
      <c r="AO707" s="387">
        <f t="shared" si="274"/>
        <v>0</v>
      </c>
      <c r="AP707" s="387">
        <f t="shared" si="274"/>
        <v>0</v>
      </c>
      <c r="AQ707" s="387">
        <f t="shared" si="274"/>
        <v>0</v>
      </c>
      <c r="AR707" s="387">
        <f t="shared" si="274"/>
        <v>0</v>
      </c>
      <c r="AS707" s="387">
        <f t="shared" si="270"/>
        <v>0</v>
      </c>
    </row>
    <row r="708" spans="2:45" s="377" customFormat="1" ht="12.75" hidden="1" customHeight="1" outlineLevel="2">
      <c r="B708" s="377">
        <v>5</v>
      </c>
      <c r="C708" s="81"/>
      <c r="D708" s="338">
        <v>0</v>
      </c>
      <c r="E708" s="387">
        <f t="shared" si="271"/>
        <v>0</v>
      </c>
      <c r="F708" s="387">
        <f t="shared" si="271"/>
        <v>0</v>
      </c>
      <c r="G708" s="387">
        <f t="shared" si="271"/>
        <v>0</v>
      </c>
      <c r="H708" s="387">
        <f t="shared" si="271"/>
        <v>0</v>
      </c>
      <c r="I708" s="387">
        <f t="shared" si="271"/>
        <v>0</v>
      </c>
      <c r="J708" s="387">
        <f t="shared" si="271"/>
        <v>0</v>
      </c>
      <c r="K708" s="387">
        <f t="shared" si="271"/>
        <v>0</v>
      </c>
      <c r="L708" s="387">
        <f t="shared" si="271"/>
        <v>0</v>
      </c>
      <c r="M708" s="387">
        <f t="shared" si="271"/>
        <v>0</v>
      </c>
      <c r="N708" s="387">
        <f t="shared" si="271"/>
        <v>0</v>
      </c>
      <c r="O708" s="387">
        <f t="shared" si="272"/>
        <v>0</v>
      </c>
      <c r="P708" s="387">
        <f t="shared" si="272"/>
        <v>0</v>
      </c>
      <c r="Q708" s="387">
        <f t="shared" si="272"/>
        <v>0</v>
      </c>
      <c r="R708" s="387">
        <f t="shared" si="272"/>
        <v>0</v>
      </c>
      <c r="S708" s="387">
        <f t="shared" si="272"/>
        <v>0</v>
      </c>
      <c r="T708" s="387">
        <f t="shared" si="272"/>
        <v>0</v>
      </c>
      <c r="U708" s="387">
        <f t="shared" si="272"/>
        <v>0</v>
      </c>
      <c r="V708" s="387">
        <f t="shared" si="272"/>
        <v>0</v>
      </c>
      <c r="W708" s="387">
        <f t="shared" si="272"/>
        <v>0</v>
      </c>
      <c r="X708" s="387">
        <f t="shared" si="272"/>
        <v>0</v>
      </c>
      <c r="Y708" s="387">
        <f t="shared" si="273"/>
        <v>0</v>
      </c>
      <c r="Z708" s="387">
        <f t="shared" si="273"/>
        <v>0</v>
      </c>
      <c r="AA708" s="387">
        <f t="shared" si="273"/>
        <v>0</v>
      </c>
      <c r="AB708" s="387">
        <f t="shared" si="273"/>
        <v>0</v>
      </c>
      <c r="AC708" s="387">
        <f t="shared" si="273"/>
        <v>0</v>
      </c>
      <c r="AD708" s="387">
        <f t="shared" si="273"/>
        <v>0</v>
      </c>
      <c r="AE708" s="387">
        <f t="shared" si="273"/>
        <v>0</v>
      </c>
      <c r="AF708" s="387">
        <f t="shared" si="273"/>
        <v>0</v>
      </c>
      <c r="AG708" s="387">
        <f t="shared" si="273"/>
        <v>0</v>
      </c>
      <c r="AH708" s="387">
        <f t="shared" si="273"/>
        <v>0</v>
      </c>
      <c r="AI708" s="387">
        <f t="shared" si="274"/>
        <v>0</v>
      </c>
      <c r="AJ708" s="387">
        <f t="shared" si="274"/>
        <v>0</v>
      </c>
      <c r="AK708" s="387">
        <f t="shared" si="274"/>
        <v>0</v>
      </c>
      <c r="AL708" s="387">
        <f t="shared" si="274"/>
        <v>0</v>
      </c>
      <c r="AM708" s="387">
        <f t="shared" si="274"/>
        <v>0</v>
      </c>
      <c r="AN708" s="387">
        <f t="shared" si="274"/>
        <v>0</v>
      </c>
      <c r="AO708" s="387">
        <f t="shared" si="274"/>
        <v>0</v>
      </c>
      <c r="AP708" s="387">
        <f t="shared" si="274"/>
        <v>0</v>
      </c>
      <c r="AQ708" s="387">
        <f t="shared" si="274"/>
        <v>0</v>
      </c>
      <c r="AR708" s="387">
        <f t="shared" si="274"/>
        <v>0</v>
      </c>
      <c r="AS708" s="387">
        <f t="shared" si="270"/>
        <v>0</v>
      </c>
    </row>
    <row r="709" spans="2:45" s="377" customFormat="1" ht="12.75" hidden="1" customHeight="1" outlineLevel="2">
      <c r="B709" s="377">
        <v>6</v>
      </c>
      <c r="C709" s="81"/>
      <c r="D709" s="338">
        <v>5.9820363319803542</v>
      </c>
      <c r="E709" s="387">
        <f t="shared" si="271"/>
        <v>0</v>
      </c>
      <c r="F709" s="387">
        <f t="shared" si="271"/>
        <v>0</v>
      </c>
      <c r="G709" s="387">
        <f t="shared" si="271"/>
        <v>0</v>
      </c>
      <c r="H709" s="387">
        <f t="shared" si="271"/>
        <v>0</v>
      </c>
      <c r="I709" s="387">
        <f t="shared" si="271"/>
        <v>0</v>
      </c>
      <c r="J709" s="387">
        <f t="shared" si="271"/>
        <v>0</v>
      </c>
      <c r="K709" s="387">
        <f t="shared" si="271"/>
        <v>0.59820363319803538</v>
      </c>
      <c r="L709" s="387">
        <f t="shared" si="271"/>
        <v>0.59820363319803538</v>
      </c>
      <c r="M709" s="387">
        <f t="shared" si="271"/>
        <v>0.59820363319803538</v>
      </c>
      <c r="N709" s="387">
        <f t="shared" si="271"/>
        <v>0.59820363319803538</v>
      </c>
      <c r="O709" s="387">
        <f t="shared" si="272"/>
        <v>0.59820363319803538</v>
      </c>
      <c r="P709" s="387">
        <f t="shared" si="272"/>
        <v>0.59820363319803538</v>
      </c>
      <c r="Q709" s="387">
        <f t="shared" si="272"/>
        <v>0.59820363319803538</v>
      </c>
      <c r="R709" s="387">
        <f t="shared" si="272"/>
        <v>0.59820363319803538</v>
      </c>
      <c r="S709" s="387">
        <f t="shared" si="272"/>
        <v>0.59820363319803538</v>
      </c>
      <c r="T709" s="387">
        <f t="shared" si="272"/>
        <v>0.59820363319803538</v>
      </c>
      <c r="U709" s="387">
        <f t="shared" si="272"/>
        <v>0</v>
      </c>
      <c r="V709" s="387">
        <f t="shared" si="272"/>
        <v>0</v>
      </c>
      <c r="W709" s="387">
        <f t="shared" si="272"/>
        <v>0</v>
      </c>
      <c r="X709" s="387">
        <f t="shared" si="272"/>
        <v>0</v>
      </c>
      <c r="Y709" s="387">
        <f t="shared" si="273"/>
        <v>0</v>
      </c>
      <c r="Z709" s="387">
        <f t="shared" si="273"/>
        <v>0</v>
      </c>
      <c r="AA709" s="387">
        <f t="shared" si="273"/>
        <v>0</v>
      </c>
      <c r="AB709" s="387">
        <f t="shared" si="273"/>
        <v>0</v>
      </c>
      <c r="AC709" s="387">
        <f t="shared" si="273"/>
        <v>0</v>
      </c>
      <c r="AD709" s="387">
        <f t="shared" si="273"/>
        <v>0</v>
      </c>
      <c r="AE709" s="387">
        <f t="shared" si="273"/>
        <v>0</v>
      </c>
      <c r="AF709" s="387">
        <f t="shared" si="273"/>
        <v>0</v>
      </c>
      <c r="AG709" s="387">
        <f t="shared" si="273"/>
        <v>0</v>
      </c>
      <c r="AH709" s="387">
        <f t="shared" si="273"/>
        <v>0</v>
      </c>
      <c r="AI709" s="387">
        <f t="shared" si="274"/>
        <v>0</v>
      </c>
      <c r="AJ709" s="387">
        <f t="shared" si="274"/>
        <v>0</v>
      </c>
      <c r="AK709" s="387">
        <f t="shared" si="274"/>
        <v>0</v>
      </c>
      <c r="AL709" s="387">
        <f t="shared" si="274"/>
        <v>0</v>
      </c>
      <c r="AM709" s="387">
        <f t="shared" si="274"/>
        <v>0</v>
      </c>
      <c r="AN709" s="387">
        <f t="shared" si="274"/>
        <v>0</v>
      </c>
      <c r="AO709" s="387">
        <f t="shared" si="274"/>
        <v>0</v>
      </c>
      <c r="AP709" s="387">
        <f t="shared" si="274"/>
        <v>0</v>
      </c>
      <c r="AQ709" s="387">
        <f t="shared" si="274"/>
        <v>0</v>
      </c>
      <c r="AR709" s="387">
        <f t="shared" si="274"/>
        <v>0</v>
      </c>
      <c r="AS709" s="387">
        <f t="shared" si="270"/>
        <v>5.9820363319803525</v>
      </c>
    </row>
    <row r="710" spans="2:45" s="377" customFormat="1" ht="12.75" hidden="1" customHeight="1" outlineLevel="2">
      <c r="B710" s="377">
        <v>7</v>
      </c>
      <c r="C710" s="81"/>
      <c r="D710" s="338">
        <v>0</v>
      </c>
      <c r="E710" s="387">
        <f t="shared" si="271"/>
        <v>0</v>
      </c>
      <c r="F710" s="387">
        <f t="shared" si="271"/>
        <v>0</v>
      </c>
      <c r="G710" s="387">
        <f t="shared" si="271"/>
        <v>0</v>
      </c>
      <c r="H710" s="387">
        <f t="shared" si="271"/>
        <v>0</v>
      </c>
      <c r="I710" s="387">
        <f t="shared" si="271"/>
        <v>0</v>
      </c>
      <c r="J710" s="387">
        <f t="shared" si="271"/>
        <v>0</v>
      </c>
      <c r="K710" s="387">
        <f t="shared" si="271"/>
        <v>0</v>
      </c>
      <c r="L710" s="387">
        <f t="shared" si="271"/>
        <v>0</v>
      </c>
      <c r="M710" s="387">
        <f t="shared" si="271"/>
        <v>0</v>
      </c>
      <c r="N710" s="387">
        <f t="shared" si="271"/>
        <v>0</v>
      </c>
      <c r="O710" s="387">
        <f t="shared" si="272"/>
        <v>0</v>
      </c>
      <c r="P710" s="387">
        <f t="shared" si="272"/>
        <v>0</v>
      </c>
      <c r="Q710" s="387">
        <f t="shared" si="272"/>
        <v>0</v>
      </c>
      <c r="R710" s="387">
        <f t="shared" si="272"/>
        <v>0</v>
      </c>
      <c r="S710" s="387">
        <f t="shared" si="272"/>
        <v>0</v>
      </c>
      <c r="T710" s="387">
        <f t="shared" si="272"/>
        <v>0</v>
      </c>
      <c r="U710" s="387">
        <f t="shared" si="272"/>
        <v>0</v>
      </c>
      <c r="V710" s="387">
        <f t="shared" si="272"/>
        <v>0</v>
      </c>
      <c r="W710" s="387">
        <f t="shared" si="272"/>
        <v>0</v>
      </c>
      <c r="X710" s="387">
        <f t="shared" si="272"/>
        <v>0</v>
      </c>
      <c r="Y710" s="387">
        <f t="shared" si="273"/>
        <v>0</v>
      </c>
      <c r="Z710" s="387">
        <f t="shared" si="273"/>
        <v>0</v>
      </c>
      <c r="AA710" s="387">
        <f t="shared" si="273"/>
        <v>0</v>
      </c>
      <c r="AB710" s="387">
        <f t="shared" si="273"/>
        <v>0</v>
      </c>
      <c r="AC710" s="387">
        <f t="shared" si="273"/>
        <v>0</v>
      </c>
      <c r="AD710" s="387">
        <f t="shared" si="273"/>
        <v>0</v>
      </c>
      <c r="AE710" s="387">
        <f t="shared" si="273"/>
        <v>0</v>
      </c>
      <c r="AF710" s="387">
        <f t="shared" si="273"/>
        <v>0</v>
      </c>
      <c r="AG710" s="387">
        <f t="shared" si="273"/>
        <v>0</v>
      </c>
      <c r="AH710" s="387">
        <f t="shared" si="273"/>
        <v>0</v>
      </c>
      <c r="AI710" s="387">
        <f t="shared" si="274"/>
        <v>0</v>
      </c>
      <c r="AJ710" s="387">
        <f t="shared" si="274"/>
        <v>0</v>
      </c>
      <c r="AK710" s="387">
        <f t="shared" si="274"/>
        <v>0</v>
      </c>
      <c r="AL710" s="387">
        <f t="shared" si="274"/>
        <v>0</v>
      </c>
      <c r="AM710" s="387">
        <f t="shared" si="274"/>
        <v>0</v>
      </c>
      <c r="AN710" s="387">
        <f t="shared" si="274"/>
        <v>0</v>
      </c>
      <c r="AO710" s="387">
        <f t="shared" si="274"/>
        <v>0</v>
      </c>
      <c r="AP710" s="387">
        <f t="shared" si="274"/>
        <v>0</v>
      </c>
      <c r="AQ710" s="387">
        <f t="shared" si="274"/>
        <v>0</v>
      </c>
      <c r="AR710" s="387">
        <f t="shared" si="274"/>
        <v>0</v>
      </c>
      <c r="AS710" s="387">
        <f t="shared" si="270"/>
        <v>0</v>
      </c>
    </row>
    <row r="711" spans="2:45" s="377" customFormat="1" ht="12.75" hidden="1" customHeight="1" outlineLevel="2">
      <c r="B711" s="377">
        <v>8</v>
      </c>
      <c r="C711" s="81"/>
      <c r="D711" s="338">
        <v>0</v>
      </c>
      <c r="E711" s="387">
        <f t="shared" si="271"/>
        <v>0</v>
      </c>
      <c r="F711" s="387">
        <f t="shared" si="271"/>
        <v>0</v>
      </c>
      <c r="G711" s="387">
        <f t="shared" si="271"/>
        <v>0</v>
      </c>
      <c r="H711" s="387">
        <f t="shared" si="271"/>
        <v>0</v>
      </c>
      <c r="I711" s="387">
        <f t="shared" si="271"/>
        <v>0</v>
      </c>
      <c r="J711" s="387">
        <f t="shared" si="271"/>
        <v>0</v>
      </c>
      <c r="K711" s="387">
        <f t="shared" si="271"/>
        <v>0</v>
      </c>
      <c r="L711" s="387">
        <f t="shared" si="271"/>
        <v>0</v>
      </c>
      <c r="M711" s="387">
        <f t="shared" si="271"/>
        <v>0</v>
      </c>
      <c r="N711" s="387">
        <f t="shared" si="271"/>
        <v>0</v>
      </c>
      <c r="O711" s="387">
        <f t="shared" si="272"/>
        <v>0</v>
      </c>
      <c r="P711" s="387">
        <f t="shared" si="272"/>
        <v>0</v>
      </c>
      <c r="Q711" s="387">
        <f t="shared" si="272"/>
        <v>0</v>
      </c>
      <c r="R711" s="387">
        <f t="shared" si="272"/>
        <v>0</v>
      </c>
      <c r="S711" s="387">
        <f t="shared" si="272"/>
        <v>0</v>
      </c>
      <c r="T711" s="387">
        <f t="shared" si="272"/>
        <v>0</v>
      </c>
      <c r="U711" s="387">
        <f t="shared" si="272"/>
        <v>0</v>
      </c>
      <c r="V711" s="387">
        <f t="shared" si="272"/>
        <v>0</v>
      </c>
      <c r="W711" s="387">
        <f t="shared" si="272"/>
        <v>0</v>
      </c>
      <c r="X711" s="387">
        <f t="shared" si="272"/>
        <v>0</v>
      </c>
      <c r="Y711" s="387">
        <f t="shared" si="273"/>
        <v>0</v>
      </c>
      <c r="Z711" s="387">
        <f t="shared" si="273"/>
        <v>0</v>
      </c>
      <c r="AA711" s="387">
        <f t="shared" si="273"/>
        <v>0</v>
      </c>
      <c r="AB711" s="387">
        <f t="shared" si="273"/>
        <v>0</v>
      </c>
      <c r="AC711" s="387">
        <f t="shared" si="273"/>
        <v>0</v>
      </c>
      <c r="AD711" s="387">
        <f t="shared" si="273"/>
        <v>0</v>
      </c>
      <c r="AE711" s="387">
        <f t="shared" si="273"/>
        <v>0</v>
      </c>
      <c r="AF711" s="387">
        <f t="shared" si="273"/>
        <v>0</v>
      </c>
      <c r="AG711" s="387">
        <f t="shared" si="273"/>
        <v>0</v>
      </c>
      <c r="AH711" s="387">
        <f t="shared" si="273"/>
        <v>0</v>
      </c>
      <c r="AI711" s="387">
        <f t="shared" si="274"/>
        <v>0</v>
      </c>
      <c r="AJ711" s="387">
        <f t="shared" si="274"/>
        <v>0</v>
      </c>
      <c r="AK711" s="387">
        <f t="shared" si="274"/>
        <v>0</v>
      </c>
      <c r="AL711" s="387">
        <f t="shared" si="274"/>
        <v>0</v>
      </c>
      <c r="AM711" s="387">
        <f t="shared" si="274"/>
        <v>0</v>
      </c>
      <c r="AN711" s="387">
        <f t="shared" si="274"/>
        <v>0</v>
      </c>
      <c r="AO711" s="387">
        <f t="shared" si="274"/>
        <v>0</v>
      </c>
      <c r="AP711" s="387">
        <f t="shared" si="274"/>
        <v>0</v>
      </c>
      <c r="AQ711" s="387">
        <f t="shared" si="274"/>
        <v>0</v>
      </c>
      <c r="AR711" s="387">
        <f t="shared" si="274"/>
        <v>0</v>
      </c>
      <c r="AS711" s="387">
        <f t="shared" si="270"/>
        <v>0</v>
      </c>
    </row>
    <row r="712" spans="2:45" s="377" customFormat="1" ht="12.75" hidden="1" customHeight="1" outlineLevel="2">
      <c r="B712" s="377">
        <v>9</v>
      </c>
      <c r="C712" s="81"/>
      <c r="D712" s="338">
        <v>0</v>
      </c>
      <c r="E712" s="387">
        <f t="shared" si="271"/>
        <v>0</v>
      </c>
      <c r="F712" s="387">
        <f t="shared" si="271"/>
        <v>0</v>
      </c>
      <c r="G712" s="387">
        <f t="shared" si="271"/>
        <v>0</v>
      </c>
      <c r="H712" s="387">
        <f t="shared" si="271"/>
        <v>0</v>
      </c>
      <c r="I712" s="387">
        <f t="shared" si="271"/>
        <v>0</v>
      </c>
      <c r="J712" s="387">
        <f t="shared" si="271"/>
        <v>0</v>
      </c>
      <c r="K712" s="387">
        <f t="shared" si="271"/>
        <v>0</v>
      </c>
      <c r="L712" s="387">
        <f t="shared" si="271"/>
        <v>0</v>
      </c>
      <c r="M712" s="387">
        <f t="shared" si="271"/>
        <v>0</v>
      </c>
      <c r="N712" s="387">
        <f t="shared" si="271"/>
        <v>0</v>
      </c>
      <c r="O712" s="387">
        <f t="shared" si="272"/>
        <v>0</v>
      </c>
      <c r="P712" s="387">
        <f t="shared" si="272"/>
        <v>0</v>
      </c>
      <c r="Q712" s="387">
        <f t="shared" si="272"/>
        <v>0</v>
      </c>
      <c r="R712" s="387">
        <f t="shared" si="272"/>
        <v>0</v>
      </c>
      <c r="S712" s="387">
        <f t="shared" si="272"/>
        <v>0</v>
      </c>
      <c r="T712" s="387">
        <f t="shared" si="272"/>
        <v>0</v>
      </c>
      <c r="U712" s="387">
        <f t="shared" si="272"/>
        <v>0</v>
      </c>
      <c r="V712" s="387">
        <f t="shared" si="272"/>
        <v>0</v>
      </c>
      <c r="W712" s="387">
        <f t="shared" si="272"/>
        <v>0</v>
      </c>
      <c r="X712" s="387">
        <f t="shared" si="272"/>
        <v>0</v>
      </c>
      <c r="Y712" s="387">
        <f t="shared" si="273"/>
        <v>0</v>
      </c>
      <c r="Z712" s="387">
        <f t="shared" si="273"/>
        <v>0</v>
      </c>
      <c r="AA712" s="387">
        <f t="shared" si="273"/>
        <v>0</v>
      </c>
      <c r="AB712" s="387">
        <f t="shared" si="273"/>
        <v>0</v>
      </c>
      <c r="AC712" s="387">
        <f t="shared" si="273"/>
        <v>0</v>
      </c>
      <c r="AD712" s="387">
        <f t="shared" si="273"/>
        <v>0</v>
      </c>
      <c r="AE712" s="387">
        <f t="shared" si="273"/>
        <v>0</v>
      </c>
      <c r="AF712" s="387">
        <f t="shared" si="273"/>
        <v>0</v>
      </c>
      <c r="AG712" s="387">
        <f t="shared" si="273"/>
        <v>0</v>
      </c>
      <c r="AH712" s="387">
        <f t="shared" si="273"/>
        <v>0</v>
      </c>
      <c r="AI712" s="387">
        <f t="shared" si="274"/>
        <v>0</v>
      </c>
      <c r="AJ712" s="387">
        <f t="shared" si="274"/>
        <v>0</v>
      </c>
      <c r="AK712" s="387">
        <f t="shared" si="274"/>
        <v>0</v>
      </c>
      <c r="AL712" s="387">
        <f t="shared" si="274"/>
        <v>0</v>
      </c>
      <c r="AM712" s="387">
        <f t="shared" si="274"/>
        <v>0</v>
      </c>
      <c r="AN712" s="387">
        <f t="shared" si="274"/>
        <v>0</v>
      </c>
      <c r="AO712" s="387">
        <f t="shared" si="274"/>
        <v>0</v>
      </c>
      <c r="AP712" s="387">
        <f t="shared" si="274"/>
        <v>0</v>
      </c>
      <c r="AQ712" s="387">
        <f t="shared" si="274"/>
        <v>0</v>
      </c>
      <c r="AR712" s="387">
        <f t="shared" si="274"/>
        <v>0</v>
      </c>
      <c r="AS712" s="387">
        <f t="shared" si="270"/>
        <v>0</v>
      </c>
    </row>
    <row r="713" spans="2:45" s="377" customFormat="1" ht="12.75" hidden="1" customHeight="1" outlineLevel="2">
      <c r="B713" s="377">
        <v>10</v>
      </c>
      <c r="C713" s="81"/>
      <c r="D713" s="338">
        <v>0</v>
      </c>
      <c r="E713" s="387">
        <f t="shared" si="271"/>
        <v>0</v>
      </c>
      <c r="F713" s="387">
        <f t="shared" si="271"/>
        <v>0</v>
      </c>
      <c r="G713" s="387">
        <f t="shared" si="271"/>
        <v>0</v>
      </c>
      <c r="H713" s="387">
        <f t="shared" si="271"/>
        <v>0</v>
      </c>
      <c r="I713" s="387">
        <f t="shared" si="271"/>
        <v>0</v>
      </c>
      <c r="J713" s="387">
        <f t="shared" si="271"/>
        <v>0</v>
      </c>
      <c r="K713" s="387">
        <f t="shared" si="271"/>
        <v>0</v>
      </c>
      <c r="L713" s="387">
        <f t="shared" si="271"/>
        <v>0</v>
      </c>
      <c r="M713" s="387">
        <f t="shared" si="271"/>
        <v>0</v>
      </c>
      <c r="N713" s="387">
        <f t="shared" si="271"/>
        <v>0</v>
      </c>
      <c r="O713" s="387">
        <f t="shared" si="272"/>
        <v>0</v>
      </c>
      <c r="P713" s="387">
        <f t="shared" si="272"/>
        <v>0</v>
      </c>
      <c r="Q713" s="387">
        <f t="shared" si="272"/>
        <v>0</v>
      </c>
      <c r="R713" s="387">
        <f t="shared" si="272"/>
        <v>0</v>
      </c>
      <c r="S713" s="387">
        <f t="shared" si="272"/>
        <v>0</v>
      </c>
      <c r="T713" s="387">
        <f t="shared" si="272"/>
        <v>0</v>
      </c>
      <c r="U713" s="387">
        <f t="shared" si="272"/>
        <v>0</v>
      </c>
      <c r="V713" s="387">
        <f t="shared" si="272"/>
        <v>0</v>
      </c>
      <c r="W713" s="387">
        <f t="shared" si="272"/>
        <v>0</v>
      </c>
      <c r="X713" s="387">
        <f t="shared" si="272"/>
        <v>0</v>
      </c>
      <c r="Y713" s="387">
        <f t="shared" si="273"/>
        <v>0</v>
      </c>
      <c r="Z713" s="387">
        <f t="shared" si="273"/>
        <v>0</v>
      </c>
      <c r="AA713" s="387">
        <f t="shared" si="273"/>
        <v>0</v>
      </c>
      <c r="AB713" s="387">
        <f t="shared" si="273"/>
        <v>0</v>
      </c>
      <c r="AC713" s="387">
        <f t="shared" si="273"/>
        <v>0</v>
      </c>
      <c r="AD713" s="387">
        <f t="shared" si="273"/>
        <v>0</v>
      </c>
      <c r="AE713" s="387">
        <f t="shared" si="273"/>
        <v>0</v>
      </c>
      <c r="AF713" s="387">
        <f t="shared" si="273"/>
        <v>0</v>
      </c>
      <c r="AG713" s="387">
        <f t="shared" si="273"/>
        <v>0</v>
      </c>
      <c r="AH713" s="387">
        <f t="shared" si="273"/>
        <v>0</v>
      </c>
      <c r="AI713" s="387">
        <f t="shared" si="274"/>
        <v>0</v>
      </c>
      <c r="AJ713" s="387">
        <f t="shared" si="274"/>
        <v>0</v>
      </c>
      <c r="AK713" s="387">
        <f t="shared" si="274"/>
        <v>0</v>
      </c>
      <c r="AL713" s="387">
        <f t="shared" si="274"/>
        <v>0</v>
      </c>
      <c r="AM713" s="387">
        <f t="shared" si="274"/>
        <v>0</v>
      </c>
      <c r="AN713" s="387">
        <f t="shared" si="274"/>
        <v>0</v>
      </c>
      <c r="AO713" s="387">
        <f t="shared" si="274"/>
        <v>0</v>
      </c>
      <c r="AP713" s="387">
        <f t="shared" si="274"/>
        <v>0</v>
      </c>
      <c r="AQ713" s="387">
        <f t="shared" si="274"/>
        <v>0</v>
      </c>
      <c r="AR713" s="387">
        <f t="shared" si="274"/>
        <v>0</v>
      </c>
      <c r="AS713" s="387">
        <f t="shared" si="270"/>
        <v>0</v>
      </c>
    </row>
    <row r="714" spans="2:45" s="377" customFormat="1" ht="12.75" hidden="1" customHeight="1" outlineLevel="2">
      <c r="B714" s="377">
        <v>11</v>
      </c>
      <c r="C714" s="81"/>
      <c r="D714" s="338">
        <v>5.9820363319803542</v>
      </c>
      <c r="E714" s="387">
        <f t="shared" ref="E714:N723" si="275">IF(AND(E$2=$B714,$B714=$C$3),$D714,IF(AND(E$2&gt;$B714,E$2&lt;=$D$703+$B714),SLN($D714,0,IF($C$3-$B714&gt;=$D$703,$D$703,$C$3-$B714)),0))</f>
        <v>0</v>
      </c>
      <c r="F714" s="387">
        <f t="shared" si="275"/>
        <v>0</v>
      </c>
      <c r="G714" s="387">
        <f t="shared" si="275"/>
        <v>0</v>
      </c>
      <c r="H714" s="387">
        <f t="shared" si="275"/>
        <v>0</v>
      </c>
      <c r="I714" s="387">
        <f t="shared" si="275"/>
        <v>0</v>
      </c>
      <c r="J714" s="387">
        <f t="shared" si="275"/>
        <v>0</v>
      </c>
      <c r="K714" s="387">
        <f t="shared" si="275"/>
        <v>0</v>
      </c>
      <c r="L714" s="387">
        <f t="shared" si="275"/>
        <v>0</v>
      </c>
      <c r="M714" s="387">
        <f t="shared" si="275"/>
        <v>0</v>
      </c>
      <c r="N714" s="387">
        <f t="shared" si="275"/>
        <v>0</v>
      </c>
      <c r="O714" s="387">
        <f t="shared" ref="O714:X723" si="276">IF(AND(O$2=$B714,$B714=$C$3),$D714,IF(AND(O$2&gt;$B714,O$2&lt;=$D$703+$B714),SLN($D714,0,IF($C$3-$B714&gt;=$D$703,$D$703,$C$3-$B714)),0))</f>
        <v>0</v>
      </c>
      <c r="P714" s="387">
        <f t="shared" si="276"/>
        <v>0.59820363319803538</v>
      </c>
      <c r="Q714" s="387">
        <f t="shared" si="276"/>
        <v>0.59820363319803538</v>
      </c>
      <c r="R714" s="387">
        <f t="shared" si="276"/>
        <v>0.59820363319803538</v>
      </c>
      <c r="S714" s="387">
        <f t="shared" si="276"/>
        <v>0.59820363319803538</v>
      </c>
      <c r="T714" s="387">
        <f t="shared" si="276"/>
        <v>0.59820363319803538</v>
      </c>
      <c r="U714" s="387">
        <f t="shared" si="276"/>
        <v>0.59820363319803538</v>
      </c>
      <c r="V714" s="387">
        <f t="shared" si="276"/>
        <v>0.59820363319803538</v>
      </c>
      <c r="W714" s="387">
        <f t="shared" si="276"/>
        <v>0.59820363319803538</v>
      </c>
      <c r="X714" s="387">
        <f t="shared" si="276"/>
        <v>0.59820363319803538</v>
      </c>
      <c r="Y714" s="387">
        <f t="shared" ref="Y714:AH723" si="277">IF(AND(Y$2=$B714,$B714=$C$3),$D714,IF(AND(Y$2&gt;$B714,Y$2&lt;=$D$703+$B714),SLN($D714,0,IF($C$3-$B714&gt;=$D$703,$D$703,$C$3-$B714)),0))</f>
        <v>0.59820363319803538</v>
      </c>
      <c r="Z714" s="387">
        <f t="shared" si="277"/>
        <v>0</v>
      </c>
      <c r="AA714" s="387">
        <f t="shared" si="277"/>
        <v>0</v>
      </c>
      <c r="AB714" s="387">
        <f t="shared" si="277"/>
        <v>0</v>
      </c>
      <c r="AC714" s="387">
        <f t="shared" si="277"/>
        <v>0</v>
      </c>
      <c r="AD714" s="387">
        <f t="shared" si="277"/>
        <v>0</v>
      </c>
      <c r="AE714" s="387">
        <f t="shared" si="277"/>
        <v>0</v>
      </c>
      <c r="AF714" s="387">
        <f t="shared" si="277"/>
        <v>0</v>
      </c>
      <c r="AG714" s="387">
        <f t="shared" si="277"/>
        <v>0</v>
      </c>
      <c r="AH714" s="387">
        <f t="shared" si="277"/>
        <v>0</v>
      </c>
      <c r="AI714" s="387">
        <f t="shared" ref="AI714:AR723" si="278">IF(AND(AI$2=$B714,$B714=$C$3),$D714,IF(AND(AI$2&gt;$B714,AI$2&lt;=$D$703+$B714),SLN($D714,0,IF($C$3-$B714&gt;=$D$703,$D$703,$C$3-$B714)),0))</f>
        <v>0</v>
      </c>
      <c r="AJ714" s="387">
        <f t="shared" si="278"/>
        <v>0</v>
      </c>
      <c r="AK714" s="387">
        <f t="shared" si="278"/>
        <v>0</v>
      </c>
      <c r="AL714" s="387">
        <f t="shared" si="278"/>
        <v>0</v>
      </c>
      <c r="AM714" s="387">
        <f t="shared" si="278"/>
        <v>0</v>
      </c>
      <c r="AN714" s="387">
        <f t="shared" si="278"/>
        <v>0</v>
      </c>
      <c r="AO714" s="387">
        <f t="shared" si="278"/>
        <v>0</v>
      </c>
      <c r="AP714" s="387">
        <f t="shared" si="278"/>
        <v>0</v>
      </c>
      <c r="AQ714" s="387">
        <f t="shared" si="278"/>
        <v>0</v>
      </c>
      <c r="AR714" s="387">
        <f t="shared" si="278"/>
        <v>0</v>
      </c>
      <c r="AS714" s="387">
        <f t="shared" si="270"/>
        <v>5.9820363319803525</v>
      </c>
    </row>
    <row r="715" spans="2:45" s="377" customFormat="1" ht="12.75" hidden="1" customHeight="1" outlineLevel="2">
      <c r="B715" s="377">
        <v>12</v>
      </c>
      <c r="C715" s="81"/>
      <c r="D715" s="338">
        <v>0</v>
      </c>
      <c r="E715" s="387">
        <f t="shared" si="275"/>
        <v>0</v>
      </c>
      <c r="F715" s="387">
        <f t="shared" si="275"/>
        <v>0</v>
      </c>
      <c r="G715" s="387">
        <f t="shared" si="275"/>
        <v>0</v>
      </c>
      <c r="H715" s="387">
        <f t="shared" si="275"/>
        <v>0</v>
      </c>
      <c r="I715" s="387">
        <f t="shared" si="275"/>
        <v>0</v>
      </c>
      <c r="J715" s="387">
        <f t="shared" si="275"/>
        <v>0</v>
      </c>
      <c r="K715" s="387">
        <f t="shared" si="275"/>
        <v>0</v>
      </c>
      <c r="L715" s="387">
        <f t="shared" si="275"/>
        <v>0</v>
      </c>
      <c r="M715" s="387">
        <f t="shared" si="275"/>
        <v>0</v>
      </c>
      <c r="N715" s="387">
        <f t="shared" si="275"/>
        <v>0</v>
      </c>
      <c r="O715" s="387">
        <f t="shared" si="276"/>
        <v>0</v>
      </c>
      <c r="P715" s="387">
        <f t="shared" si="276"/>
        <v>0</v>
      </c>
      <c r="Q715" s="387">
        <f t="shared" si="276"/>
        <v>0</v>
      </c>
      <c r="R715" s="387">
        <f t="shared" si="276"/>
        <v>0</v>
      </c>
      <c r="S715" s="387">
        <f t="shared" si="276"/>
        <v>0</v>
      </c>
      <c r="T715" s="387">
        <f t="shared" si="276"/>
        <v>0</v>
      </c>
      <c r="U715" s="387">
        <f t="shared" si="276"/>
        <v>0</v>
      </c>
      <c r="V715" s="387">
        <f t="shared" si="276"/>
        <v>0</v>
      </c>
      <c r="W715" s="387">
        <f t="shared" si="276"/>
        <v>0</v>
      </c>
      <c r="X715" s="387">
        <f t="shared" si="276"/>
        <v>0</v>
      </c>
      <c r="Y715" s="387">
        <f t="shared" si="277"/>
        <v>0</v>
      </c>
      <c r="Z715" s="387">
        <f t="shared" si="277"/>
        <v>0</v>
      </c>
      <c r="AA715" s="387">
        <f t="shared" si="277"/>
        <v>0</v>
      </c>
      <c r="AB715" s="387">
        <f t="shared" si="277"/>
        <v>0</v>
      </c>
      <c r="AC715" s="387">
        <f t="shared" si="277"/>
        <v>0</v>
      </c>
      <c r="AD715" s="387">
        <f t="shared" si="277"/>
        <v>0</v>
      </c>
      <c r="AE715" s="387">
        <f t="shared" si="277"/>
        <v>0</v>
      </c>
      <c r="AF715" s="387">
        <f t="shared" si="277"/>
        <v>0</v>
      </c>
      <c r="AG715" s="387">
        <f t="shared" si="277"/>
        <v>0</v>
      </c>
      <c r="AH715" s="387">
        <f t="shared" si="277"/>
        <v>0</v>
      </c>
      <c r="AI715" s="387">
        <f t="shared" si="278"/>
        <v>0</v>
      </c>
      <c r="AJ715" s="387">
        <f t="shared" si="278"/>
        <v>0</v>
      </c>
      <c r="AK715" s="387">
        <f t="shared" si="278"/>
        <v>0</v>
      </c>
      <c r="AL715" s="387">
        <f t="shared" si="278"/>
        <v>0</v>
      </c>
      <c r="AM715" s="387">
        <f t="shared" si="278"/>
        <v>0</v>
      </c>
      <c r="AN715" s="387">
        <f t="shared" si="278"/>
        <v>0</v>
      </c>
      <c r="AO715" s="387">
        <f t="shared" si="278"/>
        <v>0</v>
      </c>
      <c r="AP715" s="387">
        <f t="shared" si="278"/>
        <v>0</v>
      </c>
      <c r="AQ715" s="387">
        <f t="shared" si="278"/>
        <v>0</v>
      </c>
      <c r="AR715" s="387">
        <f t="shared" si="278"/>
        <v>0</v>
      </c>
      <c r="AS715" s="387">
        <f t="shared" si="270"/>
        <v>0</v>
      </c>
    </row>
    <row r="716" spans="2:45" s="377" customFormat="1" ht="12.75" hidden="1" customHeight="1" outlineLevel="2">
      <c r="B716" s="377">
        <v>13</v>
      </c>
      <c r="C716" s="81"/>
      <c r="D716" s="338">
        <v>0</v>
      </c>
      <c r="E716" s="387">
        <f t="shared" si="275"/>
        <v>0</v>
      </c>
      <c r="F716" s="387">
        <f t="shared" si="275"/>
        <v>0</v>
      </c>
      <c r="G716" s="387">
        <f t="shared" si="275"/>
        <v>0</v>
      </c>
      <c r="H716" s="387">
        <f t="shared" si="275"/>
        <v>0</v>
      </c>
      <c r="I716" s="387">
        <f t="shared" si="275"/>
        <v>0</v>
      </c>
      <c r="J716" s="387">
        <f t="shared" si="275"/>
        <v>0</v>
      </c>
      <c r="K716" s="387">
        <f t="shared" si="275"/>
        <v>0</v>
      </c>
      <c r="L716" s="387">
        <f t="shared" si="275"/>
        <v>0</v>
      </c>
      <c r="M716" s="387">
        <f t="shared" si="275"/>
        <v>0</v>
      </c>
      <c r="N716" s="387">
        <f t="shared" si="275"/>
        <v>0</v>
      </c>
      <c r="O716" s="387">
        <f t="shared" si="276"/>
        <v>0</v>
      </c>
      <c r="P716" s="387">
        <f t="shared" si="276"/>
        <v>0</v>
      </c>
      <c r="Q716" s="387">
        <f t="shared" si="276"/>
        <v>0</v>
      </c>
      <c r="R716" s="387">
        <f t="shared" si="276"/>
        <v>0</v>
      </c>
      <c r="S716" s="387">
        <f t="shared" si="276"/>
        <v>0</v>
      </c>
      <c r="T716" s="387">
        <f t="shared" si="276"/>
        <v>0</v>
      </c>
      <c r="U716" s="387">
        <f t="shared" si="276"/>
        <v>0</v>
      </c>
      <c r="V716" s="387">
        <f t="shared" si="276"/>
        <v>0</v>
      </c>
      <c r="W716" s="387">
        <f t="shared" si="276"/>
        <v>0</v>
      </c>
      <c r="X716" s="387">
        <f t="shared" si="276"/>
        <v>0</v>
      </c>
      <c r="Y716" s="387">
        <f t="shared" si="277"/>
        <v>0</v>
      </c>
      <c r="Z716" s="387">
        <f t="shared" si="277"/>
        <v>0</v>
      </c>
      <c r="AA716" s="387">
        <f t="shared" si="277"/>
        <v>0</v>
      </c>
      <c r="AB716" s="387">
        <f t="shared" si="277"/>
        <v>0</v>
      </c>
      <c r="AC716" s="387">
        <f t="shared" si="277"/>
        <v>0</v>
      </c>
      <c r="AD716" s="387">
        <f t="shared" si="277"/>
        <v>0</v>
      </c>
      <c r="AE716" s="387">
        <f t="shared" si="277"/>
        <v>0</v>
      </c>
      <c r="AF716" s="387">
        <f t="shared" si="277"/>
        <v>0</v>
      </c>
      <c r="AG716" s="387">
        <f t="shared" si="277"/>
        <v>0</v>
      </c>
      <c r="AH716" s="387">
        <f t="shared" si="277"/>
        <v>0</v>
      </c>
      <c r="AI716" s="387">
        <f t="shared" si="278"/>
        <v>0</v>
      </c>
      <c r="AJ716" s="387">
        <f t="shared" si="278"/>
        <v>0</v>
      </c>
      <c r="AK716" s="387">
        <f t="shared" si="278"/>
        <v>0</v>
      </c>
      <c r="AL716" s="387">
        <f t="shared" si="278"/>
        <v>0</v>
      </c>
      <c r="AM716" s="387">
        <f t="shared" si="278"/>
        <v>0</v>
      </c>
      <c r="AN716" s="387">
        <f t="shared" si="278"/>
        <v>0</v>
      </c>
      <c r="AO716" s="387">
        <f t="shared" si="278"/>
        <v>0</v>
      </c>
      <c r="AP716" s="387">
        <f t="shared" si="278"/>
        <v>0</v>
      </c>
      <c r="AQ716" s="387">
        <f t="shared" si="278"/>
        <v>0</v>
      </c>
      <c r="AR716" s="387">
        <f t="shared" si="278"/>
        <v>0</v>
      </c>
      <c r="AS716" s="387">
        <f t="shared" si="270"/>
        <v>0</v>
      </c>
    </row>
    <row r="717" spans="2:45" s="377" customFormat="1" ht="12.75" hidden="1" customHeight="1" outlineLevel="2">
      <c r="B717" s="377">
        <v>14</v>
      </c>
      <c r="C717" s="81"/>
      <c r="D717" s="338">
        <v>0</v>
      </c>
      <c r="E717" s="387">
        <f t="shared" si="275"/>
        <v>0</v>
      </c>
      <c r="F717" s="387">
        <f t="shared" si="275"/>
        <v>0</v>
      </c>
      <c r="G717" s="387">
        <f t="shared" si="275"/>
        <v>0</v>
      </c>
      <c r="H717" s="387">
        <f t="shared" si="275"/>
        <v>0</v>
      </c>
      <c r="I717" s="387">
        <f t="shared" si="275"/>
        <v>0</v>
      </c>
      <c r="J717" s="387">
        <f t="shared" si="275"/>
        <v>0</v>
      </c>
      <c r="K717" s="387">
        <f t="shared" si="275"/>
        <v>0</v>
      </c>
      <c r="L717" s="387">
        <f t="shared" si="275"/>
        <v>0</v>
      </c>
      <c r="M717" s="387">
        <f t="shared" si="275"/>
        <v>0</v>
      </c>
      <c r="N717" s="387">
        <f t="shared" si="275"/>
        <v>0</v>
      </c>
      <c r="O717" s="387">
        <f t="shared" si="276"/>
        <v>0</v>
      </c>
      <c r="P717" s="387">
        <f t="shared" si="276"/>
        <v>0</v>
      </c>
      <c r="Q717" s="387">
        <f t="shared" si="276"/>
        <v>0</v>
      </c>
      <c r="R717" s="387">
        <f t="shared" si="276"/>
        <v>0</v>
      </c>
      <c r="S717" s="387">
        <f t="shared" si="276"/>
        <v>0</v>
      </c>
      <c r="T717" s="387">
        <f t="shared" si="276"/>
        <v>0</v>
      </c>
      <c r="U717" s="387">
        <f t="shared" si="276"/>
        <v>0</v>
      </c>
      <c r="V717" s="387">
        <f t="shared" si="276"/>
        <v>0</v>
      </c>
      <c r="W717" s="387">
        <f t="shared" si="276"/>
        <v>0</v>
      </c>
      <c r="X717" s="387">
        <f t="shared" si="276"/>
        <v>0</v>
      </c>
      <c r="Y717" s="387">
        <f t="shared" si="277"/>
        <v>0</v>
      </c>
      <c r="Z717" s="387">
        <f t="shared" si="277"/>
        <v>0</v>
      </c>
      <c r="AA717" s="387">
        <f t="shared" si="277"/>
        <v>0</v>
      </c>
      <c r="AB717" s="387">
        <f t="shared" si="277"/>
        <v>0</v>
      </c>
      <c r="AC717" s="387">
        <f t="shared" si="277"/>
        <v>0</v>
      </c>
      <c r="AD717" s="387">
        <f t="shared" si="277"/>
        <v>0</v>
      </c>
      <c r="AE717" s="387">
        <f t="shared" si="277"/>
        <v>0</v>
      </c>
      <c r="AF717" s="387">
        <f t="shared" si="277"/>
        <v>0</v>
      </c>
      <c r="AG717" s="387">
        <f t="shared" si="277"/>
        <v>0</v>
      </c>
      <c r="AH717" s="387">
        <f t="shared" si="277"/>
        <v>0</v>
      </c>
      <c r="AI717" s="387">
        <f t="shared" si="278"/>
        <v>0</v>
      </c>
      <c r="AJ717" s="387">
        <f t="shared" si="278"/>
        <v>0</v>
      </c>
      <c r="AK717" s="387">
        <f t="shared" si="278"/>
        <v>0</v>
      </c>
      <c r="AL717" s="387">
        <f t="shared" si="278"/>
        <v>0</v>
      </c>
      <c r="AM717" s="387">
        <f t="shared" si="278"/>
        <v>0</v>
      </c>
      <c r="AN717" s="387">
        <f t="shared" si="278"/>
        <v>0</v>
      </c>
      <c r="AO717" s="387">
        <f t="shared" si="278"/>
        <v>0</v>
      </c>
      <c r="AP717" s="387">
        <f t="shared" si="278"/>
        <v>0</v>
      </c>
      <c r="AQ717" s="387">
        <f t="shared" si="278"/>
        <v>0</v>
      </c>
      <c r="AR717" s="387">
        <f t="shared" si="278"/>
        <v>0</v>
      </c>
      <c r="AS717" s="387">
        <f t="shared" si="270"/>
        <v>0</v>
      </c>
    </row>
    <row r="718" spans="2:45" s="377" customFormat="1" ht="12.75" hidden="1" customHeight="1" outlineLevel="2">
      <c r="B718" s="377">
        <v>15</v>
      </c>
      <c r="C718" s="81"/>
      <c r="D718" s="338">
        <v>0</v>
      </c>
      <c r="E718" s="387">
        <f t="shared" si="275"/>
        <v>0</v>
      </c>
      <c r="F718" s="387">
        <f t="shared" si="275"/>
        <v>0</v>
      </c>
      <c r="G718" s="387">
        <f t="shared" si="275"/>
        <v>0</v>
      </c>
      <c r="H718" s="387">
        <f t="shared" si="275"/>
        <v>0</v>
      </c>
      <c r="I718" s="387">
        <f t="shared" si="275"/>
        <v>0</v>
      </c>
      <c r="J718" s="387">
        <f t="shared" si="275"/>
        <v>0</v>
      </c>
      <c r="K718" s="387">
        <f t="shared" si="275"/>
        <v>0</v>
      </c>
      <c r="L718" s="387">
        <f t="shared" si="275"/>
        <v>0</v>
      </c>
      <c r="M718" s="387">
        <f t="shared" si="275"/>
        <v>0</v>
      </c>
      <c r="N718" s="387">
        <f t="shared" si="275"/>
        <v>0</v>
      </c>
      <c r="O718" s="387">
        <f t="shared" si="276"/>
        <v>0</v>
      </c>
      <c r="P718" s="387">
        <f t="shared" si="276"/>
        <v>0</v>
      </c>
      <c r="Q718" s="387">
        <f t="shared" si="276"/>
        <v>0</v>
      </c>
      <c r="R718" s="387">
        <f t="shared" si="276"/>
        <v>0</v>
      </c>
      <c r="S718" s="387">
        <f t="shared" si="276"/>
        <v>0</v>
      </c>
      <c r="T718" s="387">
        <f t="shared" si="276"/>
        <v>0</v>
      </c>
      <c r="U718" s="387">
        <f t="shared" si="276"/>
        <v>0</v>
      </c>
      <c r="V718" s="387">
        <f t="shared" si="276"/>
        <v>0</v>
      </c>
      <c r="W718" s="387">
        <f t="shared" si="276"/>
        <v>0</v>
      </c>
      <c r="X718" s="387">
        <f t="shared" si="276"/>
        <v>0</v>
      </c>
      <c r="Y718" s="387">
        <f t="shared" si="277"/>
        <v>0</v>
      </c>
      <c r="Z718" s="387">
        <f t="shared" si="277"/>
        <v>0</v>
      </c>
      <c r="AA718" s="387">
        <f t="shared" si="277"/>
        <v>0</v>
      </c>
      <c r="AB718" s="387">
        <f t="shared" si="277"/>
        <v>0</v>
      </c>
      <c r="AC718" s="387">
        <f t="shared" si="277"/>
        <v>0</v>
      </c>
      <c r="AD718" s="387">
        <f t="shared" si="277"/>
        <v>0</v>
      </c>
      <c r="AE718" s="387">
        <f t="shared" si="277"/>
        <v>0</v>
      </c>
      <c r="AF718" s="387">
        <f t="shared" si="277"/>
        <v>0</v>
      </c>
      <c r="AG718" s="387">
        <f t="shared" si="277"/>
        <v>0</v>
      </c>
      <c r="AH718" s="387">
        <f t="shared" si="277"/>
        <v>0</v>
      </c>
      <c r="AI718" s="387">
        <f t="shared" si="278"/>
        <v>0</v>
      </c>
      <c r="AJ718" s="387">
        <f t="shared" si="278"/>
        <v>0</v>
      </c>
      <c r="AK718" s="387">
        <f t="shared" si="278"/>
        <v>0</v>
      </c>
      <c r="AL718" s="387">
        <f t="shared" si="278"/>
        <v>0</v>
      </c>
      <c r="AM718" s="387">
        <f t="shared" si="278"/>
        <v>0</v>
      </c>
      <c r="AN718" s="387">
        <f t="shared" si="278"/>
        <v>0</v>
      </c>
      <c r="AO718" s="387">
        <f t="shared" si="278"/>
        <v>0</v>
      </c>
      <c r="AP718" s="387">
        <f t="shared" si="278"/>
        <v>0</v>
      </c>
      <c r="AQ718" s="387">
        <f t="shared" si="278"/>
        <v>0</v>
      </c>
      <c r="AR718" s="387">
        <f t="shared" si="278"/>
        <v>0</v>
      </c>
      <c r="AS718" s="387">
        <f t="shared" si="270"/>
        <v>0</v>
      </c>
    </row>
    <row r="719" spans="2:45" s="377" customFormat="1" ht="12.75" hidden="1" customHeight="1" outlineLevel="2">
      <c r="B719" s="377">
        <v>16</v>
      </c>
      <c r="C719" s="81"/>
      <c r="D719" s="338">
        <v>5.9820363319803542</v>
      </c>
      <c r="E719" s="387">
        <f t="shared" si="275"/>
        <v>0</v>
      </c>
      <c r="F719" s="387">
        <f t="shared" si="275"/>
        <v>0</v>
      </c>
      <c r="G719" s="387">
        <f t="shared" si="275"/>
        <v>0</v>
      </c>
      <c r="H719" s="387">
        <f t="shared" si="275"/>
        <v>0</v>
      </c>
      <c r="I719" s="387">
        <f t="shared" si="275"/>
        <v>0</v>
      </c>
      <c r="J719" s="387">
        <f t="shared" si="275"/>
        <v>0</v>
      </c>
      <c r="K719" s="387">
        <f t="shared" si="275"/>
        <v>0</v>
      </c>
      <c r="L719" s="387">
        <f t="shared" si="275"/>
        <v>0</v>
      </c>
      <c r="M719" s="387">
        <f t="shared" si="275"/>
        <v>0</v>
      </c>
      <c r="N719" s="387">
        <f t="shared" si="275"/>
        <v>0</v>
      </c>
      <c r="O719" s="387">
        <f t="shared" si="276"/>
        <v>0</v>
      </c>
      <c r="P719" s="387">
        <f t="shared" si="276"/>
        <v>0</v>
      </c>
      <c r="Q719" s="387">
        <f t="shared" si="276"/>
        <v>0</v>
      </c>
      <c r="R719" s="387">
        <f t="shared" si="276"/>
        <v>0</v>
      </c>
      <c r="S719" s="387">
        <f t="shared" si="276"/>
        <v>0</v>
      </c>
      <c r="T719" s="387">
        <f t="shared" si="276"/>
        <v>0</v>
      </c>
      <c r="U719" s="387">
        <f t="shared" si="276"/>
        <v>0.59820363319803538</v>
      </c>
      <c r="V719" s="387">
        <f t="shared" si="276"/>
        <v>0.59820363319803538</v>
      </c>
      <c r="W719" s="387">
        <f t="shared" si="276"/>
        <v>0.59820363319803538</v>
      </c>
      <c r="X719" s="387">
        <f t="shared" si="276"/>
        <v>0.59820363319803538</v>
      </c>
      <c r="Y719" s="387">
        <f t="shared" si="277"/>
        <v>0.59820363319803538</v>
      </c>
      <c r="Z719" s="387">
        <f t="shared" si="277"/>
        <v>0.59820363319803538</v>
      </c>
      <c r="AA719" s="387">
        <f t="shared" si="277"/>
        <v>0.59820363319803538</v>
      </c>
      <c r="AB719" s="387">
        <f t="shared" si="277"/>
        <v>0.59820363319803538</v>
      </c>
      <c r="AC719" s="387">
        <f t="shared" si="277"/>
        <v>0.59820363319803538</v>
      </c>
      <c r="AD719" s="387">
        <f t="shared" si="277"/>
        <v>0.59820363319803538</v>
      </c>
      <c r="AE719" s="387">
        <f t="shared" si="277"/>
        <v>0</v>
      </c>
      <c r="AF719" s="387">
        <f t="shared" si="277"/>
        <v>0</v>
      </c>
      <c r="AG719" s="387">
        <f t="shared" si="277"/>
        <v>0</v>
      </c>
      <c r="AH719" s="387">
        <f t="shared" si="277"/>
        <v>0</v>
      </c>
      <c r="AI719" s="387">
        <f t="shared" si="278"/>
        <v>0</v>
      </c>
      <c r="AJ719" s="387">
        <f t="shared" si="278"/>
        <v>0</v>
      </c>
      <c r="AK719" s="387">
        <f t="shared" si="278"/>
        <v>0</v>
      </c>
      <c r="AL719" s="387">
        <f t="shared" si="278"/>
        <v>0</v>
      </c>
      <c r="AM719" s="387">
        <f t="shared" si="278"/>
        <v>0</v>
      </c>
      <c r="AN719" s="387">
        <f t="shared" si="278"/>
        <v>0</v>
      </c>
      <c r="AO719" s="387">
        <f t="shared" si="278"/>
        <v>0</v>
      </c>
      <c r="AP719" s="387">
        <f t="shared" si="278"/>
        <v>0</v>
      </c>
      <c r="AQ719" s="387">
        <f t="shared" si="278"/>
        <v>0</v>
      </c>
      <c r="AR719" s="387">
        <f t="shared" si="278"/>
        <v>0</v>
      </c>
      <c r="AS719" s="387">
        <f t="shared" si="270"/>
        <v>5.9820363319803525</v>
      </c>
    </row>
    <row r="720" spans="2:45" s="377" customFormat="1" ht="12.75" hidden="1" customHeight="1" outlineLevel="2">
      <c r="B720" s="377">
        <v>17</v>
      </c>
      <c r="C720" s="81"/>
      <c r="D720" s="338">
        <v>0</v>
      </c>
      <c r="E720" s="387">
        <f t="shared" si="275"/>
        <v>0</v>
      </c>
      <c r="F720" s="387">
        <f t="shared" si="275"/>
        <v>0</v>
      </c>
      <c r="G720" s="387">
        <f t="shared" si="275"/>
        <v>0</v>
      </c>
      <c r="H720" s="387">
        <f t="shared" si="275"/>
        <v>0</v>
      </c>
      <c r="I720" s="387">
        <f t="shared" si="275"/>
        <v>0</v>
      </c>
      <c r="J720" s="387">
        <f t="shared" si="275"/>
        <v>0</v>
      </c>
      <c r="K720" s="387">
        <f t="shared" si="275"/>
        <v>0</v>
      </c>
      <c r="L720" s="387">
        <f t="shared" si="275"/>
        <v>0</v>
      </c>
      <c r="M720" s="387">
        <f t="shared" si="275"/>
        <v>0</v>
      </c>
      <c r="N720" s="387">
        <f t="shared" si="275"/>
        <v>0</v>
      </c>
      <c r="O720" s="387">
        <f t="shared" si="276"/>
        <v>0</v>
      </c>
      <c r="P720" s="387">
        <f t="shared" si="276"/>
        <v>0</v>
      </c>
      <c r="Q720" s="387">
        <f t="shared" si="276"/>
        <v>0</v>
      </c>
      <c r="R720" s="387">
        <f t="shared" si="276"/>
        <v>0</v>
      </c>
      <c r="S720" s="387">
        <f t="shared" si="276"/>
        <v>0</v>
      </c>
      <c r="T720" s="387">
        <f t="shared" si="276"/>
        <v>0</v>
      </c>
      <c r="U720" s="387">
        <f t="shared" si="276"/>
        <v>0</v>
      </c>
      <c r="V720" s="387">
        <f t="shared" si="276"/>
        <v>0</v>
      </c>
      <c r="W720" s="387">
        <f t="shared" si="276"/>
        <v>0</v>
      </c>
      <c r="X720" s="387">
        <f t="shared" si="276"/>
        <v>0</v>
      </c>
      <c r="Y720" s="387">
        <f t="shared" si="277"/>
        <v>0</v>
      </c>
      <c r="Z720" s="387">
        <f t="shared" si="277"/>
        <v>0</v>
      </c>
      <c r="AA720" s="387">
        <f t="shared" si="277"/>
        <v>0</v>
      </c>
      <c r="AB720" s="387">
        <f t="shared" si="277"/>
        <v>0</v>
      </c>
      <c r="AC720" s="387">
        <f t="shared" si="277"/>
        <v>0</v>
      </c>
      <c r="AD720" s="387">
        <f t="shared" si="277"/>
        <v>0</v>
      </c>
      <c r="AE720" s="387">
        <f t="shared" si="277"/>
        <v>0</v>
      </c>
      <c r="AF720" s="387">
        <f t="shared" si="277"/>
        <v>0</v>
      </c>
      <c r="AG720" s="387">
        <f t="shared" si="277"/>
        <v>0</v>
      </c>
      <c r="AH720" s="387">
        <f t="shared" si="277"/>
        <v>0</v>
      </c>
      <c r="AI720" s="387">
        <f t="shared" si="278"/>
        <v>0</v>
      </c>
      <c r="AJ720" s="387">
        <f t="shared" si="278"/>
        <v>0</v>
      </c>
      <c r="AK720" s="387">
        <f t="shared" si="278"/>
        <v>0</v>
      </c>
      <c r="AL720" s="387">
        <f t="shared" si="278"/>
        <v>0</v>
      </c>
      <c r="AM720" s="387">
        <f t="shared" si="278"/>
        <v>0</v>
      </c>
      <c r="AN720" s="387">
        <f t="shared" si="278"/>
        <v>0</v>
      </c>
      <c r="AO720" s="387">
        <f t="shared" si="278"/>
        <v>0</v>
      </c>
      <c r="AP720" s="387">
        <f t="shared" si="278"/>
        <v>0</v>
      </c>
      <c r="AQ720" s="387">
        <f t="shared" si="278"/>
        <v>0</v>
      </c>
      <c r="AR720" s="387">
        <f t="shared" si="278"/>
        <v>0</v>
      </c>
      <c r="AS720" s="387">
        <f t="shared" si="270"/>
        <v>0</v>
      </c>
    </row>
    <row r="721" spans="2:45" s="377" customFormat="1" ht="12.75" hidden="1" customHeight="1" outlineLevel="2">
      <c r="B721" s="377">
        <v>18</v>
      </c>
      <c r="C721" s="81"/>
      <c r="D721" s="338">
        <v>0</v>
      </c>
      <c r="E721" s="387">
        <f t="shared" si="275"/>
        <v>0</v>
      </c>
      <c r="F721" s="387">
        <f t="shared" si="275"/>
        <v>0</v>
      </c>
      <c r="G721" s="387">
        <f t="shared" si="275"/>
        <v>0</v>
      </c>
      <c r="H721" s="387">
        <f t="shared" si="275"/>
        <v>0</v>
      </c>
      <c r="I721" s="387">
        <f t="shared" si="275"/>
        <v>0</v>
      </c>
      <c r="J721" s="387">
        <f t="shared" si="275"/>
        <v>0</v>
      </c>
      <c r="K721" s="387">
        <f t="shared" si="275"/>
        <v>0</v>
      </c>
      <c r="L721" s="387">
        <f t="shared" si="275"/>
        <v>0</v>
      </c>
      <c r="M721" s="387">
        <f t="shared" si="275"/>
        <v>0</v>
      </c>
      <c r="N721" s="387">
        <f t="shared" si="275"/>
        <v>0</v>
      </c>
      <c r="O721" s="387">
        <f t="shared" si="276"/>
        <v>0</v>
      </c>
      <c r="P721" s="387">
        <f t="shared" si="276"/>
        <v>0</v>
      </c>
      <c r="Q721" s="387">
        <f t="shared" si="276"/>
        <v>0</v>
      </c>
      <c r="R721" s="387">
        <f t="shared" si="276"/>
        <v>0</v>
      </c>
      <c r="S721" s="387">
        <f t="shared" si="276"/>
        <v>0</v>
      </c>
      <c r="T721" s="387">
        <f t="shared" si="276"/>
        <v>0</v>
      </c>
      <c r="U721" s="387">
        <f t="shared" si="276"/>
        <v>0</v>
      </c>
      <c r="V721" s="387">
        <f t="shared" si="276"/>
        <v>0</v>
      </c>
      <c r="W721" s="387">
        <f t="shared" si="276"/>
        <v>0</v>
      </c>
      <c r="X721" s="387">
        <f t="shared" si="276"/>
        <v>0</v>
      </c>
      <c r="Y721" s="387">
        <f t="shared" si="277"/>
        <v>0</v>
      </c>
      <c r="Z721" s="387">
        <f t="shared" si="277"/>
        <v>0</v>
      </c>
      <c r="AA721" s="387">
        <f t="shared" si="277"/>
        <v>0</v>
      </c>
      <c r="AB721" s="387">
        <f t="shared" si="277"/>
        <v>0</v>
      </c>
      <c r="AC721" s="387">
        <f t="shared" si="277"/>
        <v>0</v>
      </c>
      <c r="AD721" s="387">
        <f t="shared" si="277"/>
        <v>0</v>
      </c>
      <c r="AE721" s="387">
        <f t="shared" si="277"/>
        <v>0</v>
      </c>
      <c r="AF721" s="387">
        <f t="shared" si="277"/>
        <v>0</v>
      </c>
      <c r="AG721" s="387">
        <f t="shared" si="277"/>
        <v>0</v>
      </c>
      <c r="AH721" s="387">
        <f t="shared" si="277"/>
        <v>0</v>
      </c>
      <c r="AI721" s="387">
        <f t="shared" si="278"/>
        <v>0</v>
      </c>
      <c r="AJ721" s="387">
        <f t="shared" si="278"/>
        <v>0</v>
      </c>
      <c r="AK721" s="387">
        <f t="shared" si="278"/>
        <v>0</v>
      </c>
      <c r="AL721" s="387">
        <f t="shared" si="278"/>
        <v>0</v>
      </c>
      <c r="AM721" s="387">
        <f t="shared" si="278"/>
        <v>0</v>
      </c>
      <c r="AN721" s="387">
        <f t="shared" si="278"/>
        <v>0</v>
      </c>
      <c r="AO721" s="387">
        <f t="shared" si="278"/>
        <v>0</v>
      </c>
      <c r="AP721" s="387">
        <f t="shared" si="278"/>
        <v>0</v>
      </c>
      <c r="AQ721" s="387">
        <f t="shared" si="278"/>
        <v>0</v>
      </c>
      <c r="AR721" s="387">
        <f t="shared" si="278"/>
        <v>0</v>
      </c>
      <c r="AS721" s="387">
        <f t="shared" si="270"/>
        <v>0</v>
      </c>
    </row>
    <row r="722" spans="2:45" s="377" customFormat="1" ht="12.75" hidden="1" customHeight="1" outlineLevel="2">
      <c r="B722" s="377">
        <v>19</v>
      </c>
      <c r="C722" s="81"/>
      <c r="D722" s="338">
        <v>0</v>
      </c>
      <c r="E722" s="387">
        <f t="shared" si="275"/>
        <v>0</v>
      </c>
      <c r="F722" s="387">
        <f t="shared" si="275"/>
        <v>0</v>
      </c>
      <c r="G722" s="387">
        <f t="shared" si="275"/>
        <v>0</v>
      </c>
      <c r="H722" s="387">
        <f t="shared" si="275"/>
        <v>0</v>
      </c>
      <c r="I722" s="387">
        <f t="shared" si="275"/>
        <v>0</v>
      </c>
      <c r="J722" s="387">
        <f t="shared" si="275"/>
        <v>0</v>
      </c>
      <c r="K722" s="387">
        <f t="shared" si="275"/>
        <v>0</v>
      </c>
      <c r="L722" s="387">
        <f t="shared" si="275"/>
        <v>0</v>
      </c>
      <c r="M722" s="387">
        <f t="shared" si="275"/>
        <v>0</v>
      </c>
      <c r="N722" s="387">
        <f t="shared" si="275"/>
        <v>0</v>
      </c>
      <c r="O722" s="387">
        <f t="shared" si="276"/>
        <v>0</v>
      </c>
      <c r="P722" s="387">
        <f t="shared" si="276"/>
        <v>0</v>
      </c>
      <c r="Q722" s="387">
        <f t="shared" si="276"/>
        <v>0</v>
      </c>
      <c r="R722" s="387">
        <f t="shared" si="276"/>
        <v>0</v>
      </c>
      <c r="S722" s="387">
        <f t="shared" si="276"/>
        <v>0</v>
      </c>
      <c r="T722" s="387">
        <f t="shared" si="276"/>
        <v>0</v>
      </c>
      <c r="U722" s="387">
        <f t="shared" si="276"/>
        <v>0</v>
      </c>
      <c r="V722" s="387">
        <f t="shared" si="276"/>
        <v>0</v>
      </c>
      <c r="W722" s="387">
        <f t="shared" si="276"/>
        <v>0</v>
      </c>
      <c r="X722" s="387">
        <f t="shared" si="276"/>
        <v>0</v>
      </c>
      <c r="Y722" s="387">
        <f t="shared" si="277"/>
        <v>0</v>
      </c>
      <c r="Z722" s="387">
        <f t="shared" si="277"/>
        <v>0</v>
      </c>
      <c r="AA722" s="387">
        <f t="shared" si="277"/>
        <v>0</v>
      </c>
      <c r="AB722" s="387">
        <f t="shared" si="277"/>
        <v>0</v>
      </c>
      <c r="AC722" s="387">
        <f t="shared" si="277"/>
        <v>0</v>
      </c>
      <c r="AD722" s="387">
        <f t="shared" si="277"/>
        <v>0</v>
      </c>
      <c r="AE722" s="387">
        <f t="shared" si="277"/>
        <v>0</v>
      </c>
      <c r="AF722" s="387">
        <f t="shared" si="277"/>
        <v>0</v>
      </c>
      <c r="AG722" s="387">
        <f t="shared" si="277"/>
        <v>0</v>
      </c>
      <c r="AH722" s="387">
        <f t="shared" si="277"/>
        <v>0</v>
      </c>
      <c r="AI722" s="387">
        <f t="shared" si="278"/>
        <v>0</v>
      </c>
      <c r="AJ722" s="387">
        <f t="shared" si="278"/>
        <v>0</v>
      </c>
      <c r="AK722" s="387">
        <f t="shared" si="278"/>
        <v>0</v>
      </c>
      <c r="AL722" s="387">
        <f t="shared" si="278"/>
        <v>0</v>
      </c>
      <c r="AM722" s="387">
        <f t="shared" si="278"/>
        <v>0</v>
      </c>
      <c r="AN722" s="387">
        <f t="shared" si="278"/>
        <v>0</v>
      </c>
      <c r="AO722" s="387">
        <f t="shared" si="278"/>
        <v>0</v>
      </c>
      <c r="AP722" s="387">
        <f t="shared" si="278"/>
        <v>0</v>
      </c>
      <c r="AQ722" s="387">
        <f t="shared" si="278"/>
        <v>0</v>
      </c>
      <c r="AR722" s="387">
        <f t="shared" si="278"/>
        <v>0</v>
      </c>
      <c r="AS722" s="387">
        <f t="shared" si="270"/>
        <v>0</v>
      </c>
    </row>
    <row r="723" spans="2:45" s="377" customFormat="1" ht="12.75" hidden="1" customHeight="1" outlineLevel="2">
      <c r="B723" s="377">
        <v>20</v>
      </c>
      <c r="C723" s="81"/>
      <c r="D723" s="338">
        <v>0</v>
      </c>
      <c r="E723" s="387">
        <f t="shared" si="275"/>
        <v>0</v>
      </c>
      <c r="F723" s="387">
        <f t="shared" si="275"/>
        <v>0</v>
      </c>
      <c r="G723" s="387">
        <f t="shared" si="275"/>
        <v>0</v>
      </c>
      <c r="H723" s="387">
        <f t="shared" si="275"/>
        <v>0</v>
      </c>
      <c r="I723" s="387">
        <f t="shared" si="275"/>
        <v>0</v>
      </c>
      <c r="J723" s="387">
        <f t="shared" si="275"/>
        <v>0</v>
      </c>
      <c r="K723" s="387">
        <f t="shared" si="275"/>
        <v>0</v>
      </c>
      <c r="L723" s="387">
        <f t="shared" si="275"/>
        <v>0</v>
      </c>
      <c r="M723" s="387">
        <f t="shared" si="275"/>
        <v>0</v>
      </c>
      <c r="N723" s="387">
        <f t="shared" si="275"/>
        <v>0</v>
      </c>
      <c r="O723" s="387">
        <f t="shared" si="276"/>
        <v>0</v>
      </c>
      <c r="P723" s="387">
        <f t="shared" si="276"/>
        <v>0</v>
      </c>
      <c r="Q723" s="387">
        <f t="shared" si="276"/>
        <v>0</v>
      </c>
      <c r="R723" s="387">
        <f t="shared" si="276"/>
        <v>0</v>
      </c>
      <c r="S723" s="387">
        <f t="shared" si="276"/>
        <v>0</v>
      </c>
      <c r="T723" s="387">
        <f t="shared" si="276"/>
        <v>0</v>
      </c>
      <c r="U723" s="387">
        <f t="shared" si="276"/>
        <v>0</v>
      </c>
      <c r="V723" s="387">
        <f t="shared" si="276"/>
        <v>0</v>
      </c>
      <c r="W723" s="387">
        <f t="shared" si="276"/>
        <v>0</v>
      </c>
      <c r="X723" s="387">
        <f t="shared" si="276"/>
        <v>0</v>
      </c>
      <c r="Y723" s="387">
        <f t="shared" si="277"/>
        <v>0</v>
      </c>
      <c r="Z723" s="387">
        <f t="shared" si="277"/>
        <v>0</v>
      </c>
      <c r="AA723" s="387">
        <f t="shared" si="277"/>
        <v>0</v>
      </c>
      <c r="AB723" s="387">
        <f t="shared" si="277"/>
        <v>0</v>
      </c>
      <c r="AC723" s="387">
        <f t="shared" si="277"/>
        <v>0</v>
      </c>
      <c r="AD723" s="387">
        <f t="shared" si="277"/>
        <v>0</v>
      </c>
      <c r="AE723" s="387">
        <f t="shared" si="277"/>
        <v>0</v>
      </c>
      <c r="AF723" s="387">
        <f t="shared" si="277"/>
        <v>0</v>
      </c>
      <c r="AG723" s="387">
        <f t="shared" si="277"/>
        <v>0</v>
      </c>
      <c r="AH723" s="387">
        <f t="shared" si="277"/>
        <v>0</v>
      </c>
      <c r="AI723" s="387">
        <f t="shared" si="278"/>
        <v>0</v>
      </c>
      <c r="AJ723" s="387">
        <f t="shared" si="278"/>
        <v>0</v>
      </c>
      <c r="AK723" s="387">
        <f t="shared" si="278"/>
        <v>0</v>
      </c>
      <c r="AL723" s="387">
        <f t="shared" si="278"/>
        <v>0</v>
      </c>
      <c r="AM723" s="387">
        <f t="shared" si="278"/>
        <v>0</v>
      </c>
      <c r="AN723" s="387">
        <f t="shared" si="278"/>
        <v>0</v>
      </c>
      <c r="AO723" s="387">
        <f t="shared" si="278"/>
        <v>0</v>
      </c>
      <c r="AP723" s="387">
        <f t="shared" si="278"/>
        <v>0</v>
      </c>
      <c r="AQ723" s="387">
        <f t="shared" si="278"/>
        <v>0</v>
      </c>
      <c r="AR723" s="387">
        <f t="shared" si="278"/>
        <v>0</v>
      </c>
      <c r="AS723" s="387">
        <f t="shared" si="270"/>
        <v>0</v>
      </c>
    </row>
    <row r="724" spans="2:45" s="377" customFormat="1" ht="12.75" hidden="1" customHeight="1" outlineLevel="2">
      <c r="B724" s="377">
        <v>21</v>
      </c>
      <c r="C724" s="81"/>
      <c r="D724" s="338">
        <v>5.9820363319803542</v>
      </c>
      <c r="E724" s="387">
        <f t="shared" ref="E724:N733" si="279">IF(AND(E$2=$B724,$B724=$C$3),$D724,IF(AND(E$2&gt;$B724,E$2&lt;=$D$703+$B724),SLN($D724,0,IF($C$3-$B724&gt;=$D$703,$D$703,$C$3-$B724)),0))</f>
        <v>0</v>
      </c>
      <c r="F724" s="387">
        <f t="shared" si="279"/>
        <v>0</v>
      </c>
      <c r="G724" s="387">
        <f t="shared" si="279"/>
        <v>0</v>
      </c>
      <c r="H724" s="387">
        <f t="shared" si="279"/>
        <v>0</v>
      </c>
      <c r="I724" s="387">
        <f t="shared" si="279"/>
        <v>0</v>
      </c>
      <c r="J724" s="387">
        <f t="shared" si="279"/>
        <v>0</v>
      </c>
      <c r="K724" s="387">
        <f t="shared" si="279"/>
        <v>0</v>
      </c>
      <c r="L724" s="387">
        <f t="shared" si="279"/>
        <v>0</v>
      </c>
      <c r="M724" s="387">
        <f t="shared" si="279"/>
        <v>0</v>
      </c>
      <c r="N724" s="387">
        <f t="shared" si="279"/>
        <v>0</v>
      </c>
      <c r="O724" s="387">
        <f t="shared" ref="O724:X733" si="280">IF(AND(O$2=$B724,$B724=$C$3),$D724,IF(AND(O$2&gt;$B724,O$2&lt;=$D$703+$B724),SLN($D724,0,IF($C$3-$B724&gt;=$D$703,$D$703,$C$3-$B724)),0))</f>
        <v>0</v>
      </c>
      <c r="P724" s="387">
        <f t="shared" si="280"/>
        <v>0</v>
      </c>
      <c r="Q724" s="387">
        <f t="shared" si="280"/>
        <v>0</v>
      </c>
      <c r="R724" s="387">
        <f t="shared" si="280"/>
        <v>0</v>
      </c>
      <c r="S724" s="387">
        <f t="shared" si="280"/>
        <v>0</v>
      </c>
      <c r="T724" s="387">
        <f t="shared" si="280"/>
        <v>0</v>
      </c>
      <c r="U724" s="387">
        <f t="shared" si="280"/>
        <v>0</v>
      </c>
      <c r="V724" s="387">
        <f t="shared" si="280"/>
        <v>0</v>
      </c>
      <c r="W724" s="387">
        <f t="shared" si="280"/>
        <v>0</v>
      </c>
      <c r="X724" s="387">
        <f t="shared" si="280"/>
        <v>0</v>
      </c>
      <c r="Y724" s="387">
        <f t="shared" ref="Y724:AH733" si="281">IF(AND(Y$2=$B724,$B724=$C$3),$D724,IF(AND(Y$2&gt;$B724,Y$2&lt;=$D$703+$B724),SLN($D724,0,IF($C$3-$B724&gt;=$D$703,$D$703,$C$3-$B724)),0))</f>
        <v>0</v>
      </c>
      <c r="Z724" s="387">
        <f t="shared" si="281"/>
        <v>0.59820363319803538</v>
      </c>
      <c r="AA724" s="387">
        <f t="shared" si="281"/>
        <v>0.59820363319803538</v>
      </c>
      <c r="AB724" s="387">
        <f t="shared" si="281"/>
        <v>0.59820363319803538</v>
      </c>
      <c r="AC724" s="387">
        <f t="shared" si="281"/>
        <v>0.59820363319803538</v>
      </c>
      <c r="AD724" s="387">
        <f t="shared" si="281"/>
        <v>0.59820363319803538</v>
      </c>
      <c r="AE724" s="387">
        <f t="shared" si="281"/>
        <v>0.59820363319803538</v>
      </c>
      <c r="AF724" s="387">
        <f t="shared" si="281"/>
        <v>0.59820363319803538</v>
      </c>
      <c r="AG724" s="387">
        <f t="shared" si="281"/>
        <v>0.59820363319803538</v>
      </c>
      <c r="AH724" s="387">
        <f t="shared" si="281"/>
        <v>0.59820363319803538</v>
      </c>
      <c r="AI724" s="387">
        <f t="shared" ref="AI724:AR733" si="282">IF(AND(AI$2=$B724,$B724=$C$3),$D724,IF(AND(AI$2&gt;$B724,AI$2&lt;=$D$703+$B724),SLN($D724,0,IF($C$3-$B724&gt;=$D$703,$D$703,$C$3-$B724)),0))</f>
        <v>0.59820363319803538</v>
      </c>
      <c r="AJ724" s="387">
        <f t="shared" si="282"/>
        <v>0</v>
      </c>
      <c r="AK724" s="387">
        <f t="shared" si="282"/>
        <v>0</v>
      </c>
      <c r="AL724" s="387">
        <f t="shared" si="282"/>
        <v>0</v>
      </c>
      <c r="AM724" s="387">
        <f t="shared" si="282"/>
        <v>0</v>
      </c>
      <c r="AN724" s="387">
        <f t="shared" si="282"/>
        <v>0</v>
      </c>
      <c r="AO724" s="387">
        <f t="shared" si="282"/>
        <v>0</v>
      </c>
      <c r="AP724" s="387">
        <f t="shared" si="282"/>
        <v>0</v>
      </c>
      <c r="AQ724" s="387">
        <f t="shared" si="282"/>
        <v>0</v>
      </c>
      <c r="AR724" s="387">
        <f t="shared" si="282"/>
        <v>0</v>
      </c>
      <c r="AS724" s="387">
        <f t="shared" si="270"/>
        <v>5.9820363319803525</v>
      </c>
    </row>
    <row r="725" spans="2:45" s="377" customFormat="1" ht="12.75" hidden="1" customHeight="1" outlineLevel="2">
      <c r="B725" s="377">
        <v>22</v>
      </c>
      <c r="C725" s="81"/>
      <c r="D725" s="338">
        <v>0</v>
      </c>
      <c r="E725" s="387">
        <f t="shared" si="279"/>
        <v>0</v>
      </c>
      <c r="F725" s="387">
        <f t="shared" si="279"/>
        <v>0</v>
      </c>
      <c r="G725" s="387">
        <f t="shared" si="279"/>
        <v>0</v>
      </c>
      <c r="H725" s="387">
        <f t="shared" si="279"/>
        <v>0</v>
      </c>
      <c r="I725" s="387">
        <f t="shared" si="279"/>
        <v>0</v>
      </c>
      <c r="J725" s="387">
        <f t="shared" si="279"/>
        <v>0</v>
      </c>
      <c r="K725" s="387">
        <f t="shared" si="279"/>
        <v>0</v>
      </c>
      <c r="L725" s="387">
        <f t="shared" si="279"/>
        <v>0</v>
      </c>
      <c r="M725" s="387">
        <f t="shared" si="279"/>
        <v>0</v>
      </c>
      <c r="N725" s="387">
        <f t="shared" si="279"/>
        <v>0</v>
      </c>
      <c r="O725" s="387">
        <f t="shared" si="280"/>
        <v>0</v>
      </c>
      <c r="P725" s="387">
        <f t="shared" si="280"/>
        <v>0</v>
      </c>
      <c r="Q725" s="387">
        <f t="shared" si="280"/>
        <v>0</v>
      </c>
      <c r="R725" s="387">
        <f t="shared" si="280"/>
        <v>0</v>
      </c>
      <c r="S725" s="387">
        <f t="shared" si="280"/>
        <v>0</v>
      </c>
      <c r="T725" s="387">
        <f t="shared" si="280"/>
        <v>0</v>
      </c>
      <c r="U725" s="387">
        <f t="shared" si="280"/>
        <v>0</v>
      </c>
      <c r="V725" s="387">
        <f t="shared" si="280"/>
        <v>0</v>
      </c>
      <c r="W725" s="387">
        <f t="shared" si="280"/>
        <v>0</v>
      </c>
      <c r="X725" s="387">
        <f t="shared" si="280"/>
        <v>0</v>
      </c>
      <c r="Y725" s="387">
        <f t="shared" si="281"/>
        <v>0</v>
      </c>
      <c r="Z725" s="387">
        <f t="shared" si="281"/>
        <v>0</v>
      </c>
      <c r="AA725" s="387">
        <f t="shared" si="281"/>
        <v>0</v>
      </c>
      <c r="AB725" s="387">
        <f t="shared" si="281"/>
        <v>0</v>
      </c>
      <c r="AC725" s="387">
        <f t="shared" si="281"/>
        <v>0</v>
      </c>
      <c r="AD725" s="387">
        <f t="shared" si="281"/>
        <v>0</v>
      </c>
      <c r="AE725" s="387">
        <f t="shared" si="281"/>
        <v>0</v>
      </c>
      <c r="AF725" s="387">
        <f t="shared" si="281"/>
        <v>0</v>
      </c>
      <c r="AG725" s="387">
        <f t="shared" si="281"/>
        <v>0</v>
      </c>
      <c r="AH725" s="387">
        <f t="shared" si="281"/>
        <v>0</v>
      </c>
      <c r="AI725" s="387">
        <f t="shared" si="282"/>
        <v>0</v>
      </c>
      <c r="AJ725" s="387">
        <f t="shared" si="282"/>
        <v>0</v>
      </c>
      <c r="AK725" s="387">
        <f t="shared" si="282"/>
        <v>0</v>
      </c>
      <c r="AL725" s="387">
        <f t="shared" si="282"/>
        <v>0</v>
      </c>
      <c r="AM725" s="387">
        <f t="shared" si="282"/>
        <v>0</v>
      </c>
      <c r="AN725" s="387">
        <f t="shared" si="282"/>
        <v>0</v>
      </c>
      <c r="AO725" s="387">
        <f t="shared" si="282"/>
        <v>0</v>
      </c>
      <c r="AP725" s="387">
        <f t="shared" si="282"/>
        <v>0</v>
      </c>
      <c r="AQ725" s="387">
        <f t="shared" si="282"/>
        <v>0</v>
      </c>
      <c r="AR725" s="387">
        <f t="shared" si="282"/>
        <v>0</v>
      </c>
      <c r="AS725" s="387">
        <f t="shared" si="270"/>
        <v>0</v>
      </c>
    </row>
    <row r="726" spans="2:45" s="377" customFormat="1" ht="12.75" hidden="1" customHeight="1" outlineLevel="2">
      <c r="B726" s="377">
        <v>23</v>
      </c>
      <c r="C726" s="81"/>
      <c r="D726" s="338">
        <v>0</v>
      </c>
      <c r="E726" s="387">
        <f t="shared" si="279"/>
        <v>0</v>
      </c>
      <c r="F726" s="387">
        <f t="shared" si="279"/>
        <v>0</v>
      </c>
      <c r="G726" s="387">
        <f t="shared" si="279"/>
        <v>0</v>
      </c>
      <c r="H726" s="387">
        <f t="shared" si="279"/>
        <v>0</v>
      </c>
      <c r="I726" s="387">
        <f t="shared" si="279"/>
        <v>0</v>
      </c>
      <c r="J726" s="387">
        <f t="shared" si="279"/>
        <v>0</v>
      </c>
      <c r="K726" s="387">
        <f t="shared" si="279"/>
        <v>0</v>
      </c>
      <c r="L726" s="387">
        <f t="shared" si="279"/>
        <v>0</v>
      </c>
      <c r="M726" s="387">
        <f t="shared" si="279"/>
        <v>0</v>
      </c>
      <c r="N726" s="387">
        <f t="shared" si="279"/>
        <v>0</v>
      </c>
      <c r="O726" s="387">
        <f t="shared" si="280"/>
        <v>0</v>
      </c>
      <c r="P726" s="387">
        <f t="shared" si="280"/>
        <v>0</v>
      </c>
      <c r="Q726" s="387">
        <f t="shared" si="280"/>
        <v>0</v>
      </c>
      <c r="R726" s="387">
        <f t="shared" si="280"/>
        <v>0</v>
      </c>
      <c r="S726" s="387">
        <f t="shared" si="280"/>
        <v>0</v>
      </c>
      <c r="T726" s="387">
        <f t="shared" si="280"/>
        <v>0</v>
      </c>
      <c r="U726" s="387">
        <f t="shared" si="280"/>
        <v>0</v>
      </c>
      <c r="V726" s="387">
        <f t="shared" si="280"/>
        <v>0</v>
      </c>
      <c r="W726" s="387">
        <f t="shared" si="280"/>
        <v>0</v>
      </c>
      <c r="X726" s="387">
        <f t="shared" si="280"/>
        <v>0</v>
      </c>
      <c r="Y726" s="387">
        <f t="shared" si="281"/>
        <v>0</v>
      </c>
      <c r="Z726" s="387">
        <f t="shared" si="281"/>
        <v>0</v>
      </c>
      <c r="AA726" s="387">
        <f t="shared" si="281"/>
        <v>0</v>
      </c>
      <c r="AB726" s="387">
        <f t="shared" si="281"/>
        <v>0</v>
      </c>
      <c r="AC726" s="387">
        <f t="shared" si="281"/>
        <v>0</v>
      </c>
      <c r="AD726" s="387">
        <f t="shared" si="281"/>
        <v>0</v>
      </c>
      <c r="AE726" s="387">
        <f t="shared" si="281"/>
        <v>0</v>
      </c>
      <c r="AF726" s="387">
        <f t="shared" si="281"/>
        <v>0</v>
      </c>
      <c r="AG726" s="387">
        <f t="shared" si="281"/>
        <v>0</v>
      </c>
      <c r="AH726" s="387">
        <f t="shared" si="281"/>
        <v>0</v>
      </c>
      <c r="AI726" s="387">
        <f t="shared" si="282"/>
        <v>0</v>
      </c>
      <c r="AJ726" s="387">
        <f t="shared" si="282"/>
        <v>0</v>
      </c>
      <c r="AK726" s="387">
        <f t="shared" si="282"/>
        <v>0</v>
      </c>
      <c r="AL726" s="387">
        <f t="shared" si="282"/>
        <v>0</v>
      </c>
      <c r="AM726" s="387">
        <f t="shared" si="282"/>
        <v>0</v>
      </c>
      <c r="AN726" s="387">
        <f t="shared" si="282"/>
        <v>0</v>
      </c>
      <c r="AO726" s="387">
        <f t="shared" si="282"/>
        <v>0</v>
      </c>
      <c r="AP726" s="387">
        <f t="shared" si="282"/>
        <v>0</v>
      </c>
      <c r="AQ726" s="387">
        <f t="shared" si="282"/>
        <v>0</v>
      </c>
      <c r="AR726" s="387">
        <f t="shared" si="282"/>
        <v>0</v>
      </c>
      <c r="AS726" s="387">
        <f t="shared" si="270"/>
        <v>0</v>
      </c>
    </row>
    <row r="727" spans="2:45" s="377" customFormat="1" ht="12.75" hidden="1" customHeight="1" outlineLevel="2">
      <c r="B727" s="377">
        <v>24</v>
      </c>
      <c r="C727" s="81"/>
      <c r="D727" s="338">
        <v>0</v>
      </c>
      <c r="E727" s="387">
        <f t="shared" si="279"/>
        <v>0</v>
      </c>
      <c r="F727" s="387">
        <f t="shared" si="279"/>
        <v>0</v>
      </c>
      <c r="G727" s="387">
        <f t="shared" si="279"/>
        <v>0</v>
      </c>
      <c r="H727" s="387">
        <f t="shared" si="279"/>
        <v>0</v>
      </c>
      <c r="I727" s="387">
        <f t="shared" si="279"/>
        <v>0</v>
      </c>
      <c r="J727" s="387">
        <f t="shared" si="279"/>
        <v>0</v>
      </c>
      <c r="K727" s="387">
        <f t="shared" si="279"/>
        <v>0</v>
      </c>
      <c r="L727" s="387">
        <f t="shared" si="279"/>
        <v>0</v>
      </c>
      <c r="M727" s="387">
        <f t="shared" si="279"/>
        <v>0</v>
      </c>
      <c r="N727" s="387">
        <f t="shared" si="279"/>
        <v>0</v>
      </c>
      <c r="O727" s="387">
        <f t="shared" si="280"/>
        <v>0</v>
      </c>
      <c r="P727" s="387">
        <f t="shared" si="280"/>
        <v>0</v>
      </c>
      <c r="Q727" s="387">
        <f t="shared" si="280"/>
        <v>0</v>
      </c>
      <c r="R727" s="387">
        <f t="shared" si="280"/>
        <v>0</v>
      </c>
      <c r="S727" s="387">
        <f t="shared" si="280"/>
        <v>0</v>
      </c>
      <c r="T727" s="387">
        <f t="shared" si="280"/>
        <v>0</v>
      </c>
      <c r="U727" s="387">
        <f t="shared" si="280"/>
        <v>0</v>
      </c>
      <c r="V727" s="387">
        <f t="shared" si="280"/>
        <v>0</v>
      </c>
      <c r="W727" s="387">
        <f t="shared" si="280"/>
        <v>0</v>
      </c>
      <c r="X727" s="387">
        <f t="shared" si="280"/>
        <v>0</v>
      </c>
      <c r="Y727" s="387">
        <f t="shared" si="281"/>
        <v>0</v>
      </c>
      <c r="Z727" s="387">
        <f t="shared" si="281"/>
        <v>0</v>
      </c>
      <c r="AA727" s="387">
        <f t="shared" si="281"/>
        <v>0</v>
      </c>
      <c r="AB727" s="387">
        <f t="shared" si="281"/>
        <v>0</v>
      </c>
      <c r="AC727" s="387">
        <f t="shared" si="281"/>
        <v>0</v>
      </c>
      <c r="AD727" s="387">
        <f t="shared" si="281"/>
        <v>0</v>
      </c>
      <c r="AE727" s="387">
        <f t="shared" si="281"/>
        <v>0</v>
      </c>
      <c r="AF727" s="387">
        <f t="shared" si="281"/>
        <v>0</v>
      </c>
      <c r="AG727" s="387">
        <f t="shared" si="281"/>
        <v>0</v>
      </c>
      <c r="AH727" s="387">
        <f t="shared" si="281"/>
        <v>0</v>
      </c>
      <c r="AI727" s="387">
        <f t="shared" si="282"/>
        <v>0</v>
      </c>
      <c r="AJ727" s="387">
        <f t="shared" si="282"/>
        <v>0</v>
      </c>
      <c r="AK727" s="387">
        <f t="shared" si="282"/>
        <v>0</v>
      </c>
      <c r="AL727" s="387">
        <f t="shared" si="282"/>
        <v>0</v>
      </c>
      <c r="AM727" s="387">
        <f t="shared" si="282"/>
        <v>0</v>
      </c>
      <c r="AN727" s="387">
        <f t="shared" si="282"/>
        <v>0</v>
      </c>
      <c r="AO727" s="387">
        <f t="shared" si="282"/>
        <v>0</v>
      </c>
      <c r="AP727" s="387">
        <f t="shared" si="282"/>
        <v>0</v>
      </c>
      <c r="AQ727" s="387">
        <f t="shared" si="282"/>
        <v>0</v>
      </c>
      <c r="AR727" s="387">
        <f t="shared" si="282"/>
        <v>0</v>
      </c>
      <c r="AS727" s="387">
        <f t="shared" si="270"/>
        <v>0</v>
      </c>
    </row>
    <row r="728" spans="2:45" s="377" customFormat="1" ht="12.75" hidden="1" customHeight="1" outlineLevel="2">
      <c r="B728" s="377">
        <v>25</v>
      </c>
      <c r="C728" s="81"/>
      <c r="D728" s="338">
        <v>0</v>
      </c>
      <c r="E728" s="387">
        <f t="shared" si="279"/>
        <v>0</v>
      </c>
      <c r="F728" s="387">
        <f t="shared" si="279"/>
        <v>0</v>
      </c>
      <c r="G728" s="387">
        <f t="shared" si="279"/>
        <v>0</v>
      </c>
      <c r="H728" s="387">
        <f t="shared" si="279"/>
        <v>0</v>
      </c>
      <c r="I728" s="387">
        <f t="shared" si="279"/>
        <v>0</v>
      </c>
      <c r="J728" s="387">
        <f t="shared" si="279"/>
        <v>0</v>
      </c>
      <c r="K728" s="387">
        <f t="shared" si="279"/>
        <v>0</v>
      </c>
      <c r="L728" s="387">
        <f t="shared" si="279"/>
        <v>0</v>
      </c>
      <c r="M728" s="387">
        <f t="shared" si="279"/>
        <v>0</v>
      </c>
      <c r="N728" s="387">
        <f t="shared" si="279"/>
        <v>0</v>
      </c>
      <c r="O728" s="387">
        <f t="shared" si="280"/>
        <v>0</v>
      </c>
      <c r="P728" s="387">
        <f t="shared" si="280"/>
        <v>0</v>
      </c>
      <c r="Q728" s="387">
        <f t="shared" si="280"/>
        <v>0</v>
      </c>
      <c r="R728" s="387">
        <f t="shared" si="280"/>
        <v>0</v>
      </c>
      <c r="S728" s="387">
        <f t="shared" si="280"/>
        <v>0</v>
      </c>
      <c r="T728" s="387">
        <f t="shared" si="280"/>
        <v>0</v>
      </c>
      <c r="U728" s="387">
        <f t="shared" si="280"/>
        <v>0</v>
      </c>
      <c r="V728" s="387">
        <f t="shared" si="280"/>
        <v>0</v>
      </c>
      <c r="W728" s="387">
        <f t="shared" si="280"/>
        <v>0</v>
      </c>
      <c r="X728" s="387">
        <f t="shared" si="280"/>
        <v>0</v>
      </c>
      <c r="Y728" s="387">
        <f t="shared" si="281"/>
        <v>0</v>
      </c>
      <c r="Z728" s="387">
        <f t="shared" si="281"/>
        <v>0</v>
      </c>
      <c r="AA728" s="387">
        <f t="shared" si="281"/>
        <v>0</v>
      </c>
      <c r="AB728" s="387">
        <f t="shared" si="281"/>
        <v>0</v>
      </c>
      <c r="AC728" s="387">
        <f t="shared" si="281"/>
        <v>0</v>
      </c>
      <c r="AD728" s="387">
        <f t="shared" si="281"/>
        <v>0</v>
      </c>
      <c r="AE728" s="387">
        <f t="shared" si="281"/>
        <v>0</v>
      </c>
      <c r="AF728" s="387">
        <f t="shared" si="281"/>
        <v>0</v>
      </c>
      <c r="AG728" s="387">
        <f t="shared" si="281"/>
        <v>0</v>
      </c>
      <c r="AH728" s="387">
        <f t="shared" si="281"/>
        <v>0</v>
      </c>
      <c r="AI728" s="387">
        <f t="shared" si="282"/>
        <v>0</v>
      </c>
      <c r="AJ728" s="387">
        <f t="shared" si="282"/>
        <v>0</v>
      </c>
      <c r="AK728" s="387">
        <f t="shared" si="282"/>
        <v>0</v>
      </c>
      <c r="AL728" s="387">
        <f t="shared" si="282"/>
        <v>0</v>
      </c>
      <c r="AM728" s="387">
        <f t="shared" si="282"/>
        <v>0</v>
      </c>
      <c r="AN728" s="387">
        <f t="shared" si="282"/>
        <v>0</v>
      </c>
      <c r="AO728" s="387">
        <f t="shared" si="282"/>
        <v>0</v>
      </c>
      <c r="AP728" s="387">
        <f t="shared" si="282"/>
        <v>0</v>
      </c>
      <c r="AQ728" s="387">
        <f t="shared" si="282"/>
        <v>0</v>
      </c>
      <c r="AR728" s="387">
        <f t="shared" si="282"/>
        <v>0</v>
      </c>
      <c r="AS728" s="387">
        <f t="shared" si="270"/>
        <v>0</v>
      </c>
    </row>
    <row r="729" spans="2:45" s="377" customFormat="1" ht="12.75" hidden="1" customHeight="1" outlineLevel="2">
      <c r="B729" s="377">
        <v>26</v>
      </c>
      <c r="C729" s="81"/>
      <c r="D729" s="338">
        <v>5.9820363319803542</v>
      </c>
      <c r="E729" s="387">
        <f t="shared" si="279"/>
        <v>0</v>
      </c>
      <c r="F729" s="387">
        <f t="shared" si="279"/>
        <v>0</v>
      </c>
      <c r="G729" s="387">
        <f t="shared" si="279"/>
        <v>0</v>
      </c>
      <c r="H729" s="387">
        <f t="shared" si="279"/>
        <v>0</v>
      </c>
      <c r="I729" s="387">
        <f t="shared" si="279"/>
        <v>0</v>
      </c>
      <c r="J729" s="387">
        <f t="shared" si="279"/>
        <v>0</v>
      </c>
      <c r="K729" s="387">
        <f t="shared" si="279"/>
        <v>0</v>
      </c>
      <c r="L729" s="387">
        <f t="shared" si="279"/>
        <v>0</v>
      </c>
      <c r="M729" s="387">
        <f t="shared" si="279"/>
        <v>0</v>
      </c>
      <c r="N729" s="387">
        <f t="shared" si="279"/>
        <v>0</v>
      </c>
      <c r="O729" s="387">
        <f t="shared" si="280"/>
        <v>0</v>
      </c>
      <c r="P729" s="387">
        <f t="shared" si="280"/>
        <v>0</v>
      </c>
      <c r="Q729" s="387">
        <f t="shared" si="280"/>
        <v>0</v>
      </c>
      <c r="R729" s="387">
        <f t="shared" si="280"/>
        <v>0</v>
      </c>
      <c r="S729" s="387">
        <f t="shared" si="280"/>
        <v>0</v>
      </c>
      <c r="T729" s="387">
        <f t="shared" si="280"/>
        <v>0</v>
      </c>
      <c r="U729" s="387">
        <f t="shared" si="280"/>
        <v>0</v>
      </c>
      <c r="V729" s="387">
        <f t="shared" si="280"/>
        <v>0</v>
      </c>
      <c r="W729" s="387">
        <f t="shared" si="280"/>
        <v>0</v>
      </c>
      <c r="X729" s="387">
        <f t="shared" si="280"/>
        <v>0</v>
      </c>
      <c r="Y729" s="387">
        <f t="shared" si="281"/>
        <v>0</v>
      </c>
      <c r="Z729" s="387">
        <f t="shared" si="281"/>
        <v>0</v>
      </c>
      <c r="AA729" s="387">
        <f t="shared" si="281"/>
        <v>0</v>
      </c>
      <c r="AB729" s="387">
        <f t="shared" si="281"/>
        <v>0</v>
      </c>
      <c r="AC729" s="387">
        <f t="shared" si="281"/>
        <v>0</v>
      </c>
      <c r="AD729" s="387">
        <f t="shared" si="281"/>
        <v>0</v>
      </c>
      <c r="AE729" s="387">
        <f t="shared" si="281"/>
        <v>0.66467070355337265</v>
      </c>
      <c r="AF729" s="387">
        <f t="shared" si="281"/>
        <v>0.66467070355337265</v>
      </c>
      <c r="AG729" s="387">
        <f t="shared" si="281"/>
        <v>0.66467070355337265</v>
      </c>
      <c r="AH729" s="387">
        <f t="shared" si="281"/>
        <v>0.66467070355337265</v>
      </c>
      <c r="AI729" s="387">
        <f t="shared" si="282"/>
        <v>0.66467070355337265</v>
      </c>
      <c r="AJ729" s="387">
        <f t="shared" si="282"/>
        <v>0.66467070355337265</v>
      </c>
      <c r="AK729" s="387">
        <f t="shared" si="282"/>
        <v>0.66467070355337265</v>
      </c>
      <c r="AL729" s="387">
        <f t="shared" si="282"/>
        <v>0.66467070355337265</v>
      </c>
      <c r="AM729" s="387">
        <f t="shared" si="282"/>
        <v>0.66467070355337265</v>
      </c>
      <c r="AN729" s="387">
        <f t="shared" si="282"/>
        <v>0</v>
      </c>
      <c r="AO729" s="387">
        <f t="shared" si="282"/>
        <v>0</v>
      </c>
      <c r="AP729" s="387">
        <f t="shared" si="282"/>
        <v>0</v>
      </c>
      <c r="AQ729" s="387">
        <f t="shared" si="282"/>
        <v>0</v>
      </c>
      <c r="AR729" s="387">
        <f t="shared" si="282"/>
        <v>0</v>
      </c>
      <c r="AS729" s="387">
        <f t="shared" si="270"/>
        <v>5.9820363319803542</v>
      </c>
    </row>
    <row r="730" spans="2:45" s="377" customFormat="1" ht="12.75" hidden="1" customHeight="1" outlineLevel="2">
      <c r="B730" s="377">
        <v>27</v>
      </c>
      <c r="C730" s="81"/>
      <c r="D730" s="338">
        <v>0</v>
      </c>
      <c r="E730" s="387">
        <f t="shared" si="279"/>
        <v>0</v>
      </c>
      <c r="F730" s="387">
        <f t="shared" si="279"/>
        <v>0</v>
      </c>
      <c r="G730" s="387">
        <f t="shared" si="279"/>
        <v>0</v>
      </c>
      <c r="H730" s="387">
        <f t="shared" si="279"/>
        <v>0</v>
      </c>
      <c r="I730" s="387">
        <f t="shared" si="279"/>
        <v>0</v>
      </c>
      <c r="J730" s="387">
        <f t="shared" si="279"/>
        <v>0</v>
      </c>
      <c r="K730" s="387">
        <f t="shared" si="279"/>
        <v>0</v>
      </c>
      <c r="L730" s="387">
        <f t="shared" si="279"/>
        <v>0</v>
      </c>
      <c r="M730" s="387">
        <f t="shared" si="279"/>
        <v>0</v>
      </c>
      <c r="N730" s="387">
        <f t="shared" si="279"/>
        <v>0</v>
      </c>
      <c r="O730" s="387">
        <f t="shared" si="280"/>
        <v>0</v>
      </c>
      <c r="P730" s="387">
        <f t="shared" si="280"/>
        <v>0</v>
      </c>
      <c r="Q730" s="387">
        <f t="shared" si="280"/>
        <v>0</v>
      </c>
      <c r="R730" s="387">
        <f t="shared" si="280"/>
        <v>0</v>
      </c>
      <c r="S730" s="387">
        <f t="shared" si="280"/>
        <v>0</v>
      </c>
      <c r="T730" s="387">
        <f t="shared" si="280"/>
        <v>0</v>
      </c>
      <c r="U730" s="387">
        <f t="shared" si="280"/>
        <v>0</v>
      </c>
      <c r="V730" s="387">
        <f t="shared" si="280"/>
        <v>0</v>
      </c>
      <c r="W730" s="387">
        <f t="shared" si="280"/>
        <v>0</v>
      </c>
      <c r="X730" s="387">
        <f t="shared" si="280"/>
        <v>0</v>
      </c>
      <c r="Y730" s="387">
        <f t="shared" si="281"/>
        <v>0</v>
      </c>
      <c r="Z730" s="387">
        <f t="shared" si="281"/>
        <v>0</v>
      </c>
      <c r="AA730" s="387">
        <f t="shared" si="281"/>
        <v>0</v>
      </c>
      <c r="AB730" s="387">
        <f t="shared" si="281"/>
        <v>0</v>
      </c>
      <c r="AC730" s="387">
        <f t="shared" si="281"/>
        <v>0</v>
      </c>
      <c r="AD730" s="387">
        <f t="shared" si="281"/>
        <v>0</v>
      </c>
      <c r="AE730" s="387">
        <f t="shared" si="281"/>
        <v>0</v>
      </c>
      <c r="AF730" s="387">
        <f t="shared" si="281"/>
        <v>0</v>
      </c>
      <c r="AG730" s="387">
        <f t="shared" si="281"/>
        <v>0</v>
      </c>
      <c r="AH730" s="387">
        <f t="shared" si="281"/>
        <v>0</v>
      </c>
      <c r="AI730" s="387">
        <f t="shared" si="282"/>
        <v>0</v>
      </c>
      <c r="AJ730" s="387">
        <f t="shared" si="282"/>
        <v>0</v>
      </c>
      <c r="AK730" s="387">
        <f t="shared" si="282"/>
        <v>0</v>
      </c>
      <c r="AL730" s="387">
        <f t="shared" si="282"/>
        <v>0</v>
      </c>
      <c r="AM730" s="387">
        <f t="shared" si="282"/>
        <v>0</v>
      </c>
      <c r="AN730" s="387">
        <f t="shared" si="282"/>
        <v>0</v>
      </c>
      <c r="AO730" s="387">
        <f t="shared" si="282"/>
        <v>0</v>
      </c>
      <c r="AP730" s="387">
        <f t="shared" si="282"/>
        <v>0</v>
      </c>
      <c r="AQ730" s="387">
        <f t="shared" si="282"/>
        <v>0</v>
      </c>
      <c r="AR730" s="387">
        <f t="shared" si="282"/>
        <v>0</v>
      </c>
      <c r="AS730" s="387">
        <f t="shared" si="270"/>
        <v>0</v>
      </c>
    </row>
    <row r="731" spans="2:45" s="377" customFormat="1" ht="12.75" hidden="1" customHeight="1" outlineLevel="2">
      <c r="B731" s="377">
        <v>28</v>
      </c>
      <c r="C731" s="81"/>
      <c r="D731" s="338">
        <v>0</v>
      </c>
      <c r="E731" s="387">
        <f t="shared" si="279"/>
        <v>0</v>
      </c>
      <c r="F731" s="387">
        <f t="shared" si="279"/>
        <v>0</v>
      </c>
      <c r="G731" s="387">
        <f t="shared" si="279"/>
        <v>0</v>
      </c>
      <c r="H731" s="387">
        <f t="shared" si="279"/>
        <v>0</v>
      </c>
      <c r="I731" s="387">
        <f t="shared" si="279"/>
        <v>0</v>
      </c>
      <c r="J731" s="387">
        <f t="shared" si="279"/>
        <v>0</v>
      </c>
      <c r="K731" s="387">
        <f t="shared" si="279"/>
        <v>0</v>
      </c>
      <c r="L731" s="387">
        <f t="shared" si="279"/>
        <v>0</v>
      </c>
      <c r="M731" s="387">
        <f t="shared" si="279"/>
        <v>0</v>
      </c>
      <c r="N731" s="387">
        <f t="shared" si="279"/>
        <v>0</v>
      </c>
      <c r="O731" s="387">
        <f t="shared" si="280"/>
        <v>0</v>
      </c>
      <c r="P731" s="387">
        <f t="shared" si="280"/>
        <v>0</v>
      </c>
      <c r="Q731" s="387">
        <f t="shared" si="280"/>
        <v>0</v>
      </c>
      <c r="R731" s="387">
        <f t="shared" si="280"/>
        <v>0</v>
      </c>
      <c r="S731" s="387">
        <f t="shared" si="280"/>
        <v>0</v>
      </c>
      <c r="T731" s="387">
        <f t="shared" si="280"/>
        <v>0</v>
      </c>
      <c r="U731" s="387">
        <f t="shared" si="280"/>
        <v>0</v>
      </c>
      <c r="V731" s="387">
        <f t="shared" si="280"/>
        <v>0</v>
      </c>
      <c r="W731" s="387">
        <f t="shared" si="280"/>
        <v>0</v>
      </c>
      <c r="X731" s="387">
        <f t="shared" si="280"/>
        <v>0</v>
      </c>
      <c r="Y731" s="387">
        <f t="shared" si="281"/>
        <v>0</v>
      </c>
      <c r="Z731" s="387">
        <f t="shared" si="281"/>
        <v>0</v>
      </c>
      <c r="AA731" s="387">
        <f t="shared" si="281"/>
        <v>0</v>
      </c>
      <c r="AB731" s="387">
        <f t="shared" si="281"/>
        <v>0</v>
      </c>
      <c r="AC731" s="387">
        <f t="shared" si="281"/>
        <v>0</v>
      </c>
      <c r="AD731" s="387">
        <f t="shared" si="281"/>
        <v>0</v>
      </c>
      <c r="AE731" s="387">
        <f t="shared" si="281"/>
        <v>0</v>
      </c>
      <c r="AF731" s="387">
        <f t="shared" si="281"/>
        <v>0</v>
      </c>
      <c r="AG731" s="387">
        <f t="shared" si="281"/>
        <v>0</v>
      </c>
      <c r="AH731" s="387">
        <f t="shared" si="281"/>
        <v>0</v>
      </c>
      <c r="AI731" s="387">
        <f t="shared" si="282"/>
        <v>0</v>
      </c>
      <c r="AJ731" s="387">
        <f t="shared" si="282"/>
        <v>0</v>
      </c>
      <c r="AK731" s="387">
        <f t="shared" si="282"/>
        <v>0</v>
      </c>
      <c r="AL731" s="387">
        <f t="shared" si="282"/>
        <v>0</v>
      </c>
      <c r="AM731" s="387">
        <f t="shared" si="282"/>
        <v>0</v>
      </c>
      <c r="AN731" s="387">
        <f t="shared" si="282"/>
        <v>0</v>
      </c>
      <c r="AO731" s="387">
        <f t="shared" si="282"/>
        <v>0</v>
      </c>
      <c r="AP731" s="387">
        <f t="shared" si="282"/>
        <v>0</v>
      </c>
      <c r="AQ731" s="387">
        <f t="shared" si="282"/>
        <v>0</v>
      </c>
      <c r="AR731" s="387">
        <f t="shared" si="282"/>
        <v>0</v>
      </c>
      <c r="AS731" s="387">
        <f t="shared" si="270"/>
        <v>0</v>
      </c>
    </row>
    <row r="732" spans="2:45" s="377" customFormat="1" ht="12.75" hidden="1" customHeight="1" outlineLevel="2">
      <c r="B732" s="377">
        <v>29</v>
      </c>
      <c r="C732" s="81"/>
      <c r="D732" s="338">
        <v>0</v>
      </c>
      <c r="E732" s="387">
        <f t="shared" si="279"/>
        <v>0</v>
      </c>
      <c r="F732" s="387">
        <f t="shared" si="279"/>
        <v>0</v>
      </c>
      <c r="G732" s="387">
        <f t="shared" si="279"/>
        <v>0</v>
      </c>
      <c r="H732" s="387">
        <f t="shared" si="279"/>
        <v>0</v>
      </c>
      <c r="I732" s="387">
        <f t="shared" si="279"/>
        <v>0</v>
      </c>
      <c r="J732" s="387">
        <f t="shared" si="279"/>
        <v>0</v>
      </c>
      <c r="K732" s="387">
        <f t="shared" si="279"/>
        <v>0</v>
      </c>
      <c r="L732" s="387">
        <f t="shared" si="279"/>
        <v>0</v>
      </c>
      <c r="M732" s="387">
        <f t="shared" si="279"/>
        <v>0</v>
      </c>
      <c r="N732" s="387">
        <f t="shared" si="279"/>
        <v>0</v>
      </c>
      <c r="O732" s="387">
        <f t="shared" si="280"/>
        <v>0</v>
      </c>
      <c r="P732" s="387">
        <f t="shared" si="280"/>
        <v>0</v>
      </c>
      <c r="Q732" s="387">
        <f t="shared" si="280"/>
        <v>0</v>
      </c>
      <c r="R732" s="387">
        <f t="shared" si="280"/>
        <v>0</v>
      </c>
      <c r="S732" s="387">
        <f t="shared" si="280"/>
        <v>0</v>
      </c>
      <c r="T732" s="387">
        <f t="shared" si="280"/>
        <v>0</v>
      </c>
      <c r="U732" s="387">
        <f t="shared" si="280"/>
        <v>0</v>
      </c>
      <c r="V732" s="387">
        <f t="shared" si="280"/>
        <v>0</v>
      </c>
      <c r="W732" s="387">
        <f t="shared" si="280"/>
        <v>0</v>
      </c>
      <c r="X732" s="387">
        <f t="shared" si="280"/>
        <v>0</v>
      </c>
      <c r="Y732" s="387">
        <f t="shared" si="281"/>
        <v>0</v>
      </c>
      <c r="Z732" s="387">
        <f t="shared" si="281"/>
        <v>0</v>
      </c>
      <c r="AA732" s="387">
        <f t="shared" si="281"/>
        <v>0</v>
      </c>
      <c r="AB732" s="387">
        <f t="shared" si="281"/>
        <v>0</v>
      </c>
      <c r="AC732" s="387">
        <f t="shared" si="281"/>
        <v>0</v>
      </c>
      <c r="AD732" s="387">
        <f t="shared" si="281"/>
        <v>0</v>
      </c>
      <c r="AE732" s="387">
        <f t="shared" si="281"/>
        <v>0</v>
      </c>
      <c r="AF732" s="387">
        <f t="shared" si="281"/>
        <v>0</v>
      </c>
      <c r="AG732" s="387">
        <f t="shared" si="281"/>
        <v>0</v>
      </c>
      <c r="AH732" s="387">
        <f t="shared" si="281"/>
        <v>0</v>
      </c>
      <c r="AI732" s="387">
        <f t="shared" si="282"/>
        <v>0</v>
      </c>
      <c r="AJ732" s="387">
        <f t="shared" si="282"/>
        <v>0</v>
      </c>
      <c r="AK732" s="387">
        <f t="shared" si="282"/>
        <v>0</v>
      </c>
      <c r="AL732" s="387">
        <f t="shared" si="282"/>
        <v>0</v>
      </c>
      <c r="AM732" s="387">
        <f t="shared" si="282"/>
        <v>0</v>
      </c>
      <c r="AN732" s="387">
        <f t="shared" si="282"/>
        <v>0</v>
      </c>
      <c r="AO732" s="387">
        <f t="shared" si="282"/>
        <v>0</v>
      </c>
      <c r="AP732" s="387">
        <f t="shared" si="282"/>
        <v>0</v>
      </c>
      <c r="AQ732" s="387">
        <f t="shared" si="282"/>
        <v>0</v>
      </c>
      <c r="AR732" s="387">
        <f t="shared" si="282"/>
        <v>0</v>
      </c>
      <c r="AS732" s="387">
        <f t="shared" si="270"/>
        <v>0</v>
      </c>
    </row>
    <row r="733" spans="2:45" s="377" customFormat="1" ht="12.75" hidden="1" customHeight="1" outlineLevel="2">
      <c r="B733" s="377">
        <v>30</v>
      </c>
      <c r="C733" s="81"/>
      <c r="D733" s="338">
        <v>0</v>
      </c>
      <c r="E733" s="387">
        <f t="shared" si="279"/>
        <v>0</v>
      </c>
      <c r="F733" s="387">
        <f t="shared" si="279"/>
        <v>0</v>
      </c>
      <c r="G733" s="387">
        <f t="shared" si="279"/>
        <v>0</v>
      </c>
      <c r="H733" s="387">
        <f t="shared" si="279"/>
        <v>0</v>
      </c>
      <c r="I733" s="387">
        <f t="shared" si="279"/>
        <v>0</v>
      </c>
      <c r="J733" s="387">
        <f t="shared" si="279"/>
        <v>0</v>
      </c>
      <c r="K733" s="387">
        <f t="shared" si="279"/>
        <v>0</v>
      </c>
      <c r="L733" s="387">
        <f t="shared" si="279"/>
        <v>0</v>
      </c>
      <c r="M733" s="387">
        <f t="shared" si="279"/>
        <v>0</v>
      </c>
      <c r="N733" s="387">
        <f t="shared" si="279"/>
        <v>0</v>
      </c>
      <c r="O733" s="387">
        <f t="shared" si="280"/>
        <v>0</v>
      </c>
      <c r="P733" s="387">
        <f t="shared" si="280"/>
        <v>0</v>
      </c>
      <c r="Q733" s="387">
        <f t="shared" si="280"/>
        <v>0</v>
      </c>
      <c r="R733" s="387">
        <f t="shared" si="280"/>
        <v>0</v>
      </c>
      <c r="S733" s="387">
        <f t="shared" si="280"/>
        <v>0</v>
      </c>
      <c r="T733" s="387">
        <f t="shared" si="280"/>
        <v>0</v>
      </c>
      <c r="U733" s="387">
        <f t="shared" si="280"/>
        <v>0</v>
      </c>
      <c r="V733" s="387">
        <f t="shared" si="280"/>
        <v>0</v>
      </c>
      <c r="W733" s="387">
        <f t="shared" si="280"/>
        <v>0</v>
      </c>
      <c r="X733" s="387">
        <f t="shared" si="280"/>
        <v>0</v>
      </c>
      <c r="Y733" s="387">
        <f t="shared" si="281"/>
        <v>0</v>
      </c>
      <c r="Z733" s="387">
        <f t="shared" si="281"/>
        <v>0</v>
      </c>
      <c r="AA733" s="387">
        <f t="shared" si="281"/>
        <v>0</v>
      </c>
      <c r="AB733" s="387">
        <f t="shared" si="281"/>
        <v>0</v>
      </c>
      <c r="AC733" s="387">
        <f t="shared" si="281"/>
        <v>0</v>
      </c>
      <c r="AD733" s="387">
        <f t="shared" si="281"/>
        <v>0</v>
      </c>
      <c r="AE733" s="387">
        <f t="shared" si="281"/>
        <v>0</v>
      </c>
      <c r="AF733" s="387">
        <f t="shared" si="281"/>
        <v>0</v>
      </c>
      <c r="AG733" s="387">
        <f t="shared" si="281"/>
        <v>0</v>
      </c>
      <c r="AH733" s="387">
        <f t="shared" si="281"/>
        <v>0</v>
      </c>
      <c r="AI733" s="387">
        <f t="shared" si="282"/>
        <v>0</v>
      </c>
      <c r="AJ733" s="387">
        <f t="shared" si="282"/>
        <v>0</v>
      </c>
      <c r="AK733" s="387">
        <f t="shared" si="282"/>
        <v>0</v>
      </c>
      <c r="AL733" s="387">
        <f t="shared" si="282"/>
        <v>0</v>
      </c>
      <c r="AM733" s="387">
        <f t="shared" si="282"/>
        <v>0</v>
      </c>
      <c r="AN733" s="387">
        <f t="shared" si="282"/>
        <v>0</v>
      </c>
      <c r="AO733" s="387">
        <f t="shared" si="282"/>
        <v>0</v>
      </c>
      <c r="AP733" s="387">
        <f t="shared" si="282"/>
        <v>0</v>
      </c>
      <c r="AQ733" s="387">
        <f t="shared" si="282"/>
        <v>0</v>
      </c>
      <c r="AR733" s="387">
        <f t="shared" si="282"/>
        <v>0</v>
      </c>
      <c r="AS733" s="387">
        <f t="shared" si="270"/>
        <v>0</v>
      </c>
    </row>
    <row r="734" spans="2:45" s="377" customFormat="1" ht="12.75" hidden="1" customHeight="1" outlineLevel="2">
      <c r="B734" s="377">
        <v>31</v>
      </c>
      <c r="C734" s="81"/>
      <c r="D734" s="338">
        <v>5.9820363319803542</v>
      </c>
      <c r="E734" s="387">
        <f t="shared" ref="E734:N743" si="283">IF(AND(E$2=$B734,$B734=$C$3),$D734,IF(AND(E$2&gt;$B734,E$2&lt;=$D$703+$B734),SLN($D734,0,IF($C$3-$B734&gt;=$D$703,$D$703,$C$3-$B734)),0))</f>
        <v>0</v>
      </c>
      <c r="F734" s="387">
        <f t="shared" si="283"/>
        <v>0</v>
      </c>
      <c r="G734" s="387">
        <f t="shared" si="283"/>
        <v>0</v>
      </c>
      <c r="H734" s="387">
        <f t="shared" si="283"/>
        <v>0</v>
      </c>
      <c r="I734" s="387">
        <f t="shared" si="283"/>
        <v>0</v>
      </c>
      <c r="J734" s="387">
        <f t="shared" si="283"/>
        <v>0</v>
      </c>
      <c r="K734" s="387">
        <f t="shared" si="283"/>
        <v>0</v>
      </c>
      <c r="L734" s="387">
        <f t="shared" si="283"/>
        <v>0</v>
      </c>
      <c r="M734" s="387">
        <f t="shared" si="283"/>
        <v>0</v>
      </c>
      <c r="N734" s="387">
        <f t="shared" si="283"/>
        <v>0</v>
      </c>
      <c r="O734" s="387">
        <f t="shared" ref="O734:X743" si="284">IF(AND(O$2=$B734,$B734=$C$3),$D734,IF(AND(O$2&gt;$B734,O$2&lt;=$D$703+$B734),SLN($D734,0,IF($C$3-$B734&gt;=$D$703,$D$703,$C$3-$B734)),0))</f>
        <v>0</v>
      </c>
      <c r="P734" s="387">
        <f t="shared" si="284"/>
        <v>0</v>
      </c>
      <c r="Q734" s="387">
        <f t="shared" si="284"/>
        <v>0</v>
      </c>
      <c r="R734" s="387">
        <f t="shared" si="284"/>
        <v>0</v>
      </c>
      <c r="S734" s="387">
        <f t="shared" si="284"/>
        <v>0</v>
      </c>
      <c r="T734" s="387">
        <f t="shared" si="284"/>
        <v>0</v>
      </c>
      <c r="U734" s="387">
        <f t="shared" si="284"/>
        <v>0</v>
      </c>
      <c r="V734" s="387">
        <f t="shared" si="284"/>
        <v>0</v>
      </c>
      <c r="W734" s="387">
        <f t="shared" si="284"/>
        <v>0</v>
      </c>
      <c r="X734" s="387">
        <f t="shared" si="284"/>
        <v>0</v>
      </c>
      <c r="Y734" s="387">
        <f t="shared" ref="Y734:AH743" si="285">IF(AND(Y$2=$B734,$B734=$C$3),$D734,IF(AND(Y$2&gt;$B734,Y$2&lt;=$D$703+$B734),SLN($D734,0,IF($C$3-$B734&gt;=$D$703,$D$703,$C$3-$B734)),0))</f>
        <v>0</v>
      </c>
      <c r="Z734" s="387">
        <f t="shared" si="285"/>
        <v>0</v>
      </c>
      <c r="AA734" s="387">
        <f t="shared" si="285"/>
        <v>0</v>
      </c>
      <c r="AB734" s="387">
        <f t="shared" si="285"/>
        <v>0</v>
      </c>
      <c r="AC734" s="387">
        <f t="shared" si="285"/>
        <v>0</v>
      </c>
      <c r="AD734" s="387">
        <f t="shared" si="285"/>
        <v>0</v>
      </c>
      <c r="AE734" s="387">
        <f t="shared" si="285"/>
        <v>0</v>
      </c>
      <c r="AF734" s="387">
        <f t="shared" si="285"/>
        <v>0</v>
      </c>
      <c r="AG734" s="387">
        <f t="shared" si="285"/>
        <v>0</v>
      </c>
      <c r="AH734" s="387">
        <f t="shared" si="285"/>
        <v>0</v>
      </c>
      <c r="AI734" s="387">
        <f t="shared" ref="AI734:AR743" si="286">IF(AND(AI$2=$B734,$B734=$C$3),$D734,IF(AND(AI$2&gt;$B734,AI$2&lt;=$D$703+$B734),SLN($D734,0,IF($C$3-$B734&gt;=$D$703,$D$703,$C$3-$B734)),0))</f>
        <v>0</v>
      </c>
      <c r="AJ734" s="387">
        <f t="shared" si="286"/>
        <v>1.4955090829950886</v>
      </c>
      <c r="AK734" s="387">
        <f t="shared" si="286"/>
        <v>1.4955090829950886</v>
      </c>
      <c r="AL734" s="387">
        <f t="shared" si="286"/>
        <v>1.4955090829950886</v>
      </c>
      <c r="AM734" s="387">
        <f t="shared" si="286"/>
        <v>1.4955090829950886</v>
      </c>
      <c r="AN734" s="387">
        <f t="shared" si="286"/>
        <v>0</v>
      </c>
      <c r="AO734" s="387">
        <f t="shared" si="286"/>
        <v>0</v>
      </c>
      <c r="AP734" s="387">
        <f t="shared" si="286"/>
        <v>0</v>
      </c>
      <c r="AQ734" s="387">
        <f t="shared" si="286"/>
        <v>0</v>
      </c>
      <c r="AR734" s="387">
        <f t="shared" si="286"/>
        <v>0</v>
      </c>
      <c r="AS734" s="387">
        <f t="shared" ref="AS734:AS784" si="287">SUM(E734:AR734)</f>
        <v>5.9820363319803542</v>
      </c>
    </row>
    <row r="735" spans="2:45" s="377" customFormat="1" ht="12.75" hidden="1" customHeight="1" outlineLevel="2">
      <c r="B735" s="377">
        <v>32</v>
      </c>
      <c r="C735" s="81"/>
      <c r="D735" s="338">
        <v>0</v>
      </c>
      <c r="E735" s="387">
        <f t="shared" si="283"/>
        <v>0</v>
      </c>
      <c r="F735" s="387">
        <f t="shared" si="283"/>
        <v>0</v>
      </c>
      <c r="G735" s="387">
        <f t="shared" si="283"/>
        <v>0</v>
      </c>
      <c r="H735" s="387">
        <f t="shared" si="283"/>
        <v>0</v>
      </c>
      <c r="I735" s="387">
        <f t="shared" si="283"/>
        <v>0</v>
      </c>
      <c r="J735" s="387">
        <f t="shared" si="283"/>
        <v>0</v>
      </c>
      <c r="K735" s="387">
        <f t="shared" si="283"/>
        <v>0</v>
      </c>
      <c r="L735" s="387">
        <f t="shared" si="283"/>
        <v>0</v>
      </c>
      <c r="M735" s="387">
        <f t="shared" si="283"/>
        <v>0</v>
      </c>
      <c r="N735" s="387">
        <f t="shared" si="283"/>
        <v>0</v>
      </c>
      <c r="O735" s="387">
        <f t="shared" si="284"/>
        <v>0</v>
      </c>
      <c r="P735" s="387">
        <f t="shared" si="284"/>
        <v>0</v>
      </c>
      <c r="Q735" s="387">
        <f t="shared" si="284"/>
        <v>0</v>
      </c>
      <c r="R735" s="387">
        <f t="shared" si="284"/>
        <v>0</v>
      </c>
      <c r="S735" s="387">
        <f t="shared" si="284"/>
        <v>0</v>
      </c>
      <c r="T735" s="387">
        <f t="shared" si="284"/>
        <v>0</v>
      </c>
      <c r="U735" s="387">
        <f t="shared" si="284"/>
        <v>0</v>
      </c>
      <c r="V735" s="387">
        <f t="shared" si="284"/>
        <v>0</v>
      </c>
      <c r="W735" s="387">
        <f t="shared" si="284"/>
        <v>0</v>
      </c>
      <c r="X735" s="387">
        <f t="shared" si="284"/>
        <v>0</v>
      </c>
      <c r="Y735" s="387">
        <f t="shared" si="285"/>
        <v>0</v>
      </c>
      <c r="Z735" s="387">
        <f t="shared" si="285"/>
        <v>0</v>
      </c>
      <c r="AA735" s="387">
        <f t="shared" si="285"/>
        <v>0</v>
      </c>
      <c r="AB735" s="387">
        <f t="shared" si="285"/>
        <v>0</v>
      </c>
      <c r="AC735" s="387">
        <f t="shared" si="285"/>
        <v>0</v>
      </c>
      <c r="AD735" s="387">
        <f t="shared" si="285"/>
        <v>0</v>
      </c>
      <c r="AE735" s="387">
        <f t="shared" si="285"/>
        <v>0</v>
      </c>
      <c r="AF735" s="387">
        <f t="shared" si="285"/>
        <v>0</v>
      </c>
      <c r="AG735" s="387">
        <f t="shared" si="285"/>
        <v>0</v>
      </c>
      <c r="AH735" s="387">
        <f t="shared" si="285"/>
        <v>0</v>
      </c>
      <c r="AI735" s="387">
        <f t="shared" si="286"/>
        <v>0</v>
      </c>
      <c r="AJ735" s="387">
        <f t="shared" si="286"/>
        <v>0</v>
      </c>
      <c r="AK735" s="387">
        <f t="shared" si="286"/>
        <v>0</v>
      </c>
      <c r="AL735" s="387">
        <f t="shared" si="286"/>
        <v>0</v>
      </c>
      <c r="AM735" s="387">
        <f t="shared" si="286"/>
        <v>0</v>
      </c>
      <c r="AN735" s="387">
        <f t="shared" si="286"/>
        <v>0</v>
      </c>
      <c r="AO735" s="387">
        <f t="shared" si="286"/>
        <v>0</v>
      </c>
      <c r="AP735" s="387">
        <f t="shared" si="286"/>
        <v>0</v>
      </c>
      <c r="AQ735" s="387">
        <f t="shared" si="286"/>
        <v>0</v>
      </c>
      <c r="AR735" s="387">
        <f t="shared" si="286"/>
        <v>0</v>
      </c>
      <c r="AS735" s="387">
        <f t="shared" si="287"/>
        <v>0</v>
      </c>
    </row>
    <row r="736" spans="2:45" s="377" customFormat="1" ht="12.75" hidden="1" customHeight="1" outlineLevel="2">
      <c r="B736" s="377">
        <v>33</v>
      </c>
      <c r="C736" s="81"/>
      <c r="D736" s="338">
        <v>0</v>
      </c>
      <c r="E736" s="387">
        <f t="shared" si="283"/>
        <v>0</v>
      </c>
      <c r="F736" s="387">
        <f t="shared" si="283"/>
        <v>0</v>
      </c>
      <c r="G736" s="387">
        <f t="shared" si="283"/>
        <v>0</v>
      </c>
      <c r="H736" s="387">
        <f t="shared" si="283"/>
        <v>0</v>
      </c>
      <c r="I736" s="387">
        <f t="shared" si="283"/>
        <v>0</v>
      </c>
      <c r="J736" s="387">
        <f t="shared" si="283"/>
        <v>0</v>
      </c>
      <c r="K736" s="387">
        <f t="shared" si="283"/>
        <v>0</v>
      </c>
      <c r="L736" s="387">
        <f t="shared" si="283"/>
        <v>0</v>
      </c>
      <c r="M736" s="387">
        <f t="shared" si="283"/>
        <v>0</v>
      </c>
      <c r="N736" s="387">
        <f t="shared" si="283"/>
        <v>0</v>
      </c>
      <c r="O736" s="387">
        <f t="shared" si="284"/>
        <v>0</v>
      </c>
      <c r="P736" s="387">
        <f t="shared" si="284"/>
        <v>0</v>
      </c>
      <c r="Q736" s="387">
        <f t="shared" si="284"/>
        <v>0</v>
      </c>
      <c r="R736" s="387">
        <f t="shared" si="284"/>
        <v>0</v>
      </c>
      <c r="S736" s="387">
        <f t="shared" si="284"/>
        <v>0</v>
      </c>
      <c r="T736" s="387">
        <f t="shared" si="284"/>
        <v>0</v>
      </c>
      <c r="U736" s="387">
        <f t="shared" si="284"/>
        <v>0</v>
      </c>
      <c r="V736" s="387">
        <f t="shared" si="284"/>
        <v>0</v>
      </c>
      <c r="W736" s="387">
        <f t="shared" si="284"/>
        <v>0</v>
      </c>
      <c r="X736" s="387">
        <f t="shared" si="284"/>
        <v>0</v>
      </c>
      <c r="Y736" s="387">
        <f t="shared" si="285"/>
        <v>0</v>
      </c>
      <c r="Z736" s="387">
        <f t="shared" si="285"/>
        <v>0</v>
      </c>
      <c r="AA736" s="387">
        <f t="shared" si="285"/>
        <v>0</v>
      </c>
      <c r="AB736" s="387">
        <f t="shared" si="285"/>
        <v>0</v>
      </c>
      <c r="AC736" s="387">
        <f t="shared" si="285"/>
        <v>0</v>
      </c>
      <c r="AD736" s="387">
        <f t="shared" si="285"/>
        <v>0</v>
      </c>
      <c r="AE736" s="387">
        <f t="shared" si="285"/>
        <v>0</v>
      </c>
      <c r="AF736" s="387">
        <f t="shared" si="285"/>
        <v>0</v>
      </c>
      <c r="AG736" s="387">
        <f t="shared" si="285"/>
        <v>0</v>
      </c>
      <c r="AH736" s="387">
        <f t="shared" si="285"/>
        <v>0</v>
      </c>
      <c r="AI736" s="387">
        <f t="shared" si="286"/>
        <v>0</v>
      </c>
      <c r="AJ736" s="387">
        <f t="shared" si="286"/>
        <v>0</v>
      </c>
      <c r="AK736" s="387">
        <f t="shared" si="286"/>
        <v>0</v>
      </c>
      <c r="AL736" s="387">
        <f t="shared" si="286"/>
        <v>0</v>
      </c>
      <c r="AM736" s="387">
        <f t="shared" si="286"/>
        <v>0</v>
      </c>
      <c r="AN736" s="387">
        <f t="shared" si="286"/>
        <v>0</v>
      </c>
      <c r="AO736" s="387">
        <f t="shared" si="286"/>
        <v>0</v>
      </c>
      <c r="AP736" s="387">
        <f t="shared" si="286"/>
        <v>0</v>
      </c>
      <c r="AQ736" s="387">
        <f t="shared" si="286"/>
        <v>0</v>
      </c>
      <c r="AR736" s="387">
        <f t="shared" si="286"/>
        <v>0</v>
      </c>
      <c r="AS736" s="387">
        <f t="shared" si="287"/>
        <v>0</v>
      </c>
    </row>
    <row r="737" spans="2:45" s="377" customFormat="1" ht="12.75" hidden="1" customHeight="1" outlineLevel="2">
      <c r="B737" s="377">
        <v>34</v>
      </c>
      <c r="C737" s="81"/>
      <c r="D737" s="338">
        <v>0</v>
      </c>
      <c r="E737" s="387">
        <f t="shared" si="283"/>
        <v>0</v>
      </c>
      <c r="F737" s="387">
        <f t="shared" si="283"/>
        <v>0</v>
      </c>
      <c r="G737" s="387">
        <f t="shared" si="283"/>
        <v>0</v>
      </c>
      <c r="H737" s="387">
        <f t="shared" si="283"/>
        <v>0</v>
      </c>
      <c r="I737" s="387">
        <f t="shared" si="283"/>
        <v>0</v>
      </c>
      <c r="J737" s="387">
        <f t="shared" si="283"/>
        <v>0</v>
      </c>
      <c r="K737" s="387">
        <f t="shared" si="283"/>
        <v>0</v>
      </c>
      <c r="L737" s="387">
        <f t="shared" si="283"/>
        <v>0</v>
      </c>
      <c r="M737" s="387">
        <f t="shared" si="283"/>
        <v>0</v>
      </c>
      <c r="N737" s="387">
        <f t="shared" si="283"/>
        <v>0</v>
      </c>
      <c r="O737" s="387">
        <f t="shared" si="284"/>
        <v>0</v>
      </c>
      <c r="P737" s="387">
        <f t="shared" si="284"/>
        <v>0</v>
      </c>
      <c r="Q737" s="387">
        <f t="shared" si="284"/>
        <v>0</v>
      </c>
      <c r="R737" s="387">
        <f t="shared" si="284"/>
        <v>0</v>
      </c>
      <c r="S737" s="387">
        <f t="shared" si="284"/>
        <v>0</v>
      </c>
      <c r="T737" s="387">
        <f t="shared" si="284"/>
        <v>0</v>
      </c>
      <c r="U737" s="387">
        <f t="shared" si="284"/>
        <v>0</v>
      </c>
      <c r="V737" s="387">
        <f t="shared" si="284"/>
        <v>0</v>
      </c>
      <c r="W737" s="387">
        <f t="shared" si="284"/>
        <v>0</v>
      </c>
      <c r="X737" s="387">
        <f t="shared" si="284"/>
        <v>0</v>
      </c>
      <c r="Y737" s="387">
        <f t="shared" si="285"/>
        <v>0</v>
      </c>
      <c r="Z737" s="387">
        <f t="shared" si="285"/>
        <v>0</v>
      </c>
      <c r="AA737" s="387">
        <f t="shared" si="285"/>
        <v>0</v>
      </c>
      <c r="AB737" s="387">
        <f t="shared" si="285"/>
        <v>0</v>
      </c>
      <c r="AC737" s="387">
        <f t="shared" si="285"/>
        <v>0</v>
      </c>
      <c r="AD737" s="387">
        <f t="shared" si="285"/>
        <v>0</v>
      </c>
      <c r="AE737" s="387">
        <f t="shared" si="285"/>
        <v>0</v>
      </c>
      <c r="AF737" s="387">
        <f t="shared" si="285"/>
        <v>0</v>
      </c>
      <c r="AG737" s="387">
        <f t="shared" si="285"/>
        <v>0</v>
      </c>
      <c r="AH737" s="387">
        <f t="shared" si="285"/>
        <v>0</v>
      </c>
      <c r="AI737" s="387">
        <f t="shared" si="286"/>
        <v>0</v>
      </c>
      <c r="AJ737" s="387">
        <f t="shared" si="286"/>
        <v>0</v>
      </c>
      <c r="AK737" s="387">
        <f t="shared" si="286"/>
        <v>0</v>
      </c>
      <c r="AL737" s="387">
        <f t="shared" si="286"/>
        <v>0</v>
      </c>
      <c r="AM737" s="387">
        <f t="shared" si="286"/>
        <v>0</v>
      </c>
      <c r="AN737" s="387">
        <f t="shared" si="286"/>
        <v>0</v>
      </c>
      <c r="AO737" s="387">
        <f t="shared" si="286"/>
        <v>0</v>
      </c>
      <c r="AP737" s="387">
        <f t="shared" si="286"/>
        <v>0</v>
      </c>
      <c r="AQ737" s="387">
        <f t="shared" si="286"/>
        <v>0</v>
      </c>
      <c r="AR737" s="387">
        <f t="shared" si="286"/>
        <v>0</v>
      </c>
      <c r="AS737" s="387">
        <f t="shared" si="287"/>
        <v>0</v>
      </c>
    </row>
    <row r="738" spans="2:45" s="377" customFormat="1" ht="12.75" hidden="1" customHeight="1" outlineLevel="2">
      <c r="B738" s="377">
        <v>35</v>
      </c>
      <c r="C738" s="81"/>
      <c r="D738" s="338">
        <v>0</v>
      </c>
      <c r="E738" s="387">
        <f t="shared" si="283"/>
        <v>0</v>
      </c>
      <c r="F738" s="387">
        <f t="shared" si="283"/>
        <v>0</v>
      </c>
      <c r="G738" s="387">
        <f t="shared" si="283"/>
        <v>0</v>
      </c>
      <c r="H738" s="387">
        <f t="shared" si="283"/>
        <v>0</v>
      </c>
      <c r="I738" s="387">
        <f t="shared" si="283"/>
        <v>0</v>
      </c>
      <c r="J738" s="387">
        <f t="shared" si="283"/>
        <v>0</v>
      </c>
      <c r="K738" s="387">
        <f t="shared" si="283"/>
        <v>0</v>
      </c>
      <c r="L738" s="387">
        <f t="shared" si="283"/>
        <v>0</v>
      </c>
      <c r="M738" s="387">
        <f t="shared" si="283"/>
        <v>0</v>
      </c>
      <c r="N738" s="387">
        <f t="shared" si="283"/>
        <v>0</v>
      </c>
      <c r="O738" s="387">
        <f t="shared" si="284"/>
        <v>0</v>
      </c>
      <c r="P738" s="387">
        <f t="shared" si="284"/>
        <v>0</v>
      </c>
      <c r="Q738" s="387">
        <f t="shared" si="284"/>
        <v>0</v>
      </c>
      <c r="R738" s="387">
        <f t="shared" si="284"/>
        <v>0</v>
      </c>
      <c r="S738" s="387">
        <f t="shared" si="284"/>
        <v>0</v>
      </c>
      <c r="T738" s="387">
        <f t="shared" si="284"/>
        <v>0</v>
      </c>
      <c r="U738" s="387">
        <f t="shared" si="284"/>
        <v>0</v>
      </c>
      <c r="V738" s="387">
        <f t="shared" si="284"/>
        <v>0</v>
      </c>
      <c r="W738" s="387">
        <f t="shared" si="284"/>
        <v>0</v>
      </c>
      <c r="X738" s="387">
        <f t="shared" si="284"/>
        <v>0</v>
      </c>
      <c r="Y738" s="387">
        <f t="shared" si="285"/>
        <v>0</v>
      </c>
      <c r="Z738" s="387">
        <f t="shared" si="285"/>
        <v>0</v>
      </c>
      <c r="AA738" s="387">
        <f t="shared" si="285"/>
        <v>0</v>
      </c>
      <c r="AB738" s="387">
        <f t="shared" si="285"/>
        <v>0</v>
      </c>
      <c r="AC738" s="387">
        <f t="shared" si="285"/>
        <v>0</v>
      </c>
      <c r="AD738" s="387">
        <f t="shared" si="285"/>
        <v>0</v>
      </c>
      <c r="AE738" s="387">
        <f t="shared" si="285"/>
        <v>0</v>
      </c>
      <c r="AF738" s="387">
        <f t="shared" si="285"/>
        <v>0</v>
      </c>
      <c r="AG738" s="387">
        <f t="shared" si="285"/>
        <v>0</v>
      </c>
      <c r="AH738" s="387">
        <f t="shared" si="285"/>
        <v>0</v>
      </c>
      <c r="AI738" s="387">
        <f t="shared" si="286"/>
        <v>0</v>
      </c>
      <c r="AJ738" s="387">
        <f t="shared" si="286"/>
        <v>0</v>
      </c>
      <c r="AK738" s="387">
        <f t="shared" si="286"/>
        <v>0</v>
      </c>
      <c r="AL738" s="387">
        <f t="shared" si="286"/>
        <v>0</v>
      </c>
      <c r="AM738" s="387">
        <f t="shared" si="286"/>
        <v>0</v>
      </c>
      <c r="AN738" s="387">
        <f t="shared" si="286"/>
        <v>0</v>
      </c>
      <c r="AO738" s="387">
        <f t="shared" si="286"/>
        <v>0</v>
      </c>
      <c r="AP738" s="387">
        <f t="shared" si="286"/>
        <v>0</v>
      </c>
      <c r="AQ738" s="387">
        <f t="shared" si="286"/>
        <v>0</v>
      </c>
      <c r="AR738" s="387">
        <f t="shared" si="286"/>
        <v>0</v>
      </c>
      <c r="AS738" s="387">
        <f t="shared" si="287"/>
        <v>0</v>
      </c>
    </row>
    <row r="739" spans="2:45" s="377" customFormat="1" ht="12.75" hidden="1" customHeight="1" outlineLevel="2">
      <c r="B739" s="377">
        <v>36</v>
      </c>
      <c r="C739" s="81"/>
      <c r="D739" s="338">
        <v>0</v>
      </c>
      <c r="E739" s="387">
        <f t="shared" si="283"/>
        <v>0</v>
      </c>
      <c r="F739" s="387">
        <f t="shared" si="283"/>
        <v>0</v>
      </c>
      <c r="G739" s="387">
        <f t="shared" si="283"/>
        <v>0</v>
      </c>
      <c r="H739" s="387">
        <f t="shared" si="283"/>
        <v>0</v>
      </c>
      <c r="I739" s="387">
        <f t="shared" si="283"/>
        <v>0</v>
      </c>
      <c r="J739" s="387">
        <f t="shared" si="283"/>
        <v>0</v>
      </c>
      <c r="K739" s="387">
        <f t="shared" si="283"/>
        <v>0</v>
      </c>
      <c r="L739" s="387">
        <f t="shared" si="283"/>
        <v>0</v>
      </c>
      <c r="M739" s="387">
        <f t="shared" si="283"/>
        <v>0</v>
      </c>
      <c r="N739" s="387">
        <f t="shared" si="283"/>
        <v>0</v>
      </c>
      <c r="O739" s="387">
        <f t="shared" si="284"/>
        <v>0</v>
      </c>
      <c r="P739" s="387">
        <f t="shared" si="284"/>
        <v>0</v>
      </c>
      <c r="Q739" s="387">
        <f t="shared" si="284"/>
        <v>0</v>
      </c>
      <c r="R739" s="387">
        <f t="shared" si="284"/>
        <v>0</v>
      </c>
      <c r="S739" s="387">
        <f t="shared" si="284"/>
        <v>0</v>
      </c>
      <c r="T739" s="387">
        <f t="shared" si="284"/>
        <v>0</v>
      </c>
      <c r="U739" s="387">
        <f t="shared" si="284"/>
        <v>0</v>
      </c>
      <c r="V739" s="387">
        <f t="shared" si="284"/>
        <v>0</v>
      </c>
      <c r="W739" s="387">
        <f t="shared" si="284"/>
        <v>0</v>
      </c>
      <c r="X739" s="387">
        <f t="shared" si="284"/>
        <v>0</v>
      </c>
      <c r="Y739" s="387">
        <f t="shared" si="285"/>
        <v>0</v>
      </c>
      <c r="Z739" s="387">
        <f t="shared" si="285"/>
        <v>0</v>
      </c>
      <c r="AA739" s="387">
        <f t="shared" si="285"/>
        <v>0</v>
      </c>
      <c r="AB739" s="387">
        <f t="shared" si="285"/>
        <v>0</v>
      </c>
      <c r="AC739" s="387">
        <f t="shared" si="285"/>
        <v>0</v>
      </c>
      <c r="AD739" s="387">
        <f t="shared" si="285"/>
        <v>0</v>
      </c>
      <c r="AE739" s="387">
        <f t="shared" si="285"/>
        <v>0</v>
      </c>
      <c r="AF739" s="387">
        <f t="shared" si="285"/>
        <v>0</v>
      </c>
      <c r="AG739" s="387">
        <f t="shared" si="285"/>
        <v>0</v>
      </c>
      <c r="AH739" s="387">
        <f t="shared" si="285"/>
        <v>0</v>
      </c>
      <c r="AI739" s="387">
        <f t="shared" si="286"/>
        <v>0</v>
      </c>
      <c r="AJ739" s="387">
        <f t="shared" si="286"/>
        <v>0</v>
      </c>
      <c r="AK739" s="387">
        <f t="shared" si="286"/>
        <v>0</v>
      </c>
      <c r="AL739" s="387">
        <f t="shared" si="286"/>
        <v>0</v>
      </c>
      <c r="AM739" s="387">
        <f t="shared" si="286"/>
        <v>0</v>
      </c>
      <c r="AN739" s="387">
        <f t="shared" si="286"/>
        <v>0</v>
      </c>
      <c r="AO739" s="387">
        <f t="shared" si="286"/>
        <v>0</v>
      </c>
      <c r="AP739" s="387">
        <f t="shared" si="286"/>
        <v>0</v>
      </c>
      <c r="AQ739" s="387">
        <f t="shared" si="286"/>
        <v>0</v>
      </c>
      <c r="AR739" s="387">
        <f t="shared" si="286"/>
        <v>0</v>
      </c>
      <c r="AS739" s="387">
        <f t="shared" si="287"/>
        <v>0</v>
      </c>
    </row>
    <row r="740" spans="2:45" s="377" customFormat="1" ht="12.75" hidden="1" customHeight="1" outlineLevel="2">
      <c r="B740" s="377">
        <v>37</v>
      </c>
      <c r="C740" s="81"/>
      <c r="D740" s="338">
        <v>0</v>
      </c>
      <c r="E740" s="387">
        <f t="shared" si="283"/>
        <v>0</v>
      </c>
      <c r="F740" s="387">
        <f t="shared" si="283"/>
        <v>0</v>
      </c>
      <c r="G740" s="387">
        <f t="shared" si="283"/>
        <v>0</v>
      </c>
      <c r="H740" s="387">
        <f t="shared" si="283"/>
        <v>0</v>
      </c>
      <c r="I740" s="387">
        <f t="shared" si="283"/>
        <v>0</v>
      </c>
      <c r="J740" s="387">
        <f t="shared" si="283"/>
        <v>0</v>
      </c>
      <c r="K740" s="387">
        <f t="shared" si="283"/>
        <v>0</v>
      </c>
      <c r="L740" s="387">
        <f t="shared" si="283"/>
        <v>0</v>
      </c>
      <c r="M740" s="387">
        <f t="shared" si="283"/>
        <v>0</v>
      </c>
      <c r="N740" s="387">
        <f t="shared" si="283"/>
        <v>0</v>
      </c>
      <c r="O740" s="387">
        <f t="shared" si="284"/>
        <v>0</v>
      </c>
      <c r="P740" s="387">
        <f t="shared" si="284"/>
        <v>0</v>
      </c>
      <c r="Q740" s="387">
        <f t="shared" si="284"/>
        <v>0</v>
      </c>
      <c r="R740" s="387">
        <f t="shared" si="284"/>
        <v>0</v>
      </c>
      <c r="S740" s="387">
        <f t="shared" si="284"/>
        <v>0</v>
      </c>
      <c r="T740" s="387">
        <f t="shared" si="284"/>
        <v>0</v>
      </c>
      <c r="U740" s="387">
        <f t="shared" si="284"/>
        <v>0</v>
      </c>
      <c r="V740" s="387">
        <f t="shared" si="284"/>
        <v>0</v>
      </c>
      <c r="W740" s="387">
        <f t="shared" si="284"/>
        <v>0</v>
      </c>
      <c r="X740" s="387">
        <f t="shared" si="284"/>
        <v>0</v>
      </c>
      <c r="Y740" s="387">
        <f t="shared" si="285"/>
        <v>0</v>
      </c>
      <c r="Z740" s="387">
        <f t="shared" si="285"/>
        <v>0</v>
      </c>
      <c r="AA740" s="387">
        <f t="shared" si="285"/>
        <v>0</v>
      </c>
      <c r="AB740" s="387">
        <f t="shared" si="285"/>
        <v>0</v>
      </c>
      <c r="AC740" s="387">
        <f t="shared" si="285"/>
        <v>0</v>
      </c>
      <c r="AD740" s="387">
        <f t="shared" si="285"/>
        <v>0</v>
      </c>
      <c r="AE740" s="387">
        <f t="shared" si="285"/>
        <v>0</v>
      </c>
      <c r="AF740" s="387">
        <f t="shared" si="285"/>
        <v>0</v>
      </c>
      <c r="AG740" s="387">
        <f t="shared" si="285"/>
        <v>0</v>
      </c>
      <c r="AH740" s="387">
        <f t="shared" si="285"/>
        <v>0</v>
      </c>
      <c r="AI740" s="387">
        <f t="shared" si="286"/>
        <v>0</v>
      </c>
      <c r="AJ740" s="387">
        <f t="shared" si="286"/>
        <v>0</v>
      </c>
      <c r="AK740" s="387">
        <f t="shared" si="286"/>
        <v>0</v>
      </c>
      <c r="AL740" s="387">
        <f t="shared" si="286"/>
        <v>0</v>
      </c>
      <c r="AM740" s="387">
        <f t="shared" si="286"/>
        <v>0</v>
      </c>
      <c r="AN740" s="387">
        <f t="shared" si="286"/>
        <v>0</v>
      </c>
      <c r="AO740" s="387">
        <f t="shared" si="286"/>
        <v>0</v>
      </c>
      <c r="AP740" s="387">
        <f t="shared" si="286"/>
        <v>0</v>
      </c>
      <c r="AQ740" s="387">
        <f t="shared" si="286"/>
        <v>0</v>
      </c>
      <c r="AR740" s="387">
        <f t="shared" si="286"/>
        <v>0</v>
      </c>
      <c r="AS740" s="387">
        <f t="shared" si="287"/>
        <v>0</v>
      </c>
    </row>
    <row r="741" spans="2:45" s="377" customFormat="1" ht="12.75" hidden="1" customHeight="1" outlineLevel="2">
      <c r="B741" s="377">
        <v>38</v>
      </c>
      <c r="C741" s="81"/>
      <c r="D741" s="338">
        <v>0</v>
      </c>
      <c r="E741" s="387">
        <f t="shared" si="283"/>
        <v>0</v>
      </c>
      <c r="F741" s="387">
        <f t="shared" si="283"/>
        <v>0</v>
      </c>
      <c r="G741" s="387">
        <f t="shared" si="283"/>
        <v>0</v>
      </c>
      <c r="H741" s="387">
        <f t="shared" si="283"/>
        <v>0</v>
      </c>
      <c r="I741" s="387">
        <f t="shared" si="283"/>
        <v>0</v>
      </c>
      <c r="J741" s="387">
        <f t="shared" si="283"/>
        <v>0</v>
      </c>
      <c r="K741" s="387">
        <f t="shared" si="283"/>
        <v>0</v>
      </c>
      <c r="L741" s="387">
        <f t="shared" si="283"/>
        <v>0</v>
      </c>
      <c r="M741" s="387">
        <f t="shared" si="283"/>
        <v>0</v>
      </c>
      <c r="N741" s="387">
        <f t="shared" si="283"/>
        <v>0</v>
      </c>
      <c r="O741" s="387">
        <f t="shared" si="284"/>
        <v>0</v>
      </c>
      <c r="P741" s="387">
        <f t="shared" si="284"/>
        <v>0</v>
      </c>
      <c r="Q741" s="387">
        <f t="shared" si="284"/>
        <v>0</v>
      </c>
      <c r="R741" s="387">
        <f t="shared" si="284"/>
        <v>0</v>
      </c>
      <c r="S741" s="387">
        <f t="shared" si="284"/>
        <v>0</v>
      </c>
      <c r="T741" s="387">
        <f t="shared" si="284"/>
        <v>0</v>
      </c>
      <c r="U741" s="387">
        <f t="shared" si="284"/>
        <v>0</v>
      </c>
      <c r="V741" s="387">
        <f t="shared" si="284"/>
        <v>0</v>
      </c>
      <c r="W741" s="387">
        <f t="shared" si="284"/>
        <v>0</v>
      </c>
      <c r="X741" s="387">
        <f t="shared" si="284"/>
        <v>0</v>
      </c>
      <c r="Y741" s="387">
        <f t="shared" si="285"/>
        <v>0</v>
      </c>
      <c r="Z741" s="387">
        <f t="shared" si="285"/>
        <v>0</v>
      </c>
      <c r="AA741" s="387">
        <f t="shared" si="285"/>
        <v>0</v>
      </c>
      <c r="AB741" s="387">
        <f t="shared" si="285"/>
        <v>0</v>
      </c>
      <c r="AC741" s="387">
        <f t="shared" si="285"/>
        <v>0</v>
      </c>
      <c r="AD741" s="387">
        <f t="shared" si="285"/>
        <v>0</v>
      </c>
      <c r="AE741" s="387">
        <f t="shared" si="285"/>
        <v>0</v>
      </c>
      <c r="AF741" s="387">
        <f t="shared" si="285"/>
        <v>0</v>
      </c>
      <c r="AG741" s="387">
        <f t="shared" si="285"/>
        <v>0</v>
      </c>
      <c r="AH741" s="387">
        <f t="shared" si="285"/>
        <v>0</v>
      </c>
      <c r="AI741" s="387">
        <f t="shared" si="286"/>
        <v>0</v>
      </c>
      <c r="AJ741" s="387">
        <f t="shared" si="286"/>
        <v>0</v>
      </c>
      <c r="AK741" s="387">
        <f t="shared" si="286"/>
        <v>0</v>
      </c>
      <c r="AL741" s="387">
        <f t="shared" si="286"/>
        <v>0</v>
      </c>
      <c r="AM741" s="387">
        <f t="shared" si="286"/>
        <v>0</v>
      </c>
      <c r="AN741" s="387">
        <f t="shared" si="286"/>
        <v>0</v>
      </c>
      <c r="AO741" s="387">
        <f t="shared" si="286"/>
        <v>0</v>
      </c>
      <c r="AP741" s="387">
        <f t="shared" si="286"/>
        <v>0</v>
      </c>
      <c r="AQ741" s="387">
        <f t="shared" si="286"/>
        <v>0</v>
      </c>
      <c r="AR741" s="387">
        <f t="shared" si="286"/>
        <v>0</v>
      </c>
      <c r="AS741" s="387">
        <f t="shared" si="287"/>
        <v>0</v>
      </c>
    </row>
    <row r="742" spans="2:45" s="377" customFormat="1" ht="12.75" hidden="1" customHeight="1" outlineLevel="2">
      <c r="B742" s="377">
        <v>39</v>
      </c>
      <c r="C742" s="81"/>
      <c r="D742" s="338">
        <v>0</v>
      </c>
      <c r="E742" s="387">
        <f t="shared" si="283"/>
        <v>0</v>
      </c>
      <c r="F742" s="387">
        <f t="shared" si="283"/>
        <v>0</v>
      </c>
      <c r="G742" s="387">
        <f t="shared" si="283"/>
        <v>0</v>
      </c>
      <c r="H742" s="387">
        <f t="shared" si="283"/>
        <v>0</v>
      </c>
      <c r="I742" s="387">
        <f t="shared" si="283"/>
        <v>0</v>
      </c>
      <c r="J742" s="387">
        <f t="shared" si="283"/>
        <v>0</v>
      </c>
      <c r="K742" s="387">
        <f t="shared" si="283"/>
        <v>0</v>
      </c>
      <c r="L742" s="387">
        <f t="shared" si="283"/>
        <v>0</v>
      </c>
      <c r="M742" s="387">
        <f t="shared" si="283"/>
        <v>0</v>
      </c>
      <c r="N742" s="387">
        <f t="shared" si="283"/>
        <v>0</v>
      </c>
      <c r="O742" s="387">
        <f t="shared" si="284"/>
        <v>0</v>
      </c>
      <c r="P742" s="387">
        <f t="shared" si="284"/>
        <v>0</v>
      </c>
      <c r="Q742" s="387">
        <f t="shared" si="284"/>
        <v>0</v>
      </c>
      <c r="R742" s="387">
        <f t="shared" si="284"/>
        <v>0</v>
      </c>
      <c r="S742" s="387">
        <f t="shared" si="284"/>
        <v>0</v>
      </c>
      <c r="T742" s="387">
        <f t="shared" si="284"/>
        <v>0</v>
      </c>
      <c r="U742" s="387">
        <f t="shared" si="284"/>
        <v>0</v>
      </c>
      <c r="V742" s="387">
        <f t="shared" si="284"/>
        <v>0</v>
      </c>
      <c r="W742" s="387">
        <f t="shared" si="284"/>
        <v>0</v>
      </c>
      <c r="X742" s="387">
        <f t="shared" si="284"/>
        <v>0</v>
      </c>
      <c r="Y742" s="387">
        <f t="shared" si="285"/>
        <v>0</v>
      </c>
      <c r="Z742" s="387">
        <f t="shared" si="285"/>
        <v>0</v>
      </c>
      <c r="AA742" s="387">
        <f t="shared" si="285"/>
        <v>0</v>
      </c>
      <c r="AB742" s="387">
        <f t="shared" si="285"/>
        <v>0</v>
      </c>
      <c r="AC742" s="387">
        <f t="shared" si="285"/>
        <v>0</v>
      </c>
      <c r="AD742" s="387">
        <f t="shared" si="285"/>
        <v>0</v>
      </c>
      <c r="AE742" s="387">
        <f t="shared" si="285"/>
        <v>0</v>
      </c>
      <c r="AF742" s="387">
        <f t="shared" si="285"/>
        <v>0</v>
      </c>
      <c r="AG742" s="387">
        <f t="shared" si="285"/>
        <v>0</v>
      </c>
      <c r="AH742" s="387">
        <f t="shared" si="285"/>
        <v>0</v>
      </c>
      <c r="AI742" s="387">
        <f t="shared" si="286"/>
        <v>0</v>
      </c>
      <c r="AJ742" s="387">
        <f t="shared" si="286"/>
        <v>0</v>
      </c>
      <c r="AK742" s="387">
        <f t="shared" si="286"/>
        <v>0</v>
      </c>
      <c r="AL742" s="387">
        <f t="shared" si="286"/>
        <v>0</v>
      </c>
      <c r="AM742" s="387">
        <f t="shared" si="286"/>
        <v>0</v>
      </c>
      <c r="AN742" s="387">
        <f t="shared" si="286"/>
        <v>0</v>
      </c>
      <c r="AO742" s="387">
        <f t="shared" si="286"/>
        <v>0</v>
      </c>
      <c r="AP742" s="387">
        <f t="shared" si="286"/>
        <v>0</v>
      </c>
      <c r="AQ742" s="387">
        <f t="shared" si="286"/>
        <v>0</v>
      </c>
      <c r="AR742" s="387">
        <f t="shared" si="286"/>
        <v>0</v>
      </c>
      <c r="AS742" s="387">
        <f t="shared" si="287"/>
        <v>0</v>
      </c>
    </row>
    <row r="743" spans="2:45" s="377" customFormat="1" ht="12.75" hidden="1" customHeight="1" outlineLevel="2">
      <c r="B743" s="377">
        <v>40</v>
      </c>
      <c r="C743" s="81"/>
      <c r="D743" s="338">
        <v>0</v>
      </c>
      <c r="E743" s="387">
        <f t="shared" si="283"/>
        <v>0</v>
      </c>
      <c r="F743" s="387">
        <f t="shared" si="283"/>
        <v>0</v>
      </c>
      <c r="G743" s="387">
        <f t="shared" si="283"/>
        <v>0</v>
      </c>
      <c r="H743" s="387">
        <f t="shared" si="283"/>
        <v>0</v>
      </c>
      <c r="I743" s="387">
        <f t="shared" si="283"/>
        <v>0</v>
      </c>
      <c r="J743" s="387">
        <f t="shared" si="283"/>
        <v>0</v>
      </c>
      <c r="K743" s="387">
        <f t="shared" si="283"/>
        <v>0</v>
      </c>
      <c r="L743" s="387">
        <f t="shared" si="283"/>
        <v>0</v>
      </c>
      <c r="M743" s="387">
        <f t="shared" si="283"/>
        <v>0</v>
      </c>
      <c r="N743" s="387">
        <f t="shared" si="283"/>
        <v>0</v>
      </c>
      <c r="O743" s="387">
        <f t="shared" si="284"/>
        <v>0</v>
      </c>
      <c r="P743" s="387">
        <f t="shared" si="284"/>
        <v>0</v>
      </c>
      <c r="Q743" s="387">
        <f t="shared" si="284"/>
        <v>0</v>
      </c>
      <c r="R743" s="387">
        <f t="shared" si="284"/>
        <v>0</v>
      </c>
      <c r="S743" s="387">
        <f t="shared" si="284"/>
        <v>0</v>
      </c>
      <c r="T743" s="387">
        <f t="shared" si="284"/>
        <v>0</v>
      </c>
      <c r="U743" s="387">
        <f t="shared" si="284"/>
        <v>0</v>
      </c>
      <c r="V743" s="387">
        <f t="shared" si="284"/>
        <v>0</v>
      </c>
      <c r="W743" s="387">
        <f t="shared" si="284"/>
        <v>0</v>
      </c>
      <c r="X743" s="387">
        <f t="shared" si="284"/>
        <v>0</v>
      </c>
      <c r="Y743" s="387">
        <f t="shared" si="285"/>
        <v>0</v>
      </c>
      <c r="Z743" s="387">
        <f t="shared" si="285"/>
        <v>0</v>
      </c>
      <c r="AA743" s="387">
        <f t="shared" si="285"/>
        <v>0</v>
      </c>
      <c r="AB743" s="387">
        <f t="shared" si="285"/>
        <v>0</v>
      </c>
      <c r="AC743" s="387">
        <f t="shared" si="285"/>
        <v>0</v>
      </c>
      <c r="AD743" s="387">
        <f t="shared" si="285"/>
        <v>0</v>
      </c>
      <c r="AE743" s="387">
        <f t="shared" si="285"/>
        <v>0</v>
      </c>
      <c r="AF743" s="387">
        <f t="shared" si="285"/>
        <v>0</v>
      </c>
      <c r="AG743" s="387">
        <f t="shared" si="285"/>
        <v>0</v>
      </c>
      <c r="AH743" s="387">
        <f t="shared" si="285"/>
        <v>0</v>
      </c>
      <c r="AI743" s="387">
        <f t="shared" si="286"/>
        <v>0</v>
      </c>
      <c r="AJ743" s="387">
        <f t="shared" si="286"/>
        <v>0</v>
      </c>
      <c r="AK743" s="387">
        <f t="shared" si="286"/>
        <v>0</v>
      </c>
      <c r="AL743" s="387">
        <f t="shared" si="286"/>
        <v>0</v>
      </c>
      <c r="AM743" s="387">
        <f t="shared" si="286"/>
        <v>0</v>
      </c>
      <c r="AN743" s="387">
        <f t="shared" si="286"/>
        <v>0</v>
      </c>
      <c r="AO743" s="387">
        <f t="shared" si="286"/>
        <v>0</v>
      </c>
      <c r="AP743" s="387">
        <f t="shared" si="286"/>
        <v>0</v>
      </c>
      <c r="AQ743" s="387">
        <f t="shared" si="286"/>
        <v>0</v>
      </c>
      <c r="AR743" s="387">
        <f t="shared" si="286"/>
        <v>0</v>
      </c>
      <c r="AS743" s="387">
        <f t="shared" si="287"/>
        <v>0</v>
      </c>
    </row>
    <row r="744" spans="2:45" s="377" customFormat="1" ht="12.75" hidden="1" customHeight="1" outlineLevel="1" collapsed="1">
      <c r="B744" s="378" t="str">
        <f>INV!B27</f>
        <v>2.8 - Gerador de Energia a Diesel Monofásico 7.5KVA</v>
      </c>
      <c r="C744" s="357"/>
      <c r="D744" s="386">
        <f>INV!C27</f>
        <v>10</v>
      </c>
      <c r="E744" s="387">
        <f t="shared" ref="E744:AR744" si="288">SUM(E745:E784)</f>
        <v>0</v>
      </c>
      <c r="F744" s="387">
        <f t="shared" si="288"/>
        <v>0.88908897593405878</v>
      </c>
      <c r="G744" s="387">
        <f t="shared" si="288"/>
        <v>0.88908897593405878</v>
      </c>
      <c r="H744" s="387">
        <f t="shared" si="288"/>
        <v>0.88908897593405878</v>
      </c>
      <c r="I744" s="387">
        <f t="shared" si="288"/>
        <v>0.88908897593405878</v>
      </c>
      <c r="J744" s="387">
        <f t="shared" si="288"/>
        <v>0.88908897593405878</v>
      </c>
      <c r="K744" s="387">
        <f t="shared" si="288"/>
        <v>1.7781779518681176</v>
      </c>
      <c r="L744" s="387">
        <f t="shared" si="288"/>
        <v>1.7781779518681176</v>
      </c>
      <c r="M744" s="387">
        <f t="shared" si="288"/>
        <v>1.7781779518681176</v>
      </c>
      <c r="N744" s="387">
        <f t="shared" si="288"/>
        <v>1.7781779518681176</v>
      </c>
      <c r="O744" s="387">
        <f t="shared" si="288"/>
        <v>1.7781779518681176</v>
      </c>
      <c r="P744" s="387">
        <f t="shared" si="288"/>
        <v>1.7781779518681176</v>
      </c>
      <c r="Q744" s="387">
        <f t="shared" si="288"/>
        <v>1.7781779518681176</v>
      </c>
      <c r="R744" s="387">
        <f t="shared" si="288"/>
        <v>1.7781779518681176</v>
      </c>
      <c r="S744" s="387">
        <f t="shared" si="288"/>
        <v>1.7781779518681176</v>
      </c>
      <c r="T744" s="387">
        <f t="shared" si="288"/>
        <v>1.7781779518681176</v>
      </c>
      <c r="U744" s="387">
        <f t="shared" si="288"/>
        <v>1.7781779518681176</v>
      </c>
      <c r="V744" s="387">
        <f t="shared" si="288"/>
        <v>1.7781779518681176</v>
      </c>
      <c r="W744" s="387">
        <f t="shared" si="288"/>
        <v>1.7781779518681176</v>
      </c>
      <c r="X744" s="387">
        <f t="shared" si="288"/>
        <v>1.7781779518681176</v>
      </c>
      <c r="Y744" s="387">
        <f t="shared" si="288"/>
        <v>1.7781779518681176</v>
      </c>
      <c r="Z744" s="387">
        <f t="shared" si="288"/>
        <v>1.7781779518681176</v>
      </c>
      <c r="AA744" s="387">
        <f t="shared" si="288"/>
        <v>1.7781779518681176</v>
      </c>
      <c r="AB744" s="387">
        <f t="shared" si="288"/>
        <v>1.7781779518681176</v>
      </c>
      <c r="AC744" s="387">
        <f t="shared" si="288"/>
        <v>1.7781779518681176</v>
      </c>
      <c r="AD744" s="387">
        <f t="shared" si="288"/>
        <v>1.7781779518681176</v>
      </c>
      <c r="AE744" s="387">
        <f t="shared" si="288"/>
        <v>1.8769656158607908</v>
      </c>
      <c r="AF744" s="387">
        <f t="shared" si="288"/>
        <v>1.8769656158607908</v>
      </c>
      <c r="AG744" s="387">
        <f t="shared" si="288"/>
        <v>1.8769656158607908</v>
      </c>
      <c r="AH744" s="387">
        <f t="shared" si="288"/>
        <v>1.8769656158607908</v>
      </c>
      <c r="AI744" s="387">
        <f t="shared" si="288"/>
        <v>1.8769656158607908</v>
      </c>
      <c r="AJ744" s="387">
        <f t="shared" si="288"/>
        <v>3.2105990797618791</v>
      </c>
      <c r="AK744" s="387">
        <f t="shared" si="288"/>
        <v>3.2105990797618791</v>
      </c>
      <c r="AL744" s="387">
        <f t="shared" si="288"/>
        <v>3.2105990797618791</v>
      </c>
      <c r="AM744" s="387">
        <f t="shared" si="288"/>
        <v>3.2105990797618791</v>
      </c>
      <c r="AN744" s="387">
        <f t="shared" si="288"/>
        <v>0</v>
      </c>
      <c r="AO744" s="387">
        <f t="shared" si="288"/>
        <v>0</v>
      </c>
      <c r="AP744" s="387">
        <f t="shared" si="288"/>
        <v>0</v>
      </c>
      <c r="AQ744" s="387">
        <f t="shared" si="288"/>
        <v>0</v>
      </c>
      <c r="AR744" s="387">
        <f t="shared" si="288"/>
        <v>0</v>
      </c>
      <c r="AS744" s="387">
        <f t="shared" si="287"/>
        <v>62.236228315384089</v>
      </c>
    </row>
    <row r="745" spans="2:45" ht="12.75" hidden="1" customHeight="1" outlineLevel="2">
      <c r="B745" s="66">
        <v>1</v>
      </c>
      <c r="D745" s="388">
        <f t="array" ref="D745:D784">TRANSPOSE(INV!E27:AR27)</f>
        <v>8.8908897593405882</v>
      </c>
      <c r="E745" s="387">
        <f t="shared" ref="E745:N754" si="289">IF(AND(E$2=$B745,$B745=$C$3),$D745,IF(AND(E$2&gt;$B745,E$2&lt;=$D$744+$B745),SLN($D745,0,IF($C$3-$B745&gt;=$D$744,$D$744,$C$3-$B745)),0))</f>
        <v>0</v>
      </c>
      <c r="F745" s="387">
        <f t="shared" si="289"/>
        <v>0.88908897593405878</v>
      </c>
      <c r="G745" s="387">
        <f t="shared" si="289"/>
        <v>0.88908897593405878</v>
      </c>
      <c r="H745" s="387">
        <f t="shared" si="289"/>
        <v>0.88908897593405878</v>
      </c>
      <c r="I745" s="387">
        <f t="shared" si="289"/>
        <v>0.88908897593405878</v>
      </c>
      <c r="J745" s="387">
        <f t="shared" si="289"/>
        <v>0.88908897593405878</v>
      </c>
      <c r="K745" s="387">
        <f t="shared" si="289"/>
        <v>0.88908897593405878</v>
      </c>
      <c r="L745" s="387">
        <f t="shared" si="289"/>
        <v>0.88908897593405878</v>
      </c>
      <c r="M745" s="387">
        <f t="shared" si="289"/>
        <v>0.88908897593405878</v>
      </c>
      <c r="N745" s="387">
        <f t="shared" si="289"/>
        <v>0.88908897593405878</v>
      </c>
      <c r="O745" s="387">
        <f t="shared" ref="O745:X754" si="290">IF(AND(O$2=$B745,$B745=$C$3),$D745,IF(AND(O$2&gt;$B745,O$2&lt;=$D$744+$B745),SLN($D745,0,IF($C$3-$B745&gt;=$D$744,$D$744,$C$3-$B745)),0))</f>
        <v>0.88908897593405878</v>
      </c>
      <c r="P745" s="387">
        <f t="shared" si="290"/>
        <v>0</v>
      </c>
      <c r="Q745" s="387">
        <f t="shared" si="290"/>
        <v>0</v>
      </c>
      <c r="R745" s="387">
        <f t="shared" si="290"/>
        <v>0</v>
      </c>
      <c r="S745" s="387">
        <f t="shared" si="290"/>
        <v>0</v>
      </c>
      <c r="T745" s="387">
        <f t="shared" si="290"/>
        <v>0</v>
      </c>
      <c r="U745" s="387">
        <f t="shared" si="290"/>
        <v>0</v>
      </c>
      <c r="V745" s="387">
        <f t="shared" si="290"/>
        <v>0</v>
      </c>
      <c r="W745" s="387">
        <f t="shared" si="290"/>
        <v>0</v>
      </c>
      <c r="X745" s="387">
        <f t="shared" si="290"/>
        <v>0</v>
      </c>
      <c r="Y745" s="387">
        <f t="shared" ref="Y745:AH754" si="291">IF(AND(Y$2=$B745,$B745=$C$3),$D745,IF(AND(Y$2&gt;$B745,Y$2&lt;=$D$744+$B745),SLN($D745,0,IF($C$3-$B745&gt;=$D$744,$D$744,$C$3-$B745)),0))</f>
        <v>0</v>
      </c>
      <c r="Z745" s="387">
        <f t="shared" si="291"/>
        <v>0</v>
      </c>
      <c r="AA745" s="387">
        <f t="shared" si="291"/>
        <v>0</v>
      </c>
      <c r="AB745" s="387">
        <f t="shared" si="291"/>
        <v>0</v>
      </c>
      <c r="AC745" s="387">
        <f t="shared" si="291"/>
        <v>0</v>
      </c>
      <c r="AD745" s="387">
        <f t="shared" si="291"/>
        <v>0</v>
      </c>
      <c r="AE745" s="387">
        <f t="shared" si="291"/>
        <v>0</v>
      </c>
      <c r="AF745" s="387">
        <f t="shared" si="291"/>
        <v>0</v>
      </c>
      <c r="AG745" s="387">
        <f t="shared" si="291"/>
        <v>0</v>
      </c>
      <c r="AH745" s="387">
        <f t="shared" si="291"/>
        <v>0</v>
      </c>
      <c r="AI745" s="387">
        <f t="shared" ref="AI745:AR754" si="292">IF(AND(AI$2=$B745,$B745=$C$3),$D745,IF(AND(AI$2&gt;$B745,AI$2&lt;=$D$744+$B745),SLN($D745,0,IF($C$3-$B745&gt;=$D$744,$D$744,$C$3-$B745)),0))</f>
        <v>0</v>
      </c>
      <c r="AJ745" s="387">
        <f t="shared" si="292"/>
        <v>0</v>
      </c>
      <c r="AK745" s="387">
        <f t="shared" si="292"/>
        <v>0</v>
      </c>
      <c r="AL745" s="387">
        <f t="shared" si="292"/>
        <v>0</v>
      </c>
      <c r="AM745" s="387">
        <f t="shared" si="292"/>
        <v>0</v>
      </c>
      <c r="AN745" s="387">
        <f t="shared" si="292"/>
        <v>0</v>
      </c>
      <c r="AO745" s="387">
        <f t="shared" si="292"/>
        <v>0</v>
      </c>
      <c r="AP745" s="387">
        <f t="shared" si="292"/>
        <v>0</v>
      </c>
      <c r="AQ745" s="387">
        <f t="shared" si="292"/>
        <v>0</v>
      </c>
      <c r="AR745" s="387">
        <f t="shared" si="292"/>
        <v>0</v>
      </c>
      <c r="AS745" s="165">
        <f t="shared" si="287"/>
        <v>8.8908897593405882</v>
      </c>
    </row>
    <row r="746" spans="2:45" ht="12.75" hidden="1" customHeight="1" outlineLevel="2">
      <c r="B746" s="66">
        <v>2</v>
      </c>
      <c r="D746" s="388">
        <v>0</v>
      </c>
      <c r="E746" s="387">
        <f t="shared" si="289"/>
        <v>0</v>
      </c>
      <c r="F746" s="387">
        <f t="shared" si="289"/>
        <v>0</v>
      </c>
      <c r="G746" s="387">
        <f t="shared" si="289"/>
        <v>0</v>
      </c>
      <c r="H746" s="387">
        <f t="shared" si="289"/>
        <v>0</v>
      </c>
      <c r="I746" s="387">
        <f t="shared" si="289"/>
        <v>0</v>
      </c>
      <c r="J746" s="387">
        <f t="shared" si="289"/>
        <v>0</v>
      </c>
      <c r="K746" s="387">
        <f t="shared" si="289"/>
        <v>0</v>
      </c>
      <c r="L746" s="387">
        <f t="shared" si="289"/>
        <v>0</v>
      </c>
      <c r="M746" s="387">
        <f t="shared" si="289"/>
        <v>0</v>
      </c>
      <c r="N746" s="387">
        <f t="shared" si="289"/>
        <v>0</v>
      </c>
      <c r="O746" s="387">
        <f t="shared" si="290"/>
        <v>0</v>
      </c>
      <c r="P746" s="387">
        <f t="shared" si="290"/>
        <v>0</v>
      </c>
      <c r="Q746" s="387">
        <f t="shared" si="290"/>
        <v>0</v>
      </c>
      <c r="R746" s="387">
        <f t="shared" si="290"/>
        <v>0</v>
      </c>
      <c r="S746" s="387">
        <f t="shared" si="290"/>
        <v>0</v>
      </c>
      <c r="T746" s="387">
        <f t="shared" si="290"/>
        <v>0</v>
      </c>
      <c r="U746" s="387">
        <f t="shared" si="290"/>
        <v>0</v>
      </c>
      <c r="V746" s="387">
        <f t="shared" si="290"/>
        <v>0</v>
      </c>
      <c r="W746" s="387">
        <f t="shared" si="290"/>
        <v>0</v>
      </c>
      <c r="X746" s="387">
        <f t="shared" si="290"/>
        <v>0</v>
      </c>
      <c r="Y746" s="387">
        <f t="shared" si="291"/>
        <v>0</v>
      </c>
      <c r="Z746" s="387">
        <f t="shared" si="291"/>
        <v>0</v>
      </c>
      <c r="AA746" s="387">
        <f t="shared" si="291"/>
        <v>0</v>
      </c>
      <c r="AB746" s="387">
        <f t="shared" si="291"/>
        <v>0</v>
      </c>
      <c r="AC746" s="387">
        <f t="shared" si="291"/>
        <v>0</v>
      </c>
      <c r="AD746" s="387">
        <f t="shared" si="291"/>
        <v>0</v>
      </c>
      <c r="AE746" s="387">
        <f t="shared" si="291"/>
        <v>0</v>
      </c>
      <c r="AF746" s="387">
        <f t="shared" si="291"/>
        <v>0</v>
      </c>
      <c r="AG746" s="387">
        <f t="shared" si="291"/>
        <v>0</v>
      </c>
      <c r="AH746" s="387">
        <f t="shared" si="291"/>
        <v>0</v>
      </c>
      <c r="AI746" s="387">
        <f t="shared" si="292"/>
        <v>0</v>
      </c>
      <c r="AJ746" s="387">
        <f t="shared" si="292"/>
        <v>0</v>
      </c>
      <c r="AK746" s="387">
        <f t="shared" si="292"/>
        <v>0</v>
      </c>
      <c r="AL746" s="387">
        <f t="shared" si="292"/>
        <v>0</v>
      </c>
      <c r="AM746" s="387">
        <f t="shared" si="292"/>
        <v>0</v>
      </c>
      <c r="AN746" s="387">
        <f t="shared" si="292"/>
        <v>0</v>
      </c>
      <c r="AO746" s="387">
        <f t="shared" si="292"/>
        <v>0</v>
      </c>
      <c r="AP746" s="387">
        <f t="shared" si="292"/>
        <v>0</v>
      </c>
      <c r="AQ746" s="387">
        <f t="shared" si="292"/>
        <v>0</v>
      </c>
      <c r="AR746" s="387">
        <f t="shared" si="292"/>
        <v>0</v>
      </c>
      <c r="AS746" s="165">
        <f t="shared" si="287"/>
        <v>0</v>
      </c>
    </row>
    <row r="747" spans="2:45" ht="12.75" hidden="1" customHeight="1" outlineLevel="2">
      <c r="B747" s="66">
        <v>3</v>
      </c>
      <c r="D747" s="388">
        <v>0</v>
      </c>
      <c r="E747" s="387">
        <f t="shared" si="289"/>
        <v>0</v>
      </c>
      <c r="F747" s="387">
        <f t="shared" si="289"/>
        <v>0</v>
      </c>
      <c r="G747" s="387">
        <f t="shared" si="289"/>
        <v>0</v>
      </c>
      <c r="H747" s="387">
        <f t="shared" si="289"/>
        <v>0</v>
      </c>
      <c r="I747" s="387">
        <f t="shared" si="289"/>
        <v>0</v>
      </c>
      <c r="J747" s="387">
        <f t="shared" si="289"/>
        <v>0</v>
      </c>
      <c r="K747" s="387">
        <f t="shared" si="289"/>
        <v>0</v>
      </c>
      <c r="L747" s="387">
        <f t="shared" si="289"/>
        <v>0</v>
      </c>
      <c r="M747" s="387">
        <f t="shared" si="289"/>
        <v>0</v>
      </c>
      <c r="N747" s="387">
        <f t="shared" si="289"/>
        <v>0</v>
      </c>
      <c r="O747" s="387">
        <f t="shared" si="290"/>
        <v>0</v>
      </c>
      <c r="P747" s="387">
        <f t="shared" si="290"/>
        <v>0</v>
      </c>
      <c r="Q747" s="387">
        <f t="shared" si="290"/>
        <v>0</v>
      </c>
      <c r="R747" s="387">
        <f t="shared" si="290"/>
        <v>0</v>
      </c>
      <c r="S747" s="387">
        <f t="shared" si="290"/>
        <v>0</v>
      </c>
      <c r="T747" s="387">
        <f t="shared" si="290"/>
        <v>0</v>
      </c>
      <c r="U747" s="387">
        <f t="shared" si="290"/>
        <v>0</v>
      </c>
      <c r="V747" s="387">
        <f t="shared" si="290"/>
        <v>0</v>
      </c>
      <c r="W747" s="387">
        <f t="shared" si="290"/>
        <v>0</v>
      </c>
      <c r="X747" s="387">
        <f t="shared" si="290"/>
        <v>0</v>
      </c>
      <c r="Y747" s="387">
        <f t="shared" si="291"/>
        <v>0</v>
      </c>
      <c r="Z747" s="387">
        <f t="shared" si="291"/>
        <v>0</v>
      </c>
      <c r="AA747" s="387">
        <f t="shared" si="291"/>
        <v>0</v>
      </c>
      <c r="AB747" s="387">
        <f t="shared" si="291"/>
        <v>0</v>
      </c>
      <c r="AC747" s="387">
        <f t="shared" si="291"/>
        <v>0</v>
      </c>
      <c r="AD747" s="387">
        <f t="shared" si="291"/>
        <v>0</v>
      </c>
      <c r="AE747" s="387">
        <f t="shared" si="291"/>
        <v>0</v>
      </c>
      <c r="AF747" s="387">
        <f t="shared" si="291"/>
        <v>0</v>
      </c>
      <c r="AG747" s="387">
        <f t="shared" si="291"/>
        <v>0</v>
      </c>
      <c r="AH747" s="387">
        <f t="shared" si="291"/>
        <v>0</v>
      </c>
      <c r="AI747" s="387">
        <f t="shared" si="292"/>
        <v>0</v>
      </c>
      <c r="AJ747" s="387">
        <f t="shared" si="292"/>
        <v>0</v>
      </c>
      <c r="AK747" s="387">
        <f t="shared" si="292"/>
        <v>0</v>
      </c>
      <c r="AL747" s="387">
        <f t="shared" si="292"/>
        <v>0</v>
      </c>
      <c r="AM747" s="387">
        <f t="shared" si="292"/>
        <v>0</v>
      </c>
      <c r="AN747" s="387">
        <f t="shared" si="292"/>
        <v>0</v>
      </c>
      <c r="AO747" s="387">
        <f t="shared" si="292"/>
        <v>0</v>
      </c>
      <c r="AP747" s="387">
        <f t="shared" si="292"/>
        <v>0</v>
      </c>
      <c r="AQ747" s="387">
        <f t="shared" si="292"/>
        <v>0</v>
      </c>
      <c r="AR747" s="387">
        <f t="shared" si="292"/>
        <v>0</v>
      </c>
      <c r="AS747" s="165">
        <f t="shared" si="287"/>
        <v>0</v>
      </c>
    </row>
    <row r="748" spans="2:45" ht="12.75" hidden="1" customHeight="1" outlineLevel="2">
      <c r="B748" s="66">
        <v>4</v>
      </c>
      <c r="D748" s="388">
        <v>0</v>
      </c>
      <c r="E748" s="387">
        <f t="shared" si="289"/>
        <v>0</v>
      </c>
      <c r="F748" s="387">
        <f t="shared" si="289"/>
        <v>0</v>
      </c>
      <c r="G748" s="387">
        <f t="shared" si="289"/>
        <v>0</v>
      </c>
      <c r="H748" s="387">
        <f t="shared" si="289"/>
        <v>0</v>
      </c>
      <c r="I748" s="387">
        <f t="shared" si="289"/>
        <v>0</v>
      </c>
      <c r="J748" s="387">
        <f t="shared" si="289"/>
        <v>0</v>
      </c>
      <c r="K748" s="387">
        <f t="shared" si="289"/>
        <v>0</v>
      </c>
      <c r="L748" s="387">
        <f t="shared" si="289"/>
        <v>0</v>
      </c>
      <c r="M748" s="387">
        <f t="shared" si="289"/>
        <v>0</v>
      </c>
      <c r="N748" s="387">
        <f t="shared" si="289"/>
        <v>0</v>
      </c>
      <c r="O748" s="387">
        <f t="shared" si="290"/>
        <v>0</v>
      </c>
      <c r="P748" s="387">
        <f t="shared" si="290"/>
        <v>0</v>
      </c>
      <c r="Q748" s="387">
        <f t="shared" si="290"/>
        <v>0</v>
      </c>
      <c r="R748" s="387">
        <f t="shared" si="290"/>
        <v>0</v>
      </c>
      <c r="S748" s="387">
        <f t="shared" si="290"/>
        <v>0</v>
      </c>
      <c r="T748" s="387">
        <f t="shared" si="290"/>
        <v>0</v>
      </c>
      <c r="U748" s="387">
        <f t="shared" si="290"/>
        <v>0</v>
      </c>
      <c r="V748" s="387">
        <f t="shared" si="290"/>
        <v>0</v>
      </c>
      <c r="W748" s="387">
        <f t="shared" si="290"/>
        <v>0</v>
      </c>
      <c r="X748" s="387">
        <f t="shared" si="290"/>
        <v>0</v>
      </c>
      <c r="Y748" s="387">
        <f t="shared" si="291"/>
        <v>0</v>
      </c>
      <c r="Z748" s="387">
        <f t="shared" si="291"/>
        <v>0</v>
      </c>
      <c r="AA748" s="387">
        <f t="shared" si="291"/>
        <v>0</v>
      </c>
      <c r="AB748" s="387">
        <f t="shared" si="291"/>
        <v>0</v>
      </c>
      <c r="AC748" s="387">
        <f t="shared" si="291"/>
        <v>0</v>
      </c>
      <c r="AD748" s="387">
        <f t="shared" si="291"/>
        <v>0</v>
      </c>
      <c r="AE748" s="387">
        <f t="shared" si="291"/>
        <v>0</v>
      </c>
      <c r="AF748" s="387">
        <f t="shared" si="291"/>
        <v>0</v>
      </c>
      <c r="AG748" s="387">
        <f t="shared" si="291"/>
        <v>0</v>
      </c>
      <c r="AH748" s="387">
        <f t="shared" si="291"/>
        <v>0</v>
      </c>
      <c r="AI748" s="387">
        <f t="shared" si="292"/>
        <v>0</v>
      </c>
      <c r="AJ748" s="387">
        <f t="shared" si="292"/>
        <v>0</v>
      </c>
      <c r="AK748" s="387">
        <f t="shared" si="292"/>
        <v>0</v>
      </c>
      <c r="AL748" s="387">
        <f t="shared" si="292"/>
        <v>0</v>
      </c>
      <c r="AM748" s="387">
        <f t="shared" si="292"/>
        <v>0</v>
      </c>
      <c r="AN748" s="387">
        <f t="shared" si="292"/>
        <v>0</v>
      </c>
      <c r="AO748" s="387">
        <f t="shared" si="292"/>
        <v>0</v>
      </c>
      <c r="AP748" s="387">
        <f t="shared" si="292"/>
        <v>0</v>
      </c>
      <c r="AQ748" s="387">
        <f t="shared" si="292"/>
        <v>0</v>
      </c>
      <c r="AR748" s="387">
        <f t="shared" si="292"/>
        <v>0</v>
      </c>
      <c r="AS748" s="165">
        <f t="shared" si="287"/>
        <v>0</v>
      </c>
    </row>
    <row r="749" spans="2:45" ht="12.75" hidden="1" customHeight="1" outlineLevel="2">
      <c r="B749" s="66">
        <v>5</v>
      </c>
      <c r="D749" s="388">
        <v>0</v>
      </c>
      <c r="E749" s="387">
        <f t="shared" si="289"/>
        <v>0</v>
      </c>
      <c r="F749" s="387">
        <f t="shared" si="289"/>
        <v>0</v>
      </c>
      <c r="G749" s="387">
        <f t="shared" si="289"/>
        <v>0</v>
      </c>
      <c r="H749" s="387">
        <f t="shared" si="289"/>
        <v>0</v>
      </c>
      <c r="I749" s="387">
        <f t="shared" si="289"/>
        <v>0</v>
      </c>
      <c r="J749" s="387">
        <f t="shared" si="289"/>
        <v>0</v>
      </c>
      <c r="K749" s="387">
        <f t="shared" si="289"/>
        <v>0</v>
      </c>
      <c r="L749" s="387">
        <f t="shared" si="289"/>
        <v>0</v>
      </c>
      <c r="M749" s="387">
        <f t="shared" si="289"/>
        <v>0</v>
      </c>
      <c r="N749" s="387">
        <f t="shared" si="289"/>
        <v>0</v>
      </c>
      <c r="O749" s="387">
        <f t="shared" si="290"/>
        <v>0</v>
      </c>
      <c r="P749" s="387">
        <f t="shared" si="290"/>
        <v>0</v>
      </c>
      <c r="Q749" s="387">
        <f t="shared" si="290"/>
        <v>0</v>
      </c>
      <c r="R749" s="387">
        <f t="shared" si="290"/>
        <v>0</v>
      </c>
      <c r="S749" s="387">
        <f t="shared" si="290"/>
        <v>0</v>
      </c>
      <c r="T749" s="387">
        <f t="shared" si="290"/>
        <v>0</v>
      </c>
      <c r="U749" s="387">
        <f t="shared" si="290"/>
        <v>0</v>
      </c>
      <c r="V749" s="387">
        <f t="shared" si="290"/>
        <v>0</v>
      </c>
      <c r="W749" s="387">
        <f t="shared" si="290"/>
        <v>0</v>
      </c>
      <c r="X749" s="387">
        <f t="shared" si="290"/>
        <v>0</v>
      </c>
      <c r="Y749" s="387">
        <f t="shared" si="291"/>
        <v>0</v>
      </c>
      <c r="Z749" s="387">
        <f t="shared" si="291"/>
        <v>0</v>
      </c>
      <c r="AA749" s="387">
        <f t="shared" si="291"/>
        <v>0</v>
      </c>
      <c r="AB749" s="387">
        <f t="shared" si="291"/>
        <v>0</v>
      </c>
      <c r="AC749" s="387">
        <f t="shared" si="291"/>
        <v>0</v>
      </c>
      <c r="AD749" s="387">
        <f t="shared" si="291"/>
        <v>0</v>
      </c>
      <c r="AE749" s="387">
        <f t="shared" si="291"/>
        <v>0</v>
      </c>
      <c r="AF749" s="387">
        <f t="shared" si="291"/>
        <v>0</v>
      </c>
      <c r="AG749" s="387">
        <f t="shared" si="291"/>
        <v>0</v>
      </c>
      <c r="AH749" s="387">
        <f t="shared" si="291"/>
        <v>0</v>
      </c>
      <c r="AI749" s="387">
        <f t="shared" si="292"/>
        <v>0</v>
      </c>
      <c r="AJ749" s="387">
        <f t="shared" si="292"/>
        <v>0</v>
      </c>
      <c r="AK749" s="387">
        <f t="shared" si="292"/>
        <v>0</v>
      </c>
      <c r="AL749" s="387">
        <f t="shared" si="292"/>
        <v>0</v>
      </c>
      <c r="AM749" s="387">
        <f t="shared" si="292"/>
        <v>0</v>
      </c>
      <c r="AN749" s="387">
        <f t="shared" si="292"/>
        <v>0</v>
      </c>
      <c r="AO749" s="387">
        <f t="shared" si="292"/>
        <v>0</v>
      </c>
      <c r="AP749" s="387">
        <f t="shared" si="292"/>
        <v>0</v>
      </c>
      <c r="AQ749" s="387">
        <f t="shared" si="292"/>
        <v>0</v>
      </c>
      <c r="AR749" s="387">
        <f t="shared" si="292"/>
        <v>0</v>
      </c>
      <c r="AS749" s="165">
        <f t="shared" si="287"/>
        <v>0</v>
      </c>
    </row>
    <row r="750" spans="2:45" ht="12.75" hidden="1" customHeight="1" outlineLevel="2">
      <c r="B750" s="66">
        <v>6</v>
      </c>
      <c r="D750" s="388">
        <v>8.8908897593405882</v>
      </c>
      <c r="E750" s="387">
        <f t="shared" si="289"/>
        <v>0</v>
      </c>
      <c r="F750" s="387">
        <f t="shared" si="289"/>
        <v>0</v>
      </c>
      <c r="G750" s="387">
        <f t="shared" si="289"/>
        <v>0</v>
      </c>
      <c r="H750" s="387">
        <f t="shared" si="289"/>
        <v>0</v>
      </c>
      <c r="I750" s="387">
        <f t="shared" si="289"/>
        <v>0</v>
      </c>
      <c r="J750" s="387">
        <f t="shared" si="289"/>
        <v>0</v>
      </c>
      <c r="K750" s="387">
        <f t="shared" si="289"/>
        <v>0.88908897593405878</v>
      </c>
      <c r="L750" s="387">
        <f t="shared" si="289"/>
        <v>0.88908897593405878</v>
      </c>
      <c r="M750" s="387">
        <f t="shared" si="289"/>
        <v>0.88908897593405878</v>
      </c>
      <c r="N750" s="387">
        <f t="shared" si="289"/>
        <v>0.88908897593405878</v>
      </c>
      <c r="O750" s="387">
        <f t="shared" si="290"/>
        <v>0.88908897593405878</v>
      </c>
      <c r="P750" s="387">
        <f t="shared" si="290"/>
        <v>0.88908897593405878</v>
      </c>
      <c r="Q750" s="387">
        <f t="shared" si="290"/>
        <v>0.88908897593405878</v>
      </c>
      <c r="R750" s="387">
        <f t="shared" si="290"/>
        <v>0.88908897593405878</v>
      </c>
      <c r="S750" s="387">
        <f t="shared" si="290"/>
        <v>0.88908897593405878</v>
      </c>
      <c r="T750" s="387">
        <f t="shared" si="290"/>
        <v>0.88908897593405878</v>
      </c>
      <c r="U750" s="387">
        <f t="shared" si="290"/>
        <v>0</v>
      </c>
      <c r="V750" s="387">
        <f t="shared" si="290"/>
        <v>0</v>
      </c>
      <c r="W750" s="387">
        <f t="shared" si="290"/>
        <v>0</v>
      </c>
      <c r="X750" s="387">
        <f t="shared" si="290"/>
        <v>0</v>
      </c>
      <c r="Y750" s="387">
        <f t="shared" si="291"/>
        <v>0</v>
      </c>
      <c r="Z750" s="387">
        <f t="shared" si="291"/>
        <v>0</v>
      </c>
      <c r="AA750" s="387">
        <f t="shared" si="291"/>
        <v>0</v>
      </c>
      <c r="AB750" s="387">
        <f t="shared" si="291"/>
        <v>0</v>
      </c>
      <c r="AC750" s="387">
        <f t="shared" si="291"/>
        <v>0</v>
      </c>
      <c r="AD750" s="387">
        <f t="shared" si="291"/>
        <v>0</v>
      </c>
      <c r="AE750" s="387">
        <f t="shared" si="291"/>
        <v>0</v>
      </c>
      <c r="AF750" s="387">
        <f t="shared" si="291"/>
        <v>0</v>
      </c>
      <c r="AG750" s="387">
        <f t="shared" si="291"/>
        <v>0</v>
      </c>
      <c r="AH750" s="387">
        <f t="shared" si="291"/>
        <v>0</v>
      </c>
      <c r="AI750" s="387">
        <f t="shared" si="292"/>
        <v>0</v>
      </c>
      <c r="AJ750" s="387">
        <f t="shared" si="292"/>
        <v>0</v>
      </c>
      <c r="AK750" s="387">
        <f t="shared" si="292"/>
        <v>0</v>
      </c>
      <c r="AL750" s="387">
        <f t="shared" si="292"/>
        <v>0</v>
      </c>
      <c r="AM750" s="387">
        <f t="shared" si="292"/>
        <v>0</v>
      </c>
      <c r="AN750" s="387">
        <f t="shared" si="292"/>
        <v>0</v>
      </c>
      <c r="AO750" s="387">
        <f t="shared" si="292"/>
        <v>0</v>
      </c>
      <c r="AP750" s="387">
        <f t="shared" si="292"/>
        <v>0</v>
      </c>
      <c r="AQ750" s="387">
        <f t="shared" si="292"/>
        <v>0</v>
      </c>
      <c r="AR750" s="387">
        <f t="shared" si="292"/>
        <v>0</v>
      </c>
      <c r="AS750" s="165">
        <f t="shared" si="287"/>
        <v>8.8908897593405882</v>
      </c>
    </row>
    <row r="751" spans="2:45" ht="12.75" hidden="1" customHeight="1" outlineLevel="2">
      <c r="B751" s="66">
        <v>7</v>
      </c>
      <c r="D751" s="388">
        <v>0</v>
      </c>
      <c r="E751" s="387">
        <f t="shared" si="289"/>
        <v>0</v>
      </c>
      <c r="F751" s="387">
        <f t="shared" si="289"/>
        <v>0</v>
      </c>
      <c r="G751" s="387">
        <f t="shared" si="289"/>
        <v>0</v>
      </c>
      <c r="H751" s="387">
        <f t="shared" si="289"/>
        <v>0</v>
      </c>
      <c r="I751" s="387">
        <f t="shared" si="289"/>
        <v>0</v>
      </c>
      <c r="J751" s="387">
        <f t="shared" si="289"/>
        <v>0</v>
      </c>
      <c r="K751" s="387">
        <f t="shared" si="289"/>
        <v>0</v>
      </c>
      <c r="L751" s="387">
        <f t="shared" si="289"/>
        <v>0</v>
      </c>
      <c r="M751" s="387">
        <f t="shared" si="289"/>
        <v>0</v>
      </c>
      <c r="N751" s="387">
        <f t="shared" si="289"/>
        <v>0</v>
      </c>
      <c r="O751" s="387">
        <f t="shared" si="290"/>
        <v>0</v>
      </c>
      <c r="P751" s="387">
        <f t="shared" si="290"/>
        <v>0</v>
      </c>
      <c r="Q751" s="387">
        <f t="shared" si="290"/>
        <v>0</v>
      </c>
      <c r="R751" s="387">
        <f t="shared" si="290"/>
        <v>0</v>
      </c>
      <c r="S751" s="387">
        <f t="shared" si="290"/>
        <v>0</v>
      </c>
      <c r="T751" s="387">
        <f t="shared" si="290"/>
        <v>0</v>
      </c>
      <c r="U751" s="387">
        <f t="shared" si="290"/>
        <v>0</v>
      </c>
      <c r="V751" s="387">
        <f t="shared" si="290"/>
        <v>0</v>
      </c>
      <c r="W751" s="387">
        <f t="shared" si="290"/>
        <v>0</v>
      </c>
      <c r="X751" s="387">
        <f t="shared" si="290"/>
        <v>0</v>
      </c>
      <c r="Y751" s="387">
        <f t="shared" si="291"/>
        <v>0</v>
      </c>
      <c r="Z751" s="387">
        <f t="shared" si="291"/>
        <v>0</v>
      </c>
      <c r="AA751" s="387">
        <f t="shared" si="291"/>
        <v>0</v>
      </c>
      <c r="AB751" s="387">
        <f t="shared" si="291"/>
        <v>0</v>
      </c>
      <c r="AC751" s="387">
        <f t="shared" si="291"/>
        <v>0</v>
      </c>
      <c r="AD751" s="387">
        <f t="shared" si="291"/>
        <v>0</v>
      </c>
      <c r="AE751" s="387">
        <f t="shared" si="291"/>
        <v>0</v>
      </c>
      <c r="AF751" s="387">
        <f t="shared" si="291"/>
        <v>0</v>
      </c>
      <c r="AG751" s="387">
        <f t="shared" si="291"/>
        <v>0</v>
      </c>
      <c r="AH751" s="387">
        <f t="shared" si="291"/>
        <v>0</v>
      </c>
      <c r="AI751" s="387">
        <f t="shared" si="292"/>
        <v>0</v>
      </c>
      <c r="AJ751" s="387">
        <f t="shared" si="292"/>
        <v>0</v>
      </c>
      <c r="AK751" s="387">
        <f t="shared" si="292"/>
        <v>0</v>
      </c>
      <c r="AL751" s="387">
        <f t="shared" si="292"/>
        <v>0</v>
      </c>
      <c r="AM751" s="387">
        <f t="shared" si="292"/>
        <v>0</v>
      </c>
      <c r="AN751" s="387">
        <f t="shared" si="292"/>
        <v>0</v>
      </c>
      <c r="AO751" s="387">
        <f t="shared" si="292"/>
        <v>0</v>
      </c>
      <c r="AP751" s="387">
        <f t="shared" si="292"/>
        <v>0</v>
      </c>
      <c r="AQ751" s="387">
        <f t="shared" si="292"/>
        <v>0</v>
      </c>
      <c r="AR751" s="387">
        <f t="shared" si="292"/>
        <v>0</v>
      </c>
      <c r="AS751" s="165">
        <f t="shared" si="287"/>
        <v>0</v>
      </c>
    </row>
    <row r="752" spans="2:45" ht="12.75" hidden="1" customHeight="1" outlineLevel="2">
      <c r="B752" s="66">
        <v>8</v>
      </c>
      <c r="D752" s="388">
        <v>0</v>
      </c>
      <c r="E752" s="387">
        <f t="shared" si="289"/>
        <v>0</v>
      </c>
      <c r="F752" s="387">
        <f t="shared" si="289"/>
        <v>0</v>
      </c>
      <c r="G752" s="387">
        <f t="shared" si="289"/>
        <v>0</v>
      </c>
      <c r="H752" s="387">
        <f t="shared" si="289"/>
        <v>0</v>
      </c>
      <c r="I752" s="387">
        <f t="shared" si="289"/>
        <v>0</v>
      </c>
      <c r="J752" s="387">
        <f t="shared" si="289"/>
        <v>0</v>
      </c>
      <c r="K752" s="387">
        <f t="shared" si="289"/>
        <v>0</v>
      </c>
      <c r="L752" s="387">
        <f t="shared" si="289"/>
        <v>0</v>
      </c>
      <c r="M752" s="387">
        <f t="shared" si="289"/>
        <v>0</v>
      </c>
      <c r="N752" s="387">
        <f t="shared" si="289"/>
        <v>0</v>
      </c>
      <c r="O752" s="387">
        <f t="shared" si="290"/>
        <v>0</v>
      </c>
      <c r="P752" s="387">
        <f t="shared" si="290"/>
        <v>0</v>
      </c>
      <c r="Q752" s="387">
        <f t="shared" si="290"/>
        <v>0</v>
      </c>
      <c r="R752" s="387">
        <f t="shared" si="290"/>
        <v>0</v>
      </c>
      <c r="S752" s="387">
        <f t="shared" si="290"/>
        <v>0</v>
      </c>
      <c r="T752" s="387">
        <f t="shared" si="290"/>
        <v>0</v>
      </c>
      <c r="U752" s="387">
        <f t="shared" si="290"/>
        <v>0</v>
      </c>
      <c r="V752" s="387">
        <f t="shared" si="290"/>
        <v>0</v>
      </c>
      <c r="W752" s="387">
        <f t="shared" si="290"/>
        <v>0</v>
      </c>
      <c r="X752" s="387">
        <f t="shared" si="290"/>
        <v>0</v>
      </c>
      <c r="Y752" s="387">
        <f t="shared" si="291"/>
        <v>0</v>
      </c>
      <c r="Z752" s="387">
        <f t="shared" si="291"/>
        <v>0</v>
      </c>
      <c r="AA752" s="387">
        <f t="shared" si="291"/>
        <v>0</v>
      </c>
      <c r="AB752" s="387">
        <f t="shared" si="291"/>
        <v>0</v>
      </c>
      <c r="AC752" s="387">
        <f t="shared" si="291"/>
        <v>0</v>
      </c>
      <c r="AD752" s="387">
        <f t="shared" si="291"/>
        <v>0</v>
      </c>
      <c r="AE752" s="387">
        <f t="shared" si="291"/>
        <v>0</v>
      </c>
      <c r="AF752" s="387">
        <f t="shared" si="291"/>
        <v>0</v>
      </c>
      <c r="AG752" s="387">
        <f t="shared" si="291"/>
        <v>0</v>
      </c>
      <c r="AH752" s="387">
        <f t="shared" si="291"/>
        <v>0</v>
      </c>
      <c r="AI752" s="387">
        <f t="shared" si="292"/>
        <v>0</v>
      </c>
      <c r="AJ752" s="387">
        <f t="shared" si="292"/>
        <v>0</v>
      </c>
      <c r="AK752" s="387">
        <f t="shared" si="292"/>
        <v>0</v>
      </c>
      <c r="AL752" s="387">
        <f t="shared" si="292"/>
        <v>0</v>
      </c>
      <c r="AM752" s="387">
        <f t="shared" si="292"/>
        <v>0</v>
      </c>
      <c r="AN752" s="387">
        <f t="shared" si="292"/>
        <v>0</v>
      </c>
      <c r="AO752" s="387">
        <f t="shared" si="292"/>
        <v>0</v>
      </c>
      <c r="AP752" s="387">
        <f t="shared" si="292"/>
        <v>0</v>
      </c>
      <c r="AQ752" s="387">
        <f t="shared" si="292"/>
        <v>0</v>
      </c>
      <c r="AR752" s="387">
        <f t="shared" si="292"/>
        <v>0</v>
      </c>
      <c r="AS752" s="165">
        <f t="shared" si="287"/>
        <v>0</v>
      </c>
    </row>
    <row r="753" spans="2:45" ht="12.75" hidden="1" customHeight="1" outlineLevel="2">
      <c r="B753" s="66">
        <v>9</v>
      </c>
      <c r="D753" s="388">
        <v>0</v>
      </c>
      <c r="E753" s="387">
        <f t="shared" si="289"/>
        <v>0</v>
      </c>
      <c r="F753" s="387">
        <f t="shared" si="289"/>
        <v>0</v>
      </c>
      <c r="G753" s="387">
        <f t="shared" si="289"/>
        <v>0</v>
      </c>
      <c r="H753" s="387">
        <f t="shared" si="289"/>
        <v>0</v>
      </c>
      <c r="I753" s="387">
        <f t="shared" si="289"/>
        <v>0</v>
      </c>
      <c r="J753" s="387">
        <f t="shared" si="289"/>
        <v>0</v>
      </c>
      <c r="K753" s="387">
        <f t="shared" si="289"/>
        <v>0</v>
      </c>
      <c r="L753" s="387">
        <f t="shared" si="289"/>
        <v>0</v>
      </c>
      <c r="M753" s="387">
        <f t="shared" si="289"/>
        <v>0</v>
      </c>
      <c r="N753" s="387">
        <f t="shared" si="289"/>
        <v>0</v>
      </c>
      <c r="O753" s="387">
        <f t="shared" si="290"/>
        <v>0</v>
      </c>
      <c r="P753" s="387">
        <f t="shared" si="290"/>
        <v>0</v>
      </c>
      <c r="Q753" s="387">
        <f t="shared" si="290"/>
        <v>0</v>
      </c>
      <c r="R753" s="387">
        <f t="shared" si="290"/>
        <v>0</v>
      </c>
      <c r="S753" s="387">
        <f t="shared" si="290"/>
        <v>0</v>
      </c>
      <c r="T753" s="387">
        <f t="shared" si="290"/>
        <v>0</v>
      </c>
      <c r="U753" s="387">
        <f t="shared" si="290"/>
        <v>0</v>
      </c>
      <c r="V753" s="387">
        <f t="shared" si="290"/>
        <v>0</v>
      </c>
      <c r="W753" s="387">
        <f t="shared" si="290"/>
        <v>0</v>
      </c>
      <c r="X753" s="387">
        <f t="shared" si="290"/>
        <v>0</v>
      </c>
      <c r="Y753" s="387">
        <f t="shared" si="291"/>
        <v>0</v>
      </c>
      <c r="Z753" s="387">
        <f t="shared" si="291"/>
        <v>0</v>
      </c>
      <c r="AA753" s="387">
        <f t="shared" si="291"/>
        <v>0</v>
      </c>
      <c r="AB753" s="387">
        <f t="shared" si="291"/>
        <v>0</v>
      </c>
      <c r="AC753" s="387">
        <f t="shared" si="291"/>
        <v>0</v>
      </c>
      <c r="AD753" s="387">
        <f t="shared" si="291"/>
        <v>0</v>
      </c>
      <c r="AE753" s="387">
        <f t="shared" si="291"/>
        <v>0</v>
      </c>
      <c r="AF753" s="387">
        <f t="shared" si="291"/>
        <v>0</v>
      </c>
      <c r="AG753" s="387">
        <f t="shared" si="291"/>
        <v>0</v>
      </c>
      <c r="AH753" s="387">
        <f t="shared" si="291"/>
        <v>0</v>
      </c>
      <c r="AI753" s="387">
        <f t="shared" si="292"/>
        <v>0</v>
      </c>
      <c r="AJ753" s="387">
        <f t="shared" si="292"/>
        <v>0</v>
      </c>
      <c r="AK753" s="387">
        <f t="shared" si="292"/>
        <v>0</v>
      </c>
      <c r="AL753" s="387">
        <f t="shared" si="292"/>
        <v>0</v>
      </c>
      <c r="AM753" s="387">
        <f t="shared" si="292"/>
        <v>0</v>
      </c>
      <c r="AN753" s="387">
        <f t="shared" si="292"/>
        <v>0</v>
      </c>
      <c r="AO753" s="387">
        <f t="shared" si="292"/>
        <v>0</v>
      </c>
      <c r="AP753" s="387">
        <f t="shared" si="292"/>
        <v>0</v>
      </c>
      <c r="AQ753" s="387">
        <f t="shared" si="292"/>
        <v>0</v>
      </c>
      <c r="AR753" s="387">
        <f t="shared" si="292"/>
        <v>0</v>
      </c>
      <c r="AS753" s="165">
        <f t="shared" si="287"/>
        <v>0</v>
      </c>
    </row>
    <row r="754" spans="2:45" ht="12.75" hidden="1" customHeight="1" outlineLevel="2">
      <c r="B754" s="66">
        <v>10</v>
      </c>
      <c r="D754" s="388">
        <v>0</v>
      </c>
      <c r="E754" s="387">
        <f t="shared" si="289"/>
        <v>0</v>
      </c>
      <c r="F754" s="387">
        <f t="shared" si="289"/>
        <v>0</v>
      </c>
      <c r="G754" s="387">
        <f t="shared" si="289"/>
        <v>0</v>
      </c>
      <c r="H754" s="387">
        <f t="shared" si="289"/>
        <v>0</v>
      </c>
      <c r="I754" s="387">
        <f t="shared" si="289"/>
        <v>0</v>
      </c>
      <c r="J754" s="387">
        <f t="shared" si="289"/>
        <v>0</v>
      </c>
      <c r="K754" s="387">
        <f t="shared" si="289"/>
        <v>0</v>
      </c>
      <c r="L754" s="387">
        <f t="shared" si="289"/>
        <v>0</v>
      </c>
      <c r="M754" s="387">
        <f t="shared" si="289"/>
        <v>0</v>
      </c>
      <c r="N754" s="387">
        <f t="shared" si="289"/>
        <v>0</v>
      </c>
      <c r="O754" s="387">
        <f t="shared" si="290"/>
        <v>0</v>
      </c>
      <c r="P754" s="387">
        <f t="shared" si="290"/>
        <v>0</v>
      </c>
      <c r="Q754" s="387">
        <f t="shared" si="290"/>
        <v>0</v>
      </c>
      <c r="R754" s="387">
        <f t="shared" si="290"/>
        <v>0</v>
      </c>
      <c r="S754" s="387">
        <f t="shared" si="290"/>
        <v>0</v>
      </c>
      <c r="T754" s="387">
        <f t="shared" si="290"/>
        <v>0</v>
      </c>
      <c r="U754" s="387">
        <f t="shared" si="290"/>
        <v>0</v>
      </c>
      <c r="V754" s="387">
        <f t="shared" si="290"/>
        <v>0</v>
      </c>
      <c r="W754" s="387">
        <f t="shared" si="290"/>
        <v>0</v>
      </c>
      <c r="X754" s="387">
        <f t="shared" si="290"/>
        <v>0</v>
      </c>
      <c r="Y754" s="387">
        <f t="shared" si="291"/>
        <v>0</v>
      </c>
      <c r="Z754" s="387">
        <f t="shared" si="291"/>
        <v>0</v>
      </c>
      <c r="AA754" s="387">
        <f t="shared" si="291"/>
        <v>0</v>
      </c>
      <c r="AB754" s="387">
        <f t="shared" si="291"/>
        <v>0</v>
      </c>
      <c r="AC754" s="387">
        <f t="shared" si="291"/>
        <v>0</v>
      </c>
      <c r="AD754" s="387">
        <f t="shared" si="291"/>
        <v>0</v>
      </c>
      <c r="AE754" s="387">
        <f t="shared" si="291"/>
        <v>0</v>
      </c>
      <c r="AF754" s="387">
        <f t="shared" si="291"/>
        <v>0</v>
      </c>
      <c r="AG754" s="387">
        <f t="shared" si="291"/>
        <v>0</v>
      </c>
      <c r="AH754" s="387">
        <f t="shared" si="291"/>
        <v>0</v>
      </c>
      <c r="AI754" s="387">
        <f t="shared" si="292"/>
        <v>0</v>
      </c>
      <c r="AJ754" s="387">
        <f t="shared" si="292"/>
        <v>0</v>
      </c>
      <c r="AK754" s="387">
        <f t="shared" si="292"/>
        <v>0</v>
      </c>
      <c r="AL754" s="387">
        <f t="shared" si="292"/>
        <v>0</v>
      </c>
      <c r="AM754" s="387">
        <f t="shared" si="292"/>
        <v>0</v>
      </c>
      <c r="AN754" s="387">
        <f t="shared" si="292"/>
        <v>0</v>
      </c>
      <c r="AO754" s="387">
        <f t="shared" si="292"/>
        <v>0</v>
      </c>
      <c r="AP754" s="387">
        <f t="shared" si="292"/>
        <v>0</v>
      </c>
      <c r="AQ754" s="387">
        <f t="shared" si="292"/>
        <v>0</v>
      </c>
      <c r="AR754" s="387">
        <f t="shared" si="292"/>
        <v>0</v>
      </c>
      <c r="AS754" s="165">
        <f t="shared" si="287"/>
        <v>0</v>
      </c>
    </row>
    <row r="755" spans="2:45" ht="12.75" hidden="1" customHeight="1" outlineLevel="2">
      <c r="B755" s="66">
        <v>11</v>
      </c>
      <c r="D755" s="388">
        <v>8.8908897593405882</v>
      </c>
      <c r="E755" s="387">
        <f t="shared" ref="E755:N764" si="293">IF(AND(E$2=$B755,$B755=$C$3),$D755,IF(AND(E$2&gt;$B755,E$2&lt;=$D$744+$B755),SLN($D755,0,IF($C$3-$B755&gt;=$D$744,$D$744,$C$3-$B755)),0))</f>
        <v>0</v>
      </c>
      <c r="F755" s="387">
        <f t="shared" si="293"/>
        <v>0</v>
      </c>
      <c r="G755" s="387">
        <f t="shared" si="293"/>
        <v>0</v>
      </c>
      <c r="H755" s="387">
        <f t="shared" si="293"/>
        <v>0</v>
      </c>
      <c r="I755" s="387">
        <f t="shared" si="293"/>
        <v>0</v>
      </c>
      <c r="J755" s="387">
        <f t="shared" si="293"/>
        <v>0</v>
      </c>
      <c r="K755" s="387">
        <f t="shared" si="293"/>
        <v>0</v>
      </c>
      <c r="L755" s="387">
        <f t="shared" si="293"/>
        <v>0</v>
      </c>
      <c r="M755" s="387">
        <f t="shared" si="293"/>
        <v>0</v>
      </c>
      <c r="N755" s="387">
        <f t="shared" si="293"/>
        <v>0</v>
      </c>
      <c r="O755" s="387">
        <f t="shared" ref="O755:X764" si="294">IF(AND(O$2=$B755,$B755=$C$3),$D755,IF(AND(O$2&gt;$B755,O$2&lt;=$D$744+$B755),SLN($D755,0,IF($C$3-$B755&gt;=$D$744,$D$744,$C$3-$B755)),0))</f>
        <v>0</v>
      </c>
      <c r="P755" s="387">
        <f t="shared" si="294"/>
        <v>0.88908897593405878</v>
      </c>
      <c r="Q755" s="387">
        <f t="shared" si="294"/>
        <v>0.88908897593405878</v>
      </c>
      <c r="R755" s="387">
        <f t="shared" si="294"/>
        <v>0.88908897593405878</v>
      </c>
      <c r="S755" s="387">
        <f t="shared" si="294"/>
        <v>0.88908897593405878</v>
      </c>
      <c r="T755" s="387">
        <f t="shared" si="294"/>
        <v>0.88908897593405878</v>
      </c>
      <c r="U755" s="387">
        <f t="shared" si="294"/>
        <v>0.88908897593405878</v>
      </c>
      <c r="V755" s="387">
        <f t="shared" si="294"/>
        <v>0.88908897593405878</v>
      </c>
      <c r="W755" s="387">
        <f t="shared" si="294"/>
        <v>0.88908897593405878</v>
      </c>
      <c r="X755" s="387">
        <f t="shared" si="294"/>
        <v>0.88908897593405878</v>
      </c>
      <c r="Y755" s="387">
        <f t="shared" ref="Y755:AH764" si="295">IF(AND(Y$2=$B755,$B755=$C$3),$D755,IF(AND(Y$2&gt;$B755,Y$2&lt;=$D$744+$B755),SLN($D755,0,IF($C$3-$B755&gt;=$D$744,$D$744,$C$3-$B755)),0))</f>
        <v>0.88908897593405878</v>
      </c>
      <c r="Z755" s="387">
        <f t="shared" si="295"/>
        <v>0</v>
      </c>
      <c r="AA755" s="387">
        <f t="shared" si="295"/>
        <v>0</v>
      </c>
      <c r="AB755" s="387">
        <f t="shared" si="295"/>
        <v>0</v>
      </c>
      <c r="AC755" s="387">
        <f t="shared" si="295"/>
        <v>0</v>
      </c>
      <c r="AD755" s="387">
        <f t="shared" si="295"/>
        <v>0</v>
      </c>
      <c r="AE755" s="387">
        <f t="shared" si="295"/>
        <v>0</v>
      </c>
      <c r="AF755" s="387">
        <f t="shared" si="295"/>
        <v>0</v>
      </c>
      <c r="AG755" s="387">
        <f t="shared" si="295"/>
        <v>0</v>
      </c>
      <c r="AH755" s="387">
        <f t="shared" si="295"/>
        <v>0</v>
      </c>
      <c r="AI755" s="387">
        <f t="shared" ref="AI755:AR764" si="296">IF(AND(AI$2=$B755,$B755=$C$3),$D755,IF(AND(AI$2&gt;$B755,AI$2&lt;=$D$744+$B755),SLN($D755,0,IF($C$3-$B755&gt;=$D$744,$D$744,$C$3-$B755)),0))</f>
        <v>0</v>
      </c>
      <c r="AJ755" s="387">
        <f t="shared" si="296"/>
        <v>0</v>
      </c>
      <c r="AK755" s="387">
        <f t="shared" si="296"/>
        <v>0</v>
      </c>
      <c r="AL755" s="387">
        <f t="shared" si="296"/>
        <v>0</v>
      </c>
      <c r="AM755" s="387">
        <f t="shared" si="296"/>
        <v>0</v>
      </c>
      <c r="AN755" s="387">
        <f t="shared" si="296"/>
        <v>0</v>
      </c>
      <c r="AO755" s="387">
        <f t="shared" si="296"/>
        <v>0</v>
      </c>
      <c r="AP755" s="387">
        <f t="shared" si="296"/>
        <v>0</v>
      </c>
      <c r="AQ755" s="387">
        <f t="shared" si="296"/>
        <v>0</v>
      </c>
      <c r="AR755" s="387">
        <f t="shared" si="296"/>
        <v>0</v>
      </c>
      <c r="AS755" s="165">
        <f t="shared" si="287"/>
        <v>8.8908897593405882</v>
      </c>
    </row>
    <row r="756" spans="2:45" ht="12.75" hidden="1" customHeight="1" outlineLevel="2">
      <c r="B756" s="66">
        <v>12</v>
      </c>
      <c r="D756" s="388">
        <v>0</v>
      </c>
      <c r="E756" s="387">
        <f t="shared" si="293"/>
        <v>0</v>
      </c>
      <c r="F756" s="387">
        <f t="shared" si="293"/>
        <v>0</v>
      </c>
      <c r="G756" s="387">
        <f t="shared" si="293"/>
        <v>0</v>
      </c>
      <c r="H756" s="387">
        <f t="shared" si="293"/>
        <v>0</v>
      </c>
      <c r="I756" s="387">
        <f t="shared" si="293"/>
        <v>0</v>
      </c>
      <c r="J756" s="387">
        <f t="shared" si="293"/>
        <v>0</v>
      </c>
      <c r="K756" s="387">
        <f t="shared" si="293"/>
        <v>0</v>
      </c>
      <c r="L756" s="387">
        <f t="shared" si="293"/>
        <v>0</v>
      </c>
      <c r="M756" s="387">
        <f t="shared" si="293"/>
        <v>0</v>
      </c>
      <c r="N756" s="387">
        <f t="shared" si="293"/>
        <v>0</v>
      </c>
      <c r="O756" s="387">
        <f t="shared" si="294"/>
        <v>0</v>
      </c>
      <c r="P756" s="387">
        <f t="shared" si="294"/>
        <v>0</v>
      </c>
      <c r="Q756" s="387">
        <f t="shared" si="294"/>
        <v>0</v>
      </c>
      <c r="R756" s="387">
        <f t="shared" si="294"/>
        <v>0</v>
      </c>
      <c r="S756" s="387">
        <f t="shared" si="294"/>
        <v>0</v>
      </c>
      <c r="T756" s="387">
        <f t="shared" si="294"/>
        <v>0</v>
      </c>
      <c r="U756" s="387">
        <f t="shared" si="294"/>
        <v>0</v>
      </c>
      <c r="V756" s="387">
        <f t="shared" si="294"/>
        <v>0</v>
      </c>
      <c r="W756" s="387">
        <f t="shared" si="294"/>
        <v>0</v>
      </c>
      <c r="X756" s="387">
        <f t="shared" si="294"/>
        <v>0</v>
      </c>
      <c r="Y756" s="387">
        <f t="shared" si="295"/>
        <v>0</v>
      </c>
      <c r="Z756" s="387">
        <f t="shared" si="295"/>
        <v>0</v>
      </c>
      <c r="AA756" s="387">
        <f t="shared" si="295"/>
        <v>0</v>
      </c>
      <c r="AB756" s="387">
        <f t="shared" si="295"/>
        <v>0</v>
      </c>
      <c r="AC756" s="387">
        <f t="shared" si="295"/>
        <v>0</v>
      </c>
      <c r="AD756" s="387">
        <f t="shared" si="295"/>
        <v>0</v>
      </c>
      <c r="AE756" s="387">
        <f t="shared" si="295"/>
        <v>0</v>
      </c>
      <c r="AF756" s="387">
        <f t="shared" si="295"/>
        <v>0</v>
      </c>
      <c r="AG756" s="387">
        <f t="shared" si="295"/>
        <v>0</v>
      </c>
      <c r="AH756" s="387">
        <f t="shared" si="295"/>
        <v>0</v>
      </c>
      <c r="AI756" s="387">
        <f t="shared" si="296"/>
        <v>0</v>
      </c>
      <c r="AJ756" s="387">
        <f t="shared" si="296"/>
        <v>0</v>
      </c>
      <c r="AK756" s="387">
        <f t="shared" si="296"/>
        <v>0</v>
      </c>
      <c r="AL756" s="387">
        <f t="shared" si="296"/>
        <v>0</v>
      </c>
      <c r="AM756" s="387">
        <f t="shared" si="296"/>
        <v>0</v>
      </c>
      <c r="AN756" s="387">
        <f t="shared" si="296"/>
        <v>0</v>
      </c>
      <c r="AO756" s="387">
        <f t="shared" si="296"/>
        <v>0</v>
      </c>
      <c r="AP756" s="387">
        <f t="shared" si="296"/>
        <v>0</v>
      </c>
      <c r="AQ756" s="387">
        <f t="shared" si="296"/>
        <v>0</v>
      </c>
      <c r="AR756" s="387">
        <f t="shared" si="296"/>
        <v>0</v>
      </c>
      <c r="AS756" s="165">
        <f t="shared" si="287"/>
        <v>0</v>
      </c>
    </row>
    <row r="757" spans="2:45" ht="12.75" hidden="1" customHeight="1" outlineLevel="2">
      <c r="B757" s="66">
        <v>13</v>
      </c>
      <c r="D757" s="388">
        <v>0</v>
      </c>
      <c r="E757" s="387">
        <f t="shared" si="293"/>
        <v>0</v>
      </c>
      <c r="F757" s="387">
        <f t="shared" si="293"/>
        <v>0</v>
      </c>
      <c r="G757" s="387">
        <f t="shared" si="293"/>
        <v>0</v>
      </c>
      <c r="H757" s="387">
        <f t="shared" si="293"/>
        <v>0</v>
      </c>
      <c r="I757" s="387">
        <f t="shared" si="293"/>
        <v>0</v>
      </c>
      <c r="J757" s="387">
        <f t="shared" si="293"/>
        <v>0</v>
      </c>
      <c r="K757" s="387">
        <f t="shared" si="293"/>
        <v>0</v>
      </c>
      <c r="L757" s="387">
        <f t="shared" si="293"/>
        <v>0</v>
      </c>
      <c r="M757" s="387">
        <f t="shared" si="293"/>
        <v>0</v>
      </c>
      <c r="N757" s="387">
        <f t="shared" si="293"/>
        <v>0</v>
      </c>
      <c r="O757" s="387">
        <f t="shared" si="294"/>
        <v>0</v>
      </c>
      <c r="P757" s="387">
        <f t="shared" si="294"/>
        <v>0</v>
      </c>
      <c r="Q757" s="387">
        <f t="shared" si="294"/>
        <v>0</v>
      </c>
      <c r="R757" s="387">
        <f t="shared" si="294"/>
        <v>0</v>
      </c>
      <c r="S757" s="387">
        <f t="shared" si="294"/>
        <v>0</v>
      </c>
      <c r="T757" s="387">
        <f t="shared" si="294"/>
        <v>0</v>
      </c>
      <c r="U757" s="387">
        <f t="shared" si="294"/>
        <v>0</v>
      </c>
      <c r="V757" s="387">
        <f t="shared" si="294"/>
        <v>0</v>
      </c>
      <c r="W757" s="387">
        <f t="shared" si="294"/>
        <v>0</v>
      </c>
      <c r="X757" s="387">
        <f t="shared" si="294"/>
        <v>0</v>
      </c>
      <c r="Y757" s="387">
        <f t="shared" si="295"/>
        <v>0</v>
      </c>
      <c r="Z757" s="387">
        <f t="shared" si="295"/>
        <v>0</v>
      </c>
      <c r="AA757" s="387">
        <f t="shared" si="295"/>
        <v>0</v>
      </c>
      <c r="AB757" s="387">
        <f t="shared" si="295"/>
        <v>0</v>
      </c>
      <c r="AC757" s="387">
        <f t="shared" si="295"/>
        <v>0</v>
      </c>
      <c r="AD757" s="387">
        <f t="shared" si="295"/>
        <v>0</v>
      </c>
      <c r="AE757" s="387">
        <f t="shared" si="295"/>
        <v>0</v>
      </c>
      <c r="AF757" s="387">
        <f t="shared" si="295"/>
        <v>0</v>
      </c>
      <c r="AG757" s="387">
        <f t="shared" si="295"/>
        <v>0</v>
      </c>
      <c r="AH757" s="387">
        <f t="shared" si="295"/>
        <v>0</v>
      </c>
      <c r="AI757" s="387">
        <f t="shared" si="296"/>
        <v>0</v>
      </c>
      <c r="AJ757" s="387">
        <f t="shared" si="296"/>
        <v>0</v>
      </c>
      <c r="AK757" s="387">
        <f t="shared" si="296"/>
        <v>0</v>
      </c>
      <c r="AL757" s="387">
        <f t="shared" si="296"/>
        <v>0</v>
      </c>
      <c r="AM757" s="387">
        <f t="shared" si="296"/>
        <v>0</v>
      </c>
      <c r="AN757" s="387">
        <f t="shared" si="296"/>
        <v>0</v>
      </c>
      <c r="AO757" s="387">
        <f t="shared" si="296"/>
        <v>0</v>
      </c>
      <c r="AP757" s="387">
        <f t="shared" si="296"/>
        <v>0</v>
      </c>
      <c r="AQ757" s="387">
        <f t="shared" si="296"/>
        <v>0</v>
      </c>
      <c r="AR757" s="387">
        <f t="shared" si="296"/>
        <v>0</v>
      </c>
      <c r="AS757" s="165">
        <f t="shared" si="287"/>
        <v>0</v>
      </c>
    </row>
    <row r="758" spans="2:45" ht="12.75" hidden="1" customHeight="1" outlineLevel="2">
      <c r="B758" s="66">
        <v>14</v>
      </c>
      <c r="D758" s="388">
        <v>0</v>
      </c>
      <c r="E758" s="387">
        <f t="shared" si="293"/>
        <v>0</v>
      </c>
      <c r="F758" s="387">
        <f t="shared" si="293"/>
        <v>0</v>
      </c>
      <c r="G758" s="387">
        <f t="shared" si="293"/>
        <v>0</v>
      </c>
      <c r="H758" s="387">
        <f t="shared" si="293"/>
        <v>0</v>
      </c>
      <c r="I758" s="387">
        <f t="shared" si="293"/>
        <v>0</v>
      </c>
      <c r="J758" s="387">
        <f t="shared" si="293"/>
        <v>0</v>
      </c>
      <c r="K758" s="387">
        <f t="shared" si="293"/>
        <v>0</v>
      </c>
      <c r="L758" s="387">
        <f t="shared" si="293"/>
        <v>0</v>
      </c>
      <c r="M758" s="387">
        <f t="shared" si="293"/>
        <v>0</v>
      </c>
      <c r="N758" s="387">
        <f t="shared" si="293"/>
        <v>0</v>
      </c>
      <c r="O758" s="387">
        <f t="shared" si="294"/>
        <v>0</v>
      </c>
      <c r="P758" s="387">
        <f t="shared" si="294"/>
        <v>0</v>
      </c>
      <c r="Q758" s="387">
        <f t="shared" si="294"/>
        <v>0</v>
      </c>
      <c r="R758" s="387">
        <f t="shared" si="294"/>
        <v>0</v>
      </c>
      <c r="S758" s="387">
        <f t="shared" si="294"/>
        <v>0</v>
      </c>
      <c r="T758" s="387">
        <f t="shared" si="294"/>
        <v>0</v>
      </c>
      <c r="U758" s="387">
        <f t="shared" si="294"/>
        <v>0</v>
      </c>
      <c r="V758" s="387">
        <f t="shared" si="294"/>
        <v>0</v>
      </c>
      <c r="W758" s="387">
        <f t="shared" si="294"/>
        <v>0</v>
      </c>
      <c r="X758" s="387">
        <f t="shared" si="294"/>
        <v>0</v>
      </c>
      <c r="Y758" s="387">
        <f t="shared" si="295"/>
        <v>0</v>
      </c>
      <c r="Z758" s="387">
        <f t="shared" si="295"/>
        <v>0</v>
      </c>
      <c r="AA758" s="387">
        <f t="shared" si="295"/>
        <v>0</v>
      </c>
      <c r="AB758" s="387">
        <f t="shared" si="295"/>
        <v>0</v>
      </c>
      <c r="AC758" s="387">
        <f t="shared" si="295"/>
        <v>0</v>
      </c>
      <c r="AD758" s="387">
        <f t="shared" si="295"/>
        <v>0</v>
      </c>
      <c r="AE758" s="387">
        <f t="shared" si="295"/>
        <v>0</v>
      </c>
      <c r="AF758" s="387">
        <f t="shared" si="295"/>
        <v>0</v>
      </c>
      <c r="AG758" s="387">
        <f t="shared" si="295"/>
        <v>0</v>
      </c>
      <c r="AH758" s="387">
        <f t="shared" si="295"/>
        <v>0</v>
      </c>
      <c r="AI758" s="387">
        <f t="shared" si="296"/>
        <v>0</v>
      </c>
      <c r="AJ758" s="387">
        <f t="shared" si="296"/>
        <v>0</v>
      </c>
      <c r="AK758" s="387">
        <f t="shared" si="296"/>
        <v>0</v>
      </c>
      <c r="AL758" s="387">
        <f t="shared" si="296"/>
        <v>0</v>
      </c>
      <c r="AM758" s="387">
        <f t="shared" si="296"/>
        <v>0</v>
      </c>
      <c r="AN758" s="387">
        <f t="shared" si="296"/>
        <v>0</v>
      </c>
      <c r="AO758" s="387">
        <f t="shared" si="296"/>
        <v>0</v>
      </c>
      <c r="AP758" s="387">
        <f t="shared" si="296"/>
        <v>0</v>
      </c>
      <c r="AQ758" s="387">
        <f t="shared" si="296"/>
        <v>0</v>
      </c>
      <c r="AR758" s="387">
        <f t="shared" si="296"/>
        <v>0</v>
      </c>
      <c r="AS758" s="165">
        <f t="shared" si="287"/>
        <v>0</v>
      </c>
    </row>
    <row r="759" spans="2:45" ht="12.75" hidden="1" customHeight="1" outlineLevel="2">
      <c r="B759" s="66">
        <v>15</v>
      </c>
      <c r="D759" s="388">
        <v>0</v>
      </c>
      <c r="E759" s="387">
        <f t="shared" si="293"/>
        <v>0</v>
      </c>
      <c r="F759" s="387">
        <f t="shared" si="293"/>
        <v>0</v>
      </c>
      <c r="G759" s="387">
        <f t="shared" si="293"/>
        <v>0</v>
      </c>
      <c r="H759" s="387">
        <f t="shared" si="293"/>
        <v>0</v>
      </c>
      <c r="I759" s="387">
        <f t="shared" si="293"/>
        <v>0</v>
      </c>
      <c r="J759" s="387">
        <f t="shared" si="293"/>
        <v>0</v>
      </c>
      <c r="K759" s="387">
        <f t="shared" si="293"/>
        <v>0</v>
      </c>
      <c r="L759" s="387">
        <f t="shared" si="293"/>
        <v>0</v>
      </c>
      <c r="M759" s="387">
        <f t="shared" si="293"/>
        <v>0</v>
      </c>
      <c r="N759" s="387">
        <f t="shared" si="293"/>
        <v>0</v>
      </c>
      <c r="O759" s="387">
        <f t="shared" si="294"/>
        <v>0</v>
      </c>
      <c r="P759" s="387">
        <f t="shared" si="294"/>
        <v>0</v>
      </c>
      <c r="Q759" s="387">
        <f t="shared" si="294"/>
        <v>0</v>
      </c>
      <c r="R759" s="387">
        <f t="shared" si="294"/>
        <v>0</v>
      </c>
      <c r="S759" s="387">
        <f t="shared" si="294"/>
        <v>0</v>
      </c>
      <c r="T759" s="387">
        <f t="shared" si="294"/>
        <v>0</v>
      </c>
      <c r="U759" s="387">
        <f t="shared" si="294"/>
        <v>0</v>
      </c>
      <c r="V759" s="387">
        <f t="shared" si="294"/>
        <v>0</v>
      </c>
      <c r="W759" s="387">
        <f t="shared" si="294"/>
        <v>0</v>
      </c>
      <c r="X759" s="387">
        <f t="shared" si="294"/>
        <v>0</v>
      </c>
      <c r="Y759" s="387">
        <f t="shared" si="295"/>
        <v>0</v>
      </c>
      <c r="Z759" s="387">
        <f t="shared" si="295"/>
        <v>0</v>
      </c>
      <c r="AA759" s="387">
        <f t="shared" si="295"/>
        <v>0</v>
      </c>
      <c r="AB759" s="387">
        <f t="shared" si="295"/>
        <v>0</v>
      </c>
      <c r="AC759" s="387">
        <f t="shared" si="295"/>
        <v>0</v>
      </c>
      <c r="AD759" s="387">
        <f t="shared" si="295"/>
        <v>0</v>
      </c>
      <c r="AE759" s="387">
        <f t="shared" si="295"/>
        <v>0</v>
      </c>
      <c r="AF759" s="387">
        <f t="shared" si="295"/>
        <v>0</v>
      </c>
      <c r="AG759" s="387">
        <f t="shared" si="295"/>
        <v>0</v>
      </c>
      <c r="AH759" s="387">
        <f t="shared" si="295"/>
        <v>0</v>
      </c>
      <c r="AI759" s="387">
        <f t="shared" si="296"/>
        <v>0</v>
      </c>
      <c r="AJ759" s="387">
        <f t="shared" si="296"/>
        <v>0</v>
      </c>
      <c r="AK759" s="387">
        <f t="shared" si="296"/>
        <v>0</v>
      </c>
      <c r="AL759" s="387">
        <f t="shared" si="296"/>
        <v>0</v>
      </c>
      <c r="AM759" s="387">
        <f t="shared" si="296"/>
        <v>0</v>
      </c>
      <c r="AN759" s="387">
        <f t="shared" si="296"/>
        <v>0</v>
      </c>
      <c r="AO759" s="387">
        <f t="shared" si="296"/>
        <v>0</v>
      </c>
      <c r="AP759" s="387">
        <f t="shared" si="296"/>
        <v>0</v>
      </c>
      <c r="AQ759" s="387">
        <f t="shared" si="296"/>
        <v>0</v>
      </c>
      <c r="AR759" s="387">
        <f t="shared" si="296"/>
        <v>0</v>
      </c>
      <c r="AS759" s="165">
        <f t="shared" si="287"/>
        <v>0</v>
      </c>
    </row>
    <row r="760" spans="2:45" ht="12.75" hidden="1" customHeight="1" outlineLevel="2">
      <c r="B760" s="66">
        <v>16</v>
      </c>
      <c r="D760" s="388">
        <v>8.8908897593405882</v>
      </c>
      <c r="E760" s="387">
        <f t="shared" si="293"/>
        <v>0</v>
      </c>
      <c r="F760" s="387">
        <f t="shared" si="293"/>
        <v>0</v>
      </c>
      <c r="G760" s="387">
        <f t="shared" si="293"/>
        <v>0</v>
      </c>
      <c r="H760" s="387">
        <f t="shared" si="293"/>
        <v>0</v>
      </c>
      <c r="I760" s="387">
        <f t="shared" si="293"/>
        <v>0</v>
      </c>
      <c r="J760" s="387">
        <f t="shared" si="293"/>
        <v>0</v>
      </c>
      <c r="K760" s="387">
        <f t="shared" si="293"/>
        <v>0</v>
      </c>
      <c r="L760" s="387">
        <f t="shared" si="293"/>
        <v>0</v>
      </c>
      <c r="M760" s="387">
        <f t="shared" si="293"/>
        <v>0</v>
      </c>
      <c r="N760" s="387">
        <f t="shared" si="293"/>
        <v>0</v>
      </c>
      <c r="O760" s="387">
        <f t="shared" si="294"/>
        <v>0</v>
      </c>
      <c r="P760" s="387">
        <f t="shared" si="294"/>
        <v>0</v>
      </c>
      <c r="Q760" s="387">
        <f t="shared" si="294"/>
        <v>0</v>
      </c>
      <c r="R760" s="387">
        <f t="shared" si="294"/>
        <v>0</v>
      </c>
      <c r="S760" s="387">
        <f t="shared" si="294"/>
        <v>0</v>
      </c>
      <c r="T760" s="387">
        <f t="shared" si="294"/>
        <v>0</v>
      </c>
      <c r="U760" s="387">
        <f t="shared" si="294"/>
        <v>0.88908897593405878</v>
      </c>
      <c r="V760" s="387">
        <f t="shared" si="294"/>
        <v>0.88908897593405878</v>
      </c>
      <c r="W760" s="387">
        <f t="shared" si="294"/>
        <v>0.88908897593405878</v>
      </c>
      <c r="X760" s="387">
        <f t="shared" si="294"/>
        <v>0.88908897593405878</v>
      </c>
      <c r="Y760" s="387">
        <f t="shared" si="295"/>
        <v>0.88908897593405878</v>
      </c>
      <c r="Z760" s="387">
        <f t="shared" si="295"/>
        <v>0.88908897593405878</v>
      </c>
      <c r="AA760" s="387">
        <f t="shared" si="295"/>
        <v>0.88908897593405878</v>
      </c>
      <c r="AB760" s="387">
        <f t="shared" si="295"/>
        <v>0.88908897593405878</v>
      </c>
      <c r="AC760" s="387">
        <f t="shared" si="295"/>
        <v>0.88908897593405878</v>
      </c>
      <c r="AD760" s="387">
        <f t="shared" si="295"/>
        <v>0.88908897593405878</v>
      </c>
      <c r="AE760" s="387">
        <f t="shared" si="295"/>
        <v>0</v>
      </c>
      <c r="AF760" s="387">
        <f t="shared" si="295"/>
        <v>0</v>
      </c>
      <c r="AG760" s="387">
        <f t="shared" si="295"/>
        <v>0</v>
      </c>
      <c r="AH760" s="387">
        <f t="shared" si="295"/>
        <v>0</v>
      </c>
      <c r="AI760" s="387">
        <f t="shared" si="296"/>
        <v>0</v>
      </c>
      <c r="AJ760" s="387">
        <f t="shared" si="296"/>
        <v>0</v>
      </c>
      <c r="AK760" s="387">
        <f t="shared" si="296"/>
        <v>0</v>
      </c>
      <c r="AL760" s="387">
        <f t="shared" si="296"/>
        <v>0</v>
      </c>
      <c r="AM760" s="387">
        <f t="shared" si="296"/>
        <v>0</v>
      </c>
      <c r="AN760" s="387">
        <f t="shared" si="296"/>
        <v>0</v>
      </c>
      <c r="AO760" s="387">
        <f t="shared" si="296"/>
        <v>0</v>
      </c>
      <c r="AP760" s="387">
        <f t="shared" si="296"/>
        <v>0</v>
      </c>
      <c r="AQ760" s="387">
        <f t="shared" si="296"/>
        <v>0</v>
      </c>
      <c r="AR760" s="387">
        <f t="shared" si="296"/>
        <v>0</v>
      </c>
      <c r="AS760" s="165">
        <f t="shared" si="287"/>
        <v>8.8908897593405882</v>
      </c>
    </row>
    <row r="761" spans="2:45" ht="12.75" hidden="1" customHeight="1" outlineLevel="2">
      <c r="B761" s="66">
        <v>17</v>
      </c>
      <c r="D761" s="388">
        <v>0</v>
      </c>
      <c r="E761" s="387">
        <f t="shared" si="293"/>
        <v>0</v>
      </c>
      <c r="F761" s="387">
        <f t="shared" si="293"/>
        <v>0</v>
      </c>
      <c r="G761" s="387">
        <f t="shared" si="293"/>
        <v>0</v>
      </c>
      <c r="H761" s="387">
        <f t="shared" si="293"/>
        <v>0</v>
      </c>
      <c r="I761" s="387">
        <f t="shared" si="293"/>
        <v>0</v>
      </c>
      <c r="J761" s="387">
        <f t="shared" si="293"/>
        <v>0</v>
      </c>
      <c r="K761" s="387">
        <f t="shared" si="293"/>
        <v>0</v>
      </c>
      <c r="L761" s="387">
        <f t="shared" si="293"/>
        <v>0</v>
      </c>
      <c r="M761" s="387">
        <f t="shared" si="293"/>
        <v>0</v>
      </c>
      <c r="N761" s="387">
        <f t="shared" si="293"/>
        <v>0</v>
      </c>
      <c r="O761" s="387">
        <f t="shared" si="294"/>
        <v>0</v>
      </c>
      <c r="P761" s="387">
        <f t="shared" si="294"/>
        <v>0</v>
      </c>
      <c r="Q761" s="387">
        <f t="shared" si="294"/>
        <v>0</v>
      </c>
      <c r="R761" s="387">
        <f t="shared" si="294"/>
        <v>0</v>
      </c>
      <c r="S761" s="387">
        <f t="shared" si="294"/>
        <v>0</v>
      </c>
      <c r="T761" s="387">
        <f t="shared" si="294"/>
        <v>0</v>
      </c>
      <c r="U761" s="387">
        <f t="shared" si="294"/>
        <v>0</v>
      </c>
      <c r="V761" s="387">
        <f t="shared" si="294"/>
        <v>0</v>
      </c>
      <c r="W761" s="387">
        <f t="shared" si="294"/>
        <v>0</v>
      </c>
      <c r="X761" s="387">
        <f t="shared" si="294"/>
        <v>0</v>
      </c>
      <c r="Y761" s="387">
        <f t="shared" si="295"/>
        <v>0</v>
      </c>
      <c r="Z761" s="387">
        <f t="shared" si="295"/>
        <v>0</v>
      </c>
      <c r="AA761" s="387">
        <f t="shared" si="295"/>
        <v>0</v>
      </c>
      <c r="AB761" s="387">
        <f t="shared" si="295"/>
        <v>0</v>
      </c>
      <c r="AC761" s="387">
        <f t="shared" si="295"/>
        <v>0</v>
      </c>
      <c r="AD761" s="387">
        <f t="shared" si="295"/>
        <v>0</v>
      </c>
      <c r="AE761" s="387">
        <f t="shared" si="295"/>
        <v>0</v>
      </c>
      <c r="AF761" s="387">
        <f t="shared" si="295"/>
        <v>0</v>
      </c>
      <c r="AG761" s="387">
        <f t="shared" si="295"/>
        <v>0</v>
      </c>
      <c r="AH761" s="387">
        <f t="shared" si="295"/>
        <v>0</v>
      </c>
      <c r="AI761" s="387">
        <f t="shared" si="296"/>
        <v>0</v>
      </c>
      <c r="AJ761" s="387">
        <f t="shared" si="296"/>
        <v>0</v>
      </c>
      <c r="AK761" s="387">
        <f t="shared" si="296"/>
        <v>0</v>
      </c>
      <c r="AL761" s="387">
        <f t="shared" si="296"/>
        <v>0</v>
      </c>
      <c r="AM761" s="387">
        <f t="shared" si="296"/>
        <v>0</v>
      </c>
      <c r="AN761" s="387">
        <f t="shared" si="296"/>
        <v>0</v>
      </c>
      <c r="AO761" s="387">
        <f t="shared" si="296"/>
        <v>0</v>
      </c>
      <c r="AP761" s="387">
        <f t="shared" si="296"/>
        <v>0</v>
      </c>
      <c r="AQ761" s="387">
        <f t="shared" si="296"/>
        <v>0</v>
      </c>
      <c r="AR761" s="387">
        <f t="shared" si="296"/>
        <v>0</v>
      </c>
      <c r="AS761" s="165">
        <f t="shared" si="287"/>
        <v>0</v>
      </c>
    </row>
    <row r="762" spans="2:45" ht="12.75" hidden="1" customHeight="1" outlineLevel="2">
      <c r="B762" s="66">
        <v>18</v>
      </c>
      <c r="D762" s="388">
        <v>0</v>
      </c>
      <c r="E762" s="387">
        <f t="shared" si="293"/>
        <v>0</v>
      </c>
      <c r="F762" s="387">
        <f t="shared" si="293"/>
        <v>0</v>
      </c>
      <c r="G762" s="387">
        <f t="shared" si="293"/>
        <v>0</v>
      </c>
      <c r="H762" s="387">
        <f t="shared" si="293"/>
        <v>0</v>
      </c>
      <c r="I762" s="387">
        <f t="shared" si="293"/>
        <v>0</v>
      </c>
      <c r="J762" s="387">
        <f t="shared" si="293"/>
        <v>0</v>
      </c>
      <c r="K762" s="387">
        <f t="shared" si="293"/>
        <v>0</v>
      </c>
      <c r="L762" s="387">
        <f t="shared" si="293"/>
        <v>0</v>
      </c>
      <c r="M762" s="387">
        <f t="shared" si="293"/>
        <v>0</v>
      </c>
      <c r="N762" s="387">
        <f t="shared" si="293"/>
        <v>0</v>
      </c>
      <c r="O762" s="387">
        <f t="shared" si="294"/>
        <v>0</v>
      </c>
      <c r="P762" s="387">
        <f t="shared" si="294"/>
        <v>0</v>
      </c>
      <c r="Q762" s="387">
        <f t="shared" si="294"/>
        <v>0</v>
      </c>
      <c r="R762" s="387">
        <f t="shared" si="294"/>
        <v>0</v>
      </c>
      <c r="S762" s="387">
        <f t="shared" si="294"/>
        <v>0</v>
      </c>
      <c r="T762" s="387">
        <f t="shared" si="294"/>
        <v>0</v>
      </c>
      <c r="U762" s="387">
        <f t="shared" si="294"/>
        <v>0</v>
      </c>
      <c r="V762" s="387">
        <f t="shared" si="294"/>
        <v>0</v>
      </c>
      <c r="W762" s="387">
        <f t="shared" si="294"/>
        <v>0</v>
      </c>
      <c r="X762" s="387">
        <f t="shared" si="294"/>
        <v>0</v>
      </c>
      <c r="Y762" s="387">
        <f t="shared" si="295"/>
        <v>0</v>
      </c>
      <c r="Z762" s="387">
        <f t="shared" si="295"/>
        <v>0</v>
      </c>
      <c r="AA762" s="387">
        <f t="shared" si="295"/>
        <v>0</v>
      </c>
      <c r="AB762" s="387">
        <f t="shared" si="295"/>
        <v>0</v>
      </c>
      <c r="AC762" s="387">
        <f t="shared" si="295"/>
        <v>0</v>
      </c>
      <c r="AD762" s="387">
        <f t="shared" si="295"/>
        <v>0</v>
      </c>
      <c r="AE762" s="387">
        <f t="shared" si="295"/>
        <v>0</v>
      </c>
      <c r="AF762" s="387">
        <f t="shared" si="295"/>
        <v>0</v>
      </c>
      <c r="AG762" s="387">
        <f t="shared" si="295"/>
        <v>0</v>
      </c>
      <c r="AH762" s="387">
        <f t="shared" si="295"/>
        <v>0</v>
      </c>
      <c r="AI762" s="387">
        <f t="shared" si="296"/>
        <v>0</v>
      </c>
      <c r="AJ762" s="387">
        <f t="shared" si="296"/>
        <v>0</v>
      </c>
      <c r="AK762" s="387">
        <f t="shared" si="296"/>
        <v>0</v>
      </c>
      <c r="AL762" s="387">
        <f t="shared" si="296"/>
        <v>0</v>
      </c>
      <c r="AM762" s="387">
        <f t="shared" si="296"/>
        <v>0</v>
      </c>
      <c r="AN762" s="387">
        <f t="shared" si="296"/>
        <v>0</v>
      </c>
      <c r="AO762" s="387">
        <f t="shared" si="296"/>
        <v>0</v>
      </c>
      <c r="AP762" s="387">
        <f t="shared" si="296"/>
        <v>0</v>
      </c>
      <c r="AQ762" s="387">
        <f t="shared" si="296"/>
        <v>0</v>
      </c>
      <c r="AR762" s="387">
        <f t="shared" si="296"/>
        <v>0</v>
      </c>
      <c r="AS762" s="165">
        <f t="shared" si="287"/>
        <v>0</v>
      </c>
    </row>
    <row r="763" spans="2:45" ht="12.75" hidden="1" customHeight="1" outlineLevel="2">
      <c r="B763" s="66">
        <v>19</v>
      </c>
      <c r="D763" s="388">
        <v>0</v>
      </c>
      <c r="E763" s="387">
        <f t="shared" si="293"/>
        <v>0</v>
      </c>
      <c r="F763" s="387">
        <f t="shared" si="293"/>
        <v>0</v>
      </c>
      <c r="G763" s="387">
        <f t="shared" si="293"/>
        <v>0</v>
      </c>
      <c r="H763" s="387">
        <f t="shared" si="293"/>
        <v>0</v>
      </c>
      <c r="I763" s="387">
        <f t="shared" si="293"/>
        <v>0</v>
      </c>
      <c r="J763" s="387">
        <f t="shared" si="293"/>
        <v>0</v>
      </c>
      <c r="K763" s="387">
        <f t="shared" si="293"/>
        <v>0</v>
      </c>
      <c r="L763" s="387">
        <f t="shared" si="293"/>
        <v>0</v>
      </c>
      <c r="M763" s="387">
        <f t="shared" si="293"/>
        <v>0</v>
      </c>
      <c r="N763" s="387">
        <f t="shared" si="293"/>
        <v>0</v>
      </c>
      <c r="O763" s="387">
        <f t="shared" si="294"/>
        <v>0</v>
      </c>
      <c r="P763" s="387">
        <f t="shared" si="294"/>
        <v>0</v>
      </c>
      <c r="Q763" s="387">
        <f t="shared" si="294"/>
        <v>0</v>
      </c>
      <c r="R763" s="387">
        <f t="shared" si="294"/>
        <v>0</v>
      </c>
      <c r="S763" s="387">
        <f t="shared" si="294"/>
        <v>0</v>
      </c>
      <c r="T763" s="387">
        <f t="shared" si="294"/>
        <v>0</v>
      </c>
      <c r="U763" s="387">
        <f t="shared" si="294"/>
        <v>0</v>
      </c>
      <c r="V763" s="387">
        <f t="shared" si="294"/>
        <v>0</v>
      </c>
      <c r="W763" s="387">
        <f t="shared" si="294"/>
        <v>0</v>
      </c>
      <c r="X763" s="387">
        <f t="shared" si="294"/>
        <v>0</v>
      </c>
      <c r="Y763" s="387">
        <f t="shared" si="295"/>
        <v>0</v>
      </c>
      <c r="Z763" s="387">
        <f t="shared" si="295"/>
        <v>0</v>
      </c>
      <c r="AA763" s="387">
        <f t="shared" si="295"/>
        <v>0</v>
      </c>
      <c r="AB763" s="387">
        <f t="shared" si="295"/>
        <v>0</v>
      </c>
      <c r="AC763" s="387">
        <f t="shared" si="295"/>
        <v>0</v>
      </c>
      <c r="AD763" s="387">
        <f t="shared" si="295"/>
        <v>0</v>
      </c>
      <c r="AE763" s="387">
        <f t="shared" si="295"/>
        <v>0</v>
      </c>
      <c r="AF763" s="387">
        <f t="shared" si="295"/>
        <v>0</v>
      </c>
      <c r="AG763" s="387">
        <f t="shared" si="295"/>
        <v>0</v>
      </c>
      <c r="AH763" s="387">
        <f t="shared" si="295"/>
        <v>0</v>
      </c>
      <c r="AI763" s="387">
        <f t="shared" si="296"/>
        <v>0</v>
      </c>
      <c r="AJ763" s="387">
        <f t="shared" si="296"/>
        <v>0</v>
      </c>
      <c r="AK763" s="387">
        <f t="shared" si="296"/>
        <v>0</v>
      </c>
      <c r="AL763" s="387">
        <f t="shared" si="296"/>
        <v>0</v>
      </c>
      <c r="AM763" s="387">
        <f t="shared" si="296"/>
        <v>0</v>
      </c>
      <c r="AN763" s="387">
        <f t="shared" si="296"/>
        <v>0</v>
      </c>
      <c r="AO763" s="387">
        <f t="shared" si="296"/>
        <v>0</v>
      </c>
      <c r="AP763" s="387">
        <f t="shared" si="296"/>
        <v>0</v>
      </c>
      <c r="AQ763" s="387">
        <f t="shared" si="296"/>
        <v>0</v>
      </c>
      <c r="AR763" s="387">
        <f t="shared" si="296"/>
        <v>0</v>
      </c>
      <c r="AS763" s="165">
        <f t="shared" si="287"/>
        <v>0</v>
      </c>
    </row>
    <row r="764" spans="2:45" ht="12.75" hidden="1" customHeight="1" outlineLevel="2">
      <c r="B764" s="66">
        <v>20</v>
      </c>
      <c r="D764" s="388">
        <v>0</v>
      </c>
      <c r="E764" s="387">
        <f t="shared" si="293"/>
        <v>0</v>
      </c>
      <c r="F764" s="387">
        <f t="shared" si="293"/>
        <v>0</v>
      </c>
      <c r="G764" s="387">
        <f t="shared" si="293"/>
        <v>0</v>
      </c>
      <c r="H764" s="387">
        <f t="shared" si="293"/>
        <v>0</v>
      </c>
      <c r="I764" s="387">
        <f t="shared" si="293"/>
        <v>0</v>
      </c>
      <c r="J764" s="387">
        <f t="shared" si="293"/>
        <v>0</v>
      </c>
      <c r="K764" s="387">
        <f t="shared" si="293"/>
        <v>0</v>
      </c>
      <c r="L764" s="387">
        <f t="shared" si="293"/>
        <v>0</v>
      </c>
      <c r="M764" s="387">
        <f t="shared" si="293"/>
        <v>0</v>
      </c>
      <c r="N764" s="387">
        <f t="shared" si="293"/>
        <v>0</v>
      </c>
      <c r="O764" s="387">
        <f t="shared" si="294"/>
        <v>0</v>
      </c>
      <c r="P764" s="387">
        <f t="shared" si="294"/>
        <v>0</v>
      </c>
      <c r="Q764" s="387">
        <f t="shared" si="294"/>
        <v>0</v>
      </c>
      <c r="R764" s="387">
        <f t="shared" si="294"/>
        <v>0</v>
      </c>
      <c r="S764" s="387">
        <f t="shared" si="294"/>
        <v>0</v>
      </c>
      <c r="T764" s="387">
        <f t="shared" si="294"/>
        <v>0</v>
      </c>
      <c r="U764" s="387">
        <f t="shared" si="294"/>
        <v>0</v>
      </c>
      <c r="V764" s="387">
        <f t="shared" si="294"/>
        <v>0</v>
      </c>
      <c r="W764" s="387">
        <f t="shared" si="294"/>
        <v>0</v>
      </c>
      <c r="X764" s="387">
        <f t="shared" si="294"/>
        <v>0</v>
      </c>
      <c r="Y764" s="387">
        <f t="shared" si="295"/>
        <v>0</v>
      </c>
      <c r="Z764" s="387">
        <f t="shared" si="295"/>
        <v>0</v>
      </c>
      <c r="AA764" s="387">
        <f t="shared" si="295"/>
        <v>0</v>
      </c>
      <c r="AB764" s="387">
        <f t="shared" si="295"/>
        <v>0</v>
      </c>
      <c r="AC764" s="387">
        <f t="shared" si="295"/>
        <v>0</v>
      </c>
      <c r="AD764" s="387">
        <f t="shared" si="295"/>
        <v>0</v>
      </c>
      <c r="AE764" s="387">
        <f t="shared" si="295"/>
        <v>0</v>
      </c>
      <c r="AF764" s="387">
        <f t="shared" si="295"/>
        <v>0</v>
      </c>
      <c r="AG764" s="387">
        <f t="shared" si="295"/>
        <v>0</v>
      </c>
      <c r="AH764" s="387">
        <f t="shared" si="295"/>
        <v>0</v>
      </c>
      <c r="AI764" s="387">
        <f t="shared" si="296"/>
        <v>0</v>
      </c>
      <c r="AJ764" s="387">
        <f t="shared" si="296"/>
        <v>0</v>
      </c>
      <c r="AK764" s="387">
        <f t="shared" si="296"/>
        <v>0</v>
      </c>
      <c r="AL764" s="387">
        <f t="shared" si="296"/>
        <v>0</v>
      </c>
      <c r="AM764" s="387">
        <f t="shared" si="296"/>
        <v>0</v>
      </c>
      <c r="AN764" s="387">
        <f t="shared" si="296"/>
        <v>0</v>
      </c>
      <c r="AO764" s="387">
        <f t="shared" si="296"/>
        <v>0</v>
      </c>
      <c r="AP764" s="387">
        <f t="shared" si="296"/>
        <v>0</v>
      </c>
      <c r="AQ764" s="387">
        <f t="shared" si="296"/>
        <v>0</v>
      </c>
      <c r="AR764" s="387">
        <f t="shared" si="296"/>
        <v>0</v>
      </c>
      <c r="AS764" s="165">
        <f t="shared" si="287"/>
        <v>0</v>
      </c>
    </row>
    <row r="765" spans="2:45" ht="12.75" hidden="1" customHeight="1" outlineLevel="2">
      <c r="B765" s="66">
        <v>21</v>
      </c>
      <c r="D765" s="388">
        <v>8.8908897593405882</v>
      </c>
      <c r="E765" s="387">
        <f t="shared" ref="E765:N774" si="297">IF(AND(E$2=$B765,$B765=$C$3),$D765,IF(AND(E$2&gt;$B765,E$2&lt;=$D$744+$B765),SLN($D765,0,IF($C$3-$B765&gt;=$D$744,$D$744,$C$3-$B765)),0))</f>
        <v>0</v>
      </c>
      <c r="F765" s="387">
        <f t="shared" si="297"/>
        <v>0</v>
      </c>
      <c r="G765" s="387">
        <f t="shared" si="297"/>
        <v>0</v>
      </c>
      <c r="H765" s="387">
        <f t="shared" si="297"/>
        <v>0</v>
      </c>
      <c r="I765" s="387">
        <f t="shared" si="297"/>
        <v>0</v>
      </c>
      <c r="J765" s="387">
        <f t="shared" si="297"/>
        <v>0</v>
      </c>
      <c r="K765" s="387">
        <f t="shared" si="297"/>
        <v>0</v>
      </c>
      <c r="L765" s="387">
        <f t="shared" si="297"/>
        <v>0</v>
      </c>
      <c r="M765" s="387">
        <f t="shared" si="297"/>
        <v>0</v>
      </c>
      <c r="N765" s="387">
        <f t="shared" si="297"/>
        <v>0</v>
      </c>
      <c r="O765" s="387">
        <f t="shared" ref="O765:X774" si="298">IF(AND(O$2=$B765,$B765=$C$3),$D765,IF(AND(O$2&gt;$B765,O$2&lt;=$D$744+$B765),SLN($D765,0,IF($C$3-$B765&gt;=$D$744,$D$744,$C$3-$B765)),0))</f>
        <v>0</v>
      </c>
      <c r="P765" s="387">
        <f t="shared" si="298"/>
        <v>0</v>
      </c>
      <c r="Q765" s="387">
        <f t="shared" si="298"/>
        <v>0</v>
      </c>
      <c r="R765" s="387">
        <f t="shared" si="298"/>
        <v>0</v>
      </c>
      <c r="S765" s="387">
        <f t="shared" si="298"/>
        <v>0</v>
      </c>
      <c r="T765" s="387">
        <f t="shared" si="298"/>
        <v>0</v>
      </c>
      <c r="U765" s="387">
        <f t="shared" si="298"/>
        <v>0</v>
      </c>
      <c r="V765" s="387">
        <f t="shared" si="298"/>
        <v>0</v>
      </c>
      <c r="W765" s="387">
        <f t="shared" si="298"/>
        <v>0</v>
      </c>
      <c r="X765" s="387">
        <f t="shared" si="298"/>
        <v>0</v>
      </c>
      <c r="Y765" s="387">
        <f t="shared" ref="Y765:AH774" si="299">IF(AND(Y$2=$B765,$B765=$C$3),$D765,IF(AND(Y$2&gt;$B765,Y$2&lt;=$D$744+$B765),SLN($D765,0,IF($C$3-$B765&gt;=$D$744,$D$744,$C$3-$B765)),0))</f>
        <v>0</v>
      </c>
      <c r="Z765" s="387">
        <f t="shared" si="299"/>
        <v>0.88908897593405878</v>
      </c>
      <c r="AA765" s="387">
        <f t="shared" si="299"/>
        <v>0.88908897593405878</v>
      </c>
      <c r="AB765" s="387">
        <f t="shared" si="299"/>
        <v>0.88908897593405878</v>
      </c>
      <c r="AC765" s="387">
        <f t="shared" si="299"/>
        <v>0.88908897593405878</v>
      </c>
      <c r="AD765" s="387">
        <f t="shared" si="299"/>
        <v>0.88908897593405878</v>
      </c>
      <c r="AE765" s="387">
        <f t="shared" si="299"/>
        <v>0.88908897593405878</v>
      </c>
      <c r="AF765" s="387">
        <f t="shared" si="299"/>
        <v>0.88908897593405878</v>
      </c>
      <c r="AG765" s="387">
        <f t="shared" si="299"/>
        <v>0.88908897593405878</v>
      </c>
      <c r="AH765" s="387">
        <f t="shared" si="299"/>
        <v>0.88908897593405878</v>
      </c>
      <c r="AI765" s="387">
        <f t="shared" ref="AI765:AR774" si="300">IF(AND(AI$2=$B765,$B765=$C$3),$D765,IF(AND(AI$2&gt;$B765,AI$2&lt;=$D$744+$B765),SLN($D765,0,IF($C$3-$B765&gt;=$D$744,$D$744,$C$3-$B765)),0))</f>
        <v>0.88908897593405878</v>
      </c>
      <c r="AJ765" s="387">
        <f t="shared" si="300"/>
        <v>0</v>
      </c>
      <c r="AK765" s="387">
        <f t="shared" si="300"/>
        <v>0</v>
      </c>
      <c r="AL765" s="387">
        <f t="shared" si="300"/>
        <v>0</v>
      </c>
      <c r="AM765" s="387">
        <f t="shared" si="300"/>
        <v>0</v>
      </c>
      <c r="AN765" s="387">
        <f t="shared" si="300"/>
        <v>0</v>
      </c>
      <c r="AO765" s="387">
        <f t="shared" si="300"/>
        <v>0</v>
      </c>
      <c r="AP765" s="387">
        <f t="shared" si="300"/>
        <v>0</v>
      </c>
      <c r="AQ765" s="387">
        <f t="shared" si="300"/>
        <v>0</v>
      </c>
      <c r="AR765" s="387">
        <f t="shared" si="300"/>
        <v>0</v>
      </c>
      <c r="AS765" s="165">
        <f t="shared" si="287"/>
        <v>8.8908897593405882</v>
      </c>
    </row>
    <row r="766" spans="2:45" ht="12.75" hidden="1" customHeight="1" outlineLevel="2">
      <c r="B766" s="66">
        <v>22</v>
      </c>
      <c r="D766" s="388">
        <v>0</v>
      </c>
      <c r="E766" s="387">
        <f t="shared" si="297"/>
        <v>0</v>
      </c>
      <c r="F766" s="387">
        <f t="shared" si="297"/>
        <v>0</v>
      </c>
      <c r="G766" s="387">
        <f t="shared" si="297"/>
        <v>0</v>
      </c>
      <c r="H766" s="387">
        <f t="shared" si="297"/>
        <v>0</v>
      </c>
      <c r="I766" s="387">
        <f t="shared" si="297"/>
        <v>0</v>
      </c>
      <c r="J766" s="387">
        <f t="shared" si="297"/>
        <v>0</v>
      </c>
      <c r="K766" s="387">
        <f t="shared" si="297"/>
        <v>0</v>
      </c>
      <c r="L766" s="387">
        <f t="shared" si="297"/>
        <v>0</v>
      </c>
      <c r="M766" s="387">
        <f t="shared" si="297"/>
        <v>0</v>
      </c>
      <c r="N766" s="387">
        <f t="shared" si="297"/>
        <v>0</v>
      </c>
      <c r="O766" s="387">
        <f t="shared" si="298"/>
        <v>0</v>
      </c>
      <c r="P766" s="387">
        <f t="shared" si="298"/>
        <v>0</v>
      </c>
      <c r="Q766" s="387">
        <f t="shared" si="298"/>
        <v>0</v>
      </c>
      <c r="R766" s="387">
        <f t="shared" si="298"/>
        <v>0</v>
      </c>
      <c r="S766" s="387">
        <f t="shared" si="298"/>
        <v>0</v>
      </c>
      <c r="T766" s="387">
        <f t="shared" si="298"/>
        <v>0</v>
      </c>
      <c r="U766" s="387">
        <f t="shared" si="298"/>
        <v>0</v>
      </c>
      <c r="V766" s="387">
        <f t="shared" si="298"/>
        <v>0</v>
      </c>
      <c r="W766" s="387">
        <f t="shared" si="298"/>
        <v>0</v>
      </c>
      <c r="X766" s="387">
        <f t="shared" si="298"/>
        <v>0</v>
      </c>
      <c r="Y766" s="387">
        <f t="shared" si="299"/>
        <v>0</v>
      </c>
      <c r="Z766" s="387">
        <f t="shared" si="299"/>
        <v>0</v>
      </c>
      <c r="AA766" s="387">
        <f t="shared" si="299"/>
        <v>0</v>
      </c>
      <c r="AB766" s="387">
        <f t="shared" si="299"/>
        <v>0</v>
      </c>
      <c r="AC766" s="387">
        <f t="shared" si="299"/>
        <v>0</v>
      </c>
      <c r="AD766" s="387">
        <f t="shared" si="299"/>
        <v>0</v>
      </c>
      <c r="AE766" s="387">
        <f t="shared" si="299"/>
        <v>0</v>
      </c>
      <c r="AF766" s="387">
        <f t="shared" si="299"/>
        <v>0</v>
      </c>
      <c r="AG766" s="387">
        <f t="shared" si="299"/>
        <v>0</v>
      </c>
      <c r="AH766" s="387">
        <f t="shared" si="299"/>
        <v>0</v>
      </c>
      <c r="AI766" s="387">
        <f t="shared" si="300"/>
        <v>0</v>
      </c>
      <c r="AJ766" s="387">
        <f t="shared" si="300"/>
        <v>0</v>
      </c>
      <c r="AK766" s="387">
        <f t="shared" si="300"/>
        <v>0</v>
      </c>
      <c r="AL766" s="387">
        <f t="shared" si="300"/>
        <v>0</v>
      </c>
      <c r="AM766" s="387">
        <f t="shared" si="300"/>
        <v>0</v>
      </c>
      <c r="AN766" s="387">
        <f t="shared" si="300"/>
        <v>0</v>
      </c>
      <c r="AO766" s="387">
        <f t="shared" si="300"/>
        <v>0</v>
      </c>
      <c r="AP766" s="387">
        <f t="shared" si="300"/>
        <v>0</v>
      </c>
      <c r="AQ766" s="387">
        <f t="shared" si="300"/>
        <v>0</v>
      </c>
      <c r="AR766" s="387">
        <f t="shared" si="300"/>
        <v>0</v>
      </c>
      <c r="AS766" s="165">
        <f t="shared" si="287"/>
        <v>0</v>
      </c>
    </row>
    <row r="767" spans="2:45" ht="12.75" hidden="1" customHeight="1" outlineLevel="2">
      <c r="B767" s="66">
        <v>23</v>
      </c>
      <c r="D767" s="388">
        <v>0</v>
      </c>
      <c r="E767" s="387">
        <f t="shared" si="297"/>
        <v>0</v>
      </c>
      <c r="F767" s="387">
        <f t="shared" si="297"/>
        <v>0</v>
      </c>
      <c r="G767" s="387">
        <f t="shared" si="297"/>
        <v>0</v>
      </c>
      <c r="H767" s="387">
        <f t="shared" si="297"/>
        <v>0</v>
      </c>
      <c r="I767" s="387">
        <f t="shared" si="297"/>
        <v>0</v>
      </c>
      <c r="J767" s="387">
        <f t="shared" si="297"/>
        <v>0</v>
      </c>
      <c r="K767" s="387">
        <f t="shared" si="297"/>
        <v>0</v>
      </c>
      <c r="L767" s="387">
        <f t="shared" si="297"/>
        <v>0</v>
      </c>
      <c r="M767" s="387">
        <f t="shared" si="297"/>
        <v>0</v>
      </c>
      <c r="N767" s="387">
        <f t="shared" si="297"/>
        <v>0</v>
      </c>
      <c r="O767" s="387">
        <f t="shared" si="298"/>
        <v>0</v>
      </c>
      <c r="P767" s="387">
        <f t="shared" si="298"/>
        <v>0</v>
      </c>
      <c r="Q767" s="387">
        <f t="shared" si="298"/>
        <v>0</v>
      </c>
      <c r="R767" s="387">
        <f t="shared" si="298"/>
        <v>0</v>
      </c>
      <c r="S767" s="387">
        <f t="shared" si="298"/>
        <v>0</v>
      </c>
      <c r="T767" s="387">
        <f t="shared" si="298"/>
        <v>0</v>
      </c>
      <c r="U767" s="387">
        <f t="shared" si="298"/>
        <v>0</v>
      </c>
      <c r="V767" s="387">
        <f t="shared" si="298"/>
        <v>0</v>
      </c>
      <c r="W767" s="387">
        <f t="shared" si="298"/>
        <v>0</v>
      </c>
      <c r="X767" s="387">
        <f t="shared" si="298"/>
        <v>0</v>
      </c>
      <c r="Y767" s="387">
        <f t="shared" si="299"/>
        <v>0</v>
      </c>
      <c r="Z767" s="387">
        <f t="shared" si="299"/>
        <v>0</v>
      </c>
      <c r="AA767" s="387">
        <f t="shared" si="299"/>
        <v>0</v>
      </c>
      <c r="AB767" s="387">
        <f t="shared" si="299"/>
        <v>0</v>
      </c>
      <c r="AC767" s="387">
        <f t="shared" si="299"/>
        <v>0</v>
      </c>
      <c r="AD767" s="387">
        <f t="shared" si="299"/>
        <v>0</v>
      </c>
      <c r="AE767" s="387">
        <f t="shared" si="299"/>
        <v>0</v>
      </c>
      <c r="AF767" s="387">
        <f t="shared" si="299"/>
        <v>0</v>
      </c>
      <c r="AG767" s="387">
        <f t="shared" si="299"/>
        <v>0</v>
      </c>
      <c r="AH767" s="387">
        <f t="shared" si="299"/>
        <v>0</v>
      </c>
      <c r="AI767" s="387">
        <f t="shared" si="300"/>
        <v>0</v>
      </c>
      <c r="AJ767" s="387">
        <f t="shared" si="300"/>
        <v>0</v>
      </c>
      <c r="AK767" s="387">
        <f t="shared" si="300"/>
        <v>0</v>
      </c>
      <c r="AL767" s="387">
        <f t="shared" si="300"/>
        <v>0</v>
      </c>
      <c r="AM767" s="387">
        <f t="shared" si="300"/>
        <v>0</v>
      </c>
      <c r="AN767" s="387">
        <f t="shared" si="300"/>
        <v>0</v>
      </c>
      <c r="AO767" s="387">
        <f t="shared" si="300"/>
        <v>0</v>
      </c>
      <c r="AP767" s="387">
        <f t="shared" si="300"/>
        <v>0</v>
      </c>
      <c r="AQ767" s="387">
        <f t="shared" si="300"/>
        <v>0</v>
      </c>
      <c r="AR767" s="387">
        <f t="shared" si="300"/>
        <v>0</v>
      </c>
      <c r="AS767" s="165">
        <f t="shared" si="287"/>
        <v>0</v>
      </c>
    </row>
    <row r="768" spans="2:45" ht="12.75" hidden="1" customHeight="1" outlineLevel="2">
      <c r="B768" s="66">
        <v>24</v>
      </c>
      <c r="D768" s="388">
        <v>0</v>
      </c>
      <c r="E768" s="387">
        <f t="shared" si="297"/>
        <v>0</v>
      </c>
      <c r="F768" s="387">
        <f t="shared" si="297"/>
        <v>0</v>
      </c>
      <c r="G768" s="387">
        <f t="shared" si="297"/>
        <v>0</v>
      </c>
      <c r="H768" s="387">
        <f t="shared" si="297"/>
        <v>0</v>
      </c>
      <c r="I768" s="387">
        <f t="shared" si="297"/>
        <v>0</v>
      </c>
      <c r="J768" s="387">
        <f t="shared" si="297"/>
        <v>0</v>
      </c>
      <c r="K768" s="387">
        <f t="shared" si="297"/>
        <v>0</v>
      </c>
      <c r="L768" s="387">
        <f t="shared" si="297"/>
        <v>0</v>
      </c>
      <c r="M768" s="387">
        <f t="shared" si="297"/>
        <v>0</v>
      </c>
      <c r="N768" s="387">
        <f t="shared" si="297"/>
        <v>0</v>
      </c>
      <c r="O768" s="387">
        <f t="shared" si="298"/>
        <v>0</v>
      </c>
      <c r="P768" s="387">
        <f t="shared" si="298"/>
        <v>0</v>
      </c>
      <c r="Q768" s="387">
        <f t="shared" si="298"/>
        <v>0</v>
      </c>
      <c r="R768" s="387">
        <f t="shared" si="298"/>
        <v>0</v>
      </c>
      <c r="S768" s="387">
        <f t="shared" si="298"/>
        <v>0</v>
      </c>
      <c r="T768" s="387">
        <f t="shared" si="298"/>
        <v>0</v>
      </c>
      <c r="U768" s="387">
        <f t="shared" si="298"/>
        <v>0</v>
      </c>
      <c r="V768" s="387">
        <f t="shared" si="298"/>
        <v>0</v>
      </c>
      <c r="W768" s="387">
        <f t="shared" si="298"/>
        <v>0</v>
      </c>
      <c r="X768" s="387">
        <f t="shared" si="298"/>
        <v>0</v>
      </c>
      <c r="Y768" s="387">
        <f t="shared" si="299"/>
        <v>0</v>
      </c>
      <c r="Z768" s="387">
        <f t="shared" si="299"/>
        <v>0</v>
      </c>
      <c r="AA768" s="387">
        <f t="shared" si="299"/>
        <v>0</v>
      </c>
      <c r="AB768" s="387">
        <f t="shared" si="299"/>
        <v>0</v>
      </c>
      <c r="AC768" s="387">
        <f t="shared" si="299"/>
        <v>0</v>
      </c>
      <c r="AD768" s="387">
        <f t="shared" si="299"/>
        <v>0</v>
      </c>
      <c r="AE768" s="387">
        <f t="shared" si="299"/>
        <v>0</v>
      </c>
      <c r="AF768" s="387">
        <f t="shared" si="299"/>
        <v>0</v>
      </c>
      <c r="AG768" s="387">
        <f t="shared" si="299"/>
        <v>0</v>
      </c>
      <c r="AH768" s="387">
        <f t="shared" si="299"/>
        <v>0</v>
      </c>
      <c r="AI768" s="387">
        <f t="shared" si="300"/>
        <v>0</v>
      </c>
      <c r="AJ768" s="387">
        <f t="shared" si="300"/>
        <v>0</v>
      </c>
      <c r="AK768" s="387">
        <f t="shared" si="300"/>
        <v>0</v>
      </c>
      <c r="AL768" s="387">
        <f t="shared" si="300"/>
        <v>0</v>
      </c>
      <c r="AM768" s="387">
        <f t="shared" si="300"/>
        <v>0</v>
      </c>
      <c r="AN768" s="387">
        <f t="shared" si="300"/>
        <v>0</v>
      </c>
      <c r="AO768" s="387">
        <f t="shared" si="300"/>
        <v>0</v>
      </c>
      <c r="AP768" s="387">
        <f t="shared" si="300"/>
        <v>0</v>
      </c>
      <c r="AQ768" s="387">
        <f t="shared" si="300"/>
        <v>0</v>
      </c>
      <c r="AR768" s="387">
        <f t="shared" si="300"/>
        <v>0</v>
      </c>
      <c r="AS768" s="165">
        <f t="shared" si="287"/>
        <v>0</v>
      </c>
    </row>
    <row r="769" spans="2:45" ht="12.75" hidden="1" customHeight="1" outlineLevel="2">
      <c r="B769" s="66">
        <v>25</v>
      </c>
      <c r="D769" s="388">
        <v>0</v>
      </c>
      <c r="E769" s="387">
        <f t="shared" si="297"/>
        <v>0</v>
      </c>
      <c r="F769" s="387">
        <f t="shared" si="297"/>
        <v>0</v>
      </c>
      <c r="G769" s="387">
        <f t="shared" si="297"/>
        <v>0</v>
      </c>
      <c r="H769" s="387">
        <f t="shared" si="297"/>
        <v>0</v>
      </c>
      <c r="I769" s="387">
        <f t="shared" si="297"/>
        <v>0</v>
      </c>
      <c r="J769" s="387">
        <f t="shared" si="297"/>
        <v>0</v>
      </c>
      <c r="K769" s="387">
        <f t="shared" si="297"/>
        <v>0</v>
      </c>
      <c r="L769" s="387">
        <f t="shared" si="297"/>
        <v>0</v>
      </c>
      <c r="M769" s="387">
        <f t="shared" si="297"/>
        <v>0</v>
      </c>
      <c r="N769" s="387">
        <f t="shared" si="297"/>
        <v>0</v>
      </c>
      <c r="O769" s="387">
        <f t="shared" si="298"/>
        <v>0</v>
      </c>
      <c r="P769" s="387">
        <f t="shared" si="298"/>
        <v>0</v>
      </c>
      <c r="Q769" s="387">
        <f t="shared" si="298"/>
        <v>0</v>
      </c>
      <c r="R769" s="387">
        <f t="shared" si="298"/>
        <v>0</v>
      </c>
      <c r="S769" s="387">
        <f t="shared" si="298"/>
        <v>0</v>
      </c>
      <c r="T769" s="387">
        <f t="shared" si="298"/>
        <v>0</v>
      </c>
      <c r="U769" s="387">
        <f t="shared" si="298"/>
        <v>0</v>
      </c>
      <c r="V769" s="387">
        <f t="shared" si="298"/>
        <v>0</v>
      </c>
      <c r="W769" s="387">
        <f t="shared" si="298"/>
        <v>0</v>
      </c>
      <c r="X769" s="387">
        <f t="shared" si="298"/>
        <v>0</v>
      </c>
      <c r="Y769" s="387">
        <f t="shared" si="299"/>
        <v>0</v>
      </c>
      <c r="Z769" s="387">
        <f t="shared" si="299"/>
        <v>0</v>
      </c>
      <c r="AA769" s="387">
        <f t="shared" si="299"/>
        <v>0</v>
      </c>
      <c r="AB769" s="387">
        <f t="shared" si="299"/>
        <v>0</v>
      </c>
      <c r="AC769" s="387">
        <f t="shared" si="299"/>
        <v>0</v>
      </c>
      <c r="AD769" s="387">
        <f t="shared" si="299"/>
        <v>0</v>
      </c>
      <c r="AE769" s="387">
        <f t="shared" si="299"/>
        <v>0</v>
      </c>
      <c r="AF769" s="387">
        <f t="shared" si="299"/>
        <v>0</v>
      </c>
      <c r="AG769" s="387">
        <f t="shared" si="299"/>
        <v>0</v>
      </c>
      <c r="AH769" s="387">
        <f t="shared" si="299"/>
        <v>0</v>
      </c>
      <c r="AI769" s="387">
        <f t="shared" si="300"/>
        <v>0</v>
      </c>
      <c r="AJ769" s="387">
        <f t="shared" si="300"/>
        <v>0</v>
      </c>
      <c r="AK769" s="387">
        <f t="shared" si="300"/>
        <v>0</v>
      </c>
      <c r="AL769" s="387">
        <f t="shared" si="300"/>
        <v>0</v>
      </c>
      <c r="AM769" s="387">
        <f t="shared" si="300"/>
        <v>0</v>
      </c>
      <c r="AN769" s="387">
        <f t="shared" si="300"/>
        <v>0</v>
      </c>
      <c r="AO769" s="387">
        <f t="shared" si="300"/>
        <v>0</v>
      </c>
      <c r="AP769" s="387">
        <f t="shared" si="300"/>
        <v>0</v>
      </c>
      <c r="AQ769" s="387">
        <f t="shared" si="300"/>
        <v>0</v>
      </c>
      <c r="AR769" s="387">
        <f t="shared" si="300"/>
        <v>0</v>
      </c>
      <c r="AS769" s="165">
        <f t="shared" si="287"/>
        <v>0</v>
      </c>
    </row>
    <row r="770" spans="2:45" ht="12.75" hidden="1" customHeight="1" outlineLevel="2">
      <c r="B770" s="66">
        <v>26</v>
      </c>
      <c r="D770" s="388">
        <v>8.8908897593405882</v>
      </c>
      <c r="E770" s="387">
        <f t="shared" si="297"/>
        <v>0</v>
      </c>
      <c r="F770" s="387">
        <f t="shared" si="297"/>
        <v>0</v>
      </c>
      <c r="G770" s="387">
        <f t="shared" si="297"/>
        <v>0</v>
      </c>
      <c r="H770" s="387">
        <f t="shared" si="297"/>
        <v>0</v>
      </c>
      <c r="I770" s="387">
        <f t="shared" si="297"/>
        <v>0</v>
      </c>
      <c r="J770" s="387">
        <f t="shared" si="297"/>
        <v>0</v>
      </c>
      <c r="K770" s="387">
        <f t="shared" si="297"/>
        <v>0</v>
      </c>
      <c r="L770" s="387">
        <f t="shared" si="297"/>
        <v>0</v>
      </c>
      <c r="M770" s="387">
        <f t="shared" si="297"/>
        <v>0</v>
      </c>
      <c r="N770" s="387">
        <f t="shared" si="297"/>
        <v>0</v>
      </c>
      <c r="O770" s="387">
        <f t="shared" si="298"/>
        <v>0</v>
      </c>
      <c r="P770" s="387">
        <f t="shared" si="298"/>
        <v>0</v>
      </c>
      <c r="Q770" s="387">
        <f t="shared" si="298"/>
        <v>0</v>
      </c>
      <c r="R770" s="387">
        <f t="shared" si="298"/>
        <v>0</v>
      </c>
      <c r="S770" s="387">
        <f t="shared" si="298"/>
        <v>0</v>
      </c>
      <c r="T770" s="387">
        <f t="shared" si="298"/>
        <v>0</v>
      </c>
      <c r="U770" s="387">
        <f t="shared" si="298"/>
        <v>0</v>
      </c>
      <c r="V770" s="387">
        <f t="shared" si="298"/>
        <v>0</v>
      </c>
      <c r="W770" s="387">
        <f t="shared" si="298"/>
        <v>0</v>
      </c>
      <c r="X770" s="387">
        <f t="shared" si="298"/>
        <v>0</v>
      </c>
      <c r="Y770" s="387">
        <f t="shared" si="299"/>
        <v>0</v>
      </c>
      <c r="Z770" s="387">
        <f t="shared" si="299"/>
        <v>0</v>
      </c>
      <c r="AA770" s="387">
        <f t="shared" si="299"/>
        <v>0</v>
      </c>
      <c r="AB770" s="387">
        <f t="shared" si="299"/>
        <v>0</v>
      </c>
      <c r="AC770" s="387">
        <f t="shared" si="299"/>
        <v>0</v>
      </c>
      <c r="AD770" s="387">
        <f t="shared" si="299"/>
        <v>0</v>
      </c>
      <c r="AE770" s="387">
        <f t="shared" si="299"/>
        <v>0.98787663992673203</v>
      </c>
      <c r="AF770" s="387">
        <f t="shared" si="299"/>
        <v>0.98787663992673203</v>
      </c>
      <c r="AG770" s="387">
        <f t="shared" si="299"/>
        <v>0.98787663992673203</v>
      </c>
      <c r="AH770" s="387">
        <f t="shared" si="299"/>
        <v>0.98787663992673203</v>
      </c>
      <c r="AI770" s="387">
        <f t="shared" si="300"/>
        <v>0.98787663992673203</v>
      </c>
      <c r="AJ770" s="387">
        <f t="shared" si="300"/>
        <v>0.98787663992673203</v>
      </c>
      <c r="AK770" s="387">
        <f t="shared" si="300"/>
        <v>0.98787663992673203</v>
      </c>
      <c r="AL770" s="387">
        <f t="shared" si="300"/>
        <v>0.98787663992673203</v>
      </c>
      <c r="AM770" s="387">
        <f t="shared" si="300"/>
        <v>0.98787663992673203</v>
      </c>
      <c r="AN770" s="387">
        <f t="shared" si="300"/>
        <v>0</v>
      </c>
      <c r="AO770" s="387">
        <f t="shared" si="300"/>
        <v>0</v>
      </c>
      <c r="AP770" s="387">
        <f t="shared" si="300"/>
        <v>0</v>
      </c>
      <c r="AQ770" s="387">
        <f t="shared" si="300"/>
        <v>0</v>
      </c>
      <c r="AR770" s="387">
        <f t="shared" si="300"/>
        <v>0</v>
      </c>
      <c r="AS770" s="165">
        <f t="shared" si="287"/>
        <v>8.8908897593405882</v>
      </c>
    </row>
    <row r="771" spans="2:45" ht="12.75" hidden="1" customHeight="1" outlineLevel="2">
      <c r="B771" s="66">
        <v>27</v>
      </c>
      <c r="D771" s="388">
        <v>0</v>
      </c>
      <c r="E771" s="387">
        <f t="shared" si="297"/>
        <v>0</v>
      </c>
      <c r="F771" s="387">
        <f t="shared" si="297"/>
        <v>0</v>
      </c>
      <c r="G771" s="387">
        <f t="shared" si="297"/>
        <v>0</v>
      </c>
      <c r="H771" s="387">
        <f t="shared" si="297"/>
        <v>0</v>
      </c>
      <c r="I771" s="387">
        <f t="shared" si="297"/>
        <v>0</v>
      </c>
      <c r="J771" s="387">
        <f t="shared" si="297"/>
        <v>0</v>
      </c>
      <c r="K771" s="387">
        <f t="shared" si="297"/>
        <v>0</v>
      </c>
      <c r="L771" s="387">
        <f t="shared" si="297"/>
        <v>0</v>
      </c>
      <c r="M771" s="387">
        <f t="shared" si="297"/>
        <v>0</v>
      </c>
      <c r="N771" s="387">
        <f t="shared" si="297"/>
        <v>0</v>
      </c>
      <c r="O771" s="387">
        <f t="shared" si="298"/>
        <v>0</v>
      </c>
      <c r="P771" s="387">
        <f t="shared" si="298"/>
        <v>0</v>
      </c>
      <c r="Q771" s="387">
        <f t="shared" si="298"/>
        <v>0</v>
      </c>
      <c r="R771" s="387">
        <f t="shared" si="298"/>
        <v>0</v>
      </c>
      <c r="S771" s="387">
        <f t="shared" si="298"/>
        <v>0</v>
      </c>
      <c r="T771" s="387">
        <f t="shared" si="298"/>
        <v>0</v>
      </c>
      <c r="U771" s="387">
        <f t="shared" si="298"/>
        <v>0</v>
      </c>
      <c r="V771" s="387">
        <f t="shared" si="298"/>
        <v>0</v>
      </c>
      <c r="W771" s="387">
        <f t="shared" si="298"/>
        <v>0</v>
      </c>
      <c r="X771" s="387">
        <f t="shared" si="298"/>
        <v>0</v>
      </c>
      <c r="Y771" s="387">
        <f t="shared" si="299"/>
        <v>0</v>
      </c>
      <c r="Z771" s="387">
        <f t="shared" si="299"/>
        <v>0</v>
      </c>
      <c r="AA771" s="387">
        <f t="shared" si="299"/>
        <v>0</v>
      </c>
      <c r="AB771" s="387">
        <f t="shared" si="299"/>
        <v>0</v>
      </c>
      <c r="AC771" s="387">
        <f t="shared" si="299"/>
        <v>0</v>
      </c>
      <c r="AD771" s="387">
        <f t="shared" si="299"/>
        <v>0</v>
      </c>
      <c r="AE771" s="387">
        <f t="shared" si="299"/>
        <v>0</v>
      </c>
      <c r="AF771" s="387">
        <f t="shared" si="299"/>
        <v>0</v>
      </c>
      <c r="AG771" s="387">
        <f t="shared" si="299"/>
        <v>0</v>
      </c>
      <c r="AH771" s="387">
        <f t="shared" si="299"/>
        <v>0</v>
      </c>
      <c r="AI771" s="387">
        <f t="shared" si="300"/>
        <v>0</v>
      </c>
      <c r="AJ771" s="387">
        <f t="shared" si="300"/>
        <v>0</v>
      </c>
      <c r="AK771" s="387">
        <f t="shared" si="300"/>
        <v>0</v>
      </c>
      <c r="AL771" s="387">
        <f t="shared" si="300"/>
        <v>0</v>
      </c>
      <c r="AM771" s="387">
        <f t="shared" si="300"/>
        <v>0</v>
      </c>
      <c r="AN771" s="387">
        <f t="shared" si="300"/>
        <v>0</v>
      </c>
      <c r="AO771" s="387">
        <f t="shared" si="300"/>
        <v>0</v>
      </c>
      <c r="AP771" s="387">
        <f t="shared" si="300"/>
        <v>0</v>
      </c>
      <c r="AQ771" s="387">
        <f t="shared" si="300"/>
        <v>0</v>
      </c>
      <c r="AR771" s="387">
        <f t="shared" si="300"/>
        <v>0</v>
      </c>
      <c r="AS771" s="165">
        <f t="shared" si="287"/>
        <v>0</v>
      </c>
    </row>
    <row r="772" spans="2:45" ht="12.75" hidden="1" customHeight="1" outlineLevel="2">
      <c r="B772" s="66">
        <v>28</v>
      </c>
      <c r="D772" s="388">
        <v>0</v>
      </c>
      <c r="E772" s="387">
        <f t="shared" si="297"/>
        <v>0</v>
      </c>
      <c r="F772" s="387">
        <f t="shared" si="297"/>
        <v>0</v>
      </c>
      <c r="G772" s="387">
        <f t="shared" si="297"/>
        <v>0</v>
      </c>
      <c r="H772" s="387">
        <f t="shared" si="297"/>
        <v>0</v>
      </c>
      <c r="I772" s="387">
        <f t="shared" si="297"/>
        <v>0</v>
      </c>
      <c r="J772" s="387">
        <f t="shared" si="297"/>
        <v>0</v>
      </c>
      <c r="K772" s="387">
        <f t="shared" si="297"/>
        <v>0</v>
      </c>
      <c r="L772" s="387">
        <f t="shared" si="297"/>
        <v>0</v>
      </c>
      <c r="M772" s="387">
        <f t="shared" si="297"/>
        <v>0</v>
      </c>
      <c r="N772" s="387">
        <f t="shared" si="297"/>
        <v>0</v>
      </c>
      <c r="O772" s="387">
        <f t="shared" si="298"/>
        <v>0</v>
      </c>
      <c r="P772" s="387">
        <f t="shared" si="298"/>
        <v>0</v>
      </c>
      <c r="Q772" s="387">
        <f t="shared" si="298"/>
        <v>0</v>
      </c>
      <c r="R772" s="387">
        <f t="shared" si="298"/>
        <v>0</v>
      </c>
      <c r="S772" s="387">
        <f t="shared" si="298"/>
        <v>0</v>
      </c>
      <c r="T772" s="387">
        <f t="shared" si="298"/>
        <v>0</v>
      </c>
      <c r="U772" s="387">
        <f t="shared" si="298"/>
        <v>0</v>
      </c>
      <c r="V772" s="387">
        <f t="shared" si="298"/>
        <v>0</v>
      </c>
      <c r="W772" s="387">
        <f t="shared" si="298"/>
        <v>0</v>
      </c>
      <c r="X772" s="387">
        <f t="shared" si="298"/>
        <v>0</v>
      </c>
      <c r="Y772" s="387">
        <f t="shared" si="299"/>
        <v>0</v>
      </c>
      <c r="Z772" s="387">
        <f t="shared" si="299"/>
        <v>0</v>
      </c>
      <c r="AA772" s="387">
        <f t="shared" si="299"/>
        <v>0</v>
      </c>
      <c r="AB772" s="387">
        <f t="shared" si="299"/>
        <v>0</v>
      </c>
      <c r="AC772" s="387">
        <f t="shared" si="299"/>
        <v>0</v>
      </c>
      <c r="AD772" s="387">
        <f t="shared" si="299"/>
        <v>0</v>
      </c>
      <c r="AE772" s="387">
        <f t="shared" si="299"/>
        <v>0</v>
      </c>
      <c r="AF772" s="387">
        <f t="shared" si="299"/>
        <v>0</v>
      </c>
      <c r="AG772" s="387">
        <f t="shared" si="299"/>
        <v>0</v>
      </c>
      <c r="AH772" s="387">
        <f t="shared" si="299"/>
        <v>0</v>
      </c>
      <c r="AI772" s="387">
        <f t="shared" si="300"/>
        <v>0</v>
      </c>
      <c r="AJ772" s="387">
        <f t="shared" si="300"/>
        <v>0</v>
      </c>
      <c r="AK772" s="387">
        <f t="shared" si="300"/>
        <v>0</v>
      </c>
      <c r="AL772" s="387">
        <f t="shared" si="300"/>
        <v>0</v>
      </c>
      <c r="AM772" s="387">
        <f t="shared" si="300"/>
        <v>0</v>
      </c>
      <c r="AN772" s="387">
        <f t="shared" si="300"/>
        <v>0</v>
      </c>
      <c r="AO772" s="387">
        <f t="shared" si="300"/>
        <v>0</v>
      </c>
      <c r="AP772" s="387">
        <f t="shared" si="300"/>
        <v>0</v>
      </c>
      <c r="AQ772" s="387">
        <f t="shared" si="300"/>
        <v>0</v>
      </c>
      <c r="AR772" s="387">
        <f t="shared" si="300"/>
        <v>0</v>
      </c>
      <c r="AS772" s="165">
        <f t="shared" si="287"/>
        <v>0</v>
      </c>
    </row>
    <row r="773" spans="2:45" ht="12.75" hidden="1" customHeight="1" outlineLevel="2">
      <c r="B773" s="66">
        <v>29</v>
      </c>
      <c r="D773" s="388">
        <v>0</v>
      </c>
      <c r="E773" s="387">
        <f t="shared" si="297"/>
        <v>0</v>
      </c>
      <c r="F773" s="387">
        <f t="shared" si="297"/>
        <v>0</v>
      </c>
      <c r="G773" s="387">
        <f t="shared" si="297"/>
        <v>0</v>
      </c>
      <c r="H773" s="387">
        <f t="shared" si="297"/>
        <v>0</v>
      </c>
      <c r="I773" s="387">
        <f t="shared" si="297"/>
        <v>0</v>
      </c>
      <c r="J773" s="387">
        <f t="shared" si="297"/>
        <v>0</v>
      </c>
      <c r="K773" s="387">
        <f t="shared" si="297"/>
        <v>0</v>
      </c>
      <c r="L773" s="387">
        <f t="shared" si="297"/>
        <v>0</v>
      </c>
      <c r="M773" s="387">
        <f t="shared" si="297"/>
        <v>0</v>
      </c>
      <c r="N773" s="387">
        <f t="shared" si="297"/>
        <v>0</v>
      </c>
      <c r="O773" s="387">
        <f t="shared" si="298"/>
        <v>0</v>
      </c>
      <c r="P773" s="387">
        <f t="shared" si="298"/>
        <v>0</v>
      </c>
      <c r="Q773" s="387">
        <f t="shared" si="298"/>
        <v>0</v>
      </c>
      <c r="R773" s="387">
        <f t="shared" si="298"/>
        <v>0</v>
      </c>
      <c r="S773" s="387">
        <f t="shared" si="298"/>
        <v>0</v>
      </c>
      <c r="T773" s="387">
        <f t="shared" si="298"/>
        <v>0</v>
      </c>
      <c r="U773" s="387">
        <f t="shared" si="298"/>
        <v>0</v>
      </c>
      <c r="V773" s="387">
        <f t="shared" si="298"/>
        <v>0</v>
      </c>
      <c r="W773" s="387">
        <f t="shared" si="298"/>
        <v>0</v>
      </c>
      <c r="X773" s="387">
        <f t="shared" si="298"/>
        <v>0</v>
      </c>
      <c r="Y773" s="387">
        <f t="shared" si="299"/>
        <v>0</v>
      </c>
      <c r="Z773" s="387">
        <f t="shared" si="299"/>
        <v>0</v>
      </c>
      <c r="AA773" s="387">
        <f t="shared" si="299"/>
        <v>0</v>
      </c>
      <c r="AB773" s="387">
        <f t="shared" si="299"/>
        <v>0</v>
      </c>
      <c r="AC773" s="387">
        <f t="shared" si="299"/>
        <v>0</v>
      </c>
      <c r="AD773" s="387">
        <f t="shared" si="299"/>
        <v>0</v>
      </c>
      <c r="AE773" s="387">
        <f t="shared" si="299"/>
        <v>0</v>
      </c>
      <c r="AF773" s="387">
        <f t="shared" si="299"/>
        <v>0</v>
      </c>
      <c r="AG773" s="387">
        <f t="shared" si="299"/>
        <v>0</v>
      </c>
      <c r="AH773" s="387">
        <f t="shared" si="299"/>
        <v>0</v>
      </c>
      <c r="AI773" s="387">
        <f t="shared" si="300"/>
        <v>0</v>
      </c>
      <c r="AJ773" s="387">
        <f t="shared" si="300"/>
        <v>0</v>
      </c>
      <c r="AK773" s="387">
        <f t="shared" si="300"/>
        <v>0</v>
      </c>
      <c r="AL773" s="387">
        <f t="shared" si="300"/>
        <v>0</v>
      </c>
      <c r="AM773" s="387">
        <f t="shared" si="300"/>
        <v>0</v>
      </c>
      <c r="AN773" s="387">
        <f t="shared" si="300"/>
        <v>0</v>
      </c>
      <c r="AO773" s="387">
        <f t="shared" si="300"/>
        <v>0</v>
      </c>
      <c r="AP773" s="387">
        <f t="shared" si="300"/>
        <v>0</v>
      </c>
      <c r="AQ773" s="387">
        <f t="shared" si="300"/>
        <v>0</v>
      </c>
      <c r="AR773" s="387">
        <f t="shared" si="300"/>
        <v>0</v>
      </c>
      <c r="AS773" s="165">
        <f t="shared" si="287"/>
        <v>0</v>
      </c>
    </row>
    <row r="774" spans="2:45" ht="12.75" hidden="1" customHeight="1" outlineLevel="2">
      <c r="B774" s="66">
        <v>30</v>
      </c>
      <c r="D774" s="388">
        <v>0</v>
      </c>
      <c r="E774" s="387">
        <f t="shared" si="297"/>
        <v>0</v>
      </c>
      <c r="F774" s="387">
        <f t="shared" si="297"/>
        <v>0</v>
      </c>
      <c r="G774" s="387">
        <f t="shared" si="297"/>
        <v>0</v>
      </c>
      <c r="H774" s="387">
        <f t="shared" si="297"/>
        <v>0</v>
      </c>
      <c r="I774" s="387">
        <f t="shared" si="297"/>
        <v>0</v>
      </c>
      <c r="J774" s="387">
        <f t="shared" si="297"/>
        <v>0</v>
      </c>
      <c r="K774" s="387">
        <f t="shared" si="297"/>
        <v>0</v>
      </c>
      <c r="L774" s="387">
        <f t="shared" si="297"/>
        <v>0</v>
      </c>
      <c r="M774" s="387">
        <f t="shared" si="297"/>
        <v>0</v>
      </c>
      <c r="N774" s="387">
        <f t="shared" si="297"/>
        <v>0</v>
      </c>
      <c r="O774" s="387">
        <f t="shared" si="298"/>
        <v>0</v>
      </c>
      <c r="P774" s="387">
        <f t="shared" si="298"/>
        <v>0</v>
      </c>
      <c r="Q774" s="387">
        <f t="shared" si="298"/>
        <v>0</v>
      </c>
      <c r="R774" s="387">
        <f t="shared" si="298"/>
        <v>0</v>
      </c>
      <c r="S774" s="387">
        <f t="shared" si="298"/>
        <v>0</v>
      </c>
      <c r="T774" s="387">
        <f t="shared" si="298"/>
        <v>0</v>
      </c>
      <c r="U774" s="387">
        <f t="shared" si="298"/>
        <v>0</v>
      </c>
      <c r="V774" s="387">
        <f t="shared" si="298"/>
        <v>0</v>
      </c>
      <c r="W774" s="387">
        <f t="shared" si="298"/>
        <v>0</v>
      </c>
      <c r="X774" s="387">
        <f t="shared" si="298"/>
        <v>0</v>
      </c>
      <c r="Y774" s="387">
        <f t="shared" si="299"/>
        <v>0</v>
      </c>
      <c r="Z774" s="387">
        <f t="shared" si="299"/>
        <v>0</v>
      </c>
      <c r="AA774" s="387">
        <f t="shared" si="299"/>
        <v>0</v>
      </c>
      <c r="AB774" s="387">
        <f t="shared" si="299"/>
        <v>0</v>
      </c>
      <c r="AC774" s="387">
        <f t="shared" si="299"/>
        <v>0</v>
      </c>
      <c r="AD774" s="387">
        <f t="shared" si="299"/>
        <v>0</v>
      </c>
      <c r="AE774" s="387">
        <f t="shared" si="299"/>
        <v>0</v>
      </c>
      <c r="AF774" s="387">
        <f t="shared" si="299"/>
        <v>0</v>
      </c>
      <c r="AG774" s="387">
        <f t="shared" si="299"/>
        <v>0</v>
      </c>
      <c r="AH774" s="387">
        <f t="shared" si="299"/>
        <v>0</v>
      </c>
      <c r="AI774" s="387">
        <f t="shared" si="300"/>
        <v>0</v>
      </c>
      <c r="AJ774" s="387">
        <f t="shared" si="300"/>
        <v>0</v>
      </c>
      <c r="AK774" s="387">
        <f t="shared" si="300"/>
        <v>0</v>
      </c>
      <c r="AL774" s="387">
        <f t="shared" si="300"/>
        <v>0</v>
      </c>
      <c r="AM774" s="387">
        <f t="shared" si="300"/>
        <v>0</v>
      </c>
      <c r="AN774" s="387">
        <f t="shared" si="300"/>
        <v>0</v>
      </c>
      <c r="AO774" s="387">
        <f t="shared" si="300"/>
        <v>0</v>
      </c>
      <c r="AP774" s="387">
        <f t="shared" si="300"/>
        <v>0</v>
      </c>
      <c r="AQ774" s="387">
        <f t="shared" si="300"/>
        <v>0</v>
      </c>
      <c r="AR774" s="387">
        <f t="shared" si="300"/>
        <v>0</v>
      </c>
      <c r="AS774" s="165">
        <f t="shared" si="287"/>
        <v>0</v>
      </c>
    </row>
    <row r="775" spans="2:45" ht="12.75" hidden="1" customHeight="1" outlineLevel="2">
      <c r="B775" s="66">
        <v>31</v>
      </c>
      <c r="D775" s="388">
        <v>8.8908897593405882</v>
      </c>
      <c r="E775" s="387">
        <f t="shared" ref="E775:N784" si="301">IF(AND(E$2=$B775,$B775=$C$3),$D775,IF(AND(E$2&gt;$B775,E$2&lt;=$D$744+$B775),SLN($D775,0,IF($C$3-$B775&gt;=$D$744,$D$744,$C$3-$B775)),0))</f>
        <v>0</v>
      </c>
      <c r="F775" s="387">
        <f t="shared" si="301"/>
        <v>0</v>
      </c>
      <c r="G775" s="387">
        <f t="shared" si="301"/>
        <v>0</v>
      </c>
      <c r="H775" s="387">
        <f t="shared" si="301"/>
        <v>0</v>
      </c>
      <c r="I775" s="387">
        <f t="shared" si="301"/>
        <v>0</v>
      </c>
      <c r="J775" s="387">
        <f t="shared" si="301"/>
        <v>0</v>
      </c>
      <c r="K775" s="387">
        <f t="shared" si="301"/>
        <v>0</v>
      </c>
      <c r="L775" s="387">
        <f t="shared" si="301"/>
        <v>0</v>
      </c>
      <c r="M775" s="387">
        <f t="shared" si="301"/>
        <v>0</v>
      </c>
      <c r="N775" s="387">
        <f t="shared" si="301"/>
        <v>0</v>
      </c>
      <c r="O775" s="387">
        <f t="shared" ref="O775:X784" si="302">IF(AND(O$2=$B775,$B775=$C$3),$D775,IF(AND(O$2&gt;$B775,O$2&lt;=$D$744+$B775),SLN($D775,0,IF($C$3-$B775&gt;=$D$744,$D$744,$C$3-$B775)),0))</f>
        <v>0</v>
      </c>
      <c r="P775" s="387">
        <f t="shared" si="302"/>
        <v>0</v>
      </c>
      <c r="Q775" s="387">
        <f t="shared" si="302"/>
        <v>0</v>
      </c>
      <c r="R775" s="387">
        <f t="shared" si="302"/>
        <v>0</v>
      </c>
      <c r="S775" s="387">
        <f t="shared" si="302"/>
        <v>0</v>
      </c>
      <c r="T775" s="387">
        <f t="shared" si="302"/>
        <v>0</v>
      </c>
      <c r="U775" s="387">
        <f t="shared" si="302"/>
        <v>0</v>
      </c>
      <c r="V775" s="387">
        <f t="shared" si="302"/>
        <v>0</v>
      </c>
      <c r="W775" s="387">
        <f t="shared" si="302"/>
        <v>0</v>
      </c>
      <c r="X775" s="387">
        <f t="shared" si="302"/>
        <v>0</v>
      </c>
      <c r="Y775" s="387">
        <f t="shared" ref="Y775:AH784" si="303">IF(AND(Y$2=$B775,$B775=$C$3),$D775,IF(AND(Y$2&gt;$B775,Y$2&lt;=$D$744+$B775),SLN($D775,0,IF($C$3-$B775&gt;=$D$744,$D$744,$C$3-$B775)),0))</f>
        <v>0</v>
      </c>
      <c r="Z775" s="387">
        <f t="shared" si="303"/>
        <v>0</v>
      </c>
      <c r="AA775" s="387">
        <f t="shared" si="303"/>
        <v>0</v>
      </c>
      <c r="AB775" s="387">
        <f t="shared" si="303"/>
        <v>0</v>
      </c>
      <c r="AC775" s="387">
        <f t="shared" si="303"/>
        <v>0</v>
      </c>
      <c r="AD775" s="387">
        <f t="shared" si="303"/>
        <v>0</v>
      </c>
      <c r="AE775" s="387">
        <f t="shared" si="303"/>
        <v>0</v>
      </c>
      <c r="AF775" s="387">
        <f t="shared" si="303"/>
        <v>0</v>
      </c>
      <c r="AG775" s="387">
        <f t="shared" si="303"/>
        <v>0</v>
      </c>
      <c r="AH775" s="387">
        <f t="shared" si="303"/>
        <v>0</v>
      </c>
      <c r="AI775" s="387">
        <f t="shared" ref="AI775:AR784" si="304">IF(AND(AI$2=$B775,$B775=$C$3),$D775,IF(AND(AI$2&gt;$B775,AI$2&lt;=$D$744+$B775),SLN($D775,0,IF($C$3-$B775&gt;=$D$744,$D$744,$C$3-$B775)),0))</f>
        <v>0</v>
      </c>
      <c r="AJ775" s="387">
        <f t="shared" si="304"/>
        <v>2.2227224398351471</v>
      </c>
      <c r="AK775" s="387">
        <f t="shared" si="304"/>
        <v>2.2227224398351471</v>
      </c>
      <c r="AL775" s="387">
        <f t="shared" si="304"/>
        <v>2.2227224398351471</v>
      </c>
      <c r="AM775" s="387">
        <f t="shared" si="304"/>
        <v>2.2227224398351471</v>
      </c>
      <c r="AN775" s="387">
        <f t="shared" si="304"/>
        <v>0</v>
      </c>
      <c r="AO775" s="387">
        <f t="shared" si="304"/>
        <v>0</v>
      </c>
      <c r="AP775" s="387">
        <f t="shared" si="304"/>
        <v>0</v>
      </c>
      <c r="AQ775" s="387">
        <f t="shared" si="304"/>
        <v>0</v>
      </c>
      <c r="AR775" s="387">
        <f t="shared" si="304"/>
        <v>0</v>
      </c>
      <c r="AS775" s="165">
        <f t="shared" si="287"/>
        <v>8.8908897593405882</v>
      </c>
    </row>
    <row r="776" spans="2:45" ht="12.75" hidden="1" customHeight="1" outlineLevel="2">
      <c r="B776" s="66">
        <v>32</v>
      </c>
      <c r="D776" s="388">
        <v>0</v>
      </c>
      <c r="E776" s="387">
        <f t="shared" si="301"/>
        <v>0</v>
      </c>
      <c r="F776" s="387">
        <f t="shared" si="301"/>
        <v>0</v>
      </c>
      <c r="G776" s="387">
        <f t="shared" si="301"/>
        <v>0</v>
      </c>
      <c r="H776" s="387">
        <f t="shared" si="301"/>
        <v>0</v>
      </c>
      <c r="I776" s="387">
        <f t="shared" si="301"/>
        <v>0</v>
      </c>
      <c r="J776" s="387">
        <f t="shared" si="301"/>
        <v>0</v>
      </c>
      <c r="K776" s="387">
        <f t="shared" si="301"/>
        <v>0</v>
      </c>
      <c r="L776" s="387">
        <f t="shared" si="301"/>
        <v>0</v>
      </c>
      <c r="M776" s="387">
        <f t="shared" si="301"/>
        <v>0</v>
      </c>
      <c r="N776" s="387">
        <f t="shared" si="301"/>
        <v>0</v>
      </c>
      <c r="O776" s="387">
        <f t="shared" si="302"/>
        <v>0</v>
      </c>
      <c r="P776" s="387">
        <f t="shared" si="302"/>
        <v>0</v>
      </c>
      <c r="Q776" s="387">
        <f t="shared" si="302"/>
        <v>0</v>
      </c>
      <c r="R776" s="387">
        <f t="shared" si="302"/>
        <v>0</v>
      </c>
      <c r="S776" s="387">
        <f t="shared" si="302"/>
        <v>0</v>
      </c>
      <c r="T776" s="387">
        <f t="shared" si="302"/>
        <v>0</v>
      </c>
      <c r="U776" s="387">
        <f t="shared" si="302"/>
        <v>0</v>
      </c>
      <c r="V776" s="387">
        <f t="shared" si="302"/>
        <v>0</v>
      </c>
      <c r="W776" s="387">
        <f t="shared" si="302"/>
        <v>0</v>
      </c>
      <c r="X776" s="387">
        <f t="shared" si="302"/>
        <v>0</v>
      </c>
      <c r="Y776" s="387">
        <f t="shared" si="303"/>
        <v>0</v>
      </c>
      <c r="Z776" s="387">
        <f t="shared" si="303"/>
        <v>0</v>
      </c>
      <c r="AA776" s="387">
        <f t="shared" si="303"/>
        <v>0</v>
      </c>
      <c r="AB776" s="387">
        <f t="shared" si="303"/>
        <v>0</v>
      </c>
      <c r="AC776" s="387">
        <f t="shared" si="303"/>
        <v>0</v>
      </c>
      <c r="AD776" s="387">
        <f t="shared" si="303"/>
        <v>0</v>
      </c>
      <c r="AE776" s="387">
        <f t="shared" si="303"/>
        <v>0</v>
      </c>
      <c r="AF776" s="387">
        <f t="shared" si="303"/>
        <v>0</v>
      </c>
      <c r="AG776" s="387">
        <f t="shared" si="303"/>
        <v>0</v>
      </c>
      <c r="AH776" s="387">
        <f t="shared" si="303"/>
        <v>0</v>
      </c>
      <c r="AI776" s="387">
        <f t="shared" si="304"/>
        <v>0</v>
      </c>
      <c r="AJ776" s="387">
        <f t="shared" si="304"/>
        <v>0</v>
      </c>
      <c r="AK776" s="387">
        <f t="shared" si="304"/>
        <v>0</v>
      </c>
      <c r="AL776" s="387">
        <f t="shared" si="304"/>
        <v>0</v>
      </c>
      <c r="AM776" s="387">
        <f t="shared" si="304"/>
        <v>0</v>
      </c>
      <c r="AN776" s="387">
        <f t="shared" si="304"/>
        <v>0</v>
      </c>
      <c r="AO776" s="387">
        <f t="shared" si="304"/>
        <v>0</v>
      </c>
      <c r="AP776" s="387">
        <f t="shared" si="304"/>
        <v>0</v>
      </c>
      <c r="AQ776" s="387">
        <f t="shared" si="304"/>
        <v>0</v>
      </c>
      <c r="AR776" s="387">
        <f t="shared" si="304"/>
        <v>0</v>
      </c>
      <c r="AS776" s="165">
        <f t="shared" si="287"/>
        <v>0</v>
      </c>
    </row>
    <row r="777" spans="2:45" ht="12.75" hidden="1" customHeight="1" outlineLevel="2">
      <c r="B777" s="66">
        <v>33</v>
      </c>
      <c r="D777" s="388">
        <v>0</v>
      </c>
      <c r="E777" s="387">
        <f t="shared" si="301"/>
        <v>0</v>
      </c>
      <c r="F777" s="387">
        <f t="shared" si="301"/>
        <v>0</v>
      </c>
      <c r="G777" s="387">
        <f t="shared" si="301"/>
        <v>0</v>
      </c>
      <c r="H777" s="387">
        <f t="shared" si="301"/>
        <v>0</v>
      </c>
      <c r="I777" s="387">
        <f t="shared" si="301"/>
        <v>0</v>
      </c>
      <c r="J777" s="387">
        <f t="shared" si="301"/>
        <v>0</v>
      </c>
      <c r="K777" s="387">
        <f t="shared" si="301"/>
        <v>0</v>
      </c>
      <c r="L777" s="387">
        <f t="shared" si="301"/>
        <v>0</v>
      </c>
      <c r="M777" s="387">
        <f t="shared" si="301"/>
        <v>0</v>
      </c>
      <c r="N777" s="387">
        <f t="shared" si="301"/>
        <v>0</v>
      </c>
      <c r="O777" s="387">
        <f t="shared" si="302"/>
        <v>0</v>
      </c>
      <c r="P777" s="387">
        <f t="shared" si="302"/>
        <v>0</v>
      </c>
      <c r="Q777" s="387">
        <f t="shared" si="302"/>
        <v>0</v>
      </c>
      <c r="R777" s="387">
        <f t="shared" si="302"/>
        <v>0</v>
      </c>
      <c r="S777" s="387">
        <f t="shared" si="302"/>
        <v>0</v>
      </c>
      <c r="T777" s="387">
        <f t="shared" si="302"/>
        <v>0</v>
      </c>
      <c r="U777" s="387">
        <f t="shared" si="302"/>
        <v>0</v>
      </c>
      <c r="V777" s="387">
        <f t="shared" si="302"/>
        <v>0</v>
      </c>
      <c r="W777" s="387">
        <f t="shared" si="302"/>
        <v>0</v>
      </c>
      <c r="X777" s="387">
        <f t="shared" si="302"/>
        <v>0</v>
      </c>
      <c r="Y777" s="387">
        <f t="shared" si="303"/>
        <v>0</v>
      </c>
      <c r="Z777" s="387">
        <f t="shared" si="303"/>
        <v>0</v>
      </c>
      <c r="AA777" s="387">
        <f t="shared" si="303"/>
        <v>0</v>
      </c>
      <c r="AB777" s="387">
        <f t="shared" si="303"/>
        <v>0</v>
      </c>
      <c r="AC777" s="387">
        <f t="shared" si="303"/>
        <v>0</v>
      </c>
      <c r="AD777" s="387">
        <f t="shared" si="303"/>
        <v>0</v>
      </c>
      <c r="AE777" s="387">
        <f t="shared" si="303"/>
        <v>0</v>
      </c>
      <c r="AF777" s="387">
        <f t="shared" si="303"/>
        <v>0</v>
      </c>
      <c r="AG777" s="387">
        <f t="shared" si="303"/>
        <v>0</v>
      </c>
      <c r="AH777" s="387">
        <f t="shared" si="303"/>
        <v>0</v>
      </c>
      <c r="AI777" s="387">
        <f t="shared" si="304"/>
        <v>0</v>
      </c>
      <c r="AJ777" s="387">
        <f t="shared" si="304"/>
        <v>0</v>
      </c>
      <c r="AK777" s="387">
        <f t="shared" si="304"/>
        <v>0</v>
      </c>
      <c r="AL777" s="387">
        <f t="shared" si="304"/>
        <v>0</v>
      </c>
      <c r="AM777" s="387">
        <f t="shared" si="304"/>
        <v>0</v>
      </c>
      <c r="AN777" s="387">
        <f t="shared" si="304"/>
        <v>0</v>
      </c>
      <c r="AO777" s="387">
        <f t="shared" si="304"/>
        <v>0</v>
      </c>
      <c r="AP777" s="387">
        <f t="shared" si="304"/>
        <v>0</v>
      </c>
      <c r="AQ777" s="387">
        <f t="shared" si="304"/>
        <v>0</v>
      </c>
      <c r="AR777" s="387">
        <f t="shared" si="304"/>
        <v>0</v>
      </c>
      <c r="AS777" s="165">
        <f t="shared" si="287"/>
        <v>0</v>
      </c>
    </row>
    <row r="778" spans="2:45" ht="12.75" hidden="1" customHeight="1" outlineLevel="2">
      <c r="B778" s="66">
        <v>34</v>
      </c>
      <c r="D778" s="388">
        <v>0</v>
      </c>
      <c r="E778" s="387">
        <f t="shared" si="301"/>
        <v>0</v>
      </c>
      <c r="F778" s="387">
        <f t="shared" si="301"/>
        <v>0</v>
      </c>
      <c r="G778" s="387">
        <f t="shared" si="301"/>
        <v>0</v>
      </c>
      <c r="H778" s="387">
        <f t="shared" si="301"/>
        <v>0</v>
      </c>
      <c r="I778" s="387">
        <f t="shared" si="301"/>
        <v>0</v>
      </c>
      <c r="J778" s="387">
        <f t="shared" si="301"/>
        <v>0</v>
      </c>
      <c r="K778" s="387">
        <f t="shared" si="301"/>
        <v>0</v>
      </c>
      <c r="L778" s="387">
        <f t="shared" si="301"/>
        <v>0</v>
      </c>
      <c r="M778" s="387">
        <f t="shared" si="301"/>
        <v>0</v>
      </c>
      <c r="N778" s="387">
        <f t="shared" si="301"/>
        <v>0</v>
      </c>
      <c r="O778" s="387">
        <f t="shared" si="302"/>
        <v>0</v>
      </c>
      <c r="P778" s="387">
        <f t="shared" si="302"/>
        <v>0</v>
      </c>
      <c r="Q778" s="387">
        <f t="shared" si="302"/>
        <v>0</v>
      </c>
      <c r="R778" s="387">
        <f t="shared" si="302"/>
        <v>0</v>
      </c>
      <c r="S778" s="387">
        <f t="shared" si="302"/>
        <v>0</v>
      </c>
      <c r="T778" s="387">
        <f t="shared" si="302"/>
        <v>0</v>
      </c>
      <c r="U778" s="387">
        <f t="shared" si="302"/>
        <v>0</v>
      </c>
      <c r="V778" s="387">
        <f t="shared" si="302"/>
        <v>0</v>
      </c>
      <c r="W778" s="387">
        <f t="shared" si="302"/>
        <v>0</v>
      </c>
      <c r="X778" s="387">
        <f t="shared" si="302"/>
        <v>0</v>
      </c>
      <c r="Y778" s="387">
        <f t="shared" si="303"/>
        <v>0</v>
      </c>
      <c r="Z778" s="387">
        <f t="shared" si="303"/>
        <v>0</v>
      </c>
      <c r="AA778" s="387">
        <f t="shared" si="303"/>
        <v>0</v>
      </c>
      <c r="AB778" s="387">
        <f t="shared" si="303"/>
        <v>0</v>
      </c>
      <c r="AC778" s="387">
        <f t="shared" si="303"/>
        <v>0</v>
      </c>
      <c r="AD778" s="387">
        <f t="shared" si="303"/>
        <v>0</v>
      </c>
      <c r="AE778" s="387">
        <f t="shared" si="303"/>
        <v>0</v>
      </c>
      <c r="AF778" s="387">
        <f t="shared" si="303"/>
        <v>0</v>
      </c>
      <c r="AG778" s="387">
        <f t="shared" si="303"/>
        <v>0</v>
      </c>
      <c r="AH778" s="387">
        <f t="shared" si="303"/>
        <v>0</v>
      </c>
      <c r="AI778" s="387">
        <f t="shared" si="304"/>
        <v>0</v>
      </c>
      <c r="AJ778" s="387">
        <f t="shared" si="304"/>
        <v>0</v>
      </c>
      <c r="AK778" s="387">
        <f t="shared" si="304"/>
        <v>0</v>
      </c>
      <c r="AL778" s="387">
        <f t="shared" si="304"/>
        <v>0</v>
      </c>
      <c r="AM778" s="387">
        <f t="shared" si="304"/>
        <v>0</v>
      </c>
      <c r="AN778" s="387">
        <f t="shared" si="304"/>
        <v>0</v>
      </c>
      <c r="AO778" s="387">
        <f t="shared" si="304"/>
        <v>0</v>
      </c>
      <c r="AP778" s="387">
        <f t="shared" si="304"/>
        <v>0</v>
      </c>
      <c r="AQ778" s="387">
        <f t="shared" si="304"/>
        <v>0</v>
      </c>
      <c r="AR778" s="387">
        <f t="shared" si="304"/>
        <v>0</v>
      </c>
      <c r="AS778" s="165">
        <f t="shared" si="287"/>
        <v>0</v>
      </c>
    </row>
    <row r="779" spans="2:45" ht="12.75" hidden="1" customHeight="1" outlineLevel="2">
      <c r="B779" s="66">
        <v>35</v>
      </c>
      <c r="D779" s="388">
        <v>0</v>
      </c>
      <c r="E779" s="387">
        <f t="shared" si="301"/>
        <v>0</v>
      </c>
      <c r="F779" s="387">
        <f t="shared" si="301"/>
        <v>0</v>
      </c>
      <c r="G779" s="387">
        <f t="shared" si="301"/>
        <v>0</v>
      </c>
      <c r="H779" s="387">
        <f t="shared" si="301"/>
        <v>0</v>
      </c>
      <c r="I779" s="387">
        <f t="shared" si="301"/>
        <v>0</v>
      </c>
      <c r="J779" s="387">
        <f t="shared" si="301"/>
        <v>0</v>
      </c>
      <c r="K779" s="387">
        <f t="shared" si="301"/>
        <v>0</v>
      </c>
      <c r="L779" s="387">
        <f t="shared" si="301"/>
        <v>0</v>
      </c>
      <c r="M779" s="387">
        <f t="shared" si="301"/>
        <v>0</v>
      </c>
      <c r="N779" s="387">
        <f t="shared" si="301"/>
        <v>0</v>
      </c>
      <c r="O779" s="387">
        <f t="shared" si="302"/>
        <v>0</v>
      </c>
      <c r="P779" s="387">
        <f t="shared" si="302"/>
        <v>0</v>
      </c>
      <c r="Q779" s="387">
        <f t="shared" si="302"/>
        <v>0</v>
      </c>
      <c r="R779" s="387">
        <f t="shared" si="302"/>
        <v>0</v>
      </c>
      <c r="S779" s="387">
        <f t="shared" si="302"/>
        <v>0</v>
      </c>
      <c r="T779" s="387">
        <f t="shared" si="302"/>
        <v>0</v>
      </c>
      <c r="U779" s="387">
        <f t="shared" si="302"/>
        <v>0</v>
      </c>
      <c r="V779" s="387">
        <f t="shared" si="302"/>
        <v>0</v>
      </c>
      <c r="W779" s="387">
        <f t="shared" si="302"/>
        <v>0</v>
      </c>
      <c r="X779" s="387">
        <f t="shared" si="302"/>
        <v>0</v>
      </c>
      <c r="Y779" s="387">
        <f t="shared" si="303"/>
        <v>0</v>
      </c>
      <c r="Z779" s="387">
        <f t="shared" si="303"/>
        <v>0</v>
      </c>
      <c r="AA779" s="387">
        <f t="shared" si="303"/>
        <v>0</v>
      </c>
      <c r="AB779" s="387">
        <f t="shared" si="303"/>
        <v>0</v>
      </c>
      <c r="AC779" s="387">
        <f t="shared" si="303"/>
        <v>0</v>
      </c>
      <c r="AD779" s="387">
        <f t="shared" si="303"/>
        <v>0</v>
      </c>
      <c r="AE779" s="387">
        <f t="shared" si="303"/>
        <v>0</v>
      </c>
      <c r="AF779" s="387">
        <f t="shared" si="303"/>
        <v>0</v>
      </c>
      <c r="AG779" s="387">
        <f t="shared" si="303"/>
        <v>0</v>
      </c>
      <c r="AH779" s="387">
        <f t="shared" si="303"/>
        <v>0</v>
      </c>
      <c r="AI779" s="387">
        <f t="shared" si="304"/>
        <v>0</v>
      </c>
      <c r="AJ779" s="387">
        <f t="shared" si="304"/>
        <v>0</v>
      </c>
      <c r="AK779" s="387">
        <f t="shared" si="304"/>
        <v>0</v>
      </c>
      <c r="AL779" s="387">
        <f t="shared" si="304"/>
        <v>0</v>
      </c>
      <c r="AM779" s="387">
        <f t="shared" si="304"/>
        <v>0</v>
      </c>
      <c r="AN779" s="387">
        <f t="shared" si="304"/>
        <v>0</v>
      </c>
      <c r="AO779" s="387">
        <f t="shared" si="304"/>
        <v>0</v>
      </c>
      <c r="AP779" s="387">
        <f t="shared" si="304"/>
        <v>0</v>
      </c>
      <c r="AQ779" s="387">
        <f t="shared" si="304"/>
        <v>0</v>
      </c>
      <c r="AR779" s="387">
        <f t="shared" si="304"/>
        <v>0</v>
      </c>
      <c r="AS779" s="165">
        <f t="shared" si="287"/>
        <v>0</v>
      </c>
    </row>
    <row r="780" spans="2:45" ht="12.75" hidden="1" customHeight="1" outlineLevel="2">
      <c r="B780" s="66">
        <v>36</v>
      </c>
      <c r="D780" s="388">
        <v>0</v>
      </c>
      <c r="E780" s="387">
        <f t="shared" si="301"/>
        <v>0</v>
      </c>
      <c r="F780" s="387">
        <f t="shared" si="301"/>
        <v>0</v>
      </c>
      <c r="G780" s="387">
        <f t="shared" si="301"/>
        <v>0</v>
      </c>
      <c r="H780" s="387">
        <f t="shared" si="301"/>
        <v>0</v>
      </c>
      <c r="I780" s="387">
        <f t="shared" si="301"/>
        <v>0</v>
      </c>
      <c r="J780" s="387">
        <f t="shared" si="301"/>
        <v>0</v>
      </c>
      <c r="K780" s="387">
        <f t="shared" si="301"/>
        <v>0</v>
      </c>
      <c r="L780" s="387">
        <f t="shared" si="301"/>
        <v>0</v>
      </c>
      <c r="M780" s="387">
        <f t="shared" si="301"/>
        <v>0</v>
      </c>
      <c r="N780" s="387">
        <f t="shared" si="301"/>
        <v>0</v>
      </c>
      <c r="O780" s="387">
        <f t="shared" si="302"/>
        <v>0</v>
      </c>
      <c r="P780" s="387">
        <f t="shared" si="302"/>
        <v>0</v>
      </c>
      <c r="Q780" s="387">
        <f t="shared" si="302"/>
        <v>0</v>
      </c>
      <c r="R780" s="387">
        <f t="shared" si="302"/>
        <v>0</v>
      </c>
      <c r="S780" s="387">
        <f t="shared" si="302"/>
        <v>0</v>
      </c>
      <c r="T780" s="387">
        <f t="shared" si="302"/>
        <v>0</v>
      </c>
      <c r="U780" s="387">
        <f t="shared" si="302"/>
        <v>0</v>
      </c>
      <c r="V780" s="387">
        <f t="shared" si="302"/>
        <v>0</v>
      </c>
      <c r="W780" s="387">
        <f t="shared" si="302"/>
        <v>0</v>
      </c>
      <c r="X780" s="387">
        <f t="shared" si="302"/>
        <v>0</v>
      </c>
      <c r="Y780" s="387">
        <f t="shared" si="303"/>
        <v>0</v>
      </c>
      <c r="Z780" s="387">
        <f t="shared" si="303"/>
        <v>0</v>
      </c>
      <c r="AA780" s="387">
        <f t="shared" si="303"/>
        <v>0</v>
      </c>
      <c r="AB780" s="387">
        <f t="shared" si="303"/>
        <v>0</v>
      </c>
      <c r="AC780" s="387">
        <f t="shared" si="303"/>
        <v>0</v>
      </c>
      <c r="AD780" s="387">
        <f t="shared" si="303"/>
        <v>0</v>
      </c>
      <c r="AE780" s="387">
        <f t="shared" si="303"/>
        <v>0</v>
      </c>
      <c r="AF780" s="387">
        <f t="shared" si="303"/>
        <v>0</v>
      </c>
      <c r="AG780" s="387">
        <f t="shared" si="303"/>
        <v>0</v>
      </c>
      <c r="AH780" s="387">
        <f t="shared" si="303"/>
        <v>0</v>
      </c>
      <c r="AI780" s="387">
        <f t="shared" si="304"/>
        <v>0</v>
      </c>
      <c r="AJ780" s="387">
        <f t="shared" si="304"/>
        <v>0</v>
      </c>
      <c r="AK780" s="387">
        <f t="shared" si="304"/>
        <v>0</v>
      </c>
      <c r="AL780" s="387">
        <f t="shared" si="304"/>
        <v>0</v>
      </c>
      <c r="AM780" s="387">
        <f t="shared" si="304"/>
        <v>0</v>
      </c>
      <c r="AN780" s="387">
        <f t="shared" si="304"/>
        <v>0</v>
      </c>
      <c r="AO780" s="387">
        <f t="shared" si="304"/>
        <v>0</v>
      </c>
      <c r="AP780" s="387">
        <f t="shared" si="304"/>
        <v>0</v>
      </c>
      <c r="AQ780" s="387">
        <f t="shared" si="304"/>
        <v>0</v>
      </c>
      <c r="AR780" s="387">
        <f t="shared" si="304"/>
        <v>0</v>
      </c>
      <c r="AS780" s="165">
        <f t="shared" si="287"/>
        <v>0</v>
      </c>
    </row>
    <row r="781" spans="2:45" ht="12.75" hidden="1" customHeight="1" outlineLevel="2">
      <c r="B781" s="66">
        <v>37</v>
      </c>
      <c r="D781" s="388">
        <v>0</v>
      </c>
      <c r="E781" s="387">
        <f t="shared" si="301"/>
        <v>0</v>
      </c>
      <c r="F781" s="387">
        <f t="shared" si="301"/>
        <v>0</v>
      </c>
      <c r="G781" s="387">
        <f t="shared" si="301"/>
        <v>0</v>
      </c>
      <c r="H781" s="387">
        <f t="shared" si="301"/>
        <v>0</v>
      </c>
      <c r="I781" s="387">
        <f t="shared" si="301"/>
        <v>0</v>
      </c>
      <c r="J781" s="387">
        <f t="shared" si="301"/>
        <v>0</v>
      </c>
      <c r="K781" s="387">
        <f t="shared" si="301"/>
        <v>0</v>
      </c>
      <c r="L781" s="387">
        <f t="shared" si="301"/>
        <v>0</v>
      </c>
      <c r="M781" s="387">
        <f t="shared" si="301"/>
        <v>0</v>
      </c>
      <c r="N781" s="387">
        <f t="shared" si="301"/>
        <v>0</v>
      </c>
      <c r="O781" s="387">
        <f t="shared" si="302"/>
        <v>0</v>
      </c>
      <c r="P781" s="387">
        <f t="shared" si="302"/>
        <v>0</v>
      </c>
      <c r="Q781" s="387">
        <f t="shared" si="302"/>
        <v>0</v>
      </c>
      <c r="R781" s="387">
        <f t="shared" si="302"/>
        <v>0</v>
      </c>
      <c r="S781" s="387">
        <f t="shared" si="302"/>
        <v>0</v>
      </c>
      <c r="T781" s="387">
        <f t="shared" si="302"/>
        <v>0</v>
      </c>
      <c r="U781" s="387">
        <f t="shared" si="302"/>
        <v>0</v>
      </c>
      <c r="V781" s="387">
        <f t="shared" si="302"/>
        <v>0</v>
      </c>
      <c r="W781" s="387">
        <f t="shared" si="302"/>
        <v>0</v>
      </c>
      <c r="X781" s="387">
        <f t="shared" si="302"/>
        <v>0</v>
      </c>
      <c r="Y781" s="387">
        <f t="shared" si="303"/>
        <v>0</v>
      </c>
      <c r="Z781" s="387">
        <f t="shared" si="303"/>
        <v>0</v>
      </c>
      <c r="AA781" s="387">
        <f t="shared" si="303"/>
        <v>0</v>
      </c>
      <c r="AB781" s="387">
        <f t="shared" si="303"/>
        <v>0</v>
      </c>
      <c r="AC781" s="387">
        <f t="shared" si="303"/>
        <v>0</v>
      </c>
      <c r="AD781" s="387">
        <f t="shared" si="303"/>
        <v>0</v>
      </c>
      <c r="AE781" s="387">
        <f t="shared" si="303"/>
        <v>0</v>
      </c>
      <c r="AF781" s="387">
        <f t="shared" si="303"/>
        <v>0</v>
      </c>
      <c r="AG781" s="387">
        <f t="shared" si="303"/>
        <v>0</v>
      </c>
      <c r="AH781" s="387">
        <f t="shared" si="303"/>
        <v>0</v>
      </c>
      <c r="AI781" s="387">
        <f t="shared" si="304"/>
        <v>0</v>
      </c>
      <c r="AJ781" s="387">
        <f t="shared" si="304"/>
        <v>0</v>
      </c>
      <c r="AK781" s="387">
        <f t="shared" si="304"/>
        <v>0</v>
      </c>
      <c r="AL781" s="387">
        <f t="shared" si="304"/>
        <v>0</v>
      </c>
      <c r="AM781" s="387">
        <f t="shared" si="304"/>
        <v>0</v>
      </c>
      <c r="AN781" s="387">
        <f t="shared" si="304"/>
        <v>0</v>
      </c>
      <c r="AO781" s="387">
        <f t="shared" si="304"/>
        <v>0</v>
      </c>
      <c r="AP781" s="387">
        <f t="shared" si="304"/>
        <v>0</v>
      </c>
      <c r="AQ781" s="387">
        <f t="shared" si="304"/>
        <v>0</v>
      </c>
      <c r="AR781" s="387">
        <f t="shared" si="304"/>
        <v>0</v>
      </c>
      <c r="AS781" s="165">
        <f t="shared" si="287"/>
        <v>0</v>
      </c>
    </row>
    <row r="782" spans="2:45" ht="12.75" hidden="1" customHeight="1" outlineLevel="2">
      <c r="B782" s="66">
        <v>38</v>
      </c>
      <c r="D782" s="388">
        <v>0</v>
      </c>
      <c r="E782" s="387">
        <f t="shared" si="301"/>
        <v>0</v>
      </c>
      <c r="F782" s="387">
        <f t="shared" si="301"/>
        <v>0</v>
      </c>
      <c r="G782" s="387">
        <f t="shared" si="301"/>
        <v>0</v>
      </c>
      <c r="H782" s="387">
        <f t="shared" si="301"/>
        <v>0</v>
      </c>
      <c r="I782" s="387">
        <f t="shared" si="301"/>
        <v>0</v>
      </c>
      <c r="J782" s="387">
        <f t="shared" si="301"/>
        <v>0</v>
      </c>
      <c r="K782" s="387">
        <f t="shared" si="301"/>
        <v>0</v>
      </c>
      <c r="L782" s="387">
        <f t="shared" si="301"/>
        <v>0</v>
      </c>
      <c r="M782" s="387">
        <f t="shared" si="301"/>
        <v>0</v>
      </c>
      <c r="N782" s="387">
        <f t="shared" si="301"/>
        <v>0</v>
      </c>
      <c r="O782" s="387">
        <f t="shared" si="302"/>
        <v>0</v>
      </c>
      <c r="P782" s="387">
        <f t="shared" si="302"/>
        <v>0</v>
      </c>
      <c r="Q782" s="387">
        <f t="shared" si="302"/>
        <v>0</v>
      </c>
      <c r="R782" s="387">
        <f t="shared" si="302"/>
        <v>0</v>
      </c>
      <c r="S782" s="387">
        <f t="shared" si="302"/>
        <v>0</v>
      </c>
      <c r="T782" s="387">
        <f t="shared" si="302"/>
        <v>0</v>
      </c>
      <c r="U782" s="387">
        <f t="shared" si="302"/>
        <v>0</v>
      </c>
      <c r="V782" s="387">
        <f t="shared" si="302"/>
        <v>0</v>
      </c>
      <c r="W782" s="387">
        <f t="shared" si="302"/>
        <v>0</v>
      </c>
      <c r="X782" s="387">
        <f t="shared" si="302"/>
        <v>0</v>
      </c>
      <c r="Y782" s="387">
        <f t="shared" si="303"/>
        <v>0</v>
      </c>
      <c r="Z782" s="387">
        <f t="shared" si="303"/>
        <v>0</v>
      </c>
      <c r="AA782" s="387">
        <f t="shared" si="303"/>
        <v>0</v>
      </c>
      <c r="AB782" s="387">
        <f t="shared" si="303"/>
        <v>0</v>
      </c>
      <c r="AC782" s="387">
        <f t="shared" si="303"/>
        <v>0</v>
      </c>
      <c r="AD782" s="387">
        <f t="shared" si="303"/>
        <v>0</v>
      </c>
      <c r="AE782" s="387">
        <f t="shared" si="303"/>
        <v>0</v>
      </c>
      <c r="AF782" s="387">
        <f t="shared" si="303"/>
        <v>0</v>
      </c>
      <c r="AG782" s="387">
        <f t="shared" si="303"/>
        <v>0</v>
      </c>
      <c r="AH782" s="387">
        <f t="shared" si="303"/>
        <v>0</v>
      </c>
      <c r="AI782" s="387">
        <f t="shared" si="304"/>
        <v>0</v>
      </c>
      <c r="AJ782" s="387">
        <f t="shared" si="304"/>
        <v>0</v>
      </c>
      <c r="AK782" s="387">
        <f t="shared" si="304"/>
        <v>0</v>
      </c>
      <c r="AL782" s="387">
        <f t="shared" si="304"/>
        <v>0</v>
      </c>
      <c r="AM782" s="387">
        <f t="shared" si="304"/>
        <v>0</v>
      </c>
      <c r="AN782" s="387">
        <f t="shared" si="304"/>
        <v>0</v>
      </c>
      <c r="AO782" s="387">
        <f t="shared" si="304"/>
        <v>0</v>
      </c>
      <c r="AP782" s="387">
        <f t="shared" si="304"/>
        <v>0</v>
      </c>
      <c r="AQ782" s="387">
        <f t="shared" si="304"/>
        <v>0</v>
      </c>
      <c r="AR782" s="387">
        <f t="shared" si="304"/>
        <v>0</v>
      </c>
      <c r="AS782" s="165">
        <f t="shared" si="287"/>
        <v>0</v>
      </c>
    </row>
    <row r="783" spans="2:45" ht="12.75" hidden="1" customHeight="1" outlineLevel="2">
      <c r="B783" s="66">
        <v>39</v>
      </c>
      <c r="D783" s="388">
        <v>0</v>
      </c>
      <c r="E783" s="387">
        <f t="shared" si="301"/>
        <v>0</v>
      </c>
      <c r="F783" s="387">
        <f t="shared" si="301"/>
        <v>0</v>
      </c>
      <c r="G783" s="387">
        <f t="shared" si="301"/>
        <v>0</v>
      </c>
      <c r="H783" s="387">
        <f t="shared" si="301"/>
        <v>0</v>
      </c>
      <c r="I783" s="387">
        <f t="shared" si="301"/>
        <v>0</v>
      </c>
      <c r="J783" s="387">
        <f t="shared" si="301"/>
        <v>0</v>
      </c>
      <c r="K783" s="387">
        <f t="shared" si="301"/>
        <v>0</v>
      </c>
      <c r="L783" s="387">
        <f t="shared" si="301"/>
        <v>0</v>
      </c>
      <c r="M783" s="387">
        <f t="shared" si="301"/>
        <v>0</v>
      </c>
      <c r="N783" s="387">
        <f t="shared" si="301"/>
        <v>0</v>
      </c>
      <c r="O783" s="387">
        <f t="shared" si="302"/>
        <v>0</v>
      </c>
      <c r="P783" s="387">
        <f t="shared" si="302"/>
        <v>0</v>
      </c>
      <c r="Q783" s="387">
        <f t="shared" si="302"/>
        <v>0</v>
      </c>
      <c r="R783" s="387">
        <f t="shared" si="302"/>
        <v>0</v>
      </c>
      <c r="S783" s="387">
        <f t="shared" si="302"/>
        <v>0</v>
      </c>
      <c r="T783" s="387">
        <f t="shared" si="302"/>
        <v>0</v>
      </c>
      <c r="U783" s="387">
        <f t="shared" si="302"/>
        <v>0</v>
      </c>
      <c r="V783" s="387">
        <f t="shared" si="302"/>
        <v>0</v>
      </c>
      <c r="W783" s="387">
        <f t="shared" si="302"/>
        <v>0</v>
      </c>
      <c r="X783" s="387">
        <f t="shared" si="302"/>
        <v>0</v>
      </c>
      <c r="Y783" s="387">
        <f t="shared" si="303"/>
        <v>0</v>
      </c>
      <c r="Z783" s="387">
        <f t="shared" si="303"/>
        <v>0</v>
      </c>
      <c r="AA783" s="387">
        <f t="shared" si="303"/>
        <v>0</v>
      </c>
      <c r="AB783" s="387">
        <f t="shared" si="303"/>
        <v>0</v>
      </c>
      <c r="AC783" s="387">
        <f t="shared" si="303"/>
        <v>0</v>
      </c>
      <c r="AD783" s="387">
        <f t="shared" si="303"/>
        <v>0</v>
      </c>
      <c r="AE783" s="387">
        <f t="shared" si="303"/>
        <v>0</v>
      </c>
      <c r="AF783" s="387">
        <f t="shared" si="303"/>
        <v>0</v>
      </c>
      <c r="AG783" s="387">
        <f t="shared" si="303"/>
        <v>0</v>
      </c>
      <c r="AH783" s="387">
        <f t="shared" si="303"/>
        <v>0</v>
      </c>
      <c r="AI783" s="387">
        <f t="shared" si="304"/>
        <v>0</v>
      </c>
      <c r="AJ783" s="387">
        <f t="shared" si="304"/>
        <v>0</v>
      </c>
      <c r="AK783" s="387">
        <f t="shared" si="304"/>
        <v>0</v>
      </c>
      <c r="AL783" s="387">
        <f t="shared" si="304"/>
        <v>0</v>
      </c>
      <c r="AM783" s="387">
        <f t="shared" si="304"/>
        <v>0</v>
      </c>
      <c r="AN783" s="387">
        <f t="shared" si="304"/>
        <v>0</v>
      </c>
      <c r="AO783" s="387">
        <f t="shared" si="304"/>
        <v>0</v>
      </c>
      <c r="AP783" s="387">
        <f t="shared" si="304"/>
        <v>0</v>
      </c>
      <c r="AQ783" s="387">
        <f t="shared" si="304"/>
        <v>0</v>
      </c>
      <c r="AR783" s="387">
        <f t="shared" si="304"/>
        <v>0</v>
      </c>
      <c r="AS783" s="165">
        <f t="shared" si="287"/>
        <v>0</v>
      </c>
    </row>
    <row r="784" spans="2:45" ht="12.75" hidden="1" customHeight="1" outlineLevel="2">
      <c r="B784" s="66">
        <v>40</v>
      </c>
      <c r="D784" s="388">
        <v>0</v>
      </c>
      <c r="E784" s="387">
        <f t="shared" si="301"/>
        <v>0</v>
      </c>
      <c r="F784" s="387">
        <f t="shared" si="301"/>
        <v>0</v>
      </c>
      <c r="G784" s="387">
        <f t="shared" si="301"/>
        <v>0</v>
      </c>
      <c r="H784" s="387">
        <f t="shared" si="301"/>
        <v>0</v>
      </c>
      <c r="I784" s="387">
        <f t="shared" si="301"/>
        <v>0</v>
      </c>
      <c r="J784" s="387">
        <f t="shared" si="301"/>
        <v>0</v>
      </c>
      <c r="K784" s="387">
        <f t="shared" si="301"/>
        <v>0</v>
      </c>
      <c r="L784" s="387">
        <f t="shared" si="301"/>
        <v>0</v>
      </c>
      <c r="M784" s="387">
        <f t="shared" si="301"/>
        <v>0</v>
      </c>
      <c r="N784" s="387">
        <f t="shared" si="301"/>
        <v>0</v>
      </c>
      <c r="O784" s="387">
        <f t="shared" si="302"/>
        <v>0</v>
      </c>
      <c r="P784" s="387">
        <f t="shared" si="302"/>
        <v>0</v>
      </c>
      <c r="Q784" s="387">
        <f t="shared" si="302"/>
        <v>0</v>
      </c>
      <c r="R784" s="387">
        <f t="shared" si="302"/>
        <v>0</v>
      </c>
      <c r="S784" s="387">
        <f t="shared" si="302"/>
        <v>0</v>
      </c>
      <c r="T784" s="387">
        <f t="shared" si="302"/>
        <v>0</v>
      </c>
      <c r="U784" s="387">
        <f t="shared" si="302"/>
        <v>0</v>
      </c>
      <c r="V784" s="387">
        <f t="shared" si="302"/>
        <v>0</v>
      </c>
      <c r="W784" s="387">
        <f t="shared" si="302"/>
        <v>0</v>
      </c>
      <c r="X784" s="387">
        <f t="shared" si="302"/>
        <v>0</v>
      </c>
      <c r="Y784" s="387">
        <f t="shared" si="303"/>
        <v>0</v>
      </c>
      <c r="Z784" s="387">
        <f t="shared" si="303"/>
        <v>0</v>
      </c>
      <c r="AA784" s="387">
        <f t="shared" si="303"/>
        <v>0</v>
      </c>
      <c r="AB784" s="387">
        <f t="shared" si="303"/>
        <v>0</v>
      </c>
      <c r="AC784" s="387">
        <f t="shared" si="303"/>
        <v>0</v>
      </c>
      <c r="AD784" s="387">
        <f t="shared" si="303"/>
        <v>0</v>
      </c>
      <c r="AE784" s="387">
        <f t="shared" si="303"/>
        <v>0</v>
      </c>
      <c r="AF784" s="387">
        <f t="shared" si="303"/>
        <v>0</v>
      </c>
      <c r="AG784" s="387">
        <f t="shared" si="303"/>
        <v>0</v>
      </c>
      <c r="AH784" s="387">
        <f t="shared" si="303"/>
        <v>0</v>
      </c>
      <c r="AI784" s="387">
        <f t="shared" si="304"/>
        <v>0</v>
      </c>
      <c r="AJ784" s="387">
        <f t="shared" si="304"/>
        <v>0</v>
      </c>
      <c r="AK784" s="387">
        <f t="shared" si="304"/>
        <v>0</v>
      </c>
      <c r="AL784" s="387">
        <f t="shared" si="304"/>
        <v>0</v>
      </c>
      <c r="AM784" s="387">
        <f t="shared" si="304"/>
        <v>0</v>
      </c>
      <c r="AN784" s="387">
        <f t="shared" si="304"/>
        <v>0</v>
      </c>
      <c r="AO784" s="387">
        <f t="shared" si="304"/>
        <v>0</v>
      </c>
      <c r="AP784" s="387">
        <f t="shared" si="304"/>
        <v>0</v>
      </c>
      <c r="AQ784" s="387">
        <f t="shared" si="304"/>
        <v>0</v>
      </c>
      <c r="AR784" s="387">
        <f t="shared" si="304"/>
        <v>0</v>
      </c>
      <c r="AS784" s="165">
        <f t="shared" si="287"/>
        <v>0</v>
      </c>
    </row>
    <row r="785" spans="2:45" s="377" customFormat="1" ht="13.5" hidden="1" customHeight="1" outlineLevel="1" collapsed="1">
      <c r="B785" s="378" t="str">
        <f>INV!B28</f>
        <v>2.9 - Queimador Pinga Fogo</v>
      </c>
      <c r="C785" s="357"/>
      <c r="D785" s="386">
        <f>INV!C28</f>
        <v>10</v>
      </c>
      <c r="E785" s="387">
        <f t="shared" ref="E785:L785" si="305">SUM(E786:E825)</f>
        <v>0</v>
      </c>
      <c r="F785" s="387">
        <f t="shared" si="305"/>
        <v>0.16275756552362403</v>
      </c>
      <c r="G785" s="387">
        <f t="shared" si="305"/>
        <v>0.16275756552362403</v>
      </c>
      <c r="H785" s="387">
        <f t="shared" si="305"/>
        <v>0.16275756552362403</v>
      </c>
      <c r="I785" s="387">
        <f t="shared" si="305"/>
        <v>0.16275756552362403</v>
      </c>
      <c r="J785" s="387">
        <f t="shared" si="305"/>
        <v>0.16275756552362403</v>
      </c>
      <c r="K785" s="387">
        <f t="shared" si="305"/>
        <v>0.32551513104724805</v>
      </c>
      <c r="L785" s="387">
        <f t="shared" si="305"/>
        <v>0.32551513104724805</v>
      </c>
      <c r="M785" s="387">
        <f t="shared" ref="M785:AR785" si="306">SUM(M786:M825)</f>
        <v>0.32551513104724805</v>
      </c>
      <c r="N785" s="387">
        <f t="shared" si="306"/>
        <v>0.32551513104724805</v>
      </c>
      <c r="O785" s="387">
        <f t="shared" si="306"/>
        <v>0.32551513104724805</v>
      </c>
      <c r="P785" s="387">
        <f t="shared" si="306"/>
        <v>0.32551513104724805</v>
      </c>
      <c r="Q785" s="387">
        <f t="shared" si="306"/>
        <v>0.32551513104724805</v>
      </c>
      <c r="R785" s="387">
        <f t="shared" si="306"/>
        <v>0.32551513104724805</v>
      </c>
      <c r="S785" s="387">
        <f t="shared" si="306"/>
        <v>0.32551513104724805</v>
      </c>
      <c r="T785" s="387">
        <f t="shared" si="306"/>
        <v>0.32551513104724805</v>
      </c>
      <c r="U785" s="387">
        <f t="shared" si="306"/>
        <v>0.32551513104724805</v>
      </c>
      <c r="V785" s="387">
        <f t="shared" si="306"/>
        <v>0.32551513104724805</v>
      </c>
      <c r="W785" s="387">
        <f t="shared" si="306"/>
        <v>0.32551513104724805</v>
      </c>
      <c r="X785" s="387">
        <f t="shared" si="306"/>
        <v>0.32551513104724805</v>
      </c>
      <c r="Y785" s="387">
        <f t="shared" si="306"/>
        <v>0.32551513104724805</v>
      </c>
      <c r="Z785" s="387">
        <f t="shared" si="306"/>
        <v>0.32551513104724805</v>
      </c>
      <c r="AA785" s="387">
        <f t="shared" si="306"/>
        <v>0.32551513104724805</v>
      </c>
      <c r="AB785" s="387">
        <f t="shared" si="306"/>
        <v>0.32551513104724805</v>
      </c>
      <c r="AC785" s="387">
        <f t="shared" si="306"/>
        <v>0.32551513104724805</v>
      </c>
      <c r="AD785" s="387">
        <f t="shared" si="306"/>
        <v>0.32551513104724805</v>
      </c>
      <c r="AE785" s="387">
        <f t="shared" si="306"/>
        <v>0.34359930499431734</v>
      </c>
      <c r="AF785" s="387">
        <f t="shared" si="306"/>
        <v>0.34359930499431734</v>
      </c>
      <c r="AG785" s="387">
        <f t="shared" si="306"/>
        <v>0.34359930499431734</v>
      </c>
      <c r="AH785" s="387">
        <f t="shared" si="306"/>
        <v>0.34359930499431734</v>
      </c>
      <c r="AI785" s="387">
        <f t="shared" si="306"/>
        <v>0.34359930499431734</v>
      </c>
      <c r="AJ785" s="387">
        <f t="shared" si="306"/>
        <v>0.58773565327975341</v>
      </c>
      <c r="AK785" s="387">
        <f t="shared" si="306"/>
        <v>0.58773565327975341</v>
      </c>
      <c r="AL785" s="387">
        <f t="shared" si="306"/>
        <v>0.58773565327975341</v>
      </c>
      <c r="AM785" s="387">
        <f t="shared" si="306"/>
        <v>0.58773565327975341</v>
      </c>
      <c r="AN785" s="387">
        <f t="shared" si="306"/>
        <v>0</v>
      </c>
      <c r="AO785" s="387">
        <f t="shared" si="306"/>
        <v>0</v>
      </c>
      <c r="AP785" s="387">
        <f t="shared" si="306"/>
        <v>0</v>
      </c>
      <c r="AQ785" s="387">
        <f t="shared" si="306"/>
        <v>0</v>
      </c>
      <c r="AR785" s="387">
        <f t="shared" si="306"/>
        <v>0</v>
      </c>
      <c r="AS785" s="387">
        <f t="shared" ref="AS785:AS824" si="307">SUM(E785:AR785)</f>
        <v>11.393029586653682</v>
      </c>
    </row>
    <row r="786" spans="2:45" s="377" customFormat="1" ht="14.25" hidden="1" customHeight="1" outlineLevel="2">
      <c r="B786" s="377">
        <v>1</v>
      </c>
      <c r="C786" s="81"/>
      <c r="D786" s="338">
        <f t="array" ref="D786:D825">TRANSPOSE(INV!E28:AR28)</f>
        <v>1.6275756552362401</v>
      </c>
      <c r="E786" s="387">
        <f t="shared" ref="E786:N795" si="308">IF(AND(E$2=$B786,$B786=$C$3),$D786,IF(AND(E$2&gt;$B786,E$2&lt;=$D$785+$B786),SLN($D786,0,IF($C$3-$B786&gt;=$D$785,$D$785,$C$3-$B786)),0))</f>
        <v>0</v>
      </c>
      <c r="F786" s="387">
        <f t="shared" si="308"/>
        <v>0.16275756552362403</v>
      </c>
      <c r="G786" s="387">
        <f t="shared" si="308"/>
        <v>0.16275756552362403</v>
      </c>
      <c r="H786" s="387">
        <f t="shared" si="308"/>
        <v>0.16275756552362403</v>
      </c>
      <c r="I786" s="387">
        <f t="shared" si="308"/>
        <v>0.16275756552362403</v>
      </c>
      <c r="J786" s="387">
        <f t="shared" si="308"/>
        <v>0.16275756552362403</v>
      </c>
      <c r="K786" s="387">
        <f t="shared" si="308"/>
        <v>0.16275756552362403</v>
      </c>
      <c r="L786" s="387">
        <f t="shared" si="308"/>
        <v>0.16275756552362403</v>
      </c>
      <c r="M786" s="387">
        <f t="shared" si="308"/>
        <v>0.16275756552362403</v>
      </c>
      <c r="N786" s="387">
        <f t="shared" si="308"/>
        <v>0.16275756552362403</v>
      </c>
      <c r="O786" s="387">
        <f t="shared" ref="O786:X795" si="309">IF(AND(O$2=$B786,$B786=$C$3),$D786,IF(AND(O$2&gt;$B786,O$2&lt;=$D$785+$B786),SLN($D786,0,IF($C$3-$B786&gt;=$D$785,$D$785,$C$3-$B786)),0))</f>
        <v>0.16275756552362403</v>
      </c>
      <c r="P786" s="387">
        <f t="shared" si="309"/>
        <v>0</v>
      </c>
      <c r="Q786" s="387">
        <f t="shared" si="309"/>
        <v>0</v>
      </c>
      <c r="R786" s="387">
        <f t="shared" si="309"/>
        <v>0</v>
      </c>
      <c r="S786" s="387">
        <f t="shared" si="309"/>
        <v>0</v>
      </c>
      <c r="T786" s="387">
        <f t="shared" si="309"/>
        <v>0</v>
      </c>
      <c r="U786" s="387">
        <f t="shared" si="309"/>
        <v>0</v>
      </c>
      <c r="V786" s="387">
        <f t="shared" si="309"/>
        <v>0</v>
      </c>
      <c r="W786" s="387">
        <f t="shared" si="309"/>
        <v>0</v>
      </c>
      <c r="X786" s="387">
        <f t="shared" si="309"/>
        <v>0</v>
      </c>
      <c r="Y786" s="387">
        <f t="shared" ref="Y786:AH795" si="310">IF(AND(Y$2=$B786,$B786=$C$3),$D786,IF(AND(Y$2&gt;$B786,Y$2&lt;=$D$785+$B786),SLN($D786,0,IF($C$3-$B786&gt;=$D$785,$D$785,$C$3-$B786)),0))</f>
        <v>0</v>
      </c>
      <c r="Z786" s="387">
        <f t="shared" si="310"/>
        <v>0</v>
      </c>
      <c r="AA786" s="387">
        <f t="shared" si="310"/>
        <v>0</v>
      </c>
      <c r="AB786" s="387">
        <f t="shared" si="310"/>
        <v>0</v>
      </c>
      <c r="AC786" s="387">
        <f t="shared" si="310"/>
        <v>0</v>
      </c>
      <c r="AD786" s="387">
        <f t="shared" si="310"/>
        <v>0</v>
      </c>
      <c r="AE786" s="387">
        <f t="shared" si="310"/>
        <v>0</v>
      </c>
      <c r="AF786" s="387">
        <f t="shared" si="310"/>
        <v>0</v>
      </c>
      <c r="AG786" s="387">
        <f t="shared" si="310"/>
        <v>0</v>
      </c>
      <c r="AH786" s="387">
        <f t="shared" si="310"/>
        <v>0</v>
      </c>
      <c r="AI786" s="387">
        <f t="shared" ref="AI786:AR795" si="311">IF(AND(AI$2=$B786,$B786=$C$3),$D786,IF(AND(AI$2&gt;$B786,AI$2&lt;=$D$785+$B786),SLN($D786,0,IF($C$3-$B786&gt;=$D$785,$D$785,$C$3-$B786)),0))</f>
        <v>0</v>
      </c>
      <c r="AJ786" s="387">
        <f t="shared" si="311"/>
        <v>0</v>
      </c>
      <c r="AK786" s="387">
        <f t="shared" si="311"/>
        <v>0</v>
      </c>
      <c r="AL786" s="387">
        <f t="shared" si="311"/>
        <v>0</v>
      </c>
      <c r="AM786" s="387">
        <f t="shared" si="311"/>
        <v>0</v>
      </c>
      <c r="AN786" s="387">
        <f t="shared" si="311"/>
        <v>0</v>
      </c>
      <c r="AO786" s="387">
        <f t="shared" si="311"/>
        <v>0</v>
      </c>
      <c r="AP786" s="387">
        <f t="shared" si="311"/>
        <v>0</v>
      </c>
      <c r="AQ786" s="387">
        <f t="shared" si="311"/>
        <v>0</v>
      </c>
      <c r="AR786" s="387">
        <f t="shared" si="311"/>
        <v>0</v>
      </c>
      <c r="AS786" s="387">
        <f t="shared" si="307"/>
        <v>1.6275756552362399</v>
      </c>
    </row>
    <row r="787" spans="2:45" s="377" customFormat="1" hidden="1" outlineLevel="2">
      <c r="B787" s="377">
        <v>2</v>
      </c>
      <c r="C787" s="81"/>
      <c r="D787" s="338">
        <v>0</v>
      </c>
      <c r="E787" s="387">
        <f t="shared" si="308"/>
        <v>0</v>
      </c>
      <c r="F787" s="387">
        <f t="shared" si="308"/>
        <v>0</v>
      </c>
      <c r="G787" s="387">
        <f t="shared" si="308"/>
        <v>0</v>
      </c>
      <c r="H787" s="387">
        <f t="shared" si="308"/>
        <v>0</v>
      </c>
      <c r="I787" s="387">
        <f t="shared" si="308"/>
        <v>0</v>
      </c>
      <c r="J787" s="387">
        <f t="shared" si="308"/>
        <v>0</v>
      </c>
      <c r="K787" s="387">
        <f t="shared" si="308"/>
        <v>0</v>
      </c>
      <c r="L787" s="387">
        <f t="shared" si="308"/>
        <v>0</v>
      </c>
      <c r="M787" s="387">
        <f t="shared" si="308"/>
        <v>0</v>
      </c>
      <c r="N787" s="387">
        <f t="shared" si="308"/>
        <v>0</v>
      </c>
      <c r="O787" s="387">
        <f t="shared" si="309"/>
        <v>0</v>
      </c>
      <c r="P787" s="387">
        <f t="shared" si="309"/>
        <v>0</v>
      </c>
      <c r="Q787" s="387">
        <f t="shared" si="309"/>
        <v>0</v>
      </c>
      <c r="R787" s="387">
        <f t="shared" si="309"/>
        <v>0</v>
      </c>
      <c r="S787" s="387">
        <f t="shared" si="309"/>
        <v>0</v>
      </c>
      <c r="T787" s="387">
        <f t="shared" si="309"/>
        <v>0</v>
      </c>
      <c r="U787" s="387">
        <f t="shared" si="309"/>
        <v>0</v>
      </c>
      <c r="V787" s="387">
        <f t="shared" si="309"/>
        <v>0</v>
      </c>
      <c r="W787" s="387">
        <f t="shared" si="309"/>
        <v>0</v>
      </c>
      <c r="X787" s="387">
        <f t="shared" si="309"/>
        <v>0</v>
      </c>
      <c r="Y787" s="387">
        <f t="shared" si="310"/>
        <v>0</v>
      </c>
      <c r="Z787" s="387">
        <f t="shared" si="310"/>
        <v>0</v>
      </c>
      <c r="AA787" s="387">
        <f t="shared" si="310"/>
        <v>0</v>
      </c>
      <c r="AB787" s="387">
        <f t="shared" si="310"/>
        <v>0</v>
      </c>
      <c r="AC787" s="387">
        <f t="shared" si="310"/>
        <v>0</v>
      </c>
      <c r="AD787" s="387">
        <f t="shared" si="310"/>
        <v>0</v>
      </c>
      <c r="AE787" s="387">
        <f t="shared" si="310"/>
        <v>0</v>
      </c>
      <c r="AF787" s="387">
        <f t="shared" si="310"/>
        <v>0</v>
      </c>
      <c r="AG787" s="387">
        <f t="shared" si="310"/>
        <v>0</v>
      </c>
      <c r="AH787" s="387">
        <f t="shared" si="310"/>
        <v>0</v>
      </c>
      <c r="AI787" s="387">
        <f t="shared" si="311"/>
        <v>0</v>
      </c>
      <c r="AJ787" s="387">
        <f t="shared" si="311"/>
        <v>0</v>
      </c>
      <c r="AK787" s="387">
        <f t="shared" si="311"/>
        <v>0</v>
      </c>
      <c r="AL787" s="387">
        <f t="shared" si="311"/>
        <v>0</v>
      </c>
      <c r="AM787" s="387">
        <f t="shared" si="311"/>
        <v>0</v>
      </c>
      <c r="AN787" s="387">
        <f t="shared" si="311"/>
        <v>0</v>
      </c>
      <c r="AO787" s="387">
        <f t="shared" si="311"/>
        <v>0</v>
      </c>
      <c r="AP787" s="387">
        <f t="shared" si="311"/>
        <v>0</v>
      </c>
      <c r="AQ787" s="387">
        <f t="shared" si="311"/>
        <v>0</v>
      </c>
      <c r="AR787" s="387">
        <f t="shared" si="311"/>
        <v>0</v>
      </c>
      <c r="AS787" s="387">
        <f t="shared" si="307"/>
        <v>0</v>
      </c>
    </row>
    <row r="788" spans="2:45" s="377" customFormat="1" hidden="1" outlineLevel="2">
      <c r="B788" s="377">
        <v>3</v>
      </c>
      <c r="C788" s="81"/>
      <c r="D788" s="338">
        <v>0</v>
      </c>
      <c r="E788" s="387">
        <f t="shared" si="308"/>
        <v>0</v>
      </c>
      <c r="F788" s="387">
        <f t="shared" si="308"/>
        <v>0</v>
      </c>
      <c r="G788" s="387">
        <f t="shared" si="308"/>
        <v>0</v>
      </c>
      <c r="H788" s="387">
        <f t="shared" si="308"/>
        <v>0</v>
      </c>
      <c r="I788" s="387">
        <f t="shared" si="308"/>
        <v>0</v>
      </c>
      <c r="J788" s="387">
        <f t="shared" si="308"/>
        <v>0</v>
      </c>
      <c r="K788" s="387">
        <f t="shared" si="308"/>
        <v>0</v>
      </c>
      <c r="L788" s="387">
        <f t="shared" si="308"/>
        <v>0</v>
      </c>
      <c r="M788" s="387">
        <f t="shared" si="308"/>
        <v>0</v>
      </c>
      <c r="N788" s="387">
        <f t="shared" si="308"/>
        <v>0</v>
      </c>
      <c r="O788" s="387">
        <f t="shared" si="309"/>
        <v>0</v>
      </c>
      <c r="P788" s="387">
        <f t="shared" si="309"/>
        <v>0</v>
      </c>
      <c r="Q788" s="387">
        <f t="shared" si="309"/>
        <v>0</v>
      </c>
      <c r="R788" s="387">
        <f t="shared" si="309"/>
        <v>0</v>
      </c>
      <c r="S788" s="387">
        <f t="shared" si="309"/>
        <v>0</v>
      </c>
      <c r="T788" s="387">
        <f t="shared" si="309"/>
        <v>0</v>
      </c>
      <c r="U788" s="387">
        <f t="shared" si="309"/>
        <v>0</v>
      </c>
      <c r="V788" s="387">
        <f t="shared" si="309"/>
        <v>0</v>
      </c>
      <c r="W788" s="387">
        <f t="shared" si="309"/>
        <v>0</v>
      </c>
      <c r="X788" s="387">
        <f t="shared" si="309"/>
        <v>0</v>
      </c>
      <c r="Y788" s="387">
        <f t="shared" si="310"/>
        <v>0</v>
      </c>
      <c r="Z788" s="387">
        <f t="shared" si="310"/>
        <v>0</v>
      </c>
      <c r="AA788" s="387">
        <f t="shared" si="310"/>
        <v>0</v>
      </c>
      <c r="AB788" s="387">
        <f t="shared" si="310"/>
        <v>0</v>
      </c>
      <c r="AC788" s="387">
        <f t="shared" si="310"/>
        <v>0</v>
      </c>
      <c r="AD788" s="387">
        <f t="shared" si="310"/>
        <v>0</v>
      </c>
      <c r="AE788" s="387">
        <f t="shared" si="310"/>
        <v>0</v>
      </c>
      <c r="AF788" s="387">
        <f t="shared" si="310"/>
        <v>0</v>
      </c>
      <c r="AG788" s="387">
        <f t="shared" si="310"/>
        <v>0</v>
      </c>
      <c r="AH788" s="387">
        <f t="shared" si="310"/>
        <v>0</v>
      </c>
      <c r="AI788" s="387">
        <f t="shared" si="311"/>
        <v>0</v>
      </c>
      <c r="AJ788" s="387">
        <f t="shared" si="311"/>
        <v>0</v>
      </c>
      <c r="AK788" s="387">
        <f t="shared" si="311"/>
        <v>0</v>
      </c>
      <c r="AL788" s="387">
        <f t="shared" si="311"/>
        <v>0</v>
      </c>
      <c r="AM788" s="387">
        <f t="shared" si="311"/>
        <v>0</v>
      </c>
      <c r="AN788" s="387">
        <f t="shared" si="311"/>
        <v>0</v>
      </c>
      <c r="AO788" s="387">
        <f t="shared" si="311"/>
        <v>0</v>
      </c>
      <c r="AP788" s="387">
        <f t="shared" si="311"/>
        <v>0</v>
      </c>
      <c r="AQ788" s="387">
        <f t="shared" si="311"/>
        <v>0</v>
      </c>
      <c r="AR788" s="387">
        <f t="shared" si="311"/>
        <v>0</v>
      </c>
      <c r="AS788" s="387">
        <f t="shared" si="307"/>
        <v>0</v>
      </c>
    </row>
    <row r="789" spans="2:45" s="377" customFormat="1" hidden="1" outlineLevel="2">
      <c r="B789" s="377">
        <v>4</v>
      </c>
      <c r="C789" s="81"/>
      <c r="D789" s="338">
        <v>0</v>
      </c>
      <c r="E789" s="387">
        <f t="shared" si="308"/>
        <v>0</v>
      </c>
      <c r="F789" s="387">
        <f t="shared" si="308"/>
        <v>0</v>
      </c>
      <c r="G789" s="387">
        <f t="shared" si="308"/>
        <v>0</v>
      </c>
      <c r="H789" s="387">
        <f t="shared" si="308"/>
        <v>0</v>
      </c>
      <c r="I789" s="387">
        <f t="shared" si="308"/>
        <v>0</v>
      </c>
      <c r="J789" s="387">
        <f t="shared" si="308"/>
        <v>0</v>
      </c>
      <c r="K789" s="387">
        <f t="shared" si="308"/>
        <v>0</v>
      </c>
      <c r="L789" s="387">
        <f t="shared" si="308"/>
        <v>0</v>
      </c>
      <c r="M789" s="387">
        <f t="shared" si="308"/>
        <v>0</v>
      </c>
      <c r="N789" s="387">
        <f t="shared" si="308"/>
        <v>0</v>
      </c>
      <c r="O789" s="387">
        <f t="shared" si="309"/>
        <v>0</v>
      </c>
      <c r="P789" s="387">
        <f t="shared" si="309"/>
        <v>0</v>
      </c>
      <c r="Q789" s="387">
        <f t="shared" si="309"/>
        <v>0</v>
      </c>
      <c r="R789" s="387">
        <f t="shared" si="309"/>
        <v>0</v>
      </c>
      <c r="S789" s="387">
        <f t="shared" si="309"/>
        <v>0</v>
      </c>
      <c r="T789" s="387">
        <f t="shared" si="309"/>
        <v>0</v>
      </c>
      <c r="U789" s="387">
        <f t="shared" si="309"/>
        <v>0</v>
      </c>
      <c r="V789" s="387">
        <f t="shared" si="309"/>
        <v>0</v>
      </c>
      <c r="W789" s="387">
        <f t="shared" si="309"/>
        <v>0</v>
      </c>
      <c r="X789" s="387">
        <f t="shared" si="309"/>
        <v>0</v>
      </c>
      <c r="Y789" s="387">
        <f t="shared" si="310"/>
        <v>0</v>
      </c>
      <c r="Z789" s="387">
        <f t="shared" si="310"/>
        <v>0</v>
      </c>
      <c r="AA789" s="387">
        <f t="shared" si="310"/>
        <v>0</v>
      </c>
      <c r="AB789" s="387">
        <f t="shared" si="310"/>
        <v>0</v>
      </c>
      <c r="AC789" s="387">
        <f t="shared" si="310"/>
        <v>0</v>
      </c>
      <c r="AD789" s="387">
        <f t="shared" si="310"/>
        <v>0</v>
      </c>
      <c r="AE789" s="387">
        <f t="shared" si="310"/>
        <v>0</v>
      </c>
      <c r="AF789" s="387">
        <f t="shared" si="310"/>
        <v>0</v>
      </c>
      <c r="AG789" s="387">
        <f t="shared" si="310"/>
        <v>0</v>
      </c>
      <c r="AH789" s="387">
        <f t="shared" si="310"/>
        <v>0</v>
      </c>
      <c r="AI789" s="387">
        <f t="shared" si="311"/>
        <v>0</v>
      </c>
      <c r="AJ789" s="387">
        <f t="shared" si="311"/>
        <v>0</v>
      </c>
      <c r="AK789" s="387">
        <f t="shared" si="311"/>
        <v>0</v>
      </c>
      <c r="AL789" s="387">
        <f t="shared" si="311"/>
        <v>0</v>
      </c>
      <c r="AM789" s="387">
        <f t="shared" si="311"/>
        <v>0</v>
      </c>
      <c r="AN789" s="387">
        <f t="shared" si="311"/>
        <v>0</v>
      </c>
      <c r="AO789" s="387">
        <f t="shared" si="311"/>
        <v>0</v>
      </c>
      <c r="AP789" s="387">
        <f t="shared" si="311"/>
        <v>0</v>
      </c>
      <c r="AQ789" s="387">
        <f t="shared" si="311"/>
        <v>0</v>
      </c>
      <c r="AR789" s="387">
        <f t="shared" si="311"/>
        <v>0</v>
      </c>
      <c r="AS789" s="387">
        <f t="shared" si="307"/>
        <v>0</v>
      </c>
    </row>
    <row r="790" spans="2:45" s="377" customFormat="1" hidden="1" outlineLevel="2">
      <c r="B790" s="377">
        <v>5</v>
      </c>
      <c r="C790" s="81"/>
      <c r="D790" s="338">
        <v>0</v>
      </c>
      <c r="E790" s="387">
        <f t="shared" si="308"/>
        <v>0</v>
      </c>
      <c r="F790" s="387">
        <f t="shared" si="308"/>
        <v>0</v>
      </c>
      <c r="G790" s="387">
        <f t="shared" si="308"/>
        <v>0</v>
      </c>
      <c r="H790" s="387">
        <f t="shared" si="308"/>
        <v>0</v>
      </c>
      <c r="I790" s="387">
        <f t="shared" si="308"/>
        <v>0</v>
      </c>
      <c r="J790" s="387">
        <f t="shared" si="308"/>
        <v>0</v>
      </c>
      <c r="K790" s="387">
        <f t="shared" si="308"/>
        <v>0</v>
      </c>
      <c r="L790" s="387">
        <f t="shared" si="308"/>
        <v>0</v>
      </c>
      <c r="M790" s="387">
        <f t="shared" si="308"/>
        <v>0</v>
      </c>
      <c r="N790" s="387">
        <f t="shared" si="308"/>
        <v>0</v>
      </c>
      <c r="O790" s="387">
        <f t="shared" si="309"/>
        <v>0</v>
      </c>
      <c r="P790" s="387">
        <f t="shared" si="309"/>
        <v>0</v>
      </c>
      <c r="Q790" s="387">
        <f t="shared" si="309"/>
        <v>0</v>
      </c>
      <c r="R790" s="387">
        <f t="shared" si="309"/>
        <v>0</v>
      </c>
      <c r="S790" s="387">
        <f t="shared" si="309"/>
        <v>0</v>
      </c>
      <c r="T790" s="387">
        <f t="shared" si="309"/>
        <v>0</v>
      </c>
      <c r="U790" s="387">
        <f t="shared" si="309"/>
        <v>0</v>
      </c>
      <c r="V790" s="387">
        <f t="shared" si="309"/>
        <v>0</v>
      </c>
      <c r="W790" s="387">
        <f t="shared" si="309"/>
        <v>0</v>
      </c>
      <c r="X790" s="387">
        <f t="shared" si="309"/>
        <v>0</v>
      </c>
      <c r="Y790" s="387">
        <f t="shared" si="310"/>
        <v>0</v>
      </c>
      <c r="Z790" s="387">
        <f t="shared" si="310"/>
        <v>0</v>
      </c>
      <c r="AA790" s="387">
        <f t="shared" si="310"/>
        <v>0</v>
      </c>
      <c r="AB790" s="387">
        <f t="shared" si="310"/>
        <v>0</v>
      </c>
      <c r="AC790" s="387">
        <f t="shared" si="310"/>
        <v>0</v>
      </c>
      <c r="AD790" s="387">
        <f t="shared" si="310"/>
        <v>0</v>
      </c>
      <c r="AE790" s="387">
        <f t="shared" si="310"/>
        <v>0</v>
      </c>
      <c r="AF790" s="387">
        <f t="shared" si="310"/>
        <v>0</v>
      </c>
      <c r="AG790" s="387">
        <f t="shared" si="310"/>
        <v>0</v>
      </c>
      <c r="AH790" s="387">
        <f t="shared" si="310"/>
        <v>0</v>
      </c>
      <c r="AI790" s="387">
        <f t="shared" si="311"/>
        <v>0</v>
      </c>
      <c r="AJ790" s="387">
        <f t="shared" si="311"/>
        <v>0</v>
      </c>
      <c r="AK790" s="387">
        <f t="shared" si="311"/>
        <v>0</v>
      </c>
      <c r="AL790" s="387">
        <f t="shared" si="311"/>
        <v>0</v>
      </c>
      <c r="AM790" s="387">
        <f t="shared" si="311"/>
        <v>0</v>
      </c>
      <c r="AN790" s="387">
        <f t="shared" si="311"/>
        <v>0</v>
      </c>
      <c r="AO790" s="387">
        <f t="shared" si="311"/>
        <v>0</v>
      </c>
      <c r="AP790" s="387">
        <f t="shared" si="311"/>
        <v>0</v>
      </c>
      <c r="AQ790" s="387">
        <f t="shared" si="311"/>
        <v>0</v>
      </c>
      <c r="AR790" s="387">
        <f t="shared" si="311"/>
        <v>0</v>
      </c>
      <c r="AS790" s="387">
        <f t="shared" si="307"/>
        <v>0</v>
      </c>
    </row>
    <row r="791" spans="2:45" s="377" customFormat="1" hidden="1" outlineLevel="2">
      <c r="B791" s="377">
        <v>6</v>
      </c>
      <c r="C791" s="81"/>
      <c r="D791" s="338">
        <v>1.6275756552362401</v>
      </c>
      <c r="E791" s="387">
        <f t="shared" si="308"/>
        <v>0</v>
      </c>
      <c r="F791" s="387">
        <f t="shared" si="308"/>
        <v>0</v>
      </c>
      <c r="G791" s="387">
        <f t="shared" si="308"/>
        <v>0</v>
      </c>
      <c r="H791" s="387">
        <f t="shared" si="308"/>
        <v>0</v>
      </c>
      <c r="I791" s="387">
        <f t="shared" si="308"/>
        <v>0</v>
      </c>
      <c r="J791" s="387">
        <f t="shared" si="308"/>
        <v>0</v>
      </c>
      <c r="K791" s="387">
        <f t="shared" si="308"/>
        <v>0.16275756552362403</v>
      </c>
      <c r="L791" s="387">
        <f t="shared" si="308"/>
        <v>0.16275756552362403</v>
      </c>
      <c r="M791" s="387">
        <f t="shared" si="308"/>
        <v>0.16275756552362403</v>
      </c>
      <c r="N791" s="387">
        <f t="shared" si="308"/>
        <v>0.16275756552362403</v>
      </c>
      <c r="O791" s="387">
        <f t="shared" si="309"/>
        <v>0.16275756552362403</v>
      </c>
      <c r="P791" s="387">
        <f t="shared" si="309"/>
        <v>0.16275756552362403</v>
      </c>
      <c r="Q791" s="387">
        <f t="shared" si="309"/>
        <v>0.16275756552362403</v>
      </c>
      <c r="R791" s="387">
        <f t="shared" si="309"/>
        <v>0.16275756552362403</v>
      </c>
      <c r="S791" s="387">
        <f t="shared" si="309"/>
        <v>0.16275756552362403</v>
      </c>
      <c r="T791" s="387">
        <f t="shared" si="309"/>
        <v>0.16275756552362403</v>
      </c>
      <c r="U791" s="387">
        <f t="shared" si="309"/>
        <v>0</v>
      </c>
      <c r="V791" s="387">
        <f t="shared" si="309"/>
        <v>0</v>
      </c>
      <c r="W791" s="387">
        <f t="shared" si="309"/>
        <v>0</v>
      </c>
      <c r="X791" s="387">
        <f t="shared" si="309"/>
        <v>0</v>
      </c>
      <c r="Y791" s="387">
        <f t="shared" si="310"/>
        <v>0</v>
      </c>
      <c r="Z791" s="387">
        <f t="shared" si="310"/>
        <v>0</v>
      </c>
      <c r="AA791" s="387">
        <f t="shared" si="310"/>
        <v>0</v>
      </c>
      <c r="AB791" s="387">
        <f t="shared" si="310"/>
        <v>0</v>
      </c>
      <c r="AC791" s="387">
        <f t="shared" si="310"/>
        <v>0</v>
      </c>
      <c r="AD791" s="387">
        <f t="shared" si="310"/>
        <v>0</v>
      </c>
      <c r="AE791" s="387">
        <f t="shared" si="310"/>
        <v>0</v>
      </c>
      <c r="AF791" s="387">
        <f t="shared" si="310"/>
        <v>0</v>
      </c>
      <c r="AG791" s="387">
        <f t="shared" si="310"/>
        <v>0</v>
      </c>
      <c r="AH791" s="387">
        <f t="shared" si="310"/>
        <v>0</v>
      </c>
      <c r="AI791" s="387">
        <f t="shared" si="311"/>
        <v>0</v>
      </c>
      <c r="AJ791" s="387">
        <f t="shared" si="311"/>
        <v>0</v>
      </c>
      <c r="AK791" s="387">
        <f t="shared" si="311"/>
        <v>0</v>
      </c>
      <c r="AL791" s="387">
        <f t="shared" si="311"/>
        <v>0</v>
      </c>
      <c r="AM791" s="387">
        <f t="shared" si="311"/>
        <v>0</v>
      </c>
      <c r="AN791" s="387">
        <f t="shared" si="311"/>
        <v>0</v>
      </c>
      <c r="AO791" s="387">
        <f t="shared" si="311"/>
        <v>0</v>
      </c>
      <c r="AP791" s="387">
        <f t="shared" si="311"/>
        <v>0</v>
      </c>
      <c r="AQ791" s="387">
        <f t="shared" si="311"/>
        <v>0</v>
      </c>
      <c r="AR791" s="387">
        <f t="shared" si="311"/>
        <v>0</v>
      </c>
      <c r="AS791" s="387">
        <f t="shared" si="307"/>
        <v>1.6275756552362399</v>
      </c>
    </row>
    <row r="792" spans="2:45" s="377" customFormat="1" hidden="1" outlineLevel="2">
      <c r="B792" s="377">
        <v>7</v>
      </c>
      <c r="C792" s="81"/>
      <c r="D792" s="338">
        <v>0</v>
      </c>
      <c r="E792" s="387">
        <f t="shared" si="308"/>
        <v>0</v>
      </c>
      <c r="F792" s="387">
        <f t="shared" si="308"/>
        <v>0</v>
      </c>
      <c r="G792" s="387">
        <f t="shared" si="308"/>
        <v>0</v>
      </c>
      <c r="H792" s="387">
        <f t="shared" si="308"/>
        <v>0</v>
      </c>
      <c r="I792" s="387">
        <f t="shared" si="308"/>
        <v>0</v>
      </c>
      <c r="J792" s="387">
        <f t="shared" si="308"/>
        <v>0</v>
      </c>
      <c r="K792" s="387">
        <f t="shared" si="308"/>
        <v>0</v>
      </c>
      <c r="L792" s="387">
        <f t="shared" si="308"/>
        <v>0</v>
      </c>
      <c r="M792" s="387">
        <f t="shared" si="308"/>
        <v>0</v>
      </c>
      <c r="N792" s="387">
        <f t="shared" si="308"/>
        <v>0</v>
      </c>
      <c r="O792" s="387">
        <f t="shared" si="309"/>
        <v>0</v>
      </c>
      <c r="P792" s="387">
        <f t="shared" si="309"/>
        <v>0</v>
      </c>
      <c r="Q792" s="387">
        <f t="shared" si="309"/>
        <v>0</v>
      </c>
      <c r="R792" s="387">
        <f t="shared" si="309"/>
        <v>0</v>
      </c>
      <c r="S792" s="387">
        <f t="shared" si="309"/>
        <v>0</v>
      </c>
      <c r="T792" s="387">
        <f t="shared" si="309"/>
        <v>0</v>
      </c>
      <c r="U792" s="387">
        <f t="shared" si="309"/>
        <v>0</v>
      </c>
      <c r="V792" s="387">
        <f t="shared" si="309"/>
        <v>0</v>
      </c>
      <c r="W792" s="387">
        <f t="shared" si="309"/>
        <v>0</v>
      </c>
      <c r="X792" s="387">
        <f t="shared" si="309"/>
        <v>0</v>
      </c>
      <c r="Y792" s="387">
        <f t="shared" si="310"/>
        <v>0</v>
      </c>
      <c r="Z792" s="387">
        <f t="shared" si="310"/>
        <v>0</v>
      </c>
      <c r="AA792" s="387">
        <f t="shared" si="310"/>
        <v>0</v>
      </c>
      <c r="AB792" s="387">
        <f t="shared" si="310"/>
        <v>0</v>
      </c>
      <c r="AC792" s="387">
        <f t="shared" si="310"/>
        <v>0</v>
      </c>
      <c r="AD792" s="387">
        <f t="shared" si="310"/>
        <v>0</v>
      </c>
      <c r="AE792" s="387">
        <f t="shared" si="310"/>
        <v>0</v>
      </c>
      <c r="AF792" s="387">
        <f t="shared" si="310"/>
        <v>0</v>
      </c>
      <c r="AG792" s="387">
        <f t="shared" si="310"/>
        <v>0</v>
      </c>
      <c r="AH792" s="387">
        <f t="shared" si="310"/>
        <v>0</v>
      </c>
      <c r="AI792" s="387">
        <f t="shared" si="311"/>
        <v>0</v>
      </c>
      <c r="AJ792" s="387">
        <f t="shared" si="311"/>
        <v>0</v>
      </c>
      <c r="AK792" s="387">
        <f t="shared" si="311"/>
        <v>0</v>
      </c>
      <c r="AL792" s="387">
        <f t="shared" si="311"/>
        <v>0</v>
      </c>
      <c r="AM792" s="387">
        <f t="shared" si="311"/>
        <v>0</v>
      </c>
      <c r="AN792" s="387">
        <f t="shared" si="311"/>
        <v>0</v>
      </c>
      <c r="AO792" s="387">
        <f t="shared" si="311"/>
        <v>0</v>
      </c>
      <c r="AP792" s="387">
        <f t="shared" si="311"/>
        <v>0</v>
      </c>
      <c r="AQ792" s="387">
        <f t="shared" si="311"/>
        <v>0</v>
      </c>
      <c r="AR792" s="387">
        <f t="shared" si="311"/>
        <v>0</v>
      </c>
      <c r="AS792" s="387">
        <f t="shared" si="307"/>
        <v>0</v>
      </c>
    </row>
    <row r="793" spans="2:45" s="377" customFormat="1" hidden="1" outlineLevel="2">
      <c r="B793" s="377">
        <v>8</v>
      </c>
      <c r="C793" s="81"/>
      <c r="D793" s="338">
        <v>0</v>
      </c>
      <c r="E793" s="387">
        <f t="shared" si="308"/>
        <v>0</v>
      </c>
      <c r="F793" s="387">
        <f t="shared" si="308"/>
        <v>0</v>
      </c>
      <c r="G793" s="387">
        <f t="shared" si="308"/>
        <v>0</v>
      </c>
      <c r="H793" s="387">
        <f t="shared" si="308"/>
        <v>0</v>
      </c>
      <c r="I793" s="387">
        <f t="shared" si="308"/>
        <v>0</v>
      </c>
      <c r="J793" s="387">
        <f t="shared" si="308"/>
        <v>0</v>
      </c>
      <c r="K793" s="387">
        <f t="shared" si="308"/>
        <v>0</v>
      </c>
      <c r="L793" s="387">
        <f t="shared" si="308"/>
        <v>0</v>
      </c>
      <c r="M793" s="387">
        <f t="shared" si="308"/>
        <v>0</v>
      </c>
      <c r="N793" s="387">
        <f t="shared" si="308"/>
        <v>0</v>
      </c>
      <c r="O793" s="387">
        <f t="shared" si="309"/>
        <v>0</v>
      </c>
      <c r="P793" s="387">
        <f t="shared" si="309"/>
        <v>0</v>
      </c>
      <c r="Q793" s="387">
        <f t="shared" si="309"/>
        <v>0</v>
      </c>
      <c r="R793" s="387">
        <f t="shared" si="309"/>
        <v>0</v>
      </c>
      <c r="S793" s="387">
        <f t="shared" si="309"/>
        <v>0</v>
      </c>
      <c r="T793" s="387">
        <f t="shared" si="309"/>
        <v>0</v>
      </c>
      <c r="U793" s="387">
        <f t="shared" si="309"/>
        <v>0</v>
      </c>
      <c r="V793" s="387">
        <f t="shared" si="309"/>
        <v>0</v>
      </c>
      <c r="W793" s="387">
        <f t="shared" si="309"/>
        <v>0</v>
      </c>
      <c r="X793" s="387">
        <f t="shared" si="309"/>
        <v>0</v>
      </c>
      <c r="Y793" s="387">
        <f t="shared" si="310"/>
        <v>0</v>
      </c>
      <c r="Z793" s="387">
        <f t="shared" si="310"/>
        <v>0</v>
      </c>
      <c r="AA793" s="387">
        <f t="shared" si="310"/>
        <v>0</v>
      </c>
      <c r="AB793" s="387">
        <f t="shared" si="310"/>
        <v>0</v>
      </c>
      <c r="AC793" s="387">
        <f t="shared" si="310"/>
        <v>0</v>
      </c>
      <c r="AD793" s="387">
        <f t="shared" si="310"/>
        <v>0</v>
      </c>
      <c r="AE793" s="387">
        <f t="shared" si="310"/>
        <v>0</v>
      </c>
      <c r="AF793" s="387">
        <f t="shared" si="310"/>
        <v>0</v>
      </c>
      <c r="AG793" s="387">
        <f t="shared" si="310"/>
        <v>0</v>
      </c>
      <c r="AH793" s="387">
        <f t="shared" si="310"/>
        <v>0</v>
      </c>
      <c r="AI793" s="387">
        <f t="shared" si="311"/>
        <v>0</v>
      </c>
      <c r="AJ793" s="387">
        <f t="shared" si="311"/>
        <v>0</v>
      </c>
      <c r="AK793" s="387">
        <f t="shared" si="311"/>
        <v>0</v>
      </c>
      <c r="AL793" s="387">
        <f t="shared" si="311"/>
        <v>0</v>
      </c>
      <c r="AM793" s="387">
        <f t="shared" si="311"/>
        <v>0</v>
      </c>
      <c r="AN793" s="387">
        <f t="shared" si="311"/>
        <v>0</v>
      </c>
      <c r="AO793" s="387">
        <f t="shared" si="311"/>
        <v>0</v>
      </c>
      <c r="AP793" s="387">
        <f t="shared" si="311"/>
        <v>0</v>
      </c>
      <c r="AQ793" s="387">
        <f t="shared" si="311"/>
        <v>0</v>
      </c>
      <c r="AR793" s="387">
        <f t="shared" si="311"/>
        <v>0</v>
      </c>
      <c r="AS793" s="387">
        <f t="shared" si="307"/>
        <v>0</v>
      </c>
    </row>
    <row r="794" spans="2:45" s="377" customFormat="1" hidden="1" outlineLevel="2">
      <c r="B794" s="377">
        <v>9</v>
      </c>
      <c r="C794" s="81"/>
      <c r="D794" s="338">
        <v>0</v>
      </c>
      <c r="E794" s="387">
        <f t="shared" si="308"/>
        <v>0</v>
      </c>
      <c r="F794" s="387">
        <f t="shared" si="308"/>
        <v>0</v>
      </c>
      <c r="G794" s="387">
        <f t="shared" si="308"/>
        <v>0</v>
      </c>
      <c r="H794" s="387">
        <f t="shared" si="308"/>
        <v>0</v>
      </c>
      <c r="I794" s="387">
        <f t="shared" si="308"/>
        <v>0</v>
      </c>
      <c r="J794" s="387">
        <f t="shared" si="308"/>
        <v>0</v>
      </c>
      <c r="K794" s="387">
        <f t="shared" si="308"/>
        <v>0</v>
      </c>
      <c r="L794" s="387">
        <f t="shared" si="308"/>
        <v>0</v>
      </c>
      <c r="M794" s="387">
        <f t="shared" si="308"/>
        <v>0</v>
      </c>
      <c r="N794" s="387">
        <f t="shared" si="308"/>
        <v>0</v>
      </c>
      <c r="O794" s="387">
        <f t="shared" si="309"/>
        <v>0</v>
      </c>
      <c r="P794" s="387">
        <f t="shared" si="309"/>
        <v>0</v>
      </c>
      <c r="Q794" s="387">
        <f t="shared" si="309"/>
        <v>0</v>
      </c>
      <c r="R794" s="387">
        <f t="shared" si="309"/>
        <v>0</v>
      </c>
      <c r="S794" s="387">
        <f t="shared" si="309"/>
        <v>0</v>
      </c>
      <c r="T794" s="387">
        <f t="shared" si="309"/>
        <v>0</v>
      </c>
      <c r="U794" s="387">
        <f t="shared" si="309"/>
        <v>0</v>
      </c>
      <c r="V794" s="387">
        <f t="shared" si="309"/>
        <v>0</v>
      </c>
      <c r="W794" s="387">
        <f t="shared" si="309"/>
        <v>0</v>
      </c>
      <c r="X794" s="387">
        <f t="shared" si="309"/>
        <v>0</v>
      </c>
      <c r="Y794" s="387">
        <f t="shared" si="310"/>
        <v>0</v>
      </c>
      <c r="Z794" s="387">
        <f t="shared" si="310"/>
        <v>0</v>
      </c>
      <c r="AA794" s="387">
        <f t="shared" si="310"/>
        <v>0</v>
      </c>
      <c r="AB794" s="387">
        <f t="shared" si="310"/>
        <v>0</v>
      </c>
      <c r="AC794" s="387">
        <f t="shared" si="310"/>
        <v>0</v>
      </c>
      <c r="AD794" s="387">
        <f t="shared" si="310"/>
        <v>0</v>
      </c>
      <c r="AE794" s="387">
        <f t="shared" si="310"/>
        <v>0</v>
      </c>
      <c r="AF794" s="387">
        <f t="shared" si="310"/>
        <v>0</v>
      </c>
      <c r="AG794" s="387">
        <f t="shared" si="310"/>
        <v>0</v>
      </c>
      <c r="AH794" s="387">
        <f t="shared" si="310"/>
        <v>0</v>
      </c>
      <c r="AI794" s="387">
        <f t="shared" si="311"/>
        <v>0</v>
      </c>
      <c r="AJ794" s="387">
        <f t="shared" si="311"/>
        <v>0</v>
      </c>
      <c r="AK794" s="387">
        <f t="shared" si="311"/>
        <v>0</v>
      </c>
      <c r="AL794" s="387">
        <f t="shared" si="311"/>
        <v>0</v>
      </c>
      <c r="AM794" s="387">
        <f t="shared" si="311"/>
        <v>0</v>
      </c>
      <c r="AN794" s="387">
        <f t="shared" si="311"/>
        <v>0</v>
      </c>
      <c r="AO794" s="387">
        <f t="shared" si="311"/>
        <v>0</v>
      </c>
      <c r="AP794" s="387">
        <f t="shared" si="311"/>
        <v>0</v>
      </c>
      <c r="AQ794" s="387">
        <f t="shared" si="311"/>
        <v>0</v>
      </c>
      <c r="AR794" s="387">
        <f t="shared" si="311"/>
        <v>0</v>
      </c>
      <c r="AS794" s="387">
        <f t="shared" si="307"/>
        <v>0</v>
      </c>
    </row>
    <row r="795" spans="2:45" s="377" customFormat="1" hidden="1" outlineLevel="2">
      <c r="B795" s="377">
        <v>10</v>
      </c>
      <c r="C795" s="81"/>
      <c r="D795" s="338">
        <v>0</v>
      </c>
      <c r="E795" s="387">
        <f t="shared" si="308"/>
        <v>0</v>
      </c>
      <c r="F795" s="387">
        <f t="shared" si="308"/>
        <v>0</v>
      </c>
      <c r="G795" s="387">
        <f t="shared" si="308"/>
        <v>0</v>
      </c>
      <c r="H795" s="387">
        <f t="shared" si="308"/>
        <v>0</v>
      </c>
      <c r="I795" s="387">
        <f t="shared" si="308"/>
        <v>0</v>
      </c>
      <c r="J795" s="387">
        <f t="shared" si="308"/>
        <v>0</v>
      </c>
      <c r="K795" s="387">
        <f t="shared" si="308"/>
        <v>0</v>
      </c>
      <c r="L795" s="387">
        <f t="shared" si="308"/>
        <v>0</v>
      </c>
      <c r="M795" s="387">
        <f t="shared" si="308"/>
        <v>0</v>
      </c>
      <c r="N795" s="387">
        <f t="shared" si="308"/>
        <v>0</v>
      </c>
      <c r="O795" s="387">
        <f t="shared" si="309"/>
        <v>0</v>
      </c>
      <c r="P795" s="387">
        <f t="shared" si="309"/>
        <v>0</v>
      </c>
      <c r="Q795" s="387">
        <f t="shared" si="309"/>
        <v>0</v>
      </c>
      <c r="R795" s="387">
        <f t="shared" si="309"/>
        <v>0</v>
      </c>
      <c r="S795" s="387">
        <f t="shared" si="309"/>
        <v>0</v>
      </c>
      <c r="T795" s="387">
        <f t="shared" si="309"/>
        <v>0</v>
      </c>
      <c r="U795" s="387">
        <f t="shared" si="309"/>
        <v>0</v>
      </c>
      <c r="V795" s="387">
        <f t="shared" si="309"/>
        <v>0</v>
      </c>
      <c r="W795" s="387">
        <f t="shared" si="309"/>
        <v>0</v>
      </c>
      <c r="X795" s="387">
        <f t="shared" si="309"/>
        <v>0</v>
      </c>
      <c r="Y795" s="387">
        <f t="shared" si="310"/>
        <v>0</v>
      </c>
      <c r="Z795" s="387">
        <f t="shared" si="310"/>
        <v>0</v>
      </c>
      <c r="AA795" s="387">
        <f t="shared" si="310"/>
        <v>0</v>
      </c>
      <c r="AB795" s="387">
        <f t="shared" si="310"/>
        <v>0</v>
      </c>
      <c r="AC795" s="387">
        <f t="shared" si="310"/>
        <v>0</v>
      </c>
      <c r="AD795" s="387">
        <f t="shared" si="310"/>
        <v>0</v>
      </c>
      <c r="AE795" s="387">
        <f t="shared" si="310"/>
        <v>0</v>
      </c>
      <c r="AF795" s="387">
        <f t="shared" si="310"/>
        <v>0</v>
      </c>
      <c r="AG795" s="387">
        <f t="shared" si="310"/>
        <v>0</v>
      </c>
      <c r="AH795" s="387">
        <f t="shared" si="310"/>
        <v>0</v>
      </c>
      <c r="AI795" s="387">
        <f t="shared" si="311"/>
        <v>0</v>
      </c>
      <c r="AJ795" s="387">
        <f t="shared" si="311"/>
        <v>0</v>
      </c>
      <c r="AK795" s="387">
        <f t="shared" si="311"/>
        <v>0</v>
      </c>
      <c r="AL795" s="387">
        <f t="shared" si="311"/>
        <v>0</v>
      </c>
      <c r="AM795" s="387">
        <f t="shared" si="311"/>
        <v>0</v>
      </c>
      <c r="AN795" s="387">
        <f t="shared" si="311"/>
        <v>0</v>
      </c>
      <c r="AO795" s="387">
        <f t="shared" si="311"/>
        <v>0</v>
      </c>
      <c r="AP795" s="387">
        <f t="shared" si="311"/>
        <v>0</v>
      </c>
      <c r="AQ795" s="387">
        <f t="shared" si="311"/>
        <v>0</v>
      </c>
      <c r="AR795" s="387">
        <f t="shared" si="311"/>
        <v>0</v>
      </c>
      <c r="AS795" s="387">
        <f t="shared" si="307"/>
        <v>0</v>
      </c>
    </row>
    <row r="796" spans="2:45" s="377" customFormat="1" hidden="1" outlineLevel="2">
      <c r="B796" s="377">
        <v>11</v>
      </c>
      <c r="C796" s="81"/>
      <c r="D796" s="338">
        <v>1.6275756552362401</v>
      </c>
      <c r="E796" s="387">
        <f t="shared" ref="E796:N805" si="312">IF(AND(E$2=$B796,$B796=$C$3),$D796,IF(AND(E$2&gt;$B796,E$2&lt;=$D$785+$B796),SLN($D796,0,IF($C$3-$B796&gt;=$D$785,$D$785,$C$3-$B796)),0))</f>
        <v>0</v>
      </c>
      <c r="F796" s="387">
        <f t="shared" si="312"/>
        <v>0</v>
      </c>
      <c r="G796" s="387">
        <f t="shared" si="312"/>
        <v>0</v>
      </c>
      <c r="H796" s="387">
        <f t="shared" si="312"/>
        <v>0</v>
      </c>
      <c r="I796" s="387">
        <f t="shared" si="312"/>
        <v>0</v>
      </c>
      <c r="J796" s="387">
        <f t="shared" si="312"/>
        <v>0</v>
      </c>
      <c r="K796" s="387">
        <f t="shared" si="312"/>
        <v>0</v>
      </c>
      <c r="L796" s="387">
        <f t="shared" si="312"/>
        <v>0</v>
      </c>
      <c r="M796" s="387">
        <f t="shared" si="312"/>
        <v>0</v>
      </c>
      <c r="N796" s="387">
        <f t="shared" si="312"/>
        <v>0</v>
      </c>
      <c r="O796" s="387">
        <f t="shared" ref="O796:X805" si="313">IF(AND(O$2=$B796,$B796=$C$3),$D796,IF(AND(O$2&gt;$B796,O$2&lt;=$D$785+$B796),SLN($D796,0,IF($C$3-$B796&gt;=$D$785,$D$785,$C$3-$B796)),0))</f>
        <v>0</v>
      </c>
      <c r="P796" s="387">
        <f t="shared" si="313"/>
        <v>0.16275756552362403</v>
      </c>
      <c r="Q796" s="387">
        <f t="shared" si="313"/>
        <v>0.16275756552362403</v>
      </c>
      <c r="R796" s="387">
        <f t="shared" si="313"/>
        <v>0.16275756552362403</v>
      </c>
      <c r="S796" s="387">
        <f t="shared" si="313"/>
        <v>0.16275756552362403</v>
      </c>
      <c r="T796" s="387">
        <f t="shared" si="313"/>
        <v>0.16275756552362403</v>
      </c>
      <c r="U796" s="387">
        <f t="shared" si="313"/>
        <v>0.16275756552362403</v>
      </c>
      <c r="V796" s="387">
        <f t="shared" si="313"/>
        <v>0.16275756552362403</v>
      </c>
      <c r="W796" s="387">
        <f t="shared" si="313"/>
        <v>0.16275756552362403</v>
      </c>
      <c r="X796" s="387">
        <f t="shared" si="313"/>
        <v>0.16275756552362403</v>
      </c>
      <c r="Y796" s="387">
        <f t="shared" ref="Y796:AH805" si="314">IF(AND(Y$2=$B796,$B796=$C$3),$D796,IF(AND(Y$2&gt;$B796,Y$2&lt;=$D$785+$B796),SLN($D796,0,IF($C$3-$B796&gt;=$D$785,$D$785,$C$3-$B796)),0))</f>
        <v>0.16275756552362403</v>
      </c>
      <c r="Z796" s="387">
        <f t="shared" si="314"/>
        <v>0</v>
      </c>
      <c r="AA796" s="387">
        <f t="shared" si="314"/>
        <v>0</v>
      </c>
      <c r="AB796" s="387">
        <f t="shared" si="314"/>
        <v>0</v>
      </c>
      <c r="AC796" s="387">
        <f t="shared" si="314"/>
        <v>0</v>
      </c>
      <c r="AD796" s="387">
        <f t="shared" si="314"/>
        <v>0</v>
      </c>
      <c r="AE796" s="387">
        <f t="shared" si="314"/>
        <v>0</v>
      </c>
      <c r="AF796" s="387">
        <f t="shared" si="314"/>
        <v>0</v>
      </c>
      <c r="AG796" s="387">
        <f t="shared" si="314"/>
        <v>0</v>
      </c>
      <c r="AH796" s="387">
        <f t="shared" si="314"/>
        <v>0</v>
      </c>
      <c r="AI796" s="387">
        <f t="shared" ref="AI796:AR805" si="315">IF(AND(AI$2=$B796,$B796=$C$3),$D796,IF(AND(AI$2&gt;$B796,AI$2&lt;=$D$785+$B796),SLN($D796,0,IF($C$3-$B796&gt;=$D$785,$D$785,$C$3-$B796)),0))</f>
        <v>0</v>
      </c>
      <c r="AJ796" s="387">
        <f t="shared" si="315"/>
        <v>0</v>
      </c>
      <c r="AK796" s="387">
        <f t="shared" si="315"/>
        <v>0</v>
      </c>
      <c r="AL796" s="387">
        <f t="shared" si="315"/>
        <v>0</v>
      </c>
      <c r="AM796" s="387">
        <f t="shared" si="315"/>
        <v>0</v>
      </c>
      <c r="AN796" s="387">
        <f t="shared" si="315"/>
        <v>0</v>
      </c>
      <c r="AO796" s="387">
        <f t="shared" si="315"/>
        <v>0</v>
      </c>
      <c r="AP796" s="387">
        <f t="shared" si="315"/>
        <v>0</v>
      </c>
      <c r="AQ796" s="387">
        <f t="shared" si="315"/>
        <v>0</v>
      </c>
      <c r="AR796" s="387">
        <f t="shared" si="315"/>
        <v>0</v>
      </c>
      <c r="AS796" s="387">
        <f t="shared" si="307"/>
        <v>1.6275756552362399</v>
      </c>
    </row>
    <row r="797" spans="2:45" s="377" customFormat="1" hidden="1" outlineLevel="2">
      <c r="B797" s="377">
        <v>12</v>
      </c>
      <c r="C797" s="81"/>
      <c r="D797" s="338">
        <v>0</v>
      </c>
      <c r="E797" s="387">
        <f t="shared" si="312"/>
        <v>0</v>
      </c>
      <c r="F797" s="387">
        <f t="shared" si="312"/>
        <v>0</v>
      </c>
      <c r="G797" s="387">
        <f t="shared" si="312"/>
        <v>0</v>
      </c>
      <c r="H797" s="387">
        <f t="shared" si="312"/>
        <v>0</v>
      </c>
      <c r="I797" s="387">
        <f t="shared" si="312"/>
        <v>0</v>
      </c>
      <c r="J797" s="387">
        <f t="shared" si="312"/>
        <v>0</v>
      </c>
      <c r="K797" s="387">
        <f t="shared" si="312"/>
        <v>0</v>
      </c>
      <c r="L797" s="387">
        <f t="shared" si="312"/>
        <v>0</v>
      </c>
      <c r="M797" s="387">
        <f t="shared" si="312"/>
        <v>0</v>
      </c>
      <c r="N797" s="387">
        <f t="shared" si="312"/>
        <v>0</v>
      </c>
      <c r="O797" s="387">
        <f t="shared" si="313"/>
        <v>0</v>
      </c>
      <c r="P797" s="387">
        <f t="shared" si="313"/>
        <v>0</v>
      </c>
      <c r="Q797" s="387">
        <f t="shared" si="313"/>
        <v>0</v>
      </c>
      <c r="R797" s="387">
        <f t="shared" si="313"/>
        <v>0</v>
      </c>
      <c r="S797" s="387">
        <f t="shared" si="313"/>
        <v>0</v>
      </c>
      <c r="T797" s="387">
        <f t="shared" si="313"/>
        <v>0</v>
      </c>
      <c r="U797" s="387">
        <f t="shared" si="313"/>
        <v>0</v>
      </c>
      <c r="V797" s="387">
        <f t="shared" si="313"/>
        <v>0</v>
      </c>
      <c r="W797" s="387">
        <f t="shared" si="313"/>
        <v>0</v>
      </c>
      <c r="X797" s="387">
        <f t="shared" si="313"/>
        <v>0</v>
      </c>
      <c r="Y797" s="387">
        <f t="shared" si="314"/>
        <v>0</v>
      </c>
      <c r="Z797" s="387">
        <f t="shared" si="314"/>
        <v>0</v>
      </c>
      <c r="AA797" s="387">
        <f t="shared" si="314"/>
        <v>0</v>
      </c>
      <c r="AB797" s="387">
        <f t="shared" si="314"/>
        <v>0</v>
      </c>
      <c r="AC797" s="387">
        <f t="shared" si="314"/>
        <v>0</v>
      </c>
      <c r="AD797" s="387">
        <f t="shared" si="314"/>
        <v>0</v>
      </c>
      <c r="AE797" s="387">
        <f t="shared" si="314"/>
        <v>0</v>
      </c>
      <c r="AF797" s="387">
        <f t="shared" si="314"/>
        <v>0</v>
      </c>
      <c r="AG797" s="387">
        <f t="shared" si="314"/>
        <v>0</v>
      </c>
      <c r="AH797" s="387">
        <f t="shared" si="314"/>
        <v>0</v>
      </c>
      <c r="AI797" s="387">
        <f t="shared" si="315"/>
        <v>0</v>
      </c>
      <c r="AJ797" s="387">
        <f t="shared" si="315"/>
        <v>0</v>
      </c>
      <c r="AK797" s="387">
        <f t="shared" si="315"/>
        <v>0</v>
      </c>
      <c r="AL797" s="387">
        <f t="shared" si="315"/>
        <v>0</v>
      </c>
      <c r="AM797" s="387">
        <f t="shared" si="315"/>
        <v>0</v>
      </c>
      <c r="AN797" s="387">
        <f t="shared" si="315"/>
        <v>0</v>
      </c>
      <c r="AO797" s="387">
        <f t="shared" si="315"/>
        <v>0</v>
      </c>
      <c r="AP797" s="387">
        <f t="shared" si="315"/>
        <v>0</v>
      </c>
      <c r="AQ797" s="387">
        <f t="shared" si="315"/>
        <v>0</v>
      </c>
      <c r="AR797" s="387">
        <f t="shared" si="315"/>
        <v>0</v>
      </c>
      <c r="AS797" s="387">
        <f t="shared" si="307"/>
        <v>0</v>
      </c>
    </row>
    <row r="798" spans="2:45" s="377" customFormat="1" hidden="1" outlineLevel="2">
      <c r="B798" s="377">
        <v>13</v>
      </c>
      <c r="C798" s="81"/>
      <c r="D798" s="338">
        <v>0</v>
      </c>
      <c r="E798" s="387">
        <f t="shared" si="312"/>
        <v>0</v>
      </c>
      <c r="F798" s="387">
        <f t="shared" si="312"/>
        <v>0</v>
      </c>
      <c r="G798" s="387">
        <f t="shared" si="312"/>
        <v>0</v>
      </c>
      <c r="H798" s="387">
        <f t="shared" si="312"/>
        <v>0</v>
      </c>
      <c r="I798" s="387">
        <f t="shared" si="312"/>
        <v>0</v>
      </c>
      <c r="J798" s="387">
        <f t="shared" si="312"/>
        <v>0</v>
      </c>
      <c r="K798" s="387">
        <f t="shared" si="312"/>
        <v>0</v>
      </c>
      <c r="L798" s="387">
        <f t="shared" si="312"/>
        <v>0</v>
      </c>
      <c r="M798" s="387">
        <f t="shared" si="312"/>
        <v>0</v>
      </c>
      <c r="N798" s="387">
        <f t="shared" si="312"/>
        <v>0</v>
      </c>
      <c r="O798" s="387">
        <f t="shared" si="313"/>
        <v>0</v>
      </c>
      <c r="P798" s="387">
        <f t="shared" si="313"/>
        <v>0</v>
      </c>
      <c r="Q798" s="387">
        <f t="shared" si="313"/>
        <v>0</v>
      </c>
      <c r="R798" s="387">
        <f t="shared" si="313"/>
        <v>0</v>
      </c>
      <c r="S798" s="387">
        <f t="shared" si="313"/>
        <v>0</v>
      </c>
      <c r="T798" s="387">
        <f t="shared" si="313"/>
        <v>0</v>
      </c>
      <c r="U798" s="387">
        <f t="shared" si="313"/>
        <v>0</v>
      </c>
      <c r="V798" s="387">
        <f t="shared" si="313"/>
        <v>0</v>
      </c>
      <c r="W798" s="387">
        <f t="shared" si="313"/>
        <v>0</v>
      </c>
      <c r="X798" s="387">
        <f t="shared" si="313"/>
        <v>0</v>
      </c>
      <c r="Y798" s="387">
        <f t="shared" si="314"/>
        <v>0</v>
      </c>
      <c r="Z798" s="387">
        <f t="shared" si="314"/>
        <v>0</v>
      </c>
      <c r="AA798" s="387">
        <f t="shared" si="314"/>
        <v>0</v>
      </c>
      <c r="AB798" s="387">
        <f t="shared" si="314"/>
        <v>0</v>
      </c>
      <c r="AC798" s="387">
        <f t="shared" si="314"/>
        <v>0</v>
      </c>
      <c r="AD798" s="387">
        <f t="shared" si="314"/>
        <v>0</v>
      </c>
      <c r="AE798" s="387">
        <f t="shared" si="314"/>
        <v>0</v>
      </c>
      <c r="AF798" s="387">
        <f t="shared" si="314"/>
        <v>0</v>
      </c>
      <c r="AG798" s="387">
        <f t="shared" si="314"/>
        <v>0</v>
      </c>
      <c r="AH798" s="387">
        <f t="shared" si="314"/>
        <v>0</v>
      </c>
      <c r="AI798" s="387">
        <f t="shared" si="315"/>
        <v>0</v>
      </c>
      <c r="AJ798" s="387">
        <f t="shared" si="315"/>
        <v>0</v>
      </c>
      <c r="AK798" s="387">
        <f t="shared" si="315"/>
        <v>0</v>
      </c>
      <c r="AL798" s="387">
        <f t="shared" si="315"/>
        <v>0</v>
      </c>
      <c r="AM798" s="387">
        <f t="shared" si="315"/>
        <v>0</v>
      </c>
      <c r="AN798" s="387">
        <f t="shared" si="315"/>
        <v>0</v>
      </c>
      <c r="AO798" s="387">
        <f t="shared" si="315"/>
        <v>0</v>
      </c>
      <c r="AP798" s="387">
        <f t="shared" si="315"/>
        <v>0</v>
      </c>
      <c r="AQ798" s="387">
        <f t="shared" si="315"/>
        <v>0</v>
      </c>
      <c r="AR798" s="387">
        <f t="shared" si="315"/>
        <v>0</v>
      </c>
      <c r="AS798" s="387">
        <f t="shared" si="307"/>
        <v>0</v>
      </c>
    </row>
    <row r="799" spans="2:45" s="377" customFormat="1" hidden="1" outlineLevel="2">
      <c r="B799" s="377">
        <v>14</v>
      </c>
      <c r="C799" s="81"/>
      <c r="D799" s="338">
        <v>0</v>
      </c>
      <c r="E799" s="387">
        <f t="shared" si="312"/>
        <v>0</v>
      </c>
      <c r="F799" s="387">
        <f t="shared" si="312"/>
        <v>0</v>
      </c>
      <c r="G799" s="387">
        <f t="shared" si="312"/>
        <v>0</v>
      </c>
      <c r="H799" s="387">
        <f t="shared" si="312"/>
        <v>0</v>
      </c>
      <c r="I799" s="387">
        <f t="shared" si="312"/>
        <v>0</v>
      </c>
      <c r="J799" s="387">
        <f t="shared" si="312"/>
        <v>0</v>
      </c>
      <c r="K799" s="387">
        <f t="shared" si="312"/>
        <v>0</v>
      </c>
      <c r="L799" s="387">
        <f t="shared" si="312"/>
        <v>0</v>
      </c>
      <c r="M799" s="387">
        <f t="shared" si="312"/>
        <v>0</v>
      </c>
      <c r="N799" s="387">
        <f t="shared" si="312"/>
        <v>0</v>
      </c>
      <c r="O799" s="387">
        <f t="shared" si="313"/>
        <v>0</v>
      </c>
      <c r="P799" s="387">
        <f t="shared" si="313"/>
        <v>0</v>
      </c>
      <c r="Q799" s="387">
        <f t="shared" si="313"/>
        <v>0</v>
      </c>
      <c r="R799" s="387">
        <f t="shared" si="313"/>
        <v>0</v>
      </c>
      <c r="S799" s="387">
        <f t="shared" si="313"/>
        <v>0</v>
      </c>
      <c r="T799" s="387">
        <f t="shared" si="313"/>
        <v>0</v>
      </c>
      <c r="U799" s="387">
        <f t="shared" si="313"/>
        <v>0</v>
      </c>
      <c r="V799" s="387">
        <f t="shared" si="313"/>
        <v>0</v>
      </c>
      <c r="W799" s="387">
        <f t="shared" si="313"/>
        <v>0</v>
      </c>
      <c r="X799" s="387">
        <f t="shared" si="313"/>
        <v>0</v>
      </c>
      <c r="Y799" s="387">
        <f t="shared" si="314"/>
        <v>0</v>
      </c>
      <c r="Z799" s="387">
        <f t="shared" si="314"/>
        <v>0</v>
      </c>
      <c r="AA799" s="387">
        <f t="shared" si="314"/>
        <v>0</v>
      </c>
      <c r="AB799" s="387">
        <f t="shared" si="314"/>
        <v>0</v>
      </c>
      <c r="AC799" s="387">
        <f t="shared" si="314"/>
        <v>0</v>
      </c>
      <c r="AD799" s="387">
        <f t="shared" si="314"/>
        <v>0</v>
      </c>
      <c r="AE799" s="387">
        <f t="shared" si="314"/>
        <v>0</v>
      </c>
      <c r="AF799" s="387">
        <f t="shared" si="314"/>
        <v>0</v>
      </c>
      <c r="AG799" s="387">
        <f t="shared" si="314"/>
        <v>0</v>
      </c>
      <c r="AH799" s="387">
        <f t="shared" si="314"/>
        <v>0</v>
      </c>
      <c r="AI799" s="387">
        <f t="shared" si="315"/>
        <v>0</v>
      </c>
      <c r="AJ799" s="387">
        <f t="shared" si="315"/>
        <v>0</v>
      </c>
      <c r="AK799" s="387">
        <f t="shared" si="315"/>
        <v>0</v>
      </c>
      <c r="AL799" s="387">
        <f t="shared" si="315"/>
        <v>0</v>
      </c>
      <c r="AM799" s="387">
        <f t="shared" si="315"/>
        <v>0</v>
      </c>
      <c r="AN799" s="387">
        <f t="shared" si="315"/>
        <v>0</v>
      </c>
      <c r="AO799" s="387">
        <f t="shared" si="315"/>
        <v>0</v>
      </c>
      <c r="AP799" s="387">
        <f t="shared" si="315"/>
        <v>0</v>
      </c>
      <c r="AQ799" s="387">
        <f t="shared" si="315"/>
        <v>0</v>
      </c>
      <c r="AR799" s="387">
        <f t="shared" si="315"/>
        <v>0</v>
      </c>
      <c r="AS799" s="387">
        <f t="shared" si="307"/>
        <v>0</v>
      </c>
    </row>
    <row r="800" spans="2:45" s="377" customFormat="1" hidden="1" outlineLevel="2">
      <c r="B800" s="377">
        <v>15</v>
      </c>
      <c r="C800" s="81"/>
      <c r="D800" s="338">
        <v>0</v>
      </c>
      <c r="E800" s="387">
        <f t="shared" si="312"/>
        <v>0</v>
      </c>
      <c r="F800" s="387">
        <f t="shared" si="312"/>
        <v>0</v>
      </c>
      <c r="G800" s="387">
        <f t="shared" si="312"/>
        <v>0</v>
      </c>
      <c r="H800" s="387">
        <f t="shared" si="312"/>
        <v>0</v>
      </c>
      <c r="I800" s="387">
        <f t="shared" si="312"/>
        <v>0</v>
      </c>
      <c r="J800" s="387">
        <f t="shared" si="312"/>
        <v>0</v>
      </c>
      <c r="K800" s="387">
        <f t="shared" si="312"/>
        <v>0</v>
      </c>
      <c r="L800" s="387">
        <f t="shared" si="312"/>
        <v>0</v>
      </c>
      <c r="M800" s="387">
        <f t="shared" si="312"/>
        <v>0</v>
      </c>
      <c r="N800" s="387">
        <f t="shared" si="312"/>
        <v>0</v>
      </c>
      <c r="O800" s="387">
        <f t="shared" si="313"/>
        <v>0</v>
      </c>
      <c r="P800" s="387">
        <f t="shared" si="313"/>
        <v>0</v>
      </c>
      <c r="Q800" s="387">
        <f t="shared" si="313"/>
        <v>0</v>
      </c>
      <c r="R800" s="387">
        <f t="shared" si="313"/>
        <v>0</v>
      </c>
      <c r="S800" s="387">
        <f t="shared" si="313"/>
        <v>0</v>
      </c>
      <c r="T800" s="387">
        <f t="shared" si="313"/>
        <v>0</v>
      </c>
      <c r="U800" s="387">
        <f t="shared" si="313"/>
        <v>0</v>
      </c>
      <c r="V800" s="387">
        <f t="shared" si="313"/>
        <v>0</v>
      </c>
      <c r="W800" s="387">
        <f t="shared" si="313"/>
        <v>0</v>
      </c>
      <c r="X800" s="387">
        <f t="shared" si="313"/>
        <v>0</v>
      </c>
      <c r="Y800" s="387">
        <f t="shared" si="314"/>
        <v>0</v>
      </c>
      <c r="Z800" s="387">
        <f t="shared" si="314"/>
        <v>0</v>
      </c>
      <c r="AA800" s="387">
        <f t="shared" si="314"/>
        <v>0</v>
      </c>
      <c r="AB800" s="387">
        <f t="shared" si="314"/>
        <v>0</v>
      </c>
      <c r="AC800" s="387">
        <f t="shared" si="314"/>
        <v>0</v>
      </c>
      <c r="AD800" s="387">
        <f t="shared" si="314"/>
        <v>0</v>
      </c>
      <c r="AE800" s="387">
        <f t="shared" si="314"/>
        <v>0</v>
      </c>
      <c r="AF800" s="387">
        <f t="shared" si="314"/>
        <v>0</v>
      </c>
      <c r="AG800" s="387">
        <f t="shared" si="314"/>
        <v>0</v>
      </c>
      <c r="AH800" s="387">
        <f t="shared" si="314"/>
        <v>0</v>
      </c>
      <c r="AI800" s="387">
        <f t="shared" si="315"/>
        <v>0</v>
      </c>
      <c r="AJ800" s="387">
        <f t="shared" si="315"/>
        <v>0</v>
      </c>
      <c r="AK800" s="387">
        <f t="shared" si="315"/>
        <v>0</v>
      </c>
      <c r="AL800" s="387">
        <f t="shared" si="315"/>
        <v>0</v>
      </c>
      <c r="AM800" s="387">
        <f t="shared" si="315"/>
        <v>0</v>
      </c>
      <c r="AN800" s="387">
        <f t="shared" si="315"/>
        <v>0</v>
      </c>
      <c r="AO800" s="387">
        <f t="shared" si="315"/>
        <v>0</v>
      </c>
      <c r="AP800" s="387">
        <f t="shared" si="315"/>
        <v>0</v>
      </c>
      <c r="AQ800" s="387">
        <f t="shared" si="315"/>
        <v>0</v>
      </c>
      <c r="AR800" s="387">
        <f t="shared" si="315"/>
        <v>0</v>
      </c>
      <c r="AS800" s="387">
        <f t="shared" si="307"/>
        <v>0</v>
      </c>
    </row>
    <row r="801" spans="2:45" s="377" customFormat="1" hidden="1" outlineLevel="2">
      <c r="B801" s="377">
        <v>16</v>
      </c>
      <c r="C801" s="81"/>
      <c r="D801" s="338">
        <v>1.6275756552362401</v>
      </c>
      <c r="E801" s="387">
        <f t="shared" si="312"/>
        <v>0</v>
      </c>
      <c r="F801" s="387">
        <f t="shared" si="312"/>
        <v>0</v>
      </c>
      <c r="G801" s="387">
        <f t="shared" si="312"/>
        <v>0</v>
      </c>
      <c r="H801" s="387">
        <f t="shared" si="312"/>
        <v>0</v>
      </c>
      <c r="I801" s="387">
        <f t="shared" si="312"/>
        <v>0</v>
      </c>
      <c r="J801" s="387">
        <f t="shared" si="312"/>
        <v>0</v>
      </c>
      <c r="K801" s="387">
        <f t="shared" si="312"/>
        <v>0</v>
      </c>
      <c r="L801" s="387">
        <f t="shared" si="312"/>
        <v>0</v>
      </c>
      <c r="M801" s="387">
        <f t="shared" si="312"/>
        <v>0</v>
      </c>
      <c r="N801" s="387">
        <f t="shared" si="312"/>
        <v>0</v>
      </c>
      <c r="O801" s="387">
        <f t="shared" si="313"/>
        <v>0</v>
      </c>
      <c r="P801" s="387">
        <f t="shared" si="313"/>
        <v>0</v>
      </c>
      <c r="Q801" s="387">
        <f t="shared" si="313"/>
        <v>0</v>
      </c>
      <c r="R801" s="387">
        <f t="shared" si="313"/>
        <v>0</v>
      </c>
      <c r="S801" s="387">
        <f t="shared" si="313"/>
        <v>0</v>
      </c>
      <c r="T801" s="387">
        <f t="shared" si="313"/>
        <v>0</v>
      </c>
      <c r="U801" s="387">
        <f t="shared" si="313"/>
        <v>0.16275756552362403</v>
      </c>
      <c r="V801" s="387">
        <f t="shared" si="313"/>
        <v>0.16275756552362403</v>
      </c>
      <c r="W801" s="387">
        <f t="shared" si="313"/>
        <v>0.16275756552362403</v>
      </c>
      <c r="X801" s="387">
        <f t="shared" si="313"/>
        <v>0.16275756552362403</v>
      </c>
      <c r="Y801" s="387">
        <f t="shared" si="314"/>
        <v>0.16275756552362403</v>
      </c>
      <c r="Z801" s="387">
        <f t="shared" si="314"/>
        <v>0.16275756552362403</v>
      </c>
      <c r="AA801" s="387">
        <f t="shared" si="314"/>
        <v>0.16275756552362403</v>
      </c>
      <c r="AB801" s="387">
        <f t="shared" si="314"/>
        <v>0.16275756552362403</v>
      </c>
      <c r="AC801" s="387">
        <f t="shared" si="314"/>
        <v>0.16275756552362403</v>
      </c>
      <c r="AD801" s="387">
        <f t="shared" si="314"/>
        <v>0.16275756552362403</v>
      </c>
      <c r="AE801" s="387">
        <f t="shared" si="314"/>
        <v>0</v>
      </c>
      <c r="AF801" s="387">
        <f t="shared" si="314"/>
        <v>0</v>
      </c>
      <c r="AG801" s="387">
        <f t="shared" si="314"/>
        <v>0</v>
      </c>
      <c r="AH801" s="387">
        <f t="shared" si="314"/>
        <v>0</v>
      </c>
      <c r="AI801" s="387">
        <f t="shared" si="315"/>
        <v>0</v>
      </c>
      <c r="AJ801" s="387">
        <f t="shared" si="315"/>
        <v>0</v>
      </c>
      <c r="AK801" s="387">
        <f t="shared" si="315"/>
        <v>0</v>
      </c>
      <c r="AL801" s="387">
        <f t="shared" si="315"/>
        <v>0</v>
      </c>
      <c r="AM801" s="387">
        <f t="shared" si="315"/>
        <v>0</v>
      </c>
      <c r="AN801" s="387">
        <f t="shared" si="315"/>
        <v>0</v>
      </c>
      <c r="AO801" s="387">
        <f t="shared" si="315"/>
        <v>0</v>
      </c>
      <c r="AP801" s="387">
        <f t="shared" si="315"/>
        <v>0</v>
      </c>
      <c r="AQ801" s="387">
        <f t="shared" si="315"/>
        <v>0</v>
      </c>
      <c r="AR801" s="387">
        <f t="shared" si="315"/>
        <v>0</v>
      </c>
      <c r="AS801" s="387">
        <f t="shared" si="307"/>
        <v>1.6275756552362399</v>
      </c>
    </row>
    <row r="802" spans="2:45" s="377" customFormat="1" hidden="1" outlineLevel="2">
      <c r="B802" s="377">
        <v>17</v>
      </c>
      <c r="C802" s="81"/>
      <c r="D802" s="338">
        <v>0</v>
      </c>
      <c r="E802" s="387">
        <f t="shared" si="312"/>
        <v>0</v>
      </c>
      <c r="F802" s="387">
        <f t="shared" si="312"/>
        <v>0</v>
      </c>
      <c r="G802" s="387">
        <f t="shared" si="312"/>
        <v>0</v>
      </c>
      <c r="H802" s="387">
        <f t="shared" si="312"/>
        <v>0</v>
      </c>
      <c r="I802" s="387">
        <f t="shared" si="312"/>
        <v>0</v>
      </c>
      <c r="J802" s="387">
        <f t="shared" si="312"/>
        <v>0</v>
      </c>
      <c r="K802" s="387">
        <f t="shared" si="312"/>
        <v>0</v>
      </c>
      <c r="L802" s="387">
        <f t="shared" si="312"/>
        <v>0</v>
      </c>
      <c r="M802" s="387">
        <f t="shared" si="312"/>
        <v>0</v>
      </c>
      <c r="N802" s="387">
        <f t="shared" si="312"/>
        <v>0</v>
      </c>
      <c r="O802" s="387">
        <f t="shared" si="313"/>
        <v>0</v>
      </c>
      <c r="P802" s="387">
        <f t="shared" si="313"/>
        <v>0</v>
      </c>
      <c r="Q802" s="387">
        <f t="shared" si="313"/>
        <v>0</v>
      </c>
      <c r="R802" s="387">
        <f t="shared" si="313"/>
        <v>0</v>
      </c>
      <c r="S802" s="387">
        <f t="shared" si="313"/>
        <v>0</v>
      </c>
      <c r="T802" s="387">
        <f t="shared" si="313"/>
        <v>0</v>
      </c>
      <c r="U802" s="387">
        <f t="shared" si="313"/>
        <v>0</v>
      </c>
      <c r="V802" s="387">
        <f t="shared" si="313"/>
        <v>0</v>
      </c>
      <c r="W802" s="387">
        <f t="shared" si="313"/>
        <v>0</v>
      </c>
      <c r="X802" s="387">
        <f t="shared" si="313"/>
        <v>0</v>
      </c>
      <c r="Y802" s="387">
        <f t="shared" si="314"/>
        <v>0</v>
      </c>
      <c r="Z802" s="387">
        <f t="shared" si="314"/>
        <v>0</v>
      </c>
      <c r="AA802" s="387">
        <f t="shared" si="314"/>
        <v>0</v>
      </c>
      <c r="AB802" s="387">
        <f t="shared" si="314"/>
        <v>0</v>
      </c>
      <c r="AC802" s="387">
        <f t="shared" si="314"/>
        <v>0</v>
      </c>
      <c r="AD802" s="387">
        <f t="shared" si="314"/>
        <v>0</v>
      </c>
      <c r="AE802" s="387">
        <f t="shared" si="314"/>
        <v>0</v>
      </c>
      <c r="AF802" s="387">
        <f t="shared" si="314"/>
        <v>0</v>
      </c>
      <c r="AG802" s="387">
        <f t="shared" si="314"/>
        <v>0</v>
      </c>
      <c r="AH802" s="387">
        <f t="shared" si="314"/>
        <v>0</v>
      </c>
      <c r="AI802" s="387">
        <f t="shared" si="315"/>
        <v>0</v>
      </c>
      <c r="AJ802" s="387">
        <f t="shared" si="315"/>
        <v>0</v>
      </c>
      <c r="AK802" s="387">
        <f t="shared" si="315"/>
        <v>0</v>
      </c>
      <c r="AL802" s="387">
        <f t="shared" si="315"/>
        <v>0</v>
      </c>
      <c r="AM802" s="387">
        <f t="shared" si="315"/>
        <v>0</v>
      </c>
      <c r="AN802" s="387">
        <f t="shared" si="315"/>
        <v>0</v>
      </c>
      <c r="AO802" s="387">
        <f t="shared" si="315"/>
        <v>0</v>
      </c>
      <c r="AP802" s="387">
        <f t="shared" si="315"/>
        <v>0</v>
      </c>
      <c r="AQ802" s="387">
        <f t="shared" si="315"/>
        <v>0</v>
      </c>
      <c r="AR802" s="387">
        <f t="shared" si="315"/>
        <v>0</v>
      </c>
      <c r="AS802" s="387">
        <f t="shared" si="307"/>
        <v>0</v>
      </c>
    </row>
    <row r="803" spans="2:45" s="377" customFormat="1" hidden="1" outlineLevel="2">
      <c r="B803" s="377">
        <v>18</v>
      </c>
      <c r="C803" s="81"/>
      <c r="D803" s="338">
        <v>0</v>
      </c>
      <c r="E803" s="387">
        <f t="shared" si="312"/>
        <v>0</v>
      </c>
      <c r="F803" s="387">
        <f t="shared" si="312"/>
        <v>0</v>
      </c>
      <c r="G803" s="387">
        <f t="shared" si="312"/>
        <v>0</v>
      </c>
      <c r="H803" s="387">
        <f t="shared" si="312"/>
        <v>0</v>
      </c>
      <c r="I803" s="387">
        <f t="shared" si="312"/>
        <v>0</v>
      </c>
      <c r="J803" s="387">
        <f t="shared" si="312"/>
        <v>0</v>
      </c>
      <c r="K803" s="387">
        <f t="shared" si="312"/>
        <v>0</v>
      </c>
      <c r="L803" s="387">
        <f t="shared" si="312"/>
        <v>0</v>
      </c>
      <c r="M803" s="387">
        <f t="shared" si="312"/>
        <v>0</v>
      </c>
      <c r="N803" s="387">
        <f t="shared" si="312"/>
        <v>0</v>
      </c>
      <c r="O803" s="387">
        <f t="shared" si="313"/>
        <v>0</v>
      </c>
      <c r="P803" s="387">
        <f t="shared" si="313"/>
        <v>0</v>
      </c>
      <c r="Q803" s="387">
        <f t="shared" si="313"/>
        <v>0</v>
      </c>
      <c r="R803" s="387">
        <f t="shared" si="313"/>
        <v>0</v>
      </c>
      <c r="S803" s="387">
        <f t="shared" si="313"/>
        <v>0</v>
      </c>
      <c r="T803" s="387">
        <f t="shared" si="313"/>
        <v>0</v>
      </c>
      <c r="U803" s="387">
        <f t="shared" si="313"/>
        <v>0</v>
      </c>
      <c r="V803" s="387">
        <f t="shared" si="313"/>
        <v>0</v>
      </c>
      <c r="W803" s="387">
        <f t="shared" si="313"/>
        <v>0</v>
      </c>
      <c r="X803" s="387">
        <f t="shared" si="313"/>
        <v>0</v>
      </c>
      <c r="Y803" s="387">
        <f t="shared" si="314"/>
        <v>0</v>
      </c>
      <c r="Z803" s="387">
        <f t="shared" si="314"/>
        <v>0</v>
      </c>
      <c r="AA803" s="387">
        <f t="shared" si="314"/>
        <v>0</v>
      </c>
      <c r="AB803" s="387">
        <f t="shared" si="314"/>
        <v>0</v>
      </c>
      <c r="AC803" s="387">
        <f t="shared" si="314"/>
        <v>0</v>
      </c>
      <c r="AD803" s="387">
        <f t="shared" si="314"/>
        <v>0</v>
      </c>
      <c r="AE803" s="387">
        <f t="shared" si="314"/>
        <v>0</v>
      </c>
      <c r="AF803" s="387">
        <f t="shared" si="314"/>
        <v>0</v>
      </c>
      <c r="AG803" s="387">
        <f t="shared" si="314"/>
        <v>0</v>
      </c>
      <c r="AH803" s="387">
        <f t="shared" si="314"/>
        <v>0</v>
      </c>
      <c r="AI803" s="387">
        <f t="shared" si="315"/>
        <v>0</v>
      </c>
      <c r="AJ803" s="387">
        <f t="shared" si="315"/>
        <v>0</v>
      </c>
      <c r="AK803" s="387">
        <f t="shared" si="315"/>
        <v>0</v>
      </c>
      <c r="AL803" s="387">
        <f t="shared" si="315"/>
        <v>0</v>
      </c>
      <c r="AM803" s="387">
        <f t="shared" si="315"/>
        <v>0</v>
      </c>
      <c r="AN803" s="387">
        <f t="shared" si="315"/>
        <v>0</v>
      </c>
      <c r="AO803" s="387">
        <f t="shared" si="315"/>
        <v>0</v>
      </c>
      <c r="AP803" s="387">
        <f t="shared" si="315"/>
        <v>0</v>
      </c>
      <c r="AQ803" s="387">
        <f t="shared" si="315"/>
        <v>0</v>
      </c>
      <c r="AR803" s="387">
        <f t="shared" si="315"/>
        <v>0</v>
      </c>
      <c r="AS803" s="387">
        <f t="shared" si="307"/>
        <v>0</v>
      </c>
    </row>
    <row r="804" spans="2:45" s="377" customFormat="1" hidden="1" outlineLevel="2">
      <c r="B804" s="377">
        <v>19</v>
      </c>
      <c r="C804" s="81"/>
      <c r="D804" s="338">
        <v>0</v>
      </c>
      <c r="E804" s="387">
        <f t="shared" si="312"/>
        <v>0</v>
      </c>
      <c r="F804" s="387">
        <f t="shared" si="312"/>
        <v>0</v>
      </c>
      <c r="G804" s="387">
        <f t="shared" si="312"/>
        <v>0</v>
      </c>
      <c r="H804" s="387">
        <f t="shared" si="312"/>
        <v>0</v>
      </c>
      <c r="I804" s="387">
        <f t="shared" si="312"/>
        <v>0</v>
      </c>
      <c r="J804" s="387">
        <f t="shared" si="312"/>
        <v>0</v>
      </c>
      <c r="K804" s="387">
        <f t="shared" si="312"/>
        <v>0</v>
      </c>
      <c r="L804" s="387">
        <f t="shared" si="312"/>
        <v>0</v>
      </c>
      <c r="M804" s="387">
        <f t="shared" si="312"/>
        <v>0</v>
      </c>
      <c r="N804" s="387">
        <f t="shared" si="312"/>
        <v>0</v>
      </c>
      <c r="O804" s="387">
        <f t="shared" si="313"/>
        <v>0</v>
      </c>
      <c r="P804" s="387">
        <f t="shared" si="313"/>
        <v>0</v>
      </c>
      <c r="Q804" s="387">
        <f t="shared" si="313"/>
        <v>0</v>
      </c>
      <c r="R804" s="387">
        <f t="shared" si="313"/>
        <v>0</v>
      </c>
      <c r="S804" s="387">
        <f t="shared" si="313"/>
        <v>0</v>
      </c>
      <c r="T804" s="387">
        <f t="shared" si="313"/>
        <v>0</v>
      </c>
      <c r="U804" s="387">
        <f t="shared" si="313"/>
        <v>0</v>
      </c>
      <c r="V804" s="387">
        <f t="shared" si="313"/>
        <v>0</v>
      </c>
      <c r="W804" s="387">
        <f t="shared" si="313"/>
        <v>0</v>
      </c>
      <c r="X804" s="387">
        <f t="shared" si="313"/>
        <v>0</v>
      </c>
      <c r="Y804" s="387">
        <f t="shared" si="314"/>
        <v>0</v>
      </c>
      <c r="Z804" s="387">
        <f t="shared" si="314"/>
        <v>0</v>
      </c>
      <c r="AA804" s="387">
        <f t="shared" si="314"/>
        <v>0</v>
      </c>
      <c r="AB804" s="387">
        <f t="shared" si="314"/>
        <v>0</v>
      </c>
      <c r="AC804" s="387">
        <f t="shared" si="314"/>
        <v>0</v>
      </c>
      <c r="AD804" s="387">
        <f t="shared" si="314"/>
        <v>0</v>
      </c>
      <c r="AE804" s="387">
        <f t="shared" si="314"/>
        <v>0</v>
      </c>
      <c r="AF804" s="387">
        <f t="shared" si="314"/>
        <v>0</v>
      </c>
      <c r="AG804" s="387">
        <f t="shared" si="314"/>
        <v>0</v>
      </c>
      <c r="AH804" s="387">
        <f t="shared" si="314"/>
        <v>0</v>
      </c>
      <c r="AI804" s="387">
        <f t="shared" si="315"/>
        <v>0</v>
      </c>
      <c r="AJ804" s="387">
        <f t="shared" si="315"/>
        <v>0</v>
      </c>
      <c r="AK804" s="387">
        <f t="shared" si="315"/>
        <v>0</v>
      </c>
      <c r="AL804" s="387">
        <f t="shared" si="315"/>
        <v>0</v>
      </c>
      <c r="AM804" s="387">
        <f t="shared" si="315"/>
        <v>0</v>
      </c>
      <c r="AN804" s="387">
        <f t="shared" si="315"/>
        <v>0</v>
      </c>
      <c r="AO804" s="387">
        <f t="shared" si="315"/>
        <v>0</v>
      </c>
      <c r="AP804" s="387">
        <f t="shared" si="315"/>
        <v>0</v>
      </c>
      <c r="AQ804" s="387">
        <f t="shared" si="315"/>
        <v>0</v>
      </c>
      <c r="AR804" s="387">
        <f t="shared" si="315"/>
        <v>0</v>
      </c>
      <c r="AS804" s="387">
        <f t="shared" si="307"/>
        <v>0</v>
      </c>
    </row>
    <row r="805" spans="2:45" s="377" customFormat="1" hidden="1" outlineLevel="2">
      <c r="B805" s="377">
        <v>20</v>
      </c>
      <c r="C805" s="81"/>
      <c r="D805" s="338">
        <v>0</v>
      </c>
      <c r="E805" s="387">
        <f t="shared" si="312"/>
        <v>0</v>
      </c>
      <c r="F805" s="387">
        <f t="shared" si="312"/>
        <v>0</v>
      </c>
      <c r="G805" s="387">
        <f t="shared" si="312"/>
        <v>0</v>
      </c>
      <c r="H805" s="387">
        <f t="shared" si="312"/>
        <v>0</v>
      </c>
      <c r="I805" s="387">
        <f t="shared" si="312"/>
        <v>0</v>
      </c>
      <c r="J805" s="387">
        <f t="shared" si="312"/>
        <v>0</v>
      </c>
      <c r="K805" s="387">
        <f t="shared" si="312"/>
        <v>0</v>
      </c>
      <c r="L805" s="387">
        <f t="shared" si="312"/>
        <v>0</v>
      </c>
      <c r="M805" s="387">
        <f t="shared" si="312"/>
        <v>0</v>
      </c>
      <c r="N805" s="387">
        <f t="shared" si="312"/>
        <v>0</v>
      </c>
      <c r="O805" s="387">
        <f t="shared" si="313"/>
        <v>0</v>
      </c>
      <c r="P805" s="387">
        <f t="shared" si="313"/>
        <v>0</v>
      </c>
      <c r="Q805" s="387">
        <f t="shared" si="313"/>
        <v>0</v>
      </c>
      <c r="R805" s="387">
        <f t="shared" si="313"/>
        <v>0</v>
      </c>
      <c r="S805" s="387">
        <f t="shared" si="313"/>
        <v>0</v>
      </c>
      <c r="T805" s="387">
        <f t="shared" si="313"/>
        <v>0</v>
      </c>
      <c r="U805" s="387">
        <f t="shared" si="313"/>
        <v>0</v>
      </c>
      <c r="V805" s="387">
        <f t="shared" si="313"/>
        <v>0</v>
      </c>
      <c r="W805" s="387">
        <f t="shared" si="313"/>
        <v>0</v>
      </c>
      <c r="X805" s="387">
        <f t="shared" si="313"/>
        <v>0</v>
      </c>
      <c r="Y805" s="387">
        <f t="shared" si="314"/>
        <v>0</v>
      </c>
      <c r="Z805" s="387">
        <f t="shared" si="314"/>
        <v>0</v>
      </c>
      <c r="AA805" s="387">
        <f t="shared" si="314"/>
        <v>0</v>
      </c>
      <c r="AB805" s="387">
        <f t="shared" si="314"/>
        <v>0</v>
      </c>
      <c r="AC805" s="387">
        <f t="shared" si="314"/>
        <v>0</v>
      </c>
      <c r="AD805" s="387">
        <f t="shared" si="314"/>
        <v>0</v>
      </c>
      <c r="AE805" s="387">
        <f t="shared" si="314"/>
        <v>0</v>
      </c>
      <c r="AF805" s="387">
        <f t="shared" si="314"/>
        <v>0</v>
      </c>
      <c r="AG805" s="387">
        <f t="shared" si="314"/>
        <v>0</v>
      </c>
      <c r="AH805" s="387">
        <f t="shared" si="314"/>
        <v>0</v>
      </c>
      <c r="AI805" s="387">
        <f t="shared" si="315"/>
        <v>0</v>
      </c>
      <c r="AJ805" s="387">
        <f t="shared" si="315"/>
        <v>0</v>
      </c>
      <c r="AK805" s="387">
        <f t="shared" si="315"/>
        <v>0</v>
      </c>
      <c r="AL805" s="387">
        <f t="shared" si="315"/>
        <v>0</v>
      </c>
      <c r="AM805" s="387">
        <f t="shared" si="315"/>
        <v>0</v>
      </c>
      <c r="AN805" s="387">
        <f t="shared" si="315"/>
        <v>0</v>
      </c>
      <c r="AO805" s="387">
        <f t="shared" si="315"/>
        <v>0</v>
      </c>
      <c r="AP805" s="387">
        <f t="shared" si="315"/>
        <v>0</v>
      </c>
      <c r="AQ805" s="387">
        <f t="shared" si="315"/>
        <v>0</v>
      </c>
      <c r="AR805" s="387">
        <f t="shared" si="315"/>
        <v>0</v>
      </c>
      <c r="AS805" s="387">
        <f t="shared" si="307"/>
        <v>0</v>
      </c>
    </row>
    <row r="806" spans="2:45" s="377" customFormat="1" hidden="1" outlineLevel="2">
      <c r="B806" s="377">
        <v>21</v>
      </c>
      <c r="C806" s="81"/>
      <c r="D806" s="338">
        <v>1.6275756552362401</v>
      </c>
      <c r="E806" s="387">
        <f t="shared" ref="E806:N815" si="316">IF(AND(E$2=$B806,$B806=$C$3),$D806,IF(AND(E$2&gt;$B806,E$2&lt;=$D$785+$B806),SLN($D806,0,IF($C$3-$B806&gt;=$D$785,$D$785,$C$3-$B806)),0))</f>
        <v>0</v>
      </c>
      <c r="F806" s="387">
        <f t="shared" si="316"/>
        <v>0</v>
      </c>
      <c r="G806" s="387">
        <f t="shared" si="316"/>
        <v>0</v>
      </c>
      <c r="H806" s="387">
        <f t="shared" si="316"/>
        <v>0</v>
      </c>
      <c r="I806" s="387">
        <f t="shared" si="316"/>
        <v>0</v>
      </c>
      <c r="J806" s="387">
        <f t="shared" si="316"/>
        <v>0</v>
      </c>
      <c r="K806" s="387">
        <f t="shared" si="316"/>
        <v>0</v>
      </c>
      <c r="L806" s="387">
        <f t="shared" si="316"/>
        <v>0</v>
      </c>
      <c r="M806" s="387">
        <f t="shared" si="316"/>
        <v>0</v>
      </c>
      <c r="N806" s="387">
        <f t="shared" si="316"/>
        <v>0</v>
      </c>
      <c r="O806" s="387">
        <f t="shared" ref="O806:X815" si="317">IF(AND(O$2=$B806,$B806=$C$3),$D806,IF(AND(O$2&gt;$B806,O$2&lt;=$D$785+$B806),SLN($D806,0,IF($C$3-$B806&gt;=$D$785,$D$785,$C$3-$B806)),0))</f>
        <v>0</v>
      </c>
      <c r="P806" s="387">
        <f t="shared" si="317"/>
        <v>0</v>
      </c>
      <c r="Q806" s="387">
        <f t="shared" si="317"/>
        <v>0</v>
      </c>
      <c r="R806" s="387">
        <f t="shared" si="317"/>
        <v>0</v>
      </c>
      <c r="S806" s="387">
        <f t="shared" si="317"/>
        <v>0</v>
      </c>
      <c r="T806" s="387">
        <f t="shared" si="317"/>
        <v>0</v>
      </c>
      <c r="U806" s="387">
        <f t="shared" si="317"/>
        <v>0</v>
      </c>
      <c r="V806" s="387">
        <f t="shared" si="317"/>
        <v>0</v>
      </c>
      <c r="W806" s="387">
        <f t="shared" si="317"/>
        <v>0</v>
      </c>
      <c r="X806" s="387">
        <f t="shared" si="317"/>
        <v>0</v>
      </c>
      <c r="Y806" s="387">
        <f t="shared" ref="Y806:AH815" si="318">IF(AND(Y$2=$B806,$B806=$C$3),$D806,IF(AND(Y$2&gt;$B806,Y$2&lt;=$D$785+$B806),SLN($D806,0,IF($C$3-$B806&gt;=$D$785,$D$785,$C$3-$B806)),0))</f>
        <v>0</v>
      </c>
      <c r="Z806" s="387">
        <f t="shared" si="318"/>
        <v>0.16275756552362403</v>
      </c>
      <c r="AA806" s="387">
        <f t="shared" si="318"/>
        <v>0.16275756552362403</v>
      </c>
      <c r="AB806" s="387">
        <f t="shared" si="318"/>
        <v>0.16275756552362403</v>
      </c>
      <c r="AC806" s="387">
        <f t="shared" si="318"/>
        <v>0.16275756552362403</v>
      </c>
      <c r="AD806" s="387">
        <f t="shared" si="318"/>
        <v>0.16275756552362403</v>
      </c>
      <c r="AE806" s="387">
        <f t="shared" si="318"/>
        <v>0.16275756552362403</v>
      </c>
      <c r="AF806" s="387">
        <f t="shared" si="318"/>
        <v>0.16275756552362403</v>
      </c>
      <c r="AG806" s="387">
        <f t="shared" si="318"/>
        <v>0.16275756552362403</v>
      </c>
      <c r="AH806" s="387">
        <f t="shared" si="318"/>
        <v>0.16275756552362403</v>
      </c>
      <c r="AI806" s="387">
        <f t="shared" ref="AI806:AR815" si="319">IF(AND(AI$2=$B806,$B806=$C$3),$D806,IF(AND(AI$2&gt;$B806,AI$2&lt;=$D$785+$B806),SLN($D806,0,IF($C$3-$B806&gt;=$D$785,$D$785,$C$3-$B806)),0))</f>
        <v>0.16275756552362403</v>
      </c>
      <c r="AJ806" s="387">
        <f t="shared" si="319"/>
        <v>0</v>
      </c>
      <c r="AK806" s="387">
        <f t="shared" si="319"/>
        <v>0</v>
      </c>
      <c r="AL806" s="387">
        <f t="shared" si="319"/>
        <v>0</v>
      </c>
      <c r="AM806" s="387">
        <f t="shared" si="319"/>
        <v>0</v>
      </c>
      <c r="AN806" s="387">
        <f t="shared" si="319"/>
        <v>0</v>
      </c>
      <c r="AO806" s="387">
        <f t="shared" si="319"/>
        <v>0</v>
      </c>
      <c r="AP806" s="387">
        <f t="shared" si="319"/>
        <v>0</v>
      </c>
      <c r="AQ806" s="387">
        <f t="shared" si="319"/>
        <v>0</v>
      </c>
      <c r="AR806" s="387">
        <f t="shared" si="319"/>
        <v>0</v>
      </c>
      <c r="AS806" s="387">
        <f t="shared" si="307"/>
        <v>1.6275756552362399</v>
      </c>
    </row>
    <row r="807" spans="2:45" s="377" customFormat="1" hidden="1" outlineLevel="2">
      <c r="B807" s="377">
        <v>22</v>
      </c>
      <c r="C807" s="81"/>
      <c r="D807" s="338">
        <v>0</v>
      </c>
      <c r="E807" s="387">
        <f t="shared" si="316"/>
        <v>0</v>
      </c>
      <c r="F807" s="387">
        <f t="shared" si="316"/>
        <v>0</v>
      </c>
      <c r="G807" s="387">
        <f t="shared" si="316"/>
        <v>0</v>
      </c>
      <c r="H807" s="387">
        <f t="shared" si="316"/>
        <v>0</v>
      </c>
      <c r="I807" s="387">
        <f t="shared" si="316"/>
        <v>0</v>
      </c>
      <c r="J807" s="387">
        <f t="shared" si="316"/>
        <v>0</v>
      </c>
      <c r="K807" s="387">
        <f t="shared" si="316"/>
        <v>0</v>
      </c>
      <c r="L807" s="387">
        <f t="shared" si="316"/>
        <v>0</v>
      </c>
      <c r="M807" s="387">
        <f t="shared" si="316"/>
        <v>0</v>
      </c>
      <c r="N807" s="387">
        <f t="shared" si="316"/>
        <v>0</v>
      </c>
      <c r="O807" s="387">
        <f t="shared" si="317"/>
        <v>0</v>
      </c>
      <c r="P807" s="387">
        <f t="shared" si="317"/>
        <v>0</v>
      </c>
      <c r="Q807" s="387">
        <f t="shared" si="317"/>
        <v>0</v>
      </c>
      <c r="R807" s="387">
        <f t="shared" si="317"/>
        <v>0</v>
      </c>
      <c r="S807" s="387">
        <f t="shared" si="317"/>
        <v>0</v>
      </c>
      <c r="T807" s="387">
        <f t="shared" si="317"/>
        <v>0</v>
      </c>
      <c r="U807" s="387">
        <f t="shared" si="317"/>
        <v>0</v>
      </c>
      <c r="V807" s="387">
        <f t="shared" si="317"/>
        <v>0</v>
      </c>
      <c r="W807" s="387">
        <f t="shared" si="317"/>
        <v>0</v>
      </c>
      <c r="X807" s="387">
        <f t="shared" si="317"/>
        <v>0</v>
      </c>
      <c r="Y807" s="387">
        <f t="shared" si="318"/>
        <v>0</v>
      </c>
      <c r="Z807" s="387">
        <f t="shared" si="318"/>
        <v>0</v>
      </c>
      <c r="AA807" s="387">
        <f t="shared" si="318"/>
        <v>0</v>
      </c>
      <c r="AB807" s="387">
        <f t="shared" si="318"/>
        <v>0</v>
      </c>
      <c r="AC807" s="387">
        <f t="shared" si="318"/>
        <v>0</v>
      </c>
      <c r="AD807" s="387">
        <f t="shared" si="318"/>
        <v>0</v>
      </c>
      <c r="AE807" s="387">
        <f t="shared" si="318"/>
        <v>0</v>
      </c>
      <c r="AF807" s="387">
        <f t="shared" si="318"/>
        <v>0</v>
      </c>
      <c r="AG807" s="387">
        <f t="shared" si="318"/>
        <v>0</v>
      </c>
      <c r="AH807" s="387">
        <f t="shared" si="318"/>
        <v>0</v>
      </c>
      <c r="AI807" s="387">
        <f t="shared" si="319"/>
        <v>0</v>
      </c>
      <c r="AJ807" s="387">
        <f t="shared" si="319"/>
        <v>0</v>
      </c>
      <c r="AK807" s="387">
        <f t="shared" si="319"/>
        <v>0</v>
      </c>
      <c r="AL807" s="387">
        <f t="shared" si="319"/>
        <v>0</v>
      </c>
      <c r="AM807" s="387">
        <f t="shared" si="319"/>
        <v>0</v>
      </c>
      <c r="AN807" s="387">
        <f t="shared" si="319"/>
        <v>0</v>
      </c>
      <c r="AO807" s="387">
        <f t="shared" si="319"/>
        <v>0</v>
      </c>
      <c r="AP807" s="387">
        <f t="shared" si="319"/>
        <v>0</v>
      </c>
      <c r="AQ807" s="387">
        <f t="shared" si="319"/>
        <v>0</v>
      </c>
      <c r="AR807" s="387">
        <f t="shared" si="319"/>
        <v>0</v>
      </c>
      <c r="AS807" s="387">
        <f t="shared" si="307"/>
        <v>0</v>
      </c>
    </row>
    <row r="808" spans="2:45" s="377" customFormat="1" hidden="1" outlineLevel="2">
      <c r="B808" s="377">
        <v>23</v>
      </c>
      <c r="C808" s="81"/>
      <c r="D808" s="338">
        <v>0</v>
      </c>
      <c r="E808" s="387">
        <f t="shared" si="316"/>
        <v>0</v>
      </c>
      <c r="F808" s="387">
        <f t="shared" si="316"/>
        <v>0</v>
      </c>
      <c r="G808" s="387">
        <f t="shared" si="316"/>
        <v>0</v>
      </c>
      <c r="H808" s="387">
        <f t="shared" si="316"/>
        <v>0</v>
      </c>
      <c r="I808" s="387">
        <f t="shared" si="316"/>
        <v>0</v>
      </c>
      <c r="J808" s="387">
        <f t="shared" si="316"/>
        <v>0</v>
      </c>
      <c r="K808" s="387">
        <f t="shared" si="316"/>
        <v>0</v>
      </c>
      <c r="L808" s="387">
        <f t="shared" si="316"/>
        <v>0</v>
      </c>
      <c r="M808" s="387">
        <f t="shared" si="316"/>
        <v>0</v>
      </c>
      <c r="N808" s="387">
        <f t="shared" si="316"/>
        <v>0</v>
      </c>
      <c r="O808" s="387">
        <f t="shared" si="317"/>
        <v>0</v>
      </c>
      <c r="P808" s="387">
        <f t="shared" si="317"/>
        <v>0</v>
      </c>
      <c r="Q808" s="387">
        <f t="shared" si="317"/>
        <v>0</v>
      </c>
      <c r="R808" s="387">
        <f t="shared" si="317"/>
        <v>0</v>
      </c>
      <c r="S808" s="387">
        <f t="shared" si="317"/>
        <v>0</v>
      </c>
      <c r="T808" s="387">
        <f t="shared" si="317"/>
        <v>0</v>
      </c>
      <c r="U808" s="387">
        <f t="shared" si="317"/>
        <v>0</v>
      </c>
      <c r="V808" s="387">
        <f t="shared" si="317"/>
        <v>0</v>
      </c>
      <c r="W808" s="387">
        <f t="shared" si="317"/>
        <v>0</v>
      </c>
      <c r="X808" s="387">
        <f t="shared" si="317"/>
        <v>0</v>
      </c>
      <c r="Y808" s="387">
        <f t="shared" si="318"/>
        <v>0</v>
      </c>
      <c r="Z808" s="387">
        <f t="shared" si="318"/>
        <v>0</v>
      </c>
      <c r="AA808" s="387">
        <f t="shared" si="318"/>
        <v>0</v>
      </c>
      <c r="AB808" s="387">
        <f t="shared" si="318"/>
        <v>0</v>
      </c>
      <c r="AC808" s="387">
        <f t="shared" si="318"/>
        <v>0</v>
      </c>
      <c r="AD808" s="387">
        <f t="shared" si="318"/>
        <v>0</v>
      </c>
      <c r="AE808" s="387">
        <f t="shared" si="318"/>
        <v>0</v>
      </c>
      <c r="AF808" s="387">
        <f t="shared" si="318"/>
        <v>0</v>
      </c>
      <c r="AG808" s="387">
        <f t="shared" si="318"/>
        <v>0</v>
      </c>
      <c r="AH808" s="387">
        <f t="shared" si="318"/>
        <v>0</v>
      </c>
      <c r="AI808" s="387">
        <f t="shared" si="319"/>
        <v>0</v>
      </c>
      <c r="AJ808" s="387">
        <f t="shared" si="319"/>
        <v>0</v>
      </c>
      <c r="AK808" s="387">
        <f t="shared" si="319"/>
        <v>0</v>
      </c>
      <c r="AL808" s="387">
        <f t="shared" si="319"/>
        <v>0</v>
      </c>
      <c r="AM808" s="387">
        <f t="shared" si="319"/>
        <v>0</v>
      </c>
      <c r="AN808" s="387">
        <f t="shared" si="319"/>
        <v>0</v>
      </c>
      <c r="AO808" s="387">
        <f t="shared" si="319"/>
        <v>0</v>
      </c>
      <c r="AP808" s="387">
        <f t="shared" si="319"/>
        <v>0</v>
      </c>
      <c r="AQ808" s="387">
        <f t="shared" si="319"/>
        <v>0</v>
      </c>
      <c r="AR808" s="387">
        <f t="shared" si="319"/>
        <v>0</v>
      </c>
      <c r="AS808" s="387">
        <f t="shared" si="307"/>
        <v>0</v>
      </c>
    </row>
    <row r="809" spans="2:45" s="377" customFormat="1" hidden="1" outlineLevel="2">
      <c r="B809" s="377">
        <v>24</v>
      </c>
      <c r="C809" s="81"/>
      <c r="D809" s="338">
        <v>0</v>
      </c>
      <c r="E809" s="387">
        <f t="shared" si="316"/>
        <v>0</v>
      </c>
      <c r="F809" s="387">
        <f t="shared" si="316"/>
        <v>0</v>
      </c>
      <c r="G809" s="387">
        <f t="shared" si="316"/>
        <v>0</v>
      </c>
      <c r="H809" s="387">
        <f t="shared" si="316"/>
        <v>0</v>
      </c>
      <c r="I809" s="387">
        <f t="shared" si="316"/>
        <v>0</v>
      </c>
      <c r="J809" s="387">
        <f t="shared" si="316"/>
        <v>0</v>
      </c>
      <c r="K809" s="387">
        <f t="shared" si="316"/>
        <v>0</v>
      </c>
      <c r="L809" s="387">
        <f t="shared" si="316"/>
        <v>0</v>
      </c>
      <c r="M809" s="387">
        <f t="shared" si="316"/>
        <v>0</v>
      </c>
      <c r="N809" s="387">
        <f t="shared" si="316"/>
        <v>0</v>
      </c>
      <c r="O809" s="387">
        <f t="shared" si="317"/>
        <v>0</v>
      </c>
      <c r="P809" s="387">
        <f t="shared" si="317"/>
        <v>0</v>
      </c>
      <c r="Q809" s="387">
        <f t="shared" si="317"/>
        <v>0</v>
      </c>
      <c r="R809" s="387">
        <f t="shared" si="317"/>
        <v>0</v>
      </c>
      <c r="S809" s="387">
        <f t="shared" si="317"/>
        <v>0</v>
      </c>
      <c r="T809" s="387">
        <f t="shared" si="317"/>
        <v>0</v>
      </c>
      <c r="U809" s="387">
        <f t="shared" si="317"/>
        <v>0</v>
      </c>
      <c r="V809" s="387">
        <f t="shared" si="317"/>
        <v>0</v>
      </c>
      <c r="W809" s="387">
        <f t="shared" si="317"/>
        <v>0</v>
      </c>
      <c r="X809" s="387">
        <f t="shared" si="317"/>
        <v>0</v>
      </c>
      <c r="Y809" s="387">
        <f t="shared" si="318"/>
        <v>0</v>
      </c>
      <c r="Z809" s="387">
        <f t="shared" si="318"/>
        <v>0</v>
      </c>
      <c r="AA809" s="387">
        <f t="shared" si="318"/>
        <v>0</v>
      </c>
      <c r="AB809" s="387">
        <f t="shared" si="318"/>
        <v>0</v>
      </c>
      <c r="AC809" s="387">
        <f t="shared" si="318"/>
        <v>0</v>
      </c>
      <c r="AD809" s="387">
        <f t="shared" si="318"/>
        <v>0</v>
      </c>
      <c r="AE809" s="387">
        <f t="shared" si="318"/>
        <v>0</v>
      </c>
      <c r="AF809" s="387">
        <f t="shared" si="318"/>
        <v>0</v>
      </c>
      <c r="AG809" s="387">
        <f t="shared" si="318"/>
        <v>0</v>
      </c>
      <c r="AH809" s="387">
        <f t="shared" si="318"/>
        <v>0</v>
      </c>
      <c r="AI809" s="387">
        <f t="shared" si="319"/>
        <v>0</v>
      </c>
      <c r="AJ809" s="387">
        <f t="shared" si="319"/>
        <v>0</v>
      </c>
      <c r="AK809" s="387">
        <f t="shared" si="319"/>
        <v>0</v>
      </c>
      <c r="AL809" s="387">
        <f t="shared" si="319"/>
        <v>0</v>
      </c>
      <c r="AM809" s="387">
        <f t="shared" si="319"/>
        <v>0</v>
      </c>
      <c r="AN809" s="387">
        <f t="shared" si="319"/>
        <v>0</v>
      </c>
      <c r="AO809" s="387">
        <f t="shared" si="319"/>
        <v>0</v>
      </c>
      <c r="AP809" s="387">
        <f t="shared" si="319"/>
        <v>0</v>
      </c>
      <c r="AQ809" s="387">
        <f t="shared" si="319"/>
        <v>0</v>
      </c>
      <c r="AR809" s="387">
        <f t="shared" si="319"/>
        <v>0</v>
      </c>
      <c r="AS809" s="387">
        <f t="shared" si="307"/>
        <v>0</v>
      </c>
    </row>
    <row r="810" spans="2:45" s="377" customFormat="1" hidden="1" outlineLevel="2">
      <c r="B810" s="377">
        <v>25</v>
      </c>
      <c r="C810" s="81"/>
      <c r="D810" s="338">
        <v>0</v>
      </c>
      <c r="E810" s="387">
        <f t="shared" si="316"/>
        <v>0</v>
      </c>
      <c r="F810" s="387">
        <f t="shared" si="316"/>
        <v>0</v>
      </c>
      <c r="G810" s="387">
        <f t="shared" si="316"/>
        <v>0</v>
      </c>
      <c r="H810" s="387">
        <f t="shared" si="316"/>
        <v>0</v>
      </c>
      <c r="I810" s="387">
        <f t="shared" si="316"/>
        <v>0</v>
      </c>
      <c r="J810" s="387">
        <f t="shared" si="316"/>
        <v>0</v>
      </c>
      <c r="K810" s="387">
        <f t="shared" si="316"/>
        <v>0</v>
      </c>
      <c r="L810" s="387">
        <f t="shared" si="316"/>
        <v>0</v>
      </c>
      <c r="M810" s="387">
        <f t="shared" si="316"/>
        <v>0</v>
      </c>
      <c r="N810" s="387">
        <f t="shared" si="316"/>
        <v>0</v>
      </c>
      <c r="O810" s="387">
        <f t="shared" si="317"/>
        <v>0</v>
      </c>
      <c r="P810" s="387">
        <f t="shared" si="317"/>
        <v>0</v>
      </c>
      <c r="Q810" s="387">
        <f t="shared" si="317"/>
        <v>0</v>
      </c>
      <c r="R810" s="387">
        <f t="shared" si="317"/>
        <v>0</v>
      </c>
      <c r="S810" s="387">
        <f t="shared" si="317"/>
        <v>0</v>
      </c>
      <c r="T810" s="387">
        <f t="shared" si="317"/>
        <v>0</v>
      </c>
      <c r="U810" s="387">
        <f t="shared" si="317"/>
        <v>0</v>
      </c>
      <c r="V810" s="387">
        <f t="shared" si="317"/>
        <v>0</v>
      </c>
      <c r="W810" s="387">
        <f t="shared" si="317"/>
        <v>0</v>
      </c>
      <c r="X810" s="387">
        <f t="shared" si="317"/>
        <v>0</v>
      </c>
      <c r="Y810" s="387">
        <f t="shared" si="318"/>
        <v>0</v>
      </c>
      <c r="Z810" s="387">
        <f t="shared" si="318"/>
        <v>0</v>
      </c>
      <c r="AA810" s="387">
        <f t="shared" si="318"/>
        <v>0</v>
      </c>
      <c r="AB810" s="387">
        <f t="shared" si="318"/>
        <v>0</v>
      </c>
      <c r="AC810" s="387">
        <f t="shared" si="318"/>
        <v>0</v>
      </c>
      <c r="AD810" s="387">
        <f t="shared" si="318"/>
        <v>0</v>
      </c>
      <c r="AE810" s="387">
        <f t="shared" si="318"/>
        <v>0</v>
      </c>
      <c r="AF810" s="387">
        <f t="shared" si="318"/>
        <v>0</v>
      </c>
      <c r="AG810" s="387">
        <f t="shared" si="318"/>
        <v>0</v>
      </c>
      <c r="AH810" s="387">
        <f t="shared" si="318"/>
        <v>0</v>
      </c>
      <c r="AI810" s="387">
        <f t="shared" si="319"/>
        <v>0</v>
      </c>
      <c r="AJ810" s="387">
        <f t="shared" si="319"/>
        <v>0</v>
      </c>
      <c r="AK810" s="387">
        <f t="shared" si="319"/>
        <v>0</v>
      </c>
      <c r="AL810" s="387">
        <f t="shared" si="319"/>
        <v>0</v>
      </c>
      <c r="AM810" s="387">
        <f t="shared" si="319"/>
        <v>0</v>
      </c>
      <c r="AN810" s="387">
        <f t="shared" si="319"/>
        <v>0</v>
      </c>
      <c r="AO810" s="387">
        <f t="shared" si="319"/>
        <v>0</v>
      </c>
      <c r="AP810" s="387">
        <f t="shared" si="319"/>
        <v>0</v>
      </c>
      <c r="AQ810" s="387">
        <f t="shared" si="319"/>
        <v>0</v>
      </c>
      <c r="AR810" s="387">
        <f t="shared" si="319"/>
        <v>0</v>
      </c>
      <c r="AS810" s="387">
        <f t="shared" si="307"/>
        <v>0</v>
      </c>
    </row>
    <row r="811" spans="2:45" s="377" customFormat="1" hidden="1" outlineLevel="2">
      <c r="B811" s="377">
        <v>26</v>
      </c>
      <c r="C811" s="81"/>
      <c r="D811" s="338">
        <v>1.6275756552362401</v>
      </c>
      <c r="E811" s="387">
        <f t="shared" si="316"/>
        <v>0</v>
      </c>
      <c r="F811" s="387">
        <f t="shared" si="316"/>
        <v>0</v>
      </c>
      <c r="G811" s="387">
        <f t="shared" si="316"/>
        <v>0</v>
      </c>
      <c r="H811" s="387">
        <f t="shared" si="316"/>
        <v>0</v>
      </c>
      <c r="I811" s="387">
        <f t="shared" si="316"/>
        <v>0</v>
      </c>
      <c r="J811" s="387">
        <f t="shared" si="316"/>
        <v>0</v>
      </c>
      <c r="K811" s="387">
        <f t="shared" si="316"/>
        <v>0</v>
      </c>
      <c r="L811" s="387">
        <f t="shared" si="316"/>
        <v>0</v>
      </c>
      <c r="M811" s="387">
        <f t="shared" si="316"/>
        <v>0</v>
      </c>
      <c r="N811" s="387">
        <f t="shared" si="316"/>
        <v>0</v>
      </c>
      <c r="O811" s="387">
        <f t="shared" si="317"/>
        <v>0</v>
      </c>
      <c r="P811" s="387">
        <f t="shared" si="317"/>
        <v>0</v>
      </c>
      <c r="Q811" s="387">
        <f t="shared" si="317"/>
        <v>0</v>
      </c>
      <c r="R811" s="387">
        <f t="shared" si="317"/>
        <v>0</v>
      </c>
      <c r="S811" s="387">
        <f t="shared" si="317"/>
        <v>0</v>
      </c>
      <c r="T811" s="387">
        <f t="shared" si="317"/>
        <v>0</v>
      </c>
      <c r="U811" s="387">
        <f t="shared" si="317"/>
        <v>0</v>
      </c>
      <c r="V811" s="387">
        <f t="shared" si="317"/>
        <v>0</v>
      </c>
      <c r="W811" s="387">
        <f t="shared" si="317"/>
        <v>0</v>
      </c>
      <c r="X811" s="387">
        <f t="shared" si="317"/>
        <v>0</v>
      </c>
      <c r="Y811" s="387">
        <f t="shared" si="318"/>
        <v>0</v>
      </c>
      <c r="Z811" s="387">
        <f t="shared" si="318"/>
        <v>0</v>
      </c>
      <c r="AA811" s="387">
        <f t="shared" si="318"/>
        <v>0</v>
      </c>
      <c r="AB811" s="387">
        <f t="shared" si="318"/>
        <v>0</v>
      </c>
      <c r="AC811" s="387">
        <f t="shared" si="318"/>
        <v>0</v>
      </c>
      <c r="AD811" s="387">
        <f t="shared" si="318"/>
        <v>0</v>
      </c>
      <c r="AE811" s="387">
        <f t="shared" si="318"/>
        <v>0.18084173947069335</v>
      </c>
      <c r="AF811" s="387">
        <f t="shared" si="318"/>
        <v>0.18084173947069335</v>
      </c>
      <c r="AG811" s="387">
        <f t="shared" si="318"/>
        <v>0.18084173947069335</v>
      </c>
      <c r="AH811" s="387">
        <f t="shared" si="318"/>
        <v>0.18084173947069335</v>
      </c>
      <c r="AI811" s="387">
        <f t="shared" si="319"/>
        <v>0.18084173947069335</v>
      </c>
      <c r="AJ811" s="387">
        <f t="shared" si="319"/>
        <v>0.18084173947069335</v>
      </c>
      <c r="AK811" s="387">
        <f t="shared" si="319"/>
        <v>0.18084173947069335</v>
      </c>
      <c r="AL811" s="387">
        <f t="shared" si="319"/>
        <v>0.18084173947069335</v>
      </c>
      <c r="AM811" s="387">
        <f t="shared" si="319"/>
        <v>0.18084173947069335</v>
      </c>
      <c r="AN811" s="387">
        <f t="shared" si="319"/>
        <v>0</v>
      </c>
      <c r="AO811" s="387">
        <f t="shared" si="319"/>
        <v>0</v>
      </c>
      <c r="AP811" s="387">
        <f t="shared" si="319"/>
        <v>0</v>
      </c>
      <c r="AQ811" s="387">
        <f t="shared" si="319"/>
        <v>0</v>
      </c>
      <c r="AR811" s="387">
        <f t="shared" si="319"/>
        <v>0</v>
      </c>
      <c r="AS811" s="387">
        <f t="shared" si="307"/>
        <v>1.6275756552362401</v>
      </c>
    </row>
    <row r="812" spans="2:45" s="377" customFormat="1" hidden="1" outlineLevel="2">
      <c r="B812" s="377">
        <v>27</v>
      </c>
      <c r="C812" s="81"/>
      <c r="D812" s="338">
        <v>0</v>
      </c>
      <c r="E812" s="387">
        <f t="shared" si="316"/>
        <v>0</v>
      </c>
      <c r="F812" s="387">
        <f t="shared" si="316"/>
        <v>0</v>
      </c>
      <c r="G812" s="387">
        <f t="shared" si="316"/>
        <v>0</v>
      </c>
      <c r="H812" s="387">
        <f t="shared" si="316"/>
        <v>0</v>
      </c>
      <c r="I812" s="387">
        <f t="shared" si="316"/>
        <v>0</v>
      </c>
      <c r="J812" s="387">
        <f t="shared" si="316"/>
        <v>0</v>
      </c>
      <c r="K812" s="387">
        <f t="shared" si="316"/>
        <v>0</v>
      </c>
      <c r="L812" s="387">
        <f t="shared" si="316"/>
        <v>0</v>
      </c>
      <c r="M812" s="387">
        <f t="shared" si="316"/>
        <v>0</v>
      </c>
      <c r="N812" s="387">
        <f t="shared" si="316"/>
        <v>0</v>
      </c>
      <c r="O812" s="387">
        <f t="shared" si="317"/>
        <v>0</v>
      </c>
      <c r="P812" s="387">
        <f t="shared" si="317"/>
        <v>0</v>
      </c>
      <c r="Q812" s="387">
        <f t="shared" si="317"/>
        <v>0</v>
      </c>
      <c r="R812" s="387">
        <f t="shared" si="317"/>
        <v>0</v>
      </c>
      <c r="S812" s="387">
        <f t="shared" si="317"/>
        <v>0</v>
      </c>
      <c r="T812" s="387">
        <f t="shared" si="317"/>
        <v>0</v>
      </c>
      <c r="U812" s="387">
        <f t="shared" si="317"/>
        <v>0</v>
      </c>
      <c r="V812" s="387">
        <f t="shared" si="317"/>
        <v>0</v>
      </c>
      <c r="W812" s="387">
        <f t="shared" si="317"/>
        <v>0</v>
      </c>
      <c r="X812" s="387">
        <f t="shared" si="317"/>
        <v>0</v>
      </c>
      <c r="Y812" s="387">
        <f t="shared" si="318"/>
        <v>0</v>
      </c>
      <c r="Z812" s="387">
        <f t="shared" si="318"/>
        <v>0</v>
      </c>
      <c r="AA812" s="387">
        <f t="shared" si="318"/>
        <v>0</v>
      </c>
      <c r="AB812" s="387">
        <f t="shared" si="318"/>
        <v>0</v>
      </c>
      <c r="AC812" s="387">
        <f t="shared" si="318"/>
        <v>0</v>
      </c>
      <c r="AD812" s="387">
        <f t="shared" si="318"/>
        <v>0</v>
      </c>
      <c r="AE812" s="387">
        <f t="shared" si="318"/>
        <v>0</v>
      </c>
      <c r="AF812" s="387">
        <f t="shared" si="318"/>
        <v>0</v>
      </c>
      <c r="AG812" s="387">
        <f t="shared" si="318"/>
        <v>0</v>
      </c>
      <c r="AH812" s="387">
        <f t="shared" si="318"/>
        <v>0</v>
      </c>
      <c r="AI812" s="387">
        <f t="shared" si="319"/>
        <v>0</v>
      </c>
      <c r="AJ812" s="387">
        <f t="shared" si="319"/>
        <v>0</v>
      </c>
      <c r="AK812" s="387">
        <f t="shared" si="319"/>
        <v>0</v>
      </c>
      <c r="AL812" s="387">
        <f t="shared" si="319"/>
        <v>0</v>
      </c>
      <c r="AM812" s="387">
        <f t="shared" si="319"/>
        <v>0</v>
      </c>
      <c r="AN812" s="387">
        <f t="shared" si="319"/>
        <v>0</v>
      </c>
      <c r="AO812" s="387">
        <f t="shared" si="319"/>
        <v>0</v>
      </c>
      <c r="AP812" s="387">
        <f t="shared" si="319"/>
        <v>0</v>
      </c>
      <c r="AQ812" s="387">
        <f t="shared" si="319"/>
        <v>0</v>
      </c>
      <c r="AR812" s="387">
        <f t="shared" si="319"/>
        <v>0</v>
      </c>
      <c r="AS812" s="387">
        <f t="shared" si="307"/>
        <v>0</v>
      </c>
    </row>
    <row r="813" spans="2:45" s="377" customFormat="1" hidden="1" outlineLevel="2">
      <c r="B813" s="377">
        <v>28</v>
      </c>
      <c r="C813" s="81"/>
      <c r="D813" s="338">
        <v>0</v>
      </c>
      <c r="E813" s="387">
        <f t="shared" si="316"/>
        <v>0</v>
      </c>
      <c r="F813" s="387">
        <f t="shared" si="316"/>
        <v>0</v>
      </c>
      <c r="G813" s="387">
        <f t="shared" si="316"/>
        <v>0</v>
      </c>
      <c r="H813" s="387">
        <f t="shared" si="316"/>
        <v>0</v>
      </c>
      <c r="I813" s="387">
        <f t="shared" si="316"/>
        <v>0</v>
      </c>
      <c r="J813" s="387">
        <f t="shared" si="316"/>
        <v>0</v>
      </c>
      <c r="K813" s="387">
        <f t="shared" si="316"/>
        <v>0</v>
      </c>
      <c r="L813" s="387">
        <f t="shared" si="316"/>
        <v>0</v>
      </c>
      <c r="M813" s="387">
        <f t="shared" si="316"/>
        <v>0</v>
      </c>
      <c r="N813" s="387">
        <f t="shared" si="316"/>
        <v>0</v>
      </c>
      <c r="O813" s="387">
        <f t="shared" si="317"/>
        <v>0</v>
      </c>
      <c r="P813" s="387">
        <f t="shared" si="317"/>
        <v>0</v>
      </c>
      <c r="Q813" s="387">
        <f t="shared" si="317"/>
        <v>0</v>
      </c>
      <c r="R813" s="387">
        <f t="shared" si="317"/>
        <v>0</v>
      </c>
      <c r="S813" s="387">
        <f t="shared" si="317"/>
        <v>0</v>
      </c>
      <c r="T813" s="387">
        <f t="shared" si="317"/>
        <v>0</v>
      </c>
      <c r="U813" s="387">
        <f t="shared" si="317"/>
        <v>0</v>
      </c>
      <c r="V813" s="387">
        <f t="shared" si="317"/>
        <v>0</v>
      </c>
      <c r="W813" s="387">
        <f t="shared" si="317"/>
        <v>0</v>
      </c>
      <c r="X813" s="387">
        <f t="shared" si="317"/>
        <v>0</v>
      </c>
      <c r="Y813" s="387">
        <f t="shared" si="318"/>
        <v>0</v>
      </c>
      <c r="Z813" s="387">
        <f t="shared" si="318"/>
        <v>0</v>
      </c>
      <c r="AA813" s="387">
        <f t="shared" si="318"/>
        <v>0</v>
      </c>
      <c r="AB813" s="387">
        <f t="shared" si="318"/>
        <v>0</v>
      </c>
      <c r="AC813" s="387">
        <f t="shared" si="318"/>
        <v>0</v>
      </c>
      <c r="AD813" s="387">
        <f t="shared" si="318"/>
        <v>0</v>
      </c>
      <c r="AE813" s="387">
        <f t="shared" si="318"/>
        <v>0</v>
      </c>
      <c r="AF813" s="387">
        <f t="shared" si="318"/>
        <v>0</v>
      </c>
      <c r="AG813" s="387">
        <f t="shared" si="318"/>
        <v>0</v>
      </c>
      <c r="AH813" s="387">
        <f t="shared" si="318"/>
        <v>0</v>
      </c>
      <c r="AI813" s="387">
        <f t="shared" si="319"/>
        <v>0</v>
      </c>
      <c r="AJ813" s="387">
        <f t="shared" si="319"/>
        <v>0</v>
      </c>
      <c r="AK813" s="387">
        <f t="shared" si="319"/>
        <v>0</v>
      </c>
      <c r="AL813" s="387">
        <f t="shared" si="319"/>
        <v>0</v>
      </c>
      <c r="AM813" s="387">
        <f t="shared" si="319"/>
        <v>0</v>
      </c>
      <c r="AN813" s="387">
        <f t="shared" si="319"/>
        <v>0</v>
      </c>
      <c r="AO813" s="387">
        <f t="shared" si="319"/>
        <v>0</v>
      </c>
      <c r="AP813" s="387">
        <f t="shared" si="319"/>
        <v>0</v>
      </c>
      <c r="AQ813" s="387">
        <f t="shared" si="319"/>
        <v>0</v>
      </c>
      <c r="AR813" s="387">
        <f t="shared" si="319"/>
        <v>0</v>
      </c>
      <c r="AS813" s="387">
        <f t="shared" si="307"/>
        <v>0</v>
      </c>
    </row>
    <row r="814" spans="2:45" s="377" customFormat="1" hidden="1" outlineLevel="2">
      <c r="B814" s="377">
        <v>29</v>
      </c>
      <c r="C814" s="81"/>
      <c r="D814" s="338">
        <v>0</v>
      </c>
      <c r="E814" s="387">
        <f t="shared" si="316"/>
        <v>0</v>
      </c>
      <c r="F814" s="387">
        <f t="shared" si="316"/>
        <v>0</v>
      </c>
      <c r="G814" s="387">
        <f t="shared" si="316"/>
        <v>0</v>
      </c>
      <c r="H814" s="387">
        <f t="shared" si="316"/>
        <v>0</v>
      </c>
      <c r="I814" s="387">
        <f t="shared" si="316"/>
        <v>0</v>
      </c>
      <c r="J814" s="387">
        <f t="shared" si="316"/>
        <v>0</v>
      </c>
      <c r="K814" s="387">
        <f t="shared" si="316"/>
        <v>0</v>
      </c>
      <c r="L814" s="387">
        <f t="shared" si="316"/>
        <v>0</v>
      </c>
      <c r="M814" s="387">
        <f t="shared" si="316"/>
        <v>0</v>
      </c>
      <c r="N814" s="387">
        <f t="shared" si="316"/>
        <v>0</v>
      </c>
      <c r="O814" s="387">
        <f t="shared" si="317"/>
        <v>0</v>
      </c>
      <c r="P814" s="387">
        <f t="shared" si="317"/>
        <v>0</v>
      </c>
      <c r="Q814" s="387">
        <f t="shared" si="317"/>
        <v>0</v>
      </c>
      <c r="R814" s="387">
        <f t="shared" si="317"/>
        <v>0</v>
      </c>
      <c r="S814" s="387">
        <f t="shared" si="317"/>
        <v>0</v>
      </c>
      <c r="T814" s="387">
        <f t="shared" si="317"/>
        <v>0</v>
      </c>
      <c r="U814" s="387">
        <f t="shared" si="317"/>
        <v>0</v>
      </c>
      <c r="V814" s="387">
        <f t="shared" si="317"/>
        <v>0</v>
      </c>
      <c r="W814" s="387">
        <f t="shared" si="317"/>
        <v>0</v>
      </c>
      <c r="X814" s="387">
        <f t="shared" si="317"/>
        <v>0</v>
      </c>
      <c r="Y814" s="387">
        <f t="shared" si="318"/>
        <v>0</v>
      </c>
      <c r="Z814" s="387">
        <f t="shared" si="318"/>
        <v>0</v>
      </c>
      <c r="AA814" s="387">
        <f t="shared" si="318"/>
        <v>0</v>
      </c>
      <c r="AB814" s="387">
        <f t="shared" si="318"/>
        <v>0</v>
      </c>
      <c r="AC814" s="387">
        <f t="shared" si="318"/>
        <v>0</v>
      </c>
      <c r="AD814" s="387">
        <f t="shared" si="318"/>
        <v>0</v>
      </c>
      <c r="AE814" s="387">
        <f t="shared" si="318"/>
        <v>0</v>
      </c>
      <c r="AF814" s="387">
        <f t="shared" si="318"/>
        <v>0</v>
      </c>
      <c r="AG814" s="387">
        <f t="shared" si="318"/>
        <v>0</v>
      </c>
      <c r="AH814" s="387">
        <f t="shared" si="318"/>
        <v>0</v>
      </c>
      <c r="AI814" s="387">
        <f t="shared" si="319"/>
        <v>0</v>
      </c>
      <c r="AJ814" s="387">
        <f t="shared" si="319"/>
        <v>0</v>
      </c>
      <c r="AK814" s="387">
        <f t="shared" si="319"/>
        <v>0</v>
      </c>
      <c r="AL814" s="387">
        <f t="shared" si="319"/>
        <v>0</v>
      </c>
      <c r="AM814" s="387">
        <f t="shared" si="319"/>
        <v>0</v>
      </c>
      <c r="AN814" s="387">
        <f t="shared" si="319"/>
        <v>0</v>
      </c>
      <c r="AO814" s="387">
        <f t="shared" si="319"/>
        <v>0</v>
      </c>
      <c r="AP814" s="387">
        <f t="shared" si="319"/>
        <v>0</v>
      </c>
      <c r="AQ814" s="387">
        <f t="shared" si="319"/>
        <v>0</v>
      </c>
      <c r="AR814" s="387">
        <f t="shared" si="319"/>
        <v>0</v>
      </c>
      <c r="AS814" s="387">
        <f t="shared" si="307"/>
        <v>0</v>
      </c>
    </row>
    <row r="815" spans="2:45" s="377" customFormat="1" hidden="1" outlineLevel="2">
      <c r="B815" s="377">
        <v>30</v>
      </c>
      <c r="C815" s="81"/>
      <c r="D815" s="338">
        <v>0</v>
      </c>
      <c r="E815" s="387">
        <f t="shared" si="316"/>
        <v>0</v>
      </c>
      <c r="F815" s="387">
        <f t="shared" si="316"/>
        <v>0</v>
      </c>
      <c r="G815" s="387">
        <f t="shared" si="316"/>
        <v>0</v>
      </c>
      <c r="H815" s="387">
        <f t="shared" si="316"/>
        <v>0</v>
      </c>
      <c r="I815" s="387">
        <f t="shared" si="316"/>
        <v>0</v>
      </c>
      <c r="J815" s="387">
        <f t="shared" si="316"/>
        <v>0</v>
      </c>
      <c r="K815" s="387">
        <f t="shared" si="316"/>
        <v>0</v>
      </c>
      <c r="L815" s="387">
        <f t="shared" si="316"/>
        <v>0</v>
      </c>
      <c r="M815" s="387">
        <f t="shared" si="316"/>
        <v>0</v>
      </c>
      <c r="N815" s="387">
        <f t="shared" si="316"/>
        <v>0</v>
      </c>
      <c r="O815" s="387">
        <f t="shared" si="317"/>
        <v>0</v>
      </c>
      <c r="P815" s="387">
        <f t="shared" si="317"/>
        <v>0</v>
      </c>
      <c r="Q815" s="387">
        <f t="shared" si="317"/>
        <v>0</v>
      </c>
      <c r="R815" s="387">
        <f t="shared" si="317"/>
        <v>0</v>
      </c>
      <c r="S815" s="387">
        <f t="shared" si="317"/>
        <v>0</v>
      </c>
      <c r="T815" s="387">
        <f t="shared" si="317"/>
        <v>0</v>
      </c>
      <c r="U815" s="387">
        <f t="shared" si="317"/>
        <v>0</v>
      </c>
      <c r="V815" s="387">
        <f t="shared" si="317"/>
        <v>0</v>
      </c>
      <c r="W815" s="387">
        <f t="shared" si="317"/>
        <v>0</v>
      </c>
      <c r="X815" s="387">
        <f t="shared" si="317"/>
        <v>0</v>
      </c>
      <c r="Y815" s="387">
        <f t="shared" si="318"/>
        <v>0</v>
      </c>
      <c r="Z815" s="387">
        <f t="shared" si="318"/>
        <v>0</v>
      </c>
      <c r="AA815" s="387">
        <f t="shared" si="318"/>
        <v>0</v>
      </c>
      <c r="AB815" s="387">
        <f t="shared" si="318"/>
        <v>0</v>
      </c>
      <c r="AC815" s="387">
        <f t="shared" si="318"/>
        <v>0</v>
      </c>
      <c r="AD815" s="387">
        <f t="shared" si="318"/>
        <v>0</v>
      </c>
      <c r="AE815" s="387">
        <f t="shared" si="318"/>
        <v>0</v>
      </c>
      <c r="AF815" s="387">
        <f t="shared" si="318"/>
        <v>0</v>
      </c>
      <c r="AG815" s="387">
        <f t="shared" si="318"/>
        <v>0</v>
      </c>
      <c r="AH815" s="387">
        <f t="shared" si="318"/>
        <v>0</v>
      </c>
      <c r="AI815" s="387">
        <f t="shared" si="319"/>
        <v>0</v>
      </c>
      <c r="AJ815" s="387">
        <f t="shared" si="319"/>
        <v>0</v>
      </c>
      <c r="AK815" s="387">
        <f t="shared" si="319"/>
        <v>0</v>
      </c>
      <c r="AL815" s="387">
        <f t="shared" si="319"/>
        <v>0</v>
      </c>
      <c r="AM815" s="387">
        <f t="shared" si="319"/>
        <v>0</v>
      </c>
      <c r="AN815" s="387">
        <f t="shared" si="319"/>
        <v>0</v>
      </c>
      <c r="AO815" s="387">
        <f t="shared" si="319"/>
        <v>0</v>
      </c>
      <c r="AP815" s="387">
        <f t="shared" si="319"/>
        <v>0</v>
      </c>
      <c r="AQ815" s="387">
        <f t="shared" si="319"/>
        <v>0</v>
      </c>
      <c r="AR815" s="387">
        <f t="shared" si="319"/>
        <v>0</v>
      </c>
      <c r="AS815" s="387">
        <f t="shared" si="307"/>
        <v>0</v>
      </c>
    </row>
    <row r="816" spans="2:45" s="377" customFormat="1" hidden="1" outlineLevel="2">
      <c r="B816" s="377">
        <v>31</v>
      </c>
      <c r="C816" s="81"/>
      <c r="D816" s="338">
        <v>1.6275756552362401</v>
      </c>
      <c r="E816" s="387">
        <f t="shared" ref="E816:N825" si="320">IF(AND(E$2=$B816,$B816=$C$3),$D816,IF(AND(E$2&gt;$B816,E$2&lt;=$D$785+$B816),SLN($D816,0,IF($C$3-$B816&gt;=$D$785,$D$785,$C$3-$B816)),0))</f>
        <v>0</v>
      </c>
      <c r="F816" s="387">
        <f t="shared" si="320"/>
        <v>0</v>
      </c>
      <c r="G816" s="387">
        <f t="shared" si="320"/>
        <v>0</v>
      </c>
      <c r="H816" s="387">
        <f t="shared" si="320"/>
        <v>0</v>
      </c>
      <c r="I816" s="387">
        <f t="shared" si="320"/>
        <v>0</v>
      </c>
      <c r="J816" s="387">
        <f t="shared" si="320"/>
        <v>0</v>
      </c>
      <c r="K816" s="387">
        <f t="shared" si="320"/>
        <v>0</v>
      </c>
      <c r="L816" s="387">
        <f t="shared" si="320"/>
        <v>0</v>
      </c>
      <c r="M816" s="387">
        <f t="shared" si="320"/>
        <v>0</v>
      </c>
      <c r="N816" s="387">
        <f t="shared" si="320"/>
        <v>0</v>
      </c>
      <c r="O816" s="387">
        <f t="shared" ref="O816:X825" si="321">IF(AND(O$2=$B816,$B816=$C$3),$D816,IF(AND(O$2&gt;$B816,O$2&lt;=$D$785+$B816),SLN($D816,0,IF($C$3-$B816&gt;=$D$785,$D$785,$C$3-$B816)),0))</f>
        <v>0</v>
      </c>
      <c r="P816" s="387">
        <f t="shared" si="321"/>
        <v>0</v>
      </c>
      <c r="Q816" s="387">
        <f t="shared" si="321"/>
        <v>0</v>
      </c>
      <c r="R816" s="387">
        <f t="shared" si="321"/>
        <v>0</v>
      </c>
      <c r="S816" s="387">
        <f t="shared" si="321"/>
        <v>0</v>
      </c>
      <c r="T816" s="387">
        <f t="shared" si="321"/>
        <v>0</v>
      </c>
      <c r="U816" s="387">
        <f t="shared" si="321"/>
        <v>0</v>
      </c>
      <c r="V816" s="387">
        <f t="shared" si="321"/>
        <v>0</v>
      </c>
      <c r="W816" s="387">
        <f t="shared" si="321"/>
        <v>0</v>
      </c>
      <c r="X816" s="387">
        <f t="shared" si="321"/>
        <v>0</v>
      </c>
      <c r="Y816" s="387">
        <f t="shared" ref="Y816:AH825" si="322">IF(AND(Y$2=$B816,$B816=$C$3),$D816,IF(AND(Y$2&gt;$B816,Y$2&lt;=$D$785+$B816),SLN($D816,0,IF($C$3-$B816&gt;=$D$785,$D$785,$C$3-$B816)),0))</f>
        <v>0</v>
      </c>
      <c r="Z816" s="387">
        <f t="shared" si="322"/>
        <v>0</v>
      </c>
      <c r="AA816" s="387">
        <f t="shared" si="322"/>
        <v>0</v>
      </c>
      <c r="AB816" s="387">
        <f t="shared" si="322"/>
        <v>0</v>
      </c>
      <c r="AC816" s="387">
        <f t="shared" si="322"/>
        <v>0</v>
      </c>
      <c r="AD816" s="387">
        <f t="shared" si="322"/>
        <v>0</v>
      </c>
      <c r="AE816" s="387">
        <f t="shared" si="322"/>
        <v>0</v>
      </c>
      <c r="AF816" s="387">
        <f t="shared" si="322"/>
        <v>0</v>
      </c>
      <c r="AG816" s="387">
        <f t="shared" si="322"/>
        <v>0</v>
      </c>
      <c r="AH816" s="387">
        <f t="shared" si="322"/>
        <v>0</v>
      </c>
      <c r="AI816" s="387">
        <f t="shared" ref="AI816:AR825" si="323">IF(AND(AI$2=$B816,$B816=$C$3),$D816,IF(AND(AI$2&gt;$B816,AI$2&lt;=$D$785+$B816),SLN($D816,0,IF($C$3-$B816&gt;=$D$785,$D$785,$C$3-$B816)),0))</f>
        <v>0</v>
      </c>
      <c r="AJ816" s="387">
        <f t="shared" si="323"/>
        <v>0.40689391380906004</v>
      </c>
      <c r="AK816" s="387">
        <f t="shared" si="323"/>
        <v>0.40689391380906004</v>
      </c>
      <c r="AL816" s="387">
        <f t="shared" si="323"/>
        <v>0.40689391380906004</v>
      </c>
      <c r="AM816" s="387">
        <f t="shared" si="323"/>
        <v>0.40689391380906004</v>
      </c>
      <c r="AN816" s="387">
        <f t="shared" si="323"/>
        <v>0</v>
      </c>
      <c r="AO816" s="387">
        <f t="shared" si="323"/>
        <v>0</v>
      </c>
      <c r="AP816" s="387">
        <f t="shared" si="323"/>
        <v>0</v>
      </c>
      <c r="AQ816" s="387">
        <f t="shared" si="323"/>
        <v>0</v>
      </c>
      <c r="AR816" s="387">
        <f t="shared" si="323"/>
        <v>0</v>
      </c>
      <c r="AS816" s="387">
        <f t="shared" si="307"/>
        <v>1.6275756552362401</v>
      </c>
    </row>
    <row r="817" spans="2:45" s="377" customFormat="1" hidden="1" outlineLevel="2">
      <c r="B817" s="377">
        <v>32</v>
      </c>
      <c r="C817" s="81"/>
      <c r="D817" s="338">
        <v>0</v>
      </c>
      <c r="E817" s="387">
        <f t="shared" si="320"/>
        <v>0</v>
      </c>
      <c r="F817" s="387">
        <f t="shared" si="320"/>
        <v>0</v>
      </c>
      <c r="G817" s="387">
        <f t="shared" si="320"/>
        <v>0</v>
      </c>
      <c r="H817" s="387">
        <f t="shared" si="320"/>
        <v>0</v>
      </c>
      <c r="I817" s="387">
        <f t="shared" si="320"/>
        <v>0</v>
      </c>
      <c r="J817" s="387">
        <f t="shared" si="320"/>
        <v>0</v>
      </c>
      <c r="K817" s="387">
        <f t="shared" si="320"/>
        <v>0</v>
      </c>
      <c r="L817" s="387">
        <f t="shared" si="320"/>
        <v>0</v>
      </c>
      <c r="M817" s="387">
        <f t="shared" si="320"/>
        <v>0</v>
      </c>
      <c r="N817" s="387">
        <f t="shared" si="320"/>
        <v>0</v>
      </c>
      <c r="O817" s="387">
        <f t="shared" si="321"/>
        <v>0</v>
      </c>
      <c r="P817" s="387">
        <f t="shared" si="321"/>
        <v>0</v>
      </c>
      <c r="Q817" s="387">
        <f t="shared" si="321"/>
        <v>0</v>
      </c>
      <c r="R817" s="387">
        <f t="shared" si="321"/>
        <v>0</v>
      </c>
      <c r="S817" s="387">
        <f t="shared" si="321"/>
        <v>0</v>
      </c>
      <c r="T817" s="387">
        <f t="shared" si="321"/>
        <v>0</v>
      </c>
      <c r="U817" s="387">
        <f t="shared" si="321"/>
        <v>0</v>
      </c>
      <c r="V817" s="387">
        <f t="shared" si="321"/>
        <v>0</v>
      </c>
      <c r="W817" s="387">
        <f t="shared" si="321"/>
        <v>0</v>
      </c>
      <c r="X817" s="387">
        <f t="shared" si="321"/>
        <v>0</v>
      </c>
      <c r="Y817" s="387">
        <f t="shared" si="322"/>
        <v>0</v>
      </c>
      <c r="Z817" s="387">
        <f t="shared" si="322"/>
        <v>0</v>
      </c>
      <c r="AA817" s="387">
        <f t="shared" si="322"/>
        <v>0</v>
      </c>
      <c r="AB817" s="387">
        <f t="shared" si="322"/>
        <v>0</v>
      </c>
      <c r="AC817" s="387">
        <f t="shared" si="322"/>
        <v>0</v>
      </c>
      <c r="AD817" s="387">
        <f t="shared" si="322"/>
        <v>0</v>
      </c>
      <c r="AE817" s="387">
        <f t="shared" si="322"/>
        <v>0</v>
      </c>
      <c r="AF817" s="387">
        <f t="shared" si="322"/>
        <v>0</v>
      </c>
      <c r="AG817" s="387">
        <f t="shared" si="322"/>
        <v>0</v>
      </c>
      <c r="AH817" s="387">
        <f t="shared" si="322"/>
        <v>0</v>
      </c>
      <c r="AI817" s="387">
        <f t="shared" si="323"/>
        <v>0</v>
      </c>
      <c r="AJ817" s="387">
        <f t="shared" si="323"/>
        <v>0</v>
      </c>
      <c r="AK817" s="387">
        <f t="shared" si="323"/>
        <v>0</v>
      </c>
      <c r="AL817" s="387">
        <f t="shared" si="323"/>
        <v>0</v>
      </c>
      <c r="AM817" s="387">
        <f t="shared" si="323"/>
        <v>0</v>
      </c>
      <c r="AN817" s="387">
        <f t="shared" si="323"/>
        <v>0</v>
      </c>
      <c r="AO817" s="387">
        <f t="shared" si="323"/>
        <v>0</v>
      </c>
      <c r="AP817" s="387">
        <f t="shared" si="323"/>
        <v>0</v>
      </c>
      <c r="AQ817" s="387">
        <f t="shared" si="323"/>
        <v>0</v>
      </c>
      <c r="AR817" s="387">
        <f t="shared" si="323"/>
        <v>0</v>
      </c>
      <c r="AS817" s="387">
        <f t="shared" si="307"/>
        <v>0</v>
      </c>
    </row>
    <row r="818" spans="2:45" s="377" customFormat="1" hidden="1" outlineLevel="2">
      <c r="B818" s="377">
        <v>33</v>
      </c>
      <c r="C818" s="81"/>
      <c r="D818" s="338">
        <v>0</v>
      </c>
      <c r="E818" s="387">
        <f t="shared" si="320"/>
        <v>0</v>
      </c>
      <c r="F818" s="387">
        <f t="shared" si="320"/>
        <v>0</v>
      </c>
      <c r="G818" s="387">
        <f t="shared" si="320"/>
        <v>0</v>
      </c>
      <c r="H818" s="387">
        <f t="shared" si="320"/>
        <v>0</v>
      </c>
      <c r="I818" s="387">
        <f t="shared" si="320"/>
        <v>0</v>
      </c>
      <c r="J818" s="387">
        <f t="shared" si="320"/>
        <v>0</v>
      </c>
      <c r="K818" s="387">
        <f t="shared" si="320"/>
        <v>0</v>
      </c>
      <c r="L818" s="387">
        <f t="shared" si="320"/>
        <v>0</v>
      </c>
      <c r="M818" s="387">
        <f t="shared" si="320"/>
        <v>0</v>
      </c>
      <c r="N818" s="387">
        <f t="shared" si="320"/>
        <v>0</v>
      </c>
      <c r="O818" s="387">
        <f t="shared" si="321"/>
        <v>0</v>
      </c>
      <c r="P818" s="387">
        <f t="shared" si="321"/>
        <v>0</v>
      </c>
      <c r="Q818" s="387">
        <f t="shared" si="321"/>
        <v>0</v>
      </c>
      <c r="R818" s="387">
        <f t="shared" si="321"/>
        <v>0</v>
      </c>
      <c r="S818" s="387">
        <f t="shared" si="321"/>
        <v>0</v>
      </c>
      <c r="T818" s="387">
        <f t="shared" si="321"/>
        <v>0</v>
      </c>
      <c r="U818" s="387">
        <f t="shared" si="321"/>
        <v>0</v>
      </c>
      <c r="V818" s="387">
        <f t="shared" si="321"/>
        <v>0</v>
      </c>
      <c r="W818" s="387">
        <f t="shared" si="321"/>
        <v>0</v>
      </c>
      <c r="X818" s="387">
        <f t="shared" si="321"/>
        <v>0</v>
      </c>
      <c r="Y818" s="387">
        <f t="shared" si="322"/>
        <v>0</v>
      </c>
      <c r="Z818" s="387">
        <f t="shared" si="322"/>
        <v>0</v>
      </c>
      <c r="AA818" s="387">
        <f t="shared" si="322"/>
        <v>0</v>
      </c>
      <c r="AB818" s="387">
        <f t="shared" si="322"/>
        <v>0</v>
      </c>
      <c r="AC818" s="387">
        <f t="shared" si="322"/>
        <v>0</v>
      </c>
      <c r="AD818" s="387">
        <f t="shared" si="322"/>
        <v>0</v>
      </c>
      <c r="AE818" s="387">
        <f t="shared" si="322"/>
        <v>0</v>
      </c>
      <c r="AF818" s="387">
        <f t="shared" si="322"/>
        <v>0</v>
      </c>
      <c r="AG818" s="387">
        <f t="shared" si="322"/>
        <v>0</v>
      </c>
      <c r="AH818" s="387">
        <f t="shared" si="322"/>
        <v>0</v>
      </c>
      <c r="AI818" s="387">
        <f t="shared" si="323"/>
        <v>0</v>
      </c>
      <c r="AJ818" s="387">
        <f t="shared" si="323"/>
        <v>0</v>
      </c>
      <c r="AK818" s="387">
        <f t="shared" si="323"/>
        <v>0</v>
      </c>
      <c r="AL818" s="387">
        <f t="shared" si="323"/>
        <v>0</v>
      </c>
      <c r="AM818" s="387">
        <f t="shared" si="323"/>
        <v>0</v>
      </c>
      <c r="AN818" s="387">
        <f t="shared" si="323"/>
        <v>0</v>
      </c>
      <c r="AO818" s="387">
        <f t="shared" si="323"/>
        <v>0</v>
      </c>
      <c r="AP818" s="387">
        <f t="shared" si="323"/>
        <v>0</v>
      </c>
      <c r="AQ818" s="387">
        <f t="shared" si="323"/>
        <v>0</v>
      </c>
      <c r="AR818" s="387">
        <f t="shared" si="323"/>
        <v>0</v>
      </c>
      <c r="AS818" s="387">
        <f t="shared" si="307"/>
        <v>0</v>
      </c>
    </row>
    <row r="819" spans="2:45" s="377" customFormat="1" hidden="1" outlineLevel="2">
      <c r="B819" s="377">
        <v>34</v>
      </c>
      <c r="C819" s="81"/>
      <c r="D819" s="338">
        <v>0</v>
      </c>
      <c r="E819" s="387">
        <f t="shared" si="320"/>
        <v>0</v>
      </c>
      <c r="F819" s="387">
        <f t="shared" si="320"/>
        <v>0</v>
      </c>
      <c r="G819" s="387">
        <f t="shared" si="320"/>
        <v>0</v>
      </c>
      <c r="H819" s="387">
        <f t="shared" si="320"/>
        <v>0</v>
      </c>
      <c r="I819" s="387">
        <f t="shared" si="320"/>
        <v>0</v>
      </c>
      <c r="J819" s="387">
        <f t="shared" si="320"/>
        <v>0</v>
      </c>
      <c r="K819" s="387">
        <f t="shared" si="320"/>
        <v>0</v>
      </c>
      <c r="L819" s="387">
        <f t="shared" si="320"/>
        <v>0</v>
      </c>
      <c r="M819" s="387">
        <f t="shared" si="320"/>
        <v>0</v>
      </c>
      <c r="N819" s="387">
        <f t="shared" si="320"/>
        <v>0</v>
      </c>
      <c r="O819" s="387">
        <f t="shared" si="321"/>
        <v>0</v>
      </c>
      <c r="P819" s="387">
        <f t="shared" si="321"/>
        <v>0</v>
      </c>
      <c r="Q819" s="387">
        <f t="shared" si="321"/>
        <v>0</v>
      </c>
      <c r="R819" s="387">
        <f t="shared" si="321"/>
        <v>0</v>
      </c>
      <c r="S819" s="387">
        <f t="shared" si="321"/>
        <v>0</v>
      </c>
      <c r="T819" s="387">
        <f t="shared" si="321"/>
        <v>0</v>
      </c>
      <c r="U819" s="387">
        <f t="shared" si="321"/>
        <v>0</v>
      </c>
      <c r="V819" s="387">
        <f t="shared" si="321"/>
        <v>0</v>
      </c>
      <c r="W819" s="387">
        <f t="shared" si="321"/>
        <v>0</v>
      </c>
      <c r="X819" s="387">
        <f t="shared" si="321"/>
        <v>0</v>
      </c>
      <c r="Y819" s="387">
        <f t="shared" si="322"/>
        <v>0</v>
      </c>
      <c r="Z819" s="387">
        <f t="shared" si="322"/>
        <v>0</v>
      </c>
      <c r="AA819" s="387">
        <f t="shared" si="322"/>
        <v>0</v>
      </c>
      <c r="AB819" s="387">
        <f t="shared" si="322"/>
        <v>0</v>
      </c>
      <c r="AC819" s="387">
        <f t="shared" si="322"/>
        <v>0</v>
      </c>
      <c r="AD819" s="387">
        <f t="shared" si="322"/>
        <v>0</v>
      </c>
      <c r="AE819" s="387">
        <f t="shared" si="322"/>
        <v>0</v>
      </c>
      <c r="AF819" s="387">
        <f t="shared" si="322"/>
        <v>0</v>
      </c>
      <c r="AG819" s="387">
        <f t="shared" si="322"/>
        <v>0</v>
      </c>
      <c r="AH819" s="387">
        <f t="shared" si="322"/>
        <v>0</v>
      </c>
      <c r="AI819" s="387">
        <f t="shared" si="323"/>
        <v>0</v>
      </c>
      <c r="AJ819" s="387">
        <f t="shared" si="323"/>
        <v>0</v>
      </c>
      <c r="AK819" s="387">
        <f t="shared" si="323"/>
        <v>0</v>
      </c>
      <c r="AL819" s="387">
        <f t="shared" si="323"/>
        <v>0</v>
      </c>
      <c r="AM819" s="387">
        <f t="shared" si="323"/>
        <v>0</v>
      </c>
      <c r="AN819" s="387">
        <f t="shared" si="323"/>
        <v>0</v>
      </c>
      <c r="AO819" s="387">
        <f t="shared" si="323"/>
        <v>0</v>
      </c>
      <c r="AP819" s="387">
        <f t="shared" si="323"/>
        <v>0</v>
      </c>
      <c r="AQ819" s="387">
        <f t="shared" si="323"/>
        <v>0</v>
      </c>
      <c r="AR819" s="387">
        <f t="shared" si="323"/>
        <v>0</v>
      </c>
      <c r="AS819" s="387">
        <f t="shared" si="307"/>
        <v>0</v>
      </c>
    </row>
    <row r="820" spans="2:45" s="377" customFormat="1" hidden="1" outlineLevel="2">
      <c r="B820" s="377">
        <v>35</v>
      </c>
      <c r="C820" s="81"/>
      <c r="D820" s="338">
        <v>0</v>
      </c>
      <c r="E820" s="387">
        <f t="shared" si="320"/>
        <v>0</v>
      </c>
      <c r="F820" s="387">
        <f t="shared" si="320"/>
        <v>0</v>
      </c>
      <c r="G820" s="387">
        <f t="shared" si="320"/>
        <v>0</v>
      </c>
      <c r="H820" s="387">
        <f t="shared" si="320"/>
        <v>0</v>
      </c>
      <c r="I820" s="387">
        <f t="shared" si="320"/>
        <v>0</v>
      </c>
      <c r="J820" s="387">
        <f t="shared" si="320"/>
        <v>0</v>
      </c>
      <c r="K820" s="387">
        <f t="shared" si="320"/>
        <v>0</v>
      </c>
      <c r="L820" s="387">
        <f t="shared" si="320"/>
        <v>0</v>
      </c>
      <c r="M820" s="387">
        <f t="shared" si="320"/>
        <v>0</v>
      </c>
      <c r="N820" s="387">
        <f t="shared" si="320"/>
        <v>0</v>
      </c>
      <c r="O820" s="387">
        <f t="shared" si="321"/>
        <v>0</v>
      </c>
      <c r="P820" s="387">
        <f t="shared" si="321"/>
        <v>0</v>
      </c>
      <c r="Q820" s="387">
        <f t="shared" si="321"/>
        <v>0</v>
      </c>
      <c r="R820" s="387">
        <f t="shared" si="321"/>
        <v>0</v>
      </c>
      <c r="S820" s="387">
        <f t="shared" si="321"/>
        <v>0</v>
      </c>
      <c r="T820" s="387">
        <f t="shared" si="321"/>
        <v>0</v>
      </c>
      <c r="U820" s="387">
        <f t="shared" si="321"/>
        <v>0</v>
      </c>
      <c r="V820" s="387">
        <f t="shared" si="321"/>
        <v>0</v>
      </c>
      <c r="W820" s="387">
        <f t="shared" si="321"/>
        <v>0</v>
      </c>
      <c r="X820" s="387">
        <f t="shared" si="321"/>
        <v>0</v>
      </c>
      <c r="Y820" s="387">
        <f t="shared" si="322"/>
        <v>0</v>
      </c>
      <c r="Z820" s="387">
        <f t="shared" si="322"/>
        <v>0</v>
      </c>
      <c r="AA820" s="387">
        <f t="shared" si="322"/>
        <v>0</v>
      </c>
      <c r="AB820" s="387">
        <f t="shared" si="322"/>
        <v>0</v>
      </c>
      <c r="AC820" s="387">
        <f t="shared" si="322"/>
        <v>0</v>
      </c>
      <c r="AD820" s="387">
        <f t="shared" si="322"/>
        <v>0</v>
      </c>
      <c r="AE820" s="387">
        <f t="shared" si="322"/>
        <v>0</v>
      </c>
      <c r="AF820" s="387">
        <f t="shared" si="322"/>
        <v>0</v>
      </c>
      <c r="AG820" s="387">
        <f t="shared" si="322"/>
        <v>0</v>
      </c>
      <c r="AH820" s="387">
        <f t="shared" si="322"/>
        <v>0</v>
      </c>
      <c r="AI820" s="387">
        <f t="shared" si="323"/>
        <v>0</v>
      </c>
      <c r="AJ820" s="387">
        <f t="shared" si="323"/>
        <v>0</v>
      </c>
      <c r="AK820" s="387">
        <f t="shared" si="323"/>
        <v>0</v>
      </c>
      <c r="AL820" s="387">
        <f t="shared" si="323"/>
        <v>0</v>
      </c>
      <c r="AM820" s="387">
        <f t="shared" si="323"/>
        <v>0</v>
      </c>
      <c r="AN820" s="387">
        <f t="shared" si="323"/>
        <v>0</v>
      </c>
      <c r="AO820" s="387">
        <f t="shared" si="323"/>
        <v>0</v>
      </c>
      <c r="AP820" s="387">
        <f t="shared" si="323"/>
        <v>0</v>
      </c>
      <c r="AQ820" s="387">
        <f t="shared" si="323"/>
        <v>0</v>
      </c>
      <c r="AR820" s="387">
        <f t="shared" si="323"/>
        <v>0</v>
      </c>
      <c r="AS820" s="387">
        <f t="shared" si="307"/>
        <v>0</v>
      </c>
    </row>
    <row r="821" spans="2:45" s="377" customFormat="1" hidden="1" outlineLevel="2">
      <c r="B821" s="377">
        <v>36</v>
      </c>
      <c r="C821" s="81"/>
      <c r="D821" s="338">
        <v>0</v>
      </c>
      <c r="E821" s="387">
        <f t="shared" si="320"/>
        <v>0</v>
      </c>
      <c r="F821" s="387">
        <f t="shared" si="320"/>
        <v>0</v>
      </c>
      <c r="G821" s="387">
        <f t="shared" si="320"/>
        <v>0</v>
      </c>
      <c r="H821" s="387">
        <f t="shared" si="320"/>
        <v>0</v>
      </c>
      <c r="I821" s="387">
        <f t="shared" si="320"/>
        <v>0</v>
      </c>
      <c r="J821" s="387">
        <f t="shared" si="320"/>
        <v>0</v>
      </c>
      <c r="K821" s="387">
        <f t="shared" si="320"/>
        <v>0</v>
      </c>
      <c r="L821" s="387">
        <f t="shared" si="320"/>
        <v>0</v>
      </c>
      <c r="M821" s="387">
        <f t="shared" si="320"/>
        <v>0</v>
      </c>
      <c r="N821" s="387">
        <f t="shared" si="320"/>
        <v>0</v>
      </c>
      <c r="O821" s="387">
        <f t="shared" si="321"/>
        <v>0</v>
      </c>
      <c r="P821" s="387">
        <f t="shared" si="321"/>
        <v>0</v>
      </c>
      <c r="Q821" s="387">
        <f t="shared" si="321"/>
        <v>0</v>
      </c>
      <c r="R821" s="387">
        <f t="shared" si="321"/>
        <v>0</v>
      </c>
      <c r="S821" s="387">
        <f t="shared" si="321"/>
        <v>0</v>
      </c>
      <c r="T821" s="387">
        <f t="shared" si="321"/>
        <v>0</v>
      </c>
      <c r="U821" s="387">
        <f t="shared" si="321"/>
        <v>0</v>
      </c>
      <c r="V821" s="387">
        <f t="shared" si="321"/>
        <v>0</v>
      </c>
      <c r="W821" s="387">
        <f t="shared" si="321"/>
        <v>0</v>
      </c>
      <c r="X821" s="387">
        <f t="shared" si="321"/>
        <v>0</v>
      </c>
      <c r="Y821" s="387">
        <f t="shared" si="322"/>
        <v>0</v>
      </c>
      <c r="Z821" s="387">
        <f t="shared" si="322"/>
        <v>0</v>
      </c>
      <c r="AA821" s="387">
        <f t="shared" si="322"/>
        <v>0</v>
      </c>
      <c r="AB821" s="387">
        <f t="shared" si="322"/>
        <v>0</v>
      </c>
      <c r="AC821" s="387">
        <f t="shared" si="322"/>
        <v>0</v>
      </c>
      <c r="AD821" s="387">
        <f t="shared" si="322"/>
        <v>0</v>
      </c>
      <c r="AE821" s="387">
        <f t="shared" si="322"/>
        <v>0</v>
      </c>
      <c r="AF821" s="387">
        <f t="shared" si="322"/>
        <v>0</v>
      </c>
      <c r="AG821" s="387">
        <f t="shared" si="322"/>
        <v>0</v>
      </c>
      <c r="AH821" s="387">
        <f t="shared" si="322"/>
        <v>0</v>
      </c>
      <c r="AI821" s="387">
        <f t="shared" si="323"/>
        <v>0</v>
      </c>
      <c r="AJ821" s="387">
        <f t="shared" si="323"/>
        <v>0</v>
      </c>
      <c r="AK821" s="387">
        <f t="shared" si="323"/>
        <v>0</v>
      </c>
      <c r="AL821" s="387">
        <f t="shared" si="323"/>
        <v>0</v>
      </c>
      <c r="AM821" s="387">
        <f t="shared" si="323"/>
        <v>0</v>
      </c>
      <c r="AN821" s="387">
        <f t="shared" si="323"/>
        <v>0</v>
      </c>
      <c r="AO821" s="387">
        <f t="shared" si="323"/>
        <v>0</v>
      </c>
      <c r="AP821" s="387">
        <f t="shared" si="323"/>
        <v>0</v>
      </c>
      <c r="AQ821" s="387">
        <f t="shared" si="323"/>
        <v>0</v>
      </c>
      <c r="AR821" s="387">
        <f t="shared" si="323"/>
        <v>0</v>
      </c>
      <c r="AS821" s="387">
        <f t="shared" si="307"/>
        <v>0</v>
      </c>
    </row>
    <row r="822" spans="2:45" s="377" customFormat="1" hidden="1" outlineLevel="2">
      <c r="B822" s="377">
        <v>37</v>
      </c>
      <c r="C822" s="81"/>
      <c r="D822" s="338">
        <v>0</v>
      </c>
      <c r="E822" s="387">
        <f t="shared" si="320"/>
        <v>0</v>
      </c>
      <c r="F822" s="387">
        <f t="shared" si="320"/>
        <v>0</v>
      </c>
      <c r="G822" s="387">
        <f t="shared" si="320"/>
        <v>0</v>
      </c>
      <c r="H822" s="387">
        <f t="shared" si="320"/>
        <v>0</v>
      </c>
      <c r="I822" s="387">
        <f t="shared" si="320"/>
        <v>0</v>
      </c>
      <c r="J822" s="387">
        <f t="shared" si="320"/>
        <v>0</v>
      </c>
      <c r="K822" s="387">
        <f t="shared" si="320"/>
        <v>0</v>
      </c>
      <c r="L822" s="387">
        <f t="shared" si="320"/>
        <v>0</v>
      </c>
      <c r="M822" s="387">
        <f t="shared" si="320"/>
        <v>0</v>
      </c>
      <c r="N822" s="387">
        <f t="shared" si="320"/>
        <v>0</v>
      </c>
      <c r="O822" s="387">
        <f t="shared" si="321"/>
        <v>0</v>
      </c>
      <c r="P822" s="387">
        <f t="shared" si="321"/>
        <v>0</v>
      </c>
      <c r="Q822" s="387">
        <f t="shared" si="321"/>
        <v>0</v>
      </c>
      <c r="R822" s="387">
        <f t="shared" si="321"/>
        <v>0</v>
      </c>
      <c r="S822" s="387">
        <f t="shared" si="321"/>
        <v>0</v>
      </c>
      <c r="T822" s="387">
        <f t="shared" si="321"/>
        <v>0</v>
      </c>
      <c r="U822" s="387">
        <f t="shared" si="321"/>
        <v>0</v>
      </c>
      <c r="V822" s="387">
        <f t="shared" si="321"/>
        <v>0</v>
      </c>
      <c r="W822" s="387">
        <f t="shared" si="321"/>
        <v>0</v>
      </c>
      <c r="X822" s="387">
        <f t="shared" si="321"/>
        <v>0</v>
      </c>
      <c r="Y822" s="387">
        <f t="shared" si="322"/>
        <v>0</v>
      </c>
      <c r="Z822" s="387">
        <f t="shared" si="322"/>
        <v>0</v>
      </c>
      <c r="AA822" s="387">
        <f t="shared" si="322"/>
        <v>0</v>
      </c>
      <c r="AB822" s="387">
        <f t="shared" si="322"/>
        <v>0</v>
      </c>
      <c r="AC822" s="387">
        <f t="shared" si="322"/>
        <v>0</v>
      </c>
      <c r="AD822" s="387">
        <f t="shared" si="322"/>
        <v>0</v>
      </c>
      <c r="AE822" s="387">
        <f t="shared" si="322"/>
        <v>0</v>
      </c>
      <c r="AF822" s="387">
        <f t="shared" si="322"/>
        <v>0</v>
      </c>
      <c r="AG822" s="387">
        <f t="shared" si="322"/>
        <v>0</v>
      </c>
      <c r="AH822" s="387">
        <f t="shared" si="322"/>
        <v>0</v>
      </c>
      <c r="AI822" s="387">
        <f t="shared" si="323"/>
        <v>0</v>
      </c>
      <c r="AJ822" s="387">
        <f t="shared" si="323"/>
        <v>0</v>
      </c>
      <c r="AK822" s="387">
        <f t="shared" si="323"/>
        <v>0</v>
      </c>
      <c r="AL822" s="387">
        <f t="shared" si="323"/>
        <v>0</v>
      </c>
      <c r="AM822" s="387">
        <f t="shared" si="323"/>
        <v>0</v>
      </c>
      <c r="AN822" s="387">
        <f t="shared" si="323"/>
        <v>0</v>
      </c>
      <c r="AO822" s="387">
        <f t="shared" si="323"/>
        <v>0</v>
      </c>
      <c r="AP822" s="387">
        <f t="shared" si="323"/>
        <v>0</v>
      </c>
      <c r="AQ822" s="387">
        <f t="shared" si="323"/>
        <v>0</v>
      </c>
      <c r="AR822" s="387">
        <f t="shared" si="323"/>
        <v>0</v>
      </c>
      <c r="AS822" s="387">
        <f t="shared" si="307"/>
        <v>0</v>
      </c>
    </row>
    <row r="823" spans="2:45" s="377" customFormat="1" hidden="1" outlineLevel="2">
      <c r="B823" s="377">
        <v>38</v>
      </c>
      <c r="C823" s="81"/>
      <c r="D823" s="338">
        <v>0</v>
      </c>
      <c r="E823" s="387">
        <f t="shared" si="320"/>
        <v>0</v>
      </c>
      <c r="F823" s="387">
        <f t="shared" si="320"/>
        <v>0</v>
      </c>
      <c r="G823" s="387">
        <f t="shared" si="320"/>
        <v>0</v>
      </c>
      <c r="H823" s="387">
        <f t="shared" si="320"/>
        <v>0</v>
      </c>
      <c r="I823" s="387">
        <f t="shared" si="320"/>
        <v>0</v>
      </c>
      <c r="J823" s="387">
        <f t="shared" si="320"/>
        <v>0</v>
      </c>
      <c r="K823" s="387">
        <f t="shared" si="320"/>
        <v>0</v>
      </c>
      <c r="L823" s="387">
        <f t="shared" si="320"/>
        <v>0</v>
      </c>
      <c r="M823" s="387">
        <f t="shared" si="320"/>
        <v>0</v>
      </c>
      <c r="N823" s="387">
        <f t="shared" si="320"/>
        <v>0</v>
      </c>
      <c r="O823" s="387">
        <f t="shared" si="321"/>
        <v>0</v>
      </c>
      <c r="P823" s="387">
        <f t="shared" si="321"/>
        <v>0</v>
      </c>
      <c r="Q823" s="387">
        <f t="shared" si="321"/>
        <v>0</v>
      </c>
      <c r="R823" s="387">
        <f t="shared" si="321"/>
        <v>0</v>
      </c>
      <c r="S823" s="387">
        <f t="shared" si="321"/>
        <v>0</v>
      </c>
      <c r="T823" s="387">
        <f t="shared" si="321"/>
        <v>0</v>
      </c>
      <c r="U823" s="387">
        <f t="shared" si="321"/>
        <v>0</v>
      </c>
      <c r="V823" s="387">
        <f t="shared" si="321"/>
        <v>0</v>
      </c>
      <c r="W823" s="387">
        <f t="shared" si="321"/>
        <v>0</v>
      </c>
      <c r="X823" s="387">
        <f t="shared" si="321"/>
        <v>0</v>
      </c>
      <c r="Y823" s="387">
        <f t="shared" si="322"/>
        <v>0</v>
      </c>
      <c r="Z823" s="387">
        <f t="shared" si="322"/>
        <v>0</v>
      </c>
      <c r="AA823" s="387">
        <f t="shared" si="322"/>
        <v>0</v>
      </c>
      <c r="AB823" s="387">
        <f t="shared" si="322"/>
        <v>0</v>
      </c>
      <c r="AC823" s="387">
        <f t="shared" si="322"/>
        <v>0</v>
      </c>
      <c r="AD823" s="387">
        <f t="shared" si="322"/>
        <v>0</v>
      </c>
      <c r="AE823" s="387">
        <f t="shared" si="322"/>
        <v>0</v>
      </c>
      <c r="AF823" s="387">
        <f t="shared" si="322"/>
        <v>0</v>
      </c>
      <c r="AG823" s="387">
        <f t="shared" si="322"/>
        <v>0</v>
      </c>
      <c r="AH823" s="387">
        <f t="shared" si="322"/>
        <v>0</v>
      </c>
      <c r="AI823" s="387">
        <f t="shared" si="323"/>
        <v>0</v>
      </c>
      <c r="AJ823" s="387">
        <f t="shared" si="323"/>
        <v>0</v>
      </c>
      <c r="AK823" s="387">
        <f t="shared" si="323"/>
        <v>0</v>
      </c>
      <c r="AL823" s="387">
        <f t="shared" si="323"/>
        <v>0</v>
      </c>
      <c r="AM823" s="387">
        <f t="shared" si="323"/>
        <v>0</v>
      </c>
      <c r="AN823" s="387">
        <f t="shared" si="323"/>
        <v>0</v>
      </c>
      <c r="AO823" s="387">
        <f t="shared" si="323"/>
        <v>0</v>
      </c>
      <c r="AP823" s="387">
        <f t="shared" si="323"/>
        <v>0</v>
      </c>
      <c r="AQ823" s="387">
        <f t="shared" si="323"/>
        <v>0</v>
      </c>
      <c r="AR823" s="387">
        <f t="shared" si="323"/>
        <v>0</v>
      </c>
      <c r="AS823" s="387">
        <f t="shared" si="307"/>
        <v>0</v>
      </c>
    </row>
    <row r="824" spans="2:45" s="377" customFormat="1" hidden="1" outlineLevel="2">
      <c r="B824" s="377">
        <v>39</v>
      </c>
      <c r="C824" s="81"/>
      <c r="D824" s="338">
        <v>0</v>
      </c>
      <c r="E824" s="387">
        <f t="shared" si="320"/>
        <v>0</v>
      </c>
      <c r="F824" s="387">
        <f t="shared" si="320"/>
        <v>0</v>
      </c>
      <c r="G824" s="387">
        <f t="shared" si="320"/>
        <v>0</v>
      </c>
      <c r="H824" s="387">
        <f t="shared" si="320"/>
        <v>0</v>
      </c>
      <c r="I824" s="387">
        <f t="shared" si="320"/>
        <v>0</v>
      </c>
      <c r="J824" s="387">
        <f t="shared" si="320"/>
        <v>0</v>
      </c>
      <c r="K824" s="387">
        <f t="shared" si="320"/>
        <v>0</v>
      </c>
      <c r="L824" s="387">
        <f t="shared" si="320"/>
        <v>0</v>
      </c>
      <c r="M824" s="387">
        <f t="shared" si="320"/>
        <v>0</v>
      </c>
      <c r="N824" s="387">
        <f t="shared" si="320"/>
        <v>0</v>
      </c>
      <c r="O824" s="387">
        <f t="shared" si="321"/>
        <v>0</v>
      </c>
      <c r="P824" s="387">
        <f t="shared" si="321"/>
        <v>0</v>
      </c>
      <c r="Q824" s="387">
        <f t="shared" si="321"/>
        <v>0</v>
      </c>
      <c r="R824" s="387">
        <f t="shared" si="321"/>
        <v>0</v>
      </c>
      <c r="S824" s="387">
        <f t="shared" si="321"/>
        <v>0</v>
      </c>
      <c r="T824" s="387">
        <f t="shared" si="321"/>
        <v>0</v>
      </c>
      <c r="U824" s="387">
        <f t="shared" si="321"/>
        <v>0</v>
      </c>
      <c r="V824" s="387">
        <f t="shared" si="321"/>
        <v>0</v>
      </c>
      <c r="W824" s="387">
        <f t="shared" si="321"/>
        <v>0</v>
      </c>
      <c r="X824" s="387">
        <f t="shared" si="321"/>
        <v>0</v>
      </c>
      <c r="Y824" s="387">
        <f t="shared" si="322"/>
        <v>0</v>
      </c>
      <c r="Z824" s="387">
        <f t="shared" si="322"/>
        <v>0</v>
      </c>
      <c r="AA824" s="387">
        <f t="shared" si="322"/>
        <v>0</v>
      </c>
      <c r="AB824" s="387">
        <f t="shared" si="322"/>
        <v>0</v>
      </c>
      <c r="AC824" s="387">
        <f t="shared" si="322"/>
        <v>0</v>
      </c>
      <c r="AD824" s="387">
        <f t="shared" si="322"/>
        <v>0</v>
      </c>
      <c r="AE824" s="387">
        <f t="shared" si="322"/>
        <v>0</v>
      </c>
      <c r="AF824" s="387">
        <f t="shared" si="322"/>
        <v>0</v>
      </c>
      <c r="AG824" s="387">
        <f t="shared" si="322"/>
        <v>0</v>
      </c>
      <c r="AH824" s="387">
        <f t="shared" si="322"/>
        <v>0</v>
      </c>
      <c r="AI824" s="387">
        <f t="shared" si="323"/>
        <v>0</v>
      </c>
      <c r="AJ824" s="387">
        <f t="shared" si="323"/>
        <v>0</v>
      </c>
      <c r="AK824" s="387">
        <f t="shared" si="323"/>
        <v>0</v>
      </c>
      <c r="AL824" s="387">
        <f t="shared" si="323"/>
        <v>0</v>
      </c>
      <c r="AM824" s="387">
        <f t="shared" si="323"/>
        <v>0</v>
      </c>
      <c r="AN824" s="387">
        <f t="shared" si="323"/>
        <v>0</v>
      </c>
      <c r="AO824" s="387">
        <f t="shared" si="323"/>
        <v>0</v>
      </c>
      <c r="AP824" s="387">
        <f t="shared" si="323"/>
        <v>0</v>
      </c>
      <c r="AQ824" s="387">
        <f t="shared" si="323"/>
        <v>0</v>
      </c>
      <c r="AR824" s="387">
        <f t="shared" si="323"/>
        <v>0</v>
      </c>
      <c r="AS824" s="387">
        <f t="shared" si="307"/>
        <v>0</v>
      </c>
    </row>
    <row r="825" spans="2:45" s="377" customFormat="1" hidden="1" outlineLevel="2">
      <c r="B825" s="377">
        <v>40</v>
      </c>
      <c r="C825" s="81"/>
      <c r="D825" s="338">
        <v>0</v>
      </c>
      <c r="E825" s="387">
        <f t="shared" si="320"/>
        <v>0</v>
      </c>
      <c r="F825" s="387">
        <f t="shared" si="320"/>
        <v>0</v>
      </c>
      <c r="G825" s="387">
        <f t="shared" si="320"/>
        <v>0</v>
      </c>
      <c r="H825" s="387">
        <f t="shared" si="320"/>
        <v>0</v>
      </c>
      <c r="I825" s="387">
        <f t="shared" si="320"/>
        <v>0</v>
      </c>
      <c r="J825" s="387">
        <f t="shared" si="320"/>
        <v>0</v>
      </c>
      <c r="K825" s="387">
        <f t="shared" si="320"/>
        <v>0</v>
      </c>
      <c r="L825" s="387">
        <f t="shared" si="320"/>
        <v>0</v>
      </c>
      <c r="M825" s="387">
        <f t="shared" si="320"/>
        <v>0</v>
      </c>
      <c r="N825" s="387">
        <f t="shared" si="320"/>
        <v>0</v>
      </c>
      <c r="O825" s="387">
        <f t="shared" si="321"/>
        <v>0</v>
      </c>
      <c r="P825" s="387">
        <f t="shared" si="321"/>
        <v>0</v>
      </c>
      <c r="Q825" s="387">
        <f t="shared" si="321"/>
        <v>0</v>
      </c>
      <c r="R825" s="387">
        <f t="shared" si="321"/>
        <v>0</v>
      </c>
      <c r="S825" s="387">
        <f t="shared" si="321"/>
        <v>0</v>
      </c>
      <c r="T825" s="387">
        <f t="shared" si="321"/>
        <v>0</v>
      </c>
      <c r="U825" s="387">
        <f t="shared" si="321"/>
        <v>0</v>
      </c>
      <c r="V825" s="387">
        <f t="shared" si="321"/>
        <v>0</v>
      </c>
      <c r="W825" s="387">
        <f t="shared" si="321"/>
        <v>0</v>
      </c>
      <c r="X825" s="387">
        <f t="shared" si="321"/>
        <v>0</v>
      </c>
      <c r="Y825" s="387">
        <f t="shared" si="322"/>
        <v>0</v>
      </c>
      <c r="Z825" s="387">
        <f t="shared" si="322"/>
        <v>0</v>
      </c>
      <c r="AA825" s="387">
        <f t="shared" si="322"/>
        <v>0</v>
      </c>
      <c r="AB825" s="387">
        <f t="shared" si="322"/>
        <v>0</v>
      </c>
      <c r="AC825" s="387">
        <f t="shared" si="322"/>
        <v>0</v>
      </c>
      <c r="AD825" s="387">
        <f t="shared" si="322"/>
        <v>0</v>
      </c>
      <c r="AE825" s="387">
        <f t="shared" si="322"/>
        <v>0</v>
      </c>
      <c r="AF825" s="387">
        <f t="shared" si="322"/>
        <v>0</v>
      </c>
      <c r="AG825" s="387">
        <f t="shared" si="322"/>
        <v>0</v>
      </c>
      <c r="AH825" s="387">
        <f t="shared" si="322"/>
        <v>0</v>
      </c>
      <c r="AI825" s="387">
        <f t="shared" si="323"/>
        <v>0</v>
      </c>
      <c r="AJ825" s="387">
        <f t="shared" si="323"/>
        <v>0</v>
      </c>
      <c r="AK825" s="387">
        <f t="shared" si="323"/>
        <v>0</v>
      </c>
      <c r="AL825" s="387">
        <f t="shared" si="323"/>
        <v>0</v>
      </c>
      <c r="AM825" s="387">
        <f t="shared" si="323"/>
        <v>0</v>
      </c>
      <c r="AN825" s="387">
        <f t="shared" si="323"/>
        <v>0</v>
      </c>
      <c r="AO825" s="387">
        <f t="shared" si="323"/>
        <v>0</v>
      </c>
      <c r="AP825" s="387">
        <f t="shared" si="323"/>
        <v>0</v>
      </c>
      <c r="AQ825" s="387">
        <f t="shared" si="323"/>
        <v>0</v>
      </c>
      <c r="AR825" s="387">
        <f t="shared" si="323"/>
        <v>0</v>
      </c>
      <c r="AS825" s="387">
        <f t="shared" ref="AS825:AS847" si="324">SUM(E825:AR825)</f>
        <v>0</v>
      </c>
    </row>
    <row r="826" spans="2:45" s="377" customFormat="1" hidden="1" outlineLevel="1" collapsed="1">
      <c r="B826" s="378" t="str">
        <f>INV!B29</f>
        <v>2.10 - Pulverizador Costal</v>
      </c>
      <c r="C826" s="357"/>
      <c r="D826" s="386">
        <f>INV!C29</f>
        <v>10</v>
      </c>
      <c r="E826" s="387">
        <f t="shared" ref="E826:L826" si="325">SUM(E827:E866)</f>
        <v>0</v>
      </c>
      <c r="F826" s="387">
        <f t="shared" si="325"/>
        <v>0.48236582986422832</v>
      </c>
      <c r="G826" s="387">
        <f t="shared" si="325"/>
        <v>0.48236582986422832</v>
      </c>
      <c r="H826" s="387">
        <f t="shared" si="325"/>
        <v>0.48236582986422832</v>
      </c>
      <c r="I826" s="387">
        <f t="shared" si="325"/>
        <v>0.48236582986422832</v>
      </c>
      <c r="J826" s="387">
        <f t="shared" si="325"/>
        <v>0.48236582986422832</v>
      </c>
      <c r="K826" s="387">
        <f t="shared" si="325"/>
        <v>0.96473165972845665</v>
      </c>
      <c r="L826" s="387">
        <f t="shared" si="325"/>
        <v>0.96473165972845665</v>
      </c>
      <c r="M826" s="387">
        <f t="shared" ref="M826:AR826" si="326">SUM(M827:M866)</f>
        <v>0.96473165972845665</v>
      </c>
      <c r="N826" s="387">
        <f t="shared" si="326"/>
        <v>0.96473165972845665</v>
      </c>
      <c r="O826" s="387">
        <f t="shared" si="326"/>
        <v>0.96473165972845665</v>
      </c>
      <c r="P826" s="387">
        <f t="shared" si="326"/>
        <v>0.96473165972845665</v>
      </c>
      <c r="Q826" s="387">
        <f t="shared" si="326"/>
        <v>0.96473165972845665</v>
      </c>
      <c r="R826" s="387">
        <f t="shared" si="326"/>
        <v>0.96473165972845665</v>
      </c>
      <c r="S826" s="387">
        <f t="shared" si="326"/>
        <v>0.96473165972845665</v>
      </c>
      <c r="T826" s="387">
        <f t="shared" si="326"/>
        <v>0.96473165972845665</v>
      </c>
      <c r="U826" s="387">
        <f t="shared" si="326"/>
        <v>0.96473165972845665</v>
      </c>
      <c r="V826" s="387">
        <f t="shared" si="326"/>
        <v>0.96473165972845665</v>
      </c>
      <c r="W826" s="387">
        <f t="shared" si="326"/>
        <v>0.96473165972845665</v>
      </c>
      <c r="X826" s="387">
        <f t="shared" si="326"/>
        <v>0.96473165972845665</v>
      </c>
      <c r="Y826" s="387">
        <f t="shared" si="326"/>
        <v>0.96473165972845665</v>
      </c>
      <c r="Z826" s="387">
        <f t="shared" si="326"/>
        <v>0.96473165972845665</v>
      </c>
      <c r="AA826" s="387">
        <f t="shared" si="326"/>
        <v>0.96473165972845665</v>
      </c>
      <c r="AB826" s="387">
        <f t="shared" si="326"/>
        <v>0.96473165972845665</v>
      </c>
      <c r="AC826" s="387">
        <f t="shared" si="326"/>
        <v>0.96473165972845665</v>
      </c>
      <c r="AD826" s="387">
        <f t="shared" si="326"/>
        <v>0.96473165972845665</v>
      </c>
      <c r="AE826" s="387">
        <f t="shared" si="326"/>
        <v>1.0183278630467043</v>
      </c>
      <c r="AF826" s="387">
        <f t="shared" si="326"/>
        <v>1.0183278630467043</v>
      </c>
      <c r="AG826" s="387">
        <f t="shared" si="326"/>
        <v>1.0183278630467043</v>
      </c>
      <c r="AH826" s="387">
        <f t="shared" si="326"/>
        <v>1.0183278630467043</v>
      </c>
      <c r="AI826" s="387">
        <f t="shared" si="326"/>
        <v>1.0183278630467043</v>
      </c>
      <c r="AJ826" s="387">
        <f t="shared" si="326"/>
        <v>1.7418766078430468</v>
      </c>
      <c r="AK826" s="387">
        <f t="shared" si="326"/>
        <v>1.7418766078430468</v>
      </c>
      <c r="AL826" s="387">
        <f t="shared" si="326"/>
        <v>1.7418766078430468</v>
      </c>
      <c r="AM826" s="387">
        <f t="shared" si="326"/>
        <v>1.7418766078430468</v>
      </c>
      <c r="AN826" s="387">
        <f t="shared" si="326"/>
        <v>0</v>
      </c>
      <c r="AO826" s="387">
        <f t="shared" si="326"/>
        <v>0</v>
      </c>
      <c r="AP826" s="387">
        <f t="shared" si="326"/>
        <v>0</v>
      </c>
      <c r="AQ826" s="387">
        <f t="shared" si="326"/>
        <v>0</v>
      </c>
      <c r="AR826" s="387">
        <f t="shared" si="326"/>
        <v>0</v>
      </c>
      <c r="AS826" s="387">
        <f t="shared" si="324"/>
        <v>33.765608090495988</v>
      </c>
    </row>
    <row r="827" spans="2:45" s="377" customFormat="1" hidden="1" outlineLevel="2">
      <c r="B827" s="377">
        <v>1</v>
      </c>
      <c r="C827" s="81"/>
      <c r="D827" s="338">
        <f t="array" ref="D827:D866">TRANSPOSE(INV!E29:AR29)</f>
        <v>4.8236582986422833</v>
      </c>
      <c r="E827" s="387">
        <f t="shared" ref="E827:N836" si="327">IF(AND(E$2=$B827,$B827=$C$3),$D827,IF(AND(E$2&gt;$B827,E$2&lt;=$D$826+$B827),SLN($D827,0,IF($C$3-$B827&gt;=$D$826,$D$826,$C$3-$B827)),0))</f>
        <v>0</v>
      </c>
      <c r="F827" s="387">
        <f t="shared" si="327"/>
        <v>0.48236582986422832</v>
      </c>
      <c r="G827" s="387">
        <f t="shared" si="327"/>
        <v>0.48236582986422832</v>
      </c>
      <c r="H827" s="387">
        <f t="shared" si="327"/>
        <v>0.48236582986422832</v>
      </c>
      <c r="I827" s="387">
        <f t="shared" si="327"/>
        <v>0.48236582986422832</v>
      </c>
      <c r="J827" s="387">
        <f t="shared" si="327"/>
        <v>0.48236582986422832</v>
      </c>
      <c r="K827" s="387">
        <f t="shared" si="327"/>
        <v>0.48236582986422832</v>
      </c>
      <c r="L827" s="387">
        <f t="shared" si="327"/>
        <v>0.48236582986422832</v>
      </c>
      <c r="M827" s="387">
        <f t="shared" si="327"/>
        <v>0.48236582986422832</v>
      </c>
      <c r="N827" s="387">
        <f t="shared" si="327"/>
        <v>0.48236582986422832</v>
      </c>
      <c r="O827" s="387">
        <f t="shared" ref="O827:X836" si="328">IF(AND(O$2=$B827,$B827=$C$3),$D827,IF(AND(O$2&gt;$B827,O$2&lt;=$D$826+$B827),SLN($D827,0,IF($C$3-$B827&gt;=$D$826,$D$826,$C$3-$B827)),0))</f>
        <v>0.48236582986422832</v>
      </c>
      <c r="P827" s="387">
        <f t="shared" si="328"/>
        <v>0</v>
      </c>
      <c r="Q827" s="387">
        <f t="shared" si="328"/>
        <v>0</v>
      </c>
      <c r="R827" s="387">
        <f t="shared" si="328"/>
        <v>0</v>
      </c>
      <c r="S827" s="387">
        <f t="shared" si="328"/>
        <v>0</v>
      </c>
      <c r="T827" s="387">
        <f t="shared" si="328"/>
        <v>0</v>
      </c>
      <c r="U827" s="387">
        <f t="shared" si="328"/>
        <v>0</v>
      </c>
      <c r="V827" s="387">
        <f t="shared" si="328"/>
        <v>0</v>
      </c>
      <c r="W827" s="387">
        <f t="shared" si="328"/>
        <v>0</v>
      </c>
      <c r="X827" s="387">
        <f t="shared" si="328"/>
        <v>0</v>
      </c>
      <c r="Y827" s="387">
        <f t="shared" ref="Y827:AH836" si="329">IF(AND(Y$2=$B827,$B827=$C$3),$D827,IF(AND(Y$2&gt;$B827,Y$2&lt;=$D$826+$B827),SLN($D827,0,IF($C$3-$B827&gt;=$D$826,$D$826,$C$3-$B827)),0))</f>
        <v>0</v>
      </c>
      <c r="Z827" s="387">
        <f t="shared" si="329"/>
        <v>0</v>
      </c>
      <c r="AA827" s="387">
        <f t="shared" si="329"/>
        <v>0</v>
      </c>
      <c r="AB827" s="387">
        <f t="shared" si="329"/>
        <v>0</v>
      </c>
      <c r="AC827" s="387">
        <f t="shared" si="329"/>
        <v>0</v>
      </c>
      <c r="AD827" s="387">
        <f t="shared" si="329"/>
        <v>0</v>
      </c>
      <c r="AE827" s="387">
        <f t="shared" si="329"/>
        <v>0</v>
      </c>
      <c r="AF827" s="387">
        <f t="shared" si="329"/>
        <v>0</v>
      </c>
      <c r="AG827" s="387">
        <f t="shared" si="329"/>
        <v>0</v>
      </c>
      <c r="AH827" s="387">
        <f t="shared" si="329"/>
        <v>0</v>
      </c>
      <c r="AI827" s="387">
        <f t="shared" ref="AI827:AR836" si="330">IF(AND(AI$2=$B827,$B827=$C$3),$D827,IF(AND(AI$2&gt;$B827,AI$2&lt;=$D$826+$B827),SLN($D827,0,IF($C$3-$B827&gt;=$D$826,$D$826,$C$3-$B827)),0))</f>
        <v>0</v>
      </c>
      <c r="AJ827" s="387">
        <f t="shared" si="330"/>
        <v>0</v>
      </c>
      <c r="AK827" s="387">
        <f t="shared" si="330"/>
        <v>0</v>
      </c>
      <c r="AL827" s="387">
        <f t="shared" si="330"/>
        <v>0</v>
      </c>
      <c r="AM827" s="387">
        <f t="shared" si="330"/>
        <v>0</v>
      </c>
      <c r="AN827" s="387">
        <f t="shared" si="330"/>
        <v>0</v>
      </c>
      <c r="AO827" s="387">
        <f t="shared" si="330"/>
        <v>0</v>
      </c>
      <c r="AP827" s="387">
        <f t="shared" si="330"/>
        <v>0</v>
      </c>
      <c r="AQ827" s="387">
        <f t="shared" si="330"/>
        <v>0</v>
      </c>
      <c r="AR827" s="387">
        <f t="shared" si="330"/>
        <v>0</v>
      </c>
      <c r="AS827" s="387">
        <f t="shared" si="324"/>
        <v>4.8236582986422833</v>
      </c>
    </row>
    <row r="828" spans="2:45" s="377" customFormat="1" hidden="1" outlineLevel="2">
      <c r="B828" s="377">
        <v>2</v>
      </c>
      <c r="C828" s="81"/>
      <c r="D828" s="338">
        <v>0</v>
      </c>
      <c r="E828" s="387">
        <f t="shared" si="327"/>
        <v>0</v>
      </c>
      <c r="F828" s="387">
        <f t="shared" si="327"/>
        <v>0</v>
      </c>
      <c r="G828" s="387">
        <f t="shared" si="327"/>
        <v>0</v>
      </c>
      <c r="H828" s="387">
        <f t="shared" si="327"/>
        <v>0</v>
      </c>
      <c r="I828" s="387">
        <f t="shared" si="327"/>
        <v>0</v>
      </c>
      <c r="J828" s="387">
        <f t="shared" si="327"/>
        <v>0</v>
      </c>
      <c r="K828" s="387">
        <f t="shared" si="327"/>
        <v>0</v>
      </c>
      <c r="L828" s="387">
        <f t="shared" si="327"/>
        <v>0</v>
      </c>
      <c r="M828" s="387">
        <f t="shared" si="327"/>
        <v>0</v>
      </c>
      <c r="N828" s="387">
        <f t="shared" si="327"/>
        <v>0</v>
      </c>
      <c r="O828" s="387">
        <f t="shared" si="328"/>
        <v>0</v>
      </c>
      <c r="P828" s="387">
        <f t="shared" si="328"/>
        <v>0</v>
      </c>
      <c r="Q828" s="387">
        <f t="shared" si="328"/>
        <v>0</v>
      </c>
      <c r="R828" s="387">
        <f t="shared" si="328"/>
        <v>0</v>
      </c>
      <c r="S828" s="387">
        <f t="shared" si="328"/>
        <v>0</v>
      </c>
      <c r="T828" s="387">
        <f t="shared" si="328"/>
        <v>0</v>
      </c>
      <c r="U828" s="387">
        <f t="shared" si="328"/>
        <v>0</v>
      </c>
      <c r="V828" s="387">
        <f t="shared" si="328"/>
        <v>0</v>
      </c>
      <c r="W828" s="387">
        <f t="shared" si="328"/>
        <v>0</v>
      </c>
      <c r="X828" s="387">
        <f t="shared" si="328"/>
        <v>0</v>
      </c>
      <c r="Y828" s="387">
        <f t="shared" si="329"/>
        <v>0</v>
      </c>
      <c r="Z828" s="387">
        <f t="shared" si="329"/>
        <v>0</v>
      </c>
      <c r="AA828" s="387">
        <f t="shared" si="329"/>
        <v>0</v>
      </c>
      <c r="AB828" s="387">
        <f t="shared" si="329"/>
        <v>0</v>
      </c>
      <c r="AC828" s="387">
        <f t="shared" si="329"/>
        <v>0</v>
      </c>
      <c r="AD828" s="387">
        <f t="shared" si="329"/>
        <v>0</v>
      </c>
      <c r="AE828" s="387">
        <f t="shared" si="329"/>
        <v>0</v>
      </c>
      <c r="AF828" s="387">
        <f t="shared" si="329"/>
        <v>0</v>
      </c>
      <c r="AG828" s="387">
        <f t="shared" si="329"/>
        <v>0</v>
      </c>
      <c r="AH828" s="387">
        <f t="shared" si="329"/>
        <v>0</v>
      </c>
      <c r="AI828" s="387">
        <f t="shared" si="330"/>
        <v>0</v>
      </c>
      <c r="AJ828" s="387">
        <f t="shared" si="330"/>
        <v>0</v>
      </c>
      <c r="AK828" s="387">
        <f t="shared" si="330"/>
        <v>0</v>
      </c>
      <c r="AL828" s="387">
        <f t="shared" si="330"/>
        <v>0</v>
      </c>
      <c r="AM828" s="387">
        <f t="shared" si="330"/>
        <v>0</v>
      </c>
      <c r="AN828" s="387">
        <f t="shared" si="330"/>
        <v>0</v>
      </c>
      <c r="AO828" s="387">
        <f t="shared" si="330"/>
        <v>0</v>
      </c>
      <c r="AP828" s="387">
        <f t="shared" si="330"/>
        <v>0</v>
      </c>
      <c r="AQ828" s="387">
        <f t="shared" si="330"/>
        <v>0</v>
      </c>
      <c r="AR828" s="387">
        <f t="shared" si="330"/>
        <v>0</v>
      </c>
      <c r="AS828" s="387">
        <f t="shared" si="324"/>
        <v>0</v>
      </c>
    </row>
    <row r="829" spans="2:45" s="377" customFormat="1" hidden="1" outlineLevel="2">
      <c r="B829" s="377">
        <v>3</v>
      </c>
      <c r="C829" s="81"/>
      <c r="D829" s="338">
        <v>0</v>
      </c>
      <c r="E829" s="387">
        <f t="shared" si="327"/>
        <v>0</v>
      </c>
      <c r="F829" s="387">
        <f t="shared" si="327"/>
        <v>0</v>
      </c>
      <c r="G829" s="387">
        <f t="shared" si="327"/>
        <v>0</v>
      </c>
      <c r="H829" s="387">
        <f t="shared" si="327"/>
        <v>0</v>
      </c>
      <c r="I829" s="387">
        <f t="shared" si="327"/>
        <v>0</v>
      </c>
      <c r="J829" s="387">
        <f t="shared" si="327"/>
        <v>0</v>
      </c>
      <c r="K829" s="387">
        <f t="shared" si="327"/>
        <v>0</v>
      </c>
      <c r="L829" s="387">
        <f t="shared" si="327"/>
        <v>0</v>
      </c>
      <c r="M829" s="387">
        <f t="shared" si="327"/>
        <v>0</v>
      </c>
      <c r="N829" s="387">
        <f t="shared" si="327"/>
        <v>0</v>
      </c>
      <c r="O829" s="387">
        <f t="shared" si="328"/>
        <v>0</v>
      </c>
      <c r="P829" s="387">
        <f t="shared" si="328"/>
        <v>0</v>
      </c>
      <c r="Q829" s="387">
        <f t="shared" si="328"/>
        <v>0</v>
      </c>
      <c r="R829" s="387">
        <f t="shared" si="328"/>
        <v>0</v>
      </c>
      <c r="S829" s="387">
        <f t="shared" si="328"/>
        <v>0</v>
      </c>
      <c r="T829" s="387">
        <f t="shared" si="328"/>
        <v>0</v>
      </c>
      <c r="U829" s="387">
        <f t="shared" si="328"/>
        <v>0</v>
      </c>
      <c r="V829" s="387">
        <f t="shared" si="328"/>
        <v>0</v>
      </c>
      <c r="W829" s="387">
        <f t="shared" si="328"/>
        <v>0</v>
      </c>
      <c r="X829" s="387">
        <f t="shared" si="328"/>
        <v>0</v>
      </c>
      <c r="Y829" s="387">
        <f t="shared" si="329"/>
        <v>0</v>
      </c>
      <c r="Z829" s="387">
        <f t="shared" si="329"/>
        <v>0</v>
      </c>
      <c r="AA829" s="387">
        <f t="shared" si="329"/>
        <v>0</v>
      </c>
      <c r="AB829" s="387">
        <f t="shared" si="329"/>
        <v>0</v>
      </c>
      <c r="AC829" s="387">
        <f t="shared" si="329"/>
        <v>0</v>
      </c>
      <c r="AD829" s="387">
        <f t="shared" si="329"/>
        <v>0</v>
      </c>
      <c r="AE829" s="387">
        <f t="shared" si="329"/>
        <v>0</v>
      </c>
      <c r="AF829" s="387">
        <f t="shared" si="329"/>
        <v>0</v>
      </c>
      <c r="AG829" s="387">
        <f t="shared" si="329"/>
        <v>0</v>
      </c>
      <c r="AH829" s="387">
        <f t="shared" si="329"/>
        <v>0</v>
      </c>
      <c r="AI829" s="387">
        <f t="shared" si="330"/>
        <v>0</v>
      </c>
      <c r="AJ829" s="387">
        <f t="shared" si="330"/>
        <v>0</v>
      </c>
      <c r="AK829" s="387">
        <f t="shared" si="330"/>
        <v>0</v>
      </c>
      <c r="AL829" s="387">
        <f t="shared" si="330"/>
        <v>0</v>
      </c>
      <c r="AM829" s="387">
        <f t="shared" si="330"/>
        <v>0</v>
      </c>
      <c r="AN829" s="387">
        <f t="shared" si="330"/>
        <v>0</v>
      </c>
      <c r="AO829" s="387">
        <f t="shared" si="330"/>
        <v>0</v>
      </c>
      <c r="AP829" s="387">
        <f t="shared" si="330"/>
        <v>0</v>
      </c>
      <c r="AQ829" s="387">
        <f t="shared" si="330"/>
        <v>0</v>
      </c>
      <c r="AR829" s="387">
        <f t="shared" si="330"/>
        <v>0</v>
      </c>
      <c r="AS829" s="387">
        <f t="shared" si="324"/>
        <v>0</v>
      </c>
    </row>
    <row r="830" spans="2:45" s="377" customFormat="1" hidden="1" outlineLevel="2">
      <c r="B830" s="377">
        <v>4</v>
      </c>
      <c r="C830" s="81"/>
      <c r="D830" s="338">
        <v>0</v>
      </c>
      <c r="E830" s="387">
        <f t="shared" si="327"/>
        <v>0</v>
      </c>
      <c r="F830" s="387">
        <f t="shared" si="327"/>
        <v>0</v>
      </c>
      <c r="G830" s="387">
        <f t="shared" si="327"/>
        <v>0</v>
      </c>
      <c r="H830" s="387">
        <f t="shared" si="327"/>
        <v>0</v>
      </c>
      <c r="I830" s="387">
        <f t="shared" si="327"/>
        <v>0</v>
      </c>
      <c r="J830" s="387">
        <f t="shared" si="327"/>
        <v>0</v>
      </c>
      <c r="K830" s="387">
        <f t="shared" si="327"/>
        <v>0</v>
      </c>
      <c r="L830" s="387">
        <f t="shared" si="327"/>
        <v>0</v>
      </c>
      <c r="M830" s="387">
        <f t="shared" si="327"/>
        <v>0</v>
      </c>
      <c r="N830" s="387">
        <f t="shared" si="327"/>
        <v>0</v>
      </c>
      <c r="O830" s="387">
        <f t="shared" si="328"/>
        <v>0</v>
      </c>
      <c r="P830" s="387">
        <f t="shared" si="328"/>
        <v>0</v>
      </c>
      <c r="Q830" s="387">
        <f t="shared" si="328"/>
        <v>0</v>
      </c>
      <c r="R830" s="387">
        <f t="shared" si="328"/>
        <v>0</v>
      </c>
      <c r="S830" s="387">
        <f t="shared" si="328"/>
        <v>0</v>
      </c>
      <c r="T830" s="387">
        <f t="shared" si="328"/>
        <v>0</v>
      </c>
      <c r="U830" s="387">
        <f t="shared" si="328"/>
        <v>0</v>
      </c>
      <c r="V830" s="387">
        <f t="shared" si="328"/>
        <v>0</v>
      </c>
      <c r="W830" s="387">
        <f t="shared" si="328"/>
        <v>0</v>
      </c>
      <c r="X830" s="387">
        <f t="shared" si="328"/>
        <v>0</v>
      </c>
      <c r="Y830" s="387">
        <f t="shared" si="329"/>
        <v>0</v>
      </c>
      <c r="Z830" s="387">
        <f t="shared" si="329"/>
        <v>0</v>
      </c>
      <c r="AA830" s="387">
        <f t="shared" si="329"/>
        <v>0</v>
      </c>
      <c r="AB830" s="387">
        <f t="shared" si="329"/>
        <v>0</v>
      </c>
      <c r="AC830" s="387">
        <f t="shared" si="329"/>
        <v>0</v>
      </c>
      <c r="AD830" s="387">
        <f t="shared" si="329"/>
        <v>0</v>
      </c>
      <c r="AE830" s="387">
        <f t="shared" si="329"/>
        <v>0</v>
      </c>
      <c r="AF830" s="387">
        <f t="shared" si="329"/>
        <v>0</v>
      </c>
      <c r="AG830" s="387">
        <f t="shared" si="329"/>
        <v>0</v>
      </c>
      <c r="AH830" s="387">
        <f t="shared" si="329"/>
        <v>0</v>
      </c>
      <c r="AI830" s="387">
        <f t="shared" si="330"/>
        <v>0</v>
      </c>
      <c r="AJ830" s="387">
        <f t="shared" si="330"/>
        <v>0</v>
      </c>
      <c r="AK830" s="387">
        <f t="shared" si="330"/>
        <v>0</v>
      </c>
      <c r="AL830" s="387">
        <f t="shared" si="330"/>
        <v>0</v>
      </c>
      <c r="AM830" s="387">
        <f t="shared" si="330"/>
        <v>0</v>
      </c>
      <c r="AN830" s="387">
        <f t="shared" si="330"/>
        <v>0</v>
      </c>
      <c r="AO830" s="387">
        <f t="shared" si="330"/>
        <v>0</v>
      </c>
      <c r="AP830" s="387">
        <f t="shared" si="330"/>
        <v>0</v>
      </c>
      <c r="AQ830" s="387">
        <f t="shared" si="330"/>
        <v>0</v>
      </c>
      <c r="AR830" s="387">
        <f t="shared" si="330"/>
        <v>0</v>
      </c>
      <c r="AS830" s="387">
        <f t="shared" si="324"/>
        <v>0</v>
      </c>
    </row>
    <row r="831" spans="2:45" s="377" customFormat="1" hidden="1" outlineLevel="2">
      <c r="B831" s="377">
        <v>5</v>
      </c>
      <c r="C831" s="81"/>
      <c r="D831" s="338">
        <v>0</v>
      </c>
      <c r="E831" s="387">
        <f t="shared" si="327"/>
        <v>0</v>
      </c>
      <c r="F831" s="387">
        <f t="shared" si="327"/>
        <v>0</v>
      </c>
      <c r="G831" s="387">
        <f t="shared" si="327"/>
        <v>0</v>
      </c>
      <c r="H831" s="387">
        <f t="shared" si="327"/>
        <v>0</v>
      </c>
      <c r="I831" s="387">
        <f t="shared" si="327"/>
        <v>0</v>
      </c>
      <c r="J831" s="387">
        <f t="shared" si="327"/>
        <v>0</v>
      </c>
      <c r="K831" s="387">
        <f t="shared" si="327"/>
        <v>0</v>
      </c>
      <c r="L831" s="387">
        <f t="shared" si="327"/>
        <v>0</v>
      </c>
      <c r="M831" s="387">
        <f t="shared" si="327"/>
        <v>0</v>
      </c>
      <c r="N831" s="387">
        <f t="shared" si="327"/>
        <v>0</v>
      </c>
      <c r="O831" s="387">
        <f t="shared" si="328"/>
        <v>0</v>
      </c>
      <c r="P831" s="387">
        <f t="shared" si="328"/>
        <v>0</v>
      </c>
      <c r="Q831" s="387">
        <f t="shared" si="328"/>
        <v>0</v>
      </c>
      <c r="R831" s="387">
        <f t="shared" si="328"/>
        <v>0</v>
      </c>
      <c r="S831" s="387">
        <f t="shared" si="328"/>
        <v>0</v>
      </c>
      <c r="T831" s="387">
        <f t="shared" si="328"/>
        <v>0</v>
      </c>
      <c r="U831" s="387">
        <f t="shared" si="328"/>
        <v>0</v>
      </c>
      <c r="V831" s="387">
        <f t="shared" si="328"/>
        <v>0</v>
      </c>
      <c r="W831" s="387">
        <f t="shared" si="328"/>
        <v>0</v>
      </c>
      <c r="X831" s="387">
        <f t="shared" si="328"/>
        <v>0</v>
      </c>
      <c r="Y831" s="387">
        <f t="shared" si="329"/>
        <v>0</v>
      </c>
      <c r="Z831" s="387">
        <f t="shared" si="329"/>
        <v>0</v>
      </c>
      <c r="AA831" s="387">
        <f t="shared" si="329"/>
        <v>0</v>
      </c>
      <c r="AB831" s="387">
        <f t="shared" si="329"/>
        <v>0</v>
      </c>
      <c r="AC831" s="387">
        <f t="shared" si="329"/>
        <v>0</v>
      </c>
      <c r="AD831" s="387">
        <f t="shared" si="329"/>
        <v>0</v>
      </c>
      <c r="AE831" s="387">
        <f t="shared" si="329"/>
        <v>0</v>
      </c>
      <c r="AF831" s="387">
        <f t="shared" si="329"/>
        <v>0</v>
      </c>
      <c r="AG831" s="387">
        <f t="shared" si="329"/>
        <v>0</v>
      </c>
      <c r="AH831" s="387">
        <f t="shared" si="329"/>
        <v>0</v>
      </c>
      <c r="AI831" s="387">
        <f t="shared" si="330"/>
        <v>0</v>
      </c>
      <c r="AJ831" s="387">
        <f t="shared" si="330"/>
        <v>0</v>
      </c>
      <c r="AK831" s="387">
        <f t="shared" si="330"/>
        <v>0</v>
      </c>
      <c r="AL831" s="387">
        <f t="shared" si="330"/>
        <v>0</v>
      </c>
      <c r="AM831" s="387">
        <f t="shared" si="330"/>
        <v>0</v>
      </c>
      <c r="AN831" s="387">
        <f t="shared" si="330"/>
        <v>0</v>
      </c>
      <c r="AO831" s="387">
        <f t="shared" si="330"/>
        <v>0</v>
      </c>
      <c r="AP831" s="387">
        <f t="shared" si="330"/>
        <v>0</v>
      </c>
      <c r="AQ831" s="387">
        <f t="shared" si="330"/>
        <v>0</v>
      </c>
      <c r="AR831" s="387">
        <f t="shared" si="330"/>
        <v>0</v>
      </c>
      <c r="AS831" s="387">
        <f t="shared" si="324"/>
        <v>0</v>
      </c>
    </row>
    <row r="832" spans="2:45" s="377" customFormat="1" hidden="1" outlineLevel="2">
      <c r="B832" s="377">
        <v>6</v>
      </c>
      <c r="C832" s="81"/>
      <c r="D832" s="338">
        <v>4.8236582986422833</v>
      </c>
      <c r="E832" s="387">
        <f t="shared" si="327"/>
        <v>0</v>
      </c>
      <c r="F832" s="387">
        <f t="shared" si="327"/>
        <v>0</v>
      </c>
      <c r="G832" s="387">
        <f t="shared" si="327"/>
        <v>0</v>
      </c>
      <c r="H832" s="387">
        <f t="shared" si="327"/>
        <v>0</v>
      </c>
      <c r="I832" s="387">
        <f t="shared" si="327"/>
        <v>0</v>
      </c>
      <c r="J832" s="387">
        <f t="shared" si="327"/>
        <v>0</v>
      </c>
      <c r="K832" s="387">
        <f t="shared" si="327"/>
        <v>0.48236582986422832</v>
      </c>
      <c r="L832" s="387">
        <f t="shared" si="327"/>
        <v>0.48236582986422832</v>
      </c>
      <c r="M832" s="387">
        <f t="shared" si="327"/>
        <v>0.48236582986422832</v>
      </c>
      <c r="N832" s="387">
        <f t="shared" si="327"/>
        <v>0.48236582986422832</v>
      </c>
      <c r="O832" s="387">
        <f t="shared" si="328"/>
        <v>0.48236582986422832</v>
      </c>
      <c r="P832" s="387">
        <f t="shared" si="328"/>
        <v>0.48236582986422832</v>
      </c>
      <c r="Q832" s="387">
        <f t="shared" si="328"/>
        <v>0.48236582986422832</v>
      </c>
      <c r="R832" s="387">
        <f t="shared" si="328"/>
        <v>0.48236582986422832</v>
      </c>
      <c r="S832" s="387">
        <f t="shared" si="328"/>
        <v>0.48236582986422832</v>
      </c>
      <c r="T832" s="387">
        <f t="shared" si="328"/>
        <v>0.48236582986422832</v>
      </c>
      <c r="U832" s="387">
        <f t="shared" si="328"/>
        <v>0</v>
      </c>
      <c r="V832" s="387">
        <f t="shared" si="328"/>
        <v>0</v>
      </c>
      <c r="W832" s="387">
        <f t="shared" si="328"/>
        <v>0</v>
      </c>
      <c r="X832" s="387">
        <f t="shared" si="328"/>
        <v>0</v>
      </c>
      <c r="Y832" s="387">
        <f t="shared" si="329"/>
        <v>0</v>
      </c>
      <c r="Z832" s="387">
        <f t="shared" si="329"/>
        <v>0</v>
      </c>
      <c r="AA832" s="387">
        <f t="shared" si="329"/>
        <v>0</v>
      </c>
      <c r="AB832" s="387">
        <f t="shared" si="329"/>
        <v>0</v>
      </c>
      <c r="AC832" s="387">
        <f t="shared" si="329"/>
        <v>0</v>
      </c>
      <c r="AD832" s="387">
        <f t="shared" si="329"/>
        <v>0</v>
      </c>
      <c r="AE832" s="387">
        <f t="shared" si="329"/>
        <v>0</v>
      </c>
      <c r="AF832" s="387">
        <f t="shared" si="329"/>
        <v>0</v>
      </c>
      <c r="AG832" s="387">
        <f t="shared" si="329"/>
        <v>0</v>
      </c>
      <c r="AH832" s="387">
        <f t="shared" si="329"/>
        <v>0</v>
      </c>
      <c r="AI832" s="387">
        <f t="shared" si="330"/>
        <v>0</v>
      </c>
      <c r="AJ832" s="387">
        <f t="shared" si="330"/>
        <v>0</v>
      </c>
      <c r="AK832" s="387">
        <f t="shared" si="330"/>
        <v>0</v>
      </c>
      <c r="AL832" s="387">
        <f t="shared" si="330"/>
        <v>0</v>
      </c>
      <c r="AM832" s="387">
        <f t="shared" si="330"/>
        <v>0</v>
      </c>
      <c r="AN832" s="387">
        <f t="shared" si="330"/>
        <v>0</v>
      </c>
      <c r="AO832" s="387">
        <f t="shared" si="330"/>
        <v>0</v>
      </c>
      <c r="AP832" s="387">
        <f t="shared" si="330"/>
        <v>0</v>
      </c>
      <c r="AQ832" s="387">
        <f t="shared" si="330"/>
        <v>0</v>
      </c>
      <c r="AR832" s="387">
        <f t="shared" si="330"/>
        <v>0</v>
      </c>
      <c r="AS832" s="387">
        <f t="shared" si="324"/>
        <v>4.8236582986422833</v>
      </c>
    </row>
    <row r="833" spans="2:45" s="377" customFormat="1" hidden="1" outlineLevel="2">
      <c r="B833" s="377">
        <v>7</v>
      </c>
      <c r="C833" s="81"/>
      <c r="D833" s="338">
        <v>0</v>
      </c>
      <c r="E833" s="387">
        <f t="shared" si="327"/>
        <v>0</v>
      </c>
      <c r="F833" s="387">
        <f t="shared" si="327"/>
        <v>0</v>
      </c>
      <c r="G833" s="387">
        <f t="shared" si="327"/>
        <v>0</v>
      </c>
      <c r="H833" s="387">
        <f t="shared" si="327"/>
        <v>0</v>
      </c>
      <c r="I833" s="387">
        <f t="shared" si="327"/>
        <v>0</v>
      </c>
      <c r="J833" s="387">
        <f t="shared" si="327"/>
        <v>0</v>
      </c>
      <c r="K833" s="387">
        <f t="shared" si="327"/>
        <v>0</v>
      </c>
      <c r="L833" s="387">
        <f t="shared" si="327"/>
        <v>0</v>
      </c>
      <c r="M833" s="387">
        <f t="shared" si="327"/>
        <v>0</v>
      </c>
      <c r="N833" s="387">
        <f t="shared" si="327"/>
        <v>0</v>
      </c>
      <c r="O833" s="387">
        <f t="shared" si="328"/>
        <v>0</v>
      </c>
      <c r="P833" s="387">
        <f t="shared" si="328"/>
        <v>0</v>
      </c>
      <c r="Q833" s="387">
        <f t="shared" si="328"/>
        <v>0</v>
      </c>
      <c r="R833" s="387">
        <f t="shared" si="328"/>
        <v>0</v>
      </c>
      <c r="S833" s="387">
        <f t="shared" si="328"/>
        <v>0</v>
      </c>
      <c r="T833" s="387">
        <f t="shared" si="328"/>
        <v>0</v>
      </c>
      <c r="U833" s="387">
        <f t="shared" si="328"/>
        <v>0</v>
      </c>
      <c r="V833" s="387">
        <f t="shared" si="328"/>
        <v>0</v>
      </c>
      <c r="W833" s="387">
        <f t="shared" si="328"/>
        <v>0</v>
      </c>
      <c r="X833" s="387">
        <f t="shared" si="328"/>
        <v>0</v>
      </c>
      <c r="Y833" s="387">
        <f t="shared" si="329"/>
        <v>0</v>
      </c>
      <c r="Z833" s="387">
        <f t="shared" si="329"/>
        <v>0</v>
      </c>
      <c r="AA833" s="387">
        <f t="shared" si="329"/>
        <v>0</v>
      </c>
      <c r="AB833" s="387">
        <f t="shared" si="329"/>
        <v>0</v>
      </c>
      <c r="AC833" s="387">
        <f t="shared" si="329"/>
        <v>0</v>
      </c>
      <c r="AD833" s="387">
        <f t="shared" si="329"/>
        <v>0</v>
      </c>
      <c r="AE833" s="387">
        <f t="shared" si="329"/>
        <v>0</v>
      </c>
      <c r="AF833" s="387">
        <f t="shared" si="329"/>
        <v>0</v>
      </c>
      <c r="AG833" s="387">
        <f t="shared" si="329"/>
        <v>0</v>
      </c>
      <c r="AH833" s="387">
        <f t="shared" si="329"/>
        <v>0</v>
      </c>
      <c r="AI833" s="387">
        <f t="shared" si="330"/>
        <v>0</v>
      </c>
      <c r="AJ833" s="387">
        <f t="shared" si="330"/>
        <v>0</v>
      </c>
      <c r="AK833" s="387">
        <f t="shared" si="330"/>
        <v>0</v>
      </c>
      <c r="AL833" s="387">
        <f t="shared" si="330"/>
        <v>0</v>
      </c>
      <c r="AM833" s="387">
        <f t="shared" si="330"/>
        <v>0</v>
      </c>
      <c r="AN833" s="387">
        <f t="shared" si="330"/>
        <v>0</v>
      </c>
      <c r="AO833" s="387">
        <f t="shared" si="330"/>
        <v>0</v>
      </c>
      <c r="AP833" s="387">
        <f t="shared" si="330"/>
        <v>0</v>
      </c>
      <c r="AQ833" s="387">
        <f t="shared" si="330"/>
        <v>0</v>
      </c>
      <c r="AR833" s="387">
        <f t="shared" si="330"/>
        <v>0</v>
      </c>
      <c r="AS833" s="387">
        <f t="shared" si="324"/>
        <v>0</v>
      </c>
    </row>
    <row r="834" spans="2:45" s="377" customFormat="1" hidden="1" outlineLevel="2">
      <c r="B834" s="377">
        <v>8</v>
      </c>
      <c r="C834" s="81"/>
      <c r="D834" s="338">
        <v>0</v>
      </c>
      <c r="E834" s="387">
        <f t="shared" si="327"/>
        <v>0</v>
      </c>
      <c r="F834" s="387">
        <f t="shared" si="327"/>
        <v>0</v>
      </c>
      <c r="G834" s="387">
        <f t="shared" si="327"/>
        <v>0</v>
      </c>
      <c r="H834" s="387">
        <f t="shared" si="327"/>
        <v>0</v>
      </c>
      <c r="I834" s="387">
        <f t="shared" si="327"/>
        <v>0</v>
      </c>
      <c r="J834" s="387">
        <f t="shared" si="327"/>
        <v>0</v>
      </c>
      <c r="K834" s="387">
        <f t="shared" si="327"/>
        <v>0</v>
      </c>
      <c r="L834" s="387">
        <f t="shared" si="327"/>
        <v>0</v>
      </c>
      <c r="M834" s="387">
        <f t="shared" si="327"/>
        <v>0</v>
      </c>
      <c r="N834" s="387">
        <f t="shared" si="327"/>
        <v>0</v>
      </c>
      <c r="O834" s="387">
        <f t="shared" si="328"/>
        <v>0</v>
      </c>
      <c r="P834" s="387">
        <f t="shared" si="328"/>
        <v>0</v>
      </c>
      <c r="Q834" s="387">
        <f t="shared" si="328"/>
        <v>0</v>
      </c>
      <c r="R834" s="387">
        <f t="shared" si="328"/>
        <v>0</v>
      </c>
      <c r="S834" s="387">
        <f t="shared" si="328"/>
        <v>0</v>
      </c>
      <c r="T834" s="387">
        <f t="shared" si="328"/>
        <v>0</v>
      </c>
      <c r="U834" s="387">
        <f t="shared" si="328"/>
        <v>0</v>
      </c>
      <c r="V834" s="387">
        <f t="shared" si="328"/>
        <v>0</v>
      </c>
      <c r="W834" s="387">
        <f t="shared" si="328"/>
        <v>0</v>
      </c>
      <c r="X834" s="387">
        <f t="shared" si="328"/>
        <v>0</v>
      </c>
      <c r="Y834" s="387">
        <f t="shared" si="329"/>
        <v>0</v>
      </c>
      <c r="Z834" s="387">
        <f t="shared" si="329"/>
        <v>0</v>
      </c>
      <c r="AA834" s="387">
        <f t="shared" si="329"/>
        <v>0</v>
      </c>
      <c r="AB834" s="387">
        <f t="shared" si="329"/>
        <v>0</v>
      </c>
      <c r="AC834" s="387">
        <f t="shared" si="329"/>
        <v>0</v>
      </c>
      <c r="AD834" s="387">
        <f t="shared" si="329"/>
        <v>0</v>
      </c>
      <c r="AE834" s="387">
        <f t="shared" si="329"/>
        <v>0</v>
      </c>
      <c r="AF834" s="387">
        <f t="shared" si="329"/>
        <v>0</v>
      </c>
      <c r="AG834" s="387">
        <f t="shared" si="329"/>
        <v>0</v>
      </c>
      <c r="AH834" s="387">
        <f t="shared" si="329"/>
        <v>0</v>
      </c>
      <c r="AI834" s="387">
        <f t="shared" si="330"/>
        <v>0</v>
      </c>
      <c r="AJ834" s="387">
        <f t="shared" si="330"/>
        <v>0</v>
      </c>
      <c r="AK834" s="387">
        <f t="shared" si="330"/>
        <v>0</v>
      </c>
      <c r="AL834" s="387">
        <f t="shared" si="330"/>
        <v>0</v>
      </c>
      <c r="AM834" s="387">
        <f t="shared" si="330"/>
        <v>0</v>
      </c>
      <c r="AN834" s="387">
        <f t="shared" si="330"/>
        <v>0</v>
      </c>
      <c r="AO834" s="387">
        <f t="shared" si="330"/>
        <v>0</v>
      </c>
      <c r="AP834" s="387">
        <f t="shared" si="330"/>
        <v>0</v>
      </c>
      <c r="AQ834" s="387">
        <f t="shared" si="330"/>
        <v>0</v>
      </c>
      <c r="AR834" s="387">
        <f t="shared" si="330"/>
        <v>0</v>
      </c>
      <c r="AS834" s="387">
        <f t="shared" si="324"/>
        <v>0</v>
      </c>
    </row>
    <row r="835" spans="2:45" s="377" customFormat="1" hidden="1" outlineLevel="2">
      <c r="B835" s="377">
        <v>9</v>
      </c>
      <c r="C835" s="81"/>
      <c r="D835" s="338">
        <v>0</v>
      </c>
      <c r="E835" s="387">
        <f t="shared" si="327"/>
        <v>0</v>
      </c>
      <c r="F835" s="387">
        <f t="shared" si="327"/>
        <v>0</v>
      </c>
      <c r="G835" s="387">
        <f t="shared" si="327"/>
        <v>0</v>
      </c>
      <c r="H835" s="387">
        <f t="shared" si="327"/>
        <v>0</v>
      </c>
      <c r="I835" s="387">
        <f t="shared" si="327"/>
        <v>0</v>
      </c>
      <c r="J835" s="387">
        <f t="shared" si="327"/>
        <v>0</v>
      </c>
      <c r="K835" s="387">
        <f t="shared" si="327"/>
        <v>0</v>
      </c>
      <c r="L835" s="387">
        <f t="shared" si="327"/>
        <v>0</v>
      </c>
      <c r="M835" s="387">
        <f t="shared" si="327"/>
        <v>0</v>
      </c>
      <c r="N835" s="387">
        <f t="shared" si="327"/>
        <v>0</v>
      </c>
      <c r="O835" s="387">
        <f t="shared" si="328"/>
        <v>0</v>
      </c>
      <c r="P835" s="387">
        <f t="shared" si="328"/>
        <v>0</v>
      </c>
      <c r="Q835" s="387">
        <f t="shared" si="328"/>
        <v>0</v>
      </c>
      <c r="R835" s="387">
        <f t="shared" si="328"/>
        <v>0</v>
      </c>
      <c r="S835" s="387">
        <f t="shared" si="328"/>
        <v>0</v>
      </c>
      <c r="T835" s="387">
        <f t="shared" si="328"/>
        <v>0</v>
      </c>
      <c r="U835" s="387">
        <f t="shared" si="328"/>
        <v>0</v>
      </c>
      <c r="V835" s="387">
        <f t="shared" si="328"/>
        <v>0</v>
      </c>
      <c r="W835" s="387">
        <f t="shared" si="328"/>
        <v>0</v>
      </c>
      <c r="X835" s="387">
        <f t="shared" si="328"/>
        <v>0</v>
      </c>
      <c r="Y835" s="387">
        <f t="shared" si="329"/>
        <v>0</v>
      </c>
      <c r="Z835" s="387">
        <f t="shared" si="329"/>
        <v>0</v>
      </c>
      <c r="AA835" s="387">
        <f t="shared" si="329"/>
        <v>0</v>
      </c>
      <c r="AB835" s="387">
        <f t="shared" si="329"/>
        <v>0</v>
      </c>
      <c r="AC835" s="387">
        <f t="shared" si="329"/>
        <v>0</v>
      </c>
      <c r="AD835" s="387">
        <f t="shared" si="329"/>
        <v>0</v>
      </c>
      <c r="AE835" s="387">
        <f t="shared" si="329"/>
        <v>0</v>
      </c>
      <c r="AF835" s="387">
        <f t="shared" si="329"/>
        <v>0</v>
      </c>
      <c r="AG835" s="387">
        <f t="shared" si="329"/>
        <v>0</v>
      </c>
      <c r="AH835" s="387">
        <f t="shared" si="329"/>
        <v>0</v>
      </c>
      <c r="AI835" s="387">
        <f t="shared" si="330"/>
        <v>0</v>
      </c>
      <c r="AJ835" s="387">
        <f t="shared" si="330"/>
        <v>0</v>
      </c>
      <c r="AK835" s="387">
        <f t="shared" si="330"/>
        <v>0</v>
      </c>
      <c r="AL835" s="387">
        <f t="shared" si="330"/>
        <v>0</v>
      </c>
      <c r="AM835" s="387">
        <f t="shared" si="330"/>
        <v>0</v>
      </c>
      <c r="AN835" s="387">
        <f t="shared" si="330"/>
        <v>0</v>
      </c>
      <c r="AO835" s="387">
        <f t="shared" si="330"/>
        <v>0</v>
      </c>
      <c r="AP835" s="387">
        <f t="shared" si="330"/>
        <v>0</v>
      </c>
      <c r="AQ835" s="387">
        <f t="shared" si="330"/>
        <v>0</v>
      </c>
      <c r="AR835" s="387">
        <f t="shared" si="330"/>
        <v>0</v>
      </c>
      <c r="AS835" s="387">
        <f t="shared" si="324"/>
        <v>0</v>
      </c>
    </row>
    <row r="836" spans="2:45" s="377" customFormat="1" hidden="1" outlineLevel="2">
      <c r="B836" s="377">
        <v>10</v>
      </c>
      <c r="C836" s="81"/>
      <c r="D836" s="338">
        <v>0</v>
      </c>
      <c r="E836" s="387">
        <f t="shared" si="327"/>
        <v>0</v>
      </c>
      <c r="F836" s="387">
        <f t="shared" si="327"/>
        <v>0</v>
      </c>
      <c r="G836" s="387">
        <f t="shared" si="327"/>
        <v>0</v>
      </c>
      <c r="H836" s="387">
        <f t="shared" si="327"/>
        <v>0</v>
      </c>
      <c r="I836" s="387">
        <f t="shared" si="327"/>
        <v>0</v>
      </c>
      <c r="J836" s="387">
        <f t="shared" si="327"/>
        <v>0</v>
      </c>
      <c r="K836" s="387">
        <f t="shared" si="327"/>
        <v>0</v>
      </c>
      <c r="L836" s="387">
        <f t="shared" si="327"/>
        <v>0</v>
      </c>
      <c r="M836" s="387">
        <f t="shared" si="327"/>
        <v>0</v>
      </c>
      <c r="N836" s="387">
        <f t="shared" si="327"/>
        <v>0</v>
      </c>
      <c r="O836" s="387">
        <f t="shared" si="328"/>
        <v>0</v>
      </c>
      <c r="P836" s="387">
        <f t="shared" si="328"/>
        <v>0</v>
      </c>
      <c r="Q836" s="387">
        <f t="shared" si="328"/>
        <v>0</v>
      </c>
      <c r="R836" s="387">
        <f t="shared" si="328"/>
        <v>0</v>
      </c>
      <c r="S836" s="387">
        <f t="shared" si="328"/>
        <v>0</v>
      </c>
      <c r="T836" s="387">
        <f t="shared" si="328"/>
        <v>0</v>
      </c>
      <c r="U836" s="387">
        <f t="shared" si="328"/>
        <v>0</v>
      </c>
      <c r="V836" s="387">
        <f t="shared" si="328"/>
        <v>0</v>
      </c>
      <c r="W836" s="387">
        <f t="shared" si="328"/>
        <v>0</v>
      </c>
      <c r="X836" s="387">
        <f t="shared" si="328"/>
        <v>0</v>
      </c>
      <c r="Y836" s="387">
        <f t="shared" si="329"/>
        <v>0</v>
      </c>
      <c r="Z836" s="387">
        <f t="shared" si="329"/>
        <v>0</v>
      </c>
      <c r="AA836" s="387">
        <f t="shared" si="329"/>
        <v>0</v>
      </c>
      <c r="AB836" s="387">
        <f t="shared" si="329"/>
        <v>0</v>
      </c>
      <c r="AC836" s="387">
        <f t="shared" si="329"/>
        <v>0</v>
      </c>
      <c r="AD836" s="387">
        <f t="shared" si="329"/>
        <v>0</v>
      </c>
      <c r="AE836" s="387">
        <f t="shared" si="329"/>
        <v>0</v>
      </c>
      <c r="AF836" s="387">
        <f t="shared" si="329"/>
        <v>0</v>
      </c>
      <c r="AG836" s="387">
        <f t="shared" si="329"/>
        <v>0</v>
      </c>
      <c r="AH836" s="387">
        <f t="shared" si="329"/>
        <v>0</v>
      </c>
      <c r="AI836" s="387">
        <f t="shared" si="330"/>
        <v>0</v>
      </c>
      <c r="AJ836" s="387">
        <f t="shared" si="330"/>
        <v>0</v>
      </c>
      <c r="AK836" s="387">
        <f t="shared" si="330"/>
        <v>0</v>
      </c>
      <c r="AL836" s="387">
        <f t="shared" si="330"/>
        <v>0</v>
      </c>
      <c r="AM836" s="387">
        <f t="shared" si="330"/>
        <v>0</v>
      </c>
      <c r="AN836" s="387">
        <f t="shared" si="330"/>
        <v>0</v>
      </c>
      <c r="AO836" s="387">
        <f t="shared" si="330"/>
        <v>0</v>
      </c>
      <c r="AP836" s="387">
        <f t="shared" si="330"/>
        <v>0</v>
      </c>
      <c r="AQ836" s="387">
        <f t="shared" si="330"/>
        <v>0</v>
      </c>
      <c r="AR836" s="387">
        <f t="shared" si="330"/>
        <v>0</v>
      </c>
      <c r="AS836" s="387">
        <f t="shared" si="324"/>
        <v>0</v>
      </c>
    </row>
    <row r="837" spans="2:45" s="377" customFormat="1" hidden="1" outlineLevel="2">
      <c r="B837" s="377">
        <v>11</v>
      </c>
      <c r="C837" s="81"/>
      <c r="D837" s="338">
        <v>4.8236582986422833</v>
      </c>
      <c r="E837" s="387">
        <f t="shared" ref="E837:N846" si="331">IF(AND(E$2=$B837,$B837=$C$3),$D837,IF(AND(E$2&gt;$B837,E$2&lt;=$D$826+$B837),SLN($D837,0,IF($C$3-$B837&gt;=$D$826,$D$826,$C$3-$B837)),0))</f>
        <v>0</v>
      </c>
      <c r="F837" s="387">
        <f t="shared" si="331"/>
        <v>0</v>
      </c>
      <c r="G837" s="387">
        <f t="shared" si="331"/>
        <v>0</v>
      </c>
      <c r="H837" s="387">
        <f t="shared" si="331"/>
        <v>0</v>
      </c>
      <c r="I837" s="387">
        <f t="shared" si="331"/>
        <v>0</v>
      </c>
      <c r="J837" s="387">
        <f t="shared" si="331"/>
        <v>0</v>
      </c>
      <c r="K837" s="387">
        <f t="shared" si="331"/>
        <v>0</v>
      </c>
      <c r="L837" s="387">
        <f t="shared" si="331"/>
        <v>0</v>
      </c>
      <c r="M837" s="387">
        <f t="shared" si="331"/>
        <v>0</v>
      </c>
      <c r="N837" s="387">
        <f t="shared" si="331"/>
        <v>0</v>
      </c>
      <c r="O837" s="387">
        <f t="shared" ref="O837:X846" si="332">IF(AND(O$2=$B837,$B837=$C$3),$D837,IF(AND(O$2&gt;$B837,O$2&lt;=$D$826+$B837),SLN($D837,0,IF($C$3-$B837&gt;=$D$826,$D$826,$C$3-$B837)),0))</f>
        <v>0</v>
      </c>
      <c r="P837" s="387">
        <f t="shared" si="332"/>
        <v>0.48236582986422832</v>
      </c>
      <c r="Q837" s="387">
        <f t="shared" si="332"/>
        <v>0.48236582986422832</v>
      </c>
      <c r="R837" s="387">
        <f t="shared" si="332"/>
        <v>0.48236582986422832</v>
      </c>
      <c r="S837" s="387">
        <f t="shared" si="332"/>
        <v>0.48236582986422832</v>
      </c>
      <c r="T837" s="387">
        <f t="shared" si="332"/>
        <v>0.48236582986422832</v>
      </c>
      <c r="U837" s="387">
        <f t="shared" si="332"/>
        <v>0.48236582986422832</v>
      </c>
      <c r="V837" s="387">
        <f t="shared" si="332"/>
        <v>0.48236582986422832</v>
      </c>
      <c r="W837" s="387">
        <f t="shared" si="332"/>
        <v>0.48236582986422832</v>
      </c>
      <c r="X837" s="387">
        <f t="shared" si="332"/>
        <v>0.48236582986422832</v>
      </c>
      <c r="Y837" s="387">
        <f t="shared" ref="Y837:AH846" si="333">IF(AND(Y$2=$B837,$B837=$C$3),$D837,IF(AND(Y$2&gt;$B837,Y$2&lt;=$D$826+$B837),SLN($D837,0,IF($C$3-$B837&gt;=$D$826,$D$826,$C$3-$B837)),0))</f>
        <v>0.48236582986422832</v>
      </c>
      <c r="Z837" s="387">
        <f t="shared" si="333"/>
        <v>0</v>
      </c>
      <c r="AA837" s="387">
        <f t="shared" si="333"/>
        <v>0</v>
      </c>
      <c r="AB837" s="387">
        <f t="shared" si="333"/>
        <v>0</v>
      </c>
      <c r="AC837" s="387">
        <f t="shared" si="333"/>
        <v>0</v>
      </c>
      <c r="AD837" s="387">
        <f t="shared" si="333"/>
        <v>0</v>
      </c>
      <c r="AE837" s="387">
        <f t="shared" si="333"/>
        <v>0</v>
      </c>
      <c r="AF837" s="387">
        <f t="shared" si="333"/>
        <v>0</v>
      </c>
      <c r="AG837" s="387">
        <f t="shared" si="333"/>
        <v>0</v>
      </c>
      <c r="AH837" s="387">
        <f t="shared" si="333"/>
        <v>0</v>
      </c>
      <c r="AI837" s="387">
        <f t="shared" ref="AI837:AR846" si="334">IF(AND(AI$2=$B837,$B837=$C$3),$D837,IF(AND(AI$2&gt;$B837,AI$2&lt;=$D$826+$B837),SLN($D837,0,IF($C$3-$B837&gt;=$D$826,$D$826,$C$3-$B837)),0))</f>
        <v>0</v>
      </c>
      <c r="AJ837" s="387">
        <f t="shared" si="334"/>
        <v>0</v>
      </c>
      <c r="AK837" s="387">
        <f t="shared" si="334"/>
        <v>0</v>
      </c>
      <c r="AL837" s="387">
        <f t="shared" si="334"/>
        <v>0</v>
      </c>
      <c r="AM837" s="387">
        <f t="shared" si="334"/>
        <v>0</v>
      </c>
      <c r="AN837" s="387">
        <f t="shared" si="334"/>
        <v>0</v>
      </c>
      <c r="AO837" s="387">
        <f t="shared" si="334"/>
        <v>0</v>
      </c>
      <c r="AP837" s="387">
        <f t="shared" si="334"/>
        <v>0</v>
      </c>
      <c r="AQ837" s="387">
        <f t="shared" si="334"/>
        <v>0</v>
      </c>
      <c r="AR837" s="387">
        <f t="shared" si="334"/>
        <v>0</v>
      </c>
      <c r="AS837" s="387">
        <f t="shared" si="324"/>
        <v>4.8236582986422833</v>
      </c>
    </row>
    <row r="838" spans="2:45" s="377" customFormat="1" hidden="1" outlineLevel="2">
      <c r="B838" s="377">
        <v>12</v>
      </c>
      <c r="C838" s="81"/>
      <c r="D838" s="338">
        <v>0</v>
      </c>
      <c r="E838" s="387">
        <f t="shared" si="331"/>
        <v>0</v>
      </c>
      <c r="F838" s="387">
        <f t="shared" si="331"/>
        <v>0</v>
      </c>
      <c r="G838" s="387">
        <f t="shared" si="331"/>
        <v>0</v>
      </c>
      <c r="H838" s="387">
        <f t="shared" si="331"/>
        <v>0</v>
      </c>
      <c r="I838" s="387">
        <f t="shared" si="331"/>
        <v>0</v>
      </c>
      <c r="J838" s="387">
        <f t="shared" si="331"/>
        <v>0</v>
      </c>
      <c r="K838" s="387">
        <f t="shared" si="331"/>
        <v>0</v>
      </c>
      <c r="L838" s="387">
        <f t="shared" si="331"/>
        <v>0</v>
      </c>
      <c r="M838" s="387">
        <f t="shared" si="331"/>
        <v>0</v>
      </c>
      <c r="N838" s="387">
        <f t="shared" si="331"/>
        <v>0</v>
      </c>
      <c r="O838" s="387">
        <f t="shared" si="332"/>
        <v>0</v>
      </c>
      <c r="P838" s="387">
        <f t="shared" si="332"/>
        <v>0</v>
      </c>
      <c r="Q838" s="387">
        <f t="shared" si="332"/>
        <v>0</v>
      </c>
      <c r="R838" s="387">
        <f t="shared" si="332"/>
        <v>0</v>
      </c>
      <c r="S838" s="387">
        <f t="shared" si="332"/>
        <v>0</v>
      </c>
      <c r="T838" s="387">
        <f t="shared" si="332"/>
        <v>0</v>
      </c>
      <c r="U838" s="387">
        <f t="shared" si="332"/>
        <v>0</v>
      </c>
      <c r="V838" s="387">
        <f t="shared" si="332"/>
        <v>0</v>
      </c>
      <c r="W838" s="387">
        <f t="shared" si="332"/>
        <v>0</v>
      </c>
      <c r="X838" s="387">
        <f t="shared" si="332"/>
        <v>0</v>
      </c>
      <c r="Y838" s="387">
        <f t="shared" si="333"/>
        <v>0</v>
      </c>
      <c r="Z838" s="387">
        <f t="shared" si="333"/>
        <v>0</v>
      </c>
      <c r="AA838" s="387">
        <f t="shared" si="333"/>
        <v>0</v>
      </c>
      <c r="AB838" s="387">
        <f t="shared" si="333"/>
        <v>0</v>
      </c>
      <c r="AC838" s="387">
        <f t="shared" si="333"/>
        <v>0</v>
      </c>
      <c r="AD838" s="387">
        <f t="shared" si="333"/>
        <v>0</v>
      </c>
      <c r="AE838" s="387">
        <f t="shared" si="333"/>
        <v>0</v>
      </c>
      <c r="AF838" s="387">
        <f t="shared" si="333"/>
        <v>0</v>
      </c>
      <c r="AG838" s="387">
        <f t="shared" si="333"/>
        <v>0</v>
      </c>
      <c r="AH838" s="387">
        <f t="shared" si="333"/>
        <v>0</v>
      </c>
      <c r="AI838" s="387">
        <f t="shared" si="334"/>
        <v>0</v>
      </c>
      <c r="AJ838" s="387">
        <f t="shared" si="334"/>
        <v>0</v>
      </c>
      <c r="AK838" s="387">
        <f t="shared" si="334"/>
        <v>0</v>
      </c>
      <c r="AL838" s="387">
        <f t="shared" si="334"/>
        <v>0</v>
      </c>
      <c r="AM838" s="387">
        <f t="shared" si="334"/>
        <v>0</v>
      </c>
      <c r="AN838" s="387">
        <f t="shared" si="334"/>
        <v>0</v>
      </c>
      <c r="AO838" s="387">
        <f t="shared" si="334"/>
        <v>0</v>
      </c>
      <c r="AP838" s="387">
        <f t="shared" si="334"/>
        <v>0</v>
      </c>
      <c r="AQ838" s="387">
        <f t="shared" si="334"/>
        <v>0</v>
      </c>
      <c r="AR838" s="387">
        <f t="shared" si="334"/>
        <v>0</v>
      </c>
      <c r="AS838" s="387">
        <f t="shared" si="324"/>
        <v>0</v>
      </c>
    </row>
    <row r="839" spans="2:45" s="377" customFormat="1" hidden="1" outlineLevel="2">
      <c r="B839" s="377">
        <v>13</v>
      </c>
      <c r="C839" s="81"/>
      <c r="D839" s="338">
        <v>0</v>
      </c>
      <c r="E839" s="387">
        <f t="shared" si="331"/>
        <v>0</v>
      </c>
      <c r="F839" s="387">
        <f t="shared" si="331"/>
        <v>0</v>
      </c>
      <c r="G839" s="387">
        <f t="shared" si="331"/>
        <v>0</v>
      </c>
      <c r="H839" s="387">
        <f t="shared" si="331"/>
        <v>0</v>
      </c>
      <c r="I839" s="387">
        <f t="shared" si="331"/>
        <v>0</v>
      </c>
      <c r="J839" s="387">
        <f t="shared" si="331"/>
        <v>0</v>
      </c>
      <c r="K839" s="387">
        <f t="shared" si="331"/>
        <v>0</v>
      </c>
      <c r="L839" s="387">
        <f t="shared" si="331"/>
        <v>0</v>
      </c>
      <c r="M839" s="387">
        <f t="shared" si="331"/>
        <v>0</v>
      </c>
      <c r="N839" s="387">
        <f t="shared" si="331"/>
        <v>0</v>
      </c>
      <c r="O839" s="387">
        <f t="shared" si="332"/>
        <v>0</v>
      </c>
      <c r="P839" s="387">
        <f t="shared" si="332"/>
        <v>0</v>
      </c>
      <c r="Q839" s="387">
        <f t="shared" si="332"/>
        <v>0</v>
      </c>
      <c r="R839" s="387">
        <f t="shared" si="332"/>
        <v>0</v>
      </c>
      <c r="S839" s="387">
        <f t="shared" si="332"/>
        <v>0</v>
      </c>
      <c r="T839" s="387">
        <f t="shared" si="332"/>
        <v>0</v>
      </c>
      <c r="U839" s="387">
        <f t="shared" si="332"/>
        <v>0</v>
      </c>
      <c r="V839" s="387">
        <f t="shared" si="332"/>
        <v>0</v>
      </c>
      <c r="W839" s="387">
        <f t="shared" si="332"/>
        <v>0</v>
      </c>
      <c r="X839" s="387">
        <f t="shared" si="332"/>
        <v>0</v>
      </c>
      <c r="Y839" s="387">
        <f t="shared" si="333"/>
        <v>0</v>
      </c>
      <c r="Z839" s="387">
        <f t="shared" si="333"/>
        <v>0</v>
      </c>
      <c r="AA839" s="387">
        <f t="shared" si="333"/>
        <v>0</v>
      </c>
      <c r="AB839" s="387">
        <f t="shared" si="333"/>
        <v>0</v>
      </c>
      <c r="AC839" s="387">
        <f t="shared" si="333"/>
        <v>0</v>
      </c>
      <c r="AD839" s="387">
        <f t="shared" si="333"/>
        <v>0</v>
      </c>
      <c r="AE839" s="387">
        <f t="shared" si="333"/>
        <v>0</v>
      </c>
      <c r="AF839" s="387">
        <f t="shared" si="333"/>
        <v>0</v>
      </c>
      <c r="AG839" s="387">
        <f t="shared" si="333"/>
        <v>0</v>
      </c>
      <c r="AH839" s="387">
        <f t="shared" si="333"/>
        <v>0</v>
      </c>
      <c r="AI839" s="387">
        <f t="shared" si="334"/>
        <v>0</v>
      </c>
      <c r="AJ839" s="387">
        <f t="shared" si="334"/>
        <v>0</v>
      </c>
      <c r="AK839" s="387">
        <f t="shared" si="334"/>
        <v>0</v>
      </c>
      <c r="AL839" s="387">
        <f t="shared" si="334"/>
        <v>0</v>
      </c>
      <c r="AM839" s="387">
        <f t="shared" si="334"/>
        <v>0</v>
      </c>
      <c r="AN839" s="387">
        <f t="shared" si="334"/>
        <v>0</v>
      </c>
      <c r="AO839" s="387">
        <f t="shared" si="334"/>
        <v>0</v>
      </c>
      <c r="AP839" s="387">
        <f t="shared" si="334"/>
        <v>0</v>
      </c>
      <c r="AQ839" s="387">
        <f t="shared" si="334"/>
        <v>0</v>
      </c>
      <c r="AR839" s="387">
        <f t="shared" si="334"/>
        <v>0</v>
      </c>
      <c r="AS839" s="387">
        <f t="shared" si="324"/>
        <v>0</v>
      </c>
    </row>
    <row r="840" spans="2:45" s="377" customFormat="1" hidden="1" outlineLevel="2">
      <c r="B840" s="377">
        <v>14</v>
      </c>
      <c r="C840" s="81"/>
      <c r="D840" s="338">
        <v>0</v>
      </c>
      <c r="E840" s="387">
        <f t="shared" si="331"/>
        <v>0</v>
      </c>
      <c r="F840" s="387">
        <f t="shared" si="331"/>
        <v>0</v>
      </c>
      <c r="G840" s="387">
        <f t="shared" si="331"/>
        <v>0</v>
      </c>
      <c r="H840" s="387">
        <f t="shared" si="331"/>
        <v>0</v>
      </c>
      <c r="I840" s="387">
        <f t="shared" si="331"/>
        <v>0</v>
      </c>
      <c r="J840" s="387">
        <f t="shared" si="331"/>
        <v>0</v>
      </c>
      <c r="K840" s="387">
        <f t="shared" si="331"/>
        <v>0</v>
      </c>
      <c r="L840" s="387">
        <f t="shared" si="331"/>
        <v>0</v>
      </c>
      <c r="M840" s="387">
        <f t="shared" si="331"/>
        <v>0</v>
      </c>
      <c r="N840" s="387">
        <f t="shared" si="331"/>
        <v>0</v>
      </c>
      <c r="O840" s="387">
        <f t="shared" si="332"/>
        <v>0</v>
      </c>
      <c r="P840" s="387">
        <f t="shared" si="332"/>
        <v>0</v>
      </c>
      <c r="Q840" s="387">
        <f t="shared" si="332"/>
        <v>0</v>
      </c>
      <c r="R840" s="387">
        <f t="shared" si="332"/>
        <v>0</v>
      </c>
      <c r="S840" s="387">
        <f t="shared" si="332"/>
        <v>0</v>
      </c>
      <c r="T840" s="387">
        <f t="shared" si="332"/>
        <v>0</v>
      </c>
      <c r="U840" s="387">
        <f t="shared" si="332"/>
        <v>0</v>
      </c>
      <c r="V840" s="387">
        <f t="shared" si="332"/>
        <v>0</v>
      </c>
      <c r="W840" s="387">
        <f t="shared" si="332"/>
        <v>0</v>
      </c>
      <c r="X840" s="387">
        <f t="shared" si="332"/>
        <v>0</v>
      </c>
      <c r="Y840" s="387">
        <f t="shared" si="333"/>
        <v>0</v>
      </c>
      <c r="Z840" s="387">
        <f t="shared" si="333"/>
        <v>0</v>
      </c>
      <c r="AA840" s="387">
        <f t="shared" si="333"/>
        <v>0</v>
      </c>
      <c r="AB840" s="387">
        <f t="shared" si="333"/>
        <v>0</v>
      </c>
      <c r="AC840" s="387">
        <f t="shared" si="333"/>
        <v>0</v>
      </c>
      <c r="AD840" s="387">
        <f t="shared" si="333"/>
        <v>0</v>
      </c>
      <c r="AE840" s="387">
        <f t="shared" si="333"/>
        <v>0</v>
      </c>
      <c r="AF840" s="387">
        <f t="shared" si="333"/>
        <v>0</v>
      </c>
      <c r="AG840" s="387">
        <f t="shared" si="333"/>
        <v>0</v>
      </c>
      <c r="AH840" s="387">
        <f t="shared" si="333"/>
        <v>0</v>
      </c>
      <c r="AI840" s="387">
        <f t="shared" si="334"/>
        <v>0</v>
      </c>
      <c r="AJ840" s="387">
        <f t="shared" si="334"/>
        <v>0</v>
      </c>
      <c r="AK840" s="387">
        <f t="shared" si="334"/>
        <v>0</v>
      </c>
      <c r="AL840" s="387">
        <f t="shared" si="334"/>
        <v>0</v>
      </c>
      <c r="AM840" s="387">
        <f t="shared" si="334"/>
        <v>0</v>
      </c>
      <c r="AN840" s="387">
        <f t="shared" si="334"/>
        <v>0</v>
      </c>
      <c r="AO840" s="387">
        <f t="shared" si="334"/>
        <v>0</v>
      </c>
      <c r="AP840" s="387">
        <f t="shared" si="334"/>
        <v>0</v>
      </c>
      <c r="AQ840" s="387">
        <f t="shared" si="334"/>
        <v>0</v>
      </c>
      <c r="AR840" s="387">
        <f t="shared" si="334"/>
        <v>0</v>
      </c>
      <c r="AS840" s="387">
        <f t="shared" si="324"/>
        <v>0</v>
      </c>
    </row>
    <row r="841" spans="2:45" s="377" customFormat="1" hidden="1" outlineLevel="2">
      <c r="B841" s="377">
        <v>15</v>
      </c>
      <c r="C841" s="81"/>
      <c r="D841" s="338">
        <v>0</v>
      </c>
      <c r="E841" s="387">
        <f t="shared" si="331"/>
        <v>0</v>
      </c>
      <c r="F841" s="387">
        <f t="shared" si="331"/>
        <v>0</v>
      </c>
      <c r="G841" s="387">
        <f t="shared" si="331"/>
        <v>0</v>
      </c>
      <c r="H841" s="387">
        <f t="shared" si="331"/>
        <v>0</v>
      </c>
      <c r="I841" s="387">
        <f t="shared" si="331"/>
        <v>0</v>
      </c>
      <c r="J841" s="387">
        <f t="shared" si="331"/>
        <v>0</v>
      </c>
      <c r="K841" s="387">
        <f t="shared" si="331"/>
        <v>0</v>
      </c>
      <c r="L841" s="387">
        <f t="shared" si="331"/>
        <v>0</v>
      </c>
      <c r="M841" s="387">
        <f t="shared" si="331"/>
        <v>0</v>
      </c>
      <c r="N841" s="387">
        <f t="shared" si="331"/>
        <v>0</v>
      </c>
      <c r="O841" s="387">
        <f t="shared" si="332"/>
        <v>0</v>
      </c>
      <c r="P841" s="387">
        <f t="shared" si="332"/>
        <v>0</v>
      </c>
      <c r="Q841" s="387">
        <f t="shared" si="332"/>
        <v>0</v>
      </c>
      <c r="R841" s="387">
        <f t="shared" si="332"/>
        <v>0</v>
      </c>
      <c r="S841" s="387">
        <f t="shared" si="332"/>
        <v>0</v>
      </c>
      <c r="T841" s="387">
        <f t="shared" si="332"/>
        <v>0</v>
      </c>
      <c r="U841" s="387">
        <f t="shared" si="332"/>
        <v>0</v>
      </c>
      <c r="V841" s="387">
        <f t="shared" si="332"/>
        <v>0</v>
      </c>
      <c r="W841" s="387">
        <f t="shared" si="332"/>
        <v>0</v>
      </c>
      <c r="X841" s="387">
        <f t="shared" si="332"/>
        <v>0</v>
      </c>
      <c r="Y841" s="387">
        <f t="shared" si="333"/>
        <v>0</v>
      </c>
      <c r="Z841" s="387">
        <f t="shared" si="333"/>
        <v>0</v>
      </c>
      <c r="AA841" s="387">
        <f t="shared" si="333"/>
        <v>0</v>
      </c>
      <c r="AB841" s="387">
        <f t="shared" si="333"/>
        <v>0</v>
      </c>
      <c r="AC841" s="387">
        <f t="shared" si="333"/>
        <v>0</v>
      </c>
      <c r="AD841" s="387">
        <f t="shared" si="333"/>
        <v>0</v>
      </c>
      <c r="AE841" s="387">
        <f t="shared" si="333"/>
        <v>0</v>
      </c>
      <c r="AF841" s="387">
        <f t="shared" si="333"/>
        <v>0</v>
      </c>
      <c r="AG841" s="387">
        <f t="shared" si="333"/>
        <v>0</v>
      </c>
      <c r="AH841" s="387">
        <f t="shared" si="333"/>
        <v>0</v>
      </c>
      <c r="AI841" s="387">
        <f t="shared" si="334"/>
        <v>0</v>
      </c>
      <c r="AJ841" s="387">
        <f t="shared" si="334"/>
        <v>0</v>
      </c>
      <c r="AK841" s="387">
        <f t="shared" si="334"/>
        <v>0</v>
      </c>
      <c r="AL841" s="387">
        <f t="shared" si="334"/>
        <v>0</v>
      </c>
      <c r="AM841" s="387">
        <f t="shared" si="334"/>
        <v>0</v>
      </c>
      <c r="AN841" s="387">
        <f t="shared" si="334"/>
        <v>0</v>
      </c>
      <c r="AO841" s="387">
        <f t="shared" si="334"/>
        <v>0</v>
      </c>
      <c r="AP841" s="387">
        <f t="shared" si="334"/>
        <v>0</v>
      </c>
      <c r="AQ841" s="387">
        <f t="shared" si="334"/>
        <v>0</v>
      </c>
      <c r="AR841" s="387">
        <f t="shared" si="334"/>
        <v>0</v>
      </c>
      <c r="AS841" s="387">
        <f t="shared" si="324"/>
        <v>0</v>
      </c>
    </row>
    <row r="842" spans="2:45" s="377" customFormat="1" hidden="1" outlineLevel="2">
      <c r="B842" s="377">
        <v>16</v>
      </c>
      <c r="C842" s="81"/>
      <c r="D842" s="338">
        <v>4.8236582986422833</v>
      </c>
      <c r="E842" s="387">
        <f t="shared" si="331"/>
        <v>0</v>
      </c>
      <c r="F842" s="387">
        <f t="shared" si="331"/>
        <v>0</v>
      </c>
      <c r="G842" s="387">
        <f t="shared" si="331"/>
        <v>0</v>
      </c>
      <c r="H842" s="387">
        <f t="shared" si="331"/>
        <v>0</v>
      </c>
      <c r="I842" s="387">
        <f t="shared" si="331"/>
        <v>0</v>
      </c>
      <c r="J842" s="387">
        <f t="shared" si="331"/>
        <v>0</v>
      </c>
      <c r="K842" s="387">
        <f t="shared" si="331"/>
        <v>0</v>
      </c>
      <c r="L842" s="387">
        <f t="shared" si="331"/>
        <v>0</v>
      </c>
      <c r="M842" s="387">
        <f t="shared" si="331"/>
        <v>0</v>
      </c>
      <c r="N842" s="387">
        <f t="shared" si="331"/>
        <v>0</v>
      </c>
      <c r="O842" s="387">
        <f t="shared" si="332"/>
        <v>0</v>
      </c>
      <c r="P842" s="387">
        <f t="shared" si="332"/>
        <v>0</v>
      </c>
      <c r="Q842" s="387">
        <f t="shared" si="332"/>
        <v>0</v>
      </c>
      <c r="R842" s="387">
        <f t="shared" si="332"/>
        <v>0</v>
      </c>
      <c r="S842" s="387">
        <f t="shared" si="332"/>
        <v>0</v>
      </c>
      <c r="T842" s="387">
        <f t="shared" si="332"/>
        <v>0</v>
      </c>
      <c r="U842" s="387">
        <f t="shared" si="332"/>
        <v>0.48236582986422832</v>
      </c>
      <c r="V842" s="387">
        <f t="shared" si="332"/>
        <v>0.48236582986422832</v>
      </c>
      <c r="W842" s="387">
        <f t="shared" si="332"/>
        <v>0.48236582986422832</v>
      </c>
      <c r="X842" s="387">
        <f t="shared" si="332"/>
        <v>0.48236582986422832</v>
      </c>
      <c r="Y842" s="387">
        <f t="shared" si="333"/>
        <v>0.48236582986422832</v>
      </c>
      <c r="Z842" s="387">
        <f t="shared" si="333"/>
        <v>0.48236582986422832</v>
      </c>
      <c r="AA842" s="387">
        <f t="shared" si="333"/>
        <v>0.48236582986422832</v>
      </c>
      <c r="AB842" s="387">
        <f t="shared" si="333"/>
        <v>0.48236582986422832</v>
      </c>
      <c r="AC842" s="387">
        <f t="shared" si="333"/>
        <v>0.48236582986422832</v>
      </c>
      <c r="AD842" s="387">
        <f t="shared" si="333"/>
        <v>0.48236582986422832</v>
      </c>
      <c r="AE842" s="387">
        <f t="shared" si="333"/>
        <v>0</v>
      </c>
      <c r="AF842" s="387">
        <f t="shared" si="333"/>
        <v>0</v>
      </c>
      <c r="AG842" s="387">
        <f t="shared" si="333"/>
        <v>0</v>
      </c>
      <c r="AH842" s="387">
        <f t="shared" si="333"/>
        <v>0</v>
      </c>
      <c r="AI842" s="387">
        <f t="shared" si="334"/>
        <v>0</v>
      </c>
      <c r="AJ842" s="387">
        <f t="shared" si="334"/>
        <v>0</v>
      </c>
      <c r="AK842" s="387">
        <f t="shared" si="334"/>
        <v>0</v>
      </c>
      <c r="AL842" s="387">
        <f t="shared" si="334"/>
        <v>0</v>
      </c>
      <c r="AM842" s="387">
        <f t="shared" si="334"/>
        <v>0</v>
      </c>
      <c r="AN842" s="387">
        <f t="shared" si="334"/>
        <v>0</v>
      </c>
      <c r="AO842" s="387">
        <f t="shared" si="334"/>
        <v>0</v>
      </c>
      <c r="AP842" s="387">
        <f t="shared" si="334"/>
        <v>0</v>
      </c>
      <c r="AQ842" s="387">
        <f t="shared" si="334"/>
        <v>0</v>
      </c>
      <c r="AR842" s="387">
        <f t="shared" si="334"/>
        <v>0</v>
      </c>
      <c r="AS842" s="387">
        <f t="shared" si="324"/>
        <v>4.8236582986422833</v>
      </c>
    </row>
    <row r="843" spans="2:45" s="377" customFormat="1" hidden="1" outlineLevel="2">
      <c r="B843" s="377">
        <v>17</v>
      </c>
      <c r="C843" s="81"/>
      <c r="D843" s="338">
        <v>0</v>
      </c>
      <c r="E843" s="387">
        <f t="shared" si="331"/>
        <v>0</v>
      </c>
      <c r="F843" s="387">
        <f t="shared" si="331"/>
        <v>0</v>
      </c>
      <c r="G843" s="387">
        <f t="shared" si="331"/>
        <v>0</v>
      </c>
      <c r="H843" s="387">
        <f t="shared" si="331"/>
        <v>0</v>
      </c>
      <c r="I843" s="387">
        <f t="shared" si="331"/>
        <v>0</v>
      </c>
      <c r="J843" s="387">
        <f t="shared" si="331"/>
        <v>0</v>
      </c>
      <c r="K843" s="387">
        <f t="shared" si="331"/>
        <v>0</v>
      </c>
      <c r="L843" s="387">
        <f t="shared" si="331"/>
        <v>0</v>
      </c>
      <c r="M843" s="387">
        <f t="shared" si="331"/>
        <v>0</v>
      </c>
      <c r="N843" s="387">
        <f t="shared" si="331"/>
        <v>0</v>
      </c>
      <c r="O843" s="387">
        <f t="shared" si="332"/>
        <v>0</v>
      </c>
      <c r="P843" s="387">
        <f t="shared" si="332"/>
        <v>0</v>
      </c>
      <c r="Q843" s="387">
        <f t="shared" si="332"/>
        <v>0</v>
      </c>
      <c r="R843" s="387">
        <f t="shared" si="332"/>
        <v>0</v>
      </c>
      <c r="S843" s="387">
        <f t="shared" si="332"/>
        <v>0</v>
      </c>
      <c r="T843" s="387">
        <f t="shared" si="332"/>
        <v>0</v>
      </c>
      <c r="U843" s="387">
        <f t="shared" si="332"/>
        <v>0</v>
      </c>
      <c r="V843" s="387">
        <f t="shared" si="332"/>
        <v>0</v>
      </c>
      <c r="W843" s="387">
        <f t="shared" si="332"/>
        <v>0</v>
      </c>
      <c r="X843" s="387">
        <f t="shared" si="332"/>
        <v>0</v>
      </c>
      <c r="Y843" s="387">
        <f t="shared" si="333"/>
        <v>0</v>
      </c>
      <c r="Z843" s="387">
        <f t="shared" si="333"/>
        <v>0</v>
      </c>
      <c r="AA843" s="387">
        <f t="shared" si="333"/>
        <v>0</v>
      </c>
      <c r="AB843" s="387">
        <f t="shared" si="333"/>
        <v>0</v>
      </c>
      <c r="AC843" s="387">
        <f t="shared" si="333"/>
        <v>0</v>
      </c>
      <c r="AD843" s="387">
        <f t="shared" si="333"/>
        <v>0</v>
      </c>
      <c r="AE843" s="387">
        <f t="shared" si="333"/>
        <v>0</v>
      </c>
      <c r="AF843" s="387">
        <f t="shared" si="333"/>
        <v>0</v>
      </c>
      <c r="AG843" s="387">
        <f t="shared" si="333"/>
        <v>0</v>
      </c>
      <c r="AH843" s="387">
        <f t="shared" si="333"/>
        <v>0</v>
      </c>
      <c r="AI843" s="387">
        <f t="shared" si="334"/>
        <v>0</v>
      </c>
      <c r="AJ843" s="387">
        <f t="shared" si="334"/>
        <v>0</v>
      </c>
      <c r="AK843" s="387">
        <f t="shared" si="334"/>
        <v>0</v>
      </c>
      <c r="AL843" s="387">
        <f t="shared" si="334"/>
        <v>0</v>
      </c>
      <c r="AM843" s="387">
        <f t="shared" si="334"/>
        <v>0</v>
      </c>
      <c r="AN843" s="387">
        <f t="shared" si="334"/>
        <v>0</v>
      </c>
      <c r="AO843" s="387">
        <f t="shared" si="334"/>
        <v>0</v>
      </c>
      <c r="AP843" s="387">
        <f t="shared" si="334"/>
        <v>0</v>
      </c>
      <c r="AQ843" s="387">
        <f t="shared" si="334"/>
        <v>0</v>
      </c>
      <c r="AR843" s="387">
        <f t="shared" si="334"/>
        <v>0</v>
      </c>
      <c r="AS843" s="387">
        <f t="shared" si="324"/>
        <v>0</v>
      </c>
    </row>
    <row r="844" spans="2:45" s="377" customFormat="1" hidden="1" outlineLevel="2">
      <c r="B844" s="377">
        <v>18</v>
      </c>
      <c r="C844" s="81"/>
      <c r="D844" s="338">
        <v>0</v>
      </c>
      <c r="E844" s="387">
        <f t="shared" si="331"/>
        <v>0</v>
      </c>
      <c r="F844" s="387">
        <f t="shared" si="331"/>
        <v>0</v>
      </c>
      <c r="G844" s="387">
        <f t="shared" si="331"/>
        <v>0</v>
      </c>
      <c r="H844" s="387">
        <f t="shared" si="331"/>
        <v>0</v>
      </c>
      <c r="I844" s="387">
        <f t="shared" si="331"/>
        <v>0</v>
      </c>
      <c r="J844" s="387">
        <f t="shared" si="331"/>
        <v>0</v>
      </c>
      <c r="K844" s="387">
        <f t="shared" si="331"/>
        <v>0</v>
      </c>
      <c r="L844" s="387">
        <f t="shared" si="331"/>
        <v>0</v>
      </c>
      <c r="M844" s="387">
        <f t="shared" si="331"/>
        <v>0</v>
      </c>
      <c r="N844" s="387">
        <f t="shared" si="331"/>
        <v>0</v>
      </c>
      <c r="O844" s="387">
        <f t="shared" si="332"/>
        <v>0</v>
      </c>
      <c r="P844" s="387">
        <f t="shared" si="332"/>
        <v>0</v>
      </c>
      <c r="Q844" s="387">
        <f t="shared" si="332"/>
        <v>0</v>
      </c>
      <c r="R844" s="387">
        <f t="shared" si="332"/>
        <v>0</v>
      </c>
      <c r="S844" s="387">
        <f t="shared" si="332"/>
        <v>0</v>
      </c>
      <c r="T844" s="387">
        <f t="shared" si="332"/>
        <v>0</v>
      </c>
      <c r="U844" s="387">
        <f t="shared" si="332"/>
        <v>0</v>
      </c>
      <c r="V844" s="387">
        <f t="shared" si="332"/>
        <v>0</v>
      </c>
      <c r="W844" s="387">
        <f t="shared" si="332"/>
        <v>0</v>
      </c>
      <c r="X844" s="387">
        <f t="shared" si="332"/>
        <v>0</v>
      </c>
      <c r="Y844" s="387">
        <f t="shared" si="333"/>
        <v>0</v>
      </c>
      <c r="Z844" s="387">
        <f t="shared" si="333"/>
        <v>0</v>
      </c>
      <c r="AA844" s="387">
        <f t="shared" si="333"/>
        <v>0</v>
      </c>
      <c r="AB844" s="387">
        <f t="shared" si="333"/>
        <v>0</v>
      </c>
      <c r="AC844" s="387">
        <f t="shared" si="333"/>
        <v>0</v>
      </c>
      <c r="AD844" s="387">
        <f t="shared" si="333"/>
        <v>0</v>
      </c>
      <c r="AE844" s="387">
        <f t="shared" si="333"/>
        <v>0</v>
      </c>
      <c r="AF844" s="387">
        <f t="shared" si="333"/>
        <v>0</v>
      </c>
      <c r="AG844" s="387">
        <f t="shared" si="333"/>
        <v>0</v>
      </c>
      <c r="AH844" s="387">
        <f t="shared" si="333"/>
        <v>0</v>
      </c>
      <c r="AI844" s="387">
        <f t="shared" si="334"/>
        <v>0</v>
      </c>
      <c r="AJ844" s="387">
        <f t="shared" si="334"/>
        <v>0</v>
      </c>
      <c r="AK844" s="387">
        <f t="shared" si="334"/>
        <v>0</v>
      </c>
      <c r="AL844" s="387">
        <f t="shared" si="334"/>
        <v>0</v>
      </c>
      <c r="AM844" s="387">
        <f t="shared" si="334"/>
        <v>0</v>
      </c>
      <c r="AN844" s="387">
        <f t="shared" si="334"/>
        <v>0</v>
      </c>
      <c r="AO844" s="387">
        <f t="shared" si="334"/>
        <v>0</v>
      </c>
      <c r="AP844" s="387">
        <f t="shared" si="334"/>
        <v>0</v>
      </c>
      <c r="AQ844" s="387">
        <f t="shared" si="334"/>
        <v>0</v>
      </c>
      <c r="AR844" s="387">
        <f t="shared" si="334"/>
        <v>0</v>
      </c>
      <c r="AS844" s="387">
        <f t="shared" si="324"/>
        <v>0</v>
      </c>
    </row>
    <row r="845" spans="2:45" s="377" customFormat="1" hidden="1" outlineLevel="2">
      <c r="B845" s="377">
        <v>19</v>
      </c>
      <c r="C845" s="81"/>
      <c r="D845" s="338">
        <v>0</v>
      </c>
      <c r="E845" s="387">
        <f t="shared" si="331"/>
        <v>0</v>
      </c>
      <c r="F845" s="387">
        <f t="shared" si="331"/>
        <v>0</v>
      </c>
      <c r="G845" s="387">
        <f t="shared" si="331"/>
        <v>0</v>
      </c>
      <c r="H845" s="387">
        <f t="shared" si="331"/>
        <v>0</v>
      </c>
      <c r="I845" s="387">
        <f t="shared" si="331"/>
        <v>0</v>
      </c>
      <c r="J845" s="387">
        <f t="shared" si="331"/>
        <v>0</v>
      </c>
      <c r="K845" s="387">
        <f t="shared" si="331"/>
        <v>0</v>
      </c>
      <c r="L845" s="387">
        <f t="shared" si="331"/>
        <v>0</v>
      </c>
      <c r="M845" s="387">
        <f t="shared" si="331"/>
        <v>0</v>
      </c>
      <c r="N845" s="387">
        <f t="shared" si="331"/>
        <v>0</v>
      </c>
      <c r="O845" s="387">
        <f t="shared" si="332"/>
        <v>0</v>
      </c>
      <c r="P845" s="387">
        <f t="shared" si="332"/>
        <v>0</v>
      </c>
      <c r="Q845" s="387">
        <f t="shared" si="332"/>
        <v>0</v>
      </c>
      <c r="R845" s="387">
        <f t="shared" si="332"/>
        <v>0</v>
      </c>
      <c r="S845" s="387">
        <f t="shared" si="332"/>
        <v>0</v>
      </c>
      <c r="T845" s="387">
        <f t="shared" si="332"/>
        <v>0</v>
      </c>
      <c r="U845" s="387">
        <f t="shared" si="332"/>
        <v>0</v>
      </c>
      <c r="V845" s="387">
        <f t="shared" si="332"/>
        <v>0</v>
      </c>
      <c r="W845" s="387">
        <f t="shared" si="332"/>
        <v>0</v>
      </c>
      <c r="X845" s="387">
        <f t="shared" si="332"/>
        <v>0</v>
      </c>
      <c r="Y845" s="387">
        <f t="shared" si="333"/>
        <v>0</v>
      </c>
      <c r="Z845" s="387">
        <f t="shared" si="333"/>
        <v>0</v>
      </c>
      <c r="AA845" s="387">
        <f t="shared" si="333"/>
        <v>0</v>
      </c>
      <c r="AB845" s="387">
        <f t="shared" si="333"/>
        <v>0</v>
      </c>
      <c r="AC845" s="387">
        <f t="shared" si="333"/>
        <v>0</v>
      </c>
      <c r="AD845" s="387">
        <f t="shared" si="333"/>
        <v>0</v>
      </c>
      <c r="AE845" s="387">
        <f t="shared" si="333"/>
        <v>0</v>
      </c>
      <c r="AF845" s="387">
        <f t="shared" si="333"/>
        <v>0</v>
      </c>
      <c r="AG845" s="387">
        <f t="shared" si="333"/>
        <v>0</v>
      </c>
      <c r="AH845" s="387">
        <f t="shared" si="333"/>
        <v>0</v>
      </c>
      <c r="AI845" s="387">
        <f t="shared" si="334"/>
        <v>0</v>
      </c>
      <c r="AJ845" s="387">
        <f t="shared" si="334"/>
        <v>0</v>
      </c>
      <c r="AK845" s="387">
        <f t="shared" si="334"/>
        <v>0</v>
      </c>
      <c r="AL845" s="387">
        <f t="shared" si="334"/>
        <v>0</v>
      </c>
      <c r="AM845" s="387">
        <f t="shared" si="334"/>
        <v>0</v>
      </c>
      <c r="AN845" s="387">
        <f t="shared" si="334"/>
        <v>0</v>
      </c>
      <c r="AO845" s="387">
        <f t="shared" si="334"/>
        <v>0</v>
      </c>
      <c r="AP845" s="387">
        <f t="shared" si="334"/>
        <v>0</v>
      </c>
      <c r="AQ845" s="387">
        <f t="shared" si="334"/>
        <v>0</v>
      </c>
      <c r="AR845" s="387">
        <f t="shared" si="334"/>
        <v>0</v>
      </c>
      <c r="AS845" s="387">
        <f t="shared" si="324"/>
        <v>0</v>
      </c>
    </row>
    <row r="846" spans="2:45" s="377" customFormat="1" hidden="1" outlineLevel="2">
      <c r="B846" s="377">
        <v>20</v>
      </c>
      <c r="C846" s="81"/>
      <c r="D846" s="338">
        <v>0</v>
      </c>
      <c r="E846" s="387">
        <f t="shared" si="331"/>
        <v>0</v>
      </c>
      <c r="F846" s="387">
        <f t="shared" si="331"/>
        <v>0</v>
      </c>
      <c r="G846" s="387">
        <f t="shared" si="331"/>
        <v>0</v>
      </c>
      <c r="H846" s="387">
        <f t="shared" si="331"/>
        <v>0</v>
      </c>
      <c r="I846" s="387">
        <f t="shared" si="331"/>
        <v>0</v>
      </c>
      <c r="J846" s="387">
        <f t="shared" si="331"/>
        <v>0</v>
      </c>
      <c r="K846" s="387">
        <f t="shared" si="331"/>
        <v>0</v>
      </c>
      <c r="L846" s="387">
        <f t="shared" si="331"/>
        <v>0</v>
      </c>
      <c r="M846" s="387">
        <f t="shared" si="331"/>
        <v>0</v>
      </c>
      <c r="N846" s="387">
        <f t="shared" si="331"/>
        <v>0</v>
      </c>
      <c r="O846" s="387">
        <f t="shared" si="332"/>
        <v>0</v>
      </c>
      <c r="P846" s="387">
        <f t="shared" si="332"/>
        <v>0</v>
      </c>
      <c r="Q846" s="387">
        <f t="shared" si="332"/>
        <v>0</v>
      </c>
      <c r="R846" s="387">
        <f t="shared" si="332"/>
        <v>0</v>
      </c>
      <c r="S846" s="387">
        <f t="shared" si="332"/>
        <v>0</v>
      </c>
      <c r="T846" s="387">
        <f t="shared" si="332"/>
        <v>0</v>
      </c>
      <c r="U846" s="387">
        <f t="shared" si="332"/>
        <v>0</v>
      </c>
      <c r="V846" s="387">
        <f t="shared" si="332"/>
        <v>0</v>
      </c>
      <c r="W846" s="387">
        <f t="shared" si="332"/>
        <v>0</v>
      </c>
      <c r="X846" s="387">
        <f t="shared" si="332"/>
        <v>0</v>
      </c>
      <c r="Y846" s="387">
        <f t="shared" si="333"/>
        <v>0</v>
      </c>
      <c r="Z846" s="387">
        <f t="shared" si="333"/>
        <v>0</v>
      </c>
      <c r="AA846" s="387">
        <f t="shared" si="333"/>
        <v>0</v>
      </c>
      <c r="AB846" s="387">
        <f t="shared" si="333"/>
        <v>0</v>
      </c>
      <c r="AC846" s="387">
        <f t="shared" si="333"/>
        <v>0</v>
      </c>
      <c r="AD846" s="387">
        <f t="shared" si="333"/>
        <v>0</v>
      </c>
      <c r="AE846" s="387">
        <f t="shared" si="333"/>
        <v>0</v>
      </c>
      <c r="AF846" s="387">
        <f t="shared" si="333"/>
        <v>0</v>
      </c>
      <c r="AG846" s="387">
        <f t="shared" si="333"/>
        <v>0</v>
      </c>
      <c r="AH846" s="387">
        <f t="shared" si="333"/>
        <v>0</v>
      </c>
      <c r="AI846" s="387">
        <f t="shared" si="334"/>
        <v>0</v>
      </c>
      <c r="AJ846" s="387">
        <f t="shared" si="334"/>
        <v>0</v>
      </c>
      <c r="AK846" s="387">
        <f t="shared" si="334"/>
        <v>0</v>
      </c>
      <c r="AL846" s="387">
        <f t="shared" si="334"/>
        <v>0</v>
      </c>
      <c r="AM846" s="387">
        <f t="shared" si="334"/>
        <v>0</v>
      </c>
      <c r="AN846" s="387">
        <f t="shared" si="334"/>
        <v>0</v>
      </c>
      <c r="AO846" s="387">
        <f t="shared" si="334"/>
        <v>0</v>
      </c>
      <c r="AP846" s="387">
        <f t="shared" si="334"/>
        <v>0</v>
      </c>
      <c r="AQ846" s="387">
        <f t="shared" si="334"/>
        <v>0</v>
      </c>
      <c r="AR846" s="387">
        <f t="shared" si="334"/>
        <v>0</v>
      </c>
      <c r="AS846" s="387">
        <f t="shared" si="324"/>
        <v>0</v>
      </c>
    </row>
    <row r="847" spans="2:45" s="377" customFormat="1" hidden="1" outlineLevel="2">
      <c r="B847" s="377">
        <v>21</v>
      </c>
      <c r="C847" s="81"/>
      <c r="D847" s="338">
        <v>4.8236582986422833</v>
      </c>
      <c r="E847" s="387">
        <f t="shared" ref="E847:N856" si="335">IF(AND(E$2=$B847,$B847=$C$3),$D847,IF(AND(E$2&gt;$B847,E$2&lt;=$D$826+$B847),SLN($D847,0,IF($C$3-$B847&gt;=$D$826,$D$826,$C$3-$B847)),0))</f>
        <v>0</v>
      </c>
      <c r="F847" s="387">
        <f t="shared" si="335"/>
        <v>0</v>
      </c>
      <c r="G847" s="387">
        <f t="shared" si="335"/>
        <v>0</v>
      </c>
      <c r="H847" s="387">
        <f t="shared" si="335"/>
        <v>0</v>
      </c>
      <c r="I847" s="387">
        <f t="shared" si="335"/>
        <v>0</v>
      </c>
      <c r="J847" s="387">
        <f t="shared" si="335"/>
        <v>0</v>
      </c>
      <c r="K847" s="387">
        <f t="shared" si="335"/>
        <v>0</v>
      </c>
      <c r="L847" s="387">
        <f t="shared" si="335"/>
        <v>0</v>
      </c>
      <c r="M847" s="387">
        <f t="shared" si="335"/>
        <v>0</v>
      </c>
      <c r="N847" s="387">
        <f t="shared" si="335"/>
        <v>0</v>
      </c>
      <c r="O847" s="387">
        <f t="shared" ref="O847:X856" si="336">IF(AND(O$2=$B847,$B847=$C$3),$D847,IF(AND(O$2&gt;$B847,O$2&lt;=$D$826+$B847),SLN($D847,0,IF($C$3-$B847&gt;=$D$826,$D$826,$C$3-$B847)),0))</f>
        <v>0</v>
      </c>
      <c r="P847" s="387">
        <f t="shared" si="336"/>
        <v>0</v>
      </c>
      <c r="Q847" s="387">
        <f t="shared" si="336"/>
        <v>0</v>
      </c>
      <c r="R847" s="387">
        <f t="shared" si="336"/>
        <v>0</v>
      </c>
      <c r="S847" s="387">
        <f t="shared" si="336"/>
        <v>0</v>
      </c>
      <c r="T847" s="387">
        <f t="shared" si="336"/>
        <v>0</v>
      </c>
      <c r="U847" s="387">
        <f t="shared" si="336"/>
        <v>0</v>
      </c>
      <c r="V847" s="387">
        <f t="shared" si="336"/>
        <v>0</v>
      </c>
      <c r="W847" s="387">
        <f t="shared" si="336"/>
        <v>0</v>
      </c>
      <c r="X847" s="387">
        <f t="shared" si="336"/>
        <v>0</v>
      </c>
      <c r="Y847" s="387">
        <f t="shared" ref="Y847:AH856" si="337">IF(AND(Y$2=$B847,$B847=$C$3),$D847,IF(AND(Y$2&gt;$B847,Y$2&lt;=$D$826+$B847),SLN($D847,0,IF($C$3-$B847&gt;=$D$826,$D$826,$C$3-$B847)),0))</f>
        <v>0</v>
      </c>
      <c r="Z847" s="387">
        <f t="shared" si="337"/>
        <v>0.48236582986422832</v>
      </c>
      <c r="AA847" s="387">
        <f t="shared" si="337"/>
        <v>0.48236582986422832</v>
      </c>
      <c r="AB847" s="387">
        <f t="shared" si="337"/>
        <v>0.48236582986422832</v>
      </c>
      <c r="AC847" s="387">
        <f t="shared" si="337"/>
        <v>0.48236582986422832</v>
      </c>
      <c r="AD847" s="387">
        <f t="shared" si="337"/>
        <v>0.48236582986422832</v>
      </c>
      <c r="AE847" s="387">
        <f t="shared" si="337"/>
        <v>0.48236582986422832</v>
      </c>
      <c r="AF847" s="387">
        <f t="shared" si="337"/>
        <v>0.48236582986422832</v>
      </c>
      <c r="AG847" s="387">
        <f t="shared" si="337"/>
        <v>0.48236582986422832</v>
      </c>
      <c r="AH847" s="387">
        <f t="shared" si="337"/>
        <v>0.48236582986422832</v>
      </c>
      <c r="AI847" s="387">
        <f t="shared" ref="AI847:AR856" si="338">IF(AND(AI$2=$B847,$B847=$C$3),$D847,IF(AND(AI$2&gt;$B847,AI$2&lt;=$D$826+$B847),SLN($D847,0,IF($C$3-$B847&gt;=$D$826,$D$826,$C$3-$B847)),0))</f>
        <v>0.48236582986422832</v>
      </c>
      <c r="AJ847" s="387">
        <f t="shared" si="338"/>
        <v>0</v>
      </c>
      <c r="AK847" s="387">
        <f t="shared" si="338"/>
        <v>0</v>
      </c>
      <c r="AL847" s="387">
        <f t="shared" si="338"/>
        <v>0</v>
      </c>
      <c r="AM847" s="387">
        <f t="shared" si="338"/>
        <v>0</v>
      </c>
      <c r="AN847" s="387">
        <f t="shared" si="338"/>
        <v>0</v>
      </c>
      <c r="AO847" s="387">
        <f t="shared" si="338"/>
        <v>0</v>
      </c>
      <c r="AP847" s="387">
        <f t="shared" si="338"/>
        <v>0</v>
      </c>
      <c r="AQ847" s="387">
        <f t="shared" si="338"/>
        <v>0</v>
      </c>
      <c r="AR847" s="387">
        <f t="shared" si="338"/>
        <v>0</v>
      </c>
      <c r="AS847" s="387">
        <f t="shared" si="324"/>
        <v>4.8236582986422833</v>
      </c>
    </row>
    <row r="848" spans="2:45" s="377" customFormat="1" hidden="1" outlineLevel="2">
      <c r="B848" s="377">
        <v>22</v>
      </c>
      <c r="C848" s="81"/>
      <c r="D848" s="338">
        <v>0</v>
      </c>
      <c r="E848" s="387">
        <f t="shared" si="335"/>
        <v>0</v>
      </c>
      <c r="F848" s="387">
        <f t="shared" si="335"/>
        <v>0</v>
      </c>
      <c r="G848" s="387">
        <f t="shared" si="335"/>
        <v>0</v>
      </c>
      <c r="H848" s="387">
        <f t="shared" si="335"/>
        <v>0</v>
      </c>
      <c r="I848" s="387">
        <f t="shared" si="335"/>
        <v>0</v>
      </c>
      <c r="J848" s="387">
        <f t="shared" si="335"/>
        <v>0</v>
      </c>
      <c r="K848" s="387">
        <f t="shared" si="335"/>
        <v>0</v>
      </c>
      <c r="L848" s="387">
        <f t="shared" si="335"/>
        <v>0</v>
      </c>
      <c r="M848" s="387">
        <f t="shared" si="335"/>
        <v>0</v>
      </c>
      <c r="N848" s="387">
        <f t="shared" si="335"/>
        <v>0</v>
      </c>
      <c r="O848" s="387">
        <f t="shared" si="336"/>
        <v>0</v>
      </c>
      <c r="P848" s="387">
        <f t="shared" si="336"/>
        <v>0</v>
      </c>
      <c r="Q848" s="387">
        <f t="shared" si="336"/>
        <v>0</v>
      </c>
      <c r="R848" s="387">
        <f t="shared" si="336"/>
        <v>0</v>
      </c>
      <c r="S848" s="387">
        <f t="shared" si="336"/>
        <v>0</v>
      </c>
      <c r="T848" s="387">
        <f t="shared" si="336"/>
        <v>0</v>
      </c>
      <c r="U848" s="387">
        <f t="shared" si="336"/>
        <v>0</v>
      </c>
      <c r="V848" s="387">
        <f t="shared" si="336"/>
        <v>0</v>
      </c>
      <c r="W848" s="387">
        <f t="shared" si="336"/>
        <v>0</v>
      </c>
      <c r="X848" s="387">
        <f t="shared" si="336"/>
        <v>0</v>
      </c>
      <c r="Y848" s="387">
        <f t="shared" si="337"/>
        <v>0</v>
      </c>
      <c r="Z848" s="387">
        <f t="shared" si="337"/>
        <v>0</v>
      </c>
      <c r="AA848" s="387">
        <f t="shared" si="337"/>
        <v>0</v>
      </c>
      <c r="AB848" s="387">
        <f t="shared" si="337"/>
        <v>0</v>
      </c>
      <c r="AC848" s="387">
        <f t="shared" si="337"/>
        <v>0</v>
      </c>
      <c r="AD848" s="387">
        <f t="shared" si="337"/>
        <v>0</v>
      </c>
      <c r="AE848" s="387">
        <f t="shared" si="337"/>
        <v>0</v>
      </c>
      <c r="AF848" s="387">
        <f t="shared" si="337"/>
        <v>0</v>
      </c>
      <c r="AG848" s="387">
        <f t="shared" si="337"/>
        <v>0</v>
      </c>
      <c r="AH848" s="387">
        <f t="shared" si="337"/>
        <v>0</v>
      </c>
      <c r="AI848" s="387">
        <f t="shared" si="338"/>
        <v>0</v>
      </c>
      <c r="AJ848" s="387">
        <f t="shared" si="338"/>
        <v>0</v>
      </c>
      <c r="AK848" s="387">
        <f t="shared" si="338"/>
        <v>0</v>
      </c>
      <c r="AL848" s="387">
        <f t="shared" si="338"/>
        <v>0</v>
      </c>
      <c r="AM848" s="387">
        <f t="shared" si="338"/>
        <v>0</v>
      </c>
      <c r="AN848" s="387">
        <f t="shared" si="338"/>
        <v>0</v>
      </c>
      <c r="AO848" s="387">
        <f t="shared" si="338"/>
        <v>0</v>
      </c>
      <c r="AP848" s="387">
        <f t="shared" si="338"/>
        <v>0</v>
      </c>
      <c r="AQ848" s="387">
        <f t="shared" si="338"/>
        <v>0</v>
      </c>
      <c r="AR848" s="387">
        <f t="shared" si="338"/>
        <v>0</v>
      </c>
      <c r="AS848" s="387">
        <f t="shared" ref="AS848:AS911" si="339">SUM(E848:AR848)</f>
        <v>0</v>
      </c>
    </row>
    <row r="849" spans="2:45" s="377" customFormat="1" hidden="1" outlineLevel="2">
      <c r="B849" s="377">
        <v>23</v>
      </c>
      <c r="C849" s="81"/>
      <c r="D849" s="338">
        <v>0</v>
      </c>
      <c r="E849" s="387">
        <f t="shared" si="335"/>
        <v>0</v>
      </c>
      <c r="F849" s="387">
        <f t="shared" si="335"/>
        <v>0</v>
      </c>
      <c r="G849" s="387">
        <f t="shared" si="335"/>
        <v>0</v>
      </c>
      <c r="H849" s="387">
        <f t="shared" si="335"/>
        <v>0</v>
      </c>
      <c r="I849" s="387">
        <f t="shared" si="335"/>
        <v>0</v>
      </c>
      <c r="J849" s="387">
        <f t="shared" si="335"/>
        <v>0</v>
      </c>
      <c r="K849" s="387">
        <f t="shared" si="335"/>
        <v>0</v>
      </c>
      <c r="L849" s="387">
        <f t="shared" si="335"/>
        <v>0</v>
      </c>
      <c r="M849" s="387">
        <f t="shared" si="335"/>
        <v>0</v>
      </c>
      <c r="N849" s="387">
        <f t="shared" si="335"/>
        <v>0</v>
      </c>
      <c r="O849" s="387">
        <f t="shared" si="336"/>
        <v>0</v>
      </c>
      <c r="P849" s="387">
        <f t="shared" si="336"/>
        <v>0</v>
      </c>
      <c r="Q849" s="387">
        <f t="shared" si="336"/>
        <v>0</v>
      </c>
      <c r="R849" s="387">
        <f t="shared" si="336"/>
        <v>0</v>
      </c>
      <c r="S849" s="387">
        <f t="shared" si="336"/>
        <v>0</v>
      </c>
      <c r="T849" s="387">
        <f t="shared" si="336"/>
        <v>0</v>
      </c>
      <c r="U849" s="387">
        <f t="shared" si="336"/>
        <v>0</v>
      </c>
      <c r="V849" s="387">
        <f t="shared" si="336"/>
        <v>0</v>
      </c>
      <c r="W849" s="387">
        <f t="shared" si="336"/>
        <v>0</v>
      </c>
      <c r="X849" s="387">
        <f t="shared" si="336"/>
        <v>0</v>
      </c>
      <c r="Y849" s="387">
        <f t="shared" si="337"/>
        <v>0</v>
      </c>
      <c r="Z849" s="387">
        <f t="shared" si="337"/>
        <v>0</v>
      </c>
      <c r="AA849" s="387">
        <f t="shared" si="337"/>
        <v>0</v>
      </c>
      <c r="AB849" s="387">
        <f t="shared" si="337"/>
        <v>0</v>
      </c>
      <c r="AC849" s="387">
        <f t="shared" si="337"/>
        <v>0</v>
      </c>
      <c r="AD849" s="387">
        <f t="shared" si="337"/>
        <v>0</v>
      </c>
      <c r="AE849" s="387">
        <f t="shared" si="337"/>
        <v>0</v>
      </c>
      <c r="AF849" s="387">
        <f t="shared" si="337"/>
        <v>0</v>
      </c>
      <c r="AG849" s="387">
        <f t="shared" si="337"/>
        <v>0</v>
      </c>
      <c r="AH849" s="387">
        <f t="shared" si="337"/>
        <v>0</v>
      </c>
      <c r="AI849" s="387">
        <f t="shared" si="338"/>
        <v>0</v>
      </c>
      <c r="AJ849" s="387">
        <f t="shared" si="338"/>
        <v>0</v>
      </c>
      <c r="AK849" s="387">
        <f t="shared" si="338"/>
        <v>0</v>
      </c>
      <c r="AL849" s="387">
        <f t="shared" si="338"/>
        <v>0</v>
      </c>
      <c r="AM849" s="387">
        <f t="shared" si="338"/>
        <v>0</v>
      </c>
      <c r="AN849" s="387">
        <f t="shared" si="338"/>
        <v>0</v>
      </c>
      <c r="AO849" s="387">
        <f t="shared" si="338"/>
        <v>0</v>
      </c>
      <c r="AP849" s="387">
        <f t="shared" si="338"/>
        <v>0</v>
      </c>
      <c r="AQ849" s="387">
        <f t="shared" si="338"/>
        <v>0</v>
      </c>
      <c r="AR849" s="387">
        <f t="shared" si="338"/>
        <v>0</v>
      </c>
      <c r="AS849" s="387">
        <f t="shared" si="339"/>
        <v>0</v>
      </c>
    </row>
    <row r="850" spans="2:45" s="377" customFormat="1" hidden="1" outlineLevel="2">
      <c r="B850" s="377">
        <v>24</v>
      </c>
      <c r="C850" s="81"/>
      <c r="D850" s="338">
        <v>0</v>
      </c>
      <c r="E850" s="387">
        <f t="shared" si="335"/>
        <v>0</v>
      </c>
      <c r="F850" s="387">
        <f t="shared" si="335"/>
        <v>0</v>
      </c>
      <c r="G850" s="387">
        <f t="shared" si="335"/>
        <v>0</v>
      </c>
      <c r="H850" s="387">
        <f t="shared" si="335"/>
        <v>0</v>
      </c>
      <c r="I850" s="387">
        <f t="shared" si="335"/>
        <v>0</v>
      </c>
      <c r="J850" s="387">
        <f t="shared" si="335"/>
        <v>0</v>
      </c>
      <c r="K850" s="387">
        <f t="shared" si="335"/>
        <v>0</v>
      </c>
      <c r="L850" s="387">
        <f t="shared" si="335"/>
        <v>0</v>
      </c>
      <c r="M850" s="387">
        <f t="shared" si="335"/>
        <v>0</v>
      </c>
      <c r="N850" s="387">
        <f t="shared" si="335"/>
        <v>0</v>
      </c>
      <c r="O850" s="387">
        <f t="shared" si="336"/>
        <v>0</v>
      </c>
      <c r="P850" s="387">
        <f t="shared" si="336"/>
        <v>0</v>
      </c>
      <c r="Q850" s="387">
        <f t="shared" si="336"/>
        <v>0</v>
      </c>
      <c r="R850" s="387">
        <f t="shared" si="336"/>
        <v>0</v>
      </c>
      <c r="S850" s="387">
        <f t="shared" si="336"/>
        <v>0</v>
      </c>
      <c r="T850" s="387">
        <f t="shared" si="336"/>
        <v>0</v>
      </c>
      <c r="U850" s="387">
        <f t="shared" si="336"/>
        <v>0</v>
      </c>
      <c r="V850" s="387">
        <f t="shared" si="336"/>
        <v>0</v>
      </c>
      <c r="W850" s="387">
        <f t="shared" si="336"/>
        <v>0</v>
      </c>
      <c r="X850" s="387">
        <f t="shared" si="336"/>
        <v>0</v>
      </c>
      <c r="Y850" s="387">
        <f t="shared" si="337"/>
        <v>0</v>
      </c>
      <c r="Z850" s="387">
        <f t="shared" si="337"/>
        <v>0</v>
      </c>
      <c r="AA850" s="387">
        <f t="shared" si="337"/>
        <v>0</v>
      </c>
      <c r="AB850" s="387">
        <f t="shared" si="337"/>
        <v>0</v>
      </c>
      <c r="AC850" s="387">
        <f t="shared" si="337"/>
        <v>0</v>
      </c>
      <c r="AD850" s="387">
        <f t="shared" si="337"/>
        <v>0</v>
      </c>
      <c r="AE850" s="387">
        <f t="shared" si="337"/>
        <v>0</v>
      </c>
      <c r="AF850" s="387">
        <f t="shared" si="337"/>
        <v>0</v>
      </c>
      <c r="AG850" s="387">
        <f t="shared" si="337"/>
        <v>0</v>
      </c>
      <c r="AH850" s="387">
        <f t="shared" si="337"/>
        <v>0</v>
      </c>
      <c r="AI850" s="387">
        <f t="shared" si="338"/>
        <v>0</v>
      </c>
      <c r="AJ850" s="387">
        <f t="shared" si="338"/>
        <v>0</v>
      </c>
      <c r="AK850" s="387">
        <f t="shared" si="338"/>
        <v>0</v>
      </c>
      <c r="AL850" s="387">
        <f t="shared" si="338"/>
        <v>0</v>
      </c>
      <c r="AM850" s="387">
        <f t="shared" si="338"/>
        <v>0</v>
      </c>
      <c r="AN850" s="387">
        <f t="shared" si="338"/>
        <v>0</v>
      </c>
      <c r="AO850" s="387">
        <f t="shared" si="338"/>
        <v>0</v>
      </c>
      <c r="AP850" s="387">
        <f t="shared" si="338"/>
        <v>0</v>
      </c>
      <c r="AQ850" s="387">
        <f t="shared" si="338"/>
        <v>0</v>
      </c>
      <c r="AR850" s="387">
        <f t="shared" si="338"/>
        <v>0</v>
      </c>
      <c r="AS850" s="387">
        <f t="shared" si="339"/>
        <v>0</v>
      </c>
    </row>
    <row r="851" spans="2:45" s="377" customFormat="1" hidden="1" outlineLevel="2">
      <c r="B851" s="377">
        <v>25</v>
      </c>
      <c r="C851" s="81"/>
      <c r="D851" s="338">
        <v>0</v>
      </c>
      <c r="E851" s="387">
        <f t="shared" si="335"/>
        <v>0</v>
      </c>
      <c r="F851" s="387">
        <f t="shared" si="335"/>
        <v>0</v>
      </c>
      <c r="G851" s="387">
        <f t="shared" si="335"/>
        <v>0</v>
      </c>
      <c r="H851" s="387">
        <f t="shared" si="335"/>
        <v>0</v>
      </c>
      <c r="I851" s="387">
        <f t="shared" si="335"/>
        <v>0</v>
      </c>
      <c r="J851" s="387">
        <f t="shared" si="335"/>
        <v>0</v>
      </c>
      <c r="K851" s="387">
        <f t="shared" si="335"/>
        <v>0</v>
      </c>
      <c r="L851" s="387">
        <f t="shared" si="335"/>
        <v>0</v>
      </c>
      <c r="M851" s="387">
        <f t="shared" si="335"/>
        <v>0</v>
      </c>
      <c r="N851" s="387">
        <f t="shared" si="335"/>
        <v>0</v>
      </c>
      <c r="O851" s="387">
        <f t="shared" si="336"/>
        <v>0</v>
      </c>
      <c r="P851" s="387">
        <f t="shared" si="336"/>
        <v>0</v>
      </c>
      <c r="Q851" s="387">
        <f t="shared" si="336"/>
        <v>0</v>
      </c>
      <c r="R851" s="387">
        <f t="shared" si="336"/>
        <v>0</v>
      </c>
      <c r="S851" s="387">
        <f t="shared" si="336"/>
        <v>0</v>
      </c>
      <c r="T851" s="387">
        <f t="shared" si="336"/>
        <v>0</v>
      </c>
      <c r="U851" s="387">
        <f t="shared" si="336"/>
        <v>0</v>
      </c>
      <c r="V851" s="387">
        <f t="shared" si="336"/>
        <v>0</v>
      </c>
      <c r="W851" s="387">
        <f t="shared" si="336"/>
        <v>0</v>
      </c>
      <c r="X851" s="387">
        <f t="shared" si="336"/>
        <v>0</v>
      </c>
      <c r="Y851" s="387">
        <f t="shared" si="337"/>
        <v>0</v>
      </c>
      <c r="Z851" s="387">
        <f t="shared" si="337"/>
        <v>0</v>
      </c>
      <c r="AA851" s="387">
        <f t="shared" si="337"/>
        <v>0</v>
      </c>
      <c r="AB851" s="387">
        <f t="shared" si="337"/>
        <v>0</v>
      </c>
      <c r="AC851" s="387">
        <f t="shared" si="337"/>
        <v>0</v>
      </c>
      <c r="AD851" s="387">
        <f t="shared" si="337"/>
        <v>0</v>
      </c>
      <c r="AE851" s="387">
        <f t="shared" si="337"/>
        <v>0</v>
      </c>
      <c r="AF851" s="387">
        <f t="shared" si="337"/>
        <v>0</v>
      </c>
      <c r="AG851" s="387">
        <f t="shared" si="337"/>
        <v>0</v>
      </c>
      <c r="AH851" s="387">
        <f t="shared" si="337"/>
        <v>0</v>
      </c>
      <c r="AI851" s="387">
        <f t="shared" si="338"/>
        <v>0</v>
      </c>
      <c r="AJ851" s="387">
        <f t="shared" si="338"/>
        <v>0</v>
      </c>
      <c r="AK851" s="387">
        <f t="shared" si="338"/>
        <v>0</v>
      </c>
      <c r="AL851" s="387">
        <f t="shared" si="338"/>
        <v>0</v>
      </c>
      <c r="AM851" s="387">
        <f t="shared" si="338"/>
        <v>0</v>
      </c>
      <c r="AN851" s="387">
        <f t="shared" si="338"/>
        <v>0</v>
      </c>
      <c r="AO851" s="387">
        <f t="shared" si="338"/>
        <v>0</v>
      </c>
      <c r="AP851" s="387">
        <f t="shared" si="338"/>
        <v>0</v>
      </c>
      <c r="AQ851" s="387">
        <f t="shared" si="338"/>
        <v>0</v>
      </c>
      <c r="AR851" s="387">
        <f t="shared" si="338"/>
        <v>0</v>
      </c>
      <c r="AS851" s="387">
        <f t="shared" si="339"/>
        <v>0</v>
      </c>
    </row>
    <row r="852" spans="2:45" s="377" customFormat="1" hidden="1" outlineLevel="2">
      <c r="B852" s="377">
        <v>26</v>
      </c>
      <c r="C852" s="81"/>
      <c r="D852" s="338">
        <v>4.8236582986422833</v>
      </c>
      <c r="E852" s="387">
        <f t="shared" si="335"/>
        <v>0</v>
      </c>
      <c r="F852" s="387">
        <f t="shared" si="335"/>
        <v>0</v>
      </c>
      <c r="G852" s="387">
        <f t="shared" si="335"/>
        <v>0</v>
      </c>
      <c r="H852" s="387">
        <f t="shared" si="335"/>
        <v>0</v>
      </c>
      <c r="I852" s="387">
        <f t="shared" si="335"/>
        <v>0</v>
      </c>
      <c r="J852" s="387">
        <f t="shared" si="335"/>
        <v>0</v>
      </c>
      <c r="K852" s="387">
        <f t="shared" si="335"/>
        <v>0</v>
      </c>
      <c r="L852" s="387">
        <f t="shared" si="335"/>
        <v>0</v>
      </c>
      <c r="M852" s="387">
        <f t="shared" si="335"/>
        <v>0</v>
      </c>
      <c r="N852" s="387">
        <f t="shared" si="335"/>
        <v>0</v>
      </c>
      <c r="O852" s="387">
        <f t="shared" si="336"/>
        <v>0</v>
      </c>
      <c r="P852" s="387">
        <f t="shared" si="336"/>
        <v>0</v>
      </c>
      <c r="Q852" s="387">
        <f t="shared" si="336"/>
        <v>0</v>
      </c>
      <c r="R852" s="387">
        <f t="shared" si="336"/>
        <v>0</v>
      </c>
      <c r="S852" s="387">
        <f t="shared" si="336"/>
        <v>0</v>
      </c>
      <c r="T852" s="387">
        <f t="shared" si="336"/>
        <v>0</v>
      </c>
      <c r="U852" s="387">
        <f t="shared" si="336"/>
        <v>0</v>
      </c>
      <c r="V852" s="387">
        <f t="shared" si="336"/>
        <v>0</v>
      </c>
      <c r="W852" s="387">
        <f t="shared" si="336"/>
        <v>0</v>
      </c>
      <c r="X852" s="387">
        <f t="shared" si="336"/>
        <v>0</v>
      </c>
      <c r="Y852" s="387">
        <f t="shared" si="337"/>
        <v>0</v>
      </c>
      <c r="Z852" s="387">
        <f t="shared" si="337"/>
        <v>0</v>
      </c>
      <c r="AA852" s="387">
        <f t="shared" si="337"/>
        <v>0</v>
      </c>
      <c r="AB852" s="387">
        <f t="shared" si="337"/>
        <v>0</v>
      </c>
      <c r="AC852" s="387">
        <f t="shared" si="337"/>
        <v>0</v>
      </c>
      <c r="AD852" s="387">
        <f t="shared" si="337"/>
        <v>0</v>
      </c>
      <c r="AE852" s="387">
        <f t="shared" si="337"/>
        <v>0.53596203318247593</v>
      </c>
      <c r="AF852" s="387">
        <f t="shared" si="337"/>
        <v>0.53596203318247593</v>
      </c>
      <c r="AG852" s="387">
        <f t="shared" si="337"/>
        <v>0.53596203318247593</v>
      </c>
      <c r="AH852" s="387">
        <f t="shared" si="337"/>
        <v>0.53596203318247593</v>
      </c>
      <c r="AI852" s="387">
        <f t="shared" si="338"/>
        <v>0.53596203318247593</v>
      </c>
      <c r="AJ852" s="387">
        <f t="shared" si="338"/>
        <v>0.53596203318247593</v>
      </c>
      <c r="AK852" s="387">
        <f t="shared" si="338"/>
        <v>0.53596203318247593</v>
      </c>
      <c r="AL852" s="387">
        <f t="shared" si="338"/>
        <v>0.53596203318247593</v>
      </c>
      <c r="AM852" s="387">
        <f t="shared" si="338"/>
        <v>0.53596203318247593</v>
      </c>
      <c r="AN852" s="387">
        <f t="shared" si="338"/>
        <v>0</v>
      </c>
      <c r="AO852" s="387">
        <f t="shared" si="338"/>
        <v>0</v>
      </c>
      <c r="AP852" s="387">
        <f t="shared" si="338"/>
        <v>0</v>
      </c>
      <c r="AQ852" s="387">
        <f t="shared" si="338"/>
        <v>0</v>
      </c>
      <c r="AR852" s="387">
        <f t="shared" si="338"/>
        <v>0</v>
      </c>
      <c r="AS852" s="387">
        <f t="shared" si="339"/>
        <v>4.8236582986422833</v>
      </c>
    </row>
    <row r="853" spans="2:45" s="377" customFormat="1" hidden="1" outlineLevel="2">
      <c r="B853" s="377">
        <v>27</v>
      </c>
      <c r="C853" s="81"/>
      <c r="D853" s="338">
        <v>0</v>
      </c>
      <c r="E853" s="387">
        <f t="shared" si="335"/>
        <v>0</v>
      </c>
      <c r="F853" s="387">
        <f t="shared" si="335"/>
        <v>0</v>
      </c>
      <c r="G853" s="387">
        <f t="shared" si="335"/>
        <v>0</v>
      </c>
      <c r="H853" s="387">
        <f t="shared" si="335"/>
        <v>0</v>
      </c>
      <c r="I853" s="387">
        <f t="shared" si="335"/>
        <v>0</v>
      </c>
      <c r="J853" s="387">
        <f t="shared" si="335"/>
        <v>0</v>
      </c>
      <c r="K853" s="387">
        <f t="shared" si="335"/>
        <v>0</v>
      </c>
      <c r="L853" s="387">
        <f t="shared" si="335"/>
        <v>0</v>
      </c>
      <c r="M853" s="387">
        <f t="shared" si="335"/>
        <v>0</v>
      </c>
      <c r="N853" s="387">
        <f t="shared" si="335"/>
        <v>0</v>
      </c>
      <c r="O853" s="387">
        <f t="shared" si="336"/>
        <v>0</v>
      </c>
      <c r="P853" s="387">
        <f t="shared" si="336"/>
        <v>0</v>
      </c>
      <c r="Q853" s="387">
        <f t="shared" si="336"/>
        <v>0</v>
      </c>
      <c r="R853" s="387">
        <f t="shared" si="336"/>
        <v>0</v>
      </c>
      <c r="S853" s="387">
        <f t="shared" si="336"/>
        <v>0</v>
      </c>
      <c r="T853" s="387">
        <f t="shared" si="336"/>
        <v>0</v>
      </c>
      <c r="U853" s="387">
        <f t="shared" si="336"/>
        <v>0</v>
      </c>
      <c r="V853" s="387">
        <f t="shared" si="336"/>
        <v>0</v>
      </c>
      <c r="W853" s="387">
        <f t="shared" si="336"/>
        <v>0</v>
      </c>
      <c r="X853" s="387">
        <f t="shared" si="336"/>
        <v>0</v>
      </c>
      <c r="Y853" s="387">
        <f t="shared" si="337"/>
        <v>0</v>
      </c>
      <c r="Z853" s="387">
        <f t="shared" si="337"/>
        <v>0</v>
      </c>
      <c r="AA853" s="387">
        <f t="shared" si="337"/>
        <v>0</v>
      </c>
      <c r="AB853" s="387">
        <f t="shared" si="337"/>
        <v>0</v>
      </c>
      <c r="AC853" s="387">
        <f t="shared" si="337"/>
        <v>0</v>
      </c>
      <c r="AD853" s="387">
        <f t="shared" si="337"/>
        <v>0</v>
      </c>
      <c r="AE853" s="387">
        <f t="shared" si="337"/>
        <v>0</v>
      </c>
      <c r="AF853" s="387">
        <f t="shared" si="337"/>
        <v>0</v>
      </c>
      <c r="AG853" s="387">
        <f t="shared" si="337"/>
        <v>0</v>
      </c>
      <c r="AH853" s="387">
        <f t="shared" si="337"/>
        <v>0</v>
      </c>
      <c r="AI853" s="387">
        <f t="shared" si="338"/>
        <v>0</v>
      </c>
      <c r="AJ853" s="387">
        <f t="shared" si="338"/>
        <v>0</v>
      </c>
      <c r="AK853" s="387">
        <f t="shared" si="338"/>
        <v>0</v>
      </c>
      <c r="AL853" s="387">
        <f t="shared" si="338"/>
        <v>0</v>
      </c>
      <c r="AM853" s="387">
        <f t="shared" si="338"/>
        <v>0</v>
      </c>
      <c r="AN853" s="387">
        <f t="shared" si="338"/>
        <v>0</v>
      </c>
      <c r="AO853" s="387">
        <f t="shared" si="338"/>
        <v>0</v>
      </c>
      <c r="AP853" s="387">
        <f t="shared" si="338"/>
        <v>0</v>
      </c>
      <c r="AQ853" s="387">
        <f t="shared" si="338"/>
        <v>0</v>
      </c>
      <c r="AR853" s="387">
        <f t="shared" si="338"/>
        <v>0</v>
      </c>
      <c r="AS853" s="387">
        <f t="shared" si="339"/>
        <v>0</v>
      </c>
    </row>
    <row r="854" spans="2:45" s="377" customFormat="1" hidden="1" outlineLevel="2">
      <c r="B854" s="377">
        <v>28</v>
      </c>
      <c r="C854" s="81"/>
      <c r="D854" s="338">
        <v>0</v>
      </c>
      <c r="E854" s="387">
        <f t="shared" si="335"/>
        <v>0</v>
      </c>
      <c r="F854" s="387">
        <f t="shared" si="335"/>
        <v>0</v>
      </c>
      <c r="G854" s="387">
        <f t="shared" si="335"/>
        <v>0</v>
      </c>
      <c r="H854" s="387">
        <f t="shared" si="335"/>
        <v>0</v>
      </c>
      <c r="I854" s="387">
        <f t="shared" si="335"/>
        <v>0</v>
      </c>
      <c r="J854" s="387">
        <f t="shared" si="335"/>
        <v>0</v>
      </c>
      <c r="K854" s="387">
        <f t="shared" si="335"/>
        <v>0</v>
      </c>
      <c r="L854" s="387">
        <f t="shared" si="335"/>
        <v>0</v>
      </c>
      <c r="M854" s="387">
        <f t="shared" si="335"/>
        <v>0</v>
      </c>
      <c r="N854" s="387">
        <f t="shared" si="335"/>
        <v>0</v>
      </c>
      <c r="O854" s="387">
        <f t="shared" si="336"/>
        <v>0</v>
      </c>
      <c r="P854" s="387">
        <f t="shared" si="336"/>
        <v>0</v>
      </c>
      <c r="Q854" s="387">
        <f t="shared" si="336"/>
        <v>0</v>
      </c>
      <c r="R854" s="387">
        <f t="shared" si="336"/>
        <v>0</v>
      </c>
      <c r="S854" s="387">
        <f t="shared" si="336"/>
        <v>0</v>
      </c>
      <c r="T854" s="387">
        <f t="shared" si="336"/>
        <v>0</v>
      </c>
      <c r="U854" s="387">
        <f t="shared" si="336"/>
        <v>0</v>
      </c>
      <c r="V854" s="387">
        <f t="shared" si="336"/>
        <v>0</v>
      </c>
      <c r="W854" s="387">
        <f t="shared" si="336"/>
        <v>0</v>
      </c>
      <c r="X854" s="387">
        <f t="shared" si="336"/>
        <v>0</v>
      </c>
      <c r="Y854" s="387">
        <f t="shared" si="337"/>
        <v>0</v>
      </c>
      <c r="Z854" s="387">
        <f t="shared" si="337"/>
        <v>0</v>
      </c>
      <c r="AA854" s="387">
        <f t="shared" si="337"/>
        <v>0</v>
      </c>
      <c r="AB854" s="387">
        <f t="shared" si="337"/>
        <v>0</v>
      </c>
      <c r="AC854" s="387">
        <f t="shared" si="337"/>
        <v>0</v>
      </c>
      <c r="AD854" s="387">
        <f t="shared" si="337"/>
        <v>0</v>
      </c>
      <c r="AE854" s="387">
        <f t="shared" si="337"/>
        <v>0</v>
      </c>
      <c r="AF854" s="387">
        <f t="shared" si="337"/>
        <v>0</v>
      </c>
      <c r="AG854" s="387">
        <f t="shared" si="337"/>
        <v>0</v>
      </c>
      <c r="AH854" s="387">
        <f t="shared" si="337"/>
        <v>0</v>
      </c>
      <c r="AI854" s="387">
        <f t="shared" si="338"/>
        <v>0</v>
      </c>
      <c r="AJ854" s="387">
        <f t="shared" si="338"/>
        <v>0</v>
      </c>
      <c r="AK854" s="387">
        <f t="shared" si="338"/>
        <v>0</v>
      </c>
      <c r="AL854" s="387">
        <f t="shared" si="338"/>
        <v>0</v>
      </c>
      <c r="AM854" s="387">
        <f t="shared" si="338"/>
        <v>0</v>
      </c>
      <c r="AN854" s="387">
        <f t="shared" si="338"/>
        <v>0</v>
      </c>
      <c r="AO854" s="387">
        <f t="shared" si="338"/>
        <v>0</v>
      </c>
      <c r="AP854" s="387">
        <f t="shared" si="338"/>
        <v>0</v>
      </c>
      <c r="AQ854" s="387">
        <f t="shared" si="338"/>
        <v>0</v>
      </c>
      <c r="AR854" s="387">
        <f t="shared" si="338"/>
        <v>0</v>
      </c>
      <c r="AS854" s="387">
        <f t="shared" si="339"/>
        <v>0</v>
      </c>
    </row>
    <row r="855" spans="2:45" s="377" customFormat="1" hidden="1" outlineLevel="2">
      <c r="B855" s="377">
        <v>29</v>
      </c>
      <c r="C855" s="81"/>
      <c r="D855" s="338">
        <v>0</v>
      </c>
      <c r="E855" s="387">
        <f t="shared" si="335"/>
        <v>0</v>
      </c>
      <c r="F855" s="387">
        <f t="shared" si="335"/>
        <v>0</v>
      </c>
      <c r="G855" s="387">
        <f t="shared" si="335"/>
        <v>0</v>
      </c>
      <c r="H855" s="387">
        <f t="shared" si="335"/>
        <v>0</v>
      </c>
      <c r="I855" s="387">
        <f t="shared" si="335"/>
        <v>0</v>
      </c>
      <c r="J855" s="387">
        <f t="shared" si="335"/>
        <v>0</v>
      </c>
      <c r="K855" s="387">
        <f t="shared" si="335"/>
        <v>0</v>
      </c>
      <c r="L855" s="387">
        <f t="shared" si="335"/>
        <v>0</v>
      </c>
      <c r="M855" s="387">
        <f t="shared" si="335"/>
        <v>0</v>
      </c>
      <c r="N855" s="387">
        <f t="shared" si="335"/>
        <v>0</v>
      </c>
      <c r="O855" s="387">
        <f t="shared" si="336"/>
        <v>0</v>
      </c>
      <c r="P855" s="387">
        <f t="shared" si="336"/>
        <v>0</v>
      </c>
      <c r="Q855" s="387">
        <f t="shared" si="336"/>
        <v>0</v>
      </c>
      <c r="R855" s="387">
        <f t="shared" si="336"/>
        <v>0</v>
      </c>
      <c r="S855" s="387">
        <f t="shared" si="336"/>
        <v>0</v>
      </c>
      <c r="T855" s="387">
        <f t="shared" si="336"/>
        <v>0</v>
      </c>
      <c r="U855" s="387">
        <f t="shared" si="336"/>
        <v>0</v>
      </c>
      <c r="V855" s="387">
        <f t="shared" si="336"/>
        <v>0</v>
      </c>
      <c r="W855" s="387">
        <f t="shared" si="336"/>
        <v>0</v>
      </c>
      <c r="X855" s="387">
        <f t="shared" si="336"/>
        <v>0</v>
      </c>
      <c r="Y855" s="387">
        <f t="shared" si="337"/>
        <v>0</v>
      </c>
      <c r="Z855" s="387">
        <f t="shared" si="337"/>
        <v>0</v>
      </c>
      <c r="AA855" s="387">
        <f t="shared" si="337"/>
        <v>0</v>
      </c>
      <c r="AB855" s="387">
        <f t="shared" si="337"/>
        <v>0</v>
      </c>
      <c r="AC855" s="387">
        <f t="shared" si="337"/>
        <v>0</v>
      </c>
      <c r="AD855" s="387">
        <f t="shared" si="337"/>
        <v>0</v>
      </c>
      <c r="AE855" s="387">
        <f t="shared" si="337"/>
        <v>0</v>
      </c>
      <c r="AF855" s="387">
        <f t="shared" si="337"/>
        <v>0</v>
      </c>
      <c r="AG855" s="387">
        <f t="shared" si="337"/>
        <v>0</v>
      </c>
      <c r="AH855" s="387">
        <f t="shared" si="337"/>
        <v>0</v>
      </c>
      <c r="AI855" s="387">
        <f t="shared" si="338"/>
        <v>0</v>
      </c>
      <c r="AJ855" s="387">
        <f t="shared" si="338"/>
        <v>0</v>
      </c>
      <c r="AK855" s="387">
        <f t="shared" si="338"/>
        <v>0</v>
      </c>
      <c r="AL855" s="387">
        <f t="shared" si="338"/>
        <v>0</v>
      </c>
      <c r="AM855" s="387">
        <f t="shared" si="338"/>
        <v>0</v>
      </c>
      <c r="AN855" s="387">
        <f t="shared" si="338"/>
        <v>0</v>
      </c>
      <c r="AO855" s="387">
        <f t="shared" si="338"/>
        <v>0</v>
      </c>
      <c r="AP855" s="387">
        <f t="shared" si="338"/>
        <v>0</v>
      </c>
      <c r="AQ855" s="387">
        <f t="shared" si="338"/>
        <v>0</v>
      </c>
      <c r="AR855" s="387">
        <f t="shared" si="338"/>
        <v>0</v>
      </c>
      <c r="AS855" s="387">
        <f t="shared" si="339"/>
        <v>0</v>
      </c>
    </row>
    <row r="856" spans="2:45" s="377" customFormat="1" hidden="1" outlineLevel="2">
      <c r="B856" s="377">
        <v>30</v>
      </c>
      <c r="C856" s="81"/>
      <c r="D856" s="338">
        <v>0</v>
      </c>
      <c r="E856" s="387">
        <f t="shared" si="335"/>
        <v>0</v>
      </c>
      <c r="F856" s="387">
        <f t="shared" si="335"/>
        <v>0</v>
      </c>
      <c r="G856" s="387">
        <f t="shared" si="335"/>
        <v>0</v>
      </c>
      <c r="H856" s="387">
        <f t="shared" si="335"/>
        <v>0</v>
      </c>
      <c r="I856" s="387">
        <f t="shared" si="335"/>
        <v>0</v>
      </c>
      <c r="J856" s="387">
        <f t="shared" si="335"/>
        <v>0</v>
      </c>
      <c r="K856" s="387">
        <f t="shared" si="335"/>
        <v>0</v>
      </c>
      <c r="L856" s="387">
        <f t="shared" si="335"/>
        <v>0</v>
      </c>
      <c r="M856" s="387">
        <f t="shared" si="335"/>
        <v>0</v>
      </c>
      <c r="N856" s="387">
        <f t="shared" si="335"/>
        <v>0</v>
      </c>
      <c r="O856" s="387">
        <f t="shared" si="336"/>
        <v>0</v>
      </c>
      <c r="P856" s="387">
        <f t="shared" si="336"/>
        <v>0</v>
      </c>
      <c r="Q856" s="387">
        <f t="shared" si="336"/>
        <v>0</v>
      </c>
      <c r="R856" s="387">
        <f t="shared" si="336"/>
        <v>0</v>
      </c>
      <c r="S856" s="387">
        <f t="shared" si="336"/>
        <v>0</v>
      </c>
      <c r="T856" s="387">
        <f t="shared" si="336"/>
        <v>0</v>
      </c>
      <c r="U856" s="387">
        <f t="shared" si="336"/>
        <v>0</v>
      </c>
      <c r="V856" s="387">
        <f t="shared" si="336"/>
        <v>0</v>
      </c>
      <c r="W856" s="387">
        <f t="shared" si="336"/>
        <v>0</v>
      </c>
      <c r="X856" s="387">
        <f t="shared" si="336"/>
        <v>0</v>
      </c>
      <c r="Y856" s="387">
        <f t="shared" si="337"/>
        <v>0</v>
      </c>
      <c r="Z856" s="387">
        <f t="shared" si="337"/>
        <v>0</v>
      </c>
      <c r="AA856" s="387">
        <f t="shared" si="337"/>
        <v>0</v>
      </c>
      <c r="AB856" s="387">
        <f t="shared" si="337"/>
        <v>0</v>
      </c>
      <c r="AC856" s="387">
        <f t="shared" si="337"/>
        <v>0</v>
      </c>
      <c r="AD856" s="387">
        <f t="shared" si="337"/>
        <v>0</v>
      </c>
      <c r="AE856" s="387">
        <f t="shared" si="337"/>
        <v>0</v>
      </c>
      <c r="AF856" s="387">
        <f t="shared" si="337"/>
        <v>0</v>
      </c>
      <c r="AG856" s="387">
        <f t="shared" si="337"/>
        <v>0</v>
      </c>
      <c r="AH856" s="387">
        <f t="shared" si="337"/>
        <v>0</v>
      </c>
      <c r="AI856" s="387">
        <f t="shared" si="338"/>
        <v>0</v>
      </c>
      <c r="AJ856" s="387">
        <f t="shared" si="338"/>
        <v>0</v>
      </c>
      <c r="AK856" s="387">
        <f t="shared" si="338"/>
        <v>0</v>
      </c>
      <c r="AL856" s="387">
        <f t="shared" si="338"/>
        <v>0</v>
      </c>
      <c r="AM856" s="387">
        <f t="shared" si="338"/>
        <v>0</v>
      </c>
      <c r="AN856" s="387">
        <f t="shared" si="338"/>
        <v>0</v>
      </c>
      <c r="AO856" s="387">
        <f t="shared" si="338"/>
        <v>0</v>
      </c>
      <c r="AP856" s="387">
        <f t="shared" si="338"/>
        <v>0</v>
      </c>
      <c r="AQ856" s="387">
        <f t="shared" si="338"/>
        <v>0</v>
      </c>
      <c r="AR856" s="387">
        <f t="shared" si="338"/>
        <v>0</v>
      </c>
      <c r="AS856" s="387">
        <f t="shared" si="339"/>
        <v>0</v>
      </c>
    </row>
    <row r="857" spans="2:45" s="377" customFormat="1" hidden="1" outlineLevel="2">
      <c r="B857" s="377">
        <v>31</v>
      </c>
      <c r="C857" s="81"/>
      <c r="D857" s="338">
        <v>4.8236582986422833</v>
      </c>
      <c r="E857" s="387">
        <f t="shared" ref="E857:N866" si="340">IF(AND(E$2=$B857,$B857=$C$3),$D857,IF(AND(E$2&gt;$B857,E$2&lt;=$D$826+$B857),SLN($D857,0,IF($C$3-$B857&gt;=$D$826,$D$826,$C$3-$B857)),0))</f>
        <v>0</v>
      </c>
      <c r="F857" s="387">
        <f t="shared" si="340"/>
        <v>0</v>
      </c>
      <c r="G857" s="387">
        <f t="shared" si="340"/>
        <v>0</v>
      </c>
      <c r="H857" s="387">
        <f t="shared" si="340"/>
        <v>0</v>
      </c>
      <c r="I857" s="387">
        <f t="shared" si="340"/>
        <v>0</v>
      </c>
      <c r="J857" s="387">
        <f t="shared" si="340"/>
        <v>0</v>
      </c>
      <c r="K857" s="387">
        <f t="shared" si="340"/>
        <v>0</v>
      </c>
      <c r="L857" s="387">
        <f t="shared" si="340"/>
        <v>0</v>
      </c>
      <c r="M857" s="387">
        <f t="shared" si="340"/>
        <v>0</v>
      </c>
      <c r="N857" s="387">
        <f t="shared" si="340"/>
        <v>0</v>
      </c>
      <c r="O857" s="387">
        <f t="shared" ref="O857:X866" si="341">IF(AND(O$2=$B857,$B857=$C$3),$D857,IF(AND(O$2&gt;$B857,O$2&lt;=$D$826+$B857),SLN($D857,0,IF($C$3-$B857&gt;=$D$826,$D$826,$C$3-$B857)),0))</f>
        <v>0</v>
      </c>
      <c r="P857" s="387">
        <f t="shared" si="341"/>
        <v>0</v>
      </c>
      <c r="Q857" s="387">
        <f t="shared" si="341"/>
        <v>0</v>
      </c>
      <c r="R857" s="387">
        <f t="shared" si="341"/>
        <v>0</v>
      </c>
      <c r="S857" s="387">
        <f t="shared" si="341"/>
        <v>0</v>
      </c>
      <c r="T857" s="387">
        <f t="shared" si="341"/>
        <v>0</v>
      </c>
      <c r="U857" s="387">
        <f t="shared" si="341"/>
        <v>0</v>
      </c>
      <c r="V857" s="387">
        <f t="shared" si="341"/>
        <v>0</v>
      </c>
      <c r="W857" s="387">
        <f t="shared" si="341"/>
        <v>0</v>
      </c>
      <c r="X857" s="387">
        <f t="shared" si="341"/>
        <v>0</v>
      </c>
      <c r="Y857" s="387">
        <f t="shared" ref="Y857:AH866" si="342">IF(AND(Y$2=$B857,$B857=$C$3),$D857,IF(AND(Y$2&gt;$B857,Y$2&lt;=$D$826+$B857),SLN($D857,0,IF($C$3-$B857&gt;=$D$826,$D$826,$C$3-$B857)),0))</f>
        <v>0</v>
      </c>
      <c r="Z857" s="387">
        <f t="shared" si="342"/>
        <v>0</v>
      </c>
      <c r="AA857" s="387">
        <f t="shared" si="342"/>
        <v>0</v>
      </c>
      <c r="AB857" s="387">
        <f t="shared" si="342"/>
        <v>0</v>
      </c>
      <c r="AC857" s="387">
        <f t="shared" si="342"/>
        <v>0</v>
      </c>
      <c r="AD857" s="387">
        <f t="shared" si="342"/>
        <v>0</v>
      </c>
      <c r="AE857" s="387">
        <f t="shared" si="342"/>
        <v>0</v>
      </c>
      <c r="AF857" s="387">
        <f t="shared" si="342"/>
        <v>0</v>
      </c>
      <c r="AG857" s="387">
        <f t="shared" si="342"/>
        <v>0</v>
      </c>
      <c r="AH857" s="387">
        <f t="shared" si="342"/>
        <v>0</v>
      </c>
      <c r="AI857" s="387">
        <f t="shared" ref="AI857:AR866" si="343">IF(AND(AI$2=$B857,$B857=$C$3),$D857,IF(AND(AI$2&gt;$B857,AI$2&lt;=$D$826+$B857),SLN($D857,0,IF($C$3-$B857&gt;=$D$826,$D$826,$C$3-$B857)),0))</f>
        <v>0</v>
      </c>
      <c r="AJ857" s="387">
        <f t="shared" si="343"/>
        <v>1.2059145746605708</v>
      </c>
      <c r="AK857" s="387">
        <f t="shared" si="343"/>
        <v>1.2059145746605708</v>
      </c>
      <c r="AL857" s="387">
        <f t="shared" si="343"/>
        <v>1.2059145746605708</v>
      </c>
      <c r="AM857" s="387">
        <f t="shared" si="343"/>
        <v>1.2059145746605708</v>
      </c>
      <c r="AN857" s="387">
        <f t="shared" si="343"/>
        <v>0</v>
      </c>
      <c r="AO857" s="387">
        <f t="shared" si="343"/>
        <v>0</v>
      </c>
      <c r="AP857" s="387">
        <f t="shared" si="343"/>
        <v>0</v>
      </c>
      <c r="AQ857" s="387">
        <f t="shared" si="343"/>
        <v>0</v>
      </c>
      <c r="AR857" s="387">
        <f t="shared" si="343"/>
        <v>0</v>
      </c>
      <c r="AS857" s="387">
        <f t="shared" si="339"/>
        <v>4.8236582986422833</v>
      </c>
    </row>
    <row r="858" spans="2:45" s="377" customFormat="1" hidden="1" outlineLevel="2">
      <c r="B858" s="377">
        <v>32</v>
      </c>
      <c r="C858" s="81"/>
      <c r="D858" s="338">
        <v>0</v>
      </c>
      <c r="E858" s="387">
        <f t="shared" si="340"/>
        <v>0</v>
      </c>
      <c r="F858" s="387">
        <f t="shared" si="340"/>
        <v>0</v>
      </c>
      <c r="G858" s="387">
        <f t="shared" si="340"/>
        <v>0</v>
      </c>
      <c r="H858" s="387">
        <f t="shared" si="340"/>
        <v>0</v>
      </c>
      <c r="I858" s="387">
        <f t="shared" si="340"/>
        <v>0</v>
      </c>
      <c r="J858" s="387">
        <f t="shared" si="340"/>
        <v>0</v>
      </c>
      <c r="K858" s="387">
        <f t="shared" si="340"/>
        <v>0</v>
      </c>
      <c r="L858" s="387">
        <f t="shared" si="340"/>
        <v>0</v>
      </c>
      <c r="M858" s="387">
        <f t="shared" si="340"/>
        <v>0</v>
      </c>
      <c r="N858" s="387">
        <f t="shared" si="340"/>
        <v>0</v>
      </c>
      <c r="O858" s="387">
        <f t="shared" si="341"/>
        <v>0</v>
      </c>
      <c r="P858" s="387">
        <f t="shared" si="341"/>
        <v>0</v>
      </c>
      <c r="Q858" s="387">
        <f t="shared" si="341"/>
        <v>0</v>
      </c>
      <c r="R858" s="387">
        <f t="shared" si="341"/>
        <v>0</v>
      </c>
      <c r="S858" s="387">
        <f t="shared" si="341"/>
        <v>0</v>
      </c>
      <c r="T858" s="387">
        <f t="shared" si="341"/>
        <v>0</v>
      </c>
      <c r="U858" s="387">
        <f t="shared" si="341"/>
        <v>0</v>
      </c>
      <c r="V858" s="387">
        <f t="shared" si="341"/>
        <v>0</v>
      </c>
      <c r="W858" s="387">
        <f t="shared" si="341"/>
        <v>0</v>
      </c>
      <c r="X858" s="387">
        <f t="shared" si="341"/>
        <v>0</v>
      </c>
      <c r="Y858" s="387">
        <f t="shared" si="342"/>
        <v>0</v>
      </c>
      <c r="Z858" s="387">
        <f t="shared" si="342"/>
        <v>0</v>
      </c>
      <c r="AA858" s="387">
        <f t="shared" si="342"/>
        <v>0</v>
      </c>
      <c r="AB858" s="387">
        <f t="shared" si="342"/>
        <v>0</v>
      </c>
      <c r="AC858" s="387">
        <f t="shared" si="342"/>
        <v>0</v>
      </c>
      <c r="AD858" s="387">
        <f t="shared" si="342"/>
        <v>0</v>
      </c>
      <c r="AE858" s="387">
        <f t="shared" si="342"/>
        <v>0</v>
      </c>
      <c r="AF858" s="387">
        <f t="shared" si="342"/>
        <v>0</v>
      </c>
      <c r="AG858" s="387">
        <f t="shared" si="342"/>
        <v>0</v>
      </c>
      <c r="AH858" s="387">
        <f t="shared" si="342"/>
        <v>0</v>
      </c>
      <c r="AI858" s="387">
        <f t="shared" si="343"/>
        <v>0</v>
      </c>
      <c r="AJ858" s="387">
        <f t="shared" si="343"/>
        <v>0</v>
      </c>
      <c r="AK858" s="387">
        <f t="shared" si="343"/>
        <v>0</v>
      </c>
      <c r="AL858" s="387">
        <f t="shared" si="343"/>
        <v>0</v>
      </c>
      <c r="AM858" s="387">
        <f t="shared" si="343"/>
        <v>0</v>
      </c>
      <c r="AN858" s="387">
        <f t="shared" si="343"/>
        <v>0</v>
      </c>
      <c r="AO858" s="387">
        <f t="shared" si="343"/>
        <v>0</v>
      </c>
      <c r="AP858" s="387">
        <f t="shared" si="343"/>
        <v>0</v>
      </c>
      <c r="AQ858" s="387">
        <f t="shared" si="343"/>
        <v>0</v>
      </c>
      <c r="AR858" s="387">
        <f t="shared" si="343"/>
        <v>0</v>
      </c>
      <c r="AS858" s="387">
        <f t="shared" si="339"/>
        <v>0</v>
      </c>
    </row>
    <row r="859" spans="2:45" s="377" customFormat="1" hidden="1" outlineLevel="2">
      <c r="B859" s="377">
        <v>33</v>
      </c>
      <c r="C859" s="81"/>
      <c r="D859" s="338">
        <v>0</v>
      </c>
      <c r="E859" s="387">
        <f t="shared" si="340"/>
        <v>0</v>
      </c>
      <c r="F859" s="387">
        <f t="shared" si="340"/>
        <v>0</v>
      </c>
      <c r="G859" s="387">
        <f t="shared" si="340"/>
        <v>0</v>
      </c>
      <c r="H859" s="387">
        <f t="shared" si="340"/>
        <v>0</v>
      </c>
      <c r="I859" s="387">
        <f t="shared" si="340"/>
        <v>0</v>
      </c>
      <c r="J859" s="387">
        <f t="shared" si="340"/>
        <v>0</v>
      </c>
      <c r="K859" s="387">
        <f t="shared" si="340"/>
        <v>0</v>
      </c>
      <c r="L859" s="387">
        <f t="shared" si="340"/>
        <v>0</v>
      </c>
      <c r="M859" s="387">
        <f t="shared" si="340"/>
        <v>0</v>
      </c>
      <c r="N859" s="387">
        <f t="shared" si="340"/>
        <v>0</v>
      </c>
      <c r="O859" s="387">
        <f t="shared" si="341"/>
        <v>0</v>
      </c>
      <c r="P859" s="387">
        <f t="shared" si="341"/>
        <v>0</v>
      </c>
      <c r="Q859" s="387">
        <f t="shared" si="341"/>
        <v>0</v>
      </c>
      <c r="R859" s="387">
        <f t="shared" si="341"/>
        <v>0</v>
      </c>
      <c r="S859" s="387">
        <f t="shared" si="341"/>
        <v>0</v>
      </c>
      <c r="T859" s="387">
        <f t="shared" si="341"/>
        <v>0</v>
      </c>
      <c r="U859" s="387">
        <f t="shared" si="341"/>
        <v>0</v>
      </c>
      <c r="V859" s="387">
        <f t="shared" si="341"/>
        <v>0</v>
      </c>
      <c r="W859" s="387">
        <f t="shared" si="341"/>
        <v>0</v>
      </c>
      <c r="X859" s="387">
        <f t="shared" si="341"/>
        <v>0</v>
      </c>
      <c r="Y859" s="387">
        <f t="shared" si="342"/>
        <v>0</v>
      </c>
      <c r="Z859" s="387">
        <f t="shared" si="342"/>
        <v>0</v>
      </c>
      <c r="AA859" s="387">
        <f t="shared" si="342"/>
        <v>0</v>
      </c>
      <c r="AB859" s="387">
        <f t="shared" si="342"/>
        <v>0</v>
      </c>
      <c r="AC859" s="387">
        <f t="shared" si="342"/>
        <v>0</v>
      </c>
      <c r="AD859" s="387">
        <f t="shared" si="342"/>
        <v>0</v>
      </c>
      <c r="AE859" s="387">
        <f t="shared" si="342"/>
        <v>0</v>
      </c>
      <c r="AF859" s="387">
        <f t="shared" si="342"/>
        <v>0</v>
      </c>
      <c r="AG859" s="387">
        <f t="shared" si="342"/>
        <v>0</v>
      </c>
      <c r="AH859" s="387">
        <f t="shared" si="342"/>
        <v>0</v>
      </c>
      <c r="AI859" s="387">
        <f t="shared" si="343"/>
        <v>0</v>
      </c>
      <c r="AJ859" s="387">
        <f t="shared" si="343"/>
        <v>0</v>
      </c>
      <c r="AK859" s="387">
        <f t="shared" si="343"/>
        <v>0</v>
      </c>
      <c r="AL859" s="387">
        <f t="shared" si="343"/>
        <v>0</v>
      </c>
      <c r="AM859" s="387">
        <f t="shared" si="343"/>
        <v>0</v>
      </c>
      <c r="AN859" s="387">
        <f t="shared" si="343"/>
        <v>0</v>
      </c>
      <c r="AO859" s="387">
        <f t="shared" si="343"/>
        <v>0</v>
      </c>
      <c r="AP859" s="387">
        <f t="shared" si="343"/>
        <v>0</v>
      </c>
      <c r="AQ859" s="387">
        <f t="shared" si="343"/>
        <v>0</v>
      </c>
      <c r="AR859" s="387">
        <f t="shared" si="343"/>
        <v>0</v>
      </c>
      <c r="AS859" s="387">
        <f t="shared" si="339"/>
        <v>0</v>
      </c>
    </row>
    <row r="860" spans="2:45" s="377" customFormat="1" hidden="1" outlineLevel="2">
      <c r="B860" s="377">
        <v>34</v>
      </c>
      <c r="C860" s="81"/>
      <c r="D860" s="338">
        <v>0</v>
      </c>
      <c r="E860" s="387">
        <f t="shared" si="340"/>
        <v>0</v>
      </c>
      <c r="F860" s="387">
        <f t="shared" si="340"/>
        <v>0</v>
      </c>
      <c r="G860" s="387">
        <f t="shared" si="340"/>
        <v>0</v>
      </c>
      <c r="H860" s="387">
        <f t="shared" si="340"/>
        <v>0</v>
      </c>
      <c r="I860" s="387">
        <f t="shared" si="340"/>
        <v>0</v>
      </c>
      <c r="J860" s="387">
        <f t="shared" si="340"/>
        <v>0</v>
      </c>
      <c r="K860" s="387">
        <f t="shared" si="340"/>
        <v>0</v>
      </c>
      <c r="L860" s="387">
        <f t="shared" si="340"/>
        <v>0</v>
      </c>
      <c r="M860" s="387">
        <f t="shared" si="340"/>
        <v>0</v>
      </c>
      <c r="N860" s="387">
        <f t="shared" si="340"/>
        <v>0</v>
      </c>
      <c r="O860" s="387">
        <f t="shared" si="341"/>
        <v>0</v>
      </c>
      <c r="P860" s="387">
        <f t="shared" si="341"/>
        <v>0</v>
      </c>
      <c r="Q860" s="387">
        <f t="shared" si="341"/>
        <v>0</v>
      </c>
      <c r="R860" s="387">
        <f t="shared" si="341"/>
        <v>0</v>
      </c>
      <c r="S860" s="387">
        <f t="shared" si="341"/>
        <v>0</v>
      </c>
      <c r="T860" s="387">
        <f t="shared" si="341"/>
        <v>0</v>
      </c>
      <c r="U860" s="387">
        <f t="shared" si="341"/>
        <v>0</v>
      </c>
      <c r="V860" s="387">
        <f t="shared" si="341"/>
        <v>0</v>
      </c>
      <c r="W860" s="387">
        <f t="shared" si="341"/>
        <v>0</v>
      </c>
      <c r="X860" s="387">
        <f t="shared" si="341"/>
        <v>0</v>
      </c>
      <c r="Y860" s="387">
        <f t="shared" si="342"/>
        <v>0</v>
      </c>
      <c r="Z860" s="387">
        <f t="shared" si="342"/>
        <v>0</v>
      </c>
      <c r="AA860" s="387">
        <f t="shared" si="342"/>
        <v>0</v>
      </c>
      <c r="AB860" s="387">
        <f t="shared" si="342"/>
        <v>0</v>
      </c>
      <c r="AC860" s="387">
        <f t="shared" si="342"/>
        <v>0</v>
      </c>
      <c r="AD860" s="387">
        <f t="shared" si="342"/>
        <v>0</v>
      </c>
      <c r="AE860" s="387">
        <f t="shared" si="342"/>
        <v>0</v>
      </c>
      <c r="AF860" s="387">
        <f t="shared" si="342"/>
        <v>0</v>
      </c>
      <c r="AG860" s="387">
        <f t="shared" si="342"/>
        <v>0</v>
      </c>
      <c r="AH860" s="387">
        <f t="shared" si="342"/>
        <v>0</v>
      </c>
      <c r="AI860" s="387">
        <f t="shared" si="343"/>
        <v>0</v>
      </c>
      <c r="AJ860" s="387">
        <f t="shared" si="343"/>
        <v>0</v>
      </c>
      <c r="AK860" s="387">
        <f t="shared" si="343"/>
        <v>0</v>
      </c>
      <c r="AL860" s="387">
        <f t="shared" si="343"/>
        <v>0</v>
      </c>
      <c r="AM860" s="387">
        <f t="shared" si="343"/>
        <v>0</v>
      </c>
      <c r="AN860" s="387">
        <f t="shared" si="343"/>
        <v>0</v>
      </c>
      <c r="AO860" s="387">
        <f t="shared" si="343"/>
        <v>0</v>
      </c>
      <c r="AP860" s="387">
        <f t="shared" si="343"/>
        <v>0</v>
      </c>
      <c r="AQ860" s="387">
        <f t="shared" si="343"/>
        <v>0</v>
      </c>
      <c r="AR860" s="387">
        <f t="shared" si="343"/>
        <v>0</v>
      </c>
      <c r="AS860" s="387">
        <f t="shared" si="339"/>
        <v>0</v>
      </c>
    </row>
    <row r="861" spans="2:45" s="377" customFormat="1" hidden="1" outlineLevel="2">
      <c r="B861" s="377">
        <v>35</v>
      </c>
      <c r="C861" s="81"/>
      <c r="D861" s="338">
        <v>0</v>
      </c>
      <c r="E861" s="387">
        <f t="shared" si="340"/>
        <v>0</v>
      </c>
      <c r="F861" s="387">
        <f t="shared" si="340"/>
        <v>0</v>
      </c>
      <c r="G861" s="387">
        <f t="shared" si="340"/>
        <v>0</v>
      </c>
      <c r="H861" s="387">
        <f t="shared" si="340"/>
        <v>0</v>
      </c>
      <c r="I861" s="387">
        <f t="shared" si="340"/>
        <v>0</v>
      </c>
      <c r="J861" s="387">
        <f t="shared" si="340"/>
        <v>0</v>
      </c>
      <c r="K861" s="387">
        <f t="shared" si="340"/>
        <v>0</v>
      </c>
      <c r="L861" s="387">
        <f t="shared" si="340"/>
        <v>0</v>
      </c>
      <c r="M861" s="387">
        <f t="shared" si="340"/>
        <v>0</v>
      </c>
      <c r="N861" s="387">
        <f t="shared" si="340"/>
        <v>0</v>
      </c>
      <c r="O861" s="387">
        <f t="shared" si="341"/>
        <v>0</v>
      </c>
      <c r="P861" s="387">
        <f t="shared" si="341"/>
        <v>0</v>
      </c>
      <c r="Q861" s="387">
        <f t="shared" si="341"/>
        <v>0</v>
      </c>
      <c r="R861" s="387">
        <f t="shared" si="341"/>
        <v>0</v>
      </c>
      <c r="S861" s="387">
        <f t="shared" si="341"/>
        <v>0</v>
      </c>
      <c r="T861" s="387">
        <f t="shared" si="341"/>
        <v>0</v>
      </c>
      <c r="U861" s="387">
        <f t="shared" si="341"/>
        <v>0</v>
      </c>
      <c r="V861" s="387">
        <f t="shared" si="341"/>
        <v>0</v>
      </c>
      <c r="W861" s="387">
        <f t="shared" si="341"/>
        <v>0</v>
      </c>
      <c r="X861" s="387">
        <f t="shared" si="341"/>
        <v>0</v>
      </c>
      <c r="Y861" s="387">
        <f t="shared" si="342"/>
        <v>0</v>
      </c>
      <c r="Z861" s="387">
        <f t="shared" si="342"/>
        <v>0</v>
      </c>
      <c r="AA861" s="387">
        <f t="shared" si="342"/>
        <v>0</v>
      </c>
      <c r="AB861" s="387">
        <f t="shared" si="342"/>
        <v>0</v>
      </c>
      <c r="AC861" s="387">
        <f t="shared" si="342"/>
        <v>0</v>
      </c>
      <c r="AD861" s="387">
        <f t="shared" si="342"/>
        <v>0</v>
      </c>
      <c r="AE861" s="387">
        <f t="shared" si="342"/>
        <v>0</v>
      </c>
      <c r="AF861" s="387">
        <f t="shared" si="342"/>
        <v>0</v>
      </c>
      <c r="AG861" s="387">
        <f t="shared" si="342"/>
        <v>0</v>
      </c>
      <c r="AH861" s="387">
        <f t="shared" si="342"/>
        <v>0</v>
      </c>
      <c r="AI861" s="387">
        <f t="shared" si="343"/>
        <v>0</v>
      </c>
      <c r="AJ861" s="387">
        <f t="shared" si="343"/>
        <v>0</v>
      </c>
      <c r="AK861" s="387">
        <f t="shared" si="343"/>
        <v>0</v>
      </c>
      <c r="AL861" s="387">
        <f t="shared" si="343"/>
        <v>0</v>
      </c>
      <c r="AM861" s="387">
        <f t="shared" si="343"/>
        <v>0</v>
      </c>
      <c r="AN861" s="387">
        <f t="shared" si="343"/>
        <v>0</v>
      </c>
      <c r="AO861" s="387">
        <f t="shared" si="343"/>
        <v>0</v>
      </c>
      <c r="AP861" s="387">
        <f t="shared" si="343"/>
        <v>0</v>
      </c>
      <c r="AQ861" s="387">
        <f t="shared" si="343"/>
        <v>0</v>
      </c>
      <c r="AR861" s="387">
        <f t="shared" si="343"/>
        <v>0</v>
      </c>
      <c r="AS861" s="387">
        <f t="shared" si="339"/>
        <v>0</v>
      </c>
    </row>
    <row r="862" spans="2:45" s="377" customFormat="1" hidden="1" outlineLevel="2">
      <c r="B862" s="377">
        <v>36</v>
      </c>
      <c r="C862" s="81"/>
      <c r="D862" s="338">
        <v>0</v>
      </c>
      <c r="E862" s="387">
        <f t="shared" si="340"/>
        <v>0</v>
      </c>
      <c r="F862" s="387">
        <f t="shared" si="340"/>
        <v>0</v>
      </c>
      <c r="G862" s="387">
        <f t="shared" si="340"/>
        <v>0</v>
      </c>
      <c r="H862" s="387">
        <f t="shared" si="340"/>
        <v>0</v>
      </c>
      <c r="I862" s="387">
        <f t="shared" si="340"/>
        <v>0</v>
      </c>
      <c r="J862" s="387">
        <f t="shared" si="340"/>
        <v>0</v>
      </c>
      <c r="K862" s="387">
        <f t="shared" si="340"/>
        <v>0</v>
      </c>
      <c r="L862" s="387">
        <f t="shared" si="340"/>
        <v>0</v>
      </c>
      <c r="M862" s="387">
        <f t="shared" si="340"/>
        <v>0</v>
      </c>
      <c r="N862" s="387">
        <f t="shared" si="340"/>
        <v>0</v>
      </c>
      <c r="O862" s="387">
        <f t="shared" si="341"/>
        <v>0</v>
      </c>
      <c r="P862" s="387">
        <f t="shared" si="341"/>
        <v>0</v>
      </c>
      <c r="Q862" s="387">
        <f t="shared" si="341"/>
        <v>0</v>
      </c>
      <c r="R862" s="387">
        <f t="shared" si="341"/>
        <v>0</v>
      </c>
      <c r="S862" s="387">
        <f t="shared" si="341"/>
        <v>0</v>
      </c>
      <c r="T862" s="387">
        <f t="shared" si="341"/>
        <v>0</v>
      </c>
      <c r="U862" s="387">
        <f t="shared" si="341"/>
        <v>0</v>
      </c>
      <c r="V862" s="387">
        <f t="shared" si="341"/>
        <v>0</v>
      </c>
      <c r="W862" s="387">
        <f t="shared" si="341"/>
        <v>0</v>
      </c>
      <c r="X862" s="387">
        <f t="shared" si="341"/>
        <v>0</v>
      </c>
      <c r="Y862" s="387">
        <f t="shared" si="342"/>
        <v>0</v>
      </c>
      <c r="Z862" s="387">
        <f t="shared" si="342"/>
        <v>0</v>
      </c>
      <c r="AA862" s="387">
        <f t="shared" si="342"/>
        <v>0</v>
      </c>
      <c r="AB862" s="387">
        <f t="shared" si="342"/>
        <v>0</v>
      </c>
      <c r="AC862" s="387">
        <f t="shared" si="342"/>
        <v>0</v>
      </c>
      <c r="AD862" s="387">
        <f t="shared" si="342"/>
        <v>0</v>
      </c>
      <c r="AE862" s="387">
        <f t="shared" si="342"/>
        <v>0</v>
      </c>
      <c r="AF862" s="387">
        <f t="shared" si="342"/>
        <v>0</v>
      </c>
      <c r="AG862" s="387">
        <f t="shared" si="342"/>
        <v>0</v>
      </c>
      <c r="AH862" s="387">
        <f t="shared" si="342"/>
        <v>0</v>
      </c>
      <c r="AI862" s="387">
        <f t="shared" si="343"/>
        <v>0</v>
      </c>
      <c r="AJ862" s="387">
        <f t="shared" si="343"/>
        <v>0</v>
      </c>
      <c r="AK862" s="387">
        <f t="shared" si="343"/>
        <v>0</v>
      </c>
      <c r="AL862" s="387">
        <f t="shared" si="343"/>
        <v>0</v>
      </c>
      <c r="AM862" s="387">
        <f t="shared" si="343"/>
        <v>0</v>
      </c>
      <c r="AN862" s="387">
        <f t="shared" si="343"/>
        <v>0</v>
      </c>
      <c r="AO862" s="387">
        <f t="shared" si="343"/>
        <v>0</v>
      </c>
      <c r="AP862" s="387">
        <f t="shared" si="343"/>
        <v>0</v>
      </c>
      <c r="AQ862" s="387">
        <f t="shared" si="343"/>
        <v>0</v>
      </c>
      <c r="AR862" s="387">
        <f t="shared" si="343"/>
        <v>0</v>
      </c>
      <c r="AS862" s="387">
        <f t="shared" si="339"/>
        <v>0</v>
      </c>
    </row>
    <row r="863" spans="2:45" s="377" customFormat="1" hidden="1" outlineLevel="2">
      <c r="B863" s="377">
        <v>37</v>
      </c>
      <c r="C863" s="81"/>
      <c r="D863" s="338">
        <v>0</v>
      </c>
      <c r="E863" s="387">
        <f t="shared" si="340"/>
        <v>0</v>
      </c>
      <c r="F863" s="387">
        <f t="shared" si="340"/>
        <v>0</v>
      </c>
      <c r="G863" s="387">
        <f t="shared" si="340"/>
        <v>0</v>
      </c>
      <c r="H863" s="387">
        <f t="shared" si="340"/>
        <v>0</v>
      </c>
      <c r="I863" s="387">
        <f t="shared" si="340"/>
        <v>0</v>
      </c>
      <c r="J863" s="387">
        <f t="shared" si="340"/>
        <v>0</v>
      </c>
      <c r="K863" s="387">
        <f t="shared" si="340"/>
        <v>0</v>
      </c>
      <c r="L863" s="387">
        <f t="shared" si="340"/>
        <v>0</v>
      </c>
      <c r="M863" s="387">
        <f t="shared" si="340"/>
        <v>0</v>
      </c>
      <c r="N863" s="387">
        <f t="shared" si="340"/>
        <v>0</v>
      </c>
      <c r="O863" s="387">
        <f t="shared" si="341"/>
        <v>0</v>
      </c>
      <c r="P863" s="387">
        <f t="shared" si="341"/>
        <v>0</v>
      </c>
      <c r="Q863" s="387">
        <f t="shared" si="341"/>
        <v>0</v>
      </c>
      <c r="R863" s="387">
        <f t="shared" si="341"/>
        <v>0</v>
      </c>
      <c r="S863" s="387">
        <f t="shared" si="341"/>
        <v>0</v>
      </c>
      <c r="T863" s="387">
        <f t="shared" si="341"/>
        <v>0</v>
      </c>
      <c r="U863" s="387">
        <f t="shared" si="341"/>
        <v>0</v>
      </c>
      <c r="V863" s="387">
        <f t="shared" si="341"/>
        <v>0</v>
      </c>
      <c r="W863" s="387">
        <f t="shared" si="341"/>
        <v>0</v>
      </c>
      <c r="X863" s="387">
        <f t="shared" si="341"/>
        <v>0</v>
      </c>
      <c r="Y863" s="387">
        <f t="shared" si="342"/>
        <v>0</v>
      </c>
      <c r="Z863" s="387">
        <f t="shared" si="342"/>
        <v>0</v>
      </c>
      <c r="AA863" s="387">
        <f t="shared" si="342"/>
        <v>0</v>
      </c>
      <c r="AB863" s="387">
        <f t="shared" si="342"/>
        <v>0</v>
      </c>
      <c r="AC863" s="387">
        <f t="shared" si="342"/>
        <v>0</v>
      </c>
      <c r="AD863" s="387">
        <f t="shared" si="342"/>
        <v>0</v>
      </c>
      <c r="AE863" s="387">
        <f t="shared" si="342"/>
        <v>0</v>
      </c>
      <c r="AF863" s="387">
        <f t="shared" si="342"/>
        <v>0</v>
      </c>
      <c r="AG863" s="387">
        <f t="shared" si="342"/>
        <v>0</v>
      </c>
      <c r="AH863" s="387">
        <f t="shared" si="342"/>
        <v>0</v>
      </c>
      <c r="AI863" s="387">
        <f t="shared" si="343"/>
        <v>0</v>
      </c>
      <c r="AJ863" s="387">
        <f t="shared" si="343"/>
        <v>0</v>
      </c>
      <c r="AK863" s="387">
        <f t="shared" si="343"/>
        <v>0</v>
      </c>
      <c r="AL863" s="387">
        <f t="shared" si="343"/>
        <v>0</v>
      </c>
      <c r="AM863" s="387">
        <f t="shared" si="343"/>
        <v>0</v>
      </c>
      <c r="AN863" s="387">
        <f t="shared" si="343"/>
        <v>0</v>
      </c>
      <c r="AO863" s="387">
        <f t="shared" si="343"/>
        <v>0</v>
      </c>
      <c r="AP863" s="387">
        <f t="shared" si="343"/>
        <v>0</v>
      </c>
      <c r="AQ863" s="387">
        <f t="shared" si="343"/>
        <v>0</v>
      </c>
      <c r="AR863" s="387">
        <f t="shared" si="343"/>
        <v>0</v>
      </c>
      <c r="AS863" s="387">
        <f t="shared" si="339"/>
        <v>0</v>
      </c>
    </row>
    <row r="864" spans="2:45" s="377" customFormat="1" hidden="1" outlineLevel="2">
      <c r="B864" s="377">
        <v>38</v>
      </c>
      <c r="C864" s="81"/>
      <c r="D864" s="338">
        <v>0</v>
      </c>
      <c r="E864" s="387">
        <f t="shared" si="340"/>
        <v>0</v>
      </c>
      <c r="F864" s="387">
        <f t="shared" si="340"/>
        <v>0</v>
      </c>
      <c r="G864" s="387">
        <f t="shared" si="340"/>
        <v>0</v>
      </c>
      <c r="H864" s="387">
        <f t="shared" si="340"/>
        <v>0</v>
      </c>
      <c r="I864" s="387">
        <f t="shared" si="340"/>
        <v>0</v>
      </c>
      <c r="J864" s="387">
        <f t="shared" si="340"/>
        <v>0</v>
      </c>
      <c r="K864" s="387">
        <f t="shared" si="340"/>
        <v>0</v>
      </c>
      <c r="L864" s="387">
        <f t="shared" si="340"/>
        <v>0</v>
      </c>
      <c r="M864" s="387">
        <f t="shared" si="340"/>
        <v>0</v>
      </c>
      <c r="N864" s="387">
        <f t="shared" si="340"/>
        <v>0</v>
      </c>
      <c r="O864" s="387">
        <f t="shared" si="341"/>
        <v>0</v>
      </c>
      <c r="P864" s="387">
        <f t="shared" si="341"/>
        <v>0</v>
      </c>
      <c r="Q864" s="387">
        <f t="shared" si="341"/>
        <v>0</v>
      </c>
      <c r="R864" s="387">
        <f t="shared" si="341"/>
        <v>0</v>
      </c>
      <c r="S864" s="387">
        <f t="shared" si="341"/>
        <v>0</v>
      </c>
      <c r="T864" s="387">
        <f t="shared" si="341"/>
        <v>0</v>
      </c>
      <c r="U864" s="387">
        <f t="shared" si="341"/>
        <v>0</v>
      </c>
      <c r="V864" s="387">
        <f t="shared" si="341"/>
        <v>0</v>
      </c>
      <c r="W864" s="387">
        <f t="shared" si="341"/>
        <v>0</v>
      </c>
      <c r="X864" s="387">
        <f t="shared" si="341"/>
        <v>0</v>
      </c>
      <c r="Y864" s="387">
        <f t="shared" si="342"/>
        <v>0</v>
      </c>
      <c r="Z864" s="387">
        <f t="shared" si="342"/>
        <v>0</v>
      </c>
      <c r="AA864" s="387">
        <f t="shared" si="342"/>
        <v>0</v>
      </c>
      <c r="AB864" s="387">
        <f t="shared" si="342"/>
        <v>0</v>
      </c>
      <c r="AC864" s="387">
        <f t="shared" si="342"/>
        <v>0</v>
      </c>
      <c r="AD864" s="387">
        <f t="shared" si="342"/>
        <v>0</v>
      </c>
      <c r="AE864" s="387">
        <f t="shared" si="342"/>
        <v>0</v>
      </c>
      <c r="AF864" s="387">
        <f t="shared" si="342"/>
        <v>0</v>
      </c>
      <c r="AG864" s="387">
        <f t="shared" si="342"/>
        <v>0</v>
      </c>
      <c r="AH864" s="387">
        <f t="shared" si="342"/>
        <v>0</v>
      </c>
      <c r="AI864" s="387">
        <f t="shared" si="343"/>
        <v>0</v>
      </c>
      <c r="AJ864" s="387">
        <f t="shared" si="343"/>
        <v>0</v>
      </c>
      <c r="AK864" s="387">
        <f t="shared" si="343"/>
        <v>0</v>
      </c>
      <c r="AL864" s="387">
        <f t="shared" si="343"/>
        <v>0</v>
      </c>
      <c r="AM864" s="387">
        <f t="shared" si="343"/>
        <v>0</v>
      </c>
      <c r="AN864" s="387">
        <f t="shared" si="343"/>
        <v>0</v>
      </c>
      <c r="AO864" s="387">
        <f t="shared" si="343"/>
        <v>0</v>
      </c>
      <c r="AP864" s="387">
        <f t="shared" si="343"/>
        <v>0</v>
      </c>
      <c r="AQ864" s="387">
        <f t="shared" si="343"/>
        <v>0</v>
      </c>
      <c r="AR864" s="387">
        <f t="shared" si="343"/>
        <v>0</v>
      </c>
      <c r="AS864" s="387">
        <f t="shared" si="339"/>
        <v>0</v>
      </c>
    </row>
    <row r="865" spans="2:45" s="377" customFormat="1" hidden="1" outlineLevel="2">
      <c r="B865" s="377">
        <v>39</v>
      </c>
      <c r="C865" s="81"/>
      <c r="D865" s="338">
        <v>0</v>
      </c>
      <c r="E865" s="387">
        <f t="shared" si="340"/>
        <v>0</v>
      </c>
      <c r="F865" s="387">
        <f t="shared" si="340"/>
        <v>0</v>
      </c>
      <c r="G865" s="387">
        <f t="shared" si="340"/>
        <v>0</v>
      </c>
      <c r="H865" s="387">
        <f t="shared" si="340"/>
        <v>0</v>
      </c>
      <c r="I865" s="387">
        <f t="shared" si="340"/>
        <v>0</v>
      </c>
      <c r="J865" s="387">
        <f t="shared" si="340"/>
        <v>0</v>
      </c>
      <c r="K865" s="387">
        <f t="shared" si="340"/>
        <v>0</v>
      </c>
      <c r="L865" s="387">
        <f t="shared" si="340"/>
        <v>0</v>
      </c>
      <c r="M865" s="387">
        <f t="shared" si="340"/>
        <v>0</v>
      </c>
      <c r="N865" s="387">
        <f t="shared" si="340"/>
        <v>0</v>
      </c>
      <c r="O865" s="387">
        <f t="shared" si="341"/>
        <v>0</v>
      </c>
      <c r="P865" s="387">
        <f t="shared" si="341"/>
        <v>0</v>
      </c>
      <c r="Q865" s="387">
        <f t="shared" si="341"/>
        <v>0</v>
      </c>
      <c r="R865" s="387">
        <f t="shared" si="341"/>
        <v>0</v>
      </c>
      <c r="S865" s="387">
        <f t="shared" si="341"/>
        <v>0</v>
      </c>
      <c r="T865" s="387">
        <f t="shared" si="341"/>
        <v>0</v>
      </c>
      <c r="U865" s="387">
        <f t="shared" si="341"/>
        <v>0</v>
      </c>
      <c r="V865" s="387">
        <f t="shared" si="341"/>
        <v>0</v>
      </c>
      <c r="W865" s="387">
        <f t="shared" si="341"/>
        <v>0</v>
      </c>
      <c r="X865" s="387">
        <f t="shared" si="341"/>
        <v>0</v>
      </c>
      <c r="Y865" s="387">
        <f t="shared" si="342"/>
        <v>0</v>
      </c>
      <c r="Z865" s="387">
        <f t="shared" si="342"/>
        <v>0</v>
      </c>
      <c r="AA865" s="387">
        <f t="shared" si="342"/>
        <v>0</v>
      </c>
      <c r="AB865" s="387">
        <f t="shared" si="342"/>
        <v>0</v>
      </c>
      <c r="AC865" s="387">
        <f t="shared" si="342"/>
        <v>0</v>
      </c>
      <c r="AD865" s="387">
        <f t="shared" si="342"/>
        <v>0</v>
      </c>
      <c r="AE865" s="387">
        <f t="shared" si="342"/>
        <v>0</v>
      </c>
      <c r="AF865" s="387">
        <f t="shared" si="342"/>
        <v>0</v>
      </c>
      <c r="AG865" s="387">
        <f t="shared" si="342"/>
        <v>0</v>
      </c>
      <c r="AH865" s="387">
        <f t="shared" si="342"/>
        <v>0</v>
      </c>
      <c r="AI865" s="387">
        <f t="shared" si="343"/>
        <v>0</v>
      </c>
      <c r="AJ865" s="387">
        <f t="shared" si="343"/>
        <v>0</v>
      </c>
      <c r="AK865" s="387">
        <f t="shared" si="343"/>
        <v>0</v>
      </c>
      <c r="AL865" s="387">
        <f t="shared" si="343"/>
        <v>0</v>
      </c>
      <c r="AM865" s="387">
        <f t="shared" si="343"/>
        <v>0</v>
      </c>
      <c r="AN865" s="387">
        <f t="shared" si="343"/>
        <v>0</v>
      </c>
      <c r="AO865" s="387">
        <f t="shared" si="343"/>
        <v>0</v>
      </c>
      <c r="AP865" s="387">
        <f t="shared" si="343"/>
        <v>0</v>
      </c>
      <c r="AQ865" s="387">
        <f t="shared" si="343"/>
        <v>0</v>
      </c>
      <c r="AR865" s="387">
        <f t="shared" si="343"/>
        <v>0</v>
      </c>
      <c r="AS865" s="387">
        <f t="shared" si="339"/>
        <v>0</v>
      </c>
    </row>
    <row r="866" spans="2:45" s="377" customFormat="1" hidden="1" outlineLevel="2">
      <c r="B866" s="377">
        <v>40</v>
      </c>
      <c r="C866" s="81"/>
      <c r="D866" s="338">
        <v>0</v>
      </c>
      <c r="E866" s="387">
        <f t="shared" si="340"/>
        <v>0</v>
      </c>
      <c r="F866" s="387">
        <f t="shared" si="340"/>
        <v>0</v>
      </c>
      <c r="G866" s="387">
        <f t="shared" si="340"/>
        <v>0</v>
      </c>
      <c r="H866" s="387">
        <f t="shared" si="340"/>
        <v>0</v>
      </c>
      <c r="I866" s="387">
        <f t="shared" si="340"/>
        <v>0</v>
      </c>
      <c r="J866" s="387">
        <f t="shared" si="340"/>
        <v>0</v>
      </c>
      <c r="K866" s="387">
        <f t="shared" si="340"/>
        <v>0</v>
      </c>
      <c r="L866" s="387">
        <f t="shared" si="340"/>
        <v>0</v>
      </c>
      <c r="M866" s="387">
        <f t="shared" si="340"/>
        <v>0</v>
      </c>
      <c r="N866" s="387">
        <f t="shared" si="340"/>
        <v>0</v>
      </c>
      <c r="O866" s="387">
        <f t="shared" si="341"/>
        <v>0</v>
      </c>
      <c r="P866" s="387">
        <f t="shared" si="341"/>
        <v>0</v>
      </c>
      <c r="Q866" s="387">
        <f t="shared" si="341"/>
        <v>0</v>
      </c>
      <c r="R866" s="387">
        <f t="shared" si="341"/>
        <v>0</v>
      </c>
      <c r="S866" s="387">
        <f t="shared" si="341"/>
        <v>0</v>
      </c>
      <c r="T866" s="387">
        <f t="shared" si="341"/>
        <v>0</v>
      </c>
      <c r="U866" s="387">
        <f t="shared" si="341"/>
        <v>0</v>
      </c>
      <c r="V866" s="387">
        <f t="shared" si="341"/>
        <v>0</v>
      </c>
      <c r="W866" s="387">
        <f t="shared" si="341"/>
        <v>0</v>
      </c>
      <c r="X866" s="387">
        <f t="shared" si="341"/>
        <v>0</v>
      </c>
      <c r="Y866" s="387">
        <f t="shared" si="342"/>
        <v>0</v>
      </c>
      <c r="Z866" s="387">
        <f t="shared" si="342"/>
        <v>0</v>
      </c>
      <c r="AA866" s="387">
        <f t="shared" si="342"/>
        <v>0</v>
      </c>
      <c r="AB866" s="387">
        <f t="shared" si="342"/>
        <v>0</v>
      </c>
      <c r="AC866" s="387">
        <f t="shared" si="342"/>
        <v>0</v>
      </c>
      <c r="AD866" s="387">
        <f t="shared" si="342"/>
        <v>0</v>
      </c>
      <c r="AE866" s="387">
        <f t="shared" si="342"/>
        <v>0</v>
      </c>
      <c r="AF866" s="387">
        <f t="shared" si="342"/>
        <v>0</v>
      </c>
      <c r="AG866" s="387">
        <f t="shared" si="342"/>
        <v>0</v>
      </c>
      <c r="AH866" s="387">
        <f t="shared" si="342"/>
        <v>0</v>
      </c>
      <c r="AI866" s="387">
        <f t="shared" si="343"/>
        <v>0</v>
      </c>
      <c r="AJ866" s="387">
        <f t="shared" si="343"/>
        <v>0</v>
      </c>
      <c r="AK866" s="387">
        <f t="shared" si="343"/>
        <v>0</v>
      </c>
      <c r="AL866" s="387">
        <f t="shared" si="343"/>
        <v>0</v>
      </c>
      <c r="AM866" s="387">
        <f t="shared" si="343"/>
        <v>0</v>
      </c>
      <c r="AN866" s="387">
        <f t="shared" si="343"/>
        <v>0</v>
      </c>
      <c r="AO866" s="387">
        <f t="shared" si="343"/>
        <v>0</v>
      </c>
      <c r="AP866" s="387">
        <f t="shared" si="343"/>
        <v>0</v>
      </c>
      <c r="AQ866" s="387">
        <f t="shared" si="343"/>
        <v>0</v>
      </c>
      <c r="AR866" s="387">
        <f t="shared" si="343"/>
        <v>0</v>
      </c>
      <c r="AS866" s="387">
        <f t="shared" si="339"/>
        <v>0</v>
      </c>
    </row>
    <row r="867" spans="2:45" s="377" customFormat="1" hidden="1" outlineLevel="1" collapsed="1">
      <c r="B867" s="378" t="str">
        <f>INV!B30</f>
        <v>2.11 - Abafador de Fogo/Incêndio</v>
      </c>
      <c r="C867" s="357"/>
      <c r="D867" s="386">
        <f>INV!C30</f>
        <v>10</v>
      </c>
      <c r="E867" s="387">
        <f t="shared" ref="E867:L867" si="344">SUM(E868:E907)</f>
        <v>0</v>
      </c>
      <c r="F867" s="387">
        <f t="shared" si="344"/>
        <v>9.9310456050107659E-2</v>
      </c>
      <c r="G867" s="387">
        <f t="shared" si="344"/>
        <v>9.9310456050107659E-2</v>
      </c>
      <c r="H867" s="387">
        <f t="shared" si="344"/>
        <v>9.9310456050107659E-2</v>
      </c>
      <c r="I867" s="387">
        <f t="shared" si="344"/>
        <v>9.9310456050107659E-2</v>
      </c>
      <c r="J867" s="387">
        <f t="shared" si="344"/>
        <v>9.9310456050107659E-2</v>
      </c>
      <c r="K867" s="387">
        <f t="shared" si="344"/>
        <v>0.19862091210021532</v>
      </c>
      <c r="L867" s="387">
        <f t="shared" si="344"/>
        <v>0.19862091210021532</v>
      </c>
      <c r="M867" s="387">
        <f t="shared" ref="M867:AR867" si="345">SUM(M868:M907)</f>
        <v>0.19862091210021532</v>
      </c>
      <c r="N867" s="387">
        <f t="shared" si="345"/>
        <v>0.19862091210021532</v>
      </c>
      <c r="O867" s="387">
        <f t="shared" si="345"/>
        <v>0.19862091210021532</v>
      </c>
      <c r="P867" s="387">
        <f t="shared" si="345"/>
        <v>0.19862091210021532</v>
      </c>
      <c r="Q867" s="387">
        <f t="shared" si="345"/>
        <v>0.19862091210021532</v>
      </c>
      <c r="R867" s="387">
        <f t="shared" si="345"/>
        <v>0.19862091210021532</v>
      </c>
      <c r="S867" s="387">
        <f t="shared" si="345"/>
        <v>0.19862091210021532</v>
      </c>
      <c r="T867" s="387">
        <f t="shared" si="345"/>
        <v>0.19862091210021532</v>
      </c>
      <c r="U867" s="387">
        <f t="shared" si="345"/>
        <v>0.19862091210021532</v>
      </c>
      <c r="V867" s="387">
        <f t="shared" si="345"/>
        <v>0.19862091210021532</v>
      </c>
      <c r="W867" s="387">
        <f t="shared" si="345"/>
        <v>0.19862091210021532</v>
      </c>
      <c r="X867" s="387">
        <f t="shared" si="345"/>
        <v>0.19862091210021532</v>
      </c>
      <c r="Y867" s="387">
        <f t="shared" si="345"/>
        <v>0.19862091210021532</v>
      </c>
      <c r="Z867" s="387">
        <f t="shared" si="345"/>
        <v>0.19862091210021532</v>
      </c>
      <c r="AA867" s="387">
        <f t="shared" si="345"/>
        <v>0.19862091210021532</v>
      </c>
      <c r="AB867" s="387">
        <f t="shared" si="345"/>
        <v>0.19862091210021532</v>
      </c>
      <c r="AC867" s="387">
        <f t="shared" si="345"/>
        <v>0.19862091210021532</v>
      </c>
      <c r="AD867" s="387">
        <f t="shared" si="345"/>
        <v>0.19862091210021532</v>
      </c>
      <c r="AE867" s="387">
        <f t="shared" si="345"/>
        <v>0.20965540721689394</v>
      </c>
      <c r="AF867" s="387">
        <f t="shared" si="345"/>
        <v>0.20965540721689394</v>
      </c>
      <c r="AG867" s="387">
        <f t="shared" si="345"/>
        <v>0.20965540721689394</v>
      </c>
      <c r="AH867" s="387">
        <f t="shared" si="345"/>
        <v>0.20965540721689394</v>
      </c>
      <c r="AI867" s="387">
        <f t="shared" si="345"/>
        <v>0.20965540721689394</v>
      </c>
      <c r="AJ867" s="387">
        <f t="shared" si="345"/>
        <v>0.35862109129205544</v>
      </c>
      <c r="AK867" s="387">
        <f t="shared" si="345"/>
        <v>0.35862109129205544</v>
      </c>
      <c r="AL867" s="387">
        <f t="shared" si="345"/>
        <v>0.35862109129205544</v>
      </c>
      <c r="AM867" s="387">
        <f t="shared" si="345"/>
        <v>0.35862109129205544</v>
      </c>
      <c r="AN867" s="387">
        <f t="shared" si="345"/>
        <v>0</v>
      </c>
      <c r="AO867" s="387">
        <f t="shared" si="345"/>
        <v>0</v>
      </c>
      <c r="AP867" s="387">
        <f t="shared" si="345"/>
        <v>0</v>
      </c>
      <c r="AQ867" s="387">
        <f t="shared" si="345"/>
        <v>0</v>
      </c>
      <c r="AR867" s="387">
        <f t="shared" si="345"/>
        <v>0</v>
      </c>
      <c r="AS867" s="387">
        <f t="shared" si="339"/>
        <v>6.9517319235075332</v>
      </c>
    </row>
    <row r="868" spans="2:45" s="377" customFormat="1" hidden="1" outlineLevel="2">
      <c r="B868" s="377">
        <v>1</v>
      </c>
      <c r="C868" s="81"/>
      <c r="D868" s="338">
        <f t="array" ref="D868:D907">TRANSPOSE(INV!E30:AR30)</f>
        <v>0.99310456050107654</v>
      </c>
      <c r="E868" s="387">
        <f t="shared" ref="E868:N877" si="346">IF(AND(E$2=$B868,$B868=$C$3),$D868,IF(AND(E$2&gt;$B868,E$2&lt;=$D$867+$B868),SLN($D868,0,IF($C$3-$B868&gt;=$D$867,$D$867,$C$3-$B868)),0))</f>
        <v>0</v>
      </c>
      <c r="F868" s="387">
        <f t="shared" si="346"/>
        <v>9.9310456050107659E-2</v>
      </c>
      <c r="G868" s="387">
        <f t="shared" si="346"/>
        <v>9.9310456050107659E-2</v>
      </c>
      <c r="H868" s="387">
        <f t="shared" si="346"/>
        <v>9.9310456050107659E-2</v>
      </c>
      <c r="I868" s="387">
        <f t="shared" si="346"/>
        <v>9.9310456050107659E-2</v>
      </c>
      <c r="J868" s="387">
        <f t="shared" si="346"/>
        <v>9.9310456050107659E-2</v>
      </c>
      <c r="K868" s="387">
        <f t="shared" si="346"/>
        <v>9.9310456050107659E-2</v>
      </c>
      <c r="L868" s="387">
        <f t="shared" si="346"/>
        <v>9.9310456050107659E-2</v>
      </c>
      <c r="M868" s="387">
        <f t="shared" si="346"/>
        <v>9.9310456050107659E-2</v>
      </c>
      <c r="N868" s="387">
        <f t="shared" si="346"/>
        <v>9.9310456050107659E-2</v>
      </c>
      <c r="O868" s="387">
        <f t="shared" ref="O868:X877" si="347">IF(AND(O$2=$B868,$B868=$C$3),$D868,IF(AND(O$2&gt;$B868,O$2&lt;=$D$867+$B868),SLN($D868,0,IF($C$3-$B868&gt;=$D$867,$D$867,$C$3-$B868)),0))</f>
        <v>9.9310456050107659E-2</v>
      </c>
      <c r="P868" s="387">
        <f t="shared" si="347"/>
        <v>0</v>
      </c>
      <c r="Q868" s="387">
        <f t="shared" si="347"/>
        <v>0</v>
      </c>
      <c r="R868" s="387">
        <f t="shared" si="347"/>
        <v>0</v>
      </c>
      <c r="S868" s="387">
        <f t="shared" si="347"/>
        <v>0</v>
      </c>
      <c r="T868" s="387">
        <f t="shared" si="347"/>
        <v>0</v>
      </c>
      <c r="U868" s="387">
        <f t="shared" si="347"/>
        <v>0</v>
      </c>
      <c r="V868" s="387">
        <f t="shared" si="347"/>
        <v>0</v>
      </c>
      <c r="W868" s="387">
        <f t="shared" si="347"/>
        <v>0</v>
      </c>
      <c r="X868" s="387">
        <f t="shared" si="347"/>
        <v>0</v>
      </c>
      <c r="Y868" s="387">
        <f t="shared" ref="Y868:AH877" si="348">IF(AND(Y$2=$B868,$B868=$C$3),$D868,IF(AND(Y$2&gt;$B868,Y$2&lt;=$D$867+$B868),SLN($D868,0,IF($C$3-$B868&gt;=$D$867,$D$867,$C$3-$B868)),0))</f>
        <v>0</v>
      </c>
      <c r="Z868" s="387">
        <f t="shared" si="348"/>
        <v>0</v>
      </c>
      <c r="AA868" s="387">
        <f t="shared" si="348"/>
        <v>0</v>
      </c>
      <c r="AB868" s="387">
        <f t="shared" si="348"/>
        <v>0</v>
      </c>
      <c r="AC868" s="387">
        <f t="shared" si="348"/>
        <v>0</v>
      </c>
      <c r="AD868" s="387">
        <f t="shared" si="348"/>
        <v>0</v>
      </c>
      <c r="AE868" s="387">
        <f t="shared" si="348"/>
        <v>0</v>
      </c>
      <c r="AF868" s="387">
        <f t="shared" si="348"/>
        <v>0</v>
      </c>
      <c r="AG868" s="387">
        <f t="shared" si="348"/>
        <v>0</v>
      </c>
      <c r="AH868" s="387">
        <f t="shared" si="348"/>
        <v>0</v>
      </c>
      <c r="AI868" s="387">
        <f t="shared" ref="AI868:AR877" si="349">IF(AND(AI$2=$B868,$B868=$C$3),$D868,IF(AND(AI$2&gt;$B868,AI$2&lt;=$D$867+$B868),SLN($D868,0,IF($C$3-$B868&gt;=$D$867,$D$867,$C$3-$B868)),0))</f>
        <v>0</v>
      </c>
      <c r="AJ868" s="387">
        <f t="shared" si="349"/>
        <v>0</v>
      </c>
      <c r="AK868" s="387">
        <f t="shared" si="349"/>
        <v>0</v>
      </c>
      <c r="AL868" s="387">
        <f t="shared" si="349"/>
        <v>0</v>
      </c>
      <c r="AM868" s="387">
        <f t="shared" si="349"/>
        <v>0</v>
      </c>
      <c r="AN868" s="387">
        <f t="shared" si="349"/>
        <v>0</v>
      </c>
      <c r="AO868" s="387">
        <f t="shared" si="349"/>
        <v>0</v>
      </c>
      <c r="AP868" s="387">
        <f t="shared" si="349"/>
        <v>0</v>
      </c>
      <c r="AQ868" s="387">
        <f t="shared" si="349"/>
        <v>0</v>
      </c>
      <c r="AR868" s="387">
        <f t="shared" si="349"/>
        <v>0</v>
      </c>
      <c r="AS868" s="387">
        <f t="shared" si="339"/>
        <v>0.99310456050107676</v>
      </c>
    </row>
    <row r="869" spans="2:45" s="377" customFormat="1" hidden="1" outlineLevel="2">
      <c r="B869" s="377">
        <v>2</v>
      </c>
      <c r="C869" s="81"/>
      <c r="D869" s="338">
        <v>0</v>
      </c>
      <c r="E869" s="387">
        <f t="shared" si="346"/>
        <v>0</v>
      </c>
      <c r="F869" s="387">
        <f t="shared" si="346"/>
        <v>0</v>
      </c>
      <c r="G869" s="387">
        <f t="shared" si="346"/>
        <v>0</v>
      </c>
      <c r="H869" s="387">
        <f t="shared" si="346"/>
        <v>0</v>
      </c>
      <c r="I869" s="387">
        <f t="shared" si="346"/>
        <v>0</v>
      </c>
      <c r="J869" s="387">
        <f t="shared" si="346"/>
        <v>0</v>
      </c>
      <c r="K869" s="387">
        <f t="shared" si="346"/>
        <v>0</v>
      </c>
      <c r="L869" s="387">
        <f t="shared" si="346"/>
        <v>0</v>
      </c>
      <c r="M869" s="387">
        <f t="shared" si="346"/>
        <v>0</v>
      </c>
      <c r="N869" s="387">
        <f t="shared" si="346"/>
        <v>0</v>
      </c>
      <c r="O869" s="387">
        <f t="shared" si="347"/>
        <v>0</v>
      </c>
      <c r="P869" s="387">
        <f t="shared" si="347"/>
        <v>0</v>
      </c>
      <c r="Q869" s="387">
        <f t="shared" si="347"/>
        <v>0</v>
      </c>
      <c r="R869" s="387">
        <f t="shared" si="347"/>
        <v>0</v>
      </c>
      <c r="S869" s="387">
        <f t="shared" si="347"/>
        <v>0</v>
      </c>
      <c r="T869" s="387">
        <f t="shared" si="347"/>
        <v>0</v>
      </c>
      <c r="U869" s="387">
        <f t="shared" si="347"/>
        <v>0</v>
      </c>
      <c r="V869" s="387">
        <f t="shared" si="347"/>
        <v>0</v>
      </c>
      <c r="W869" s="387">
        <f t="shared" si="347"/>
        <v>0</v>
      </c>
      <c r="X869" s="387">
        <f t="shared" si="347"/>
        <v>0</v>
      </c>
      <c r="Y869" s="387">
        <f t="shared" si="348"/>
        <v>0</v>
      </c>
      <c r="Z869" s="387">
        <f t="shared" si="348"/>
        <v>0</v>
      </c>
      <c r="AA869" s="387">
        <f t="shared" si="348"/>
        <v>0</v>
      </c>
      <c r="AB869" s="387">
        <f t="shared" si="348"/>
        <v>0</v>
      </c>
      <c r="AC869" s="387">
        <f t="shared" si="348"/>
        <v>0</v>
      </c>
      <c r="AD869" s="387">
        <f t="shared" si="348"/>
        <v>0</v>
      </c>
      <c r="AE869" s="387">
        <f t="shared" si="348"/>
        <v>0</v>
      </c>
      <c r="AF869" s="387">
        <f t="shared" si="348"/>
        <v>0</v>
      </c>
      <c r="AG869" s="387">
        <f t="shared" si="348"/>
        <v>0</v>
      </c>
      <c r="AH869" s="387">
        <f t="shared" si="348"/>
        <v>0</v>
      </c>
      <c r="AI869" s="387">
        <f t="shared" si="349"/>
        <v>0</v>
      </c>
      <c r="AJ869" s="387">
        <f t="shared" si="349"/>
        <v>0</v>
      </c>
      <c r="AK869" s="387">
        <f t="shared" si="349"/>
        <v>0</v>
      </c>
      <c r="AL869" s="387">
        <f t="shared" si="349"/>
        <v>0</v>
      </c>
      <c r="AM869" s="387">
        <f t="shared" si="349"/>
        <v>0</v>
      </c>
      <c r="AN869" s="387">
        <f t="shared" si="349"/>
        <v>0</v>
      </c>
      <c r="AO869" s="387">
        <f t="shared" si="349"/>
        <v>0</v>
      </c>
      <c r="AP869" s="387">
        <f t="shared" si="349"/>
        <v>0</v>
      </c>
      <c r="AQ869" s="387">
        <f t="shared" si="349"/>
        <v>0</v>
      </c>
      <c r="AR869" s="387">
        <f t="shared" si="349"/>
        <v>0</v>
      </c>
      <c r="AS869" s="387">
        <f t="shared" si="339"/>
        <v>0</v>
      </c>
    </row>
    <row r="870" spans="2:45" s="377" customFormat="1" hidden="1" outlineLevel="2">
      <c r="B870" s="377">
        <v>3</v>
      </c>
      <c r="C870" s="81"/>
      <c r="D870" s="338">
        <v>0</v>
      </c>
      <c r="E870" s="387">
        <f t="shared" si="346"/>
        <v>0</v>
      </c>
      <c r="F870" s="387">
        <f t="shared" si="346"/>
        <v>0</v>
      </c>
      <c r="G870" s="387">
        <f t="shared" si="346"/>
        <v>0</v>
      </c>
      <c r="H870" s="387">
        <f t="shared" si="346"/>
        <v>0</v>
      </c>
      <c r="I870" s="387">
        <f t="shared" si="346"/>
        <v>0</v>
      </c>
      <c r="J870" s="387">
        <f t="shared" si="346"/>
        <v>0</v>
      </c>
      <c r="K870" s="387">
        <f t="shared" si="346"/>
        <v>0</v>
      </c>
      <c r="L870" s="387">
        <f t="shared" si="346"/>
        <v>0</v>
      </c>
      <c r="M870" s="387">
        <f t="shared" si="346"/>
        <v>0</v>
      </c>
      <c r="N870" s="387">
        <f t="shared" si="346"/>
        <v>0</v>
      </c>
      <c r="O870" s="387">
        <f t="shared" si="347"/>
        <v>0</v>
      </c>
      <c r="P870" s="387">
        <f t="shared" si="347"/>
        <v>0</v>
      </c>
      <c r="Q870" s="387">
        <f t="shared" si="347"/>
        <v>0</v>
      </c>
      <c r="R870" s="387">
        <f t="shared" si="347"/>
        <v>0</v>
      </c>
      <c r="S870" s="387">
        <f t="shared" si="347"/>
        <v>0</v>
      </c>
      <c r="T870" s="387">
        <f t="shared" si="347"/>
        <v>0</v>
      </c>
      <c r="U870" s="387">
        <f t="shared" si="347"/>
        <v>0</v>
      </c>
      <c r="V870" s="387">
        <f t="shared" si="347"/>
        <v>0</v>
      </c>
      <c r="W870" s="387">
        <f t="shared" si="347"/>
        <v>0</v>
      </c>
      <c r="X870" s="387">
        <f t="shared" si="347"/>
        <v>0</v>
      </c>
      <c r="Y870" s="387">
        <f t="shared" si="348"/>
        <v>0</v>
      </c>
      <c r="Z870" s="387">
        <f t="shared" si="348"/>
        <v>0</v>
      </c>
      <c r="AA870" s="387">
        <f t="shared" si="348"/>
        <v>0</v>
      </c>
      <c r="AB870" s="387">
        <f t="shared" si="348"/>
        <v>0</v>
      </c>
      <c r="AC870" s="387">
        <f t="shared" si="348"/>
        <v>0</v>
      </c>
      <c r="AD870" s="387">
        <f t="shared" si="348"/>
        <v>0</v>
      </c>
      <c r="AE870" s="387">
        <f t="shared" si="348"/>
        <v>0</v>
      </c>
      <c r="AF870" s="387">
        <f t="shared" si="348"/>
        <v>0</v>
      </c>
      <c r="AG870" s="387">
        <f t="shared" si="348"/>
        <v>0</v>
      </c>
      <c r="AH870" s="387">
        <f t="shared" si="348"/>
        <v>0</v>
      </c>
      <c r="AI870" s="387">
        <f t="shared" si="349"/>
        <v>0</v>
      </c>
      <c r="AJ870" s="387">
        <f t="shared" si="349"/>
        <v>0</v>
      </c>
      <c r="AK870" s="387">
        <f t="shared" si="349"/>
        <v>0</v>
      </c>
      <c r="AL870" s="387">
        <f t="shared" si="349"/>
        <v>0</v>
      </c>
      <c r="AM870" s="387">
        <f t="shared" si="349"/>
        <v>0</v>
      </c>
      <c r="AN870" s="387">
        <f t="shared" si="349"/>
        <v>0</v>
      </c>
      <c r="AO870" s="387">
        <f t="shared" si="349"/>
        <v>0</v>
      </c>
      <c r="AP870" s="387">
        <f t="shared" si="349"/>
        <v>0</v>
      </c>
      <c r="AQ870" s="387">
        <f t="shared" si="349"/>
        <v>0</v>
      </c>
      <c r="AR870" s="387">
        <f t="shared" si="349"/>
        <v>0</v>
      </c>
      <c r="AS870" s="387">
        <f t="shared" si="339"/>
        <v>0</v>
      </c>
    </row>
    <row r="871" spans="2:45" s="377" customFormat="1" hidden="1" outlineLevel="2">
      <c r="B871" s="377">
        <v>4</v>
      </c>
      <c r="C871" s="81"/>
      <c r="D871" s="338">
        <v>0</v>
      </c>
      <c r="E871" s="387">
        <f t="shared" si="346"/>
        <v>0</v>
      </c>
      <c r="F871" s="387">
        <f t="shared" si="346"/>
        <v>0</v>
      </c>
      <c r="G871" s="387">
        <f t="shared" si="346"/>
        <v>0</v>
      </c>
      <c r="H871" s="387">
        <f t="shared" si="346"/>
        <v>0</v>
      </c>
      <c r="I871" s="387">
        <f t="shared" si="346"/>
        <v>0</v>
      </c>
      <c r="J871" s="387">
        <f t="shared" si="346"/>
        <v>0</v>
      </c>
      <c r="K871" s="387">
        <f t="shared" si="346"/>
        <v>0</v>
      </c>
      <c r="L871" s="387">
        <f t="shared" si="346"/>
        <v>0</v>
      </c>
      <c r="M871" s="387">
        <f t="shared" si="346"/>
        <v>0</v>
      </c>
      <c r="N871" s="387">
        <f t="shared" si="346"/>
        <v>0</v>
      </c>
      <c r="O871" s="387">
        <f t="shared" si="347"/>
        <v>0</v>
      </c>
      <c r="P871" s="387">
        <f t="shared" si="347"/>
        <v>0</v>
      </c>
      <c r="Q871" s="387">
        <f t="shared" si="347"/>
        <v>0</v>
      </c>
      <c r="R871" s="387">
        <f t="shared" si="347"/>
        <v>0</v>
      </c>
      <c r="S871" s="387">
        <f t="shared" si="347"/>
        <v>0</v>
      </c>
      <c r="T871" s="387">
        <f t="shared" si="347"/>
        <v>0</v>
      </c>
      <c r="U871" s="387">
        <f t="shared" si="347"/>
        <v>0</v>
      </c>
      <c r="V871" s="387">
        <f t="shared" si="347"/>
        <v>0</v>
      </c>
      <c r="W871" s="387">
        <f t="shared" si="347"/>
        <v>0</v>
      </c>
      <c r="X871" s="387">
        <f t="shared" si="347"/>
        <v>0</v>
      </c>
      <c r="Y871" s="387">
        <f t="shared" si="348"/>
        <v>0</v>
      </c>
      <c r="Z871" s="387">
        <f t="shared" si="348"/>
        <v>0</v>
      </c>
      <c r="AA871" s="387">
        <f t="shared" si="348"/>
        <v>0</v>
      </c>
      <c r="AB871" s="387">
        <f t="shared" si="348"/>
        <v>0</v>
      </c>
      <c r="AC871" s="387">
        <f t="shared" si="348"/>
        <v>0</v>
      </c>
      <c r="AD871" s="387">
        <f t="shared" si="348"/>
        <v>0</v>
      </c>
      <c r="AE871" s="387">
        <f t="shared" si="348"/>
        <v>0</v>
      </c>
      <c r="AF871" s="387">
        <f t="shared" si="348"/>
        <v>0</v>
      </c>
      <c r="AG871" s="387">
        <f t="shared" si="348"/>
        <v>0</v>
      </c>
      <c r="AH871" s="387">
        <f t="shared" si="348"/>
        <v>0</v>
      </c>
      <c r="AI871" s="387">
        <f t="shared" si="349"/>
        <v>0</v>
      </c>
      <c r="AJ871" s="387">
        <f t="shared" si="349"/>
        <v>0</v>
      </c>
      <c r="AK871" s="387">
        <f t="shared" si="349"/>
        <v>0</v>
      </c>
      <c r="AL871" s="387">
        <f t="shared" si="349"/>
        <v>0</v>
      </c>
      <c r="AM871" s="387">
        <f t="shared" si="349"/>
        <v>0</v>
      </c>
      <c r="AN871" s="387">
        <f t="shared" si="349"/>
        <v>0</v>
      </c>
      <c r="AO871" s="387">
        <f t="shared" si="349"/>
        <v>0</v>
      </c>
      <c r="AP871" s="387">
        <f t="shared" si="349"/>
        <v>0</v>
      </c>
      <c r="AQ871" s="387">
        <f t="shared" si="349"/>
        <v>0</v>
      </c>
      <c r="AR871" s="387">
        <f t="shared" si="349"/>
        <v>0</v>
      </c>
      <c r="AS871" s="387">
        <f t="shared" si="339"/>
        <v>0</v>
      </c>
    </row>
    <row r="872" spans="2:45" s="377" customFormat="1" hidden="1" outlineLevel="2">
      <c r="B872" s="377">
        <v>5</v>
      </c>
      <c r="C872" s="81"/>
      <c r="D872" s="338">
        <v>0</v>
      </c>
      <c r="E872" s="387">
        <f t="shared" si="346"/>
        <v>0</v>
      </c>
      <c r="F872" s="387">
        <f t="shared" si="346"/>
        <v>0</v>
      </c>
      <c r="G872" s="387">
        <f t="shared" si="346"/>
        <v>0</v>
      </c>
      <c r="H872" s="387">
        <f t="shared" si="346"/>
        <v>0</v>
      </c>
      <c r="I872" s="387">
        <f t="shared" si="346"/>
        <v>0</v>
      </c>
      <c r="J872" s="387">
        <f t="shared" si="346"/>
        <v>0</v>
      </c>
      <c r="K872" s="387">
        <f t="shared" si="346"/>
        <v>0</v>
      </c>
      <c r="L872" s="387">
        <f t="shared" si="346"/>
        <v>0</v>
      </c>
      <c r="M872" s="387">
        <f t="shared" si="346"/>
        <v>0</v>
      </c>
      <c r="N872" s="387">
        <f t="shared" si="346"/>
        <v>0</v>
      </c>
      <c r="O872" s="387">
        <f t="shared" si="347"/>
        <v>0</v>
      </c>
      <c r="P872" s="387">
        <f t="shared" si="347"/>
        <v>0</v>
      </c>
      <c r="Q872" s="387">
        <f t="shared" si="347"/>
        <v>0</v>
      </c>
      <c r="R872" s="387">
        <f t="shared" si="347"/>
        <v>0</v>
      </c>
      <c r="S872" s="387">
        <f t="shared" si="347"/>
        <v>0</v>
      </c>
      <c r="T872" s="387">
        <f t="shared" si="347"/>
        <v>0</v>
      </c>
      <c r="U872" s="387">
        <f t="shared" si="347"/>
        <v>0</v>
      </c>
      <c r="V872" s="387">
        <f t="shared" si="347"/>
        <v>0</v>
      </c>
      <c r="W872" s="387">
        <f t="shared" si="347"/>
        <v>0</v>
      </c>
      <c r="X872" s="387">
        <f t="shared" si="347"/>
        <v>0</v>
      </c>
      <c r="Y872" s="387">
        <f t="shared" si="348"/>
        <v>0</v>
      </c>
      <c r="Z872" s="387">
        <f t="shared" si="348"/>
        <v>0</v>
      </c>
      <c r="AA872" s="387">
        <f t="shared" si="348"/>
        <v>0</v>
      </c>
      <c r="AB872" s="387">
        <f t="shared" si="348"/>
        <v>0</v>
      </c>
      <c r="AC872" s="387">
        <f t="shared" si="348"/>
        <v>0</v>
      </c>
      <c r="AD872" s="387">
        <f t="shared" si="348"/>
        <v>0</v>
      </c>
      <c r="AE872" s="387">
        <f t="shared" si="348"/>
        <v>0</v>
      </c>
      <c r="AF872" s="387">
        <f t="shared" si="348"/>
        <v>0</v>
      </c>
      <c r="AG872" s="387">
        <f t="shared" si="348"/>
        <v>0</v>
      </c>
      <c r="AH872" s="387">
        <f t="shared" si="348"/>
        <v>0</v>
      </c>
      <c r="AI872" s="387">
        <f t="shared" si="349"/>
        <v>0</v>
      </c>
      <c r="AJ872" s="387">
        <f t="shared" si="349"/>
        <v>0</v>
      </c>
      <c r="AK872" s="387">
        <f t="shared" si="349"/>
        <v>0</v>
      </c>
      <c r="AL872" s="387">
        <f t="shared" si="349"/>
        <v>0</v>
      </c>
      <c r="AM872" s="387">
        <f t="shared" si="349"/>
        <v>0</v>
      </c>
      <c r="AN872" s="387">
        <f t="shared" si="349"/>
        <v>0</v>
      </c>
      <c r="AO872" s="387">
        <f t="shared" si="349"/>
        <v>0</v>
      </c>
      <c r="AP872" s="387">
        <f t="shared" si="349"/>
        <v>0</v>
      </c>
      <c r="AQ872" s="387">
        <f t="shared" si="349"/>
        <v>0</v>
      </c>
      <c r="AR872" s="387">
        <f t="shared" si="349"/>
        <v>0</v>
      </c>
      <c r="AS872" s="387">
        <f t="shared" si="339"/>
        <v>0</v>
      </c>
    </row>
    <row r="873" spans="2:45" s="377" customFormat="1" hidden="1" outlineLevel="2">
      <c r="B873" s="377">
        <v>6</v>
      </c>
      <c r="C873" s="81"/>
      <c r="D873" s="338">
        <v>0.99310456050107654</v>
      </c>
      <c r="E873" s="387">
        <f t="shared" si="346"/>
        <v>0</v>
      </c>
      <c r="F873" s="387">
        <f t="shared" si="346"/>
        <v>0</v>
      </c>
      <c r="G873" s="387">
        <f t="shared" si="346"/>
        <v>0</v>
      </c>
      <c r="H873" s="387">
        <f t="shared" si="346"/>
        <v>0</v>
      </c>
      <c r="I873" s="387">
        <f t="shared" si="346"/>
        <v>0</v>
      </c>
      <c r="J873" s="387">
        <f t="shared" si="346"/>
        <v>0</v>
      </c>
      <c r="K873" s="387">
        <f t="shared" si="346"/>
        <v>9.9310456050107659E-2</v>
      </c>
      <c r="L873" s="387">
        <f t="shared" si="346"/>
        <v>9.9310456050107659E-2</v>
      </c>
      <c r="M873" s="387">
        <f t="shared" si="346"/>
        <v>9.9310456050107659E-2</v>
      </c>
      <c r="N873" s="387">
        <f t="shared" si="346"/>
        <v>9.9310456050107659E-2</v>
      </c>
      <c r="O873" s="387">
        <f t="shared" si="347"/>
        <v>9.9310456050107659E-2</v>
      </c>
      <c r="P873" s="387">
        <f t="shared" si="347"/>
        <v>9.9310456050107659E-2</v>
      </c>
      <c r="Q873" s="387">
        <f t="shared" si="347"/>
        <v>9.9310456050107659E-2</v>
      </c>
      <c r="R873" s="387">
        <f t="shared" si="347"/>
        <v>9.9310456050107659E-2</v>
      </c>
      <c r="S873" s="387">
        <f t="shared" si="347"/>
        <v>9.9310456050107659E-2</v>
      </c>
      <c r="T873" s="387">
        <f t="shared" si="347"/>
        <v>9.9310456050107659E-2</v>
      </c>
      <c r="U873" s="387">
        <f t="shared" si="347"/>
        <v>0</v>
      </c>
      <c r="V873" s="387">
        <f t="shared" si="347"/>
        <v>0</v>
      </c>
      <c r="W873" s="387">
        <f t="shared" si="347"/>
        <v>0</v>
      </c>
      <c r="X873" s="387">
        <f t="shared" si="347"/>
        <v>0</v>
      </c>
      <c r="Y873" s="387">
        <f t="shared" si="348"/>
        <v>0</v>
      </c>
      <c r="Z873" s="387">
        <f t="shared" si="348"/>
        <v>0</v>
      </c>
      <c r="AA873" s="387">
        <f t="shared" si="348"/>
        <v>0</v>
      </c>
      <c r="AB873" s="387">
        <f t="shared" si="348"/>
        <v>0</v>
      </c>
      <c r="AC873" s="387">
        <f t="shared" si="348"/>
        <v>0</v>
      </c>
      <c r="AD873" s="387">
        <f t="shared" si="348"/>
        <v>0</v>
      </c>
      <c r="AE873" s="387">
        <f t="shared" si="348"/>
        <v>0</v>
      </c>
      <c r="AF873" s="387">
        <f t="shared" si="348"/>
        <v>0</v>
      </c>
      <c r="AG873" s="387">
        <f t="shared" si="348"/>
        <v>0</v>
      </c>
      <c r="AH873" s="387">
        <f t="shared" si="348"/>
        <v>0</v>
      </c>
      <c r="AI873" s="387">
        <f t="shared" si="349"/>
        <v>0</v>
      </c>
      <c r="AJ873" s="387">
        <f t="shared" si="349"/>
        <v>0</v>
      </c>
      <c r="AK873" s="387">
        <f t="shared" si="349"/>
        <v>0</v>
      </c>
      <c r="AL873" s="387">
        <f t="shared" si="349"/>
        <v>0</v>
      </c>
      <c r="AM873" s="387">
        <f t="shared" si="349"/>
        <v>0</v>
      </c>
      <c r="AN873" s="387">
        <f t="shared" si="349"/>
        <v>0</v>
      </c>
      <c r="AO873" s="387">
        <f t="shared" si="349"/>
        <v>0</v>
      </c>
      <c r="AP873" s="387">
        <f t="shared" si="349"/>
        <v>0</v>
      </c>
      <c r="AQ873" s="387">
        <f t="shared" si="349"/>
        <v>0</v>
      </c>
      <c r="AR873" s="387">
        <f t="shared" si="349"/>
        <v>0</v>
      </c>
      <c r="AS873" s="387">
        <f t="shared" si="339"/>
        <v>0.99310456050107676</v>
      </c>
    </row>
    <row r="874" spans="2:45" s="377" customFormat="1" hidden="1" outlineLevel="2">
      <c r="B874" s="377">
        <v>7</v>
      </c>
      <c r="C874" s="81"/>
      <c r="D874" s="338">
        <v>0</v>
      </c>
      <c r="E874" s="387">
        <f t="shared" si="346"/>
        <v>0</v>
      </c>
      <c r="F874" s="387">
        <f t="shared" si="346"/>
        <v>0</v>
      </c>
      <c r="G874" s="387">
        <f t="shared" si="346"/>
        <v>0</v>
      </c>
      <c r="H874" s="387">
        <f t="shared" si="346"/>
        <v>0</v>
      </c>
      <c r="I874" s="387">
        <f t="shared" si="346"/>
        <v>0</v>
      </c>
      <c r="J874" s="387">
        <f t="shared" si="346"/>
        <v>0</v>
      </c>
      <c r="K874" s="387">
        <f t="shared" si="346"/>
        <v>0</v>
      </c>
      <c r="L874" s="387">
        <f t="shared" si="346"/>
        <v>0</v>
      </c>
      <c r="M874" s="387">
        <f t="shared" si="346"/>
        <v>0</v>
      </c>
      <c r="N874" s="387">
        <f t="shared" si="346"/>
        <v>0</v>
      </c>
      <c r="O874" s="387">
        <f t="shared" si="347"/>
        <v>0</v>
      </c>
      <c r="P874" s="387">
        <f t="shared" si="347"/>
        <v>0</v>
      </c>
      <c r="Q874" s="387">
        <f t="shared" si="347"/>
        <v>0</v>
      </c>
      <c r="R874" s="387">
        <f t="shared" si="347"/>
        <v>0</v>
      </c>
      <c r="S874" s="387">
        <f t="shared" si="347"/>
        <v>0</v>
      </c>
      <c r="T874" s="387">
        <f t="shared" si="347"/>
        <v>0</v>
      </c>
      <c r="U874" s="387">
        <f t="shared" si="347"/>
        <v>0</v>
      </c>
      <c r="V874" s="387">
        <f t="shared" si="347"/>
        <v>0</v>
      </c>
      <c r="W874" s="387">
        <f t="shared" si="347"/>
        <v>0</v>
      </c>
      <c r="X874" s="387">
        <f t="shared" si="347"/>
        <v>0</v>
      </c>
      <c r="Y874" s="387">
        <f t="shared" si="348"/>
        <v>0</v>
      </c>
      <c r="Z874" s="387">
        <f t="shared" si="348"/>
        <v>0</v>
      </c>
      <c r="AA874" s="387">
        <f t="shared" si="348"/>
        <v>0</v>
      </c>
      <c r="AB874" s="387">
        <f t="shared" si="348"/>
        <v>0</v>
      </c>
      <c r="AC874" s="387">
        <f t="shared" si="348"/>
        <v>0</v>
      </c>
      <c r="AD874" s="387">
        <f t="shared" si="348"/>
        <v>0</v>
      </c>
      <c r="AE874" s="387">
        <f t="shared" si="348"/>
        <v>0</v>
      </c>
      <c r="AF874" s="387">
        <f t="shared" si="348"/>
        <v>0</v>
      </c>
      <c r="AG874" s="387">
        <f t="shared" si="348"/>
        <v>0</v>
      </c>
      <c r="AH874" s="387">
        <f t="shared" si="348"/>
        <v>0</v>
      </c>
      <c r="AI874" s="387">
        <f t="shared" si="349"/>
        <v>0</v>
      </c>
      <c r="AJ874" s="387">
        <f t="shared" si="349"/>
        <v>0</v>
      </c>
      <c r="AK874" s="387">
        <f t="shared" si="349"/>
        <v>0</v>
      </c>
      <c r="AL874" s="387">
        <f t="shared" si="349"/>
        <v>0</v>
      </c>
      <c r="AM874" s="387">
        <f t="shared" si="349"/>
        <v>0</v>
      </c>
      <c r="AN874" s="387">
        <f t="shared" si="349"/>
        <v>0</v>
      </c>
      <c r="AO874" s="387">
        <f t="shared" si="349"/>
        <v>0</v>
      </c>
      <c r="AP874" s="387">
        <f t="shared" si="349"/>
        <v>0</v>
      </c>
      <c r="AQ874" s="387">
        <f t="shared" si="349"/>
        <v>0</v>
      </c>
      <c r="AR874" s="387">
        <f t="shared" si="349"/>
        <v>0</v>
      </c>
      <c r="AS874" s="387">
        <f t="shared" si="339"/>
        <v>0</v>
      </c>
    </row>
    <row r="875" spans="2:45" s="377" customFormat="1" hidden="1" outlineLevel="2">
      <c r="B875" s="377">
        <v>8</v>
      </c>
      <c r="C875" s="81"/>
      <c r="D875" s="338">
        <v>0</v>
      </c>
      <c r="E875" s="387">
        <f t="shared" si="346"/>
        <v>0</v>
      </c>
      <c r="F875" s="387">
        <f t="shared" si="346"/>
        <v>0</v>
      </c>
      <c r="G875" s="387">
        <f t="shared" si="346"/>
        <v>0</v>
      </c>
      <c r="H875" s="387">
        <f t="shared" si="346"/>
        <v>0</v>
      </c>
      <c r="I875" s="387">
        <f t="shared" si="346"/>
        <v>0</v>
      </c>
      <c r="J875" s="387">
        <f t="shared" si="346"/>
        <v>0</v>
      </c>
      <c r="K875" s="387">
        <f t="shared" si="346"/>
        <v>0</v>
      </c>
      <c r="L875" s="387">
        <f t="shared" si="346"/>
        <v>0</v>
      </c>
      <c r="M875" s="387">
        <f t="shared" si="346"/>
        <v>0</v>
      </c>
      <c r="N875" s="387">
        <f t="shared" si="346"/>
        <v>0</v>
      </c>
      <c r="O875" s="387">
        <f t="shared" si="347"/>
        <v>0</v>
      </c>
      <c r="P875" s="387">
        <f t="shared" si="347"/>
        <v>0</v>
      </c>
      <c r="Q875" s="387">
        <f t="shared" si="347"/>
        <v>0</v>
      </c>
      <c r="R875" s="387">
        <f t="shared" si="347"/>
        <v>0</v>
      </c>
      <c r="S875" s="387">
        <f t="shared" si="347"/>
        <v>0</v>
      </c>
      <c r="T875" s="387">
        <f t="shared" si="347"/>
        <v>0</v>
      </c>
      <c r="U875" s="387">
        <f t="shared" si="347"/>
        <v>0</v>
      </c>
      <c r="V875" s="387">
        <f t="shared" si="347"/>
        <v>0</v>
      </c>
      <c r="W875" s="387">
        <f t="shared" si="347"/>
        <v>0</v>
      </c>
      <c r="X875" s="387">
        <f t="shared" si="347"/>
        <v>0</v>
      </c>
      <c r="Y875" s="387">
        <f t="shared" si="348"/>
        <v>0</v>
      </c>
      <c r="Z875" s="387">
        <f t="shared" si="348"/>
        <v>0</v>
      </c>
      <c r="AA875" s="387">
        <f t="shared" si="348"/>
        <v>0</v>
      </c>
      <c r="AB875" s="387">
        <f t="shared" si="348"/>
        <v>0</v>
      </c>
      <c r="AC875" s="387">
        <f t="shared" si="348"/>
        <v>0</v>
      </c>
      <c r="AD875" s="387">
        <f t="shared" si="348"/>
        <v>0</v>
      </c>
      <c r="AE875" s="387">
        <f t="shared" si="348"/>
        <v>0</v>
      </c>
      <c r="AF875" s="387">
        <f t="shared" si="348"/>
        <v>0</v>
      </c>
      <c r="AG875" s="387">
        <f t="shared" si="348"/>
        <v>0</v>
      </c>
      <c r="AH875" s="387">
        <f t="shared" si="348"/>
        <v>0</v>
      </c>
      <c r="AI875" s="387">
        <f t="shared" si="349"/>
        <v>0</v>
      </c>
      <c r="AJ875" s="387">
        <f t="shared" si="349"/>
        <v>0</v>
      </c>
      <c r="AK875" s="387">
        <f t="shared" si="349"/>
        <v>0</v>
      </c>
      <c r="AL875" s="387">
        <f t="shared" si="349"/>
        <v>0</v>
      </c>
      <c r="AM875" s="387">
        <f t="shared" si="349"/>
        <v>0</v>
      </c>
      <c r="AN875" s="387">
        <f t="shared" si="349"/>
        <v>0</v>
      </c>
      <c r="AO875" s="387">
        <f t="shared" si="349"/>
        <v>0</v>
      </c>
      <c r="AP875" s="387">
        <f t="shared" si="349"/>
        <v>0</v>
      </c>
      <c r="AQ875" s="387">
        <f t="shared" si="349"/>
        <v>0</v>
      </c>
      <c r="AR875" s="387">
        <f t="shared" si="349"/>
        <v>0</v>
      </c>
      <c r="AS875" s="387">
        <f t="shared" si="339"/>
        <v>0</v>
      </c>
    </row>
    <row r="876" spans="2:45" s="377" customFormat="1" hidden="1" outlineLevel="2">
      <c r="B876" s="377">
        <v>9</v>
      </c>
      <c r="C876" s="81"/>
      <c r="D876" s="338">
        <v>0</v>
      </c>
      <c r="E876" s="387">
        <f t="shared" si="346"/>
        <v>0</v>
      </c>
      <c r="F876" s="387">
        <f t="shared" si="346"/>
        <v>0</v>
      </c>
      <c r="G876" s="387">
        <f t="shared" si="346"/>
        <v>0</v>
      </c>
      <c r="H876" s="387">
        <f t="shared" si="346"/>
        <v>0</v>
      </c>
      <c r="I876" s="387">
        <f t="shared" si="346"/>
        <v>0</v>
      </c>
      <c r="J876" s="387">
        <f t="shared" si="346"/>
        <v>0</v>
      </c>
      <c r="K876" s="387">
        <f t="shared" si="346"/>
        <v>0</v>
      </c>
      <c r="L876" s="387">
        <f t="shared" si="346"/>
        <v>0</v>
      </c>
      <c r="M876" s="387">
        <f t="shared" si="346"/>
        <v>0</v>
      </c>
      <c r="N876" s="387">
        <f t="shared" si="346"/>
        <v>0</v>
      </c>
      <c r="O876" s="387">
        <f t="shared" si="347"/>
        <v>0</v>
      </c>
      <c r="P876" s="387">
        <f t="shared" si="347"/>
        <v>0</v>
      </c>
      <c r="Q876" s="387">
        <f t="shared" si="347"/>
        <v>0</v>
      </c>
      <c r="R876" s="387">
        <f t="shared" si="347"/>
        <v>0</v>
      </c>
      <c r="S876" s="387">
        <f t="shared" si="347"/>
        <v>0</v>
      </c>
      <c r="T876" s="387">
        <f t="shared" si="347"/>
        <v>0</v>
      </c>
      <c r="U876" s="387">
        <f t="shared" si="347"/>
        <v>0</v>
      </c>
      <c r="V876" s="387">
        <f t="shared" si="347"/>
        <v>0</v>
      </c>
      <c r="W876" s="387">
        <f t="shared" si="347"/>
        <v>0</v>
      </c>
      <c r="X876" s="387">
        <f t="shared" si="347"/>
        <v>0</v>
      </c>
      <c r="Y876" s="387">
        <f t="shared" si="348"/>
        <v>0</v>
      </c>
      <c r="Z876" s="387">
        <f t="shared" si="348"/>
        <v>0</v>
      </c>
      <c r="AA876" s="387">
        <f t="shared" si="348"/>
        <v>0</v>
      </c>
      <c r="AB876" s="387">
        <f t="shared" si="348"/>
        <v>0</v>
      </c>
      <c r="AC876" s="387">
        <f t="shared" si="348"/>
        <v>0</v>
      </c>
      <c r="AD876" s="387">
        <f t="shared" si="348"/>
        <v>0</v>
      </c>
      <c r="AE876" s="387">
        <f t="shared" si="348"/>
        <v>0</v>
      </c>
      <c r="AF876" s="387">
        <f t="shared" si="348"/>
        <v>0</v>
      </c>
      <c r="AG876" s="387">
        <f t="shared" si="348"/>
        <v>0</v>
      </c>
      <c r="AH876" s="387">
        <f t="shared" si="348"/>
        <v>0</v>
      </c>
      <c r="AI876" s="387">
        <f t="shared" si="349"/>
        <v>0</v>
      </c>
      <c r="AJ876" s="387">
        <f t="shared" si="349"/>
        <v>0</v>
      </c>
      <c r="AK876" s="387">
        <f t="shared" si="349"/>
        <v>0</v>
      </c>
      <c r="AL876" s="387">
        <f t="shared" si="349"/>
        <v>0</v>
      </c>
      <c r="AM876" s="387">
        <f t="shared" si="349"/>
        <v>0</v>
      </c>
      <c r="AN876" s="387">
        <f t="shared" si="349"/>
        <v>0</v>
      </c>
      <c r="AO876" s="387">
        <f t="shared" si="349"/>
        <v>0</v>
      </c>
      <c r="AP876" s="387">
        <f t="shared" si="349"/>
        <v>0</v>
      </c>
      <c r="AQ876" s="387">
        <f t="shared" si="349"/>
        <v>0</v>
      </c>
      <c r="AR876" s="387">
        <f t="shared" si="349"/>
        <v>0</v>
      </c>
      <c r="AS876" s="387">
        <f t="shared" si="339"/>
        <v>0</v>
      </c>
    </row>
    <row r="877" spans="2:45" s="377" customFormat="1" hidden="1" outlineLevel="2">
      <c r="B877" s="377">
        <v>10</v>
      </c>
      <c r="C877" s="81"/>
      <c r="D877" s="338">
        <v>0</v>
      </c>
      <c r="E877" s="387">
        <f t="shared" si="346"/>
        <v>0</v>
      </c>
      <c r="F877" s="387">
        <f t="shared" si="346"/>
        <v>0</v>
      </c>
      <c r="G877" s="387">
        <f t="shared" si="346"/>
        <v>0</v>
      </c>
      <c r="H877" s="387">
        <f t="shared" si="346"/>
        <v>0</v>
      </c>
      <c r="I877" s="387">
        <f t="shared" si="346"/>
        <v>0</v>
      </c>
      <c r="J877" s="387">
        <f t="shared" si="346"/>
        <v>0</v>
      </c>
      <c r="K877" s="387">
        <f t="shared" si="346"/>
        <v>0</v>
      </c>
      <c r="L877" s="387">
        <f t="shared" si="346"/>
        <v>0</v>
      </c>
      <c r="M877" s="387">
        <f t="shared" si="346"/>
        <v>0</v>
      </c>
      <c r="N877" s="387">
        <f t="shared" si="346"/>
        <v>0</v>
      </c>
      <c r="O877" s="387">
        <f t="shared" si="347"/>
        <v>0</v>
      </c>
      <c r="P877" s="387">
        <f t="shared" si="347"/>
        <v>0</v>
      </c>
      <c r="Q877" s="387">
        <f t="shared" si="347"/>
        <v>0</v>
      </c>
      <c r="R877" s="387">
        <f t="shared" si="347"/>
        <v>0</v>
      </c>
      <c r="S877" s="387">
        <f t="shared" si="347"/>
        <v>0</v>
      </c>
      <c r="T877" s="387">
        <f t="shared" si="347"/>
        <v>0</v>
      </c>
      <c r="U877" s="387">
        <f t="shared" si="347"/>
        <v>0</v>
      </c>
      <c r="V877" s="387">
        <f t="shared" si="347"/>
        <v>0</v>
      </c>
      <c r="W877" s="387">
        <f t="shared" si="347"/>
        <v>0</v>
      </c>
      <c r="X877" s="387">
        <f t="shared" si="347"/>
        <v>0</v>
      </c>
      <c r="Y877" s="387">
        <f t="shared" si="348"/>
        <v>0</v>
      </c>
      <c r="Z877" s="387">
        <f t="shared" si="348"/>
        <v>0</v>
      </c>
      <c r="AA877" s="387">
        <f t="shared" si="348"/>
        <v>0</v>
      </c>
      <c r="AB877" s="387">
        <f t="shared" si="348"/>
        <v>0</v>
      </c>
      <c r="AC877" s="387">
        <f t="shared" si="348"/>
        <v>0</v>
      </c>
      <c r="AD877" s="387">
        <f t="shared" si="348"/>
        <v>0</v>
      </c>
      <c r="AE877" s="387">
        <f t="shared" si="348"/>
        <v>0</v>
      </c>
      <c r="AF877" s="387">
        <f t="shared" si="348"/>
        <v>0</v>
      </c>
      <c r="AG877" s="387">
        <f t="shared" si="348"/>
        <v>0</v>
      </c>
      <c r="AH877" s="387">
        <f t="shared" si="348"/>
        <v>0</v>
      </c>
      <c r="AI877" s="387">
        <f t="shared" si="349"/>
        <v>0</v>
      </c>
      <c r="AJ877" s="387">
        <f t="shared" si="349"/>
        <v>0</v>
      </c>
      <c r="AK877" s="387">
        <f t="shared" si="349"/>
        <v>0</v>
      </c>
      <c r="AL877" s="387">
        <f t="shared" si="349"/>
        <v>0</v>
      </c>
      <c r="AM877" s="387">
        <f t="shared" si="349"/>
        <v>0</v>
      </c>
      <c r="AN877" s="387">
        <f t="shared" si="349"/>
        <v>0</v>
      </c>
      <c r="AO877" s="387">
        <f t="shared" si="349"/>
        <v>0</v>
      </c>
      <c r="AP877" s="387">
        <f t="shared" si="349"/>
        <v>0</v>
      </c>
      <c r="AQ877" s="387">
        <f t="shared" si="349"/>
        <v>0</v>
      </c>
      <c r="AR877" s="387">
        <f t="shared" si="349"/>
        <v>0</v>
      </c>
      <c r="AS877" s="387">
        <f t="shared" si="339"/>
        <v>0</v>
      </c>
    </row>
    <row r="878" spans="2:45" s="377" customFormat="1" hidden="1" outlineLevel="2">
      <c r="B878" s="377">
        <v>11</v>
      </c>
      <c r="C878" s="81"/>
      <c r="D878" s="338">
        <v>0.99310456050107654</v>
      </c>
      <c r="E878" s="387">
        <f t="shared" ref="E878:N887" si="350">IF(AND(E$2=$B878,$B878=$C$3),$D878,IF(AND(E$2&gt;$B878,E$2&lt;=$D$867+$B878),SLN($D878,0,IF($C$3-$B878&gt;=$D$867,$D$867,$C$3-$B878)),0))</f>
        <v>0</v>
      </c>
      <c r="F878" s="387">
        <f t="shared" si="350"/>
        <v>0</v>
      </c>
      <c r="G878" s="387">
        <f t="shared" si="350"/>
        <v>0</v>
      </c>
      <c r="H878" s="387">
        <f t="shared" si="350"/>
        <v>0</v>
      </c>
      <c r="I878" s="387">
        <f t="shared" si="350"/>
        <v>0</v>
      </c>
      <c r="J878" s="387">
        <f t="shared" si="350"/>
        <v>0</v>
      </c>
      <c r="K878" s="387">
        <f t="shared" si="350"/>
        <v>0</v>
      </c>
      <c r="L878" s="387">
        <f t="shared" si="350"/>
        <v>0</v>
      </c>
      <c r="M878" s="387">
        <f t="shared" si="350"/>
        <v>0</v>
      </c>
      <c r="N878" s="387">
        <f t="shared" si="350"/>
        <v>0</v>
      </c>
      <c r="O878" s="387">
        <f t="shared" ref="O878:X887" si="351">IF(AND(O$2=$B878,$B878=$C$3),$D878,IF(AND(O$2&gt;$B878,O$2&lt;=$D$867+$B878),SLN($D878,0,IF($C$3-$B878&gt;=$D$867,$D$867,$C$3-$B878)),0))</f>
        <v>0</v>
      </c>
      <c r="P878" s="387">
        <f t="shared" si="351"/>
        <v>9.9310456050107659E-2</v>
      </c>
      <c r="Q878" s="387">
        <f t="shared" si="351"/>
        <v>9.9310456050107659E-2</v>
      </c>
      <c r="R878" s="387">
        <f t="shared" si="351"/>
        <v>9.9310456050107659E-2</v>
      </c>
      <c r="S878" s="387">
        <f t="shared" si="351"/>
        <v>9.9310456050107659E-2</v>
      </c>
      <c r="T878" s="387">
        <f t="shared" si="351"/>
        <v>9.9310456050107659E-2</v>
      </c>
      <c r="U878" s="387">
        <f t="shared" si="351"/>
        <v>9.9310456050107659E-2</v>
      </c>
      <c r="V878" s="387">
        <f t="shared" si="351"/>
        <v>9.9310456050107659E-2</v>
      </c>
      <c r="W878" s="387">
        <f t="shared" si="351"/>
        <v>9.9310456050107659E-2</v>
      </c>
      <c r="X878" s="387">
        <f t="shared" si="351"/>
        <v>9.9310456050107659E-2</v>
      </c>
      <c r="Y878" s="387">
        <f t="shared" ref="Y878:AH887" si="352">IF(AND(Y$2=$B878,$B878=$C$3),$D878,IF(AND(Y$2&gt;$B878,Y$2&lt;=$D$867+$B878),SLN($D878,0,IF($C$3-$B878&gt;=$D$867,$D$867,$C$3-$B878)),0))</f>
        <v>9.9310456050107659E-2</v>
      </c>
      <c r="Z878" s="387">
        <f t="shared" si="352"/>
        <v>0</v>
      </c>
      <c r="AA878" s="387">
        <f t="shared" si="352"/>
        <v>0</v>
      </c>
      <c r="AB878" s="387">
        <f t="shared" si="352"/>
        <v>0</v>
      </c>
      <c r="AC878" s="387">
        <f t="shared" si="352"/>
        <v>0</v>
      </c>
      <c r="AD878" s="387">
        <f t="shared" si="352"/>
        <v>0</v>
      </c>
      <c r="AE878" s="387">
        <f t="shared" si="352"/>
        <v>0</v>
      </c>
      <c r="AF878" s="387">
        <f t="shared" si="352"/>
        <v>0</v>
      </c>
      <c r="AG878" s="387">
        <f t="shared" si="352"/>
        <v>0</v>
      </c>
      <c r="AH878" s="387">
        <f t="shared" si="352"/>
        <v>0</v>
      </c>
      <c r="AI878" s="387">
        <f t="shared" ref="AI878:AR887" si="353">IF(AND(AI$2=$B878,$B878=$C$3),$D878,IF(AND(AI$2&gt;$B878,AI$2&lt;=$D$867+$B878),SLN($D878,0,IF($C$3-$B878&gt;=$D$867,$D$867,$C$3-$B878)),0))</f>
        <v>0</v>
      </c>
      <c r="AJ878" s="387">
        <f t="shared" si="353"/>
        <v>0</v>
      </c>
      <c r="AK878" s="387">
        <f t="shared" si="353"/>
        <v>0</v>
      </c>
      <c r="AL878" s="387">
        <f t="shared" si="353"/>
        <v>0</v>
      </c>
      <c r="AM878" s="387">
        <f t="shared" si="353"/>
        <v>0</v>
      </c>
      <c r="AN878" s="387">
        <f t="shared" si="353"/>
        <v>0</v>
      </c>
      <c r="AO878" s="387">
        <f t="shared" si="353"/>
        <v>0</v>
      </c>
      <c r="AP878" s="387">
        <f t="shared" si="353"/>
        <v>0</v>
      </c>
      <c r="AQ878" s="387">
        <f t="shared" si="353"/>
        <v>0</v>
      </c>
      <c r="AR878" s="387">
        <f t="shared" si="353"/>
        <v>0</v>
      </c>
      <c r="AS878" s="387">
        <f t="shared" si="339"/>
        <v>0.99310456050107676</v>
      </c>
    </row>
    <row r="879" spans="2:45" s="377" customFormat="1" hidden="1" outlineLevel="2">
      <c r="B879" s="377">
        <v>12</v>
      </c>
      <c r="C879" s="81"/>
      <c r="D879" s="338">
        <v>0</v>
      </c>
      <c r="E879" s="387">
        <f t="shared" si="350"/>
        <v>0</v>
      </c>
      <c r="F879" s="387">
        <f t="shared" si="350"/>
        <v>0</v>
      </c>
      <c r="G879" s="387">
        <f t="shared" si="350"/>
        <v>0</v>
      </c>
      <c r="H879" s="387">
        <f t="shared" si="350"/>
        <v>0</v>
      </c>
      <c r="I879" s="387">
        <f t="shared" si="350"/>
        <v>0</v>
      </c>
      <c r="J879" s="387">
        <f t="shared" si="350"/>
        <v>0</v>
      </c>
      <c r="K879" s="387">
        <f t="shared" si="350"/>
        <v>0</v>
      </c>
      <c r="L879" s="387">
        <f t="shared" si="350"/>
        <v>0</v>
      </c>
      <c r="M879" s="387">
        <f t="shared" si="350"/>
        <v>0</v>
      </c>
      <c r="N879" s="387">
        <f t="shared" si="350"/>
        <v>0</v>
      </c>
      <c r="O879" s="387">
        <f t="shared" si="351"/>
        <v>0</v>
      </c>
      <c r="P879" s="387">
        <f t="shared" si="351"/>
        <v>0</v>
      </c>
      <c r="Q879" s="387">
        <f t="shared" si="351"/>
        <v>0</v>
      </c>
      <c r="R879" s="387">
        <f t="shared" si="351"/>
        <v>0</v>
      </c>
      <c r="S879" s="387">
        <f t="shared" si="351"/>
        <v>0</v>
      </c>
      <c r="T879" s="387">
        <f t="shared" si="351"/>
        <v>0</v>
      </c>
      <c r="U879" s="387">
        <f t="shared" si="351"/>
        <v>0</v>
      </c>
      <c r="V879" s="387">
        <f t="shared" si="351"/>
        <v>0</v>
      </c>
      <c r="W879" s="387">
        <f t="shared" si="351"/>
        <v>0</v>
      </c>
      <c r="X879" s="387">
        <f t="shared" si="351"/>
        <v>0</v>
      </c>
      <c r="Y879" s="387">
        <f t="shared" si="352"/>
        <v>0</v>
      </c>
      <c r="Z879" s="387">
        <f t="shared" si="352"/>
        <v>0</v>
      </c>
      <c r="AA879" s="387">
        <f t="shared" si="352"/>
        <v>0</v>
      </c>
      <c r="AB879" s="387">
        <f t="shared" si="352"/>
        <v>0</v>
      </c>
      <c r="AC879" s="387">
        <f t="shared" si="352"/>
        <v>0</v>
      </c>
      <c r="AD879" s="387">
        <f t="shared" si="352"/>
        <v>0</v>
      </c>
      <c r="AE879" s="387">
        <f t="shared" si="352"/>
        <v>0</v>
      </c>
      <c r="AF879" s="387">
        <f t="shared" si="352"/>
        <v>0</v>
      </c>
      <c r="AG879" s="387">
        <f t="shared" si="352"/>
        <v>0</v>
      </c>
      <c r="AH879" s="387">
        <f t="shared" si="352"/>
        <v>0</v>
      </c>
      <c r="AI879" s="387">
        <f t="shared" si="353"/>
        <v>0</v>
      </c>
      <c r="AJ879" s="387">
        <f t="shared" si="353"/>
        <v>0</v>
      </c>
      <c r="AK879" s="387">
        <f t="shared" si="353"/>
        <v>0</v>
      </c>
      <c r="AL879" s="387">
        <f t="shared" si="353"/>
        <v>0</v>
      </c>
      <c r="AM879" s="387">
        <f t="shared" si="353"/>
        <v>0</v>
      </c>
      <c r="AN879" s="387">
        <f t="shared" si="353"/>
        <v>0</v>
      </c>
      <c r="AO879" s="387">
        <f t="shared" si="353"/>
        <v>0</v>
      </c>
      <c r="AP879" s="387">
        <f t="shared" si="353"/>
        <v>0</v>
      </c>
      <c r="AQ879" s="387">
        <f t="shared" si="353"/>
        <v>0</v>
      </c>
      <c r="AR879" s="387">
        <f t="shared" si="353"/>
        <v>0</v>
      </c>
      <c r="AS879" s="387">
        <f t="shared" si="339"/>
        <v>0</v>
      </c>
    </row>
    <row r="880" spans="2:45" s="377" customFormat="1" hidden="1" outlineLevel="2">
      <c r="B880" s="377">
        <v>13</v>
      </c>
      <c r="C880" s="81"/>
      <c r="D880" s="338">
        <v>0</v>
      </c>
      <c r="E880" s="387">
        <f t="shared" si="350"/>
        <v>0</v>
      </c>
      <c r="F880" s="387">
        <f t="shared" si="350"/>
        <v>0</v>
      </c>
      <c r="G880" s="387">
        <f t="shared" si="350"/>
        <v>0</v>
      </c>
      <c r="H880" s="387">
        <f t="shared" si="350"/>
        <v>0</v>
      </c>
      <c r="I880" s="387">
        <f t="shared" si="350"/>
        <v>0</v>
      </c>
      <c r="J880" s="387">
        <f t="shared" si="350"/>
        <v>0</v>
      </c>
      <c r="K880" s="387">
        <f t="shared" si="350"/>
        <v>0</v>
      </c>
      <c r="L880" s="387">
        <f t="shared" si="350"/>
        <v>0</v>
      </c>
      <c r="M880" s="387">
        <f t="shared" si="350"/>
        <v>0</v>
      </c>
      <c r="N880" s="387">
        <f t="shared" si="350"/>
        <v>0</v>
      </c>
      <c r="O880" s="387">
        <f t="shared" si="351"/>
        <v>0</v>
      </c>
      <c r="P880" s="387">
        <f t="shared" si="351"/>
        <v>0</v>
      </c>
      <c r="Q880" s="387">
        <f t="shared" si="351"/>
        <v>0</v>
      </c>
      <c r="R880" s="387">
        <f t="shared" si="351"/>
        <v>0</v>
      </c>
      <c r="S880" s="387">
        <f t="shared" si="351"/>
        <v>0</v>
      </c>
      <c r="T880" s="387">
        <f t="shared" si="351"/>
        <v>0</v>
      </c>
      <c r="U880" s="387">
        <f t="shared" si="351"/>
        <v>0</v>
      </c>
      <c r="V880" s="387">
        <f t="shared" si="351"/>
        <v>0</v>
      </c>
      <c r="W880" s="387">
        <f t="shared" si="351"/>
        <v>0</v>
      </c>
      <c r="X880" s="387">
        <f t="shared" si="351"/>
        <v>0</v>
      </c>
      <c r="Y880" s="387">
        <f t="shared" si="352"/>
        <v>0</v>
      </c>
      <c r="Z880" s="387">
        <f t="shared" si="352"/>
        <v>0</v>
      </c>
      <c r="AA880" s="387">
        <f t="shared" si="352"/>
        <v>0</v>
      </c>
      <c r="AB880" s="387">
        <f t="shared" si="352"/>
        <v>0</v>
      </c>
      <c r="AC880" s="387">
        <f t="shared" si="352"/>
        <v>0</v>
      </c>
      <c r="AD880" s="387">
        <f t="shared" si="352"/>
        <v>0</v>
      </c>
      <c r="AE880" s="387">
        <f t="shared" si="352"/>
        <v>0</v>
      </c>
      <c r="AF880" s="387">
        <f t="shared" si="352"/>
        <v>0</v>
      </c>
      <c r="AG880" s="387">
        <f t="shared" si="352"/>
        <v>0</v>
      </c>
      <c r="AH880" s="387">
        <f t="shared" si="352"/>
        <v>0</v>
      </c>
      <c r="AI880" s="387">
        <f t="shared" si="353"/>
        <v>0</v>
      </c>
      <c r="AJ880" s="387">
        <f t="shared" si="353"/>
        <v>0</v>
      </c>
      <c r="AK880" s="387">
        <f t="shared" si="353"/>
        <v>0</v>
      </c>
      <c r="AL880" s="387">
        <f t="shared" si="353"/>
        <v>0</v>
      </c>
      <c r="AM880" s="387">
        <f t="shared" si="353"/>
        <v>0</v>
      </c>
      <c r="AN880" s="387">
        <f t="shared" si="353"/>
        <v>0</v>
      </c>
      <c r="AO880" s="387">
        <f t="shared" si="353"/>
        <v>0</v>
      </c>
      <c r="AP880" s="387">
        <f t="shared" si="353"/>
        <v>0</v>
      </c>
      <c r="AQ880" s="387">
        <f t="shared" si="353"/>
        <v>0</v>
      </c>
      <c r="AR880" s="387">
        <f t="shared" si="353"/>
        <v>0</v>
      </c>
      <c r="AS880" s="387">
        <f t="shared" si="339"/>
        <v>0</v>
      </c>
    </row>
    <row r="881" spans="2:45" s="377" customFormat="1" hidden="1" outlineLevel="2">
      <c r="B881" s="377">
        <v>14</v>
      </c>
      <c r="C881" s="81"/>
      <c r="D881" s="338">
        <v>0</v>
      </c>
      <c r="E881" s="387">
        <f t="shared" si="350"/>
        <v>0</v>
      </c>
      <c r="F881" s="387">
        <f t="shared" si="350"/>
        <v>0</v>
      </c>
      <c r="G881" s="387">
        <f t="shared" si="350"/>
        <v>0</v>
      </c>
      <c r="H881" s="387">
        <f t="shared" si="350"/>
        <v>0</v>
      </c>
      <c r="I881" s="387">
        <f t="shared" si="350"/>
        <v>0</v>
      </c>
      <c r="J881" s="387">
        <f t="shared" si="350"/>
        <v>0</v>
      </c>
      <c r="K881" s="387">
        <f t="shared" si="350"/>
        <v>0</v>
      </c>
      <c r="L881" s="387">
        <f t="shared" si="350"/>
        <v>0</v>
      </c>
      <c r="M881" s="387">
        <f t="shared" si="350"/>
        <v>0</v>
      </c>
      <c r="N881" s="387">
        <f t="shared" si="350"/>
        <v>0</v>
      </c>
      <c r="O881" s="387">
        <f t="shared" si="351"/>
        <v>0</v>
      </c>
      <c r="P881" s="387">
        <f t="shared" si="351"/>
        <v>0</v>
      </c>
      <c r="Q881" s="387">
        <f t="shared" si="351"/>
        <v>0</v>
      </c>
      <c r="R881" s="387">
        <f t="shared" si="351"/>
        <v>0</v>
      </c>
      <c r="S881" s="387">
        <f t="shared" si="351"/>
        <v>0</v>
      </c>
      <c r="T881" s="387">
        <f t="shared" si="351"/>
        <v>0</v>
      </c>
      <c r="U881" s="387">
        <f t="shared" si="351"/>
        <v>0</v>
      </c>
      <c r="V881" s="387">
        <f t="shared" si="351"/>
        <v>0</v>
      </c>
      <c r="W881" s="387">
        <f t="shared" si="351"/>
        <v>0</v>
      </c>
      <c r="X881" s="387">
        <f t="shared" si="351"/>
        <v>0</v>
      </c>
      <c r="Y881" s="387">
        <f t="shared" si="352"/>
        <v>0</v>
      </c>
      <c r="Z881" s="387">
        <f t="shared" si="352"/>
        <v>0</v>
      </c>
      <c r="AA881" s="387">
        <f t="shared" si="352"/>
        <v>0</v>
      </c>
      <c r="AB881" s="387">
        <f t="shared" si="352"/>
        <v>0</v>
      </c>
      <c r="AC881" s="387">
        <f t="shared" si="352"/>
        <v>0</v>
      </c>
      <c r="AD881" s="387">
        <f t="shared" si="352"/>
        <v>0</v>
      </c>
      <c r="AE881" s="387">
        <f t="shared" si="352"/>
        <v>0</v>
      </c>
      <c r="AF881" s="387">
        <f t="shared" si="352"/>
        <v>0</v>
      </c>
      <c r="AG881" s="387">
        <f t="shared" si="352"/>
        <v>0</v>
      </c>
      <c r="AH881" s="387">
        <f t="shared" si="352"/>
        <v>0</v>
      </c>
      <c r="AI881" s="387">
        <f t="shared" si="353"/>
        <v>0</v>
      </c>
      <c r="AJ881" s="387">
        <f t="shared" si="353"/>
        <v>0</v>
      </c>
      <c r="AK881" s="387">
        <f t="shared" si="353"/>
        <v>0</v>
      </c>
      <c r="AL881" s="387">
        <f t="shared" si="353"/>
        <v>0</v>
      </c>
      <c r="AM881" s="387">
        <f t="shared" si="353"/>
        <v>0</v>
      </c>
      <c r="AN881" s="387">
        <f t="shared" si="353"/>
        <v>0</v>
      </c>
      <c r="AO881" s="387">
        <f t="shared" si="353"/>
        <v>0</v>
      </c>
      <c r="AP881" s="387">
        <f t="shared" si="353"/>
        <v>0</v>
      </c>
      <c r="AQ881" s="387">
        <f t="shared" si="353"/>
        <v>0</v>
      </c>
      <c r="AR881" s="387">
        <f t="shared" si="353"/>
        <v>0</v>
      </c>
      <c r="AS881" s="387">
        <f t="shared" si="339"/>
        <v>0</v>
      </c>
    </row>
    <row r="882" spans="2:45" s="377" customFormat="1" hidden="1" outlineLevel="2">
      <c r="B882" s="377">
        <v>15</v>
      </c>
      <c r="C882" s="81"/>
      <c r="D882" s="338">
        <v>0</v>
      </c>
      <c r="E882" s="387">
        <f t="shared" si="350"/>
        <v>0</v>
      </c>
      <c r="F882" s="387">
        <f t="shared" si="350"/>
        <v>0</v>
      </c>
      <c r="G882" s="387">
        <f t="shared" si="350"/>
        <v>0</v>
      </c>
      <c r="H882" s="387">
        <f t="shared" si="350"/>
        <v>0</v>
      </c>
      <c r="I882" s="387">
        <f t="shared" si="350"/>
        <v>0</v>
      </c>
      <c r="J882" s="387">
        <f t="shared" si="350"/>
        <v>0</v>
      </c>
      <c r="K882" s="387">
        <f t="shared" si="350"/>
        <v>0</v>
      </c>
      <c r="L882" s="387">
        <f t="shared" si="350"/>
        <v>0</v>
      </c>
      <c r="M882" s="387">
        <f t="shared" si="350"/>
        <v>0</v>
      </c>
      <c r="N882" s="387">
        <f t="shared" si="350"/>
        <v>0</v>
      </c>
      <c r="O882" s="387">
        <f t="shared" si="351"/>
        <v>0</v>
      </c>
      <c r="P882" s="387">
        <f t="shared" si="351"/>
        <v>0</v>
      </c>
      <c r="Q882" s="387">
        <f t="shared" si="351"/>
        <v>0</v>
      </c>
      <c r="R882" s="387">
        <f t="shared" si="351"/>
        <v>0</v>
      </c>
      <c r="S882" s="387">
        <f t="shared" si="351"/>
        <v>0</v>
      </c>
      <c r="T882" s="387">
        <f t="shared" si="351"/>
        <v>0</v>
      </c>
      <c r="U882" s="387">
        <f t="shared" si="351"/>
        <v>0</v>
      </c>
      <c r="V882" s="387">
        <f t="shared" si="351"/>
        <v>0</v>
      </c>
      <c r="W882" s="387">
        <f t="shared" si="351"/>
        <v>0</v>
      </c>
      <c r="X882" s="387">
        <f t="shared" si="351"/>
        <v>0</v>
      </c>
      <c r="Y882" s="387">
        <f t="shared" si="352"/>
        <v>0</v>
      </c>
      <c r="Z882" s="387">
        <f t="shared" si="352"/>
        <v>0</v>
      </c>
      <c r="AA882" s="387">
        <f t="shared" si="352"/>
        <v>0</v>
      </c>
      <c r="AB882" s="387">
        <f t="shared" si="352"/>
        <v>0</v>
      </c>
      <c r="AC882" s="387">
        <f t="shared" si="352"/>
        <v>0</v>
      </c>
      <c r="AD882" s="387">
        <f t="shared" si="352"/>
        <v>0</v>
      </c>
      <c r="AE882" s="387">
        <f t="shared" si="352"/>
        <v>0</v>
      </c>
      <c r="AF882" s="387">
        <f t="shared" si="352"/>
        <v>0</v>
      </c>
      <c r="AG882" s="387">
        <f t="shared" si="352"/>
        <v>0</v>
      </c>
      <c r="AH882" s="387">
        <f t="shared" si="352"/>
        <v>0</v>
      </c>
      <c r="AI882" s="387">
        <f t="shared" si="353"/>
        <v>0</v>
      </c>
      <c r="AJ882" s="387">
        <f t="shared" si="353"/>
        <v>0</v>
      </c>
      <c r="AK882" s="387">
        <f t="shared" si="353"/>
        <v>0</v>
      </c>
      <c r="AL882" s="387">
        <f t="shared" si="353"/>
        <v>0</v>
      </c>
      <c r="AM882" s="387">
        <f t="shared" si="353"/>
        <v>0</v>
      </c>
      <c r="AN882" s="387">
        <f t="shared" si="353"/>
        <v>0</v>
      </c>
      <c r="AO882" s="387">
        <f t="shared" si="353"/>
        <v>0</v>
      </c>
      <c r="AP882" s="387">
        <f t="shared" si="353"/>
        <v>0</v>
      </c>
      <c r="AQ882" s="387">
        <f t="shared" si="353"/>
        <v>0</v>
      </c>
      <c r="AR882" s="387">
        <f t="shared" si="353"/>
        <v>0</v>
      </c>
      <c r="AS882" s="387">
        <f t="shared" si="339"/>
        <v>0</v>
      </c>
    </row>
    <row r="883" spans="2:45" s="377" customFormat="1" hidden="1" outlineLevel="2">
      <c r="B883" s="377">
        <v>16</v>
      </c>
      <c r="C883" s="81"/>
      <c r="D883" s="338">
        <v>0.99310456050107654</v>
      </c>
      <c r="E883" s="387">
        <f t="shared" si="350"/>
        <v>0</v>
      </c>
      <c r="F883" s="387">
        <f t="shared" si="350"/>
        <v>0</v>
      </c>
      <c r="G883" s="387">
        <f t="shared" si="350"/>
        <v>0</v>
      </c>
      <c r="H883" s="387">
        <f t="shared" si="350"/>
        <v>0</v>
      </c>
      <c r="I883" s="387">
        <f t="shared" si="350"/>
        <v>0</v>
      </c>
      <c r="J883" s="387">
        <f t="shared" si="350"/>
        <v>0</v>
      </c>
      <c r="K883" s="387">
        <f t="shared" si="350"/>
        <v>0</v>
      </c>
      <c r="L883" s="387">
        <f t="shared" si="350"/>
        <v>0</v>
      </c>
      <c r="M883" s="387">
        <f t="shared" si="350"/>
        <v>0</v>
      </c>
      <c r="N883" s="387">
        <f t="shared" si="350"/>
        <v>0</v>
      </c>
      <c r="O883" s="387">
        <f t="shared" si="351"/>
        <v>0</v>
      </c>
      <c r="P883" s="387">
        <f t="shared" si="351"/>
        <v>0</v>
      </c>
      <c r="Q883" s="387">
        <f t="shared" si="351"/>
        <v>0</v>
      </c>
      <c r="R883" s="387">
        <f t="shared" si="351"/>
        <v>0</v>
      </c>
      <c r="S883" s="387">
        <f t="shared" si="351"/>
        <v>0</v>
      </c>
      <c r="T883" s="387">
        <f t="shared" si="351"/>
        <v>0</v>
      </c>
      <c r="U883" s="387">
        <f t="shared" si="351"/>
        <v>9.9310456050107659E-2</v>
      </c>
      <c r="V883" s="387">
        <f t="shared" si="351"/>
        <v>9.9310456050107659E-2</v>
      </c>
      <c r="W883" s="387">
        <f t="shared" si="351"/>
        <v>9.9310456050107659E-2</v>
      </c>
      <c r="X883" s="387">
        <f t="shared" si="351"/>
        <v>9.9310456050107659E-2</v>
      </c>
      <c r="Y883" s="387">
        <f t="shared" si="352"/>
        <v>9.9310456050107659E-2</v>
      </c>
      <c r="Z883" s="387">
        <f t="shared" si="352"/>
        <v>9.9310456050107659E-2</v>
      </c>
      <c r="AA883" s="387">
        <f t="shared" si="352"/>
        <v>9.9310456050107659E-2</v>
      </c>
      <c r="AB883" s="387">
        <f t="shared" si="352"/>
        <v>9.9310456050107659E-2</v>
      </c>
      <c r="AC883" s="387">
        <f t="shared" si="352"/>
        <v>9.9310456050107659E-2</v>
      </c>
      <c r="AD883" s="387">
        <f t="shared" si="352"/>
        <v>9.9310456050107659E-2</v>
      </c>
      <c r="AE883" s="387">
        <f t="shared" si="352"/>
        <v>0</v>
      </c>
      <c r="AF883" s="387">
        <f t="shared" si="352"/>
        <v>0</v>
      </c>
      <c r="AG883" s="387">
        <f t="shared" si="352"/>
        <v>0</v>
      </c>
      <c r="AH883" s="387">
        <f t="shared" si="352"/>
        <v>0</v>
      </c>
      <c r="AI883" s="387">
        <f t="shared" si="353"/>
        <v>0</v>
      </c>
      <c r="AJ883" s="387">
        <f t="shared" si="353"/>
        <v>0</v>
      </c>
      <c r="AK883" s="387">
        <f t="shared" si="353"/>
        <v>0</v>
      </c>
      <c r="AL883" s="387">
        <f t="shared" si="353"/>
        <v>0</v>
      </c>
      <c r="AM883" s="387">
        <f t="shared" si="353"/>
        <v>0</v>
      </c>
      <c r="AN883" s="387">
        <f t="shared" si="353"/>
        <v>0</v>
      </c>
      <c r="AO883" s="387">
        <f t="shared" si="353"/>
        <v>0</v>
      </c>
      <c r="AP883" s="387">
        <f t="shared" si="353"/>
        <v>0</v>
      </c>
      <c r="AQ883" s="387">
        <f t="shared" si="353"/>
        <v>0</v>
      </c>
      <c r="AR883" s="387">
        <f t="shared" si="353"/>
        <v>0</v>
      </c>
      <c r="AS883" s="387">
        <f t="shared" si="339"/>
        <v>0.99310456050107676</v>
      </c>
    </row>
    <row r="884" spans="2:45" s="377" customFormat="1" hidden="1" outlineLevel="2">
      <c r="B884" s="377">
        <v>17</v>
      </c>
      <c r="C884" s="81"/>
      <c r="D884" s="338">
        <v>0</v>
      </c>
      <c r="E884" s="387">
        <f t="shared" si="350"/>
        <v>0</v>
      </c>
      <c r="F884" s="387">
        <f t="shared" si="350"/>
        <v>0</v>
      </c>
      <c r="G884" s="387">
        <f t="shared" si="350"/>
        <v>0</v>
      </c>
      <c r="H884" s="387">
        <f t="shared" si="350"/>
        <v>0</v>
      </c>
      <c r="I884" s="387">
        <f t="shared" si="350"/>
        <v>0</v>
      </c>
      <c r="J884" s="387">
        <f t="shared" si="350"/>
        <v>0</v>
      </c>
      <c r="K884" s="387">
        <f t="shared" si="350"/>
        <v>0</v>
      </c>
      <c r="L884" s="387">
        <f t="shared" si="350"/>
        <v>0</v>
      </c>
      <c r="M884" s="387">
        <f t="shared" si="350"/>
        <v>0</v>
      </c>
      <c r="N884" s="387">
        <f t="shared" si="350"/>
        <v>0</v>
      </c>
      <c r="O884" s="387">
        <f t="shared" si="351"/>
        <v>0</v>
      </c>
      <c r="P884" s="387">
        <f t="shared" si="351"/>
        <v>0</v>
      </c>
      <c r="Q884" s="387">
        <f t="shared" si="351"/>
        <v>0</v>
      </c>
      <c r="R884" s="387">
        <f t="shared" si="351"/>
        <v>0</v>
      </c>
      <c r="S884" s="387">
        <f t="shared" si="351"/>
        <v>0</v>
      </c>
      <c r="T884" s="387">
        <f t="shared" si="351"/>
        <v>0</v>
      </c>
      <c r="U884" s="387">
        <f t="shared" si="351"/>
        <v>0</v>
      </c>
      <c r="V884" s="387">
        <f t="shared" si="351"/>
        <v>0</v>
      </c>
      <c r="W884" s="387">
        <f t="shared" si="351"/>
        <v>0</v>
      </c>
      <c r="X884" s="387">
        <f t="shared" si="351"/>
        <v>0</v>
      </c>
      <c r="Y884" s="387">
        <f t="shared" si="352"/>
        <v>0</v>
      </c>
      <c r="Z884" s="387">
        <f t="shared" si="352"/>
        <v>0</v>
      </c>
      <c r="AA884" s="387">
        <f t="shared" si="352"/>
        <v>0</v>
      </c>
      <c r="AB884" s="387">
        <f t="shared" si="352"/>
        <v>0</v>
      </c>
      <c r="AC884" s="387">
        <f t="shared" si="352"/>
        <v>0</v>
      </c>
      <c r="AD884" s="387">
        <f t="shared" si="352"/>
        <v>0</v>
      </c>
      <c r="AE884" s="387">
        <f t="shared" si="352"/>
        <v>0</v>
      </c>
      <c r="AF884" s="387">
        <f t="shared" si="352"/>
        <v>0</v>
      </c>
      <c r="AG884" s="387">
        <f t="shared" si="352"/>
        <v>0</v>
      </c>
      <c r="AH884" s="387">
        <f t="shared" si="352"/>
        <v>0</v>
      </c>
      <c r="AI884" s="387">
        <f t="shared" si="353"/>
        <v>0</v>
      </c>
      <c r="AJ884" s="387">
        <f t="shared" si="353"/>
        <v>0</v>
      </c>
      <c r="AK884" s="387">
        <f t="shared" si="353"/>
        <v>0</v>
      </c>
      <c r="AL884" s="387">
        <f t="shared" si="353"/>
        <v>0</v>
      </c>
      <c r="AM884" s="387">
        <f t="shared" si="353"/>
        <v>0</v>
      </c>
      <c r="AN884" s="387">
        <f t="shared" si="353"/>
        <v>0</v>
      </c>
      <c r="AO884" s="387">
        <f t="shared" si="353"/>
        <v>0</v>
      </c>
      <c r="AP884" s="387">
        <f t="shared" si="353"/>
        <v>0</v>
      </c>
      <c r="AQ884" s="387">
        <f t="shared" si="353"/>
        <v>0</v>
      </c>
      <c r="AR884" s="387">
        <f t="shared" si="353"/>
        <v>0</v>
      </c>
      <c r="AS884" s="387">
        <f t="shared" si="339"/>
        <v>0</v>
      </c>
    </row>
    <row r="885" spans="2:45" s="377" customFormat="1" hidden="1" outlineLevel="2">
      <c r="B885" s="377">
        <v>18</v>
      </c>
      <c r="C885" s="81"/>
      <c r="D885" s="338">
        <v>0</v>
      </c>
      <c r="E885" s="387">
        <f t="shared" si="350"/>
        <v>0</v>
      </c>
      <c r="F885" s="387">
        <f t="shared" si="350"/>
        <v>0</v>
      </c>
      <c r="G885" s="387">
        <f t="shared" si="350"/>
        <v>0</v>
      </c>
      <c r="H885" s="387">
        <f t="shared" si="350"/>
        <v>0</v>
      </c>
      <c r="I885" s="387">
        <f t="shared" si="350"/>
        <v>0</v>
      </c>
      <c r="J885" s="387">
        <f t="shared" si="350"/>
        <v>0</v>
      </c>
      <c r="K885" s="387">
        <f t="shared" si="350"/>
        <v>0</v>
      </c>
      <c r="L885" s="387">
        <f t="shared" si="350"/>
        <v>0</v>
      </c>
      <c r="M885" s="387">
        <f t="shared" si="350"/>
        <v>0</v>
      </c>
      <c r="N885" s="387">
        <f t="shared" si="350"/>
        <v>0</v>
      </c>
      <c r="O885" s="387">
        <f t="shared" si="351"/>
        <v>0</v>
      </c>
      <c r="P885" s="387">
        <f t="shared" si="351"/>
        <v>0</v>
      </c>
      <c r="Q885" s="387">
        <f t="shared" si="351"/>
        <v>0</v>
      </c>
      <c r="R885" s="387">
        <f t="shared" si="351"/>
        <v>0</v>
      </c>
      <c r="S885" s="387">
        <f t="shared" si="351"/>
        <v>0</v>
      </c>
      <c r="T885" s="387">
        <f t="shared" si="351"/>
        <v>0</v>
      </c>
      <c r="U885" s="387">
        <f t="shared" si="351"/>
        <v>0</v>
      </c>
      <c r="V885" s="387">
        <f t="shared" si="351"/>
        <v>0</v>
      </c>
      <c r="W885" s="387">
        <f t="shared" si="351"/>
        <v>0</v>
      </c>
      <c r="X885" s="387">
        <f t="shared" si="351"/>
        <v>0</v>
      </c>
      <c r="Y885" s="387">
        <f t="shared" si="352"/>
        <v>0</v>
      </c>
      <c r="Z885" s="387">
        <f t="shared" si="352"/>
        <v>0</v>
      </c>
      <c r="AA885" s="387">
        <f t="shared" si="352"/>
        <v>0</v>
      </c>
      <c r="AB885" s="387">
        <f t="shared" si="352"/>
        <v>0</v>
      </c>
      <c r="AC885" s="387">
        <f t="shared" si="352"/>
        <v>0</v>
      </c>
      <c r="AD885" s="387">
        <f t="shared" si="352"/>
        <v>0</v>
      </c>
      <c r="AE885" s="387">
        <f t="shared" si="352"/>
        <v>0</v>
      </c>
      <c r="AF885" s="387">
        <f t="shared" si="352"/>
        <v>0</v>
      </c>
      <c r="AG885" s="387">
        <f t="shared" si="352"/>
        <v>0</v>
      </c>
      <c r="AH885" s="387">
        <f t="shared" si="352"/>
        <v>0</v>
      </c>
      <c r="AI885" s="387">
        <f t="shared" si="353"/>
        <v>0</v>
      </c>
      <c r="AJ885" s="387">
        <f t="shared" si="353"/>
        <v>0</v>
      </c>
      <c r="AK885" s="387">
        <f t="shared" si="353"/>
        <v>0</v>
      </c>
      <c r="AL885" s="387">
        <f t="shared" si="353"/>
        <v>0</v>
      </c>
      <c r="AM885" s="387">
        <f t="shared" si="353"/>
        <v>0</v>
      </c>
      <c r="AN885" s="387">
        <f t="shared" si="353"/>
        <v>0</v>
      </c>
      <c r="AO885" s="387">
        <f t="shared" si="353"/>
        <v>0</v>
      </c>
      <c r="AP885" s="387">
        <f t="shared" si="353"/>
        <v>0</v>
      </c>
      <c r="AQ885" s="387">
        <f t="shared" si="353"/>
        <v>0</v>
      </c>
      <c r="AR885" s="387">
        <f t="shared" si="353"/>
        <v>0</v>
      </c>
      <c r="AS885" s="387">
        <f t="shared" si="339"/>
        <v>0</v>
      </c>
    </row>
    <row r="886" spans="2:45" s="377" customFormat="1" hidden="1" outlineLevel="2">
      <c r="B886" s="377">
        <v>19</v>
      </c>
      <c r="C886" s="81"/>
      <c r="D886" s="338">
        <v>0</v>
      </c>
      <c r="E886" s="387">
        <f t="shared" si="350"/>
        <v>0</v>
      </c>
      <c r="F886" s="387">
        <f t="shared" si="350"/>
        <v>0</v>
      </c>
      <c r="G886" s="387">
        <f t="shared" si="350"/>
        <v>0</v>
      </c>
      <c r="H886" s="387">
        <f t="shared" si="350"/>
        <v>0</v>
      </c>
      <c r="I886" s="387">
        <f t="shared" si="350"/>
        <v>0</v>
      </c>
      <c r="J886" s="387">
        <f t="shared" si="350"/>
        <v>0</v>
      </c>
      <c r="K886" s="387">
        <f t="shared" si="350"/>
        <v>0</v>
      </c>
      <c r="L886" s="387">
        <f t="shared" si="350"/>
        <v>0</v>
      </c>
      <c r="M886" s="387">
        <f t="shared" si="350"/>
        <v>0</v>
      </c>
      <c r="N886" s="387">
        <f t="shared" si="350"/>
        <v>0</v>
      </c>
      <c r="O886" s="387">
        <f t="shared" si="351"/>
        <v>0</v>
      </c>
      <c r="P886" s="387">
        <f t="shared" si="351"/>
        <v>0</v>
      </c>
      <c r="Q886" s="387">
        <f t="shared" si="351"/>
        <v>0</v>
      </c>
      <c r="R886" s="387">
        <f t="shared" si="351"/>
        <v>0</v>
      </c>
      <c r="S886" s="387">
        <f t="shared" si="351"/>
        <v>0</v>
      </c>
      <c r="T886" s="387">
        <f t="shared" si="351"/>
        <v>0</v>
      </c>
      <c r="U886" s="387">
        <f t="shared" si="351"/>
        <v>0</v>
      </c>
      <c r="V886" s="387">
        <f t="shared" si="351"/>
        <v>0</v>
      </c>
      <c r="W886" s="387">
        <f t="shared" si="351"/>
        <v>0</v>
      </c>
      <c r="X886" s="387">
        <f t="shared" si="351"/>
        <v>0</v>
      </c>
      <c r="Y886" s="387">
        <f t="shared" si="352"/>
        <v>0</v>
      </c>
      <c r="Z886" s="387">
        <f t="shared" si="352"/>
        <v>0</v>
      </c>
      <c r="AA886" s="387">
        <f t="shared" si="352"/>
        <v>0</v>
      </c>
      <c r="AB886" s="387">
        <f t="shared" si="352"/>
        <v>0</v>
      </c>
      <c r="AC886" s="387">
        <f t="shared" si="352"/>
        <v>0</v>
      </c>
      <c r="AD886" s="387">
        <f t="shared" si="352"/>
        <v>0</v>
      </c>
      <c r="AE886" s="387">
        <f t="shared" si="352"/>
        <v>0</v>
      </c>
      <c r="AF886" s="387">
        <f t="shared" si="352"/>
        <v>0</v>
      </c>
      <c r="AG886" s="387">
        <f t="shared" si="352"/>
        <v>0</v>
      </c>
      <c r="AH886" s="387">
        <f t="shared" si="352"/>
        <v>0</v>
      </c>
      <c r="AI886" s="387">
        <f t="shared" si="353"/>
        <v>0</v>
      </c>
      <c r="AJ886" s="387">
        <f t="shared" si="353"/>
        <v>0</v>
      </c>
      <c r="AK886" s="387">
        <f t="shared" si="353"/>
        <v>0</v>
      </c>
      <c r="AL886" s="387">
        <f t="shared" si="353"/>
        <v>0</v>
      </c>
      <c r="AM886" s="387">
        <f t="shared" si="353"/>
        <v>0</v>
      </c>
      <c r="AN886" s="387">
        <f t="shared" si="353"/>
        <v>0</v>
      </c>
      <c r="AO886" s="387">
        <f t="shared" si="353"/>
        <v>0</v>
      </c>
      <c r="AP886" s="387">
        <f t="shared" si="353"/>
        <v>0</v>
      </c>
      <c r="AQ886" s="387">
        <f t="shared" si="353"/>
        <v>0</v>
      </c>
      <c r="AR886" s="387">
        <f t="shared" si="353"/>
        <v>0</v>
      </c>
      <c r="AS886" s="387">
        <f t="shared" si="339"/>
        <v>0</v>
      </c>
    </row>
    <row r="887" spans="2:45" s="377" customFormat="1" hidden="1" outlineLevel="2">
      <c r="B887" s="377">
        <v>20</v>
      </c>
      <c r="C887" s="81"/>
      <c r="D887" s="338">
        <v>0</v>
      </c>
      <c r="E887" s="387">
        <f t="shared" si="350"/>
        <v>0</v>
      </c>
      <c r="F887" s="387">
        <f t="shared" si="350"/>
        <v>0</v>
      </c>
      <c r="G887" s="387">
        <f t="shared" si="350"/>
        <v>0</v>
      </c>
      <c r="H887" s="387">
        <f t="shared" si="350"/>
        <v>0</v>
      </c>
      <c r="I887" s="387">
        <f t="shared" si="350"/>
        <v>0</v>
      </c>
      <c r="J887" s="387">
        <f t="shared" si="350"/>
        <v>0</v>
      </c>
      <c r="K887" s="387">
        <f t="shared" si="350"/>
        <v>0</v>
      </c>
      <c r="L887" s="387">
        <f t="shared" si="350"/>
        <v>0</v>
      </c>
      <c r="M887" s="387">
        <f t="shared" si="350"/>
        <v>0</v>
      </c>
      <c r="N887" s="387">
        <f t="shared" si="350"/>
        <v>0</v>
      </c>
      <c r="O887" s="387">
        <f t="shared" si="351"/>
        <v>0</v>
      </c>
      <c r="P887" s="387">
        <f t="shared" si="351"/>
        <v>0</v>
      </c>
      <c r="Q887" s="387">
        <f t="shared" si="351"/>
        <v>0</v>
      </c>
      <c r="R887" s="387">
        <f t="shared" si="351"/>
        <v>0</v>
      </c>
      <c r="S887" s="387">
        <f t="shared" si="351"/>
        <v>0</v>
      </c>
      <c r="T887" s="387">
        <f t="shared" si="351"/>
        <v>0</v>
      </c>
      <c r="U887" s="387">
        <f t="shared" si="351"/>
        <v>0</v>
      </c>
      <c r="V887" s="387">
        <f t="shared" si="351"/>
        <v>0</v>
      </c>
      <c r="W887" s="387">
        <f t="shared" si="351"/>
        <v>0</v>
      </c>
      <c r="X887" s="387">
        <f t="shared" si="351"/>
        <v>0</v>
      </c>
      <c r="Y887" s="387">
        <f t="shared" si="352"/>
        <v>0</v>
      </c>
      <c r="Z887" s="387">
        <f t="shared" si="352"/>
        <v>0</v>
      </c>
      <c r="AA887" s="387">
        <f t="shared" si="352"/>
        <v>0</v>
      </c>
      <c r="AB887" s="387">
        <f t="shared" si="352"/>
        <v>0</v>
      </c>
      <c r="AC887" s="387">
        <f t="shared" si="352"/>
        <v>0</v>
      </c>
      <c r="AD887" s="387">
        <f t="shared" si="352"/>
        <v>0</v>
      </c>
      <c r="AE887" s="387">
        <f t="shared" si="352"/>
        <v>0</v>
      </c>
      <c r="AF887" s="387">
        <f t="shared" si="352"/>
        <v>0</v>
      </c>
      <c r="AG887" s="387">
        <f t="shared" si="352"/>
        <v>0</v>
      </c>
      <c r="AH887" s="387">
        <f t="shared" si="352"/>
        <v>0</v>
      </c>
      <c r="AI887" s="387">
        <f t="shared" si="353"/>
        <v>0</v>
      </c>
      <c r="AJ887" s="387">
        <f t="shared" si="353"/>
        <v>0</v>
      </c>
      <c r="AK887" s="387">
        <f t="shared" si="353"/>
        <v>0</v>
      </c>
      <c r="AL887" s="387">
        <f t="shared" si="353"/>
        <v>0</v>
      </c>
      <c r="AM887" s="387">
        <f t="shared" si="353"/>
        <v>0</v>
      </c>
      <c r="AN887" s="387">
        <f t="shared" si="353"/>
        <v>0</v>
      </c>
      <c r="AO887" s="387">
        <f t="shared" si="353"/>
        <v>0</v>
      </c>
      <c r="AP887" s="387">
        <f t="shared" si="353"/>
        <v>0</v>
      </c>
      <c r="AQ887" s="387">
        <f t="shared" si="353"/>
        <v>0</v>
      </c>
      <c r="AR887" s="387">
        <f t="shared" si="353"/>
        <v>0</v>
      </c>
      <c r="AS887" s="387">
        <f t="shared" si="339"/>
        <v>0</v>
      </c>
    </row>
    <row r="888" spans="2:45" s="377" customFormat="1" hidden="1" outlineLevel="2">
      <c r="B888" s="377">
        <v>21</v>
      </c>
      <c r="C888" s="81"/>
      <c r="D888" s="338">
        <v>0.99310456050107654</v>
      </c>
      <c r="E888" s="387">
        <f t="shared" ref="E888:N897" si="354">IF(AND(E$2=$B888,$B888=$C$3),$D888,IF(AND(E$2&gt;$B888,E$2&lt;=$D$867+$B888),SLN($D888,0,IF($C$3-$B888&gt;=$D$867,$D$867,$C$3-$B888)),0))</f>
        <v>0</v>
      </c>
      <c r="F888" s="387">
        <f t="shared" si="354"/>
        <v>0</v>
      </c>
      <c r="G888" s="387">
        <f t="shared" si="354"/>
        <v>0</v>
      </c>
      <c r="H888" s="387">
        <f t="shared" si="354"/>
        <v>0</v>
      </c>
      <c r="I888" s="387">
        <f t="shared" si="354"/>
        <v>0</v>
      </c>
      <c r="J888" s="387">
        <f t="shared" si="354"/>
        <v>0</v>
      </c>
      <c r="K888" s="387">
        <f t="shared" si="354"/>
        <v>0</v>
      </c>
      <c r="L888" s="387">
        <f t="shared" si="354"/>
        <v>0</v>
      </c>
      <c r="M888" s="387">
        <f t="shared" si="354"/>
        <v>0</v>
      </c>
      <c r="N888" s="387">
        <f t="shared" si="354"/>
        <v>0</v>
      </c>
      <c r="O888" s="387">
        <f t="shared" ref="O888:X897" si="355">IF(AND(O$2=$B888,$B888=$C$3),$D888,IF(AND(O$2&gt;$B888,O$2&lt;=$D$867+$B888),SLN($D888,0,IF($C$3-$B888&gt;=$D$867,$D$867,$C$3-$B888)),0))</f>
        <v>0</v>
      </c>
      <c r="P888" s="387">
        <f t="shared" si="355"/>
        <v>0</v>
      </c>
      <c r="Q888" s="387">
        <f t="shared" si="355"/>
        <v>0</v>
      </c>
      <c r="R888" s="387">
        <f t="shared" si="355"/>
        <v>0</v>
      </c>
      <c r="S888" s="387">
        <f t="shared" si="355"/>
        <v>0</v>
      </c>
      <c r="T888" s="387">
        <f t="shared" si="355"/>
        <v>0</v>
      </c>
      <c r="U888" s="387">
        <f t="shared" si="355"/>
        <v>0</v>
      </c>
      <c r="V888" s="387">
        <f t="shared" si="355"/>
        <v>0</v>
      </c>
      <c r="W888" s="387">
        <f t="shared" si="355"/>
        <v>0</v>
      </c>
      <c r="X888" s="387">
        <f t="shared" si="355"/>
        <v>0</v>
      </c>
      <c r="Y888" s="387">
        <f t="shared" ref="Y888:AH897" si="356">IF(AND(Y$2=$B888,$B888=$C$3),$D888,IF(AND(Y$2&gt;$B888,Y$2&lt;=$D$867+$B888),SLN($D888,0,IF($C$3-$B888&gt;=$D$867,$D$867,$C$3-$B888)),0))</f>
        <v>0</v>
      </c>
      <c r="Z888" s="387">
        <f t="shared" si="356"/>
        <v>9.9310456050107659E-2</v>
      </c>
      <c r="AA888" s="387">
        <f t="shared" si="356"/>
        <v>9.9310456050107659E-2</v>
      </c>
      <c r="AB888" s="387">
        <f t="shared" si="356"/>
        <v>9.9310456050107659E-2</v>
      </c>
      <c r="AC888" s="387">
        <f t="shared" si="356"/>
        <v>9.9310456050107659E-2</v>
      </c>
      <c r="AD888" s="387">
        <f t="shared" si="356"/>
        <v>9.9310456050107659E-2</v>
      </c>
      <c r="AE888" s="387">
        <f t="shared" si="356"/>
        <v>9.9310456050107659E-2</v>
      </c>
      <c r="AF888" s="387">
        <f t="shared" si="356"/>
        <v>9.9310456050107659E-2</v>
      </c>
      <c r="AG888" s="387">
        <f t="shared" si="356"/>
        <v>9.9310456050107659E-2</v>
      </c>
      <c r="AH888" s="387">
        <f t="shared" si="356"/>
        <v>9.9310456050107659E-2</v>
      </c>
      <c r="AI888" s="387">
        <f t="shared" ref="AI888:AR897" si="357">IF(AND(AI$2=$B888,$B888=$C$3),$D888,IF(AND(AI$2&gt;$B888,AI$2&lt;=$D$867+$B888),SLN($D888,0,IF($C$3-$B888&gt;=$D$867,$D$867,$C$3-$B888)),0))</f>
        <v>9.9310456050107659E-2</v>
      </c>
      <c r="AJ888" s="387">
        <f t="shared" si="357"/>
        <v>0</v>
      </c>
      <c r="AK888" s="387">
        <f t="shared" si="357"/>
        <v>0</v>
      </c>
      <c r="AL888" s="387">
        <f t="shared" si="357"/>
        <v>0</v>
      </c>
      <c r="AM888" s="387">
        <f t="shared" si="357"/>
        <v>0</v>
      </c>
      <c r="AN888" s="387">
        <f t="shared" si="357"/>
        <v>0</v>
      </c>
      <c r="AO888" s="387">
        <f t="shared" si="357"/>
        <v>0</v>
      </c>
      <c r="AP888" s="387">
        <f t="shared" si="357"/>
        <v>0</v>
      </c>
      <c r="AQ888" s="387">
        <f t="shared" si="357"/>
        <v>0</v>
      </c>
      <c r="AR888" s="387">
        <f t="shared" si="357"/>
        <v>0</v>
      </c>
      <c r="AS888" s="387">
        <f t="shared" si="339"/>
        <v>0.99310456050107676</v>
      </c>
    </row>
    <row r="889" spans="2:45" s="377" customFormat="1" hidden="1" outlineLevel="2">
      <c r="B889" s="377">
        <v>22</v>
      </c>
      <c r="C889" s="81"/>
      <c r="D889" s="338">
        <v>0</v>
      </c>
      <c r="E889" s="387">
        <f t="shared" si="354"/>
        <v>0</v>
      </c>
      <c r="F889" s="387">
        <f t="shared" si="354"/>
        <v>0</v>
      </c>
      <c r="G889" s="387">
        <f t="shared" si="354"/>
        <v>0</v>
      </c>
      <c r="H889" s="387">
        <f t="shared" si="354"/>
        <v>0</v>
      </c>
      <c r="I889" s="387">
        <f t="shared" si="354"/>
        <v>0</v>
      </c>
      <c r="J889" s="387">
        <f t="shared" si="354"/>
        <v>0</v>
      </c>
      <c r="K889" s="387">
        <f t="shared" si="354"/>
        <v>0</v>
      </c>
      <c r="L889" s="387">
        <f t="shared" si="354"/>
        <v>0</v>
      </c>
      <c r="M889" s="387">
        <f t="shared" si="354"/>
        <v>0</v>
      </c>
      <c r="N889" s="387">
        <f t="shared" si="354"/>
        <v>0</v>
      </c>
      <c r="O889" s="387">
        <f t="shared" si="355"/>
        <v>0</v>
      </c>
      <c r="P889" s="387">
        <f t="shared" si="355"/>
        <v>0</v>
      </c>
      <c r="Q889" s="387">
        <f t="shared" si="355"/>
        <v>0</v>
      </c>
      <c r="R889" s="387">
        <f t="shared" si="355"/>
        <v>0</v>
      </c>
      <c r="S889" s="387">
        <f t="shared" si="355"/>
        <v>0</v>
      </c>
      <c r="T889" s="387">
        <f t="shared" si="355"/>
        <v>0</v>
      </c>
      <c r="U889" s="387">
        <f t="shared" si="355"/>
        <v>0</v>
      </c>
      <c r="V889" s="387">
        <f t="shared" si="355"/>
        <v>0</v>
      </c>
      <c r="W889" s="387">
        <f t="shared" si="355"/>
        <v>0</v>
      </c>
      <c r="X889" s="387">
        <f t="shared" si="355"/>
        <v>0</v>
      </c>
      <c r="Y889" s="387">
        <f t="shared" si="356"/>
        <v>0</v>
      </c>
      <c r="Z889" s="387">
        <f t="shared" si="356"/>
        <v>0</v>
      </c>
      <c r="AA889" s="387">
        <f t="shared" si="356"/>
        <v>0</v>
      </c>
      <c r="AB889" s="387">
        <f t="shared" si="356"/>
        <v>0</v>
      </c>
      <c r="AC889" s="387">
        <f t="shared" si="356"/>
        <v>0</v>
      </c>
      <c r="AD889" s="387">
        <f t="shared" si="356"/>
        <v>0</v>
      </c>
      <c r="AE889" s="387">
        <f t="shared" si="356"/>
        <v>0</v>
      </c>
      <c r="AF889" s="387">
        <f t="shared" si="356"/>
        <v>0</v>
      </c>
      <c r="AG889" s="387">
        <f t="shared" si="356"/>
        <v>0</v>
      </c>
      <c r="AH889" s="387">
        <f t="shared" si="356"/>
        <v>0</v>
      </c>
      <c r="AI889" s="387">
        <f t="shared" si="357"/>
        <v>0</v>
      </c>
      <c r="AJ889" s="387">
        <f t="shared" si="357"/>
        <v>0</v>
      </c>
      <c r="AK889" s="387">
        <f t="shared" si="357"/>
        <v>0</v>
      </c>
      <c r="AL889" s="387">
        <f t="shared" si="357"/>
        <v>0</v>
      </c>
      <c r="AM889" s="387">
        <f t="shared" si="357"/>
        <v>0</v>
      </c>
      <c r="AN889" s="387">
        <f t="shared" si="357"/>
        <v>0</v>
      </c>
      <c r="AO889" s="387">
        <f t="shared" si="357"/>
        <v>0</v>
      </c>
      <c r="AP889" s="387">
        <f t="shared" si="357"/>
        <v>0</v>
      </c>
      <c r="AQ889" s="387">
        <f t="shared" si="357"/>
        <v>0</v>
      </c>
      <c r="AR889" s="387">
        <f t="shared" si="357"/>
        <v>0</v>
      </c>
      <c r="AS889" s="387">
        <f t="shared" si="339"/>
        <v>0</v>
      </c>
    </row>
    <row r="890" spans="2:45" s="377" customFormat="1" hidden="1" outlineLevel="2">
      <c r="B890" s="377">
        <v>23</v>
      </c>
      <c r="C890" s="81"/>
      <c r="D890" s="338">
        <v>0</v>
      </c>
      <c r="E890" s="387">
        <f t="shared" si="354"/>
        <v>0</v>
      </c>
      <c r="F890" s="387">
        <f t="shared" si="354"/>
        <v>0</v>
      </c>
      <c r="G890" s="387">
        <f t="shared" si="354"/>
        <v>0</v>
      </c>
      <c r="H890" s="387">
        <f t="shared" si="354"/>
        <v>0</v>
      </c>
      <c r="I890" s="387">
        <f t="shared" si="354"/>
        <v>0</v>
      </c>
      <c r="J890" s="387">
        <f t="shared" si="354"/>
        <v>0</v>
      </c>
      <c r="K890" s="387">
        <f t="shared" si="354"/>
        <v>0</v>
      </c>
      <c r="L890" s="387">
        <f t="shared" si="354"/>
        <v>0</v>
      </c>
      <c r="M890" s="387">
        <f t="shared" si="354"/>
        <v>0</v>
      </c>
      <c r="N890" s="387">
        <f t="shared" si="354"/>
        <v>0</v>
      </c>
      <c r="O890" s="387">
        <f t="shared" si="355"/>
        <v>0</v>
      </c>
      <c r="P890" s="387">
        <f t="shared" si="355"/>
        <v>0</v>
      </c>
      <c r="Q890" s="387">
        <f t="shared" si="355"/>
        <v>0</v>
      </c>
      <c r="R890" s="387">
        <f t="shared" si="355"/>
        <v>0</v>
      </c>
      <c r="S890" s="387">
        <f t="shared" si="355"/>
        <v>0</v>
      </c>
      <c r="T890" s="387">
        <f t="shared" si="355"/>
        <v>0</v>
      </c>
      <c r="U890" s="387">
        <f t="shared" si="355"/>
        <v>0</v>
      </c>
      <c r="V890" s="387">
        <f t="shared" si="355"/>
        <v>0</v>
      </c>
      <c r="W890" s="387">
        <f t="shared" si="355"/>
        <v>0</v>
      </c>
      <c r="X890" s="387">
        <f t="shared" si="355"/>
        <v>0</v>
      </c>
      <c r="Y890" s="387">
        <f t="shared" si="356"/>
        <v>0</v>
      </c>
      <c r="Z890" s="387">
        <f t="shared" si="356"/>
        <v>0</v>
      </c>
      <c r="AA890" s="387">
        <f t="shared" si="356"/>
        <v>0</v>
      </c>
      <c r="AB890" s="387">
        <f t="shared" si="356"/>
        <v>0</v>
      </c>
      <c r="AC890" s="387">
        <f t="shared" si="356"/>
        <v>0</v>
      </c>
      <c r="AD890" s="387">
        <f t="shared" si="356"/>
        <v>0</v>
      </c>
      <c r="AE890" s="387">
        <f t="shared" si="356"/>
        <v>0</v>
      </c>
      <c r="AF890" s="387">
        <f t="shared" si="356"/>
        <v>0</v>
      </c>
      <c r="AG890" s="387">
        <f t="shared" si="356"/>
        <v>0</v>
      </c>
      <c r="AH890" s="387">
        <f t="shared" si="356"/>
        <v>0</v>
      </c>
      <c r="AI890" s="387">
        <f t="shared" si="357"/>
        <v>0</v>
      </c>
      <c r="AJ890" s="387">
        <f t="shared" si="357"/>
        <v>0</v>
      </c>
      <c r="AK890" s="387">
        <f t="shared" si="357"/>
        <v>0</v>
      </c>
      <c r="AL890" s="387">
        <f t="shared" si="357"/>
        <v>0</v>
      </c>
      <c r="AM890" s="387">
        <f t="shared" si="357"/>
        <v>0</v>
      </c>
      <c r="AN890" s="387">
        <f t="shared" si="357"/>
        <v>0</v>
      </c>
      <c r="AO890" s="387">
        <f t="shared" si="357"/>
        <v>0</v>
      </c>
      <c r="AP890" s="387">
        <f t="shared" si="357"/>
        <v>0</v>
      </c>
      <c r="AQ890" s="387">
        <f t="shared" si="357"/>
        <v>0</v>
      </c>
      <c r="AR890" s="387">
        <f t="shared" si="357"/>
        <v>0</v>
      </c>
      <c r="AS890" s="387">
        <f t="shared" si="339"/>
        <v>0</v>
      </c>
    </row>
    <row r="891" spans="2:45" s="377" customFormat="1" hidden="1" outlineLevel="2">
      <c r="B891" s="377">
        <v>24</v>
      </c>
      <c r="C891" s="81"/>
      <c r="D891" s="338">
        <v>0</v>
      </c>
      <c r="E891" s="387">
        <f t="shared" si="354"/>
        <v>0</v>
      </c>
      <c r="F891" s="387">
        <f t="shared" si="354"/>
        <v>0</v>
      </c>
      <c r="G891" s="387">
        <f t="shared" si="354"/>
        <v>0</v>
      </c>
      <c r="H891" s="387">
        <f t="shared" si="354"/>
        <v>0</v>
      </c>
      <c r="I891" s="387">
        <f t="shared" si="354"/>
        <v>0</v>
      </c>
      <c r="J891" s="387">
        <f t="shared" si="354"/>
        <v>0</v>
      </c>
      <c r="K891" s="387">
        <f t="shared" si="354"/>
        <v>0</v>
      </c>
      <c r="L891" s="387">
        <f t="shared" si="354"/>
        <v>0</v>
      </c>
      <c r="M891" s="387">
        <f t="shared" si="354"/>
        <v>0</v>
      </c>
      <c r="N891" s="387">
        <f t="shared" si="354"/>
        <v>0</v>
      </c>
      <c r="O891" s="387">
        <f t="shared" si="355"/>
        <v>0</v>
      </c>
      <c r="P891" s="387">
        <f t="shared" si="355"/>
        <v>0</v>
      </c>
      <c r="Q891" s="387">
        <f t="shared" si="355"/>
        <v>0</v>
      </c>
      <c r="R891" s="387">
        <f t="shared" si="355"/>
        <v>0</v>
      </c>
      <c r="S891" s="387">
        <f t="shared" si="355"/>
        <v>0</v>
      </c>
      <c r="T891" s="387">
        <f t="shared" si="355"/>
        <v>0</v>
      </c>
      <c r="U891" s="387">
        <f t="shared" si="355"/>
        <v>0</v>
      </c>
      <c r="V891" s="387">
        <f t="shared" si="355"/>
        <v>0</v>
      </c>
      <c r="W891" s="387">
        <f t="shared" si="355"/>
        <v>0</v>
      </c>
      <c r="X891" s="387">
        <f t="shared" si="355"/>
        <v>0</v>
      </c>
      <c r="Y891" s="387">
        <f t="shared" si="356"/>
        <v>0</v>
      </c>
      <c r="Z891" s="387">
        <f t="shared" si="356"/>
        <v>0</v>
      </c>
      <c r="AA891" s="387">
        <f t="shared" si="356"/>
        <v>0</v>
      </c>
      <c r="AB891" s="387">
        <f t="shared" si="356"/>
        <v>0</v>
      </c>
      <c r="AC891" s="387">
        <f t="shared" si="356"/>
        <v>0</v>
      </c>
      <c r="AD891" s="387">
        <f t="shared" si="356"/>
        <v>0</v>
      </c>
      <c r="AE891" s="387">
        <f t="shared" si="356"/>
        <v>0</v>
      </c>
      <c r="AF891" s="387">
        <f t="shared" si="356"/>
        <v>0</v>
      </c>
      <c r="AG891" s="387">
        <f t="shared" si="356"/>
        <v>0</v>
      </c>
      <c r="AH891" s="387">
        <f t="shared" si="356"/>
        <v>0</v>
      </c>
      <c r="AI891" s="387">
        <f t="shared" si="357"/>
        <v>0</v>
      </c>
      <c r="AJ891" s="387">
        <f t="shared" si="357"/>
        <v>0</v>
      </c>
      <c r="AK891" s="387">
        <f t="shared" si="357"/>
        <v>0</v>
      </c>
      <c r="AL891" s="387">
        <f t="shared" si="357"/>
        <v>0</v>
      </c>
      <c r="AM891" s="387">
        <f t="shared" si="357"/>
        <v>0</v>
      </c>
      <c r="AN891" s="387">
        <f t="shared" si="357"/>
        <v>0</v>
      </c>
      <c r="AO891" s="387">
        <f t="shared" si="357"/>
        <v>0</v>
      </c>
      <c r="AP891" s="387">
        <f t="shared" si="357"/>
        <v>0</v>
      </c>
      <c r="AQ891" s="387">
        <f t="shared" si="357"/>
        <v>0</v>
      </c>
      <c r="AR891" s="387">
        <f t="shared" si="357"/>
        <v>0</v>
      </c>
      <c r="AS891" s="387">
        <f t="shared" si="339"/>
        <v>0</v>
      </c>
    </row>
    <row r="892" spans="2:45" s="377" customFormat="1" hidden="1" outlineLevel="2">
      <c r="B892" s="377">
        <v>25</v>
      </c>
      <c r="C892" s="81"/>
      <c r="D892" s="338">
        <v>0</v>
      </c>
      <c r="E892" s="387">
        <f t="shared" si="354"/>
        <v>0</v>
      </c>
      <c r="F892" s="387">
        <f t="shared" si="354"/>
        <v>0</v>
      </c>
      <c r="G892" s="387">
        <f t="shared" si="354"/>
        <v>0</v>
      </c>
      <c r="H892" s="387">
        <f t="shared" si="354"/>
        <v>0</v>
      </c>
      <c r="I892" s="387">
        <f t="shared" si="354"/>
        <v>0</v>
      </c>
      <c r="J892" s="387">
        <f t="shared" si="354"/>
        <v>0</v>
      </c>
      <c r="K892" s="387">
        <f t="shared" si="354"/>
        <v>0</v>
      </c>
      <c r="L892" s="387">
        <f t="shared" si="354"/>
        <v>0</v>
      </c>
      <c r="M892" s="387">
        <f t="shared" si="354"/>
        <v>0</v>
      </c>
      <c r="N892" s="387">
        <f t="shared" si="354"/>
        <v>0</v>
      </c>
      <c r="O892" s="387">
        <f t="shared" si="355"/>
        <v>0</v>
      </c>
      <c r="P892" s="387">
        <f t="shared" si="355"/>
        <v>0</v>
      </c>
      <c r="Q892" s="387">
        <f t="shared" si="355"/>
        <v>0</v>
      </c>
      <c r="R892" s="387">
        <f t="shared" si="355"/>
        <v>0</v>
      </c>
      <c r="S892" s="387">
        <f t="shared" si="355"/>
        <v>0</v>
      </c>
      <c r="T892" s="387">
        <f t="shared" si="355"/>
        <v>0</v>
      </c>
      <c r="U892" s="387">
        <f t="shared" si="355"/>
        <v>0</v>
      </c>
      <c r="V892" s="387">
        <f t="shared" si="355"/>
        <v>0</v>
      </c>
      <c r="W892" s="387">
        <f t="shared" si="355"/>
        <v>0</v>
      </c>
      <c r="X892" s="387">
        <f t="shared" si="355"/>
        <v>0</v>
      </c>
      <c r="Y892" s="387">
        <f t="shared" si="356"/>
        <v>0</v>
      </c>
      <c r="Z892" s="387">
        <f t="shared" si="356"/>
        <v>0</v>
      </c>
      <c r="AA892" s="387">
        <f t="shared" si="356"/>
        <v>0</v>
      </c>
      <c r="AB892" s="387">
        <f t="shared" si="356"/>
        <v>0</v>
      </c>
      <c r="AC892" s="387">
        <f t="shared" si="356"/>
        <v>0</v>
      </c>
      <c r="AD892" s="387">
        <f t="shared" si="356"/>
        <v>0</v>
      </c>
      <c r="AE892" s="387">
        <f t="shared" si="356"/>
        <v>0</v>
      </c>
      <c r="AF892" s="387">
        <f t="shared" si="356"/>
        <v>0</v>
      </c>
      <c r="AG892" s="387">
        <f t="shared" si="356"/>
        <v>0</v>
      </c>
      <c r="AH892" s="387">
        <f t="shared" si="356"/>
        <v>0</v>
      </c>
      <c r="AI892" s="387">
        <f t="shared" si="357"/>
        <v>0</v>
      </c>
      <c r="AJ892" s="387">
        <f t="shared" si="357"/>
        <v>0</v>
      </c>
      <c r="AK892" s="387">
        <f t="shared" si="357"/>
        <v>0</v>
      </c>
      <c r="AL892" s="387">
        <f t="shared" si="357"/>
        <v>0</v>
      </c>
      <c r="AM892" s="387">
        <f t="shared" si="357"/>
        <v>0</v>
      </c>
      <c r="AN892" s="387">
        <f t="shared" si="357"/>
        <v>0</v>
      </c>
      <c r="AO892" s="387">
        <f t="shared" si="357"/>
        <v>0</v>
      </c>
      <c r="AP892" s="387">
        <f t="shared" si="357"/>
        <v>0</v>
      </c>
      <c r="AQ892" s="387">
        <f t="shared" si="357"/>
        <v>0</v>
      </c>
      <c r="AR892" s="387">
        <f t="shared" si="357"/>
        <v>0</v>
      </c>
      <c r="AS892" s="387">
        <f t="shared" si="339"/>
        <v>0</v>
      </c>
    </row>
    <row r="893" spans="2:45" s="377" customFormat="1" hidden="1" outlineLevel="2">
      <c r="B893" s="377">
        <v>26</v>
      </c>
      <c r="C893" s="81"/>
      <c r="D893" s="338">
        <v>0.99310456050107654</v>
      </c>
      <c r="E893" s="387">
        <f t="shared" si="354"/>
        <v>0</v>
      </c>
      <c r="F893" s="387">
        <f t="shared" si="354"/>
        <v>0</v>
      </c>
      <c r="G893" s="387">
        <f t="shared" si="354"/>
        <v>0</v>
      </c>
      <c r="H893" s="387">
        <f t="shared" si="354"/>
        <v>0</v>
      </c>
      <c r="I893" s="387">
        <f t="shared" si="354"/>
        <v>0</v>
      </c>
      <c r="J893" s="387">
        <f t="shared" si="354"/>
        <v>0</v>
      </c>
      <c r="K893" s="387">
        <f t="shared" si="354"/>
        <v>0</v>
      </c>
      <c r="L893" s="387">
        <f t="shared" si="354"/>
        <v>0</v>
      </c>
      <c r="M893" s="387">
        <f t="shared" si="354"/>
        <v>0</v>
      </c>
      <c r="N893" s="387">
        <f t="shared" si="354"/>
        <v>0</v>
      </c>
      <c r="O893" s="387">
        <f t="shared" si="355"/>
        <v>0</v>
      </c>
      <c r="P893" s="387">
        <f t="shared" si="355"/>
        <v>0</v>
      </c>
      <c r="Q893" s="387">
        <f t="shared" si="355"/>
        <v>0</v>
      </c>
      <c r="R893" s="387">
        <f t="shared" si="355"/>
        <v>0</v>
      </c>
      <c r="S893" s="387">
        <f t="shared" si="355"/>
        <v>0</v>
      </c>
      <c r="T893" s="387">
        <f t="shared" si="355"/>
        <v>0</v>
      </c>
      <c r="U893" s="387">
        <f t="shared" si="355"/>
        <v>0</v>
      </c>
      <c r="V893" s="387">
        <f t="shared" si="355"/>
        <v>0</v>
      </c>
      <c r="W893" s="387">
        <f t="shared" si="355"/>
        <v>0</v>
      </c>
      <c r="X893" s="387">
        <f t="shared" si="355"/>
        <v>0</v>
      </c>
      <c r="Y893" s="387">
        <f t="shared" si="356"/>
        <v>0</v>
      </c>
      <c r="Z893" s="387">
        <f t="shared" si="356"/>
        <v>0</v>
      </c>
      <c r="AA893" s="387">
        <f t="shared" si="356"/>
        <v>0</v>
      </c>
      <c r="AB893" s="387">
        <f t="shared" si="356"/>
        <v>0</v>
      </c>
      <c r="AC893" s="387">
        <f t="shared" si="356"/>
        <v>0</v>
      </c>
      <c r="AD893" s="387">
        <f t="shared" si="356"/>
        <v>0</v>
      </c>
      <c r="AE893" s="387">
        <f t="shared" si="356"/>
        <v>0.11034495116678628</v>
      </c>
      <c r="AF893" s="387">
        <f t="shared" si="356"/>
        <v>0.11034495116678628</v>
      </c>
      <c r="AG893" s="387">
        <f t="shared" si="356"/>
        <v>0.11034495116678628</v>
      </c>
      <c r="AH893" s="387">
        <f t="shared" si="356"/>
        <v>0.11034495116678628</v>
      </c>
      <c r="AI893" s="387">
        <f t="shared" si="357"/>
        <v>0.11034495116678628</v>
      </c>
      <c r="AJ893" s="387">
        <f t="shared" si="357"/>
        <v>0.11034495116678628</v>
      </c>
      <c r="AK893" s="387">
        <f t="shared" si="357"/>
        <v>0.11034495116678628</v>
      </c>
      <c r="AL893" s="387">
        <f t="shared" si="357"/>
        <v>0.11034495116678628</v>
      </c>
      <c r="AM893" s="387">
        <f t="shared" si="357"/>
        <v>0.11034495116678628</v>
      </c>
      <c r="AN893" s="387">
        <f t="shared" si="357"/>
        <v>0</v>
      </c>
      <c r="AO893" s="387">
        <f t="shared" si="357"/>
        <v>0</v>
      </c>
      <c r="AP893" s="387">
        <f t="shared" si="357"/>
        <v>0</v>
      </c>
      <c r="AQ893" s="387">
        <f t="shared" si="357"/>
        <v>0</v>
      </c>
      <c r="AR893" s="387">
        <f t="shared" si="357"/>
        <v>0</v>
      </c>
      <c r="AS893" s="387">
        <f t="shared" si="339"/>
        <v>0.99310456050107621</v>
      </c>
    </row>
    <row r="894" spans="2:45" s="377" customFormat="1" hidden="1" outlineLevel="2">
      <c r="B894" s="377">
        <v>27</v>
      </c>
      <c r="C894" s="81"/>
      <c r="D894" s="338">
        <v>0</v>
      </c>
      <c r="E894" s="387">
        <f t="shared" si="354"/>
        <v>0</v>
      </c>
      <c r="F894" s="387">
        <f t="shared" si="354"/>
        <v>0</v>
      </c>
      <c r="G894" s="387">
        <f t="shared" si="354"/>
        <v>0</v>
      </c>
      <c r="H894" s="387">
        <f t="shared" si="354"/>
        <v>0</v>
      </c>
      <c r="I894" s="387">
        <f t="shared" si="354"/>
        <v>0</v>
      </c>
      <c r="J894" s="387">
        <f t="shared" si="354"/>
        <v>0</v>
      </c>
      <c r="K894" s="387">
        <f t="shared" si="354"/>
        <v>0</v>
      </c>
      <c r="L894" s="387">
        <f t="shared" si="354"/>
        <v>0</v>
      </c>
      <c r="M894" s="387">
        <f t="shared" si="354"/>
        <v>0</v>
      </c>
      <c r="N894" s="387">
        <f t="shared" si="354"/>
        <v>0</v>
      </c>
      <c r="O894" s="387">
        <f t="shared" si="355"/>
        <v>0</v>
      </c>
      <c r="P894" s="387">
        <f t="shared" si="355"/>
        <v>0</v>
      </c>
      <c r="Q894" s="387">
        <f t="shared" si="355"/>
        <v>0</v>
      </c>
      <c r="R894" s="387">
        <f t="shared" si="355"/>
        <v>0</v>
      </c>
      <c r="S894" s="387">
        <f t="shared" si="355"/>
        <v>0</v>
      </c>
      <c r="T894" s="387">
        <f t="shared" si="355"/>
        <v>0</v>
      </c>
      <c r="U894" s="387">
        <f t="shared" si="355"/>
        <v>0</v>
      </c>
      <c r="V894" s="387">
        <f t="shared" si="355"/>
        <v>0</v>
      </c>
      <c r="W894" s="387">
        <f t="shared" si="355"/>
        <v>0</v>
      </c>
      <c r="X894" s="387">
        <f t="shared" si="355"/>
        <v>0</v>
      </c>
      <c r="Y894" s="387">
        <f t="shared" si="356"/>
        <v>0</v>
      </c>
      <c r="Z894" s="387">
        <f t="shared" si="356"/>
        <v>0</v>
      </c>
      <c r="AA894" s="387">
        <f t="shared" si="356"/>
        <v>0</v>
      </c>
      <c r="AB894" s="387">
        <f t="shared" si="356"/>
        <v>0</v>
      </c>
      <c r="AC894" s="387">
        <f t="shared" si="356"/>
        <v>0</v>
      </c>
      <c r="AD894" s="387">
        <f t="shared" si="356"/>
        <v>0</v>
      </c>
      <c r="AE894" s="387">
        <f t="shared" si="356"/>
        <v>0</v>
      </c>
      <c r="AF894" s="387">
        <f t="shared" si="356"/>
        <v>0</v>
      </c>
      <c r="AG894" s="387">
        <f t="shared" si="356"/>
        <v>0</v>
      </c>
      <c r="AH894" s="387">
        <f t="shared" si="356"/>
        <v>0</v>
      </c>
      <c r="AI894" s="387">
        <f t="shared" si="357"/>
        <v>0</v>
      </c>
      <c r="AJ894" s="387">
        <f t="shared" si="357"/>
        <v>0</v>
      </c>
      <c r="AK894" s="387">
        <f t="shared" si="357"/>
        <v>0</v>
      </c>
      <c r="AL894" s="387">
        <f t="shared" si="357"/>
        <v>0</v>
      </c>
      <c r="AM894" s="387">
        <f t="shared" si="357"/>
        <v>0</v>
      </c>
      <c r="AN894" s="387">
        <f t="shared" si="357"/>
        <v>0</v>
      </c>
      <c r="AO894" s="387">
        <f t="shared" si="357"/>
        <v>0</v>
      </c>
      <c r="AP894" s="387">
        <f t="shared" si="357"/>
        <v>0</v>
      </c>
      <c r="AQ894" s="387">
        <f t="shared" si="357"/>
        <v>0</v>
      </c>
      <c r="AR894" s="387">
        <f t="shared" si="357"/>
        <v>0</v>
      </c>
      <c r="AS894" s="387">
        <f t="shared" si="339"/>
        <v>0</v>
      </c>
    </row>
    <row r="895" spans="2:45" s="377" customFormat="1" hidden="1" outlineLevel="2">
      <c r="B895" s="377">
        <v>28</v>
      </c>
      <c r="C895" s="81"/>
      <c r="D895" s="338">
        <v>0</v>
      </c>
      <c r="E895" s="387">
        <f t="shared" si="354"/>
        <v>0</v>
      </c>
      <c r="F895" s="387">
        <f t="shared" si="354"/>
        <v>0</v>
      </c>
      <c r="G895" s="387">
        <f t="shared" si="354"/>
        <v>0</v>
      </c>
      <c r="H895" s="387">
        <f t="shared" si="354"/>
        <v>0</v>
      </c>
      <c r="I895" s="387">
        <f t="shared" si="354"/>
        <v>0</v>
      </c>
      <c r="J895" s="387">
        <f t="shared" si="354"/>
        <v>0</v>
      </c>
      <c r="K895" s="387">
        <f t="shared" si="354"/>
        <v>0</v>
      </c>
      <c r="L895" s="387">
        <f t="shared" si="354"/>
        <v>0</v>
      </c>
      <c r="M895" s="387">
        <f t="shared" si="354"/>
        <v>0</v>
      </c>
      <c r="N895" s="387">
        <f t="shared" si="354"/>
        <v>0</v>
      </c>
      <c r="O895" s="387">
        <f t="shared" si="355"/>
        <v>0</v>
      </c>
      <c r="P895" s="387">
        <f t="shared" si="355"/>
        <v>0</v>
      </c>
      <c r="Q895" s="387">
        <f t="shared" si="355"/>
        <v>0</v>
      </c>
      <c r="R895" s="387">
        <f t="shared" si="355"/>
        <v>0</v>
      </c>
      <c r="S895" s="387">
        <f t="shared" si="355"/>
        <v>0</v>
      </c>
      <c r="T895" s="387">
        <f t="shared" si="355"/>
        <v>0</v>
      </c>
      <c r="U895" s="387">
        <f t="shared" si="355"/>
        <v>0</v>
      </c>
      <c r="V895" s="387">
        <f t="shared" si="355"/>
        <v>0</v>
      </c>
      <c r="W895" s="387">
        <f t="shared" si="355"/>
        <v>0</v>
      </c>
      <c r="X895" s="387">
        <f t="shared" si="355"/>
        <v>0</v>
      </c>
      <c r="Y895" s="387">
        <f t="shared" si="356"/>
        <v>0</v>
      </c>
      <c r="Z895" s="387">
        <f t="shared" si="356"/>
        <v>0</v>
      </c>
      <c r="AA895" s="387">
        <f t="shared" si="356"/>
        <v>0</v>
      </c>
      <c r="AB895" s="387">
        <f t="shared" si="356"/>
        <v>0</v>
      </c>
      <c r="AC895" s="387">
        <f t="shared" si="356"/>
        <v>0</v>
      </c>
      <c r="AD895" s="387">
        <f t="shared" si="356"/>
        <v>0</v>
      </c>
      <c r="AE895" s="387">
        <f t="shared" si="356"/>
        <v>0</v>
      </c>
      <c r="AF895" s="387">
        <f t="shared" si="356"/>
        <v>0</v>
      </c>
      <c r="AG895" s="387">
        <f t="shared" si="356"/>
        <v>0</v>
      </c>
      <c r="AH895" s="387">
        <f t="shared" si="356"/>
        <v>0</v>
      </c>
      <c r="AI895" s="387">
        <f t="shared" si="357"/>
        <v>0</v>
      </c>
      <c r="AJ895" s="387">
        <f t="shared" si="357"/>
        <v>0</v>
      </c>
      <c r="AK895" s="387">
        <f t="shared" si="357"/>
        <v>0</v>
      </c>
      <c r="AL895" s="387">
        <f t="shared" si="357"/>
        <v>0</v>
      </c>
      <c r="AM895" s="387">
        <f t="shared" si="357"/>
        <v>0</v>
      </c>
      <c r="AN895" s="387">
        <f t="shared" si="357"/>
        <v>0</v>
      </c>
      <c r="AO895" s="387">
        <f t="shared" si="357"/>
        <v>0</v>
      </c>
      <c r="AP895" s="387">
        <f t="shared" si="357"/>
        <v>0</v>
      </c>
      <c r="AQ895" s="387">
        <f t="shared" si="357"/>
        <v>0</v>
      </c>
      <c r="AR895" s="387">
        <f t="shared" si="357"/>
        <v>0</v>
      </c>
      <c r="AS895" s="387">
        <f t="shared" si="339"/>
        <v>0</v>
      </c>
    </row>
    <row r="896" spans="2:45" s="377" customFormat="1" hidden="1" outlineLevel="2">
      <c r="B896" s="377">
        <v>29</v>
      </c>
      <c r="C896" s="81"/>
      <c r="D896" s="338">
        <v>0</v>
      </c>
      <c r="E896" s="387">
        <f t="shared" si="354"/>
        <v>0</v>
      </c>
      <c r="F896" s="387">
        <f t="shared" si="354"/>
        <v>0</v>
      </c>
      <c r="G896" s="387">
        <f t="shared" si="354"/>
        <v>0</v>
      </c>
      <c r="H896" s="387">
        <f t="shared" si="354"/>
        <v>0</v>
      </c>
      <c r="I896" s="387">
        <f t="shared" si="354"/>
        <v>0</v>
      </c>
      <c r="J896" s="387">
        <f t="shared" si="354"/>
        <v>0</v>
      </c>
      <c r="K896" s="387">
        <f t="shared" si="354"/>
        <v>0</v>
      </c>
      <c r="L896" s="387">
        <f t="shared" si="354"/>
        <v>0</v>
      </c>
      <c r="M896" s="387">
        <f t="shared" si="354"/>
        <v>0</v>
      </c>
      <c r="N896" s="387">
        <f t="shared" si="354"/>
        <v>0</v>
      </c>
      <c r="O896" s="387">
        <f t="shared" si="355"/>
        <v>0</v>
      </c>
      <c r="P896" s="387">
        <f t="shared" si="355"/>
        <v>0</v>
      </c>
      <c r="Q896" s="387">
        <f t="shared" si="355"/>
        <v>0</v>
      </c>
      <c r="R896" s="387">
        <f t="shared" si="355"/>
        <v>0</v>
      </c>
      <c r="S896" s="387">
        <f t="shared" si="355"/>
        <v>0</v>
      </c>
      <c r="T896" s="387">
        <f t="shared" si="355"/>
        <v>0</v>
      </c>
      <c r="U896" s="387">
        <f t="shared" si="355"/>
        <v>0</v>
      </c>
      <c r="V896" s="387">
        <f t="shared" si="355"/>
        <v>0</v>
      </c>
      <c r="W896" s="387">
        <f t="shared" si="355"/>
        <v>0</v>
      </c>
      <c r="X896" s="387">
        <f t="shared" si="355"/>
        <v>0</v>
      </c>
      <c r="Y896" s="387">
        <f t="shared" si="356"/>
        <v>0</v>
      </c>
      <c r="Z896" s="387">
        <f t="shared" si="356"/>
        <v>0</v>
      </c>
      <c r="AA896" s="387">
        <f t="shared" si="356"/>
        <v>0</v>
      </c>
      <c r="AB896" s="387">
        <f t="shared" si="356"/>
        <v>0</v>
      </c>
      <c r="AC896" s="387">
        <f t="shared" si="356"/>
        <v>0</v>
      </c>
      <c r="AD896" s="387">
        <f t="shared" si="356"/>
        <v>0</v>
      </c>
      <c r="AE896" s="387">
        <f t="shared" si="356"/>
        <v>0</v>
      </c>
      <c r="AF896" s="387">
        <f t="shared" si="356"/>
        <v>0</v>
      </c>
      <c r="AG896" s="387">
        <f t="shared" si="356"/>
        <v>0</v>
      </c>
      <c r="AH896" s="387">
        <f t="shared" si="356"/>
        <v>0</v>
      </c>
      <c r="AI896" s="387">
        <f t="shared" si="357"/>
        <v>0</v>
      </c>
      <c r="AJ896" s="387">
        <f t="shared" si="357"/>
        <v>0</v>
      </c>
      <c r="AK896" s="387">
        <f t="shared" si="357"/>
        <v>0</v>
      </c>
      <c r="AL896" s="387">
        <f t="shared" si="357"/>
        <v>0</v>
      </c>
      <c r="AM896" s="387">
        <f t="shared" si="357"/>
        <v>0</v>
      </c>
      <c r="AN896" s="387">
        <f t="shared" si="357"/>
        <v>0</v>
      </c>
      <c r="AO896" s="387">
        <f t="shared" si="357"/>
        <v>0</v>
      </c>
      <c r="AP896" s="387">
        <f t="shared" si="357"/>
        <v>0</v>
      </c>
      <c r="AQ896" s="387">
        <f t="shared" si="357"/>
        <v>0</v>
      </c>
      <c r="AR896" s="387">
        <f t="shared" si="357"/>
        <v>0</v>
      </c>
      <c r="AS896" s="387">
        <f t="shared" si="339"/>
        <v>0</v>
      </c>
    </row>
    <row r="897" spans="2:45" s="377" customFormat="1" hidden="1" outlineLevel="2">
      <c r="B897" s="377">
        <v>30</v>
      </c>
      <c r="C897" s="81"/>
      <c r="D897" s="338">
        <v>0</v>
      </c>
      <c r="E897" s="387">
        <f t="shared" si="354"/>
        <v>0</v>
      </c>
      <c r="F897" s="387">
        <f t="shared" si="354"/>
        <v>0</v>
      </c>
      <c r="G897" s="387">
        <f t="shared" si="354"/>
        <v>0</v>
      </c>
      <c r="H897" s="387">
        <f t="shared" si="354"/>
        <v>0</v>
      </c>
      <c r="I897" s="387">
        <f t="shared" si="354"/>
        <v>0</v>
      </c>
      <c r="J897" s="387">
        <f t="shared" si="354"/>
        <v>0</v>
      </c>
      <c r="K897" s="387">
        <f t="shared" si="354"/>
        <v>0</v>
      </c>
      <c r="L897" s="387">
        <f t="shared" si="354"/>
        <v>0</v>
      </c>
      <c r="M897" s="387">
        <f t="shared" si="354"/>
        <v>0</v>
      </c>
      <c r="N897" s="387">
        <f t="shared" si="354"/>
        <v>0</v>
      </c>
      <c r="O897" s="387">
        <f t="shared" si="355"/>
        <v>0</v>
      </c>
      <c r="P897" s="387">
        <f t="shared" si="355"/>
        <v>0</v>
      </c>
      <c r="Q897" s="387">
        <f t="shared" si="355"/>
        <v>0</v>
      </c>
      <c r="R897" s="387">
        <f t="shared" si="355"/>
        <v>0</v>
      </c>
      <c r="S897" s="387">
        <f t="shared" si="355"/>
        <v>0</v>
      </c>
      <c r="T897" s="387">
        <f t="shared" si="355"/>
        <v>0</v>
      </c>
      <c r="U897" s="387">
        <f t="shared" si="355"/>
        <v>0</v>
      </c>
      <c r="V897" s="387">
        <f t="shared" si="355"/>
        <v>0</v>
      </c>
      <c r="W897" s="387">
        <f t="shared" si="355"/>
        <v>0</v>
      </c>
      <c r="X897" s="387">
        <f t="shared" si="355"/>
        <v>0</v>
      </c>
      <c r="Y897" s="387">
        <f t="shared" si="356"/>
        <v>0</v>
      </c>
      <c r="Z897" s="387">
        <f t="shared" si="356"/>
        <v>0</v>
      </c>
      <c r="AA897" s="387">
        <f t="shared" si="356"/>
        <v>0</v>
      </c>
      <c r="AB897" s="387">
        <f t="shared" si="356"/>
        <v>0</v>
      </c>
      <c r="AC897" s="387">
        <f t="shared" si="356"/>
        <v>0</v>
      </c>
      <c r="AD897" s="387">
        <f t="shared" si="356"/>
        <v>0</v>
      </c>
      <c r="AE897" s="387">
        <f t="shared" si="356"/>
        <v>0</v>
      </c>
      <c r="AF897" s="387">
        <f t="shared" si="356"/>
        <v>0</v>
      </c>
      <c r="AG897" s="387">
        <f t="shared" si="356"/>
        <v>0</v>
      </c>
      <c r="AH897" s="387">
        <f t="shared" si="356"/>
        <v>0</v>
      </c>
      <c r="AI897" s="387">
        <f t="shared" si="357"/>
        <v>0</v>
      </c>
      <c r="AJ897" s="387">
        <f t="shared" si="357"/>
        <v>0</v>
      </c>
      <c r="AK897" s="387">
        <f t="shared" si="357"/>
        <v>0</v>
      </c>
      <c r="AL897" s="387">
        <f t="shared" si="357"/>
        <v>0</v>
      </c>
      <c r="AM897" s="387">
        <f t="shared" si="357"/>
        <v>0</v>
      </c>
      <c r="AN897" s="387">
        <f t="shared" si="357"/>
        <v>0</v>
      </c>
      <c r="AO897" s="387">
        <f t="shared" si="357"/>
        <v>0</v>
      </c>
      <c r="AP897" s="387">
        <f t="shared" si="357"/>
        <v>0</v>
      </c>
      <c r="AQ897" s="387">
        <f t="shared" si="357"/>
        <v>0</v>
      </c>
      <c r="AR897" s="387">
        <f t="shared" si="357"/>
        <v>0</v>
      </c>
      <c r="AS897" s="387">
        <f t="shared" si="339"/>
        <v>0</v>
      </c>
    </row>
    <row r="898" spans="2:45" s="377" customFormat="1" hidden="1" outlineLevel="2">
      <c r="B898" s="377">
        <v>31</v>
      </c>
      <c r="C898" s="81"/>
      <c r="D898" s="338">
        <v>0.99310456050107654</v>
      </c>
      <c r="E898" s="387">
        <f t="shared" ref="E898:N907" si="358">IF(AND(E$2=$B898,$B898=$C$3),$D898,IF(AND(E$2&gt;$B898,E$2&lt;=$D$867+$B898),SLN($D898,0,IF($C$3-$B898&gt;=$D$867,$D$867,$C$3-$B898)),0))</f>
        <v>0</v>
      </c>
      <c r="F898" s="387">
        <f t="shared" si="358"/>
        <v>0</v>
      </c>
      <c r="G898" s="387">
        <f t="shared" si="358"/>
        <v>0</v>
      </c>
      <c r="H898" s="387">
        <f t="shared" si="358"/>
        <v>0</v>
      </c>
      <c r="I898" s="387">
        <f t="shared" si="358"/>
        <v>0</v>
      </c>
      <c r="J898" s="387">
        <f t="shared" si="358"/>
        <v>0</v>
      </c>
      <c r="K898" s="387">
        <f t="shared" si="358"/>
        <v>0</v>
      </c>
      <c r="L898" s="387">
        <f t="shared" si="358"/>
        <v>0</v>
      </c>
      <c r="M898" s="387">
        <f t="shared" si="358"/>
        <v>0</v>
      </c>
      <c r="N898" s="387">
        <f t="shared" si="358"/>
        <v>0</v>
      </c>
      <c r="O898" s="387">
        <f t="shared" ref="O898:X907" si="359">IF(AND(O$2=$B898,$B898=$C$3),$D898,IF(AND(O$2&gt;$B898,O$2&lt;=$D$867+$B898),SLN($D898,0,IF($C$3-$B898&gt;=$D$867,$D$867,$C$3-$B898)),0))</f>
        <v>0</v>
      </c>
      <c r="P898" s="387">
        <f t="shared" si="359"/>
        <v>0</v>
      </c>
      <c r="Q898" s="387">
        <f t="shared" si="359"/>
        <v>0</v>
      </c>
      <c r="R898" s="387">
        <f t="shared" si="359"/>
        <v>0</v>
      </c>
      <c r="S898" s="387">
        <f t="shared" si="359"/>
        <v>0</v>
      </c>
      <c r="T898" s="387">
        <f t="shared" si="359"/>
        <v>0</v>
      </c>
      <c r="U898" s="387">
        <f t="shared" si="359"/>
        <v>0</v>
      </c>
      <c r="V898" s="387">
        <f t="shared" si="359"/>
        <v>0</v>
      </c>
      <c r="W898" s="387">
        <f t="shared" si="359"/>
        <v>0</v>
      </c>
      <c r="X898" s="387">
        <f t="shared" si="359"/>
        <v>0</v>
      </c>
      <c r="Y898" s="387">
        <f t="shared" ref="Y898:AH907" si="360">IF(AND(Y$2=$B898,$B898=$C$3),$D898,IF(AND(Y$2&gt;$B898,Y$2&lt;=$D$867+$B898),SLN($D898,0,IF($C$3-$B898&gt;=$D$867,$D$867,$C$3-$B898)),0))</f>
        <v>0</v>
      </c>
      <c r="Z898" s="387">
        <f t="shared" si="360"/>
        <v>0</v>
      </c>
      <c r="AA898" s="387">
        <f t="shared" si="360"/>
        <v>0</v>
      </c>
      <c r="AB898" s="387">
        <f t="shared" si="360"/>
        <v>0</v>
      </c>
      <c r="AC898" s="387">
        <f t="shared" si="360"/>
        <v>0</v>
      </c>
      <c r="AD898" s="387">
        <f t="shared" si="360"/>
        <v>0</v>
      </c>
      <c r="AE898" s="387">
        <f t="shared" si="360"/>
        <v>0</v>
      </c>
      <c r="AF898" s="387">
        <f t="shared" si="360"/>
        <v>0</v>
      </c>
      <c r="AG898" s="387">
        <f t="shared" si="360"/>
        <v>0</v>
      </c>
      <c r="AH898" s="387">
        <f t="shared" si="360"/>
        <v>0</v>
      </c>
      <c r="AI898" s="387">
        <f t="shared" ref="AI898:AR907" si="361">IF(AND(AI$2=$B898,$B898=$C$3),$D898,IF(AND(AI$2&gt;$B898,AI$2&lt;=$D$867+$B898),SLN($D898,0,IF($C$3-$B898&gt;=$D$867,$D$867,$C$3-$B898)),0))</f>
        <v>0</v>
      </c>
      <c r="AJ898" s="387">
        <f t="shared" si="361"/>
        <v>0.24827614012526913</v>
      </c>
      <c r="AK898" s="387">
        <f t="shared" si="361"/>
        <v>0.24827614012526913</v>
      </c>
      <c r="AL898" s="387">
        <f t="shared" si="361"/>
        <v>0.24827614012526913</v>
      </c>
      <c r="AM898" s="387">
        <f t="shared" si="361"/>
        <v>0.24827614012526913</v>
      </c>
      <c r="AN898" s="387">
        <f t="shared" si="361"/>
        <v>0</v>
      </c>
      <c r="AO898" s="387">
        <f t="shared" si="361"/>
        <v>0</v>
      </c>
      <c r="AP898" s="387">
        <f t="shared" si="361"/>
        <v>0</v>
      </c>
      <c r="AQ898" s="387">
        <f t="shared" si="361"/>
        <v>0</v>
      </c>
      <c r="AR898" s="387">
        <f t="shared" si="361"/>
        <v>0</v>
      </c>
      <c r="AS898" s="387">
        <f t="shared" si="339"/>
        <v>0.99310456050107654</v>
      </c>
    </row>
    <row r="899" spans="2:45" s="377" customFormat="1" hidden="1" outlineLevel="2">
      <c r="B899" s="377">
        <v>32</v>
      </c>
      <c r="C899" s="81"/>
      <c r="D899" s="338">
        <v>0</v>
      </c>
      <c r="E899" s="387">
        <f t="shared" si="358"/>
        <v>0</v>
      </c>
      <c r="F899" s="387">
        <f t="shared" si="358"/>
        <v>0</v>
      </c>
      <c r="G899" s="387">
        <f t="shared" si="358"/>
        <v>0</v>
      </c>
      <c r="H899" s="387">
        <f t="shared" si="358"/>
        <v>0</v>
      </c>
      <c r="I899" s="387">
        <f t="shared" si="358"/>
        <v>0</v>
      </c>
      <c r="J899" s="387">
        <f t="shared" si="358"/>
        <v>0</v>
      </c>
      <c r="K899" s="387">
        <f t="shared" si="358"/>
        <v>0</v>
      </c>
      <c r="L899" s="387">
        <f t="shared" si="358"/>
        <v>0</v>
      </c>
      <c r="M899" s="387">
        <f t="shared" si="358"/>
        <v>0</v>
      </c>
      <c r="N899" s="387">
        <f t="shared" si="358"/>
        <v>0</v>
      </c>
      <c r="O899" s="387">
        <f t="shared" si="359"/>
        <v>0</v>
      </c>
      <c r="P899" s="387">
        <f t="shared" si="359"/>
        <v>0</v>
      </c>
      <c r="Q899" s="387">
        <f t="shared" si="359"/>
        <v>0</v>
      </c>
      <c r="R899" s="387">
        <f t="shared" si="359"/>
        <v>0</v>
      </c>
      <c r="S899" s="387">
        <f t="shared" si="359"/>
        <v>0</v>
      </c>
      <c r="T899" s="387">
        <f t="shared" si="359"/>
        <v>0</v>
      </c>
      <c r="U899" s="387">
        <f t="shared" si="359"/>
        <v>0</v>
      </c>
      <c r="V899" s="387">
        <f t="shared" si="359"/>
        <v>0</v>
      </c>
      <c r="W899" s="387">
        <f t="shared" si="359"/>
        <v>0</v>
      </c>
      <c r="X899" s="387">
        <f t="shared" si="359"/>
        <v>0</v>
      </c>
      <c r="Y899" s="387">
        <f t="shared" si="360"/>
        <v>0</v>
      </c>
      <c r="Z899" s="387">
        <f t="shared" si="360"/>
        <v>0</v>
      </c>
      <c r="AA899" s="387">
        <f t="shared" si="360"/>
        <v>0</v>
      </c>
      <c r="AB899" s="387">
        <f t="shared" si="360"/>
        <v>0</v>
      </c>
      <c r="AC899" s="387">
        <f t="shared" si="360"/>
        <v>0</v>
      </c>
      <c r="AD899" s="387">
        <f t="shared" si="360"/>
        <v>0</v>
      </c>
      <c r="AE899" s="387">
        <f t="shared" si="360"/>
        <v>0</v>
      </c>
      <c r="AF899" s="387">
        <f t="shared" si="360"/>
        <v>0</v>
      </c>
      <c r="AG899" s="387">
        <f t="shared" si="360"/>
        <v>0</v>
      </c>
      <c r="AH899" s="387">
        <f t="shared" si="360"/>
        <v>0</v>
      </c>
      <c r="AI899" s="387">
        <f t="shared" si="361"/>
        <v>0</v>
      </c>
      <c r="AJ899" s="387">
        <f t="shared" si="361"/>
        <v>0</v>
      </c>
      <c r="AK899" s="387">
        <f t="shared" si="361"/>
        <v>0</v>
      </c>
      <c r="AL899" s="387">
        <f t="shared" si="361"/>
        <v>0</v>
      </c>
      <c r="AM899" s="387">
        <f t="shared" si="361"/>
        <v>0</v>
      </c>
      <c r="AN899" s="387">
        <f t="shared" si="361"/>
        <v>0</v>
      </c>
      <c r="AO899" s="387">
        <f t="shared" si="361"/>
        <v>0</v>
      </c>
      <c r="AP899" s="387">
        <f t="shared" si="361"/>
        <v>0</v>
      </c>
      <c r="AQ899" s="387">
        <f t="shared" si="361"/>
        <v>0</v>
      </c>
      <c r="AR899" s="387">
        <f t="shared" si="361"/>
        <v>0</v>
      </c>
      <c r="AS899" s="387">
        <f t="shared" si="339"/>
        <v>0</v>
      </c>
    </row>
    <row r="900" spans="2:45" s="377" customFormat="1" hidden="1" outlineLevel="2">
      <c r="B900" s="377">
        <v>33</v>
      </c>
      <c r="C900" s="81"/>
      <c r="D900" s="338">
        <v>0</v>
      </c>
      <c r="E900" s="387">
        <f t="shared" si="358"/>
        <v>0</v>
      </c>
      <c r="F900" s="387">
        <f t="shared" si="358"/>
        <v>0</v>
      </c>
      <c r="G900" s="387">
        <f t="shared" si="358"/>
        <v>0</v>
      </c>
      <c r="H900" s="387">
        <f t="shared" si="358"/>
        <v>0</v>
      </c>
      <c r="I900" s="387">
        <f t="shared" si="358"/>
        <v>0</v>
      </c>
      <c r="J900" s="387">
        <f t="shared" si="358"/>
        <v>0</v>
      </c>
      <c r="K900" s="387">
        <f t="shared" si="358"/>
        <v>0</v>
      </c>
      <c r="L900" s="387">
        <f t="shared" si="358"/>
        <v>0</v>
      </c>
      <c r="M900" s="387">
        <f t="shared" si="358"/>
        <v>0</v>
      </c>
      <c r="N900" s="387">
        <f t="shared" si="358"/>
        <v>0</v>
      </c>
      <c r="O900" s="387">
        <f t="shared" si="359"/>
        <v>0</v>
      </c>
      <c r="P900" s="387">
        <f t="shared" si="359"/>
        <v>0</v>
      </c>
      <c r="Q900" s="387">
        <f t="shared" si="359"/>
        <v>0</v>
      </c>
      <c r="R900" s="387">
        <f t="shared" si="359"/>
        <v>0</v>
      </c>
      <c r="S900" s="387">
        <f t="shared" si="359"/>
        <v>0</v>
      </c>
      <c r="T900" s="387">
        <f t="shared" si="359"/>
        <v>0</v>
      </c>
      <c r="U900" s="387">
        <f t="shared" si="359"/>
        <v>0</v>
      </c>
      <c r="V900" s="387">
        <f t="shared" si="359"/>
        <v>0</v>
      </c>
      <c r="W900" s="387">
        <f t="shared" si="359"/>
        <v>0</v>
      </c>
      <c r="X900" s="387">
        <f t="shared" si="359"/>
        <v>0</v>
      </c>
      <c r="Y900" s="387">
        <f t="shared" si="360"/>
        <v>0</v>
      </c>
      <c r="Z900" s="387">
        <f t="shared" si="360"/>
        <v>0</v>
      </c>
      <c r="AA900" s="387">
        <f t="shared" si="360"/>
        <v>0</v>
      </c>
      <c r="AB900" s="387">
        <f t="shared" si="360"/>
        <v>0</v>
      </c>
      <c r="AC900" s="387">
        <f t="shared" si="360"/>
        <v>0</v>
      </c>
      <c r="AD900" s="387">
        <f t="shared" si="360"/>
        <v>0</v>
      </c>
      <c r="AE900" s="387">
        <f t="shared" si="360"/>
        <v>0</v>
      </c>
      <c r="AF900" s="387">
        <f t="shared" si="360"/>
        <v>0</v>
      </c>
      <c r="AG900" s="387">
        <f t="shared" si="360"/>
        <v>0</v>
      </c>
      <c r="AH900" s="387">
        <f t="shared" si="360"/>
        <v>0</v>
      </c>
      <c r="AI900" s="387">
        <f t="shared" si="361"/>
        <v>0</v>
      </c>
      <c r="AJ900" s="387">
        <f t="shared" si="361"/>
        <v>0</v>
      </c>
      <c r="AK900" s="387">
        <f t="shared" si="361"/>
        <v>0</v>
      </c>
      <c r="AL900" s="387">
        <f t="shared" si="361"/>
        <v>0</v>
      </c>
      <c r="AM900" s="387">
        <f t="shared" si="361"/>
        <v>0</v>
      </c>
      <c r="AN900" s="387">
        <f t="shared" si="361"/>
        <v>0</v>
      </c>
      <c r="AO900" s="387">
        <f t="shared" si="361"/>
        <v>0</v>
      </c>
      <c r="AP900" s="387">
        <f t="shared" si="361"/>
        <v>0</v>
      </c>
      <c r="AQ900" s="387">
        <f t="shared" si="361"/>
        <v>0</v>
      </c>
      <c r="AR900" s="387">
        <f t="shared" si="361"/>
        <v>0</v>
      </c>
      <c r="AS900" s="387">
        <f t="shared" si="339"/>
        <v>0</v>
      </c>
    </row>
    <row r="901" spans="2:45" s="377" customFormat="1" hidden="1" outlineLevel="2">
      <c r="B901" s="377">
        <v>34</v>
      </c>
      <c r="C901" s="81"/>
      <c r="D901" s="338">
        <v>0</v>
      </c>
      <c r="E901" s="387">
        <f t="shared" si="358"/>
        <v>0</v>
      </c>
      <c r="F901" s="387">
        <f t="shared" si="358"/>
        <v>0</v>
      </c>
      <c r="G901" s="387">
        <f t="shared" si="358"/>
        <v>0</v>
      </c>
      <c r="H901" s="387">
        <f t="shared" si="358"/>
        <v>0</v>
      </c>
      <c r="I901" s="387">
        <f t="shared" si="358"/>
        <v>0</v>
      </c>
      <c r="J901" s="387">
        <f t="shared" si="358"/>
        <v>0</v>
      </c>
      <c r="K901" s="387">
        <f t="shared" si="358"/>
        <v>0</v>
      </c>
      <c r="L901" s="387">
        <f t="shared" si="358"/>
        <v>0</v>
      </c>
      <c r="M901" s="387">
        <f t="shared" si="358"/>
        <v>0</v>
      </c>
      <c r="N901" s="387">
        <f t="shared" si="358"/>
        <v>0</v>
      </c>
      <c r="O901" s="387">
        <f t="shared" si="359"/>
        <v>0</v>
      </c>
      <c r="P901" s="387">
        <f t="shared" si="359"/>
        <v>0</v>
      </c>
      <c r="Q901" s="387">
        <f t="shared" si="359"/>
        <v>0</v>
      </c>
      <c r="R901" s="387">
        <f t="shared" si="359"/>
        <v>0</v>
      </c>
      <c r="S901" s="387">
        <f t="shared" si="359"/>
        <v>0</v>
      </c>
      <c r="T901" s="387">
        <f t="shared" si="359"/>
        <v>0</v>
      </c>
      <c r="U901" s="387">
        <f t="shared" si="359"/>
        <v>0</v>
      </c>
      <c r="V901" s="387">
        <f t="shared" si="359"/>
        <v>0</v>
      </c>
      <c r="W901" s="387">
        <f t="shared" si="359"/>
        <v>0</v>
      </c>
      <c r="X901" s="387">
        <f t="shared" si="359"/>
        <v>0</v>
      </c>
      <c r="Y901" s="387">
        <f t="shared" si="360"/>
        <v>0</v>
      </c>
      <c r="Z901" s="387">
        <f t="shared" si="360"/>
        <v>0</v>
      </c>
      <c r="AA901" s="387">
        <f t="shared" si="360"/>
        <v>0</v>
      </c>
      <c r="AB901" s="387">
        <f t="shared" si="360"/>
        <v>0</v>
      </c>
      <c r="AC901" s="387">
        <f t="shared" si="360"/>
        <v>0</v>
      </c>
      <c r="AD901" s="387">
        <f t="shared" si="360"/>
        <v>0</v>
      </c>
      <c r="AE901" s="387">
        <f t="shared" si="360"/>
        <v>0</v>
      </c>
      <c r="AF901" s="387">
        <f t="shared" si="360"/>
        <v>0</v>
      </c>
      <c r="AG901" s="387">
        <f t="shared" si="360"/>
        <v>0</v>
      </c>
      <c r="AH901" s="387">
        <f t="shared" si="360"/>
        <v>0</v>
      </c>
      <c r="AI901" s="387">
        <f t="shared" si="361"/>
        <v>0</v>
      </c>
      <c r="AJ901" s="387">
        <f t="shared" si="361"/>
        <v>0</v>
      </c>
      <c r="AK901" s="387">
        <f t="shared" si="361"/>
        <v>0</v>
      </c>
      <c r="AL901" s="387">
        <f t="shared" si="361"/>
        <v>0</v>
      </c>
      <c r="AM901" s="387">
        <f t="shared" si="361"/>
        <v>0</v>
      </c>
      <c r="AN901" s="387">
        <f t="shared" si="361"/>
        <v>0</v>
      </c>
      <c r="AO901" s="387">
        <f t="shared" si="361"/>
        <v>0</v>
      </c>
      <c r="AP901" s="387">
        <f t="shared" si="361"/>
        <v>0</v>
      </c>
      <c r="AQ901" s="387">
        <f t="shared" si="361"/>
        <v>0</v>
      </c>
      <c r="AR901" s="387">
        <f t="shared" si="361"/>
        <v>0</v>
      </c>
      <c r="AS901" s="387">
        <f t="shared" si="339"/>
        <v>0</v>
      </c>
    </row>
    <row r="902" spans="2:45" s="377" customFormat="1" hidden="1" outlineLevel="2">
      <c r="B902" s="377">
        <v>35</v>
      </c>
      <c r="C902" s="81"/>
      <c r="D902" s="338">
        <v>0</v>
      </c>
      <c r="E902" s="387">
        <f t="shared" si="358"/>
        <v>0</v>
      </c>
      <c r="F902" s="387">
        <f t="shared" si="358"/>
        <v>0</v>
      </c>
      <c r="G902" s="387">
        <f t="shared" si="358"/>
        <v>0</v>
      </c>
      <c r="H902" s="387">
        <f t="shared" si="358"/>
        <v>0</v>
      </c>
      <c r="I902" s="387">
        <f t="shared" si="358"/>
        <v>0</v>
      </c>
      <c r="J902" s="387">
        <f t="shared" si="358"/>
        <v>0</v>
      </c>
      <c r="K902" s="387">
        <f t="shared" si="358"/>
        <v>0</v>
      </c>
      <c r="L902" s="387">
        <f t="shared" si="358"/>
        <v>0</v>
      </c>
      <c r="M902" s="387">
        <f t="shared" si="358"/>
        <v>0</v>
      </c>
      <c r="N902" s="387">
        <f t="shared" si="358"/>
        <v>0</v>
      </c>
      <c r="O902" s="387">
        <f t="shared" si="359"/>
        <v>0</v>
      </c>
      <c r="P902" s="387">
        <f t="shared" si="359"/>
        <v>0</v>
      </c>
      <c r="Q902" s="387">
        <f t="shared" si="359"/>
        <v>0</v>
      </c>
      <c r="R902" s="387">
        <f t="shared" si="359"/>
        <v>0</v>
      </c>
      <c r="S902" s="387">
        <f t="shared" si="359"/>
        <v>0</v>
      </c>
      <c r="T902" s="387">
        <f t="shared" si="359"/>
        <v>0</v>
      </c>
      <c r="U902" s="387">
        <f t="shared" si="359"/>
        <v>0</v>
      </c>
      <c r="V902" s="387">
        <f t="shared" si="359"/>
        <v>0</v>
      </c>
      <c r="W902" s="387">
        <f t="shared" si="359"/>
        <v>0</v>
      </c>
      <c r="X902" s="387">
        <f t="shared" si="359"/>
        <v>0</v>
      </c>
      <c r="Y902" s="387">
        <f t="shared" si="360"/>
        <v>0</v>
      </c>
      <c r="Z902" s="387">
        <f t="shared" si="360"/>
        <v>0</v>
      </c>
      <c r="AA902" s="387">
        <f t="shared" si="360"/>
        <v>0</v>
      </c>
      <c r="AB902" s="387">
        <f t="shared" si="360"/>
        <v>0</v>
      </c>
      <c r="AC902" s="387">
        <f t="shared" si="360"/>
        <v>0</v>
      </c>
      <c r="AD902" s="387">
        <f t="shared" si="360"/>
        <v>0</v>
      </c>
      <c r="AE902" s="387">
        <f t="shared" si="360"/>
        <v>0</v>
      </c>
      <c r="AF902" s="387">
        <f t="shared" si="360"/>
        <v>0</v>
      </c>
      <c r="AG902" s="387">
        <f t="shared" si="360"/>
        <v>0</v>
      </c>
      <c r="AH902" s="387">
        <f t="shared" si="360"/>
        <v>0</v>
      </c>
      <c r="AI902" s="387">
        <f t="shared" si="361"/>
        <v>0</v>
      </c>
      <c r="AJ902" s="387">
        <f t="shared" si="361"/>
        <v>0</v>
      </c>
      <c r="AK902" s="387">
        <f t="shared" si="361"/>
        <v>0</v>
      </c>
      <c r="AL902" s="387">
        <f t="shared" si="361"/>
        <v>0</v>
      </c>
      <c r="AM902" s="387">
        <f t="shared" si="361"/>
        <v>0</v>
      </c>
      <c r="AN902" s="387">
        <f t="shared" si="361"/>
        <v>0</v>
      </c>
      <c r="AO902" s="387">
        <f t="shared" si="361"/>
        <v>0</v>
      </c>
      <c r="AP902" s="387">
        <f t="shared" si="361"/>
        <v>0</v>
      </c>
      <c r="AQ902" s="387">
        <f t="shared" si="361"/>
        <v>0</v>
      </c>
      <c r="AR902" s="387">
        <f t="shared" si="361"/>
        <v>0</v>
      </c>
      <c r="AS902" s="387">
        <f t="shared" si="339"/>
        <v>0</v>
      </c>
    </row>
    <row r="903" spans="2:45" s="377" customFormat="1" hidden="1" outlineLevel="2">
      <c r="B903" s="377">
        <v>36</v>
      </c>
      <c r="C903" s="81"/>
      <c r="D903" s="338">
        <v>0</v>
      </c>
      <c r="E903" s="387">
        <f t="shared" si="358"/>
        <v>0</v>
      </c>
      <c r="F903" s="387">
        <f t="shared" si="358"/>
        <v>0</v>
      </c>
      <c r="G903" s="387">
        <f t="shared" si="358"/>
        <v>0</v>
      </c>
      <c r="H903" s="387">
        <f t="shared" si="358"/>
        <v>0</v>
      </c>
      <c r="I903" s="387">
        <f t="shared" si="358"/>
        <v>0</v>
      </c>
      <c r="J903" s="387">
        <f t="shared" si="358"/>
        <v>0</v>
      </c>
      <c r="K903" s="387">
        <f t="shared" si="358"/>
        <v>0</v>
      </c>
      <c r="L903" s="387">
        <f t="shared" si="358"/>
        <v>0</v>
      </c>
      <c r="M903" s="387">
        <f t="shared" si="358"/>
        <v>0</v>
      </c>
      <c r="N903" s="387">
        <f t="shared" si="358"/>
        <v>0</v>
      </c>
      <c r="O903" s="387">
        <f t="shared" si="359"/>
        <v>0</v>
      </c>
      <c r="P903" s="387">
        <f t="shared" si="359"/>
        <v>0</v>
      </c>
      <c r="Q903" s="387">
        <f t="shared" si="359"/>
        <v>0</v>
      </c>
      <c r="R903" s="387">
        <f t="shared" si="359"/>
        <v>0</v>
      </c>
      <c r="S903" s="387">
        <f t="shared" si="359"/>
        <v>0</v>
      </c>
      <c r="T903" s="387">
        <f t="shared" si="359"/>
        <v>0</v>
      </c>
      <c r="U903" s="387">
        <f t="shared" si="359"/>
        <v>0</v>
      </c>
      <c r="V903" s="387">
        <f t="shared" si="359"/>
        <v>0</v>
      </c>
      <c r="W903" s="387">
        <f t="shared" si="359"/>
        <v>0</v>
      </c>
      <c r="X903" s="387">
        <f t="shared" si="359"/>
        <v>0</v>
      </c>
      <c r="Y903" s="387">
        <f t="shared" si="360"/>
        <v>0</v>
      </c>
      <c r="Z903" s="387">
        <f t="shared" si="360"/>
        <v>0</v>
      </c>
      <c r="AA903" s="387">
        <f t="shared" si="360"/>
        <v>0</v>
      </c>
      <c r="AB903" s="387">
        <f t="shared" si="360"/>
        <v>0</v>
      </c>
      <c r="AC903" s="387">
        <f t="shared" si="360"/>
        <v>0</v>
      </c>
      <c r="AD903" s="387">
        <f t="shared" si="360"/>
        <v>0</v>
      </c>
      <c r="AE903" s="387">
        <f t="shared" si="360"/>
        <v>0</v>
      </c>
      <c r="AF903" s="387">
        <f t="shared" si="360"/>
        <v>0</v>
      </c>
      <c r="AG903" s="387">
        <f t="shared" si="360"/>
        <v>0</v>
      </c>
      <c r="AH903" s="387">
        <f t="shared" si="360"/>
        <v>0</v>
      </c>
      <c r="AI903" s="387">
        <f t="shared" si="361"/>
        <v>0</v>
      </c>
      <c r="AJ903" s="387">
        <f t="shared" si="361"/>
        <v>0</v>
      </c>
      <c r="AK903" s="387">
        <f t="shared" si="361"/>
        <v>0</v>
      </c>
      <c r="AL903" s="387">
        <f t="shared" si="361"/>
        <v>0</v>
      </c>
      <c r="AM903" s="387">
        <f t="shared" si="361"/>
        <v>0</v>
      </c>
      <c r="AN903" s="387">
        <f t="shared" si="361"/>
        <v>0</v>
      </c>
      <c r="AO903" s="387">
        <f t="shared" si="361"/>
        <v>0</v>
      </c>
      <c r="AP903" s="387">
        <f t="shared" si="361"/>
        <v>0</v>
      </c>
      <c r="AQ903" s="387">
        <f t="shared" si="361"/>
        <v>0</v>
      </c>
      <c r="AR903" s="387">
        <f t="shared" si="361"/>
        <v>0</v>
      </c>
      <c r="AS903" s="387">
        <f t="shared" si="339"/>
        <v>0</v>
      </c>
    </row>
    <row r="904" spans="2:45" s="377" customFormat="1" hidden="1" outlineLevel="2">
      <c r="B904" s="377">
        <v>37</v>
      </c>
      <c r="C904" s="81"/>
      <c r="D904" s="338">
        <v>0</v>
      </c>
      <c r="E904" s="387">
        <f t="shared" si="358"/>
        <v>0</v>
      </c>
      <c r="F904" s="387">
        <f t="shared" si="358"/>
        <v>0</v>
      </c>
      <c r="G904" s="387">
        <f t="shared" si="358"/>
        <v>0</v>
      </c>
      <c r="H904" s="387">
        <f t="shared" si="358"/>
        <v>0</v>
      </c>
      <c r="I904" s="387">
        <f t="shared" si="358"/>
        <v>0</v>
      </c>
      <c r="J904" s="387">
        <f t="shared" si="358"/>
        <v>0</v>
      </c>
      <c r="K904" s="387">
        <f t="shared" si="358"/>
        <v>0</v>
      </c>
      <c r="L904" s="387">
        <f t="shared" si="358"/>
        <v>0</v>
      </c>
      <c r="M904" s="387">
        <f t="shared" si="358"/>
        <v>0</v>
      </c>
      <c r="N904" s="387">
        <f t="shared" si="358"/>
        <v>0</v>
      </c>
      <c r="O904" s="387">
        <f t="shared" si="359"/>
        <v>0</v>
      </c>
      <c r="P904" s="387">
        <f t="shared" si="359"/>
        <v>0</v>
      </c>
      <c r="Q904" s="387">
        <f t="shared" si="359"/>
        <v>0</v>
      </c>
      <c r="R904" s="387">
        <f t="shared" si="359"/>
        <v>0</v>
      </c>
      <c r="S904" s="387">
        <f t="shared" si="359"/>
        <v>0</v>
      </c>
      <c r="T904" s="387">
        <f t="shared" si="359"/>
        <v>0</v>
      </c>
      <c r="U904" s="387">
        <f t="shared" si="359"/>
        <v>0</v>
      </c>
      <c r="V904" s="387">
        <f t="shared" si="359"/>
        <v>0</v>
      </c>
      <c r="W904" s="387">
        <f t="shared" si="359"/>
        <v>0</v>
      </c>
      <c r="X904" s="387">
        <f t="shared" si="359"/>
        <v>0</v>
      </c>
      <c r="Y904" s="387">
        <f t="shared" si="360"/>
        <v>0</v>
      </c>
      <c r="Z904" s="387">
        <f t="shared" si="360"/>
        <v>0</v>
      </c>
      <c r="AA904" s="387">
        <f t="shared" si="360"/>
        <v>0</v>
      </c>
      <c r="AB904" s="387">
        <f t="shared" si="360"/>
        <v>0</v>
      </c>
      <c r="AC904" s="387">
        <f t="shared" si="360"/>
        <v>0</v>
      </c>
      <c r="AD904" s="387">
        <f t="shared" si="360"/>
        <v>0</v>
      </c>
      <c r="AE904" s="387">
        <f t="shared" si="360"/>
        <v>0</v>
      </c>
      <c r="AF904" s="387">
        <f t="shared" si="360"/>
        <v>0</v>
      </c>
      <c r="AG904" s="387">
        <f t="shared" si="360"/>
        <v>0</v>
      </c>
      <c r="AH904" s="387">
        <f t="shared" si="360"/>
        <v>0</v>
      </c>
      <c r="AI904" s="387">
        <f t="shared" si="361"/>
        <v>0</v>
      </c>
      <c r="AJ904" s="387">
        <f t="shared" si="361"/>
        <v>0</v>
      </c>
      <c r="AK904" s="387">
        <f t="shared" si="361"/>
        <v>0</v>
      </c>
      <c r="AL904" s="387">
        <f t="shared" si="361"/>
        <v>0</v>
      </c>
      <c r="AM904" s="387">
        <f t="shared" si="361"/>
        <v>0</v>
      </c>
      <c r="AN904" s="387">
        <f t="shared" si="361"/>
        <v>0</v>
      </c>
      <c r="AO904" s="387">
        <f t="shared" si="361"/>
        <v>0</v>
      </c>
      <c r="AP904" s="387">
        <f t="shared" si="361"/>
        <v>0</v>
      </c>
      <c r="AQ904" s="387">
        <f t="shared" si="361"/>
        <v>0</v>
      </c>
      <c r="AR904" s="387">
        <f t="shared" si="361"/>
        <v>0</v>
      </c>
      <c r="AS904" s="387">
        <f t="shared" si="339"/>
        <v>0</v>
      </c>
    </row>
    <row r="905" spans="2:45" s="377" customFormat="1" hidden="1" outlineLevel="2">
      <c r="B905" s="377">
        <v>38</v>
      </c>
      <c r="C905" s="81"/>
      <c r="D905" s="338">
        <v>0</v>
      </c>
      <c r="E905" s="387">
        <f t="shared" si="358"/>
        <v>0</v>
      </c>
      <c r="F905" s="387">
        <f t="shared" si="358"/>
        <v>0</v>
      </c>
      <c r="G905" s="387">
        <f t="shared" si="358"/>
        <v>0</v>
      </c>
      <c r="H905" s="387">
        <f t="shared" si="358"/>
        <v>0</v>
      </c>
      <c r="I905" s="387">
        <f t="shared" si="358"/>
        <v>0</v>
      </c>
      <c r="J905" s="387">
        <f t="shared" si="358"/>
        <v>0</v>
      </c>
      <c r="K905" s="387">
        <f t="shared" si="358"/>
        <v>0</v>
      </c>
      <c r="L905" s="387">
        <f t="shared" si="358"/>
        <v>0</v>
      </c>
      <c r="M905" s="387">
        <f t="shared" si="358"/>
        <v>0</v>
      </c>
      <c r="N905" s="387">
        <f t="shared" si="358"/>
        <v>0</v>
      </c>
      <c r="O905" s="387">
        <f t="shared" si="359"/>
        <v>0</v>
      </c>
      <c r="P905" s="387">
        <f t="shared" si="359"/>
        <v>0</v>
      </c>
      <c r="Q905" s="387">
        <f t="shared" si="359"/>
        <v>0</v>
      </c>
      <c r="R905" s="387">
        <f t="shared" si="359"/>
        <v>0</v>
      </c>
      <c r="S905" s="387">
        <f t="shared" si="359"/>
        <v>0</v>
      </c>
      <c r="T905" s="387">
        <f t="shared" si="359"/>
        <v>0</v>
      </c>
      <c r="U905" s="387">
        <f t="shared" si="359"/>
        <v>0</v>
      </c>
      <c r="V905" s="387">
        <f t="shared" si="359"/>
        <v>0</v>
      </c>
      <c r="W905" s="387">
        <f t="shared" si="359"/>
        <v>0</v>
      </c>
      <c r="X905" s="387">
        <f t="shared" si="359"/>
        <v>0</v>
      </c>
      <c r="Y905" s="387">
        <f t="shared" si="360"/>
        <v>0</v>
      </c>
      <c r="Z905" s="387">
        <f t="shared" si="360"/>
        <v>0</v>
      </c>
      <c r="AA905" s="387">
        <f t="shared" si="360"/>
        <v>0</v>
      </c>
      <c r="AB905" s="387">
        <f t="shared" si="360"/>
        <v>0</v>
      </c>
      <c r="AC905" s="387">
        <f t="shared" si="360"/>
        <v>0</v>
      </c>
      <c r="AD905" s="387">
        <f t="shared" si="360"/>
        <v>0</v>
      </c>
      <c r="AE905" s="387">
        <f t="shared" si="360"/>
        <v>0</v>
      </c>
      <c r="AF905" s="387">
        <f t="shared" si="360"/>
        <v>0</v>
      </c>
      <c r="AG905" s="387">
        <f t="shared" si="360"/>
        <v>0</v>
      </c>
      <c r="AH905" s="387">
        <f t="shared" si="360"/>
        <v>0</v>
      </c>
      <c r="AI905" s="387">
        <f t="shared" si="361"/>
        <v>0</v>
      </c>
      <c r="AJ905" s="387">
        <f t="shared" si="361"/>
        <v>0</v>
      </c>
      <c r="AK905" s="387">
        <f t="shared" si="361"/>
        <v>0</v>
      </c>
      <c r="AL905" s="387">
        <f t="shared" si="361"/>
        <v>0</v>
      </c>
      <c r="AM905" s="387">
        <f t="shared" si="361"/>
        <v>0</v>
      </c>
      <c r="AN905" s="387">
        <f t="shared" si="361"/>
        <v>0</v>
      </c>
      <c r="AO905" s="387">
        <f t="shared" si="361"/>
        <v>0</v>
      </c>
      <c r="AP905" s="387">
        <f t="shared" si="361"/>
        <v>0</v>
      </c>
      <c r="AQ905" s="387">
        <f t="shared" si="361"/>
        <v>0</v>
      </c>
      <c r="AR905" s="387">
        <f t="shared" si="361"/>
        <v>0</v>
      </c>
      <c r="AS905" s="387">
        <f t="shared" si="339"/>
        <v>0</v>
      </c>
    </row>
    <row r="906" spans="2:45" s="377" customFormat="1" hidden="1" outlineLevel="2">
      <c r="B906" s="377">
        <v>39</v>
      </c>
      <c r="C906" s="81"/>
      <c r="D906" s="338">
        <v>0</v>
      </c>
      <c r="E906" s="387">
        <f t="shared" si="358"/>
        <v>0</v>
      </c>
      <c r="F906" s="387">
        <f t="shared" si="358"/>
        <v>0</v>
      </c>
      <c r="G906" s="387">
        <f t="shared" si="358"/>
        <v>0</v>
      </c>
      <c r="H906" s="387">
        <f t="shared" si="358"/>
        <v>0</v>
      </c>
      <c r="I906" s="387">
        <f t="shared" si="358"/>
        <v>0</v>
      </c>
      <c r="J906" s="387">
        <f t="shared" si="358"/>
        <v>0</v>
      </c>
      <c r="K906" s="387">
        <f t="shared" si="358"/>
        <v>0</v>
      </c>
      <c r="L906" s="387">
        <f t="shared" si="358"/>
        <v>0</v>
      </c>
      <c r="M906" s="387">
        <f t="shared" si="358"/>
        <v>0</v>
      </c>
      <c r="N906" s="387">
        <f t="shared" si="358"/>
        <v>0</v>
      </c>
      <c r="O906" s="387">
        <f t="shared" si="359"/>
        <v>0</v>
      </c>
      <c r="P906" s="387">
        <f t="shared" si="359"/>
        <v>0</v>
      </c>
      <c r="Q906" s="387">
        <f t="shared" si="359"/>
        <v>0</v>
      </c>
      <c r="R906" s="387">
        <f t="shared" si="359"/>
        <v>0</v>
      </c>
      <c r="S906" s="387">
        <f t="shared" si="359"/>
        <v>0</v>
      </c>
      <c r="T906" s="387">
        <f t="shared" si="359"/>
        <v>0</v>
      </c>
      <c r="U906" s="387">
        <f t="shared" si="359"/>
        <v>0</v>
      </c>
      <c r="V906" s="387">
        <f t="shared" si="359"/>
        <v>0</v>
      </c>
      <c r="W906" s="387">
        <f t="shared" si="359"/>
        <v>0</v>
      </c>
      <c r="X906" s="387">
        <f t="shared" si="359"/>
        <v>0</v>
      </c>
      <c r="Y906" s="387">
        <f t="shared" si="360"/>
        <v>0</v>
      </c>
      <c r="Z906" s="387">
        <f t="shared" si="360"/>
        <v>0</v>
      </c>
      <c r="AA906" s="387">
        <f t="shared" si="360"/>
        <v>0</v>
      </c>
      <c r="AB906" s="387">
        <f t="shared" si="360"/>
        <v>0</v>
      </c>
      <c r="AC906" s="387">
        <f t="shared" si="360"/>
        <v>0</v>
      </c>
      <c r="AD906" s="387">
        <f t="shared" si="360"/>
        <v>0</v>
      </c>
      <c r="AE906" s="387">
        <f t="shared" si="360"/>
        <v>0</v>
      </c>
      <c r="AF906" s="387">
        <f t="shared" si="360"/>
        <v>0</v>
      </c>
      <c r="AG906" s="387">
        <f t="shared" si="360"/>
        <v>0</v>
      </c>
      <c r="AH906" s="387">
        <f t="shared" si="360"/>
        <v>0</v>
      </c>
      <c r="AI906" s="387">
        <f t="shared" si="361"/>
        <v>0</v>
      </c>
      <c r="AJ906" s="387">
        <f t="shared" si="361"/>
        <v>0</v>
      </c>
      <c r="AK906" s="387">
        <f t="shared" si="361"/>
        <v>0</v>
      </c>
      <c r="AL906" s="387">
        <f t="shared" si="361"/>
        <v>0</v>
      </c>
      <c r="AM906" s="387">
        <f t="shared" si="361"/>
        <v>0</v>
      </c>
      <c r="AN906" s="387">
        <f t="shared" si="361"/>
        <v>0</v>
      </c>
      <c r="AO906" s="387">
        <f t="shared" si="361"/>
        <v>0</v>
      </c>
      <c r="AP906" s="387">
        <f t="shared" si="361"/>
        <v>0</v>
      </c>
      <c r="AQ906" s="387">
        <f t="shared" si="361"/>
        <v>0</v>
      </c>
      <c r="AR906" s="387">
        <f t="shared" si="361"/>
        <v>0</v>
      </c>
      <c r="AS906" s="387">
        <f t="shared" si="339"/>
        <v>0</v>
      </c>
    </row>
    <row r="907" spans="2:45" s="377" customFormat="1" hidden="1" outlineLevel="2">
      <c r="B907" s="377">
        <v>40</v>
      </c>
      <c r="C907" s="81"/>
      <c r="D907" s="338">
        <v>0</v>
      </c>
      <c r="E907" s="387">
        <f t="shared" si="358"/>
        <v>0</v>
      </c>
      <c r="F907" s="387">
        <f t="shared" si="358"/>
        <v>0</v>
      </c>
      <c r="G907" s="387">
        <f t="shared" si="358"/>
        <v>0</v>
      </c>
      <c r="H907" s="387">
        <f t="shared" si="358"/>
        <v>0</v>
      </c>
      <c r="I907" s="387">
        <f t="shared" si="358"/>
        <v>0</v>
      </c>
      <c r="J907" s="387">
        <f t="shared" si="358"/>
        <v>0</v>
      </c>
      <c r="K907" s="387">
        <f t="shared" si="358"/>
        <v>0</v>
      </c>
      <c r="L907" s="387">
        <f t="shared" si="358"/>
        <v>0</v>
      </c>
      <c r="M907" s="387">
        <f t="shared" si="358"/>
        <v>0</v>
      </c>
      <c r="N907" s="387">
        <f t="shared" si="358"/>
        <v>0</v>
      </c>
      <c r="O907" s="387">
        <f t="shared" si="359"/>
        <v>0</v>
      </c>
      <c r="P907" s="387">
        <f t="shared" si="359"/>
        <v>0</v>
      </c>
      <c r="Q907" s="387">
        <f t="shared" si="359"/>
        <v>0</v>
      </c>
      <c r="R907" s="387">
        <f t="shared" si="359"/>
        <v>0</v>
      </c>
      <c r="S907" s="387">
        <f t="shared" si="359"/>
        <v>0</v>
      </c>
      <c r="T907" s="387">
        <f t="shared" si="359"/>
        <v>0</v>
      </c>
      <c r="U907" s="387">
        <f t="shared" si="359"/>
        <v>0</v>
      </c>
      <c r="V907" s="387">
        <f t="shared" si="359"/>
        <v>0</v>
      </c>
      <c r="W907" s="387">
        <f t="shared" si="359"/>
        <v>0</v>
      </c>
      <c r="X907" s="387">
        <f t="shared" si="359"/>
        <v>0</v>
      </c>
      <c r="Y907" s="387">
        <f t="shared" si="360"/>
        <v>0</v>
      </c>
      <c r="Z907" s="387">
        <f t="shared" si="360"/>
        <v>0</v>
      </c>
      <c r="AA907" s="387">
        <f t="shared" si="360"/>
        <v>0</v>
      </c>
      <c r="AB907" s="387">
        <f t="shared" si="360"/>
        <v>0</v>
      </c>
      <c r="AC907" s="387">
        <f t="shared" si="360"/>
        <v>0</v>
      </c>
      <c r="AD907" s="387">
        <f t="shared" si="360"/>
        <v>0</v>
      </c>
      <c r="AE907" s="387">
        <f t="shared" si="360"/>
        <v>0</v>
      </c>
      <c r="AF907" s="387">
        <f t="shared" si="360"/>
        <v>0</v>
      </c>
      <c r="AG907" s="387">
        <f t="shared" si="360"/>
        <v>0</v>
      </c>
      <c r="AH907" s="387">
        <f t="shared" si="360"/>
        <v>0</v>
      </c>
      <c r="AI907" s="387">
        <f t="shared" si="361"/>
        <v>0</v>
      </c>
      <c r="AJ907" s="387">
        <f t="shared" si="361"/>
        <v>0</v>
      </c>
      <c r="AK907" s="387">
        <f t="shared" si="361"/>
        <v>0</v>
      </c>
      <c r="AL907" s="387">
        <f t="shared" si="361"/>
        <v>0</v>
      </c>
      <c r="AM907" s="387">
        <f t="shared" si="361"/>
        <v>0</v>
      </c>
      <c r="AN907" s="387">
        <f t="shared" si="361"/>
        <v>0</v>
      </c>
      <c r="AO907" s="387">
        <f t="shared" si="361"/>
        <v>0</v>
      </c>
      <c r="AP907" s="387">
        <f t="shared" si="361"/>
        <v>0</v>
      </c>
      <c r="AQ907" s="387">
        <f t="shared" si="361"/>
        <v>0</v>
      </c>
      <c r="AR907" s="387">
        <f t="shared" si="361"/>
        <v>0</v>
      </c>
      <c r="AS907" s="387">
        <f t="shared" si="339"/>
        <v>0</v>
      </c>
    </row>
    <row r="908" spans="2:45" s="377" customFormat="1" hidden="1" outlineLevel="1" collapsed="1">
      <c r="B908" s="378" t="str">
        <f>INV!B31</f>
        <v>2.12 - Outros equipamentos</v>
      </c>
      <c r="C908" s="357"/>
      <c r="D908" s="386">
        <f>INV!C31</f>
        <v>5</v>
      </c>
      <c r="E908" s="387">
        <f t="shared" ref="E908:AR908" si="362">SUM(E909:E948)</f>
        <v>0</v>
      </c>
      <c r="F908" s="387">
        <f t="shared" si="362"/>
        <v>1.2318060398684225</v>
      </c>
      <c r="G908" s="387">
        <f t="shared" si="362"/>
        <v>1.2318060398684225</v>
      </c>
      <c r="H908" s="387">
        <f t="shared" si="362"/>
        <v>1.2318060398684225</v>
      </c>
      <c r="I908" s="387">
        <f t="shared" si="362"/>
        <v>1.2318060398684225</v>
      </c>
      <c r="J908" s="387">
        <f t="shared" si="362"/>
        <v>1.2318060398684225</v>
      </c>
      <c r="K908" s="387">
        <f t="shared" si="362"/>
        <v>1.2318060398684225</v>
      </c>
      <c r="L908" s="387">
        <f t="shared" si="362"/>
        <v>1.2318060398684225</v>
      </c>
      <c r="M908" s="387">
        <f t="shared" si="362"/>
        <v>1.2318060398684225</v>
      </c>
      <c r="N908" s="387">
        <f t="shared" si="362"/>
        <v>1.2318060398684225</v>
      </c>
      <c r="O908" s="387">
        <f t="shared" si="362"/>
        <v>1.2318060398684225</v>
      </c>
      <c r="P908" s="387">
        <f t="shared" si="362"/>
        <v>1.2318060398684225</v>
      </c>
      <c r="Q908" s="387">
        <f t="shared" si="362"/>
        <v>1.2318060398684225</v>
      </c>
      <c r="R908" s="387">
        <f t="shared" si="362"/>
        <v>1.2318060398684225</v>
      </c>
      <c r="S908" s="387">
        <f t="shared" si="362"/>
        <v>1.2318060398684225</v>
      </c>
      <c r="T908" s="387">
        <f t="shared" si="362"/>
        <v>1.2318060398684225</v>
      </c>
      <c r="U908" s="387">
        <f t="shared" si="362"/>
        <v>1.2318060398684225</v>
      </c>
      <c r="V908" s="387">
        <f t="shared" si="362"/>
        <v>1.2318060398684225</v>
      </c>
      <c r="W908" s="387">
        <f t="shared" si="362"/>
        <v>1.2318060398684225</v>
      </c>
      <c r="X908" s="387">
        <f t="shared" si="362"/>
        <v>1.2318060398684225</v>
      </c>
      <c r="Y908" s="387">
        <f t="shared" si="362"/>
        <v>1.2318060398684225</v>
      </c>
      <c r="Z908" s="387">
        <f t="shared" si="362"/>
        <v>1.2318060398684225</v>
      </c>
      <c r="AA908" s="387">
        <f t="shared" si="362"/>
        <v>1.2318060398684225</v>
      </c>
      <c r="AB908" s="387">
        <f t="shared" si="362"/>
        <v>1.2318060398684225</v>
      </c>
      <c r="AC908" s="387">
        <f t="shared" si="362"/>
        <v>1.2318060398684225</v>
      </c>
      <c r="AD908" s="387">
        <f t="shared" si="362"/>
        <v>1.2318060398684225</v>
      </c>
      <c r="AE908" s="387">
        <f t="shared" si="362"/>
        <v>1.2318060398684225</v>
      </c>
      <c r="AF908" s="387">
        <f t="shared" si="362"/>
        <v>1.2318060398684225</v>
      </c>
      <c r="AG908" s="387">
        <f t="shared" si="362"/>
        <v>1.2318060398684225</v>
      </c>
      <c r="AH908" s="387">
        <f t="shared" si="362"/>
        <v>1.2318060398684225</v>
      </c>
      <c r="AI908" s="387">
        <f t="shared" si="362"/>
        <v>1.2318060398684225</v>
      </c>
      <c r="AJ908" s="387">
        <f t="shared" si="362"/>
        <v>1.5397575498355283</v>
      </c>
      <c r="AK908" s="387">
        <f t="shared" si="362"/>
        <v>1.5397575498355283</v>
      </c>
      <c r="AL908" s="387">
        <f t="shared" si="362"/>
        <v>1.5397575498355283</v>
      </c>
      <c r="AM908" s="387">
        <f t="shared" si="362"/>
        <v>1.5397575498355283</v>
      </c>
      <c r="AN908" s="387">
        <f t="shared" si="362"/>
        <v>0</v>
      </c>
      <c r="AO908" s="387">
        <f t="shared" si="362"/>
        <v>0</v>
      </c>
      <c r="AP908" s="387">
        <f t="shared" si="362"/>
        <v>0</v>
      </c>
      <c r="AQ908" s="387">
        <f t="shared" si="362"/>
        <v>0</v>
      </c>
      <c r="AR908" s="387">
        <f t="shared" si="362"/>
        <v>0</v>
      </c>
      <c r="AS908" s="387">
        <f t="shared" si="339"/>
        <v>43.113211395394806</v>
      </c>
    </row>
    <row r="909" spans="2:45" s="377" customFormat="1" hidden="1" outlineLevel="2">
      <c r="B909" s="377">
        <v>1</v>
      </c>
      <c r="C909" s="81"/>
      <c r="D909" s="338" cm="1">
        <f t="array" ref="D909:D948">TRANSPOSE(INV!E31:AR31)</f>
        <v>6.159030199342113</v>
      </c>
      <c r="E909" s="387">
        <f t="shared" ref="E909:E925" si="363">IF(AND(E$2=$B909,$B909=$C$3),$D909,IF(AND(E$2&gt;$B909,E$2&lt;=$D$908+$B909),SLN($D909,0,IF($C$3-$B909&gt;=$D$908,$D$908,$C$3-$B909)),0))</f>
        <v>0</v>
      </c>
      <c r="F909" s="387">
        <f t="shared" ref="F909:U924" si="364">IF(AND(F$2=$B909,$B909=$C$3),$D909,IF(AND(F$2&gt;$B909,F$2&lt;=$D$908+$B909),SLN($D909,0,IF($C$3-$B909&gt;=$D$908,$D$908,$C$3-$B909)),0))</f>
        <v>1.2318060398684225</v>
      </c>
      <c r="G909" s="387">
        <f t="shared" si="364"/>
        <v>1.2318060398684225</v>
      </c>
      <c r="H909" s="387">
        <f t="shared" si="364"/>
        <v>1.2318060398684225</v>
      </c>
      <c r="I909" s="387">
        <f t="shared" si="364"/>
        <v>1.2318060398684225</v>
      </c>
      <c r="J909" s="387">
        <f t="shared" si="364"/>
        <v>1.2318060398684225</v>
      </c>
      <c r="K909" s="387">
        <f t="shared" si="364"/>
        <v>0</v>
      </c>
      <c r="L909" s="387">
        <f t="shared" si="364"/>
        <v>0</v>
      </c>
      <c r="M909" s="387">
        <f t="shared" si="364"/>
        <v>0</v>
      </c>
      <c r="N909" s="387">
        <f t="shared" si="364"/>
        <v>0</v>
      </c>
      <c r="O909" s="387">
        <f t="shared" si="364"/>
        <v>0</v>
      </c>
      <c r="P909" s="387">
        <f t="shared" si="364"/>
        <v>0</v>
      </c>
      <c r="Q909" s="387">
        <f t="shared" si="364"/>
        <v>0</v>
      </c>
      <c r="R909" s="387">
        <f t="shared" si="364"/>
        <v>0</v>
      </c>
      <c r="S909" s="387">
        <f t="shared" si="364"/>
        <v>0</v>
      </c>
      <c r="T909" s="387">
        <f t="shared" si="364"/>
        <v>0</v>
      </c>
      <c r="U909" s="387">
        <f t="shared" si="364"/>
        <v>0</v>
      </c>
      <c r="V909" s="387">
        <f t="shared" ref="V909:AK924" si="365">IF(AND(V$2=$B909,$B909=$C$3),$D909,IF(AND(V$2&gt;$B909,V$2&lt;=$D$908+$B909),SLN($D909,0,IF($C$3-$B909&gt;=$D$908,$D$908,$C$3-$B909)),0))</f>
        <v>0</v>
      </c>
      <c r="W909" s="387">
        <f t="shared" si="365"/>
        <v>0</v>
      </c>
      <c r="X909" s="387">
        <f t="shared" si="365"/>
        <v>0</v>
      </c>
      <c r="Y909" s="387">
        <f t="shared" si="365"/>
        <v>0</v>
      </c>
      <c r="Z909" s="387">
        <f t="shared" si="365"/>
        <v>0</v>
      </c>
      <c r="AA909" s="387">
        <f t="shared" si="365"/>
        <v>0</v>
      </c>
      <c r="AB909" s="387">
        <f t="shared" si="365"/>
        <v>0</v>
      </c>
      <c r="AC909" s="387">
        <f t="shared" si="365"/>
        <v>0</v>
      </c>
      <c r="AD909" s="387">
        <f t="shared" si="365"/>
        <v>0</v>
      </c>
      <c r="AE909" s="387">
        <f t="shared" si="365"/>
        <v>0</v>
      </c>
      <c r="AF909" s="387">
        <f t="shared" si="365"/>
        <v>0</v>
      </c>
      <c r="AG909" s="387">
        <f t="shared" si="365"/>
        <v>0</v>
      </c>
      <c r="AH909" s="387">
        <f t="shared" si="365"/>
        <v>0</v>
      </c>
      <c r="AI909" s="387">
        <f t="shared" si="365"/>
        <v>0</v>
      </c>
      <c r="AJ909" s="387">
        <f t="shared" si="365"/>
        <v>0</v>
      </c>
      <c r="AK909" s="387">
        <f t="shared" si="365"/>
        <v>0</v>
      </c>
      <c r="AL909" s="387">
        <f t="shared" ref="AL909:AR924" si="366">IF(AND(AL$2=$B909,$B909=$C$3),$D909,IF(AND(AL$2&gt;$B909,AL$2&lt;=$D$908+$B909),SLN($D909,0,IF($C$3-$B909&gt;=$D$908,$D$908,$C$3-$B909)),0))</f>
        <v>0</v>
      </c>
      <c r="AM909" s="387">
        <f t="shared" si="366"/>
        <v>0</v>
      </c>
      <c r="AN909" s="387">
        <f t="shared" si="366"/>
        <v>0</v>
      </c>
      <c r="AO909" s="387">
        <f t="shared" si="366"/>
        <v>0</v>
      </c>
      <c r="AP909" s="387">
        <f t="shared" si="366"/>
        <v>0</v>
      </c>
      <c r="AQ909" s="387">
        <f t="shared" si="366"/>
        <v>0</v>
      </c>
      <c r="AR909" s="387">
        <f t="shared" si="366"/>
        <v>0</v>
      </c>
      <c r="AS909" s="387">
        <f t="shared" si="339"/>
        <v>6.1590301993421122</v>
      </c>
    </row>
    <row r="910" spans="2:45" s="377" customFormat="1" hidden="1" outlineLevel="2">
      <c r="B910" s="377">
        <v>2</v>
      </c>
      <c r="C910" s="81"/>
      <c r="D910" s="338">
        <v>0</v>
      </c>
      <c r="E910" s="387">
        <f t="shared" si="363"/>
        <v>0</v>
      </c>
      <c r="F910" s="387">
        <f t="shared" si="364"/>
        <v>0</v>
      </c>
      <c r="G910" s="387">
        <f t="shared" si="364"/>
        <v>0</v>
      </c>
      <c r="H910" s="387">
        <f t="shared" si="364"/>
        <v>0</v>
      </c>
      <c r="I910" s="387">
        <f t="shared" si="364"/>
        <v>0</v>
      </c>
      <c r="J910" s="387">
        <f t="shared" si="364"/>
        <v>0</v>
      </c>
      <c r="K910" s="387">
        <f t="shared" si="364"/>
        <v>0</v>
      </c>
      <c r="L910" s="387">
        <f t="shared" si="364"/>
        <v>0</v>
      </c>
      <c r="M910" s="387">
        <f t="shared" si="364"/>
        <v>0</v>
      </c>
      <c r="N910" s="387">
        <f t="shared" si="364"/>
        <v>0</v>
      </c>
      <c r="O910" s="387">
        <f t="shared" si="364"/>
        <v>0</v>
      </c>
      <c r="P910" s="387">
        <f t="shared" si="364"/>
        <v>0</v>
      </c>
      <c r="Q910" s="387">
        <f t="shared" si="364"/>
        <v>0</v>
      </c>
      <c r="R910" s="387">
        <f t="shared" si="364"/>
        <v>0</v>
      </c>
      <c r="S910" s="387">
        <f t="shared" si="364"/>
        <v>0</v>
      </c>
      <c r="T910" s="387">
        <f t="shared" si="364"/>
        <v>0</v>
      </c>
      <c r="U910" s="387">
        <f t="shared" si="364"/>
        <v>0</v>
      </c>
      <c r="V910" s="387">
        <f t="shared" si="365"/>
        <v>0</v>
      </c>
      <c r="W910" s="387">
        <f t="shared" si="365"/>
        <v>0</v>
      </c>
      <c r="X910" s="387">
        <f t="shared" si="365"/>
        <v>0</v>
      </c>
      <c r="Y910" s="387">
        <f t="shared" si="365"/>
        <v>0</v>
      </c>
      <c r="Z910" s="387">
        <f t="shared" si="365"/>
        <v>0</v>
      </c>
      <c r="AA910" s="387">
        <f t="shared" si="365"/>
        <v>0</v>
      </c>
      <c r="AB910" s="387">
        <f t="shared" si="365"/>
        <v>0</v>
      </c>
      <c r="AC910" s="387">
        <f t="shared" si="365"/>
        <v>0</v>
      </c>
      <c r="AD910" s="387">
        <f t="shared" si="365"/>
        <v>0</v>
      </c>
      <c r="AE910" s="387">
        <f t="shared" si="365"/>
        <v>0</v>
      </c>
      <c r="AF910" s="387">
        <f t="shared" si="365"/>
        <v>0</v>
      </c>
      <c r="AG910" s="387">
        <f t="shared" si="365"/>
        <v>0</v>
      </c>
      <c r="AH910" s="387">
        <f t="shared" si="365"/>
        <v>0</v>
      </c>
      <c r="AI910" s="387">
        <f t="shared" si="365"/>
        <v>0</v>
      </c>
      <c r="AJ910" s="387">
        <f t="shared" si="365"/>
        <v>0</v>
      </c>
      <c r="AK910" s="387">
        <f t="shared" si="365"/>
        <v>0</v>
      </c>
      <c r="AL910" s="387">
        <f t="shared" si="366"/>
        <v>0</v>
      </c>
      <c r="AM910" s="387">
        <f t="shared" si="366"/>
        <v>0</v>
      </c>
      <c r="AN910" s="387">
        <f t="shared" si="366"/>
        <v>0</v>
      </c>
      <c r="AO910" s="387">
        <f t="shared" si="366"/>
        <v>0</v>
      </c>
      <c r="AP910" s="387">
        <f t="shared" si="366"/>
        <v>0</v>
      </c>
      <c r="AQ910" s="387">
        <f t="shared" si="366"/>
        <v>0</v>
      </c>
      <c r="AR910" s="387">
        <f t="shared" si="366"/>
        <v>0</v>
      </c>
      <c r="AS910" s="387">
        <f t="shared" si="339"/>
        <v>0</v>
      </c>
    </row>
    <row r="911" spans="2:45" s="377" customFormat="1" hidden="1" outlineLevel="2">
      <c r="B911" s="377">
        <v>3</v>
      </c>
      <c r="C911" s="81"/>
      <c r="D911" s="338">
        <v>0</v>
      </c>
      <c r="E911" s="387">
        <f t="shared" si="363"/>
        <v>0</v>
      </c>
      <c r="F911" s="387">
        <f t="shared" si="364"/>
        <v>0</v>
      </c>
      <c r="G911" s="387">
        <f t="shared" si="364"/>
        <v>0</v>
      </c>
      <c r="H911" s="387">
        <f t="shared" si="364"/>
        <v>0</v>
      </c>
      <c r="I911" s="387">
        <f t="shared" si="364"/>
        <v>0</v>
      </c>
      <c r="J911" s="387">
        <f t="shared" si="364"/>
        <v>0</v>
      </c>
      <c r="K911" s="387">
        <f t="shared" si="364"/>
        <v>0</v>
      </c>
      <c r="L911" s="387">
        <f t="shared" si="364"/>
        <v>0</v>
      </c>
      <c r="M911" s="387">
        <f t="shared" si="364"/>
        <v>0</v>
      </c>
      <c r="N911" s="387">
        <f t="shared" si="364"/>
        <v>0</v>
      </c>
      <c r="O911" s="387">
        <f t="shared" si="364"/>
        <v>0</v>
      </c>
      <c r="P911" s="387">
        <f t="shared" si="364"/>
        <v>0</v>
      </c>
      <c r="Q911" s="387">
        <f t="shared" si="364"/>
        <v>0</v>
      </c>
      <c r="R911" s="387">
        <f t="shared" si="364"/>
        <v>0</v>
      </c>
      <c r="S911" s="387">
        <f t="shared" si="364"/>
        <v>0</v>
      </c>
      <c r="T911" s="387">
        <f t="shared" si="364"/>
        <v>0</v>
      </c>
      <c r="U911" s="387">
        <f t="shared" si="364"/>
        <v>0</v>
      </c>
      <c r="V911" s="387">
        <f t="shared" si="365"/>
        <v>0</v>
      </c>
      <c r="W911" s="387">
        <f t="shared" si="365"/>
        <v>0</v>
      </c>
      <c r="X911" s="387">
        <f t="shared" si="365"/>
        <v>0</v>
      </c>
      <c r="Y911" s="387">
        <f t="shared" si="365"/>
        <v>0</v>
      </c>
      <c r="Z911" s="387">
        <f t="shared" si="365"/>
        <v>0</v>
      </c>
      <c r="AA911" s="387">
        <f t="shared" si="365"/>
        <v>0</v>
      </c>
      <c r="AB911" s="387">
        <f t="shared" si="365"/>
        <v>0</v>
      </c>
      <c r="AC911" s="387">
        <f t="shared" si="365"/>
        <v>0</v>
      </c>
      <c r="AD911" s="387">
        <f t="shared" si="365"/>
        <v>0</v>
      </c>
      <c r="AE911" s="387">
        <f t="shared" si="365"/>
        <v>0</v>
      </c>
      <c r="AF911" s="387">
        <f t="shared" si="365"/>
        <v>0</v>
      </c>
      <c r="AG911" s="387">
        <f t="shared" si="365"/>
        <v>0</v>
      </c>
      <c r="AH911" s="387">
        <f t="shared" si="365"/>
        <v>0</v>
      </c>
      <c r="AI911" s="387">
        <f t="shared" si="365"/>
        <v>0</v>
      </c>
      <c r="AJ911" s="387">
        <f t="shared" si="365"/>
        <v>0</v>
      </c>
      <c r="AK911" s="387">
        <f t="shared" si="365"/>
        <v>0</v>
      </c>
      <c r="AL911" s="387">
        <f t="shared" si="366"/>
        <v>0</v>
      </c>
      <c r="AM911" s="387">
        <f t="shared" si="366"/>
        <v>0</v>
      </c>
      <c r="AN911" s="387">
        <f t="shared" si="366"/>
        <v>0</v>
      </c>
      <c r="AO911" s="387">
        <f t="shared" si="366"/>
        <v>0</v>
      </c>
      <c r="AP911" s="387">
        <f t="shared" si="366"/>
        <v>0</v>
      </c>
      <c r="AQ911" s="387">
        <f t="shared" si="366"/>
        <v>0</v>
      </c>
      <c r="AR911" s="387">
        <f t="shared" si="366"/>
        <v>0</v>
      </c>
      <c r="AS911" s="387">
        <f t="shared" si="339"/>
        <v>0</v>
      </c>
    </row>
    <row r="912" spans="2:45" s="377" customFormat="1" hidden="1" outlineLevel="2">
      <c r="B912" s="377">
        <v>4</v>
      </c>
      <c r="C912" s="81"/>
      <c r="D912" s="338">
        <v>0</v>
      </c>
      <c r="E912" s="387">
        <f t="shared" si="363"/>
        <v>0</v>
      </c>
      <c r="F912" s="387">
        <f t="shared" si="364"/>
        <v>0</v>
      </c>
      <c r="G912" s="387">
        <f t="shared" si="364"/>
        <v>0</v>
      </c>
      <c r="H912" s="387">
        <f t="shared" si="364"/>
        <v>0</v>
      </c>
      <c r="I912" s="387">
        <f t="shared" si="364"/>
        <v>0</v>
      </c>
      <c r="J912" s="387">
        <f t="shared" si="364"/>
        <v>0</v>
      </c>
      <c r="K912" s="387">
        <f t="shared" si="364"/>
        <v>0</v>
      </c>
      <c r="L912" s="387">
        <f t="shared" si="364"/>
        <v>0</v>
      </c>
      <c r="M912" s="387">
        <f t="shared" si="364"/>
        <v>0</v>
      </c>
      <c r="N912" s="387">
        <f t="shared" si="364"/>
        <v>0</v>
      </c>
      <c r="O912" s="387">
        <f t="shared" si="364"/>
        <v>0</v>
      </c>
      <c r="P912" s="387">
        <f t="shared" si="364"/>
        <v>0</v>
      </c>
      <c r="Q912" s="387">
        <f t="shared" si="364"/>
        <v>0</v>
      </c>
      <c r="R912" s="387">
        <f t="shared" si="364"/>
        <v>0</v>
      </c>
      <c r="S912" s="387">
        <f t="shared" si="364"/>
        <v>0</v>
      </c>
      <c r="T912" s="387">
        <f t="shared" si="364"/>
        <v>0</v>
      </c>
      <c r="U912" s="387">
        <f t="shared" si="364"/>
        <v>0</v>
      </c>
      <c r="V912" s="387">
        <f t="shared" si="365"/>
        <v>0</v>
      </c>
      <c r="W912" s="387">
        <f t="shared" si="365"/>
        <v>0</v>
      </c>
      <c r="X912" s="387">
        <f t="shared" si="365"/>
        <v>0</v>
      </c>
      <c r="Y912" s="387">
        <f t="shared" si="365"/>
        <v>0</v>
      </c>
      <c r="Z912" s="387">
        <f t="shared" si="365"/>
        <v>0</v>
      </c>
      <c r="AA912" s="387">
        <f t="shared" si="365"/>
        <v>0</v>
      </c>
      <c r="AB912" s="387">
        <f t="shared" si="365"/>
        <v>0</v>
      </c>
      <c r="AC912" s="387">
        <f t="shared" si="365"/>
        <v>0</v>
      </c>
      <c r="AD912" s="387">
        <f t="shared" si="365"/>
        <v>0</v>
      </c>
      <c r="AE912" s="387">
        <f t="shared" si="365"/>
        <v>0</v>
      </c>
      <c r="AF912" s="387">
        <f t="shared" si="365"/>
        <v>0</v>
      </c>
      <c r="AG912" s="387">
        <f t="shared" si="365"/>
        <v>0</v>
      </c>
      <c r="AH912" s="387">
        <f t="shared" si="365"/>
        <v>0</v>
      </c>
      <c r="AI912" s="387">
        <f t="shared" si="365"/>
        <v>0</v>
      </c>
      <c r="AJ912" s="387">
        <f t="shared" si="365"/>
        <v>0</v>
      </c>
      <c r="AK912" s="387">
        <f t="shared" si="365"/>
        <v>0</v>
      </c>
      <c r="AL912" s="387">
        <f t="shared" si="366"/>
        <v>0</v>
      </c>
      <c r="AM912" s="387">
        <f t="shared" si="366"/>
        <v>0</v>
      </c>
      <c r="AN912" s="387">
        <f t="shared" si="366"/>
        <v>0</v>
      </c>
      <c r="AO912" s="387">
        <f t="shared" si="366"/>
        <v>0</v>
      </c>
      <c r="AP912" s="387">
        <f t="shared" si="366"/>
        <v>0</v>
      </c>
      <c r="AQ912" s="387">
        <f t="shared" si="366"/>
        <v>0</v>
      </c>
      <c r="AR912" s="387">
        <f t="shared" si="366"/>
        <v>0</v>
      </c>
      <c r="AS912" s="387">
        <f t="shared" ref="AS912:AS975" si="367">SUM(E912:AR912)</f>
        <v>0</v>
      </c>
    </row>
    <row r="913" spans="2:45" s="377" customFormat="1" hidden="1" outlineLevel="2">
      <c r="B913" s="377">
        <v>5</v>
      </c>
      <c r="C913" s="81"/>
      <c r="D913" s="338">
        <v>0</v>
      </c>
      <c r="E913" s="387">
        <f t="shared" si="363"/>
        <v>0</v>
      </c>
      <c r="F913" s="387">
        <f t="shared" si="364"/>
        <v>0</v>
      </c>
      <c r="G913" s="387">
        <f t="shared" si="364"/>
        <v>0</v>
      </c>
      <c r="H913" s="387">
        <f t="shared" si="364"/>
        <v>0</v>
      </c>
      <c r="I913" s="387">
        <f t="shared" si="364"/>
        <v>0</v>
      </c>
      <c r="J913" s="387">
        <f t="shared" si="364"/>
        <v>0</v>
      </c>
      <c r="K913" s="387">
        <f t="shared" si="364"/>
        <v>0</v>
      </c>
      <c r="L913" s="387">
        <f t="shared" si="364"/>
        <v>0</v>
      </c>
      <c r="M913" s="387">
        <f t="shared" si="364"/>
        <v>0</v>
      </c>
      <c r="N913" s="387">
        <f t="shared" si="364"/>
        <v>0</v>
      </c>
      <c r="O913" s="387">
        <f t="shared" si="364"/>
        <v>0</v>
      </c>
      <c r="P913" s="387">
        <f t="shared" si="364"/>
        <v>0</v>
      </c>
      <c r="Q913" s="387">
        <f t="shared" si="364"/>
        <v>0</v>
      </c>
      <c r="R913" s="387">
        <f t="shared" si="364"/>
        <v>0</v>
      </c>
      <c r="S913" s="387">
        <f t="shared" si="364"/>
        <v>0</v>
      </c>
      <c r="T913" s="387">
        <f t="shared" si="364"/>
        <v>0</v>
      </c>
      <c r="U913" s="387">
        <f t="shared" si="364"/>
        <v>0</v>
      </c>
      <c r="V913" s="387">
        <f t="shared" si="365"/>
        <v>0</v>
      </c>
      <c r="W913" s="387">
        <f t="shared" si="365"/>
        <v>0</v>
      </c>
      <c r="X913" s="387">
        <f t="shared" si="365"/>
        <v>0</v>
      </c>
      <c r="Y913" s="387">
        <f t="shared" si="365"/>
        <v>0</v>
      </c>
      <c r="Z913" s="387">
        <f t="shared" si="365"/>
        <v>0</v>
      </c>
      <c r="AA913" s="387">
        <f t="shared" si="365"/>
        <v>0</v>
      </c>
      <c r="AB913" s="387">
        <f t="shared" si="365"/>
        <v>0</v>
      </c>
      <c r="AC913" s="387">
        <f t="shared" si="365"/>
        <v>0</v>
      </c>
      <c r="AD913" s="387">
        <f t="shared" si="365"/>
        <v>0</v>
      </c>
      <c r="AE913" s="387">
        <f t="shared" si="365"/>
        <v>0</v>
      </c>
      <c r="AF913" s="387">
        <f t="shared" si="365"/>
        <v>0</v>
      </c>
      <c r="AG913" s="387">
        <f t="shared" si="365"/>
        <v>0</v>
      </c>
      <c r="AH913" s="387">
        <f t="shared" si="365"/>
        <v>0</v>
      </c>
      <c r="AI913" s="387">
        <f t="shared" si="365"/>
        <v>0</v>
      </c>
      <c r="AJ913" s="387">
        <f t="shared" si="365"/>
        <v>0</v>
      </c>
      <c r="AK913" s="387">
        <f t="shared" si="365"/>
        <v>0</v>
      </c>
      <c r="AL913" s="387">
        <f t="shared" si="366"/>
        <v>0</v>
      </c>
      <c r="AM913" s="387">
        <f t="shared" si="366"/>
        <v>0</v>
      </c>
      <c r="AN913" s="387">
        <f t="shared" si="366"/>
        <v>0</v>
      </c>
      <c r="AO913" s="387">
        <f t="shared" si="366"/>
        <v>0</v>
      </c>
      <c r="AP913" s="387">
        <f t="shared" si="366"/>
        <v>0</v>
      </c>
      <c r="AQ913" s="387">
        <f t="shared" si="366"/>
        <v>0</v>
      </c>
      <c r="AR913" s="387">
        <f t="shared" si="366"/>
        <v>0</v>
      </c>
      <c r="AS913" s="387">
        <f t="shared" si="367"/>
        <v>0</v>
      </c>
    </row>
    <row r="914" spans="2:45" s="377" customFormat="1" hidden="1" outlineLevel="2">
      <c r="B914" s="377">
        <v>6</v>
      </c>
      <c r="C914" s="81"/>
      <c r="D914" s="338">
        <v>6.159030199342113</v>
      </c>
      <c r="E914" s="387">
        <f t="shared" si="363"/>
        <v>0</v>
      </c>
      <c r="F914" s="387">
        <f t="shared" si="364"/>
        <v>0</v>
      </c>
      <c r="G914" s="387">
        <f t="shared" si="364"/>
        <v>0</v>
      </c>
      <c r="H914" s="387">
        <f t="shared" si="364"/>
        <v>0</v>
      </c>
      <c r="I914" s="387">
        <f t="shared" si="364"/>
        <v>0</v>
      </c>
      <c r="J914" s="387">
        <f t="shared" si="364"/>
        <v>0</v>
      </c>
      <c r="K914" s="387">
        <f t="shared" si="364"/>
        <v>1.2318060398684225</v>
      </c>
      <c r="L914" s="387">
        <f t="shared" si="364"/>
        <v>1.2318060398684225</v>
      </c>
      <c r="M914" s="387">
        <f t="shared" si="364"/>
        <v>1.2318060398684225</v>
      </c>
      <c r="N914" s="387">
        <f t="shared" si="364"/>
        <v>1.2318060398684225</v>
      </c>
      <c r="O914" s="387">
        <f t="shared" si="364"/>
        <v>1.2318060398684225</v>
      </c>
      <c r="P914" s="387">
        <f t="shared" si="364"/>
        <v>0</v>
      </c>
      <c r="Q914" s="387">
        <f t="shared" si="364"/>
        <v>0</v>
      </c>
      <c r="R914" s="387">
        <f t="shared" si="364"/>
        <v>0</v>
      </c>
      <c r="S914" s="387">
        <f t="shared" si="364"/>
        <v>0</v>
      </c>
      <c r="T914" s="387">
        <f t="shared" si="364"/>
        <v>0</v>
      </c>
      <c r="U914" s="387">
        <f t="shared" si="364"/>
        <v>0</v>
      </c>
      <c r="V914" s="387">
        <f t="shared" si="365"/>
        <v>0</v>
      </c>
      <c r="W914" s="387">
        <f t="shared" si="365"/>
        <v>0</v>
      </c>
      <c r="X914" s="387">
        <f t="shared" si="365"/>
        <v>0</v>
      </c>
      <c r="Y914" s="387">
        <f t="shared" si="365"/>
        <v>0</v>
      </c>
      <c r="Z914" s="387">
        <f t="shared" si="365"/>
        <v>0</v>
      </c>
      <c r="AA914" s="387">
        <f t="shared" si="365"/>
        <v>0</v>
      </c>
      <c r="AB914" s="387">
        <f t="shared" si="365"/>
        <v>0</v>
      </c>
      <c r="AC914" s="387">
        <f t="shared" si="365"/>
        <v>0</v>
      </c>
      <c r="AD914" s="387">
        <f t="shared" si="365"/>
        <v>0</v>
      </c>
      <c r="AE914" s="387">
        <f t="shared" si="365"/>
        <v>0</v>
      </c>
      <c r="AF914" s="387">
        <f t="shared" si="365"/>
        <v>0</v>
      </c>
      <c r="AG914" s="387">
        <f t="shared" si="365"/>
        <v>0</v>
      </c>
      <c r="AH914" s="387">
        <f t="shared" si="365"/>
        <v>0</v>
      </c>
      <c r="AI914" s="387">
        <f t="shared" si="365"/>
        <v>0</v>
      </c>
      <c r="AJ914" s="387">
        <f t="shared" si="365"/>
        <v>0</v>
      </c>
      <c r="AK914" s="387">
        <f t="shared" si="365"/>
        <v>0</v>
      </c>
      <c r="AL914" s="387">
        <f t="shared" si="366"/>
        <v>0</v>
      </c>
      <c r="AM914" s="387">
        <f t="shared" si="366"/>
        <v>0</v>
      </c>
      <c r="AN914" s="387">
        <f t="shared" si="366"/>
        <v>0</v>
      </c>
      <c r="AO914" s="387">
        <f t="shared" si="366"/>
        <v>0</v>
      </c>
      <c r="AP914" s="387">
        <f t="shared" si="366"/>
        <v>0</v>
      </c>
      <c r="AQ914" s="387">
        <f t="shared" si="366"/>
        <v>0</v>
      </c>
      <c r="AR914" s="387">
        <f t="shared" si="366"/>
        <v>0</v>
      </c>
      <c r="AS914" s="387">
        <f t="shared" si="367"/>
        <v>6.1590301993421122</v>
      </c>
    </row>
    <row r="915" spans="2:45" s="377" customFormat="1" hidden="1" outlineLevel="2">
      <c r="B915" s="377">
        <v>7</v>
      </c>
      <c r="C915" s="81"/>
      <c r="D915" s="338">
        <v>0</v>
      </c>
      <c r="E915" s="387">
        <f t="shared" si="363"/>
        <v>0</v>
      </c>
      <c r="F915" s="387">
        <f t="shared" si="364"/>
        <v>0</v>
      </c>
      <c r="G915" s="387">
        <f t="shared" si="364"/>
        <v>0</v>
      </c>
      <c r="H915" s="387">
        <f t="shared" si="364"/>
        <v>0</v>
      </c>
      <c r="I915" s="387">
        <f t="shared" si="364"/>
        <v>0</v>
      </c>
      <c r="J915" s="387">
        <f t="shared" si="364"/>
        <v>0</v>
      </c>
      <c r="K915" s="387">
        <f t="shared" si="364"/>
        <v>0</v>
      </c>
      <c r="L915" s="387">
        <f t="shared" si="364"/>
        <v>0</v>
      </c>
      <c r="M915" s="387">
        <f t="shared" si="364"/>
        <v>0</v>
      </c>
      <c r="N915" s="387">
        <f t="shared" si="364"/>
        <v>0</v>
      </c>
      <c r="O915" s="387">
        <f t="shared" si="364"/>
        <v>0</v>
      </c>
      <c r="P915" s="387">
        <f t="shared" si="364"/>
        <v>0</v>
      </c>
      <c r="Q915" s="387">
        <f t="shared" si="364"/>
        <v>0</v>
      </c>
      <c r="R915" s="387">
        <f t="shared" si="364"/>
        <v>0</v>
      </c>
      <c r="S915" s="387">
        <f t="shared" si="364"/>
        <v>0</v>
      </c>
      <c r="T915" s="387">
        <f t="shared" si="364"/>
        <v>0</v>
      </c>
      <c r="U915" s="387">
        <f t="shared" si="364"/>
        <v>0</v>
      </c>
      <c r="V915" s="387">
        <f t="shared" si="365"/>
        <v>0</v>
      </c>
      <c r="W915" s="387">
        <f t="shared" si="365"/>
        <v>0</v>
      </c>
      <c r="X915" s="387">
        <f t="shared" si="365"/>
        <v>0</v>
      </c>
      <c r="Y915" s="387">
        <f t="shared" si="365"/>
        <v>0</v>
      </c>
      <c r="Z915" s="387">
        <f t="shared" si="365"/>
        <v>0</v>
      </c>
      <c r="AA915" s="387">
        <f t="shared" si="365"/>
        <v>0</v>
      </c>
      <c r="AB915" s="387">
        <f t="shared" si="365"/>
        <v>0</v>
      </c>
      <c r="AC915" s="387">
        <f t="shared" si="365"/>
        <v>0</v>
      </c>
      <c r="AD915" s="387">
        <f t="shared" si="365"/>
        <v>0</v>
      </c>
      <c r="AE915" s="387">
        <f t="shared" si="365"/>
        <v>0</v>
      </c>
      <c r="AF915" s="387">
        <f t="shared" si="365"/>
        <v>0</v>
      </c>
      <c r="AG915" s="387">
        <f t="shared" si="365"/>
        <v>0</v>
      </c>
      <c r="AH915" s="387">
        <f t="shared" si="365"/>
        <v>0</v>
      </c>
      <c r="AI915" s="387">
        <f t="shared" si="365"/>
        <v>0</v>
      </c>
      <c r="AJ915" s="387">
        <f t="shared" si="365"/>
        <v>0</v>
      </c>
      <c r="AK915" s="387">
        <f t="shared" si="365"/>
        <v>0</v>
      </c>
      <c r="AL915" s="387">
        <f t="shared" si="366"/>
        <v>0</v>
      </c>
      <c r="AM915" s="387">
        <f t="shared" si="366"/>
        <v>0</v>
      </c>
      <c r="AN915" s="387">
        <f t="shared" si="366"/>
        <v>0</v>
      </c>
      <c r="AO915" s="387">
        <f t="shared" si="366"/>
        <v>0</v>
      </c>
      <c r="AP915" s="387">
        <f t="shared" si="366"/>
        <v>0</v>
      </c>
      <c r="AQ915" s="387">
        <f t="shared" si="366"/>
        <v>0</v>
      </c>
      <c r="AR915" s="387">
        <f t="shared" si="366"/>
        <v>0</v>
      </c>
      <c r="AS915" s="387">
        <f t="shared" si="367"/>
        <v>0</v>
      </c>
    </row>
    <row r="916" spans="2:45" s="377" customFormat="1" hidden="1" outlineLevel="2">
      <c r="B916" s="377">
        <v>8</v>
      </c>
      <c r="C916" s="81"/>
      <c r="D916" s="338">
        <v>0</v>
      </c>
      <c r="E916" s="387">
        <f t="shared" si="363"/>
        <v>0</v>
      </c>
      <c r="F916" s="387">
        <f t="shared" si="364"/>
        <v>0</v>
      </c>
      <c r="G916" s="387">
        <f t="shared" si="364"/>
        <v>0</v>
      </c>
      <c r="H916" s="387">
        <f t="shared" si="364"/>
        <v>0</v>
      </c>
      <c r="I916" s="387">
        <f t="shared" si="364"/>
        <v>0</v>
      </c>
      <c r="J916" s="387">
        <f t="shared" si="364"/>
        <v>0</v>
      </c>
      <c r="K916" s="387">
        <f t="shared" si="364"/>
        <v>0</v>
      </c>
      <c r="L916" s="387">
        <f t="shared" si="364"/>
        <v>0</v>
      </c>
      <c r="M916" s="387">
        <f t="shared" si="364"/>
        <v>0</v>
      </c>
      <c r="N916" s="387">
        <f t="shared" si="364"/>
        <v>0</v>
      </c>
      <c r="O916" s="387">
        <f t="shared" si="364"/>
        <v>0</v>
      </c>
      <c r="P916" s="387">
        <f t="shared" si="364"/>
        <v>0</v>
      </c>
      <c r="Q916" s="387">
        <f t="shared" si="364"/>
        <v>0</v>
      </c>
      <c r="R916" s="387">
        <f t="shared" si="364"/>
        <v>0</v>
      </c>
      <c r="S916" s="387">
        <f t="shared" si="364"/>
        <v>0</v>
      </c>
      <c r="T916" s="387">
        <f t="shared" si="364"/>
        <v>0</v>
      </c>
      <c r="U916" s="387">
        <f t="shared" si="364"/>
        <v>0</v>
      </c>
      <c r="V916" s="387">
        <f t="shared" si="365"/>
        <v>0</v>
      </c>
      <c r="W916" s="387">
        <f t="shared" si="365"/>
        <v>0</v>
      </c>
      <c r="X916" s="387">
        <f t="shared" si="365"/>
        <v>0</v>
      </c>
      <c r="Y916" s="387">
        <f t="shared" si="365"/>
        <v>0</v>
      </c>
      <c r="Z916" s="387">
        <f t="shared" si="365"/>
        <v>0</v>
      </c>
      <c r="AA916" s="387">
        <f t="shared" si="365"/>
        <v>0</v>
      </c>
      <c r="AB916" s="387">
        <f t="shared" si="365"/>
        <v>0</v>
      </c>
      <c r="AC916" s="387">
        <f t="shared" si="365"/>
        <v>0</v>
      </c>
      <c r="AD916" s="387">
        <f t="shared" si="365"/>
        <v>0</v>
      </c>
      <c r="AE916" s="387">
        <f t="shared" si="365"/>
        <v>0</v>
      </c>
      <c r="AF916" s="387">
        <f t="shared" si="365"/>
        <v>0</v>
      </c>
      <c r="AG916" s="387">
        <f t="shared" si="365"/>
        <v>0</v>
      </c>
      <c r="AH916" s="387">
        <f t="shared" si="365"/>
        <v>0</v>
      </c>
      <c r="AI916" s="387">
        <f t="shared" si="365"/>
        <v>0</v>
      </c>
      <c r="AJ916" s="387">
        <f t="shared" si="365"/>
        <v>0</v>
      </c>
      <c r="AK916" s="387">
        <f t="shared" si="365"/>
        <v>0</v>
      </c>
      <c r="AL916" s="387">
        <f t="shared" si="366"/>
        <v>0</v>
      </c>
      <c r="AM916" s="387">
        <f t="shared" si="366"/>
        <v>0</v>
      </c>
      <c r="AN916" s="387">
        <f t="shared" si="366"/>
        <v>0</v>
      </c>
      <c r="AO916" s="387">
        <f t="shared" si="366"/>
        <v>0</v>
      </c>
      <c r="AP916" s="387">
        <f t="shared" si="366"/>
        <v>0</v>
      </c>
      <c r="AQ916" s="387">
        <f t="shared" si="366"/>
        <v>0</v>
      </c>
      <c r="AR916" s="387">
        <f t="shared" si="366"/>
        <v>0</v>
      </c>
      <c r="AS916" s="387">
        <f t="shared" si="367"/>
        <v>0</v>
      </c>
    </row>
    <row r="917" spans="2:45" s="377" customFormat="1" hidden="1" outlineLevel="2">
      <c r="B917" s="377">
        <v>9</v>
      </c>
      <c r="C917" s="81"/>
      <c r="D917" s="338">
        <v>0</v>
      </c>
      <c r="E917" s="387">
        <f t="shared" si="363"/>
        <v>0</v>
      </c>
      <c r="F917" s="387">
        <f t="shared" si="364"/>
        <v>0</v>
      </c>
      <c r="G917" s="387">
        <f t="shared" si="364"/>
        <v>0</v>
      </c>
      <c r="H917" s="387">
        <f t="shared" si="364"/>
        <v>0</v>
      </c>
      <c r="I917" s="387">
        <f t="shared" si="364"/>
        <v>0</v>
      </c>
      <c r="J917" s="387">
        <f t="shared" si="364"/>
        <v>0</v>
      </c>
      <c r="K917" s="387">
        <f t="shared" si="364"/>
        <v>0</v>
      </c>
      <c r="L917" s="387">
        <f t="shared" si="364"/>
        <v>0</v>
      </c>
      <c r="M917" s="387">
        <f t="shared" si="364"/>
        <v>0</v>
      </c>
      <c r="N917" s="387">
        <f t="shared" si="364"/>
        <v>0</v>
      </c>
      <c r="O917" s="387">
        <f t="shared" si="364"/>
        <v>0</v>
      </c>
      <c r="P917" s="387">
        <f t="shared" si="364"/>
        <v>0</v>
      </c>
      <c r="Q917" s="387">
        <f t="shared" si="364"/>
        <v>0</v>
      </c>
      <c r="R917" s="387">
        <f t="shared" si="364"/>
        <v>0</v>
      </c>
      <c r="S917" s="387">
        <f t="shared" si="364"/>
        <v>0</v>
      </c>
      <c r="T917" s="387">
        <f t="shared" si="364"/>
        <v>0</v>
      </c>
      <c r="U917" s="387">
        <f t="shared" si="364"/>
        <v>0</v>
      </c>
      <c r="V917" s="387">
        <f t="shared" si="365"/>
        <v>0</v>
      </c>
      <c r="W917" s="387">
        <f t="shared" si="365"/>
        <v>0</v>
      </c>
      <c r="X917" s="387">
        <f t="shared" si="365"/>
        <v>0</v>
      </c>
      <c r="Y917" s="387">
        <f t="shared" si="365"/>
        <v>0</v>
      </c>
      <c r="Z917" s="387">
        <f t="shared" si="365"/>
        <v>0</v>
      </c>
      <c r="AA917" s="387">
        <f t="shared" si="365"/>
        <v>0</v>
      </c>
      <c r="AB917" s="387">
        <f t="shared" si="365"/>
        <v>0</v>
      </c>
      <c r="AC917" s="387">
        <f t="shared" si="365"/>
        <v>0</v>
      </c>
      <c r="AD917" s="387">
        <f t="shared" si="365"/>
        <v>0</v>
      </c>
      <c r="AE917" s="387">
        <f t="shared" si="365"/>
        <v>0</v>
      </c>
      <c r="AF917" s="387">
        <f t="shared" si="365"/>
        <v>0</v>
      </c>
      <c r="AG917" s="387">
        <f t="shared" si="365"/>
        <v>0</v>
      </c>
      <c r="AH917" s="387">
        <f t="shared" si="365"/>
        <v>0</v>
      </c>
      <c r="AI917" s="387">
        <f t="shared" si="365"/>
        <v>0</v>
      </c>
      <c r="AJ917" s="387">
        <f t="shared" si="365"/>
        <v>0</v>
      </c>
      <c r="AK917" s="387">
        <f t="shared" si="365"/>
        <v>0</v>
      </c>
      <c r="AL917" s="387">
        <f t="shared" si="366"/>
        <v>0</v>
      </c>
      <c r="AM917" s="387">
        <f t="shared" si="366"/>
        <v>0</v>
      </c>
      <c r="AN917" s="387">
        <f t="shared" si="366"/>
        <v>0</v>
      </c>
      <c r="AO917" s="387">
        <f t="shared" si="366"/>
        <v>0</v>
      </c>
      <c r="AP917" s="387">
        <f t="shared" si="366"/>
        <v>0</v>
      </c>
      <c r="AQ917" s="387">
        <f t="shared" si="366"/>
        <v>0</v>
      </c>
      <c r="AR917" s="387">
        <f t="shared" si="366"/>
        <v>0</v>
      </c>
      <c r="AS917" s="387">
        <f t="shared" si="367"/>
        <v>0</v>
      </c>
    </row>
    <row r="918" spans="2:45" s="377" customFormat="1" hidden="1" outlineLevel="2">
      <c r="B918" s="377">
        <v>10</v>
      </c>
      <c r="C918" s="81"/>
      <c r="D918" s="338">
        <v>0</v>
      </c>
      <c r="E918" s="387">
        <f t="shared" si="363"/>
        <v>0</v>
      </c>
      <c r="F918" s="387">
        <f t="shared" si="364"/>
        <v>0</v>
      </c>
      <c r="G918" s="387">
        <f t="shared" si="364"/>
        <v>0</v>
      </c>
      <c r="H918" s="387">
        <f t="shared" si="364"/>
        <v>0</v>
      </c>
      <c r="I918" s="387">
        <f t="shared" si="364"/>
        <v>0</v>
      </c>
      <c r="J918" s="387">
        <f t="shared" si="364"/>
        <v>0</v>
      </c>
      <c r="K918" s="387">
        <f t="shared" si="364"/>
        <v>0</v>
      </c>
      <c r="L918" s="387">
        <f t="shared" si="364"/>
        <v>0</v>
      </c>
      <c r="M918" s="387">
        <f t="shared" si="364"/>
        <v>0</v>
      </c>
      <c r="N918" s="387">
        <f t="shared" si="364"/>
        <v>0</v>
      </c>
      <c r="O918" s="387">
        <f t="shared" si="364"/>
        <v>0</v>
      </c>
      <c r="P918" s="387">
        <f t="shared" si="364"/>
        <v>0</v>
      </c>
      <c r="Q918" s="387">
        <f t="shared" si="364"/>
        <v>0</v>
      </c>
      <c r="R918" s="387">
        <f t="shared" si="364"/>
        <v>0</v>
      </c>
      <c r="S918" s="387">
        <f t="shared" si="364"/>
        <v>0</v>
      </c>
      <c r="T918" s="387">
        <f t="shared" si="364"/>
        <v>0</v>
      </c>
      <c r="U918" s="387">
        <f t="shared" si="364"/>
        <v>0</v>
      </c>
      <c r="V918" s="387">
        <f t="shared" si="365"/>
        <v>0</v>
      </c>
      <c r="W918" s="387">
        <f t="shared" si="365"/>
        <v>0</v>
      </c>
      <c r="X918" s="387">
        <f t="shared" si="365"/>
        <v>0</v>
      </c>
      <c r="Y918" s="387">
        <f t="shared" si="365"/>
        <v>0</v>
      </c>
      <c r="Z918" s="387">
        <f t="shared" si="365"/>
        <v>0</v>
      </c>
      <c r="AA918" s="387">
        <f t="shared" si="365"/>
        <v>0</v>
      </c>
      <c r="AB918" s="387">
        <f t="shared" si="365"/>
        <v>0</v>
      </c>
      <c r="AC918" s="387">
        <f t="shared" si="365"/>
        <v>0</v>
      </c>
      <c r="AD918" s="387">
        <f t="shared" si="365"/>
        <v>0</v>
      </c>
      <c r="AE918" s="387">
        <f t="shared" si="365"/>
        <v>0</v>
      </c>
      <c r="AF918" s="387">
        <f t="shared" si="365"/>
        <v>0</v>
      </c>
      <c r="AG918" s="387">
        <f t="shared" si="365"/>
        <v>0</v>
      </c>
      <c r="AH918" s="387">
        <f t="shared" si="365"/>
        <v>0</v>
      </c>
      <c r="AI918" s="387">
        <f t="shared" si="365"/>
        <v>0</v>
      </c>
      <c r="AJ918" s="387">
        <f t="shared" si="365"/>
        <v>0</v>
      </c>
      <c r="AK918" s="387">
        <f t="shared" si="365"/>
        <v>0</v>
      </c>
      <c r="AL918" s="387">
        <f t="shared" si="366"/>
        <v>0</v>
      </c>
      <c r="AM918" s="387">
        <f t="shared" si="366"/>
        <v>0</v>
      </c>
      <c r="AN918" s="387">
        <f t="shared" si="366"/>
        <v>0</v>
      </c>
      <c r="AO918" s="387">
        <f t="shared" si="366"/>
        <v>0</v>
      </c>
      <c r="AP918" s="387">
        <f t="shared" si="366"/>
        <v>0</v>
      </c>
      <c r="AQ918" s="387">
        <f t="shared" si="366"/>
        <v>0</v>
      </c>
      <c r="AR918" s="387">
        <f t="shared" si="366"/>
        <v>0</v>
      </c>
      <c r="AS918" s="387">
        <f t="shared" si="367"/>
        <v>0</v>
      </c>
    </row>
    <row r="919" spans="2:45" s="377" customFormat="1" hidden="1" outlineLevel="2">
      <c r="B919" s="377">
        <v>11</v>
      </c>
      <c r="C919" s="81"/>
      <c r="D919" s="338">
        <v>6.159030199342113</v>
      </c>
      <c r="E919" s="387">
        <f t="shared" si="363"/>
        <v>0</v>
      </c>
      <c r="F919" s="387">
        <f t="shared" si="364"/>
        <v>0</v>
      </c>
      <c r="G919" s="387">
        <f t="shared" si="364"/>
        <v>0</v>
      </c>
      <c r="H919" s="387">
        <f t="shared" si="364"/>
        <v>0</v>
      </c>
      <c r="I919" s="387">
        <f t="shared" si="364"/>
        <v>0</v>
      </c>
      <c r="J919" s="387">
        <f t="shared" si="364"/>
        <v>0</v>
      </c>
      <c r="K919" s="387">
        <f t="shared" si="364"/>
        <v>0</v>
      </c>
      <c r="L919" s="387">
        <f t="shared" si="364"/>
        <v>0</v>
      </c>
      <c r="M919" s="387">
        <f t="shared" si="364"/>
        <v>0</v>
      </c>
      <c r="N919" s="387">
        <f t="shared" si="364"/>
        <v>0</v>
      </c>
      <c r="O919" s="387">
        <f t="shared" si="364"/>
        <v>0</v>
      </c>
      <c r="P919" s="387">
        <f t="shared" si="364"/>
        <v>1.2318060398684225</v>
      </c>
      <c r="Q919" s="387">
        <f t="shared" si="364"/>
        <v>1.2318060398684225</v>
      </c>
      <c r="R919" s="387">
        <f t="shared" si="364"/>
        <v>1.2318060398684225</v>
      </c>
      <c r="S919" s="387">
        <f t="shared" si="364"/>
        <v>1.2318060398684225</v>
      </c>
      <c r="T919" s="387">
        <f t="shared" si="364"/>
        <v>1.2318060398684225</v>
      </c>
      <c r="U919" s="387">
        <f t="shared" si="364"/>
        <v>0</v>
      </c>
      <c r="V919" s="387">
        <f t="shared" si="365"/>
        <v>0</v>
      </c>
      <c r="W919" s="387">
        <f t="shared" si="365"/>
        <v>0</v>
      </c>
      <c r="X919" s="387">
        <f t="shared" si="365"/>
        <v>0</v>
      </c>
      <c r="Y919" s="387">
        <f t="shared" si="365"/>
        <v>0</v>
      </c>
      <c r="Z919" s="387">
        <f t="shared" si="365"/>
        <v>0</v>
      </c>
      <c r="AA919" s="387">
        <f t="shared" si="365"/>
        <v>0</v>
      </c>
      <c r="AB919" s="387">
        <f t="shared" si="365"/>
        <v>0</v>
      </c>
      <c r="AC919" s="387">
        <f t="shared" si="365"/>
        <v>0</v>
      </c>
      <c r="AD919" s="387">
        <f t="shared" si="365"/>
        <v>0</v>
      </c>
      <c r="AE919" s="387">
        <f t="shared" si="365"/>
        <v>0</v>
      </c>
      <c r="AF919" s="387">
        <f t="shared" si="365"/>
        <v>0</v>
      </c>
      <c r="AG919" s="387">
        <f t="shared" si="365"/>
        <v>0</v>
      </c>
      <c r="AH919" s="387">
        <f t="shared" si="365"/>
        <v>0</v>
      </c>
      <c r="AI919" s="387">
        <f t="shared" si="365"/>
        <v>0</v>
      </c>
      <c r="AJ919" s="387">
        <f t="shared" si="365"/>
        <v>0</v>
      </c>
      <c r="AK919" s="387">
        <f t="shared" si="365"/>
        <v>0</v>
      </c>
      <c r="AL919" s="387">
        <f t="shared" si="366"/>
        <v>0</v>
      </c>
      <c r="AM919" s="387">
        <f t="shared" si="366"/>
        <v>0</v>
      </c>
      <c r="AN919" s="387">
        <f t="shared" si="366"/>
        <v>0</v>
      </c>
      <c r="AO919" s="387">
        <f t="shared" si="366"/>
        <v>0</v>
      </c>
      <c r="AP919" s="387">
        <f t="shared" si="366"/>
        <v>0</v>
      </c>
      <c r="AQ919" s="387">
        <f t="shared" si="366"/>
        <v>0</v>
      </c>
      <c r="AR919" s="387">
        <f t="shared" si="366"/>
        <v>0</v>
      </c>
      <c r="AS919" s="387">
        <f t="shared" si="367"/>
        <v>6.1590301993421122</v>
      </c>
    </row>
    <row r="920" spans="2:45" s="377" customFormat="1" hidden="1" outlineLevel="2">
      <c r="B920" s="377">
        <v>12</v>
      </c>
      <c r="C920" s="81"/>
      <c r="D920" s="338">
        <v>0</v>
      </c>
      <c r="E920" s="387">
        <f t="shared" si="363"/>
        <v>0</v>
      </c>
      <c r="F920" s="387">
        <f t="shared" si="364"/>
        <v>0</v>
      </c>
      <c r="G920" s="387">
        <f t="shared" si="364"/>
        <v>0</v>
      </c>
      <c r="H920" s="387">
        <f t="shared" si="364"/>
        <v>0</v>
      </c>
      <c r="I920" s="387">
        <f t="shared" si="364"/>
        <v>0</v>
      </c>
      <c r="J920" s="387">
        <f t="shared" si="364"/>
        <v>0</v>
      </c>
      <c r="K920" s="387">
        <f t="shared" si="364"/>
        <v>0</v>
      </c>
      <c r="L920" s="387">
        <f t="shared" si="364"/>
        <v>0</v>
      </c>
      <c r="M920" s="387">
        <f t="shared" si="364"/>
        <v>0</v>
      </c>
      <c r="N920" s="387">
        <f t="shared" si="364"/>
        <v>0</v>
      </c>
      <c r="O920" s="387">
        <f t="shared" si="364"/>
        <v>0</v>
      </c>
      <c r="P920" s="387">
        <f t="shared" si="364"/>
        <v>0</v>
      </c>
      <c r="Q920" s="387">
        <f t="shared" si="364"/>
        <v>0</v>
      </c>
      <c r="R920" s="387">
        <f t="shared" si="364"/>
        <v>0</v>
      </c>
      <c r="S920" s="387">
        <f t="shared" si="364"/>
        <v>0</v>
      </c>
      <c r="T920" s="387">
        <f t="shared" si="364"/>
        <v>0</v>
      </c>
      <c r="U920" s="387">
        <f t="shared" si="364"/>
        <v>0</v>
      </c>
      <c r="V920" s="387">
        <f t="shared" si="365"/>
        <v>0</v>
      </c>
      <c r="W920" s="387">
        <f t="shared" si="365"/>
        <v>0</v>
      </c>
      <c r="X920" s="387">
        <f t="shared" si="365"/>
        <v>0</v>
      </c>
      <c r="Y920" s="387">
        <f t="shared" si="365"/>
        <v>0</v>
      </c>
      <c r="Z920" s="387">
        <f t="shared" si="365"/>
        <v>0</v>
      </c>
      <c r="AA920" s="387">
        <f t="shared" si="365"/>
        <v>0</v>
      </c>
      <c r="AB920" s="387">
        <f t="shared" si="365"/>
        <v>0</v>
      </c>
      <c r="AC920" s="387">
        <f t="shared" si="365"/>
        <v>0</v>
      </c>
      <c r="AD920" s="387">
        <f t="shared" si="365"/>
        <v>0</v>
      </c>
      <c r="AE920" s="387">
        <f t="shared" si="365"/>
        <v>0</v>
      </c>
      <c r="AF920" s="387">
        <f t="shared" si="365"/>
        <v>0</v>
      </c>
      <c r="AG920" s="387">
        <f t="shared" si="365"/>
        <v>0</v>
      </c>
      <c r="AH920" s="387">
        <f t="shared" si="365"/>
        <v>0</v>
      </c>
      <c r="AI920" s="387">
        <f t="shared" si="365"/>
        <v>0</v>
      </c>
      <c r="AJ920" s="387">
        <f t="shared" si="365"/>
        <v>0</v>
      </c>
      <c r="AK920" s="387">
        <f t="shared" si="365"/>
        <v>0</v>
      </c>
      <c r="AL920" s="387">
        <f t="shared" si="366"/>
        <v>0</v>
      </c>
      <c r="AM920" s="387">
        <f t="shared" si="366"/>
        <v>0</v>
      </c>
      <c r="AN920" s="387">
        <f t="shared" si="366"/>
        <v>0</v>
      </c>
      <c r="AO920" s="387">
        <f t="shared" si="366"/>
        <v>0</v>
      </c>
      <c r="AP920" s="387">
        <f t="shared" si="366"/>
        <v>0</v>
      </c>
      <c r="AQ920" s="387">
        <f t="shared" si="366"/>
        <v>0</v>
      </c>
      <c r="AR920" s="387">
        <f t="shared" si="366"/>
        <v>0</v>
      </c>
      <c r="AS920" s="387">
        <f t="shared" si="367"/>
        <v>0</v>
      </c>
    </row>
    <row r="921" spans="2:45" s="377" customFormat="1" hidden="1" outlineLevel="2">
      <c r="B921" s="377">
        <v>13</v>
      </c>
      <c r="C921" s="81"/>
      <c r="D921" s="338">
        <v>0</v>
      </c>
      <c r="E921" s="387">
        <f t="shared" si="363"/>
        <v>0</v>
      </c>
      <c r="F921" s="387">
        <f t="shared" si="364"/>
        <v>0</v>
      </c>
      <c r="G921" s="387">
        <f t="shared" si="364"/>
        <v>0</v>
      </c>
      <c r="H921" s="387">
        <f t="shared" si="364"/>
        <v>0</v>
      </c>
      <c r="I921" s="387">
        <f t="shared" si="364"/>
        <v>0</v>
      </c>
      <c r="J921" s="387">
        <f t="shared" si="364"/>
        <v>0</v>
      </c>
      <c r="K921" s="387">
        <f t="shared" si="364"/>
        <v>0</v>
      </c>
      <c r="L921" s="387">
        <f t="shared" si="364"/>
        <v>0</v>
      </c>
      <c r="M921" s="387">
        <f t="shared" si="364"/>
        <v>0</v>
      </c>
      <c r="N921" s="387">
        <f t="shared" si="364"/>
        <v>0</v>
      </c>
      <c r="O921" s="387">
        <f t="shared" si="364"/>
        <v>0</v>
      </c>
      <c r="P921" s="387">
        <f t="shared" si="364"/>
        <v>0</v>
      </c>
      <c r="Q921" s="387">
        <f t="shared" si="364"/>
        <v>0</v>
      </c>
      <c r="R921" s="387">
        <f t="shared" si="364"/>
        <v>0</v>
      </c>
      <c r="S921" s="387">
        <f t="shared" si="364"/>
        <v>0</v>
      </c>
      <c r="T921" s="387">
        <f t="shared" si="364"/>
        <v>0</v>
      </c>
      <c r="U921" s="387">
        <f t="shared" si="364"/>
        <v>0</v>
      </c>
      <c r="V921" s="387">
        <f t="shared" si="365"/>
        <v>0</v>
      </c>
      <c r="W921" s="387">
        <f t="shared" si="365"/>
        <v>0</v>
      </c>
      <c r="X921" s="387">
        <f t="shared" si="365"/>
        <v>0</v>
      </c>
      <c r="Y921" s="387">
        <f t="shared" si="365"/>
        <v>0</v>
      </c>
      <c r="Z921" s="387">
        <f t="shared" si="365"/>
        <v>0</v>
      </c>
      <c r="AA921" s="387">
        <f t="shared" si="365"/>
        <v>0</v>
      </c>
      <c r="AB921" s="387">
        <f t="shared" si="365"/>
        <v>0</v>
      </c>
      <c r="AC921" s="387">
        <f t="shared" si="365"/>
        <v>0</v>
      </c>
      <c r="AD921" s="387">
        <f t="shared" si="365"/>
        <v>0</v>
      </c>
      <c r="AE921" s="387">
        <f t="shared" si="365"/>
        <v>0</v>
      </c>
      <c r="AF921" s="387">
        <f t="shared" si="365"/>
        <v>0</v>
      </c>
      <c r="AG921" s="387">
        <f t="shared" si="365"/>
        <v>0</v>
      </c>
      <c r="AH921" s="387">
        <f t="shared" si="365"/>
        <v>0</v>
      </c>
      <c r="AI921" s="387">
        <f t="shared" si="365"/>
        <v>0</v>
      </c>
      <c r="AJ921" s="387">
        <f t="shared" si="365"/>
        <v>0</v>
      </c>
      <c r="AK921" s="387">
        <f t="shared" si="365"/>
        <v>0</v>
      </c>
      <c r="AL921" s="387">
        <f t="shared" si="366"/>
        <v>0</v>
      </c>
      <c r="AM921" s="387">
        <f t="shared" si="366"/>
        <v>0</v>
      </c>
      <c r="AN921" s="387">
        <f t="shared" si="366"/>
        <v>0</v>
      </c>
      <c r="AO921" s="387">
        <f t="shared" si="366"/>
        <v>0</v>
      </c>
      <c r="AP921" s="387">
        <f t="shared" si="366"/>
        <v>0</v>
      </c>
      <c r="AQ921" s="387">
        <f t="shared" si="366"/>
        <v>0</v>
      </c>
      <c r="AR921" s="387">
        <f t="shared" si="366"/>
        <v>0</v>
      </c>
      <c r="AS921" s="387">
        <f t="shared" si="367"/>
        <v>0</v>
      </c>
    </row>
    <row r="922" spans="2:45" s="377" customFormat="1" hidden="1" outlineLevel="2">
      <c r="B922" s="377">
        <v>14</v>
      </c>
      <c r="C922" s="81"/>
      <c r="D922" s="338">
        <v>0</v>
      </c>
      <c r="E922" s="387">
        <f t="shared" si="363"/>
        <v>0</v>
      </c>
      <c r="F922" s="387">
        <f t="shared" si="364"/>
        <v>0</v>
      </c>
      <c r="G922" s="387">
        <f t="shared" si="364"/>
        <v>0</v>
      </c>
      <c r="H922" s="387">
        <f t="shared" si="364"/>
        <v>0</v>
      </c>
      <c r="I922" s="387">
        <f t="shared" si="364"/>
        <v>0</v>
      </c>
      <c r="J922" s="387">
        <f t="shared" si="364"/>
        <v>0</v>
      </c>
      <c r="K922" s="387">
        <f t="shared" si="364"/>
        <v>0</v>
      </c>
      <c r="L922" s="387">
        <f t="shared" si="364"/>
        <v>0</v>
      </c>
      <c r="M922" s="387">
        <f t="shared" si="364"/>
        <v>0</v>
      </c>
      <c r="N922" s="387">
        <f t="shared" si="364"/>
        <v>0</v>
      </c>
      <c r="O922" s="387">
        <f t="shared" si="364"/>
        <v>0</v>
      </c>
      <c r="P922" s="387">
        <f t="shared" si="364"/>
        <v>0</v>
      </c>
      <c r="Q922" s="387">
        <f t="shared" si="364"/>
        <v>0</v>
      </c>
      <c r="R922" s="387">
        <f t="shared" si="364"/>
        <v>0</v>
      </c>
      <c r="S922" s="387">
        <f t="shared" si="364"/>
        <v>0</v>
      </c>
      <c r="T922" s="387">
        <f t="shared" si="364"/>
        <v>0</v>
      </c>
      <c r="U922" s="387">
        <f t="shared" si="364"/>
        <v>0</v>
      </c>
      <c r="V922" s="387">
        <f t="shared" si="365"/>
        <v>0</v>
      </c>
      <c r="W922" s="387">
        <f t="shared" si="365"/>
        <v>0</v>
      </c>
      <c r="X922" s="387">
        <f t="shared" si="365"/>
        <v>0</v>
      </c>
      <c r="Y922" s="387">
        <f t="shared" si="365"/>
        <v>0</v>
      </c>
      <c r="Z922" s="387">
        <f t="shared" si="365"/>
        <v>0</v>
      </c>
      <c r="AA922" s="387">
        <f t="shared" si="365"/>
        <v>0</v>
      </c>
      <c r="AB922" s="387">
        <f t="shared" si="365"/>
        <v>0</v>
      </c>
      <c r="AC922" s="387">
        <f t="shared" si="365"/>
        <v>0</v>
      </c>
      <c r="AD922" s="387">
        <f t="shared" si="365"/>
        <v>0</v>
      </c>
      <c r="AE922" s="387">
        <f t="shared" si="365"/>
        <v>0</v>
      </c>
      <c r="AF922" s="387">
        <f t="shared" si="365"/>
        <v>0</v>
      </c>
      <c r="AG922" s="387">
        <f t="shared" si="365"/>
        <v>0</v>
      </c>
      <c r="AH922" s="387">
        <f t="shared" si="365"/>
        <v>0</v>
      </c>
      <c r="AI922" s="387">
        <f t="shared" si="365"/>
        <v>0</v>
      </c>
      <c r="AJ922" s="387">
        <f t="shared" si="365"/>
        <v>0</v>
      </c>
      <c r="AK922" s="387">
        <f t="shared" si="365"/>
        <v>0</v>
      </c>
      <c r="AL922" s="387">
        <f t="shared" si="366"/>
        <v>0</v>
      </c>
      <c r="AM922" s="387">
        <f t="shared" si="366"/>
        <v>0</v>
      </c>
      <c r="AN922" s="387">
        <f t="shared" si="366"/>
        <v>0</v>
      </c>
      <c r="AO922" s="387">
        <f t="shared" si="366"/>
        <v>0</v>
      </c>
      <c r="AP922" s="387">
        <f t="shared" si="366"/>
        <v>0</v>
      </c>
      <c r="AQ922" s="387">
        <f t="shared" si="366"/>
        <v>0</v>
      </c>
      <c r="AR922" s="387">
        <f t="shared" si="366"/>
        <v>0</v>
      </c>
      <c r="AS922" s="387">
        <f t="shared" si="367"/>
        <v>0</v>
      </c>
    </row>
    <row r="923" spans="2:45" s="377" customFormat="1" hidden="1" outlineLevel="2">
      <c r="B923" s="377">
        <v>15</v>
      </c>
      <c r="C923" s="81"/>
      <c r="D923" s="338">
        <v>0</v>
      </c>
      <c r="E923" s="387">
        <f t="shared" si="363"/>
        <v>0</v>
      </c>
      <c r="F923" s="387">
        <f t="shared" si="364"/>
        <v>0</v>
      </c>
      <c r="G923" s="387">
        <f t="shared" si="364"/>
        <v>0</v>
      </c>
      <c r="H923" s="387">
        <f t="shared" si="364"/>
        <v>0</v>
      </c>
      <c r="I923" s="387">
        <f t="shared" si="364"/>
        <v>0</v>
      </c>
      <c r="J923" s="387">
        <f t="shared" si="364"/>
        <v>0</v>
      </c>
      <c r="K923" s="387">
        <f t="shared" si="364"/>
        <v>0</v>
      </c>
      <c r="L923" s="387">
        <f t="shared" si="364"/>
        <v>0</v>
      </c>
      <c r="M923" s="387">
        <f t="shared" si="364"/>
        <v>0</v>
      </c>
      <c r="N923" s="387">
        <f t="shared" si="364"/>
        <v>0</v>
      </c>
      <c r="O923" s="387">
        <f t="shared" si="364"/>
        <v>0</v>
      </c>
      <c r="P923" s="387">
        <f t="shared" si="364"/>
        <v>0</v>
      </c>
      <c r="Q923" s="387">
        <f t="shared" si="364"/>
        <v>0</v>
      </c>
      <c r="R923" s="387">
        <f t="shared" si="364"/>
        <v>0</v>
      </c>
      <c r="S923" s="387">
        <f t="shared" si="364"/>
        <v>0</v>
      </c>
      <c r="T923" s="387">
        <f t="shared" si="364"/>
        <v>0</v>
      </c>
      <c r="U923" s="387">
        <f t="shared" si="364"/>
        <v>0</v>
      </c>
      <c r="V923" s="387">
        <f t="shared" si="365"/>
        <v>0</v>
      </c>
      <c r="W923" s="387">
        <f t="shared" si="365"/>
        <v>0</v>
      </c>
      <c r="X923" s="387">
        <f t="shared" si="365"/>
        <v>0</v>
      </c>
      <c r="Y923" s="387">
        <f t="shared" si="365"/>
        <v>0</v>
      </c>
      <c r="Z923" s="387">
        <f t="shared" si="365"/>
        <v>0</v>
      </c>
      <c r="AA923" s="387">
        <f t="shared" si="365"/>
        <v>0</v>
      </c>
      <c r="AB923" s="387">
        <f t="shared" si="365"/>
        <v>0</v>
      </c>
      <c r="AC923" s="387">
        <f t="shared" si="365"/>
        <v>0</v>
      </c>
      <c r="AD923" s="387">
        <f t="shared" si="365"/>
        <v>0</v>
      </c>
      <c r="AE923" s="387">
        <f t="shared" si="365"/>
        <v>0</v>
      </c>
      <c r="AF923" s="387">
        <f t="shared" si="365"/>
        <v>0</v>
      </c>
      <c r="AG923" s="387">
        <f t="shared" si="365"/>
        <v>0</v>
      </c>
      <c r="AH923" s="387">
        <f t="shared" si="365"/>
        <v>0</v>
      </c>
      <c r="AI923" s="387">
        <f t="shared" si="365"/>
        <v>0</v>
      </c>
      <c r="AJ923" s="387">
        <f t="shared" si="365"/>
        <v>0</v>
      </c>
      <c r="AK923" s="387">
        <f t="shared" si="365"/>
        <v>0</v>
      </c>
      <c r="AL923" s="387">
        <f t="shared" si="366"/>
        <v>0</v>
      </c>
      <c r="AM923" s="387">
        <f t="shared" si="366"/>
        <v>0</v>
      </c>
      <c r="AN923" s="387">
        <f t="shared" si="366"/>
        <v>0</v>
      </c>
      <c r="AO923" s="387">
        <f t="shared" si="366"/>
        <v>0</v>
      </c>
      <c r="AP923" s="387">
        <f t="shared" si="366"/>
        <v>0</v>
      </c>
      <c r="AQ923" s="387">
        <f t="shared" si="366"/>
        <v>0</v>
      </c>
      <c r="AR923" s="387">
        <f t="shared" si="366"/>
        <v>0</v>
      </c>
      <c r="AS923" s="387">
        <f t="shared" si="367"/>
        <v>0</v>
      </c>
    </row>
    <row r="924" spans="2:45" s="377" customFormat="1" hidden="1" outlineLevel="2">
      <c r="B924" s="377">
        <v>16</v>
      </c>
      <c r="C924" s="81"/>
      <c r="D924" s="338">
        <v>6.159030199342113</v>
      </c>
      <c r="E924" s="387">
        <f t="shared" si="363"/>
        <v>0</v>
      </c>
      <c r="F924" s="387">
        <f t="shared" si="364"/>
        <v>0</v>
      </c>
      <c r="G924" s="387">
        <f t="shared" si="364"/>
        <v>0</v>
      </c>
      <c r="H924" s="387">
        <f t="shared" si="364"/>
        <v>0</v>
      </c>
      <c r="I924" s="387">
        <f t="shared" si="364"/>
        <v>0</v>
      </c>
      <c r="J924" s="387">
        <f t="shared" si="364"/>
        <v>0</v>
      </c>
      <c r="K924" s="387">
        <f t="shared" si="364"/>
        <v>0</v>
      </c>
      <c r="L924" s="387">
        <f t="shared" si="364"/>
        <v>0</v>
      </c>
      <c r="M924" s="387">
        <f t="shared" si="364"/>
        <v>0</v>
      </c>
      <c r="N924" s="387">
        <f t="shared" si="364"/>
        <v>0</v>
      </c>
      <c r="O924" s="387">
        <f t="shared" si="364"/>
        <v>0</v>
      </c>
      <c r="P924" s="387">
        <f t="shared" si="364"/>
        <v>0</v>
      </c>
      <c r="Q924" s="387">
        <f t="shared" si="364"/>
        <v>0</v>
      </c>
      <c r="R924" s="387">
        <f t="shared" si="364"/>
        <v>0</v>
      </c>
      <c r="S924" s="387">
        <f t="shared" si="364"/>
        <v>0</v>
      </c>
      <c r="T924" s="387">
        <f t="shared" si="364"/>
        <v>0</v>
      </c>
      <c r="U924" s="387">
        <f t="shared" ref="U924:AJ939" si="368">IF(AND(U$2=$B924,$B924=$C$3),$D924,IF(AND(U$2&gt;$B924,U$2&lt;=$D$908+$B924),SLN($D924,0,IF($C$3-$B924&gt;=$D$908,$D$908,$C$3-$B924)),0))</f>
        <v>1.2318060398684225</v>
      </c>
      <c r="V924" s="387">
        <f t="shared" si="365"/>
        <v>1.2318060398684225</v>
      </c>
      <c r="W924" s="387">
        <f t="shared" si="365"/>
        <v>1.2318060398684225</v>
      </c>
      <c r="X924" s="387">
        <f t="shared" si="365"/>
        <v>1.2318060398684225</v>
      </c>
      <c r="Y924" s="387">
        <f t="shared" si="365"/>
        <v>1.2318060398684225</v>
      </c>
      <c r="Z924" s="387">
        <f t="shared" si="365"/>
        <v>0</v>
      </c>
      <c r="AA924" s="387">
        <f t="shared" si="365"/>
        <v>0</v>
      </c>
      <c r="AB924" s="387">
        <f t="shared" si="365"/>
        <v>0</v>
      </c>
      <c r="AC924" s="387">
        <f t="shared" si="365"/>
        <v>0</v>
      </c>
      <c r="AD924" s="387">
        <f t="shared" si="365"/>
        <v>0</v>
      </c>
      <c r="AE924" s="387">
        <f t="shared" si="365"/>
        <v>0</v>
      </c>
      <c r="AF924" s="387">
        <f t="shared" si="365"/>
        <v>0</v>
      </c>
      <c r="AG924" s="387">
        <f t="shared" si="365"/>
        <v>0</v>
      </c>
      <c r="AH924" s="387">
        <f t="shared" si="365"/>
        <v>0</v>
      </c>
      <c r="AI924" s="387">
        <f t="shared" si="365"/>
        <v>0</v>
      </c>
      <c r="AJ924" s="387">
        <f t="shared" si="365"/>
        <v>0</v>
      </c>
      <c r="AK924" s="387">
        <f t="shared" ref="AK924:AR939" si="369">IF(AND(AK$2=$B924,$B924=$C$3),$D924,IF(AND(AK$2&gt;$B924,AK$2&lt;=$D$908+$B924),SLN($D924,0,IF($C$3-$B924&gt;=$D$908,$D$908,$C$3-$B924)),0))</f>
        <v>0</v>
      </c>
      <c r="AL924" s="387">
        <f t="shared" si="366"/>
        <v>0</v>
      </c>
      <c r="AM924" s="387">
        <f t="shared" si="366"/>
        <v>0</v>
      </c>
      <c r="AN924" s="387">
        <f t="shared" si="366"/>
        <v>0</v>
      </c>
      <c r="AO924" s="387">
        <f t="shared" si="366"/>
        <v>0</v>
      </c>
      <c r="AP924" s="387">
        <f t="shared" si="366"/>
        <v>0</v>
      </c>
      <c r="AQ924" s="387">
        <f t="shared" si="366"/>
        <v>0</v>
      </c>
      <c r="AR924" s="387">
        <f t="shared" si="366"/>
        <v>0</v>
      </c>
      <c r="AS924" s="387">
        <f t="shared" si="367"/>
        <v>6.1590301993421122</v>
      </c>
    </row>
    <row r="925" spans="2:45" s="377" customFormat="1" hidden="1" outlineLevel="2">
      <c r="B925" s="377">
        <v>17</v>
      </c>
      <c r="C925" s="81"/>
      <c r="D925" s="338">
        <v>0</v>
      </c>
      <c r="E925" s="387">
        <f t="shared" si="363"/>
        <v>0</v>
      </c>
      <c r="F925" s="387">
        <f t="shared" ref="F925:T925" si="370">IF(AND(F$2=$B925,$B925=$C$3),$D925,IF(AND(F$2&gt;$B925,F$2&lt;=$D$908+$B925),SLN($D925,0,IF($C$3-$B925&gt;=$D$908,$D$908,$C$3-$B925)),0))</f>
        <v>0</v>
      </c>
      <c r="G925" s="387">
        <f t="shared" si="370"/>
        <v>0</v>
      </c>
      <c r="H925" s="387">
        <f t="shared" si="370"/>
        <v>0</v>
      </c>
      <c r="I925" s="387">
        <f t="shared" si="370"/>
        <v>0</v>
      </c>
      <c r="J925" s="387">
        <f t="shared" si="370"/>
        <v>0</v>
      </c>
      <c r="K925" s="387">
        <f t="shared" si="370"/>
        <v>0</v>
      </c>
      <c r="L925" s="387">
        <f t="shared" si="370"/>
        <v>0</v>
      </c>
      <c r="M925" s="387">
        <f t="shared" si="370"/>
        <v>0</v>
      </c>
      <c r="N925" s="387">
        <f t="shared" si="370"/>
        <v>0</v>
      </c>
      <c r="O925" s="387">
        <f t="shared" si="370"/>
        <v>0</v>
      </c>
      <c r="P925" s="387">
        <f t="shared" si="370"/>
        <v>0</v>
      </c>
      <c r="Q925" s="387">
        <f t="shared" si="370"/>
        <v>0</v>
      </c>
      <c r="R925" s="387">
        <f t="shared" si="370"/>
        <v>0</v>
      </c>
      <c r="S925" s="387">
        <f t="shared" si="370"/>
        <v>0</v>
      </c>
      <c r="T925" s="387">
        <f t="shared" si="370"/>
        <v>0</v>
      </c>
      <c r="U925" s="387">
        <f t="shared" si="368"/>
        <v>0</v>
      </c>
      <c r="V925" s="387">
        <f t="shared" si="368"/>
        <v>0</v>
      </c>
      <c r="W925" s="387">
        <f t="shared" si="368"/>
        <v>0</v>
      </c>
      <c r="X925" s="387">
        <f t="shared" si="368"/>
        <v>0</v>
      </c>
      <c r="Y925" s="387">
        <f t="shared" si="368"/>
        <v>0</v>
      </c>
      <c r="Z925" s="387">
        <f t="shared" si="368"/>
        <v>0</v>
      </c>
      <c r="AA925" s="387">
        <f t="shared" si="368"/>
        <v>0</v>
      </c>
      <c r="AB925" s="387">
        <f t="shared" si="368"/>
        <v>0</v>
      </c>
      <c r="AC925" s="387">
        <f t="shared" si="368"/>
        <v>0</v>
      </c>
      <c r="AD925" s="387">
        <f t="shared" si="368"/>
        <v>0</v>
      </c>
      <c r="AE925" s="387">
        <f t="shared" si="368"/>
        <v>0</v>
      </c>
      <c r="AF925" s="387">
        <f t="shared" si="368"/>
        <v>0</v>
      </c>
      <c r="AG925" s="387">
        <f t="shared" si="368"/>
        <v>0</v>
      </c>
      <c r="AH925" s="387">
        <f t="shared" si="368"/>
        <v>0</v>
      </c>
      <c r="AI925" s="387">
        <f t="shared" si="368"/>
        <v>0</v>
      </c>
      <c r="AJ925" s="387">
        <f t="shared" si="368"/>
        <v>0</v>
      </c>
      <c r="AK925" s="387">
        <f t="shared" si="369"/>
        <v>0</v>
      </c>
      <c r="AL925" s="387">
        <f t="shared" si="369"/>
        <v>0</v>
      </c>
      <c r="AM925" s="387">
        <f t="shared" si="369"/>
        <v>0</v>
      </c>
      <c r="AN925" s="387">
        <f t="shared" si="369"/>
        <v>0</v>
      </c>
      <c r="AO925" s="387">
        <f t="shared" si="369"/>
        <v>0</v>
      </c>
      <c r="AP925" s="387">
        <f t="shared" si="369"/>
        <v>0</v>
      </c>
      <c r="AQ925" s="387">
        <f t="shared" si="369"/>
        <v>0</v>
      </c>
      <c r="AR925" s="387">
        <f t="shared" si="369"/>
        <v>0</v>
      </c>
      <c r="AS925" s="387">
        <f t="shared" si="367"/>
        <v>0</v>
      </c>
    </row>
    <row r="926" spans="2:45" s="377" customFormat="1" hidden="1" outlineLevel="2">
      <c r="B926" s="377">
        <v>18</v>
      </c>
      <c r="C926" s="81"/>
      <c r="D926" s="338">
        <v>0</v>
      </c>
      <c r="E926" s="387">
        <f t="shared" ref="E926:T941" si="371">IF(AND(E$2=$B926,$B926=$C$3),$D926,IF(AND(E$2&gt;$B926,E$2&lt;=$D$908+$B926),SLN($D926,0,IF($C$3-$B926&gt;=$D$908,$D$908,$C$3-$B926)),0))</f>
        <v>0</v>
      </c>
      <c r="F926" s="387">
        <f t="shared" si="371"/>
        <v>0</v>
      </c>
      <c r="G926" s="387">
        <f t="shared" si="371"/>
        <v>0</v>
      </c>
      <c r="H926" s="387">
        <f t="shared" si="371"/>
        <v>0</v>
      </c>
      <c r="I926" s="387">
        <f t="shared" si="371"/>
        <v>0</v>
      </c>
      <c r="J926" s="387">
        <f t="shared" si="371"/>
        <v>0</v>
      </c>
      <c r="K926" s="387">
        <f t="shared" si="371"/>
        <v>0</v>
      </c>
      <c r="L926" s="387">
        <f t="shared" si="371"/>
        <v>0</v>
      </c>
      <c r="M926" s="387">
        <f t="shared" si="371"/>
        <v>0</v>
      </c>
      <c r="N926" s="387">
        <f t="shared" si="371"/>
        <v>0</v>
      </c>
      <c r="O926" s="387">
        <f t="shared" si="371"/>
        <v>0</v>
      </c>
      <c r="P926" s="387">
        <f t="shared" si="371"/>
        <v>0</v>
      </c>
      <c r="Q926" s="387">
        <f t="shared" si="371"/>
        <v>0</v>
      </c>
      <c r="R926" s="387">
        <f t="shared" si="371"/>
        <v>0</v>
      </c>
      <c r="S926" s="387">
        <f t="shared" si="371"/>
        <v>0</v>
      </c>
      <c r="T926" s="387">
        <f t="shared" si="371"/>
        <v>0</v>
      </c>
      <c r="U926" s="387">
        <f t="shared" si="368"/>
        <v>0</v>
      </c>
      <c r="V926" s="387">
        <f t="shared" si="368"/>
        <v>0</v>
      </c>
      <c r="W926" s="387">
        <f t="shared" si="368"/>
        <v>0</v>
      </c>
      <c r="X926" s="387">
        <f t="shared" si="368"/>
        <v>0</v>
      </c>
      <c r="Y926" s="387">
        <f t="shared" si="368"/>
        <v>0</v>
      </c>
      <c r="Z926" s="387">
        <f t="shared" si="368"/>
        <v>0</v>
      </c>
      <c r="AA926" s="387">
        <f t="shared" si="368"/>
        <v>0</v>
      </c>
      <c r="AB926" s="387">
        <f t="shared" si="368"/>
        <v>0</v>
      </c>
      <c r="AC926" s="387">
        <f t="shared" si="368"/>
        <v>0</v>
      </c>
      <c r="AD926" s="387">
        <f t="shared" si="368"/>
        <v>0</v>
      </c>
      <c r="AE926" s="387">
        <f t="shared" si="368"/>
        <v>0</v>
      </c>
      <c r="AF926" s="387">
        <f t="shared" si="368"/>
        <v>0</v>
      </c>
      <c r="AG926" s="387">
        <f t="shared" si="368"/>
        <v>0</v>
      </c>
      <c r="AH926" s="387">
        <f t="shared" si="368"/>
        <v>0</v>
      </c>
      <c r="AI926" s="387">
        <f t="shared" si="368"/>
        <v>0</v>
      </c>
      <c r="AJ926" s="387">
        <f t="shared" si="368"/>
        <v>0</v>
      </c>
      <c r="AK926" s="387">
        <f t="shared" si="369"/>
        <v>0</v>
      </c>
      <c r="AL926" s="387">
        <f t="shared" si="369"/>
        <v>0</v>
      </c>
      <c r="AM926" s="387">
        <f t="shared" si="369"/>
        <v>0</v>
      </c>
      <c r="AN926" s="387">
        <f t="shared" si="369"/>
        <v>0</v>
      </c>
      <c r="AO926" s="387">
        <f t="shared" si="369"/>
        <v>0</v>
      </c>
      <c r="AP926" s="387">
        <f t="shared" si="369"/>
        <v>0</v>
      </c>
      <c r="AQ926" s="387">
        <f t="shared" si="369"/>
        <v>0</v>
      </c>
      <c r="AR926" s="387">
        <f t="shared" si="369"/>
        <v>0</v>
      </c>
      <c r="AS926" s="387">
        <f t="shared" si="367"/>
        <v>0</v>
      </c>
    </row>
    <row r="927" spans="2:45" s="377" customFormat="1" hidden="1" outlineLevel="2">
      <c r="B927" s="377">
        <v>19</v>
      </c>
      <c r="C927" s="81"/>
      <c r="D927" s="338">
        <v>0</v>
      </c>
      <c r="E927" s="387">
        <f t="shared" si="371"/>
        <v>0</v>
      </c>
      <c r="F927" s="387">
        <f t="shared" si="371"/>
        <v>0</v>
      </c>
      <c r="G927" s="387">
        <f t="shared" si="371"/>
        <v>0</v>
      </c>
      <c r="H927" s="387">
        <f t="shared" si="371"/>
        <v>0</v>
      </c>
      <c r="I927" s="387">
        <f t="shared" si="371"/>
        <v>0</v>
      </c>
      <c r="J927" s="387">
        <f t="shared" si="371"/>
        <v>0</v>
      </c>
      <c r="K927" s="387">
        <f t="shared" si="371"/>
        <v>0</v>
      </c>
      <c r="L927" s="387">
        <f t="shared" si="371"/>
        <v>0</v>
      </c>
      <c r="M927" s="387">
        <f t="shared" si="371"/>
        <v>0</v>
      </c>
      <c r="N927" s="387">
        <f t="shared" si="371"/>
        <v>0</v>
      </c>
      <c r="O927" s="387">
        <f t="shared" si="371"/>
        <v>0</v>
      </c>
      <c r="P927" s="387">
        <f t="shared" si="371"/>
        <v>0</v>
      </c>
      <c r="Q927" s="387">
        <f t="shared" si="371"/>
        <v>0</v>
      </c>
      <c r="R927" s="387">
        <f t="shared" si="371"/>
        <v>0</v>
      </c>
      <c r="S927" s="387">
        <f t="shared" si="371"/>
        <v>0</v>
      </c>
      <c r="T927" s="387">
        <f t="shared" si="371"/>
        <v>0</v>
      </c>
      <c r="U927" s="387">
        <f t="shared" si="368"/>
        <v>0</v>
      </c>
      <c r="V927" s="387">
        <f t="shared" si="368"/>
        <v>0</v>
      </c>
      <c r="W927" s="387">
        <f t="shared" si="368"/>
        <v>0</v>
      </c>
      <c r="X927" s="387">
        <f t="shared" si="368"/>
        <v>0</v>
      </c>
      <c r="Y927" s="387">
        <f t="shared" si="368"/>
        <v>0</v>
      </c>
      <c r="Z927" s="387">
        <f t="shared" si="368"/>
        <v>0</v>
      </c>
      <c r="AA927" s="387">
        <f t="shared" si="368"/>
        <v>0</v>
      </c>
      <c r="AB927" s="387">
        <f t="shared" si="368"/>
        <v>0</v>
      </c>
      <c r="AC927" s="387">
        <f t="shared" si="368"/>
        <v>0</v>
      </c>
      <c r="AD927" s="387">
        <f t="shared" si="368"/>
        <v>0</v>
      </c>
      <c r="AE927" s="387">
        <f t="shared" si="368"/>
        <v>0</v>
      </c>
      <c r="AF927" s="387">
        <f t="shared" si="368"/>
        <v>0</v>
      </c>
      <c r="AG927" s="387">
        <f t="shared" si="368"/>
        <v>0</v>
      </c>
      <c r="AH927" s="387">
        <f t="shared" si="368"/>
        <v>0</v>
      </c>
      <c r="AI927" s="387">
        <f t="shared" si="368"/>
        <v>0</v>
      </c>
      <c r="AJ927" s="387">
        <f t="shared" si="368"/>
        <v>0</v>
      </c>
      <c r="AK927" s="387">
        <f t="shared" si="369"/>
        <v>0</v>
      </c>
      <c r="AL927" s="387">
        <f t="shared" si="369"/>
        <v>0</v>
      </c>
      <c r="AM927" s="387">
        <f t="shared" si="369"/>
        <v>0</v>
      </c>
      <c r="AN927" s="387">
        <f t="shared" si="369"/>
        <v>0</v>
      </c>
      <c r="AO927" s="387">
        <f t="shared" si="369"/>
        <v>0</v>
      </c>
      <c r="AP927" s="387">
        <f t="shared" si="369"/>
        <v>0</v>
      </c>
      <c r="AQ927" s="387">
        <f t="shared" si="369"/>
        <v>0</v>
      </c>
      <c r="AR927" s="387">
        <f t="shared" si="369"/>
        <v>0</v>
      </c>
      <c r="AS927" s="387">
        <f t="shared" si="367"/>
        <v>0</v>
      </c>
    </row>
    <row r="928" spans="2:45" s="377" customFormat="1" hidden="1" outlineLevel="2">
      <c r="B928" s="377">
        <v>20</v>
      </c>
      <c r="C928" s="81"/>
      <c r="D928" s="338">
        <v>0</v>
      </c>
      <c r="E928" s="387">
        <f t="shared" si="371"/>
        <v>0</v>
      </c>
      <c r="F928" s="387">
        <f t="shared" si="371"/>
        <v>0</v>
      </c>
      <c r="G928" s="387">
        <f t="shared" si="371"/>
        <v>0</v>
      </c>
      <c r="H928" s="387">
        <f t="shared" si="371"/>
        <v>0</v>
      </c>
      <c r="I928" s="387">
        <f t="shared" si="371"/>
        <v>0</v>
      </c>
      <c r="J928" s="387">
        <f t="shared" si="371"/>
        <v>0</v>
      </c>
      <c r="K928" s="387">
        <f t="shared" si="371"/>
        <v>0</v>
      </c>
      <c r="L928" s="387">
        <f t="shared" si="371"/>
        <v>0</v>
      </c>
      <c r="M928" s="387">
        <f t="shared" si="371"/>
        <v>0</v>
      </c>
      <c r="N928" s="387">
        <f t="shared" si="371"/>
        <v>0</v>
      </c>
      <c r="O928" s="387">
        <f t="shared" si="371"/>
        <v>0</v>
      </c>
      <c r="P928" s="387">
        <f t="shared" si="371"/>
        <v>0</v>
      </c>
      <c r="Q928" s="387">
        <f t="shared" si="371"/>
        <v>0</v>
      </c>
      <c r="R928" s="387">
        <f t="shared" si="371"/>
        <v>0</v>
      </c>
      <c r="S928" s="387">
        <f t="shared" si="371"/>
        <v>0</v>
      </c>
      <c r="T928" s="387">
        <f t="shared" si="371"/>
        <v>0</v>
      </c>
      <c r="U928" s="387">
        <f t="shared" si="368"/>
        <v>0</v>
      </c>
      <c r="V928" s="387">
        <f t="shared" si="368"/>
        <v>0</v>
      </c>
      <c r="W928" s="387">
        <f t="shared" si="368"/>
        <v>0</v>
      </c>
      <c r="X928" s="387">
        <f t="shared" si="368"/>
        <v>0</v>
      </c>
      <c r="Y928" s="387">
        <f t="shared" si="368"/>
        <v>0</v>
      </c>
      <c r="Z928" s="387">
        <f t="shared" si="368"/>
        <v>0</v>
      </c>
      <c r="AA928" s="387">
        <f t="shared" si="368"/>
        <v>0</v>
      </c>
      <c r="AB928" s="387">
        <f t="shared" si="368"/>
        <v>0</v>
      </c>
      <c r="AC928" s="387">
        <f t="shared" si="368"/>
        <v>0</v>
      </c>
      <c r="AD928" s="387">
        <f t="shared" si="368"/>
        <v>0</v>
      </c>
      <c r="AE928" s="387">
        <f t="shared" si="368"/>
        <v>0</v>
      </c>
      <c r="AF928" s="387">
        <f t="shared" si="368"/>
        <v>0</v>
      </c>
      <c r="AG928" s="387">
        <f t="shared" si="368"/>
        <v>0</v>
      </c>
      <c r="AH928" s="387">
        <f t="shared" si="368"/>
        <v>0</v>
      </c>
      <c r="AI928" s="387">
        <f t="shared" si="368"/>
        <v>0</v>
      </c>
      <c r="AJ928" s="387">
        <f t="shared" si="368"/>
        <v>0</v>
      </c>
      <c r="AK928" s="387">
        <f t="shared" si="369"/>
        <v>0</v>
      </c>
      <c r="AL928" s="387">
        <f t="shared" si="369"/>
        <v>0</v>
      </c>
      <c r="AM928" s="387">
        <f t="shared" si="369"/>
        <v>0</v>
      </c>
      <c r="AN928" s="387">
        <f t="shared" si="369"/>
        <v>0</v>
      </c>
      <c r="AO928" s="387">
        <f t="shared" si="369"/>
        <v>0</v>
      </c>
      <c r="AP928" s="387">
        <f t="shared" si="369"/>
        <v>0</v>
      </c>
      <c r="AQ928" s="387">
        <f t="shared" si="369"/>
        <v>0</v>
      </c>
      <c r="AR928" s="387">
        <f t="shared" si="369"/>
        <v>0</v>
      </c>
      <c r="AS928" s="387">
        <f t="shared" si="367"/>
        <v>0</v>
      </c>
    </row>
    <row r="929" spans="2:45" s="377" customFormat="1" hidden="1" outlineLevel="2">
      <c r="B929" s="377">
        <v>21</v>
      </c>
      <c r="C929" s="81"/>
      <c r="D929" s="338">
        <v>6.159030199342113</v>
      </c>
      <c r="E929" s="387">
        <f t="shared" si="371"/>
        <v>0</v>
      </c>
      <c r="F929" s="387">
        <f t="shared" si="371"/>
        <v>0</v>
      </c>
      <c r="G929" s="387">
        <f t="shared" si="371"/>
        <v>0</v>
      </c>
      <c r="H929" s="387">
        <f t="shared" si="371"/>
        <v>0</v>
      </c>
      <c r="I929" s="387">
        <f t="shared" si="371"/>
        <v>0</v>
      </c>
      <c r="J929" s="387">
        <f t="shared" si="371"/>
        <v>0</v>
      </c>
      <c r="K929" s="387">
        <f t="shared" si="371"/>
        <v>0</v>
      </c>
      <c r="L929" s="387">
        <f t="shared" si="371"/>
        <v>0</v>
      </c>
      <c r="M929" s="387">
        <f t="shared" si="371"/>
        <v>0</v>
      </c>
      <c r="N929" s="387">
        <f t="shared" si="371"/>
        <v>0</v>
      </c>
      <c r="O929" s="387">
        <f t="shared" si="371"/>
        <v>0</v>
      </c>
      <c r="P929" s="387">
        <f t="shared" si="371"/>
        <v>0</v>
      </c>
      <c r="Q929" s="387">
        <f t="shared" si="371"/>
        <v>0</v>
      </c>
      <c r="R929" s="387">
        <f t="shared" si="371"/>
        <v>0</v>
      </c>
      <c r="S929" s="387">
        <f t="shared" si="371"/>
        <v>0</v>
      </c>
      <c r="T929" s="387">
        <f t="shared" si="371"/>
        <v>0</v>
      </c>
      <c r="U929" s="387">
        <f t="shared" si="368"/>
        <v>0</v>
      </c>
      <c r="V929" s="387">
        <f t="shared" si="368"/>
        <v>0</v>
      </c>
      <c r="W929" s="387">
        <f t="shared" si="368"/>
        <v>0</v>
      </c>
      <c r="X929" s="387">
        <f t="shared" si="368"/>
        <v>0</v>
      </c>
      <c r="Y929" s="387">
        <f t="shared" si="368"/>
        <v>0</v>
      </c>
      <c r="Z929" s="387">
        <f t="shared" si="368"/>
        <v>1.2318060398684225</v>
      </c>
      <c r="AA929" s="387">
        <f t="shared" si="368"/>
        <v>1.2318060398684225</v>
      </c>
      <c r="AB929" s="387">
        <f t="shared" si="368"/>
        <v>1.2318060398684225</v>
      </c>
      <c r="AC929" s="387">
        <f t="shared" si="368"/>
        <v>1.2318060398684225</v>
      </c>
      <c r="AD929" s="387">
        <f t="shared" si="368"/>
        <v>1.2318060398684225</v>
      </c>
      <c r="AE929" s="387">
        <f t="shared" si="368"/>
        <v>0</v>
      </c>
      <c r="AF929" s="387">
        <f t="shared" si="368"/>
        <v>0</v>
      </c>
      <c r="AG929" s="387">
        <f t="shared" si="368"/>
        <v>0</v>
      </c>
      <c r="AH929" s="387">
        <f t="shared" si="368"/>
        <v>0</v>
      </c>
      <c r="AI929" s="387">
        <f t="shared" si="368"/>
        <v>0</v>
      </c>
      <c r="AJ929" s="387">
        <f t="shared" si="368"/>
        <v>0</v>
      </c>
      <c r="AK929" s="387">
        <f t="shared" si="369"/>
        <v>0</v>
      </c>
      <c r="AL929" s="387">
        <f t="shared" si="369"/>
        <v>0</v>
      </c>
      <c r="AM929" s="387">
        <f t="shared" si="369"/>
        <v>0</v>
      </c>
      <c r="AN929" s="387">
        <f t="shared" si="369"/>
        <v>0</v>
      </c>
      <c r="AO929" s="387">
        <f t="shared" si="369"/>
        <v>0</v>
      </c>
      <c r="AP929" s="387">
        <f t="shared" si="369"/>
        <v>0</v>
      </c>
      <c r="AQ929" s="387">
        <f t="shared" si="369"/>
        <v>0</v>
      </c>
      <c r="AR929" s="387">
        <f t="shared" si="369"/>
        <v>0</v>
      </c>
      <c r="AS929" s="387">
        <f t="shared" si="367"/>
        <v>6.1590301993421122</v>
      </c>
    </row>
    <row r="930" spans="2:45" s="377" customFormat="1" hidden="1" outlineLevel="2">
      <c r="B930" s="377">
        <v>22</v>
      </c>
      <c r="C930" s="81"/>
      <c r="D930" s="338">
        <v>0</v>
      </c>
      <c r="E930" s="387">
        <f t="shared" si="371"/>
        <v>0</v>
      </c>
      <c r="F930" s="387">
        <f t="shared" si="371"/>
        <v>0</v>
      </c>
      <c r="G930" s="387">
        <f t="shared" si="371"/>
        <v>0</v>
      </c>
      <c r="H930" s="387">
        <f t="shared" si="371"/>
        <v>0</v>
      </c>
      <c r="I930" s="387">
        <f t="shared" si="371"/>
        <v>0</v>
      </c>
      <c r="J930" s="387">
        <f t="shared" si="371"/>
        <v>0</v>
      </c>
      <c r="K930" s="387">
        <f t="shared" si="371"/>
        <v>0</v>
      </c>
      <c r="L930" s="387">
        <f t="shared" si="371"/>
        <v>0</v>
      </c>
      <c r="M930" s="387">
        <f t="shared" si="371"/>
        <v>0</v>
      </c>
      <c r="N930" s="387">
        <f t="shared" si="371"/>
        <v>0</v>
      </c>
      <c r="O930" s="387">
        <f t="shared" si="371"/>
        <v>0</v>
      </c>
      <c r="P930" s="387">
        <f t="shared" si="371"/>
        <v>0</v>
      </c>
      <c r="Q930" s="387">
        <f t="shared" si="371"/>
        <v>0</v>
      </c>
      <c r="R930" s="387">
        <f t="shared" si="371"/>
        <v>0</v>
      </c>
      <c r="S930" s="387">
        <f t="shared" si="371"/>
        <v>0</v>
      </c>
      <c r="T930" s="387">
        <f t="shared" si="371"/>
        <v>0</v>
      </c>
      <c r="U930" s="387">
        <f t="shared" si="368"/>
        <v>0</v>
      </c>
      <c r="V930" s="387">
        <f t="shared" si="368"/>
        <v>0</v>
      </c>
      <c r="W930" s="387">
        <f t="shared" si="368"/>
        <v>0</v>
      </c>
      <c r="X930" s="387">
        <f t="shared" si="368"/>
        <v>0</v>
      </c>
      <c r="Y930" s="387">
        <f t="shared" si="368"/>
        <v>0</v>
      </c>
      <c r="Z930" s="387">
        <f t="shared" si="368"/>
        <v>0</v>
      </c>
      <c r="AA930" s="387">
        <f t="shared" si="368"/>
        <v>0</v>
      </c>
      <c r="AB930" s="387">
        <f t="shared" si="368"/>
        <v>0</v>
      </c>
      <c r="AC930" s="387">
        <f t="shared" si="368"/>
        <v>0</v>
      </c>
      <c r="AD930" s="387">
        <f t="shared" si="368"/>
        <v>0</v>
      </c>
      <c r="AE930" s="387">
        <f t="shared" si="368"/>
        <v>0</v>
      </c>
      <c r="AF930" s="387">
        <f t="shared" si="368"/>
        <v>0</v>
      </c>
      <c r="AG930" s="387">
        <f t="shared" si="368"/>
        <v>0</v>
      </c>
      <c r="AH930" s="387">
        <f t="shared" si="368"/>
        <v>0</v>
      </c>
      <c r="AI930" s="387">
        <f t="shared" si="368"/>
        <v>0</v>
      </c>
      <c r="AJ930" s="387">
        <f t="shared" si="368"/>
        <v>0</v>
      </c>
      <c r="AK930" s="387">
        <f t="shared" si="369"/>
        <v>0</v>
      </c>
      <c r="AL930" s="387">
        <f t="shared" si="369"/>
        <v>0</v>
      </c>
      <c r="AM930" s="387">
        <f t="shared" si="369"/>
        <v>0</v>
      </c>
      <c r="AN930" s="387">
        <f t="shared" si="369"/>
        <v>0</v>
      </c>
      <c r="AO930" s="387">
        <f t="shared" si="369"/>
        <v>0</v>
      </c>
      <c r="AP930" s="387">
        <f t="shared" si="369"/>
        <v>0</v>
      </c>
      <c r="AQ930" s="387">
        <f t="shared" si="369"/>
        <v>0</v>
      </c>
      <c r="AR930" s="387">
        <f t="shared" si="369"/>
        <v>0</v>
      </c>
      <c r="AS930" s="387">
        <f t="shared" si="367"/>
        <v>0</v>
      </c>
    </row>
    <row r="931" spans="2:45" s="377" customFormat="1" hidden="1" outlineLevel="2">
      <c r="B931" s="377">
        <v>23</v>
      </c>
      <c r="C931" s="81"/>
      <c r="D931" s="338">
        <v>0</v>
      </c>
      <c r="E931" s="387">
        <f t="shared" si="371"/>
        <v>0</v>
      </c>
      <c r="F931" s="387">
        <f t="shared" si="371"/>
        <v>0</v>
      </c>
      <c r="G931" s="387">
        <f t="shared" si="371"/>
        <v>0</v>
      </c>
      <c r="H931" s="387">
        <f t="shared" si="371"/>
        <v>0</v>
      </c>
      <c r="I931" s="387">
        <f t="shared" si="371"/>
        <v>0</v>
      </c>
      <c r="J931" s="387">
        <f t="shared" si="371"/>
        <v>0</v>
      </c>
      <c r="K931" s="387">
        <f t="shared" si="371"/>
        <v>0</v>
      </c>
      <c r="L931" s="387">
        <f t="shared" si="371"/>
        <v>0</v>
      </c>
      <c r="M931" s="387">
        <f t="shared" si="371"/>
        <v>0</v>
      </c>
      <c r="N931" s="387">
        <f t="shared" si="371"/>
        <v>0</v>
      </c>
      <c r="O931" s="387">
        <f t="shared" si="371"/>
        <v>0</v>
      </c>
      <c r="P931" s="387">
        <f t="shared" si="371"/>
        <v>0</v>
      </c>
      <c r="Q931" s="387">
        <f t="shared" si="371"/>
        <v>0</v>
      </c>
      <c r="R931" s="387">
        <f t="shared" si="371"/>
        <v>0</v>
      </c>
      <c r="S931" s="387">
        <f t="shared" si="371"/>
        <v>0</v>
      </c>
      <c r="T931" s="387">
        <f t="shared" si="371"/>
        <v>0</v>
      </c>
      <c r="U931" s="387">
        <f t="shared" si="368"/>
        <v>0</v>
      </c>
      <c r="V931" s="387">
        <f t="shared" si="368"/>
        <v>0</v>
      </c>
      <c r="W931" s="387">
        <f t="shared" si="368"/>
        <v>0</v>
      </c>
      <c r="X931" s="387">
        <f t="shared" si="368"/>
        <v>0</v>
      </c>
      <c r="Y931" s="387">
        <f t="shared" si="368"/>
        <v>0</v>
      </c>
      <c r="Z931" s="387">
        <f t="shared" si="368"/>
        <v>0</v>
      </c>
      <c r="AA931" s="387">
        <f t="shared" si="368"/>
        <v>0</v>
      </c>
      <c r="AB931" s="387">
        <f t="shared" si="368"/>
        <v>0</v>
      </c>
      <c r="AC931" s="387">
        <f t="shared" si="368"/>
        <v>0</v>
      </c>
      <c r="AD931" s="387">
        <f t="shared" si="368"/>
        <v>0</v>
      </c>
      <c r="AE931" s="387">
        <f t="shared" si="368"/>
        <v>0</v>
      </c>
      <c r="AF931" s="387">
        <f t="shared" si="368"/>
        <v>0</v>
      </c>
      <c r="AG931" s="387">
        <f t="shared" si="368"/>
        <v>0</v>
      </c>
      <c r="AH931" s="387">
        <f t="shared" si="368"/>
        <v>0</v>
      </c>
      <c r="AI931" s="387">
        <f t="shared" si="368"/>
        <v>0</v>
      </c>
      <c r="AJ931" s="387">
        <f t="shared" si="368"/>
        <v>0</v>
      </c>
      <c r="AK931" s="387">
        <f t="shared" si="369"/>
        <v>0</v>
      </c>
      <c r="AL931" s="387">
        <f t="shared" si="369"/>
        <v>0</v>
      </c>
      <c r="AM931" s="387">
        <f t="shared" si="369"/>
        <v>0</v>
      </c>
      <c r="AN931" s="387">
        <f t="shared" si="369"/>
        <v>0</v>
      </c>
      <c r="AO931" s="387">
        <f t="shared" si="369"/>
        <v>0</v>
      </c>
      <c r="AP931" s="387">
        <f t="shared" si="369"/>
        <v>0</v>
      </c>
      <c r="AQ931" s="387">
        <f t="shared" si="369"/>
        <v>0</v>
      </c>
      <c r="AR931" s="387">
        <f t="shared" si="369"/>
        <v>0</v>
      </c>
      <c r="AS931" s="387">
        <f t="shared" si="367"/>
        <v>0</v>
      </c>
    </row>
    <row r="932" spans="2:45" s="377" customFormat="1" hidden="1" outlineLevel="2">
      <c r="B932" s="377">
        <v>24</v>
      </c>
      <c r="C932" s="81"/>
      <c r="D932" s="338">
        <v>0</v>
      </c>
      <c r="E932" s="387">
        <f t="shared" si="371"/>
        <v>0</v>
      </c>
      <c r="F932" s="387">
        <f t="shared" si="371"/>
        <v>0</v>
      </c>
      <c r="G932" s="387">
        <f t="shared" si="371"/>
        <v>0</v>
      </c>
      <c r="H932" s="387">
        <f t="shared" si="371"/>
        <v>0</v>
      </c>
      <c r="I932" s="387">
        <f t="shared" si="371"/>
        <v>0</v>
      </c>
      <c r="J932" s="387">
        <f t="shared" si="371"/>
        <v>0</v>
      </c>
      <c r="K932" s="387">
        <f t="shared" si="371"/>
        <v>0</v>
      </c>
      <c r="L932" s="387">
        <f t="shared" si="371"/>
        <v>0</v>
      </c>
      <c r="M932" s="387">
        <f t="shared" si="371"/>
        <v>0</v>
      </c>
      <c r="N932" s="387">
        <f t="shared" si="371"/>
        <v>0</v>
      </c>
      <c r="O932" s="387">
        <f t="shared" si="371"/>
        <v>0</v>
      </c>
      <c r="P932" s="387">
        <f t="shared" si="371"/>
        <v>0</v>
      </c>
      <c r="Q932" s="387">
        <f t="shared" si="371"/>
        <v>0</v>
      </c>
      <c r="R932" s="387">
        <f t="shared" si="371"/>
        <v>0</v>
      </c>
      <c r="S932" s="387">
        <f t="shared" si="371"/>
        <v>0</v>
      </c>
      <c r="T932" s="387">
        <f t="shared" si="371"/>
        <v>0</v>
      </c>
      <c r="U932" s="387">
        <f t="shared" si="368"/>
        <v>0</v>
      </c>
      <c r="V932" s="387">
        <f t="shared" si="368"/>
        <v>0</v>
      </c>
      <c r="W932" s="387">
        <f t="shared" si="368"/>
        <v>0</v>
      </c>
      <c r="X932" s="387">
        <f t="shared" si="368"/>
        <v>0</v>
      </c>
      <c r="Y932" s="387">
        <f t="shared" si="368"/>
        <v>0</v>
      </c>
      <c r="Z932" s="387">
        <f t="shared" si="368"/>
        <v>0</v>
      </c>
      <c r="AA932" s="387">
        <f t="shared" si="368"/>
        <v>0</v>
      </c>
      <c r="AB932" s="387">
        <f t="shared" si="368"/>
        <v>0</v>
      </c>
      <c r="AC932" s="387">
        <f t="shared" si="368"/>
        <v>0</v>
      </c>
      <c r="AD932" s="387">
        <f t="shared" si="368"/>
        <v>0</v>
      </c>
      <c r="AE932" s="387">
        <f t="shared" si="368"/>
        <v>0</v>
      </c>
      <c r="AF932" s="387">
        <f t="shared" si="368"/>
        <v>0</v>
      </c>
      <c r="AG932" s="387">
        <f t="shared" si="368"/>
        <v>0</v>
      </c>
      <c r="AH932" s="387">
        <f t="shared" si="368"/>
        <v>0</v>
      </c>
      <c r="AI932" s="387">
        <f t="shared" si="368"/>
        <v>0</v>
      </c>
      <c r="AJ932" s="387">
        <f t="shared" si="368"/>
        <v>0</v>
      </c>
      <c r="AK932" s="387">
        <f t="shared" si="369"/>
        <v>0</v>
      </c>
      <c r="AL932" s="387">
        <f t="shared" si="369"/>
        <v>0</v>
      </c>
      <c r="AM932" s="387">
        <f t="shared" si="369"/>
        <v>0</v>
      </c>
      <c r="AN932" s="387">
        <f t="shared" si="369"/>
        <v>0</v>
      </c>
      <c r="AO932" s="387">
        <f t="shared" si="369"/>
        <v>0</v>
      </c>
      <c r="AP932" s="387">
        <f t="shared" si="369"/>
        <v>0</v>
      </c>
      <c r="AQ932" s="387">
        <f t="shared" si="369"/>
        <v>0</v>
      </c>
      <c r="AR932" s="387">
        <f t="shared" si="369"/>
        <v>0</v>
      </c>
      <c r="AS932" s="387">
        <f t="shared" si="367"/>
        <v>0</v>
      </c>
    </row>
    <row r="933" spans="2:45" s="377" customFormat="1" hidden="1" outlineLevel="2">
      <c r="B933" s="377">
        <v>25</v>
      </c>
      <c r="C933" s="81"/>
      <c r="D933" s="338">
        <v>0</v>
      </c>
      <c r="E933" s="387">
        <f t="shared" si="371"/>
        <v>0</v>
      </c>
      <c r="F933" s="387">
        <f t="shared" si="371"/>
        <v>0</v>
      </c>
      <c r="G933" s="387">
        <f t="shared" si="371"/>
        <v>0</v>
      </c>
      <c r="H933" s="387">
        <f t="shared" si="371"/>
        <v>0</v>
      </c>
      <c r="I933" s="387">
        <f t="shared" si="371"/>
        <v>0</v>
      </c>
      <c r="J933" s="387">
        <f t="shared" si="371"/>
        <v>0</v>
      </c>
      <c r="K933" s="387">
        <f t="shared" si="371"/>
        <v>0</v>
      </c>
      <c r="L933" s="387">
        <f t="shared" si="371"/>
        <v>0</v>
      </c>
      <c r="M933" s="387">
        <f t="shared" si="371"/>
        <v>0</v>
      </c>
      <c r="N933" s="387">
        <f t="shared" si="371"/>
        <v>0</v>
      </c>
      <c r="O933" s="387">
        <f t="shared" si="371"/>
        <v>0</v>
      </c>
      <c r="P933" s="387">
        <f t="shared" si="371"/>
        <v>0</v>
      </c>
      <c r="Q933" s="387">
        <f t="shared" si="371"/>
        <v>0</v>
      </c>
      <c r="R933" s="387">
        <f t="shared" si="371"/>
        <v>0</v>
      </c>
      <c r="S933" s="387">
        <f t="shared" si="371"/>
        <v>0</v>
      </c>
      <c r="T933" s="387">
        <f t="shared" si="371"/>
        <v>0</v>
      </c>
      <c r="U933" s="387">
        <f t="shared" si="368"/>
        <v>0</v>
      </c>
      <c r="V933" s="387">
        <f t="shared" si="368"/>
        <v>0</v>
      </c>
      <c r="W933" s="387">
        <f t="shared" si="368"/>
        <v>0</v>
      </c>
      <c r="X933" s="387">
        <f t="shared" si="368"/>
        <v>0</v>
      </c>
      <c r="Y933" s="387">
        <f t="shared" si="368"/>
        <v>0</v>
      </c>
      <c r="Z933" s="387">
        <f t="shared" si="368"/>
        <v>0</v>
      </c>
      <c r="AA933" s="387">
        <f t="shared" si="368"/>
        <v>0</v>
      </c>
      <c r="AB933" s="387">
        <f t="shared" si="368"/>
        <v>0</v>
      </c>
      <c r="AC933" s="387">
        <f t="shared" si="368"/>
        <v>0</v>
      </c>
      <c r="AD933" s="387">
        <f t="shared" si="368"/>
        <v>0</v>
      </c>
      <c r="AE933" s="387">
        <f t="shared" si="368"/>
        <v>0</v>
      </c>
      <c r="AF933" s="387">
        <f t="shared" si="368"/>
        <v>0</v>
      </c>
      <c r="AG933" s="387">
        <f t="shared" si="368"/>
        <v>0</v>
      </c>
      <c r="AH933" s="387">
        <f t="shared" si="368"/>
        <v>0</v>
      </c>
      <c r="AI933" s="387">
        <f t="shared" si="368"/>
        <v>0</v>
      </c>
      <c r="AJ933" s="387">
        <f t="shared" si="368"/>
        <v>0</v>
      </c>
      <c r="AK933" s="387">
        <f t="shared" si="369"/>
        <v>0</v>
      </c>
      <c r="AL933" s="387">
        <f t="shared" si="369"/>
        <v>0</v>
      </c>
      <c r="AM933" s="387">
        <f t="shared" si="369"/>
        <v>0</v>
      </c>
      <c r="AN933" s="387">
        <f t="shared" si="369"/>
        <v>0</v>
      </c>
      <c r="AO933" s="387">
        <f t="shared" si="369"/>
        <v>0</v>
      </c>
      <c r="AP933" s="387">
        <f t="shared" si="369"/>
        <v>0</v>
      </c>
      <c r="AQ933" s="387">
        <f t="shared" si="369"/>
        <v>0</v>
      </c>
      <c r="AR933" s="387">
        <f t="shared" si="369"/>
        <v>0</v>
      </c>
      <c r="AS933" s="387">
        <f t="shared" si="367"/>
        <v>0</v>
      </c>
    </row>
    <row r="934" spans="2:45" s="377" customFormat="1" hidden="1" outlineLevel="2">
      <c r="B934" s="377">
        <v>26</v>
      </c>
      <c r="C934" s="81"/>
      <c r="D934" s="338">
        <v>6.159030199342113</v>
      </c>
      <c r="E934" s="387">
        <f t="shared" si="371"/>
        <v>0</v>
      </c>
      <c r="F934" s="387">
        <f t="shared" si="371"/>
        <v>0</v>
      </c>
      <c r="G934" s="387">
        <f t="shared" si="371"/>
        <v>0</v>
      </c>
      <c r="H934" s="387">
        <f t="shared" si="371"/>
        <v>0</v>
      </c>
      <c r="I934" s="387">
        <f t="shared" si="371"/>
        <v>0</v>
      </c>
      <c r="J934" s="387">
        <f t="shared" si="371"/>
        <v>0</v>
      </c>
      <c r="K934" s="387">
        <f t="shared" si="371"/>
        <v>0</v>
      </c>
      <c r="L934" s="387">
        <f t="shared" si="371"/>
        <v>0</v>
      </c>
      <c r="M934" s="387">
        <f t="shared" si="371"/>
        <v>0</v>
      </c>
      <c r="N934" s="387">
        <f t="shared" si="371"/>
        <v>0</v>
      </c>
      <c r="O934" s="387">
        <f t="shared" si="371"/>
        <v>0</v>
      </c>
      <c r="P934" s="387">
        <f t="shared" si="371"/>
        <v>0</v>
      </c>
      <c r="Q934" s="387">
        <f t="shared" si="371"/>
        <v>0</v>
      </c>
      <c r="R934" s="387">
        <f t="shared" si="371"/>
        <v>0</v>
      </c>
      <c r="S934" s="387">
        <f t="shared" si="371"/>
        <v>0</v>
      </c>
      <c r="T934" s="387">
        <f t="shared" si="371"/>
        <v>0</v>
      </c>
      <c r="U934" s="387">
        <f t="shared" si="368"/>
        <v>0</v>
      </c>
      <c r="V934" s="387">
        <f t="shared" si="368"/>
        <v>0</v>
      </c>
      <c r="W934" s="387">
        <f t="shared" si="368"/>
        <v>0</v>
      </c>
      <c r="X934" s="387">
        <f t="shared" si="368"/>
        <v>0</v>
      </c>
      <c r="Y934" s="387">
        <f t="shared" si="368"/>
        <v>0</v>
      </c>
      <c r="Z934" s="387">
        <f t="shared" si="368"/>
        <v>0</v>
      </c>
      <c r="AA934" s="387">
        <f t="shared" si="368"/>
        <v>0</v>
      </c>
      <c r="AB934" s="387">
        <f t="shared" si="368"/>
        <v>0</v>
      </c>
      <c r="AC934" s="387">
        <f t="shared" si="368"/>
        <v>0</v>
      </c>
      <c r="AD934" s="387">
        <f t="shared" si="368"/>
        <v>0</v>
      </c>
      <c r="AE934" s="387">
        <f t="shared" si="368"/>
        <v>1.2318060398684225</v>
      </c>
      <c r="AF934" s="387">
        <f t="shared" si="368"/>
        <v>1.2318060398684225</v>
      </c>
      <c r="AG934" s="387">
        <f t="shared" si="368"/>
        <v>1.2318060398684225</v>
      </c>
      <c r="AH934" s="387">
        <f t="shared" si="368"/>
        <v>1.2318060398684225</v>
      </c>
      <c r="AI934" s="387">
        <f t="shared" si="368"/>
        <v>1.2318060398684225</v>
      </c>
      <c r="AJ934" s="387">
        <f t="shared" si="368"/>
        <v>0</v>
      </c>
      <c r="AK934" s="387">
        <f t="shared" si="369"/>
        <v>0</v>
      </c>
      <c r="AL934" s="387">
        <f t="shared" si="369"/>
        <v>0</v>
      </c>
      <c r="AM934" s="387">
        <f t="shared" si="369"/>
        <v>0</v>
      </c>
      <c r="AN934" s="387">
        <f t="shared" si="369"/>
        <v>0</v>
      </c>
      <c r="AO934" s="387">
        <f t="shared" si="369"/>
        <v>0</v>
      </c>
      <c r="AP934" s="387">
        <f t="shared" si="369"/>
        <v>0</v>
      </c>
      <c r="AQ934" s="387">
        <f t="shared" si="369"/>
        <v>0</v>
      </c>
      <c r="AR934" s="387">
        <f t="shared" si="369"/>
        <v>0</v>
      </c>
      <c r="AS934" s="387">
        <f t="shared" si="367"/>
        <v>6.1590301993421122</v>
      </c>
    </row>
    <row r="935" spans="2:45" s="377" customFormat="1" hidden="1" outlineLevel="2">
      <c r="B935" s="377">
        <v>27</v>
      </c>
      <c r="C935" s="81"/>
      <c r="D935" s="338">
        <v>0</v>
      </c>
      <c r="E935" s="387">
        <f t="shared" si="371"/>
        <v>0</v>
      </c>
      <c r="F935" s="387">
        <f t="shared" si="371"/>
        <v>0</v>
      </c>
      <c r="G935" s="387">
        <f t="shared" si="371"/>
        <v>0</v>
      </c>
      <c r="H935" s="387">
        <f t="shared" si="371"/>
        <v>0</v>
      </c>
      <c r="I935" s="387">
        <f t="shared" si="371"/>
        <v>0</v>
      </c>
      <c r="J935" s="387">
        <f t="shared" si="371"/>
        <v>0</v>
      </c>
      <c r="K935" s="387">
        <f t="shared" si="371"/>
        <v>0</v>
      </c>
      <c r="L935" s="387">
        <f t="shared" si="371"/>
        <v>0</v>
      </c>
      <c r="M935" s="387">
        <f t="shared" si="371"/>
        <v>0</v>
      </c>
      <c r="N935" s="387">
        <f t="shared" si="371"/>
        <v>0</v>
      </c>
      <c r="O935" s="387">
        <f t="shared" si="371"/>
        <v>0</v>
      </c>
      <c r="P935" s="387">
        <f t="shared" si="371"/>
        <v>0</v>
      </c>
      <c r="Q935" s="387">
        <f t="shared" si="371"/>
        <v>0</v>
      </c>
      <c r="R935" s="387">
        <f t="shared" si="371"/>
        <v>0</v>
      </c>
      <c r="S935" s="387">
        <f t="shared" si="371"/>
        <v>0</v>
      </c>
      <c r="T935" s="387">
        <f t="shared" si="371"/>
        <v>0</v>
      </c>
      <c r="U935" s="387">
        <f t="shared" si="368"/>
        <v>0</v>
      </c>
      <c r="V935" s="387">
        <f t="shared" si="368"/>
        <v>0</v>
      </c>
      <c r="W935" s="387">
        <f t="shared" si="368"/>
        <v>0</v>
      </c>
      <c r="X935" s="387">
        <f t="shared" si="368"/>
        <v>0</v>
      </c>
      <c r="Y935" s="387">
        <f t="shared" si="368"/>
        <v>0</v>
      </c>
      <c r="Z935" s="387">
        <f t="shared" si="368"/>
        <v>0</v>
      </c>
      <c r="AA935" s="387">
        <f t="shared" si="368"/>
        <v>0</v>
      </c>
      <c r="AB935" s="387">
        <f t="shared" si="368"/>
        <v>0</v>
      </c>
      <c r="AC935" s="387">
        <f t="shared" si="368"/>
        <v>0</v>
      </c>
      <c r="AD935" s="387">
        <f t="shared" si="368"/>
        <v>0</v>
      </c>
      <c r="AE935" s="387">
        <f t="shared" si="368"/>
        <v>0</v>
      </c>
      <c r="AF935" s="387">
        <f t="shared" si="368"/>
        <v>0</v>
      </c>
      <c r="AG935" s="387">
        <f t="shared" si="368"/>
        <v>0</v>
      </c>
      <c r="AH935" s="387">
        <f t="shared" si="368"/>
        <v>0</v>
      </c>
      <c r="AI935" s="387">
        <f t="shared" si="368"/>
        <v>0</v>
      </c>
      <c r="AJ935" s="387">
        <f t="shared" si="368"/>
        <v>0</v>
      </c>
      <c r="AK935" s="387">
        <f t="shared" si="369"/>
        <v>0</v>
      </c>
      <c r="AL935" s="387">
        <f t="shared" si="369"/>
        <v>0</v>
      </c>
      <c r="AM935" s="387">
        <f t="shared" si="369"/>
        <v>0</v>
      </c>
      <c r="AN935" s="387">
        <f t="shared" si="369"/>
        <v>0</v>
      </c>
      <c r="AO935" s="387">
        <f t="shared" si="369"/>
        <v>0</v>
      </c>
      <c r="AP935" s="387">
        <f t="shared" si="369"/>
        <v>0</v>
      </c>
      <c r="AQ935" s="387">
        <f t="shared" si="369"/>
        <v>0</v>
      </c>
      <c r="AR935" s="387">
        <f t="shared" si="369"/>
        <v>0</v>
      </c>
      <c r="AS935" s="387">
        <f t="shared" si="367"/>
        <v>0</v>
      </c>
    </row>
    <row r="936" spans="2:45" s="377" customFormat="1" hidden="1" outlineLevel="2">
      <c r="B936" s="377">
        <v>28</v>
      </c>
      <c r="C936" s="81"/>
      <c r="D936" s="338">
        <v>0</v>
      </c>
      <c r="E936" s="387">
        <f t="shared" si="371"/>
        <v>0</v>
      </c>
      <c r="F936" s="387">
        <f t="shared" si="371"/>
        <v>0</v>
      </c>
      <c r="G936" s="387">
        <f t="shared" si="371"/>
        <v>0</v>
      </c>
      <c r="H936" s="387">
        <f t="shared" si="371"/>
        <v>0</v>
      </c>
      <c r="I936" s="387">
        <f t="shared" si="371"/>
        <v>0</v>
      </c>
      <c r="J936" s="387">
        <f t="shared" si="371"/>
        <v>0</v>
      </c>
      <c r="K936" s="387">
        <f t="shared" si="371"/>
        <v>0</v>
      </c>
      <c r="L936" s="387">
        <f t="shared" si="371"/>
        <v>0</v>
      </c>
      <c r="M936" s="387">
        <f t="shared" si="371"/>
        <v>0</v>
      </c>
      <c r="N936" s="387">
        <f t="shared" si="371"/>
        <v>0</v>
      </c>
      <c r="O936" s="387">
        <f t="shared" si="371"/>
        <v>0</v>
      </c>
      <c r="P936" s="387">
        <f t="shared" si="371"/>
        <v>0</v>
      </c>
      <c r="Q936" s="387">
        <f t="shared" si="371"/>
        <v>0</v>
      </c>
      <c r="R936" s="387">
        <f t="shared" si="371"/>
        <v>0</v>
      </c>
      <c r="S936" s="387">
        <f t="shared" si="371"/>
        <v>0</v>
      </c>
      <c r="T936" s="387">
        <f t="shared" si="371"/>
        <v>0</v>
      </c>
      <c r="U936" s="387">
        <f t="shared" si="368"/>
        <v>0</v>
      </c>
      <c r="V936" s="387">
        <f t="shared" si="368"/>
        <v>0</v>
      </c>
      <c r="W936" s="387">
        <f t="shared" si="368"/>
        <v>0</v>
      </c>
      <c r="X936" s="387">
        <f t="shared" si="368"/>
        <v>0</v>
      </c>
      <c r="Y936" s="387">
        <f t="shared" si="368"/>
        <v>0</v>
      </c>
      <c r="Z936" s="387">
        <f t="shared" si="368"/>
        <v>0</v>
      </c>
      <c r="AA936" s="387">
        <f t="shared" si="368"/>
        <v>0</v>
      </c>
      <c r="AB936" s="387">
        <f t="shared" si="368"/>
        <v>0</v>
      </c>
      <c r="AC936" s="387">
        <f t="shared" si="368"/>
        <v>0</v>
      </c>
      <c r="AD936" s="387">
        <f t="shared" si="368"/>
        <v>0</v>
      </c>
      <c r="AE936" s="387">
        <f t="shared" si="368"/>
        <v>0</v>
      </c>
      <c r="AF936" s="387">
        <f t="shared" si="368"/>
        <v>0</v>
      </c>
      <c r="AG936" s="387">
        <f t="shared" si="368"/>
        <v>0</v>
      </c>
      <c r="AH936" s="387">
        <f t="shared" si="368"/>
        <v>0</v>
      </c>
      <c r="AI936" s="387">
        <f t="shared" si="368"/>
        <v>0</v>
      </c>
      <c r="AJ936" s="387">
        <f t="shared" si="368"/>
        <v>0</v>
      </c>
      <c r="AK936" s="387">
        <f t="shared" si="369"/>
        <v>0</v>
      </c>
      <c r="AL936" s="387">
        <f t="shared" si="369"/>
        <v>0</v>
      </c>
      <c r="AM936" s="387">
        <f t="shared" si="369"/>
        <v>0</v>
      </c>
      <c r="AN936" s="387">
        <f t="shared" si="369"/>
        <v>0</v>
      </c>
      <c r="AO936" s="387">
        <f t="shared" si="369"/>
        <v>0</v>
      </c>
      <c r="AP936" s="387">
        <f t="shared" si="369"/>
        <v>0</v>
      </c>
      <c r="AQ936" s="387">
        <f t="shared" si="369"/>
        <v>0</v>
      </c>
      <c r="AR936" s="387">
        <f t="shared" si="369"/>
        <v>0</v>
      </c>
      <c r="AS936" s="387">
        <f t="shared" si="367"/>
        <v>0</v>
      </c>
    </row>
    <row r="937" spans="2:45" s="377" customFormat="1" hidden="1" outlineLevel="2">
      <c r="B937" s="377">
        <v>29</v>
      </c>
      <c r="C937" s="81"/>
      <c r="D937" s="338">
        <v>0</v>
      </c>
      <c r="E937" s="387">
        <f t="shared" si="371"/>
        <v>0</v>
      </c>
      <c r="F937" s="387">
        <f t="shared" si="371"/>
        <v>0</v>
      </c>
      <c r="G937" s="387">
        <f t="shared" si="371"/>
        <v>0</v>
      </c>
      <c r="H937" s="387">
        <f t="shared" si="371"/>
        <v>0</v>
      </c>
      <c r="I937" s="387">
        <f t="shared" si="371"/>
        <v>0</v>
      </c>
      <c r="J937" s="387">
        <f t="shared" si="371"/>
        <v>0</v>
      </c>
      <c r="K937" s="387">
        <f t="shared" si="371"/>
        <v>0</v>
      </c>
      <c r="L937" s="387">
        <f t="shared" si="371"/>
        <v>0</v>
      </c>
      <c r="M937" s="387">
        <f t="shared" si="371"/>
        <v>0</v>
      </c>
      <c r="N937" s="387">
        <f t="shared" si="371"/>
        <v>0</v>
      </c>
      <c r="O937" s="387">
        <f t="shared" si="371"/>
        <v>0</v>
      </c>
      <c r="P937" s="387">
        <f t="shared" si="371"/>
        <v>0</v>
      </c>
      <c r="Q937" s="387">
        <f t="shared" si="371"/>
        <v>0</v>
      </c>
      <c r="R937" s="387">
        <f t="shared" si="371"/>
        <v>0</v>
      </c>
      <c r="S937" s="387">
        <f t="shared" si="371"/>
        <v>0</v>
      </c>
      <c r="T937" s="387">
        <f t="shared" si="371"/>
        <v>0</v>
      </c>
      <c r="U937" s="387">
        <f t="shared" si="368"/>
        <v>0</v>
      </c>
      <c r="V937" s="387">
        <f t="shared" si="368"/>
        <v>0</v>
      </c>
      <c r="W937" s="387">
        <f t="shared" si="368"/>
        <v>0</v>
      </c>
      <c r="X937" s="387">
        <f t="shared" si="368"/>
        <v>0</v>
      </c>
      <c r="Y937" s="387">
        <f t="shared" si="368"/>
        <v>0</v>
      </c>
      <c r="Z937" s="387">
        <f t="shared" si="368"/>
        <v>0</v>
      </c>
      <c r="AA937" s="387">
        <f t="shared" si="368"/>
        <v>0</v>
      </c>
      <c r="AB937" s="387">
        <f t="shared" si="368"/>
        <v>0</v>
      </c>
      <c r="AC937" s="387">
        <f t="shared" si="368"/>
        <v>0</v>
      </c>
      <c r="AD937" s="387">
        <f t="shared" si="368"/>
        <v>0</v>
      </c>
      <c r="AE937" s="387">
        <f t="shared" si="368"/>
        <v>0</v>
      </c>
      <c r="AF937" s="387">
        <f t="shared" si="368"/>
        <v>0</v>
      </c>
      <c r="AG937" s="387">
        <f t="shared" si="368"/>
        <v>0</v>
      </c>
      <c r="AH937" s="387">
        <f t="shared" si="368"/>
        <v>0</v>
      </c>
      <c r="AI937" s="387">
        <f t="shared" si="368"/>
        <v>0</v>
      </c>
      <c r="AJ937" s="387">
        <f t="shared" si="368"/>
        <v>0</v>
      </c>
      <c r="AK937" s="387">
        <f t="shared" si="369"/>
        <v>0</v>
      </c>
      <c r="AL937" s="387">
        <f t="shared" si="369"/>
        <v>0</v>
      </c>
      <c r="AM937" s="387">
        <f t="shared" si="369"/>
        <v>0</v>
      </c>
      <c r="AN937" s="387">
        <f t="shared" si="369"/>
        <v>0</v>
      </c>
      <c r="AO937" s="387">
        <f t="shared" si="369"/>
        <v>0</v>
      </c>
      <c r="AP937" s="387">
        <f t="shared" si="369"/>
        <v>0</v>
      </c>
      <c r="AQ937" s="387">
        <f t="shared" si="369"/>
        <v>0</v>
      </c>
      <c r="AR937" s="387">
        <f t="shared" si="369"/>
        <v>0</v>
      </c>
      <c r="AS937" s="387">
        <f t="shared" si="367"/>
        <v>0</v>
      </c>
    </row>
    <row r="938" spans="2:45" s="377" customFormat="1" hidden="1" outlineLevel="2">
      <c r="B938" s="377">
        <v>30</v>
      </c>
      <c r="C938" s="81"/>
      <c r="D938" s="338">
        <v>0</v>
      </c>
      <c r="E938" s="387">
        <f t="shared" si="371"/>
        <v>0</v>
      </c>
      <c r="F938" s="387">
        <f t="shared" si="371"/>
        <v>0</v>
      </c>
      <c r="G938" s="387">
        <f t="shared" si="371"/>
        <v>0</v>
      </c>
      <c r="H938" s="387">
        <f t="shared" si="371"/>
        <v>0</v>
      </c>
      <c r="I938" s="387">
        <f t="shared" si="371"/>
        <v>0</v>
      </c>
      <c r="J938" s="387">
        <f t="shared" si="371"/>
        <v>0</v>
      </c>
      <c r="K938" s="387">
        <f t="shared" si="371"/>
        <v>0</v>
      </c>
      <c r="L938" s="387">
        <f t="shared" si="371"/>
        <v>0</v>
      </c>
      <c r="M938" s="387">
        <f t="shared" si="371"/>
        <v>0</v>
      </c>
      <c r="N938" s="387">
        <f t="shared" si="371"/>
        <v>0</v>
      </c>
      <c r="O938" s="387">
        <f t="shared" si="371"/>
        <v>0</v>
      </c>
      <c r="P938" s="387">
        <f t="shared" si="371"/>
        <v>0</v>
      </c>
      <c r="Q938" s="387">
        <f t="shared" si="371"/>
        <v>0</v>
      </c>
      <c r="R938" s="387">
        <f t="shared" si="371"/>
        <v>0</v>
      </c>
      <c r="S938" s="387">
        <f t="shared" si="371"/>
        <v>0</v>
      </c>
      <c r="T938" s="387">
        <f t="shared" si="371"/>
        <v>0</v>
      </c>
      <c r="U938" s="387">
        <f t="shared" si="368"/>
        <v>0</v>
      </c>
      <c r="V938" s="387">
        <f t="shared" si="368"/>
        <v>0</v>
      </c>
      <c r="W938" s="387">
        <f t="shared" si="368"/>
        <v>0</v>
      </c>
      <c r="X938" s="387">
        <f t="shared" si="368"/>
        <v>0</v>
      </c>
      <c r="Y938" s="387">
        <f t="shared" si="368"/>
        <v>0</v>
      </c>
      <c r="Z938" s="387">
        <f t="shared" si="368"/>
        <v>0</v>
      </c>
      <c r="AA938" s="387">
        <f t="shared" si="368"/>
        <v>0</v>
      </c>
      <c r="AB938" s="387">
        <f t="shared" si="368"/>
        <v>0</v>
      </c>
      <c r="AC938" s="387">
        <f t="shared" si="368"/>
        <v>0</v>
      </c>
      <c r="AD938" s="387">
        <f t="shared" si="368"/>
        <v>0</v>
      </c>
      <c r="AE938" s="387">
        <f t="shared" si="368"/>
        <v>0</v>
      </c>
      <c r="AF938" s="387">
        <f t="shared" si="368"/>
        <v>0</v>
      </c>
      <c r="AG938" s="387">
        <f t="shared" si="368"/>
        <v>0</v>
      </c>
      <c r="AH938" s="387">
        <f t="shared" si="368"/>
        <v>0</v>
      </c>
      <c r="AI938" s="387">
        <f t="shared" si="368"/>
        <v>0</v>
      </c>
      <c r="AJ938" s="387">
        <f t="shared" si="368"/>
        <v>0</v>
      </c>
      <c r="AK938" s="387">
        <f t="shared" si="369"/>
        <v>0</v>
      </c>
      <c r="AL938" s="387">
        <f t="shared" si="369"/>
        <v>0</v>
      </c>
      <c r="AM938" s="387">
        <f t="shared" si="369"/>
        <v>0</v>
      </c>
      <c r="AN938" s="387">
        <f t="shared" si="369"/>
        <v>0</v>
      </c>
      <c r="AO938" s="387">
        <f t="shared" si="369"/>
        <v>0</v>
      </c>
      <c r="AP938" s="387">
        <f t="shared" si="369"/>
        <v>0</v>
      </c>
      <c r="AQ938" s="387">
        <f t="shared" si="369"/>
        <v>0</v>
      </c>
      <c r="AR938" s="387">
        <f t="shared" si="369"/>
        <v>0</v>
      </c>
      <c r="AS938" s="387">
        <f t="shared" si="367"/>
        <v>0</v>
      </c>
    </row>
    <row r="939" spans="2:45" s="377" customFormat="1" hidden="1" outlineLevel="2">
      <c r="B939" s="377">
        <v>31</v>
      </c>
      <c r="C939" s="81"/>
      <c r="D939" s="338">
        <v>6.159030199342113</v>
      </c>
      <c r="E939" s="387">
        <f t="shared" si="371"/>
        <v>0</v>
      </c>
      <c r="F939" s="387">
        <f t="shared" si="371"/>
        <v>0</v>
      </c>
      <c r="G939" s="387">
        <f t="shared" si="371"/>
        <v>0</v>
      </c>
      <c r="H939" s="387">
        <f t="shared" si="371"/>
        <v>0</v>
      </c>
      <c r="I939" s="387">
        <f t="shared" si="371"/>
        <v>0</v>
      </c>
      <c r="J939" s="387">
        <f t="shared" si="371"/>
        <v>0</v>
      </c>
      <c r="K939" s="387">
        <f t="shared" si="371"/>
        <v>0</v>
      </c>
      <c r="L939" s="387">
        <f t="shared" si="371"/>
        <v>0</v>
      </c>
      <c r="M939" s="387">
        <f t="shared" si="371"/>
        <v>0</v>
      </c>
      <c r="N939" s="387">
        <f t="shared" si="371"/>
        <v>0</v>
      </c>
      <c r="O939" s="387">
        <f t="shared" si="371"/>
        <v>0</v>
      </c>
      <c r="P939" s="387">
        <f t="shared" si="371"/>
        <v>0</v>
      </c>
      <c r="Q939" s="387">
        <f t="shared" si="371"/>
        <v>0</v>
      </c>
      <c r="R939" s="387">
        <f t="shared" si="371"/>
        <v>0</v>
      </c>
      <c r="S939" s="387">
        <f t="shared" si="371"/>
        <v>0</v>
      </c>
      <c r="T939" s="387">
        <f t="shared" si="371"/>
        <v>0</v>
      </c>
      <c r="U939" s="387">
        <f t="shared" si="368"/>
        <v>0</v>
      </c>
      <c r="V939" s="387">
        <f t="shared" si="368"/>
        <v>0</v>
      </c>
      <c r="W939" s="387">
        <f t="shared" si="368"/>
        <v>0</v>
      </c>
      <c r="X939" s="387">
        <f t="shared" si="368"/>
        <v>0</v>
      </c>
      <c r="Y939" s="387">
        <f t="shared" si="368"/>
        <v>0</v>
      </c>
      <c r="Z939" s="387">
        <f t="shared" si="368"/>
        <v>0</v>
      </c>
      <c r="AA939" s="387">
        <f t="shared" si="368"/>
        <v>0</v>
      </c>
      <c r="AB939" s="387">
        <f t="shared" si="368"/>
        <v>0</v>
      </c>
      <c r="AC939" s="387">
        <f t="shared" si="368"/>
        <v>0</v>
      </c>
      <c r="AD939" s="387">
        <f t="shared" si="368"/>
        <v>0</v>
      </c>
      <c r="AE939" s="387">
        <f t="shared" si="368"/>
        <v>0</v>
      </c>
      <c r="AF939" s="387">
        <f t="shared" si="368"/>
        <v>0</v>
      </c>
      <c r="AG939" s="387">
        <f t="shared" si="368"/>
        <v>0</v>
      </c>
      <c r="AH939" s="387">
        <f t="shared" si="368"/>
        <v>0</v>
      </c>
      <c r="AI939" s="387">
        <f t="shared" si="368"/>
        <v>0</v>
      </c>
      <c r="AJ939" s="387">
        <f t="shared" si="368"/>
        <v>1.5397575498355283</v>
      </c>
      <c r="AK939" s="387">
        <f t="shared" si="369"/>
        <v>1.5397575498355283</v>
      </c>
      <c r="AL939" s="387">
        <f t="shared" si="369"/>
        <v>1.5397575498355283</v>
      </c>
      <c r="AM939" s="387">
        <f t="shared" si="369"/>
        <v>1.5397575498355283</v>
      </c>
      <c r="AN939" s="387">
        <f t="shared" si="369"/>
        <v>0</v>
      </c>
      <c r="AO939" s="387">
        <f t="shared" si="369"/>
        <v>0</v>
      </c>
      <c r="AP939" s="387">
        <f t="shared" si="369"/>
        <v>0</v>
      </c>
      <c r="AQ939" s="387">
        <f t="shared" si="369"/>
        <v>0</v>
      </c>
      <c r="AR939" s="387">
        <f t="shared" si="369"/>
        <v>0</v>
      </c>
      <c r="AS939" s="387">
        <f t="shared" si="367"/>
        <v>6.159030199342113</v>
      </c>
    </row>
    <row r="940" spans="2:45" s="377" customFormat="1" hidden="1" outlineLevel="2">
      <c r="B940" s="377">
        <v>32</v>
      </c>
      <c r="C940" s="81"/>
      <c r="D940" s="338">
        <v>0</v>
      </c>
      <c r="E940" s="387">
        <f t="shared" si="371"/>
        <v>0</v>
      </c>
      <c r="F940" s="387">
        <f t="shared" si="371"/>
        <v>0</v>
      </c>
      <c r="G940" s="387">
        <f t="shared" si="371"/>
        <v>0</v>
      </c>
      <c r="H940" s="387">
        <f t="shared" si="371"/>
        <v>0</v>
      </c>
      <c r="I940" s="387">
        <f t="shared" si="371"/>
        <v>0</v>
      </c>
      <c r="J940" s="387">
        <f t="shared" si="371"/>
        <v>0</v>
      </c>
      <c r="K940" s="387">
        <f t="shared" si="371"/>
        <v>0</v>
      </c>
      <c r="L940" s="387">
        <f t="shared" si="371"/>
        <v>0</v>
      </c>
      <c r="M940" s="387">
        <f t="shared" si="371"/>
        <v>0</v>
      </c>
      <c r="N940" s="387">
        <f t="shared" si="371"/>
        <v>0</v>
      </c>
      <c r="O940" s="387">
        <f t="shared" si="371"/>
        <v>0</v>
      </c>
      <c r="P940" s="387">
        <f t="shared" si="371"/>
        <v>0</v>
      </c>
      <c r="Q940" s="387">
        <f t="shared" si="371"/>
        <v>0</v>
      </c>
      <c r="R940" s="387">
        <f t="shared" si="371"/>
        <v>0</v>
      </c>
      <c r="S940" s="387">
        <f t="shared" si="371"/>
        <v>0</v>
      </c>
      <c r="T940" s="387">
        <f t="shared" si="371"/>
        <v>0</v>
      </c>
      <c r="U940" s="387">
        <f t="shared" ref="U940:AJ948" si="372">IF(AND(U$2=$B940,$B940=$C$3),$D940,IF(AND(U$2&gt;$B940,U$2&lt;=$D$908+$B940),SLN($D940,0,IF($C$3-$B940&gt;=$D$908,$D$908,$C$3-$B940)),0))</f>
        <v>0</v>
      </c>
      <c r="V940" s="387">
        <f t="shared" si="372"/>
        <v>0</v>
      </c>
      <c r="W940" s="387">
        <f t="shared" si="372"/>
        <v>0</v>
      </c>
      <c r="X940" s="387">
        <f t="shared" si="372"/>
        <v>0</v>
      </c>
      <c r="Y940" s="387">
        <f t="shared" si="372"/>
        <v>0</v>
      </c>
      <c r="Z940" s="387">
        <f t="shared" si="372"/>
        <v>0</v>
      </c>
      <c r="AA940" s="387">
        <f t="shared" si="372"/>
        <v>0</v>
      </c>
      <c r="AB940" s="387">
        <f t="shared" si="372"/>
        <v>0</v>
      </c>
      <c r="AC940" s="387">
        <f t="shared" si="372"/>
        <v>0</v>
      </c>
      <c r="AD940" s="387">
        <f t="shared" si="372"/>
        <v>0</v>
      </c>
      <c r="AE940" s="387">
        <f t="shared" si="372"/>
        <v>0</v>
      </c>
      <c r="AF940" s="387">
        <f t="shared" si="372"/>
        <v>0</v>
      </c>
      <c r="AG940" s="387">
        <f t="shared" si="372"/>
        <v>0</v>
      </c>
      <c r="AH940" s="387">
        <f t="shared" si="372"/>
        <v>0</v>
      </c>
      <c r="AI940" s="387">
        <f t="shared" si="372"/>
        <v>0</v>
      </c>
      <c r="AJ940" s="387">
        <f t="shared" si="372"/>
        <v>0</v>
      </c>
      <c r="AK940" s="387">
        <f t="shared" ref="AK940:AR948" si="373">IF(AND(AK$2=$B940,$B940=$C$3),$D940,IF(AND(AK$2&gt;$B940,AK$2&lt;=$D$908+$B940),SLN($D940,0,IF($C$3-$B940&gt;=$D$908,$D$908,$C$3-$B940)),0))</f>
        <v>0</v>
      </c>
      <c r="AL940" s="387">
        <f t="shared" si="373"/>
        <v>0</v>
      </c>
      <c r="AM940" s="387">
        <f t="shared" si="373"/>
        <v>0</v>
      </c>
      <c r="AN940" s="387">
        <f t="shared" si="373"/>
        <v>0</v>
      </c>
      <c r="AO940" s="387">
        <f t="shared" si="373"/>
        <v>0</v>
      </c>
      <c r="AP940" s="387">
        <f t="shared" si="373"/>
        <v>0</v>
      </c>
      <c r="AQ940" s="387">
        <f t="shared" si="373"/>
        <v>0</v>
      </c>
      <c r="AR940" s="387">
        <f t="shared" si="373"/>
        <v>0</v>
      </c>
      <c r="AS940" s="387">
        <f t="shared" si="367"/>
        <v>0</v>
      </c>
    </row>
    <row r="941" spans="2:45" s="377" customFormat="1" hidden="1" outlineLevel="2">
      <c r="B941" s="377">
        <v>33</v>
      </c>
      <c r="C941" s="81"/>
      <c r="D941" s="338">
        <v>0</v>
      </c>
      <c r="E941" s="387">
        <f t="shared" si="371"/>
        <v>0</v>
      </c>
      <c r="F941" s="387">
        <f t="shared" si="371"/>
        <v>0</v>
      </c>
      <c r="G941" s="387">
        <f t="shared" si="371"/>
        <v>0</v>
      </c>
      <c r="H941" s="387">
        <f t="shared" si="371"/>
        <v>0</v>
      </c>
      <c r="I941" s="387">
        <f t="shared" si="371"/>
        <v>0</v>
      </c>
      <c r="J941" s="387">
        <f t="shared" si="371"/>
        <v>0</v>
      </c>
      <c r="K941" s="387">
        <f t="shared" si="371"/>
        <v>0</v>
      </c>
      <c r="L941" s="387">
        <f t="shared" si="371"/>
        <v>0</v>
      </c>
      <c r="M941" s="387">
        <f t="shared" si="371"/>
        <v>0</v>
      </c>
      <c r="N941" s="387">
        <f t="shared" si="371"/>
        <v>0</v>
      </c>
      <c r="O941" s="387">
        <f t="shared" si="371"/>
        <v>0</v>
      </c>
      <c r="P941" s="387">
        <f t="shared" si="371"/>
        <v>0</v>
      </c>
      <c r="Q941" s="387">
        <f t="shared" si="371"/>
        <v>0</v>
      </c>
      <c r="R941" s="387">
        <f t="shared" si="371"/>
        <v>0</v>
      </c>
      <c r="S941" s="387">
        <f t="shared" si="371"/>
        <v>0</v>
      </c>
      <c r="T941" s="387">
        <f t="shared" ref="T941:T948" si="374">IF(AND(T$2=$B941,$B941=$C$3),$D941,IF(AND(T$2&gt;$B941,T$2&lt;=$D$908+$B941),SLN($D941,0,IF($C$3-$B941&gt;=$D$908,$D$908,$C$3-$B941)),0))</f>
        <v>0</v>
      </c>
      <c r="U941" s="387">
        <f t="shared" si="372"/>
        <v>0</v>
      </c>
      <c r="V941" s="387">
        <f t="shared" si="372"/>
        <v>0</v>
      </c>
      <c r="W941" s="387">
        <f t="shared" si="372"/>
        <v>0</v>
      </c>
      <c r="X941" s="387">
        <f t="shared" si="372"/>
        <v>0</v>
      </c>
      <c r="Y941" s="387">
        <f t="shared" si="372"/>
        <v>0</v>
      </c>
      <c r="Z941" s="387">
        <f t="shared" si="372"/>
        <v>0</v>
      </c>
      <c r="AA941" s="387">
        <f t="shared" si="372"/>
        <v>0</v>
      </c>
      <c r="AB941" s="387">
        <f t="shared" si="372"/>
        <v>0</v>
      </c>
      <c r="AC941" s="387">
        <f t="shared" si="372"/>
        <v>0</v>
      </c>
      <c r="AD941" s="387">
        <f t="shared" si="372"/>
        <v>0</v>
      </c>
      <c r="AE941" s="387">
        <f t="shared" si="372"/>
        <v>0</v>
      </c>
      <c r="AF941" s="387">
        <f t="shared" si="372"/>
        <v>0</v>
      </c>
      <c r="AG941" s="387">
        <f t="shared" si="372"/>
        <v>0</v>
      </c>
      <c r="AH941" s="387">
        <f t="shared" si="372"/>
        <v>0</v>
      </c>
      <c r="AI941" s="387">
        <f t="shared" si="372"/>
        <v>0</v>
      </c>
      <c r="AJ941" s="387">
        <f t="shared" si="372"/>
        <v>0</v>
      </c>
      <c r="AK941" s="387">
        <f t="shared" si="373"/>
        <v>0</v>
      </c>
      <c r="AL941" s="387">
        <f t="shared" si="373"/>
        <v>0</v>
      </c>
      <c r="AM941" s="387">
        <f t="shared" si="373"/>
        <v>0</v>
      </c>
      <c r="AN941" s="387">
        <f t="shared" si="373"/>
        <v>0</v>
      </c>
      <c r="AO941" s="387">
        <f t="shared" si="373"/>
        <v>0</v>
      </c>
      <c r="AP941" s="387">
        <f t="shared" si="373"/>
        <v>0</v>
      </c>
      <c r="AQ941" s="387">
        <f t="shared" si="373"/>
        <v>0</v>
      </c>
      <c r="AR941" s="387">
        <f t="shared" si="373"/>
        <v>0</v>
      </c>
      <c r="AS941" s="387">
        <f t="shared" si="367"/>
        <v>0</v>
      </c>
    </row>
    <row r="942" spans="2:45" s="377" customFormat="1" hidden="1" outlineLevel="2">
      <c r="B942" s="377">
        <v>34</v>
      </c>
      <c r="C942" s="81"/>
      <c r="D942" s="338">
        <v>0</v>
      </c>
      <c r="E942" s="387">
        <f t="shared" ref="E942:S948" si="375">IF(AND(E$2=$B942,$B942=$C$3),$D942,IF(AND(E$2&gt;$B942,E$2&lt;=$D$908+$B942),SLN($D942,0,IF($C$3-$B942&gt;=$D$908,$D$908,$C$3-$B942)),0))</f>
        <v>0</v>
      </c>
      <c r="F942" s="387">
        <f t="shared" si="375"/>
        <v>0</v>
      </c>
      <c r="G942" s="387">
        <f t="shared" si="375"/>
        <v>0</v>
      </c>
      <c r="H942" s="387">
        <f t="shared" si="375"/>
        <v>0</v>
      </c>
      <c r="I942" s="387">
        <f t="shared" si="375"/>
        <v>0</v>
      </c>
      <c r="J942" s="387">
        <f t="shared" si="375"/>
        <v>0</v>
      </c>
      <c r="K942" s="387">
        <f t="shared" si="375"/>
        <v>0</v>
      </c>
      <c r="L942" s="387">
        <f t="shared" si="375"/>
        <v>0</v>
      </c>
      <c r="M942" s="387">
        <f t="shared" si="375"/>
        <v>0</v>
      </c>
      <c r="N942" s="387">
        <f t="shared" si="375"/>
        <v>0</v>
      </c>
      <c r="O942" s="387">
        <f t="shared" si="375"/>
        <v>0</v>
      </c>
      <c r="P942" s="387">
        <f t="shared" si="375"/>
        <v>0</v>
      </c>
      <c r="Q942" s="387">
        <f t="shared" si="375"/>
        <v>0</v>
      </c>
      <c r="R942" s="387">
        <f t="shared" si="375"/>
        <v>0</v>
      </c>
      <c r="S942" s="387">
        <f t="shared" si="375"/>
        <v>0</v>
      </c>
      <c r="T942" s="387">
        <f t="shared" si="374"/>
        <v>0</v>
      </c>
      <c r="U942" s="387">
        <f t="shared" si="372"/>
        <v>0</v>
      </c>
      <c r="V942" s="387">
        <f t="shared" si="372"/>
        <v>0</v>
      </c>
      <c r="W942" s="387">
        <f t="shared" si="372"/>
        <v>0</v>
      </c>
      <c r="X942" s="387">
        <f t="shared" si="372"/>
        <v>0</v>
      </c>
      <c r="Y942" s="387">
        <f t="shared" si="372"/>
        <v>0</v>
      </c>
      <c r="Z942" s="387">
        <f t="shared" si="372"/>
        <v>0</v>
      </c>
      <c r="AA942" s="387">
        <f t="shared" si="372"/>
        <v>0</v>
      </c>
      <c r="AB942" s="387">
        <f t="shared" si="372"/>
        <v>0</v>
      </c>
      <c r="AC942" s="387">
        <f t="shared" si="372"/>
        <v>0</v>
      </c>
      <c r="AD942" s="387">
        <f t="shared" si="372"/>
        <v>0</v>
      </c>
      <c r="AE942" s="387">
        <f t="shared" si="372"/>
        <v>0</v>
      </c>
      <c r="AF942" s="387">
        <f t="shared" si="372"/>
        <v>0</v>
      </c>
      <c r="AG942" s="387">
        <f t="shared" si="372"/>
        <v>0</v>
      </c>
      <c r="AH942" s="387">
        <f t="shared" si="372"/>
        <v>0</v>
      </c>
      <c r="AI942" s="387">
        <f t="shared" si="372"/>
        <v>0</v>
      </c>
      <c r="AJ942" s="387">
        <f t="shared" si="372"/>
        <v>0</v>
      </c>
      <c r="AK942" s="387">
        <f t="shared" si="373"/>
        <v>0</v>
      </c>
      <c r="AL942" s="387">
        <f t="shared" si="373"/>
        <v>0</v>
      </c>
      <c r="AM942" s="387">
        <f t="shared" si="373"/>
        <v>0</v>
      </c>
      <c r="AN942" s="387">
        <f t="shared" si="373"/>
        <v>0</v>
      </c>
      <c r="AO942" s="387">
        <f t="shared" si="373"/>
        <v>0</v>
      </c>
      <c r="AP942" s="387">
        <f t="shared" si="373"/>
        <v>0</v>
      </c>
      <c r="AQ942" s="387">
        <f t="shared" si="373"/>
        <v>0</v>
      </c>
      <c r="AR942" s="387">
        <f t="shared" si="373"/>
        <v>0</v>
      </c>
      <c r="AS942" s="387">
        <f t="shared" si="367"/>
        <v>0</v>
      </c>
    </row>
    <row r="943" spans="2:45" s="377" customFormat="1" hidden="1" outlineLevel="2">
      <c r="B943" s="377">
        <v>35</v>
      </c>
      <c r="C943" s="81"/>
      <c r="D943" s="338">
        <v>0</v>
      </c>
      <c r="E943" s="387">
        <f t="shared" si="375"/>
        <v>0</v>
      </c>
      <c r="F943" s="387">
        <f t="shared" si="375"/>
        <v>0</v>
      </c>
      <c r="G943" s="387">
        <f t="shared" si="375"/>
        <v>0</v>
      </c>
      <c r="H943" s="387">
        <f t="shared" si="375"/>
        <v>0</v>
      </c>
      <c r="I943" s="387">
        <f t="shared" si="375"/>
        <v>0</v>
      </c>
      <c r="J943" s="387">
        <f t="shared" si="375"/>
        <v>0</v>
      </c>
      <c r="K943" s="387">
        <f t="shared" si="375"/>
        <v>0</v>
      </c>
      <c r="L943" s="387">
        <f t="shared" si="375"/>
        <v>0</v>
      </c>
      <c r="M943" s="387">
        <f t="shared" si="375"/>
        <v>0</v>
      </c>
      <c r="N943" s="387">
        <f t="shared" si="375"/>
        <v>0</v>
      </c>
      <c r="O943" s="387">
        <f t="shared" si="375"/>
        <v>0</v>
      </c>
      <c r="P943" s="387">
        <f t="shared" si="375"/>
        <v>0</v>
      </c>
      <c r="Q943" s="387">
        <f t="shared" si="375"/>
        <v>0</v>
      </c>
      <c r="R943" s="387">
        <f t="shared" si="375"/>
        <v>0</v>
      </c>
      <c r="S943" s="387">
        <f t="shared" si="375"/>
        <v>0</v>
      </c>
      <c r="T943" s="387">
        <f t="shared" si="374"/>
        <v>0</v>
      </c>
      <c r="U943" s="387">
        <f t="shared" si="372"/>
        <v>0</v>
      </c>
      <c r="V943" s="387">
        <f t="shared" si="372"/>
        <v>0</v>
      </c>
      <c r="W943" s="387">
        <f t="shared" si="372"/>
        <v>0</v>
      </c>
      <c r="X943" s="387">
        <f t="shared" si="372"/>
        <v>0</v>
      </c>
      <c r="Y943" s="387">
        <f t="shared" si="372"/>
        <v>0</v>
      </c>
      <c r="Z943" s="387">
        <f t="shared" si="372"/>
        <v>0</v>
      </c>
      <c r="AA943" s="387">
        <f t="shared" si="372"/>
        <v>0</v>
      </c>
      <c r="AB943" s="387">
        <f t="shared" si="372"/>
        <v>0</v>
      </c>
      <c r="AC943" s="387">
        <f t="shared" si="372"/>
        <v>0</v>
      </c>
      <c r="AD943" s="387">
        <f t="shared" si="372"/>
        <v>0</v>
      </c>
      <c r="AE943" s="387">
        <f t="shared" si="372"/>
        <v>0</v>
      </c>
      <c r="AF943" s="387">
        <f t="shared" si="372"/>
        <v>0</v>
      </c>
      <c r="AG943" s="387">
        <f t="shared" si="372"/>
        <v>0</v>
      </c>
      <c r="AH943" s="387">
        <f t="shared" si="372"/>
        <v>0</v>
      </c>
      <c r="AI943" s="387">
        <f t="shared" si="372"/>
        <v>0</v>
      </c>
      <c r="AJ943" s="387">
        <f t="shared" si="372"/>
        <v>0</v>
      </c>
      <c r="AK943" s="387">
        <f t="shared" si="373"/>
        <v>0</v>
      </c>
      <c r="AL943" s="387">
        <f t="shared" si="373"/>
        <v>0</v>
      </c>
      <c r="AM943" s="387">
        <f t="shared" si="373"/>
        <v>0</v>
      </c>
      <c r="AN943" s="387">
        <f t="shared" si="373"/>
        <v>0</v>
      </c>
      <c r="AO943" s="387">
        <f t="shared" si="373"/>
        <v>0</v>
      </c>
      <c r="AP943" s="387">
        <f t="shared" si="373"/>
        <v>0</v>
      </c>
      <c r="AQ943" s="387">
        <f t="shared" si="373"/>
        <v>0</v>
      </c>
      <c r="AR943" s="387">
        <f t="shared" si="373"/>
        <v>0</v>
      </c>
      <c r="AS943" s="387">
        <f t="shared" si="367"/>
        <v>0</v>
      </c>
    </row>
    <row r="944" spans="2:45" s="377" customFormat="1" hidden="1" outlineLevel="2">
      <c r="B944" s="377">
        <v>36</v>
      </c>
      <c r="C944" s="81"/>
      <c r="D944" s="338">
        <v>0</v>
      </c>
      <c r="E944" s="387">
        <f t="shared" si="375"/>
        <v>0</v>
      </c>
      <c r="F944" s="387">
        <f t="shared" si="375"/>
        <v>0</v>
      </c>
      <c r="G944" s="387">
        <f t="shared" si="375"/>
        <v>0</v>
      </c>
      <c r="H944" s="387">
        <f t="shared" si="375"/>
        <v>0</v>
      </c>
      <c r="I944" s="387">
        <f t="shared" si="375"/>
        <v>0</v>
      </c>
      <c r="J944" s="387">
        <f t="shared" si="375"/>
        <v>0</v>
      </c>
      <c r="K944" s="387">
        <f t="shared" si="375"/>
        <v>0</v>
      </c>
      <c r="L944" s="387">
        <f t="shared" si="375"/>
        <v>0</v>
      </c>
      <c r="M944" s="387">
        <f t="shared" si="375"/>
        <v>0</v>
      </c>
      <c r="N944" s="387">
        <f t="shared" si="375"/>
        <v>0</v>
      </c>
      <c r="O944" s="387">
        <f t="shared" si="375"/>
        <v>0</v>
      </c>
      <c r="P944" s="387">
        <f t="shared" si="375"/>
        <v>0</v>
      </c>
      <c r="Q944" s="387">
        <f t="shared" si="375"/>
        <v>0</v>
      </c>
      <c r="R944" s="387">
        <f t="shared" si="375"/>
        <v>0</v>
      </c>
      <c r="S944" s="387">
        <f t="shared" si="375"/>
        <v>0</v>
      </c>
      <c r="T944" s="387">
        <f t="shared" si="374"/>
        <v>0</v>
      </c>
      <c r="U944" s="387">
        <f t="shared" si="372"/>
        <v>0</v>
      </c>
      <c r="V944" s="387">
        <f t="shared" si="372"/>
        <v>0</v>
      </c>
      <c r="W944" s="387">
        <f t="shared" si="372"/>
        <v>0</v>
      </c>
      <c r="X944" s="387">
        <f t="shared" si="372"/>
        <v>0</v>
      </c>
      <c r="Y944" s="387">
        <f t="shared" si="372"/>
        <v>0</v>
      </c>
      <c r="Z944" s="387">
        <f t="shared" si="372"/>
        <v>0</v>
      </c>
      <c r="AA944" s="387">
        <f t="shared" si="372"/>
        <v>0</v>
      </c>
      <c r="AB944" s="387">
        <f t="shared" si="372"/>
        <v>0</v>
      </c>
      <c r="AC944" s="387">
        <f t="shared" si="372"/>
        <v>0</v>
      </c>
      <c r="AD944" s="387">
        <f t="shared" si="372"/>
        <v>0</v>
      </c>
      <c r="AE944" s="387">
        <f t="shared" si="372"/>
        <v>0</v>
      </c>
      <c r="AF944" s="387">
        <f t="shared" si="372"/>
        <v>0</v>
      </c>
      <c r="AG944" s="387">
        <f t="shared" si="372"/>
        <v>0</v>
      </c>
      <c r="AH944" s="387">
        <f t="shared" si="372"/>
        <v>0</v>
      </c>
      <c r="AI944" s="387">
        <f t="shared" si="372"/>
        <v>0</v>
      </c>
      <c r="AJ944" s="387">
        <f t="shared" si="372"/>
        <v>0</v>
      </c>
      <c r="AK944" s="387">
        <f t="shared" si="373"/>
        <v>0</v>
      </c>
      <c r="AL944" s="387">
        <f t="shared" si="373"/>
        <v>0</v>
      </c>
      <c r="AM944" s="387">
        <f t="shared" si="373"/>
        <v>0</v>
      </c>
      <c r="AN944" s="387">
        <f t="shared" si="373"/>
        <v>0</v>
      </c>
      <c r="AO944" s="387">
        <f t="shared" si="373"/>
        <v>0</v>
      </c>
      <c r="AP944" s="387">
        <f t="shared" si="373"/>
        <v>0</v>
      </c>
      <c r="AQ944" s="387">
        <f t="shared" si="373"/>
        <v>0</v>
      </c>
      <c r="AR944" s="387">
        <f t="shared" si="373"/>
        <v>0</v>
      </c>
      <c r="AS944" s="387">
        <f t="shared" si="367"/>
        <v>0</v>
      </c>
    </row>
    <row r="945" spans="2:45" s="377" customFormat="1" hidden="1" outlineLevel="2">
      <c r="B945" s="377">
        <v>37</v>
      </c>
      <c r="C945" s="81"/>
      <c r="D945" s="338">
        <v>0</v>
      </c>
      <c r="E945" s="387">
        <f t="shared" si="375"/>
        <v>0</v>
      </c>
      <c r="F945" s="387">
        <f t="shared" si="375"/>
        <v>0</v>
      </c>
      <c r="G945" s="387">
        <f t="shared" si="375"/>
        <v>0</v>
      </c>
      <c r="H945" s="387">
        <f t="shared" si="375"/>
        <v>0</v>
      </c>
      <c r="I945" s="387">
        <f t="shared" si="375"/>
        <v>0</v>
      </c>
      <c r="J945" s="387">
        <f t="shared" si="375"/>
        <v>0</v>
      </c>
      <c r="K945" s="387">
        <f t="shared" si="375"/>
        <v>0</v>
      </c>
      <c r="L945" s="387">
        <f t="shared" si="375"/>
        <v>0</v>
      </c>
      <c r="M945" s="387">
        <f t="shared" si="375"/>
        <v>0</v>
      </c>
      <c r="N945" s="387">
        <f t="shared" si="375"/>
        <v>0</v>
      </c>
      <c r="O945" s="387">
        <f t="shared" si="375"/>
        <v>0</v>
      </c>
      <c r="P945" s="387">
        <f t="shared" si="375"/>
        <v>0</v>
      </c>
      <c r="Q945" s="387">
        <f t="shared" si="375"/>
        <v>0</v>
      </c>
      <c r="R945" s="387">
        <f t="shared" si="375"/>
        <v>0</v>
      </c>
      <c r="S945" s="387">
        <f t="shared" si="375"/>
        <v>0</v>
      </c>
      <c r="T945" s="387">
        <f t="shared" si="374"/>
        <v>0</v>
      </c>
      <c r="U945" s="387">
        <f t="shared" si="372"/>
        <v>0</v>
      </c>
      <c r="V945" s="387">
        <f t="shared" si="372"/>
        <v>0</v>
      </c>
      <c r="W945" s="387">
        <f t="shared" si="372"/>
        <v>0</v>
      </c>
      <c r="X945" s="387">
        <f t="shared" si="372"/>
        <v>0</v>
      </c>
      <c r="Y945" s="387">
        <f t="shared" si="372"/>
        <v>0</v>
      </c>
      <c r="Z945" s="387">
        <f t="shared" si="372"/>
        <v>0</v>
      </c>
      <c r="AA945" s="387">
        <f t="shared" si="372"/>
        <v>0</v>
      </c>
      <c r="AB945" s="387">
        <f t="shared" si="372"/>
        <v>0</v>
      </c>
      <c r="AC945" s="387">
        <f t="shared" si="372"/>
        <v>0</v>
      </c>
      <c r="AD945" s="387">
        <f t="shared" si="372"/>
        <v>0</v>
      </c>
      <c r="AE945" s="387">
        <f t="shared" si="372"/>
        <v>0</v>
      </c>
      <c r="AF945" s="387">
        <f t="shared" si="372"/>
        <v>0</v>
      </c>
      <c r="AG945" s="387">
        <f t="shared" si="372"/>
        <v>0</v>
      </c>
      <c r="AH945" s="387">
        <f t="shared" si="372"/>
        <v>0</v>
      </c>
      <c r="AI945" s="387">
        <f t="shared" si="372"/>
        <v>0</v>
      </c>
      <c r="AJ945" s="387">
        <f t="shared" si="372"/>
        <v>0</v>
      </c>
      <c r="AK945" s="387">
        <f t="shared" si="373"/>
        <v>0</v>
      </c>
      <c r="AL945" s="387">
        <f t="shared" si="373"/>
        <v>0</v>
      </c>
      <c r="AM945" s="387">
        <f t="shared" si="373"/>
        <v>0</v>
      </c>
      <c r="AN945" s="387">
        <f t="shared" si="373"/>
        <v>0</v>
      </c>
      <c r="AO945" s="387">
        <f t="shared" si="373"/>
        <v>0</v>
      </c>
      <c r="AP945" s="387">
        <f t="shared" si="373"/>
        <v>0</v>
      </c>
      <c r="AQ945" s="387">
        <f t="shared" si="373"/>
        <v>0</v>
      </c>
      <c r="AR945" s="387">
        <f t="shared" si="373"/>
        <v>0</v>
      </c>
      <c r="AS945" s="387">
        <f t="shared" si="367"/>
        <v>0</v>
      </c>
    </row>
    <row r="946" spans="2:45" s="377" customFormat="1" hidden="1" outlineLevel="2">
      <c r="B946" s="377">
        <v>38</v>
      </c>
      <c r="C946" s="81"/>
      <c r="D946" s="338">
        <v>0</v>
      </c>
      <c r="E946" s="387">
        <f t="shared" si="375"/>
        <v>0</v>
      </c>
      <c r="F946" s="387">
        <f t="shared" si="375"/>
        <v>0</v>
      </c>
      <c r="G946" s="387">
        <f t="shared" si="375"/>
        <v>0</v>
      </c>
      <c r="H946" s="387">
        <f t="shared" si="375"/>
        <v>0</v>
      </c>
      <c r="I946" s="387">
        <f t="shared" si="375"/>
        <v>0</v>
      </c>
      <c r="J946" s="387">
        <f t="shared" si="375"/>
        <v>0</v>
      </c>
      <c r="K946" s="387">
        <f t="shared" si="375"/>
        <v>0</v>
      </c>
      <c r="L946" s="387">
        <f t="shared" si="375"/>
        <v>0</v>
      </c>
      <c r="M946" s="387">
        <f t="shared" si="375"/>
        <v>0</v>
      </c>
      <c r="N946" s="387">
        <f t="shared" si="375"/>
        <v>0</v>
      </c>
      <c r="O946" s="387">
        <f t="shared" si="375"/>
        <v>0</v>
      </c>
      <c r="P946" s="387">
        <f t="shared" si="375"/>
        <v>0</v>
      </c>
      <c r="Q946" s="387">
        <f t="shared" si="375"/>
        <v>0</v>
      </c>
      <c r="R946" s="387">
        <f t="shared" si="375"/>
        <v>0</v>
      </c>
      <c r="S946" s="387">
        <f t="shared" si="375"/>
        <v>0</v>
      </c>
      <c r="T946" s="387">
        <f t="shared" si="374"/>
        <v>0</v>
      </c>
      <c r="U946" s="387">
        <f t="shared" si="372"/>
        <v>0</v>
      </c>
      <c r="V946" s="387">
        <f t="shared" si="372"/>
        <v>0</v>
      </c>
      <c r="W946" s="387">
        <f t="shared" si="372"/>
        <v>0</v>
      </c>
      <c r="X946" s="387">
        <f t="shared" si="372"/>
        <v>0</v>
      </c>
      <c r="Y946" s="387">
        <f t="shared" si="372"/>
        <v>0</v>
      </c>
      <c r="Z946" s="387">
        <f t="shared" si="372"/>
        <v>0</v>
      </c>
      <c r="AA946" s="387">
        <f t="shared" si="372"/>
        <v>0</v>
      </c>
      <c r="AB946" s="387">
        <f t="shared" si="372"/>
        <v>0</v>
      </c>
      <c r="AC946" s="387">
        <f t="shared" si="372"/>
        <v>0</v>
      </c>
      <c r="AD946" s="387">
        <f t="shared" si="372"/>
        <v>0</v>
      </c>
      <c r="AE946" s="387">
        <f t="shared" si="372"/>
        <v>0</v>
      </c>
      <c r="AF946" s="387">
        <f t="shared" si="372"/>
        <v>0</v>
      </c>
      <c r="AG946" s="387">
        <f t="shared" si="372"/>
        <v>0</v>
      </c>
      <c r="AH946" s="387">
        <f t="shared" si="372"/>
        <v>0</v>
      </c>
      <c r="AI946" s="387">
        <f t="shared" si="372"/>
        <v>0</v>
      </c>
      <c r="AJ946" s="387">
        <f t="shared" si="372"/>
        <v>0</v>
      </c>
      <c r="AK946" s="387">
        <f t="shared" si="373"/>
        <v>0</v>
      </c>
      <c r="AL946" s="387">
        <f t="shared" si="373"/>
        <v>0</v>
      </c>
      <c r="AM946" s="387">
        <f t="shared" si="373"/>
        <v>0</v>
      </c>
      <c r="AN946" s="387">
        <f t="shared" si="373"/>
        <v>0</v>
      </c>
      <c r="AO946" s="387">
        <f t="shared" si="373"/>
        <v>0</v>
      </c>
      <c r="AP946" s="387">
        <f t="shared" si="373"/>
        <v>0</v>
      </c>
      <c r="AQ946" s="387">
        <f t="shared" si="373"/>
        <v>0</v>
      </c>
      <c r="AR946" s="387">
        <f t="shared" si="373"/>
        <v>0</v>
      </c>
      <c r="AS946" s="387">
        <f t="shared" si="367"/>
        <v>0</v>
      </c>
    </row>
    <row r="947" spans="2:45" s="377" customFormat="1" hidden="1" outlineLevel="2">
      <c r="B947" s="377">
        <v>39</v>
      </c>
      <c r="C947" s="81"/>
      <c r="D947" s="338">
        <v>0</v>
      </c>
      <c r="E947" s="387">
        <f t="shared" si="375"/>
        <v>0</v>
      </c>
      <c r="F947" s="387">
        <f t="shared" si="375"/>
        <v>0</v>
      </c>
      <c r="G947" s="387">
        <f t="shared" si="375"/>
        <v>0</v>
      </c>
      <c r="H947" s="387">
        <f t="shared" si="375"/>
        <v>0</v>
      </c>
      <c r="I947" s="387">
        <f t="shared" si="375"/>
        <v>0</v>
      </c>
      <c r="J947" s="387">
        <f t="shared" si="375"/>
        <v>0</v>
      </c>
      <c r="K947" s="387">
        <f t="shared" si="375"/>
        <v>0</v>
      </c>
      <c r="L947" s="387">
        <f t="shared" si="375"/>
        <v>0</v>
      </c>
      <c r="M947" s="387">
        <f t="shared" si="375"/>
        <v>0</v>
      </c>
      <c r="N947" s="387">
        <f t="shared" si="375"/>
        <v>0</v>
      </c>
      <c r="O947" s="387">
        <f t="shared" si="375"/>
        <v>0</v>
      </c>
      <c r="P947" s="387">
        <f t="shared" si="375"/>
        <v>0</v>
      </c>
      <c r="Q947" s="387">
        <f t="shared" si="375"/>
        <v>0</v>
      </c>
      <c r="R947" s="387">
        <f t="shared" si="375"/>
        <v>0</v>
      </c>
      <c r="S947" s="387">
        <f t="shared" si="375"/>
        <v>0</v>
      </c>
      <c r="T947" s="387">
        <f t="shared" si="374"/>
        <v>0</v>
      </c>
      <c r="U947" s="387">
        <f t="shared" si="372"/>
        <v>0</v>
      </c>
      <c r="V947" s="387">
        <f t="shared" si="372"/>
        <v>0</v>
      </c>
      <c r="W947" s="387">
        <f t="shared" si="372"/>
        <v>0</v>
      </c>
      <c r="X947" s="387">
        <f t="shared" si="372"/>
        <v>0</v>
      </c>
      <c r="Y947" s="387">
        <f t="shared" si="372"/>
        <v>0</v>
      </c>
      <c r="Z947" s="387">
        <f t="shared" si="372"/>
        <v>0</v>
      </c>
      <c r="AA947" s="387">
        <f t="shared" si="372"/>
        <v>0</v>
      </c>
      <c r="AB947" s="387">
        <f t="shared" si="372"/>
        <v>0</v>
      </c>
      <c r="AC947" s="387">
        <f t="shared" si="372"/>
        <v>0</v>
      </c>
      <c r="AD947" s="387">
        <f t="shared" si="372"/>
        <v>0</v>
      </c>
      <c r="AE947" s="387">
        <f t="shared" si="372"/>
        <v>0</v>
      </c>
      <c r="AF947" s="387">
        <f t="shared" si="372"/>
        <v>0</v>
      </c>
      <c r="AG947" s="387">
        <f t="shared" si="372"/>
        <v>0</v>
      </c>
      <c r="AH947" s="387">
        <f t="shared" si="372"/>
        <v>0</v>
      </c>
      <c r="AI947" s="387">
        <f t="shared" si="372"/>
        <v>0</v>
      </c>
      <c r="AJ947" s="387">
        <f t="shared" si="372"/>
        <v>0</v>
      </c>
      <c r="AK947" s="387">
        <f t="shared" si="373"/>
        <v>0</v>
      </c>
      <c r="AL947" s="387">
        <f t="shared" si="373"/>
        <v>0</v>
      </c>
      <c r="AM947" s="387">
        <f t="shared" si="373"/>
        <v>0</v>
      </c>
      <c r="AN947" s="387">
        <f t="shared" si="373"/>
        <v>0</v>
      </c>
      <c r="AO947" s="387">
        <f t="shared" si="373"/>
        <v>0</v>
      </c>
      <c r="AP947" s="387">
        <f t="shared" si="373"/>
        <v>0</v>
      </c>
      <c r="AQ947" s="387">
        <f t="shared" si="373"/>
        <v>0</v>
      </c>
      <c r="AR947" s="387">
        <f t="shared" si="373"/>
        <v>0</v>
      </c>
      <c r="AS947" s="387">
        <f t="shared" si="367"/>
        <v>0</v>
      </c>
    </row>
    <row r="948" spans="2:45" s="377" customFormat="1" hidden="1" outlineLevel="2">
      <c r="B948" s="377">
        <v>40</v>
      </c>
      <c r="C948" s="81"/>
      <c r="D948" s="338">
        <v>0</v>
      </c>
      <c r="E948" s="387">
        <f t="shared" si="375"/>
        <v>0</v>
      </c>
      <c r="F948" s="387">
        <f t="shared" si="375"/>
        <v>0</v>
      </c>
      <c r="G948" s="387">
        <f t="shared" si="375"/>
        <v>0</v>
      </c>
      <c r="H948" s="387">
        <f t="shared" si="375"/>
        <v>0</v>
      </c>
      <c r="I948" s="387">
        <f t="shared" si="375"/>
        <v>0</v>
      </c>
      <c r="J948" s="387">
        <f t="shared" si="375"/>
        <v>0</v>
      </c>
      <c r="K948" s="387">
        <f t="shared" si="375"/>
        <v>0</v>
      </c>
      <c r="L948" s="387">
        <f t="shared" si="375"/>
        <v>0</v>
      </c>
      <c r="M948" s="387">
        <f t="shared" si="375"/>
        <v>0</v>
      </c>
      <c r="N948" s="387">
        <f t="shared" si="375"/>
        <v>0</v>
      </c>
      <c r="O948" s="387">
        <f t="shared" si="375"/>
        <v>0</v>
      </c>
      <c r="P948" s="387">
        <f t="shared" si="375"/>
        <v>0</v>
      </c>
      <c r="Q948" s="387">
        <f t="shared" si="375"/>
        <v>0</v>
      </c>
      <c r="R948" s="387">
        <f t="shared" si="375"/>
        <v>0</v>
      </c>
      <c r="S948" s="387">
        <f t="shared" si="375"/>
        <v>0</v>
      </c>
      <c r="T948" s="387">
        <f t="shared" si="374"/>
        <v>0</v>
      </c>
      <c r="U948" s="387">
        <f t="shared" si="372"/>
        <v>0</v>
      </c>
      <c r="V948" s="387">
        <f t="shared" si="372"/>
        <v>0</v>
      </c>
      <c r="W948" s="387">
        <f t="shared" si="372"/>
        <v>0</v>
      </c>
      <c r="X948" s="387">
        <f t="shared" si="372"/>
        <v>0</v>
      </c>
      <c r="Y948" s="387">
        <f t="shared" si="372"/>
        <v>0</v>
      </c>
      <c r="Z948" s="387">
        <f t="shared" si="372"/>
        <v>0</v>
      </c>
      <c r="AA948" s="387">
        <f t="shared" si="372"/>
        <v>0</v>
      </c>
      <c r="AB948" s="387">
        <f t="shared" si="372"/>
        <v>0</v>
      </c>
      <c r="AC948" s="387">
        <f t="shared" si="372"/>
        <v>0</v>
      </c>
      <c r="AD948" s="387">
        <f t="shared" si="372"/>
        <v>0</v>
      </c>
      <c r="AE948" s="387">
        <f t="shared" si="372"/>
        <v>0</v>
      </c>
      <c r="AF948" s="387">
        <f t="shared" si="372"/>
        <v>0</v>
      </c>
      <c r="AG948" s="387">
        <f t="shared" si="372"/>
        <v>0</v>
      </c>
      <c r="AH948" s="387">
        <f t="shared" si="372"/>
        <v>0</v>
      </c>
      <c r="AI948" s="387">
        <f t="shared" si="372"/>
        <v>0</v>
      </c>
      <c r="AJ948" s="387">
        <f t="shared" si="372"/>
        <v>0</v>
      </c>
      <c r="AK948" s="387">
        <f t="shared" si="373"/>
        <v>0</v>
      </c>
      <c r="AL948" s="387">
        <f t="shared" si="373"/>
        <v>0</v>
      </c>
      <c r="AM948" s="387">
        <f t="shared" si="373"/>
        <v>0</v>
      </c>
      <c r="AN948" s="387">
        <f t="shared" si="373"/>
        <v>0</v>
      </c>
      <c r="AO948" s="387">
        <f t="shared" si="373"/>
        <v>0</v>
      </c>
      <c r="AP948" s="387">
        <f t="shared" si="373"/>
        <v>0</v>
      </c>
      <c r="AQ948" s="387">
        <f t="shared" si="373"/>
        <v>0</v>
      </c>
      <c r="AR948" s="387">
        <f t="shared" si="373"/>
        <v>0</v>
      </c>
      <c r="AS948" s="387">
        <f t="shared" si="367"/>
        <v>0</v>
      </c>
    </row>
    <row r="949" spans="2:45" s="377" customFormat="1" hidden="1" outlineLevel="1" collapsed="1">
      <c r="B949" s="378" t="str">
        <f>INV!B32</f>
        <v xml:space="preserve">2.13 - </v>
      </c>
      <c r="C949" s="357"/>
      <c r="D949" s="386">
        <f>INV!C32</f>
        <v>5</v>
      </c>
      <c r="E949" s="387">
        <f t="shared" ref="E949:AR949" si="376">SUM(E950:E989)</f>
        <v>0</v>
      </c>
      <c r="F949" s="387">
        <f t="shared" si="376"/>
        <v>0</v>
      </c>
      <c r="G949" s="387">
        <f t="shared" si="376"/>
        <v>0</v>
      </c>
      <c r="H949" s="387">
        <f t="shared" si="376"/>
        <v>0</v>
      </c>
      <c r="I949" s="387">
        <f t="shared" si="376"/>
        <v>0</v>
      </c>
      <c r="J949" s="387">
        <f t="shared" si="376"/>
        <v>0</v>
      </c>
      <c r="K949" s="387">
        <f t="shared" si="376"/>
        <v>0</v>
      </c>
      <c r="L949" s="387">
        <f t="shared" si="376"/>
        <v>0</v>
      </c>
      <c r="M949" s="387">
        <f t="shared" si="376"/>
        <v>0</v>
      </c>
      <c r="N949" s="387">
        <f t="shared" si="376"/>
        <v>0</v>
      </c>
      <c r="O949" s="387">
        <f t="shared" si="376"/>
        <v>0</v>
      </c>
      <c r="P949" s="387">
        <f t="shared" si="376"/>
        <v>0</v>
      </c>
      <c r="Q949" s="387">
        <f t="shared" si="376"/>
        <v>0</v>
      </c>
      <c r="R949" s="387">
        <f t="shared" si="376"/>
        <v>0</v>
      </c>
      <c r="S949" s="387">
        <f t="shared" si="376"/>
        <v>0</v>
      </c>
      <c r="T949" s="387">
        <f t="shared" si="376"/>
        <v>0</v>
      </c>
      <c r="U949" s="387">
        <f t="shared" si="376"/>
        <v>0</v>
      </c>
      <c r="V949" s="387">
        <f t="shared" si="376"/>
        <v>0</v>
      </c>
      <c r="W949" s="387">
        <f t="shared" si="376"/>
        <v>0</v>
      </c>
      <c r="X949" s="387">
        <f t="shared" si="376"/>
        <v>0</v>
      </c>
      <c r="Y949" s="387">
        <f t="shared" si="376"/>
        <v>0</v>
      </c>
      <c r="Z949" s="387">
        <f t="shared" si="376"/>
        <v>0</v>
      </c>
      <c r="AA949" s="387">
        <f t="shared" si="376"/>
        <v>0</v>
      </c>
      <c r="AB949" s="387">
        <f t="shared" si="376"/>
        <v>0</v>
      </c>
      <c r="AC949" s="387">
        <f t="shared" si="376"/>
        <v>0</v>
      </c>
      <c r="AD949" s="387">
        <f t="shared" si="376"/>
        <v>0</v>
      </c>
      <c r="AE949" s="387">
        <f t="shared" si="376"/>
        <v>0</v>
      </c>
      <c r="AF949" s="387">
        <f t="shared" si="376"/>
        <v>0</v>
      </c>
      <c r="AG949" s="387">
        <f t="shared" si="376"/>
        <v>0</v>
      </c>
      <c r="AH949" s="387">
        <f t="shared" si="376"/>
        <v>0</v>
      </c>
      <c r="AI949" s="387">
        <f t="shared" si="376"/>
        <v>0</v>
      </c>
      <c r="AJ949" s="387">
        <f t="shared" si="376"/>
        <v>0</v>
      </c>
      <c r="AK949" s="387">
        <f t="shared" si="376"/>
        <v>0</v>
      </c>
      <c r="AL949" s="387">
        <f t="shared" si="376"/>
        <v>0</v>
      </c>
      <c r="AM949" s="387">
        <f t="shared" si="376"/>
        <v>0</v>
      </c>
      <c r="AN949" s="387">
        <f t="shared" si="376"/>
        <v>0</v>
      </c>
      <c r="AO949" s="387">
        <f t="shared" si="376"/>
        <v>0</v>
      </c>
      <c r="AP949" s="387">
        <f t="shared" si="376"/>
        <v>0</v>
      </c>
      <c r="AQ949" s="387">
        <f t="shared" si="376"/>
        <v>0</v>
      </c>
      <c r="AR949" s="387">
        <f t="shared" si="376"/>
        <v>0</v>
      </c>
      <c r="AS949" s="387">
        <f t="shared" si="367"/>
        <v>0</v>
      </c>
    </row>
    <row r="950" spans="2:45" s="377" customFormat="1" hidden="1" outlineLevel="2">
      <c r="B950" s="377">
        <v>1</v>
      </c>
      <c r="C950" s="81"/>
      <c r="D950" s="338" cm="1">
        <f t="array" ref="D950:D989">TRANSPOSE(INV!E32:AR32)</f>
        <v>0</v>
      </c>
      <c r="E950" s="387">
        <f t="shared" ref="E950:E966" si="377">IF(AND(E$2=$B950,$B950=$C$3),$D950,IF(AND(E$2&gt;$B950,E$2&lt;=$D$949+$B950),SLN($D950,0,IF($C$3-$B950&gt;=$D$949,$D$949,$C$3-$B950)),0))</f>
        <v>0</v>
      </c>
      <c r="F950" s="387">
        <f t="shared" ref="F950:U965" si="378">IF(AND(F$2=$B950,$B950=$C$3),$D950,IF(AND(F$2&gt;$B950,F$2&lt;=$D$949+$B950),SLN($D950,0,IF($C$3-$B950&gt;=$D$949,$D$949,$C$3-$B950)),0))</f>
        <v>0</v>
      </c>
      <c r="G950" s="387">
        <f t="shared" si="378"/>
        <v>0</v>
      </c>
      <c r="H950" s="387">
        <f t="shared" si="378"/>
        <v>0</v>
      </c>
      <c r="I950" s="387">
        <f t="shared" si="378"/>
        <v>0</v>
      </c>
      <c r="J950" s="387">
        <f t="shared" si="378"/>
        <v>0</v>
      </c>
      <c r="K950" s="387">
        <f t="shared" si="378"/>
        <v>0</v>
      </c>
      <c r="L950" s="387">
        <f t="shared" si="378"/>
        <v>0</v>
      </c>
      <c r="M950" s="387">
        <f t="shared" si="378"/>
        <v>0</v>
      </c>
      <c r="N950" s="387">
        <f t="shared" si="378"/>
        <v>0</v>
      </c>
      <c r="O950" s="387">
        <f t="shared" si="378"/>
        <v>0</v>
      </c>
      <c r="P950" s="387">
        <f t="shared" si="378"/>
        <v>0</v>
      </c>
      <c r="Q950" s="387">
        <f t="shared" si="378"/>
        <v>0</v>
      </c>
      <c r="R950" s="387">
        <f t="shared" si="378"/>
        <v>0</v>
      </c>
      <c r="S950" s="387">
        <f t="shared" si="378"/>
        <v>0</v>
      </c>
      <c r="T950" s="387">
        <f t="shared" si="378"/>
        <v>0</v>
      </c>
      <c r="U950" s="387">
        <f t="shared" si="378"/>
        <v>0</v>
      </c>
      <c r="V950" s="387">
        <f t="shared" ref="V950:AK965" si="379">IF(AND(V$2=$B950,$B950=$C$3),$D950,IF(AND(V$2&gt;$B950,V$2&lt;=$D$949+$B950),SLN($D950,0,IF($C$3-$B950&gt;=$D$949,$D$949,$C$3-$B950)),0))</f>
        <v>0</v>
      </c>
      <c r="W950" s="387">
        <f t="shared" si="379"/>
        <v>0</v>
      </c>
      <c r="X950" s="387">
        <f t="shared" si="379"/>
        <v>0</v>
      </c>
      <c r="Y950" s="387">
        <f t="shared" si="379"/>
        <v>0</v>
      </c>
      <c r="Z950" s="387">
        <f t="shared" si="379"/>
        <v>0</v>
      </c>
      <c r="AA950" s="387">
        <f t="shared" si="379"/>
        <v>0</v>
      </c>
      <c r="AB950" s="387">
        <f t="shared" si="379"/>
        <v>0</v>
      </c>
      <c r="AC950" s="387">
        <f t="shared" si="379"/>
        <v>0</v>
      </c>
      <c r="AD950" s="387">
        <f t="shared" si="379"/>
        <v>0</v>
      </c>
      <c r="AE950" s="387">
        <f t="shared" si="379"/>
        <v>0</v>
      </c>
      <c r="AF950" s="387">
        <f t="shared" si="379"/>
        <v>0</v>
      </c>
      <c r="AG950" s="387">
        <f t="shared" si="379"/>
        <v>0</v>
      </c>
      <c r="AH950" s="387">
        <f t="shared" si="379"/>
        <v>0</v>
      </c>
      <c r="AI950" s="387">
        <f t="shared" si="379"/>
        <v>0</v>
      </c>
      <c r="AJ950" s="387">
        <f t="shared" si="379"/>
        <v>0</v>
      </c>
      <c r="AK950" s="387">
        <f t="shared" si="379"/>
        <v>0</v>
      </c>
      <c r="AL950" s="387">
        <f t="shared" ref="AL950:AR965" si="380">IF(AND(AL$2=$B950,$B950=$C$3),$D950,IF(AND(AL$2&gt;$B950,AL$2&lt;=$D$949+$B950),SLN($D950,0,IF($C$3-$B950&gt;=$D$949,$D$949,$C$3-$B950)),0))</f>
        <v>0</v>
      </c>
      <c r="AM950" s="387">
        <f t="shared" si="380"/>
        <v>0</v>
      </c>
      <c r="AN950" s="387">
        <f t="shared" si="380"/>
        <v>0</v>
      </c>
      <c r="AO950" s="387">
        <f t="shared" si="380"/>
        <v>0</v>
      </c>
      <c r="AP950" s="387">
        <f t="shared" si="380"/>
        <v>0</v>
      </c>
      <c r="AQ950" s="387">
        <f t="shared" si="380"/>
        <v>0</v>
      </c>
      <c r="AR950" s="387">
        <f t="shared" si="380"/>
        <v>0</v>
      </c>
      <c r="AS950" s="387">
        <f t="shared" si="367"/>
        <v>0</v>
      </c>
    </row>
    <row r="951" spans="2:45" s="377" customFormat="1" hidden="1" outlineLevel="2">
      <c r="B951" s="377">
        <v>2</v>
      </c>
      <c r="C951" s="81"/>
      <c r="D951" s="338">
        <v>0</v>
      </c>
      <c r="E951" s="387">
        <f t="shared" si="377"/>
        <v>0</v>
      </c>
      <c r="F951" s="387">
        <f t="shared" si="378"/>
        <v>0</v>
      </c>
      <c r="G951" s="387">
        <f t="shared" si="378"/>
        <v>0</v>
      </c>
      <c r="H951" s="387">
        <f t="shared" si="378"/>
        <v>0</v>
      </c>
      <c r="I951" s="387">
        <f t="shared" si="378"/>
        <v>0</v>
      </c>
      <c r="J951" s="387">
        <f t="shared" si="378"/>
        <v>0</v>
      </c>
      <c r="K951" s="387">
        <f t="shared" si="378"/>
        <v>0</v>
      </c>
      <c r="L951" s="387">
        <f t="shared" si="378"/>
        <v>0</v>
      </c>
      <c r="M951" s="387">
        <f t="shared" si="378"/>
        <v>0</v>
      </c>
      <c r="N951" s="387">
        <f t="shared" si="378"/>
        <v>0</v>
      </c>
      <c r="O951" s="387">
        <f t="shared" si="378"/>
        <v>0</v>
      </c>
      <c r="P951" s="387">
        <f t="shared" si="378"/>
        <v>0</v>
      </c>
      <c r="Q951" s="387">
        <f t="shared" si="378"/>
        <v>0</v>
      </c>
      <c r="R951" s="387">
        <f t="shared" si="378"/>
        <v>0</v>
      </c>
      <c r="S951" s="387">
        <f t="shared" si="378"/>
        <v>0</v>
      </c>
      <c r="T951" s="387">
        <f t="shared" si="378"/>
        <v>0</v>
      </c>
      <c r="U951" s="387">
        <f t="shared" si="378"/>
        <v>0</v>
      </c>
      <c r="V951" s="387">
        <f t="shared" si="379"/>
        <v>0</v>
      </c>
      <c r="W951" s="387">
        <f t="shared" si="379"/>
        <v>0</v>
      </c>
      <c r="X951" s="387">
        <f t="shared" si="379"/>
        <v>0</v>
      </c>
      <c r="Y951" s="387">
        <f t="shared" si="379"/>
        <v>0</v>
      </c>
      <c r="Z951" s="387">
        <f t="shared" si="379"/>
        <v>0</v>
      </c>
      <c r="AA951" s="387">
        <f t="shared" si="379"/>
        <v>0</v>
      </c>
      <c r="AB951" s="387">
        <f t="shared" si="379"/>
        <v>0</v>
      </c>
      <c r="AC951" s="387">
        <f t="shared" si="379"/>
        <v>0</v>
      </c>
      <c r="AD951" s="387">
        <f t="shared" si="379"/>
        <v>0</v>
      </c>
      <c r="AE951" s="387">
        <f t="shared" si="379"/>
        <v>0</v>
      </c>
      <c r="AF951" s="387">
        <f t="shared" si="379"/>
        <v>0</v>
      </c>
      <c r="AG951" s="387">
        <f t="shared" si="379"/>
        <v>0</v>
      </c>
      <c r="AH951" s="387">
        <f t="shared" si="379"/>
        <v>0</v>
      </c>
      <c r="AI951" s="387">
        <f t="shared" si="379"/>
        <v>0</v>
      </c>
      <c r="AJ951" s="387">
        <f t="shared" si="379"/>
        <v>0</v>
      </c>
      <c r="AK951" s="387">
        <f t="shared" si="379"/>
        <v>0</v>
      </c>
      <c r="AL951" s="387">
        <f t="shared" si="380"/>
        <v>0</v>
      </c>
      <c r="AM951" s="387">
        <f t="shared" si="380"/>
        <v>0</v>
      </c>
      <c r="AN951" s="387">
        <f t="shared" si="380"/>
        <v>0</v>
      </c>
      <c r="AO951" s="387">
        <f t="shared" si="380"/>
        <v>0</v>
      </c>
      <c r="AP951" s="387">
        <f t="shared" si="380"/>
        <v>0</v>
      </c>
      <c r="AQ951" s="387">
        <f t="shared" si="380"/>
        <v>0</v>
      </c>
      <c r="AR951" s="387">
        <f t="shared" si="380"/>
        <v>0</v>
      </c>
      <c r="AS951" s="387">
        <f t="shared" si="367"/>
        <v>0</v>
      </c>
    </row>
    <row r="952" spans="2:45" s="377" customFormat="1" hidden="1" outlineLevel="2">
      <c r="B952" s="377">
        <v>3</v>
      </c>
      <c r="C952" s="81"/>
      <c r="D952" s="338">
        <v>0</v>
      </c>
      <c r="E952" s="387">
        <f t="shared" si="377"/>
        <v>0</v>
      </c>
      <c r="F952" s="387">
        <f t="shared" si="378"/>
        <v>0</v>
      </c>
      <c r="G952" s="387">
        <f t="shared" si="378"/>
        <v>0</v>
      </c>
      <c r="H952" s="387">
        <f t="shared" si="378"/>
        <v>0</v>
      </c>
      <c r="I952" s="387">
        <f t="shared" si="378"/>
        <v>0</v>
      </c>
      <c r="J952" s="387">
        <f t="shared" si="378"/>
        <v>0</v>
      </c>
      <c r="K952" s="387">
        <f t="shared" si="378"/>
        <v>0</v>
      </c>
      <c r="L952" s="387">
        <f t="shared" si="378"/>
        <v>0</v>
      </c>
      <c r="M952" s="387">
        <f t="shared" si="378"/>
        <v>0</v>
      </c>
      <c r="N952" s="387">
        <f t="shared" si="378"/>
        <v>0</v>
      </c>
      <c r="O952" s="387">
        <f t="shared" si="378"/>
        <v>0</v>
      </c>
      <c r="P952" s="387">
        <f t="shared" si="378"/>
        <v>0</v>
      </c>
      <c r="Q952" s="387">
        <f t="shared" si="378"/>
        <v>0</v>
      </c>
      <c r="R952" s="387">
        <f t="shared" si="378"/>
        <v>0</v>
      </c>
      <c r="S952" s="387">
        <f t="shared" si="378"/>
        <v>0</v>
      </c>
      <c r="T952" s="387">
        <f t="shared" si="378"/>
        <v>0</v>
      </c>
      <c r="U952" s="387">
        <f t="shared" si="378"/>
        <v>0</v>
      </c>
      <c r="V952" s="387">
        <f t="shared" si="379"/>
        <v>0</v>
      </c>
      <c r="W952" s="387">
        <f t="shared" si="379"/>
        <v>0</v>
      </c>
      <c r="X952" s="387">
        <f t="shared" si="379"/>
        <v>0</v>
      </c>
      <c r="Y952" s="387">
        <f t="shared" si="379"/>
        <v>0</v>
      </c>
      <c r="Z952" s="387">
        <f t="shared" si="379"/>
        <v>0</v>
      </c>
      <c r="AA952" s="387">
        <f t="shared" si="379"/>
        <v>0</v>
      </c>
      <c r="AB952" s="387">
        <f t="shared" si="379"/>
        <v>0</v>
      </c>
      <c r="AC952" s="387">
        <f t="shared" si="379"/>
        <v>0</v>
      </c>
      <c r="AD952" s="387">
        <f t="shared" si="379"/>
        <v>0</v>
      </c>
      <c r="AE952" s="387">
        <f t="shared" si="379"/>
        <v>0</v>
      </c>
      <c r="AF952" s="387">
        <f t="shared" si="379"/>
        <v>0</v>
      </c>
      <c r="AG952" s="387">
        <f t="shared" si="379"/>
        <v>0</v>
      </c>
      <c r="AH952" s="387">
        <f t="shared" si="379"/>
        <v>0</v>
      </c>
      <c r="AI952" s="387">
        <f t="shared" si="379"/>
        <v>0</v>
      </c>
      <c r="AJ952" s="387">
        <f t="shared" si="379"/>
        <v>0</v>
      </c>
      <c r="AK952" s="387">
        <f t="shared" si="379"/>
        <v>0</v>
      </c>
      <c r="AL952" s="387">
        <f t="shared" si="380"/>
        <v>0</v>
      </c>
      <c r="AM952" s="387">
        <f t="shared" si="380"/>
        <v>0</v>
      </c>
      <c r="AN952" s="387">
        <f t="shared" si="380"/>
        <v>0</v>
      </c>
      <c r="AO952" s="387">
        <f t="shared" si="380"/>
        <v>0</v>
      </c>
      <c r="AP952" s="387">
        <f t="shared" si="380"/>
        <v>0</v>
      </c>
      <c r="AQ952" s="387">
        <f t="shared" si="380"/>
        <v>0</v>
      </c>
      <c r="AR952" s="387">
        <f t="shared" si="380"/>
        <v>0</v>
      </c>
      <c r="AS952" s="387">
        <f t="shared" si="367"/>
        <v>0</v>
      </c>
    </row>
    <row r="953" spans="2:45" s="377" customFormat="1" hidden="1" outlineLevel="2">
      <c r="B953" s="377">
        <v>4</v>
      </c>
      <c r="C953" s="81"/>
      <c r="D953" s="338">
        <v>0</v>
      </c>
      <c r="E953" s="387">
        <f t="shared" si="377"/>
        <v>0</v>
      </c>
      <c r="F953" s="387">
        <f t="shared" si="378"/>
        <v>0</v>
      </c>
      <c r="G953" s="387">
        <f t="shared" si="378"/>
        <v>0</v>
      </c>
      <c r="H953" s="387">
        <f t="shared" si="378"/>
        <v>0</v>
      </c>
      <c r="I953" s="387">
        <f t="shared" si="378"/>
        <v>0</v>
      </c>
      <c r="J953" s="387">
        <f t="shared" si="378"/>
        <v>0</v>
      </c>
      <c r="K953" s="387">
        <f t="shared" si="378"/>
        <v>0</v>
      </c>
      <c r="L953" s="387">
        <f t="shared" si="378"/>
        <v>0</v>
      </c>
      <c r="M953" s="387">
        <f t="shared" si="378"/>
        <v>0</v>
      </c>
      <c r="N953" s="387">
        <f t="shared" si="378"/>
        <v>0</v>
      </c>
      <c r="O953" s="387">
        <f t="shared" si="378"/>
        <v>0</v>
      </c>
      <c r="P953" s="387">
        <f t="shared" si="378"/>
        <v>0</v>
      </c>
      <c r="Q953" s="387">
        <f t="shared" si="378"/>
        <v>0</v>
      </c>
      <c r="R953" s="387">
        <f t="shared" si="378"/>
        <v>0</v>
      </c>
      <c r="S953" s="387">
        <f t="shared" si="378"/>
        <v>0</v>
      </c>
      <c r="T953" s="387">
        <f t="shared" si="378"/>
        <v>0</v>
      </c>
      <c r="U953" s="387">
        <f t="shared" si="378"/>
        <v>0</v>
      </c>
      <c r="V953" s="387">
        <f t="shared" si="379"/>
        <v>0</v>
      </c>
      <c r="W953" s="387">
        <f t="shared" si="379"/>
        <v>0</v>
      </c>
      <c r="X953" s="387">
        <f t="shared" si="379"/>
        <v>0</v>
      </c>
      <c r="Y953" s="387">
        <f t="shared" si="379"/>
        <v>0</v>
      </c>
      <c r="Z953" s="387">
        <f t="shared" si="379"/>
        <v>0</v>
      </c>
      <c r="AA953" s="387">
        <f t="shared" si="379"/>
        <v>0</v>
      </c>
      <c r="AB953" s="387">
        <f t="shared" si="379"/>
        <v>0</v>
      </c>
      <c r="AC953" s="387">
        <f t="shared" si="379"/>
        <v>0</v>
      </c>
      <c r="AD953" s="387">
        <f t="shared" si="379"/>
        <v>0</v>
      </c>
      <c r="AE953" s="387">
        <f t="shared" si="379"/>
        <v>0</v>
      </c>
      <c r="AF953" s="387">
        <f t="shared" si="379"/>
        <v>0</v>
      </c>
      <c r="AG953" s="387">
        <f t="shared" si="379"/>
        <v>0</v>
      </c>
      <c r="AH953" s="387">
        <f t="shared" si="379"/>
        <v>0</v>
      </c>
      <c r="AI953" s="387">
        <f t="shared" si="379"/>
        <v>0</v>
      </c>
      <c r="AJ953" s="387">
        <f t="shared" si="379"/>
        <v>0</v>
      </c>
      <c r="AK953" s="387">
        <f t="shared" si="379"/>
        <v>0</v>
      </c>
      <c r="AL953" s="387">
        <f t="shared" si="380"/>
        <v>0</v>
      </c>
      <c r="AM953" s="387">
        <f t="shared" si="380"/>
        <v>0</v>
      </c>
      <c r="AN953" s="387">
        <f t="shared" si="380"/>
        <v>0</v>
      </c>
      <c r="AO953" s="387">
        <f t="shared" si="380"/>
        <v>0</v>
      </c>
      <c r="AP953" s="387">
        <f t="shared" si="380"/>
        <v>0</v>
      </c>
      <c r="AQ953" s="387">
        <f t="shared" si="380"/>
        <v>0</v>
      </c>
      <c r="AR953" s="387">
        <f t="shared" si="380"/>
        <v>0</v>
      </c>
      <c r="AS953" s="387">
        <f t="shared" si="367"/>
        <v>0</v>
      </c>
    </row>
    <row r="954" spans="2:45" s="377" customFormat="1" hidden="1" outlineLevel="2">
      <c r="B954" s="377">
        <v>5</v>
      </c>
      <c r="C954" s="81"/>
      <c r="D954" s="338">
        <v>0</v>
      </c>
      <c r="E954" s="387">
        <f t="shared" si="377"/>
        <v>0</v>
      </c>
      <c r="F954" s="387">
        <f t="shared" si="378"/>
        <v>0</v>
      </c>
      <c r="G954" s="387">
        <f t="shared" si="378"/>
        <v>0</v>
      </c>
      <c r="H954" s="387">
        <f t="shared" si="378"/>
        <v>0</v>
      </c>
      <c r="I954" s="387">
        <f t="shared" si="378"/>
        <v>0</v>
      </c>
      <c r="J954" s="387">
        <f t="shared" si="378"/>
        <v>0</v>
      </c>
      <c r="K954" s="387">
        <f t="shared" si="378"/>
        <v>0</v>
      </c>
      <c r="L954" s="387">
        <f t="shared" si="378"/>
        <v>0</v>
      </c>
      <c r="M954" s="387">
        <f t="shared" si="378"/>
        <v>0</v>
      </c>
      <c r="N954" s="387">
        <f t="shared" si="378"/>
        <v>0</v>
      </c>
      <c r="O954" s="387">
        <f t="shared" si="378"/>
        <v>0</v>
      </c>
      <c r="P954" s="387">
        <f t="shared" si="378"/>
        <v>0</v>
      </c>
      <c r="Q954" s="387">
        <f t="shared" si="378"/>
        <v>0</v>
      </c>
      <c r="R954" s="387">
        <f t="shared" si="378"/>
        <v>0</v>
      </c>
      <c r="S954" s="387">
        <f t="shared" si="378"/>
        <v>0</v>
      </c>
      <c r="T954" s="387">
        <f t="shared" si="378"/>
        <v>0</v>
      </c>
      <c r="U954" s="387">
        <f t="shared" si="378"/>
        <v>0</v>
      </c>
      <c r="V954" s="387">
        <f t="shared" si="379"/>
        <v>0</v>
      </c>
      <c r="W954" s="387">
        <f t="shared" si="379"/>
        <v>0</v>
      </c>
      <c r="X954" s="387">
        <f t="shared" si="379"/>
        <v>0</v>
      </c>
      <c r="Y954" s="387">
        <f t="shared" si="379"/>
        <v>0</v>
      </c>
      <c r="Z954" s="387">
        <f t="shared" si="379"/>
        <v>0</v>
      </c>
      <c r="AA954" s="387">
        <f t="shared" si="379"/>
        <v>0</v>
      </c>
      <c r="AB954" s="387">
        <f t="shared" si="379"/>
        <v>0</v>
      </c>
      <c r="AC954" s="387">
        <f t="shared" si="379"/>
        <v>0</v>
      </c>
      <c r="AD954" s="387">
        <f t="shared" si="379"/>
        <v>0</v>
      </c>
      <c r="AE954" s="387">
        <f t="shared" si="379"/>
        <v>0</v>
      </c>
      <c r="AF954" s="387">
        <f t="shared" si="379"/>
        <v>0</v>
      </c>
      <c r="AG954" s="387">
        <f t="shared" si="379"/>
        <v>0</v>
      </c>
      <c r="AH954" s="387">
        <f t="shared" si="379"/>
        <v>0</v>
      </c>
      <c r="AI954" s="387">
        <f t="shared" si="379"/>
        <v>0</v>
      </c>
      <c r="AJ954" s="387">
        <f t="shared" si="379"/>
        <v>0</v>
      </c>
      <c r="AK954" s="387">
        <f t="shared" si="379"/>
        <v>0</v>
      </c>
      <c r="AL954" s="387">
        <f t="shared" si="380"/>
        <v>0</v>
      </c>
      <c r="AM954" s="387">
        <f t="shared" si="380"/>
        <v>0</v>
      </c>
      <c r="AN954" s="387">
        <f t="shared" si="380"/>
        <v>0</v>
      </c>
      <c r="AO954" s="387">
        <f t="shared" si="380"/>
        <v>0</v>
      </c>
      <c r="AP954" s="387">
        <f t="shared" si="380"/>
        <v>0</v>
      </c>
      <c r="AQ954" s="387">
        <f t="shared" si="380"/>
        <v>0</v>
      </c>
      <c r="AR954" s="387">
        <f t="shared" si="380"/>
        <v>0</v>
      </c>
      <c r="AS954" s="387">
        <f t="shared" si="367"/>
        <v>0</v>
      </c>
    </row>
    <row r="955" spans="2:45" s="377" customFormat="1" hidden="1" outlineLevel="2">
      <c r="B955" s="377">
        <v>6</v>
      </c>
      <c r="C955" s="81"/>
      <c r="D955" s="338">
        <v>0</v>
      </c>
      <c r="E955" s="387">
        <f t="shared" si="377"/>
        <v>0</v>
      </c>
      <c r="F955" s="387">
        <f t="shared" si="378"/>
        <v>0</v>
      </c>
      <c r="G955" s="387">
        <f t="shared" si="378"/>
        <v>0</v>
      </c>
      <c r="H955" s="387">
        <f t="shared" si="378"/>
        <v>0</v>
      </c>
      <c r="I955" s="387">
        <f t="shared" si="378"/>
        <v>0</v>
      </c>
      <c r="J955" s="387">
        <f t="shared" si="378"/>
        <v>0</v>
      </c>
      <c r="K955" s="387">
        <f t="shared" si="378"/>
        <v>0</v>
      </c>
      <c r="L955" s="387">
        <f t="shared" si="378"/>
        <v>0</v>
      </c>
      <c r="M955" s="387">
        <f t="shared" si="378"/>
        <v>0</v>
      </c>
      <c r="N955" s="387">
        <f t="shared" si="378"/>
        <v>0</v>
      </c>
      <c r="O955" s="387">
        <f t="shared" si="378"/>
        <v>0</v>
      </c>
      <c r="P955" s="387">
        <f t="shared" si="378"/>
        <v>0</v>
      </c>
      <c r="Q955" s="387">
        <f t="shared" si="378"/>
        <v>0</v>
      </c>
      <c r="R955" s="387">
        <f t="shared" si="378"/>
        <v>0</v>
      </c>
      <c r="S955" s="387">
        <f t="shared" si="378"/>
        <v>0</v>
      </c>
      <c r="T955" s="387">
        <f t="shared" si="378"/>
        <v>0</v>
      </c>
      <c r="U955" s="387">
        <f t="shared" si="378"/>
        <v>0</v>
      </c>
      <c r="V955" s="387">
        <f t="shared" si="379"/>
        <v>0</v>
      </c>
      <c r="W955" s="387">
        <f t="shared" si="379"/>
        <v>0</v>
      </c>
      <c r="X955" s="387">
        <f t="shared" si="379"/>
        <v>0</v>
      </c>
      <c r="Y955" s="387">
        <f t="shared" si="379"/>
        <v>0</v>
      </c>
      <c r="Z955" s="387">
        <f t="shared" si="379"/>
        <v>0</v>
      </c>
      <c r="AA955" s="387">
        <f t="shared" si="379"/>
        <v>0</v>
      </c>
      <c r="AB955" s="387">
        <f t="shared" si="379"/>
        <v>0</v>
      </c>
      <c r="AC955" s="387">
        <f t="shared" si="379"/>
        <v>0</v>
      </c>
      <c r="AD955" s="387">
        <f t="shared" si="379"/>
        <v>0</v>
      </c>
      <c r="AE955" s="387">
        <f t="shared" si="379"/>
        <v>0</v>
      </c>
      <c r="AF955" s="387">
        <f t="shared" si="379"/>
        <v>0</v>
      </c>
      <c r="AG955" s="387">
        <f t="shared" si="379"/>
        <v>0</v>
      </c>
      <c r="AH955" s="387">
        <f t="shared" si="379"/>
        <v>0</v>
      </c>
      <c r="AI955" s="387">
        <f t="shared" si="379"/>
        <v>0</v>
      </c>
      <c r="AJ955" s="387">
        <f t="shared" si="379"/>
        <v>0</v>
      </c>
      <c r="AK955" s="387">
        <f t="shared" si="379"/>
        <v>0</v>
      </c>
      <c r="AL955" s="387">
        <f t="shared" si="380"/>
        <v>0</v>
      </c>
      <c r="AM955" s="387">
        <f t="shared" si="380"/>
        <v>0</v>
      </c>
      <c r="AN955" s="387">
        <f t="shared" si="380"/>
        <v>0</v>
      </c>
      <c r="AO955" s="387">
        <f t="shared" si="380"/>
        <v>0</v>
      </c>
      <c r="AP955" s="387">
        <f t="shared" si="380"/>
        <v>0</v>
      </c>
      <c r="AQ955" s="387">
        <f t="shared" si="380"/>
        <v>0</v>
      </c>
      <c r="AR955" s="387">
        <f t="shared" si="380"/>
        <v>0</v>
      </c>
      <c r="AS955" s="387">
        <f t="shared" si="367"/>
        <v>0</v>
      </c>
    </row>
    <row r="956" spans="2:45" s="377" customFormat="1" hidden="1" outlineLevel="2">
      <c r="B956" s="377">
        <v>7</v>
      </c>
      <c r="C956" s="81"/>
      <c r="D956" s="338">
        <v>0</v>
      </c>
      <c r="E956" s="387">
        <f t="shared" si="377"/>
        <v>0</v>
      </c>
      <c r="F956" s="387">
        <f t="shared" si="378"/>
        <v>0</v>
      </c>
      <c r="G956" s="387">
        <f t="shared" si="378"/>
        <v>0</v>
      </c>
      <c r="H956" s="387">
        <f t="shared" si="378"/>
        <v>0</v>
      </c>
      <c r="I956" s="387">
        <f t="shared" si="378"/>
        <v>0</v>
      </c>
      <c r="J956" s="387">
        <f t="shared" si="378"/>
        <v>0</v>
      </c>
      <c r="K956" s="387">
        <f t="shared" si="378"/>
        <v>0</v>
      </c>
      <c r="L956" s="387">
        <f t="shared" si="378"/>
        <v>0</v>
      </c>
      <c r="M956" s="387">
        <f t="shared" si="378"/>
        <v>0</v>
      </c>
      <c r="N956" s="387">
        <f t="shared" si="378"/>
        <v>0</v>
      </c>
      <c r="O956" s="387">
        <f t="shared" si="378"/>
        <v>0</v>
      </c>
      <c r="P956" s="387">
        <f t="shared" si="378"/>
        <v>0</v>
      </c>
      <c r="Q956" s="387">
        <f t="shared" si="378"/>
        <v>0</v>
      </c>
      <c r="R956" s="387">
        <f t="shared" si="378"/>
        <v>0</v>
      </c>
      <c r="S956" s="387">
        <f t="shared" si="378"/>
        <v>0</v>
      </c>
      <c r="T956" s="387">
        <f t="shared" si="378"/>
        <v>0</v>
      </c>
      <c r="U956" s="387">
        <f t="shared" si="378"/>
        <v>0</v>
      </c>
      <c r="V956" s="387">
        <f t="shared" si="379"/>
        <v>0</v>
      </c>
      <c r="W956" s="387">
        <f t="shared" si="379"/>
        <v>0</v>
      </c>
      <c r="X956" s="387">
        <f t="shared" si="379"/>
        <v>0</v>
      </c>
      <c r="Y956" s="387">
        <f t="shared" si="379"/>
        <v>0</v>
      </c>
      <c r="Z956" s="387">
        <f t="shared" si="379"/>
        <v>0</v>
      </c>
      <c r="AA956" s="387">
        <f t="shared" si="379"/>
        <v>0</v>
      </c>
      <c r="AB956" s="387">
        <f t="shared" si="379"/>
        <v>0</v>
      </c>
      <c r="AC956" s="387">
        <f t="shared" si="379"/>
        <v>0</v>
      </c>
      <c r="AD956" s="387">
        <f t="shared" si="379"/>
        <v>0</v>
      </c>
      <c r="AE956" s="387">
        <f t="shared" si="379"/>
        <v>0</v>
      </c>
      <c r="AF956" s="387">
        <f t="shared" si="379"/>
        <v>0</v>
      </c>
      <c r="AG956" s="387">
        <f t="shared" si="379"/>
        <v>0</v>
      </c>
      <c r="AH956" s="387">
        <f t="shared" si="379"/>
        <v>0</v>
      </c>
      <c r="AI956" s="387">
        <f t="shared" si="379"/>
        <v>0</v>
      </c>
      <c r="AJ956" s="387">
        <f t="shared" si="379"/>
        <v>0</v>
      </c>
      <c r="AK956" s="387">
        <f t="shared" si="379"/>
        <v>0</v>
      </c>
      <c r="AL956" s="387">
        <f t="shared" si="380"/>
        <v>0</v>
      </c>
      <c r="AM956" s="387">
        <f t="shared" si="380"/>
        <v>0</v>
      </c>
      <c r="AN956" s="387">
        <f t="shared" si="380"/>
        <v>0</v>
      </c>
      <c r="AO956" s="387">
        <f t="shared" si="380"/>
        <v>0</v>
      </c>
      <c r="AP956" s="387">
        <f t="shared" si="380"/>
        <v>0</v>
      </c>
      <c r="AQ956" s="387">
        <f t="shared" si="380"/>
        <v>0</v>
      </c>
      <c r="AR956" s="387">
        <f t="shared" si="380"/>
        <v>0</v>
      </c>
      <c r="AS956" s="387">
        <f t="shared" si="367"/>
        <v>0</v>
      </c>
    </row>
    <row r="957" spans="2:45" s="377" customFormat="1" hidden="1" outlineLevel="2">
      <c r="B957" s="377">
        <v>8</v>
      </c>
      <c r="C957" s="81"/>
      <c r="D957" s="338">
        <v>0</v>
      </c>
      <c r="E957" s="387">
        <f t="shared" si="377"/>
        <v>0</v>
      </c>
      <c r="F957" s="387">
        <f t="shared" si="378"/>
        <v>0</v>
      </c>
      <c r="G957" s="387">
        <f t="shared" si="378"/>
        <v>0</v>
      </c>
      <c r="H957" s="387">
        <f t="shared" si="378"/>
        <v>0</v>
      </c>
      <c r="I957" s="387">
        <f t="shared" si="378"/>
        <v>0</v>
      </c>
      <c r="J957" s="387">
        <f t="shared" si="378"/>
        <v>0</v>
      </c>
      <c r="K957" s="387">
        <f t="shared" si="378"/>
        <v>0</v>
      </c>
      <c r="L957" s="387">
        <f t="shared" si="378"/>
        <v>0</v>
      </c>
      <c r="M957" s="387">
        <f t="shared" si="378"/>
        <v>0</v>
      </c>
      <c r="N957" s="387">
        <f t="shared" si="378"/>
        <v>0</v>
      </c>
      <c r="O957" s="387">
        <f t="shared" si="378"/>
        <v>0</v>
      </c>
      <c r="P957" s="387">
        <f t="shared" si="378"/>
        <v>0</v>
      </c>
      <c r="Q957" s="387">
        <f t="shared" si="378"/>
        <v>0</v>
      </c>
      <c r="R957" s="387">
        <f t="shared" si="378"/>
        <v>0</v>
      </c>
      <c r="S957" s="387">
        <f t="shared" si="378"/>
        <v>0</v>
      </c>
      <c r="T957" s="387">
        <f t="shared" si="378"/>
        <v>0</v>
      </c>
      <c r="U957" s="387">
        <f t="shared" si="378"/>
        <v>0</v>
      </c>
      <c r="V957" s="387">
        <f t="shared" si="379"/>
        <v>0</v>
      </c>
      <c r="W957" s="387">
        <f t="shared" si="379"/>
        <v>0</v>
      </c>
      <c r="X957" s="387">
        <f t="shared" si="379"/>
        <v>0</v>
      </c>
      <c r="Y957" s="387">
        <f t="shared" si="379"/>
        <v>0</v>
      </c>
      <c r="Z957" s="387">
        <f t="shared" si="379"/>
        <v>0</v>
      </c>
      <c r="AA957" s="387">
        <f t="shared" si="379"/>
        <v>0</v>
      </c>
      <c r="AB957" s="387">
        <f t="shared" si="379"/>
        <v>0</v>
      </c>
      <c r="AC957" s="387">
        <f t="shared" si="379"/>
        <v>0</v>
      </c>
      <c r="AD957" s="387">
        <f t="shared" si="379"/>
        <v>0</v>
      </c>
      <c r="AE957" s="387">
        <f t="shared" si="379"/>
        <v>0</v>
      </c>
      <c r="AF957" s="387">
        <f t="shared" si="379"/>
        <v>0</v>
      </c>
      <c r="AG957" s="387">
        <f t="shared" si="379"/>
        <v>0</v>
      </c>
      <c r="AH957" s="387">
        <f t="shared" si="379"/>
        <v>0</v>
      </c>
      <c r="AI957" s="387">
        <f t="shared" si="379"/>
        <v>0</v>
      </c>
      <c r="AJ957" s="387">
        <f t="shared" si="379"/>
        <v>0</v>
      </c>
      <c r="AK957" s="387">
        <f t="shared" si="379"/>
        <v>0</v>
      </c>
      <c r="AL957" s="387">
        <f t="shared" si="380"/>
        <v>0</v>
      </c>
      <c r="AM957" s="387">
        <f t="shared" si="380"/>
        <v>0</v>
      </c>
      <c r="AN957" s="387">
        <f t="shared" si="380"/>
        <v>0</v>
      </c>
      <c r="AO957" s="387">
        <f t="shared" si="380"/>
        <v>0</v>
      </c>
      <c r="AP957" s="387">
        <f t="shared" si="380"/>
        <v>0</v>
      </c>
      <c r="AQ957" s="387">
        <f t="shared" si="380"/>
        <v>0</v>
      </c>
      <c r="AR957" s="387">
        <f t="shared" si="380"/>
        <v>0</v>
      </c>
      <c r="AS957" s="387">
        <f t="shared" si="367"/>
        <v>0</v>
      </c>
    </row>
    <row r="958" spans="2:45" s="377" customFormat="1" hidden="1" outlineLevel="2">
      <c r="B958" s="377">
        <v>9</v>
      </c>
      <c r="C958" s="81"/>
      <c r="D958" s="338">
        <v>0</v>
      </c>
      <c r="E958" s="387">
        <f t="shared" si="377"/>
        <v>0</v>
      </c>
      <c r="F958" s="387">
        <f t="shared" si="378"/>
        <v>0</v>
      </c>
      <c r="G958" s="387">
        <f t="shared" si="378"/>
        <v>0</v>
      </c>
      <c r="H958" s="387">
        <f t="shared" si="378"/>
        <v>0</v>
      </c>
      <c r="I958" s="387">
        <f t="shared" si="378"/>
        <v>0</v>
      </c>
      <c r="J958" s="387">
        <f t="shared" si="378"/>
        <v>0</v>
      </c>
      <c r="K958" s="387">
        <f t="shared" si="378"/>
        <v>0</v>
      </c>
      <c r="L958" s="387">
        <f t="shared" si="378"/>
        <v>0</v>
      </c>
      <c r="M958" s="387">
        <f t="shared" si="378"/>
        <v>0</v>
      </c>
      <c r="N958" s="387">
        <f t="shared" si="378"/>
        <v>0</v>
      </c>
      <c r="O958" s="387">
        <f t="shared" si="378"/>
        <v>0</v>
      </c>
      <c r="P958" s="387">
        <f t="shared" si="378"/>
        <v>0</v>
      </c>
      <c r="Q958" s="387">
        <f t="shared" si="378"/>
        <v>0</v>
      </c>
      <c r="R958" s="387">
        <f t="shared" si="378"/>
        <v>0</v>
      </c>
      <c r="S958" s="387">
        <f t="shared" si="378"/>
        <v>0</v>
      </c>
      <c r="T958" s="387">
        <f t="shared" si="378"/>
        <v>0</v>
      </c>
      <c r="U958" s="387">
        <f t="shared" si="378"/>
        <v>0</v>
      </c>
      <c r="V958" s="387">
        <f t="shared" si="379"/>
        <v>0</v>
      </c>
      <c r="W958" s="387">
        <f t="shared" si="379"/>
        <v>0</v>
      </c>
      <c r="X958" s="387">
        <f t="shared" si="379"/>
        <v>0</v>
      </c>
      <c r="Y958" s="387">
        <f t="shared" si="379"/>
        <v>0</v>
      </c>
      <c r="Z958" s="387">
        <f t="shared" si="379"/>
        <v>0</v>
      </c>
      <c r="AA958" s="387">
        <f t="shared" si="379"/>
        <v>0</v>
      </c>
      <c r="AB958" s="387">
        <f t="shared" si="379"/>
        <v>0</v>
      </c>
      <c r="AC958" s="387">
        <f t="shared" si="379"/>
        <v>0</v>
      </c>
      <c r="AD958" s="387">
        <f t="shared" si="379"/>
        <v>0</v>
      </c>
      <c r="AE958" s="387">
        <f t="shared" si="379"/>
        <v>0</v>
      </c>
      <c r="AF958" s="387">
        <f t="shared" si="379"/>
        <v>0</v>
      </c>
      <c r="AG958" s="387">
        <f t="shared" si="379"/>
        <v>0</v>
      </c>
      <c r="AH958" s="387">
        <f t="shared" si="379"/>
        <v>0</v>
      </c>
      <c r="AI958" s="387">
        <f t="shared" si="379"/>
        <v>0</v>
      </c>
      <c r="AJ958" s="387">
        <f t="shared" si="379"/>
        <v>0</v>
      </c>
      <c r="AK958" s="387">
        <f t="shared" si="379"/>
        <v>0</v>
      </c>
      <c r="AL958" s="387">
        <f t="shared" si="380"/>
        <v>0</v>
      </c>
      <c r="AM958" s="387">
        <f t="shared" si="380"/>
        <v>0</v>
      </c>
      <c r="AN958" s="387">
        <f t="shared" si="380"/>
        <v>0</v>
      </c>
      <c r="AO958" s="387">
        <f t="shared" si="380"/>
        <v>0</v>
      </c>
      <c r="AP958" s="387">
        <f t="shared" si="380"/>
        <v>0</v>
      </c>
      <c r="AQ958" s="387">
        <f t="shared" si="380"/>
        <v>0</v>
      </c>
      <c r="AR958" s="387">
        <f t="shared" si="380"/>
        <v>0</v>
      </c>
      <c r="AS958" s="387">
        <f t="shared" si="367"/>
        <v>0</v>
      </c>
    </row>
    <row r="959" spans="2:45" s="377" customFormat="1" hidden="1" outlineLevel="2">
      <c r="B959" s="377">
        <v>10</v>
      </c>
      <c r="C959" s="81"/>
      <c r="D959" s="338">
        <v>0</v>
      </c>
      <c r="E959" s="387">
        <f t="shared" si="377"/>
        <v>0</v>
      </c>
      <c r="F959" s="387">
        <f t="shared" si="378"/>
        <v>0</v>
      </c>
      <c r="G959" s="387">
        <f t="shared" si="378"/>
        <v>0</v>
      </c>
      <c r="H959" s="387">
        <f t="shared" si="378"/>
        <v>0</v>
      </c>
      <c r="I959" s="387">
        <f t="shared" si="378"/>
        <v>0</v>
      </c>
      <c r="J959" s="387">
        <f t="shared" si="378"/>
        <v>0</v>
      </c>
      <c r="K959" s="387">
        <f t="shared" si="378"/>
        <v>0</v>
      </c>
      <c r="L959" s="387">
        <f t="shared" si="378"/>
        <v>0</v>
      </c>
      <c r="M959" s="387">
        <f t="shared" si="378"/>
        <v>0</v>
      </c>
      <c r="N959" s="387">
        <f t="shared" si="378"/>
        <v>0</v>
      </c>
      <c r="O959" s="387">
        <f t="shared" si="378"/>
        <v>0</v>
      </c>
      <c r="P959" s="387">
        <f t="shared" si="378"/>
        <v>0</v>
      </c>
      <c r="Q959" s="387">
        <f t="shared" si="378"/>
        <v>0</v>
      </c>
      <c r="R959" s="387">
        <f t="shared" si="378"/>
        <v>0</v>
      </c>
      <c r="S959" s="387">
        <f t="shared" si="378"/>
        <v>0</v>
      </c>
      <c r="T959" s="387">
        <f t="shared" si="378"/>
        <v>0</v>
      </c>
      <c r="U959" s="387">
        <f t="shared" si="378"/>
        <v>0</v>
      </c>
      <c r="V959" s="387">
        <f t="shared" si="379"/>
        <v>0</v>
      </c>
      <c r="W959" s="387">
        <f t="shared" si="379"/>
        <v>0</v>
      </c>
      <c r="X959" s="387">
        <f t="shared" si="379"/>
        <v>0</v>
      </c>
      <c r="Y959" s="387">
        <f t="shared" si="379"/>
        <v>0</v>
      </c>
      <c r="Z959" s="387">
        <f t="shared" si="379"/>
        <v>0</v>
      </c>
      <c r="AA959" s="387">
        <f t="shared" si="379"/>
        <v>0</v>
      </c>
      <c r="AB959" s="387">
        <f t="shared" si="379"/>
        <v>0</v>
      </c>
      <c r="AC959" s="387">
        <f t="shared" si="379"/>
        <v>0</v>
      </c>
      <c r="AD959" s="387">
        <f t="shared" si="379"/>
        <v>0</v>
      </c>
      <c r="AE959" s="387">
        <f t="shared" si="379"/>
        <v>0</v>
      </c>
      <c r="AF959" s="387">
        <f t="shared" si="379"/>
        <v>0</v>
      </c>
      <c r="AG959" s="387">
        <f t="shared" si="379"/>
        <v>0</v>
      </c>
      <c r="AH959" s="387">
        <f t="shared" si="379"/>
        <v>0</v>
      </c>
      <c r="AI959" s="387">
        <f t="shared" si="379"/>
        <v>0</v>
      </c>
      <c r="AJ959" s="387">
        <f t="shared" si="379"/>
        <v>0</v>
      </c>
      <c r="AK959" s="387">
        <f t="shared" si="379"/>
        <v>0</v>
      </c>
      <c r="AL959" s="387">
        <f t="shared" si="380"/>
        <v>0</v>
      </c>
      <c r="AM959" s="387">
        <f t="shared" si="380"/>
        <v>0</v>
      </c>
      <c r="AN959" s="387">
        <f t="shared" si="380"/>
        <v>0</v>
      </c>
      <c r="AO959" s="387">
        <f t="shared" si="380"/>
        <v>0</v>
      </c>
      <c r="AP959" s="387">
        <f t="shared" si="380"/>
        <v>0</v>
      </c>
      <c r="AQ959" s="387">
        <f t="shared" si="380"/>
        <v>0</v>
      </c>
      <c r="AR959" s="387">
        <f t="shared" si="380"/>
        <v>0</v>
      </c>
      <c r="AS959" s="387">
        <f t="shared" si="367"/>
        <v>0</v>
      </c>
    </row>
    <row r="960" spans="2:45" s="377" customFormat="1" hidden="1" outlineLevel="2">
      <c r="B960" s="377">
        <v>11</v>
      </c>
      <c r="C960" s="81"/>
      <c r="D960" s="338">
        <v>0</v>
      </c>
      <c r="E960" s="387">
        <f t="shared" si="377"/>
        <v>0</v>
      </c>
      <c r="F960" s="387">
        <f t="shared" si="378"/>
        <v>0</v>
      </c>
      <c r="G960" s="387">
        <f t="shared" si="378"/>
        <v>0</v>
      </c>
      <c r="H960" s="387">
        <f t="shared" si="378"/>
        <v>0</v>
      </c>
      <c r="I960" s="387">
        <f t="shared" si="378"/>
        <v>0</v>
      </c>
      <c r="J960" s="387">
        <f t="shared" si="378"/>
        <v>0</v>
      </c>
      <c r="K960" s="387">
        <f t="shared" si="378"/>
        <v>0</v>
      </c>
      <c r="L960" s="387">
        <f t="shared" si="378"/>
        <v>0</v>
      </c>
      <c r="M960" s="387">
        <f t="shared" si="378"/>
        <v>0</v>
      </c>
      <c r="N960" s="387">
        <f t="shared" si="378"/>
        <v>0</v>
      </c>
      <c r="O960" s="387">
        <f t="shared" si="378"/>
        <v>0</v>
      </c>
      <c r="P960" s="387">
        <f t="shared" si="378"/>
        <v>0</v>
      </c>
      <c r="Q960" s="387">
        <f t="shared" si="378"/>
        <v>0</v>
      </c>
      <c r="R960" s="387">
        <f t="shared" si="378"/>
        <v>0</v>
      </c>
      <c r="S960" s="387">
        <f t="shared" si="378"/>
        <v>0</v>
      </c>
      <c r="T960" s="387">
        <f t="shared" si="378"/>
        <v>0</v>
      </c>
      <c r="U960" s="387">
        <f t="shared" si="378"/>
        <v>0</v>
      </c>
      <c r="V960" s="387">
        <f t="shared" si="379"/>
        <v>0</v>
      </c>
      <c r="W960" s="387">
        <f t="shared" si="379"/>
        <v>0</v>
      </c>
      <c r="X960" s="387">
        <f t="shared" si="379"/>
        <v>0</v>
      </c>
      <c r="Y960" s="387">
        <f t="shared" si="379"/>
        <v>0</v>
      </c>
      <c r="Z960" s="387">
        <f t="shared" si="379"/>
        <v>0</v>
      </c>
      <c r="AA960" s="387">
        <f t="shared" si="379"/>
        <v>0</v>
      </c>
      <c r="AB960" s="387">
        <f t="shared" si="379"/>
        <v>0</v>
      </c>
      <c r="AC960" s="387">
        <f t="shared" si="379"/>
        <v>0</v>
      </c>
      <c r="AD960" s="387">
        <f t="shared" si="379"/>
        <v>0</v>
      </c>
      <c r="AE960" s="387">
        <f t="shared" si="379"/>
        <v>0</v>
      </c>
      <c r="AF960" s="387">
        <f t="shared" si="379"/>
        <v>0</v>
      </c>
      <c r="AG960" s="387">
        <f t="shared" si="379"/>
        <v>0</v>
      </c>
      <c r="AH960" s="387">
        <f t="shared" si="379"/>
        <v>0</v>
      </c>
      <c r="AI960" s="387">
        <f t="shared" si="379"/>
        <v>0</v>
      </c>
      <c r="AJ960" s="387">
        <f t="shared" si="379"/>
        <v>0</v>
      </c>
      <c r="AK960" s="387">
        <f t="shared" si="379"/>
        <v>0</v>
      </c>
      <c r="AL960" s="387">
        <f t="shared" si="380"/>
        <v>0</v>
      </c>
      <c r="AM960" s="387">
        <f t="shared" si="380"/>
        <v>0</v>
      </c>
      <c r="AN960" s="387">
        <f t="shared" si="380"/>
        <v>0</v>
      </c>
      <c r="AO960" s="387">
        <f t="shared" si="380"/>
        <v>0</v>
      </c>
      <c r="AP960" s="387">
        <f t="shared" si="380"/>
        <v>0</v>
      </c>
      <c r="AQ960" s="387">
        <f t="shared" si="380"/>
        <v>0</v>
      </c>
      <c r="AR960" s="387">
        <f t="shared" si="380"/>
        <v>0</v>
      </c>
      <c r="AS960" s="387">
        <f t="shared" si="367"/>
        <v>0</v>
      </c>
    </row>
    <row r="961" spans="2:45" s="377" customFormat="1" hidden="1" outlineLevel="2">
      <c r="B961" s="377">
        <v>12</v>
      </c>
      <c r="C961" s="81"/>
      <c r="D961" s="338">
        <v>0</v>
      </c>
      <c r="E961" s="387">
        <f t="shared" si="377"/>
        <v>0</v>
      </c>
      <c r="F961" s="387">
        <f t="shared" si="378"/>
        <v>0</v>
      </c>
      <c r="G961" s="387">
        <f t="shared" si="378"/>
        <v>0</v>
      </c>
      <c r="H961" s="387">
        <f t="shared" si="378"/>
        <v>0</v>
      </c>
      <c r="I961" s="387">
        <f t="shared" si="378"/>
        <v>0</v>
      </c>
      <c r="J961" s="387">
        <f t="shared" si="378"/>
        <v>0</v>
      </c>
      <c r="K961" s="387">
        <f t="shared" si="378"/>
        <v>0</v>
      </c>
      <c r="L961" s="387">
        <f t="shared" si="378"/>
        <v>0</v>
      </c>
      <c r="M961" s="387">
        <f t="shared" si="378"/>
        <v>0</v>
      </c>
      <c r="N961" s="387">
        <f t="shared" si="378"/>
        <v>0</v>
      </c>
      <c r="O961" s="387">
        <f t="shared" si="378"/>
        <v>0</v>
      </c>
      <c r="P961" s="387">
        <f t="shared" si="378"/>
        <v>0</v>
      </c>
      <c r="Q961" s="387">
        <f t="shared" si="378"/>
        <v>0</v>
      </c>
      <c r="R961" s="387">
        <f t="shared" si="378"/>
        <v>0</v>
      </c>
      <c r="S961" s="387">
        <f t="shared" si="378"/>
        <v>0</v>
      </c>
      <c r="T961" s="387">
        <f t="shared" si="378"/>
        <v>0</v>
      </c>
      <c r="U961" s="387">
        <f t="shared" si="378"/>
        <v>0</v>
      </c>
      <c r="V961" s="387">
        <f t="shared" si="379"/>
        <v>0</v>
      </c>
      <c r="W961" s="387">
        <f t="shared" si="379"/>
        <v>0</v>
      </c>
      <c r="X961" s="387">
        <f t="shared" si="379"/>
        <v>0</v>
      </c>
      <c r="Y961" s="387">
        <f t="shared" si="379"/>
        <v>0</v>
      </c>
      <c r="Z961" s="387">
        <f t="shared" si="379"/>
        <v>0</v>
      </c>
      <c r="AA961" s="387">
        <f t="shared" si="379"/>
        <v>0</v>
      </c>
      <c r="AB961" s="387">
        <f t="shared" si="379"/>
        <v>0</v>
      </c>
      <c r="AC961" s="387">
        <f t="shared" si="379"/>
        <v>0</v>
      </c>
      <c r="AD961" s="387">
        <f t="shared" si="379"/>
        <v>0</v>
      </c>
      <c r="AE961" s="387">
        <f t="shared" si="379"/>
        <v>0</v>
      </c>
      <c r="AF961" s="387">
        <f t="shared" si="379"/>
        <v>0</v>
      </c>
      <c r="AG961" s="387">
        <f t="shared" si="379"/>
        <v>0</v>
      </c>
      <c r="AH961" s="387">
        <f t="shared" si="379"/>
        <v>0</v>
      </c>
      <c r="AI961" s="387">
        <f t="shared" si="379"/>
        <v>0</v>
      </c>
      <c r="AJ961" s="387">
        <f t="shared" si="379"/>
        <v>0</v>
      </c>
      <c r="AK961" s="387">
        <f t="shared" si="379"/>
        <v>0</v>
      </c>
      <c r="AL961" s="387">
        <f t="shared" si="380"/>
        <v>0</v>
      </c>
      <c r="AM961" s="387">
        <f t="shared" si="380"/>
        <v>0</v>
      </c>
      <c r="AN961" s="387">
        <f t="shared" si="380"/>
        <v>0</v>
      </c>
      <c r="AO961" s="387">
        <f t="shared" si="380"/>
        <v>0</v>
      </c>
      <c r="AP961" s="387">
        <f t="shared" si="380"/>
        <v>0</v>
      </c>
      <c r="AQ961" s="387">
        <f t="shared" si="380"/>
        <v>0</v>
      </c>
      <c r="AR961" s="387">
        <f t="shared" si="380"/>
        <v>0</v>
      </c>
      <c r="AS961" s="387">
        <f t="shared" si="367"/>
        <v>0</v>
      </c>
    </row>
    <row r="962" spans="2:45" s="377" customFormat="1" hidden="1" outlineLevel="2">
      <c r="B962" s="377">
        <v>13</v>
      </c>
      <c r="C962" s="81"/>
      <c r="D962" s="338">
        <v>0</v>
      </c>
      <c r="E962" s="387">
        <f t="shared" si="377"/>
        <v>0</v>
      </c>
      <c r="F962" s="387">
        <f t="shared" si="378"/>
        <v>0</v>
      </c>
      <c r="G962" s="387">
        <f t="shared" si="378"/>
        <v>0</v>
      </c>
      <c r="H962" s="387">
        <f t="shared" si="378"/>
        <v>0</v>
      </c>
      <c r="I962" s="387">
        <f t="shared" si="378"/>
        <v>0</v>
      </c>
      <c r="J962" s="387">
        <f t="shared" si="378"/>
        <v>0</v>
      </c>
      <c r="K962" s="387">
        <f t="shared" si="378"/>
        <v>0</v>
      </c>
      <c r="L962" s="387">
        <f t="shared" si="378"/>
        <v>0</v>
      </c>
      <c r="M962" s="387">
        <f t="shared" si="378"/>
        <v>0</v>
      </c>
      <c r="N962" s="387">
        <f t="shared" si="378"/>
        <v>0</v>
      </c>
      <c r="O962" s="387">
        <f t="shared" si="378"/>
        <v>0</v>
      </c>
      <c r="P962" s="387">
        <f t="shared" si="378"/>
        <v>0</v>
      </c>
      <c r="Q962" s="387">
        <f t="shared" si="378"/>
        <v>0</v>
      </c>
      <c r="R962" s="387">
        <f t="shared" si="378"/>
        <v>0</v>
      </c>
      <c r="S962" s="387">
        <f t="shared" si="378"/>
        <v>0</v>
      </c>
      <c r="T962" s="387">
        <f t="shared" si="378"/>
        <v>0</v>
      </c>
      <c r="U962" s="387">
        <f t="shared" si="378"/>
        <v>0</v>
      </c>
      <c r="V962" s="387">
        <f t="shared" si="379"/>
        <v>0</v>
      </c>
      <c r="W962" s="387">
        <f t="shared" si="379"/>
        <v>0</v>
      </c>
      <c r="X962" s="387">
        <f t="shared" si="379"/>
        <v>0</v>
      </c>
      <c r="Y962" s="387">
        <f t="shared" si="379"/>
        <v>0</v>
      </c>
      <c r="Z962" s="387">
        <f t="shared" si="379"/>
        <v>0</v>
      </c>
      <c r="AA962" s="387">
        <f t="shared" si="379"/>
        <v>0</v>
      </c>
      <c r="AB962" s="387">
        <f t="shared" si="379"/>
        <v>0</v>
      </c>
      <c r="AC962" s="387">
        <f t="shared" si="379"/>
        <v>0</v>
      </c>
      <c r="AD962" s="387">
        <f t="shared" si="379"/>
        <v>0</v>
      </c>
      <c r="AE962" s="387">
        <f t="shared" si="379"/>
        <v>0</v>
      </c>
      <c r="AF962" s="387">
        <f t="shared" si="379"/>
        <v>0</v>
      </c>
      <c r="AG962" s="387">
        <f t="shared" si="379"/>
        <v>0</v>
      </c>
      <c r="AH962" s="387">
        <f t="shared" si="379"/>
        <v>0</v>
      </c>
      <c r="AI962" s="387">
        <f t="shared" si="379"/>
        <v>0</v>
      </c>
      <c r="AJ962" s="387">
        <f t="shared" si="379"/>
        <v>0</v>
      </c>
      <c r="AK962" s="387">
        <f t="shared" si="379"/>
        <v>0</v>
      </c>
      <c r="AL962" s="387">
        <f t="shared" si="380"/>
        <v>0</v>
      </c>
      <c r="AM962" s="387">
        <f t="shared" si="380"/>
        <v>0</v>
      </c>
      <c r="AN962" s="387">
        <f t="shared" si="380"/>
        <v>0</v>
      </c>
      <c r="AO962" s="387">
        <f t="shared" si="380"/>
        <v>0</v>
      </c>
      <c r="AP962" s="387">
        <f t="shared" si="380"/>
        <v>0</v>
      </c>
      <c r="AQ962" s="387">
        <f t="shared" si="380"/>
        <v>0</v>
      </c>
      <c r="AR962" s="387">
        <f t="shared" si="380"/>
        <v>0</v>
      </c>
      <c r="AS962" s="387">
        <f t="shared" si="367"/>
        <v>0</v>
      </c>
    </row>
    <row r="963" spans="2:45" s="377" customFormat="1" hidden="1" outlineLevel="2">
      <c r="B963" s="377">
        <v>14</v>
      </c>
      <c r="C963" s="81"/>
      <c r="D963" s="338">
        <v>0</v>
      </c>
      <c r="E963" s="387">
        <f t="shared" si="377"/>
        <v>0</v>
      </c>
      <c r="F963" s="387">
        <f t="shared" si="378"/>
        <v>0</v>
      </c>
      <c r="G963" s="387">
        <f t="shared" si="378"/>
        <v>0</v>
      </c>
      <c r="H963" s="387">
        <f t="shared" si="378"/>
        <v>0</v>
      </c>
      <c r="I963" s="387">
        <f t="shared" si="378"/>
        <v>0</v>
      </c>
      <c r="J963" s="387">
        <f t="shared" si="378"/>
        <v>0</v>
      </c>
      <c r="K963" s="387">
        <f t="shared" si="378"/>
        <v>0</v>
      </c>
      <c r="L963" s="387">
        <f t="shared" si="378"/>
        <v>0</v>
      </c>
      <c r="M963" s="387">
        <f t="shared" si="378"/>
        <v>0</v>
      </c>
      <c r="N963" s="387">
        <f t="shared" si="378"/>
        <v>0</v>
      </c>
      <c r="O963" s="387">
        <f t="shared" si="378"/>
        <v>0</v>
      </c>
      <c r="P963" s="387">
        <f t="shared" si="378"/>
        <v>0</v>
      </c>
      <c r="Q963" s="387">
        <f t="shared" si="378"/>
        <v>0</v>
      </c>
      <c r="R963" s="387">
        <f t="shared" si="378"/>
        <v>0</v>
      </c>
      <c r="S963" s="387">
        <f t="shared" si="378"/>
        <v>0</v>
      </c>
      <c r="T963" s="387">
        <f t="shared" si="378"/>
        <v>0</v>
      </c>
      <c r="U963" s="387">
        <f t="shared" si="378"/>
        <v>0</v>
      </c>
      <c r="V963" s="387">
        <f t="shared" si="379"/>
        <v>0</v>
      </c>
      <c r="W963" s="387">
        <f t="shared" si="379"/>
        <v>0</v>
      </c>
      <c r="X963" s="387">
        <f t="shared" si="379"/>
        <v>0</v>
      </c>
      <c r="Y963" s="387">
        <f t="shared" si="379"/>
        <v>0</v>
      </c>
      <c r="Z963" s="387">
        <f t="shared" si="379"/>
        <v>0</v>
      </c>
      <c r="AA963" s="387">
        <f t="shared" si="379"/>
        <v>0</v>
      </c>
      <c r="AB963" s="387">
        <f t="shared" si="379"/>
        <v>0</v>
      </c>
      <c r="AC963" s="387">
        <f t="shared" si="379"/>
        <v>0</v>
      </c>
      <c r="AD963" s="387">
        <f t="shared" si="379"/>
        <v>0</v>
      </c>
      <c r="AE963" s="387">
        <f t="shared" si="379"/>
        <v>0</v>
      </c>
      <c r="AF963" s="387">
        <f t="shared" si="379"/>
        <v>0</v>
      </c>
      <c r="AG963" s="387">
        <f t="shared" si="379"/>
        <v>0</v>
      </c>
      <c r="AH963" s="387">
        <f t="shared" si="379"/>
        <v>0</v>
      </c>
      <c r="AI963" s="387">
        <f t="shared" si="379"/>
        <v>0</v>
      </c>
      <c r="AJ963" s="387">
        <f t="shared" si="379"/>
        <v>0</v>
      </c>
      <c r="AK963" s="387">
        <f t="shared" si="379"/>
        <v>0</v>
      </c>
      <c r="AL963" s="387">
        <f t="shared" si="380"/>
        <v>0</v>
      </c>
      <c r="AM963" s="387">
        <f t="shared" si="380"/>
        <v>0</v>
      </c>
      <c r="AN963" s="387">
        <f t="shared" si="380"/>
        <v>0</v>
      </c>
      <c r="AO963" s="387">
        <f t="shared" si="380"/>
        <v>0</v>
      </c>
      <c r="AP963" s="387">
        <f t="shared" si="380"/>
        <v>0</v>
      </c>
      <c r="AQ963" s="387">
        <f t="shared" si="380"/>
        <v>0</v>
      </c>
      <c r="AR963" s="387">
        <f t="shared" si="380"/>
        <v>0</v>
      </c>
      <c r="AS963" s="387">
        <f t="shared" si="367"/>
        <v>0</v>
      </c>
    </row>
    <row r="964" spans="2:45" s="377" customFormat="1" hidden="1" outlineLevel="2">
      <c r="B964" s="377">
        <v>15</v>
      </c>
      <c r="C964" s="81"/>
      <c r="D964" s="338">
        <v>0</v>
      </c>
      <c r="E964" s="387">
        <f t="shared" si="377"/>
        <v>0</v>
      </c>
      <c r="F964" s="387">
        <f t="shared" si="378"/>
        <v>0</v>
      </c>
      <c r="G964" s="387">
        <f t="shared" si="378"/>
        <v>0</v>
      </c>
      <c r="H964" s="387">
        <f t="shared" si="378"/>
        <v>0</v>
      </c>
      <c r="I964" s="387">
        <f t="shared" si="378"/>
        <v>0</v>
      </c>
      <c r="J964" s="387">
        <f t="shared" si="378"/>
        <v>0</v>
      </c>
      <c r="K964" s="387">
        <f t="shared" si="378"/>
        <v>0</v>
      </c>
      <c r="L964" s="387">
        <f t="shared" si="378"/>
        <v>0</v>
      </c>
      <c r="M964" s="387">
        <f t="shared" si="378"/>
        <v>0</v>
      </c>
      <c r="N964" s="387">
        <f t="shared" si="378"/>
        <v>0</v>
      </c>
      <c r="O964" s="387">
        <f t="shared" si="378"/>
        <v>0</v>
      </c>
      <c r="P964" s="387">
        <f t="shared" si="378"/>
        <v>0</v>
      </c>
      <c r="Q964" s="387">
        <f t="shared" si="378"/>
        <v>0</v>
      </c>
      <c r="R964" s="387">
        <f t="shared" si="378"/>
        <v>0</v>
      </c>
      <c r="S964" s="387">
        <f t="shared" si="378"/>
        <v>0</v>
      </c>
      <c r="T964" s="387">
        <f t="shared" si="378"/>
        <v>0</v>
      </c>
      <c r="U964" s="387">
        <f t="shared" si="378"/>
        <v>0</v>
      </c>
      <c r="V964" s="387">
        <f t="shared" si="379"/>
        <v>0</v>
      </c>
      <c r="W964" s="387">
        <f t="shared" si="379"/>
        <v>0</v>
      </c>
      <c r="X964" s="387">
        <f t="shared" si="379"/>
        <v>0</v>
      </c>
      <c r="Y964" s="387">
        <f t="shared" si="379"/>
        <v>0</v>
      </c>
      <c r="Z964" s="387">
        <f t="shared" si="379"/>
        <v>0</v>
      </c>
      <c r="AA964" s="387">
        <f t="shared" si="379"/>
        <v>0</v>
      </c>
      <c r="AB964" s="387">
        <f t="shared" si="379"/>
        <v>0</v>
      </c>
      <c r="AC964" s="387">
        <f t="shared" si="379"/>
        <v>0</v>
      </c>
      <c r="AD964" s="387">
        <f t="shared" si="379"/>
        <v>0</v>
      </c>
      <c r="AE964" s="387">
        <f t="shared" si="379"/>
        <v>0</v>
      </c>
      <c r="AF964" s="387">
        <f t="shared" si="379"/>
        <v>0</v>
      </c>
      <c r="AG964" s="387">
        <f t="shared" si="379"/>
        <v>0</v>
      </c>
      <c r="AH964" s="387">
        <f t="shared" si="379"/>
        <v>0</v>
      </c>
      <c r="AI964" s="387">
        <f t="shared" si="379"/>
        <v>0</v>
      </c>
      <c r="AJ964" s="387">
        <f t="shared" si="379"/>
        <v>0</v>
      </c>
      <c r="AK964" s="387">
        <f t="shared" si="379"/>
        <v>0</v>
      </c>
      <c r="AL964" s="387">
        <f t="shared" si="380"/>
        <v>0</v>
      </c>
      <c r="AM964" s="387">
        <f t="shared" si="380"/>
        <v>0</v>
      </c>
      <c r="AN964" s="387">
        <f t="shared" si="380"/>
        <v>0</v>
      </c>
      <c r="AO964" s="387">
        <f t="shared" si="380"/>
        <v>0</v>
      </c>
      <c r="AP964" s="387">
        <f t="shared" si="380"/>
        <v>0</v>
      </c>
      <c r="AQ964" s="387">
        <f t="shared" si="380"/>
        <v>0</v>
      </c>
      <c r="AR964" s="387">
        <f t="shared" si="380"/>
        <v>0</v>
      </c>
      <c r="AS964" s="387">
        <f t="shared" si="367"/>
        <v>0</v>
      </c>
    </row>
    <row r="965" spans="2:45" s="377" customFormat="1" hidden="1" outlineLevel="2">
      <c r="B965" s="377">
        <v>16</v>
      </c>
      <c r="C965" s="81"/>
      <c r="D965" s="338">
        <v>0</v>
      </c>
      <c r="E965" s="387">
        <f t="shared" si="377"/>
        <v>0</v>
      </c>
      <c r="F965" s="387">
        <f t="shared" si="378"/>
        <v>0</v>
      </c>
      <c r="G965" s="387">
        <f t="shared" si="378"/>
        <v>0</v>
      </c>
      <c r="H965" s="387">
        <f t="shared" si="378"/>
        <v>0</v>
      </c>
      <c r="I965" s="387">
        <f t="shared" si="378"/>
        <v>0</v>
      </c>
      <c r="J965" s="387">
        <f t="shared" si="378"/>
        <v>0</v>
      </c>
      <c r="K965" s="387">
        <f t="shared" si="378"/>
        <v>0</v>
      </c>
      <c r="L965" s="387">
        <f t="shared" si="378"/>
        <v>0</v>
      </c>
      <c r="M965" s="387">
        <f t="shared" si="378"/>
        <v>0</v>
      </c>
      <c r="N965" s="387">
        <f t="shared" si="378"/>
        <v>0</v>
      </c>
      <c r="O965" s="387">
        <f t="shared" si="378"/>
        <v>0</v>
      </c>
      <c r="P965" s="387">
        <f t="shared" si="378"/>
        <v>0</v>
      </c>
      <c r="Q965" s="387">
        <f t="shared" si="378"/>
        <v>0</v>
      </c>
      <c r="R965" s="387">
        <f t="shared" si="378"/>
        <v>0</v>
      </c>
      <c r="S965" s="387">
        <f t="shared" si="378"/>
        <v>0</v>
      </c>
      <c r="T965" s="387">
        <f t="shared" si="378"/>
        <v>0</v>
      </c>
      <c r="U965" s="387">
        <f t="shared" ref="U965:AJ980" si="381">IF(AND(U$2=$B965,$B965=$C$3),$D965,IF(AND(U$2&gt;$B965,U$2&lt;=$D$949+$B965),SLN($D965,0,IF($C$3-$B965&gt;=$D$949,$D$949,$C$3-$B965)),0))</f>
        <v>0</v>
      </c>
      <c r="V965" s="387">
        <f t="shared" si="379"/>
        <v>0</v>
      </c>
      <c r="W965" s="387">
        <f t="shared" si="379"/>
        <v>0</v>
      </c>
      <c r="X965" s="387">
        <f t="shared" si="379"/>
        <v>0</v>
      </c>
      <c r="Y965" s="387">
        <f t="shared" si="379"/>
        <v>0</v>
      </c>
      <c r="Z965" s="387">
        <f t="shared" si="379"/>
        <v>0</v>
      </c>
      <c r="AA965" s="387">
        <f t="shared" si="379"/>
        <v>0</v>
      </c>
      <c r="AB965" s="387">
        <f t="shared" si="379"/>
        <v>0</v>
      </c>
      <c r="AC965" s="387">
        <f t="shared" si="379"/>
        <v>0</v>
      </c>
      <c r="AD965" s="387">
        <f t="shared" si="379"/>
        <v>0</v>
      </c>
      <c r="AE965" s="387">
        <f t="shared" si="379"/>
        <v>0</v>
      </c>
      <c r="AF965" s="387">
        <f t="shared" si="379"/>
        <v>0</v>
      </c>
      <c r="AG965" s="387">
        <f t="shared" si="379"/>
        <v>0</v>
      </c>
      <c r="AH965" s="387">
        <f t="shared" si="379"/>
        <v>0</v>
      </c>
      <c r="AI965" s="387">
        <f t="shared" si="379"/>
        <v>0</v>
      </c>
      <c r="AJ965" s="387">
        <f t="shared" si="379"/>
        <v>0</v>
      </c>
      <c r="AK965" s="387">
        <f t="shared" ref="AK965:AR980" si="382">IF(AND(AK$2=$B965,$B965=$C$3),$D965,IF(AND(AK$2&gt;$B965,AK$2&lt;=$D$949+$B965),SLN($D965,0,IF($C$3-$B965&gt;=$D$949,$D$949,$C$3-$B965)),0))</f>
        <v>0</v>
      </c>
      <c r="AL965" s="387">
        <f t="shared" si="380"/>
        <v>0</v>
      </c>
      <c r="AM965" s="387">
        <f t="shared" si="380"/>
        <v>0</v>
      </c>
      <c r="AN965" s="387">
        <f t="shared" si="380"/>
        <v>0</v>
      </c>
      <c r="AO965" s="387">
        <f t="shared" si="380"/>
        <v>0</v>
      </c>
      <c r="AP965" s="387">
        <f t="shared" si="380"/>
        <v>0</v>
      </c>
      <c r="AQ965" s="387">
        <f t="shared" si="380"/>
        <v>0</v>
      </c>
      <c r="AR965" s="387">
        <f t="shared" si="380"/>
        <v>0</v>
      </c>
      <c r="AS965" s="387">
        <f t="shared" si="367"/>
        <v>0</v>
      </c>
    </row>
    <row r="966" spans="2:45" s="377" customFormat="1" hidden="1" outlineLevel="2">
      <c r="B966" s="377">
        <v>17</v>
      </c>
      <c r="C966" s="81"/>
      <c r="D966" s="338">
        <v>0</v>
      </c>
      <c r="E966" s="387">
        <f t="shared" si="377"/>
        <v>0</v>
      </c>
      <c r="F966" s="387">
        <f t="shared" ref="F966:T966" si="383">IF(AND(F$2=$B966,$B966=$C$3),$D966,IF(AND(F$2&gt;$B966,F$2&lt;=$D$949+$B966),SLN($D966,0,IF($C$3-$B966&gt;=$D$949,$D$949,$C$3-$B966)),0))</f>
        <v>0</v>
      </c>
      <c r="G966" s="387">
        <f t="shared" si="383"/>
        <v>0</v>
      </c>
      <c r="H966" s="387">
        <f t="shared" si="383"/>
        <v>0</v>
      </c>
      <c r="I966" s="387">
        <f t="shared" si="383"/>
        <v>0</v>
      </c>
      <c r="J966" s="387">
        <f t="shared" si="383"/>
        <v>0</v>
      </c>
      <c r="K966" s="387">
        <f t="shared" si="383"/>
        <v>0</v>
      </c>
      <c r="L966" s="387">
        <f t="shared" si="383"/>
        <v>0</v>
      </c>
      <c r="M966" s="387">
        <f t="shared" si="383"/>
        <v>0</v>
      </c>
      <c r="N966" s="387">
        <f t="shared" si="383"/>
        <v>0</v>
      </c>
      <c r="O966" s="387">
        <f t="shared" si="383"/>
        <v>0</v>
      </c>
      <c r="P966" s="387">
        <f t="shared" si="383"/>
        <v>0</v>
      </c>
      <c r="Q966" s="387">
        <f t="shared" si="383"/>
        <v>0</v>
      </c>
      <c r="R966" s="387">
        <f t="shared" si="383"/>
        <v>0</v>
      </c>
      <c r="S966" s="387">
        <f t="shared" si="383"/>
        <v>0</v>
      </c>
      <c r="T966" s="387">
        <f t="shared" si="383"/>
        <v>0</v>
      </c>
      <c r="U966" s="387">
        <f t="shared" si="381"/>
        <v>0</v>
      </c>
      <c r="V966" s="387">
        <f t="shared" si="381"/>
        <v>0</v>
      </c>
      <c r="W966" s="387">
        <f t="shared" si="381"/>
        <v>0</v>
      </c>
      <c r="X966" s="387">
        <f t="shared" si="381"/>
        <v>0</v>
      </c>
      <c r="Y966" s="387">
        <f t="shared" si="381"/>
        <v>0</v>
      </c>
      <c r="Z966" s="387">
        <f t="shared" si="381"/>
        <v>0</v>
      </c>
      <c r="AA966" s="387">
        <f t="shared" si="381"/>
        <v>0</v>
      </c>
      <c r="AB966" s="387">
        <f t="shared" si="381"/>
        <v>0</v>
      </c>
      <c r="AC966" s="387">
        <f t="shared" si="381"/>
        <v>0</v>
      </c>
      <c r="AD966" s="387">
        <f t="shared" si="381"/>
        <v>0</v>
      </c>
      <c r="AE966" s="387">
        <f t="shared" si="381"/>
        <v>0</v>
      </c>
      <c r="AF966" s="387">
        <f t="shared" si="381"/>
        <v>0</v>
      </c>
      <c r="AG966" s="387">
        <f t="shared" si="381"/>
        <v>0</v>
      </c>
      <c r="AH966" s="387">
        <f t="shared" si="381"/>
        <v>0</v>
      </c>
      <c r="AI966" s="387">
        <f t="shared" si="381"/>
        <v>0</v>
      </c>
      <c r="AJ966" s="387">
        <f t="shared" si="381"/>
        <v>0</v>
      </c>
      <c r="AK966" s="387">
        <f t="shared" si="382"/>
        <v>0</v>
      </c>
      <c r="AL966" s="387">
        <f t="shared" si="382"/>
        <v>0</v>
      </c>
      <c r="AM966" s="387">
        <f t="shared" si="382"/>
        <v>0</v>
      </c>
      <c r="AN966" s="387">
        <f t="shared" si="382"/>
        <v>0</v>
      </c>
      <c r="AO966" s="387">
        <f t="shared" si="382"/>
        <v>0</v>
      </c>
      <c r="AP966" s="387">
        <f t="shared" si="382"/>
        <v>0</v>
      </c>
      <c r="AQ966" s="387">
        <f t="shared" si="382"/>
        <v>0</v>
      </c>
      <c r="AR966" s="387">
        <f t="shared" si="382"/>
        <v>0</v>
      </c>
      <c r="AS966" s="387">
        <f t="shared" si="367"/>
        <v>0</v>
      </c>
    </row>
    <row r="967" spans="2:45" s="377" customFormat="1" hidden="1" outlineLevel="2">
      <c r="B967" s="377">
        <v>18</v>
      </c>
      <c r="C967" s="81"/>
      <c r="D967" s="338">
        <v>0</v>
      </c>
      <c r="E967" s="387">
        <f t="shared" ref="E967:T982" si="384">IF(AND(E$2=$B967,$B967=$C$3),$D967,IF(AND(E$2&gt;$B967,E$2&lt;=$D$949+$B967),SLN($D967,0,IF($C$3-$B967&gt;=$D$949,$D$949,$C$3-$B967)),0))</f>
        <v>0</v>
      </c>
      <c r="F967" s="387">
        <f t="shared" si="384"/>
        <v>0</v>
      </c>
      <c r="G967" s="387">
        <f t="shared" si="384"/>
        <v>0</v>
      </c>
      <c r="H967" s="387">
        <f t="shared" si="384"/>
        <v>0</v>
      </c>
      <c r="I967" s="387">
        <f t="shared" si="384"/>
        <v>0</v>
      </c>
      <c r="J967" s="387">
        <f t="shared" si="384"/>
        <v>0</v>
      </c>
      <c r="K967" s="387">
        <f t="shared" si="384"/>
        <v>0</v>
      </c>
      <c r="L967" s="387">
        <f t="shared" si="384"/>
        <v>0</v>
      </c>
      <c r="M967" s="387">
        <f t="shared" si="384"/>
        <v>0</v>
      </c>
      <c r="N967" s="387">
        <f t="shared" si="384"/>
        <v>0</v>
      </c>
      <c r="O967" s="387">
        <f t="shared" si="384"/>
        <v>0</v>
      </c>
      <c r="P967" s="387">
        <f t="shared" si="384"/>
        <v>0</v>
      </c>
      <c r="Q967" s="387">
        <f t="shared" si="384"/>
        <v>0</v>
      </c>
      <c r="R967" s="387">
        <f t="shared" si="384"/>
        <v>0</v>
      </c>
      <c r="S967" s="387">
        <f t="shared" si="384"/>
        <v>0</v>
      </c>
      <c r="T967" s="387">
        <f t="shared" si="384"/>
        <v>0</v>
      </c>
      <c r="U967" s="387">
        <f t="shared" si="381"/>
        <v>0</v>
      </c>
      <c r="V967" s="387">
        <f t="shared" si="381"/>
        <v>0</v>
      </c>
      <c r="W967" s="387">
        <f t="shared" si="381"/>
        <v>0</v>
      </c>
      <c r="X967" s="387">
        <f t="shared" si="381"/>
        <v>0</v>
      </c>
      <c r="Y967" s="387">
        <f t="shared" si="381"/>
        <v>0</v>
      </c>
      <c r="Z967" s="387">
        <f t="shared" si="381"/>
        <v>0</v>
      </c>
      <c r="AA967" s="387">
        <f t="shared" si="381"/>
        <v>0</v>
      </c>
      <c r="AB967" s="387">
        <f t="shared" si="381"/>
        <v>0</v>
      </c>
      <c r="AC967" s="387">
        <f t="shared" si="381"/>
        <v>0</v>
      </c>
      <c r="AD967" s="387">
        <f t="shared" si="381"/>
        <v>0</v>
      </c>
      <c r="AE967" s="387">
        <f t="shared" si="381"/>
        <v>0</v>
      </c>
      <c r="AF967" s="387">
        <f t="shared" si="381"/>
        <v>0</v>
      </c>
      <c r="AG967" s="387">
        <f t="shared" si="381"/>
        <v>0</v>
      </c>
      <c r="AH967" s="387">
        <f t="shared" si="381"/>
        <v>0</v>
      </c>
      <c r="AI967" s="387">
        <f t="shared" si="381"/>
        <v>0</v>
      </c>
      <c r="AJ967" s="387">
        <f t="shared" si="381"/>
        <v>0</v>
      </c>
      <c r="AK967" s="387">
        <f t="shared" si="382"/>
        <v>0</v>
      </c>
      <c r="AL967" s="387">
        <f t="shared" si="382"/>
        <v>0</v>
      </c>
      <c r="AM967" s="387">
        <f t="shared" si="382"/>
        <v>0</v>
      </c>
      <c r="AN967" s="387">
        <f t="shared" si="382"/>
        <v>0</v>
      </c>
      <c r="AO967" s="387">
        <f t="shared" si="382"/>
        <v>0</v>
      </c>
      <c r="AP967" s="387">
        <f t="shared" si="382"/>
        <v>0</v>
      </c>
      <c r="AQ967" s="387">
        <f t="shared" si="382"/>
        <v>0</v>
      </c>
      <c r="AR967" s="387">
        <f t="shared" si="382"/>
        <v>0</v>
      </c>
      <c r="AS967" s="387">
        <f t="shared" si="367"/>
        <v>0</v>
      </c>
    </row>
    <row r="968" spans="2:45" s="377" customFormat="1" hidden="1" outlineLevel="2">
      <c r="B968" s="377">
        <v>19</v>
      </c>
      <c r="C968" s="81"/>
      <c r="D968" s="338">
        <v>0</v>
      </c>
      <c r="E968" s="387">
        <f t="shared" si="384"/>
        <v>0</v>
      </c>
      <c r="F968" s="387">
        <f t="shared" si="384"/>
        <v>0</v>
      </c>
      <c r="G968" s="387">
        <f t="shared" si="384"/>
        <v>0</v>
      </c>
      <c r="H968" s="387">
        <f t="shared" si="384"/>
        <v>0</v>
      </c>
      <c r="I968" s="387">
        <f t="shared" si="384"/>
        <v>0</v>
      </c>
      <c r="J968" s="387">
        <f t="shared" si="384"/>
        <v>0</v>
      </c>
      <c r="K968" s="387">
        <f t="shared" si="384"/>
        <v>0</v>
      </c>
      <c r="L968" s="387">
        <f t="shared" si="384"/>
        <v>0</v>
      </c>
      <c r="M968" s="387">
        <f t="shared" si="384"/>
        <v>0</v>
      </c>
      <c r="N968" s="387">
        <f t="shared" si="384"/>
        <v>0</v>
      </c>
      <c r="O968" s="387">
        <f t="shared" si="384"/>
        <v>0</v>
      </c>
      <c r="P968" s="387">
        <f t="shared" si="384"/>
        <v>0</v>
      </c>
      <c r="Q968" s="387">
        <f t="shared" si="384"/>
        <v>0</v>
      </c>
      <c r="R968" s="387">
        <f t="shared" si="384"/>
        <v>0</v>
      </c>
      <c r="S968" s="387">
        <f t="shared" si="384"/>
        <v>0</v>
      </c>
      <c r="T968" s="387">
        <f t="shared" si="384"/>
        <v>0</v>
      </c>
      <c r="U968" s="387">
        <f t="shared" si="381"/>
        <v>0</v>
      </c>
      <c r="V968" s="387">
        <f t="shared" si="381"/>
        <v>0</v>
      </c>
      <c r="W968" s="387">
        <f t="shared" si="381"/>
        <v>0</v>
      </c>
      <c r="X968" s="387">
        <f t="shared" si="381"/>
        <v>0</v>
      </c>
      <c r="Y968" s="387">
        <f t="shared" si="381"/>
        <v>0</v>
      </c>
      <c r="Z968" s="387">
        <f t="shared" si="381"/>
        <v>0</v>
      </c>
      <c r="AA968" s="387">
        <f t="shared" si="381"/>
        <v>0</v>
      </c>
      <c r="AB968" s="387">
        <f t="shared" si="381"/>
        <v>0</v>
      </c>
      <c r="AC968" s="387">
        <f t="shared" si="381"/>
        <v>0</v>
      </c>
      <c r="AD968" s="387">
        <f t="shared" si="381"/>
        <v>0</v>
      </c>
      <c r="AE968" s="387">
        <f t="shared" si="381"/>
        <v>0</v>
      </c>
      <c r="AF968" s="387">
        <f t="shared" si="381"/>
        <v>0</v>
      </c>
      <c r="AG968" s="387">
        <f t="shared" si="381"/>
        <v>0</v>
      </c>
      <c r="AH968" s="387">
        <f t="shared" si="381"/>
        <v>0</v>
      </c>
      <c r="AI968" s="387">
        <f t="shared" si="381"/>
        <v>0</v>
      </c>
      <c r="AJ968" s="387">
        <f t="shared" si="381"/>
        <v>0</v>
      </c>
      <c r="AK968" s="387">
        <f t="shared" si="382"/>
        <v>0</v>
      </c>
      <c r="AL968" s="387">
        <f t="shared" si="382"/>
        <v>0</v>
      </c>
      <c r="AM968" s="387">
        <f t="shared" si="382"/>
        <v>0</v>
      </c>
      <c r="AN968" s="387">
        <f t="shared" si="382"/>
        <v>0</v>
      </c>
      <c r="AO968" s="387">
        <f t="shared" si="382"/>
        <v>0</v>
      </c>
      <c r="AP968" s="387">
        <f t="shared" si="382"/>
        <v>0</v>
      </c>
      <c r="AQ968" s="387">
        <f t="shared" si="382"/>
        <v>0</v>
      </c>
      <c r="AR968" s="387">
        <f t="shared" si="382"/>
        <v>0</v>
      </c>
      <c r="AS968" s="387">
        <f t="shared" si="367"/>
        <v>0</v>
      </c>
    </row>
    <row r="969" spans="2:45" s="377" customFormat="1" hidden="1" outlineLevel="2">
      <c r="B969" s="377">
        <v>20</v>
      </c>
      <c r="C969" s="81"/>
      <c r="D969" s="338">
        <v>0</v>
      </c>
      <c r="E969" s="387">
        <f t="shared" si="384"/>
        <v>0</v>
      </c>
      <c r="F969" s="387">
        <f t="shared" si="384"/>
        <v>0</v>
      </c>
      <c r="G969" s="387">
        <f t="shared" si="384"/>
        <v>0</v>
      </c>
      <c r="H969" s="387">
        <f t="shared" si="384"/>
        <v>0</v>
      </c>
      <c r="I969" s="387">
        <f t="shared" si="384"/>
        <v>0</v>
      </c>
      <c r="J969" s="387">
        <f t="shared" si="384"/>
        <v>0</v>
      </c>
      <c r="K969" s="387">
        <f t="shared" si="384"/>
        <v>0</v>
      </c>
      <c r="L969" s="387">
        <f t="shared" si="384"/>
        <v>0</v>
      </c>
      <c r="M969" s="387">
        <f t="shared" si="384"/>
        <v>0</v>
      </c>
      <c r="N969" s="387">
        <f t="shared" si="384"/>
        <v>0</v>
      </c>
      <c r="O969" s="387">
        <f t="shared" si="384"/>
        <v>0</v>
      </c>
      <c r="P969" s="387">
        <f t="shared" si="384"/>
        <v>0</v>
      </c>
      <c r="Q969" s="387">
        <f t="shared" si="384"/>
        <v>0</v>
      </c>
      <c r="R969" s="387">
        <f t="shared" si="384"/>
        <v>0</v>
      </c>
      <c r="S969" s="387">
        <f t="shared" si="384"/>
        <v>0</v>
      </c>
      <c r="T969" s="387">
        <f t="shared" si="384"/>
        <v>0</v>
      </c>
      <c r="U969" s="387">
        <f t="shared" si="381"/>
        <v>0</v>
      </c>
      <c r="V969" s="387">
        <f t="shared" si="381"/>
        <v>0</v>
      </c>
      <c r="W969" s="387">
        <f t="shared" si="381"/>
        <v>0</v>
      </c>
      <c r="X969" s="387">
        <f t="shared" si="381"/>
        <v>0</v>
      </c>
      <c r="Y969" s="387">
        <f t="shared" si="381"/>
        <v>0</v>
      </c>
      <c r="Z969" s="387">
        <f t="shared" si="381"/>
        <v>0</v>
      </c>
      <c r="AA969" s="387">
        <f t="shared" si="381"/>
        <v>0</v>
      </c>
      <c r="AB969" s="387">
        <f t="shared" si="381"/>
        <v>0</v>
      </c>
      <c r="AC969" s="387">
        <f t="shared" si="381"/>
        <v>0</v>
      </c>
      <c r="AD969" s="387">
        <f t="shared" si="381"/>
        <v>0</v>
      </c>
      <c r="AE969" s="387">
        <f t="shared" si="381"/>
        <v>0</v>
      </c>
      <c r="AF969" s="387">
        <f t="shared" si="381"/>
        <v>0</v>
      </c>
      <c r="AG969" s="387">
        <f t="shared" si="381"/>
        <v>0</v>
      </c>
      <c r="AH969" s="387">
        <f t="shared" si="381"/>
        <v>0</v>
      </c>
      <c r="AI969" s="387">
        <f t="shared" si="381"/>
        <v>0</v>
      </c>
      <c r="AJ969" s="387">
        <f t="shared" si="381"/>
        <v>0</v>
      </c>
      <c r="AK969" s="387">
        <f t="shared" si="382"/>
        <v>0</v>
      </c>
      <c r="AL969" s="387">
        <f t="shared" si="382"/>
        <v>0</v>
      </c>
      <c r="AM969" s="387">
        <f t="shared" si="382"/>
        <v>0</v>
      </c>
      <c r="AN969" s="387">
        <f t="shared" si="382"/>
        <v>0</v>
      </c>
      <c r="AO969" s="387">
        <f t="shared" si="382"/>
        <v>0</v>
      </c>
      <c r="AP969" s="387">
        <f t="shared" si="382"/>
        <v>0</v>
      </c>
      <c r="AQ969" s="387">
        <f t="shared" si="382"/>
        <v>0</v>
      </c>
      <c r="AR969" s="387">
        <f t="shared" si="382"/>
        <v>0</v>
      </c>
      <c r="AS969" s="387">
        <f t="shared" si="367"/>
        <v>0</v>
      </c>
    </row>
    <row r="970" spans="2:45" s="377" customFormat="1" hidden="1" outlineLevel="2">
      <c r="B970" s="377">
        <v>21</v>
      </c>
      <c r="C970" s="81"/>
      <c r="D970" s="338">
        <v>0</v>
      </c>
      <c r="E970" s="387">
        <f t="shared" si="384"/>
        <v>0</v>
      </c>
      <c r="F970" s="387">
        <f t="shared" si="384"/>
        <v>0</v>
      </c>
      <c r="G970" s="387">
        <f t="shared" si="384"/>
        <v>0</v>
      </c>
      <c r="H970" s="387">
        <f t="shared" si="384"/>
        <v>0</v>
      </c>
      <c r="I970" s="387">
        <f t="shared" si="384"/>
        <v>0</v>
      </c>
      <c r="J970" s="387">
        <f t="shared" si="384"/>
        <v>0</v>
      </c>
      <c r="K970" s="387">
        <f t="shared" si="384"/>
        <v>0</v>
      </c>
      <c r="L970" s="387">
        <f t="shared" si="384"/>
        <v>0</v>
      </c>
      <c r="M970" s="387">
        <f t="shared" si="384"/>
        <v>0</v>
      </c>
      <c r="N970" s="387">
        <f t="shared" si="384"/>
        <v>0</v>
      </c>
      <c r="O970" s="387">
        <f t="shared" si="384"/>
        <v>0</v>
      </c>
      <c r="P970" s="387">
        <f t="shared" si="384"/>
        <v>0</v>
      </c>
      <c r="Q970" s="387">
        <f t="shared" si="384"/>
        <v>0</v>
      </c>
      <c r="R970" s="387">
        <f t="shared" si="384"/>
        <v>0</v>
      </c>
      <c r="S970" s="387">
        <f t="shared" si="384"/>
        <v>0</v>
      </c>
      <c r="T970" s="387">
        <f t="shared" si="384"/>
        <v>0</v>
      </c>
      <c r="U970" s="387">
        <f t="shared" si="381"/>
        <v>0</v>
      </c>
      <c r="V970" s="387">
        <f t="shared" si="381"/>
        <v>0</v>
      </c>
      <c r="W970" s="387">
        <f t="shared" si="381"/>
        <v>0</v>
      </c>
      <c r="X970" s="387">
        <f t="shared" si="381"/>
        <v>0</v>
      </c>
      <c r="Y970" s="387">
        <f t="shared" si="381"/>
        <v>0</v>
      </c>
      <c r="Z970" s="387">
        <f t="shared" si="381"/>
        <v>0</v>
      </c>
      <c r="AA970" s="387">
        <f t="shared" si="381"/>
        <v>0</v>
      </c>
      <c r="AB970" s="387">
        <f t="shared" si="381"/>
        <v>0</v>
      </c>
      <c r="AC970" s="387">
        <f t="shared" si="381"/>
        <v>0</v>
      </c>
      <c r="AD970" s="387">
        <f t="shared" si="381"/>
        <v>0</v>
      </c>
      <c r="AE970" s="387">
        <f t="shared" si="381"/>
        <v>0</v>
      </c>
      <c r="AF970" s="387">
        <f t="shared" si="381"/>
        <v>0</v>
      </c>
      <c r="AG970" s="387">
        <f t="shared" si="381"/>
        <v>0</v>
      </c>
      <c r="AH970" s="387">
        <f t="shared" si="381"/>
        <v>0</v>
      </c>
      <c r="AI970" s="387">
        <f t="shared" si="381"/>
        <v>0</v>
      </c>
      <c r="AJ970" s="387">
        <f t="shared" si="381"/>
        <v>0</v>
      </c>
      <c r="AK970" s="387">
        <f t="shared" si="382"/>
        <v>0</v>
      </c>
      <c r="AL970" s="387">
        <f t="shared" si="382"/>
        <v>0</v>
      </c>
      <c r="AM970" s="387">
        <f t="shared" si="382"/>
        <v>0</v>
      </c>
      <c r="AN970" s="387">
        <f t="shared" si="382"/>
        <v>0</v>
      </c>
      <c r="AO970" s="387">
        <f t="shared" si="382"/>
        <v>0</v>
      </c>
      <c r="AP970" s="387">
        <f t="shared" si="382"/>
        <v>0</v>
      </c>
      <c r="AQ970" s="387">
        <f t="shared" si="382"/>
        <v>0</v>
      </c>
      <c r="AR970" s="387">
        <f t="shared" si="382"/>
        <v>0</v>
      </c>
      <c r="AS970" s="387">
        <f t="shared" si="367"/>
        <v>0</v>
      </c>
    </row>
    <row r="971" spans="2:45" s="377" customFormat="1" hidden="1" outlineLevel="2">
      <c r="B971" s="377">
        <v>22</v>
      </c>
      <c r="C971" s="81"/>
      <c r="D971" s="338">
        <v>0</v>
      </c>
      <c r="E971" s="387">
        <f t="shared" si="384"/>
        <v>0</v>
      </c>
      <c r="F971" s="387">
        <f t="shared" si="384"/>
        <v>0</v>
      </c>
      <c r="G971" s="387">
        <f t="shared" si="384"/>
        <v>0</v>
      </c>
      <c r="H971" s="387">
        <f t="shared" si="384"/>
        <v>0</v>
      </c>
      <c r="I971" s="387">
        <f t="shared" si="384"/>
        <v>0</v>
      </c>
      <c r="J971" s="387">
        <f t="shared" si="384"/>
        <v>0</v>
      </c>
      <c r="K971" s="387">
        <f t="shared" si="384"/>
        <v>0</v>
      </c>
      <c r="L971" s="387">
        <f t="shared" si="384"/>
        <v>0</v>
      </c>
      <c r="M971" s="387">
        <f t="shared" si="384"/>
        <v>0</v>
      </c>
      <c r="N971" s="387">
        <f t="shared" si="384"/>
        <v>0</v>
      </c>
      <c r="O971" s="387">
        <f t="shared" si="384"/>
        <v>0</v>
      </c>
      <c r="P971" s="387">
        <f t="shared" si="384"/>
        <v>0</v>
      </c>
      <c r="Q971" s="387">
        <f t="shared" si="384"/>
        <v>0</v>
      </c>
      <c r="R971" s="387">
        <f t="shared" si="384"/>
        <v>0</v>
      </c>
      <c r="S971" s="387">
        <f t="shared" si="384"/>
        <v>0</v>
      </c>
      <c r="T971" s="387">
        <f t="shared" si="384"/>
        <v>0</v>
      </c>
      <c r="U971" s="387">
        <f t="shared" si="381"/>
        <v>0</v>
      </c>
      <c r="V971" s="387">
        <f t="shared" si="381"/>
        <v>0</v>
      </c>
      <c r="W971" s="387">
        <f t="shared" si="381"/>
        <v>0</v>
      </c>
      <c r="X971" s="387">
        <f t="shared" si="381"/>
        <v>0</v>
      </c>
      <c r="Y971" s="387">
        <f t="shared" si="381"/>
        <v>0</v>
      </c>
      <c r="Z971" s="387">
        <f t="shared" si="381"/>
        <v>0</v>
      </c>
      <c r="AA971" s="387">
        <f t="shared" si="381"/>
        <v>0</v>
      </c>
      <c r="AB971" s="387">
        <f t="shared" si="381"/>
        <v>0</v>
      </c>
      <c r="AC971" s="387">
        <f t="shared" si="381"/>
        <v>0</v>
      </c>
      <c r="AD971" s="387">
        <f t="shared" si="381"/>
        <v>0</v>
      </c>
      <c r="AE971" s="387">
        <f t="shared" si="381"/>
        <v>0</v>
      </c>
      <c r="AF971" s="387">
        <f t="shared" si="381"/>
        <v>0</v>
      </c>
      <c r="AG971" s="387">
        <f t="shared" si="381"/>
        <v>0</v>
      </c>
      <c r="AH971" s="387">
        <f t="shared" si="381"/>
        <v>0</v>
      </c>
      <c r="AI971" s="387">
        <f t="shared" si="381"/>
        <v>0</v>
      </c>
      <c r="AJ971" s="387">
        <f t="shared" si="381"/>
        <v>0</v>
      </c>
      <c r="AK971" s="387">
        <f t="shared" si="382"/>
        <v>0</v>
      </c>
      <c r="AL971" s="387">
        <f t="shared" si="382"/>
        <v>0</v>
      </c>
      <c r="AM971" s="387">
        <f t="shared" si="382"/>
        <v>0</v>
      </c>
      <c r="AN971" s="387">
        <f t="shared" si="382"/>
        <v>0</v>
      </c>
      <c r="AO971" s="387">
        <f t="shared" si="382"/>
        <v>0</v>
      </c>
      <c r="AP971" s="387">
        <f t="shared" si="382"/>
        <v>0</v>
      </c>
      <c r="AQ971" s="387">
        <f t="shared" si="382"/>
        <v>0</v>
      </c>
      <c r="AR971" s="387">
        <f t="shared" si="382"/>
        <v>0</v>
      </c>
      <c r="AS971" s="387">
        <f t="shared" si="367"/>
        <v>0</v>
      </c>
    </row>
    <row r="972" spans="2:45" s="377" customFormat="1" hidden="1" outlineLevel="2">
      <c r="B972" s="377">
        <v>23</v>
      </c>
      <c r="C972" s="81"/>
      <c r="D972" s="338">
        <v>0</v>
      </c>
      <c r="E972" s="387">
        <f t="shared" si="384"/>
        <v>0</v>
      </c>
      <c r="F972" s="387">
        <f t="shared" si="384"/>
        <v>0</v>
      </c>
      <c r="G972" s="387">
        <f t="shared" si="384"/>
        <v>0</v>
      </c>
      <c r="H972" s="387">
        <f t="shared" si="384"/>
        <v>0</v>
      </c>
      <c r="I972" s="387">
        <f t="shared" si="384"/>
        <v>0</v>
      </c>
      <c r="J972" s="387">
        <f t="shared" si="384"/>
        <v>0</v>
      </c>
      <c r="K972" s="387">
        <f t="shared" si="384"/>
        <v>0</v>
      </c>
      <c r="L972" s="387">
        <f t="shared" si="384"/>
        <v>0</v>
      </c>
      <c r="M972" s="387">
        <f t="shared" si="384"/>
        <v>0</v>
      </c>
      <c r="N972" s="387">
        <f t="shared" si="384"/>
        <v>0</v>
      </c>
      <c r="O972" s="387">
        <f t="shared" si="384"/>
        <v>0</v>
      </c>
      <c r="P972" s="387">
        <f t="shared" si="384"/>
        <v>0</v>
      </c>
      <c r="Q972" s="387">
        <f t="shared" si="384"/>
        <v>0</v>
      </c>
      <c r="R972" s="387">
        <f t="shared" si="384"/>
        <v>0</v>
      </c>
      <c r="S972" s="387">
        <f t="shared" si="384"/>
        <v>0</v>
      </c>
      <c r="T972" s="387">
        <f t="shared" si="384"/>
        <v>0</v>
      </c>
      <c r="U972" s="387">
        <f t="shared" si="381"/>
        <v>0</v>
      </c>
      <c r="V972" s="387">
        <f t="shared" si="381"/>
        <v>0</v>
      </c>
      <c r="W972" s="387">
        <f t="shared" si="381"/>
        <v>0</v>
      </c>
      <c r="X972" s="387">
        <f t="shared" si="381"/>
        <v>0</v>
      </c>
      <c r="Y972" s="387">
        <f t="shared" si="381"/>
        <v>0</v>
      </c>
      <c r="Z972" s="387">
        <f t="shared" si="381"/>
        <v>0</v>
      </c>
      <c r="AA972" s="387">
        <f t="shared" si="381"/>
        <v>0</v>
      </c>
      <c r="AB972" s="387">
        <f t="shared" si="381"/>
        <v>0</v>
      </c>
      <c r="AC972" s="387">
        <f t="shared" si="381"/>
        <v>0</v>
      </c>
      <c r="AD972" s="387">
        <f t="shared" si="381"/>
        <v>0</v>
      </c>
      <c r="AE972" s="387">
        <f t="shared" si="381"/>
        <v>0</v>
      </c>
      <c r="AF972" s="387">
        <f t="shared" si="381"/>
        <v>0</v>
      </c>
      <c r="AG972" s="387">
        <f t="shared" si="381"/>
        <v>0</v>
      </c>
      <c r="AH972" s="387">
        <f t="shared" si="381"/>
        <v>0</v>
      </c>
      <c r="AI972" s="387">
        <f t="shared" si="381"/>
        <v>0</v>
      </c>
      <c r="AJ972" s="387">
        <f t="shared" si="381"/>
        <v>0</v>
      </c>
      <c r="AK972" s="387">
        <f t="shared" si="382"/>
        <v>0</v>
      </c>
      <c r="AL972" s="387">
        <f t="shared" si="382"/>
        <v>0</v>
      </c>
      <c r="AM972" s="387">
        <f t="shared" si="382"/>
        <v>0</v>
      </c>
      <c r="AN972" s="387">
        <f t="shared" si="382"/>
        <v>0</v>
      </c>
      <c r="AO972" s="387">
        <f t="shared" si="382"/>
        <v>0</v>
      </c>
      <c r="AP972" s="387">
        <f t="shared" si="382"/>
        <v>0</v>
      </c>
      <c r="AQ972" s="387">
        <f t="shared" si="382"/>
        <v>0</v>
      </c>
      <c r="AR972" s="387">
        <f t="shared" si="382"/>
        <v>0</v>
      </c>
      <c r="AS972" s="387">
        <f t="shared" si="367"/>
        <v>0</v>
      </c>
    </row>
    <row r="973" spans="2:45" s="377" customFormat="1" hidden="1" outlineLevel="2">
      <c r="B973" s="377">
        <v>24</v>
      </c>
      <c r="C973" s="81"/>
      <c r="D973" s="338">
        <v>0</v>
      </c>
      <c r="E973" s="387">
        <f t="shared" si="384"/>
        <v>0</v>
      </c>
      <c r="F973" s="387">
        <f t="shared" si="384"/>
        <v>0</v>
      </c>
      <c r="G973" s="387">
        <f t="shared" si="384"/>
        <v>0</v>
      </c>
      <c r="H973" s="387">
        <f t="shared" si="384"/>
        <v>0</v>
      </c>
      <c r="I973" s="387">
        <f t="shared" si="384"/>
        <v>0</v>
      </c>
      <c r="J973" s="387">
        <f t="shared" si="384"/>
        <v>0</v>
      </c>
      <c r="K973" s="387">
        <f t="shared" si="384"/>
        <v>0</v>
      </c>
      <c r="L973" s="387">
        <f t="shared" si="384"/>
        <v>0</v>
      </c>
      <c r="M973" s="387">
        <f t="shared" si="384"/>
        <v>0</v>
      </c>
      <c r="N973" s="387">
        <f t="shared" si="384"/>
        <v>0</v>
      </c>
      <c r="O973" s="387">
        <f t="shared" si="384"/>
        <v>0</v>
      </c>
      <c r="P973" s="387">
        <f t="shared" si="384"/>
        <v>0</v>
      </c>
      <c r="Q973" s="387">
        <f t="shared" si="384"/>
        <v>0</v>
      </c>
      <c r="R973" s="387">
        <f t="shared" si="384"/>
        <v>0</v>
      </c>
      <c r="S973" s="387">
        <f t="shared" si="384"/>
        <v>0</v>
      </c>
      <c r="T973" s="387">
        <f t="shared" si="384"/>
        <v>0</v>
      </c>
      <c r="U973" s="387">
        <f t="shared" si="381"/>
        <v>0</v>
      </c>
      <c r="V973" s="387">
        <f t="shared" si="381"/>
        <v>0</v>
      </c>
      <c r="W973" s="387">
        <f t="shared" si="381"/>
        <v>0</v>
      </c>
      <c r="X973" s="387">
        <f t="shared" si="381"/>
        <v>0</v>
      </c>
      <c r="Y973" s="387">
        <f t="shared" si="381"/>
        <v>0</v>
      </c>
      <c r="Z973" s="387">
        <f t="shared" si="381"/>
        <v>0</v>
      </c>
      <c r="AA973" s="387">
        <f t="shared" si="381"/>
        <v>0</v>
      </c>
      <c r="AB973" s="387">
        <f t="shared" si="381"/>
        <v>0</v>
      </c>
      <c r="AC973" s="387">
        <f t="shared" si="381"/>
        <v>0</v>
      </c>
      <c r="AD973" s="387">
        <f t="shared" si="381"/>
        <v>0</v>
      </c>
      <c r="AE973" s="387">
        <f t="shared" si="381"/>
        <v>0</v>
      </c>
      <c r="AF973" s="387">
        <f t="shared" si="381"/>
        <v>0</v>
      </c>
      <c r="AG973" s="387">
        <f t="shared" si="381"/>
        <v>0</v>
      </c>
      <c r="AH973" s="387">
        <f t="shared" si="381"/>
        <v>0</v>
      </c>
      <c r="AI973" s="387">
        <f t="shared" si="381"/>
        <v>0</v>
      </c>
      <c r="AJ973" s="387">
        <f t="shared" si="381"/>
        <v>0</v>
      </c>
      <c r="AK973" s="387">
        <f t="shared" si="382"/>
        <v>0</v>
      </c>
      <c r="AL973" s="387">
        <f t="shared" si="382"/>
        <v>0</v>
      </c>
      <c r="AM973" s="387">
        <f t="shared" si="382"/>
        <v>0</v>
      </c>
      <c r="AN973" s="387">
        <f t="shared" si="382"/>
        <v>0</v>
      </c>
      <c r="AO973" s="387">
        <f t="shared" si="382"/>
        <v>0</v>
      </c>
      <c r="AP973" s="387">
        <f t="shared" si="382"/>
        <v>0</v>
      </c>
      <c r="AQ973" s="387">
        <f t="shared" si="382"/>
        <v>0</v>
      </c>
      <c r="AR973" s="387">
        <f t="shared" si="382"/>
        <v>0</v>
      </c>
      <c r="AS973" s="387">
        <f t="shared" si="367"/>
        <v>0</v>
      </c>
    </row>
    <row r="974" spans="2:45" s="377" customFormat="1" hidden="1" outlineLevel="2">
      <c r="B974" s="377">
        <v>25</v>
      </c>
      <c r="C974" s="81"/>
      <c r="D974" s="338">
        <v>0</v>
      </c>
      <c r="E974" s="387">
        <f t="shared" si="384"/>
        <v>0</v>
      </c>
      <c r="F974" s="387">
        <f t="shared" si="384"/>
        <v>0</v>
      </c>
      <c r="G974" s="387">
        <f t="shared" si="384"/>
        <v>0</v>
      </c>
      <c r="H974" s="387">
        <f t="shared" si="384"/>
        <v>0</v>
      </c>
      <c r="I974" s="387">
        <f t="shared" si="384"/>
        <v>0</v>
      </c>
      <c r="J974" s="387">
        <f t="shared" si="384"/>
        <v>0</v>
      </c>
      <c r="K974" s="387">
        <f t="shared" si="384"/>
        <v>0</v>
      </c>
      <c r="L974" s="387">
        <f t="shared" si="384"/>
        <v>0</v>
      </c>
      <c r="M974" s="387">
        <f t="shared" si="384"/>
        <v>0</v>
      </c>
      <c r="N974" s="387">
        <f t="shared" si="384"/>
        <v>0</v>
      </c>
      <c r="O974" s="387">
        <f t="shared" si="384"/>
        <v>0</v>
      </c>
      <c r="P974" s="387">
        <f t="shared" si="384"/>
        <v>0</v>
      </c>
      <c r="Q974" s="387">
        <f t="shared" si="384"/>
        <v>0</v>
      </c>
      <c r="R974" s="387">
        <f t="shared" si="384"/>
        <v>0</v>
      </c>
      <c r="S974" s="387">
        <f t="shared" si="384"/>
        <v>0</v>
      </c>
      <c r="T974" s="387">
        <f t="shared" si="384"/>
        <v>0</v>
      </c>
      <c r="U974" s="387">
        <f t="shared" si="381"/>
        <v>0</v>
      </c>
      <c r="V974" s="387">
        <f t="shared" si="381"/>
        <v>0</v>
      </c>
      <c r="W974" s="387">
        <f t="shared" si="381"/>
        <v>0</v>
      </c>
      <c r="X974" s="387">
        <f t="shared" si="381"/>
        <v>0</v>
      </c>
      <c r="Y974" s="387">
        <f t="shared" si="381"/>
        <v>0</v>
      </c>
      <c r="Z974" s="387">
        <f t="shared" si="381"/>
        <v>0</v>
      </c>
      <c r="AA974" s="387">
        <f t="shared" si="381"/>
        <v>0</v>
      </c>
      <c r="AB974" s="387">
        <f t="shared" si="381"/>
        <v>0</v>
      </c>
      <c r="AC974" s="387">
        <f t="shared" si="381"/>
        <v>0</v>
      </c>
      <c r="AD974" s="387">
        <f t="shared" si="381"/>
        <v>0</v>
      </c>
      <c r="AE974" s="387">
        <f t="shared" si="381"/>
        <v>0</v>
      </c>
      <c r="AF974" s="387">
        <f t="shared" si="381"/>
        <v>0</v>
      </c>
      <c r="AG974" s="387">
        <f t="shared" si="381"/>
        <v>0</v>
      </c>
      <c r="AH974" s="387">
        <f t="shared" si="381"/>
        <v>0</v>
      </c>
      <c r="AI974" s="387">
        <f t="shared" si="381"/>
        <v>0</v>
      </c>
      <c r="AJ974" s="387">
        <f t="shared" si="381"/>
        <v>0</v>
      </c>
      <c r="AK974" s="387">
        <f t="shared" si="382"/>
        <v>0</v>
      </c>
      <c r="AL974" s="387">
        <f t="shared" si="382"/>
        <v>0</v>
      </c>
      <c r="AM974" s="387">
        <f t="shared" si="382"/>
        <v>0</v>
      </c>
      <c r="AN974" s="387">
        <f t="shared" si="382"/>
        <v>0</v>
      </c>
      <c r="AO974" s="387">
        <f t="shared" si="382"/>
        <v>0</v>
      </c>
      <c r="AP974" s="387">
        <f t="shared" si="382"/>
        <v>0</v>
      </c>
      <c r="AQ974" s="387">
        <f t="shared" si="382"/>
        <v>0</v>
      </c>
      <c r="AR974" s="387">
        <f t="shared" si="382"/>
        <v>0</v>
      </c>
      <c r="AS974" s="387">
        <f t="shared" si="367"/>
        <v>0</v>
      </c>
    </row>
    <row r="975" spans="2:45" s="377" customFormat="1" hidden="1" outlineLevel="2">
      <c r="B975" s="377">
        <v>26</v>
      </c>
      <c r="C975" s="81"/>
      <c r="D975" s="338">
        <v>0</v>
      </c>
      <c r="E975" s="387">
        <f t="shared" si="384"/>
        <v>0</v>
      </c>
      <c r="F975" s="387">
        <f t="shared" si="384"/>
        <v>0</v>
      </c>
      <c r="G975" s="387">
        <f t="shared" si="384"/>
        <v>0</v>
      </c>
      <c r="H975" s="387">
        <f t="shared" si="384"/>
        <v>0</v>
      </c>
      <c r="I975" s="387">
        <f t="shared" si="384"/>
        <v>0</v>
      </c>
      <c r="J975" s="387">
        <f t="shared" si="384"/>
        <v>0</v>
      </c>
      <c r="K975" s="387">
        <f t="shared" si="384"/>
        <v>0</v>
      </c>
      <c r="L975" s="387">
        <f t="shared" si="384"/>
        <v>0</v>
      </c>
      <c r="M975" s="387">
        <f t="shared" si="384"/>
        <v>0</v>
      </c>
      <c r="N975" s="387">
        <f t="shared" si="384"/>
        <v>0</v>
      </c>
      <c r="O975" s="387">
        <f t="shared" si="384"/>
        <v>0</v>
      </c>
      <c r="P975" s="387">
        <f t="shared" si="384"/>
        <v>0</v>
      </c>
      <c r="Q975" s="387">
        <f t="shared" si="384"/>
        <v>0</v>
      </c>
      <c r="R975" s="387">
        <f t="shared" si="384"/>
        <v>0</v>
      </c>
      <c r="S975" s="387">
        <f t="shared" si="384"/>
        <v>0</v>
      </c>
      <c r="T975" s="387">
        <f t="shared" si="384"/>
        <v>0</v>
      </c>
      <c r="U975" s="387">
        <f t="shared" si="381"/>
        <v>0</v>
      </c>
      <c r="V975" s="387">
        <f t="shared" si="381"/>
        <v>0</v>
      </c>
      <c r="W975" s="387">
        <f t="shared" si="381"/>
        <v>0</v>
      </c>
      <c r="X975" s="387">
        <f t="shared" si="381"/>
        <v>0</v>
      </c>
      <c r="Y975" s="387">
        <f t="shared" si="381"/>
        <v>0</v>
      </c>
      <c r="Z975" s="387">
        <f t="shared" si="381"/>
        <v>0</v>
      </c>
      <c r="AA975" s="387">
        <f t="shared" si="381"/>
        <v>0</v>
      </c>
      <c r="AB975" s="387">
        <f t="shared" si="381"/>
        <v>0</v>
      </c>
      <c r="AC975" s="387">
        <f t="shared" si="381"/>
        <v>0</v>
      </c>
      <c r="AD975" s="387">
        <f t="shared" si="381"/>
        <v>0</v>
      </c>
      <c r="AE975" s="387">
        <f t="shared" si="381"/>
        <v>0</v>
      </c>
      <c r="AF975" s="387">
        <f t="shared" si="381"/>
        <v>0</v>
      </c>
      <c r="AG975" s="387">
        <f t="shared" si="381"/>
        <v>0</v>
      </c>
      <c r="AH975" s="387">
        <f t="shared" si="381"/>
        <v>0</v>
      </c>
      <c r="AI975" s="387">
        <f t="shared" si="381"/>
        <v>0</v>
      </c>
      <c r="AJ975" s="387">
        <f t="shared" si="381"/>
        <v>0</v>
      </c>
      <c r="AK975" s="387">
        <f t="shared" si="382"/>
        <v>0</v>
      </c>
      <c r="AL975" s="387">
        <f t="shared" si="382"/>
        <v>0</v>
      </c>
      <c r="AM975" s="387">
        <f t="shared" si="382"/>
        <v>0</v>
      </c>
      <c r="AN975" s="387">
        <f t="shared" si="382"/>
        <v>0</v>
      </c>
      <c r="AO975" s="387">
        <f t="shared" si="382"/>
        <v>0</v>
      </c>
      <c r="AP975" s="387">
        <f t="shared" si="382"/>
        <v>0</v>
      </c>
      <c r="AQ975" s="387">
        <f t="shared" si="382"/>
        <v>0</v>
      </c>
      <c r="AR975" s="387">
        <f t="shared" si="382"/>
        <v>0</v>
      </c>
      <c r="AS975" s="387">
        <f t="shared" si="367"/>
        <v>0</v>
      </c>
    </row>
    <row r="976" spans="2:45" s="377" customFormat="1" hidden="1" outlineLevel="2">
      <c r="B976" s="377">
        <v>27</v>
      </c>
      <c r="C976" s="81"/>
      <c r="D976" s="338">
        <v>0</v>
      </c>
      <c r="E976" s="387">
        <f t="shared" si="384"/>
        <v>0</v>
      </c>
      <c r="F976" s="387">
        <f t="shared" si="384"/>
        <v>0</v>
      </c>
      <c r="G976" s="387">
        <f t="shared" si="384"/>
        <v>0</v>
      </c>
      <c r="H976" s="387">
        <f t="shared" si="384"/>
        <v>0</v>
      </c>
      <c r="I976" s="387">
        <f t="shared" si="384"/>
        <v>0</v>
      </c>
      <c r="J976" s="387">
        <f t="shared" si="384"/>
        <v>0</v>
      </c>
      <c r="K976" s="387">
        <f t="shared" si="384"/>
        <v>0</v>
      </c>
      <c r="L976" s="387">
        <f t="shared" si="384"/>
        <v>0</v>
      </c>
      <c r="M976" s="387">
        <f t="shared" si="384"/>
        <v>0</v>
      </c>
      <c r="N976" s="387">
        <f t="shared" si="384"/>
        <v>0</v>
      </c>
      <c r="O976" s="387">
        <f t="shared" si="384"/>
        <v>0</v>
      </c>
      <c r="P976" s="387">
        <f t="shared" si="384"/>
        <v>0</v>
      </c>
      <c r="Q976" s="387">
        <f t="shared" si="384"/>
        <v>0</v>
      </c>
      <c r="R976" s="387">
        <f t="shared" si="384"/>
        <v>0</v>
      </c>
      <c r="S976" s="387">
        <f t="shared" si="384"/>
        <v>0</v>
      </c>
      <c r="T976" s="387">
        <f t="shared" si="384"/>
        <v>0</v>
      </c>
      <c r="U976" s="387">
        <f t="shared" si="381"/>
        <v>0</v>
      </c>
      <c r="V976" s="387">
        <f t="shared" si="381"/>
        <v>0</v>
      </c>
      <c r="W976" s="387">
        <f t="shared" si="381"/>
        <v>0</v>
      </c>
      <c r="X976" s="387">
        <f t="shared" si="381"/>
        <v>0</v>
      </c>
      <c r="Y976" s="387">
        <f t="shared" si="381"/>
        <v>0</v>
      </c>
      <c r="Z976" s="387">
        <f t="shared" si="381"/>
        <v>0</v>
      </c>
      <c r="AA976" s="387">
        <f t="shared" si="381"/>
        <v>0</v>
      </c>
      <c r="AB976" s="387">
        <f t="shared" si="381"/>
        <v>0</v>
      </c>
      <c r="AC976" s="387">
        <f t="shared" si="381"/>
        <v>0</v>
      </c>
      <c r="AD976" s="387">
        <f t="shared" si="381"/>
        <v>0</v>
      </c>
      <c r="AE976" s="387">
        <f t="shared" si="381"/>
        <v>0</v>
      </c>
      <c r="AF976" s="387">
        <f t="shared" si="381"/>
        <v>0</v>
      </c>
      <c r="AG976" s="387">
        <f t="shared" si="381"/>
        <v>0</v>
      </c>
      <c r="AH976" s="387">
        <f t="shared" si="381"/>
        <v>0</v>
      </c>
      <c r="AI976" s="387">
        <f t="shared" si="381"/>
        <v>0</v>
      </c>
      <c r="AJ976" s="387">
        <f t="shared" si="381"/>
        <v>0</v>
      </c>
      <c r="AK976" s="387">
        <f t="shared" si="382"/>
        <v>0</v>
      </c>
      <c r="AL976" s="387">
        <f t="shared" si="382"/>
        <v>0</v>
      </c>
      <c r="AM976" s="387">
        <f t="shared" si="382"/>
        <v>0</v>
      </c>
      <c r="AN976" s="387">
        <f t="shared" si="382"/>
        <v>0</v>
      </c>
      <c r="AO976" s="387">
        <f t="shared" si="382"/>
        <v>0</v>
      </c>
      <c r="AP976" s="387">
        <f t="shared" si="382"/>
        <v>0</v>
      </c>
      <c r="AQ976" s="387">
        <f t="shared" si="382"/>
        <v>0</v>
      </c>
      <c r="AR976" s="387">
        <f t="shared" si="382"/>
        <v>0</v>
      </c>
      <c r="AS976" s="387">
        <f t="shared" ref="AS976:AS989" si="385">SUM(E976:AR976)</f>
        <v>0</v>
      </c>
    </row>
    <row r="977" spans="2:46" s="377" customFormat="1" hidden="1" outlineLevel="2">
      <c r="B977" s="377">
        <v>28</v>
      </c>
      <c r="C977" s="81"/>
      <c r="D977" s="338">
        <v>0</v>
      </c>
      <c r="E977" s="387">
        <f t="shared" si="384"/>
        <v>0</v>
      </c>
      <c r="F977" s="387">
        <f t="shared" si="384"/>
        <v>0</v>
      </c>
      <c r="G977" s="387">
        <f t="shared" si="384"/>
        <v>0</v>
      </c>
      <c r="H977" s="387">
        <f t="shared" si="384"/>
        <v>0</v>
      </c>
      <c r="I977" s="387">
        <f t="shared" si="384"/>
        <v>0</v>
      </c>
      <c r="J977" s="387">
        <f t="shared" si="384"/>
        <v>0</v>
      </c>
      <c r="K977" s="387">
        <f t="shared" si="384"/>
        <v>0</v>
      </c>
      <c r="L977" s="387">
        <f t="shared" si="384"/>
        <v>0</v>
      </c>
      <c r="M977" s="387">
        <f t="shared" si="384"/>
        <v>0</v>
      </c>
      <c r="N977" s="387">
        <f t="shared" si="384"/>
        <v>0</v>
      </c>
      <c r="O977" s="387">
        <f t="shared" si="384"/>
        <v>0</v>
      </c>
      <c r="P977" s="387">
        <f t="shared" si="384"/>
        <v>0</v>
      </c>
      <c r="Q977" s="387">
        <f t="shared" si="384"/>
        <v>0</v>
      </c>
      <c r="R977" s="387">
        <f t="shared" si="384"/>
        <v>0</v>
      </c>
      <c r="S977" s="387">
        <f t="shared" si="384"/>
        <v>0</v>
      </c>
      <c r="T977" s="387">
        <f t="shared" si="384"/>
        <v>0</v>
      </c>
      <c r="U977" s="387">
        <f t="shared" si="381"/>
        <v>0</v>
      </c>
      <c r="V977" s="387">
        <f t="shared" si="381"/>
        <v>0</v>
      </c>
      <c r="W977" s="387">
        <f t="shared" si="381"/>
        <v>0</v>
      </c>
      <c r="X977" s="387">
        <f t="shared" si="381"/>
        <v>0</v>
      </c>
      <c r="Y977" s="387">
        <f t="shared" si="381"/>
        <v>0</v>
      </c>
      <c r="Z977" s="387">
        <f t="shared" si="381"/>
        <v>0</v>
      </c>
      <c r="AA977" s="387">
        <f t="shared" si="381"/>
        <v>0</v>
      </c>
      <c r="AB977" s="387">
        <f t="shared" si="381"/>
        <v>0</v>
      </c>
      <c r="AC977" s="387">
        <f t="shared" si="381"/>
        <v>0</v>
      </c>
      <c r="AD977" s="387">
        <f t="shared" si="381"/>
        <v>0</v>
      </c>
      <c r="AE977" s="387">
        <f t="shared" si="381"/>
        <v>0</v>
      </c>
      <c r="AF977" s="387">
        <f t="shared" si="381"/>
        <v>0</v>
      </c>
      <c r="AG977" s="387">
        <f t="shared" si="381"/>
        <v>0</v>
      </c>
      <c r="AH977" s="387">
        <f t="shared" si="381"/>
        <v>0</v>
      </c>
      <c r="AI977" s="387">
        <f t="shared" si="381"/>
        <v>0</v>
      </c>
      <c r="AJ977" s="387">
        <f t="shared" si="381"/>
        <v>0</v>
      </c>
      <c r="AK977" s="387">
        <f t="shared" si="382"/>
        <v>0</v>
      </c>
      <c r="AL977" s="387">
        <f t="shared" si="382"/>
        <v>0</v>
      </c>
      <c r="AM977" s="387">
        <f t="shared" si="382"/>
        <v>0</v>
      </c>
      <c r="AN977" s="387">
        <f t="shared" si="382"/>
        <v>0</v>
      </c>
      <c r="AO977" s="387">
        <f t="shared" si="382"/>
        <v>0</v>
      </c>
      <c r="AP977" s="387">
        <f t="shared" si="382"/>
        <v>0</v>
      </c>
      <c r="AQ977" s="387">
        <f t="shared" si="382"/>
        <v>0</v>
      </c>
      <c r="AR977" s="387">
        <f t="shared" si="382"/>
        <v>0</v>
      </c>
      <c r="AS977" s="387">
        <f t="shared" si="385"/>
        <v>0</v>
      </c>
    </row>
    <row r="978" spans="2:46" s="377" customFormat="1" hidden="1" outlineLevel="2">
      <c r="B978" s="377">
        <v>29</v>
      </c>
      <c r="C978" s="81"/>
      <c r="D978" s="338">
        <v>0</v>
      </c>
      <c r="E978" s="387">
        <f t="shared" si="384"/>
        <v>0</v>
      </c>
      <c r="F978" s="387">
        <f t="shared" si="384"/>
        <v>0</v>
      </c>
      <c r="G978" s="387">
        <f t="shared" si="384"/>
        <v>0</v>
      </c>
      <c r="H978" s="387">
        <f t="shared" si="384"/>
        <v>0</v>
      </c>
      <c r="I978" s="387">
        <f t="shared" si="384"/>
        <v>0</v>
      </c>
      <c r="J978" s="387">
        <f t="shared" si="384"/>
        <v>0</v>
      </c>
      <c r="K978" s="387">
        <f t="shared" si="384"/>
        <v>0</v>
      </c>
      <c r="L978" s="387">
        <f t="shared" si="384"/>
        <v>0</v>
      </c>
      <c r="M978" s="387">
        <f t="shared" si="384"/>
        <v>0</v>
      </c>
      <c r="N978" s="387">
        <f t="shared" si="384"/>
        <v>0</v>
      </c>
      <c r="O978" s="387">
        <f t="shared" si="384"/>
        <v>0</v>
      </c>
      <c r="P978" s="387">
        <f t="shared" si="384"/>
        <v>0</v>
      </c>
      <c r="Q978" s="387">
        <f t="shared" si="384"/>
        <v>0</v>
      </c>
      <c r="R978" s="387">
        <f t="shared" si="384"/>
        <v>0</v>
      </c>
      <c r="S978" s="387">
        <f t="shared" si="384"/>
        <v>0</v>
      </c>
      <c r="T978" s="387">
        <f t="shared" si="384"/>
        <v>0</v>
      </c>
      <c r="U978" s="387">
        <f t="shared" si="381"/>
        <v>0</v>
      </c>
      <c r="V978" s="387">
        <f t="shared" si="381"/>
        <v>0</v>
      </c>
      <c r="W978" s="387">
        <f t="shared" si="381"/>
        <v>0</v>
      </c>
      <c r="X978" s="387">
        <f t="shared" si="381"/>
        <v>0</v>
      </c>
      <c r="Y978" s="387">
        <f t="shared" si="381"/>
        <v>0</v>
      </c>
      <c r="Z978" s="387">
        <f t="shared" si="381"/>
        <v>0</v>
      </c>
      <c r="AA978" s="387">
        <f t="shared" si="381"/>
        <v>0</v>
      </c>
      <c r="AB978" s="387">
        <f t="shared" si="381"/>
        <v>0</v>
      </c>
      <c r="AC978" s="387">
        <f t="shared" si="381"/>
        <v>0</v>
      </c>
      <c r="AD978" s="387">
        <f t="shared" si="381"/>
        <v>0</v>
      </c>
      <c r="AE978" s="387">
        <f t="shared" si="381"/>
        <v>0</v>
      </c>
      <c r="AF978" s="387">
        <f t="shared" si="381"/>
        <v>0</v>
      </c>
      <c r="AG978" s="387">
        <f t="shared" si="381"/>
        <v>0</v>
      </c>
      <c r="AH978" s="387">
        <f t="shared" si="381"/>
        <v>0</v>
      </c>
      <c r="AI978" s="387">
        <f t="shared" si="381"/>
        <v>0</v>
      </c>
      <c r="AJ978" s="387">
        <f t="shared" si="381"/>
        <v>0</v>
      </c>
      <c r="AK978" s="387">
        <f t="shared" si="382"/>
        <v>0</v>
      </c>
      <c r="AL978" s="387">
        <f t="shared" si="382"/>
        <v>0</v>
      </c>
      <c r="AM978" s="387">
        <f t="shared" si="382"/>
        <v>0</v>
      </c>
      <c r="AN978" s="387">
        <f t="shared" si="382"/>
        <v>0</v>
      </c>
      <c r="AO978" s="387">
        <f t="shared" si="382"/>
        <v>0</v>
      </c>
      <c r="AP978" s="387">
        <f t="shared" si="382"/>
        <v>0</v>
      </c>
      <c r="AQ978" s="387">
        <f t="shared" si="382"/>
        <v>0</v>
      </c>
      <c r="AR978" s="387">
        <f t="shared" si="382"/>
        <v>0</v>
      </c>
      <c r="AS978" s="387">
        <f t="shared" si="385"/>
        <v>0</v>
      </c>
    </row>
    <row r="979" spans="2:46" s="377" customFormat="1" hidden="1" outlineLevel="2">
      <c r="B979" s="377">
        <v>30</v>
      </c>
      <c r="C979" s="81"/>
      <c r="D979" s="338">
        <v>0</v>
      </c>
      <c r="E979" s="387">
        <f t="shared" si="384"/>
        <v>0</v>
      </c>
      <c r="F979" s="387">
        <f t="shared" si="384"/>
        <v>0</v>
      </c>
      <c r="G979" s="387">
        <f t="shared" si="384"/>
        <v>0</v>
      </c>
      <c r="H979" s="387">
        <f t="shared" si="384"/>
        <v>0</v>
      </c>
      <c r="I979" s="387">
        <f t="shared" si="384"/>
        <v>0</v>
      </c>
      <c r="J979" s="387">
        <f t="shared" si="384"/>
        <v>0</v>
      </c>
      <c r="K979" s="387">
        <f t="shared" si="384"/>
        <v>0</v>
      </c>
      <c r="L979" s="387">
        <f t="shared" si="384"/>
        <v>0</v>
      </c>
      <c r="M979" s="387">
        <f t="shared" si="384"/>
        <v>0</v>
      </c>
      <c r="N979" s="387">
        <f t="shared" si="384"/>
        <v>0</v>
      </c>
      <c r="O979" s="387">
        <f t="shared" si="384"/>
        <v>0</v>
      </c>
      <c r="P979" s="387">
        <f t="shared" si="384"/>
        <v>0</v>
      </c>
      <c r="Q979" s="387">
        <f t="shared" si="384"/>
        <v>0</v>
      </c>
      <c r="R979" s="387">
        <f t="shared" si="384"/>
        <v>0</v>
      </c>
      <c r="S979" s="387">
        <f t="shared" si="384"/>
        <v>0</v>
      </c>
      <c r="T979" s="387">
        <f t="shared" si="384"/>
        <v>0</v>
      </c>
      <c r="U979" s="387">
        <f t="shared" si="381"/>
        <v>0</v>
      </c>
      <c r="V979" s="387">
        <f t="shared" si="381"/>
        <v>0</v>
      </c>
      <c r="W979" s="387">
        <f t="shared" si="381"/>
        <v>0</v>
      </c>
      <c r="X979" s="387">
        <f t="shared" si="381"/>
        <v>0</v>
      </c>
      <c r="Y979" s="387">
        <f t="shared" si="381"/>
        <v>0</v>
      </c>
      <c r="Z979" s="387">
        <f t="shared" si="381"/>
        <v>0</v>
      </c>
      <c r="AA979" s="387">
        <f t="shared" si="381"/>
        <v>0</v>
      </c>
      <c r="AB979" s="387">
        <f t="shared" si="381"/>
        <v>0</v>
      </c>
      <c r="AC979" s="387">
        <f t="shared" si="381"/>
        <v>0</v>
      </c>
      <c r="AD979" s="387">
        <f t="shared" si="381"/>
        <v>0</v>
      </c>
      <c r="AE979" s="387">
        <f t="shared" si="381"/>
        <v>0</v>
      </c>
      <c r="AF979" s="387">
        <f t="shared" si="381"/>
        <v>0</v>
      </c>
      <c r="AG979" s="387">
        <f t="shared" si="381"/>
        <v>0</v>
      </c>
      <c r="AH979" s="387">
        <f t="shared" si="381"/>
        <v>0</v>
      </c>
      <c r="AI979" s="387">
        <f t="shared" si="381"/>
        <v>0</v>
      </c>
      <c r="AJ979" s="387">
        <f t="shared" si="381"/>
        <v>0</v>
      </c>
      <c r="AK979" s="387">
        <f t="shared" si="382"/>
        <v>0</v>
      </c>
      <c r="AL979" s="387">
        <f t="shared" si="382"/>
        <v>0</v>
      </c>
      <c r="AM979" s="387">
        <f t="shared" si="382"/>
        <v>0</v>
      </c>
      <c r="AN979" s="387">
        <f t="shared" si="382"/>
        <v>0</v>
      </c>
      <c r="AO979" s="387">
        <f t="shared" si="382"/>
        <v>0</v>
      </c>
      <c r="AP979" s="387">
        <f t="shared" si="382"/>
        <v>0</v>
      </c>
      <c r="AQ979" s="387">
        <f t="shared" si="382"/>
        <v>0</v>
      </c>
      <c r="AR979" s="387">
        <f t="shared" si="382"/>
        <v>0</v>
      </c>
      <c r="AS979" s="387">
        <f t="shared" si="385"/>
        <v>0</v>
      </c>
    </row>
    <row r="980" spans="2:46" s="377" customFormat="1" hidden="1" outlineLevel="2">
      <c r="B980" s="377">
        <v>31</v>
      </c>
      <c r="C980" s="81"/>
      <c r="D980" s="338">
        <v>0</v>
      </c>
      <c r="E980" s="387">
        <f t="shared" si="384"/>
        <v>0</v>
      </c>
      <c r="F980" s="387">
        <f t="shared" si="384"/>
        <v>0</v>
      </c>
      <c r="G980" s="387">
        <f t="shared" si="384"/>
        <v>0</v>
      </c>
      <c r="H980" s="387">
        <f t="shared" si="384"/>
        <v>0</v>
      </c>
      <c r="I980" s="387">
        <f t="shared" si="384"/>
        <v>0</v>
      </c>
      <c r="J980" s="387">
        <f t="shared" si="384"/>
        <v>0</v>
      </c>
      <c r="K980" s="387">
        <f t="shared" si="384"/>
        <v>0</v>
      </c>
      <c r="L980" s="387">
        <f t="shared" si="384"/>
        <v>0</v>
      </c>
      <c r="M980" s="387">
        <f t="shared" si="384"/>
        <v>0</v>
      </c>
      <c r="N980" s="387">
        <f t="shared" si="384"/>
        <v>0</v>
      </c>
      <c r="O980" s="387">
        <f t="shared" si="384"/>
        <v>0</v>
      </c>
      <c r="P980" s="387">
        <f t="shared" si="384"/>
        <v>0</v>
      </c>
      <c r="Q980" s="387">
        <f t="shared" si="384"/>
        <v>0</v>
      </c>
      <c r="R980" s="387">
        <f t="shared" si="384"/>
        <v>0</v>
      </c>
      <c r="S980" s="387">
        <f t="shared" si="384"/>
        <v>0</v>
      </c>
      <c r="T980" s="387">
        <f t="shared" si="384"/>
        <v>0</v>
      </c>
      <c r="U980" s="387">
        <f t="shared" si="381"/>
        <v>0</v>
      </c>
      <c r="V980" s="387">
        <f t="shared" si="381"/>
        <v>0</v>
      </c>
      <c r="W980" s="387">
        <f t="shared" si="381"/>
        <v>0</v>
      </c>
      <c r="X980" s="387">
        <f t="shared" si="381"/>
        <v>0</v>
      </c>
      <c r="Y980" s="387">
        <f t="shared" si="381"/>
        <v>0</v>
      </c>
      <c r="Z980" s="387">
        <f t="shared" si="381"/>
        <v>0</v>
      </c>
      <c r="AA980" s="387">
        <f t="shared" si="381"/>
        <v>0</v>
      </c>
      <c r="AB980" s="387">
        <f t="shared" si="381"/>
        <v>0</v>
      </c>
      <c r="AC980" s="387">
        <f t="shared" si="381"/>
        <v>0</v>
      </c>
      <c r="AD980" s="387">
        <f t="shared" si="381"/>
        <v>0</v>
      </c>
      <c r="AE980" s="387">
        <f t="shared" si="381"/>
        <v>0</v>
      </c>
      <c r="AF980" s="387">
        <f t="shared" si="381"/>
        <v>0</v>
      </c>
      <c r="AG980" s="387">
        <f t="shared" si="381"/>
        <v>0</v>
      </c>
      <c r="AH980" s="387">
        <f t="shared" si="381"/>
        <v>0</v>
      </c>
      <c r="AI980" s="387">
        <f t="shared" si="381"/>
        <v>0</v>
      </c>
      <c r="AJ980" s="387">
        <f t="shared" si="381"/>
        <v>0</v>
      </c>
      <c r="AK980" s="387">
        <f t="shared" si="382"/>
        <v>0</v>
      </c>
      <c r="AL980" s="387">
        <f t="shared" si="382"/>
        <v>0</v>
      </c>
      <c r="AM980" s="387">
        <f t="shared" si="382"/>
        <v>0</v>
      </c>
      <c r="AN980" s="387">
        <f t="shared" si="382"/>
        <v>0</v>
      </c>
      <c r="AO980" s="387">
        <f t="shared" si="382"/>
        <v>0</v>
      </c>
      <c r="AP980" s="387">
        <f t="shared" si="382"/>
        <v>0</v>
      </c>
      <c r="AQ980" s="387">
        <f t="shared" si="382"/>
        <v>0</v>
      </c>
      <c r="AR980" s="387">
        <f t="shared" si="382"/>
        <v>0</v>
      </c>
      <c r="AS980" s="387">
        <f t="shared" si="385"/>
        <v>0</v>
      </c>
    </row>
    <row r="981" spans="2:46" s="377" customFormat="1" hidden="1" outlineLevel="2">
      <c r="B981" s="377">
        <v>32</v>
      </c>
      <c r="C981" s="81"/>
      <c r="D981" s="338">
        <v>0</v>
      </c>
      <c r="E981" s="387">
        <f t="shared" si="384"/>
        <v>0</v>
      </c>
      <c r="F981" s="387">
        <f t="shared" si="384"/>
        <v>0</v>
      </c>
      <c r="G981" s="387">
        <f t="shared" si="384"/>
        <v>0</v>
      </c>
      <c r="H981" s="387">
        <f t="shared" si="384"/>
        <v>0</v>
      </c>
      <c r="I981" s="387">
        <f t="shared" si="384"/>
        <v>0</v>
      </c>
      <c r="J981" s="387">
        <f t="shared" si="384"/>
        <v>0</v>
      </c>
      <c r="K981" s="387">
        <f t="shared" si="384"/>
        <v>0</v>
      </c>
      <c r="L981" s="387">
        <f t="shared" si="384"/>
        <v>0</v>
      </c>
      <c r="M981" s="387">
        <f t="shared" si="384"/>
        <v>0</v>
      </c>
      <c r="N981" s="387">
        <f t="shared" si="384"/>
        <v>0</v>
      </c>
      <c r="O981" s="387">
        <f t="shared" si="384"/>
        <v>0</v>
      </c>
      <c r="P981" s="387">
        <f t="shared" si="384"/>
        <v>0</v>
      </c>
      <c r="Q981" s="387">
        <f t="shared" si="384"/>
        <v>0</v>
      </c>
      <c r="R981" s="387">
        <f t="shared" si="384"/>
        <v>0</v>
      </c>
      <c r="S981" s="387">
        <f t="shared" si="384"/>
        <v>0</v>
      </c>
      <c r="T981" s="387">
        <f t="shared" si="384"/>
        <v>0</v>
      </c>
      <c r="U981" s="387">
        <f t="shared" ref="U981:AJ989" si="386">IF(AND(U$2=$B981,$B981=$C$3),$D981,IF(AND(U$2&gt;$B981,U$2&lt;=$D$949+$B981),SLN($D981,0,IF($C$3-$B981&gt;=$D$949,$D$949,$C$3-$B981)),0))</f>
        <v>0</v>
      </c>
      <c r="V981" s="387">
        <f t="shared" si="386"/>
        <v>0</v>
      </c>
      <c r="W981" s="387">
        <f t="shared" si="386"/>
        <v>0</v>
      </c>
      <c r="X981" s="387">
        <f t="shared" si="386"/>
        <v>0</v>
      </c>
      <c r="Y981" s="387">
        <f t="shared" si="386"/>
        <v>0</v>
      </c>
      <c r="Z981" s="387">
        <f t="shared" si="386"/>
        <v>0</v>
      </c>
      <c r="AA981" s="387">
        <f t="shared" si="386"/>
        <v>0</v>
      </c>
      <c r="AB981" s="387">
        <f t="shared" si="386"/>
        <v>0</v>
      </c>
      <c r="AC981" s="387">
        <f t="shared" si="386"/>
        <v>0</v>
      </c>
      <c r="AD981" s="387">
        <f t="shared" si="386"/>
        <v>0</v>
      </c>
      <c r="AE981" s="387">
        <f t="shared" si="386"/>
        <v>0</v>
      </c>
      <c r="AF981" s="387">
        <f t="shared" si="386"/>
        <v>0</v>
      </c>
      <c r="AG981" s="387">
        <f t="shared" si="386"/>
        <v>0</v>
      </c>
      <c r="AH981" s="387">
        <f t="shared" si="386"/>
        <v>0</v>
      </c>
      <c r="AI981" s="387">
        <f t="shared" si="386"/>
        <v>0</v>
      </c>
      <c r="AJ981" s="387">
        <f t="shared" si="386"/>
        <v>0</v>
      </c>
      <c r="AK981" s="387">
        <f t="shared" ref="AK981:AR989" si="387">IF(AND(AK$2=$B981,$B981=$C$3),$D981,IF(AND(AK$2&gt;$B981,AK$2&lt;=$D$949+$B981),SLN($D981,0,IF($C$3-$B981&gt;=$D$949,$D$949,$C$3-$B981)),0))</f>
        <v>0</v>
      </c>
      <c r="AL981" s="387">
        <f t="shared" si="387"/>
        <v>0</v>
      </c>
      <c r="AM981" s="387">
        <f t="shared" si="387"/>
        <v>0</v>
      </c>
      <c r="AN981" s="387">
        <f t="shared" si="387"/>
        <v>0</v>
      </c>
      <c r="AO981" s="387">
        <f t="shared" si="387"/>
        <v>0</v>
      </c>
      <c r="AP981" s="387">
        <f t="shared" si="387"/>
        <v>0</v>
      </c>
      <c r="AQ981" s="387">
        <f t="shared" si="387"/>
        <v>0</v>
      </c>
      <c r="AR981" s="387">
        <f t="shared" si="387"/>
        <v>0</v>
      </c>
      <c r="AS981" s="387">
        <f t="shared" si="385"/>
        <v>0</v>
      </c>
    </row>
    <row r="982" spans="2:46" s="377" customFormat="1" hidden="1" outlineLevel="2">
      <c r="B982" s="377">
        <v>33</v>
      </c>
      <c r="C982" s="81"/>
      <c r="D982" s="338">
        <v>0</v>
      </c>
      <c r="E982" s="387">
        <f t="shared" si="384"/>
        <v>0</v>
      </c>
      <c r="F982" s="387">
        <f t="shared" si="384"/>
        <v>0</v>
      </c>
      <c r="G982" s="387">
        <f t="shared" si="384"/>
        <v>0</v>
      </c>
      <c r="H982" s="387">
        <f t="shared" si="384"/>
        <v>0</v>
      </c>
      <c r="I982" s="387">
        <f t="shared" si="384"/>
        <v>0</v>
      </c>
      <c r="J982" s="387">
        <f t="shared" si="384"/>
        <v>0</v>
      </c>
      <c r="K982" s="387">
        <f t="shared" si="384"/>
        <v>0</v>
      </c>
      <c r="L982" s="387">
        <f t="shared" si="384"/>
        <v>0</v>
      </c>
      <c r="M982" s="387">
        <f t="shared" si="384"/>
        <v>0</v>
      </c>
      <c r="N982" s="387">
        <f t="shared" si="384"/>
        <v>0</v>
      </c>
      <c r="O982" s="387">
        <f t="shared" si="384"/>
        <v>0</v>
      </c>
      <c r="P982" s="387">
        <f t="shared" si="384"/>
        <v>0</v>
      </c>
      <c r="Q982" s="387">
        <f t="shared" si="384"/>
        <v>0</v>
      </c>
      <c r="R982" s="387">
        <f t="shared" si="384"/>
        <v>0</v>
      </c>
      <c r="S982" s="387">
        <f t="shared" si="384"/>
        <v>0</v>
      </c>
      <c r="T982" s="387">
        <f t="shared" ref="T982:T989" si="388">IF(AND(T$2=$B982,$B982=$C$3),$D982,IF(AND(T$2&gt;$B982,T$2&lt;=$D$949+$B982),SLN($D982,0,IF($C$3-$B982&gt;=$D$949,$D$949,$C$3-$B982)),0))</f>
        <v>0</v>
      </c>
      <c r="U982" s="387">
        <f t="shared" si="386"/>
        <v>0</v>
      </c>
      <c r="V982" s="387">
        <f t="shared" si="386"/>
        <v>0</v>
      </c>
      <c r="W982" s="387">
        <f t="shared" si="386"/>
        <v>0</v>
      </c>
      <c r="X982" s="387">
        <f t="shared" si="386"/>
        <v>0</v>
      </c>
      <c r="Y982" s="387">
        <f t="shared" si="386"/>
        <v>0</v>
      </c>
      <c r="Z982" s="387">
        <f t="shared" si="386"/>
        <v>0</v>
      </c>
      <c r="AA982" s="387">
        <f t="shared" si="386"/>
        <v>0</v>
      </c>
      <c r="AB982" s="387">
        <f t="shared" si="386"/>
        <v>0</v>
      </c>
      <c r="AC982" s="387">
        <f t="shared" si="386"/>
        <v>0</v>
      </c>
      <c r="AD982" s="387">
        <f t="shared" si="386"/>
        <v>0</v>
      </c>
      <c r="AE982" s="387">
        <f t="shared" si="386"/>
        <v>0</v>
      </c>
      <c r="AF982" s="387">
        <f t="shared" si="386"/>
        <v>0</v>
      </c>
      <c r="AG982" s="387">
        <f t="shared" si="386"/>
        <v>0</v>
      </c>
      <c r="AH982" s="387">
        <f t="shared" si="386"/>
        <v>0</v>
      </c>
      <c r="AI982" s="387">
        <f t="shared" si="386"/>
        <v>0</v>
      </c>
      <c r="AJ982" s="387">
        <f t="shared" si="386"/>
        <v>0</v>
      </c>
      <c r="AK982" s="387">
        <f t="shared" si="387"/>
        <v>0</v>
      </c>
      <c r="AL982" s="387">
        <f t="shared" si="387"/>
        <v>0</v>
      </c>
      <c r="AM982" s="387">
        <f t="shared" si="387"/>
        <v>0</v>
      </c>
      <c r="AN982" s="387">
        <f t="shared" si="387"/>
        <v>0</v>
      </c>
      <c r="AO982" s="387">
        <f t="shared" si="387"/>
        <v>0</v>
      </c>
      <c r="AP982" s="387">
        <f t="shared" si="387"/>
        <v>0</v>
      </c>
      <c r="AQ982" s="387">
        <f t="shared" si="387"/>
        <v>0</v>
      </c>
      <c r="AR982" s="387">
        <f t="shared" si="387"/>
        <v>0</v>
      </c>
      <c r="AS982" s="387">
        <f t="shared" si="385"/>
        <v>0</v>
      </c>
    </row>
    <row r="983" spans="2:46" s="377" customFormat="1" hidden="1" outlineLevel="2">
      <c r="B983" s="377">
        <v>34</v>
      </c>
      <c r="C983" s="81"/>
      <c r="D983" s="338">
        <v>0</v>
      </c>
      <c r="E983" s="387">
        <f t="shared" ref="E983:S989" si="389">IF(AND(E$2=$B983,$B983=$C$3),$D983,IF(AND(E$2&gt;$B983,E$2&lt;=$D$949+$B983),SLN($D983,0,IF($C$3-$B983&gt;=$D$949,$D$949,$C$3-$B983)),0))</f>
        <v>0</v>
      </c>
      <c r="F983" s="387">
        <f t="shared" si="389"/>
        <v>0</v>
      </c>
      <c r="G983" s="387">
        <f t="shared" si="389"/>
        <v>0</v>
      </c>
      <c r="H983" s="387">
        <f t="shared" si="389"/>
        <v>0</v>
      </c>
      <c r="I983" s="387">
        <f t="shared" si="389"/>
        <v>0</v>
      </c>
      <c r="J983" s="387">
        <f t="shared" si="389"/>
        <v>0</v>
      </c>
      <c r="K983" s="387">
        <f t="shared" si="389"/>
        <v>0</v>
      </c>
      <c r="L983" s="387">
        <f t="shared" si="389"/>
        <v>0</v>
      </c>
      <c r="M983" s="387">
        <f t="shared" si="389"/>
        <v>0</v>
      </c>
      <c r="N983" s="387">
        <f t="shared" si="389"/>
        <v>0</v>
      </c>
      <c r="O983" s="387">
        <f t="shared" si="389"/>
        <v>0</v>
      </c>
      <c r="P983" s="387">
        <f t="shared" si="389"/>
        <v>0</v>
      </c>
      <c r="Q983" s="387">
        <f t="shared" si="389"/>
        <v>0</v>
      </c>
      <c r="R983" s="387">
        <f t="shared" si="389"/>
        <v>0</v>
      </c>
      <c r="S983" s="387">
        <f t="shared" si="389"/>
        <v>0</v>
      </c>
      <c r="T983" s="387">
        <f t="shared" si="388"/>
        <v>0</v>
      </c>
      <c r="U983" s="387">
        <f t="shared" si="386"/>
        <v>0</v>
      </c>
      <c r="V983" s="387">
        <f t="shared" si="386"/>
        <v>0</v>
      </c>
      <c r="W983" s="387">
        <f t="shared" si="386"/>
        <v>0</v>
      </c>
      <c r="X983" s="387">
        <f t="shared" si="386"/>
        <v>0</v>
      </c>
      <c r="Y983" s="387">
        <f t="shared" si="386"/>
        <v>0</v>
      </c>
      <c r="Z983" s="387">
        <f t="shared" si="386"/>
        <v>0</v>
      </c>
      <c r="AA983" s="387">
        <f t="shared" si="386"/>
        <v>0</v>
      </c>
      <c r="AB983" s="387">
        <f t="shared" si="386"/>
        <v>0</v>
      </c>
      <c r="AC983" s="387">
        <f t="shared" si="386"/>
        <v>0</v>
      </c>
      <c r="AD983" s="387">
        <f t="shared" si="386"/>
        <v>0</v>
      </c>
      <c r="AE983" s="387">
        <f t="shared" si="386"/>
        <v>0</v>
      </c>
      <c r="AF983" s="387">
        <f t="shared" si="386"/>
        <v>0</v>
      </c>
      <c r="AG983" s="387">
        <f t="shared" si="386"/>
        <v>0</v>
      </c>
      <c r="AH983" s="387">
        <f t="shared" si="386"/>
        <v>0</v>
      </c>
      <c r="AI983" s="387">
        <f t="shared" si="386"/>
        <v>0</v>
      </c>
      <c r="AJ983" s="387">
        <f t="shared" si="386"/>
        <v>0</v>
      </c>
      <c r="AK983" s="387">
        <f t="shared" si="387"/>
        <v>0</v>
      </c>
      <c r="AL983" s="387">
        <f t="shared" si="387"/>
        <v>0</v>
      </c>
      <c r="AM983" s="387">
        <f t="shared" si="387"/>
        <v>0</v>
      </c>
      <c r="AN983" s="387">
        <f t="shared" si="387"/>
        <v>0</v>
      </c>
      <c r="AO983" s="387">
        <f t="shared" si="387"/>
        <v>0</v>
      </c>
      <c r="AP983" s="387">
        <f t="shared" si="387"/>
        <v>0</v>
      </c>
      <c r="AQ983" s="387">
        <f t="shared" si="387"/>
        <v>0</v>
      </c>
      <c r="AR983" s="387">
        <f t="shared" si="387"/>
        <v>0</v>
      </c>
      <c r="AS983" s="387">
        <f t="shared" si="385"/>
        <v>0</v>
      </c>
    </row>
    <row r="984" spans="2:46" s="377" customFormat="1" hidden="1" outlineLevel="2">
      <c r="B984" s="377">
        <v>35</v>
      </c>
      <c r="C984" s="81"/>
      <c r="D984" s="338">
        <v>0</v>
      </c>
      <c r="E984" s="387">
        <f t="shared" si="389"/>
        <v>0</v>
      </c>
      <c r="F984" s="387">
        <f t="shared" si="389"/>
        <v>0</v>
      </c>
      <c r="G984" s="387">
        <f t="shared" si="389"/>
        <v>0</v>
      </c>
      <c r="H984" s="387">
        <f t="shared" si="389"/>
        <v>0</v>
      </c>
      <c r="I984" s="387">
        <f t="shared" si="389"/>
        <v>0</v>
      </c>
      <c r="J984" s="387">
        <f t="shared" si="389"/>
        <v>0</v>
      </c>
      <c r="K984" s="387">
        <f t="shared" si="389"/>
        <v>0</v>
      </c>
      <c r="L984" s="387">
        <f t="shared" si="389"/>
        <v>0</v>
      </c>
      <c r="M984" s="387">
        <f t="shared" si="389"/>
        <v>0</v>
      </c>
      <c r="N984" s="387">
        <f t="shared" si="389"/>
        <v>0</v>
      </c>
      <c r="O984" s="387">
        <f t="shared" si="389"/>
        <v>0</v>
      </c>
      <c r="P984" s="387">
        <f t="shared" si="389"/>
        <v>0</v>
      </c>
      <c r="Q984" s="387">
        <f t="shared" si="389"/>
        <v>0</v>
      </c>
      <c r="R984" s="387">
        <f t="shared" si="389"/>
        <v>0</v>
      </c>
      <c r="S984" s="387">
        <f t="shared" si="389"/>
        <v>0</v>
      </c>
      <c r="T984" s="387">
        <f t="shared" si="388"/>
        <v>0</v>
      </c>
      <c r="U984" s="387">
        <f t="shared" si="386"/>
        <v>0</v>
      </c>
      <c r="V984" s="387">
        <f t="shared" si="386"/>
        <v>0</v>
      </c>
      <c r="W984" s="387">
        <f t="shared" si="386"/>
        <v>0</v>
      </c>
      <c r="X984" s="387">
        <f t="shared" si="386"/>
        <v>0</v>
      </c>
      <c r="Y984" s="387">
        <f t="shared" si="386"/>
        <v>0</v>
      </c>
      <c r="Z984" s="387">
        <f t="shared" si="386"/>
        <v>0</v>
      </c>
      <c r="AA984" s="387">
        <f t="shared" si="386"/>
        <v>0</v>
      </c>
      <c r="AB984" s="387">
        <f t="shared" si="386"/>
        <v>0</v>
      </c>
      <c r="AC984" s="387">
        <f t="shared" si="386"/>
        <v>0</v>
      </c>
      <c r="AD984" s="387">
        <f t="shared" si="386"/>
        <v>0</v>
      </c>
      <c r="AE984" s="387">
        <f t="shared" si="386"/>
        <v>0</v>
      </c>
      <c r="AF984" s="387">
        <f t="shared" si="386"/>
        <v>0</v>
      </c>
      <c r="AG984" s="387">
        <f t="shared" si="386"/>
        <v>0</v>
      </c>
      <c r="AH984" s="387">
        <f t="shared" si="386"/>
        <v>0</v>
      </c>
      <c r="AI984" s="387">
        <f t="shared" si="386"/>
        <v>0</v>
      </c>
      <c r="AJ984" s="387">
        <f t="shared" si="386"/>
        <v>0</v>
      </c>
      <c r="AK984" s="387">
        <f t="shared" si="387"/>
        <v>0</v>
      </c>
      <c r="AL984" s="387">
        <f t="shared" si="387"/>
        <v>0</v>
      </c>
      <c r="AM984" s="387">
        <f t="shared" si="387"/>
        <v>0</v>
      </c>
      <c r="AN984" s="387">
        <f t="shared" si="387"/>
        <v>0</v>
      </c>
      <c r="AO984" s="387">
        <f t="shared" si="387"/>
        <v>0</v>
      </c>
      <c r="AP984" s="387">
        <f t="shared" si="387"/>
        <v>0</v>
      </c>
      <c r="AQ984" s="387">
        <f t="shared" si="387"/>
        <v>0</v>
      </c>
      <c r="AR984" s="387">
        <f t="shared" si="387"/>
        <v>0</v>
      </c>
      <c r="AS984" s="387">
        <f t="shared" si="385"/>
        <v>0</v>
      </c>
    </row>
    <row r="985" spans="2:46" s="377" customFormat="1" hidden="1" outlineLevel="2">
      <c r="B985" s="377">
        <v>36</v>
      </c>
      <c r="C985" s="81"/>
      <c r="D985" s="338">
        <v>0</v>
      </c>
      <c r="E985" s="387">
        <f t="shared" si="389"/>
        <v>0</v>
      </c>
      <c r="F985" s="387">
        <f t="shared" si="389"/>
        <v>0</v>
      </c>
      <c r="G985" s="387">
        <f t="shared" si="389"/>
        <v>0</v>
      </c>
      <c r="H985" s="387">
        <f t="shared" si="389"/>
        <v>0</v>
      </c>
      <c r="I985" s="387">
        <f t="shared" si="389"/>
        <v>0</v>
      </c>
      <c r="J985" s="387">
        <f t="shared" si="389"/>
        <v>0</v>
      </c>
      <c r="K985" s="387">
        <f t="shared" si="389"/>
        <v>0</v>
      </c>
      <c r="L985" s="387">
        <f t="shared" si="389"/>
        <v>0</v>
      </c>
      <c r="M985" s="387">
        <f t="shared" si="389"/>
        <v>0</v>
      </c>
      <c r="N985" s="387">
        <f t="shared" si="389"/>
        <v>0</v>
      </c>
      <c r="O985" s="387">
        <f t="shared" si="389"/>
        <v>0</v>
      </c>
      <c r="P985" s="387">
        <f t="shared" si="389"/>
        <v>0</v>
      </c>
      <c r="Q985" s="387">
        <f t="shared" si="389"/>
        <v>0</v>
      </c>
      <c r="R985" s="387">
        <f t="shared" si="389"/>
        <v>0</v>
      </c>
      <c r="S985" s="387">
        <f t="shared" si="389"/>
        <v>0</v>
      </c>
      <c r="T985" s="387">
        <f t="shared" si="388"/>
        <v>0</v>
      </c>
      <c r="U985" s="387">
        <f t="shared" si="386"/>
        <v>0</v>
      </c>
      <c r="V985" s="387">
        <f t="shared" si="386"/>
        <v>0</v>
      </c>
      <c r="W985" s="387">
        <f t="shared" si="386"/>
        <v>0</v>
      </c>
      <c r="X985" s="387">
        <f t="shared" si="386"/>
        <v>0</v>
      </c>
      <c r="Y985" s="387">
        <f t="shared" si="386"/>
        <v>0</v>
      </c>
      <c r="Z985" s="387">
        <f t="shared" si="386"/>
        <v>0</v>
      </c>
      <c r="AA985" s="387">
        <f t="shared" si="386"/>
        <v>0</v>
      </c>
      <c r="AB985" s="387">
        <f t="shared" si="386"/>
        <v>0</v>
      </c>
      <c r="AC985" s="387">
        <f t="shared" si="386"/>
        <v>0</v>
      </c>
      <c r="AD985" s="387">
        <f t="shared" si="386"/>
        <v>0</v>
      </c>
      <c r="AE985" s="387">
        <f t="shared" si="386"/>
        <v>0</v>
      </c>
      <c r="AF985" s="387">
        <f t="shared" si="386"/>
        <v>0</v>
      </c>
      <c r="AG985" s="387">
        <f t="shared" si="386"/>
        <v>0</v>
      </c>
      <c r="AH985" s="387">
        <f t="shared" si="386"/>
        <v>0</v>
      </c>
      <c r="AI985" s="387">
        <f t="shared" si="386"/>
        <v>0</v>
      </c>
      <c r="AJ985" s="387">
        <f t="shared" si="386"/>
        <v>0</v>
      </c>
      <c r="AK985" s="387">
        <f t="shared" si="387"/>
        <v>0</v>
      </c>
      <c r="AL985" s="387">
        <f t="shared" si="387"/>
        <v>0</v>
      </c>
      <c r="AM985" s="387">
        <f t="shared" si="387"/>
        <v>0</v>
      </c>
      <c r="AN985" s="387">
        <f t="shared" si="387"/>
        <v>0</v>
      </c>
      <c r="AO985" s="387">
        <f t="shared" si="387"/>
        <v>0</v>
      </c>
      <c r="AP985" s="387">
        <f t="shared" si="387"/>
        <v>0</v>
      </c>
      <c r="AQ985" s="387">
        <f t="shared" si="387"/>
        <v>0</v>
      </c>
      <c r="AR985" s="387">
        <f t="shared" si="387"/>
        <v>0</v>
      </c>
      <c r="AS985" s="387">
        <f t="shared" si="385"/>
        <v>0</v>
      </c>
    </row>
    <row r="986" spans="2:46" s="377" customFormat="1" hidden="1" outlineLevel="2">
      <c r="B986" s="377">
        <v>37</v>
      </c>
      <c r="C986" s="81"/>
      <c r="D986" s="338">
        <v>0</v>
      </c>
      <c r="E986" s="387">
        <f t="shared" si="389"/>
        <v>0</v>
      </c>
      <c r="F986" s="387">
        <f t="shared" si="389"/>
        <v>0</v>
      </c>
      <c r="G986" s="387">
        <f t="shared" si="389"/>
        <v>0</v>
      </c>
      <c r="H986" s="387">
        <f t="shared" si="389"/>
        <v>0</v>
      </c>
      <c r="I986" s="387">
        <f t="shared" si="389"/>
        <v>0</v>
      </c>
      <c r="J986" s="387">
        <f t="shared" si="389"/>
        <v>0</v>
      </c>
      <c r="K986" s="387">
        <f t="shared" si="389"/>
        <v>0</v>
      </c>
      <c r="L986" s="387">
        <f t="shared" si="389"/>
        <v>0</v>
      </c>
      <c r="M986" s="387">
        <f t="shared" si="389"/>
        <v>0</v>
      </c>
      <c r="N986" s="387">
        <f t="shared" si="389"/>
        <v>0</v>
      </c>
      <c r="O986" s="387">
        <f t="shared" si="389"/>
        <v>0</v>
      </c>
      <c r="P986" s="387">
        <f t="shared" si="389"/>
        <v>0</v>
      </c>
      <c r="Q986" s="387">
        <f t="shared" si="389"/>
        <v>0</v>
      </c>
      <c r="R986" s="387">
        <f t="shared" si="389"/>
        <v>0</v>
      </c>
      <c r="S986" s="387">
        <f t="shared" si="389"/>
        <v>0</v>
      </c>
      <c r="T986" s="387">
        <f t="shared" si="388"/>
        <v>0</v>
      </c>
      <c r="U986" s="387">
        <f t="shared" si="386"/>
        <v>0</v>
      </c>
      <c r="V986" s="387">
        <f t="shared" si="386"/>
        <v>0</v>
      </c>
      <c r="W986" s="387">
        <f t="shared" si="386"/>
        <v>0</v>
      </c>
      <c r="X986" s="387">
        <f t="shared" si="386"/>
        <v>0</v>
      </c>
      <c r="Y986" s="387">
        <f t="shared" si="386"/>
        <v>0</v>
      </c>
      <c r="Z986" s="387">
        <f t="shared" si="386"/>
        <v>0</v>
      </c>
      <c r="AA986" s="387">
        <f t="shared" si="386"/>
        <v>0</v>
      </c>
      <c r="AB986" s="387">
        <f t="shared" si="386"/>
        <v>0</v>
      </c>
      <c r="AC986" s="387">
        <f t="shared" si="386"/>
        <v>0</v>
      </c>
      <c r="AD986" s="387">
        <f t="shared" si="386"/>
        <v>0</v>
      </c>
      <c r="AE986" s="387">
        <f t="shared" si="386"/>
        <v>0</v>
      </c>
      <c r="AF986" s="387">
        <f t="shared" si="386"/>
        <v>0</v>
      </c>
      <c r="AG986" s="387">
        <f t="shared" si="386"/>
        <v>0</v>
      </c>
      <c r="AH986" s="387">
        <f t="shared" si="386"/>
        <v>0</v>
      </c>
      <c r="AI986" s="387">
        <f t="shared" si="386"/>
        <v>0</v>
      </c>
      <c r="AJ986" s="387">
        <f t="shared" si="386"/>
        <v>0</v>
      </c>
      <c r="AK986" s="387">
        <f t="shared" si="387"/>
        <v>0</v>
      </c>
      <c r="AL986" s="387">
        <f t="shared" si="387"/>
        <v>0</v>
      </c>
      <c r="AM986" s="387">
        <f t="shared" si="387"/>
        <v>0</v>
      </c>
      <c r="AN986" s="387">
        <f t="shared" si="387"/>
        <v>0</v>
      </c>
      <c r="AO986" s="387">
        <f t="shared" si="387"/>
        <v>0</v>
      </c>
      <c r="AP986" s="387">
        <f t="shared" si="387"/>
        <v>0</v>
      </c>
      <c r="AQ986" s="387">
        <f t="shared" si="387"/>
        <v>0</v>
      </c>
      <c r="AR986" s="387">
        <f t="shared" si="387"/>
        <v>0</v>
      </c>
      <c r="AS986" s="387">
        <f t="shared" si="385"/>
        <v>0</v>
      </c>
    </row>
    <row r="987" spans="2:46" s="377" customFormat="1" hidden="1" outlineLevel="2">
      <c r="B987" s="377">
        <v>38</v>
      </c>
      <c r="C987" s="81"/>
      <c r="D987" s="338">
        <v>0</v>
      </c>
      <c r="E987" s="387">
        <f t="shared" si="389"/>
        <v>0</v>
      </c>
      <c r="F987" s="387">
        <f t="shared" si="389"/>
        <v>0</v>
      </c>
      <c r="G987" s="387">
        <f t="shared" si="389"/>
        <v>0</v>
      </c>
      <c r="H987" s="387">
        <f t="shared" si="389"/>
        <v>0</v>
      </c>
      <c r="I987" s="387">
        <f t="shared" si="389"/>
        <v>0</v>
      </c>
      <c r="J987" s="387">
        <f t="shared" si="389"/>
        <v>0</v>
      </c>
      <c r="K987" s="387">
        <f t="shared" si="389"/>
        <v>0</v>
      </c>
      <c r="L987" s="387">
        <f t="shared" si="389"/>
        <v>0</v>
      </c>
      <c r="M987" s="387">
        <f t="shared" si="389"/>
        <v>0</v>
      </c>
      <c r="N987" s="387">
        <f t="shared" si="389"/>
        <v>0</v>
      </c>
      <c r="O987" s="387">
        <f t="shared" si="389"/>
        <v>0</v>
      </c>
      <c r="P987" s="387">
        <f t="shared" si="389"/>
        <v>0</v>
      </c>
      <c r="Q987" s="387">
        <f t="shared" si="389"/>
        <v>0</v>
      </c>
      <c r="R987" s="387">
        <f t="shared" si="389"/>
        <v>0</v>
      </c>
      <c r="S987" s="387">
        <f t="shared" si="389"/>
        <v>0</v>
      </c>
      <c r="T987" s="387">
        <f t="shared" si="388"/>
        <v>0</v>
      </c>
      <c r="U987" s="387">
        <f t="shared" si="386"/>
        <v>0</v>
      </c>
      <c r="V987" s="387">
        <f t="shared" si="386"/>
        <v>0</v>
      </c>
      <c r="W987" s="387">
        <f t="shared" si="386"/>
        <v>0</v>
      </c>
      <c r="X987" s="387">
        <f t="shared" si="386"/>
        <v>0</v>
      </c>
      <c r="Y987" s="387">
        <f t="shared" si="386"/>
        <v>0</v>
      </c>
      <c r="Z987" s="387">
        <f t="shared" si="386"/>
        <v>0</v>
      </c>
      <c r="AA987" s="387">
        <f t="shared" si="386"/>
        <v>0</v>
      </c>
      <c r="AB987" s="387">
        <f t="shared" si="386"/>
        <v>0</v>
      </c>
      <c r="AC987" s="387">
        <f t="shared" si="386"/>
        <v>0</v>
      </c>
      <c r="AD987" s="387">
        <f t="shared" si="386"/>
        <v>0</v>
      </c>
      <c r="AE987" s="387">
        <f t="shared" si="386"/>
        <v>0</v>
      </c>
      <c r="AF987" s="387">
        <f t="shared" si="386"/>
        <v>0</v>
      </c>
      <c r="AG987" s="387">
        <f t="shared" si="386"/>
        <v>0</v>
      </c>
      <c r="AH987" s="387">
        <f t="shared" si="386"/>
        <v>0</v>
      </c>
      <c r="AI987" s="387">
        <f t="shared" si="386"/>
        <v>0</v>
      </c>
      <c r="AJ987" s="387">
        <f t="shared" si="386"/>
        <v>0</v>
      </c>
      <c r="AK987" s="387">
        <f t="shared" si="387"/>
        <v>0</v>
      </c>
      <c r="AL987" s="387">
        <f t="shared" si="387"/>
        <v>0</v>
      </c>
      <c r="AM987" s="387">
        <f t="shared" si="387"/>
        <v>0</v>
      </c>
      <c r="AN987" s="387">
        <f t="shared" si="387"/>
        <v>0</v>
      </c>
      <c r="AO987" s="387">
        <f t="shared" si="387"/>
        <v>0</v>
      </c>
      <c r="AP987" s="387">
        <f t="shared" si="387"/>
        <v>0</v>
      </c>
      <c r="AQ987" s="387">
        <f t="shared" si="387"/>
        <v>0</v>
      </c>
      <c r="AR987" s="387">
        <f t="shared" si="387"/>
        <v>0</v>
      </c>
      <c r="AS987" s="387">
        <f t="shared" si="385"/>
        <v>0</v>
      </c>
    </row>
    <row r="988" spans="2:46" s="377" customFormat="1" hidden="1" outlineLevel="2">
      <c r="B988" s="377">
        <v>39</v>
      </c>
      <c r="C988" s="81"/>
      <c r="D988" s="338">
        <v>0</v>
      </c>
      <c r="E988" s="387">
        <f t="shared" si="389"/>
        <v>0</v>
      </c>
      <c r="F988" s="387">
        <f t="shared" si="389"/>
        <v>0</v>
      </c>
      <c r="G988" s="387">
        <f t="shared" si="389"/>
        <v>0</v>
      </c>
      <c r="H988" s="387">
        <f t="shared" si="389"/>
        <v>0</v>
      </c>
      <c r="I988" s="387">
        <f t="shared" si="389"/>
        <v>0</v>
      </c>
      <c r="J988" s="387">
        <f t="shared" si="389"/>
        <v>0</v>
      </c>
      <c r="K988" s="387">
        <f t="shared" si="389"/>
        <v>0</v>
      </c>
      <c r="L988" s="387">
        <f t="shared" si="389"/>
        <v>0</v>
      </c>
      <c r="M988" s="387">
        <f t="shared" si="389"/>
        <v>0</v>
      </c>
      <c r="N988" s="387">
        <f t="shared" si="389"/>
        <v>0</v>
      </c>
      <c r="O988" s="387">
        <f t="shared" si="389"/>
        <v>0</v>
      </c>
      <c r="P988" s="387">
        <f t="shared" si="389"/>
        <v>0</v>
      </c>
      <c r="Q988" s="387">
        <f t="shared" si="389"/>
        <v>0</v>
      </c>
      <c r="R988" s="387">
        <f t="shared" si="389"/>
        <v>0</v>
      </c>
      <c r="S988" s="387">
        <f t="shared" si="389"/>
        <v>0</v>
      </c>
      <c r="T988" s="387">
        <f t="shared" si="388"/>
        <v>0</v>
      </c>
      <c r="U988" s="387">
        <f t="shared" si="386"/>
        <v>0</v>
      </c>
      <c r="V988" s="387">
        <f t="shared" si="386"/>
        <v>0</v>
      </c>
      <c r="W988" s="387">
        <f t="shared" si="386"/>
        <v>0</v>
      </c>
      <c r="X988" s="387">
        <f t="shared" si="386"/>
        <v>0</v>
      </c>
      <c r="Y988" s="387">
        <f t="shared" si="386"/>
        <v>0</v>
      </c>
      <c r="Z988" s="387">
        <f t="shared" si="386"/>
        <v>0</v>
      </c>
      <c r="AA988" s="387">
        <f t="shared" si="386"/>
        <v>0</v>
      </c>
      <c r="AB988" s="387">
        <f t="shared" si="386"/>
        <v>0</v>
      </c>
      <c r="AC988" s="387">
        <f t="shared" si="386"/>
        <v>0</v>
      </c>
      <c r="AD988" s="387">
        <f t="shared" si="386"/>
        <v>0</v>
      </c>
      <c r="AE988" s="387">
        <f t="shared" si="386"/>
        <v>0</v>
      </c>
      <c r="AF988" s="387">
        <f t="shared" si="386"/>
        <v>0</v>
      </c>
      <c r="AG988" s="387">
        <f t="shared" si="386"/>
        <v>0</v>
      </c>
      <c r="AH988" s="387">
        <f t="shared" si="386"/>
        <v>0</v>
      </c>
      <c r="AI988" s="387">
        <f t="shared" si="386"/>
        <v>0</v>
      </c>
      <c r="AJ988" s="387">
        <f t="shared" si="386"/>
        <v>0</v>
      </c>
      <c r="AK988" s="387">
        <f t="shared" si="387"/>
        <v>0</v>
      </c>
      <c r="AL988" s="387">
        <f t="shared" si="387"/>
        <v>0</v>
      </c>
      <c r="AM988" s="387">
        <f t="shared" si="387"/>
        <v>0</v>
      </c>
      <c r="AN988" s="387">
        <f t="shared" si="387"/>
        <v>0</v>
      </c>
      <c r="AO988" s="387">
        <f t="shared" si="387"/>
        <v>0</v>
      </c>
      <c r="AP988" s="387">
        <f t="shared" si="387"/>
        <v>0</v>
      </c>
      <c r="AQ988" s="387">
        <f t="shared" si="387"/>
        <v>0</v>
      </c>
      <c r="AR988" s="387">
        <f t="shared" si="387"/>
        <v>0</v>
      </c>
      <c r="AS988" s="387">
        <f t="shared" si="385"/>
        <v>0</v>
      </c>
    </row>
    <row r="989" spans="2:46" s="377" customFormat="1" hidden="1" outlineLevel="2">
      <c r="B989" s="377">
        <v>40</v>
      </c>
      <c r="C989" s="81"/>
      <c r="D989" s="338">
        <v>0</v>
      </c>
      <c r="E989" s="387">
        <f t="shared" si="389"/>
        <v>0</v>
      </c>
      <c r="F989" s="387">
        <f t="shared" si="389"/>
        <v>0</v>
      </c>
      <c r="G989" s="387">
        <f t="shared" si="389"/>
        <v>0</v>
      </c>
      <c r="H989" s="387">
        <f t="shared" si="389"/>
        <v>0</v>
      </c>
      <c r="I989" s="387">
        <f t="shared" si="389"/>
        <v>0</v>
      </c>
      <c r="J989" s="387">
        <f t="shared" si="389"/>
        <v>0</v>
      </c>
      <c r="K989" s="387">
        <f t="shared" si="389"/>
        <v>0</v>
      </c>
      <c r="L989" s="387">
        <f t="shared" si="389"/>
        <v>0</v>
      </c>
      <c r="M989" s="387">
        <f t="shared" si="389"/>
        <v>0</v>
      </c>
      <c r="N989" s="387">
        <f t="shared" si="389"/>
        <v>0</v>
      </c>
      <c r="O989" s="387">
        <f t="shared" si="389"/>
        <v>0</v>
      </c>
      <c r="P989" s="387">
        <f t="shared" si="389"/>
        <v>0</v>
      </c>
      <c r="Q989" s="387">
        <f t="shared" si="389"/>
        <v>0</v>
      </c>
      <c r="R989" s="387">
        <f t="shared" si="389"/>
        <v>0</v>
      </c>
      <c r="S989" s="387">
        <f t="shared" si="389"/>
        <v>0</v>
      </c>
      <c r="T989" s="387">
        <f t="shared" si="388"/>
        <v>0</v>
      </c>
      <c r="U989" s="387">
        <f t="shared" si="386"/>
        <v>0</v>
      </c>
      <c r="V989" s="387">
        <f t="shared" si="386"/>
        <v>0</v>
      </c>
      <c r="W989" s="387">
        <f t="shared" si="386"/>
        <v>0</v>
      </c>
      <c r="X989" s="387">
        <f t="shared" si="386"/>
        <v>0</v>
      </c>
      <c r="Y989" s="387">
        <f t="shared" si="386"/>
        <v>0</v>
      </c>
      <c r="Z989" s="387">
        <f t="shared" si="386"/>
        <v>0</v>
      </c>
      <c r="AA989" s="387">
        <f t="shared" si="386"/>
        <v>0</v>
      </c>
      <c r="AB989" s="387">
        <f t="shared" si="386"/>
        <v>0</v>
      </c>
      <c r="AC989" s="387">
        <f t="shared" si="386"/>
        <v>0</v>
      </c>
      <c r="AD989" s="387">
        <f t="shared" si="386"/>
        <v>0</v>
      </c>
      <c r="AE989" s="387">
        <f t="shared" si="386"/>
        <v>0</v>
      </c>
      <c r="AF989" s="387">
        <f t="shared" si="386"/>
        <v>0</v>
      </c>
      <c r="AG989" s="387">
        <f t="shared" si="386"/>
        <v>0</v>
      </c>
      <c r="AH989" s="387">
        <f t="shared" si="386"/>
        <v>0</v>
      </c>
      <c r="AI989" s="387">
        <f t="shared" si="386"/>
        <v>0</v>
      </c>
      <c r="AJ989" s="387">
        <f t="shared" si="386"/>
        <v>0</v>
      </c>
      <c r="AK989" s="387">
        <f t="shared" si="387"/>
        <v>0</v>
      </c>
      <c r="AL989" s="387">
        <f t="shared" si="387"/>
        <v>0</v>
      </c>
      <c r="AM989" s="387">
        <f t="shared" si="387"/>
        <v>0</v>
      </c>
      <c r="AN989" s="387">
        <f t="shared" si="387"/>
        <v>0</v>
      </c>
      <c r="AO989" s="387">
        <f t="shared" si="387"/>
        <v>0</v>
      </c>
      <c r="AP989" s="387">
        <f t="shared" si="387"/>
        <v>0</v>
      </c>
      <c r="AQ989" s="387">
        <f t="shared" si="387"/>
        <v>0</v>
      </c>
      <c r="AR989" s="387">
        <f t="shared" si="387"/>
        <v>0</v>
      </c>
      <c r="AS989" s="387">
        <f t="shared" si="385"/>
        <v>0</v>
      </c>
    </row>
    <row r="990" spans="2:46" ht="18" customHeight="1" collapsed="1">
      <c r="B990" s="376" t="str">
        <f>INV!B33</f>
        <v>3 - Desapropriação</v>
      </c>
      <c r="C990" s="188"/>
      <c r="D990" s="189"/>
      <c r="E990" s="190">
        <f>E991+E1032+E1073+E1114+E1155+E1196+E1237+E1278+E1319+E1360+E1401</f>
        <v>0</v>
      </c>
      <c r="F990" s="190">
        <f t="shared" ref="F990:AR990" si="390">F991+F1032+F1073+F1114+F1155+F1196+F1237+F1278+F1319+F1360+F1401</f>
        <v>0</v>
      </c>
      <c r="G990" s="190">
        <f t="shared" si="390"/>
        <v>0</v>
      </c>
      <c r="H990" s="190">
        <f t="shared" si="390"/>
        <v>0</v>
      </c>
      <c r="I990" s="190">
        <f t="shared" si="390"/>
        <v>0</v>
      </c>
      <c r="J990" s="190">
        <f t="shared" si="390"/>
        <v>0</v>
      </c>
      <c r="K990" s="190">
        <f t="shared" si="390"/>
        <v>0</v>
      </c>
      <c r="L990" s="190">
        <f t="shared" si="390"/>
        <v>0</v>
      </c>
      <c r="M990" s="190">
        <f t="shared" si="390"/>
        <v>0</v>
      </c>
      <c r="N990" s="190">
        <f t="shared" si="390"/>
        <v>0</v>
      </c>
      <c r="O990" s="190">
        <f t="shared" si="390"/>
        <v>0</v>
      </c>
      <c r="P990" s="190">
        <f t="shared" si="390"/>
        <v>0</v>
      </c>
      <c r="Q990" s="190">
        <f t="shared" si="390"/>
        <v>0</v>
      </c>
      <c r="R990" s="190">
        <f t="shared" si="390"/>
        <v>0</v>
      </c>
      <c r="S990" s="190">
        <f t="shared" si="390"/>
        <v>0</v>
      </c>
      <c r="T990" s="190">
        <f t="shared" si="390"/>
        <v>0</v>
      </c>
      <c r="U990" s="190">
        <f t="shared" si="390"/>
        <v>0</v>
      </c>
      <c r="V990" s="190">
        <f t="shared" si="390"/>
        <v>0</v>
      </c>
      <c r="W990" s="190">
        <f t="shared" si="390"/>
        <v>0</v>
      </c>
      <c r="X990" s="190">
        <f t="shared" si="390"/>
        <v>0</v>
      </c>
      <c r="Y990" s="190">
        <f t="shared" si="390"/>
        <v>0</v>
      </c>
      <c r="Z990" s="190">
        <f t="shared" si="390"/>
        <v>0</v>
      </c>
      <c r="AA990" s="190">
        <f t="shared" si="390"/>
        <v>0</v>
      </c>
      <c r="AB990" s="190">
        <f t="shared" si="390"/>
        <v>0</v>
      </c>
      <c r="AC990" s="190">
        <f t="shared" si="390"/>
        <v>0</v>
      </c>
      <c r="AD990" s="190">
        <f t="shared" si="390"/>
        <v>0</v>
      </c>
      <c r="AE990" s="190">
        <f t="shared" si="390"/>
        <v>0</v>
      </c>
      <c r="AF990" s="190">
        <f t="shared" si="390"/>
        <v>0</v>
      </c>
      <c r="AG990" s="190">
        <f t="shared" si="390"/>
        <v>0</v>
      </c>
      <c r="AH990" s="190">
        <f t="shared" si="390"/>
        <v>0</v>
      </c>
      <c r="AI990" s="190">
        <f t="shared" si="390"/>
        <v>0</v>
      </c>
      <c r="AJ990" s="190">
        <f t="shared" si="390"/>
        <v>0</v>
      </c>
      <c r="AK990" s="190">
        <f t="shared" si="390"/>
        <v>0</v>
      </c>
      <c r="AL990" s="190">
        <f t="shared" si="390"/>
        <v>0</v>
      </c>
      <c r="AM990" s="190">
        <f t="shared" si="390"/>
        <v>0</v>
      </c>
      <c r="AN990" s="190">
        <f t="shared" si="390"/>
        <v>0</v>
      </c>
      <c r="AO990" s="190">
        <f t="shared" si="390"/>
        <v>0</v>
      </c>
      <c r="AP990" s="190">
        <f t="shared" si="390"/>
        <v>0</v>
      </c>
      <c r="AQ990" s="190">
        <f t="shared" si="390"/>
        <v>0</v>
      </c>
      <c r="AR990" s="190">
        <f t="shared" si="390"/>
        <v>0</v>
      </c>
      <c r="AS990" s="190">
        <f>SUM(E990:AR990)</f>
        <v>0</v>
      </c>
    </row>
    <row r="991" spans="2:46" s="377" customFormat="1" ht="13.5" hidden="1" customHeight="1" outlineLevel="1" collapsed="1">
      <c r="B991" s="378" t="str">
        <f>INV!B34</f>
        <v xml:space="preserve">3.1 - </v>
      </c>
      <c r="C991" s="357"/>
      <c r="D991" s="386">
        <f>INV!C34</f>
        <v>5</v>
      </c>
      <c r="E991" s="387">
        <f t="shared" ref="E991:AR991" si="391">SUM(E992:E1031)</f>
        <v>0</v>
      </c>
      <c r="F991" s="387">
        <f t="shared" si="391"/>
        <v>0</v>
      </c>
      <c r="G991" s="387">
        <f t="shared" si="391"/>
        <v>0</v>
      </c>
      <c r="H991" s="387">
        <f t="shared" si="391"/>
        <v>0</v>
      </c>
      <c r="I991" s="387">
        <f t="shared" si="391"/>
        <v>0</v>
      </c>
      <c r="J991" s="387">
        <f t="shared" si="391"/>
        <v>0</v>
      </c>
      <c r="K991" s="387">
        <f t="shared" si="391"/>
        <v>0</v>
      </c>
      <c r="L991" s="387">
        <f t="shared" si="391"/>
        <v>0</v>
      </c>
      <c r="M991" s="387">
        <f t="shared" si="391"/>
        <v>0</v>
      </c>
      <c r="N991" s="387">
        <f t="shared" si="391"/>
        <v>0</v>
      </c>
      <c r="O991" s="387">
        <f t="shared" si="391"/>
        <v>0</v>
      </c>
      <c r="P991" s="387">
        <f t="shared" si="391"/>
        <v>0</v>
      </c>
      <c r="Q991" s="387">
        <f t="shared" si="391"/>
        <v>0</v>
      </c>
      <c r="R991" s="387">
        <f t="shared" si="391"/>
        <v>0</v>
      </c>
      <c r="S991" s="387">
        <f t="shared" si="391"/>
        <v>0</v>
      </c>
      <c r="T991" s="387">
        <f t="shared" si="391"/>
        <v>0</v>
      </c>
      <c r="U991" s="387">
        <f t="shared" si="391"/>
        <v>0</v>
      </c>
      <c r="V991" s="387">
        <f t="shared" si="391"/>
        <v>0</v>
      </c>
      <c r="W991" s="387">
        <f t="shared" si="391"/>
        <v>0</v>
      </c>
      <c r="X991" s="387">
        <f t="shared" si="391"/>
        <v>0</v>
      </c>
      <c r="Y991" s="387">
        <f t="shared" si="391"/>
        <v>0</v>
      </c>
      <c r="Z991" s="387">
        <f t="shared" si="391"/>
        <v>0</v>
      </c>
      <c r="AA991" s="387">
        <f t="shared" si="391"/>
        <v>0</v>
      </c>
      <c r="AB991" s="387">
        <f t="shared" si="391"/>
        <v>0</v>
      </c>
      <c r="AC991" s="387">
        <f t="shared" si="391"/>
        <v>0</v>
      </c>
      <c r="AD991" s="387">
        <f t="shared" si="391"/>
        <v>0</v>
      </c>
      <c r="AE991" s="387">
        <f t="shared" si="391"/>
        <v>0</v>
      </c>
      <c r="AF991" s="387">
        <f t="shared" si="391"/>
        <v>0</v>
      </c>
      <c r="AG991" s="387">
        <f t="shared" si="391"/>
        <v>0</v>
      </c>
      <c r="AH991" s="387">
        <f t="shared" si="391"/>
        <v>0</v>
      </c>
      <c r="AI991" s="387">
        <f t="shared" si="391"/>
        <v>0</v>
      </c>
      <c r="AJ991" s="387">
        <f t="shared" si="391"/>
        <v>0</v>
      </c>
      <c r="AK991" s="387">
        <f t="shared" si="391"/>
        <v>0</v>
      </c>
      <c r="AL991" s="387">
        <f t="shared" si="391"/>
        <v>0</v>
      </c>
      <c r="AM991" s="387">
        <f t="shared" si="391"/>
        <v>0</v>
      </c>
      <c r="AN991" s="387">
        <f t="shared" si="391"/>
        <v>0</v>
      </c>
      <c r="AO991" s="387">
        <f t="shared" si="391"/>
        <v>0</v>
      </c>
      <c r="AP991" s="387">
        <f t="shared" si="391"/>
        <v>0</v>
      </c>
      <c r="AQ991" s="387">
        <f t="shared" si="391"/>
        <v>0</v>
      </c>
      <c r="AR991" s="387">
        <f t="shared" si="391"/>
        <v>0</v>
      </c>
      <c r="AS991" s="387">
        <f t="shared" ref="AS991:AS1054" si="392">SUM(E991:AR991)</f>
        <v>0</v>
      </c>
      <c r="AT991" s="377" t="str">
        <f>INV!AT34</f>
        <v>Flona Irati</v>
      </c>
    </row>
    <row r="992" spans="2:46" hidden="1" outlineLevel="2">
      <c r="B992" s="66">
        <v>1</v>
      </c>
      <c r="D992" s="338">
        <f t="array" ref="D992:D1031">TRANSPOSE(INV!E34:AR34)</f>
        <v>0</v>
      </c>
      <c r="E992" s="165">
        <f t="shared" ref="E992:N1001" si="393">IF(AND(E$2=$B992,$B992=$C$3),$D992,IF(AND(E$2&gt;$B992,E$2&lt;=$D$991+$B992),SLN($D992,0,IF($C$3-$B992&gt;=$D$991,$D$991,$C$3-$B992)),0))</f>
        <v>0</v>
      </c>
      <c r="F992" s="165">
        <f t="shared" si="393"/>
        <v>0</v>
      </c>
      <c r="G992" s="165">
        <f t="shared" si="393"/>
        <v>0</v>
      </c>
      <c r="H992" s="165">
        <f t="shared" si="393"/>
        <v>0</v>
      </c>
      <c r="I992" s="165">
        <f t="shared" si="393"/>
        <v>0</v>
      </c>
      <c r="J992" s="165">
        <f t="shared" si="393"/>
        <v>0</v>
      </c>
      <c r="K992" s="165">
        <f t="shared" si="393"/>
        <v>0</v>
      </c>
      <c r="L992" s="165">
        <f t="shared" si="393"/>
        <v>0</v>
      </c>
      <c r="M992" s="165">
        <f t="shared" si="393"/>
        <v>0</v>
      </c>
      <c r="N992" s="165">
        <f t="shared" si="393"/>
        <v>0</v>
      </c>
      <c r="O992" s="165">
        <f t="shared" ref="O992:X1001" si="394">IF(AND(O$2=$B992,$B992=$C$3),$D992,IF(AND(O$2&gt;$B992,O$2&lt;=$D$991+$B992),SLN($D992,0,IF($C$3-$B992&gt;=$D$991,$D$991,$C$3-$B992)),0))</f>
        <v>0</v>
      </c>
      <c r="P992" s="165">
        <f t="shared" si="394"/>
        <v>0</v>
      </c>
      <c r="Q992" s="165">
        <f t="shared" si="394"/>
        <v>0</v>
      </c>
      <c r="R992" s="165">
        <f t="shared" si="394"/>
        <v>0</v>
      </c>
      <c r="S992" s="165">
        <f t="shared" si="394"/>
        <v>0</v>
      </c>
      <c r="T992" s="165">
        <f t="shared" si="394"/>
        <v>0</v>
      </c>
      <c r="U992" s="165">
        <f t="shared" si="394"/>
        <v>0</v>
      </c>
      <c r="V992" s="165">
        <f t="shared" si="394"/>
        <v>0</v>
      </c>
      <c r="W992" s="165">
        <f t="shared" si="394"/>
        <v>0</v>
      </c>
      <c r="X992" s="165">
        <f t="shared" si="394"/>
        <v>0</v>
      </c>
      <c r="Y992" s="165">
        <f t="shared" ref="Y992:AH1001" si="395">IF(AND(Y$2=$B992,$B992=$C$3),$D992,IF(AND(Y$2&gt;$B992,Y$2&lt;=$D$991+$B992),SLN($D992,0,IF($C$3-$B992&gt;=$D$991,$D$991,$C$3-$B992)),0))</f>
        <v>0</v>
      </c>
      <c r="Z992" s="165">
        <f t="shared" si="395"/>
        <v>0</v>
      </c>
      <c r="AA992" s="165">
        <f t="shared" si="395"/>
        <v>0</v>
      </c>
      <c r="AB992" s="165">
        <f t="shared" si="395"/>
        <v>0</v>
      </c>
      <c r="AC992" s="165">
        <f t="shared" si="395"/>
        <v>0</v>
      </c>
      <c r="AD992" s="165">
        <f t="shared" si="395"/>
        <v>0</v>
      </c>
      <c r="AE992" s="165">
        <f t="shared" si="395"/>
        <v>0</v>
      </c>
      <c r="AF992" s="165">
        <f t="shared" si="395"/>
        <v>0</v>
      </c>
      <c r="AG992" s="165">
        <f t="shared" si="395"/>
        <v>0</v>
      </c>
      <c r="AH992" s="165">
        <f t="shared" si="395"/>
        <v>0</v>
      </c>
      <c r="AI992" s="165">
        <f t="shared" ref="AI992:AR1001" si="396">IF(AND(AI$2=$B992,$B992=$C$3),$D992,IF(AND(AI$2&gt;$B992,AI$2&lt;=$D$991+$B992),SLN($D992,0,IF($C$3-$B992&gt;=$D$991,$D$991,$C$3-$B992)),0))</f>
        <v>0</v>
      </c>
      <c r="AJ992" s="165">
        <f t="shared" si="396"/>
        <v>0</v>
      </c>
      <c r="AK992" s="165">
        <f t="shared" si="396"/>
        <v>0</v>
      </c>
      <c r="AL992" s="165">
        <f t="shared" si="396"/>
        <v>0</v>
      </c>
      <c r="AM992" s="165">
        <f t="shared" si="396"/>
        <v>0</v>
      </c>
      <c r="AN992" s="165">
        <f t="shared" si="396"/>
        <v>0</v>
      </c>
      <c r="AO992" s="165">
        <f t="shared" si="396"/>
        <v>0</v>
      </c>
      <c r="AP992" s="165">
        <f t="shared" si="396"/>
        <v>0</v>
      </c>
      <c r="AQ992" s="165">
        <f t="shared" si="396"/>
        <v>0</v>
      </c>
      <c r="AR992" s="165">
        <f t="shared" si="396"/>
        <v>0</v>
      </c>
      <c r="AS992" s="387">
        <f t="shared" si="392"/>
        <v>0</v>
      </c>
    </row>
    <row r="993" spans="2:45" hidden="1" outlineLevel="2">
      <c r="B993" s="66">
        <v>2</v>
      </c>
      <c r="D993" s="338">
        <v>0</v>
      </c>
      <c r="E993" s="165">
        <f t="shared" si="393"/>
        <v>0</v>
      </c>
      <c r="F993" s="165">
        <f t="shared" si="393"/>
        <v>0</v>
      </c>
      <c r="G993" s="165">
        <f t="shared" si="393"/>
        <v>0</v>
      </c>
      <c r="H993" s="165">
        <f t="shared" si="393"/>
        <v>0</v>
      </c>
      <c r="I993" s="165">
        <f t="shared" si="393"/>
        <v>0</v>
      </c>
      <c r="J993" s="165">
        <f t="shared" si="393"/>
        <v>0</v>
      </c>
      <c r="K993" s="165">
        <f t="shared" si="393"/>
        <v>0</v>
      </c>
      <c r="L993" s="165">
        <f t="shared" si="393"/>
        <v>0</v>
      </c>
      <c r="M993" s="165">
        <f t="shared" si="393"/>
        <v>0</v>
      </c>
      <c r="N993" s="165">
        <f t="shared" si="393"/>
        <v>0</v>
      </c>
      <c r="O993" s="165">
        <f t="shared" si="394"/>
        <v>0</v>
      </c>
      <c r="P993" s="165">
        <f t="shared" si="394"/>
        <v>0</v>
      </c>
      <c r="Q993" s="165">
        <f t="shared" si="394"/>
        <v>0</v>
      </c>
      <c r="R993" s="165">
        <f t="shared" si="394"/>
        <v>0</v>
      </c>
      <c r="S993" s="165">
        <f t="shared" si="394"/>
        <v>0</v>
      </c>
      <c r="T993" s="165">
        <f t="shared" si="394"/>
        <v>0</v>
      </c>
      <c r="U993" s="165">
        <f t="shared" si="394"/>
        <v>0</v>
      </c>
      <c r="V993" s="165">
        <f t="shared" si="394"/>
        <v>0</v>
      </c>
      <c r="W993" s="165">
        <f t="shared" si="394"/>
        <v>0</v>
      </c>
      <c r="X993" s="165">
        <f t="shared" si="394"/>
        <v>0</v>
      </c>
      <c r="Y993" s="165">
        <f t="shared" si="395"/>
        <v>0</v>
      </c>
      <c r="Z993" s="165">
        <f t="shared" si="395"/>
        <v>0</v>
      </c>
      <c r="AA993" s="165">
        <f t="shared" si="395"/>
        <v>0</v>
      </c>
      <c r="AB993" s="165">
        <f t="shared" si="395"/>
        <v>0</v>
      </c>
      <c r="AC993" s="165">
        <f t="shared" si="395"/>
        <v>0</v>
      </c>
      <c r="AD993" s="165">
        <f t="shared" si="395"/>
        <v>0</v>
      </c>
      <c r="AE993" s="165">
        <f t="shared" si="395"/>
        <v>0</v>
      </c>
      <c r="AF993" s="165">
        <f t="shared" si="395"/>
        <v>0</v>
      </c>
      <c r="AG993" s="165">
        <f t="shared" si="395"/>
        <v>0</v>
      </c>
      <c r="AH993" s="165">
        <f t="shared" si="395"/>
        <v>0</v>
      </c>
      <c r="AI993" s="165">
        <f t="shared" si="396"/>
        <v>0</v>
      </c>
      <c r="AJ993" s="165">
        <f t="shared" si="396"/>
        <v>0</v>
      </c>
      <c r="AK993" s="165">
        <f t="shared" si="396"/>
        <v>0</v>
      </c>
      <c r="AL993" s="165">
        <f t="shared" si="396"/>
        <v>0</v>
      </c>
      <c r="AM993" s="165">
        <f t="shared" si="396"/>
        <v>0</v>
      </c>
      <c r="AN993" s="165">
        <f t="shared" si="396"/>
        <v>0</v>
      </c>
      <c r="AO993" s="165">
        <f t="shared" si="396"/>
        <v>0</v>
      </c>
      <c r="AP993" s="165">
        <f t="shared" si="396"/>
        <v>0</v>
      </c>
      <c r="AQ993" s="165">
        <f t="shared" si="396"/>
        <v>0</v>
      </c>
      <c r="AR993" s="165">
        <f t="shared" si="396"/>
        <v>0</v>
      </c>
      <c r="AS993" s="387">
        <f t="shared" si="392"/>
        <v>0</v>
      </c>
    </row>
    <row r="994" spans="2:45" hidden="1" outlineLevel="2">
      <c r="B994" s="66">
        <v>3</v>
      </c>
      <c r="D994" s="338">
        <v>0</v>
      </c>
      <c r="E994" s="165">
        <f t="shared" si="393"/>
        <v>0</v>
      </c>
      <c r="F994" s="165">
        <f t="shared" si="393"/>
        <v>0</v>
      </c>
      <c r="G994" s="165">
        <f t="shared" si="393"/>
        <v>0</v>
      </c>
      <c r="H994" s="165">
        <f t="shared" si="393"/>
        <v>0</v>
      </c>
      <c r="I994" s="165">
        <f t="shared" si="393"/>
        <v>0</v>
      </c>
      <c r="J994" s="165">
        <f t="shared" si="393"/>
        <v>0</v>
      </c>
      <c r="K994" s="165">
        <f t="shared" si="393"/>
        <v>0</v>
      </c>
      <c r="L994" s="165">
        <f t="shared" si="393"/>
        <v>0</v>
      </c>
      <c r="M994" s="165">
        <f t="shared" si="393"/>
        <v>0</v>
      </c>
      <c r="N994" s="165">
        <f t="shared" si="393"/>
        <v>0</v>
      </c>
      <c r="O994" s="165">
        <f t="shared" si="394"/>
        <v>0</v>
      </c>
      <c r="P994" s="165">
        <f t="shared" si="394"/>
        <v>0</v>
      </c>
      <c r="Q994" s="165">
        <f t="shared" si="394"/>
        <v>0</v>
      </c>
      <c r="R994" s="165">
        <f t="shared" si="394"/>
        <v>0</v>
      </c>
      <c r="S994" s="165">
        <f t="shared" si="394"/>
        <v>0</v>
      </c>
      <c r="T994" s="165">
        <f t="shared" si="394"/>
        <v>0</v>
      </c>
      <c r="U994" s="165">
        <f t="shared" si="394"/>
        <v>0</v>
      </c>
      <c r="V994" s="165">
        <f t="shared" si="394"/>
        <v>0</v>
      </c>
      <c r="W994" s="165">
        <f t="shared" si="394"/>
        <v>0</v>
      </c>
      <c r="X994" s="165">
        <f t="shared" si="394"/>
        <v>0</v>
      </c>
      <c r="Y994" s="165">
        <f t="shared" si="395"/>
        <v>0</v>
      </c>
      <c r="Z994" s="165">
        <f t="shared" si="395"/>
        <v>0</v>
      </c>
      <c r="AA994" s="165">
        <f t="shared" si="395"/>
        <v>0</v>
      </c>
      <c r="AB994" s="165">
        <f t="shared" si="395"/>
        <v>0</v>
      </c>
      <c r="AC994" s="165">
        <f t="shared" si="395"/>
        <v>0</v>
      </c>
      <c r="AD994" s="165">
        <f t="shared" si="395"/>
        <v>0</v>
      </c>
      <c r="AE994" s="165">
        <f t="shared" si="395"/>
        <v>0</v>
      </c>
      <c r="AF994" s="165">
        <f t="shared" si="395"/>
        <v>0</v>
      </c>
      <c r="AG994" s="165">
        <f t="shared" si="395"/>
        <v>0</v>
      </c>
      <c r="AH994" s="165">
        <f t="shared" si="395"/>
        <v>0</v>
      </c>
      <c r="AI994" s="165">
        <f t="shared" si="396"/>
        <v>0</v>
      </c>
      <c r="AJ994" s="165">
        <f t="shared" si="396"/>
        <v>0</v>
      </c>
      <c r="AK994" s="165">
        <f t="shared" si="396"/>
        <v>0</v>
      </c>
      <c r="AL994" s="165">
        <f t="shared" si="396"/>
        <v>0</v>
      </c>
      <c r="AM994" s="165">
        <f t="shared" si="396"/>
        <v>0</v>
      </c>
      <c r="AN994" s="165">
        <f t="shared" si="396"/>
        <v>0</v>
      </c>
      <c r="AO994" s="165">
        <f t="shared" si="396"/>
        <v>0</v>
      </c>
      <c r="AP994" s="165">
        <f t="shared" si="396"/>
        <v>0</v>
      </c>
      <c r="AQ994" s="165">
        <f t="shared" si="396"/>
        <v>0</v>
      </c>
      <c r="AR994" s="165">
        <f t="shared" si="396"/>
        <v>0</v>
      </c>
      <c r="AS994" s="387">
        <f t="shared" si="392"/>
        <v>0</v>
      </c>
    </row>
    <row r="995" spans="2:45" hidden="1" outlineLevel="2">
      <c r="B995" s="66">
        <v>4</v>
      </c>
      <c r="D995" s="338">
        <v>0</v>
      </c>
      <c r="E995" s="165">
        <f t="shared" si="393"/>
        <v>0</v>
      </c>
      <c r="F995" s="165">
        <f t="shared" si="393"/>
        <v>0</v>
      </c>
      <c r="G995" s="165">
        <f t="shared" si="393"/>
        <v>0</v>
      </c>
      <c r="H995" s="165">
        <f t="shared" si="393"/>
        <v>0</v>
      </c>
      <c r="I995" s="165">
        <f t="shared" si="393"/>
        <v>0</v>
      </c>
      <c r="J995" s="165">
        <f t="shared" si="393"/>
        <v>0</v>
      </c>
      <c r="K995" s="165">
        <f t="shared" si="393"/>
        <v>0</v>
      </c>
      <c r="L995" s="165">
        <f t="shared" si="393"/>
        <v>0</v>
      </c>
      <c r="M995" s="165">
        <f t="shared" si="393"/>
        <v>0</v>
      </c>
      <c r="N995" s="165">
        <f t="shared" si="393"/>
        <v>0</v>
      </c>
      <c r="O995" s="165">
        <f t="shared" si="394"/>
        <v>0</v>
      </c>
      <c r="P995" s="165">
        <f t="shared" si="394"/>
        <v>0</v>
      </c>
      <c r="Q995" s="165">
        <f t="shared" si="394"/>
        <v>0</v>
      </c>
      <c r="R995" s="165">
        <f t="shared" si="394"/>
        <v>0</v>
      </c>
      <c r="S995" s="165">
        <f t="shared" si="394"/>
        <v>0</v>
      </c>
      <c r="T995" s="165">
        <f t="shared" si="394"/>
        <v>0</v>
      </c>
      <c r="U995" s="165">
        <f t="shared" si="394"/>
        <v>0</v>
      </c>
      <c r="V995" s="165">
        <f t="shared" si="394"/>
        <v>0</v>
      </c>
      <c r="W995" s="165">
        <f t="shared" si="394"/>
        <v>0</v>
      </c>
      <c r="X995" s="165">
        <f t="shared" si="394"/>
        <v>0</v>
      </c>
      <c r="Y995" s="165">
        <f t="shared" si="395"/>
        <v>0</v>
      </c>
      <c r="Z995" s="165">
        <f t="shared" si="395"/>
        <v>0</v>
      </c>
      <c r="AA995" s="165">
        <f t="shared" si="395"/>
        <v>0</v>
      </c>
      <c r="AB995" s="165">
        <f t="shared" si="395"/>
        <v>0</v>
      </c>
      <c r="AC995" s="165">
        <f t="shared" si="395"/>
        <v>0</v>
      </c>
      <c r="AD995" s="165">
        <f t="shared" si="395"/>
        <v>0</v>
      </c>
      <c r="AE995" s="165">
        <f t="shared" si="395"/>
        <v>0</v>
      </c>
      <c r="AF995" s="165">
        <f t="shared" si="395"/>
        <v>0</v>
      </c>
      <c r="AG995" s="165">
        <f t="shared" si="395"/>
        <v>0</v>
      </c>
      <c r="AH995" s="165">
        <f t="shared" si="395"/>
        <v>0</v>
      </c>
      <c r="AI995" s="165">
        <f t="shared" si="396"/>
        <v>0</v>
      </c>
      <c r="AJ995" s="165">
        <f t="shared" si="396"/>
        <v>0</v>
      </c>
      <c r="AK995" s="165">
        <f t="shared" si="396"/>
        <v>0</v>
      </c>
      <c r="AL995" s="165">
        <f t="shared" si="396"/>
        <v>0</v>
      </c>
      <c r="AM995" s="165">
        <f t="shared" si="396"/>
        <v>0</v>
      </c>
      <c r="AN995" s="165">
        <f t="shared" si="396"/>
        <v>0</v>
      </c>
      <c r="AO995" s="165">
        <f t="shared" si="396"/>
        <v>0</v>
      </c>
      <c r="AP995" s="165">
        <f t="shared" si="396"/>
        <v>0</v>
      </c>
      <c r="AQ995" s="165">
        <f t="shared" si="396"/>
        <v>0</v>
      </c>
      <c r="AR995" s="165">
        <f t="shared" si="396"/>
        <v>0</v>
      </c>
      <c r="AS995" s="387">
        <f t="shared" si="392"/>
        <v>0</v>
      </c>
    </row>
    <row r="996" spans="2:45" hidden="1" outlineLevel="2">
      <c r="B996" s="66">
        <v>5</v>
      </c>
      <c r="D996" s="338">
        <v>0</v>
      </c>
      <c r="E996" s="165">
        <f t="shared" si="393"/>
        <v>0</v>
      </c>
      <c r="F996" s="165">
        <f t="shared" si="393"/>
        <v>0</v>
      </c>
      <c r="G996" s="165">
        <f t="shared" si="393"/>
        <v>0</v>
      </c>
      <c r="H996" s="165">
        <f t="shared" si="393"/>
        <v>0</v>
      </c>
      <c r="I996" s="165">
        <f t="shared" si="393"/>
        <v>0</v>
      </c>
      <c r="J996" s="165">
        <f t="shared" si="393"/>
        <v>0</v>
      </c>
      <c r="K996" s="165">
        <f t="shared" si="393"/>
        <v>0</v>
      </c>
      <c r="L996" s="165">
        <f t="shared" si="393"/>
        <v>0</v>
      </c>
      <c r="M996" s="165">
        <f t="shared" si="393"/>
        <v>0</v>
      </c>
      <c r="N996" s="165">
        <f t="shared" si="393"/>
        <v>0</v>
      </c>
      <c r="O996" s="165">
        <f t="shared" si="394"/>
        <v>0</v>
      </c>
      <c r="P996" s="165">
        <f t="shared" si="394"/>
        <v>0</v>
      </c>
      <c r="Q996" s="165">
        <f t="shared" si="394"/>
        <v>0</v>
      </c>
      <c r="R996" s="165">
        <f t="shared" si="394"/>
        <v>0</v>
      </c>
      <c r="S996" s="165">
        <f t="shared" si="394"/>
        <v>0</v>
      </c>
      <c r="T996" s="165">
        <f t="shared" si="394"/>
        <v>0</v>
      </c>
      <c r="U996" s="165">
        <f t="shared" si="394"/>
        <v>0</v>
      </c>
      <c r="V996" s="165">
        <f t="shared" si="394"/>
        <v>0</v>
      </c>
      <c r="W996" s="165">
        <f t="shared" si="394"/>
        <v>0</v>
      </c>
      <c r="X996" s="165">
        <f t="shared" si="394"/>
        <v>0</v>
      </c>
      <c r="Y996" s="165">
        <f t="shared" si="395"/>
        <v>0</v>
      </c>
      <c r="Z996" s="165">
        <f t="shared" si="395"/>
        <v>0</v>
      </c>
      <c r="AA996" s="165">
        <f t="shared" si="395"/>
        <v>0</v>
      </c>
      <c r="AB996" s="165">
        <f t="shared" si="395"/>
        <v>0</v>
      </c>
      <c r="AC996" s="165">
        <f t="shared" si="395"/>
        <v>0</v>
      </c>
      <c r="AD996" s="165">
        <f t="shared" si="395"/>
        <v>0</v>
      </c>
      <c r="AE996" s="165">
        <f t="shared" si="395"/>
        <v>0</v>
      </c>
      <c r="AF996" s="165">
        <f t="shared" si="395"/>
        <v>0</v>
      </c>
      <c r="AG996" s="165">
        <f t="shared" si="395"/>
        <v>0</v>
      </c>
      <c r="AH996" s="165">
        <f t="shared" si="395"/>
        <v>0</v>
      </c>
      <c r="AI996" s="165">
        <f t="shared" si="396"/>
        <v>0</v>
      </c>
      <c r="AJ996" s="165">
        <f t="shared" si="396"/>
        <v>0</v>
      </c>
      <c r="AK996" s="165">
        <f t="shared" si="396"/>
        <v>0</v>
      </c>
      <c r="AL996" s="165">
        <f t="shared" si="396"/>
        <v>0</v>
      </c>
      <c r="AM996" s="165">
        <f t="shared" si="396"/>
        <v>0</v>
      </c>
      <c r="AN996" s="165">
        <f t="shared" si="396"/>
        <v>0</v>
      </c>
      <c r="AO996" s="165">
        <f t="shared" si="396"/>
        <v>0</v>
      </c>
      <c r="AP996" s="165">
        <f t="shared" si="396"/>
        <v>0</v>
      </c>
      <c r="AQ996" s="165">
        <f t="shared" si="396"/>
        <v>0</v>
      </c>
      <c r="AR996" s="165">
        <f t="shared" si="396"/>
        <v>0</v>
      </c>
      <c r="AS996" s="387">
        <f t="shared" si="392"/>
        <v>0</v>
      </c>
    </row>
    <row r="997" spans="2:45" hidden="1" outlineLevel="2">
      <c r="B997" s="66">
        <v>6</v>
      </c>
      <c r="D997" s="338">
        <v>0</v>
      </c>
      <c r="E997" s="165">
        <f t="shared" si="393"/>
        <v>0</v>
      </c>
      <c r="F997" s="165">
        <f t="shared" si="393"/>
        <v>0</v>
      </c>
      <c r="G997" s="165">
        <f t="shared" si="393"/>
        <v>0</v>
      </c>
      <c r="H997" s="165">
        <f t="shared" si="393"/>
        <v>0</v>
      </c>
      <c r="I997" s="165">
        <f t="shared" si="393"/>
        <v>0</v>
      </c>
      <c r="J997" s="165">
        <f t="shared" si="393"/>
        <v>0</v>
      </c>
      <c r="K997" s="165">
        <f t="shared" si="393"/>
        <v>0</v>
      </c>
      <c r="L997" s="165">
        <f t="shared" si="393"/>
        <v>0</v>
      </c>
      <c r="M997" s="165">
        <f t="shared" si="393"/>
        <v>0</v>
      </c>
      <c r="N997" s="165">
        <f t="shared" si="393"/>
        <v>0</v>
      </c>
      <c r="O997" s="165">
        <f t="shared" si="394"/>
        <v>0</v>
      </c>
      <c r="P997" s="165">
        <f t="shared" si="394"/>
        <v>0</v>
      </c>
      <c r="Q997" s="165">
        <f t="shared" si="394"/>
        <v>0</v>
      </c>
      <c r="R997" s="165">
        <f t="shared" si="394"/>
        <v>0</v>
      </c>
      <c r="S997" s="165">
        <f t="shared" si="394"/>
        <v>0</v>
      </c>
      <c r="T997" s="165">
        <f t="shared" si="394"/>
        <v>0</v>
      </c>
      <c r="U997" s="165">
        <f t="shared" si="394"/>
        <v>0</v>
      </c>
      <c r="V997" s="165">
        <f t="shared" si="394"/>
        <v>0</v>
      </c>
      <c r="W997" s="165">
        <f t="shared" si="394"/>
        <v>0</v>
      </c>
      <c r="X997" s="165">
        <f t="shared" si="394"/>
        <v>0</v>
      </c>
      <c r="Y997" s="165">
        <f t="shared" si="395"/>
        <v>0</v>
      </c>
      <c r="Z997" s="165">
        <f t="shared" si="395"/>
        <v>0</v>
      </c>
      <c r="AA997" s="165">
        <f t="shared" si="395"/>
        <v>0</v>
      </c>
      <c r="AB997" s="165">
        <f t="shared" si="395"/>
        <v>0</v>
      </c>
      <c r="AC997" s="165">
        <f t="shared" si="395"/>
        <v>0</v>
      </c>
      <c r="AD997" s="165">
        <f t="shared" si="395"/>
        <v>0</v>
      </c>
      <c r="AE997" s="165">
        <f t="shared" si="395"/>
        <v>0</v>
      </c>
      <c r="AF997" s="165">
        <f t="shared" si="395"/>
        <v>0</v>
      </c>
      <c r="AG997" s="165">
        <f t="shared" si="395"/>
        <v>0</v>
      </c>
      <c r="AH997" s="165">
        <f t="shared" si="395"/>
        <v>0</v>
      </c>
      <c r="AI997" s="165">
        <f t="shared" si="396"/>
        <v>0</v>
      </c>
      <c r="AJ997" s="165">
        <f t="shared" si="396"/>
        <v>0</v>
      </c>
      <c r="AK997" s="165">
        <f t="shared" si="396"/>
        <v>0</v>
      </c>
      <c r="AL997" s="165">
        <f t="shared" si="396"/>
        <v>0</v>
      </c>
      <c r="AM997" s="165">
        <f t="shared" si="396"/>
        <v>0</v>
      </c>
      <c r="AN997" s="165">
        <f t="shared" si="396"/>
        <v>0</v>
      </c>
      <c r="AO997" s="165">
        <f t="shared" si="396"/>
        <v>0</v>
      </c>
      <c r="AP997" s="165">
        <f t="shared" si="396"/>
        <v>0</v>
      </c>
      <c r="AQ997" s="165">
        <f t="shared" si="396"/>
        <v>0</v>
      </c>
      <c r="AR997" s="165">
        <f t="shared" si="396"/>
        <v>0</v>
      </c>
      <c r="AS997" s="387">
        <f t="shared" si="392"/>
        <v>0</v>
      </c>
    </row>
    <row r="998" spans="2:45" hidden="1" outlineLevel="2">
      <c r="B998" s="66">
        <v>7</v>
      </c>
      <c r="D998" s="338">
        <v>0</v>
      </c>
      <c r="E998" s="165">
        <f t="shared" si="393"/>
        <v>0</v>
      </c>
      <c r="F998" s="165">
        <f t="shared" si="393"/>
        <v>0</v>
      </c>
      <c r="G998" s="165">
        <f t="shared" si="393"/>
        <v>0</v>
      </c>
      <c r="H998" s="165">
        <f t="shared" si="393"/>
        <v>0</v>
      </c>
      <c r="I998" s="165">
        <f t="shared" si="393"/>
        <v>0</v>
      </c>
      <c r="J998" s="165">
        <f t="shared" si="393"/>
        <v>0</v>
      </c>
      <c r="K998" s="165">
        <f t="shared" si="393"/>
        <v>0</v>
      </c>
      <c r="L998" s="165">
        <f t="shared" si="393"/>
        <v>0</v>
      </c>
      <c r="M998" s="165">
        <f t="shared" si="393"/>
        <v>0</v>
      </c>
      <c r="N998" s="165">
        <f t="shared" si="393"/>
        <v>0</v>
      </c>
      <c r="O998" s="165">
        <f t="shared" si="394"/>
        <v>0</v>
      </c>
      <c r="P998" s="165">
        <f t="shared" si="394"/>
        <v>0</v>
      </c>
      <c r="Q998" s="165">
        <f t="shared" si="394"/>
        <v>0</v>
      </c>
      <c r="R998" s="165">
        <f t="shared" si="394"/>
        <v>0</v>
      </c>
      <c r="S998" s="165">
        <f t="shared" si="394"/>
        <v>0</v>
      </c>
      <c r="T998" s="165">
        <f t="shared" si="394"/>
        <v>0</v>
      </c>
      <c r="U998" s="165">
        <f t="shared" si="394"/>
        <v>0</v>
      </c>
      <c r="V998" s="165">
        <f t="shared" si="394"/>
        <v>0</v>
      </c>
      <c r="W998" s="165">
        <f t="shared" si="394"/>
        <v>0</v>
      </c>
      <c r="X998" s="165">
        <f t="shared" si="394"/>
        <v>0</v>
      </c>
      <c r="Y998" s="165">
        <f t="shared" si="395"/>
        <v>0</v>
      </c>
      <c r="Z998" s="165">
        <f t="shared" si="395"/>
        <v>0</v>
      </c>
      <c r="AA998" s="165">
        <f t="shared" si="395"/>
        <v>0</v>
      </c>
      <c r="AB998" s="165">
        <f t="shared" si="395"/>
        <v>0</v>
      </c>
      <c r="AC998" s="165">
        <f t="shared" si="395"/>
        <v>0</v>
      </c>
      <c r="AD998" s="165">
        <f t="shared" si="395"/>
        <v>0</v>
      </c>
      <c r="AE998" s="165">
        <f t="shared" si="395"/>
        <v>0</v>
      </c>
      <c r="AF998" s="165">
        <f t="shared" si="395"/>
        <v>0</v>
      </c>
      <c r="AG998" s="165">
        <f t="shared" si="395"/>
        <v>0</v>
      </c>
      <c r="AH998" s="165">
        <f t="shared" si="395"/>
        <v>0</v>
      </c>
      <c r="AI998" s="165">
        <f t="shared" si="396"/>
        <v>0</v>
      </c>
      <c r="AJ998" s="165">
        <f t="shared" si="396"/>
        <v>0</v>
      </c>
      <c r="AK998" s="165">
        <f t="shared" si="396"/>
        <v>0</v>
      </c>
      <c r="AL998" s="165">
        <f t="shared" si="396"/>
        <v>0</v>
      </c>
      <c r="AM998" s="165">
        <f t="shared" si="396"/>
        <v>0</v>
      </c>
      <c r="AN998" s="165">
        <f t="shared" si="396"/>
        <v>0</v>
      </c>
      <c r="AO998" s="165">
        <f t="shared" si="396"/>
        <v>0</v>
      </c>
      <c r="AP998" s="165">
        <f t="shared" si="396"/>
        <v>0</v>
      </c>
      <c r="AQ998" s="165">
        <f t="shared" si="396"/>
        <v>0</v>
      </c>
      <c r="AR998" s="165">
        <f t="shared" si="396"/>
        <v>0</v>
      </c>
      <c r="AS998" s="387">
        <f t="shared" si="392"/>
        <v>0</v>
      </c>
    </row>
    <row r="999" spans="2:45" hidden="1" outlineLevel="2">
      <c r="B999" s="66">
        <v>8</v>
      </c>
      <c r="D999" s="338">
        <v>0</v>
      </c>
      <c r="E999" s="165">
        <f t="shared" si="393"/>
        <v>0</v>
      </c>
      <c r="F999" s="165">
        <f t="shared" si="393"/>
        <v>0</v>
      </c>
      <c r="G999" s="165">
        <f t="shared" si="393"/>
        <v>0</v>
      </c>
      <c r="H999" s="165">
        <f t="shared" si="393"/>
        <v>0</v>
      </c>
      <c r="I999" s="165">
        <f t="shared" si="393"/>
        <v>0</v>
      </c>
      <c r="J999" s="165">
        <f t="shared" si="393"/>
        <v>0</v>
      </c>
      <c r="K999" s="165">
        <f t="shared" si="393"/>
        <v>0</v>
      </c>
      <c r="L999" s="165">
        <f t="shared" si="393"/>
        <v>0</v>
      </c>
      <c r="M999" s="165">
        <f t="shared" si="393"/>
        <v>0</v>
      </c>
      <c r="N999" s="165">
        <f t="shared" si="393"/>
        <v>0</v>
      </c>
      <c r="O999" s="165">
        <f t="shared" si="394"/>
        <v>0</v>
      </c>
      <c r="P999" s="165">
        <f t="shared" si="394"/>
        <v>0</v>
      </c>
      <c r="Q999" s="165">
        <f t="shared" si="394"/>
        <v>0</v>
      </c>
      <c r="R999" s="165">
        <f t="shared" si="394"/>
        <v>0</v>
      </c>
      <c r="S999" s="165">
        <f t="shared" si="394"/>
        <v>0</v>
      </c>
      <c r="T999" s="165">
        <f t="shared" si="394"/>
        <v>0</v>
      </c>
      <c r="U999" s="165">
        <f t="shared" si="394"/>
        <v>0</v>
      </c>
      <c r="V999" s="165">
        <f t="shared" si="394"/>
        <v>0</v>
      </c>
      <c r="W999" s="165">
        <f t="shared" si="394"/>
        <v>0</v>
      </c>
      <c r="X999" s="165">
        <f t="shared" si="394"/>
        <v>0</v>
      </c>
      <c r="Y999" s="165">
        <f t="shared" si="395"/>
        <v>0</v>
      </c>
      <c r="Z999" s="165">
        <f t="shared" si="395"/>
        <v>0</v>
      </c>
      <c r="AA999" s="165">
        <f t="shared" si="395"/>
        <v>0</v>
      </c>
      <c r="AB999" s="165">
        <f t="shared" si="395"/>
        <v>0</v>
      </c>
      <c r="AC999" s="165">
        <f t="shared" si="395"/>
        <v>0</v>
      </c>
      <c r="AD999" s="165">
        <f t="shared" si="395"/>
        <v>0</v>
      </c>
      <c r="AE999" s="165">
        <f t="shared" si="395"/>
        <v>0</v>
      </c>
      <c r="AF999" s="165">
        <f t="shared" si="395"/>
        <v>0</v>
      </c>
      <c r="AG999" s="165">
        <f t="shared" si="395"/>
        <v>0</v>
      </c>
      <c r="AH999" s="165">
        <f t="shared" si="395"/>
        <v>0</v>
      </c>
      <c r="AI999" s="165">
        <f t="shared" si="396"/>
        <v>0</v>
      </c>
      <c r="AJ999" s="165">
        <f t="shared" si="396"/>
        <v>0</v>
      </c>
      <c r="AK999" s="165">
        <f t="shared" si="396"/>
        <v>0</v>
      </c>
      <c r="AL999" s="165">
        <f t="shared" si="396"/>
        <v>0</v>
      </c>
      <c r="AM999" s="165">
        <f t="shared" si="396"/>
        <v>0</v>
      </c>
      <c r="AN999" s="165">
        <f t="shared" si="396"/>
        <v>0</v>
      </c>
      <c r="AO999" s="165">
        <f t="shared" si="396"/>
        <v>0</v>
      </c>
      <c r="AP999" s="165">
        <f t="shared" si="396"/>
        <v>0</v>
      </c>
      <c r="AQ999" s="165">
        <f t="shared" si="396"/>
        <v>0</v>
      </c>
      <c r="AR999" s="165">
        <f t="shared" si="396"/>
        <v>0</v>
      </c>
      <c r="AS999" s="387">
        <f t="shared" si="392"/>
        <v>0</v>
      </c>
    </row>
    <row r="1000" spans="2:45" hidden="1" outlineLevel="2">
      <c r="B1000" s="66">
        <v>9</v>
      </c>
      <c r="D1000" s="338">
        <v>0</v>
      </c>
      <c r="E1000" s="165">
        <f t="shared" si="393"/>
        <v>0</v>
      </c>
      <c r="F1000" s="165">
        <f t="shared" si="393"/>
        <v>0</v>
      </c>
      <c r="G1000" s="165">
        <f t="shared" si="393"/>
        <v>0</v>
      </c>
      <c r="H1000" s="165">
        <f t="shared" si="393"/>
        <v>0</v>
      </c>
      <c r="I1000" s="165">
        <f t="shared" si="393"/>
        <v>0</v>
      </c>
      <c r="J1000" s="165">
        <f t="shared" si="393"/>
        <v>0</v>
      </c>
      <c r="K1000" s="165">
        <f t="shared" si="393"/>
        <v>0</v>
      </c>
      <c r="L1000" s="165">
        <f t="shared" si="393"/>
        <v>0</v>
      </c>
      <c r="M1000" s="165">
        <f t="shared" si="393"/>
        <v>0</v>
      </c>
      <c r="N1000" s="165">
        <f t="shared" si="393"/>
        <v>0</v>
      </c>
      <c r="O1000" s="165">
        <f t="shared" si="394"/>
        <v>0</v>
      </c>
      <c r="P1000" s="165">
        <f t="shared" si="394"/>
        <v>0</v>
      </c>
      <c r="Q1000" s="165">
        <f t="shared" si="394"/>
        <v>0</v>
      </c>
      <c r="R1000" s="165">
        <f t="shared" si="394"/>
        <v>0</v>
      </c>
      <c r="S1000" s="165">
        <f t="shared" si="394"/>
        <v>0</v>
      </c>
      <c r="T1000" s="165">
        <f t="shared" si="394"/>
        <v>0</v>
      </c>
      <c r="U1000" s="165">
        <f t="shared" si="394"/>
        <v>0</v>
      </c>
      <c r="V1000" s="165">
        <f t="shared" si="394"/>
        <v>0</v>
      </c>
      <c r="W1000" s="165">
        <f t="shared" si="394"/>
        <v>0</v>
      </c>
      <c r="X1000" s="165">
        <f t="shared" si="394"/>
        <v>0</v>
      </c>
      <c r="Y1000" s="165">
        <f t="shared" si="395"/>
        <v>0</v>
      </c>
      <c r="Z1000" s="165">
        <f t="shared" si="395"/>
        <v>0</v>
      </c>
      <c r="AA1000" s="165">
        <f t="shared" si="395"/>
        <v>0</v>
      </c>
      <c r="AB1000" s="165">
        <f t="shared" si="395"/>
        <v>0</v>
      </c>
      <c r="AC1000" s="165">
        <f t="shared" si="395"/>
        <v>0</v>
      </c>
      <c r="AD1000" s="165">
        <f t="shared" si="395"/>
        <v>0</v>
      </c>
      <c r="AE1000" s="165">
        <f t="shared" si="395"/>
        <v>0</v>
      </c>
      <c r="AF1000" s="165">
        <f t="shared" si="395"/>
        <v>0</v>
      </c>
      <c r="AG1000" s="165">
        <f t="shared" si="395"/>
        <v>0</v>
      </c>
      <c r="AH1000" s="165">
        <f t="shared" si="395"/>
        <v>0</v>
      </c>
      <c r="AI1000" s="165">
        <f t="shared" si="396"/>
        <v>0</v>
      </c>
      <c r="AJ1000" s="165">
        <f t="shared" si="396"/>
        <v>0</v>
      </c>
      <c r="AK1000" s="165">
        <f t="shared" si="396"/>
        <v>0</v>
      </c>
      <c r="AL1000" s="165">
        <f t="shared" si="396"/>
        <v>0</v>
      </c>
      <c r="AM1000" s="165">
        <f t="shared" si="396"/>
        <v>0</v>
      </c>
      <c r="AN1000" s="165">
        <f t="shared" si="396"/>
        <v>0</v>
      </c>
      <c r="AO1000" s="165">
        <f t="shared" si="396"/>
        <v>0</v>
      </c>
      <c r="AP1000" s="165">
        <f t="shared" si="396"/>
        <v>0</v>
      </c>
      <c r="AQ1000" s="165">
        <f t="shared" si="396"/>
        <v>0</v>
      </c>
      <c r="AR1000" s="165">
        <f t="shared" si="396"/>
        <v>0</v>
      </c>
      <c r="AS1000" s="387">
        <f t="shared" si="392"/>
        <v>0</v>
      </c>
    </row>
    <row r="1001" spans="2:45" hidden="1" outlineLevel="2">
      <c r="B1001" s="66">
        <v>10</v>
      </c>
      <c r="D1001" s="338">
        <v>0</v>
      </c>
      <c r="E1001" s="165">
        <f t="shared" si="393"/>
        <v>0</v>
      </c>
      <c r="F1001" s="165">
        <f t="shared" si="393"/>
        <v>0</v>
      </c>
      <c r="G1001" s="165">
        <f t="shared" si="393"/>
        <v>0</v>
      </c>
      <c r="H1001" s="165">
        <f t="shared" si="393"/>
        <v>0</v>
      </c>
      <c r="I1001" s="165">
        <f t="shared" si="393"/>
        <v>0</v>
      </c>
      <c r="J1001" s="165">
        <f t="shared" si="393"/>
        <v>0</v>
      </c>
      <c r="K1001" s="165">
        <f t="shared" si="393"/>
        <v>0</v>
      </c>
      <c r="L1001" s="165">
        <f t="shared" si="393"/>
        <v>0</v>
      </c>
      <c r="M1001" s="165">
        <f t="shared" si="393"/>
        <v>0</v>
      </c>
      <c r="N1001" s="165">
        <f t="shared" si="393"/>
        <v>0</v>
      </c>
      <c r="O1001" s="165">
        <f t="shared" si="394"/>
        <v>0</v>
      </c>
      <c r="P1001" s="165">
        <f t="shared" si="394"/>
        <v>0</v>
      </c>
      <c r="Q1001" s="165">
        <f t="shared" si="394"/>
        <v>0</v>
      </c>
      <c r="R1001" s="165">
        <f t="shared" si="394"/>
        <v>0</v>
      </c>
      <c r="S1001" s="165">
        <f t="shared" si="394"/>
        <v>0</v>
      </c>
      <c r="T1001" s="165">
        <f t="shared" si="394"/>
        <v>0</v>
      </c>
      <c r="U1001" s="165">
        <f t="shared" si="394"/>
        <v>0</v>
      </c>
      <c r="V1001" s="165">
        <f t="shared" si="394"/>
        <v>0</v>
      </c>
      <c r="W1001" s="165">
        <f t="shared" si="394"/>
        <v>0</v>
      </c>
      <c r="X1001" s="165">
        <f t="shared" si="394"/>
        <v>0</v>
      </c>
      <c r="Y1001" s="165">
        <f t="shared" si="395"/>
        <v>0</v>
      </c>
      <c r="Z1001" s="165">
        <f t="shared" si="395"/>
        <v>0</v>
      </c>
      <c r="AA1001" s="165">
        <f t="shared" si="395"/>
        <v>0</v>
      </c>
      <c r="AB1001" s="165">
        <f t="shared" si="395"/>
        <v>0</v>
      </c>
      <c r="AC1001" s="165">
        <f t="shared" si="395"/>
        <v>0</v>
      </c>
      <c r="AD1001" s="165">
        <f t="shared" si="395"/>
        <v>0</v>
      </c>
      <c r="AE1001" s="165">
        <f t="shared" si="395"/>
        <v>0</v>
      </c>
      <c r="AF1001" s="165">
        <f t="shared" si="395"/>
        <v>0</v>
      </c>
      <c r="AG1001" s="165">
        <f t="shared" si="395"/>
        <v>0</v>
      </c>
      <c r="AH1001" s="165">
        <f t="shared" si="395"/>
        <v>0</v>
      </c>
      <c r="AI1001" s="165">
        <f t="shared" si="396"/>
        <v>0</v>
      </c>
      <c r="AJ1001" s="165">
        <f t="shared" si="396"/>
        <v>0</v>
      </c>
      <c r="AK1001" s="165">
        <f t="shared" si="396"/>
        <v>0</v>
      </c>
      <c r="AL1001" s="165">
        <f t="shared" si="396"/>
        <v>0</v>
      </c>
      <c r="AM1001" s="165">
        <f t="shared" si="396"/>
        <v>0</v>
      </c>
      <c r="AN1001" s="165">
        <f t="shared" si="396"/>
        <v>0</v>
      </c>
      <c r="AO1001" s="165">
        <f t="shared" si="396"/>
        <v>0</v>
      </c>
      <c r="AP1001" s="165">
        <f t="shared" si="396"/>
        <v>0</v>
      </c>
      <c r="AQ1001" s="165">
        <f t="shared" si="396"/>
        <v>0</v>
      </c>
      <c r="AR1001" s="165">
        <f t="shared" si="396"/>
        <v>0</v>
      </c>
      <c r="AS1001" s="387">
        <f t="shared" si="392"/>
        <v>0</v>
      </c>
    </row>
    <row r="1002" spans="2:45" hidden="1" outlineLevel="2">
      <c r="B1002" s="66">
        <v>11</v>
      </c>
      <c r="D1002" s="338">
        <v>0</v>
      </c>
      <c r="E1002" s="165">
        <f t="shared" ref="E1002:N1011" si="397">IF(AND(E$2=$B1002,$B1002=$C$3),$D1002,IF(AND(E$2&gt;$B1002,E$2&lt;=$D$991+$B1002),SLN($D1002,0,IF($C$3-$B1002&gt;=$D$991,$D$991,$C$3-$B1002)),0))</f>
        <v>0</v>
      </c>
      <c r="F1002" s="165">
        <f t="shared" si="397"/>
        <v>0</v>
      </c>
      <c r="G1002" s="165">
        <f t="shared" si="397"/>
        <v>0</v>
      </c>
      <c r="H1002" s="165">
        <f t="shared" si="397"/>
        <v>0</v>
      </c>
      <c r="I1002" s="165">
        <f t="shared" si="397"/>
        <v>0</v>
      </c>
      <c r="J1002" s="165">
        <f t="shared" si="397"/>
        <v>0</v>
      </c>
      <c r="K1002" s="165">
        <f t="shared" si="397"/>
        <v>0</v>
      </c>
      <c r="L1002" s="165">
        <f t="shared" si="397"/>
        <v>0</v>
      </c>
      <c r="M1002" s="165">
        <f t="shared" si="397"/>
        <v>0</v>
      </c>
      <c r="N1002" s="165">
        <f t="shared" si="397"/>
        <v>0</v>
      </c>
      <c r="O1002" s="165">
        <f t="shared" ref="O1002:X1011" si="398">IF(AND(O$2=$B1002,$B1002=$C$3),$D1002,IF(AND(O$2&gt;$B1002,O$2&lt;=$D$991+$B1002),SLN($D1002,0,IF($C$3-$B1002&gt;=$D$991,$D$991,$C$3-$B1002)),0))</f>
        <v>0</v>
      </c>
      <c r="P1002" s="165">
        <f t="shared" si="398"/>
        <v>0</v>
      </c>
      <c r="Q1002" s="165">
        <f t="shared" si="398"/>
        <v>0</v>
      </c>
      <c r="R1002" s="165">
        <f t="shared" si="398"/>
        <v>0</v>
      </c>
      <c r="S1002" s="165">
        <f t="shared" si="398"/>
        <v>0</v>
      </c>
      <c r="T1002" s="165">
        <f t="shared" si="398"/>
        <v>0</v>
      </c>
      <c r="U1002" s="165">
        <f t="shared" si="398"/>
        <v>0</v>
      </c>
      <c r="V1002" s="165">
        <f t="shared" si="398"/>
        <v>0</v>
      </c>
      <c r="W1002" s="165">
        <f t="shared" si="398"/>
        <v>0</v>
      </c>
      <c r="X1002" s="165">
        <f t="shared" si="398"/>
        <v>0</v>
      </c>
      <c r="Y1002" s="165">
        <f t="shared" ref="Y1002:AH1011" si="399">IF(AND(Y$2=$B1002,$B1002=$C$3),$D1002,IF(AND(Y$2&gt;$B1002,Y$2&lt;=$D$991+$B1002),SLN($D1002,0,IF($C$3-$B1002&gt;=$D$991,$D$991,$C$3-$B1002)),0))</f>
        <v>0</v>
      </c>
      <c r="Z1002" s="165">
        <f t="shared" si="399"/>
        <v>0</v>
      </c>
      <c r="AA1002" s="165">
        <f t="shared" si="399"/>
        <v>0</v>
      </c>
      <c r="AB1002" s="165">
        <f t="shared" si="399"/>
        <v>0</v>
      </c>
      <c r="AC1002" s="165">
        <f t="shared" si="399"/>
        <v>0</v>
      </c>
      <c r="AD1002" s="165">
        <f t="shared" si="399"/>
        <v>0</v>
      </c>
      <c r="AE1002" s="165">
        <f t="shared" si="399"/>
        <v>0</v>
      </c>
      <c r="AF1002" s="165">
        <f t="shared" si="399"/>
        <v>0</v>
      </c>
      <c r="AG1002" s="165">
        <f t="shared" si="399"/>
        <v>0</v>
      </c>
      <c r="AH1002" s="165">
        <f t="shared" si="399"/>
        <v>0</v>
      </c>
      <c r="AI1002" s="165">
        <f t="shared" ref="AI1002:AR1011" si="400">IF(AND(AI$2=$B1002,$B1002=$C$3),$D1002,IF(AND(AI$2&gt;$B1002,AI$2&lt;=$D$991+$B1002),SLN($D1002,0,IF($C$3-$B1002&gt;=$D$991,$D$991,$C$3-$B1002)),0))</f>
        <v>0</v>
      </c>
      <c r="AJ1002" s="165">
        <f t="shared" si="400"/>
        <v>0</v>
      </c>
      <c r="AK1002" s="165">
        <f t="shared" si="400"/>
        <v>0</v>
      </c>
      <c r="AL1002" s="165">
        <f t="shared" si="400"/>
        <v>0</v>
      </c>
      <c r="AM1002" s="165">
        <f t="shared" si="400"/>
        <v>0</v>
      </c>
      <c r="AN1002" s="165">
        <f t="shared" si="400"/>
        <v>0</v>
      </c>
      <c r="AO1002" s="165">
        <f t="shared" si="400"/>
        <v>0</v>
      </c>
      <c r="AP1002" s="165">
        <f t="shared" si="400"/>
        <v>0</v>
      </c>
      <c r="AQ1002" s="165">
        <f t="shared" si="400"/>
        <v>0</v>
      </c>
      <c r="AR1002" s="165">
        <f t="shared" si="400"/>
        <v>0</v>
      </c>
      <c r="AS1002" s="387">
        <f t="shared" si="392"/>
        <v>0</v>
      </c>
    </row>
    <row r="1003" spans="2:45" hidden="1" outlineLevel="2">
      <c r="B1003" s="66">
        <v>12</v>
      </c>
      <c r="D1003" s="338">
        <v>0</v>
      </c>
      <c r="E1003" s="165">
        <f t="shared" si="397"/>
        <v>0</v>
      </c>
      <c r="F1003" s="165">
        <f t="shared" si="397"/>
        <v>0</v>
      </c>
      <c r="G1003" s="165">
        <f t="shared" si="397"/>
        <v>0</v>
      </c>
      <c r="H1003" s="165">
        <f t="shared" si="397"/>
        <v>0</v>
      </c>
      <c r="I1003" s="165">
        <f t="shared" si="397"/>
        <v>0</v>
      </c>
      <c r="J1003" s="165">
        <f t="shared" si="397"/>
        <v>0</v>
      </c>
      <c r="K1003" s="165">
        <f t="shared" si="397"/>
        <v>0</v>
      </c>
      <c r="L1003" s="165">
        <f t="shared" si="397"/>
        <v>0</v>
      </c>
      <c r="M1003" s="165">
        <f t="shared" si="397"/>
        <v>0</v>
      </c>
      <c r="N1003" s="165">
        <f t="shared" si="397"/>
        <v>0</v>
      </c>
      <c r="O1003" s="165">
        <f t="shared" si="398"/>
        <v>0</v>
      </c>
      <c r="P1003" s="165">
        <f t="shared" si="398"/>
        <v>0</v>
      </c>
      <c r="Q1003" s="165">
        <f t="shared" si="398"/>
        <v>0</v>
      </c>
      <c r="R1003" s="165">
        <f t="shared" si="398"/>
        <v>0</v>
      </c>
      <c r="S1003" s="165">
        <f t="shared" si="398"/>
        <v>0</v>
      </c>
      <c r="T1003" s="165">
        <f t="shared" si="398"/>
        <v>0</v>
      </c>
      <c r="U1003" s="165">
        <f t="shared" si="398"/>
        <v>0</v>
      </c>
      <c r="V1003" s="165">
        <f t="shared" si="398"/>
        <v>0</v>
      </c>
      <c r="W1003" s="165">
        <f t="shared" si="398"/>
        <v>0</v>
      </c>
      <c r="X1003" s="165">
        <f t="shared" si="398"/>
        <v>0</v>
      </c>
      <c r="Y1003" s="165">
        <f t="shared" si="399"/>
        <v>0</v>
      </c>
      <c r="Z1003" s="165">
        <f t="shared" si="399"/>
        <v>0</v>
      </c>
      <c r="AA1003" s="165">
        <f t="shared" si="399"/>
        <v>0</v>
      </c>
      <c r="AB1003" s="165">
        <f t="shared" si="399"/>
        <v>0</v>
      </c>
      <c r="AC1003" s="165">
        <f t="shared" si="399"/>
        <v>0</v>
      </c>
      <c r="AD1003" s="165">
        <f t="shared" si="399"/>
        <v>0</v>
      </c>
      <c r="AE1003" s="165">
        <f t="shared" si="399"/>
        <v>0</v>
      </c>
      <c r="AF1003" s="165">
        <f t="shared" si="399"/>
        <v>0</v>
      </c>
      <c r="AG1003" s="165">
        <f t="shared" si="399"/>
        <v>0</v>
      </c>
      <c r="AH1003" s="165">
        <f t="shared" si="399"/>
        <v>0</v>
      </c>
      <c r="AI1003" s="165">
        <f t="shared" si="400"/>
        <v>0</v>
      </c>
      <c r="AJ1003" s="165">
        <f t="shared" si="400"/>
        <v>0</v>
      </c>
      <c r="AK1003" s="165">
        <f t="shared" si="400"/>
        <v>0</v>
      </c>
      <c r="AL1003" s="165">
        <f t="shared" si="400"/>
        <v>0</v>
      </c>
      <c r="AM1003" s="165">
        <f t="shared" si="400"/>
        <v>0</v>
      </c>
      <c r="AN1003" s="165">
        <f t="shared" si="400"/>
        <v>0</v>
      </c>
      <c r="AO1003" s="165">
        <f t="shared" si="400"/>
        <v>0</v>
      </c>
      <c r="AP1003" s="165">
        <f t="shared" si="400"/>
        <v>0</v>
      </c>
      <c r="AQ1003" s="165">
        <f t="shared" si="400"/>
        <v>0</v>
      </c>
      <c r="AR1003" s="165">
        <f t="shared" si="400"/>
        <v>0</v>
      </c>
      <c r="AS1003" s="387">
        <f t="shared" si="392"/>
        <v>0</v>
      </c>
    </row>
    <row r="1004" spans="2:45" hidden="1" outlineLevel="2">
      <c r="B1004" s="66">
        <v>13</v>
      </c>
      <c r="D1004" s="338">
        <v>0</v>
      </c>
      <c r="E1004" s="165">
        <f t="shared" si="397"/>
        <v>0</v>
      </c>
      <c r="F1004" s="165">
        <f t="shared" si="397"/>
        <v>0</v>
      </c>
      <c r="G1004" s="165">
        <f t="shared" si="397"/>
        <v>0</v>
      </c>
      <c r="H1004" s="165">
        <f t="shared" si="397"/>
        <v>0</v>
      </c>
      <c r="I1004" s="165">
        <f t="shared" si="397"/>
        <v>0</v>
      </c>
      <c r="J1004" s="165">
        <f t="shared" si="397"/>
        <v>0</v>
      </c>
      <c r="K1004" s="165">
        <f t="shared" si="397"/>
        <v>0</v>
      </c>
      <c r="L1004" s="165">
        <f t="shared" si="397"/>
        <v>0</v>
      </c>
      <c r="M1004" s="165">
        <f t="shared" si="397"/>
        <v>0</v>
      </c>
      <c r="N1004" s="165">
        <f t="shared" si="397"/>
        <v>0</v>
      </c>
      <c r="O1004" s="165">
        <f t="shared" si="398"/>
        <v>0</v>
      </c>
      <c r="P1004" s="165">
        <f t="shared" si="398"/>
        <v>0</v>
      </c>
      <c r="Q1004" s="165">
        <f t="shared" si="398"/>
        <v>0</v>
      </c>
      <c r="R1004" s="165">
        <f t="shared" si="398"/>
        <v>0</v>
      </c>
      <c r="S1004" s="165">
        <f t="shared" si="398"/>
        <v>0</v>
      </c>
      <c r="T1004" s="165">
        <f t="shared" si="398"/>
        <v>0</v>
      </c>
      <c r="U1004" s="165">
        <f t="shared" si="398"/>
        <v>0</v>
      </c>
      <c r="V1004" s="165">
        <f t="shared" si="398"/>
        <v>0</v>
      </c>
      <c r="W1004" s="165">
        <f t="shared" si="398"/>
        <v>0</v>
      </c>
      <c r="X1004" s="165">
        <f t="shared" si="398"/>
        <v>0</v>
      </c>
      <c r="Y1004" s="165">
        <f t="shared" si="399"/>
        <v>0</v>
      </c>
      <c r="Z1004" s="165">
        <f t="shared" si="399"/>
        <v>0</v>
      </c>
      <c r="AA1004" s="165">
        <f t="shared" si="399"/>
        <v>0</v>
      </c>
      <c r="AB1004" s="165">
        <f t="shared" si="399"/>
        <v>0</v>
      </c>
      <c r="AC1004" s="165">
        <f t="shared" si="399"/>
        <v>0</v>
      </c>
      <c r="AD1004" s="165">
        <f t="shared" si="399"/>
        <v>0</v>
      </c>
      <c r="AE1004" s="165">
        <f t="shared" si="399"/>
        <v>0</v>
      </c>
      <c r="AF1004" s="165">
        <f t="shared" si="399"/>
        <v>0</v>
      </c>
      <c r="AG1004" s="165">
        <f t="shared" si="399"/>
        <v>0</v>
      </c>
      <c r="AH1004" s="165">
        <f t="shared" si="399"/>
        <v>0</v>
      </c>
      <c r="AI1004" s="165">
        <f t="shared" si="400"/>
        <v>0</v>
      </c>
      <c r="AJ1004" s="165">
        <f t="shared" si="400"/>
        <v>0</v>
      </c>
      <c r="AK1004" s="165">
        <f t="shared" si="400"/>
        <v>0</v>
      </c>
      <c r="AL1004" s="165">
        <f t="shared" si="400"/>
        <v>0</v>
      </c>
      <c r="AM1004" s="165">
        <f t="shared" si="400"/>
        <v>0</v>
      </c>
      <c r="AN1004" s="165">
        <f t="shared" si="400"/>
        <v>0</v>
      </c>
      <c r="AO1004" s="165">
        <f t="shared" si="400"/>
        <v>0</v>
      </c>
      <c r="AP1004" s="165">
        <f t="shared" si="400"/>
        <v>0</v>
      </c>
      <c r="AQ1004" s="165">
        <f t="shared" si="400"/>
        <v>0</v>
      </c>
      <c r="AR1004" s="165">
        <f t="shared" si="400"/>
        <v>0</v>
      </c>
      <c r="AS1004" s="387">
        <f t="shared" si="392"/>
        <v>0</v>
      </c>
    </row>
    <row r="1005" spans="2:45" hidden="1" outlineLevel="2">
      <c r="B1005" s="66">
        <v>14</v>
      </c>
      <c r="D1005" s="338">
        <v>0</v>
      </c>
      <c r="E1005" s="165">
        <f t="shared" si="397"/>
        <v>0</v>
      </c>
      <c r="F1005" s="165">
        <f t="shared" si="397"/>
        <v>0</v>
      </c>
      <c r="G1005" s="165">
        <f t="shared" si="397"/>
        <v>0</v>
      </c>
      <c r="H1005" s="165">
        <f t="shared" si="397"/>
        <v>0</v>
      </c>
      <c r="I1005" s="165">
        <f t="shared" si="397"/>
        <v>0</v>
      </c>
      <c r="J1005" s="165">
        <f t="shared" si="397"/>
        <v>0</v>
      </c>
      <c r="K1005" s="165">
        <f t="shared" si="397"/>
        <v>0</v>
      </c>
      <c r="L1005" s="165">
        <f t="shared" si="397"/>
        <v>0</v>
      </c>
      <c r="M1005" s="165">
        <f t="shared" si="397"/>
        <v>0</v>
      </c>
      <c r="N1005" s="165">
        <f t="shared" si="397"/>
        <v>0</v>
      </c>
      <c r="O1005" s="165">
        <f t="shared" si="398"/>
        <v>0</v>
      </c>
      <c r="P1005" s="165">
        <f t="shared" si="398"/>
        <v>0</v>
      </c>
      <c r="Q1005" s="165">
        <f t="shared" si="398"/>
        <v>0</v>
      </c>
      <c r="R1005" s="165">
        <f t="shared" si="398"/>
        <v>0</v>
      </c>
      <c r="S1005" s="165">
        <f t="shared" si="398"/>
        <v>0</v>
      </c>
      <c r="T1005" s="165">
        <f t="shared" si="398"/>
        <v>0</v>
      </c>
      <c r="U1005" s="165">
        <f t="shared" si="398"/>
        <v>0</v>
      </c>
      <c r="V1005" s="165">
        <f t="shared" si="398"/>
        <v>0</v>
      </c>
      <c r="W1005" s="165">
        <f t="shared" si="398"/>
        <v>0</v>
      </c>
      <c r="X1005" s="165">
        <f t="shared" si="398"/>
        <v>0</v>
      </c>
      <c r="Y1005" s="165">
        <f t="shared" si="399"/>
        <v>0</v>
      </c>
      <c r="Z1005" s="165">
        <f t="shared" si="399"/>
        <v>0</v>
      </c>
      <c r="AA1005" s="165">
        <f t="shared" si="399"/>
        <v>0</v>
      </c>
      <c r="AB1005" s="165">
        <f t="shared" si="399"/>
        <v>0</v>
      </c>
      <c r="AC1005" s="165">
        <f t="shared" si="399"/>
        <v>0</v>
      </c>
      <c r="AD1005" s="165">
        <f t="shared" si="399"/>
        <v>0</v>
      </c>
      <c r="AE1005" s="165">
        <f t="shared" si="399"/>
        <v>0</v>
      </c>
      <c r="AF1005" s="165">
        <f t="shared" si="399"/>
        <v>0</v>
      </c>
      <c r="AG1005" s="165">
        <f t="shared" si="399"/>
        <v>0</v>
      </c>
      <c r="AH1005" s="165">
        <f t="shared" si="399"/>
        <v>0</v>
      </c>
      <c r="AI1005" s="165">
        <f t="shared" si="400"/>
        <v>0</v>
      </c>
      <c r="AJ1005" s="165">
        <f t="shared" si="400"/>
        <v>0</v>
      </c>
      <c r="AK1005" s="165">
        <f t="shared" si="400"/>
        <v>0</v>
      </c>
      <c r="AL1005" s="165">
        <f t="shared" si="400"/>
        <v>0</v>
      </c>
      <c r="AM1005" s="165">
        <f t="shared" si="400"/>
        <v>0</v>
      </c>
      <c r="AN1005" s="165">
        <f t="shared" si="400"/>
        <v>0</v>
      </c>
      <c r="AO1005" s="165">
        <f t="shared" si="400"/>
        <v>0</v>
      </c>
      <c r="AP1005" s="165">
        <f t="shared" si="400"/>
        <v>0</v>
      </c>
      <c r="AQ1005" s="165">
        <f t="shared" si="400"/>
        <v>0</v>
      </c>
      <c r="AR1005" s="165">
        <f t="shared" si="400"/>
        <v>0</v>
      </c>
      <c r="AS1005" s="387">
        <f t="shared" si="392"/>
        <v>0</v>
      </c>
    </row>
    <row r="1006" spans="2:45" hidden="1" outlineLevel="2">
      <c r="B1006" s="66">
        <v>15</v>
      </c>
      <c r="D1006" s="338">
        <v>0</v>
      </c>
      <c r="E1006" s="165">
        <f t="shared" si="397"/>
        <v>0</v>
      </c>
      <c r="F1006" s="165">
        <f t="shared" si="397"/>
        <v>0</v>
      </c>
      <c r="G1006" s="165">
        <f t="shared" si="397"/>
        <v>0</v>
      </c>
      <c r="H1006" s="165">
        <f t="shared" si="397"/>
        <v>0</v>
      </c>
      <c r="I1006" s="165">
        <f t="shared" si="397"/>
        <v>0</v>
      </c>
      <c r="J1006" s="165">
        <f t="shared" si="397"/>
        <v>0</v>
      </c>
      <c r="K1006" s="165">
        <f t="shared" si="397"/>
        <v>0</v>
      </c>
      <c r="L1006" s="165">
        <f t="shared" si="397"/>
        <v>0</v>
      </c>
      <c r="M1006" s="165">
        <f t="shared" si="397"/>
        <v>0</v>
      </c>
      <c r="N1006" s="165">
        <f t="shared" si="397"/>
        <v>0</v>
      </c>
      <c r="O1006" s="165">
        <f t="shared" si="398"/>
        <v>0</v>
      </c>
      <c r="P1006" s="165">
        <f t="shared" si="398"/>
        <v>0</v>
      </c>
      <c r="Q1006" s="165">
        <f t="shared" si="398"/>
        <v>0</v>
      </c>
      <c r="R1006" s="165">
        <f t="shared" si="398"/>
        <v>0</v>
      </c>
      <c r="S1006" s="165">
        <f t="shared" si="398"/>
        <v>0</v>
      </c>
      <c r="T1006" s="165">
        <f t="shared" si="398"/>
        <v>0</v>
      </c>
      <c r="U1006" s="165">
        <f t="shared" si="398"/>
        <v>0</v>
      </c>
      <c r="V1006" s="165">
        <f t="shared" si="398"/>
        <v>0</v>
      </c>
      <c r="W1006" s="165">
        <f t="shared" si="398"/>
        <v>0</v>
      </c>
      <c r="X1006" s="165">
        <f t="shared" si="398"/>
        <v>0</v>
      </c>
      <c r="Y1006" s="165">
        <f t="shared" si="399"/>
        <v>0</v>
      </c>
      <c r="Z1006" s="165">
        <f t="shared" si="399"/>
        <v>0</v>
      </c>
      <c r="AA1006" s="165">
        <f t="shared" si="399"/>
        <v>0</v>
      </c>
      <c r="AB1006" s="165">
        <f t="shared" si="399"/>
        <v>0</v>
      </c>
      <c r="AC1006" s="165">
        <f t="shared" si="399"/>
        <v>0</v>
      </c>
      <c r="AD1006" s="165">
        <f t="shared" si="399"/>
        <v>0</v>
      </c>
      <c r="AE1006" s="165">
        <f t="shared" si="399"/>
        <v>0</v>
      </c>
      <c r="AF1006" s="165">
        <f t="shared" si="399"/>
        <v>0</v>
      </c>
      <c r="AG1006" s="165">
        <f t="shared" si="399"/>
        <v>0</v>
      </c>
      <c r="AH1006" s="165">
        <f t="shared" si="399"/>
        <v>0</v>
      </c>
      <c r="AI1006" s="165">
        <f t="shared" si="400"/>
        <v>0</v>
      </c>
      <c r="AJ1006" s="165">
        <f t="shared" si="400"/>
        <v>0</v>
      </c>
      <c r="AK1006" s="165">
        <f t="shared" si="400"/>
        <v>0</v>
      </c>
      <c r="AL1006" s="165">
        <f t="shared" si="400"/>
        <v>0</v>
      </c>
      <c r="AM1006" s="165">
        <f t="shared" si="400"/>
        <v>0</v>
      </c>
      <c r="AN1006" s="165">
        <f t="shared" si="400"/>
        <v>0</v>
      </c>
      <c r="AO1006" s="165">
        <f t="shared" si="400"/>
        <v>0</v>
      </c>
      <c r="AP1006" s="165">
        <f t="shared" si="400"/>
        <v>0</v>
      </c>
      <c r="AQ1006" s="165">
        <f t="shared" si="400"/>
        <v>0</v>
      </c>
      <c r="AR1006" s="165">
        <f t="shared" si="400"/>
        <v>0</v>
      </c>
      <c r="AS1006" s="387">
        <f t="shared" si="392"/>
        <v>0</v>
      </c>
    </row>
    <row r="1007" spans="2:45" hidden="1" outlineLevel="2">
      <c r="B1007" s="66">
        <v>16</v>
      </c>
      <c r="D1007" s="338">
        <v>0</v>
      </c>
      <c r="E1007" s="165">
        <f t="shared" si="397"/>
        <v>0</v>
      </c>
      <c r="F1007" s="165">
        <f t="shared" si="397"/>
        <v>0</v>
      </c>
      <c r="G1007" s="165">
        <f t="shared" si="397"/>
        <v>0</v>
      </c>
      <c r="H1007" s="165">
        <f t="shared" si="397"/>
        <v>0</v>
      </c>
      <c r="I1007" s="165">
        <f t="shared" si="397"/>
        <v>0</v>
      </c>
      <c r="J1007" s="165">
        <f t="shared" si="397"/>
        <v>0</v>
      </c>
      <c r="K1007" s="165">
        <f t="shared" si="397"/>
        <v>0</v>
      </c>
      <c r="L1007" s="165">
        <f t="shared" si="397"/>
        <v>0</v>
      </c>
      <c r="M1007" s="165">
        <f t="shared" si="397"/>
        <v>0</v>
      </c>
      <c r="N1007" s="165">
        <f t="shared" si="397"/>
        <v>0</v>
      </c>
      <c r="O1007" s="165">
        <f t="shared" si="398"/>
        <v>0</v>
      </c>
      <c r="P1007" s="165">
        <f t="shared" si="398"/>
        <v>0</v>
      </c>
      <c r="Q1007" s="165">
        <f t="shared" si="398"/>
        <v>0</v>
      </c>
      <c r="R1007" s="165">
        <f t="shared" si="398"/>
        <v>0</v>
      </c>
      <c r="S1007" s="165">
        <f t="shared" si="398"/>
        <v>0</v>
      </c>
      <c r="T1007" s="165">
        <f t="shared" si="398"/>
        <v>0</v>
      </c>
      <c r="U1007" s="165">
        <f t="shared" si="398"/>
        <v>0</v>
      </c>
      <c r="V1007" s="165">
        <f t="shared" si="398"/>
        <v>0</v>
      </c>
      <c r="W1007" s="165">
        <f t="shared" si="398"/>
        <v>0</v>
      </c>
      <c r="X1007" s="165">
        <f t="shared" si="398"/>
        <v>0</v>
      </c>
      <c r="Y1007" s="165">
        <f t="shared" si="399"/>
        <v>0</v>
      </c>
      <c r="Z1007" s="165">
        <f t="shared" si="399"/>
        <v>0</v>
      </c>
      <c r="AA1007" s="165">
        <f t="shared" si="399"/>
        <v>0</v>
      </c>
      <c r="AB1007" s="165">
        <f t="shared" si="399"/>
        <v>0</v>
      </c>
      <c r="AC1007" s="165">
        <f t="shared" si="399"/>
        <v>0</v>
      </c>
      <c r="AD1007" s="165">
        <f t="shared" si="399"/>
        <v>0</v>
      </c>
      <c r="AE1007" s="165">
        <f t="shared" si="399"/>
        <v>0</v>
      </c>
      <c r="AF1007" s="165">
        <f t="shared" si="399"/>
        <v>0</v>
      </c>
      <c r="AG1007" s="165">
        <f t="shared" si="399"/>
        <v>0</v>
      </c>
      <c r="AH1007" s="165">
        <f t="shared" si="399"/>
        <v>0</v>
      </c>
      <c r="AI1007" s="165">
        <f t="shared" si="400"/>
        <v>0</v>
      </c>
      <c r="AJ1007" s="165">
        <f t="shared" si="400"/>
        <v>0</v>
      </c>
      <c r="AK1007" s="165">
        <f t="shared" si="400"/>
        <v>0</v>
      </c>
      <c r="AL1007" s="165">
        <f t="shared" si="400"/>
        <v>0</v>
      </c>
      <c r="AM1007" s="165">
        <f t="shared" si="400"/>
        <v>0</v>
      </c>
      <c r="AN1007" s="165">
        <f t="shared" si="400"/>
        <v>0</v>
      </c>
      <c r="AO1007" s="165">
        <f t="shared" si="400"/>
        <v>0</v>
      </c>
      <c r="AP1007" s="165">
        <f t="shared" si="400"/>
        <v>0</v>
      </c>
      <c r="AQ1007" s="165">
        <f t="shared" si="400"/>
        <v>0</v>
      </c>
      <c r="AR1007" s="165">
        <f t="shared" si="400"/>
        <v>0</v>
      </c>
      <c r="AS1007" s="387">
        <f t="shared" si="392"/>
        <v>0</v>
      </c>
    </row>
    <row r="1008" spans="2:45" hidden="1" outlineLevel="2">
      <c r="B1008" s="66">
        <v>17</v>
      </c>
      <c r="D1008" s="338">
        <v>0</v>
      </c>
      <c r="E1008" s="165">
        <f t="shared" si="397"/>
        <v>0</v>
      </c>
      <c r="F1008" s="165">
        <f t="shared" si="397"/>
        <v>0</v>
      </c>
      <c r="G1008" s="165">
        <f t="shared" si="397"/>
        <v>0</v>
      </c>
      <c r="H1008" s="165">
        <f t="shared" si="397"/>
        <v>0</v>
      </c>
      <c r="I1008" s="165">
        <f t="shared" si="397"/>
        <v>0</v>
      </c>
      <c r="J1008" s="165">
        <f t="shared" si="397"/>
        <v>0</v>
      </c>
      <c r="K1008" s="165">
        <f t="shared" si="397"/>
        <v>0</v>
      </c>
      <c r="L1008" s="165">
        <f t="shared" si="397"/>
        <v>0</v>
      </c>
      <c r="M1008" s="165">
        <f t="shared" si="397"/>
        <v>0</v>
      </c>
      <c r="N1008" s="165">
        <f t="shared" si="397"/>
        <v>0</v>
      </c>
      <c r="O1008" s="165">
        <f t="shared" si="398"/>
        <v>0</v>
      </c>
      <c r="P1008" s="165">
        <f t="shared" si="398"/>
        <v>0</v>
      </c>
      <c r="Q1008" s="165">
        <f t="shared" si="398"/>
        <v>0</v>
      </c>
      <c r="R1008" s="165">
        <f t="shared" si="398"/>
        <v>0</v>
      </c>
      <c r="S1008" s="165">
        <f t="shared" si="398"/>
        <v>0</v>
      </c>
      <c r="T1008" s="165">
        <f t="shared" si="398"/>
        <v>0</v>
      </c>
      <c r="U1008" s="165">
        <f t="shared" si="398"/>
        <v>0</v>
      </c>
      <c r="V1008" s="165">
        <f t="shared" si="398"/>
        <v>0</v>
      </c>
      <c r="W1008" s="165">
        <f t="shared" si="398"/>
        <v>0</v>
      </c>
      <c r="X1008" s="165">
        <f t="shared" si="398"/>
        <v>0</v>
      </c>
      <c r="Y1008" s="165">
        <f t="shared" si="399"/>
        <v>0</v>
      </c>
      <c r="Z1008" s="165">
        <f t="shared" si="399"/>
        <v>0</v>
      </c>
      <c r="AA1008" s="165">
        <f t="shared" si="399"/>
        <v>0</v>
      </c>
      <c r="AB1008" s="165">
        <f t="shared" si="399"/>
        <v>0</v>
      </c>
      <c r="AC1008" s="165">
        <f t="shared" si="399"/>
        <v>0</v>
      </c>
      <c r="AD1008" s="165">
        <f t="shared" si="399"/>
        <v>0</v>
      </c>
      <c r="AE1008" s="165">
        <f t="shared" si="399"/>
        <v>0</v>
      </c>
      <c r="AF1008" s="165">
        <f t="shared" si="399"/>
        <v>0</v>
      </c>
      <c r="AG1008" s="165">
        <f t="shared" si="399"/>
        <v>0</v>
      </c>
      <c r="AH1008" s="165">
        <f t="shared" si="399"/>
        <v>0</v>
      </c>
      <c r="AI1008" s="165">
        <f t="shared" si="400"/>
        <v>0</v>
      </c>
      <c r="AJ1008" s="165">
        <f t="shared" si="400"/>
        <v>0</v>
      </c>
      <c r="AK1008" s="165">
        <f t="shared" si="400"/>
        <v>0</v>
      </c>
      <c r="AL1008" s="165">
        <f t="shared" si="400"/>
        <v>0</v>
      </c>
      <c r="AM1008" s="165">
        <f t="shared" si="400"/>
        <v>0</v>
      </c>
      <c r="AN1008" s="165">
        <f t="shared" si="400"/>
        <v>0</v>
      </c>
      <c r="AO1008" s="165">
        <f t="shared" si="400"/>
        <v>0</v>
      </c>
      <c r="AP1008" s="165">
        <f t="shared" si="400"/>
        <v>0</v>
      </c>
      <c r="AQ1008" s="165">
        <f t="shared" si="400"/>
        <v>0</v>
      </c>
      <c r="AR1008" s="165">
        <f t="shared" si="400"/>
        <v>0</v>
      </c>
      <c r="AS1008" s="387">
        <f t="shared" si="392"/>
        <v>0</v>
      </c>
    </row>
    <row r="1009" spans="2:45" hidden="1" outlineLevel="2">
      <c r="B1009" s="66">
        <v>18</v>
      </c>
      <c r="D1009" s="338">
        <v>0</v>
      </c>
      <c r="E1009" s="165">
        <f t="shared" si="397"/>
        <v>0</v>
      </c>
      <c r="F1009" s="165">
        <f t="shared" si="397"/>
        <v>0</v>
      </c>
      <c r="G1009" s="165">
        <f t="shared" si="397"/>
        <v>0</v>
      </c>
      <c r="H1009" s="165">
        <f t="shared" si="397"/>
        <v>0</v>
      </c>
      <c r="I1009" s="165">
        <f t="shared" si="397"/>
        <v>0</v>
      </c>
      <c r="J1009" s="165">
        <f t="shared" si="397"/>
        <v>0</v>
      </c>
      <c r="K1009" s="165">
        <f t="shared" si="397"/>
        <v>0</v>
      </c>
      <c r="L1009" s="165">
        <f t="shared" si="397"/>
        <v>0</v>
      </c>
      <c r="M1009" s="165">
        <f t="shared" si="397"/>
        <v>0</v>
      </c>
      <c r="N1009" s="165">
        <f t="shared" si="397"/>
        <v>0</v>
      </c>
      <c r="O1009" s="165">
        <f t="shared" si="398"/>
        <v>0</v>
      </c>
      <c r="P1009" s="165">
        <f t="shared" si="398"/>
        <v>0</v>
      </c>
      <c r="Q1009" s="165">
        <f t="shared" si="398"/>
        <v>0</v>
      </c>
      <c r="R1009" s="165">
        <f t="shared" si="398"/>
        <v>0</v>
      </c>
      <c r="S1009" s="165">
        <f t="shared" si="398"/>
        <v>0</v>
      </c>
      <c r="T1009" s="165">
        <f t="shared" si="398"/>
        <v>0</v>
      </c>
      <c r="U1009" s="165">
        <f t="shared" si="398"/>
        <v>0</v>
      </c>
      <c r="V1009" s="165">
        <f t="shared" si="398"/>
        <v>0</v>
      </c>
      <c r="W1009" s="165">
        <f t="shared" si="398"/>
        <v>0</v>
      </c>
      <c r="X1009" s="165">
        <f t="shared" si="398"/>
        <v>0</v>
      </c>
      <c r="Y1009" s="165">
        <f t="shared" si="399"/>
        <v>0</v>
      </c>
      <c r="Z1009" s="165">
        <f t="shared" si="399"/>
        <v>0</v>
      </c>
      <c r="AA1009" s="165">
        <f t="shared" si="399"/>
        <v>0</v>
      </c>
      <c r="AB1009" s="165">
        <f t="shared" si="399"/>
        <v>0</v>
      </c>
      <c r="AC1009" s="165">
        <f t="shared" si="399"/>
        <v>0</v>
      </c>
      <c r="AD1009" s="165">
        <f t="shared" si="399"/>
        <v>0</v>
      </c>
      <c r="AE1009" s="165">
        <f t="shared" si="399"/>
        <v>0</v>
      </c>
      <c r="AF1009" s="165">
        <f t="shared" si="399"/>
        <v>0</v>
      </c>
      <c r="AG1009" s="165">
        <f t="shared" si="399"/>
        <v>0</v>
      </c>
      <c r="AH1009" s="165">
        <f t="shared" si="399"/>
        <v>0</v>
      </c>
      <c r="AI1009" s="165">
        <f t="shared" si="400"/>
        <v>0</v>
      </c>
      <c r="AJ1009" s="165">
        <f t="shared" si="400"/>
        <v>0</v>
      </c>
      <c r="AK1009" s="165">
        <f t="shared" si="400"/>
        <v>0</v>
      </c>
      <c r="AL1009" s="165">
        <f t="shared" si="400"/>
        <v>0</v>
      </c>
      <c r="AM1009" s="165">
        <f t="shared" si="400"/>
        <v>0</v>
      </c>
      <c r="AN1009" s="165">
        <f t="shared" si="400"/>
        <v>0</v>
      </c>
      <c r="AO1009" s="165">
        <f t="shared" si="400"/>
        <v>0</v>
      </c>
      <c r="AP1009" s="165">
        <f t="shared" si="400"/>
        <v>0</v>
      </c>
      <c r="AQ1009" s="165">
        <f t="shared" si="400"/>
        <v>0</v>
      </c>
      <c r="AR1009" s="165">
        <f t="shared" si="400"/>
        <v>0</v>
      </c>
      <c r="AS1009" s="387">
        <f t="shared" si="392"/>
        <v>0</v>
      </c>
    </row>
    <row r="1010" spans="2:45" hidden="1" outlineLevel="2">
      <c r="B1010" s="66">
        <v>19</v>
      </c>
      <c r="D1010" s="338">
        <v>0</v>
      </c>
      <c r="E1010" s="165">
        <f t="shared" si="397"/>
        <v>0</v>
      </c>
      <c r="F1010" s="165">
        <f t="shared" si="397"/>
        <v>0</v>
      </c>
      <c r="G1010" s="165">
        <f t="shared" si="397"/>
        <v>0</v>
      </c>
      <c r="H1010" s="165">
        <f t="shared" si="397"/>
        <v>0</v>
      </c>
      <c r="I1010" s="165">
        <f t="shared" si="397"/>
        <v>0</v>
      </c>
      <c r="J1010" s="165">
        <f t="shared" si="397"/>
        <v>0</v>
      </c>
      <c r="K1010" s="165">
        <f t="shared" si="397"/>
        <v>0</v>
      </c>
      <c r="L1010" s="165">
        <f t="shared" si="397"/>
        <v>0</v>
      </c>
      <c r="M1010" s="165">
        <f t="shared" si="397"/>
        <v>0</v>
      </c>
      <c r="N1010" s="165">
        <f t="shared" si="397"/>
        <v>0</v>
      </c>
      <c r="O1010" s="165">
        <f t="shared" si="398"/>
        <v>0</v>
      </c>
      <c r="P1010" s="165">
        <f t="shared" si="398"/>
        <v>0</v>
      </c>
      <c r="Q1010" s="165">
        <f t="shared" si="398"/>
        <v>0</v>
      </c>
      <c r="R1010" s="165">
        <f t="shared" si="398"/>
        <v>0</v>
      </c>
      <c r="S1010" s="165">
        <f t="shared" si="398"/>
        <v>0</v>
      </c>
      <c r="T1010" s="165">
        <f t="shared" si="398"/>
        <v>0</v>
      </c>
      <c r="U1010" s="165">
        <f t="shared" si="398"/>
        <v>0</v>
      </c>
      <c r="V1010" s="165">
        <f t="shared" si="398"/>
        <v>0</v>
      </c>
      <c r="W1010" s="165">
        <f t="shared" si="398"/>
        <v>0</v>
      </c>
      <c r="X1010" s="165">
        <f t="shared" si="398"/>
        <v>0</v>
      </c>
      <c r="Y1010" s="165">
        <f t="shared" si="399"/>
        <v>0</v>
      </c>
      <c r="Z1010" s="165">
        <f t="shared" si="399"/>
        <v>0</v>
      </c>
      <c r="AA1010" s="165">
        <f t="shared" si="399"/>
        <v>0</v>
      </c>
      <c r="AB1010" s="165">
        <f t="shared" si="399"/>
        <v>0</v>
      </c>
      <c r="AC1010" s="165">
        <f t="shared" si="399"/>
        <v>0</v>
      </c>
      <c r="AD1010" s="165">
        <f t="shared" si="399"/>
        <v>0</v>
      </c>
      <c r="AE1010" s="165">
        <f t="shared" si="399"/>
        <v>0</v>
      </c>
      <c r="AF1010" s="165">
        <f t="shared" si="399"/>
        <v>0</v>
      </c>
      <c r="AG1010" s="165">
        <f t="shared" si="399"/>
        <v>0</v>
      </c>
      <c r="AH1010" s="165">
        <f t="shared" si="399"/>
        <v>0</v>
      </c>
      <c r="AI1010" s="165">
        <f t="shared" si="400"/>
        <v>0</v>
      </c>
      <c r="AJ1010" s="165">
        <f t="shared" si="400"/>
        <v>0</v>
      </c>
      <c r="AK1010" s="165">
        <f t="shared" si="400"/>
        <v>0</v>
      </c>
      <c r="AL1010" s="165">
        <f t="shared" si="400"/>
        <v>0</v>
      </c>
      <c r="AM1010" s="165">
        <f t="shared" si="400"/>
        <v>0</v>
      </c>
      <c r="AN1010" s="165">
        <f t="shared" si="400"/>
        <v>0</v>
      </c>
      <c r="AO1010" s="165">
        <f t="shared" si="400"/>
        <v>0</v>
      </c>
      <c r="AP1010" s="165">
        <f t="shared" si="400"/>
        <v>0</v>
      </c>
      <c r="AQ1010" s="165">
        <f t="shared" si="400"/>
        <v>0</v>
      </c>
      <c r="AR1010" s="165">
        <f t="shared" si="400"/>
        <v>0</v>
      </c>
      <c r="AS1010" s="387">
        <f t="shared" si="392"/>
        <v>0</v>
      </c>
    </row>
    <row r="1011" spans="2:45" hidden="1" outlineLevel="2">
      <c r="B1011" s="66">
        <v>20</v>
      </c>
      <c r="D1011" s="338">
        <v>0</v>
      </c>
      <c r="E1011" s="165">
        <f t="shared" si="397"/>
        <v>0</v>
      </c>
      <c r="F1011" s="165">
        <f t="shared" si="397"/>
        <v>0</v>
      </c>
      <c r="G1011" s="165">
        <f t="shared" si="397"/>
        <v>0</v>
      </c>
      <c r="H1011" s="165">
        <f t="shared" si="397"/>
        <v>0</v>
      </c>
      <c r="I1011" s="165">
        <f t="shared" si="397"/>
        <v>0</v>
      </c>
      <c r="J1011" s="165">
        <f t="shared" si="397"/>
        <v>0</v>
      </c>
      <c r="K1011" s="165">
        <f t="shared" si="397"/>
        <v>0</v>
      </c>
      <c r="L1011" s="165">
        <f t="shared" si="397"/>
        <v>0</v>
      </c>
      <c r="M1011" s="165">
        <f t="shared" si="397"/>
        <v>0</v>
      </c>
      <c r="N1011" s="165">
        <f t="shared" si="397"/>
        <v>0</v>
      </c>
      <c r="O1011" s="165">
        <f t="shared" si="398"/>
        <v>0</v>
      </c>
      <c r="P1011" s="165">
        <f t="shared" si="398"/>
        <v>0</v>
      </c>
      <c r="Q1011" s="165">
        <f t="shared" si="398"/>
        <v>0</v>
      </c>
      <c r="R1011" s="165">
        <f t="shared" si="398"/>
        <v>0</v>
      </c>
      <c r="S1011" s="165">
        <f t="shared" si="398"/>
        <v>0</v>
      </c>
      <c r="T1011" s="165">
        <f t="shared" si="398"/>
        <v>0</v>
      </c>
      <c r="U1011" s="165">
        <f t="shared" si="398"/>
        <v>0</v>
      </c>
      <c r="V1011" s="165">
        <f t="shared" si="398"/>
        <v>0</v>
      </c>
      <c r="W1011" s="165">
        <f t="shared" si="398"/>
        <v>0</v>
      </c>
      <c r="X1011" s="165">
        <f t="shared" si="398"/>
        <v>0</v>
      </c>
      <c r="Y1011" s="165">
        <f t="shared" si="399"/>
        <v>0</v>
      </c>
      <c r="Z1011" s="165">
        <f t="shared" si="399"/>
        <v>0</v>
      </c>
      <c r="AA1011" s="165">
        <f t="shared" si="399"/>
        <v>0</v>
      </c>
      <c r="AB1011" s="165">
        <f t="shared" si="399"/>
        <v>0</v>
      </c>
      <c r="AC1011" s="165">
        <f t="shared" si="399"/>
        <v>0</v>
      </c>
      <c r="AD1011" s="165">
        <f t="shared" si="399"/>
        <v>0</v>
      </c>
      <c r="AE1011" s="165">
        <f t="shared" si="399"/>
        <v>0</v>
      </c>
      <c r="AF1011" s="165">
        <f t="shared" si="399"/>
        <v>0</v>
      </c>
      <c r="AG1011" s="165">
        <f t="shared" si="399"/>
        <v>0</v>
      </c>
      <c r="AH1011" s="165">
        <f t="shared" si="399"/>
        <v>0</v>
      </c>
      <c r="AI1011" s="165">
        <f t="shared" si="400"/>
        <v>0</v>
      </c>
      <c r="AJ1011" s="165">
        <f t="shared" si="400"/>
        <v>0</v>
      </c>
      <c r="AK1011" s="165">
        <f t="shared" si="400"/>
        <v>0</v>
      </c>
      <c r="AL1011" s="165">
        <f t="shared" si="400"/>
        <v>0</v>
      </c>
      <c r="AM1011" s="165">
        <f t="shared" si="400"/>
        <v>0</v>
      </c>
      <c r="AN1011" s="165">
        <f t="shared" si="400"/>
        <v>0</v>
      </c>
      <c r="AO1011" s="165">
        <f t="shared" si="400"/>
        <v>0</v>
      </c>
      <c r="AP1011" s="165">
        <f t="shared" si="400"/>
        <v>0</v>
      </c>
      <c r="AQ1011" s="165">
        <f t="shared" si="400"/>
        <v>0</v>
      </c>
      <c r="AR1011" s="165">
        <f t="shared" si="400"/>
        <v>0</v>
      </c>
      <c r="AS1011" s="387">
        <f t="shared" si="392"/>
        <v>0</v>
      </c>
    </row>
    <row r="1012" spans="2:45" hidden="1" outlineLevel="2">
      <c r="B1012" s="66">
        <v>21</v>
      </c>
      <c r="D1012" s="338">
        <v>0</v>
      </c>
      <c r="E1012" s="165">
        <f t="shared" ref="E1012:N1021" si="401">IF(AND(E$2=$B1012,$B1012=$C$3),$D1012,IF(AND(E$2&gt;$B1012,E$2&lt;=$D$991+$B1012),SLN($D1012,0,IF($C$3-$B1012&gt;=$D$991,$D$991,$C$3-$B1012)),0))</f>
        <v>0</v>
      </c>
      <c r="F1012" s="165">
        <f t="shared" si="401"/>
        <v>0</v>
      </c>
      <c r="G1012" s="165">
        <f t="shared" si="401"/>
        <v>0</v>
      </c>
      <c r="H1012" s="165">
        <f t="shared" si="401"/>
        <v>0</v>
      </c>
      <c r="I1012" s="165">
        <f t="shared" si="401"/>
        <v>0</v>
      </c>
      <c r="J1012" s="165">
        <f t="shared" si="401"/>
        <v>0</v>
      </c>
      <c r="K1012" s="165">
        <f t="shared" si="401"/>
        <v>0</v>
      </c>
      <c r="L1012" s="165">
        <f t="shared" si="401"/>
        <v>0</v>
      </c>
      <c r="M1012" s="165">
        <f t="shared" si="401"/>
        <v>0</v>
      </c>
      <c r="N1012" s="165">
        <f t="shared" si="401"/>
        <v>0</v>
      </c>
      <c r="O1012" s="165">
        <f t="shared" ref="O1012:X1021" si="402">IF(AND(O$2=$B1012,$B1012=$C$3),$D1012,IF(AND(O$2&gt;$B1012,O$2&lt;=$D$991+$B1012),SLN($D1012,0,IF($C$3-$B1012&gt;=$D$991,$D$991,$C$3-$B1012)),0))</f>
        <v>0</v>
      </c>
      <c r="P1012" s="165">
        <f t="shared" si="402"/>
        <v>0</v>
      </c>
      <c r="Q1012" s="165">
        <f t="shared" si="402"/>
        <v>0</v>
      </c>
      <c r="R1012" s="165">
        <f t="shared" si="402"/>
        <v>0</v>
      </c>
      <c r="S1012" s="165">
        <f t="shared" si="402"/>
        <v>0</v>
      </c>
      <c r="T1012" s="165">
        <f t="shared" si="402"/>
        <v>0</v>
      </c>
      <c r="U1012" s="165">
        <f t="shared" si="402"/>
        <v>0</v>
      </c>
      <c r="V1012" s="165">
        <f t="shared" si="402"/>
        <v>0</v>
      </c>
      <c r="W1012" s="165">
        <f t="shared" si="402"/>
        <v>0</v>
      </c>
      <c r="X1012" s="165">
        <f t="shared" si="402"/>
        <v>0</v>
      </c>
      <c r="Y1012" s="165">
        <f t="shared" ref="Y1012:AH1021" si="403">IF(AND(Y$2=$B1012,$B1012=$C$3),$D1012,IF(AND(Y$2&gt;$B1012,Y$2&lt;=$D$991+$B1012),SLN($D1012,0,IF($C$3-$B1012&gt;=$D$991,$D$991,$C$3-$B1012)),0))</f>
        <v>0</v>
      </c>
      <c r="Z1012" s="165">
        <f t="shared" si="403"/>
        <v>0</v>
      </c>
      <c r="AA1012" s="165">
        <f t="shared" si="403"/>
        <v>0</v>
      </c>
      <c r="AB1012" s="165">
        <f t="shared" si="403"/>
        <v>0</v>
      </c>
      <c r="AC1012" s="165">
        <f t="shared" si="403"/>
        <v>0</v>
      </c>
      <c r="AD1012" s="165">
        <f t="shared" si="403"/>
        <v>0</v>
      </c>
      <c r="AE1012" s="165">
        <f t="shared" si="403"/>
        <v>0</v>
      </c>
      <c r="AF1012" s="165">
        <f t="shared" si="403"/>
        <v>0</v>
      </c>
      <c r="AG1012" s="165">
        <f t="shared" si="403"/>
        <v>0</v>
      </c>
      <c r="AH1012" s="165">
        <f t="shared" si="403"/>
        <v>0</v>
      </c>
      <c r="AI1012" s="165">
        <f t="shared" ref="AI1012:AR1021" si="404">IF(AND(AI$2=$B1012,$B1012=$C$3),$D1012,IF(AND(AI$2&gt;$B1012,AI$2&lt;=$D$991+$B1012),SLN($D1012,0,IF($C$3-$B1012&gt;=$D$991,$D$991,$C$3-$B1012)),0))</f>
        <v>0</v>
      </c>
      <c r="AJ1012" s="165">
        <f t="shared" si="404"/>
        <v>0</v>
      </c>
      <c r="AK1012" s="165">
        <f t="shared" si="404"/>
        <v>0</v>
      </c>
      <c r="AL1012" s="165">
        <f t="shared" si="404"/>
        <v>0</v>
      </c>
      <c r="AM1012" s="165">
        <f t="shared" si="404"/>
        <v>0</v>
      </c>
      <c r="AN1012" s="165">
        <f t="shared" si="404"/>
        <v>0</v>
      </c>
      <c r="AO1012" s="165">
        <f t="shared" si="404"/>
        <v>0</v>
      </c>
      <c r="AP1012" s="165">
        <f t="shared" si="404"/>
        <v>0</v>
      </c>
      <c r="AQ1012" s="165">
        <f t="shared" si="404"/>
        <v>0</v>
      </c>
      <c r="AR1012" s="165">
        <f t="shared" si="404"/>
        <v>0</v>
      </c>
      <c r="AS1012" s="387">
        <f t="shared" si="392"/>
        <v>0</v>
      </c>
    </row>
    <row r="1013" spans="2:45" hidden="1" outlineLevel="2">
      <c r="B1013" s="66">
        <v>22</v>
      </c>
      <c r="D1013" s="338">
        <v>0</v>
      </c>
      <c r="E1013" s="165">
        <f t="shared" si="401"/>
        <v>0</v>
      </c>
      <c r="F1013" s="165">
        <f t="shared" si="401"/>
        <v>0</v>
      </c>
      <c r="G1013" s="165">
        <f t="shared" si="401"/>
        <v>0</v>
      </c>
      <c r="H1013" s="165">
        <f t="shared" si="401"/>
        <v>0</v>
      </c>
      <c r="I1013" s="165">
        <f t="shared" si="401"/>
        <v>0</v>
      </c>
      <c r="J1013" s="165">
        <f t="shared" si="401"/>
        <v>0</v>
      </c>
      <c r="K1013" s="165">
        <f t="shared" si="401"/>
        <v>0</v>
      </c>
      <c r="L1013" s="165">
        <f t="shared" si="401"/>
        <v>0</v>
      </c>
      <c r="M1013" s="165">
        <f t="shared" si="401"/>
        <v>0</v>
      </c>
      <c r="N1013" s="165">
        <f t="shared" si="401"/>
        <v>0</v>
      </c>
      <c r="O1013" s="165">
        <f t="shared" si="402"/>
        <v>0</v>
      </c>
      <c r="P1013" s="165">
        <f t="shared" si="402"/>
        <v>0</v>
      </c>
      <c r="Q1013" s="165">
        <f t="shared" si="402"/>
        <v>0</v>
      </c>
      <c r="R1013" s="165">
        <f t="shared" si="402"/>
        <v>0</v>
      </c>
      <c r="S1013" s="165">
        <f t="shared" si="402"/>
        <v>0</v>
      </c>
      <c r="T1013" s="165">
        <f t="shared" si="402"/>
        <v>0</v>
      </c>
      <c r="U1013" s="165">
        <f t="shared" si="402"/>
        <v>0</v>
      </c>
      <c r="V1013" s="165">
        <f t="shared" si="402"/>
        <v>0</v>
      </c>
      <c r="W1013" s="165">
        <f t="shared" si="402"/>
        <v>0</v>
      </c>
      <c r="X1013" s="165">
        <f t="shared" si="402"/>
        <v>0</v>
      </c>
      <c r="Y1013" s="165">
        <f t="shared" si="403"/>
        <v>0</v>
      </c>
      <c r="Z1013" s="165">
        <f t="shared" si="403"/>
        <v>0</v>
      </c>
      <c r="AA1013" s="165">
        <f t="shared" si="403"/>
        <v>0</v>
      </c>
      <c r="AB1013" s="165">
        <f t="shared" si="403"/>
        <v>0</v>
      </c>
      <c r="AC1013" s="165">
        <f t="shared" si="403"/>
        <v>0</v>
      </c>
      <c r="AD1013" s="165">
        <f t="shared" si="403"/>
        <v>0</v>
      </c>
      <c r="AE1013" s="165">
        <f t="shared" si="403"/>
        <v>0</v>
      </c>
      <c r="AF1013" s="165">
        <f t="shared" si="403"/>
        <v>0</v>
      </c>
      <c r="AG1013" s="165">
        <f t="shared" si="403"/>
        <v>0</v>
      </c>
      <c r="AH1013" s="165">
        <f t="shared" si="403"/>
        <v>0</v>
      </c>
      <c r="AI1013" s="165">
        <f t="shared" si="404"/>
        <v>0</v>
      </c>
      <c r="AJ1013" s="165">
        <f t="shared" si="404"/>
        <v>0</v>
      </c>
      <c r="AK1013" s="165">
        <f t="shared" si="404"/>
        <v>0</v>
      </c>
      <c r="AL1013" s="165">
        <f t="shared" si="404"/>
        <v>0</v>
      </c>
      <c r="AM1013" s="165">
        <f t="shared" si="404"/>
        <v>0</v>
      </c>
      <c r="AN1013" s="165">
        <f t="shared" si="404"/>
        <v>0</v>
      </c>
      <c r="AO1013" s="165">
        <f t="shared" si="404"/>
        <v>0</v>
      </c>
      <c r="AP1013" s="165">
        <f t="shared" si="404"/>
        <v>0</v>
      </c>
      <c r="AQ1013" s="165">
        <f t="shared" si="404"/>
        <v>0</v>
      </c>
      <c r="AR1013" s="165">
        <f t="shared" si="404"/>
        <v>0</v>
      </c>
      <c r="AS1013" s="387">
        <f t="shared" si="392"/>
        <v>0</v>
      </c>
    </row>
    <row r="1014" spans="2:45" hidden="1" outlineLevel="2">
      <c r="B1014" s="66">
        <v>23</v>
      </c>
      <c r="D1014" s="338">
        <v>0</v>
      </c>
      <c r="E1014" s="165">
        <f t="shared" si="401"/>
        <v>0</v>
      </c>
      <c r="F1014" s="165">
        <f t="shared" si="401"/>
        <v>0</v>
      </c>
      <c r="G1014" s="165">
        <f t="shared" si="401"/>
        <v>0</v>
      </c>
      <c r="H1014" s="165">
        <f t="shared" si="401"/>
        <v>0</v>
      </c>
      <c r="I1014" s="165">
        <f t="shared" si="401"/>
        <v>0</v>
      </c>
      <c r="J1014" s="165">
        <f t="shared" si="401"/>
        <v>0</v>
      </c>
      <c r="K1014" s="165">
        <f t="shared" si="401"/>
        <v>0</v>
      </c>
      <c r="L1014" s="165">
        <f t="shared" si="401"/>
        <v>0</v>
      </c>
      <c r="M1014" s="165">
        <f t="shared" si="401"/>
        <v>0</v>
      </c>
      <c r="N1014" s="165">
        <f t="shared" si="401"/>
        <v>0</v>
      </c>
      <c r="O1014" s="165">
        <f t="shared" si="402"/>
        <v>0</v>
      </c>
      <c r="P1014" s="165">
        <f t="shared" si="402"/>
        <v>0</v>
      </c>
      <c r="Q1014" s="165">
        <f t="shared" si="402"/>
        <v>0</v>
      </c>
      <c r="R1014" s="165">
        <f t="shared" si="402"/>
        <v>0</v>
      </c>
      <c r="S1014" s="165">
        <f t="shared" si="402"/>
        <v>0</v>
      </c>
      <c r="T1014" s="165">
        <f t="shared" si="402"/>
        <v>0</v>
      </c>
      <c r="U1014" s="165">
        <f t="shared" si="402"/>
        <v>0</v>
      </c>
      <c r="V1014" s="165">
        <f t="shared" si="402"/>
        <v>0</v>
      </c>
      <c r="W1014" s="165">
        <f t="shared" si="402"/>
        <v>0</v>
      </c>
      <c r="X1014" s="165">
        <f t="shared" si="402"/>
        <v>0</v>
      </c>
      <c r="Y1014" s="165">
        <f t="shared" si="403"/>
        <v>0</v>
      </c>
      <c r="Z1014" s="165">
        <f t="shared" si="403"/>
        <v>0</v>
      </c>
      <c r="AA1014" s="165">
        <f t="shared" si="403"/>
        <v>0</v>
      </c>
      <c r="AB1014" s="165">
        <f t="shared" si="403"/>
        <v>0</v>
      </c>
      <c r="AC1014" s="165">
        <f t="shared" si="403"/>
        <v>0</v>
      </c>
      <c r="AD1014" s="165">
        <f t="shared" si="403"/>
        <v>0</v>
      </c>
      <c r="AE1014" s="165">
        <f t="shared" si="403"/>
        <v>0</v>
      </c>
      <c r="AF1014" s="165">
        <f t="shared" si="403"/>
        <v>0</v>
      </c>
      <c r="AG1014" s="165">
        <f t="shared" si="403"/>
        <v>0</v>
      </c>
      <c r="AH1014" s="165">
        <f t="shared" si="403"/>
        <v>0</v>
      </c>
      <c r="AI1014" s="165">
        <f t="shared" si="404"/>
        <v>0</v>
      </c>
      <c r="AJ1014" s="165">
        <f t="shared" si="404"/>
        <v>0</v>
      </c>
      <c r="AK1014" s="165">
        <f t="shared" si="404"/>
        <v>0</v>
      </c>
      <c r="AL1014" s="165">
        <f t="shared" si="404"/>
        <v>0</v>
      </c>
      <c r="AM1014" s="165">
        <f t="shared" si="404"/>
        <v>0</v>
      </c>
      <c r="AN1014" s="165">
        <f t="shared" si="404"/>
        <v>0</v>
      </c>
      <c r="AO1014" s="165">
        <f t="shared" si="404"/>
        <v>0</v>
      </c>
      <c r="AP1014" s="165">
        <f t="shared" si="404"/>
        <v>0</v>
      </c>
      <c r="AQ1014" s="165">
        <f t="shared" si="404"/>
        <v>0</v>
      </c>
      <c r="AR1014" s="165">
        <f t="shared" si="404"/>
        <v>0</v>
      </c>
      <c r="AS1014" s="387">
        <f t="shared" si="392"/>
        <v>0</v>
      </c>
    </row>
    <row r="1015" spans="2:45" hidden="1" outlineLevel="2">
      <c r="B1015" s="66">
        <v>24</v>
      </c>
      <c r="D1015" s="338">
        <v>0</v>
      </c>
      <c r="E1015" s="165">
        <f t="shared" si="401"/>
        <v>0</v>
      </c>
      <c r="F1015" s="165">
        <f t="shared" si="401"/>
        <v>0</v>
      </c>
      <c r="G1015" s="165">
        <f t="shared" si="401"/>
        <v>0</v>
      </c>
      <c r="H1015" s="165">
        <f t="shared" si="401"/>
        <v>0</v>
      </c>
      <c r="I1015" s="165">
        <f t="shared" si="401"/>
        <v>0</v>
      </c>
      <c r="J1015" s="165">
        <f t="shared" si="401"/>
        <v>0</v>
      </c>
      <c r="K1015" s="165">
        <f t="shared" si="401"/>
        <v>0</v>
      </c>
      <c r="L1015" s="165">
        <f t="shared" si="401"/>
        <v>0</v>
      </c>
      <c r="M1015" s="165">
        <f t="shared" si="401"/>
        <v>0</v>
      </c>
      <c r="N1015" s="165">
        <f t="shared" si="401"/>
        <v>0</v>
      </c>
      <c r="O1015" s="165">
        <f t="shared" si="402"/>
        <v>0</v>
      </c>
      <c r="P1015" s="165">
        <f t="shared" si="402"/>
        <v>0</v>
      </c>
      <c r="Q1015" s="165">
        <f t="shared" si="402"/>
        <v>0</v>
      </c>
      <c r="R1015" s="165">
        <f t="shared" si="402"/>
        <v>0</v>
      </c>
      <c r="S1015" s="165">
        <f t="shared" si="402"/>
        <v>0</v>
      </c>
      <c r="T1015" s="165">
        <f t="shared" si="402"/>
        <v>0</v>
      </c>
      <c r="U1015" s="165">
        <f t="shared" si="402"/>
        <v>0</v>
      </c>
      <c r="V1015" s="165">
        <f t="shared" si="402"/>
        <v>0</v>
      </c>
      <c r="W1015" s="165">
        <f t="shared" si="402"/>
        <v>0</v>
      </c>
      <c r="X1015" s="165">
        <f t="shared" si="402"/>
        <v>0</v>
      </c>
      <c r="Y1015" s="165">
        <f t="shared" si="403"/>
        <v>0</v>
      </c>
      <c r="Z1015" s="165">
        <f t="shared" si="403"/>
        <v>0</v>
      </c>
      <c r="AA1015" s="165">
        <f t="shared" si="403"/>
        <v>0</v>
      </c>
      <c r="AB1015" s="165">
        <f t="shared" si="403"/>
        <v>0</v>
      </c>
      <c r="AC1015" s="165">
        <f t="shared" si="403"/>
        <v>0</v>
      </c>
      <c r="AD1015" s="165">
        <f t="shared" si="403"/>
        <v>0</v>
      </c>
      <c r="AE1015" s="165">
        <f t="shared" si="403"/>
        <v>0</v>
      </c>
      <c r="AF1015" s="165">
        <f t="shared" si="403"/>
        <v>0</v>
      </c>
      <c r="AG1015" s="165">
        <f t="shared" si="403"/>
        <v>0</v>
      </c>
      <c r="AH1015" s="165">
        <f t="shared" si="403"/>
        <v>0</v>
      </c>
      <c r="AI1015" s="165">
        <f t="shared" si="404"/>
        <v>0</v>
      </c>
      <c r="AJ1015" s="165">
        <f t="shared" si="404"/>
        <v>0</v>
      </c>
      <c r="AK1015" s="165">
        <f t="shared" si="404"/>
        <v>0</v>
      </c>
      <c r="AL1015" s="165">
        <f t="shared" si="404"/>
        <v>0</v>
      </c>
      <c r="AM1015" s="165">
        <f t="shared" si="404"/>
        <v>0</v>
      </c>
      <c r="AN1015" s="165">
        <f t="shared" si="404"/>
        <v>0</v>
      </c>
      <c r="AO1015" s="165">
        <f t="shared" si="404"/>
        <v>0</v>
      </c>
      <c r="AP1015" s="165">
        <f t="shared" si="404"/>
        <v>0</v>
      </c>
      <c r="AQ1015" s="165">
        <f t="shared" si="404"/>
        <v>0</v>
      </c>
      <c r="AR1015" s="165">
        <f t="shared" si="404"/>
        <v>0</v>
      </c>
      <c r="AS1015" s="387">
        <f t="shared" si="392"/>
        <v>0</v>
      </c>
    </row>
    <row r="1016" spans="2:45" hidden="1" outlineLevel="2">
      <c r="B1016" s="66">
        <v>25</v>
      </c>
      <c r="D1016" s="338">
        <v>0</v>
      </c>
      <c r="E1016" s="165">
        <f t="shared" si="401"/>
        <v>0</v>
      </c>
      <c r="F1016" s="165">
        <f t="shared" si="401"/>
        <v>0</v>
      </c>
      <c r="G1016" s="165">
        <f t="shared" si="401"/>
        <v>0</v>
      </c>
      <c r="H1016" s="165">
        <f t="shared" si="401"/>
        <v>0</v>
      </c>
      <c r="I1016" s="165">
        <f t="shared" si="401"/>
        <v>0</v>
      </c>
      <c r="J1016" s="165">
        <f t="shared" si="401"/>
        <v>0</v>
      </c>
      <c r="K1016" s="165">
        <f t="shared" si="401"/>
        <v>0</v>
      </c>
      <c r="L1016" s="165">
        <f t="shared" si="401"/>
        <v>0</v>
      </c>
      <c r="M1016" s="165">
        <f t="shared" si="401"/>
        <v>0</v>
      </c>
      <c r="N1016" s="165">
        <f t="shared" si="401"/>
        <v>0</v>
      </c>
      <c r="O1016" s="165">
        <f t="shared" si="402"/>
        <v>0</v>
      </c>
      <c r="P1016" s="165">
        <f t="shared" si="402"/>
        <v>0</v>
      </c>
      <c r="Q1016" s="165">
        <f t="shared" si="402"/>
        <v>0</v>
      </c>
      <c r="R1016" s="165">
        <f t="shared" si="402"/>
        <v>0</v>
      </c>
      <c r="S1016" s="165">
        <f t="shared" si="402"/>
        <v>0</v>
      </c>
      <c r="T1016" s="165">
        <f t="shared" si="402"/>
        <v>0</v>
      </c>
      <c r="U1016" s="165">
        <f t="shared" si="402"/>
        <v>0</v>
      </c>
      <c r="V1016" s="165">
        <f t="shared" si="402"/>
        <v>0</v>
      </c>
      <c r="W1016" s="165">
        <f t="shared" si="402"/>
        <v>0</v>
      </c>
      <c r="X1016" s="165">
        <f t="shared" si="402"/>
        <v>0</v>
      </c>
      <c r="Y1016" s="165">
        <f t="shared" si="403"/>
        <v>0</v>
      </c>
      <c r="Z1016" s="165">
        <f t="shared" si="403"/>
        <v>0</v>
      </c>
      <c r="AA1016" s="165">
        <f t="shared" si="403"/>
        <v>0</v>
      </c>
      <c r="AB1016" s="165">
        <f t="shared" si="403"/>
        <v>0</v>
      </c>
      <c r="AC1016" s="165">
        <f t="shared" si="403"/>
        <v>0</v>
      </c>
      <c r="AD1016" s="165">
        <f t="shared" si="403"/>
        <v>0</v>
      </c>
      <c r="AE1016" s="165">
        <f t="shared" si="403"/>
        <v>0</v>
      </c>
      <c r="AF1016" s="165">
        <f t="shared" si="403"/>
        <v>0</v>
      </c>
      <c r="AG1016" s="165">
        <f t="shared" si="403"/>
        <v>0</v>
      </c>
      <c r="AH1016" s="165">
        <f t="shared" si="403"/>
        <v>0</v>
      </c>
      <c r="AI1016" s="165">
        <f t="shared" si="404"/>
        <v>0</v>
      </c>
      <c r="AJ1016" s="165">
        <f t="shared" si="404"/>
        <v>0</v>
      </c>
      <c r="AK1016" s="165">
        <f t="shared" si="404"/>
        <v>0</v>
      </c>
      <c r="AL1016" s="165">
        <f t="shared" si="404"/>
        <v>0</v>
      </c>
      <c r="AM1016" s="165">
        <f t="shared" si="404"/>
        <v>0</v>
      </c>
      <c r="AN1016" s="165">
        <f t="shared" si="404"/>
        <v>0</v>
      </c>
      <c r="AO1016" s="165">
        <f t="shared" si="404"/>
        <v>0</v>
      </c>
      <c r="AP1016" s="165">
        <f t="shared" si="404"/>
        <v>0</v>
      </c>
      <c r="AQ1016" s="165">
        <f t="shared" si="404"/>
        <v>0</v>
      </c>
      <c r="AR1016" s="165">
        <f t="shared" si="404"/>
        <v>0</v>
      </c>
      <c r="AS1016" s="387">
        <f t="shared" si="392"/>
        <v>0</v>
      </c>
    </row>
    <row r="1017" spans="2:45" hidden="1" outlineLevel="2">
      <c r="B1017" s="66">
        <v>26</v>
      </c>
      <c r="D1017" s="338">
        <v>0</v>
      </c>
      <c r="E1017" s="165">
        <f t="shared" si="401"/>
        <v>0</v>
      </c>
      <c r="F1017" s="165">
        <f t="shared" si="401"/>
        <v>0</v>
      </c>
      <c r="G1017" s="165">
        <f t="shared" si="401"/>
        <v>0</v>
      </c>
      <c r="H1017" s="165">
        <f t="shared" si="401"/>
        <v>0</v>
      </c>
      <c r="I1017" s="165">
        <f t="shared" si="401"/>
        <v>0</v>
      </c>
      <c r="J1017" s="165">
        <f t="shared" si="401"/>
        <v>0</v>
      </c>
      <c r="K1017" s="165">
        <f t="shared" si="401"/>
        <v>0</v>
      </c>
      <c r="L1017" s="165">
        <f t="shared" si="401"/>
        <v>0</v>
      </c>
      <c r="M1017" s="165">
        <f t="shared" si="401"/>
        <v>0</v>
      </c>
      <c r="N1017" s="165">
        <f t="shared" si="401"/>
        <v>0</v>
      </c>
      <c r="O1017" s="165">
        <f t="shared" si="402"/>
        <v>0</v>
      </c>
      <c r="P1017" s="165">
        <f t="shared" si="402"/>
        <v>0</v>
      </c>
      <c r="Q1017" s="165">
        <f t="shared" si="402"/>
        <v>0</v>
      </c>
      <c r="R1017" s="165">
        <f t="shared" si="402"/>
        <v>0</v>
      </c>
      <c r="S1017" s="165">
        <f t="shared" si="402"/>
        <v>0</v>
      </c>
      <c r="T1017" s="165">
        <f t="shared" si="402"/>
        <v>0</v>
      </c>
      <c r="U1017" s="165">
        <f t="shared" si="402"/>
        <v>0</v>
      </c>
      <c r="V1017" s="165">
        <f t="shared" si="402"/>
        <v>0</v>
      </c>
      <c r="W1017" s="165">
        <f t="shared" si="402"/>
        <v>0</v>
      </c>
      <c r="X1017" s="165">
        <f t="shared" si="402"/>
        <v>0</v>
      </c>
      <c r="Y1017" s="165">
        <f t="shared" si="403"/>
        <v>0</v>
      </c>
      <c r="Z1017" s="165">
        <f t="shared" si="403"/>
        <v>0</v>
      </c>
      <c r="AA1017" s="165">
        <f t="shared" si="403"/>
        <v>0</v>
      </c>
      <c r="AB1017" s="165">
        <f t="shared" si="403"/>
        <v>0</v>
      </c>
      <c r="AC1017" s="165">
        <f t="shared" si="403"/>
        <v>0</v>
      </c>
      <c r="AD1017" s="165">
        <f t="shared" si="403"/>
        <v>0</v>
      </c>
      <c r="AE1017" s="165">
        <f t="shared" si="403"/>
        <v>0</v>
      </c>
      <c r="AF1017" s="165">
        <f t="shared" si="403"/>
        <v>0</v>
      </c>
      <c r="AG1017" s="165">
        <f t="shared" si="403"/>
        <v>0</v>
      </c>
      <c r="AH1017" s="165">
        <f t="shared" si="403"/>
        <v>0</v>
      </c>
      <c r="AI1017" s="165">
        <f t="shared" si="404"/>
        <v>0</v>
      </c>
      <c r="AJ1017" s="165">
        <f t="shared" si="404"/>
        <v>0</v>
      </c>
      <c r="AK1017" s="165">
        <f t="shared" si="404"/>
        <v>0</v>
      </c>
      <c r="AL1017" s="165">
        <f t="shared" si="404"/>
        <v>0</v>
      </c>
      <c r="AM1017" s="165">
        <f t="shared" si="404"/>
        <v>0</v>
      </c>
      <c r="AN1017" s="165">
        <f t="shared" si="404"/>
        <v>0</v>
      </c>
      <c r="AO1017" s="165">
        <f t="shared" si="404"/>
        <v>0</v>
      </c>
      <c r="AP1017" s="165">
        <f t="shared" si="404"/>
        <v>0</v>
      </c>
      <c r="AQ1017" s="165">
        <f t="shared" si="404"/>
        <v>0</v>
      </c>
      <c r="AR1017" s="165">
        <f t="shared" si="404"/>
        <v>0</v>
      </c>
      <c r="AS1017" s="387">
        <f t="shared" si="392"/>
        <v>0</v>
      </c>
    </row>
    <row r="1018" spans="2:45" hidden="1" outlineLevel="2">
      <c r="B1018" s="66">
        <v>27</v>
      </c>
      <c r="D1018" s="338">
        <v>0</v>
      </c>
      <c r="E1018" s="165">
        <f t="shared" si="401"/>
        <v>0</v>
      </c>
      <c r="F1018" s="165">
        <f t="shared" si="401"/>
        <v>0</v>
      </c>
      <c r="G1018" s="165">
        <f t="shared" si="401"/>
        <v>0</v>
      </c>
      <c r="H1018" s="165">
        <f t="shared" si="401"/>
        <v>0</v>
      </c>
      <c r="I1018" s="165">
        <f t="shared" si="401"/>
        <v>0</v>
      </c>
      <c r="J1018" s="165">
        <f t="shared" si="401"/>
        <v>0</v>
      </c>
      <c r="K1018" s="165">
        <f t="shared" si="401"/>
        <v>0</v>
      </c>
      <c r="L1018" s="165">
        <f t="shared" si="401"/>
        <v>0</v>
      </c>
      <c r="M1018" s="165">
        <f t="shared" si="401"/>
        <v>0</v>
      </c>
      <c r="N1018" s="165">
        <f t="shared" si="401"/>
        <v>0</v>
      </c>
      <c r="O1018" s="165">
        <f t="shared" si="402"/>
        <v>0</v>
      </c>
      <c r="P1018" s="165">
        <f t="shared" si="402"/>
        <v>0</v>
      </c>
      <c r="Q1018" s="165">
        <f t="shared" si="402"/>
        <v>0</v>
      </c>
      <c r="R1018" s="165">
        <f t="shared" si="402"/>
        <v>0</v>
      </c>
      <c r="S1018" s="165">
        <f t="shared" si="402"/>
        <v>0</v>
      </c>
      <c r="T1018" s="165">
        <f t="shared" si="402"/>
        <v>0</v>
      </c>
      <c r="U1018" s="165">
        <f t="shared" si="402"/>
        <v>0</v>
      </c>
      <c r="V1018" s="165">
        <f t="shared" si="402"/>
        <v>0</v>
      </c>
      <c r="W1018" s="165">
        <f t="shared" si="402"/>
        <v>0</v>
      </c>
      <c r="X1018" s="165">
        <f t="shared" si="402"/>
        <v>0</v>
      </c>
      <c r="Y1018" s="165">
        <f t="shared" si="403"/>
        <v>0</v>
      </c>
      <c r="Z1018" s="165">
        <f t="shared" si="403"/>
        <v>0</v>
      </c>
      <c r="AA1018" s="165">
        <f t="shared" si="403"/>
        <v>0</v>
      </c>
      <c r="AB1018" s="165">
        <f t="shared" si="403"/>
        <v>0</v>
      </c>
      <c r="AC1018" s="165">
        <f t="shared" si="403"/>
        <v>0</v>
      </c>
      <c r="AD1018" s="165">
        <f t="shared" si="403"/>
        <v>0</v>
      </c>
      <c r="AE1018" s="165">
        <f t="shared" si="403"/>
        <v>0</v>
      </c>
      <c r="AF1018" s="165">
        <f t="shared" si="403"/>
        <v>0</v>
      </c>
      <c r="AG1018" s="165">
        <f t="shared" si="403"/>
        <v>0</v>
      </c>
      <c r="AH1018" s="165">
        <f t="shared" si="403"/>
        <v>0</v>
      </c>
      <c r="AI1018" s="165">
        <f t="shared" si="404"/>
        <v>0</v>
      </c>
      <c r="AJ1018" s="165">
        <f t="shared" si="404"/>
        <v>0</v>
      </c>
      <c r="AK1018" s="165">
        <f t="shared" si="404"/>
        <v>0</v>
      </c>
      <c r="AL1018" s="165">
        <f t="shared" si="404"/>
        <v>0</v>
      </c>
      <c r="AM1018" s="165">
        <f t="shared" si="404"/>
        <v>0</v>
      </c>
      <c r="AN1018" s="165">
        <f t="shared" si="404"/>
        <v>0</v>
      </c>
      <c r="AO1018" s="165">
        <f t="shared" si="404"/>
        <v>0</v>
      </c>
      <c r="AP1018" s="165">
        <f t="shared" si="404"/>
        <v>0</v>
      </c>
      <c r="AQ1018" s="165">
        <f t="shared" si="404"/>
        <v>0</v>
      </c>
      <c r="AR1018" s="165">
        <f t="shared" si="404"/>
        <v>0</v>
      </c>
      <c r="AS1018" s="387">
        <f t="shared" si="392"/>
        <v>0</v>
      </c>
    </row>
    <row r="1019" spans="2:45" hidden="1" outlineLevel="2">
      <c r="B1019" s="66">
        <v>28</v>
      </c>
      <c r="D1019" s="338">
        <v>0</v>
      </c>
      <c r="E1019" s="165">
        <f t="shared" si="401"/>
        <v>0</v>
      </c>
      <c r="F1019" s="165">
        <f t="shared" si="401"/>
        <v>0</v>
      </c>
      <c r="G1019" s="165">
        <f t="shared" si="401"/>
        <v>0</v>
      </c>
      <c r="H1019" s="165">
        <f t="shared" si="401"/>
        <v>0</v>
      </c>
      <c r="I1019" s="165">
        <f t="shared" si="401"/>
        <v>0</v>
      </c>
      <c r="J1019" s="165">
        <f t="shared" si="401"/>
        <v>0</v>
      </c>
      <c r="K1019" s="165">
        <f t="shared" si="401"/>
        <v>0</v>
      </c>
      <c r="L1019" s="165">
        <f t="shared" si="401"/>
        <v>0</v>
      </c>
      <c r="M1019" s="165">
        <f t="shared" si="401"/>
        <v>0</v>
      </c>
      <c r="N1019" s="165">
        <f t="shared" si="401"/>
        <v>0</v>
      </c>
      <c r="O1019" s="165">
        <f t="shared" si="402"/>
        <v>0</v>
      </c>
      <c r="P1019" s="165">
        <f t="shared" si="402"/>
        <v>0</v>
      </c>
      <c r="Q1019" s="165">
        <f t="shared" si="402"/>
        <v>0</v>
      </c>
      <c r="R1019" s="165">
        <f t="shared" si="402"/>
        <v>0</v>
      </c>
      <c r="S1019" s="165">
        <f t="shared" si="402"/>
        <v>0</v>
      </c>
      <c r="T1019" s="165">
        <f t="shared" si="402"/>
        <v>0</v>
      </c>
      <c r="U1019" s="165">
        <f t="shared" si="402"/>
        <v>0</v>
      </c>
      <c r="V1019" s="165">
        <f t="shared" si="402"/>
        <v>0</v>
      </c>
      <c r="W1019" s="165">
        <f t="shared" si="402"/>
        <v>0</v>
      </c>
      <c r="X1019" s="165">
        <f t="shared" si="402"/>
        <v>0</v>
      </c>
      <c r="Y1019" s="165">
        <f t="shared" si="403"/>
        <v>0</v>
      </c>
      <c r="Z1019" s="165">
        <f t="shared" si="403"/>
        <v>0</v>
      </c>
      <c r="AA1019" s="165">
        <f t="shared" si="403"/>
        <v>0</v>
      </c>
      <c r="AB1019" s="165">
        <f t="shared" si="403"/>
        <v>0</v>
      </c>
      <c r="AC1019" s="165">
        <f t="shared" si="403"/>
        <v>0</v>
      </c>
      <c r="AD1019" s="165">
        <f t="shared" si="403"/>
        <v>0</v>
      </c>
      <c r="AE1019" s="165">
        <f t="shared" si="403"/>
        <v>0</v>
      </c>
      <c r="AF1019" s="165">
        <f t="shared" si="403"/>
        <v>0</v>
      </c>
      <c r="AG1019" s="165">
        <f t="shared" si="403"/>
        <v>0</v>
      </c>
      <c r="AH1019" s="165">
        <f t="shared" si="403"/>
        <v>0</v>
      </c>
      <c r="AI1019" s="165">
        <f t="shared" si="404"/>
        <v>0</v>
      </c>
      <c r="AJ1019" s="165">
        <f t="shared" si="404"/>
        <v>0</v>
      </c>
      <c r="AK1019" s="165">
        <f t="shared" si="404"/>
        <v>0</v>
      </c>
      <c r="AL1019" s="165">
        <f t="shared" si="404"/>
        <v>0</v>
      </c>
      <c r="AM1019" s="165">
        <f t="shared" si="404"/>
        <v>0</v>
      </c>
      <c r="AN1019" s="165">
        <f t="shared" si="404"/>
        <v>0</v>
      </c>
      <c r="AO1019" s="165">
        <f t="shared" si="404"/>
        <v>0</v>
      </c>
      <c r="AP1019" s="165">
        <f t="shared" si="404"/>
        <v>0</v>
      </c>
      <c r="AQ1019" s="165">
        <f t="shared" si="404"/>
        <v>0</v>
      </c>
      <c r="AR1019" s="165">
        <f t="shared" si="404"/>
        <v>0</v>
      </c>
      <c r="AS1019" s="387">
        <f t="shared" si="392"/>
        <v>0</v>
      </c>
    </row>
    <row r="1020" spans="2:45" hidden="1" outlineLevel="2">
      <c r="B1020" s="66">
        <v>29</v>
      </c>
      <c r="D1020" s="338">
        <v>0</v>
      </c>
      <c r="E1020" s="165">
        <f t="shared" si="401"/>
        <v>0</v>
      </c>
      <c r="F1020" s="165">
        <f t="shared" si="401"/>
        <v>0</v>
      </c>
      <c r="G1020" s="165">
        <f t="shared" si="401"/>
        <v>0</v>
      </c>
      <c r="H1020" s="165">
        <f t="shared" si="401"/>
        <v>0</v>
      </c>
      <c r="I1020" s="165">
        <f t="shared" si="401"/>
        <v>0</v>
      </c>
      <c r="J1020" s="165">
        <f t="shared" si="401"/>
        <v>0</v>
      </c>
      <c r="K1020" s="165">
        <f t="shared" si="401"/>
        <v>0</v>
      </c>
      <c r="L1020" s="165">
        <f t="shared" si="401"/>
        <v>0</v>
      </c>
      <c r="M1020" s="165">
        <f t="shared" si="401"/>
        <v>0</v>
      </c>
      <c r="N1020" s="165">
        <f t="shared" si="401"/>
        <v>0</v>
      </c>
      <c r="O1020" s="165">
        <f t="shared" si="402"/>
        <v>0</v>
      </c>
      <c r="P1020" s="165">
        <f t="shared" si="402"/>
        <v>0</v>
      </c>
      <c r="Q1020" s="165">
        <f t="shared" si="402"/>
        <v>0</v>
      </c>
      <c r="R1020" s="165">
        <f t="shared" si="402"/>
        <v>0</v>
      </c>
      <c r="S1020" s="165">
        <f t="shared" si="402"/>
        <v>0</v>
      </c>
      <c r="T1020" s="165">
        <f t="shared" si="402"/>
        <v>0</v>
      </c>
      <c r="U1020" s="165">
        <f t="shared" si="402"/>
        <v>0</v>
      </c>
      <c r="V1020" s="165">
        <f t="shared" si="402"/>
        <v>0</v>
      </c>
      <c r="W1020" s="165">
        <f t="shared" si="402"/>
        <v>0</v>
      </c>
      <c r="X1020" s="165">
        <f t="shared" si="402"/>
        <v>0</v>
      </c>
      <c r="Y1020" s="165">
        <f t="shared" si="403"/>
        <v>0</v>
      </c>
      <c r="Z1020" s="165">
        <f t="shared" si="403"/>
        <v>0</v>
      </c>
      <c r="AA1020" s="165">
        <f t="shared" si="403"/>
        <v>0</v>
      </c>
      <c r="AB1020" s="165">
        <f t="shared" si="403"/>
        <v>0</v>
      </c>
      <c r="AC1020" s="165">
        <f t="shared" si="403"/>
        <v>0</v>
      </c>
      <c r="AD1020" s="165">
        <f t="shared" si="403"/>
        <v>0</v>
      </c>
      <c r="AE1020" s="165">
        <f t="shared" si="403"/>
        <v>0</v>
      </c>
      <c r="AF1020" s="165">
        <f t="shared" si="403"/>
        <v>0</v>
      </c>
      <c r="AG1020" s="165">
        <f t="shared" si="403"/>
        <v>0</v>
      </c>
      <c r="AH1020" s="165">
        <f t="shared" si="403"/>
        <v>0</v>
      </c>
      <c r="AI1020" s="165">
        <f t="shared" si="404"/>
        <v>0</v>
      </c>
      <c r="AJ1020" s="165">
        <f t="shared" si="404"/>
        <v>0</v>
      </c>
      <c r="AK1020" s="165">
        <f t="shared" si="404"/>
        <v>0</v>
      </c>
      <c r="AL1020" s="165">
        <f t="shared" si="404"/>
        <v>0</v>
      </c>
      <c r="AM1020" s="165">
        <f t="shared" si="404"/>
        <v>0</v>
      </c>
      <c r="AN1020" s="165">
        <f t="shared" si="404"/>
        <v>0</v>
      </c>
      <c r="AO1020" s="165">
        <f t="shared" si="404"/>
        <v>0</v>
      </c>
      <c r="AP1020" s="165">
        <f t="shared" si="404"/>
        <v>0</v>
      </c>
      <c r="AQ1020" s="165">
        <f t="shared" si="404"/>
        <v>0</v>
      </c>
      <c r="AR1020" s="165">
        <f t="shared" si="404"/>
        <v>0</v>
      </c>
      <c r="AS1020" s="387">
        <f t="shared" si="392"/>
        <v>0</v>
      </c>
    </row>
    <row r="1021" spans="2:45" hidden="1" outlineLevel="2">
      <c r="B1021" s="66">
        <v>30</v>
      </c>
      <c r="D1021" s="338">
        <v>0</v>
      </c>
      <c r="E1021" s="165">
        <f t="shared" si="401"/>
        <v>0</v>
      </c>
      <c r="F1021" s="165">
        <f t="shared" si="401"/>
        <v>0</v>
      </c>
      <c r="G1021" s="165">
        <f t="shared" si="401"/>
        <v>0</v>
      </c>
      <c r="H1021" s="165">
        <f t="shared" si="401"/>
        <v>0</v>
      </c>
      <c r="I1021" s="165">
        <f t="shared" si="401"/>
        <v>0</v>
      </c>
      <c r="J1021" s="165">
        <f t="shared" si="401"/>
        <v>0</v>
      </c>
      <c r="K1021" s="165">
        <f t="shared" si="401"/>
        <v>0</v>
      </c>
      <c r="L1021" s="165">
        <f t="shared" si="401"/>
        <v>0</v>
      </c>
      <c r="M1021" s="165">
        <f t="shared" si="401"/>
        <v>0</v>
      </c>
      <c r="N1021" s="165">
        <f t="shared" si="401"/>
        <v>0</v>
      </c>
      <c r="O1021" s="165">
        <f t="shared" si="402"/>
        <v>0</v>
      </c>
      <c r="P1021" s="165">
        <f t="shared" si="402"/>
        <v>0</v>
      </c>
      <c r="Q1021" s="165">
        <f t="shared" si="402"/>
        <v>0</v>
      </c>
      <c r="R1021" s="165">
        <f t="shared" si="402"/>
        <v>0</v>
      </c>
      <c r="S1021" s="165">
        <f t="shared" si="402"/>
        <v>0</v>
      </c>
      <c r="T1021" s="165">
        <f t="shared" si="402"/>
        <v>0</v>
      </c>
      <c r="U1021" s="165">
        <f t="shared" si="402"/>
        <v>0</v>
      </c>
      <c r="V1021" s="165">
        <f t="shared" si="402"/>
        <v>0</v>
      </c>
      <c r="W1021" s="165">
        <f t="shared" si="402"/>
        <v>0</v>
      </c>
      <c r="X1021" s="165">
        <f t="shared" si="402"/>
        <v>0</v>
      </c>
      <c r="Y1021" s="165">
        <f t="shared" si="403"/>
        <v>0</v>
      </c>
      <c r="Z1021" s="165">
        <f t="shared" si="403"/>
        <v>0</v>
      </c>
      <c r="AA1021" s="165">
        <f t="shared" si="403"/>
        <v>0</v>
      </c>
      <c r="AB1021" s="165">
        <f t="shared" si="403"/>
        <v>0</v>
      </c>
      <c r="AC1021" s="165">
        <f t="shared" si="403"/>
        <v>0</v>
      </c>
      <c r="AD1021" s="165">
        <f t="shared" si="403"/>
        <v>0</v>
      </c>
      <c r="AE1021" s="165">
        <f t="shared" si="403"/>
        <v>0</v>
      </c>
      <c r="AF1021" s="165">
        <f t="shared" si="403"/>
        <v>0</v>
      </c>
      <c r="AG1021" s="165">
        <f t="shared" si="403"/>
        <v>0</v>
      </c>
      <c r="AH1021" s="165">
        <f t="shared" si="403"/>
        <v>0</v>
      </c>
      <c r="AI1021" s="165">
        <f t="shared" si="404"/>
        <v>0</v>
      </c>
      <c r="AJ1021" s="165">
        <f t="shared" si="404"/>
        <v>0</v>
      </c>
      <c r="AK1021" s="165">
        <f t="shared" si="404"/>
        <v>0</v>
      </c>
      <c r="AL1021" s="165">
        <f t="shared" si="404"/>
        <v>0</v>
      </c>
      <c r="AM1021" s="165">
        <f t="shared" si="404"/>
        <v>0</v>
      </c>
      <c r="AN1021" s="165">
        <f t="shared" si="404"/>
        <v>0</v>
      </c>
      <c r="AO1021" s="165">
        <f t="shared" si="404"/>
        <v>0</v>
      </c>
      <c r="AP1021" s="165">
        <f t="shared" si="404"/>
        <v>0</v>
      </c>
      <c r="AQ1021" s="165">
        <f t="shared" si="404"/>
        <v>0</v>
      </c>
      <c r="AR1021" s="165">
        <f t="shared" si="404"/>
        <v>0</v>
      </c>
      <c r="AS1021" s="387">
        <f t="shared" si="392"/>
        <v>0</v>
      </c>
    </row>
    <row r="1022" spans="2:45" hidden="1" outlineLevel="2">
      <c r="B1022" s="66">
        <v>31</v>
      </c>
      <c r="D1022" s="338">
        <v>0</v>
      </c>
      <c r="E1022" s="165">
        <f t="shared" ref="E1022:N1031" si="405">IF(AND(E$2=$B1022,$B1022=$C$3),$D1022,IF(AND(E$2&gt;$B1022,E$2&lt;=$D$991+$B1022),SLN($D1022,0,IF($C$3-$B1022&gt;=$D$991,$D$991,$C$3-$B1022)),0))</f>
        <v>0</v>
      </c>
      <c r="F1022" s="165">
        <f t="shared" si="405"/>
        <v>0</v>
      </c>
      <c r="G1022" s="165">
        <f t="shared" si="405"/>
        <v>0</v>
      </c>
      <c r="H1022" s="165">
        <f t="shared" si="405"/>
        <v>0</v>
      </c>
      <c r="I1022" s="165">
        <f t="shared" si="405"/>
        <v>0</v>
      </c>
      <c r="J1022" s="165">
        <f t="shared" si="405"/>
        <v>0</v>
      </c>
      <c r="K1022" s="165">
        <f t="shared" si="405"/>
        <v>0</v>
      </c>
      <c r="L1022" s="165">
        <f t="shared" si="405"/>
        <v>0</v>
      </c>
      <c r="M1022" s="165">
        <f t="shared" si="405"/>
        <v>0</v>
      </c>
      <c r="N1022" s="165">
        <f t="shared" si="405"/>
        <v>0</v>
      </c>
      <c r="O1022" s="165">
        <f t="shared" ref="O1022:X1031" si="406">IF(AND(O$2=$B1022,$B1022=$C$3),$D1022,IF(AND(O$2&gt;$B1022,O$2&lt;=$D$991+$B1022),SLN($D1022,0,IF($C$3-$B1022&gt;=$D$991,$D$991,$C$3-$B1022)),0))</f>
        <v>0</v>
      </c>
      <c r="P1022" s="165">
        <f t="shared" si="406"/>
        <v>0</v>
      </c>
      <c r="Q1022" s="165">
        <f t="shared" si="406"/>
        <v>0</v>
      </c>
      <c r="R1022" s="165">
        <f t="shared" si="406"/>
        <v>0</v>
      </c>
      <c r="S1022" s="165">
        <f t="shared" si="406"/>
        <v>0</v>
      </c>
      <c r="T1022" s="165">
        <f t="shared" si="406"/>
        <v>0</v>
      </c>
      <c r="U1022" s="165">
        <f t="shared" si="406"/>
        <v>0</v>
      </c>
      <c r="V1022" s="165">
        <f t="shared" si="406"/>
        <v>0</v>
      </c>
      <c r="W1022" s="165">
        <f t="shared" si="406"/>
        <v>0</v>
      </c>
      <c r="X1022" s="165">
        <f t="shared" si="406"/>
        <v>0</v>
      </c>
      <c r="Y1022" s="165">
        <f t="shared" ref="Y1022:AH1031" si="407">IF(AND(Y$2=$B1022,$B1022=$C$3),$D1022,IF(AND(Y$2&gt;$B1022,Y$2&lt;=$D$991+$B1022),SLN($D1022,0,IF($C$3-$B1022&gt;=$D$991,$D$991,$C$3-$B1022)),0))</f>
        <v>0</v>
      </c>
      <c r="Z1022" s="165">
        <f t="shared" si="407"/>
        <v>0</v>
      </c>
      <c r="AA1022" s="165">
        <f t="shared" si="407"/>
        <v>0</v>
      </c>
      <c r="AB1022" s="165">
        <f t="shared" si="407"/>
        <v>0</v>
      </c>
      <c r="AC1022" s="165">
        <f t="shared" si="407"/>
        <v>0</v>
      </c>
      <c r="AD1022" s="165">
        <f t="shared" si="407"/>
        <v>0</v>
      </c>
      <c r="AE1022" s="165">
        <f t="shared" si="407"/>
        <v>0</v>
      </c>
      <c r="AF1022" s="165">
        <f t="shared" si="407"/>
        <v>0</v>
      </c>
      <c r="AG1022" s="165">
        <f t="shared" si="407"/>
        <v>0</v>
      </c>
      <c r="AH1022" s="165">
        <f t="shared" si="407"/>
        <v>0</v>
      </c>
      <c r="AI1022" s="165">
        <f t="shared" ref="AI1022:AR1031" si="408">IF(AND(AI$2=$B1022,$B1022=$C$3),$D1022,IF(AND(AI$2&gt;$B1022,AI$2&lt;=$D$991+$B1022),SLN($D1022,0,IF($C$3-$B1022&gt;=$D$991,$D$991,$C$3-$B1022)),0))</f>
        <v>0</v>
      </c>
      <c r="AJ1022" s="165">
        <f t="shared" si="408"/>
        <v>0</v>
      </c>
      <c r="AK1022" s="165">
        <f t="shared" si="408"/>
        <v>0</v>
      </c>
      <c r="AL1022" s="165">
        <f t="shared" si="408"/>
        <v>0</v>
      </c>
      <c r="AM1022" s="165">
        <f t="shared" si="408"/>
        <v>0</v>
      </c>
      <c r="AN1022" s="165">
        <f t="shared" si="408"/>
        <v>0</v>
      </c>
      <c r="AO1022" s="165">
        <f t="shared" si="408"/>
        <v>0</v>
      </c>
      <c r="AP1022" s="165">
        <f t="shared" si="408"/>
        <v>0</v>
      </c>
      <c r="AQ1022" s="165">
        <f t="shared" si="408"/>
        <v>0</v>
      </c>
      <c r="AR1022" s="165">
        <f t="shared" si="408"/>
        <v>0</v>
      </c>
      <c r="AS1022" s="387">
        <f t="shared" si="392"/>
        <v>0</v>
      </c>
    </row>
    <row r="1023" spans="2:45" hidden="1" outlineLevel="2">
      <c r="B1023" s="66">
        <v>32</v>
      </c>
      <c r="D1023" s="338">
        <v>0</v>
      </c>
      <c r="E1023" s="165">
        <f t="shared" si="405"/>
        <v>0</v>
      </c>
      <c r="F1023" s="165">
        <f t="shared" si="405"/>
        <v>0</v>
      </c>
      <c r="G1023" s="165">
        <f t="shared" si="405"/>
        <v>0</v>
      </c>
      <c r="H1023" s="165">
        <f t="shared" si="405"/>
        <v>0</v>
      </c>
      <c r="I1023" s="165">
        <f t="shared" si="405"/>
        <v>0</v>
      </c>
      <c r="J1023" s="165">
        <f t="shared" si="405"/>
        <v>0</v>
      </c>
      <c r="K1023" s="165">
        <f t="shared" si="405"/>
        <v>0</v>
      </c>
      <c r="L1023" s="165">
        <f t="shared" si="405"/>
        <v>0</v>
      </c>
      <c r="M1023" s="165">
        <f t="shared" si="405"/>
        <v>0</v>
      </c>
      <c r="N1023" s="165">
        <f t="shared" si="405"/>
        <v>0</v>
      </c>
      <c r="O1023" s="165">
        <f t="shared" si="406"/>
        <v>0</v>
      </c>
      <c r="P1023" s="165">
        <f t="shared" si="406"/>
        <v>0</v>
      </c>
      <c r="Q1023" s="165">
        <f t="shared" si="406"/>
        <v>0</v>
      </c>
      <c r="R1023" s="165">
        <f t="shared" si="406"/>
        <v>0</v>
      </c>
      <c r="S1023" s="165">
        <f t="shared" si="406"/>
        <v>0</v>
      </c>
      <c r="T1023" s="165">
        <f t="shared" si="406"/>
        <v>0</v>
      </c>
      <c r="U1023" s="165">
        <f t="shared" si="406"/>
        <v>0</v>
      </c>
      <c r="V1023" s="165">
        <f t="shared" si="406"/>
        <v>0</v>
      </c>
      <c r="W1023" s="165">
        <f t="shared" si="406"/>
        <v>0</v>
      </c>
      <c r="X1023" s="165">
        <f t="shared" si="406"/>
        <v>0</v>
      </c>
      <c r="Y1023" s="165">
        <f t="shared" si="407"/>
        <v>0</v>
      </c>
      <c r="Z1023" s="165">
        <f t="shared" si="407"/>
        <v>0</v>
      </c>
      <c r="AA1023" s="165">
        <f t="shared" si="407"/>
        <v>0</v>
      </c>
      <c r="AB1023" s="165">
        <f t="shared" si="407"/>
        <v>0</v>
      </c>
      <c r="AC1023" s="165">
        <f t="shared" si="407"/>
        <v>0</v>
      </c>
      <c r="AD1023" s="165">
        <f t="shared" si="407"/>
        <v>0</v>
      </c>
      <c r="AE1023" s="165">
        <f t="shared" si="407"/>
        <v>0</v>
      </c>
      <c r="AF1023" s="165">
        <f t="shared" si="407"/>
        <v>0</v>
      </c>
      <c r="AG1023" s="165">
        <f t="shared" si="407"/>
        <v>0</v>
      </c>
      <c r="AH1023" s="165">
        <f t="shared" si="407"/>
        <v>0</v>
      </c>
      <c r="AI1023" s="165">
        <f t="shared" si="408"/>
        <v>0</v>
      </c>
      <c r="AJ1023" s="165">
        <f t="shared" si="408"/>
        <v>0</v>
      </c>
      <c r="AK1023" s="165">
        <f t="shared" si="408"/>
        <v>0</v>
      </c>
      <c r="AL1023" s="165">
        <f t="shared" si="408"/>
        <v>0</v>
      </c>
      <c r="AM1023" s="165">
        <f t="shared" si="408"/>
        <v>0</v>
      </c>
      <c r="AN1023" s="165">
        <f t="shared" si="408"/>
        <v>0</v>
      </c>
      <c r="AO1023" s="165">
        <f t="shared" si="408"/>
        <v>0</v>
      </c>
      <c r="AP1023" s="165">
        <f t="shared" si="408"/>
        <v>0</v>
      </c>
      <c r="AQ1023" s="165">
        <f t="shared" si="408"/>
        <v>0</v>
      </c>
      <c r="AR1023" s="165">
        <f t="shared" si="408"/>
        <v>0</v>
      </c>
      <c r="AS1023" s="387">
        <f t="shared" si="392"/>
        <v>0</v>
      </c>
    </row>
    <row r="1024" spans="2:45" hidden="1" outlineLevel="2">
      <c r="B1024" s="66">
        <v>33</v>
      </c>
      <c r="D1024" s="338">
        <v>0</v>
      </c>
      <c r="E1024" s="165">
        <f t="shared" si="405"/>
        <v>0</v>
      </c>
      <c r="F1024" s="165">
        <f t="shared" si="405"/>
        <v>0</v>
      </c>
      <c r="G1024" s="165">
        <f t="shared" si="405"/>
        <v>0</v>
      </c>
      <c r="H1024" s="165">
        <f t="shared" si="405"/>
        <v>0</v>
      </c>
      <c r="I1024" s="165">
        <f t="shared" si="405"/>
        <v>0</v>
      </c>
      <c r="J1024" s="165">
        <f t="shared" si="405"/>
        <v>0</v>
      </c>
      <c r="K1024" s="165">
        <f t="shared" si="405"/>
        <v>0</v>
      </c>
      <c r="L1024" s="165">
        <f t="shared" si="405"/>
        <v>0</v>
      </c>
      <c r="M1024" s="165">
        <f t="shared" si="405"/>
        <v>0</v>
      </c>
      <c r="N1024" s="165">
        <f t="shared" si="405"/>
        <v>0</v>
      </c>
      <c r="O1024" s="165">
        <f t="shared" si="406"/>
        <v>0</v>
      </c>
      <c r="P1024" s="165">
        <f t="shared" si="406"/>
        <v>0</v>
      </c>
      <c r="Q1024" s="165">
        <f t="shared" si="406"/>
        <v>0</v>
      </c>
      <c r="R1024" s="165">
        <f t="shared" si="406"/>
        <v>0</v>
      </c>
      <c r="S1024" s="165">
        <f t="shared" si="406"/>
        <v>0</v>
      </c>
      <c r="T1024" s="165">
        <f t="shared" si="406"/>
        <v>0</v>
      </c>
      <c r="U1024" s="165">
        <f t="shared" si="406"/>
        <v>0</v>
      </c>
      <c r="V1024" s="165">
        <f t="shared" si="406"/>
        <v>0</v>
      </c>
      <c r="W1024" s="165">
        <f t="shared" si="406"/>
        <v>0</v>
      </c>
      <c r="X1024" s="165">
        <f t="shared" si="406"/>
        <v>0</v>
      </c>
      <c r="Y1024" s="165">
        <f t="shared" si="407"/>
        <v>0</v>
      </c>
      <c r="Z1024" s="165">
        <f t="shared" si="407"/>
        <v>0</v>
      </c>
      <c r="AA1024" s="165">
        <f t="shared" si="407"/>
        <v>0</v>
      </c>
      <c r="AB1024" s="165">
        <f t="shared" si="407"/>
        <v>0</v>
      </c>
      <c r="AC1024" s="165">
        <f t="shared" si="407"/>
        <v>0</v>
      </c>
      <c r="AD1024" s="165">
        <f t="shared" si="407"/>
        <v>0</v>
      </c>
      <c r="AE1024" s="165">
        <f t="shared" si="407"/>
        <v>0</v>
      </c>
      <c r="AF1024" s="165">
        <f t="shared" si="407"/>
        <v>0</v>
      </c>
      <c r="AG1024" s="165">
        <f t="shared" si="407"/>
        <v>0</v>
      </c>
      <c r="AH1024" s="165">
        <f t="shared" si="407"/>
        <v>0</v>
      </c>
      <c r="AI1024" s="165">
        <f t="shared" si="408"/>
        <v>0</v>
      </c>
      <c r="AJ1024" s="165">
        <f t="shared" si="408"/>
        <v>0</v>
      </c>
      <c r="AK1024" s="165">
        <f t="shared" si="408"/>
        <v>0</v>
      </c>
      <c r="AL1024" s="165">
        <f t="shared" si="408"/>
        <v>0</v>
      </c>
      <c r="AM1024" s="165">
        <f t="shared" si="408"/>
        <v>0</v>
      </c>
      <c r="AN1024" s="165">
        <f t="shared" si="408"/>
        <v>0</v>
      </c>
      <c r="AO1024" s="165">
        <f t="shared" si="408"/>
        <v>0</v>
      </c>
      <c r="AP1024" s="165">
        <f t="shared" si="408"/>
        <v>0</v>
      </c>
      <c r="AQ1024" s="165">
        <f t="shared" si="408"/>
        <v>0</v>
      </c>
      <c r="AR1024" s="165">
        <f t="shared" si="408"/>
        <v>0</v>
      </c>
      <c r="AS1024" s="387">
        <f t="shared" si="392"/>
        <v>0</v>
      </c>
    </row>
    <row r="1025" spans="2:46" hidden="1" outlineLevel="2">
      <c r="B1025" s="66">
        <v>34</v>
      </c>
      <c r="D1025" s="338">
        <v>0</v>
      </c>
      <c r="E1025" s="165">
        <f t="shared" si="405"/>
        <v>0</v>
      </c>
      <c r="F1025" s="165">
        <f t="shared" si="405"/>
        <v>0</v>
      </c>
      <c r="G1025" s="165">
        <f t="shared" si="405"/>
        <v>0</v>
      </c>
      <c r="H1025" s="165">
        <f t="shared" si="405"/>
        <v>0</v>
      </c>
      <c r="I1025" s="165">
        <f t="shared" si="405"/>
        <v>0</v>
      </c>
      <c r="J1025" s="165">
        <f t="shared" si="405"/>
        <v>0</v>
      </c>
      <c r="K1025" s="165">
        <f t="shared" si="405"/>
        <v>0</v>
      </c>
      <c r="L1025" s="165">
        <f t="shared" si="405"/>
        <v>0</v>
      </c>
      <c r="M1025" s="165">
        <f t="shared" si="405"/>
        <v>0</v>
      </c>
      <c r="N1025" s="165">
        <f t="shared" si="405"/>
        <v>0</v>
      </c>
      <c r="O1025" s="165">
        <f t="shared" si="406"/>
        <v>0</v>
      </c>
      <c r="P1025" s="165">
        <f t="shared" si="406"/>
        <v>0</v>
      </c>
      <c r="Q1025" s="165">
        <f t="shared" si="406"/>
        <v>0</v>
      </c>
      <c r="R1025" s="165">
        <f t="shared" si="406"/>
        <v>0</v>
      </c>
      <c r="S1025" s="165">
        <f t="shared" si="406"/>
        <v>0</v>
      </c>
      <c r="T1025" s="165">
        <f t="shared" si="406"/>
        <v>0</v>
      </c>
      <c r="U1025" s="165">
        <f t="shared" si="406"/>
        <v>0</v>
      </c>
      <c r="V1025" s="165">
        <f t="shared" si="406"/>
        <v>0</v>
      </c>
      <c r="W1025" s="165">
        <f t="shared" si="406"/>
        <v>0</v>
      </c>
      <c r="X1025" s="165">
        <f t="shared" si="406"/>
        <v>0</v>
      </c>
      <c r="Y1025" s="165">
        <f t="shared" si="407"/>
        <v>0</v>
      </c>
      <c r="Z1025" s="165">
        <f t="shared" si="407"/>
        <v>0</v>
      </c>
      <c r="AA1025" s="165">
        <f t="shared" si="407"/>
        <v>0</v>
      </c>
      <c r="AB1025" s="165">
        <f t="shared" si="407"/>
        <v>0</v>
      </c>
      <c r="AC1025" s="165">
        <f t="shared" si="407"/>
        <v>0</v>
      </c>
      <c r="AD1025" s="165">
        <f t="shared" si="407"/>
        <v>0</v>
      </c>
      <c r="AE1025" s="165">
        <f t="shared" si="407"/>
        <v>0</v>
      </c>
      <c r="AF1025" s="165">
        <f t="shared" si="407"/>
        <v>0</v>
      </c>
      <c r="AG1025" s="165">
        <f t="shared" si="407"/>
        <v>0</v>
      </c>
      <c r="AH1025" s="165">
        <f t="shared" si="407"/>
        <v>0</v>
      </c>
      <c r="AI1025" s="165">
        <f t="shared" si="408"/>
        <v>0</v>
      </c>
      <c r="AJ1025" s="165">
        <f t="shared" si="408"/>
        <v>0</v>
      </c>
      <c r="AK1025" s="165">
        <f t="shared" si="408"/>
        <v>0</v>
      </c>
      <c r="AL1025" s="165">
        <f t="shared" si="408"/>
        <v>0</v>
      </c>
      <c r="AM1025" s="165">
        <f t="shared" si="408"/>
        <v>0</v>
      </c>
      <c r="AN1025" s="165">
        <f t="shared" si="408"/>
        <v>0</v>
      </c>
      <c r="AO1025" s="165">
        <f t="shared" si="408"/>
        <v>0</v>
      </c>
      <c r="AP1025" s="165">
        <f t="shared" si="408"/>
        <v>0</v>
      </c>
      <c r="AQ1025" s="165">
        <f t="shared" si="408"/>
        <v>0</v>
      </c>
      <c r="AR1025" s="165">
        <f t="shared" si="408"/>
        <v>0</v>
      </c>
      <c r="AS1025" s="387">
        <f t="shared" si="392"/>
        <v>0</v>
      </c>
    </row>
    <row r="1026" spans="2:46" hidden="1" outlineLevel="2">
      <c r="B1026" s="66">
        <v>35</v>
      </c>
      <c r="D1026" s="338">
        <v>0</v>
      </c>
      <c r="E1026" s="165">
        <f t="shared" si="405"/>
        <v>0</v>
      </c>
      <c r="F1026" s="165">
        <f t="shared" si="405"/>
        <v>0</v>
      </c>
      <c r="G1026" s="165">
        <f t="shared" si="405"/>
        <v>0</v>
      </c>
      <c r="H1026" s="165">
        <f t="shared" si="405"/>
        <v>0</v>
      </c>
      <c r="I1026" s="165">
        <f t="shared" si="405"/>
        <v>0</v>
      </c>
      <c r="J1026" s="165">
        <f t="shared" si="405"/>
        <v>0</v>
      </c>
      <c r="K1026" s="165">
        <f t="shared" si="405"/>
        <v>0</v>
      </c>
      <c r="L1026" s="165">
        <f t="shared" si="405"/>
        <v>0</v>
      </c>
      <c r="M1026" s="165">
        <f t="shared" si="405"/>
        <v>0</v>
      </c>
      <c r="N1026" s="165">
        <f t="shared" si="405"/>
        <v>0</v>
      </c>
      <c r="O1026" s="165">
        <f t="shared" si="406"/>
        <v>0</v>
      </c>
      <c r="P1026" s="165">
        <f t="shared" si="406"/>
        <v>0</v>
      </c>
      <c r="Q1026" s="165">
        <f t="shared" si="406"/>
        <v>0</v>
      </c>
      <c r="R1026" s="165">
        <f t="shared" si="406"/>
        <v>0</v>
      </c>
      <c r="S1026" s="165">
        <f t="shared" si="406"/>
        <v>0</v>
      </c>
      <c r="T1026" s="165">
        <f t="shared" si="406"/>
        <v>0</v>
      </c>
      <c r="U1026" s="165">
        <f t="shared" si="406"/>
        <v>0</v>
      </c>
      <c r="V1026" s="165">
        <f t="shared" si="406"/>
        <v>0</v>
      </c>
      <c r="W1026" s="165">
        <f t="shared" si="406"/>
        <v>0</v>
      </c>
      <c r="X1026" s="165">
        <f t="shared" si="406"/>
        <v>0</v>
      </c>
      <c r="Y1026" s="165">
        <f t="shared" si="407"/>
        <v>0</v>
      </c>
      <c r="Z1026" s="165">
        <f t="shared" si="407"/>
        <v>0</v>
      </c>
      <c r="AA1026" s="165">
        <f t="shared" si="407"/>
        <v>0</v>
      </c>
      <c r="AB1026" s="165">
        <f t="shared" si="407"/>
        <v>0</v>
      </c>
      <c r="AC1026" s="165">
        <f t="shared" si="407"/>
        <v>0</v>
      </c>
      <c r="AD1026" s="165">
        <f t="shared" si="407"/>
        <v>0</v>
      </c>
      <c r="AE1026" s="165">
        <f t="shared" si="407"/>
        <v>0</v>
      </c>
      <c r="AF1026" s="165">
        <f t="shared" si="407"/>
        <v>0</v>
      </c>
      <c r="AG1026" s="165">
        <f t="shared" si="407"/>
        <v>0</v>
      </c>
      <c r="AH1026" s="165">
        <f t="shared" si="407"/>
        <v>0</v>
      </c>
      <c r="AI1026" s="165">
        <f t="shared" si="408"/>
        <v>0</v>
      </c>
      <c r="AJ1026" s="165">
        <f t="shared" si="408"/>
        <v>0</v>
      </c>
      <c r="AK1026" s="165">
        <f t="shared" si="408"/>
        <v>0</v>
      </c>
      <c r="AL1026" s="165">
        <f t="shared" si="408"/>
        <v>0</v>
      </c>
      <c r="AM1026" s="165">
        <f t="shared" si="408"/>
        <v>0</v>
      </c>
      <c r="AN1026" s="165">
        <f t="shared" si="408"/>
        <v>0</v>
      </c>
      <c r="AO1026" s="165">
        <f t="shared" si="408"/>
        <v>0</v>
      </c>
      <c r="AP1026" s="165">
        <f t="shared" si="408"/>
        <v>0</v>
      </c>
      <c r="AQ1026" s="165">
        <f t="shared" si="408"/>
        <v>0</v>
      </c>
      <c r="AR1026" s="165">
        <f t="shared" si="408"/>
        <v>0</v>
      </c>
      <c r="AS1026" s="387">
        <f t="shared" si="392"/>
        <v>0</v>
      </c>
    </row>
    <row r="1027" spans="2:46" hidden="1" outlineLevel="2">
      <c r="B1027" s="66">
        <v>36</v>
      </c>
      <c r="D1027" s="338">
        <v>0</v>
      </c>
      <c r="E1027" s="165">
        <f t="shared" si="405"/>
        <v>0</v>
      </c>
      <c r="F1027" s="165">
        <f t="shared" si="405"/>
        <v>0</v>
      </c>
      <c r="G1027" s="165">
        <f t="shared" si="405"/>
        <v>0</v>
      </c>
      <c r="H1027" s="165">
        <f t="shared" si="405"/>
        <v>0</v>
      </c>
      <c r="I1027" s="165">
        <f t="shared" si="405"/>
        <v>0</v>
      </c>
      <c r="J1027" s="165">
        <f t="shared" si="405"/>
        <v>0</v>
      </c>
      <c r="K1027" s="165">
        <f t="shared" si="405"/>
        <v>0</v>
      </c>
      <c r="L1027" s="165">
        <f t="shared" si="405"/>
        <v>0</v>
      </c>
      <c r="M1027" s="165">
        <f t="shared" si="405"/>
        <v>0</v>
      </c>
      <c r="N1027" s="165">
        <f t="shared" si="405"/>
        <v>0</v>
      </c>
      <c r="O1027" s="165">
        <f t="shared" si="406"/>
        <v>0</v>
      </c>
      <c r="P1027" s="165">
        <f t="shared" si="406"/>
        <v>0</v>
      </c>
      <c r="Q1027" s="165">
        <f t="shared" si="406"/>
        <v>0</v>
      </c>
      <c r="R1027" s="165">
        <f t="shared" si="406"/>
        <v>0</v>
      </c>
      <c r="S1027" s="165">
        <f t="shared" si="406"/>
        <v>0</v>
      </c>
      <c r="T1027" s="165">
        <f t="shared" si="406"/>
        <v>0</v>
      </c>
      <c r="U1027" s="165">
        <f t="shared" si="406"/>
        <v>0</v>
      </c>
      <c r="V1027" s="165">
        <f t="shared" si="406"/>
        <v>0</v>
      </c>
      <c r="W1027" s="165">
        <f t="shared" si="406"/>
        <v>0</v>
      </c>
      <c r="X1027" s="165">
        <f t="shared" si="406"/>
        <v>0</v>
      </c>
      <c r="Y1027" s="165">
        <f t="shared" si="407"/>
        <v>0</v>
      </c>
      <c r="Z1027" s="165">
        <f t="shared" si="407"/>
        <v>0</v>
      </c>
      <c r="AA1027" s="165">
        <f t="shared" si="407"/>
        <v>0</v>
      </c>
      <c r="AB1027" s="165">
        <f t="shared" si="407"/>
        <v>0</v>
      </c>
      <c r="AC1027" s="165">
        <f t="shared" si="407"/>
        <v>0</v>
      </c>
      <c r="AD1027" s="165">
        <f t="shared" si="407"/>
        <v>0</v>
      </c>
      <c r="AE1027" s="165">
        <f t="shared" si="407"/>
        <v>0</v>
      </c>
      <c r="AF1027" s="165">
        <f t="shared" si="407"/>
        <v>0</v>
      </c>
      <c r="AG1027" s="165">
        <f t="shared" si="407"/>
        <v>0</v>
      </c>
      <c r="AH1027" s="165">
        <f t="shared" si="407"/>
        <v>0</v>
      </c>
      <c r="AI1027" s="165">
        <f t="shared" si="408"/>
        <v>0</v>
      </c>
      <c r="AJ1027" s="165">
        <f t="shared" si="408"/>
        <v>0</v>
      </c>
      <c r="AK1027" s="165">
        <f t="shared" si="408"/>
        <v>0</v>
      </c>
      <c r="AL1027" s="165">
        <f t="shared" si="408"/>
        <v>0</v>
      </c>
      <c r="AM1027" s="165">
        <f t="shared" si="408"/>
        <v>0</v>
      </c>
      <c r="AN1027" s="165">
        <f t="shared" si="408"/>
        <v>0</v>
      </c>
      <c r="AO1027" s="165">
        <f t="shared" si="408"/>
        <v>0</v>
      </c>
      <c r="AP1027" s="165">
        <f t="shared" si="408"/>
        <v>0</v>
      </c>
      <c r="AQ1027" s="165">
        <f t="shared" si="408"/>
        <v>0</v>
      </c>
      <c r="AR1027" s="165">
        <f t="shared" si="408"/>
        <v>0</v>
      </c>
      <c r="AS1027" s="387">
        <f t="shared" si="392"/>
        <v>0</v>
      </c>
    </row>
    <row r="1028" spans="2:46" hidden="1" outlineLevel="2">
      <c r="B1028" s="66">
        <v>37</v>
      </c>
      <c r="D1028" s="338">
        <v>0</v>
      </c>
      <c r="E1028" s="165">
        <f t="shared" si="405"/>
        <v>0</v>
      </c>
      <c r="F1028" s="165">
        <f t="shared" si="405"/>
        <v>0</v>
      </c>
      <c r="G1028" s="165">
        <f t="shared" si="405"/>
        <v>0</v>
      </c>
      <c r="H1028" s="165">
        <f t="shared" si="405"/>
        <v>0</v>
      </c>
      <c r="I1028" s="165">
        <f t="shared" si="405"/>
        <v>0</v>
      </c>
      <c r="J1028" s="165">
        <f t="shared" si="405"/>
        <v>0</v>
      </c>
      <c r="K1028" s="165">
        <f t="shared" si="405"/>
        <v>0</v>
      </c>
      <c r="L1028" s="165">
        <f t="shared" si="405"/>
        <v>0</v>
      </c>
      <c r="M1028" s="165">
        <f t="shared" si="405"/>
        <v>0</v>
      </c>
      <c r="N1028" s="165">
        <f t="shared" si="405"/>
        <v>0</v>
      </c>
      <c r="O1028" s="165">
        <f t="shared" si="406"/>
        <v>0</v>
      </c>
      <c r="P1028" s="165">
        <f t="shared" si="406"/>
        <v>0</v>
      </c>
      <c r="Q1028" s="165">
        <f t="shared" si="406"/>
        <v>0</v>
      </c>
      <c r="R1028" s="165">
        <f t="shared" si="406"/>
        <v>0</v>
      </c>
      <c r="S1028" s="165">
        <f t="shared" si="406"/>
        <v>0</v>
      </c>
      <c r="T1028" s="165">
        <f t="shared" si="406"/>
        <v>0</v>
      </c>
      <c r="U1028" s="165">
        <f t="shared" si="406"/>
        <v>0</v>
      </c>
      <c r="V1028" s="165">
        <f t="shared" si="406"/>
        <v>0</v>
      </c>
      <c r="W1028" s="165">
        <f t="shared" si="406"/>
        <v>0</v>
      </c>
      <c r="X1028" s="165">
        <f t="shared" si="406"/>
        <v>0</v>
      </c>
      <c r="Y1028" s="165">
        <f t="shared" si="407"/>
        <v>0</v>
      </c>
      <c r="Z1028" s="165">
        <f t="shared" si="407"/>
        <v>0</v>
      </c>
      <c r="AA1028" s="165">
        <f t="shared" si="407"/>
        <v>0</v>
      </c>
      <c r="AB1028" s="165">
        <f t="shared" si="407"/>
        <v>0</v>
      </c>
      <c r="AC1028" s="165">
        <f t="shared" si="407"/>
        <v>0</v>
      </c>
      <c r="AD1028" s="165">
        <f t="shared" si="407"/>
        <v>0</v>
      </c>
      <c r="AE1028" s="165">
        <f t="shared" si="407"/>
        <v>0</v>
      </c>
      <c r="AF1028" s="165">
        <f t="shared" si="407"/>
        <v>0</v>
      </c>
      <c r="AG1028" s="165">
        <f t="shared" si="407"/>
        <v>0</v>
      </c>
      <c r="AH1028" s="165">
        <f t="shared" si="407"/>
        <v>0</v>
      </c>
      <c r="AI1028" s="165">
        <f t="shared" si="408"/>
        <v>0</v>
      </c>
      <c r="AJ1028" s="165">
        <f t="shared" si="408"/>
        <v>0</v>
      </c>
      <c r="AK1028" s="165">
        <f t="shared" si="408"/>
        <v>0</v>
      </c>
      <c r="AL1028" s="165">
        <f t="shared" si="408"/>
        <v>0</v>
      </c>
      <c r="AM1028" s="165">
        <f t="shared" si="408"/>
        <v>0</v>
      </c>
      <c r="AN1028" s="165">
        <f t="shared" si="408"/>
        <v>0</v>
      </c>
      <c r="AO1028" s="165">
        <f t="shared" si="408"/>
        <v>0</v>
      </c>
      <c r="AP1028" s="165">
        <f t="shared" si="408"/>
        <v>0</v>
      </c>
      <c r="AQ1028" s="165">
        <f t="shared" si="408"/>
        <v>0</v>
      </c>
      <c r="AR1028" s="165">
        <f t="shared" si="408"/>
        <v>0</v>
      </c>
      <c r="AS1028" s="387">
        <f t="shared" si="392"/>
        <v>0</v>
      </c>
    </row>
    <row r="1029" spans="2:46" hidden="1" outlineLevel="2">
      <c r="B1029" s="66">
        <v>38</v>
      </c>
      <c r="D1029" s="338">
        <v>0</v>
      </c>
      <c r="E1029" s="165">
        <f t="shared" si="405"/>
        <v>0</v>
      </c>
      <c r="F1029" s="165">
        <f t="shared" si="405"/>
        <v>0</v>
      </c>
      <c r="G1029" s="165">
        <f t="shared" si="405"/>
        <v>0</v>
      </c>
      <c r="H1029" s="165">
        <f t="shared" si="405"/>
        <v>0</v>
      </c>
      <c r="I1029" s="165">
        <f t="shared" si="405"/>
        <v>0</v>
      </c>
      <c r="J1029" s="165">
        <f t="shared" si="405"/>
        <v>0</v>
      </c>
      <c r="K1029" s="165">
        <f t="shared" si="405"/>
        <v>0</v>
      </c>
      <c r="L1029" s="165">
        <f t="shared" si="405"/>
        <v>0</v>
      </c>
      <c r="M1029" s="165">
        <f t="shared" si="405"/>
        <v>0</v>
      </c>
      <c r="N1029" s="165">
        <f t="shared" si="405"/>
        <v>0</v>
      </c>
      <c r="O1029" s="165">
        <f t="shared" si="406"/>
        <v>0</v>
      </c>
      <c r="P1029" s="165">
        <f t="shared" si="406"/>
        <v>0</v>
      </c>
      <c r="Q1029" s="165">
        <f t="shared" si="406"/>
        <v>0</v>
      </c>
      <c r="R1029" s="165">
        <f t="shared" si="406"/>
        <v>0</v>
      </c>
      <c r="S1029" s="165">
        <f t="shared" si="406"/>
        <v>0</v>
      </c>
      <c r="T1029" s="165">
        <f t="shared" si="406"/>
        <v>0</v>
      </c>
      <c r="U1029" s="165">
        <f t="shared" si="406"/>
        <v>0</v>
      </c>
      <c r="V1029" s="165">
        <f t="shared" si="406"/>
        <v>0</v>
      </c>
      <c r="W1029" s="165">
        <f t="shared" si="406"/>
        <v>0</v>
      </c>
      <c r="X1029" s="165">
        <f t="shared" si="406"/>
        <v>0</v>
      </c>
      <c r="Y1029" s="165">
        <f t="shared" si="407"/>
        <v>0</v>
      </c>
      <c r="Z1029" s="165">
        <f t="shared" si="407"/>
        <v>0</v>
      </c>
      <c r="AA1029" s="165">
        <f t="shared" si="407"/>
        <v>0</v>
      </c>
      <c r="AB1029" s="165">
        <f t="shared" si="407"/>
        <v>0</v>
      </c>
      <c r="AC1029" s="165">
        <f t="shared" si="407"/>
        <v>0</v>
      </c>
      <c r="AD1029" s="165">
        <f t="shared" si="407"/>
        <v>0</v>
      </c>
      <c r="AE1029" s="165">
        <f t="shared" si="407"/>
        <v>0</v>
      </c>
      <c r="AF1029" s="165">
        <f t="shared" si="407"/>
        <v>0</v>
      </c>
      <c r="AG1029" s="165">
        <f t="shared" si="407"/>
        <v>0</v>
      </c>
      <c r="AH1029" s="165">
        <f t="shared" si="407"/>
        <v>0</v>
      </c>
      <c r="AI1029" s="165">
        <f t="shared" si="408"/>
        <v>0</v>
      </c>
      <c r="AJ1029" s="165">
        <f t="shared" si="408"/>
        <v>0</v>
      </c>
      <c r="AK1029" s="165">
        <f t="shared" si="408"/>
        <v>0</v>
      </c>
      <c r="AL1029" s="165">
        <f t="shared" si="408"/>
        <v>0</v>
      </c>
      <c r="AM1029" s="165">
        <f t="shared" si="408"/>
        <v>0</v>
      </c>
      <c r="AN1029" s="165">
        <f t="shared" si="408"/>
        <v>0</v>
      </c>
      <c r="AO1029" s="165">
        <f t="shared" si="408"/>
        <v>0</v>
      </c>
      <c r="AP1029" s="165">
        <f t="shared" si="408"/>
        <v>0</v>
      </c>
      <c r="AQ1029" s="165">
        <f t="shared" si="408"/>
        <v>0</v>
      </c>
      <c r="AR1029" s="165">
        <f t="shared" si="408"/>
        <v>0</v>
      </c>
      <c r="AS1029" s="387">
        <f t="shared" si="392"/>
        <v>0</v>
      </c>
    </row>
    <row r="1030" spans="2:46" hidden="1" outlineLevel="2">
      <c r="B1030" s="66">
        <v>39</v>
      </c>
      <c r="D1030" s="338">
        <v>0</v>
      </c>
      <c r="E1030" s="165">
        <f t="shared" si="405"/>
        <v>0</v>
      </c>
      <c r="F1030" s="165">
        <f t="shared" si="405"/>
        <v>0</v>
      </c>
      <c r="G1030" s="165">
        <f t="shared" si="405"/>
        <v>0</v>
      </c>
      <c r="H1030" s="165">
        <f t="shared" si="405"/>
        <v>0</v>
      </c>
      <c r="I1030" s="165">
        <f t="shared" si="405"/>
        <v>0</v>
      </c>
      <c r="J1030" s="165">
        <f t="shared" si="405"/>
        <v>0</v>
      </c>
      <c r="K1030" s="165">
        <f t="shared" si="405"/>
        <v>0</v>
      </c>
      <c r="L1030" s="165">
        <f t="shared" si="405"/>
        <v>0</v>
      </c>
      <c r="M1030" s="165">
        <f t="shared" si="405"/>
        <v>0</v>
      </c>
      <c r="N1030" s="165">
        <f t="shared" si="405"/>
        <v>0</v>
      </c>
      <c r="O1030" s="165">
        <f t="shared" si="406"/>
        <v>0</v>
      </c>
      <c r="P1030" s="165">
        <f t="shared" si="406"/>
        <v>0</v>
      </c>
      <c r="Q1030" s="165">
        <f t="shared" si="406"/>
        <v>0</v>
      </c>
      <c r="R1030" s="165">
        <f t="shared" si="406"/>
        <v>0</v>
      </c>
      <c r="S1030" s="165">
        <f t="shared" si="406"/>
        <v>0</v>
      </c>
      <c r="T1030" s="165">
        <f t="shared" si="406"/>
        <v>0</v>
      </c>
      <c r="U1030" s="165">
        <f t="shared" si="406"/>
        <v>0</v>
      </c>
      <c r="V1030" s="165">
        <f t="shared" si="406"/>
        <v>0</v>
      </c>
      <c r="W1030" s="165">
        <f t="shared" si="406"/>
        <v>0</v>
      </c>
      <c r="X1030" s="165">
        <f t="shared" si="406"/>
        <v>0</v>
      </c>
      <c r="Y1030" s="165">
        <f t="shared" si="407"/>
        <v>0</v>
      </c>
      <c r="Z1030" s="165">
        <f t="shared" si="407"/>
        <v>0</v>
      </c>
      <c r="AA1030" s="165">
        <f t="shared" si="407"/>
        <v>0</v>
      </c>
      <c r="AB1030" s="165">
        <f t="shared" si="407"/>
        <v>0</v>
      </c>
      <c r="AC1030" s="165">
        <f t="shared" si="407"/>
        <v>0</v>
      </c>
      <c r="AD1030" s="165">
        <f t="shared" si="407"/>
        <v>0</v>
      </c>
      <c r="AE1030" s="165">
        <f t="shared" si="407"/>
        <v>0</v>
      </c>
      <c r="AF1030" s="165">
        <f t="shared" si="407"/>
        <v>0</v>
      </c>
      <c r="AG1030" s="165">
        <f t="shared" si="407"/>
        <v>0</v>
      </c>
      <c r="AH1030" s="165">
        <f t="shared" si="407"/>
        <v>0</v>
      </c>
      <c r="AI1030" s="165">
        <f t="shared" si="408"/>
        <v>0</v>
      </c>
      <c r="AJ1030" s="165">
        <f t="shared" si="408"/>
        <v>0</v>
      </c>
      <c r="AK1030" s="165">
        <f t="shared" si="408"/>
        <v>0</v>
      </c>
      <c r="AL1030" s="165">
        <f t="shared" si="408"/>
        <v>0</v>
      </c>
      <c r="AM1030" s="165">
        <f t="shared" si="408"/>
        <v>0</v>
      </c>
      <c r="AN1030" s="165">
        <f t="shared" si="408"/>
        <v>0</v>
      </c>
      <c r="AO1030" s="165">
        <f t="shared" si="408"/>
        <v>0</v>
      </c>
      <c r="AP1030" s="165">
        <f t="shared" si="408"/>
        <v>0</v>
      </c>
      <c r="AQ1030" s="165">
        <f t="shared" si="408"/>
        <v>0</v>
      </c>
      <c r="AR1030" s="165">
        <f t="shared" si="408"/>
        <v>0</v>
      </c>
      <c r="AS1030" s="387">
        <f t="shared" si="392"/>
        <v>0</v>
      </c>
    </row>
    <row r="1031" spans="2:46" hidden="1" outlineLevel="2">
      <c r="B1031" s="66">
        <v>40</v>
      </c>
      <c r="D1031" s="338">
        <v>0</v>
      </c>
      <c r="E1031" s="165">
        <f t="shared" si="405"/>
        <v>0</v>
      </c>
      <c r="F1031" s="165">
        <f t="shared" si="405"/>
        <v>0</v>
      </c>
      <c r="G1031" s="165">
        <f t="shared" si="405"/>
        <v>0</v>
      </c>
      <c r="H1031" s="165">
        <f t="shared" si="405"/>
        <v>0</v>
      </c>
      <c r="I1031" s="165">
        <f t="shared" si="405"/>
        <v>0</v>
      </c>
      <c r="J1031" s="165">
        <f t="shared" si="405"/>
        <v>0</v>
      </c>
      <c r="K1031" s="165">
        <f t="shared" si="405"/>
        <v>0</v>
      </c>
      <c r="L1031" s="165">
        <f t="shared" si="405"/>
        <v>0</v>
      </c>
      <c r="M1031" s="165">
        <f t="shared" si="405"/>
        <v>0</v>
      </c>
      <c r="N1031" s="165">
        <f t="shared" si="405"/>
        <v>0</v>
      </c>
      <c r="O1031" s="165">
        <f t="shared" si="406"/>
        <v>0</v>
      </c>
      <c r="P1031" s="165">
        <f t="shared" si="406"/>
        <v>0</v>
      </c>
      <c r="Q1031" s="165">
        <f t="shared" si="406"/>
        <v>0</v>
      </c>
      <c r="R1031" s="165">
        <f t="shared" si="406"/>
        <v>0</v>
      </c>
      <c r="S1031" s="165">
        <f t="shared" si="406"/>
        <v>0</v>
      </c>
      <c r="T1031" s="165">
        <f t="shared" si="406"/>
        <v>0</v>
      </c>
      <c r="U1031" s="165">
        <f t="shared" si="406"/>
        <v>0</v>
      </c>
      <c r="V1031" s="165">
        <f t="shared" si="406"/>
        <v>0</v>
      </c>
      <c r="W1031" s="165">
        <f t="shared" si="406"/>
        <v>0</v>
      </c>
      <c r="X1031" s="165">
        <f t="shared" si="406"/>
        <v>0</v>
      </c>
      <c r="Y1031" s="165">
        <f t="shared" si="407"/>
        <v>0</v>
      </c>
      <c r="Z1031" s="165">
        <f t="shared" si="407"/>
        <v>0</v>
      </c>
      <c r="AA1031" s="165">
        <f t="shared" si="407"/>
        <v>0</v>
      </c>
      <c r="AB1031" s="165">
        <f t="shared" si="407"/>
        <v>0</v>
      </c>
      <c r="AC1031" s="165">
        <f t="shared" si="407"/>
        <v>0</v>
      </c>
      <c r="AD1031" s="165">
        <f t="shared" si="407"/>
        <v>0</v>
      </c>
      <c r="AE1031" s="165">
        <f t="shared" si="407"/>
        <v>0</v>
      </c>
      <c r="AF1031" s="165">
        <f t="shared" si="407"/>
        <v>0</v>
      </c>
      <c r="AG1031" s="165">
        <f t="shared" si="407"/>
        <v>0</v>
      </c>
      <c r="AH1031" s="165">
        <f t="shared" si="407"/>
        <v>0</v>
      </c>
      <c r="AI1031" s="165">
        <f t="shared" si="408"/>
        <v>0</v>
      </c>
      <c r="AJ1031" s="165">
        <f t="shared" si="408"/>
        <v>0</v>
      </c>
      <c r="AK1031" s="165">
        <f t="shared" si="408"/>
        <v>0</v>
      </c>
      <c r="AL1031" s="165">
        <f t="shared" si="408"/>
        <v>0</v>
      </c>
      <c r="AM1031" s="165">
        <f t="shared" si="408"/>
        <v>0</v>
      </c>
      <c r="AN1031" s="165">
        <f t="shared" si="408"/>
        <v>0</v>
      </c>
      <c r="AO1031" s="165">
        <f t="shared" si="408"/>
        <v>0</v>
      </c>
      <c r="AP1031" s="165">
        <f t="shared" si="408"/>
        <v>0</v>
      </c>
      <c r="AQ1031" s="165">
        <f t="shared" si="408"/>
        <v>0</v>
      </c>
      <c r="AR1031" s="165">
        <f t="shared" si="408"/>
        <v>0</v>
      </c>
      <c r="AS1031" s="387">
        <f t="shared" si="392"/>
        <v>0</v>
      </c>
    </row>
    <row r="1032" spans="2:46" hidden="1" outlineLevel="1" collapsed="1">
      <c r="B1032" s="378" t="str">
        <f>INV!B35</f>
        <v xml:space="preserve">3.2 - </v>
      </c>
      <c r="D1032" s="386">
        <f>INV!C35</f>
        <v>5</v>
      </c>
      <c r="E1032" s="387">
        <f t="shared" ref="E1032:AR1032" si="409">SUM(E1033:E1072)</f>
        <v>0</v>
      </c>
      <c r="F1032" s="387">
        <f t="shared" si="409"/>
        <v>0</v>
      </c>
      <c r="G1032" s="387">
        <f t="shared" si="409"/>
        <v>0</v>
      </c>
      <c r="H1032" s="387">
        <f t="shared" si="409"/>
        <v>0</v>
      </c>
      <c r="I1032" s="387">
        <f t="shared" si="409"/>
        <v>0</v>
      </c>
      <c r="J1032" s="387">
        <f t="shared" si="409"/>
        <v>0</v>
      </c>
      <c r="K1032" s="387">
        <f t="shared" si="409"/>
        <v>0</v>
      </c>
      <c r="L1032" s="387">
        <f t="shared" si="409"/>
        <v>0</v>
      </c>
      <c r="M1032" s="387">
        <f t="shared" si="409"/>
        <v>0</v>
      </c>
      <c r="N1032" s="387">
        <f t="shared" si="409"/>
        <v>0</v>
      </c>
      <c r="O1032" s="387">
        <f t="shared" si="409"/>
        <v>0</v>
      </c>
      <c r="P1032" s="387">
        <f t="shared" si="409"/>
        <v>0</v>
      </c>
      <c r="Q1032" s="387">
        <f t="shared" si="409"/>
        <v>0</v>
      </c>
      <c r="R1032" s="387">
        <f t="shared" si="409"/>
        <v>0</v>
      </c>
      <c r="S1032" s="387">
        <f t="shared" si="409"/>
        <v>0</v>
      </c>
      <c r="T1032" s="387">
        <f t="shared" si="409"/>
        <v>0</v>
      </c>
      <c r="U1032" s="387">
        <f t="shared" si="409"/>
        <v>0</v>
      </c>
      <c r="V1032" s="387">
        <f t="shared" si="409"/>
        <v>0</v>
      </c>
      <c r="W1032" s="387">
        <f t="shared" si="409"/>
        <v>0</v>
      </c>
      <c r="X1032" s="387">
        <f t="shared" si="409"/>
        <v>0</v>
      </c>
      <c r="Y1032" s="387">
        <f t="shared" si="409"/>
        <v>0</v>
      </c>
      <c r="Z1032" s="387">
        <f t="shared" si="409"/>
        <v>0</v>
      </c>
      <c r="AA1032" s="387">
        <f t="shared" si="409"/>
        <v>0</v>
      </c>
      <c r="AB1032" s="387">
        <f t="shared" si="409"/>
        <v>0</v>
      </c>
      <c r="AC1032" s="387">
        <f t="shared" si="409"/>
        <v>0</v>
      </c>
      <c r="AD1032" s="387">
        <f t="shared" si="409"/>
        <v>0</v>
      </c>
      <c r="AE1032" s="387">
        <f t="shared" si="409"/>
        <v>0</v>
      </c>
      <c r="AF1032" s="387">
        <f t="shared" si="409"/>
        <v>0</v>
      </c>
      <c r="AG1032" s="387">
        <f t="shared" si="409"/>
        <v>0</v>
      </c>
      <c r="AH1032" s="387">
        <f t="shared" si="409"/>
        <v>0</v>
      </c>
      <c r="AI1032" s="387">
        <f t="shared" si="409"/>
        <v>0</v>
      </c>
      <c r="AJ1032" s="387">
        <f t="shared" si="409"/>
        <v>0</v>
      </c>
      <c r="AK1032" s="387">
        <f t="shared" si="409"/>
        <v>0</v>
      </c>
      <c r="AL1032" s="387">
        <f t="shared" si="409"/>
        <v>0</v>
      </c>
      <c r="AM1032" s="387">
        <f t="shared" si="409"/>
        <v>0</v>
      </c>
      <c r="AN1032" s="387">
        <f t="shared" si="409"/>
        <v>0</v>
      </c>
      <c r="AO1032" s="387">
        <f t="shared" si="409"/>
        <v>0</v>
      </c>
      <c r="AP1032" s="387">
        <f t="shared" si="409"/>
        <v>0</v>
      </c>
      <c r="AQ1032" s="387">
        <f t="shared" si="409"/>
        <v>0</v>
      </c>
      <c r="AR1032" s="387">
        <f t="shared" si="409"/>
        <v>0</v>
      </c>
      <c r="AS1032" s="387">
        <f t="shared" si="392"/>
        <v>0</v>
      </c>
      <c r="AT1032" s="377" t="str">
        <f>INV!AT35</f>
        <v>Flona Três Barras</v>
      </c>
    </row>
    <row r="1033" spans="2:46" hidden="1" outlineLevel="2">
      <c r="B1033" s="66">
        <v>1</v>
      </c>
      <c r="D1033" s="338">
        <f t="array" ref="D1033:D1072">TRANSPOSE(INV!E35:AR35)</f>
        <v>0</v>
      </c>
      <c r="E1033" s="165">
        <f t="shared" ref="E1033:N1042" si="410">IF(AND(E$2=$B1033,$B1033=$C$3),$D1033,IF(AND(E$2&gt;$B1033,E$2&lt;=$D$1032+$B1033),SLN($D1033,0,IF($C$3-$B1033&gt;=$D$1032,$D$1032,$C$3-$B1033)),0))</f>
        <v>0</v>
      </c>
      <c r="F1033" s="165">
        <f t="shared" si="410"/>
        <v>0</v>
      </c>
      <c r="G1033" s="165">
        <f t="shared" si="410"/>
        <v>0</v>
      </c>
      <c r="H1033" s="165">
        <f t="shared" si="410"/>
        <v>0</v>
      </c>
      <c r="I1033" s="165">
        <f t="shared" si="410"/>
        <v>0</v>
      </c>
      <c r="J1033" s="165">
        <f t="shared" si="410"/>
        <v>0</v>
      </c>
      <c r="K1033" s="165">
        <f t="shared" si="410"/>
        <v>0</v>
      </c>
      <c r="L1033" s="165">
        <f t="shared" si="410"/>
        <v>0</v>
      </c>
      <c r="M1033" s="165">
        <f t="shared" si="410"/>
        <v>0</v>
      </c>
      <c r="N1033" s="165">
        <f t="shared" si="410"/>
        <v>0</v>
      </c>
      <c r="O1033" s="165">
        <f t="shared" ref="O1033:X1042" si="411">IF(AND(O$2=$B1033,$B1033=$C$3),$D1033,IF(AND(O$2&gt;$B1033,O$2&lt;=$D$1032+$B1033),SLN($D1033,0,IF($C$3-$B1033&gt;=$D$1032,$D$1032,$C$3-$B1033)),0))</f>
        <v>0</v>
      </c>
      <c r="P1033" s="165">
        <f t="shared" si="411"/>
        <v>0</v>
      </c>
      <c r="Q1033" s="165">
        <f t="shared" si="411"/>
        <v>0</v>
      </c>
      <c r="R1033" s="165">
        <f t="shared" si="411"/>
        <v>0</v>
      </c>
      <c r="S1033" s="165">
        <f t="shared" si="411"/>
        <v>0</v>
      </c>
      <c r="T1033" s="165">
        <f t="shared" si="411"/>
        <v>0</v>
      </c>
      <c r="U1033" s="165">
        <f t="shared" si="411"/>
        <v>0</v>
      </c>
      <c r="V1033" s="165">
        <f t="shared" si="411"/>
        <v>0</v>
      </c>
      <c r="W1033" s="165">
        <f t="shared" si="411"/>
        <v>0</v>
      </c>
      <c r="X1033" s="165">
        <f t="shared" si="411"/>
        <v>0</v>
      </c>
      <c r="Y1033" s="165">
        <f t="shared" ref="Y1033:AH1042" si="412">IF(AND(Y$2=$B1033,$B1033=$C$3),$D1033,IF(AND(Y$2&gt;$B1033,Y$2&lt;=$D$1032+$B1033),SLN($D1033,0,IF($C$3-$B1033&gt;=$D$1032,$D$1032,$C$3-$B1033)),0))</f>
        <v>0</v>
      </c>
      <c r="Z1033" s="165">
        <f t="shared" si="412"/>
        <v>0</v>
      </c>
      <c r="AA1033" s="165">
        <f t="shared" si="412"/>
        <v>0</v>
      </c>
      <c r="AB1033" s="165">
        <f t="shared" si="412"/>
        <v>0</v>
      </c>
      <c r="AC1033" s="165">
        <f t="shared" si="412"/>
        <v>0</v>
      </c>
      <c r="AD1033" s="165">
        <f t="shared" si="412"/>
        <v>0</v>
      </c>
      <c r="AE1033" s="165">
        <f t="shared" si="412"/>
        <v>0</v>
      </c>
      <c r="AF1033" s="165">
        <f t="shared" si="412"/>
        <v>0</v>
      </c>
      <c r="AG1033" s="165">
        <f t="shared" si="412"/>
        <v>0</v>
      </c>
      <c r="AH1033" s="165">
        <f t="shared" si="412"/>
        <v>0</v>
      </c>
      <c r="AI1033" s="165">
        <f t="shared" ref="AI1033:AR1042" si="413">IF(AND(AI$2=$B1033,$B1033=$C$3),$D1033,IF(AND(AI$2&gt;$B1033,AI$2&lt;=$D$1032+$B1033),SLN($D1033,0,IF($C$3-$B1033&gt;=$D$1032,$D$1032,$C$3-$B1033)),0))</f>
        <v>0</v>
      </c>
      <c r="AJ1033" s="165">
        <f t="shared" si="413"/>
        <v>0</v>
      </c>
      <c r="AK1033" s="165">
        <f t="shared" si="413"/>
        <v>0</v>
      </c>
      <c r="AL1033" s="165">
        <f t="shared" si="413"/>
        <v>0</v>
      </c>
      <c r="AM1033" s="165">
        <f t="shared" si="413"/>
        <v>0</v>
      </c>
      <c r="AN1033" s="165">
        <f t="shared" si="413"/>
        <v>0</v>
      </c>
      <c r="AO1033" s="165">
        <f t="shared" si="413"/>
        <v>0</v>
      </c>
      <c r="AP1033" s="165">
        <f t="shared" si="413"/>
        <v>0</v>
      </c>
      <c r="AQ1033" s="165">
        <f t="shared" si="413"/>
        <v>0</v>
      </c>
      <c r="AR1033" s="165">
        <f t="shared" si="413"/>
        <v>0</v>
      </c>
      <c r="AS1033" s="387">
        <f t="shared" si="392"/>
        <v>0</v>
      </c>
    </row>
    <row r="1034" spans="2:46" hidden="1" outlineLevel="2">
      <c r="B1034" s="66">
        <v>2</v>
      </c>
      <c r="D1034" s="338">
        <v>0</v>
      </c>
      <c r="E1034" s="165">
        <f t="shared" si="410"/>
        <v>0</v>
      </c>
      <c r="F1034" s="165">
        <f t="shared" si="410"/>
        <v>0</v>
      </c>
      <c r="G1034" s="165">
        <f t="shared" si="410"/>
        <v>0</v>
      </c>
      <c r="H1034" s="165">
        <f t="shared" si="410"/>
        <v>0</v>
      </c>
      <c r="I1034" s="165">
        <f t="shared" si="410"/>
        <v>0</v>
      </c>
      <c r="J1034" s="165">
        <f t="shared" si="410"/>
        <v>0</v>
      </c>
      <c r="K1034" s="165">
        <f t="shared" si="410"/>
        <v>0</v>
      </c>
      <c r="L1034" s="165">
        <f t="shared" si="410"/>
        <v>0</v>
      </c>
      <c r="M1034" s="165">
        <f t="shared" si="410"/>
        <v>0</v>
      </c>
      <c r="N1034" s="165">
        <f t="shared" si="410"/>
        <v>0</v>
      </c>
      <c r="O1034" s="165">
        <f t="shared" si="411"/>
        <v>0</v>
      </c>
      <c r="P1034" s="165">
        <f t="shared" si="411"/>
        <v>0</v>
      </c>
      <c r="Q1034" s="165">
        <f t="shared" si="411"/>
        <v>0</v>
      </c>
      <c r="R1034" s="165">
        <f t="shared" si="411"/>
        <v>0</v>
      </c>
      <c r="S1034" s="165">
        <f t="shared" si="411"/>
        <v>0</v>
      </c>
      <c r="T1034" s="165">
        <f t="shared" si="411"/>
        <v>0</v>
      </c>
      <c r="U1034" s="165">
        <f t="shared" si="411"/>
        <v>0</v>
      </c>
      <c r="V1034" s="165">
        <f t="shared" si="411"/>
        <v>0</v>
      </c>
      <c r="W1034" s="165">
        <f t="shared" si="411"/>
        <v>0</v>
      </c>
      <c r="X1034" s="165">
        <f t="shared" si="411"/>
        <v>0</v>
      </c>
      <c r="Y1034" s="165">
        <f t="shared" si="412"/>
        <v>0</v>
      </c>
      <c r="Z1034" s="165">
        <f t="shared" si="412"/>
        <v>0</v>
      </c>
      <c r="AA1034" s="165">
        <f t="shared" si="412"/>
        <v>0</v>
      </c>
      <c r="AB1034" s="165">
        <f t="shared" si="412"/>
        <v>0</v>
      </c>
      <c r="AC1034" s="165">
        <f t="shared" si="412"/>
        <v>0</v>
      </c>
      <c r="AD1034" s="165">
        <f t="shared" si="412"/>
        <v>0</v>
      </c>
      <c r="AE1034" s="165">
        <f t="shared" si="412"/>
        <v>0</v>
      </c>
      <c r="AF1034" s="165">
        <f t="shared" si="412"/>
        <v>0</v>
      </c>
      <c r="AG1034" s="165">
        <f t="shared" si="412"/>
        <v>0</v>
      </c>
      <c r="AH1034" s="165">
        <f t="shared" si="412"/>
        <v>0</v>
      </c>
      <c r="AI1034" s="165">
        <f t="shared" si="413"/>
        <v>0</v>
      </c>
      <c r="AJ1034" s="165">
        <f t="shared" si="413"/>
        <v>0</v>
      </c>
      <c r="AK1034" s="165">
        <f t="shared" si="413"/>
        <v>0</v>
      </c>
      <c r="AL1034" s="165">
        <f t="shared" si="413"/>
        <v>0</v>
      </c>
      <c r="AM1034" s="165">
        <f t="shared" si="413"/>
        <v>0</v>
      </c>
      <c r="AN1034" s="165">
        <f t="shared" si="413"/>
        <v>0</v>
      </c>
      <c r="AO1034" s="165">
        <f t="shared" si="413"/>
        <v>0</v>
      </c>
      <c r="AP1034" s="165">
        <f t="shared" si="413"/>
        <v>0</v>
      </c>
      <c r="AQ1034" s="165">
        <f t="shared" si="413"/>
        <v>0</v>
      </c>
      <c r="AR1034" s="165">
        <f t="shared" si="413"/>
        <v>0</v>
      </c>
      <c r="AS1034" s="387">
        <f t="shared" si="392"/>
        <v>0</v>
      </c>
    </row>
    <row r="1035" spans="2:46" hidden="1" outlineLevel="2">
      <c r="B1035" s="66">
        <v>3</v>
      </c>
      <c r="D1035" s="338">
        <v>0</v>
      </c>
      <c r="E1035" s="165">
        <f t="shared" si="410"/>
        <v>0</v>
      </c>
      <c r="F1035" s="165">
        <f t="shared" si="410"/>
        <v>0</v>
      </c>
      <c r="G1035" s="165">
        <f t="shared" si="410"/>
        <v>0</v>
      </c>
      <c r="H1035" s="165">
        <f t="shared" si="410"/>
        <v>0</v>
      </c>
      <c r="I1035" s="165">
        <f t="shared" si="410"/>
        <v>0</v>
      </c>
      <c r="J1035" s="165">
        <f t="shared" si="410"/>
        <v>0</v>
      </c>
      <c r="K1035" s="165">
        <f t="shared" si="410"/>
        <v>0</v>
      </c>
      <c r="L1035" s="165">
        <f t="shared" si="410"/>
        <v>0</v>
      </c>
      <c r="M1035" s="165">
        <f t="shared" si="410"/>
        <v>0</v>
      </c>
      <c r="N1035" s="165">
        <f t="shared" si="410"/>
        <v>0</v>
      </c>
      <c r="O1035" s="165">
        <f t="shared" si="411"/>
        <v>0</v>
      </c>
      <c r="P1035" s="165">
        <f t="shared" si="411"/>
        <v>0</v>
      </c>
      <c r="Q1035" s="165">
        <f t="shared" si="411"/>
        <v>0</v>
      </c>
      <c r="R1035" s="165">
        <f t="shared" si="411"/>
        <v>0</v>
      </c>
      <c r="S1035" s="165">
        <f t="shared" si="411"/>
        <v>0</v>
      </c>
      <c r="T1035" s="165">
        <f t="shared" si="411"/>
        <v>0</v>
      </c>
      <c r="U1035" s="165">
        <f t="shared" si="411"/>
        <v>0</v>
      </c>
      <c r="V1035" s="165">
        <f t="shared" si="411"/>
        <v>0</v>
      </c>
      <c r="W1035" s="165">
        <f t="shared" si="411"/>
        <v>0</v>
      </c>
      <c r="X1035" s="165">
        <f t="shared" si="411"/>
        <v>0</v>
      </c>
      <c r="Y1035" s="165">
        <f t="shared" si="412"/>
        <v>0</v>
      </c>
      <c r="Z1035" s="165">
        <f t="shared" si="412"/>
        <v>0</v>
      </c>
      <c r="AA1035" s="165">
        <f t="shared" si="412"/>
        <v>0</v>
      </c>
      <c r="AB1035" s="165">
        <f t="shared" si="412"/>
        <v>0</v>
      </c>
      <c r="AC1035" s="165">
        <f t="shared" si="412"/>
        <v>0</v>
      </c>
      <c r="AD1035" s="165">
        <f t="shared" si="412"/>
        <v>0</v>
      </c>
      <c r="AE1035" s="165">
        <f t="shared" si="412"/>
        <v>0</v>
      </c>
      <c r="AF1035" s="165">
        <f t="shared" si="412"/>
        <v>0</v>
      </c>
      <c r="AG1035" s="165">
        <f t="shared" si="412"/>
        <v>0</v>
      </c>
      <c r="AH1035" s="165">
        <f t="shared" si="412"/>
        <v>0</v>
      </c>
      <c r="AI1035" s="165">
        <f t="shared" si="413"/>
        <v>0</v>
      </c>
      <c r="AJ1035" s="165">
        <f t="shared" si="413"/>
        <v>0</v>
      </c>
      <c r="AK1035" s="165">
        <f t="shared" si="413"/>
        <v>0</v>
      </c>
      <c r="AL1035" s="165">
        <f t="shared" si="413"/>
        <v>0</v>
      </c>
      <c r="AM1035" s="165">
        <f t="shared" si="413"/>
        <v>0</v>
      </c>
      <c r="AN1035" s="165">
        <f t="shared" si="413"/>
        <v>0</v>
      </c>
      <c r="AO1035" s="165">
        <f t="shared" si="413"/>
        <v>0</v>
      </c>
      <c r="AP1035" s="165">
        <f t="shared" si="413"/>
        <v>0</v>
      </c>
      <c r="AQ1035" s="165">
        <f t="shared" si="413"/>
        <v>0</v>
      </c>
      <c r="AR1035" s="165">
        <f t="shared" si="413"/>
        <v>0</v>
      </c>
      <c r="AS1035" s="387">
        <f t="shared" si="392"/>
        <v>0</v>
      </c>
    </row>
    <row r="1036" spans="2:46" hidden="1" outlineLevel="2">
      <c r="B1036" s="66">
        <v>4</v>
      </c>
      <c r="D1036" s="338">
        <v>0</v>
      </c>
      <c r="E1036" s="165">
        <f t="shared" si="410"/>
        <v>0</v>
      </c>
      <c r="F1036" s="165">
        <f t="shared" si="410"/>
        <v>0</v>
      </c>
      <c r="G1036" s="165">
        <f t="shared" si="410"/>
        <v>0</v>
      </c>
      <c r="H1036" s="165">
        <f t="shared" si="410"/>
        <v>0</v>
      </c>
      <c r="I1036" s="165">
        <f t="shared" si="410"/>
        <v>0</v>
      </c>
      <c r="J1036" s="165">
        <f t="shared" si="410"/>
        <v>0</v>
      </c>
      <c r="K1036" s="165">
        <f t="shared" si="410"/>
        <v>0</v>
      </c>
      <c r="L1036" s="165">
        <f t="shared" si="410"/>
        <v>0</v>
      </c>
      <c r="M1036" s="165">
        <f t="shared" si="410"/>
        <v>0</v>
      </c>
      <c r="N1036" s="165">
        <f t="shared" si="410"/>
        <v>0</v>
      </c>
      <c r="O1036" s="165">
        <f t="shared" si="411"/>
        <v>0</v>
      </c>
      <c r="P1036" s="165">
        <f t="shared" si="411"/>
        <v>0</v>
      </c>
      <c r="Q1036" s="165">
        <f t="shared" si="411"/>
        <v>0</v>
      </c>
      <c r="R1036" s="165">
        <f t="shared" si="411"/>
        <v>0</v>
      </c>
      <c r="S1036" s="165">
        <f t="shared" si="411"/>
        <v>0</v>
      </c>
      <c r="T1036" s="165">
        <f t="shared" si="411"/>
        <v>0</v>
      </c>
      <c r="U1036" s="165">
        <f t="shared" si="411"/>
        <v>0</v>
      </c>
      <c r="V1036" s="165">
        <f t="shared" si="411"/>
        <v>0</v>
      </c>
      <c r="W1036" s="165">
        <f t="shared" si="411"/>
        <v>0</v>
      </c>
      <c r="X1036" s="165">
        <f t="shared" si="411"/>
        <v>0</v>
      </c>
      <c r="Y1036" s="165">
        <f t="shared" si="412"/>
        <v>0</v>
      </c>
      <c r="Z1036" s="165">
        <f t="shared" si="412"/>
        <v>0</v>
      </c>
      <c r="AA1036" s="165">
        <f t="shared" si="412"/>
        <v>0</v>
      </c>
      <c r="AB1036" s="165">
        <f t="shared" si="412"/>
        <v>0</v>
      </c>
      <c r="AC1036" s="165">
        <f t="shared" si="412"/>
        <v>0</v>
      </c>
      <c r="AD1036" s="165">
        <f t="shared" si="412"/>
        <v>0</v>
      </c>
      <c r="AE1036" s="165">
        <f t="shared" si="412"/>
        <v>0</v>
      </c>
      <c r="AF1036" s="165">
        <f t="shared" si="412"/>
        <v>0</v>
      </c>
      <c r="AG1036" s="165">
        <f t="shared" si="412"/>
        <v>0</v>
      </c>
      <c r="AH1036" s="165">
        <f t="shared" si="412"/>
        <v>0</v>
      </c>
      <c r="AI1036" s="165">
        <f t="shared" si="413"/>
        <v>0</v>
      </c>
      <c r="AJ1036" s="165">
        <f t="shared" si="413"/>
        <v>0</v>
      </c>
      <c r="AK1036" s="165">
        <f t="shared" si="413"/>
        <v>0</v>
      </c>
      <c r="AL1036" s="165">
        <f t="shared" si="413"/>
        <v>0</v>
      </c>
      <c r="AM1036" s="165">
        <f t="shared" si="413"/>
        <v>0</v>
      </c>
      <c r="AN1036" s="165">
        <f t="shared" si="413"/>
        <v>0</v>
      </c>
      <c r="AO1036" s="165">
        <f t="shared" si="413"/>
        <v>0</v>
      </c>
      <c r="AP1036" s="165">
        <f t="shared" si="413"/>
        <v>0</v>
      </c>
      <c r="AQ1036" s="165">
        <f t="shared" si="413"/>
        <v>0</v>
      </c>
      <c r="AR1036" s="165">
        <f t="shared" si="413"/>
        <v>0</v>
      </c>
      <c r="AS1036" s="387">
        <f t="shared" si="392"/>
        <v>0</v>
      </c>
    </row>
    <row r="1037" spans="2:46" hidden="1" outlineLevel="2">
      <c r="B1037" s="66">
        <v>5</v>
      </c>
      <c r="D1037" s="338">
        <v>0</v>
      </c>
      <c r="E1037" s="165">
        <f t="shared" si="410"/>
        <v>0</v>
      </c>
      <c r="F1037" s="165">
        <f t="shared" si="410"/>
        <v>0</v>
      </c>
      <c r="G1037" s="165">
        <f t="shared" si="410"/>
        <v>0</v>
      </c>
      <c r="H1037" s="165">
        <f t="shared" si="410"/>
        <v>0</v>
      </c>
      <c r="I1037" s="165">
        <f t="shared" si="410"/>
        <v>0</v>
      </c>
      <c r="J1037" s="165">
        <f t="shared" si="410"/>
        <v>0</v>
      </c>
      <c r="K1037" s="165">
        <f t="shared" si="410"/>
        <v>0</v>
      </c>
      <c r="L1037" s="165">
        <f t="shared" si="410"/>
        <v>0</v>
      </c>
      <c r="M1037" s="165">
        <f t="shared" si="410"/>
        <v>0</v>
      </c>
      <c r="N1037" s="165">
        <f t="shared" si="410"/>
        <v>0</v>
      </c>
      <c r="O1037" s="165">
        <f t="shared" si="411"/>
        <v>0</v>
      </c>
      <c r="P1037" s="165">
        <f t="shared" si="411"/>
        <v>0</v>
      </c>
      <c r="Q1037" s="165">
        <f t="shared" si="411"/>
        <v>0</v>
      </c>
      <c r="R1037" s="165">
        <f t="shared" si="411"/>
        <v>0</v>
      </c>
      <c r="S1037" s="165">
        <f t="shared" si="411"/>
        <v>0</v>
      </c>
      <c r="T1037" s="165">
        <f t="shared" si="411"/>
        <v>0</v>
      </c>
      <c r="U1037" s="165">
        <f t="shared" si="411"/>
        <v>0</v>
      </c>
      <c r="V1037" s="165">
        <f t="shared" si="411"/>
        <v>0</v>
      </c>
      <c r="W1037" s="165">
        <f t="shared" si="411"/>
        <v>0</v>
      </c>
      <c r="X1037" s="165">
        <f t="shared" si="411"/>
        <v>0</v>
      </c>
      <c r="Y1037" s="165">
        <f t="shared" si="412"/>
        <v>0</v>
      </c>
      <c r="Z1037" s="165">
        <f t="shared" si="412"/>
        <v>0</v>
      </c>
      <c r="AA1037" s="165">
        <f t="shared" si="412"/>
        <v>0</v>
      </c>
      <c r="AB1037" s="165">
        <f t="shared" si="412"/>
        <v>0</v>
      </c>
      <c r="AC1037" s="165">
        <f t="shared" si="412"/>
        <v>0</v>
      </c>
      <c r="AD1037" s="165">
        <f t="shared" si="412"/>
        <v>0</v>
      </c>
      <c r="AE1037" s="165">
        <f t="shared" si="412"/>
        <v>0</v>
      </c>
      <c r="AF1037" s="165">
        <f t="shared" si="412"/>
        <v>0</v>
      </c>
      <c r="AG1037" s="165">
        <f t="shared" si="412"/>
        <v>0</v>
      </c>
      <c r="AH1037" s="165">
        <f t="shared" si="412"/>
        <v>0</v>
      </c>
      <c r="AI1037" s="165">
        <f t="shared" si="413"/>
        <v>0</v>
      </c>
      <c r="AJ1037" s="165">
        <f t="shared" si="413"/>
        <v>0</v>
      </c>
      <c r="AK1037" s="165">
        <f t="shared" si="413"/>
        <v>0</v>
      </c>
      <c r="AL1037" s="165">
        <f t="shared" si="413"/>
        <v>0</v>
      </c>
      <c r="AM1037" s="165">
        <f t="shared" si="413"/>
        <v>0</v>
      </c>
      <c r="AN1037" s="165">
        <f t="shared" si="413"/>
        <v>0</v>
      </c>
      <c r="AO1037" s="165">
        <f t="shared" si="413"/>
        <v>0</v>
      </c>
      <c r="AP1037" s="165">
        <f t="shared" si="413"/>
        <v>0</v>
      </c>
      <c r="AQ1037" s="165">
        <f t="shared" si="413"/>
        <v>0</v>
      </c>
      <c r="AR1037" s="165">
        <f t="shared" si="413"/>
        <v>0</v>
      </c>
      <c r="AS1037" s="387">
        <f t="shared" si="392"/>
        <v>0</v>
      </c>
    </row>
    <row r="1038" spans="2:46" hidden="1" outlineLevel="2">
      <c r="B1038" s="66">
        <v>6</v>
      </c>
      <c r="D1038" s="338">
        <v>0</v>
      </c>
      <c r="E1038" s="165">
        <f t="shared" si="410"/>
        <v>0</v>
      </c>
      <c r="F1038" s="165">
        <f t="shared" si="410"/>
        <v>0</v>
      </c>
      <c r="G1038" s="165">
        <f t="shared" si="410"/>
        <v>0</v>
      </c>
      <c r="H1038" s="165">
        <f t="shared" si="410"/>
        <v>0</v>
      </c>
      <c r="I1038" s="165">
        <f t="shared" si="410"/>
        <v>0</v>
      </c>
      <c r="J1038" s="165">
        <f t="shared" si="410"/>
        <v>0</v>
      </c>
      <c r="K1038" s="165">
        <f t="shared" si="410"/>
        <v>0</v>
      </c>
      <c r="L1038" s="165">
        <f t="shared" si="410"/>
        <v>0</v>
      </c>
      <c r="M1038" s="165">
        <f t="shared" si="410"/>
        <v>0</v>
      </c>
      <c r="N1038" s="165">
        <f t="shared" si="410"/>
        <v>0</v>
      </c>
      <c r="O1038" s="165">
        <f t="shared" si="411"/>
        <v>0</v>
      </c>
      <c r="P1038" s="165">
        <f t="shared" si="411"/>
        <v>0</v>
      </c>
      <c r="Q1038" s="165">
        <f t="shared" si="411"/>
        <v>0</v>
      </c>
      <c r="R1038" s="165">
        <f t="shared" si="411"/>
        <v>0</v>
      </c>
      <c r="S1038" s="165">
        <f t="shared" si="411"/>
        <v>0</v>
      </c>
      <c r="T1038" s="165">
        <f t="shared" si="411"/>
        <v>0</v>
      </c>
      <c r="U1038" s="165">
        <f t="shared" si="411"/>
        <v>0</v>
      </c>
      <c r="V1038" s="165">
        <f t="shared" si="411"/>
        <v>0</v>
      </c>
      <c r="W1038" s="165">
        <f t="shared" si="411"/>
        <v>0</v>
      </c>
      <c r="X1038" s="165">
        <f t="shared" si="411"/>
        <v>0</v>
      </c>
      <c r="Y1038" s="165">
        <f t="shared" si="412"/>
        <v>0</v>
      </c>
      <c r="Z1038" s="165">
        <f t="shared" si="412"/>
        <v>0</v>
      </c>
      <c r="AA1038" s="165">
        <f t="shared" si="412"/>
        <v>0</v>
      </c>
      <c r="AB1038" s="165">
        <f t="shared" si="412"/>
        <v>0</v>
      </c>
      <c r="AC1038" s="165">
        <f t="shared" si="412"/>
        <v>0</v>
      </c>
      <c r="AD1038" s="165">
        <f t="shared" si="412"/>
        <v>0</v>
      </c>
      <c r="AE1038" s="165">
        <f t="shared" si="412"/>
        <v>0</v>
      </c>
      <c r="AF1038" s="165">
        <f t="shared" si="412"/>
        <v>0</v>
      </c>
      <c r="AG1038" s="165">
        <f t="shared" si="412"/>
        <v>0</v>
      </c>
      <c r="AH1038" s="165">
        <f t="shared" si="412"/>
        <v>0</v>
      </c>
      <c r="AI1038" s="165">
        <f t="shared" si="413"/>
        <v>0</v>
      </c>
      <c r="AJ1038" s="165">
        <f t="shared" si="413"/>
        <v>0</v>
      </c>
      <c r="AK1038" s="165">
        <f t="shared" si="413"/>
        <v>0</v>
      </c>
      <c r="AL1038" s="165">
        <f t="shared" si="413"/>
        <v>0</v>
      </c>
      <c r="AM1038" s="165">
        <f t="shared" si="413"/>
        <v>0</v>
      </c>
      <c r="AN1038" s="165">
        <f t="shared" si="413"/>
        <v>0</v>
      </c>
      <c r="AO1038" s="165">
        <f t="shared" si="413"/>
        <v>0</v>
      </c>
      <c r="AP1038" s="165">
        <f t="shared" si="413"/>
        <v>0</v>
      </c>
      <c r="AQ1038" s="165">
        <f t="shared" si="413"/>
        <v>0</v>
      </c>
      <c r="AR1038" s="165">
        <f t="shared" si="413"/>
        <v>0</v>
      </c>
      <c r="AS1038" s="387">
        <f t="shared" si="392"/>
        <v>0</v>
      </c>
    </row>
    <row r="1039" spans="2:46" hidden="1" outlineLevel="2">
      <c r="B1039" s="66">
        <v>7</v>
      </c>
      <c r="D1039" s="338">
        <v>0</v>
      </c>
      <c r="E1039" s="165">
        <f t="shared" si="410"/>
        <v>0</v>
      </c>
      <c r="F1039" s="165">
        <f t="shared" si="410"/>
        <v>0</v>
      </c>
      <c r="G1039" s="165">
        <f t="shared" si="410"/>
        <v>0</v>
      </c>
      <c r="H1039" s="165">
        <f t="shared" si="410"/>
        <v>0</v>
      </c>
      <c r="I1039" s="165">
        <f t="shared" si="410"/>
        <v>0</v>
      </c>
      <c r="J1039" s="165">
        <f t="shared" si="410"/>
        <v>0</v>
      </c>
      <c r="K1039" s="165">
        <f t="shared" si="410"/>
        <v>0</v>
      </c>
      <c r="L1039" s="165">
        <f t="shared" si="410"/>
        <v>0</v>
      </c>
      <c r="M1039" s="165">
        <f t="shared" si="410"/>
        <v>0</v>
      </c>
      <c r="N1039" s="165">
        <f t="shared" si="410"/>
        <v>0</v>
      </c>
      <c r="O1039" s="165">
        <f t="shared" si="411"/>
        <v>0</v>
      </c>
      <c r="P1039" s="165">
        <f t="shared" si="411"/>
        <v>0</v>
      </c>
      <c r="Q1039" s="165">
        <f t="shared" si="411"/>
        <v>0</v>
      </c>
      <c r="R1039" s="165">
        <f t="shared" si="411"/>
        <v>0</v>
      </c>
      <c r="S1039" s="165">
        <f t="shared" si="411"/>
        <v>0</v>
      </c>
      <c r="T1039" s="165">
        <f t="shared" si="411"/>
        <v>0</v>
      </c>
      <c r="U1039" s="165">
        <f t="shared" si="411"/>
        <v>0</v>
      </c>
      <c r="V1039" s="165">
        <f t="shared" si="411"/>
        <v>0</v>
      </c>
      <c r="W1039" s="165">
        <f t="shared" si="411"/>
        <v>0</v>
      </c>
      <c r="X1039" s="165">
        <f t="shared" si="411"/>
        <v>0</v>
      </c>
      <c r="Y1039" s="165">
        <f t="shared" si="412"/>
        <v>0</v>
      </c>
      <c r="Z1039" s="165">
        <f t="shared" si="412"/>
        <v>0</v>
      </c>
      <c r="AA1039" s="165">
        <f t="shared" si="412"/>
        <v>0</v>
      </c>
      <c r="AB1039" s="165">
        <f t="shared" si="412"/>
        <v>0</v>
      </c>
      <c r="AC1039" s="165">
        <f t="shared" si="412"/>
        <v>0</v>
      </c>
      <c r="AD1039" s="165">
        <f t="shared" si="412"/>
        <v>0</v>
      </c>
      <c r="AE1039" s="165">
        <f t="shared" si="412"/>
        <v>0</v>
      </c>
      <c r="AF1039" s="165">
        <f t="shared" si="412"/>
        <v>0</v>
      </c>
      <c r="AG1039" s="165">
        <f t="shared" si="412"/>
        <v>0</v>
      </c>
      <c r="AH1039" s="165">
        <f t="shared" si="412"/>
        <v>0</v>
      </c>
      <c r="AI1039" s="165">
        <f t="shared" si="413"/>
        <v>0</v>
      </c>
      <c r="AJ1039" s="165">
        <f t="shared" si="413"/>
        <v>0</v>
      </c>
      <c r="AK1039" s="165">
        <f t="shared" si="413"/>
        <v>0</v>
      </c>
      <c r="AL1039" s="165">
        <f t="shared" si="413"/>
        <v>0</v>
      </c>
      <c r="AM1039" s="165">
        <f t="shared" si="413"/>
        <v>0</v>
      </c>
      <c r="AN1039" s="165">
        <f t="shared" si="413"/>
        <v>0</v>
      </c>
      <c r="AO1039" s="165">
        <f t="shared" si="413"/>
        <v>0</v>
      </c>
      <c r="AP1039" s="165">
        <f t="shared" si="413"/>
        <v>0</v>
      </c>
      <c r="AQ1039" s="165">
        <f t="shared" si="413"/>
        <v>0</v>
      </c>
      <c r="AR1039" s="165">
        <f t="shared" si="413"/>
        <v>0</v>
      </c>
      <c r="AS1039" s="387">
        <f t="shared" si="392"/>
        <v>0</v>
      </c>
    </row>
    <row r="1040" spans="2:46" hidden="1" outlineLevel="2">
      <c r="B1040" s="66">
        <v>8</v>
      </c>
      <c r="D1040" s="338">
        <v>0</v>
      </c>
      <c r="E1040" s="165">
        <f t="shared" si="410"/>
        <v>0</v>
      </c>
      <c r="F1040" s="165">
        <f t="shared" si="410"/>
        <v>0</v>
      </c>
      <c r="G1040" s="165">
        <f t="shared" si="410"/>
        <v>0</v>
      </c>
      <c r="H1040" s="165">
        <f t="shared" si="410"/>
        <v>0</v>
      </c>
      <c r="I1040" s="165">
        <f t="shared" si="410"/>
        <v>0</v>
      </c>
      <c r="J1040" s="165">
        <f t="shared" si="410"/>
        <v>0</v>
      </c>
      <c r="K1040" s="165">
        <f t="shared" si="410"/>
        <v>0</v>
      </c>
      <c r="L1040" s="165">
        <f t="shared" si="410"/>
        <v>0</v>
      </c>
      <c r="M1040" s="165">
        <f t="shared" si="410"/>
        <v>0</v>
      </c>
      <c r="N1040" s="165">
        <f t="shared" si="410"/>
        <v>0</v>
      </c>
      <c r="O1040" s="165">
        <f t="shared" si="411"/>
        <v>0</v>
      </c>
      <c r="P1040" s="165">
        <f t="shared" si="411"/>
        <v>0</v>
      </c>
      <c r="Q1040" s="165">
        <f t="shared" si="411"/>
        <v>0</v>
      </c>
      <c r="R1040" s="165">
        <f t="shared" si="411"/>
        <v>0</v>
      </c>
      <c r="S1040" s="165">
        <f t="shared" si="411"/>
        <v>0</v>
      </c>
      <c r="T1040" s="165">
        <f t="shared" si="411"/>
        <v>0</v>
      </c>
      <c r="U1040" s="165">
        <f t="shared" si="411"/>
        <v>0</v>
      </c>
      <c r="V1040" s="165">
        <f t="shared" si="411"/>
        <v>0</v>
      </c>
      <c r="W1040" s="165">
        <f t="shared" si="411"/>
        <v>0</v>
      </c>
      <c r="X1040" s="165">
        <f t="shared" si="411"/>
        <v>0</v>
      </c>
      <c r="Y1040" s="165">
        <f t="shared" si="412"/>
        <v>0</v>
      </c>
      <c r="Z1040" s="165">
        <f t="shared" si="412"/>
        <v>0</v>
      </c>
      <c r="AA1040" s="165">
        <f t="shared" si="412"/>
        <v>0</v>
      </c>
      <c r="AB1040" s="165">
        <f t="shared" si="412"/>
        <v>0</v>
      </c>
      <c r="AC1040" s="165">
        <f t="shared" si="412"/>
        <v>0</v>
      </c>
      <c r="AD1040" s="165">
        <f t="shared" si="412"/>
        <v>0</v>
      </c>
      <c r="AE1040" s="165">
        <f t="shared" si="412"/>
        <v>0</v>
      </c>
      <c r="AF1040" s="165">
        <f t="shared" si="412"/>
        <v>0</v>
      </c>
      <c r="AG1040" s="165">
        <f t="shared" si="412"/>
        <v>0</v>
      </c>
      <c r="AH1040" s="165">
        <f t="shared" si="412"/>
        <v>0</v>
      </c>
      <c r="AI1040" s="165">
        <f t="shared" si="413"/>
        <v>0</v>
      </c>
      <c r="AJ1040" s="165">
        <f t="shared" si="413"/>
        <v>0</v>
      </c>
      <c r="AK1040" s="165">
        <f t="shared" si="413"/>
        <v>0</v>
      </c>
      <c r="AL1040" s="165">
        <f t="shared" si="413"/>
        <v>0</v>
      </c>
      <c r="AM1040" s="165">
        <f t="shared" si="413"/>
        <v>0</v>
      </c>
      <c r="AN1040" s="165">
        <f t="shared" si="413"/>
        <v>0</v>
      </c>
      <c r="AO1040" s="165">
        <f t="shared" si="413"/>
        <v>0</v>
      </c>
      <c r="AP1040" s="165">
        <f t="shared" si="413"/>
        <v>0</v>
      </c>
      <c r="AQ1040" s="165">
        <f t="shared" si="413"/>
        <v>0</v>
      </c>
      <c r="AR1040" s="165">
        <f t="shared" si="413"/>
        <v>0</v>
      </c>
      <c r="AS1040" s="387">
        <f t="shared" si="392"/>
        <v>0</v>
      </c>
    </row>
    <row r="1041" spans="2:45" hidden="1" outlineLevel="2">
      <c r="B1041" s="66">
        <v>9</v>
      </c>
      <c r="D1041" s="338">
        <v>0</v>
      </c>
      <c r="E1041" s="165">
        <f t="shared" si="410"/>
        <v>0</v>
      </c>
      <c r="F1041" s="165">
        <f t="shared" si="410"/>
        <v>0</v>
      </c>
      <c r="G1041" s="165">
        <f t="shared" si="410"/>
        <v>0</v>
      </c>
      <c r="H1041" s="165">
        <f t="shared" si="410"/>
        <v>0</v>
      </c>
      <c r="I1041" s="165">
        <f t="shared" si="410"/>
        <v>0</v>
      </c>
      <c r="J1041" s="165">
        <f t="shared" si="410"/>
        <v>0</v>
      </c>
      <c r="K1041" s="165">
        <f t="shared" si="410"/>
        <v>0</v>
      </c>
      <c r="L1041" s="165">
        <f t="shared" si="410"/>
        <v>0</v>
      </c>
      <c r="M1041" s="165">
        <f t="shared" si="410"/>
        <v>0</v>
      </c>
      <c r="N1041" s="165">
        <f t="shared" si="410"/>
        <v>0</v>
      </c>
      <c r="O1041" s="165">
        <f t="shared" si="411"/>
        <v>0</v>
      </c>
      <c r="P1041" s="165">
        <f t="shared" si="411"/>
        <v>0</v>
      </c>
      <c r="Q1041" s="165">
        <f t="shared" si="411"/>
        <v>0</v>
      </c>
      <c r="R1041" s="165">
        <f t="shared" si="411"/>
        <v>0</v>
      </c>
      <c r="S1041" s="165">
        <f t="shared" si="411"/>
        <v>0</v>
      </c>
      <c r="T1041" s="165">
        <f t="shared" si="411"/>
        <v>0</v>
      </c>
      <c r="U1041" s="165">
        <f t="shared" si="411"/>
        <v>0</v>
      </c>
      <c r="V1041" s="165">
        <f t="shared" si="411"/>
        <v>0</v>
      </c>
      <c r="W1041" s="165">
        <f t="shared" si="411"/>
        <v>0</v>
      </c>
      <c r="X1041" s="165">
        <f t="shared" si="411"/>
        <v>0</v>
      </c>
      <c r="Y1041" s="165">
        <f t="shared" si="412"/>
        <v>0</v>
      </c>
      <c r="Z1041" s="165">
        <f t="shared" si="412"/>
        <v>0</v>
      </c>
      <c r="AA1041" s="165">
        <f t="shared" si="412"/>
        <v>0</v>
      </c>
      <c r="AB1041" s="165">
        <f t="shared" si="412"/>
        <v>0</v>
      </c>
      <c r="AC1041" s="165">
        <f t="shared" si="412"/>
        <v>0</v>
      </c>
      <c r="AD1041" s="165">
        <f t="shared" si="412"/>
        <v>0</v>
      </c>
      <c r="AE1041" s="165">
        <f t="shared" si="412"/>
        <v>0</v>
      </c>
      <c r="AF1041" s="165">
        <f t="shared" si="412"/>
        <v>0</v>
      </c>
      <c r="AG1041" s="165">
        <f t="shared" si="412"/>
        <v>0</v>
      </c>
      <c r="AH1041" s="165">
        <f t="shared" si="412"/>
        <v>0</v>
      </c>
      <c r="AI1041" s="165">
        <f t="shared" si="413"/>
        <v>0</v>
      </c>
      <c r="AJ1041" s="165">
        <f t="shared" si="413"/>
        <v>0</v>
      </c>
      <c r="AK1041" s="165">
        <f t="shared" si="413"/>
        <v>0</v>
      </c>
      <c r="AL1041" s="165">
        <f t="shared" si="413"/>
        <v>0</v>
      </c>
      <c r="AM1041" s="165">
        <f t="shared" si="413"/>
        <v>0</v>
      </c>
      <c r="AN1041" s="165">
        <f t="shared" si="413"/>
        <v>0</v>
      </c>
      <c r="AO1041" s="165">
        <f t="shared" si="413"/>
        <v>0</v>
      </c>
      <c r="AP1041" s="165">
        <f t="shared" si="413"/>
        <v>0</v>
      </c>
      <c r="AQ1041" s="165">
        <f t="shared" si="413"/>
        <v>0</v>
      </c>
      <c r="AR1041" s="165">
        <f t="shared" si="413"/>
        <v>0</v>
      </c>
      <c r="AS1041" s="387">
        <f t="shared" si="392"/>
        <v>0</v>
      </c>
    </row>
    <row r="1042" spans="2:45" hidden="1" outlineLevel="2">
      <c r="B1042" s="66">
        <v>10</v>
      </c>
      <c r="D1042" s="338">
        <v>0</v>
      </c>
      <c r="E1042" s="165">
        <f t="shared" si="410"/>
        <v>0</v>
      </c>
      <c r="F1042" s="165">
        <f t="shared" si="410"/>
        <v>0</v>
      </c>
      <c r="G1042" s="165">
        <f t="shared" si="410"/>
        <v>0</v>
      </c>
      <c r="H1042" s="165">
        <f t="shared" si="410"/>
        <v>0</v>
      </c>
      <c r="I1042" s="165">
        <f t="shared" si="410"/>
        <v>0</v>
      </c>
      <c r="J1042" s="165">
        <f t="shared" si="410"/>
        <v>0</v>
      </c>
      <c r="K1042" s="165">
        <f t="shared" si="410"/>
        <v>0</v>
      </c>
      <c r="L1042" s="165">
        <f t="shared" si="410"/>
        <v>0</v>
      </c>
      <c r="M1042" s="165">
        <f t="shared" si="410"/>
        <v>0</v>
      </c>
      <c r="N1042" s="165">
        <f t="shared" si="410"/>
        <v>0</v>
      </c>
      <c r="O1042" s="165">
        <f t="shared" si="411"/>
        <v>0</v>
      </c>
      <c r="P1042" s="165">
        <f t="shared" si="411"/>
        <v>0</v>
      </c>
      <c r="Q1042" s="165">
        <f t="shared" si="411"/>
        <v>0</v>
      </c>
      <c r="R1042" s="165">
        <f t="shared" si="411"/>
        <v>0</v>
      </c>
      <c r="S1042" s="165">
        <f t="shared" si="411"/>
        <v>0</v>
      </c>
      <c r="T1042" s="165">
        <f t="shared" si="411"/>
        <v>0</v>
      </c>
      <c r="U1042" s="165">
        <f t="shared" si="411"/>
        <v>0</v>
      </c>
      <c r="V1042" s="165">
        <f t="shared" si="411"/>
        <v>0</v>
      </c>
      <c r="W1042" s="165">
        <f t="shared" si="411"/>
        <v>0</v>
      </c>
      <c r="X1042" s="165">
        <f t="shared" si="411"/>
        <v>0</v>
      </c>
      <c r="Y1042" s="165">
        <f t="shared" si="412"/>
        <v>0</v>
      </c>
      <c r="Z1042" s="165">
        <f t="shared" si="412"/>
        <v>0</v>
      </c>
      <c r="AA1042" s="165">
        <f t="shared" si="412"/>
        <v>0</v>
      </c>
      <c r="AB1042" s="165">
        <f t="shared" si="412"/>
        <v>0</v>
      </c>
      <c r="AC1042" s="165">
        <f t="shared" si="412"/>
        <v>0</v>
      </c>
      <c r="AD1042" s="165">
        <f t="shared" si="412"/>
        <v>0</v>
      </c>
      <c r="AE1042" s="165">
        <f t="shared" si="412"/>
        <v>0</v>
      </c>
      <c r="AF1042" s="165">
        <f t="shared" si="412"/>
        <v>0</v>
      </c>
      <c r="AG1042" s="165">
        <f t="shared" si="412"/>
        <v>0</v>
      </c>
      <c r="AH1042" s="165">
        <f t="shared" si="412"/>
        <v>0</v>
      </c>
      <c r="AI1042" s="165">
        <f t="shared" si="413"/>
        <v>0</v>
      </c>
      <c r="AJ1042" s="165">
        <f t="shared" si="413"/>
        <v>0</v>
      </c>
      <c r="AK1042" s="165">
        <f t="shared" si="413"/>
        <v>0</v>
      </c>
      <c r="AL1042" s="165">
        <f t="shared" si="413"/>
        <v>0</v>
      </c>
      <c r="AM1042" s="165">
        <f t="shared" si="413"/>
        <v>0</v>
      </c>
      <c r="AN1042" s="165">
        <f t="shared" si="413"/>
        <v>0</v>
      </c>
      <c r="AO1042" s="165">
        <f t="shared" si="413"/>
        <v>0</v>
      </c>
      <c r="AP1042" s="165">
        <f t="shared" si="413"/>
        <v>0</v>
      </c>
      <c r="AQ1042" s="165">
        <f t="shared" si="413"/>
        <v>0</v>
      </c>
      <c r="AR1042" s="165">
        <f t="shared" si="413"/>
        <v>0</v>
      </c>
      <c r="AS1042" s="387">
        <f t="shared" si="392"/>
        <v>0</v>
      </c>
    </row>
    <row r="1043" spans="2:45" hidden="1" outlineLevel="2">
      <c r="B1043" s="66">
        <v>11</v>
      </c>
      <c r="D1043" s="338">
        <v>0</v>
      </c>
      <c r="E1043" s="165">
        <f t="shared" ref="E1043:N1052" si="414">IF(AND(E$2=$B1043,$B1043=$C$3),$D1043,IF(AND(E$2&gt;$B1043,E$2&lt;=$D$1032+$B1043),SLN($D1043,0,IF($C$3-$B1043&gt;=$D$1032,$D$1032,$C$3-$B1043)),0))</f>
        <v>0</v>
      </c>
      <c r="F1043" s="165">
        <f t="shared" si="414"/>
        <v>0</v>
      </c>
      <c r="G1043" s="165">
        <f t="shared" si="414"/>
        <v>0</v>
      </c>
      <c r="H1043" s="165">
        <f t="shared" si="414"/>
        <v>0</v>
      </c>
      <c r="I1043" s="165">
        <f t="shared" si="414"/>
        <v>0</v>
      </c>
      <c r="J1043" s="165">
        <f t="shared" si="414"/>
        <v>0</v>
      </c>
      <c r="K1043" s="165">
        <f t="shared" si="414"/>
        <v>0</v>
      </c>
      <c r="L1043" s="165">
        <f t="shared" si="414"/>
        <v>0</v>
      </c>
      <c r="M1043" s="165">
        <f t="shared" si="414"/>
        <v>0</v>
      </c>
      <c r="N1043" s="165">
        <f t="shared" si="414"/>
        <v>0</v>
      </c>
      <c r="O1043" s="165">
        <f t="shared" ref="O1043:X1052" si="415">IF(AND(O$2=$B1043,$B1043=$C$3),$D1043,IF(AND(O$2&gt;$B1043,O$2&lt;=$D$1032+$B1043),SLN($D1043,0,IF($C$3-$B1043&gt;=$D$1032,$D$1032,$C$3-$B1043)),0))</f>
        <v>0</v>
      </c>
      <c r="P1043" s="165">
        <f t="shared" si="415"/>
        <v>0</v>
      </c>
      <c r="Q1043" s="165">
        <f t="shared" si="415"/>
        <v>0</v>
      </c>
      <c r="R1043" s="165">
        <f t="shared" si="415"/>
        <v>0</v>
      </c>
      <c r="S1043" s="165">
        <f t="shared" si="415"/>
        <v>0</v>
      </c>
      <c r="T1043" s="165">
        <f t="shared" si="415"/>
        <v>0</v>
      </c>
      <c r="U1043" s="165">
        <f t="shared" si="415"/>
        <v>0</v>
      </c>
      <c r="V1043" s="165">
        <f t="shared" si="415"/>
        <v>0</v>
      </c>
      <c r="W1043" s="165">
        <f t="shared" si="415"/>
        <v>0</v>
      </c>
      <c r="X1043" s="165">
        <f t="shared" si="415"/>
        <v>0</v>
      </c>
      <c r="Y1043" s="165">
        <f t="shared" ref="Y1043:AH1052" si="416">IF(AND(Y$2=$B1043,$B1043=$C$3),$D1043,IF(AND(Y$2&gt;$B1043,Y$2&lt;=$D$1032+$B1043),SLN($D1043,0,IF($C$3-$B1043&gt;=$D$1032,$D$1032,$C$3-$B1043)),0))</f>
        <v>0</v>
      </c>
      <c r="Z1043" s="165">
        <f t="shared" si="416"/>
        <v>0</v>
      </c>
      <c r="AA1043" s="165">
        <f t="shared" si="416"/>
        <v>0</v>
      </c>
      <c r="AB1043" s="165">
        <f t="shared" si="416"/>
        <v>0</v>
      </c>
      <c r="AC1043" s="165">
        <f t="shared" si="416"/>
        <v>0</v>
      </c>
      <c r="AD1043" s="165">
        <f t="shared" si="416"/>
        <v>0</v>
      </c>
      <c r="AE1043" s="165">
        <f t="shared" si="416"/>
        <v>0</v>
      </c>
      <c r="AF1043" s="165">
        <f t="shared" si="416"/>
        <v>0</v>
      </c>
      <c r="AG1043" s="165">
        <f t="shared" si="416"/>
        <v>0</v>
      </c>
      <c r="AH1043" s="165">
        <f t="shared" si="416"/>
        <v>0</v>
      </c>
      <c r="AI1043" s="165">
        <f t="shared" ref="AI1043:AR1052" si="417">IF(AND(AI$2=$B1043,$B1043=$C$3),$D1043,IF(AND(AI$2&gt;$B1043,AI$2&lt;=$D$1032+$B1043),SLN($D1043,0,IF($C$3-$B1043&gt;=$D$1032,$D$1032,$C$3-$B1043)),0))</f>
        <v>0</v>
      </c>
      <c r="AJ1043" s="165">
        <f t="shared" si="417"/>
        <v>0</v>
      </c>
      <c r="AK1043" s="165">
        <f t="shared" si="417"/>
        <v>0</v>
      </c>
      <c r="AL1043" s="165">
        <f t="shared" si="417"/>
        <v>0</v>
      </c>
      <c r="AM1043" s="165">
        <f t="shared" si="417"/>
        <v>0</v>
      </c>
      <c r="AN1043" s="165">
        <f t="shared" si="417"/>
        <v>0</v>
      </c>
      <c r="AO1043" s="165">
        <f t="shared" si="417"/>
        <v>0</v>
      </c>
      <c r="AP1043" s="165">
        <f t="shared" si="417"/>
        <v>0</v>
      </c>
      <c r="AQ1043" s="165">
        <f t="shared" si="417"/>
        <v>0</v>
      </c>
      <c r="AR1043" s="165">
        <f t="shared" si="417"/>
        <v>0</v>
      </c>
      <c r="AS1043" s="387">
        <f t="shared" si="392"/>
        <v>0</v>
      </c>
    </row>
    <row r="1044" spans="2:45" hidden="1" outlineLevel="2">
      <c r="B1044" s="66">
        <v>12</v>
      </c>
      <c r="D1044" s="338">
        <v>0</v>
      </c>
      <c r="E1044" s="165">
        <f t="shared" si="414"/>
        <v>0</v>
      </c>
      <c r="F1044" s="165">
        <f t="shared" si="414"/>
        <v>0</v>
      </c>
      <c r="G1044" s="165">
        <f t="shared" si="414"/>
        <v>0</v>
      </c>
      <c r="H1044" s="165">
        <f t="shared" si="414"/>
        <v>0</v>
      </c>
      <c r="I1044" s="165">
        <f t="shared" si="414"/>
        <v>0</v>
      </c>
      <c r="J1044" s="165">
        <f t="shared" si="414"/>
        <v>0</v>
      </c>
      <c r="K1044" s="165">
        <f t="shared" si="414"/>
        <v>0</v>
      </c>
      <c r="L1044" s="165">
        <f t="shared" si="414"/>
        <v>0</v>
      </c>
      <c r="M1044" s="165">
        <f t="shared" si="414"/>
        <v>0</v>
      </c>
      <c r="N1044" s="165">
        <f t="shared" si="414"/>
        <v>0</v>
      </c>
      <c r="O1044" s="165">
        <f t="shared" si="415"/>
        <v>0</v>
      </c>
      <c r="P1044" s="165">
        <f t="shared" si="415"/>
        <v>0</v>
      </c>
      <c r="Q1044" s="165">
        <f t="shared" si="415"/>
        <v>0</v>
      </c>
      <c r="R1044" s="165">
        <f t="shared" si="415"/>
        <v>0</v>
      </c>
      <c r="S1044" s="165">
        <f t="shared" si="415"/>
        <v>0</v>
      </c>
      <c r="T1044" s="165">
        <f t="shared" si="415"/>
        <v>0</v>
      </c>
      <c r="U1044" s="165">
        <f t="shared" si="415"/>
        <v>0</v>
      </c>
      <c r="V1044" s="165">
        <f t="shared" si="415"/>
        <v>0</v>
      </c>
      <c r="W1044" s="165">
        <f t="shared" si="415"/>
        <v>0</v>
      </c>
      <c r="X1044" s="165">
        <f t="shared" si="415"/>
        <v>0</v>
      </c>
      <c r="Y1044" s="165">
        <f t="shared" si="416"/>
        <v>0</v>
      </c>
      <c r="Z1044" s="165">
        <f t="shared" si="416"/>
        <v>0</v>
      </c>
      <c r="AA1044" s="165">
        <f t="shared" si="416"/>
        <v>0</v>
      </c>
      <c r="AB1044" s="165">
        <f t="shared" si="416"/>
        <v>0</v>
      </c>
      <c r="AC1044" s="165">
        <f t="shared" si="416"/>
        <v>0</v>
      </c>
      <c r="AD1044" s="165">
        <f t="shared" si="416"/>
        <v>0</v>
      </c>
      <c r="AE1044" s="165">
        <f t="shared" si="416"/>
        <v>0</v>
      </c>
      <c r="AF1044" s="165">
        <f t="shared" si="416"/>
        <v>0</v>
      </c>
      <c r="AG1044" s="165">
        <f t="shared" si="416"/>
        <v>0</v>
      </c>
      <c r="AH1044" s="165">
        <f t="shared" si="416"/>
        <v>0</v>
      </c>
      <c r="AI1044" s="165">
        <f t="shared" si="417"/>
        <v>0</v>
      </c>
      <c r="AJ1044" s="165">
        <f t="shared" si="417"/>
        <v>0</v>
      </c>
      <c r="AK1044" s="165">
        <f t="shared" si="417"/>
        <v>0</v>
      </c>
      <c r="AL1044" s="165">
        <f t="shared" si="417"/>
        <v>0</v>
      </c>
      <c r="AM1044" s="165">
        <f t="shared" si="417"/>
        <v>0</v>
      </c>
      <c r="AN1044" s="165">
        <f t="shared" si="417"/>
        <v>0</v>
      </c>
      <c r="AO1044" s="165">
        <f t="shared" si="417"/>
        <v>0</v>
      </c>
      <c r="AP1044" s="165">
        <f t="shared" si="417"/>
        <v>0</v>
      </c>
      <c r="AQ1044" s="165">
        <f t="shared" si="417"/>
        <v>0</v>
      </c>
      <c r="AR1044" s="165">
        <f t="shared" si="417"/>
        <v>0</v>
      </c>
      <c r="AS1044" s="387">
        <f t="shared" si="392"/>
        <v>0</v>
      </c>
    </row>
    <row r="1045" spans="2:45" hidden="1" outlineLevel="2">
      <c r="B1045" s="66">
        <v>13</v>
      </c>
      <c r="D1045" s="338">
        <v>0</v>
      </c>
      <c r="E1045" s="165">
        <f t="shared" si="414"/>
        <v>0</v>
      </c>
      <c r="F1045" s="165">
        <f t="shared" si="414"/>
        <v>0</v>
      </c>
      <c r="G1045" s="165">
        <f t="shared" si="414"/>
        <v>0</v>
      </c>
      <c r="H1045" s="165">
        <f t="shared" si="414"/>
        <v>0</v>
      </c>
      <c r="I1045" s="165">
        <f t="shared" si="414"/>
        <v>0</v>
      </c>
      <c r="J1045" s="165">
        <f t="shared" si="414"/>
        <v>0</v>
      </c>
      <c r="K1045" s="165">
        <f t="shared" si="414"/>
        <v>0</v>
      </c>
      <c r="L1045" s="165">
        <f t="shared" si="414"/>
        <v>0</v>
      </c>
      <c r="M1045" s="165">
        <f t="shared" si="414"/>
        <v>0</v>
      </c>
      <c r="N1045" s="165">
        <f t="shared" si="414"/>
        <v>0</v>
      </c>
      <c r="O1045" s="165">
        <f t="shared" si="415"/>
        <v>0</v>
      </c>
      <c r="P1045" s="165">
        <f t="shared" si="415"/>
        <v>0</v>
      </c>
      <c r="Q1045" s="165">
        <f t="shared" si="415"/>
        <v>0</v>
      </c>
      <c r="R1045" s="165">
        <f t="shared" si="415"/>
        <v>0</v>
      </c>
      <c r="S1045" s="165">
        <f t="shared" si="415"/>
        <v>0</v>
      </c>
      <c r="T1045" s="165">
        <f t="shared" si="415"/>
        <v>0</v>
      </c>
      <c r="U1045" s="165">
        <f t="shared" si="415"/>
        <v>0</v>
      </c>
      <c r="V1045" s="165">
        <f t="shared" si="415"/>
        <v>0</v>
      </c>
      <c r="W1045" s="165">
        <f t="shared" si="415"/>
        <v>0</v>
      </c>
      <c r="X1045" s="165">
        <f t="shared" si="415"/>
        <v>0</v>
      </c>
      <c r="Y1045" s="165">
        <f t="shared" si="416"/>
        <v>0</v>
      </c>
      <c r="Z1045" s="165">
        <f t="shared" si="416"/>
        <v>0</v>
      </c>
      <c r="AA1045" s="165">
        <f t="shared" si="416"/>
        <v>0</v>
      </c>
      <c r="AB1045" s="165">
        <f t="shared" si="416"/>
        <v>0</v>
      </c>
      <c r="AC1045" s="165">
        <f t="shared" si="416"/>
        <v>0</v>
      </c>
      <c r="AD1045" s="165">
        <f t="shared" si="416"/>
        <v>0</v>
      </c>
      <c r="AE1045" s="165">
        <f t="shared" si="416"/>
        <v>0</v>
      </c>
      <c r="AF1045" s="165">
        <f t="shared" si="416"/>
        <v>0</v>
      </c>
      <c r="AG1045" s="165">
        <f t="shared" si="416"/>
        <v>0</v>
      </c>
      <c r="AH1045" s="165">
        <f t="shared" si="416"/>
        <v>0</v>
      </c>
      <c r="AI1045" s="165">
        <f t="shared" si="417"/>
        <v>0</v>
      </c>
      <c r="AJ1045" s="165">
        <f t="shared" si="417"/>
        <v>0</v>
      </c>
      <c r="AK1045" s="165">
        <f t="shared" si="417"/>
        <v>0</v>
      </c>
      <c r="AL1045" s="165">
        <f t="shared" si="417"/>
        <v>0</v>
      </c>
      <c r="AM1045" s="165">
        <f t="shared" si="417"/>
        <v>0</v>
      </c>
      <c r="AN1045" s="165">
        <f t="shared" si="417"/>
        <v>0</v>
      </c>
      <c r="AO1045" s="165">
        <f t="shared" si="417"/>
        <v>0</v>
      </c>
      <c r="AP1045" s="165">
        <f t="shared" si="417"/>
        <v>0</v>
      </c>
      <c r="AQ1045" s="165">
        <f t="shared" si="417"/>
        <v>0</v>
      </c>
      <c r="AR1045" s="165">
        <f t="shared" si="417"/>
        <v>0</v>
      </c>
      <c r="AS1045" s="387">
        <f t="shared" si="392"/>
        <v>0</v>
      </c>
    </row>
    <row r="1046" spans="2:45" hidden="1" outlineLevel="2">
      <c r="B1046" s="66">
        <v>14</v>
      </c>
      <c r="D1046" s="338">
        <v>0</v>
      </c>
      <c r="E1046" s="165">
        <f t="shared" si="414"/>
        <v>0</v>
      </c>
      <c r="F1046" s="165">
        <f t="shared" si="414"/>
        <v>0</v>
      </c>
      <c r="G1046" s="165">
        <f t="shared" si="414"/>
        <v>0</v>
      </c>
      <c r="H1046" s="165">
        <f t="shared" si="414"/>
        <v>0</v>
      </c>
      <c r="I1046" s="165">
        <f t="shared" si="414"/>
        <v>0</v>
      </c>
      <c r="J1046" s="165">
        <f t="shared" si="414"/>
        <v>0</v>
      </c>
      <c r="K1046" s="165">
        <f t="shared" si="414"/>
        <v>0</v>
      </c>
      <c r="L1046" s="165">
        <f t="shared" si="414"/>
        <v>0</v>
      </c>
      <c r="M1046" s="165">
        <f t="shared" si="414"/>
        <v>0</v>
      </c>
      <c r="N1046" s="165">
        <f t="shared" si="414"/>
        <v>0</v>
      </c>
      <c r="O1046" s="165">
        <f t="shared" si="415"/>
        <v>0</v>
      </c>
      <c r="P1046" s="165">
        <f t="shared" si="415"/>
        <v>0</v>
      </c>
      <c r="Q1046" s="165">
        <f t="shared" si="415"/>
        <v>0</v>
      </c>
      <c r="R1046" s="165">
        <f t="shared" si="415"/>
        <v>0</v>
      </c>
      <c r="S1046" s="165">
        <f t="shared" si="415"/>
        <v>0</v>
      </c>
      <c r="T1046" s="165">
        <f t="shared" si="415"/>
        <v>0</v>
      </c>
      <c r="U1046" s="165">
        <f t="shared" si="415"/>
        <v>0</v>
      </c>
      <c r="V1046" s="165">
        <f t="shared" si="415"/>
        <v>0</v>
      </c>
      <c r="W1046" s="165">
        <f t="shared" si="415"/>
        <v>0</v>
      </c>
      <c r="X1046" s="165">
        <f t="shared" si="415"/>
        <v>0</v>
      </c>
      <c r="Y1046" s="165">
        <f t="shared" si="416"/>
        <v>0</v>
      </c>
      <c r="Z1046" s="165">
        <f t="shared" si="416"/>
        <v>0</v>
      </c>
      <c r="AA1046" s="165">
        <f t="shared" si="416"/>
        <v>0</v>
      </c>
      <c r="AB1046" s="165">
        <f t="shared" si="416"/>
        <v>0</v>
      </c>
      <c r="AC1046" s="165">
        <f t="shared" si="416"/>
        <v>0</v>
      </c>
      <c r="AD1046" s="165">
        <f t="shared" si="416"/>
        <v>0</v>
      </c>
      <c r="AE1046" s="165">
        <f t="shared" si="416"/>
        <v>0</v>
      </c>
      <c r="AF1046" s="165">
        <f t="shared" si="416"/>
        <v>0</v>
      </c>
      <c r="AG1046" s="165">
        <f t="shared" si="416"/>
        <v>0</v>
      </c>
      <c r="AH1046" s="165">
        <f t="shared" si="416"/>
        <v>0</v>
      </c>
      <c r="AI1046" s="165">
        <f t="shared" si="417"/>
        <v>0</v>
      </c>
      <c r="AJ1046" s="165">
        <f t="shared" si="417"/>
        <v>0</v>
      </c>
      <c r="AK1046" s="165">
        <f t="shared" si="417"/>
        <v>0</v>
      </c>
      <c r="AL1046" s="165">
        <f t="shared" si="417"/>
        <v>0</v>
      </c>
      <c r="AM1046" s="165">
        <f t="shared" si="417"/>
        <v>0</v>
      </c>
      <c r="AN1046" s="165">
        <f t="shared" si="417"/>
        <v>0</v>
      </c>
      <c r="AO1046" s="165">
        <f t="shared" si="417"/>
        <v>0</v>
      </c>
      <c r="AP1046" s="165">
        <f t="shared" si="417"/>
        <v>0</v>
      </c>
      <c r="AQ1046" s="165">
        <f t="shared" si="417"/>
        <v>0</v>
      </c>
      <c r="AR1046" s="165">
        <f t="shared" si="417"/>
        <v>0</v>
      </c>
      <c r="AS1046" s="387">
        <f t="shared" si="392"/>
        <v>0</v>
      </c>
    </row>
    <row r="1047" spans="2:45" hidden="1" outlineLevel="2">
      <c r="B1047" s="66">
        <v>15</v>
      </c>
      <c r="D1047" s="338">
        <v>0</v>
      </c>
      <c r="E1047" s="165">
        <f t="shared" si="414"/>
        <v>0</v>
      </c>
      <c r="F1047" s="165">
        <f t="shared" si="414"/>
        <v>0</v>
      </c>
      <c r="G1047" s="165">
        <f t="shared" si="414"/>
        <v>0</v>
      </c>
      <c r="H1047" s="165">
        <f t="shared" si="414"/>
        <v>0</v>
      </c>
      <c r="I1047" s="165">
        <f t="shared" si="414"/>
        <v>0</v>
      </c>
      <c r="J1047" s="165">
        <f t="shared" si="414"/>
        <v>0</v>
      </c>
      <c r="K1047" s="165">
        <f t="shared" si="414"/>
        <v>0</v>
      </c>
      <c r="L1047" s="165">
        <f t="shared" si="414"/>
        <v>0</v>
      </c>
      <c r="M1047" s="165">
        <f t="shared" si="414"/>
        <v>0</v>
      </c>
      <c r="N1047" s="165">
        <f t="shared" si="414"/>
        <v>0</v>
      </c>
      <c r="O1047" s="165">
        <f t="shared" si="415"/>
        <v>0</v>
      </c>
      <c r="P1047" s="165">
        <f t="shared" si="415"/>
        <v>0</v>
      </c>
      <c r="Q1047" s="165">
        <f t="shared" si="415"/>
        <v>0</v>
      </c>
      <c r="R1047" s="165">
        <f t="shared" si="415"/>
        <v>0</v>
      </c>
      <c r="S1047" s="165">
        <f t="shared" si="415"/>
        <v>0</v>
      </c>
      <c r="T1047" s="165">
        <f t="shared" si="415"/>
        <v>0</v>
      </c>
      <c r="U1047" s="165">
        <f t="shared" si="415"/>
        <v>0</v>
      </c>
      <c r="V1047" s="165">
        <f t="shared" si="415"/>
        <v>0</v>
      </c>
      <c r="W1047" s="165">
        <f t="shared" si="415"/>
        <v>0</v>
      </c>
      <c r="X1047" s="165">
        <f t="shared" si="415"/>
        <v>0</v>
      </c>
      <c r="Y1047" s="165">
        <f t="shared" si="416"/>
        <v>0</v>
      </c>
      <c r="Z1047" s="165">
        <f t="shared" si="416"/>
        <v>0</v>
      </c>
      <c r="AA1047" s="165">
        <f t="shared" si="416"/>
        <v>0</v>
      </c>
      <c r="AB1047" s="165">
        <f t="shared" si="416"/>
        <v>0</v>
      </c>
      <c r="AC1047" s="165">
        <f t="shared" si="416"/>
        <v>0</v>
      </c>
      <c r="AD1047" s="165">
        <f t="shared" si="416"/>
        <v>0</v>
      </c>
      <c r="AE1047" s="165">
        <f t="shared" si="416"/>
        <v>0</v>
      </c>
      <c r="AF1047" s="165">
        <f t="shared" si="416"/>
        <v>0</v>
      </c>
      <c r="AG1047" s="165">
        <f t="shared" si="416"/>
        <v>0</v>
      </c>
      <c r="AH1047" s="165">
        <f t="shared" si="416"/>
        <v>0</v>
      </c>
      <c r="AI1047" s="165">
        <f t="shared" si="417"/>
        <v>0</v>
      </c>
      <c r="AJ1047" s="165">
        <f t="shared" si="417"/>
        <v>0</v>
      </c>
      <c r="AK1047" s="165">
        <f t="shared" si="417"/>
        <v>0</v>
      </c>
      <c r="AL1047" s="165">
        <f t="shared" si="417"/>
        <v>0</v>
      </c>
      <c r="AM1047" s="165">
        <f t="shared" si="417"/>
        <v>0</v>
      </c>
      <c r="AN1047" s="165">
        <f t="shared" si="417"/>
        <v>0</v>
      </c>
      <c r="AO1047" s="165">
        <f t="shared" si="417"/>
        <v>0</v>
      </c>
      <c r="AP1047" s="165">
        <f t="shared" si="417"/>
        <v>0</v>
      </c>
      <c r="AQ1047" s="165">
        <f t="shared" si="417"/>
        <v>0</v>
      </c>
      <c r="AR1047" s="165">
        <f t="shared" si="417"/>
        <v>0</v>
      </c>
      <c r="AS1047" s="387">
        <f t="shared" si="392"/>
        <v>0</v>
      </c>
    </row>
    <row r="1048" spans="2:45" hidden="1" outlineLevel="2">
      <c r="B1048" s="66">
        <v>16</v>
      </c>
      <c r="D1048" s="338">
        <v>0</v>
      </c>
      <c r="E1048" s="165">
        <f t="shared" si="414"/>
        <v>0</v>
      </c>
      <c r="F1048" s="165">
        <f t="shared" si="414"/>
        <v>0</v>
      </c>
      <c r="G1048" s="165">
        <f t="shared" si="414"/>
        <v>0</v>
      </c>
      <c r="H1048" s="165">
        <f t="shared" si="414"/>
        <v>0</v>
      </c>
      <c r="I1048" s="165">
        <f t="shared" si="414"/>
        <v>0</v>
      </c>
      <c r="J1048" s="165">
        <f t="shared" si="414"/>
        <v>0</v>
      </c>
      <c r="K1048" s="165">
        <f t="shared" si="414"/>
        <v>0</v>
      </c>
      <c r="L1048" s="165">
        <f t="shared" si="414"/>
        <v>0</v>
      </c>
      <c r="M1048" s="165">
        <f t="shared" si="414"/>
        <v>0</v>
      </c>
      <c r="N1048" s="165">
        <f t="shared" si="414"/>
        <v>0</v>
      </c>
      <c r="O1048" s="165">
        <f t="shared" si="415"/>
        <v>0</v>
      </c>
      <c r="P1048" s="165">
        <f t="shared" si="415"/>
        <v>0</v>
      </c>
      <c r="Q1048" s="165">
        <f t="shared" si="415"/>
        <v>0</v>
      </c>
      <c r="R1048" s="165">
        <f t="shared" si="415"/>
        <v>0</v>
      </c>
      <c r="S1048" s="165">
        <f t="shared" si="415"/>
        <v>0</v>
      </c>
      <c r="T1048" s="165">
        <f t="shared" si="415"/>
        <v>0</v>
      </c>
      <c r="U1048" s="165">
        <f t="shared" si="415"/>
        <v>0</v>
      </c>
      <c r="V1048" s="165">
        <f t="shared" si="415"/>
        <v>0</v>
      </c>
      <c r="W1048" s="165">
        <f t="shared" si="415"/>
        <v>0</v>
      </c>
      <c r="X1048" s="165">
        <f t="shared" si="415"/>
        <v>0</v>
      </c>
      <c r="Y1048" s="165">
        <f t="shared" si="416"/>
        <v>0</v>
      </c>
      <c r="Z1048" s="165">
        <f t="shared" si="416"/>
        <v>0</v>
      </c>
      <c r="AA1048" s="165">
        <f t="shared" si="416"/>
        <v>0</v>
      </c>
      <c r="AB1048" s="165">
        <f t="shared" si="416"/>
        <v>0</v>
      </c>
      <c r="AC1048" s="165">
        <f t="shared" si="416"/>
        <v>0</v>
      </c>
      <c r="AD1048" s="165">
        <f t="shared" si="416"/>
        <v>0</v>
      </c>
      <c r="AE1048" s="165">
        <f t="shared" si="416"/>
        <v>0</v>
      </c>
      <c r="AF1048" s="165">
        <f t="shared" si="416"/>
        <v>0</v>
      </c>
      <c r="AG1048" s="165">
        <f t="shared" si="416"/>
        <v>0</v>
      </c>
      <c r="AH1048" s="165">
        <f t="shared" si="416"/>
        <v>0</v>
      </c>
      <c r="AI1048" s="165">
        <f t="shared" si="417"/>
        <v>0</v>
      </c>
      <c r="AJ1048" s="165">
        <f t="shared" si="417"/>
        <v>0</v>
      </c>
      <c r="AK1048" s="165">
        <f t="shared" si="417"/>
        <v>0</v>
      </c>
      <c r="AL1048" s="165">
        <f t="shared" si="417"/>
        <v>0</v>
      </c>
      <c r="AM1048" s="165">
        <f t="shared" si="417"/>
        <v>0</v>
      </c>
      <c r="AN1048" s="165">
        <f t="shared" si="417"/>
        <v>0</v>
      </c>
      <c r="AO1048" s="165">
        <f t="shared" si="417"/>
        <v>0</v>
      </c>
      <c r="AP1048" s="165">
        <f t="shared" si="417"/>
        <v>0</v>
      </c>
      <c r="AQ1048" s="165">
        <f t="shared" si="417"/>
        <v>0</v>
      </c>
      <c r="AR1048" s="165">
        <f t="shared" si="417"/>
        <v>0</v>
      </c>
      <c r="AS1048" s="387">
        <f t="shared" si="392"/>
        <v>0</v>
      </c>
    </row>
    <row r="1049" spans="2:45" hidden="1" outlineLevel="2">
      <c r="B1049" s="66">
        <v>17</v>
      </c>
      <c r="D1049" s="338">
        <v>0</v>
      </c>
      <c r="E1049" s="165">
        <f t="shared" si="414"/>
        <v>0</v>
      </c>
      <c r="F1049" s="165">
        <f t="shared" si="414"/>
        <v>0</v>
      </c>
      <c r="G1049" s="165">
        <f t="shared" si="414"/>
        <v>0</v>
      </c>
      <c r="H1049" s="165">
        <f t="shared" si="414"/>
        <v>0</v>
      </c>
      <c r="I1049" s="165">
        <f t="shared" si="414"/>
        <v>0</v>
      </c>
      <c r="J1049" s="165">
        <f t="shared" si="414"/>
        <v>0</v>
      </c>
      <c r="K1049" s="165">
        <f t="shared" si="414"/>
        <v>0</v>
      </c>
      <c r="L1049" s="165">
        <f t="shared" si="414"/>
        <v>0</v>
      </c>
      <c r="M1049" s="165">
        <f t="shared" si="414"/>
        <v>0</v>
      </c>
      <c r="N1049" s="165">
        <f t="shared" si="414"/>
        <v>0</v>
      </c>
      <c r="O1049" s="165">
        <f t="shared" si="415"/>
        <v>0</v>
      </c>
      <c r="P1049" s="165">
        <f t="shared" si="415"/>
        <v>0</v>
      </c>
      <c r="Q1049" s="165">
        <f t="shared" si="415"/>
        <v>0</v>
      </c>
      <c r="R1049" s="165">
        <f t="shared" si="415"/>
        <v>0</v>
      </c>
      <c r="S1049" s="165">
        <f t="shared" si="415"/>
        <v>0</v>
      </c>
      <c r="T1049" s="165">
        <f t="shared" si="415"/>
        <v>0</v>
      </c>
      <c r="U1049" s="165">
        <f t="shared" si="415"/>
        <v>0</v>
      </c>
      <c r="V1049" s="165">
        <f t="shared" si="415"/>
        <v>0</v>
      </c>
      <c r="W1049" s="165">
        <f t="shared" si="415"/>
        <v>0</v>
      </c>
      <c r="X1049" s="165">
        <f t="shared" si="415"/>
        <v>0</v>
      </c>
      <c r="Y1049" s="165">
        <f t="shared" si="416"/>
        <v>0</v>
      </c>
      <c r="Z1049" s="165">
        <f t="shared" si="416"/>
        <v>0</v>
      </c>
      <c r="AA1049" s="165">
        <f t="shared" si="416"/>
        <v>0</v>
      </c>
      <c r="AB1049" s="165">
        <f t="shared" si="416"/>
        <v>0</v>
      </c>
      <c r="AC1049" s="165">
        <f t="shared" si="416"/>
        <v>0</v>
      </c>
      <c r="AD1049" s="165">
        <f t="shared" si="416"/>
        <v>0</v>
      </c>
      <c r="AE1049" s="165">
        <f t="shared" si="416"/>
        <v>0</v>
      </c>
      <c r="AF1049" s="165">
        <f t="shared" si="416"/>
        <v>0</v>
      </c>
      <c r="AG1049" s="165">
        <f t="shared" si="416"/>
        <v>0</v>
      </c>
      <c r="AH1049" s="165">
        <f t="shared" si="416"/>
        <v>0</v>
      </c>
      <c r="AI1049" s="165">
        <f t="shared" si="417"/>
        <v>0</v>
      </c>
      <c r="AJ1049" s="165">
        <f t="shared" si="417"/>
        <v>0</v>
      </c>
      <c r="AK1049" s="165">
        <f t="shared" si="417"/>
        <v>0</v>
      </c>
      <c r="AL1049" s="165">
        <f t="shared" si="417"/>
        <v>0</v>
      </c>
      <c r="AM1049" s="165">
        <f t="shared" si="417"/>
        <v>0</v>
      </c>
      <c r="AN1049" s="165">
        <f t="shared" si="417"/>
        <v>0</v>
      </c>
      <c r="AO1049" s="165">
        <f t="shared" si="417"/>
        <v>0</v>
      </c>
      <c r="AP1049" s="165">
        <f t="shared" si="417"/>
        <v>0</v>
      </c>
      <c r="AQ1049" s="165">
        <f t="shared" si="417"/>
        <v>0</v>
      </c>
      <c r="AR1049" s="165">
        <f t="shared" si="417"/>
        <v>0</v>
      </c>
      <c r="AS1049" s="387">
        <f t="shared" si="392"/>
        <v>0</v>
      </c>
    </row>
    <row r="1050" spans="2:45" hidden="1" outlineLevel="2">
      <c r="B1050" s="66">
        <v>18</v>
      </c>
      <c r="D1050" s="338">
        <v>0</v>
      </c>
      <c r="E1050" s="165">
        <f t="shared" si="414"/>
        <v>0</v>
      </c>
      <c r="F1050" s="165">
        <f t="shared" si="414"/>
        <v>0</v>
      </c>
      <c r="G1050" s="165">
        <f t="shared" si="414"/>
        <v>0</v>
      </c>
      <c r="H1050" s="165">
        <f t="shared" si="414"/>
        <v>0</v>
      </c>
      <c r="I1050" s="165">
        <f t="shared" si="414"/>
        <v>0</v>
      </c>
      <c r="J1050" s="165">
        <f t="shared" si="414"/>
        <v>0</v>
      </c>
      <c r="K1050" s="165">
        <f t="shared" si="414"/>
        <v>0</v>
      </c>
      <c r="L1050" s="165">
        <f t="shared" si="414"/>
        <v>0</v>
      </c>
      <c r="M1050" s="165">
        <f t="shared" si="414"/>
        <v>0</v>
      </c>
      <c r="N1050" s="165">
        <f t="shared" si="414"/>
        <v>0</v>
      </c>
      <c r="O1050" s="165">
        <f t="shared" si="415"/>
        <v>0</v>
      </c>
      <c r="P1050" s="165">
        <f t="shared" si="415"/>
        <v>0</v>
      </c>
      <c r="Q1050" s="165">
        <f t="shared" si="415"/>
        <v>0</v>
      </c>
      <c r="R1050" s="165">
        <f t="shared" si="415"/>
        <v>0</v>
      </c>
      <c r="S1050" s="165">
        <f t="shared" si="415"/>
        <v>0</v>
      </c>
      <c r="T1050" s="165">
        <f t="shared" si="415"/>
        <v>0</v>
      </c>
      <c r="U1050" s="165">
        <f t="shared" si="415"/>
        <v>0</v>
      </c>
      <c r="V1050" s="165">
        <f t="shared" si="415"/>
        <v>0</v>
      </c>
      <c r="W1050" s="165">
        <f t="shared" si="415"/>
        <v>0</v>
      </c>
      <c r="X1050" s="165">
        <f t="shared" si="415"/>
        <v>0</v>
      </c>
      <c r="Y1050" s="165">
        <f t="shared" si="416"/>
        <v>0</v>
      </c>
      <c r="Z1050" s="165">
        <f t="shared" si="416"/>
        <v>0</v>
      </c>
      <c r="AA1050" s="165">
        <f t="shared" si="416"/>
        <v>0</v>
      </c>
      <c r="AB1050" s="165">
        <f t="shared" si="416"/>
        <v>0</v>
      </c>
      <c r="AC1050" s="165">
        <f t="shared" si="416"/>
        <v>0</v>
      </c>
      <c r="AD1050" s="165">
        <f t="shared" si="416"/>
        <v>0</v>
      </c>
      <c r="AE1050" s="165">
        <f t="shared" si="416"/>
        <v>0</v>
      </c>
      <c r="AF1050" s="165">
        <f t="shared" si="416"/>
        <v>0</v>
      </c>
      <c r="AG1050" s="165">
        <f t="shared" si="416"/>
        <v>0</v>
      </c>
      <c r="AH1050" s="165">
        <f t="shared" si="416"/>
        <v>0</v>
      </c>
      <c r="AI1050" s="165">
        <f t="shared" si="417"/>
        <v>0</v>
      </c>
      <c r="AJ1050" s="165">
        <f t="shared" si="417"/>
        <v>0</v>
      </c>
      <c r="AK1050" s="165">
        <f t="shared" si="417"/>
        <v>0</v>
      </c>
      <c r="AL1050" s="165">
        <f t="shared" si="417"/>
        <v>0</v>
      </c>
      <c r="AM1050" s="165">
        <f t="shared" si="417"/>
        <v>0</v>
      </c>
      <c r="AN1050" s="165">
        <f t="shared" si="417"/>
        <v>0</v>
      </c>
      <c r="AO1050" s="165">
        <f t="shared" si="417"/>
        <v>0</v>
      </c>
      <c r="AP1050" s="165">
        <f t="shared" si="417"/>
        <v>0</v>
      </c>
      <c r="AQ1050" s="165">
        <f t="shared" si="417"/>
        <v>0</v>
      </c>
      <c r="AR1050" s="165">
        <f t="shared" si="417"/>
        <v>0</v>
      </c>
      <c r="AS1050" s="387">
        <f t="shared" si="392"/>
        <v>0</v>
      </c>
    </row>
    <row r="1051" spans="2:45" hidden="1" outlineLevel="2">
      <c r="B1051" s="66">
        <v>19</v>
      </c>
      <c r="D1051" s="338">
        <v>0</v>
      </c>
      <c r="E1051" s="165">
        <f t="shared" si="414"/>
        <v>0</v>
      </c>
      <c r="F1051" s="165">
        <f t="shared" si="414"/>
        <v>0</v>
      </c>
      <c r="G1051" s="165">
        <f t="shared" si="414"/>
        <v>0</v>
      </c>
      <c r="H1051" s="165">
        <f t="shared" si="414"/>
        <v>0</v>
      </c>
      <c r="I1051" s="165">
        <f t="shared" si="414"/>
        <v>0</v>
      </c>
      <c r="J1051" s="165">
        <f t="shared" si="414"/>
        <v>0</v>
      </c>
      <c r="K1051" s="165">
        <f t="shared" si="414"/>
        <v>0</v>
      </c>
      <c r="L1051" s="165">
        <f t="shared" si="414"/>
        <v>0</v>
      </c>
      <c r="M1051" s="165">
        <f t="shared" si="414"/>
        <v>0</v>
      </c>
      <c r="N1051" s="165">
        <f t="shared" si="414"/>
        <v>0</v>
      </c>
      <c r="O1051" s="165">
        <f t="shared" si="415"/>
        <v>0</v>
      </c>
      <c r="P1051" s="165">
        <f t="shared" si="415"/>
        <v>0</v>
      </c>
      <c r="Q1051" s="165">
        <f t="shared" si="415"/>
        <v>0</v>
      </c>
      <c r="R1051" s="165">
        <f t="shared" si="415"/>
        <v>0</v>
      </c>
      <c r="S1051" s="165">
        <f t="shared" si="415"/>
        <v>0</v>
      </c>
      <c r="T1051" s="165">
        <f t="shared" si="415"/>
        <v>0</v>
      </c>
      <c r="U1051" s="165">
        <f t="shared" si="415"/>
        <v>0</v>
      </c>
      <c r="V1051" s="165">
        <f t="shared" si="415"/>
        <v>0</v>
      </c>
      <c r="W1051" s="165">
        <f t="shared" si="415"/>
        <v>0</v>
      </c>
      <c r="X1051" s="165">
        <f t="shared" si="415"/>
        <v>0</v>
      </c>
      <c r="Y1051" s="165">
        <f t="shared" si="416"/>
        <v>0</v>
      </c>
      <c r="Z1051" s="165">
        <f t="shared" si="416"/>
        <v>0</v>
      </c>
      <c r="AA1051" s="165">
        <f t="shared" si="416"/>
        <v>0</v>
      </c>
      <c r="AB1051" s="165">
        <f t="shared" si="416"/>
        <v>0</v>
      </c>
      <c r="AC1051" s="165">
        <f t="shared" si="416"/>
        <v>0</v>
      </c>
      <c r="AD1051" s="165">
        <f t="shared" si="416"/>
        <v>0</v>
      </c>
      <c r="AE1051" s="165">
        <f t="shared" si="416"/>
        <v>0</v>
      </c>
      <c r="AF1051" s="165">
        <f t="shared" si="416"/>
        <v>0</v>
      </c>
      <c r="AG1051" s="165">
        <f t="shared" si="416"/>
        <v>0</v>
      </c>
      <c r="AH1051" s="165">
        <f t="shared" si="416"/>
        <v>0</v>
      </c>
      <c r="AI1051" s="165">
        <f t="shared" si="417"/>
        <v>0</v>
      </c>
      <c r="AJ1051" s="165">
        <f t="shared" si="417"/>
        <v>0</v>
      </c>
      <c r="AK1051" s="165">
        <f t="shared" si="417"/>
        <v>0</v>
      </c>
      <c r="AL1051" s="165">
        <f t="shared" si="417"/>
        <v>0</v>
      </c>
      <c r="AM1051" s="165">
        <f t="shared" si="417"/>
        <v>0</v>
      </c>
      <c r="AN1051" s="165">
        <f t="shared" si="417"/>
        <v>0</v>
      </c>
      <c r="AO1051" s="165">
        <f t="shared" si="417"/>
        <v>0</v>
      </c>
      <c r="AP1051" s="165">
        <f t="shared" si="417"/>
        <v>0</v>
      </c>
      <c r="AQ1051" s="165">
        <f t="shared" si="417"/>
        <v>0</v>
      </c>
      <c r="AR1051" s="165">
        <f t="shared" si="417"/>
        <v>0</v>
      </c>
      <c r="AS1051" s="387">
        <f t="shared" si="392"/>
        <v>0</v>
      </c>
    </row>
    <row r="1052" spans="2:45" hidden="1" outlineLevel="2">
      <c r="B1052" s="66">
        <v>20</v>
      </c>
      <c r="D1052" s="338">
        <v>0</v>
      </c>
      <c r="E1052" s="165">
        <f t="shared" si="414"/>
        <v>0</v>
      </c>
      <c r="F1052" s="165">
        <f t="shared" si="414"/>
        <v>0</v>
      </c>
      <c r="G1052" s="165">
        <f t="shared" si="414"/>
        <v>0</v>
      </c>
      <c r="H1052" s="165">
        <f t="shared" si="414"/>
        <v>0</v>
      </c>
      <c r="I1052" s="165">
        <f t="shared" si="414"/>
        <v>0</v>
      </c>
      <c r="J1052" s="165">
        <f t="shared" si="414"/>
        <v>0</v>
      </c>
      <c r="K1052" s="165">
        <f t="shared" si="414"/>
        <v>0</v>
      </c>
      <c r="L1052" s="165">
        <f t="shared" si="414"/>
        <v>0</v>
      </c>
      <c r="M1052" s="165">
        <f t="shared" si="414"/>
        <v>0</v>
      </c>
      <c r="N1052" s="165">
        <f t="shared" si="414"/>
        <v>0</v>
      </c>
      <c r="O1052" s="165">
        <f t="shared" si="415"/>
        <v>0</v>
      </c>
      <c r="P1052" s="165">
        <f t="shared" si="415"/>
        <v>0</v>
      </c>
      <c r="Q1052" s="165">
        <f t="shared" si="415"/>
        <v>0</v>
      </c>
      <c r="R1052" s="165">
        <f t="shared" si="415"/>
        <v>0</v>
      </c>
      <c r="S1052" s="165">
        <f t="shared" si="415"/>
        <v>0</v>
      </c>
      <c r="T1052" s="165">
        <f t="shared" si="415"/>
        <v>0</v>
      </c>
      <c r="U1052" s="165">
        <f t="shared" si="415"/>
        <v>0</v>
      </c>
      <c r="V1052" s="165">
        <f t="shared" si="415"/>
        <v>0</v>
      </c>
      <c r="W1052" s="165">
        <f t="shared" si="415"/>
        <v>0</v>
      </c>
      <c r="X1052" s="165">
        <f t="shared" si="415"/>
        <v>0</v>
      </c>
      <c r="Y1052" s="165">
        <f t="shared" si="416"/>
        <v>0</v>
      </c>
      <c r="Z1052" s="165">
        <f t="shared" si="416"/>
        <v>0</v>
      </c>
      <c r="AA1052" s="165">
        <f t="shared" si="416"/>
        <v>0</v>
      </c>
      <c r="AB1052" s="165">
        <f t="shared" si="416"/>
        <v>0</v>
      </c>
      <c r="AC1052" s="165">
        <f t="shared" si="416"/>
        <v>0</v>
      </c>
      <c r="AD1052" s="165">
        <f t="shared" si="416"/>
        <v>0</v>
      </c>
      <c r="AE1052" s="165">
        <f t="shared" si="416"/>
        <v>0</v>
      </c>
      <c r="AF1052" s="165">
        <f t="shared" si="416"/>
        <v>0</v>
      </c>
      <c r="AG1052" s="165">
        <f t="shared" si="416"/>
        <v>0</v>
      </c>
      <c r="AH1052" s="165">
        <f t="shared" si="416"/>
        <v>0</v>
      </c>
      <c r="AI1052" s="165">
        <f t="shared" si="417"/>
        <v>0</v>
      </c>
      <c r="AJ1052" s="165">
        <f t="shared" si="417"/>
        <v>0</v>
      </c>
      <c r="AK1052" s="165">
        <f t="shared" si="417"/>
        <v>0</v>
      </c>
      <c r="AL1052" s="165">
        <f t="shared" si="417"/>
        <v>0</v>
      </c>
      <c r="AM1052" s="165">
        <f t="shared" si="417"/>
        <v>0</v>
      </c>
      <c r="AN1052" s="165">
        <f t="shared" si="417"/>
        <v>0</v>
      </c>
      <c r="AO1052" s="165">
        <f t="shared" si="417"/>
        <v>0</v>
      </c>
      <c r="AP1052" s="165">
        <f t="shared" si="417"/>
        <v>0</v>
      </c>
      <c r="AQ1052" s="165">
        <f t="shared" si="417"/>
        <v>0</v>
      </c>
      <c r="AR1052" s="165">
        <f t="shared" si="417"/>
        <v>0</v>
      </c>
      <c r="AS1052" s="387">
        <f t="shared" si="392"/>
        <v>0</v>
      </c>
    </row>
    <row r="1053" spans="2:45" hidden="1" outlineLevel="2">
      <c r="B1053" s="66">
        <v>21</v>
      </c>
      <c r="D1053" s="338">
        <v>0</v>
      </c>
      <c r="E1053" s="165">
        <f t="shared" ref="E1053:N1062" si="418">IF(AND(E$2=$B1053,$B1053=$C$3),$D1053,IF(AND(E$2&gt;$B1053,E$2&lt;=$D$1032+$B1053),SLN($D1053,0,IF($C$3-$B1053&gt;=$D$1032,$D$1032,$C$3-$B1053)),0))</f>
        <v>0</v>
      </c>
      <c r="F1053" s="165">
        <f t="shared" si="418"/>
        <v>0</v>
      </c>
      <c r="G1053" s="165">
        <f t="shared" si="418"/>
        <v>0</v>
      </c>
      <c r="H1053" s="165">
        <f t="shared" si="418"/>
        <v>0</v>
      </c>
      <c r="I1053" s="165">
        <f t="shared" si="418"/>
        <v>0</v>
      </c>
      <c r="J1053" s="165">
        <f t="shared" si="418"/>
        <v>0</v>
      </c>
      <c r="K1053" s="165">
        <f t="shared" si="418"/>
        <v>0</v>
      </c>
      <c r="L1053" s="165">
        <f t="shared" si="418"/>
        <v>0</v>
      </c>
      <c r="M1053" s="165">
        <f t="shared" si="418"/>
        <v>0</v>
      </c>
      <c r="N1053" s="165">
        <f t="shared" si="418"/>
        <v>0</v>
      </c>
      <c r="O1053" s="165">
        <f t="shared" ref="O1053:X1062" si="419">IF(AND(O$2=$B1053,$B1053=$C$3),$D1053,IF(AND(O$2&gt;$B1053,O$2&lt;=$D$1032+$B1053),SLN($D1053,0,IF($C$3-$B1053&gt;=$D$1032,$D$1032,$C$3-$B1053)),0))</f>
        <v>0</v>
      </c>
      <c r="P1053" s="165">
        <f t="shared" si="419"/>
        <v>0</v>
      </c>
      <c r="Q1053" s="165">
        <f t="shared" si="419"/>
        <v>0</v>
      </c>
      <c r="R1053" s="165">
        <f t="shared" si="419"/>
        <v>0</v>
      </c>
      <c r="S1053" s="165">
        <f t="shared" si="419"/>
        <v>0</v>
      </c>
      <c r="T1053" s="165">
        <f t="shared" si="419"/>
        <v>0</v>
      </c>
      <c r="U1053" s="165">
        <f t="shared" si="419"/>
        <v>0</v>
      </c>
      <c r="V1053" s="165">
        <f t="shared" si="419"/>
        <v>0</v>
      </c>
      <c r="W1053" s="165">
        <f t="shared" si="419"/>
        <v>0</v>
      </c>
      <c r="X1053" s="165">
        <f t="shared" si="419"/>
        <v>0</v>
      </c>
      <c r="Y1053" s="165">
        <f t="shared" ref="Y1053:AH1062" si="420">IF(AND(Y$2=$B1053,$B1053=$C$3),$D1053,IF(AND(Y$2&gt;$B1053,Y$2&lt;=$D$1032+$B1053),SLN($D1053,0,IF($C$3-$B1053&gt;=$D$1032,$D$1032,$C$3-$B1053)),0))</f>
        <v>0</v>
      </c>
      <c r="Z1053" s="165">
        <f t="shared" si="420"/>
        <v>0</v>
      </c>
      <c r="AA1053" s="165">
        <f t="shared" si="420"/>
        <v>0</v>
      </c>
      <c r="AB1053" s="165">
        <f t="shared" si="420"/>
        <v>0</v>
      </c>
      <c r="AC1053" s="165">
        <f t="shared" si="420"/>
        <v>0</v>
      </c>
      <c r="AD1053" s="165">
        <f t="shared" si="420"/>
        <v>0</v>
      </c>
      <c r="AE1053" s="165">
        <f t="shared" si="420"/>
        <v>0</v>
      </c>
      <c r="AF1053" s="165">
        <f t="shared" si="420"/>
        <v>0</v>
      </c>
      <c r="AG1053" s="165">
        <f t="shared" si="420"/>
        <v>0</v>
      </c>
      <c r="AH1053" s="165">
        <f t="shared" si="420"/>
        <v>0</v>
      </c>
      <c r="AI1053" s="165">
        <f t="shared" ref="AI1053:AR1062" si="421">IF(AND(AI$2=$B1053,$B1053=$C$3),$D1053,IF(AND(AI$2&gt;$B1053,AI$2&lt;=$D$1032+$B1053),SLN($D1053,0,IF($C$3-$B1053&gt;=$D$1032,$D$1032,$C$3-$B1053)),0))</f>
        <v>0</v>
      </c>
      <c r="AJ1053" s="165">
        <f t="shared" si="421"/>
        <v>0</v>
      </c>
      <c r="AK1053" s="165">
        <f t="shared" si="421"/>
        <v>0</v>
      </c>
      <c r="AL1053" s="165">
        <f t="shared" si="421"/>
        <v>0</v>
      </c>
      <c r="AM1053" s="165">
        <f t="shared" si="421"/>
        <v>0</v>
      </c>
      <c r="AN1053" s="165">
        <f t="shared" si="421"/>
        <v>0</v>
      </c>
      <c r="AO1053" s="165">
        <f t="shared" si="421"/>
        <v>0</v>
      </c>
      <c r="AP1053" s="165">
        <f t="shared" si="421"/>
        <v>0</v>
      </c>
      <c r="AQ1053" s="165">
        <f t="shared" si="421"/>
        <v>0</v>
      </c>
      <c r="AR1053" s="165">
        <f t="shared" si="421"/>
        <v>0</v>
      </c>
      <c r="AS1053" s="387">
        <f t="shared" si="392"/>
        <v>0</v>
      </c>
    </row>
    <row r="1054" spans="2:45" hidden="1" outlineLevel="2">
      <c r="B1054" s="66">
        <v>22</v>
      </c>
      <c r="D1054" s="338">
        <v>0</v>
      </c>
      <c r="E1054" s="165">
        <f t="shared" si="418"/>
        <v>0</v>
      </c>
      <c r="F1054" s="165">
        <f t="shared" si="418"/>
        <v>0</v>
      </c>
      <c r="G1054" s="165">
        <f t="shared" si="418"/>
        <v>0</v>
      </c>
      <c r="H1054" s="165">
        <f t="shared" si="418"/>
        <v>0</v>
      </c>
      <c r="I1054" s="165">
        <f t="shared" si="418"/>
        <v>0</v>
      </c>
      <c r="J1054" s="165">
        <f t="shared" si="418"/>
        <v>0</v>
      </c>
      <c r="K1054" s="165">
        <f t="shared" si="418"/>
        <v>0</v>
      </c>
      <c r="L1054" s="165">
        <f t="shared" si="418"/>
        <v>0</v>
      </c>
      <c r="M1054" s="165">
        <f t="shared" si="418"/>
        <v>0</v>
      </c>
      <c r="N1054" s="165">
        <f t="shared" si="418"/>
        <v>0</v>
      </c>
      <c r="O1054" s="165">
        <f t="shared" si="419"/>
        <v>0</v>
      </c>
      <c r="P1054" s="165">
        <f t="shared" si="419"/>
        <v>0</v>
      </c>
      <c r="Q1054" s="165">
        <f t="shared" si="419"/>
        <v>0</v>
      </c>
      <c r="R1054" s="165">
        <f t="shared" si="419"/>
        <v>0</v>
      </c>
      <c r="S1054" s="165">
        <f t="shared" si="419"/>
        <v>0</v>
      </c>
      <c r="T1054" s="165">
        <f t="shared" si="419"/>
        <v>0</v>
      </c>
      <c r="U1054" s="165">
        <f t="shared" si="419"/>
        <v>0</v>
      </c>
      <c r="V1054" s="165">
        <f t="shared" si="419"/>
        <v>0</v>
      </c>
      <c r="W1054" s="165">
        <f t="shared" si="419"/>
        <v>0</v>
      </c>
      <c r="X1054" s="165">
        <f t="shared" si="419"/>
        <v>0</v>
      </c>
      <c r="Y1054" s="165">
        <f t="shared" si="420"/>
        <v>0</v>
      </c>
      <c r="Z1054" s="165">
        <f t="shared" si="420"/>
        <v>0</v>
      </c>
      <c r="AA1054" s="165">
        <f t="shared" si="420"/>
        <v>0</v>
      </c>
      <c r="AB1054" s="165">
        <f t="shared" si="420"/>
        <v>0</v>
      </c>
      <c r="AC1054" s="165">
        <f t="shared" si="420"/>
        <v>0</v>
      </c>
      <c r="AD1054" s="165">
        <f t="shared" si="420"/>
        <v>0</v>
      </c>
      <c r="AE1054" s="165">
        <f t="shared" si="420"/>
        <v>0</v>
      </c>
      <c r="AF1054" s="165">
        <f t="shared" si="420"/>
        <v>0</v>
      </c>
      <c r="AG1054" s="165">
        <f t="shared" si="420"/>
        <v>0</v>
      </c>
      <c r="AH1054" s="165">
        <f t="shared" si="420"/>
        <v>0</v>
      </c>
      <c r="AI1054" s="165">
        <f t="shared" si="421"/>
        <v>0</v>
      </c>
      <c r="AJ1054" s="165">
        <f t="shared" si="421"/>
        <v>0</v>
      </c>
      <c r="AK1054" s="165">
        <f t="shared" si="421"/>
        <v>0</v>
      </c>
      <c r="AL1054" s="165">
        <f t="shared" si="421"/>
        <v>0</v>
      </c>
      <c r="AM1054" s="165">
        <f t="shared" si="421"/>
        <v>0</v>
      </c>
      <c r="AN1054" s="165">
        <f t="shared" si="421"/>
        <v>0</v>
      </c>
      <c r="AO1054" s="165">
        <f t="shared" si="421"/>
        <v>0</v>
      </c>
      <c r="AP1054" s="165">
        <f t="shared" si="421"/>
        <v>0</v>
      </c>
      <c r="AQ1054" s="165">
        <f t="shared" si="421"/>
        <v>0</v>
      </c>
      <c r="AR1054" s="165">
        <f t="shared" si="421"/>
        <v>0</v>
      </c>
      <c r="AS1054" s="387">
        <f t="shared" si="392"/>
        <v>0</v>
      </c>
    </row>
    <row r="1055" spans="2:45" hidden="1" outlineLevel="2">
      <c r="B1055" s="66">
        <v>23</v>
      </c>
      <c r="D1055" s="338">
        <v>0</v>
      </c>
      <c r="E1055" s="165">
        <f t="shared" si="418"/>
        <v>0</v>
      </c>
      <c r="F1055" s="165">
        <f t="shared" si="418"/>
        <v>0</v>
      </c>
      <c r="G1055" s="165">
        <f t="shared" si="418"/>
        <v>0</v>
      </c>
      <c r="H1055" s="165">
        <f t="shared" si="418"/>
        <v>0</v>
      </c>
      <c r="I1055" s="165">
        <f t="shared" si="418"/>
        <v>0</v>
      </c>
      <c r="J1055" s="165">
        <f t="shared" si="418"/>
        <v>0</v>
      </c>
      <c r="K1055" s="165">
        <f t="shared" si="418"/>
        <v>0</v>
      </c>
      <c r="L1055" s="165">
        <f t="shared" si="418"/>
        <v>0</v>
      </c>
      <c r="M1055" s="165">
        <f t="shared" si="418"/>
        <v>0</v>
      </c>
      <c r="N1055" s="165">
        <f t="shared" si="418"/>
        <v>0</v>
      </c>
      <c r="O1055" s="165">
        <f t="shared" si="419"/>
        <v>0</v>
      </c>
      <c r="P1055" s="165">
        <f t="shared" si="419"/>
        <v>0</v>
      </c>
      <c r="Q1055" s="165">
        <f t="shared" si="419"/>
        <v>0</v>
      </c>
      <c r="R1055" s="165">
        <f t="shared" si="419"/>
        <v>0</v>
      </c>
      <c r="S1055" s="165">
        <f t="shared" si="419"/>
        <v>0</v>
      </c>
      <c r="T1055" s="165">
        <f t="shared" si="419"/>
        <v>0</v>
      </c>
      <c r="U1055" s="165">
        <f t="shared" si="419"/>
        <v>0</v>
      </c>
      <c r="V1055" s="165">
        <f t="shared" si="419"/>
        <v>0</v>
      </c>
      <c r="W1055" s="165">
        <f t="shared" si="419"/>
        <v>0</v>
      </c>
      <c r="X1055" s="165">
        <f t="shared" si="419"/>
        <v>0</v>
      </c>
      <c r="Y1055" s="165">
        <f t="shared" si="420"/>
        <v>0</v>
      </c>
      <c r="Z1055" s="165">
        <f t="shared" si="420"/>
        <v>0</v>
      </c>
      <c r="AA1055" s="165">
        <f t="shared" si="420"/>
        <v>0</v>
      </c>
      <c r="AB1055" s="165">
        <f t="shared" si="420"/>
        <v>0</v>
      </c>
      <c r="AC1055" s="165">
        <f t="shared" si="420"/>
        <v>0</v>
      </c>
      <c r="AD1055" s="165">
        <f t="shared" si="420"/>
        <v>0</v>
      </c>
      <c r="AE1055" s="165">
        <f t="shared" si="420"/>
        <v>0</v>
      </c>
      <c r="AF1055" s="165">
        <f t="shared" si="420"/>
        <v>0</v>
      </c>
      <c r="AG1055" s="165">
        <f t="shared" si="420"/>
        <v>0</v>
      </c>
      <c r="AH1055" s="165">
        <f t="shared" si="420"/>
        <v>0</v>
      </c>
      <c r="AI1055" s="165">
        <f t="shared" si="421"/>
        <v>0</v>
      </c>
      <c r="AJ1055" s="165">
        <f t="shared" si="421"/>
        <v>0</v>
      </c>
      <c r="AK1055" s="165">
        <f t="shared" si="421"/>
        <v>0</v>
      </c>
      <c r="AL1055" s="165">
        <f t="shared" si="421"/>
        <v>0</v>
      </c>
      <c r="AM1055" s="165">
        <f t="shared" si="421"/>
        <v>0</v>
      </c>
      <c r="AN1055" s="165">
        <f t="shared" si="421"/>
        <v>0</v>
      </c>
      <c r="AO1055" s="165">
        <f t="shared" si="421"/>
        <v>0</v>
      </c>
      <c r="AP1055" s="165">
        <f t="shared" si="421"/>
        <v>0</v>
      </c>
      <c r="AQ1055" s="165">
        <f t="shared" si="421"/>
        <v>0</v>
      </c>
      <c r="AR1055" s="165">
        <f t="shared" si="421"/>
        <v>0</v>
      </c>
      <c r="AS1055" s="387">
        <f t="shared" ref="AS1055:AS1118" si="422">SUM(E1055:AR1055)</f>
        <v>0</v>
      </c>
    </row>
    <row r="1056" spans="2:45" hidden="1" outlineLevel="2">
      <c r="B1056" s="66">
        <v>24</v>
      </c>
      <c r="D1056" s="338">
        <v>0</v>
      </c>
      <c r="E1056" s="165">
        <f t="shared" si="418"/>
        <v>0</v>
      </c>
      <c r="F1056" s="165">
        <f t="shared" si="418"/>
        <v>0</v>
      </c>
      <c r="G1056" s="165">
        <f t="shared" si="418"/>
        <v>0</v>
      </c>
      <c r="H1056" s="165">
        <f t="shared" si="418"/>
        <v>0</v>
      </c>
      <c r="I1056" s="165">
        <f t="shared" si="418"/>
        <v>0</v>
      </c>
      <c r="J1056" s="165">
        <f t="shared" si="418"/>
        <v>0</v>
      </c>
      <c r="K1056" s="165">
        <f t="shared" si="418"/>
        <v>0</v>
      </c>
      <c r="L1056" s="165">
        <f t="shared" si="418"/>
        <v>0</v>
      </c>
      <c r="M1056" s="165">
        <f t="shared" si="418"/>
        <v>0</v>
      </c>
      <c r="N1056" s="165">
        <f t="shared" si="418"/>
        <v>0</v>
      </c>
      <c r="O1056" s="165">
        <f t="shared" si="419"/>
        <v>0</v>
      </c>
      <c r="P1056" s="165">
        <f t="shared" si="419"/>
        <v>0</v>
      </c>
      <c r="Q1056" s="165">
        <f t="shared" si="419"/>
        <v>0</v>
      </c>
      <c r="R1056" s="165">
        <f t="shared" si="419"/>
        <v>0</v>
      </c>
      <c r="S1056" s="165">
        <f t="shared" si="419"/>
        <v>0</v>
      </c>
      <c r="T1056" s="165">
        <f t="shared" si="419"/>
        <v>0</v>
      </c>
      <c r="U1056" s="165">
        <f t="shared" si="419"/>
        <v>0</v>
      </c>
      <c r="V1056" s="165">
        <f t="shared" si="419"/>
        <v>0</v>
      </c>
      <c r="W1056" s="165">
        <f t="shared" si="419"/>
        <v>0</v>
      </c>
      <c r="X1056" s="165">
        <f t="shared" si="419"/>
        <v>0</v>
      </c>
      <c r="Y1056" s="165">
        <f t="shared" si="420"/>
        <v>0</v>
      </c>
      <c r="Z1056" s="165">
        <f t="shared" si="420"/>
        <v>0</v>
      </c>
      <c r="AA1056" s="165">
        <f t="shared" si="420"/>
        <v>0</v>
      </c>
      <c r="AB1056" s="165">
        <f t="shared" si="420"/>
        <v>0</v>
      </c>
      <c r="AC1056" s="165">
        <f t="shared" si="420"/>
        <v>0</v>
      </c>
      <c r="AD1056" s="165">
        <f t="shared" si="420"/>
        <v>0</v>
      </c>
      <c r="AE1056" s="165">
        <f t="shared" si="420"/>
        <v>0</v>
      </c>
      <c r="AF1056" s="165">
        <f t="shared" si="420"/>
        <v>0</v>
      </c>
      <c r="AG1056" s="165">
        <f t="shared" si="420"/>
        <v>0</v>
      </c>
      <c r="AH1056" s="165">
        <f t="shared" si="420"/>
        <v>0</v>
      </c>
      <c r="AI1056" s="165">
        <f t="shared" si="421"/>
        <v>0</v>
      </c>
      <c r="AJ1056" s="165">
        <f t="shared" si="421"/>
        <v>0</v>
      </c>
      <c r="AK1056" s="165">
        <f t="shared" si="421"/>
        <v>0</v>
      </c>
      <c r="AL1056" s="165">
        <f t="shared" si="421"/>
        <v>0</v>
      </c>
      <c r="AM1056" s="165">
        <f t="shared" si="421"/>
        <v>0</v>
      </c>
      <c r="AN1056" s="165">
        <f t="shared" si="421"/>
        <v>0</v>
      </c>
      <c r="AO1056" s="165">
        <f t="shared" si="421"/>
        <v>0</v>
      </c>
      <c r="AP1056" s="165">
        <f t="shared" si="421"/>
        <v>0</v>
      </c>
      <c r="AQ1056" s="165">
        <f t="shared" si="421"/>
        <v>0</v>
      </c>
      <c r="AR1056" s="165">
        <f t="shared" si="421"/>
        <v>0</v>
      </c>
      <c r="AS1056" s="387">
        <f t="shared" si="422"/>
        <v>0</v>
      </c>
    </row>
    <row r="1057" spans="2:45" hidden="1" outlineLevel="2">
      <c r="B1057" s="66">
        <v>25</v>
      </c>
      <c r="D1057" s="338">
        <v>0</v>
      </c>
      <c r="E1057" s="165">
        <f t="shared" si="418"/>
        <v>0</v>
      </c>
      <c r="F1057" s="165">
        <f t="shared" si="418"/>
        <v>0</v>
      </c>
      <c r="G1057" s="165">
        <f t="shared" si="418"/>
        <v>0</v>
      </c>
      <c r="H1057" s="165">
        <f t="shared" si="418"/>
        <v>0</v>
      </c>
      <c r="I1057" s="165">
        <f t="shared" si="418"/>
        <v>0</v>
      </c>
      <c r="J1057" s="165">
        <f t="shared" si="418"/>
        <v>0</v>
      </c>
      <c r="K1057" s="165">
        <f t="shared" si="418"/>
        <v>0</v>
      </c>
      <c r="L1057" s="165">
        <f t="shared" si="418"/>
        <v>0</v>
      </c>
      <c r="M1057" s="165">
        <f t="shared" si="418"/>
        <v>0</v>
      </c>
      <c r="N1057" s="165">
        <f t="shared" si="418"/>
        <v>0</v>
      </c>
      <c r="O1057" s="165">
        <f t="shared" si="419"/>
        <v>0</v>
      </c>
      <c r="P1057" s="165">
        <f t="shared" si="419"/>
        <v>0</v>
      </c>
      <c r="Q1057" s="165">
        <f t="shared" si="419"/>
        <v>0</v>
      </c>
      <c r="R1057" s="165">
        <f t="shared" si="419"/>
        <v>0</v>
      </c>
      <c r="S1057" s="165">
        <f t="shared" si="419"/>
        <v>0</v>
      </c>
      <c r="T1057" s="165">
        <f t="shared" si="419"/>
        <v>0</v>
      </c>
      <c r="U1057" s="165">
        <f t="shared" si="419"/>
        <v>0</v>
      </c>
      <c r="V1057" s="165">
        <f t="shared" si="419"/>
        <v>0</v>
      </c>
      <c r="W1057" s="165">
        <f t="shared" si="419"/>
        <v>0</v>
      </c>
      <c r="X1057" s="165">
        <f t="shared" si="419"/>
        <v>0</v>
      </c>
      <c r="Y1057" s="165">
        <f t="shared" si="420"/>
        <v>0</v>
      </c>
      <c r="Z1057" s="165">
        <f t="shared" si="420"/>
        <v>0</v>
      </c>
      <c r="AA1057" s="165">
        <f t="shared" si="420"/>
        <v>0</v>
      </c>
      <c r="AB1057" s="165">
        <f t="shared" si="420"/>
        <v>0</v>
      </c>
      <c r="AC1057" s="165">
        <f t="shared" si="420"/>
        <v>0</v>
      </c>
      <c r="AD1057" s="165">
        <f t="shared" si="420"/>
        <v>0</v>
      </c>
      <c r="AE1057" s="165">
        <f t="shared" si="420"/>
        <v>0</v>
      </c>
      <c r="AF1057" s="165">
        <f t="shared" si="420"/>
        <v>0</v>
      </c>
      <c r="AG1057" s="165">
        <f t="shared" si="420"/>
        <v>0</v>
      </c>
      <c r="AH1057" s="165">
        <f t="shared" si="420"/>
        <v>0</v>
      </c>
      <c r="AI1057" s="165">
        <f t="shared" si="421"/>
        <v>0</v>
      </c>
      <c r="AJ1057" s="165">
        <f t="shared" si="421"/>
        <v>0</v>
      </c>
      <c r="AK1057" s="165">
        <f t="shared" si="421"/>
        <v>0</v>
      </c>
      <c r="AL1057" s="165">
        <f t="shared" si="421"/>
        <v>0</v>
      </c>
      <c r="AM1057" s="165">
        <f t="shared" si="421"/>
        <v>0</v>
      </c>
      <c r="AN1057" s="165">
        <f t="shared" si="421"/>
        <v>0</v>
      </c>
      <c r="AO1057" s="165">
        <f t="shared" si="421"/>
        <v>0</v>
      </c>
      <c r="AP1057" s="165">
        <f t="shared" si="421"/>
        <v>0</v>
      </c>
      <c r="AQ1057" s="165">
        <f t="shared" si="421"/>
        <v>0</v>
      </c>
      <c r="AR1057" s="165">
        <f t="shared" si="421"/>
        <v>0</v>
      </c>
      <c r="AS1057" s="387">
        <f t="shared" si="422"/>
        <v>0</v>
      </c>
    </row>
    <row r="1058" spans="2:45" hidden="1" outlineLevel="2">
      <c r="B1058" s="66">
        <v>26</v>
      </c>
      <c r="D1058" s="338">
        <v>0</v>
      </c>
      <c r="E1058" s="165">
        <f t="shared" si="418"/>
        <v>0</v>
      </c>
      <c r="F1058" s="165">
        <f t="shared" si="418"/>
        <v>0</v>
      </c>
      <c r="G1058" s="165">
        <f t="shared" si="418"/>
        <v>0</v>
      </c>
      <c r="H1058" s="165">
        <f t="shared" si="418"/>
        <v>0</v>
      </c>
      <c r="I1058" s="165">
        <f t="shared" si="418"/>
        <v>0</v>
      </c>
      <c r="J1058" s="165">
        <f t="shared" si="418"/>
        <v>0</v>
      </c>
      <c r="K1058" s="165">
        <f t="shared" si="418"/>
        <v>0</v>
      </c>
      <c r="L1058" s="165">
        <f t="shared" si="418"/>
        <v>0</v>
      </c>
      <c r="M1058" s="165">
        <f t="shared" si="418"/>
        <v>0</v>
      </c>
      <c r="N1058" s="165">
        <f t="shared" si="418"/>
        <v>0</v>
      </c>
      <c r="O1058" s="165">
        <f t="shared" si="419"/>
        <v>0</v>
      </c>
      <c r="P1058" s="165">
        <f t="shared" si="419"/>
        <v>0</v>
      </c>
      <c r="Q1058" s="165">
        <f t="shared" si="419"/>
        <v>0</v>
      </c>
      <c r="R1058" s="165">
        <f t="shared" si="419"/>
        <v>0</v>
      </c>
      <c r="S1058" s="165">
        <f t="shared" si="419"/>
        <v>0</v>
      </c>
      <c r="T1058" s="165">
        <f t="shared" si="419"/>
        <v>0</v>
      </c>
      <c r="U1058" s="165">
        <f t="shared" si="419"/>
        <v>0</v>
      </c>
      <c r="V1058" s="165">
        <f t="shared" si="419"/>
        <v>0</v>
      </c>
      <c r="W1058" s="165">
        <f t="shared" si="419"/>
        <v>0</v>
      </c>
      <c r="X1058" s="165">
        <f t="shared" si="419"/>
        <v>0</v>
      </c>
      <c r="Y1058" s="165">
        <f t="shared" si="420"/>
        <v>0</v>
      </c>
      <c r="Z1058" s="165">
        <f t="shared" si="420"/>
        <v>0</v>
      </c>
      <c r="AA1058" s="165">
        <f t="shared" si="420"/>
        <v>0</v>
      </c>
      <c r="AB1058" s="165">
        <f t="shared" si="420"/>
        <v>0</v>
      </c>
      <c r="AC1058" s="165">
        <f t="shared" si="420"/>
        <v>0</v>
      </c>
      <c r="AD1058" s="165">
        <f t="shared" si="420"/>
        <v>0</v>
      </c>
      <c r="AE1058" s="165">
        <f t="shared" si="420"/>
        <v>0</v>
      </c>
      <c r="AF1058" s="165">
        <f t="shared" si="420"/>
        <v>0</v>
      </c>
      <c r="AG1058" s="165">
        <f t="shared" si="420"/>
        <v>0</v>
      </c>
      <c r="AH1058" s="165">
        <f t="shared" si="420"/>
        <v>0</v>
      </c>
      <c r="AI1058" s="165">
        <f t="shared" si="421"/>
        <v>0</v>
      </c>
      <c r="AJ1058" s="165">
        <f t="shared" si="421"/>
        <v>0</v>
      </c>
      <c r="AK1058" s="165">
        <f t="shared" si="421"/>
        <v>0</v>
      </c>
      <c r="AL1058" s="165">
        <f t="shared" si="421"/>
        <v>0</v>
      </c>
      <c r="AM1058" s="165">
        <f t="shared" si="421"/>
        <v>0</v>
      </c>
      <c r="AN1058" s="165">
        <f t="shared" si="421"/>
        <v>0</v>
      </c>
      <c r="AO1058" s="165">
        <f t="shared" si="421"/>
        <v>0</v>
      </c>
      <c r="AP1058" s="165">
        <f t="shared" si="421"/>
        <v>0</v>
      </c>
      <c r="AQ1058" s="165">
        <f t="shared" si="421"/>
        <v>0</v>
      </c>
      <c r="AR1058" s="165">
        <f t="shared" si="421"/>
        <v>0</v>
      </c>
      <c r="AS1058" s="387">
        <f t="shared" si="422"/>
        <v>0</v>
      </c>
    </row>
    <row r="1059" spans="2:45" hidden="1" outlineLevel="2">
      <c r="B1059" s="66">
        <v>27</v>
      </c>
      <c r="D1059" s="338">
        <v>0</v>
      </c>
      <c r="E1059" s="165">
        <f t="shared" si="418"/>
        <v>0</v>
      </c>
      <c r="F1059" s="165">
        <f t="shared" si="418"/>
        <v>0</v>
      </c>
      <c r="G1059" s="165">
        <f t="shared" si="418"/>
        <v>0</v>
      </c>
      <c r="H1059" s="165">
        <f t="shared" si="418"/>
        <v>0</v>
      </c>
      <c r="I1059" s="165">
        <f t="shared" si="418"/>
        <v>0</v>
      </c>
      <c r="J1059" s="165">
        <f t="shared" si="418"/>
        <v>0</v>
      </c>
      <c r="K1059" s="165">
        <f t="shared" si="418"/>
        <v>0</v>
      </c>
      <c r="L1059" s="165">
        <f t="shared" si="418"/>
        <v>0</v>
      </c>
      <c r="M1059" s="165">
        <f t="shared" si="418"/>
        <v>0</v>
      </c>
      <c r="N1059" s="165">
        <f t="shared" si="418"/>
        <v>0</v>
      </c>
      <c r="O1059" s="165">
        <f t="shared" si="419"/>
        <v>0</v>
      </c>
      <c r="P1059" s="165">
        <f t="shared" si="419"/>
        <v>0</v>
      </c>
      <c r="Q1059" s="165">
        <f t="shared" si="419"/>
        <v>0</v>
      </c>
      <c r="R1059" s="165">
        <f t="shared" si="419"/>
        <v>0</v>
      </c>
      <c r="S1059" s="165">
        <f t="shared" si="419"/>
        <v>0</v>
      </c>
      <c r="T1059" s="165">
        <f t="shared" si="419"/>
        <v>0</v>
      </c>
      <c r="U1059" s="165">
        <f t="shared" si="419"/>
        <v>0</v>
      </c>
      <c r="V1059" s="165">
        <f t="shared" si="419"/>
        <v>0</v>
      </c>
      <c r="W1059" s="165">
        <f t="shared" si="419"/>
        <v>0</v>
      </c>
      <c r="X1059" s="165">
        <f t="shared" si="419"/>
        <v>0</v>
      </c>
      <c r="Y1059" s="165">
        <f t="shared" si="420"/>
        <v>0</v>
      </c>
      <c r="Z1059" s="165">
        <f t="shared" si="420"/>
        <v>0</v>
      </c>
      <c r="AA1059" s="165">
        <f t="shared" si="420"/>
        <v>0</v>
      </c>
      <c r="AB1059" s="165">
        <f t="shared" si="420"/>
        <v>0</v>
      </c>
      <c r="AC1059" s="165">
        <f t="shared" si="420"/>
        <v>0</v>
      </c>
      <c r="AD1059" s="165">
        <f t="shared" si="420"/>
        <v>0</v>
      </c>
      <c r="AE1059" s="165">
        <f t="shared" si="420"/>
        <v>0</v>
      </c>
      <c r="AF1059" s="165">
        <f t="shared" si="420"/>
        <v>0</v>
      </c>
      <c r="AG1059" s="165">
        <f t="shared" si="420"/>
        <v>0</v>
      </c>
      <c r="AH1059" s="165">
        <f t="shared" si="420"/>
        <v>0</v>
      </c>
      <c r="AI1059" s="165">
        <f t="shared" si="421"/>
        <v>0</v>
      </c>
      <c r="AJ1059" s="165">
        <f t="shared" si="421"/>
        <v>0</v>
      </c>
      <c r="AK1059" s="165">
        <f t="shared" si="421"/>
        <v>0</v>
      </c>
      <c r="AL1059" s="165">
        <f t="shared" si="421"/>
        <v>0</v>
      </c>
      <c r="AM1059" s="165">
        <f t="shared" si="421"/>
        <v>0</v>
      </c>
      <c r="AN1059" s="165">
        <f t="shared" si="421"/>
        <v>0</v>
      </c>
      <c r="AO1059" s="165">
        <f t="shared" si="421"/>
        <v>0</v>
      </c>
      <c r="AP1059" s="165">
        <f t="shared" si="421"/>
        <v>0</v>
      </c>
      <c r="AQ1059" s="165">
        <f t="shared" si="421"/>
        <v>0</v>
      </c>
      <c r="AR1059" s="165">
        <f t="shared" si="421"/>
        <v>0</v>
      </c>
      <c r="AS1059" s="387">
        <f t="shared" si="422"/>
        <v>0</v>
      </c>
    </row>
    <row r="1060" spans="2:45" hidden="1" outlineLevel="2">
      <c r="B1060" s="66">
        <v>28</v>
      </c>
      <c r="D1060" s="338">
        <v>0</v>
      </c>
      <c r="E1060" s="165">
        <f t="shared" si="418"/>
        <v>0</v>
      </c>
      <c r="F1060" s="165">
        <f t="shared" si="418"/>
        <v>0</v>
      </c>
      <c r="G1060" s="165">
        <f t="shared" si="418"/>
        <v>0</v>
      </c>
      <c r="H1060" s="165">
        <f t="shared" si="418"/>
        <v>0</v>
      </c>
      <c r="I1060" s="165">
        <f t="shared" si="418"/>
        <v>0</v>
      </c>
      <c r="J1060" s="165">
        <f t="shared" si="418"/>
        <v>0</v>
      </c>
      <c r="K1060" s="165">
        <f t="shared" si="418"/>
        <v>0</v>
      </c>
      <c r="L1060" s="165">
        <f t="shared" si="418"/>
        <v>0</v>
      </c>
      <c r="M1060" s="165">
        <f t="shared" si="418"/>
        <v>0</v>
      </c>
      <c r="N1060" s="165">
        <f t="shared" si="418"/>
        <v>0</v>
      </c>
      <c r="O1060" s="165">
        <f t="shared" si="419"/>
        <v>0</v>
      </c>
      <c r="P1060" s="165">
        <f t="shared" si="419"/>
        <v>0</v>
      </c>
      <c r="Q1060" s="165">
        <f t="shared" si="419"/>
        <v>0</v>
      </c>
      <c r="R1060" s="165">
        <f t="shared" si="419"/>
        <v>0</v>
      </c>
      <c r="S1060" s="165">
        <f t="shared" si="419"/>
        <v>0</v>
      </c>
      <c r="T1060" s="165">
        <f t="shared" si="419"/>
        <v>0</v>
      </c>
      <c r="U1060" s="165">
        <f t="shared" si="419"/>
        <v>0</v>
      </c>
      <c r="V1060" s="165">
        <f t="shared" si="419"/>
        <v>0</v>
      </c>
      <c r="W1060" s="165">
        <f t="shared" si="419"/>
        <v>0</v>
      </c>
      <c r="X1060" s="165">
        <f t="shared" si="419"/>
        <v>0</v>
      </c>
      <c r="Y1060" s="165">
        <f t="shared" si="420"/>
        <v>0</v>
      </c>
      <c r="Z1060" s="165">
        <f t="shared" si="420"/>
        <v>0</v>
      </c>
      <c r="AA1060" s="165">
        <f t="shared" si="420"/>
        <v>0</v>
      </c>
      <c r="AB1060" s="165">
        <f t="shared" si="420"/>
        <v>0</v>
      </c>
      <c r="AC1060" s="165">
        <f t="shared" si="420"/>
        <v>0</v>
      </c>
      <c r="AD1060" s="165">
        <f t="shared" si="420"/>
        <v>0</v>
      </c>
      <c r="AE1060" s="165">
        <f t="shared" si="420"/>
        <v>0</v>
      </c>
      <c r="AF1060" s="165">
        <f t="shared" si="420"/>
        <v>0</v>
      </c>
      <c r="AG1060" s="165">
        <f t="shared" si="420"/>
        <v>0</v>
      </c>
      <c r="AH1060" s="165">
        <f t="shared" si="420"/>
        <v>0</v>
      </c>
      <c r="AI1060" s="165">
        <f t="shared" si="421"/>
        <v>0</v>
      </c>
      <c r="AJ1060" s="165">
        <f t="shared" si="421"/>
        <v>0</v>
      </c>
      <c r="AK1060" s="165">
        <f t="shared" si="421"/>
        <v>0</v>
      </c>
      <c r="AL1060" s="165">
        <f t="shared" si="421"/>
        <v>0</v>
      </c>
      <c r="AM1060" s="165">
        <f t="shared" si="421"/>
        <v>0</v>
      </c>
      <c r="AN1060" s="165">
        <f t="shared" si="421"/>
        <v>0</v>
      </c>
      <c r="AO1060" s="165">
        <f t="shared" si="421"/>
        <v>0</v>
      </c>
      <c r="AP1060" s="165">
        <f t="shared" si="421"/>
        <v>0</v>
      </c>
      <c r="AQ1060" s="165">
        <f t="shared" si="421"/>
        <v>0</v>
      </c>
      <c r="AR1060" s="165">
        <f t="shared" si="421"/>
        <v>0</v>
      </c>
      <c r="AS1060" s="387">
        <f t="shared" si="422"/>
        <v>0</v>
      </c>
    </row>
    <row r="1061" spans="2:45" hidden="1" outlineLevel="2">
      <c r="B1061" s="66">
        <v>29</v>
      </c>
      <c r="D1061" s="338">
        <v>0</v>
      </c>
      <c r="E1061" s="165">
        <f t="shared" si="418"/>
        <v>0</v>
      </c>
      <c r="F1061" s="165">
        <f t="shared" si="418"/>
        <v>0</v>
      </c>
      <c r="G1061" s="165">
        <f t="shared" si="418"/>
        <v>0</v>
      </c>
      <c r="H1061" s="165">
        <f t="shared" si="418"/>
        <v>0</v>
      </c>
      <c r="I1061" s="165">
        <f t="shared" si="418"/>
        <v>0</v>
      </c>
      <c r="J1061" s="165">
        <f t="shared" si="418"/>
        <v>0</v>
      </c>
      <c r="K1061" s="165">
        <f t="shared" si="418"/>
        <v>0</v>
      </c>
      <c r="L1061" s="165">
        <f t="shared" si="418"/>
        <v>0</v>
      </c>
      <c r="M1061" s="165">
        <f t="shared" si="418"/>
        <v>0</v>
      </c>
      <c r="N1061" s="165">
        <f t="shared" si="418"/>
        <v>0</v>
      </c>
      <c r="O1061" s="165">
        <f t="shared" si="419"/>
        <v>0</v>
      </c>
      <c r="P1061" s="165">
        <f t="shared" si="419"/>
        <v>0</v>
      </c>
      <c r="Q1061" s="165">
        <f t="shared" si="419"/>
        <v>0</v>
      </c>
      <c r="R1061" s="165">
        <f t="shared" si="419"/>
        <v>0</v>
      </c>
      <c r="S1061" s="165">
        <f t="shared" si="419"/>
        <v>0</v>
      </c>
      <c r="T1061" s="165">
        <f t="shared" si="419"/>
        <v>0</v>
      </c>
      <c r="U1061" s="165">
        <f t="shared" si="419"/>
        <v>0</v>
      </c>
      <c r="V1061" s="165">
        <f t="shared" si="419"/>
        <v>0</v>
      </c>
      <c r="W1061" s="165">
        <f t="shared" si="419"/>
        <v>0</v>
      </c>
      <c r="X1061" s="165">
        <f t="shared" si="419"/>
        <v>0</v>
      </c>
      <c r="Y1061" s="165">
        <f t="shared" si="420"/>
        <v>0</v>
      </c>
      <c r="Z1061" s="165">
        <f t="shared" si="420"/>
        <v>0</v>
      </c>
      <c r="AA1061" s="165">
        <f t="shared" si="420"/>
        <v>0</v>
      </c>
      <c r="AB1061" s="165">
        <f t="shared" si="420"/>
        <v>0</v>
      </c>
      <c r="AC1061" s="165">
        <f t="shared" si="420"/>
        <v>0</v>
      </c>
      <c r="AD1061" s="165">
        <f t="shared" si="420"/>
        <v>0</v>
      </c>
      <c r="AE1061" s="165">
        <f t="shared" si="420"/>
        <v>0</v>
      </c>
      <c r="AF1061" s="165">
        <f t="shared" si="420"/>
        <v>0</v>
      </c>
      <c r="AG1061" s="165">
        <f t="shared" si="420"/>
        <v>0</v>
      </c>
      <c r="AH1061" s="165">
        <f t="shared" si="420"/>
        <v>0</v>
      </c>
      <c r="AI1061" s="165">
        <f t="shared" si="421"/>
        <v>0</v>
      </c>
      <c r="AJ1061" s="165">
        <f t="shared" si="421"/>
        <v>0</v>
      </c>
      <c r="AK1061" s="165">
        <f t="shared" si="421"/>
        <v>0</v>
      </c>
      <c r="AL1061" s="165">
        <f t="shared" si="421"/>
        <v>0</v>
      </c>
      <c r="AM1061" s="165">
        <f t="shared" si="421"/>
        <v>0</v>
      </c>
      <c r="AN1061" s="165">
        <f t="shared" si="421"/>
        <v>0</v>
      </c>
      <c r="AO1061" s="165">
        <f t="shared" si="421"/>
        <v>0</v>
      </c>
      <c r="AP1061" s="165">
        <f t="shared" si="421"/>
        <v>0</v>
      </c>
      <c r="AQ1061" s="165">
        <f t="shared" si="421"/>
        <v>0</v>
      </c>
      <c r="AR1061" s="165">
        <f t="shared" si="421"/>
        <v>0</v>
      </c>
      <c r="AS1061" s="387">
        <f t="shared" si="422"/>
        <v>0</v>
      </c>
    </row>
    <row r="1062" spans="2:45" hidden="1" outlineLevel="2">
      <c r="B1062" s="66">
        <v>30</v>
      </c>
      <c r="D1062" s="338">
        <v>0</v>
      </c>
      <c r="E1062" s="165">
        <f t="shared" si="418"/>
        <v>0</v>
      </c>
      <c r="F1062" s="165">
        <f t="shared" si="418"/>
        <v>0</v>
      </c>
      <c r="G1062" s="165">
        <f t="shared" si="418"/>
        <v>0</v>
      </c>
      <c r="H1062" s="165">
        <f t="shared" si="418"/>
        <v>0</v>
      </c>
      <c r="I1062" s="165">
        <f t="shared" si="418"/>
        <v>0</v>
      </c>
      <c r="J1062" s="165">
        <f t="shared" si="418"/>
        <v>0</v>
      </c>
      <c r="K1062" s="165">
        <f t="shared" si="418"/>
        <v>0</v>
      </c>
      <c r="L1062" s="165">
        <f t="shared" si="418"/>
        <v>0</v>
      </c>
      <c r="M1062" s="165">
        <f t="shared" si="418"/>
        <v>0</v>
      </c>
      <c r="N1062" s="165">
        <f t="shared" si="418"/>
        <v>0</v>
      </c>
      <c r="O1062" s="165">
        <f t="shared" si="419"/>
        <v>0</v>
      </c>
      <c r="P1062" s="165">
        <f t="shared" si="419"/>
        <v>0</v>
      </c>
      <c r="Q1062" s="165">
        <f t="shared" si="419"/>
        <v>0</v>
      </c>
      <c r="R1062" s="165">
        <f t="shared" si="419"/>
        <v>0</v>
      </c>
      <c r="S1062" s="165">
        <f t="shared" si="419"/>
        <v>0</v>
      </c>
      <c r="T1062" s="165">
        <f t="shared" si="419"/>
        <v>0</v>
      </c>
      <c r="U1062" s="165">
        <f t="shared" si="419"/>
        <v>0</v>
      </c>
      <c r="V1062" s="165">
        <f t="shared" si="419"/>
        <v>0</v>
      </c>
      <c r="W1062" s="165">
        <f t="shared" si="419"/>
        <v>0</v>
      </c>
      <c r="X1062" s="165">
        <f t="shared" si="419"/>
        <v>0</v>
      </c>
      <c r="Y1062" s="165">
        <f t="shared" si="420"/>
        <v>0</v>
      </c>
      <c r="Z1062" s="165">
        <f t="shared" si="420"/>
        <v>0</v>
      </c>
      <c r="AA1062" s="165">
        <f t="shared" si="420"/>
        <v>0</v>
      </c>
      <c r="AB1062" s="165">
        <f t="shared" si="420"/>
        <v>0</v>
      </c>
      <c r="AC1062" s="165">
        <f t="shared" si="420"/>
        <v>0</v>
      </c>
      <c r="AD1062" s="165">
        <f t="shared" si="420"/>
        <v>0</v>
      </c>
      <c r="AE1062" s="165">
        <f t="shared" si="420"/>
        <v>0</v>
      </c>
      <c r="AF1062" s="165">
        <f t="shared" si="420"/>
        <v>0</v>
      </c>
      <c r="AG1062" s="165">
        <f t="shared" si="420"/>
        <v>0</v>
      </c>
      <c r="AH1062" s="165">
        <f t="shared" si="420"/>
        <v>0</v>
      </c>
      <c r="AI1062" s="165">
        <f t="shared" si="421"/>
        <v>0</v>
      </c>
      <c r="AJ1062" s="165">
        <f t="shared" si="421"/>
        <v>0</v>
      </c>
      <c r="AK1062" s="165">
        <f t="shared" si="421"/>
        <v>0</v>
      </c>
      <c r="AL1062" s="165">
        <f t="shared" si="421"/>
        <v>0</v>
      </c>
      <c r="AM1062" s="165">
        <f t="shared" si="421"/>
        <v>0</v>
      </c>
      <c r="AN1062" s="165">
        <f t="shared" si="421"/>
        <v>0</v>
      </c>
      <c r="AO1062" s="165">
        <f t="shared" si="421"/>
        <v>0</v>
      </c>
      <c r="AP1062" s="165">
        <f t="shared" si="421"/>
        <v>0</v>
      </c>
      <c r="AQ1062" s="165">
        <f t="shared" si="421"/>
        <v>0</v>
      </c>
      <c r="AR1062" s="165">
        <f t="shared" si="421"/>
        <v>0</v>
      </c>
      <c r="AS1062" s="387">
        <f t="shared" si="422"/>
        <v>0</v>
      </c>
    </row>
    <row r="1063" spans="2:45" hidden="1" outlineLevel="2">
      <c r="B1063" s="66">
        <v>31</v>
      </c>
      <c r="D1063" s="338">
        <v>0</v>
      </c>
      <c r="E1063" s="165">
        <f t="shared" ref="E1063:N1072" si="423">IF(AND(E$2=$B1063,$B1063=$C$3),$D1063,IF(AND(E$2&gt;$B1063,E$2&lt;=$D$1032+$B1063),SLN($D1063,0,IF($C$3-$B1063&gt;=$D$1032,$D$1032,$C$3-$B1063)),0))</f>
        <v>0</v>
      </c>
      <c r="F1063" s="165">
        <f t="shared" si="423"/>
        <v>0</v>
      </c>
      <c r="G1063" s="165">
        <f t="shared" si="423"/>
        <v>0</v>
      </c>
      <c r="H1063" s="165">
        <f t="shared" si="423"/>
        <v>0</v>
      </c>
      <c r="I1063" s="165">
        <f t="shared" si="423"/>
        <v>0</v>
      </c>
      <c r="J1063" s="165">
        <f t="shared" si="423"/>
        <v>0</v>
      </c>
      <c r="K1063" s="165">
        <f t="shared" si="423"/>
        <v>0</v>
      </c>
      <c r="L1063" s="165">
        <f t="shared" si="423"/>
        <v>0</v>
      </c>
      <c r="M1063" s="165">
        <f t="shared" si="423"/>
        <v>0</v>
      </c>
      <c r="N1063" s="165">
        <f t="shared" si="423"/>
        <v>0</v>
      </c>
      <c r="O1063" s="165">
        <f t="shared" ref="O1063:X1072" si="424">IF(AND(O$2=$B1063,$B1063=$C$3),$D1063,IF(AND(O$2&gt;$B1063,O$2&lt;=$D$1032+$B1063),SLN($D1063,0,IF($C$3-$B1063&gt;=$D$1032,$D$1032,$C$3-$B1063)),0))</f>
        <v>0</v>
      </c>
      <c r="P1063" s="165">
        <f t="shared" si="424"/>
        <v>0</v>
      </c>
      <c r="Q1063" s="165">
        <f t="shared" si="424"/>
        <v>0</v>
      </c>
      <c r="R1063" s="165">
        <f t="shared" si="424"/>
        <v>0</v>
      </c>
      <c r="S1063" s="165">
        <f t="shared" si="424"/>
        <v>0</v>
      </c>
      <c r="T1063" s="165">
        <f t="shared" si="424"/>
        <v>0</v>
      </c>
      <c r="U1063" s="165">
        <f t="shared" si="424"/>
        <v>0</v>
      </c>
      <c r="V1063" s="165">
        <f t="shared" si="424"/>
        <v>0</v>
      </c>
      <c r="W1063" s="165">
        <f t="shared" si="424"/>
        <v>0</v>
      </c>
      <c r="X1063" s="165">
        <f t="shared" si="424"/>
        <v>0</v>
      </c>
      <c r="Y1063" s="165">
        <f t="shared" ref="Y1063:AH1072" si="425">IF(AND(Y$2=$B1063,$B1063=$C$3),$D1063,IF(AND(Y$2&gt;$B1063,Y$2&lt;=$D$1032+$B1063),SLN($D1063,0,IF($C$3-$B1063&gt;=$D$1032,$D$1032,$C$3-$B1063)),0))</f>
        <v>0</v>
      </c>
      <c r="Z1063" s="165">
        <f t="shared" si="425"/>
        <v>0</v>
      </c>
      <c r="AA1063" s="165">
        <f t="shared" si="425"/>
        <v>0</v>
      </c>
      <c r="AB1063" s="165">
        <f t="shared" si="425"/>
        <v>0</v>
      </c>
      <c r="AC1063" s="165">
        <f t="shared" si="425"/>
        <v>0</v>
      </c>
      <c r="AD1063" s="165">
        <f t="shared" si="425"/>
        <v>0</v>
      </c>
      <c r="AE1063" s="165">
        <f t="shared" si="425"/>
        <v>0</v>
      </c>
      <c r="AF1063" s="165">
        <f t="shared" si="425"/>
        <v>0</v>
      </c>
      <c r="AG1063" s="165">
        <f t="shared" si="425"/>
        <v>0</v>
      </c>
      <c r="AH1063" s="165">
        <f t="shared" si="425"/>
        <v>0</v>
      </c>
      <c r="AI1063" s="165">
        <f t="shared" ref="AI1063:AR1072" si="426">IF(AND(AI$2=$B1063,$B1063=$C$3),$D1063,IF(AND(AI$2&gt;$B1063,AI$2&lt;=$D$1032+$B1063),SLN($D1063,0,IF($C$3-$B1063&gt;=$D$1032,$D$1032,$C$3-$B1063)),0))</f>
        <v>0</v>
      </c>
      <c r="AJ1063" s="165">
        <f t="shared" si="426"/>
        <v>0</v>
      </c>
      <c r="AK1063" s="165">
        <f t="shared" si="426"/>
        <v>0</v>
      </c>
      <c r="AL1063" s="165">
        <f t="shared" si="426"/>
        <v>0</v>
      </c>
      <c r="AM1063" s="165">
        <f t="shared" si="426"/>
        <v>0</v>
      </c>
      <c r="AN1063" s="165">
        <f t="shared" si="426"/>
        <v>0</v>
      </c>
      <c r="AO1063" s="165">
        <f t="shared" si="426"/>
        <v>0</v>
      </c>
      <c r="AP1063" s="165">
        <f t="shared" si="426"/>
        <v>0</v>
      </c>
      <c r="AQ1063" s="165">
        <f t="shared" si="426"/>
        <v>0</v>
      </c>
      <c r="AR1063" s="165">
        <f t="shared" si="426"/>
        <v>0</v>
      </c>
      <c r="AS1063" s="387">
        <f t="shared" si="422"/>
        <v>0</v>
      </c>
    </row>
    <row r="1064" spans="2:45" hidden="1" outlineLevel="2">
      <c r="B1064" s="66">
        <v>32</v>
      </c>
      <c r="D1064" s="338">
        <v>0</v>
      </c>
      <c r="E1064" s="165">
        <f t="shared" si="423"/>
        <v>0</v>
      </c>
      <c r="F1064" s="165">
        <f t="shared" si="423"/>
        <v>0</v>
      </c>
      <c r="G1064" s="165">
        <f t="shared" si="423"/>
        <v>0</v>
      </c>
      <c r="H1064" s="165">
        <f t="shared" si="423"/>
        <v>0</v>
      </c>
      <c r="I1064" s="165">
        <f t="shared" si="423"/>
        <v>0</v>
      </c>
      <c r="J1064" s="165">
        <f t="shared" si="423"/>
        <v>0</v>
      </c>
      <c r="K1064" s="165">
        <f t="shared" si="423"/>
        <v>0</v>
      </c>
      <c r="L1064" s="165">
        <f t="shared" si="423"/>
        <v>0</v>
      </c>
      <c r="M1064" s="165">
        <f t="shared" si="423"/>
        <v>0</v>
      </c>
      <c r="N1064" s="165">
        <f t="shared" si="423"/>
        <v>0</v>
      </c>
      <c r="O1064" s="165">
        <f t="shared" si="424"/>
        <v>0</v>
      </c>
      <c r="P1064" s="165">
        <f t="shared" si="424"/>
        <v>0</v>
      </c>
      <c r="Q1064" s="165">
        <f t="shared" si="424"/>
        <v>0</v>
      </c>
      <c r="R1064" s="165">
        <f t="shared" si="424"/>
        <v>0</v>
      </c>
      <c r="S1064" s="165">
        <f t="shared" si="424"/>
        <v>0</v>
      </c>
      <c r="T1064" s="165">
        <f t="shared" si="424"/>
        <v>0</v>
      </c>
      <c r="U1064" s="165">
        <f t="shared" si="424"/>
        <v>0</v>
      </c>
      <c r="V1064" s="165">
        <f t="shared" si="424"/>
        <v>0</v>
      </c>
      <c r="W1064" s="165">
        <f t="shared" si="424"/>
        <v>0</v>
      </c>
      <c r="X1064" s="165">
        <f t="shared" si="424"/>
        <v>0</v>
      </c>
      <c r="Y1064" s="165">
        <f t="shared" si="425"/>
        <v>0</v>
      </c>
      <c r="Z1064" s="165">
        <f t="shared" si="425"/>
        <v>0</v>
      </c>
      <c r="AA1064" s="165">
        <f t="shared" si="425"/>
        <v>0</v>
      </c>
      <c r="AB1064" s="165">
        <f t="shared" si="425"/>
        <v>0</v>
      </c>
      <c r="AC1064" s="165">
        <f t="shared" si="425"/>
        <v>0</v>
      </c>
      <c r="AD1064" s="165">
        <f t="shared" si="425"/>
        <v>0</v>
      </c>
      <c r="AE1064" s="165">
        <f t="shared" si="425"/>
        <v>0</v>
      </c>
      <c r="AF1064" s="165">
        <f t="shared" si="425"/>
        <v>0</v>
      </c>
      <c r="AG1064" s="165">
        <f t="shared" si="425"/>
        <v>0</v>
      </c>
      <c r="AH1064" s="165">
        <f t="shared" si="425"/>
        <v>0</v>
      </c>
      <c r="AI1064" s="165">
        <f t="shared" si="426"/>
        <v>0</v>
      </c>
      <c r="AJ1064" s="165">
        <f t="shared" si="426"/>
        <v>0</v>
      </c>
      <c r="AK1064" s="165">
        <f t="shared" si="426"/>
        <v>0</v>
      </c>
      <c r="AL1064" s="165">
        <f t="shared" si="426"/>
        <v>0</v>
      </c>
      <c r="AM1064" s="165">
        <f t="shared" si="426"/>
        <v>0</v>
      </c>
      <c r="AN1064" s="165">
        <f t="shared" si="426"/>
        <v>0</v>
      </c>
      <c r="AO1064" s="165">
        <f t="shared" si="426"/>
        <v>0</v>
      </c>
      <c r="AP1064" s="165">
        <f t="shared" si="426"/>
        <v>0</v>
      </c>
      <c r="AQ1064" s="165">
        <f t="shared" si="426"/>
        <v>0</v>
      </c>
      <c r="AR1064" s="165">
        <f t="shared" si="426"/>
        <v>0</v>
      </c>
      <c r="AS1064" s="387">
        <f t="shared" si="422"/>
        <v>0</v>
      </c>
    </row>
    <row r="1065" spans="2:45" hidden="1" outlineLevel="2">
      <c r="B1065" s="66">
        <v>33</v>
      </c>
      <c r="D1065" s="338">
        <v>0</v>
      </c>
      <c r="E1065" s="165">
        <f t="shared" si="423"/>
        <v>0</v>
      </c>
      <c r="F1065" s="165">
        <f t="shared" si="423"/>
        <v>0</v>
      </c>
      <c r="G1065" s="165">
        <f t="shared" si="423"/>
        <v>0</v>
      </c>
      <c r="H1065" s="165">
        <f t="shared" si="423"/>
        <v>0</v>
      </c>
      <c r="I1065" s="165">
        <f t="shared" si="423"/>
        <v>0</v>
      </c>
      <c r="J1065" s="165">
        <f t="shared" si="423"/>
        <v>0</v>
      </c>
      <c r="K1065" s="165">
        <f t="shared" si="423"/>
        <v>0</v>
      </c>
      <c r="L1065" s="165">
        <f t="shared" si="423"/>
        <v>0</v>
      </c>
      <c r="M1065" s="165">
        <f t="shared" si="423"/>
        <v>0</v>
      </c>
      <c r="N1065" s="165">
        <f t="shared" si="423"/>
        <v>0</v>
      </c>
      <c r="O1065" s="165">
        <f t="shared" si="424"/>
        <v>0</v>
      </c>
      <c r="P1065" s="165">
        <f t="shared" si="424"/>
        <v>0</v>
      </c>
      <c r="Q1065" s="165">
        <f t="shared" si="424"/>
        <v>0</v>
      </c>
      <c r="R1065" s="165">
        <f t="shared" si="424"/>
        <v>0</v>
      </c>
      <c r="S1065" s="165">
        <f t="shared" si="424"/>
        <v>0</v>
      </c>
      <c r="T1065" s="165">
        <f t="shared" si="424"/>
        <v>0</v>
      </c>
      <c r="U1065" s="165">
        <f t="shared" si="424"/>
        <v>0</v>
      </c>
      <c r="V1065" s="165">
        <f t="shared" si="424"/>
        <v>0</v>
      </c>
      <c r="W1065" s="165">
        <f t="shared" si="424"/>
        <v>0</v>
      </c>
      <c r="X1065" s="165">
        <f t="shared" si="424"/>
        <v>0</v>
      </c>
      <c r="Y1065" s="165">
        <f t="shared" si="425"/>
        <v>0</v>
      </c>
      <c r="Z1065" s="165">
        <f t="shared" si="425"/>
        <v>0</v>
      </c>
      <c r="AA1065" s="165">
        <f t="shared" si="425"/>
        <v>0</v>
      </c>
      <c r="AB1065" s="165">
        <f t="shared" si="425"/>
        <v>0</v>
      </c>
      <c r="AC1065" s="165">
        <f t="shared" si="425"/>
        <v>0</v>
      </c>
      <c r="AD1065" s="165">
        <f t="shared" si="425"/>
        <v>0</v>
      </c>
      <c r="AE1065" s="165">
        <f t="shared" si="425"/>
        <v>0</v>
      </c>
      <c r="AF1065" s="165">
        <f t="shared" si="425"/>
        <v>0</v>
      </c>
      <c r="AG1065" s="165">
        <f t="shared" si="425"/>
        <v>0</v>
      </c>
      <c r="AH1065" s="165">
        <f t="shared" si="425"/>
        <v>0</v>
      </c>
      <c r="AI1065" s="165">
        <f t="shared" si="426"/>
        <v>0</v>
      </c>
      <c r="AJ1065" s="165">
        <f t="shared" si="426"/>
        <v>0</v>
      </c>
      <c r="AK1065" s="165">
        <f t="shared" si="426"/>
        <v>0</v>
      </c>
      <c r="AL1065" s="165">
        <f t="shared" si="426"/>
        <v>0</v>
      </c>
      <c r="AM1065" s="165">
        <f t="shared" si="426"/>
        <v>0</v>
      </c>
      <c r="AN1065" s="165">
        <f t="shared" si="426"/>
        <v>0</v>
      </c>
      <c r="AO1065" s="165">
        <f t="shared" si="426"/>
        <v>0</v>
      </c>
      <c r="AP1065" s="165">
        <f t="shared" si="426"/>
        <v>0</v>
      </c>
      <c r="AQ1065" s="165">
        <f t="shared" si="426"/>
        <v>0</v>
      </c>
      <c r="AR1065" s="165">
        <f t="shared" si="426"/>
        <v>0</v>
      </c>
      <c r="AS1065" s="387">
        <f t="shared" si="422"/>
        <v>0</v>
      </c>
    </row>
    <row r="1066" spans="2:45" hidden="1" outlineLevel="2">
      <c r="B1066" s="66">
        <v>34</v>
      </c>
      <c r="D1066" s="338">
        <v>0</v>
      </c>
      <c r="E1066" s="165">
        <f t="shared" si="423"/>
        <v>0</v>
      </c>
      <c r="F1066" s="165">
        <f t="shared" si="423"/>
        <v>0</v>
      </c>
      <c r="G1066" s="165">
        <f t="shared" si="423"/>
        <v>0</v>
      </c>
      <c r="H1066" s="165">
        <f t="shared" si="423"/>
        <v>0</v>
      </c>
      <c r="I1066" s="165">
        <f t="shared" si="423"/>
        <v>0</v>
      </c>
      <c r="J1066" s="165">
        <f t="shared" si="423"/>
        <v>0</v>
      </c>
      <c r="K1066" s="165">
        <f t="shared" si="423"/>
        <v>0</v>
      </c>
      <c r="L1066" s="165">
        <f t="shared" si="423"/>
        <v>0</v>
      </c>
      <c r="M1066" s="165">
        <f t="shared" si="423"/>
        <v>0</v>
      </c>
      <c r="N1066" s="165">
        <f t="shared" si="423"/>
        <v>0</v>
      </c>
      <c r="O1066" s="165">
        <f t="shared" si="424"/>
        <v>0</v>
      </c>
      <c r="P1066" s="165">
        <f t="shared" si="424"/>
        <v>0</v>
      </c>
      <c r="Q1066" s="165">
        <f t="shared" si="424"/>
        <v>0</v>
      </c>
      <c r="R1066" s="165">
        <f t="shared" si="424"/>
        <v>0</v>
      </c>
      <c r="S1066" s="165">
        <f t="shared" si="424"/>
        <v>0</v>
      </c>
      <c r="T1066" s="165">
        <f t="shared" si="424"/>
        <v>0</v>
      </c>
      <c r="U1066" s="165">
        <f t="shared" si="424"/>
        <v>0</v>
      </c>
      <c r="V1066" s="165">
        <f t="shared" si="424"/>
        <v>0</v>
      </c>
      <c r="W1066" s="165">
        <f t="shared" si="424"/>
        <v>0</v>
      </c>
      <c r="X1066" s="165">
        <f t="shared" si="424"/>
        <v>0</v>
      </c>
      <c r="Y1066" s="165">
        <f t="shared" si="425"/>
        <v>0</v>
      </c>
      <c r="Z1066" s="165">
        <f t="shared" si="425"/>
        <v>0</v>
      </c>
      <c r="AA1066" s="165">
        <f t="shared" si="425"/>
        <v>0</v>
      </c>
      <c r="AB1066" s="165">
        <f t="shared" si="425"/>
        <v>0</v>
      </c>
      <c r="AC1066" s="165">
        <f t="shared" si="425"/>
        <v>0</v>
      </c>
      <c r="AD1066" s="165">
        <f t="shared" si="425"/>
        <v>0</v>
      </c>
      <c r="AE1066" s="165">
        <f t="shared" si="425"/>
        <v>0</v>
      </c>
      <c r="AF1066" s="165">
        <f t="shared" si="425"/>
        <v>0</v>
      </c>
      <c r="AG1066" s="165">
        <f t="shared" si="425"/>
        <v>0</v>
      </c>
      <c r="AH1066" s="165">
        <f t="shared" si="425"/>
        <v>0</v>
      </c>
      <c r="AI1066" s="165">
        <f t="shared" si="426"/>
        <v>0</v>
      </c>
      <c r="AJ1066" s="165">
        <f t="shared" si="426"/>
        <v>0</v>
      </c>
      <c r="AK1066" s="165">
        <f t="shared" si="426"/>
        <v>0</v>
      </c>
      <c r="AL1066" s="165">
        <f t="shared" si="426"/>
        <v>0</v>
      </c>
      <c r="AM1066" s="165">
        <f t="shared" si="426"/>
        <v>0</v>
      </c>
      <c r="AN1066" s="165">
        <f t="shared" si="426"/>
        <v>0</v>
      </c>
      <c r="AO1066" s="165">
        <f t="shared" si="426"/>
        <v>0</v>
      </c>
      <c r="AP1066" s="165">
        <f t="shared" si="426"/>
        <v>0</v>
      </c>
      <c r="AQ1066" s="165">
        <f t="shared" si="426"/>
        <v>0</v>
      </c>
      <c r="AR1066" s="165">
        <f t="shared" si="426"/>
        <v>0</v>
      </c>
      <c r="AS1066" s="387">
        <f t="shared" si="422"/>
        <v>0</v>
      </c>
    </row>
    <row r="1067" spans="2:45" hidden="1" outlineLevel="2">
      <c r="B1067" s="66">
        <v>35</v>
      </c>
      <c r="D1067" s="338">
        <v>0</v>
      </c>
      <c r="E1067" s="165">
        <f t="shared" si="423"/>
        <v>0</v>
      </c>
      <c r="F1067" s="165">
        <f t="shared" si="423"/>
        <v>0</v>
      </c>
      <c r="G1067" s="165">
        <f t="shared" si="423"/>
        <v>0</v>
      </c>
      <c r="H1067" s="165">
        <f t="shared" si="423"/>
        <v>0</v>
      </c>
      <c r="I1067" s="165">
        <f t="shared" si="423"/>
        <v>0</v>
      </c>
      <c r="J1067" s="165">
        <f t="shared" si="423"/>
        <v>0</v>
      </c>
      <c r="K1067" s="165">
        <f t="shared" si="423"/>
        <v>0</v>
      </c>
      <c r="L1067" s="165">
        <f t="shared" si="423"/>
        <v>0</v>
      </c>
      <c r="M1067" s="165">
        <f t="shared" si="423"/>
        <v>0</v>
      </c>
      <c r="N1067" s="165">
        <f t="shared" si="423"/>
        <v>0</v>
      </c>
      <c r="O1067" s="165">
        <f t="shared" si="424"/>
        <v>0</v>
      </c>
      <c r="P1067" s="165">
        <f t="shared" si="424"/>
        <v>0</v>
      </c>
      <c r="Q1067" s="165">
        <f t="shared" si="424"/>
        <v>0</v>
      </c>
      <c r="R1067" s="165">
        <f t="shared" si="424"/>
        <v>0</v>
      </c>
      <c r="S1067" s="165">
        <f t="shared" si="424"/>
        <v>0</v>
      </c>
      <c r="T1067" s="165">
        <f t="shared" si="424"/>
        <v>0</v>
      </c>
      <c r="U1067" s="165">
        <f t="shared" si="424"/>
        <v>0</v>
      </c>
      <c r="V1067" s="165">
        <f t="shared" si="424"/>
        <v>0</v>
      </c>
      <c r="W1067" s="165">
        <f t="shared" si="424"/>
        <v>0</v>
      </c>
      <c r="X1067" s="165">
        <f t="shared" si="424"/>
        <v>0</v>
      </c>
      <c r="Y1067" s="165">
        <f t="shared" si="425"/>
        <v>0</v>
      </c>
      <c r="Z1067" s="165">
        <f t="shared" si="425"/>
        <v>0</v>
      </c>
      <c r="AA1067" s="165">
        <f t="shared" si="425"/>
        <v>0</v>
      </c>
      <c r="AB1067" s="165">
        <f t="shared" si="425"/>
        <v>0</v>
      </c>
      <c r="AC1067" s="165">
        <f t="shared" si="425"/>
        <v>0</v>
      </c>
      <c r="AD1067" s="165">
        <f t="shared" si="425"/>
        <v>0</v>
      </c>
      <c r="AE1067" s="165">
        <f t="shared" si="425"/>
        <v>0</v>
      </c>
      <c r="AF1067" s="165">
        <f t="shared" si="425"/>
        <v>0</v>
      </c>
      <c r="AG1067" s="165">
        <f t="shared" si="425"/>
        <v>0</v>
      </c>
      <c r="AH1067" s="165">
        <f t="shared" si="425"/>
        <v>0</v>
      </c>
      <c r="AI1067" s="165">
        <f t="shared" si="426"/>
        <v>0</v>
      </c>
      <c r="AJ1067" s="165">
        <f t="shared" si="426"/>
        <v>0</v>
      </c>
      <c r="AK1067" s="165">
        <f t="shared" si="426"/>
        <v>0</v>
      </c>
      <c r="AL1067" s="165">
        <f t="shared" si="426"/>
        <v>0</v>
      </c>
      <c r="AM1067" s="165">
        <f t="shared" si="426"/>
        <v>0</v>
      </c>
      <c r="AN1067" s="165">
        <f t="shared" si="426"/>
        <v>0</v>
      </c>
      <c r="AO1067" s="165">
        <f t="shared" si="426"/>
        <v>0</v>
      </c>
      <c r="AP1067" s="165">
        <f t="shared" si="426"/>
        <v>0</v>
      </c>
      <c r="AQ1067" s="165">
        <f t="shared" si="426"/>
        <v>0</v>
      </c>
      <c r="AR1067" s="165">
        <f t="shared" si="426"/>
        <v>0</v>
      </c>
      <c r="AS1067" s="387">
        <f t="shared" si="422"/>
        <v>0</v>
      </c>
    </row>
    <row r="1068" spans="2:45" hidden="1" outlineLevel="2">
      <c r="B1068" s="66">
        <v>36</v>
      </c>
      <c r="D1068" s="338">
        <v>0</v>
      </c>
      <c r="E1068" s="165">
        <f t="shared" si="423"/>
        <v>0</v>
      </c>
      <c r="F1068" s="165">
        <f t="shared" si="423"/>
        <v>0</v>
      </c>
      <c r="G1068" s="165">
        <f t="shared" si="423"/>
        <v>0</v>
      </c>
      <c r="H1068" s="165">
        <f t="shared" si="423"/>
        <v>0</v>
      </c>
      <c r="I1068" s="165">
        <f t="shared" si="423"/>
        <v>0</v>
      </c>
      <c r="J1068" s="165">
        <f t="shared" si="423"/>
        <v>0</v>
      </c>
      <c r="K1068" s="165">
        <f t="shared" si="423"/>
        <v>0</v>
      </c>
      <c r="L1068" s="165">
        <f t="shared" si="423"/>
        <v>0</v>
      </c>
      <c r="M1068" s="165">
        <f t="shared" si="423"/>
        <v>0</v>
      </c>
      <c r="N1068" s="165">
        <f t="shared" si="423"/>
        <v>0</v>
      </c>
      <c r="O1068" s="165">
        <f t="shared" si="424"/>
        <v>0</v>
      </c>
      <c r="P1068" s="165">
        <f t="shared" si="424"/>
        <v>0</v>
      </c>
      <c r="Q1068" s="165">
        <f t="shared" si="424"/>
        <v>0</v>
      </c>
      <c r="R1068" s="165">
        <f t="shared" si="424"/>
        <v>0</v>
      </c>
      <c r="S1068" s="165">
        <f t="shared" si="424"/>
        <v>0</v>
      </c>
      <c r="T1068" s="165">
        <f t="shared" si="424"/>
        <v>0</v>
      </c>
      <c r="U1068" s="165">
        <f t="shared" si="424"/>
        <v>0</v>
      </c>
      <c r="V1068" s="165">
        <f t="shared" si="424"/>
        <v>0</v>
      </c>
      <c r="W1068" s="165">
        <f t="shared" si="424"/>
        <v>0</v>
      </c>
      <c r="X1068" s="165">
        <f t="shared" si="424"/>
        <v>0</v>
      </c>
      <c r="Y1068" s="165">
        <f t="shared" si="425"/>
        <v>0</v>
      </c>
      <c r="Z1068" s="165">
        <f t="shared" si="425"/>
        <v>0</v>
      </c>
      <c r="AA1068" s="165">
        <f t="shared" si="425"/>
        <v>0</v>
      </c>
      <c r="AB1068" s="165">
        <f t="shared" si="425"/>
        <v>0</v>
      </c>
      <c r="AC1068" s="165">
        <f t="shared" si="425"/>
        <v>0</v>
      </c>
      <c r="AD1068" s="165">
        <f t="shared" si="425"/>
        <v>0</v>
      </c>
      <c r="AE1068" s="165">
        <f t="shared" si="425"/>
        <v>0</v>
      </c>
      <c r="AF1068" s="165">
        <f t="shared" si="425"/>
        <v>0</v>
      </c>
      <c r="AG1068" s="165">
        <f t="shared" si="425"/>
        <v>0</v>
      </c>
      <c r="AH1068" s="165">
        <f t="shared" si="425"/>
        <v>0</v>
      </c>
      <c r="AI1068" s="165">
        <f t="shared" si="426"/>
        <v>0</v>
      </c>
      <c r="AJ1068" s="165">
        <f t="shared" si="426"/>
        <v>0</v>
      </c>
      <c r="AK1068" s="165">
        <f t="shared" si="426"/>
        <v>0</v>
      </c>
      <c r="AL1068" s="165">
        <f t="shared" si="426"/>
        <v>0</v>
      </c>
      <c r="AM1068" s="165">
        <f t="shared" si="426"/>
        <v>0</v>
      </c>
      <c r="AN1068" s="165">
        <f t="shared" si="426"/>
        <v>0</v>
      </c>
      <c r="AO1068" s="165">
        <f t="shared" si="426"/>
        <v>0</v>
      </c>
      <c r="AP1068" s="165">
        <f t="shared" si="426"/>
        <v>0</v>
      </c>
      <c r="AQ1068" s="165">
        <f t="shared" si="426"/>
        <v>0</v>
      </c>
      <c r="AR1068" s="165">
        <f t="shared" si="426"/>
        <v>0</v>
      </c>
      <c r="AS1068" s="387">
        <f t="shared" si="422"/>
        <v>0</v>
      </c>
    </row>
    <row r="1069" spans="2:45" hidden="1" outlineLevel="2">
      <c r="B1069" s="66">
        <v>37</v>
      </c>
      <c r="D1069" s="338">
        <v>0</v>
      </c>
      <c r="E1069" s="165">
        <f t="shared" si="423"/>
        <v>0</v>
      </c>
      <c r="F1069" s="165">
        <f t="shared" si="423"/>
        <v>0</v>
      </c>
      <c r="G1069" s="165">
        <f t="shared" si="423"/>
        <v>0</v>
      </c>
      <c r="H1069" s="165">
        <f t="shared" si="423"/>
        <v>0</v>
      </c>
      <c r="I1069" s="165">
        <f t="shared" si="423"/>
        <v>0</v>
      </c>
      <c r="J1069" s="165">
        <f t="shared" si="423"/>
        <v>0</v>
      </c>
      <c r="K1069" s="165">
        <f t="shared" si="423"/>
        <v>0</v>
      </c>
      <c r="L1069" s="165">
        <f t="shared" si="423"/>
        <v>0</v>
      </c>
      <c r="M1069" s="165">
        <f t="shared" si="423"/>
        <v>0</v>
      </c>
      <c r="N1069" s="165">
        <f t="shared" si="423"/>
        <v>0</v>
      </c>
      <c r="O1069" s="165">
        <f t="shared" si="424"/>
        <v>0</v>
      </c>
      <c r="P1069" s="165">
        <f t="shared" si="424"/>
        <v>0</v>
      </c>
      <c r="Q1069" s="165">
        <f t="shared" si="424"/>
        <v>0</v>
      </c>
      <c r="R1069" s="165">
        <f t="shared" si="424"/>
        <v>0</v>
      </c>
      <c r="S1069" s="165">
        <f t="shared" si="424"/>
        <v>0</v>
      </c>
      <c r="T1069" s="165">
        <f t="shared" si="424"/>
        <v>0</v>
      </c>
      <c r="U1069" s="165">
        <f t="shared" si="424"/>
        <v>0</v>
      </c>
      <c r="V1069" s="165">
        <f t="shared" si="424"/>
        <v>0</v>
      </c>
      <c r="W1069" s="165">
        <f t="shared" si="424"/>
        <v>0</v>
      </c>
      <c r="X1069" s="165">
        <f t="shared" si="424"/>
        <v>0</v>
      </c>
      <c r="Y1069" s="165">
        <f t="shared" si="425"/>
        <v>0</v>
      </c>
      <c r="Z1069" s="165">
        <f t="shared" si="425"/>
        <v>0</v>
      </c>
      <c r="AA1069" s="165">
        <f t="shared" si="425"/>
        <v>0</v>
      </c>
      <c r="AB1069" s="165">
        <f t="shared" si="425"/>
        <v>0</v>
      </c>
      <c r="AC1069" s="165">
        <f t="shared" si="425"/>
        <v>0</v>
      </c>
      <c r="AD1069" s="165">
        <f t="shared" si="425"/>
        <v>0</v>
      </c>
      <c r="AE1069" s="165">
        <f t="shared" si="425"/>
        <v>0</v>
      </c>
      <c r="AF1069" s="165">
        <f t="shared" si="425"/>
        <v>0</v>
      </c>
      <c r="AG1069" s="165">
        <f t="shared" si="425"/>
        <v>0</v>
      </c>
      <c r="AH1069" s="165">
        <f t="shared" si="425"/>
        <v>0</v>
      </c>
      <c r="AI1069" s="165">
        <f t="shared" si="426"/>
        <v>0</v>
      </c>
      <c r="AJ1069" s="165">
        <f t="shared" si="426"/>
        <v>0</v>
      </c>
      <c r="AK1069" s="165">
        <f t="shared" si="426"/>
        <v>0</v>
      </c>
      <c r="AL1069" s="165">
        <f t="shared" si="426"/>
        <v>0</v>
      </c>
      <c r="AM1069" s="165">
        <f t="shared" si="426"/>
        <v>0</v>
      </c>
      <c r="AN1069" s="165">
        <f t="shared" si="426"/>
        <v>0</v>
      </c>
      <c r="AO1069" s="165">
        <f t="shared" si="426"/>
        <v>0</v>
      </c>
      <c r="AP1069" s="165">
        <f t="shared" si="426"/>
        <v>0</v>
      </c>
      <c r="AQ1069" s="165">
        <f t="shared" si="426"/>
        <v>0</v>
      </c>
      <c r="AR1069" s="165">
        <f t="shared" si="426"/>
        <v>0</v>
      </c>
      <c r="AS1069" s="387">
        <f t="shared" si="422"/>
        <v>0</v>
      </c>
    </row>
    <row r="1070" spans="2:45" hidden="1" outlineLevel="2">
      <c r="B1070" s="66">
        <v>38</v>
      </c>
      <c r="D1070" s="338">
        <v>0</v>
      </c>
      <c r="E1070" s="165">
        <f t="shared" si="423"/>
        <v>0</v>
      </c>
      <c r="F1070" s="165">
        <f t="shared" si="423"/>
        <v>0</v>
      </c>
      <c r="G1070" s="165">
        <f t="shared" si="423"/>
        <v>0</v>
      </c>
      <c r="H1070" s="165">
        <f t="shared" si="423"/>
        <v>0</v>
      </c>
      <c r="I1070" s="165">
        <f t="shared" si="423"/>
        <v>0</v>
      </c>
      <c r="J1070" s="165">
        <f t="shared" si="423"/>
        <v>0</v>
      </c>
      <c r="K1070" s="165">
        <f t="shared" si="423"/>
        <v>0</v>
      </c>
      <c r="L1070" s="165">
        <f t="shared" si="423"/>
        <v>0</v>
      </c>
      <c r="M1070" s="165">
        <f t="shared" si="423"/>
        <v>0</v>
      </c>
      <c r="N1070" s="165">
        <f t="shared" si="423"/>
        <v>0</v>
      </c>
      <c r="O1070" s="165">
        <f t="shared" si="424"/>
        <v>0</v>
      </c>
      <c r="P1070" s="165">
        <f t="shared" si="424"/>
        <v>0</v>
      </c>
      <c r="Q1070" s="165">
        <f t="shared" si="424"/>
        <v>0</v>
      </c>
      <c r="R1070" s="165">
        <f t="shared" si="424"/>
        <v>0</v>
      </c>
      <c r="S1070" s="165">
        <f t="shared" si="424"/>
        <v>0</v>
      </c>
      <c r="T1070" s="165">
        <f t="shared" si="424"/>
        <v>0</v>
      </c>
      <c r="U1070" s="165">
        <f t="shared" si="424"/>
        <v>0</v>
      </c>
      <c r="V1070" s="165">
        <f t="shared" si="424"/>
        <v>0</v>
      </c>
      <c r="W1070" s="165">
        <f t="shared" si="424"/>
        <v>0</v>
      </c>
      <c r="X1070" s="165">
        <f t="shared" si="424"/>
        <v>0</v>
      </c>
      <c r="Y1070" s="165">
        <f t="shared" si="425"/>
        <v>0</v>
      </c>
      <c r="Z1070" s="165">
        <f t="shared" si="425"/>
        <v>0</v>
      </c>
      <c r="AA1070" s="165">
        <f t="shared" si="425"/>
        <v>0</v>
      </c>
      <c r="AB1070" s="165">
        <f t="shared" si="425"/>
        <v>0</v>
      </c>
      <c r="AC1070" s="165">
        <f t="shared" si="425"/>
        <v>0</v>
      </c>
      <c r="AD1070" s="165">
        <f t="shared" si="425"/>
        <v>0</v>
      </c>
      <c r="AE1070" s="165">
        <f t="shared" si="425"/>
        <v>0</v>
      </c>
      <c r="AF1070" s="165">
        <f t="shared" si="425"/>
        <v>0</v>
      </c>
      <c r="AG1070" s="165">
        <f t="shared" si="425"/>
        <v>0</v>
      </c>
      <c r="AH1070" s="165">
        <f t="shared" si="425"/>
        <v>0</v>
      </c>
      <c r="AI1070" s="165">
        <f t="shared" si="426"/>
        <v>0</v>
      </c>
      <c r="AJ1070" s="165">
        <f t="shared" si="426"/>
        <v>0</v>
      </c>
      <c r="AK1070" s="165">
        <f t="shared" si="426"/>
        <v>0</v>
      </c>
      <c r="AL1070" s="165">
        <f t="shared" si="426"/>
        <v>0</v>
      </c>
      <c r="AM1070" s="165">
        <f t="shared" si="426"/>
        <v>0</v>
      </c>
      <c r="AN1070" s="165">
        <f t="shared" si="426"/>
        <v>0</v>
      </c>
      <c r="AO1070" s="165">
        <f t="shared" si="426"/>
        <v>0</v>
      </c>
      <c r="AP1070" s="165">
        <f t="shared" si="426"/>
        <v>0</v>
      </c>
      <c r="AQ1070" s="165">
        <f t="shared" si="426"/>
        <v>0</v>
      </c>
      <c r="AR1070" s="165">
        <f t="shared" si="426"/>
        <v>0</v>
      </c>
      <c r="AS1070" s="387">
        <f t="shared" si="422"/>
        <v>0</v>
      </c>
    </row>
    <row r="1071" spans="2:45" hidden="1" outlineLevel="2">
      <c r="B1071" s="66">
        <v>39</v>
      </c>
      <c r="D1071" s="338">
        <v>0</v>
      </c>
      <c r="E1071" s="165">
        <f t="shared" si="423"/>
        <v>0</v>
      </c>
      <c r="F1071" s="165">
        <f t="shared" si="423"/>
        <v>0</v>
      </c>
      <c r="G1071" s="165">
        <f t="shared" si="423"/>
        <v>0</v>
      </c>
      <c r="H1071" s="165">
        <f t="shared" si="423"/>
        <v>0</v>
      </c>
      <c r="I1071" s="165">
        <f t="shared" si="423"/>
        <v>0</v>
      </c>
      <c r="J1071" s="165">
        <f t="shared" si="423"/>
        <v>0</v>
      </c>
      <c r="K1071" s="165">
        <f t="shared" si="423"/>
        <v>0</v>
      </c>
      <c r="L1071" s="165">
        <f t="shared" si="423"/>
        <v>0</v>
      </c>
      <c r="M1071" s="165">
        <f t="shared" si="423"/>
        <v>0</v>
      </c>
      <c r="N1071" s="165">
        <f t="shared" si="423"/>
        <v>0</v>
      </c>
      <c r="O1071" s="165">
        <f t="shared" si="424"/>
        <v>0</v>
      </c>
      <c r="P1071" s="165">
        <f t="shared" si="424"/>
        <v>0</v>
      </c>
      <c r="Q1071" s="165">
        <f t="shared" si="424"/>
        <v>0</v>
      </c>
      <c r="R1071" s="165">
        <f t="shared" si="424"/>
        <v>0</v>
      </c>
      <c r="S1071" s="165">
        <f t="shared" si="424"/>
        <v>0</v>
      </c>
      <c r="T1071" s="165">
        <f t="shared" si="424"/>
        <v>0</v>
      </c>
      <c r="U1071" s="165">
        <f t="shared" si="424"/>
        <v>0</v>
      </c>
      <c r="V1071" s="165">
        <f t="shared" si="424"/>
        <v>0</v>
      </c>
      <c r="W1071" s="165">
        <f t="shared" si="424"/>
        <v>0</v>
      </c>
      <c r="X1071" s="165">
        <f t="shared" si="424"/>
        <v>0</v>
      </c>
      <c r="Y1071" s="165">
        <f t="shared" si="425"/>
        <v>0</v>
      </c>
      <c r="Z1071" s="165">
        <f t="shared" si="425"/>
        <v>0</v>
      </c>
      <c r="AA1071" s="165">
        <f t="shared" si="425"/>
        <v>0</v>
      </c>
      <c r="AB1071" s="165">
        <f t="shared" si="425"/>
        <v>0</v>
      </c>
      <c r="AC1071" s="165">
        <f t="shared" si="425"/>
        <v>0</v>
      </c>
      <c r="AD1071" s="165">
        <f t="shared" si="425"/>
        <v>0</v>
      </c>
      <c r="AE1071" s="165">
        <f t="shared" si="425"/>
        <v>0</v>
      </c>
      <c r="AF1071" s="165">
        <f t="shared" si="425"/>
        <v>0</v>
      </c>
      <c r="AG1071" s="165">
        <f t="shared" si="425"/>
        <v>0</v>
      </c>
      <c r="AH1071" s="165">
        <f t="shared" si="425"/>
        <v>0</v>
      </c>
      <c r="AI1071" s="165">
        <f t="shared" si="426"/>
        <v>0</v>
      </c>
      <c r="AJ1071" s="165">
        <f t="shared" si="426"/>
        <v>0</v>
      </c>
      <c r="AK1071" s="165">
        <f t="shared" si="426"/>
        <v>0</v>
      </c>
      <c r="AL1071" s="165">
        <f t="shared" si="426"/>
        <v>0</v>
      </c>
      <c r="AM1071" s="165">
        <f t="shared" si="426"/>
        <v>0</v>
      </c>
      <c r="AN1071" s="165">
        <f t="shared" si="426"/>
        <v>0</v>
      </c>
      <c r="AO1071" s="165">
        <f t="shared" si="426"/>
        <v>0</v>
      </c>
      <c r="AP1071" s="165">
        <f t="shared" si="426"/>
        <v>0</v>
      </c>
      <c r="AQ1071" s="165">
        <f t="shared" si="426"/>
        <v>0</v>
      </c>
      <c r="AR1071" s="165">
        <f t="shared" si="426"/>
        <v>0</v>
      </c>
      <c r="AS1071" s="387">
        <f t="shared" si="422"/>
        <v>0</v>
      </c>
    </row>
    <row r="1072" spans="2:45" hidden="1" outlineLevel="2">
      <c r="B1072" s="66">
        <v>40</v>
      </c>
      <c r="D1072" s="338">
        <v>0</v>
      </c>
      <c r="E1072" s="165">
        <f t="shared" si="423"/>
        <v>0</v>
      </c>
      <c r="F1072" s="165">
        <f t="shared" si="423"/>
        <v>0</v>
      </c>
      <c r="G1072" s="165">
        <f t="shared" si="423"/>
        <v>0</v>
      </c>
      <c r="H1072" s="165">
        <f t="shared" si="423"/>
        <v>0</v>
      </c>
      <c r="I1072" s="165">
        <f t="shared" si="423"/>
        <v>0</v>
      </c>
      <c r="J1072" s="165">
        <f t="shared" si="423"/>
        <v>0</v>
      </c>
      <c r="K1072" s="165">
        <f t="shared" si="423"/>
        <v>0</v>
      </c>
      <c r="L1072" s="165">
        <f t="shared" si="423"/>
        <v>0</v>
      </c>
      <c r="M1072" s="165">
        <f t="shared" si="423"/>
        <v>0</v>
      </c>
      <c r="N1072" s="165">
        <f t="shared" si="423"/>
        <v>0</v>
      </c>
      <c r="O1072" s="165">
        <f t="shared" si="424"/>
        <v>0</v>
      </c>
      <c r="P1072" s="165">
        <f t="shared" si="424"/>
        <v>0</v>
      </c>
      <c r="Q1072" s="165">
        <f t="shared" si="424"/>
        <v>0</v>
      </c>
      <c r="R1072" s="165">
        <f t="shared" si="424"/>
        <v>0</v>
      </c>
      <c r="S1072" s="165">
        <f t="shared" si="424"/>
        <v>0</v>
      </c>
      <c r="T1072" s="165">
        <f t="shared" si="424"/>
        <v>0</v>
      </c>
      <c r="U1072" s="165">
        <f t="shared" si="424"/>
        <v>0</v>
      </c>
      <c r="V1072" s="165">
        <f t="shared" si="424"/>
        <v>0</v>
      </c>
      <c r="W1072" s="165">
        <f t="shared" si="424"/>
        <v>0</v>
      </c>
      <c r="X1072" s="165">
        <f t="shared" si="424"/>
        <v>0</v>
      </c>
      <c r="Y1072" s="165">
        <f t="shared" si="425"/>
        <v>0</v>
      </c>
      <c r="Z1072" s="165">
        <f t="shared" si="425"/>
        <v>0</v>
      </c>
      <c r="AA1072" s="165">
        <f t="shared" si="425"/>
        <v>0</v>
      </c>
      <c r="AB1072" s="165">
        <f t="shared" si="425"/>
        <v>0</v>
      </c>
      <c r="AC1072" s="165">
        <f t="shared" si="425"/>
        <v>0</v>
      </c>
      <c r="AD1072" s="165">
        <f t="shared" si="425"/>
        <v>0</v>
      </c>
      <c r="AE1072" s="165">
        <f t="shared" si="425"/>
        <v>0</v>
      </c>
      <c r="AF1072" s="165">
        <f t="shared" si="425"/>
        <v>0</v>
      </c>
      <c r="AG1072" s="165">
        <f t="shared" si="425"/>
        <v>0</v>
      </c>
      <c r="AH1072" s="165">
        <f t="shared" si="425"/>
        <v>0</v>
      </c>
      <c r="AI1072" s="165">
        <f t="shared" si="426"/>
        <v>0</v>
      </c>
      <c r="AJ1072" s="165">
        <f t="shared" si="426"/>
        <v>0</v>
      </c>
      <c r="AK1072" s="165">
        <f t="shared" si="426"/>
        <v>0</v>
      </c>
      <c r="AL1072" s="165">
        <f t="shared" si="426"/>
        <v>0</v>
      </c>
      <c r="AM1072" s="165">
        <f t="shared" si="426"/>
        <v>0</v>
      </c>
      <c r="AN1072" s="165">
        <f t="shared" si="426"/>
        <v>0</v>
      </c>
      <c r="AO1072" s="165">
        <f t="shared" si="426"/>
        <v>0</v>
      </c>
      <c r="AP1072" s="165">
        <f t="shared" si="426"/>
        <v>0</v>
      </c>
      <c r="AQ1072" s="165">
        <f t="shared" si="426"/>
        <v>0</v>
      </c>
      <c r="AR1072" s="165">
        <f t="shared" si="426"/>
        <v>0</v>
      </c>
      <c r="AS1072" s="387">
        <f t="shared" si="422"/>
        <v>0</v>
      </c>
    </row>
    <row r="1073" spans="2:46" hidden="1" outlineLevel="1" collapsed="1">
      <c r="B1073" s="378" t="str">
        <f>INV!B36</f>
        <v xml:space="preserve">3.3 - </v>
      </c>
      <c r="D1073" s="386">
        <f>INV!C36</f>
        <v>5</v>
      </c>
      <c r="E1073" s="387">
        <f t="shared" ref="E1073:AR1073" si="427">SUM(E1074:E1113)</f>
        <v>0</v>
      </c>
      <c r="F1073" s="387">
        <f t="shared" si="427"/>
        <v>0</v>
      </c>
      <c r="G1073" s="387">
        <f t="shared" si="427"/>
        <v>0</v>
      </c>
      <c r="H1073" s="387">
        <f t="shared" si="427"/>
        <v>0</v>
      </c>
      <c r="I1073" s="387">
        <f t="shared" si="427"/>
        <v>0</v>
      </c>
      <c r="J1073" s="387">
        <f t="shared" si="427"/>
        <v>0</v>
      </c>
      <c r="K1073" s="387">
        <f t="shared" si="427"/>
        <v>0</v>
      </c>
      <c r="L1073" s="387">
        <f t="shared" si="427"/>
        <v>0</v>
      </c>
      <c r="M1073" s="387">
        <f t="shared" si="427"/>
        <v>0</v>
      </c>
      <c r="N1073" s="387">
        <f t="shared" si="427"/>
        <v>0</v>
      </c>
      <c r="O1073" s="387">
        <f t="shared" si="427"/>
        <v>0</v>
      </c>
      <c r="P1073" s="387">
        <f t="shared" si="427"/>
        <v>0</v>
      </c>
      <c r="Q1073" s="387">
        <f t="shared" si="427"/>
        <v>0</v>
      </c>
      <c r="R1073" s="387">
        <f t="shared" si="427"/>
        <v>0</v>
      </c>
      <c r="S1073" s="387">
        <f t="shared" si="427"/>
        <v>0</v>
      </c>
      <c r="T1073" s="387">
        <f t="shared" si="427"/>
        <v>0</v>
      </c>
      <c r="U1073" s="387">
        <f t="shared" si="427"/>
        <v>0</v>
      </c>
      <c r="V1073" s="387">
        <f t="shared" si="427"/>
        <v>0</v>
      </c>
      <c r="W1073" s="387">
        <f t="shared" si="427"/>
        <v>0</v>
      </c>
      <c r="X1073" s="387">
        <f t="shared" si="427"/>
        <v>0</v>
      </c>
      <c r="Y1073" s="387">
        <f t="shared" si="427"/>
        <v>0</v>
      </c>
      <c r="Z1073" s="387">
        <f t="shared" si="427"/>
        <v>0</v>
      </c>
      <c r="AA1073" s="387">
        <f t="shared" si="427"/>
        <v>0</v>
      </c>
      <c r="AB1073" s="387">
        <f t="shared" si="427"/>
        <v>0</v>
      </c>
      <c r="AC1073" s="387">
        <f t="shared" si="427"/>
        <v>0</v>
      </c>
      <c r="AD1073" s="387">
        <f t="shared" si="427"/>
        <v>0</v>
      </c>
      <c r="AE1073" s="387">
        <f t="shared" si="427"/>
        <v>0</v>
      </c>
      <c r="AF1073" s="387">
        <f t="shared" si="427"/>
        <v>0</v>
      </c>
      <c r="AG1073" s="387">
        <f t="shared" si="427"/>
        <v>0</v>
      </c>
      <c r="AH1073" s="387">
        <f t="shared" si="427"/>
        <v>0</v>
      </c>
      <c r="AI1073" s="387">
        <f t="shared" si="427"/>
        <v>0</v>
      </c>
      <c r="AJ1073" s="387">
        <f t="shared" si="427"/>
        <v>0</v>
      </c>
      <c r="AK1073" s="387">
        <f t="shared" si="427"/>
        <v>0</v>
      </c>
      <c r="AL1073" s="387">
        <f t="shared" si="427"/>
        <v>0</v>
      </c>
      <c r="AM1073" s="387">
        <f t="shared" si="427"/>
        <v>0</v>
      </c>
      <c r="AN1073" s="387">
        <f t="shared" si="427"/>
        <v>0</v>
      </c>
      <c r="AO1073" s="387">
        <f t="shared" si="427"/>
        <v>0</v>
      </c>
      <c r="AP1073" s="387">
        <f t="shared" si="427"/>
        <v>0</v>
      </c>
      <c r="AQ1073" s="387">
        <f t="shared" si="427"/>
        <v>0</v>
      </c>
      <c r="AR1073" s="387">
        <f t="shared" si="427"/>
        <v>0</v>
      </c>
      <c r="AS1073" s="387">
        <f t="shared" si="422"/>
        <v>0</v>
      </c>
      <c r="AT1073" s="377" t="str">
        <f>INV!AT36</f>
        <v>Flona Chapecó</v>
      </c>
    </row>
    <row r="1074" spans="2:46" hidden="1" outlineLevel="2">
      <c r="B1074" s="66">
        <v>1</v>
      </c>
      <c r="D1074" s="338">
        <f t="array" ref="D1074:D1113">TRANSPOSE(INV!E36:AR36)</f>
        <v>0</v>
      </c>
      <c r="E1074" s="165">
        <f t="shared" ref="E1074:N1083" si="428">IF(AND(E$2=$B1074,$B1074=$C$3),$D1074,IF(AND(E$2&gt;$B1074,E$2&lt;=$D$1073+$B1074),SLN($D1074,0,IF($C$3-$B1074&gt;=$D$1073,$D$1073,$C$3-$B1074)),0))</f>
        <v>0</v>
      </c>
      <c r="F1074" s="165">
        <f t="shared" si="428"/>
        <v>0</v>
      </c>
      <c r="G1074" s="165">
        <f t="shared" si="428"/>
        <v>0</v>
      </c>
      <c r="H1074" s="165">
        <f t="shared" si="428"/>
        <v>0</v>
      </c>
      <c r="I1074" s="165">
        <f t="shared" si="428"/>
        <v>0</v>
      </c>
      <c r="J1074" s="165">
        <f t="shared" si="428"/>
        <v>0</v>
      </c>
      <c r="K1074" s="165">
        <f t="shared" si="428"/>
        <v>0</v>
      </c>
      <c r="L1074" s="165">
        <f t="shared" si="428"/>
        <v>0</v>
      </c>
      <c r="M1074" s="165">
        <f t="shared" si="428"/>
        <v>0</v>
      </c>
      <c r="N1074" s="165">
        <f t="shared" si="428"/>
        <v>0</v>
      </c>
      <c r="O1074" s="165">
        <f t="shared" ref="O1074:X1083" si="429">IF(AND(O$2=$B1074,$B1074=$C$3),$D1074,IF(AND(O$2&gt;$B1074,O$2&lt;=$D$1073+$B1074),SLN($D1074,0,IF($C$3-$B1074&gt;=$D$1073,$D$1073,$C$3-$B1074)),0))</f>
        <v>0</v>
      </c>
      <c r="P1074" s="165">
        <f t="shared" si="429"/>
        <v>0</v>
      </c>
      <c r="Q1074" s="165">
        <f t="shared" si="429"/>
        <v>0</v>
      </c>
      <c r="R1074" s="165">
        <f t="shared" si="429"/>
        <v>0</v>
      </c>
      <c r="S1074" s="165">
        <f t="shared" si="429"/>
        <v>0</v>
      </c>
      <c r="T1074" s="165">
        <f t="shared" si="429"/>
        <v>0</v>
      </c>
      <c r="U1074" s="165">
        <f t="shared" si="429"/>
        <v>0</v>
      </c>
      <c r="V1074" s="165">
        <f t="shared" si="429"/>
        <v>0</v>
      </c>
      <c r="W1074" s="165">
        <f t="shared" si="429"/>
        <v>0</v>
      </c>
      <c r="X1074" s="165">
        <f t="shared" si="429"/>
        <v>0</v>
      </c>
      <c r="Y1074" s="165">
        <f t="shared" ref="Y1074:AH1083" si="430">IF(AND(Y$2=$B1074,$B1074=$C$3),$D1074,IF(AND(Y$2&gt;$B1074,Y$2&lt;=$D$1073+$B1074),SLN($D1074,0,IF($C$3-$B1074&gt;=$D$1073,$D$1073,$C$3-$B1074)),0))</f>
        <v>0</v>
      </c>
      <c r="Z1074" s="165">
        <f t="shared" si="430"/>
        <v>0</v>
      </c>
      <c r="AA1074" s="165">
        <f t="shared" si="430"/>
        <v>0</v>
      </c>
      <c r="AB1074" s="165">
        <f t="shared" si="430"/>
        <v>0</v>
      </c>
      <c r="AC1074" s="165">
        <f t="shared" si="430"/>
        <v>0</v>
      </c>
      <c r="AD1074" s="165">
        <f t="shared" si="430"/>
        <v>0</v>
      </c>
      <c r="AE1074" s="165">
        <f t="shared" si="430"/>
        <v>0</v>
      </c>
      <c r="AF1074" s="165">
        <f t="shared" si="430"/>
        <v>0</v>
      </c>
      <c r="AG1074" s="165">
        <f t="shared" si="430"/>
        <v>0</v>
      </c>
      <c r="AH1074" s="165">
        <f t="shared" si="430"/>
        <v>0</v>
      </c>
      <c r="AI1074" s="165">
        <f t="shared" ref="AI1074:AR1083" si="431">IF(AND(AI$2=$B1074,$B1074=$C$3),$D1074,IF(AND(AI$2&gt;$B1074,AI$2&lt;=$D$1073+$B1074),SLN($D1074,0,IF($C$3-$B1074&gt;=$D$1073,$D$1073,$C$3-$B1074)),0))</f>
        <v>0</v>
      </c>
      <c r="AJ1074" s="165">
        <f t="shared" si="431"/>
        <v>0</v>
      </c>
      <c r="AK1074" s="165">
        <f t="shared" si="431"/>
        <v>0</v>
      </c>
      <c r="AL1074" s="165">
        <f t="shared" si="431"/>
        <v>0</v>
      </c>
      <c r="AM1074" s="165">
        <f t="shared" si="431"/>
        <v>0</v>
      </c>
      <c r="AN1074" s="165">
        <f t="shared" si="431"/>
        <v>0</v>
      </c>
      <c r="AO1074" s="165">
        <f t="shared" si="431"/>
        <v>0</v>
      </c>
      <c r="AP1074" s="165">
        <f t="shared" si="431"/>
        <v>0</v>
      </c>
      <c r="AQ1074" s="165">
        <f t="shared" si="431"/>
        <v>0</v>
      </c>
      <c r="AR1074" s="165">
        <f t="shared" si="431"/>
        <v>0</v>
      </c>
      <c r="AS1074" s="387">
        <f t="shared" si="422"/>
        <v>0</v>
      </c>
    </row>
    <row r="1075" spans="2:46" hidden="1" outlineLevel="2">
      <c r="B1075" s="66">
        <v>2</v>
      </c>
      <c r="D1075" s="338">
        <v>0</v>
      </c>
      <c r="E1075" s="165">
        <f t="shared" si="428"/>
        <v>0</v>
      </c>
      <c r="F1075" s="165">
        <f t="shared" si="428"/>
        <v>0</v>
      </c>
      <c r="G1075" s="165">
        <f t="shared" si="428"/>
        <v>0</v>
      </c>
      <c r="H1075" s="165">
        <f t="shared" si="428"/>
        <v>0</v>
      </c>
      <c r="I1075" s="165">
        <f t="shared" si="428"/>
        <v>0</v>
      </c>
      <c r="J1075" s="165">
        <f t="shared" si="428"/>
        <v>0</v>
      </c>
      <c r="K1075" s="165">
        <f t="shared" si="428"/>
        <v>0</v>
      </c>
      <c r="L1075" s="165">
        <f t="shared" si="428"/>
        <v>0</v>
      </c>
      <c r="M1075" s="165">
        <f t="shared" si="428"/>
        <v>0</v>
      </c>
      <c r="N1075" s="165">
        <f t="shared" si="428"/>
        <v>0</v>
      </c>
      <c r="O1075" s="165">
        <f t="shared" si="429"/>
        <v>0</v>
      </c>
      <c r="P1075" s="165">
        <f t="shared" si="429"/>
        <v>0</v>
      </c>
      <c r="Q1075" s="165">
        <f t="shared" si="429"/>
        <v>0</v>
      </c>
      <c r="R1075" s="165">
        <f t="shared" si="429"/>
        <v>0</v>
      </c>
      <c r="S1075" s="165">
        <f t="shared" si="429"/>
        <v>0</v>
      </c>
      <c r="T1075" s="165">
        <f t="shared" si="429"/>
        <v>0</v>
      </c>
      <c r="U1075" s="165">
        <f t="shared" si="429"/>
        <v>0</v>
      </c>
      <c r="V1075" s="165">
        <f t="shared" si="429"/>
        <v>0</v>
      </c>
      <c r="W1075" s="165">
        <f t="shared" si="429"/>
        <v>0</v>
      </c>
      <c r="X1075" s="165">
        <f t="shared" si="429"/>
        <v>0</v>
      </c>
      <c r="Y1075" s="165">
        <f t="shared" si="430"/>
        <v>0</v>
      </c>
      <c r="Z1075" s="165">
        <f t="shared" si="430"/>
        <v>0</v>
      </c>
      <c r="AA1075" s="165">
        <f t="shared" si="430"/>
        <v>0</v>
      </c>
      <c r="AB1075" s="165">
        <f t="shared" si="430"/>
        <v>0</v>
      </c>
      <c r="AC1075" s="165">
        <f t="shared" si="430"/>
        <v>0</v>
      </c>
      <c r="AD1075" s="165">
        <f t="shared" si="430"/>
        <v>0</v>
      </c>
      <c r="AE1075" s="165">
        <f t="shared" si="430"/>
        <v>0</v>
      </c>
      <c r="AF1075" s="165">
        <f t="shared" si="430"/>
        <v>0</v>
      </c>
      <c r="AG1075" s="165">
        <f t="shared" si="430"/>
        <v>0</v>
      </c>
      <c r="AH1075" s="165">
        <f t="shared" si="430"/>
        <v>0</v>
      </c>
      <c r="AI1075" s="165">
        <f t="shared" si="431"/>
        <v>0</v>
      </c>
      <c r="AJ1075" s="165">
        <f t="shared" si="431"/>
        <v>0</v>
      </c>
      <c r="AK1075" s="165">
        <f t="shared" si="431"/>
        <v>0</v>
      </c>
      <c r="AL1075" s="165">
        <f t="shared" si="431"/>
        <v>0</v>
      </c>
      <c r="AM1075" s="165">
        <f t="shared" si="431"/>
        <v>0</v>
      </c>
      <c r="AN1075" s="165">
        <f t="shared" si="431"/>
        <v>0</v>
      </c>
      <c r="AO1075" s="165">
        <f t="shared" si="431"/>
        <v>0</v>
      </c>
      <c r="AP1075" s="165">
        <f t="shared" si="431"/>
        <v>0</v>
      </c>
      <c r="AQ1075" s="165">
        <f t="shared" si="431"/>
        <v>0</v>
      </c>
      <c r="AR1075" s="165">
        <f t="shared" si="431"/>
        <v>0</v>
      </c>
      <c r="AS1075" s="387">
        <f t="shared" si="422"/>
        <v>0</v>
      </c>
    </row>
    <row r="1076" spans="2:46" hidden="1" outlineLevel="2">
      <c r="B1076" s="66">
        <v>3</v>
      </c>
      <c r="D1076" s="338">
        <v>0</v>
      </c>
      <c r="E1076" s="165">
        <f t="shared" si="428"/>
        <v>0</v>
      </c>
      <c r="F1076" s="165">
        <f t="shared" si="428"/>
        <v>0</v>
      </c>
      <c r="G1076" s="165">
        <f t="shared" si="428"/>
        <v>0</v>
      </c>
      <c r="H1076" s="165">
        <f t="shared" si="428"/>
        <v>0</v>
      </c>
      <c r="I1076" s="165">
        <f t="shared" si="428"/>
        <v>0</v>
      </c>
      <c r="J1076" s="165">
        <f t="shared" si="428"/>
        <v>0</v>
      </c>
      <c r="K1076" s="165">
        <f t="shared" si="428"/>
        <v>0</v>
      </c>
      <c r="L1076" s="165">
        <f t="shared" si="428"/>
        <v>0</v>
      </c>
      <c r="M1076" s="165">
        <f t="shared" si="428"/>
        <v>0</v>
      </c>
      <c r="N1076" s="165">
        <f t="shared" si="428"/>
        <v>0</v>
      </c>
      <c r="O1076" s="165">
        <f t="shared" si="429"/>
        <v>0</v>
      </c>
      <c r="P1076" s="165">
        <f t="shared" si="429"/>
        <v>0</v>
      </c>
      <c r="Q1076" s="165">
        <f t="shared" si="429"/>
        <v>0</v>
      </c>
      <c r="R1076" s="165">
        <f t="shared" si="429"/>
        <v>0</v>
      </c>
      <c r="S1076" s="165">
        <f t="shared" si="429"/>
        <v>0</v>
      </c>
      <c r="T1076" s="165">
        <f t="shared" si="429"/>
        <v>0</v>
      </c>
      <c r="U1076" s="165">
        <f t="shared" si="429"/>
        <v>0</v>
      </c>
      <c r="V1076" s="165">
        <f t="shared" si="429"/>
        <v>0</v>
      </c>
      <c r="W1076" s="165">
        <f t="shared" si="429"/>
        <v>0</v>
      </c>
      <c r="X1076" s="165">
        <f t="shared" si="429"/>
        <v>0</v>
      </c>
      <c r="Y1076" s="165">
        <f t="shared" si="430"/>
        <v>0</v>
      </c>
      <c r="Z1076" s="165">
        <f t="shared" si="430"/>
        <v>0</v>
      </c>
      <c r="AA1076" s="165">
        <f t="shared" si="430"/>
        <v>0</v>
      </c>
      <c r="AB1076" s="165">
        <f t="shared" si="430"/>
        <v>0</v>
      </c>
      <c r="AC1076" s="165">
        <f t="shared" si="430"/>
        <v>0</v>
      </c>
      <c r="AD1076" s="165">
        <f t="shared" si="430"/>
        <v>0</v>
      </c>
      <c r="AE1076" s="165">
        <f t="shared" si="430"/>
        <v>0</v>
      </c>
      <c r="AF1076" s="165">
        <f t="shared" si="430"/>
        <v>0</v>
      </c>
      <c r="AG1076" s="165">
        <f t="shared" si="430"/>
        <v>0</v>
      </c>
      <c r="AH1076" s="165">
        <f t="shared" si="430"/>
        <v>0</v>
      </c>
      <c r="AI1076" s="165">
        <f t="shared" si="431"/>
        <v>0</v>
      </c>
      <c r="AJ1076" s="165">
        <f t="shared" si="431"/>
        <v>0</v>
      </c>
      <c r="AK1076" s="165">
        <f t="shared" si="431"/>
        <v>0</v>
      </c>
      <c r="AL1076" s="165">
        <f t="shared" si="431"/>
        <v>0</v>
      </c>
      <c r="AM1076" s="165">
        <f t="shared" si="431"/>
        <v>0</v>
      </c>
      <c r="AN1076" s="165">
        <f t="shared" si="431"/>
        <v>0</v>
      </c>
      <c r="AO1076" s="165">
        <f t="shared" si="431"/>
        <v>0</v>
      </c>
      <c r="AP1076" s="165">
        <f t="shared" si="431"/>
        <v>0</v>
      </c>
      <c r="AQ1076" s="165">
        <f t="shared" si="431"/>
        <v>0</v>
      </c>
      <c r="AR1076" s="165">
        <f t="shared" si="431"/>
        <v>0</v>
      </c>
      <c r="AS1076" s="387">
        <f t="shared" si="422"/>
        <v>0</v>
      </c>
    </row>
    <row r="1077" spans="2:46" hidden="1" outlineLevel="2">
      <c r="B1077" s="66">
        <v>4</v>
      </c>
      <c r="D1077" s="338">
        <v>0</v>
      </c>
      <c r="E1077" s="165">
        <f t="shared" si="428"/>
        <v>0</v>
      </c>
      <c r="F1077" s="165">
        <f t="shared" si="428"/>
        <v>0</v>
      </c>
      <c r="G1077" s="165">
        <f t="shared" si="428"/>
        <v>0</v>
      </c>
      <c r="H1077" s="165">
        <f t="shared" si="428"/>
        <v>0</v>
      </c>
      <c r="I1077" s="165">
        <f t="shared" si="428"/>
        <v>0</v>
      </c>
      <c r="J1077" s="165">
        <f t="shared" si="428"/>
        <v>0</v>
      </c>
      <c r="K1077" s="165">
        <f t="shared" si="428"/>
        <v>0</v>
      </c>
      <c r="L1077" s="165">
        <f t="shared" si="428"/>
        <v>0</v>
      </c>
      <c r="M1077" s="165">
        <f t="shared" si="428"/>
        <v>0</v>
      </c>
      <c r="N1077" s="165">
        <f t="shared" si="428"/>
        <v>0</v>
      </c>
      <c r="O1077" s="165">
        <f t="shared" si="429"/>
        <v>0</v>
      </c>
      <c r="P1077" s="165">
        <f t="shared" si="429"/>
        <v>0</v>
      </c>
      <c r="Q1077" s="165">
        <f t="shared" si="429"/>
        <v>0</v>
      </c>
      <c r="R1077" s="165">
        <f t="shared" si="429"/>
        <v>0</v>
      </c>
      <c r="S1077" s="165">
        <f t="shared" si="429"/>
        <v>0</v>
      </c>
      <c r="T1077" s="165">
        <f t="shared" si="429"/>
        <v>0</v>
      </c>
      <c r="U1077" s="165">
        <f t="shared" si="429"/>
        <v>0</v>
      </c>
      <c r="V1077" s="165">
        <f t="shared" si="429"/>
        <v>0</v>
      </c>
      <c r="W1077" s="165">
        <f t="shared" si="429"/>
        <v>0</v>
      </c>
      <c r="X1077" s="165">
        <f t="shared" si="429"/>
        <v>0</v>
      </c>
      <c r="Y1077" s="165">
        <f t="shared" si="430"/>
        <v>0</v>
      </c>
      <c r="Z1077" s="165">
        <f t="shared" si="430"/>
        <v>0</v>
      </c>
      <c r="AA1077" s="165">
        <f t="shared" si="430"/>
        <v>0</v>
      </c>
      <c r="AB1077" s="165">
        <f t="shared" si="430"/>
        <v>0</v>
      </c>
      <c r="AC1077" s="165">
        <f t="shared" si="430"/>
        <v>0</v>
      </c>
      <c r="AD1077" s="165">
        <f t="shared" si="430"/>
        <v>0</v>
      </c>
      <c r="AE1077" s="165">
        <f t="shared" si="430"/>
        <v>0</v>
      </c>
      <c r="AF1077" s="165">
        <f t="shared" si="430"/>
        <v>0</v>
      </c>
      <c r="AG1077" s="165">
        <f t="shared" si="430"/>
        <v>0</v>
      </c>
      <c r="AH1077" s="165">
        <f t="shared" si="430"/>
        <v>0</v>
      </c>
      <c r="AI1077" s="165">
        <f t="shared" si="431"/>
        <v>0</v>
      </c>
      <c r="AJ1077" s="165">
        <f t="shared" si="431"/>
        <v>0</v>
      </c>
      <c r="AK1077" s="165">
        <f t="shared" si="431"/>
        <v>0</v>
      </c>
      <c r="AL1077" s="165">
        <f t="shared" si="431"/>
        <v>0</v>
      </c>
      <c r="AM1077" s="165">
        <f t="shared" si="431"/>
        <v>0</v>
      </c>
      <c r="AN1077" s="165">
        <f t="shared" si="431"/>
        <v>0</v>
      </c>
      <c r="AO1077" s="165">
        <f t="shared" si="431"/>
        <v>0</v>
      </c>
      <c r="AP1077" s="165">
        <f t="shared" si="431"/>
        <v>0</v>
      </c>
      <c r="AQ1077" s="165">
        <f t="shared" si="431"/>
        <v>0</v>
      </c>
      <c r="AR1077" s="165">
        <f t="shared" si="431"/>
        <v>0</v>
      </c>
      <c r="AS1077" s="387">
        <f t="shared" si="422"/>
        <v>0</v>
      </c>
    </row>
    <row r="1078" spans="2:46" hidden="1" outlineLevel="2">
      <c r="B1078" s="66">
        <v>5</v>
      </c>
      <c r="D1078" s="338">
        <v>0</v>
      </c>
      <c r="E1078" s="165">
        <f t="shared" si="428"/>
        <v>0</v>
      </c>
      <c r="F1078" s="165">
        <f t="shared" si="428"/>
        <v>0</v>
      </c>
      <c r="G1078" s="165">
        <f t="shared" si="428"/>
        <v>0</v>
      </c>
      <c r="H1078" s="165">
        <f t="shared" si="428"/>
        <v>0</v>
      </c>
      <c r="I1078" s="165">
        <f t="shared" si="428"/>
        <v>0</v>
      </c>
      <c r="J1078" s="165">
        <f t="shared" si="428"/>
        <v>0</v>
      </c>
      <c r="K1078" s="165">
        <f t="shared" si="428"/>
        <v>0</v>
      </c>
      <c r="L1078" s="165">
        <f t="shared" si="428"/>
        <v>0</v>
      </c>
      <c r="M1078" s="165">
        <f t="shared" si="428"/>
        <v>0</v>
      </c>
      <c r="N1078" s="165">
        <f t="shared" si="428"/>
        <v>0</v>
      </c>
      <c r="O1078" s="165">
        <f t="shared" si="429"/>
        <v>0</v>
      </c>
      <c r="P1078" s="165">
        <f t="shared" si="429"/>
        <v>0</v>
      </c>
      <c r="Q1078" s="165">
        <f t="shared" si="429"/>
        <v>0</v>
      </c>
      <c r="R1078" s="165">
        <f t="shared" si="429"/>
        <v>0</v>
      </c>
      <c r="S1078" s="165">
        <f t="shared" si="429"/>
        <v>0</v>
      </c>
      <c r="T1078" s="165">
        <f t="shared" si="429"/>
        <v>0</v>
      </c>
      <c r="U1078" s="165">
        <f t="shared" si="429"/>
        <v>0</v>
      </c>
      <c r="V1078" s="165">
        <f t="shared" si="429"/>
        <v>0</v>
      </c>
      <c r="W1078" s="165">
        <f t="shared" si="429"/>
        <v>0</v>
      </c>
      <c r="X1078" s="165">
        <f t="shared" si="429"/>
        <v>0</v>
      </c>
      <c r="Y1078" s="165">
        <f t="shared" si="430"/>
        <v>0</v>
      </c>
      <c r="Z1078" s="165">
        <f t="shared" si="430"/>
        <v>0</v>
      </c>
      <c r="AA1078" s="165">
        <f t="shared" si="430"/>
        <v>0</v>
      </c>
      <c r="AB1078" s="165">
        <f t="shared" si="430"/>
        <v>0</v>
      </c>
      <c r="AC1078" s="165">
        <f t="shared" si="430"/>
        <v>0</v>
      </c>
      <c r="AD1078" s="165">
        <f t="shared" si="430"/>
        <v>0</v>
      </c>
      <c r="AE1078" s="165">
        <f t="shared" si="430"/>
        <v>0</v>
      </c>
      <c r="AF1078" s="165">
        <f t="shared" si="430"/>
        <v>0</v>
      </c>
      <c r="AG1078" s="165">
        <f t="shared" si="430"/>
        <v>0</v>
      </c>
      <c r="AH1078" s="165">
        <f t="shared" si="430"/>
        <v>0</v>
      </c>
      <c r="AI1078" s="165">
        <f t="shared" si="431"/>
        <v>0</v>
      </c>
      <c r="AJ1078" s="165">
        <f t="shared" si="431"/>
        <v>0</v>
      </c>
      <c r="AK1078" s="165">
        <f t="shared" si="431"/>
        <v>0</v>
      </c>
      <c r="AL1078" s="165">
        <f t="shared" si="431"/>
        <v>0</v>
      </c>
      <c r="AM1078" s="165">
        <f t="shared" si="431"/>
        <v>0</v>
      </c>
      <c r="AN1078" s="165">
        <f t="shared" si="431"/>
        <v>0</v>
      </c>
      <c r="AO1078" s="165">
        <f t="shared" si="431"/>
        <v>0</v>
      </c>
      <c r="AP1078" s="165">
        <f t="shared" si="431"/>
        <v>0</v>
      </c>
      <c r="AQ1078" s="165">
        <f t="shared" si="431"/>
        <v>0</v>
      </c>
      <c r="AR1078" s="165">
        <f t="shared" si="431"/>
        <v>0</v>
      </c>
      <c r="AS1078" s="387">
        <f t="shared" si="422"/>
        <v>0</v>
      </c>
    </row>
    <row r="1079" spans="2:46" hidden="1" outlineLevel="2">
      <c r="B1079" s="66">
        <v>6</v>
      </c>
      <c r="D1079" s="338">
        <v>0</v>
      </c>
      <c r="E1079" s="165">
        <f t="shared" si="428"/>
        <v>0</v>
      </c>
      <c r="F1079" s="165">
        <f t="shared" si="428"/>
        <v>0</v>
      </c>
      <c r="G1079" s="165">
        <f t="shared" si="428"/>
        <v>0</v>
      </c>
      <c r="H1079" s="165">
        <f t="shared" si="428"/>
        <v>0</v>
      </c>
      <c r="I1079" s="165">
        <f t="shared" si="428"/>
        <v>0</v>
      </c>
      <c r="J1079" s="165">
        <f t="shared" si="428"/>
        <v>0</v>
      </c>
      <c r="K1079" s="165">
        <f t="shared" si="428"/>
        <v>0</v>
      </c>
      <c r="L1079" s="165">
        <f t="shared" si="428"/>
        <v>0</v>
      </c>
      <c r="M1079" s="165">
        <f t="shared" si="428"/>
        <v>0</v>
      </c>
      <c r="N1079" s="165">
        <f t="shared" si="428"/>
        <v>0</v>
      </c>
      <c r="O1079" s="165">
        <f t="shared" si="429"/>
        <v>0</v>
      </c>
      <c r="P1079" s="165">
        <f t="shared" si="429"/>
        <v>0</v>
      </c>
      <c r="Q1079" s="165">
        <f t="shared" si="429"/>
        <v>0</v>
      </c>
      <c r="R1079" s="165">
        <f t="shared" si="429"/>
        <v>0</v>
      </c>
      <c r="S1079" s="165">
        <f t="shared" si="429"/>
        <v>0</v>
      </c>
      <c r="T1079" s="165">
        <f t="shared" si="429"/>
        <v>0</v>
      </c>
      <c r="U1079" s="165">
        <f t="shared" si="429"/>
        <v>0</v>
      </c>
      <c r="V1079" s="165">
        <f t="shared" si="429"/>
        <v>0</v>
      </c>
      <c r="W1079" s="165">
        <f t="shared" si="429"/>
        <v>0</v>
      </c>
      <c r="X1079" s="165">
        <f t="shared" si="429"/>
        <v>0</v>
      </c>
      <c r="Y1079" s="165">
        <f t="shared" si="430"/>
        <v>0</v>
      </c>
      <c r="Z1079" s="165">
        <f t="shared" si="430"/>
        <v>0</v>
      </c>
      <c r="AA1079" s="165">
        <f t="shared" si="430"/>
        <v>0</v>
      </c>
      <c r="AB1079" s="165">
        <f t="shared" si="430"/>
        <v>0</v>
      </c>
      <c r="AC1079" s="165">
        <f t="shared" si="430"/>
        <v>0</v>
      </c>
      <c r="AD1079" s="165">
        <f t="shared" si="430"/>
        <v>0</v>
      </c>
      <c r="AE1079" s="165">
        <f t="shared" si="430"/>
        <v>0</v>
      </c>
      <c r="AF1079" s="165">
        <f t="shared" si="430"/>
        <v>0</v>
      </c>
      <c r="AG1079" s="165">
        <f t="shared" si="430"/>
        <v>0</v>
      </c>
      <c r="AH1079" s="165">
        <f t="shared" si="430"/>
        <v>0</v>
      </c>
      <c r="AI1079" s="165">
        <f t="shared" si="431"/>
        <v>0</v>
      </c>
      <c r="AJ1079" s="165">
        <f t="shared" si="431"/>
        <v>0</v>
      </c>
      <c r="AK1079" s="165">
        <f t="shared" si="431"/>
        <v>0</v>
      </c>
      <c r="AL1079" s="165">
        <f t="shared" si="431"/>
        <v>0</v>
      </c>
      <c r="AM1079" s="165">
        <f t="shared" si="431"/>
        <v>0</v>
      </c>
      <c r="AN1079" s="165">
        <f t="shared" si="431"/>
        <v>0</v>
      </c>
      <c r="AO1079" s="165">
        <f t="shared" si="431"/>
        <v>0</v>
      </c>
      <c r="AP1079" s="165">
        <f t="shared" si="431"/>
        <v>0</v>
      </c>
      <c r="AQ1079" s="165">
        <f t="shared" si="431"/>
        <v>0</v>
      </c>
      <c r="AR1079" s="165">
        <f t="shared" si="431"/>
        <v>0</v>
      </c>
      <c r="AS1079" s="387">
        <f t="shared" si="422"/>
        <v>0</v>
      </c>
    </row>
    <row r="1080" spans="2:46" hidden="1" outlineLevel="2">
      <c r="B1080" s="66">
        <v>7</v>
      </c>
      <c r="D1080" s="338">
        <v>0</v>
      </c>
      <c r="E1080" s="165">
        <f t="shared" si="428"/>
        <v>0</v>
      </c>
      <c r="F1080" s="165">
        <f t="shared" si="428"/>
        <v>0</v>
      </c>
      <c r="G1080" s="165">
        <f t="shared" si="428"/>
        <v>0</v>
      </c>
      <c r="H1080" s="165">
        <f t="shared" si="428"/>
        <v>0</v>
      </c>
      <c r="I1080" s="165">
        <f t="shared" si="428"/>
        <v>0</v>
      </c>
      <c r="J1080" s="165">
        <f t="shared" si="428"/>
        <v>0</v>
      </c>
      <c r="K1080" s="165">
        <f t="shared" si="428"/>
        <v>0</v>
      </c>
      <c r="L1080" s="165">
        <f t="shared" si="428"/>
        <v>0</v>
      </c>
      <c r="M1080" s="165">
        <f t="shared" si="428"/>
        <v>0</v>
      </c>
      <c r="N1080" s="165">
        <f t="shared" si="428"/>
        <v>0</v>
      </c>
      <c r="O1080" s="165">
        <f t="shared" si="429"/>
        <v>0</v>
      </c>
      <c r="P1080" s="165">
        <f t="shared" si="429"/>
        <v>0</v>
      </c>
      <c r="Q1080" s="165">
        <f t="shared" si="429"/>
        <v>0</v>
      </c>
      <c r="R1080" s="165">
        <f t="shared" si="429"/>
        <v>0</v>
      </c>
      <c r="S1080" s="165">
        <f t="shared" si="429"/>
        <v>0</v>
      </c>
      <c r="T1080" s="165">
        <f t="shared" si="429"/>
        <v>0</v>
      </c>
      <c r="U1080" s="165">
        <f t="shared" si="429"/>
        <v>0</v>
      </c>
      <c r="V1080" s="165">
        <f t="shared" si="429"/>
        <v>0</v>
      </c>
      <c r="W1080" s="165">
        <f t="shared" si="429"/>
        <v>0</v>
      </c>
      <c r="X1080" s="165">
        <f t="shared" si="429"/>
        <v>0</v>
      </c>
      <c r="Y1080" s="165">
        <f t="shared" si="430"/>
        <v>0</v>
      </c>
      <c r="Z1080" s="165">
        <f t="shared" si="430"/>
        <v>0</v>
      </c>
      <c r="AA1080" s="165">
        <f t="shared" si="430"/>
        <v>0</v>
      </c>
      <c r="AB1080" s="165">
        <f t="shared" si="430"/>
        <v>0</v>
      </c>
      <c r="AC1080" s="165">
        <f t="shared" si="430"/>
        <v>0</v>
      </c>
      <c r="AD1080" s="165">
        <f t="shared" si="430"/>
        <v>0</v>
      </c>
      <c r="AE1080" s="165">
        <f t="shared" si="430"/>
        <v>0</v>
      </c>
      <c r="AF1080" s="165">
        <f t="shared" si="430"/>
        <v>0</v>
      </c>
      <c r="AG1080" s="165">
        <f t="shared" si="430"/>
        <v>0</v>
      </c>
      <c r="AH1080" s="165">
        <f t="shared" si="430"/>
        <v>0</v>
      </c>
      <c r="AI1080" s="165">
        <f t="shared" si="431"/>
        <v>0</v>
      </c>
      <c r="AJ1080" s="165">
        <f t="shared" si="431"/>
        <v>0</v>
      </c>
      <c r="AK1080" s="165">
        <f t="shared" si="431"/>
        <v>0</v>
      </c>
      <c r="AL1080" s="165">
        <f t="shared" si="431"/>
        <v>0</v>
      </c>
      <c r="AM1080" s="165">
        <f t="shared" si="431"/>
        <v>0</v>
      </c>
      <c r="AN1080" s="165">
        <f t="shared" si="431"/>
        <v>0</v>
      </c>
      <c r="AO1080" s="165">
        <f t="shared" si="431"/>
        <v>0</v>
      </c>
      <c r="AP1080" s="165">
        <f t="shared" si="431"/>
        <v>0</v>
      </c>
      <c r="AQ1080" s="165">
        <f t="shared" si="431"/>
        <v>0</v>
      </c>
      <c r="AR1080" s="165">
        <f t="shared" si="431"/>
        <v>0</v>
      </c>
      <c r="AS1080" s="387">
        <f t="shared" si="422"/>
        <v>0</v>
      </c>
    </row>
    <row r="1081" spans="2:46" hidden="1" outlineLevel="2">
      <c r="B1081" s="66">
        <v>8</v>
      </c>
      <c r="D1081" s="338">
        <v>0</v>
      </c>
      <c r="E1081" s="165">
        <f t="shared" si="428"/>
        <v>0</v>
      </c>
      <c r="F1081" s="165">
        <f t="shared" si="428"/>
        <v>0</v>
      </c>
      <c r="G1081" s="165">
        <f t="shared" si="428"/>
        <v>0</v>
      </c>
      <c r="H1081" s="165">
        <f t="shared" si="428"/>
        <v>0</v>
      </c>
      <c r="I1081" s="165">
        <f t="shared" si="428"/>
        <v>0</v>
      </c>
      <c r="J1081" s="165">
        <f t="shared" si="428"/>
        <v>0</v>
      </c>
      <c r="K1081" s="165">
        <f t="shared" si="428"/>
        <v>0</v>
      </c>
      <c r="L1081" s="165">
        <f t="shared" si="428"/>
        <v>0</v>
      </c>
      <c r="M1081" s="165">
        <f t="shared" si="428"/>
        <v>0</v>
      </c>
      <c r="N1081" s="165">
        <f t="shared" si="428"/>
        <v>0</v>
      </c>
      <c r="O1081" s="165">
        <f t="shared" si="429"/>
        <v>0</v>
      </c>
      <c r="P1081" s="165">
        <f t="shared" si="429"/>
        <v>0</v>
      </c>
      <c r="Q1081" s="165">
        <f t="shared" si="429"/>
        <v>0</v>
      </c>
      <c r="R1081" s="165">
        <f t="shared" si="429"/>
        <v>0</v>
      </c>
      <c r="S1081" s="165">
        <f t="shared" si="429"/>
        <v>0</v>
      </c>
      <c r="T1081" s="165">
        <f t="shared" si="429"/>
        <v>0</v>
      </c>
      <c r="U1081" s="165">
        <f t="shared" si="429"/>
        <v>0</v>
      </c>
      <c r="V1081" s="165">
        <f t="shared" si="429"/>
        <v>0</v>
      </c>
      <c r="W1081" s="165">
        <f t="shared" si="429"/>
        <v>0</v>
      </c>
      <c r="X1081" s="165">
        <f t="shared" si="429"/>
        <v>0</v>
      </c>
      <c r="Y1081" s="165">
        <f t="shared" si="430"/>
        <v>0</v>
      </c>
      <c r="Z1081" s="165">
        <f t="shared" si="430"/>
        <v>0</v>
      </c>
      <c r="AA1081" s="165">
        <f t="shared" si="430"/>
        <v>0</v>
      </c>
      <c r="AB1081" s="165">
        <f t="shared" si="430"/>
        <v>0</v>
      </c>
      <c r="AC1081" s="165">
        <f t="shared" si="430"/>
        <v>0</v>
      </c>
      <c r="AD1081" s="165">
        <f t="shared" si="430"/>
        <v>0</v>
      </c>
      <c r="AE1081" s="165">
        <f t="shared" si="430"/>
        <v>0</v>
      </c>
      <c r="AF1081" s="165">
        <f t="shared" si="430"/>
        <v>0</v>
      </c>
      <c r="AG1081" s="165">
        <f t="shared" si="430"/>
        <v>0</v>
      </c>
      <c r="AH1081" s="165">
        <f t="shared" si="430"/>
        <v>0</v>
      </c>
      <c r="AI1081" s="165">
        <f t="shared" si="431"/>
        <v>0</v>
      </c>
      <c r="AJ1081" s="165">
        <f t="shared" si="431"/>
        <v>0</v>
      </c>
      <c r="AK1081" s="165">
        <f t="shared" si="431"/>
        <v>0</v>
      </c>
      <c r="AL1081" s="165">
        <f t="shared" si="431"/>
        <v>0</v>
      </c>
      <c r="AM1081" s="165">
        <f t="shared" si="431"/>
        <v>0</v>
      </c>
      <c r="AN1081" s="165">
        <f t="shared" si="431"/>
        <v>0</v>
      </c>
      <c r="AO1081" s="165">
        <f t="shared" si="431"/>
        <v>0</v>
      </c>
      <c r="AP1081" s="165">
        <f t="shared" si="431"/>
        <v>0</v>
      </c>
      <c r="AQ1081" s="165">
        <f t="shared" si="431"/>
        <v>0</v>
      </c>
      <c r="AR1081" s="165">
        <f t="shared" si="431"/>
        <v>0</v>
      </c>
      <c r="AS1081" s="387">
        <f t="shared" si="422"/>
        <v>0</v>
      </c>
    </row>
    <row r="1082" spans="2:46" hidden="1" outlineLevel="2">
      <c r="B1082" s="66">
        <v>9</v>
      </c>
      <c r="D1082" s="338">
        <v>0</v>
      </c>
      <c r="E1082" s="165">
        <f t="shared" si="428"/>
        <v>0</v>
      </c>
      <c r="F1082" s="165">
        <f t="shared" si="428"/>
        <v>0</v>
      </c>
      <c r="G1082" s="165">
        <f t="shared" si="428"/>
        <v>0</v>
      </c>
      <c r="H1082" s="165">
        <f t="shared" si="428"/>
        <v>0</v>
      </c>
      <c r="I1082" s="165">
        <f t="shared" si="428"/>
        <v>0</v>
      </c>
      <c r="J1082" s="165">
        <f t="shared" si="428"/>
        <v>0</v>
      </c>
      <c r="K1082" s="165">
        <f t="shared" si="428"/>
        <v>0</v>
      </c>
      <c r="L1082" s="165">
        <f t="shared" si="428"/>
        <v>0</v>
      </c>
      <c r="M1082" s="165">
        <f t="shared" si="428"/>
        <v>0</v>
      </c>
      <c r="N1082" s="165">
        <f t="shared" si="428"/>
        <v>0</v>
      </c>
      <c r="O1082" s="165">
        <f t="shared" si="429"/>
        <v>0</v>
      </c>
      <c r="P1082" s="165">
        <f t="shared" si="429"/>
        <v>0</v>
      </c>
      <c r="Q1082" s="165">
        <f t="shared" si="429"/>
        <v>0</v>
      </c>
      <c r="R1082" s="165">
        <f t="shared" si="429"/>
        <v>0</v>
      </c>
      <c r="S1082" s="165">
        <f t="shared" si="429"/>
        <v>0</v>
      </c>
      <c r="T1082" s="165">
        <f t="shared" si="429"/>
        <v>0</v>
      </c>
      <c r="U1082" s="165">
        <f t="shared" si="429"/>
        <v>0</v>
      </c>
      <c r="V1082" s="165">
        <f t="shared" si="429"/>
        <v>0</v>
      </c>
      <c r="W1082" s="165">
        <f t="shared" si="429"/>
        <v>0</v>
      </c>
      <c r="X1082" s="165">
        <f t="shared" si="429"/>
        <v>0</v>
      </c>
      <c r="Y1082" s="165">
        <f t="shared" si="430"/>
        <v>0</v>
      </c>
      <c r="Z1082" s="165">
        <f t="shared" si="430"/>
        <v>0</v>
      </c>
      <c r="AA1082" s="165">
        <f t="shared" si="430"/>
        <v>0</v>
      </c>
      <c r="AB1082" s="165">
        <f t="shared" si="430"/>
        <v>0</v>
      </c>
      <c r="AC1082" s="165">
        <f t="shared" si="430"/>
        <v>0</v>
      </c>
      <c r="AD1082" s="165">
        <f t="shared" si="430"/>
        <v>0</v>
      </c>
      <c r="AE1082" s="165">
        <f t="shared" si="430"/>
        <v>0</v>
      </c>
      <c r="AF1082" s="165">
        <f t="shared" si="430"/>
        <v>0</v>
      </c>
      <c r="AG1082" s="165">
        <f t="shared" si="430"/>
        <v>0</v>
      </c>
      <c r="AH1082" s="165">
        <f t="shared" si="430"/>
        <v>0</v>
      </c>
      <c r="AI1082" s="165">
        <f t="shared" si="431"/>
        <v>0</v>
      </c>
      <c r="AJ1082" s="165">
        <f t="shared" si="431"/>
        <v>0</v>
      </c>
      <c r="AK1082" s="165">
        <f t="shared" si="431"/>
        <v>0</v>
      </c>
      <c r="AL1082" s="165">
        <f t="shared" si="431"/>
        <v>0</v>
      </c>
      <c r="AM1082" s="165">
        <f t="shared" si="431"/>
        <v>0</v>
      </c>
      <c r="AN1082" s="165">
        <f t="shared" si="431"/>
        <v>0</v>
      </c>
      <c r="AO1082" s="165">
        <f t="shared" si="431"/>
        <v>0</v>
      </c>
      <c r="AP1082" s="165">
        <f t="shared" si="431"/>
        <v>0</v>
      </c>
      <c r="AQ1082" s="165">
        <f t="shared" si="431"/>
        <v>0</v>
      </c>
      <c r="AR1082" s="165">
        <f t="shared" si="431"/>
        <v>0</v>
      </c>
      <c r="AS1082" s="387">
        <f t="shared" si="422"/>
        <v>0</v>
      </c>
    </row>
    <row r="1083" spans="2:46" hidden="1" outlineLevel="2">
      <c r="B1083" s="66">
        <v>10</v>
      </c>
      <c r="D1083" s="338">
        <v>0</v>
      </c>
      <c r="E1083" s="165">
        <f t="shared" si="428"/>
        <v>0</v>
      </c>
      <c r="F1083" s="165">
        <f t="shared" si="428"/>
        <v>0</v>
      </c>
      <c r="G1083" s="165">
        <f t="shared" si="428"/>
        <v>0</v>
      </c>
      <c r="H1083" s="165">
        <f t="shared" si="428"/>
        <v>0</v>
      </c>
      <c r="I1083" s="165">
        <f t="shared" si="428"/>
        <v>0</v>
      </c>
      <c r="J1083" s="165">
        <f t="shared" si="428"/>
        <v>0</v>
      </c>
      <c r="K1083" s="165">
        <f t="shared" si="428"/>
        <v>0</v>
      </c>
      <c r="L1083" s="165">
        <f t="shared" si="428"/>
        <v>0</v>
      </c>
      <c r="M1083" s="165">
        <f t="shared" si="428"/>
        <v>0</v>
      </c>
      <c r="N1083" s="165">
        <f t="shared" si="428"/>
        <v>0</v>
      </c>
      <c r="O1083" s="165">
        <f t="shared" si="429"/>
        <v>0</v>
      </c>
      <c r="P1083" s="165">
        <f t="shared" si="429"/>
        <v>0</v>
      </c>
      <c r="Q1083" s="165">
        <f t="shared" si="429"/>
        <v>0</v>
      </c>
      <c r="R1083" s="165">
        <f t="shared" si="429"/>
        <v>0</v>
      </c>
      <c r="S1083" s="165">
        <f t="shared" si="429"/>
        <v>0</v>
      </c>
      <c r="T1083" s="165">
        <f t="shared" si="429"/>
        <v>0</v>
      </c>
      <c r="U1083" s="165">
        <f t="shared" si="429"/>
        <v>0</v>
      </c>
      <c r="V1083" s="165">
        <f t="shared" si="429"/>
        <v>0</v>
      </c>
      <c r="W1083" s="165">
        <f t="shared" si="429"/>
        <v>0</v>
      </c>
      <c r="X1083" s="165">
        <f t="shared" si="429"/>
        <v>0</v>
      </c>
      <c r="Y1083" s="165">
        <f t="shared" si="430"/>
        <v>0</v>
      </c>
      <c r="Z1083" s="165">
        <f t="shared" si="430"/>
        <v>0</v>
      </c>
      <c r="AA1083" s="165">
        <f t="shared" si="430"/>
        <v>0</v>
      </c>
      <c r="AB1083" s="165">
        <f t="shared" si="430"/>
        <v>0</v>
      </c>
      <c r="AC1083" s="165">
        <f t="shared" si="430"/>
        <v>0</v>
      </c>
      <c r="AD1083" s="165">
        <f t="shared" si="430"/>
        <v>0</v>
      </c>
      <c r="AE1083" s="165">
        <f t="shared" si="430"/>
        <v>0</v>
      </c>
      <c r="AF1083" s="165">
        <f t="shared" si="430"/>
        <v>0</v>
      </c>
      <c r="AG1083" s="165">
        <f t="shared" si="430"/>
        <v>0</v>
      </c>
      <c r="AH1083" s="165">
        <f t="shared" si="430"/>
        <v>0</v>
      </c>
      <c r="AI1083" s="165">
        <f t="shared" si="431"/>
        <v>0</v>
      </c>
      <c r="AJ1083" s="165">
        <f t="shared" si="431"/>
        <v>0</v>
      </c>
      <c r="AK1083" s="165">
        <f t="shared" si="431"/>
        <v>0</v>
      </c>
      <c r="AL1083" s="165">
        <f t="shared" si="431"/>
        <v>0</v>
      </c>
      <c r="AM1083" s="165">
        <f t="shared" si="431"/>
        <v>0</v>
      </c>
      <c r="AN1083" s="165">
        <f t="shared" si="431"/>
        <v>0</v>
      </c>
      <c r="AO1083" s="165">
        <f t="shared" si="431"/>
        <v>0</v>
      </c>
      <c r="AP1083" s="165">
        <f t="shared" si="431"/>
        <v>0</v>
      </c>
      <c r="AQ1083" s="165">
        <f t="shared" si="431"/>
        <v>0</v>
      </c>
      <c r="AR1083" s="165">
        <f t="shared" si="431"/>
        <v>0</v>
      </c>
      <c r="AS1083" s="387">
        <f t="shared" si="422"/>
        <v>0</v>
      </c>
    </row>
    <row r="1084" spans="2:46" hidden="1" outlineLevel="2">
      <c r="B1084" s="66">
        <v>11</v>
      </c>
      <c r="D1084" s="338">
        <v>0</v>
      </c>
      <c r="E1084" s="165">
        <f t="shared" ref="E1084:N1093" si="432">IF(AND(E$2=$B1084,$B1084=$C$3),$D1084,IF(AND(E$2&gt;$B1084,E$2&lt;=$D$1073+$B1084),SLN($D1084,0,IF($C$3-$B1084&gt;=$D$1073,$D$1073,$C$3-$B1084)),0))</f>
        <v>0</v>
      </c>
      <c r="F1084" s="165">
        <f t="shared" si="432"/>
        <v>0</v>
      </c>
      <c r="G1084" s="165">
        <f t="shared" si="432"/>
        <v>0</v>
      </c>
      <c r="H1084" s="165">
        <f t="shared" si="432"/>
        <v>0</v>
      </c>
      <c r="I1084" s="165">
        <f t="shared" si="432"/>
        <v>0</v>
      </c>
      <c r="J1084" s="165">
        <f t="shared" si="432"/>
        <v>0</v>
      </c>
      <c r="K1084" s="165">
        <f t="shared" si="432"/>
        <v>0</v>
      </c>
      <c r="L1084" s="165">
        <f t="shared" si="432"/>
        <v>0</v>
      </c>
      <c r="M1084" s="165">
        <f t="shared" si="432"/>
        <v>0</v>
      </c>
      <c r="N1084" s="165">
        <f t="shared" si="432"/>
        <v>0</v>
      </c>
      <c r="O1084" s="165">
        <f t="shared" ref="O1084:X1093" si="433">IF(AND(O$2=$B1084,$B1084=$C$3),$D1084,IF(AND(O$2&gt;$B1084,O$2&lt;=$D$1073+$B1084),SLN($D1084,0,IF($C$3-$B1084&gt;=$D$1073,$D$1073,$C$3-$B1084)),0))</f>
        <v>0</v>
      </c>
      <c r="P1084" s="165">
        <f t="shared" si="433"/>
        <v>0</v>
      </c>
      <c r="Q1084" s="165">
        <f t="shared" si="433"/>
        <v>0</v>
      </c>
      <c r="R1084" s="165">
        <f t="shared" si="433"/>
        <v>0</v>
      </c>
      <c r="S1084" s="165">
        <f t="shared" si="433"/>
        <v>0</v>
      </c>
      <c r="T1084" s="165">
        <f t="shared" si="433"/>
        <v>0</v>
      </c>
      <c r="U1084" s="165">
        <f t="shared" si="433"/>
        <v>0</v>
      </c>
      <c r="V1084" s="165">
        <f t="shared" si="433"/>
        <v>0</v>
      </c>
      <c r="W1084" s="165">
        <f t="shared" si="433"/>
        <v>0</v>
      </c>
      <c r="X1084" s="165">
        <f t="shared" si="433"/>
        <v>0</v>
      </c>
      <c r="Y1084" s="165">
        <f t="shared" ref="Y1084:AH1093" si="434">IF(AND(Y$2=$B1084,$B1084=$C$3),$D1084,IF(AND(Y$2&gt;$B1084,Y$2&lt;=$D$1073+$B1084),SLN($D1084,0,IF($C$3-$B1084&gt;=$D$1073,$D$1073,$C$3-$B1084)),0))</f>
        <v>0</v>
      </c>
      <c r="Z1084" s="165">
        <f t="shared" si="434"/>
        <v>0</v>
      </c>
      <c r="AA1084" s="165">
        <f t="shared" si="434"/>
        <v>0</v>
      </c>
      <c r="AB1084" s="165">
        <f t="shared" si="434"/>
        <v>0</v>
      </c>
      <c r="AC1084" s="165">
        <f t="shared" si="434"/>
        <v>0</v>
      </c>
      <c r="AD1084" s="165">
        <f t="shared" si="434"/>
        <v>0</v>
      </c>
      <c r="AE1084" s="165">
        <f t="shared" si="434"/>
        <v>0</v>
      </c>
      <c r="AF1084" s="165">
        <f t="shared" si="434"/>
        <v>0</v>
      </c>
      <c r="AG1084" s="165">
        <f t="shared" si="434"/>
        <v>0</v>
      </c>
      <c r="AH1084" s="165">
        <f t="shared" si="434"/>
        <v>0</v>
      </c>
      <c r="AI1084" s="165">
        <f t="shared" ref="AI1084:AR1093" si="435">IF(AND(AI$2=$B1084,$B1084=$C$3),$D1084,IF(AND(AI$2&gt;$B1084,AI$2&lt;=$D$1073+$B1084),SLN($D1084,0,IF($C$3-$B1084&gt;=$D$1073,$D$1073,$C$3-$B1084)),0))</f>
        <v>0</v>
      </c>
      <c r="AJ1084" s="165">
        <f t="shared" si="435"/>
        <v>0</v>
      </c>
      <c r="AK1084" s="165">
        <f t="shared" si="435"/>
        <v>0</v>
      </c>
      <c r="AL1084" s="165">
        <f t="shared" si="435"/>
        <v>0</v>
      </c>
      <c r="AM1084" s="165">
        <f t="shared" si="435"/>
        <v>0</v>
      </c>
      <c r="AN1084" s="165">
        <f t="shared" si="435"/>
        <v>0</v>
      </c>
      <c r="AO1084" s="165">
        <f t="shared" si="435"/>
        <v>0</v>
      </c>
      <c r="AP1084" s="165">
        <f t="shared" si="435"/>
        <v>0</v>
      </c>
      <c r="AQ1084" s="165">
        <f t="shared" si="435"/>
        <v>0</v>
      </c>
      <c r="AR1084" s="165">
        <f t="shared" si="435"/>
        <v>0</v>
      </c>
      <c r="AS1084" s="387">
        <f t="shared" si="422"/>
        <v>0</v>
      </c>
    </row>
    <row r="1085" spans="2:46" hidden="1" outlineLevel="2">
      <c r="B1085" s="66">
        <v>12</v>
      </c>
      <c r="D1085" s="338">
        <v>0</v>
      </c>
      <c r="E1085" s="165">
        <f t="shared" si="432"/>
        <v>0</v>
      </c>
      <c r="F1085" s="165">
        <f t="shared" si="432"/>
        <v>0</v>
      </c>
      <c r="G1085" s="165">
        <f t="shared" si="432"/>
        <v>0</v>
      </c>
      <c r="H1085" s="165">
        <f t="shared" si="432"/>
        <v>0</v>
      </c>
      <c r="I1085" s="165">
        <f t="shared" si="432"/>
        <v>0</v>
      </c>
      <c r="J1085" s="165">
        <f t="shared" si="432"/>
        <v>0</v>
      </c>
      <c r="K1085" s="165">
        <f t="shared" si="432"/>
        <v>0</v>
      </c>
      <c r="L1085" s="165">
        <f t="shared" si="432"/>
        <v>0</v>
      </c>
      <c r="M1085" s="165">
        <f t="shared" si="432"/>
        <v>0</v>
      </c>
      <c r="N1085" s="165">
        <f t="shared" si="432"/>
        <v>0</v>
      </c>
      <c r="O1085" s="165">
        <f t="shared" si="433"/>
        <v>0</v>
      </c>
      <c r="P1085" s="165">
        <f t="shared" si="433"/>
        <v>0</v>
      </c>
      <c r="Q1085" s="165">
        <f t="shared" si="433"/>
        <v>0</v>
      </c>
      <c r="R1085" s="165">
        <f t="shared" si="433"/>
        <v>0</v>
      </c>
      <c r="S1085" s="165">
        <f t="shared" si="433"/>
        <v>0</v>
      </c>
      <c r="T1085" s="165">
        <f t="shared" si="433"/>
        <v>0</v>
      </c>
      <c r="U1085" s="165">
        <f t="shared" si="433"/>
        <v>0</v>
      </c>
      <c r="V1085" s="165">
        <f t="shared" si="433"/>
        <v>0</v>
      </c>
      <c r="W1085" s="165">
        <f t="shared" si="433"/>
        <v>0</v>
      </c>
      <c r="X1085" s="165">
        <f t="shared" si="433"/>
        <v>0</v>
      </c>
      <c r="Y1085" s="165">
        <f t="shared" si="434"/>
        <v>0</v>
      </c>
      <c r="Z1085" s="165">
        <f t="shared" si="434"/>
        <v>0</v>
      </c>
      <c r="AA1085" s="165">
        <f t="shared" si="434"/>
        <v>0</v>
      </c>
      <c r="AB1085" s="165">
        <f t="shared" si="434"/>
        <v>0</v>
      </c>
      <c r="AC1085" s="165">
        <f t="shared" si="434"/>
        <v>0</v>
      </c>
      <c r="AD1085" s="165">
        <f t="shared" si="434"/>
        <v>0</v>
      </c>
      <c r="AE1085" s="165">
        <f t="shared" si="434"/>
        <v>0</v>
      </c>
      <c r="AF1085" s="165">
        <f t="shared" si="434"/>
        <v>0</v>
      </c>
      <c r="AG1085" s="165">
        <f t="shared" si="434"/>
        <v>0</v>
      </c>
      <c r="AH1085" s="165">
        <f t="shared" si="434"/>
        <v>0</v>
      </c>
      <c r="AI1085" s="165">
        <f t="shared" si="435"/>
        <v>0</v>
      </c>
      <c r="AJ1085" s="165">
        <f t="shared" si="435"/>
        <v>0</v>
      </c>
      <c r="AK1085" s="165">
        <f t="shared" si="435"/>
        <v>0</v>
      </c>
      <c r="AL1085" s="165">
        <f t="shared" si="435"/>
        <v>0</v>
      </c>
      <c r="AM1085" s="165">
        <f t="shared" si="435"/>
        <v>0</v>
      </c>
      <c r="AN1085" s="165">
        <f t="shared" si="435"/>
        <v>0</v>
      </c>
      <c r="AO1085" s="165">
        <f t="shared" si="435"/>
        <v>0</v>
      </c>
      <c r="AP1085" s="165">
        <f t="shared" si="435"/>
        <v>0</v>
      </c>
      <c r="AQ1085" s="165">
        <f t="shared" si="435"/>
        <v>0</v>
      </c>
      <c r="AR1085" s="165">
        <f t="shared" si="435"/>
        <v>0</v>
      </c>
      <c r="AS1085" s="387">
        <f t="shared" si="422"/>
        <v>0</v>
      </c>
    </row>
    <row r="1086" spans="2:46" hidden="1" outlineLevel="2">
      <c r="B1086" s="66">
        <v>13</v>
      </c>
      <c r="D1086" s="338">
        <v>0</v>
      </c>
      <c r="E1086" s="165">
        <f t="shared" si="432"/>
        <v>0</v>
      </c>
      <c r="F1086" s="165">
        <f t="shared" si="432"/>
        <v>0</v>
      </c>
      <c r="G1086" s="165">
        <f t="shared" si="432"/>
        <v>0</v>
      </c>
      <c r="H1086" s="165">
        <f t="shared" si="432"/>
        <v>0</v>
      </c>
      <c r="I1086" s="165">
        <f t="shared" si="432"/>
        <v>0</v>
      </c>
      <c r="J1086" s="165">
        <f t="shared" si="432"/>
        <v>0</v>
      </c>
      <c r="K1086" s="165">
        <f t="shared" si="432"/>
        <v>0</v>
      </c>
      <c r="L1086" s="165">
        <f t="shared" si="432"/>
        <v>0</v>
      </c>
      <c r="M1086" s="165">
        <f t="shared" si="432"/>
        <v>0</v>
      </c>
      <c r="N1086" s="165">
        <f t="shared" si="432"/>
        <v>0</v>
      </c>
      <c r="O1086" s="165">
        <f t="shared" si="433"/>
        <v>0</v>
      </c>
      <c r="P1086" s="165">
        <f t="shared" si="433"/>
        <v>0</v>
      </c>
      <c r="Q1086" s="165">
        <f t="shared" si="433"/>
        <v>0</v>
      </c>
      <c r="R1086" s="165">
        <f t="shared" si="433"/>
        <v>0</v>
      </c>
      <c r="S1086" s="165">
        <f t="shared" si="433"/>
        <v>0</v>
      </c>
      <c r="T1086" s="165">
        <f t="shared" si="433"/>
        <v>0</v>
      </c>
      <c r="U1086" s="165">
        <f t="shared" si="433"/>
        <v>0</v>
      </c>
      <c r="V1086" s="165">
        <f t="shared" si="433"/>
        <v>0</v>
      </c>
      <c r="W1086" s="165">
        <f t="shared" si="433"/>
        <v>0</v>
      </c>
      <c r="X1086" s="165">
        <f t="shared" si="433"/>
        <v>0</v>
      </c>
      <c r="Y1086" s="165">
        <f t="shared" si="434"/>
        <v>0</v>
      </c>
      <c r="Z1086" s="165">
        <f t="shared" si="434"/>
        <v>0</v>
      </c>
      <c r="AA1086" s="165">
        <f t="shared" si="434"/>
        <v>0</v>
      </c>
      <c r="AB1086" s="165">
        <f t="shared" si="434"/>
        <v>0</v>
      </c>
      <c r="AC1086" s="165">
        <f t="shared" si="434"/>
        <v>0</v>
      </c>
      <c r="AD1086" s="165">
        <f t="shared" si="434"/>
        <v>0</v>
      </c>
      <c r="AE1086" s="165">
        <f t="shared" si="434"/>
        <v>0</v>
      </c>
      <c r="AF1086" s="165">
        <f t="shared" si="434"/>
        <v>0</v>
      </c>
      <c r="AG1086" s="165">
        <f t="shared" si="434"/>
        <v>0</v>
      </c>
      <c r="AH1086" s="165">
        <f t="shared" si="434"/>
        <v>0</v>
      </c>
      <c r="AI1086" s="165">
        <f t="shared" si="435"/>
        <v>0</v>
      </c>
      <c r="AJ1086" s="165">
        <f t="shared" si="435"/>
        <v>0</v>
      </c>
      <c r="AK1086" s="165">
        <f t="shared" si="435"/>
        <v>0</v>
      </c>
      <c r="AL1086" s="165">
        <f t="shared" si="435"/>
        <v>0</v>
      </c>
      <c r="AM1086" s="165">
        <f t="shared" si="435"/>
        <v>0</v>
      </c>
      <c r="AN1086" s="165">
        <f t="shared" si="435"/>
        <v>0</v>
      </c>
      <c r="AO1086" s="165">
        <f t="shared" si="435"/>
        <v>0</v>
      </c>
      <c r="AP1086" s="165">
        <f t="shared" si="435"/>
        <v>0</v>
      </c>
      <c r="AQ1086" s="165">
        <f t="shared" si="435"/>
        <v>0</v>
      </c>
      <c r="AR1086" s="165">
        <f t="shared" si="435"/>
        <v>0</v>
      </c>
      <c r="AS1086" s="387">
        <f t="shared" si="422"/>
        <v>0</v>
      </c>
    </row>
    <row r="1087" spans="2:46" hidden="1" outlineLevel="2">
      <c r="B1087" s="66">
        <v>14</v>
      </c>
      <c r="D1087" s="338">
        <v>0</v>
      </c>
      <c r="E1087" s="165">
        <f t="shared" si="432"/>
        <v>0</v>
      </c>
      <c r="F1087" s="165">
        <f t="shared" si="432"/>
        <v>0</v>
      </c>
      <c r="G1087" s="165">
        <f t="shared" si="432"/>
        <v>0</v>
      </c>
      <c r="H1087" s="165">
        <f t="shared" si="432"/>
        <v>0</v>
      </c>
      <c r="I1087" s="165">
        <f t="shared" si="432"/>
        <v>0</v>
      </c>
      <c r="J1087" s="165">
        <f t="shared" si="432"/>
        <v>0</v>
      </c>
      <c r="K1087" s="165">
        <f t="shared" si="432"/>
        <v>0</v>
      </c>
      <c r="L1087" s="165">
        <f t="shared" si="432"/>
        <v>0</v>
      </c>
      <c r="M1087" s="165">
        <f t="shared" si="432"/>
        <v>0</v>
      </c>
      <c r="N1087" s="165">
        <f t="shared" si="432"/>
        <v>0</v>
      </c>
      <c r="O1087" s="165">
        <f t="shared" si="433"/>
        <v>0</v>
      </c>
      <c r="P1087" s="165">
        <f t="shared" si="433"/>
        <v>0</v>
      </c>
      <c r="Q1087" s="165">
        <f t="shared" si="433"/>
        <v>0</v>
      </c>
      <c r="R1087" s="165">
        <f t="shared" si="433"/>
        <v>0</v>
      </c>
      <c r="S1087" s="165">
        <f t="shared" si="433"/>
        <v>0</v>
      </c>
      <c r="T1087" s="165">
        <f t="shared" si="433"/>
        <v>0</v>
      </c>
      <c r="U1087" s="165">
        <f t="shared" si="433"/>
        <v>0</v>
      </c>
      <c r="V1087" s="165">
        <f t="shared" si="433"/>
        <v>0</v>
      </c>
      <c r="W1087" s="165">
        <f t="shared" si="433"/>
        <v>0</v>
      </c>
      <c r="X1087" s="165">
        <f t="shared" si="433"/>
        <v>0</v>
      </c>
      <c r="Y1087" s="165">
        <f t="shared" si="434"/>
        <v>0</v>
      </c>
      <c r="Z1087" s="165">
        <f t="shared" si="434"/>
        <v>0</v>
      </c>
      <c r="AA1087" s="165">
        <f t="shared" si="434"/>
        <v>0</v>
      </c>
      <c r="AB1087" s="165">
        <f t="shared" si="434"/>
        <v>0</v>
      </c>
      <c r="AC1087" s="165">
        <f t="shared" si="434"/>
        <v>0</v>
      </c>
      <c r="AD1087" s="165">
        <f t="shared" si="434"/>
        <v>0</v>
      </c>
      <c r="AE1087" s="165">
        <f t="shared" si="434"/>
        <v>0</v>
      </c>
      <c r="AF1087" s="165">
        <f t="shared" si="434"/>
        <v>0</v>
      </c>
      <c r="AG1087" s="165">
        <f t="shared" si="434"/>
        <v>0</v>
      </c>
      <c r="AH1087" s="165">
        <f t="shared" si="434"/>
        <v>0</v>
      </c>
      <c r="AI1087" s="165">
        <f t="shared" si="435"/>
        <v>0</v>
      </c>
      <c r="AJ1087" s="165">
        <f t="shared" si="435"/>
        <v>0</v>
      </c>
      <c r="AK1087" s="165">
        <f t="shared" si="435"/>
        <v>0</v>
      </c>
      <c r="AL1087" s="165">
        <f t="shared" si="435"/>
        <v>0</v>
      </c>
      <c r="AM1087" s="165">
        <f t="shared" si="435"/>
        <v>0</v>
      </c>
      <c r="AN1087" s="165">
        <f t="shared" si="435"/>
        <v>0</v>
      </c>
      <c r="AO1087" s="165">
        <f t="shared" si="435"/>
        <v>0</v>
      </c>
      <c r="AP1087" s="165">
        <f t="shared" si="435"/>
        <v>0</v>
      </c>
      <c r="AQ1087" s="165">
        <f t="shared" si="435"/>
        <v>0</v>
      </c>
      <c r="AR1087" s="165">
        <f t="shared" si="435"/>
        <v>0</v>
      </c>
      <c r="AS1087" s="387">
        <f t="shared" si="422"/>
        <v>0</v>
      </c>
    </row>
    <row r="1088" spans="2:46" hidden="1" outlineLevel="2">
      <c r="B1088" s="66">
        <v>15</v>
      </c>
      <c r="D1088" s="338">
        <v>0</v>
      </c>
      <c r="E1088" s="165">
        <f t="shared" si="432"/>
        <v>0</v>
      </c>
      <c r="F1088" s="165">
        <f t="shared" si="432"/>
        <v>0</v>
      </c>
      <c r="G1088" s="165">
        <f t="shared" si="432"/>
        <v>0</v>
      </c>
      <c r="H1088" s="165">
        <f t="shared" si="432"/>
        <v>0</v>
      </c>
      <c r="I1088" s="165">
        <f t="shared" si="432"/>
        <v>0</v>
      </c>
      <c r="J1088" s="165">
        <f t="shared" si="432"/>
        <v>0</v>
      </c>
      <c r="K1088" s="165">
        <f t="shared" si="432"/>
        <v>0</v>
      </c>
      <c r="L1088" s="165">
        <f t="shared" si="432"/>
        <v>0</v>
      </c>
      <c r="M1088" s="165">
        <f t="shared" si="432"/>
        <v>0</v>
      </c>
      <c r="N1088" s="165">
        <f t="shared" si="432"/>
        <v>0</v>
      </c>
      <c r="O1088" s="165">
        <f t="shared" si="433"/>
        <v>0</v>
      </c>
      <c r="P1088" s="165">
        <f t="shared" si="433"/>
        <v>0</v>
      </c>
      <c r="Q1088" s="165">
        <f t="shared" si="433"/>
        <v>0</v>
      </c>
      <c r="R1088" s="165">
        <f t="shared" si="433"/>
        <v>0</v>
      </c>
      <c r="S1088" s="165">
        <f t="shared" si="433"/>
        <v>0</v>
      </c>
      <c r="T1088" s="165">
        <f t="shared" si="433"/>
        <v>0</v>
      </c>
      <c r="U1088" s="165">
        <f t="shared" si="433"/>
        <v>0</v>
      </c>
      <c r="V1088" s="165">
        <f t="shared" si="433"/>
        <v>0</v>
      </c>
      <c r="W1088" s="165">
        <f t="shared" si="433"/>
        <v>0</v>
      </c>
      <c r="X1088" s="165">
        <f t="shared" si="433"/>
        <v>0</v>
      </c>
      <c r="Y1088" s="165">
        <f t="shared" si="434"/>
        <v>0</v>
      </c>
      <c r="Z1088" s="165">
        <f t="shared" si="434"/>
        <v>0</v>
      </c>
      <c r="AA1088" s="165">
        <f t="shared" si="434"/>
        <v>0</v>
      </c>
      <c r="AB1088" s="165">
        <f t="shared" si="434"/>
        <v>0</v>
      </c>
      <c r="AC1088" s="165">
        <f t="shared" si="434"/>
        <v>0</v>
      </c>
      <c r="AD1088" s="165">
        <f t="shared" si="434"/>
        <v>0</v>
      </c>
      <c r="AE1088" s="165">
        <f t="shared" si="434"/>
        <v>0</v>
      </c>
      <c r="AF1088" s="165">
        <f t="shared" si="434"/>
        <v>0</v>
      </c>
      <c r="AG1088" s="165">
        <f t="shared" si="434"/>
        <v>0</v>
      </c>
      <c r="AH1088" s="165">
        <f t="shared" si="434"/>
        <v>0</v>
      </c>
      <c r="AI1088" s="165">
        <f t="shared" si="435"/>
        <v>0</v>
      </c>
      <c r="AJ1088" s="165">
        <f t="shared" si="435"/>
        <v>0</v>
      </c>
      <c r="AK1088" s="165">
        <f t="shared" si="435"/>
        <v>0</v>
      </c>
      <c r="AL1088" s="165">
        <f t="shared" si="435"/>
        <v>0</v>
      </c>
      <c r="AM1088" s="165">
        <f t="shared" si="435"/>
        <v>0</v>
      </c>
      <c r="AN1088" s="165">
        <f t="shared" si="435"/>
        <v>0</v>
      </c>
      <c r="AO1088" s="165">
        <f t="shared" si="435"/>
        <v>0</v>
      </c>
      <c r="AP1088" s="165">
        <f t="shared" si="435"/>
        <v>0</v>
      </c>
      <c r="AQ1088" s="165">
        <f t="shared" si="435"/>
        <v>0</v>
      </c>
      <c r="AR1088" s="165">
        <f t="shared" si="435"/>
        <v>0</v>
      </c>
      <c r="AS1088" s="387">
        <f t="shared" si="422"/>
        <v>0</v>
      </c>
    </row>
    <row r="1089" spans="2:45" hidden="1" outlineLevel="2">
      <c r="B1089" s="66">
        <v>16</v>
      </c>
      <c r="D1089" s="338">
        <v>0</v>
      </c>
      <c r="E1089" s="165">
        <f t="shared" si="432"/>
        <v>0</v>
      </c>
      <c r="F1089" s="165">
        <f t="shared" si="432"/>
        <v>0</v>
      </c>
      <c r="G1089" s="165">
        <f t="shared" si="432"/>
        <v>0</v>
      </c>
      <c r="H1089" s="165">
        <f t="shared" si="432"/>
        <v>0</v>
      </c>
      <c r="I1089" s="165">
        <f t="shared" si="432"/>
        <v>0</v>
      </c>
      <c r="J1089" s="165">
        <f t="shared" si="432"/>
        <v>0</v>
      </c>
      <c r="K1089" s="165">
        <f t="shared" si="432"/>
        <v>0</v>
      </c>
      <c r="L1089" s="165">
        <f t="shared" si="432"/>
        <v>0</v>
      </c>
      <c r="M1089" s="165">
        <f t="shared" si="432"/>
        <v>0</v>
      </c>
      <c r="N1089" s="165">
        <f t="shared" si="432"/>
        <v>0</v>
      </c>
      <c r="O1089" s="165">
        <f t="shared" si="433"/>
        <v>0</v>
      </c>
      <c r="P1089" s="165">
        <f t="shared" si="433"/>
        <v>0</v>
      </c>
      <c r="Q1089" s="165">
        <f t="shared" si="433"/>
        <v>0</v>
      </c>
      <c r="R1089" s="165">
        <f t="shared" si="433"/>
        <v>0</v>
      </c>
      <c r="S1089" s="165">
        <f t="shared" si="433"/>
        <v>0</v>
      </c>
      <c r="T1089" s="165">
        <f t="shared" si="433"/>
        <v>0</v>
      </c>
      <c r="U1089" s="165">
        <f t="shared" si="433"/>
        <v>0</v>
      </c>
      <c r="V1089" s="165">
        <f t="shared" si="433"/>
        <v>0</v>
      </c>
      <c r="W1089" s="165">
        <f t="shared" si="433"/>
        <v>0</v>
      </c>
      <c r="X1089" s="165">
        <f t="shared" si="433"/>
        <v>0</v>
      </c>
      <c r="Y1089" s="165">
        <f t="shared" si="434"/>
        <v>0</v>
      </c>
      <c r="Z1089" s="165">
        <f t="shared" si="434"/>
        <v>0</v>
      </c>
      <c r="AA1089" s="165">
        <f t="shared" si="434"/>
        <v>0</v>
      </c>
      <c r="AB1089" s="165">
        <f t="shared" si="434"/>
        <v>0</v>
      </c>
      <c r="AC1089" s="165">
        <f t="shared" si="434"/>
        <v>0</v>
      </c>
      <c r="AD1089" s="165">
        <f t="shared" si="434"/>
        <v>0</v>
      </c>
      <c r="AE1089" s="165">
        <f t="shared" si="434"/>
        <v>0</v>
      </c>
      <c r="AF1089" s="165">
        <f t="shared" si="434"/>
        <v>0</v>
      </c>
      <c r="AG1089" s="165">
        <f t="shared" si="434"/>
        <v>0</v>
      </c>
      <c r="AH1089" s="165">
        <f t="shared" si="434"/>
        <v>0</v>
      </c>
      <c r="AI1089" s="165">
        <f t="shared" si="435"/>
        <v>0</v>
      </c>
      <c r="AJ1089" s="165">
        <f t="shared" si="435"/>
        <v>0</v>
      </c>
      <c r="AK1089" s="165">
        <f t="shared" si="435"/>
        <v>0</v>
      </c>
      <c r="AL1089" s="165">
        <f t="shared" si="435"/>
        <v>0</v>
      </c>
      <c r="AM1089" s="165">
        <f t="shared" si="435"/>
        <v>0</v>
      </c>
      <c r="AN1089" s="165">
        <f t="shared" si="435"/>
        <v>0</v>
      </c>
      <c r="AO1089" s="165">
        <f t="shared" si="435"/>
        <v>0</v>
      </c>
      <c r="AP1089" s="165">
        <f t="shared" si="435"/>
        <v>0</v>
      </c>
      <c r="AQ1089" s="165">
        <f t="shared" si="435"/>
        <v>0</v>
      </c>
      <c r="AR1089" s="165">
        <f t="shared" si="435"/>
        <v>0</v>
      </c>
      <c r="AS1089" s="387">
        <f t="shared" si="422"/>
        <v>0</v>
      </c>
    </row>
    <row r="1090" spans="2:45" hidden="1" outlineLevel="2">
      <c r="B1090" s="66">
        <v>17</v>
      </c>
      <c r="D1090" s="338">
        <v>0</v>
      </c>
      <c r="E1090" s="165">
        <f t="shared" si="432"/>
        <v>0</v>
      </c>
      <c r="F1090" s="165">
        <f t="shared" si="432"/>
        <v>0</v>
      </c>
      <c r="G1090" s="165">
        <f t="shared" si="432"/>
        <v>0</v>
      </c>
      <c r="H1090" s="165">
        <f t="shared" si="432"/>
        <v>0</v>
      </c>
      <c r="I1090" s="165">
        <f t="shared" si="432"/>
        <v>0</v>
      </c>
      <c r="J1090" s="165">
        <f t="shared" si="432"/>
        <v>0</v>
      </c>
      <c r="K1090" s="165">
        <f t="shared" si="432"/>
        <v>0</v>
      </c>
      <c r="L1090" s="165">
        <f t="shared" si="432"/>
        <v>0</v>
      </c>
      <c r="M1090" s="165">
        <f t="shared" si="432"/>
        <v>0</v>
      </c>
      <c r="N1090" s="165">
        <f t="shared" si="432"/>
        <v>0</v>
      </c>
      <c r="O1090" s="165">
        <f t="shared" si="433"/>
        <v>0</v>
      </c>
      <c r="P1090" s="165">
        <f t="shared" si="433"/>
        <v>0</v>
      </c>
      <c r="Q1090" s="165">
        <f t="shared" si="433"/>
        <v>0</v>
      </c>
      <c r="R1090" s="165">
        <f t="shared" si="433"/>
        <v>0</v>
      </c>
      <c r="S1090" s="165">
        <f t="shared" si="433"/>
        <v>0</v>
      </c>
      <c r="T1090" s="165">
        <f t="shared" si="433"/>
        <v>0</v>
      </c>
      <c r="U1090" s="165">
        <f t="shared" si="433"/>
        <v>0</v>
      </c>
      <c r="V1090" s="165">
        <f t="shared" si="433"/>
        <v>0</v>
      </c>
      <c r="W1090" s="165">
        <f t="shared" si="433"/>
        <v>0</v>
      </c>
      <c r="X1090" s="165">
        <f t="shared" si="433"/>
        <v>0</v>
      </c>
      <c r="Y1090" s="165">
        <f t="shared" si="434"/>
        <v>0</v>
      </c>
      <c r="Z1090" s="165">
        <f t="shared" si="434"/>
        <v>0</v>
      </c>
      <c r="AA1090" s="165">
        <f t="shared" si="434"/>
        <v>0</v>
      </c>
      <c r="AB1090" s="165">
        <f t="shared" si="434"/>
        <v>0</v>
      </c>
      <c r="AC1090" s="165">
        <f t="shared" si="434"/>
        <v>0</v>
      </c>
      <c r="AD1090" s="165">
        <f t="shared" si="434"/>
        <v>0</v>
      </c>
      <c r="AE1090" s="165">
        <f t="shared" si="434"/>
        <v>0</v>
      </c>
      <c r="AF1090" s="165">
        <f t="shared" si="434"/>
        <v>0</v>
      </c>
      <c r="AG1090" s="165">
        <f t="shared" si="434"/>
        <v>0</v>
      </c>
      <c r="AH1090" s="165">
        <f t="shared" si="434"/>
        <v>0</v>
      </c>
      <c r="AI1090" s="165">
        <f t="shared" si="435"/>
        <v>0</v>
      </c>
      <c r="AJ1090" s="165">
        <f t="shared" si="435"/>
        <v>0</v>
      </c>
      <c r="AK1090" s="165">
        <f t="shared" si="435"/>
        <v>0</v>
      </c>
      <c r="AL1090" s="165">
        <f t="shared" si="435"/>
        <v>0</v>
      </c>
      <c r="AM1090" s="165">
        <f t="shared" si="435"/>
        <v>0</v>
      </c>
      <c r="AN1090" s="165">
        <f t="shared" si="435"/>
        <v>0</v>
      </c>
      <c r="AO1090" s="165">
        <f t="shared" si="435"/>
        <v>0</v>
      </c>
      <c r="AP1090" s="165">
        <f t="shared" si="435"/>
        <v>0</v>
      </c>
      <c r="AQ1090" s="165">
        <f t="shared" si="435"/>
        <v>0</v>
      </c>
      <c r="AR1090" s="165">
        <f t="shared" si="435"/>
        <v>0</v>
      </c>
      <c r="AS1090" s="387">
        <f t="shared" si="422"/>
        <v>0</v>
      </c>
    </row>
    <row r="1091" spans="2:45" hidden="1" outlineLevel="2">
      <c r="B1091" s="66">
        <v>18</v>
      </c>
      <c r="D1091" s="338">
        <v>0</v>
      </c>
      <c r="E1091" s="165">
        <f t="shared" si="432"/>
        <v>0</v>
      </c>
      <c r="F1091" s="165">
        <f t="shared" si="432"/>
        <v>0</v>
      </c>
      <c r="G1091" s="165">
        <f t="shared" si="432"/>
        <v>0</v>
      </c>
      <c r="H1091" s="165">
        <f t="shared" si="432"/>
        <v>0</v>
      </c>
      <c r="I1091" s="165">
        <f t="shared" si="432"/>
        <v>0</v>
      </c>
      <c r="J1091" s="165">
        <f t="shared" si="432"/>
        <v>0</v>
      </c>
      <c r="K1091" s="165">
        <f t="shared" si="432"/>
        <v>0</v>
      </c>
      <c r="L1091" s="165">
        <f t="shared" si="432"/>
        <v>0</v>
      </c>
      <c r="M1091" s="165">
        <f t="shared" si="432"/>
        <v>0</v>
      </c>
      <c r="N1091" s="165">
        <f t="shared" si="432"/>
        <v>0</v>
      </c>
      <c r="O1091" s="165">
        <f t="shared" si="433"/>
        <v>0</v>
      </c>
      <c r="P1091" s="165">
        <f t="shared" si="433"/>
        <v>0</v>
      </c>
      <c r="Q1091" s="165">
        <f t="shared" si="433"/>
        <v>0</v>
      </c>
      <c r="R1091" s="165">
        <f t="shared" si="433"/>
        <v>0</v>
      </c>
      <c r="S1091" s="165">
        <f t="shared" si="433"/>
        <v>0</v>
      </c>
      <c r="T1091" s="165">
        <f t="shared" si="433"/>
        <v>0</v>
      </c>
      <c r="U1091" s="165">
        <f t="shared" si="433"/>
        <v>0</v>
      </c>
      <c r="V1091" s="165">
        <f t="shared" si="433"/>
        <v>0</v>
      </c>
      <c r="W1091" s="165">
        <f t="shared" si="433"/>
        <v>0</v>
      </c>
      <c r="X1091" s="165">
        <f t="shared" si="433"/>
        <v>0</v>
      </c>
      <c r="Y1091" s="165">
        <f t="shared" si="434"/>
        <v>0</v>
      </c>
      <c r="Z1091" s="165">
        <f t="shared" si="434"/>
        <v>0</v>
      </c>
      <c r="AA1091" s="165">
        <f t="shared" si="434"/>
        <v>0</v>
      </c>
      <c r="AB1091" s="165">
        <f t="shared" si="434"/>
        <v>0</v>
      </c>
      <c r="AC1091" s="165">
        <f t="shared" si="434"/>
        <v>0</v>
      </c>
      <c r="AD1091" s="165">
        <f t="shared" si="434"/>
        <v>0</v>
      </c>
      <c r="AE1091" s="165">
        <f t="shared" si="434"/>
        <v>0</v>
      </c>
      <c r="AF1091" s="165">
        <f t="shared" si="434"/>
        <v>0</v>
      </c>
      <c r="AG1091" s="165">
        <f t="shared" si="434"/>
        <v>0</v>
      </c>
      <c r="AH1091" s="165">
        <f t="shared" si="434"/>
        <v>0</v>
      </c>
      <c r="AI1091" s="165">
        <f t="shared" si="435"/>
        <v>0</v>
      </c>
      <c r="AJ1091" s="165">
        <f t="shared" si="435"/>
        <v>0</v>
      </c>
      <c r="AK1091" s="165">
        <f t="shared" si="435"/>
        <v>0</v>
      </c>
      <c r="AL1091" s="165">
        <f t="shared" si="435"/>
        <v>0</v>
      </c>
      <c r="AM1091" s="165">
        <f t="shared" si="435"/>
        <v>0</v>
      </c>
      <c r="AN1091" s="165">
        <f t="shared" si="435"/>
        <v>0</v>
      </c>
      <c r="AO1091" s="165">
        <f t="shared" si="435"/>
        <v>0</v>
      </c>
      <c r="AP1091" s="165">
        <f t="shared" si="435"/>
        <v>0</v>
      </c>
      <c r="AQ1091" s="165">
        <f t="shared" si="435"/>
        <v>0</v>
      </c>
      <c r="AR1091" s="165">
        <f t="shared" si="435"/>
        <v>0</v>
      </c>
      <c r="AS1091" s="387">
        <f t="shared" si="422"/>
        <v>0</v>
      </c>
    </row>
    <row r="1092" spans="2:45" hidden="1" outlineLevel="2">
      <c r="B1092" s="66">
        <v>19</v>
      </c>
      <c r="D1092" s="338">
        <v>0</v>
      </c>
      <c r="E1092" s="165">
        <f t="shared" si="432"/>
        <v>0</v>
      </c>
      <c r="F1092" s="165">
        <f t="shared" si="432"/>
        <v>0</v>
      </c>
      <c r="G1092" s="165">
        <f t="shared" si="432"/>
        <v>0</v>
      </c>
      <c r="H1092" s="165">
        <f t="shared" si="432"/>
        <v>0</v>
      </c>
      <c r="I1092" s="165">
        <f t="shared" si="432"/>
        <v>0</v>
      </c>
      <c r="J1092" s="165">
        <f t="shared" si="432"/>
        <v>0</v>
      </c>
      <c r="K1092" s="165">
        <f t="shared" si="432"/>
        <v>0</v>
      </c>
      <c r="L1092" s="165">
        <f t="shared" si="432"/>
        <v>0</v>
      </c>
      <c r="M1092" s="165">
        <f t="shared" si="432"/>
        <v>0</v>
      </c>
      <c r="N1092" s="165">
        <f t="shared" si="432"/>
        <v>0</v>
      </c>
      <c r="O1092" s="165">
        <f t="shared" si="433"/>
        <v>0</v>
      </c>
      <c r="P1092" s="165">
        <f t="shared" si="433"/>
        <v>0</v>
      </c>
      <c r="Q1092" s="165">
        <f t="shared" si="433"/>
        <v>0</v>
      </c>
      <c r="R1092" s="165">
        <f t="shared" si="433"/>
        <v>0</v>
      </c>
      <c r="S1092" s="165">
        <f t="shared" si="433"/>
        <v>0</v>
      </c>
      <c r="T1092" s="165">
        <f t="shared" si="433"/>
        <v>0</v>
      </c>
      <c r="U1092" s="165">
        <f t="shared" si="433"/>
        <v>0</v>
      </c>
      <c r="V1092" s="165">
        <f t="shared" si="433"/>
        <v>0</v>
      </c>
      <c r="W1092" s="165">
        <f t="shared" si="433"/>
        <v>0</v>
      </c>
      <c r="X1092" s="165">
        <f t="shared" si="433"/>
        <v>0</v>
      </c>
      <c r="Y1092" s="165">
        <f t="shared" si="434"/>
        <v>0</v>
      </c>
      <c r="Z1092" s="165">
        <f t="shared" si="434"/>
        <v>0</v>
      </c>
      <c r="AA1092" s="165">
        <f t="shared" si="434"/>
        <v>0</v>
      </c>
      <c r="AB1092" s="165">
        <f t="shared" si="434"/>
        <v>0</v>
      </c>
      <c r="AC1092" s="165">
        <f t="shared" si="434"/>
        <v>0</v>
      </c>
      <c r="AD1092" s="165">
        <f t="shared" si="434"/>
        <v>0</v>
      </c>
      <c r="AE1092" s="165">
        <f t="shared" si="434"/>
        <v>0</v>
      </c>
      <c r="AF1092" s="165">
        <f t="shared" si="434"/>
        <v>0</v>
      </c>
      <c r="AG1092" s="165">
        <f t="shared" si="434"/>
        <v>0</v>
      </c>
      <c r="AH1092" s="165">
        <f t="shared" si="434"/>
        <v>0</v>
      </c>
      <c r="AI1092" s="165">
        <f t="shared" si="435"/>
        <v>0</v>
      </c>
      <c r="AJ1092" s="165">
        <f t="shared" si="435"/>
        <v>0</v>
      </c>
      <c r="AK1092" s="165">
        <f t="shared" si="435"/>
        <v>0</v>
      </c>
      <c r="AL1092" s="165">
        <f t="shared" si="435"/>
        <v>0</v>
      </c>
      <c r="AM1092" s="165">
        <f t="shared" si="435"/>
        <v>0</v>
      </c>
      <c r="AN1092" s="165">
        <f t="shared" si="435"/>
        <v>0</v>
      </c>
      <c r="AO1092" s="165">
        <f t="shared" si="435"/>
        <v>0</v>
      </c>
      <c r="AP1092" s="165">
        <f t="shared" si="435"/>
        <v>0</v>
      </c>
      <c r="AQ1092" s="165">
        <f t="shared" si="435"/>
        <v>0</v>
      </c>
      <c r="AR1092" s="165">
        <f t="shared" si="435"/>
        <v>0</v>
      </c>
      <c r="AS1092" s="387">
        <f t="shared" si="422"/>
        <v>0</v>
      </c>
    </row>
    <row r="1093" spans="2:45" hidden="1" outlineLevel="2">
      <c r="B1093" s="66">
        <v>20</v>
      </c>
      <c r="D1093" s="338">
        <v>0</v>
      </c>
      <c r="E1093" s="165">
        <f t="shared" si="432"/>
        <v>0</v>
      </c>
      <c r="F1093" s="165">
        <f t="shared" si="432"/>
        <v>0</v>
      </c>
      <c r="G1093" s="165">
        <f t="shared" si="432"/>
        <v>0</v>
      </c>
      <c r="H1093" s="165">
        <f t="shared" si="432"/>
        <v>0</v>
      </c>
      <c r="I1093" s="165">
        <f t="shared" si="432"/>
        <v>0</v>
      </c>
      <c r="J1093" s="165">
        <f t="shared" si="432"/>
        <v>0</v>
      </c>
      <c r="K1093" s="165">
        <f t="shared" si="432"/>
        <v>0</v>
      </c>
      <c r="L1093" s="165">
        <f t="shared" si="432"/>
        <v>0</v>
      </c>
      <c r="M1093" s="165">
        <f t="shared" si="432"/>
        <v>0</v>
      </c>
      <c r="N1093" s="165">
        <f t="shared" si="432"/>
        <v>0</v>
      </c>
      <c r="O1093" s="165">
        <f t="shared" si="433"/>
        <v>0</v>
      </c>
      <c r="P1093" s="165">
        <f t="shared" si="433"/>
        <v>0</v>
      </c>
      <c r="Q1093" s="165">
        <f t="shared" si="433"/>
        <v>0</v>
      </c>
      <c r="R1093" s="165">
        <f t="shared" si="433"/>
        <v>0</v>
      </c>
      <c r="S1093" s="165">
        <f t="shared" si="433"/>
        <v>0</v>
      </c>
      <c r="T1093" s="165">
        <f t="shared" si="433"/>
        <v>0</v>
      </c>
      <c r="U1093" s="165">
        <f t="shared" si="433"/>
        <v>0</v>
      </c>
      <c r="V1093" s="165">
        <f t="shared" si="433"/>
        <v>0</v>
      </c>
      <c r="W1093" s="165">
        <f t="shared" si="433"/>
        <v>0</v>
      </c>
      <c r="X1093" s="165">
        <f t="shared" si="433"/>
        <v>0</v>
      </c>
      <c r="Y1093" s="165">
        <f t="shared" si="434"/>
        <v>0</v>
      </c>
      <c r="Z1093" s="165">
        <f t="shared" si="434"/>
        <v>0</v>
      </c>
      <c r="AA1093" s="165">
        <f t="shared" si="434"/>
        <v>0</v>
      </c>
      <c r="AB1093" s="165">
        <f t="shared" si="434"/>
        <v>0</v>
      </c>
      <c r="AC1093" s="165">
        <f t="shared" si="434"/>
        <v>0</v>
      </c>
      <c r="AD1093" s="165">
        <f t="shared" si="434"/>
        <v>0</v>
      </c>
      <c r="AE1093" s="165">
        <f t="shared" si="434"/>
        <v>0</v>
      </c>
      <c r="AF1093" s="165">
        <f t="shared" si="434"/>
        <v>0</v>
      </c>
      <c r="AG1093" s="165">
        <f t="shared" si="434"/>
        <v>0</v>
      </c>
      <c r="AH1093" s="165">
        <f t="shared" si="434"/>
        <v>0</v>
      </c>
      <c r="AI1093" s="165">
        <f t="shared" si="435"/>
        <v>0</v>
      </c>
      <c r="AJ1093" s="165">
        <f t="shared" si="435"/>
        <v>0</v>
      </c>
      <c r="AK1093" s="165">
        <f t="shared" si="435"/>
        <v>0</v>
      </c>
      <c r="AL1093" s="165">
        <f t="shared" si="435"/>
        <v>0</v>
      </c>
      <c r="AM1093" s="165">
        <f t="shared" si="435"/>
        <v>0</v>
      </c>
      <c r="AN1093" s="165">
        <f t="shared" si="435"/>
        <v>0</v>
      </c>
      <c r="AO1093" s="165">
        <f t="shared" si="435"/>
        <v>0</v>
      </c>
      <c r="AP1093" s="165">
        <f t="shared" si="435"/>
        <v>0</v>
      </c>
      <c r="AQ1093" s="165">
        <f t="shared" si="435"/>
        <v>0</v>
      </c>
      <c r="AR1093" s="165">
        <f t="shared" si="435"/>
        <v>0</v>
      </c>
      <c r="AS1093" s="387">
        <f t="shared" si="422"/>
        <v>0</v>
      </c>
    </row>
    <row r="1094" spans="2:45" hidden="1" outlineLevel="2">
      <c r="B1094" s="66">
        <v>21</v>
      </c>
      <c r="D1094" s="338">
        <v>0</v>
      </c>
      <c r="E1094" s="165">
        <f t="shared" ref="E1094:N1103" si="436">IF(AND(E$2=$B1094,$B1094=$C$3),$D1094,IF(AND(E$2&gt;$B1094,E$2&lt;=$D$1073+$B1094),SLN($D1094,0,IF($C$3-$B1094&gt;=$D$1073,$D$1073,$C$3-$B1094)),0))</f>
        <v>0</v>
      </c>
      <c r="F1094" s="165">
        <f t="shared" si="436"/>
        <v>0</v>
      </c>
      <c r="G1094" s="165">
        <f t="shared" si="436"/>
        <v>0</v>
      </c>
      <c r="H1094" s="165">
        <f t="shared" si="436"/>
        <v>0</v>
      </c>
      <c r="I1094" s="165">
        <f t="shared" si="436"/>
        <v>0</v>
      </c>
      <c r="J1094" s="165">
        <f t="shared" si="436"/>
        <v>0</v>
      </c>
      <c r="K1094" s="165">
        <f t="shared" si="436"/>
        <v>0</v>
      </c>
      <c r="L1094" s="165">
        <f t="shared" si="436"/>
        <v>0</v>
      </c>
      <c r="M1094" s="165">
        <f t="shared" si="436"/>
        <v>0</v>
      </c>
      <c r="N1094" s="165">
        <f t="shared" si="436"/>
        <v>0</v>
      </c>
      <c r="O1094" s="165">
        <f t="shared" ref="O1094:X1103" si="437">IF(AND(O$2=$B1094,$B1094=$C$3),$D1094,IF(AND(O$2&gt;$B1094,O$2&lt;=$D$1073+$B1094),SLN($D1094,0,IF($C$3-$B1094&gt;=$D$1073,$D$1073,$C$3-$B1094)),0))</f>
        <v>0</v>
      </c>
      <c r="P1094" s="165">
        <f t="shared" si="437"/>
        <v>0</v>
      </c>
      <c r="Q1094" s="165">
        <f t="shared" si="437"/>
        <v>0</v>
      </c>
      <c r="R1094" s="165">
        <f t="shared" si="437"/>
        <v>0</v>
      </c>
      <c r="S1094" s="165">
        <f t="shared" si="437"/>
        <v>0</v>
      </c>
      <c r="T1094" s="165">
        <f t="shared" si="437"/>
        <v>0</v>
      </c>
      <c r="U1094" s="165">
        <f t="shared" si="437"/>
        <v>0</v>
      </c>
      <c r="V1094" s="165">
        <f t="shared" si="437"/>
        <v>0</v>
      </c>
      <c r="W1094" s="165">
        <f t="shared" si="437"/>
        <v>0</v>
      </c>
      <c r="X1094" s="165">
        <f t="shared" si="437"/>
        <v>0</v>
      </c>
      <c r="Y1094" s="165">
        <f t="shared" ref="Y1094:AH1103" si="438">IF(AND(Y$2=$B1094,$B1094=$C$3),$D1094,IF(AND(Y$2&gt;$B1094,Y$2&lt;=$D$1073+$B1094),SLN($D1094,0,IF($C$3-$B1094&gt;=$D$1073,$D$1073,$C$3-$B1094)),0))</f>
        <v>0</v>
      </c>
      <c r="Z1094" s="165">
        <f t="shared" si="438"/>
        <v>0</v>
      </c>
      <c r="AA1094" s="165">
        <f t="shared" si="438"/>
        <v>0</v>
      </c>
      <c r="AB1094" s="165">
        <f t="shared" si="438"/>
        <v>0</v>
      </c>
      <c r="AC1094" s="165">
        <f t="shared" si="438"/>
        <v>0</v>
      </c>
      <c r="AD1094" s="165">
        <f t="shared" si="438"/>
        <v>0</v>
      </c>
      <c r="AE1094" s="165">
        <f t="shared" si="438"/>
        <v>0</v>
      </c>
      <c r="AF1094" s="165">
        <f t="shared" si="438"/>
        <v>0</v>
      </c>
      <c r="AG1094" s="165">
        <f t="shared" si="438"/>
        <v>0</v>
      </c>
      <c r="AH1094" s="165">
        <f t="shared" si="438"/>
        <v>0</v>
      </c>
      <c r="AI1094" s="165">
        <f t="shared" ref="AI1094:AR1103" si="439">IF(AND(AI$2=$B1094,$B1094=$C$3),$D1094,IF(AND(AI$2&gt;$B1094,AI$2&lt;=$D$1073+$B1094),SLN($D1094,0,IF($C$3-$B1094&gt;=$D$1073,$D$1073,$C$3-$B1094)),0))</f>
        <v>0</v>
      </c>
      <c r="AJ1094" s="165">
        <f t="shared" si="439"/>
        <v>0</v>
      </c>
      <c r="AK1094" s="165">
        <f t="shared" si="439"/>
        <v>0</v>
      </c>
      <c r="AL1094" s="165">
        <f t="shared" si="439"/>
        <v>0</v>
      </c>
      <c r="AM1094" s="165">
        <f t="shared" si="439"/>
        <v>0</v>
      </c>
      <c r="AN1094" s="165">
        <f t="shared" si="439"/>
        <v>0</v>
      </c>
      <c r="AO1094" s="165">
        <f t="shared" si="439"/>
        <v>0</v>
      </c>
      <c r="AP1094" s="165">
        <f t="shared" si="439"/>
        <v>0</v>
      </c>
      <c r="AQ1094" s="165">
        <f t="shared" si="439"/>
        <v>0</v>
      </c>
      <c r="AR1094" s="165">
        <f t="shared" si="439"/>
        <v>0</v>
      </c>
      <c r="AS1094" s="387">
        <f t="shared" si="422"/>
        <v>0</v>
      </c>
    </row>
    <row r="1095" spans="2:45" hidden="1" outlineLevel="2">
      <c r="B1095" s="66">
        <v>22</v>
      </c>
      <c r="D1095" s="338">
        <v>0</v>
      </c>
      <c r="E1095" s="165">
        <f t="shared" si="436"/>
        <v>0</v>
      </c>
      <c r="F1095" s="165">
        <f t="shared" si="436"/>
        <v>0</v>
      </c>
      <c r="G1095" s="165">
        <f t="shared" si="436"/>
        <v>0</v>
      </c>
      <c r="H1095" s="165">
        <f t="shared" si="436"/>
        <v>0</v>
      </c>
      <c r="I1095" s="165">
        <f t="shared" si="436"/>
        <v>0</v>
      </c>
      <c r="J1095" s="165">
        <f t="shared" si="436"/>
        <v>0</v>
      </c>
      <c r="K1095" s="165">
        <f t="shared" si="436"/>
        <v>0</v>
      </c>
      <c r="L1095" s="165">
        <f t="shared" si="436"/>
        <v>0</v>
      </c>
      <c r="M1095" s="165">
        <f t="shared" si="436"/>
        <v>0</v>
      </c>
      <c r="N1095" s="165">
        <f t="shared" si="436"/>
        <v>0</v>
      </c>
      <c r="O1095" s="165">
        <f t="shared" si="437"/>
        <v>0</v>
      </c>
      <c r="P1095" s="165">
        <f t="shared" si="437"/>
        <v>0</v>
      </c>
      <c r="Q1095" s="165">
        <f t="shared" si="437"/>
        <v>0</v>
      </c>
      <c r="R1095" s="165">
        <f t="shared" si="437"/>
        <v>0</v>
      </c>
      <c r="S1095" s="165">
        <f t="shared" si="437"/>
        <v>0</v>
      </c>
      <c r="T1095" s="165">
        <f t="shared" si="437"/>
        <v>0</v>
      </c>
      <c r="U1095" s="165">
        <f t="shared" si="437"/>
        <v>0</v>
      </c>
      <c r="V1095" s="165">
        <f t="shared" si="437"/>
        <v>0</v>
      </c>
      <c r="W1095" s="165">
        <f t="shared" si="437"/>
        <v>0</v>
      </c>
      <c r="X1095" s="165">
        <f t="shared" si="437"/>
        <v>0</v>
      </c>
      <c r="Y1095" s="165">
        <f t="shared" si="438"/>
        <v>0</v>
      </c>
      <c r="Z1095" s="165">
        <f t="shared" si="438"/>
        <v>0</v>
      </c>
      <c r="AA1095" s="165">
        <f t="shared" si="438"/>
        <v>0</v>
      </c>
      <c r="AB1095" s="165">
        <f t="shared" si="438"/>
        <v>0</v>
      </c>
      <c r="AC1095" s="165">
        <f t="shared" si="438"/>
        <v>0</v>
      </c>
      <c r="AD1095" s="165">
        <f t="shared" si="438"/>
        <v>0</v>
      </c>
      <c r="AE1095" s="165">
        <f t="shared" si="438"/>
        <v>0</v>
      </c>
      <c r="AF1095" s="165">
        <f t="shared" si="438"/>
        <v>0</v>
      </c>
      <c r="AG1095" s="165">
        <f t="shared" si="438"/>
        <v>0</v>
      </c>
      <c r="AH1095" s="165">
        <f t="shared" si="438"/>
        <v>0</v>
      </c>
      <c r="AI1095" s="165">
        <f t="shared" si="439"/>
        <v>0</v>
      </c>
      <c r="AJ1095" s="165">
        <f t="shared" si="439"/>
        <v>0</v>
      </c>
      <c r="AK1095" s="165">
        <f t="shared" si="439"/>
        <v>0</v>
      </c>
      <c r="AL1095" s="165">
        <f t="shared" si="439"/>
        <v>0</v>
      </c>
      <c r="AM1095" s="165">
        <f t="shared" si="439"/>
        <v>0</v>
      </c>
      <c r="AN1095" s="165">
        <f t="shared" si="439"/>
        <v>0</v>
      </c>
      <c r="AO1095" s="165">
        <f t="shared" si="439"/>
        <v>0</v>
      </c>
      <c r="AP1095" s="165">
        <f t="shared" si="439"/>
        <v>0</v>
      </c>
      <c r="AQ1095" s="165">
        <f t="shared" si="439"/>
        <v>0</v>
      </c>
      <c r="AR1095" s="165">
        <f t="shared" si="439"/>
        <v>0</v>
      </c>
      <c r="AS1095" s="387">
        <f t="shared" si="422"/>
        <v>0</v>
      </c>
    </row>
    <row r="1096" spans="2:45" hidden="1" outlineLevel="2">
      <c r="B1096" s="66">
        <v>23</v>
      </c>
      <c r="D1096" s="338">
        <v>0</v>
      </c>
      <c r="E1096" s="165">
        <f t="shared" si="436"/>
        <v>0</v>
      </c>
      <c r="F1096" s="165">
        <f t="shared" si="436"/>
        <v>0</v>
      </c>
      <c r="G1096" s="165">
        <f t="shared" si="436"/>
        <v>0</v>
      </c>
      <c r="H1096" s="165">
        <f t="shared" si="436"/>
        <v>0</v>
      </c>
      <c r="I1096" s="165">
        <f t="shared" si="436"/>
        <v>0</v>
      </c>
      <c r="J1096" s="165">
        <f t="shared" si="436"/>
        <v>0</v>
      </c>
      <c r="K1096" s="165">
        <f t="shared" si="436"/>
        <v>0</v>
      </c>
      <c r="L1096" s="165">
        <f t="shared" si="436"/>
        <v>0</v>
      </c>
      <c r="M1096" s="165">
        <f t="shared" si="436"/>
        <v>0</v>
      </c>
      <c r="N1096" s="165">
        <f t="shared" si="436"/>
        <v>0</v>
      </c>
      <c r="O1096" s="165">
        <f t="shared" si="437"/>
        <v>0</v>
      </c>
      <c r="P1096" s="165">
        <f t="shared" si="437"/>
        <v>0</v>
      </c>
      <c r="Q1096" s="165">
        <f t="shared" si="437"/>
        <v>0</v>
      </c>
      <c r="R1096" s="165">
        <f t="shared" si="437"/>
        <v>0</v>
      </c>
      <c r="S1096" s="165">
        <f t="shared" si="437"/>
        <v>0</v>
      </c>
      <c r="T1096" s="165">
        <f t="shared" si="437"/>
        <v>0</v>
      </c>
      <c r="U1096" s="165">
        <f t="shared" si="437"/>
        <v>0</v>
      </c>
      <c r="V1096" s="165">
        <f t="shared" si="437"/>
        <v>0</v>
      </c>
      <c r="W1096" s="165">
        <f t="shared" si="437"/>
        <v>0</v>
      </c>
      <c r="X1096" s="165">
        <f t="shared" si="437"/>
        <v>0</v>
      </c>
      <c r="Y1096" s="165">
        <f t="shared" si="438"/>
        <v>0</v>
      </c>
      <c r="Z1096" s="165">
        <f t="shared" si="438"/>
        <v>0</v>
      </c>
      <c r="AA1096" s="165">
        <f t="shared" si="438"/>
        <v>0</v>
      </c>
      <c r="AB1096" s="165">
        <f t="shared" si="438"/>
        <v>0</v>
      </c>
      <c r="AC1096" s="165">
        <f t="shared" si="438"/>
        <v>0</v>
      </c>
      <c r="AD1096" s="165">
        <f t="shared" si="438"/>
        <v>0</v>
      </c>
      <c r="AE1096" s="165">
        <f t="shared" si="438"/>
        <v>0</v>
      </c>
      <c r="AF1096" s="165">
        <f t="shared" si="438"/>
        <v>0</v>
      </c>
      <c r="AG1096" s="165">
        <f t="shared" si="438"/>
        <v>0</v>
      </c>
      <c r="AH1096" s="165">
        <f t="shared" si="438"/>
        <v>0</v>
      </c>
      <c r="AI1096" s="165">
        <f t="shared" si="439"/>
        <v>0</v>
      </c>
      <c r="AJ1096" s="165">
        <f t="shared" si="439"/>
        <v>0</v>
      </c>
      <c r="AK1096" s="165">
        <f t="shared" si="439"/>
        <v>0</v>
      </c>
      <c r="AL1096" s="165">
        <f t="shared" si="439"/>
        <v>0</v>
      </c>
      <c r="AM1096" s="165">
        <f t="shared" si="439"/>
        <v>0</v>
      </c>
      <c r="AN1096" s="165">
        <f t="shared" si="439"/>
        <v>0</v>
      </c>
      <c r="AO1096" s="165">
        <f t="shared" si="439"/>
        <v>0</v>
      </c>
      <c r="AP1096" s="165">
        <f t="shared" si="439"/>
        <v>0</v>
      </c>
      <c r="AQ1096" s="165">
        <f t="shared" si="439"/>
        <v>0</v>
      </c>
      <c r="AR1096" s="165">
        <f t="shared" si="439"/>
        <v>0</v>
      </c>
      <c r="AS1096" s="387">
        <f t="shared" si="422"/>
        <v>0</v>
      </c>
    </row>
    <row r="1097" spans="2:45" hidden="1" outlineLevel="2">
      <c r="B1097" s="66">
        <v>24</v>
      </c>
      <c r="D1097" s="338">
        <v>0</v>
      </c>
      <c r="E1097" s="165">
        <f t="shared" si="436"/>
        <v>0</v>
      </c>
      <c r="F1097" s="165">
        <f t="shared" si="436"/>
        <v>0</v>
      </c>
      <c r="G1097" s="165">
        <f t="shared" si="436"/>
        <v>0</v>
      </c>
      <c r="H1097" s="165">
        <f t="shared" si="436"/>
        <v>0</v>
      </c>
      <c r="I1097" s="165">
        <f t="shared" si="436"/>
        <v>0</v>
      </c>
      <c r="J1097" s="165">
        <f t="shared" si="436"/>
        <v>0</v>
      </c>
      <c r="K1097" s="165">
        <f t="shared" si="436"/>
        <v>0</v>
      </c>
      <c r="L1097" s="165">
        <f t="shared" si="436"/>
        <v>0</v>
      </c>
      <c r="M1097" s="165">
        <f t="shared" si="436"/>
        <v>0</v>
      </c>
      <c r="N1097" s="165">
        <f t="shared" si="436"/>
        <v>0</v>
      </c>
      <c r="O1097" s="165">
        <f t="shared" si="437"/>
        <v>0</v>
      </c>
      <c r="P1097" s="165">
        <f t="shared" si="437"/>
        <v>0</v>
      </c>
      <c r="Q1097" s="165">
        <f t="shared" si="437"/>
        <v>0</v>
      </c>
      <c r="R1097" s="165">
        <f t="shared" si="437"/>
        <v>0</v>
      </c>
      <c r="S1097" s="165">
        <f t="shared" si="437"/>
        <v>0</v>
      </c>
      <c r="T1097" s="165">
        <f t="shared" si="437"/>
        <v>0</v>
      </c>
      <c r="U1097" s="165">
        <f t="shared" si="437"/>
        <v>0</v>
      </c>
      <c r="V1097" s="165">
        <f t="shared" si="437"/>
        <v>0</v>
      </c>
      <c r="W1097" s="165">
        <f t="shared" si="437"/>
        <v>0</v>
      </c>
      <c r="X1097" s="165">
        <f t="shared" si="437"/>
        <v>0</v>
      </c>
      <c r="Y1097" s="165">
        <f t="shared" si="438"/>
        <v>0</v>
      </c>
      <c r="Z1097" s="165">
        <f t="shared" si="438"/>
        <v>0</v>
      </c>
      <c r="AA1097" s="165">
        <f t="shared" si="438"/>
        <v>0</v>
      </c>
      <c r="AB1097" s="165">
        <f t="shared" si="438"/>
        <v>0</v>
      </c>
      <c r="AC1097" s="165">
        <f t="shared" si="438"/>
        <v>0</v>
      </c>
      <c r="AD1097" s="165">
        <f t="shared" si="438"/>
        <v>0</v>
      </c>
      <c r="AE1097" s="165">
        <f t="shared" si="438"/>
        <v>0</v>
      </c>
      <c r="AF1097" s="165">
        <f t="shared" si="438"/>
        <v>0</v>
      </c>
      <c r="AG1097" s="165">
        <f t="shared" si="438"/>
        <v>0</v>
      </c>
      <c r="AH1097" s="165">
        <f t="shared" si="438"/>
        <v>0</v>
      </c>
      <c r="AI1097" s="165">
        <f t="shared" si="439"/>
        <v>0</v>
      </c>
      <c r="AJ1097" s="165">
        <f t="shared" si="439"/>
        <v>0</v>
      </c>
      <c r="AK1097" s="165">
        <f t="shared" si="439"/>
        <v>0</v>
      </c>
      <c r="AL1097" s="165">
        <f t="shared" si="439"/>
        <v>0</v>
      </c>
      <c r="AM1097" s="165">
        <f t="shared" si="439"/>
        <v>0</v>
      </c>
      <c r="AN1097" s="165">
        <f t="shared" si="439"/>
        <v>0</v>
      </c>
      <c r="AO1097" s="165">
        <f t="shared" si="439"/>
        <v>0</v>
      </c>
      <c r="AP1097" s="165">
        <f t="shared" si="439"/>
        <v>0</v>
      </c>
      <c r="AQ1097" s="165">
        <f t="shared" si="439"/>
        <v>0</v>
      </c>
      <c r="AR1097" s="165">
        <f t="shared" si="439"/>
        <v>0</v>
      </c>
      <c r="AS1097" s="387">
        <f t="shared" si="422"/>
        <v>0</v>
      </c>
    </row>
    <row r="1098" spans="2:45" hidden="1" outlineLevel="2">
      <c r="B1098" s="66">
        <v>25</v>
      </c>
      <c r="D1098" s="338">
        <v>0</v>
      </c>
      <c r="E1098" s="165">
        <f t="shared" si="436"/>
        <v>0</v>
      </c>
      <c r="F1098" s="165">
        <f t="shared" si="436"/>
        <v>0</v>
      </c>
      <c r="G1098" s="165">
        <f t="shared" si="436"/>
        <v>0</v>
      </c>
      <c r="H1098" s="165">
        <f t="shared" si="436"/>
        <v>0</v>
      </c>
      <c r="I1098" s="165">
        <f t="shared" si="436"/>
        <v>0</v>
      </c>
      <c r="J1098" s="165">
        <f t="shared" si="436"/>
        <v>0</v>
      </c>
      <c r="K1098" s="165">
        <f t="shared" si="436"/>
        <v>0</v>
      </c>
      <c r="L1098" s="165">
        <f t="shared" si="436"/>
        <v>0</v>
      </c>
      <c r="M1098" s="165">
        <f t="shared" si="436"/>
        <v>0</v>
      </c>
      <c r="N1098" s="165">
        <f t="shared" si="436"/>
        <v>0</v>
      </c>
      <c r="O1098" s="165">
        <f t="shared" si="437"/>
        <v>0</v>
      </c>
      <c r="P1098" s="165">
        <f t="shared" si="437"/>
        <v>0</v>
      </c>
      <c r="Q1098" s="165">
        <f t="shared" si="437"/>
        <v>0</v>
      </c>
      <c r="R1098" s="165">
        <f t="shared" si="437"/>
        <v>0</v>
      </c>
      <c r="S1098" s="165">
        <f t="shared" si="437"/>
        <v>0</v>
      </c>
      <c r="T1098" s="165">
        <f t="shared" si="437"/>
        <v>0</v>
      </c>
      <c r="U1098" s="165">
        <f t="shared" si="437"/>
        <v>0</v>
      </c>
      <c r="V1098" s="165">
        <f t="shared" si="437"/>
        <v>0</v>
      </c>
      <c r="W1098" s="165">
        <f t="shared" si="437"/>
        <v>0</v>
      </c>
      <c r="X1098" s="165">
        <f t="shared" si="437"/>
        <v>0</v>
      </c>
      <c r="Y1098" s="165">
        <f t="shared" si="438"/>
        <v>0</v>
      </c>
      <c r="Z1098" s="165">
        <f t="shared" si="438"/>
        <v>0</v>
      </c>
      <c r="AA1098" s="165">
        <f t="shared" si="438"/>
        <v>0</v>
      </c>
      <c r="AB1098" s="165">
        <f t="shared" si="438"/>
        <v>0</v>
      </c>
      <c r="AC1098" s="165">
        <f t="shared" si="438"/>
        <v>0</v>
      </c>
      <c r="AD1098" s="165">
        <f t="shared" si="438"/>
        <v>0</v>
      </c>
      <c r="AE1098" s="165">
        <f t="shared" si="438"/>
        <v>0</v>
      </c>
      <c r="AF1098" s="165">
        <f t="shared" si="438"/>
        <v>0</v>
      </c>
      <c r="AG1098" s="165">
        <f t="shared" si="438"/>
        <v>0</v>
      </c>
      <c r="AH1098" s="165">
        <f t="shared" si="438"/>
        <v>0</v>
      </c>
      <c r="AI1098" s="165">
        <f t="shared" si="439"/>
        <v>0</v>
      </c>
      <c r="AJ1098" s="165">
        <f t="shared" si="439"/>
        <v>0</v>
      </c>
      <c r="AK1098" s="165">
        <f t="shared" si="439"/>
        <v>0</v>
      </c>
      <c r="AL1098" s="165">
        <f t="shared" si="439"/>
        <v>0</v>
      </c>
      <c r="AM1098" s="165">
        <f t="shared" si="439"/>
        <v>0</v>
      </c>
      <c r="AN1098" s="165">
        <f t="shared" si="439"/>
        <v>0</v>
      </c>
      <c r="AO1098" s="165">
        <f t="shared" si="439"/>
        <v>0</v>
      </c>
      <c r="AP1098" s="165">
        <f t="shared" si="439"/>
        <v>0</v>
      </c>
      <c r="AQ1098" s="165">
        <f t="shared" si="439"/>
        <v>0</v>
      </c>
      <c r="AR1098" s="165">
        <f t="shared" si="439"/>
        <v>0</v>
      </c>
      <c r="AS1098" s="387">
        <f t="shared" si="422"/>
        <v>0</v>
      </c>
    </row>
    <row r="1099" spans="2:45" hidden="1" outlineLevel="2">
      <c r="B1099" s="66">
        <v>26</v>
      </c>
      <c r="D1099" s="338">
        <v>0</v>
      </c>
      <c r="E1099" s="165">
        <f t="shared" si="436"/>
        <v>0</v>
      </c>
      <c r="F1099" s="165">
        <f t="shared" si="436"/>
        <v>0</v>
      </c>
      <c r="G1099" s="165">
        <f t="shared" si="436"/>
        <v>0</v>
      </c>
      <c r="H1099" s="165">
        <f t="shared" si="436"/>
        <v>0</v>
      </c>
      <c r="I1099" s="165">
        <f t="shared" si="436"/>
        <v>0</v>
      </c>
      <c r="J1099" s="165">
        <f t="shared" si="436"/>
        <v>0</v>
      </c>
      <c r="K1099" s="165">
        <f t="shared" si="436"/>
        <v>0</v>
      </c>
      <c r="L1099" s="165">
        <f t="shared" si="436"/>
        <v>0</v>
      </c>
      <c r="M1099" s="165">
        <f t="shared" si="436"/>
        <v>0</v>
      </c>
      <c r="N1099" s="165">
        <f t="shared" si="436"/>
        <v>0</v>
      </c>
      <c r="O1099" s="165">
        <f t="shared" si="437"/>
        <v>0</v>
      </c>
      <c r="P1099" s="165">
        <f t="shared" si="437"/>
        <v>0</v>
      </c>
      <c r="Q1099" s="165">
        <f t="shared" si="437"/>
        <v>0</v>
      </c>
      <c r="R1099" s="165">
        <f t="shared" si="437"/>
        <v>0</v>
      </c>
      <c r="S1099" s="165">
        <f t="shared" si="437"/>
        <v>0</v>
      </c>
      <c r="T1099" s="165">
        <f t="shared" si="437"/>
        <v>0</v>
      </c>
      <c r="U1099" s="165">
        <f t="shared" si="437"/>
        <v>0</v>
      </c>
      <c r="V1099" s="165">
        <f t="shared" si="437"/>
        <v>0</v>
      </c>
      <c r="W1099" s="165">
        <f t="shared" si="437"/>
        <v>0</v>
      </c>
      <c r="X1099" s="165">
        <f t="shared" si="437"/>
        <v>0</v>
      </c>
      <c r="Y1099" s="165">
        <f t="shared" si="438"/>
        <v>0</v>
      </c>
      <c r="Z1099" s="165">
        <f t="shared" si="438"/>
        <v>0</v>
      </c>
      <c r="AA1099" s="165">
        <f t="shared" si="438"/>
        <v>0</v>
      </c>
      <c r="AB1099" s="165">
        <f t="shared" si="438"/>
        <v>0</v>
      </c>
      <c r="AC1099" s="165">
        <f t="shared" si="438"/>
        <v>0</v>
      </c>
      <c r="AD1099" s="165">
        <f t="shared" si="438"/>
        <v>0</v>
      </c>
      <c r="AE1099" s="165">
        <f t="shared" si="438"/>
        <v>0</v>
      </c>
      <c r="AF1099" s="165">
        <f t="shared" si="438"/>
        <v>0</v>
      </c>
      <c r="AG1099" s="165">
        <f t="shared" si="438"/>
        <v>0</v>
      </c>
      <c r="AH1099" s="165">
        <f t="shared" si="438"/>
        <v>0</v>
      </c>
      <c r="AI1099" s="165">
        <f t="shared" si="439"/>
        <v>0</v>
      </c>
      <c r="AJ1099" s="165">
        <f t="shared" si="439"/>
        <v>0</v>
      </c>
      <c r="AK1099" s="165">
        <f t="shared" si="439"/>
        <v>0</v>
      </c>
      <c r="AL1099" s="165">
        <f t="shared" si="439"/>
        <v>0</v>
      </c>
      <c r="AM1099" s="165">
        <f t="shared" si="439"/>
        <v>0</v>
      </c>
      <c r="AN1099" s="165">
        <f t="shared" si="439"/>
        <v>0</v>
      </c>
      <c r="AO1099" s="165">
        <f t="shared" si="439"/>
        <v>0</v>
      </c>
      <c r="AP1099" s="165">
        <f t="shared" si="439"/>
        <v>0</v>
      </c>
      <c r="AQ1099" s="165">
        <f t="shared" si="439"/>
        <v>0</v>
      </c>
      <c r="AR1099" s="165">
        <f t="shared" si="439"/>
        <v>0</v>
      </c>
      <c r="AS1099" s="387">
        <f t="shared" si="422"/>
        <v>0</v>
      </c>
    </row>
    <row r="1100" spans="2:45" hidden="1" outlineLevel="2">
      <c r="B1100" s="66">
        <v>27</v>
      </c>
      <c r="D1100" s="338">
        <v>0</v>
      </c>
      <c r="E1100" s="165">
        <f t="shared" si="436"/>
        <v>0</v>
      </c>
      <c r="F1100" s="165">
        <f t="shared" si="436"/>
        <v>0</v>
      </c>
      <c r="G1100" s="165">
        <f t="shared" si="436"/>
        <v>0</v>
      </c>
      <c r="H1100" s="165">
        <f t="shared" si="436"/>
        <v>0</v>
      </c>
      <c r="I1100" s="165">
        <f t="shared" si="436"/>
        <v>0</v>
      </c>
      <c r="J1100" s="165">
        <f t="shared" si="436"/>
        <v>0</v>
      </c>
      <c r="K1100" s="165">
        <f t="shared" si="436"/>
        <v>0</v>
      </c>
      <c r="L1100" s="165">
        <f t="shared" si="436"/>
        <v>0</v>
      </c>
      <c r="M1100" s="165">
        <f t="shared" si="436"/>
        <v>0</v>
      </c>
      <c r="N1100" s="165">
        <f t="shared" si="436"/>
        <v>0</v>
      </c>
      <c r="O1100" s="165">
        <f t="shared" si="437"/>
        <v>0</v>
      </c>
      <c r="P1100" s="165">
        <f t="shared" si="437"/>
        <v>0</v>
      </c>
      <c r="Q1100" s="165">
        <f t="shared" si="437"/>
        <v>0</v>
      </c>
      <c r="R1100" s="165">
        <f t="shared" si="437"/>
        <v>0</v>
      </c>
      <c r="S1100" s="165">
        <f t="shared" si="437"/>
        <v>0</v>
      </c>
      <c r="T1100" s="165">
        <f t="shared" si="437"/>
        <v>0</v>
      </c>
      <c r="U1100" s="165">
        <f t="shared" si="437"/>
        <v>0</v>
      </c>
      <c r="V1100" s="165">
        <f t="shared" si="437"/>
        <v>0</v>
      </c>
      <c r="W1100" s="165">
        <f t="shared" si="437"/>
        <v>0</v>
      </c>
      <c r="X1100" s="165">
        <f t="shared" si="437"/>
        <v>0</v>
      </c>
      <c r="Y1100" s="165">
        <f t="shared" si="438"/>
        <v>0</v>
      </c>
      <c r="Z1100" s="165">
        <f t="shared" si="438"/>
        <v>0</v>
      </c>
      <c r="AA1100" s="165">
        <f t="shared" si="438"/>
        <v>0</v>
      </c>
      <c r="AB1100" s="165">
        <f t="shared" si="438"/>
        <v>0</v>
      </c>
      <c r="AC1100" s="165">
        <f t="shared" si="438"/>
        <v>0</v>
      </c>
      <c r="AD1100" s="165">
        <f t="shared" si="438"/>
        <v>0</v>
      </c>
      <c r="AE1100" s="165">
        <f t="shared" si="438"/>
        <v>0</v>
      </c>
      <c r="AF1100" s="165">
        <f t="shared" si="438"/>
        <v>0</v>
      </c>
      <c r="AG1100" s="165">
        <f t="shared" si="438"/>
        <v>0</v>
      </c>
      <c r="AH1100" s="165">
        <f t="shared" si="438"/>
        <v>0</v>
      </c>
      <c r="AI1100" s="165">
        <f t="shared" si="439"/>
        <v>0</v>
      </c>
      <c r="AJ1100" s="165">
        <f t="shared" si="439"/>
        <v>0</v>
      </c>
      <c r="AK1100" s="165">
        <f t="shared" si="439"/>
        <v>0</v>
      </c>
      <c r="AL1100" s="165">
        <f t="shared" si="439"/>
        <v>0</v>
      </c>
      <c r="AM1100" s="165">
        <f t="shared" si="439"/>
        <v>0</v>
      </c>
      <c r="AN1100" s="165">
        <f t="shared" si="439"/>
        <v>0</v>
      </c>
      <c r="AO1100" s="165">
        <f t="shared" si="439"/>
        <v>0</v>
      </c>
      <c r="AP1100" s="165">
        <f t="shared" si="439"/>
        <v>0</v>
      </c>
      <c r="AQ1100" s="165">
        <f t="shared" si="439"/>
        <v>0</v>
      </c>
      <c r="AR1100" s="165">
        <f t="shared" si="439"/>
        <v>0</v>
      </c>
      <c r="AS1100" s="387">
        <f t="shared" si="422"/>
        <v>0</v>
      </c>
    </row>
    <row r="1101" spans="2:45" hidden="1" outlineLevel="2">
      <c r="B1101" s="66">
        <v>28</v>
      </c>
      <c r="D1101" s="338">
        <v>0</v>
      </c>
      <c r="E1101" s="165">
        <f t="shared" si="436"/>
        <v>0</v>
      </c>
      <c r="F1101" s="165">
        <f t="shared" si="436"/>
        <v>0</v>
      </c>
      <c r="G1101" s="165">
        <f t="shared" si="436"/>
        <v>0</v>
      </c>
      <c r="H1101" s="165">
        <f t="shared" si="436"/>
        <v>0</v>
      </c>
      <c r="I1101" s="165">
        <f t="shared" si="436"/>
        <v>0</v>
      </c>
      <c r="J1101" s="165">
        <f t="shared" si="436"/>
        <v>0</v>
      </c>
      <c r="K1101" s="165">
        <f t="shared" si="436"/>
        <v>0</v>
      </c>
      <c r="L1101" s="165">
        <f t="shared" si="436"/>
        <v>0</v>
      </c>
      <c r="M1101" s="165">
        <f t="shared" si="436"/>
        <v>0</v>
      </c>
      <c r="N1101" s="165">
        <f t="shared" si="436"/>
        <v>0</v>
      </c>
      <c r="O1101" s="165">
        <f t="shared" si="437"/>
        <v>0</v>
      </c>
      <c r="P1101" s="165">
        <f t="shared" si="437"/>
        <v>0</v>
      </c>
      <c r="Q1101" s="165">
        <f t="shared" si="437"/>
        <v>0</v>
      </c>
      <c r="R1101" s="165">
        <f t="shared" si="437"/>
        <v>0</v>
      </c>
      <c r="S1101" s="165">
        <f t="shared" si="437"/>
        <v>0</v>
      </c>
      <c r="T1101" s="165">
        <f t="shared" si="437"/>
        <v>0</v>
      </c>
      <c r="U1101" s="165">
        <f t="shared" si="437"/>
        <v>0</v>
      </c>
      <c r="V1101" s="165">
        <f t="shared" si="437"/>
        <v>0</v>
      </c>
      <c r="W1101" s="165">
        <f t="shared" si="437"/>
        <v>0</v>
      </c>
      <c r="X1101" s="165">
        <f t="shared" si="437"/>
        <v>0</v>
      </c>
      <c r="Y1101" s="165">
        <f t="shared" si="438"/>
        <v>0</v>
      </c>
      <c r="Z1101" s="165">
        <f t="shared" si="438"/>
        <v>0</v>
      </c>
      <c r="AA1101" s="165">
        <f t="shared" si="438"/>
        <v>0</v>
      </c>
      <c r="AB1101" s="165">
        <f t="shared" si="438"/>
        <v>0</v>
      </c>
      <c r="AC1101" s="165">
        <f t="shared" si="438"/>
        <v>0</v>
      </c>
      <c r="AD1101" s="165">
        <f t="shared" si="438"/>
        <v>0</v>
      </c>
      <c r="AE1101" s="165">
        <f t="shared" si="438"/>
        <v>0</v>
      </c>
      <c r="AF1101" s="165">
        <f t="shared" si="438"/>
        <v>0</v>
      </c>
      <c r="AG1101" s="165">
        <f t="shared" si="438"/>
        <v>0</v>
      </c>
      <c r="AH1101" s="165">
        <f t="shared" si="438"/>
        <v>0</v>
      </c>
      <c r="AI1101" s="165">
        <f t="shared" si="439"/>
        <v>0</v>
      </c>
      <c r="AJ1101" s="165">
        <f t="shared" si="439"/>
        <v>0</v>
      </c>
      <c r="AK1101" s="165">
        <f t="shared" si="439"/>
        <v>0</v>
      </c>
      <c r="AL1101" s="165">
        <f t="shared" si="439"/>
        <v>0</v>
      </c>
      <c r="AM1101" s="165">
        <f t="shared" si="439"/>
        <v>0</v>
      </c>
      <c r="AN1101" s="165">
        <f t="shared" si="439"/>
        <v>0</v>
      </c>
      <c r="AO1101" s="165">
        <f t="shared" si="439"/>
        <v>0</v>
      </c>
      <c r="AP1101" s="165">
        <f t="shared" si="439"/>
        <v>0</v>
      </c>
      <c r="AQ1101" s="165">
        <f t="shared" si="439"/>
        <v>0</v>
      </c>
      <c r="AR1101" s="165">
        <f t="shared" si="439"/>
        <v>0</v>
      </c>
      <c r="AS1101" s="387">
        <f t="shared" si="422"/>
        <v>0</v>
      </c>
    </row>
    <row r="1102" spans="2:45" hidden="1" outlineLevel="2">
      <c r="B1102" s="66">
        <v>29</v>
      </c>
      <c r="D1102" s="338">
        <v>0</v>
      </c>
      <c r="E1102" s="165">
        <f t="shared" si="436"/>
        <v>0</v>
      </c>
      <c r="F1102" s="165">
        <f t="shared" si="436"/>
        <v>0</v>
      </c>
      <c r="G1102" s="165">
        <f t="shared" si="436"/>
        <v>0</v>
      </c>
      <c r="H1102" s="165">
        <f t="shared" si="436"/>
        <v>0</v>
      </c>
      <c r="I1102" s="165">
        <f t="shared" si="436"/>
        <v>0</v>
      </c>
      <c r="J1102" s="165">
        <f t="shared" si="436"/>
        <v>0</v>
      </c>
      <c r="K1102" s="165">
        <f t="shared" si="436"/>
        <v>0</v>
      </c>
      <c r="L1102" s="165">
        <f t="shared" si="436"/>
        <v>0</v>
      </c>
      <c r="M1102" s="165">
        <f t="shared" si="436"/>
        <v>0</v>
      </c>
      <c r="N1102" s="165">
        <f t="shared" si="436"/>
        <v>0</v>
      </c>
      <c r="O1102" s="165">
        <f t="shared" si="437"/>
        <v>0</v>
      </c>
      <c r="P1102" s="165">
        <f t="shared" si="437"/>
        <v>0</v>
      </c>
      <c r="Q1102" s="165">
        <f t="shared" si="437"/>
        <v>0</v>
      </c>
      <c r="R1102" s="165">
        <f t="shared" si="437"/>
        <v>0</v>
      </c>
      <c r="S1102" s="165">
        <f t="shared" si="437"/>
        <v>0</v>
      </c>
      <c r="T1102" s="165">
        <f t="shared" si="437"/>
        <v>0</v>
      </c>
      <c r="U1102" s="165">
        <f t="shared" si="437"/>
        <v>0</v>
      </c>
      <c r="V1102" s="165">
        <f t="shared" si="437"/>
        <v>0</v>
      </c>
      <c r="W1102" s="165">
        <f t="shared" si="437"/>
        <v>0</v>
      </c>
      <c r="X1102" s="165">
        <f t="shared" si="437"/>
        <v>0</v>
      </c>
      <c r="Y1102" s="165">
        <f t="shared" si="438"/>
        <v>0</v>
      </c>
      <c r="Z1102" s="165">
        <f t="shared" si="438"/>
        <v>0</v>
      </c>
      <c r="AA1102" s="165">
        <f t="shared" si="438"/>
        <v>0</v>
      </c>
      <c r="AB1102" s="165">
        <f t="shared" si="438"/>
        <v>0</v>
      </c>
      <c r="AC1102" s="165">
        <f t="shared" si="438"/>
        <v>0</v>
      </c>
      <c r="AD1102" s="165">
        <f t="shared" si="438"/>
        <v>0</v>
      </c>
      <c r="AE1102" s="165">
        <f t="shared" si="438"/>
        <v>0</v>
      </c>
      <c r="AF1102" s="165">
        <f t="shared" si="438"/>
        <v>0</v>
      </c>
      <c r="AG1102" s="165">
        <f t="shared" si="438"/>
        <v>0</v>
      </c>
      <c r="AH1102" s="165">
        <f t="shared" si="438"/>
        <v>0</v>
      </c>
      <c r="AI1102" s="165">
        <f t="shared" si="439"/>
        <v>0</v>
      </c>
      <c r="AJ1102" s="165">
        <f t="shared" si="439"/>
        <v>0</v>
      </c>
      <c r="AK1102" s="165">
        <f t="shared" si="439"/>
        <v>0</v>
      </c>
      <c r="AL1102" s="165">
        <f t="shared" si="439"/>
        <v>0</v>
      </c>
      <c r="AM1102" s="165">
        <f t="shared" si="439"/>
        <v>0</v>
      </c>
      <c r="AN1102" s="165">
        <f t="shared" si="439"/>
        <v>0</v>
      </c>
      <c r="AO1102" s="165">
        <f t="shared" si="439"/>
        <v>0</v>
      </c>
      <c r="AP1102" s="165">
        <f t="shared" si="439"/>
        <v>0</v>
      </c>
      <c r="AQ1102" s="165">
        <f t="shared" si="439"/>
        <v>0</v>
      </c>
      <c r="AR1102" s="165">
        <f t="shared" si="439"/>
        <v>0</v>
      </c>
      <c r="AS1102" s="387">
        <f t="shared" si="422"/>
        <v>0</v>
      </c>
    </row>
    <row r="1103" spans="2:45" hidden="1" outlineLevel="2">
      <c r="B1103" s="66">
        <v>30</v>
      </c>
      <c r="D1103" s="338">
        <v>0</v>
      </c>
      <c r="E1103" s="165">
        <f t="shared" si="436"/>
        <v>0</v>
      </c>
      <c r="F1103" s="165">
        <f t="shared" si="436"/>
        <v>0</v>
      </c>
      <c r="G1103" s="165">
        <f t="shared" si="436"/>
        <v>0</v>
      </c>
      <c r="H1103" s="165">
        <f t="shared" si="436"/>
        <v>0</v>
      </c>
      <c r="I1103" s="165">
        <f t="shared" si="436"/>
        <v>0</v>
      </c>
      <c r="J1103" s="165">
        <f t="shared" si="436"/>
        <v>0</v>
      </c>
      <c r="K1103" s="165">
        <f t="shared" si="436"/>
        <v>0</v>
      </c>
      <c r="L1103" s="165">
        <f t="shared" si="436"/>
        <v>0</v>
      </c>
      <c r="M1103" s="165">
        <f t="shared" si="436"/>
        <v>0</v>
      </c>
      <c r="N1103" s="165">
        <f t="shared" si="436"/>
        <v>0</v>
      </c>
      <c r="O1103" s="165">
        <f t="shared" si="437"/>
        <v>0</v>
      </c>
      <c r="P1103" s="165">
        <f t="shared" si="437"/>
        <v>0</v>
      </c>
      <c r="Q1103" s="165">
        <f t="shared" si="437"/>
        <v>0</v>
      </c>
      <c r="R1103" s="165">
        <f t="shared" si="437"/>
        <v>0</v>
      </c>
      <c r="S1103" s="165">
        <f t="shared" si="437"/>
        <v>0</v>
      </c>
      <c r="T1103" s="165">
        <f t="shared" si="437"/>
        <v>0</v>
      </c>
      <c r="U1103" s="165">
        <f t="shared" si="437"/>
        <v>0</v>
      </c>
      <c r="V1103" s="165">
        <f t="shared" si="437"/>
        <v>0</v>
      </c>
      <c r="W1103" s="165">
        <f t="shared" si="437"/>
        <v>0</v>
      </c>
      <c r="X1103" s="165">
        <f t="shared" si="437"/>
        <v>0</v>
      </c>
      <c r="Y1103" s="165">
        <f t="shared" si="438"/>
        <v>0</v>
      </c>
      <c r="Z1103" s="165">
        <f t="shared" si="438"/>
        <v>0</v>
      </c>
      <c r="AA1103" s="165">
        <f t="shared" si="438"/>
        <v>0</v>
      </c>
      <c r="AB1103" s="165">
        <f t="shared" si="438"/>
        <v>0</v>
      </c>
      <c r="AC1103" s="165">
        <f t="shared" si="438"/>
        <v>0</v>
      </c>
      <c r="AD1103" s="165">
        <f t="shared" si="438"/>
        <v>0</v>
      </c>
      <c r="AE1103" s="165">
        <f t="shared" si="438"/>
        <v>0</v>
      </c>
      <c r="AF1103" s="165">
        <f t="shared" si="438"/>
        <v>0</v>
      </c>
      <c r="AG1103" s="165">
        <f t="shared" si="438"/>
        <v>0</v>
      </c>
      <c r="AH1103" s="165">
        <f t="shared" si="438"/>
        <v>0</v>
      </c>
      <c r="AI1103" s="165">
        <f t="shared" si="439"/>
        <v>0</v>
      </c>
      <c r="AJ1103" s="165">
        <f t="shared" si="439"/>
        <v>0</v>
      </c>
      <c r="AK1103" s="165">
        <f t="shared" si="439"/>
        <v>0</v>
      </c>
      <c r="AL1103" s="165">
        <f t="shared" si="439"/>
        <v>0</v>
      </c>
      <c r="AM1103" s="165">
        <f t="shared" si="439"/>
        <v>0</v>
      </c>
      <c r="AN1103" s="165">
        <f t="shared" si="439"/>
        <v>0</v>
      </c>
      <c r="AO1103" s="165">
        <f t="shared" si="439"/>
        <v>0</v>
      </c>
      <c r="AP1103" s="165">
        <f t="shared" si="439"/>
        <v>0</v>
      </c>
      <c r="AQ1103" s="165">
        <f t="shared" si="439"/>
        <v>0</v>
      </c>
      <c r="AR1103" s="165">
        <f t="shared" si="439"/>
        <v>0</v>
      </c>
      <c r="AS1103" s="387">
        <f t="shared" si="422"/>
        <v>0</v>
      </c>
    </row>
    <row r="1104" spans="2:45" hidden="1" outlineLevel="2">
      <c r="B1104" s="66">
        <v>31</v>
      </c>
      <c r="D1104" s="338">
        <v>0</v>
      </c>
      <c r="E1104" s="165">
        <f t="shared" ref="E1104:N1113" si="440">IF(AND(E$2=$B1104,$B1104=$C$3),$D1104,IF(AND(E$2&gt;$B1104,E$2&lt;=$D$1073+$B1104),SLN($D1104,0,IF($C$3-$B1104&gt;=$D$1073,$D$1073,$C$3-$B1104)),0))</f>
        <v>0</v>
      </c>
      <c r="F1104" s="165">
        <f t="shared" si="440"/>
        <v>0</v>
      </c>
      <c r="G1104" s="165">
        <f t="shared" si="440"/>
        <v>0</v>
      </c>
      <c r="H1104" s="165">
        <f t="shared" si="440"/>
        <v>0</v>
      </c>
      <c r="I1104" s="165">
        <f t="shared" si="440"/>
        <v>0</v>
      </c>
      <c r="J1104" s="165">
        <f t="shared" si="440"/>
        <v>0</v>
      </c>
      <c r="K1104" s="165">
        <f t="shared" si="440"/>
        <v>0</v>
      </c>
      <c r="L1104" s="165">
        <f t="shared" si="440"/>
        <v>0</v>
      </c>
      <c r="M1104" s="165">
        <f t="shared" si="440"/>
        <v>0</v>
      </c>
      <c r="N1104" s="165">
        <f t="shared" si="440"/>
        <v>0</v>
      </c>
      <c r="O1104" s="165">
        <f t="shared" ref="O1104:X1113" si="441">IF(AND(O$2=$B1104,$B1104=$C$3),$D1104,IF(AND(O$2&gt;$B1104,O$2&lt;=$D$1073+$B1104),SLN($D1104,0,IF($C$3-$B1104&gt;=$D$1073,$D$1073,$C$3-$B1104)),0))</f>
        <v>0</v>
      </c>
      <c r="P1104" s="165">
        <f t="shared" si="441"/>
        <v>0</v>
      </c>
      <c r="Q1104" s="165">
        <f t="shared" si="441"/>
        <v>0</v>
      </c>
      <c r="R1104" s="165">
        <f t="shared" si="441"/>
        <v>0</v>
      </c>
      <c r="S1104" s="165">
        <f t="shared" si="441"/>
        <v>0</v>
      </c>
      <c r="T1104" s="165">
        <f t="shared" si="441"/>
        <v>0</v>
      </c>
      <c r="U1104" s="165">
        <f t="shared" si="441"/>
        <v>0</v>
      </c>
      <c r="V1104" s="165">
        <f t="shared" si="441"/>
        <v>0</v>
      </c>
      <c r="W1104" s="165">
        <f t="shared" si="441"/>
        <v>0</v>
      </c>
      <c r="X1104" s="165">
        <f t="shared" si="441"/>
        <v>0</v>
      </c>
      <c r="Y1104" s="165">
        <f t="shared" ref="Y1104:AH1113" si="442">IF(AND(Y$2=$B1104,$B1104=$C$3),$D1104,IF(AND(Y$2&gt;$B1104,Y$2&lt;=$D$1073+$B1104),SLN($D1104,0,IF($C$3-$B1104&gt;=$D$1073,$D$1073,$C$3-$B1104)),0))</f>
        <v>0</v>
      </c>
      <c r="Z1104" s="165">
        <f t="shared" si="442"/>
        <v>0</v>
      </c>
      <c r="AA1104" s="165">
        <f t="shared" si="442"/>
        <v>0</v>
      </c>
      <c r="AB1104" s="165">
        <f t="shared" si="442"/>
        <v>0</v>
      </c>
      <c r="AC1104" s="165">
        <f t="shared" si="442"/>
        <v>0</v>
      </c>
      <c r="AD1104" s="165">
        <f t="shared" si="442"/>
        <v>0</v>
      </c>
      <c r="AE1104" s="165">
        <f t="shared" si="442"/>
        <v>0</v>
      </c>
      <c r="AF1104" s="165">
        <f t="shared" si="442"/>
        <v>0</v>
      </c>
      <c r="AG1104" s="165">
        <f t="shared" si="442"/>
        <v>0</v>
      </c>
      <c r="AH1104" s="165">
        <f t="shared" si="442"/>
        <v>0</v>
      </c>
      <c r="AI1104" s="165">
        <f t="shared" ref="AI1104:AR1113" si="443">IF(AND(AI$2=$B1104,$B1104=$C$3),$D1104,IF(AND(AI$2&gt;$B1104,AI$2&lt;=$D$1073+$B1104),SLN($D1104,0,IF($C$3-$B1104&gt;=$D$1073,$D$1073,$C$3-$B1104)),0))</f>
        <v>0</v>
      </c>
      <c r="AJ1104" s="165">
        <f t="shared" si="443"/>
        <v>0</v>
      </c>
      <c r="AK1104" s="165">
        <f t="shared" si="443"/>
        <v>0</v>
      </c>
      <c r="AL1104" s="165">
        <f t="shared" si="443"/>
        <v>0</v>
      </c>
      <c r="AM1104" s="165">
        <f t="shared" si="443"/>
        <v>0</v>
      </c>
      <c r="AN1104" s="165">
        <f t="shared" si="443"/>
        <v>0</v>
      </c>
      <c r="AO1104" s="165">
        <f t="shared" si="443"/>
        <v>0</v>
      </c>
      <c r="AP1104" s="165">
        <f t="shared" si="443"/>
        <v>0</v>
      </c>
      <c r="AQ1104" s="165">
        <f t="shared" si="443"/>
        <v>0</v>
      </c>
      <c r="AR1104" s="165">
        <f t="shared" si="443"/>
        <v>0</v>
      </c>
      <c r="AS1104" s="387">
        <f t="shared" si="422"/>
        <v>0</v>
      </c>
    </row>
    <row r="1105" spans="2:46" hidden="1" outlineLevel="2">
      <c r="B1105" s="66">
        <v>32</v>
      </c>
      <c r="D1105" s="338">
        <v>0</v>
      </c>
      <c r="E1105" s="165">
        <f t="shared" si="440"/>
        <v>0</v>
      </c>
      <c r="F1105" s="165">
        <f t="shared" si="440"/>
        <v>0</v>
      </c>
      <c r="G1105" s="165">
        <f t="shared" si="440"/>
        <v>0</v>
      </c>
      <c r="H1105" s="165">
        <f t="shared" si="440"/>
        <v>0</v>
      </c>
      <c r="I1105" s="165">
        <f t="shared" si="440"/>
        <v>0</v>
      </c>
      <c r="J1105" s="165">
        <f t="shared" si="440"/>
        <v>0</v>
      </c>
      <c r="K1105" s="165">
        <f t="shared" si="440"/>
        <v>0</v>
      </c>
      <c r="L1105" s="165">
        <f t="shared" si="440"/>
        <v>0</v>
      </c>
      <c r="M1105" s="165">
        <f t="shared" si="440"/>
        <v>0</v>
      </c>
      <c r="N1105" s="165">
        <f t="shared" si="440"/>
        <v>0</v>
      </c>
      <c r="O1105" s="165">
        <f t="shared" si="441"/>
        <v>0</v>
      </c>
      <c r="P1105" s="165">
        <f t="shared" si="441"/>
        <v>0</v>
      </c>
      <c r="Q1105" s="165">
        <f t="shared" si="441"/>
        <v>0</v>
      </c>
      <c r="R1105" s="165">
        <f t="shared" si="441"/>
        <v>0</v>
      </c>
      <c r="S1105" s="165">
        <f t="shared" si="441"/>
        <v>0</v>
      </c>
      <c r="T1105" s="165">
        <f t="shared" si="441"/>
        <v>0</v>
      </c>
      <c r="U1105" s="165">
        <f t="shared" si="441"/>
        <v>0</v>
      </c>
      <c r="V1105" s="165">
        <f t="shared" si="441"/>
        <v>0</v>
      </c>
      <c r="W1105" s="165">
        <f t="shared" si="441"/>
        <v>0</v>
      </c>
      <c r="X1105" s="165">
        <f t="shared" si="441"/>
        <v>0</v>
      </c>
      <c r="Y1105" s="165">
        <f t="shared" si="442"/>
        <v>0</v>
      </c>
      <c r="Z1105" s="165">
        <f t="shared" si="442"/>
        <v>0</v>
      </c>
      <c r="AA1105" s="165">
        <f t="shared" si="442"/>
        <v>0</v>
      </c>
      <c r="AB1105" s="165">
        <f t="shared" si="442"/>
        <v>0</v>
      </c>
      <c r="AC1105" s="165">
        <f t="shared" si="442"/>
        <v>0</v>
      </c>
      <c r="AD1105" s="165">
        <f t="shared" si="442"/>
        <v>0</v>
      </c>
      <c r="AE1105" s="165">
        <f t="shared" si="442"/>
        <v>0</v>
      </c>
      <c r="AF1105" s="165">
        <f t="shared" si="442"/>
        <v>0</v>
      </c>
      <c r="AG1105" s="165">
        <f t="shared" si="442"/>
        <v>0</v>
      </c>
      <c r="AH1105" s="165">
        <f t="shared" si="442"/>
        <v>0</v>
      </c>
      <c r="AI1105" s="165">
        <f t="shared" si="443"/>
        <v>0</v>
      </c>
      <c r="AJ1105" s="165">
        <f t="shared" si="443"/>
        <v>0</v>
      </c>
      <c r="AK1105" s="165">
        <f t="shared" si="443"/>
        <v>0</v>
      </c>
      <c r="AL1105" s="165">
        <f t="shared" si="443"/>
        <v>0</v>
      </c>
      <c r="AM1105" s="165">
        <f t="shared" si="443"/>
        <v>0</v>
      </c>
      <c r="AN1105" s="165">
        <f t="shared" si="443"/>
        <v>0</v>
      </c>
      <c r="AO1105" s="165">
        <f t="shared" si="443"/>
        <v>0</v>
      </c>
      <c r="AP1105" s="165">
        <f t="shared" si="443"/>
        <v>0</v>
      </c>
      <c r="AQ1105" s="165">
        <f t="shared" si="443"/>
        <v>0</v>
      </c>
      <c r="AR1105" s="165">
        <f t="shared" si="443"/>
        <v>0</v>
      </c>
      <c r="AS1105" s="387">
        <f t="shared" si="422"/>
        <v>0</v>
      </c>
    </row>
    <row r="1106" spans="2:46" hidden="1" outlineLevel="2">
      <c r="B1106" s="66">
        <v>33</v>
      </c>
      <c r="D1106" s="338">
        <v>0</v>
      </c>
      <c r="E1106" s="165">
        <f t="shared" si="440"/>
        <v>0</v>
      </c>
      <c r="F1106" s="165">
        <f t="shared" si="440"/>
        <v>0</v>
      </c>
      <c r="G1106" s="165">
        <f t="shared" si="440"/>
        <v>0</v>
      </c>
      <c r="H1106" s="165">
        <f t="shared" si="440"/>
        <v>0</v>
      </c>
      <c r="I1106" s="165">
        <f t="shared" si="440"/>
        <v>0</v>
      </c>
      <c r="J1106" s="165">
        <f t="shared" si="440"/>
        <v>0</v>
      </c>
      <c r="K1106" s="165">
        <f t="shared" si="440"/>
        <v>0</v>
      </c>
      <c r="L1106" s="165">
        <f t="shared" si="440"/>
        <v>0</v>
      </c>
      <c r="M1106" s="165">
        <f t="shared" si="440"/>
        <v>0</v>
      </c>
      <c r="N1106" s="165">
        <f t="shared" si="440"/>
        <v>0</v>
      </c>
      <c r="O1106" s="165">
        <f t="shared" si="441"/>
        <v>0</v>
      </c>
      <c r="P1106" s="165">
        <f t="shared" si="441"/>
        <v>0</v>
      </c>
      <c r="Q1106" s="165">
        <f t="shared" si="441"/>
        <v>0</v>
      </c>
      <c r="R1106" s="165">
        <f t="shared" si="441"/>
        <v>0</v>
      </c>
      <c r="S1106" s="165">
        <f t="shared" si="441"/>
        <v>0</v>
      </c>
      <c r="T1106" s="165">
        <f t="shared" si="441"/>
        <v>0</v>
      </c>
      <c r="U1106" s="165">
        <f t="shared" si="441"/>
        <v>0</v>
      </c>
      <c r="V1106" s="165">
        <f t="shared" si="441"/>
        <v>0</v>
      </c>
      <c r="W1106" s="165">
        <f t="shared" si="441"/>
        <v>0</v>
      </c>
      <c r="X1106" s="165">
        <f t="shared" si="441"/>
        <v>0</v>
      </c>
      <c r="Y1106" s="165">
        <f t="shared" si="442"/>
        <v>0</v>
      </c>
      <c r="Z1106" s="165">
        <f t="shared" si="442"/>
        <v>0</v>
      </c>
      <c r="AA1106" s="165">
        <f t="shared" si="442"/>
        <v>0</v>
      </c>
      <c r="AB1106" s="165">
        <f t="shared" si="442"/>
        <v>0</v>
      </c>
      <c r="AC1106" s="165">
        <f t="shared" si="442"/>
        <v>0</v>
      </c>
      <c r="AD1106" s="165">
        <f t="shared" si="442"/>
        <v>0</v>
      </c>
      <c r="AE1106" s="165">
        <f t="shared" si="442"/>
        <v>0</v>
      </c>
      <c r="AF1106" s="165">
        <f t="shared" si="442"/>
        <v>0</v>
      </c>
      <c r="AG1106" s="165">
        <f t="shared" si="442"/>
        <v>0</v>
      </c>
      <c r="AH1106" s="165">
        <f t="shared" si="442"/>
        <v>0</v>
      </c>
      <c r="AI1106" s="165">
        <f t="shared" si="443"/>
        <v>0</v>
      </c>
      <c r="AJ1106" s="165">
        <f t="shared" si="443"/>
        <v>0</v>
      </c>
      <c r="AK1106" s="165">
        <f t="shared" si="443"/>
        <v>0</v>
      </c>
      <c r="AL1106" s="165">
        <f t="shared" si="443"/>
        <v>0</v>
      </c>
      <c r="AM1106" s="165">
        <f t="shared" si="443"/>
        <v>0</v>
      </c>
      <c r="AN1106" s="165">
        <f t="shared" si="443"/>
        <v>0</v>
      </c>
      <c r="AO1106" s="165">
        <f t="shared" si="443"/>
        <v>0</v>
      </c>
      <c r="AP1106" s="165">
        <f t="shared" si="443"/>
        <v>0</v>
      </c>
      <c r="AQ1106" s="165">
        <f t="shared" si="443"/>
        <v>0</v>
      </c>
      <c r="AR1106" s="165">
        <f t="shared" si="443"/>
        <v>0</v>
      </c>
      <c r="AS1106" s="387">
        <f t="shared" si="422"/>
        <v>0</v>
      </c>
    </row>
    <row r="1107" spans="2:46" hidden="1" outlineLevel="2">
      <c r="B1107" s="66">
        <v>34</v>
      </c>
      <c r="D1107" s="338">
        <v>0</v>
      </c>
      <c r="E1107" s="165">
        <f t="shared" si="440"/>
        <v>0</v>
      </c>
      <c r="F1107" s="165">
        <f t="shared" si="440"/>
        <v>0</v>
      </c>
      <c r="G1107" s="165">
        <f t="shared" si="440"/>
        <v>0</v>
      </c>
      <c r="H1107" s="165">
        <f t="shared" si="440"/>
        <v>0</v>
      </c>
      <c r="I1107" s="165">
        <f t="shared" si="440"/>
        <v>0</v>
      </c>
      <c r="J1107" s="165">
        <f t="shared" si="440"/>
        <v>0</v>
      </c>
      <c r="K1107" s="165">
        <f t="shared" si="440"/>
        <v>0</v>
      </c>
      <c r="L1107" s="165">
        <f t="shared" si="440"/>
        <v>0</v>
      </c>
      <c r="M1107" s="165">
        <f t="shared" si="440"/>
        <v>0</v>
      </c>
      <c r="N1107" s="165">
        <f t="shared" si="440"/>
        <v>0</v>
      </c>
      <c r="O1107" s="165">
        <f t="shared" si="441"/>
        <v>0</v>
      </c>
      <c r="P1107" s="165">
        <f t="shared" si="441"/>
        <v>0</v>
      </c>
      <c r="Q1107" s="165">
        <f t="shared" si="441"/>
        <v>0</v>
      </c>
      <c r="R1107" s="165">
        <f t="shared" si="441"/>
        <v>0</v>
      </c>
      <c r="S1107" s="165">
        <f t="shared" si="441"/>
        <v>0</v>
      </c>
      <c r="T1107" s="165">
        <f t="shared" si="441"/>
        <v>0</v>
      </c>
      <c r="U1107" s="165">
        <f t="shared" si="441"/>
        <v>0</v>
      </c>
      <c r="V1107" s="165">
        <f t="shared" si="441"/>
        <v>0</v>
      </c>
      <c r="W1107" s="165">
        <f t="shared" si="441"/>
        <v>0</v>
      </c>
      <c r="X1107" s="165">
        <f t="shared" si="441"/>
        <v>0</v>
      </c>
      <c r="Y1107" s="165">
        <f t="shared" si="442"/>
        <v>0</v>
      </c>
      <c r="Z1107" s="165">
        <f t="shared" si="442"/>
        <v>0</v>
      </c>
      <c r="AA1107" s="165">
        <f t="shared" si="442"/>
        <v>0</v>
      </c>
      <c r="AB1107" s="165">
        <f t="shared" si="442"/>
        <v>0</v>
      </c>
      <c r="AC1107" s="165">
        <f t="shared" si="442"/>
        <v>0</v>
      </c>
      <c r="AD1107" s="165">
        <f t="shared" si="442"/>
        <v>0</v>
      </c>
      <c r="AE1107" s="165">
        <f t="shared" si="442"/>
        <v>0</v>
      </c>
      <c r="AF1107" s="165">
        <f t="shared" si="442"/>
        <v>0</v>
      </c>
      <c r="AG1107" s="165">
        <f t="shared" si="442"/>
        <v>0</v>
      </c>
      <c r="AH1107" s="165">
        <f t="shared" si="442"/>
        <v>0</v>
      </c>
      <c r="AI1107" s="165">
        <f t="shared" si="443"/>
        <v>0</v>
      </c>
      <c r="AJ1107" s="165">
        <f t="shared" si="443"/>
        <v>0</v>
      </c>
      <c r="AK1107" s="165">
        <f t="shared" si="443"/>
        <v>0</v>
      </c>
      <c r="AL1107" s="165">
        <f t="shared" si="443"/>
        <v>0</v>
      </c>
      <c r="AM1107" s="165">
        <f t="shared" si="443"/>
        <v>0</v>
      </c>
      <c r="AN1107" s="165">
        <f t="shared" si="443"/>
        <v>0</v>
      </c>
      <c r="AO1107" s="165">
        <f t="shared" si="443"/>
        <v>0</v>
      </c>
      <c r="AP1107" s="165">
        <f t="shared" si="443"/>
        <v>0</v>
      </c>
      <c r="AQ1107" s="165">
        <f t="shared" si="443"/>
        <v>0</v>
      </c>
      <c r="AR1107" s="165">
        <f t="shared" si="443"/>
        <v>0</v>
      </c>
      <c r="AS1107" s="387">
        <f t="shared" si="422"/>
        <v>0</v>
      </c>
    </row>
    <row r="1108" spans="2:46" hidden="1" outlineLevel="2">
      <c r="B1108" s="66">
        <v>35</v>
      </c>
      <c r="D1108" s="338">
        <v>0</v>
      </c>
      <c r="E1108" s="165">
        <f t="shared" si="440"/>
        <v>0</v>
      </c>
      <c r="F1108" s="165">
        <f t="shared" si="440"/>
        <v>0</v>
      </c>
      <c r="G1108" s="165">
        <f t="shared" si="440"/>
        <v>0</v>
      </c>
      <c r="H1108" s="165">
        <f t="shared" si="440"/>
        <v>0</v>
      </c>
      <c r="I1108" s="165">
        <f t="shared" si="440"/>
        <v>0</v>
      </c>
      <c r="J1108" s="165">
        <f t="shared" si="440"/>
        <v>0</v>
      </c>
      <c r="K1108" s="165">
        <f t="shared" si="440"/>
        <v>0</v>
      </c>
      <c r="L1108" s="165">
        <f t="shared" si="440"/>
        <v>0</v>
      </c>
      <c r="M1108" s="165">
        <f t="shared" si="440"/>
        <v>0</v>
      </c>
      <c r="N1108" s="165">
        <f t="shared" si="440"/>
        <v>0</v>
      </c>
      <c r="O1108" s="165">
        <f t="shared" si="441"/>
        <v>0</v>
      </c>
      <c r="P1108" s="165">
        <f t="shared" si="441"/>
        <v>0</v>
      </c>
      <c r="Q1108" s="165">
        <f t="shared" si="441"/>
        <v>0</v>
      </c>
      <c r="R1108" s="165">
        <f t="shared" si="441"/>
        <v>0</v>
      </c>
      <c r="S1108" s="165">
        <f t="shared" si="441"/>
        <v>0</v>
      </c>
      <c r="T1108" s="165">
        <f t="shared" si="441"/>
        <v>0</v>
      </c>
      <c r="U1108" s="165">
        <f t="shared" si="441"/>
        <v>0</v>
      </c>
      <c r="V1108" s="165">
        <f t="shared" si="441"/>
        <v>0</v>
      </c>
      <c r="W1108" s="165">
        <f t="shared" si="441"/>
        <v>0</v>
      </c>
      <c r="X1108" s="165">
        <f t="shared" si="441"/>
        <v>0</v>
      </c>
      <c r="Y1108" s="165">
        <f t="shared" si="442"/>
        <v>0</v>
      </c>
      <c r="Z1108" s="165">
        <f t="shared" si="442"/>
        <v>0</v>
      </c>
      <c r="AA1108" s="165">
        <f t="shared" si="442"/>
        <v>0</v>
      </c>
      <c r="AB1108" s="165">
        <f t="shared" si="442"/>
        <v>0</v>
      </c>
      <c r="AC1108" s="165">
        <f t="shared" si="442"/>
        <v>0</v>
      </c>
      <c r="AD1108" s="165">
        <f t="shared" si="442"/>
        <v>0</v>
      </c>
      <c r="AE1108" s="165">
        <f t="shared" si="442"/>
        <v>0</v>
      </c>
      <c r="AF1108" s="165">
        <f t="shared" si="442"/>
        <v>0</v>
      </c>
      <c r="AG1108" s="165">
        <f t="shared" si="442"/>
        <v>0</v>
      </c>
      <c r="AH1108" s="165">
        <f t="shared" si="442"/>
        <v>0</v>
      </c>
      <c r="AI1108" s="165">
        <f t="shared" si="443"/>
        <v>0</v>
      </c>
      <c r="AJ1108" s="165">
        <f t="shared" si="443"/>
        <v>0</v>
      </c>
      <c r="AK1108" s="165">
        <f t="shared" si="443"/>
        <v>0</v>
      </c>
      <c r="AL1108" s="165">
        <f t="shared" si="443"/>
        <v>0</v>
      </c>
      <c r="AM1108" s="165">
        <f t="shared" si="443"/>
        <v>0</v>
      </c>
      <c r="AN1108" s="165">
        <f t="shared" si="443"/>
        <v>0</v>
      </c>
      <c r="AO1108" s="165">
        <f t="shared" si="443"/>
        <v>0</v>
      </c>
      <c r="AP1108" s="165">
        <f t="shared" si="443"/>
        <v>0</v>
      </c>
      <c r="AQ1108" s="165">
        <f t="shared" si="443"/>
        <v>0</v>
      </c>
      <c r="AR1108" s="165">
        <f t="shared" si="443"/>
        <v>0</v>
      </c>
      <c r="AS1108" s="387">
        <f t="shared" si="422"/>
        <v>0</v>
      </c>
    </row>
    <row r="1109" spans="2:46" hidden="1" outlineLevel="2">
      <c r="B1109" s="66">
        <v>36</v>
      </c>
      <c r="D1109" s="338">
        <v>0</v>
      </c>
      <c r="E1109" s="165">
        <f t="shared" si="440"/>
        <v>0</v>
      </c>
      <c r="F1109" s="165">
        <f t="shared" si="440"/>
        <v>0</v>
      </c>
      <c r="G1109" s="165">
        <f t="shared" si="440"/>
        <v>0</v>
      </c>
      <c r="H1109" s="165">
        <f t="shared" si="440"/>
        <v>0</v>
      </c>
      <c r="I1109" s="165">
        <f t="shared" si="440"/>
        <v>0</v>
      </c>
      <c r="J1109" s="165">
        <f t="shared" si="440"/>
        <v>0</v>
      </c>
      <c r="K1109" s="165">
        <f t="shared" si="440"/>
        <v>0</v>
      </c>
      <c r="L1109" s="165">
        <f t="shared" si="440"/>
        <v>0</v>
      </c>
      <c r="M1109" s="165">
        <f t="shared" si="440"/>
        <v>0</v>
      </c>
      <c r="N1109" s="165">
        <f t="shared" si="440"/>
        <v>0</v>
      </c>
      <c r="O1109" s="165">
        <f t="shared" si="441"/>
        <v>0</v>
      </c>
      <c r="P1109" s="165">
        <f t="shared" si="441"/>
        <v>0</v>
      </c>
      <c r="Q1109" s="165">
        <f t="shared" si="441"/>
        <v>0</v>
      </c>
      <c r="R1109" s="165">
        <f t="shared" si="441"/>
        <v>0</v>
      </c>
      <c r="S1109" s="165">
        <f t="shared" si="441"/>
        <v>0</v>
      </c>
      <c r="T1109" s="165">
        <f t="shared" si="441"/>
        <v>0</v>
      </c>
      <c r="U1109" s="165">
        <f t="shared" si="441"/>
        <v>0</v>
      </c>
      <c r="V1109" s="165">
        <f t="shared" si="441"/>
        <v>0</v>
      </c>
      <c r="W1109" s="165">
        <f t="shared" si="441"/>
        <v>0</v>
      </c>
      <c r="X1109" s="165">
        <f t="shared" si="441"/>
        <v>0</v>
      </c>
      <c r="Y1109" s="165">
        <f t="shared" si="442"/>
        <v>0</v>
      </c>
      <c r="Z1109" s="165">
        <f t="shared" si="442"/>
        <v>0</v>
      </c>
      <c r="AA1109" s="165">
        <f t="shared" si="442"/>
        <v>0</v>
      </c>
      <c r="AB1109" s="165">
        <f t="shared" si="442"/>
        <v>0</v>
      </c>
      <c r="AC1109" s="165">
        <f t="shared" si="442"/>
        <v>0</v>
      </c>
      <c r="AD1109" s="165">
        <f t="shared" si="442"/>
        <v>0</v>
      </c>
      <c r="AE1109" s="165">
        <f t="shared" si="442"/>
        <v>0</v>
      </c>
      <c r="AF1109" s="165">
        <f t="shared" si="442"/>
        <v>0</v>
      </c>
      <c r="AG1109" s="165">
        <f t="shared" si="442"/>
        <v>0</v>
      </c>
      <c r="AH1109" s="165">
        <f t="shared" si="442"/>
        <v>0</v>
      </c>
      <c r="AI1109" s="165">
        <f t="shared" si="443"/>
        <v>0</v>
      </c>
      <c r="AJ1109" s="165">
        <f t="shared" si="443"/>
        <v>0</v>
      </c>
      <c r="AK1109" s="165">
        <f t="shared" si="443"/>
        <v>0</v>
      </c>
      <c r="AL1109" s="165">
        <f t="shared" si="443"/>
        <v>0</v>
      </c>
      <c r="AM1109" s="165">
        <f t="shared" si="443"/>
        <v>0</v>
      </c>
      <c r="AN1109" s="165">
        <f t="shared" si="443"/>
        <v>0</v>
      </c>
      <c r="AO1109" s="165">
        <f t="shared" si="443"/>
        <v>0</v>
      </c>
      <c r="AP1109" s="165">
        <f t="shared" si="443"/>
        <v>0</v>
      </c>
      <c r="AQ1109" s="165">
        <f t="shared" si="443"/>
        <v>0</v>
      </c>
      <c r="AR1109" s="165">
        <f t="shared" si="443"/>
        <v>0</v>
      </c>
      <c r="AS1109" s="387">
        <f t="shared" si="422"/>
        <v>0</v>
      </c>
    </row>
    <row r="1110" spans="2:46" hidden="1" outlineLevel="2">
      <c r="B1110" s="66">
        <v>37</v>
      </c>
      <c r="D1110" s="338">
        <v>0</v>
      </c>
      <c r="E1110" s="165">
        <f t="shared" si="440"/>
        <v>0</v>
      </c>
      <c r="F1110" s="165">
        <f t="shared" si="440"/>
        <v>0</v>
      </c>
      <c r="G1110" s="165">
        <f t="shared" si="440"/>
        <v>0</v>
      </c>
      <c r="H1110" s="165">
        <f t="shared" si="440"/>
        <v>0</v>
      </c>
      <c r="I1110" s="165">
        <f t="shared" si="440"/>
        <v>0</v>
      </c>
      <c r="J1110" s="165">
        <f t="shared" si="440"/>
        <v>0</v>
      </c>
      <c r="K1110" s="165">
        <f t="shared" si="440"/>
        <v>0</v>
      </c>
      <c r="L1110" s="165">
        <f t="shared" si="440"/>
        <v>0</v>
      </c>
      <c r="M1110" s="165">
        <f t="shared" si="440"/>
        <v>0</v>
      </c>
      <c r="N1110" s="165">
        <f t="shared" si="440"/>
        <v>0</v>
      </c>
      <c r="O1110" s="165">
        <f t="shared" si="441"/>
        <v>0</v>
      </c>
      <c r="P1110" s="165">
        <f t="shared" si="441"/>
        <v>0</v>
      </c>
      <c r="Q1110" s="165">
        <f t="shared" si="441"/>
        <v>0</v>
      </c>
      <c r="R1110" s="165">
        <f t="shared" si="441"/>
        <v>0</v>
      </c>
      <c r="S1110" s="165">
        <f t="shared" si="441"/>
        <v>0</v>
      </c>
      <c r="T1110" s="165">
        <f t="shared" si="441"/>
        <v>0</v>
      </c>
      <c r="U1110" s="165">
        <f t="shared" si="441"/>
        <v>0</v>
      </c>
      <c r="V1110" s="165">
        <f t="shared" si="441"/>
        <v>0</v>
      </c>
      <c r="W1110" s="165">
        <f t="shared" si="441"/>
        <v>0</v>
      </c>
      <c r="X1110" s="165">
        <f t="shared" si="441"/>
        <v>0</v>
      </c>
      <c r="Y1110" s="165">
        <f t="shared" si="442"/>
        <v>0</v>
      </c>
      <c r="Z1110" s="165">
        <f t="shared" si="442"/>
        <v>0</v>
      </c>
      <c r="AA1110" s="165">
        <f t="shared" si="442"/>
        <v>0</v>
      </c>
      <c r="AB1110" s="165">
        <f t="shared" si="442"/>
        <v>0</v>
      </c>
      <c r="AC1110" s="165">
        <f t="shared" si="442"/>
        <v>0</v>
      </c>
      <c r="AD1110" s="165">
        <f t="shared" si="442"/>
        <v>0</v>
      </c>
      <c r="AE1110" s="165">
        <f t="shared" si="442"/>
        <v>0</v>
      </c>
      <c r="AF1110" s="165">
        <f t="shared" si="442"/>
        <v>0</v>
      </c>
      <c r="AG1110" s="165">
        <f t="shared" si="442"/>
        <v>0</v>
      </c>
      <c r="AH1110" s="165">
        <f t="shared" si="442"/>
        <v>0</v>
      </c>
      <c r="AI1110" s="165">
        <f t="shared" si="443"/>
        <v>0</v>
      </c>
      <c r="AJ1110" s="165">
        <f t="shared" si="443"/>
        <v>0</v>
      </c>
      <c r="AK1110" s="165">
        <f t="shared" si="443"/>
        <v>0</v>
      </c>
      <c r="AL1110" s="165">
        <f t="shared" si="443"/>
        <v>0</v>
      </c>
      <c r="AM1110" s="165">
        <f t="shared" si="443"/>
        <v>0</v>
      </c>
      <c r="AN1110" s="165">
        <f t="shared" si="443"/>
        <v>0</v>
      </c>
      <c r="AO1110" s="165">
        <f t="shared" si="443"/>
        <v>0</v>
      </c>
      <c r="AP1110" s="165">
        <f t="shared" si="443"/>
        <v>0</v>
      </c>
      <c r="AQ1110" s="165">
        <f t="shared" si="443"/>
        <v>0</v>
      </c>
      <c r="AR1110" s="165">
        <f t="shared" si="443"/>
        <v>0</v>
      </c>
      <c r="AS1110" s="387">
        <f t="shared" si="422"/>
        <v>0</v>
      </c>
    </row>
    <row r="1111" spans="2:46" hidden="1" outlineLevel="2">
      <c r="B1111" s="66">
        <v>38</v>
      </c>
      <c r="D1111" s="338">
        <v>0</v>
      </c>
      <c r="E1111" s="165">
        <f t="shared" si="440"/>
        <v>0</v>
      </c>
      <c r="F1111" s="165">
        <f t="shared" si="440"/>
        <v>0</v>
      </c>
      <c r="G1111" s="165">
        <f t="shared" si="440"/>
        <v>0</v>
      </c>
      <c r="H1111" s="165">
        <f t="shared" si="440"/>
        <v>0</v>
      </c>
      <c r="I1111" s="165">
        <f t="shared" si="440"/>
        <v>0</v>
      </c>
      <c r="J1111" s="165">
        <f t="shared" si="440"/>
        <v>0</v>
      </c>
      <c r="K1111" s="165">
        <f t="shared" si="440"/>
        <v>0</v>
      </c>
      <c r="L1111" s="165">
        <f t="shared" si="440"/>
        <v>0</v>
      </c>
      <c r="M1111" s="165">
        <f t="shared" si="440"/>
        <v>0</v>
      </c>
      <c r="N1111" s="165">
        <f t="shared" si="440"/>
        <v>0</v>
      </c>
      <c r="O1111" s="165">
        <f t="shared" si="441"/>
        <v>0</v>
      </c>
      <c r="P1111" s="165">
        <f t="shared" si="441"/>
        <v>0</v>
      </c>
      <c r="Q1111" s="165">
        <f t="shared" si="441"/>
        <v>0</v>
      </c>
      <c r="R1111" s="165">
        <f t="shared" si="441"/>
        <v>0</v>
      </c>
      <c r="S1111" s="165">
        <f t="shared" si="441"/>
        <v>0</v>
      </c>
      <c r="T1111" s="165">
        <f t="shared" si="441"/>
        <v>0</v>
      </c>
      <c r="U1111" s="165">
        <f t="shared" si="441"/>
        <v>0</v>
      </c>
      <c r="V1111" s="165">
        <f t="shared" si="441"/>
        <v>0</v>
      </c>
      <c r="W1111" s="165">
        <f t="shared" si="441"/>
        <v>0</v>
      </c>
      <c r="X1111" s="165">
        <f t="shared" si="441"/>
        <v>0</v>
      </c>
      <c r="Y1111" s="165">
        <f t="shared" si="442"/>
        <v>0</v>
      </c>
      <c r="Z1111" s="165">
        <f t="shared" si="442"/>
        <v>0</v>
      </c>
      <c r="AA1111" s="165">
        <f t="shared" si="442"/>
        <v>0</v>
      </c>
      <c r="AB1111" s="165">
        <f t="shared" si="442"/>
        <v>0</v>
      </c>
      <c r="AC1111" s="165">
        <f t="shared" si="442"/>
        <v>0</v>
      </c>
      <c r="AD1111" s="165">
        <f t="shared" si="442"/>
        <v>0</v>
      </c>
      <c r="AE1111" s="165">
        <f t="shared" si="442"/>
        <v>0</v>
      </c>
      <c r="AF1111" s="165">
        <f t="shared" si="442"/>
        <v>0</v>
      </c>
      <c r="AG1111" s="165">
        <f t="shared" si="442"/>
        <v>0</v>
      </c>
      <c r="AH1111" s="165">
        <f t="shared" si="442"/>
        <v>0</v>
      </c>
      <c r="AI1111" s="165">
        <f t="shared" si="443"/>
        <v>0</v>
      </c>
      <c r="AJ1111" s="165">
        <f t="shared" si="443"/>
        <v>0</v>
      </c>
      <c r="AK1111" s="165">
        <f t="shared" si="443"/>
        <v>0</v>
      </c>
      <c r="AL1111" s="165">
        <f t="shared" si="443"/>
        <v>0</v>
      </c>
      <c r="AM1111" s="165">
        <f t="shared" si="443"/>
        <v>0</v>
      </c>
      <c r="AN1111" s="165">
        <f t="shared" si="443"/>
        <v>0</v>
      </c>
      <c r="AO1111" s="165">
        <f t="shared" si="443"/>
        <v>0</v>
      </c>
      <c r="AP1111" s="165">
        <f t="shared" si="443"/>
        <v>0</v>
      </c>
      <c r="AQ1111" s="165">
        <f t="shared" si="443"/>
        <v>0</v>
      </c>
      <c r="AR1111" s="165">
        <f t="shared" si="443"/>
        <v>0</v>
      </c>
      <c r="AS1111" s="387">
        <f t="shared" si="422"/>
        <v>0</v>
      </c>
    </row>
    <row r="1112" spans="2:46" hidden="1" outlineLevel="2">
      <c r="B1112" s="66">
        <v>39</v>
      </c>
      <c r="D1112" s="338">
        <v>0</v>
      </c>
      <c r="E1112" s="165">
        <f t="shared" si="440"/>
        <v>0</v>
      </c>
      <c r="F1112" s="165">
        <f t="shared" si="440"/>
        <v>0</v>
      </c>
      <c r="G1112" s="165">
        <f t="shared" si="440"/>
        <v>0</v>
      </c>
      <c r="H1112" s="165">
        <f t="shared" si="440"/>
        <v>0</v>
      </c>
      <c r="I1112" s="165">
        <f t="shared" si="440"/>
        <v>0</v>
      </c>
      <c r="J1112" s="165">
        <f t="shared" si="440"/>
        <v>0</v>
      </c>
      <c r="K1112" s="165">
        <f t="shared" si="440"/>
        <v>0</v>
      </c>
      <c r="L1112" s="165">
        <f t="shared" si="440"/>
        <v>0</v>
      </c>
      <c r="M1112" s="165">
        <f t="shared" si="440"/>
        <v>0</v>
      </c>
      <c r="N1112" s="165">
        <f t="shared" si="440"/>
        <v>0</v>
      </c>
      <c r="O1112" s="165">
        <f t="shared" si="441"/>
        <v>0</v>
      </c>
      <c r="P1112" s="165">
        <f t="shared" si="441"/>
        <v>0</v>
      </c>
      <c r="Q1112" s="165">
        <f t="shared" si="441"/>
        <v>0</v>
      </c>
      <c r="R1112" s="165">
        <f t="shared" si="441"/>
        <v>0</v>
      </c>
      <c r="S1112" s="165">
        <f t="shared" si="441"/>
        <v>0</v>
      </c>
      <c r="T1112" s="165">
        <f t="shared" si="441"/>
        <v>0</v>
      </c>
      <c r="U1112" s="165">
        <f t="shared" si="441"/>
        <v>0</v>
      </c>
      <c r="V1112" s="165">
        <f t="shared" si="441"/>
        <v>0</v>
      </c>
      <c r="W1112" s="165">
        <f t="shared" si="441"/>
        <v>0</v>
      </c>
      <c r="X1112" s="165">
        <f t="shared" si="441"/>
        <v>0</v>
      </c>
      <c r="Y1112" s="165">
        <f t="shared" si="442"/>
        <v>0</v>
      </c>
      <c r="Z1112" s="165">
        <f t="shared" si="442"/>
        <v>0</v>
      </c>
      <c r="AA1112" s="165">
        <f t="shared" si="442"/>
        <v>0</v>
      </c>
      <c r="AB1112" s="165">
        <f t="shared" si="442"/>
        <v>0</v>
      </c>
      <c r="AC1112" s="165">
        <f t="shared" si="442"/>
        <v>0</v>
      </c>
      <c r="AD1112" s="165">
        <f t="shared" si="442"/>
        <v>0</v>
      </c>
      <c r="AE1112" s="165">
        <f t="shared" si="442"/>
        <v>0</v>
      </c>
      <c r="AF1112" s="165">
        <f t="shared" si="442"/>
        <v>0</v>
      </c>
      <c r="AG1112" s="165">
        <f t="shared" si="442"/>
        <v>0</v>
      </c>
      <c r="AH1112" s="165">
        <f t="shared" si="442"/>
        <v>0</v>
      </c>
      <c r="AI1112" s="165">
        <f t="shared" si="443"/>
        <v>0</v>
      </c>
      <c r="AJ1112" s="165">
        <f t="shared" si="443"/>
        <v>0</v>
      </c>
      <c r="AK1112" s="165">
        <f t="shared" si="443"/>
        <v>0</v>
      </c>
      <c r="AL1112" s="165">
        <f t="shared" si="443"/>
        <v>0</v>
      </c>
      <c r="AM1112" s="165">
        <f t="shared" si="443"/>
        <v>0</v>
      </c>
      <c r="AN1112" s="165">
        <f t="shared" si="443"/>
        <v>0</v>
      </c>
      <c r="AO1112" s="165">
        <f t="shared" si="443"/>
        <v>0</v>
      </c>
      <c r="AP1112" s="165">
        <f t="shared" si="443"/>
        <v>0</v>
      </c>
      <c r="AQ1112" s="165">
        <f t="shared" si="443"/>
        <v>0</v>
      </c>
      <c r="AR1112" s="165">
        <f t="shared" si="443"/>
        <v>0</v>
      </c>
      <c r="AS1112" s="387">
        <f t="shared" si="422"/>
        <v>0</v>
      </c>
    </row>
    <row r="1113" spans="2:46" hidden="1" outlineLevel="2">
      <c r="B1113" s="66">
        <v>40</v>
      </c>
      <c r="D1113" s="338">
        <v>0</v>
      </c>
      <c r="E1113" s="165">
        <f t="shared" si="440"/>
        <v>0</v>
      </c>
      <c r="F1113" s="165">
        <f t="shared" si="440"/>
        <v>0</v>
      </c>
      <c r="G1113" s="165">
        <f t="shared" si="440"/>
        <v>0</v>
      </c>
      <c r="H1113" s="165">
        <f t="shared" si="440"/>
        <v>0</v>
      </c>
      <c r="I1113" s="165">
        <f t="shared" si="440"/>
        <v>0</v>
      </c>
      <c r="J1113" s="165">
        <f t="shared" si="440"/>
        <v>0</v>
      </c>
      <c r="K1113" s="165">
        <f t="shared" si="440"/>
        <v>0</v>
      </c>
      <c r="L1113" s="165">
        <f t="shared" si="440"/>
        <v>0</v>
      </c>
      <c r="M1113" s="165">
        <f t="shared" si="440"/>
        <v>0</v>
      </c>
      <c r="N1113" s="165">
        <f t="shared" si="440"/>
        <v>0</v>
      </c>
      <c r="O1113" s="165">
        <f t="shared" si="441"/>
        <v>0</v>
      </c>
      <c r="P1113" s="165">
        <f t="shared" si="441"/>
        <v>0</v>
      </c>
      <c r="Q1113" s="165">
        <f t="shared" si="441"/>
        <v>0</v>
      </c>
      <c r="R1113" s="165">
        <f t="shared" si="441"/>
        <v>0</v>
      </c>
      <c r="S1113" s="165">
        <f t="shared" si="441"/>
        <v>0</v>
      </c>
      <c r="T1113" s="165">
        <f t="shared" si="441"/>
        <v>0</v>
      </c>
      <c r="U1113" s="165">
        <f t="shared" si="441"/>
        <v>0</v>
      </c>
      <c r="V1113" s="165">
        <f t="shared" si="441"/>
        <v>0</v>
      </c>
      <c r="W1113" s="165">
        <f t="shared" si="441"/>
        <v>0</v>
      </c>
      <c r="X1113" s="165">
        <f t="shared" si="441"/>
        <v>0</v>
      </c>
      <c r="Y1113" s="165">
        <f t="shared" si="442"/>
        <v>0</v>
      </c>
      <c r="Z1113" s="165">
        <f t="shared" si="442"/>
        <v>0</v>
      </c>
      <c r="AA1113" s="165">
        <f t="shared" si="442"/>
        <v>0</v>
      </c>
      <c r="AB1113" s="165">
        <f t="shared" si="442"/>
        <v>0</v>
      </c>
      <c r="AC1113" s="165">
        <f t="shared" si="442"/>
        <v>0</v>
      </c>
      <c r="AD1113" s="165">
        <f t="shared" si="442"/>
        <v>0</v>
      </c>
      <c r="AE1113" s="165">
        <f t="shared" si="442"/>
        <v>0</v>
      </c>
      <c r="AF1113" s="165">
        <f t="shared" si="442"/>
        <v>0</v>
      </c>
      <c r="AG1113" s="165">
        <f t="shared" si="442"/>
        <v>0</v>
      </c>
      <c r="AH1113" s="165">
        <f t="shared" si="442"/>
        <v>0</v>
      </c>
      <c r="AI1113" s="165">
        <f t="shared" si="443"/>
        <v>0</v>
      </c>
      <c r="AJ1113" s="165">
        <f t="shared" si="443"/>
        <v>0</v>
      </c>
      <c r="AK1113" s="165">
        <f t="shared" si="443"/>
        <v>0</v>
      </c>
      <c r="AL1113" s="165">
        <f t="shared" si="443"/>
        <v>0</v>
      </c>
      <c r="AM1113" s="165">
        <f t="shared" si="443"/>
        <v>0</v>
      </c>
      <c r="AN1113" s="165">
        <f t="shared" si="443"/>
        <v>0</v>
      </c>
      <c r="AO1113" s="165">
        <f t="shared" si="443"/>
        <v>0</v>
      </c>
      <c r="AP1113" s="165">
        <f t="shared" si="443"/>
        <v>0</v>
      </c>
      <c r="AQ1113" s="165">
        <f t="shared" si="443"/>
        <v>0</v>
      </c>
      <c r="AR1113" s="165">
        <f t="shared" si="443"/>
        <v>0</v>
      </c>
      <c r="AS1113" s="387">
        <f t="shared" si="422"/>
        <v>0</v>
      </c>
    </row>
    <row r="1114" spans="2:46" hidden="1" outlineLevel="1" collapsed="1">
      <c r="B1114" s="378" t="str">
        <f>INV!B37</f>
        <v xml:space="preserve">3.4 - </v>
      </c>
      <c r="D1114" s="386">
        <f>INV!C37</f>
        <v>5</v>
      </c>
      <c r="E1114" s="387">
        <f t="shared" ref="E1114:AR1114" si="444">SUM(E1115:E1154)</f>
        <v>0</v>
      </c>
      <c r="F1114" s="387">
        <f t="shared" si="444"/>
        <v>0</v>
      </c>
      <c r="G1114" s="387">
        <f t="shared" si="444"/>
        <v>0</v>
      </c>
      <c r="H1114" s="387">
        <f t="shared" si="444"/>
        <v>0</v>
      </c>
      <c r="I1114" s="387">
        <f t="shared" si="444"/>
        <v>0</v>
      </c>
      <c r="J1114" s="387">
        <f t="shared" si="444"/>
        <v>0</v>
      </c>
      <c r="K1114" s="387">
        <f t="shared" si="444"/>
        <v>0</v>
      </c>
      <c r="L1114" s="387">
        <f t="shared" si="444"/>
        <v>0</v>
      </c>
      <c r="M1114" s="387">
        <f t="shared" si="444"/>
        <v>0</v>
      </c>
      <c r="N1114" s="387">
        <f t="shared" si="444"/>
        <v>0</v>
      </c>
      <c r="O1114" s="387">
        <f t="shared" si="444"/>
        <v>0</v>
      </c>
      <c r="P1114" s="387">
        <f t="shared" si="444"/>
        <v>0</v>
      </c>
      <c r="Q1114" s="387">
        <f t="shared" si="444"/>
        <v>0</v>
      </c>
      <c r="R1114" s="387">
        <f t="shared" si="444"/>
        <v>0</v>
      </c>
      <c r="S1114" s="387">
        <f t="shared" si="444"/>
        <v>0</v>
      </c>
      <c r="T1114" s="387">
        <f t="shared" si="444"/>
        <v>0</v>
      </c>
      <c r="U1114" s="387">
        <f t="shared" si="444"/>
        <v>0</v>
      </c>
      <c r="V1114" s="387">
        <f t="shared" si="444"/>
        <v>0</v>
      </c>
      <c r="W1114" s="387">
        <f t="shared" si="444"/>
        <v>0</v>
      </c>
      <c r="X1114" s="387">
        <f t="shared" si="444"/>
        <v>0</v>
      </c>
      <c r="Y1114" s="387">
        <f t="shared" si="444"/>
        <v>0</v>
      </c>
      <c r="Z1114" s="387">
        <f t="shared" si="444"/>
        <v>0</v>
      </c>
      <c r="AA1114" s="387">
        <f t="shared" si="444"/>
        <v>0</v>
      </c>
      <c r="AB1114" s="387">
        <f t="shared" si="444"/>
        <v>0</v>
      </c>
      <c r="AC1114" s="387">
        <f t="shared" si="444"/>
        <v>0</v>
      </c>
      <c r="AD1114" s="387">
        <f t="shared" si="444"/>
        <v>0</v>
      </c>
      <c r="AE1114" s="387">
        <f t="shared" si="444"/>
        <v>0</v>
      </c>
      <c r="AF1114" s="387">
        <f t="shared" si="444"/>
        <v>0</v>
      </c>
      <c r="AG1114" s="387">
        <f t="shared" si="444"/>
        <v>0</v>
      </c>
      <c r="AH1114" s="387">
        <f t="shared" si="444"/>
        <v>0</v>
      </c>
      <c r="AI1114" s="387">
        <f t="shared" si="444"/>
        <v>0</v>
      </c>
      <c r="AJ1114" s="387">
        <f t="shared" si="444"/>
        <v>0</v>
      </c>
      <c r="AK1114" s="387">
        <f t="shared" si="444"/>
        <v>0</v>
      </c>
      <c r="AL1114" s="387">
        <f t="shared" si="444"/>
        <v>0</v>
      </c>
      <c r="AM1114" s="387">
        <f t="shared" si="444"/>
        <v>0</v>
      </c>
      <c r="AN1114" s="387">
        <f t="shared" si="444"/>
        <v>0</v>
      </c>
      <c r="AO1114" s="387">
        <f t="shared" si="444"/>
        <v>0</v>
      </c>
      <c r="AP1114" s="387">
        <f t="shared" si="444"/>
        <v>0</v>
      </c>
      <c r="AQ1114" s="387">
        <f t="shared" si="444"/>
        <v>0</v>
      </c>
      <c r="AR1114" s="387">
        <f t="shared" si="444"/>
        <v>0</v>
      </c>
      <c r="AS1114" s="387">
        <f t="shared" si="422"/>
        <v>0</v>
      </c>
      <c r="AT1114" s="377" t="str">
        <f>INV!AT37</f>
        <v>Flona Irati</v>
      </c>
    </row>
    <row r="1115" spans="2:46" hidden="1" outlineLevel="2">
      <c r="B1115" s="66">
        <v>1</v>
      </c>
      <c r="D1115" s="338">
        <f t="array" ref="D1115:D1154">TRANSPOSE(INV!E37:AR37)</f>
        <v>0</v>
      </c>
      <c r="E1115" s="165">
        <f t="shared" ref="E1115:N1124" si="445">IF(AND(E$2=$B1115,$B1115=$C$3),$D1115,IF(AND(E$2&gt;$B1115,E$2&lt;=$D$1114+$B1115),SLN($D1115,0,IF($C$3-$B1115&gt;=$D$1114,$D$1114,$C$3-$B1115)),0))</f>
        <v>0</v>
      </c>
      <c r="F1115" s="165">
        <f t="shared" si="445"/>
        <v>0</v>
      </c>
      <c r="G1115" s="165">
        <f t="shared" si="445"/>
        <v>0</v>
      </c>
      <c r="H1115" s="165">
        <f t="shared" si="445"/>
        <v>0</v>
      </c>
      <c r="I1115" s="165">
        <f t="shared" si="445"/>
        <v>0</v>
      </c>
      <c r="J1115" s="165">
        <f t="shared" si="445"/>
        <v>0</v>
      </c>
      <c r="K1115" s="165">
        <f t="shared" si="445"/>
        <v>0</v>
      </c>
      <c r="L1115" s="165">
        <f t="shared" si="445"/>
        <v>0</v>
      </c>
      <c r="M1115" s="165">
        <f t="shared" si="445"/>
        <v>0</v>
      </c>
      <c r="N1115" s="165">
        <f t="shared" si="445"/>
        <v>0</v>
      </c>
      <c r="O1115" s="165">
        <f t="shared" ref="O1115:X1124" si="446">IF(AND(O$2=$B1115,$B1115=$C$3),$D1115,IF(AND(O$2&gt;$B1115,O$2&lt;=$D$1114+$B1115),SLN($D1115,0,IF($C$3-$B1115&gt;=$D$1114,$D$1114,$C$3-$B1115)),0))</f>
        <v>0</v>
      </c>
      <c r="P1115" s="165">
        <f t="shared" si="446"/>
        <v>0</v>
      </c>
      <c r="Q1115" s="165">
        <f t="shared" si="446"/>
        <v>0</v>
      </c>
      <c r="R1115" s="165">
        <f t="shared" si="446"/>
        <v>0</v>
      </c>
      <c r="S1115" s="165">
        <f t="shared" si="446"/>
        <v>0</v>
      </c>
      <c r="T1115" s="165">
        <f t="shared" si="446"/>
        <v>0</v>
      </c>
      <c r="U1115" s="165">
        <f t="shared" si="446"/>
        <v>0</v>
      </c>
      <c r="V1115" s="165">
        <f t="shared" si="446"/>
        <v>0</v>
      </c>
      <c r="W1115" s="165">
        <f t="shared" si="446"/>
        <v>0</v>
      </c>
      <c r="X1115" s="165">
        <f t="shared" si="446"/>
        <v>0</v>
      </c>
      <c r="Y1115" s="165">
        <f t="shared" ref="Y1115:AH1124" si="447">IF(AND(Y$2=$B1115,$B1115=$C$3),$D1115,IF(AND(Y$2&gt;$B1115,Y$2&lt;=$D$1114+$B1115),SLN($D1115,0,IF($C$3-$B1115&gt;=$D$1114,$D$1114,$C$3-$B1115)),0))</f>
        <v>0</v>
      </c>
      <c r="Z1115" s="165">
        <f t="shared" si="447"/>
        <v>0</v>
      </c>
      <c r="AA1115" s="165">
        <f t="shared" si="447"/>
        <v>0</v>
      </c>
      <c r="AB1115" s="165">
        <f t="shared" si="447"/>
        <v>0</v>
      </c>
      <c r="AC1115" s="165">
        <f t="shared" si="447"/>
        <v>0</v>
      </c>
      <c r="AD1115" s="165">
        <f t="shared" si="447"/>
        <v>0</v>
      </c>
      <c r="AE1115" s="165">
        <f t="shared" si="447"/>
        <v>0</v>
      </c>
      <c r="AF1115" s="165">
        <f t="shared" si="447"/>
        <v>0</v>
      </c>
      <c r="AG1115" s="165">
        <f t="shared" si="447"/>
        <v>0</v>
      </c>
      <c r="AH1115" s="165">
        <f t="shared" si="447"/>
        <v>0</v>
      </c>
      <c r="AI1115" s="165">
        <f t="shared" ref="AI1115:AR1124" si="448">IF(AND(AI$2=$B1115,$B1115=$C$3),$D1115,IF(AND(AI$2&gt;$B1115,AI$2&lt;=$D$1114+$B1115),SLN($D1115,0,IF($C$3-$B1115&gt;=$D$1114,$D$1114,$C$3-$B1115)),0))</f>
        <v>0</v>
      </c>
      <c r="AJ1115" s="165">
        <f t="shared" si="448"/>
        <v>0</v>
      </c>
      <c r="AK1115" s="165">
        <f t="shared" si="448"/>
        <v>0</v>
      </c>
      <c r="AL1115" s="165">
        <f t="shared" si="448"/>
        <v>0</v>
      </c>
      <c r="AM1115" s="165">
        <f t="shared" si="448"/>
        <v>0</v>
      </c>
      <c r="AN1115" s="165">
        <f t="shared" si="448"/>
        <v>0</v>
      </c>
      <c r="AO1115" s="165">
        <f t="shared" si="448"/>
        <v>0</v>
      </c>
      <c r="AP1115" s="165">
        <f t="shared" si="448"/>
        <v>0</v>
      </c>
      <c r="AQ1115" s="165">
        <f t="shared" si="448"/>
        <v>0</v>
      </c>
      <c r="AR1115" s="165">
        <f t="shared" si="448"/>
        <v>0</v>
      </c>
      <c r="AS1115" s="387">
        <f t="shared" si="422"/>
        <v>0</v>
      </c>
    </row>
    <row r="1116" spans="2:46" hidden="1" outlineLevel="2">
      <c r="B1116" s="66">
        <v>2</v>
      </c>
      <c r="D1116" s="338">
        <v>0</v>
      </c>
      <c r="E1116" s="165">
        <f t="shared" si="445"/>
        <v>0</v>
      </c>
      <c r="F1116" s="165">
        <f t="shared" si="445"/>
        <v>0</v>
      </c>
      <c r="G1116" s="165">
        <f t="shared" si="445"/>
        <v>0</v>
      </c>
      <c r="H1116" s="165">
        <f t="shared" si="445"/>
        <v>0</v>
      </c>
      <c r="I1116" s="165">
        <f t="shared" si="445"/>
        <v>0</v>
      </c>
      <c r="J1116" s="165">
        <f t="shared" si="445"/>
        <v>0</v>
      </c>
      <c r="K1116" s="165">
        <f t="shared" si="445"/>
        <v>0</v>
      </c>
      <c r="L1116" s="165">
        <f t="shared" si="445"/>
        <v>0</v>
      </c>
      <c r="M1116" s="165">
        <f t="shared" si="445"/>
        <v>0</v>
      </c>
      <c r="N1116" s="165">
        <f t="shared" si="445"/>
        <v>0</v>
      </c>
      <c r="O1116" s="165">
        <f t="shared" si="446"/>
        <v>0</v>
      </c>
      <c r="P1116" s="165">
        <f t="shared" si="446"/>
        <v>0</v>
      </c>
      <c r="Q1116" s="165">
        <f t="shared" si="446"/>
        <v>0</v>
      </c>
      <c r="R1116" s="165">
        <f t="shared" si="446"/>
        <v>0</v>
      </c>
      <c r="S1116" s="165">
        <f t="shared" si="446"/>
        <v>0</v>
      </c>
      <c r="T1116" s="165">
        <f t="shared" si="446"/>
        <v>0</v>
      </c>
      <c r="U1116" s="165">
        <f t="shared" si="446"/>
        <v>0</v>
      </c>
      <c r="V1116" s="165">
        <f t="shared" si="446"/>
        <v>0</v>
      </c>
      <c r="W1116" s="165">
        <f t="shared" si="446"/>
        <v>0</v>
      </c>
      <c r="X1116" s="165">
        <f t="shared" si="446"/>
        <v>0</v>
      </c>
      <c r="Y1116" s="165">
        <f t="shared" si="447"/>
        <v>0</v>
      </c>
      <c r="Z1116" s="165">
        <f t="shared" si="447"/>
        <v>0</v>
      </c>
      <c r="AA1116" s="165">
        <f t="shared" si="447"/>
        <v>0</v>
      </c>
      <c r="AB1116" s="165">
        <f t="shared" si="447"/>
        <v>0</v>
      </c>
      <c r="AC1116" s="165">
        <f t="shared" si="447"/>
        <v>0</v>
      </c>
      <c r="AD1116" s="165">
        <f t="shared" si="447"/>
        <v>0</v>
      </c>
      <c r="AE1116" s="165">
        <f t="shared" si="447"/>
        <v>0</v>
      </c>
      <c r="AF1116" s="165">
        <f t="shared" si="447"/>
        <v>0</v>
      </c>
      <c r="AG1116" s="165">
        <f t="shared" si="447"/>
        <v>0</v>
      </c>
      <c r="AH1116" s="165">
        <f t="shared" si="447"/>
        <v>0</v>
      </c>
      <c r="AI1116" s="165">
        <f t="shared" si="448"/>
        <v>0</v>
      </c>
      <c r="AJ1116" s="165">
        <f t="shared" si="448"/>
        <v>0</v>
      </c>
      <c r="AK1116" s="165">
        <f t="shared" si="448"/>
        <v>0</v>
      </c>
      <c r="AL1116" s="165">
        <f t="shared" si="448"/>
        <v>0</v>
      </c>
      <c r="AM1116" s="165">
        <f t="shared" si="448"/>
        <v>0</v>
      </c>
      <c r="AN1116" s="165">
        <f t="shared" si="448"/>
        <v>0</v>
      </c>
      <c r="AO1116" s="165">
        <f t="shared" si="448"/>
        <v>0</v>
      </c>
      <c r="AP1116" s="165">
        <f t="shared" si="448"/>
        <v>0</v>
      </c>
      <c r="AQ1116" s="165">
        <f t="shared" si="448"/>
        <v>0</v>
      </c>
      <c r="AR1116" s="165">
        <f t="shared" si="448"/>
        <v>0</v>
      </c>
      <c r="AS1116" s="387">
        <f t="shared" si="422"/>
        <v>0</v>
      </c>
    </row>
    <row r="1117" spans="2:46" hidden="1" outlineLevel="2">
      <c r="B1117" s="66">
        <v>3</v>
      </c>
      <c r="D1117" s="338">
        <v>0</v>
      </c>
      <c r="E1117" s="165">
        <f t="shared" si="445"/>
        <v>0</v>
      </c>
      <c r="F1117" s="165">
        <f t="shared" si="445"/>
        <v>0</v>
      </c>
      <c r="G1117" s="165">
        <f t="shared" si="445"/>
        <v>0</v>
      </c>
      <c r="H1117" s="165">
        <f t="shared" si="445"/>
        <v>0</v>
      </c>
      <c r="I1117" s="165">
        <f t="shared" si="445"/>
        <v>0</v>
      </c>
      <c r="J1117" s="165">
        <f t="shared" si="445"/>
        <v>0</v>
      </c>
      <c r="K1117" s="165">
        <f t="shared" si="445"/>
        <v>0</v>
      </c>
      <c r="L1117" s="165">
        <f t="shared" si="445"/>
        <v>0</v>
      </c>
      <c r="M1117" s="165">
        <f t="shared" si="445"/>
        <v>0</v>
      </c>
      <c r="N1117" s="165">
        <f t="shared" si="445"/>
        <v>0</v>
      </c>
      <c r="O1117" s="165">
        <f t="shared" si="446"/>
        <v>0</v>
      </c>
      <c r="P1117" s="165">
        <f t="shared" si="446"/>
        <v>0</v>
      </c>
      <c r="Q1117" s="165">
        <f t="shared" si="446"/>
        <v>0</v>
      </c>
      <c r="R1117" s="165">
        <f t="shared" si="446"/>
        <v>0</v>
      </c>
      <c r="S1117" s="165">
        <f t="shared" si="446"/>
        <v>0</v>
      </c>
      <c r="T1117" s="165">
        <f t="shared" si="446"/>
        <v>0</v>
      </c>
      <c r="U1117" s="165">
        <f t="shared" si="446"/>
        <v>0</v>
      </c>
      <c r="V1117" s="165">
        <f t="shared" si="446"/>
        <v>0</v>
      </c>
      <c r="W1117" s="165">
        <f t="shared" si="446"/>
        <v>0</v>
      </c>
      <c r="X1117" s="165">
        <f t="shared" si="446"/>
        <v>0</v>
      </c>
      <c r="Y1117" s="165">
        <f t="shared" si="447"/>
        <v>0</v>
      </c>
      <c r="Z1117" s="165">
        <f t="shared" si="447"/>
        <v>0</v>
      </c>
      <c r="AA1117" s="165">
        <f t="shared" si="447"/>
        <v>0</v>
      </c>
      <c r="AB1117" s="165">
        <f t="shared" si="447"/>
        <v>0</v>
      </c>
      <c r="AC1117" s="165">
        <f t="shared" si="447"/>
        <v>0</v>
      </c>
      <c r="AD1117" s="165">
        <f t="shared" si="447"/>
        <v>0</v>
      </c>
      <c r="AE1117" s="165">
        <f t="shared" si="447"/>
        <v>0</v>
      </c>
      <c r="AF1117" s="165">
        <f t="shared" si="447"/>
        <v>0</v>
      </c>
      <c r="AG1117" s="165">
        <f t="shared" si="447"/>
        <v>0</v>
      </c>
      <c r="AH1117" s="165">
        <f t="shared" si="447"/>
        <v>0</v>
      </c>
      <c r="AI1117" s="165">
        <f t="shared" si="448"/>
        <v>0</v>
      </c>
      <c r="AJ1117" s="165">
        <f t="shared" si="448"/>
        <v>0</v>
      </c>
      <c r="AK1117" s="165">
        <f t="shared" si="448"/>
        <v>0</v>
      </c>
      <c r="AL1117" s="165">
        <f t="shared" si="448"/>
        <v>0</v>
      </c>
      <c r="AM1117" s="165">
        <f t="shared" si="448"/>
        <v>0</v>
      </c>
      <c r="AN1117" s="165">
        <f t="shared" si="448"/>
        <v>0</v>
      </c>
      <c r="AO1117" s="165">
        <f t="shared" si="448"/>
        <v>0</v>
      </c>
      <c r="AP1117" s="165">
        <f t="shared" si="448"/>
        <v>0</v>
      </c>
      <c r="AQ1117" s="165">
        <f t="shared" si="448"/>
        <v>0</v>
      </c>
      <c r="AR1117" s="165">
        <f t="shared" si="448"/>
        <v>0</v>
      </c>
      <c r="AS1117" s="387">
        <f t="shared" si="422"/>
        <v>0</v>
      </c>
    </row>
    <row r="1118" spans="2:46" hidden="1" outlineLevel="2">
      <c r="B1118" s="66">
        <v>4</v>
      </c>
      <c r="D1118" s="338">
        <v>0</v>
      </c>
      <c r="E1118" s="165">
        <f t="shared" si="445"/>
        <v>0</v>
      </c>
      <c r="F1118" s="165">
        <f t="shared" si="445"/>
        <v>0</v>
      </c>
      <c r="G1118" s="165">
        <f t="shared" si="445"/>
        <v>0</v>
      </c>
      <c r="H1118" s="165">
        <f t="shared" si="445"/>
        <v>0</v>
      </c>
      <c r="I1118" s="165">
        <f t="shared" si="445"/>
        <v>0</v>
      </c>
      <c r="J1118" s="165">
        <f t="shared" si="445"/>
        <v>0</v>
      </c>
      <c r="K1118" s="165">
        <f t="shared" si="445"/>
        <v>0</v>
      </c>
      <c r="L1118" s="165">
        <f t="shared" si="445"/>
        <v>0</v>
      </c>
      <c r="M1118" s="165">
        <f t="shared" si="445"/>
        <v>0</v>
      </c>
      <c r="N1118" s="165">
        <f t="shared" si="445"/>
        <v>0</v>
      </c>
      <c r="O1118" s="165">
        <f t="shared" si="446"/>
        <v>0</v>
      </c>
      <c r="P1118" s="165">
        <f t="shared" si="446"/>
        <v>0</v>
      </c>
      <c r="Q1118" s="165">
        <f t="shared" si="446"/>
        <v>0</v>
      </c>
      <c r="R1118" s="165">
        <f t="shared" si="446"/>
        <v>0</v>
      </c>
      <c r="S1118" s="165">
        <f t="shared" si="446"/>
        <v>0</v>
      </c>
      <c r="T1118" s="165">
        <f t="shared" si="446"/>
        <v>0</v>
      </c>
      <c r="U1118" s="165">
        <f t="shared" si="446"/>
        <v>0</v>
      </c>
      <c r="V1118" s="165">
        <f t="shared" si="446"/>
        <v>0</v>
      </c>
      <c r="W1118" s="165">
        <f t="shared" si="446"/>
        <v>0</v>
      </c>
      <c r="X1118" s="165">
        <f t="shared" si="446"/>
        <v>0</v>
      </c>
      <c r="Y1118" s="165">
        <f t="shared" si="447"/>
        <v>0</v>
      </c>
      <c r="Z1118" s="165">
        <f t="shared" si="447"/>
        <v>0</v>
      </c>
      <c r="AA1118" s="165">
        <f t="shared" si="447"/>
        <v>0</v>
      </c>
      <c r="AB1118" s="165">
        <f t="shared" si="447"/>
        <v>0</v>
      </c>
      <c r="AC1118" s="165">
        <f t="shared" si="447"/>
        <v>0</v>
      </c>
      <c r="AD1118" s="165">
        <f t="shared" si="447"/>
        <v>0</v>
      </c>
      <c r="AE1118" s="165">
        <f t="shared" si="447"/>
        <v>0</v>
      </c>
      <c r="AF1118" s="165">
        <f t="shared" si="447"/>
        <v>0</v>
      </c>
      <c r="AG1118" s="165">
        <f t="shared" si="447"/>
        <v>0</v>
      </c>
      <c r="AH1118" s="165">
        <f t="shared" si="447"/>
        <v>0</v>
      </c>
      <c r="AI1118" s="165">
        <f t="shared" si="448"/>
        <v>0</v>
      </c>
      <c r="AJ1118" s="165">
        <f t="shared" si="448"/>
        <v>0</v>
      </c>
      <c r="AK1118" s="165">
        <f t="shared" si="448"/>
        <v>0</v>
      </c>
      <c r="AL1118" s="165">
        <f t="shared" si="448"/>
        <v>0</v>
      </c>
      <c r="AM1118" s="165">
        <f t="shared" si="448"/>
        <v>0</v>
      </c>
      <c r="AN1118" s="165">
        <f t="shared" si="448"/>
        <v>0</v>
      </c>
      <c r="AO1118" s="165">
        <f t="shared" si="448"/>
        <v>0</v>
      </c>
      <c r="AP1118" s="165">
        <f t="shared" si="448"/>
        <v>0</v>
      </c>
      <c r="AQ1118" s="165">
        <f t="shared" si="448"/>
        <v>0</v>
      </c>
      <c r="AR1118" s="165">
        <f t="shared" si="448"/>
        <v>0</v>
      </c>
      <c r="AS1118" s="387">
        <f t="shared" si="422"/>
        <v>0</v>
      </c>
    </row>
    <row r="1119" spans="2:46" hidden="1" outlineLevel="2">
      <c r="B1119" s="66">
        <v>5</v>
      </c>
      <c r="D1119" s="338">
        <v>0</v>
      </c>
      <c r="E1119" s="165">
        <f t="shared" si="445"/>
        <v>0</v>
      </c>
      <c r="F1119" s="165">
        <f t="shared" si="445"/>
        <v>0</v>
      </c>
      <c r="G1119" s="165">
        <f t="shared" si="445"/>
        <v>0</v>
      </c>
      <c r="H1119" s="165">
        <f t="shared" si="445"/>
        <v>0</v>
      </c>
      <c r="I1119" s="165">
        <f t="shared" si="445"/>
        <v>0</v>
      </c>
      <c r="J1119" s="165">
        <f t="shared" si="445"/>
        <v>0</v>
      </c>
      <c r="K1119" s="165">
        <f t="shared" si="445"/>
        <v>0</v>
      </c>
      <c r="L1119" s="165">
        <f t="shared" si="445"/>
        <v>0</v>
      </c>
      <c r="M1119" s="165">
        <f t="shared" si="445"/>
        <v>0</v>
      </c>
      <c r="N1119" s="165">
        <f t="shared" si="445"/>
        <v>0</v>
      </c>
      <c r="O1119" s="165">
        <f t="shared" si="446"/>
        <v>0</v>
      </c>
      <c r="P1119" s="165">
        <f t="shared" si="446"/>
        <v>0</v>
      </c>
      <c r="Q1119" s="165">
        <f t="shared" si="446"/>
        <v>0</v>
      </c>
      <c r="R1119" s="165">
        <f t="shared" si="446"/>
        <v>0</v>
      </c>
      <c r="S1119" s="165">
        <f t="shared" si="446"/>
        <v>0</v>
      </c>
      <c r="T1119" s="165">
        <f t="shared" si="446"/>
        <v>0</v>
      </c>
      <c r="U1119" s="165">
        <f t="shared" si="446"/>
        <v>0</v>
      </c>
      <c r="V1119" s="165">
        <f t="shared" si="446"/>
        <v>0</v>
      </c>
      <c r="W1119" s="165">
        <f t="shared" si="446"/>
        <v>0</v>
      </c>
      <c r="X1119" s="165">
        <f t="shared" si="446"/>
        <v>0</v>
      </c>
      <c r="Y1119" s="165">
        <f t="shared" si="447"/>
        <v>0</v>
      </c>
      <c r="Z1119" s="165">
        <f t="shared" si="447"/>
        <v>0</v>
      </c>
      <c r="AA1119" s="165">
        <f t="shared" si="447"/>
        <v>0</v>
      </c>
      <c r="AB1119" s="165">
        <f t="shared" si="447"/>
        <v>0</v>
      </c>
      <c r="AC1119" s="165">
        <f t="shared" si="447"/>
        <v>0</v>
      </c>
      <c r="AD1119" s="165">
        <f t="shared" si="447"/>
        <v>0</v>
      </c>
      <c r="AE1119" s="165">
        <f t="shared" si="447"/>
        <v>0</v>
      </c>
      <c r="AF1119" s="165">
        <f t="shared" si="447"/>
        <v>0</v>
      </c>
      <c r="AG1119" s="165">
        <f t="shared" si="447"/>
        <v>0</v>
      </c>
      <c r="AH1119" s="165">
        <f t="shared" si="447"/>
        <v>0</v>
      </c>
      <c r="AI1119" s="165">
        <f t="shared" si="448"/>
        <v>0</v>
      </c>
      <c r="AJ1119" s="165">
        <f t="shared" si="448"/>
        <v>0</v>
      </c>
      <c r="AK1119" s="165">
        <f t="shared" si="448"/>
        <v>0</v>
      </c>
      <c r="AL1119" s="165">
        <f t="shared" si="448"/>
        <v>0</v>
      </c>
      <c r="AM1119" s="165">
        <f t="shared" si="448"/>
        <v>0</v>
      </c>
      <c r="AN1119" s="165">
        <f t="shared" si="448"/>
        <v>0</v>
      </c>
      <c r="AO1119" s="165">
        <f t="shared" si="448"/>
        <v>0</v>
      </c>
      <c r="AP1119" s="165">
        <f t="shared" si="448"/>
        <v>0</v>
      </c>
      <c r="AQ1119" s="165">
        <f t="shared" si="448"/>
        <v>0</v>
      </c>
      <c r="AR1119" s="165">
        <f t="shared" si="448"/>
        <v>0</v>
      </c>
      <c r="AS1119" s="387">
        <f t="shared" ref="AS1119:AS1182" si="449">SUM(E1119:AR1119)</f>
        <v>0</v>
      </c>
    </row>
    <row r="1120" spans="2:46" hidden="1" outlineLevel="2">
      <c r="B1120" s="66">
        <v>6</v>
      </c>
      <c r="D1120" s="338">
        <v>0</v>
      </c>
      <c r="E1120" s="165">
        <f t="shared" si="445"/>
        <v>0</v>
      </c>
      <c r="F1120" s="165">
        <f t="shared" si="445"/>
        <v>0</v>
      </c>
      <c r="G1120" s="165">
        <f t="shared" si="445"/>
        <v>0</v>
      </c>
      <c r="H1120" s="165">
        <f t="shared" si="445"/>
        <v>0</v>
      </c>
      <c r="I1120" s="165">
        <f t="shared" si="445"/>
        <v>0</v>
      </c>
      <c r="J1120" s="165">
        <f t="shared" si="445"/>
        <v>0</v>
      </c>
      <c r="K1120" s="165">
        <f t="shared" si="445"/>
        <v>0</v>
      </c>
      <c r="L1120" s="165">
        <f t="shared" si="445"/>
        <v>0</v>
      </c>
      <c r="M1120" s="165">
        <f t="shared" si="445"/>
        <v>0</v>
      </c>
      <c r="N1120" s="165">
        <f t="shared" si="445"/>
        <v>0</v>
      </c>
      <c r="O1120" s="165">
        <f t="shared" si="446"/>
        <v>0</v>
      </c>
      <c r="P1120" s="165">
        <f t="shared" si="446"/>
        <v>0</v>
      </c>
      <c r="Q1120" s="165">
        <f t="shared" si="446"/>
        <v>0</v>
      </c>
      <c r="R1120" s="165">
        <f t="shared" si="446"/>
        <v>0</v>
      </c>
      <c r="S1120" s="165">
        <f t="shared" si="446"/>
        <v>0</v>
      </c>
      <c r="T1120" s="165">
        <f t="shared" si="446"/>
        <v>0</v>
      </c>
      <c r="U1120" s="165">
        <f t="shared" si="446"/>
        <v>0</v>
      </c>
      <c r="V1120" s="165">
        <f t="shared" si="446"/>
        <v>0</v>
      </c>
      <c r="W1120" s="165">
        <f t="shared" si="446"/>
        <v>0</v>
      </c>
      <c r="X1120" s="165">
        <f t="shared" si="446"/>
        <v>0</v>
      </c>
      <c r="Y1120" s="165">
        <f t="shared" si="447"/>
        <v>0</v>
      </c>
      <c r="Z1120" s="165">
        <f t="shared" si="447"/>
        <v>0</v>
      </c>
      <c r="AA1120" s="165">
        <f t="shared" si="447"/>
        <v>0</v>
      </c>
      <c r="AB1120" s="165">
        <f t="shared" si="447"/>
        <v>0</v>
      </c>
      <c r="AC1120" s="165">
        <f t="shared" si="447"/>
        <v>0</v>
      </c>
      <c r="AD1120" s="165">
        <f t="shared" si="447"/>
        <v>0</v>
      </c>
      <c r="AE1120" s="165">
        <f t="shared" si="447"/>
        <v>0</v>
      </c>
      <c r="AF1120" s="165">
        <f t="shared" si="447"/>
        <v>0</v>
      </c>
      <c r="AG1120" s="165">
        <f t="shared" si="447"/>
        <v>0</v>
      </c>
      <c r="AH1120" s="165">
        <f t="shared" si="447"/>
        <v>0</v>
      </c>
      <c r="AI1120" s="165">
        <f t="shared" si="448"/>
        <v>0</v>
      </c>
      <c r="AJ1120" s="165">
        <f t="shared" si="448"/>
        <v>0</v>
      </c>
      <c r="AK1120" s="165">
        <f t="shared" si="448"/>
        <v>0</v>
      </c>
      <c r="AL1120" s="165">
        <f t="shared" si="448"/>
        <v>0</v>
      </c>
      <c r="AM1120" s="165">
        <f t="shared" si="448"/>
        <v>0</v>
      </c>
      <c r="AN1120" s="165">
        <f t="shared" si="448"/>
        <v>0</v>
      </c>
      <c r="AO1120" s="165">
        <f t="shared" si="448"/>
        <v>0</v>
      </c>
      <c r="AP1120" s="165">
        <f t="shared" si="448"/>
        <v>0</v>
      </c>
      <c r="AQ1120" s="165">
        <f t="shared" si="448"/>
        <v>0</v>
      </c>
      <c r="AR1120" s="165">
        <f t="shared" si="448"/>
        <v>0</v>
      </c>
      <c r="AS1120" s="387">
        <f t="shared" si="449"/>
        <v>0</v>
      </c>
    </row>
    <row r="1121" spans="2:45" hidden="1" outlineLevel="2">
      <c r="B1121" s="66">
        <v>7</v>
      </c>
      <c r="D1121" s="338">
        <v>0</v>
      </c>
      <c r="E1121" s="165">
        <f t="shared" si="445"/>
        <v>0</v>
      </c>
      <c r="F1121" s="165">
        <f t="shared" si="445"/>
        <v>0</v>
      </c>
      <c r="G1121" s="165">
        <f t="shared" si="445"/>
        <v>0</v>
      </c>
      <c r="H1121" s="165">
        <f t="shared" si="445"/>
        <v>0</v>
      </c>
      <c r="I1121" s="165">
        <f t="shared" si="445"/>
        <v>0</v>
      </c>
      <c r="J1121" s="165">
        <f t="shared" si="445"/>
        <v>0</v>
      </c>
      <c r="K1121" s="165">
        <f t="shared" si="445"/>
        <v>0</v>
      </c>
      <c r="L1121" s="165">
        <f t="shared" si="445"/>
        <v>0</v>
      </c>
      <c r="M1121" s="165">
        <f t="shared" si="445"/>
        <v>0</v>
      </c>
      <c r="N1121" s="165">
        <f t="shared" si="445"/>
        <v>0</v>
      </c>
      <c r="O1121" s="165">
        <f t="shared" si="446"/>
        <v>0</v>
      </c>
      <c r="P1121" s="165">
        <f t="shared" si="446"/>
        <v>0</v>
      </c>
      <c r="Q1121" s="165">
        <f t="shared" si="446"/>
        <v>0</v>
      </c>
      <c r="R1121" s="165">
        <f t="shared" si="446"/>
        <v>0</v>
      </c>
      <c r="S1121" s="165">
        <f t="shared" si="446"/>
        <v>0</v>
      </c>
      <c r="T1121" s="165">
        <f t="shared" si="446"/>
        <v>0</v>
      </c>
      <c r="U1121" s="165">
        <f t="shared" si="446"/>
        <v>0</v>
      </c>
      <c r="V1121" s="165">
        <f t="shared" si="446"/>
        <v>0</v>
      </c>
      <c r="W1121" s="165">
        <f t="shared" si="446"/>
        <v>0</v>
      </c>
      <c r="X1121" s="165">
        <f t="shared" si="446"/>
        <v>0</v>
      </c>
      <c r="Y1121" s="165">
        <f t="shared" si="447"/>
        <v>0</v>
      </c>
      <c r="Z1121" s="165">
        <f t="shared" si="447"/>
        <v>0</v>
      </c>
      <c r="AA1121" s="165">
        <f t="shared" si="447"/>
        <v>0</v>
      </c>
      <c r="AB1121" s="165">
        <f t="shared" si="447"/>
        <v>0</v>
      </c>
      <c r="AC1121" s="165">
        <f t="shared" si="447"/>
        <v>0</v>
      </c>
      <c r="AD1121" s="165">
        <f t="shared" si="447"/>
        <v>0</v>
      </c>
      <c r="AE1121" s="165">
        <f t="shared" si="447"/>
        <v>0</v>
      </c>
      <c r="AF1121" s="165">
        <f t="shared" si="447"/>
        <v>0</v>
      </c>
      <c r="AG1121" s="165">
        <f t="shared" si="447"/>
        <v>0</v>
      </c>
      <c r="AH1121" s="165">
        <f t="shared" si="447"/>
        <v>0</v>
      </c>
      <c r="AI1121" s="165">
        <f t="shared" si="448"/>
        <v>0</v>
      </c>
      <c r="AJ1121" s="165">
        <f t="shared" si="448"/>
        <v>0</v>
      </c>
      <c r="AK1121" s="165">
        <f t="shared" si="448"/>
        <v>0</v>
      </c>
      <c r="AL1121" s="165">
        <f t="shared" si="448"/>
        <v>0</v>
      </c>
      <c r="AM1121" s="165">
        <f t="shared" si="448"/>
        <v>0</v>
      </c>
      <c r="AN1121" s="165">
        <f t="shared" si="448"/>
        <v>0</v>
      </c>
      <c r="AO1121" s="165">
        <f t="shared" si="448"/>
        <v>0</v>
      </c>
      <c r="AP1121" s="165">
        <f t="shared" si="448"/>
        <v>0</v>
      </c>
      <c r="AQ1121" s="165">
        <f t="shared" si="448"/>
        <v>0</v>
      </c>
      <c r="AR1121" s="165">
        <f t="shared" si="448"/>
        <v>0</v>
      </c>
      <c r="AS1121" s="387">
        <f t="shared" si="449"/>
        <v>0</v>
      </c>
    </row>
    <row r="1122" spans="2:45" hidden="1" outlineLevel="2">
      <c r="B1122" s="66">
        <v>8</v>
      </c>
      <c r="D1122" s="338">
        <v>0</v>
      </c>
      <c r="E1122" s="165">
        <f t="shared" si="445"/>
        <v>0</v>
      </c>
      <c r="F1122" s="165">
        <f t="shared" si="445"/>
        <v>0</v>
      </c>
      <c r="G1122" s="165">
        <f t="shared" si="445"/>
        <v>0</v>
      </c>
      <c r="H1122" s="165">
        <f t="shared" si="445"/>
        <v>0</v>
      </c>
      <c r="I1122" s="165">
        <f t="shared" si="445"/>
        <v>0</v>
      </c>
      <c r="J1122" s="165">
        <f t="shared" si="445"/>
        <v>0</v>
      </c>
      <c r="K1122" s="165">
        <f t="shared" si="445"/>
        <v>0</v>
      </c>
      <c r="L1122" s="165">
        <f t="shared" si="445"/>
        <v>0</v>
      </c>
      <c r="M1122" s="165">
        <f t="shared" si="445"/>
        <v>0</v>
      </c>
      <c r="N1122" s="165">
        <f t="shared" si="445"/>
        <v>0</v>
      </c>
      <c r="O1122" s="165">
        <f t="shared" si="446"/>
        <v>0</v>
      </c>
      <c r="P1122" s="165">
        <f t="shared" si="446"/>
        <v>0</v>
      </c>
      <c r="Q1122" s="165">
        <f t="shared" si="446"/>
        <v>0</v>
      </c>
      <c r="R1122" s="165">
        <f t="shared" si="446"/>
        <v>0</v>
      </c>
      <c r="S1122" s="165">
        <f t="shared" si="446"/>
        <v>0</v>
      </c>
      <c r="T1122" s="165">
        <f t="shared" si="446"/>
        <v>0</v>
      </c>
      <c r="U1122" s="165">
        <f t="shared" si="446"/>
        <v>0</v>
      </c>
      <c r="V1122" s="165">
        <f t="shared" si="446"/>
        <v>0</v>
      </c>
      <c r="W1122" s="165">
        <f t="shared" si="446"/>
        <v>0</v>
      </c>
      <c r="X1122" s="165">
        <f t="shared" si="446"/>
        <v>0</v>
      </c>
      <c r="Y1122" s="165">
        <f t="shared" si="447"/>
        <v>0</v>
      </c>
      <c r="Z1122" s="165">
        <f t="shared" si="447"/>
        <v>0</v>
      </c>
      <c r="AA1122" s="165">
        <f t="shared" si="447"/>
        <v>0</v>
      </c>
      <c r="AB1122" s="165">
        <f t="shared" si="447"/>
        <v>0</v>
      </c>
      <c r="AC1122" s="165">
        <f t="shared" si="447"/>
        <v>0</v>
      </c>
      <c r="AD1122" s="165">
        <f t="shared" si="447"/>
        <v>0</v>
      </c>
      <c r="AE1122" s="165">
        <f t="shared" si="447"/>
        <v>0</v>
      </c>
      <c r="AF1122" s="165">
        <f t="shared" si="447"/>
        <v>0</v>
      </c>
      <c r="AG1122" s="165">
        <f t="shared" si="447"/>
        <v>0</v>
      </c>
      <c r="AH1122" s="165">
        <f t="shared" si="447"/>
        <v>0</v>
      </c>
      <c r="AI1122" s="165">
        <f t="shared" si="448"/>
        <v>0</v>
      </c>
      <c r="AJ1122" s="165">
        <f t="shared" si="448"/>
        <v>0</v>
      </c>
      <c r="AK1122" s="165">
        <f t="shared" si="448"/>
        <v>0</v>
      </c>
      <c r="AL1122" s="165">
        <f t="shared" si="448"/>
        <v>0</v>
      </c>
      <c r="AM1122" s="165">
        <f t="shared" si="448"/>
        <v>0</v>
      </c>
      <c r="AN1122" s="165">
        <f t="shared" si="448"/>
        <v>0</v>
      </c>
      <c r="AO1122" s="165">
        <f t="shared" si="448"/>
        <v>0</v>
      </c>
      <c r="AP1122" s="165">
        <f t="shared" si="448"/>
        <v>0</v>
      </c>
      <c r="AQ1122" s="165">
        <f t="shared" si="448"/>
        <v>0</v>
      </c>
      <c r="AR1122" s="165">
        <f t="shared" si="448"/>
        <v>0</v>
      </c>
      <c r="AS1122" s="387">
        <f t="shared" si="449"/>
        <v>0</v>
      </c>
    </row>
    <row r="1123" spans="2:45" hidden="1" outlineLevel="2">
      <c r="B1123" s="66">
        <v>9</v>
      </c>
      <c r="D1123" s="338">
        <v>0</v>
      </c>
      <c r="E1123" s="165">
        <f t="shared" si="445"/>
        <v>0</v>
      </c>
      <c r="F1123" s="165">
        <f t="shared" si="445"/>
        <v>0</v>
      </c>
      <c r="G1123" s="165">
        <f t="shared" si="445"/>
        <v>0</v>
      </c>
      <c r="H1123" s="165">
        <f t="shared" si="445"/>
        <v>0</v>
      </c>
      <c r="I1123" s="165">
        <f t="shared" si="445"/>
        <v>0</v>
      </c>
      <c r="J1123" s="165">
        <f t="shared" si="445"/>
        <v>0</v>
      </c>
      <c r="K1123" s="165">
        <f t="shared" si="445"/>
        <v>0</v>
      </c>
      <c r="L1123" s="165">
        <f t="shared" si="445"/>
        <v>0</v>
      </c>
      <c r="M1123" s="165">
        <f t="shared" si="445"/>
        <v>0</v>
      </c>
      <c r="N1123" s="165">
        <f t="shared" si="445"/>
        <v>0</v>
      </c>
      <c r="O1123" s="165">
        <f t="shared" si="446"/>
        <v>0</v>
      </c>
      <c r="P1123" s="165">
        <f t="shared" si="446"/>
        <v>0</v>
      </c>
      <c r="Q1123" s="165">
        <f t="shared" si="446"/>
        <v>0</v>
      </c>
      <c r="R1123" s="165">
        <f t="shared" si="446"/>
        <v>0</v>
      </c>
      <c r="S1123" s="165">
        <f t="shared" si="446"/>
        <v>0</v>
      </c>
      <c r="T1123" s="165">
        <f t="shared" si="446"/>
        <v>0</v>
      </c>
      <c r="U1123" s="165">
        <f t="shared" si="446"/>
        <v>0</v>
      </c>
      <c r="V1123" s="165">
        <f t="shared" si="446"/>
        <v>0</v>
      </c>
      <c r="W1123" s="165">
        <f t="shared" si="446"/>
        <v>0</v>
      </c>
      <c r="X1123" s="165">
        <f t="shared" si="446"/>
        <v>0</v>
      </c>
      <c r="Y1123" s="165">
        <f t="shared" si="447"/>
        <v>0</v>
      </c>
      <c r="Z1123" s="165">
        <f t="shared" si="447"/>
        <v>0</v>
      </c>
      <c r="AA1123" s="165">
        <f t="shared" si="447"/>
        <v>0</v>
      </c>
      <c r="AB1123" s="165">
        <f t="shared" si="447"/>
        <v>0</v>
      </c>
      <c r="AC1123" s="165">
        <f t="shared" si="447"/>
        <v>0</v>
      </c>
      <c r="AD1123" s="165">
        <f t="shared" si="447"/>
        <v>0</v>
      </c>
      <c r="AE1123" s="165">
        <f t="shared" si="447"/>
        <v>0</v>
      </c>
      <c r="AF1123" s="165">
        <f t="shared" si="447"/>
        <v>0</v>
      </c>
      <c r="AG1123" s="165">
        <f t="shared" si="447"/>
        <v>0</v>
      </c>
      <c r="AH1123" s="165">
        <f t="shared" si="447"/>
        <v>0</v>
      </c>
      <c r="AI1123" s="165">
        <f t="shared" si="448"/>
        <v>0</v>
      </c>
      <c r="AJ1123" s="165">
        <f t="shared" si="448"/>
        <v>0</v>
      </c>
      <c r="AK1123" s="165">
        <f t="shared" si="448"/>
        <v>0</v>
      </c>
      <c r="AL1123" s="165">
        <f t="shared" si="448"/>
        <v>0</v>
      </c>
      <c r="AM1123" s="165">
        <f t="shared" si="448"/>
        <v>0</v>
      </c>
      <c r="AN1123" s="165">
        <f t="shared" si="448"/>
        <v>0</v>
      </c>
      <c r="AO1123" s="165">
        <f t="shared" si="448"/>
        <v>0</v>
      </c>
      <c r="AP1123" s="165">
        <f t="shared" si="448"/>
        <v>0</v>
      </c>
      <c r="AQ1123" s="165">
        <f t="shared" si="448"/>
        <v>0</v>
      </c>
      <c r="AR1123" s="165">
        <f t="shared" si="448"/>
        <v>0</v>
      </c>
      <c r="AS1123" s="387">
        <f t="shared" si="449"/>
        <v>0</v>
      </c>
    </row>
    <row r="1124" spans="2:45" hidden="1" outlineLevel="2">
      <c r="B1124" s="66">
        <v>10</v>
      </c>
      <c r="D1124" s="338">
        <v>0</v>
      </c>
      <c r="E1124" s="165">
        <f t="shared" si="445"/>
        <v>0</v>
      </c>
      <c r="F1124" s="165">
        <f t="shared" si="445"/>
        <v>0</v>
      </c>
      <c r="G1124" s="165">
        <f t="shared" si="445"/>
        <v>0</v>
      </c>
      <c r="H1124" s="165">
        <f t="shared" si="445"/>
        <v>0</v>
      </c>
      <c r="I1124" s="165">
        <f t="shared" si="445"/>
        <v>0</v>
      </c>
      <c r="J1124" s="165">
        <f t="shared" si="445"/>
        <v>0</v>
      </c>
      <c r="K1124" s="165">
        <f t="shared" si="445"/>
        <v>0</v>
      </c>
      <c r="L1124" s="165">
        <f t="shared" si="445"/>
        <v>0</v>
      </c>
      <c r="M1124" s="165">
        <f t="shared" si="445"/>
        <v>0</v>
      </c>
      <c r="N1124" s="165">
        <f t="shared" si="445"/>
        <v>0</v>
      </c>
      <c r="O1124" s="165">
        <f t="shared" si="446"/>
        <v>0</v>
      </c>
      <c r="P1124" s="165">
        <f t="shared" si="446"/>
        <v>0</v>
      </c>
      <c r="Q1124" s="165">
        <f t="shared" si="446"/>
        <v>0</v>
      </c>
      <c r="R1124" s="165">
        <f t="shared" si="446"/>
        <v>0</v>
      </c>
      <c r="S1124" s="165">
        <f t="shared" si="446"/>
        <v>0</v>
      </c>
      <c r="T1124" s="165">
        <f t="shared" si="446"/>
        <v>0</v>
      </c>
      <c r="U1124" s="165">
        <f t="shared" si="446"/>
        <v>0</v>
      </c>
      <c r="V1124" s="165">
        <f t="shared" si="446"/>
        <v>0</v>
      </c>
      <c r="W1124" s="165">
        <f t="shared" si="446"/>
        <v>0</v>
      </c>
      <c r="X1124" s="165">
        <f t="shared" si="446"/>
        <v>0</v>
      </c>
      <c r="Y1124" s="165">
        <f t="shared" si="447"/>
        <v>0</v>
      </c>
      <c r="Z1124" s="165">
        <f t="shared" si="447"/>
        <v>0</v>
      </c>
      <c r="AA1124" s="165">
        <f t="shared" si="447"/>
        <v>0</v>
      </c>
      <c r="AB1124" s="165">
        <f t="shared" si="447"/>
        <v>0</v>
      </c>
      <c r="AC1124" s="165">
        <f t="shared" si="447"/>
        <v>0</v>
      </c>
      <c r="AD1124" s="165">
        <f t="shared" si="447"/>
        <v>0</v>
      </c>
      <c r="AE1124" s="165">
        <f t="shared" si="447"/>
        <v>0</v>
      </c>
      <c r="AF1124" s="165">
        <f t="shared" si="447"/>
        <v>0</v>
      </c>
      <c r="AG1124" s="165">
        <f t="shared" si="447"/>
        <v>0</v>
      </c>
      <c r="AH1124" s="165">
        <f t="shared" si="447"/>
        <v>0</v>
      </c>
      <c r="AI1124" s="165">
        <f t="shared" si="448"/>
        <v>0</v>
      </c>
      <c r="AJ1124" s="165">
        <f t="shared" si="448"/>
        <v>0</v>
      </c>
      <c r="AK1124" s="165">
        <f t="shared" si="448"/>
        <v>0</v>
      </c>
      <c r="AL1124" s="165">
        <f t="shared" si="448"/>
        <v>0</v>
      </c>
      <c r="AM1124" s="165">
        <f t="shared" si="448"/>
        <v>0</v>
      </c>
      <c r="AN1124" s="165">
        <f t="shared" si="448"/>
        <v>0</v>
      </c>
      <c r="AO1124" s="165">
        <f t="shared" si="448"/>
        <v>0</v>
      </c>
      <c r="AP1124" s="165">
        <f t="shared" si="448"/>
        <v>0</v>
      </c>
      <c r="AQ1124" s="165">
        <f t="shared" si="448"/>
        <v>0</v>
      </c>
      <c r="AR1124" s="165">
        <f t="shared" si="448"/>
        <v>0</v>
      </c>
      <c r="AS1124" s="387">
        <f t="shared" si="449"/>
        <v>0</v>
      </c>
    </row>
    <row r="1125" spans="2:45" hidden="1" outlineLevel="2">
      <c r="B1125" s="66">
        <v>11</v>
      </c>
      <c r="D1125" s="338">
        <v>0</v>
      </c>
      <c r="E1125" s="165">
        <f t="shared" ref="E1125:N1134" si="450">IF(AND(E$2=$B1125,$B1125=$C$3),$D1125,IF(AND(E$2&gt;$B1125,E$2&lt;=$D$1114+$B1125),SLN($D1125,0,IF($C$3-$B1125&gt;=$D$1114,$D$1114,$C$3-$B1125)),0))</f>
        <v>0</v>
      </c>
      <c r="F1125" s="165">
        <f t="shared" si="450"/>
        <v>0</v>
      </c>
      <c r="G1125" s="165">
        <f t="shared" si="450"/>
        <v>0</v>
      </c>
      <c r="H1125" s="165">
        <f t="shared" si="450"/>
        <v>0</v>
      </c>
      <c r="I1125" s="165">
        <f t="shared" si="450"/>
        <v>0</v>
      </c>
      <c r="J1125" s="165">
        <f t="shared" si="450"/>
        <v>0</v>
      </c>
      <c r="K1125" s="165">
        <f t="shared" si="450"/>
        <v>0</v>
      </c>
      <c r="L1125" s="165">
        <f t="shared" si="450"/>
        <v>0</v>
      </c>
      <c r="M1125" s="165">
        <f t="shared" si="450"/>
        <v>0</v>
      </c>
      <c r="N1125" s="165">
        <f t="shared" si="450"/>
        <v>0</v>
      </c>
      <c r="O1125" s="165">
        <f t="shared" ref="O1125:X1134" si="451">IF(AND(O$2=$B1125,$B1125=$C$3),$D1125,IF(AND(O$2&gt;$B1125,O$2&lt;=$D$1114+$B1125),SLN($D1125,0,IF($C$3-$B1125&gt;=$D$1114,$D$1114,$C$3-$B1125)),0))</f>
        <v>0</v>
      </c>
      <c r="P1125" s="165">
        <f t="shared" si="451"/>
        <v>0</v>
      </c>
      <c r="Q1125" s="165">
        <f t="shared" si="451"/>
        <v>0</v>
      </c>
      <c r="R1125" s="165">
        <f t="shared" si="451"/>
        <v>0</v>
      </c>
      <c r="S1125" s="165">
        <f t="shared" si="451"/>
        <v>0</v>
      </c>
      <c r="T1125" s="165">
        <f t="shared" si="451"/>
        <v>0</v>
      </c>
      <c r="U1125" s="165">
        <f t="shared" si="451"/>
        <v>0</v>
      </c>
      <c r="V1125" s="165">
        <f t="shared" si="451"/>
        <v>0</v>
      </c>
      <c r="W1125" s="165">
        <f t="shared" si="451"/>
        <v>0</v>
      </c>
      <c r="X1125" s="165">
        <f t="shared" si="451"/>
        <v>0</v>
      </c>
      <c r="Y1125" s="165">
        <f t="shared" ref="Y1125:AH1134" si="452">IF(AND(Y$2=$B1125,$B1125=$C$3),$D1125,IF(AND(Y$2&gt;$B1125,Y$2&lt;=$D$1114+$B1125),SLN($D1125,0,IF($C$3-$B1125&gt;=$D$1114,$D$1114,$C$3-$B1125)),0))</f>
        <v>0</v>
      </c>
      <c r="Z1125" s="165">
        <f t="shared" si="452"/>
        <v>0</v>
      </c>
      <c r="AA1125" s="165">
        <f t="shared" si="452"/>
        <v>0</v>
      </c>
      <c r="AB1125" s="165">
        <f t="shared" si="452"/>
        <v>0</v>
      </c>
      <c r="AC1125" s="165">
        <f t="shared" si="452"/>
        <v>0</v>
      </c>
      <c r="AD1125" s="165">
        <f t="shared" si="452"/>
        <v>0</v>
      </c>
      <c r="AE1125" s="165">
        <f t="shared" si="452"/>
        <v>0</v>
      </c>
      <c r="AF1125" s="165">
        <f t="shared" si="452"/>
        <v>0</v>
      </c>
      <c r="AG1125" s="165">
        <f t="shared" si="452"/>
        <v>0</v>
      </c>
      <c r="AH1125" s="165">
        <f t="shared" si="452"/>
        <v>0</v>
      </c>
      <c r="AI1125" s="165">
        <f t="shared" ref="AI1125:AR1134" si="453">IF(AND(AI$2=$B1125,$B1125=$C$3),$D1125,IF(AND(AI$2&gt;$B1125,AI$2&lt;=$D$1114+$B1125),SLN($D1125,0,IF($C$3-$B1125&gt;=$D$1114,$D$1114,$C$3-$B1125)),0))</f>
        <v>0</v>
      </c>
      <c r="AJ1125" s="165">
        <f t="shared" si="453"/>
        <v>0</v>
      </c>
      <c r="AK1125" s="165">
        <f t="shared" si="453"/>
        <v>0</v>
      </c>
      <c r="AL1125" s="165">
        <f t="shared" si="453"/>
        <v>0</v>
      </c>
      <c r="AM1125" s="165">
        <f t="shared" si="453"/>
        <v>0</v>
      </c>
      <c r="AN1125" s="165">
        <f t="shared" si="453"/>
        <v>0</v>
      </c>
      <c r="AO1125" s="165">
        <f t="shared" si="453"/>
        <v>0</v>
      </c>
      <c r="AP1125" s="165">
        <f t="shared" si="453"/>
        <v>0</v>
      </c>
      <c r="AQ1125" s="165">
        <f t="shared" si="453"/>
        <v>0</v>
      </c>
      <c r="AR1125" s="165">
        <f t="shared" si="453"/>
        <v>0</v>
      </c>
      <c r="AS1125" s="387">
        <f t="shared" si="449"/>
        <v>0</v>
      </c>
    </row>
    <row r="1126" spans="2:45" hidden="1" outlineLevel="2">
      <c r="B1126" s="66">
        <v>12</v>
      </c>
      <c r="D1126" s="338">
        <v>0</v>
      </c>
      <c r="E1126" s="165">
        <f t="shared" si="450"/>
        <v>0</v>
      </c>
      <c r="F1126" s="165">
        <f t="shared" si="450"/>
        <v>0</v>
      </c>
      <c r="G1126" s="165">
        <f t="shared" si="450"/>
        <v>0</v>
      </c>
      <c r="H1126" s="165">
        <f t="shared" si="450"/>
        <v>0</v>
      </c>
      <c r="I1126" s="165">
        <f t="shared" si="450"/>
        <v>0</v>
      </c>
      <c r="J1126" s="165">
        <f t="shared" si="450"/>
        <v>0</v>
      </c>
      <c r="K1126" s="165">
        <f t="shared" si="450"/>
        <v>0</v>
      </c>
      <c r="L1126" s="165">
        <f t="shared" si="450"/>
        <v>0</v>
      </c>
      <c r="M1126" s="165">
        <f t="shared" si="450"/>
        <v>0</v>
      </c>
      <c r="N1126" s="165">
        <f t="shared" si="450"/>
        <v>0</v>
      </c>
      <c r="O1126" s="165">
        <f t="shared" si="451"/>
        <v>0</v>
      </c>
      <c r="P1126" s="165">
        <f t="shared" si="451"/>
        <v>0</v>
      </c>
      <c r="Q1126" s="165">
        <f t="shared" si="451"/>
        <v>0</v>
      </c>
      <c r="R1126" s="165">
        <f t="shared" si="451"/>
        <v>0</v>
      </c>
      <c r="S1126" s="165">
        <f t="shared" si="451"/>
        <v>0</v>
      </c>
      <c r="T1126" s="165">
        <f t="shared" si="451"/>
        <v>0</v>
      </c>
      <c r="U1126" s="165">
        <f t="shared" si="451"/>
        <v>0</v>
      </c>
      <c r="V1126" s="165">
        <f t="shared" si="451"/>
        <v>0</v>
      </c>
      <c r="W1126" s="165">
        <f t="shared" si="451"/>
        <v>0</v>
      </c>
      <c r="X1126" s="165">
        <f t="shared" si="451"/>
        <v>0</v>
      </c>
      <c r="Y1126" s="165">
        <f t="shared" si="452"/>
        <v>0</v>
      </c>
      <c r="Z1126" s="165">
        <f t="shared" si="452"/>
        <v>0</v>
      </c>
      <c r="AA1126" s="165">
        <f t="shared" si="452"/>
        <v>0</v>
      </c>
      <c r="AB1126" s="165">
        <f t="shared" si="452"/>
        <v>0</v>
      </c>
      <c r="AC1126" s="165">
        <f t="shared" si="452"/>
        <v>0</v>
      </c>
      <c r="AD1126" s="165">
        <f t="shared" si="452"/>
        <v>0</v>
      </c>
      <c r="AE1126" s="165">
        <f t="shared" si="452"/>
        <v>0</v>
      </c>
      <c r="AF1126" s="165">
        <f t="shared" si="452"/>
        <v>0</v>
      </c>
      <c r="AG1126" s="165">
        <f t="shared" si="452"/>
        <v>0</v>
      </c>
      <c r="AH1126" s="165">
        <f t="shared" si="452"/>
        <v>0</v>
      </c>
      <c r="AI1126" s="165">
        <f t="shared" si="453"/>
        <v>0</v>
      </c>
      <c r="AJ1126" s="165">
        <f t="shared" si="453"/>
        <v>0</v>
      </c>
      <c r="AK1126" s="165">
        <f t="shared" si="453"/>
        <v>0</v>
      </c>
      <c r="AL1126" s="165">
        <f t="shared" si="453"/>
        <v>0</v>
      </c>
      <c r="AM1126" s="165">
        <f t="shared" si="453"/>
        <v>0</v>
      </c>
      <c r="AN1126" s="165">
        <f t="shared" si="453"/>
        <v>0</v>
      </c>
      <c r="AO1126" s="165">
        <f t="shared" si="453"/>
        <v>0</v>
      </c>
      <c r="AP1126" s="165">
        <f t="shared" si="453"/>
        <v>0</v>
      </c>
      <c r="AQ1126" s="165">
        <f t="shared" si="453"/>
        <v>0</v>
      </c>
      <c r="AR1126" s="165">
        <f t="shared" si="453"/>
        <v>0</v>
      </c>
      <c r="AS1126" s="387">
        <f t="shared" si="449"/>
        <v>0</v>
      </c>
    </row>
    <row r="1127" spans="2:45" hidden="1" outlineLevel="2">
      <c r="B1127" s="66">
        <v>13</v>
      </c>
      <c r="D1127" s="338">
        <v>0</v>
      </c>
      <c r="E1127" s="165">
        <f t="shared" si="450"/>
        <v>0</v>
      </c>
      <c r="F1127" s="165">
        <f t="shared" si="450"/>
        <v>0</v>
      </c>
      <c r="G1127" s="165">
        <f t="shared" si="450"/>
        <v>0</v>
      </c>
      <c r="H1127" s="165">
        <f t="shared" si="450"/>
        <v>0</v>
      </c>
      <c r="I1127" s="165">
        <f t="shared" si="450"/>
        <v>0</v>
      </c>
      <c r="J1127" s="165">
        <f t="shared" si="450"/>
        <v>0</v>
      </c>
      <c r="K1127" s="165">
        <f t="shared" si="450"/>
        <v>0</v>
      </c>
      <c r="L1127" s="165">
        <f t="shared" si="450"/>
        <v>0</v>
      </c>
      <c r="M1127" s="165">
        <f t="shared" si="450"/>
        <v>0</v>
      </c>
      <c r="N1127" s="165">
        <f t="shared" si="450"/>
        <v>0</v>
      </c>
      <c r="O1127" s="165">
        <f t="shared" si="451"/>
        <v>0</v>
      </c>
      <c r="P1127" s="165">
        <f t="shared" si="451"/>
        <v>0</v>
      </c>
      <c r="Q1127" s="165">
        <f t="shared" si="451"/>
        <v>0</v>
      </c>
      <c r="R1127" s="165">
        <f t="shared" si="451"/>
        <v>0</v>
      </c>
      <c r="S1127" s="165">
        <f t="shared" si="451"/>
        <v>0</v>
      </c>
      <c r="T1127" s="165">
        <f t="shared" si="451"/>
        <v>0</v>
      </c>
      <c r="U1127" s="165">
        <f t="shared" si="451"/>
        <v>0</v>
      </c>
      <c r="V1127" s="165">
        <f t="shared" si="451"/>
        <v>0</v>
      </c>
      <c r="W1127" s="165">
        <f t="shared" si="451"/>
        <v>0</v>
      </c>
      <c r="X1127" s="165">
        <f t="shared" si="451"/>
        <v>0</v>
      </c>
      <c r="Y1127" s="165">
        <f t="shared" si="452"/>
        <v>0</v>
      </c>
      <c r="Z1127" s="165">
        <f t="shared" si="452"/>
        <v>0</v>
      </c>
      <c r="AA1127" s="165">
        <f t="shared" si="452"/>
        <v>0</v>
      </c>
      <c r="AB1127" s="165">
        <f t="shared" si="452"/>
        <v>0</v>
      </c>
      <c r="AC1127" s="165">
        <f t="shared" si="452"/>
        <v>0</v>
      </c>
      <c r="AD1127" s="165">
        <f t="shared" si="452"/>
        <v>0</v>
      </c>
      <c r="AE1127" s="165">
        <f t="shared" si="452"/>
        <v>0</v>
      </c>
      <c r="AF1127" s="165">
        <f t="shared" si="452"/>
        <v>0</v>
      </c>
      <c r="AG1127" s="165">
        <f t="shared" si="452"/>
        <v>0</v>
      </c>
      <c r="AH1127" s="165">
        <f t="shared" si="452"/>
        <v>0</v>
      </c>
      <c r="AI1127" s="165">
        <f t="shared" si="453"/>
        <v>0</v>
      </c>
      <c r="AJ1127" s="165">
        <f t="shared" si="453"/>
        <v>0</v>
      </c>
      <c r="AK1127" s="165">
        <f t="shared" si="453"/>
        <v>0</v>
      </c>
      <c r="AL1127" s="165">
        <f t="shared" si="453"/>
        <v>0</v>
      </c>
      <c r="AM1127" s="165">
        <f t="shared" si="453"/>
        <v>0</v>
      </c>
      <c r="AN1127" s="165">
        <f t="shared" si="453"/>
        <v>0</v>
      </c>
      <c r="AO1127" s="165">
        <f t="shared" si="453"/>
        <v>0</v>
      </c>
      <c r="AP1127" s="165">
        <f t="shared" si="453"/>
        <v>0</v>
      </c>
      <c r="AQ1127" s="165">
        <f t="shared" si="453"/>
        <v>0</v>
      </c>
      <c r="AR1127" s="165">
        <f t="shared" si="453"/>
        <v>0</v>
      </c>
      <c r="AS1127" s="387">
        <f t="shared" si="449"/>
        <v>0</v>
      </c>
    </row>
    <row r="1128" spans="2:45" hidden="1" outlineLevel="2">
      <c r="B1128" s="66">
        <v>14</v>
      </c>
      <c r="D1128" s="338">
        <v>0</v>
      </c>
      <c r="E1128" s="165">
        <f t="shared" si="450"/>
        <v>0</v>
      </c>
      <c r="F1128" s="165">
        <f t="shared" si="450"/>
        <v>0</v>
      </c>
      <c r="G1128" s="165">
        <f t="shared" si="450"/>
        <v>0</v>
      </c>
      <c r="H1128" s="165">
        <f t="shared" si="450"/>
        <v>0</v>
      </c>
      <c r="I1128" s="165">
        <f t="shared" si="450"/>
        <v>0</v>
      </c>
      <c r="J1128" s="165">
        <f t="shared" si="450"/>
        <v>0</v>
      </c>
      <c r="K1128" s="165">
        <f t="shared" si="450"/>
        <v>0</v>
      </c>
      <c r="L1128" s="165">
        <f t="shared" si="450"/>
        <v>0</v>
      </c>
      <c r="M1128" s="165">
        <f t="shared" si="450"/>
        <v>0</v>
      </c>
      <c r="N1128" s="165">
        <f t="shared" si="450"/>
        <v>0</v>
      </c>
      <c r="O1128" s="165">
        <f t="shared" si="451"/>
        <v>0</v>
      </c>
      <c r="P1128" s="165">
        <f t="shared" si="451"/>
        <v>0</v>
      </c>
      <c r="Q1128" s="165">
        <f t="shared" si="451"/>
        <v>0</v>
      </c>
      <c r="R1128" s="165">
        <f t="shared" si="451"/>
        <v>0</v>
      </c>
      <c r="S1128" s="165">
        <f t="shared" si="451"/>
        <v>0</v>
      </c>
      <c r="T1128" s="165">
        <f t="shared" si="451"/>
        <v>0</v>
      </c>
      <c r="U1128" s="165">
        <f t="shared" si="451"/>
        <v>0</v>
      </c>
      <c r="V1128" s="165">
        <f t="shared" si="451"/>
        <v>0</v>
      </c>
      <c r="W1128" s="165">
        <f t="shared" si="451"/>
        <v>0</v>
      </c>
      <c r="X1128" s="165">
        <f t="shared" si="451"/>
        <v>0</v>
      </c>
      <c r="Y1128" s="165">
        <f t="shared" si="452"/>
        <v>0</v>
      </c>
      <c r="Z1128" s="165">
        <f t="shared" si="452"/>
        <v>0</v>
      </c>
      <c r="AA1128" s="165">
        <f t="shared" si="452"/>
        <v>0</v>
      </c>
      <c r="AB1128" s="165">
        <f t="shared" si="452"/>
        <v>0</v>
      </c>
      <c r="AC1128" s="165">
        <f t="shared" si="452"/>
        <v>0</v>
      </c>
      <c r="AD1128" s="165">
        <f t="shared" si="452"/>
        <v>0</v>
      </c>
      <c r="AE1128" s="165">
        <f t="shared" si="452"/>
        <v>0</v>
      </c>
      <c r="AF1128" s="165">
        <f t="shared" si="452"/>
        <v>0</v>
      </c>
      <c r="AG1128" s="165">
        <f t="shared" si="452"/>
        <v>0</v>
      </c>
      <c r="AH1128" s="165">
        <f t="shared" si="452"/>
        <v>0</v>
      </c>
      <c r="AI1128" s="165">
        <f t="shared" si="453"/>
        <v>0</v>
      </c>
      <c r="AJ1128" s="165">
        <f t="shared" si="453"/>
        <v>0</v>
      </c>
      <c r="AK1128" s="165">
        <f t="shared" si="453"/>
        <v>0</v>
      </c>
      <c r="AL1128" s="165">
        <f t="shared" si="453"/>
        <v>0</v>
      </c>
      <c r="AM1128" s="165">
        <f t="shared" si="453"/>
        <v>0</v>
      </c>
      <c r="AN1128" s="165">
        <f t="shared" si="453"/>
        <v>0</v>
      </c>
      <c r="AO1128" s="165">
        <f t="shared" si="453"/>
        <v>0</v>
      </c>
      <c r="AP1128" s="165">
        <f t="shared" si="453"/>
        <v>0</v>
      </c>
      <c r="AQ1128" s="165">
        <f t="shared" si="453"/>
        <v>0</v>
      </c>
      <c r="AR1128" s="165">
        <f t="shared" si="453"/>
        <v>0</v>
      </c>
      <c r="AS1128" s="387">
        <f t="shared" si="449"/>
        <v>0</v>
      </c>
    </row>
    <row r="1129" spans="2:45" hidden="1" outlineLevel="2">
      <c r="B1129" s="66">
        <v>15</v>
      </c>
      <c r="D1129" s="338">
        <v>0</v>
      </c>
      <c r="E1129" s="165">
        <f t="shared" si="450"/>
        <v>0</v>
      </c>
      <c r="F1129" s="165">
        <f t="shared" si="450"/>
        <v>0</v>
      </c>
      <c r="G1129" s="165">
        <f t="shared" si="450"/>
        <v>0</v>
      </c>
      <c r="H1129" s="165">
        <f t="shared" si="450"/>
        <v>0</v>
      </c>
      <c r="I1129" s="165">
        <f t="shared" si="450"/>
        <v>0</v>
      </c>
      <c r="J1129" s="165">
        <f t="shared" si="450"/>
        <v>0</v>
      </c>
      <c r="K1129" s="165">
        <f t="shared" si="450"/>
        <v>0</v>
      </c>
      <c r="L1129" s="165">
        <f t="shared" si="450"/>
        <v>0</v>
      </c>
      <c r="M1129" s="165">
        <f t="shared" si="450"/>
        <v>0</v>
      </c>
      <c r="N1129" s="165">
        <f t="shared" si="450"/>
        <v>0</v>
      </c>
      <c r="O1129" s="165">
        <f t="shared" si="451"/>
        <v>0</v>
      </c>
      <c r="P1129" s="165">
        <f t="shared" si="451"/>
        <v>0</v>
      </c>
      <c r="Q1129" s="165">
        <f t="shared" si="451"/>
        <v>0</v>
      </c>
      <c r="R1129" s="165">
        <f t="shared" si="451"/>
        <v>0</v>
      </c>
      <c r="S1129" s="165">
        <f t="shared" si="451"/>
        <v>0</v>
      </c>
      <c r="T1129" s="165">
        <f t="shared" si="451"/>
        <v>0</v>
      </c>
      <c r="U1129" s="165">
        <f t="shared" si="451"/>
        <v>0</v>
      </c>
      <c r="V1129" s="165">
        <f t="shared" si="451"/>
        <v>0</v>
      </c>
      <c r="W1129" s="165">
        <f t="shared" si="451"/>
        <v>0</v>
      </c>
      <c r="X1129" s="165">
        <f t="shared" si="451"/>
        <v>0</v>
      </c>
      <c r="Y1129" s="165">
        <f t="shared" si="452"/>
        <v>0</v>
      </c>
      <c r="Z1129" s="165">
        <f t="shared" si="452"/>
        <v>0</v>
      </c>
      <c r="AA1129" s="165">
        <f t="shared" si="452"/>
        <v>0</v>
      </c>
      <c r="AB1129" s="165">
        <f t="shared" si="452"/>
        <v>0</v>
      </c>
      <c r="AC1129" s="165">
        <f t="shared" si="452"/>
        <v>0</v>
      </c>
      <c r="AD1129" s="165">
        <f t="shared" si="452"/>
        <v>0</v>
      </c>
      <c r="AE1129" s="165">
        <f t="shared" si="452"/>
        <v>0</v>
      </c>
      <c r="AF1129" s="165">
        <f t="shared" si="452"/>
        <v>0</v>
      </c>
      <c r="AG1129" s="165">
        <f t="shared" si="452"/>
        <v>0</v>
      </c>
      <c r="AH1129" s="165">
        <f t="shared" si="452"/>
        <v>0</v>
      </c>
      <c r="AI1129" s="165">
        <f t="shared" si="453"/>
        <v>0</v>
      </c>
      <c r="AJ1129" s="165">
        <f t="shared" si="453"/>
        <v>0</v>
      </c>
      <c r="AK1129" s="165">
        <f t="shared" si="453"/>
        <v>0</v>
      </c>
      <c r="AL1129" s="165">
        <f t="shared" si="453"/>
        <v>0</v>
      </c>
      <c r="AM1129" s="165">
        <f t="shared" si="453"/>
        <v>0</v>
      </c>
      <c r="AN1129" s="165">
        <f t="shared" si="453"/>
        <v>0</v>
      </c>
      <c r="AO1129" s="165">
        <f t="shared" si="453"/>
        <v>0</v>
      </c>
      <c r="AP1129" s="165">
        <f t="shared" si="453"/>
        <v>0</v>
      </c>
      <c r="AQ1129" s="165">
        <f t="shared" si="453"/>
        <v>0</v>
      </c>
      <c r="AR1129" s="165">
        <f t="shared" si="453"/>
        <v>0</v>
      </c>
      <c r="AS1129" s="387">
        <f t="shared" si="449"/>
        <v>0</v>
      </c>
    </row>
    <row r="1130" spans="2:45" hidden="1" outlineLevel="2">
      <c r="B1130" s="66">
        <v>16</v>
      </c>
      <c r="D1130" s="338">
        <v>0</v>
      </c>
      <c r="E1130" s="165">
        <f t="shared" si="450"/>
        <v>0</v>
      </c>
      <c r="F1130" s="165">
        <f t="shared" si="450"/>
        <v>0</v>
      </c>
      <c r="G1130" s="165">
        <f t="shared" si="450"/>
        <v>0</v>
      </c>
      <c r="H1130" s="165">
        <f t="shared" si="450"/>
        <v>0</v>
      </c>
      <c r="I1130" s="165">
        <f t="shared" si="450"/>
        <v>0</v>
      </c>
      <c r="J1130" s="165">
        <f t="shared" si="450"/>
        <v>0</v>
      </c>
      <c r="K1130" s="165">
        <f t="shared" si="450"/>
        <v>0</v>
      </c>
      <c r="L1130" s="165">
        <f t="shared" si="450"/>
        <v>0</v>
      </c>
      <c r="M1130" s="165">
        <f t="shared" si="450"/>
        <v>0</v>
      </c>
      <c r="N1130" s="165">
        <f t="shared" si="450"/>
        <v>0</v>
      </c>
      <c r="O1130" s="165">
        <f t="shared" si="451"/>
        <v>0</v>
      </c>
      <c r="P1130" s="165">
        <f t="shared" si="451"/>
        <v>0</v>
      </c>
      <c r="Q1130" s="165">
        <f t="shared" si="451"/>
        <v>0</v>
      </c>
      <c r="R1130" s="165">
        <f t="shared" si="451"/>
        <v>0</v>
      </c>
      <c r="S1130" s="165">
        <f t="shared" si="451"/>
        <v>0</v>
      </c>
      <c r="T1130" s="165">
        <f t="shared" si="451"/>
        <v>0</v>
      </c>
      <c r="U1130" s="165">
        <f t="shared" si="451"/>
        <v>0</v>
      </c>
      <c r="V1130" s="165">
        <f t="shared" si="451"/>
        <v>0</v>
      </c>
      <c r="W1130" s="165">
        <f t="shared" si="451"/>
        <v>0</v>
      </c>
      <c r="X1130" s="165">
        <f t="shared" si="451"/>
        <v>0</v>
      </c>
      <c r="Y1130" s="165">
        <f t="shared" si="452"/>
        <v>0</v>
      </c>
      <c r="Z1130" s="165">
        <f t="shared" si="452"/>
        <v>0</v>
      </c>
      <c r="AA1130" s="165">
        <f t="shared" si="452"/>
        <v>0</v>
      </c>
      <c r="AB1130" s="165">
        <f t="shared" si="452"/>
        <v>0</v>
      </c>
      <c r="AC1130" s="165">
        <f t="shared" si="452"/>
        <v>0</v>
      </c>
      <c r="AD1130" s="165">
        <f t="shared" si="452"/>
        <v>0</v>
      </c>
      <c r="AE1130" s="165">
        <f t="shared" si="452"/>
        <v>0</v>
      </c>
      <c r="AF1130" s="165">
        <f t="shared" si="452"/>
        <v>0</v>
      </c>
      <c r="AG1130" s="165">
        <f t="shared" si="452"/>
        <v>0</v>
      </c>
      <c r="AH1130" s="165">
        <f t="shared" si="452"/>
        <v>0</v>
      </c>
      <c r="AI1130" s="165">
        <f t="shared" si="453"/>
        <v>0</v>
      </c>
      <c r="AJ1130" s="165">
        <f t="shared" si="453"/>
        <v>0</v>
      </c>
      <c r="AK1130" s="165">
        <f t="shared" si="453"/>
        <v>0</v>
      </c>
      <c r="AL1130" s="165">
        <f t="shared" si="453"/>
        <v>0</v>
      </c>
      <c r="AM1130" s="165">
        <f t="shared" si="453"/>
        <v>0</v>
      </c>
      <c r="AN1130" s="165">
        <f t="shared" si="453"/>
        <v>0</v>
      </c>
      <c r="AO1130" s="165">
        <f t="shared" si="453"/>
        <v>0</v>
      </c>
      <c r="AP1130" s="165">
        <f t="shared" si="453"/>
        <v>0</v>
      </c>
      <c r="AQ1130" s="165">
        <f t="shared" si="453"/>
        <v>0</v>
      </c>
      <c r="AR1130" s="165">
        <f t="shared" si="453"/>
        <v>0</v>
      </c>
      <c r="AS1130" s="387">
        <f t="shared" si="449"/>
        <v>0</v>
      </c>
    </row>
    <row r="1131" spans="2:45" hidden="1" outlineLevel="2">
      <c r="B1131" s="66">
        <v>17</v>
      </c>
      <c r="D1131" s="338">
        <v>0</v>
      </c>
      <c r="E1131" s="165">
        <f t="shared" si="450"/>
        <v>0</v>
      </c>
      <c r="F1131" s="165">
        <f t="shared" si="450"/>
        <v>0</v>
      </c>
      <c r="G1131" s="165">
        <f t="shared" si="450"/>
        <v>0</v>
      </c>
      <c r="H1131" s="165">
        <f t="shared" si="450"/>
        <v>0</v>
      </c>
      <c r="I1131" s="165">
        <f t="shared" si="450"/>
        <v>0</v>
      </c>
      <c r="J1131" s="165">
        <f t="shared" si="450"/>
        <v>0</v>
      </c>
      <c r="K1131" s="165">
        <f t="shared" si="450"/>
        <v>0</v>
      </c>
      <c r="L1131" s="165">
        <f t="shared" si="450"/>
        <v>0</v>
      </c>
      <c r="M1131" s="165">
        <f t="shared" si="450"/>
        <v>0</v>
      </c>
      <c r="N1131" s="165">
        <f t="shared" si="450"/>
        <v>0</v>
      </c>
      <c r="O1131" s="165">
        <f t="shared" si="451"/>
        <v>0</v>
      </c>
      <c r="P1131" s="165">
        <f t="shared" si="451"/>
        <v>0</v>
      </c>
      <c r="Q1131" s="165">
        <f t="shared" si="451"/>
        <v>0</v>
      </c>
      <c r="R1131" s="165">
        <f t="shared" si="451"/>
        <v>0</v>
      </c>
      <c r="S1131" s="165">
        <f t="shared" si="451"/>
        <v>0</v>
      </c>
      <c r="T1131" s="165">
        <f t="shared" si="451"/>
        <v>0</v>
      </c>
      <c r="U1131" s="165">
        <f t="shared" si="451"/>
        <v>0</v>
      </c>
      <c r="V1131" s="165">
        <f t="shared" si="451"/>
        <v>0</v>
      </c>
      <c r="W1131" s="165">
        <f t="shared" si="451"/>
        <v>0</v>
      </c>
      <c r="X1131" s="165">
        <f t="shared" si="451"/>
        <v>0</v>
      </c>
      <c r="Y1131" s="165">
        <f t="shared" si="452"/>
        <v>0</v>
      </c>
      <c r="Z1131" s="165">
        <f t="shared" si="452"/>
        <v>0</v>
      </c>
      <c r="AA1131" s="165">
        <f t="shared" si="452"/>
        <v>0</v>
      </c>
      <c r="AB1131" s="165">
        <f t="shared" si="452"/>
        <v>0</v>
      </c>
      <c r="AC1131" s="165">
        <f t="shared" si="452"/>
        <v>0</v>
      </c>
      <c r="AD1131" s="165">
        <f t="shared" si="452"/>
        <v>0</v>
      </c>
      <c r="AE1131" s="165">
        <f t="shared" si="452"/>
        <v>0</v>
      </c>
      <c r="AF1131" s="165">
        <f t="shared" si="452"/>
        <v>0</v>
      </c>
      <c r="AG1131" s="165">
        <f t="shared" si="452"/>
        <v>0</v>
      </c>
      <c r="AH1131" s="165">
        <f t="shared" si="452"/>
        <v>0</v>
      </c>
      <c r="AI1131" s="165">
        <f t="shared" si="453"/>
        <v>0</v>
      </c>
      <c r="AJ1131" s="165">
        <f t="shared" si="453"/>
        <v>0</v>
      </c>
      <c r="AK1131" s="165">
        <f t="shared" si="453"/>
        <v>0</v>
      </c>
      <c r="AL1131" s="165">
        <f t="shared" si="453"/>
        <v>0</v>
      </c>
      <c r="AM1131" s="165">
        <f t="shared" si="453"/>
        <v>0</v>
      </c>
      <c r="AN1131" s="165">
        <f t="shared" si="453"/>
        <v>0</v>
      </c>
      <c r="AO1131" s="165">
        <f t="shared" si="453"/>
        <v>0</v>
      </c>
      <c r="AP1131" s="165">
        <f t="shared" si="453"/>
        <v>0</v>
      </c>
      <c r="AQ1131" s="165">
        <f t="shared" si="453"/>
        <v>0</v>
      </c>
      <c r="AR1131" s="165">
        <f t="shared" si="453"/>
        <v>0</v>
      </c>
      <c r="AS1131" s="387">
        <f t="shared" si="449"/>
        <v>0</v>
      </c>
    </row>
    <row r="1132" spans="2:45" hidden="1" outlineLevel="2">
      <c r="B1132" s="66">
        <v>18</v>
      </c>
      <c r="D1132" s="338">
        <v>0</v>
      </c>
      <c r="E1132" s="165">
        <f t="shared" si="450"/>
        <v>0</v>
      </c>
      <c r="F1132" s="165">
        <f t="shared" si="450"/>
        <v>0</v>
      </c>
      <c r="G1132" s="165">
        <f t="shared" si="450"/>
        <v>0</v>
      </c>
      <c r="H1132" s="165">
        <f t="shared" si="450"/>
        <v>0</v>
      </c>
      <c r="I1132" s="165">
        <f t="shared" si="450"/>
        <v>0</v>
      </c>
      <c r="J1132" s="165">
        <f t="shared" si="450"/>
        <v>0</v>
      </c>
      <c r="K1132" s="165">
        <f t="shared" si="450"/>
        <v>0</v>
      </c>
      <c r="L1132" s="165">
        <f t="shared" si="450"/>
        <v>0</v>
      </c>
      <c r="M1132" s="165">
        <f t="shared" si="450"/>
        <v>0</v>
      </c>
      <c r="N1132" s="165">
        <f t="shared" si="450"/>
        <v>0</v>
      </c>
      <c r="O1132" s="165">
        <f t="shared" si="451"/>
        <v>0</v>
      </c>
      <c r="P1132" s="165">
        <f t="shared" si="451"/>
        <v>0</v>
      </c>
      <c r="Q1132" s="165">
        <f t="shared" si="451"/>
        <v>0</v>
      </c>
      <c r="R1132" s="165">
        <f t="shared" si="451"/>
        <v>0</v>
      </c>
      <c r="S1132" s="165">
        <f t="shared" si="451"/>
        <v>0</v>
      </c>
      <c r="T1132" s="165">
        <f t="shared" si="451"/>
        <v>0</v>
      </c>
      <c r="U1132" s="165">
        <f t="shared" si="451"/>
        <v>0</v>
      </c>
      <c r="V1132" s="165">
        <f t="shared" si="451"/>
        <v>0</v>
      </c>
      <c r="W1132" s="165">
        <f t="shared" si="451"/>
        <v>0</v>
      </c>
      <c r="X1132" s="165">
        <f t="shared" si="451"/>
        <v>0</v>
      </c>
      <c r="Y1132" s="165">
        <f t="shared" si="452"/>
        <v>0</v>
      </c>
      <c r="Z1132" s="165">
        <f t="shared" si="452"/>
        <v>0</v>
      </c>
      <c r="AA1132" s="165">
        <f t="shared" si="452"/>
        <v>0</v>
      </c>
      <c r="AB1132" s="165">
        <f t="shared" si="452"/>
        <v>0</v>
      </c>
      <c r="AC1132" s="165">
        <f t="shared" si="452"/>
        <v>0</v>
      </c>
      <c r="AD1132" s="165">
        <f t="shared" si="452"/>
        <v>0</v>
      </c>
      <c r="AE1132" s="165">
        <f t="shared" si="452"/>
        <v>0</v>
      </c>
      <c r="AF1132" s="165">
        <f t="shared" si="452"/>
        <v>0</v>
      </c>
      <c r="AG1132" s="165">
        <f t="shared" si="452"/>
        <v>0</v>
      </c>
      <c r="AH1132" s="165">
        <f t="shared" si="452"/>
        <v>0</v>
      </c>
      <c r="AI1132" s="165">
        <f t="shared" si="453"/>
        <v>0</v>
      </c>
      <c r="AJ1132" s="165">
        <f t="shared" si="453"/>
        <v>0</v>
      </c>
      <c r="AK1132" s="165">
        <f t="shared" si="453"/>
        <v>0</v>
      </c>
      <c r="AL1132" s="165">
        <f t="shared" si="453"/>
        <v>0</v>
      </c>
      <c r="AM1132" s="165">
        <f t="shared" si="453"/>
        <v>0</v>
      </c>
      <c r="AN1132" s="165">
        <f t="shared" si="453"/>
        <v>0</v>
      </c>
      <c r="AO1132" s="165">
        <f t="shared" si="453"/>
        <v>0</v>
      </c>
      <c r="AP1132" s="165">
        <f t="shared" si="453"/>
        <v>0</v>
      </c>
      <c r="AQ1132" s="165">
        <f t="shared" si="453"/>
        <v>0</v>
      </c>
      <c r="AR1132" s="165">
        <f t="shared" si="453"/>
        <v>0</v>
      </c>
      <c r="AS1132" s="387">
        <f t="shared" si="449"/>
        <v>0</v>
      </c>
    </row>
    <row r="1133" spans="2:45" hidden="1" outlineLevel="2">
      <c r="B1133" s="66">
        <v>19</v>
      </c>
      <c r="D1133" s="338">
        <v>0</v>
      </c>
      <c r="E1133" s="165">
        <f t="shared" si="450"/>
        <v>0</v>
      </c>
      <c r="F1133" s="165">
        <f t="shared" si="450"/>
        <v>0</v>
      </c>
      <c r="G1133" s="165">
        <f t="shared" si="450"/>
        <v>0</v>
      </c>
      <c r="H1133" s="165">
        <f t="shared" si="450"/>
        <v>0</v>
      </c>
      <c r="I1133" s="165">
        <f t="shared" si="450"/>
        <v>0</v>
      </c>
      <c r="J1133" s="165">
        <f t="shared" si="450"/>
        <v>0</v>
      </c>
      <c r="K1133" s="165">
        <f t="shared" si="450"/>
        <v>0</v>
      </c>
      <c r="L1133" s="165">
        <f t="shared" si="450"/>
        <v>0</v>
      </c>
      <c r="M1133" s="165">
        <f t="shared" si="450"/>
        <v>0</v>
      </c>
      <c r="N1133" s="165">
        <f t="shared" si="450"/>
        <v>0</v>
      </c>
      <c r="O1133" s="165">
        <f t="shared" si="451"/>
        <v>0</v>
      </c>
      <c r="P1133" s="165">
        <f t="shared" si="451"/>
        <v>0</v>
      </c>
      <c r="Q1133" s="165">
        <f t="shared" si="451"/>
        <v>0</v>
      </c>
      <c r="R1133" s="165">
        <f t="shared" si="451"/>
        <v>0</v>
      </c>
      <c r="S1133" s="165">
        <f t="shared" si="451"/>
        <v>0</v>
      </c>
      <c r="T1133" s="165">
        <f t="shared" si="451"/>
        <v>0</v>
      </c>
      <c r="U1133" s="165">
        <f t="shared" si="451"/>
        <v>0</v>
      </c>
      <c r="V1133" s="165">
        <f t="shared" si="451"/>
        <v>0</v>
      </c>
      <c r="W1133" s="165">
        <f t="shared" si="451"/>
        <v>0</v>
      </c>
      <c r="X1133" s="165">
        <f t="shared" si="451"/>
        <v>0</v>
      </c>
      <c r="Y1133" s="165">
        <f t="shared" si="452"/>
        <v>0</v>
      </c>
      <c r="Z1133" s="165">
        <f t="shared" si="452"/>
        <v>0</v>
      </c>
      <c r="AA1133" s="165">
        <f t="shared" si="452"/>
        <v>0</v>
      </c>
      <c r="AB1133" s="165">
        <f t="shared" si="452"/>
        <v>0</v>
      </c>
      <c r="AC1133" s="165">
        <f t="shared" si="452"/>
        <v>0</v>
      </c>
      <c r="AD1133" s="165">
        <f t="shared" si="452"/>
        <v>0</v>
      </c>
      <c r="AE1133" s="165">
        <f t="shared" si="452"/>
        <v>0</v>
      </c>
      <c r="AF1133" s="165">
        <f t="shared" si="452"/>
        <v>0</v>
      </c>
      <c r="AG1133" s="165">
        <f t="shared" si="452"/>
        <v>0</v>
      </c>
      <c r="AH1133" s="165">
        <f t="shared" si="452"/>
        <v>0</v>
      </c>
      <c r="AI1133" s="165">
        <f t="shared" si="453"/>
        <v>0</v>
      </c>
      <c r="AJ1133" s="165">
        <f t="shared" si="453"/>
        <v>0</v>
      </c>
      <c r="AK1133" s="165">
        <f t="shared" si="453"/>
        <v>0</v>
      </c>
      <c r="AL1133" s="165">
        <f t="shared" si="453"/>
        <v>0</v>
      </c>
      <c r="AM1133" s="165">
        <f t="shared" si="453"/>
        <v>0</v>
      </c>
      <c r="AN1133" s="165">
        <f t="shared" si="453"/>
        <v>0</v>
      </c>
      <c r="AO1133" s="165">
        <f t="shared" si="453"/>
        <v>0</v>
      </c>
      <c r="AP1133" s="165">
        <f t="shared" si="453"/>
        <v>0</v>
      </c>
      <c r="AQ1133" s="165">
        <f t="shared" si="453"/>
        <v>0</v>
      </c>
      <c r="AR1133" s="165">
        <f t="shared" si="453"/>
        <v>0</v>
      </c>
      <c r="AS1133" s="387">
        <f t="shared" si="449"/>
        <v>0</v>
      </c>
    </row>
    <row r="1134" spans="2:45" hidden="1" outlineLevel="2">
      <c r="B1134" s="66">
        <v>20</v>
      </c>
      <c r="D1134" s="338">
        <v>0</v>
      </c>
      <c r="E1134" s="165">
        <f t="shared" si="450"/>
        <v>0</v>
      </c>
      <c r="F1134" s="165">
        <f t="shared" si="450"/>
        <v>0</v>
      </c>
      <c r="G1134" s="165">
        <f t="shared" si="450"/>
        <v>0</v>
      </c>
      <c r="H1134" s="165">
        <f t="shared" si="450"/>
        <v>0</v>
      </c>
      <c r="I1134" s="165">
        <f t="shared" si="450"/>
        <v>0</v>
      </c>
      <c r="J1134" s="165">
        <f t="shared" si="450"/>
        <v>0</v>
      </c>
      <c r="K1134" s="165">
        <f t="shared" si="450"/>
        <v>0</v>
      </c>
      <c r="L1134" s="165">
        <f t="shared" si="450"/>
        <v>0</v>
      </c>
      <c r="M1134" s="165">
        <f t="shared" si="450"/>
        <v>0</v>
      </c>
      <c r="N1134" s="165">
        <f t="shared" si="450"/>
        <v>0</v>
      </c>
      <c r="O1134" s="165">
        <f t="shared" si="451"/>
        <v>0</v>
      </c>
      <c r="P1134" s="165">
        <f t="shared" si="451"/>
        <v>0</v>
      </c>
      <c r="Q1134" s="165">
        <f t="shared" si="451"/>
        <v>0</v>
      </c>
      <c r="R1134" s="165">
        <f t="shared" si="451"/>
        <v>0</v>
      </c>
      <c r="S1134" s="165">
        <f t="shared" si="451"/>
        <v>0</v>
      </c>
      <c r="T1134" s="165">
        <f t="shared" si="451"/>
        <v>0</v>
      </c>
      <c r="U1134" s="165">
        <f t="shared" si="451"/>
        <v>0</v>
      </c>
      <c r="V1134" s="165">
        <f t="shared" si="451"/>
        <v>0</v>
      </c>
      <c r="W1134" s="165">
        <f t="shared" si="451"/>
        <v>0</v>
      </c>
      <c r="X1134" s="165">
        <f t="shared" si="451"/>
        <v>0</v>
      </c>
      <c r="Y1134" s="165">
        <f t="shared" si="452"/>
        <v>0</v>
      </c>
      <c r="Z1134" s="165">
        <f t="shared" si="452"/>
        <v>0</v>
      </c>
      <c r="AA1134" s="165">
        <f t="shared" si="452"/>
        <v>0</v>
      </c>
      <c r="AB1134" s="165">
        <f t="shared" si="452"/>
        <v>0</v>
      </c>
      <c r="AC1134" s="165">
        <f t="shared" si="452"/>
        <v>0</v>
      </c>
      <c r="AD1134" s="165">
        <f t="shared" si="452"/>
        <v>0</v>
      </c>
      <c r="AE1134" s="165">
        <f t="shared" si="452"/>
        <v>0</v>
      </c>
      <c r="AF1134" s="165">
        <f t="shared" si="452"/>
        <v>0</v>
      </c>
      <c r="AG1134" s="165">
        <f t="shared" si="452"/>
        <v>0</v>
      </c>
      <c r="AH1134" s="165">
        <f t="shared" si="452"/>
        <v>0</v>
      </c>
      <c r="AI1134" s="165">
        <f t="shared" si="453"/>
        <v>0</v>
      </c>
      <c r="AJ1134" s="165">
        <f t="shared" si="453"/>
        <v>0</v>
      </c>
      <c r="AK1134" s="165">
        <f t="shared" si="453"/>
        <v>0</v>
      </c>
      <c r="AL1134" s="165">
        <f t="shared" si="453"/>
        <v>0</v>
      </c>
      <c r="AM1134" s="165">
        <f t="shared" si="453"/>
        <v>0</v>
      </c>
      <c r="AN1134" s="165">
        <f t="shared" si="453"/>
        <v>0</v>
      </c>
      <c r="AO1134" s="165">
        <f t="shared" si="453"/>
        <v>0</v>
      </c>
      <c r="AP1134" s="165">
        <f t="shared" si="453"/>
        <v>0</v>
      </c>
      <c r="AQ1134" s="165">
        <f t="shared" si="453"/>
        <v>0</v>
      </c>
      <c r="AR1134" s="165">
        <f t="shared" si="453"/>
        <v>0</v>
      </c>
      <c r="AS1134" s="387">
        <f t="shared" si="449"/>
        <v>0</v>
      </c>
    </row>
    <row r="1135" spans="2:45" hidden="1" outlineLevel="2">
      <c r="B1135" s="66">
        <v>21</v>
      </c>
      <c r="D1135" s="338">
        <v>0</v>
      </c>
      <c r="E1135" s="165">
        <f t="shared" ref="E1135:N1144" si="454">IF(AND(E$2=$B1135,$B1135=$C$3),$D1135,IF(AND(E$2&gt;$B1135,E$2&lt;=$D$1114+$B1135),SLN($D1135,0,IF($C$3-$B1135&gt;=$D$1114,$D$1114,$C$3-$B1135)),0))</f>
        <v>0</v>
      </c>
      <c r="F1135" s="165">
        <f t="shared" si="454"/>
        <v>0</v>
      </c>
      <c r="G1135" s="165">
        <f t="shared" si="454"/>
        <v>0</v>
      </c>
      <c r="H1135" s="165">
        <f t="shared" si="454"/>
        <v>0</v>
      </c>
      <c r="I1135" s="165">
        <f t="shared" si="454"/>
        <v>0</v>
      </c>
      <c r="J1135" s="165">
        <f t="shared" si="454"/>
        <v>0</v>
      </c>
      <c r="K1135" s="165">
        <f t="shared" si="454"/>
        <v>0</v>
      </c>
      <c r="L1135" s="165">
        <f t="shared" si="454"/>
        <v>0</v>
      </c>
      <c r="M1135" s="165">
        <f t="shared" si="454"/>
        <v>0</v>
      </c>
      <c r="N1135" s="165">
        <f t="shared" si="454"/>
        <v>0</v>
      </c>
      <c r="O1135" s="165">
        <f t="shared" ref="O1135:X1144" si="455">IF(AND(O$2=$B1135,$B1135=$C$3),$D1135,IF(AND(O$2&gt;$B1135,O$2&lt;=$D$1114+$B1135),SLN($D1135,0,IF($C$3-$B1135&gt;=$D$1114,$D$1114,$C$3-$B1135)),0))</f>
        <v>0</v>
      </c>
      <c r="P1135" s="165">
        <f t="shared" si="455"/>
        <v>0</v>
      </c>
      <c r="Q1135" s="165">
        <f t="shared" si="455"/>
        <v>0</v>
      </c>
      <c r="R1135" s="165">
        <f t="shared" si="455"/>
        <v>0</v>
      </c>
      <c r="S1135" s="165">
        <f t="shared" si="455"/>
        <v>0</v>
      </c>
      <c r="T1135" s="165">
        <f t="shared" si="455"/>
        <v>0</v>
      </c>
      <c r="U1135" s="165">
        <f t="shared" si="455"/>
        <v>0</v>
      </c>
      <c r="V1135" s="165">
        <f t="shared" si="455"/>
        <v>0</v>
      </c>
      <c r="W1135" s="165">
        <f t="shared" si="455"/>
        <v>0</v>
      </c>
      <c r="X1135" s="165">
        <f t="shared" si="455"/>
        <v>0</v>
      </c>
      <c r="Y1135" s="165">
        <f t="shared" ref="Y1135:AH1144" si="456">IF(AND(Y$2=$B1135,$B1135=$C$3),$D1135,IF(AND(Y$2&gt;$B1135,Y$2&lt;=$D$1114+$B1135),SLN($D1135,0,IF($C$3-$B1135&gt;=$D$1114,$D$1114,$C$3-$B1135)),0))</f>
        <v>0</v>
      </c>
      <c r="Z1135" s="165">
        <f t="shared" si="456"/>
        <v>0</v>
      </c>
      <c r="AA1135" s="165">
        <f t="shared" si="456"/>
        <v>0</v>
      </c>
      <c r="AB1135" s="165">
        <f t="shared" si="456"/>
        <v>0</v>
      </c>
      <c r="AC1135" s="165">
        <f t="shared" si="456"/>
        <v>0</v>
      </c>
      <c r="AD1135" s="165">
        <f t="shared" si="456"/>
        <v>0</v>
      </c>
      <c r="AE1135" s="165">
        <f t="shared" si="456"/>
        <v>0</v>
      </c>
      <c r="AF1135" s="165">
        <f t="shared" si="456"/>
        <v>0</v>
      </c>
      <c r="AG1135" s="165">
        <f t="shared" si="456"/>
        <v>0</v>
      </c>
      <c r="AH1135" s="165">
        <f t="shared" si="456"/>
        <v>0</v>
      </c>
      <c r="AI1135" s="165">
        <f t="shared" ref="AI1135:AR1144" si="457">IF(AND(AI$2=$B1135,$B1135=$C$3),$D1135,IF(AND(AI$2&gt;$B1135,AI$2&lt;=$D$1114+$B1135),SLN($D1135,0,IF($C$3-$B1135&gt;=$D$1114,$D$1114,$C$3-$B1135)),0))</f>
        <v>0</v>
      </c>
      <c r="AJ1135" s="165">
        <f t="shared" si="457"/>
        <v>0</v>
      </c>
      <c r="AK1135" s="165">
        <f t="shared" si="457"/>
        <v>0</v>
      </c>
      <c r="AL1135" s="165">
        <f t="shared" si="457"/>
        <v>0</v>
      </c>
      <c r="AM1135" s="165">
        <f t="shared" si="457"/>
        <v>0</v>
      </c>
      <c r="AN1135" s="165">
        <f t="shared" si="457"/>
        <v>0</v>
      </c>
      <c r="AO1135" s="165">
        <f t="shared" si="457"/>
        <v>0</v>
      </c>
      <c r="AP1135" s="165">
        <f t="shared" si="457"/>
        <v>0</v>
      </c>
      <c r="AQ1135" s="165">
        <f t="shared" si="457"/>
        <v>0</v>
      </c>
      <c r="AR1135" s="165">
        <f t="shared" si="457"/>
        <v>0</v>
      </c>
      <c r="AS1135" s="387">
        <f t="shared" si="449"/>
        <v>0</v>
      </c>
    </row>
    <row r="1136" spans="2:45" hidden="1" outlineLevel="2">
      <c r="B1136" s="66">
        <v>22</v>
      </c>
      <c r="D1136" s="338">
        <v>0</v>
      </c>
      <c r="E1136" s="165">
        <f t="shared" si="454"/>
        <v>0</v>
      </c>
      <c r="F1136" s="165">
        <f t="shared" si="454"/>
        <v>0</v>
      </c>
      <c r="G1136" s="165">
        <f t="shared" si="454"/>
        <v>0</v>
      </c>
      <c r="H1136" s="165">
        <f t="shared" si="454"/>
        <v>0</v>
      </c>
      <c r="I1136" s="165">
        <f t="shared" si="454"/>
        <v>0</v>
      </c>
      <c r="J1136" s="165">
        <f t="shared" si="454"/>
        <v>0</v>
      </c>
      <c r="K1136" s="165">
        <f t="shared" si="454"/>
        <v>0</v>
      </c>
      <c r="L1136" s="165">
        <f t="shared" si="454"/>
        <v>0</v>
      </c>
      <c r="M1136" s="165">
        <f t="shared" si="454"/>
        <v>0</v>
      </c>
      <c r="N1136" s="165">
        <f t="shared" si="454"/>
        <v>0</v>
      </c>
      <c r="O1136" s="165">
        <f t="shared" si="455"/>
        <v>0</v>
      </c>
      <c r="P1136" s="165">
        <f t="shared" si="455"/>
        <v>0</v>
      </c>
      <c r="Q1136" s="165">
        <f t="shared" si="455"/>
        <v>0</v>
      </c>
      <c r="R1136" s="165">
        <f t="shared" si="455"/>
        <v>0</v>
      </c>
      <c r="S1136" s="165">
        <f t="shared" si="455"/>
        <v>0</v>
      </c>
      <c r="T1136" s="165">
        <f t="shared" si="455"/>
        <v>0</v>
      </c>
      <c r="U1136" s="165">
        <f t="shared" si="455"/>
        <v>0</v>
      </c>
      <c r="V1136" s="165">
        <f t="shared" si="455"/>
        <v>0</v>
      </c>
      <c r="W1136" s="165">
        <f t="shared" si="455"/>
        <v>0</v>
      </c>
      <c r="X1136" s="165">
        <f t="shared" si="455"/>
        <v>0</v>
      </c>
      <c r="Y1136" s="165">
        <f t="shared" si="456"/>
        <v>0</v>
      </c>
      <c r="Z1136" s="165">
        <f t="shared" si="456"/>
        <v>0</v>
      </c>
      <c r="AA1136" s="165">
        <f t="shared" si="456"/>
        <v>0</v>
      </c>
      <c r="AB1136" s="165">
        <f t="shared" si="456"/>
        <v>0</v>
      </c>
      <c r="AC1136" s="165">
        <f t="shared" si="456"/>
        <v>0</v>
      </c>
      <c r="AD1136" s="165">
        <f t="shared" si="456"/>
        <v>0</v>
      </c>
      <c r="AE1136" s="165">
        <f t="shared" si="456"/>
        <v>0</v>
      </c>
      <c r="AF1136" s="165">
        <f t="shared" si="456"/>
        <v>0</v>
      </c>
      <c r="AG1136" s="165">
        <f t="shared" si="456"/>
        <v>0</v>
      </c>
      <c r="AH1136" s="165">
        <f t="shared" si="456"/>
        <v>0</v>
      </c>
      <c r="AI1136" s="165">
        <f t="shared" si="457"/>
        <v>0</v>
      </c>
      <c r="AJ1136" s="165">
        <f t="shared" si="457"/>
        <v>0</v>
      </c>
      <c r="AK1136" s="165">
        <f t="shared" si="457"/>
        <v>0</v>
      </c>
      <c r="AL1136" s="165">
        <f t="shared" si="457"/>
        <v>0</v>
      </c>
      <c r="AM1136" s="165">
        <f t="shared" si="457"/>
        <v>0</v>
      </c>
      <c r="AN1136" s="165">
        <f t="shared" si="457"/>
        <v>0</v>
      </c>
      <c r="AO1136" s="165">
        <f t="shared" si="457"/>
        <v>0</v>
      </c>
      <c r="AP1136" s="165">
        <f t="shared" si="457"/>
        <v>0</v>
      </c>
      <c r="AQ1136" s="165">
        <f t="shared" si="457"/>
        <v>0</v>
      </c>
      <c r="AR1136" s="165">
        <f t="shared" si="457"/>
        <v>0</v>
      </c>
      <c r="AS1136" s="387">
        <f t="shared" si="449"/>
        <v>0</v>
      </c>
    </row>
    <row r="1137" spans="2:45" hidden="1" outlineLevel="2">
      <c r="B1137" s="66">
        <v>23</v>
      </c>
      <c r="D1137" s="338">
        <v>0</v>
      </c>
      <c r="E1137" s="165">
        <f t="shared" si="454"/>
        <v>0</v>
      </c>
      <c r="F1137" s="165">
        <f t="shared" si="454"/>
        <v>0</v>
      </c>
      <c r="G1137" s="165">
        <f t="shared" si="454"/>
        <v>0</v>
      </c>
      <c r="H1137" s="165">
        <f t="shared" si="454"/>
        <v>0</v>
      </c>
      <c r="I1137" s="165">
        <f t="shared" si="454"/>
        <v>0</v>
      </c>
      <c r="J1137" s="165">
        <f t="shared" si="454"/>
        <v>0</v>
      </c>
      <c r="K1137" s="165">
        <f t="shared" si="454"/>
        <v>0</v>
      </c>
      <c r="L1137" s="165">
        <f t="shared" si="454"/>
        <v>0</v>
      </c>
      <c r="M1137" s="165">
        <f t="shared" si="454"/>
        <v>0</v>
      </c>
      <c r="N1137" s="165">
        <f t="shared" si="454"/>
        <v>0</v>
      </c>
      <c r="O1137" s="165">
        <f t="shared" si="455"/>
        <v>0</v>
      </c>
      <c r="P1137" s="165">
        <f t="shared" si="455"/>
        <v>0</v>
      </c>
      <c r="Q1137" s="165">
        <f t="shared" si="455"/>
        <v>0</v>
      </c>
      <c r="R1137" s="165">
        <f t="shared" si="455"/>
        <v>0</v>
      </c>
      <c r="S1137" s="165">
        <f t="shared" si="455"/>
        <v>0</v>
      </c>
      <c r="T1137" s="165">
        <f t="shared" si="455"/>
        <v>0</v>
      </c>
      <c r="U1137" s="165">
        <f t="shared" si="455"/>
        <v>0</v>
      </c>
      <c r="V1137" s="165">
        <f t="shared" si="455"/>
        <v>0</v>
      </c>
      <c r="W1137" s="165">
        <f t="shared" si="455"/>
        <v>0</v>
      </c>
      <c r="X1137" s="165">
        <f t="shared" si="455"/>
        <v>0</v>
      </c>
      <c r="Y1137" s="165">
        <f t="shared" si="456"/>
        <v>0</v>
      </c>
      <c r="Z1137" s="165">
        <f t="shared" si="456"/>
        <v>0</v>
      </c>
      <c r="AA1137" s="165">
        <f t="shared" si="456"/>
        <v>0</v>
      </c>
      <c r="AB1137" s="165">
        <f t="shared" si="456"/>
        <v>0</v>
      </c>
      <c r="AC1137" s="165">
        <f t="shared" si="456"/>
        <v>0</v>
      </c>
      <c r="AD1137" s="165">
        <f t="shared" si="456"/>
        <v>0</v>
      </c>
      <c r="AE1137" s="165">
        <f t="shared" si="456"/>
        <v>0</v>
      </c>
      <c r="AF1137" s="165">
        <f t="shared" si="456"/>
        <v>0</v>
      </c>
      <c r="AG1137" s="165">
        <f t="shared" si="456"/>
        <v>0</v>
      </c>
      <c r="AH1137" s="165">
        <f t="shared" si="456"/>
        <v>0</v>
      </c>
      <c r="AI1137" s="165">
        <f t="shared" si="457"/>
        <v>0</v>
      </c>
      <c r="AJ1137" s="165">
        <f t="shared" si="457"/>
        <v>0</v>
      </c>
      <c r="AK1137" s="165">
        <f t="shared" si="457"/>
        <v>0</v>
      </c>
      <c r="AL1137" s="165">
        <f t="shared" si="457"/>
        <v>0</v>
      </c>
      <c r="AM1137" s="165">
        <f t="shared" si="457"/>
        <v>0</v>
      </c>
      <c r="AN1137" s="165">
        <f t="shared" si="457"/>
        <v>0</v>
      </c>
      <c r="AO1137" s="165">
        <f t="shared" si="457"/>
        <v>0</v>
      </c>
      <c r="AP1137" s="165">
        <f t="shared" si="457"/>
        <v>0</v>
      </c>
      <c r="AQ1137" s="165">
        <f t="shared" si="457"/>
        <v>0</v>
      </c>
      <c r="AR1137" s="165">
        <f t="shared" si="457"/>
        <v>0</v>
      </c>
      <c r="AS1137" s="387">
        <f t="shared" si="449"/>
        <v>0</v>
      </c>
    </row>
    <row r="1138" spans="2:45" hidden="1" outlineLevel="2">
      <c r="B1138" s="66">
        <v>24</v>
      </c>
      <c r="D1138" s="338">
        <v>0</v>
      </c>
      <c r="E1138" s="165">
        <f t="shared" si="454"/>
        <v>0</v>
      </c>
      <c r="F1138" s="165">
        <f t="shared" si="454"/>
        <v>0</v>
      </c>
      <c r="G1138" s="165">
        <f t="shared" si="454"/>
        <v>0</v>
      </c>
      <c r="H1138" s="165">
        <f t="shared" si="454"/>
        <v>0</v>
      </c>
      <c r="I1138" s="165">
        <f t="shared" si="454"/>
        <v>0</v>
      </c>
      <c r="J1138" s="165">
        <f t="shared" si="454"/>
        <v>0</v>
      </c>
      <c r="K1138" s="165">
        <f t="shared" si="454"/>
        <v>0</v>
      </c>
      <c r="L1138" s="165">
        <f t="shared" si="454"/>
        <v>0</v>
      </c>
      <c r="M1138" s="165">
        <f t="shared" si="454"/>
        <v>0</v>
      </c>
      <c r="N1138" s="165">
        <f t="shared" si="454"/>
        <v>0</v>
      </c>
      <c r="O1138" s="165">
        <f t="shared" si="455"/>
        <v>0</v>
      </c>
      <c r="P1138" s="165">
        <f t="shared" si="455"/>
        <v>0</v>
      </c>
      <c r="Q1138" s="165">
        <f t="shared" si="455"/>
        <v>0</v>
      </c>
      <c r="R1138" s="165">
        <f t="shared" si="455"/>
        <v>0</v>
      </c>
      <c r="S1138" s="165">
        <f t="shared" si="455"/>
        <v>0</v>
      </c>
      <c r="T1138" s="165">
        <f t="shared" si="455"/>
        <v>0</v>
      </c>
      <c r="U1138" s="165">
        <f t="shared" si="455"/>
        <v>0</v>
      </c>
      <c r="V1138" s="165">
        <f t="shared" si="455"/>
        <v>0</v>
      </c>
      <c r="W1138" s="165">
        <f t="shared" si="455"/>
        <v>0</v>
      </c>
      <c r="X1138" s="165">
        <f t="shared" si="455"/>
        <v>0</v>
      </c>
      <c r="Y1138" s="165">
        <f t="shared" si="456"/>
        <v>0</v>
      </c>
      <c r="Z1138" s="165">
        <f t="shared" si="456"/>
        <v>0</v>
      </c>
      <c r="AA1138" s="165">
        <f t="shared" si="456"/>
        <v>0</v>
      </c>
      <c r="AB1138" s="165">
        <f t="shared" si="456"/>
        <v>0</v>
      </c>
      <c r="AC1138" s="165">
        <f t="shared" si="456"/>
        <v>0</v>
      </c>
      <c r="AD1138" s="165">
        <f t="shared" si="456"/>
        <v>0</v>
      </c>
      <c r="AE1138" s="165">
        <f t="shared" si="456"/>
        <v>0</v>
      </c>
      <c r="AF1138" s="165">
        <f t="shared" si="456"/>
        <v>0</v>
      </c>
      <c r="AG1138" s="165">
        <f t="shared" si="456"/>
        <v>0</v>
      </c>
      <c r="AH1138" s="165">
        <f t="shared" si="456"/>
        <v>0</v>
      </c>
      <c r="AI1138" s="165">
        <f t="shared" si="457"/>
        <v>0</v>
      </c>
      <c r="AJ1138" s="165">
        <f t="shared" si="457"/>
        <v>0</v>
      </c>
      <c r="AK1138" s="165">
        <f t="shared" si="457"/>
        <v>0</v>
      </c>
      <c r="AL1138" s="165">
        <f t="shared" si="457"/>
        <v>0</v>
      </c>
      <c r="AM1138" s="165">
        <f t="shared" si="457"/>
        <v>0</v>
      </c>
      <c r="AN1138" s="165">
        <f t="shared" si="457"/>
        <v>0</v>
      </c>
      <c r="AO1138" s="165">
        <f t="shared" si="457"/>
        <v>0</v>
      </c>
      <c r="AP1138" s="165">
        <f t="shared" si="457"/>
        <v>0</v>
      </c>
      <c r="AQ1138" s="165">
        <f t="shared" si="457"/>
        <v>0</v>
      </c>
      <c r="AR1138" s="165">
        <f t="shared" si="457"/>
        <v>0</v>
      </c>
      <c r="AS1138" s="387">
        <f t="shared" si="449"/>
        <v>0</v>
      </c>
    </row>
    <row r="1139" spans="2:45" hidden="1" outlineLevel="2">
      <c r="B1139" s="66">
        <v>25</v>
      </c>
      <c r="D1139" s="338">
        <v>0</v>
      </c>
      <c r="E1139" s="165">
        <f t="shared" si="454"/>
        <v>0</v>
      </c>
      <c r="F1139" s="165">
        <f t="shared" si="454"/>
        <v>0</v>
      </c>
      <c r="G1139" s="165">
        <f t="shared" si="454"/>
        <v>0</v>
      </c>
      <c r="H1139" s="165">
        <f t="shared" si="454"/>
        <v>0</v>
      </c>
      <c r="I1139" s="165">
        <f t="shared" si="454"/>
        <v>0</v>
      </c>
      <c r="J1139" s="165">
        <f t="shared" si="454"/>
        <v>0</v>
      </c>
      <c r="K1139" s="165">
        <f t="shared" si="454"/>
        <v>0</v>
      </c>
      <c r="L1139" s="165">
        <f t="shared" si="454"/>
        <v>0</v>
      </c>
      <c r="M1139" s="165">
        <f t="shared" si="454"/>
        <v>0</v>
      </c>
      <c r="N1139" s="165">
        <f t="shared" si="454"/>
        <v>0</v>
      </c>
      <c r="O1139" s="165">
        <f t="shared" si="455"/>
        <v>0</v>
      </c>
      <c r="P1139" s="165">
        <f t="shared" si="455"/>
        <v>0</v>
      </c>
      <c r="Q1139" s="165">
        <f t="shared" si="455"/>
        <v>0</v>
      </c>
      <c r="R1139" s="165">
        <f t="shared" si="455"/>
        <v>0</v>
      </c>
      <c r="S1139" s="165">
        <f t="shared" si="455"/>
        <v>0</v>
      </c>
      <c r="T1139" s="165">
        <f t="shared" si="455"/>
        <v>0</v>
      </c>
      <c r="U1139" s="165">
        <f t="shared" si="455"/>
        <v>0</v>
      </c>
      <c r="V1139" s="165">
        <f t="shared" si="455"/>
        <v>0</v>
      </c>
      <c r="W1139" s="165">
        <f t="shared" si="455"/>
        <v>0</v>
      </c>
      <c r="X1139" s="165">
        <f t="shared" si="455"/>
        <v>0</v>
      </c>
      <c r="Y1139" s="165">
        <f t="shared" si="456"/>
        <v>0</v>
      </c>
      <c r="Z1139" s="165">
        <f t="shared" si="456"/>
        <v>0</v>
      </c>
      <c r="AA1139" s="165">
        <f t="shared" si="456"/>
        <v>0</v>
      </c>
      <c r="AB1139" s="165">
        <f t="shared" si="456"/>
        <v>0</v>
      </c>
      <c r="AC1139" s="165">
        <f t="shared" si="456"/>
        <v>0</v>
      </c>
      <c r="AD1139" s="165">
        <f t="shared" si="456"/>
        <v>0</v>
      </c>
      <c r="AE1139" s="165">
        <f t="shared" si="456"/>
        <v>0</v>
      </c>
      <c r="AF1139" s="165">
        <f t="shared" si="456"/>
        <v>0</v>
      </c>
      <c r="AG1139" s="165">
        <f t="shared" si="456"/>
        <v>0</v>
      </c>
      <c r="AH1139" s="165">
        <f t="shared" si="456"/>
        <v>0</v>
      </c>
      <c r="AI1139" s="165">
        <f t="shared" si="457"/>
        <v>0</v>
      </c>
      <c r="AJ1139" s="165">
        <f t="shared" si="457"/>
        <v>0</v>
      </c>
      <c r="AK1139" s="165">
        <f t="shared" si="457"/>
        <v>0</v>
      </c>
      <c r="AL1139" s="165">
        <f t="shared" si="457"/>
        <v>0</v>
      </c>
      <c r="AM1139" s="165">
        <f t="shared" si="457"/>
        <v>0</v>
      </c>
      <c r="AN1139" s="165">
        <f t="shared" si="457"/>
        <v>0</v>
      </c>
      <c r="AO1139" s="165">
        <f t="shared" si="457"/>
        <v>0</v>
      </c>
      <c r="AP1139" s="165">
        <f t="shared" si="457"/>
        <v>0</v>
      </c>
      <c r="AQ1139" s="165">
        <f t="shared" si="457"/>
        <v>0</v>
      </c>
      <c r="AR1139" s="165">
        <f t="shared" si="457"/>
        <v>0</v>
      </c>
      <c r="AS1139" s="387">
        <f t="shared" si="449"/>
        <v>0</v>
      </c>
    </row>
    <row r="1140" spans="2:45" hidden="1" outlineLevel="2">
      <c r="B1140" s="66">
        <v>26</v>
      </c>
      <c r="D1140" s="338">
        <v>0</v>
      </c>
      <c r="E1140" s="165">
        <f t="shared" si="454"/>
        <v>0</v>
      </c>
      <c r="F1140" s="165">
        <f t="shared" si="454"/>
        <v>0</v>
      </c>
      <c r="G1140" s="165">
        <f t="shared" si="454"/>
        <v>0</v>
      </c>
      <c r="H1140" s="165">
        <f t="shared" si="454"/>
        <v>0</v>
      </c>
      <c r="I1140" s="165">
        <f t="shared" si="454"/>
        <v>0</v>
      </c>
      <c r="J1140" s="165">
        <f t="shared" si="454"/>
        <v>0</v>
      </c>
      <c r="K1140" s="165">
        <f t="shared" si="454"/>
        <v>0</v>
      </c>
      <c r="L1140" s="165">
        <f t="shared" si="454"/>
        <v>0</v>
      </c>
      <c r="M1140" s="165">
        <f t="shared" si="454"/>
        <v>0</v>
      </c>
      <c r="N1140" s="165">
        <f t="shared" si="454"/>
        <v>0</v>
      </c>
      <c r="O1140" s="165">
        <f t="shared" si="455"/>
        <v>0</v>
      </c>
      <c r="P1140" s="165">
        <f t="shared" si="455"/>
        <v>0</v>
      </c>
      <c r="Q1140" s="165">
        <f t="shared" si="455"/>
        <v>0</v>
      </c>
      <c r="R1140" s="165">
        <f t="shared" si="455"/>
        <v>0</v>
      </c>
      <c r="S1140" s="165">
        <f t="shared" si="455"/>
        <v>0</v>
      </c>
      <c r="T1140" s="165">
        <f t="shared" si="455"/>
        <v>0</v>
      </c>
      <c r="U1140" s="165">
        <f t="shared" si="455"/>
        <v>0</v>
      </c>
      <c r="V1140" s="165">
        <f t="shared" si="455"/>
        <v>0</v>
      </c>
      <c r="W1140" s="165">
        <f t="shared" si="455"/>
        <v>0</v>
      </c>
      <c r="X1140" s="165">
        <f t="shared" si="455"/>
        <v>0</v>
      </c>
      <c r="Y1140" s="165">
        <f t="shared" si="456"/>
        <v>0</v>
      </c>
      <c r="Z1140" s="165">
        <f t="shared" si="456"/>
        <v>0</v>
      </c>
      <c r="AA1140" s="165">
        <f t="shared" si="456"/>
        <v>0</v>
      </c>
      <c r="AB1140" s="165">
        <f t="shared" si="456"/>
        <v>0</v>
      </c>
      <c r="AC1140" s="165">
        <f t="shared" si="456"/>
        <v>0</v>
      </c>
      <c r="AD1140" s="165">
        <f t="shared" si="456"/>
        <v>0</v>
      </c>
      <c r="AE1140" s="165">
        <f t="shared" si="456"/>
        <v>0</v>
      </c>
      <c r="AF1140" s="165">
        <f t="shared" si="456"/>
        <v>0</v>
      </c>
      <c r="AG1140" s="165">
        <f t="shared" si="456"/>
        <v>0</v>
      </c>
      <c r="AH1140" s="165">
        <f t="shared" si="456"/>
        <v>0</v>
      </c>
      <c r="AI1140" s="165">
        <f t="shared" si="457"/>
        <v>0</v>
      </c>
      <c r="AJ1140" s="165">
        <f t="shared" si="457"/>
        <v>0</v>
      </c>
      <c r="AK1140" s="165">
        <f t="shared" si="457"/>
        <v>0</v>
      </c>
      <c r="AL1140" s="165">
        <f t="shared" si="457"/>
        <v>0</v>
      </c>
      <c r="AM1140" s="165">
        <f t="shared" si="457"/>
        <v>0</v>
      </c>
      <c r="AN1140" s="165">
        <f t="shared" si="457"/>
        <v>0</v>
      </c>
      <c r="AO1140" s="165">
        <f t="shared" si="457"/>
        <v>0</v>
      </c>
      <c r="AP1140" s="165">
        <f t="shared" si="457"/>
        <v>0</v>
      </c>
      <c r="AQ1140" s="165">
        <f t="shared" si="457"/>
        <v>0</v>
      </c>
      <c r="AR1140" s="165">
        <f t="shared" si="457"/>
        <v>0</v>
      </c>
      <c r="AS1140" s="387">
        <f t="shared" si="449"/>
        <v>0</v>
      </c>
    </row>
    <row r="1141" spans="2:45" hidden="1" outlineLevel="2">
      <c r="B1141" s="66">
        <v>27</v>
      </c>
      <c r="D1141" s="338">
        <v>0</v>
      </c>
      <c r="E1141" s="165">
        <f t="shared" si="454"/>
        <v>0</v>
      </c>
      <c r="F1141" s="165">
        <f t="shared" si="454"/>
        <v>0</v>
      </c>
      <c r="G1141" s="165">
        <f t="shared" si="454"/>
        <v>0</v>
      </c>
      <c r="H1141" s="165">
        <f t="shared" si="454"/>
        <v>0</v>
      </c>
      <c r="I1141" s="165">
        <f t="shared" si="454"/>
        <v>0</v>
      </c>
      <c r="J1141" s="165">
        <f t="shared" si="454"/>
        <v>0</v>
      </c>
      <c r="K1141" s="165">
        <f t="shared" si="454"/>
        <v>0</v>
      </c>
      <c r="L1141" s="165">
        <f t="shared" si="454"/>
        <v>0</v>
      </c>
      <c r="M1141" s="165">
        <f t="shared" si="454"/>
        <v>0</v>
      </c>
      <c r="N1141" s="165">
        <f t="shared" si="454"/>
        <v>0</v>
      </c>
      <c r="O1141" s="165">
        <f t="shared" si="455"/>
        <v>0</v>
      </c>
      <c r="P1141" s="165">
        <f t="shared" si="455"/>
        <v>0</v>
      </c>
      <c r="Q1141" s="165">
        <f t="shared" si="455"/>
        <v>0</v>
      </c>
      <c r="R1141" s="165">
        <f t="shared" si="455"/>
        <v>0</v>
      </c>
      <c r="S1141" s="165">
        <f t="shared" si="455"/>
        <v>0</v>
      </c>
      <c r="T1141" s="165">
        <f t="shared" si="455"/>
        <v>0</v>
      </c>
      <c r="U1141" s="165">
        <f t="shared" si="455"/>
        <v>0</v>
      </c>
      <c r="V1141" s="165">
        <f t="shared" si="455"/>
        <v>0</v>
      </c>
      <c r="W1141" s="165">
        <f t="shared" si="455"/>
        <v>0</v>
      </c>
      <c r="X1141" s="165">
        <f t="shared" si="455"/>
        <v>0</v>
      </c>
      <c r="Y1141" s="165">
        <f t="shared" si="456"/>
        <v>0</v>
      </c>
      <c r="Z1141" s="165">
        <f t="shared" si="456"/>
        <v>0</v>
      </c>
      <c r="AA1141" s="165">
        <f t="shared" si="456"/>
        <v>0</v>
      </c>
      <c r="AB1141" s="165">
        <f t="shared" si="456"/>
        <v>0</v>
      </c>
      <c r="AC1141" s="165">
        <f t="shared" si="456"/>
        <v>0</v>
      </c>
      <c r="AD1141" s="165">
        <f t="shared" si="456"/>
        <v>0</v>
      </c>
      <c r="AE1141" s="165">
        <f t="shared" si="456"/>
        <v>0</v>
      </c>
      <c r="AF1141" s="165">
        <f t="shared" si="456"/>
        <v>0</v>
      </c>
      <c r="AG1141" s="165">
        <f t="shared" si="456"/>
        <v>0</v>
      </c>
      <c r="AH1141" s="165">
        <f t="shared" si="456"/>
        <v>0</v>
      </c>
      <c r="AI1141" s="165">
        <f t="shared" si="457"/>
        <v>0</v>
      </c>
      <c r="AJ1141" s="165">
        <f t="shared" si="457"/>
        <v>0</v>
      </c>
      <c r="AK1141" s="165">
        <f t="shared" si="457"/>
        <v>0</v>
      </c>
      <c r="AL1141" s="165">
        <f t="shared" si="457"/>
        <v>0</v>
      </c>
      <c r="AM1141" s="165">
        <f t="shared" si="457"/>
        <v>0</v>
      </c>
      <c r="AN1141" s="165">
        <f t="shared" si="457"/>
        <v>0</v>
      </c>
      <c r="AO1141" s="165">
        <f t="shared" si="457"/>
        <v>0</v>
      </c>
      <c r="AP1141" s="165">
        <f t="shared" si="457"/>
        <v>0</v>
      </c>
      <c r="AQ1141" s="165">
        <f t="shared" si="457"/>
        <v>0</v>
      </c>
      <c r="AR1141" s="165">
        <f t="shared" si="457"/>
        <v>0</v>
      </c>
      <c r="AS1141" s="387">
        <f t="shared" si="449"/>
        <v>0</v>
      </c>
    </row>
    <row r="1142" spans="2:45" hidden="1" outlineLevel="2">
      <c r="B1142" s="66">
        <v>28</v>
      </c>
      <c r="D1142" s="338">
        <v>0</v>
      </c>
      <c r="E1142" s="165">
        <f t="shared" si="454"/>
        <v>0</v>
      </c>
      <c r="F1142" s="165">
        <f t="shared" si="454"/>
        <v>0</v>
      </c>
      <c r="G1142" s="165">
        <f t="shared" si="454"/>
        <v>0</v>
      </c>
      <c r="H1142" s="165">
        <f t="shared" si="454"/>
        <v>0</v>
      </c>
      <c r="I1142" s="165">
        <f t="shared" si="454"/>
        <v>0</v>
      </c>
      <c r="J1142" s="165">
        <f t="shared" si="454"/>
        <v>0</v>
      </c>
      <c r="K1142" s="165">
        <f t="shared" si="454"/>
        <v>0</v>
      </c>
      <c r="L1142" s="165">
        <f t="shared" si="454"/>
        <v>0</v>
      </c>
      <c r="M1142" s="165">
        <f t="shared" si="454"/>
        <v>0</v>
      </c>
      <c r="N1142" s="165">
        <f t="shared" si="454"/>
        <v>0</v>
      </c>
      <c r="O1142" s="165">
        <f t="shared" si="455"/>
        <v>0</v>
      </c>
      <c r="P1142" s="165">
        <f t="shared" si="455"/>
        <v>0</v>
      </c>
      <c r="Q1142" s="165">
        <f t="shared" si="455"/>
        <v>0</v>
      </c>
      <c r="R1142" s="165">
        <f t="shared" si="455"/>
        <v>0</v>
      </c>
      <c r="S1142" s="165">
        <f t="shared" si="455"/>
        <v>0</v>
      </c>
      <c r="T1142" s="165">
        <f t="shared" si="455"/>
        <v>0</v>
      </c>
      <c r="U1142" s="165">
        <f t="shared" si="455"/>
        <v>0</v>
      </c>
      <c r="V1142" s="165">
        <f t="shared" si="455"/>
        <v>0</v>
      </c>
      <c r="W1142" s="165">
        <f t="shared" si="455"/>
        <v>0</v>
      </c>
      <c r="X1142" s="165">
        <f t="shared" si="455"/>
        <v>0</v>
      </c>
      <c r="Y1142" s="165">
        <f t="shared" si="456"/>
        <v>0</v>
      </c>
      <c r="Z1142" s="165">
        <f t="shared" si="456"/>
        <v>0</v>
      </c>
      <c r="AA1142" s="165">
        <f t="shared" si="456"/>
        <v>0</v>
      </c>
      <c r="AB1142" s="165">
        <f t="shared" si="456"/>
        <v>0</v>
      </c>
      <c r="AC1142" s="165">
        <f t="shared" si="456"/>
        <v>0</v>
      </c>
      <c r="AD1142" s="165">
        <f t="shared" si="456"/>
        <v>0</v>
      </c>
      <c r="AE1142" s="165">
        <f t="shared" si="456"/>
        <v>0</v>
      </c>
      <c r="AF1142" s="165">
        <f t="shared" si="456"/>
        <v>0</v>
      </c>
      <c r="AG1142" s="165">
        <f t="shared" si="456"/>
        <v>0</v>
      </c>
      <c r="AH1142" s="165">
        <f t="shared" si="456"/>
        <v>0</v>
      </c>
      <c r="AI1142" s="165">
        <f t="shared" si="457"/>
        <v>0</v>
      </c>
      <c r="AJ1142" s="165">
        <f t="shared" si="457"/>
        <v>0</v>
      </c>
      <c r="AK1142" s="165">
        <f t="shared" si="457"/>
        <v>0</v>
      </c>
      <c r="AL1142" s="165">
        <f t="shared" si="457"/>
        <v>0</v>
      </c>
      <c r="AM1142" s="165">
        <f t="shared" si="457"/>
        <v>0</v>
      </c>
      <c r="AN1142" s="165">
        <f t="shared" si="457"/>
        <v>0</v>
      </c>
      <c r="AO1142" s="165">
        <f t="shared" si="457"/>
        <v>0</v>
      </c>
      <c r="AP1142" s="165">
        <f t="shared" si="457"/>
        <v>0</v>
      </c>
      <c r="AQ1142" s="165">
        <f t="shared" si="457"/>
        <v>0</v>
      </c>
      <c r="AR1142" s="165">
        <f t="shared" si="457"/>
        <v>0</v>
      </c>
      <c r="AS1142" s="387">
        <f t="shared" si="449"/>
        <v>0</v>
      </c>
    </row>
    <row r="1143" spans="2:45" hidden="1" outlineLevel="2">
      <c r="B1143" s="66">
        <v>29</v>
      </c>
      <c r="D1143" s="338">
        <v>0</v>
      </c>
      <c r="E1143" s="165">
        <f t="shared" si="454"/>
        <v>0</v>
      </c>
      <c r="F1143" s="165">
        <f t="shared" si="454"/>
        <v>0</v>
      </c>
      <c r="G1143" s="165">
        <f t="shared" si="454"/>
        <v>0</v>
      </c>
      <c r="H1143" s="165">
        <f t="shared" si="454"/>
        <v>0</v>
      </c>
      <c r="I1143" s="165">
        <f t="shared" si="454"/>
        <v>0</v>
      </c>
      <c r="J1143" s="165">
        <f t="shared" si="454"/>
        <v>0</v>
      </c>
      <c r="K1143" s="165">
        <f t="shared" si="454"/>
        <v>0</v>
      </c>
      <c r="L1143" s="165">
        <f t="shared" si="454"/>
        <v>0</v>
      </c>
      <c r="M1143" s="165">
        <f t="shared" si="454"/>
        <v>0</v>
      </c>
      <c r="N1143" s="165">
        <f t="shared" si="454"/>
        <v>0</v>
      </c>
      <c r="O1143" s="165">
        <f t="shared" si="455"/>
        <v>0</v>
      </c>
      <c r="P1143" s="165">
        <f t="shared" si="455"/>
        <v>0</v>
      </c>
      <c r="Q1143" s="165">
        <f t="shared" si="455"/>
        <v>0</v>
      </c>
      <c r="R1143" s="165">
        <f t="shared" si="455"/>
        <v>0</v>
      </c>
      <c r="S1143" s="165">
        <f t="shared" si="455"/>
        <v>0</v>
      </c>
      <c r="T1143" s="165">
        <f t="shared" si="455"/>
        <v>0</v>
      </c>
      <c r="U1143" s="165">
        <f t="shared" si="455"/>
        <v>0</v>
      </c>
      <c r="V1143" s="165">
        <f t="shared" si="455"/>
        <v>0</v>
      </c>
      <c r="W1143" s="165">
        <f t="shared" si="455"/>
        <v>0</v>
      </c>
      <c r="X1143" s="165">
        <f t="shared" si="455"/>
        <v>0</v>
      </c>
      <c r="Y1143" s="165">
        <f t="shared" si="456"/>
        <v>0</v>
      </c>
      <c r="Z1143" s="165">
        <f t="shared" si="456"/>
        <v>0</v>
      </c>
      <c r="AA1143" s="165">
        <f t="shared" si="456"/>
        <v>0</v>
      </c>
      <c r="AB1143" s="165">
        <f t="shared" si="456"/>
        <v>0</v>
      </c>
      <c r="AC1143" s="165">
        <f t="shared" si="456"/>
        <v>0</v>
      </c>
      <c r="AD1143" s="165">
        <f t="shared" si="456"/>
        <v>0</v>
      </c>
      <c r="AE1143" s="165">
        <f t="shared" si="456"/>
        <v>0</v>
      </c>
      <c r="AF1143" s="165">
        <f t="shared" si="456"/>
        <v>0</v>
      </c>
      <c r="AG1143" s="165">
        <f t="shared" si="456"/>
        <v>0</v>
      </c>
      <c r="AH1143" s="165">
        <f t="shared" si="456"/>
        <v>0</v>
      </c>
      <c r="AI1143" s="165">
        <f t="shared" si="457"/>
        <v>0</v>
      </c>
      <c r="AJ1143" s="165">
        <f t="shared" si="457"/>
        <v>0</v>
      </c>
      <c r="AK1143" s="165">
        <f t="shared" si="457"/>
        <v>0</v>
      </c>
      <c r="AL1143" s="165">
        <f t="shared" si="457"/>
        <v>0</v>
      </c>
      <c r="AM1143" s="165">
        <f t="shared" si="457"/>
        <v>0</v>
      </c>
      <c r="AN1143" s="165">
        <f t="shared" si="457"/>
        <v>0</v>
      </c>
      <c r="AO1143" s="165">
        <f t="shared" si="457"/>
        <v>0</v>
      </c>
      <c r="AP1143" s="165">
        <f t="shared" si="457"/>
        <v>0</v>
      </c>
      <c r="AQ1143" s="165">
        <f t="shared" si="457"/>
        <v>0</v>
      </c>
      <c r="AR1143" s="165">
        <f t="shared" si="457"/>
        <v>0</v>
      </c>
      <c r="AS1143" s="387">
        <f t="shared" si="449"/>
        <v>0</v>
      </c>
    </row>
    <row r="1144" spans="2:45" hidden="1" outlineLevel="2">
      <c r="B1144" s="66">
        <v>30</v>
      </c>
      <c r="D1144" s="338">
        <v>0</v>
      </c>
      <c r="E1144" s="165">
        <f t="shared" si="454"/>
        <v>0</v>
      </c>
      <c r="F1144" s="165">
        <f t="shared" si="454"/>
        <v>0</v>
      </c>
      <c r="G1144" s="165">
        <f t="shared" si="454"/>
        <v>0</v>
      </c>
      <c r="H1144" s="165">
        <f t="shared" si="454"/>
        <v>0</v>
      </c>
      <c r="I1144" s="165">
        <f t="shared" si="454"/>
        <v>0</v>
      </c>
      <c r="J1144" s="165">
        <f t="shared" si="454"/>
        <v>0</v>
      </c>
      <c r="K1144" s="165">
        <f t="shared" si="454"/>
        <v>0</v>
      </c>
      <c r="L1144" s="165">
        <f t="shared" si="454"/>
        <v>0</v>
      </c>
      <c r="M1144" s="165">
        <f t="shared" si="454"/>
        <v>0</v>
      </c>
      <c r="N1144" s="165">
        <f t="shared" si="454"/>
        <v>0</v>
      </c>
      <c r="O1144" s="165">
        <f t="shared" si="455"/>
        <v>0</v>
      </c>
      <c r="P1144" s="165">
        <f t="shared" si="455"/>
        <v>0</v>
      </c>
      <c r="Q1144" s="165">
        <f t="shared" si="455"/>
        <v>0</v>
      </c>
      <c r="R1144" s="165">
        <f t="shared" si="455"/>
        <v>0</v>
      </c>
      <c r="S1144" s="165">
        <f t="shared" si="455"/>
        <v>0</v>
      </c>
      <c r="T1144" s="165">
        <f t="shared" si="455"/>
        <v>0</v>
      </c>
      <c r="U1144" s="165">
        <f t="shared" si="455"/>
        <v>0</v>
      </c>
      <c r="V1144" s="165">
        <f t="shared" si="455"/>
        <v>0</v>
      </c>
      <c r="W1144" s="165">
        <f t="shared" si="455"/>
        <v>0</v>
      </c>
      <c r="X1144" s="165">
        <f t="shared" si="455"/>
        <v>0</v>
      </c>
      <c r="Y1144" s="165">
        <f t="shared" si="456"/>
        <v>0</v>
      </c>
      <c r="Z1144" s="165">
        <f t="shared" si="456"/>
        <v>0</v>
      </c>
      <c r="AA1144" s="165">
        <f t="shared" si="456"/>
        <v>0</v>
      </c>
      <c r="AB1144" s="165">
        <f t="shared" si="456"/>
        <v>0</v>
      </c>
      <c r="AC1144" s="165">
        <f t="shared" si="456"/>
        <v>0</v>
      </c>
      <c r="AD1144" s="165">
        <f t="shared" si="456"/>
        <v>0</v>
      </c>
      <c r="AE1144" s="165">
        <f t="shared" si="456"/>
        <v>0</v>
      </c>
      <c r="AF1144" s="165">
        <f t="shared" si="456"/>
        <v>0</v>
      </c>
      <c r="AG1144" s="165">
        <f t="shared" si="456"/>
        <v>0</v>
      </c>
      <c r="AH1144" s="165">
        <f t="shared" si="456"/>
        <v>0</v>
      </c>
      <c r="AI1144" s="165">
        <f t="shared" si="457"/>
        <v>0</v>
      </c>
      <c r="AJ1144" s="165">
        <f t="shared" si="457"/>
        <v>0</v>
      </c>
      <c r="AK1144" s="165">
        <f t="shared" si="457"/>
        <v>0</v>
      </c>
      <c r="AL1144" s="165">
        <f t="shared" si="457"/>
        <v>0</v>
      </c>
      <c r="AM1144" s="165">
        <f t="shared" si="457"/>
        <v>0</v>
      </c>
      <c r="AN1144" s="165">
        <f t="shared" si="457"/>
        <v>0</v>
      </c>
      <c r="AO1144" s="165">
        <f t="shared" si="457"/>
        <v>0</v>
      </c>
      <c r="AP1144" s="165">
        <f t="shared" si="457"/>
        <v>0</v>
      </c>
      <c r="AQ1144" s="165">
        <f t="shared" si="457"/>
        <v>0</v>
      </c>
      <c r="AR1144" s="165">
        <f t="shared" si="457"/>
        <v>0</v>
      </c>
      <c r="AS1144" s="387">
        <f t="shared" si="449"/>
        <v>0</v>
      </c>
    </row>
    <row r="1145" spans="2:45" hidden="1" outlineLevel="2">
      <c r="B1145" s="66">
        <v>31</v>
      </c>
      <c r="D1145" s="338">
        <v>0</v>
      </c>
      <c r="E1145" s="165">
        <f t="shared" ref="E1145:N1154" si="458">IF(AND(E$2=$B1145,$B1145=$C$3),$D1145,IF(AND(E$2&gt;$B1145,E$2&lt;=$D$1114+$B1145),SLN($D1145,0,IF($C$3-$B1145&gt;=$D$1114,$D$1114,$C$3-$B1145)),0))</f>
        <v>0</v>
      </c>
      <c r="F1145" s="165">
        <f t="shared" si="458"/>
        <v>0</v>
      </c>
      <c r="G1145" s="165">
        <f t="shared" si="458"/>
        <v>0</v>
      </c>
      <c r="H1145" s="165">
        <f t="shared" si="458"/>
        <v>0</v>
      </c>
      <c r="I1145" s="165">
        <f t="shared" si="458"/>
        <v>0</v>
      </c>
      <c r="J1145" s="165">
        <f t="shared" si="458"/>
        <v>0</v>
      </c>
      <c r="K1145" s="165">
        <f t="shared" si="458"/>
        <v>0</v>
      </c>
      <c r="L1145" s="165">
        <f t="shared" si="458"/>
        <v>0</v>
      </c>
      <c r="M1145" s="165">
        <f t="shared" si="458"/>
        <v>0</v>
      </c>
      <c r="N1145" s="165">
        <f t="shared" si="458"/>
        <v>0</v>
      </c>
      <c r="O1145" s="165">
        <f t="shared" ref="O1145:X1154" si="459">IF(AND(O$2=$B1145,$B1145=$C$3),$D1145,IF(AND(O$2&gt;$B1145,O$2&lt;=$D$1114+$B1145),SLN($D1145,0,IF($C$3-$B1145&gt;=$D$1114,$D$1114,$C$3-$B1145)),0))</f>
        <v>0</v>
      </c>
      <c r="P1145" s="165">
        <f t="shared" si="459"/>
        <v>0</v>
      </c>
      <c r="Q1145" s="165">
        <f t="shared" si="459"/>
        <v>0</v>
      </c>
      <c r="R1145" s="165">
        <f t="shared" si="459"/>
        <v>0</v>
      </c>
      <c r="S1145" s="165">
        <f t="shared" si="459"/>
        <v>0</v>
      </c>
      <c r="T1145" s="165">
        <f t="shared" si="459"/>
        <v>0</v>
      </c>
      <c r="U1145" s="165">
        <f t="shared" si="459"/>
        <v>0</v>
      </c>
      <c r="V1145" s="165">
        <f t="shared" si="459"/>
        <v>0</v>
      </c>
      <c r="W1145" s="165">
        <f t="shared" si="459"/>
        <v>0</v>
      </c>
      <c r="X1145" s="165">
        <f t="shared" si="459"/>
        <v>0</v>
      </c>
      <c r="Y1145" s="165">
        <f t="shared" ref="Y1145:AH1154" si="460">IF(AND(Y$2=$B1145,$B1145=$C$3),$D1145,IF(AND(Y$2&gt;$B1145,Y$2&lt;=$D$1114+$B1145),SLN($D1145,0,IF($C$3-$B1145&gt;=$D$1114,$D$1114,$C$3-$B1145)),0))</f>
        <v>0</v>
      </c>
      <c r="Z1145" s="165">
        <f t="shared" si="460"/>
        <v>0</v>
      </c>
      <c r="AA1145" s="165">
        <f t="shared" si="460"/>
        <v>0</v>
      </c>
      <c r="AB1145" s="165">
        <f t="shared" si="460"/>
        <v>0</v>
      </c>
      <c r="AC1145" s="165">
        <f t="shared" si="460"/>
        <v>0</v>
      </c>
      <c r="AD1145" s="165">
        <f t="shared" si="460"/>
        <v>0</v>
      </c>
      <c r="AE1145" s="165">
        <f t="shared" si="460"/>
        <v>0</v>
      </c>
      <c r="AF1145" s="165">
        <f t="shared" si="460"/>
        <v>0</v>
      </c>
      <c r="AG1145" s="165">
        <f t="shared" si="460"/>
        <v>0</v>
      </c>
      <c r="AH1145" s="165">
        <f t="shared" si="460"/>
        <v>0</v>
      </c>
      <c r="AI1145" s="165">
        <f t="shared" ref="AI1145:AR1154" si="461">IF(AND(AI$2=$B1145,$B1145=$C$3),$D1145,IF(AND(AI$2&gt;$B1145,AI$2&lt;=$D$1114+$B1145),SLN($D1145,0,IF($C$3-$B1145&gt;=$D$1114,$D$1114,$C$3-$B1145)),0))</f>
        <v>0</v>
      </c>
      <c r="AJ1145" s="165">
        <f t="shared" si="461"/>
        <v>0</v>
      </c>
      <c r="AK1145" s="165">
        <f t="shared" si="461"/>
        <v>0</v>
      </c>
      <c r="AL1145" s="165">
        <f t="shared" si="461"/>
        <v>0</v>
      </c>
      <c r="AM1145" s="165">
        <f t="shared" si="461"/>
        <v>0</v>
      </c>
      <c r="AN1145" s="165">
        <f t="shared" si="461"/>
        <v>0</v>
      </c>
      <c r="AO1145" s="165">
        <f t="shared" si="461"/>
        <v>0</v>
      </c>
      <c r="AP1145" s="165">
        <f t="shared" si="461"/>
        <v>0</v>
      </c>
      <c r="AQ1145" s="165">
        <f t="shared" si="461"/>
        <v>0</v>
      </c>
      <c r="AR1145" s="165">
        <f t="shared" si="461"/>
        <v>0</v>
      </c>
      <c r="AS1145" s="387">
        <f t="shared" si="449"/>
        <v>0</v>
      </c>
    </row>
    <row r="1146" spans="2:45" hidden="1" outlineLevel="2">
      <c r="B1146" s="66">
        <v>32</v>
      </c>
      <c r="D1146" s="338">
        <v>0</v>
      </c>
      <c r="E1146" s="165">
        <f t="shared" si="458"/>
        <v>0</v>
      </c>
      <c r="F1146" s="165">
        <f t="shared" si="458"/>
        <v>0</v>
      </c>
      <c r="G1146" s="165">
        <f t="shared" si="458"/>
        <v>0</v>
      </c>
      <c r="H1146" s="165">
        <f t="shared" si="458"/>
        <v>0</v>
      </c>
      <c r="I1146" s="165">
        <f t="shared" si="458"/>
        <v>0</v>
      </c>
      <c r="J1146" s="165">
        <f t="shared" si="458"/>
        <v>0</v>
      </c>
      <c r="K1146" s="165">
        <f t="shared" si="458"/>
        <v>0</v>
      </c>
      <c r="L1146" s="165">
        <f t="shared" si="458"/>
        <v>0</v>
      </c>
      <c r="M1146" s="165">
        <f t="shared" si="458"/>
        <v>0</v>
      </c>
      <c r="N1146" s="165">
        <f t="shared" si="458"/>
        <v>0</v>
      </c>
      <c r="O1146" s="165">
        <f t="shared" si="459"/>
        <v>0</v>
      </c>
      <c r="P1146" s="165">
        <f t="shared" si="459"/>
        <v>0</v>
      </c>
      <c r="Q1146" s="165">
        <f t="shared" si="459"/>
        <v>0</v>
      </c>
      <c r="R1146" s="165">
        <f t="shared" si="459"/>
        <v>0</v>
      </c>
      <c r="S1146" s="165">
        <f t="shared" si="459"/>
        <v>0</v>
      </c>
      <c r="T1146" s="165">
        <f t="shared" si="459"/>
        <v>0</v>
      </c>
      <c r="U1146" s="165">
        <f t="shared" si="459"/>
        <v>0</v>
      </c>
      <c r="V1146" s="165">
        <f t="shared" si="459"/>
        <v>0</v>
      </c>
      <c r="W1146" s="165">
        <f t="shared" si="459"/>
        <v>0</v>
      </c>
      <c r="X1146" s="165">
        <f t="shared" si="459"/>
        <v>0</v>
      </c>
      <c r="Y1146" s="165">
        <f t="shared" si="460"/>
        <v>0</v>
      </c>
      <c r="Z1146" s="165">
        <f t="shared" si="460"/>
        <v>0</v>
      </c>
      <c r="AA1146" s="165">
        <f t="shared" si="460"/>
        <v>0</v>
      </c>
      <c r="AB1146" s="165">
        <f t="shared" si="460"/>
        <v>0</v>
      </c>
      <c r="AC1146" s="165">
        <f t="shared" si="460"/>
        <v>0</v>
      </c>
      <c r="AD1146" s="165">
        <f t="shared" si="460"/>
        <v>0</v>
      </c>
      <c r="AE1146" s="165">
        <f t="shared" si="460"/>
        <v>0</v>
      </c>
      <c r="AF1146" s="165">
        <f t="shared" si="460"/>
        <v>0</v>
      </c>
      <c r="AG1146" s="165">
        <f t="shared" si="460"/>
        <v>0</v>
      </c>
      <c r="AH1146" s="165">
        <f t="shared" si="460"/>
        <v>0</v>
      </c>
      <c r="AI1146" s="165">
        <f t="shared" si="461"/>
        <v>0</v>
      </c>
      <c r="AJ1146" s="165">
        <f t="shared" si="461"/>
        <v>0</v>
      </c>
      <c r="AK1146" s="165">
        <f t="shared" si="461"/>
        <v>0</v>
      </c>
      <c r="AL1146" s="165">
        <f t="shared" si="461"/>
        <v>0</v>
      </c>
      <c r="AM1146" s="165">
        <f t="shared" si="461"/>
        <v>0</v>
      </c>
      <c r="AN1146" s="165">
        <f t="shared" si="461"/>
        <v>0</v>
      </c>
      <c r="AO1146" s="165">
        <f t="shared" si="461"/>
        <v>0</v>
      </c>
      <c r="AP1146" s="165">
        <f t="shared" si="461"/>
        <v>0</v>
      </c>
      <c r="AQ1146" s="165">
        <f t="shared" si="461"/>
        <v>0</v>
      </c>
      <c r="AR1146" s="165">
        <f t="shared" si="461"/>
        <v>0</v>
      </c>
      <c r="AS1146" s="387">
        <f t="shared" si="449"/>
        <v>0</v>
      </c>
    </row>
    <row r="1147" spans="2:45" hidden="1" outlineLevel="2">
      <c r="B1147" s="66">
        <v>33</v>
      </c>
      <c r="D1147" s="338">
        <v>0</v>
      </c>
      <c r="E1147" s="165">
        <f t="shared" si="458"/>
        <v>0</v>
      </c>
      <c r="F1147" s="165">
        <f t="shared" si="458"/>
        <v>0</v>
      </c>
      <c r="G1147" s="165">
        <f t="shared" si="458"/>
        <v>0</v>
      </c>
      <c r="H1147" s="165">
        <f t="shared" si="458"/>
        <v>0</v>
      </c>
      <c r="I1147" s="165">
        <f t="shared" si="458"/>
        <v>0</v>
      </c>
      <c r="J1147" s="165">
        <f t="shared" si="458"/>
        <v>0</v>
      </c>
      <c r="K1147" s="165">
        <f t="shared" si="458"/>
        <v>0</v>
      </c>
      <c r="L1147" s="165">
        <f t="shared" si="458"/>
        <v>0</v>
      </c>
      <c r="M1147" s="165">
        <f t="shared" si="458"/>
        <v>0</v>
      </c>
      <c r="N1147" s="165">
        <f t="shared" si="458"/>
        <v>0</v>
      </c>
      <c r="O1147" s="165">
        <f t="shared" si="459"/>
        <v>0</v>
      </c>
      <c r="P1147" s="165">
        <f t="shared" si="459"/>
        <v>0</v>
      </c>
      <c r="Q1147" s="165">
        <f t="shared" si="459"/>
        <v>0</v>
      </c>
      <c r="R1147" s="165">
        <f t="shared" si="459"/>
        <v>0</v>
      </c>
      <c r="S1147" s="165">
        <f t="shared" si="459"/>
        <v>0</v>
      </c>
      <c r="T1147" s="165">
        <f t="shared" si="459"/>
        <v>0</v>
      </c>
      <c r="U1147" s="165">
        <f t="shared" si="459"/>
        <v>0</v>
      </c>
      <c r="V1147" s="165">
        <f t="shared" si="459"/>
        <v>0</v>
      </c>
      <c r="W1147" s="165">
        <f t="shared" si="459"/>
        <v>0</v>
      </c>
      <c r="X1147" s="165">
        <f t="shared" si="459"/>
        <v>0</v>
      </c>
      <c r="Y1147" s="165">
        <f t="shared" si="460"/>
        <v>0</v>
      </c>
      <c r="Z1147" s="165">
        <f t="shared" si="460"/>
        <v>0</v>
      </c>
      <c r="AA1147" s="165">
        <f t="shared" si="460"/>
        <v>0</v>
      </c>
      <c r="AB1147" s="165">
        <f t="shared" si="460"/>
        <v>0</v>
      </c>
      <c r="AC1147" s="165">
        <f t="shared" si="460"/>
        <v>0</v>
      </c>
      <c r="AD1147" s="165">
        <f t="shared" si="460"/>
        <v>0</v>
      </c>
      <c r="AE1147" s="165">
        <f t="shared" si="460"/>
        <v>0</v>
      </c>
      <c r="AF1147" s="165">
        <f t="shared" si="460"/>
        <v>0</v>
      </c>
      <c r="AG1147" s="165">
        <f t="shared" si="460"/>
        <v>0</v>
      </c>
      <c r="AH1147" s="165">
        <f t="shared" si="460"/>
        <v>0</v>
      </c>
      <c r="AI1147" s="165">
        <f t="shared" si="461"/>
        <v>0</v>
      </c>
      <c r="AJ1147" s="165">
        <f t="shared" si="461"/>
        <v>0</v>
      </c>
      <c r="AK1147" s="165">
        <f t="shared" si="461"/>
        <v>0</v>
      </c>
      <c r="AL1147" s="165">
        <f t="shared" si="461"/>
        <v>0</v>
      </c>
      <c r="AM1147" s="165">
        <f t="shared" si="461"/>
        <v>0</v>
      </c>
      <c r="AN1147" s="165">
        <f t="shared" si="461"/>
        <v>0</v>
      </c>
      <c r="AO1147" s="165">
        <f t="shared" si="461"/>
        <v>0</v>
      </c>
      <c r="AP1147" s="165">
        <f t="shared" si="461"/>
        <v>0</v>
      </c>
      <c r="AQ1147" s="165">
        <f t="shared" si="461"/>
        <v>0</v>
      </c>
      <c r="AR1147" s="165">
        <f t="shared" si="461"/>
        <v>0</v>
      </c>
      <c r="AS1147" s="387">
        <f t="shared" si="449"/>
        <v>0</v>
      </c>
    </row>
    <row r="1148" spans="2:45" hidden="1" outlineLevel="2">
      <c r="B1148" s="66">
        <v>34</v>
      </c>
      <c r="D1148" s="338">
        <v>0</v>
      </c>
      <c r="E1148" s="165">
        <f t="shared" si="458"/>
        <v>0</v>
      </c>
      <c r="F1148" s="165">
        <f t="shared" si="458"/>
        <v>0</v>
      </c>
      <c r="G1148" s="165">
        <f t="shared" si="458"/>
        <v>0</v>
      </c>
      <c r="H1148" s="165">
        <f t="shared" si="458"/>
        <v>0</v>
      </c>
      <c r="I1148" s="165">
        <f t="shared" si="458"/>
        <v>0</v>
      </c>
      <c r="J1148" s="165">
        <f t="shared" si="458"/>
        <v>0</v>
      </c>
      <c r="K1148" s="165">
        <f t="shared" si="458"/>
        <v>0</v>
      </c>
      <c r="L1148" s="165">
        <f t="shared" si="458"/>
        <v>0</v>
      </c>
      <c r="M1148" s="165">
        <f t="shared" si="458"/>
        <v>0</v>
      </c>
      <c r="N1148" s="165">
        <f t="shared" si="458"/>
        <v>0</v>
      </c>
      <c r="O1148" s="165">
        <f t="shared" si="459"/>
        <v>0</v>
      </c>
      <c r="P1148" s="165">
        <f t="shared" si="459"/>
        <v>0</v>
      </c>
      <c r="Q1148" s="165">
        <f t="shared" si="459"/>
        <v>0</v>
      </c>
      <c r="R1148" s="165">
        <f t="shared" si="459"/>
        <v>0</v>
      </c>
      <c r="S1148" s="165">
        <f t="shared" si="459"/>
        <v>0</v>
      </c>
      <c r="T1148" s="165">
        <f t="shared" si="459"/>
        <v>0</v>
      </c>
      <c r="U1148" s="165">
        <f t="shared" si="459"/>
        <v>0</v>
      </c>
      <c r="V1148" s="165">
        <f t="shared" si="459"/>
        <v>0</v>
      </c>
      <c r="W1148" s="165">
        <f t="shared" si="459"/>
        <v>0</v>
      </c>
      <c r="X1148" s="165">
        <f t="shared" si="459"/>
        <v>0</v>
      </c>
      <c r="Y1148" s="165">
        <f t="shared" si="460"/>
        <v>0</v>
      </c>
      <c r="Z1148" s="165">
        <f t="shared" si="460"/>
        <v>0</v>
      </c>
      <c r="AA1148" s="165">
        <f t="shared" si="460"/>
        <v>0</v>
      </c>
      <c r="AB1148" s="165">
        <f t="shared" si="460"/>
        <v>0</v>
      </c>
      <c r="AC1148" s="165">
        <f t="shared" si="460"/>
        <v>0</v>
      </c>
      <c r="AD1148" s="165">
        <f t="shared" si="460"/>
        <v>0</v>
      </c>
      <c r="AE1148" s="165">
        <f t="shared" si="460"/>
        <v>0</v>
      </c>
      <c r="AF1148" s="165">
        <f t="shared" si="460"/>
        <v>0</v>
      </c>
      <c r="AG1148" s="165">
        <f t="shared" si="460"/>
        <v>0</v>
      </c>
      <c r="AH1148" s="165">
        <f t="shared" si="460"/>
        <v>0</v>
      </c>
      <c r="AI1148" s="165">
        <f t="shared" si="461"/>
        <v>0</v>
      </c>
      <c r="AJ1148" s="165">
        <f t="shared" si="461"/>
        <v>0</v>
      </c>
      <c r="AK1148" s="165">
        <f t="shared" si="461"/>
        <v>0</v>
      </c>
      <c r="AL1148" s="165">
        <f t="shared" si="461"/>
        <v>0</v>
      </c>
      <c r="AM1148" s="165">
        <f t="shared" si="461"/>
        <v>0</v>
      </c>
      <c r="AN1148" s="165">
        <f t="shared" si="461"/>
        <v>0</v>
      </c>
      <c r="AO1148" s="165">
        <f t="shared" si="461"/>
        <v>0</v>
      </c>
      <c r="AP1148" s="165">
        <f t="shared" si="461"/>
        <v>0</v>
      </c>
      <c r="AQ1148" s="165">
        <f t="shared" si="461"/>
        <v>0</v>
      </c>
      <c r="AR1148" s="165">
        <f t="shared" si="461"/>
        <v>0</v>
      </c>
      <c r="AS1148" s="387">
        <f t="shared" si="449"/>
        <v>0</v>
      </c>
    </row>
    <row r="1149" spans="2:45" hidden="1" outlineLevel="2">
      <c r="B1149" s="66">
        <v>35</v>
      </c>
      <c r="D1149" s="338">
        <v>0</v>
      </c>
      <c r="E1149" s="165">
        <f t="shared" si="458"/>
        <v>0</v>
      </c>
      <c r="F1149" s="165">
        <f t="shared" si="458"/>
        <v>0</v>
      </c>
      <c r="G1149" s="165">
        <f t="shared" si="458"/>
        <v>0</v>
      </c>
      <c r="H1149" s="165">
        <f t="shared" si="458"/>
        <v>0</v>
      </c>
      <c r="I1149" s="165">
        <f t="shared" si="458"/>
        <v>0</v>
      </c>
      <c r="J1149" s="165">
        <f t="shared" si="458"/>
        <v>0</v>
      </c>
      <c r="K1149" s="165">
        <f t="shared" si="458"/>
        <v>0</v>
      </c>
      <c r="L1149" s="165">
        <f t="shared" si="458"/>
        <v>0</v>
      </c>
      <c r="M1149" s="165">
        <f t="shared" si="458"/>
        <v>0</v>
      </c>
      <c r="N1149" s="165">
        <f t="shared" si="458"/>
        <v>0</v>
      </c>
      <c r="O1149" s="165">
        <f t="shared" si="459"/>
        <v>0</v>
      </c>
      <c r="P1149" s="165">
        <f t="shared" si="459"/>
        <v>0</v>
      </c>
      <c r="Q1149" s="165">
        <f t="shared" si="459"/>
        <v>0</v>
      </c>
      <c r="R1149" s="165">
        <f t="shared" si="459"/>
        <v>0</v>
      </c>
      <c r="S1149" s="165">
        <f t="shared" si="459"/>
        <v>0</v>
      </c>
      <c r="T1149" s="165">
        <f t="shared" si="459"/>
        <v>0</v>
      </c>
      <c r="U1149" s="165">
        <f t="shared" si="459"/>
        <v>0</v>
      </c>
      <c r="V1149" s="165">
        <f t="shared" si="459"/>
        <v>0</v>
      </c>
      <c r="W1149" s="165">
        <f t="shared" si="459"/>
        <v>0</v>
      </c>
      <c r="X1149" s="165">
        <f t="shared" si="459"/>
        <v>0</v>
      </c>
      <c r="Y1149" s="165">
        <f t="shared" si="460"/>
        <v>0</v>
      </c>
      <c r="Z1149" s="165">
        <f t="shared" si="460"/>
        <v>0</v>
      </c>
      <c r="AA1149" s="165">
        <f t="shared" si="460"/>
        <v>0</v>
      </c>
      <c r="AB1149" s="165">
        <f t="shared" si="460"/>
        <v>0</v>
      </c>
      <c r="AC1149" s="165">
        <f t="shared" si="460"/>
        <v>0</v>
      </c>
      <c r="AD1149" s="165">
        <f t="shared" si="460"/>
        <v>0</v>
      </c>
      <c r="AE1149" s="165">
        <f t="shared" si="460"/>
        <v>0</v>
      </c>
      <c r="AF1149" s="165">
        <f t="shared" si="460"/>
        <v>0</v>
      </c>
      <c r="AG1149" s="165">
        <f t="shared" si="460"/>
        <v>0</v>
      </c>
      <c r="AH1149" s="165">
        <f t="shared" si="460"/>
        <v>0</v>
      </c>
      <c r="AI1149" s="165">
        <f t="shared" si="461"/>
        <v>0</v>
      </c>
      <c r="AJ1149" s="165">
        <f t="shared" si="461"/>
        <v>0</v>
      </c>
      <c r="AK1149" s="165">
        <f t="shared" si="461"/>
        <v>0</v>
      </c>
      <c r="AL1149" s="165">
        <f t="shared" si="461"/>
        <v>0</v>
      </c>
      <c r="AM1149" s="165">
        <f t="shared" si="461"/>
        <v>0</v>
      </c>
      <c r="AN1149" s="165">
        <f t="shared" si="461"/>
        <v>0</v>
      </c>
      <c r="AO1149" s="165">
        <f t="shared" si="461"/>
        <v>0</v>
      </c>
      <c r="AP1149" s="165">
        <f t="shared" si="461"/>
        <v>0</v>
      </c>
      <c r="AQ1149" s="165">
        <f t="shared" si="461"/>
        <v>0</v>
      </c>
      <c r="AR1149" s="165">
        <f t="shared" si="461"/>
        <v>0</v>
      </c>
      <c r="AS1149" s="387">
        <f t="shared" si="449"/>
        <v>0</v>
      </c>
    </row>
    <row r="1150" spans="2:45" hidden="1" outlineLevel="2">
      <c r="B1150" s="66">
        <v>36</v>
      </c>
      <c r="D1150" s="338">
        <v>0</v>
      </c>
      <c r="E1150" s="165">
        <f t="shared" si="458"/>
        <v>0</v>
      </c>
      <c r="F1150" s="165">
        <f t="shared" si="458"/>
        <v>0</v>
      </c>
      <c r="G1150" s="165">
        <f t="shared" si="458"/>
        <v>0</v>
      </c>
      <c r="H1150" s="165">
        <f t="shared" si="458"/>
        <v>0</v>
      </c>
      <c r="I1150" s="165">
        <f t="shared" si="458"/>
        <v>0</v>
      </c>
      <c r="J1150" s="165">
        <f t="shared" si="458"/>
        <v>0</v>
      </c>
      <c r="K1150" s="165">
        <f t="shared" si="458"/>
        <v>0</v>
      </c>
      <c r="L1150" s="165">
        <f t="shared" si="458"/>
        <v>0</v>
      </c>
      <c r="M1150" s="165">
        <f t="shared" si="458"/>
        <v>0</v>
      </c>
      <c r="N1150" s="165">
        <f t="shared" si="458"/>
        <v>0</v>
      </c>
      <c r="O1150" s="165">
        <f t="shared" si="459"/>
        <v>0</v>
      </c>
      <c r="P1150" s="165">
        <f t="shared" si="459"/>
        <v>0</v>
      </c>
      <c r="Q1150" s="165">
        <f t="shared" si="459"/>
        <v>0</v>
      </c>
      <c r="R1150" s="165">
        <f t="shared" si="459"/>
        <v>0</v>
      </c>
      <c r="S1150" s="165">
        <f t="shared" si="459"/>
        <v>0</v>
      </c>
      <c r="T1150" s="165">
        <f t="shared" si="459"/>
        <v>0</v>
      </c>
      <c r="U1150" s="165">
        <f t="shared" si="459"/>
        <v>0</v>
      </c>
      <c r="V1150" s="165">
        <f t="shared" si="459"/>
        <v>0</v>
      </c>
      <c r="W1150" s="165">
        <f t="shared" si="459"/>
        <v>0</v>
      </c>
      <c r="X1150" s="165">
        <f t="shared" si="459"/>
        <v>0</v>
      </c>
      <c r="Y1150" s="165">
        <f t="shared" si="460"/>
        <v>0</v>
      </c>
      <c r="Z1150" s="165">
        <f t="shared" si="460"/>
        <v>0</v>
      </c>
      <c r="AA1150" s="165">
        <f t="shared" si="460"/>
        <v>0</v>
      </c>
      <c r="AB1150" s="165">
        <f t="shared" si="460"/>
        <v>0</v>
      </c>
      <c r="AC1150" s="165">
        <f t="shared" si="460"/>
        <v>0</v>
      </c>
      <c r="AD1150" s="165">
        <f t="shared" si="460"/>
        <v>0</v>
      </c>
      <c r="AE1150" s="165">
        <f t="shared" si="460"/>
        <v>0</v>
      </c>
      <c r="AF1150" s="165">
        <f t="shared" si="460"/>
        <v>0</v>
      </c>
      <c r="AG1150" s="165">
        <f t="shared" si="460"/>
        <v>0</v>
      </c>
      <c r="AH1150" s="165">
        <f t="shared" si="460"/>
        <v>0</v>
      </c>
      <c r="AI1150" s="165">
        <f t="shared" si="461"/>
        <v>0</v>
      </c>
      <c r="AJ1150" s="165">
        <f t="shared" si="461"/>
        <v>0</v>
      </c>
      <c r="AK1150" s="165">
        <f t="shared" si="461"/>
        <v>0</v>
      </c>
      <c r="AL1150" s="165">
        <f t="shared" si="461"/>
        <v>0</v>
      </c>
      <c r="AM1150" s="165">
        <f t="shared" si="461"/>
        <v>0</v>
      </c>
      <c r="AN1150" s="165">
        <f t="shared" si="461"/>
        <v>0</v>
      </c>
      <c r="AO1150" s="165">
        <f t="shared" si="461"/>
        <v>0</v>
      </c>
      <c r="AP1150" s="165">
        <f t="shared" si="461"/>
        <v>0</v>
      </c>
      <c r="AQ1150" s="165">
        <f t="shared" si="461"/>
        <v>0</v>
      </c>
      <c r="AR1150" s="165">
        <f t="shared" si="461"/>
        <v>0</v>
      </c>
      <c r="AS1150" s="387">
        <f t="shared" si="449"/>
        <v>0</v>
      </c>
    </row>
    <row r="1151" spans="2:45" hidden="1" outlineLevel="2">
      <c r="B1151" s="66">
        <v>37</v>
      </c>
      <c r="D1151" s="338">
        <v>0</v>
      </c>
      <c r="E1151" s="165">
        <f t="shared" si="458"/>
        <v>0</v>
      </c>
      <c r="F1151" s="165">
        <f t="shared" si="458"/>
        <v>0</v>
      </c>
      <c r="G1151" s="165">
        <f t="shared" si="458"/>
        <v>0</v>
      </c>
      <c r="H1151" s="165">
        <f t="shared" si="458"/>
        <v>0</v>
      </c>
      <c r="I1151" s="165">
        <f t="shared" si="458"/>
        <v>0</v>
      </c>
      <c r="J1151" s="165">
        <f t="shared" si="458"/>
        <v>0</v>
      </c>
      <c r="K1151" s="165">
        <f t="shared" si="458"/>
        <v>0</v>
      </c>
      <c r="L1151" s="165">
        <f t="shared" si="458"/>
        <v>0</v>
      </c>
      <c r="M1151" s="165">
        <f t="shared" si="458"/>
        <v>0</v>
      </c>
      <c r="N1151" s="165">
        <f t="shared" si="458"/>
        <v>0</v>
      </c>
      <c r="O1151" s="165">
        <f t="shared" si="459"/>
        <v>0</v>
      </c>
      <c r="P1151" s="165">
        <f t="shared" si="459"/>
        <v>0</v>
      </c>
      <c r="Q1151" s="165">
        <f t="shared" si="459"/>
        <v>0</v>
      </c>
      <c r="R1151" s="165">
        <f t="shared" si="459"/>
        <v>0</v>
      </c>
      <c r="S1151" s="165">
        <f t="shared" si="459"/>
        <v>0</v>
      </c>
      <c r="T1151" s="165">
        <f t="shared" si="459"/>
        <v>0</v>
      </c>
      <c r="U1151" s="165">
        <f t="shared" si="459"/>
        <v>0</v>
      </c>
      <c r="V1151" s="165">
        <f t="shared" si="459"/>
        <v>0</v>
      </c>
      <c r="W1151" s="165">
        <f t="shared" si="459"/>
        <v>0</v>
      </c>
      <c r="X1151" s="165">
        <f t="shared" si="459"/>
        <v>0</v>
      </c>
      <c r="Y1151" s="165">
        <f t="shared" si="460"/>
        <v>0</v>
      </c>
      <c r="Z1151" s="165">
        <f t="shared" si="460"/>
        <v>0</v>
      </c>
      <c r="AA1151" s="165">
        <f t="shared" si="460"/>
        <v>0</v>
      </c>
      <c r="AB1151" s="165">
        <f t="shared" si="460"/>
        <v>0</v>
      </c>
      <c r="AC1151" s="165">
        <f t="shared" si="460"/>
        <v>0</v>
      </c>
      <c r="AD1151" s="165">
        <f t="shared" si="460"/>
        <v>0</v>
      </c>
      <c r="AE1151" s="165">
        <f t="shared" si="460"/>
        <v>0</v>
      </c>
      <c r="AF1151" s="165">
        <f t="shared" si="460"/>
        <v>0</v>
      </c>
      <c r="AG1151" s="165">
        <f t="shared" si="460"/>
        <v>0</v>
      </c>
      <c r="AH1151" s="165">
        <f t="shared" si="460"/>
        <v>0</v>
      </c>
      <c r="AI1151" s="165">
        <f t="shared" si="461"/>
        <v>0</v>
      </c>
      <c r="AJ1151" s="165">
        <f t="shared" si="461"/>
        <v>0</v>
      </c>
      <c r="AK1151" s="165">
        <f t="shared" si="461"/>
        <v>0</v>
      </c>
      <c r="AL1151" s="165">
        <f t="shared" si="461"/>
        <v>0</v>
      </c>
      <c r="AM1151" s="165">
        <f t="shared" si="461"/>
        <v>0</v>
      </c>
      <c r="AN1151" s="165">
        <f t="shared" si="461"/>
        <v>0</v>
      </c>
      <c r="AO1151" s="165">
        <f t="shared" si="461"/>
        <v>0</v>
      </c>
      <c r="AP1151" s="165">
        <f t="shared" si="461"/>
        <v>0</v>
      </c>
      <c r="AQ1151" s="165">
        <f t="shared" si="461"/>
        <v>0</v>
      </c>
      <c r="AR1151" s="165">
        <f t="shared" si="461"/>
        <v>0</v>
      </c>
      <c r="AS1151" s="387">
        <f t="shared" si="449"/>
        <v>0</v>
      </c>
    </row>
    <row r="1152" spans="2:45" hidden="1" outlineLevel="2">
      <c r="B1152" s="66">
        <v>38</v>
      </c>
      <c r="D1152" s="338">
        <v>0</v>
      </c>
      <c r="E1152" s="165">
        <f t="shared" si="458"/>
        <v>0</v>
      </c>
      <c r="F1152" s="165">
        <f t="shared" si="458"/>
        <v>0</v>
      </c>
      <c r="G1152" s="165">
        <f t="shared" si="458"/>
        <v>0</v>
      </c>
      <c r="H1152" s="165">
        <f t="shared" si="458"/>
        <v>0</v>
      </c>
      <c r="I1152" s="165">
        <f t="shared" si="458"/>
        <v>0</v>
      </c>
      <c r="J1152" s="165">
        <f t="shared" si="458"/>
        <v>0</v>
      </c>
      <c r="K1152" s="165">
        <f t="shared" si="458"/>
        <v>0</v>
      </c>
      <c r="L1152" s="165">
        <f t="shared" si="458"/>
        <v>0</v>
      </c>
      <c r="M1152" s="165">
        <f t="shared" si="458"/>
        <v>0</v>
      </c>
      <c r="N1152" s="165">
        <f t="shared" si="458"/>
        <v>0</v>
      </c>
      <c r="O1152" s="165">
        <f t="shared" si="459"/>
        <v>0</v>
      </c>
      <c r="P1152" s="165">
        <f t="shared" si="459"/>
        <v>0</v>
      </c>
      <c r="Q1152" s="165">
        <f t="shared" si="459"/>
        <v>0</v>
      </c>
      <c r="R1152" s="165">
        <f t="shared" si="459"/>
        <v>0</v>
      </c>
      <c r="S1152" s="165">
        <f t="shared" si="459"/>
        <v>0</v>
      </c>
      <c r="T1152" s="165">
        <f t="shared" si="459"/>
        <v>0</v>
      </c>
      <c r="U1152" s="165">
        <f t="shared" si="459"/>
        <v>0</v>
      </c>
      <c r="V1152" s="165">
        <f t="shared" si="459"/>
        <v>0</v>
      </c>
      <c r="W1152" s="165">
        <f t="shared" si="459"/>
        <v>0</v>
      </c>
      <c r="X1152" s="165">
        <f t="shared" si="459"/>
        <v>0</v>
      </c>
      <c r="Y1152" s="165">
        <f t="shared" si="460"/>
        <v>0</v>
      </c>
      <c r="Z1152" s="165">
        <f t="shared" si="460"/>
        <v>0</v>
      </c>
      <c r="AA1152" s="165">
        <f t="shared" si="460"/>
        <v>0</v>
      </c>
      <c r="AB1152" s="165">
        <f t="shared" si="460"/>
        <v>0</v>
      </c>
      <c r="AC1152" s="165">
        <f t="shared" si="460"/>
        <v>0</v>
      </c>
      <c r="AD1152" s="165">
        <f t="shared" si="460"/>
        <v>0</v>
      </c>
      <c r="AE1152" s="165">
        <f t="shared" si="460"/>
        <v>0</v>
      </c>
      <c r="AF1152" s="165">
        <f t="shared" si="460"/>
        <v>0</v>
      </c>
      <c r="AG1152" s="165">
        <f t="shared" si="460"/>
        <v>0</v>
      </c>
      <c r="AH1152" s="165">
        <f t="shared" si="460"/>
        <v>0</v>
      </c>
      <c r="AI1152" s="165">
        <f t="shared" si="461"/>
        <v>0</v>
      </c>
      <c r="AJ1152" s="165">
        <f t="shared" si="461"/>
        <v>0</v>
      </c>
      <c r="AK1152" s="165">
        <f t="shared" si="461"/>
        <v>0</v>
      </c>
      <c r="AL1152" s="165">
        <f t="shared" si="461"/>
        <v>0</v>
      </c>
      <c r="AM1152" s="165">
        <f t="shared" si="461"/>
        <v>0</v>
      </c>
      <c r="AN1152" s="165">
        <f t="shared" si="461"/>
        <v>0</v>
      </c>
      <c r="AO1152" s="165">
        <f t="shared" si="461"/>
        <v>0</v>
      </c>
      <c r="AP1152" s="165">
        <f t="shared" si="461"/>
        <v>0</v>
      </c>
      <c r="AQ1152" s="165">
        <f t="shared" si="461"/>
        <v>0</v>
      </c>
      <c r="AR1152" s="165">
        <f t="shared" si="461"/>
        <v>0</v>
      </c>
      <c r="AS1152" s="387">
        <f t="shared" si="449"/>
        <v>0</v>
      </c>
    </row>
    <row r="1153" spans="2:46" hidden="1" outlineLevel="2">
      <c r="B1153" s="66">
        <v>39</v>
      </c>
      <c r="D1153" s="338">
        <v>0</v>
      </c>
      <c r="E1153" s="165">
        <f t="shared" si="458"/>
        <v>0</v>
      </c>
      <c r="F1153" s="165">
        <f t="shared" si="458"/>
        <v>0</v>
      </c>
      <c r="G1153" s="165">
        <f t="shared" si="458"/>
        <v>0</v>
      </c>
      <c r="H1153" s="165">
        <f t="shared" si="458"/>
        <v>0</v>
      </c>
      <c r="I1153" s="165">
        <f t="shared" si="458"/>
        <v>0</v>
      </c>
      <c r="J1153" s="165">
        <f t="shared" si="458"/>
        <v>0</v>
      </c>
      <c r="K1153" s="165">
        <f t="shared" si="458"/>
        <v>0</v>
      </c>
      <c r="L1153" s="165">
        <f t="shared" si="458"/>
        <v>0</v>
      </c>
      <c r="M1153" s="165">
        <f t="shared" si="458"/>
        <v>0</v>
      </c>
      <c r="N1153" s="165">
        <f t="shared" si="458"/>
        <v>0</v>
      </c>
      <c r="O1153" s="165">
        <f t="shared" si="459"/>
        <v>0</v>
      </c>
      <c r="P1153" s="165">
        <f t="shared" si="459"/>
        <v>0</v>
      </c>
      <c r="Q1153" s="165">
        <f t="shared" si="459"/>
        <v>0</v>
      </c>
      <c r="R1153" s="165">
        <f t="shared" si="459"/>
        <v>0</v>
      </c>
      <c r="S1153" s="165">
        <f t="shared" si="459"/>
        <v>0</v>
      </c>
      <c r="T1153" s="165">
        <f t="shared" si="459"/>
        <v>0</v>
      </c>
      <c r="U1153" s="165">
        <f t="shared" si="459"/>
        <v>0</v>
      </c>
      <c r="V1153" s="165">
        <f t="shared" si="459"/>
        <v>0</v>
      </c>
      <c r="W1153" s="165">
        <f t="shared" si="459"/>
        <v>0</v>
      </c>
      <c r="X1153" s="165">
        <f t="shared" si="459"/>
        <v>0</v>
      </c>
      <c r="Y1153" s="165">
        <f t="shared" si="460"/>
        <v>0</v>
      </c>
      <c r="Z1153" s="165">
        <f t="shared" si="460"/>
        <v>0</v>
      </c>
      <c r="AA1153" s="165">
        <f t="shared" si="460"/>
        <v>0</v>
      </c>
      <c r="AB1153" s="165">
        <f t="shared" si="460"/>
        <v>0</v>
      </c>
      <c r="AC1153" s="165">
        <f t="shared" si="460"/>
        <v>0</v>
      </c>
      <c r="AD1153" s="165">
        <f t="shared" si="460"/>
        <v>0</v>
      </c>
      <c r="AE1153" s="165">
        <f t="shared" si="460"/>
        <v>0</v>
      </c>
      <c r="AF1153" s="165">
        <f t="shared" si="460"/>
        <v>0</v>
      </c>
      <c r="AG1153" s="165">
        <f t="shared" si="460"/>
        <v>0</v>
      </c>
      <c r="AH1153" s="165">
        <f t="shared" si="460"/>
        <v>0</v>
      </c>
      <c r="AI1153" s="165">
        <f t="shared" si="461"/>
        <v>0</v>
      </c>
      <c r="AJ1153" s="165">
        <f t="shared" si="461"/>
        <v>0</v>
      </c>
      <c r="AK1153" s="165">
        <f t="shared" si="461"/>
        <v>0</v>
      </c>
      <c r="AL1153" s="165">
        <f t="shared" si="461"/>
        <v>0</v>
      </c>
      <c r="AM1153" s="165">
        <f t="shared" si="461"/>
        <v>0</v>
      </c>
      <c r="AN1153" s="165">
        <f t="shared" si="461"/>
        <v>0</v>
      </c>
      <c r="AO1153" s="165">
        <f t="shared" si="461"/>
        <v>0</v>
      </c>
      <c r="AP1153" s="165">
        <f t="shared" si="461"/>
        <v>0</v>
      </c>
      <c r="AQ1153" s="165">
        <f t="shared" si="461"/>
        <v>0</v>
      </c>
      <c r="AR1153" s="165">
        <f t="shared" si="461"/>
        <v>0</v>
      </c>
      <c r="AS1153" s="387">
        <f t="shared" si="449"/>
        <v>0</v>
      </c>
    </row>
    <row r="1154" spans="2:46" hidden="1" outlineLevel="2">
      <c r="B1154" s="66">
        <v>40</v>
      </c>
      <c r="D1154" s="338">
        <v>0</v>
      </c>
      <c r="E1154" s="165">
        <f t="shared" si="458"/>
        <v>0</v>
      </c>
      <c r="F1154" s="165">
        <f t="shared" si="458"/>
        <v>0</v>
      </c>
      <c r="G1154" s="165">
        <f t="shared" si="458"/>
        <v>0</v>
      </c>
      <c r="H1154" s="165">
        <f t="shared" si="458"/>
        <v>0</v>
      </c>
      <c r="I1154" s="165">
        <f t="shared" si="458"/>
        <v>0</v>
      </c>
      <c r="J1154" s="165">
        <f t="shared" si="458"/>
        <v>0</v>
      </c>
      <c r="K1154" s="165">
        <f t="shared" si="458"/>
        <v>0</v>
      </c>
      <c r="L1154" s="165">
        <f t="shared" si="458"/>
        <v>0</v>
      </c>
      <c r="M1154" s="165">
        <f t="shared" si="458"/>
        <v>0</v>
      </c>
      <c r="N1154" s="165">
        <f t="shared" si="458"/>
        <v>0</v>
      </c>
      <c r="O1154" s="165">
        <f t="shared" si="459"/>
        <v>0</v>
      </c>
      <c r="P1154" s="165">
        <f t="shared" si="459"/>
        <v>0</v>
      </c>
      <c r="Q1154" s="165">
        <f t="shared" si="459"/>
        <v>0</v>
      </c>
      <c r="R1154" s="165">
        <f t="shared" si="459"/>
        <v>0</v>
      </c>
      <c r="S1154" s="165">
        <f t="shared" si="459"/>
        <v>0</v>
      </c>
      <c r="T1154" s="165">
        <f t="shared" si="459"/>
        <v>0</v>
      </c>
      <c r="U1154" s="165">
        <f t="shared" si="459"/>
        <v>0</v>
      </c>
      <c r="V1154" s="165">
        <f t="shared" si="459"/>
        <v>0</v>
      </c>
      <c r="W1154" s="165">
        <f t="shared" si="459"/>
        <v>0</v>
      </c>
      <c r="X1154" s="165">
        <f t="shared" si="459"/>
        <v>0</v>
      </c>
      <c r="Y1154" s="165">
        <f t="shared" si="460"/>
        <v>0</v>
      </c>
      <c r="Z1154" s="165">
        <f t="shared" si="460"/>
        <v>0</v>
      </c>
      <c r="AA1154" s="165">
        <f t="shared" si="460"/>
        <v>0</v>
      </c>
      <c r="AB1154" s="165">
        <f t="shared" si="460"/>
        <v>0</v>
      </c>
      <c r="AC1154" s="165">
        <f t="shared" si="460"/>
        <v>0</v>
      </c>
      <c r="AD1154" s="165">
        <f t="shared" si="460"/>
        <v>0</v>
      </c>
      <c r="AE1154" s="165">
        <f t="shared" si="460"/>
        <v>0</v>
      </c>
      <c r="AF1154" s="165">
        <f t="shared" si="460"/>
        <v>0</v>
      </c>
      <c r="AG1154" s="165">
        <f t="shared" si="460"/>
        <v>0</v>
      </c>
      <c r="AH1154" s="165">
        <f t="shared" si="460"/>
        <v>0</v>
      </c>
      <c r="AI1154" s="165">
        <f t="shared" si="461"/>
        <v>0</v>
      </c>
      <c r="AJ1154" s="165">
        <f t="shared" si="461"/>
        <v>0</v>
      </c>
      <c r="AK1154" s="165">
        <f t="shared" si="461"/>
        <v>0</v>
      </c>
      <c r="AL1154" s="165">
        <f t="shared" si="461"/>
        <v>0</v>
      </c>
      <c r="AM1154" s="165">
        <f t="shared" si="461"/>
        <v>0</v>
      </c>
      <c r="AN1154" s="165">
        <f t="shared" si="461"/>
        <v>0</v>
      </c>
      <c r="AO1154" s="165">
        <f t="shared" si="461"/>
        <v>0</v>
      </c>
      <c r="AP1154" s="165">
        <f t="shared" si="461"/>
        <v>0</v>
      </c>
      <c r="AQ1154" s="165">
        <f t="shared" si="461"/>
        <v>0</v>
      </c>
      <c r="AR1154" s="165">
        <f t="shared" si="461"/>
        <v>0</v>
      </c>
      <c r="AS1154" s="387">
        <f t="shared" si="449"/>
        <v>0</v>
      </c>
    </row>
    <row r="1155" spans="2:46" hidden="1" outlineLevel="1" collapsed="1">
      <c r="B1155" s="378" t="str">
        <f>INV!B38</f>
        <v xml:space="preserve">3.5 - </v>
      </c>
      <c r="D1155" s="386">
        <f>INV!C38</f>
        <v>5</v>
      </c>
      <c r="E1155" s="387">
        <f t="shared" ref="E1155:AR1155" si="462">SUM(E1156:E1195)</f>
        <v>0</v>
      </c>
      <c r="F1155" s="387">
        <f t="shared" si="462"/>
        <v>0</v>
      </c>
      <c r="G1155" s="387">
        <f t="shared" si="462"/>
        <v>0</v>
      </c>
      <c r="H1155" s="387">
        <f t="shared" si="462"/>
        <v>0</v>
      </c>
      <c r="I1155" s="387">
        <f t="shared" si="462"/>
        <v>0</v>
      </c>
      <c r="J1155" s="387">
        <f t="shared" si="462"/>
        <v>0</v>
      </c>
      <c r="K1155" s="387">
        <f t="shared" si="462"/>
        <v>0</v>
      </c>
      <c r="L1155" s="387">
        <f t="shared" si="462"/>
        <v>0</v>
      </c>
      <c r="M1155" s="387">
        <f t="shared" si="462"/>
        <v>0</v>
      </c>
      <c r="N1155" s="387">
        <f t="shared" si="462"/>
        <v>0</v>
      </c>
      <c r="O1155" s="387">
        <f t="shared" si="462"/>
        <v>0</v>
      </c>
      <c r="P1155" s="387">
        <f t="shared" si="462"/>
        <v>0</v>
      </c>
      <c r="Q1155" s="387">
        <f t="shared" si="462"/>
        <v>0</v>
      </c>
      <c r="R1155" s="387">
        <f t="shared" si="462"/>
        <v>0</v>
      </c>
      <c r="S1155" s="387">
        <f t="shared" si="462"/>
        <v>0</v>
      </c>
      <c r="T1155" s="387">
        <f t="shared" si="462"/>
        <v>0</v>
      </c>
      <c r="U1155" s="387">
        <f t="shared" si="462"/>
        <v>0</v>
      </c>
      <c r="V1155" s="387">
        <f t="shared" si="462"/>
        <v>0</v>
      </c>
      <c r="W1155" s="387">
        <f t="shared" si="462"/>
        <v>0</v>
      </c>
      <c r="X1155" s="387">
        <f t="shared" si="462"/>
        <v>0</v>
      </c>
      <c r="Y1155" s="387">
        <f t="shared" si="462"/>
        <v>0</v>
      </c>
      <c r="Z1155" s="387">
        <f t="shared" si="462"/>
        <v>0</v>
      </c>
      <c r="AA1155" s="387">
        <f t="shared" si="462"/>
        <v>0</v>
      </c>
      <c r="AB1155" s="387">
        <f t="shared" si="462"/>
        <v>0</v>
      </c>
      <c r="AC1155" s="387">
        <f t="shared" si="462"/>
        <v>0</v>
      </c>
      <c r="AD1155" s="387">
        <f t="shared" si="462"/>
        <v>0</v>
      </c>
      <c r="AE1155" s="387">
        <f t="shared" si="462"/>
        <v>0</v>
      </c>
      <c r="AF1155" s="387">
        <f t="shared" si="462"/>
        <v>0</v>
      </c>
      <c r="AG1155" s="387">
        <f t="shared" si="462"/>
        <v>0</v>
      </c>
      <c r="AH1155" s="387">
        <f t="shared" si="462"/>
        <v>0</v>
      </c>
      <c r="AI1155" s="387">
        <f t="shared" si="462"/>
        <v>0</v>
      </c>
      <c r="AJ1155" s="387">
        <f t="shared" si="462"/>
        <v>0</v>
      </c>
      <c r="AK1155" s="387">
        <f t="shared" si="462"/>
        <v>0</v>
      </c>
      <c r="AL1155" s="387">
        <f t="shared" si="462"/>
        <v>0</v>
      </c>
      <c r="AM1155" s="387">
        <f t="shared" si="462"/>
        <v>0</v>
      </c>
      <c r="AN1155" s="387">
        <f t="shared" si="462"/>
        <v>0</v>
      </c>
      <c r="AO1155" s="387">
        <f t="shared" si="462"/>
        <v>0</v>
      </c>
      <c r="AP1155" s="387">
        <f t="shared" si="462"/>
        <v>0</v>
      </c>
      <c r="AQ1155" s="387">
        <f t="shared" si="462"/>
        <v>0</v>
      </c>
      <c r="AR1155" s="387">
        <f t="shared" si="462"/>
        <v>0</v>
      </c>
      <c r="AS1155" s="387">
        <f t="shared" si="449"/>
        <v>0</v>
      </c>
      <c r="AT1155" s="377" t="str">
        <f>INV!AT38</f>
        <v>Flona Três Barras</v>
      </c>
    </row>
    <row r="1156" spans="2:46" hidden="1" outlineLevel="2">
      <c r="B1156" s="66">
        <v>1</v>
      </c>
      <c r="D1156" s="338">
        <f t="array" ref="D1156:D1195">TRANSPOSE(INV!E38:AR38)</f>
        <v>0</v>
      </c>
      <c r="E1156" s="165">
        <f t="shared" ref="E1156:N1165" si="463">IF(AND(E$2=$B1156,$B1156=$C$3),$D1156,IF(AND(E$2&gt;$B1156,E$2&lt;=$D$1155+$B1156),SLN($D1156,0,IF($C$3-$B1156&gt;=$D$1155,$D$1155,$C$3-$B1156)),0))</f>
        <v>0</v>
      </c>
      <c r="F1156" s="165">
        <f t="shared" si="463"/>
        <v>0</v>
      </c>
      <c r="G1156" s="165">
        <f t="shared" si="463"/>
        <v>0</v>
      </c>
      <c r="H1156" s="165">
        <f t="shared" si="463"/>
        <v>0</v>
      </c>
      <c r="I1156" s="165">
        <f t="shared" si="463"/>
        <v>0</v>
      </c>
      <c r="J1156" s="165">
        <f t="shared" si="463"/>
        <v>0</v>
      </c>
      <c r="K1156" s="165">
        <f t="shared" si="463"/>
        <v>0</v>
      </c>
      <c r="L1156" s="165">
        <f t="shared" si="463"/>
        <v>0</v>
      </c>
      <c r="M1156" s="165">
        <f t="shared" si="463"/>
        <v>0</v>
      </c>
      <c r="N1156" s="165">
        <f t="shared" si="463"/>
        <v>0</v>
      </c>
      <c r="O1156" s="165">
        <f t="shared" ref="O1156:X1165" si="464">IF(AND(O$2=$B1156,$B1156=$C$3),$D1156,IF(AND(O$2&gt;$B1156,O$2&lt;=$D$1155+$B1156),SLN($D1156,0,IF($C$3-$B1156&gt;=$D$1155,$D$1155,$C$3-$B1156)),0))</f>
        <v>0</v>
      </c>
      <c r="P1156" s="165">
        <f t="shared" si="464"/>
        <v>0</v>
      </c>
      <c r="Q1156" s="165">
        <f t="shared" si="464"/>
        <v>0</v>
      </c>
      <c r="R1156" s="165">
        <f t="shared" si="464"/>
        <v>0</v>
      </c>
      <c r="S1156" s="165">
        <f t="shared" si="464"/>
        <v>0</v>
      </c>
      <c r="T1156" s="165">
        <f t="shared" si="464"/>
        <v>0</v>
      </c>
      <c r="U1156" s="165">
        <f t="shared" si="464"/>
        <v>0</v>
      </c>
      <c r="V1156" s="165">
        <f t="shared" si="464"/>
        <v>0</v>
      </c>
      <c r="W1156" s="165">
        <f t="shared" si="464"/>
        <v>0</v>
      </c>
      <c r="X1156" s="165">
        <f t="shared" si="464"/>
        <v>0</v>
      </c>
      <c r="Y1156" s="165">
        <f t="shared" ref="Y1156:AH1165" si="465">IF(AND(Y$2=$B1156,$B1156=$C$3),$D1156,IF(AND(Y$2&gt;$B1156,Y$2&lt;=$D$1155+$B1156),SLN($D1156,0,IF($C$3-$B1156&gt;=$D$1155,$D$1155,$C$3-$B1156)),0))</f>
        <v>0</v>
      </c>
      <c r="Z1156" s="165">
        <f t="shared" si="465"/>
        <v>0</v>
      </c>
      <c r="AA1156" s="165">
        <f t="shared" si="465"/>
        <v>0</v>
      </c>
      <c r="AB1156" s="165">
        <f t="shared" si="465"/>
        <v>0</v>
      </c>
      <c r="AC1156" s="165">
        <f t="shared" si="465"/>
        <v>0</v>
      </c>
      <c r="AD1156" s="165">
        <f t="shared" si="465"/>
        <v>0</v>
      </c>
      <c r="AE1156" s="165">
        <f t="shared" si="465"/>
        <v>0</v>
      </c>
      <c r="AF1156" s="165">
        <f t="shared" si="465"/>
        <v>0</v>
      </c>
      <c r="AG1156" s="165">
        <f t="shared" si="465"/>
        <v>0</v>
      </c>
      <c r="AH1156" s="165">
        <f t="shared" si="465"/>
        <v>0</v>
      </c>
      <c r="AI1156" s="165">
        <f t="shared" ref="AI1156:AR1165" si="466">IF(AND(AI$2=$B1156,$B1156=$C$3),$D1156,IF(AND(AI$2&gt;$B1156,AI$2&lt;=$D$1155+$B1156),SLN($D1156,0,IF($C$3-$B1156&gt;=$D$1155,$D$1155,$C$3-$B1156)),0))</f>
        <v>0</v>
      </c>
      <c r="AJ1156" s="165">
        <f t="shared" si="466"/>
        <v>0</v>
      </c>
      <c r="AK1156" s="165">
        <f t="shared" si="466"/>
        <v>0</v>
      </c>
      <c r="AL1156" s="165">
        <f t="shared" si="466"/>
        <v>0</v>
      </c>
      <c r="AM1156" s="165">
        <f t="shared" si="466"/>
        <v>0</v>
      </c>
      <c r="AN1156" s="165">
        <f t="shared" si="466"/>
        <v>0</v>
      </c>
      <c r="AO1156" s="165">
        <f t="shared" si="466"/>
        <v>0</v>
      </c>
      <c r="AP1156" s="165">
        <f t="shared" si="466"/>
        <v>0</v>
      </c>
      <c r="AQ1156" s="165">
        <f t="shared" si="466"/>
        <v>0</v>
      </c>
      <c r="AR1156" s="165">
        <f t="shared" si="466"/>
        <v>0</v>
      </c>
      <c r="AS1156" s="387">
        <f t="shared" si="449"/>
        <v>0</v>
      </c>
    </row>
    <row r="1157" spans="2:46" hidden="1" outlineLevel="2">
      <c r="B1157" s="66">
        <v>2</v>
      </c>
      <c r="D1157" s="338">
        <v>0</v>
      </c>
      <c r="E1157" s="165">
        <f t="shared" si="463"/>
        <v>0</v>
      </c>
      <c r="F1157" s="165">
        <f t="shared" si="463"/>
        <v>0</v>
      </c>
      <c r="G1157" s="165">
        <f t="shared" si="463"/>
        <v>0</v>
      </c>
      <c r="H1157" s="165">
        <f t="shared" si="463"/>
        <v>0</v>
      </c>
      <c r="I1157" s="165">
        <f t="shared" si="463"/>
        <v>0</v>
      </c>
      <c r="J1157" s="165">
        <f t="shared" si="463"/>
        <v>0</v>
      </c>
      <c r="K1157" s="165">
        <f t="shared" si="463"/>
        <v>0</v>
      </c>
      <c r="L1157" s="165">
        <f t="shared" si="463"/>
        <v>0</v>
      </c>
      <c r="M1157" s="165">
        <f t="shared" si="463"/>
        <v>0</v>
      </c>
      <c r="N1157" s="165">
        <f t="shared" si="463"/>
        <v>0</v>
      </c>
      <c r="O1157" s="165">
        <f t="shared" si="464"/>
        <v>0</v>
      </c>
      <c r="P1157" s="165">
        <f t="shared" si="464"/>
        <v>0</v>
      </c>
      <c r="Q1157" s="165">
        <f t="shared" si="464"/>
        <v>0</v>
      </c>
      <c r="R1157" s="165">
        <f t="shared" si="464"/>
        <v>0</v>
      </c>
      <c r="S1157" s="165">
        <f t="shared" si="464"/>
        <v>0</v>
      </c>
      <c r="T1157" s="165">
        <f t="shared" si="464"/>
        <v>0</v>
      </c>
      <c r="U1157" s="165">
        <f t="shared" si="464"/>
        <v>0</v>
      </c>
      <c r="V1157" s="165">
        <f t="shared" si="464"/>
        <v>0</v>
      </c>
      <c r="W1157" s="165">
        <f t="shared" si="464"/>
        <v>0</v>
      </c>
      <c r="X1157" s="165">
        <f t="shared" si="464"/>
        <v>0</v>
      </c>
      <c r="Y1157" s="165">
        <f t="shared" si="465"/>
        <v>0</v>
      </c>
      <c r="Z1157" s="165">
        <f t="shared" si="465"/>
        <v>0</v>
      </c>
      <c r="AA1157" s="165">
        <f t="shared" si="465"/>
        <v>0</v>
      </c>
      <c r="AB1157" s="165">
        <f t="shared" si="465"/>
        <v>0</v>
      </c>
      <c r="AC1157" s="165">
        <f t="shared" si="465"/>
        <v>0</v>
      </c>
      <c r="AD1157" s="165">
        <f t="shared" si="465"/>
        <v>0</v>
      </c>
      <c r="AE1157" s="165">
        <f t="shared" si="465"/>
        <v>0</v>
      </c>
      <c r="AF1157" s="165">
        <f t="shared" si="465"/>
        <v>0</v>
      </c>
      <c r="AG1157" s="165">
        <f t="shared" si="465"/>
        <v>0</v>
      </c>
      <c r="AH1157" s="165">
        <f t="shared" si="465"/>
        <v>0</v>
      </c>
      <c r="AI1157" s="165">
        <f t="shared" si="466"/>
        <v>0</v>
      </c>
      <c r="AJ1157" s="165">
        <f t="shared" si="466"/>
        <v>0</v>
      </c>
      <c r="AK1157" s="165">
        <f t="shared" si="466"/>
        <v>0</v>
      </c>
      <c r="AL1157" s="165">
        <f t="shared" si="466"/>
        <v>0</v>
      </c>
      <c r="AM1157" s="165">
        <f t="shared" si="466"/>
        <v>0</v>
      </c>
      <c r="AN1157" s="165">
        <f t="shared" si="466"/>
        <v>0</v>
      </c>
      <c r="AO1157" s="165">
        <f t="shared" si="466"/>
        <v>0</v>
      </c>
      <c r="AP1157" s="165">
        <f t="shared" si="466"/>
        <v>0</v>
      </c>
      <c r="AQ1157" s="165">
        <f t="shared" si="466"/>
        <v>0</v>
      </c>
      <c r="AR1157" s="165">
        <f t="shared" si="466"/>
        <v>0</v>
      </c>
      <c r="AS1157" s="387">
        <f t="shared" si="449"/>
        <v>0</v>
      </c>
    </row>
    <row r="1158" spans="2:46" hidden="1" outlineLevel="2">
      <c r="B1158" s="66">
        <v>3</v>
      </c>
      <c r="D1158" s="338">
        <v>0</v>
      </c>
      <c r="E1158" s="165">
        <f t="shared" si="463"/>
        <v>0</v>
      </c>
      <c r="F1158" s="165">
        <f t="shared" si="463"/>
        <v>0</v>
      </c>
      <c r="G1158" s="165">
        <f t="shared" si="463"/>
        <v>0</v>
      </c>
      <c r="H1158" s="165">
        <f t="shared" si="463"/>
        <v>0</v>
      </c>
      <c r="I1158" s="165">
        <f t="shared" si="463"/>
        <v>0</v>
      </c>
      <c r="J1158" s="165">
        <f t="shared" si="463"/>
        <v>0</v>
      </c>
      <c r="K1158" s="165">
        <f t="shared" si="463"/>
        <v>0</v>
      </c>
      <c r="L1158" s="165">
        <f t="shared" si="463"/>
        <v>0</v>
      </c>
      <c r="M1158" s="165">
        <f t="shared" si="463"/>
        <v>0</v>
      </c>
      <c r="N1158" s="165">
        <f t="shared" si="463"/>
        <v>0</v>
      </c>
      <c r="O1158" s="165">
        <f t="shared" si="464"/>
        <v>0</v>
      </c>
      <c r="P1158" s="165">
        <f t="shared" si="464"/>
        <v>0</v>
      </c>
      <c r="Q1158" s="165">
        <f t="shared" si="464"/>
        <v>0</v>
      </c>
      <c r="R1158" s="165">
        <f t="shared" si="464"/>
        <v>0</v>
      </c>
      <c r="S1158" s="165">
        <f t="shared" si="464"/>
        <v>0</v>
      </c>
      <c r="T1158" s="165">
        <f t="shared" si="464"/>
        <v>0</v>
      </c>
      <c r="U1158" s="165">
        <f t="shared" si="464"/>
        <v>0</v>
      </c>
      <c r="V1158" s="165">
        <f t="shared" si="464"/>
        <v>0</v>
      </c>
      <c r="W1158" s="165">
        <f t="shared" si="464"/>
        <v>0</v>
      </c>
      <c r="X1158" s="165">
        <f t="shared" si="464"/>
        <v>0</v>
      </c>
      <c r="Y1158" s="165">
        <f t="shared" si="465"/>
        <v>0</v>
      </c>
      <c r="Z1158" s="165">
        <f t="shared" si="465"/>
        <v>0</v>
      </c>
      <c r="AA1158" s="165">
        <f t="shared" si="465"/>
        <v>0</v>
      </c>
      <c r="AB1158" s="165">
        <f t="shared" si="465"/>
        <v>0</v>
      </c>
      <c r="AC1158" s="165">
        <f t="shared" si="465"/>
        <v>0</v>
      </c>
      <c r="AD1158" s="165">
        <f t="shared" si="465"/>
        <v>0</v>
      </c>
      <c r="AE1158" s="165">
        <f t="shared" si="465"/>
        <v>0</v>
      </c>
      <c r="AF1158" s="165">
        <f t="shared" si="465"/>
        <v>0</v>
      </c>
      <c r="AG1158" s="165">
        <f t="shared" si="465"/>
        <v>0</v>
      </c>
      <c r="AH1158" s="165">
        <f t="shared" si="465"/>
        <v>0</v>
      </c>
      <c r="AI1158" s="165">
        <f t="shared" si="466"/>
        <v>0</v>
      </c>
      <c r="AJ1158" s="165">
        <f t="shared" si="466"/>
        <v>0</v>
      </c>
      <c r="AK1158" s="165">
        <f t="shared" si="466"/>
        <v>0</v>
      </c>
      <c r="AL1158" s="165">
        <f t="shared" si="466"/>
        <v>0</v>
      </c>
      <c r="AM1158" s="165">
        <f t="shared" si="466"/>
        <v>0</v>
      </c>
      <c r="AN1158" s="165">
        <f t="shared" si="466"/>
        <v>0</v>
      </c>
      <c r="AO1158" s="165">
        <f t="shared" si="466"/>
        <v>0</v>
      </c>
      <c r="AP1158" s="165">
        <f t="shared" si="466"/>
        <v>0</v>
      </c>
      <c r="AQ1158" s="165">
        <f t="shared" si="466"/>
        <v>0</v>
      </c>
      <c r="AR1158" s="165">
        <f t="shared" si="466"/>
        <v>0</v>
      </c>
      <c r="AS1158" s="387">
        <f t="shared" si="449"/>
        <v>0</v>
      </c>
    </row>
    <row r="1159" spans="2:46" hidden="1" outlineLevel="2">
      <c r="B1159" s="66">
        <v>4</v>
      </c>
      <c r="D1159" s="338">
        <v>0</v>
      </c>
      <c r="E1159" s="165">
        <f t="shared" si="463"/>
        <v>0</v>
      </c>
      <c r="F1159" s="165">
        <f t="shared" si="463"/>
        <v>0</v>
      </c>
      <c r="G1159" s="165">
        <f t="shared" si="463"/>
        <v>0</v>
      </c>
      <c r="H1159" s="165">
        <f t="shared" si="463"/>
        <v>0</v>
      </c>
      <c r="I1159" s="165">
        <f t="shared" si="463"/>
        <v>0</v>
      </c>
      <c r="J1159" s="165">
        <f t="shared" si="463"/>
        <v>0</v>
      </c>
      <c r="K1159" s="165">
        <f t="shared" si="463"/>
        <v>0</v>
      </c>
      <c r="L1159" s="165">
        <f t="shared" si="463"/>
        <v>0</v>
      </c>
      <c r="M1159" s="165">
        <f t="shared" si="463"/>
        <v>0</v>
      </c>
      <c r="N1159" s="165">
        <f t="shared" si="463"/>
        <v>0</v>
      </c>
      <c r="O1159" s="165">
        <f t="shared" si="464"/>
        <v>0</v>
      </c>
      <c r="P1159" s="165">
        <f t="shared" si="464"/>
        <v>0</v>
      </c>
      <c r="Q1159" s="165">
        <f t="shared" si="464"/>
        <v>0</v>
      </c>
      <c r="R1159" s="165">
        <f t="shared" si="464"/>
        <v>0</v>
      </c>
      <c r="S1159" s="165">
        <f t="shared" si="464"/>
        <v>0</v>
      </c>
      <c r="T1159" s="165">
        <f t="shared" si="464"/>
        <v>0</v>
      </c>
      <c r="U1159" s="165">
        <f t="shared" si="464"/>
        <v>0</v>
      </c>
      <c r="V1159" s="165">
        <f t="shared" si="464"/>
        <v>0</v>
      </c>
      <c r="W1159" s="165">
        <f t="shared" si="464"/>
        <v>0</v>
      </c>
      <c r="X1159" s="165">
        <f t="shared" si="464"/>
        <v>0</v>
      </c>
      <c r="Y1159" s="165">
        <f t="shared" si="465"/>
        <v>0</v>
      </c>
      <c r="Z1159" s="165">
        <f t="shared" si="465"/>
        <v>0</v>
      </c>
      <c r="AA1159" s="165">
        <f t="shared" si="465"/>
        <v>0</v>
      </c>
      <c r="AB1159" s="165">
        <f t="shared" si="465"/>
        <v>0</v>
      </c>
      <c r="AC1159" s="165">
        <f t="shared" si="465"/>
        <v>0</v>
      </c>
      <c r="AD1159" s="165">
        <f t="shared" si="465"/>
        <v>0</v>
      </c>
      <c r="AE1159" s="165">
        <f t="shared" si="465"/>
        <v>0</v>
      </c>
      <c r="AF1159" s="165">
        <f t="shared" si="465"/>
        <v>0</v>
      </c>
      <c r="AG1159" s="165">
        <f t="shared" si="465"/>
        <v>0</v>
      </c>
      <c r="AH1159" s="165">
        <f t="shared" si="465"/>
        <v>0</v>
      </c>
      <c r="AI1159" s="165">
        <f t="shared" si="466"/>
        <v>0</v>
      </c>
      <c r="AJ1159" s="165">
        <f t="shared" si="466"/>
        <v>0</v>
      </c>
      <c r="AK1159" s="165">
        <f t="shared" si="466"/>
        <v>0</v>
      </c>
      <c r="AL1159" s="165">
        <f t="shared" si="466"/>
        <v>0</v>
      </c>
      <c r="AM1159" s="165">
        <f t="shared" si="466"/>
        <v>0</v>
      </c>
      <c r="AN1159" s="165">
        <f t="shared" si="466"/>
        <v>0</v>
      </c>
      <c r="AO1159" s="165">
        <f t="shared" si="466"/>
        <v>0</v>
      </c>
      <c r="AP1159" s="165">
        <f t="shared" si="466"/>
        <v>0</v>
      </c>
      <c r="AQ1159" s="165">
        <f t="shared" si="466"/>
        <v>0</v>
      </c>
      <c r="AR1159" s="165">
        <f t="shared" si="466"/>
        <v>0</v>
      </c>
      <c r="AS1159" s="387">
        <f t="shared" si="449"/>
        <v>0</v>
      </c>
    </row>
    <row r="1160" spans="2:46" hidden="1" outlineLevel="2">
      <c r="B1160" s="66">
        <v>5</v>
      </c>
      <c r="D1160" s="338">
        <v>0</v>
      </c>
      <c r="E1160" s="165">
        <f t="shared" si="463"/>
        <v>0</v>
      </c>
      <c r="F1160" s="165">
        <f t="shared" si="463"/>
        <v>0</v>
      </c>
      <c r="G1160" s="165">
        <f t="shared" si="463"/>
        <v>0</v>
      </c>
      <c r="H1160" s="165">
        <f t="shared" si="463"/>
        <v>0</v>
      </c>
      <c r="I1160" s="165">
        <f t="shared" si="463"/>
        <v>0</v>
      </c>
      <c r="J1160" s="165">
        <f t="shared" si="463"/>
        <v>0</v>
      </c>
      <c r="K1160" s="165">
        <f t="shared" si="463"/>
        <v>0</v>
      </c>
      <c r="L1160" s="165">
        <f t="shared" si="463"/>
        <v>0</v>
      </c>
      <c r="M1160" s="165">
        <f t="shared" si="463"/>
        <v>0</v>
      </c>
      <c r="N1160" s="165">
        <f t="shared" si="463"/>
        <v>0</v>
      </c>
      <c r="O1160" s="165">
        <f t="shared" si="464"/>
        <v>0</v>
      </c>
      <c r="P1160" s="165">
        <f t="shared" si="464"/>
        <v>0</v>
      </c>
      <c r="Q1160" s="165">
        <f t="shared" si="464"/>
        <v>0</v>
      </c>
      <c r="R1160" s="165">
        <f t="shared" si="464"/>
        <v>0</v>
      </c>
      <c r="S1160" s="165">
        <f t="shared" si="464"/>
        <v>0</v>
      </c>
      <c r="T1160" s="165">
        <f t="shared" si="464"/>
        <v>0</v>
      </c>
      <c r="U1160" s="165">
        <f t="shared" si="464"/>
        <v>0</v>
      </c>
      <c r="V1160" s="165">
        <f t="shared" si="464"/>
        <v>0</v>
      </c>
      <c r="W1160" s="165">
        <f t="shared" si="464"/>
        <v>0</v>
      </c>
      <c r="X1160" s="165">
        <f t="shared" si="464"/>
        <v>0</v>
      </c>
      <c r="Y1160" s="165">
        <f t="shared" si="465"/>
        <v>0</v>
      </c>
      <c r="Z1160" s="165">
        <f t="shared" si="465"/>
        <v>0</v>
      </c>
      <c r="AA1160" s="165">
        <f t="shared" si="465"/>
        <v>0</v>
      </c>
      <c r="AB1160" s="165">
        <f t="shared" si="465"/>
        <v>0</v>
      </c>
      <c r="AC1160" s="165">
        <f t="shared" si="465"/>
        <v>0</v>
      </c>
      <c r="AD1160" s="165">
        <f t="shared" si="465"/>
        <v>0</v>
      </c>
      <c r="AE1160" s="165">
        <f t="shared" si="465"/>
        <v>0</v>
      </c>
      <c r="AF1160" s="165">
        <f t="shared" si="465"/>
        <v>0</v>
      </c>
      <c r="AG1160" s="165">
        <f t="shared" si="465"/>
        <v>0</v>
      </c>
      <c r="AH1160" s="165">
        <f t="shared" si="465"/>
        <v>0</v>
      </c>
      <c r="AI1160" s="165">
        <f t="shared" si="466"/>
        <v>0</v>
      </c>
      <c r="AJ1160" s="165">
        <f t="shared" si="466"/>
        <v>0</v>
      </c>
      <c r="AK1160" s="165">
        <f t="shared" si="466"/>
        <v>0</v>
      </c>
      <c r="AL1160" s="165">
        <f t="shared" si="466"/>
        <v>0</v>
      </c>
      <c r="AM1160" s="165">
        <f t="shared" si="466"/>
        <v>0</v>
      </c>
      <c r="AN1160" s="165">
        <f t="shared" si="466"/>
        <v>0</v>
      </c>
      <c r="AO1160" s="165">
        <f t="shared" si="466"/>
        <v>0</v>
      </c>
      <c r="AP1160" s="165">
        <f t="shared" si="466"/>
        <v>0</v>
      </c>
      <c r="AQ1160" s="165">
        <f t="shared" si="466"/>
        <v>0</v>
      </c>
      <c r="AR1160" s="165">
        <f t="shared" si="466"/>
        <v>0</v>
      </c>
      <c r="AS1160" s="387">
        <f t="shared" si="449"/>
        <v>0</v>
      </c>
    </row>
    <row r="1161" spans="2:46" hidden="1" outlineLevel="2">
      <c r="B1161" s="66">
        <v>6</v>
      </c>
      <c r="D1161" s="338">
        <v>0</v>
      </c>
      <c r="E1161" s="165">
        <f t="shared" si="463"/>
        <v>0</v>
      </c>
      <c r="F1161" s="165">
        <f t="shared" si="463"/>
        <v>0</v>
      </c>
      <c r="G1161" s="165">
        <f t="shared" si="463"/>
        <v>0</v>
      </c>
      <c r="H1161" s="165">
        <f t="shared" si="463"/>
        <v>0</v>
      </c>
      <c r="I1161" s="165">
        <f t="shared" si="463"/>
        <v>0</v>
      </c>
      <c r="J1161" s="165">
        <f t="shared" si="463"/>
        <v>0</v>
      </c>
      <c r="K1161" s="165">
        <f t="shared" si="463"/>
        <v>0</v>
      </c>
      <c r="L1161" s="165">
        <f t="shared" si="463"/>
        <v>0</v>
      </c>
      <c r="M1161" s="165">
        <f t="shared" si="463"/>
        <v>0</v>
      </c>
      <c r="N1161" s="165">
        <f t="shared" si="463"/>
        <v>0</v>
      </c>
      <c r="O1161" s="165">
        <f t="shared" si="464"/>
        <v>0</v>
      </c>
      <c r="P1161" s="165">
        <f t="shared" si="464"/>
        <v>0</v>
      </c>
      <c r="Q1161" s="165">
        <f t="shared" si="464"/>
        <v>0</v>
      </c>
      <c r="R1161" s="165">
        <f t="shared" si="464"/>
        <v>0</v>
      </c>
      <c r="S1161" s="165">
        <f t="shared" si="464"/>
        <v>0</v>
      </c>
      <c r="T1161" s="165">
        <f t="shared" si="464"/>
        <v>0</v>
      </c>
      <c r="U1161" s="165">
        <f t="shared" si="464"/>
        <v>0</v>
      </c>
      <c r="V1161" s="165">
        <f t="shared" si="464"/>
        <v>0</v>
      </c>
      <c r="W1161" s="165">
        <f t="shared" si="464"/>
        <v>0</v>
      </c>
      <c r="X1161" s="165">
        <f t="shared" si="464"/>
        <v>0</v>
      </c>
      <c r="Y1161" s="165">
        <f t="shared" si="465"/>
        <v>0</v>
      </c>
      <c r="Z1161" s="165">
        <f t="shared" si="465"/>
        <v>0</v>
      </c>
      <c r="AA1161" s="165">
        <f t="shared" si="465"/>
        <v>0</v>
      </c>
      <c r="AB1161" s="165">
        <f t="shared" si="465"/>
        <v>0</v>
      </c>
      <c r="AC1161" s="165">
        <f t="shared" si="465"/>
        <v>0</v>
      </c>
      <c r="AD1161" s="165">
        <f t="shared" si="465"/>
        <v>0</v>
      </c>
      <c r="AE1161" s="165">
        <f t="shared" si="465"/>
        <v>0</v>
      </c>
      <c r="AF1161" s="165">
        <f t="shared" si="465"/>
        <v>0</v>
      </c>
      <c r="AG1161" s="165">
        <f t="shared" si="465"/>
        <v>0</v>
      </c>
      <c r="AH1161" s="165">
        <f t="shared" si="465"/>
        <v>0</v>
      </c>
      <c r="AI1161" s="165">
        <f t="shared" si="466"/>
        <v>0</v>
      </c>
      <c r="AJ1161" s="165">
        <f t="shared" si="466"/>
        <v>0</v>
      </c>
      <c r="AK1161" s="165">
        <f t="shared" si="466"/>
        <v>0</v>
      </c>
      <c r="AL1161" s="165">
        <f t="shared" si="466"/>
        <v>0</v>
      </c>
      <c r="AM1161" s="165">
        <f t="shared" si="466"/>
        <v>0</v>
      </c>
      <c r="AN1161" s="165">
        <f t="shared" si="466"/>
        <v>0</v>
      </c>
      <c r="AO1161" s="165">
        <f t="shared" si="466"/>
        <v>0</v>
      </c>
      <c r="AP1161" s="165">
        <f t="shared" si="466"/>
        <v>0</v>
      </c>
      <c r="AQ1161" s="165">
        <f t="shared" si="466"/>
        <v>0</v>
      </c>
      <c r="AR1161" s="165">
        <f t="shared" si="466"/>
        <v>0</v>
      </c>
      <c r="AS1161" s="387">
        <f t="shared" si="449"/>
        <v>0</v>
      </c>
    </row>
    <row r="1162" spans="2:46" hidden="1" outlineLevel="2">
      <c r="B1162" s="66">
        <v>7</v>
      </c>
      <c r="D1162" s="338">
        <v>0</v>
      </c>
      <c r="E1162" s="165">
        <f t="shared" si="463"/>
        <v>0</v>
      </c>
      <c r="F1162" s="165">
        <f t="shared" si="463"/>
        <v>0</v>
      </c>
      <c r="G1162" s="165">
        <f t="shared" si="463"/>
        <v>0</v>
      </c>
      <c r="H1162" s="165">
        <f t="shared" si="463"/>
        <v>0</v>
      </c>
      <c r="I1162" s="165">
        <f t="shared" si="463"/>
        <v>0</v>
      </c>
      <c r="J1162" s="165">
        <f t="shared" si="463"/>
        <v>0</v>
      </c>
      <c r="K1162" s="165">
        <f t="shared" si="463"/>
        <v>0</v>
      </c>
      <c r="L1162" s="165">
        <f t="shared" si="463"/>
        <v>0</v>
      </c>
      <c r="M1162" s="165">
        <f t="shared" si="463"/>
        <v>0</v>
      </c>
      <c r="N1162" s="165">
        <f t="shared" si="463"/>
        <v>0</v>
      </c>
      <c r="O1162" s="165">
        <f t="shared" si="464"/>
        <v>0</v>
      </c>
      <c r="P1162" s="165">
        <f t="shared" si="464"/>
        <v>0</v>
      </c>
      <c r="Q1162" s="165">
        <f t="shared" si="464"/>
        <v>0</v>
      </c>
      <c r="R1162" s="165">
        <f t="shared" si="464"/>
        <v>0</v>
      </c>
      <c r="S1162" s="165">
        <f t="shared" si="464"/>
        <v>0</v>
      </c>
      <c r="T1162" s="165">
        <f t="shared" si="464"/>
        <v>0</v>
      </c>
      <c r="U1162" s="165">
        <f t="shared" si="464"/>
        <v>0</v>
      </c>
      <c r="V1162" s="165">
        <f t="shared" si="464"/>
        <v>0</v>
      </c>
      <c r="W1162" s="165">
        <f t="shared" si="464"/>
        <v>0</v>
      </c>
      <c r="X1162" s="165">
        <f t="shared" si="464"/>
        <v>0</v>
      </c>
      <c r="Y1162" s="165">
        <f t="shared" si="465"/>
        <v>0</v>
      </c>
      <c r="Z1162" s="165">
        <f t="shared" si="465"/>
        <v>0</v>
      </c>
      <c r="AA1162" s="165">
        <f t="shared" si="465"/>
        <v>0</v>
      </c>
      <c r="AB1162" s="165">
        <f t="shared" si="465"/>
        <v>0</v>
      </c>
      <c r="AC1162" s="165">
        <f t="shared" si="465"/>
        <v>0</v>
      </c>
      <c r="AD1162" s="165">
        <f t="shared" si="465"/>
        <v>0</v>
      </c>
      <c r="AE1162" s="165">
        <f t="shared" si="465"/>
        <v>0</v>
      </c>
      <c r="AF1162" s="165">
        <f t="shared" si="465"/>
        <v>0</v>
      </c>
      <c r="AG1162" s="165">
        <f t="shared" si="465"/>
        <v>0</v>
      </c>
      <c r="AH1162" s="165">
        <f t="shared" si="465"/>
        <v>0</v>
      </c>
      <c r="AI1162" s="165">
        <f t="shared" si="466"/>
        <v>0</v>
      </c>
      <c r="AJ1162" s="165">
        <f t="shared" si="466"/>
        <v>0</v>
      </c>
      <c r="AK1162" s="165">
        <f t="shared" si="466"/>
        <v>0</v>
      </c>
      <c r="AL1162" s="165">
        <f t="shared" si="466"/>
        <v>0</v>
      </c>
      <c r="AM1162" s="165">
        <f t="shared" si="466"/>
        <v>0</v>
      </c>
      <c r="AN1162" s="165">
        <f t="shared" si="466"/>
        <v>0</v>
      </c>
      <c r="AO1162" s="165">
        <f t="shared" si="466"/>
        <v>0</v>
      </c>
      <c r="AP1162" s="165">
        <f t="shared" si="466"/>
        <v>0</v>
      </c>
      <c r="AQ1162" s="165">
        <f t="shared" si="466"/>
        <v>0</v>
      </c>
      <c r="AR1162" s="165">
        <f t="shared" si="466"/>
        <v>0</v>
      </c>
      <c r="AS1162" s="387">
        <f t="shared" si="449"/>
        <v>0</v>
      </c>
    </row>
    <row r="1163" spans="2:46" hidden="1" outlineLevel="2">
      <c r="B1163" s="66">
        <v>8</v>
      </c>
      <c r="D1163" s="338">
        <v>0</v>
      </c>
      <c r="E1163" s="165">
        <f t="shared" si="463"/>
        <v>0</v>
      </c>
      <c r="F1163" s="165">
        <f t="shared" si="463"/>
        <v>0</v>
      </c>
      <c r="G1163" s="165">
        <f t="shared" si="463"/>
        <v>0</v>
      </c>
      <c r="H1163" s="165">
        <f t="shared" si="463"/>
        <v>0</v>
      </c>
      <c r="I1163" s="165">
        <f t="shared" si="463"/>
        <v>0</v>
      </c>
      <c r="J1163" s="165">
        <f t="shared" si="463"/>
        <v>0</v>
      </c>
      <c r="K1163" s="165">
        <f t="shared" si="463"/>
        <v>0</v>
      </c>
      <c r="L1163" s="165">
        <f t="shared" si="463"/>
        <v>0</v>
      </c>
      <c r="M1163" s="165">
        <f t="shared" si="463"/>
        <v>0</v>
      </c>
      <c r="N1163" s="165">
        <f t="shared" si="463"/>
        <v>0</v>
      </c>
      <c r="O1163" s="165">
        <f t="shared" si="464"/>
        <v>0</v>
      </c>
      <c r="P1163" s="165">
        <f t="shared" si="464"/>
        <v>0</v>
      </c>
      <c r="Q1163" s="165">
        <f t="shared" si="464"/>
        <v>0</v>
      </c>
      <c r="R1163" s="165">
        <f t="shared" si="464"/>
        <v>0</v>
      </c>
      <c r="S1163" s="165">
        <f t="shared" si="464"/>
        <v>0</v>
      </c>
      <c r="T1163" s="165">
        <f t="shared" si="464"/>
        <v>0</v>
      </c>
      <c r="U1163" s="165">
        <f t="shared" si="464"/>
        <v>0</v>
      </c>
      <c r="V1163" s="165">
        <f t="shared" si="464"/>
        <v>0</v>
      </c>
      <c r="W1163" s="165">
        <f t="shared" si="464"/>
        <v>0</v>
      </c>
      <c r="X1163" s="165">
        <f t="shared" si="464"/>
        <v>0</v>
      </c>
      <c r="Y1163" s="165">
        <f t="shared" si="465"/>
        <v>0</v>
      </c>
      <c r="Z1163" s="165">
        <f t="shared" si="465"/>
        <v>0</v>
      </c>
      <c r="AA1163" s="165">
        <f t="shared" si="465"/>
        <v>0</v>
      </c>
      <c r="AB1163" s="165">
        <f t="shared" si="465"/>
        <v>0</v>
      </c>
      <c r="AC1163" s="165">
        <f t="shared" si="465"/>
        <v>0</v>
      </c>
      <c r="AD1163" s="165">
        <f t="shared" si="465"/>
        <v>0</v>
      </c>
      <c r="AE1163" s="165">
        <f t="shared" si="465"/>
        <v>0</v>
      </c>
      <c r="AF1163" s="165">
        <f t="shared" si="465"/>
        <v>0</v>
      </c>
      <c r="AG1163" s="165">
        <f t="shared" si="465"/>
        <v>0</v>
      </c>
      <c r="AH1163" s="165">
        <f t="shared" si="465"/>
        <v>0</v>
      </c>
      <c r="AI1163" s="165">
        <f t="shared" si="466"/>
        <v>0</v>
      </c>
      <c r="AJ1163" s="165">
        <f t="shared" si="466"/>
        <v>0</v>
      </c>
      <c r="AK1163" s="165">
        <f t="shared" si="466"/>
        <v>0</v>
      </c>
      <c r="AL1163" s="165">
        <f t="shared" si="466"/>
        <v>0</v>
      </c>
      <c r="AM1163" s="165">
        <f t="shared" si="466"/>
        <v>0</v>
      </c>
      <c r="AN1163" s="165">
        <f t="shared" si="466"/>
        <v>0</v>
      </c>
      <c r="AO1163" s="165">
        <f t="shared" si="466"/>
        <v>0</v>
      </c>
      <c r="AP1163" s="165">
        <f t="shared" si="466"/>
        <v>0</v>
      </c>
      <c r="AQ1163" s="165">
        <f t="shared" si="466"/>
        <v>0</v>
      </c>
      <c r="AR1163" s="165">
        <f t="shared" si="466"/>
        <v>0</v>
      </c>
      <c r="AS1163" s="387">
        <f t="shared" si="449"/>
        <v>0</v>
      </c>
    </row>
    <row r="1164" spans="2:46" hidden="1" outlineLevel="2">
      <c r="B1164" s="66">
        <v>9</v>
      </c>
      <c r="D1164" s="338">
        <v>0</v>
      </c>
      <c r="E1164" s="165">
        <f t="shared" si="463"/>
        <v>0</v>
      </c>
      <c r="F1164" s="165">
        <f t="shared" si="463"/>
        <v>0</v>
      </c>
      <c r="G1164" s="165">
        <f t="shared" si="463"/>
        <v>0</v>
      </c>
      <c r="H1164" s="165">
        <f t="shared" si="463"/>
        <v>0</v>
      </c>
      <c r="I1164" s="165">
        <f t="shared" si="463"/>
        <v>0</v>
      </c>
      <c r="J1164" s="165">
        <f t="shared" si="463"/>
        <v>0</v>
      </c>
      <c r="K1164" s="165">
        <f t="shared" si="463"/>
        <v>0</v>
      </c>
      <c r="L1164" s="165">
        <f t="shared" si="463"/>
        <v>0</v>
      </c>
      <c r="M1164" s="165">
        <f t="shared" si="463"/>
        <v>0</v>
      </c>
      <c r="N1164" s="165">
        <f t="shared" si="463"/>
        <v>0</v>
      </c>
      <c r="O1164" s="165">
        <f t="shared" si="464"/>
        <v>0</v>
      </c>
      <c r="P1164" s="165">
        <f t="shared" si="464"/>
        <v>0</v>
      </c>
      <c r="Q1164" s="165">
        <f t="shared" si="464"/>
        <v>0</v>
      </c>
      <c r="R1164" s="165">
        <f t="shared" si="464"/>
        <v>0</v>
      </c>
      <c r="S1164" s="165">
        <f t="shared" si="464"/>
        <v>0</v>
      </c>
      <c r="T1164" s="165">
        <f t="shared" si="464"/>
        <v>0</v>
      </c>
      <c r="U1164" s="165">
        <f t="shared" si="464"/>
        <v>0</v>
      </c>
      <c r="V1164" s="165">
        <f t="shared" si="464"/>
        <v>0</v>
      </c>
      <c r="W1164" s="165">
        <f t="shared" si="464"/>
        <v>0</v>
      </c>
      <c r="X1164" s="165">
        <f t="shared" si="464"/>
        <v>0</v>
      </c>
      <c r="Y1164" s="165">
        <f t="shared" si="465"/>
        <v>0</v>
      </c>
      <c r="Z1164" s="165">
        <f t="shared" si="465"/>
        <v>0</v>
      </c>
      <c r="AA1164" s="165">
        <f t="shared" si="465"/>
        <v>0</v>
      </c>
      <c r="AB1164" s="165">
        <f t="shared" si="465"/>
        <v>0</v>
      </c>
      <c r="AC1164" s="165">
        <f t="shared" si="465"/>
        <v>0</v>
      </c>
      <c r="AD1164" s="165">
        <f t="shared" si="465"/>
        <v>0</v>
      </c>
      <c r="AE1164" s="165">
        <f t="shared" si="465"/>
        <v>0</v>
      </c>
      <c r="AF1164" s="165">
        <f t="shared" si="465"/>
        <v>0</v>
      </c>
      <c r="AG1164" s="165">
        <f t="shared" si="465"/>
        <v>0</v>
      </c>
      <c r="AH1164" s="165">
        <f t="shared" si="465"/>
        <v>0</v>
      </c>
      <c r="AI1164" s="165">
        <f t="shared" si="466"/>
        <v>0</v>
      </c>
      <c r="AJ1164" s="165">
        <f t="shared" si="466"/>
        <v>0</v>
      </c>
      <c r="AK1164" s="165">
        <f t="shared" si="466"/>
        <v>0</v>
      </c>
      <c r="AL1164" s="165">
        <f t="shared" si="466"/>
        <v>0</v>
      </c>
      <c r="AM1164" s="165">
        <f t="shared" si="466"/>
        <v>0</v>
      </c>
      <c r="AN1164" s="165">
        <f t="shared" si="466"/>
        <v>0</v>
      </c>
      <c r="AO1164" s="165">
        <f t="shared" si="466"/>
        <v>0</v>
      </c>
      <c r="AP1164" s="165">
        <f t="shared" si="466"/>
        <v>0</v>
      </c>
      <c r="AQ1164" s="165">
        <f t="shared" si="466"/>
        <v>0</v>
      </c>
      <c r="AR1164" s="165">
        <f t="shared" si="466"/>
        <v>0</v>
      </c>
      <c r="AS1164" s="387">
        <f t="shared" si="449"/>
        <v>0</v>
      </c>
    </row>
    <row r="1165" spans="2:46" hidden="1" outlineLevel="2">
      <c r="B1165" s="66">
        <v>10</v>
      </c>
      <c r="D1165" s="338">
        <v>0</v>
      </c>
      <c r="E1165" s="165">
        <f t="shared" si="463"/>
        <v>0</v>
      </c>
      <c r="F1165" s="165">
        <f t="shared" si="463"/>
        <v>0</v>
      </c>
      <c r="G1165" s="165">
        <f t="shared" si="463"/>
        <v>0</v>
      </c>
      <c r="H1165" s="165">
        <f t="shared" si="463"/>
        <v>0</v>
      </c>
      <c r="I1165" s="165">
        <f t="shared" si="463"/>
        <v>0</v>
      </c>
      <c r="J1165" s="165">
        <f t="shared" si="463"/>
        <v>0</v>
      </c>
      <c r="K1165" s="165">
        <f t="shared" si="463"/>
        <v>0</v>
      </c>
      <c r="L1165" s="165">
        <f t="shared" si="463"/>
        <v>0</v>
      </c>
      <c r="M1165" s="165">
        <f t="shared" si="463"/>
        <v>0</v>
      </c>
      <c r="N1165" s="165">
        <f t="shared" si="463"/>
        <v>0</v>
      </c>
      <c r="O1165" s="165">
        <f t="shared" si="464"/>
        <v>0</v>
      </c>
      <c r="P1165" s="165">
        <f t="shared" si="464"/>
        <v>0</v>
      </c>
      <c r="Q1165" s="165">
        <f t="shared" si="464"/>
        <v>0</v>
      </c>
      <c r="R1165" s="165">
        <f t="shared" si="464"/>
        <v>0</v>
      </c>
      <c r="S1165" s="165">
        <f t="shared" si="464"/>
        <v>0</v>
      </c>
      <c r="T1165" s="165">
        <f t="shared" si="464"/>
        <v>0</v>
      </c>
      <c r="U1165" s="165">
        <f t="shared" si="464"/>
        <v>0</v>
      </c>
      <c r="V1165" s="165">
        <f t="shared" si="464"/>
        <v>0</v>
      </c>
      <c r="W1165" s="165">
        <f t="shared" si="464"/>
        <v>0</v>
      </c>
      <c r="X1165" s="165">
        <f t="shared" si="464"/>
        <v>0</v>
      </c>
      <c r="Y1165" s="165">
        <f t="shared" si="465"/>
        <v>0</v>
      </c>
      <c r="Z1165" s="165">
        <f t="shared" si="465"/>
        <v>0</v>
      </c>
      <c r="AA1165" s="165">
        <f t="shared" si="465"/>
        <v>0</v>
      </c>
      <c r="AB1165" s="165">
        <f t="shared" si="465"/>
        <v>0</v>
      </c>
      <c r="AC1165" s="165">
        <f t="shared" si="465"/>
        <v>0</v>
      </c>
      <c r="AD1165" s="165">
        <f t="shared" si="465"/>
        <v>0</v>
      </c>
      <c r="AE1165" s="165">
        <f t="shared" si="465"/>
        <v>0</v>
      </c>
      <c r="AF1165" s="165">
        <f t="shared" si="465"/>
        <v>0</v>
      </c>
      <c r="AG1165" s="165">
        <f t="shared" si="465"/>
        <v>0</v>
      </c>
      <c r="AH1165" s="165">
        <f t="shared" si="465"/>
        <v>0</v>
      </c>
      <c r="AI1165" s="165">
        <f t="shared" si="466"/>
        <v>0</v>
      </c>
      <c r="AJ1165" s="165">
        <f t="shared" si="466"/>
        <v>0</v>
      </c>
      <c r="AK1165" s="165">
        <f t="shared" si="466"/>
        <v>0</v>
      </c>
      <c r="AL1165" s="165">
        <f t="shared" si="466"/>
        <v>0</v>
      </c>
      <c r="AM1165" s="165">
        <f t="shared" si="466"/>
        <v>0</v>
      </c>
      <c r="AN1165" s="165">
        <f t="shared" si="466"/>
        <v>0</v>
      </c>
      <c r="AO1165" s="165">
        <f t="shared" si="466"/>
        <v>0</v>
      </c>
      <c r="AP1165" s="165">
        <f t="shared" si="466"/>
        <v>0</v>
      </c>
      <c r="AQ1165" s="165">
        <f t="shared" si="466"/>
        <v>0</v>
      </c>
      <c r="AR1165" s="165">
        <f t="shared" si="466"/>
        <v>0</v>
      </c>
      <c r="AS1165" s="387">
        <f t="shared" si="449"/>
        <v>0</v>
      </c>
    </row>
    <row r="1166" spans="2:46" hidden="1" outlineLevel="2">
      <c r="B1166" s="66">
        <v>11</v>
      </c>
      <c r="D1166" s="338">
        <v>0</v>
      </c>
      <c r="E1166" s="165">
        <f t="shared" ref="E1166:N1175" si="467">IF(AND(E$2=$B1166,$B1166=$C$3),$D1166,IF(AND(E$2&gt;$B1166,E$2&lt;=$D$1155+$B1166),SLN($D1166,0,IF($C$3-$B1166&gt;=$D$1155,$D$1155,$C$3-$B1166)),0))</f>
        <v>0</v>
      </c>
      <c r="F1166" s="165">
        <f t="shared" si="467"/>
        <v>0</v>
      </c>
      <c r="G1166" s="165">
        <f t="shared" si="467"/>
        <v>0</v>
      </c>
      <c r="H1166" s="165">
        <f t="shared" si="467"/>
        <v>0</v>
      </c>
      <c r="I1166" s="165">
        <f t="shared" si="467"/>
        <v>0</v>
      </c>
      <c r="J1166" s="165">
        <f t="shared" si="467"/>
        <v>0</v>
      </c>
      <c r="K1166" s="165">
        <f t="shared" si="467"/>
        <v>0</v>
      </c>
      <c r="L1166" s="165">
        <f t="shared" si="467"/>
        <v>0</v>
      </c>
      <c r="M1166" s="165">
        <f t="shared" si="467"/>
        <v>0</v>
      </c>
      <c r="N1166" s="165">
        <f t="shared" si="467"/>
        <v>0</v>
      </c>
      <c r="O1166" s="165">
        <f t="shared" ref="O1166:X1175" si="468">IF(AND(O$2=$B1166,$B1166=$C$3),$D1166,IF(AND(O$2&gt;$B1166,O$2&lt;=$D$1155+$B1166),SLN($D1166,0,IF($C$3-$B1166&gt;=$D$1155,$D$1155,$C$3-$B1166)),0))</f>
        <v>0</v>
      </c>
      <c r="P1166" s="165">
        <f t="shared" si="468"/>
        <v>0</v>
      </c>
      <c r="Q1166" s="165">
        <f t="shared" si="468"/>
        <v>0</v>
      </c>
      <c r="R1166" s="165">
        <f t="shared" si="468"/>
        <v>0</v>
      </c>
      <c r="S1166" s="165">
        <f t="shared" si="468"/>
        <v>0</v>
      </c>
      <c r="T1166" s="165">
        <f t="shared" si="468"/>
        <v>0</v>
      </c>
      <c r="U1166" s="165">
        <f t="shared" si="468"/>
        <v>0</v>
      </c>
      <c r="V1166" s="165">
        <f t="shared" si="468"/>
        <v>0</v>
      </c>
      <c r="W1166" s="165">
        <f t="shared" si="468"/>
        <v>0</v>
      </c>
      <c r="X1166" s="165">
        <f t="shared" si="468"/>
        <v>0</v>
      </c>
      <c r="Y1166" s="165">
        <f t="shared" ref="Y1166:AH1175" si="469">IF(AND(Y$2=$B1166,$B1166=$C$3),$D1166,IF(AND(Y$2&gt;$B1166,Y$2&lt;=$D$1155+$B1166),SLN($D1166,0,IF($C$3-$B1166&gt;=$D$1155,$D$1155,$C$3-$B1166)),0))</f>
        <v>0</v>
      </c>
      <c r="Z1166" s="165">
        <f t="shared" si="469"/>
        <v>0</v>
      </c>
      <c r="AA1166" s="165">
        <f t="shared" si="469"/>
        <v>0</v>
      </c>
      <c r="AB1166" s="165">
        <f t="shared" si="469"/>
        <v>0</v>
      </c>
      <c r="AC1166" s="165">
        <f t="shared" si="469"/>
        <v>0</v>
      </c>
      <c r="AD1166" s="165">
        <f t="shared" si="469"/>
        <v>0</v>
      </c>
      <c r="AE1166" s="165">
        <f t="shared" si="469"/>
        <v>0</v>
      </c>
      <c r="AF1166" s="165">
        <f t="shared" si="469"/>
        <v>0</v>
      </c>
      <c r="AG1166" s="165">
        <f t="shared" si="469"/>
        <v>0</v>
      </c>
      <c r="AH1166" s="165">
        <f t="shared" si="469"/>
        <v>0</v>
      </c>
      <c r="AI1166" s="165">
        <f t="shared" ref="AI1166:AR1175" si="470">IF(AND(AI$2=$B1166,$B1166=$C$3),$D1166,IF(AND(AI$2&gt;$B1166,AI$2&lt;=$D$1155+$B1166),SLN($D1166,0,IF($C$3-$B1166&gt;=$D$1155,$D$1155,$C$3-$B1166)),0))</f>
        <v>0</v>
      </c>
      <c r="AJ1166" s="165">
        <f t="shared" si="470"/>
        <v>0</v>
      </c>
      <c r="AK1166" s="165">
        <f t="shared" si="470"/>
        <v>0</v>
      </c>
      <c r="AL1166" s="165">
        <f t="shared" si="470"/>
        <v>0</v>
      </c>
      <c r="AM1166" s="165">
        <f t="shared" si="470"/>
        <v>0</v>
      </c>
      <c r="AN1166" s="165">
        <f t="shared" si="470"/>
        <v>0</v>
      </c>
      <c r="AO1166" s="165">
        <f t="shared" si="470"/>
        <v>0</v>
      </c>
      <c r="AP1166" s="165">
        <f t="shared" si="470"/>
        <v>0</v>
      </c>
      <c r="AQ1166" s="165">
        <f t="shared" si="470"/>
        <v>0</v>
      </c>
      <c r="AR1166" s="165">
        <f t="shared" si="470"/>
        <v>0</v>
      </c>
      <c r="AS1166" s="387">
        <f t="shared" si="449"/>
        <v>0</v>
      </c>
    </row>
    <row r="1167" spans="2:46" hidden="1" outlineLevel="2">
      <c r="B1167" s="66">
        <v>12</v>
      </c>
      <c r="D1167" s="338">
        <v>0</v>
      </c>
      <c r="E1167" s="165">
        <f t="shared" si="467"/>
        <v>0</v>
      </c>
      <c r="F1167" s="165">
        <f t="shared" si="467"/>
        <v>0</v>
      </c>
      <c r="G1167" s="165">
        <f t="shared" si="467"/>
        <v>0</v>
      </c>
      <c r="H1167" s="165">
        <f t="shared" si="467"/>
        <v>0</v>
      </c>
      <c r="I1167" s="165">
        <f t="shared" si="467"/>
        <v>0</v>
      </c>
      <c r="J1167" s="165">
        <f t="shared" si="467"/>
        <v>0</v>
      </c>
      <c r="K1167" s="165">
        <f t="shared" si="467"/>
        <v>0</v>
      </c>
      <c r="L1167" s="165">
        <f t="shared" si="467"/>
        <v>0</v>
      </c>
      <c r="M1167" s="165">
        <f t="shared" si="467"/>
        <v>0</v>
      </c>
      <c r="N1167" s="165">
        <f t="shared" si="467"/>
        <v>0</v>
      </c>
      <c r="O1167" s="165">
        <f t="shared" si="468"/>
        <v>0</v>
      </c>
      <c r="P1167" s="165">
        <f t="shared" si="468"/>
        <v>0</v>
      </c>
      <c r="Q1167" s="165">
        <f t="shared" si="468"/>
        <v>0</v>
      </c>
      <c r="R1167" s="165">
        <f t="shared" si="468"/>
        <v>0</v>
      </c>
      <c r="S1167" s="165">
        <f t="shared" si="468"/>
        <v>0</v>
      </c>
      <c r="T1167" s="165">
        <f t="shared" si="468"/>
        <v>0</v>
      </c>
      <c r="U1167" s="165">
        <f t="shared" si="468"/>
        <v>0</v>
      </c>
      <c r="V1167" s="165">
        <f t="shared" si="468"/>
        <v>0</v>
      </c>
      <c r="W1167" s="165">
        <f t="shared" si="468"/>
        <v>0</v>
      </c>
      <c r="X1167" s="165">
        <f t="shared" si="468"/>
        <v>0</v>
      </c>
      <c r="Y1167" s="165">
        <f t="shared" si="469"/>
        <v>0</v>
      </c>
      <c r="Z1167" s="165">
        <f t="shared" si="469"/>
        <v>0</v>
      </c>
      <c r="AA1167" s="165">
        <f t="shared" si="469"/>
        <v>0</v>
      </c>
      <c r="AB1167" s="165">
        <f t="shared" si="469"/>
        <v>0</v>
      </c>
      <c r="AC1167" s="165">
        <f t="shared" si="469"/>
        <v>0</v>
      </c>
      <c r="AD1167" s="165">
        <f t="shared" si="469"/>
        <v>0</v>
      </c>
      <c r="AE1167" s="165">
        <f t="shared" si="469"/>
        <v>0</v>
      </c>
      <c r="AF1167" s="165">
        <f t="shared" si="469"/>
        <v>0</v>
      </c>
      <c r="AG1167" s="165">
        <f t="shared" si="469"/>
        <v>0</v>
      </c>
      <c r="AH1167" s="165">
        <f t="shared" si="469"/>
        <v>0</v>
      </c>
      <c r="AI1167" s="165">
        <f t="shared" si="470"/>
        <v>0</v>
      </c>
      <c r="AJ1167" s="165">
        <f t="shared" si="470"/>
        <v>0</v>
      </c>
      <c r="AK1167" s="165">
        <f t="shared" si="470"/>
        <v>0</v>
      </c>
      <c r="AL1167" s="165">
        <f t="shared" si="470"/>
        <v>0</v>
      </c>
      <c r="AM1167" s="165">
        <f t="shared" si="470"/>
        <v>0</v>
      </c>
      <c r="AN1167" s="165">
        <f t="shared" si="470"/>
        <v>0</v>
      </c>
      <c r="AO1167" s="165">
        <f t="shared" si="470"/>
        <v>0</v>
      </c>
      <c r="AP1167" s="165">
        <f t="shared" si="470"/>
        <v>0</v>
      </c>
      <c r="AQ1167" s="165">
        <f t="shared" si="470"/>
        <v>0</v>
      </c>
      <c r="AR1167" s="165">
        <f t="shared" si="470"/>
        <v>0</v>
      </c>
      <c r="AS1167" s="387">
        <f t="shared" si="449"/>
        <v>0</v>
      </c>
    </row>
    <row r="1168" spans="2:46" hidden="1" outlineLevel="2">
      <c r="B1168" s="66">
        <v>13</v>
      </c>
      <c r="D1168" s="338">
        <v>0</v>
      </c>
      <c r="E1168" s="165">
        <f t="shared" si="467"/>
        <v>0</v>
      </c>
      <c r="F1168" s="165">
        <f t="shared" si="467"/>
        <v>0</v>
      </c>
      <c r="G1168" s="165">
        <f t="shared" si="467"/>
        <v>0</v>
      </c>
      <c r="H1168" s="165">
        <f t="shared" si="467"/>
        <v>0</v>
      </c>
      <c r="I1168" s="165">
        <f t="shared" si="467"/>
        <v>0</v>
      </c>
      <c r="J1168" s="165">
        <f t="shared" si="467"/>
        <v>0</v>
      </c>
      <c r="K1168" s="165">
        <f t="shared" si="467"/>
        <v>0</v>
      </c>
      <c r="L1168" s="165">
        <f t="shared" si="467"/>
        <v>0</v>
      </c>
      <c r="M1168" s="165">
        <f t="shared" si="467"/>
        <v>0</v>
      </c>
      <c r="N1168" s="165">
        <f t="shared" si="467"/>
        <v>0</v>
      </c>
      <c r="O1168" s="165">
        <f t="shared" si="468"/>
        <v>0</v>
      </c>
      <c r="P1168" s="165">
        <f t="shared" si="468"/>
        <v>0</v>
      </c>
      <c r="Q1168" s="165">
        <f t="shared" si="468"/>
        <v>0</v>
      </c>
      <c r="R1168" s="165">
        <f t="shared" si="468"/>
        <v>0</v>
      </c>
      <c r="S1168" s="165">
        <f t="shared" si="468"/>
        <v>0</v>
      </c>
      <c r="T1168" s="165">
        <f t="shared" si="468"/>
        <v>0</v>
      </c>
      <c r="U1168" s="165">
        <f t="shared" si="468"/>
        <v>0</v>
      </c>
      <c r="V1168" s="165">
        <f t="shared" si="468"/>
        <v>0</v>
      </c>
      <c r="W1168" s="165">
        <f t="shared" si="468"/>
        <v>0</v>
      </c>
      <c r="X1168" s="165">
        <f t="shared" si="468"/>
        <v>0</v>
      </c>
      <c r="Y1168" s="165">
        <f t="shared" si="469"/>
        <v>0</v>
      </c>
      <c r="Z1168" s="165">
        <f t="shared" si="469"/>
        <v>0</v>
      </c>
      <c r="AA1168" s="165">
        <f t="shared" si="469"/>
        <v>0</v>
      </c>
      <c r="AB1168" s="165">
        <f t="shared" si="469"/>
        <v>0</v>
      </c>
      <c r="AC1168" s="165">
        <f t="shared" si="469"/>
        <v>0</v>
      </c>
      <c r="AD1168" s="165">
        <f t="shared" si="469"/>
        <v>0</v>
      </c>
      <c r="AE1168" s="165">
        <f t="shared" si="469"/>
        <v>0</v>
      </c>
      <c r="AF1168" s="165">
        <f t="shared" si="469"/>
        <v>0</v>
      </c>
      <c r="AG1168" s="165">
        <f t="shared" si="469"/>
        <v>0</v>
      </c>
      <c r="AH1168" s="165">
        <f t="shared" si="469"/>
        <v>0</v>
      </c>
      <c r="AI1168" s="165">
        <f t="shared" si="470"/>
        <v>0</v>
      </c>
      <c r="AJ1168" s="165">
        <f t="shared" si="470"/>
        <v>0</v>
      </c>
      <c r="AK1168" s="165">
        <f t="shared" si="470"/>
        <v>0</v>
      </c>
      <c r="AL1168" s="165">
        <f t="shared" si="470"/>
        <v>0</v>
      </c>
      <c r="AM1168" s="165">
        <f t="shared" si="470"/>
        <v>0</v>
      </c>
      <c r="AN1168" s="165">
        <f t="shared" si="470"/>
        <v>0</v>
      </c>
      <c r="AO1168" s="165">
        <f t="shared" si="470"/>
        <v>0</v>
      </c>
      <c r="AP1168" s="165">
        <f t="shared" si="470"/>
        <v>0</v>
      </c>
      <c r="AQ1168" s="165">
        <f t="shared" si="470"/>
        <v>0</v>
      </c>
      <c r="AR1168" s="165">
        <f t="shared" si="470"/>
        <v>0</v>
      </c>
      <c r="AS1168" s="387">
        <f t="shared" si="449"/>
        <v>0</v>
      </c>
    </row>
    <row r="1169" spans="2:45" hidden="1" outlineLevel="2">
      <c r="B1169" s="66">
        <v>14</v>
      </c>
      <c r="D1169" s="338">
        <v>0</v>
      </c>
      <c r="E1169" s="165">
        <f t="shared" si="467"/>
        <v>0</v>
      </c>
      <c r="F1169" s="165">
        <f t="shared" si="467"/>
        <v>0</v>
      </c>
      <c r="G1169" s="165">
        <f t="shared" si="467"/>
        <v>0</v>
      </c>
      <c r="H1169" s="165">
        <f t="shared" si="467"/>
        <v>0</v>
      </c>
      <c r="I1169" s="165">
        <f t="shared" si="467"/>
        <v>0</v>
      </c>
      <c r="J1169" s="165">
        <f t="shared" si="467"/>
        <v>0</v>
      </c>
      <c r="K1169" s="165">
        <f t="shared" si="467"/>
        <v>0</v>
      </c>
      <c r="L1169" s="165">
        <f t="shared" si="467"/>
        <v>0</v>
      </c>
      <c r="M1169" s="165">
        <f t="shared" si="467"/>
        <v>0</v>
      </c>
      <c r="N1169" s="165">
        <f t="shared" si="467"/>
        <v>0</v>
      </c>
      <c r="O1169" s="165">
        <f t="shared" si="468"/>
        <v>0</v>
      </c>
      <c r="P1169" s="165">
        <f t="shared" si="468"/>
        <v>0</v>
      </c>
      <c r="Q1169" s="165">
        <f t="shared" si="468"/>
        <v>0</v>
      </c>
      <c r="R1169" s="165">
        <f t="shared" si="468"/>
        <v>0</v>
      </c>
      <c r="S1169" s="165">
        <f t="shared" si="468"/>
        <v>0</v>
      </c>
      <c r="T1169" s="165">
        <f t="shared" si="468"/>
        <v>0</v>
      </c>
      <c r="U1169" s="165">
        <f t="shared" si="468"/>
        <v>0</v>
      </c>
      <c r="V1169" s="165">
        <f t="shared" si="468"/>
        <v>0</v>
      </c>
      <c r="W1169" s="165">
        <f t="shared" si="468"/>
        <v>0</v>
      </c>
      <c r="X1169" s="165">
        <f t="shared" si="468"/>
        <v>0</v>
      </c>
      <c r="Y1169" s="165">
        <f t="shared" si="469"/>
        <v>0</v>
      </c>
      <c r="Z1169" s="165">
        <f t="shared" si="469"/>
        <v>0</v>
      </c>
      <c r="AA1169" s="165">
        <f t="shared" si="469"/>
        <v>0</v>
      </c>
      <c r="AB1169" s="165">
        <f t="shared" si="469"/>
        <v>0</v>
      </c>
      <c r="AC1169" s="165">
        <f t="shared" si="469"/>
        <v>0</v>
      </c>
      <c r="AD1169" s="165">
        <f t="shared" si="469"/>
        <v>0</v>
      </c>
      <c r="AE1169" s="165">
        <f t="shared" si="469"/>
        <v>0</v>
      </c>
      <c r="AF1169" s="165">
        <f t="shared" si="469"/>
        <v>0</v>
      </c>
      <c r="AG1169" s="165">
        <f t="shared" si="469"/>
        <v>0</v>
      </c>
      <c r="AH1169" s="165">
        <f t="shared" si="469"/>
        <v>0</v>
      </c>
      <c r="AI1169" s="165">
        <f t="shared" si="470"/>
        <v>0</v>
      </c>
      <c r="AJ1169" s="165">
        <f t="shared" si="470"/>
        <v>0</v>
      </c>
      <c r="AK1169" s="165">
        <f t="shared" si="470"/>
        <v>0</v>
      </c>
      <c r="AL1169" s="165">
        <f t="shared" si="470"/>
        <v>0</v>
      </c>
      <c r="AM1169" s="165">
        <f t="shared" si="470"/>
        <v>0</v>
      </c>
      <c r="AN1169" s="165">
        <f t="shared" si="470"/>
        <v>0</v>
      </c>
      <c r="AO1169" s="165">
        <f t="shared" si="470"/>
        <v>0</v>
      </c>
      <c r="AP1169" s="165">
        <f t="shared" si="470"/>
        <v>0</v>
      </c>
      <c r="AQ1169" s="165">
        <f t="shared" si="470"/>
        <v>0</v>
      </c>
      <c r="AR1169" s="165">
        <f t="shared" si="470"/>
        <v>0</v>
      </c>
      <c r="AS1169" s="387">
        <f t="shared" si="449"/>
        <v>0</v>
      </c>
    </row>
    <row r="1170" spans="2:45" hidden="1" outlineLevel="2">
      <c r="B1170" s="66">
        <v>15</v>
      </c>
      <c r="D1170" s="338">
        <v>0</v>
      </c>
      <c r="E1170" s="165">
        <f t="shared" si="467"/>
        <v>0</v>
      </c>
      <c r="F1170" s="165">
        <f t="shared" si="467"/>
        <v>0</v>
      </c>
      <c r="G1170" s="165">
        <f t="shared" si="467"/>
        <v>0</v>
      </c>
      <c r="H1170" s="165">
        <f t="shared" si="467"/>
        <v>0</v>
      </c>
      <c r="I1170" s="165">
        <f t="shared" si="467"/>
        <v>0</v>
      </c>
      <c r="J1170" s="165">
        <f t="shared" si="467"/>
        <v>0</v>
      </c>
      <c r="K1170" s="165">
        <f t="shared" si="467"/>
        <v>0</v>
      </c>
      <c r="L1170" s="165">
        <f t="shared" si="467"/>
        <v>0</v>
      </c>
      <c r="M1170" s="165">
        <f t="shared" si="467"/>
        <v>0</v>
      </c>
      <c r="N1170" s="165">
        <f t="shared" si="467"/>
        <v>0</v>
      </c>
      <c r="O1170" s="165">
        <f t="shared" si="468"/>
        <v>0</v>
      </c>
      <c r="P1170" s="165">
        <f t="shared" si="468"/>
        <v>0</v>
      </c>
      <c r="Q1170" s="165">
        <f t="shared" si="468"/>
        <v>0</v>
      </c>
      <c r="R1170" s="165">
        <f t="shared" si="468"/>
        <v>0</v>
      </c>
      <c r="S1170" s="165">
        <f t="shared" si="468"/>
        <v>0</v>
      </c>
      <c r="T1170" s="165">
        <f t="shared" si="468"/>
        <v>0</v>
      </c>
      <c r="U1170" s="165">
        <f t="shared" si="468"/>
        <v>0</v>
      </c>
      <c r="V1170" s="165">
        <f t="shared" si="468"/>
        <v>0</v>
      </c>
      <c r="W1170" s="165">
        <f t="shared" si="468"/>
        <v>0</v>
      </c>
      <c r="X1170" s="165">
        <f t="shared" si="468"/>
        <v>0</v>
      </c>
      <c r="Y1170" s="165">
        <f t="shared" si="469"/>
        <v>0</v>
      </c>
      <c r="Z1170" s="165">
        <f t="shared" si="469"/>
        <v>0</v>
      </c>
      <c r="AA1170" s="165">
        <f t="shared" si="469"/>
        <v>0</v>
      </c>
      <c r="AB1170" s="165">
        <f t="shared" si="469"/>
        <v>0</v>
      </c>
      <c r="AC1170" s="165">
        <f t="shared" si="469"/>
        <v>0</v>
      </c>
      <c r="AD1170" s="165">
        <f t="shared" si="469"/>
        <v>0</v>
      </c>
      <c r="AE1170" s="165">
        <f t="shared" si="469"/>
        <v>0</v>
      </c>
      <c r="AF1170" s="165">
        <f t="shared" si="469"/>
        <v>0</v>
      </c>
      <c r="AG1170" s="165">
        <f t="shared" si="469"/>
        <v>0</v>
      </c>
      <c r="AH1170" s="165">
        <f t="shared" si="469"/>
        <v>0</v>
      </c>
      <c r="AI1170" s="165">
        <f t="shared" si="470"/>
        <v>0</v>
      </c>
      <c r="AJ1170" s="165">
        <f t="shared" si="470"/>
        <v>0</v>
      </c>
      <c r="AK1170" s="165">
        <f t="shared" si="470"/>
        <v>0</v>
      </c>
      <c r="AL1170" s="165">
        <f t="shared" si="470"/>
        <v>0</v>
      </c>
      <c r="AM1170" s="165">
        <f t="shared" si="470"/>
        <v>0</v>
      </c>
      <c r="AN1170" s="165">
        <f t="shared" si="470"/>
        <v>0</v>
      </c>
      <c r="AO1170" s="165">
        <f t="shared" si="470"/>
        <v>0</v>
      </c>
      <c r="AP1170" s="165">
        <f t="shared" si="470"/>
        <v>0</v>
      </c>
      <c r="AQ1170" s="165">
        <f t="shared" si="470"/>
        <v>0</v>
      </c>
      <c r="AR1170" s="165">
        <f t="shared" si="470"/>
        <v>0</v>
      </c>
      <c r="AS1170" s="387">
        <f t="shared" si="449"/>
        <v>0</v>
      </c>
    </row>
    <row r="1171" spans="2:45" hidden="1" outlineLevel="2">
      <c r="B1171" s="66">
        <v>16</v>
      </c>
      <c r="D1171" s="338">
        <v>0</v>
      </c>
      <c r="E1171" s="165">
        <f t="shared" si="467"/>
        <v>0</v>
      </c>
      <c r="F1171" s="165">
        <f t="shared" si="467"/>
        <v>0</v>
      </c>
      <c r="G1171" s="165">
        <f t="shared" si="467"/>
        <v>0</v>
      </c>
      <c r="H1171" s="165">
        <f t="shared" si="467"/>
        <v>0</v>
      </c>
      <c r="I1171" s="165">
        <f t="shared" si="467"/>
        <v>0</v>
      </c>
      <c r="J1171" s="165">
        <f t="shared" si="467"/>
        <v>0</v>
      </c>
      <c r="K1171" s="165">
        <f t="shared" si="467"/>
        <v>0</v>
      </c>
      <c r="L1171" s="165">
        <f t="shared" si="467"/>
        <v>0</v>
      </c>
      <c r="M1171" s="165">
        <f t="shared" si="467"/>
        <v>0</v>
      </c>
      <c r="N1171" s="165">
        <f t="shared" si="467"/>
        <v>0</v>
      </c>
      <c r="O1171" s="165">
        <f t="shared" si="468"/>
        <v>0</v>
      </c>
      <c r="P1171" s="165">
        <f t="shared" si="468"/>
        <v>0</v>
      </c>
      <c r="Q1171" s="165">
        <f t="shared" si="468"/>
        <v>0</v>
      </c>
      <c r="R1171" s="165">
        <f t="shared" si="468"/>
        <v>0</v>
      </c>
      <c r="S1171" s="165">
        <f t="shared" si="468"/>
        <v>0</v>
      </c>
      <c r="T1171" s="165">
        <f t="shared" si="468"/>
        <v>0</v>
      </c>
      <c r="U1171" s="165">
        <f t="shared" si="468"/>
        <v>0</v>
      </c>
      <c r="V1171" s="165">
        <f t="shared" si="468"/>
        <v>0</v>
      </c>
      <c r="W1171" s="165">
        <f t="shared" si="468"/>
        <v>0</v>
      </c>
      <c r="X1171" s="165">
        <f t="shared" si="468"/>
        <v>0</v>
      </c>
      <c r="Y1171" s="165">
        <f t="shared" si="469"/>
        <v>0</v>
      </c>
      <c r="Z1171" s="165">
        <f t="shared" si="469"/>
        <v>0</v>
      </c>
      <c r="AA1171" s="165">
        <f t="shared" si="469"/>
        <v>0</v>
      </c>
      <c r="AB1171" s="165">
        <f t="shared" si="469"/>
        <v>0</v>
      </c>
      <c r="AC1171" s="165">
        <f t="shared" si="469"/>
        <v>0</v>
      </c>
      <c r="AD1171" s="165">
        <f t="shared" si="469"/>
        <v>0</v>
      </c>
      <c r="AE1171" s="165">
        <f t="shared" si="469"/>
        <v>0</v>
      </c>
      <c r="AF1171" s="165">
        <f t="shared" si="469"/>
        <v>0</v>
      </c>
      <c r="AG1171" s="165">
        <f t="shared" si="469"/>
        <v>0</v>
      </c>
      <c r="AH1171" s="165">
        <f t="shared" si="469"/>
        <v>0</v>
      </c>
      <c r="AI1171" s="165">
        <f t="shared" si="470"/>
        <v>0</v>
      </c>
      <c r="AJ1171" s="165">
        <f t="shared" si="470"/>
        <v>0</v>
      </c>
      <c r="AK1171" s="165">
        <f t="shared" si="470"/>
        <v>0</v>
      </c>
      <c r="AL1171" s="165">
        <f t="shared" si="470"/>
        <v>0</v>
      </c>
      <c r="AM1171" s="165">
        <f t="shared" si="470"/>
        <v>0</v>
      </c>
      <c r="AN1171" s="165">
        <f t="shared" si="470"/>
        <v>0</v>
      </c>
      <c r="AO1171" s="165">
        <f t="shared" si="470"/>
        <v>0</v>
      </c>
      <c r="AP1171" s="165">
        <f t="shared" si="470"/>
        <v>0</v>
      </c>
      <c r="AQ1171" s="165">
        <f t="shared" si="470"/>
        <v>0</v>
      </c>
      <c r="AR1171" s="165">
        <f t="shared" si="470"/>
        <v>0</v>
      </c>
      <c r="AS1171" s="387">
        <f t="shared" si="449"/>
        <v>0</v>
      </c>
    </row>
    <row r="1172" spans="2:45" hidden="1" outlineLevel="2">
      <c r="B1172" s="66">
        <v>17</v>
      </c>
      <c r="D1172" s="338">
        <v>0</v>
      </c>
      <c r="E1172" s="165">
        <f t="shared" si="467"/>
        <v>0</v>
      </c>
      <c r="F1172" s="165">
        <f t="shared" si="467"/>
        <v>0</v>
      </c>
      <c r="G1172" s="165">
        <f t="shared" si="467"/>
        <v>0</v>
      </c>
      <c r="H1172" s="165">
        <f t="shared" si="467"/>
        <v>0</v>
      </c>
      <c r="I1172" s="165">
        <f t="shared" si="467"/>
        <v>0</v>
      </c>
      <c r="J1172" s="165">
        <f t="shared" si="467"/>
        <v>0</v>
      </c>
      <c r="K1172" s="165">
        <f t="shared" si="467"/>
        <v>0</v>
      </c>
      <c r="L1172" s="165">
        <f t="shared" si="467"/>
        <v>0</v>
      </c>
      <c r="M1172" s="165">
        <f t="shared" si="467"/>
        <v>0</v>
      </c>
      <c r="N1172" s="165">
        <f t="shared" si="467"/>
        <v>0</v>
      </c>
      <c r="O1172" s="165">
        <f t="shared" si="468"/>
        <v>0</v>
      </c>
      <c r="P1172" s="165">
        <f t="shared" si="468"/>
        <v>0</v>
      </c>
      <c r="Q1172" s="165">
        <f t="shared" si="468"/>
        <v>0</v>
      </c>
      <c r="R1172" s="165">
        <f t="shared" si="468"/>
        <v>0</v>
      </c>
      <c r="S1172" s="165">
        <f t="shared" si="468"/>
        <v>0</v>
      </c>
      <c r="T1172" s="165">
        <f t="shared" si="468"/>
        <v>0</v>
      </c>
      <c r="U1172" s="165">
        <f t="shared" si="468"/>
        <v>0</v>
      </c>
      <c r="V1172" s="165">
        <f t="shared" si="468"/>
        <v>0</v>
      </c>
      <c r="W1172" s="165">
        <f t="shared" si="468"/>
        <v>0</v>
      </c>
      <c r="X1172" s="165">
        <f t="shared" si="468"/>
        <v>0</v>
      </c>
      <c r="Y1172" s="165">
        <f t="shared" si="469"/>
        <v>0</v>
      </c>
      <c r="Z1172" s="165">
        <f t="shared" si="469"/>
        <v>0</v>
      </c>
      <c r="AA1172" s="165">
        <f t="shared" si="469"/>
        <v>0</v>
      </c>
      <c r="AB1172" s="165">
        <f t="shared" si="469"/>
        <v>0</v>
      </c>
      <c r="AC1172" s="165">
        <f t="shared" si="469"/>
        <v>0</v>
      </c>
      <c r="AD1172" s="165">
        <f t="shared" si="469"/>
        <v>0</v>
      </c>
      <c r="AE1172" s="165">
        <f t="shared" si="469"/>
        <v>0</v>
      </c>
      <c r="AF1172" s="165">
        <f t="shared" si="469"/>
        <v>0</v>
      </c>
      <c r="AG1172" s="165">
        <f t="shared" si="469"/>
        <v>0</v>
      </c>
      <c r="AH1172" s="165">
        <f t="shared" si="469"/>
        <v>0</v>
      </c>
      <c r="AI1172" s="165">
        <f t="shared" si="470"/>
        <v>0</v>
      </c>
      <c r="AJ1172" s="165">
        <f t="shared" si="470"/>
        <v>0</v>
      </c>
      <c r="AK1172" s="165">
        <f t="shared" si="470"/>
        <v>0</v>
      </c>
      <c r="AL1172" s="165">
        <f t="shared" si="470"/>
        <v>0</v>
      </c>
      <c r="AM1172" s="165">
        <f t="shared" si="470"/>
        <v>0</v>
      </c>
      <c r="AN1172" s="165">
        <f t="shared" si="470"/>
        <v>0</v>
      </c>
      <c r="AO1172" s="165">
        <f t="shared" si="470"/>
        <v>0</v>
      </c>
      <c r="AP1172" s="165">
        <f t="shared" si="470"/>
        <v>0</v>
      </c>
      <c r="AQ1172" s="165">
        <f t="shared" si="470"/>
        <v>0</v>
      </c>
      <c r="AR1172" s="165">
        <f t="shared" si="470"/>
        <v>0</v>
      </c>
      <c r="AS1172" s="387">
        <f t="shared" si="449"/>
        <v>0</v>
      </c>
    </row>
    <row r="1173" spans="2:45" hidden="1" outlineLevel="2">
      <c r="B1173" s="66">
        <v>18</v>
      </c>
      <c r="D1173" s="338">
        <v>0</v>
      </c>
      <c r="E1173" s="165">
        <f t="shared" si="467"/>
        <v>0</v>
      </c>
      <c r="F1173" s="165">
        <f t="shared" si="467"/>
        <v>0</v>
      </c>
      <c r="G1173" s="165">
        <f t="shared" si="467"/>
        <v>0</v>
      </c>
      <c r="H1173" s="165">
        <f t="shared" si="467"/>
        <v>0</v>
      </c>
      <c r="I1173" s="165">
        <f t="shared" si="467"/>
        <v>0</v>
      </c>
      <c r="J1173" s="165">
        <f t="shared" si="467"/>
        <v>0</v>
      </c>
      <c r="K1173" s="165">
        <f t="shared" si="467"/>
        <v>0</v>
      </c>
      <c r="L1173" s="165">
        <f t="shared" si="467"/>
        <v>0</v>
      </c>
      <c r="M1173" s="165">
        <f t="shared" si="467"/>
        <v>0</v>
      </c>
      <c r="N1173" s="165">
        <f t="shared" si="467"/>
        <v>0</v>
      </c>
      <c r="O1173" s="165">
        <f t="shared" si="468"/>
        <v>0</v>
      </c>
      <c r="P1173" s="165">
        <f t="shared" si="468"/>
        <v>0</v>
      </c>
      <c r="Q1173" s="165">
        <f t="shared" si="468"/>
        <v>0</v>
      </c>
      <c r="R1173" s="165">
        <f t="shared" si="468"/>
        <v>0</v>
      </c>
      <c r="S1173" s="165">
        <f t="shared" si="468"/>
        <v>0</v>
      </c>
      <c r="T1173" s="165">
        <f t="shared" si="468"/>
        <v>0</v>
      </c>
      <c r="U1173" s="165">
        <f t="shared" si="468"/>
        <v>0</v>
      </c>
      <c r="V1173" s="165">
        <f t="shared" si="468"/>
        <v>0</v>
      </c>
      <c r="W1173" s="165">
        <f t="shared" si="468"/>
        <v>0</v>
      </c>
      <c r="X1173" s="165">
        <f t="shared" si="468"/>
        <v>0</v>
      </c>
      <c r="Y1173" s="165">
        <f t="shared" si="469"/>
        <v>0</v>
      </c>
      <c r="Z1173" s="165">
        <f t="shared" si="469"/>
        <v>0</v>
      </c>
      <c r="AA1173" s="165">
        <f t="shared" si="469"/>
        <v>0</v>
      </c>
      <c r="AB1173" s="165">
        <f t="shared" si="469"/>
        <v>0</v>
      </c>
      <c r="AC1173" s="165">
        <f t="shared" si="469"/>
        <v>0</v>
      </c>
      <c r="AD1173" s="165">
        <f t="shared" si="469"/>
        <v>0</v>
      </c>
      <c r="AE1173" s="165">
        <f t="shared" si="469"/>
        <v>0</v>
      </c>
      <c r="AF1173" s="165">
        <f t="shared" si="469"/>
        <v>0</v>
      </c>
      <c r="AG1173" s="165">
        <f t="shared" si="469"/>
        <v>0</v>
      </c>
      <c r="AH1173" s="165">
        <f t="shared" si="469"/>
        <v>0</v>
      </c>
      <c r="AI1173" s="165">
        <f t="shared" si="470"/>
        <v>0</v>
      </c>
      <c r="AJ1173" s="165">
        <f t="shared" si="470"/>
        <v>0</v>
      </c>
      <c r="AK1173" s="165">
        <f t="shared" si="470"/>
        <v>0</v>
      </c>
      <c r="AL1173" s="165">
        <f t="shared" si="470"/>
        <v>0</v>
      </c>
      <c r="AM1173" s="165">
        <f t="shared" si="470"/>
        <v>0</v>
      </c>
      <c r="AN1173" s="165">
        <f t="shared" si="470"/>
        <v>0</v>
      </c>
      <c r="AO1173" s="165">
        <f t="shared" si="470"/>
        <v>0</v>
      </c>
      <c r="AP1173" s="165">
        <f t="shared" si="470"/>
        <v>0</v>
      </c>
      <c r="AQ1173" s="165">
        <f t="shared" si="470"/>
        <v>0</v>
      </c>
      <c r="AR1173" s="165">
        <f t="shared" si="470"/>
        <v>0</v>
      </c>
      <c r="AS1173" s="387">
        <f t="shared" si="449"/>
        <v>0</v>
      </c>
    </row>
    <row r="1174" spans="2:45" hidden="1" outlineLevel="2">
      <c r="B1174" s="66">
        <v>19</v>
      </c>
      <c r="D1174" s="338">
        <v>0</v>
      </c>
      <c r="E1174" s="165">
        <f t="shared" si="467"/>
        <v>0</v>
      </c>
      <c r="F1174" s="165">
        <f t="shared" si="467"/>
        <v>0</v>
      </c>
      <c r="G1174" s="165">
        <f t="shared" si="467"/>
        <v>0</v>
      </c>
      <c r="H1174" s="165">
        <f t="shared" si="467"/>
        <v>0</v>
      </c>
      <c r="I1174" s="165">
        <f t="shared" si="467"/>
        <v>0</v>
      </c>
      <c r="J1174" s="165">
        <f t="shared" si="467"/>
        <v>0</v>
      </c>
      <c r="K1174" s="165">
        <f t="shared" si="467"/>
        <v>0</v>
      </c>
      <c r="L1174" s="165">
        <f t="shared" si="467"/>
        <v>0</v>
      </c>
      <c r="M1174" s="165">
        <f t="shared" si="467"/>
        <v>0</v>
      </c>
      <c r="N1174" s="165">
        <f t="shared" si="467"/>
        <v>0</v>
      </c>
      <c r="O1174" s="165">
        <f t="shared" si="468"/>
        <v>0</v>
      </c>
      <c r="P1174" s="165">
        <f t="shared" si="468"/>
        <v>0</v>
      </c>
      <c r="Q1174" s="165">
        <f t="shared" si="468"/>
        <v>0</v>
      </c>
      <c r="R1174" s="165">
        <f t="shared" si="468"/>
        <v>0</v>
      </c>
      <c r="S1174" s="165">
        <f t="shared" si="468"/>
        <v>0</v>
      </c>
      <c r="T1174" s="165">
        <f t="shared" si="468"/>
        <v>0</v>
      </c>
      <c r="U1174" s="165">
        <f t="shared" si="468"/>
        <v>0</v>
      </c>
      <c r="V1174" s="165">
        <f t="shared" si="468"/>
        <v>0</v>
      </c>
      <c r="W1174" s="165">
        <f t="shared" si="468"/>
        <v>0</v>
      </c>
      <c r="X1174" s="165">
        <f t="shared" si="468"/>
        <v>0</v>
      </c>
      <c r="Y1174" s="165">
        <f t="shared" si="469"/>
        <v>0</v>
      </c>
      <c r="Z1174" s="165">
        <f t="shared" si="469"/>
        <v>0</v>
      </c>
      <c r="AA1174" s="165">
        <f t="shared" si="469"/>
        <v>0</v>
      </c>
      <c r="AB1174" s="165">
        <f t="shared" si="469"/>
        <v>0</v>
      </c>
      <c r="AC1174" s="165">
        <f t="shared" si="469"/>
        <v>0</v>
      </c>
      <c r="AD1174" s="165">
        <f t="shared" si="469"/>
        <v>0</v>
      </c>
      <c r="AE1174" s="165">
        <f t="shared" si="469"/>
        <v>0</v>
      </c>
      <c r="AF1174" s="165">
        <f t="shared" si="469"/>
        <v>0</v>
      </c>
      <c r="AG1174" s="165">
        <f t="shared" si="469"/>
        <v>0</v>
      </c>
      <c r="AH1174" s="165">
        <f t="shared" si="469"/>
        <v>0</v>
      </c>
      <c r="AI1174" s="165">
        <f t="shared" si="470"/>
        <v>0</v>
      </c>
      <c r="AJ1174" s="165">
        <f t="shared" si="470"/>
        <v>0</v>
      </c>
      <c r="AK1174" s="165">
        <f t="shared" si="470"/>
        <v>0</v>
      </c>
      <c r="AL1174" s="165">
        <f t="shared" si="470"/>
        <v>0</v>
      </c>
      <c r="AM1174" s="165">
        <f t="shared" si="470"/>
        <v>0</v>
      </c>
      <c r="AN1174" s="165">
        <f t="shared" si="470"/>
        <v>0</v>
      </c>
      <c r="AO1174" s="165">
        <f t="shared" si="470"/>
        <v>0</v>
      </c>
      <c r="AP1174" s="165">
        <f t="shared" si="470"/>
        <v>0</v>
      </c>
      <c r="AQ1174" s="165">
        <f t="shared" si="470"/>
        <v>0</v>
      </c>
      <c r="AR1174" s="165">
        <f t="shared" si="470"/>
        <v>0</v>
      </c>
      <c r="AS1174" s="387">
        <f t="shared" si="449"/>
        <v>0</v>
      </c>
    </row>
    <row r="1175" spans="2:45" hidden="1" outlineLevel="2">
      <c r="B1175" s="66">
        <v>20</v>
      </c>
      <c r="D1175" s="338">
        <v>0</v>
      </c>
      <c r="E1175" s="165">
        <f t="shared" si="467"/>
        <v>0</v>
      </c>
      <c r="F1175" s="165">
        <f t="shared" si="467"/>
        <v>0</v>
      </c>
      <c r="G1175" s="165">
        <f t="shared" si="467"/>
        <v>0</v>
      </c>
      <c r="H1175" s="165">
        <f t="shared" si="467"/>
        <v>0</v>
      </c>
      <c r="I1175" s="165">
        <f t="shared" si="467"/>
        <v>0</v>
      </c>
      <c r="J1175" s="165">
        <f t="shared" si="467"/>
        <v>0</v>
      </c>
      <c r="K1175" s="165">
        <f t="shared" si="467"/>
        <v>0</v>
      </c>
      <c r="L1175" s="165">
        <f t="shared" si="467"/>
        <v>0</v>
      </c>
      <c r="M1175" s="165">
        <f t="shared" si="467"/>
        <v>0</v>
      </c>
      <c r="N1175" s="165">
        <f t="shared" si="467"/>
        <v>0</v>
      </c>
      <c r="O1175" s="165">
        <f t="shared" si="468"/>
        <v>0</v>
      </c>
      <c r="P1175" s="165">
        <f t="shared" si="468"/>
        <v>0</v>
      </c>
      <c r="Q1175" s="165">
        <f t="shared" si="468"/>
        <v>0</v>
      </c>
      <c r="R1175" s="165">
        <f t="shared" si="468"/>
        <v>0</v>
      </c>
      <c r="S1175" s="165">
        <f t="shared" si="468"/>
        <v>0</v>
      </c>
      <c r="T1175" s="165">
        <f t="shared" si="468"/>
        <v>0</v>
      </c>
      <c r="U1175" s="165">
        <f t="shared" si="468"/>
        <v>0</v>
      </c>
      <c r="V1175" s="165">
        <f t="shared" si="468"/>
        <v>0</v>
      </c>
      <c r="W1175" s="165">
        <f t="shared" si="468"/>
        <v>0</v>
      </c>
      <c r="X1175" s="165">
        <f t="shared" si="468"/>
        <v>0</v>
      </c>
      <c r="Y1175" s="165">
        <f t="shared" si="469"/>
        <v>0</v>
      </c>
      <c r="Z1175" s="165">
        <f t="shared" si="469"/>
        <v>0</v>
      </c>
      <c r="AA1175" s="165">
        <f t="shared" si="469"/>
        <v>0</v>
      </c>
      <c r="AB1175" s="165">
        <f t="shared" si="469"/>
        <v>0</v>
      </c>
      <c r="AC1175" s="165">
        <f t="shared" si="469"/>
        <v>0</v>
      </c>
      <c r="AD1175" s="165">
        <f t="shared" si="469"/>
        <v>0</v>
      </c>
      <c r="AE1175" s="165">
        <f t="shared" si="469"/>
        <v>0</v>
      </c>
      <c r="AF1175" s="165">
        <f t="shared" si="469"/>
        <v>0</v>
      </c>
      <c r="AG1175" s="165">
        <f t="shared" si="469"/>
        <v>0</v>
      </c>
      <c r="AH1175" s="165">
        <f t="shared" si="469"/>
        <v>0</v>
      </c>
      <c r="AI1175" s="165">
        <f t="shared" si="470"/>
        <v>0</v>
      </c>
      <c r="AJ1175" s="165">
        <f t="shared" si="470"/>
        <v>0</v>
      </c>
      <c r="AK1175" s="165">
        <f t="shared" si="470"/>
        <v>0</v>
      </c>
      <c r="AL1175" s="165">
        <f t="shared" si="470"/>
        <v>0</v>
      </c>
      <c r="AM1175" s="165">
        <f t="shared" si="470"/>
        <v>0</v>
      </c>
      <c r="AN1175" s="165">
        <f t="shared" si="470"/>
        <v>0</v>
      </c>
      <c r="AO1175" s="165">
        <f t="shared" si="470"/>
        <v>0</v>
      </c>
      <c r="AP1175" s="165">
        <f t="shared" si="470"/>
        <v>0</v>
      </c>
      <c r="AQ1175" s="165">
        <f t="shared" si="470"/>
        <v>0</v>
      </c>
      <c r="AR1175" s="165">
        <f t="shared" si="470"/>
        <v>0</v>
      </c>
      <c r="AS1175" s="387">
        <f t="shared" si="449"/>
        <v>0</v>
      </c>
    </row>
    <row r="1176" spans="2:45" hidden="1" outlineLevel="2">
      <c r="B1176" s="66">
        <v>21</v>
      </c>
      <c r="D1176" s="338">
        <v>0</v>
      </c>
      <c r="E1176" s="165">
        <f t="shared" ref="E1176:N1185" si="471">IF(AND(E$2=$B1176,$B1176=$C$3),$D1176,IF(AND(E$2&gt;$B1176,E$2&lt;=$D$1155+$B1176),SLN($D1176,0,IF($C$3-$B1176&gt;=$D$1155,$D$1155,$C$3-$B1176)),0))</f>
        <v>0</v>
      </c>
      <c r="F1176" s="165">
        <f t="shared" si="471"/>
        <v>0</v>
      </c>
      <c r="G1176" s="165">
        <f t="shared" si="471"/>
        <v>0</v>
      </c>
      <c r="H1176" s="165">
        <f t="shared" si="471"/>
        <v>0</v>
      </c>
      <c r="I1176" s="165">
        <f t="shared" si="471"/>
        <v>0</v>
      </c>
      <c r="J1176" s="165">
        <f t="shared" si="471"/>
        <v>0</v>
      </c>
      <c r="K1176" s="165">
        <f t="shared" si="471"/>
        <v>0</v>
      </c>
      <c r="L1176" s="165">
        <f t="shared" si="471"/>
        <v>0</v>
      </c>
      <c r="M1176" s="165">
        <f t="shared" si="471"/>
        <v>0</v>
      </c>
      <c r="N1176" s="165">
        <f t="shared" si="471"/>
        <v>0</v>
      </c>
      <c r="O1176" s="165">
        <f t="shared" ref="O1176:X1185" si="472">IF(AND(O$2=$B1176,$B1176=$C$3),$D1176,IF(AND(O$2&gt;$B1176,O$2&lt;=$D$1155+$B1176),SLN($D1176,0,IF($C$3-$B1176&gt;=$D$1155,$D$1155,$C$3-$B1176)),0))</f>
        <v>0</v>
      </c>
      <c r="P1176" s="165">
        <f t="shared" si="472"/>
        <v>0</v>
      </c>
      <c r="Q1176" s="165">
        <f t="shared" si="472"/>
        <v>0</v>
      </c>
      <c r="R1176" s="165">
        <f t="shared" si="472"/>
        <v>0</v>
      </c>
      <c r="S1176" s="165">
        <f t="shared" si="472"/>
        <v>0</v>
      </c>
      <c r="T1176" s="165">
        <f t="shared" si="472"/>
        <v>0</v>
      </c>
      <c r="U1176" s="165">
        <f t="shared" si="472"/>
        <v>0</v>
      </c>
      <c r="V1176" s="165">
        <f t="shared" si="472"/>
        <v>0</v>
      </c>
      <c r="W1176" s="165">
        <f t="shared" si="472"/>
        <v>0</v>
      </c>
      <c r="X1176" s="165">
        <f t="shared" si="472"/>
        <v>0</v>
      </c>
      <c r="Y1176" s="165">
        <f t="shared" ref="Y1176:AH1185" si="473">IF(AND(Y$2=$B1176,$B1176=$C$3),$D1176,IF(AND(Y$2&gt;$B1176,Y$2&lt;=$D$1155+$B1176),SLN($D1176,0,IF($C$3-$B1176&gt;=$D$1155,$D$1155,$C$3-$B1176)),0))</f>
        <v>0</v>
      </c>
      <c r="Z1176" s="165">
        <f t="shared" si="473"/>
        <v>0</v>
      </c>
      <c r="AA1176" s="165">
        <f t="shared" si="473"/>
        <v>0</v>
      </c>
      <c r="AB1176" s="165">
        <f t="shared" si="473"/>
        <v>0</v>
      </c>
      <c r="AC1176" s="165">
        <f t="shared" si="473"/>
        <v>0</v>
      </c>
      <c r="AD1176" s="165">
        <f t="shared" si="473"/>
        <v>0</v>
      </c>
      <c r="AE1176" s="165">
        <f t="shared" si="473"/>
        <v>0</v>
      </c>
      <c r="AF1176" s="165">
        <f t="shared" si="473"/>
        <v>0</v>
      </c>
      <c r="AG1176" s="165">
        <f t="shared" si="473"/>
        <v>0</v>
      </c>
      <c r="AH1176" s="165">
        <f t="shared" si="473"/>
        <v>0</v>
      </c>
      <c r="AI1176" s="165">
        <f t="shared" ref="AI1176:AR1185" si="474">IF(AND(AI$2=$B1176,$B1176=$C$3),$D1176,IF(AND(AI$2&gt;$B1176,AI$2&lt;=$D$1155+$B1176),SLN($D1176,0,IF($C$3-$B1176&gt;=$D$1155,$D$1155,$C$3-$B1176)),0))</f>
        <v>0</v>
      </c>
      <c r="AJ1176" s="165">
        <f t="shared" si="474"/>
        <v>0</v>
      </c>
      <c r="AK1176" s="165">
        <f t="shared" si="474"/>
        <v>0</v>
      </c>
      <c r="AL1176" s="165">
        <f t="shared" si="474"/>
        <v>0</v>
      </c>
      <c r="AM1176" s="165">
        <f t="shared" si="474"/>
        <v>0</v>
      </c>
      <c r="AN1176" s="165">
        <f t="shared" si="474"/>
        <v>0</v>
      </c>
      <c r="AO1176" s="165">
        <f t="shared" si="474"/>
        <v>0</v>
      </c>
      <c r="AP1176" s="165">
        <f t="shared" si="474"/>
        <v>0</v>
      </c>
      <c r="AQ1176" s="165">
        <f t="shared" si="474"/>
        <v>0</v>
      </c>
      <c r="AR1176" s="165">
        <f t="shared" si="474"/>
        <v>0</v>
      </c>
      <c r="AS1176" s="387">
        <f t="shared" si="449"/>
        <v>0</v>
      </c>
    </row>
    <row r="1177" spans="2:45" hidden="1" outlineLevel="2">
      <c r="B1177" s="66">
        <v>22</v>
      </c>
      <c r="D1177" s="338">
        <v>0</v>
      </c>
      <c r="E1177" s="165">
        <f t="shared" si="471"/>
        <v>0</v>
      </c>
      <c r="F1177" s="165">
        <f t="shared" si="471"/>
        <v>0</v>
      </c>
      <c r="G1177" s="165">
        <f t="shared" si="471"/>
        <v>0</v>
      </c>
      <c r="H1177" s="165">
        <f t="shared" si="471"/>
        <v>0</v>
      </c>
      <c r="I1177" s="165">
        <f t="shared" si="471"/>
        <v>0</v>
      </c>
      <c r="J1177" s="165">
        <f t="shared" si="471"/>
        <v>0</v>
      </c>
      <c r="K1177" s="165">
        <f t="shared" si="471"/>
        <v>0</v>
      </c>
      <c r="L1177" s="165">
        <f t="shared" si="471"/>
        <v>0</v>
      </c>
      <c r="M1177" s="165">
        <f t="shared" si="471"/>
        <v>0</v>
      </c>
      <c r="N1177" s="165">
        <f t="shared" si="471"/>
        <v>0</v>
      </c>
      <c r="O1177" s="165">
        <f t="shared" si="472"/>
        <v>0</v>
      </c>
      <c r="P1177" s="165">
        <f t="shared" si="472"/>
        <v>0</v>
      </c>
      <c r="Q1177" s="165">
        <f t="shared" si="472"/>
        <v>0</v>
      </c>
      <c r="R1177" s="165">
        <f t="shared" si="472"/>
        <v>0</v>
      </c>
      <c r="S1177" s="165">
        <f t="shared" si="472"/>
        <v>0</v>
      </c>
      <c r="T1177" s="165">
        <f t="shared" si="472"/>
        <v>0</v>
      </c>
      <c r="U1177" s="165">
        <f t="shared" si="472"/>
        <v>0</v>
      </c>
      <c r="V1177" s="165">
        <f t="shared" si="472"/>
        <v>0</v>
      </c>
      <c r="W1177" s="165">
        <f t="shared" si="472"/>
        <v>0</v>
      </c>
      <c r="X1177" s="165">
        <f t="shared" si="472"/>
        <v>0</v>
      </c>
      <c r="Y1177" s="165">
        <f t="shared" si="473"/>
        <v>0</v>
      </c>
      <c r="Z1177" s="165">
        <f t="shared" si="473"/>
        <v>0</v>
      </c>
      <c r="AA1177" s="165">
        <f t="shared" si="473"/>
        <v>0</v>
      </c>
      <c r="AB1177" s="165">
        <f t="shared" si="473"/>
        <v>0</v>
      </c>
      <c r="AC1177" s="165">
        <f t="shared" si="473"/>
        <v>0</v>
      </c>
      <c r="AD1177" s="165">
        <f t="shared" si="473"/>
        <v>0</v>
      </c>
      <c r="AE1177" s="165">
        <f t="shared" si="473"/>
        <v>0</v>
      </c>
      <c r="AF1177" s="165">
        <f t="shared" si="473"/>
        <v>0</v>
      </c>
      <c r="AG1177" s="165">
        <f t="shared" si="473"/>
        <v>0</v>
      </c>
      <c r="AH1177" s="165">
        <f t="shared" si="473"/>
        <v>0</v>
      </c>
      <c r="AI1177" s="165">
        <f t="shared" si="474"/>
        <v>0</v>
      </c>
      <c r="AJ1177" s="165">
        <f t="shared" si="474"/>
        <v>0</v>
      </c>
      <c r="AK1177" s="165">
        <f t="shared" si="474"/>
        <v>0</v>
      </c>
      <c r="AL1177" s="165">
        <f t="shared" si="474"/>
        <v>0</v>
      </c>
      <c r="AM1177" s="165">
        <f t="shared" si="474"/>
        <v>0</v>
      </c>
      <c r="AN1177" s="165">
        <f t="shared" si="474"/>
        <v>0</v>
      </c>
      <c r="AO1177" s="165">
        <f t="shared" si="474"/>
        <v>0</v>
      </c>
      <c r="AP1177" s="165">
        <f t="shared" si="474"/>
        <v>0</v>
      </c>
      <c r="AQ1177" s="165">
        <f t="shared" si="474"/>
        <v>0</v>
      </c>
      <c r="AR1177" s="165">
        <f t="shared" si="474"/>
        <v>0</v>
      </c>
      <c r="AS1177" s="387">
        <f t="shared" si="449"/>
        <v>0</v>
      </c>
    </row>
    <row r="1178" spans="2:45" hidden="1" outlineLevel="2">
      <c r="B1178" s="66">
        <v>23</v>
      </c>
      <c r="D1178" s="338">
        <v>0</v>
      </c>
      <c r="E1178" s="165">
        <f t="shared" si="471"/>
        <v>0</v>
      </c>
      <c r="F1178" s="165">
        <f t="shared" si="471"/>
        <v>0</v>
      </c>
      <c r="G1178" s="165">
        <f t="shared" si="471"/>
        <v>0</v>
      </c>
      <c r="H1178" s="165">
        <f t="shared" si="471"/>
        <v>0</v>
      </c>
      <c r="I1178" s="165">
        <f t="shared" si="471"/>
        <v>0</v>
      </c>
      <c r="J1178" s="165">
        <f t="shared" si="471"/>
        <v>0</v>
      </c>
      <c r="K1178" s="165">
        <f t="shared" si="471"/>
        <v>0</v>
      </c>
      <c r="L1178" s="165">
        <f t="shared" si="471"/>
        <v>0</v>
      </c>
      <c r="M1178" s="165">
        <f t="shared" si="471"/>
        <v>0</v>
      </c>
      <c r="N1178" s="165">
        <f t="shared" si="471"/>
        <v>0</v>
      </c>
      <c r="O1178" s="165">
        <f t="shared" si="472"/>
        <v>0</v>
      </c>
      <c r="P1178" s="165">
        <f t="shared" si="472"/>
        <v>0</v>
      </c>
      <c r="Q1178" s="165">
        <f t="shared" si="472"/>
        <v>0</v>
      </c>
      <c r="R1178" s="165">
        <f t="shared" si="472"/>
        <v>0</v>
      </c>
      <c r="S1178" s="165">
        <f t="shared" si="472"/>
        <v>0</v>
      </c>
      <c r="T1178" s="165">
        <f t="shared" si="472"/>
        <v>0</v>
      </c>
      <c r="U1178" s="165">
        <f t="shared" si="472"/>
        <v>0</v>
      </c>
      <c r="V1178" s="165">
        <f t="shared" si="472"/>
        <v>0</v>
      </c>
      <c r="W1178" s="165">
        <f t="shared" si="472"/>
        <v>0</v>
      </c>
      <c r="X1178" s="165">
        <f t="shared" si="472"/>
        <v>0</v>
      </c>
      <c r="Y1178" s="165">
        <f t="shared" si="473"/>
        <v>0</v>
      </c>
      <c r="Z1178" s="165">
        <f t="shared" si="473"/>
        <v>0</v>
      </c>
      <c r="AA1178" s="165">
        <f t="shared" si="473"/>
        <v>0</v>
      </c>
      <c r="AB1178" s="165">
        <f t="shared" si="473"/>
        <v>0</v>
      </c>
      <c r="AC1178" s="165">
        <f t="shared" si="473"/>
        <v>0</v>
      </c>
      <c r="AD1178" s="165">
        <f t="shared" si="473"/>
        <v>0</v>
      </c>
      <c r="AE1178" s="165">
        <f t="shared" si="473"/>
        <v>0</v>
      </c>
      <c r="AF1178" s="165">
        <f t="shared" si="473"/>
        <v>0</v>
      </c>
      <c r="AG1178" s="165">
        <f t="shared" si="473"/>
        <v>0</v>
      </c>
      <c r="AH1178" s="165">
        <f t="shared" si="473"/>
        <v>0</v>
      </c>
      <c r="AI1178" s="165">
        <f t="shared" si="474"/>
        <v>0</v>
      </c>
      <c r="AJ1178" s="165">
        <f t="shared" si="474"/>
        <v>0</v>
      </c>
      <c r="AK1178" s="165">
        <f t="shared" si="474"/>
        <v>0</v>
      </c>
      <c r="AL1178" s="165">
        <f t="shared" si="474"/>
        <v>0</v>
      </c>
      <c r="AM1178" s="165">
        <f t="shared" si="474"/>
        <v>0</v>
      </c>
      <c r="AN1178" s="165">
        <f t="shared" si="474"/>
        <v>0</v>
      </c>
      <c r="AO1178" s="165">
        <f t="shared" si="474"/>
        <v>0</v>
      </c>
      <c r="AP1178" s="165">
        <f t="shared" si="474"/>
        <v>0</v>
      </c>
      <c r="AQ1178" s="165">
        <f t="shared" si="474"/>
        <v>0</v>
      </c>
      <c r="AR1178" s="165">
        <f t="shared" si="474"/>
        <v>0</v>
      </c>
      <c r="AS1178" s="387">
        <f t="shared" si="449"/>
        <v>0</v>
      </c>
    </row>
    <row r="1179" spans="2:45" hidden="1" outlineLevel="2">
      <c r="B1179" s="66">
        <v>24</v>
      </c>
      <c r="D1179" s="338">
        <v>0</v>
      </c>
      <c r="E1179" s="165">
        <f t="shared" si="471"/>
        <v>0</v>
      </c>
      <c r="F1179" s="165">
        <f t="shared" si="471"/>
        <v>0</v>
      </c>
      <c r="G1179" s="165">
        <f t="shared" si="471"/>
        <v>0</v>
      </c>
      <c r="H1179" s="165">
        <f t="shared" si="471"/>
        <v>0</v>
      </c>
      <c r="I1179" s="165">
        <f t="shared" si="471"/>
        <v>0</v>
      </c>
      <c r="J1179" s="165">
        <f t="shared" si="471"/>
        <v>0</v>
      </c>
      <c r="K1179" s="165">
        <f t="shared" si="471"/>
        <v>0</v>
      </c>
      <c r="L1179" s="165">
        <f t="shared" si="471"/>
        <v>0</v>
      </c>
      <c r="M1179" s="165">
        <f t="shared" si="471"/>
        <v>0</v>
      </c>
      <c r="N1179" s="165">
        <f t="shared" si="471"/>
        <v>0</v>
      </c>
      <c r="O1179" s="165">
        <f t="shared" si="472"/>
        <v>0</v>
      </c>
      <c r="P1179" s="165">
        <f t="shared" si="472"/>
        <v>0</v>
      </c>
      <c r="Q1179" s="165">
        <f t="shared" si="472"/>
        <v>0</v>
      </c>
      <c r="R1179" s="165">
        <f t="shared" si="472"/>
        <v>0</v>
      </c>
      <c r="S1179" s="165">
        <f t="shared" si="472"/>
        <v>0</v>
      </c>
      <c r="T1179" s="165">
        <f t="shared" si="472"/>
        <v>0</v>
      </c>
      <c r="U1179" s="165">
        <f t="shared" si="472"/>
        <v>0</v>
      </c>
      <c r="V1179" s="165">
        <f t="shared" si="472"/>
        <v>0</v>
      </c>
      <c r="W1179" s="165">
        <f t="shared" si="472"/>
        <v>0</v>
      </c>
      <c r="X1179" s="165">
        <f t="shared" si="472"/>
        <v>0</v>
      </c>
      <c r="Y1179" s="165">
        <f t="shared" si="473"/>
        <v>0</v>
      </c>
      <c r="Z1179" s="165">
        <f t="shared" si="473"/>
        <v>0</v>
      </c>
      <c r="AA1179" s="165">
        <f t="shared" si="473"/>
        <v>0</v>
      </c>
      <c r="AB1179" s="165">
        <f t="shared" si="473"/>
        <v>0</v>
      </c>
      <c r="AC1179" s="165">
        <f t="shared" si="473"/>
        <v>0</v>
      </c>
      <c r="AD1179" s="165">
        <f t="shared" si="473"/>
        <v>0</v>
      </c>
      <c r="AE1179" s="165">
        <f t="shared" si="473"/>
        <v>0</v>
      </c>
      <c r="AF1179" s="165">
        <f t="shared" si="473"/>
        <v>0</v>
      </c>
      <c r="AG1179" s="165">
        <f t="shared" si="473"/>
        <v>0</v>
      </c>
      <c r="AH1179" s="165">
        <f t="shared" si="473"/>
        <v>0</v>
      </c>
      <c r="AI1179" s="165">
        <f t="shared" si="474"/>
        <v>0</v>
      </c>
      <c r="AJ1179" s="165">
        <f t="shared" si="474"/>
        <v>0</v>
      </c>
      <c r="AK1179" s="165">
        <f t="shared" si="474"/>
        <v>0</v>
      </c>
      <c r="AL1179" s="165">
        <f t="shared" si="474"/>
        <v>0</v>
      </c>
      <c r="AM1179" s="165">
        <f t="shared" si="474"/>
        <v>0</v>
      </c>
      <c r="AN1179" s="165">
        <f t="shared" si="474"/>
        <v>0</v>
      </c>
      <c r="AO1179" s="165">
        <f t="shared" si="474"/>
        <v>0</v>
      </c>
      <c r="AP1179" s="165">
        <f t="shared" si="474"/>
        <v>0</v>
      </c>
      <c r="AQ1179" s="165">
        <f t="shared" si="474"/>
        <v>0</v>
      </c>
      <c r="AR1179" s="165">
        <f t="shared" si="474"/>
        <v>0</v>
      </c>
      <c r="AS1179" s="387">
        <f t="shared" si="449"/>
        <v>0</v>
      </c>
    </row>
    <row r="1180" spans="2:45" hidden="1" outlineLevel="2">
      <c r="B1180" s="66">
        <v>25</v>
      </c>
      <c r="D1180" s="338">
        <v>0</v>
      </c>
      <c r="E1180" s="165">
        <f t="shared" si="471"/>
        <v>0</v>
      </c>
      <c r="F1180" s="165">
        <f t="shared" si="471"/>
        <v>0</v>
      </c>
      <c r="G1180" s="165">
        <f t="shared" si="471"/>
        <v>0</v>
      </c>
      <c r="H1180" s="165">
        <f t="shared" si="471"/>
        <v>0</v>
      </c>
      <c r="I1180" s="165">
        <f t="shared" si="471"/>
        <v>0</v>
      </c>
      <c r="J1180" s="165">
        <f t="shared" si="471"/>
        <v>0</v>
      </c>
      <c r="K1180" s="165">
        <f t="shared" si="471"/>
        <v>0</v>
      </c>
      <c r="L1180" s="165">
        <f t="shared" si="471"/>
        <v>0</v>
      </c>
      <c r="M1180" s="165">
        <f t="shared" si="471"/>
        <v>0</v>
      </c>
      <c r="N1180" s="165">
        <f t="shared" si="471"/>
        <v>0</v>
      </c>
      <c r="O1180" s="165">
        <f t="shared" si="472"/>
        <v>0</v>
      </c>
      <c r="P1180" s="165">
        <f t="shared" si="472"/>
        <v>0</v>
      </c>
      <c r="Q1180" s="165">
        <f t="shared" si="472"/>
        <v>0</v>
      </c>
      <c r="R1180" s="165">
        <f t="shared" si="472"/>
        <v>0</v>
      </c>
      <c r="S1180" s="165">
        <f t="shared" si="472"/>
        <v>0</v>
      </c>
      <c r="T1180" s="165">
        <f t="shared" si="472"/>
        <v>0</v>
      </c>
      <c r="U1180" s="165">
        <f t="shared" si="472"/>
        <v>0</v>
      </c>
      <c r="V1180" s="165">
        <f t="shared" si="472"/>
        <v>0</v>
      </c>
      <c r="W1180" s="165">
        <f t="shared" si="472"/>
        <v>0</v>
      </c>
      <c r="X1180" s="165">
        <f t="shared" si="472"/>
        <v>0</v>
      </c>
      <c r="Y1180" s="165">
        <f t="shared" si="473"/>
        <v>0</v>
      </c>
      <c r="Z1180" s="165">
        <f t="shared" si="473"/>
        <v>0</v>
      </c>
      <c r="AA1180" s="165">
        <f t="shared" si="473"/>
        <v>0</v>
      </c>
      <c r="AB1180" s="165">
        <f t="shared" si="473"/>
        <v>0</v>
      </c>
      <c r="AC1180" s="165">
        <f t="shared" si="473"/>
        <v>0</v>
      </c>
      <c r="AD1180" s="165">
        <f t="shared" si="473"/>
        <v>0</v>
      </c>
      <c r="AE1180" s="165">
        <f t="shared" si="473"/>
        <v>0</v>
      </c>
      <c r="AF1180" s="165">
        <f t="shared" si="473"/>
        <v>0</v>
      </c>
      <c r="AG1180" s="165">
        <f t="shared" si="473"/>
        <v>0</v>
      </c>
      <c r="AH1180" s="165">
        <f t="shared" si="473"/>
        <v>0</v>
      </c>
      <c r="AI1180" s="165">
        <f t="shared" si="474"/>
        <v>0</v>
      </c>
      <c r="AJ1180" s="165">
        <f t="shared" si="474"/>
        <v>0</v>
      </c>
      <c r="AK1180" s="165">
        <f t="shared" si="474"/>
        <v>0</v>
      </c>
      <c r="AL1180" s="165">
        <f t="shared" si="474"/>
        <v>0</v>
      </c>
      <c r="AM1180" s="165">
        <f t="shared" si="474"/>
        <v>0</v>
      </c>
      <c r="AN1180" s="165">
        <f t="shared" si="474"/>
        <v>0</v>
      </c>
      <c r="AO1180" s="165">
        <f t="shared" si="474"/>
        <v>0</v>
      </c>
      <c r="AP1180" s="165">
        <f t="shared" si="474"/>
        <v>0</v>
      </c>
      <c r="AQ1180" s="165">
        <f t="shared" si="474"/>
        <v>0</v>
      </c>
      <c r="AR1180" s="165">
        <f t="shared" si="474"/>
        <v>0</v>
      </c>
      <c r="AS1180" s="387">
        <f t="shared" si="449"/>
        <v>0</v>
      </c>
    </row>
    <row r="1181" spans="2:45" hidden="1" outlineLevel="2">
      <c r="B1181" s="66">
        <v>26</v>
      </c>
      <c r="D1181" s="338">
        <v>0</v>
      </c>
      <c r="E1181" s="165">
        <f t="shared" si="471"/>
        <v>0</v>
      </c>
      <c r="F1181" s="165">
        <f t="shared" si="471"/>
        <v>0</v>
      </c>
      <c r="G1181" s="165">
        <f t="shared" si="471"/>
        <v>0</v>
      </c>
      <c r="H1181" s="165">
        <f t="shared" si="471"/>
        <v>0</v>
      </c>
      <c r="I1181" s="165">
        <f t="shared" si="471"/>
        <v>0</v>
      </c>
      <c r="J1181" s="165">
        <f t="shared" si="471"/>
        <v>0</v>
      </c>
      <c r="K1181" s="165">
        <f t="shared" si="471"/>
        <v>0</v>
      </c>
      <c r="L1181" s="165">
        <f t="shared" si="471"/>
        <v>0</v>
      </c>
      <c r="M1181" s="165">
        <f t="shared" si="471"/>
        <v>0</v>
      </c>
      <c r="N1181" s="165">
        <f t="shared" si="471"/>
        <v>0</v>
      </c>
      <c r="O1181" s="165">
        <f t="shared" si="472"/>
        <v>0</v>
      </c>
      <c r="P1181" s="165">
        <f t="shared" si="472"/>
        <v>0</v>
      </c>
      <c r="Q1181" s="165">
        <f t="shared" si="472"/>
        <v>0</v>
      </c>
      <c r="R1181" s="165">
        <f t="shared" si="472"/>
        <v>0</v>
      </c>
      <c r="S1181" s="165">
        <f t="shared" si="472"/>
        <v>0</v>
      </c>
      <c r="T1181" s="165">
        <f t="shared" si="472"/>
        <v>0</v>
      </c>
      <c r="U1181" s="165">
        <f t="shared" si="472"/>
        <v>0</v>
      </c>
      <c r="V1181" s="165">
        <f t="shared" si="472"/>
        <v>0</v>
      </c>
      <c r="W1181" s="165">
        <f t="shared" si="472"/>
        <v>0</v>
      </c>
      <c r="X1181" s="165">
        <f t="shared" si="472"/>
        <v>0</v>
      </c>
      <c r="Y1181" s="165">
        <f t="shared" si="473"/>
        <v>0</v>
      </c>
      <c r="Z1181" s="165">
        <f t="shared" si="473"/>
        <v>0</v>
      </c>
      <c r="AA1181" s="165">
        <f t="shared" si="473"/>
        <v>0</v>
      </c>
      <c r="AB1181" s="165">
        <f t="shared" si="473"/>
        <v>0</v>
      </c>
      <c r="AC1181" s="165">
        <f t="shared" si="473"/>
        <v>0</v>
      </c>
      <c r="AD1181" s="165">
        <f t="shared" si="473"/>
        <v>0</v>
      </c>
      <c r="AE1181" s="165">
        <f t="shared" si="473"/>
        <v>0</v>
      </c>
      <c r="AF1181" s="165">
        <f t="shared" si="473"/>
        <v>0</v>
      </c>
      <c r="AG1181" s="165">
        <f t="shared" si="473"/>
        <v>0</v>
      </c>
      <c r="AH1181" s="165">
        <f t="shared" si="473"/>
        <v>0</v>
      </c>
      <c r="AI1181" s="165">
        <f t="shared" si="474"/>
        <v>0</v>
      </c>
      <c r="AJ1181" s="165">
        <f t="shared" si="474"/>
        <v>0</v>
      </c>
      <c r="AK1181" s="165">
        <f t="shared" si="474"/>
        <v>0</v>
      </c>
      <c r="AL1181" s="165">
        <f t="shared" si="474"/>
        <v>0</v>
      </c>
      <c r="AM1181" s="165">
        <f t="shared" si="474"/>
        <v>0</v>
      </c>
      <c r="AN1181" s="165">
        <f t="shared" si="474"/>
        <v>0</v>
      </c>
      <c r="AO1181" s="165">
        <f t="shared" si="474"/>
        <v>0</v>
      </c>
      <c r="AP1181" s="165">
        <f t="shared" si="474"/>
        <v>0</v>
      </c>
      <c r="AQ1181" s="165">
        <f t="shared" si="474"/>
        <v>0</v>
      </c>
      <c r="AR1181" s="165">
        <f t="shared" si="474"/>
        <v>0</v>
      </c>
      <c r="AS1181" s="387">
        <f t="shared" si="449"/>
        <v>0</v>
      </c>
    </row>
    <row r="1182" spans="2:45" hidden="1" outlineLevel="2">
      <c r="B1182" s="66">
        <v>27</v>
      </c>
      <c r="D1182" s="338">
        <v>0</v>
      </c>
      <c r="E1182" s="165">
        <f t="shared" si="471"/>
        <v>0</v>
      </c>
      <c r="F1182" s="165">
        <f t="shared" si="471"/>
        <v>0</v>
      </c>
      <c r="G1182" s="165">
        <f t="shared" si="471"/>
        <v>0</v>
      </c>
      <c r="H1182" s="165">
        <f t="shared" si="471"/>
        <v>0</v>
      </c>
      <c r="I1182" s="165">
        <f t="shared" si="471"/>
        <v>0</v>
      </c>
      <c r="J1182" s="165">
        <f t="shared" si="471"/>
        <v>0</v>
      </c>
      <c r="K1182" s="165">
        <f t="shared" si="471"/>
        <v>0</v>
      </c>
      <c r="L1182" s="165">
        <f t="shared" si="471"/>
        <v>0</v>
      </c>
      <c r="M1182" s="165">
        <f t="shared" si="471"/>
        <v>0</v>
      </c>
      <c r="N1182" s="165">
        <f t="shared" si="471"/>
        <v>0</v>
      </c>
      <c r="O1182" s="165">
        <f t="shared" si="472"/>
        <v>0</v>
      </c>
      <c r="P1182" s="165">
        <f t="shared" si="472"/>
        <v>0</v>
      </c>
      <c r="Q1182" s="165">
        <f t="shared" si="472"/>
        <v>0</v>
      </c>
      <c r="R1182" s="165">
        <f t="shared" si="472"/>
        <v>0</v>
      </c>
      <c r="S1182" s="165">
        <f t="shared" si="472"/>
        <v>0</v>
      </c>
      <c r="T1182" s="165">
        <f t="shared" si="472"/>
        <v>0</v>
      </c>
      <c r="U1182" s="165">
        <f t="shared" si="472"/>
        <v>0</v>
      </c>
      <c r="V1182" s="165">
        <f t="shared" si="472"/>
        <v>0</v>
      </c>
      <c r="W1182" s="165">
        <f t="shared" si="472"/>
        <v>0</v>
      </c>
      <c r="X1182" s="165">
        <f t="shared" si="472"/>
        <v>0</v>
      </c>
      <c r="Y1182" s="165">
        <f t="shared" si="473"/>
        <v>0</v>
      </c>
      <c r="Z1182" s="165">
        <f t="shared" si="473"/>
        <v>0</v>
      </c>
      <c r="AA1182" s="165">
        <f t="shared" si="473"/>
        <v>0</v>
      </c>
      <c r="AB1182" s="165">
        <f t="shared" si="473"/>
        <v>0</v>
      </c>
      <c r="AC1182" s="165">
        <f t="shared" si="473"/>
        <v>0</v>
      </c>
      <c r="AD1182" s="165">
        <f t="shared" si="473"/>
        <v>0</v>
      </c>
      <c r="AE1182" s="165">
        <f t="shared" si="473"/>
        <v>0</v>
      </c>
      <c r="AF1182" s="165">
        <f t="shared" si="473"/>
        <v>0</v>
      </c>
      <c r="AG1182" s="165">
        <f t="shared" si="473"/>
        <v>0</v>
      </c>
      <c r="AH1182" s="165">
        <f t="shared" si="473"/>
        <v>0</v>
      </c>
      <c r="AI1182" s="165">
        <f t="shared" si="474"/>
        <v>0</v>
      </c>
      <c r="AJ1182" s="165">
        <f t="shared" si="474"/>
        <v>0</v>
      </c>
      <c r="AK1182" s="165">
        <f t="shared" si="474"/>
        <v>0</v>
      </c>
      <c r="AL1182" s="165">
        <f t="shared" si="474"/>
        <v>0</v>
      </c>
      <c r="AM1182" s="165">
        <f t="shared" si="474"/>
        <v>0</v>
      </c>
      <c r="AN1182" s="165">
        <f t="shared" si="474"/>
        <v>0</v>
      </c>
      <c r="AO1182" s="165">
        <f t="shared" si="474"/>
        <v>0</v>
      </c>
      <c r="AP1182" s="165">
        <f t="shared" si="474"/>
        <v>0</v>
      </c>
      <c r="AQ1182" s="165">
        <f t="shared" si="474"/>
        <v>0</v>
      </c>
      <c r="AR1182" s="165">
        <f t="shared" si="474"/>
        <v>0</v>
      </c>
      <c r="AS1182" s="387">
        <f t="shared" si="449"/>
        <v>0</v>
      </c>
    </row>
    <row r="1183" spans="2:45" hidden="1" outlineLevel="2">
      <c r="B1183" s="66">
        <v>28</v>
      </c>
      <c r="D1183" s="338">
        <v>0</v>
      </c>
      <c r="E1183" s="165">
        <f t="shared" si="471"/>
        <v>0</v>
      </c>
      <c r="F1183" s="165">
        <f t="shared" si="471"/>
        <v>0</v>
      </c>
      <c r="G1183" s="165">
        <f t="shared" si="471"/>
        <v>0</v>
      </c>
      <c r="H1183" s="165">
        <f t="shared" si="471"/>
        <v>0</v>
      </c>
      <c r="I1183" s="165">
        <f t="shared" si="471"/>
        <v>0</v>
      </c>
      <c r="J1183" s="165">
        <f t="shared" si="471"/>
        <v>0</v>
      </c>
      <c r="K1183" s="165">
        <f t="shared" si="471"/>
        <v>0</v>
      </c>
      <c r="L1183" s="165">
        <f t="shared" si="471"/>
        <v>0</v>
      </c>
      <c r="M1183" s="165">
        <f t="shared" si="471"/>
        <v>0</v>
      </c>
      <c r="N1183" s="165">
        <f t="shared" si="471"/>
        <v>0</v>
      </c>
      <c r="O1183" s="165">
        <f t="shared" si="472"/>
        <v>0</v>
      </c>
      <c r="P1183" s="165">
        <f t="shared" si="472"/>
        <v>0</v>
      </c>
      <c r="Q1183" s="165">
        <f t="shared" si="472"/>
        <v>0</v>
      </c>
      <c r="R1183" s="165">
        <f t="shared" si="472"/>
        <v>0</v>
      </c>
      <c r="S1183" s="165">
        <f t="shared" si="472"/>
        <v>0</v>
      </c>
      <c r="T1183" s="165">
        <f t="shared" si="472"/>
        <v>0</v>
      </c>
      <c r="U1183" s="165">
        <f t="shared" si="472"/>
        <v>0</v>
      </c>
      <c r="V1183" s="165">
        <f t="shared" si="472"/>
        <v>0</v>
      </c>
      <c r="W1183" s="165">
        <f t="shared" si="472"/>
        <v>0</v>
      </c>
      <c r="X1183" s="165">
        <f t="shared" si="472"/>
        <v>0</v>
      </c>
      <c r="Y1183" s="165">
        <f t="shared" si="473"/>
        <v>0</v>
      </c>
      <c r="Z1183" s="165">
        <f t="shared" si="473"/>
        <v>0</v>
      </c>
      <c r="AA1183" s="165">
        <f t="shared" si="473"/>
        <v>0</v>
      </c>
      <c r="AB1183" s="165">
        <f t="shared" si="473"/>
        <v>0</v>
      </c>
      <c r="AC1183" s="165">
        <f t="shared" si="473"/>
        <v>0</v>
      </c>
      <c r="AD1183" s="165">
        <f t="shared" si="473"/>
        <v>0</v>
      </c>
      <c r="AE1183" s="165">
        <f t="shared" si="473"/>
        <v>0</v>
      </c>
      <c r="AF1183" s="165">
        <f t="shared" si="473"/>
        <v>0</v>
      </c>
      <c r="AG1183" s="165">
        <f t="shared" si="473"/>
        <v>0</v>
      </c>
      <c r="AH1183" s="165">
        <f t="shared" si="473"/>
        <v>0</v>
      </c>
      <c r="AI1183" s="165">
        <f t="shared" si="474"/>
        <v>0</v>
      </c>
      <c r="AJ1183" s="165">
        <f t="shared" si="474"/>
        <v>0</v>
      </c>
      <c r="AK1183" s="165">
        <f t="shared" si="474"/>
        <v>0</v>
      </c>
      <c r="AL1183" s="165">
        <f t="shared" si="474"/>
        <v>0</v>
      </c>
      <c r="AM1183" s="165">
        <f t="shared" si="474"/>
        <v>0</v>
      </c>
      <c r="AN1183" s="165">
        <f t="shared" si="474"/>
        <v>0</v>
      </c>
      <c r="AO1183" s="165">
        <f t="shared" si="474"/>
        <v>0</v>
      </c>
      <c r="AP1183" s="165">
        <f t="shared" si="474"/>
        <v>0</v>
      </c>
      <c r="AQ1183" s="165">
        <f t="shared" si="474"/>
        <v>0</v>
      </c>
      <c r="AR1183" s="165">
        <f t="shared" si="474"/>
        <v>0</v>
      </c>
      <c r="AS1183" s="387">
        <f t="shared" ref="AS1183:AS1246" si="475">SUM(E1183:AR1183)</f>
        <v>0</v>
      </c>
    </row>
    <row r="1184" spans="2:45" hidden="1" outlineLevel="2">
      <c r="B1184" s="66">
        <v>29</v>
      </c>
      <c r="D1184" s="338">
        <v>0</v>
      </c>
      <c r="E1184" s="165">
        <f t="shared" si="471"/>
        <v>0</v>
      </c>
      <c r="F1184" s="165">
        <f t="shared" si="471"/>
        <v>0</v>
      </c>
      <c r="G1184" s="165">
        <f t="shared" si="471"/>
        <v>0</v>
      </c>
      <c r="H1184" s="165">
        <f t="shared" si="471"/>
        <v>0</v>
      </c>
      <c r="I1184" s="165">
        <f t="shared" si="471"/>
        <v>0</v>
      </c>
      <c r="J1184" s="165">
        <f t="shared" si="471"/>
        <v>0</v>
      </c>
      <c r="K1184" s="165">
        <f t="shared" si="471"/>
        <v>0</v>
      </c>
      <c r="L1184" s="165">
        <f t="shared" si="471"/>
        <v>0</v>
      </c>
      <c r="M1184" s="165">
        <f t="shared" si="471"/>
        <v>0</v>
      </c>
      <c r="N1184" s="165">
        <f t="shared" si="471"/>
        <v>0</v>
      </c>
      <c r="O1184" s="165">
        <f t="shared" si="472"/>
        <v>0</v>
      </c>
      <c r="P1184" s="165">
        <f t="shared" si="472"/>
        <v>0</v>
      </c>
      <c r="Q1184" s="165">
        <f t="shared" si="472"/>
        <v>0</v>
      </c>
      <c r="R1184" s="165">
        <f t="shared" si="472"/>
        <v>0</v>
      </c>
      <c r="S1184" s="165">
        <f t="shared" si="472"/>
        <v>0</v>
      </c>
      <c r="T1184" s="165">
        <f t="shared" si="472"/>
        <v>0</v>
      </c>
      <c r="U1184" s="165">
        <f t="shared" si="472"/>
        <v>0</v>
      </c>
      <c r="V1184" s="165">
        <f t="shared" si="472"/>
        <v>0</v>
      </c>
      <c r="W1184" s="165">
        <f t="shared" si="472"/>
        <v>0</v>
      </c>
      <c r="X1184" s="165">
        <f t="shared" si="472"/>
        <v>0</v>
      </c>
      <c r="Y1184" s="165">
        <f t="shared" si="473"/>
        <v>0</v>
      </c>
      <c r="Z1184" s="165">
        <f t="shared" si="473"/>
        <v>0</v>
      </c>
      <c r="AA1184" s="165">
        <f t="shared" si="473"/>
        <v>0</v>
      </c>
      <c r="AB1184" s="165">
        <f t="shared" si="473"/>
        <v>0</v>
      </c>
      <c r="AC1184" s="165">
        <f t="shared" si="473"/>
        <v>0</v>
      </c>
      <c r="AD1184" s="165">
        <f t="shared" si="473"/>
        <v>0</v>
      </c>
      <c r="AE1184" s="165">
        <f t="shared" si="473"/>
        <v>0</v>
      </c>
      <c r="AF1184" s="165">
        <f t="shared" si="473"/>
        <v>0</v>
      </c>
      <c r="AG1184" s="165">
        <f t="shared" si="473"/>
        <v>0</v>
      </c>
      <c r="AH1184" s="165">
        <f t="shared" si="473"/>
        <v>0</v>
      </c>
      <c r="AI1184" s="165">
        <f t="shared" si="474"/>
        <v>0</v>
      </c>
      <c r="AJ1184" s="165">
        <f t="shared" si="474"/>
        <v>0</v>
      </c>
      <c r="AK1184" s="165">
        <f t="shared" si="474"/>
        <v>0</v>
      </c>
      <c r="AL1184" s="165">
        <f t="shared" si="474"/>
        <v>0</v>
      </c>
      <c r="AM1184" s="165">
        <f t="shared" si="474"/>
        <v>0</v>
      </c>
      <c r="AN1184" s="165">
        <f t="shared" si="474"/>
        <v>0</v>
      </c>
      <c r="AO1184" s="165">
        <f t="shared" si="474"/>
        <v>0</v>
      </c>
      <c r="AP1184" s="165">
        <f t="shared" si="474"/>
        <v>0</v>
      </c>
      <c r="AQ1184" s="165">
        <f t="shared" si="474"/>
        <v>0</v>
      </c>
      <c r="AR1184" s="165">
        <f t="shared" si="474"/>
        <v>0</v>
      </c>
      <c r="AS1184" s="387">
        <f t="shared" si="475"/>
        <v>0</v>
      </c>
    </row>
    <row r="1185" spans="2:46" hidden="1" outlineLevel="2">
      <c r="B1185" s="66">
        <v>30</v>
      </c>
      <c r="D1185" s="338">
        <v>0</v>
      </c>
      <c r="E1185" s="165">
        <f t="shared" si="471"/>
        <v>0</v>
      </c>
      <c r="F1185" s="165">
        <f t="shared" si="471"/>
        <v>0</v>
      </c>
      <c r="G1185" s="165">
        <f t="shared" si="471"/>
        <v>0</v>
      </c>
      <c r="H1185" s="165">
        <f t="shared" si="471"/>
        <v>0</v>
      </c>
      <c r="I1185" s="165">
        <f t="shared" si="471"/>
        <v>0</v>
      </c>
      <c r="J1185" s="165">
        <f t="shared" si="471"/>
        <v>0</v>
      </c>
      <c r="K1185" s="165">
        <f t="shared" si="471"/>
        <v>0</v>
      </c>
      <c r="L1185" s="165">
        <f t="shared" si="471"/>
        <v>0</v>
      </c>
      <c r="M1185" s="165">
        <f t="shared" si="471"/>
        <v>0</v>
      </c>
      <c r="N1185" s="165">
        <f t="shared" si="471"/>
        <v>0</v>
      </c>
      <c r="O1185" s="165">
        <f t="shared" si="472"/>
        <v>0</v>
      </c>
      <c r="P1185" s="165">
        <f t="shared" si="472"/>
        <v>0</v>
      </c>
      <c r="Q1185" s="165">
        <f t="shared" si="472"/>
        <v>0</v>
      </c>
      <c r="R1185" s="165">
        <f t="shared" si="472"/>
        <v>0</v>
      </c>
      <c r="S1185" s="165">
        <f t="shared" si="472"/>
        <v>0</v>
      </c>
      <c r="T1185" s="165">
        <f t="shared" si="472"/>
        <v>0</v>
      </c>
      <c r="U1185" s="165">
        <f t="shared" si="472"/>
        <v>0</v>
      </c>
      <c r="V1185" s="165">
        <f t="shared" si="472"/>
        <v>0</v>
      </c>
      <c r="W1185" s="165">
        <f t="shared" si="472"/>
        <v>0</v>
      </c>
      <c r="X1185" s="165">
        <f t="shared" si="472"/>
        <v>0</v>
      </c>
      <c r="Y1185" s="165">
        <f t="shared" si="473"/>
        <v>0</v>
      </c>
      <c r="Z1185" s="165">
        <f t="shared" si="473"/>
        <v>0</v>
      </c>
      <c r="AA1185" s="165">
        <f t="shared" si="473"/>
        <v>0</v>
      </c>
      <c r="AB1185" s="165">
        <f t="shared" si="473"/>
        <v>0</v>
      </c>
      <c r="AC1185" s="165">
        <f t="shared" si="473"/>
        <v>0</v>
      </c>
      <c r="AD1185" s="165">
        <f t="shared" si="473"/>
        <v>0</v>
      </c>
      <c r="AE1185" s="165">
        <f t="shared" si="473"/>
        <v>0</v>
      </c>
      <c r="AF1185" s="165">
        <f t="shared" si="473"/>
        <v>0</v>
      </c>
      <c r="AG1185" s="165">
        <f t="shared" si="473"/>
        <v>0</v>
      </c>
      <c r="AH1185" s="165">
        <f t="shared" si="473"/>
        <v>0</v>
      </c>
      <c r="AI1185" s="165">
        <f t="shared" si="474"/>
        <v>0</v>
      </c>
      <c r="AJ1185" s="165">
        <f t="shared" si="474"/>
        <v>0</v>
      </c>
      <c r="AK1185" s="165">
        <f t="shared" si="474"/>
        <v>0</v>
      </c>
      <c r="AL1185" s="165">
        <f t="shared" si="474"/>
        <v>0</v>
      </c>
      <c r="AM1185" s="165">
        <f t="shared" si="474"/>
        <v>0</v>
      </c>
      <c r="AN1185" s="165">
        <f t="shared" si="474"/>
        <v>0</v>
      </c>
      <c r="AO1185" s="165">
        <f t="shared" si="474"/>
        <v>0</v>
      </c>
      <c r="AP1185" s="165">
        <f t="shared" si="474"/>
        <v>0</v>
      </c>
      <c r="AQ1185" s="165">
        <f t="shared" si="474"/>
        <v>0</v>
      </c>
      <c r="AR1185" s="165">
        <f t="shared" si="474"/>
        <v>0</v>
      </c>
      <c r="AS1185" s="387">
        <f t="shared" si="475"/>
        <v>0</v>
      </c>
    </row>
    <row r="1186" spans="2:46" hidden="1" outlineLevel="2">
      <c r="B1186" s="66">
        <v>31</v>
      </c>
      <c r="D1186" s="338">
        <v>0</v>
      </c>
      <c r="E1186" s="165">
        <f t="shared" ref="E1186:N1195" si="476">IF(AND(E$2=$B1186,$B1186=$C$3),$D1186,IF(AND(E$2&gt;$B1186,E$2&lt;=$D$1155+$B1186),SLN($D1186,0,IF($C$3-$B1186&gt;=$D$1155,$D$1155,$C$3-$B1186)),0))</f>
        <v>0</v>
      </c>
      <c r="F1186" s="165">
        <f t="shared" si="476"/>
        <v>0</v>
      </c>
      <c r="G1186" s="165">
        <f t="shared" si="476"/>
        <v>0</v>
      </c>
      <c r="H1186" s="165">
        <f t="shared" si="476"/>
        <v>0</v>
      </c>
      <c r="I1186" s="165">
        <f t="shared" si="476"/>
        <v>0</v>
      </c>
      <c r="J1186" s="165">
        <f t="shared" si="476"/>
        <v>0</v>
      </c>
      <c r="K1186" s="165">
        <f t="shared" si="476"/>
        <v>0</v>
      </c>
      <c r="L1186" s="165">
        <f t="shared" si="476"/>
        <v>0</v>
      </c>
      <c r="M1186" s="165">
        <f t="shared" si="476"/>
        <v>0</v>
      </c>
      <c r="N1186" s="165">
        <f t="shared" si="476"/>
        <v>0</v>
      </c>
      <c r="O1186" s="165">
        <f t="shared" ref="O1186:X1195" si="477">IF(AND(O$2=$B1186,$B1186=$C$3),$D1186,IF(AND(O$2&gt;$B1186,O$2&lt;=$D$1155+$B1186),SLN($D1186,0,IF($C$3-$B1186&gt;=$D$1155,$D$1155,$C$3-$B1186)),0))</f>
        <v>0</v>
      </c>
      <c r="P1186" s="165">
        <f t="shared" si="477"/>
        <v>0</v>
      </c>
      <c r="Q1186" s="165">
        <f t="shared" si="477"/>
        <v>0</v>
      </c>
      <c r="R1186" s="165">
        <f t="shared" si="477"/>
        <v>0</v>
      </c>
      <c r="S1186" s="165">
        <f t="shared" si="477"/>
        <v>0</v>
      </c>
      <c r="T1186" s="165">
        <f t="shared" si="477"/>
        <v>0</v>
      </c>
      <c r="U1186" s="165">
        <f t="shared" si="477"/>
        <v>0</v>
      </c>
      <c r="V1186" s="165">
        <f t="shared" si="477"/>
        <v>0</v>
      </c>
      <c r="W1186" s="165">
        <f t="shared" si="477"/>
        <v>0</v>
      </c>
      <c r="X1186" s="165">
        <f t="shared" si="477"/>
        <v>0</v>
      </c>
      <c r="Y1186" s="165">
        <f t="shared" ref="Y1186:AH1195" si="478">IF(AND(Y$2=$B1186,$B1186=$C$3),$D1186,IF(AND(Y$2&gt;$B1186,Y$2&lt;=$D$1155+$B1186),SLN($D1186,0,IF($C$3-$B1186&gt;=$D$1155,$D$1155,$C$3-$B1186)),0))</f>
        <v>0</v>
      </c>
      <c r="Z1186" s="165">
        <f t="shared" si="478"/>
        <v>0</v>
      </c>
      <c r="AA1186" s="165">
        <f t="shared" si="478"/>
        <v>0</v>
      </c>
      <c r="AB1186" s="165">
        <f t="shared" si="478"/>
        <v>0</v>
      </c>
      <c r="AC1186" s="165">
        <f t="shared" si="478"/>
        <v>0</v>
      </c>
      <c r="AD1186" s="165">
        <f t="shared" si="478"/>
        <v>0</v>
      </c>
      <c r="AE1186" s="165">
        <f t="shared" si="478"/>
        <v>0</v>
      </c>
      <c r="AF1186" s="165">
        <f t="shared" si="478"/>
        <v>0</v>
      </c>
      <c r="AG1186" s="165">
        <f t="shared" si="478"/>
        <v>0</v>
      </c>
      <c r="AH1186" s="165">
        <f t="shared" si="478"/>
        <v>0</v>
      </c>
      <c r="AI1186" s="165">
        <f t="shared" ref="AI1186:AR1195" si="479">IF(AND(AI$2=$B1186,$B1186=$C$3),$D1186,IF(AND(AI$2&gt;$B1186,AI$2&lt;=$D$1155+$B1186),SLN($D1186,0,IF($C$3-$B1186&gt;=$D$1155,$D$1155,$C$3-$B1186)),0))</f>
        <v>0</v>
      </c>
      <c r="AJ1186" s="165">
        <f t="shared" si="479"/>
        <v>0</v>
      </c>
      <c r="AK1186" s="165">
        <f t="shared" si="479"/>
        <v>0</v>
      </c>
      <c r="AL1186" s="165">
        <f t="shared" si="479"/>
        <v>0</v>
      </c>
      <c r="AM1186" s="165">
        <f t="shared" si="479"/>
        <v>0</v>
      </c>
      <c r="AN1186" s="165">
        <f t="shared" si="479"/>
        <v>0</v>
      </c>
      <c r="AO1186" s="165">
        <f t="shared" si="479"/>
        <v>0</v>
      </c>
      <c r="AP1186" s="165">
        <f t="shared" si="479"/>
        <v>0</v>
      </c>
      <c r="AQ1186" s="165">
        <f t="shared" si="479"/>
        <v>0</v>
      </c>
      <c r="AR1186" s="165">
        <f t="shared" si="479"/>
        <v>0</v>
      </c>
      <c r="AS1186" s="387">
        <f t="shared" si="475"/>
        <v>0</v>
      </c>
    </row>
    <row r="1187" spans="2:46" hidden="1" outlineLevel="2">
      <c r="B1187" s="66">
        <v>32</v>
      </c>
      <c r="D1187" s="338">
        <v>0</v>
      </c>
      <c r="E1187" s="165">
        <f t="shared" si="476"/>
        <v>0</v>
      </c>
      <c r="F1187" s="165">
        <f t="shared" si="476"/>
        <v>0</v>
      </c>
      <c r="G1187" s="165">
        <f t="shared" si="476"/>
        <v>0</v>
      </c>
      <c r="H1187" s="165">
        <f t="shared" si="476"/>
        <v>0</v>
      </c>
      <c r="I1187" s="165">
        <f t="shared" si="476"/>
        <v>0</v>
      </c>
      <c r="J1187" s="165">
        <f t="shared" si="476"/>
        <v>0</v>
      </c>
      <c r="K1187" s="165">
        <f t="shared" si="476"/>
        <v>0</v>
      </c>
      <c r="L1187" s="165">
        <f t="shared" si="476"/>
        <v>0</v>
      </c>
      <c r="M1187" s="165">
        <f t="shared" si="476"/>
        <v>0</v>
      </c>
      <c r="N1187" s="165">
        <f t="shared" si="476"/>
        <v>0</v>
      </c>
      <c r="O1187" s="165">
        <f t="shared" si="477"/>
        <v>0</v>
      </c>
      <c r="P1187" s="165">
        <f t="shared" si="477"/>
        <v>0</v>
      </c>
      <c r="Q1187" s="165">
        <f t="shared" si="477"/>
        <v>0</v>
      </c>
      <c r="R1187" s="165">
        <f t="shared" si="477"/>
        <v>0</v>
      </c>
      <c r="S1187" s="165">
        <f t="shared" si="477"/>
        <v>0</v>
      </c>
      <c r="T1187" s="165">
        <f t="shared" si="477"/>
        <v>0</v>
      </c>
      <c r="U1187" s="165">
        <f t="shared" si="477"/>
        <v>0</v>
      </c>
      <c r="V1187" s="165">
        <f t="shared" si="477"/>
        <v>0</v>
      </c>
      <c r="W1187" s="165">
        <f t="shared" si="477"/>
        <v>0</v>
      </c>
      <c r="X1187" s="165">
        <f t="shared" si="477"/>
        <v>0</v>
      </c>
      <c r="Y1187" s="165">
        <f t="shared" si="478"/>
        <v>0</v>
      </c>
      <c r="Z1187" s="165">
        <f t="shared" si="478"/>
        <v>0</v>
      </c>
      <c r="AA1187" s="165">
        <f t="shared" si="478"/>
        <v>0</v>
      </c>
      <c r="AB1187" s="165">
        <f t="shared" si="478"/>
        <v>0</v>
      </c>
      <c r="AC1187" s="165">
        <f t="shared" si="478"/>
        <v>0</v>
      </c>
      <c r="AD1187" s="165">
        <f t="shared" si="478"/>
        <v>0</v>
      </c>
      <c r="AE1187" s="165">
        <f t="shared" si="478"/>
        <v>0</v>
      </c>
      <c r="AF1187" s="165">
        <f t="shared" si="478"/>
        <v>0</v>
      </c>
      <c r="AG1187" s="165">
        <f t="shared" si="478"/>
        <v>0</v>
      </c>
      <c r="AH1187" s="165">
        <f t="shared" si="478"/>
        <v>0</v>
      </c>
      <c r="AI1187" s="165">
        <f t="shared" si="479"/>
        <v>0</v>
      </c>
      <c r="AJ1187" s="165">
        <f t="shared" si="479"/>
        <v>0</v>
      </c>
      <c r="AK1187" s="165">
        <f t="shared" si="479"/>
        <v>0</v>
      </c>
      <c r="AL1187" s="165">
        <f t="shared" si="479"/>
        <v>0</v>
      </c>
      <c r="AM1187" s="165">
        <f t="shared" si="479"/>
        <v>0</v>
      </c>
      <c r="AN1187" s="165">
        <f t="shared" si="479"/>
        <v>0</v>
      </c>
      <c r="AO1187" s="165">
        <f t="shared" si="479"/>
        <v>0</v>
      </c>
      <c r="AP1187" s="165">
        <f t="shared" si="479"/>
        <v>0</v>
      </c>
      <c r="AQ1187" s="165">
        <f t="shared" si="479"/>
        <v>0</v>
      </c>
      <c r="AR1187" s="165">
        <f t="shared" si="479"/>
        <v>0</v>
      </c>
      <c r="AS1187" s="387">
        <f t="shared" si="475"/>
        <v>0</v>
      </c>
    </row>
    <row r="1188" spans="2:46" hidden="1" outlineLevel="2">
      <c r="B1188" s="66">
        <v>33</v>
      </c>
      <c r="D1188" s="338">
        <v>0</v>
      </c>
      <c r="E1188" s="165">
        <f t="shared" si="476"/>
        <v>0</v>
      </c>
      <c r="F1188" s="165">
        <f t="shared" si="476"/>
        <v>0</v>
      </c>
      <c r="G1188" s="165">
        <f t="shared" si="476"/>
        <v>0</v>
      </c>
      <c r="H1188" s="165">
        <f t="shared" si="476"/>
        <v>0</v>
      </c>
      <c r="I1188" s="165">
        <f t="shared" si="476"/>
        <v>0</v>
      </c>
      <c r="J1188" s="165">
        <f t="shared" si="476"/>
        <v>0</v>
      </c>
      <c r="K1188" s="165">
        <f t="shared" si="476"/>
        <v>0</v>
      </c>
      <c r="L1188" s="165">
        <f t="shared" si="476"/>
        <v>0</v>
      </c>
      <c r="M1188" s="165">
        <f t="shared" si="476"/>
        <v>0</v>
      </c>
      <c r="N1188" s="165">
        <f t="shared" si="476"/>
        <v>0</v>
      </c>
      <c r="O1188" s="165">
        <f t="shared" si="477"/>
        <v>0</v>
      </c>
      <c r="P1188" s="165">
        <f t="shared" si="477"/>
        <v>0</v>
      </c>
      <c r="Q1188" s="165">
        <f t="shared" si="477"/>
        <v>0</v>
      </c>
      <c r="R1188" s="165">
        <f t="shared" si="477"/>
        <v>0</v>
      </c>
      <c r="S1188" s="165">
        <f t="shared" si="477"/>
        <v>0</v>
      </c>
      <c r="T1188" s="165">
        <f t="shared" si="477"/>
        <v>0</v>
      </c>
      <c r="U1188" s="165">
        <f t="shared" si="477"/>
        <v>0</v>
      </c>
      <c r="V1188" s="165">
        <f t="shared" si="477"/>
        <v>0</v>
      </c>
      <c r="W1188" s="165">
        <f t="shared" si="477"/>
        <v>0</v>
      </c>
      <c r="X1188" s="165">
        <f t="shared" si="477"/>
        <v>0</v>
      </c>
      <c r="Y1188" s="165">
        <f t="shared" si="478"/>
        <v>0</v>
      </c>
      <c r="Z1188" s="165">
        <f t="shared" si="478"/>
        <v>0</v>
      </c>
      <c r="AA1188" s="165">
        <f t="shared" si="478"/>
        <v>0</v>
      </c>
      <c r="AB1188" s="165">
        <f t="shared" si="478"/>
        <v>0</v>
      </c>
      <c r="AC1188" s="165">
        <f t="shared" si="478"/>
        <v>0</v>
      </c>
      <c r="AD1188" s="165">
        <f t="shared" si="478"/>
        <v>0</v>
      </c>
      <c r="AE1188" s="165">
        <f t="shared" si="478"/>
        <v>0</v>
      </c>
      <c r="AF1188" s="165">
        <f t="shared" si="478"/>
        <v>0</v>
      </c>
      <c r="AG1188" s="165">
        <f t="shared" si="478"/>
        <v>0</v>
      </c>
      <c r="AH1188" s="165">
        <f t="shared" si="478"/>
        <v>0</v>
      </c>
      <c r="AI1188" s="165">
        <f t="shared" si="479"/>
        <v>0</v>
      </c>
      <c r="AJ1188" s="165">
        <f t="shared" si="479"/>
        <v>0</v>
      </c>
      <c r="AK1188" s="165">
        <f t="shared" si="479"/>
        <v>0</v>
      </c>
      <c r="AL1188" s="165">
        <f t="shared" si="479"/>
        <v>0</v>
      </c>
      <c r="AM1188" s="165">
        <f t="shared" si="479"/>
        <v>0</v>
      </c>
      <c r="AN1188" s="165">
        <f t="shared" si="479"/>
        <v>0</v>
      </c>
      <c r="AO1188" s="165">
        <f t="shared" si="479"/>
        <v>0</v>
      </c>
      <c r="AP1188" s="165">
        <f t="shared" si="479"/>
        <v>0</v>
      </c>
      <c r="AQ1188" s="165">
        <f t="shared" si="479"/>
        <v>0</v>
      </c>
      <c r="AR1188" s="165">
        <f t="shared" si="479"/>
        <v>0</v>
      </c>
      <c r="AS1188" s="387">
        <f t="shared" si="475"/>
        <v>0</v>
      </c>
    </row>
    <row r="1189" spans="2:46" hidden="1" outlineLevel="2">
      <c r="B1189" s="66">
        <v>34</v>
      </c>
      <c r="D1189" s="338">
        <v>0</v>
      </c>
      <c r="E1189" s="165">
        <f t="shared" si="476"/>
        <v>0</v>
      </c>
      <c r="F1189" s="165">
        <f t="shared" si="476"/>
        <v>0</v>
      </c>
      <c r="G1189" s="165">
        <f t="shared" si="476"/>
        <v>0</v>
      </c>
      <c r="H1189" s="165">
        <f t="shared" si="476"/>
        <v>0</v>
      </c>
      <c r="I1189" s="165">
        <f t="shared" si="476"/>
        <v>0</v>
      </c>
      <c r="J1189" s="165">
        <f t="shared" si="476"/>
        <v>0</v>
      </c>
      <c r="K1189" s="165">
        <f t="shared" si="476"/>
        <v>0</v>
      </c>
      <c r="L1189" s="165">
        <f t="shared" si="476"/>
        <v>0</v>
      </c>
      <c r="M1189" s="165">
        <f t="shared" si="476"/>
        <v>0</v>
      </c>
      <c r="N1189" s="165">
        <f t="shared" si="476"/>
        <v>0</v>
      </c>
      <c r="O1189" s="165">
        <f t="shared" si="477"/>
        <v>0</v>
      </c>
      <c r="P1189" s="165">
        <f t="shared" si="477"/>
        <v>0</v>
      </c>
      <c r="Q1189" s="165">
        <f t="shared" si="477"/>
        <v>0</v>
      </c>
      <c r="R1189" s="165">
        <f t="shared" si="477"/>
        <v>0</v>
      </c>
      <c r="S1189" s="165">
        <f t="shared" si="477"/>
        <v>0</v>
      </c>
      <c r="T1189" s="165">
        <f t="shared" si="477"/>
        <v>0</v>
      </c>
      <c r="U1189" s="165">
        <f t="shared" si="477"/>
        <v>0</v>
      </c>
      <c r="V1189" s="165">
        <f t="shared" si="477"/>
        <v>0</v>
      </c>
      <c r="W1189" s="165">
        <f t="shared" si="477"/>
        <v>0</v>
      </c>
      <c r="X1189" s="165">
        <f t="shared" si="477"/>
        <v>0</v>
      </c>
      <c r="Y1189" s="165">
        <f t="shared" si="478"/>
        <v>0</v>
      </c>
      <c r="Z1189" s="165">
        <f t="shared" si="478"/>
        <v>0</v>
      </c>
      <c r="AA1189" s="165">
        <f t="shared" si="478"/>
        <v>0</v>
      </c>
      <c r="AB1189" s="165">
        <f t="shared" si="478"/>
        <v>0</v>
      </c>
      <c r="AC1189" s="165">
        <f t="shared" si="478"/>
        <v>0</v>
      </c>
      <c r="AD1189" s="165">
        <f t="shared" si="478"/>
        <v>0</v>
      </c>
      <c r="AE1189" s="165">
        <f t="shared" si="478"/>
        <v>0</v>
      </c>
      <c r="AF1189" s="165">
        <f t="shared" si="478"/>
        <v>0</v>
      </c>
      <c r="AG1189" s="165">
        <f t="shared" si="478"/>
        <v>0</v>
      </c>
      <c r="AH1189" s="165">
        <f t="shared" si="478"/>
        <v>0</v>
      </c>
      <c r="AI1189" s="165">
        <f t="shared" si="479"/>
        <v>0</v>
      </c>
      <c r="AJ1189" s="165">
        <f t="shared" si="479"/>
        <v>0</v>
      </c>
      <c r="AK1189" s="165">
        <f t="shared" si="479"/>
        <v>0</v>
      </c>
      <c r="AL1189" s="165">
        <f t="shared" si="479"/>
        <v>0</v>
      </c>
      <c r="AM1189" s="165">
        <f t="shared" si="479"/>
        <v>0</v>
      </c>
      <c r="AN1189" s="165">
        <f t="shared" si="479"/>
        <v>0</v>
      </c>
      <c r="AO1189" s="165">
        <f t="shared" si="479"/>
        <v>0</v>
      </c>
      <c r="AP1189" s="165">
        <f t="shared" si="479"/>
        <v>0</v>
      </c>
      <c r="AQ1189" s="165">
        <f t="shared" si="479"/>
        <v>0</v>
      </c>
      <c r="AR1189" s="165">
        <f t="shared" si="479"/>
        <v>0</v>
      </c>
      <c r="AS1189" s="387">
        <f t="shared" si="475"/>
        <v>0</v>
      </c>
    </row>
    <row r="1190" spans="2:46" hidden="1" outlineLevel="2">
      <c r="B1190" s="66">
        <v>35</v>
      </c>
      <c r="D1190" s="338">
        <v>0</v>
      </c>
      <c r="E1190" s="165">
        <f t="shared" si="476"/>
        <v>0</v>
      </c>
      <c r="F1190" s="165">
        <f t="shared" si="476"/>
        <v>0</v>
      </c>
      <c r="G1190" s="165">
        <f t="shared" si="476"/>
        <v>0</v>
      </c>
      <c r="H1190" s="165">
        <f t="shared" si="476"/>
        <v>0</v>
      </c>
      <c r="I1190" s="165">
        <f t="shared" si="476"/>
        <v>0</v>
      </c>
      <c r="J1190" s="165">
        <f t="shared" si="476"/>
        <v>0</v>
      </c>
      <c r="K1190" s="165">
        <f t="shared" si="476"/>
        <v>0</v>
      </c>
      <c r="L1190" s="165">
        <f t="shared" si="476"/>
        <v>0</v>
      </c>
      <c r="M1190" s="165">
        <f t="shared" si="476"/>
        <v>0</v>
      </c>
      <c r="N1190" s="165">
        <f t="shared" si="476"/>
        <v>0</v>
      </c>
      <c r="O1190" s="165">
        <f t="shared" si="477"/>
        <v>0</v>
      </c>
      <c r="P1190" s="165">
        <f t="shared" si="477"/>
        <v>0</v>
      </c>
      <c r="Q1190" s="165">
        <f t="shared" si="477"/>
        <v>0</v>
      </c>
      <c r="R1190" s="165">
        <f t="shared" si="477"/>
        <v>0</v>
      </c>
      <c r="S1190" s="165">
        <f t="shared" si="477"/>
        <v>0</v>
      </c>
      <c r="T1190" s="165">
        <f t="shared" si="477"/>
        <v>0</v>
      </c>
      <c r="U1190" s="165">
        <f t="shared" si="477"/>
        <v>0</v>
      </c>
      <c r="V1190" s="165">
        <f t="shared" si="477"/>
        <v>0</v>
      </c>
      <c r="W1190" s="165">
        <f t="shared" si="477"/>
        <v>0</v>
      </c>
      <c r="X1190" s="165">
        <f t="shared" si="477"/>
        <v>0</v>
      </c>
      <c r="Y1190" s="165">
        <f t="shared" si="478"/>
        <v>0</v>
      </c>
      <c r="Z1190" s="165">
        <f t="shared" si="478"/>
        <v>0</v>
      </c>
      <c r="AA1190" s="165">
        <f t="shared" si="478"/>
        <v>0</v>
      </c>
      <c r="AB1190" s="165">
        <f t="shared" si="478"/>
        <v>0</v>
      </c>
      <c r="AC1190" s="165">
        <f t="shared" si="478"/>
        <v>0</v>
      </c>
      <c r="AD1190" s="165">
        <f t="shared" si="478"/>
        <v>0</v>
      </c>
      <c r="AE1190" s="165">
        <f t="shared" si="478"/>
        <v>0</v>
      </c>
      <c r="AF1190" s="165">
        <f t="shared" si="478"/>
        <v>0</v>
      </c>
      <c r="AG1190" s="165">
        <f t="shared" si="478"/>
        <v>0</v>
      </c>
      <c r="AH1190" s="165">
        <f t="shared" si="478"/>
        <v>0</v>
      </c>
      <c r="AI1190" s="165">
        <f t="shared" si="479"/>
        <v>0</v>
      </c>
      <c r="AJ1190" s="165">
        <f t="shared" si="479"/>
        <v>0</v>
      </c>
      <c r="AK1190" s="165">
        <f t="shared" si="479"/>
        <v>0</v>
      </c>
      <c r="AL1190" s="165">
        <f t="shared" si="479"/>
        <v>0</v>
      </c>
      <c r="AM1190" s="165">
        <f t="shared" si="479"/>
        <v>0</v>
      </c>
      <c r="AN1190" s="165">
        <f t="shared" si="479"/>
        <v>0</v>
      </c>
      <c r="AO1190" s="165">
        <f t="shared" si="479"/>
        <v>0</v>
      </c>
      <c r="AP1190" s="165">
        <f t="shared" si="479"/>
        <v>0</v>
      </c>
      <c r="AQ1190" s="165">
        <f t="shared" si="479"/>
        <v>0</v>
      </c>
      <c r="AR1190" s="165">
        <f t="shared" si="479"/>
        <v>0</v>
      </c>
      <c r="AS1190" s="387">
        <f t="shared" si="475"/>
        <v>0</v>
      </c>
    </row>
    <row r="1191" spans="2:46" hidden="1" outlineLevel="2">
      <c r="B1191" s="66">
        <v>36</v>
      </c>
      <c r="D1191" s="338">
        <v>0</v>
      </c>
      <c r="E1191" s="165">
        <f t="shared" si="476"/>
        <v>0</v>
      </c>
      <c r="F1191" s="165">
        <f t="shared" si="476"/>
        <v>0</v>
      </c>
      <c r="G1191" s="165">
        <f t="shared" si="476"/>
        <v>0</v>
      </c>
      <c r="H1191" s="165">
        <f t="shared" si="476"/>
        <v>0</v>
      </c>
      <c r="I1191" s="165">
        <f t="shared" si="476"/>
        <v>0</v>
      </c>
      <c r="J1191" s="165">
        <f t="shared" si="476"/>
        <v>0</v>
      </c>
      <c r="K1191" s="165">
        <f t="shared" si="476"/>
        <v>0</v>
      </c>
      <c r="L1191" s="165">
        <f t="shared" si="476"/>
        <v>0</v>
      </c>
      <c r="M1191" s="165">
        <f t="shared" si="476"/>
        <v>0</v>
      </c>
      <c r="N1191" s="165">
        <f t="shared" si="476"/>
        <v>0</v>
      </c>
      <c r="O1191" s="165">
        <f t="shared" si="477"/>
        <v>0</v>
      </c>
      <c r="P1191" s="165">
        <f t="shared" si="477"/>
        <v>0</v>
      </c>
      <c r="Q1191" s="165">
        <f t="shared" si="477"/>
        <v>0</v>
      </c>
      <c r="R1191" s="165">
        <f t="shared" si="477"/>
        <v>0</v>
      </c>
      <c r="S1191" s="165">
        <f t="shared" si="477"/>
        <v>0</v>
      </c>
      <c r="T1191" s="165">
        <f t="shared" si="477"/>
        <v>0</v>
      </c>
      <c r="U1191" s="165">
        <f t="shared" si="477"/>
        <v>0</v>
      </c>
      <c r="V1191" s="165">
        <f t="shared" si="477"/>
        <v>0</v>
      </c>
      <c r="W1191" s="165">
        <f t="shared" si="477"/>
        <v>0</v>
      </c>
      <c r="X1191" s="165">
        <f t="shared" si="477"/>
        <v>0</v>
      </c>
      <c r="Y1191" s="165">
        <f t="shared" si="478"/>
        <v>0</v>
      </c>
      <c r="Z1191" s="165">
        <f t="shared" si="478"/>
        <v>0</v>
      </c>
      <c r="AA1191" s="165">
        <f t="shared" si="478"/>
        <v>0</v>
      </c>
      <c r="AB1191" s="165">
        <f t="shared" si="478"/>
        <v>0</v>
      </c>
      <c r="AC1191" s="165">
        <f t="shared" si="478"/>
        <v>0</v>
      </c>
      <c r="AD1191" s="165">
        <f t="shared" si="478"/>
        <v>0</v>
      </c>
      <c r="AE1191" s="165">
        <f t="shared" si="478"/>
        <v>0</v>
      </c>
      <c r="AF1191" s="165">
        <f t="shared" si="478"/>
        <v>0</v>
      </c>
      <c r="AG1191" s="165">
        <f t="shared" si="478"/>
        <v>0</v>
      </c>
      <c r="AH1191" s="165">
        <f t="shared" si="478"/>
        <v>0</v>
      </c>
      <c r="AI1191" s="165">
        <f t="shared" si="479"/>
        <v>0</v>
      </c>
      <c r="AJ1191" s="165">
        <f t="shared" si="479"/>
        <v>0</v>
      </c>
      <c r="AK1191" s="165">
        <f t="shared" si="479"/>
        <v>0</v>
      </c>
      <c r="AL1191" s="165">
        <f t="shared" si="479"/>
        <v>0</v>
      </c>
      <c r="AM1191" s="165">
        <f t="shared" si="479"/>
        <v>0</v>
      </c>
      <c r="AN1191" s="165">
        <f t="shared" si="479"/>
        <v>0</v>
      </c>
      <c r="AO1191" s="165">
        <f t="shared" si="479"/>
        <v>0</v>
      </c>
      <c r="AP1191" s="165">
        <f t="shared" si="479"/>
        <v>0</v>
      </c>
      <c r="AQ1191" s="165">
        <f t="shared" si="479"/>
        <v>0</v>
      </c>
      <c r="AR1191" s="165">
        <f t="shared" si="479"/>
        <v>0</v>
      </c>
      <c r="AS1191" s="387">
        <f t="shared" si="475"/>
        <v>0</v>
      </c>
    </row>
    <row r="1192" spans="2:46" hidden="1" outlineLevel="2">
      <c r="B1192" s="66">
        <v>37</v>
      </c>
      <c r="D1192" s="338">
        <v>0</v>
      </c>
      <c r="E1192" s="165">
        <f t="shared" si="476"/>
        <v>0</v>
      </c>
      <c r="F1192" s="165">
        <f t="shared" si="476"/>
        <v>0</v>
      </c>
      <c r="G1192" s="165">
        <f t="shared" si="476"/>
        <v>0</v>
      </c>
      <c r="H1192" s="165">
        <f t="shared" si="476"/>
        <v>0</v>
      </c>
      <c r="I1192" s="165">
        <f t="shared" si="476"/>
        <v>0</v>
      </c>
      <c r="J1192" s="165">
        <f t="shared" si="476"/>
        <v>0</v>
      </c>
      <c r="K1192" s="165">
        <f t="shared" si="476"/>
        <v>0</v>
      </c>
      <c r="L1192" s="165">
        <f t="shared" si="476"/>
        <v>0</v>
      </c>
      <c r="M1192" s="165">
        <f t="shared" si="476"/>
        <v>0</v>
      </c>
      <c r="N1192" s="165">
        <f t="shared" si="476"/>
        <v>0</v>
      </c>
      <c r="O1192" s="165">
        <f t="shared" si="477"/>
        <v>0</v>
      </c>
      <c r="P1192" s="165">
        <f t="shared" si="477"/>
        <v>0</v>
      </c>
      <c r="Q1192" s="165">
        <f t="shared" si="477"/>
        <v>0</v>
      </c>
      <c r="R1192" s="165">
        <f t="shared" si="477"/>
        <v>0</v>
      </c>
      <c r="S1192" s="165">
        <f t="shared" si="477"/>
        <v>0</v>
      </c>
      <c r="T1192" s="165">
        <f t="shared" si="477"/>
        <v>0</v>
      </c>
      <c r="U1192" s="165">
        <f t="shared" si="477"/>
        <v>0</v>
      </c>
      <c r="V1192" s="165">
        <f t="shared" si="477"/>
        <v>0</v>
      </c>
      <c r="W1192" s="165">
        <f t="shared" si="477"/>
        <v>0</v>
      </c>
      <c r="X1192" s="165">
        <f t="shared" si="477"/>
        <v>0</v>
      </c>
      <c r="Y1192" s="165">
        <f t="shared" si="478"/>
        <v>0</v>
      </c>
      <c r="Z1192" s="165">
        <f t="shared" si="478"/>
        <v>0</v>
      </c>
      <c r="AA1192" s="165">
        <f t="shared" si="478"/>
        <v>0</v>
      </c>
      <c r="AB1192" s="165">
        <f t="shared" si="478"/>
        <v>0</v>
      </c>
      <c r="AC1192" s="165">
        <f t="shared" si="478"/>
        <v>0</v>
      </c>
      <c r="AD1192" s="165">
        <f t="shared" si="478"/>
        <v>0</v>
      </c>
      <c r="AE1192" s="165">
        <f t="shared" si="478"/>
        <v>0</v>
      </c>
      <c r="AF1192" s="165">
        <f t="shared" si="478"/>
        <v>0</v>
      </c>
      <c r="AG1192" s="165">
        <f t="shared" si="478"/>
        <v>0</v>
      </c>
      <c r="AH1192" s="165">
        <f t="shared" si="478"/>
        <v>0</v>
      </c>
      <c r="AI1192" s="165">
        <f t="shared" si="479"/>
        <v>0</v>
      </c>
      <c r="AJ1192" s="165">
        <f t="shared" si="479"/>
        <v>0</v>
      </c>
      <c r="AK1192" s="165">
        <f t="shared" si="479"/>
        <v>0</v>
      </c>
      <c r="AL1192" s="165">
        <f t="shared" si="479"/>
        <v>0</v>
      </c>
      <c r="AM1192" s="165">
        <f t="shared" si="479"/>
        <v>0</v>
      </c>
      <c r="AN1192" s="165">
        <f t="shared" si="479"/>
        <v>0</v>
      </c>
      <c r="AO1192" s="165">
        <f t="shared" si="479"/>
        <v>0</v>
      </c>
      <c r="AP1192" s="165">
        <f t="shared" si="479"/>
        <v>0</v>
      </c>
      <c r="AQ1192" s="165">
        <f t="shared" si="479"/>
        <v>0</v>
      </c>
      <c r="AR1192" s="165">
        <f t="shared" si="479"/>
        <v>0</v>
      </c>
      <c r="AS1192" s="387">
        <f t="shared" si="475"/>
        <v>0</v>
      </c>
    </row>
    <row r="1193" spans="2:46" hidden="1" outlineLevel="2">
      <c r="B1193" s="66">
        <v>38</v>
      </c>
      <c r="D1193" s="338">
        <v>0</v>
      </c>
      <c r="E1193" s="165">
        <f t="shared" si="476"/>
        <v>0</v>
      </c>
      <c r="F1193" s="165">
        <f t="shared" si="476"/>
        <v>0</v>
      </c>
      <c r="G1193" s="165">
        <f t="shared" si="476"/>
        <v>0</v>
      </c>
      <c r="H1193" s="165">
        <f t="shared" si="476"/>
        <v>0</v>
      </c>
      <c r="I1193" s="165">
        <f t="shared" si="476"/>
        <v>0</v>
      </c>
      <c r="J1193" s="165">
        <f t="shared" si="476"/>
        <v>0</v>
      </c>
      <c r="K1193" s="165">
        <f t="shared" si="476"/>
        <v>0</v>
      </c>
      <c r="L1193" s="165">
        <f t="shared" si="476"/>
        <v>0</v>
      </c>
      <c r="M1193" s="165">
        <f t="shared" si="476"/>
        <v>0</v>
      </c>
      <c r="N1193" s="165">
        <f t="shared" si="476"/>
        <v>0</v>
      </c>
      <c r="O1193" s="165">
        <f t="shared" si="477"/>
        <v>0</v>
      </c>
      <c r="P1193" s="165">
        <f t="shared" si="477"/>
        <v>0</v>
      </c>
      <c r="Q1193" s="165">
        <f t="shared" si="477"/>
        <v>0</v>
      </c>
      <c r="R1193" s="165">
        <f t="shared" si="477"/>
        <v>0</v>
      </c>
      <c r="S1193" s="165">
        <f t="shared" si="477"/>
        <v>0</v>
      </c>
      <c r="T1193" s="165">
        <f t="shared" si="477"/>
        <v>0</v>
      </c>
      <c r="U1193" s="165">
        <f t="shared" si="477"/>
        <v>0</v>
      </c>
      <c r="V1193" s="165">
        <f t="shared" si="477"/>
        <v>0</v>
      </c>
      <c r="W1193" s="165">
        <f t="shared" si="477"/>
        <v>0</v>
      </c>
      <c r="X1193" s="165">
        <f t="shared" si="477"/>
        <v>0</v>
      </c>
      <c r="Y1193" s="165">
        <f t="shared" si="478"/>
        <v>0</v>
      </c>
      <c r="Z1193" s="165">
        <f t="shared" si="478"/>
        <v>0</v>
      </c>
      <c r="AA1193" s="165">
        <f t="shared" si="478"/>
        <v>0</v>
      </c>
      <c r="AB1193" s="165">
        <f t="shared" si="478"/>
        <v>0</v>
      </c>
      <c r="AC1193" s="165">
        <f t="shared" si="478"/>
        <v>0</v>
      </c>
      <c r="AD1193" s="165">
        <f t="shared" si="478"/>
        <v>0</v>
      </c>
      <c r="AE1193" s="165">
        <f t="shared" si="478"/>
        <v>0</v>
      </c>
      <c r="AF1193" s="165">
        <f t="shared" si="478"/>
        <v>0</v>
      </c>
      <c r="AG1193" s="165">
        <f t="shared" si="478"/>
        <v>0</v>
      </c>
      <c r="AH1193" s="165">
        <f t="shared" si="478"/>
        <v>0</v>
      </c>
      <c r="AI1193" s="165">
        <f t="shared" si="479"/>
        <v>0</v>
      </c>
      <c r="AJ1193" s="165">
        <f t="shared" si="479"/>
        <v>0</v>
      </c>
      <c r="AK1193" s="165">
        <f t="shared" si="479"/>
        <v>0</v>
      </c>
      <c r="AL1193" s="165">
        <f t="shared" si="479"/>
        <v>0</v>
      </c>
      <c r="AM1193" s="165">
        <f t="shared" si="479"/>
        <v>0</v>
      </c>
      <c r="AN1193" s="165">
        <f t="shared" si="479"/>
        <v>0</v>
      </c>
      <c r="AO1193" s="165">
        <f t="shared" si="479"/>
        <v>0</v>
      </c>
      <c r="AP1193" s="165">
        <f t="shared" si="479"/>
        <v>0</v>
      </c>
      <c r="AQ1193" s="165">
        <f t="shared" si="479"/>
        <v>0</v>
      </c>
      <c r="AR1193" s="165">
        <f t="shared" si="479"/>
        <v>0</v>
      </c>
      <c r="AS1193" s="387">
        <f t="shared" si="475"/>
        <v>0</v>
      </c>
    </row>
    <row r="1194" spans="2:46" hidden="1" outlineLevel="2">
      <c r="B1194" s="66">
        <v>39</v>
      </c>
      <c r="D1194" s="338">
        <v>0</v>
      </c>
      <c r="E1194" s="165">
        <f t="shared" si="476"/>
        <v>0</v>
      </c>
      <c r="F1194" s="165">
        <f t="shared" si="476"/>
        <v>0</v>
      </c>
      <c r="G1194" s="165">
        <f t="shared" si="476"/>
        <v>0</v>
      </c>
      <c r="H1194" s="165">
        <f t="shared" si="476"/>
        <v>0</v>
      </c>
      <c r="I1194" s="165">
        <f t="shared" si="476"/>
        <v>0</v>
      </c>
      <c r="J1194" s="165">
        <f t="shared" si="476"/>
        <v>0</v>
      </c>
      <c r="K1194" s="165">
        <f t="shared" si="476"/>
        <v>0</v>
      </c>
      <c r="L1194" s="165">
        <f t="shared" si="476"/>
        <v>0</v>
      </c>
      <c r="M1194" s="165">
        <f t="shared" si="476"/>
        <v>0</v>
      </c>
      <c r="N1194" s="165">
        <f t="shared" si="476"/>
        <v>0</v>
      </c>
      <c r="O1194" s="165">
        <f t="shared" si="477"/>
        <v>0</v>
      </c>
      <c r="P1194" s="165">
        <f t="shared" si="477"/>
        <v>0</v>
      </c>
      <c r="Q1194" s="165">
        <f t="shared" si="477"/>
        <v>0</v>
      </c>
      <c r="R1194" s="165">
        <f t="shared" si="477"/>
        <v>0</v>
      </c>
      <c r="S1194" s="165">
        <f t="shared" si="477"/>
        <v>0</v>
      </c>
      <c r="T1194" s="165">
        <f t="shared" si="477"/>
        <v>0</v>
      </c>
      <c r="U1194" s="165">
        <f t="shared" si="477"/>
        <v>0</v>
      </c>
      <c r="V1194" s="165">
        <f t="shared" si="477"/>
        <v>0</v>
      </c>
      <c r="W1194" s="165">
        <f t="shared" si="477"/>
        <v>0</v>
      </c>
      <c r="X1194" s="165">
        <f t="shared" si="477"/>
        <v>0</v>
      </c>
      <c r="Y1194" s="165">
        <f t="shared" si="478"/>
        <v>0</v>
      </c>
      <c r="Z1194" s="165">
        <f t="shared" si="478"/>
        <v>0</v>
      </c>
      <c r="AA1194" s="165">
        <f t="shared" si="478"/>
        <v>0</v>
      </c>
      <c r="AB1194" s="165">
        <f t="shared" si="478"/>
        <v>0</v>
      </c>
      <c r="AC1194" s="165">
        <f t="shared" si="478"/>
        <v>0</v>
      </c>
      <c r="AD1194" s="165">
        <f t="shared" si="478"/>
        <v>0</v>
      </c>
      <c r="AE1194" s="165">
        <f t="shared" si="478"/>
        <v>0</v>
      </c>
      <c r="AF1194" s="165">
        <f t="shared" si="478"/>
        <v>0</v>
      </c>
      <c r="AG1194" s="165">
        <f t="shared" si="478"/>
        <v>0</v>
      </c>
      <c r="AH1194" s="165">
        <f t="shared" si="478"/>
        <v>0</v>
      </c>
      <c r="AI1194" s="165">
        <f t="shared" si="479"/>
        <v>0</v>
      </c>
      <c r="AJ1194" s="165">
        <f t="shared" si="479"/>
        <v>0</v>
      </c>
      <c r="AK1194" s="165">
        <f t="shared" si="479"/>
        <v>0</v>
      </c>
      <c r="AL1194" s="165">
        <f t="shared" si="479"/>
        <v>0</v>
      </c>
      <c r="AM1194" s="165">
        <f t="shared" si="479"/>
        <v>0</v>
      </c>
      <c r="AN1194" s="165">
        <f t="shared" si="479"/>
        <v>0</v>
      </c>
      <c r="AO1194" s="165">
        <f t="shared" si="479"/>
        <v>0</v>
      </c>
      <c r="AP1194" s="165">
        <f t="shared" si="479"/>
        <v>0</v>
      </c>
      <c r="AQ1194" s="165">
        <f t="shared" si="479"/>
        <v>0</v>
      </c>
      <c r="AR1194" s="165">
        <f t="shared" si="479"/>
        <v>0</v>
      </c>
      <c r="AS1194" s="387">
        <f t="shared" si="475"/>
        <v>0</v>
      </c>
    </row>
    <row r="1195" spans="2:46" hidden="1" outlineLevel="2">
      <c r="B1195" s="66">
        <v>40</v>
      </c>
      <c r="D1195" s="338">
        <v>0</v>
      </c>
      <c r="E1195" s="165">
        <f t="shared" si="476"/>
        <v>0</v>
      </c>
      <c r="F1195" s="165">
        <f t="shared" si="476"/>
        <v>0</v>
      </c>
      <c r="G1195" s="165">
        <f t="shared" si="476"/>
        <v>0</v>
      </c>
      <c r="H1195" s="165">
        <f t="shared" si="476"/>
        <v>0</v>
      </c>
      <c r="I1195" s="165">
        <f t="shared" si="476"/>
        <v>0</v>
      </c>
      <c r="J1195" s="165">
        <f t="shared" si="476"/>
        <v>0</v>
      </c>
      <c r="K1195" s="165">
        <f t="shared" si="476"/>
        <v>0</v>
      </c>
      <c r="L1195" s="165">
        <f t="shared" si="476"/>
        <v>0</v>
      </c>
      <c r="M1195" s="165">
        <f t="shared" si="476"/>
        <v>0</v>
      </c>
      <c r="N1195" s="165">
        <f t="shared" si="476"/>
        <v>0</v>
      </c>
      <c r="O1195" s="165">
        <f t="shared" si="477"/>
        <v>0</v>
      </c>
      <c r="P1195" s="165">
        <f t="shared" si="477"/>
        <v>0</v>
      </c>
      <c r="Q1195" s="165">
        <f t="shared" si="477"/>
        <v>0</v>
      </c>
      <c r="R1195" s="165">
        <f t="shared" si="477"/>
        <v>0</v>
      </c>
      <c r="S1195" s="165">
        <f t="shared" si="477"/>
        <v>0</v>
      </c>
      <c r="T1195" s="165">
        <f t="shared" si="477"/>
        <v>0</v>
      </c>
      <c r="U1195" s="165">
        <f t="shared" si="477"/>
        <v>0</v>
      </c>
      <c r="V1195" s="165">
        <f t="shared" si="477"/>
        <v>0</v>
      </c>
      <c r="W1195" s="165">
        <f t="shared" si="477"/>
        <v>0</v>
      </c>
      <c r="X1195" s="165">
        <f t="shared" si="477"/>
        <v>0</v>
      </c>
      <c r="Y1195" s="165">
        <f t="shared" si="478"/>
        <v>0</v>
      </c>
      <c r="Z1195" s="165">
        <f t="shared" si="478"/>
        <v>0</v>
      </c>
      <c r="AA1195" s="165">
        <f t="shared" si="478"/>
        <v>0</v>
      </c>
      <c r="AB1195" s="165">
        <f t="shared" si="478"/>
        <v>0</v>
      </c>
      <c r="AC1195" s="165">
        <f t="shared" si="478"/>
        <v>0</v>
      </c>
      <c r="AD1195" s="165">
        <f t="shared" si="478"/>
        <v>0</v>
      </c>
      <c r="AE1195" s="165">
        <f t="shared" si="478"/>
        <v>0</v>
      </c>
      <c r="AF1195" s="165">
        <f t="shared" si="478"/>
        <v>0</v>
      </c>
      <c r="AG1195" s="165">
        <f t="shared" si="478"/>
        <v>0</v>
      </c>
      <c r="AH1195" s="165">
        <f t="shared" si="478"/>
        <v>0</v>
      </c>
      <c r="AI1195" s="165">
        <f t="shared" si="479"/>
        <v>0</v>
      </c>
      <c r="AJ1195" s="165">
        <f t="shared" si="479"/>
        <v>0</v>
      </c>
      <c r="AK1195" s="165">
        <f t="shared" si="479"/>
        <v>0</v>
      </c>
      <c r="AL1195" s="165">
        <f t="shared" si="479"/>
        <v>0</v>
      </c>
      <c r="AM1195" s="165">
        <f t="shared" si="479"/>
        <v>0</v>
      </c>
      <c r="AN1195" s="165">
        <f t="shared" si="479"/>
        <v>0</v>
      </c>
      <c r="AO1195" s="165">
        <f t="shared" si="479"/>
        <v>0</v>
      </c>
      <c r="AP1195" s="165">
        <f t="shared" si="479"/>
        <v>0</v>
      </c>
      <c r="AQ1195" s="165">
        <f t="shared" si="479"/>
        <v>0</v>
      </c>
      <c r="AR1195" s="165">
        <f t="shared" si="479"/>
        <v>0</v>
      </c>
      <c r="AS1195" s="387">
        <f t="shared" si="475"/>
        <v>0</v>
      </c>
    </row>
    <row r="1196" spans="2:46" hidden="1" outlineLevel="1" collapsed="1">
      <c r="B1196" s="378" t="str">
        <f>INV!B39</f>
        <v xml:space="preserve">3.6 - </v>
      </c>
      <c r="D1196" s="386">
        <f>INV!C39</f>
        <v>5</v>
      </c>
      <c r="E1196" s="387">
        <f t="shared" ref="E1196:AR1196" si="480">SUM(E1197:E1236)</f>
        <v>0</v>
      </c>
      <c r="F1196" s="387">
        <f t="shared" si="480"/>
        <v>0</v>
      </c>
      <c r="G1196" s="387">
        <f t="shared" si="480"/>
        <v>0</v>
      </c>
      <c r="H1196" s="387">
        <f t="shared" si="480"/>
        <v>0</v>
      </c>
      <c r="I1196" s="387">
        <f t="shared" si="480"/>
        <v>0</v>
      </c>
      <c r="J1196" s="387">
        <f t="shared" si="480"/>
        <v>0</v>
      </c>
      <c r="K1196" s="387">
        <f t="shared" si="480"/>
        <v>0</v>
      </c>
      <c r="L1196" s="387">
        <f t="shared" si="480"/>
        <v>0</v>
      </c>
      <c r="M1196" s="387">
        <f t="shared" si="480"/>
        <v>0</v>
      </c>
      <c r="N1196" s="387">
        <f t="shared" si="480"/>
        <v>0</v>
      </c>
      <c r="O1196" s="387">
        <f t="shared" si="480"/>
        <v>0</v>
      </c>
      <c r="P1196" s="387">
        <f t="shared" si="480"/>
        <v>0</v>
      </c>
      <c r="Q1196" s="387">
        <f t="shared" si="480"/>
        <v>0</v>
      </c>
      <c r="R1196" s="387">
        <f t="shared" si="480"/>
        <v>0</v>
      </c>
      <c r="S1196" s="387">
        <f t="shared" si="480"/>
        <v>0</v>
      </c>
      <c r="T1196" s="387">
        <f t="shared" si="480"/>
        <v>0</v>
      </c>
      <c r="U1196" s="387">
        <f t="shared" si="480"/>
        <v>0</v>
      </c>
      <c r="V1196" s="387">
        <f t="shared" si="480"/>
        <v>0</v>
      </c>
      <c r="W1196" s="387">
        <f t="shared" si="480"/>
        <v>0</v>
      </c>
      <c r="X1196" s="387">
        <f t="shared" si="480"/>
        <v>0</v>
      </c>
      <c r="Y1196" s="387">
        <f t="shared" si="480"/>
        <v>0</v>
      </c>
      <c r="Z1196" s="387">
        <f t="shared" si="480"/>
        <v>0</v>
      </c>
      <c r="AA1196" s="387">
        <f t="shared" si="480"/>
        <v>0</v>
      </c>
      <c r="AB1196" s="387">
        <f t="shared" si="480"/>
        <v>0</v>
      </c>
      <c r="AC1196" s="387">
        <f t="shared" si="480"/>
        <v>0</v>
      </c>
      <c r="AD1196" s="387">
        <f t="shared" si="480"/>
        <v>0</v>
      </c>
      <c r="AE1196" s="387">
        <f t="shared" si="480"/>
        <v>0</v>
      </c>
      <c r="AF1196" s="387">
        <f t="shared" si="480"/>
        <v>0</v>
      </c>
      <c r="AG1196" s="387">
        <f t="shared" si="480"/>
        <v>0</v>
      </c>
      <c r="AH1196" s="387">
        <f t="shared" si="480"/>
        <v>0</v>
      </c>
      <c r="AI1196" s="387">
        <f t="shared" si="480"/>
        <v>0</v>
      </c>
      <c r="AJ1196" s="387">
        <f t="shared" si="480"/>
        <v>0</v>
      </c>
      <c r="AK1196" s="387">
        <f t="shared" si="480"/>
        <v>0</v>
      </c>
      <c r="AL1196" s="387">
        <f t="shared" si="480"/>
        <v>0</v>
      </c>
      <c r="AM1196" s="387">
        <f t="shared" si="480"/>
        <v>0</v>
      </c>
      <c r="AN1196" s="387">
        <f t="shared" si="480"/>
        <v>0</v>
      </c>
      <c r="AO1196" s="387">
        <f t="shared" si="480"/>
        <v>0</v>
      </c>
      <c r="AP1196" s="387">
        <f t="shared" si="480"/>
        <v>0</v>
      </c>
      <c r="AQ1196" s="387">
        <f t="shared" si="480"/>
        <v>0</v>
      </c>
      <c r="AR1196" s="387">
        <f t="shared" si="480"/>
        <v>0</v>
      </c>
      <c r="AS1196" s="387">
        <f t="shared" si="475"/>
        <v>0</v>
      </c>
      <c r="AT1196" s="377" t="str">
        <f>INV!AT39</f>
        <v>Flona Chapecó</v>
      </c>
    </row>
    <row r="1197" spans="2:46" hidden="1" outlineLevel="2">
      <c r="B1197" s="66">
        <v>1</v>
      </c>
      <c r="D1197" s="338">
        <f t="array" ref="D1197:D1236">TRANSPOSE(INV!E39:AR39)</f>
        <v>0</v>
      </c>
      <c r="E1197" s="165">
        <f t="shared" ref="E1197:N1206" si="481">IF(AND(E$2=$B1197,$B1197=$C$3),$D1197,IF(AND(E$2&gt;$B1197,E$2&lt;=$D$1196+$B1197),SLN($D1197,0,IF($C$3-$B1197&gt;=$D$1196,$D$1196,$C$3-$B1197)),0))</f>
        <v>0</v>
      </c>
      <c r="F1197" s="165">
        <f t="shared" si="481"/>
        <v>0</v>
      </c>
      <c r="G1197" s="165">
        <f t="shared" si="481"/>
        <v>0</v>
      </c>
      <c r="H1197" s="165">
        <f t="shared" si="481"/>
        <v>0</v>
      </c>
      <c r="I1197" s="165">
        <f t="shared" si="481"/>
        <v>0</v>
      </c>
      <c r="J1197" s="165">
        <f t="shared" si="481"/>
        <v>0</v>
      </c>
      <c r="K1197" s="165">
        <f t="shared" si="481"/>
        <v>0</v>
      </c>
      <c r="L1197" s="165">
        <f t="shared" si="481"/>
        <v>0</v>
      </c>
      <c r="M1197" s="165">
        <f t="shared" si="481"/>
        <v>0</v>
      </c>
      <c r="N1197" s="165">
        <f t="shared" si="481"/>
        <v>0</v>
      </c>
      <c r="O1197" s="165">
        <f t="shared" ref="O1197:X1206" si="482">IF(AND(O$2=$B1197,$B1197=$C$3),$D1197,IF(AND(O$2&gt;$B1197,O$2&lt;=$D$1196+$B1197),SLN($D1197,0,IF($C$3-$B1197&gt;=$D$1196,$D$1196,$C$3-$B1197)),0))</f>
        <v>0</v>
      </c>
      <c r="P1197" s="165">
        <f t="shared" si="482"/>
        <v>0</v>
      </c>
      <c r="Q1197" s="165">
        <f t="shared" si="482"/>
        <v>0</v>
      </c>
      <c r="R1197" s="165">
        <f t="shared" si="482"/>
        <v>0</v>
      </c>
      <c r="S1197" s="165">
        <f t="shared" si="482"/>
        <v>0</v>
      </c>
      <c r="T1197" s="165">
        <f t="shared" si="482"/>
        <v>0</v>
      </c>
      <c r="U1197" s="165">
        <f t="shared" si="482"/>
        <v>0</v>
      </c>
      <c r="V1197" s="165">
        <f t="shared" si="482"/>
        <v>0</v>
      </c>
      <c r="W1197" s="165">
        <f t="shared" si="482"/>
        <v>0</v>
      </c>
      <c r="X1197" s="165">
        <f t="shared" si="482"/>
        <v>0</v>
      </c>
      <c r="Y1197" s="165">
        <f t="shared" ref="Y1197:AH1206" si="483">IF(AND(Y$2=$B1197,$B1197=$C$3),$D1197,IF(AND(Y$2&gt;$B1197,Y$2&lt;=$D$1196+$B1197),SLN($D1197,0,IF($C$3-$B1197&gt;=$D$1196,$D$1196,$C$3-$B1197)),0))</f>
        <v>0</v>
      </c>
      <c r="Z1197" s="165">
        <f t="shared" si="483"/>
        <v>0</v>
      </c>
      <c r="AA1197" s="165">
        <f t="shared" si="483"/>
        <v>0</v>
      </c>
      <c r="AB1197" s="165">
        <f t="shared" si="483"/>
        <v>0</v>
      </c>
      <c r="AC1197" s="165">
        <f t="shared" si="483"/>
        <v>0</v>
      </c>
      <c r="AD1197" s="165">
        <f t="shared" si="483"/>
        <v>0</v>
      </c>
      <c r="AE1197" s="165">
        <f t="shared" si="483"/>
        <v>0</v>
      </c>
      <c r="AF1197" s="165">
        <f t="shared" si="483"/>
        <v>0</v>
      </c>
      <c r="AG1197" s="165">
        <f t="shared" si="483"/>
        <v>0</v>
      </c>
      <c r="AH1197" s="165">
        <f t="shared" si="483"/>
        <v>0</v>
      </c>
      <c r="AI1197" s="165">
        <f t="shared" ref="AI1197:AR1206" si="484">IF(AND(AI$2=$B1197,$B1197=$C$3),$D1197,IF(AND(AI$2&gt;$B1197,AI$2&lt;=$D$1196+$B1197),SLN($D1197,0,IF($C$3-$B1197&gt;=$D$1196,$D$1196,$C$3-$B1197)),0))</f>
        <v>0</v>
      </c>
      <c r="AJ1197" s="165">
        <f t="shared" si="484"/>
        <v>0</v>
      </c>
      <c r="AK1197" s="165">
        <f t="shared" si="484"/>
        <v>0</v>
      </c>
      <c r="AL1197" s="165">
        <f t="shared" si="484"/>
        <v>0</v>
      </c>
      <c r="AM1197" s="165">
        <f t="shared" si="484"/>
        <v>0</v>
      </c>
      <c r="AN1197" s="165">
        <f t="shared" si="484"/>
        <v>0</v>
      </c>
      <c r="AO1197" s="165">
        <f t="shared" si="484"/>
        <v>0</v>
      </c>
      <c r="AP1197" s="165">
        <f t="shared" si="484"/>
        <v>0</v>
      </c>
      <c r="AQ1197" s="165">
        <f t="shared" si="484"/>
        <v>0</v>
      </c>
      <c r="AR1197" s="165">
        <f t="shared" si="484"/>
        <v>0</v>
      </c>
      <c r="AS1197" s="387">
        <f t="shared" si="475"/>
        <v>0</v>
      </c>
    </row>
    <row r="1198" spans="2:46" hidden="1" outlineLevel="2">
      <c r="B1198" s="66">
        <v>2</v>
      </c>
      <c r="D1198" s="338">
        <v>0</v>
      </c>
      <c r="E1198" s="165">
        <f t="shared" si="481"/>
        <v>0</v>
      </c>
      <c r="F1198" s="165">
        <f t="shared" si="481"/>
        <v>0</v>
      </c>
      <c r="G1198" s="165">
        <f t="shared" si="481"/>
        <v>0</v>
      </c>
      <c r="H1198" s="165">
        <f t="shared" si="481"/>
        <v>0</v>
      </c>
      <c r="I1198" s="165">
        <f t="shared" si="481"/>
        <v>0</v>
      </c>
      <c r="J1198" s="165">
        <f t="shared" si="481"/>
        <v>0</v>
      </c>
      <c r="K1198" s="165">
        <f t="shared" si="481"/>
        <v>0</v>
      </c>
      <c r="L1198" s="165">
        <f t="shared" si="481"/>
        <v>0</v>
      </c>
      <c r="M1198" s="165">
        <f t="shared" si="481"/>
        <v>0</v>
      </c>
      <c r="N1198" s="165">
        <f t="shared" si="481"/>
        <v>0</v>
      </c>
      <c r="O1198" s="165">
        <f t="shared" si="482"/>
        <v>0</v>
      </c>
      <c r="P1198" s="165">
        <f t="shared" si="482"/>
        <v>0</v>
      </c>
      <c r="Q1198" s="165">
        <f t="shared" si="482"/>
        <v>0</v>
      </c>
      <c r="R1198" s="165">
        <f t="shared" si="482"/>
        <v>0</v>
      </c>
      <c r="S1198" s="165">
        <f t="shared" si="482"/>
        <v>0</v>
      </c>
      <c r="T1198" s="165">
        <f t="shared" si="482"/>
        <v>0</v>
      </c>
      <c r="U1198" s="165">
        <f t="shared" si="482"/>
        <v>0</v>
      </c>
      <c r="V1198" s="165">
        <f t="shared" si="482"/>
        <v>0</v>
      </c>
      <c r="W1198" s="165">
        <f t="shared" si="482"/>
        <v>0</v>
      </c>
      <c r="X1198" s="165">
        <f t="shared" si="482"/>
        <v>0</v>
      </c>
      <c r="Y1198" s="165">
        <f t="shared" si="483"/>
        <v>0</v>
      </c>
      <c r="Z1198" s="165">
        <f t="shared" si="483"/>
        <v>0</v>
      </c>
      <c r="AA1198" s="165">
        <f t="shared" si="483"/>
        <v>0</v>
      </c>
      <c r="AB1198" s="165">
        <f t="shared" si="483"/>
        <v>0</v>
      </c>
      <c r="AC1198" s="165">
        <f t="shared" si="483"/>
        <v>0</v>
      </c>
      <c r="AD1198" s="165">
        <f t="shared" si="483"/>
        <v>0</v>
      </c>
      <c r="AE1198" s="165">
        <f t="shared" si="483"/>
        <v>0</v>
      </c>
      <c r="AF1198" s="165">
        <f t="shared" si="483"/>
        <v>0</v>
      </c>
      <c r="AG1198" s="165">
        <f t="shared" si="483"/>
        <v>0</v>
      </c>
      <c r="AH1198" s="165">
        <f t="shared" si="483"/>
        <v>0</v>
      </c>
      <c r="AI1198" s="165">
        <f t="shared" si="484"/>
        <v>0</v>
      </c>
      <c r="AJ1198" s="165">
        <f t="shared" si="484"/>
        <v>0</v>
      </c>
      <c r="AK1198" s="165">
        <f t="shared" si="484"/>
        <v>0</v>
      </c>
      <c r="AL1198" s="165">
        <f t="shared" si="484"/>
        <v>0</v>
      </c>
      <c r="AM1198" s="165">
        <f t="shared" si="484"/>
        <v>0</v>
      </c>
      <c r="AN1198" s="165">
        <f t="shared" si="484"/>
        <v>0</v>
      </c>
      <c r="AO1198" s="165">
        <f t="shared" si="484"/>
        <v>0</v>
      </c>
      <c r="AP1198" s="165">
        <f t="shared" si="484"/>
        <v>0</v>
      </c>
      <c r="AQ1198" s="165">
        <f t="shared" si="484"/>
        <v>0</v>
      </c>
      <c r="AR1198" s="165">
        <f t="shared" si="484"/>
        <v>0</v>
      </c>
      <c r="AS1198" s="387">
        <f t="shared" si="475"/>
        <v>0</v>
      </c>
    </row>
    <row r="1199" spans="2:46" hidden="1" outlineLevel="2">
      <c r="B1199" s="66">
        <v>3</v>
      </c>
      <c r="D1199" s="338">
        <v>0</v>
      </c>
      <c r="E1199" s="165">
        <f t="shared" si="481"/>
        <v>0</v>
      </c>
      <c r="F1199" s="165">
        <f t="shared" si="481"/>
        <v>0</v>
      </c>
      <c r="G1199" s="165">
        <f t="shared" si="481"/>
        <v>0</v>
      </c>
      <c r="H1199" s="165">
        <f t="shared" si="481"/>
        <v>0</v>
      </c>
      <c r="I1199" s="165">
        <f t="shared" si="481"/>
        <v>0</v>
      </c>
      <c r="J1199" s="165">
        <f t="shared" si="481"/>
        <v>0</v>
      </c>
      <c r="K1199" s="165">
        <f t="shared" si="481"/>
        <v>0</v>
      </c>
      <c r="L1199" s="165">
        <f t="shared" si="481"/>
        <v>0</v>
      </c>
      <c r="M1199" s="165">
        <f t="shared" si="481"/>
        <v>0</v>
      </c>
      <c r="N1199" s="165">
        <f t="shared" si="481"/>
        <v>0</v>
      </c>
      <c r="O1199" s="165">
        <f t="shared" si="482"/>
        <v>0</v>
      </c>
      <c r="P1199" s="165">
        <f t="shared" si="482"/>
        <v>0</v>
      </c>
      <c r="Q1199" s="165">
        <f t="shared" si="482"/>
        <v>0</v>
      </c>
      <c r="R1199" s="165">
        <f t="shared" si="482"/>
        <v>0</v>
      </c>
      <c r="S1199" s="165">
        <f t="shared" si="482"/>
        <v>0</v>
      </c>
      <c r="T1199" s="165">
        <f t="shared" si="482"/>
        <v>0</v>
      </c>
      <c r="U1199" s="165">
        <f t="shared" si="482"/>
        <v>0</v>
      </c>
      <c r="V1199" s="165">
        <f t="shared" si="482"/>
        <v>0</v>
      </c>
      <c r="W1199" s="165">
        <f t="shared" si="482"/>
        <v>0</v>
      </c>
      <c r="X1199" s="165">
        <f t="shared" si="482"/>
        <v>0</v>
      </c>
      <c r="Y1199" s="165">
        <f t="shared" si="483"/>
        <v>0</v>
      </c>
      <c r="Z1199" s="165">
        <f t="shared" si="483"/>
        <v>0</v>
      </c>
      <c r="AA1199" s="165">
        <f t="shared" si="483"/>
        <v>0</v>
      </c>
      <c r="AB1199" s="165">
        <f t="shared" si="483"/>
        <v>0</v>
      </c>
      <c r="AC1199" s="165">
        <f t="shared" si="483"/>
        <v>0</v>
      </c>
      <c r="AD1199" s="165">
        <f t="shared" si="483"/>
        <v>0</v>
      </c>
      <c r="AE1199" s="165">
        <f t="shared" si="483"/>
        <v>0</v>
      </c>
      <c r="AF1199" s="165">
        <f t="shared" si="483"/>
        <v>0</v>
      </c>
      <c r="AG1199" s="165">
        <f t="shared" si="483"/>
        <v>0</v>
      </c>
      <c r="AH1199" s="165">
        <f t="shared" si="483"/>
        <v>0</v>
      </c>
      <c r="AI1199" s="165">
        <f t="shared" si="484"/>
        <v>0</v>
      </c>
      <c r="AJ1199" s="165">
        <f t="shared" si="484"/>
        <v>0</v>
      </c>
      <c r="AK1199" s="165">
        <f t="shared" si="484"/>
        <v>0</v>
      </c>
      <c r="AL1199" s="165">
        <f t="shared" si="484"/>
        <v>0</v>
      </c>
      <c r="AM1199" s="165">
        <f t="shared" si="484"/>
        <v>0</v>
      </c>
      <c r="AN1199" s="165">
        <f t="shared" si="484"/>
        <v>0</v>
      </c>
      <c r="AO1199" s="165">
        <f t="shared" si="484"/>
        <v>0</v>
      </c>
      <c r="AP1199" s="165">
        <f t="shared" si="484"/>
        <v>0</v>
      </c>
      <c r="AQ1199" s="165">
        <f t="shared" si="484"/>
        <v>0</v>
      </c>
      <c r="AR1199" s="165">
        <f t="shared" si="484"/>
        <v>0</v>
      </c>
      <c r="AS1199" s="387">
        <f t="shared" si="475"/>
        <v>0</v>
      </c>
    </row>
    <row r="1200" spans="2:46" hidden="1" outlineLevel="2">
      <c r="B1200" s="66">
        <v>4</v>
      </c>
      <c r="D1200" s="338">
        <v>0</v>
      </c>
      <c r="E1200" s="165">
        <f t="shared" si="481"/>
        <v>0</v>
      </c>
      <c r="F1200" s="165">
        <f t="shared" si="481"/>
        <v>0</v>
      </c>
      <c r="G1200" s="165">
        <f t="shared" si="481"/>
        <v>0</v>
      </c>
      <c r="H1200" s="165">
        <f t="shared" si="481"/>
        <v>0</v>
      </c>
      <c r="I1200" s="165">
        <f t="shared" si="481"/>
        <v>0</v>
      </c>
      <c r="J1200" s="165">
        <f t="shared" si="481"/>
        <v>0</v>
      </c>
      <c r="K1200" s="165">
        <f t="shared" si="481"/>
        <v>0</v>
      </c>
      <c r="L1200" s="165">
        <f t="shared" si="481"/>
        <v>0</v>
      </c>
      <c r="M1200" s="165">
        <f t="shared" si="481"/>
        <v>0</v>
      </c>
      <c r="N1200" s="165">
        <f t="shared" si="481"/>
        <v>0</v>
      </c>
      <c r="O1200" s="165">
        <f t="shared" si="482"/>
        <v>0</v>
      </c>
      <c r="P1200" s="165">
        <f t="shared" si="482"/>
        <v>0</v>
      </c>
      <c r="Q1200" s="165">
        <f t="shared" si="482"/>
        <v>0</v>
      </c>
      <c r="R1200" s="165">
        <f t="shared" si="482"/>
        <v>0</v>
      </c>
      <c r="S1200" s="165">
        <f t="shared" si="482"/>
        <v>0</v>
      </c>
      <c r="T1200" s="165">
        <f t="shared" si="482"/>
        <v>0</v>
      </c>
      <c r="U1200" s="165">
        <f t="shared" si="482"/>
        <v>0</v>
      </c>
      <c r="V1200" s="165">
        <f t="shared" si="482"/>
        <v>0</v>
      </c>
      <c r="W1200" s="165">
        <f t="shared" si="482"/>
        <v>0</v>
      </c>
      <c r="X1200" s="165">
        <f t="shared" si="482"/>
        <v>0</v>
      </c>
      <c r="Y1200" s="165">
        <f t="shared" si="483"/>
        <v>0</v>
      </c>
      <c r="Z1200" s="165">
        <f t="shared" si="483"/>
        <v>0</v>
      </c>
      <c r="AA1200" s="165">
        <f t="shared" si="483"/>
        <v>0</v>
      </c>
      <c r="AB1200" s="165">
        <f t="shared" si="483"/>
        <v>0</v>
      </c>
      <c r="AC1200" s="165">
        <f t="shared" si="483"/>
        <v>0</v>
      </c>
      <c r="AD1200" s="165">
        <f t="shared" si="483"/>
        <v>0</v>
      </c>
      <c r="AE1200" s="165">
        <f t="shared" si="483"/>
        <v>0</v>
      </c>
      <c r="AF1200" s="165">
        <f t="shared" si="483"/>
        <v>0</v>
      </c>
      <c r="AG1200" s="165">
        <f t="shared" si="483"/>
        <v>0</v>
      </c>
      <c r="AH1200" s="165">
        <f t="shared" si="483"/>
        <v>0</v>
      </c>
      <c r="AI1200" s="165">
        <f t="shared" si="484"/>
        <v>0</v>
      </c>
      <c r="AJ1200" s="165">
        <f t="shared" si="484"/>
        <v>0</v>
      </c>
      <c r="AK1200" s="165">
        <f t="shared" si="484"/>
        <v>0</v>
      </c>
      <c r="AL1200" s="165">
        <f t="shared" si="484"/>
        <v>0</v>
      </c>
      <c r="AM1200" s="165">
        <f t="shared" si="484"/>
        <v>0</v>
      </c>
      <c r="AN1200" s="165">
        <f t="shared" si="484"/>
        <v>0</v>
      </c>
      <c r="AO1200" s="165">
        <f t="shared" si="484"/>
        <v>0</v>
      </c>
      <c r="AP1200" s="165">
        <f t="shared" si="484"/>
        <v>0</v>
      </c>
      <c r="AQ1200" s="165">
        <f t="shared" si="484"/>
        <v>0</v>
      </c>
      <c r="AR1200" s="165">
        <f t="shared" si="484"/>
        <v>0</v>
      </c>
      <c r="AS1200" s="387">
        <f t="shared" si="475"/>
        <v>0</v>
      </c>
    </row>
    <row r="1201" spans="2:45" hidden="1" outlineLevel="2">
      <c r="B1201" s="66">
        <v>5</v>
      </c>
      <c r="D1201" s="338">
        <v>0</v>
      </c>
      <c r="E1201" s="165">
        <f t="shared" si="481"/>
        <v>0</v>
      </c>
      <c r="F1201" s="165">
        <f t="shared" si="481"/>
        <v>0</v>
      </c>
      <c r="G1201" s="165">
        <f t="shared" si="481"/>
        <v>0</v>
      </c>
      <c r="H1201" s="165">
        <f t="shared" si="481"/>
        <v>0</v>
      </c>
      <c r="I1201" s="165">
        <f t="shared" si="481"/>
        <v>0</v>
      </c>
      <c r="J1201" s="165">
        <f t="shared" si="481"/>
        <v>0</v>
      </c>
      <c r="K1201" s="165">
        <f t="shared" si="481"/>
        <v>0</v>
      </c>
      <c r="L1201" s="165">
        <f t="shared" si="481"/>
        <v>0</v>
      </c>
      <c r="M1201" s="165">
        <f t="shared" si="481"/>
        <v>0</v>
      </c>
      <c r="N1201" s="165">
        <f t="shared" si="481"/>
        <v>0</v>
      </c>
      <c r="O1201" s="165">
        <f t="shared" si="482"/>
        <v>0</v>
      </c>
      <c r="P1201" s="165">
        <f t="shared" si="482"/>
        <v>0</v>
      </c>
      <c r="Q1201" s="165">
        <f t="shared" si="482"/>
        <v>0</v>
      </c>
      <c r="R1201" s="165">
        <f t="shared" si="482"/>
        <v>0</v>
      </c>
      <c r="S1201" s="165">
        <f t="shared" si="482"/>
        <v>0</v>
      </c>
      <c r="T1201" s="165">
        <f t="shared" si="482"/>
        <v>0</v>
      </c>
      <c r="U1201" s="165">
        <f t="shared" si="482"/>
        <v>0</v>
      </c>
      <c r="V1201" s="165">
        <f t="shared" si="482"/>
        <v>0</v>
      </c>
      <c r="W1201" s="165">
        <f t="shared" si="482"/>
        <v>0</v>
      </c>
      <c r="X1201" s="165">
        <f t="shared" si="482"/>
        <v>0</v>
      </c>
      <c r="Y1201" s="165">
        <f t="shared" si="483"/>
        <v>0</v>
      </c>
      <c r="Z1201" s="165">
        <f t="shared" si="483"/>
        <v>0</v>
      </c>
      <c r="AA1201" s="165">
        <f t="shared" si="483"/>
        <v>0</v>
      </c>
      <c r="AB1201" s="165">
        <f t="shared" si="483"/>
        <v>0</v>
      </c>
      <c r="AC1201" s="165">
        <f t="shared" si="483"/>
        <v>0</v>
      </c>
      <c r="AD1201" s="165">
        <f t="shared" si="483"/>
        <v>0</v>
      </c>
      <c r="AE1201" s="165">
        <f t="shared" si="483"/>
        <v>0</v>
      </c>
      <c r="AF1201" s="165">
        <f t="shared" si="483"/>
        <v>0</v>
      </c>
      <c r="AG1201" s="165">
        <f t="shared" si="483"/>
        <v>0</v>
      </c>
      <c r="AH1201" s="165">
        <f t="shared" si="483"/>
        <v>0</v>
      </c>
      <c r="AI1201" s="165">
        <f t="shared" si="484"/>
        <v>0</v>
      </c>
      <c r="AJ1201" s="165">
        <f t="shared" si="484"/>
        <v>0</v>
      </c>
      <c r="AK1201" s="165">
        <f t="shared" si="484"/>
        <v>0</v>
      </c>
      <c r="AL1201" s="165">
        <f t="shared" si="484"/>
        <v>0</v>
      </c>
      <c r="AM1201" s="165">
        <f t="shared" si="484"/>
        <v>0</v>
      </c>
      <c r="AN1201" s="165">
        <f t="shared" si="484"/>
        <v>0</v>
      </c>
      <c r="AO1201" s="165">
        <f t="shared" si="484"/>
        <v>0</v>
      </c>
      <c r="AP1201" s="165">
        <f t="shared" si="484"/>
        <v>0</v>
      </c>
      <c r="AQ1201" s="165">
        <f t="shared" si="484"/>
        <v>0</v>
      </c>
      <c r="AR1201" s="165">
        <f t="shared" si="484"/>
        <v>0</v>
      </c>
      <c r="AS1201" s="387">
        <f t="shared" si="475"/>
        <v>0</v>
      </c>
    </row>
    <row r="1202" spans="2:45" hidden="1" outlineLevel="2">
      <c r="B1202" s="66">
        <v>6</v>
      </c>
      <c r="D1202" s="338">
        <v>0</v>
      </c>
      <c r="E1202" s="165">
        <f t="shared" si="481"/>
        <v>0</v>
      </c>
      <c r="F1202" s="165">
        <f t="shared" si="481"/>
        <v>0</v>
      </c>
      <c r="G1202" s="165">
        <f t="shared" si="481"/>
        <v>0</v>
      </c>
      <c r="H1202" s="165">
        <f t="shared" si="481"/>
        <v>0</v>
      </c>
      <c r="I1202" s="165">
        <f t="shared" si="481"/>
        <v>0</v>
      </c>
      <c r="J1202" s="165">
        <f t="shared" si="481"/>
        <v>0</v>
      </c>
      <c r="K1202" s="165">
        <f t="shared" si="481"/>
        <v>0</v>
      </c>
      <c r="L1202" s="165">
        <f t="shared" si="481"/>
        <v>0</v>
      </c>
      <c r="M1202" s="165">
        <f t="shared" si="481"/>
        <v>0</v>
      </c>
      <c r="N1202" s="165">
        <f t="shared" si="481"/>
        <v>0</v>
      </c>
      <c r="O1202" s="165">
        <f t="shared" si="482"/>
        <v>0</v>
      </c>
      <c r="P1202" s="165">
        <f t="shared" si="482"/>
        <v>0</v>
      </c>
      <c r="Q1202" s="165">
        <f t="shared" si="482"/>
        <v>0</v>
      </c>
      <c r="R1202" s="165">
        <f t="shared" si="482"/>
        <v>0</v>
      </c>
      <c r="S1202" s="165">
        <f t="shared" si="482"/>
        <v>0</v>
      </c>
      <c r="T1202" s="165">
        <f t="shared" si="482"/>
        <v>0</v>
      </c>
      <c r="U1202" s="165">
        <f t="shared" si="482"/>
        <v>0</v>
      </c>
      <c r="V1202" s="165">
        <f t="shared" si="482"/>
        <v>0</v>
      </c>
      <c r="W1202" s="165">
        <f t="shared" si="482"/>
        <v>0</v>
      </c>
      <c r="X1202" s="165">
        <f t="shared" si="482"/>
        <v>0</v>
      </c>
      <c r="Y1202" s="165">
        <f t="shared" si="483"/>
        <v>0</v>
      </c>
      <c r="Z1202" s="165">
        <f t="shared" si="483"/>
        <v>0</v>
      </c>
      <c r="AA1202" s="165">
        <f t="shared" si="483"/>
        <v>0</v>
      </c>
      <c r="AB1202" s="165">
        <f t="shared" si="483"/>
        <v>0</v>
      </c>
      <c r="AC1202" s="165">
        <f t="shared" si="483"/>
        <v>0</v>
      </c>
      <c r="AD1202" s="165">
        <f t="shared" si="483"/>
        <v>0</v>
      </c>
      <c r="AE1202" s="165">
        <f t="shared" si="483"/>
        <v>0</v>
      </c>
      <c r="AF1202" s="165">
        <f t="shared" si="483"/>
        <v>0</v>
      </c>
      <c r="AG1202" s="165">
        <f t="shared" si="483"/>
        <v>0</v>
      </c>
      <c r="AH1202" s="165">
        <f t="shared" si="483"/>
        <v>0</v>
      </c>
      <c r="AI1202" s="165">
        <f t="shared" si="484"/>
        <v>0</v>
      </c>
      <c r="AJ1202" s="165">
        <f t="shared" si="484"/>
        <v>0</v>
      </c>
      <c r="AK1202" s="165">
        <f t="shared" si="484"/>
        <v>0</v>
      </c>
      <c r="AL1202" s="165">
        <f t="shared" si="484"/>
        <v>0</v>
      </c>
      <c r="AM1202" s="165">
        <f t="shared" si="484"/>
        <v>0</v>
      </c>
      <c r="AN1202" s="165">
        <f t="shared" si="484"/>
        <v>0</v>
      </c>
      <c r="AO1202" s="165">
        <f t="shared" si="484"/>
        <v>0</v>
      </c>
      <c r="AP1202" s="165">
        <f t="shared" si="484"/>
        <v>0</v>
      </c>
      <c r="AQ1202" s="165">
        <f t="shared" si="484"/>
        <v>0</v>
      </c>
      <c r="AR1202" s="165">
        <f t="shared" si="484"/>
        <v>0</v>
      </c>
      <c r="AS1202" s="387">
        <f t="shared" si="475"/>
        <v>0</v>
      </c>
    </row>
    <row r="1203" spans="2:45" hidden="1" outlineLevel="2">
      <c r="B1203" s="66">
        <v>7</v>
      </c>
      <c r="D1203" s="338">
        <v>0</v>
      </c>
      <c r="E1203" s="165">
        <f t="shared" si="481"/>
        <v>0</v>
      </c>
      <c r="F1203" s="165">
        <f t="shared" si="481"/>
        <v>0</v>
      </c>
      <c r="G1203" s="165">
        <f t="shared" si="481"/>
        <v>0</v>
      </c>
      <c r="H1203" s="165">
        <f t="shared" si="481"/>
        <v>0</v>
      </c>
      <c r="I1203" s="165">
        <f t="shared" si="481"/>
        <v>0</v>
      </c>
      <c r="J1203" s="165">
        <f t="shared" si="481"/>
        <v>0</v>
      </c>
      <c r="K1203" s="165">
        <f t="shared" si="481"/>
        <v>0</v>
      </c>
      <c r="L1203" s="165">
        <f t="shared" si="481"/>
        <v>0</v>
      </c>
      <c r="M1203" s="165">
        <f t="shared" si="481"/>
        <v>0</v>
      </c>
      <c r="N1203" s="165">
        <f t="shared" si="481"/>
        <v>0</v>
      </c>
      <c r="O1203" s="165">
        <f t="shared" si="482"/>
        <v>0</v>
      </c>
      <c r="P1203" s="165">
        <f t="shared" si="482"/>
        <v>0</v>
      </c>
      <c r="Q1203" s="165">
        <f t="shared" si="482"/>
        <v>0</v>
      </c>
      <c r="R1203" s="165">
        <f t="shared" si="482"/>
        <v>0</v>
      </c>
      <c r="S1203" s="165">
        <f t="shared" si="482"/>
        <v>0</v>
      </c>
      <c r="T1203" s="165">
        <f t="shared" si="482"/>
        <v>0</v>
      </c>
      <c r="U1203" s="165">
        <f t="shared" si="482"/>
        <v>0</v>
      </c>
      <c r="V1203" s="165">
        <f t="shared" si="482"/>
        <v>0</v>
      </c>
      <c r="W1203" s="165">
        <f t="shared" si="482"/>
        <v>0</v>
      </c>
      <c r="X1203" s="165">
        <f t="shared" si="482"/>
        <v>0</v>
      </c>
      <c r="Y1203" s="165">
        <f t="shared" si="483"/>
        <v>0</v>
      </c>
      <c r="Z1203" s="165">
        <f t="shared" si="483"/>
        <v>0</v>
      </c>
      <c r="AA1203" s="165">
        <f t="shared" si="483"/>
        <v>0</v>
      </c>
      <c r="AB1203" s="165">
        <f t="shared" si="483"/>
        <v>0</v>
      </c>
      <c r="AC1203" s="165">
        <f t="shared" si="483"/>
        <v>0</v>
      </c>
      <c r="AD1203" s="165">
        <f t="shared" si="483"/>
        <v>0</v>
      </c>
      <c r="AE1203" s="165">
        <f t="shared" si="483"/>
        <v>0</v>
      </c>
      <c r="AF1203" s="165">
        <f t="shared" si="483"/>
        <v>0</v>
      </c>
      <c r="AG1203" s="165">
        <f t="shared" si="483"/>
        <v>0</v>
      </c>
      <c r="AH1203" s="165">
        <f t="shared" si="483"/>
        <v>0</v>
      </c>
      <c r="AI1203" s="165">
        <f t="shared" si="484"/>
        <v>0</v>
      </c>
      <c r="AJ1203" s="165">
        <f t="shared" si="484"/>
        <v>0</v>
      </c>
      <c r="AK1203" s="165">
        <f t="shared" si="484"/>
        <v>0</v>
      </c>
      <c r="AL1203" s="165">
        <f t="shared" si="484"/>
        <v>0</v>
      </c>
      <c r="AM1203" s="165">
        <f t="shared" si="484"/>
        <v>0</v>
      </c>
      <c r="AN1203" s="165">
        <f t="shared" si="484"/>
        <v>0</v>
      </c>
      <c r="AO1203" s="165">
        <f t="shared" si="484"/>
        <v>0</v>
      </c>
      <c r="AP1203" s="165">
        <f t="shared" si="484"/>
        <v>0</v>
      </c>
      <c r="AQ1203" s="165">
        <f t="shared" si="484"/>
        <v>0</v>
      </c>
      <c r="AR1203" s="165">
        <f t="shared" si="484"/>
        <v>0</v>
      </c>
      <c r="AS1203" s="387">
        <f t="shared" si="475"/>
        <v>0</v>
      </c>
    </row>
    <row r="1204" spans="2:45" hidden="1" outlineLevel="2">
      <c r="B1204" s="66">
        <v>8</v>
      </c>
      <c r="D1204" s="338">
        <v>0</v>
      </c>
      <c r="E1204" s="165">
        <f t="shared" si="481"/>
        <v>0</v>
      </c>
      <c r="F1204" s="165">
        <f t="shared" si="481"/>
        <v>0</v>
      </c>
      <c r="G1204" s="165">
        <f t="shared" si="481"/>
        <v>0</v>
      </c>
      <c r="H1204" s="165">
        <f t="shared" si="481"/>
        <v>0</v>
      </c>
      <c r="I1204" s="165">
        <f t="shared" si="481"/>
        <v>0</v>
      </c>
      <c r="J1204" s="165">
        <f t="shared" si="481"/>
        <v>0</v>
      </c>
      <c r="K1204" s="165">
        <f t="shared" si="481"/>
        <v>0</v>
      </c>
      <c r="L1204" s="165">
        <f t="shared" si="481"/>
        <v>0</v>
      </c>
      <c r="M1204" s="165">
        <f t="shared" si="481"/>
        <v>0</v>
      </c>
      <c r="N1204" s="165">
        <f t="shared" si="481"/>
        <v>0</v>
      </c>
      <c r="O1204" s="165">
        <f t="shared" si="482"/>
        <v>0</v>
      </c>
      <c r="P1204" s="165">
        <f t="shared" si="482"/>
        <v>0</v>
      </c>
      <c r="Q1204" s="165">
        <f t="shared" si="482"/>
        <v>0</v>
      </c>
      <c r="R1204" s="165">
        <f t="shared" si="482"/>
        <v>0</v>
      </c>
      <c r="S1204" s="165">
        <f t="shared" si="482"/>
        <v>0</v>
      </c>
      <c r="T1204" s="165">
        <f t="shared" si="482"/>
        <v>0</v>
      </c>
      <c r="U1204" s="165">
        <f t="shared" si="482"/>
        <v>0</v>
      </c>
      <c r="V1204" s="165">
        <f t="shared" si="482"/>
        <v>0</v>
      </c>
      <c r="W1204" s="165">
        <f t="shared" si="482"/>
        <v>0</v>
      </c>
      <c r="X1204" s="165">
        <f t="shared" si="482"/>
        <v>0</v>
      </c>
      <c r="Y1204" s="165">
        <f t="shared" si="483"/>
        <v>0</v>
      </c>
      <c r="Z1204" s="165">
        <f t="shared" si="483"/>
        <v>0</v>
      </c>
      <c r="AA1204" s="165">
        <f t="shared" si="483"/>
        <v>0</v>
      </c>
      <c r="AB1204" s="165">
        <f t="shared" si="483"/>
        <v>0</v>
      </c>
      <c r="AC1204" s="165">
        <f t="shared" si="483"/>
        <v>0</v>
      </c>
      <c r="AD1204" s="165">
        <f t="shared" si="483"/>
        <v>0</v>
      </c>
      <c r="AE1204" s="165">
        <f t="shared" si="483"/>
        <v>0</v>
      </c>
      <c r="AF1204" s="165">
        <f t="shared" si="483"/>
        <v>0</v>
      </c>
      <c r="AG1204" s="165">
        <f t="shared" si="483"/>
        <v>0</v>
      </c>
      <c r="AH1204" s="165">
        <f t="shared" si="483"/>
        <v>0</v>
      </c>
      <c r="AI1204" s="165">
        <f t="shared" si="484"/>
        <v>0</v>
      </c>
      <c r="AJ1204" s="165">
        <f t="shared" si="484"/>
        <v>0</v>
      </c>
      <c r="AK1204" s="165">
        <f t="shared" si="484"/>
        <v>0</v>
      </c>
      <c r="AL1204" s="165">
        <f t="shared" si="484"/>
        <v>0</v>
      </c>
      <c r="AM1204" s="165">
        <f t="shared" si="484"/>
        <v>0</v>
      </c>
      <c r="AN1204" s="165">
        <f t="shared" si="484"/>
        <v>0</v>
      </c>
      <c r="AO1204" s="165">
        <f t="shared" si="484"/>
        <v>0</v>
      </c>
      <c r="AP1204" s="165">
        <f t="shared" si="484"/>
        <v>0</v>
      </c>
      <c r="AQ1204" s="165">
        <f t="shared" si="484"/>
        <v>0</v>
      </c>
      <c r="AR1204" s="165">
        <f t="shared" si="484"/>
        <v>0</v>
      </c>
      <c r="AS1204" s="387">
        <f t="shared" si="475"/>
        <v>0</v>
      </c>
    </row>
    <row r="1205" spans="2:45" hidden="1" outlineLevel="2">
      <c r="B1205" s="66">
        <v>9</v>
      </c>
      <c r="D1205" s="338">
        <v>0</v>
      </c>
      <c r="E1205" s="165">
        <f t="shared" si="481"/>
        <v>0</v>
      </c>
      <c r="F1205" s="165">
        <f t="shared" si="481"/>
        <v>0</v>
      </c>
      <c r="G1205" s="165">
        <f t="shared" si="481"/>
        <v>0</v>
      </c>
      <c r="H1205" s="165">
        <f t="shared" si="481"/>
        <v>0</v>
      </c>
      <c r="I1205" s="165">
        <f t="shared" si="481"/>
        <v>0</v>
      </c>
      <c r="J1205" s="165">
        <f t="shared" si="481"/>
        <v>0</v>
      </c>
      <c r="K1205" s="165">
        <f t="shared" si="481"/>
        <v>0</v>
      </c>
      <c r="L1205" s="165">
        <f t="shared" si="481"/>
        <v>0</v>
      </c>
      <c r="M1205" s="165">
        <f t="shared" si="481"/>
        <v>0</v>
      </c>
      <c r="N1205" s="165">
        <f t="shared" si="481"/>
        <v>0</v>
      </c>
      <c r="O1205" s="165">
        <f t="shared" si="482"/>
        <v>0</v>
      </c>
      <c r="P1205" s="165">
        <f t="shared" si="482"/>
        <v>0</v>
      </c>
      <c r="Q1205" s="165">
        <f t="shared" si="482"/>
        <v>0</v>
      </c>
      <c r="R1205" s="165">
        <f t="shared" si="482"/>
        <v>0</v>
      </c>
      <c r="S1205" s="165">
        <f t="shared" si="482"/>
        <v>0</v>
      </c>
      <c r="T1205" s="165">
        <f t="shared" si="482"/>
        <v>0</v>
      </c>
      <c r="U1205" s="165">
        <f t="shared" si="482"/>
        <v>0</v>
      </c>
      <c r="V1205" s="165">
        <f t="shared" si="482"/>
        <v>0</v>
      </c>
      <c r="W1205" s="165">
        <f t="shared" si="482"/>
        <v>0</v>
      </c>
      <c r="X1205" s="165">
        <f t="shared" si="482"/>
        <v>0</v>
      </c>
      <c r="Y1205" s="165">
        <f t="shared" si="483"/>
        <v>0</v>
      </c>
      <c r="Z1205" s="165">
        <f t="shared" si="483"/>
        <v>0</v>
      </c>
      <c r="AA1205" s="165">
        <f t="shared" si="483"/>
        <v>0</v>
      </c>
      <c r="AB1205" s="165">
        <f t="shared" si="483"/>
        <v>0</v>
      </c>
      <c r="AC1205" s="165">
        <f t="shared" si="483"/>
        <v>0</v>
      </c>
      <c r="AD1205" s="165">
        <f t="shared" si="483"/>
        <v>0</v>
      </c>
      <c r="AE1205" s="165">
        <f t="shared" si="483"/>
        <v>0</v>
      </c>
      <c r="AF1205" s="165">
        <f t="shared" si="483"/>
        <v>0</v>
      </c>
      <c r="AG1205" s="165">
        <f t="shared" si="483"/>
        <v>0</v>
      </c>
      <c r="AH1205" s="165">
        <f t="shared" si="483"/>
        <v>0</v>
      </c>
      <c r="AI1205" s="165">
        <f t="shared" si="484"/>
        <v>0</v>
      </c>
      <c r="AJ1205" s="165">
        <f t="shared" si="484"/>
        <v>0</v>
      </c>
      <c r="AK1205" s="165">
        <f t="shared" si="484"/>
        <v>0</v>
      </c>
      <c r="AL1205" s="165">
        <f t="shared" si="484"/>
        <v>0</v>
      </c>
      <c r="AM1205" s="165">
        <f t="shared" si="484"/>
        <v>0</v>
      </c>
      <c r="AN1205" s="165">
        <f t="shared" si="484"/>
        <v>0</v>
      </c>
      <c r="AO1205" s="165">
        <f t="shared" si="484"/>
        <v>0</v>
      </c>
      <c r="AP1205" s="165">
        <f t="shared" si="484"/>
        <v>0</v>
      </c>
      <c r="AQ1205" s="165">
        <f t="shared" si="484"/>
        <v>0</v>
      </c>
      <c r="AR1205" s="165">
        <f t="shared" si="484"/>
        <v>0</v>
      </c>
      <c r="AS1205" s="387">
        <f t="shared" si="475"/>
        <v>0</v>
      </c>
    </row>
    <row r="1206" spans="2:45" hidden="1" outlineLevel="2">
      <c r="B1206" s="66">
        <v>10</v>
      </c>
      <c r="D1206" s="338">
        <v>0</v>
      </c>
      <c r="E1206" s="165">
        <f t="shared" si="481"/>
        <v>0</v>
      </c>
      <c r="F1206" s="165">
        <f t="shared" si="481"/>
        <v>0</v>
      </c>
      <c r="G1206" s="165">
        <f t="shared" si="481"/>
        <v>0</v>
      </c>
      <c r="H1206" s="165">
        <f t="shared" si="481"/>
        <v>0</v>
      </c>
      <c r="I1206" s="165">
        <f t="shared" si="481"/>
        <v>0</v>
      </c>
      <c r="J1206" s="165">
        <f t="shared" si="481"/>
        <v>0</v>
      </c>
      <c r="K1206" s="165">
        <f t="shared" si="481"/>
        <v>0</v>
      </c>
      <c r="L1206" s="165">
        <f t="shared" si="481"/>
        <v>0</v>
      </c>
      <c r="M1206" s="165">
        <f t="shared" si="481"/>
        <v>0</v>
      </c>
      <c r="N1206" s="165">
        <f t="shared" si="481"/>
        <v>0</v>
      </c>
      <c r="O1206" s="165">
        <f t="shared" si="482"/>
        <v>0</v>
      </c>
      <c r="P1206" s="165">
        <f t="shared" si="482"/>
        <v>0</v>
      </c>
      <c r="Q1206" s="165">
        <f t="shared" si="482"/>
        <v>0</v>
      </c>
      <c r="R1206" s="165">
        <f t="shared" si="482"/>
        <v>0</v>
      </c>
      <c r="S1206" s="165">
        <f t="shared" si="482"/>
        <v>0</v>
      </c>
      <c r="T1206" s="165">
        <f t="shared" si="482"/>
        <v>0</v>
      </c>
      <c r="U1206" s="165">
        <f t="shared" si="482"/>
        <v>0</v>
      </c>
      <c r="V1206" s="165">
        <f t="shared" si="482"/>
        <v>0</v>
      </c>
      <c r="W1206" s="165">
        <f t="shared" si="482"/>
        <v>0</v>
      </c>
      <c r="X1206" s="165">
        <f t="shared" si="482"/>
        <v>0</v>
      </c>
      <c r="Y1206" s="165">
        <f t="shared" si="483"/>
        <v>0</v>
      </c>
      <c r="Z1206" s="165">
        <f t="shared" si="483"/>
        <v>0</v>
      </c>
      <c r="AA1206" s="165">
        <f t="shared" si="483"/>
        <v>0</v>
      </c>
      <c r="AB1206" s="165">
        <f t="shared" si="483"/>
        <v>0</v>
      </c>
      <c r="AC1206" s="165">
        <f t="shared" si="483"/>
        <v>0</v>
      </c>
      <c r="AD1206" s="165">
        <f t="shared" si="483"/>
        <v>0</v>
      </c>
      <c r="AE1206" s="165">
        <f t="shared" si="483"/>
        <v>0</v>
      </c>
      <c r="AF1206" s="165">
        <f t="shared" si="483"/>
        <v>0</v>
      </c>
      <c r="AG1206" s="165">
        <f t="shared" si="483"/>
        <v>0</v>
      </c>
      <c r="AH1206" s="165">
        <f t="shared" si="483"/>
        <v>0</v>
      </c>
      <c r="AI1206" s="165">
        <f t="shared" si="484"/>
        <v>0</v>
      </c>
      <c r="AJ1206" s="165">
        <f t="shared" si="484"/>
        <v>0</v>
      </c>
      <c r="AK1206" s="165">
        <f t="shared" si="484"/>
        <v>0</v>
      </c>
      <c r="AL1206" s="165">
        <f t="shared" si="484"/>
        <v>0</v>
      </c>
      <c r="AM1206" s="165">
        <f t="shared" si="484"/>
        <v>0</v>
      </c>
      <c r="AN1206" s="165">
        <f t="shared" si="484"/>
        <v>0</v>
      </c>
      <c r="AO1206" s="165">
        <f t="shared" si="484"/>
        <v>0</v>
      </c>
      <c r="AP1206" s="165">
        <f t="shared" si="484"/>
        <v>0</v>
      </c>
      <c r="AQ1206" s="165">
        <f t="shared" si="484"/>
        <v>0</v>
      </c>
      <c r="AR1206" s="165">
        <f t="shared" si="484"/>
        <v>0</v>
      </c>
      <c r="AS1206" s="387">
        <f t="shared" si="475"/>
        <v>0</v>
      </c>
    </row>
    <row r="1207" spans="2:45" hidden="1" outlineLevel="2">
      <c r="B1207" s="66">
        <v>11</v>
      </c>
      <c r="D1207" s="338">
        <v>0</v>
      </c>
      <c r="E1207" s="165">
        <f t="shared" ref="E1207:N1216" si="485">IF(AND(E$2=$B1207,$B1207=$C$3),$D1207,IF(AND(E$2&gt;$B1207,E$2&lt;=$D$1196+$B1207),SLN($D1207,0,IF($C$3-$B1207&gt;=$D$1196,$D$1196,$C$3-$B1207)),0))</f>
        <v>0</v>
      </c>
      <c r="F1207" s="165">
        <f t="shared" si="485"/>
        <v>0</v>
      </c>
      <c r="G1207" s="165">
        <f t="shared" si="485"/>
        <v>0</v>
      </c>
      <c r="H1207" s="165">
        <f t="shared" si="485"/>
        <v>0</v>
      </c>
      <c r="I1207" s="165">
        <f t="shared" si="485"/>
        <v>0</v>
      </c>
      <c r="J1207" s="165">
        <f t="shared" si="485"/>
        <v>0</v>
      </c>
      <c r="K1207" s="165">
        <f t="shared" si="485"/>
        <v>0</v>
      </c>
      <c r="L1207" s="165">
        <f t="shared" si="485"/>
        <v>0</v>
      </c>
      <c r="M1207" s="165">
        <f t="shared" si="485"/>
        <v>0</v>
      </c>
      <c r="N1207" s="165">
        <f t="shared" si="485"/>
        <v>0</v>
      </c>
      <c r="O1207" s="165">
        <f t="shared" ref="O1207:X1216" si="486">IF(AND(O$2=$B1207,$B1207=$C$3),$D1207,IF(AND(O$2&gt;$B1207,O$2&lt;=$D$1196+$B1207),SLN($D1207,0,IF($C$3-$B1207&gt;=$D$1196,$D$1196,$C$3-$B1207)),0))</f>
        <v>0</v>
      </c>
      <c r="P1207" s="165">
        <f t="shared" si="486"/>
        <v>0</v>
      </c>
      <c r="Q1207" s="165">
        <f t="shared" si="486"/>
        <v>0</v>
      </c>
      <c r="R1207" s="165">
        <f t="shared" si="486"/>
        <v>0</v>
      </c>
      <c r="S1207" s="165">
        <f t="shared" si="486"/>
        <v>0</v>
      </c>
      <c r="T1207" s="165">
        <f t="shared" si="486"/>
        <v>0</v>
      </c>
      <c r="U1207" s="165">
        <f t="shared" si="486"/>
        <v>0</v>
      </c>
      <c r="V1207" s="165">
        <f t="shared" si="486"/>
        <v>0</v>
      </c>
      <c r="W1207" s="165">
        <f t="shared" si="486"/>
        <v>0</v>
      </c>
      <c r="X1207" s="165">
        <f t="shared" si="486"/>
        <v>0</v>
      </c>
      <c r="Y1207" s="165">
        <f t="shared" ref="Y1207:AH1216" si="487">IF(AND(Y$2=$B1207,$B1207=$C$3),$D1207,IF(AND(Y$2&gt;$B1207,Y$2&lt;=$D$1196+$B1207),SLN($D1207,0,IF($C$3-$B1207&gt;=$D$1196,$D$1196,$C$3-$B1207)),0))</f>
        <v>0</v>
      </c>
      <c r="Z1207" s="165">
        <f t="shared" si="487"/>
        <v>0</v>
      </c>
      <c r="AA1207" s="165">
        <f t="shared" si="487"/>
        <v>0</v>
      </c>
      <c r="AB1207" s="165">
        <f t="shared" si="487"/>
        <v>0</v>
      </c>
      <c r="AC1207" s="165">
        <f t="shared" si="487"/>
        <v>0</v>
      </c>
      <c r="AD1207" s="165">
        <f t="shared" si="487"/>
        <v>0</v>
      </c>
      <c r="AE1207" s="165">
        <f t="shared" si="487"/>
        <v>0</v>
      </c>
      <c r="AF1207" s="165">
        <f t="shared" si="487"/>
        <v>0</v>
      </c>
      <c r="AG1207" s="165">
        <f t="shared" si="487"/>
        <v>0</v>
      </c>
      <c r="AH1207" s="165">
        <f t="shared" si="487"/>
        <v>0</v>
      </c>
      <c r="AI1207" s="165">
        <f t="shared" ref="AI1207:AR1216" si="488">IF(AND(AI$2=$B1207,$B1207=$C$3),$D1207,IF(AND(AI$2&gt;$B1207,AI$2&lt;=$D$1196+$B1207),SLN($D1207,0,IF($C$3-$B1207&gt;=$D$1196,$D$1196,$C$3-$B1207)),0))</f>
        <v>0</v>
      </c>
      <c r="AJ1207" s="165">
        <f t="shared" si="488"/>
        <v>0</v>
      </c>
      <c r="AK1207" s="165">
        <f t="shared" si="488"/>
        <v>0</v>
      </c>
      <c r="AL1207" s="165">
        <f t="shared" si="488"/>
        <v>0</v>
      </c>
      <c r="AM1207" s="165">
        <f t="shared" si="488"/>
        <v>0</v>
      </c>
      <c r="AN1207" s="165">
        <f t="shared" si="488"/>
        <v>0</v>
      </c>
      <c r="AO1207" s="165">
        <f t="shared" si="488"/>
        <v>0</v>
      </c>
      <c r="AP1207" s="165">
        <f t="shared" si="488"/>
        <v>0</v>
      </c>
      <c r="AQ1207" s="165">
        <f t="shared" si="488"/>
        <v>0</v>
      </c>
      <c r="AR1207" s="165">
        <f t="shared" si="488"/>
        <v>0</v>
      </c>
      <c r="AS1207" s="387">
        <f t="shared" si="475"/>
        <v>0</v>
      </c>
    </row>
    <row r="1208" spans="2:45" hidden="1" outlineLevel="2">
      <c r="B1208" s="66">
        <v>12</v>
      </c>
      <c r="D1208" s="338">
        <v>0</v>
      </c>
      <c r="E1208" s="165">
        <f t="shared" si="485"/>
        <v>0</v>
      </c>
      <c r="F1208" s="165">
        <f t="shared" si="485"/>
        <v>0</v>
      </c>
      <c r="G1208" s="165">
        <f t="shared" si="485"/>
        <v>0</v>
      </c>
      <c r="H1208" s="165">
        <f t="shared" si="485"/>
        <v>0</v>
      </c>
      <c r="I1208" s="165">
        <f t="shared" si="485"/>
        <v>0</v>
      </c>
      <c r="J1208" s="165">
        <f t="shared" si="485"/>
        <v>0</v>
      </c>
      <c r="K1208" s="165">
        <f t="shared" si="485"/>
        <v>0</v>
      </c>
      <c r="L1208" s="165">
        <f t="shared" si="485"/>
        <v>0</v>
      </c>
      <c r="M1208" s="165">
        <f t="shared" si="485"/>
        <v>0</v>
      </c>
      <c r="N1208" s="165">
        <f t="shared" si="485"/>
        <v>0</v>
      </c>
      <c r="O1208" s="165">
        <f t="shared" si="486"/>
        <v>0</v>
      </c>
      <c r="P1208" s="165">
        <f t="shared" si="486"/>
        <v>0</v>
      </c>
      <c r="Q1208" s="165">
        <f t="shared" si="486"/>
        <v>0</v>
      </c>
      <c r="R1208" s="165">
        <f t="shared" si="486"/>
        <v>0</v>
      </c>
      <c r="S1208" s="165">
        <f t="shared" si="486"/>
        <v>0</v>
      </c>
      <c r="T1208" s="165">
        <f t="shared" si="486"/>
        <v>0</v>
      </c>
      <c r="U1208" s="165">
        <f t="shared" si="486"/>
        <v>0</v>
      </c>
      <c r="V1208" s="165">
        <f t="shared" si="486"/>
        <v>0</v>
      </c>
      <c r="W1208" s="165">
        <f t="shared" si="486"/>
        <v>0</v>
      </c>
      <c r="X1208" s="165">
        <f t="shared" si="486"/>
        <v>0</v>
      </c>
      <c r="Y1208" s="165">
        <f t="shared" si="487"/>
        <v>0</v>
      </c>
      <c r="Z1208" s="165">
        <f t="shared" si="487"/>
        <v>0</v>
      </c>
      <c r="AA1208" s="165">
        <f t="shared" si="487"/>
        <v>0</v>
      </c>
      <c r="AB1208" s="165">
        <f t="shared" si="487"/>
        <v>0</v>
      </c>
      <c r="AC1208" s="165">
        <f t="shared" si="487"/>
        <v>0</v>
      </c>
      <c r="AD1208" s="165">
        <f t="shared" si="487"/>
        <v>0</v>
      </c>
      <c r="AE1208" s="165">
        <f t="shared" si="487"/>
        <v>0</v>
      </c>
      <c r="AF1208" s="165">
        <f t="shared" si="487"/>
        <v>0</v>
      </c>
      <c r="AG1208" s="165">
        <f t="shared" si="487"/>
        <v>0</v>
      </c>
      <c r="AH1208" s="165">
        <f t="shared" si="487"/>
        <v>0</v>
      </c>
      <c r="AI1208" s="165">
        <f t="shared" si="488"/>
        <v>0</v>
      </c>
      <c r="AJ1208" s="165">
        <f t="shared" si="488"/>
        <v>0</v>
      </c>
      <c r="AK1208" s="165">
        <f t="shared" si="488"/>
        <v>0</v>
      </c>
      <c r="AL1208" s="165">
        <f t="shared" si="488"/>
        <v>0</v>
      </c>
      <c r="AM1208" s="165">
        <f t="shared" si="488"/>
        <v>0</v>
      </c>
      <c r="AN1208" s="165">
        <f t="shared" si="488"/>
        <v>0</v>
      </c>
      <c r="AO1208" s="165">
        <f t="shared" si="488"/>
        <v>0</v>
      </c>
      <c r="AP1208" s="165">
        <f t="shared" si="488"/>
        <v>0</v>
      </c>
      <c r="AQ1208" s="165">
        <f t="shared" si="488"/>
        <v>0</v>
      </c>
      <c r="AR1208" s="165">
        <f t="shared" si="488"/>
        <v>0</v>
      </c>
      <c r="AS1208" s="387">
        <f t="shared" si="475"/>
        <v>0</v>
      </c>
    </row>
    <row r="1209" spans="2:45" hidden="1" outlineLevel="2">
      <c r="B1209" s="66">
        <v>13</v>
      </c>
      <c r="D1209" s="338">
        <v>0</v>
      </c>
      <c r="E1209" s="165">
        <f t="shared" si="485"/>
        <v>0</v>
      </c>
      <c r="F1209" s="165">
        <f t="shared" si="485"/>
        <v>0</v>
      </c>
      <c r="G1209" s="165">
        <f t="shared" si="485"/>
        <v>0</v>
      </c>
      <c r="H1209" s="165">
        <f t="shared" si="485"/>
        <v>0</v>
      </c>
      <c r="I1209" s="165">
        <f t="shared" si="485"/>
        <v>0</v>
      </c>
      <c r="J1209" s="165">
        <f t="shared" si="485"/>
        <v>0</v>
      </c>
      <c r="K1209" s="165">
        <f t="shared" si="485"/>
        <v>0</v>
      </c>
      <c r="L1209" s="165">
        <f t="shared" si="485"/>
        <v>0</v>
      </c>
      <c r="M1209" s="165">
        <f t="shared" si="485"/>
        <v>0</v>
      </c>
      <c r="N1209" s="165">
        <f t="shared" si="485"/>
        <v>0</v>
      </c>
      <c r="O1209" s="165">
        <f t="shared" si="486"/>
        <v>0</v>
      </c>
      <c r="P1209" s="165">
        <f t="shared" si="486"/>
        <v>0</v>
      </c>
      <c r="Q1209" s="165">
        <f t="shared" si="486"/>
        <v>0</v>
      </c>
      <c r="R1209" s="165">
        <f t="shared" si="486"/>
        <v>0</v>
      </c>
      <c r="S1209" s="165">
        <f t="shared" si="486"/>
        <v>0</v>
      </c>
      <c r="T1209" s="165">
        <f t="shared" si="486"/>
        <v>0</v>
      </c>
      <c r="U1209" s="165">
        <f t="shared" si="486"/>
        <v>0</v>
      </c>
      <c r="V1209" s="165">
        <f t="shared" si="486"/>
        <v>0</v>
      </c>
      <c r="W1209" s="165">
        <f t="shared" si="486"/>
        <v>0</v>
      </c>
      <c r="X1209" s="165">
        <f t="shared" si="486"/>
        <v>0</v>
      </c>
      <c r="Y1209" s="165">
        <f t="shared" si="487"/>
        <v>0</v>
      </c>
      <c r="Z1209" s="165">
        <f t="shared" si="487"/>
        <v>0</v>
      </c>
      <c r="AA1209" s="165">
        <f t="shared" si="487"/>
        <v>0</v>
      </c>
      <c r="AB1209" s="165">
        <f t="shared" si="487"/>
        <v>0</v>
      </c>
      <c r="AC1209" s="165">
        <f t="shared" si="487"/>
        <v>0</v>
      </c>
      <c r="AD1209" s="165">
        <f t="shared" si="487"/>
        <v>0</v>
      </c>
      <c r="AE1209" s="165">
        <f t="shared" si="487"/>
        <v>0</v>
      </c>
      <c r="AF1209" s="165">
        <f t="shared" si="487"/>
        <v>0</v>
      </c>
      <c r="AG1209" s="165">
        <f t="shared" si="487"/>
        <v>0</v>
      </c>
      <c r="AH1209" s="165">
        <f t="shared" si="487"/>
        <v>0</v>
      </c>
      <c r="AI1209" s="165">
        <f t="shared" si="488"/>
        <v>0</v>
      </c>
      <c r="AJ1209" s="165">
        <f t="shared" si="488"/>
        <v>0</v>
      </c>
      <c r="AK1209" s="165">
        <f t="shared" si="488"/>
        <v>0</v>
      </c>
      <c r="AL1209" s="165">
        <f t="shared" si="488"/>
        <v>0</v>
      </c>
      <c r="AM1209" s="165">
        <f t="shared" si="488"/>
        <v>0</v>
      </c>
      <c r="AN1209" s="165">
        <f t="shared" si="488"/>
        <v>0</v>
      </c>
      <c r="AO1209" s="165">
        <f t="shared" si="488"/>
        <v>0</v>
      </c>
      <c r="AP1209" s="165">
        <f t="shared" si="488"/>
        <v>0</v>
      </c>
      <c r="AQ1209" s="165">
        <f t="shared" si="488"/>
        <v>0</v>
      </c>
      <c r="AR1209" s="165">
        <f t="shared" si="488"/>
        <v>0</v>
      </c>
      <c r="AS1209" s="387">
        <f t="shared" si="475"/>
        <v>0</v>
      </c>
    </row>
    <row r="1210" spans="2:45" hidden="1" outlineLevel="2">
      <c r="B1210" s="66">
        <v>14</v>
      </c>
      <c r="D1210" s="338">
        <v>0</v>
      </c>
      <c r="E1210" s="165">
        <f t="shared" si="485"/>
        <v>0</v>
      </c>
      <c r="F1210" s="165">
        <f t="shared" si="485"/>
        <v>0</v>
      </c>
      <c r="G1210" s="165">
        <f t="shared" si="485"/>
        <v>0</v>
      </c>
      <c r="H1210" s="165">
        <f t="shared" si="485"/>
        <v>0</v>
      </c>
      <c r="I1210" s="165">
        <f t="shared" si="485"/>
        <v>0</v>
      </c>
      <c r="J1210" s="165">
        <f t="shared" si="485"/>
        <v>0</v>
      </c>
      <c r="K1210" s="165">
        <f t="shared" si="485"/>
        <v>0</v>
      </c>
      <c r="L1210" s="165">
        <f t="shared" si="485"/>
        <v>0</v>
      </c>
      <c r="M1210" s="165">
        <f t="shared" si="485"/>
        <v>0</v>
      </c>
      <c r="N1210" s="165">
        <f t="shared" si="485"/>
        <v>0</v>
      </c>
      <c r="O1210" s="165">
        <f t="shared" si="486"/>
        <v>0</v>
      </c>
      <c r="P1210" s="165">
        <f t="shared" si="486"/>
        <v>0</v>
      </c>
      <c r="Q1210" s="165">
        <f t="shared" si="486"/>
        <v>0</v>
      </c>
      <c r="R1210" s="165">
        <f t="shared" si="486"/>
        <v>0</v>
      </c>
      <c r="S1210" s="165">
        <f t="shared" si="486"/>
        <v>0</v>
      </c>
      <c r="T1210" s="165">
        <f t="shared" si="486"/>
        <v>0</v>
      </c>
      <c r="U1210" s="165">
        <f t="shared" si="486"/>
        <v>0</v>
      </c>
      <c r="V1210" s="165">
        <f t="shared" si="486"/>
        <v>0</v>
      </c>
      <c r="W1210" s="165">
        <f t="shared" si="486"/>
        <v>0</v>
      </c>
      <c r="X1210" s="165">
        <f t="shared" si="486"/>
        <v>0</v>
      </c>
      <c r="Y1210" s="165">
        <f t="shared" si="487"/>
        <v>0</v>
      </c>
      <c r="Z1210" s="165">
        <f t="shared" si="487"/>
        <v>0</v>
      </c>
      <c r="AA1210" s="165">
        <f t="shared" si="487"/>
        <v>0</v>
      </c>
      <c r="AB1210" s="165">
        <f t="shared" si="487"/>
        <v>0</v>
      </c>
      <c r="AC1210" s="165">
        <f t="shared" si="487"/>
        <v>0</v>
      </c>
      <c r="AD1210" s="165">
        <f t="shared" si="487"/>
        <v>0</v>
      </c>
      <c r="AE1210" s="165">
        <f t="shared" si="487"/>
        <v>0</v>
      </c>
      <c r="AF1210" s="165">
        <f t="shared" si="487"/>
        <v>0</v>
      </c>
      <c r="AG1210" s="165">
        <f t="shared" si="487"/>
        <v>0</v>
      </c>
      <c r="AH1210" s="165">
        <f t="shared" si="487"/>
        <v>0</v>
      </c>
      <c r="AI1210" s="165">
        <f t="shared" si="488"/>
        <v>0</v>
      </c>
      <c r="AJ1210" s="165">
        <f t="shared" si="488"/>
        <v>0</v>
      </c>
      <c r="AK1210" s="165">
        <f t="shared" si="488"/>
        <v>0</v>
      </c>
      <c r="AL1210" s="165">
        <f t="shared" si="488"/>
        <v>0</v>
      </c>
      <c r="AM1210" s="165">
        <f t="shared" si="488"/>
        <v>0</v>
      </c>
      <c r="AN1210" s="165">
        <f t="shared" si="488"/>
        <v>0</v>
      </c>
      <c r="AO1210" s="165">
        <f t="shared" si="488"/>
        <v>0</v>
      </c>
      <c r="AP1210" s="165">
        <f t="shared" si="488"/>
        <v>0</v>
      </c>
      <c r="AQ1210" s="165">
        <f t="shared" si="488"/>
        <v>0</v>
      </c>
      <c r="AR1210" s="165">
        <f t="shared" si="488"/>
        <v>0</v>
      </c>
      <c r="AS1210" s="387">
        <f t="shared" si="475"/>
        <v>0</v>
      </c>
    </row>
    <row r="1211" spans="2:45" hidden="1" outlineLevel="2">
      <c r="B1211" s="66">
        <v>15</v>
      </c>
      <c r="D1211" s="338">
        <v>0</v>
      </c>
      <c r="E1211" s="165">
        <f t="shared" si="485"/>
        <v>0</v>
      </c>
      <c r="F1211" s="165">
        <f t="shared" si="485"/>
        <v>0</v>
      </c>
      <c r="G1211" s="165">
        <f t="shared" si="485"/>
        <v>0</v>
      </c>
      <c r="H1211" s="165">
        <f t="shared" si="485"/>
        <v>0</v>
      </c>
      <c r="I1211" s="165">
        <f t="shared" si="485"/>
        <v>0</v>
      </c>
      <c r="J1211" s="165">
        <f t="shared" si="485"/>
        <v>0</v>
      </c>
      <c r="K1211" s="165">
        <f t="shared" si="485"/>
        <v>0</v>
      </c>
      <c r="L1211" s="165">
        <f t="shared" si="485"/>
        <v>0</v>
      </c>
      <c r="M1211" s="165">
        <f t="shared" si="485"/>
        <v>0</v>
      </c>
      <c r="N1211" s="165">
        <f t="shared" si="485"/>
        <v>0</v>
      </c>
      <c r="O1211" s="165">
        <f t="shared" si="486"/>
        <v>0</v>
      </c>
      <c r="P1211" s="165">
        <f t="shared" si="486"/>
        <v>0</v>
      </c>
      <c r="Q1211" s="165">
        <f t="shared" si="486"/>
        <v>0</v>
      </c>
      <c r="R1211" s="165">
        <f t="shared" si="486"/>
        <v>0</v>
      </c>
      <c r="S1211" s="165">
        <f t="shared" si="486"/>
        <v>0</v>
      </c>
      <c r="T1211" s="165">
        <f t="shared" si="486"/>
        <v>0</v>
      </c>
      <c r="U1211" s="165">
        <f t="shared" si="486"/>
        <v>0</v>
      </c>
      <c r="V1211" s="165">
        <f t="shared" si="486"/>
        <v>0</v>
      </c>
      <c r="W1211" s="165">
        <f t="shared" si="486"/>
        <v>0</v>
      </c>
      <c r="X1211" s="165">
        <f t="shared" si="486"/>
        <v>0</v>
      </c>
      <c r="Y1211" s="165">
        <f t="shared" si="487"/>
        <v>0</v>
      </c>
      <c r="Z1211" s="165">
        <f t="shared" si="487"/>
        <v>0</v>
      </c>
      <c r="AA1211" s="165">
        <f t="shared" si="487"/>
        <v>0</v>
      </c>
      <c r="AB1211" s="165">
        <f t="shared" si="487"/>
        <v>0</v>
      </c>
      <c r="AC1211" s="165">
        <f t="shared" si="487"/>
        <v>0</v>
      </c>
      <c r="AD1211" s="165">
        <f t="shared" si="487"/>
        <v>0</v>
      </c>
      <c r="AE1211" s="165">
        <f t="shared" si="487"/>
        <v>0</v>
      </c>
      <c r="AF1211" s="165">
        <f t="shared" si="487"/>
        <v>0</v>
      </c>
      <c r="AG1211" s="165">
        <f t="shared" si="487"/>
        <v>0</v>
      </c>
      <c r="AH1211" s="165">
        <f t="shared" si="487"/>
        <v>0</v>
      </c>
      <c r="AI1211" s="165">
        <f t="shared" si="488"/>
        <v>0</v>
      </c>
      <c r="AJ1211" s="165">
        <f t="shared" si="488"/>
        <v>0</v>
      </c>
      <c r="AK1211" s="165">
        <f t="shared" si="488"/>
        <v>0</v>
      </c>
      <c r="AL1211" s="165">
        <f t="shared" si="488"/>
        <v>0</v>
      </c>
      <c r="AM1211" s="165">
        <f t="shared" si="488"/>
        <v>0</v>
      </c>
      <c r="AN1211" s="165">
        <f t="shared" si="488"/>
        <v>0</v>
      </c>
      <c r="AO1211" s="165">
        <f t="shared" si="488"/>
        <v>0</v>
      </c>
      <c r="AP1211" s="165">
        <f t="shared" si="488"/>
        <v>0</v>
      </c>
      <c r="AQ1211" s="165">
        <f t="shared" si="488"/>
        <v>0</v>
      </c>
      <c r="AR1211" s="165">
        <f t="shared" si="488"/>
        <v>0</v>
      </c>
      <c r="AS1211" s="387">
        <f t="shared" si="475"/>
        <v>0</v>
      </c>
    </row>
    <row r="1212" spans="2:45" hidden="1" outlineLevel="2">
      <c r="B1212" s="66">
        <v>16</v>
      </c>
      <c r="D1212" s="338">
        <v>0</v>
      </c>
      <c r="E1212" s="165">
        <f t="shared" si="485"/>
        <v>0</v>
      </c>
      <c r="F1212" s="165">
        <f t="shared" si="485"/>
        <v>0</v>
      </c>
      <c r="G1212" s="165">
        <f t="shared" si="485"/>
        <v>0</v>
      </c>
      <c r="H1212" s="165">
        <f t="shared" si="485"/>
        <v>0</v>
      </c>
      <c r="I1212" s="165">
        <f t="shared" si="485"/>
        <v>0</v>
      </c>
      <c r="J1212" s="165">
        <f t="shared" si="485"/>
        <v>0</v>
      </c>
      <c r="K1212" s="165">
        <f t="shared" si="485"/>
        <v>0</v>
      </c>
      <c r="L1212" s="165">
        <f t="shared" si="485"/>
        <v>0</v>
      </c>
      <c r="M1212" s="165">
        <f t="shared" si="485"/>
        <v>0</v>
      </c>
      <c r="N1212" s="165">
        <f t="shared" si="485"/>
        <v>0</v>
      </c>
      <c r="O1212" s="165">
        <f t="shared" si="486"/>
        <v>0</v>
      </c>
      <c r="P1212" s="165">
        <f t="shared" si="486"/>
        <v>0</v>
      </c>
      <c r="Q1212" s="165">
        <f t="shared" si="486"/>
        <v>0</v>
      </c>
      <c r="R1212" s="165">
        <f t="shared" si="486"/>
        <v>0</v>
      </c>
      <c r="S1212" s="165">
        <f t="shared" si="486"/>
        <v>0</v>
      </c>
      <c r="T1212" s="165">
        <f t="shared" si="486"/>
        <v>0</v>
      </c>
      <c r="U1212" s="165">
        <f t="shared" si="486"/>
        <v>0</v>
      </c>
      <c r="V1212" s="165">
        <f t="shared" si="486"/>
        <v>0</v>
      </c>
      <c r="W1212" s="165">
        <f t="shared" si="486"/>
        <v>0</v>
      </c>
      <c r="X1212" s="165">
        <f t="shared" si="486"/>
        <v>0</v>
      </c>
      <c r="Y1212" s="165">
        <f t="shared" si="487"/>
        <v>0</v>
      </c>
      <c r="Z1212" s="165">
        <f t="shared" si="487"/>
        <v>0</v>
      </c>
      <c r="AA1212" s="165">
        <f t="shared" si="487"/>
        <v>0</v>
      </c>
      <c r="AB1212" s="165">
        <f t="shared" si="487"/>
        <v>0</v>
      </c>
      <c r="AC1212" s="165">
        <f t="shared" si="487"/>
        <v>0</v>
      </c>
      <c r="AD1212" s="165">
        <f t="shared" si="487"/>
        <v>0</v>
      </c>
      <c r="AE1212" s="165">
        <f t="shared" si="487"/>
        <v>0</v>
      </c>
      <c r="AF1212" s="165">
        <f t="shared" si="487"/>
        <v>0</v>
      </c>
      <c r="AG1212" s="165">
        <f t="shared" si="487"/>
        <v>0</v>
      </c>
      <c r="AH1212" s="165">
        <f t="shared" si="487"/>
        <v>0</v>
      </c>
      <c r="AI1212" s="165">
        <f t="shared" si="488"/>
        <v>0</v>
      </c>
      <c r="AJ1212" s="165">
        <f t="shared" si="488"/>
        <v>0</v>
      </c>
      <c r="AK1212" s="165">
        <f t="shared" si="488"/>
        <v>0</v>
      </c>
      <c r="AL1212" s="165">
        <f t="shared" si="488"/>
        <v>0</v>
      </c>
      <c r="AM1212" s="165">
        <f t="shared" si="488"/>
        <v>0</v>
      </c>
      <c r="AN1212" s="165">
        <f t="shared" si="488"/>
        <v>0</v>
      </c>
      <c r="AO1212" s="165">
        <f t="shared" si="488"/>
        <v>0</v>
      </c>
      <c r="AP1212" s="165">
        <f t="shared" si="488"/>
        <v>0</v>
      </c>
      <c r="AQ1212" s="165">
        <f t="shared" si="488"/>
        <v>0</v>
      </c>
      <c r="AR1212" s="165">
        <f t="shared" si="488"/>
        <v>0</v>
      </c>
      <c r="AS1212" s="387">
        <f t="shared" si="475"/>
        <v>0</v>
      </c>
    </row>
    <row r="1213" spans="2:45" hidden="1" outlineLevel="2">
      <c r="B1213" s="66">
        <v>17</v>
      </c>
      <c r="D1213" s="338">
        <v>0</v>
      </c>
      <c r="E1213" s="165">
        <f t="shared" si="485"/>
        <v>0</v>
      </c>
      <c r="F1213" s="165">
        <f t="shared" si="485"/>
        <v>0</v>
      </c>
      <c r="G1213" s="165">
        <f t="shared" si="485"/>
        <v>0</v>
      </c>
      <c r="H1213" s="165">
        <f t="shared" si="485"/>
        <v>0</v>
      </c>
      <c r="I1213" s="165">
        <f t="shared" si="485"/>
        <v>0</v>
      </c>
      <c r="J1213" s="165">
        <f t="shared" si="485"/>
        <v>0</v>
      </c>
      <c r="K1213" s="165">
        <f t="shared" si="485"/>
        <v>0</v>
      </c>
      <c r="L1213" s="165">
        <f t="shared" si="485"/>
        <v>0</v>
      </c>
      <c r="M1213" s="165">
        <f t="shared" si="485"/>
        <v>0</v>
      </c>
      <c r="N1213" s="165">
        <f t="shared" si="485"/>
        <v>0</v>
      </c>
      <c r="O1213" s="165">
        <f t="shared" si="486"/>
        <v>0</v>
      </c>
      <c r="P1213" s="165">
        <f t="shared" si="486"/>
        <v>0</v>
      </c>
      <c r="Q1213" s="165">
        <f t="shared" si="486"/>
        <v>0</v>
      </c>
      <c r="R1213" s="165">
        <f t="shared" si="486"/>
        <v>0</v>
      </c>
      <c r="S1213" s="165">
        <f t="shared" si="486"/>
        <v>0</v>
      </c>
      <c r="T1213" s="165">
        <f t="shared" si="486"/>
        <v>0</v>
      </c>
      <c r="U1213" s="165">
        <f t="shared" si="486"/>
        <v>0</v>
      </c>
      <c r="V1213" s="165">
        <f t="shared" si="486"/>
        <v>0</v>
      </c>
      <c r="W1213" s="165">
        <f t="shared" si="486"/>
        <v>0</v>
      </c>
      <c r="X1213" s="165">
        <f t="shared" si="486"/>
        <v>0</v>
      </c>
      <c r="Y1213" s="165">
        <f t="shared" si="487"/>
        <v>0</v>
      </c>
      <c r="Z1213" s="165">
        <f t="shared" si="487"/>
        <v>0</v>
      </c>
      <c r="AA1213" s="165">
        <f t="shared" si="487"/>
        <v>0</v>
      </c>
      <c r="AB1213" s="165">
        <f t="shared" si="487"/>
        <v>0</v>
      </c>
      <c r="AC1213" s="165">
        <f t="shared" si="487"/>
        <v>0</v>
      </c>
      <c r="AD1213" s="165">
        <f t="shared" si="487"/>
        <v>0</v>
      </c>
      <c r="AE1213" s="165">
        <f t="shared" si="487"/>
        <v>0</v>
      </c>
      <c r="AF1213" s="165">
        <f t="shared" si="487"/>
        <v>0</v>
      </c>
      <c r="AG1213" s="165">
        <f t="shared" si="487"/>
        <v>0</v>
      </c>
      <c r="AH1213" s="165">
        <f t="shared" si="487"/>
        <v>0</v>
      </c>
      <c r="AI1213" s="165">
        <f t="shared" si="488"/>
        <v>0</v>
      </c>
      <c r="AJ1213" s="165">
        <f t="shared" si="488"/>
        <v>0</v>
      </c>
      <c r="AK1213" s="165">
        <f t="shared" si="488"/>
        <v>0</v>
      </c>
      <c r="AL1213" s="165">
        <f t="shared" si="488"/>
        <v>0</v>
      </c>
      <c r="AM1213" s="165">
        <f t="shared" si="488"/>
        <v>0</v>
      </c>
      <c r="AN1213" s="165">
        <f t="shared" si="488"/>
        <v>0</v>
      </c>
      <c r="AO1213" s="165">
        <f t="shared" si="488"/>
        <v>0</v>
      </c>
      <c r="AP1213" s="165">
        <f t="shared" si="488"/>
        <v>0</v>
      </c>
      <c r="AQ1213" s="165">
        <f t="shared" si="488"/>
        <v>0</v>
      </c>
      <c r="AR1213" s="165">
        <f t="shared" si="488"/>
        <v>0</v>
      </c>
      <c r="AS1213" s="387">
        <f t="shared" si="475"/>
        <v>0</v>
      </c>
    </row>
    <row r="1214" spans="2:45" hidden="1" outlineLevel="2">
      <c r="B1214" s="66">
        <v>18</v>
      </c>
      <c r="D1214" s="338">
        <v>0</v>
      </c>
      <c r="E1214" s="165">
        <f t="shared" si="485"/>
        <v>0</v>
      </c>
      <c r="F1214" s="165">
        <f t="shared" si="485"/>
        <v>0</v>
      </c>
      <c r="G1214" s="165">
        <f t="shared" si="485"/>
        <v>0</v>
      </c>
      <c r="H1214" s="165">
        <f t="shared" si="485"/>
        <v>0</v>
      </c>
      <c r="I1214" s="165">
        <f t="shared" si="485"/>
        <v>0</v>
      </c>
      <c r="J1214" s="165">
        <f t="shared" si="485"/>
        <v>0</v>
      </c>
      <c r="K1214" s="165">
        <f t="shared" si="485"/>
        <v>0</v>
      </c>
      <c r="L1214" s="165">
        <f t="shared" si="485"/>
        <v>0</v>
      </c>
      <c r="M1214" s="165">
        <f t="shared" si="485"/>
        <v>0</v>
      </c>
      <c r="N1214" s="165">
        <f t="shared" si="485"/>
        <v>0</v>
      </c>
      <c r="O1214" s="165">
        <f t="shared" si="486"/>
        <v>0</v>
      </c>
      <c r="P1214" s="165">
        <f t="shared" si="486"/>
        <v>0</v>
      </c>
      <c r="Q1214" s="165">
        <f t="shared" si="486"/>
        <v>0</v>
      </c>
      <c r="R1214" s="165">
        <f t="shared" si="486"/>
        <v>0</v>
      </c>
      <c r="S1214" s="165">
        <f t="shared" si="486"/>
        <v>0</v>
      </c>
      <c r="T1214" s="165">
        <f t="shared" si="486"/>
        <v>0</v>
      </c>
      <c r="U1214" s="165">
        <f t="shared" si="486"/>
        <v>0</v>
      </c>
      <c r="V1214" s="165">
        <f t="shared" si="486"/>
        <v>0</v>
      </c>
      <c r="W1214" s="165">
        <f t="shared" si="486"/>
        <v>0</v>
      </c>
      <c r="X1214" s="165">
        <f t="shared" si="486"/>
        <v>0</v>
      </c>
      <c r="Y1214" s="165">
        <f t="shared" si="487"/>
        <v>0</v>
      </c>
      <c r="Z1214" s="165">
        <f t="shared" si="487"/>
        <v>0</v>
      </c>
      <c r="AA1214" s="165">
        <f t="shared" si="487"/>
        <v>0</v>
      </c>
      <c r="AB1214" s="165">
        <f t="shared" si="487"/>
        <v>0</v>
      </c>
      <c r="AC1214" s="165">
        <f t="shared" si="487"/>
        <v>0</v>
      </c>
      <c r="AD1214" s="165">
        <f t="shared" si="487"/>
        <v>0</v>
      </c>
      <c r="AE1214" s="165">
        <f t="shared" si="487"/>
        <v>0</v>
      </c>
      <c r="AF1214" s="165">
        <f t="shared" si="487"/>
        <v>0</v>
      </c>
      <c r="AG1214" s="165">
        <f t="shared" si="487"/>
        <v>0</v>
      </c>
      <c r="AH1214" s="165">
        <f t="shared" si="487"/>
        <v>0</v>
      </c>
      <c r="AI1214" s="165">
        <f t="shared" si="488"/>
        <v>0</v>
      </c>
      <c r="AJ1214" s="165">
        <f t="shared" si="488"/>
        <v>0</v>
      </c>
      <c r="AK1214" s="165">
        <f t="shared" si="488"/>
        <v>0</v>
      </c>
      <c r="AL1214" s="165">
        <f t="shared" si="488"/>
        <v>0</v>
      </c>
      <c r="AM1214" s="165">
        <f t="shared" si="488"/>
        <v>0</v>
      </c>
      <c r="AN1214" s="165">
        <f t="shared" si="488"/>
        <v>0</v>
      </c>
      <c r="AO1214" s="165">
        <f t="shared" si="488"/>
        <v>0</v>
      </c>
      <c r="AP1214" s="165">
        <f t="shared" si="488"/>
        <v>0</v>
      </c>
      <c r="AQ1214" s="165">
        <f t="shared" si="488"/>
        <v>0</v>
      </c>
      <c r="AR1214" s="165">
        <f t="shared" si="488"/>
        <v>0</v>
      </c>
      <c r="AS1214" s="387">
        <f t="shared" si="475"/>
        <v>0</v>
      </c>
    </row>
    <row r="1215" spans="2:45" hidden="1" outlineLevel="2">
      <c r="B1215" s="66">
        <v>19</v>
      </c>
      <c r="D1215" s="338">
        <v>0</v>
      </c>
      <c r="E1215" s="165">
        <f t="shared" si="485"/>
        <v>0</v>
      </c>
      <c r="F1215" s="165">
        <f t="shared" si="485"/>
        <v>0</v>
      </c>
      <c r="G1215" s="165">
        <f t="shared" si="485"/>
        <v>0</v>
      </c>
      <c r="H1215" s="165">
        <f t="shared" si="485"/>
        <v>0</v>
      </c>
      <c r="I1215" s="165">
        <f t="shared" si="485"/>
        <v>0</v>
      </c>
      <c r="J1215" s="165">
        <f t="shared" si="485"/>
        <v>0</v>
      </c>
      <c r="K1215" s="165">
        <f t="shared" si="485"/>
        <v>0</v>
      </c>
      <c r="L1215" s="165">
        <f t="shared" si="485"/>
        <v>0</v>
      </c>
      <c r="M1215" s="165">
        <f t="shared" si="485"/>
        <v>0</v>
      </c>
      <c r="N1215" s="165">
        <f t="shared" si="485"/>
        <v>0</v>
      </c>
      <c r="O1215" s="165">
        <f t="shared" si="486"/>
        <v>0</v>
      </c>
      <c r="P1215" s="165">
        <f t="shared" si="486"/>
        <v>0</v>
      </c>
      <c r="Q1215" s="165">
        <f t="shared" si="486"/>
        <v>0</v>
      </c>
      <c r="R1215" s="165">
        <f t="shared" si="486"/>
        <v>0</v>
      </c>
      <c r="S1215" s="165">
        <f t="shared" si="486"/>
        <v>0</v>
      </c>
      <c r="T1215" s="165">
        <f t="shared" si="486"/>
        <v>0</v>
      </c>
      <c r="U1215" s="165">
        <f t="shared" si="486"/>
        <v>0</v>
      </c>
      <c r="V1215" s="165">
        <f t="shared" si="486"/>
        <v>0</v>
      </c>
      <c r="W1215" s="165">
        <f t="shared" si="486"/>
        <v>0</v>
      </c>
      <c r="X1215" s="165">
        <f t="shared" si="486"/>
        <v>0</v>
      </c>
      <c r="Y1215" s="165">
        <f t="shared" si="487"/>
        <v>0</v>
      </c>
      <c r="Z1215" s="165">
        <f t="shared" si="487"/>
        <v>0</v>
      </c>
      <c r="AA1215" s="165">
        <f t="shared" si="487"/>
        <v>0</v>
      </c>
      <c r="AB1215" s="165">
        <f t="shared" si="487"/>
        <v>0</v>
      </c>
      <c r="AC1215" s="165">
        <f t="shared" si="487"/>
        <v>0</v>
      </c>
      <c r="AD1215" s="165">
        <f t="shared" si="487"/>
        <v>0</v>
      </c>
      <c r="AE1215" s="165">
        <f t="shared" si="487"/>
        <v>0</v>
      </c>
      <c r="AF1215" s="165">
        <f t="shared" si="487"/>
        <v>0</v>
      </c>
      <c r="AG1215" s="165">
        <f t="shared" si="487"/>
        <v>0</v>
      </c>
      <c r="AH1215" s="165">
        <f t="shared" si="487"/>
        <v>0</v>
      </c>
      <c r="AI1215" s="165">
        <f t="shared" si="488"/>
        <v>0</v>
      </c>
      <c r="AJ1215" s="165">
        <f t="shared" si="488"/>
        <v>0</v>
      </c>
      <c r="AK1215" s="165">
        <f t="shared" si="488"/>
        <v>0</v>
      </c>
      <c r="AL1215" s="165">
        <f t="shared" si="488"/>
        <v>0</v>
      </c>
      <c r="AM1215" s="165">
        <f t="shared" si="488"/>
        <v>0</v>
      </c>
      <c r="AN1215" s="165">
        <f t="shared" si="488"/>
        <v>0</v>
      </c>
      <c r="AO1215" s="165">
        <f t="shared" si="488"/>
        <v>0</v>
      </c>
      <c r="AP1215" s="165">
        <f t="shared" si="488"/>
        <v>0</v>
      </c>
      <c r="AQ1215" s="165">
        <f t="shared" si="488"/>
        <v>0</v>
      </c>
      <c r="AR1215" s="165">
        <f t="shared" si="488"/>
        <v>0</v>
      </c>
      <c r="AS1215" s="387">
        <f t="shared" si="475"/>
        <v>0</v>
      </c>
    </row>
    <row r="1216" spans="2:45" hidden="1" outlineLevel="2">
      <c r="B1216" s="66">
        <v>20</v>
      </c>
      <c r="D1216" s="338">
        <v>0</v>
      </c>
      <c r="E1216" s="165">
        <f t="shared" si="485"/>
        <v>0</v>
      </c>
      <c r="F1216" s="165">
        <f t="shared" si="485"/>
        <v>0</v>
      </c>
      <c r="G1216" s="165">
        <f t="shared" si="485"/>
        <v>0</v>
      </c>
      <c r="H1216" s="165">
        <f t="shared" si="485"/>
        <v>0</v>
      </c>
      <c r="I1216" s="165">
        <f t="shared" si="485"/>
        <v>0</v>
      </c>
      <c r="J1216" s="165">
        <f t="shared" si="485"/>
        <v>0</v>
      </c>
      <c r="K1216" s="165">
        <f t="shared" si="485"/>
        <v>0</v>
      </c>
      <c r="L1216" s="165">
        <f t="shared" si="485"/>
        <v>0</v>
      </c>
      <c r="M1216" s="165">
        <f t="shared" si="485"/>
        <v>0</v>
      </c>
      <c r="N1216" s="165">
        <f t="shared" si="485"/>
        <v>0</v>
      </c>
      <c r="O1216" s="165">
        <f t="shared" si="486"/>
        <v>0</v>
      </c>
      <c r="P1216" s="165">
        <f t="shared" si="486"/>
        <v>0</v>
      </c>
      <c r="Q1216" s="165">
        <f t="shared" si="486"/>
        <v>0</v>
      </c>
      <c r="R1216" s="165">
        <f t="shared" si="486"/>
        <v>0</v>
      </c>
      <c r="S1216" s="165">
        <f t="shared" si="486"/>
        <v>0</v>
      </c>
      <c r="T1216" s="165">
        <f t="shared" si="486"/>
        <v>0</v>
      </c>
      <c r="U1216" s="165">
        <f t="shared" si="486"/>
        <v>0</v>
      </c>
      <c r="V1216" s="165">
        <f t="shared" si="486"/>
        <v>0</v>
      </c>
      <c r="W1216" s="165">
        <f t="shared" si="486"/>
        <v>0</v>
      </c>
      <c r="X1216" s="165">
        <f t="shared" si="486"/>
        <v>0</v>
      </c>
      <c r="Y1216" s="165">
        <f t="shared" si="487"/>
        <v>0</v>
      </c>
      <c r="Z1216" s="165">
        <f t="shared" si="487"/>
        <v>0</v>
      </c>
      <c r="AA1216" s="165">
        <f t="shared" si="487"/>
        <v>0</v>
      </c>
      <c r="AB1216" s="165">
        <f t="shared" si="487"/>
        <v>0</v>
      </c>
      <c r="AC1216" s="165">
        <f t="shared" si="487"/>
        <v>0</v>
      </c>
      <c r="AD1216" s="165">
        <f t="shared" si="487"/>
        <v>0</v>
      </c>
      <c r="AE1216" s="165">
        <f t="shared" si="487"/>
        <v>0</v>
      </c>
      <c r="AF1216" s="165">
        <f t="shared" si="487"/>
        <v>0</v>
      </c>
      <c r="AG1216" s="165">
        <f t="shared" si="487"/>
        <v>0</v>
      </c>
      <c r="AH1216" s="165">
        <f t="shared" si="487"/>
        <v>0</v>
      </c>
      <c r="AI1216" s="165">
        <f t="shared" si="488"/>
        <v>0</v>
      </c>
      <c r="AJ1216" s="165">
        <f t="shared" si="488"/>
        <v>0</v>
      </c>
      <c r="AK1216" s="165">
        <f t="shared" si="488"/>
        <v>0</v>
      </c>
      <c r="AL1216" s="165">
        <f t="shared" si="488"/>
        <v>0</v>
      </c>
      <c r="AM1216" s="165">
        <f t="shared" si="488"/>
        <v>0</v>
      </c>
      <c r="AN1216" s="165">
        <f t="shared" si="488"/>
        <v>0</v>
      </c>
      <c r="AO1216" s="165">
        <f t="shared" si="488"/>
        <v>0</v>
      </c>
      <c r="AP1216" s="165">
        <f t="shared" si="488"/>
        <v>0</v>
      </c>
      <c r="AQ1216" s="165">
        <f t="shared" si="488"/>
        <v>0</v>
      </c>
      <c r="AR1216" s="165">
        <f t="shared" si="488"/>
        <v>0</v>
      </c>
      <c r="AS1216" s="387">
        <f t="shared" si="475"/>
        <v>0</v>
      </c>
    </row>
    <row r="1217" spans="2:45" hidden="1" outlineLevel="2">
      <c r="B1217" s="66">
        <v>21</v>
      </c>
      <c r="D1217" s="338">
        <v>0</v>
      </c>
      <c r="E1217" s="165">
        <f t="shared" ref="E1217:N1226" si="489">IF(AND(E$2=$B1217,$B1217=$C$3),$D1217,IF(AND(E$2&gt;$B1217,E$2&lt;=$D$1196+$B1217),SLN($D1217,0,IF($C$3-$B1217&gt;=$D$1196,$D$1196,$C$3-$B1217)),0))</f>
        <v>0</v>
      </c>
      <c r="F1217" s="165">
        <f t="shared" si="489"/>
        <v>0</v>
      </c>
      <c r="G1217" s="165">
        <f t="shared" si="489"/>
        <v>0</v>
      </c>
      <c r="H1217" s="165">
        <f t="shared" si="489"/>
        <v>0</v>
      </c>
      <c r="I1217" s="165">
        <f t="shared" si="489"/>
        <v>0</v>
      </c>
      <c r="J1217" s="165">
        <f t="shared" si="489"/>
        <v>0</v>
      </c>
      <c r="K1217" s="165">
        <f t="shared" si="489"/>
        <v>0</v>
      </c>
      <c r="L1217" s="165">
        <f t="shared" si="489"/>
        <v>0</v>
      </c>
      <c r="M1217" s="165">
        <f t="shared" si="489"/>
        <v>0</v>
      </c>
      <c r="N1217" s="165">
        <f t="shared" si="489"/>
        <v>0</v>
      </c>
      <c r="O1217" s="165">
        <f t="shared" ref="O1217:X1226" si="490">IF(AND(O$2=$B1217,$B1217=$C$3),$D1217,IF(AND(O$2&gt;$B1217,O$2&lt;=$D$1196+$B1217),SLN($D1217,0,IF($C$3-$B1217&gt;=$D$1196,$D$1196,$C$3-$B1217)),0))</f>
        <v>0</v>
      </c>
      <c r="P1217" s="165">
        <f t="shared" si="490"/>
        <v>0</v>
      </c>
      <c r="Q1217" s="165">
        <f t="shared" si="490"/>
        <v>0</v>
      </c>
      <c r="R1217" s="165">
        <f t="shared" si="490"/>
        <v>0</v>
      </c>
      <c r="S1217" s="165">
        <f t="shared" si="490"/>
        <v>0</v>
      </c>
      <c r="T1217" s="165">
        <f t="shared" si="490"/>
        <v>0</v>
      </c>
      <c r="U1217" s="165">
        <f t="shared" si="490"/>
        <v>0</v>
      </c>
      <c r="V1217" s="165">
        <f t="shared" si="490"/>
        <v>0</v>
      </c>
      <c r="W1217" s="165">
        <f t="shared" si="490"/>
        <v>0</v>
      </c>
      <c r="X1217" s="165">
        <f t="shared" si="490"/>
        <v>0</v>
      </c>
      <c r="Y1217" s="165">
        <f t="shared" ref="Y1217:AH1226" si="491">IF(AND(Y$2=$B1217,$B1217=$C$3),$D1217,IF(AND(Y$2&gt;$B1217,Y$2&lt;=$D$1196+$B1217),SLN($D1217,0,IF($C$3-$B1217&gt;=$D$1196,$D$1196,$C$3-$B1217)),0))</f>
        <v>0</v>
      </c>
      <c r="Z1217" s="165">
        <f t="shared" si="491"/>
        <v>0</v>
      </c>
      <c r="AA1217" s="165">
        <f t="shared" si="491"/>
        <v>0</v>
      </c>
      <c r="AB1217" s="165">
        <f t="shared" si="491"/>
        <v>0</v>
      </c>
      <c r="AC1217" s="165">
        <f t="shared" si="491"/>
        <v>0</v>
      </c>
      <c r="AD1217" s="165">
        <f t="shared" si="491"/>
        <v>0</v>
      </c>
      <c r="AE1217" s="165">
        <f t="shared" si="491"/>
        <v>0</v>
      </c>
      <c r="AF1217" s="165">
        <f t="shared" si="491"/>
        <v>0</v>
      </c>
      <c r="AG1217" s="165">
        <f t="shared" si="491"/>
        <v>0</v>
      </c>
      <c r="AH1217" s="165">
        <f t="shared" si="491"/>
        <v>0</v>
      </c>
      <c r="AI1217" s="165">
        <f t="shared" ref="AI1217:AR1226" si="492">IF(AND(AI$2=$B1217,$B1217=$C$3),$D1217,IF(AND(AI$2&gt;$B1217,AI$2&lt;=$D$1196+$B1217),SLN($D1217,0,IF($C$3-$B1217&gt;=$D$1196,$D$1196,$C$3-$B1217)),0))</f>
        <v>0</v>
      </c>
      <c r="AJ1217" s="165">
        <f t="shared" si="492"/>
        <v>0</v>
      </c>
      <c r="AK1217" s="165">
        <f t="shared" si="492"/>
        <v>0</v>
      </c>
      <c r="AL1217" s="165">
        <f t="shared" si="492"/>
        <v>0</v>
      </c>
      <c r="AM1217" s="165">
        <f t="shared" si="492"/>
        <v>0</v>
      </c>
      <c r="AN1217" s="165">
        <f t="shared" si="492"/>
        <v>0</v>
      </c>
      <c r="AO1217" s="165">
        <f t="shared" si="492"/>
        <v>0</v>
      </c>
      <c r="AP1217" s="165">
        <f t="shared" si="492"/>
        <v>0</v>
      </c>
      <c r="AQ1217" s="165">
        <f t="shared" si="492"/>
        <v>0</v>
      </c>
      <c r="AR1217" s="165">
        <f t="shared" si="492"/>
        <v>0</v>
      </c>
      <c r="AS1217" s="387">
        <f t="shared" si="475"/>
        <v>0</v>
      </c>
    </row>
    <row r="1218" spans="2:45" hidden="1" outlineLevel="2">
      <c r="B1218" s="66">
        <v>22</v>
      </c>
      <c r="D1218" s="338">
        <v>0</v>
      </c>
      <c r="E1218" s="165">
        <f t="shared" si="489"/>
        <v>0</v>
      </c>
      <c r="F1218" s="165">
        <f t="shared" si="489"/>
        <v>0</v>
      </c>
      <c r="G1218" s="165">
        <f t="shared" si="489"/>
        <v>0</v>
      </c>
      <c r="H1218" s="165">
        <f t="shared" si="489"/>
        <v>0</v>
      </c>
      <c r="I1218" s="165">
        <f t="shared" si="489"/>
        <v>0</v>
      </c>
      <c r="J1218" s="165">
        <f t="shared" si="489"/>
        <v>0</v>
      </c>
      <c r="K1218" s="165">
        <f t="shared" si="489"/>
        <v>0</v>
      </c>
      <c r="L1218" s="165">
        <f t="shared" si="489"/>
        <v>0</v>
      </c>
      <c r="M1218" s="165">
        <f t="shared" si="489"/>
        <v>0</v>
      </c>
      <c r="N1218" s="165">
        <f t="shared" si="489"/>
        <v>0</v>
      </c>
      <c r="O1218" s="165">
        <f t="shared" si="490"/>
        <v>0</v>
      </c>
      <c r="P1218" s="165">
        <f t="shared" si="490"/>
        <v>0</v>
      </c>
      <c r="Q1218" s="165">
        <f t="shared" si="490"/>
        <v>0</v>
      </c>
      <c r="R1218" s="165">
        <f t="shared" si="490"/>
        <v>0</v>
      </c>
      <c r="S1218" s="165">
        <f t="shared" si="490"/>
        <v>0</v>
      </c>
      <c r="T1218" s="165">
        <f t="shared" si="490"/>
        <v>0</v>
      </c>
      <c r="U1218" s="165">
        <f t="shared" si="490"/>
        <v>0</v>
      </c>
      <c r="V1218" s="165">
        <f t="shared" si="490"/>
        <v>0</v>
      </c>
      <c r="W1218" s="165">
        <f t="shared" si="490"/>
        <v>0</v>
      </c>
      <c r="X1218" s="165">
        <f t="shared" si="490"/>
        <v>0</v>
      </c>
      <c r="Y1218" s="165">
        <f t="shared" si="491"/>
        <v>0</v>
      </c>
      <c r="Z1218" s="165">
        <f t="shared" si="491"/>
        <v>0</v>
      </c>
      <c r="AA1218" s="165">
        <f t="shared" si="491"/>
        <v>0</v>
      </c>
      <c r="AB1218" s="165">
        <f t="shared" si="491"/>
        <v>0</v>
      </c>
      <c r="AC1218" s="165">
        <f t="shared" si="491"/>
        <v>0</v>
      </c>
      <c r="AD1218" s="165">
        <f t="shared" si="491"/>
        <v>0</v>
      </c>
      <c r="AE1218" s="165">
        <f t="shared" si="491"/>
        <v>0</v>
      </c>
      <c r="AF1218" s="165">
        <f t="shared" si="491"/>
        <v>0</v>
      </c>
      <c r="AG1218" s="165">
        <f t="shared" si="491"/>
        <v>0</v>
      </c>
      <c r="AH1218" s="165">
        <f t="shared" si="491"/>
        <v>0</v>
      </c>
      <c r="AI1218" s="165">
        <f t="shared" si="492"/>
        <v>0</v>
      </c>
      <c r="AJ1218" s="165">
        <f t="shared" si="492"/>
        <v>0</v>
      </c>
      <c r="AK1218" s="165">
        <f t="shared" si="492"/>
        <v>0</v>
      </c>
      <c r="AL1218" s="165">
        <f t="shared" si="492"/>
        <v>0</v>
      </c>
      <c r="AM1218" s="165">
        <f t="shared" si="492"/>
        <v>0</v>
      </c>
      <c r="AN1218" s="165">
        <f t="shared" si="492"/>
        <v>0</v>
      </c>
      <c r="AO1218" s="165">
        <f t="shared" si="492"/>
        <v>0</v>
      </c>
      <c r="AP1218" s="165">
        <f t="shared" si="492"/>
        <v>0</v>
      </c>
      <c r="AQ1218" s="165">
        <f t="shared" si="492"/>
        <v>0</v>
      </c>
      <c r="AR1218" s="165">
        <f t="shared" si="492"/>
        <v>0</v>
      </c>
      <c r="AS1218" s="387">
        <f t="shared" si="475"/>
        <v>0</v>
      </c>
    </row>
    <row r="1219" spans="2:45" hidden="1" outlineLevel="2">
      <c r="B1219" s="66">
        <v>23</v>
      </c>
      <c r="D1219" s="338">
        <v>0</v>
      </c>
      <c r="E1219" s="165">
        <f t="shared" si="489"/>
        <v>0</v>
      </c>
      <c r="F1219" s="165">
        <f t="shared" si="489"/>
        <v>0</v>
      </c>
      <c r="G1219" s="165">
        <f t="shared" si="489"/>
        <v>0</v>
      </c>
      <c r="H1219" s="165">
        <f t="shared" si="489"/>
        <v>0</v>
      </c>
      <c r="I1219" s="165">
        <f t="shared" si="489"/>
        <v>0</v>
      </c>
      <c r="J1219" s="165">
        <f t="shared" si="489"/>
        <v>0</v>
      </c>
      <c r="K1219" s="165">
        <f t="shared" si="489"/>
        <v>0</v>
      </c>
      <c r="L1219" s="165">
        <f t="shared" si="489"/>
        <v>0</v>
      </c>
      <c r="M1219" s="165">
        <f t="shared" si="489"/>
        <v>0</v>
      </c>
      <c r="N1219" s="165">
        <f t="shared" si="489"/>
        <v>0</v>
      </c>
      <c r="O1219" s="165">
        <f t="shared" si="490"/>
        <v>0</v>
      </c>
      <c r="P1219" s="165">
        <f t="shared" si="490"/>
        <v>0</v>
      </c>
      <c r="Q1219" s="165">
        <f t="shared" si="490"/>
        <v>0</v>
      </c>
      <c r="R1219" s="165">
        <f t="shared" si="490"/>
        <v>0</v>
      </c>
      <c r="S1219" s="165">
        <f t="shared" si="490"/>
        <v>0</v>
      </c>
      <c r="T1219" s="165">
        <f t="shared" si="490"/>
        <v>0</v>
      </c>
      <c r="U1219" s="165">
        <f t="shared" si="490"/>
        <v>0</v>
      </c>
      <c r="V1219" s="165">
        <f t="shared" si="490"/>
        <v>0</v>
      </c>
      <c r="W1219" s="165">
        <f t="shared" si="490"/>
        <v>0</v>
      </c>
      <c r="X1219" s="165">
        <f t="shared" si="490"/>
        <v>0</v>
      </c>
      <c r="Y1219" s="165">
        <f t="shared" si="491"/>
        <v>0</v>
      </c>
      <c r="Z1219" s="165">
        <f t="shared" si="491"/>
        <v>0</v>
      </c>
      <c r="AA1219" s="165">
        <f t="shared" si="491"/>
        <v>0</v>
      </c>
      <c r="AB1219" s="165">
        <f t="shared" si="491"/>
        <v>0</v>
      </c>
      <c r="AC1219" s="165">
        <f t="shared" si="491"/>
        <v>0</v>
      </c>
      <c r="AD1219" s="165">
        <f t="shared" si="491"/>
        <v>0</v>
      </c>
      <c r="AE1219" s="165">
        <f t="shared" si="491"/>
        <v>0</v>
      </c>
      <c r="AF1219" s="165">
        <f t="shared" si="491"/>
        <v>0</v>
      </c>
      <c r="AG1219" s="165">
        <f t="shared" si="491"/>
        <v>0</v>
      </c>
      <c r="AH1219" s="165">
        <f t="shared" si="491"/>
        <v>0</v>
      </c>
      <c r="AI1219" s="165">
        <f t="shared" si="492"/>
        <v>0</v>
      </c>
      <c r="AJ1219" s="165">
        <f t="shared" si="492"/>
        <v>0</v>
      </c>
      <c r="AK1219" s="165">
        <f t="shared" si="492"/>
        <v>0</v>
      </c>
      <c r="AL1219" s="165">
        <f t="shared" si="492"/>
        <v>0</v>
      </c>
      <c r="AM1219" s="165">
        <f t="shared" si="492"/>
        <v>0</v>
      </c>
      <c r="AN1219" s="165">
        <f t="shared" si="492"/>
        <v>0</v>
      </c>
      <c r="AO1219" s="165">
        <f t="shared" si="492"/>
        <v>0</v>
      </c>
      <c r="AP1219" s="165">
        <f t="shared" si="492"/>
        <v>0</v>
      </c>
      <c r="AQ1219" s="165">
        <f t="shared" si="492"/>
        <v>0</v>
      </c>
      <c r="AR1219" s="165">
        <f t="shared" si="492"/>
        <v>0</v>
      </c>
      <c r="AS1219" s="387">
        <f t="shared" si="475"/>
        <v>0</v>
      </c>
    </row>
    <row r="1220" spans="2:45" hidden="1" outlineLevel="2">
      <c r="B1220" s="66">
        <v>24</v>
      </c>
      <c r="D1220" s="338">
        <v>0</v>
      </c>
      <c r="E1220" s="165">
        <f t="shared" si="489"/>
        <v>0</v>
      </c>
      <c r="F1220" s="165">
        <f t="shared" si="489"/>
        <v>0</v>
      </c>
      <c r="G1220" s="165">
        <f t="shared" si="489"/>
        <v>0</v>
      </c>
      <c r="H1220" s="165">
        <f t="shared" si="489"/>
        <v>0</v>
      </c>
      <c r="I1220" s="165">
        <f t="shared" si="489"/>
        <v>0</v>
      </c>
      <c r="J1220" s="165">
        <f t="shared" si="489"/>
        <v>0</v>
      </c>
      <c r="K1220" s="165">
        <f t="shared" si="489"/>
        <v>0</v>
      </c>
      <c r="L1220" s="165">
        <f t="shared" si="489"/>
        <v>0</v>
      </c>
      <c r="M1220" s="165">
        <f t="shared" si="489"/>
        <v>0</v>
      </c>
      <c r="N1220" s="165">
        <f t="shared" si="489"/>
        <v>0</v>
      </c>
      <c r="O1220" s="165">
        <f t="shared" si="490"/>
        <v>0</v>
      </c>
      <c r="P1220" s="165">
        <f t="shared" si="490"/>
        <v>0</v>
      </c>
      <c r="Q1220" s="165">
        <f t="shared" si="490"/>
        <v>0</v>
      </c>
      <c r="R1220" s="165">
        <f t="shared" si="490"/>
        <v>0</v>
      </c>
      <c r="S1220" s="165">
        <f t="shared" si="490"/>
        <v>0</v>
      </c>
      <c r="T1220" s="165">
        <f t="shared" si="490"/>
        <v>0</v>
      </c>
      <c r="U1220" s="165">
        <f t="shared" si="490"/>
        <v>0</v>
      </c>
      <c r="V1220" s="165">
        <f t="shared" si="490"/>
        <v>0</v>
      </c>
      <c r="W1220" s="165">
        <f t="shared" si="490"/>
        <v>0</v>
      </c>
      <c r="X1220" s="165">
        <f t="shared" si="490"/>
        <v>0</v>
      </c>
      <c r="Y1220" s="165">
        <f t="shared" si="491"/>
        <v>0</v>
      </c>
      <c r="Z1220" s="165">
        <f t="shared" si="491"/>
        <v>0</v>
      </c>
      <c r="AA1220" s="165">
        <f t="shared" si="491"/>
        <v>0</v>
      </c>
      <c r="AB1220" s="165">
        <f t="shared" si="491"/>
        <v>0</v>
      </c>
      <c r="AC1220" s="165">
        <f t="shared" si="491"/>
        <v>0</v>
      </c>
      <c r="AD1220" s="165">
        <f t="shared" si="491"/>
        <v>0</v>
      </c>
      <c r="AE1220" s="165">
        <f t="shared" si="491"/>
        <v>0</v>
      </c>
      <c r="AF1220" s="165">
        <f t="shared" si="491"/>
        <v>0</v>
      </c>
      <c r="AG1220" s="165">
        <f t="shared" si="491"/>
        <v>0</v>
      </c>
      <c r="AH1220" s="165">
        <f t="shared" si="491"/>
        <v>0</v>
      </c>
      <c r="AI1220" s="165">
        <f t="shared" si="492"/>
        <v>0</v>
      </c>
      <c r="AJ1220" s="165">
        <f t="shared" si="492"/>
        <v>0</v>
      </c>
      <c r="AK1220" s="165">
        <f t="shared" si="492"/>
        <v>0</v>
      </c>
      <c r="AL1220" s="165">
        <f t="shared" si="492"/>
        <v>0</v>
      </c>
      <c r="AM1220" s="165">
        <f t="shared" si="492"/>
        <v>0</v>
      </c>
      <c r="AN1220" s="165">
        <f t="shared" si="492"/>
        <v>0</v>
      </c>
      <c r="AO1220" s="165">
        <f t="shared" si="492"/>
        <v>0</v>
      </c>
      <c r="AP1220" s="165">
        <f t="shared" si="492"/>
        <v>0</v>
      </c>
      <c r="AQ1220" s="165">
        <f t="shared" si="492"/>
        <v>0</v>
      </c>
      <c r="AR1220" s="165">
        <f t="shared" si="492"/>
        <v>0</v>
      </c>
      <c r="AS1220" s="387">
        <f t="shared" si="475"/>
        <v>0</v>
      </c>
    </row>
    <row r="1221" spans="2:45" hidden="1" outlineLevel="2">
      <c r="B1221" s="66">
        <v>25</v>
      </c>
      <c r="D1221" s="338">
        <v>0</v>
      </c>
      <c r="E1221" s="165">
        <f t="shared" si="489"/>
        <v>0</v>
      </c>
      <c r="F1221" s="165">
        <f t="shared" si="489"/>
        <v>0</v>
      </c>
      <c r="G1221" s="165">
        <f t="shared" si="489"/>
        <v>0</v>
      </c>
      <c r="H1221" s="165">
        <f t="shared" si="489"/>
        <v>0</v>
      </c>
      <c r="I1221" s="165">
        <f t="shared" si="489"/>
        <v>0</v>
      </c>
      <c r="J1221" s="165">
        <f t="shared" si="489"/>
        <v>0</v>
      </c>
      <c r="K1221" s="165">
        <f t="shared" si="489"/>
        <v>0</v>
      </c>
      <c r="L1221" s="165">
        <f t="shared" si="489"/>
        <v>0</v>
      </c>
      <c r="M1221" s="165">
        <f t="shared" si="489"/>
        <v>0</v>
      </c>
      <c r="N1221" s="165">
        <f t="shared" si="489"/>
        <v>0</v>
      </c>
      <c r="O1221" s="165">
        <f t="shared" si="490"/>
        <v>0</v>
      </c>
      <c r="P1221" s="165">
        <f t="shared" si="490"/>
        <v>0</v>
      </c>
      <c r="Q1221" s="165">
        <f t="shared" si="490"/>
        <v>0</v>
      </c>
      <c r="R1221" s="165">
        <f t="shared" si="490"/>
        <v>0</v>
      </c>
      <c r="S1221" s="165">
        <f t="shared" si="490"/>
        <v>0</v>
      </c>
      <c r="T1221" s="165">
        <f t="shared" si="490"/>
        <v>0</v>
      </c>
      <c r="U1221" s="165">
        <f t="shared" si="490"/>
        <v>0</v>
      </c>
      <c r="V1221" s="165">
        <f t="shared" si="490"/>
        <v>0</v>
      </c>
      <c r="W1221" s="165">
        <f t="shared" si="490"/>
        <v>0</v>
      </c>
      <c r="X1221" s="165">
        <f t="shared" si="490"/>
        <v>0</v>
      </c>
      <c r="Y1221" s="165">
        <f t="shared" si="491"/>
        <v>0</v>
      </c>
      <c r="Z1221" s="165">
        <f t="shared" si="491"/>
        <v>0</v>
      </c>
      <c r="AA1221" s="165">
        <f t="shared" si="491"/>
        <v>0</v>
      </c>
      <c r="AB1221" s="165">
        <f t="shared" si="491"/>
        <v>0</v>
      </c>
      <c r="AC1221" s="165">
        <f t="shared" si="491"/>
        <v>0</v>
      </c>
      <c r="AD1221" s="165">
        <f t="shared" si="491"/>
        <v>0</v>
      </c>
      <c r="AE1221" s="165">
        <f t="shared" si="491"/>
        <v>0</v>
      </c>
      <c r="AF1221" s="165">
        <f t="shared" si="491"/>
        <v>0</v>
      </c>
      <c r="AG1221" s="165">
        <f t="shared" si="491"/>
        <v>0</v>
      </c>
      <c r="AH1221" s="165">
        <f t="shared" si="491"/>
        <v>0</v>
      </c>
      <c r="AI1221" s="165">
        <f t="shared" si="492"/>
        <v>0</v>
      </c>
      <c r="AJ1221" s="165">
        <f t="shared" si="492"/>
        <v>0</v>
      </c>
      <c r="AK1221" s="165">
        <f t="shared" si="492"/>
        <v>0</v>
      </c>
      <c r="AL1221" s="165">
        <f t="shared" si="492"/>
        <v>0</v>
      </c>
      <c r="AM1221" s="165">
        <f t="shared" si="492"/>
        <v>0</v>
      </c>
      <c r="AN1221" s="165">
        <f t="shared" si="492"/>
        <v>0</v>
      </c>
      <c r="AO1221" s="165">
        <f t="shared" si="492"/>
        <v>0</v>
      </c>
      <c r="AP1221" s="165">
        <f t="shared" si="492"/>
        <v>0</v>
      </c>
      <c r="AQ1221" s="165">
        <f t="shared" si="492"/>
        <v>0</v>
      </c>
      <c r="AR1221" s="165">
        <f t="shared" si="492"/>
        <v>0</v>
      </c>
      <c r="AS1221" s="387">
        <f t="shared" si="475"/>
        <v>0</v>
      </c>
    </row>
    <row r="1222" spans="2:45" hidden="1" outlineLevel="2">
      <c r="B1222" s="66">
        <v>26</v>
      </c>
      <c r="D1222" s="338">
        <v>0</v>
      </c>
      <c r="E1222" s="165">
        <f t="shared" si="489"/>
        <v>0</v>
      </c>
      <c r="F1222" s="165">
        <f t="shared" si="489"/>
        <v>0</v>
      </c>
      <c r="G1222" s="165">
        <f t="shared" si="489"/>
        <v>0</v>
      </c>
      <c r="H1222" s="165">
        <f t="shared" si="489"/>
        <v>0</v>
      </c>
      <c r="I1222" s="165">
        <f t="shared" si="489"/>
        <v>0</v>
      </c>
      <c r="J1222" s="165">
        <f t="shared" si="489"/>
        <v>0</v>
      </c>
      <c r="K1222" s="165">
        <f t="shared" si="489"/>
        <v>0</v>
      </c>
      <c r="L1222" s="165">
        <f t="shared" si="489"/>
        <v>0</v>
      </c>
      <c r="M1222" s="165">
        <f t="shared" si="489"/>
        <v>0</v>
      </c>
      <c r="N1222" s="165">
        <f t="shared" si="489"/>
        <v>0</v>
      </c>
      <c r="O1222" s="165">
        <f t="shared" si="490"/>
        <v>0</v>
      </c>
      <c r="P1222" s="165">
        <f t="shared" si="490"/>
        <v>0</v>
      </c>
      <c r="Q1222" s="165">
        <f t="shared" si="490"/>
        <v>0</v>
      </c>
      <c r="R1222" s="165">
        <f t="shared" si="490"/>
        <v>0</v>
      </c>
      <c r="S1222" s="165">
        <f t="shared" si="490"/>
        <v>0</v>
      </c>
      <c r="T1222" s="165">
        <f t="shared" si="490"/>
        <v>0</v>
      </c>
      <c r="U1222" s="165">
        <f t="shared" si="490"/>
        <v>0</v>
      </c>
      <c r="V1222" s="165">
        <f t="shared" si="490"/>
        <v>0</v>
      </c>
      <c r="W1222" s="165">
        <f t="shared" si="490"/>
        <v>0</v>
      </c>
      <c r="X1222" s="165">
        <f t="shared" si="490"/>
        <v>0</v>
      </c>
      <c r="Y1222" s="165">
        <f t="shared" si="491"/>
        <v>0</v>
      </c>
      <c r="Z1222" s="165">
        <f t="shared" si="491"/>
        <v>0</v>
      </c>
      <c r="AA1222" s="165">
        <f t="shared" si="491"/>
        <v>0</v>
      </c>
      <c r="AB1222" s="165">
        <f t="shared" si="491"/>
        <v>0</v>
      </c>
      <c r="AC1222" s="165">
        <f t="shared" si="491"/>
        <v>0</v>
      </c>
      <c r="AD1222" s="165">
        <f t="shared" si="491"/>
        <v>0</v>
      </c>
      <c r="AE1222" s="165">
        <f t="shared" si="491"/>
        <v>0</v>
      </c>
      <c r="AF1222" s="165">
        <f t="shared" si="491"/>
        <v>0</v>
      </c>
      <c r="AG1222" s="165">
        <f t="shared" si="491"/>
        <v>0</v>
      </c>
      <c r="AH1222" s="165">
        <f t="shared" si="491"/>
        <v>0</v>
      </c>
      <c r="AI1222" s="165">
        <f t="shared" si="492"/>
        <v>0</v>
      </c>
      <c r="AJ1222" s="165">
        <f t="shared" si="492"/>
        <v>0</v>
      </c>
      <c r="AK1222" s="165">
        <f t="shared" si="492"/>
        <v>0</v>
      </c>
      <c r="AL1222" s="165">
        <f t="shared" si="492"/>
        <v>0</v>
      </c>
      <c r="AM1222" s="165">
        <f t="shared" si="492"/>
        <v>0</v>
      </c>
      <c r="AN1222" s="165">
        <f t="shared" si="492"/>
        <v>0</v>
      </c>
      <c r="AO1222" s="165">
        <f t="shared" si="492"/>
        <v>0</v>
      </c>
      <c r="AP1222" s="165">
        <f t="shared" si="492"/>
        <v>0</v>
      </c>
      <c r="AQ1222" s="165">
        <f t="shared" si="492"/>
        <v>0</v>
      </c>
      <c r="AR1222" s="165">
        <f t="shared" si="492"/>
        <v>0</v>
      </c>
      <c r="AS1222" s="387">
        <f t="shared" si="475"/>
        <v>0</v>
      </c>
    </row>
    <row r="1223" spans="2:45" hidden="1" outlineLevel="2">
      <c r="B1223" s="66">
        <v>27</v>
      </c>
      <c r="D1223" s="338">
        <v>0</v>
      </c>
      <c r="E1223" s="165">
        <f t="shared" si="489"/>
        <v>0</v>
      </c>
      <c r="F1223" s="165">
        <f t="shared" si="489"/>
        <v>0</v>
      </c>
      <c r="G1223" s="165">
        <f t="shared" si="489"/>
        <v>0</v>
      </c>
      <c r="H1223" s="165">
        <f t="shared" si="489"/>
        <v>0</v>
      </c>
      <c r="I1223" s="165">
        <f t="shared" si="489"/>
        <v>0</v>
      </c>
      <c r="J1223" s="165">
        <f t="shared" si="489"/>
        <v>0</v>
      </c>
      <c r="K1223" s="165">
        <f t="shared" si="489"/>
        <v>0</v>
      </c>
      <c r="L1223" s="165">
        <f t="shared" si="489"/>
        <v>0</v>
      </c>
      <c r="M1223" s="165">
        <f t="shared" si="489"/>
        <v>0</v>
      </c>
      <c r="N1223" s="165">
        <f t="shared" si="489"/>
        <v>0</v>
      </c>
      <c r="O1223" s="165">
        <f t="shared" si="490"/>
        <v>0</v>
      </c>
      <c r="P1223" s="165">
        <f t="shared" si="490"/>
        <v>0</v>
      </c>
      <c r="Q1223" s="165">
        <f t="shared" si="490"/>
        <v>0</v>
      </c>
      <c r="R1223" s="165">
        <f t="shared" si="490"/>
        <v>0</v>
      </c>
      <c r="S1223" s="165">
        <f t="shared" si="490"/>
        <v>0</v>
      </c>
      <c r="T1223" s="165">
        <f t="shared" si="490"/>
        <v>0</v>
      </c>
      <c r="U1223" s="165">
        <f t="shared" si="490"/>
        <v>0</v>
      </c>
      <c r="V1223" s="165">
        <f t="shared" si="490"/>
        <v>0</v>
      </c>
      <c r="W1223" s="165">
        <f t="shared" si="490"/>
        <v>0</v>
      </c>
      <c r="X1223" s="165">
        <f t="shared" si="490"/>
        <v>0</v>
      </c>
      <c r="Y1223" s="165">
        <f t="shared" si="491"/>
        <v>0</v>
      </c>
      <c r="Z1223" s="165">
        <f t="shared" si="491"/>
        <v>0</v>
      </c>
      <c r="AA1223" s="165">
        <f t="shared" si="491"/>
        <v>0</v>
      </c>
      <c r="AB1223" s="165">
        <f t="shared" si="491"/>
        <v>0</v>
      </c>
      <c r="AC1223" s="165">
        <f t="shared" si="491"/>
        <v>0</v>
      </c>
      <c r="AD1223" s="165">
        <f t="shared" si="491"/>
        <v>0</v>
      </c>
      <c r="AE1223" s="165">
        <f t="shared" si="491"/>
        <v>0</v>
      </c>
      <c r="AF1223" s="165">
        <f t="shared" si="491"/>
        <v>0</v>
      </c>
      <c r="AG1223" s="165">
        <f t="shared" si="491"/>
        <v>0</v>
      </c>
      <c r="AH1223" s="165">
        <f t="shared" si="491"/>
        <v>0</v>
      </c>
      <c r="AI1223" s="165">
        <f t="shared" si="492"/>
        <v>0</v>
      </c>
      <c r="AJ1223" s="165">
        <f t="shared" si="492"/>
        <v>0</v>
      </c>
      <c r="AK1223" s="165">
        <f t="shared" si="492"/>
        <v>0</v>
      </c>
      <c r="AL1223" s="165">
        <f t="shared" si="492"/>
        <v>0</v>
      </c>
      <c r="AM1223" s="165">
        <f t="shared" si="492"/>
        <v>0</v>
      </c>
      <c r="AN1223" s="165">
        <f t="shared" si="492"/>
        <v>0</v>
      </c>
      <c r="AO1223" s="165">
        <f t="shared" si="492"/>
        <v>0</v>
      </c>
      <c r="AP1223" s="165">
        <f t="shared" si="492"/>
        <v>0</v>
      </c>
      <c r="AQ1223" s="165">
        <f t="shared" si="492"/>
        <v>0</v>
      </c>
      <c r="AR1223" s="165">
        <f t="shared" si="492"/>
        <v>0</v>
      </c>
      <c r="AS1223" s="387">
        <f t="shared" si="475"/>
        <v>0</v>
      </c>
    </row>
    <row r="1224" spans="2:45" hidden="1" outlineLevel="2">
      <c r="B1224" s="66">
        <v>28</v>
      </c>
      <c r="D1224" s="338">
        <v>0</v>
      </c>
      <c r="E1224" s="165">
        <f t="shared" si="489"/>
        <v>0</v>
      </c>
      <c r="F1224" s="165">
        <f t="shared" si="489"/>
        <v>0</v>
      </c>
      <c r="G1224" s="165">
        <f t="shared" si="489"/>
        <v>0</v>
      </c>
      <c r="H1224" s="165">
        <f t="shared" si="489"/>
        <v>0</v>
      </c>
      <c r="I1224" s="165">
        <f t="shared" si="489"/>
        <v>0</v>
      </c>
      <c r="J1224" s="165">
        <f t="shared" si="489"/>
        <v>0</v>
      </c>
      <c r="K1224" s="165">
        <f t="shared" si="489"/>
        <v>0</v>
      </c>
      <c r="L1224" s="165">
        <f t="shared" si="489"/>
        <v>0</v>
      </c>
      <c r="M1224" s="165">
        <f t="shared" si="489"/>
        <v>0</v>
      </c>
      <c r="N1224" s="165">
        <f t="shared" si="489"/>
        <v>0</v>
      </c>
      <c r="O1224" s="165">
        <f t="shared" si="490"/>
        <v>0</v>
      </c>
      <c r="P1224" s="165">
        <f t="shared" si="490"/>
        <v>0</v>
      </c>
      <c r="Q1224" s="165">
        <f t="shared" si="490"/>
        <v>0</v>
      </c>
      <c r="R1224" s="165">
        <f t="shared" si="490"/>
        <v>0</v>
      </c>
      <c r="S1224" s="165">
        <f t="shared" si="490"/>
        <v>0</v>
      </c>
      <c r="T1224" s="165">
        <f t="shared" si="490"/>
        <v>0</v>
      </c>
      <c r="U1224" s="165">
        <f t="shared" si="490"/>
        <v>0</v>
      </c>
      <c r="V1224" s="165">
        <f t="shared" si="490"/>
        <v>0</v>
      </c>
      <c r="W1224" s="165">
        <f t="shared" si="490"/>
        <v>0</v>
      </c>
      <c r="X1224" s="165">
        <f t="shared" si="490"/>
        <v>0</v>
      </c>
      <c r="Y1224" s="165">
        <f t="shared" si="491"/>
        <v>0</v>
      </c>
      <c r="Z1224" s="165">
        <f t="shared" si="491"/>
        <v>0</v>
      </c>
      <c r="AA1224" s="165">
        <f t="shared" si="491"/>
        <v>0</v>
      </c>
      <c r="AB1224" s="165">
        <f t="shared" si="491"/>
        <v>0</v>
      </c>
      <c r="AC1224" s="165">
        <f t="shared" si="491"/>
        <v>0</v>
      </c>
      <c r="AD1224" s="165">
        <f t="shared" si="491"/>
        <v>0</v>
      </c>
      <c r="AE1224" s="165">
        <f t="shared" si="491"/>
        <v>0</v>
      </c>
      <c r="AF1224" s="165">
        <f t="shared" si="491"/>
        <v>0</v>
      </c>
      <c r="AG1224" s="165">
        <f t="shared" si="491"/>
        <v>0</v>
      </c>
      <c r="AH1224" s="165">
        <f t="shared" si="491"/>
        <v>0</v>
      </c>
      <c r="AI1224" s="165">
        <f t="shared" si="492"/>
        <v>0</v>
      </c>
      <c r="AJ1224" s="165">
        <f t="shared" si="492"/>
        <v>0</v>
      </c>
      <c r="AK1224" s="165">
        <f t="shared" si="492"/>
        <v>0</v>
      </c>
      <c r="AL1224" s="165">
        <f t="shared" si="492"/>
        <v>0</v>
      </c>
      <c r="AM1224" s="165">
        <f t="shared" si="492"/>
        <v>0</v>
      </c>
      <c r="AN1224" s="165">
        <f t="shared" si="492"/>
        <v>0</v>
      </c>
      <c r="AO1224" s="165">
        <f t="shared" si="492"/>
        <v>0</v>
      </c>
      <c r="AP1224" s="165">
        <f t="shared" si="492"/>
        <v>0</v>
      </c>
      <c r="AQ1224" s="165">
        <f t="shared" si="492"/>
        <v>0</v>
      </c>
      <c r="AR1224" s="165">
        <f t="shared" si="492"/>
        <v>0</v>
      </c>
      <c r="AS1224" s="387">
        <f t="shared" si="475"/>
        <v>0</v>
      </c>
    </row>
    <row r="1225" spans="2:45" hidden="1" outlineLevel="2">
      <c r="B1225" s="66">
        <v>29</v>
      </c>
      <c r="D1225" s="338">
        <v>0</v>
      </c>
      <c r="E1225" s="165">
        <f t="shared" si="489"/>
        <v>0</v>
      </c>
      <c r="F1225" s="165">
        <f t="shared" si="489"/>
        <v>0</v>
      </c>
      <c r="G1225" s="165">
        <f t="shared" si="489"/>
        <v>0</v>
      </c>
      <c r="H1225" s="165">
        <f t="shared" si="489"/>
        <v>0</v>
      </c>
      <c r="I1225" s="165">
        <f t="shared" si="489"/>
        <v>0</v>
      </c>
      <c r="J1225" s="165">
        <f t="shared" si="489"/>
        <v>0</v>
      </c>
      <c r="K1225" s="165">
        <f t="shared" si="489"/>
        <v>0</v>
      </c>
      <c r="L1225" s="165">
        <f t="shared" si="489"/>
        <v>0</v>
      </c>
      <c r="M1225" s="165">
        <f t="shared" si="489"/>
        <v>0</v>
      </c>
      <c r="N1225" s="165">
        <f t="shared" si="489"/>
        <v>0</v>
      </c>
      <c r="O1225" s="165">
        <f t="shared" si="490"/>
        <v>0</v>
      </c>
      <c r="P1225" s="165">
        <f t="shared" si="490"/>
        <v>0</v>
      </c>
      <c r="Q1225" s="165">
        <f t="shared" si="490"/>
        <v>0</v>
      </c>
      <c r="R1225" s="165">
        <f t="shared" si="490"/>
        <v>0</v>
      </c>
      <c r="S1225" s="165">
        <f t="shared" si="490"/>
        <v>0</v>
      </c>
      <c r="T1225" s="165">
        <f t="shared" si="490"/>
        <v>0</v>
      </c>
      <c r="U1225" s="165">
        <f t="shared" si="490"/>
        <v>0</v>
      </c>
      <c r="V1225" s="165">
        <f t="shared" si="490"/>
        <v>0</v>
      </c>
      <c r="W1225" s="165">
        <f t="shared" si="490"/>
        <v>0</v>
      </c>
      <c r="X1225" s="165">
        <f t="shared" si="490"/>
        <v>0</v>
      </c>
      <c r="Y1225" s="165">
        <f t="shared" si="491"/>
        <v>0</v>
      </c>
      <c r="Z1225" s="165">
        <f t="shared" si="491"/>
        <v>0</v>
      </c>
      <c r="AA1225" s="165">
        <f t="shared" si="491"/>
        <v>0</v>
      </c>
      <c r="AB1225" s="165">
        <f t="shared" si="491"/>
        <v>0</v>
      </c>
      <c r="AC1225" s="165">
        <f t="shared" si="491"/>
        <v>0</v>
      </c>
      <c r="AD1225" s="165">
        <f t="shared" si="491"/>
        <v>0</v>
      </c>
      <c r="AE1225" s="165">
        <f t="shared" si="491"/>
        <v>0</v>
      </c>
      <c r="AF1225" s="165">
        <f t="shared" si="491"/>
        <v>0</v>
      </c>
      <c r="AG1225" s="165">
        <f t="shared" si="491"/>
        <v>0</v>
      </c>
      <c r="AH1225" s="165">
        <f t="shared" si="491"/>
        <v>0</v>
      </c>
      <c r="AI1225" s="165">
        <f t="shared" si="492"/>
        <v>0</v>
      </c>
      <c r="AJ1225" s="165">
        <f t="shared" si="492"/>
        <v>0</v>
      </c>
      <c r="AK1225" s="165">
        <f t="shared" si="492"/>
        <v>0</v>
      </c>
      <c r="AL1225" s="165">
        <f t="shared" si="492"/>
        <v>0</v>
      </c>
      <c r="AM1225" s="165">
        <f t="shared" si="492"/>
        <v>0</v>
      </c>
      <c r="AN1225" s="165">
        <f t="shared" si="492"/>
        <v>0</v>
      </c>
      <c r="AO1225" s="165">
        <f t="shared" si="492"/>
        <v>0</v>
      </c>
      <c r="AP1225" s="165">
        <f t="shared" si="492"/>
        <v>0</v>
      </c>
      <c r="AQ1225" s="165">
        <f t="shared" si="492"/>
        <v>0</v>
      </c>
      <c r="AR1225" s="165">
        <f t="shared" si="492"/>
        <v>0</v>
      </c>
      <c r="AS1225" s="387">
        <f t="shared" si="475"/>
        <v>0</v>
      </c>
    </row>
    <row r="1226" spans="2:45" hidden="1" outlineLevel="2">
      <c r="B1226" s="66">
        <v>30</v>
      </c>
      <c r="D1226" s="338">
        <v>0</v>
      </c>
      <c r="E1226" s="165">
        <f t="shared" si="489"/>
        <v>0</v>
      </c>
      <c r="F1226" s="165">
        <f t="shared" si="489"/>
        <v>0</v>
      </c>
      <c r="G1226" s="165">
        <f t="shared" si="489"/>
        <v>0</v>
      </c>
      <c r="H1226" s="165">
        <f t="shared" si="489"/>
        <v>0</v>
      </c>
      <c r="I1226" s="165">
        <f t="shared" si="489"/>
        <v>0</v>
      </c>
      <c r="J1226" s="165">
        <f t="shared" si="489"/>
        <v>0</v>
      </c>
      <c r="K1226" s="165">
        <f t="shared" si="489"/>
        <v>0</v>
      </c>
      <c r="L1226" s="165">
        <f t="shared" si="489"/>
        <v>0</v>
      </c>
      <c r="M1226" s="165">
        <f t="shared" si="489"/>
        <v>0</v>
      </c>
      <c r="N1226" s="165">
        <f t="shared" si="489"/>
        <v>0</v>
      </c>
      <c r="O1226" s="165">
        <f t="shared" si="490"/>
        <v>0</v>
      </c>
      <c r="P1226" s="165">
        <f t="shared" si="490"/>
        <v>0</v>
      </c>
      <c r="Q1226" s="165">
        <f t="shared" si="490"/>
        <v>0</v>
      </c>
      <c r="R1226" s="165">
        <f t="shared" si="490"/>
        <v>0</v>
      </c>
      <c r="S1226" s="165">
        <f t="shared" si="490"/>
        <v>0</v>
      </c>
      <c r="T1226" s="165">
        <f t="shared" si="490"/>
        <v>0</v>
      </c>
      <c r="U1226" s="165">
        <f t="shared" si="490"/>
        <v>0</v>
      </c>
      <c r="V1226" s="165">
        <f t="shared" si="490"/>
        <v>0</v>
      </c>
      <c r="W1226" s="165">
        <f t="shared" si="490"/>
        <v>0</v>
      </c>
      <c r="X1226" s="165">
        <f t="shared" si="490"/>
        <v>0</v>
      </c>
      <c r="Y1226" s="165">
        <f t="shared" si="491"/>
        <v>0</v>
      </c>
      <c r="Z1226" s="165">
        <f t="shared" si="491"/>
        <v>0</v>
      </c>
      <c r="AA1226" s="165">
        <f t="shared" si="491"/>
        <v>0</v>
      </c>
      <c r="AB1226" s="165">
        <f t="shared" si="491"/>
        <v>0</v>
      </c>
      <c r="AC1226" s="165">
        <f t="shared" si="491"/>
        <v>0</v>
      </c>
      <c r="AD1226" s="165">
        <f t="shared" si="491"/>
        <v>0</v>
      </c>
      <c r="AE1226" s="165">
        <f t="shared" si="491"/>
        <v>0</v>
      </c>
      <c r="AF1226" s="165">
        <f t="shared" si="491"/>
        <v>0</v>
      </c>
      <c r="AG1226" s="165">
        <f t="shared" si="491"/>
        <v>0</v>
      </c>
      <c r="AH1226" s="165">
        <f t="shared" si="491"/>
        <v>0</v>
      </c>
      <c r="AI1226" s="165">
        <f t="shared" si="492"/>
        <v>0</v>
      </c>
      <c r="AJ1226" s="165">
        <f t="shared" si="492"/>
        <v>0</v>
      </c>
      <c r="AK1226" s="165">
        <f t="shared" si="492"/>
        <v>0</v>
      </c>
      <c r="AL1226" s="165">
        <f t="shared" si="492"/>
        <v>0</v>
      </c>
      <c r="AM1226" s="165">
        <f t="shared" si="492"/>
        <v>0</v>
      </c>
      <c r="AN1226" s="165">
        <f t="shared" si="492"/>
        <v>0</v>
      </c>
      <c r="AO1226" s="165">
        <f t="shared" si="492"/>
        <v>0</v>
      </c>
      <c r="AP1226" s="165">
        <f t="shared" si="492"/>
        <v>0</v>
      </c>
      <c r="AQ1226" s="165">
        <f t="shared" si="492"/>
        <v>0</v>
      </c>
      <c r="AR1226" s="165">
        <f t="shared" si="492"/>
        <v>0</v>
      </c>
      <c r="AS1226" s="387">
        <f t="shared" si="475"/>
        <v>0</v>
      </c>
    </row>
    <row r="1227" spans="2:45" hidden="1" outlineLevel="2">
      <c r="B1227" s="66">
        <v>31</v>
      </c>
      <c r="D1227" s="338">
        <v>0</v>
      </c>
      <c r="E1227" s="165">
        <f t="shared" ref="E1227:N1236" si="493">IF(AND(E$2=$B1227,$B1227=$C$3),$D1227,IF(AND(E$2&gt;$B1227,E$2&lt;=$D$1196+$B1227),SLN($D1227,0,IF($C$3-$B1227&gt;=$D$1196,$D$1196,$C$3-$B1227)),0))</f>
        <v>0</v>
      </c>
      <c r="F1227" s="165">
        <f t="shared" si="493"/>
        <v>0</v>
      </c>
      <c r="G1227" s="165">
        <f t="shared" si="493"/>
        <v>0</v>
      </c>
      <c r="H1227" s="165">
        <f t="shared" si="493"/>
        <v>0</v>
      </c>
      <c r="I1227" s="165">
        <f t="shared" si="493"/>
        <v>0</v>
      </c>
      <c r="J1227" s="165">
        <f t="shared" si="493"/>
        <v>0</v>
      </c>
      <c r="K1227" s="165">
        <f t="shared" si="493"/>
        <v>0</v>
      </c>
      <c r="L1227" s="165">
        <f t="shared" si="493"/>
        <v>0</v>
      </c>
      <c r="M1227" s="165">
        <f t="shared" si="493"/>
        <v>0</v>
      </c>
      <c r="N1227" s="165">
        <f t="shared" si="493"/>
        <v>0</v>
      </c>
      <c r="O1227" s="165">
        <f t="shared" ref="O1227:X1236" si="494">IF(AND(O$2=$B1227,$B1227=$C$3),$D1227,IF(AND(O$2&gt;$B1227,O$2&lt;=$D$1196+$B1227),SLN($D1227,0,IF($C$3-$B1227&gt;=$D$1196,$D$1196,$C$3-$B1227)),0))</f>
        <v>0</v>
      </c>
      <c r="P1227" s="165">
        <f t="shared" si="494"/>
        <v>0</v>
      </c>
      <c r="Q1227" s="165">
        <f t="shared" si="494"/>
        <v>0</v>
      </c>
      <c r="R1227" s="165">
        <f t="shared" si="494"/>
        <v>0</v>
      </c>
      <c r="S1227" s="165">
        <f t="shared" si="494"/>
        <v>0</v>
      </c>
      <c r="T1227" s="165">
        <f t="shared" si="494"/>
        <v>0</v>
      </c>
      <c r="U1227" s="165">
        <f t="shared" si="494"/>
        <v>0</v>
      </c>
      <c r="V1227" s="165">
        <f t="shared" si="494"/>
        <v>0</v>
      </c>
      <c r="W1227" s="165">
        <f t="shared" si="494"/>
        <v>0</v>
      </c>
      <c r="X1227" s="165">
        <f t="shared" si="494"/>
        <v>0</v>
      </c>
      <c r="Y1227" s="165">
        <f t="shared" ref="Y1227:AH1236" si="495">IF(AND(Y$2=$B1227,$B1227=$C$3),$D1227,IF(AND(Y$2&gt;$B1227,Y$2&lt;=$D$1196+$B1227),SLN($D1227,0,IF($C$3-$B1227&gt;=$D$1196,$D$1196,$C$3-$B1227)),0))</f>
        <v>0</v>
      </c>
      <c r="Z1227" s="165">
        <f t="shared" si="495"/>
        <v>0</v>
      </c>
      <c r="AA1227" s="165">
        <f t="shared" si="495"/>
        <v>0</v>
      </c>
      <c r="AB1227" s="165">
        <f t="shared" si="495"/>
        <v>0</v>
      </c>
      <c r="AC1227" s="165">
        <f t="shared" si="495"/>
        <v>0</v>
      </c>
      <c r="AD1227" s="165">
        <f t="shared" si="495"/>
        <v>0</v>
      </c>
      <c r="AE1227" s="165">
        <f t="shared" si="495"/>
        <v>0</v>
      </c>
      <c r="AF1227" s="165">
        <f t="shared" si="495"/>
        <v>0</v>
      </c>
      <c r="AG1227" s="165">
        <f t="shared" si="495"/>
        <v>0</v>
      </c>
      <c r="AH1227" s="165">
        <f t="shared" si="495"/>
        <v>0</v>
      </c>
      <c r="AI1227" s="165">
        <f t="shared" ref="AI1227:AR1236" si="496">IF(AND(AI$2=$B1227,$B1227=$C$3),$D1227,IF(AND(AI$2&gt;$B1227,AI$2&lt;=$D$1196+$B1227),SLN($D1227,0,IF($C$3-$B1227&gt;=$D$1196,$D$1196,$C$3-$B1227)),0))</f>
        <v>0</v>
      </c>
      <c r="AJ1227" s="165">
        <f t="shared" si="496"/>
        <v>0</v>
      </c>
      <c r="AK1227" s="165">
        <f t="shared" si="496"/>
        <v>0</v>
      </c>
      <c r="AL1227" s="165">
        <f t="shared" si="496"/>
        <v>0</v>
      </c>
      <c r="AM1227" s="165">
        <f t="shared" si="496"/>
        <v>0</v>
      </c>
      <c r="AN1227" s="165">
        <f t="shared" si="496"/>
        <v>0</v>
      </c>
      <c r="AO1227" s="165">
        <f t="shared" si="496"/>
        <v>0</v>
      </c>
      <c r="AP1227" s="165">
        <f t="shared" si="496"/>
        <v>0</v>
      </c>
      <c r="AQ1227" s="165">
        <f t="shared" si="496"/>
        <v>0</v>
      </c>
      <c r="AR1227" s="165">
        <f t="shared" si="496"/>
        <v>0</v>
      </c>
      <c r="AS1227" s="387">
        <f t="shared" si="475"/>
        <v>0</v>
      </c>
    </row>
    <row r="1228" spans="2:45" hidden="1" outlineLevel="2">
      <c r="B1228" s="66">
        <v>32</v>
      </c>
      <c r="D1228" s="338">
        <v>0</v>
      </c>
      <c r="E1228" s="165">
        <f t="shared" si="493"/>
        <v>0</v>
      </c>
      <c r="F1228" s="165">
        <f t="shared" si="493"/>
        <v>0</v>
      </c>
      <c r="G1228" s="165">
        <f t="shared" si="493"/>
        <v>0</v>
      </c>
      <c r="H1228" s="165">
        <f t="shared" si="493"/>
        <v>0</v>
      </c>
      <c r="I1228" s="165">
        <f t="shared" si="493"/>
        <v>0</v>
      </c>
      <c r="J1228" s="165">
        <f t="shared" si="493"/>
        <v>0</v>
      </c>
      <c r="K1228" s="165">
        <f t="shared" si="493"/>
        <v>0</v>
      </c>
      <c r="L1228" s="165">
        <f t="shared" si="493"/>
        <v>0</v>
      </c>
      <c r="M1228" s="165">
        <f t="shared" si="493"/>
        <v>0</v>
      </c>
      <c r="N1228" s="165">
        <f t="shared" si="493"/>
        <v>0</v>
      </c>
      <c r="O1228" s="165">
        <f t="shared" si="494"/>
        <v>0</v>
      </c>
      <c r="P1228" s="165">
        <f t="shared" si="494"/>
        <v>0</v>
      </c>
      <c r="Q1228" s="165">
        <f t="shared" si="494"/>
        <v>0</v>
      </c>
      <c r="R1228" s="165">
        <f t="shared" si="494"/>
        <v>0</v>
      </c>
      <c r="S1228" s="165">
        <f t="shared" si="494"/>
        <v>0</v>
      </c>
      <c r="T1228" s="165">
        <f t="shared" si="494"/>
        <v>0</v>
      </c>
      <c r="U1228" s="165">
        <f t="shared" si="494"/>
        <v>0</v>
      </c>
      <c r="V1228" s="165">
        <f t="shared" si="494"/>
        <v>0</v>
      </c>
      <c r="W1228" s="165">
        <f t="shared" si="494"/>
        <v>0</v>
      </c>
      <c r="X1228" s="165">
        <f t="shared" si="494"/>
        <v>0</v>
      </c>
      <c r="Y1228" s="165">
        <f t="shared" si="495"/>
        <v>0</v>
      </c>
      <c r="Z1228" s="165">
        <f t="shared" si="495"/>
        <v>0</v>
      </c>
      <c r="AA1228" s="165">
        <f t="shared" si="495"/>
        <v>0</v>
      </c>
      <c r="AB1228" s="165">
        <f t="shared" si="495"/>
        <v>0</v>
      </c>
      <c r="AC1228" s="165">
        <f t="shared" si="495"/>
        <v>0</v>
      </c>
      <c r="AD1228" s="165">
        <f t="shared" si="495"/>
        <v>0</v>
      </c>
      <c r="AE1228" s="165">
        <f t="shared" si="495"/>
        <v>0</v>
      </c>
      <c r="AF1228" s="165">
        <f t="shared" si="495"/>
        <v>0</v>
      </c>
      <c r="AG1228" s="165">
        <f t="shared" si="495"/>
        <v>0</v>
      </c>
      <c r="AH1228" s="165">
        <f t="shared" si="495"/>
        <v>0</v>
      </c>
      <c r="AI1228" s="165">
        <f t="shared" si="496"/>
        <v>0</v>
      </c>
      <c r="AJ1228" s="165">
        <f t="shared" si="496"/>
        <v>0</v>
      </c>
      <c r="AK1228" s="165">
        <f t="shared" si="496"/>
        <v>0</v>
      </c>
      <c r="AL1228" s="165">
        <f t="shared" si="496"/>
        <v>0</v>
      </c>
      <c r="AM1228" s="165">
        <f t="shared" si="496"/>
        <v>0</v>
      </c>
      <c r="AN1228" s="165">
        <f t="shared" si="496"/>
        <v>0</v>
      </c>
      <c r="AO1228" s="165">
        <f t="shared" si="496"/>
        <v>0</v>
      </c>
      <c r="AP1228" s="165">
        <f t="shared" si="496"/>
        <v>0</v>
      </c>
      <c r="AQ1228" s="165">
        <f t="shared" si="496"/>
        <v>0</v>
      </c>
      <c r="AR1228" s="165">
        <f t="shared" si="496"/>
        <v>0</v>
      </c>
      <c r="AS1228" s="387">
        <f t="shared" si="475"/>
        <v>0</v>
      </c>
    </row>
    <row r="1229" spans="2:45" hidden="1" outlineLevel="2">
      <c r="B1229" s="66">
        <v>33</v>
      </c>
      <c r="D1229" s="338">
        <v>0</v>
      </c>
      <c r="E1229" s="165">
        <f t="shared" si="493"/>
        <v>0</v>
      </c>
      <c r="F1229" s="165">
        <f t="shared" si="493"/>
        <v>0</v>
      </c>
      <c r="G1229" s="165">
        <f t="shared" si="493"/>
        <v>0</v>
      </c>
      <c r="H1229" s="165">
        <f t="shared" si="493"/>
        <v>0</v>
      </c>
      <c r="I1229" s="165">
        <f t="shared" si="493"/>
        <v>0</v>
      </c>
      <c r="J1229" s="165">
        <f t="shared" si="493"/>
        <v>0</v>
      </c>
      <c r="K1229" s="165">
        <f t="shared" si="493"/>
        <v>0</v>
      </c>
      <c r="L1229" s="165">
        <f t="shared" si="493"/>
        <v>0</v>
      </c>
      <c r="M1229" s="165">
        <f t="shared" si="493"/>
        <v>0</v>
      </c>
      <c r="N1229" s="165">
        <f t="shared" si="493"/>
        <v>0</v>
      </c>
      <c r="O1229" s="165">
        <f t="shared" si="494"/>
        <v>0</v>
      </c>
      <c r="P1229" s="165">
        <f t="shared" si="494"/>
        <v>0</v>
      </c>
      <c r="Q1229" s="165">
        <f t="shared" si="494"/>
        <v>0</v>
      </c>
      <c r="R1229" s="165">
        <f t="shared" si="494"/>
        <v>0</v>
      </c>
      <c r="S1229" s="165">
        <f t="shared" si="494"/>
        <v>0</v>
      </c>
      <c r="T1229" s="165">
        <f t="shared" si="494"/>
        <v>0</v>
      </c>
      <c r="U1229" s="165">
        <f t="shared" si="494"/>
        <v>0</v>
      </c>
      <c r="V1229" s="165">
        <f t="shared" si="494"/>
        <v>0</v>
      </c>
      <c r="W1229" s="165">
        <f t="shared" si="494"/>
        <v>0</v>
      </c>
      <c r="X1229" s="165">
        <f t="shared" si="494"/>
        <v>0</v>
      </c>
      <c r="Y1229" s="165">
        <f t="shared" si="495"/>
        <v>0</v>
      </c>
      <c r="Z1229" s="165">
        <f t="shared" si="495"/>
        <v>0</v>
      </c>
      <c r="AA1229" s="165">
        <f t="shared" si="495"/>
        <v>0</v>
      </c>
      <c r="AB1229" s="165">
        <f t="shared" si="495"/>
        <v>0</v>
      </c>
      <c r="AC1229" s="165">
        <f t="shared" si="495"/>
        <v>0</v>
      </c>
      <c r="AD1229" s="165">
        <f t="shared" si="495"/>
        <v>0</v>
      </c>
      <c r="AE1229" s="165">
        <f t="shared" si="495"/>
        <v>0</v>
      </c>
      <c r="AF1229" s="165">
        <f t="shared" si="495"/>
        <v>0</v>
      </c>
      <c r="AG1229" s="165">
        <f t="shared" si="495"/>
        <v>0</v>
      </c>
      <c r="AH1229" s="165">
        <f t="shared" si="495"/>
        <v>0</v>
      </c>
      <c r="AI1229" s="165">
        <f t="shared" si="496"/>
        <v>0</v>
      </c>
      <c r="AJ1229" s="165">
        <f t="shared" si="496"/>
        <v>0</v>
      </c>
      <c r="AK1229" s="165">
        <f t="shared" si="496"/>
        <v>0</v>
      </c>
      <c r="AL1229" s="165">
        <f t="shared" si="496"/>
        <v>0</v>
      </c>
      <c r="AM1229" s="165">
        <f t="shared" si="496"/>
        <v>0</v>
      </c>
      <c r="AN1229" s="165">
        <f t="shared" si="496"/>
        <v>0</v>
      </c>
      <c r="AO1229" s="165">
        <f t="shared" si="496"/>
        <v>0</v>
      </c>
      <c r="AP1229" s="165">
        <f t="shared" si="496"/>
        <v>0</v>
      </c>
      <c r="AQ1229" s="165">
        <f t="shared" si="496"/>
        <v>0</v>
      </c>
      <c r="AR1229" s="165">
        <f t="shared" si="496"/>
        <v>0</v>
      </c>
      <c r="AS1229" s="387">
        <f t="shared" si="475"/>
        <v>0</v>
      </c>
    </row>
    <row r="1230" spans="2:45" hidden="1" outlineLevel="2">
      <c r="B1230" s="66">
        <v>34</v>
      </c>
      <c r="D1230" s="338">
        <v>0</v>
      </c>
      <c r="E1230" s="165">
        <f t="shared" si="493"/>
        <v>0</v>
      </c>
      <c r="F1230" s="165">
        <f t="shared" si="493"/>
        <v>0</v>
      </c>
      <c r="G1230" s="165">
        <f t="shared" si="493"/>
        <v>0</v>
      </c>
      <c r="H1230" s="165">
        <f t="shared" si="493"/>
        <v>0</v>
      </c>
      <c r="I1230" s="165">
        <f t="shared" si="493"/>
        <v>0</v>
      </c>
      <c r="J1230" s="165">
        <f t="shared" si="493"/>
        <v>0</v>
      </c>
      <c r="K1230" s="165">
        <f t="shared" si="493"/>
        <v>0</v>
      </c>
      <c r="L1230" s="165">
        <f t="shared" si="493"/>
        <v>0</v>
      </c>
      <c r="M1230" s="165">
        <f t="shared" si="493"/>
        <v>0</v>
      </c>
      <c r="N1230" s="165">
        <f t="shared" si="493"/>
        <v>0</v>
      </c>
      <c r="O1230" s="165">
        <f t="shared" si="494"/>
        <v>0</v>
      </c>
      <c r="P1230" s="165">
        <f t="shared" si="494"/>
        <v>0</v>
      </c>
      <c r="Q1230" s="165">
        <f t="shared" si="494"/>
        <v>0</v>
      </c>
      <c r="R1230" s="165">
        <f t="shared" si="494"/>
        <v>0</v>
      </c>
      <c r="S1230" s="165">
        <f t="shared" si="494"/>
        <v>0</v>
      </c>
      <c r="T1230" s="165">
        <f t="shared" si="494"/>
        <v>0</v>
      </c>
      <c r="U1230" s="165">
        <f t="shared" si="494"/>
        <v>0</v>
      </c>
      <c r="V1230" s="165">
        <f t="shared" si="494"/>
        <v>0</v>
      </c>
      <c r="W1230" s="165">
        <f t="shared" si="494"/>
        <v>0</v>
      </c>
      <c r="X1230" s="165">
        <f t="shared" si="494"/>
        <v>0</v>
      </c>
      <c r="Y1230" s="165">
        <f t="shared" si="495"/>
        <v>0</v>
      </c>
      <c r="Z1230" s="165">
        <f t="shared" si="495"/>
        <v>0</v>
      </c>
      <c r="AA1230" s="165">
        <f t="shared" si="495"/>
        <v>0</v>
      </c>
      <c r="AB1230" s="165">
        <f t="shared" si="495"/>
        <v>0</v>
      </c>
      <c r="AC1230" s="165">
        <f t="shared" si="495"/>
        <v>0</v>
      </c>
      <c r="AD1230" s="165">
        <f t="shared" si="495"/>
        <v>0</v>
      </c>
      <c r="AE1230" s="165">
        <f t="shared" si="495"/>
        <v>0</v>
      </c>
      <c r="AF1230" s="165">
        <f t="shared" si="495"/>
        <v>0</v>
      </c>
      <c r="AG1230" s="165">
        <f t="shared" si="495"/>
        <v>0</v>
      </c>
      <c r="AH1230" s="165">
        <f t="shared" si="495"/>
        <v>0</v>
      </c>
      <c r="AI1230" s="165">
        <f t="shared" si="496"/>
        <v>0</v>
      </c>
      <c r="AJ1230" s="165">
        <f t="shared" si="496"/>
        <v>0</v>
      </c>
      <c r="AK1230" s="165">
        <f t="shared" si="496"/>
        <v>0</v>
      </c>
      <c r="AL1230" s="165">
        <f t="shared" si="496"/>
        <v>0</v>
      </c>
      <c r="AM1230" s="165">
        <f t="shared" si="496"/>
        <v>0</v>
      </c>
      <c r="AN1230" s="165">
        <f t="shared" si="496"/>
        <v>0</v>
      </c>
      <c r="AO1230" s="165">
        <f t="shared" si="496"/>
        <v>0</v>
      </c>
      <c r="AP1230" s="165">
        <f t="shared" si="496"/>
        <v>0</v>
      </c>
      <c r="AQ1230" s="165">
        <f t="shared" si="496"/>
        <v>0</v>
      </c>
      <c r="AR1230" s="165">
        <f t="shared" si="496"/>
        <v>0</v>
      </c>
      <c r="AS1230" s="387">
        <f t="shared" si="475"/>
        <v>0</v>
      </c>
    </row>
    <row r="1231" spans="2:45" hidden="1" outlineLevel="2">
      <c r="B1231" s="66">
        <v>35</v>
      </c>
      <c r="D1231" s="338">
        <v>0</v>
      </c>
      <c r="E1231" s="165">
        <f t="shared" si="493"/>
        <v>0</v>
      </c>
      <c r="F1231" s="165">
        <f t="shared" si="493"/>
        <v>0</v>
      </c>
      <c r="G1231" s="165">
        <f t="shared" si="493"/>
        <v>0</v>
      </c>
      <c r="H1231" s="165">
        <f t="shared" si="493"/>
        <v>0</v>
      </c>
      <c r="I1231" s="165">
        <f t="shared" si="493"/>
        <v>0</v>
      </c>
      <c r="J1231" s="165">
        <f t="shared" si="493"/>
        <v>0</v>
      </c>
      <c r="K1231" s="165">
        <f t="shared" si="493"/>
        <v>0</v>
      </c>
      <c r="L1231" s="165">
        <f t="shared" si="493"/>
        <v>0</v>
      </c>
      <c r="M1231" s="165">
        <f t="shared" si="493"/>
        <v>0</v>
      </c>
      <c r="N1231" s="165">
        <f t="shared" si="493"/>
        <v>0</v>
      </c>
      <c r="O1231" s="165">
        <f t="shared" si="494"/>
        <v>0</v>
      </c>
      <c r="P1231" s="165">
        <f t="shared" si="494"/>
        <v>0</v>
      </c>
      <c r="Q1231" s="165">
        <f t="shared" si="494"/>
        <v>0</v>
      </c>
      <c r="R1231" s="165">
        <f t="shared" si="494"/>
        <v>0</v>
      </c>
      <c r="S1231" s="165">
        <f t="shared" si="494"/>
        <v>0</v>
      </c>
      <c r="T1231" s="165">
        <f t="shared" si="494"/>
        <v>0</v>
      </c>
      <c r="U1231" s="165">
        <f t="shared" si="494"/>
        <v>0</v>
      </c>
      <c r="V1231" s="165">
        <f t="shared" si="494"/>
        <v>0</v>
      </c>
      <c r="W1231" s="165">
        <f t="shared" si="494"/>
        <v>0</v>
      </c>
      <c r="X1231" s="165">
        <f t="shared" si="494"/>
        <v>0</v>
      </c>
      <c r="Y1231" s="165">
        <f t="shared" si="495"/>
        <v>0</v>
      </c>
      <c r="Z1231" s="165">
        <f t="shared" si="495"/>
        <v>0</v>
      </c>
      <c r="AA1231" s="165">
        <f t="shared" si="495"/>
        <v>0</v>
      </c>
      <c r="AB1231" s="165">
        <f t="shared" si="495"/>
        <v>0</v>
      </c>
      <c r="AC1231" s="165">
        <f t="shared" si="495"/>
        <v>0</v>
      </c>
      <c r="AD1231" s="165">
        <f t="shared" si="495"/>
        <v>0</v>
      </c>
      <c r="AE1231" s="165">
        <f t="shared" si="495"/>
        <v>0</v>
      </c>
      <c r="AF1231" s="165">
        <f t="shared" si="495"/>
        <v>0</v>
      </c>
      <c r="AG1231" s="165">
        <f t="shared" si="495"/>
        <v>0</v>
      </c>
      <c r="AH1231" s="165">
        <f t="shared" si="495"/>
        <v>0</v>
      </c>
      <c r="AI1231" s="165">
        <f t="shared" si="496"/>
        <v>0</v>
      </c>
      <c r="AJ1231" s="165">
        <f t="shared" si="496"/>
        <v>0</v>
      </c>
      <c r="AK1231" s="165">
        <f t="shared" si="496"/>
        <v>0</v>
      </c>
      <c r="AL1231" s="165">
        <f t="shared" si="496"/>
        <v>0</v>
      </c>
      <c r="AM1231" s="165">
        <f t="shared" si="496"/>
        <v>0</v>
      </c>
      <c r="AN1231" s="165">
        <f t="shared" si="496"/>
        <v>0</v>
      </c>
      <c r="AO1231" s="165">
        <f t="shared" si="496"/>
        <v>0</v>
      </c>
      <c r="AP1231" s="165">
        <f t="shared" si="496"/>
        <v>0</v>
      </c>
      <c r="AQ1231" s="165">
        <f t="shared" si="496"/>
        <v>0</v>
      </c>
      <c r="AR1231" s="165">
        <f t="shared" si="496"/>
        <v>0</v>
      </c>
      <c r="AS1231" s="387">
        <f t="shared" si="475"/>
        <v>0</v>
      </c>
    </row>
    <row r="1232" spans="2:45" hidden="1" outlineLevel="2">
      <c r="B1232" s="66">
        <v>36</v>
      </c>
      <c r="D1232" s="338">
        <v>0</v>
      </c>
      <c r="E1232" s="165">
        <f t="shared" si="493"/>
        <v>0</v>
      </c>
      <c r="F1232" s="165">
        <f t="shared" si="493"/>
        <v>0</v>
      </c>
      <c r="G1232" s="165">
        <f t="shared" si="493"/>
        <v>0</v>
      </c>
      <c r="H1232" s="165">
        <f t="shared" si="493"/>
        <v>0</v>
      </c>
      <c r="I1232" s="165">
        <f t="shared" si="493"/>
        <v>0</v>
      </c>
      <c r="J1232" s="165">
        <f t="shared" si="493"/>
        <v>0</v>
      </c>
      <c r="K1232" s="165">
        <f t="shared" si="493"/>
        <v>0</v>
      </c>
      <c r="L1232" s="165">
        <f t="shared" si="493"/>
        <v>0</v>
      </c>
      <c r="M1232" s="165">
        <f t="shared" si="493"/>
        <v>0</v>
      </c>
      <c r="N1232" s="165">
        <f t="shared" si="493"/>
        <v>0</v>
      </c>
      <c r="O1232" s="165">
        <f t="shared" si="494"/>
        <v>0</v>
      </c>
      <c r="P1232" s="165">
        <f t="shared" si="494"/>
        <v>0</v>
      </c>
      <c r="Q1232" s="165">
        <f t="shared" si="494"/>
        <v>0</v>
      </c>
      <c r="R1232" s="165">
        <f t="shared" si="494"/>
        <v>0</v>
      </c>
      <c r="S1232" s="165">
        <f t="shared" si="494"/>
        <v>0</v>
      </c>
      <c r="T1232" s="165">
        <f t="shared" si="494"/>
        <v>0</v>
      </c>
      <c r="U1232" s="165">
        <f t="shared" si="494"/>
        <v>0</v>
      </c>
      <c r="V1232" s="165">
        <f t="shared" si="494"/>
        <v>0</v>
      </c>
      <c r="W1232" s="165">
        <f t="shared" si="494"/>
        <v>0</v>
      </c>
      <c r="X1232" s="165">
        <f t="shared" si="494"/>
        <v>0</v>
      </c>
      <c r="Y1232" s="165">
        <f t="shared" si="495"/>
        <v>0</v>
      </c>
      <c r="Z1232" s="165">
        <f t="shared" si="495"/>
        <v>0</v>
      </c>
      <c r="AA1232" s="165">
        <f t="shared" si="495"/>
        <v>0</v>
      </c>
      <c r="AB1232" s="165">
        <f t="shared" si="495"/>
        <v>0</v>
      </c>
      <c r="AC1232" s="165">
        <f t="shared" si="495"/>
        <v>0</v>
      </c>
      <c r="AD1232" s="165">
        <f t="shared" si="495"/>
        <v>0</v>
      </c>
      <c r="AE1232" s="165">
        <f t="shared" si="495"/>
        <v>0</v>
      </c>
      <c r="AF1232" s="165">
        <f t="shared" si="495"/>
        <v>0</v>
      </c>
      <c r="AG1232" s="165">
        <f t="shared" si="495"/>
        <v>0</v>
      </c>
      <c r="AH1232" s="165">
        <f t="shared" si="495"/>
        <v>0</v>
      </c>
      <c r="AI1232" s="165">
        <f t="shared" si="496"/>
        <v>0</v>
      </c>
      <c r="AJ1232" s="165">
        <f t="shared" si="496"/>
        <v>0</v>
      </c>
      <c r="AK1232" s="165">
        <f t="shared" si="496"/>
        <v>0</v>
      </c>
      <c r="AL1232" s="165">
        <f t="shared" si="496"/>
        <v>0</v>
      </c>
      <c r="AM1232" s="165">
        <f t="shared" si="496"/>
        <v>0</v>
      </c>
      <c r="AN1232" s="165">
        <f t="shared" si="496"/>
        <v>0</v>
      </c>
      <c r="AO1232" s="165">
        <f t="shared" si="496"/>
        <v>0</v>
      </c>
      <c r="AP1232" s="165">
        <f t="shared" si="496"/>
        <v>0</v>
      </c>
      <c r="AQ1232" s="165">
        <f t="shared" si="496"/>
        <v>0</v>
      </c>
      <c r="AR1232" s="165">
        <f t="shared" si="496"/>
        <v>0</v>
      </c>
      <c r="AS1232" s="387">
        <f t="shared" si="475"/>
        <v>0</v>
      </c>
    </row>
    <row r="1233" spans="2:46" hidden="1" outlineLevel="2">
      <c r="B1233" s="66">
        <v>37</v>
      </c>
      <c r="D1233" s="338">
        <v>0</v>
      </c>
      <c r="E1233" s="165">
        <f t="shared" si="493"/>
        <v>0</v>
      </c>
      <c r="F1233" s="165">
        <f t="shared" si="493"/>
        <v>0</v>
      </c>
      <c r="G1233" s="165">
        <f t="shared" si="493"/>
        <v>0</v>
      </c>
      <c r="H1233" s="165">
        <f t="shared" si="493"/>
        <v>0</v>
      </c>
      <c r="I1233" s="165">
        <f t="shared" si="493"/>
        <v>0</v>
      </c>
      <c r="J1233" s="165">
        <f t="shared" si="493"/>
        <v>0</v>
      </c>
      <c r="K1233" s="165">
        <f t="shared" si="493"/>
        <v>0</v>
      </c>
      <c r="L1233" s="165">
        <f t="shared" si="493"/>
        <v>0</v>
      </c>
      <c r="M1233" s="165">
        <f t="shared" si="493"/>
        <v>0</v>
      </c>
      <c r="N1233" s="165">
        <f t="shared" si="493"/>
        <v>0</v>
      </c>
      <c r="O1233" s="165">
        <f t="shared" si="494"/>
        <v>0</v>
      </c>
      <c r="P1233" s="165">
        <f t="shared" si="494"/>
        <v>0</v>
      </c>
      <c r="Q1233" s="165">
        <f t="shared" si="494"/>
        <v>0</v>
      </c>
      <c r="R1233" s="165">
        <f t="shared" si="494"/>
        <v>0</v>
      </c>
      <c r="S1233" s="165">
        <f t="shared" si="494"/>
        <v>0</v>
      </c>
      <c r="T1233" s="165">
        <f t="shared" si="494"/>
        <v>0</v>
      </c>
      <c r="U1233" s="165">
        <f t="shared" si="494"/>
        <v>0</v>
      </c>
      <c r="V1233" s="165">
        <f t="shared" si="494"/>
        <v>0</v>
      </c>
      <c r="W1233" s="165">
        <f t="shared" si="494"/>
        <v>0</v>
      </c>
      <c r="X1233" s="165">
        <f t="shared" si="494"/>
        <v>0</v>
      </c>
      <c r="Y1233" s="165">
        <f t="shared" si="495"/>
        <v>0</v>
      </c>
      <c r="Z1233" s="165">
        <f t="shared" si="495"/>
        <v>0</v>
      </c>
      <c r="AA1233" s="165">
        <f t="shared" si="495"/>
        <v>0</v>
      </c>
      <c r="AB1233" s="165">
        <f t="shared" si="495"/>
        <v>0</v>
      </c>
      <c r="AC1233" s="165">
        <f t="shared" si="495"/>
        <v>0</v>
      </c>
      <c r="AD1233" s="165">
        <f t="shared" si="495"/>
        <v>0</v>
      </c>
      <c r="AE1233" s="165">
        <f t="shared" si="495"/>
        <v>0</v>
      </c>
      <c r="AF1233" s="165">
        <f t="shared" si="495"/>
        <v>0</v>
      </c>
      <c r="AG1233" s="165">
        <f t="shared" si="495"/>
        <v>0</v>
      </c>
      <c r="AH1233" s="165">
        <f t="shared" si="495"/>
        <v>0</v>
      </c>
      <c r="AI1233" s="165">
        <f t="shared" si="496"/>
        <v>0</v>
      </c>
      <c r="AJ1233" s="165">
        <f t="shared" si="496"/>
        <v>0</v>
      </c>
      <c r="AK1233" s="165">
        <f t="shared" si="496"/>
        <v>0</v>
      </c>
      <c r="AL1233" s="165">
        <f t="shared" si="496"/>
        <v>0</v>
      </c>
      <c r="AM1233" s="165">
        <f t="shared" si="496"/>
        <v>0</v>
      </c>
      <c r="AN1233" s="165">
        <f t="shared" si="496"/>
        <v>0</v>
      </c>
      <c r="AO1233" s="165">
        <f t="shared" si="496"/>
        <v>0</v>
      </c>
      <c r="AP1233" s="165">
        <f t="shared" si="496"/>
        <v>0</v>
      </c>
      <c r="AQ1233" s="165">
        <f t="shared" si="496"/>
        <v>0</v>
      </c>
      <c r="AR1233" s="165">
        <f t="shared" si="496"/>
        <v>0</v>
      </c>
      <c r="AS1233" s="387">
        <f t="shared" si="475"/>
        <v>0</v>
      </c>
    </row>
    <row r="1234" spans="2:46" hidden="1" outlineLevel="2">
      <c r="B1234" s="66">
        <v>38</v>
      </c>
      <c r="D1234" s="338">
        <v>0</v>
      </c>
      <c r="E1234" s="165">
        <f t="shared" si="493"/>
        <v>0</v>
      </c>
      <c r="F1234" s="165">
        <f t="shared" si="493"/>
        <v>0</v>
      </c>
      <c r="G1234" s="165">
        <f t="shared" si="493"/>
        <v>0</v>
      </c>
      <c r="H1234" s="165">
        <f t="shared" si="493"/>
        <v>0</v>
      </c>
      <c r="I1234" s="165">
        <f t="shared" si="493"/>
        <v>0</v>
      </c>
      <c r="J1234" s="165">
        <f t="shared" si="493"/>
        <v>0</v>
      </c>
      <c r="K1234" s="165">
        <f t="shared" si="493"/>
        <v>0</v>
      </c>
      <c r="L1234" s="165">
        <f t="shared" si="493"/>
        <v>0</v>
      </c>
      <c r="M1234" s="165">
        <f t="shared" si="493"/>
        <v>0</v>
      </c>
      <c r="N1234" s="165">
        <f t="shared" si="493"/>
        <v>0</v>
      </c>
      <c r="O1234" s="165">
        <f t="shared" si="494"/>
        <v>0</v>
      </c>
      <c r="P1234" s="165">
        <f t="shared" si="494"/>
        <v>0</v>
      </c>
      <c r="Q1234" s="165">
        <f t="shared" si="494"/>
        <v>0</v>
      </c>
      <c r="R1234" s="165">
        <f t="shared" si="494"/>
        <v>0</v>
      </c>
      <c r="S1234" s="165">
        <f t="shared" si="494"/>
        <v>0</v>
      </c>
      <c r="T1234" s="165">
        <f t="shared" si="494"/>
        <v>0</v>
      </c>
      <c r="U1234" s="165">
        <f t="shared" si="494"/>
        <v>0</v>
      </c>
      <c r="V1234" s="165">
        <f t="shared" si="494"/>
        <v>0</v>
      </c>
      <c r="W1234" s="165">
        <f t="shared" si="494"/>
        <v>0</v>
      </c>
      <c r="X1234" s="165">
        <f t="shared" si="494"/>
        <v>0</v>
      </c>
      <c r="Y1234" s="165">
        <f t="shared" si="495"/>
        <v>0</v>
      </c>
      <c r="Z1234" s="165">
        <f t="shared" si="495"/>
        <v>0</v>
      </c>
      <c r="AA1234" s="165">
        <f t="shared" si="495"/>
        <v>0</v>
      </c>
      <c r="AB1234" s="165">
        <f t="shared" si="495"/>
        <v>0</v>
      </c>
      <c r="AC1234" s="165">
        <f t="shared" si="495"/>
        <v>0</v>
      </c>
      <c r="AD1234" s="165">
        <f t="shared" si="495"/>
        <v>0</v>
      </c>
      <c r="AE1234" s="165">
        <f t="shared" si="495"/>
        <v>0</v>
      </c>
      <c r="AF1234" s="165">
        <f t="shared" si="495"/>
        <v>0</v>
      </c>
      <c r="AG1234" s="165">
        <f t="shared" si="495"/>
        <v>0</v>
      </c>
      <c r="AH1234" s="165">
        <f t="shared" si="495"/>
        <v>0</v>
      </c>
      <c r="AI1234" s="165">
        <f t="shared" si="496"/>
        <v>0</v>
      </c>
      <c r="AJ1234" s="165">
        <f t="shared" si="496"/>
        <v>0</v>
      </c>
      <c r="AK1234" s="165">
        <f t="shared" si="496"/>
        <v>0</v>
      </c>
      <c r="AL1234" s="165">
        <f t="shared" si="496"/>
        <v>0</v>
      </c>
      <c r="AM1234" s="165">
        <f t="shared" si="496"/>
        <v>0</v>
      </c>
      <c r="AN1234" s="165">
        <f t="shared" si="496"/>
        <v>0</v>
      </c>
      <c r="AO1234" s="165">
        <f t="shared" si="496"/>
        <v>0</v>
      </c>
      <c r="AP1234" s="165">
        <f t="shared" si="496"/>
        <v>0</v>
      </c>
      <c r="AQ1234" s="165">
        <f t="shared" si="496"/>
        <v>0</v>
      </c>
      <c r="AR1234" s="165">
        <f t="shared" si="496"/>
        <v>0</v>
      </c>
      <c r="AS1234" s="387">
        <f t="shared" si="475"/>
        <v>0</v>
      </c>
    </row>
    <row r="1235" spans="2:46" hidden="1" outlineLevel="2">
      <c r="B1235" s="66">
        <v>39</v>
      </c>
      <c r="D1235" s="338">
        <v>0</v>
      </c>
      <c r="E1235" s="165">
        <f t="shared" si="493"/>
        <v>0</v>
      </c>
      <c r="F1235" s="165">
        <f t="shared" si="493"/>
        <v>0</v>
      </c>
      <c r="G1235" s="165">
        <f t="shared" si="493"/>
        <v>0</v>
      </c>
      <c r="H1235" s="165">
        <f t="shared" si="493"/>
        <v>0</v>
      </c>
      <c r="I1235" s="165">
        <f t="shared" si="493"/>
        <v>0</v>
      </c>
      <c r="J1235" s="165">
        <f t="shared" si="493"/>
        <v>0</v>
      </c>
      <c r="K1235" s="165">
        <f t="shared" si="493"/>
        <v>0</v>
      </c>
      <c r="L1235" s="165">
        <f t="shared" si="493"/>
        <v>0</v>
      </c>
      <c r="M1235" s="165">
        <f t="shared" si="493"/>
        <v>0</v>
      </c>
      <c r="N1235" s="165">
        <f t="shared" si="493"/>
        <v>0</v>
      </c>
      <c r="O1235" s="165">
        <f t="shared" si="494"/>
        <v>0</v>
      </c>
      <c r="P1235" s="165">
        <f t="shared" si="494"/>
        <v>0</v>
      </c>
      <c r="Q1235" s="165">
        <f t="shared" si="494"/>
        <v>0</v>
      </c>
      <c r="R1235" s="165">
        <f t="shared" si="494"/>
        <v>0</v>
      </c>
      <c r="S1235" s="165">
        <f t="shared" si="494"/>
        <v>0</v>
      </c>
      <c r="T1235" s="165">
        <f t="shared" si="494"/>
        <v>0</v>
      </c>
      <c r="U1235" s="165">
        <f t="shared" si="494"/>
        <v>0</v>
      </c>
      <c r="V1235" s="165">
        <f t="shared" si="494"/>
        <v>0</v>
      </c>
      <c r="W1235" s="165">
        <f t="shared" si="494"/>
        <v>0</v>
      </c>
      <c r="X1235" s="165">
        <f t="shared" si="494"/>
        <v>0</v>
      </c>
      <c r="Y1235" s="165">
        <f t="shared" si="495"/>
        <v>0</v>
      </c>
      <c r="Z1235" s="165">
        <f t="shared" si="495"/>
        <v>0</v>
      </c>
      <c r="AA1235" s="165">
        <f t="shared" si="495"/>
        <v>0</v>
      </c>
      <c r="AB1235" s="165">
        <f t="shared" si="495"/>
        <v>0</v>
      </c>
      <c r="AC1235" s="165">
        <f t="shared" si="495"/>
        <v>0</v>
      </c>
      <c r="AD1235" s="165">
        <f t="shared" si="495"/>
        <v>0</v>
      </c>
      <c r="AE1235" s="165">
        <f t="shared" si="495"/>
        <v>0</v>
      </c>
      <c r="AF1235" s="165">
        <f t="shared" si="495"/>
        <v>0</v>
      </c>
      <c r="AG1235" s="165">
        <f t="shared" si="495"/>
        <v>0</v>
      </c>
      <c r="AH1235" s="165">
        <f t="shared" si="495"/>
        <v>0</v>
      </c>
      <c r="AI1235" s="165">
        <f t="shared" si="496"/>
        <v>0</v>
      </c>
      <c r="AJ1235" s="165">
        <f t="shared" si="496"/>
        <v>0</v>
      </c>
      <c r="AK1235" s="165">
        <f t="shared" si="496"/>
        <v>0</v>
      </c>
      <c r="AL1235" s="165">
        <f t="shared" si="496"/>
        <v>0</v>
      </c>
      <c r="AM1235" s="165">
        <f t="shared" si="496"/>
        <v>0</v>
      </c>
      <c r="AN1235" s="165">
        <f t="shared" si="496"/>
        <v>0</v>
      </c>
      <c r="AO1235" s="165">
        <f t="shared" si="496"/>
        <v>0</v>
      </c>
      <c r="AP1235" s="165">
        <f t="shared" si="496"/>
        <v>0</v>
      </c>
      <c r="AQ1235" s="165">
        <f t="shared" si="496"/>
        <v>0</v>
      </c>
      <c r="AR1235" s="165">
        <f t="shared" si="496"/>
        <v>0</v>
      </c>
      <c r="AS1235" s="387">
        <f t="shared" si="475"/>
        <v>0</v>
      </c>
    </row>
    <row r="1236" spans="2:46" hidden="1" outlineLevel="2">
      <c r="B1236" s="66">
        <v>40</v>
      </c>
      <c r="D1236" s="338">
        <v>0</v>
      </c>
      <c r="E1236" s="165">
        <f t="shared" si="493"/>
        <v>0</v>
      </c>
      <c r="F1236" s="165">
        <f t="shared" si="493"/>
        <v>0</v>
      </c>
      <c r="G1236" s="165">
        <f t="shared" si="493"/>
        <v>0</v>
      </c>
      <c r="H1236" s="165">
        <f t="shared" si="493"/>
        <v>0</v>
      </c>
      <c r="I1236" s="165">
        <f t="shared" si="493"/>
        <v>0</v>
      </c>
      <c r="J1236" s="165">
        <f t="shared" si="493"/>
        <v>0</v>
      </c>
      <c r="K1236" s="165">
        <f t="shared" si="493"/>
        <v>0</v>
      </c>
      <c r="L1236" s="165">
        <f t="shared" si="493"/>
        <v>0</v>
      </c>
      <c r="M1236" s="165">
        <f t="shared" si="493"/>
        <v>0</v>
      </c>
      <c r="N1236" s="165">
        <f t="shared" si="493"/>
        <v>0</v>
      </c>
      <c r="O1236" s="165">
        <f t="shared" si="494"/>
        <v>0</v>
      </c>
      <c r="P1236" s="165">
        <f t="shared" si="494"/>
        <v>0</v>
      </c>
      <c r="Q1236" s="165">
        <f t="shared" si="494"/>
        <v>0</v>
      </c>
      <c r="R1236" s="165">
        <f t="shared" si="494"/>
        <v>0</v>
      </c>
      <c r="S1236" s="165">
        <f t="shared" si="494"/>
        <v>0</v>
      </c>
      <c r="T1236" s="165">
        <f t="shared" si="494"/>
        <v>0</v>
      </c>
      <c r="U1236" s="165">
        <f t="shared" si="494"/>
        <v>0</v>
      </c>
      <c r="V1236" s="165">
        <f t="shared" si="494"/>
        <v>0</v>
      </c>
      <c r="W1236" s="165">
        <f t="shared" si="494"/>
        <v>0</v>
      </c>
      <c r="X1236" s="165">
        <f t="shared" si="494"/>
        <v>0</v>
      </c>
      <c r="Y1236" s="165">
        <f t="shared" si="495"/>
        <v>0</v>
      </c>
      <c r="Z1236" s="165">
        <f t="shared" si="495"/>
        <v>0</v>
      </c>
      <c r="AA1236" s="165">
        <f t="shared" si="495"/>
        <v>0</v>
      </c>
      <c r="AB1236" s="165">
        <f t="shared" si="495"/>
        <v>0</v>
      </c>
      <c r="AC1236" s="165">
        <f t="shared" si="495"/>
        <v>0</v>
      </c>
      <c r="AD1236" s="165">
        <f t="shared" si="495"/>
        <v>0</v>
      </c>
      <c r="AE1236" s="165">
        <f t="shared" si="495"/>
        <v>0</v>
      </c>
      <c r="AF1236" s="165">
        <f t="shared" si="495"/>
        <v>0</v>
      </c>
      <c r="AG1236" s="165">
        <f t="shared" si="495"/>
        <v>0</v>
      </c>
      <c r="AH1236" s="165">
        <f t="shared" si="495"/>
        <v>0</v>
      </c>
      <c r="AI1236" s="165">
        <f t="shared" si="496"/>
        <v>0</v>
      </c>
      <c r="AJ1236" s="165">
        <f t="shared" si="496"/>
        <v>0</v>
      </c>
      <c r="AK1236" s="165">
        <f t="shared" si="496"/>
        <v>0</v>
      </c>
      <c r="AL1236" s="165">
        <f t="shared" si="496"/>
        <v>0</v>
      </c>
      <c r="AM1236" s="165">
        <f t="shared" si="496"/>
        <v>0</v>
      </c>
      <c r="AN1236" s="165">
        <f t="shared" si="496"/>
        <v>0</v>
      </c>
      <c r="AO1236" s="165">
        <f t="shared" si="496"/>
        <v>0</v>
      </c>
      <c r="AP1236" s="165">
        <f t="shared" si="496"/>
        <v>0</v>
      </c>
      <c r="AQ1236" s="165">
        <f t="shared" si="496"/>
        <v>0</v>
      </c>
      <c r="AR1236" s="165">
        <f t="shared" si="496"/>
        <v>0</v>
      </c>
      <c r="AS1236" s="387">
        <f t="shared" si="475"/>
        <v>0</v>
      </c>
    </row>
    <row r="1237" spans="2:46" hidden="1" outlineLevel="1" collapsed="1">
      <c r="B1237" s="378" t="str">
        <f>INV!B40</f>
        <v xml:space="preserve">3.7 - </v>
      </c>
      <c r="D1237" s="386">
        <f>INV!C40</f>
        <v>5</v>
      </c>
      <c r="E1237" s="387">
        <f t="shared" ref="E1237:AR1237" si="497">SUM(E1238:E1277)</f>
        <v>0</v>
      </c>
      <c r="F1237" s="387">
        <f t="shared" si="497"/>
        <v>0</v>
      </c>
      <c r="G1237" s="387">
        <f t="shared" si="497"/>
        <v>0</v>
      </c>
      <c r="H1237" s="387">
        <f t="shared" si="497"/>
        <v>0</v>
      </c>
      <c r="I1237" s="387">
        <f t="shared" si="497"/>
        <v>0</v>
      </c>
      <c r="J1237" s="387">
        <f t="shared" si="497"/>
        <v>0</v>
      </c>
      <c r="K1237" s="387">
        <f t="shared" si="497"/>
        <v>0</v>
      </c>
      <c r="L1237" s="387">
        <f t="shared" si="497"/>
        <v>0</v>
      </c>
      <c r="M1237" s="387">
        <f t="shared" si="497"/>
        <v>0</v>
      </c>
      <c r="N1237" s="387">
        <f t="shared" si="497"/>
        <v>0</v>
      </c>
      <c r="O1237" s="387">
        <f t="shared" si="497"/>
        <v>0</v>
      </c>
      <c r="P1237" s="387">
        <f t="shared" si="497"/>
        <v>0</v>
      </c>
      <c r="Q1237" s="387">
        <f t="shared" si="497"/>
        <v>0</v>
      </c>
      <c r="R1237" s="387">
        <f t="shared" si="497"/>
        <v>0</v>
      </c>
      <c r="S1237" s="387">
        <f t="shared" si="497"/>
        <v>0</v>
      </c>
      <c r="T1237" s="387">
        <f t="shared" si="497"/>
        <v>0</v>
      </c>
      <c r="U1237" s="387">
        <f t="shared" si="497"/>
        <v>0</v>
      </c>
      <c r="V1237" s="387">
        <f t="shared" si="497"/>
        <v>0</v>
      </c>
      <c r="W1237" s="387">
        <f t="shared" si="497"/>
        <v>0</v>
      </c>
      <c r="X1237" s="387">
        <f t="shared" si="497"/>
        <v>0</v>
      </c>
      <c r="Y1237" s="387">
        <f t="shared" si="497"/>
        <v>0</v>
      </c>
      <c r="Z1237" s="387">
        <f t="shared" si="497"/>
        <v>0</v>
      </c>
      <c r="AA1237" s="387">
        <f t="shared" si="497"/>
        <v>0</v>
      </c>
      <c r="AB1237" s="387">
        <f t="shared" si="497"/>
        <v>0</v>
      </c>
      <c r="AC1237" s="387">
        <f t="shared" si="497"/>
        <v>0</v>
      </c>
      <c r="AD1237" s="387">
        <f t="shared" si="497"/>
        <v>0</v>
      </c>
      <c r="AE1237" s="387">
        <f t="shared" si="497"/>
        <v>0</v>
      </c>
      <c r="AF1237" s="387">
        <f t="shared" si="497"/>
        <v>0</v>
      </c>
      <c r="AG1237" s="387">
        <f t="shared" si="497"/>
        <v>0</v>
      </c>
      <c r="AH1237" s="387">
        <f t="shared" si="497"/>
        <v>0</v>
      </c>
      <c r="AI1237" s="387">
        <f t="shared" si="497"/>
        <v>0</v>
      </c>
      <c r="AJ1237" s="387">
        <f t="shared" si="497"/>
        <v>0</v>
      </c>
      <c r="AK1237" s="387">
        <f t="shared" si="497"/>
        <v>0</v>
      </c>
      <c r="AL1237" s="387">
        <f t="shared" si="497"/>
        <v>0</v>
      </c>
      <c r="AM1237" s="387">
        <f t="shared" si="497"/>
        <v>0</v>
      </c>
      <c r="AN1237" s="387">
        <f t="shared" si="497"/>
        <v>0</v>
      </c>
      <c r="AO1237" s="387">
        <f t="shared" si="497"/>
        <v>0</v>
      </c>
      <c r="AP1237" s="387">
        <f t="shared" si="497"/>
        <v>0</v>
      </c>
      <c r="AQ1237" s="387">
        <f t="shared" si="497"/>
        <v>0</v>
      </c>
      <c r="AR1237" s="387">
        <f t="shared" si="497"/>
        <v>0</v>
      </c>
      <c r="AS1237" s="387">
        <f t="shared" si="475"/>
        <v>0</v>
      </c>
      <c r="AT1237" s="377" t="str">
        <f>INV!AT40</f>
        <v>Flona Irati</v>
      </c>
    </row>
    <row r="1238" spans="2:46" hidden="1" outlineLevel="2">
      <c r="B1238" s="66">
        <v>1</v>
      </c>
      <c r="D1238" s="338">
        <f t="array" ref="D1238:D1277">TRANSPOSE(INV!E40:AR40)</f>
        <v>0</v>
      </c>
      <c r="E1238" s="165">
        <f t="shared" ref="E1238:N1247" si="498">IF(AND(E$2=$B1238,$B1238=$C$3),$D1238,IF(AND(E$2&gt;$B1238,E$2&lt;=$D$1237+$B1238),SLN($D1238,0,IF($C$3-$B1238&gt;=$D$1237,$D$1237,$C$3-$B1238)),0))</f>
        <v>0</v>
      </c>
      <c r="F1238" s="165">
        <f t="shared" si="498"/>
        <v>0</v>
      </c>
      <c r="G1238" s="165">
        <f t="shared" si="498"/>
        <v>0</v>
      </c>
      <c r="H1238" s="165">
        <f t="shared" si="498"/>
        <v>0</v>
      </c>
      <c r="I1238" s="165">
        <f t="shared" si="498"/>
        <v>0</v>
      </c>
      <c r="J1238" s="165">
        <f t="shared" si="498"/>
        <v>0</v>
      </c>
      <c r="K1238" s="165">
        <f t="shared" si="498"/>
        <v>0</v>
      </c>
      <c r="L1238" s="165">
        <f t="shared" si="498"/>
        <v>0</v>
      </c>
      <c r="M1238" s="165">
        <f t="shared" si="498"/>
        <v>0</v>
      </c>
      <c r="N1238" s="165">
        <f t="shared" si="498"/>
        <v>0</v>
      </c>
      <c r="O1238" s="165">
        <f t="shared" ref="O1238:X1247" si="499">IF(AND(O$2=$B1238,$B1238=$C$3),$D1238,IF(AND(O$2&gt;$B1238,O$2&lt;=$D$1237+$B1238),SLN($D1238,0,IF($C$3-$B1238&gt;=$D$1237,$D$1237,$C$3-$B1238)),0))</f>
        <v>0</v>
      </c>
      <c r="P1238" s="165">
        <f t="shared" si="499"/>
        <v>0</v>
      </c>
      <c r="Q1238" s="165">
        <f t="shared" si="499"/>
        <v>0</v>
      </c>
      <c r="R1238" s="165">
        <f t="shared" si="499"/>
        <v>0</v>
      </c>
      <c r="S1238" s="165">
        <f t="shared" si="499"/>
        <v>0</v>
      </c>
      <c r="T1238" s="165">
        <f t="shared" si="499"/>
        <v>0</v>
      </c>
      <c r="U1238" s="165">
        <f t="shared" si="499"/>
        <v>0</v>
      </c>
      <c r="V1238" s="165">
        <f t="shared" si="499"/>
        <v>0</v>
      </c>
      <c r="W1238" s="165">
        <f t="shared" si="499"/>
        <v>0</v>
      </c>
      <c r="X1238" s="165">
        <f t="shared" si="499"/>
        <v>0</v>
      </c>
      <c r="Y1238" s="165">
        <f t="shared" ref="Y1238:AH1247" si="500">IF(AND(Y$2=$B1238,$B1238=$C$3),$D1238,IF(AND(Y$2&gt;$B1238,Y$2&lt;=$D$1237+$B1238),SLN($D1238,0,IF($C$3-$B1238&gt;=$D$1237,$D$1237,$C$3-$B1238)),0))</f>
        <v>0</v>
      </c>
      <c r="Z1238" s="165">
        <f t="shared" si="500"/>
        <v>0</v>
      </c>
      <c r="AA1238" s="165">
        <f t="shared" si="500"/>
        <v>0</v>
      </c>
      <c r="AB1238" s="165">
        <f t="shared" si="500"/>
        <v>0</v>
      </c>
      <c r="AC1238" s="165">
        <f t="shared" si="500"/>
        <v>0</v>
      </c>
      <c r="AD1238" s="165">
        <f t="shared" si="500"/>
        <v>0</v>
      </c>
      <c r="AE1238" s="165">
        <f t="shared" si="500"/>
        <v>0</v>
      </c>
      <c r="AF1238" s="165">
        <f t="shared" si="500"/>
        <v>0</v>
      </c>
      <c r="AG1238" s="165">
        <f t="shared" si="500"/>
        <v>0</v>
      </c>
      <c r="AH1238" s="165">
        <f t="shared" si="500"/>
        <v>0</v>
      </c>
      <c r="AI1238" s="165">
        <f t="shared" ref="AI1238:AR1247" si="501">IF(AND(AI$2=$B1238,$B1238=$C$3),$D1238,IF(AND(AI$2&gt;$B1238,AI$2&lt;=$D$1237+$B1238),SLN($D1238,0,IF($C$3-$B1238&gt;=$D$1237,$D$1237,$C$3-$B1238)),0))</f>
        <v>0</v>
      </c>
      <c r="AJ1238" s="165">
        <f t="shared" si="501"/>
        <v>0</v>
      </c>
      <c r="AK1238" s="165">
        <f t="shared" si="501"/>
        <v>0</v>
      </c>
      <c r="AL1238" s="165">
        <f t="shared" si="501"/>
        <v>0</v>
      </c>
      <c r="AM1238" s="165">
        <f t="shared" si="501"/>
        <v>0</v>
      </c>
      <c r="AN1238" s="165">
        <f t="shared" si="501"/>
        <v>0</v>
      </c>
      <c r="AO1238" s="165">
        <f t="shared" si="501"/>
        <v>0</v>
      </c>
      <c r="AP1238" s="165">
        <f t="shared" si="501"/>
        <v>0</v>
      </c>
      <c r="AQ1238" s="165">
        <f t="shared" si="501"/>
        <v>0</v>
      </c>
      <c r="AR1238" s="165">
        <f t="shared" si="501"/>
        <v>0</v>
      </c>
      <c r="AS1238" s="387">
        <f t="shared" si="475"/>
        <v>0</v>
      </c>
    </row>
    <row r="1239" spans="2:46" hidden="1" outlineLevel="2">
      <c r="B1239" s="66">
        <v>2</v>
      </c>
      <c r="D1239" s="338">
        <v>0</v>
      </c>
      <c r="E1239" s="165">
        <f t="shared" si="498"/>
        <v>0</v>
      </c>
      <c r="F1239" s="165">
        <f t="shared" si="498"/>
        <v>0</v>
      </c>
      <c r="G1239" s="165">
        <f t="shared" si="498"/>
        <v>0</v>
      </c>
      <c r="H1239" s="165">
        <f t="shared" si="498"/>
        <v>0</v>
      </c>
      <c r="I1239" s="165">
        <f t="shared" si="498"/>
        <v>0</v>
      </c>
      <c r="J1239" s="165">
        <f t="shared" si="498"/>
        <v>0</v>
      </c>
      <c r="K1239" s="165">
        <f t="shared" si="498"/>
        <v>0</v>
      </c>
      <c r="L1239" s="165">
        <f t="shared" si="498"/>
        <v>0</v>
      </c>
      <c r="M1239" s="165">
        <f t="shared" si="498"/>
        <v>0</v>
      </c>
      <c r="N1239" s="165">
        <f t="shared" si="498"/>
        <v>0</v>
      </c>
      <c r="O1239" s="165">
        <f t="shared" si="499"/>
        <v>0</v>
      </c>
      <c r="P1239" s="165">
        <f t="shared" si="499"/>
        <v>0</v>
      </c>
      <c r="Q1239" s="165">
        <f t="shared" si="499"/>
        <v>0</v>
      </c>
      <c r="R1239" s="165">
        <f t="shared" si="499"/>
        <v>0</v>
      </c>
      <c r="S1239" s="165">
        <f t="shared" si="499"/>
        <v>0</v>
      </c>
      <c r="T1239" s="165">
        <f t="shared" si="499"/>
        <v>0</v>
      </c>
      <c r="U1239" s="165">
        <f t="shared" si="499"/>
        <v>0</v>
      </c>
      <c r="V1239" s="165">
        <f t="shared" si="499"/>
        <v>0</v>
      </c>
      <c r="W1239" s="165">
        <f t="shared" si="499"/>
        <v>0</v>
      </c>
      <c r="X1239" s="165">
        <f t="shared" si="499"/>
        <v>0</v>
      </c>
      <c r="Y1239" s="165">
        <f t="shared" si="500"/>
        <v>0</v>
      </c>
      <c r="Z1239" s="165">
        <f t="shared" si="500"/>
        <v>0</v>
      </c>
      <c r="AA1239" s="165">
        <f t="shared" si="500"/>
        <v>0</v>
      </c>
      <c r="AB1239" s="165">
        <f t="shared" si="500"/>
        <v>0</v>
      </c>
      <c r="AC1239" s="165">
        <f t="shared" si="500"/>
        <v>0</v>
      </c>
      <c r="AD1239" s="165">
        <f t="shared" si="500"/>
        <v>0</v>
      </c>
      <c r="AE1239" s="165">
        <f t="shared" si="500"/>
        <v>0</v>
      </c>
      <c r="AF1239" s="165">
        <f t="shared" si="500"/>
        <v>0</v>
      </c>
      <c r="AG1239" s="165">
        <f t="shared" si="500"/>
        <v>0</v>
      </c>
      <c r="AH1239" s="165">
        <f t="shared" si="500"/>
        <v>0</v>
      </c>
      <c r="AI1239" s="165">
        <f t="shared" si="501"/>
        <v>0</v>
      </c>
      <c r="AJ1239" s="165">
        <f t="shared" si="501"/>
        <v>0</v>
      </c>
      <c r="AK1239" s="165">
        <f t="shared" si="501"/>
        <v>0</v>
      </c>
      <c r="AL1239" s="165">
        <f t="shared" si="501"/>
        <v>0</v>
      </c>
      <c r="AM1239" s="165">
        <f t="shared" si="501"/>
        <v>0</v>
      </c>
      <c r="AN1239" s="165">
        <f t="shared" si="501"/>
        <v>0</v>
      </c>
      <c r="AO1239" s="165">
        <f t="shared" si="501"/>
        <v>0</v>
      </c>
      <c r="AP1239" s="165">
        <f t="shared" si="501"/>
        <v>0</v>
      </c>
      <c r="AQ1239" s="165">
        <f t="shared" si="501"/>
        <v>0</v>
      </c>
      <c r="AR1239" s="165">
        <f t="shared" si="501"/>
        <v>0</v>
      </c>
      <c r="AS1239" s="387">
        <f t="shared" si="475"/>
        <v>0</v>
      </c>
    </row>
    <row r="1240" spans="2:46" hidden="1" outlineLevel="2">
      <c r="B1240" s="66">
        <v>3</v>
      </c>
      <c r="D1240" s="338">
        <v>0</v>
      </c>
      <c r="E1240" s="165">
        <f t="shared" si="498"/>
        <v>0</v>
      </c>
      <c r="F1240" s="165">
        <f t="shared" si="498"/>
        <v>0</v>
      </c>
      <c r="G1240" s="165">
        <f t="shared" si="498"/>
        <v>0</v>
      </c>
      <c r="H1240" s="165">
        <f t="shared" si="498"/>
        <v>0</v>
      </c>
      <c r="I1240" s="165">
        <f t="shared" si="498"/>
        <v>0</v>
      </c>
      <c r="J1240" s="165">
        <f t="shared" si="498"/>
        <v>0</v>
      </c>
      <c r="K1240" s="165">
        <f t="shared" si="498"/>
        <v>0</v>
      </c>
      <c r="L1240" s="165">
        <f t="shared" si="498"/>
        <v>0</v>
      </c>
      <c r="M1240" s="165">
        <f t="shared" si="498"/>
        <v>0</v>
      </c>
      <c r="N1240" s="165">
        <f t="shared" si="498"/>
        <v>0</v>
      </c>
      <c r="O1240" s="165">
        <f t="shared" si="499"/>
        <v>0</v>
      </c>
      <c r="P1240" s="165">
        <f t="shared" si="499"/>
        <v>0</v>
      </c>
      <c r="Q1240" s="165">
        <f t="shared" si="499"/>
        <v>0</v>
      </c>
      <c r="R1240" s="165">
        <f t="shared" si="499"/>
        <v>0</v>
      </c>
      <c r="S1240" s="165">
        <f t="shared" si="499"/>
        <v>0</v>
      </c>
      <c r="T1240" s="165">
        <f t="shared" si="499"/>
        <v>0</v>
      </c>
      <c r="U1240" s="165">
        <f t="shared" si="499"/>
        <v>0</v>
      </c>
      <c r="V1240" s="165">
        <f t="shared" si="499"/>
        <v>0</v>
      </c>
      <c r="W1240" s="165">
        <f t="shared" si="499"/>
        <v>0</v>
      </c>
      <c r="X1240" s="165">
        <f t="shared" si="499"/>
        <v>0</v>
      </c>
      <c r="Y1240" s="165">
        <f t="shared" si="500"/>
        <v>0</v>
      </c>
      <c r="Z1240" s="165">
        <f t="shared" si="500"/>
        <v>0</v>
      </c>
      <c r="AA1240" s="165">
        <f t="shared" si="500"/>
        <v>0</v>
      </c>
      <c r="AB1240" s="165">
        <f t="shared" si="500"/>
        <v>0</v>
      </c>
      <c r="AC1240" s="165">
        <f t="shared" si="500"/>
        <v>0</v>
      </c>
      <c r="AD1240" s="165">
        <f t="shared" si="500"/>
        <v>0</v>
      </c>
      <c r="AE1240" s="165">
        <f t="shared" si="500"/>
        <v>0</v>
      </c>
      <c r="AF1240" s="165">
        <f t="shared" si="500"/>
        <v>0</v>
      </c>
      <c r="AG1240" s="165">
        <f t="shared" si="500"/>
        <v>0</v>
      </c>
      <c r="AH1240" s="165">
        <f t="shared" si="500"/>
        <v>0</v>
      </c>
      <c r="AI1240" s="165">
        <f t="shared" si="501"/>
        <v>0</v>
      </c>
      <c r="AJ1240" s="165">
        <f t="shared" si="501"/>
        <v>0</v>
      </c>
      <c r="AK1240" s="165">
        <f t="shared" si="501"/>
        <v>0</v>
      </c>
      <c r="AL1240" s="165">
        <f t="shared" si="501"/>
        <v>0</v>
      </c>
      <c r="AM1240" s="165">
        <f t="shared" si="501"/>
        <v>0</v>
      </c>
      <c r="AN1240" s="165">
        <f t="shared" si="501"/>
        <v>0</v>
      </c>
      <c r="AO1240" s="165">
        <f t="shared" si="501"/>
        <v>0</v>
      </c>
      <c r="AP1240" s="165">
        <f t="shared" si="501"/>
        <v>0</v>
      </c>
      <c r="AQ1240" s="165">
        <f t="shared" si="501"/>
        <v>0</v>
      </c>
      <c r="AR1240" s="165">
        <f t="shared" si="501"/>
        <v>0</v>
      </c>
      <c r="AS1240" s="387">
        <f t="shared" si="475"/>
        <v>0</v>
      </c>
    </row>
    <row r="1241" spans="2:46" hidden="1" outlineLevel="2">
      <c r="B1241" s="66">
        <v>4</v>
      </c>
      <c r="D1241" s="338">
        <v>0</v>
      </c>
      <c r="E1241" s="165">
        <f t="shared" si="498"/>
        <v>0</v>
      </c>
      <c r="F1241" s="165">
        <f t="shared" si="498"/>
        <v>0</v>
      </c>
      <c r="G1241" s="165">
        <f t="shared" si="498"/>
        <v>0</v>
      </c>
      <c r="H1241" s="165">
        <f t="shared" si="498"/>
        <v>0</v>
      </c>
      <c r="I1241" s="165">
        <f t="shared" si="498"/>
        <v>0</v>
      </c>
      <c r="J1241" s="165">
        <f t="shared" si="498"/>
        <v>0</v>
      </c>
      <c r="K1241" s="165">
        <f t="shared" si="498"/>
        <v>0</v>
      </c>
      <c r="L1241" s="165">
        <f t="shared" si="498"/>
        <v>0</v>
      </c>
      <c r="M1241" s="165">
        <f t="shared" si="498"/>
        <v>0</v>
      </c>
      <c r="N1241" s="165">
        <f t="shared" si="498"/>
        <v>0</v>
      </c>
      <c r="O1241" s="165">
        <f t="shared" si="499"/>
        <v>0</v>
      </c>
      <c r="P1241" s="165">
        <f t="shared" si="499"/>
        <v>0</v>
      </c>
      <c r="Q1241" s="165">
        <f t="shared" si="499"/>
        <v>0</v>
      </c>
      <c r="R1241" s="165">
        <f t="shared" si="499"/>
        <v>0</v>
      </c>
      <c r="S1241" s="165">
        <f t="shared" si="499"/>
        <v>0</v>
      </c>
      <c r="T1241" s="165">
        <f t="shared" si="499"/>
        <v>0</v>
      </c>
      <c r="U1241" s="165">
        <f t="shared" si="499"/>
        <v>0</v>
      </c>
      <c r="V1241" s="165">
        <f t="shared" si="499"/>
        <v>0</v>
      </c>
      <c r="W1241" s="165">
        <f t="shared" si="499"/>
        <v>0</v>
      </c>
      <c r="X1241" s="165">
        <f t="shared" si="499"/>
        <v>0</v>
      </c>
      <c r="Y1241" s="165">
        <f t="shared" si="500"/>
        <v>0</v>
      </c>
      <c r="Z1241" s="165">
        <f t="shared" si="500"/>
        <v>0</v>
      </c>
      <c r="AA1241" s="165">
        <f t="shared" si="500"/>
        <v>0</v>
      </c>
      <c r="AB1241" s="165">
        <f t="shared" si="500"/>
        <v>0</v>
      </c>
      <c r="AC1241" s="165">
        <f t="shared" si="500"/>
        <v>0</v>
      </c>
      <c r="AD1241" s="165">
        <f t="shared" si="500"/>
        <v>0</v>
      </c>
      <c r="AE1241" s="165">
        <f t="shared" si="500"/>
        <v>0</v>
      </c>
      <c r="AF1241" s="165">
        <f t="shared" si="500"/>
        <v>0</v>
      </c>
      <c r="AG1241" s="165">
        <f t="shared" si="500"/>
        <v>0</v>
      </c>
      <c r="AH1241" s="165">
        <f t="shared" si="500"/>
        <v>0</v>
      </c>
      <c r="AI1241" s="165">
        <f t="shared" si="501"/>
        <v>0</v>
      </c>
      <c r="AJ1241" s="165">
        <f t="shared" si="501"/>
        <v>0</v>
      </c>
      <c r="AK1241" s="165">
        <f t="shared" si="501"/>
        <v>0</v>
      </c>
      <c r="AL1241" s="165">
        <f t="shared" si="501"/>
        <v>0</v>
      </c>
      <c r="AM1241" s="165">
        <f t="shared" si="501"/>
        <v>0</v>
      </c>
      <c r="AN1241" s="165">
        <f t="shared" si="501"/>
        <v>0</v>
      </c>
      <c r="AO1241" s="165">
        <f t="shared" si="501"/>
        <v>0</v>
      </c>
      <c r="AP1241" s="165">
        <f t="shared" si="501"/>
        <v>0</v>
      </c>
      <c r="AQ1241" s="165">
        <f t="shared" si="501"/>
        <v>0</v>
      </c>
      <c r="AR1241" s="165">
        <f t="shared" si="501"/>
        <v>0</v>
      </c>
      <c r="AS1241" s="387">
        <f t="shared" si="475"/>
        <v>0</v>
      </c>
    </row>
    <row r="1242" spans="2:46" hidden="1" outlineLevel="2">
      <c r="B1242" s="66">
        <v>5</v>
      </c>
      <c r="D1242" s="338">
        <v>0</v>
      </c>
      <c r="E1242" s="165">
        <f t="shared" si="498"/>
        <v>0</v>
      </c>
      <c r="F1242" s="165">
        <f t="shared" si="498"/>
        <v>0</v>
      </c>
      <c r="G1242" s="165">
        <f t="shared" si="498"/>
        <v>0</v>
      </c>
      <c r="H1242" s="165">
        <f t="shared" si="498"/>
        <v>0</v>
      </c>
      <c r="I1242" s="165">
        <f t="shared" si="498"/>
        <v>0</v>
      </c>
      <c r="J1242" s="165">
        <f t="shared" si="498"/>
        <v>0</v>
      </c>
      <c r="K1242" s="165">
        <f t="shared" si="498"/>
        <v>0</v>
      </c>
      <c r="L1242" s="165">
        <f t="shared" si="498"/>
        <v>0</v>
      </c>
      <c r="M1242" s="165">
        <f t="shared" si="498"/>
        <v>0</v>
      </c>
      <c r="N1242" s="165">
        <f t="shared" si="498"/>
        <v>0</v>
      </c>
      <c r="O1242" s="165">
        <f t="shared" si="499"/>
        <v>0</v>
      </c>
      <c r="P1242" s="165">
        <f t="shared" si="499"/>
        <v>0</v>
      </c>
      <c r="Q1242" s="165">
        <f t="shared" si="499"/>
        <v>0</v>
      </c>
      <c r="R1242" s="165">
        <f t="shared" si="499"/>
        <v>0</v>
      </c>
      <c r="S1242" s="165">
        <f t="shared" si="499"/>
        <v>0</v>
      </c>
      <c r="T1242" s="165">
        <f t="shared" si="499"/>
        <v>0</v>
      </c>
      <c r="U1242" s="165">
        <f t="shared" si="499"/>
        <v>0</v>
      </c>
      <c r="V1242" s="165">
        <f t="shared" si="499"/>
        <v>0</v>
      </c>
      <c r="W1242" s="165">
        <f t="shared" si="499"/>
        <v>0</v>
      </c>
      <c r="X1242" s="165">
        <f t="shared" si="499"/>
        <v>0</v>
      </c>
      <c r="Y1242" s="165">
        <f t="shared" si="500"/>
        <v>0</v>
      </c>
      <c r="Z1242" s="165">
        <f t="shared" si="500"/>
        <v>0</v>
      </c>
      <c r="AA1242" s="165">
        <f t="shared" si="500"/>
        <v>0</v>
      </c>
      <c r="AB1242" s="165">
        <f t="shared" si="500"/>
        <v>0</v>
      </c>
      <c r="AC1242" s="165">
        <f t="shared" si="500"/>
        <v>0</v>
      </c>
      <c r="AD1242" s="165">
        <f t="shared" si="500"/>
        <v>0</v>
      </c>
      <c r="AE1242" s="165">
        <f t="shared" si="500"/>
        <v>0</v>
      </c>
      <c r="AF1242" s="165">
        <f t="shared" si="500"/>
        <v>0</v>
      </c>
      <c r="AG1242" s="165">
        <f t="shared" si="500"/>
        <v>0</v>
      </c>
      <c r="AH1242" s="165">
        <f t="shared" si="500"/>
        <v>0</v>
      </c>
      <c r="AI1242" s="165">
        <f t="shared" si="501"/>
        <v>0</v>
      </c>
      <c r="AJ1242" s="165">
        <f t="shared" si="501"/>
        <v>0</v>
      </c>
      <c r="AK1242" s="165">
        <f t="shared" si="501"/>
        <v>0</v>
      </c>
      <c r="AL1242" s="165">
        <f t="shared" si="501"/>
        <v>0</v>
      </c>
      <c r="AM1242" s="165">
        <f t="shared" si="501"/>
        <v>0</v>
      </c>
      <c r="AN1242" s="165">
        <f t="shared" si="501"/>
        <v>0</v>
      </c>
      <c r="AO1242" s="165">
        <f t="shared" si="501"/>
        <v>0</v>
      </c>
      <c r="AP1242" s="165">
        <f t="shared" si="501"/>
        <v>0</v>
      </c>
      <c r="AQ1242" s="165">
        <f t="shared" si="501"/>
        <v>0</v>
      </c>
      <c r="AR1242" s="165">
        <f t="shared" si="501"/>
        <v>0</v>
      </c>
      <c r="AS1242" s="387">
        <f t="shared" si="475"/>
        <v>0</v>
      </c>
    </row>
    <row r="1243" spans="2:46" hidden="1" outlineLevel="2">
      <c r="B1243" s="66">
        <v>6</v>
      </c>
      <c r="D1243" s="338">
        <v>0</v>
      </c>
      <c r="E1243" s="165">
        <f t="shared" si="498"/>
        <v>0</v>
      </c>
      <c r="F1243" s="165">
        <f t="shared" si="498"/>
        <v>0</v>
      </c>
      <c r="G1243" s="165">
        <f t="shared" si="498"/>
        <v>0</v>
      </c>
      <c r="H1243" s="165">
        <f t="shared" si="498"/>
        <v>0</v>
      </c>
      <c r="I1243" s="165">
        <f t="shared" si="498"/>
        <v>0</v>
      </c>
      <c r="J1243" s="165">
        <f t="shared" si="498"/>
        <v>0</v>
      </c>
      <c r="K1243" s="165">
        <f t="shared" si="498"/>
        <v>0</v>
      </c>
      <c r="L1243" s="165">
        <f t="shared" si="498"/>
        <v>0</v>
      </c>
      <c r="M1243" s="165">
        <f t="shared" si="498"/>
        <v>0</v>
      </c>
      <c r="N1243" s="165">
        <f t="shared" si="498"/>
        <v>0</v>
      </c>
      <c r="O1243" s="165">
        <f t="shared" si="499"/>
        <v>0</v>
      </c>
      <c r="P1243" s="165">
        <f t="shared" si="499"/>
        <v>0</v>
      </c>
      <c r="Q1243" s="165">
        <f t="shared" si="499"/>
        <v>0</v>
      </c>
      <c r="R1243" s="165">
        <f t="shared" si="499"/>
        <v>0</v>
      </c>
      <c r="S1243" s="165">
        <f t="shared" si="499"/>
        <v>0</v>
      </c>
      <c r="T1243" s="165">
        <f t="shared" si="499"/>
        <v>0</v>
      </c>
      <c r="U1243" s="165">
        <f t="shared" si="499"/>
        <v>0</v>
      </c>
      <c r="V1243" s="165">
        <f t="shared" si="499"/>
        <v>0</v>
      </c>
      <c r="W1243" s="165">
        <f t="shared" si="499"/>
        <v>0</v>
      </c>
      <c r="X1243" s="165">
        <f t="shared" si="499"/>
        <v>0</v>
      </c>
      <c r="Y1243" s="165">
        <f t="shared" si="500"/>
        <v>0</v>
      </c>
      <c r="Z1243" s="165">
        <f t="shared" si="500"/>
        <v>0</v>
      </c>
      <c r="AA1243" s="165">
        <f t="shared" si="500"/>
        <v>0</v>
      </c>
      <c r="AB1243" s="165">
        <f t="shared" si="500"/>
        <v>0</v>
      </c>
      <c r="AC1243" s="165">
        <f t="shared" si="500"/>
        <v>0</v>
      </c>
      <c r="AD1243" s="165">
        <f t="shared" si="500"/>
        <v>0</v>
      </c>
      <c r="AE1243" s="165">
        <f t="shared" si="500"/>
        <v>0</v>
      </c>
      <c r="AF1243" s="165">
        <f t="shared" si="500"/>
        <v>0</v>
      </c>
      <c r="AG1243" s="165">
        <f t="shared" si="500"/>
        <v>0</v>
      </c>
      <c r="AH1243" s="165">
        <f t="shared" si="500"/>
        <v>0</v>
      </c>
      <c r="AI1243" s="165">
        <f t="shared" si="501"/>
        <v>0</v>
      </c>
      <c r="AJ1243" s="165">
        <f t="shared" si="501"/>
        <v>0</v>
      </c>
      <c r="AK1243" s="165">
        <f t="shared" si="501"/>
        <v>0</v>
      </c>
      <c r="AL1243" s="165">
        <f t="shared" si="501"/>
        <v>0</v>
      </c>
      <c r="AM1243" s="165">
        <f t="shared" si="501"/>
        <v>0</v>
      </c>
      <c r="AN1243" s="165">
        <f t="shared" si="501"/>
        <v>0</v>
      </c>
      <c r="AO1243" s="165">
        <f t="shared" si="501"/>
        <v>0</v>
      </c>
      <c r="AP1243" s="165">
        <f t="shared" si="501"/>
        <v>0</v>
      </c>
      <c r="AQ1243" s="165">
        <f t="shared" si="501"/>
        <v>0</v>
      </c>
      <c r="AR1243" s="165">
        <f t="shared" si="501"/>
        <v>0</v>
      </c>
      <c r="AS1243" s="387">
        <f t="shared" si="475"/>
        <v>0</v>
      </c>
    </row>
    <row r="1244" spans="2:46" hidden="1" outlineLevel="2">
      <c r="B1244" s="66">
        <v>7</v>
      </c>
      <c r="D1244" s="338">
        <v>0</v>
      </c>
      <c r="E1244" s="165">
        <f t="shared" si="498"/>
        <v>0</v>
      </c>
      <c r="F1244" s="165">
        <f t="shared" si="498"/>
        <v>0</v>
      </c>
      <c r="G1244" s="165">
        <f t="shared" si="498"/>
        <v>0</v>
      </c>
      <c r="H1244" s="165">
        <f t="shared" si="498"/>
        <v>0</v>
      </c>
      <c r="I1244" s="165">
        <f t="shared" si="498"/>
        <v>0</v>
      </c>
      <c r="J1244" s="165">
        <f t="shared" si="498"/>
        <v>0</v>
      </c>
      <c r="K1244" s="165">
        <f t="shared" si="498"/>
        <v>0</v>
      </c>
      <c r="L1244" s="165">
        <f t="shared" si="498"/>
        <v>0</v>
      </c>
      <c r="M1244" s="165">
        <f t="shared" si="498"/>
        <v>0</v>
      </c>
      <c r="N1244" s="165">
        <f t="shared" si="498"/>
        <v>0</v>
      </c>
      <c r="O1244" s="165">
        <f t="shared" si="499"/>
        <v>0</v>
      </c>
      <c r="P1244" s="165">
        <f t="shared" si="499"/>
        <v>0</v>
      </c>
      <c r="Q1244" s="165">
        <f t="shared" si="499"/>
        <v>0</v>
      </c>
      <c r="R1244" s="165">
        <f t="shared" si="499"/>
        <v>0</v>
      </c>
      <c r="S1244" s="165">
        <f t="shared" si="499"/>
        <v>0</v>
      </c>
      <c r="T1244" s="165">
        <f t="shared" si="499"/>
        <v>0</v>
      </c>
      <c r="U1244" s="165">
        <f t="shared" si="499"/>
        <v>0</v>
      </c>
      <c r="V1244" s="165">
        <f t="shared" si="499"/>
        <v>0</v>
      </c>
      <c r="W1244" s="165">
        <f t="shared" si="499"/>
        <v>0</v>
      </c>
      <c r="X1244" s="165">
        <f t="shared" si="499"/>
        <v>0</v>
      </c>
      <c r="Y1244" s="165">
        <f t="shared" si="500"/>
        <v>0</v>
      </c>
      <c r="Z1244" s="165">
        <f t="shared" si="500"/>
        <v>0</v>
      </c>
      <c r="AA1244" s="165">
        <f t="shared" si="500"/>
        <v>0</v>
      </c>
      <c r="AB1244" s="165">
        <f t="shared" si="500"/>
        <v>0</v>
      </c>
      <c r="AC1244" s="165">
        <f t="shared" si="500"/>
        <v>0</v>
      </c>
      <c r="AD1244" s="165">
        <f t="shared" si="500"/>
        <v>0</v>
      </c>
      <c r="AE1244" s="165">
        <f t="shared" si="500"/>
        <v>0</v>
      </c>
      <c r="AF1244" s="165">
        <f t="shared" si="500"/>
        <v>0</v>
      </c>
      <c r="AG1244" s="165">
        <f t="shared" si="500"/>
        <v>0</v>
      </c>
      <c r="AH1244" s="165">
        <f t="shared" si="500"/>
        <v>0</v>
      </c>
      <c r="AI1244" s="165">
        <f t="shared" si="501"/>
        <v>0</v>
      </c>
      <c r="AJ1244" s="165">
        <f t="shared" si="501"/>
        <v>0</v>
      </c>
      <c r="AK1244" s="165">
        <f t="shared" si="501"/>
        <v>0</v>
      </c>
      <c r="AL1244" s="165">
        <f t="shared" si="501"/>
        <v>0</v>
      </c>
      <c r="AM1244" s="165">
        <f t="shared" si="501"/>
        <v>0</v>
      </c>
      <c r="AN1244" s="165">
        <f t="shared" si="501"/>
        <v>0</v>
      </c>
      <c r="AO1244" s="165">
        <f t="shared" si="501"/>
        <v>0</v>
      </c>
      <c r="AP1244" s="165">
        <f t="shared" si="501"/>
        <v>0</v>
      </c>
      <c r="AQ1244" s="165">
        <f t="shared" si="501"/>
        <v>0</v>
      </c>
      <c r="AR1244" s="165">
        <f t="shared" si="501"/>
        <v>0</v>
      </c>
      <c r="AS1244" s="387">
        <f t="shared" si="475"/>
        <v>0</v>
      </c>
    </row>
    <row r="1245" spans="2:46" hidden="1" outlineLevel="2">
      <c r="B1245" s="66">
        <v>8</v>
      </c>
      <c r="D1245" s="338">
        <v>0</v>
      </c>
      <c r="E1245" s="165">
        <f t="shared" si="498"/>
        <v>0</v>
      </c>
      <c r="F1245" s="165">
        <f t="shared" si="498"/>
        <v>0</v>
      </c>
      <c r="G1245" s="165">
        <f t="shared" si="498"/>
        <v>0</v>
      </c>
      <c r="H1245" s="165">
        <f t="shared" si="498"/>
        <v>0</v>
      </c>
      <c r="I1245" s="165">
        <f t="shared" si="498"/>
        <v>0</v>
      </c>
      <c r="J1245" s="165">
        <f t="shared" si="498"/>
        <v>0</v>
      </c>
      <c r="K1245" s="165">
        <f t="shared" si="498"/>
        <v>0</v>
      </c>
      <c r="L1245" s="165">
        <f t="shared" si="498"/>
        <v>0</v>
      </c>
      <c r="M1245" s="165">
        <f t="shared" si="498"/>
        <v>0</v>
      </c>
      <c r="N1245" s="165">
        <f t="shared" si="498"/>
        <v>0</v>
      </c>
      <c r="O1245" s="165">
        <f t="shared" si="499"/>
        <v>0</v>
      </c>
      <c r="P1245" s="165">
        <f t="shared" si="499"/>
        <v>0</v>
      </c>
      <c r="Q1245" s="165">
        <f t="shared" si="499"/>
        <v>0</v>
      </c>
      <c r="R1245" s="165">
        <f t="shared" si="499"/>
        <v>0</v>
      </c>
      <c r="S1245" s="165">
        <f t="shared" si="499"/>
        <v>0</v>
      </c>
      <c r="T1245" s="165">
        <f t="shared" si="499"/>
        <v>0</v>
      </c>
      <c r="U1245" s="165">
        <f t="shared" si="499"/>
        <v>0</v>
      </c>
      <c r="V1245" s="165">
        <f t="shared" si="499"/>
        <v>0</v>
      </c>
      <c r="W1245" s="165">
        <f t="shared" si="499"/>
        <v>0</v>
      </c>
      <c r="X1245" s="165">
        <f t="shared" si="499"/>
        <v>0</v>
      </c>
      <c r="Y1245" s="165">
        <f t="shared" si="500"/>
        <v>0</v>
      </c>
      <c r="Z1245" s="165">
        <f t="shared" si="500"/>
        <v>0</v>
      </c>
      <c r="AA1245" s="165">
        <f t="shared" si="500"/>
        <v>0</v>
      </c>
      <c r="AB1245" s="165">
        <f t="shared" si="500"/>
        <v>0</v>
      </c>
      <c r="AC1245" s="165">
        <f t="shared" si="500"/>
        <v>0</v>
      </c>
      <c r="AD1245" s="165">
        <f t="shared" si="500"/>
        <v>0</v>
      </c>
      <c r="AE1245" s="165">
        <f t="shared" si="500"/>
        <v>0</v>
      </c>
      <c r="AF1245" s="165">
        <f t="shared" si="500"/>
        <v>0</v>
      </c>
      <c r="AG1245" s="165">
        <f t="shared" si="500"/>
        <v>0</v>
      </c>
      <c r="AH1245" s="165">
        <f t="shared" si="500"/>
        <v>0</v>
      </c>
      <c r="AI1245" s="165">
        <f t="shared" si="501"/>
        <v>0</v>
      </c>
      <c r="AJ1245" s="165">
        <f t="shared" si="501"/>
        <v>0</v>
      </c>
      <c r="AK1245" s="165">
        <f t="shared" si="501"/>
        <v>0</v>
      </c>
      <c r="AL1245" s="165">
        <f t="shared" si="501"/>
        <v>0</v>
      </c>
      <c r="AM1245" s="165">
        <f t="shared" si="501"/>
        <v>0</v>
      </c>
      <c r="AN1245" s="165">
        <f t="shared" si="501"/>
        <v>0</v>
      </c>
      <c r="AO1245" s="165">
        <f t="shared" si="501"/>
        <v>0</v>
      </c>
      <c r="AP1245" s="165">
        <f t="shared" si="501"/>
        <v>0</v>
      </c>
      <c r="AQ1245" s="165">
        <f t="shared" si="501"/>
        <v>0</v>
      </c>
      <c r="AR1245" s="165">
        <f t="shared" si="501"/>
        <v>0</v>
      </c>
      <c r="AS1245" s="387">
        <f t="shared" si="475"/>
        <v>0</v>
      </c>
    </row>
    <row r="1246" spans="2:46" hidden="1" outlineLevel="2">
      <c r="B1246" s="66">
        <v>9</v>
      </c>
      <c r="D1246" s="338">
        <v>0</v>
      </c>
      <c r="E1246" s="165">
        <f t="shared" si="498"/>
        <v>0</v>
      </c>
      <c r="F1246" s="165">
        <f t="shared" si="498"/>
        <v>0</v>
      </c>
      <c r="G1246" s="165">
        <f t="shared" si="498"/>
        <v>0</v>
      </c>
      <c r="H1246" s="165">
        <f t="shared" si="498"/>
        <v>0</v>
      </c>
      <c r="I1246" s="165">
        <f t="shared" si="498"/>
        <v>0</v>
      </c>
      <c r="J1246" s="165">
        <f t="shared" si="498"/>
        <v>0</v>
      </c>
      <c r="K1246" s="165">
        <f t="shared" si="498"/>
        <v>0</v>
      </c>
      <c r="L1246" s="165">
        <f t="shared" si="498"/>
        <v>0</v>
      </c>
      <c r="M1246" s="165">
        <f t="shared" si="498"/>
        <v>0</v>
      </c>
      <c r="N1246" s="165">
        <f t="shared" si="498"/>
        <v>0</v>
      </c>
      <c r="O1246" s="165">
        <f t="shared" si="499"/>
        <v>0</v>
      </c>
      <c r="P1246" s="165">
        <f t="shared" si="499"/>
        <v>0</v>
      </c>
      <c r="Q1246" s="165">
        <f t="shared" si="499"/>
        <v>0</v>
      </c>
      <c r="R1246" s="165">
        <f t="shared" si="499"/>
        <v>0</v>
      </c>
      <c r="S1246" s="165">
        <f t="shared" si="499"/>
        <v>0</v>
      </c>
      <c r="T1246" s="165">
        <f t="shared" si="499"/>
        <v>0</v>
      </c>
      <c r="U1246" s="165">
        <f t="shared" si="499"/>
        <v>0</v>
      </c>
      <c r="V1246" s="165">
        <f t="shared" si="499"/>
        <v>0</v>
      </c>
      <c r="W1246" s="165">
        <f t="shared" si="499"/>
        <v>0</v>
      </c>
      <c r="X1246" s="165">
        <f t="shared" si="499"/>
        <v>0</v>
      </c>
      <c r="Y1246" s="165">
        <f t="shared" si="500"/>
        <v>0</v>
      </c>
      <c r="Z1246" s="165">
        <f t="shared" si="500"/>
        <v>0</v>
      </c>
      <c r="AA1246" s="165">
        <f t="shared" si="500"/>
        <v>0</v>
      </c>
      <c r="AB1246" s="165">
        <f t="shared" si="500"/>
        <v>0</v>
      </c>
      <c r="AC1246" s="165">
        <f t="shared" si="500"/>
        <v>0</v>
      </c>
      <c r="AD1246" s="165">
        <f t="shared" si="500"/>
        <v>0</v>
      </c>
      <c r="AE1246" s="165">
        <f t="shared" si="500"/>
        <v>0</v>
      </c>
      <c r="AF1246" s="165">
        <f t="shared" si="500"/>
        <v>0</v>
      </c>
      <c r="AG1246" s="165">
        <f t="shared" si="500"/>
        <v>0</v>
      </c>
      <c r="AH1246" s="165">
        <f t="shared" si="500"/>
        <v>0</v>
      </c>
      <c r="AI1246" s="165">
        <f t="shared" si="501"/>
        <v>0</v>
      </c>
      <c r="AJ1246" s="165">
        <f t="shared" si="501"/>
        <v>0</v>
      </c>
      <c r="AK1246" s="165">
        <f t="shared" si="501"/>
        <v>0</v>
      </c>
      <c r="AL1246" s="165">
        <f t="shared" si="501"/>
        <v>0</v>
      </c>
      <c r="AM1246" s="165">
        <f t="shared" si="501"/>
        <v>0</v>
      </c>
      <c r="AN1246" s="165">
        <f t="shared" si="501"/>
        <v>0</v>
      </c>
      <c r="AO1246" s="165">
        <f t="shared" si="501"/>
        <v>0</v>
      </c>
      <c r="AP1246" s="165">
        <f t="shared" si="501"/>
        <v>0</v>
      </c>
      <c r="AQ1246" s="165">
        <f t="shared" si="501"/>
        <v>0</v>
      </c>
      <c r="AR1246" s="165">
        <f t="shared" si="501"/>
        <v>0</v>
      </c>
      <c r="AS1246" s="387">
        <f t="shared" si="475"/>
        <v>0</v>
      </c>
    </row>
    <row r="1247" spans="2:46" hidden="1" outlineLevel="2">
      <c r="B1247" s="66">
        <v>10</v>
      </c>
      <c r="D1247" s="338">
        <v>0</v>
      </c>
      <c r="E1247" s="165">
        <f t="shared" si="498"/>
        <v>0</v>
      </c>
      <c r="F1247" s="165">
        <f t="shared" si="498"/>
        <v>0</v>
      </c>
      <c r="G1247" s="165">
        <f t="shared" si="498"/>
        <v>0</v>
      </c>
      <c r="H1247" s="165">
        <f t="shared" si="498"/>
        <v>0</v>
      </c>
      <c r="I1247" s="165">
        <f t="shared" si="498"/>
        <v>0</v>
      </c>
      <c r="J1247" s="165">
        <f t="shared" si="498"/>
        <v>0</v>
      </c>
      <c r="K1247" s="165">
        <f t="shared" si="498"/>
        <v>0</v>
      </c>
      <c r="L1247" s="165">
        <f t="shared" si="498"/>
        <v>0</v>
      </c>
      <c r="M1247" s="165">
        <f t="shared" si="498"/>
        <v>0</v>
      </c>
      <c r="N1247" s="165">
        <f t="shared" si="498"/>
        <v>0</v>
      </c>
      <c r="O1247" s="165">
        <f t="shared" si="499"/>
        <v>0</v>
      </c>
      <c r="P1247" s="165">
        <f t="shared" si="499"/>
        <v>0</v>
      </c>
      <c r="Q1247" s="165">
        <f t="shared" si="499"/>
        <v>0</v>
      </c>
      <c r="R1247" s="165">
        <f t="shared" si="499"/>
        <v>0</v>
      </c>
      <c r="S1247" s="165">
        <f t="shared" si="499"/>
        <v>0</v>
      </c>
      <c r="T1247" s="165">
        <f t="shared" si="499"/>
        <v>0</v>
      </c>
      <c r="U1247" s="165">
        <f t="shared" si="499"/>
        <v>0</v>
      </c>
      <c r="V1247" s="165">
        <f t="shared" si="499"/>
        <v>0</v>
      </c>
      <c r="W1247" s="165">
        <f t="shared" si="499"/>
        <v>0</v>
      </c>
      <c r="X1247" s="165">
        <f t="shared" si="499"/>
        <v>0</v>
      </c>
      <c r="Y1247" s="165">
        <f t="shared" si="500"/>
        <v>0</v>
      </c>
      <c r="Z1247" s="165">
        <f t="shared" si="500"/>
        <v>0</v>
      </c>
      <c r="AA1247" s="165">
        <f t="shared" si="500"/>
        <v>0</v>
      </c>
      <c r="AB1247" s="165">
        <f t="shared" si="500"/>
        <v>0</v>
      </c>
      <c r="AC1247" s="165">
        <f t="shared" si="500"/>
        <v>0</v>
      </c>
      <c r="AD1247" s="165">
        <f t="shared" si="500"/>
        <v>0</v>
      </c>
      <c r="AE1247" s="165">
        <f t="shared" si="500"/>
        <v>0</v>
      </c>
      <c r="AF1247" s="165">
        <f t="shared" si="500"/>
        <v>0</v>
      </c>
      <c r="AG1247" s="165">
        <f t="shared" si="500"/>
        <v>0</v>
      </c>
      <c r="AH1247" s="165">
        <f t="shared" si="500"/>
        <v>0</v>
      </c>
      <c r="AI1247" s="165">
        <f t="shared" si="501"/>
        <v>0</v>
      </c>
      <c r="AJ1247" s="165">
        <f t="shared" si="501"/>
        <v>0</v>
      </c>
      <c r="AK1247" s="165">
        <f t="shared" si="501"/>
        <v>0</v>
      </c>
      <c r="AL1247" s="165">
        <f t="shared" si="501"/>
        <v>0</v>
      </c>
      <c r="AM1247" s="165">
        <f t="shared" si="501"/>
        <v>0</v>
      </c>
      <c r="AN1247" s="165">
        <f t="shared" si="501"/>
        <v>0</v>
      </c>
      <c r="AO1247" s="165">
        <f t="shared" si="501"/>
        <v>0</v>
      </c>
      <c r="AP1247" s="165">
        <f t="shared" si="501"/>
        <v>0</v>
      </c>
      <c r="AQ1247" s="165">
        <f t="shared" si="501"/>
        <v>0</v>
      </c>
      <c r="AR1247" s="165">
        <f t="shared" si="501"/>
        <v>0</v>
      </c>
      <c r="AS1247" s="387">
        <f t="shared" ref="AS1247:AS1310" si="502">SUM(E1247:AR1247)</f>
        <v>0</v>
      </c>
    </row>
    <row r="1248" spans="2:46" hidden="1" outlineLevel="2">
      <c r="B1248" s="66">
        <v>11</v>
      </c>
      <c r="D1248" s="338">
        <v>0</v>
      </c>
      <c r="E1248" s="165">
        <f t="shared" ref="E1248:N1257" si="503">IF(AND(E$2=$B1248,$B1248=$C$3),$D1248,IF(AND(E$2&gt;$B1248,E$2&lt;=$D$1237+$B1248),SLN($D1248,0,IF($C$3-$B1248&gt;=$D$1237,$D$1237,$C$3-$B1248)),0))</f>
        <v>0</v>
      </c>
      <c r="F1248" s="165">
        <f t="shared" si="503"/>
        <v>0</v>
      </c>
      <c r="G1248" s="165">
        <f t="shared" si="503"/>
        <v>0</v>
      </c>
      <c r="H1248" s="165">
        <f t="shared" si="503"/>
        <v>0</v>
      </c>
      <c r="I1248" s="165">
        <f t="shared" si="503"/>
        <v>0</v>
      </c>
      <c r="J1248" s="165">
        <f t="shared" si="503"/>
        <v>0</v>
      </c>
      <c r="K1248" s="165">
        <f t="shared" si="503"/>
        <v>0</v>
      </c>
      <c r="L1248" s="165">
        <f t="shared" si="503"/>
        <v>0</v>
      </c>
      <c r="M1248" s="165">
        <f t="shared" si="503"/>
        <v>0</v>
      </c>
      <c r="N1248" s="165">
        <f t="shared" si="503"/>
        <v>0</v>
      </c>
      <c r="O1248" s="165">
        <f t="shared" ref="O1248:X1257" si="504">IF(AND(O$2=$B1248,$B1248=$C$3),$D1248,IF(AND(O$2&gt;$B1248,O$2&lt;=$D$1237+$B1248),SLN($D1248,0,IF($C$3-$B1248&gt;=$D$1237,$D$1237,$C$3-$B1248)),0))</f>
        <v>0</v>
      </c>
      <c r="P1248" s="165">
        <f t="shared" si="504"/>
        <v>0</v>
      </c>
      <c r="Q1248" s="165">
        <f t="shared" si="504"/>
        <v>0</v>
      </c>
      <c r="R1248" s="165">
        <f t="shared" si="504"/>
        <v>0</v>
      </c>
      <c r="S1248" s="165">
        <f t="shared" si="504"/>
        <v>0</v>
      </c>
      <c r="T1248" s="165">
        <f t="shared" si="504"/>
        <v>0</v>
      </c>
      <c r="U1248" s="165">
        <f t="shared" si="504"/>
        <v>0</v>
      </c>
      <c r="V1248" s="165">
        <f t="shared" si="504"/>
        <v>0</v>
      </c>
      <c r="W1248" s="165">
        <f t="shared" si="504"/>
        <v>0</v>
      </c>
      <c r="X1248" s="165">
        <f t="shared" si="504"/>
        <v>0</v>
      </c>
      <c r="Y1248" s="165">
        <f t="shared" ref="Y1248:AH1257" si="505">IF(AND(Y$2=$B1248,$B1248=$C$3),$D1248,IF(AND(Y$2&gt;$B1248,Y$2&lt;=$D$1237+$B1248),SLN($D1248,0,IF($C$3-$B1248&gt;=$D$1237,$D$1237,$C$3-$B1248)),0))</f>
        <v>0</v>
      </c>
      <c r="Z1248" s="165">
        <f t="shared" si="505"/>
        <v>0</v>
      </c>
      <c r="AA1248" s="165">
        <f t="shared" si="505"/>
        <v>0</v>
      </c>
      <c r="AB1248" s="165">
        <f t="shared" si="505"/>
        <v>0</v>
      </c>
      <c r="AC1248" s="165">
        <f t="shared" si="505"/>
        <v>0</v>
      </c>
      <c r="AD1248" s="165">
        <f t="shared" si="505"/>
        <v>0</v>
      </c>
      <c r="AE1248" s="165">
        <f t="shared" si="505"/>
        <v>0</v>
      </c>
      <c r="AF1248" s="165">
        <f t="shared" si="505"/>
        <v>0</v>
      </c>
      <c r="AG1248" s="165">
        <f t="shared" si="505"/>
        <v>0</v>
      </c>
      <c r="AH1248" s="165">
        <f t="shared" si="505"/>
        <v>0</v>
      </c>
      <c r="AI1248" s="165">
        <f t="shared" ref="AI1248:AR1257" si="506">IF(AND(AI$2=$B1248,$B1248=$C$3),$D1248,IF(AND(AI$2&gt;$B1248,AI$2&lt;=$D$1237+$B1248),SLN($D1248,0,IF($C$3-$B1248&gt;=$D$1237,$D$1237,$C$3-$B1248)),0))</f>
        <v>0</v>
      </c>
      <c r="AJ1248" s="165">
        <f t="shared" si="506"/>
        <v>0</v>
      </c>
      <c r="AK1248" s="165">
        <f t="shared" si="506"/>
        <v>0</v>
      </c>
      <c r="AL1248" s="165">
        <f t="shared" si="506"/>
        <v>0</v>
      </c>
      <c r="AM1248" s="165">
        <f t="shared" si="506"/>
        <v>0</v>
      </c>
      <c r="AN1248" s="165">
        <f t="shared" si="506"/>
        <v>0</v>
      </c>
      <c r="AO1248" s="165">
        <f t="shared" si="506"/>
        <v>0</v>
      </c>
      <c r="AP1248" s="165">
        <f t="shared" si="506"/>
        <v>0</v>
      </c>
      <c r="AQ1248" s="165">
        <f t="shared" si="506"/>
        <v>0</v>
      </c>
      <c r="AR1248" s="165">
        <f t="shared" si="506"/>
        <v>0</v>
      </c>
      <c r="AS1248" s="387">
        <f t="shared" si="502"/>
        <v>0</v>
      </c>
    </row>
    <row r="1249" spans="2:45" hidden="1" outlineLevel="2">
      <c r="B1249" s="66">
        <v>12</v>
      </c>
      <c r="D1249" s="338">
        <v>0</v>
      </c>
      <c r="E1249" s="165">
        <f t="shared" si="503"/>
        <v>0</v>
      </c>
      <c r="F1249" s="165">
        <f t="shared" si="503"/>
        <v>0</v>
      </c>
      <c r="G1249" s="165">
        <f t="shared" si="503"/>
        <v>0</v>
      </c>
      <c r="H1249" s="165">
        <f t="shared" si="503"/>
        <v>0</v>
      </c>
      <c r="I1249" s="165">
        <f t="shared" si="503"/>
        <v>0</v>
      </c>
      <c r="J1249" s="165">
        <f t="shared" si="503"/>
        <v>0</v>
      </c>
      <c r="K1249" s="165">
        <f t="shared" si="503"/>
        <v>0</v>
      </c>
      <c r="L1249" s="165">
        <f t="shared" si="503"/>
        <v>0</v>
      </c>
      <c r="M1249" s="165">
        <f t="shared" si="503"/>
        <v>0</v>
      </c>
      <c r="N1249" s="165">
        <f t="shared" si="503"/>
        <v>0</v>
      </c>
      <c r="O1249" s="165">
        <f t="shared" si="504"/>
        <v>0</v>
      </c>
      <c r="P1249" s="165">
        <f t="shared" si="504"/>
        <v>0</v>
      </c>
      <c r="Q1249" s="165">
        <f t="shared" si="504"/>
        <v>0</v>
      </c>
      <c r="R1249" s="165">
        <f t="shared" si="504"/>
        <v>0</v>
      </c>
      <c r="S1249" s="165">
        <f t="shared" si="504"/>
        <v>0</v>
      </c>
      <c r="T1249" s="165">
        <f t="shared" si="504"/>
        <v>0</v>
      </c>
      <c r="U1249" s="165">
        <f t="shared" si="504"/>
        <v>0</v>
      </c>
      <c r="V1249" s="165">
        <f t="shared" si="504"/>
        <v>0</v>
      </c>
      <c r="W1249" s="165">
        <f t="shared" si="504"/>
        <v>0</v>
      </c>
      <c r="X1249" s="165">
        <f t="shared" si="504"/>
        <v>0</v>
      </c>
      <c r="Y1249" s="165">
        <f t="shared" si="505"/>
        <v>0</v>
      </c>
      <c r="Z1249" s="165">
        <f t="shared" si="505"/>
        <v>0</v>
      </c>
      <c r="AA1249" s="165">
        <f t="shared" si="505"/>
        <v>0</v>
      </c>
      <c r="AB1249" s="165">
        <f t="shared" si="505"/>
        <v>0</v>
      </c>
      <c r="AC1249" s="165">
        <f t="shared" si="505"/>
        <v>0</v>
      </c>
      <c r="AD1249" s="165">
        <f t="shared" si="505"/>
        <v>0</v>
      </c>
      <c r="AE1249" s="165">
        <f t="shared" si="505"/>
        <v>0</v>
      </c>
      <c r="AF1249" s="165">
        <f t="shared" si="505"/>
        <v>0</v>
      </c>
      <c r="AG1249" s="165">
        <f t="shared" si="505"/>
        <v>0</v>
      </c>
      <c r="AH1249" s="165">
        <f t="shared" si="505"/>
        <v>0</v>
      </c>
      <c r="AI1249" s="165">
        <f t="shared" si="506"/>
        <v>0</v>
      </c>
      <c r="AJ1249" s="165">
        <f t="shared" si="506"/>
        <v>0</v>
      </c>
      <c r="AK1249" s="165">
        <f t="shared" si="506"/>
        <v>0</v>
      </c>
      <c r="AL1249" s="165">
        <f t="shared" si="506"/>
        <v>0</v>
      </c>
      <c r="AM1249" s="165">
        <f t="shared" si="506"/>
        <v>0</v>
      </c>
      <c r="AN1249" s="165">
        <f t="shared" si="506"/>
        <v>0</v>
      </c>
      <c r="AO1249" s="165">
        <f t="shared" si="506"/>
        <v>0</v>
      </c>
      <c r="AP1249" s="165">
        <f t="shared" si="506"/>
        <v>0</v>
      </c>
      <c r="AQ1249" s="165">
        <f t="shared" si="506"/>
        <v>0</v>
      </c>
      <c r="AR1249" s="165">
        <f t="shared" si="506"/>
        <v>0</v>
      </c>
      <c r="AS1249" s="387">
        <f t="shared" si="502"/>
        <v>0</v>
      </c>
    </row>
    <row r="1250" spans="2:45" hidden="1" outlineLevel="2">
      <c r="B1250" s="66">
        <v>13</v>
      </c>
      <c r="D1250" s="338">
        <v>0</v>
      </c>
      <c r="E1250" s="165">
        <f t="shared" si="503"/>
        <v>0</v>
      </c>
      <c r="F1250" s="165">
        <f t="shared" si="503"/>
        <v>0</v>
      </c>
      <c r="G1250" s="165">
        <f t="shared" si="503"/>
        <v>0</v>
      </c>
      <c r="H1250" s="165">
        <f t="shared" si="503"/>
        <v>0</v>
      </c>
      <c r="I1250" s="165">
        <f t="shared" si="503"/>
        <v>0</v>
      </c>
      <c r="J1250" s="165">
        <f t="shared" si="503"/>
        <v>0</v>
      </c>
      <c r="K1250" s="165">
        <f t="shared" si="503"/>
        <v>0</v>
      </c>
      <c r="L1250" s="165">
        <f t="shared" si="503"/>
        <v>0</v>
      </c>
      <c r="M1250" s="165">
        <f t="shared" si="503"/>
        <v>0</v>
      </c>
      <c r="N1250" s="165">
        <f t="shared" si="503"/>
        <v>0</v>
      </c>
      <c r="O1250" s="165">
        <f t="shared" si="504"/>
        <v>0</v>
      </c>
      <c r="P1250" s="165">
        <f t="shared" si="504"/>
        <v>0</v>
      </c>
      <c r="Q1250" s="165">
        <f t="shared" si="504"/>
        <v>0</v>
      </c>
      <c r="R1250" s="165">
        <f t="shared" si="504"/>
        <v>0</v>
      </c>
      <c r="S1250" s="165">
        <f t="shared" si="504"/>
        <v>0</v>
      </c>
      <c r="T1250" s="165">
        <f t="shared" si="504"/>
        <v>0</v>
      </c>
      <c r="U1250" s="165">
        <f t="shared" si="504"/>
        <v>0</v>
      </c>
      <c r="V1250" s="165">
        <f t="shared" si="504"/>
        <v>0</v>
      </c>
      <c r="W1250" s="165">
        <f t="shared" si="504"/>
        <v>0</v>
      </c>
      <c r="X1250" s="165">
        <f t="shared" si="504"/>
        <v>0</v>
      </c>
      <c r="Y1250" s="165">
        <f t="shared" si="505"/>
        <v>0</v>
      </c>
      <c r="Z1250" s="165">
        <f t="shared" si="505"/>
        <v>0</v>
      </c>
      <c r="AA1250" s="165">
        <f t="shared" si="505"/>
        <v>0</v>
      </c>
      <c r="AB1250" s="165">
        <f t="shared" si="505"/>
        <v>0</v>
      </c>
      <c r="AC1250" s="165">
        <f t="shared" si="505"/>
        <v>0</v>
      </c>
      <c r="AD1250" s="165">
        <f t="shared" si="505"/>
        <v>0</v>
      </c>
      <c r="AE1250" s="165">
        <f t="shared" si="505"/>
        <v>0</v>
      </c>
      <c r="AF1250" s="165">
        <f t="shared" si="505"/>
        <v>0</v>
      </c>
      <c r="AG1250" s="165">
        <f t="shared" si="505"/>
        <v>0</v>
      </c>
      <c r="AH1250" s="165">
        <f t="shared" si="505"/>
        <v>0</v>
      </c>
      <c r="AI1250" s="165">
        <f t="shared" si="506"/>
        <v>0</v>
      </c>
      <c r="AJ1250" s="165">
        <f t="shared" si="506"/>
        <v>0</v>
      </c>
      <c r="AK1250" s="165">
        <f t="shared" si="506"/>
        <v>0</v>
      </c>
      <c r="AL1250" s="165">
        <f t="shared" si="506"/>
        <v>0</v>
      </c>
      <c r="AM1250" s="165">
        <f t="shared" si="506"/>
        <v>0</v>
      </c>
      <c r="AN1250" s="165">
        <f t="shared" si="506"/>
        <v>0</v>
      </c>
      <c r="AO1250" s="165">
        <f t="shared" si="506"/>
        <v>0</v>
      </c>
      <c r="AP1250" s="165">
        <f t="shared" si="506"/>
        <v>0</v>
      </c>
      <c r="AQ1250" s="165">
        <f t="shared" si="506"/>
        <v>0</v>
      </c>
      <c r="AR1250" s="165">
        <f t="shared" si="506"/>
        <v>0</v>
      </c>
      <c r="AS1250" s="387">
        <f t="shared" si="502"/>
        <v>0</v>
      </c>
    </row>
    <row r="1251" spans="2:45" hidden="1" outlineLevel="2">
      <c r="B1251" s="66">
        <v>14</v>
      </c>
      <c r="D1251" s="338">
        <v>0</v>
      </c>
      <c r="E1251" s="165">
        <f t="shared" si="503"/>
        <v>0</v>
      </c>
      <c r="F1251" s="165">
        <f t="shared" si="503"/>
        <v>0</v>
      </c>
      <c r="G1251" s="165">
        <f t="shared" si="503"/>
        <v>0</v>
      </c>
      <c r="H1251" s="165">
        <f t="shared" si="503"/>
        <v>0</v>
      </c>
      <c r="I1251" s="165">
        <f t="shared" si="503"/>
        <v>0</v>
      </c>
      <c r="J1251" s="165">
        <f t="shared" si="503"/>
        <v>0</v>
      </c>
      <c r="K1251" s="165">
        <f t="shared" si="503"/>
        <v>0</v>
      </c>
      <c r="L1251" s="165">
        <f t="shared" si="503"/>
        <v>0</v>
      </c>
      <c r="M1251" s="165">
        <f t="shared" si="503"/>
        <v>0</v>
      </c>
      <c r="N1251" s="165">
        <f t="shared" si="503"/>
        <v>0</v>
      </c>
      <c r="O1251" s="165">
        <f t="shared" si="504"/>
        <v>0</v>
      </c>
      <c r="P1251" s="165">
        <f t="shared" si="504"/>
        <v>0</v>
      </c>
      <c r="Q1251" s="165">
        <f t="shared" si="504"/>
        <v>0</v>
      </c>
      <c r="R1251" s="165">
        <f t="shared" si="504"/>
        <v>0</v>
      </c>
      <c r="S1251" s="165">
        <f t="shared" si="504"/>
        <v>0</v>
      </c>
      <c r="T1251" s="165">
        <f t="shared" si="504"/>
        <v>0</v>
      </c>
      <c r="U1251" s="165">
        <f t="shared" si="504"/>
        <v>0</v>
      </c>
      <c r="V1251" s="165">
        <f t="shared" si="504"/>
        <v>0</v>
      </c>
      <c r="W1251" s="165">
        <f t="shared" si="504"/>
        <v>0</v>
      </c>
      <c r="X1251" s="165">
        <f t="shared" si="504"/>
        <v>0</v>
      </c>
      <c r="Y1251" s="165">
        <f t="shared" si="505"/>
        <v>0</v>
      </c>
      <c r="Z1251" s="165">
        <f t="shared" si="505"/>
        <v>0</v>
      </c>
      <c r="AA1251" s="165">
        <f t="shared" si="505"/>
        <v>0</v>
      </c>
      <c r="AB1251" s="165">
        <f t="shared" si="505"/>
        <v>0</v>
      </c>
      <c r="AC1251" s="165">
        <f t="shared" si="505"/>
        <v>0</v>
      </c>
      <c r="AD1251" s="165">
        <f t="shared" si="505"/>
        <v>0</v>
      </c>
      <c r="AE1251" s="165">
        <f t="shared" si="505"/>
        <v>0</v>
      </c>
      <c r="AF1251" s="165">
        <f t="shared" si="505"/>
        <v>0</v>
      </c>
      <c r="AG1251" s="165">
        <f t="shared" si="505"/>
        <v>0</v>
      </c>
      <c r="AH1251" s="165">
        <f t="shared" si="505"/>
        <v>0</v>
      </c>
      <c r="AI1251" s="165">
        <f t="shared" si="506"/>
        <v>0</v>
      </c>
      <c r="AJ1251" s="165">
        <f t="shared" si="506"/>
        <v>0</v>
      </c>
      <c r="AK1251" s="165">
        <f t="shared" si="506"/>
        <v>0</v>
      </c>
      <c r="AL1251" s="165">
        <f t="shared" si="506"/>
        <v>0</v>
      </c>
      <c r="AM1251" s="165">
        <f t="shared" si="506"/>
        <v>0</v>
      </c>
      <c r="AN1251" s="165">
        <f t="shared" si="506"/>
        <v>0</v>
      </c>
      <c r="AO1251" s="165">
        <f t="shared" si="506"/>
        <v>0</v>
      </c>
      <c r="AP1251" s="165">
        <f t="shared" si="506"/>
        <v>0</v>
      </c>
      <c r="AQ1251" s="165">
        <f t="shared" si="506"/>
        <v>0</v>
      </c>
      <c r="AR1251" s="165">
        <f t="shared" si="506"/>
        <v>0</v>
      </c>
      <c r="AS1251" s="387">
        <f t="shared" si="502"/>
        <v>0</v>
      </c>
    </row>
    <row r="1252" spans="2:45" hidden="1" outlineLevel="2">
      <c r="B1252" s="66">
        <v>15</v>
      </c>
      <c r="D1252" s="338">
        <v>0</v>
      </c>
      <c r="E1252" s="165">
        <f t="shared" si="503"/>
        <v>0</v>
      </c>
      <c r="F1252" s="165">
        <f t="shared" si="503"/>
        <v>0</v>
      </c>
      <c r="G1252" s="165">
        <f t="shared" si="503"/>
        <v>0</v>
      </c>
      <c r="H1252" s="165">
        <f t="shared" si="503"/>
        <v>0</v>
      </c>
      <c r="I1252" s="165">
        <f t="shared" si="503"/>
        <v>0</v>
      </c>
      <c r="J1252" s="165">
        <f t="shared" si="503"/>
        <v>0</v>
      </c>
      <c r="K1252" s="165">
        <f t="shared" si="503"/>
        <v>0</v>
      </c>
      <c r="L1252" s="165">
        <f t="shared" si="503"/>
        <v>0</v>
      </c>
      <c r="M1252" s="165">
        <f t="shared" si="503"/>
        <v>0</v>
      </c>
      <c r="N1252" s="165">
        <f t="shared" si="503"/>
        <v>0</v>
      </c>
      <c r="O1252" s="165">
        <f t="shared" si="504"/>
        <v>0</v>
      </c>
      <c r="P1252" s="165">
        <f t="shared" si="504"/>
        <v>0</v>
      </c>
      <c r="Q1252" s="165">
        <f t="shared" si="504"/>
        <v>0</v>
      </c>
      <c r="R1252" s="165">
        <f t="shared" si="504"/>
        <v>0</v>
      </c>
      <c r="S1252" s="165">
        <f t="shared" si="504"/>
        <v>0</v>
      </c>
      <c r="T1252" s="165">
        <f t="shared" si="504"/>
        <v>0</v>
      </c>
      <c r="U1252" s="165">
        <f t="shared" si="504"/>
        <v>0</v>
      </c>
      <c r="V1252" s="165">
        <f t="shared" si="504"/>
        <v>0</v>
      </c>
      <c r="W1252" s="165">
        <f t="shared" si="504"/>
        <v>0</v>
      </c>
      <c r="X1252" s="165">
        <f t="shared" si="504"/>
        <v>0</v>
      </c>
      <c r="Y1252" s="165">
        <f t="shared" si="505"/>
        <v>0</v>
      </c>
      <c r="Z1252" s="165">
        <f t="shared" si="505"/>
        <v>0</v>
      </c>
      <c r="AA1252" s="165">
        <f t="shared" si="505"/>
        <v>0</v>
      </c>
      <c r="AB1252" s="165">
        <f t="shared" si="505"/>
        <v>0</v>
      </c>
      <c r="AC1252" s="165">
        <f t="shared" si="505"/>
        <v>0</v>
      </c>
      <c r="AD1252" s="165">
        <f t="shared" si="505"/>
        <v>0</v>
      </c>
      <c r="AE1252" s="165">
        <f t="shared" si="505"/>
        <v>0</v>
      </c>
      <c r="AF1252" s="165">
        <f t="shared" si="505"/>
        <v>0</v>
      </c>
      <c r="AG1252" s="165">
        <f t="shared" si="505"/>
        <v>0</v>
      </c>
      <c r="AH1252" s="165">
        <f t="shared" si="505"/>
        <v>0</v>
      </c>
      <c r="AI1252" s="165">
        <f t="shared" si="506"/>
        <v>0</v>
      </c>
      <c r="AJ1252" s="165">
        <f t="shared" si="506"/>
        <v>0</v>
      </c>
      <c r="AK1252" s="165">
        <f t="shared" si="506"/>
        <v>0</v>
      </c>
      <c r="AL1252" s="165">
        <f t="shared" si="506"/>
        <v>0</v>
      </c>
      <c r="AM1252" s="165">
        <f t="shared" si="506"/>
        <v>0</v>
      </c>
      <c r="AN1252" s="165">
        <f t="shared" si="506"/>
        <v>0</v>
      </c>
      <c r="AO1252" s="165">
        <f t="shared" si="506"/>
        <v>0</v>
      </c>
      <c r="AP1252" s="165">
        <f t="shared" si="506"/>
        <v>0</v>
      </c>
      <c r="AQ1252" s="165">
        <f t="shared" si="506"/>
        <v>0</v>
      </c>
      <c r="AR1252" s="165">
        <f t="shared" si="506"/>
        <v>0</v>
      </c>
      <c r="AS1252" s="387">
        <f t="shared" si="502"/>
        <v>0</v>
      </c>
    </row>
    <row r="1253" spans="2:45" hidden="1" outlineLevel="2">
      <c r="B1253" s="66">
        <v>16</v>
      </c>
      <c r="D1253" s="338">
        <v>0</v>
      </c>
      <c r="E1253" s="165">
        <f t="shared" si="503"/>
        <v>0</v>
      </c>
      <c r="F1253" s="165">
        <f t="shared" si="503"/>
        <v>0</v>
      </c>
      <c r="G1253" s="165">
        <f t="shared" si="503"/>
        <v>0</v>
      </c>
      <c r="H1253" s="165">
        <f t="shared" si="503"/>
        <v>0</v>
      </c>
      <c r="I1253" s="165">
        <f t="shared" si="503"/>
        <v>0</v>
      </c>
      <c r="J1253" s="165">
        <f t="shared" si="503"/>
        <v>0</v>
      </c>
      <c r="K1253" s="165">
        <f t="shared" si="503"/>
        <v>0</v>
      </c>
      <c r="L1253" s="165">
        <f t="shared" si="503"/>
        <v>0</v>
      </c>
      <c r="M1253" s="165">
        <f t="shared" si="503"/>
        <v>0</v>
      </c>
      <c r="N1253" s="165">
        <f t="shared" si="503"/>
        <v>0</v>
      </c>
      <c r="O1253" s="165">
        <f t="shared" si="504"/>
        <v>0</v>
      </c>
      <c r="P1253" s="165">
        <f t="shared" si="504"/>
        <v>0</v>
      </c>
      <c r="Q1253" s="165">
        <f t="shared" si="504"/>
        <v>0</v>
      </c>
      <c r="R1253" s="165">
        <f t="shared" si="504"/>
        <v>0</v>
      </c>
      <c r="S1253" s="165">
        <f t="shared" si="504"/>
        <v>0</v>
      </c>
      <c r="T1253" s="165">
        <f t="shared" si="504"/>
        <v>0</v>
      </c>
      <c r="U1253" s="165">
        <f t="shared" si="504"/>
        <v>0</v>
      </c>
      <c r="V1253" s="165">
        <f t="shared" si="504"/>
        <v>0</v>
      </c>
      <c r="W1253" s="165">
        <f t="shared" si="504"/>
        <v>0</v>
      </c>
      <c r="X1253" s="165">
        <f t="shared" si="504"/>
        <v>0</v>
      </c>
      <c r="Y1253" s="165">
        <f t="shared" si="505"/>
        <v>0</v>
      </c>
      <c r="Z1253" s="165">
        <f t="shared" si="505"/>
        <v>0</v>
      </c>
      <c r="AA1253" s="165">
        <f t="shared" si="505"/>
        <v>0</v>
      </c>
      <c r="AB1253" s="165">
        <f t="shared" si="505"/>
        <v>0</v>
      </c>
      <c r="AC1253" s="165">
        <f t="shared" si="505"/>
        <v>0</v>
      </c>
      <c r="AD1253" s="165">
        <f t="shared" si="505"/>
        <v>0</v>
      </c>
      <c r="AE1253" s="165">
        <f t="shared" si="505"/>
        <v>0</v>
      </c>
      <c r="AF1253" s="165">
        <f t="shared" si="505"/>
        <v>0</v>
      </c>
      <c r="AG1253" s="165">
        <f t="shared" si="505"/>
        <v>0</v>
      </c>
      <c r="AH1253" s="165">
        <f t="shared" si="505"/>
        <v>0</v>
      </c>
      <c r="AI1253" s="165">
        <f t="shared" si="506"/>
        <v>0</v>
      </c>
      <c r="AJ1253" s="165">
        <f t="shared" si="506"/>
        <v>0</v>
      </c>
      <c r="AK1253" s="165">
        <f t="shared" si="506"/>
        <v>0</v>
      </c>
      <c r="AL1253" s="165">
        <f t="shared" si="506"/>
        <v>0</v>
      </c>
      <c r="AM1253" s="165">
        <f t="shared" si="506"/>
        <v>0</v>
      </c>
      <c r="AN1253" s="165">
        <f t="shared" si="506"/>
        <v>0</v>
      </c>
      <c r="AO1253" s="165">
        <f t="shared" si="506"/>
        <v>0</v>
      </c>
      <c r="AP1253" s="165">
        <f t="shared" si="506"/>
        <v>0</v>
      </c>
      <c r="AQ1253" s="165">
        <f t="shared" si="506"/>
        <v>0</v>
      </c>
      <c r="AR1253" s="165">
        <f t="shared" si="506"/>
        <v>0</v>
      </c>
      <c r="AS1253" s="387">
        <f t="shared" si="502"/>
        <v>0</v>
      </c>
    </row>
    <row r="1254" spans="2:45" hidden="1" outlineLevel="2">
      <c r="B1254" s="66">
        <v>17</v>
      </c>
      <c r="D1254" s="338">
        <v>0</v>
      </c>
      <c r="E1254" s="165">
        <f t="shared" si="503"/>
        <v>0</v>
      </c>
      <c r="F1254" s="165">
        <f t="shared" si="503"/>
        <v>0</v>
      </c>
      <c r="G1254" s="165">
        <f t="shared" si="503"/>
        <v>0</v>
      </c>
      <c r="H1254" s="165">
        <f t="shared" si="503"/>
        <v>0</v>
      </c>
      <c r="I1254" s="165">
        <f t="shared" si="503"/>
        <v>0</v>
      </c>
      <c r="J1254" s="165">
        <f t="shared" si="503"/>
        <v>0</v>
      </c>
      <c r="K1254" s="165">
        <f t="shared" si="503"/>
        <v>0</v>
      </c>
      <c r="L1254" s="165">
        <f t="shared" si="503"/>
        <v>0</v>
      </c>
      <c r="M1254" s="165">
        <f t="shared" si="503"/>
        <v>0</v>
      </c>
      <c r="N1254" s="165">
        <f t="shared" si="503"/>
        <v>0</v>
      </c>
      <c r="O1254" s="165">
        <f t="shared" si="504"/>
        <v>0</v>
      </c>
      <c r="P1254" s="165">
        <f t="shared" si="504"/>
        <v>0</v>
      </c>
      <c r="Q1254" s="165">
        <f t="shared" si="504"/>
        <v>0</v>
      </c>
      <c r="R1254" s="165">
        <f t="shared" si="504"/>
        <v>0</v>
      </c>
      <c r="S1254" s="165">
        <f t="shared" si="504"/>
        <v>0</v>
      </c>
      <c r="T1254" s="165">
        <f t="shared" si="504"/>
        <v>0</v>
      </c>
      <c r="U1254" s="165">
        <f t="shared" si="504"/>
        <v>0</v>
      </c>
      <c r="V1254" s="165">
        <f t="shared" si="504"/>
        <v>0</v>
      </c>
      <c r="W1254" s="165">
        <f t="shared" si="504"/>
        <v>0</v>
      </c>
      <c r="X1254" s="165">
        <f t="shared" si="504"/>
        <v>0</v>
      </c>
      <c r="Y1254" s="165">
        <f t="shared" si="505"/>
        <v>0</v>
      </c>
      <c r="Z1254" s="165">
        <f t="shared" si="505"/>
        <v>0</v>
      </c>
      <c r="AA1254" s="165">
        <f t="shared" si="505"/>
        <v>0</v>
      </c>
      <c r="AB1254" s="165">
        <f t="shared" si="505"/>
        <v>0</v>
      </c>
      <c r="AC1254" s="165">
        <f t="shared" si="505"/>
        <v>0</v>
      </c>
      <c r="AD1254" s="165">
        <f t="shared" si="505"/>
        <v>0</v>
      </c>
      <c r="AE1254" s="165">
        <f t="shared" si="505"/>
        <v>0</v>
      </c>
      <c r="AF1254" s="165">
        <f t="shared" si="505"/>
        <v>0</v>
      </c>
      <c r="AG1254" s="165">
        <f t="shared" si="505"/>
        <v>0</v>
      </c>
      <c r="AH1254" s="165">
        <f t="shared" si="505"/>
        <v>0</v>
      </c>
      <c r="AI1254" s="165">
        <f t="shared" si="506"/>
        <v>0</v>
      </c>
      <c r="AJ1254" s="165">
        <f t="shared" si="506"/>
        <v>0</v>
      </c>
      <c r="AK1254" s="165">
        <f t="shared" si="506"/>
        <v>0</v>
      </c>
      <c r="AL1254" s="165">
        <f t="shared" si="506"/>
        <v>0</v>
      </c>
      <c r="AM1254" s="165">
        <f t="shared" si="506"/>
        <v>0</v>
      </c>
      <c r="AN1254" s="165">
        <f t="shared" si="506"/>
        <v>0</v>
      </c>
      <c r="AO1254" s="165">
        <f t="shared" si="506"/>
        <v>0</v>
      </c>
      <c r="AP1254" s="165">
        <f t="shared" si="506"/>
        <v>0</v>
      </c>
      <c r="AQ1254" s="165">
        <f t="shared" si="506"/>
        <v>0</v>
      </c>
      <c r="AR1254" s="165">
        <f t="shared" si="506"/>
        <v>0</v>
      </c>
      <c r="AS1254" s="387">
        <f t="shared" si="502"/>
        <v>0</v>
      </c>
    </row>
    <row r="1255" spans="2:45" hidden="1" outlineLevel="2">
      <c r="B1255" s="66">
        <v>18</v>
      </c>
      <c r="D1255" s="338">
        <v>0</v>
      </c>
      <c r="E1255" s="165">
        <f t="shared" si="503"/>
        <v>0</v>
      </c>
      <c r="F1255" s="165">
        <f t="shared" si="503"/>
        <v>0</v>
      </c>
      <c r="G1255" s="165">
        <f t="shared" si="503"/>
        <v>0</v>
      </c>
      <c r="H1255" s="165">
        <f t="shared" si="503"/>
        <v>0</v>
      </c>
      <c r="I1255" s="165">
        <f t="shared" si="503"/>
        <v>0</v>
      </c>
      <c r="J1255" s="165">
        <f t="shared" si="503"/>
        <v>0</v>
      </c>
      <c r="K1255" s="165">
        <f t="shared" si="503"/>
        <v>0</v>
      </c>
      <c r="L1255" s="165">
        <f t="shared" si="503"/>
        <v>0</v>
      </c>
      <c r="M1255" s="165">
        <f t="shared" si="503"/>
        <v>0</v>
      </c>
      <c r="N1255" s="165">
        <f t="shared" si="503"/>
        <v>0</v>
      </c>
      <c r="O1255" s="165">
        <f t="shared" si="504"/>
        <v>0</v>
      </c>
      <c r="P1255" s="165">
        <f t="shared" si="504"/>
        <v>0</v>
      </c>
      <c r="Q1255" s="165">
        <f t="shared" si="504"/>
        <v>0</v>
      </c>
      <c r="R1255" s="165">
        <f t="shared" si="504"/>
        <v>0</v>
      </c>
      <c r="S1255" s="165">
        <f t="shared" si="504"/>
        <v>0</v>
      </c>
      <c r="T1255" s="165">
        <f t="shared" si="504"/>
        <v>0</v>
      </c>
      <c r="U1255" s="165">
        <f t="shared" si="504"/>
        <v>0</v>
      </c>
      <c r="V1255" s="165">
        <f t="shared" si="504"/>
        <v>0</v>
      </c>
      <c r="W1255" s="165">
        <f t="shared" si="504"/>
        <v>0</v>
      </c>
      <c r="X1255" s="165">
        <f t="shared" si="504"/>
        <v>0</v>
      </c>
      <c r="Y1255" s="165">
        <f t="shared" si="505"/>
        <v>0</v>
      </c>
      <c r="Z1255" s="165">
        <f t="shared" si="505"/>
        <v>0</v>
      </c>
      <c r="AA1255" s="165">
        <f t="shared" si="505"/>
        <v>0</v>
      </c>
      <c r="AB1255" s="165">
        <f t="shared" si="505"/>
        <v>0</v>
      </c>
      <c r="AC1255" s="165">
        <f t="shared" si="505"/>
        <v>0</v>
      </c>
      <c r="AD1255" s="165">
        <f t="shared" si="505"/>
        <v>0</v>
      </c>
      <c r="AE1255" s="165">
        <f t="shared" si="505"/>
        <v>0</v>
      </c>
      <c r="AF1255" s="165">
        <f t="shared" si="505"/>
        <v>0</v>
      </c>
      <c r="AG1255" s="165">
        <f t="shared" si="505"/>
        <v>0</v>
      </c>
      <c r="AH1255" s="165">
        <f t="shared" si="505"/>
        <v>0</v>
      </c>
      <c r="AI1255" s="165">
        <f t="shared" si="506"/>
        <v>0</v>
      </c>
      <c r="AJ1255" s="165">
        <f t="shared" si="506"/>
        <v>0</v>
      </c>
      <c r="AK1255" s="165">
        <f t="shared" si="506"/>
        <v>0</v>
      </c>
      <c r="AL1255" s="165">
        <f t="shared" si="506"/>
        <v>0</v>
      </c>
      <c r="AM1255" s="165">
        <f t="shared" si="506"/>
        <v>0</v>
      </c>
      <c r="AN1255" s="165">
        <f t="shared" si="506"/>
        <v>0</v>
      </c>
      <c r="AO1255" s="165">
        <f t="shared" si="506"/>
        <v>0</v>
      </c>
      <c r="AP1255" s="165">
        <f t="shared" si="506"/>
        <v>0</v>
      </c>
      <c r="AQ1255" s="165">
        <f t="shared" si="506"/>
        <v>0</v>
      </c>
      <c r="AR1255" s="165">
        <f t="shared" si="506"/>
        <v>0</v>
      </c>
      <c r="AS1255" s="387">
        <f t="shared" si="502"/>
        <v>0</v>
      </c>
    </row>
    <row r="1256" spans="2:45" hidden="1" outlineLevel="2">
      <c r="B1256" s="66">
        <v>19</v>
      </c>
      <c r="D1256" s="338">
        <v>0</v>
      </c>
      <c r="E1256" s="165">
        <f t="shared" si="503"/>
        <v>0</v>
      </c>
      <c r="F1256" s="165">
        <f t="shared" si="503"/>
        <v>0</v>
      </c>
      <c r="G1256" s="165">
        <f t="shared" si="503"/>
        <v>0</v>
      </c>
      <c r="H1256" s="165">
        <f t="shared" si="503"/>
        <v>0</v>
      </c>
      <c r="I1256" s="165">
        <f t="shared" si="503"/>
        <v>0</v>
      </c>
      <c r="J1256" s="165">
        <f t="shared" si="503"/>
        <v>0</v>
      </c>
      <c r="K1256" s="165">
        <f t="shared" si="503"/>
        <v>0</v>
      </c>
      <c r="L1256" s="165">
        <f t="shared" si="503"/>
        <v>0</v>
      </c>
      <c r="M1256" s="165">
        <f t="shared" si="503"/>
        <v>0</v>
      </c>
      <c r="N1256" s="165">
        <f t="shared" si="503"/>
        <v>0</v>
      </c>
      <c r="O1256" s="165">
        <f t="shared" si="504"/>
        <v>0</v>
      </c>
      <c r="P1256" s="165">
        <f t="shared" si="504"/>
        <v>0</v>
      </c>
      <c r="Q1256" s="165">
        <f t="shared" si="504"/>
        <v>0</v>
      </c>
      <c r="R1256" s="165">
        <f t="shared" si="504"/>
        <v>0</v>
      </c>
      <c r="S1256" s="165">
        <f t="shared" si="504"/>
        <v>0</v>
      </c>
      <c r="T1256" s="165">
        <f t="shared" si="504"/>
        <v>0</v>
      </c>
      <c r="U1256" s="165">
        <f t="shared" si="504"/>
        <v>0</v>
      </c>
      <c r="V1256" s="165">
        <f t="shared" si="504"/>
        <v>0</v>
      </c>
      <c r="W1256" s="165">
        <f t="shared" si="504"/>
        <v>0</v>
      </c>
      <c r="X1256" s="165">
        <f t="shared" si="504"/>
        <v>0</v>
      </c>
      <c r="Y1256" s="165">
        <f t="shared" si="505"/>
        <v>0</v>
      </c>
      <c r="Z1256" s="165">
        <f t="shared" si="505"/>
        <v>0</v>
      </c>
      <c r="AA1256" s="165">
        <f t="shared" si="505"/>
        <v>0</v>
      </c>
      <c r="AB1256" s="165">
        <f t="shared" si="505"/>
        <v>0</v>
      </c>
      <c r="AC1256" s="165">
        <f t="shared" si="505"/>
        <v>0</v>
      </c>
      <c r="AD1256" s="165">
        <f t="shared" si="505"/>
        <v>0</v>
      </c>
      <c r="AE1256" s="165">
        <f t="shared" si="505"/>
        <v>0</v>
      </c>
      <c r="AF1256" s="165">
        <f t="shared" si="505"/>
        <v>0</v>
      </c>
      <c r="AG1256" s="165">
        <f t="shared" si="505"/>
        <v>0</v>
      </c>
      <c r="AH1256" s="165">
        <f t="shared" si="505"/>
        <v>0</v>
      </c>
      <c r="AI1256" s="165">
        <f t="shared" si="506"/>
        <v>0</v>
      </c>
      <c r="AJ1256" s="165">
        <f t="shared" si="506"/>
        <v>0</v>
      </c>
      <c r="AK1256" s="165">
        <f t="shared" si="506"/>
        <v>0</v>
      </c>
      <c r="AL1256" s="165">
        <f t="shared" si="506"/>
        <v>0</v>
      </c>
      <c r="AM1256" s="165">
        <f t="shared" si="506"/>
        <v>0</v>
      </c>
      <c r="AN1256" s="165">
        <f t="shared" si="506"/>
        <v>0</v>
      </c>
      <c r="AO1256" s="165">
        <f t="shared" si="506"/>
        <v>0</v>
      </c>
      <c r="AP1256" s="165">
        <f t="shared" si="506"/>
        <v>0</v>
      </c>
      <c r="AQ1256" s="165">
        <f t="shared" si="506"/>
        <v>0</v>
      </c>
      <c r="AR1256" s="165">
        <f t="shared" si="506"/>
        <v>0</v>
      </c>
      <c r="AS1256" s="387">
        <f t="shared" si="502"/>
        <v>0</v>
      </c>
    </row>
    <row r="1257" spans="2:45" hidden="1" outlineLevel="2">
      <c r="B1257" s="66">
        <v>20</v>
      </c>
      <c r="D1257" s="338">
        <v>0</v>
      </c>
      <c r="E1257" s="165">
        <f t="shared" si="503"/>
        <v>0</v>
      </c>
      <c r="F1257" s="165">
        <f t="shared" si="503"/>
        <v>0</v>
      </c>
      <c r="G1257" s="165">
        <f t="shared" si="503"/>
        <v>0</v>
      </c>
      <c r="H1257" s="165">
        <f t="shared" si="503"/>
        <v>0</v>
      </c>
      <c r="I1257" s="165">
        <f t="shared" si="503"/>
        <v>0</v>
      </c>
      <c r="J1257" s="165">
        <f t="shared" si="503"/>
        <v>0</v>
      </c>
      <c r="K1257" s="165">
        <f t="shared" si="503"/>
        <v>0</v>
      </c>
      <c r="L1257" s="165">
        <f t="shared" si="503"/>
        <v>0</v>
      </c>
      <c r="M1257" s="165">
        <f t="shared" si="503"/>
        <v>0</v>
      </c>
      <c r="N1257" s="165">
        <f t="shared" si="503"/>
        <v>0</v>
      </c>
      <c r="O1257" s="165">
        <f t="shared" si="504"/>
        <v>0</v>
      </c>
      <c r="P1257" s="165">
        <f t="shared" si="504"/>
        <v>0</v>
      </c>
      <c r="Q1257" s="165">
        <f t="shared" si="504"/>
        <v>0</v>
      </c>
      <c r="R1257" s="165">
        <f t="shared" si="504"/>
        <v>0</v>
      </c>
      <c r="S1257" s="165">
        <f t="shared" si="504"/>
        <v>0</v>
      </c>
      <c r="T1257" s="165">
        <f t="shared" si="504"/>
        <v>0</v>
      </c>
      <c r="U1257" s="165">
        <f t="shared" si="504"/>
        <v>0</v>
      </c>
      <c r="V1257" s="165">
        <f t="shared" si="504"/>
        <v>0</v>
      </c>
      <c r="W1257" s="165">
        <f t="shared" si="504"/>
        <v>0</v>
      </c>
      <c r="X1257" s="165">
        <f t="shared" si="504"/>
        <v>0</v>
      </c>
      <c r="Y1257" s="165">
        <f t="shared" si="505"/>
        <v>0</v>
      </c>
      <c r="Z1257" s="165">
        <f t="shared" si="505"/>
        <v>0</v>
      </c>
      <c r="AA1257" s="165">
        <f t="shared" si="505"/>
        <v>0</v>
      </c>
      <c r="AB1257" s="165">
        <f t="shared" si="505"/>
        <v>0</v>
      </c>
      <c r="AC1257" s="165">
        <f t="shared" si="505"/>
        <v>0</v>
      </c>
      <c r="AD1257" s="165">
        <f t="shared" si="505"/>
        <v>0</v>
      </c>
      <c r="AE1257" s="165">
        <f t="shared" si="505"/>
        <v>0</v>
      </c>
      <c r="AF1257" s="165">
        <f t="shared" si="505"/>
        <v>0</v>
      </c>
      <c r="AG1257" s="165">
        <f t="shared" si="505"/>
        <v>0</v>
      </c>
      <c r="AH1257" s="165">
        <f t="shared" si="505"/>
        <v>0</v>
      </c>
      <c r="AI1257" s="165">
        <f t="shared" si="506"/>
        <v>0</v>
      </c>
      <c r="AJ1257" s="165">
        <f t="shared" si="506"/>
        <v>0</v>
      </c>
      <c r="AK1257" s="165">
        <f t="shared" si="506"/>
        <v>0</v>
      </c>
      <c r="AL1257" s="165">
        <f t="shared" si="506"/>
        <v>0</v>
      </c>
      <c r="AM1257" s="165">
        <f t="shared" si="506"/>
        <v>0</v>
      </c>
      <c r="AN1257" s="165">
        <f t="shared" si="506"/>
        <v>0</v>
      </c>
      <c r="AO1257" s="165">
        <f t="shared" si="506"/>
        <v>0</v>
      </c>
      <c r="AP1257" s="165">
        <f t="shared" si="506"/>
        <v>0</v>
      </c>
      <c r="AQ1257" s="165">
        <f t="shared" si="506"/>
        <v>0</v>
      </c>
      <c r="AR1257" s="165">
        <f t="shared" si="506"/>
        <v>0</v>
      </c>
      <c r="AS1257" s="387">
        <f t="shared" si="502"/>
        <v>0</v>
      </c>
    </row>
    <row r="1258" spans="2:45" hidden="1" outlineLevel="2">
      <c r="B1258" s="66">
        <v>21</v>
      </c>
      <c r="D1258" s="338">
        <v>0</v>
      </c>
      <c r="E1258" s="165">
        <f t="shared" ref="E1258:N1267" si="507">IF(AND(E$2=$B1258,$B1258=$C$3),$D1258,IF(AND(E$2&gt;$B1258,E$2&lt;=$D$1237+$B1258),SLN($D1258,0,IF($C$3-$B1258&gt;=$D$1237,$D$1237,$C$3-$B1258)),0))</f>
        <v>0</v>
      </c>
      <c r="F1258" s="165">
        <f t="shared" si="507"/>
        <v>0</v>
      </c>
      <c r="G1258" s="165">
        <f t="shared" si="507"/>
        <v>0</v>
      </c>
      <c r="H1258" s="165">
        <f t="shared" si="507"/>
        <v>0</v>
      </c>
      <c r="I1258" s="165">
        <f t="shared" si="507"/>
        <v>0</v>
      </c>
      <c r="J1258" s="165">
        <f t="shared" si="507"/>
        <v>0</v>
      </c>
      <c r="K1258" s="165">
        <f t="shared" si="507"/>
        <v>0</v>
      </c>
      <c r="L1258" s="165">
        <f t="shared" si="507"/>
        <v>0</v>
      </c>
      <c r="M1258" s="165">
        <f t="shared" si="507"/>
        <v>0</v>
      </c>
      <c r="N1258" s="165">
        <f t="shared" si="507"/>
        <v>0</v>
      </c>
      <c r="O1258" s="165">
        <f t="shared" ref="O1258:X1267" si="508">IF(AND(O$2=$B1258,$B1258=$C$3),$D1258,IF(AND(O$2&gt;$B1258,O$2&lt;=$D$1237+$B1258),SLN($D1258,0,IF($C$3-$B1258&gt;=$D$1237,$D$1237,$C$3-$B1258)),0))</f>
        <v>0</v>
      </c>
      <c r="P1258" s="165">
        <f t="shared" si="508"/>
        <v>0</v>
      </c>
      <c r="Q1258" s="165">
        <f t="shared" si="508"/>
        <v>0</v>
      </c>
      <c r="R1258" s="165">
        <f t="shared" si="508"/>
        <v>0</v>
      </c>
      <c r="S1258" s="165">
        <f t="shared" si="508"/>
        <v>0</v>
      </c>
      <c r="T1258" s="165">
        <f t="shared" si="508"/>
        <v>0</v>
      </c>
      <c r="U1258" s="165">
        <f t="shared" si="508"/>
        <v>0</v>
      </c>
      <c r="V1258" s="165">
        <f t="shared" si="508"/>
        <v>0</v>
      </c>
      <c r="W1258" s="165">
        <f t="shared" si="508"/>
        <v>0</v>
      </c>
      <c r="X1258" s="165">
        <f t="shared" si="508"/>
        <v>0</v>
      </c>
      <c r="Y1258" s="165">
        <f t="shared" ref="Y1258:AH1267" si="509">IF(AND(Y$2=$B1258,$B1258=$C$3),$D1258,IF(AND(Y$2&gt;$B1258,Y$2&lt;=$D$1237+$B1258),SLN($D1258,0,IF($C$3-$B1258&gt;=$D$1237,$D$1237,$C$3-$B1258)),0))</f>
        <v>0</v>
      </c>
      <c r="Z1258" s="165">
        <f t="shared" si="509"/>
        <v>0</v>
      </c>
      <c r="AA1258" s="165">
        <f t="shared" si="509"/>
        <v>0</v>
      </c>
      <c r="AB1258" s="165">
        <f t="shared" si="509"/>
        <v>0</v>
      </c>
      <c r="AC1258" s="165">
        <f t="shared" si="509"/>
        <v>0</v>
      </c>
      <c r="AD1258" s="165">
        <f t="shared" si="509"/>
        <v>0</v>
      </c>
      <c r="AE1258" s="165">
        <f t="shared" si="509"/>
        <v>0</v>
      </c>
      <c r="AF1258" s="165">
        <f t="shared" si="509"/>
        <v>0</v>
      </c>
      <c r="AG1258" s="165">
        <f t="shared" si="509"/>
        <v>0</v>
      </c>
      <c r="AH1258" s="165">
        <f t="shared" si="509"/>
        <v>0</v>
      </c>
      <c r="AI1258" s="165">
        <f t="shared" ref="AI1258:AR1267" si="510">IF(AND(AI$2=$B1258,$B1258=$C$3),$D1258,IF(AND(AI$2&gt;$B1258,AI$2&lt;=$D$1237+$B1258),SLN($D1258,0,IF($C$3-$B1258&gt;=$D$1237,$D$1237,$C$3-$B1258)),0))</f>
        <v>0</v>
      </c>
      <c r="AJ1258" s="165">
        <f t="shared" si="510"/>
        <v>0</v>
      </c>
      <c r="AK1258" s="165">
        <f t="shared" si="510"/>
        <v>0</v>
      </c>
      <c r="AL1258" s="165">
        <f t="shared" si="510"/>
        <v>0</v>
      </c>
      <c r="AM1258" s="165">
        <f t="shared" si="510"/>
        <v>0</v>
      </c>
      <c r="AN1258" s="165">
        <f t="shared" si="510"/>
        <v>0</v>
      </c>
      <c r="AO1258" s="165">
        <f t="shared" si="510"/>
        <v>0</v>
      </c>
      <c r="AP1258" s="165">
        <f t="shared" si="510"/>
        <v>0</v>
      </c>
      <c r="AQ1258" s="165">
        <f t="shared" si="510"/>
        <v>0</v>
      </c>
      <c r="AR1258" s="165">
        <f t="shared" si="510"/>
        <v>0</v>
      </c>
      <c r="AS1258" s="387">
        <f t="shared" si="502"/>
        <v>0</v>
      </c>
    </row>
    <row r="1259" spans="2:45" hidden="1" outlineLevel="2">
      <c r="B1259" s="66">
        <v>22</v>
      </c>
      <c r="D1259" s="338">
        <v>0</v>
      </c>
      <c r="E1259" s="165">
        <f t="shared" si="507"/>
        <v>0</v>
      </c>
      <c r="F1259" s="165">
        <f t="shared" si="507"/>
        <v>0</v>
      </c>
      <c r="G1259" s="165">
        <f t="shared" si="507"/>
        <v>0</v>
      </c>
      <c r="H1259" s="165">
        <f t="shared" si="507"/>
        <v>0</v>
      </c>
      <c r="I1259" s="165">
        <f t="shared" si="507"/>
        <v>0</v>
      </c>
      <c r="J1259" s="165">
        <f t="shared" si="507"/>
        <v>0</v>
      </c>
      <c r="K1259" s="165">
        <f t="shared" si="507"/>
        <v>0</v>
      </c>
      <c r="L1259" s="165">
        <f t="shared" si="507"/>
        <v>0</v>
      </c>
      <c r="M1259" s="165">
        <f t="shared" si="507"/>
        <v>0</v>
      </c>
      <c r="N1259" s="165">
        <f t="shared" si="507"/>
        <v>0</v>
      </c>
      <c r="O1259" s="165">
        <f t="shared" si="508"/>
        <v>0</v>
      </c>
      <c r="P1259" s="165">
        <f t="shared" si="508"/>
        <v>0</v>
      </c>
      <c r="Q1259" s="165">
        <f t="shared" si="508"/>
        <v>0</v>
      </c>
      <c r="R1259" s="165">
        <f t="shared" si="508"/>
        <v>0</v>
      </c>
      <c r="S1259" s="165">
        <f t="shared" si="508"/>
        <v>0</v>
      </c>
      <c r="T1259" s="165">
        <f t="shared" si="508"/>
        <v>0</v>
      </c>
      <c r="U1259" s="165">
        <f t="shared" si="508"/>
        <v>0</v>
      </c>
      <c r="V1259" s="165">
        <f t="shared" si="508"/>
        <v>0</v>
      </c>
      <c r="W1259" s="165">
        <f t="shared" si="508"/>
        <v>0</v>
      </c>
      <c r="X1259" s="165">
        <f t="shared" si="508"/>
        <v>0</v>
      </c>
      <c r="Y1259" s="165">
        <f t="shared" si="509"/>
        <v>0</v>
      </c>
      <c r="Z1259" s="165">
        <f t="shared" si="509"/>
        <v>0</v>
      </c>
      <c r="AA1259" s="165">
        <f t="shared" si="509"/>
        <v>0</v>
      </c>
      <c r="AB1259" s="165">
        <f t="shared" si="509"/>
        <v>0</v>
      </c>
      <c r="AC1259" s="165">
        <f t="shared" si="509"/>
        <v>0</v>
      </c>
      <c r="AD1259" s="165">
        <f t="shared" si="509"/>
        <v>0</v>
      </c>
      <c r="AE1259" s="165">
        <f t="shared" si="509"/>
        <v>0</v>
      </c>
      <c r="AF1259" s="165">
        <f t="shared" si="509"/>
        <v>0</v>
      </c>
      <c r="AG1259" s="165">
        <f t="shared" si="509"/>
        <v>0</v>
      </c>
      <c r="AH1259" s="165">
        <f t="shared" si="509"/>
        <v>0</v>
      </c>
      <c r="AI1259" s="165">
        <f t="shared" si="510"/>
        <v>0</v>
      </c>
      <c r="AJ1259" s="165">
        <f t="shared" si="510"/>
        <v>0</v>
      </c>
      <c r="AK1259" s="165">
        <f t="shared" si="510"/>
        <v>0</v>
      </c>
      <c r="AL1259" s="165">
        <f t="shared" si="510"/>
        <v>0</v>
      </c>
      <c r="AM1259" s="165">
        <f t="shared" si="510"/>
        <v>0</v>
      </c>
      <c r="AN1259" s="165">
        <f t="shared" si="510"/>
        <v>0</v>
      </c>
      <c r="AO1259" s="165">
        <f t="shared" si="510"/>
        <v>0</v>
      </c>
      <c r="AP1259" s="165">
        <f t="shared" si="510"/>
        <v>0</v>
      </c>
      <c r="AQ1259" s="165">
        <f t="shared" si="510"/>
        <v>0</v>
      </c>
      <c r="AR1259" s="165">
        <f t="shared" si="510"/>
        <v>0</v>
      </c>
      <c r="AS1259" s="387">
        <f t="shared" si="502"/>
        <v>0</v>
      </c>
    </row>
    <row r="1260" spans="2:45" hidden="1" outlineLevel="2">
      <c r="B1260" s="66">
        <v>23</v>
      </c>
      <c r="D1260" s="338">
        <v>0</v>
      </c>
      <c r="E1260" s="165">
        <f t="shared" si="507"/>
        <v>0</v>
      </c>
      <c r="F1260" s="165">
        <f t="shared" si="507"/>
        <v>0</v>
      </c>
      <c r="G1260" s="165">
        <f t="shared" si="507"/>
        <v>0</v>
      </c>
      <c r="H1260" s="165">
        <f t="shared" si="507"/>
        <v>0</v>
      </c>
      <c r="I1260" s="165">
        <f t="shared" si="507"/>
        <v>0</v>
      </c>
      <c r="J1260" s="165">
        <f t="shared" si="507"/>
        <v>0</v>
      </c>
      <c r="K1260" s="165">
        <f t="shared" si="507"/>
        <v>0</v>
      </c>
      <c r="L1260" s="165">
        <f t="shared" si="507"/>
        <v>0</v>
      </c>
      <c r="M1260" s="165">
        <f t="shared" si="507"/>
        <v>0</v>
      </c>
      <c r="N1260" s="165">
        <f t="shared" si="507"/>
        <v>0</v>
      </c>
      <c r="O1260" s="165">
        <f t="shared" si="508"/>
        <v>0</v>
      </c>
      <c r="P1260" s="165">
        <f t="shared" si="508"/>
        <v>0</v>
      </c>
      <c r="Q1260" s="165">
        <f t="shared" si="508"/>
        <v>0</v>
      </c>
      <c r="R1260" s="165">
        <f t="shared" si="508"/>
        <v>0</v>
      </c>
      <c r="S1260" s="165">
        <f t="shared" si="508"/>
        <v>0</v>
      </c>
      <c r="T1260" s="165">
        <f t="shared" si="508"/>
        <v>0</v>
      </c>
      <c r="U1260" s="165">
        <f t="shared" si="508"/>
        <v>0</v>
      </c>
      <c r="V1260" s="165">
        <f t="shared" si="508"/>
        <v>0</v>
      </c>
      <c r="W1260" s="165">
        <f t="shared" si="508"/>
        <v>0</v>
      </c>
      <c r="X1260" s="165">
        <f t="shared" si="508"/>
        <v>0</v>
      </c>
      <c r="Y1260" s="165">
        <f t="shared" si="509"/>
        <v>0</v>
      </c>
      <c r="Z1260" s="165">
        <f t="shared" si="509"/>
        <v>0</v>
      </c>
      <c r="AA1260" s="165">
        <f t="shared" si="509"/>
        <v>0</v>
      </c>
      <c r="AB1260" s="165">
        <f t="shared" si="509"/>
        <v>0</v>
      </c>
      <c r="AC1260" s="165">
        <f t="shared" si="509"/>
        <v>0</v>
      </c>
      <c r="AD1260" s="165">
        <f t="shared" si="509"/>
        <v>0</v>
      </c>
      <c r="AE1260" s="165">
        <f t="shared" si="509"/>
        <v>0</v>
      </c>
      <c r="AF1260" s="165">
        <f t="shared" si="509"/>
        <v>0</v>
      </c>
      <c r="AG1260" s="165">
        <f t="shared" si="509"/>
        <v>0</v>
      </c>
      <c r="AH1260" s="165">
        <f t="shared" si="509"/>
        <v>0</v>
      </c>
      <c r="AI1260" s="165">
        <f t="shared" si="510"/>
        <v>0</v>
      </c>
      <c r="AJ1260" s="165">
        <f t="shared" si="510"/>
        <v>0</v>
      </c>
      <c r="AK1260" s="165">
        <f t="shared" si="510"/>
        <v>0</v>
      </c>
      <c r="AL1260" s="165">
        <f t="shared" si="510"/>
        <v>0</v>
      </c>
      <c r="AM1260" s="165">
        <f t="shared" si="510"/>
        <v>0</v>
      </c>
      <c r="AN1260" s="165">
        <f t="shared" si="510"/>
        <v>0</v>
      </c>
      <c r="AO1260" s="165">
        <f t="shared" si="510"/>
        <v>0</v>
      </c>
      <c r="AP1260" s="165">
        <f t="shared" si="510"/>
        <v>0</v>
      </c>
      <c r="AQ1260" s="165">
        <f t="shared" si="510"/>
        <v>0</v>
      </c>
      <c r="AR1260" s="165">
        <f t="shared" si="510"/>
        <v>0</v>
      </c>
      <c r="AS1260" s="387">
        <f t="shared" si="502"/>
        <v>0</v>
      </c>
    </row>
    <row r="1261" spans="2:45" hidden="1" outlineLevel="2">
      <c r="B1261" s="66">
        <v>24</v>
      </c>
      <c r="D1261" s="338">
        <v>0</v>
      </c>
      <c r="E1261" s="165">
        <f t="shared" si="507"/>
        <v>0</v>
      </c>
      <c r="F1261" s="165">
        <f t="shared" si="507"/>
        <v>0</v>
      </c>
      <c r="G1261" s="165">
        <f t="shared" si="507"/>
        <v>0</v>
      </c>
      <c r="H1261" s="165">
        <f t="shared" si="507"/>
        <v>0</v>
      </c>
      <c r="I1261" s="165">
        <f t="shared" si="507"/>
        <v>0</v>
      </c>
      <c r="J1261" s="165">
        <f t="shared" si="507"/>
        <v>0</v>
      </c>
      <c r="K1261" s="165">
        <f t="shared" si="507"/>
        <v>0</v>
      </c>
      <c r="L1261" s="165">
        <f t="shared" si="507"/>
        <v>0</v>
      </c>
      <c r="M1261" s="165">
        <f t="shared" si="507"/>
        <v>0</v>
      </c>
      <c r="N1261" s="165">
        <f t="shared" si="507"/>
        <v>0</v>
      </c>
      <c r="O1261" s="165">
        <f t="shared" si="508"/>
        <v>0</v>
      </c>
      <c r="P1261" s="165">
        <f t="shared" si="508"/>
        <v>0</v>
      </c>
      <c r="Q1261" s="165">
        <f t="shared" si="508"/>
        <v>0</v>
      </c>
      <c r="R1261" s="165">
        <f t="shared" si="508"/>
        <v>0</v>
      </c>
      <c r="S1261" s="165">
        <f t="shared" si="508"/>
        <v>0</v>
      </c>
      <c r="T1261" s="165">
        <f t="shared" si="508"/>
        <v>0</v>
      </c>
      <c r="U1261" s="165">
        <f t="shared" si="508"/>
        <v>0</v>
      </c>
      <c r="V1261" s="165">
        <f t="shared" si="508"/>
        <v>0</v>
      </c>
      <c r="W1261" s="165">
        <f t="shared" si="508"/>
        <v>0</v>
      </c>
      <c r="X1261" s="165">
        <f t="shared" si="508"/>
        <v>0</v>
      </c>
      <c r="Y1261" s="165">
        <f t="shared" si="509"/>
        <v>0</v>
      </c>
      <c r="Z1261" s="165">
        <f t="shared" si="509"/>
        <v>0</v>
      </c>
      <c r="AA1261" s="165">
        <f t="shared" si="509"/>
        <v>0</v>
      </c>
      <c r="AB1261" s="165">
        <f t="shared" si="509"/>
        <v>0</v>
      </c>
      <c r="AC1261" s="165">
        <f t="shared" si="509"/>
        <v>0</v>
      </c>
      <c r="AD1261" s="165">
        <f t="shared" si="509"/>
        <v>0</v>
      </c>
      <c r="AE1261" s="165">
        <f t="shared" si="509"/>
        <v>0</v>
      </c>
      <c r="AF1261" s="165">
        <f t="shared" si="509"/>
        <v>0</v>
      </c>
      <c r="AG1261" s="165">
        <f t="shared" si="509"/>
        <v>0</v>
      </c>
      <c r="AH1261" s="165">
        <f t="shared" si="509"/>
        <v>0</v>
      </c>
      <c r="AI1261" s="165">
        <f t="shared" si="510"/>
        <v>0</v>
      </c>
      <c r="AJ1261" s="165">
        <f t="shared" si="510"/>
        <v>0</v>
      </c>
      <c r="AK1261" s="165">
        <f t="shared" si="510"/>
        <v>0</v>
      </c>
      <c r="AL1261" s="165">
        <f t="shared" si="510"/>
        <v>0</v>
      </c>
      <c r="AM1261" s="165">
        <f t="shared" si="510"/>
        <v>0</v>
      </c>
      <c r="AN1261" s="165">
        <f t="shared" si="510"/>
        <v>0</v>
      </c>
      <c r="AO1261" s="165">
        <f t="shared" si="510"/>
        <v>0</v>
      </c>
      <c r="AP1261" s="165">
        <f t="shared" si="510"/>
        <v>0</v>
      </c>
      <c r="AQ1261" s="165">
        <f t="shared" si="510"/>
        <v>0</v>
      </c>
      <c r="AR1261" s="165">
        <f t="shared" si="510"/>
        <v>0</v>
      </c>
      <c r="AS1261" s="387">
        <f t="shared" si="502"/>
        <v>0</v>
      </c>
    </row>
    <row r="1262" spans="2:45" hidden="1" outlineLevel="2">
      <c r="B1262" s="66">
        <v>25</v>
      </c>
      <c r="D1262" s="338">
        <v>0</v>
      </c>
      <c r="E1262" s="165">
        <f t="shared" si="507"/>
        <v>0</v>
      </c>
      <c r="F1262" s="165">
        <f t="shared" si="507"/>
        <v>0</v>
      </c>
      <c r="G1262" s="165">
        <f t="shared" si="507"/>
        <v>0</v>
      </c>
      <c r="H1262" s="165">
        <f t="shared" si="507"/>
        <v>0</v>
      </c>
      <c r="I1262" s="165">
        <f t="shared" si="507"/>
        <v>0</v>
      </c>
      <c r="J1262" s="165">
        <f t="shared" si="507"/>
        <v>0</v>
      </c>
      <c r="K1262" s="165">
        <f t="shared" si="507"/>
        <v>0</v>
      </c>
      <c r="L1262" s="165">
        <f t="shared" si="507"/>
        <v>0</v>
      </c>
      <c r="M1262" s="165">
        <f t="shared" si="507"/>
        <v>0</v>
      </c>
      <c r="N1262" s="165">
        <f t="shared" si="507"/>
        <v>0</v>
      </c>
      <c r="O1262" s="165">
        <f t="shared" si="508"/>
        <v>0</v>
      </c>
      <c r="P1262" s="165">
        <f t="shared" si="508"/>
        <v>0</v>
      </c>
      <c r="Q1262" s="165">
        <f t="shared" si="508"/>
        <v>0</v>
      </c>
      <c r="R1262" s="165">
        <f t="shared" si="508"/>
        <v>0</v>
      </c>
      <c r="S1262" s="165">
        <f t="shared" si="508"/>
        <v>0</v>
      </c>
      <c r="T1262" s="165">
        <f t="shared" si="508"/>
        <v>0</v>
      </c>
      <c r="U1262" s="165">
        <f t="shared" si="508"/>
        <v>0</v>
      </c>
      <c r="V1262" s="165">
        <f t="shared" si="508"/>
        <v>0</v>
      </c>
      <c r="W1262" s="165">
        <f t="shared" si="508"/>
        <v>0</v>
      </c>
      <c r="X1262" s="165">
        <f t="shared" si="508"/>
        <v>0</v>
      </c>
      <c r="Y1262" s="165">
        <f t="shared" si="509"/>
        <v>0</v>
      </c>
      <c r="Z1262" s="165">
        <f t="shared" si="509"/>
        <v>0</v>
      </c>
      <c r="AA1262" s="165">
        <f t="shared" si="509"/>
        <v>0</v>
      </c>
      <c r="AB1262" s="165">
        <f t="shared" si="509"/>
        <v>0</v>
      </c>
      <c r="AC1262" s="165">
        <f t="shared" si="509"/>
        <v>0</v>
      </c>
      <c r="AD1262" s="165">
        <f t="shared" si="509"/>
        <v>0</v>
      </c>
      <c r="AE1262" s="165">
        <f t="shared" si="509"/>
        <v>0</v>
      </c>
      <c r="AF1262" s="165">
        <f t="shared" si="509"/>
        <v>0</v>
      </c>
      <c r="AG1262" s="165">
        <f t="shared" si="509"/>
        <v>0</v>
      </c>
      <c r="AH1262" s="165">
        <f t="shared" si="509"/>
        <v>0</v>
      </c>
      <c r="AI1262" s="165">
        <f t="shared" si="510"/>
        <v>0</v>
      </c>
      <c r="AJ1262" s="165">
        <f t="shared" si="510"/>
        <v>0</v>
      </c>
      <c r="AK1262" s="165">
        <f t="shared" si="510"/>
        <v>0</v>
      </c>
      <c r="AL1262" s="165">
        <f t="shared" si="510"/>
        <v>0</v>
      </c>
      <c r="AM1262" s="165">
        <f t="shared" si="510"/>
        <v>0</v>
      </c>
      <c r="AN1262" s="165">
        <f t="shared" si="510"/>
        <v>0</v>
      </c>
      <c r="AO1262" s="165">
        <f t="shared" si="510"/>
        <v>0</v>
      </c>
      <c r="AP1262" s="165">
        <f t="shared" si="510"/>
        <v>0</v>
      </c>
      <c r="AQ1262" s="165">
        <f t="shared" si="510"/>
        <v>0</v>
      </c>
      <c r="AR1262" s="165">
        <f t="shared" si="510"/>
        <v>0</v>
      </c>
      <c r="AS1262" s="387">
        <f t="shared" si="502"/>
        <v>0</v>
      </c>
    </row>
    <row r="1263" spans="2:45" hidden="1" outlineLevel="2">
      <c r="B1263" s="66">
        <v>26</v>
      </c>
      <c r="D1263" s="338">
        <v>0</v>
      </c>
      <c r="E1263" s="165">
        <f t="shared" si="507"/>
        <v>0</v>
      </c>
      <c r="F1263" s="165">
        <f t="shared" si="507"/>
        <v>0</v>
      </c>
      <c r="G1263" s="165">
        <f t="shared" si="507"/>
        <v>0</v>
      </c>
      <c r="H1263" s="165">
        <f t="shared" si="507"/>
        <v>0</v>
      </c>
      <c r="I1263" s="165">
        <f t="shared" si="507"/>
        <v>0</v>
      </c>
      <c r="J1263" s="165">
        <f t="shared" si="507"/>
        <v>0</v>
      </c>
      <c r="K1263" s="165">
        <f t="shared" si="507"/>
        <v>0</v>
      </c>
      <c r="L1263" s="165">
        <f t="shared" si="507"/>
        <v>0</v>
      </c>
      <c r="M1263" s="165">
        <f t="shared" si="507"/>
        <v>0</v>
      </c>
      <c r="N1263" s="165">
        <f t="shared" si="507"/>
        <v>0</v>
      </c>
      <c r="O1263" s="165">
        <f t="shared" si="508"/>
        <v>0</v>
      </c>
      <c r="P1263" s="165">
        <f t="shared" si="508"/>
        <v>0</v>
      </c>
      <c r="Q1263" s="165">
        <f t="shared" si="508"/>
        <v>0</v>
      </c>
      <c r="R1263" s="165">
        <f t="shared" si="508"/>
        <v>0</v>
      </c>
      <c r="S1263" s="165">
        <f t="shared" si="508"/>
        <v>0</v>
      </c>
      <c r="T1263" s="165">
        <f t="shared" si="508"/>
        <v>0</v>
      </c>
      <c r="U1263" s="165">
        <f t="shared" si="508"/>
        <v>0</v>
      </c>
      <c r="V1263" s="165">
        <f t="shared" si="508"/>
        <v>0</v>
      </c>
      <c r="W1263" s="165">
        <f t="shared" si="508"/>
        <v>0</v>
      </c>
      <c r="X1263" s="165">
        <f t="shared" si="508"/>
        <v>0</v>
      </c>
      <c r="Y1263" s="165">
        <f t="shared" si="509"/>
        <v>0</v>
      </c>
      <c r="Z1263" s="165">
        <f t="shared" si="509"/>
        <v>0</v>
      </c>
      <c r="AA1263" s="165">
        <f t="shared" si="509"/>
        <v>0</v>
      </c>
      <c r="AB1263" s="165">
        <f t="shared" si="509"/>
        <v>0</v>
      </c>
      <c r="AC1263" s="165">
        <f t="shared" si="509"/>
        <v>0</v>
      </c>
      <c r="AD1263" s="165">
        <f t="shared" si="509"/>
        <v>0</v>
      </c>
      <c r="AE1263" s="165">
        <f t="shared" si="509"/>
        <v>0</v>
      </c>
      <c r="AF1263" s="165">
        <f t="shared" si="509"/>
        <v>0</v>
      </c>
      <c r="AG1263" s="165">
        <f t="shared" si="509"/>
        <v>0</v>
      </c>
      <c r="AH1263" s="165">
        <f t="shared" si="509"/>
        <v>0</v>
      </c>
      <c r="AI1263" s="165">
        <f t="shared" si="510"/>
        <v>0</v>
      </c>
      <c r="AJ1263" s="165">
        <f t="shared" si="510"/>
        <v>0</v>
      </c>
      <c r="AK1263" s="165">
        <f t="shared" si="510"/>
        <v>0</v>
      </c>
      <c r="AL1263" s="165">
        <f t="shared" si="510"/>
        <v>0</v>
      </c>
      <c r="AM1263" s="165">
        <f t="shared" si="510"/>
        <v>0</v>
      </c>
      <c r="AN1263" s="165">
        <f t="shared" si="510"/>
        <v>0</v>
      </c>
      <c r="AO1263" s="165">
        <f t="shared" si="510"/>
        <v>0</v>
      </c>
      <c r="AP1263" s="165">
        <f t="shared" si="510"/>
        <v>0</v>
      </c>
      <c r="AQ1263" s="165">
        <f t="shared" si="510"/>
        <v>0</v>
      </c>
      <c r="AR1263" s="165">
        <f t="shared" si="510"/>
        <v>0</v>
      </c>
      <c r="AS1263" s="387">
        <f t="shared" si="502"/>
        <v>0</v>
      </c>
    </row>
    <row r="1264" spans="2:45" hidden="1" outlineLevel="2">
      <c r="B1264" s="66">
        <v>27</v>
      </c>
      <c r="D1264" s="338">
        <v>0</v>
      </c>
      <c r="E1264" s="165">
        <f t="shared" si="507"/>
        <v>0</v>
      </c>
      <c r="F1264" s="165">
        <f t="shared" si="507"/>
        <v>0</v>
      </c>
      <c r="G1264" s="165">
        <f t="shared" si="507"/>
        <v>0</v>
      </c>
      <c r="H1264" s="165">
        <f t="shared" si="507"/>
        <v>0</v>
      </c>
      <c r="I1264" s="165">
        <f t="shared" si="507"/>
        <v>0</v>
      </c>
      <c r="J1264" s="165">
        <f t="shared" si="507"/>
        <v>0</v>
      </c>
      <c r="K1264" s="165">
        <f t="shared" si="507"/>
        <v>0</v>
      </c>
      <c r="L1264" s="165">
        <f t="shared" si="507"/>
        <v>0</v>
      </c>
      <c r="M1264" s="165">
        <f t="shared" si="507"/>
        <v>0</v>
      </c>
      <c r="N1264" s="165">
        <f t="shared" si="507"/>
        <v>0</v>
      </c>
      <c r="O1264" s="165">
        <f t="shared" si="508"/>
        <v>0</v>
      </c>
      <c r="P1264" s="165">
        <f t="shared" si="508"/>
        <v>0</v>
      </c>
      <c r="Q1264" s="165">
        <f t="shared" si="508"/>
        <v>0</v>
      </c>
      <c r="R1264" s="165">
        <f t="shared" si="508"/>
        <v>0</v>
      </c>
      <c r="S1264" s="165">
        <f t="shared" si="508"/>
        <v>0</v>
      </c>
      <c r="T1264" s="165">
        <f t="shared" si="508"/>
        <v>0</v>
      </c>
      <c r="U1264" s="165">
        <f t="shared" si="508"/>
        <v>0</v>
      </c>
      <c r="V1264" s="165">
        <f t="shared" si="508"/>
        <v>0</v>
      </c>
      <c r="W1264" s="165">
        <f t="shared" si="508"/>
        <v>0</v>
      </c>
      <c r="X1264" s="165">
        <f t="shared" si="508"/>
        <v>0</v>
      </c>
      <c r="Y1264" s="165">
        <f t="shared" si="509"/>
        <v>0</v>
      </c>
      <c r="Z1264" s="165">
        <f t="shared" si="509"/>
        <v>0</v>
      </c>
      <c r="AA1264" s="165">
        <f t="shared" si="509"/>
        <v>0</v>
      </c>
      <c r="AB1264" s="165">
        <f t="shared" si="509"/>
        <v>0</v>
      </c>
      <c r="AC1264" s="165">
        <f t="shared" si="509"/>
        <v>0</v>
      </c>
      <c r="AD1264" s="165">
        <f t="shared" si="509"/>
        <v>0</v>
      </c>
      <c r="AE1264" s="165">
        <f t="shared" si="509"/>
        <v>0</v>
      </c>
      <c r="AF1264" s="165">
        <f t="shared" si="509"/>
        <v>0</v>
      </c>
      <c r="AG1264" s="165">
        <f t="shared" si="509"/>
        <v>0</v>
      </c>
      <c r="AH1264" s="165">
        <f t="shared" si="509"/>
        <v>0</v>
      </c>
      <c r="AI1264" s="165">
        <f t="shared" si="510"/>
        <v>0</v>
      </c>
      <c r="AJ1264" s="165">
        <f t="shared" si="510"/>
        <v>0</v>
      </c>
      <c r="AK1264" s="165">
        <f t="shared" si="510"/>
        <v>0</v>
      </c>
      <c r="AL1264" s="165">
        <f t="shared" si="510"/>
        <v>0</v>
      </c>
      <c r="AM1264" s="165">
        <f t="shared" si="510"/>
        <v>0</v>
      </c>
      <c r="AN1264" s="165">
        <f t="shared" si="510"/>
        <v>0</v>
      </c>
      <c r="AO1264" s="165">
        <f t="shared" si="510"/>
        <v>0</v>
      </c>
      <c r="AP1264" s="165">
        <f t="shared" si="510"/>
        <v>0</v>
      </c>
      <c r="AQ1264" s="165">
        <f t="shared" si="510"/>
        <v>0</v>
      </c>
      <c r="AR1264" s="165">
        <f t="shared" si="510"/>
        <v>0</v>
      </c>
      <c r="AS1264" s="387">
        <f t="shared" si="502"/>
        <v>0</v>
      </c>
    </row>
    <row r="1265" spans="2:46" hidden="1" outlineLevel="2">
      <c r="B1265" s="66">
        <v>28</v>
      </c>
      <c r="D1265" s="338">
        <v>0</v>
      </c>
      <c r="E1265" s="165">
        <f t="shared" si="507"/>
        <v>0</v>
      </c>
      <c r="F1265" s="165">
        <f t="shared" si="507"/>
        <v>0</v>
      </c>
      <c r="G1265" s="165">
        <f t="shared" si="507"/>
        <v>0</v>
      </c>
      <c r="H1265" s="165">
        <f t="shared" si="507"/>
        <v>0</v>
      </c>
      <c r="I1265" s="165">
        <f t="shared" si="507"/>
        <v>0</v>
      </c>
      <c r="J1265" s="165">
        <f t="shared" si="507"/>
        <v>0</v>
      </c>
      <c r="K1265" s="165">
        <f t="shared" si="507"/>
        <v>0</v>
      </c>
      <c r="L1265" s="165">
        <f t="shared" si="507"/>
        <v>0</v>
      </c>
      <c r="M1265" s="165">
        <f t="shared" si="507"/>
        <v>0</v>
      </c>
      <c r="N1265" s="165">
        <f t="shared" si="507"/>
        <v>0</v>
      </c>
      <c r="O1265" s="165">
        <f t="shared" si="508"/>
        <v>0</v>
      </c>
      <c r="P1265" s="165">
        <f t="shared" si="508"/>
        <v>0</v>
      </c>
      <c r="Q1265" s="165">
        <f t="shared" si="508"/>
        <v>0</v>
      </c>
      <c r="R1265" s="165">
        <f t="shared" si="508"/>
        <v>0</v>
      </c>
      <c r="S1265" s="165">
        <f t="shared" si="508"/>
        <v>0</v>
      </c>
      <c r="T1265" s="165">
        <f t="shared" si="508"/>
        <v>0</v>
      </c>
      <c r="U1265" s="165">
        <f t="shared" si="508"/>
        <v>0</v>
      </c>
      <c r="V1265" s="165">
        <f t="shared" si="508"/>
        <v>0</v>
      </c>
      <c r="W1265" s="165">
        <f t="shared" si="508"/>
        <v>0</v>
      </c>
      <c r="X1265" s="165">
        <f t="shared" si="508"/>
        <v>0</v>
      </c>
      <c r="Y1265" s="165">
        <f t="shared" si="509"/>
        <v>0</v>
      </c>
      <c r="Z1265" s="165">
        <f t="shared" si="509"/>
        <v>0</v>
      </c>
      <c r="AA1265" s="165">
        <f t="shared" si="509"/>
        <v>0</v>
      </c>
      <c r="AB1265" s="165">
        <f t="shared" si="509"/>
        <v>0</v>
      </c>
      <c r="AC1265" s="165">
        <f t="shared" si="509"/>
        <v>0</v>
      </c>
      <c r="AD1265" s="165">
        <f t="shared" si="509"/>
        <v>0</v>
      </c>
      <c r="AE1265" s="165">
        <f t="shared" si="509"/>
        <v>0</v>
      </c>
      <c r="AF1265" s="165">
        <f t="shared" si="509"/>
        <v>0</v>
      </c>
      <c r="AG1265" s="165">
        <f t="shared" si="509"/>
        <v>0</v>
      </c>
      <c r="AH1265" s="165">
        <f t="shared" si="509"/>
        <v>0</v>
      </c>
      <c r="AI1265" s="165">
        <f t="shared" si="510"/>
        <v>0</v>
      </c>
      <c r="AJ1265" s="165">
        <f t="shared" si="510"/>
        <v>0</v>
      </c>
      <c r="AK1265" s="165">
        <f t="shared" si="510"/>
        <v>0</v>
      </c>
      <c r="AL1265" s="165">
        <f t="shared" si="510"/>
        <v>0</v>
      </c>
      <c r="AM1265" s="165">
        <f t="shared" si="510"/>
        <v>0</v>
      </c>
      <c r="AN1265" s="165">
        <f t="shared" si="510"/>
        <v>0</v>
      </c>
      <c r="AO1265" s="165">
        <f t="shared" si="510"/>
        <v>0</v>
      </c>
      <c r="AP1265" s="165">
        <f t="shared" si="510"/>
        <v>0</v>
      </c>
      <c r="AQ1265" s="165">
        <f t="shared" si="510"/>
        <v>0</v>
      </c>
      <c r="AR1265" s="165">
        <f t="shared" si="510"/>
        <v>0</v>
      </c>
      <c r="AS1265" s="387">
        <f t="shared" si="502"/>
        <v>0</v>
      </c>
    </row>
    <row r="1266" spans="2:46" hidden="1" outlineLevel="2">
      <c r="B1266" s="66">
        <v>29</v>
      </c>
      <c r="D1266" s="338">
        <v>0</v>
      </c>
      <c r="E1266" s="165">
        <f t="shared" si="507"/>
        <v>0</v>
      </c>
      <c r="F1266" s="165">
        <f t="shared" si="507"/>
        <v>0</v>
      </c>
      <c r="G1266" s="165">
        <f t="shared" si="507"/>
        <v>0</v>
      </c>
      <c r="H1266" s="165">
        <f t="shared" si="507"/>
        <v>0</v>
      </c>
      <c r="I1266" s="165">
        <f t="shared" si="507"/>
        <v>0</v>
      </c>
      <c r="J1266" s="165">
        <f t="shared" si="507"/>
        <v>0</v>
      </c>
      <c r="K1266" s="165">
        <f t="shared" si="507"/>
        <v>0</v>
      </c>
      <c r="L1266" s="165">
        <f t="shared" si="507"/>
        <v>0</v>
      </c>
      <c r="M1266" s="165">
        <f t="shared" si="507"/>
        <v>0</v>
      </c>
      <c r="N1266" s="165">
        <f t="shared" si="507"/>
        <v>0</v>
      </c>
      <c r="O1266" s="165">
        <f t="shared" si="508"/>
        <v>0</v>
      </c>
      <c r="P1266" s="165">
        <f t="shared" si="508"/>
        <v>0</v>
      </c>
      <c r="Q1266" s="165">
        <f t="shared" si="508"/>
        <v>0</v>
      </c>
      <c r="R1266" s="165">
        <f t="shared" si="508"/>
        <v>0</v>
      </c>
      <c r="S1266" s="165">
        <f t="shared" si="508"/>
        <v>0</v>
      </c>
      <c r="T1266" s="165">
        <f t="shared" si="508"/>
        <v>0</v>
      </c>
      <c r="U1266" s="165">
        <f t="shared" si="508"/>
        <v>0</v>
      </c>
      <c r="V1266" s="165">
        <f t="shared" si="508"/>
        <v>0</v>
      </c>
      <c r="W1266" s="165">
        <f t="shared" si="508"/>
        <v>0</v>
      </c>
      <c r="X1266" s="165">
        <f t="shared" si="508"/>
        <v>0</v>
      </c>
      <c r="Y1266" s="165">
        <f t="shared" si="509"/>
        <v>0</v>
      </c>
      <c r="Z1266" s="165">
        <f t="shared" si="509"/>
        <v>0</v>
      </c>
      <c r="AA1266" s="165">
        <f t="shared" si="509"/>
        <v>0</v>
      </c>
      <c r="AB1266" s="165">
        <f t="shared" si="509"/>
        <v>0</v>
      </c>
      <c r="AC1266" s="165">
        <f t="shared" si="509"/>
        <v>0</v>
      </c>
      <c r="AD1266" s="165">
        <f t="shared" si="509"/>
        <v>0</v>
      </c>
      <c r="AE1266" s="165">
        <f t="shared" si="509"/>
        <v>0</v>
      </c>
      <c r="AF1266" s="165">
        <f t="shared" si="509"/>
        <v>0</v>
      </c>
      <c r="AG1266" s="165">
        <f t="shared" si="509"/>
        <v>0</v>
      </c>
      <c r="AH1266" s="165">
        <f t="shared" si="509"/>
        <v>0</v>
      </c>
      <c r="AI1266" s="165">
        <f t="shared" si="510"/>
        <v>0</v>
      </c>
      <c r="AJ1266" s="165">
        <f t="shared" si="510"/>
        <v>0</v>
      </c>
      <c r="AK1266" s="165">
        <f t="shared" si="510"/>
        <v>0</v>
      </c>
      <c r="AL1266" s="165">
        <f t="shared" si="510"/>
        <v>0</v>
      </c>
      <c r="AM1266" s="165">
        <f t="shared" si="510"/>
        <v>0</v>
      </c>
      <c r="AN1266" s="165">
        <f t="shared" si="510"/>
        <v>0</v>
      </c>
      <c r="AO1266" s="165">
        <f t="shared" si="510"/>
        <v>0</v>
      </c>
      <c r="AP1266" s="165">
        <f t="shared" si="510"/>
        <v>0</v>
      </c>
      <c r="AQ1266" s="165">
        <f t="shared" si="510"/>
        <v>0</v>
      </c>
      <c r="AR1266" s="165">
        <f t="shared" si="510"/>
        <v>0</v>
      </c>
      <c r="AS1266" s="387">
        <f t="shared" si="502"/>
        <v>0</v>
      </c>
    </row>
    <row r="1267" spans="2:46" hidden="1" outlineLevel="2">
      <c r="B1267" s="66">
        <v>30</v>
      </c>
      <c r="D1267" s="338">
        <v>0</v>
      </c>
      <c r="E1267" s="165">
        <f t="shared" si="507"/>
        <v>0</v>
      </c>
      <c r="F1267" s="165">
        <f t="shared" si="507"/>
        <v>0</v>
      </c>
      <c r="G1267" s="165">
        <f t="shared" si="507"/>
        <v>0</v>
      </c>
      <c r="H1267" s="165">
        <f t="shared" si="507"/>
        <v>0</v>
      </c>
      <c r="I1267" s="165">
        <f t="shared" si="507"/>
        <v>0</v>
      </c>
      <c r="J1267" s="165">
        <f t="shared" si="507"/>
        <v>0</v>
      </c>
      <c r="K1267" s="165">
        <f t="shared" si="507"/>
        <v>0</v>
      </c>
      <c r="L1267" s="165">
        <f t="shared" si="507"/>
        <v>0</v>
      </c>
      <c r="M1267" s="165">
        <f t="shared" si="507"/>
        <v>0</v>
      </c>
      <c r="N1267" s="165">
        <f t="shared" si="507"/>
        <v>0</v>
      </c>
      <c r="O1267" s="165">
        <f t="shared" si="508"/>
        <v>0</v>
      </c>
      <c r="P1267" s="165">
        <f t="shared" si="508"/>
        <v>0</v>
      </c>
      <c r="Q1267" s="165">
        <f t="shared" si="508"/>
        <v>0</v>
      </c>
      <c r="R1267" s="165">
        <f t="shared" si="508"/>
        <v>0</v>
      </c>
      <c r="S1267" s="165">
        <f t="shared" si="508"/>
        <v>0</v>
      </c>
      <c r="T1267" s="165">
        <f t="shared" si="508"/>
        <v>0</v>
      </c>
      <c r="U1267" s="165">
        <f t="shared" si="508"/>
        <v>0</v>
      </c>
      <c r="V1267" s="165">
        <f t="shared" si="508"/>
        <v>0</v>
      </c>
      <c r="W1267" s="165">
        <f t="shared" si="508"/>
        <v>0</v>
      </c>
      <c r="X1267" s="165">
        <f t="shared" si="508"/>
        <v>0</v>
      </c>
      <c r="Y1267" s="165">
        <f t="shared" si="509"/>
        <v>0</v>
      </c>
      <c r="Z1267" s="165">
        <f t="shared" si="509"/>
        <v>0</v>
      </c>
      <c r="AA1267" s="165">
        <f t="shared" si="509"/>
        <v>0</v>
      </c>
      <c r="AB1267" s="165">
        <f t="shared" si="509"/>
        <v>0</v>
      </c>
      <c r="AC1267" s="165">
        <f t="shared" si="509"/>
        <v>0</v>
      </c>
      <c r="AD1267" s="165">
        <f t="shared" si="509"/>
        <v>0</v>
      </c>
      <c r="AE1267" s="165">
        <f t="shared" si="509"/>
        <v>0</v>
      </c>
      <c r="AF1267" s="165">
        <f t="shared" si="509"/>
        <v>0</v>
      </c>
      <c r="AG1267" s="165">
        <f t="shared" si="509"/>
        <v>0</v>
      </c>
      <c r="AH1267" s="165">
        <f t="shared" si="509"/>
        <v>0</v>
      </c>
      <c r="AI1267" s="165">
        <f t="shared" si="510"/>
        <v>0</v>
      </c>
      <c r="AJ1267" s="165">
        <f t="shared" si="510"/>
        <v>0</v>
      </c>
      <c r="AK1267" s="165">
        <f t="shared" si="510"/>
        <v>0</v>
      </c>
      <c r="AL1267" s="165">
        <f t="shared" si="510"/>
        <v>0</v>
      </c>
      <c r="AM1267" s="165">
        <f t="shared" si="510"/>
        <v>0</v>
      </c>
      <c r="AN1267" s="165">
        <f t="shared" si="510"/>
        <v>0</v>
      </c>
      <c r="AO1267" s="165">
        <f t="shared" si="510"/>
        <v>0</v>
      </c>
      <c r="AP1267" s="165">
        <f t="shared" si="510"/>
        <v>0</v>
      </c>
      <c r="AQ1267" s="165">
        <f t="shared" si="510"/>
        <v>0</v>
      </c>
      <c r="AR1267" s="165">
        <f t="shared" si="510"/>
        <v>0</v>
      </c>
      <c r="AS1267" s="387">
        <f t="shared" si="502"/>
        <v>0</v>
      </c>
    </row>
    <row r="1268" spans="2:46" hidden="1" outlineLevel="2">
      <c r="B1268" s="66">
        <v>31</v>
      </c>
      <c r="D1268" s="338">
        <v>0</v>
      </c>
      <c r="E1268" s="165">
        <f t="shared" ref="E1268:N1277" si="511">IF(AND(E$2=$B1268,$B1268=$C$3),$D1268,IF(AND(E$2&gt;$B1268,E$2&lt;=$D$1237+$B1268),SLN($D1268,0,IF($C$3-$B1268&gt;=$D$1237,$D$1237,$C$3-$B1268)),0))</f>
        <v>0</v>
      </c>
      <c r="F1268" s="165">
        <f t="shared" si="511"/>
        <v>0</v>
      </c>
      <c r="G1268" s="165">
        <f t="shared" si="511"/>
        <v>0</v>
      </c>
      <c r="H1268" s="165">
        <f t="shared" si="511"/>
        <v>0</v>
      </c>
      <c r="I1268" s="165">
        <f t="shared" si="511"/>
        <v>0</v>
      </c>
      <c r="J1268" s="165">
        <f t="shared" si="511"/>
        <v>0</v>
      </c>
      <c r="K1268" s="165">
        <f t="shared" si="511"/>
        <v>0</v>
      </c>
      <c r="L1268" s="165">
        <f t="shared" si="511"/>
        <v>0</v>
      </c>
      <c r="M1268" s="165">
        <f t="shared" si="511"/>
        <v>0</v>
      </c>
      <c r="N1268" s="165">
        <f t="shared" si="511"/>
        <v>0</v>
      </c>
      <c r="O1268" s="165">
        <f t="shared" ref="O1268:X1277" si="512">IF(AND(O$2=$B1268,$B1268=$C$3),$D1268,IF(AND(O$2&gt;$B1268,O$2&lt;=$D$1237+$B1268),SLN($D1268,0,IF($C$3-$B1268&gt;=$D$1237,$D$1237,$C$3-$B1268)),0))</f>
        <v>0</v>
      </c>
      <c r="P1268" s="165">
        <f t="shared" si="512"/>
        <v>0</v>
      </c>
      <c r="Q1268" s="165">
        <f t="shared" si="512"/>
        <v>0</v>
      </c>
      <c r="R1268" s="165">
        <f t="shared" si="512"/>
        <v>0</v>
      </c>
      <c r="S1268" s="165">
        <f t="shared" si="512"/>
        <v>0</v>
      </c>
      <c r="T1268" s="165">
        <f t="shared" si="512"/>
        <v>0</v>
      </c>
      <c r="U1268" s="165">
        <f t="shared" si="512"/>
        <v>0</v>
      </c>
      <c r="V1268" s="165">
        <f t="shared" si="512"/>
        <v>0</v>
      </c>
      <c r="W1268" s="165">
        <f t="shared" si="512"/>
        <v>0</v>
      </c>
      <c r="X1268" s="165">
        <f t="shared" si="512"/>
        <v>0</v>
      </c>
      <c r="Y1268" s="165">
        <f t="shared" ref="Y1268:AH1277" si="513">IF(AND(Y$2=$B1268,$B1268=$C$3),$D1268,IF(AND(Y$2&gt;$B1268,Y$2&lt;=$D$1237+$B1268),SLN($D1268,0,IF($C$3-$B1268&gt;=$D$1237,$D$1237,$C$3-$B1268)),0))</f>
        <v>0</v>
      </c>
      <c r="Z1268" s="165">
        <f t="shared" si="513"/>
        <v>0</v>
      </c>
      <c r="AA1268" s="165">
        <f t="shared" si="513"/>
        <v>0</v>
      </c>
      <c r="AB1268" s="165">
        <f t="shared" si="513"/>
        <v>0</v>
      </c>
      <c r="AC1268" s="165">
        <f t="shared" si="513"/>
        <v>0</v>
      </c>
      <c r="AD1268" s="165">
        <f t="shared" si="513"/>
        <v>0</v>
      </c>
      <c r="AE1268" s="165">
        <f t="shared" si="513"/>
        <v>0</v>
      </c>
      <c r="AF1268" s="165">
        <f t="shared" si="513"/>
        <v>0</v>
      </c>
      <c r="AG1268" s="165">
        <f t="shared" si="513"/>
        <v>0</v>
      </c>
      <c r="AH1268" s="165">
        <f t="shared" si="513"/>
        <v>0</v>
      </c>
      <c r="AI1268" s="165">
        <f t="shared" ref="AI1268:AR1277" si="514">IF(AND(AI$2=$B1268,$B1268=$C$3),$D1268,IF(AND(AI$2&gt;$B1268,AI$2&lt;=$D$1237+$B1268),SLN($D1268,0,IF($C$3-$B1268&gt;=$D$1237,$D$1237,$C$3-$B1268)),0))</f>
        <v>0</v>
      </c>
      <c r="AJ1268" s="165">
        <f t="shared" si="514"/>
        <v>0</v>
      </c>
      <c r="AK1268" s="165">
        <f t="shared" si="514"/>
        <v>0</v>
      </c>
      <c r="AL1268" s="165">
        <f t="shared" si="514"/>
        <v>0</v>
      </c>
      <c r="AM1268" s="165">
        <f t="shared" si="514"/>
        <v>0</v>
      </c>
      <c r="AN1268" s="165">
        <f t="shared" si="514"/>
        <v>0</v>
      </c>
      <c r="AO1268" s="165">
        <f t="shared" si="514"/>
        <v>0</v>
      </c>
      <c r="AP1268" s="165">
        <f t="shared" si="514"/>
        <v>0</v>
      </c>
      <c r="AQ1268" s="165">
        <f t="shared" si="514"/>
        <v>0</v>
      </c>
      <c r="AR1268" s="165">
        <f t="shared" si="514"/>
        <v>0</v>
      </c>
      <c r="AS1268" s="387">
        <f t="shared" si="502"/>
        <v>0</v>
      </c>
    </row>
    <row r="1269" spans="2:46" hidden="1" outlineLevel="2">
      <c r="B1269" s="66">
        <v>32</v>
      </c>
      <c r="D1269" s="338">
        <v>0</v>
      </c>
      <c r="E1269" s="165">
        <f t="shared" si="511"/>
        <v>0</v>
      </c>
      <c r="F1269" s="165">
        <f t="shared" si="511"/>
        <v>0</v>
      </c>
      <c r="G1269" s="165">
        <f t="shared" si="511"/>
        <v>0</v>
      </c>
      <c r="H1269" s="165">
        <f t="shared" si="511"/>
        <v>0</v>
      </c>
      <c r="I1269" s="165">
        <f t="shared" si="511"/>
        <v>0</v>
      </c>
      <c r="J1269" s="165">
        <f t="shared" si="511"/>
        <v>0</v>
      </c>
      <c r="K1269" s="165">
        <f t="shared" si="511"/>
        <v>0</v>
      </c>
      <c r="L1269" s="165">
        <f t="shared" si="511"/>
        <v>0</v>
      </c>
      <c r="M1269" s="165">
        <f t="shared" si="511"/>
        <v>0</v>
      </c>
      <c r="N1269" s="165">
        <f t="shared" si="511"/>
        <v>0</v>
      </c>
      <c r="O1269" s="165">
        <f t="shared" si="512"/>
        <v>0</v>
      </c>
      <c r="P1269" s="165">
        <f t="shared" si="512"/>
        <v>0</v>
      </c>
      <c r="Q1269" s="165">
        <f t="shared" si="512"/>
        <v>0</v>
      </c>
      <c r="R1269" s="165">
        <f t="shared" si="512"/>
        <v>0</v>
      </c>
      <c r="S1269" s="165">
        <f t="shared" si="512"/>
        <v>0</v>
      </c>
      <c r="T1269" s="165">
        <f t="shared" si="512"/>
        <v>0</v>
      </c>
      <c r="U1269" s="165">
        <f t="shared" si="512"/>
        <v>0</v>
      </c>
      <c r="V1269" s="165">
        <f t="shared" si="512"/>
        <v>0</v>
      </c>
      <c r="W1269" s="165">
        <f t="shared" si="512"/>
        <v>0</v>
      </c>
      <c r="X1269" s="165">
        <f t="shared" si="512"/>
        <v>0</v>
      </c>
      <c r="Y1269" s="165">
        <f t="shared" si="513"/>
        <v>0</v>
      </c>
      <c r="Z1269" s="165">
        <f t="shared" si="513"/>
        <v>0</v>
      </c>
      <c r="AA1269" s="165">
        <f t="shared" si="513"/>
        <v>0</v>
      </c>
      <c r="AB1269" s="165">
        <f t="shared" si="513"/>
        <v>0</v>
      </c>
      <c r="AC1269" s="165">
        <f t="shared" si="513"/>
        <v>0</v>
      </c>
      <c r="AD1269" s="165">
        <f t="shared" si="513"/>
        <v>0</v>
      </c>
      <c r="AE1269" s="165">
        <f t="shared" si="513"/>
        <v>0</v>
      </c>
      <c r="AF1269" s="165">
        <f t="shared" si="513"/>
        <v>0</v>
      </c>
      <c r="AG1269" s="165">
        <f t="shared" si="513"/>
        <v>0</v>
      </c>
      <c r="AH1269" s="165">
        <f t="shared" si="513"/>
        <v>0</v>
      </c>
      <c r="AI1269" s="165">
        <f t="shared" si="514"/>
        <v>0</v>
      </c>
      <c r="AJ1269" s="165">
        <f t="shared" si="514"/>
        <v>0</v>
      </c>
      <c r="AK1269" s="165">
        <f t="shared" si="514"/>
        <v>0</v>
      </c>
      <c r="AL1269" s="165">
        <f t="shared" si="514"/>
        <v>0</v>
      </c>
      <c r="AM1269" s="165">
        <f t="shared" si="514"/>
        <v>0</v>
      </c>
      <c r="AN1269" s="165">
        <f t="shared" si="514"/>
        <v>0</v>
      </c>
      <c r="AO1269" s="165">
        <f t="shared" si="514"/>
        <v>0</v>
      </c>
      <c r="AP1269" s="165">
        <f t="shared" si="514"/>
        <v>0</v>
      </c>
      <c r="AQ1269" s="165">
        <f t="shared" si="514"/>
        <v>0</v>
      </c>
      <c r="AR1269" s="165">
        <f t="shared" si="514"/>
        <v>0</v>
      </c>
      <c r="AS1269" s="387">
        <f t="shared" si="502"/>
        <v>0</v>
      </c>
    </row>
    <row r="1270" spans="2:46" hidden="1" outlineLevel="2">
      <c r="B1270" s="66">
        <v>33</v>
      </c>
      <c r="D1270" s="338">
        <v>0</v>
      </c>
      <c r="E1270" s="165">
        <f t="shared" si="511"/>
        <v>0</v>
      </c>
      <c r="F1270" s="165">
        <f t="shared" si="511"/>
        <v>0</v>
      </c>
      <c r="G1270" s="165">
        <f t="shared" si="511"/>
        <v>0</v>
      </c>
      <c r="H1270" s="165">
        <f t="shared" si="511"/>
        <v>0</v>
      </c>
      <c r="I1270" s="165">
        <f t="shared" si="511"/>
        <v>0</v>
      </c>
      <c r="J1270" s="165">
        <f t="shared" si="511"/>
        <v>0</v>
      </c>
      <c r="K1270" s="165">
        <f t="shared" si="511"/>
        <v>0</v>
      </c>
      <c r="L1270" s="165">
        <f t="shared" si="511"/>
        <v>0</v>
      </c>
      <c r="M1270" s="165">
        <f t="shared" si="511"/>
        <v>0</v>
      </c>
      <c r="N1270" s="165">
        <f t="shared" si="511"/>
        <v>0</v>
      </c>
      <c r="O1270" s="165">
        <f t="shared" si="512"/>
        <v>0</v>
      </c>
      <c r="P1270" s="165">
        <f t="shared" si="512"/>
        <v>0</v>
      </c>
      <c r="Q1270" s="165">
        <f t="shared" si="512"/>
        <v>0</v>
      </c>
      <c r="R1270" s="165">
        <f t="shared" si="512"/>
        <v>0</v>
      </c>
      <c r="S1270" s="165">
        <f t="shared" si="512"/>
        <v>0</v>
      </c>
      <c r="T1270" s="165">
        <f t="shared" si="512"/>
        <v>0</v>
      </c>
      <c r="U1270" s="165">
        <f t="shared" si="512"/>
        <v>0</v>
      </c>
      <c r="V1270" s="165">
        <f t="shared" si="512"/>
        <v>0</v>
      </c>
      <c r="W1270" s="165">
        <f t="shared" si="512"/>
        <v>0</v>
      </c>
      <c r="X1270" s="165">
        <f t="shared" si="512"/>
        <v>0</v>
      </c>
      <c r="Y1270" s="165">
        <f t="shared" si="513"/>
        <v>0</v>
      </c>
      <c r="Z1270" s="165">
        <f t="shared" si="513"/>
        <v>0</v>
      </c>
      <c r="AA1270" s="165">
        <f t="shared" si="513"/>
        <v>0</v>
      </c>
      <c r="AB1270" s="165">
        <f t="shared" si="513"/>
        <v>0</v>
      </c>
      <c r="AC1270" s="165">
        <f t="shared" si="513"/>
        <v>0</v>
      </c>
      <c r="AD1270" s="165">
        <f t="shared" si="513"/>
        <v>0</v>
      </c>
      <c r="AE1270" s="165">
        <f t="shared" si="513"/>
        <v>0</v>
      </c>
      <c r="AF1270" s="165">
        <f t="shared" si="513"/>
        <v>0</v>
      </c>
      <c r="AG1270" s="165">
        <f t="shared" si="513"/>
        <v>0</v>
      </c>
      <c r="AH1270" s="165">
        <f t="shared" si="513"/>
        <v>0</v>
      </c>
      <c r="AI1270" s="165">
        <f t="shared" si="514"/>
        <v>0</v>
      </c>
      <c r="AJ1270" s="165">
        <f t="shared" si="514"/>
        <v>0</v>
      </c>
      <c r="AK1270" s="165">
        <f t="shared" si="514"/>
        <v>0</v>
      </c>
      <c r="AL1270" s="165">
        <f t="shared" si="514"/>
        <v>0</v>
      </c>
      <c r="AM1270" s="165">
        <f t="shared" si="514"/>
        <v>0</v>
      </c>
      <c r="AN1270" s="165">
        <f t="shared" si="514"/>
        <v>0</v>
      </c>
      <c r="AO1270" s="165">
        <f t="shared" si="514"/>
        <v>0</v>
      </c>
      <c r="AP1270" s="165">
        <f t="shared" si="514"/>
        <v>0</v>
      </c>
      <c r="AQ1270" s="165">
        <f t="shared" si="514"/>
        <v>0</v>
      </c>
      <c r="AR1270" s="165">
        <f t="shared" si="514"/>
        <v>0</v>
      </c>
      <c r="AS1270" s="387">
        <f t="shared" si="502"/>
        <v>0</v>
      </c>
    </row>
    <row r="1271" spans="2:46" hidden="1" outlineLevel="2">
      <c r="B1271" s="66">
        <v>34</v>
      </c>
      <c r="D1271" s="338">
        <v>0</v>
      </c>
      <c r="E1271" s="165">
        <f t="shared" si="511"/>
        <v>0</v>
      </c>
      <c r="F1271" s="165">
        <f t="shared" si="511"/>
        <v>0</v>
      </c>
      <c r="G1271" s="165">
        <f t="shared" si="511"/>
        <v>0</v>
      </c>
      <c r="H1271" s="165">
        <f t="shared" si="511"/>
        <v>0</v>
      </c>
      <c r="I1271" s="165">
        <f t="shared" si="511"/>
        <v>0</v>
      </c>
      <c r="J1271" s="165">
        <f t="shared" si="511"/>
        <v>0</v>
      </c>
      <c r="K1271" s="165">
        <f t="shared" si="511"/>
        <v>0</v>
      </c>
      <c r="L1271" s="165">
        <f t="shared" si="511"/>
        <v>0</v>
      </c>
      <c r="M1271" s="165">
        <f t="shared" si="511"/>
        <v>0</v>
      </c>
      <c r="N1271" s="165">
        <f t="shared" si="511"/>
        <v>0</v>
      </c>
      <c r="O1271" s="165">
        <f t="shared" si="512"/>
        <v>0</v>
      </c>
      <c r="P1271" s="165">
        <f t="shared" si="512"/>
        <v>0</v>
      </c>
      <c r="Q1271" s="165">
        <f t="shared" si="512"/>
        <v>0</v>
      </c>
      <c r="R1271" s="165">
        <f t="shared" si="512"/>
        <v>0</v>
      </c>
      <c r="S1271" s="165">
        <f t="shared" si="512"/>
        <v>0</v>
      </c>
      <c r="T1271" s="165">
        <f t="shared" si="512"/>
        <v>0</v>
      </c>
      <c r="U1271" s="165">
        <f t="shared" si="512"/>
        <v>0</v>
      </c>
      <c r="V1271" s="165">
        <f t="shared" si="512"/>
        <v>0</v>
      </c>
      <c r="W1271" s="165">
        <f t="shared" si="512"/>
        <v>0</v>
      </c>
      <c r="X1271" s="165">
        <f t="shared" si="512"/>
        <v>0</v>
      </c>
      <c r="Y1271" s="165">
        <f t="shared" si="513"/>
        <v>0</v>
      </c>
      <c r="Z1271" s="165">
        <f t="shared" si="513"/>
        <v>0</v>
      </c>
      <c r="AA1271" s="165">
        <f t="shared" si="513"/>
        <v>0</v>
      </c>
      <c r="AB1271" s="165">
        <f t="shared" si="513"/>
        <v>0</v>
      </c>
      <c r="AC1271" s="165">
        <f t="shared" si="513"/>
        <v>0</v>
      </c>
      <c r="AD1271" s="165">
        <f t="shared" si="513"/>
        <v>0</v>
      </c>
      <c r="AE1271" s="165">
        <f t="shared" si="513"/>
        <v>0</v>
      </c>
      <c r="AF1271" s="165">
        <f t="shared" si="513"/>
        <v>0</v>
      </c>
      <c r="AG1271" s="165">
        <f t="shared" si="513"/>
        <v>0</v>
      </c>
      <c r="AH1271" s="165">
        <f t="shared" si="513"/>
        <v>0</v>
      </c>
      <c r="AI1271" s="165">
        <f t="shared" si="514"/>
        <v>0</v>
      </c>
      <c r="AJ1271" s="165">
        <f t="shared" si="514"/>
        <v>0</v>
      </c>
      <c r="AK1271" s="165">
        <f t="shared" si="514"/>
        <v>0</v>
      </c>
      <c r="AL1271" s="165">
        <f t="shared" si="514"/>
        <v>0</v>
      </c>
      <c r="AM1271" s="165">
        <f t="shared" si="514"/>
        <v>0</v>
      </c>
      <c r="AN1271" s="165">
        <f t="shared" si="514"/>
        <v>0</v>
      </c>
      <c r="AO1271" s="165">
        <f t="shared" si="514"/>
        <v>0</v>
      </c>
      <c r="AP1271" s="165">
        <f t="shared" si="514"/>
        <v>0</v>
      </c>
      <c r="AQ1271" s="165">
        <f t="shared" si="514"/>
        <v>0</v>
      </c>
      <c r="AR1271" s="165">
        <f t="shared" si="514"/>
        <v>0</v>
      </c>
      <c r="AS1271" s="387">
        <f t="shared" si="502"/>
        <v>0</v>
      </c>
    </row>
    <row r="1272" spans="2:46" hidden="1" outlineLevel="2">
      <c r="B1272" s="66">
        <v>35</v>
      </c>
      <c r="D1272" s="338">
        <v>0</v>
      </c>
      <c r="E1272" s="165">
        <f t="shared" si="511"/>
        <v>0</v>
      </c>
      <c r="F1272" s="165">
        <f t="shared" si="511"/>
        <v>0</v>
      </c>
      <c r="G1272" s="165">
        <f t="shared" si="511"/>
        <v>0</v>
      </c>
      <c r="H1272" s="165">
        <f t="shared" si="511"/>
        <v>0</v>
      </c>
      <c r="I1272" s="165">
        <f t="shared" si="511"/>
        <v>0</v>
      </c>
      <c r="J1272" s="165">
        <f t="shared" si="511"/>
        <v>0</v>
      </c>
      <c r="K1272" s="165">
        <f t="shared" si="511"/>
        <v>0</v>
      </c>
      <c r="L1272" s="165">
        <f t="shared" si="511"/>
        <v>0</v>
      </c>
      <c r="M1272" s="165">
        <f t="shared" si="511"/>
        <v>0</v>
      </c>
      <c r="N1272" s="165">
        <f t="shared" si="511"/>
        <v>0</v>
      </c>
      <c r="O1272" s="165">
        <f t="shared" si="512"/>
        <v>0</v>
      </c>
      <c r="P1272" s="165">
        <f t="shared" si="512"/>
        <v>0</v>
      </c>
      <c r="Q1272" s="165">
        <f t="shared" si="512"/>
        <v>0</v>
      </c>
      <c r="R1272" s="165">
        <f t="shared" si="512"/>
        <v>0</v>
      </c>
      <c r="S1272" s="165">
        <f t="shared" si="512"/>
        <v>0</v>
      </c>
      <c r="T1272" s="165">
        <f t="shared" si="512"/>
        <v>0</v>
      </c>
      <c r="U1272" s="165">
        <f t="shared" si="512"/>
        <v>0</v>
      </c>
      <c r="V1272" s="165">
        <f t="shared" si="512"/>
        <v>0</v>
      </c>
      <c r="W1272" s="165">
        <f t="shared" si="512"/>
        <v>0</v>
      </c>
      <c r="X1272" s="165">
        <f t="shared" si="512"/>
        <v>0</v>
      </c>
      <c r="Y1272" s="165">
        <f t="shared" si="513"/>
        <v>0</v>
      </c>
      <c r="Z1272" s="165">
        <f t="shared" si="513"/>
        <v>0</v>
      </c>
      <c r="AA1272" s="165">
        <f t="shared" si="513"/>
        <v>0</v>
      </c>
      <c r="AB1272" s="165">
        <f t="shared" si="513"/>
        <v>0</v>
      </c>
      <c r="AC1272" s="165">
        <f t="shared" si="513"/>
        <v>0</v>
      </c>
      <c r="AD1272" s="165">
        <f t="shared" si="513"/>
        <v>0</v>
      </c>
      <c r="AE1272" s="165">
        <f t="shared" si="513"/>
        <v>0</v>
      </c>
      <c r="AF1272" s="165">
        <f t="shared" si="513"/>
        <v>0</v>
      </c>
      <c r="AG1272" s="165">
        <f t="shared" si="513"/>
        <v>0</v>
      </c>
      <c r="AH1272" s="165">
        <f t="shared" si="513"/>
        <v>0</v>
      </c>
      <c r="AI1272" s="165">
        <f t="shared" si="514"/>
        <v>0</v>
      </c>
      <c r="AJ1272" s="165">
        <f t="shared" si="514"/>
        <v>0</v>
      </c>
      <c r="AK1272" s="165">
        <f t="shared" si="514"/>
        <v>0</v>
      </c>
      <c r="AL1272" s="165">
        <f t="shared" si="514"/>
        <v>0</v>
      </c>
      <c r="AM1272" s="165">
        <f t="shared" si="514"/>
        <v>0</v>
      </c>
      <c r="AN1272" s="165">
        <f t="shared" si="514"/>
        <v>0</v>
      </c>
      <c r="AO1272" s="165">
        <f t="shared" si="514"/>
        <v>0</v>
      </c>
      <c r="AP1272" s="165">
        <f t="shared" si="514"/>
        <v>0</v>
      </c>
      <c r="AQ1272" s="165">
        <f t="shared" si="514"/>
        <v>0</v>
      </c>
      <c r="AR1272" s="165">
        <f t="shared" si="514"/>
        <v>0</v>
      </c>
      <c r="AS1272" s="387">
        <f t="shared" si="502"/>
        <v>0</v>
      </c>
    </row>
    <row r="1273" spans="2:46" hidden="1" outlineLevel="2">
      <c r="B1273" s="66">
        <v>36</v>
      </c>
      <c r="D1273" s="338">
        <v>0</v>
      </c>
      <c r="E1273" s="165">
        <f t="shared" si="511"/>
        <v>0</v>
      </c>
      <c r="F1273" s="165">
        <f t="shared" si="511"/>
        <v>0</v>
      </c>
      <c r="G1273" s="165">
        <f t="shared" si="511"/>
        <v>0</v>
      </c>
      <c r="H1273" s="165">
        <f t="shared" si="511"/>
        <v>0</v>
      </c>
      <c r="I1273" s="165">
        <f t="shared" si="511"/>
        <v>0</v>
      </c>
      <c r="J1273" s="165">
        <f t="shared" si="511"/>
        <v>0</v>
      </c>
      <c r="K1273" s="165">
        <f t="shared" si="511"/>
        <v>0</v>
      </c>
      <c r="L1273" s="165">
        <f t="shared" si="511"/>
        <v>0</v>
      </c>
      <c r="M1273" s="165">
        <f t="shared" si="511"/>
        <v>0</v>
      </c>
      <c r="N1273" s="165">
        <f t="shared" si="511"/>
        <v>0</v>
      </c>
      <c r="O1273" s="165">
        <f t="shared" si="512"/>
        <v>0</v>
      </c>
      <c r="P1273" s="165">
        <f t="shared" si="512"/>
        <v>0</v>
      </c>
      <c r="Q1273" s="165">
        <f t="shared" si="512"/>
        <v>0</v>
      </c>
      <c r="R1273" s="165">
        <f t="shared" si="512"/>
        <v>0</v>
      </c>
      <c r="S1273" s="165">
        <f t="shared" si="512"/>
        <v>0</v>
      </c>
      <c r="T1273" s="165">
        <f t="shared" si="512"/>
        <v>0</v>
      </c>
      <c r="U1273" s="165">
        <f t="shared" si="512"/>
        <v>0</v>
      </c>
      <c r="V1273" s="165">
        <f t="shared" si="512"/>
        <v>0</v>
      </c>
      <c r="W1273" s="165">
        <f t="shared" si="512"/>
        <v>0</v>
      </c>
      <c r="X1273" s="165">
        <f t="shared" si="512"/>
        <v>0</v>
      </c>
      <c r="Y1273" s="165">
        <f t="shared" si="513"/>
        <v>0</v>
      </c>
      <c r="Z1273" s="165">
        <f t="shared" si="513"/>
        <v>0</v>
      </c>
      <c r="AA1273" s="165">
        <f t="shared" si="513"/>
        <v>0</v>
      </c>
      <c r="AB1273" s="165">
        <f t="shared" si="513"/>
        <v>0</v>
      </c>
      <c r="AC1273" s="165">
        <f t="shared" si="513"/>
        <v>0</v>
      </c>
      <c r="AD1273" s="165">
        <f t="shared" si="513"/>
        <v>0</v>
      </c>
      <c r="AE1273" s="165">
        <f t="shared" si="513"/>
        <v>0</v>
      </c>
      <c r="AF1273" s="165">
        <f t="shared" si="513"/>
        <v>0</v>
      </c>
      <c r="AG1273" s="165">
        <f t="shared" si="513"/>
        <v>0</v>
      </c>
      <c r="AH1273" s="165">
        <f t="shared" si="513"/>
        <v>0</v>
      </c>
      <c r="AI1273" s="165">
        <f t="shared" si="514"/>
        <v>0</v>
      </c>
      <c r="AJ1273" s="165">
        <f t="shared" si="514"/>
        <v>0</v>
      </c>
      <c r="AK1273" s="165">
        <f t="shared" si="514"/>
        <v>0</v>
      </c>
      <c r="AL1273" s="165">
        <f t="shared" si="514"/>
        <v>0</v>
      </c>
      <c r="AM1273" s="165">
        <f t="shared" si="514"/>
        <v>0</v>
      </c>
      <c r="AN1273" s="165">
        <f t="shared" si="514"/>
        <v>0</v>
      </c>
      <c r="AO1273" s="165">
        <f t="shared" si="514"/>
        <v>0</v>
      </c>
      <c r="AP1273" s="165">
        <f t="shared" si="514"/>
        <v>0</v>
      </c>
      <c r="AQ1273" s="165">
        <f t="shared" si="514"/>
        <v>0</v>
      </c>
      <c r="AR1273" s="165">
        <f t="shared" si="514"/>
        <v>0</v>
      </c>
      <c r="AS1273" s="387">
        <f t="shared" si="502"/>
        <v>0</v>
      </c>
    </row>
    <row r="1274" spans="2:46" hidden="1" outlineLevel="2">
      <c r="B1274" s="66">
        <v>37</v>
      </c>
      <c r="D1274" s="338">
        <v>0</v>
      </c>
      <c r="E1274" s="165">
        <f t="shared" si="511"/>
        <v>0</v>
      </c>
      <c r="F1274" s="165">
        <f t="shared" si="511"/>
        <v>0</v>
      </c>
      <c r="G1274" s="165">
        <f t="shared" si="511"/>
        <v>0</v>
      </c>
      <c r="H1274" s="165">
        <f t="shared" si="511"/>
        <v>0</v>
      </c>
      <c r="I1274" s="165">
        <f t="shared" si="511"/>
        <v>0</v>
      </c>
      <c r="J1274" s="165">
        <f t="shared" si="511"/>
        <v>0</v>
      </c>
      <c r="K1274" s="165">
        <f t="shared" si="511"/>
        <v>0</v>
      </c>
      <c r="L1274" s="165">
        <f t="shared" si="511"/>
        <v>0</v>
      </c>
      <c r="M1274" s="165">
        <f t="shared" si="511"/>
        <v>0</v>
      </c>
      <c r="N1274" s="165">
        <f t="shared" si="511"/>
        <v>0</v>
      </c>
      <c r="O1274" s="165">
        <f t="shared" si="512"/>
        <v>0</v>
      </c>
      <c r="P1274" s="165">
        <f t="shared" si="512"/>
        <v>0</v>
      </c>
      <c r="Q1274" s="165">
        <f t="shared" si="512"/>
        <v>0</v>
      </c>
      <c r="R1274" s="165">
        <f t="shared" si="512"/>
        <v>0</v>
      </c>
      <c r="S1274" s="165">
        <f t="shared" si="512"/>
        <v>0</v>
      </c>
      <c r="T1274" s="165">
        <f t="shared" si="512"/>
        <v>0</v>
      </c>
      <c r="U1274" s="165">
        <f t="shared" si="512"/>
        <v>0</v>
      </c>
      <c r="V1274" s="165">
        <f t="shared" si="512"/>
        <v>0</v>
      </c>
      <c r="W1274" s="165">
        <f t="shared" si="512"/>
        <v>0</v>
      </c>
      <c r="X1274" s="165">
        <f t="shared" si="512"/>
        <v>0</v>
      </c>
      <c r="Y1274" s="165">
        <f t="shared" si="513"/>
        <v>0</v>
      </c>
      <c r="Z1274" s="165">
        <f t="shared" si="513"/>
        <v>0</v>
      </c>
      <c r="AA1274" s="165">
        <f t="shared" si="513"/>
        <v>0</v>
      </c>
      <c r="AB1274" s="165">
        <f t="shared" si="513"/>
        <v>0</v>
      </c>
      <c r="AC1274" s="165">
        <f t="shared" si="513"/>
        <v>0</v>
      </c>
      <c r="AD1274" s="165">
        <f t="shared" si="513"/>
        <v>0</v>
      </c>
      <c r="AE1274" s="165">
        <f t="shared" si="513"/>
        <v>0</v>
      </c>
      <c r="AF1274" s="165">
        <f t="shared" si="513"/>
        <v>0</v>
      </c>
      <c r="AG1274" s="165">
        <f t="shared" si="513"/>
        <v>0</v>
      </c>
      <c r="AH1274" s="165">
        <f t="shared" si="513"/>
        <v>0</v>
      </c>
      <c r="AI1274" s="165">
        <f t="shared" si="514"/>
        <v>0</v>
      </c>
      <c r="AJ1274" s="165">
        <f t="shared" si="514"/>
        <v>0</v>
      </c>
      <c r="AK1274" s="165">
        <f t="shared" si="514"/>
        <v>0</v>
      </c>
      <c r="AL1274" s="165">
        <f t="shared" si="514"/>
        <v>0</v>
      </c>
      <c r="AM1274" s="165">
        <f t="shared" si="514"/>
        <v>0</v>
      </c>
      <c r="AN1274" s="165">
        <f t="shared" si="514"/>
        <v>0</v>
      </c>
      <c r="AO1274" s="165">
        <f t="shared" si="514"/>
        <v>0</v>
      </c>
      <c r="AP1274" s="165">
        <f t="shared" si="514"/>
        <v>0</v>
      </c>
      <c r="AQ1274" s="165">
        <f t="shared" si="514"/>
        <v>0</v>
      </c>
      <c r="AR1274" s="165">
        <f t="shared" si="514"/>
        <v>0</v>
      </c>
      <c r="AS1274" s="387">
        <f t="shared" si="502"/>
        <v>0</v>
      </c>
    </row>
    <row r="1275" spans="2:46" hidden="1" outlineLevel="2">
      <c r="B1275" s="66">
        <v>38</v>
      </c>
      <c r="D1275" s="338">
        <v>0</v>
      </c>
      <c r="E1275" s="165">
        <f t="shared" si="511"/>
        <v>0</v>
      </c>
      <c r="F1275" s="165">
        <f t="shared" si="511"/>
        <v>0</v>
      </c>
      <c r="G1275" s="165">
        <f t="shared" si="511"/>
        <v>0</v>
      </c>
      <c r="H1275" s="165">
        <f t="shared" si="511"/>
        <v>0</v>
      </c>
      <c r="I1275" s="165">
        <f t="shared" si="511"/>
        <v>0</v>
      </c>
      <c r="J1275" s="165">
        <f t="shared" si="511"/>
        <v>0</v>
      </c>
      <c r="K1275" s="165">
        <f t="shared" si="511"/>
        <v>0</v>
      </c>
      <c r="L1275" s="165">
        <f t="shared" si="511"/>
        <v>0</v>
      </c>
      <c r="M1275" s="165">
        <f t="shared" si="511"/>
        <v>0</v>
      </c>
      <c r="N1275" s="165">
        <f t="shared" si="511"/>
        <v>0</v>
      </c>
      <c r="O1275" s="165">
        <f t="shared" si="512"/>
        <v>0</v>
      </c>
      <c r="P1275" s="165">
        <f t="shared" si="512"/>
        <v>0</v>
      </c>
      <c r="Q1275" s="165">
        <f t="shared" si="512"/>
        <v>0</v>
      </c>
      <c r="R1275" s="165">
        <f t="shared" si="512"/>
        <v>0</v>
      </c>
      <c r="S1275" s="165">
        <f t="shared" si="512"/>
        <v>0</v>
      </c>
      <c r="T1275" s="165">
        <f t="shared" si="512"/>
        <v>0</v>
      </c>
      <c r="U1275" s="165">
        <f t="shared" si="512"/>
        <v>0</v>
      </c>
      <c r="V1275" s="165">
        <f t="shared" si="512"/>
        <v>0</v>
      </c>
      <c r="W1275" s="165">
        <f t="shared" si="512"/>
        <v>0</v>
      </c>
      <c r="X1275" s="165">
        <f t="shared" si="512"/>
        <v>0</v>
      </c>
      <c r="Y1275" s="165">
        <f t="shared" si="513"/>
        <v>0</v>
      </c>
      <c r="Z1275" s="165">
        <f t="shared" si="513"/>
        <v>0</v>
      </c>
      <c r="AA1275" s="165">
        <f t="shared" si="513"/>
        <v>0</v>
      </c>
      <c r="AB1275" s="165">
        <f t="shared" si="513"/>
        <v>0</v>
      </c>
      <c r="AC1275" s="165">
        <f t="shared" si="513"/>
        <v>0</v>
      </c>
      <c r="AD1275" s="165">
        <f t="shared" si="513"/>
        <v>0</v>
      </c>
      <c r="AE1275" s="165">
        <f t="shared" si="513"/>
        <v>0</v>
      </c>
      <c r="AF1275" s="165">
        <f t="shared" si="513"/>
        <v>0</v>
      </c>
      <c r="AG1275" s="165">
        <f t="shared" si="513"/>
        <v>0</v>
      </c>
      <c r="AH1275" s="165">
        <f t="shared" si="513"/>
        <v>0</v>
      </c>
      <c r="AI1275" s="165">
        <f t="shared" si="514"/>
        <v>0</v>
      </c>
      <c r="AJ1275" s="165">
        <f t="shared" si="514"/>
        <v>0</v>
      </c>
      <c r="AK1275" s="165">
        <f t="shared" si="514"/>
        <v>0</v>
      </c>
      <c r="AL1275" s="165">
        <f t="shared" si="514"/>
        <v>0</v>
      </c>
      <c r="AM1275" s="165">
        <f t="shared" si="514"/>
        <v>0</v>
      </c>
      <c r="AN1275" s="165">
        <f t="shared" si="514"/>
        <v>0</v>
      </c>
      <c r="AO1275" s="165">
        <f t="shared" si="514"/>
        <v>0</v>
      </c>
      <c r="AP1275" s="165">
        <f t="shared" si="514"/>
        <v>0</v>
      </c>
      <c r="AQ1275" s="165">
        <f t="shared" si="514"/>
        <v>0</v>
      </c>
      <c r="AR1275" s="165">
        <f t="shared" si="514"/>
        <v>0</v>
      </c>
      <c r="AS1275" s="387">
        <f t="shared" si="502"/>
        <v>0</v>
      </c>
    </row>
    <row r="1276" spans="2:46" hidden="1" outlineLevel="2">
      <c r="B1276" s="66">
        <v>39</v>
      </c>
      <c r="D1276" s="338">
        <v>0</v>
      </c>
      <c r="E1276" s="165">
        <f t="shared" si="511"/>
        <v>0</v>
      </c>
      <c r="F1276" s="165">
        <f t="shared" si="511"/>
        <v>0</v>
      </c>
      <c r="G1276" s="165">
        <f t="shared" si="511"/>
        <v>0</v>
      </c>
      <c r="H1276" s="165">
        <f t="shared" si="511"/>
        <v>0</v>
      </c>
      <c r="I1276" s="165">
        <f t="shared" si="511"/>
        <v>0</v>
      </c>
      <c r="J1276" s="165">
        <f t="shared" si="511"/>
        <v>0</v>
      </c>
      <c r="K1276" s="165">
        <f t="shared" si="511"/>
        <v>0</v>
      </c>
      <c r="L1276" s="165">
        <f t="shared" si="511"/>
        <v>0</v>
      </c>
      <c r="M1276" s="165">
        <f t="shared" si="511"/>
        <v>0</v>
      </c>
      <c r="N1276" s="165">
        <f t="shared" si="511"/>
        <v>0</v>
      </c>
      <c r="O1276" s="165">
        <f t="shared" si="512"/>
        <v>0</v>
      </c>
      <c r="P1276" s="165">
        <f t="shared" si="512"/>
        <v>0</v>
      </c>
      <c r="Q1276" s="165">
        <f t="shared" si="512"/>
        <v>0</v>
      </c>
      <c r="R1276" s="165">
        <f t="shared" si="512"/>
        <v>0</v>
      </c>
      <c r="S1276" s="165">
        <f t="shared" si="512"/>
        <v>0</v>
      </c>
      <c r="T1276" s="165">
        <f t="shared" si="512"/>
        <v>0</v>
      </c>
      <c r="U1276" s="165">
        <f t="shared" si="512"/>
        <v>0</v>
      </c>
      <c r="V1276" s="165">
        <f t="shared" si="512"/>
        <v>0</v>
      </c>
      <c r="W1276" s="165">
        <f t="shared" si="512"/>
        <v>0</v>
      </c>
      <c r="X1276" s="165">
        <f t="shared" si="512"/>
        <v>0</v>
      </c>
      <c r="Y1276" s="165">
        <f t="shared" si="513"/>
        <v>0</v>
      </c>
      <c r="Z1276" s="165">
        <f t="shared" si="513"/>
        <v>0</v>
      </c>
      <c r="AA1276" s="165">
        <f t="shared" si="513"/>
        <v>0</v>
      </c>
      <c r="AB1276" s="165">
        <f t="shared" si="513"/>
        <v>0</v>
      </c>
      <c r="AC1276" s="165">
        <f t="shared" si="513"/>
        <v>0</v>
      </c>
      <c r="AD1276" s="165">
        <f t="shared" si="513"/>
        <v>0</v>
      </c>
      <c r="AE1276" s="165">
        <f t="shared" si="513"/>
        <v>0</v>
      </c>
      <c r="AF1276" s="165">
        <f t="shared" si="513"/>
        <v>0</v>
      </c>
      <c r="AG1276" s="165">
        <f t="shared" si="513"/>
        <v>0</v>
      </c>
      <c r="AH1276" s="165">
        <f t="shared" si="513"/>
        <v>0</v>
      </c>
      <c r="AI1276" s="165">
        <f t="shared" si="514"/>
        <v>0</v>
      </c>
      <c r="AJ1276" s="165">
        <f t="shared" si="514"/>
        <v>0</v>
      </c>
      <c r="AK1276" s="165">
        <f t="shared" si="514"/>
        <v>0</v>
      </c>
      <c r="AL1276" s="165">
        <f t="shared" si="514"/>
        <v>0</v>
      </c>
      <c r="AM1276" s="165">
        <f t="shared" si="514"/>
        <v>0</v>
      </c>
      <c r="AN1276" s="165">
        <f t="shared" si="514"/>
        <v>0</v>
      </c>
      <c r="AO1276" s="165">
        <f t="shared" si="514"/>
        <v>0</v>
      </c>
      <c r="AP1276" s="165">
        <f t="shared" si="514"/>
        <v>0</v>
      </c>
      <c r="AQ1276" s="165">
        <f t="shared" si="514"/>
        <v>0</v>
      </c>
      <c r="AR1276" s="165">
        <f t="shared" si="514"/>
        <v>0</v>
      </c>
      <c r="AS1276" s="387">
        <f t="shared" si="502"/>
        <v>0</v>
      </c>
    </row>
    <row r="1277" spans="2:46" hidden="1" outlineLevel="2">
      <c r="B1277" s="66">
        <v>40</v>
      </c>
      <c r="D1277" s="338">
        <v>0</v>
      </c>
      <c r="E1277" s="165">
        <f t="shared" si="511"/>
        <v>0</v>
      </c>
      <c r="F1277" s="165">
        <f t="shared" si="511"/>
        <v>0</v>
      </c>
      <c r="G1277" s="165">
        <f t="shared" si="511"/>
        <v>0</v>
      </c>
      <c r="H1277" s="165">
        <f t="shared" si="511"/>
        <v>0</v>
      </c>
      <c r="I1277" s="165">
        <f t="shared" si="511"/>
        <v>0</v>
      </c>
      <c r="J1277" s="165">
        <f t="shared" si="511"/>
        <v>0</v>
      </c>
      <c r="K1277" s="165">
        <f t="shared" si="511"/>
        <v>0</v>
      </c>
      <c r="L1277" s="165">
        <f t="shared" si="511"/>
        <v>0</v>
      </c>
      <c r="M1277" s="165">
        <f t="shared" si="511"/>
        <v>0</v>
      </c>
      <c r="N1277" s="165">
        <f t="shared" si="511"/>
        <v>0</v>
      </c>
      <c r="O1277" s="165">
        <f t="shared" si="512"/>
        <v>0</v>
      </c>
      <c r="P1277" s="165">
        <f t="shared" si="512"/>
        <v>0</v>
      </c>
      <c r="Q1277" s="165">
        <f t="shared" si="512"/>
        <v>0</v>
      </c>
      <c r="R1277" s="165">
        <f t="shared" si="512"/>
        <v>0</v>
      </c>
      <c r="S1277" s="165">
        <f t="shared" si="512"/>
        <v>0</v>
      </c>
      <c r="T1277" s="165">
        <f t="shared" si="512"/>
        <v>0</v>
      </c>
      <c r="U1277" s="165">
        <f t="shared" si="512"/>
        <v>0</v>
      </c>
      <c r="V1277" s="165">
        <f t="shared" si="512"/>
        <v>0</v>
      </c>
      <c r="W1277" s="165">
        <f t="shared" si="512"/>
        <v>0</v>
      </c>
      <c r="X1277" s="165">
        <f t="shared" si="512"/>
        <v>0</v>
      </c>
      <c r="Y1277" s="165">
        <f t="shared" si="513"/>
        <v>0</v>
      </c>
      <c r="Z1277" s="165">
        <f t="shared" si="513"/>
        <v>0</v>
      </c>
      <c r="AA1277" s="165">
        <f t="shared" si="513"/>
        <v>0</v>
      </c>
      <c r="AB1277" s="165">
        <f t="shared" si="513"/>
        <v>0</v>
      </c>
      <c r="AC1277" s="165">
        <f t="shared" si="513"/>
        <v>0</v>
      </c>
      <c r="AD1277" s="165">
        <f t="shared" si="513"/>
        <v>0</v>
      </c>
      <c r="AE1277" s="165">
        <f t="shared" si="513"/>
        <v>0</v>
      </c>
      <c r="AF1277" s="165">
        <f t="shared" si="513"/>
        <v>0</v>
      </c>
      <c r="AG1277" s="165">
        <f t="shared" si="513"/>
        <v>0</v>
      </c>
      <c r="AH1277" s="165">
        <f t="shared" si="513"/>
        <v>0</v>
      </c>
      <c r="AI1277" s="165">
        <f t="shared" si="514"/>
        <v>0</v>
      </c>
      <c r="AJ1277" s="165">
        <f t="shared" si="514"/>
        <v>0</v>
      </c>
      <c r="AK1277" s="165">
        <f t="shared" si="514"/>
        <v>0</v>
      </c>
      <c r="AL1277" s="165">
        <f t="shared" si="514"/>
        <v>0</v>
      </c>
      <c r="AM1277" s="165">
        <f t="shared" si="514"/>
        <v>0</v>
      </c>
      <c r="AN1277" s="165">
        <f t="shared" si="514"/>
        <v>0</v>
      </c>
      <c r="AO1277" s="165">
        <f t="shared" si="514"/>
        <v>0</v>
      </c>
      <c r="AP1277" s="165">
        <f t="shared" si="514"/>
        <v>0</v>
      </c>
      <c r="AQ1277" s="165">
        <f t="shared" si="514"/>
        <v>0</v>
      </c>
      <c r="AR1277" s="165">
        <f t="shared" si="514"/>
        <v>0</v>
      </c>
      <c r="AS1277" s="387">
        <f t="shared" si="502"/>
        <v>0</v>
      </c>
    </row>
    <row r="1278" spans="2:46" hidden="1" outlineLevel="1" collapsed="1">
      <c r="B1278" s="378" t="str">
        <f>INV!B41</f>
        <v xml:space="preserve">3.8 - </v>
      </c>
      <c r="D1278" s="386">
        <f>INV!C41</f>
        <v>5</v>
      </c>
      <c r="E1278" s="387">
        <f t="shared" ref="E1278:AR1278" si="515">SUM(E1279:E1318)</f>
        <v>0</v>
      </c>
      <c r="F1278" s="387">
        <f t="shared" si="515"/>
        <v>0</v>
      </c>
      <c r="G1278" s="387">
        <f t="shared" si="515"/>
        <v>0</v>
      </c>
      <c r="H1278" s="387">
        <f t="shared" si="515"/>
        <v>0</v>
      </c>
      <c r="I1278" s="387">
        <f t="shared" si="515"/>
        <v>0</v>
      </c>
      <c r="J1278" s="387">
        <f t="shared" si="515"/>
        <v>0</v>
      </c>
      <c r="K1278" s="387">
        <f t="shared" si="515"/>
        <v>0</v>
      </c>
      <c r="L1278" s="387">
        <f t="shared" si="515"/>
        <v>0</v>
      </c>
      <c r="M1278" s="387">
        <f t="shared" si="515"/>
        <v>0</v>
      </c>
      <c r="N1278" s="387">
        <f t="shared" si="515"/>
        <v>0</v>
      </c>
      <c r="O1278" s="387">
        <f t="shared" si="515"/>
        <v>0</v>
      </c>
      <c r="P1278" s="387">
        <f t="shared" si="515"/>
        <v>0</v>
      </c>
      <c r="Q1278" s="387">
        <f t="shared" si="515"/>
        <v>0</v>
      </c>
      <c r="R1278" s="387">
        <f t="shared" si="515"/>
        <v>0</v>
      </c>
      <c r="S1278" s="387">
        <f t="shared" si="515"/>
        <v>0</v>
      </c>
      <c r="T1278" s="387">
        <f t="shared" si="515"/>
        <v>0</v>
      </c>
      <c r="U1278" s="387">
        <f t="shared" si="515"/>
        <v>0</v>
      </c>
      <c r="V1278" s="387">
        <f t="shared" si="515"/>
        <v>0</v>
      </c>
      <c r="W1278" s="387">
        <f t="shared" si="515"/>
        <v>0</v>
      </c>
      <c r="X1278" s="387">
        <f t="shared" si="515"/>
        <v>0</v>
      </c>
      <c r="Y1278" s="387">
        <f t="shared" si="515"/>
        <v>0</v>
      </c>
      <c r="Z1278" s="387">
        <f t="shared" si="515"/>
        <v>0</v>
      </c>
      <c r="AA1278" s="387">
        <f t="shared" si="515"/>
        <v>0</v>
      </c>
      <c r="AB1278" s="387">
        <f t="shared" si="515"/>
        <v>0</v>
      </c>
      <c r="AC1278" s="387">
        <f t="shared" si="515"/>
        <v>0</v>
      </c>
      <c r="AD1278" s="387">
        <f t="shared" si="515"/>
        <v>0</v>
      </c>
      <c r="AE1278" s="387">
        <f t="shared" si="515"/>
        <v>0</v>
      </c>
      <c r="AF1278" s="387">
        <f t="shared" si="515"/>
        <v>0</v>
      </c>
      <c r="AG1278" s="387">
        <f t="shared" si="515"/>
        <v>0</v>
      </c>
      <c r="AH1278" s="387">
        <f t="shared" si="515"/>
        <v>0</v>
      </c>
      <c r="AI1278" s="387">
        <f t="shared" si="515"/>
        <v>0</v>
      </c>
      <c r="AJ1278" s="387">
        <f t="shared" si="515"/>
        <v>0</v>
      </c>
      <c r="AK1278" s="387">
        <f t="shared" si="515"/>
        <v>0</v>
      </c>
      <c r="AL1278" s="387">
        <f t="shared" si="515"/>
        <v>0</v>
      </c>
      <c r="AM1278" s="387">
        <f t="shared" si="515"/>
        <v>0</v>
      </c>
      <c r="AN1278" s="387">
        <f t="shared" si="515"/>
        <v>0</v>
      </c>
      <c r="AO1278" s="387">
        <f t="shared" si="515"/>
        <v>0</v>
      </c>
      <c r="AP1278" s="387">
        <f t="shared" si="515"/>
        <v>0</v>
      </c>
      <c r="AQ1278" s="387">
        <f t="shared" si="515"/>
        <v>0</v>
      </c>
      <c r="AR1278" s="387">
        <f t="shared" si="515"/>
        <v>0</v>
      </c>
      <c r="AS1278" s="387">
        <f t="shared" si="502"/>
        <v>0</v>
      </c>
      <c r="AT1278" s="377" t="str">
        <f>INV!AT41</f>
        <v>Flona Três Barras</v>
      </c>
    </row>
    <row r="1279" spans="2:46" hidden="1" outlineLevel="2">
      <c r="B1279" s="66">
        <v>1</v>
      </c>
      <c r="D1279" s="338">
        <f t="array" ref="D1279:D1318">TRANSPOSE(INV!E41:AR41)</f>
        <v>0</v>
      </c>
      <c r="E1279" s="165">
        <f t="shared" ref="E1279:N1288" si="516">IF(AND(E$2=$B1279,$B1279=$C$3),$D1279,IF(AND(E$2&gt;$B1279,E$2&lt;=$D$1278+$B1279),SLN($D1279,0,IF($C$3-$B1279&gt;=$D$1278,$D$1278,$C$3-$B1279)),0))</f>
        <v>0</v>
      </c>
      <c r="F1279" s="165">
        <f t="shared" si="516"/>
        <v>0</v>
      </c>
      <c r="G1279" s="165">
        <f t="shared" si="516"/>
        <v>0</v>
      </c>
      <c r="H1279" s="165">
        <f t="shared" si="516"/>
        <v>0</v>
      </c>
      <c r="I1279" s="165">
        <f t="shared" si="516"/>
        <v>0</v>
      </c>
      <c r="J1279" s="165">
        <f t="shared" si="516"/>
        <v>0</v>
      </c>
      <c r="K1279" s="165">
        <f t="shared" si="516"/>
        <v>0</v>
      </c>
      <c r="L1279" s="165">
        <f t="shared" si="516"/>
        <v>0</v>
      </c>
      <c r="M1279" s="165">
        <f t="shared" si="516"/>
        <v>0</v>
      </c>
      <c r="N1279" s="165">
        <f t="shared" si="516"/>
        <v>0</v>
      </c>
      <c r="O1279" s="165">
        <f t="shared" ref="O1279:X1288" si="517">IF(AND(O$2=$B1279,$B1279=$C$3),$D1279,IF(AND(O$2&gt;$B1279,O$2&lt;=$D$1278+$B1279),SLN($D1279,0,IF($C$3-$B1279&gt;=$D$1278,$D$1278,$C$3-$B1279)),0))</f>
        <v>0</v>
      </c>
      <c r="P1279" s="165">
        <f t="shared" si="517"/>
        <v>0</v>
      </c>
      <c r="Q1279" s="165">
        <f t="shared" si="517"/>
        <v>0</v>
      </c>
      <c r="R1279" s="165">
        <f t="shared" si="517"/>
        <v>0</v>
      </c>
      <c r="S1279" s="165">
        <f t="shared" si="517"/>
        <v>0</v>
      </c>
      <c r="T1279" s="165">
        <f t="shared" si="517"/>
        <v>0</v>
      </c>
      <c r="U1279" s="165">
        <f t="shared" si="517"/>
        <v>0</v>
      </c>
      <c r="V1279" s="165">
        <f t="shared" si="517"/>
        <v>0</v>
      </c>
      <c r="W1279" s="165">
        <f t="shared" si="517"/>
        <v>0</v>
      </c>
      <c r="X1279" s="165">
        <f t="shared" si="517"/>
        <v>0</v>
      </c>
      <c r="Y1279" s="165">
        <f t="shared" ref="Y1279:AH1288" si="518">IF(AND(Y$2=$B1279,$B1279=$C$3),$D1279,IF(AND(Y$2&gt;$B1279,Y$2&lt;=$D$1278+$B1279),SLN($D1279,0,IF($C$3-$B1279&gt;=$D$1278,$D$1278,$C$3-$B1279)),0))</f>
        <v>0</v>
      </c>
      <c r="Z1279" s="165">
        <f t="shared" si="518"/>
        <v>0</v>
      </c>
      <c r="AA1279" s="165">
        <f t="shared" si="518"/>
        <v>0</v>
      </c>
      <c r="AB1279" s="165">
        <f t="shared" si="518"/>
        <v>0</v>
      </c>
      <c r="AC1279" s="165">
        <f t="shared" si="518"/>
        <v>0</v>
      </c>
      <c r="AD1279" s="165">
        <f t="shared" si="518"/>
        <v>0</v>
      </c>
      <c r="AE1279" s="165">
        <f t="shared" si="518"/>
        <v>0</v>
      </c>
      <c r="AF1279" s="165">
        <f t="shared" si="518"/>
        <v>0</v>
      </c>
      <c r="AG1279" s="165">
        <f t="shared" si="518"/>
        <v>0</v>
      </c>
      <c r="AH1279" s="165">
        <f t="shared" si="518"/>
        <v>0</v>
      </c>
      <c r="AI1279" s="165">
        <f t="shared" ref="AI1279:AR1288" si="519">IF(AND(AI$2=$B1279,$B1279=$C$3),$D1279,IF(AND(AI$2&gt;$B1279,AI$2&lt;=$D$1278+$B1279),SLN($D1279,0,IF($C$3-$B1279&gt;=$D$1278,$D$1278,$C$3-$B1279)),0))</f>
        <v>0</v>
      </c>
      <c r="AJ1279" s="165">
        <f t="shared" si="519"/>
        <v>0</v>
      </c>
      <c r="AK1279" s="165">
        <f t="shared" si="519"/>
        <v>0</v>
      </c>
      <c r="AL1279" s="165">
        <f t="shared" si="519"/>
        <v>0</v>
      </c>
      <c r="AM1279" s="165">
        <f t="shared" si="519"/>
        <v>0</v>
      </c>
      <c r="AN1279" s="165">
        <f t="shared" si="519"/>
        <v>0</v>
      </c>
      <c r="AO1279" s="165">
        <f t="shared" si="519"/>
        <v>0</v>
      </c>
      <c r="AP1279" s="165">
        <f t="shared" si="519"/>
        <v>0</v>
      </c>
      <c r="AQ1279" s="165">
        <f t="shared" si="519"/>
        <v>0</v>
      </c>
      <c r="AR1279" s="165">
        <f t="shared" si="519"/>
        <v>0</v>
      </c>
      <c r="AS1279" s="387">
        <f t="shared" si="502"/>
        <v>0</v>
      </c>
    </row>
    <row r="1280" spans="2:46" hidden="1" outlineLevel="2">
      <c r="B1280" s="66">
        <v>2</v>
      </c>
      <c r="D1280" s="338">
        <v>0</v>
      </c>
      <c r="E1280" s="165">
        <f t="shared" si="516"/>
        <v>0</v>
      </c>
      <c r="F1280" s="165">
        <f t="shared" si="516"/>
        <v>0</v>
      </c>
      <c r="G1280" s="165">
        <f t="shared" si="516"/>
        <v>0</v>
      </c>
      <c r="H1280" s="165">
        <f t="shared" si="516"/>
        <v>0</v>
      </c>
      <c r="I1280" s="165">
        <f t="shared" si="516"/>
        <v>0</v>
      </c>
      <c r="J1280" s="165">
        <f t="shared" si="516"/>
        <v>0</v>
      </c>
      <c r="K1280" s="165">
        <f t="shared" si="516"/>
        <v>0</v>
      </c>
      <c r="L1280" s="165">
        <f t="shared" si="516"/>
        <v>0</v>
      </c>
      <c r="M1280" s="165">
        <f t="shared" si="516"/>
        <v>0</v>
      </c>
      <c r="N1280" s="165">
        <f t="shared" si="516"/>
        <v>0</v>
      </c>
      <c r="O1280" s="165">
        <f t="shared" si="517"/>
        <v>0</v>
      </c>
      <c r="P1280" s="165">
        <f t="shared" si="517"/>
        <v>0</v>
      </c>
      <c r="Q1280" s="165">
        <f t="shared" si="517"/>
        <v>0</v>
      </c>
      <c r="R1280" s="165">
        <f t="shared" si="517"/>
        <v>0</v>
      </c>
      <c r="S1280" s="165">
        <f t="shared" si="517"/>
        <v>0</v>
      </c>
      <c r="T1280" s="165">
        <f t="shared" si="517"/>
        <v>0</v>
      </c>
      <c r="U1280" s="165">
        <f t="shared" si="517"/>
        <v>0</v>
      </c>
      <c r="V1280" s="165">
        <f t="shared" si="517"/>
        <v>0</v>
      </c>
      <c r="W1280" s="165">
        <f t="shared" si="517"/>
        <v>0</v>
      </c>
      <c r="X1280" s="165">
        <f t="shared" si="517"/>
        <v>0</v>
      </c>
      <c r="Y1280" s="165">
        <f t="shared" si="518"/>
        <v>0</v>
      </c>
      <c r="Z1280" s="165">
        <f t="shared" si="518"/>
        <v>0</v>
      </c>
      <c r="AA1280" s="165">
        <f t="shared" si="518"/>
        <v>0</v>
      </c>
      <c r="AB1280" s="165">
        <f t="shared" si="518"/>
        <v>0</v>
      </c>
      <c r="AC1280" s="165">
        <f t="shared" si="518"/>
        <v>0</v>
      </c>
      <c r="AD1280" s="165">
        <f t="shared" si="518"/>
        <v>0</v>
      </c>
      <c r="AE1280" s="165">
        <f t="shared" si="518"/>
        <v>0</v>
      </c>
      <c r="AF1280" s="165">
        <f t="shared" si="518"/>
        <v>0</v>
      </c>
      <c r="AG1280" s="165">
        <f t="shared" si="518"/>
        <v>0</v>
      </c>
      <c r="AH1280" s="165">
        <f t="shared" si="518"/>
        <v>0</v>
      </c>
      <c r="AI1280" s="165">
        <f t="shared" si="519"/>
        <v>0</v>
      </c>
      <c r="AJ1280" s="165">
        <f t="shared" si="519"/>
        <v>0</v>
      </c>
      <c r="AK1280" s="165">
        <f t="shared" si="519"/>
        <v>0</v>
      </c>
      <c r="AL1280" s="165">
        <f t="shared" si="519"/>
        <v>0</v>
      </c>
      <c r="AM1280" s="165">
        <f t="shared" si="519"/>
        <v>0</v>
      </c>
      <c r="AN1280" s="165">
        <f t="shared" si="519"/>
        <v>0</v>
      </c>
      <c r="AO1280" s="165">
        <f t="shared" si="519"/>
        <v>0</v>
      </c>
      <c r="AP1280" s="165">
        <f t="shared" si="519"/>
        <v>0</v>
      </c>
      <c r="AQ1280" s="165">
        <f t="shared" si="519"/>
        <v>0</v>
      </c>
      <c r="AR1280" s="165">
        <f t="shared" si="519"/>
        <v>0</v>
      </c>
      <c r="AS1280" s="387">
        <f t="shared" si="502"/>
        <v>0</v>
      </c>
    </row>
    <row r="1281" spans="2:45" hidden="1" outlineLevel="2">
      <c r="B1281" s="66">
        <v>3</v>
      </c>
      <c r="D1281" s="338">
        <v>0</v>
      </c>
      <c r="E1281" s="165">
        <f t="shared" si="516"/>
        <v>0</v>
      </c>
      <c r="F1281" s="165">
        <f t="shared" si="516"/>
        <v>0</v>
      </c>
      <c r="G1281" s="165">
        <f t="shared" si="516"/>
        <v>0</v>
      </c>
      <c r="H1281" s="165">
        <f t="shared" si="516"/>
        <v>0</v>
      </c>
      <c r="I1281" s="165">
        <f t="shared" si="516"/>
        <v>0</v>
      </c>
      <c r="J1281" s="165">
        <f t="shared" si="516"/>
        <v>0</v>
      </c>
      <c r="K1281" s="165">
        <f t="shared" si="516"/>
        <v>0</v>
      </c>
      <c r="L1281" s="165">
        <f t="shared" si="516"/>
        <v>0</v>
      </c>
      <c r="M1281" s="165">
        <f t="shared" si="516"/>
        <v>0</v>
      </c>
      <c r="N1281" s="165">
        <f t="shared" si="516"/>
        <v>0</v>
      </c>
      <c r="O1281" s="165">
        <f t="shared" si="517"/>
        <v>0</v>
      </c>
      <c r="P1281" s="165">
        <f t="shared" si="517"/>
        <v>0</v>
      </c>
      <c r="Q1281" s="165">
        <f t="shared" si="517"/>
        <v>0</v>
      </c>
      <c r="R1281" s="165">
        <f t="shared" si="517"/>
        <v>0</v>
      </c>
      <c r="S1281" s="165">
        <f t="shared" si="517"/>
        <v>0</v>
      </c>
      <c r="T1281" s="165">
        <f t="shared" si="517"/>
        <v>0</v>
      </c>
      <c r="U1281" s="165">
        <f t="shared" si="517"/>
        <v>0</v>
      </c>
      <c r="V1281" s="165">
        <f t="shared" si="517"/>
        <v>0</v>
      </c>
      <c r="W1281" s="165">
        <f t="shared" si="517"/>
        <v>0</v>
      </c>
      <c r="X1281" s="165">
        <f t="shared" si="517"/>
        <v>0</v>
      </c>
      <c r="Y1281" s="165">
        <f t="shared" si="518"/>
        <v>0</v>
      </c>
      <c r="Z1281" s="165">
        <f t="shared" si="518"/>
        <v>0</v>
      </c>
      <c r="AA1281" s="165">
        <f t="shared" si="518"/>
        <v>0</v>
      </c>
      <c r="AB1281" s="165">
        <f t="shared" si="518"/>
        <v>0</v>
      </c>
      <c r="AC1281" s="165">
        <f t="shared" si="518"/>
        <v>0</v>
      </c>
      <c r="AD1281" s="165">
        <f t="shared" si="518"/>
        <v>0</v>
      </c>
      <c r="AE1281" s="165">
        <f t="shared" si="518"/>
        <v>0</v>
      </c>
      <c r="AF1281" s="165">
        <f t="shared" si="518"/>
        <v>0</v>
      </c>
      <c r="AG1281" s="165">
        <f t="shared" si="518"/>
        <v>0</v>
      </c>
      <c r="AH1281" s="165">
        <f t="shared" si="518"/>
        <v>0</v>
      </c>
      <c r="AI1281" s="165">
        <f t="shared" si="519"/>
        <v>0</v>
      </c>
      <c r="AJ1281" s="165">
        <f t="shared" si="519"/>
        <v>0</v>
      </c>
      <c r="AK1281" s="165">
        <f t="shared" si="519"/>
        <v>0</v>
      </c>
      <c r="AL1281" s="165">
        <f t="shared" si="519"/>
        <v>0</v>
      </c>
      <c r="AM1281" s="165">
        <f t="shared" si="519"/>
        <v>0</v>
      </c>
      <c r="AN1281" s="165">
        <f t="shared" si="519"/>
        <v>0</v>
      </c>
      <c r="AO1281" s="165">
        <f t="shared" si="519"/>
        <v>0</v>
      </c>
      <c r="AP1281" s="165">
        <f t="shared" si="519"/>
        <v>0</v>
      </c>
      <c r="AQ1281" s="165">
        <f t="shared" si="519"/>
        <v>0</v>
      </c>
      <c r="AR1281" s="165">
        <f t="shared" si="519"/>
        <v>0</v>
      </c>
      <c r="AS1281" s="387">
        <f t="shared" si="502"/>
        <v>0</v>
      </c>
    </row>
    <row r="1282" spans="2:45" hidden="1" outlineLevel="2">
      <c r="B1282" s="66">
        <v>4</v>
      </c>
      <c r="D1282" s="338">
        <v>0</v>
      </c>
      <c r="E1282" s="165">
        <f t="shared" si="516"/>
        <v>0</v>
      </c>
      <c r="F1282" s="165">
        <f t="shared" si="516"/>
        <v>0</v>
      </c>
      <c r="G1282" s="165">
        <f t="shared" si="516"/>
        <v>0</v>
      </c>
      <c r="H1282" s="165">
        <f t="shared" si="516"/>
        <v>0</v>
      </c>
      <c r="I1282" s="165">
        <f t="shared" si="516"/>
        <v>0</v>
      </c>
      <c r="J1282" s="165">
        <f t="shared" si="516"/>
        <v>0</v>
      </c>
      <c r="K1282" s="165">
        <f t="shared" si="516"/>
        <v>0</v>
      </c>
      <c r="L1282" s="165">
        <f t="shared" si="516"/>
        <v>0</v>
      </c>
      <c r="M1282" s="165">
        <f t="shared" si="516"/>
        <v>0</v>
      </c>
      <c r="N1282" s="165">
        <f t="shared" si="516"/>
        <v>0</v>
      </c>
      <c r="O1282" s="165">
        <f t="shared" si="517"/>
        <v>0</v>
      </c>
      <c r="P1282" s="165">
        <f t="shared" si="517"/>
        <v>0</v>
      </c>
      <c r="Q1282" s="165">
        <f t="shared" si="517"/>
        <v>0</v>
      </c>
      <c r="R1282" s="165">
        <f t="shared" si="517"/>
        <v>0</v>
      </c>
      <c r="S1282" s="165">
        <f t="shared" si="517"/>
        <v>0</v>
      </c>
      <c r="T1282" s="165">
        <f t="shared" si="517"/>
        <v>0</v>
      </c>
      <c r="U1282" s="165">
        <f t="shared" si="517"/>
        <v>0</v>
      </c>
      <c r="V1282" s="165">
        <f t="shared" si="517"/>
        <v>0</v>
      </c>
      <c r="W1282" s="165">
        <f t="shared" si="517"/>
        <v>0</v>
      </c>
      <c r="X1282" s="165">
        <f t="shared" si="517"/>
        <v>0</v>
      </c>
      <c r="Y1282" s="165">
        <f t="shared" si="518"/>
        <v>0</v>
      </c>
      <c r="Z1282" s="165">
        <f t="shared" si="518"/>
        <v>0</v>
      </c>
      <c r="AA1282" s="165">
        <f t="shared" si="518"/>
        <v>0</v>
      </c>
      <c r="AB1282" s="165">
        <f t="shared" si="518"/>
        <v>0</v>
      </c>
      <c r="AC1282" s="165">
        <f t="shared" si="518"/>
        <v>0</v>
      </c>
      <c r="AD1282" s="165">
        <f t="shared" si="518"/>
        <v>0</v>
      </c>
      <c r="AE1282" s="165">
        <f t="shared" si="518"/>
        <v>0</v>
      </c>
      <c r="AF1282" s="165">
        <f t="shared" si="518"/>
        <v>0</v>
      </c>
      <c r="AG1282" s="165">
        <f t="shared" si="518"/>
        <v>0</v>
      </c>
      <c r="AH1282" s="165">
        <f t="shared" si="518"/>
        <v>0</v>
      </c>
      <c r="AI1282" s="165">
        <f t="shared" si="519"/>
        <v>0</v>
      </c>
      <c r="AJ1282" s="165">
        <f t="shared" si="519"/>
        <v>0</v>
      </c>
      <c r="AK1282" s="165">
        <f t="shared" si="519"/>
        <v>0</v>
      </c>
      <c r="AL1282" s="165">
        <f t="shared" si="519"/>
        <v>0</v>
      </c>
      <c r="AM1282" s="165">
        <f t="shared" si="519"/>
        <v>0</v>
      </c>
      <c r="AN1282" s="165">
        <f t="shared" si="519"/>
        <v>0</v>
      </c>
      <c r="AO1282" s="165">
        <f t="shared" si="519"/>
        <v>0</v>
      </c>
      <c r="AP1282" s="165">
        <f t="shared" si="519"/>
        <v>0</v>
      </c>
      <c r="AQ1282" s="165">
        <f t="shared" si="519"/>
        <v>0</v>
      </c>
      <c r="AR1282" s="165">
        <f t="shared" si="519"/>
        <v>0</v>
      </c>
      <c r="AS1282" s="387">
        <f t="shared" si="502"/>
        <v>0</v>
      </c>
    </row>
    <row r="1283" spans="2:45" hidden="1" outlineLevel="2">
      <c r="B1283" s="66">
        <v>5</v>
      </c>
      <c r="D1283" s="338">
        <v>0</v>
      </c>
      <c r="E1283" s="165">
        <f t="shared" si="516"/>
        <v>0</v>
      </c>
      <c r="F1283" s="165">
        <f t="shared" si="516"/>
        <v>0</v>
      </c>
      <c r="G1283" s="165">
        <f t="shared" si="516"/>
        <v>0</v>
      </c>
      <c r="H1283" s="165">
        <f t="shared" si="516"/>
        <v>0</v>
      </c>
      <c r="I1283" s="165">
        <f t="shared" si="516"/>
        <v>0</v>
      </c>
      <c r="J1283" s="165">
        <f t="shared" si="516"/>
        <v>0</v>
      </c>
      <c r="K1283" s="165">
        <f t="shared" si="516"/>
        <v>0</v>
      </c>
      <c r="L1283" s="165">
        <f t="shared" si="516"/>
        <v>0</v>
      </c>
      <c r="M1283" s="165">
        <f t="shared" si="516"/>
        <v>0</v>
      </c>
      <c r="N1283" s="165">
        <f t="shared" si="516"/>
        <v>0</v>
      </c>
      <c r="O1283" s="165">
        <f t="shared" si="517"/>
        <v>0</v>
      </c>
      <c r="P1283" s="165">
        <f t="shared" si="517"/>
        <v>0</v>
      </c>
      <c r="Q1283" s="165">
        <f t="shared" si="517"/>
        <v>0</v>
      </c>
      <c r="R1283" s="165">
        <f t="shared" si="517"/>
        <v>0</v>
      </c>
      <c r="S1283" s="165">
        <f t="shared" si="517"/>
        <v>0</v>
      </c>
      <c r="T1283" s="165">
        <f t="shared" si="517"/>
        <v>0</v>
      </c>
      <c r="U1283" s="165">
        <f t="shared" si="517"/>
        <v>0</v>
      </c>
      <c r="V1283" s="165">
        <f t="shared" si="517"/>
        <v>0</v>
      </c>
      <c r="W1283" s="165">
        <f t="shared" si="517"/>
        <v>0</v>
      </c>
      <c r="X1283" s="165">
        <f t="shared" si="517"/>
        <v>0</v>
      </c>
      <c r="Y1283" s="165">
        <f t="shared" si="518"/>
        <v>0</v>
      </c>
      <c r="Z1283" s="165">
        <f t="shared" si="518"/>
        <v>0</v>
      </c>
      <c r="AA1283" s="165">
        <f t="shared" si="518"/>
        <v>0</v>
      </c>
      <c r="AB1283" s="165">
        <f t="shared" si="518"/>
        <v>0</v>
      </c>
      <c r="AC1283" s="165">
        <f t="shared" si="518"/>
        <v>0</v>
      </c>
      <c r="AD1283" s="165">
        <f t="shared" si="518"/>
        <v>0</v>
      </c>
      <c r="AE1283" s="165">
        <f t="shared" si="518"/>
        <v>0</v>
      </c>
      <c r="AF1283" s="165">
        <f t="shared" si="518"/>
        <v>0</v>
      </c>
      <c r="AG1283" s="165">
        <f t="shared" si="518"/>
        <v>0</v>
      </c>
      <c r="AH1283" s="165">
        <f t="shared" si="518"/>
        <v>0</v>
      </c>
      <c r="AI1283" s="165">
        <f t="shared" si="519"/>
        <v>0</v>
      </c>
      <c r="AJ1283" s="165">
        <f t="shared" si="519"/>
        <v>0</v>
      </c>
      <c r="AK1283" s="165">
        <f t="shared" si="519"/>
        <v>0</v>
      </c>
      <c r="AL1283" s="165">
        <f t="shared" si="519"/>
        <v>0</v>
      </c>
      <c r="AM1283" s="165">
        <f t="shared" si="519"/>
        <v>0</v>
      </c>
      <c r="AN1283" s="165">
        <f t="shared" si="519"/>
        <v>0</v>
      </c>
      <c r="AO1283" s="165">
        <f t="shared" si="519"/>
        <v>0</v>
      </c>
      <c r="AP1283" s="165">
        <f t="shared" si="519"/>
        <v>0</v>
      </c>
      <c r="AQ1283" s="165">
        <f t="shared" si="519"/>
        <v>0</v>
      </c>
      <c r="AR1283" s="165">
        <f t="shared" si="519"/>
        <v>0</v>
      </c>
      <c r="AS1283" s="387">
        <f t="shared" si="502"/>
        <v>0</v>
      </c>
    </row>
    <row r="1284" spans="2:45" hidden="1" outlineLevel="2">
      <c r="B1284" s="66">
        <v>6</v>
      </c>
      <c r="D1284" s="338">
        <v>0</v>
      </c>
      <c r="E1284" s="165">
        <f t="shared" si="516"/>
        <v>0</v>
      </c>
      <c r="F1284" s="165">
        <f t="shared" si="516"/>
        <v>0</v>
      </c>
      <c r="G1284" s="165">
        <f t="shared" si="516"/>
        <v>0</v>
      </c>
      <c r="H1284" s="165">
        <f t="shared" si="516"/>
        <v>0</v>
      </c>
      <c r="I1284" s="165">
        <f t="shared" si="516"/>
        <v>0</v>
      </c>
      <c r="J1284" s="165">
        <f t="shared" si="516"/>
        <v>0</v>
      </c>
      <c r="K1284" s="165">
        <f t="shared" si="516"/>
        <v>0</v>
      </c>
      <c r="L1284" s="165">
        <f t="shared" si="516"/>
        <v>0</v>
      </c>
      <c r="M1284" s="165">
        <f t="shared" si="516"/>
        <v>0</v>
      </c>
      <c r="N1284" s="165">
        <f t="shared" si="516"/>
        <v>0</v>
      </c>
      <c r="O1284" s="165">
        <f t="shared" si="517"/>
        <v>0</v>
      </c>
      <c r="P1284" s="165">
        <f t="shared" si="517"/>
        <v>0</v>
      </c>
      <c r="Q1284" s="165">
        <f t="shared" si="517"/>
        <v>0</v>
      </c>
      <c r="R1284" s="165">
        <f t="shared" si="517"/>
        <v>0</v>
      </c>
      <c r="S1284" s="165">
        <f t="shared" si="517"/>
        <v>0</v>
      </c>
      <c r="T1284" s="165">
        <f t="shared" si="517"/>
        <v>0</v>
      </c>
      <c r="U1284" s="165">
        <f t="shared" si="517"/>
        <v>0</v>
      </c>
      <c r="V1284" s="165">
        <f t="shared" si="517"/>
        <v>0</v>
      </c>
      <c r="W1284" s="165">
        <f t="shared" si="517"/>
        <v>0</v>
      </c>
      <c r="X1284" s="165">
        <f t="shared" si="517"/>
        <v>0</v>
      </c>
      <c r="Y1284" s="165">
        <f t="shared" si="518"/>
        <v>0</v>
      </c>
      <c r="Z1284" s="165">
        <f t="shared" si="518"/>
        <v>0</v>
      </c>
      <c r="AA1284" s="165">
        <f t="shared" si="518"/>
        <v>0</v>
      </c>
      <c r="AB1284" s="165">
        <f t="shared" si="518"/>
        <v>0</v>
      </c>
      <c r="AC1284" s="165">
        <f t="shared" si="518"/>
        <v>0</v>
      </c>
      <c r="AD1284" s="165">
        <f t="shared" si="518"/>
        <v>0</v>
      </c>
      <c r="AE1284" s="165">
        <f t="shared" si="518"/>
        <v>0</v>
      </c>
      <c r="AF1284" s="165">
        <f t="shared" si="518"/>
        <v>0</v>
      </c>
      <c r="AG1284" s="165">
        <f t="shared" si="518"/>
        <v>0</v>
      </c>
      <c r="AH1284" s="165">
        <f t="shared" si="518"/>
        <v>0</v>
      </c>
      <c r="AI1284" s="165">
        <f t="shared" si="519"/>
        <v>0</v>
      </c>
      <c r="AJ1284" s="165">
        <f t="shared" si="519"/>
        <v>0</v>
      </c>
      <c r="AK1284" s="165">
        <f t="shared" si="519"/>
        <v>0</v>
      </c>
      <c r="AL1284" s="165">
        <f t="shared" si="519"/>
        <v>0</v>
      </c>
      <c r="AM1284" s="165">
        <f t="shared" si="519"/>
        <v>0</v>
      </c>
      <c r="AN1284" s="165">
        <f t="shared" si="519"/>
        <v>0</v>
      </c>
      <c r="AO1284" s="165">
        <f t="shared" si="519"/>
        <v>0</v>
      </c>
      <c r="AP1284" s="165">
        <f t="shared" si="519"/>
        <v>0</v>
      </c>
      <c r="AQ1284" s="165">
        <f t="shared" si="519"/>
        <v>0</v>
      </c>
      <c r="AR1284" s="165">
        <f t="shared" si="519"/>
        <v>0</v>
      </c>
      <c r="AS1284" s="387">
        <f t="shared" si="502"/>
        <v>0</v>
      </c>
    </row>
    <row r="1285" spans="2:45" hidden="1" outlineLevel="2">
      <c r="B1285" s="66">
        <v>7</v>
      </c>
      <c r="D1285" s="338">
        <v>0</v>
      </c>
      <c r="E1285" s="165">
        <f t="shared" si="516"/>
        <v>0</v>
      </c>
      <c r="F1285" s="165">
        <f t="shared" si="516"/>
        <v>0</v>
      </c>
      <c r="G1285" s="165">
        <f t="shared" si="516"/>
        <v>0</v>
      </c>
      <c r="H1285" s="165">
        <f t="shared" si="516"/>
        <v>0</v>
      </c>
      <c r="I1285" s="165">
        <f t="shared" si="516"/>
        <v>0</v>
      </c>
      <c r="J1285" s="165">
        <f t="shared" si="516"/>
        <v>0</v>
      </c>
      <c r="K1285" s="165">
        <f t="shared" si="516"/>
        <v>0</v>
      </c>
      <c r="L1285" s="165">
        <f t="shared" si="516"/>
        <v>0</v>
      </c>
      <c r="M1285" s="165">
        <f t="shared" si="516"/>
        <v>0</v>
      </c>
      <c r="N1285" s="165">
        <f t="shared" si="516"/>
        <v>0</v>
      </c>
      <c r="O1285" s="165">
        <f t="shared" si="517"/>
        <v>0</v>
      </c>
      <c r="P1285" s="165">
        <f t="shared" si="517"/>
        <v>0</v>
      </c>
      <c r="Q1285" s="165">
        <f t="shared" si="517"/>
        <v>0</v>
      </c>
      <c r="R1285" s="165">
        <f t="shared" si="517"/>
        <v>0</v>
      </c>
      <c r="S1285" s="165">
        <f t="shared" si="517"/>
        <v>0</v>
      </c>
      <c r="T1285" s="165">
        <f t="shared" si="517"/>
        <v>0</v>
      </c>
      <c r="U1285" s="165">
        <f t="shared" si="517"/>
        <v>0</v>
      </c>
      <c r="V1285" s="165">
        <f t="shared" si="517"/>
        <v>0</v>
      </c>
      <c r="W1285" s="165">
        <f t="shared" si="517"/>
        <v>0</v>
      </c>
      <c r="X1285" s="165">
        <f t="shared" si="517"/>
        <v>0</v>
      </c>
      <c r="Y1285" s="165">
        <f t="shared" si="518"/>
        <v>0</v>
      </c>
      <c r="Z1285" s="165">
        <f t="shared" si="518"/>
        <v>0</v>
      </c>
      <c r="AA1285" s="165">
        <f t="shared" si="518"/>
        <v>0</v>
      </c>
      <c r="AB1285" s="165">
        <f t="shared" si="518"/>
        <v>0</v>
      </c>
      <c r="AC1285" s="165">
        <f t="shared" si="518"/>
        <v>0</v>
      </c>
      <c r="AD1285" s="165">
        <f t="shared" si="518"/>
        <v>0</v>
      </c>
      <c r="AE1285" s="165">
        <f t="shared" si="518"/>
        <v>0</v>
      </c>
      <c r="AF1285" s="165">
        <f t="shared" si="518"/>
        <v>0</v>
      </c>
      <c r="AG1285" s="165">
        <f t="shared" si="518"/>
        <v>0</v>
      </c>
      <c r="AH1285" s="165">
        <f t="shared" si="518"/>
        <v>0</v>
      </c>
      <c r="AI1285" s="165">
        <f t="shared" si="519"/>
        <v>0</v>
      </c>
      <c r="AJ1285" s="165">
        <f t="shared" si="519"/>
        <v>0</v>
      </c>
      <c r="AK1285" s="165">
        <f t="shared" si="519"/>
        <v>0</v>
      </c>
      <c r="AL1285" s="165">
        <f t="shared" si="519"/>
        <v>0</v>
      </c>
      <c r="AM1285" s="165">
        <f t="shared" si="519"/>
        <v>0</v>
      </c>
      <c r="AN1285" s="165">
        <f t="shared" si="519"/>
        <v>0</v>
      </c>
      <c r="AO1285" s="165">
        <f t="shared" si="519"/>
        <v>0</v>
      </c>
      <c r="AP1285" s="165">
        <f t="shared" si="519"/>
        <v>0</v>
      </c>
      <c r="AQ1285" s="165">
        <f t="shared" si="519"/>
        <v>0</v>
      </c>
      <c r="AR1285" s="165">
        <f t="shared" si="519"/>
        <v>0</v>
      </c>
      <c r="AS1285" s="387">
        <f t="shared" si="502"/>
        <v>0</v>
      </c>
    </row>
    <row r="1286" spans="2:45" hidden="1" outlineLevel="2">
      <c r="B1286" s="66">
        <v>8</v>
      </c>
      <c r="D1286" s="338">
        <v>0</v>
      </c>
      <c r="E1286" s="165">
        <f t="shared" si="516"/>
        <v>0</v>
      </c>
      <c r="F1286" s="165">
        <f t="shared" si="516"/>
        <v>0</v>
      </c>
      <c r="G1286" s="165">
        <f t="shared" si="516"/>
        <v>0</v>
      </c>
      <c r="H1286" s="165">
        <f t="shared" si="516"/>
        <v>0</v>
      </c>
      <c r="I1286" s="165">
        <f t="shared" si="516"/>
        <v>0</v>
      </c>
      <c r="J1286" s="165">
        <f t="shared" si="516"/>
        <v>0</v>
      </c>
      <c r="K1286" s="165">
        <f t="shared" si="516"/>
        <v>0</v>
      </c>
      <c r="L1286" s="165">
        <f t="shared" si="516"/>
        <v>0</v>
      </c>
      <c r="M1286" s="165">
        <f t="shared" si="516"/>
        <v>0</v>
      </c>
      <c r="N1286" s="165">
        <f t="shared" si="516"/>
        <v>0</v>
      </c>
      <c r="O1286" s="165">
        <f t="shared" si="517"/>
        <v>0</v>
      </c>
      <c r="P1286" s="165">
        <f t="shared" si="517"/>
        <v>0</v>
      </c>
      <c r="Q1286" s="165">
        <f t="shared" si="517"/>
        <v>0</v>
      </c>
      <c r="R1286" s="165">
        <f t="shared" si="517"/>
        <v>0</v>
      </c>
      <c r="S1286" s="165">
        <f t="shared" si="517"/>
        <v>0</v>
      </c>
      <c r="T1286" s="165">
        <f t="shared" si="517"/>
        <v>0</v>
      </c>
      <c r="U1286" s="165">
        <f t="shared" si="517"/>
        <v>0</v>
      </c>
      <c r="V1286" s="165">
        <f t="shared" si="517"/>
        <v>0</v>
      </c>
      <c r="W1286" s="165">
        <f t="shared" si="517"/>
        <v>0</v>
      </c>
      <c r="X1286" s="165">
        <f t="shared" si="517"/>
        <v>0</v>
      </c>
      <c r="Y1286" s="165">
        <f t="shared" si="518"/>
        <v>0</v>
      </c>
      <c r="Z1286" s="165">
        <f t="shared" si="518"/>
        <v>0</v>
      </c>
      <c r="AA1286" s="165">
        <f t="shared" si="518"/>
        <v>0</v>
      </c>
      <c r="AB1286" s="165">
        <f t="shared" si="518"/>
        <v>0</v>
      </c>
      <c r="AC1286" s="165">
        <f t="shared" si="518"/>
        <v>0</v>
      </c>
      <c r="AD1286" s="165">
        <f t="shared" si="518"/>
        <v>0</v>
      </c>
      <c r="AE1286" s="165">
        <f t="shared" si="518"/>
        <v>0</v>
      </c>
      <c r="AF1286" s="165">
        <f t="shared" si="518"/>
        <v>0</v>
      </c>
      <c r="AG1286" s="165">
        <f t="shared" si="518"/>
        <v>0</v>
      </c>
      <c r="AH1286" s="165">
        <f t="shared" si="518"/>
        <v>0</v>
      </c>
      <c r="AI1286" s="165">
        <f t="shared" si="519"/>
        <v>0</v>
      </c>
      <c r="AJ1286" s="165">
        <f t="shared" si="519"/>
        <v>0</v>
      </c>
      <c r="AK1286" s="165">
        <f t="shared" si="519"/>
        <v>0</v>
      </c>
      <c r="AL1286" s="165">
        <f t="shared" si="519"/>
        <v>0</v>
      </c>
      <c r="AM1286" s="165">
        <f t="shared" si="519"/>
        <v>0</v>
      </c>
      <c r="AN1286" s="165">
        <f t="shared" si="519"/>
        <v>0</v>
      </c>
      <c r="AO1286" s="165">
        <f t="shared" si="519"/>
        <v>0</v>
      </c>
      <c r="AP1286" s="165">
        <f t="shared" si="519"/>
        <v>0</v>
      </c>
      <c r="AQ1286" s="165">
        <f t="shared" si="519"/>
        <v>0</v>
      </c>
      <c r="AR1286" s="165">
        <f t="shared" si="519"/>
        <v>0</v>
      </c>
      <c r="AS1286" s="387">
        <f t="shared" si="502"/>
        <v>0</v>
      </c>
    </row>
    <row r="1287" spans="2:45" hidden="1" outlineLevel="2">
      <c r="B1287" s="66">
        <v>9</v>
      </c>
      <c r="D1287" s="338">
        <v>0</v>
      </c>
      <c r="E1287" s="165">
        <f t="shared" si="516"/>
        <v>0</v>
      </c>
      <c r="F1287" s="165">
        <f t="shared" si="516"/>
        <v>0</v>
      </c>
      <c r="G1287" s="165">
        <f t="shared" si="516"/>
        <v>0</v>
      </c>
      <c r="H1287" s="165">
        <f t="shared" si="516"/>
        <v>0</v>
      </c>
      <c r="I1287" s="165">
        <f t="shared" si="516"/>
        <v>0</v>
      </c>
      <c r="J1287" s="165">
        <f t="shared" si="516"/>
        <v>0</v>
      </c>
      <c r="K1287" s="165">
        <f t="shared" si="516"/>
        <v>0</v>
      </c>
      <c r="L1287" s="165">
        <f t="shared" si="516"/>
        <v>0</v>
      </c>
      <c r="M1287" s="165">
        <f t="shared" si="516"/>
        <v>0</v>
      </c>
      <c r="N1287" s="165">
        <f t="shared" si="516"/>
        <v>0</v>
      </c>
      <c r="O1287" s="165">
        <f t="shared" si="517"/>
        <v>0</v>
      </c>
      <c r="P1287" s="165">
        <f t="shared" si="517"/>
        <v>0</v>
      </c>
      <c r="Q1287" s="165">
        <f t="shared" si="517"/>
        <v>0</v>
      </c>
      <c r="R1287" s="165">
        <f t="shared" si="517"/>
        <v>0</v>
      </c>
      <c r="S1287" s="165">
        <f t="shared" si="517"/>
        <v>0</v>
      </c>
      <c r="T1287" s="165">
        <f t="shared" si="517"/>
        <v>0</v>
      </c>
      <c r="U1287" s="165">
        <f t="shared" si="517"/>
        <v>0</v>
      </c>
      <c r="V1287" s="165">
        <f t="shared" si="517"/>
        <v>0</v>
      </c>
      <c r="W1287" s="165">
        <f t="shared" si="517"/>
        <v>0</v>
      </c>
      <c r="X1287" s="165">
        <f t="shared" si="517"/>
        <v>0</v>
      </c>
      <c r="Y1287" s="165">
        <f t="shared" si="518"/>
        <v>0</v>
      </c>
      <c r="Z1287" s="165">
        <f t="shared" si="518"/>
        <v>0</v>
      </c>
      <c r="AA1287" s="165">
        <f t="shared" si="518"/>
        <v>0</v>
      </c>
      <c r="AB1287" s="165">
        <f t="shared" si="518"/>
        <v>0</v>
      </c>
      <c r="AC1287" s="165">
        <f t="shared" si="518"/>
        <v>0</v>
      </c>
      <c r="AD1287" s="165">
        <f t="shared" si="518"/>
        <v>0</v>
      </c>
      <c r="AE1287" s="165">
        <f t="shared" si="518"/>
        <v>0</v>
      </c>
      <c r="AF1287" s="165">
        <f t="shared" si="518"/>
        <v>0</v>
      </c>
      <c r="AG1287" s="165">
        <f t="shared" si="518"/>
        <v>0</v>
      </c>
      <c r="AH1287" s="165">
        <f t="shared" si="518"/>
        <v>0</v>
      </c>
      <c r="AI1287" s="165">
        <f t="shared" si="519"/>
        <v>0</v>
      </c>
      <c r="AJ1287" s="165">
        <f t="shared" si="519"/>
        <v>0</v>
      </c>
      <c r="AK1287" s="165">
        <f t="shared" si="519"/>
        <v>0</v>
      </c>
      <c r="AL1287" s="165">
        <f t="shared" si="519"/>
        <v>0</v>
      </c>
      <c r="AM1287" s="165">
        <f t="shared" si="519"/>
        <v>0</v>
      </c>
      <c r="AN1287" s="165">
        <f t="shared" si="519"/>
        <v>0</v>
      </c>
      <c r="AO1287" s="165">
        <f t="shared" si="519"/>
        <v>0</v>
      </c>
      <c r="AP1287" s="165">
        <f t="shared" si="519"/>
        <v>0</v>
      </c>
      <c r="AQ1287" s="165">
        <f t="shared" si="519"/>
        <v>0</v>
      </c>
      <c r="AR1287" s="165">
        <f t="shared" si="519"/>
        <v>0</v>
      </c>
      <c r="AS1287" s="387">
        <f t="shared" si="502"/>
        <v>0</v>
      </c>
    </row>
    <row r="1288" spans="2:45" hidden="1" outlineLevel="2">
      <c r="B1288" s="66">
        <v>10</v>
      </c>
      <c r="D1288" s="338">
        <v>0</v>
      </c>
      <c r="E1288" s="165">
        <f t="shared" si="516"/>
        <v>0</v>
      </c>
      <c r="F1288" s="165">
        <f t="shared" si="516"/>
        <v>0</v>
      </c>
      <c r="G1288" s="165">
        <f t="shared" si="516"/>
        <v>0</v>
      </c>
      <c r="H1288" s="165">
        <f t="shared" si="516"/>
        <v>0</v>
      </c>
      <c r="I1288" s="165">
        <f t="shared" si="516"/>
        <v>0</v>
      </c>
      <c r="J1288" s="165">
        <f t="shared" si="516"/>
        <v>0</v>
      </c>
      <c r="K1288" s="165">
        <f t="shared" si="516"/>
        <v>0</v>
      </c>
      <c r="L1288" s="165">
        <f t="shared" si="516"/>
        <v>0</v>
      </c>
      <c r="M1288" s="165">
        <f t="shared" si="516"/>
        <v>0</v>
      </c>
      <c r="N1288" s="165">
        <f t="shared" si="516"/>
        <v>0</v>
      </c>
      <c r="O1288" s="165">
        <f t="shared" si="517"/>
        <v>0</v>
      </c>
      <c r="P1288" s="165">
        <f t="shared" si="517"/>
        <v>0</v>
      </c>
      <c r="Q1288" s="165">
        <f t="shared" si="517"/>
        <v>0</v>
      </c>
      <c r="R1288" s="165">
        <f t="shared" si="517"/>
        <v>0</v>
      </c>
      <c r="S1288" s="165">
        <f t="shared" si="517"/>
        <v>0</v>
      </c>
      <c r="T1288" s="165">
        <f t="shared" si="517"/>
        <v>0</v>
      </c>
      <c r="U1288" s="165">
        <f t="shared" si="517"/>
        <v>0</v>
      </c>
      <c r="V1288" s="165">
        <f t="shared" si="517"/>
        <v>0</v>
      </c>
      <c r="W1288" s="165">
        <f t="shared" si="517"/>
        <v>0</v>
      </c>
      <c r="X1288" s="165">
        <f t="shared" si="517"/>
        <v>0</v>
      </c>
      <c r="Y1288" s="165">
        <f t="shared" si="518"/>
        <v>0</v>
      </c>
      <c r="Z1288" s="165">
        <f t="shared" si="518"/>
        <v>0</v>
      </c>
      <c r="AA1288" s="165">
        <f t="shared" si="518"/>
        <v>0</v>
      </c>
      <c r="AB1288" s="165">
        <f t="shared" si="518"/>
        <v>0</v>
      </c>
      <c r="AC1288" s="165">
        <f t="shared" si="518"/>
        <v>0</v>
      </c>
      <c r="AD1288" s="165">
        <f t="shared" si="518"/>
        <v>0</v>
      </c>
      <c r="AE1288" s="165">
        <f t="shared" si="518"/>
        <v>0</v>
      </c>
      <c r="AF1288" s="165">
        <f t="shared" si="518"/>
        <v>0</v>
      </c>
      <c r="AG1288" s="165">
        <f t="shared" si="518"/>
        <v>0</v>
      </c>
      <c r="AH1288" s="165">
        <f t="shared" si="518"/>
        <v>0</v>
      </c>
      <c r="AI1288" s="165">
        <f t="shared" si="519"/>
        <v>0</v>
      </c>
      <c r="AJ1288" s="165">
        <f t="shared" si="519"/>
        <v>0</v>
      </c>
      <c r="AK1288" s="165">
        <f t="shared" si="519"/>
        <v>0</v>
      </c>
      <c r="AL1288" s="165">
        <f t="shared" si="519"/>
        <v>0</v>
      </c>
      <c r="AM1288" s="165">
        <f t="shared" si="519"/>
        <v>0</v>
      </c>
      <c r="AN1288" s="165">
        <f t="shared" si="519"/>
        <v>0</v>
      </c>
      <c r="AO1288" s="165">
        <f t="shared" si="519"/>
        <v>0</v>
      </c>
      <c r="AP1288" s="165">
        <f t="shared" si="519"/>
        <v>0</v>
      </c>
      <c r="AQ1288" s="165">
        <f t="shared" si="519"/>
        <v>0</v>
      </c>
      <c r="AR1288" s="165">
        <f t="shared" si="519"/>
        <v>0</v>
      </c>
      <c r="AS1288" s="387">
        <f t="shared" si="502"/>
        <v>0</v>
      </c>
    </row>
    <row r="1289" spans="2:45" hidden="1" outlineLevel="2">
      <c r="B1289" s="66">
        <v>11</v>
      </c>
      <c r="D1289" s="338">
        <v>0</v>
      </c>
      <c r="E1289" s="165">
        <f t="shared" ref="E1289:N1298" si="520">IF(AND(E$2=$B1289,$B1289=$C$3),$D1289,IF(AND(E$2&gt;$B1289,E$2&lt;=$D$1278+$B1289),SLN($D1289,0,IF($C$3-$B1289&gt;=$D$1278,$D$1278,$C$3-$B1289)),0))</f>
        <v>0</v>
      </c>
      <c r="F1289" s="165">
        <f t="shared" si="520"/>
        <v>0</v>
      </c>
      <c r="G1289" s="165">
        <f t="shared" si="520"/>
        <v>0</v>
      </c>
      <c r="H1289" s="165">
        <f t="shared" si="520"/>
        <v>0</v>
      </c>
      <c r="I1289" s="165">
        <f t="shared" si="520"/>
        <v>0</v>
      </c>
      <c r="J1289" s="165">
        <f t="shared" si="520"/>
        <v>0</v>
      </c>
      <c r="K1289" s="165">
        <f t="shared" si="520"/>
        <v>0</v>
      </c>
      <c r="L1289" s="165">
        <f t="shared" si="520"/>
        <v>0</v>
      </c>
      <c r="M1289" s="165">
        <f t="shared" si="520"/>
        <v>0</v>
      </c>
      <c r="N1289" s="165">
        <f t="shared" si="520"/>
        <v>0</v>
      </c>
      <c r="O1289" s="165">
        <f t="shared" ref="O1289:X1298" si="521">IF(AND(O$2=$B1289,$B1289=$C$3),$D1289,IF(AND(O$2&gt;$B1289,O$2&lt;=$D$1278+$B1289),SLN($D1289,0,IF($C$3-$B1289&gt;=$D$1278,$D$1278,$C$3-$B1289)),0))</f>
        <v>0</v>
      </c>
      <c r="P1289" s="165">
        <f t="shared" si="521"/>
        <v>0</v>
      </c>
      <c r="Q1289" s="165">
        <f t="shared" si="521"/>
        <v>0</v>
      </c>
      <c r="R1289" s="165">
        <f t="shared" si="521"/>
        <v>0</v>
      </c>
      <c r="S1289" s="165">
        <f t="shared" si="521"/>
        <v>0</v>
      </c>
      <c r="T1289" s="165">
        <f t="shared" si="521"/>
        <v>0</v>
      </c>
      <c r="U1289" s="165">
        <f t="shared" si="521"/>
        <v>0</v>
      </c>
      <c r="V1289" s="165">
        <f t="shared" si="521"/>
        <v>0</v>
      </c>
      <c r="W1289" s="165">
        <f t="shared" si="521"/>
        <v>0</v>
      </c>
      <c r="X1289" s="165">
        <f t="shared" si="521"/>
        <v>0</v>
      </c>
      <c r="Y1289" s="165">
        <f t="shared" ref="Y1289:AH1298" si="522">IF(AND(Y$2=$B1289,$B1289=$C$3),$D1289,IF(AND(Y$2&gt;$B1289,Y$2&lt;=$D$1278+$B1289),SLN($D1289,0,IF($C$3-$B1289&gt;=$D$1278,$D$1278,$C$3-$B1289)),0))</f>
        <v>0</v>
      </c>
      <c r="Z1289" s="165">
        <f t="shared" si="522"/>
        <v>0</v>
      </c>
      <c r="AA1289" s="165">
        <f t="shared" si="522"/>
        <v>0</v>
      </c>
      <c r="AB1289" s="165">
        <f t="shared" si="522"/>
        <v>0</v>
      </c>
      <c r="AC1289" s="165">
        <f t="shared" si="522"/>
        <v>0</v>
      </c>
      <c r="AD1289" s="165">
        <f t="shared" si="522"/>
        <v>0</v>
      </c>
      <c r="AE1289" s="165">
        <f t="shared" si="522"/>
        <v>0</v>
      </c>
      <c r="AF1289" s="165">
        <f t="shared" si="522"/>
        <v>0</v>
      </c>
      <c r="AG1289" s="165">
        <f t="shared" si="522"/>
        <v>0</v>
      </c>
      <c r="AH1289" s="165">
        <f t="shared" si="522"/>
        <v>0</v>
      </c>
      <c r="AI1289" s="165">
        <f t="shared" ref="AI1289:AR1298" si="523">IF(AND(AI$2=$B1289,$B1289=$C$3),$D1289,IF(AND(AI$2&gt;$B1289,AI$2&lt;=$D$1278+$B1289),SLN($D1289,0,IF($C$3-$B1289&gt;=$D$1278,$D$1278,$C$3-$B1289)),0))</f>
        <v>0</v>
      </c>
      <c r="AJ1289" s="165">
        <f t="shared" si="523"/>
        <v>0</v>
      </c>
      <c r="AK1289" s="165">
        <f t="shared" si="523"/>
        <v>0</v>
      </c>
      <c r="AL1289" s="165">
        <f t="shared" si="523"/>
        <v>0</v>
      </c>
      <c r="AM1289" s="165">
        <f t="shared" si="523"/>
        <v>0</v>
      </c>
      <c r="AN1289" s="165">
        <f t="shared" si="523"/>
        <v>0</v>
      </c>
      <c r="AO1289" s="165">
        <f t="shared" si="523"/>
        <v>0</v>
      </c>
      <c r="AP1289" s="165">
        <f t="shared" si="523"/>
        <v>0</v>
      </c>
      <c r="AQ1289" s="165">
        <f t="shared" si="523"/>
        <v>0</v>
      </c>
      <c r="AR1289" s="165">
        <f t="shared" si="523"/>
        <v>0</v>
      </c>
      <c r="AS1289" s="387">
        <f t="shared" si="502"/>
        <v>0</v>
      </c>
    </row>
    <row r="1290" spans="2:45" hidden="1" outlineLevel="2">
      <c r="B1290" s="66">
        <v>12</v>
      </c>
      <c r="D1290" s="338">
        <v>0</v>
      </c>
      <c r="E1290" s="165">
        <f t="shared" si="520"/>
        <v>0</v>
      </c>
      <c r="F1290" s="165">
        <f t="shared" si="520"/>
        <v>0</v>
      </c>
      <c r="G1290" s="165">
        <f t="shared" si="520"/>
        <v>0</v>
      </c>
      <c r="H1290" s="165">
        <f t="shared" si="520"/>
        <v>0</v>
      </c>
      <c r="I1290" s="165">
        <f t="shared" si="520"/>
        <v>0</v>
      </c>
      <c r="J1290" s="165">
        <f t="shared" si="520"/>
        <v>0</v>
      </c>
      <c r="K1290" s="165">
        <f t="shared" si="520"/>
        <v>0</v>
      </c>
      <c r="L1290" s="165">
        <f t="shared" si="520"/>
        <v>0</v>
      </c>
      <c r="M1290" s="165">
        <f t="shared" si="520"/>
        <v>0</v>
      </c>
      <c r="N1290" s="165">
        <f t="shared" si="520"/>
        <v>0</v>
      </c>
      <c r="O1290" s="165">
        <f t="shared" si="521"/>
        <v>0</v>
      </c>
      <c r="P1290" s="165">
        <f t="shared" si="521"/>
        <v>0</v>
      </c>
      <c r="Q1290" s="165">
        <f t="shared" si="521"/>
        <v>0</v>
      </c>
      <c r="R1290" s="165">
        <f t="shared" si="521"/>
        <v>0</v>
      </c>
      <c r="S1290" s="165">
        <f t="shared" si="521"/>
        <v>0</v>
      </c>
      <c r="T1290" s="165">
        <f t="shared" si="521"/>
        <v>0</v>
      </c>
      <c r="U1290" s="165">
        <f t="shared" si="521"/>
        <v>0</v>
      </c>
      <c r="V1290" s="165">
        <f t="shared" si="521"/>
        <v>0</v>
      </c>
      <c r="W1290" s="165">
        <f t="shared" si="521"/>
        <v>0</v>
      </c>
      <c r="X1290" s="165">
        <f t="shared" si="521"/>
        <v>0</v>
      </c>
      <c r="Y1290" s="165">
        <f t="shared" si="522"/>
        <v>0</v>
      </c>
      <c r="Z1290" s="165">
        <f t="shared" si="522"/>
        <v>0</v>
      </c>
      <c r="AA1290" s="165">
        <f t="shared" si="522"/>
        <v>0</v>
      </c>
      <c r="AB1290" s="165">
        <f t="shared" si="522"/>
        <v>0</v>
      </c>
      <c r="AC1290" s="165">
        <f t="shared" si="522"/>
        <v>0</v>
      </c>
      <c r="AD1290" s="165">
        <f t="shared" si="522"/>
        <v>0</v>
      </c>
      <c r="AE1290" s="165">
        <f t="shared" si="522"/>
        <v>0</v>
      </c>
      <c r="AF1290" s="165">
        <f t="shared" si="522"/>
        <v>0</v>
      </c>
      <c r="AG1290" s="165">
        <f t="shared" si="522"/>
        <v>0</v>
      </c>
      <c r="AH1290" s="165">
        <f t="shared" si="522"/>
        <v>0</v>
      </c>
      <c r="AI1290" s="165">
        <f t="shared" si="523"/>
        <v>0</v>
      </c>
      <c r="AJ1290" s="165">
        <f t="shared" si="523"/>
        <v>0</v>
      </c>
      <c r="AK1290" s="165">
        <f t="shared" si="523"/>
        <v>0</v>
      </c>
      <c r="AL1290" s="165">
        <f t="shared" si="523"/>
        <v>0</v>
      </c>
      <c r="AM1290" s="165">
        <f t="shared" si="523"/>
        <v>0</v>
      </c>
      <c r="AN1290" s="165">
        <f t="shared" si="523"/>
        <v>0</v>
      </c>
      <c r="AO1290" s="165">
        <f t="shared" si="523"/>
        <v>0</v>
      </c>
      <c r="AP1290" s="165">
        <f t="shared" si="523"/>
        <v>0</v>
      </c>
      <c r="AQ1290" s="165">
        <f t="shared" si="523"/>
        <v>0</v>
      </c>
      <c r="AR1290" s="165">
        <f t="shared" si="523"/>
        <v>0</v>
      </c>
      <c r="AS1290" s="387">
        <f t="shared" si="502"/>
        <v>0</v>
      </c>
    </row>
    <row r="1291" spans="2:45" hidden="1" outlineLevel="2">
      <c r="B1291" s="66">
        <v>13</v>
      </c>
      <c r="D1291" s="338">
        <v>0</v>
      </c>
      <c r="E1291" s="165">
        <f t="shared" si="520"/>
        <v>0</v>
      </c>
      <c r="F1291" s="165">
        <f t="shared" si="520"/>
        <v>0</v>
      </c>
      <c r="G1291" s="165">
        <f t="shared" si="520"/>
        <v>0</v>
      </c>
      <c r="H1291" s="165">
        <f t="shared" si="520"/>
        <v>0</v>
      </c>
      <c r="I1291" s="165">
        <f t="shared" si="520"/>
        <v>0</v>
      </c>
      <c r="J1291" s="165">
        <f t="shared" si="520"/>
        <v>0</v>
      </c>
      <c r="K1291" s="165">
        <f t="shared" si="520"/>
        <v>0</v>
      </c>
      <c r="L1291" s="165">
        <f t="shared" si="520"/>
        <v>0</v>
      </c>
      <c r="M1291" s="165">
        <f t="shared" si="520"/>
        <v>0</v>
      </c>
      <c r="N1291" s="165">
        <f t="shared" si="520"/>
        <v>0</v>
      </c>
      <c r="O1291" s="165">
        <f t="shared" si="521"/>
        <v>0</v>
      </c>
      <c r="P1291" s="165">
        <f t="shared" si="521"/>
        <v>0</v>
      </c>
      <c r="Q1291" s="165">
        <f t="shared" si="521"/>
        <v>0</v>
      </c>
      <c r="R1291" s="165">
        <f t="shared" si="521"/>
        <v>0</v>
      </c>
      <c r="S1291" s="165">
        <f t="shared" si="521"/>
        <v>0</v>
      </c>
      <c r="T1291" s="165">
        <f t="shared" si="521"/>
        <v>0</v>
      </c>
      <c r="U1291" s="165">
        <f t="shared" si="521"/>
        <v>0</v>
      </c>
      <c r="V1291" s="165">
        <f t="shared" si="521"/>
        <v>0</v>
      </c>
      <c r="W1291" s="165">
        <f t="shared" si="521"/>
        <v>0</v>
      </c>
      <c r="X1291" s="165">
        <f t="shared" si="521"/>
        <v>0</v>
      </c>
      <c r="Y1291" s="165">
        <f t="shared" si="522"/>
        <v>0</v>
      </c>
      <c r="Z1291" s="165">
        <f t="shared" si="522"/>
        <v>0</v>
      </c>
      <c r="AA1291" s="165">
        <f t="shared" si="522"/>
        <v>0</v>
      </c>
      <c r="AB1291" s="165">
        <f t="shared" si="522"/>
        <v>0</v>
      </c>
      <c r="AC1291" s="165">
        <f t="shared" si="522"/>
        <v>0</v>
      </c>
      <c r="AD1291" s="165">
        <f t="shared" si="522"/>
        <v>0</v>
      </c>
      <c r="AE1291" s="165">
        <f t="shared" si="522"/>
        <v>0</v>
      </c>
      <c r="AF1291" s="165">
        <f t="shared" si="522"/>
        <v>0</v>
      </c>
      <c r="AG1291" s="165">
        <f t="shared" si="522"/>
        <v>0</v>
      </c>
      <c r="AH1291" s="165">
        <f t="shared" si="522"/>
        <v>0</v>
      </c>
      <c r="AI1291" s="165">
        <f t="shared" si="523"/>
        <v>0</v>
      </c>
      <c r="AJ1291" s="165">
        <f t="shared" si="523"/>
        <v>0</v>
      </c>
      <c r="AK1291" s="165">
        <f t="shared" si="523"/>
        <v>0</v>
      </c>
      <c r="AL1291" s="165">
        <f t="shared" si="523"/>
        <v>0</v>
      </c>
      <c r="AM1291" s="165">
        <f t="shared" si="523"/>
        <v>0</v>
      </c>
      <c r="AN1291" s="165">
        <f t="shared" si="523"/>
        <v>0</v>
      </c>
      <c r="AO1291" s="165">
        <f t="shared" si="523"/>
        <v>0</v>
      </c>
      <c r="AP1291" s="165">
        <f t="shared" si="523"/>
        <v>0</v>
      </c>
      <c r="AQ1291" s="165">
        <f t="shared" si="523"/>
        <v>0</v>
      </c>
      <c r="AR1291" s="165">
        <f t="shared" si="523"/>
        <v>0</v>
      </c>
      <c r="AS1291" s="387">
        <f t="shared" si="502"/>
        <v>0</v>
      </c>
    </row>
    <row r="1292" spans="2:45" hidden="1" outlineLevel="2">
      <c r="B1292" s="66">
        <v>14</v>
      </c>
      <c r="D1292" s="338">
        <v>0</v>
      </c>
      <c r="E1292" s="165">
        <f t="shared" si="520"/>
        <v>0</v>
      </c>
      <c r="F1292" s="165">
        <f t="shared" si="520"/>
        <v>0</v>
      </c>
      <c r="G1292" s="165">
        <f t="shared" si="520"/>
        <v>0</v>
      </c>
      <c r="H1292" s="165">
        <f t="shared" si="520"/>
        <v>0</v>
      </c>
      <c r="I1292" s="165">
        <f t="shared" si="520"/>
        <v>0</v>
      </c>
      <c r="J1292" s="165">
        <f t="shared" si="520"/>
        <v>0</v>
      </c>
      <c r="K1292" s="165">
        <f t="shared" si="520"/>
        <v>0</v>
      </c>
      <c r="L1292" s="165">
        <f t="shared" si="520"/>
        <v>0</v>
      </c>
      <c r="M1292" s="165">
        <f t="shared" si="520"/>
        <v>0</v>
      </c>
      <c r="N1292" s="165">
        <f t="shared" si="520"/>
        <v>0</v>
      </c>
      <c r="O1292" s="165">
        <f t="shared" si="521"/>
        <v>0</v>
      </c>
      <c r="P1292" s="165">
        <f t="shared" si="521"/>
        <v>0</v>
      </c>
      <c r="Q1292" s="165">
        <f t="shared" si="521"/>
        <v>0</v>
      </c>
      <c r="R1292" s="165">
        <f t="shared" si="521"/>
        <v>0</v>
      </c>
      <c r="S1292" s="165">
        <f t="shared" si="521"/>
        <v>0</v>
      </c>
      <c r="T1292" s="165">
        <f t="shared" si="521"/>
        <v>0</v>
      </c>
      <c r="U1292" s="165">
        <f t="shared" si="521"/>
        <v>0</v>
      </c>
      <c r="V1292" s="165">
        <f t="shared" si="521"/>
        <v>0</v>
      </c>
      <c r="W1292" s="165">
        <f t="shared" si="521"/>
        <v>0</v>
      </c>
      <c r="X1292" s="165">
        <f t="shared" si="521"/>
        <v>0</v>
      </c>
      <c r="Y1292" s="165">
        <f t="shared" si="522"/>
        <v>0</v>
      </c>
      <c r="Z1292" s="165">
        <f t="shared" si="522"/>
        <v>0</v>
      </c>
      <c r="AA1292" s="165">
        <f t="shared" si="522"/>
        <v>0</v>
      </c>
      <c r="AB1292" s="165">
        <f t="shared" si="522"/>
        <v>0</v>
      </c>
      <c r="AC1292" s="165">
        <f t="shared" si="522"/>
        <v>0</v>
      </c>
      <c r="AD1292" s="165">
        <f t="shared" si="522"/>
        <v>0</v>
      </c>
      <c r="AE1292" s="165">
        <f t="shared" si="522"/>
        <v>0</v>
      </c>
      <c r="AF1292" s="165">
        <f t="shared" si="522"/>
        <v>0</v>
      </c>
      <c r="AG1292" s="165">
        <f t="shared" si="522"/>
        <v>0</v>
      </c>
      <c r="AH1292" s="165">
        <f t="shared" si="522"/>
        <v>0</v>
      </c>
      <c r="AI1292" s="165">
        <f t="shared" si="523"/>
        <v>0</v>
      </c>
      <c r="AJ1292" s="165">
        <f t="shared" si="523"/>
        <v>0</v>
      </c>
      <c r="AK1292" s="165">
        <f t="shared" si="523"/>
        <v>0</v>
      </c>
      <c r="AL1292" s="165">
        <f t="shared" si="523"/>
        <v>0</v>
      </c>
      <c r="AM1292" s="165">
        <f t="shared" si="523"/>
        <v>0</v>
      </c>
      <c r="AN1292" s="165">
        <f t="shared" si="523"/>
        <v>0</v>
      </c>
      <c r="AO1292" s="165">
        <f t="shared" si="523"/>
        <v>0</v>
      </c>
      <c r="AP1292" s="165">
        <f t="shared" si="523"/>
        <v>0</v>
      </c>
      <c r="AQ1292" s="165">
        <f t="shared" si="523"/>
        <v>0</v>
      </c>
      <c r="AR1292" s="165">
        <f t="shared" si="523"/>
        <v>0</v>
      </c>
      <c r="AS1292" s="387">
        <f t="shared" si="502"/>
        <v>0</v>
      </c>
    </row>
    <row r="1293" spans="2:45" hidden="1" outlineLevel="2">
      <c r="B1293" s="66">
        <v>15</v>
      </c>
      <c r="D1293" s="338">
        <v>0</v>
      </c>
      <c r="E1293" s="165">
        <f t="shared" si="520"/>
        <v>0</v>
      </c>
      <c r="F1293" s="165">
        <f t="shared" si="520"/>
        <v>0</v>
      </c>
      <c r="G1293" s="165">
        <f t="shared" si="520"/>
        <v>0</v>
      </c>
      <c r="H1293" s="165">
        <f t="shared" si="520"/>
        <v>0</v>
      </c>
      <c r="I1293" s="165">
        <f t="shared" si="520"/>
        <v>0</v>
      </c>
      <c r="J1293" s="165">
        <f t="shared" si="520"/>
        <v>0</v>
      </c>
      <c r="K1293" s="165">
        <f t="shared" si="520"/>
        <v>0</v>
      </c>
      <c r="L1293" s="165">
        <f t="shared" si="520"/>
        <v>0</v>
      </c>
      <c r="M1293" s="165">
        <f t="shared" si="520"/>
        <v>0</v>
      </c>
      <c r="N1293" s="165">
        <f t="shared" si="520"/>
        <v>0</v>
      </c>
      <c r="O1293" s="165">
        <f t="shared" si="521"/>
        <v>0</v>
      </c>
      <c r="P1293" s="165">
        <f t="shared" si="521"/>
        <v>0</v>
      </c>
      <c r="Q1293" s="165">
        <f t="shared" si="521"/>
        <v>0</v>
      </c>
      <c r="R1293" s="165">
        <f t="shared" si="521"/>
        <v>0</v>
      </c>
      <c r="S1293" s="165">
        <f t="shared" si="521"/>
        <v>0</v>
      </c>
      <c r="T1293" s="165">
        <f t="shared" si="521"/>
        <v>0</v>
      </c>
      <c r="U1293" s="165">
        <f t="shared" si="521"/>
        <v>0</v>
      </c>
      <c r="V1293" s="165">
        <f t="shared" si="521"/>
        <v>0</v>
      </c>
      <c r="W1293" s="165">
        <f t="shared" si="521"/>
        <v>0</v>
      </c>
      <c r="X1293" s="165">
        <f t="shared" si="521"/>
        <v>0</v>
      </c>
      <c r="Y1293" s="165">
        <f t="shared" si="522"/>
        <v>0</v>
      </c>
      <c r="Z1293" s="165">
        <f t="shared" si="522"/>
        <v>0</v>
      </c>
      <c r="AA1293" s="165">
        <f t="shared" si="522"/>
        <v>0</v>
      </c>
      <c r="AB1293" s="165">
        <f t="shared" si="522"/>
        <v>0</v>
      </c>
      <c r="AC1293" s="165">
        <f t="shared" si="522"/>
        <v>0</v>
      </c>
      <c r="AD1293" s="165">
        <f t="shared" si="522"/>
        <v>0</v>
      </c>
      <c r="AE1293" s="165">
        <f t="shared" si="522"/>
        <v>0</v>
      </c>
      <c r="AF1293" s="165">
        <f t="shared" si="522"/>
        <v>0</v>
      </c>
      <c r="AG1293" s="165">
        <f t="shared" si="522"/>
        <v>0</v>
      </c>
      <c r="AH1293" s="165">
        <f t="shared" si="522"/>
        <v>0</v>
      </c>
      <c r="AI1293" s="165">
        <f t="shared" si="523"/>
        <v>0</v>
      </c>
      <c r="AJ1293" s="165">
        <f t="shared" si="523"/>
        <v>0</v>
      </c>
      <c r="AK1293" s="165">
        <f t="shared" si="523"/>
        <v>0</v>
      </c>
      <c r="AL1293" s="165">
        <f t="shared" si="523"/>
        <v>0</v>
      </c>
      <c r="AM1293" s="165">
        <f t="shared" si="523"/>
        <v>0</v>
      </c>
      <c r="AN1293" s="165">
        <f t="shared" si="523"/>
        <v>0</v>
      </c>
      <c r="AO1293" s="165">
        <f t="shared" si="523"/>
        <v>0</v>
      </c>
      <c r="AP1293" s="165">
        <f t="shared" si="523"/>
        <v>0</v>
      </c>
      <c r="AQ1293" s="165">
        <f t="shared" si="523"/>
        <v>0</v>
      </c>
      <c r="AR1293" s="165">
        <f t="shared" si="523"/>
        <v>0</v>
      </c>
      <c r="AS1293" s="387">
        <f t="shared" si="502"/>
        <v>0</v>
      </c>
    </row>
    <row r="1294" spans="2:45" hidden="1" outlineLevel="2">
      <c r="B1294" s="66">
        <v>16</v>
      </c>
      <c r="D1294" s="338">
        <v>0</v>
      </c>
      <c r="E1294" s="165">
        <f t="shared" si="520"/>
        <v>0</v>
      </c>
      <c r="F1294" s="165">
        <f t="shared" si="520"/>
        <v>0</v>
      </c>
      <c r="G1294" s="165">
        <f t="shared" si="520"/>
        <v>0</v>
      </c>
      <c r="H1294" s="165">
        <f t="shared" si="520"/>
        <v>0</v>
      </c>
      <c r="I1294" s="165">
        <f t="shared" si="520"/>
        <v>0</v>
      </c>
      <c r="J1294" s="165">
        <f t="shared" si="520"/>
        <v>0</v>
      </c>
      <c r="K1294" s="165">
        <f t="shared" si="520"/>
        <v>0</v>
      </c>
      <c r="L1294" s="165">
        <f t="shared" si="520"/>
        <v>0</v>
      </c>
      <c r="M1294" s="165">
        <f t="shared" si="520"/>
        <v>0</v>
      </c>
      <c r="N1294" s="165">
        <f t="shared" si="520"/>
        <v>0</v>
      </c>
      <c r="O1294" s="165">
        <f t="shared" si="521"/>
        <v>0</v>
      </c>
      <c r="P1294" s="165">
        <f t="shared" si="521"/>
        <v>0</v>
      </c>
      <c r="Q1294" s="165">
        <f t="shared" si="521"/>
        <v>0</v>
      </c>
      <c r="R1294" s="165">
        <f t="shared" si="521"/>
        <v>0</v>
      </c>
      <c r="S1294" s="165">
        <f t="shared" si="521"/>
        <v>0</v>
      </c>
      <c r="T1294" s="165">
        <f t="shared" si="521"/>
        <v>0</v>
      </c>
      <c r="U1294" s="165">
        <f t="shared" si="521"/>
        <v>0</v>
      </c>
      <c r="V1294" s="165">
        <f t="shared" si="521"/>
        <v>0</v>
      </c>
      <c r="W1294" s="165">
        <f t="shared" si="521"/>
        <v>0</v>
      </c>
      <c r="X1294" s="165">
        <f t="shared" si="521"/>
        <v>0</v>
      </c>
      <c r="Y1294" s="165">
        <f t="shared" si="522"/>
        <v>0</v>
      </c>
      <c r="Z1294" s="165">
        <f t="shared" si="522"/>
        <v>0</v>
      </c>
      <c r="AA1294" s="165">
        <f t="shared" si="522"/>
        <v>0</v>
      </c>
      <c r="AB1294" s="165">
        <f t="shared" si="522"/>
        <v>0</v>
      </c>
      <c r="AC1294" s="165">
        <f t="shared" si="522"/>
        <v>0</v>
      </c>
      <c r="AD1294" s="165">
        <f t="shared" si="522"/>
        <v>0</v>
      </c>
      <c r="AE1294" s="165">
        <f t="shared" si="522"/>
        <v>0</v>
      </c>
      <c r="AF1294" s="165">
        <f t="shared" si="522"/>
        <v>0</v>
      </c>
      <c r="AG1294" s="165">
        <f t="shared" si="522"/>
        <v>0</v>
      </c>
      <c r="AH1294" s="165">
        <f t="shared" si="522"/>
        <v>0</v>
      </c>
      <c r="AI1294" s="165">
        <f t="shared" si="523"/>
        <v>0</v>
      </c>
      <c r="AJ1294" s="165">
        <f t="shared" si="523"/>
        <v>0</v>
      </c>
      <c r="AK1294" s="165">
        <f t="shared" si="523"/>
        <v>0</v>
      </c>
      <c r="AL1294" s="165">
        <f t="shared" si="523"/>
        <v>0</v>
      </c>
      <c r="AM1294" s="165">
        <f t="shared" si="523"/>
        <v>0</v>
      </c>
      <c r="AN1294" s="165">
        <f t="shared" si="523"/>
        <v>0</v>
      </c>
      <c r="AO1294" s="165">
        <f t="shared" si="523"/>
        <v>0</v>
      </c>
      <c r="AP1294" s="165">
        <f t="shared" si="523"/>
        <v>0</v>
      </c>
      <c r="AQ1294" s="165">
        <f t="shared" si="523"/>
        <v>0</v>
      </c>
      <c r="AR1294" s="165">
        <f t="shared" si="523"/>
        <v>0</v>
      </c>
      <c r="AS1294" s="387">
        <f t="shared" si="502"/>
        <v>0</v>
      </c>
    </row>
    <row r="1295" spans="2:45" hidden="1" outlineLevel="2">
      <c r="B1295" s="66">
        <v>17</v>
      </c>
      <c r="D1295" s="338">
        <v>0</v>
      </c>
      <c r="E1295" s="165">
        <f t="shared" si="520"/>
        <v>0</v>
      </c>
      <c r="F1295" s="165">
        <f t="shared" si="520"/>
        <v>0</v>
      </c>
      <c r="G1295" s="165">
        <f t="shared" si="520"/>
        <v>0</v>
      </c>
      <c r="H1295" s="165">
        <f t="shared" si="520"/>
        <v>0</v>
      </c>
      <c r="I1295" s="165">
        <f t="shared" si="520"/>
        <v>0</v>
      </c>
      <c r="J1295" s="165">
        <f t="shared" si="520"/>
        <v>0</v>
      </c>
      <c r="K1295" s="165">
        <f t="shared" si="520"/>
        <v>0</v>
      </c>
      <c r="L1295" s="165">
        <f t="shared" si="520"/>
        <v>0</v>
      </c>
      <c r="M1295" s="165">
        <f t="shared" si="520"/>
        <v>0</v>
      </c>
      <c r="N1295" s="165">
        <f t="shared" si="520"/>
        <v>0</v>
      </c>
      <c r="O1295" s="165">
        <f t="shared" si="521"/>
        <v>0</v>
      </c>
      <c r="P1295" s="165">
        <f t="shared" si="521"/>
        <v>0</v>
      </c>
      <c r="Q1295" s="165">
        <f t="shared" si="521"/>
        <v>0</v>
      </c>
      <c r="R1295" s="165">
        <f t="shared" si="521"/>
        <v>0</v>
      </c>
      <c r="S1295" s="165">
        <f t="shared" si="521"/>
        <v>0</v>
      </c>
      <c r="T1295" s="165">
        <f t="shared" si="521"/>
        <v>0</v>
      </c>
      <c r="U1295" s="165">
        <f t="shared" si="521"/>
        <v>0</v>
      </c>
      <c r="V1295" s="165">
        <f t="shared" si="521"/>
        <v>0</v>
      </c>
      <c r="W1295" s="165">
        <f t="shared" si="521"/>
        <v>0</v>
      </c>
      <c r="X1295" s="165">
        <f t="shared" si="521"/>
        <v>0</v>
      </c>
      <c r="Y1295" s="165">
        <f t="shared" si="522"/>
        <v>0</v>
      </c>
      <c r="Z1295" s="165">
        <f t="shared" si="522"/>
        <v>0</v>
      </c>
      <c r="AA1295" s="165">
        <f t="shared" si="522"/>
        <v>0</v>
      </c>
      <c r="AB1295" s="165">
        <f t="shared" si="522"/>
        <v>0</v>
      </c>
      <c r="AC1295" s="165">
        <f t="shared" si="522"/>
        <v>0</v>
      </c>
      <c r="AD1295" s="165">
        <f t="shared" si="522"/>
        <v>0</v>
      </c>
      <c r="AE1295" s="165">
        <f t="shared" si="522"/>
        <v>0</v>
      </c>
      <c r="AF1295" s="165">
        <f t="shared" si="522"/>
        <v>0</v>
      </c>
      <c r="AG1295" s="165">
        <f t="shared" si="522"/>
        <v>0</v>
      </c>
      <c r="AH1295" s="165">
        <f t="shared" si="522"/>
        <v>0</v>
      </c>
      <c r="AI1295" s="165">
        <f t="shared" si="523"/>
        <v>0</v>
      </c>
      <c r="AJ1295" s="165">
        <f t="shared" si="523"/>
        <v>0</v>
      </c>
      <c r="AK1295" s="165">
        <f t="shared" si="523"/>
        <v>0</v>
      </c>
      <c r="AL1295" s="165">
        <f t="shared" si="523"/>
        <v>0</v>
      </c>
      <c r="AM1295" s="165">
        <f t="shared" si="523"/>
        <v>0</v>
      </c>
      <c r="AN1295" s="165">
        <f t="shared" si="523"/>
        <v>0</v>
      </c>
      <c r="AO1295" s="165">
        <f t="shared" si="523"/>
        <v>0</v>
      </c>
      <c r="AP1295" s="165">
        <f t="shared" si="523"/>
        <v>0</v>
      </c>
      <c r="AQ1295" s="165">
        <f t="shared" si="523"/>
        <v>0</v>
      </c>
      <c r="AR1295" s="165">
        <f t="shared" si="523"/>
        <v>0</v>
      </c>
      <c r="AS1295" s="387">
        <f t="shared" si="502"/>
        <v>0</v>
      </c>
    </row>
    <row r="1296" spans="2:45" hidden="1" outlineLevel="2">
      <c r="B1296" s="66">
        <v>18</v>
      </c>
      <c r="D1296" s="338">
        <v>0</v>
      </c>
      <c r="E1296" s="165">
        <f t="shared" si="520"/>
        <v>0</v>
      </c>
      <c r="F1296" s="165">
        <f t="shared" si="520"/>
        <v>0</v>
      </c>
      <c r="G1296" s="165">
        <f t="shared" si="520"/>
        <v>0</v>
      </c>
      <c r="H1296" s="165">
        <f t="shared" si="520"/>
        <v>0</v>
      </c>
      <c r="I1296" s="165">
        <f t="shared" si="520"/>
        <v>0</v>
      </c>
      <c r="J1296" s="165">
        <f t="shared" si="520"/>
        <v>0</v>
      </c>
      <c r="K1296" s="165">
        <f t="shared" si="520"/>
        <v>0</v>
      </c>
      <c r="L1296" s="165">
        <f t="shared" si="520"/>
        <v>0</v>
      </c>
      <c r="M1296" s="165">
        <f t="shared" si="520"/>
        <v>0</v>
      </c>
      <c r="N1296" s="165">
        <f t="shared" si="520"/>
        <v>0</v>
      </c>
      <c r="O1296" s="165">
        <f t="shared" si="521"/>
        <v>0</v>
      </c>
      <c r="P1296" s="165">
        <f t="shared" si="521"/>
        <v>0</v>
      </c>
      <c r="Q1296" s="165">
        <f t="shared" si="521"/>
        <v>0</v>
      </c>
      <c r="R1296" s="165">
        <f t="shared" si="521"/>
        <v>0</v>
      </c>
      <c r="S1296" s="165">
        <f t="shared" si="521"/>
        <v>0</v>
      </c>
      <c r="T1296" s="165">
        <f t="shared" si="521"/>
        <v>0</v>
      </c>
      <c r="U1296" s="165">
        <f t="shared" si="521"/>
        <v>0</v>
      </c>
      <c r="V1296" s="165">
        <f t="shared" si="521"/>
        <v>0</v>
      </c>
      <c r="W1296" s="165">
        <f t="shared" si="521"/>
        <v>0</v>
      </c>
      <c r="X1296" s="165">
        <f t="shared" si="521"/>
        <v>0</v>
      </c>
      <c r="Y1296" s="165">
        <f t="shared" si="522"/>
        <v>0</v>
      </c>
      <c r="Z1296" s="165">
        <f t="shared" si="522"/>
        <v>0</v>
      </c>
      <c r="AA1296" s="165">
        <f t="shared" si="522"/>
        <v>0</v>
      </c>
      <c r="AB1296" s="165">
        <f t="shared" si="522"/>
        <v>0</v>
      </c>
      <c r="AC1296" s="165">
        <f t="shared" si="522"/>
        <v>0</v>
      </c>
      <c r="AD1296" s="165">
        <f t="shared" si="522"/>
        <v>0</v>
      </c>
      <c r="AE1296" s="165">
        <f t="shared" si="522"/>
        <v>0</v>
      </c>
      <c r="AF1296" s="165">
        <f t="shared" si="522"/>
        <v>0</v>
      </c>
      <c r="AG1296" s="165">
        <f t="shared" si="522"/>
        <v>0</v>
      </c>
      <c r="AH1296" s="165">
        <f t="shared" si="522"/>
        <v>0</v>
      </c>
      <c r="AI1296" s="165">
        <f t="shared" si="523"/>
        <v>0</v>
      </c>
      <c r="AJ1296" s="165">
        <f t="shared" si="523"/>
        <v>0</v>
      </c>
      <c r="AK1296" s="165">
        <f t="shared" si="523"/>
        <v>0</v>
      </c>
      <c r="AL1296" s="165">
        <f t="shared" si="523"/>
        <v>0</v>
      </c>
      <c r="AM1296" s="165">
        <f t="shared" si="523"/>
        <v>0</v>
      </c>
      <c r="AN1296" s="165">
        <f t="shared" si="523"/>
        <v>0</v>
      </c>
      <c r="AO1296" s="165">
        <f t="shared" si="523"/>
        <v>0</v>
      </c>
      <c r="AP1296" s="165">
        <f t="shared" si="523"/>
        <v>0</v>
      </c>
      <c r="AQ1296" s="165">
        <f t="shared" si="523"/>
        <v>0</v>
      </c>
      <c r="AR1296" s="165">
        <f t="shared" si="523"/>
        <v>0</v>
      </c>
      <c r="AS1296" s="387">
        <f t="shared" si="502"/>
        <v>0</v>
      </c>
    </row>
    <row r="1297" spans="2:45" hidden="1" outlineLevel="2">
      <c r="B1297" s="66">
        <v>19</v>
      </c>
      <c r="D1297" s="338">
        <v>0</v>
      </c>
      <c r="E1297" s="165">
        <f t="shared" si="520"/>
        <v>0</v>
      </c>
      <c r="F1297" s="165">
        <f t="shared" si="520"/>
        <v>0</v>
      </c>
      <c r="G1297" s="165">
        <f t="shared" si="520"/>
        <v>0</v>
      </c>
      <c r="H1297" s="165">
        <f t="shared" si="520"/>
        <v>0</v>
      </c>
      <c r="I1297" s="165">
        <f t="shared" si="520"/>
        <v>0</v>
      </c>
      <c r="J1297" s="165">
        <f t="shared" si="520"/>
        <v>0</v>
      </c>
      <c r="K1297" s="165">
        <f t="shared" si="520"/>
        <v>0</v>
      </c>
      <c r="L1297" s="165">
        <f t="shared" si="520"/>
        <v>0</v>
      </c>
      <c r="M1297" s="165">
        <f t="shared" si="520"/>
        <v>0</v>
      </c>
      <c r="N1297" s="165">
        <f t="shared" si="520"/>
        <v>0</v>
      </c>
      <c r="O1297" s="165">
        <f t="shared" si="521"/>
        <v>0</v>
      </c>
      <c r="P1297" s="165">
        <f t="shared" si="521"/>
        <v>0</v>
      </c>
      <c r="Q1297" s="165">
        <f t="shared" si="521"/>
        <v>0</v>
      </c>
      <c r="R1297" s="165">
        <f t="shared" si="521"/>
        <v>0</v>
      </c>
      <c r="S1297" s="165">
        <f t="shared" si="521"/>
        <v>0</v>
      </c>
      <c r="T1297" s="165">
        <f t="shared" si="521"/>
        <v>0</v>
      </c>
      <c r="U1297" s="165">
        <f t="shared" si="521"/>
        <v>0</v>
      </c>
      <c r="V1297" s="165">
        <f t="shared" si="521"/>
        <v>0</v>
      </c>
      <c r="W1297" s="165">
        <f t="shared" si="521"/>
        <v>0</v>
      </c>
      <c r="X1297" s="165">
        <f t="shared" si="521"/>
        <v>0</v>
      </c>
      <c r="Y1297" s="165">
        <f t="shared" si="522"/>
        <v>0</v>
      </c>
      <c r="Z1297" s="165">
        <f t="shared" si="522"/>
        <v>0</v>
      </c>
      <c r="AA1297" s="165">
        <f t="shared" si="522"/>
        <v>0</v>
      </c>
      <c r="AB1297" s="165">
        <f t="shared" si="522"/>
        <v>0</v>
      </c>
      <c r="AC1297" s="165">
        <f t="shared" si="522"/>
        <v>0</v>
      </c>
      <c r="AD1297" s="165">
        <f t="shared" si="522"/>
        <v>0</v>
      </c>
      <c r="AE1297" s="165">
        <f t="shared" si="522"/>
        <v>0</v>
      </c>
      <c r="AF1297" s="165">
        <f t="shared" si="522"/>
        <v>0</v>
      </c>
      <c r="AG1297" s="165">
        <f t="shared" si="522"/>
        <v>0</v>
      </c>
      <c r="AH1297" s="165">
        <f t="shared" si="522"/>
        <v>0</v>
      </c>
      <c r="AI1297" s="165">
        <f t="shared" si="523"/>
        <v>0</v>
      </c>
      <c r="AJ1297" s="165">
        <f t="shared" si="523"/>
        <v>0</v>
      </c>
      <c r="AK1297" s="165">
        <f t="shared" si="523"/>
        <v>0</v>
      </c>
      <c r="AL1297" s="165">
        <f t="shared" si="523"/>
        <v>0</v>
      </c>
      <c r="AM1297" s="165">
        <f t="shared" si="523"/>
        <v>0</v>
      </c>
      <c r="AN1297" s="165">
        <f t="shared" si="523"/>
        <v>0</v>
      </c>
      <c r="AO1297" s="165">
        <f t="shared" si="523"/>
        <v>0</v>
      </c>
      <c r="AP1297" s="165">
        <f t="shared" si="523"/>
        <v>0</v>
      </c>
      <c r="AQ1297" s="165">
        <f t="shared" si="523"/>
        <v>0</v>
      </c>
      <c r="AR1297" s="165">
        <f t="shared" si="523"/>
        <v>0</v>
      </c>
      <c r="AS1297" s="387">
        <f t="shared" si="502"/>
        <v>0</v>
      </c>
    </row>
    <row r="1298" spans="2:45" hidden="1" outlineLevel="2">
      <c r="B1298" s="66">
        <v>20</v>
      </c>
      <c r="D1298" s="338">
        <v>0</v>
      </c>
      <c r="E1298" s="165">
        <f t="shared" si="520"/>
        <v>0</v>
      </c>
      <c r="F1298" s="165">
        <f t="shared" si="520"/>
        <v>0</v>
      </c>
      <c r="G1298" s="165">
        <f t="shared" si="520"/>
        <v>0</v>
      </c>
      <c r="H1298" s="165">
        <f t="shared" si="520"/>
        <v>0</v>
      </c>
      <c r="I1298" s="165">
        <f t="shared" si="520"/>
        <v>0</v>
      </c>
      <c r="J1298" s="165">
        <f t="shared" si="520"/>
        <v>0</v>
      </c>
      <c r="K1298" s="165">
        <f t="shared" si="520"/>
        <v>0</v>
      </c>
      <c r="L1298" s="165">
        <f t="shared" si="520"/>
        <v>0</v>
      </c>
      <c r="M1298" s="165">
        <f t="shared" si="520"/>
        <v>0</v>
      </c>
      <c r="N1298" s="165">
        <f t="shared" si="520"/>
        <v>0</v>
      </c>
      <c r="O1298" s="165">
        <f t="shared" si="521"/>
        <v>0</v>
      </c>
      <c r="P1298" s="165">
        <f t="shared" si="521"/>
        <v>0</v>
      </c>
      <c r="Q1298" s="165">
        <f t="shared" si="521"/>
        <v>0</v>
      </c>
      <c r="R1298" s="165">
        <f t="shared" si="521"/>
        <v>0</v>
      </c>
      <c r="S1298" s="165">
        <f t="shared" si="521"/>
        <v>0</v>
      </c>
      <c r="T1298" s="165">
        <f t="shared" si="521"/>
        <v>0</v>
      </c>
      <c r="U1298" s="165">
        <f t="shared" si="521"/>
        <v>0</v>
      </c>
      <c r="V1298" s="165">
        <f t="shared" si="521"/>
        <v>0</v>
      </c>
      <c r="W1298" s="165">
        <f t="shared" si="521"/>
        <v>0</v>
      </c>
      <c r="X1298" s="165">
        <f t="shared" si="521"/>
        <v>0</v>
      </c>
      <c r="Y1298" s="165">
        <f t="shared" si="522"/>
        <v>0</v>
      </c>
      <c r="Z1298" s="165">
        <f t="shared" si="522"/>
        <v>0</v>
      </c>
      <c r="AA1298" s="165">
        <f t="shared" si="522"/>
        <v>0</v>
      </c>
      <c r="AB1298" s="165">
        <f t="shared" si="522"/>
        <v>0</v>
      </c>
      <c r="AC1298" s="165">
        <f t="shared" si="522"/>
        <v>0</v>
      </c>
      <c r="AD1298" s="165">
        <f t="shared" si="522"/>
        <v>0</v>
      </c>
      <c r="AE1298" s="165">
        <f t="shared" si="522"/>
        <v>0</v>
      </c>
      <c r="AF1298" s="165">
        <f t="shared" si="522"/>
        <v>0</v>
      </c>
      <c r="AG1298" s="165">
        <f t="shared" si="522"/>
        <v>0</v>
      </c>
      <c r="AH1298" s="165">
        <f t="shared" si="522"/>
        <v>0</v>
      </c>
      <c r="AI1298" s="165">
        <f t="shared" si="523"/>
        <v>0</v>
      </c>
      <c r="AJ1298" s="165">
        <f t="shared" si="523"/>
        <v>0</v>
      </c>
      <c r="AK1298" s="165">
        <f t="shared" si="523"/>
        <v>0</v>
      </c>
      <c r="AL1298" s="165">
        <f t="shared" si="523"/>
        <v>0</v>
      </c>
      <c r="AM1298" s="165">
        <f t="shared" si="523"/>
        <v>0</v>
      </c>
      <c r="AN1298" s="165">
        <f t="shared" si="523"/>
        <v>0</v>
      </c>
      <c r="AO1298" s="165">
        <f t="shared" si="523"/>
        <v>0</v>
      </c>
      <c r="AP1298" s="165">
        <f t="shared" si="523"/>
        <v>0</v>
      </c>
      <c r="AQ1298" s="165">
        <f t="shared" si="523"/>
        <v>0</v>
      </c>
      <c r="AR1298" s="165">
        <f t="shared" si="523"/>
        <v>0</v>
      </c>
      <c r="AS1298" s="387">
        <f t="shared" si="502"/>
        <v>0</v>
      </c>
    </row>
    <row r="1299" spans="2:45" hidden="1" outlineLevel="2">
      <c r="B1299" s="66">
        <v>21</v>
      </c>
      <c r="D1299" s="338">
        <v>0</v>
      </c>
      <c r="E1299" s="165">
        <f t="shared" ref="E1299:N1308" si="524">IF(AND(E$2=$B1299,$B1299=$C$3),$D1299,IF(AND(E$2&gt;$B1299,E$2&lt;=$D$1278+$B1299),SLN($D1299,0,IF($C$3-$B1299&gt;=$D$1278,$D$1278,$C$3-$B1299)),0))</f>
        <v>0</v>
      </c>
      <c r="F1299" s="165">
        <f t="shared" si="524"/>
        <v>0</v>
      </c>
      <c r="G1299" s="165">
        <f t="shared" si="524"/>
        <v>0</v>
      </c>
      <c r="H1299" s="165">
        <f t="shared" si="524"/>
        <v>0</v>
      </c>
      <c r="I1299" s="165">
        <f t="shared" si="524"/>
        <v>0</v>
      </c>
      <c r="J1299" s="165">
        <f t="shared" si="524"/>
        <v>0</v>
      </c>
      <c r="K1299" s="165">
        <f t="shared" si="524"/>
        <v>0</v>
      </c>
      <c r="L1299" s="165">
        <f t="shared" si="524"/>
        <v>0</v>
      </c>
      <c r="M1299" s="165">
        <f t="shared" si="524"/>
        <v>0</v>
      </c>
      <c r="N1299" s="165">
        <f t="shared" si="524"/>
        <v>0</v>
      </c>
      <c r="O1299" s="165">
        <f t="shared" ref="O1299:X1308" si="525">IF(AND(O$2=$B1299,$B1299=$C$3),$D1299,IF(AND(O$2&gt;$B1299,O$2&lt;=$D$1278+$B1299),SLN($D1299,0,IF($C$3-$B1299&gt;=$D$1278,$D$1278,$C$3-$B1299)),0))</f>
        <v>0</v>
      </c>
      <c r="P1299" s="165">
        <f t="shared" si="525"/>
        <v>0</v>
      </c>
      <c r="Q1299" s="165">
        <f t="shared" si="525"/>
        <v>0</v>
      </c>
      <c r="R1299" s="165">
        <f t="shared" si="525"/>
        <v>0</v>
      </c>
      <c r="S1299" s="165">
        <f t="shared" si="525"/>
        <v>0</v>
      </c>
      <c r="T1299" s="165">
        <f t="shared" si="525"/>
        <v>0</v>
      </c>
      <c r="U1299" s="165">
        <f t="shared" si="525"/>
        <v>0</v>
      </c>
      <c r="V1299" s="165">
        <f t="shared" si="525"/>
        <v>0</v>
      </c>
      <c r="W1299" s="165">
        <f t="shared" si="525"/>
        <v>0</v>
      </c>
      <c r="X1299" s="165">
        <f t="shared" si="525"/>
        <v>0</v>
      </c>
      <c r="Y1299" s="165">
        <f t="shared" ref="Y1299:AH1308" si="526">IF(AND(Y$2=$B1299,$B1299=$C$3),$D1299,IF(AND(Y$2&gt;$B1299,Y$2&lt;=$D$1278+$B1299),SLN($D1299,0,IF($C$3-$B1299&gt;=$D$1278,$D$1278,$C$3-$B1299)),0))</f>
        <v>0</v>
      </c>
      <c r="Z1299" s="165">
        <f t="shared" si="526"/>
        <v>0</v>
      </c>
      <c r="AA1299" s="165">
        <f t="shared" si="526"/>
        <v>0</v>
      </c>
      <c r="AB1299" s="165">
        <f t="shared" si="526"/>
        <v>0</v>
      </c>
      <c r="AC1299" s="165">
        <f t="shared" si="526"/>
        <v>0</v>
      </c>
      <c r="AD1299" s="165">
        <f t="shared" si="526"/>
        <v>0</v>
      </c>
      <c r="AE1299" s="165">
        <f t="shared" si="526"/>
        <v>0</v>
      </c>
      <c r="AF1299" s="165">
        <f t="shared" si="526"/>
        <v>0</v>
      </c>
      <c r="AG1299" s="165">
        <f t="shared" si="526"/>
        <v>0</v>
      </c>
      <c r="AH1299" s="165">
        <f t="shared" si="526"/>
        <v>0</v>
      </c>
      <c r="AI1299" s="165">
        <f t="shared" ref="AI1299:AR1308" si="527">IF(AND(AI$2=$B1299,$B1299=$C$3),$D1299,IF(AND(AI$2&gt;$B1299,AI$2&lt;=$D$1278+$B1299),SLN($D1299,0,IF($C$3-$B1299&gt;=$D$1278,$D$1278,$C$3-$B1299)),0))</f>
        <v>0</v>
      </c>
      <c r="AJ1299" s="165">
        <f t="shared" si="527"/>
        <v>0</v>
      </c>
      <c r="AK1299" s="165">
        <f t="shared" si="527"/>
        <v>0</v>
      </c>
      <c r="AL1299" s="165">
        <f t="shared" si="527"/>
        <v>0</v>
      </c>
      <c r="AM1299" s="165">
        <f t="shared" si="527"/>
        <v>0</v>
      </c>
      <c r="AN1299" s="165">
        <f t="shared" si="527"/>
        <v>0</v>
      </c>
      <c r="AO1299" s="165">
        <f t="shared" si="527"/>
        <v>0</v>
      </c>
      <c r="AP1299" s="165">
        <f t="shared" si="527"/>
        <v>0</v>
      </c>
      <c r="AQ1299" s="165">
        <f t="shared" si="527"/>
        <v>0</v>
      </c>
      <c r="AR1299" s="165">
        <f t="shared" si="527"/>
        <v>0</v>
      </c>
      <c r="AS1299" s="387">
        <f t="shared" si="502"/>
        <v>0</v>
      </c>
    </row>
    <row r="1300" spans="2:45" hidden="1" outlineLevel="2">
      <c r="B1300" s="66">
        <v>22</v>
      </c>
      <c r="D1300" s="338">
        <v>0</v>
      </c>
      <c r="E1300" s="165">
        <f t="shared" si="524"/>
        <v>0</v>
      </c>
      <c r="F1300" s="165">
        <f t="shared" si="524"/>
        <v>0</v>
      </c>
      <c r="G1300" s="165">
        <f t="shared" si="524"/>
        <v>0</v>
      </c>
      <c r="H1300" s="165">
        <f t="shared" si="524"/>
        <v>0</v>
      </c>
      <c r="I1300" s="165">
        <f t="shared" si="524"/>
        <v>0</v>
      </c>
      <c r="J1300" s="165">
        <f t="shared" si="524"/>
        <v>0</v>
      </c>
      <c r="K1300" s="165">
        <f t="shared" si="524"/>
        <v>0</v>
      </c>
      <c r="L1300" s="165">
        <f t="shared" si="524"/>
        <v>0</v>
      </c>
      <c r="M1300" s="165">
        <f t="shared" si="524"/>
        <v>0</v>
      </c>
      <c r="N1300" s="165">
        <f t="shared" si="524"/>
        <v>0</v>
      </c>
      <c r="O1300" s="165">
        <f t="shared" si="525"/>
        <v>0</v>
      </c>
      <c r="P1300" s="165">
        <f t="shared" si="525"/>
        <v>0</v>
      </c>
      <c r="Q1300" s="165">
        <f t="shared" si="525"/>
        <v>0</v>
      </c>
      <c r="R1300" s="165">
        <f t="shared" si="525"/>
        <v>0</v>
      </c>
      <c r="S1300" s="165">
        <f t="shared" si="525"/>
        <v>0</v>
      </c>
      <c r="T1300" s="165">
        <f t="shared" si="525"/>
        <v>0</v>
      </c>
      <c r="U1300" s="165">
        <f t="shared" si="525"/>
        <v>0</v>
      </c>
      <c r="V1300" s="165">
        <f t="shared" si="525"/>
        <v>0</v>
      </c>
      <c r="W1300" s="165">
        <f t="shared" si="525"/>
        <v>0</v>
      </c>
      <c r="X1300" s="165">
        <f t="shared" si="525"/>
        <v>0</v>
      </c>
      <c r="Y1300" s="165">
        <f t="shared" si="526"/>
        <v>0</v>
      </c>
      <c r="Z1300" s="165">
        <f t="shared" si="526"/>
        <v>0</v>
      </c>
      <c r="AA1300" s="165">
        <f t="shared" si="526"/>
        <v>0</v>
      </c>
      <c r="AB1300" s="165">
        <f t="shared" si="526"/>
        <v>0</v>
      </c>
      <c r="AC1300" s="165">
        <f t="shared" si="526"/>
        <v>0</v>
      </c>
      <c r="AD1300" s="165">
        <f t="shared" si="526"/>
        <v>0</v>
      </c>
      <c r="AE1300" s="165">
        <f t="shared" si="526"/>
        <v>0</v>
      </c>
      <c r="AF1300" s="165">
        <f t="shared" si="526"/>
        <v>0</v>
      </c>
      <c r="AG1300" s="165">
        <f t="shared" si="526"/>
        <v>0</v>
      </c>
      <c r="AH1300" s="165">
        <f t="shared" si="526"/>
        <v>0</v>
      </c>
      <c r="AI1300" s="165">
        <f t="shared" si="527"/>
        <v>0</v>
      </c>
      <c r="AJ1300" s="165">
        <f t="shared" si="527"/>
        <v>0</v>
      </c>
      <c r="AK1300" s="165">
        <f t="shared" si="527"/>
        <v>0</v>
      </c>
      <c r="AL1300" s="165">
        <f t="shared" si="527"/>
        <v>0</v>
      </c>
      <c r="AM1300" s="165">
        <f t="shared" si="527"/>
        <v>0</v>
      </c>
      <c r="AN1300" s="165">
        <f t="shared" si="527"/>
        <v>0</v>
      </c>
      <c r="AO1300" s="165">
        <f t="shared" si="527"/>
        <v>0</v>
      </c>
      <c r="AP1300" s="165">
        <f t="shared" si="527"/>
        <v>0</v>
      </c>
      <c r="AQ1300" s="165">
        <f t="shared" si="527"/>
        <v>0</v>
      </c>
      <c r="AR1300" s="165">
        <f t="shared" si="527"/>
        <v>0</v>
      </c>
      <c r="AS1300" s="387">
        <f t="shared" si="502"/>
        <v>0</v>
      </c>
    </row>
    <row r="1301" spans="2:45" hidden="1" outlineLevel="2">
      <c r="B1301" s="66">
        <v>23</v>
      </c>
      <c r="D1301" s="338">
        <v>0</v>
      </c>
      <c r="E1301" s="165">
        <f t="shared" si="524"/>
        <v>0</v>
      </c>
      <c r="F1301" s="165">
        <f t="shared" si="524"/>
        <v>0</v>
      </c>
      <c r="G1301" s="165">
        <f t="shared" si="524"/>
        <v>0</v>
      </c>
      <c r="H1301" s="165">
        <f t="shared" si="524"/>
        <v>0</v>
      </c>
      <c r="I1301" s="165">
        <f t="shared" si="524"/>
        <v>0</v>
      </c>
      <c r="J1301" s="165">
        <f t="shared" si="524"/>
        <v>0</v>
      </c>
      <c r="K1301" s="165">
        <f t="shared" si="524"/>
        <v>0</v>
      </c>
      <c r="L1301" s="165">
        <f t="shared" si="524"/>
        <v>0</v>
      </c>
      <c r="M1301" s="165">
        <f t="shared" si="524"/>
        <v>0</v>
      </c>
      <c r="N1301" s="165">
        <f t="shared" si="524"/>
        <v>0</v>
      </c>
      <c r="O1301" s="165">
        <f t="shared" si="525"/>
        <v>0</v>
      </c>
      <c r="P1301" s="165">
        <f t="shared" si="525"/>
        <v>0</v>
      </c>
      <c r="Q1301" s="165">
        <f t="shared" si="525"/>
        <v>0</v>
      </c>
      <c r="R1301" s="165">
        <f t="shared" si="525"/>
        <v>0</v>
      </c>
      <c r="S1301" s="165">
        <f t="shared" si="525"/>
        <v>0</v>
      </c>
      <c r="T1301" s="165">
        <f t="shared" si="525"/>
        <v>0</v>
      </c>
      <c r="U1301" s="165">
        <f t="shared" si="525"/>
        <v>0</v>
      </c>
      <c r="V1301" s="165">
        <f t="shared" si="525"/>
        <v>0</v>
      </c>
      <c r="W1301" s="165">
        <f t="shared" si="525"/>
        <v>0</v>
      </c>
      <c r="X1301" s="165">
        <f t="shared" si="525"/>
        <v>0</v>
      </c>
      <c r="Y1301" s="165">
        <f t="shared" si="526"/>
        <v>0</v>
      </c>
      <c r="Z1301" s="165">
        <f t="shared" si="526"/>
        <v>0</v>
      </c>
      <c r="AA1301" s="165">
        <f t="shared" si="526"/>
        <v>0</v>
      </c>
      <c r="AB1301" s="165">
        <f t="shared" si="526"/>
        <v>0</v>
      </c>
      <c r="AC1301" s="165">
        <f t="shared" si="526"/>
        <v>0</v>
      </c>
      <c r="AD1301" s="165">
        <f t="shared" si="526"/>
        <v>0</v>
      </c>
      <c r="AE1301" s="165">
        <f t="shared" si="526"/>
        <v>0</v>
      </c>
      <c r="AF1301" s="165">
        <f t="shared" si="526"/>
        <v>0</v>
      </c>
      <c r="AG1301" s="165">
        <f t="shared" si="526"/>
        <v>0</v>
      </c>
      <c r="AH1301" s="165">
        <f t="shared" si="526"/>
        <v>0</v>
      </c>
      <c r="AI1301" s="165">
        <f t="shared" si="527"/>
        <v>0</v>
      </c>
      <c r="AJ1301" s="165">
        <f t="shared" si="527"/>
        <v>0</v>
      </c>
      <c r="AK1301" s="165">
        <f t="shared" si="527"/>
        <v>0</v>
      </c>
      <c r="AL1301" s="165">
        <f t="shared" si="527"/>
        <v>0</v>
      </c>
      <c r="AM1301" s="165">
        <f t="shared" si="527"/>
        <v>0</v>
      </c>
      <c r="AN1301" s="165">
        <f t="shared" si="527"/>
        <v>0</v>
      </c>
      <c r="AO1301" s="165">
        <f t="shared" si="527"/>
        <v>0</v>
      </c>
      <c r="AP1301" s="165">
        <f t="shared" si="527"/>
        <v>0</v>
      </c>
      <c r="AQ1301" s="165">
        <f t="shared" si="527"/>
        <v>0</v>
      </c>
      <c r="AR1301" s="165">
        <f t="shared" si="527"/>
        <v>0</v>
      </c>
      <c r="AS1301" s="387">
        <f t="shared" si="502"/>
        <v>0</v>
      </c>
    </row>
    <row r="1302" spans="2:45" hidden="1" outlineLevel="2">
      <c r="B1302" s="66">
        <v>24</v>
      </c>
      <c r="D1302" s="338">
        <v>0</v>
      </c>
      <c r="E1302" s="165">
        <f t="shared" si="524"/>
        <v>0</v>
      </c>
      <c r="F1302" s="165">
        <f t="shared" si="524"/>
        <v>0</v>
      </c>
      <c r="G1302" s="165">
        <f t="shared" si="524"/>
        <v>0</v>
      </c>
      <c r="H1302" s="165">
        <f t="shared" si="524"/>
        <v>0</v>
      </c>
      <c r="I1302" s="165">
        <f t="shared" si="524"/>
        <v>0</v>
      </c>
      <c r="J1302" s="165">
        <f t="shared" si="524"/>
        <v>0</v>
      </c>
      <c r="K1302" s="165">
        <f t="shared" si="524"/>
        <v>0</v>
      </c>
      <c r="L1302" s="165">
        <f t="shared" si="524"/>
        <v>0</v>
      </c>
      <c r="M1302" s="165">
        <f t="shared" si="524"/>
        <v>0</v>
      </c>
      <c r="N1302" s="165">
        <f t="shared" si="524"/>
        <v>0</v>
      </c>
      <c r="O1302" s="165">
        <f t="shared" si="525"/>
        <v>0</v>
      </c>
      <c r="P1302" s="165">
        <f t="shared" si="525"/>
        <v>0</v>
      </c>
      <c r="Q1302" s="165">
        <f t="shared" si="525"/>
        <v>0</v>
      </c>
      <c r="R1302" s="165">
        <f t="shared" si="525"/>
        <v>0</v>
      </c>
      <c r="S1302" s="165">
        <f t="shared" si="525"/>
        <v>0</v>
      </c>
      <c r="T1302" s="165">
        <f t="shared" si="525"/>
        <v>0</v>
      </c>
      <c r="U1302" s="165">
        <f t="shared" si="525"/>
        <v>0</v>
      </c>
      <c r="V1302" s="165">
        <f t="shared" si="525"/>
        <v>0</v>
      </c>
      <c r="W1302" s="165">
        <f t="shared" si="525"/>
        <v>0</v>
      </c>
      <c r="X1302" s="165">
        <f t="shared" si="525"/>
        <v>0</v>
      </c>
      <c r="Y1302" s="165">
        <f t="shared" si="526"/>
        <v>0</v>
      </c>
      <c r="Z1302" s="165">
        <f t="shared" si="526"/>
        <v>0</v>
      </c>
      <c r="AA1302" s="165">
        <f t="shared" si="526"/>
        <v>0</v>
      </c>
      <c r="AB1302" s="165">
        <f t="shared" si="526"/>
        <v>0</v>
      </c>
      <c r="AC1302" s="165">
        <f t="shared" si="526"/>
        <v>0</v>
      </c>
      <c r="AD1302" s="165">
        <f t="shared" si="526"/>
        <v>0</v>
      </c>
      <c r="AE1302" s="165">
        <f t="shared" si="526"/>
        <v>0</v>
      </c>
      <c r="AF1302" s="165">
        <f t="shared" si="526"/>
        <v>0</v>
      </c>
      <c r="AG1302" s="165">
        <f t="shared" si="526"/>
        <v>0</v>
      </c>
      <c r="AH1302" s="165">
        <f t="shared" si="526"/>
        <v>0</v>
      </c>
      <c r="AI1302" s="165">
        <f t="shared" si="527"/>
        <v>0</v>
      </c>
      <c r="AJ1302" s="165">
        <f t="shared" si="527"/>
        <v>0</v>
      </c>
      <c r="AK1302" s="165">
        <f t="shared" si="527"/>
        <v>0</v>
      </c>
      <c r="AL1302" s="165">
        <f t="shared" si="527"/>
        <v>0</v>
      </c>
      <c r="AM1302" s="165">
        <f t="shared" si="527"/>
        <v>0</v>
      </c>
      <c r="AN1302" s="165">
        <f t="shared" si="527"/>
        <v>0</v>
      </c>
      <c r="AO1302" s="165">
        <f t="shared" si="527"/>
        <v>0</v>
      </c>
      <c r="AP1302" s="165">
        <f t="shared" si="527"/>
        <v>0</v>
      </c>
      <c r="AQ1302" s="165">
        <f t="shared" si="527"/>
        <v>0</v>
      </c>
      <c r="AR1302" s="165">
        <f t="shared" si="527"/>
        <v>0</v>
      </c>
      <c r="AS1302" s="387">
        <f t="shared" si="502"/>
        <v>0</v>
      </c>
    </row>
    <row r="1303" spans="2:45" hidden="1" outlineLevel="2">
      <c r="B1303" s="66">
        <v>25</v>
      </c>
      <c r="D1303" s="338">
        <v>0</v>
      </c>
      <c r="E1303" s="165">
        <f t="shared" si="524"/>
        <v>0</v>
      </c>
      <c r="F1303" s="165">
        <f t="shared" si="524"/>
        <v>0</v>
      </c>
      <c r="G1303" s="165">
        <f t="shared" si="524"/>
        <v>0</v>
      </c>
      <c r="H1303" s="165">
        <f t="shared" si="524"/>
        <v>0</v>
      </c>
      <c r="I1303" s="165">
        <f t="shared" si="524"/>
        <v>0</v>
      </c>
      <c r="J1303" s="165">
        <f t="shared" si="524"/>
        <v>0</v>
      </c>
      <c r="K1303" s="165">
        <f t="shared" si="524"/>
        <v>0</v>
      </c>
      <c r="L1303" s="165">
        <f t="shared" si="524"/>
        <v>0</v>
      </c>
      <c r="M1303" s="165">
        <f t="shared" si="524"/>
        <v>0</v>
      </c>
      <c r="N1303" s="165">
        <f t="shared" si="524"/>
        <v>0</v>
      </c>
      <c r="O1303" s="165">
        <f t="shared" si="525"/>
        <v>0</v>
      </c>
      <c r="P1303" s="165">
        <f t="shared" si="525"/>
        <v>0</v>
      </c>
      <c r="Q1303" s="165">
        <f t="shared" si="525"/>
        <v>0</v>
      </c>
      <c r="R1303" s="165">
        <f t="shared" si="525"/>
        <v>0</v>
      </c>
      <c r="S1303" s="165">
        <f t="shared" si="525"/>
        <v>0</v>
      </c>
      <c r="T1303" s="165">
        <f t="shared" si="525"/>
        <v>0</v>
      </c>
      <c r="U1303" s="165">
        <f t="shared" si="525"/>
        <v>0</v>
      </c>
      <c r="V1303" s="165">
        <f t="shared" si="525"/>
        <v>0</v>
      </c>
      <c r="W1303" s="165">
        <f t="shared" si="525"/>
        <v>0</v>
      </c>
      <c r="X1303" s="165">
        <f t="shared" si="525"/>
        <v>0</v>
      </c>
      <c r="Y1303" s="165">
        <f t="shared" si="526"/>
        <v>0</v>
      </c>
      <c r="Z1303" s="165">
        <f t="shared" si="526"/>
        <v>0</v>
      </c>
      <c r="AA1303" s="165">
        <f t="shared" si="526"/>
        <v>0</v>
      </c>
      <c r="AB1303" s="165">
        <f t="shared" si="526"/>
        <v>0</v>
      </c>
      <c r="AC1303" s="165">
        <f t="shared" si="526"/>
        <v>0</v>
      </c>
      <c r="AD1303" s="165">
        <f t="shared" si="526"/>
        <v>0</v>
      </c>
      <c r="AE1303" s="165">
        <f t="shared" si="526"/>
        <v>0</v>
      </c>
      <c r="AF1303" s="165">
        <f t="shared" si="526"/>
        <v>0</v>
      </c>
      <c r="AG1303" s="165">
        <f t="shared" si="526"/>
        <v>0</v>
      </c>
      <c r="AH1303" s="165">
        <f t="shared" si="526"/>
        <v>0</v>
      </c>
      <c r="AI1303" s="165">
        <f t="shared" si="527"/>
        <v>0</v>
      </c>
      <c r="AJ1303" s="165">
        <f t="shared" si="527"/>
        <v>0</v>
      </c>
      <c r="AK1303" s="165">
        <f t="shared" si="527"/>
        <v>0</v>
      </c>
      <c r="AL1303" s="165">
        <f t="shared" si="527"/>
        <v>0</v>
      </c>
      <c r="AM1303" s="165">
        <f t="shared" si="527"/>
        <v>0</v>
      </c>
      <c r="AN1303" s="165">
        <f t="shared" si="527"/>
        <v>0</v>
      </c>
      <c r="AO1303" s="165">
        <f t="shared" si="527"/>
        <v>0</v>
      </c>
      <c r="AP1303" s="165">
        <f t="shared" si="527"/>
        <v>0</v>
      </c>
      <c r="AQ1303" s="165">
        <f t="shared" si="527"/>
        <v>0</v>
      </c>
      <c r="AR1303" s="165">
        <f t="shared" si="527"/>
        <v>0</v>
      </c>
      <c r="AS1303" s="387">
        <f t="shared" si="502"/>
        <v>0</v>
      </c>
    </row>
    <row r="1304" spans="2:45" hidden="1" outlineLevel="2">
      <c r="B1304" s="66">
        <v>26</v>
      </c>
      <c r="D1304" s="338">
        <v>0</v>
      </c>
      <c r="E1304" s="165">
        <f t="shared" si="524"/>
        <v>0</v>
      </c>
      <c r="F1304" s="165">
        <f t="shared" si="524"/>
        <v>0</v>
      </c>
      <c r="G1304" s="165">
        <f t="shared" si="524"/>
        <v>0</v>
      </c>
      <c r="H1304" s="165">
        <f t="shared" si="524"/>
        <v>0</v>
      </c>
      <c r="I1304" s="165">
        <f t="shared" si="524"/>
        <v>0</v>
      </c>
      <c r="J1304" s="165">
        <f t="shared" si="524"/>
        <v>0</v>
      </c>
      <c r="K1304" s="165">
        <f t="shared" si="524"/>
        <v>0</v>
      </c>
      <c r="L1304" s="165">
        <f t="shared" si="524"/>
        <v>0</v>
      </c>
      <c r="M1304" s="165">
        <f t="shared" si="524"/>
        <v>0</v>
      </c>
      <c r="N1304" s="165">
        <f t="shared" si="524"/>
        <v>0</v>
      </c>
      <c r="O1304" s="165">
        <f t="shared" si="525"/>
        <v>0</v>
      </c>
      <c r="P1304" s="165">
        <f t="shared" si="525"/>
        <v>0</v>
      </c>
      <c r="Q1304" s="165">
        <f t="shared" si="525"/>
        <v>0</v>
      </c>
      <c r="R1304" s="165">
        <f t="shared" si="525"/>
        <v>0</v>
      </c>
      <c r="S1304" s="165">
        <f t="shared" si="525"/>
        <v>0</v>
      </c>
      <c r="T1304" s="165">
        <f t="shared" si="525"/>
        <v>0</v>
      </c>
      <c r="U1304" s="165">
        <f t="shared" si="525"/>
        <v>0</v>
      </c>
      <c r="V1304" s="165">
        <f t="shared" si="525"/>
        <v>0</v>
      </c>
      <c r="W1304" s="165">
        <f t="shared" si="525"/>
        <v>0</v>
      </c>
      <c r="X1304" s="165">
        <f t="shared" si="525"/>
        <v>0</v>
      </c>
      <c r="Y1304" s="165">
        <f t="shared" si="526"/>
        <v>0</v>
      </c>
      <c r="Z1304" s="165">
        <f t="shared" si="526"/>
        <v>0</v>
      </c>
      <c r="AA1304" s="165">
        <f t="shared" si="526"/>
        <v>0</v>
      </c>
      <c r="AB1304" s="165">
        <f t="shared" si="526"/>
        <v>0</v>
      </c>
      <c r="AC1304" s="165">
        <f t="shared" si="526"/>
        <v>0</v>
      </c>
      <c r="AD1304" s="165">
        <f t="shared" si="526"/>
        <v>0</v>
      </c>
      <c r="AE1304" s="165">
        <f t="shared" si="526"/>
        <v>0</v>
      </c>
      <c r="AF1304" s="165">
        <f t="shared" si="526"/>
        <v>0</v>
      </c>
      <c r="AG1304" s="165">
        <f t="shared" si="526"/>
        <v>0</v>
      </c>
      <c r="AH1304" s="165">
        <f t="shared" si="526"/>
        <v>0</v>
      </c>
      <c r="AI1304" s="165">
        <f t="shared" si="527"/>
        <v>0</v>
      </c>
      <c r="AJ1304" s="165">
        <f t="shared" si="527"/>
        <v>0</v>
      </c>
      <c r="AK1304" s="165">
        <f t="shared" si="527"/>
        <v>0</v>
      </c>
      <c r="AL1304" s="165">
        <f t="shared" si="527"/>
        <v>0</v>
      </c>
      <c r="AM1304" s="165">
        <f t="shared" si="527"/>
        <v>0</v>
      </c>
      <c r="AN1304" s="165">
        <f t="shared" si="527"/>
        <v>0</v>
      </c>
      <c r="AO1304" s="165">
        <f t="shared" si="527"/>
        <v>0</v>
      </c>
      <c r="AP1304" s="165">
        <f t="shared" si="527"/>
        <v>0</v>
      </c>
      <c r="AQ1304" s="165">
        <f t="shared" si="527"/>
        <v>0</v>
      </c>
      <c r="AR1304" s="165">
        <f t="shared" si="527"/>
        <v>0</v>
      </c>
      <c r="AS1304" s="387">
        <f t="shared" si="502"/>
        <v>0</v>
      </c>
    </row>
    <row r="1305" spans="2:45" hidden="1" outlineLevel="2">
      <c r="B1305" s="66">
        <v>27</v>
      </c>
      <c r="D1305" s="338">
        <v>0</v>
      </c>
      <c r="E1305" s="165">
        <f t="shared" si="524"/>
        <v>0</v>
      </c>
      <c r="F1305" s="165">
        <f t="shared" si="524"/>
        <v>0</v>
      </c>
      <c r="G1305" s="165">
        <f t="shared" si="524"/>
        <v>0</v>
      </c>
      <c r="H1305" s="165">
        <f t="shared" si="524"/>
        <v>0</v>
      </c>
      <c r="I1305" s="165">
        <f t="shared" si="524"/>
        <v>0</v>
      </c>
      <c r="J1305" s="165">
        <f t="shared" si="524"/>
        <v>0</v>
      </c>
      <c r="K1305" s="165">
        <f t="shared" si="524"/>
        <v>0</v>
      </c>
      <c r="L1305" s="165">
        <f t="shared" si="524"/>
        <v>0</v>
      </c>
      <c r="M1305" s="165">
        <f t="shared" si="524"/>
        <v>0</v>
      </c>
      <c r="N1305" s="165">
        <f t="shared" si="524"/>
        <v>0</v>
      </c>
      <c r="O1305" s="165">
        <f t="shared" si="525"/>
        <v>0</v>
      </c>
      <c r="P1305" s="165">
        <f t="shared" si="525"/>
        <v>0</v>
      </c>
      <c r="Q1305" s="165">
        <f t="shared" si="525"/>
        <v>0</v>
      </c>
      <c r="R1305" s="165">
        <f t="shared" si="525"/>
        <v>0</v>
      </c>
      <c r="S1305" s="165">
        <f t="shared" si="525"/>
        <v>0</v>
      </c>
      <c r="T1305" s="165">
        <f t="shared" si="525"/>
        <v>0</v>
      </c>
      <c r="U1305" s="165">
        <f t="shared" si="525"/>
        <v>0</v>
      </c>
      <c r="V1305" s="165">
        <f t="shared" si="525"/>
        <v>0</v>
      </c>
      <c r="W1305" s="165">
        <f t="shared" si="525"/>
        <v>0</v>
      </c>
      <c r="X1305" s="165">
        <f t="shared" si="525"/>
        <v>0</v>
      </c>
      <c r="Y1305" s="165">
        <f t="shared" si="526"/>
        <v>0</v>
      </c>
      <c r="Z1305" s="165">
        <f t="shared" si="526"/>
        <v>0</v>
      </c>
      <c r="AA1305" s="165">
        <f t="shared" si="526"/>
        <v>0</v>
      </c>
      <c r="AB1305" s="165">
        <f t="shared" si="526"/>
        <v>0</v>
      </c>
      <c r="AC1305" s="165">
        <f t="shared" si="526"/>
        <v>0</v>
      </c>
      <c r="AD1305" s="165">
        <f t="shared" si="526"/>
        <v>0</v>
      </c>
      <c r="AE1305" s="165">
        <f t="shared" si="526"/>
        <v>0</v>
      </c>
      <c r="AF1305" s="165">
        <f t="shared" si="526"/>
        <v>0</v>
      </c>
      <c r="AG1305" s="165">
        <f t="shared" si="526"/>
        <v>0</v>
      </c>
      <c r="AH1305" s="165">
        <f t="shared" si="526"/>
        <v>0</v>
      </c>
      <c r="AI1305" s="165">
        <f t="shared" si="527"/>
        <v>0</v>
      </c>
      <c r="AJ1305" s="165">
        <f t="shared" si="527"/>
        <v>0</v>
      </c>
      <c r="AK1305" s="165">
        <f t="shared" si="527"/>
        <v>0</v>
      </c>
      <c r="AL1305" s="165">
        <f t="shared" si="527"/>
        <v>0</v>
      </c>
      <c r="AM1305" s="165">
        <f t="shared" si="527"/>
        <v>0</v>
      </c>
      <c r="AN1305" s="165">
        <f t="shared" si="527"/>
        <v>0</v>
      </c>
      <c r="AO1305" s="165">
        <f t="shared" si="527"/>
        <v>0</v>
      </c>
      <c r="AP1305" s="165">
        <f t="shared" si="527"/>
        <v>0</v>
      </c>
      <c r="AQ1305" s="165">
        <f t="shared" si="527"/>
        <v>0</v>
      </c>
      <c r="AR1305" s="165">
        <f t="shared" si="527"/>
        <v>0</v>
      </c>
      <c r="AS1305" s="387">
        <f t="shared" si="502"/>
        <v>0</v>
      </c>
    </row>
    <row r="1306" spans="2:45" hidden="1" outlineLevel="2">
      <c r="B1306" s="66">
        <v>28</v>
      </c>
      <c r="D1306" s="338">
        <v>0</v>
      </c>
      <c r="E1306" s="165">
        <f t="shared" si="524"/>
        <v>0</v>
      </c>
      <c r="F1306" s="165">
        <f t="shared" si="524"/>
        <v>0</v>
      </c>
      <c r="G1306" s="165">
        <f t="shared" si="524"/>
        <v>0</v>
      </c>
      <c r="H1306" s="165">
        <f t="shared" si="524"/>
        <v>0</v>
      </c>
      <c r="I1306" s="165">
        <f t="shared" si="524"/>
        <v>0</v>
      </c>
      <c r="J1306" s="165">
        <f t="shared" si="524"/>
        <v>0</v>
      </c>
      <c r="K1306" s="165">
        <f t="shared" si="524"/>
        <v>0</v>
      </c>
      <c r="L1306" s="165">
        <f t="shared" si="524"/>
        <v>0</v>
      </c>
      <c r="M1306" s="165">
        <f t="shared" si="524"/>
        <v>0</v>
      </c>
      <c r="N1306" s="165">
        <f t="shared" si="524"/>
        <v>0</v>
      </c>
      <c r="O1306" s="165">
        <f t="shared" si="525"/>
        <v>0</v>
      </c>
      <c r="P1306" s="165">
        <f t="shared" si="525"/>
        <v>0</v>
      </c>
      <c r="Q1306" s="165">
        <f t="shared" si="525"/>
        <v>0</v>
      </c>
      <c r="R1306" s="165">
        <f t="shared" si="525"/>
        <v>0</v>
      </c>
      <c r="S1306" s="165">
        <f t="shared" si="525"/>
        <v>0</v>
      </c>
      <c r="T1306" s="165">
        <f t="shared" si="525"/>
        <v>0</v>
      </c>
      <c r="U1306" s="165">
        <f t="shared" si="525"/>
        <v>0</v>
      </c>
      <c r="V1306" s="165">
        <f t="shared" si="525"/>
        <v>0</v>
      </c>
      <c r="W1306" s="165">
        <f t="shared" si="525"/>
        <v>0</v>
      </c>
      <c r="X1306" s="165">
        <f t="shared" si="525"/>
        <v>0</v>
      </c>
      <c r="Y1306" s="165">
        <f t="shared" si="526"/>
        <v>0</v>
      </c>
      <c r="Z1306" s="165">
        <f t="shared" si="526"/>
        <v>0</v>
      </c>
      <c r="AA1306" s="165">
        <f t="shared" si="526"/>
        <v>0</v>
      </c>
      <c r="AB1306" s="165">
        <f t="shared" si="526"/>
        <v>0</v>
      </c>
      <c r="AC1306" s="165">
        <f t="shared" si="526"/>
        <v>0</v>
      </c>
      <c r="AD1306" s="165">
        <f t="shared" si="526"/>
        <v>0</v>
      </c>
      <c r="AE1306" s="165">
        <f t="shared" si="526"/>
        <v>0</v>
      </c>
      <c r="AF1306" s="165">
        <f t="shared" si="526"/>
        <v>0</v>
      </c>
      <c r="AG1306" s="165">
        <f t="shared" si="526"/>
        <v>0</v>
      </c>
      <c r="AH1306" s="165">
        <f t="shared" si="526"/>
        <v>0</v>
      </c>
      <c r="AI1306" s="165">
        <f t="shared" si="527"/>
        <v>0</v>
      </c>
      <c r="AJ1306" s="165">
        <f t="shared" si="527"/>
        <v>0</v>
      </c>
      <c r="AK1306" s="165">
        <f t="shared" si="527"/>
        <v>0</v>
      </c>
      <c r="AL1306" s="165">
        <f t="shared" si="527"/>
        <v>0</v>
      </c>
      <c r="AM1306" s="165">
        <f t="shared" si="527"/>
        <v>0</v>
      </c>
      <c r="AN1306" s="165">
        <f t="shared" si="527"/>
        <v>0</v>
      </c>
      <c r="AO1306" s="165">
        <f t="shared" si="527"/>
        <v>0</v>
      </c>
      <c r="AP1306" s="165">
        <f t="shared" si="527"/>
        <v>0</v>
      </c>
      <c r="AQ1306" s="165">
        <f t="shared" si="527"/>
        <v>0</v>
      </c>
      <c r="AR1306" s="165">
        <f t="shared" si="527"/>
        <v>0</v>
      </c>
      <c r="AS1306" s="387">
        <f t="shared" si="502"/>
        <v>0</v>
      </c>
    </row>
    <row r="1307" spans="2:45" hidden="1" outlineLevel="2">
      <c r="B1307" s="66">
        <v>29</v>
      </c>
      <c r="D1307" s="338">
        <v>0</v>
      </c>
      <c r="E1307" s="165">
        <f t="shared" si="524"/>
        <v>0</v>
      </c>
      <c r="F1307" s="165">
        <f t="shared" si="524"/>
        <v>0</v>
      </c>
      <c r="G1307" s="165">
        <f t="shared" si="524"/>
        <v>0</v>
      </c>
      <c r="H1307" s="165">
        <f t="shared" si="524"/>
        <v>0</v>
      </c>
      <c r="I1307" s="165">
        <f t="shared" si="524"/>
        <v>0</v>
      </c>
      <c r="J1307" s="165">
        <f t="shared" si="524"/>
        <v>0</v>
      </c>
      <c r="K1307" s="165">
        <f t="shared" si="524"/>
        <v>0</v>
      </c>
      <c r="L1307" s="165">
        <f t="shared" si="524"/>
        <v>0</v>
      </c>
      <c r="M1307" s="165">
        <f t="shared" si="524"/>
        <v>0</v>
      </c>
      <c r="N1307" s="165">
        <f t="shared" si="524"/>
        <v>0</v>
      </c>
      <c r="O1307" s="165">
        <f t="shared" si="525"/>
        <v>0</v>
      </c>
      <c r="P1307" s="165">
        <f t="shared" si="525"/>
        <v>0</v>
      </c>
      <c r="Q1307" s="165">
        <f t="shared" si="525"/>
        <v>0</v>
      </c>
      <c r="R1307" s="165">
        <f t="shared" si="525"/>
        <v>0</v>
      </c>
      <c r="S1307" s="165">
        <f t="shared" si="525"/>
        <v>0</v>
      </c>
      <c r="T1307" s="165">
        <f t="shared" si="525"/>
        <v>0</v>
      </c>
      <c r="U1307" s="165">
        <f t="shared" si="525"/>
        <v>0</v>
      </c>
      <c r="V1307" s="165">
        <f t="shared" si="525"/>
        <v>0</v>
      </c>
      <c r="W1307" s="165">
        <f t="shared" si="525"/>
        <v>0</v>
      </c>
      <c r="X1307" s="165">
        <f t="shared" si="525"/>
        <v>0</v>
      </c>
      <c r="Y1307" s="165">
        <f t="shared" si="526"/>
        <v>0</v>
      </c>
      <c r="Z1307" s="165">
        <f t="shared" si="526"/>
        <v>0</v>
      </c>
      <c r="AA1307" s="165">
        <f t="shared" si="526"/>
        <v>0</v>
      </c>
      <c r="AB1307" s="165">
        <f t="shared" si="526"/>
        <v>0</v>
      </c>
      <c r="AC1307" s="165">
        <f t="shared" si="526"/>
        <v>0</v>
      </c>
      <c r="AD1307" s="165">
        <f t="shared" si="526"/>
        <v>0</v>
      </c>
      <c r="AE1307" s="165">
        <f t="shared" si="526"/>
        <v>0</v>
      </c>
      <c r="AF1307" s="165">
        <f t="shared" si="526"/>
        <v>0</v>
      </c>
      <c r="AG1307" s="165">
        <f t="shared" si="526"/>
        <v>0</v>
      </c>
      <c r="AH1307" s="165">
        <f t="shared" si="526"/>
        <v>0</v>
      </c>
      <c r="AI1307" s="165">
        <f t="shared" si="527"/>
        <v>0</v>
      </c>
      <c r="AJ1307" s="165">
        <f t="shared" si="527"/>
        <v>0</v>
      </c>
      <c r="AK1307" s="165">
        <f t="shared" si="527"/>
        <v>0</v>
      </c>
      <c r="AL1307" s="165">
        <f t="shared" si="527"/>
        <v>0</v>
      </c>
      <c r="AM1307" s="165">
        <f t="shared" si="527"/>
        <v>0</v>
      </c>
      <c r="AN1307" s="165">
        <f t="shared" si="527"/>
        <v>0</v>
      </c>
      <c r="AO1307" s="165">
        <f t="shared" si="527"/>
        <v>0</v>
      </c>
      <c r="AP1307" s="165">
        <f t="shared" si="527"/>
        <v>0</v>
      </c>
      <c r="AQ1307" s="165">
        <f t="shared" si="527"/>
        <v>0</v>
      </c>
      <c r="AR1307" s="165">
        <f t="shared" si="527"/>
        <v>0</v>
      </c>
      <c r="AS1307" s="387">
        <f t="shared" si="502"/>
        <v>0</v>
      </c>
    </row>
    <row r="1308" spans="2:45" hidden="1" outlineLevel="2">
      <c r="B1308" s="66">
        <v>30</v>
      </c>
      <c r="D1308" s="338">
        <v>0</v>
      </c>
      <c r="E1308" s="165">
        <f t="shared" si="524"/>
        <v>0</v>
      </c>
      <c r="F1308" s="165">
        <f t="shared" si="524"/>
        <v>0</v>
      </c>
      <c r="G1308" s="165">
        <f t="shared" si="524"/>
        <v>0</v>
      </c>
      <c r="H1308" s="165">
        <f t="shared" si="524"/>
        <v>0</v>
      </c>
      <c r="I1308" s="165">
        <f t="shared" si="524"/>
        <v>0</v>
      </c>
      <c r="J1308" s="165">
        <f t="shared" si="524"/>
        <v>0</v>
      </c>
      <c r="K1308" s="165">
        <f t="shared" si="524"/>
        <v>0</v>
      </c>
      <c r="L1308" s="165">
        <f t="shared" si="524"/>
        <v>0</v>
      </c>
      <c r="M1308" s="165">
        <f t="shared" si="524"/>
        <v>0</v>
      </c>
      <c r="N1308" s="165">
        <f t="shared" si="524"/>
        <v>0</v>
      </c>
      <c r="O1308" s="165">
        <f t="shared" si="525"/>
        <v>0</v>
      </c>
      <c r="P1308" s="165">
        <f t="shared" si="525"/>
        <v>0</v>
      </c>
      <c r="Q1308" s="165">
        <f t="shared" si="525"/>
        <v>0</v>
      </c>
      <c r="R1308" s="165">
        <f t="shared" si="525"/>
        <v>0</v>
      </c>
      <c r="S1308" s="165">
        <f t="shared" si="525"/>
        <v>0</v>
      </c>
      <c r="T1308" s="165">
        <f t="shared" si="525"/>
        <v>0</v>
      </c>
      <c r="U1308" s="165">
        <f t="shared" si="525"/>
        <v>0</v>
      </c>
      <c r="V1308" s="165">
        <f t="shared" si="525"/>
        <v>0</v>
      </c>
      <c r="W1308" s="165">
        <f t="shared" si="525"/>
        <v>0</v>
      </c>
      <c r="X1308" s="165">
        <f t="shared" si="525"/>
        <v>0</v>
      </c>
      <c r="Y1308" s="165">
        <f t="shared" si="526"/>
        <v>0</v>
      </c>
      <c r="Z1308" s="165">
        <f t="shared" si="526"/>
        <v>0</v>
      </c>
      <c r="AA1308" s="165">
        <f t="shared" si="526"/>
        <v>0</v>
      </c>
      <c r="AB1308" s="165">
        <f t="shared" si="526"/>
        <v>0</v>
      </c>
      <c r="AC1308" s="165">
        <f t="shared" si="526"/>
        <v>0</v>
      </c>
      <c r="AD1308" s="165">
        <f t="shared" si="526"/>
        <v>0</v>
      </c>
      <c r="AE1308" s="165">
        <f t="shared" si="526"/>
        <v>0</v>
      </c>
      <c r="AF1308" s="165">
        <f t="shared" si="526"/>
        <v>0</v>
      </c>
      <c r="AG1308" s="165">
        <f t="shared" si="526"/>
        <v>0</v>
      </c>
      <c r="AH1308" s="165">
        <f t="shared" si="526"/>
        <v>0</v>
      </c>
      <c r="AI1308" s="165">
        <f t="shared" si="527"/>
        <v>0</v>
      </c>
      <c r="AJ1308" s="165">
        <f t="shared" si="527"/>
        <v>0</v>
      </c>
      <c r="AK1308" s="165">
        <f t="shared" si="527"/>
        <v>0</v>
      </c>
      <c r="AL1308" s="165">
        <f t="shared" si="527"/>
        <v>0</v>
      </c>
      <c r="AM1308" s="165">
        <f t="shared" si="527"/>
        <v>0</v>
      </c>
      <c r="AN1308" s="165">
        <f t="shared" si="527"/>
        <v>0</v>
      </c>
      <c r="AO1308" s="165">
        <f t="shared" si="527"/>
        <v>0</v>
      </c>
      <c r="AP1308" s="165">
        <f t="shared" si="527"/>
        <v>0</v>
      </c>
      <c r="AQ1308" s="165">
        <f t="shared" si="527"/>
        <v>0</v>
      </c>
      <c r="AR1308" s="165">
        <f t="shared" si="527"/>
        <v>0</v>
      </c>
      <c r="AS1308" s="387">
        <f t="shared" si="502"/>
        <v>0</v>
      </c>
    </row>
    <row r="1309" spans="2:45" hidden="1" outlineLevel="2">
      <c r="B1309" s="66">
        <v>31</v>
      </c>
      <c r="D1309" s="338">
        <v>0</v>
      </c>
      <c r="E1309" s="165">
        <f t="shared" ref="E1309:N1318" si="528">IF(AND(E$2=$B1309,$B1309=$C$3),$D1309,IF(AND(E$2&gt;$B1309,E$2&lt;=$D$1278+$B1309),SLN($D1309,0,IF($C$3-$B1309&gt;=$D$1278,$D$1278,$C$3-$B1309)),0))</f>
        <v>0</v>
      </c>
      <c r="F1309" s="165">
        <f t="shared" si="528"/>
        <v>0</v>
      </c>
      <c r="G1309" s="165">
        <f t="shared" si="528"/>
        <v>0</v>
      </c>
      <c r="H1309" s="165">
        <f t="shared" si="528"/>
        <v>0</v>
      </c>
      <c r="I1309" s="165">
        <f t="shared" si="528"/>
        <v>0</v>
      </c>
      <c r="J1309" s="165">
        <f t="shared" si="528"/>
        <v>0</v>
      </c>
      <c r="K1309" s="165">
        <f t="shared" si="528"/>
        <v>0</v>
      </c>
      <c r="L1309" s="165">
        <f t="shared" si="528"/>
        <v>0</v>
      </c>
      <c r="M1309" s="165">
        <f t="shared" si="528"/>
        <v>0</v>
      </c>
      <c r="N1309" s="165">
        <f t="shared" si="528"/>
        <v>0</v>
      </c>
      <c r="O1309" s="165">
        <f t="shared" ref="O1309:X1318" si="529">IF(AND(O$2=$B1309,$B1309=$C$3),$D1309,IF(AND(O$2&gt;$B1309,O$2&lt;=$D$1278+$B1309),SLN($D1309,0,IF($C$3-$B1309&gt;=$D$1278,$D$1278,$C$3-$B1309)),0))</f>
        <v>0</v>
      </c>
      <c r="P1309" s="165">
        <f t="shared" si="529"/>
        <v>0</v>
      </c>
      <c r="Q1309" s="165">
        <f t="shared" si="529"/>
        <v>0</v>
      </c>
      <c r="R1309" s="165">
        <f t="shared" si="529"/>
        <v>0</v>
      </c>
      <c r="S1309" s="165">
        <f t="shared" si="529"/>
        <v>0</v>
      </c>
      <c r="T1309" s="165">
        <f t="shared" si="529"/>
        <v>0</v>
      </c>
      <c r="U1309" s="165">
        <f t="shared" si="529"/>
        <v>0</v>
      </c>
      <c r="V1309" s="165">
        <f t="shared" si="529"/>
        <v>0</v>
      </c>
      <c r="W1309" s="165">
        <f t="shared" si="529"/>
        <v>0</v>
      </c>
      <c r="X1309" s="165">
        <f t="shared" si="529"/>
        <v>0</v>
      </c>
      <c r="Y1309" s="165">
        <f t="shared" ref="Y1309:AH1318" si="530">IF(AND(Y$2=$B1309,$B1309=$C$3),$D1309,IF(AND(Y$2&gt;$B1309,Y$2&lt;=$D$1278+$B1309),SLN($D1309,0,IF($C$3-$B1309&gt;=$D$1278,$D$1278,$C$3-$B1309)),0))</f>
        <v>0</v>
      </c>
      <c r="Z1309" s="165">
        <f t="shared" si="530"/>
        <v>0</v>
      </c>
      <c r="AA1309" s="165">
        <f t="shared" si="530"/>
        <v>0</v>
      </c>
      <c r="AB1309" s="165">
        <f t="shared" si="530"/>
        <v>0</v>
      </c>
      <c r="AC1309" s="165">
        <f t="shared" si="530"/>
        <v>0</v>
      </c>
      <c r="AD1309" s="165">
        <f t="shared" si="530"/>
        <v>0</v>
      </c>
      <c r="AE1309" s="165">
        <f t="shared" si="530"/>
        <v>0</v>
      </c>
      <c r="AF1309" s="165">
        <f t="shared" si="530"/>
        <v>0</v>
      </c>
      <c r="AG1309" s="165">
        <f t="shared" si="530"/>
        <v>0</v>
      </c>
      <c r="AH1309" s="165">
        <f t="shared" si="530"/>
        <v>0</v>
      </c>
      <c r="AI1309" s="165">
        <f t="shared" ref="AI1309:AR1318" si="531">IF(AND(AI$2=$B1309,$B1309=$C$3),$D1309,IF(AND(AI$2&gt;$B1309,AI$2&lt;=$D$1278+$B1309),SLN($D1309,0,IF($C$3-$B1309&gt;=$D$1278,$D$1278,$C$3-$B1309)),0))</f>
        <v>0</v>
      </c>
      <c r="AJ1309" s="165">
        <f t="shared" si="531"/>
        <v>0</v>
      </c>
      <c r="AK1309" s="165">
        <f t="shared" si="531"/>
        <v>0</v>
      </c>
      <c r="AL1309" s="165">
        <f t="shared" si="531"/>
        <v>0</v>
      </c>
      <c r="AM1309" s="165">
        <f t="shared" si="531"/>
        <v>0</v>
      </c>
      <c r="AN1309" s="165">
        <f t="shared" si="531"/>
        <v>0</v>
      </c>
      <c r="AO1309" s="165">
        <f t="shared" si="531"/>
        <v>0</v>
      </c>
      <c r="AP1309" s="165">
        <f t="shared" si="531"/>
        <v>0</v>
      </c>
      <c r="AQ1309" s="165">
        <f t="shared" si="531"/>
        <v>0</v>
      </c>
      <c r="AR1309" s="165">
        <f t="shared" si="531"/>
        <v>0</v>
      </c>
      <c r="AS1309" s="387">
        <f t="shared" si="502"/>
        <v>0</v>
      </c>
    </row>
    <row r="1310" spans="2:45" hidden="1" outlineLevel="2">
      <c r="B1310" s="66">
        <v>32</v>
      </c>
      <c r="D1310" s="338">
        <v>0</v>
      </c>
      <c r="E1310" s="165">
        <f t="shared" si="528"/>
        <v>0</v>
      </c>
      <c r="F1310" s="165">
        <f t="shared" si="528"/>
        <v>0</v>
      </c>
      <c r="G1310" s="165">
        <f t="shared" si="528"/>
        <v>0</v>
      </c>
      <c r="H1310" s="165">
        <f t="shared" si="528"/>
        <v>0</v>
      </c>
      <c r="I1310" s="165">
        <f t="shared" si="528"/>
        <v>0</v>
      </c>
      <c r="J1310" s="165">
        <f t="shared" si="528"/>
        <v>0</v>
      </c>
      <c r="K1310" s="165">
        <f t="shared" si="528"/>
        <v>0</v>
      </c>
      <c r="L1310" s="165">
        <f t="shared" si="528"/>
        <v>0</v>
      </c>
      <c r="M1310" s="165">
        <f t="shared" si="528"/>
        <v>0</v>
      </c>
      <c r="N1310" s="165">
        <f t="shared" si="528"/>
        <v>0</v>
      </c>
      <c r="O1310" s="165">
        <f t="shared" si="529"/>
        <v>0</v>
      </c>
      <c r="P1310" s="165">
        <f t="shared" si="529"/>
        <v>0</v>
      </c>
      <c r="Q1310" s="165">
        <f t="shared" si="529"/>
        <v>0</v>
      </c>
      <c r="R1310" s="165">
        <f t="shared" si="529"/>
        <v>0</v>
      </c>
      <c r="S1310" s="165">
        <f t="shared" si="529"/>
        <v>0</v>
      </c>
      <c r="T1310" s="165">
        <f t="shared" si="529"/>
        <v>0</v>
      </c>
      <c r="U1310" s="165">
        <f t="shared" si="529"/>
        <v>0</v>
      </c>
      <c r="V1310" s="165">
        <f t="shared" si="529"/>
        <v>0</v>
      </c>
      <c r="W1310" s="165">
        <f t="shared" si="529"/>
        <v>0</v>
      </c>
      <c r="X1310" s="165">
        <f t="shared" si="529"/>
        <v>0</v>
      </c>
      <c r="Y1310" s="165">
        <f t="shared" si="530"/>
        <v>0</v>
      </c>
      <c r="Z1310" s="165">
        <f t="shared" si="530"/>
        <v>0</v>
      </c>
      <c r="AA1310" s="165">
        <f t="shared" si="530"/>
        <v>0</v>
      </c>
      <c r="AB1310" s="165">
        <f t="shared" si="530"/>
        <v>0</v>
      </c>
      <c r="AC1310" s="165">
        <f t="shared" si="530"/>
        <v>0</v>
      </c>
      <c r="AD1310" s="165">
        <f t="shared" si="530"/>
        <v>0</v>
      </c>
      <c r="AE1310" s="165">
        <f t="shared" si="530"/>
        <v>0</v>
      </c>
      <c r="AF1310" s="165">
        <f t="shared" si="530"/>
        <v>0</v>
      </c>
      <c r="AG1310" s="165">
        <f t="shared" si="530"/>
        <v>0</v>
      </c>
      <c r="AH1310" s="165">
        <f t="shared" si="530"/>
        <v>0</v>
      </c>
      <c r="AI1310" s="165">
        <f t="shared" si="531"/>
        <v>0</v>
      </c>
      <c r="AJ1310" s="165">
        <f t="shared" si="531"/>
        <v>0</v>
      </c>
      <c r="AK1310" s="165">
        <f t="shared" si="531"/>
        <v>0</v>
      </c>
      <c r="AL1310" s="165">
        <f t="shared" si="531"/>
        <v>0</v>
      </c>
      <c r="AM1310" s="165">
        <f t="shared" si="531"/>
        <v>0</v>
      </c>
      <c r="AN1310" s="165">
        <f t="shared" si="531"/>
        <v>0</v>
      </c>
      <c r="AO1310" s="165">
        <f t="shared" si="531"/>
        <v>0</v>
      </c>
      <c r="AP1310" s="165">
        <f t="shared" si="531"/>
        <v>0</v>
      </c>
      <c r="AQ1310" s="165">
        <f t="shared" si="531"/>
        <v>0</v>
      </c>
      <c r="AR1310" s="165">
        <f t="shared" si="531"/>
        <v>0</v>
      </c>
      <c r="AS1310" s="387">
        <f t="shared" si="502"/>
        <v>0</v>
      </c>
    </row>
    <row r="1311" spans="2:45" hidden="1" outlineLevel="2">
      <c r="B1311" s="66">
        <v>33</v>
      </c>
      <c r="D1311" s="338">
        <v>0</v>
      </c>
      <c r="E1311" s="165">
        <f t="shared" si="528"/>
        <v>0</v>
      </c>
      <c r="F1311" s="165">
        <f t="shared" si="528"/>
        <v>0</v>
      </c>
      <c r="G1311" s="165">
        <f t="shared" si="528"/>
        <v>0</v>
      </c>
      <c r="H1311" s="165">
        <f t="shared" si="528"/>
        <v>0</v>
      </c>
      <c r="I1311" s="165">
        <f t="shared" si="528"/>
        <v>0</v>
      </c>
      <c r="J1311" s="165">
        <f t="shared" si="528"/>
        <v>0</v>
      </c>
      <c r="K1311" s="165">
        <f t="shared" si="528"/>
        <v>0</v>
      </c>
      <c r="L1311" s="165">
        <f t="shared" si="528"/>
        <v>0</v>
      </c>
      <c r="M1311" s="165">
        <f t="shared" si="528"/>
        <v>0</v>
      </c>
      <c r="N1311" s="165">
        <f t="shared" si="528"/>
        <v>0</v>
      </c>
      <c r="O1311" s="165">
        <f t="shared" si="529"/>
        <v>0</v>
      </c>
      <c r="P1311" s="165">
        <f t="shared" si="529"/>
        <v>0</v>
      </c>
      <c r="Q1311" s="165">
        <f t="shared" si="529"/>
        <v>0</v>
      </c>
      <c r="R1311" s="165">
        <f t="shared" si="529"/>
        <v>0</v>
      </c>
      <c r="S1311" s="165">
        <f t="shared" si="529"/>
        <v>0</v>
      </c>
      <c r="T1311" s="165">
        <f t="shared" si="529"/>
        <v>0</v>
      </c>
      <c r="U1311" s="165">
        <f t="shared" si="529"/>
        <v>0</v>
      </c>
      <c r="V1311" s="165">
        <f t="shared" si="529"/>
        <v>0</v>
      </c>
      <c r="W1311" s="165">
        <f t="shared" si="529"/>
        <v>0</v>
      </c>
      <c r="X1311" s="165">
        <f t="shared" si="529"/>
        <v>0</v>
      </c>
      <c r="Y1311" s="165">
        <f t="shared" si="530"/>
        <v>0</v>
      </c>
      <c r="Z1311" s="165">
        <f t="shared" si="530"/>
        <v>0</v>
      </c>
      <c r="AA1311" s="165">
        <f t="shared" si="530"/>
        <v>0</v>
      </c>
      <c r="AB1311" s="165">
        <f t="shared" si="530"/>
        <v>0</v>
      </c>
      <c r="AC1311" s="165">
        <f t="shared" si="530"/>
        <v>0</v>
      </c>
      <c r="AD1311" s="165">
        <f t="shared" si="530"/>
        <v>0</v>
      </c>
      <c r="AE1311" s="165">
        <f t="shared" si="530"/>
        <v>0</v>
      </c>
      <c r="AF1311" s="165">
        <f t="shared" si="530"/>
        <v>0</v>
      </c>
      <c r="AG1311" s="165">
        <f t="shared" si="530"/>
        <v>0</v>
      </c>
      <c r="AH1311" s="165">
        <f t="shared" si="530"/>
        <v>0</v>
      </c>
      <c r="AI1311" s="165">
        <f t="shared" si="531"/>
        <v>0</v>
      </c>
      <c r="AJ1311" s="165">
        <f t="shared" si="531"/>
        <v>0</v>
      </c>
      <c r="AK1311" s="165">
        <f t="shared" si="531"/>
        <v>0</v>
      </c>
      <c r="AL1311" s="165">
        <f t="shared" si="531"/>
        <v>0</v>
      </c>
      <c r="AM1311" s="165">
        <f t="shared" si="531"/>
        <v>0</v>
      </c>
      <c r="AN1311" s="165">
        <f t="shared" si="531"/>
        <v>0</v>
      </c>
      <c r="AO1311" s="165">
        <f t="shared" si="531"/>
        <v>0</v>
      </c>
      <c r="AP1311" s="165">
        <f t="shared" si="531"/>
        <v>0</v>
      </c>
      <c r="AQ1311" s="165">
        <f t="shared" si="531"/>
        <v>0</v>
      </c>
      <c r="AR1311" s="165">
        <f t="shared" si="531"/>
        <v>0</v>
      </c>
      <c r="AS1311" s="387">
        <f t="shared" ref="AS1311:AS1374" si="532">SUM(E1311:AR1311)</f>
        <v>0</v>
      </c>
    </row>
    <row r="1312" spans="2:45" hidden="1" outlineLevel="2">
      <c r="B1312" s="66">
        <v>34</v>
      </c>
      <c r="D1312" s="338">
        <v>0</v>
      </c>
      <c r="E1312" s="165">
        <f t="shared" si="528"/>
        <v>0</v>
      </c>
      <c r="F1312" s="165">
        <f t="shared" si="528"/>
        <v>0</v>
      </c>
      <c r="G1312" s="165">
        <f t="shared" si="528"/>
        <v>0</v>
      </c>
      <c r="H1312" s="165">
        <f t="shared" si="528"/>
        <v>0</v>
      </c>
      <c r="I1312" s="165">
        <f t="shared" si="528"/>
        <v>0</v>
      </c>
      <c r="J1312" s="165">
        <f t="shared" si="528"/>
        <v>0</v>
      </c>
      <c r="K1312" s="165">
        <f t="shared" si="528"/>
        <v>0</v>
      </c>
      <c r="L1312" s="165">
        <f t="shared" si="528"/>
        <v>0</v>
      </c>
      <c r="M1312" s="165">
        <f t="shared" si="528"/>
        <v>0</v>
      </c>
      <c r="N1312" s="165">
        <f t="shared" si="528"/>
        <v>0</v>
      </c>
      <c r="O1312" s="165">
        <f t="shared" si="529"/>
        <v>0</v>
      </c>
      <c r="P1312" s="165">
        <f t="shared" si="529"/>
        <v>0</v>
      </c>
      <c r="Q1312" s="165">
        <f t="shared" si="529"/>
        <v>0</v>
      </c>
      <c r="R1312" s="165">
        <f t="shared" si="529"/>
        <v>0</v>
      </c>
      <c r="S1312" s="165">
        <f t="shared" si="529"/>
        <v>0</v>
      </c>
      <c r="T1312" s="165">
        <f t="shared" si="529"/>
        <v>0</v>
      </c>
      <c r="U1312" s="165">
        <f t="shared" si="529"/>
        <v>0</v>
      </c>
      <c r="V1312" s="165">
        <f t="shared" si="529"/>
        <v>0</v>
      </c>
      <c r="W1312" s="165">
        <f t="shared" si="529"/>
        <v>0</v>
      </c>
      <c r="X1312" s="165">
        <f t="shared" si="529"/>
        <v>0</v>
      </c>
      <c r="Y1312" s="165">
        <f t="shared" si="530"/>
        <v>0</v>
      </c>
      <c r="Z1312" s="165">
        <f t="shared" si="530"/>
        <v>0</v>
      </c>
      <c r="AA1312" s="165">
        <f t="shared" si="530"/>
        <v>0</v>
      </c>
      <c r="AB1312" s="165">
        <f t="shared" si="530"/>
        <v>0</v>
      </c>
      <c r="AC1312" s="165">
        <f t="shared" si="530"/>
        <v>0</v>
      </c>
      <c r="AD1312" s="165">
        <f t="shared" si="530"/>
        <v>0</v>
      </c>
      <c r="AE1312" s="165">
        <f t="shared" si="530"/>
        <v>0</v>
      </c>
      <c r="AF1312" s="165">
        <f t="shared" si="530"/>
        <v>0</v>
      </c>
      <c r="AG1312" s="165">
        <f t="shared" si="530"/>
        <v>0</v>
      </c>
      <c r="AH1312" s="165">
        <f t="shared" si="530"/>
        <v>0</v>
      </c>
      <c r="AI1312" s="165">
        <f t="shared" si="531"/>
        <v>0</v>
      </c>
      <c r="AJ1312" s="165">
        <f t="shared" si="531"/>
        <v>0</v>
      </c>
      <c r="AK1312" s="165">
        <f t="shared" si="531"/>
        <v>0</v>
      </c>
      <c r="AL1312" s="165">
        <f t="shared" si="531"/>
        <v>0</v>
      </c>
      <c r="AM1312" s="165">
        <f t="shared" si="531"/>
        <v>0</v>
      </c>
      <c r="AN1312" s="165">
        <f t="shared" si="531"/>
        <v>0</v>
      </c>
      <c r="AO1312" s="165">
        <f t="shared" si="531"/>
        <v>0</v>
      </c>
      <c r="AP1312" s="165">
        <f t="shared" si="531"/>
        <v>0</v>
      </c>
      <c r="AQ1312" s="165">
        <f t="shared" si="531"/>
        <v>0</v>
      </c>
      <c r="AR1312" s="165">
        <f t="shared" si="531"/>
        <v>0</v>
      </c>
      <c r="AS1312" s="387">
        <f t="shared" si="532"/>
        <v>0</v>
      </c>
    </row>
    <row r="1313" spans="2:46" hidden="1" outlineLevel="2">
      <c r="B1313" s="66">
        <v>35</v>
      </c>
      <c r="D1313" s="338">
        <v>0</v>
      </c>
      <c r="E1313" s="165">
        <f t="shared" si="528"/>
        <v>0</v>
      </c>
      <c r="F1313" s="165">
        <f t="shared" si="528"/>
        <v>0</v>
      </c>
      <c r="G1313" s="165">
        <f t="shared" si="528"/>
        <v>0</v>
      </c>
      <c r="H1313" s="165">
        <f t="shared" si="528"/>
        <v>0</v>
      </c>
      <c r="I1313" s="165">
        <f t="shared" si="528"/>
        <v>0</v>
      </c>
      <c r="J1313" s="165">
        <f t="shared" si="528"/>
        <v>0</v>
      </c>
      <c r="K1313" s="165">
        <f t="shared" si="528"/>
        <v>0</v>
      </c>
      <c r="L1313" s="165">
        <f t="shared" si="528"/>
        <v>0</v>
      </c>
      <c r="M1313" s="165">
        <f t="shared" si="528"/>
        <v>0</v>
      </c>
      <c r="N1313" s="165">
        <f t="shared" si="528"/>
        <v>0</v>
      </c>
      <c r="O1313" s="165">
        <f t="shared" si="529"/>
        <v>0</v>
      </c>
      <c r="P1313" s="165">
        <f t="shared" si="529"/>
        <v>0</v>
      </c>
      <c r="Q1313" s="165">
        <f t="shared" si="529"/>
        <v>0</v>
      </c>
      <c r="R1313" s="165">
        <f t="shared" si="529"/>
        <v>0</v>
      </c>
      <c r="S1313" s="165">
        <f t="shared" si="529"/>
        <v>0</v>
      </c>
      <c r="T1313" s="165">
        <f t="shared" si="529"/>
        <v>0</v>
      </c>
      <c r="U1313" s="165">
        <f t="shared" si="529"/>
        <v>0</v>
      </c>
      <c r="V1313" s="165">
        <f t="shared" si="529"/>
        <v>0</v>
      </c>
      <c r="W1313" s="165">
        <f t="shared" si="529"/>
        <v>0</v>
      </c>
      <c r="X1313" s="165">
        <f t="shared" si="529"/>
        <v>0</v>
      </c>
      <c r="Y1313" s="165">
        <f t="shared" si="530"/>
        <v>0</v>
      </c>
      <c r="Z1313" s="165">
        <f t="shared" si="530"/>
        <v>0</v>
      </c>
      <c r="AA1313" s="165">
        <f t="shared" si="530"/>
        <v>0</v>
      </c>
      <c r="AB1313" s="165">
        <f t="shared" si="530"/>
        <v>0</v>
      </c>
      <c r="AC1313" s="165">
        <f t="shared" si="530"/>
        <v>0</v>
      </c>
      <c r="AD1313" s="165">
        <f t="shared" si="530"/>
        <v>0</v>
      </c>
      <c r="AE1313" s="165">
        <f t="shared" si="530"/>
        <v>0</v>
      </c>
      <c r="AF1313" s="165">
        <f t="shared" si="530"/>
        <v>0</v>
      </c>
      <c r="AG1313" s="165">
        <f t="shared" si="530"/>
        <v>0</v>
      </c>
      <c r="AH1313" s="165">
        <f t="shared" si="530"/>
        <v>0</v>
      </c>
      <c r="AI1313" s="165">
        <f t="shared" si="531"/>
        <v>0</v>
      </c>
      <c r="AJ1313" s="165">
        <f t="shared" si="531"/>
        <v>0</v>
      </c>
      <c r="AK1313" s="165">
        <f t="shared" si="531"/>
        <v>0</v>
      </c>
      <c r="AL1313" s="165">
        <f t="shared" si="531"/>
        <v>0</v>
      </c>
      <c r="AM1313" s="165">
        <f t="shared" si="531"/>
        <v>0</v>
      </c>
      <c r="AN1313" s="165">
        <f t="shared" si="531"/>
        <v>0</v>
      </c>
      <c r="AO1313" s="165">
        <f t="shared" si="531"/>
        <v>0</v>
      </c>
      <c r="AP1313" s="165">
        <f t="shared" si="531"/>
        <v>0</v>
      </c>
      <c r="AQ1313" s="165">
        <f t="shared" si="531"/>
        <v>0</v>
      </c>
      <c r="AR1313" s="165">
        <f t="shared" si="531"/>
        <v>0</v>
      </c>
      <c r="AS1313" s="387">
        <f t="shared" si="532"/>
        <v>0</v>
      </c>
    </row>
    <row r="1314" spans="2:46" hidden="1" outlineLevel="2">
      <c r="B1314" s="66">
        <v>36</v>
      </c>
      <c r="D1314" s="338">
        <v>0</v>
      </c>
      <c r="E1314" s="165">
        <f t="shared" si="528"/>
        <v>0</v>
      </c>
      <c r="F1314" s="165">
        <f t="shared" si="528"/>
        <v>0</v>
      </c>
      <c r="G1314" s="165">
        <f t="shared" si="528"/>
        <v>0</v>
      </c>
      <c r="H1314" s="165">
        <f t="shared" si="528"/>
        <v>0</v>
      </c>
      <c r="I1314" s="165">
        <f t="shared" si="528"/>
        <v>0</v>
      </c>
      <c r="J1314" s="165">
        <f t="shared" si="528"/>
        <v>0</v>
      </c>
      <c r="K1314" s="165">
        <f t="shared" si="528"/>
        <v>0</v>
      </c>
      <c r="L1314" s="165">
        <f t="shared" si="528"/>
        <v>0</v>
      </c>
      <c r="M1314" s="165">
        <f t="shared" si="528"/>
        <v>0</v>
      </c>
      <c r="N1314" s="165">
        <f t="shared" si="528"/>
        <v>0</v>
      </c>
      <c r="O1314" s="165">
        <f t="shared" si="529"/>
        <v>0</v>
      </c>
      <c r="P1314" s="165">
        <f t="shared" si="529"/>
        <v>0</v>
      </c>
      <c r="Q1314" s="165">
        <f t="shared" si="529"/>
        <v>0</v>
      </c>
      <c r="R1314" s="165">
        <f t="shared" si="529"/>
        <v>0</v>
      </c>
      <c r="S1314" s="165">
        <f t="shared" si="529"/>
        <v>0</v>
      </c>
      <c r="T1314" s="165">
        <f t="shared" si="529"/>
        <v>0</v>
      </c>
      <c r="U1314" s="165">
        <f t="shared" si="529"/>
        <v>0</v>
      </c>
      <c r="V1314" s="165">
        <f t="shared" si="529"/>
        <v>0</v>
      </c>
      <c r="W1314" s="165">
        <f t="shared" si="529"/>
        <v>0</v>
      </c>
      <c r="X1314" s="165">
        <f t="shared" si="529"/>
        <v>0</v>
      </c>
      <c r="Y1314" s="165">
        <f t="shared" si="530"/>
        <v>0</v>
      </c>
      <c r="Z1314" s="165">
        <f t="shared" si="530"/>
        <v>0</v>
      </c>
      <c r="AA1314" s="165">
        <f t="shared" si="530"/>
        <v>0</v>
      </c>
      <c r="AB1314" s="165">
        <f t="shared" si="530"/>
        <v>0</v>
      </c>
      <c r="AC1314" s="165">
        <f t="shared" si="530"/>
        <v>0</v>
      </c>
      <c r="AD1314" s="165">
        <f t="shared" si="530"/>
        <v>0</v>
      </c>
      <c r="AE1314" s="165">
        <f t="shared" si="530"/>
        <v>0</v>
      </c>
      <c r="AF1314" s="165">
        <f t="shared" si="530"/>
        <v>0</v>
      </c>
      <c r="AG1314" s="165">
        <f t="shared" si="530"/>
        <v>0</v>
      </c>
      <c r="AH1314" s="165">
        <f t="shared" si="530"/>
        <v>0</v>
      </c>
      <c r="AI1314" s="165">
        <f t="shared" si="531"/>
        <v>0</v>
      </c>
      <c r="AJ1314" s="165">
        <f t="shared" si="531"/>
        <v>0</v>
      </c>
      <c r="AK1314" s="165">
        <f t="shared" si="531"/>
        <v>0</v>
      </c>
      <c r="AL1314" s="165">
        <f t="shared" si="531"/>
        <v>0</v>
      </c>
      <c r="AM1314" s="165">
        <f t="shared" si="531"/>
        <v>0</v>
      </c>
      <c r="AN1314" s="165">
        <f t="shared" si="531"/>
        <v>0</v>
      </c>
      <c r="AO1314" s="165">
        <f t="shared" si="531"/>
        <v>0</v>
      </c>
      <c r="AP1314" s="165">
        <f t="shared" si="531"/>
        <v>0</v>
      </c>
      <c r="AQ1314" s="165">
        <f t="shared" si="531"/>
        <v>0</v>
      </c>
      <c r="AR1314" s="165">
        <f t="shared" si="531"/>
        <v>0</v>
      </c>
      <c r="AS1314" s="387">
        <f t="shared" si="532"/>
        <v>0</v>
      </c>
    </row>
    <row r="1315" spans="2:46" hidden="1" outlineLevel="2">
      <c r="B1315" s="66">
        <v>37</v>
      </c>
      <c r="D1315" s="338">
        <v>0</v>
      </c>
      <c r="E1315" s="165">
        <f t="shared" si="528"/>
        <v>0</v>
      </c>
      <c r="F1315" s="165">
        <f t="shared" si="528"/>
        <v>0</v>
      </c>
      <c r="G1315" s="165">
        <f t="shared" si="528"/>
        <v>0</v>
      </c>
      <c r="H1315" s="165">
        <f t="shared" si="528"/>
        <v>0</v>
      </c>
      <c r="I1315" s="165">
        <f t="shared" si="528"/>
        <v>0</v>
      </c>
      <c r="J1315" s="165">
        <f t="shared" si="528"/>
        <v>0</v>
      </c>
      <c r="K1315" s="165">
        <f t="shared" si="528"/>
        <v>0</v>
      </c>
      <c r="L1315" s="165">
        <f t="shared" si="528"/>
        <v>0</v>
      </c>
      <c r="M1315" s="165">
        <f t="shared" si="528"/>
        <v>0</v>
      </c>
      <c r="N1315" s="165">
        <f t="shared" si="528"/>
        <v>0</v>
      </c>
      <c r="O1315" s="165">
        <f t="shared" si="529"/>
        <v>0</v>
      </c>
      <c r="P1315" s="165">
        <f t="shared" si="529"/>
        <v>0</v>
      </c>
      <c r="Q1315" s="165">
        <f t="shared" si="529"/>
        <v>0</v>
      </c>
      <c r="R1315" s="165">
        <f t="shared" si="529"/>
        <v>0</v>
      </c>
      <c r="S1315" s="165">
        <f t="shared" si="529"/>
        <v>0</v>
      </c>
      <c r="T1315" s="165">
        <f t="shared" si="529"/>
        <v>0</v>
      </c>
      <c r="U1315" s="165">
        <f t="shared" si="529"/>
        <v>0</v>
      </c>
      <c r="V1315" s="165">
        <f t="shared" si="529"/>
        <v>0</v>
      </c>
      <c r="W1315" s="165">
        <f t="shared" si="529"/>
        <v>0</v>
      </c>
      <c r="X1315" s="165">
        <f t="shared" si="529"/>
        <v>0</v>
      </c>
      <c r="Y1315" s="165">
        <f t="shared" si="530"/>
        <v>0</v>
      </c>
      <c r="Z1315" s="165">
        <f t="shared" si="530"/>
        <v>0</v>
      </c>
      <c r="AA1315" s="165">
        <f t="shared" si="530"/>
        <v>0</v>
      </c>
      <c r="AB1315" s="165">
        <f t="shared" si="530"/>
        <v>0</v>
      </c>
      <c r="AC1315" s="165">
        <f t="shared" si="530"/>
        <v>0</v>
      </c>
      <c r="AD1315" s="165">
        <f t="shared" si="530"/>
        <v>0</v>
      </c>
      <c r="AE1315" s="165">
        <f t="shared" si="530"/>
        <v>0</v>
      </c>
      <c r="AF1315" s="165">
        <f t="shared" si="530"/>
        <v>0</v>
      </c>
      <c r="AG1315" s="165">
        <f t="shared" si="530"/>
        <v>0</v>
      </c>
      <c r="AH1315" s="165">
        <f t="shared" si="530"/>
        <v>0</v>
      </c>
      <c r="AI1315" s="165">
        <f t="shared" si="531"/>
        <v>0</v>
      </c>
      <c r="AJ1315" s="165">
        <f t="shared" si="531"/>
        <v>0</v>
      </c>
      <c r="AK1315" s="165">
        <f t="shared" si="531"/>
        <v>0</v>
      </c>
      <c r="AL1315" s="165">
        <f t="shared" si="531"/>
        <v>0</v>
      </c>
      <c r="AM1315" s="165">
        <f t="shared" si="531"/>
        <v>0</v>
      </c>
      <c r="AN1315" s="165">
        <f t="shared" si="531"/>
        <v>0</v>
      </c>
      <c r="AO1315" s="165">
        <f t="shared" si="531"/>
        <v>0</v>
      </c>
      <c r="AP1315" s="165">
        <f t="shared" si="531"/>
        <v>0</v>
      </c>
      <c r="AQ1315" s="165">
        <f t="shared" si="531"/>
        <v>0</v>
      </c>
      <c r="AR1315" s="165">
        <f t="shared" si="531"/>
        <v>0</v>
      </c>
      <c r="AS1315" s="387">
        <f t="shared" si="532"/>
        <v>0</v>
      </c>
    </row>
    <row r="1316" spans="2:46" hidden="1" outlineLevel="2">
      <c r="B1316" s="66">
        <v>38</v>
      </c>
      <c r="D1316" s="338">
        <v>0</v>
      </c>
      <c r="E1316" s="165">
        <f t="shared" si="528"/>
        <v>0</v>
      </c>
      <c r="F1316" s="165">
        <f t="shared" si="528"/>
        <v>0</v>
      </c>
      <c r="G1316" s="165">
        <f t="shared" si="528"/>
        <v>0</v>
      </c>
      <c r="H1316" s="165">
        <f t="shared" si="528"/>
        <v>0</v>
      </c>
      <c r="I1316" s="165">
        <f t="shared" si="528"/>
        <v>0</v>
      </c>
      <c r="J1316" s="165">
        <f t="shared" si="528"/>
        <v>0</v>
      </c>
      <c r="K1316" s="165">
        <f t="shared" si="528"/>
        <v>0</v>
      </c>
      <c r="L1316" s="165">
        <f t="shared" si="528"/>
        <v>0</v>
      </c>
      <c r="M1316" s="165">
        <f t="shared" si="528"/>
        <v>0</v>
      </c>
      <c r="N1316" s="165">
        <f t="shared" si="528"/>
        <v>0</v>
      </c>
      <c r="O1316" s="165">
        <f t="shared" si="529"/>
        <v>0</v>
      </c>
      <c r="P1316" s="165">
        <f t="shared" si="529"/>
        <v>0</v>
      </c>
      <c r="Q1316" s="165">
        <f t="shared" si="529"/>
        <v>0</v>
      </c>
      <c r="R1316" s="165">
        <f t="shared" si="529"/>
        <v>0</v>
      </c>
      <c r="S1316" s="165">
        <f t="shared" si="529"/>
        <v>0</v>
      </c>
      <c r="T1316" s="165">
        <f t="shared" si="529"/>
        <v>0</v>
      </c>
      <c r="U1316" s="165">
        <f t="shared" si="529"/>
        <v>0</v>
      </c>
      <c r="V1316" s="165">
        <f t="shared" si="529"/>
        <v>0</v>
      </c>
      <c r="W1316" s="165">
        <f t="shared" si="529"/>
        <v>0</v>
      </c>
      <c r="X1316" s="165">
        <f t="shared" si="529"/>
        <v>0</v>
      </c>
      <c r="Y1316" s="165">
        <f t="shared" si="530"/>
        <v>0</v>
      </c>
      <c r="Z1316" s="165">
        <f t="shared" si="530"/>
        <v>0</v>
      </c>
      <c r="AA1316" s="165">
        <f t="shared" si="530"/>
        <v>0</v>
      </c>
      <c r="AB1316" s="165">
        <f t="shared" si="530"/>
        <v>0</v>
      </c>
      <c r="AC1316" s="165">
        <f t="shared" si="530"/>
        <v>0</v>
      </c>
      <c r="AD1316" s="165">
        <f t="shared" si="530"/>
        <v>0</v>
      </c>
      <c r="AE1316" s="165">
        <f t="shared" si="530"/>
        <v>0</v>
      </c>
      <c r="AF1316" s="165">
        <f t="shared" si="530"/>
        <v>0</v>
      </c>
      <c r="AG1316" s="165">
        <f t="shared" si="530"/>
        <v>0</v>
      </c>
      <c r="AH1316" s="165">
        <f t="shared" si="530"/>
        <v>0</v>
      </c>
      <c r="AI1316" s="165">
        <f t="shared" si="531"/>
        <v>0</v>
      </c>
      <c r="AJ1316" s="165">
        <f t="shared" si="531"/>
        <v>0</v>
      </c>
      <c r="AK1316" s="165">
        <f t="shared" si="531"/>
        <v>0</v>
      </c>
      <c r="AL1316" s="165">
        <f t="shared" si="531"/>
        <v>0</v>
      </c>
      <c r="AM1316" s="165">
        <f t="shared" si="531"/>
        <v>0</v>
      </c>
      <c r="AN1316" s="165">
        <f t="shared" si="531"/>
        <v>0</v>
      </c>
      <c r="AO1316" s="165">
        <f t="shared" si="531"/>
        <v>0</v>
      </c>
      <c r="AP1316" s="165">
        <f t="shared" si="531"/>
        <v>0</v>
      </c>
      <c r="AQ1316" s="165">
        <f t="shared" si="531"/>
        <v>0</v>
      </c>
      <c r="AR1316" s="165">
        <f t="shared" si="531"/>
        <v>0</v>
      </c>
      <c r="AS1316" s="387">
        <f t="shared" si="532"/>
        <v>0</v>
      </c>
    </row>
    <row r="1317" spans="2:46" hidden="1" outlineLevel="2">
      <c r="B1317" s="66">
        <v>39</v>
      </c>
      <c r="D1317" s="338">
        <v>0</v>
      </c>
      <c r="E1317" s="165">
        <f t="shared" si="528"/>
        <v>0</v>
      </c>
      <c r="F1317" s="165">
        <f t="shared" si="528"/>
        <v>0</v>
      </c>
      <c r="G1317" s="165">
        <f t="shared" si="528"/>
        <v>0</v>
      </c>
      <c r="H1317" s="165">
        <f t="shared" si="528"/>
        <v>0</v>
      </c>
      <c r="I1317" s="165">
        <f t="shared" si="528"/>
        <v>0</v>
      </c>
      <c r="J1317" s="165">
        <f t="shared" si="528"/>
        <v>0</v>
      </c>
      <c r="K1317" s="165">
        <f t="shared" si="528"/>
        <v>0</v>
      </c>
      <c r="L1317" s="165">
        <f t="shared" si="528"/>
        <v>0</v>
      </c>
      <c r="M1317" s="165">
        <f t="shared" si="528"/>
        <v>0</v>
      </c>
      <c r="N1317" s="165">
        <f t="shared" si="528"/>
        <v>0</v>
      </c>
      <c r="O1317" s="165">
        <f t="shared" si="529"/>
        <v>0</v>
      </c>
      <c r="P1317" s="165">
        <f t="shared" si="529"/>
        <v>0</v>
      </c>
      <c r="Q1317" s="165">
        <f t="shared" si="529"/>
        <v>0</v>
      </c>
      <c r="R1317" s="165">
        <f t="shared" si="529"/>
        <v>0</v>
      </c>
      <c r="S1317" s="165">
        <f t="shared" si="529"/>
        <v>0</v>
      </c>
      <c r="T1317" s="165">
        <f t="shared" si="529"/>
        <v>0</v>
      </c>
      <c r="U1317" s="165">
        <f t="shared" si="529"/>
        <v>0</v>
      </c>
      <c r="V1317" s="165">
        <f t="shared" si="529"/>
        <v>0</v>
      </c>
      <c r="W1317" s="165">
        <f t="shared" si="529"/>
        <v>0</v>
      </c>
      <c r="X1317" s="165">
        <f t="shared" si="529"/>
        <v>0</v>
      </c>
      <c r="Y1317" s="165">
        <f t="shared" si="530"/>
        <v>0</v>
      </c>
      <c r="Z1317" s="165">
        <f t="shared" si="530"/>
        <v>0</v>
      </c>
      <c r="AA1317" s="165">
        <f t="shared" si="530"/>
        <v>0</v>
      </c>
      <c r="AB1317" s="165">
        <f t="shared" si="530"/>
        <v>0</v>
      </c>
      <c r="AC1317" s="165">
        <f t="shared" si="530"/>
        <v>0</v>
      </c>
      <c r="AD1317" s="165">
        <f t="shared" si="530"/>
        <v>0</v>
      </c>
      <c r="AE1317" s="165">
        <f t="shared" si="530"/>
        <v>0</v>
      </c>
      <c r="AF1317" s="165">
        <f t="shared" si="530"/>
        <v>0</v>
      </c>
      <c r="AG1317" s="165">
        <f t="shared" si="530"/>
        <v>0</v>
      </c>
      <c r="AH1317" s="165">
        <f t="shared" si="530"/>
        <v>0</v>
      </c>
      <c r="AI1317" s="165">
        <f t="shared" si="531"/>
        <v>0</v>
      </c>
      <c r="AJ1317" s="165">
        <f t="shared" si="531"/>
        <v>0</v>
      </c>
      <c r="AK1317" s="165">
        <f t="shared" si="531"/>
        <v>0</v>
      </c>
      <c r="AL1317" s="165">
        <f t="shared" si="531"/>
        <v>0</v>
      </c>
      <c r="AM1317" s="165">
        <f t="shared" si="531"/>
        <v>0</v>
      </c>
      <c r="AN1317" s="165">
        <f t="shared" si="531"/>
        <v>0</v>
      </c>
      <c r="AO1317" s="165">
        <f t="shared" si="531"/>
        <v>0</v>
      </c>
      <c r="AP1317" s="165">
        <f t="shared" si="531"/>
        <v>0</v>
      </c>
      <c r="AQ1317" s="165">
        <f t="shared" si="531"/>
        <v>0</v>
      </c>
      <c r="AR1317" s="165">
        <f t="shared" si="531"/>
        <v>0</v>
      </c>
      <c r="AS1317" s="387">
        <f t="shared" si="532"/>
        <v>0</v>
      </c>
    </row>
    <row r="1318" spans="2:46" hidden="1" outlineLevel="2">
      <c r="B1318" s="66">
        <v>40</v>
      </c>
      <c r="D1318" s="338">
        <v>0</v>
      </c>
      <c r="E1318" s="165">
        <f t="shared" si="528"/>
        <v>0</v>
      </c>
      <c r="F1318" s="165">
        <f t="shared" si="528"/>
        <v>0</v>
      </c>
      <c r="G1318" s="165">
        <f t="shared" si="528"/>
        <v>0</v>
      </c>
      <c r="H1318" s="165">
        <f t="shared" si="528"/>
        <v>0</v>
      </c>
      <c r="I1318" s="165">
        <f t="shared" si="528"/>
        <v>0</v>
      </c>
      <c r="J1318" s="165">
        <f t="shared" si="528"/>
        <v>0</v>
      </c>
      <c r="K1318" s="165">
        <f t="shared" si="528"/>
        <v>0</v>
      </c>
      <c r="L1318" s="165">
        <f t="shared" si="528"/>
        <v>0</v>
      </c>
      <c r="M1318" s="165">
        <f t="shared" si="528"/>
        <v>0</v>
      </c>
      <c r="N1318" s="165">
        <f t="shared" si="528"/>
        <v>0</v>
      </c>
      <c r="O1318" s="165">
        <f t="shared" si="529"/>
        <v>0</v>
      </c>
      <c r="P1318" s="165">
        <f t="shared" si="529"/>
        <v>0</v>
      </c>
      <c r="Q1318" s="165">
        <f t="shared" si="529"/>
        <v>0</v>
      </c>
      <c r="R1318" s="165">
        <f t="shared" si="529"/>
        <v>0</v>
      </c>
      <c r="S1318" s="165">
        <f t="shared" si="529"/>
        <v>0</v>
      </c>
      <c r="T1318" s="165">
        <f t="shared" si="529"/>
        <v>0</v>
      </c>
      <c r="U1318" s="165">
        <f t="shared" si="529"/>
        <v>0</v>
      </c>
      <c r="V1318" s="165">
        <f t="shared" si="529"/>
        <v>0</v>
      </c>
      <c r="W1318" s="165">
        <f t="shared" si="529"/>
        <v>0</v>
      </c>
      <c r="X1318" s="165">
        <f t="shared" si="529"/>
        <v>0</v>
      </c>
      <c r="Y1318" s="165">
        <f t="shared" si="530"/>
        <v>0</v>
      </c>
      <c r="Z1318" s="165">
        <f t="shared" si="530"/>
        <v>0</v>
      </c>
      <c r="AA1318" s="165">
        <f t="shared" si="530"/>
        <v>0</v>
      </c>
      <c r="AB1318" s="165">
        <f t="shared" si="530"/>
        <v>0</v>
      </c>
      <c r="AC1318" s="165">
        <f t="shared" si="530"/>
        <v>0</v>
      </c>
      <c r="AD1318" s="165">
        <f t="shared" si="530"/>
        <v>0</v>
      </c>
      <c r="AE1318" s="165">
        <f t="shared" si="530"/>
        <v>0</v>
      </c>
      <c r="AF1318" s="165">
        <f t="shared" si="530"/>
        <v>0</v>
      </c>
      <c r="AG1318" s="165">
        <f t="shared" si="530"/>
        <v>0</v>
      </c>
      <c r="AH1318" s="165">
        <f t="shared" si="530"/>
        <v>0</v>
      </c>
      <c r="AI1318" s="165">
        <f t="shared" si="531"/>
        <v>0</v>
      </c>
      <c r="AJ1318" s="165">
        <f t="shared" si="531"/>
        <v>0</v>
      </c>
      <c r="AK1318" s="165">
        <f t="shared" si="531"/>
        <v>0</v>
      </c>
      <c r="AL1318" s="165">
        <f t="shared" si="531"/>
        <v>0</v>
      </c>
      <c r="AM1318" s="165">
        <f t="shared" si="531"/>
        <v>0</v>
      </c>
      <c r="AN1318" s="165">
        <f t="shared" si="531"/>
        <v>0</v>
      </c>
      <c r="AO1318" s="165">
        <f t="shared" si="531"/>
        <v>0</v>
      </c>
      <c r="AP1318" s="165">
        <f t="shared" si="531"/>
        <v>0</v>
      </c>
      <c r="AQ1318" s="165">
        <f t="shared" si="531"/>
        <v>0</v>
      </c>
      <c r="AR1318" s="165">
        <f t="shared" si="531"/>
        <v>0</v>
      </c>
      <c r="AS1318" s="387">
        <f t="shared" si="532"/>
        <v>0</v>
      </c>
    </row>
    <row r="1319" spans="2:46" hidden="1" outlineLevel="1" collapsed="1">
      <c r="B1319" s="378" t="str">
        <f>INV!B42</f>
        <v xml:space="preserve">3.9 - </v>
      </c>
      <c r="D1319" s="386">
        <f>INV!C42</f>
        <v>5</v>
      </c>
      <c r="E1319" s="387">
        <f t="shared" ref="E1319:AR1319" si="533">SUM(E1320:E1359)</f>
        <v>0</v>
      </c>
      <c r="F1319" s="387">
        <f t="shared" si="533"/>
        <v>0</v>
      </c>
      <c r="G1319" s="387">
        <f t="shared" si="533"/>
        <v>0</v>
      </c>
      <c r="H1319" s="387">
        <f t="shared" si="533"/>
        <v>0</v>
      </c>
      <c r="I1319" s="387">
        <f t="shared" si="533"/>
        <v>0</v>
      </c>
      <c r="J1319" s="387">
        <f t="shared" si="533"/>
        <v>0</v>
      </c>
      <c r="K1319" s="387">
        <f t="shared" si="533"/>
        <v>0</v>
      </c>
      <c r="L1319" s="387">
        <f t="shared" si="533"/>
        <v>0</v>
      </c>
      <c r="M1319" s="387">
        <f t="shared" si="533"/>
        <v>0</v>
      </c>
      <c r="N1319" s="387">
        <f t="shared" si="533"/>
        <v>0</v>
      </c>
      <c r="O1319" s="387">
        <f t="shared" si="533"/>
        <v>0</v>
      </c>
      <c r="P1319" s="387">
        <f t="shared" si="533"/>
        <v>0</v>
      </c>
      <c r="Q1319" s="387">
        <f t="shared" si="533"/>
        <v>0</v>
      </c>
      <c r="R1319" s="387">
        <f t="shared" si="533"/>
        <v>0</v>
      </c>
      <c r="S1319" s="387">
        <f t="shared" si="533"/>
        <v>0</v>
      </c>
      <c r="T1319" s="387">
        <f t="shared" si="533"/>
        <v>0</v>
      </c>
      <c r="U1319" s="387">
        <f t="shared" si="533"/>
        <v>0</v>
      </c>
      <c r="V1319" s="387">
        <f t="shared" si="533"/>
        <v>0</v>
      </c>
      <c r="W1319" s="387">
        <f t="shared" si="533"/>
        <v>0</v>
      </c>
      <c r="X1319" s="387">
        <f t="shared" si="533"/>
        <v>0</v>
      </c>
      <c r="Y1319" s="387">
        <f t="shared" si="533"/>
        <v>0</v>
      </c>
      <c r="Z1319" s="387">
        <f t="shared" si="533"/>
        <v>0</v>
      </c>
      <c r="AA1319" s="387">
        <f t="shared" si="533"/>
        <v>0</v>
      </c>
      <c r="AB1319" s="387">
        <f t="shared" si="533"/>
        <v>0</v>
      </c>
      <c r="AC1319" s="387">
        <f t="shared" si="533"/>
        <v>0</v>
      </c>
      <c r="AD1319" s="387">
        <f t="shared" si="533"/>
        <v>0</v>
      </c>
      <c r="AE1319" s="387">
        <f t="shared" si="533"/>
        <v>0</v>
      </c>
      <c r="AF1319" s="387">
        <f t="shared" si="533"/>
        <v>0</v>
      </c>
      <c r="AG1319" s="387">
        <f t="shared" si="533"/>
        <v>0</v>
      </c>
      <c r="AH1319" s="387">
        <f t="shared" si="533"/>
        <v>0</v>
      </c>
      <c r="AI1319" s="387">
        <f t="shared" si="533"/>
        <v>0</v>
      </c>
      <c r="AJ1319" s="387">
        <f t="shared" si="533"/>
        <v>0</v>
      </c>
      <c r="AK1319" s="387">
        <f t="shared" si="533"/>
        <v>0</v>
      </c>
      <c r="AL1319" s="387">
        <f t="shared" si="533"/>
        <v>0</v>
      </c>
      <c r="AM1319" s="387">
        <f t="shared" si="533"/>
        <v>0</v>
      </c>
      <c r="AN1319" s="387">
        <f t="shared" si="533"/>
        <v>0</v>
      </c>
      <c r="AO1319" s="387">
        <f t="shared" si="533"/>
        <v>0</v>
      </c>
      <c r="AP1319" s="387">
        <f t="shared" si="533"/>
        <v>0</v>
      </c>
      <c r="AQ1319" s="387">
        <f t="shared" si="533"/>
        <v>0</v>
      </c>
      <c r="AR1319" s="387">
        <f t="shared" si="533"/>
        <v>0</v>
      </c>
      <c r="AS1319" s="387">
        <f t="shared" si="532"/>
        <v>0</v>
      </c>
      <c r="AT1319" s="377" t="str">
        <f>INV!AT42</f>
        <v>Flona Chapecó</v>
      </c>
    </row>
    <row r="1320" spans="2:46" hidden="1" outlineLevel="2">
      <c r="B1320" s="66">
        <v>1</v>
      </c>
      <c r="D1320" s="338">
        <f t="array" ref="D1320:D1359">TRANSPOSE(INV!E42:AR42)</f>
        <v>0</v>
      </c>
      <c r="E1320" s="165">
        <f t="shared" ref="E1320:N1329" si="534">IF(AND(E$2=$B1320,$B1320=$C$3),$D1320,IF(AND(E$2&gt;$B1320,E$2&lt;=$D$1319+$B1320),SLN($D1320,0,IF($C$3-$B1320&gt;=$D$1319,$D$1319,$C$3-$B1320)),0))</f>
        <v>0</v>
      </c>
      <c r="F1320" s="165">
        <f t="shared" si="534"/>
        <v>0</v>
      </c>
      <c r="G1320" s="165">
        <f t="shared" si="534"/>
        <v>0</v>
      </c>
      <c r="H1320" s="165">
        <f t="shared" si="534"/>
        <v>0</v>
      </c>
      <c r="I1320" s="165">
        <f t="shared" si="534"/>
        <v>0</v>
      </c>
      <c r="J1320" s="165">
        <f t="shared" si="534"/>
        <v>0</v>
      </c>
      <c r="K1320" s="165">
        <f t="shared" si="534"/>
        <v>0</v>
      </c>
      <c r="L1320" s="165">
        <f t="shared" si="534"/>
        <v>0</v>
      </c>
      <c r="M1320" s="165">
        <f t="shared" si="534"/>
        <v>0</v>
      </c>
      <c r="N1320" s="165">
        <f t="shared" si="534"/>
        <v>0</v>
      </c>
      <c r="O1320" s="165">
        <f t="shared" ref="O1320:X1329" si="535">IF(AND(O$2=$B1320,$B1320=$C$3),$D1320,IF(AND(O$2&gt;$B1320,O$2&lt;=$D$1319+$B1320),SLN($D1320,0,IF($C$3-$B1320&gt;=$D$1319,$D$1319,$C$3-$B1320)),0))</f>
        <v>0</v>
      </c>
      <c r="P1320" s="165">
        <f t="shared" si="535"/>
        <v>0</v>
      </c>
      <c r="Q1320" s="165">
        <f t="shared" si="535"/>
        <v>0</v>
      </c>
      <c r="R1320" s="165">
        <f t="shared" si="535"/>
        <v>0</v>
      </c>
      <c r="S1320" s="165">
        <f t="shared" si="535"/>
        <v>0</v>
      </c>
      <c r="T1320" s="165">
        <f t="shared" si="535"/>
        <v>0</v>
      </c>
      <c r="U1320" s="165">
        <f t="shared" si="535"/>
        <v>0</v>
      </c>
      <c r="V1320" s="165">
        <f t="shared" si="535"/>
        <v>0</v>
      </c>
      <c r="W1320" s="165">
        <f t="shared" si="535"/>
        <v>0</v>
      </c>
      <c r="X1320" s="165">
        <f t="shared" si="535"/>
        <v>0</v>
      </c>
      <c r="Y1320" s="165">
        <f t="shared" ref="Y1320:AH1329" si="536">IF(AND(Y$2=$B1320,$B1320=$C$3),$D1320,IF(AND(Y$2&gt;$B1320,Y$2&lt;=$D$1319+$B1320),SLN($D1320,0,IF($C$3-$B1320&gt;=$D$1319,$D$1319,$C$3-$B1320)),0))</f>
        <v>0</v>
      </c>
      <c r="Z1320" s="165">
        <f t="shared" si="536"/>
        <v>0</v>
      </c>
      <c r="AA1320" s="165">
        <f t="shared" si="536"/>
        <v>0</v>
      </c>
      <c r="AB1320" s="165">
        <f t="shared" si="536"/>
        <v>0</v>
      </c>
      <c r="AC1320" s="165">
        <f t="shared" si="536"/>
        <v>0</v>
      </c>
      <c r="AD1320" s="165">
        <f t="shared" si="536"/>
        <v>0</v>
      </c>
      <c r="AE1320" s="165">
        <f t="shared" si="536"/>
        <v>0</v>
      </c>
      <c r="AF1320" s="165">
        <f t="shared" si="536"/>
        <v>0</v>
      </c>
      <c r="AG1320" s="165">
        <f t="shared" si="536"/>
        <v>0</v>
      </c>
      <c r="AH1320" s="165">
        <f t="shared" si="536"/>
        <v>0</v>
      </c>
      <c r="AI1320" s="165">
        <f t="shared" ref="AI1320:AR1329" si="537">IF(AND(AI$2=$B1320,$B1320=$C$3),$D1320,IF(AND(AI$2&gt;$B1320,AI$2&lt;=$D$1319+$B1320),SLN($D1320,0,IF($C$3-$B1320&gt;=$D$1319,$D$1319,$C$3-$B1320)),0))</f>
        <v>0</v>
      </c>
      <c r="AJ1320" s="165">
        <f t="shared" si="537"/>
        <v>0</v>
      </c>
      <c r="AK1320" s="165">
        <f t="shared" si="537"/>
        <v>0</v>
      </c>
      <c r="AL1320" s="165">
        <f t="shared" si="537"/>
        <v>0</v>
      </c>
      <c r="AM1320" s="165">
        <f t="shared" si="537"/>
        <v>0</v>
      </c>
      <c r="AN1320" s="165">
        <f t="shared" si="537"/>
        <v>0</v>
      </c>
      <c r="AO1320" s="165">
        <f t="shared" si="537"/>
        <v>0</v>
      </c>
      <c r="AP1320" s="165">
        <f t="shared" si="537"/>
        <v>0</v>
      </c>
      <c r="AQ1320" s="165">
        <f t="shared" si="537"/>
        <v>0</v>
      </c>
      <c r="AR1320" s="165">
        <f t="shared" si="537"/>
        <v>0</v>
      </c>
      <c r="AS1320" s="387">
        <f t="shared" si="532"/>
        <v>0</v>
      </c>
    </row>
    <row r="1321" spans="2:46" hidden="1" outlineLevel="2">
      <c r="B1321" s="66">
        <v>2</v>
      </c>
      <c r="D1321" s="338">
        <v>0</v>
      </c>
      <c r="E1321" s="165">
        <f t="shared" si="534"/>
        <v>0</v>
      </c>
      <c r="F1321" s="165">
        <f t="shared" si="534"/>
        <v>0</v>
      </c>
      <c r="G1321" s="165">
        <f t="shared" si="534"/>
        <v>0</v>
      </c>
      <c r="H1321" s="165">
        <f t="shared" si="534"/>
        <v>0</v>
      </c>
      <c r="I1321" s="165">
        <f t="shared" si="534"/>
        <v>0</v>
      </c>
      <c r="J1321" s="165">
        <f t="shared" si="534"/>
        <v>0</v>
      </c>
      <c r="K1321" s="165">
        <f t="shared" si="534"/>
        <v>0</v>
      </c>
      <c r="L1321" s="165">
        <f t="shared" si="534"/>
        <v>0</v>
      </c>
      <c r="M1321" s="165">
        <f t="shared" si="534"/>
        <v>0</v>
      </c>
      <c r="N1321" s="165">
        <f t="shared" si="534"/>
        <v>0</v>
      </c>
      <c r="O1321" s="165">
        <f t="shared" si="535"/>
        <v>0</v>
      </c>
      <c r="P1321" s="165">
        <f t="shared" si="535"/>
        <v>0</v>
      </c>
      <c r="Q1321" s="165">
        <f t="shared" si="535"/>
        <v>0</v>
      </c>
      <c r="R1321" s="165">
        <f t="shared" si="535"/>
        <v>0</v>
      </c>
      <c r="S1321" s="165">
        <f t="shared" si="535"/>
        <v>0</v>
      </c>
      <c r="T1321" s="165">
        <f t="shared" si="535"/>
        <v>0</v>
      </c>
      <c r="U1321" s="165">
        <f t="shared" si="535"/>
        <v>0</v>
      </c>
      <c r="V1321" s="165">
        <f t="shared" si="535"/>
        <v>0</v>
      </c>
      <c r="W1321" s="165">
        <f t="shared" si="535"/>
        <v>0</v>
      </c>
      <c r="X1321" s="165">
        <f t="shared" si="535"/>
        <v>0</v>
      </c>
      <c r="Y1321" s="165">
        <f t="shared" si="536"/>
        <v>0</v>
      </c>
      <c r="Z1321" s="165">
        <f t="shared" si="536"/>
        <v>0</v>
      </c>
      <c r="AA1321" s="165">
        <f t="shared" si="536"/>
        <v>0</v>
      </c>
      <c r="AB1321" s="165">
        <f t="shared" si="536"/>
        <v>0</v>
      </c>
      <c r="AC1321" s="165">
        <f t="shared" si="536"/>
        <v>0</v>
      </c>
      <c r="AD1321" s="165">
        <f t="shared" si="536"/>
        <v>0</v>
      </c>
      <c r="AE1321" s="165">
        <f t="shared" si="536"/>
        <v>0</v>
      </c>
      <c r="AF1321" s="165">
        <f t="shared" si="536"/>
        <v>0</v>
      </c>
      <c r="AG1321" s="165">
        <f t="shared" si="536"/>
        <v>0</v>
      </c>
      <c r="AH1321" s="165">
        <f t="shared" si="536"/>
        <v>0</v>
      </c>
      <c r="AI1321" s="165">
        <f t="shared" si="537"/>
        <v>0</v>
      </c>
      <c r="AJ1321" s="165">
        <f t="shared" si="537"/>
        <v>0</v>
      </c>
      <c r="AK1321" s="165">
        <f t="shared" si="537"/>
        <v>0</v>
      </c>
      <c r="AL1321" s="165">
        <f t="shared" si="537"/>
        <v>0</v>
      </c>
      <c r="AM1321" s="165">
        <f t="shared" si="537"/>
        <v>0</v>
      </c>
      <c r="AN1321" s="165">
        <f t="shared" si="537"/>
        <v>0</v>
      </c>
      <c r="AO1321" s="165">
        <f t="shared" si="537"/>
        <v>0</v>
      </c>
      <c r="AP1321" s="165">
        <f t="shared" si="537"/>
        <v>0</v>
      </c>
      <c r="AQ1321" s="165">
        <f t="shared" si="537"/>
        <v>0</v>
      </c>
      <c r="AR1321" s="165">
        <f t="shared" si="537"/>
        <v>0</v>
      </c>
      <c r="AS1321" s="387">
        <f t="shared" si="532"/>
        <v>0</v>
      </c>
    </row>
    <row r="1322" spans="2:46" hidden="1" outlineLevel="2">
      <c r="B1322" s="66">
        <v>3</v>
      </c>
      <c r="D1322" s="338">
        <v>0</v>
      </c>
      <c r="E1322" s="165">
        <f t="shared" si="534"/>
        <v>0</v>
      </c>
      <c r="F1322" s="165">
        <f t="shared" si="534"/>
        <v>0</v>
      </c>
      <c r="G1322" s="165">
        <f t="shared" si="534"/>
        <v>0</v>
      </c>
      <c r="H1322" s="165">
        <f t="shared" si="534"/>
        <v>0</v>
      </c>
      <c r="I1322" s="165">
        <f t="shared" si="534"/>
        <v>0</v>
      </c>
      <c r="J1322" s="165">
        <f t="shared" si="534"/>
        <v>0</v>
      </c>
      <c r="K1322" s="165">
        <f t="shared" si="534"/>
        <v>0</v>
      </c>
      <c r="L1322" s="165">
        <f t="shared" si="534"/>
        <v>0</v>
      </c>
      <c r="M1322" s="165">
        <f t="shared" si="534"/>
        <v>0</v>
      </c>
      <c r="N1322" s="165">
        <f t="shared" si="534"/>
        <v>0</v>
      </c>
      <c r="O1322" s="165">
        <f t="shared" si="535"/>
        <v>0</v>
      </c>
      <c r="P1322" s="165">
        <f t="shared" si="535"/>
        <v>0</v>
      </c>
      <c r="Q1322" s="165">
        <f t="shared" si="535"/>
        <v>0</v>
      </c>
      <c r="R1322" s="165">
        <f t="shared" si="535"/>
        <v>0</v>
      </c>
      <c r="S1322" s="165">
        <f t="shared" si="535"/>
        <v>0</v>
      </c>
      <c r="T1322" s="165">
        <f t="shared" si="535"/>
        <v>0</v>
      </c>
      <c r="U1322" s="165">
        <f t="shared" si="535"/>
        <v>0</v>
      </c>
      <c r="V1322" s="165">
        <f t="shared" si="535"/>
        <v>0</v>
      </c>
      <c r="W1322" s="165">
        <f t="shared" si="535"/>
        <v>0</v>
      </c>
      <c r="X1322" s="165">
        <f t="shared" si="535"/>
        <v>0</v>
      </c>
      <c r="Y1322" s="165">
        <f t="shared" si="536"/>
        <v>0</v>
      </c>
      <c r="Z1322" s="165">
        <f t="shared" si="536"/>
        <v>0</v>
      </c>
      <c r="AA1322" s="165">
        <f t="shared" si="536"/>
        <v>0</v>
      </c>
      <c r="AB1322" s="165">
        <f t="shared" si="536"/>
        <v>0</v>
      </c>
      <c r="AC1322" s="165">
        <f t="shared" si="536"/>
        <v>0</v>
      </c>
      <c r="AD1322" s="165">
        <f t="shared" si="536"/>
        <v>0</v>
      </c>
      <c r="AE1322" s="165">
        <f t="shared" si="536"/>
        <v>0</v>
      </c>
      <c r="AF1322" s="165">
        <f t="shared" si="536"/>
        <v>0</v>
      </c>
      <c r="AG1322" s="165">
        <f t="shared" si="536"/>
        <v>0</v>
      </c>
      <c r="AH1322" s="165">
        <f t="shared" si="536"/>
        <v>0</v>
      </c>
      <c r="AI1322" s="165">
        <f t="shared" si="537"/>
        <v>0</v>
      </c>
      <c r="AJ1322" s="165">
        <f t="shared" si="537"/>
        <v>0</v>
      </c>
      <c r="AK1322" s="165">
        <f t="shared" si="537"/>
        <v>0</v>
      </c>
      <c r="AL1322" s="165">
        <f t="shared" si="537"/>
        <v>0</v>
      </c>
      <c r="AM1322" s="165">
        <f t="shared" si="537"/>
        <v>0</v>
      </c>
      <c r="AN1322" s="165">
        <f t="shared" si="537"/>
        <v>0</v>
      </c>
      <c r="AO1322" s="165">
        <f t="shared" si="537"/>
        <v>0</v>
      </c>
      <c r="AP1322" s="165">
        <f t="shared" si="537"/>
        <v>0</v>
      </c>
      <c r="AQ1322" s="165">
        <f t="shared" si="537"/>
        <v>0</v>
      </c>
      <c r="AR1322" s="165">
        <f t="shared" si="537"/>
        <v>0</v>
      </c>
      <c r="AS1322" s="387">
        <f t="shared" si="532"/>
        <v>0</v>
      </c>
    </row>
    <row r="1323" spans="2:46" hidden="1" outlineLevel="2">
      <c r="B1323" s="66">
        <v>4</v>
      </c>
      <c r="D1323" s="338">
        <v>0</v>
      </c>
      <c r="E1323" s="165">
        <f t="shared" si="534"/>
        <v>0</v>
      </c>
      <c r="F1323" s="165">
        <f t="shared" si="534"/>
        <v>0</v>
      </c>
      <c r="G1323" s="165">
        <f t="shared" si="534"/>
        <v>0</v>
      </c>
      <c r="H1323" s="165">
        <f t="shared" si="534"/>
        <v>0</v>
      </c>
      <c r="I1323" s="165">
        <f t="shared" si="534"/>
        <v>0</v>
      </c>
      <c r="J1323" s="165">
        <f t="shared" si="534"/>
        <v>0</v>
      </c>
      <c r="K1323" s="165">
        <f t="shared" si="534"/>
        <v>0</v>
      </c>
      <c r="L1323" s="165">
        <f t="shared" si="534"/>
        <v>0</v>
      </c>
      <c r="M1323" s="165">
        <f t="shared" si="534"/>
        <v>0</v>
      </c>
      <c r="N1323" s="165">
        <f t="shared" si="534"/>
        <v>0</v>
      </c>
      <c r="O1323" s="165">
        <f t="shared" si="535"/>
        <v>0</v>
      </c>
      <c r="P1323" s="165">
        <f t="shared" si="535"/>
        <v>0</v>
      </c>
      <c r="Q1323" s="165">
        <f t="shared" si="535"/>
        <v>0</v>
      </c>
      <c r="R1323" s="165">
        <f t="shared" si="535"/>
        <v>0</v>
      </c>
      <c r="S1323" s="165">
        <f t="shared" si="535"/>
        <v>0</v>
      </c>
      <c r="T1323" s="165">
        <f t="shared" si="535"/>
        <v>0</v>
      </c>
      <c r="U1323" s="165">
        <f t="shared" si="535"/>
        <v>0</v>
      </c>
      <c r="V1323" s="165">
        <f t="shared" si="535"/>
        <v>0</v>
      </c>
      <c r="W1323" s="165">
        <f t="shared" si="535"/>
        <v>0</v>
      </c>
      <c r="X1323" s="165">
        <f t="shared" si="535"/>
        <v>0</v>
      </c>
      <c r="Y1323" s="165">
        <f t="shared" si="536"/>
        <v>0</v>
      </c>
      <c r="Z1323" s="165">
        <f t="shared" si="536"/>
        <v>0</v>
      </c>
      <c r="AA1323" s="165">
        <f t="shared" si="536"/>
        <v>0</v>
      </c>
      <c r="AB1323" s="165">
        <f t="shared" si="536"/>
        <v>0</v>
      </c>
      <c r="AC1323" s="165">
        <f t="shared" si="536"/>
        <v>0</v>
      </c>
      <c r="AD1323" s="165">
        <f t="shared" si="536"/>
        <v>0</v>
      </c>
      <c r="AE1323" s="165">
        <f t="shared" si="536"/>
        <v>0</v>
      </c>
      <c r="AF1323" s="165">
        <f t="shared" si="536"/>
        <v>0</v>
      </c>
      <c r="AG1323" s="165">
        <f t="shared" si="536"/>
        <v>0</v>
      </c>
      <c r="AH1323" s="165">
        <f t="shared" si="536"/>
        <v>0</v>
      </c>
      <c r="AI1323" s="165">
        <f t="shared" si="537"/>
        <v>0</v>
      </c>
      <c r="AJ1323" s="165">
        <f t="shared" si="537"/>
        <v>0</v>
      </c>
      <c r="AK1323" s="165">
        <f t="shared" si="537"/>
        <v>0</v>
      </c>
      <c r="AL1323" s="165">
        <f t="shared" si="537"/>
        <v>0</v>
      </c>
      <c r="AM1323" s="165">
        <f t="shared" si="537"/>
        <v>0</v>
      </c>
      <c r="AN1323" s="165">
        <f t="shared" si="537"/>
        <v>0</v>
      </c>
      <c r="AO1323" s="165">
        <f t="shared" si="537"/>
        <v>0</v>
      </c>
      <c r="AP1323" s="165">
        <f t="shared" si="537"/>
        <v>0</v>
      </c>
      <c r="AQ1323" s="165">
        <f t="shared" si="537"/>
        <v>0</v>
      </c>
      <c r="AR1323" s="165">
        <f t="shared" si="537"/>
        <v>0</v>
      </c>
      <c r="AS1323" s="387">
        <f t="shared" si="532"/>
        <v>0</v>
      </c>
    </row>
    <row r="1324" spans="2:46" hidden="1" outlineLevel="2">
      <c r="B1324" s="66">
        <v>5</v>
      </c>
      <c r="D1324" s="338">
        <v>0</v>
      </c>
      <c r="E1324" s="165">
        <f t="shared" si="534"/>
        <v>0</v>
      </c>
      <c r="F1324" s="165">
        <f t="shared" si="534"/>
        <v>0</v>
      </c>
      <c r="G1324" s="165">
        <f t="shared" si="534"/>
        <v>0</v>
      </c>
      <c r="H1324" s="165">
        <f t="shared" si="534"/>
        <v>0</v>
      </c>
      <c r="I1324" s="165">
        <f t="shared" si="534"/>
        <v>0</v>
      </c>
      <c r="J1324" s="165">
        <f t="shared" si="534"/>
        <v>0</v>
      </c>
      <c r="K1324" s="165">
        <f t="shared" si="534"/>
        <v>0</v>
      </c>
      <c r="L1324" s="165">
        <f t="shared" si="534"/>
        <v>0</v>
      </c>
      <c r="M1324" s="165">
        <f t="shared" si="534"/>
        <v>0</v>
      </c>
      <c r="N1324" s="165">
        <f t="shared" si="534"/>
        <v>0</v>
      </c>
      <c r="O1324" s="165">
        <f t="shared" si="535"/>
        <v>0</v>
      </c>
      <c r="P1324" s="165">
        <f t="shared" si="535"/>
        <v>0</v>
      </c>
      <c r="Q1324" s="165">
        <f t="shared" si="535"/>
        <v>0</v>
      </c>
      <c r="R1324" s="165">
        <f t="shared" si="535"/>
        <v>0</v>
      </c>
      <c r="S1324" s="165">
        <f t="shared" si="535"/>
        <v>0</v>
      </c>
      <c r="T1324" s="165">
        <f t="shared" si="535"/>
        <v>0</v>
      </c>
      <c r="U1324" s="165">
        <f t="shared" si="535"/>
        <v>0</v>
      </c>
      <c r="V1324" s="165">
        <f t="shared" si="535"/>
        <v>0</v>
      </c>
      <c r="W1324" s="165">
        <f t="shared" si="535"/>
        <v>0</v>
      </c>
      <c r="X1324" s="165">
        <f t="shared" si="535"/>
        <v>0</v>
      </c>
      <c r="Y1324" s="165">
        <f t="shared" si="536"/>
        <v>0</v>
      </c>
      <c r="Z1324" s="165">
        <f t="shared" si="536"/>
        <v>0</v>
      </c>
      <c r="AA1324" s="165">
        <f t="shared" si="536"/>
        <v>0</v>
      </c>
      <c r="AB1324" s="165">
        <f t="shared" si="536"/>
        <v>0</v>
      </c>
      <c r="AC1324" s="165">
        <f t="shared" si="536"/>
        <v>0</v>
      </c>
      <c r="AD1324" s="165">
        <f t="shared" si="536"/>
        <v>0</v>
      </c>
      <c r="AE1324" s="165">
        <f t="shared" si="536"/>
        <v>0</v>
      </c>
      <c r="AF1324" s="165">
        <f t="shared" si="536"/>
        <v>0</v>
      </c>
      <c r="AG1324" s="165">
        <f t="shared" si="536"/>
        <v>0</v>
      </c>
      <c r="AH1324" s="165">
        <f t="shared" si="536"/>
        <v>0</v>
      </c>
      <c r="AI1324" s="165">
        <f t="shared" si="537"/>
        <v>0</v>
      </c>
      <c r="AJ1324" s="165">
        <f t="shared" si="537"/>
        <v>0</v>
      </c>
      <c r="AK1324" s="165">
        <f t="shared" si="537"/>
        <v>0</v>
      </c>
      <c r="AL1324" s="165">
        <f t="shared" si="537"/>
        <v>0</v>
      </c>
      <c r="AM1324" s="165">
        <f t="shared" si="537"/>
        <v>0</v>
      </c>
      <c r="AN1324" s="165">
        <f t="shared" si="537"/>
        <v>0</v>
      </c>
      <c r="AO1324" s="165">
        <f t="shared" si="537"/>
        <v>0</v>
      </c>
      <c r="AP1324" s="165">
        <f t="shared" si="537"/>
        <v>0</v>
      </c>
      <c r="AQ1324" s="165">
        <f t="shared" si="537"/>
        <v>0</v>
      </c>
      <c r="AR1324" s="165">
        <f t="shared" si="537"/>
        <v>0</v>
      </c>
      <c r="AS1324" s="387">
        <f t="shared" si="532"/>
        <v>0</v>
      </c>
    </row>
    <row r="1325" spans="2:46" hidden="1" outlineLevel="2">
      <c r="B1325" s="66">
        <v>6</v>
      </c>
      <c r="D1325" s="338">
        <v>0</v>
      </c>
      <c r="E1325" s="165">
        <f t="shared" si="534"/>
        <v>0</v>
      </c>
      <c r="F1325" s="165">
        <f t="shared" si="534"/>
        <v>0</v>
      </c>
      <c r="G1325" s="165">
        <f t="shared" si="534"/>
        <v>0</v>
      </c>
      <c r="H1325" s="165">
        <f t="shared" si="534"/>
        <v>0</v>
      </c>
      <c r="I1325" s="165">
        <f t="shared" si="534"/>
        <v>0</v>
      </c>
      <c r="J1325" s="165">
        <f t="shared" si="534"/>
        <v>0</v>
      </c>
      <c r="K1325" s="165">
        <f t="shared" si="534"/>
        <v>0</v>
      </c>
      <c r="L1325" s="165">
        <f t="shared" si="534"/>
        <v>0</v>
      </c>
      <c r="M1325" s="165">
        <f t="shared" si="534"/>
        <v>0</v>
      </c>
      <c r="N1325" s="165">
        <f t="shared" si="534"/>
        <v>0</v>
      </c>
      <c r="O1325" s="165">
        <f t="shared" si="535"/>
        <v>0</v>
      </c>
      <c r="P1325" s="165">
        <f t="shared" si="535"/>
        <v>0</v>
      </c>
      <c r="Q1325" s="165">
        <f t="shared" si="535"/>
        <v>0</v>
      </c>
      <c r="R1325" s="165">
        <f t="shared" si="535"/>
        <v>0</v>
      </c>
      <c r="S1325" s="165">
        <f t="shared" si="535"/>
        <v>0</v>
      </c>
      <c r="T1325" s="165">
        <f t="shared" si="535"/>
        <v>0</v>
      </c>
      <c r="U1325" s="165">
        <f t="shared" si="535"/>
        <v>0</v>
      </c>
      <c r="V1325" s="165">
        <f t="shared" si="535"/>
        <v>0</v>
      </c>
      <c r="W1325" s="165">
        <f t="shared" si="535"/>
        <v>0</v>
      </c>
      <c r="X1325" s="165">
        <f t="shared" si="535"/>
        <v>0</v>
      </c>
      <c r="Y1325" s="165">
        <f t="shared" si="536"/>
        <v>0</v>
      </c>
      <c r="Z1325" s="165">
        <f t="shared" si="536"/>
        <v>0</v>
      </c>
      <c r="AA1325" s="165">
        <f t="shared" si="536"/>
        <v>0</v>
      </c>
      <c r="AB1325" s="165">
        <f t="shared" si="536"/>
        <v>0</v>
      </c>
      <c r="AC1325" s="165">
        <f t="shared" si="536"/>
        <v>0</v>
      </c>
      <c r="AD1325" s="165">
        <f t="shared" si="536"/>
        <v>0</v>
      </c>
      <c r="AE1325" s="165">
        <f t="shared" si="536"/>
        <v>0</v>
      </c>
      <c r="AF1325" s="165">
        <f t="shared" si="536"/>
        <v>0</v>
      </c>
      <c r="AG1325" s="165">
        <f t="shared" si="536"/>
        <v>0</v>
      </c>
      <c r="AH1325" s="165">
        <f t="shared" si="536"/>
        <v>0</v>
      </c>
      <c r="AI1325" s="165">
        <f t="shared" si="537"/>
        <v>0</v>
      </c>
      <c r="AJ1325" s="165">
        <f t="shared" si="537"/>
        <v>0</v>
      </c>
      <c r="AK1325" s="165">
        <f t="shared" si="537"/>
        <v>0</v>
      </c>
      <c r="AL1325" s="165">
        <f t="shared" si="537"/>
        <v>0</v>
      </c>
      <c r="AM1325" s="165">
        <f t="shared" si="537"/>
        <v>0</v>
      </c>
      <c r="AN1325" s="165">
        <f t="shared" si="537"/>
        <v>0</v>
      </c>
      <c r="AO1325" s="165">
        <f t="shared" si="537"/>
        <v>0</v>
      </c>
      <c r="AP1325" s="165">
        <f t="shared" si="537"/>
        <v>0</v>
      </c>
      <c r="AQ1325" s="165">
        <f t="shared" si="537"/>
        <v>0</v>
      </c>
      <c r="AR1325" s="165">
        <f t="shared" si="537"/>
        <v>0</v>
      </c>
      <c r="AS1325" s="387">
        <f t="shared" si="532"/>
        <v>0</v>
      </c>
    </row>
    <row r="1326" spans="2:46" hidden="1" outlineLevel="2">
      <c r="B1326" s="66">
        <v>7</v>
      </c>
      <c r="D1326" s="338">
        <v>0</v>
      </c>
      <c r="E1326" s="165">
        <f t="shared" si="534"/>
        <v>0</v>
      </c>
      <c r="F1326" s="165">
        <f t="shared" si="534"/>
        <v>0</v>
      </c>
      <c r="G1326" s="165">
        <f t="shared" si="534"/>
        <v>0</v>
      </c>
      <c r="H1326" s="165">
        <f t="shared" si="534"/>
        <v>0</v>
      </c>
      <c r="I1326" s="165">
        <f t="shared" si="534"/>
        <v>0</v>
      </c>
      <c r="J1326" s="165">
        <f t="shared" si="534"/>
        <v>0</v>
      </c>
      <c r="K1326" s="165">
        <f t="shared" si="534"/>
        <v>0</v>
      </c>
      <c r="L1326" s="165">
        <f t="shared" si="534"/>
        <v>0</v>
      </c>
      <c r="M1326" s="165">
        <f t="shared" si="534"/>
        <v>0</v>
      </c>
      <c r="N1326" s="165">
        <f t="shared" si="534"/>
        <v>0</v>
      </c>
      <c r="O1326" s="165">
        <f t="shared" si="535"/>
        <v>0</v>
      </c>
      <c r="P1326" s="165">
        <f t="shared" si="535"/>
        <v>0</v>
      </c>
      <c r="Q1326" s="165">
        <f t="shared" si="535"/>
        <v>0</v>
      </c>
      <c r="R1326" s="165">
        <f t="shared" si="535"/>
        <v>0</v>
      </c>
      <c r="S1326" s="165">
        <f t="shared" si="535"/>
        <v>0</v>
      </c>
      <c r="T1326" s="165">
        <f t="shared" si="535"/>
        <v>0</v>
      </c>
      <c r="U1326" s="165">
        <f t="shared" si="535"/>
        <v>0</v>
      </c>
      <c r="V1326" s="165">
        <f t="shared" si="535"/>
        <v>0</v>
      </c>
      <c r="W1326" s="165">
        <f t="shared" si="535"/>
        <v>0</v>
      </c>
      <c r="X1326" s="165">
        <f t="shared" si="535"/>
        <v>0</v>
      </c>
      <c r="Y1326" s="165">
        <f t="shared" si="536"/>
        <v>0</v>
      </c>
      <c r="Z1326" s="165">
        <f t="shared" si="536"/>
        <v>0</v>
      </c>
      <c r="AA1326" s="165">
        <f t="shared" si="536"/>
        <v>0</v>
      </c>
      <c r="AB1326" s="165">
        <f t="shared" si="536"/>
        <v>0</v>
      </c>
      <c r="AC1326" s="165">
        <f t="shared" si="536"/>
        <v>0</v>
      </c>
      <c r="AD1326" s="165">
        <f t="shared" si="536"/>
        <v>0</v>
      </c>
      <c r="AE1326" s="165">
        <f t="shared" si="536"/>
        <v>0</v>
      </c>
      <c r="AF1326" s="165">
        <f t="shared" si="536"/>
        <v>0</v>
      </c>
      <c r="AG1326" s="165">
        <f t="shared" si="536"/>
        <v>0</v>
      </c>
      <c r="AH1326" s="165">
        <f t="shared" si="536"/>
        <v>0</v>
      </c>
      <c r="AI1326" s="165">
        <f t="shared" si="537"/>
        <v>0</v>
      </c>
      <c r="AJ1326" s="165">
        <f t="shared" si="537"/>
        <v>0</v>
      </c>
      <c r="AK1326" s="165">
        <f t="shared" si="537"/>
        <v>0</v>
      </c>
      <c r="AL1326" s="165">
        <f t="shared" si="537"/>
        <v>0</v>
      </c>
      <c r="AM1326" s="165">
        <f t="shared" si="537"/>
        <v>0</v>
      </c>
      <c r="AN1326" s="165">
        <f t="shared" si="537"/>
        <v>0</v>
      </c>
      <c r="AO1326" s="165">
        <f t="shared" si="537"/>
        <v>0</v>
      </c>
      <c r="AP1326" s="165">
        <f t="shared" si="537"/>
        <v>0</v>
      </c>
      <c r="AQ1326" s="165">
        <f t="shared" si="537"/>
        <v>0</v>
      </c>
      <c r="AR1326" s="165">
        <f t="shared" si="537"/>
        <v>0</v>
      </c>
      <c r="AS1326" s="387">
        <f t="shared" si="532"/>
        <v>0</v>
      </c>
    </row>
    <row r="1327" spans="2:46" hidden="1" outlineLevel="2">
      <c r="B1327" s="66">
        <v>8</v>
      </c>
      <c r="D1327" s="338">
        <v>0</v>
      </c>
      <c r="E1327" s="165">
        <f t="shared" si="534"/>
        <v>0</v>
      </c>
      <c r="F1327" s="165">
        <f t="shared" si="534"/>
        <v>0</v>
      </c>
      <c r="G1327" s="165">
        <f t="shared" si="534"/>
        <v>0</v>
      </c>
      <c r="H1327" s="165">
        <f t="shared" si="534"/>
        <v>0</v>
      </c>
      <c r="I1327" s="165">
        <f t="shared" si="534"/>
        <v>0</v>
      </c>
      <c r="J1327" s="165">
        <f t="shared" si="534"/>
        <v>0</v>
      </c>
      <c r="K1327" s="165">
        <f t="shared" si="534"/>
        <v>0</v>
      </c>
      <c r="L1327" s="165">
        <f t="shared" si="534"/>
        <v>0</v>
      </c>
      <c r="M1327" s="165">
        <f t="shared" si="534"/>
        <v>0</v>
      </c>
      <c r="N1327" s="165">
        <f t="shared" si="534"/>
        <v>0</v>
      </c>
      <c r="O1327" s="165">
        <f t="shared" si="535"/>
        <v>0</v>
      </c>
      <c r="P1327" s="165">
        <f t="shared" si="535"/>
        <v>0</v>
      </c>
      <c r="Q1327" s="165">
        <f t="shared" si="535"/>
        <v>0</v>
      </c>
      <c r="R1327" s="165">
        <f t="shared" si="535"/>
        <v>0</v>
      </c>
      <c r="S1327" s="165">
        <f t="shared" si="535"/>
        <v>0</v>
      </c>
      <c r="T1327" s="165">
        <f t="shared" si="535"/>
        <v>0</v>
      </c>
      <c r="U1327" s="165">
        <f t="shared" si="535"/>
        <v>0</v>
      </c>
      <c r="V1327" s="165">
        <f t="shared" si="535"/>
        <v>0</v>
      </c>
      <c r="W1327" s="165">
        <f t="shared" si="535"/>
        <v>0</v>
      </c>
      <c r="X1327" s="165">
        <f t="shared" si="535"/>
        <v>0</v>
      </c>
      <c r="Y1327" s="165">
        <f t="shared" si="536"/>
        <v>0</v>
      </c>
      <c r="Z1327" s="165">
        <f t="shared" si="536"/>
        <v>0</v>
      </c>
      <c r="AA1327" s="165">
        <f t="shared" si="536"/>
        <v>0</v>
      </c>
      <c r="AB1327" s="165">
        <f t="shared" si="536"/>
        <v>0</v>
      </c>
      <c r="AC1327" s="165">
        <f t="shared" si="536"/>
        <v>0</v>
      </c>
      <c r="AD1327" s="165">
        <f t="shared" si="536"/>
        <v>0</v>
      </c>
      <c r="AE1327" s="165">
        <f t="shared" si="536"/>
        <v>0</v>
      </c>
      <c r="AF1327" s="165">
        <f t="shared" si="536"/>
        <v>0</v>
      </c>
      <c r="AG1327" s="165">
        <f t="shared" si="536"/>
        <v>0</v>
      </c>
      <c r="AH1327" s="165">
        <f t="shared" si="536"/>
        <v>0</v>
      </c>
      <c r="AI1327" s="165">
        <f t="shared" si="537"/>
        <v>0</v>
      </c>
      <c r="AJ1327" s="165">
        <f t="shared" si="537"/>
        <v>0</v>
      </c>
      <c r="AK1327" s="165">
        <f t="shared" si="537"/>
        <v>0</v>
      </c>
      <c r="AL1327" s="165">
        <f t="shared" si="537"/>
        <v>0</v>
      </c>
      <c r="AM1327" s="165">
        <f t="shared" si="537"/>
        <v>0</v>
      </c>
      <c r="AN1327" s="165">
        <f t="shared" si="537"/>
        <v>0</v>
      </c>
      <c r="AO1327" s="165">
        <f t="shared" si="537"/>
        <v>0</v>
      </c>
      <c r="AP1327" s="165">
        <f t="shared" si="537"/>
        <v>0</v>
      </c>
      <c r="AQ1327" s="165">
        <f t="shared" si="537"/>
        <v>0</v>
      </c>
      <c r="AR1327" s="165">
        <f t="shared" si="537"/>
        <v>0</v>
      </c>
      <c r="AS1327" s="387">
        <f t="shared" si="532"/>
        <v>0</v>
      </c>
    </row>
    <row r="1328" spans="2:46" hidden="1" outlineLevel="2">
      <c r="B1328" s="66">
        <v>9</v>
      </c>
      <c r="D1328" s="338">
        <v>0</v>
      </c>
      <c r="E1328" s="165">
        <f t="shared" si="534"/>
        <v>0</v>
      </c>
      <c r="F1328" s="165">
        <f t="shared" si="534"/>
        <v>0</v>
      </c>
      <c r="G1328" s="165">
        <f t="shared" si="534"/>
        <v>0</v>
      </c>
      <c r="H1328" s="165">
        <f t="shared" si="534"/>
        <v>0</v>
      </c>
      <c r="I1328" s="165">
        <f t="shared" si="534"/>
        <v>0</v>
      </c>
      <c r="J1328" s="165">
        <f t="shared" si="534"/>
        <v>0</v>
      </c>
      <c r="K1328" s="165">
        <f t="shared" si="534"/>
        <v>0</v>
      </c>
      <c r="L1328" s="165">
        <f t="shared" si="534"/>
        <v>0</v>
      </c>
      <c r="M1328" s="165">
        <f t="shared" si="534"/>
        <v>0</v>
      </c>
      <c r="N1328" s="165">
        <f t="shared" si="534"/>
        <v>0</v>
      </c>
      <c r="O1328" s="165">
        <f t="shared" si="535"/>
        <v>0</v>
      </c>
      <c r="P1328" s="165">
        <f t="shared" si="535"/>
        <v>0</v>
      </c>
      <c r="Q1328" s="165">
        <f t="shared" si="535"/>
        <v>0</v>
      </c>
      <c r="R1328" s="165">
        <f t="shared" si="535"/>
        <v>0</v>
      </c>
      <c r="S1328" s="165">
        <f t="shared" si="535"/>
        <v>0</v>
      </c>
      <c r="T1328" s="165">
        <f t="shared" si="535"/>
        <v>0</v>
      </c>
      <c r="U1328" s="165">
        <f t="shared" si="535"/>
        <v>0</v>
      </c>
      <c r="V1328" s="165">
        <f t="shared" si="535"/>
        <v>0</v>
      </c>
      <c r="W1328" s="165">
        <f t="shared" si="535"/>
        <v>0</v>
      </c>
      <c r="X1328" s="165">
        <f t="shared" si="535"/>
        <v>0</v>
      </c>
      <c r="Y1328" s="165">
        <f t="shared" si="536"/>
        <v>0</v>
      </c>
      <c r="Z1328" s="165">
        <f t="shared" si="536"/>
        <v>0</v>
      </c>
      <c r="AA1328" s="165">
        <f t="shared" si="536"/>
        <v>0</v>
      </c>
      <c r="AB1328" s="165">
        <f t="shared" si="536"/>
        <v>0</v>
      </c>
      <c r="AC1328" s="165">
        <f t="shared" si="536"/>
        <v>0</v>
      </c>
      <c r="AD1328" s="165">
        <f t="shared" si="536"/>
        <v>0</v>
      </c>
      <c r="AE1328" s="165">
        <f t="shared" si="536"/>
        <v>0</v>
      </c>
      <c r="AF1328" s="165">
        <f t="shared" si="536"/>
        <v>0</v>
      </c>
      <c r="AG1328" s="165">
        <f t="shared" si="536"/>
        <v>0</v>
      </c>
      <c r="AH1328" s="165">
        <f t="shared" si="536"/>
        <v>0</v>
      </c>
      <c r="AI1328" s="165">
        <f t="shared" si="537"/>
        <v>0</v>
      </c>
      <c r="AJ1328" s="165">
        <f t="shared" si="537"/>
        <v>0</v>
      </c>
      <c r="AK1328" s="165">
        <f t="shared" si="537"/>
        <v>0</v>
      </c>
      <c r="AL1328" s="165">
        <f t="shared" si="537"/>
        <v>0</v>
      </c>
      <c r="AM1328" s="165">
        <f t="shared" si="537"/>
        <v>0</v>
      </c>
      <c r="AN1328" s="165">
        <f t="shared" si="537"/>
        <v>0</v>
      </c>
      <c r="AO1328" s="165">
        <f t="shared" si="537"/>
        <v>0</v>
      </c>
      <c r="AP1328" s="165">
        <f t="shared" si="537"/>
        <v>0</v>
      </c>
      <c r="AQ1328" s="165">
        <f t="shared" si="537"/>
        <v>0</v>
      </c>
      <c r="AR1328" s="165">
        <f t="shared" si="537"/>
        <v>0</v>
      </c>
      <c r="AS1328" s="387">
        <f t="shared" si="532"/>
        <v>0</v>
      </c>
    </row>
    <row r="1329" spans="2:45" hidden="1" outlineLevel="2">
      <c r="B1329" s="66">
        <v>10</v>
      </c>
      <c r="D1329" s="338">
        <v>0</v>
      </c>
      <c r="E1329" s="165">
        <f t="shared" si="534"/>
        <v>0</v>
      </c>
      <c r="F1329" s="165">
        <f t="shared" si="534"/>
        <v>0</v>
      </c>
      <c r="G1329" s="165">
        <f t="shared" si="534"/>
        <v>0</v>
      </c>
      <c r="H1329" s="165">
        <f t="shared" si="534"/>
        <v>0</v>
      </c>
      <c r="I1329" s="165">
        <f t="shared" si="534"/>
        <v>0</v>
      </c>
      <c r="J1329" s="165">
        <f t="shared" si="534"/>
        <v>0</v>
      </c>
      <c r="K1329" s="165">
        <f t="shared" si="534"/>
        <v>0</v>
      </c>
      <c r="L1329" s="165">
        <f t="shared" si="534"/>
        <v>0</v>
      </c>
      <c r="M1329" s="165">
        <f t="shared" si="534"/>
        <v>0</v>
      </c>
      <c r="N1329" s="165">
        <f t="shared" si="534"/>
        <v>0</v>
      </c>
      <c r="O1329" s="165">
        <f t="shared" si="535"/>
        <v>0</v>
      </c>
      <c r="P1329" s="165">
        <f t="shared" si="535"/>
        <v>0</v>
      </c>
      <c r="Q1329" s="165">
        <f t="shared" si="535"/>
        <v>0</v>
      </c>
      <c r="R1329" s="165">
        <f t="shared" si="535"/>
        <v>0</v>
      </c>
      <c r="S1329" s="165">
        <f t="shared" si="535"/>
        <v>0</v>
      </c>
      <c r="T1329" s="165">
        <f t="shared" si="535"/>
        <v>0</v>
      </c>
      <c r="U1329" s="165">
        <f t="shared" si="535"/>
        <v>0</v>
      </c>
      <c r="V1329" s="165">
        <f t="shared" si="535"/>
        <v>0</v>
      </c>
      <c r="W1329" s="165">
        <f t="shared" si="535"/>
        <v>0</v>
      </c>
      <c r="X1329" s="165">
        <f t="shared" si="535"/>
        <v>0</v>
      </c>
      <c r="Y1329" s="165">
        <f t="shared" si="536"/>
        <v>0</v>
      </c>
      <c r="Z1329" s="165">
        <f t="shared" si="536"/>
        <v>0</v>
      </c>
      <c r="AA1329" s="165">
        <f t="shared" si="536"/>
        <v>0</v>
      </c>
      <c r="AB1329" s="165">
        <f t="shared" si="536"/>
        <v>0</v>
      </c>
      <c r="AC1329" s="165">
        <f t="shared" si="536"/>
        <v>0</v>
      </c>
      <c r="AD1329" s="165">
        <f t="shared" si="536"/>
        <v>0</v>
      </c>
      <c r="AE1329" s="165">
        <f t="shared" si="536"/>
        <v>0</v>
      </c>
      <c r="AF1329" s="165">
        <f t="shared" si="536"/>
        <v>0</v>
      </c>
      <c r="AG1329" s="165">
        <f t="shared" si="536"/>
        <v>0</v>
      </c>
      <c r="AH1329" s="165">
        <f t="shared" si="536"/>
        <v>0</v>
      </c>
      <c r="AI1329" s="165">
        <f t="shared" si="537"/>
        <v>0</v>
      </c>
      <c r="AJ1329" s="165">
        <f t="shared" si="537"/>
        <v>0</v>
      </c>
      <c r="AK1329" s="165">
        <f t="shared" si="537"/>
        <v>0</v>
      </c>
      <c r="AL1329" s="165">
        <f t="shared" si="537"/>
        <v>0</v>
      </c>
      <c r="AM1329" s="165">
        <f t="shared" si="537"/>
        <v>0</v>
      </c>
      <c r="AN1329" s="165">
        <f t="shared" si="537"/>
        <v>0</v>
      </c>
      <c r="AO1329" s="165">
        <f t="shared" si="537"/>
        <v>0</v>
      </c>
      <c r="AP1329" s="165">
        <f t="shared" si="537"/>
        <v>0</v>
      </c>
      <c r="AQ1329" s="165">
        <f t="shared" si="537"/>
        <v>0</v>
      </c>
      <c r="AR1329" s="165">
        <f t="shared" si="537"/>
        <v>0</v>
      </c>
      <c r="AS1329" s="387">
        <f t="shared" si="532"/>
        <v>0</v>
      </c>
    </row>
    <row r="1330" spans="2:45" hidden="1" outlineLevel="2">
      <c r="B1330" s="66">
        <v>11</v>
      </c>
      <c r="D1330" s="338">
        <v>0</v>
      </c>
      <c r="E1330" s="165">
        <f t="shared" ref="E1330:N1339" si="538">IF(AND(E$2=$B1330,$B1330=$C$3),$D1330,IF(AND(E$2&gt;$B1330,E$2&lt;=$D$1319+$B1330),SLN($D1330,0,IF($C$3-$B1330&gt;=$D$1319,$D$1319,$C$3-$B1330)),0))</f>
        <v>0</v>
      </c>
      <c r="F1330" s="165">
        <f t="shared" si="538"/>
        <v>0</v>
      </c>
      <c r="G1330" s="165">
        <f t="shared" si="538"/>
        <v>0</v>
      </c>
      <c r="H1330" s="165">
        <f t="shared" si="538"/>
        <v>0</v>
      </c>
      <c r="I1330" s="165">
        <f t="shared" si="538"/>
        <v>0</v>
      </c>
      <c r="J1330" s="165">
        <f t="shared" si="538"/>
        <v>0</v>
      </c>
      <c r="K1330" s="165">
        <f t="shared" si="538"/>
        <v>0</v>
      </c>
      <c r="L1330" s="165">
        <f t="shared" si="538"/>
        <v>0</v>
      </c>
      <c r="M1330" s="165">
        <f t="shared" si="538"/>
        <v>0</v>
      </c>
      <c r="N1330" s="165">
        <f t="shared" si="538"/>
        <v>0</v>
      </c>
      <c r="O1330" s="165">
        <f t="shared" ref="O1330:X1339" si="539">IF(AND(O$2=$B1330,$B1330=$C$3),$D1330,IF(AND(O$2&gt;$B1330,O$2&lt;=$D$1319+$B1330),SLN($D1330,0,IF($C$3-$B1330&gt;=$D$1319,$D$1319,$C$3-$B1330)),0))</f>
        <v>0</v>
      </c>
      <c r="P1330" s="165">
        <f t="shared" si="539"/>
        <v>0</v>
      </c>
      <c r="Q1330" s="165">
        <f t="shared" si="539"/>
        <v>0</v>
      </c>
      <c r="R1330" s="165">
        <f t="shared" si="539"/>
        <v>0</v>
      </c>
      <c r="S1330" s="165">
        <f t="shared" si="539"/>
        <v>0</v>
      </c>
      <c r="T1330" s="165">
        <f t="shared" si="539"/>
        <v>0</v>
      </c>
      <c r="U1330" s="165">
        <f t="shared" si="539"/>
        <v>0</v>
      </c>
      <c r="V1330" s="165">
        <f t="shared" si="539"/>
        <v>0</v>
      </c>
      <c r="W1330" s="165">
        <f t="shared" si="539"/>
        <v>0</v>
      </c>
      <c r="X1330" s="165">
        <f t="shared" si="539"/>
        <v>0</v>
      </c>
      <c r="Y1330" s="165">
        <f t="shared" ref="Y1330:AH1339" si="540">IF(AND(Y$2=$B1330,$B1330=$C$3),$D1330,IF(AND(Y$2&gt;$B1330,Y$2&lt;=$D$1319+$B1330),SLN($D1330,0,IF($C$3-$B1330&gt;=$D$1319,$D$1319,$C$3-$B1330)),0))</f>
        <v>0</v>
      </c>
      <c r="Z1330" s="165">
        <f t="shared" si="540"/>
        <v>0</v>
      </c>
      <c r="AA1330" s="165">
        <f t="shared" si="540"/>
        <v>0</v>
      </c>
      <c r="AB1330" s="165">
        <f t="shared" si="540"/>
        <v>0</v>
      </c>
      <c r="AC1330" s="165">
        <f t="shared" si="540"/>
        <v>0</v>
      </c>
      <c r="AD1330" s="165">
        <f t="shared" si="540"/>
        <v>0</v>
      </c>
      <c r="AE1330" s="165">
        <f t="shared" si="540"/>
        <v>0</v>
      </c>
      <c r="AF1330" s="165">
        <f t="shared" si="540"/>
        <v>0</v>
      </c>
      <c r="AG1330" s="165">
        <f t="shared" si="540"/>
        <v>0</v>
      </c>
      <c r="AH1330" s="165">
        <f t="shared" si="540"/>
        <v>0</v>
      </c>
      <c r="AI1330" s="165">
        <f t="shared" ref="AI1330:AR1339" si="541">IF(AND(AI$2=$B1330,$B1330=$C$3),$D1330,IF(AND(AI$2&gt;$B1330,AI$2&lt;=$D$1319+$B1330),SLN($D1330,0,IF($C$3-$B1330&gt;=$D$1319,$D$1319,$C$3-$B1330)),0))</f>
        <v>0</v>
      </c>
      <c r="AJ1330" s="165">
        <f t="shared" si="541"/>
        <v>0</v>
      </c>
      <c r="AK1330" s="165">
        <f t="shared" si="541"/>
        <v>0</v>
      </c>
      <c r="AL1330" s="165">
        <f t="shared" si="541"/>
        <v>0</v>
      </c>
      <c r="AM1330" s="165">
        <f t="shared" si="541"/>
        <v>0</v>
      </c>
      <c r="AN1330" s="165">
        <f t="shared" si="541"/>
        <v>0</v>
      </c>
      <c r="AO1330" s="165">
        <f t="shared" si="541"/>
        <v>0</v>
      </c>
      <c r="AP1330" s="165">
        <f t="shared" si="541"/>
        <v>0</v>
      </c>
      <c r="AQ1330" s="165">
        <f t="shared" si="541"/>
        <v>0</v>
      </c>
      <c r="AR1330" s="165">
        <f t="shared" si="541"/>
        <v>0</v>
      </c>
      <c r="AS1330" s="387">
        <f t="shared" si="532"/>
        <v>0</v>
      </c>
    </row>
    <row r="1331" spans="2:45" hidden="1" outlineLevel="2">
      <c r="B1331" s="66">
        <v>12</v>
      </c>
      <c r="D1331" s="338">
        <v>0</v>
      </c>
      <c r="E1331" s="165">
        <f t="shared" si="538"/>
        <v>0</v>
      </c>
      <c r="F1331" s="165">
        <f t="shared" si="538"/>
        <v>0</v>
      </c>
      <c r="G1331" s="165">
        <f t="shared" si="538"/>
        <v>0</v>
      </c>
      <c r="H1331" s="165">
        <f t="shared" si="538"/>
        <v>0</v>
      </c>
      <c r="I1331" s="165">
        <f t="shared" si="538"/>
        <v>0</v>
      </c>
      <c r="J1331" s="165">
        <f t="shared" si="538"/>
        <v>0</v>
      </c>
      <c r="K1331" s="165">
        <f t="shared" si="538"/>
        <v>0</v>
      </c>
      <c r="L1331" s="165">
        <f t="shared" si="538"/>
        <v>0</v>
      </c>
      <c r="M1331" s="165">
        <f t="shared" si="538"/>
        <v>0</v>
      </c>
      <c r="N1331" s="165">
        <f t="shared" si="538"/>
        <v>0</v>
      </c>
      <c r="O1331" s="165">
        <f t="shared" si="539"/>
        <v>0</v>
      </c>
      <c r="P1331" s="165">
        <f t="shared" si="539"/>
        <v>0</v>
      </c>
      <c r="Q1331" s="165">
        <f t="shared" si="539"/>
        <v>0</v>
      </c>
      <c r="R1331" s="165">
        <f t="shared" si="539"/>
        <v>0</v>
      </c>
      <c r="S1331" s="165">
        <f t="shared" si="539"/>
        <v>0</v>
      </c>
      <c r="T1331" s="165">
        <f t="shared" si="539"/>
        <v>0</v>
      </c>
      <c r="U1331" s="165">
        <f t="shared" si="539"/>
        <v>0</v>
      </c>
      <c r="V1331" s="165">
        <f t="shared" si="539"/>
        <v>0</v>
      </c>
      <c r="W1331" s="165">
        <f t="shared" si="539"/>
        <v>0</v>
      </c>
      <c r="X1331" s="165">
        <f t="shared" si="539"/>
        <v>0</v>
      </c>
      <c r="Y1331" s="165">
        <f t="shared" si="540"/>
        <v>0</v>
      </c>
      <c r="Z1331" s="165">
        <f t="shared" si="540"/>
        <v>0</v>
      </c>
      <c r="AA1331" s="165">
        <f t="shared" si="540"/>
        <v>0</v>
      </c>
      <c r="AB1331" s="165">
        <f t="shared" si="540"/>
        <v>0</v>
      </c>
      <c r="AC1331" s="165">
        <f t="shared" si="540"/>
        <v>0</v>
      </c>
      <c r="AD1331" s="165">
        <f t="shared" si="540"/>
        <v>0</v>
      </c>
      <c r="AE1331" s="165">
        <f t="shared" si="540"/>
        <v>0</v>
      </c>
      <c r="AF1331" s="165">
        <f t="shared" si="540"/>
        <v>0</v>
      </c>
      <c r="AG1331" s="165">
        <f t="shared" si="540"/>
        <v>0</v>
      </c>
      <c r="AH1331" s="165">
        <f t="shared" si="540"/>
        <v>0</v>
      </c>
      <c r="AI1331" s="165">
        <f t="shared" si="541"/>
        <v>0</v>
      </c>
      <c r="AJ1331" s="165">
        <f t="shared" si="541"/>
        <v>0</v>
      </c>
      <c r="AK1331" s="165">
        <f t="shared" si="541"/>
        <v>0</v>
      </c>
      <c r="AL1331" s="165">
        <f t="shared" si="541"/>
        <v>0</v>
      </c>
      <c r="AM1331" s="165">
        <f t="shared" si="541"/>
        <v>0</v>
      </c>
      <c r="AN1331" s="165">
        <f t="shared" si="541"/>
        <v>0</v>
      </c>
      <c r="AO1331" s="165">
        <f t="shared" si="541"/>
        <v>0</v>
      </c>
      <c r="AP1331" s="165">
        <f t="shared" si="541"/>
        <v>0</v>
      </c>
      <c r="AQ1331" s="165">
        <f t="shared" si="541"/>
        <v>0</v>
      </c>
      <c r="AR1331" s="165">
        <f t="shared" si="541"/>
        <v>0</v>
      </c>
      <c r="AS1331" s="387">
        <f t="shared" si="532"/>
        <v>0</v>
      </c>
    </row>
    <row r="1332" spans="2:45" hidden="1" outlineLevel="2">
      <c r="B1332" s="66">
        <v>13</v>
      </c>
      <c r="D1332" s="338">
        <v>0</v>
      </c>
      <c r="E1332" s="165">
        <f t="shared" si="538"/>
        <v>0</v>
      </c>
      <c r="F1332" s="165">
        <f t="shared" si="538"/>
        <v>0</v>
      </c>
      <c r="G1332" s="165">
        <f t="shared" si="538"/>
        <v>0</v>
      </c>
      <c r="H1332" s="165">
        <f t="shared" si="538"/>
        <v>0</v>
      </c>
      <c r="I1332" s="165">
        <f t="shared" si="538"/>
        <v>0</v>
      </c>
      <c r="J1332" s="165">
        <f t="shared" si="538"/>
        <v>0</v>
      </c>
      <c r="K1332" s="165">
        <f t="shared" si="538"/>
        <v>0</v>
      </c>
      <c r="L1332" s="165">
        <f t="shared" si="538"/>
        <v>0</v>
      </c>
      <c r="M1332" s="165">
        <f t="shared" si="538"/>
        <v>0</v>
      </c>
      <c r="N1332" s="165">
        <f t="shared" si="538"/>
        <v>0</v>
      </c>
      <c r="O1332" s="165">
        <f t="shared" si="539"/>
        <v>0</v>
      </c>
      <c r="P1332" s="165">
        <f t="shared" si="539"/>
        <v>0</v>
      </c>
      <c r="Q1332" s="165">
        <f t="shared" si="539"/>
        <v>0</v>
      </c>
      <c r="R1332" s="165">
        <f t="shared" si="539"/>
        <v>0</v>
      </c>
      <c r="S1332" s="165">
        <f t="shared" si="539"/>
        <v>0</v>
      </c>
      <c r="T1332" s="165">
        <f t="shared" si="539"/>
        <v>0</v>
      </c>
      <c r="U1332" s="165">
        <f t="shared" si="539"/>
        <v>0</v>
      </c>
      <c r="V1332" s="165">
        <f t="shared" si="539"/>
        <v>0</v>
      </c>
      <c r="W1332" s="165">
        <f t="shared" si="539"/>
        <v>0</v>
      </c>
      <c r="X1332" s="165">
        <f t="shared" si="539"/>
        <v>0</v>
      </c>
      <c r="Y1332" s="165">
        <f t="shared" si="540"/>
        <v>0</v>
      </c>
      <c r="Z1332" s="165">
        <f t="shared" si="540"/>
        <v>0</v>
      </c>
      <c r="AA1332" s="165">
        <f t="shared" si="540"/>
        <v>0</v>
      </c>
      <c r="AB1332" s="165">
        <f t="shared" si="540"/>
        <v>0</v>
      </c>
      <c r="AC1332" s="165">
        <f t="shared" si="540"/>
        <v>0</v>
      </c>
      <c r="AD1332" s="165">
        <f t="shared" si="540"/>
        <v>0</v>
      </c>
      <c r="AE1332" s="165">
        <f t="shared" si="540"/>
        <v>0</v>
      </c>
      <c r="AF1332" s="165">
        <f t="shared" si="540"/>
        <v>0</v>
      </c>
      <c r="AG1332" s="165">
        <f t="shared" si="540"/>
        <v>0</v>
      </c>
      <c r="AH1332" s="165">
        <f t="shared" si="540"/>
        <v>0</v>
      </c>
      <c r="AI1332" s="165">
        <f t="shared" si="541"/>
        <v>0</v>
      </c>
      <c r="AJ1332" s="165">
        <f t="shared" si="541"/>
        <v>0</v>
      </c>
      <c r="AK1332" s="165">
        <f t="shared" si="541"/>
        <v>0</v>
      </c>
      <c r="AL1332" s="165">
        <f t="shared" si="541"/>
        <v>0</v>
      </c>
      <c r="AM1332" s="165">
        <f t="shared" si="541"/>
        <v>0</v>
      </c>
      <c r="AN1332" s="165">
        <f t="shared" si="541"/>
        <v>0</v>
      </c>
      <c r="AO1332" s="165">
        <f t="shared" si="541"/>
        <v>0</v>
      </c>
      <c r="AP1332" s="165">
        <f t="shared" si="541"/>
        <v>0</v>
      </c>
      <c r="AQ1332" s="165">
        <f t="shared" si="541"/>
        <v>0</v>
      </c>
      <c r="AR1332" s="165">
        <f t="shared" si="541"/>
        <v>0</v>
      </c>
      <c r="AS1332" s="387">
        <f t="shared" si="532"/>
        <v>0</v>
      </c>
    </row>
    <row r="1333" spans="2:45" hidden="1" outlineLevel="2">
      <c r="B1333" s="66">
        <v>14</v>
      </c>
      <c r="D1333" s="338">
        <v>0</v>
      </c>
      <c r="E1333" s="165">
        <f t="shared" si="538"/>
        <v>0</v>
      </c>
      <c r="F1333" s="165">
        <f t="shared" si="538"/>
        <v>0</v>
      </c>
      <c r="G1333" s="165">
        <f t="shared" si="538"/>
        <v>0</v>
      </c>
      <c r="H1333" s="165">
        <f t="shared" si="538"/>
        <v>0</v>
      </c>
      <c r="I1333" s="165">
        <f t="shared" si="538"/>
        <v>0</v>
      </c>
      <c r="J1333" s="165">
        <f t="shared" si="538"/>
        <v>0</v>
      </c>
      <c r="K1333" s="165">
        <f t="shared" si="538"/>
        <v>0</v>
      </c>
      <c r="L1333" s="165">
        <f t="shared" si="538"/>
        <v>0</v>
      </c>
      <c r="M1333" s="165">
        <f t="shared" si="538"/>
        <v>0</v>
      </c>
      <c r="N1333" s="165">
        <f t="shared" si="538"/>
        <v>0</v>
      </c>
      <c r="O1333" s="165">
        <f t="shared" si="539"/>
        <v>0</v>
      </c>
      <c r="P1333" s="165">
        <f t="shared" si="539"/>
        <v>0</v>
      </c>
      <c r="Q1333" s="165">
        <f t="shared" si="539"/>
        <v>0</v>
      </c>
      <c r="R1333" s="165">
        <f t="shared" si="539"/>
        <v>0</v>
      </c>
      <c r="S1333" s="165">
        <f t="shared" si="539"/>
        <v>0</v>
      </c>
      <c r="T1333" s="165">
        <f t="shared" si="539"/>
        <v>0</v>
      </c>
      <c r="U1333" s="165">
        <f t="shared" si="539"/>
        <v>0</v>
      </c>
      <c r="V1333" s="165">
        <f t="shared" si="539"/>
        <v>0</v>
      </c>
      <c r="W1333" s="165">
        <f t="shared" si="539"/>
        <v>0</v>
      </c>
      <c r="X1333" s="165">
        <f t="shared" si="539"/>
        <v>0</v>
      </c>
      <c r="Y1333" s="165">
        <f t="shared" si="540"/>
        <v>0</v>
      </c>
      <c r="Z1333" s="165">
        <f t="shared" si="540"/>
        <v>0</v>
      </c>
      <c r="AA1333" s="165">
        <f t="shared" si="540"/>
        <v>0</v>
      </c>
      <c r="AB1333" s="165">
        <f t="shared" si="540"/>
        <v>0</v>
      </c>
      <c r="AC1333" s="165">
        <f t="shared" si="540"/>
        <v>0</v>
      </c>
      <c r="AD1333" s="165">
        <f t="shared" si="540"/>
        <v>0</v>
      </c>
      <c r="AE1333" s="165">
        <f t="shared" si="540"/>
        <v>0</v>
      </c>
      <c r="AF1333" s="165">
        <f t="shared" si="540"/>
        <v>0</v>
      </c>
      <c r="AG1333" s="165">
        <f t="shared" si="540"/>
        <v>0</v>
      </c>
      <c r="AH1333" s="165">
        <f t="shared" si="540"/>
        <v>0</v>
      </c>
      <c r="AI1333" s="165">
        <f t="shared" si="541"/>
        <v>0</v>
      </c>
      <c r="AJ1333" s="165">
        <f t="shared" si="541"/>
        <v>0</v>
      </c>
      <c r="AK1333" s="165">
        <f t="shared" si="541"/>
        <v>0</v>
      </c>
      <c r="AL1333" s="165">
        <f t="shared" si="541"/>
        <v>0</v>
      </c>
      <c r="AM1333" s="165">
        <f t="shared" si="541"/>
        <v>0</v>
      </c>
      <c r="AN1333" s="165">
        <f t="shared" si="541"/>
        <v>0</v>
      </c>
      <c r="AO1333" s="165">
        <f t="shared" si="541"/>
        <v>0</v>
      </c>
      <c r="AP1333" s="165">
        <f t="shared" si="541"/>
        <v>0</v>
      </c>
      <c r="AQ1333" s="165">
        <f t="shared" si="541"/>
        <v>0</v>
      </c>
      <c r="AR1333" s="165">
        <f t="shared" si="541"/>
        <v>0</v>
      </c>
      <c r="AS1333" s="387">
        <f t="shared" si="532"/>
        <v>0</v>
      </c>
    </row>
    <row r="1334" spans="2:45" hidden="1" outlineLevel="2">
      <c r="B1334" s="66">
        <v>15</v>
      </c>
      <c r="D1334" s="338">
        <v>0</v>
      </c>
      <c r="E1334" s="165">
        <f t="shared" si="538"/>
        <v>0</v>
      </c>
      <c r="F1334" s="165">
        <f t="shared" si="538"/>
        <v>0</v>
      </c>
      <c r="G1334" s="165">
        <f t="shared" si="538"/>
        <v>0</v>
      </c>
      <c r="H1334" s="165">
        <f t="shared" si="538"/>
        <v>0</v>
      </c>
      <c r="I1334" s="165">
        <f t="shared" si="538"/>
        <v>0</v>
      </c>
      <c r="J1334" s="165">
        <f t="shared" si="538"/>
        <v>0</v>
      </c>
      <c r="K1334" s="165">
        <f t="shared" si="538"/>
        <v>0</v>
      </c>
      <c r="L1334" s="165">
        <f t="shared" si="538"/>
        <v>0</v>
      </c>
      <c r="M1334" s="165">
        <f t="shared" si="538"/>
        <v>0</v>
      </c>
      <c r="N1334" s="165">
        <f t="shared" si="538"/>
        <v>0</v>
      </c>
      <c r="O1334" s="165">
        <f t="shared" si="539"/>
        <v>0</v>
      </c>
      <c r="P1334" s="165">
        <f t="shared" si="539"/>
        <v>0</v>
      </c>
      <c r="Q1334" s="165">
        <f t="shared" si="539"/>
        <v>0</v>
      </c>
      <c r="R1334" s="165">
        <f t="shared" si="539"/>
        <v>0</v>
      </c>
      <c r="S1334" s="165">
        <f t="shared" si="539"/>
        <v>0</v>
      </c>
      <c r="T1334" s="165">
        <f t="shared" si="539"/>
        <v>0</v>
      </c>
      <c r="U1334" s="165">
        <f t="shared" si="539"/>
        <v>0</v>
      </c>
      <c r="V1334" s="165">
        <f t="shared" si="539"/>
        <v>0</v>
      </c>
      <c r="W1334" s="165">
        <f t="shared" si="539"/>
        <v>0</v>
      </c>
      <c r="X1334" s="165">
        <f t="shared" si="539"/>
        <v>0</v>
      </c>
      <c r="Y1334" s="165">
        <f t="shared" si="540"/>
        <v>0</v>
      </c>
      <c r="Z1334" s="165">
        <f t="shared" si="540"/>
        <v>0</v>
      </c>
      <c r="AA1334" s="165">
        <f t="shared" si="540"/>
        <v>0</v>
      </c>
      <c r="AB1334" s="165">
        <f t="shared" si="540"/>
        <v>0</v>
      </c>
      <c r="AC1334" s="165">
        <f t="shared" si="540"/>
        <v>0</v>
      </c>
      <c r="AD1334" s="165">
        <f t="shared" si="540"/>
        <v>0</v>
      </c>
      <c r="AE1334" s="165">
        <f t="shared" si="540"/>
        <v>0</v>
      </c>
      <c r="AF1334" s="165">
        <f t="shared" si="540"/>
        <v>0</v>
      </c>
      <c r="AG1334" s="165">
        <f t="shared" si="540"/>
        <v>0</v>
      </c>
      <c r="AH1334" s="165">
        <f t="shared" si="540"/>
        <v>0</v>
      </c>
      <c r="AI1334" s="165">
        <f t="shared" si="541"/>
        <v>0</v>
      </c>
      <c r="AJ1334" s="165">
        <f t="shared" si="541"/>
        <v>0</v>
      </c>
      <c r="AK1334" s="165">
        <f t="shared" si="541"/>
        <v>0</v>
      </c>
      <c r="AL1334" s="165">
        <f t="shared" si="541"/>
        <v>0</v>
      </c>
      <c r="AM1334" s="165">
        <f t="shared" si="541"/>
        <v>0</v>
      </c>
      <c r="AN1334" s="165">
        <f t="shared" si="541"/>
        <v>0</v>
      </c>
      <c r="AO1334" s="165">
        <f t="shared" si="541"/>
        <v>0</v>
      </c>
      <c r="AP1334" s="165">
        <f t="shared" si="541"/>
        <v>0</v>
      </c>
      <c r="AQ1334" s="165">
        <f t="shared" si="541"/>
        <v>0</v>
      </c>
      <c r="AR1334" s="165">
        <f t="shared" si="541"/>
        <v>0</v>
      </c>
      <c r="AS1334" s="387">
        <f t="shared" si="532"/>
        <v>0</v>
      </c>
    </row>
    <row r="1335" spans="2:45" hidden="1" outlineLevel="2">
      <c r="B1335" s="66">
        <v>16</v>
      </c>
      <c r="D1335" s="338">
        <v>0</v>
      </c>
      <c r="E1335" s="165">
        <f t="shared" si="538"/>
        <v>0</v>
      </c>
      <c r="F1335" s="165">
        <f t="shared" si="538"/>
        <v>0</v>
      </c>
      <c r="G1335" s="165">
        <f t="shared" si="538"/>
        <v>0</v>
      </c>
      <c r="H1335" s="165">
        <f t="shared" si="538"/>
        <v>0</v>
      </c>
      <c r="I1335" s="165">
        <f t="shared" si="538"/>
        <v>0</v>
      </c>
      <c r="J1335" s="165">
        <f t="shared" si="538"/>
        <v>0</v>
      </c>
      <c r="K1335" s="165">
        <f t="shared" si="538"/>
        <v>0</v>
      </c>
      <c r="L1335" s="165">
        <f t="shared" si="538"/>
        <v>0</v>
      </c>
      <c r="M1335" s="165">
        <f t="shared" si="538"/>
        <v>0</v>
      </c>
      <c r="N1335" s="165">
        <f t="shared" si="538"/>
        <v>0</v>
      </c>
      <c r="O1335" s="165">
        <f t="shared" si="539"/>
        <v>0</v>
      </c>
      <c r="P1335" s="165">
        <f t="shared" si="539"/>
        <v>0</v>
      </c>
      <c r="Q1335" s="165">
        <f t="shared" si="539"/>
        <v>0</v>
      </c>
      <c r="R1335" s="165">
        <f t="shared" si="539"/>
        <v>0</v>
      </c>
      <c r="S1335" s="165">
        <f t="shared" si="539"/>
        <v>0</v>
      </c>
      <c r="T1335" s="165">
        <f t="shared" si="539"/>
        <v>0</v>
      </c>
      <c r="U1335" s="165">
        <f t="shared" si="539"/>
        <v>0</v>
      </c>
      <c r="V1335" s="165">
        <f t="shared" si="539"/>
        <v>0</v>
      </c>
      <c r="W1335" s="165">
        <f t="shared" si="539"/>
        <v>0</v>
      </c>
      <c r="X1335" s="165">
        <f t="shared" si="539"/>
        <v>0</v>
      </c>
      <c r="Y1335" s="165">
        <f t="shared" si="540"/>
        <v>0</v>
      </c>
      <c r="Z1335" s="165">
        <f t="shared" si="540"/>
        <v>0</v>
      </c>
      <c r="AA1335" s="165">
        <f t="shared" si="540"/>
        <v>0</v>
      </c>
      <c r="AB1335" s="165">
        <f t="shared" si="540"/>
        <v>0</v>
      </c>
      <c r="AC1335" s="165">
        <f t="shared" si="540"/>
        <v>0</v>
      </c>
      <c r="AD1335" s="165">
        <f t="shared" si="540"/>
        <v>0</v>
      </c>
      <c r="AE1335" s="165">
        <f t="shared" si="540"/>
        <v>0</v>
      </c>
      <c r="AF1335" s="165">
        <f t="shared" si="540"/>
        <v>0</v>
      </c>
      <c r="AG1335" s="165">
        <f t="shared" si="540"/>
        <v>0</v>
      </c>
      <c r="AH1335" s="165">
        <f t="shared" si="540"/>
        <v>0</v>
      </c>
      <c r="AI1335" s="165">
        <f t="shared" si="541"/>
        <v>0</v>
      </c>
      <c r="AJ1335" s="165">
        <f t="shared" si="541"/>
        <v>0</v>
      </c>
      <c r="AK1335" s="165">
        <f t="shared" si="541"/>
        <v>0</v>
      </c>
      <c r="AL1335" s="165">
        <f t="shared" si="541"/>
        <v>0</v>
      </c>
      <c r="AM1335" s="165">
        <f t="shared" si="541"/>
        <v>0</v>
      </c>
      <c r="AN1335" s="165">
        <f t="shared" si="541"/>
        <v>0</v>
      </c>
      <c r="AO1335" s="165">
        <f t="shared" si="541"/>
        <v>0</v>
      </c>
      <c r="AP1335" s="165">
        <f t="shared" si="541"/>
        <v>0</v>
      </c>
      <c r="AQ1335" s="165">
        <f t="shared" si="541"/>
        <v>0</v>
      </c>
      <c r="AR1335" s="165">
        <f t="shared" si="541"/>
        <v>0</v>
      </c>
      <c r="AS1335" s="387">
        <f t="shared" si="532"/>
        <v>0</v>
      </c>
    </row>
    <row r="1336" spans="2:45" hidden="1" outlineLevel="2">
      <c r="B1336" s="66">
        <v>17</v>
      </c>
      <c r="D1336" s="338">
        <v>0</v>
      </c>
      <c r="E1336" s="165">
        <f t="shared" si="538"/>
        <v>0</v>
      </c>
      <c r="F1336" s="165">
        <f t="shared" si="538"/>
        <v>0</v>
      </c>
      <c r="G1336" s="165">
        <f t="shared" si="538"/>
        <v>0</v>
      </c>
      <c r="H1336" s="165">
        <f t="shared" si="538"/>
        <v>0</v>
      </c>
      <c r="I1336" s="165">
        <f t="shared" si="538"/>
        <v>0</v>
      </c>
      <c r="J1336" s="165">
        <f t="shared" si="538"/>
        <v>0</v>
      </c>
      <c r="K1336" s="165">
        <f t="shared" si="538"/>
        <v>0</v>
      </c>
      <c r="L1336" s="165">
        <f t="shared" si="538"/>
        <v>0</v>
      </c>
      <c r="M1336" s="165">
        <f t="shared" si="538"/>
        <v>0</v>
      </c>
      <c r="N1336" s="165">
        <f t="shared" si="538"/>
        <v>0</v>
      </c>
      <c r="O1336" s="165">
        <f t="shared" si="539"/>
        <v>0</v>
      </c>
      <c r="P1336" s="165">
        <f t="shared" si="539"/>
        <v>0</v>
      </c>
      <c r="Q1336" s="165">
        <f t="shared" si="539"/>
        <v>0</v>
      </c>
      <c r="R1336" s="165">
        <f t="shared" si="539"/>
        <v>0</v>
      </c>
      <c r="S1336" s="165">
        <f t="shared" si="539"/>
        <v>0</v>
      </c>
      <c r="T1336" s="165">
        <f t="shared" si="539"/>
        <v>0</v>
      </c>
      <c r="U1336" s="165">
        <f t="shared" si="539"/>
        <v>0</v>
      </c>
      <c r="V1336" s="165">
        <f t="shared" si="539"/>
        <v>0</v>
      </c>
      <c r="W1336" s="165">
        <f t="shared" si="539"/>
        <v>0</v>
      </c>
      <c r="X1336" s="165">
        <f t="shared" si="539"/>
        <v>0</v>
      </c>
      <c r="Y1336" s="165">
        <f t="shared" si="540"/>
        <v>0</v>
      </c>
      <c r="Z1336" s="165">
        <f t="shared" si="540"/>
        <v>0</v>
      </c>
      <c r="AA1336" s="165">
        <f t="shared" si="540"/>
        <v>0</v>
      </c>
      <c r="AB1336" s="165">
        <f t="shared" si="540"/>
        <v>0</v>
      </c>
      <c r="AC1336" s="165">
        <f t="shared" si="540"/>
        <v>0</v>
      </c>
      <c r="AD1336" s="165">
        <f t="shared" si="540"/>
        <v>0</v>
      </c>
      <c r="AE1336" s="165">
        <f t="shared" si="540"/>
        <v>0</v>
      </c>
      <c r="AF1336" s="165">
        <f t="shared" si="540"/>
        <v>0</v>
      </c>
      <c r="AG1336" s="165">
        <f t="shared" si="540"/>
        <v>0</v>
      </c>
      <c r="AH1336" s="165">
        <f t="shared" si="540"/>
        <v>0</v>
      </c>
      <c r="AI1336" s="165">
        <f t="shared" si="541"/>
        <v>0</v>
      </c>
      <c r="AJ1336" s="165">
        <f t="shared" si="541"/>
        <v>0</v>
      </c>
      <c r="AK1336" s="165">
        <f t="shared" si="541"/>
        <v>0</v>
      </c>
      <c r="AL1336" s="165">
        <f t="shared" si="541"/>
        <v>0</v>
      </c>
      <c r="AM1336" s="165">
        <f t="shared" si="541"/>
        <v>0</v>
      </c>
      <c r="AN1336" s="165">
        <f t="shared" si="541"/>
        <v>0</v>
      </c>
      <c r="AO1336" s="165">
        <f t="shared" si="541"/>
        <v>0</v>
      </c>
      <c r="AP1336" s="165">
        <f t="shared" si="541"/>
        <v>0</v>
      </c>
      <c r="AQ1336" s="165">
        <f t="shared" si="541"/>
        <v>0</v>
      </c>
      <c r="AR1336" s="165">
        <f t="shared" si="541"/>
        <v>0</v>
      </c>
      <c r="AS1336" s="387">
        <f t="shared" si="532"/>
        <v>0</v>
      </c>
    </row>
    <row r="1337" spans="2:45" hidden="1" outlineLevel="2">
      <c r="B1337" s="66">
        <v>18</v>
      </c>
      <c r="D1337" s="338">
        <v>0</v>
      </c>
      <c r="E1337" s="165">
        <f t="shared" si="538"/>
        <v>0</v>
      </c>
      <c r="F1337" s="165">
        <f t="shared" si="538"/>
        <v>0</v>
      </c>
      <c r="G1337" s="165">
        <f t="shared" si="538"/>
        <v>0</v>
      </c>
      <c r="H1337" s="165">
        <f t="shared" si="538"/>
        <v>0</v>
      </c>
      <c r="I1337" s="165">
        <f t="shared" si="538"/>
        <v>0</v>
      </c>
      <c r="J1337" s="165">
        <f t="shared" si="538"/>
        <v>0</v>
      </c>
      <c r="K1337" s="165">
        <f t="shared" si="538"/>
        <v>0</v>
      </c>
      <c r="L1337" s="165">
        <f t="shared" si="538"/>
        <v>0</v>
      </c>
      <c r="M1337" s="165">
        <f t="shared" si="538"/>
        <v>0</v>
      </c>
      <c r="N1337" s="165">
        <f t="shared" si="538"/>
        <v>0</v>
      </c>
      <c r="O1337" s="165">
        <f t="shared" si="539"/>
        <v>0</v>
      </c>
      <c r="P1337" s="165">
        <f t="shared" si="539"/>
        <v>0</v>
      </c>
      <c r="Q1337" s="165">
        <f t="shared" si="539"/>
        <v>0</v>
      </c>
      <c r="R1337" s="165">
        <f t="shared" si="539"/>
        <v>0</v>
      </c>
      <c r="S1337" s="165">
        <f t="shared" si="539"/>
        <v>0</v>
      </c>
      <c r="T1337" s="165">
        <f t="shared" si="539"/>
        <v>0</v>
      </c>
      <c r="U1337" s="165">
        <f t="shared" si="539"/>
        <v>0</v>
      </c>
      <c r="V1337" s="165">
        <f t="shared" si="539"/>
        <v>0</v>
      </c>
      <c r="W1337" s="165">
        <f t="shared" si="539"/>
        <v>0</v>
      </c>
      <c r="X1337" s="165">
        <f t="shared" si="539"/>
        <v>0</v>
      </c>
      <c r="Y1337" s="165">
        <f t="shared" si="540"/>
        <v>0</v>
      </c>
      <c r="Z1337" s="165">
        <f t="shared" si="540"/>
        <v>0</v>
      </c>
      <c r="AA1337" s="165">
        <f t="shared" si="540"/>
        <v>0</v>
      </c>
      <c r="AB1337" s="165">
        <f t="shared" si="540"/>
        <v>0</v>
      </c>
      <c r="AC1337" s="165">
        <f t="shared" si="540"/>
        <v>0</v>
      </c>
      <c r="AD1337" s="165">
        <f t="shared" si="540"/>
        <v>0</v>
      </c>
      <c r="AE1337" s="165">
        <f t="shared" si="540"/>
        <v>0</v>
      </c>
      <c r="AF1337" s="165">
        <f t="shared" si="540"/>
        <v>0</v>
      </c>
      <c r="AG1337" s="165">
        <f t="shared" si="540"/>
        <v>0</v>
      </c>
      <c r="AH1337" s="165">
        <f t="shared" si="540"/>
        <v>0</v>
      </c>
      <c r="AI1337" s="165">
        <f t="shared" si="541"/>
        <v>0</v>
      </c>
      <c r="AJ1337" s="165">
        <f t="shared" si="541"/>
        <v>0</v>
      </c>
      <c r="AK1337" s="165">
        <f t="shared" si="541"/>
        <v>0</v>
      </c>
      <c r="AL1337" s="165">
        <f t="shared" si="541"/>
        <v>0</v>
      </c>
      <c r="AM1337" s="165">
        <f t="shared" si="541"/>
        <v>0</v>
      </c>
      <c r="AN1337" s="165">
        <f t="shared" si="541"/>
        <v>0</v>
      </c>
      <c r="AO1337" s="165">
        <f t="shared" si="541"/>
        <v>0</v>
      </c>
      <c r="AP1337" s="165">
        <f t="shared" si="541"/>
        <v>0</v>
      </c>
      <c r="AQ1337" s="165">
        <f t="shared" si="541"/>
        <v>0</v>
      </c>
      <c r="AR1337" s="165">
        <f t="shared" si="541"/>
        <v>0</v>
      </c>
      <c r="AS1337" s="387">
        <f t="shared" si="532"/>
        <v>0</v>
      </c>
    </row>
    <row r="1338" spans="2:45" hidden="1" outlineLevel="2">
      <c r="B1338" s="66">
        <v>19</v>
      </c>
      <c r="D1338" s="338">
        <v>0</v>
      </c>
      <c r="E1338" s="165">
        <f t="shared" si="538"/>
        <v>0</v>
      </c>
      <c r="F1338" s="165">
        <f t="shared" si="538"/>
        <v>0</v>
      </c>
      <c r="G1338" s="165">
        <f t="shared" si="538"/>
        <v>0</v>
      </c>
      <c r="H1338" s="165">
        <f t="shared" si="538"/>
        <v>0</v>
      </c>
      <c r="I1338" s="165">
        <f t="shared" si="538"/>
        <v>0</v>
      </c>
      <c r="J1338" s="165">
        <f t="shared" si="538"/>
        <v>0</v>
      </c>
      <c r="K1338" s="165">
        <f t="shared" si="538"/>
        <v>0</v>
      </c>
      <c r="L1338" s="165">
        <f t="shared" si="538"/>
        <v>0</v>
      </c>
      <c r="M1338" s="165">
        <f t="shared" si="538"/>
        <v>0</v>
      </c>
      <c r="N1338" s="165">
        <f t="shared" si="538"/>
        <v>0</v>
      </c>
      <c r="O1338" s="165">
        <f t="shared" si="539"/>
        <v>0</v>
      </c>
      <c r="P1338" s="165">
        <f t="shared" si="539"/>
        <v>0</v>
      </c>
      <c r="Q1338" s="165">
        <f t="shared" si="539"/>
        <v>0</v>
      </c>
      <c r="R1338" s="165">
        <f t="shared" si="539"/>
        <v>0</v>
      </c>
      <c r="S1338" s="165">
        <f t="shared" si="539"/>
        <v>0</v>
      </c>
      <c r="T1338" s="165">
        <f t="shared" si="539"/>
        <v>0</v>
      </c>
      <c r="U1338" s="165">
        <f t="shared" si="539"/>
        <v>0</v>
      </c>
      <c r="V1338" s="165">
        <f t="shared" si="539"/>
        <v>0</v>
      </c>
      <c r="W1338" s="165">
        <f t="shared" si="539"/>
        <v>0</v>
      </c>
      <c r="X1338" s="165">
        <f t="shared" si="539"/>
        <v>0</v>
      </c>
      <c r="Y1338" s="165">
        <f t="shared" si="540"/>
        <v>0</v>
      </c>
      <c r="Z1338" s="165">
        <f t="shared" si="540"/>
        <v>0</v>
      </c>
      <c r="AA1338" s="165">
        <f t="shared" si="540"/>
        <v>0</v>
      </c>
      <c r="AB1338" s="165">
        <f t="shared" si="540"/>
        <v>0</v>
      </c>
      <c r="AC1338" s="165">
        <f t="shared" si="540"/>
        <v>0</v>
      </c>
      <c r="AD1338" s="165">
        <f t="shared" si="540"/>
        <v>0</v>
      </c>
      <c r="AE1338" s="165">
        <f t="shared" si="540"/>
        <v>0</v>
      </c>
      <c r="AF1338" s="165">
        <f t="shared" si="540"/>
        <v>0</v>
      </c>
      <c r="AG1338" s="165">
        <f t="shared" si="540"/>
        <v>0</v>
      </c>
      <c r="AH1338" s="165">
        <f t="shared" si="540"/>
        <v>0</v>
      </c>
      <c r="AI1338" s="165">
        <f t="shared" si="541"/>
        <v>0</v>
      </c>
      <c r="AJ1338" s="165">
        <f t="shared" si="541"/>
        <v>0</v>
      </c>
      <c r="AK1338" s="165">
        <f t="shared" si="541"/>
        <v>0</v>
      </c>
      <c r="AL1338" s="165">
        <f t="shared" si="541"/>
        <v>0</v>
      </c>
      <c r="AM1338" s="165">
        <f t="shared" si="541"/>
        <v>0</v>
      </c>
      <c r="AN1338" s="165">
        <f t="shared" si="541"/>
        <v>0</v>
      </c>
      <c r="AO1338" s="165">
        <f t="shared" si="541"/>
        <v>0</v>
      </c>
      <c r="AP1338" s="165">
        <f t="shared" si="541"/>
        <v>0</v>
      </c>
      <c r="AQ1338" s="165">
        <f t="shared" si="541"/>
        <v>0</v>
      </c>
      <c r="AR1338" s="165">
        <f t="shared" si="541"/>
        <v>0</v>
      </c>
      <c r="AS1338" s="387">
        <f t="shared" si="532"/>
        <v>0</v>
      </c>
    </row>
    <row r="1339" spans="2:45" hidden="1" outlineLevel="2">
      <c r="B1339" s="66">
        <v>20</v>
      </c>
      <c r="D1339" s="338">
        <v>0</v>
      </c>
      <c r="E1339" s="165">
        <f t="shared" si="538"/>
        <v>0</v>
      </c>
      <c r="F1339" s="165">
        <f t="shared" si="538"/>
        <v>0</v>
      </c>
      <c r="G1339" s="165">
        <f t="shared" si="538"/>
        <v>0</v>
      </c>
      <c r="H1339" s="165">
        <f t="shared" si="538"/>
        <v>0</v>
      </c>
      <c r="I1339" s="165">
        <f t="shared" si="538"/>
        <v>0</v>
      </c>
      <c r="J1339" s="165">
        <f t="shared" si="538"/>
        <v>0</v>
      </c>
      <c r="K1339" s="165">
        <f t="shared" si="538"/>
        <v>0</v>
      </c>
      <c r="L1339" s="165">
        <f t="shared" si="538"/>
        <v>0</v>
      </c>
      <c r="M1339" s="165">
        <f t="shared" si="538"/>
        <v>0</v>
      </c>
      <c r="N1339" s="165">
        <f t="shared" si="538"/>
        <v>0</v>
      </c>
      <c r="O1339" s="165">
        <f t="shared" si="539"/>
        <v>0</v>
      </c>
      <c r="P1339" s="165">
        <f t="shared" si="539"/>
        <v>0</v>
      </c>
      <c r="Q1339" s="165">
        <f t="shared" si="539"/>
        <v>0</v>
      </c>
      <c r="R1339" s="165">
        <f t="shared" si="539"/>
        <v>0</v>
      </c>
      <c r="S1339" s="165">
        <f t="shared" si="539"/>
        <v>0</v>
      </c>
      <c r="T1339" s="165">
        <f t="shared" si="539"/>
        <v>0</v>
      </c>
      <c r="U1339" s="165">
        <f t="shared" si="539"/>
        <v>0</v>
      </c>
      <c r="V1339" s="165">
        <f t="shared" si="539"/>
        <v>0</v>
      </c>
      <c r="W1339" s="165">
        <f t="shared" si="539"/>
        <v>0</v>
      </c>
      <c r="X1339" s="165">
        <f t="shared" si="539"/>
        <v>0</v>
      </c>
      <c r="Y1339" s="165">
        <f t="shared" si="540"/>
        <v>0</v>
      </c>
      <c r="Z1339" s="165">
        <f t="shared" si="540"/>
        <v>0</v>
      </c>
      <c r="AA1339" s="165">
        <f t="shared" si="540"/>
        <v>0</v>
      </c>
      <c r="AB1339" s="165">
        <f t="shared" si="540"/>
        <v>0</v>
      </c>
      <c r="AC1339" s="165">
        <f t="shared" si="540"/>
        <v>0</v>
      </c>
      <c r="AD1339" s="165">
        <f t="shared" si="540"/>
        <v>0</v>
      </c>
      <c r="AE1339" s="165">
        <f t="shared" si="540"/>
        <v>0</v>
      </c>
      <c r="AF1339" s="165">
        <f t="shared" si="540"/>
        <v>0</v>
      </c>
      <c r="AG1339" s="165">
        <f t="shared" si="540"/>
        <v>0</v>
      </c>
      <c r="AH1339" s="165">
        <f t="shared" si="540"/>
        <v>0</v>
      </c>
      <c r="AI1339" s="165">
        <f t="shared" si="541"/>
        <v>0</v>
      </c>
      <c r="AJ1339" s="165">
        <f t="shared" si="541"/>
        <v>0</v>
      </c>
      <c r="AK1339" s="165">
        <f t="shared" si="541"/>
        <v>0</v>
      </c>
      <c r="AL1339" s="165">
        <f t="shared" si="541"/>
        <v>0</v>
      </c>
      <c r="AM1339" s="165">
        <f t="shared" si="541"/>
        <v>0</v>
      </c>
      <c r="AN1339" s="165">
        <f t="shared" si="541"/>
        <v>0</v>
      </c>
      <c r="AO1339" s="165">
        <f t="shared" si="541"/>
        <v>0</v>
      </c>
      <c r="AP1339" s="165">
        <f t="shared" si="541"/>
        <v>0</v>
      </c>
      <c r="AQ1339" s="165">
        <f t="shared" si="541"/>
        <v>0</v>
      </c>
      <c r="AR1339" s="165">
        <f t="shared" si="541"/>
        <v>0</v>
      </c>
      <c r="AS1339" s="387">
        <f t="shared" si="532"/>
        <v>0</v>
      </c>
    </row>
    <row r="1340" spans="2:45" hidden="1" outlineLevel="2">
      <c r="B1340" s="66">
        <v>21</v>
      </c>
      <c r="D1340" s="338">
        <v>0</v>
      </c>
      <c r="E1340" s="165">
        <f t="shared" ref="E1340:N1349" si="542">IF(AND(E$2=$B1340,$B1340=$C$3),$D1340,IF(AND(E$2&gt;$B1340,E$2&lt;=$D$1319+$B1340),SLN($D1340,0,IF($C$3-$B1340&gt;=$D$1319,$D$1319,$C$3-$B1340)),0))</f>
        <v>0</v>
      </c>
      <c r="F1340" s="165">
        <f t="shared" si="542"/>
        <v>0</v>
      </c>
      <c r="G1340" s="165">
        <f t="shared" si="542"/>
        <v>0</v>
      </c>
      <c r="H1340" s="165">
        <f t="shared" si="542"/>
        <v>0</v>
      </c>
      <c r="I1340" s="165">
        <f t="shared" si="542"/>
        <v>0</v>
      </c>
      <c r="J1340" s="165">
        <f t="shared" si="542"/>
        <v>0</v>
      </c>
      <c r="K1340" s="165">
        <f t="shared" si="542"/>
        <v>0</v>
      </c>
      <c r="L1340" s="165">
        <f t="shared" si="542"/>
        <v>0</v>
      </c>
      <c r="M1340" s="165">
        <f t="shared" si="542"/>
        <v>0</v>
      </c>
      <c r="N1340" s="165">
        <f t="shared" si="542"/>
        <v>0</v>
      </c>
      <c r="O1340" s="165">
        <f t="shared" ref="O1340:X1349" si="543">IF(AND(O$2=$B1340,$B1340=$C$3),$D1340,IF(AND(O$2&gt;$B1340,O$2&lt;=$D$1319+$B1340),SLN($D1340,0,IF($C$3-$B1340&gt;=$D$1319,$D$1319,$C$3-$B1340)),0))</f>
        <v>0</v>
      </c>
      <c r="P1340" s="165">
        <f t="shared" si="543"/>
        <v>0</v>
      </c>
      <c r="Q1340" s="165">
        <f t="shared" si="543"/>
        <v>0</v>
      </c>
      <c r="R1340" s="165">
        <f t="shared" si="543"/>
        <v>0</v>
      </c>
      <c r="S1340" s="165">
        <f t="shared" si="543"/>
        <v>0</v>
      </c>
      <c r="T1340" s="165">
        <f t="shared" si="543"/>
        <v>0</v>
      </c>
      <c r="U1340" s="165">
        <f t="shared" si="543"/>
        <v>0</v>
      </c>
      <c r="V1340" s="165">
        <f t="shared" si="543"/>
        <v>0</v>
      </c>
      <c r="W1340" s="165">
        <f t="shared" si="543"/>
        <v>0</v>
      </c>
      <c r="X1340" s="165">
        <f t="shared" si="543"/>
        <v>0</v>
      </c>
      <c r="Y1340" s="165">
        <f t="shared" ref="Y1340:AH1349" si="544">IF(AND(Y$2=$B1340,$B1340=$C$3),$D1340,IF(AND(Y$2&gt;$B1340,Y$2&lt;=$D$1319+$B1340),SLN($D1340,0,IF($C$3-$B1340&gt;=$D$1319,$D$1319,$C$3-$B1340)),0))</f>
        <v>0</v>
      </c>
      <c r="Z1340" s="165">
        <f t="shared" si="544"/>
        <v>0</v>
      </c>
      <c r="AA1340" s="165">
        <f t="shared" si="544"/>
        <v>0</v>
      </c>
      <c r="AB1340" s="165">
        <f t="shared" si="544"/>
        <v>0</v>
      </c>
      <c r="AC1340" s="165">
        <f t="shared" si="544"/>
        <v>0</v>
      </c>
      <c r="AD1340" s="165">
        <f t="shared" si="544"/>
        <v>0</v>
      </c>
      <c r="AE1340" s="165">
        <f t="shared" si="544"/>
        <v>0</v>
      </c>
      <c r="AF1340" s="165">
        <f t="shared" si="544"/>
        <v>0</v>
      </c>
      <c r="AG1340" s="165">
        <f t="shared" si="544"/>
        <v>0</v>
      </c>
      <c r="AH1340" s="165">
        <f t="shared" si="544"/>
        <v>0</v>
      </c>
      <c r="AI1340" s="165">
        <f t="shared" ref="AI1340:AR1349" si="545">IF(AND(AI$2=$B1340,$B1340=$C$3),$D1340,IF(AND(AI$2&gt;$B1340,AI$2&lt;=$D$1319+$B1340),SLN($D1340,0,IF($C$3-$B1340&gt;=$D$1319,$D$1319,$C$3-$B1340)),0))</f>
        <v>0</v>
      </c>
      <c r="AJ1340" s="165">
        <f t="shared" si="545"/>
        <v>0</v>
      </c>
      <c r="AK1340" s="165">
        <f t="shared" si="545"/>
        <v>0</v>
      </c>
      <c r="AL1340" s="165">
        <f t="shared" si="545"/>
        <v>0</v>
      </c>
      <c r="AM1340" s="165">
        <f t="shared" si="545"/>
        <v>0</v>
      </c>
      <c r="AN1340" s="165">
        <f t="shared" si="545"/>
        <v>0</v>
      </c>
      <c r="AO1340" s="165">
        <f t="shared" si="545"/>
        <v>0</v>
      </c>
      <c r="AP1340" s="165">
        <f t="shared" si="545"/>
        <v>0</v>
      </c>
      <c r="AQ1340" s="165">
        <f t="shared" si="545"/>
        <v>0</v>
      </c>
      <c r="AR1340" s="165">
        <f t="shared" si="545"/>
        <v>0</v>
      </c>
      <c r="AS1340" s="387">
        <f t="shared" si="532"/>
        <v>0</v>
      </c>
    </row>
    <row r="1341" spans="2:45" hidden="1" outlineLevel="2">
      <c r="B1341" s="66">
        <v>22</v>
      </c>
      <c r="D1341" s="338">
        <v>0</v>
      </c>
      <c r="E1341" s="165">
        <f t="shared" si="542"/>
        <v>0</v>
      </c>
      <c r="F1341" s="165">
        <f t="shared" si="542"/>
        <v>0</v>
      </c>
      <c r="G1341" s="165">
        <f t="shared" si="542"/>
        <v>0</v>
      </c>
      <c r="H1341" s="165">
        <f t="shared" si="542"/>
        <v>0</v>
      </c>
      <c r="I1341" s="165">
        <f t="shared" si="542"/>
        <v>0</v>
      </c>
      <c r="J1341" s="165">
        <f t="shared" si="542"/>
        <v>0</v>
      </c>
      <c r="K1341" s="165">
        <f t="shared" si="542"/>
        <v>0</v>
      </c>
      <c r="L1341" s="165">
        <f t="shared" si="542"/>
        <v>0</v>
      </c>
      <c r="M1341" s="165">
        <f t="shared" si="542"/>
        <v>0</v>
      </c>
      <c r="N1341" s="165">
        <f t="shared" si="542"/>
        <v>0</v>
      </c>
      <c r="O1341" s="165">
        <f t="shared" si="543"/>
        <v>0</v>
      </c>
      <c r="P1341" s="165">
        <f t="shared" si="543"/>
        <v>0</v>
      </c>
      <c r="Q1341" s="165">
        <f t="shared" si="543"/>
        <v>0</v>
      </c>
      <c r="R1341" s="165">
        <f t="shared" si="543"/>
        <v>0</v>
      </c>
      <c r="S1341" s="165">
        <f t="shared" si="543"/>
        <v>0</v>
      </c>
      <c r="T1341" s="165">
        <f t="shared" si="543"/>
        <v>0</v>
      </c>
      <c r="U1341" s="165">
        <f t="shared" si="543"/>
        <v>0</v>
      </c>
      <c r="V1341" s="165">
        <f t="shared" si="543"/>
        <v>0</v>
      </c>
      <c r="W1341" s="165">
        <f t="shared" si="543"/>
        <v>0</v>
      </c>
      <c r="X1341" s="165">
        <f t="shared" si="543"/>
        <v>0</v>
      </c>
      <c r="Y1341" s="165">
        <f t="shared" si="544"/>
        <v>0</v>
      </c>
      <c r="Z1341" s="165">
        <f t="shared" si="544"/>
        <v>0</v>
      </c>
      <c r="AA1341" s="165">
        <f t="shared" si="544"/>
        <v>0</v>
      </c>
      <c r="AB1341" s="165">
        <f t="shared" si="544"/>
        <v>0</v>
      </c>
      <c r="AC1341" s="165">
        <f t="shared" si="544"/>
        <v>0</v>
      </c>
      <c r="AD1341" s="165">
        <f t="shared" si="544"/>
        <v>0</v>
      </c>
      <c r="AE1341" s="165">
        <f t="shared" si="544"/>
        <v>0</v>
      </c>
      <c r="AF1341" s="165">
        <f t="shared" si="544"/>
        <v>0</v>
      </c>
      <c r="AG1341" s="165">
        <f t="shared" si="544"/>
        <v>0</v>
      </c>
      <c r="AH1341" s="165">
        <f t="shared" si="544"/>
        <v>0</v>
      </c>
      <c r="AI1341" s="165">
        <f t="shared" si="545"/>
        <v>0</v>
      </c>
      <c r="AJ1341" s="165">
        <f t="shared" si="545"/>
        <v>0</v>
      </c>
      <c r="AK1341" s="165">
        <f t="shared" si="545"/>
        <v>0</v>
      </c>
      <c r="AL1341" s="165">
        <f t="shared" si="545"/>
        <v>0</v>
      </c>
      <c r="AM1341" s="165">
        <f t="shared" si="545"/>
        <v>0</v>
      </c>
      <c r="AN1341" s="165">
        <f t="shared" si="545"/>
        <v>0</v>
      </c>
      <c r="AO1341" s="165">
        <f t="shared" si="545"/>
        <v>0</v>
      </c>
      <c r="AP1341" s="165">
        <f t="shared" si="545"/>
        <v>0</v>
      </c>
      <c r="AQ1341" s="165">
        <f t="shared" si="545"/>
        <v>0</v>
      </c>
      <c r="AR1341" s="165">
        <f t="shared" si="545"/>
        <v>0</v>
      </c>
      <c r="AS1341" s="387">
        <f t="shared" si="532"/>
        <v>0</v>
      </c>
    </row>
    <row r="1342" spans="2:45" hidden="1" outlineLevel="2">
      <c r="B1342" s="66">
        <v>23</v>
      </c>
      <c r="D1342" s="338">
        <v>0</v>
      </c>
      <c r="E1342" s="165">
        <f t="shared" si="542"/>
        <v>0</v>
      </c>
      <c r="F1342" s="165">
        <f t="shared" si="542"/>
        <v>0</v>
      </c>
      <c r="G1342" s="165">
        <f t="shared" si="542"/>
        <v>0</v>
      </c>
      <c r="H1342" s="165">
        <f t="shared" si="542"/>
        <v>0</v>
      </c>
      <c r="I1342" s="165">
        <f t="shared" si="542"/>
        <v>0</v>
      </c>
      <c r="J1342" s="165">
        <f t="shared" si="542"/>
        <v>0</v>
      </c>
      <c r="K1342" s="165">
        <f t="shared" si="542"/>
        <v>0</v>
      </c>
      <c r="L1342" s="165">
        <f t="shared" si="542"/>
        <v>0</v>
      </c>
      <c r="M1342" s="165">
        <f t="shared" si="542"/>
        <v>0</v>
      </c>
      <c r="N1342" s="165">
        <f t="shared" si="542"/>
        <v>0</v>
      </c>
      <c r="O1342" s="165">
        <f t="shared" si="543"/>
        <v>0</v>
      </c>
      <c r="P1342" s="165">
        <f t="shared" si="543"/>
        <v>0</v>
      </c>
      <c r="Q1342" s="165">
        <f t="shared" si="543"/>
        <v>0</v>
      </c>
      <c r="R1342" s="165">
        <f t="shared" si="543"/>
        <v>0</v>
      </c>
      <c r="S1342" s="165">
        <f t="shared" si="543"/>
        <v>0</v>
      </c>
      <c r="T1342" s="165">
        <f t="shared" si="543"/>
        <v>0</v>
      </c>
      <c r="U1342" s="165">
        <f t="shared" si="543"/>
        <v>0</v>
      </c>
      <c r="V1342" s="165">
        <f t="shared" si="543"/>
        <v>0</v>
      </c>
      <c r="W1342" s="165">
        <f t="shared" si="543"/>
        <v>0</v>
      </c>
      <c r="X1342" s="165">
        <f t="shared" si="543"/>
        <v>0</v>
      </c>
      <c r="Y1342" s="165">
        <f t="shared" si="544"/>
        <v>0</v>
      </c>
      <c r="Z1342" s="165">
        <f t="shared" si="544"/>
        <v>0</v>
      </c>
      <c r="AA1342" s="165">
        <f t="shared" si="544"/>
        <v>0</v>
      </c>
      <c r="AB1342" s="165">
        <f t="shared" si="544"/>
        <v>0</v>
      </c>
      <c r="AC1342" s="165">
        <f t="shared" si="544"/>
        <v>0</v>
      </c>
      <c r="AD1342" s="165">
        <f t="shared" si="544"/>
        <v>0</v>
      </c>
      <c r="AE1342" s="165">
        <f t="shared" si="544"/>
        <v>0</v>
      </c>
      <c r="AF1342" s="165">
        <f t="shared" si="544"/>
        <v>0</v>
      </c>
      <c r="AG1342" s="165">
        <f t="shared" si="544"/>
        <v>0</v>
      </c>
      <c r="AH1342" s="165">
        <f t="shared" si="544"/>
        <v>0</v>
      </c>
      <c r="AI1342" s="165">
        <f t="shared" si="545"/>
        <v>0</v>
      </c>
      <c r="AJ1342" s="165">
        <f t="shared" si="545"/>
        <v>0</v>
      </c>
      <c r="AK1342" s="165">
        <f t="shared" si="545"/>
        <v>0</v>
      </c>
      <c r="AL1342" s="165">
        <f t="shared" si="545"/>
        <v>0</v>
      </c>
      <c r="AM1342" s="165">
        <f t="shared" si="545"/>
        <v>0</v>
      </c>
      <c r="AN1342" s="165">
        <f t="shared" si="545"/>
        <v>0</v>
      </c>
      <c r="AO1342" s="165">
        <f t="shared" si="545"/>
        <v>0</v>
      </c>
      <c r="AP1342" s="165">
        <f t="shared" si="545"/>
        <v>0</v>
      </c>
      <c r="AQ1342" s="165">
        <f t="shared" si="545"/>
        <v>0</v>
      </c>
      <c r="AR1342" s="165">
        <f t="shared" si="545"/>
        <v>0</v>
      </c>
      <c r="AS1342" s="387">
        <f t="shared" si="532"/>
        <v>0</v>
      </c>
    </row>
    <row r="1343" spans="2:45" hidden="1" outlineLevel="2">
      <c r="B1343" s="66">
        <v>24</v>
      </c>
      <c r="D1343" s="338">
        <v>0</v>
      </c>
      <c r="E1343" s="165">
        <f t="shared" si="542"/>
        <v>0</v>
      </c>
      <c r="F1343" s="165">
        <f t="shared" si="542"/>
        <v>0</v>
      </c>
      <c r="G1343" s="165">
        <f t="shared" si="542"/>
        <v>0</v>
      </c>
      <c r="H1343" s="165">
        <f t="shared" si="542"/>
        <v>0</v>
      </c>
      <c r="I1343" s="165">
        <f t="shared" si="542"/>
        <v>0</v>
      </c>
      <c r="J1343" s="165">
        <f t="shared" si="542"/>
        <v>0</v>
      </c>
      <c r="K1343" s="165">
        <f t="shared" si="542"/>
        <v>0</v>
      </c>
      <c r="L1343" s="165">
        <f t="shared" si="542"/>
        <v>0</v>
      </c>
      <c r="M1343" s="165">
        <f t="shared" si="542"/>
        <v>0</v>
      </c>
      <c r="N1343" s="165">
        <f t="shared" si="542"/>
        <v>0</v>
      </c>
      <c r="O1343" s="165">
        <f t="shared" si="543"/>
        <v>0</v>
      </c>
      <c r="P1343" s="165">
        <f t="shared" si="543"/>
        <v>0</v>
      </c>
      <c r="Q1343" s="165">
        <f t="shared" si="543"/>
        <v>0</v>
      </c>
      <c r="R1343" s="165">
        <f t="shared" si="543"/>
        <v>0</v>
      </c>
      <c r="S1343" s="165">
        <f t="shared" si="543"/>
        <v>0</v>
      </c>
      <c r="T1343" s="165">
        <f t="shared" si="543"/>
        <v>0</v>
      </c>
      <c r="U1343" s="165">
        <f t="shared" si="543"/>
        <v>0</v>
      </c>
      <c r="V1343" s="165">
        <f t="shared" si="543"/>
        <v>0</v>
      </c>
      <c r="W1343" s="165">
        <f t="shared" si="543"/>
        <v>0</v>
      </c>
      <c r="X1343" s="165">
        <f t="shared" si="543"/>
        <v>0</v>
      </c>
      <c r="Y1343" s="165">
        <f t="shared" si="544"/>
        <v>0</v>
      </c>
      <c r="Z1343" s="165">
        <f t="shared" si="544"/>
        <v>0</v>
      </c>
      <c r="AA1343" s="165">
        <f t="shared" si="544"/>
        <v>0</v>
      </c>
      <c r="AB1343" s="165">
        <f t="shared" si="544"/>
        <v>0</v>
      </c>
      <c r="AC1343" s="165">
        <f t="shared" si="544"/>
        <v>0</v>
      </c>
      <c r="AD1343" s="165">
        <f t="shared" si="544"/>
        <v>0</v>
      </c>
      <c r="AE1343" s="165">
        <f t="shared" si="544"/>
        <v>0</v>
      </c>
      <c r="AF1343" s="165">
        <f t="shared" si="544"/>
        <v>0</v>
      </c>
      <c r="AG1343" s="165">
        <f t="shared" si="544"/>
        <v>0</v>
      </c>
      <c r="AH1343" s="165">
        <f t="shared" si="544"/>
        <v>0</v>
      </c>
      <c r="AI1343" s="165">
        <f t="shared" si="545"/>
        <v>0</v>
      </c>
      <c r="AJ1343" s="165">
        <f t="shared" si="545"/>
        <v>0</v>
      </c>
      <c r="AK1343" s="165">
        <f t="shared" si="545"/>
        <v>0</v>
      </c>
      <c r="AL1343" s="165">
        <f t="shared" si="545"/>
        <v>0</v>
      </c>
      <c r="AM1343" s="165">
        <f t="shared" si="545"/>
        <v>0</v>
      </c>
      <c r="AN1343" s="165">
        <f t="shared" si="545"/>
        <v>0</v>
      </c>
      <c r="AO1343" s="165">
        <f t="shared" si="545"/>
        <v>0</v>
      </c>
      <c r="AP1343" s="165">
        <f t="shared" si="545"/>
        <v>0</v>
      </c>
      <c r="AQ1343" s="165">
        <f t="shared" si="545"/>
        <v>0</v>
      </c>
      <c r="AR1343" s="165">
        <f t="shared" si="545"/>
        <v>0</v>
      </c>
      <c r="AS1343" s="387">
        <f t="shared" si="532"/>
        <v>0</v>
      </c>
    </row>
    <row r="1344" spans="2:45" hidden="1" outlineLevel="2">
      <c r="B1344" s="66">
        <v>25</v>
      </c>
      <c r="D1344" s="338">
        <v>0</v>
      </c>
      <c r="E1344" s="165">
        <f t="shared" si="542"/>
        <v>0</v>
      </c>
      <c r="F1344" s="165">
        <f t="shared" si="542"/>
        <v>0</v>
      </c>
      <c r="G1344" s="165">
        <f t="shared" si="542"/>
        <v>0</v>
      </c>
      <c r="H1344" s="165">
        <f t="shared" si="542"/>
        <v>0</v>
      </c>
      <c r="I1344" s="165">
        <f t="shared" si="542"/>
        <v>0</v>
      </c>
      <c r="J1344" s="165">
        <f t="shared" si="542"/>
        <v>0</v>
      </c>
      <c r="K1344" s="165">
        <f t="shared" si="542"/>
        <v>0</v>
      </c>
      <c r="L1344" s="165">
        <f t="shared" si="542"/>
        <v>0</v>
      </c>
      <c r="M1344" s="165">
        <f t="shared" si="542"/>
        <v>0</v>
      </c>
      <c r="N1344" s="165">
        <f t="shared" si="542"/>
        <v>0</v>
      </c>
      <c r="O1344" s="165">
        <f t="shared" si="543"/>
        <v>0</v>
      </c>
      <c r="P1344" s="165">
        <f t="shared" si="543"/>
        <v>0</v>
      </c>
      <c r="Q1344" s="165">
        <f t="shared" si="543"/>
        <v>0</v>
      </c>
      <c r="R1344" s="165">
        <f t="shared" si="543"/>
        <v>0</v>
      </c>
      <c r="S1344" s="165">
        <f t="shared" si="543"/>
        <v>0</v>
      </c>
      <c r="T1344" s="165">
        <f t="shared" si="543"/>
        <v>0</v>
      </c>
      <c r="U1344" s="165">
        <f t="shared" si="543"/>
        <v>0</v>
      </c>
      <c r="V1344" s="165">
        <f t="shared" si="543"/>
        <v>0</v>
      </c>
      <c r="W1344" s="165">
        <f t="shared" si="543"/>
        <v>0</v>
      </c>
      <c r="X1344" s="165">
        <f t="shared" si="543"/>
        <v>0</v>
      </c>
      <c r="Y1344" s="165">
        <f t="shared" si="544"/>
        <v>0</v>
      </c>
      <c r="Z1344" s="165">
        <f t="shared" si="544"/>
        <v>0</v>
      </c>
      <c r="AA1344" s="165">
        <f t="shared" si="544"/>
        <v>0</v>
      </c>
      <c r="AB1344" s="165">
        <f t="shared" si="544"/>
        <v>0</v>
      </c>
      <c r="AC1344" s="165">
        <f t="shared" si="544"/>
        <v>0</v>
      </c>
      <c r="AD1344" s="165">
        <f t="shared" si="544"/>
        <v>0</v>
      </c>
      <c r="AE1344" s="165">
        <f t="shared" si="544"/>
        <v>0</v>
      </c>
      <c r="AF1344" s="165">
        <f t="shared" si="544"/>
        <v>0</v>
      </c>
      <c r="AG1344" s="165">
        <f t="shared" si="544"/>
        <v>0</v>
      </c>
      <c r="AH1344" s="165">
        <f t="shared" si="544"/>
        <v>0</v>
      </c>
      <c r="AI1344" s="165">
        <f t="shared" si="545"/>
        <v>0</v>
      </c>
      <c r="AJ1344" s="165">
        <f t="shared" si="545"/>
        <v>0</v>
      </c>
      <c r="AK1344" s="165">
        <f t="shared" si="545"/>
        <v>0</v>
      </c>
      <c r="AL1344" s="165">
        <f t="shared" si="545"/>
        <v>0</v>
      </c>
      <c r="AM1344" s="165">
        <f t="shared" si="545"/>
        <v>0</v>
      </c>
      <c r="AN1344" s="165">
        <f t="shared" si="545"/>
        <v>0</v>
      </c>
      <c r="AO1344" s="165">
        <f t="shared" si="545"/>
        <v>0</v>
      </c>
      <c r="AP1344" s="165">
        <f t="shared" si="545"/>
        <v>0</v>
      </c>
      <c r="AQ1344" s="165">
        <f t="shared" si="545"/>
        <v>0</v>
      </c>
      <c r="AR1344" s="165">
        <f t="shared" si="545"/>
        <v>0</v>
      </c>
      <c r="AS1344" s="387">
        <f t="shared" si="532"/>
        <v>0</v>
      </c>
    </row>
    <row r="1345" spans="2:46" hidden="1" outlineLevel="2">
      <c r="B1345" s="66">
        <v>26</v>
      </c>
      <c r="D1345" s="338">
        <v>0</v>
      </c>
      <c r="E1345" s="165">
        <f t="shared" si="542"/>
        <v>0</v>
      </c>
      <c r="F1345" s="165">
        <f t="shared" si="542"/>
        <v>0</v>
      </c>
      <c r="G1345" s="165">
        <f t="shared" si="542"/>
        <v>0</v>
      </c>
      <c r="H1345" s="165">
        <f t="shared" si="542"/>
        <v>0</v>
      </c>
      <c r="I1345" s="165">
        <f t="shared" si="542"/>
        <v>0</v>
      </c>
      <c r="J1345" s="165">
        <f t="shared" si="542"/>
        <v>0</v>
      </c>
      <c r="K1345" s="165">
        <f t="shared" si="542"/>
        <v>0</v>
      </c>
      <c r="L1345" s="165">
        <f t="shared" si="542"/>
        <v>0</v>
      </c>
      <c r="M1345" s="165">
        <f t="shared" si="542"/>
        <v>0</v>
      </c>
      <c r="N1345" s="165">
        <f t="shared" si="542"/>
        <v>0</v>
      </c>
      <c r="O1345" s="165">
        <f t="shared" si="543"/>
        <v>0</v>
      </c>
      <c r="P1345" s="165">
        <f t="shared" si="543"/>
        <v>0</v>
      </c>
      <c r="Q1345" s="165">
        <f t="shared" si="543"/>
        <v>0</v>
      </c>
      <c r="R1345" s="165">
        <f t="shared" si="543"/>
        <v>0</v>
      </c>
      <c r="S1345" s="165">
        <f t="shared" si="543"/>
        <v>0</v>
      </c>
      <c r="T1345" s="165">
        <f t="shared" si="543"/>
        <v>0</v>
      </c>
      <c r="U1345" s="165">
        <f t="shared" si="543"/>
        <v>0</v>
      </c>
      <c r="V1345" s="165">
        <f t="shared" si="543"/>
        <v>0</v>
      </c>
      <c r="W1345" s="165">
        <f t="shared" si="543"/>
        <v>0</v>
      </c>
      <c r="X1345" s="165">
        <f t="shared" si="543"/>
        <v>0</v>
      </c>
      <c r="Y1345" s="165">
        <f t="shared" si="544"/>
        <v>0</v>
      </c>
      <c r="Z1345" s="165">
        <f t="shared" si="544"/>
        <v>0</v>
      </c>
      <c r="AA1345" s="165">
        <f t="shared" si="544"/>
        <v>0</v>
      </c>
      <c r="AB1345" s="165">
        <f t="shared" si="544"/>
        <v>0</v>
      </c>
      <c r="AC1345" s="165">
        <f t="shared" si="544"/>
        <v>0</v>
      </c>
      <c r="AD1345" s="165">
        <f t="shared" si="544"/>
        <v>0</v>
      </c>
      <c r="AE1345" s="165">
        <f t="shared" si="544"/>
        <v>0</v>
      </c>
      <c r="AF1345" s="165">
        <f t="shared" si="544"/>
        <v>0</v>
      </c>
      <c r="AG1345" s="165">
        <f t="shared" si="544"/>
        <v>0</v>
      </c>
      <c r="AH1345" s="165">
        <f t="shared" si="544"/>
        <v>0</v>
      </c>
      <c r="AI1345" s="165">
        <f t="shared" si="545"/>
        <v>0</v>
      </c>
      <c r="AJ1345" s="165">
        <f t="shared" si="545"/>
        <v>0</v>
      </c>
      <c r="AK1345" s="165">
        <f t="shared" si="545"/>
        <v>0</v>
      </c>
      <c r="AL1345" s="165">
        <f t="shared" si="545"/>
        <v>0</v>
      </c>
      <c r="AM1345" s="165">
        <f t="shared" si="545"/>
        <v>0</v>
      </c>
      <c r="AN1345" s="165">
        <f t="shared" si="545"/>
        <v>0</v>
      </c>
      <c r="AO1345" s="165">
        <f t="shared" si="545"/>
        <v>0</v>
      </c>
      <c r="AP1345" s="165">
        <f t="shared" si="545"/>
        <v>0</v>
      </c>
      <c r="AQ1345" s="165">
        <f t="shared" si="545"/>
        <v>0</v>
      </c>
      <c r="AR1345" s="165">
        <f t="shared" si="545"/>
        <v>0</v>
      </c>
      <c r="AS1345" s="387">
        <f t="shared" si="532"/>
        <v>0</v>
      </c>
    </row>
    <row r="1346" spans="2:46" hidden="1" outlineLevel="2">
      <c r="B1346" s="66">
        <v>27</v>
      </c>
      <c r="D1346" s="338">
        <v>0</v>
      </c>
      <c r="E1346" s="165">
        <f t="shared" si="542"/>
        <v>0</v>
      </c>
      <c r="F1346" s="165">
        <f t="shared" si="542"/>
        <v>0</v>
      </c>
      <c r="G1346" s="165">
        <f t="shared" si="542"/>
        <v>0</v>
      </c>
      <c r="H1346" s="165">
        <f t="shared" si="542"/>
        <v>0</v>
      </c>
      <c r="I1346" s="165">
        <f t="shared" si="542"/>
        <v>0</v>
      </c>
      <c r="J1346" s="165">
        <f t="shared" si="542"/>
        <v>0</v>
      </c>
      <c r="K1346" s="165">
        <f t="shared" si="542"/>
        <v>0</v>
      </c>
      <c r="L1346" s="165">
        <f t="shared" si="542"/>
        <v>0</v>
      </c>
      <c r="M1346" s="165">
        <f t="shared" si="542"/>
        <v>0</v>
      </c>
      <c r="N1346" s="165">
        <f t="shared" si="542"/>
        <v>0</v>
      </c>
      <c r="O1346" s="165">
        <f t="shared" si="543"/>
        <v>0</v>
      </c>
      <c r="P1346" s="165">
        <f t="shared" si="543"/>
        <v>0</v>
      </c>
      <c r="Q1346" s="165">
        <f t="shared" si="543"/>
        <v>0</v>
      </c>
      <c r="R1346" s="165">
        <f t="shared" si="543"/>
        <v>0</v>
      </c>
      <c r="S1346" s="165">
        <f t="shared" si="543"/>
        <v>0</v>
      </c>
      <c r="T1346" s="165">
        <f t="shared" si="543"/>
        <v>0</v>
      </c>
      <c r="U1346" s="165">
        <f t="shared" si="543"/>
        <v>0</v>
      </c>
      <c r="V1346" s="165">
        <f t="shared" si="543"/>
        <v>0</v>
      </c>
      <c r="W1346" s="165">
        <f t="shared" si="543"/>
        <v>0</v>
      </c>
      <c r="X1346" s="165">
        <f t="shared" si="543"/>
        <v>0</v>
      </c>
      <c r="Y1346" s="165">
        <f t="shared" si="544"/>
        <v>0</v>
      </c>
      <c r="Z1346" s="165">
        <f t="shared" si="544"/>
        <v>0</v>
      </c>
      <c r="AA1346" s="165">
        <f t="shared" si="544"/>
        <v>0</v>
      </c>
      <c r="AB1346" s="165">
        <f t="shared" si="544"/>
        <v>0</v>
      </c>
      <c r="AC1346" s="165">
        <f t="shared" si="544"/>
        <v>0</v>
      </c>
      <c r="AD1346" s="165">
        <f t="shared" si="544"/>
        <v>0</v>
      </c>
      <c r="AE1346" s="165">
        <f t="shared" si="544"/>
        <v>0</v>
      </c>
      <c r="AF1346" s="165">
        <f t="shared" si="544"/>
        <v>0</v>
      </c>
      <c r="AG1346" s="165">
        <f t="shared" si="544"/>
        <v>0</v>
      </c>
      <c r="AH1346" s="165">
        <f t="shared" si="544"/>
        <v>0</v>
      </c>
      <c r="AI1346" s="165">
        <f t="shared" si="545"/>
        <v>0</v>
      </c>
      <c r="AJ1346" s="165">
        <f t="shared" si="545"/>
        <v>0</v>
      </c>
      <c r="AK1346" s="165">
        <f t="shared" si="545"/>
        <v>0</v>
      </c>
      <c r="AL1346" s="165">
        <f t="shared" si="545"/>
        <v>0</v>
      </c>
      <c r="AM1346" s="165">
        <f t="shared" si="545"/>
        <v>0</v>
      </c>
      <c r="AN1346" s="165">
        <f t="shared" si="545"/>
        <v>0</v>
      </c>
      <c r="AO1346" s="165">
        <f t="shared" si="545"/>
        <v>0</v>
      </c>
      <c r="AP1346" s="165">
        <f t="shared" si="545"/>
        <v>0</v>
      </c>
      <c r="AQ1346" s="165">
        <f t="shared" si="545"/>
        <v>0</v>
      </c>
      <c r="AR1346" s="165">
        <f t="shared" si="545"/>
        <v>0</v>
      </c>
      <c r="AS1346" s="387">
        <f t="shared" si="532"/>
        <v>0</v>
      </c>
    </row>
    <row r="1347" spans="2:46" hidden="1" outlineLevel="2">
      <c r="B1347" s="66">
        <v>28</v>
      </c>
      <c r="D1347" s="338">
        <v>0</v>
      </c>
      <c r="E1347" s="165">
        <f t="shared" si="542"/>
        <v>0</v>
      </c>
      <c r="F1347" s="165">
        <f t="shared" si="542"/>
        <v>0</v>
      </c>
      <c r="G1347" s="165">
        <f t="shared" si="542"/>
        <v>0</v>
      </c>
      <c r="H1347" s="165">
        <f t="shared" si="542"/>
        <v>0</v>
      </c>
      <c r="I1347" s="165">
        <f t="shared" si="542"/>
        <v>0</v>
      </c>
      <c r="J1347" s="165">
        <f t="shared" si="542"/>
        <v>0</v>
      </c>
      <c r="K1347" s="165">
        <f t="shared" si="542"/>
        <v>0</v>
      </c>
      <c r="L1347" s="165">
        <f t="shared" si="542"/>
        <v>0</v>
      </c>
      <c r="M1347" s="165">
        <f t="shared" si="542"/>
        <v>0</v>
      </c>
      <c r="N1347" s="165">
        <f t="shared" si="542"/>
        <v>0</v>
      </c>
      <c r="O1347" s="165">
        <f t="shared" si="543"/>
        <v>0</v>
      </c>
      <c r="P1347" s="165">
        <f t="shared" si="543"/>
        <v>0</v>
      </c>
      <c r="Q1347" s="165">
        <f t="shared" si="543"/>
        <v>0</v>
      </c>
      <c r="R1347" s="165">
        <f t="shared" si="543"/>
        <v>0</v>
      </c>
      <c r="S1347" s="165">
        <f t="shared" si="543"/>
        <v>0</v>
      </c>
      <c r="T1347" s="165">
        <f t="shared" si="543"/>
        <v>0</v>
      </c>
      <c r="U1347" s="165">
        <f t="shared" si="543"/>
        <v>0</v>
      </c>
      <c r="V1347" s="165">
        <f t="shared" si="543"/>
        <v>0</v>
      </c>
      <c r="W1347" s="165">
        <f t="shared" si="543"/>
        <v>0</v>
      </c>
      <c r="X1347" s="165">
        <f t="shared" si="543"/>
        <v>0</v>
      </c>
      <c r="Y1347" s="165">
        <f t="shared" si="544"/>
        <v>0</v>
      </c>
      <c r="Z1347" s="165">
        <f t="shared" si="544"/>
        <v>0</v>
      </c>
      <c r="AA1347" s="165">
        <f t="shared" si="544"/>
        <v>0</v>
      </c>
      <c r="AB1347" s="165">
        <f t="shared" si="544"/>
        <v>0</v>
      </c>
      <c r="AC1347" s="165">
        <f t="shared" si="544"/>
        <v>0</v>
      </c>
      <c r="AD1347" s="165">
        <f t="shared" si="544"/>
        <v>0</v>
      </c>
      <c r="AE1347" s="165">
        <f t="shared" si="544"/>
        <v>0</v>
      </c>
      <c r="AF1347" s="165">
        <f t="shared" si="544"/>
        <v>0</v>
      </c>
      <c r="AG1347" s="165">
        <f t="shared" si="544"/>
        <v>0</v>
      </c>
      <c r="AH1347" s="165">
        <f t="shared" si="544"/>
        <v>0</v>
      </c>
      <c r="AI1347" s="165">
        <f t="shared" si="545"/>
        <v>0</v>
      </c>
      <c r="AJ1347" s="165">
        <f t="shared" si="545"/>
        <v>0</v>
      </c>
      <c r="AK1347" s="165">
        <f t="shared" si="545"/>
        <v>0</v>
      </c>
      <c r="AL1347" s="165">
        <f t="shared" si="545"/>
        <v>0</v>
      </c>
      <c r="AM1347" s="165">
        <f t="shared" si="545"/>
        <v>0</v>
      </c>
      <c r="AN1347" s="165">
        <f t="shared" si="545"/>
        <v>0</v>
      </c>
      <c r="AO1347" s="165">
        <f t="shared" si="545"/>
        <v>0</v>
      </c>
      <c r="AP1347" s="165">
        <f t="shared" si="545"/>
        <v>0</v>
      </c>
      <c r="AQ1347" s="165">
        <f t="shared" si="545"/>
        <v>0</v>
      </c>
      <c r="AR1347" s="165">
        <f t="shared" si="545"/>
        <v>0</v>
      </c>
      <c r="AS1347" s="387">
        <f t="shared" si="532"/>
        <v>0</v>
      </c>
    </row>
    <row r="1348" spans="2:46" hidden="1" outlineLevel="2">
      <c r="B1348" s="66">
        <v>29</v>
      </c>
      <c r="D1348" s="338">
        <v>0</v>
      </c>
      <c r="E1348" s="165">
        <f t="shared" si="542"/>
        <v>0</v>
      </c>
      <c r="F1348" s="165">
        <f t="shared" si="542"/>
        <v>0</v>
      </c>
      <c r="G1348" s="165">
        <f t="shared" si="542"/>
        <v>0</v>
      </c>
      <c r="H1348" s="165">
        <f t="shared" si="542"/>
        <v>0</v>
      </c>
      <c r="I1348" s="165">
        <f t="shared" si="542"/>
        <v>0</v>
      </c>
      <c r="J1348" s="165">
        <f t="shared" si="542"/>
        <v>0</v>
      </c>
      <c r="K1348" s="165">
        <f t="shared" si="542"/>
        <v>0</v>
      </c>
      <c r="L1348" s="165">
        <f t="shared" si="542"/>
        <v>0</v>
      </c>
      <c r="M1348" s="165">
        <f t="shared" si="542"/>
        <v>0</v>
      </c>
      <c r="N1348" s="165">
        <f t="shared" si="542"/>
        <v>0</v>
      </c>
      <c r="O1348" s="165">
        <f t="shared" si="543"/>
        <v>0</v>
      </c>
      <c r="P1348" s="165">
        <f t="shared" si="543"/>
        <v>0</v>
      </c>
      <c r="Q1348" s="165">
        <f t="shared" si="543"/>
        <v>0</v>
      </c>
      <c r="R1348" s="165">
        <f t="shared" si="543"/>
        <v>0</v>
      </c>
      <c r="S1348" s="165">
        <f t="shared" si="543"/>
        <v>0</v>
      </c>
      <c r="T1348" s="165">
        <f t="shared" si="543"/>
        <v>0</v>
      </c>
      <c r="U1348" s="165">
        <f t="shared" si="543"/>
        <v>0</v>
      </c>
      <c r="V1348" s="165">
        <f t="shared" si="543"/>
        <v>0</v>
      </c>
      <c r="W1348" s="165">
        <f t="shared" si="543"/>
        <v>0</v>
      </c>
      <c r="X1348" s="165">
        <f t="shared" si="543"/>
        <v>0</v>
      </c>
      <c r="Y1348" s="165">
        <f t="shared" si="544"/>
        <v>0</v>
      </c>
      <c r="Z1348" s="165">
        <f t="shared" si="544"/>
        <v>0</v>
      </c>
      <c r="AA1348" s="165">
        <f t="shared" si="544"/>
        <v>0</v>
      </c>
      <c r="AB1348" s="165">
        <f t="shared" si="544"/>
        <v>0</v>
      </c>
      <c r="AC1348" s="165">
        <f t="shared" si="544"/>
        <v>0</v>
      </c>
      <c r="AD1348" s="165">
        <f t="shared" si="544"/>
        <v>0</v>
      </c>
      <c r="AE1348" s="165">
        <f t="shared" si="544"/>
        <v>0</v>
      </c>
      <c r="AF1348" s="165">
        <f t="shared" si="544"/>
        <v>0</v>
      </c>
      <c r="AG1348" s="165">
        <f t="shared" si="544"/>
        <v>0</v>
      </c>
      <c r="AH1348" s="165">
        <f t="shared" si="544"/>
        <v>0</v>
      </c>
      <c r="AI1348" s="165">
        <f t="shared" si="545"/>
        <v>0</v>
      </c>
      <c r="AJ1348" s="165">
        <f t="shared" si="545"/>
        <v>0</v>
      </c>
      <c r="AK1348" s="165">
        <f t="shared" si="545"/>
        <v>0</v>
      </c>
      <c r="AL1348" s="165">
        <f t="shared" si="545"/>
        <v>0</v>
      </c>
      <c r="AM1348" s="165">
        <f t="shared" si="545"/>
        <v>0</v>
      </c>
      <c r="AN1348" s="165">
        <f t="shared" si="545"/>
        <v>0</v>
      </c>
      <c r="AO1348" s="165">
        <f t="shared" si="545"/>
        <v>0</v>
      </c>
      <c r="AP1348" s="165">
        <f t="shared" si="545"/>
        <v>0</v>
      </c>
      <c r="AQ1348" s="165">
        <f t="shared" si="545"/>
        <v>0</v>
      </c>
      <c r="AR1348" s="165">
        <f t="shared" si="545"/>
        <v>0</v>
      </c>
      <c r="AS1348" s="387">
        <f t="shared" si="532"/>
        <v>0</v>
      </c>
    </row>
    <row r="1349" spans="2:46" hidden="1" outlineLevel="2">
      <c r="B1349" s="66">
        <v>30</v>
      </c>
      <c r="D1349" s="338">
        <v>0</v>
      </c>
      <c r="E1349" s="165">
        <f t="shared" si="542"/>
        <v>0</v>
      </c>
      <c r="F1349" s="165">
        <f t="shared" si="542"/>
        <v>0</v>
      </c>
      <c r="G1349" s="165">
        <f t="shared" si="542"/>
        <v>0</v>
      </c>
      <c r="H1349" s="165">
        <f t="shared" si="542"/>
        <v>0</v>
      </c>
      <c r="I1349" s="165">
        <f t="shared" si="542"/>
        <v>0</v>
      </c>
      <c r="J1349" s="165">
        <f t="shared" si="542"/>
        <v>0</v>
      </c>
      <c r="K1349" s="165">
        <f t="shared" si="542"/>
        <v>0</v>
      </c>
      <c r="L1349" s="165">
        <f t="shared" si="542"/>
        <v>0</v>
      </c>
      <c r="M1349" s="165">
        <f t="shared" si="542"/>
        <v>0</v>
      </c>
      <c r="N1349" s="165">
        <f t="shared" si="542"/>
        <v>0</v>
      </c>
      <c r="O1349" s="165">
        <f t="shared" si="543"/>
        <v>0</v>
      </c>
      <c r="P1349" s="165">
        <f t="shared" si="543"/>
        <v>0</v>
      </c>
      <c r="Q1349" s="165">
        <f t="shared" si="543"/>
        <v>0</v>
      </c>
      <c r="R1349" s="165">
        <f t="shared" si="543"/>
        <v>0</v>
      </c>
      <c r="S1349" s="165">
        <f t="shared" si="543"/>
        <v>0</v>
      </c>
      <c r="T1349" s="165">
        <f t="shared" si="543"/>
        <v>0</v>
      </c>
      <c r="U1349" s="165">
        <f t="shared" si="543"/>
        <v>0</v>
      </c>
      <c r="V1349" s="165">
        <f t="shared" si="543"/>
        <v>0</v>
      </c>
      <c r="W1349" s="165">
        <f t="shared" si="543"/>
        <v>0</v>
      </c>
      <c r="X1349" s="165">
        <f t="shared" si="543"/>
        <v>0</v>
      </c>
      <c r="Y1349" s="165">
        <f t="shared" si="544"/>
        <v>0</v>
      </c>
      <c r="Z1349" s="165">
        <f t="shared" si="544"/>
        <v>0</v>
      </c>
      <c r="AA1349" s="165">
        <f t="shared" si="544"/>
        <v>0</v>
      </c>
      <c r="AB1349" s="165">
        <f t="shared" si="544"/>
        <v>0</v>
      </c>
      <c r="AC1349" s="165">
        <f t="shared" si="544"/>
        <v>0</v>
      </c>
      <c r="AD1349" s="165">
        <f t="shared" si="544"/>
        <v>0</v>
      </c>
      <c r="AE1349" s="165">
        <f t="shared" si="544"/>
        <v>0</v>
      </c>
      <c r="AF1349" s="165">
        <f t="shared" si="544"/>
        <v>0</v>
      </c>
      <c r="AG1349" s="165">
        <f t="shared" si="544"/>
        <v>0</v>
      </c>
      <c r="AH1349" s="165">
        <f t="shared" si="544"/>
        <v>0</v>
      </c>
      <c r="AI1349" s="165">
        <f t="shared" si="545"/>
        <v>0</v>
      </c>
      <c r="AJ1349" s="165">
        <f t="shared" si="545"/>
        <v>0</v>
      </c>
      <c r="AK1349" s="165">
        <f t="shared" si="545"/>
        <v>0</v>
      </c>
      <c r="AL1349" s="165">
        <f t="shared" si="545"/>
        <v>0</v>
      </c>
      <c r="AM1349" s="165">
        <f t="shared" si="545"/>
        <v>0</v>
      </c>
      <c r="AN1349" s="165">
        <f t="shared" si="545"/>
        <v>0</v>
      </c>
      <c r="AO1349" s="165">
        <f t="shared" si="545"/>
        <v>0</v>
      </c>
      <c r="AP1349" s="165">
        <f t="shared" si="545"/>
        <v>0</v>
      </c>
      <c r="AQ1349" s="165">
        <f t="shared" si="545"/>
        <v>0</v>
      </c>
      <c r="AR1349" s="165">
        <f t="shared" si="545"/>
        <v>0</v>
      </c>
      <c r="AS1349" s="387">
        <f t="shared" si="532"/>
        <v>0</v>
      </c>
    </row>
    <row r="1350" spans="2:46" hidden="1" outlineLevel="2">
      <c r="B1350" s="66">
        <v>31</v>
      </c>
      <c r="D1350" s="338">
        <v>0</v>
      </c>
      <c r="E1350" s="165">
        <f t="shared" ref="E1350:N1359" si="546">IF(AND(E$2=$B1350,$B1350=$C$3),$D1350,IF(AND(E$2&gt;$B1350,E$2&lt;=$D$1319+$B1350),SLN($D1350,0,IF($C$3-$B1350&gt;=$D$1319,$D$1319,$C$3-$B1350)),0))</f>
        <v>0</v>
      </c>
      <c r="F1350" s="165">
        <f t="shared" si="546"/>
        <v>0</v>
      </c>
      <c r="G1350" s="165">
        <f t="shared" si="546"/>
        <v>0</v>
      </c>
      <c r="H1350" s="165">
        <f t="shared" si="546"/>
        <v>0</v>
      </c>
      <c r="I1350" s="165">
        <f t="shared" si="546"/>
        <v>0</v>
      </c>
      <c r="J1350" s="165">
        <f t="shared" si="546"/>
        <v>0</v>
      </c>
      <c r="K1350" s="165">
        <f t="shared" si="546"/>
        <v>0</v>
      </c>
      <c r="L1350" s="165">
        <f t="shared" si="546"/>
        <v>0</v>
      </c>
      <c r="M1350" s="165">
        <f t="shared" si="546"/>
        <v>0</v>
      </c>
      <c r="N1350" s="165">
        <f t="shared" si="546"/>
        <v>0</v>
      </c>
      <c r="O1350" s="165">
        <f t="shared" ref="O1350:X1359" si="547">IF(AND(O$2=$B1350,$B1350=$C$3),$D1350,IF(AND(O$2&gt;$B1350,O$2&lt;=$D$1319+$B1350),SLN($D1350,0,IF($C$3-$B1350&gt;=$D$1319,$D$1319,$C$3-$B1350)),0))</f>
        <v>0</v>
      </c>
      <c r="P1350" s="165">
        <f t="shared" si="547"/>
        <v>0</v>
      </c>
      <c r="Q1350" s="165">
        <f t="shared" si="547"/>
        <v>0</v>
      </c>
      <c r="R1350" s="165">
        <f t="shared" si="547"/>
        <v>0</v>
      </c>
      <c r="S1350" s="165">
        <f t="shared" si="547"/>
        <v>0</v>
      </c>
      <c r="T1350" s="165">
        <f t="shared" si="547"/>
        <v>0</v>
      </c>
      <c r="U1350" s="165">
        <f t="shared" si="547"/>
        <v>0</v>
      </c>
      <c r="V1350" s="165">
        <f t="shared" si="547"/>
        <v>0</v>
      </c>
      <c r="W1350" s="165">
        <f t="shared" si="547"/>
        <v>0</v>
      </c>
      <c r="X1350" s="165">
        <f t="shared" si="547"/>
        <v>0</v>
      </c>
      <c r="Y1350" s="165">
        <f t="shared" ref="Y1350:AH1359" si="548">IF(AND(Y$2=$B1350,$B1350=$C$3),$D1350,IF(AND(Y$2&gt;$B1350,Y$2&lt;=$D$1319+$B1350),SLN($D1350,0,IF($C$3-$B1350&gt;=$D$1319,$D$1319,$C$3-$B1350)),0))</f>
        <v>0</v>
      </c>
      <c r="Z1350" s="165">
        <f t="shared" si="548"/>
        <v>0</v>
      </c>
      <c r="AA1350" s="165">
        <f t="shared" si="548"/>
        <v>0</v>
      </c>
      <c r="AB1350" s="165">
        <f t="shared" si="548"/>
        <v>0</v>
      </c>
      <c r="AC1350" s="165">
        <f t="shared" si="548"/>
        <v>0</v>
      </c>
      <c r="AD1350" s="165">
        <f t="shared" si="548"/>
        <v>0</v>
      </c>
      <c r="AE1350" s="165">
        <f t="shared" si="548"/>
        <v>0</v>
      </c>
      <c r="AF1350" s="165">
        <f t="shared" si="548"/>
        <v>0</v>
      </c>
      <c r="AG1350" s="165">
        <f t="shared" si="548"/>
        <v>0</v>
      </c>
      <c r="AH1350" s="165">
        <f t="shared" si="548"/>
        <v>0</v>
      </c>
      <c r="AI1350" s="165">
        <f t="shared" ref="AI1350:AR1359" si="549">IF(AND(AI$2=$B1350,$B1350=$C$3),$D1350,IF(AND(AI$2&gt;$B1350,AI$2&lt;=$D$1319+$B1350),SLN($D1350,0,IF($C$3-$B1350&gt;=$D$1319,$D$1319,$C$3-$B1350)),0))</f>
        <v>0</v>
      </c>
      <c r="AJ1350" s="165">
        <f t="shared" si="549"/>
        <v>0</v>
      </c>
      <c r="AK1350" s="165">
        <f t="shared" si="549"/>
        <v>0</v>
      </c>
      <c r="AL1350" s="165">
        <f t="shared" si="549"/>
        <v>0</v>
      </c>
      <c r="AM1350" s="165">
        <f t="shared" si="549"/>
        <v>0</v>
      </c>
      <c r="AN1350" s="165">
        <f t="shared" si="549"/>
        <v>0</v>
      </c>
      <c r="AO1350" s="165">
        <f t="shared" si="549"/>
        <v>0</v>
      </c>
      <c r="AP1350" s="165">
        <f t="shared" si="549"/>
        <v>0</v>
      </c>
      <c r="AQ1350" s="165">
        <f t="shared" si="549"/>
        <v>0</v>
      </c>
      <c r="AR1350" s="165">
        <f t="shared" si="549"/>
        <v>0</v>
      </c>
      <c r="AS1350" s="387">
        <f t="shared" si="532"/>
        <v>0</v>
      </c>
    </row>
    <row r="1351" spans="2:46" hidden="1" outlineLevel="2">
      <c r="B1351" s="66">
        <v>32</v>
      </c>
      <c r="D1351" s="338">
        <v>0</v>
      </c>
      <c r="E1351" s="165">
        <f t="shared" si="546"/>
        <v>0</v>
      </c>
      <c r="F1351" s="165">
        <f t="shared" si="546"/>
        <v>0</v>
      </c>
      <c r="G1351" s="165">
        <f t="shared" si="546"/>
        <v>0</v>
      </c>
      <c r="H1351" s="165">
        <f t="shared" si="546"/>
        <v>0</v>
      </c>
      <c r="I1351" s="165">
        <f t="shared" si="546"/>
        <v>0</v>
      </c>
      <c r="J1351" s="165">
        <f t="shared" si="546"/>
        <v>0</v>
      </c>
      <c r="K1351" s="165">
        <f t="shared" si="546"/>
        <v>0</v>
      </c>
      <c r="L1351" s="165">
        <f t="shared" si="546"/>
        <v>0</v>
      </c>
      <c r="M1351" s="165">
        <f t="shared" si="546"/>
        <v>0</v>
      </c>
      <c r="N1351" s="165">
        <f t="shared" si="546"/>
        <v>0</v>
      </c>
      <c r="O1351" s="165">
        <f t="shared" si="547"/>
        <v>0</v>
      </c>
      <c r="P1351" s="165">
        <f t="shared" si="547"/>
        <v>0</v>
      </c>
      <c r="Q1351" s="165">
        <f t="shared" si="547"/>
        <v>0</v>
      </c>
      <c r="R1351" s="165">
        <f t="shared" si="547"/>
        <v>0</v>
      </c>
      <c r="S1351" s="165">
        <f t="shared" si="547"/>
        <v>0</v>
      </c>
      <c r="T1351" s="165">
        <f t="shared" si="547"/>
        <v>0</v>
      </c>
      <c r="U1351" s="165">
        <f t="shared" si="547"/>
        <v>0</v>
      </c>
      <c r="V1351" s="165">
        <f t="shared" si="547"/>
        <v>0</v>
      </c>
      <c r="W1351" s="165">
        <f t="shared" si="547"/>
        <v>0</v>
      </c>
      <c r="X1351" s="165">
        <f t="shared" si="547"/>
        <v>0</v>
      </c>
      <c r="Y1351" s="165">
        <f t="shared" si="548"/>
        <v>0</v>
      </c>
      <c r="Z1351" s="165">
        <f t="shared" si="548"/>
        <v>0</v>
      </c>
      <c r="AA1351" s="165">
        <f t="shared" si="548"/>
        <v>0</v>
      </c>
      <c r="AB1351" s="165">
        <f t="shared" si="548"/>
        <v>0</v>
      </c>
      <c r="AC1351" s="165">
        <f t="shared" si="548"/>
        <v>0</v>
      </c>
      <c r="AD1351" s="165">
        <f t="shared" si="548"/>
        <v>0</v>
      </c>
      <c r="AE1351" s="165">
        <f t="shared" si="548"/>
        <v>0</v>
      </c>
      <c r="AF1351" s="165">
        <f t="shared" si="548"/>
        <v>0</v>
      </c>
      <c r="AG1351" s="165">
        <f t="shared" si="548"/>
        <v>0</v>
      </c>
      <c r="AH1351" s="165">
        <f t="shared" si="548"/>
        <v>0</v>
      </c>
      <c r="AI1351" s="165">
        <f t="shared" si="549"/>
        <v>0</v>
      </c>
      <c r="AJ1351" s="165">
        <f t="shared" si="549"/>
        <v>0</v>
      </c>
      <c r="AK1351" s="165">
        <f t="shared" si="549"/>
        <v>0</v>
      </c>
      <c r="AL1351" s="165">
        <f t="shared" si="549"/>
        <v>0</v>
      </c>
      <c r="AM1351" s="165">
        <f t="shared" si="549"/>
        <v>0</v>
      </c>
      <c r="AN1351" s="165">
        <f t="shared" si="549"/>
        <v>0</v>
      </c>
      <c r="AO1351" s="165">
        <f t="shared" si="549"/>
        <v>0</v>
      </c>
      <c r="AP1351" s="165">
        <f t="shared" si="549"/>
        <v>0</v>
      </c>
      <c r="AQ1351" s="165">
        <f t="shared" si="549"/>
        <v>0</v>
      </c>
      <c r="AR1351" s="165">
        <f t="shared" si="549"/>
        <v>0</v>
      </c>
      <c r="AS1351" s="387">
        <f t="shared" si="532"/>
        <v>0</v>
      </c>
    </row>
    <row r="1352" spans="2:46" hidden="1" outlineLevel="2">
      <c r="B1352" s="66">
        <v>33</v>
      </c>
      <c r="D1352" s="338">
        <v>0</v>
      </c>
      <c r="E1352" s="165">
        <f t="shared" si="546"/>
        <v>0</v>
      </c>
      <c r="F1352" s="165">
        <f t="shared" si="546"/>
        <v>0</v>
      </c>
      <c r="G1352" s="165">
        <f t="shared" si="546"/>
        <v>0</v>
      </c>
      <c r="H1352" s="165">
        <f t="shared" si="546"/>
        <v>0</v>
      </c>
      <c r="I1352" s="165">
        <f t="shared" si="546"/>
        <v>0</v>
      </c>
      <c r="J1352" s="165">
        <f t="shared" si="546"/>
        <v>0</v>
      </c>
      <c r="K1352" s="165">
        <f t="shared" si="546"/>
        <v>0</v>
      </c>
      <c r="L1352" s="165">
        <f t="shared" si="546"/>
        <v>0</v>
      </c>
      <c r="M1352" s="165">
        <f t="shared" si="546"/>
        <v>0</v>
      </c>
      <c r="N1352" s="165">
        <f t="shared" si="546"/>
        <v>0</v>
      </c>
      <c r="O1352" s="165">
        <f t="shared" si="547"/>
        <v>0</v>
      </c>
      <c r="P1352" s="165">
        <f t="shared" si="547"/>
        <v>0</v>
      </c>
      <c r="Q1352" s="165">
        <f t="shared" si="547"/>
        <v>0</v>
      </c>
      <c r="R1352" s="165">
        <f t="shared" si="547"/>
        <v>0</v>
      </c>
      <c r="S1352" s="165">
        <f t="shared" si="547"/>
        <v>0</v>
      </c>
      <c r="T1352" s="165">
        <f t="shared" si="547"/>
        <v>0</v>
      </c>
      <c r="U1352" s="165">
        <f t="shared" si="547"/>
        <v>0</v>
      </c>
      <c r="V1352" s="165">
        <f t="shared" si="547"/>
        <v>0</v>
      </c>
      <c r="W1352" s="165">
        <f t="shared" si="547"/>
        <v>0</v>
      </c>
      <c r="X1352" s="165">
        <f t="shared" si="547"/>
        <v>0</v>
      </c>
      <c r="Y1352" s="165">
        <f t="shared" si="548"/>
        <v>0</v>
      </c>
      <c r="Z1352" s="165">
        <f t="shared" si="548"/>
        <v>0</v>
      </c>
      <c r="AA1352" s="165">
        <f t="shared" si="548"/>
        <v>0</v>
      </c>
      <c r="AB1352" s="165">
        <f t="shared" si="548"/>
        <v>0</v>
      </c>
      <c r="AC1352" s="165">
        <f t="shared" si="548"/>
        <v>0</v>
      </c>
      <c r="AD1352" s="165">
        <f t="shared" si="548"/>
        <v>0</v>
      </c>
      <c r="AE1352" s="165">
        <f t="shared" si="548"/>
        <v>0</v>
      </c>
      <c r="AF1352" s="165">
        <f t="shared" si="548"/>
        <v>0</v>
      </c>
      <c r="AG1352" s="165">
        <f t="shared" si="548"/>
        <v>0</v>
      </c>
      <c r="AH1352" s="165">
        <f t="shared" si="548"/>
        <v>0</v>
      </c>
      <c r="AI1352" s="165">
        <f t="shared" si="549"/>
        <v>0</v>
      </c>
      <c r="AJ1352" s="165">
        <f t="shared" si="549"/>
        <v>0</v>
      </c>
      <c r="AK1352" s="165">
        <f t="shared" si="549"/>
        <v>0</v>
      </c>
      <c r="AL1352" s="165">
        <f t="shared" si="549"/>
        <v>0</v>
      </c>
      <c r="AM1352" s="165">
        <f t="shared" si="549"/>
        <v>0</v>
      </c>
      <c r="AN1352" s="165">
        <f t="shared" si="549"/>
        <v>0</v>
      </c>
      <c r="AO1352" s="165">
        <f t="shared" si="549"/>
        <v>0</v>
      </c>
      <c r="AP1352" s="165">
        <f t="shared" si="549"/>
        <v>0</v>
      </c>
      <c r="AQ1352" s="165">
        <f t="shared" si="549"/>
        <v>0</v>
      </c>
      <c r="AR1352" s="165">
        <f t="shared" si="549"/>
        <v>0</v>
      </c>
      <c r="AS1352" s="387">
        <f t="shared" si="532"/>
        <v>0</v>
      </c>
    </row>
    <row r="1353" spans="2:46" hidden="1" outlineLevel="2">
      <c r="B1353" s="66">
        <v>34</v>
      </c>
      <c r="D1353" s="338">
        <v>0</v>
      </c>
      <c r="E1353" s="165">
        <f t="shared" si="546"/>
        <v>0</v>
      </c>
      <c r="F1353" s="165">
        <f t="shared" si="546"/>
        <v>0</v>
      </c>
      <c r="G1353" s="165">
        <f t="shared" si="546"/>
        <v>0</v>
      </c>
      <c r="H1353" s="165">
        <f t="shared" si="546"/>
        <v>0</v>
      </c>
      <c r="I1353" s="165">
        <f t="shared" si="546"/>
        <v>0</v>
      </c>
      <c r="J1353" s="165">
        <f t="shared" si="546"/>
        <v>0</v>
      </c>
      <c r="K1353" s="165">
        <f t="shared" si="546"/>
        <v>0</v>
      </c>
      <c r="L1353" s="165">
        <f t="shared" si="546"/>
        <v>0</v>
      </c>
      <c r="M1353" s="165">
        <f t="shared" si="546"/>
        <v>0</v>
      </c>
      <c r="N1353" s="165">
        <f t="shared" si="546"/>
        <v>0</v>
      </c>
      <c r="O1353" s="165">
        <f t="shared" si="547"/>
        <v>0</v>
      </c>
      <c r="P1353" s="165">
        <f t="shared" si="547"/>
        <v>0</v>
      </c>
      <c r="Q1353" s="165">
        <f t="shared" si="547"/>
        <v>0</v>
      </c>
      <c r="R1353" s="165">
        <f t="shared" si="547"/>
        <v>0</v>
      </c>
      <c r="S1353" s="165">
        <f t="shared" si="547"/>
        <v>0</v>
      </c>
      <c r="T1353" s="165">
        <f t="shared" si="547"/>
        <v>0</v>
      </c>
      <c r="U1353" s="165">
        <f t="shared" si="547"/>
        <v>0</v>
      </c>
      <c r="V1353" s="165">
        <f t="shared" si="547"/>
        <v>0</v>
      </c>
      <c r="W1353" s="165">
        <f t="shared" si="547"/>
        <v>0</v>
      </c>
      <c r="X1353" s="165">
        <f t="shared" si="547"/>
        <v>0</v>
      </c>
      <c r="Y1353" s="165">
        <f t="shared" si="548"/>
        <v>0</v>
      </c>
      <c r="Z1353" s="165">
        <f t="shared" si="548"/>
        <v>0</v>
      </c>
      <c r="AA1353" s="165">
        <f t="shared" si="548"/>
        <v>0</v>
      </c>
      <c r="AB1353" s="165">
        <f t="shared" si="548"/>
        <v>0</v>
      </c>
      <c r="AC1353" s="165">
        <f t="shared" si="548"/>
        <v>0</v>
      </c>
      <c r="AD1353" s="165">
        <f t="shared" si="548"/>
        <v>0</v>
      </c>
      <c r="AE1353" s="165">
        <f t="shared" si="548"/>
        <v>0</v>
      </c>
      <c r="AF1353" s="165">
        <f t="shared" si="548"/>
        <v>0</v>
      </c>
      <c r="AG1353" s="165">
        <f t="shared" si="548"/>
        <v>0</v>
      </c>
      <c r="AH1353" s="165">
        <f t="shared" si="548"/>
        <v>0</v>
      </c>
      <c r="AI1353" s="165">
        <f t="shared" si="549"/>
        <v>0</v>
      </c>
      <c r="AJ1353" s="165">
        <f t="shared" si="549"/>
        <v>0</v>
      </c>
      <c r="AK1353" s="165">
        <f t="shared" si="549"/>
        <v>0</v>
      </c>
      <c r="AL1353" s="165">
        <f t="shared" si="549"/>
        <v>0</v>
      </c>
      <c r="AM1353" s="165">
        <f t="shared" si="549"/>
        <v>0</v>
      </c>
      <c r="AN1353" s="165">
        <f t="shared" si="549"/>
        <v>0</v>
      </c>
      <c r="AO1353" s="165">
        <f t="shared" si="549"/>
        <v>0</v>
      </c>
      <c r="AP1353" s="165">
        <f t="shared" si="549"/>
        <v>0</v>
      </c>
      <c r="AQ1353" s="165">
        <f t="shared" si="549"/>
        <v>0</v>
      </c>
      <c r="AR1353" s="165">
        <f t="shared" si="549"/>
        <v>0</v>
      </c>
      <c r="AS1353" s="387">
        <f t="shared" si="532"/>
        <v>0</v>
      </c>
    </row>
    <row r="1354" spans="2:46" hidden="1" outlineLevel="2">
      <c r="B1354" s="66">
        <v>35</v>
      </c>
      <c r="D1354" s="338">
        <v>0</v>
      </c>
      <c r="E1354" s="165">
        <f t="shared" si="546"/>
        <v>0</v>
      </c>
      <c r="F1354" s="165">
        <f t="shared" si="546"/>
        <v>0</v>
      </c>
      <c r="G1354" s="165">
        <f t="shared" si="546"/>
        <v>0</v>
      </c>
      <c r="H1354" s="165">
        <f t="shared" si="546"/>
        <v>0</v>
      </c>
      <c r="I1354" s="165">
        <f t="shared" si="546"/>
        <v>0</v>
      </c>
      <c r="J1354" s="165">
        <f t="shared" si="546"/>
        <v>0</v>
      </c>
      <c r="K1354" s="165">
        <f t="shared" si="546"/>
        <v>0</v>
      </c>
      <c r="L1354" s="165">
        <f t="shared" si="546"/>
        <v>0</v>
      </c>
      <c r="M1354" s="165">
        <f t="shared" si="546"/>
        <v>0</v>
      </c>
      <c r="N1354" s="165">
        <f t="shared" si="546"/>
        <v>0</v>
      </c>
      <c r="O1354" s="165">
        <f t="shared" si="547"/>
        <v>0</v>
      </c>
      <c r="P1354" s="165">
        <f t="shared" si="547"/>
        <v>0</v>
      </c>
      <c r="Q1354" s="165">
        <f t="shared" si="547"/>
        <v>0</v>
      </c>
      <c r="R1354" s="165">
        <f t="shared" si="547"/>
        <v>0</v>
      </c>
      <c r="S1354" s="165">
        <f t="shared" si="547"/>
        <v>0</v>
      </c>
      <c r="T1354" s="165">
        <f t="shared" si="547"/>
        <v>0</v>
      </c>
      <c r="U1354" s="165">
        <f t="shared" si="547"/>
        <v>0</v>
      </c>
      <c r="V1354" s="165">
        <f t="shared" si="547"/>
        <v>0</v>
      </c>
      <c r="W1354" s="165">
        <f t="shared" si="547"/>
        <v>0</v>
      </c>
      <c r="X1354" s="165">
        <f t="shared" si="547"/>
        <v>0</v>
      </c>
      <c r="Y1354" s="165">
        <f t="shared" si="548"/>
        <v>0</v>
      </c>
      <c r="Z1354" s="165">
        <f t="shared" si="548"/>
        <v>0</v>
      </c>
      <c r="AA1354" s="165">
        <f t="shared" si="548"/>
        <v>0</v>
      </c>
      <c r="AB1354" s="165">
        <f t="shared" si="548"/>
        <v>0</v>
      </c>
      <c r="AC1354" s="165">
        <f t="shared" si="548"/>
        <v>0</v>
      </c>
      <c r="AD1354" s="165">
        <f t="shared" si="548"/>
        <v>0</v>
      </c>
      <c r="AE1354" s="165">
        <f t="shared" si="548"/>
        <v>0</v>
      </c>
      <c r="AF1354" s="165">
        <f t="shared" si="548"/>
        <v>0</v>
      </c>
      <c r="AG1354" s="165">
        <f t="shared" si="548"/>
        <v>0</v>
      </c>
      <c r="AH1354" s="165">
        <f t="shared" si="548"/>
        <v>0</v>
      </c>
      <c r="AI1354" s="165">
        <f t="shared" si="549"/>
        <v>0</v>
      </c>
      <c r="AJ1354" s="165">
        <f t="shared" si="549"/>
        <v>0</v>
      </c>
      <c r="AK1354" s="165">
        <f t="shared" si="549"/>
        <v>0</v>
      </c>
      <c r="AL1354" s="165">
        <f t="shared" si="549"/>
        <v>0</v>
      </c>
      <c r="AM1354" s="165">
        <f t="shared" si="549"/>
        <v>0</v>
      </c>
      <c r="AN1354" s="165">
        <f t="shared" si="549"/>
        <v>0</v>
      </c>
      <c r="AO1354" s="165">
        <f t="shared" si="549"/>
        <v>0</v>
      </c>
      <c r="AP1354" s="165">
        <f t="shared" si="549"/>
        <v>0</v>
      </c>
      <c r="AQ1354" s="165">
        <f t="shared" si="549"/>
        <v>0</v>
      </c>
      <c r="AR1354" s="165">
        <f t="shared" si="549"/>
        <v>0</v>
      </c>
      <c r="AS1354" s="387">
        <f t="shared" si="532"/>
        <v>0</v>
      </c>
    </row>
    <row r="1355" spans="2:46" hidden="1" outlineLevel="2">
      <c r="B1355" s="66">
        <v>36</v>
      </c>
      <c r="D1355" s="338">
        <v>0</v>
      </c>
      <c r="E1355" s="165">
        <f t="shared" si="546"/>
        <v>0</v>
      </c>
      <c r="F1355" s="165">
        <f t="shared" si="546"/>
        <v>0</v>
      </c>
      <c r="G1355" s="165">
        <f t="shared" si="546"/>
        <v>0</v>
      </c>
      <c r="H1355" s="165">
        <f t="shared" si="546"/>
        <v>0</v>
      </c>
      <c r="I1355" s="165">
        <f t="shared" si="546"/>
        <v>0</v>
      </c>
      <c r="J1355" s="165">
        <f t="shared" si="546"/>
        <v>0</v>
      </c>
      <c r="K1355" s="165">
        <f t="shared" si="546"/>
        <v>0</v>
      </c>
      <c r="L1355" s="165">
        <f t="shared" si="546"/>
        <v>0</v>
      </c>
      <c r="M1355" s="165">
        <f t="shared" si="546"/>
        <v>0</v>
      </c>
      <c r="N1355" s="165">
        <f t="shared" si="546"/>
        <v>0</v>
      </c>
      <c r="O1355" s="165">
        <f t="shared" si="547"/>
        <v>0</v>
      </c>
      <c r="P1355" s="165">
        <f t="shared" si="547"/>
        <v>0</v>
      </c>
      <c r="Q1355" s="165">
        <f t="shared" si="547"/>
        <v>0</v>
      </c>
      <c r="R1355" s="165">
        <f t="shared" si="547"/>
        <v>0</v>
      </c>
      <c r="S1355" s="165">
        <f t="shared" si="547"/>
        <v>0</v>
      </c>
      <c r="T1355" s="165">
        <f t="shared" si="547"/>
        <v>0</v>
      </c>
      <c r="U1355" s="165">
        <f t="shared" si="547"/>
        <v>0</v>
      </c>
      <c r="V1355" s="165">
        <f t="shared" si="547"/>
        <v>0</v>
      </c>
      <c r="W1355" s="165">
        <f t="shared" si="547"/>
        <v>0</v>
      </c>
      <c r="X1355" s="165">
        <f t="shared" si="547"/>
        <v>0</v>
      </c>
      <c r="Y1355" s="165">
        <f t="shared" si="548"/>
        <v>0</v>
      </c>
      <c r="Z1355" s="165">
        <f t="shared" si="548"/>
        <v>0</v>
      </c>
      <c r="AA1355" s="165">
        <f t="shared" si="548"/>
        <v>0</v>
      </c>
      <c r="AB1355" s="165">
        <f t="shared" si="548"/>
        <v>0</v>
      </c>
      <c r="AC1355" s="165">
        <f t="shared" si="548"/>
        <v>0</v>
      </c>
      <c r="AD1355" s="165">
        <f t="shared" si="548"/>
        <v>0</v>
      </c>
      <c r="AE1355" s="165">
        <f t="shared" si="548"/>
        <v>0</v>
      </c>
      <c r="AF1355" s="165">
        <f t="shared" si="548"/>
        <v>0</v>
      </c>
      <c r="AG1355" s="165">
        <f t="shared" si="548"/>
        <v>0</v>
      </c>
      <c r="AH1355" s="165">
        <f t="shared" si="548"/>
        <v>0</v>
      </c>
      <c r="AI1355" s="165">
        <f t="shared" si="549"/>
        <v>0</v>
      </c>
      <c r="AJ1355" s="165">
        <f t="shared" si="549"/>
        <v>0</v>
      </c>
      <c r="AK1355" s="165">
        <f t="shared" si="549"/>
        <v>0</v>
      </c>
      <c r="AL1355" s="165">
        <f t="shared" si="549"/>
        <v>0</v>
      </c>
      <c r="AM1355" s="165">
        <f t="shared" si="549"/>
        <v>0</v>
      </c>
      <c r="AN1355" s="165">
        <f t="shared" si="549"/>
        <v>0</v>
      </c>
      <c r="AO1355" s="165">
        <f t="shared" si="549"/>
        <v>0</v>
      </c>
      <c r="AP1355" s="165">
        <f t="shared" si="549"/>
        <v>0</v>
      </c>
      <c r="AQ1355" s="165">
        <f t="shared" si="549"/>
        <v>0</v>
      </c>
      <c r="AR1355" s="165">
        <f t="shared" si="549"/>
        <v>0</v>
      </c>
      <c r="AS1355" s="387">
        <f t="shared" si="532"/>
        <v>0</v>
      </c>
    </row>
    <row r="1356" spans="2:46" hidden="1" outlineLevel="2">
      <c r="B1356" s="66">
        <v>37</v>
      </c>
      <c r="D1356" s="338">
        <v>0</v>
      </c>
      <c r="E1356" s="165">
        <f t="shared" si="546"/>
        <v>0</v>
      </c>
      <c r="F1356" s="165">
        <f t="shared" si="546"/>
        <v>0</v>
      </c>
      <c r="G1356" s="165">
        <f t="shared" si="546"/>
        <v>0</v>
      </c>
      <c r="H1356" s="165">
        <f t="shared" si="546"/>
        <v>0</v>
      </c>
      <c r="I1356" s="165">
        <f t="shared" si="546"/>
        <v>0</v>
      </c>
      <c r="J1356" s="165">
        <f t="shared" si="546"/>
        <v>0</v>
      </c>
      <c r="K1356" s="165">
        <f t="shared" si="546"/>
        <v>0</v>
      </c>
      <c r="L1356" s="165">
        <f t="shared" si="546"/>
        <v>0</v>
      </c>
      <c r="M1356" s="165">
        <f t="shared" si="546"/>
        <v>0</v>
      </c>
      <c r="N1356" s="165">
        <f t="shared" si="546"/>
        <v>0</v>
      </c>
      <c r="O1356" s="165">
        <f t="shared" si="547"/>
        <v>0</v>
      </c>
      <c r="P1356" s="165">
        <f t="shared" si="547"/>
        <v>0</v>
      </c>
      <c r="Q1356" s="165">
        <f t="shared" si="547"/>
        <v>0</v>
      </c>
      <c r="R1356" s="165">
        <f t="shared" si="547"/>
        <v>0</v>
      </c>
      <c r="S1356" s="165">
        <f t="shared" si="547"/>
        <v>0</v>
      </c>
      <c r="T1356" s="165">
        <f t="shared" si="547"/>
        <v>0</v>
      </c>
      <c r="U1356" s="165">
        <f t="shared" si="547"/>
        <v>0</v>
      </c>
      <c r="V1356" s="165">
        <f t="shared" si="547"/>
        <v>0</v>
      </c>
      <c r="W1356" s="165">
        <f t="shared" si="547"/>
        <v>0</v>
      </c>
      <c r="X1356" s="165">
        <f t="shared" si="547"/>
        <v>0</v>
      </c>
      <c r="Y1356" s="165">
        <f t="shared" si="548"/>
        <v>0</v>
      </c>
      <c r="Z1356" s="165">
        <f t="shared" si="548"/>
        <v>0</v>
      </c>
      <c r="AA1356" s="165">
        <f t="shared" si="548"/>
        <v>0</v>
      </c>
      <c r="AB1356" s="165">
        <f t="shared" si="548"/>
        <v>0</v>
      </c>
      <c r="AC1356" s="165">
        <f t="shared" si="548"/>
        <v>0</v>
      </c>
      <c r="AD1356" s="165">
        <f t="shared" si="548"/>
        <v>0</v>
      </c>
      <c r="AE1356" s="165">
        <f t="shared" si="548"/>
        <v>0</v>
      </c>
      <c r="AF1356" s="165">
        <f t="shared" si="548"/>
        <v>0</v>
      </c>
      <c r="AG1356" s="165">
        <f t="shared" si="548"/>
        <v>0</v>
      </c>
      <c r="AH1356" s="165">
        <f t="shared" si="548"/>
        <v>0</v>
      </c>
      <c r="AI1356" s="165">
        <f t="shared" si="549"/>
        <v>0</v>
      </c>
      <c r="AJ1356" s="165">
        <f t="shared" si="549"/>
        <v>0</v>
      </c>
      <c r="AK1356" s="165">
        <f t="shared" si="549"/>
        <v>0</v>
      </c>
      <c r="AL1356" s="165">
        <f t="shared" si="549"/>
        <v>0</v>
      </c>
      <c r="AM1356" s="165">
        <f t="shared" si="549"/>
        <v>0</v>
      </c>
      <c r="AN1356" s="165">
        <f t="shared" si="549"/>
        <v>0</v>
      </c>
      <c r="AO1356" s="165">
        <f t="shared" si="549"/>
        <v>0</v>
      </c>
      <c r="AP1356" s="165">
        <f t="shared" si="549"/>
        <v>0</v>
      </c>
      <c r="AQ1356" s="165">
        <f t="shared" si="549"/>
        <v>0</v>
      </c>
      <c r="AR1356" s="165">
        <f t="shared" si="549"/>
        <v>0</v>
      </c>
      <c r="AS1356" s="387">
        <f t="shared" si="532"/>
        <v>0</v>
      </c>
    </row>
    <row r="1357" spans="2:46" hidden="1" outlineLevel="2">
      <c r="B1357" s="66">
        <v>38</v>
      </c>
      <c r="D1357" s="338">
        <v>0</v>
      </c>
      <c r="E1357" s="165">
        <f t="shared" si="546"/>
        <v>0</v>
      </c>
      <c r="F1357" s="165">
        <f t="shared" si="546"/>
        <v>0</v>
      </c>
      <c r="G1357" s="165">
        <f t="shared" si="546"/>
        <v>0</v>
      </c>
      <c r="H1357" s="165">
        <f t="shared" si="546"/>
        <v>0</v>
      </c>
      <c r="I1357" s="165">
        <f t="shared" si="546"/>
        <v>0</v>
      </c>
      <c r="J1357" s="165">
        <f t="shared" si="546"/>
        <v>0</v>
      </c>
      <c r="K1357" s="165">
        <f t="shared" si="546"/>
        <v>0</v>
      </c>
      <c r="L1357" s="165">
        <f t="shared" si="546"/>
        <v>0</v>
      </c>
      <c r="M1357" s="165">
        <f t="shared" si="546"/>
        <v>0</v>
      </c>
      <c r="N1357" s="165">
        <f t="shared" si="546"/>
        <v>0</v>
      </c>
      <c r="O1357" s="165">
        <f t="shared" si="547"/>
        <v>0</v>
      </c>
      <c r="P1357" s="165">
        <f t="shared" si="547"/>
        <v>0</v>
      </c>
      <c r="Q1357" s="165">
        <f t="shared" si="547"/>
        <v>0</v>
      </c>
      <c r="R1357" s="165">
        <f t="shared" si="547"/>
        <v>0</v>
      </c>
      <c r="S1357" s="165">
        <f t="shared" si="547"/>
        <v>0</v>
      </c>
      <c r="T1357" s="165">
        <f t="shared" si="547"/>
        <v>0</v>
      </c>
      <c r="U1357" s="165">
        <f t="shared" si="547"/>
        <v>0</v>
      </c>
      <c r="V1357" s="165">
        <f t="shared" si="547"/>
        <v>0</v>
      </c>
      <c r="W1357" s="165">
        <f t="shared" si="547"/>
        <v>0</v>
      </c>
      <c r="X1357" s="165">
        <f t="shared" si="547"/>
        <v>0</v>
      </c>
      <c r="Y1357" s="165">
        <f t="shared" si="548"/>
        <v>0</v>
      </c>
      <c r="Z1357" s="165">
        <f t="shared" si="548"/>
        <v>0</v>
      </c>
      <c r="AA1357" s="165">
        <f t="shared" si="548"/>
        <v>0</v>
      </c>
      <c r="AB1357" s="165">
        <f t="shared" si="548"/>
        <v>0</v>
      </c>
      <c r="AC1357" s="165">
        <f t="shared" si="548"/>
        <v>0</v>
      </c>
      <c r="AD1357" s="165">
        <f t="shared" si="548"/>
        <v>0</v>
      </c>
      <c r="AE1357" s="165">
        <f t="shared" si="548"/>
        <v>0</v>
      </c>
      <c r="AF1357" s="165">
        <f t="shared" si="548"/>
        <v>0</v>
      </c>
      <c r="AG1357" s="165">
        <f t="shared" si="548"/>
        <v>0</v>
      </c>
      <c r="AH1357" s="165">
        <f t="shared" si="548"/>
        <v>0</v>
      </c>
      <c r="AI1357" s="165">
        <f t="shared" si="549"/>
        <v>0</v>
      </c>
      <c r="AJ1357" s="165">
        <f t="shared" si="549"/>
        <v>0</v>
      </c>
      <c r="AK1357" s="165">
        <f t="shared" si="549"/>
        <v>0</v>
      </c>
      <c r="AL1357" s="165">
        <f t="shared" si="549"/>
        <v>0</v>
      </c>
      <c r="AM1357" s="165">
        <f t="shared" si="549"/>
        <v>0</v>
      </c>
      <c r="AN1357" s="165">
        <f t="shared" si="549"/>
        <v>0</v>
      </c>
      <c r="AO1357" s="165">
        <f t="shared" si="549"/>
        <v>0</v>
      </c>
      <c r="AP1357" s="165">
        <f t="shared" si="549"/>
        <v>0</v>
      </c>
      <c r="AQ1357" s="165">
        <f t="shared" si="549"/>
        <v>0</v>
      </c>
      <c r="AR1357" s="165">
        <f t="shared" si="549"/>
        <v>0</v>
      </c>
      <c r="AS1357" s="387">
        <f t="shared" si="532"/>
        <v>0</v>
      </c>
    </row>
    <row r="1358" spans="2:46" hidden="1" outlineLevel="2">
      <c r="B1358" s="66">
        <v>39</v>
      </c>
      <c r="D1358" s="338">
        <v>0</v>
      </c>
      <c r="E1358" s="165">
        <f t="shared" si="546"/>
        <v>0</v>
      </c>
      <c r="F1358" s="165">
        <f t="shared" si="546"/>
        <v>0</v>
      </c>
      <c r="G1358" s="165">
        <f t="shared" si="546"/>
        <v>0</v>
      </c>
      <c r="H1358" s="165">
        <f t="shared" si="546"/>
        <v>0</v>
      </c>
      <c r="I1358" s="165">
        <f t="shared" si="546"/>
        <v>0</v>
      </c>
      <c r="J1358" s="165">
        <f t="shared" si="546"/>
        <v>0</v>
      </c>
      <c r="K1358" s="165">
        <f t="shared" si="546"/>
        <v>0</v>
      </c>
      <c r="L1358" s="165">
        <f t="shared" si="546"/>
        <v>0</v>
      </c>
      <c r="M1358" s="165">
        <f t="shared" si="546"/>
        <v>0</v>
      </c>
      <c r="N1358" s="165">
        <f t="shared" si="546"/>
        <v>0</v>
      </c>
      <c r="O1358" s="165">
        <f t="shared" si="547"/>
        <v>0</v>
      </c>
      <c r="P1358" s="165">
        <f t="shared" si="547"/>
        <v>0</v>
      </c>
      <c r="Q1358" s="165">
        <f t="shared" si="547"/>
        <v>0</v>
      </c>
      <c r="R1358" s="165">
        <f t="shared" si="547"/>
        <v>0</v>
      </c>
      <c r="S1358" s="165">
        <f t="shared" si="547"/>
        <v>0</v>
      </c>
      <c r="T1358" s="165">
        <f t="shared" si="547"/>
        <v>0</v>
      </c>
      <c r="U1358" s="165">
        <f t="shared" si="547"/>
        <v>0</v>
      </c>
      <c r="V1358" s="165">
        <f t="shared" si="547"/>
        <v>0</v>
      </c>
      <c r="W1358" s="165">
        <f t="shared" si="547"/>
        <v>0</v>
      </c>
      <c r="X1358" s="165">
        <f t="shared" si="547"/>
        <v>0</v>
      </c>
      <c r="Y1358" s="165">
        <f t="shared" si="548"/>
        <v>0</v>
      </c>
      <c r="Z1358" s="165">
        <f t="shared" si="548"/>
        <v>0</v>
      </c>
      <c r="AA1358" s="165">
        <f t="shared" si="548"/>
        <v>0</v>
      </c>
      <c r="AB1358" s="165">
        <f t="shared" si="548"/>
        <v>0</v>
      </c>
      <c r="AC1358" s="165">
        <f t="shared" si="548"/>
        <v>0</v>
      </c>
      <c r="AD1358" s="165">
        <f t="shared" si="548"/>
        <v>0</v>
      </c>
      <c r="AE1358" s="165">
        <f t="shared" si="548"/>
        <v>0</v>
      </c>
      <c r="AF1358" s="165">
        <f t="shared" si="548"/>
        <v>0</v>
      </c>
      <c r="AG1358" s="165">
        <f t="shared" si="548"/>
        <v>0</v>
      </c>
      <c r="AH1358" s="165">
        <f t="shared" si="548"/>
        <v>0</v>
      </c>
      <c r="AI1358" s="165">
        <f t="shared" si="549"/>
        <v>0</v>
      </c>
      <c r="AJ1358" s="165">
        <f t="shared" si="549"/>
        <v>0</v>
      </c>
      <c r="AK1358" s="165">
        <f t="shared" si="549"/>
        <v>0</v>
      </c>
      <c r="AL1358" s="165">
        <f t="shared" si="549"/>
        <v>0</v>
      </c>
      <c r="AM1358" s="165">
        <f t="shared" si="549"/>
        <v>0</v>
      </c>
      <c r="AN1358" s="165">
        <f t="shared" si="549"/>
        <v>0</v>
      </c>
      <c r="AO1358" s="165">
        <f t="shared" si="549"/>
        <v>0</v>
      </c>
      <c r="AP1358" s="165">
        <f t="shared" si="549"/>
        <v>0</v>
      </c>
      <c r="AQ1358" s="165">
        <f t="shared" si="549"/>
        <v>0</v>
      </c>
      <c r="AR1358" s="165">
        <f t="shared" si="549"/>
        <v>0</v>
      </c>
      <c r="AS1358" s="387">
        <f t="shared" si="532"/>
        <v>0</v>
      </c>
    </row>
    <row r="1359" spans="2:46" hidden="1" outlineLevel="2">
      <c r="B1359" s="66">
        <v>40</v>
      </c>
      <c r="D1359" s="338">
        <v>0</v>
      </c>
      <c r="E1359" s="165">
        <f t="shared" si="546"/>
        <v>0</v>
      </c>
      <c r="F1359" s="165">
        <f t="shared" si="546"/>
        <v>0</v>
      </c>
      <c r="G1359" s="165">
        <f t="shared" si="546"/>
        <v>0</v>
      </c>
      <c r="H1359" s="165">
        <f t="shared" si="546"/>
        <v>0</v>
      </c>
      <c r="I1359" s="165">
        <f t="shared" si="546"/>
        <v>0</v>
      </c>
      <c r="J1359" s="165">
        <f t="shared" si="546"/>
        <v>0</v>
      </c>
      <c r="K1359" s="165">
        <f t="shared" si="546"/>
        <v>0</v>
      </c>
      <c r="L1359" s="165">
        <f t="shared" si="546"/>
        <v>0</v>
      </c>
      <c r="M1359" s="165">
        <f t="shared" si="546"/>
        <v>0</v>
      </c>
      <c r="N1359" s="165">
        <f t="shared" si="546"/>
        <v>0</v>
      </c>
      <c r="O1359" s="165">
        <f t="shared" si="547"/>
        <v>0</v>
      </c>
      <c r="P1359" s="165">
        <f t="shared" si="547"/>
        <v>0</v>
      </c>
      <c r="Q1359" s="165">
        <f t="shared" si="547"/>
        <v>0</v>
      </c>
      <c r="R1359" s="165">
        <f t="shared" si="547"/>
        <v>0</v>
      </c>
      <c r="S1359" s="165">
        <f t="shared" si="547"/>
        <v>0</v>
      </c>
      <c r="T1359" s="165">
        <f t="shared" si="547"/>
        <v>0</v>
      </c>
      <c r="U1359" s="165">
        <f t="shared" si="547"/>
        <v>0</v>
      </c>
      <c r="V1359" s="165">
        <f t="shared" si="547"/>
        <v>0</v>
      </c>
      <c r="W1359" s="165">
        <f t="shared" si="547"/>
        <v>0</v>
      </c>
      <c r="X1359" s="165">
        <f t="shared" si="547"/>
        <v>0</v>
      </c>
      <c r="Y1359" s="165">
        <f t="shared" si="548"/>
        <v>0</v>
      </c>
      <c r="Z1359" s="165">
        <f t="shared" si="548"/>
        <v>0</v>
      </c>
      <c r="AA1359" s="165">
        <f t="shared" si="548"/>
        <v>0</v>
      </c>
      <c r="AB1359" s="165">
        <f t="shared" si="548"/>
        <v>0</v>
      </c>
      <c r="AC1359" s="165">
        <f t="shared" si="548"/>
        <v>0</v>
      </c>
      <c r="AD1359" s="165">
        <f t="shared" si="548"/>
        <v>0</v>
      </c>
      <c r="AE1359" s="165">
        <f t="shared" si="548"/>
        <v>0</v>
      </c>
      <c r="AF1359" s="165">
        <f t="shared" si="548"/>
        <v>0</v>
      </c>
      <c r="AG1359" s="165">
        <f t="shared" si="548"/>
        <v>0</v>
      </c>
      <c r="AH1359" s="165">
        <f t="shared" si="548"/>
        <v>0</v>
      </c>
      <c r="AI1359" s="165">
        <f t="shared" si="549"/>
        <v>0</v>
      </c>
      <c r="AJ1359" s="165">
        <f t="shared" si="549"/>
        <v>0</v>
      </c>
      <c r="AK1359" s="165">
        <f t="shared" si="549"/>
        <v>0</v>
      </c>
      <c r="AL1359" s="165">
        <f t="shared" si="549"/>
        <v>0</v>
      </c>
      <c r="AM1359" s="165">
        <f t="shared" si="549"/>
        <v>0</v>
      </c>
      <c r="AN1359" s="165">
        <f t="shared" si="549"/>
        <v>0</v>
      </c>
      <c r="AO1359" s="165">
        <f t="shared" si="549"/>
        <v>0</v>
      </c>
      <c r="AP1359" s="165">
        <f t="shared" si="549"/>
        <v>0</v>
      </c>
      <c r="AQ1359" s="165">
        <f t="shared" si="549"/>
        <v>0</v>
      </c>
      <c r="AR1359" s="165">
        <f t="shared" si="549"/>
        <v>0</v>
      </c>
      <c r="AS1359" s="387">
        <f t="shared" si="532"/>
        <v>0</v>
      </c>
    </row>
    <row r="1360" spans="2:46" hidden="1" outlineLevel="1" collapsed="1">
      <c r="B1360" s="378" t="str">
        <f>INV!B43</f>
        <v xml:space="preserve">3.10 - </v>
      </c>
      <c r="D1360" s="386">
        <f>INV!C43</f>
        <v>5</v>
      </c>
      <c r="E1360" s="387">
        <f t="shared" ref="E1360:AR1360" si="550">SUM(E1361:E1400)</f>
        <v>0</v>
      </c>
      <c r="F1360" s="387">
        <f t="shared" si="550"/>
        <v>0</v>
      </c>
      <c r="G1360" s="387">
        <f t="shared" si="550"/>
        <v>0</v>
      </c>
      <c r="H1360" s="387">
        <f t="shared" si="550"/>
        <v>0</v>
      </c>
      <c r="I1360" s="387">
        <f t="shared" si="550"/>
        <v>0</v>
      </c>
      <c r="J1360" s="387">
        <f t="shared" si="550"/>
        <v>0</v>
      </c>
      <c r="K1360" s="387">
        <f t="shared" si="550"/>
        <v>0</v>
      </c>
      <c r="L1360" s="387">
        <f t="shared" si="550"/>
        <v>0</v>
      </c>
      <c r="M1360" s="387">
        <f t="shared" si="550"/>
        <v>0</v>
      </c>
      <c r="N1360" s="387">
        <f t="shared" si="550"/>
        <v>0</v>
      </c>
      <c r="O1360" s="387">
        <f t="shared" si="550"/>
        <v>0</v>
      </c>
      <c r="P1360" s="387">
        <f t="shared" si="550"/>
        <v>0</v>
      </c>
      <c r="Q1360" s="387">
        <f t="shared" si="550"/>
        <v>0</v>
      </c>
      <c r="R1360" s="387">
        <f t="shared" si="550"/>
        <v>0</v>
      </c>
      <c r="S1360" s="387">
        <f t="shared" si="550"/>
        <v>0</v>
      </c>
      <c r="T1360" s="387">
        <f t="shared" si="550"/>
        <v>0</v>
      </c>
      <c r="U1360" s="387">
        <f t="shared" si="550"/>
        <v>0</v>
      </c>
      <c r="V1360" s="387">
        <f t="shared" si="550"/>
        <v>0</v>
      </c>
      <c r="W1360" s="387">
        <f t="shared" si="550"/>
        <v>0</v>
      </c>
      <c r="X1360" s="387">
        <f t="shared" si="550"/>
        <v>0</v>
      </c>
      <c r="Y1360" s="387">
        <f t="shared" si="550"/>
        <v>0</v>
      </c>
      <c r="Z1360" s="387">
        <f t="shared" si="550"/>
        <v>0</v>
      </c>
      <c r="AA1360" s="387">
        <f t="shared" si="550"/>
        <v>0</v>
      </c>
      <c r="AB1360" s="387">
        <f t="shared" si="550"/>
        <v>0</v>
      </c>
      <c r="AC1360" s="387">
        <f t="shared" si="550"/>
        <v>0</v>
      </c>
      <c r="AD1360" s="387">
        <f t="shared" si="550"/>
        <v>0</v>
      </c>
      <c r="AE1360" s="387">
        <f t="shared" si="550"/>
        <v>0</v>
      </c>
      <c r="AF1360" s="387">
        <f t="shared" si="550"/>
        <v>0</v>
      </c>
      <c r="AG1360" s="387">
        <f t="shared" si="550"/>
        <v>0</v>
      </c>
      <c r="AH1360" s="387">
        <f t="shared" si="550"/>
        <v>0</v>
      </c>
      <c r="AI1360" s="387">
        <f t="shared" si="550"/>
        <v>0</v>
      </c>
      <c r="AJ1360" s="387">
        <f t="shared" si="550"/>
        <v>0</v>
      </c>
      <c r="AK1360" s="387">
        <f t="shared" si="550"/>
        <v>0</v>
      </c>
      <c r="AL1360" s="387">
        <f t="shared" si="550"/>
        <v>0</v>
      </c>
      <c r="AM1360" s="387">
        <f t="shared" si="550"/>
        <v>0</v>
      </c>
      <c r="AN1360" s="387">
        <f t="shared" si="550"/>
        <v>0</v>
      </c>
      <c r="AO1360" s="387">
        <f t="shared" si="550"/>
        <v>0</v>
      </c>
      <c r="AP1360" s="387">
        <f t="shared" si="550"/>
        <v>0</v>
      </c>
      <c r="AQ1360" s="387">
        <f t="shared" si="550"/>
        <v>0</v>
      </c>
      <c r="AR1360" s="387">
        <f t="shared" si="550"/>
        <v>0</v>
      </c>
      <c r="AS1360" s="387">
        <f t="shared" si="532"/>
        <v>0</v>
      </c>
      <c r="AT1360" s="377" t="str">
        <f>INV!AT43</f>
        <v>Flona Três Barras</v>
      </c>
    </row>
    <row r="1361" spans="2:45" hidden="1" outlineLevel="2">
      <c r="B1361" s="66">
        <v>1</v>
      </c>
      <c r="D1361" s="338">
        <f t="array" ref="D1361:D1400">TRANSPOSE(INV!E43:AR43)</f>
        <v>0</v>
      </c>
      <c r="E1361" s="165">
        <f t="shared" ref="E1361:N1370" si="551">IF(AND(E$2=$B1361,$B1361=$C$3),$D1361,IF(AND(E$2&gt;$B1361,E$2&lt;=$D$1360+$B1361),SLN($D1361,0,IF($C$3-$B1361&gt;=$D$1360,$D$1360,$C$3-$B1361)),0))</f>
        <v>0</v>
      </c>
      <c r="F1361" s="165">
        <f t="shared" si="551"/>
        <v>0</v>
      </c>
      <c r="G1361" s="165">
        <f t="shared" si="551"/>
        <v>0</v>
      </c>
      <c r="H1361" s="165">
        <f t="shared" si="551"/>
        <v>0</v>
      </c>
      <c r="I1361" s="165">
        <f t="shared" si="551"/>
        <v>0</v>
      </c>
      <c r="J1361" s="165">
        <f t="shared" si="551"/>
        <v>0</v>
      </c>
      <c r="K1361" s="165">
        <f t="shared" si="551"/>
        <v>0</v>
      </c>
      <c r="L1361" s="165">
        <f t="shared" si="551"/>
        <v>0</v>
      </c>
      <c r="M1361" s="165">
        <f t="shared" si="551"/>
        <v>0</v>
      </c>
      <c r="N1361" s="165">
        <f t="shared" si="551"/>
        <v>0</v>
      </c>
      <c r="O1361" s="165">
        <f t="shared" ref="O1361:X1370" si="552">IF(AND(O$2=$B1361,$B1361=$C$3),$D1361,IF(AND(O$2&gt;$B1361,O$2&lt;=$D$1360+$B1361),SLN($D1361,0,IF($C$3-$B1361&gt;=$D$1360,$D$1360,$C$3-$B1361)),0))</f>
        <v>0</v>
      </c>
      <c r="P1361" s="165">
        <f t="shared" si="552"/>
        <v>0</v>
      </c>
      <c r="Q1361" s="165">
        <f t="shared" si="552"/>
        <v>0</v>
      </c>
      <c r="R1361" s="165">
        <f t="shared" si="552"/>
        <v>0</v>
      </c>
      <c r="S1361" s="165">
        <f t="shared" si="552"/>
        <v>0</v>
      </c>
      <c r="T1361" s="165">
        <f t="shared" si="552"/>
        <v>0</v>
      </c>
      <c r="U1361" s="165">
        <f t="shared" si="552"/>
        <v>0</v>
      </c>
      <c r="V1361" s="165">
        <f t="shared" si="552"/>
        <v>0</v>
      </c>
      <c r="W1361" s="165">
        <f t="shared" si="552"/>
        <v>0</v>
      </c>
      <c r="X1361" s="165">
        <f t="shared" si="552"/>
        <v>0</v>
      </c>
      <c r="Y1361" s="165">
        <f t="shared" ref="Y1361:AH1370" si="553">IF(AND(Y$2=$B1361,$B1361=$C$3),$D1361,IF(AND(Y$2&gt;$B1361,Y$2&lt;=$D$1360+$B1361),SLN($D1361,0,IF($C$3-$B1361&gt;=$D$1360,$D$1360,$C$3-$B1361)),0))</f>
        <v>0</v>
      </c>
      <c r="Z1361" s="165">
        <f t="shared" si="553"/>
        <v>0</v>
      </c>
      <c r="AA1361" s="165">
        <f t="shared" si="553"/>
        <v>0</v>
      </c>
      <c r="AB1361" s="165">
        <f t="shared" si="553"/>
        <v>0</v>
      </c>
      <c r="AC1361" s="165">
        <f t="shared" si="553"/>
        <v>0</v>
      </c>
      <c r="AD1361" s="165">
        <f t="shared" si="553"/>
        <v>0</v>
      </c>
      <c r="AE1361" s="165">
        <f t="shared" si="553"/>
        <v>0</v>
      </c>
      <c r="AF1361" s="165">
        <f t="shared" si="553"/>
        <v>0</v>
      </c>
      <c r="AG1361" s="165">
        <f t="shared" si="553"/>
        <v>0</v>
      </c>
      <c r="AH1361" s="165">
        <f t="shared" si="553"/>
        <v>0</v>
      </c>
      <c r="AI1361" s="165">
        <f t="shared" ref="AI1361:AR1370" si="554">IF(AND(AI$2=$B1361,$B1361=$C$3),$D1361,IF(AND(AI$2&gt;$B1361,AI$2&lt;=$D$1360+$B1361),SLN($D1361,0,IF($C$3-$B1361&gt;=$D$1360,$D$1360,$C$3-$B1361)),0))</f>
        <v>0</v>
      </c>
      <c r="AJ1361" s="165">
        <f t="shared" si="554"/>
        <v>0</v>
      </c>
      <c r="AK1361" s="165">
        <f t="shared" si="554"/>
        <v>0</v>
      </c>
      <c r="AL1361" s="165">
        <f t="shared" si="554"/>
        <v>0</v>
      </c>
      <c r="AM1361" s="165">
        <f t="shared" si="554"/>
        <v>0</v>
      </c>
      <c r="AN1361" s="165">
        <f t="shared" si="554"/>
        <v>0</v>
      </c>
      <c r="AO1361" s="165">
        <f t="shared" si="554"/>
        <v>0</v>
      </c>
      <c r="AP1361" s="165">
        <f t="shared" si="554"/>
        <v>0</v>
      </c>
      <c r="AQ1361" s="165">
        <f t="shared" si="554"/>
        <v>0</v>
      </c>
      <c r="AR1361" s="165">
        <f t="shared" si="554"/>
        <v>0</v>
      </c>
      <c r="AS1361" s="387">
        <f t="shared" si="532"/>
        <v>0</v>
      </c>
    </row>
    <row r="1362" spans="2:45" hidden="1" outlineLevel="2">
      <c r="B1362" s="66">
        <v>2</v>
      </c>
      <c r="D1362" s="338">
        <v>0</v>
      </c>
      <c r="E1362" s="165">
        <f t="shared" si="551"/>
        <v>0</v>
      </c>
      <c r="F1362" s="165">
        <f t="shared" si="551"/>
        <v>0</v>
      </c>
      <c r="G1362" s="165">
        <f t="shared" si="551"/>
        <v>0</v>
      </c>
      <c r="H1362" s="165">
        <f t="shared" si="551"/>
        <v>0</v>
      </c>
      <c r="I1362" s="165">
        <f t="shared" si="551"/>
        <v>0</v>
      </c>
      <c r="J1362" s="165">
        <f t="shared" si="551"/>
        <v>0</v>
      </c>
      <c r="K1362" s="165">
        <f t="shared" si="551"/>
        <v>0</v>
      </c>
      <c r="L1362" s="165">
        <f t="shared" si="551"/>
        <v>0</v>
      </c>
      <c r="M1362" s="165">
        <f t="shared" si="551"/>
        <v>0</v>
      </c>
      <c r="N1362" s="165">
        <f t="shared" si="551"/>
        <v>0</v>
      </c>
      <c r="O1362" s="165">
        <f t="shared" si="552"/>
        <v>0</v>
      </c>
      <c r="P1362" s="165">
        <f t="shared" si="552"/>
        <v>0</v>
      </c>
      <c r="Q1362" s="165">
        <f t="shared" si="552"/>
        <v>0</v>
      </c>
      <c r="R1362" s="165">
        <f t="shared" si="552"/>
        <v>0</v>
      </c>
      <c r="S1362" s="165">
        <f t="shared" si="552"/>
        <v>0</v>
      </c>
      <c r="T1362" s="165">
        <f t="shared" si="552"/>
        <v>0</v>
      </c>
      <c r="U1362" s="165">
        <f t="shared" si="552"/>
        <v>0</v>
      </c>
      <c r="V1362" s="165">
        <f t="shared" si="552"/>
        <v>0</v>
      </c>
      <c r="W1362" s="165">
        <f t="shared" si="552"/>
        <v>0</v>
      </c>
      <c r="X1362" s="165">
        <f t="shared" si="552"/>
        <v>0</v>
      </c>
      <c r="Y1362" s="165">
        <f t="shared" si="553"/>
        <v>0</v>
      </c>
      <c r="Z1362" s="165">
        <f t="shared" si="553"/>
        <v>0</v>
      </c>
      <c r="AA1362" s="165">
        <f t="shared" si="553"/>
        <v>0</v>
      </c>
      <c r="AB1362" s="165">
        <f t="shared" si="553"/>
        <v>0</v>
      </c>
      <c r="AC1362" s="165">
        <f t="shared" si="553"/>
        <v>0</v>
      </c>
      <c r="AD1362" s="165">
        <f t="shared" si="553"/>
        <v>0</v>
      </c>
      <c r="AE1362" s="165">
        <f t="shared" si="553"/>
        <v>0</v>
      </c>
      <c r="AF1362" s="165">
        <f t="shared" si="553"/>
        <v>0</v>
      </c>
      <c r="AG1362" s="165">
        <f t="shared" si="553"/>
        <v>0</v>
      </c>
      <c r="AH1362" s="165">
        <f t="shared" si="553"/>
        <v>0</v>
      </c>
      <c r="AI1362" s="165">
        <f t="shared" si="554"/>
        <v>0</v>
      </c>
      <c r="AJ1362" s="165">
        <f t="shared" si="554"/>
        <v>0</v>
      </c>
      <c r="AK1362" s="165">
        <f t="shared" si="554"/>
        <v>0</v>
      </c>
      <c r="AL1362" s="165">
        <f t="shared" si="554"/>
        <v>0</v>
      </c>
      <c r="AM1362" s="165">
        <f t="shared" si="554"/>
        <v>0</v>
      </c>
      <c r="AN1362" s="165">
        <f t="shared" si="554"/>
        <v>0</v>
      </c>
      <c r="AO1362" s="165">
        <f t="shared" si="554"/>
        <v>0</v>
      </c>
      <c r="AP1362" s="165">
        <f t="shared" si="554"/>
        <v>0</v>
      </c>
      <c r="AQ1362" s="165">
        <f t="shared" si="554"/>
        <v>0</v>
      </c>
      <c r="AR1362" s="165">
        <f t="shared" si="554"/>
        <v>0</v>
      </c>
      <c r="AS1362" s="387">
        <f t="shared" si="532"/>
        <v>0</v>
      </c>
    </row>
    <row r="1363" spans="2:45" hidden="1" outlineLevel="2">
      <c r="B1363" s="66">
        <v>3</v>
      </c>
      <c r="D1363" s="338">
        <v>0</v>
      </c>
      <c r="E1363" s="165">
        <f t="shared" si="551"/>
        <v>0</v>
      </c>
      <c r="F1363" s="165">
        <f t="shared" si="551"/>
        <v>0</v>
      </c>
      <c r="G1363" s="165">
        <f t="shared" si="551"/>
        <v>0</v>
      </c>
      <c r="H1363" s="165">
        <f t="shared" si="551"/>
        <v>0</v>
      </c>
      <c r="I1363" s="165">
        <f t="shared" si="551"/>
        <v>0</v>
      </c>
      <c r="J1363" s="165">
        <f t="shared" si="551"/>
        <v>0</v>
      </c>
      <c r="K1363" s="165">
        <f t="shared" si="551"/>
        <v>0</v>
      </c>
      <c r="L1363" s="165">
        <f t="shared" si="551"/>
        <v>0</v>
      </c>
      <c r="M1363" s="165">
        <f t="shared" si="551"/>
        <v>0</v>
      </c>
      <c r="N1363" s="165">
        <f t="shared" si="551"/>
        <v>0</v>
      </c>
      <c r="O1363" s="165">
        <f t="shared" si="552"/>
        <v>0</v>
      </c>
      <c r="P1363" s="165">
        <f t="shared" si="552"/>
        <v>0</v>
      </c>
      <c r="Q1363" s="165">
        <f t="shared" si="552"/>
        <v>0</v>
      </c>
      <c r="R1363" s="165">
        <f t="shared" si="552"/>
        <v>0</v>
      </c>
      <c r="S1363" s="165">
        <f t="shared" si="552"/>
        <v>0</v>
      </c>
      <c r="T1363" s="165">
        <f t="shared" si="552"/>
        <v>0</v>
      </c>
      <c r="U1363" s="165">
        <f t="shared" si="552"/>
        <v>0</v>
      </c>
      <c r="V1363" s="165">
        <f t="shared" si="552"/>
        <v>0</v>
      </c>
      <c r="W1363" s="165">
        <f t="shared" si="552"/>
        <v>0</v>
      </c>
      <c r="X1363" s="165">
        <f t="shared" si="552"/>
        <v>0</v>
      </c>
      <c r="Y1363" s="165">
        <f t="shared" si="553"/>
        <v>0</v>
      </c>
      <c r="Z1363" s="165">
        <f t="shared" si="553"/>
        <v>0</v>
      </c>
      <c r="AA1363" s="165">
        <f t="shared" si="553"/>
        <v>0</v>
      </c>
      <c r="AB1363" s="165">
        <f t="shared" si="553"/>
        <v>0</v>
      </c>
      <c r="AC1363" s="165">
        <f t="shared" si="553"/>
        <v>0</v>
      </c>
      <c r="AD1363" s="165">
        <f t="shared" si="553"/>
        <v>0</v>
      </c>
      <c r="AE1363" s="165">
        <f t="shared" si="553"/>
        <v>0</v>
      </c>
      <c r="AF1363" s="165">
        <f t="shared" si="553"/>
        <v>0</v>
      </c>
      <c r="AG1363" s="165">
        <f t="shared" si="553"/>
        <v>0</v>
      </c>
      <c r="AH1363" s="165">
        <f t="shared" si="553"/>
        <v>0</v>
      </c>
      <c r="AI1363" s="165">
        <f t="shared" si="554"/>
        <v>0</v>
      </c>
      <c r="AJ1363" s="165">
        <f t="shared" si="554"/>
        <v>0</v>
      </c>
      <c r="AK1363" s="165">
        <f t="shared" si="554"/>
        <v>0</v>
      </c>
      <c r="AL1363" s="165">
        <f t="shared" si="554"/>
        <v>0</v>
      </c>
      <c r="AM1363" s="165">
        <f t="shared" si="554"/>
        <v>0</v>
      </c>
      <c r="AN1363" s="165">
        <f t="shared" si="554"/>
        <v>0</v>
      </c>
      <c r="AO1363" s="165">
        <f t="shared" si="554"/>
        <v>0</v>
      </c>
      <c r="AP1363" s="165">
        <f t="shared" si="554"/>
        <v>0</v>
      </c>
      <c r="AQ1363" s="165">
        <f t="shared" si="554"/>
        <v>0</v>
      </c>
      <c r="AR1363" s="165">
        <f t="shared" si="554"/>
        <v>0</v>
      </c>
      <c r="AS1363" s="387">
        <f t="shared" si="532"/>
        <v>0</v>
      </c>
    </row>
    <row r="1364" spans="2:45" hidden="1" outlineLevel="2">
      <c r="B1364" s="66">
        <v>4</v>
      </c>
      <c r="D1364" s="338">
        <v>0</v>
      </c>
      <c r="E1364" s="165">
        <f t="shared" si="551"/>
        <v>0</v>
      </c>
      <c r="F1364" s="165">
        <f t="shared" si="551"/>
        <v>0</v>
      </c>
      <c r="G1364" s="165">
        <f t="shared" si="551"/>
        <v>0</v>
      </c>
      <c r="H1364" s="165">
        <f t="shared" si="551"/>
        <v>0</v>
      </c>
      <c r="I1364" s="165">
        <f t="shared" si="551"/>
        <v>0</v>
      </c>
      <c r="J1364" s="165">
        <f t="shared" si="551"/>
        <v>0</v>
      </c>
      <c r="K1364" s="165">
        <f t="shared" si="551"/>
        <v>0</v>
      </c>
      <c r="L1364" s="165">
        <f t="shared" si="551"/>
        <v>0</v>
      </c>
      <c r="M1364" s="165">
        <f t="shared" si="551"/>
        <v>0</v>
      </c>
      <c r="N1364" s="165">
        <f t="shared" si="551"/>
        <v>0</v>
      </c>
      <c r="O1364" s="165">
        <f t="shared" si="552"/>
        <v>0</v>
      </c>
      <c r="P1364" s="165">
        <f t="shared" si="552"/>
        <v>0</v>
      </c>
      <c r="Q1364" s="165">
        <f t="shared" si="552"/>
        <v>0</v>
      </c>
      <c r="R1364" s="165">
        <f t="shared" si="552"/>
        <v>0</v>
      </c>
      <c r="S1364" s="165">
        <f t="shared" si="552"/>
        <v>0</v>
      </c>
      <c r="T1364" s="165">
        <f t="shared" si="552"/>
        <v>0</v>
      </c>
      <c r="U1364" s="165">
        <f t="shared" si="552"/>
        <v>0</v>
      </c>
      <c r="V1364" s="165">
        <f t="shared" si="552"/>
        <v>0</v>
      </c>
      <c r="W1364" s="165">
        <f t="shared" si="552"/>
        <v>0</v>
      </c>
      <c r="X1364" s="165">
        <f t="shared" si="552"/>
        <v>0</v>
      </c>
      <c r="Y1364" s="165">
        <f t="shared" si="553"/>
        <v>0</v>
      </c>
      <c r="Z1364" s="165">
        <f t="shared" si="553"/>
        <v>0</v>
      </c>
      <c r="AA1364" s="165">
        <f t="shared" si="553"/>
        <v>0</v>
      </c>
      <c r="AB1364" s="165">
        <f t="shared" si="553"/>
        <v>0</v>
      </c>
      <c r="AC1364" s="165">
        <f t="shared" si="553"/>
        <v>0</v>
      </c>
      <c r="AD1364" s="165">
        <f t="shared" si="553"/>
        <v>0</v>
      </c>
      <c r="AE1364" s="165">
        <f t="shared" si="553"/>
        <v>0</v>
      </c>
      <c r="AF1364" s="165">
        <f t="shared" si="553"/>
        <v>0</v>
      </c>
      <c r="AG1364" s="165">
        <f t="shared" si="553"/>
        <v>0</v>
      </c>
      <c r="AH1364" s="165">
        <f t="shared" si="553"/>
        <v>0</v>
      </c>
      <c r="AI1364" s="165">
        <f t="shared" si="554"/>
        <v>0</v>
      </c>
      <c r="AJ1364" s="165">
        <f t="shared" si="554"/>
        <v>0</v>
      </c>
      <c r="AK1364" s="165">
        <f t="shared" si="554"/>
        <v>0</v>
      </c>
      <c r="AL1364" s="165">
        <f t="shared" si="554"/>
        <v>0</v>
      </c>
      <c r="AM1364" s="165">
        <f t="shared" si="554"/>
        <v>0</v>
      </c>
      <c r="AN1364" s="165">
        <f t="shared" si="554"/>
        <v>0</v>
      </c>
      <c r="AO1364" s="165">
        <f t="shared" si="554"/>
        <v>0</v>
      </c>
      <c r="AP1364" s="165">
        <f t="shared" si="554"/>
        <v>0</v>
      </c>
      <c r="AQ1364" s="165">
        <f t="shared" si="554"/>
        <v>0</v>
      </c>
      <c r="AR1364" s="165">
        <f t="shared" si="554"/>
        <v>0</v>
      </c>
      <c r="AS1364" s="387">
        <f t="shared" si="532"/>
        <v>0</v>
      </c>
    </row>
    <row r="1365" spans="2:45" hidden="1" outlineLevel="2">
      <c r="B1365" s="66">
        <v>5</v>
      </c>
      <c r="D1365" s="338">
        <v>0</v>
      </c>
      <c r="E1365" s="165">
        <f t="shared" si="551"/>
        <v>0</v>
      </c>
      <c r="F1365" s="165">
        <f t="shared" si="551"/>
        <v>0</v>
      </c>
      <c r="G1365" s="165">
        <f t="shared" si="551"/>
        <v>0</v>
      </c>
      <c r="H1365" s="165">
        <f t="shared" si="551"/>
        <v>0</v>
      </c>
      <c r="I1365" s="165">
        <f t="shared" si="551"/>
        <v>0</v>
      </c>
      <c r="J1365" s="165">
        <f t="shared" si="551"/>
        <v>0</v>
      </c>
      <c r="K1365" s="165">
        <f t="shared" si="551"/>
        <v>0</v>
      </c>
      <c r="L1365" s="165">
        <f t="shared" si="551"/>
        <v>0</v>
      </c>
      <c r="M1365" s="165">
        <f t="shared" si="551"/>
        <v>0</v>
      </c>
      <c r="N1365" s="165">
        <f t="shared" si="551"/>
        <v>0</v>
      </c>
      <c r="O1365" s="165">
        <f t="shared" si="552"/>
        <v>0</v>
      </c>
      <c r="P1365" s="165">
        <f t="shared" si="552"/>
        <v>0</v>
      </c>
      <c r="Q1365" s="165">
        <f t="shared" si="552"/>
        <v>0</v>
      </c>
      <c r="R1365" s="165">
        <f t="shared" si="552"/>
        <v>0</v>
      </c>
      <c r="S1365" s="165">
        <f t="shared" si="552"/>
        <v>0</v>
      </c>
      <c r="T1365" s="165">
        <f t="shared" si="552"/>
        <v>0</v>
      </c>
      <c r="U1365" s="165">
        <f t="shared" si="552"/>
        <v>0</v>
      </c>
      <c r="V1365" s="165">
        <f t="shared" si="552"/>
        <v>0</v>
      </c>
      <c r="W1365" s="165">
        <f t="shared" si="552"/>
        <v>0</v>
      </c>
      <c r="X1365" s="165">
        <f t="shared" si="552"/>
        <v>0</v>
      </c>
      <c r="Y1365" s="165">
        <f t="shared" si="553"/>
        <v>0</v>
      </c>
      <c r="Z1365" s="165">
        <f t="shared" si="553"/>
        <v>0</v>
      </c>
      <c r="AA1365" s="165">
        <f t="shared" si="553"/>
        <v>0</v>
      </c>
      <c r="AB1365" s="165">
        <f t="shared" si="553"/>
        <v>0</v>
      </c>
      <c r="AC1365" s="165">
        <f t="shared" si="553"/>
        <v>0</v>
      </c>
      <c r="AD1365" s="165">
        <f t="shared" si="553"/>
        <v>0</v>
      </c>
      <c r="AE1365" s="165">
        <f t="shared" si="553"/>
        <v>0</v>
      </c>
      <c r="AF1365" s="165">
        <f t="shared" si="553"/>
        <v>0</v>
      </c>
      <c r="AG1365" s="165">
        <f t="shared" si="553"/>
        <v>0</v>
      </c>
      <c r="AH1365" s="165">
        <f t="shared" si="553"/>
        <v>0</v>
      </c>
      <c r="AI1365" s="165">
        <f t="shared" si="554"/>
        <v>0</v>
      </c>
      <c r="AJ1365" s="165">
        <f t="shared" si="554"/>
        <v>0</v>
      </c>
      <c r="AK1365" s="165">
        <f t="shared" si="554"/>
        <v>0</v>
      </c>
      <c r="AL1365" s="165">
        <f t="shared" si="554"/>
        <v>0</v>
      </c>
      <c r="AM1365" s="165">
        <f t="shared" si="554"/>
        <v>0</v>
      </c>
      <c r="AN1365" s="165">
        <f t="shared" si="554"/>
        <v>0</v>
      </c>
      <c r="AO1365" s="165">
        <f t="shared" si="554"/>
        <v>0</v>
      </c>
      <c r="AP1365" s="165">
        <f t="shared" si="554"/>
        <v>0</v>
      </c>
      <c r="AQ1365" s="165">
        <f t="shared" si="554"/>
        <v>0</v>
      </c>
      <c r="AR1365" s="165">
        <f t="shared" si="554"/>
        <v>0</v>
      </c>
      <c r="AS1365" s="387">
        <f t="shared" si="532"/>
        <v>0</v>
      </c>
    </row>
    <row r="1366" spans="2:45" hidden="1" outlineLevel="2">
      <c r="B1366" s="66">
        <v>6</v>
      </c>
      <c r="D1366" s="338">
        <v>0</v>
      </c>
      <c r="E1366" s="165">
        <f t="shared" si="551"/>
        <v>0</v>
      </c>
      <c r="F1366" s="165">
        <f t="shared" si="551"/>
        <v>0</v>
      </c>
      <c r="G1366" s="165">
        <f t="shared" si="551"/>
        <v>0</v>
      </c>
      <c r="H1366" s="165">
        <f t="shared" si="551"/>
        <v>0</v>
      </c>
      <c r="I1366" s="165">
        <f t="shared" si="551"/>
        <v>0</v>
      </c>
      <c r="J1366" s="165">
        <f t="shared" si="551"/>
        <v>0</v>
      </c>
      <c r="K1366" s="165">
        <f t="shared" si="551"/>
        <v>0</v>
      </c>
      <c r="L1366" s="165">
        <f t="shared" si="551"/>
        <v>0</v>
      </c>
      <c r="M1366" s="165">
        <f t="shared" si="551"/>
        <v>0</v>
      </c>
      <c r="N1366" s="165">
        <f t="shared" si="551"/>
        <v>0</v>
      </c>
      <c r="O1366" s="165">
        <f t="shared" si="552"/>
        <v>0</v>
      </c>
      <c r="P1366" s="165">
        <f t="shared" si="552"/>
        <v>0</v>
      </c>
      <c r="Q1366" s="165">
        <f t="shared" si="552"/>
        <v>0</v>
      </c>
      <c r="R1366" s="165">
        <f t="shared" si="552"/>
        <v>0</v>
      </c>
      <c r="S1366" s="165">
        <f t="shared" si="552"/>
        <v>0</v>
      </c>
      <c r="T1366" s="165">
        <f t="shared" si="552"/>
        <v>0</v>
      </c>
      <c r="U1366" s="165">
        <f t="shared" si="552"/>
        <v>0</v>
      </c>
      <c r="V1366" s="165">
        <f t="shared" si="552"/>
        <v>0</v>
      </c>
      <c r="W1366" s="165">
        <f t="shared" si="552"/>
        <v>0</v>
      </c>
      <c r="X1366" s="165">
        <f t="shared" si="552"/>
        <v>0</v>
      </c>
      <c r="Y1366" s="165">
        <f t="shared" si="553"/>
        <v>0</v>
      </c>
      <c r="Z1366" s="165">
        <f t="shared" si="553"/>
        <v>0</v>
      </c>
      <c r="AA1366" s="165">
        <f t="shared" si="553"/>
        <v>0</v>
      </c>
      <c r="AB1366" s="165">
        <f t="shared" si="553"/>
        <v>0</v>
      </c>
      <c r="AC1366" s="165">
        <f t="shared" si="553"/>
        <v>0</v>
      </c>
      <c r="AD1366" s="165">
        <f t="shared" si="553"/>
        <v>0</v>
      </c>
      <c r="AE1366" s="165">
        <f t="shared" si="553"/>
        <v>0</v>
      </c>
      <c r="AF1366" s="165">
        <f t="shared" si="553"/>
        <v>0</v>
      </c>
      <c r="AG1366" s="165">
        <f t="shared" si="553"/>
        <v>0</v>
      </c>
      <c r="AH1366" s="165">
        <f t="shared" si="553"/>
        <v>0</v>
      </c>
      <c r="AI1366" s="165">
        <f t="shared" si="554"/>
        <v>0</v>
      </c>
      <c r="AJ1366" s="165">
        <f t="shared" si="554"/>
        <v>0</v>
      </c>
      <c r="AK1366" s="165">
        <f t="shared" si="554"/>
        <v>0</v>
      </c>
      <c r="AL1366" s="165">
        <f t="shared" si="554"/>
        <v>0</v>
      </c>
      <c r="AM1366" s="165">
        <f t="shared" si="554"/>
        <v>0</v>
      </c>
      <c r="AN1366" s="165">
        <f t="shared" si="554"/>
        <v>0</v>
      </c>
      <c r="AO1366" s="165">
        <f t="shared" si="554"/>
        <v>0</v>
      </c>
      <c r="AP1366" s="165">
        <f t="shared" si="554"/>
        <v>0</v>
      </c>
      <c r="AQ1366" s="165">
        <f t="shared" si="554"/>
        <v>0</v>
      </c>
      <c r="AR1366" s="165">
        <f t="shared" si="554"/>
        <v>0</v>
      </c>
      <c r="AS1366" s="387">
        <f t="shared" si="532"/>
        <v>0</v>
      </c>
    </row>
    <row r="1367" spans="2:45" hidden="1" outlineLevel="2">
      <c r="B1367" s="66">
        <v>7</v>
      </c>
      <c r="D1367" s="338">
        <v>0</v>
      </c>
      <c r="E1367" s="165">
        <f t="shared" si="551"/>
        <v>0</v>
      </c>
      <c r="F1367" s="165">
        <f t="shared" si="551"/>
        <v>0</v>
      </c>
      <c r="G1367" s="165">
        <f t="shared" si="551"/>
        <v>0</v>
      </c>
      <c r="H1367" s="165">
        <f t="shared" si="551"/>
        <v>0</v>
      </c>
      <c r="I1367" s="165">
        <f t="shared" si="551"/>
        <v>0</v>
      </c>
      <c r="J1367" s="165">
        <f t="shared" si="551"/>
        <v>0</v>
      </c>
      <c r="K1367" s="165">
        <f t="shared" si="551"/>
        <v>0</v>
      </c>
      <c r="L1367" s="165">
        <f t="shared" si="551"/>
        <v>0</v>
      </c>
      <c r="M1367" s="165">
        <f t="shared" si="551"/>
        <v>0</v>
      </c>
      <c r="N1367" s="165">
        <f t="shared" si="551"/>
        <v>0</v>
      </c>
      <c r="O1367" s="165">
        <f t="shared" si="552"/>
        <v>0</v>
      </c>
      <c r="P1367" s="165">
        <f t="shared" si="552"/>
        <v>0</v>
      </c>
      <c r="Q1367" s="165">
        <f t="shared" si="552"/>
        <v>0</v>
      </c>
      <c r="R1367" s="165">
        <f t="shared" si="552"/>
        <v>0</v>
      </c>
      <c r="S1367" s="165">
        <f t="shared" si="552"/>
        <v>0</v>
      </c>
      <c r="T1367" s="165">
        <f t="shared" si="552"/>
        <v>0</v>
      </c>
      <c r="U1367" s="165">
        <f t="shared" si="552"/>
        <v>0</v>
      </c>
      <c r="V1367" s="165">
        <f t="shared" si="552"/>
        <v>0</v>
      </c>
      <c r="W1367" s="165">
        <f t="shared" si="552"/>
        <v>0</v>
      </c>
      <c r="X1367" s="165">
        <f t="shared" si="552"/>
        <v>0</v>
      </c>
      <c r="Y1367" s="165">
        <f t="shared" si="553"/>
        <v>0</v>
      </c>
      <c r="Z1367" s="165">
        <f t="shared" si="553"/>
        <v>0</v>
      </c>
      <c r="AA1367" s="165">
        <f t="shared" si="553"/>
        <v>0</v>
      </c>
      <c r="AB1367" s="165">
        <f t="shared" si="553"/>
        <v>0</v>
      </c>
      <c r="AC1367" s="165">
        <f t="shared" si="553"/>
        <v>0</v>
      </c>
      <c r="AD1367" s="165">
        <f t="shared" si="553"/>
        <v>0</v>
      </c>
      <c r="AE1367" s="165">
        <f t="shared" si="553"/>
        <v>0</v>
      </c>
      <c r="AF1367" s="165">
        <f t="shared" si="553"/>
        <v>0</v>
      </c>
      <c r="AG1367" s="165">
        <f t="shared" si="553"/>
        <v>0</v>
      </c>
      <c r="AH1367" s="165">
        <f t="shared" si="553"/>
        <v>0</v>
      </c>
      <c r="AI1367" s="165">
        <f t="shared" si="554"/>
        <v>0</v>
      </c>
      <c r="AJ1367" s="165">
        <f t="shared" si="554"/>
        <v>0</v>
      </c>
      <c r="AK1367" s="165">
        <f t="shared" si="554"/>
        <v>0</v>
      </c>
      <c r="AL1367" s="165">
        <f t="shared" si="554"/>
        <v>0</v>
      </c>
      <c r="AM1367" s="165">
        <f t="shared" si="554"/>
        <v>0</v>
      </c>
      <c r="AN1367" s="165">
        <f t="shared" si="554"/>
        <v>0</v>
      </c>
      <c r="AO1367" s="165">
        <f t="shared" si="554"/>
        <v>0</v>
      </c>
      <c r="AP1367" s="165">
        <f t="shared" si="554"/>
        <v>0</v>
      </c>
      <c r="AQ1367" s="165">
        <f t="shared" si="554"/>
        <v>0</v>
      </c>
      <c r="AR1367" s="165">
        <f t="shared" si="554"/>
        <v>0</v>
      </c>
      <c r="AS1367" s="387">
        <f t="shared" si="532"/>
        <v>0</v>
      </c>
    </row>
    <row r="1368" spans="2:45" hidden="1" outlineLevel="2">
      <c r="B1368" s="66">
        <v>8</v>
      </c>
      <c r="D1368" s="338">
        <v>0</v>
      </c>
      <c r="E1368" s="165">
        <f t="shared" si="551"/>
        <v>0</v>
      </c>
      <c r="F1368" s="165">
        <f t="shared" si="551"/>
        <v>0</v>
      </c>
      <c r="G1368" s="165">
        <f t="shared" si="551"/>
        <v>0</v>
      </c>
      <c r="H1368" s="165">
        <f t="shared" si="551"/>
        <v>0</v>
      </c>
      <c r="I1368" s="165">
        <f t="shared" si="551"/>
        <v>0</v>
      </c>
      <c r="J1368" s="165">
        <f t="shared" si="551"/>
        <v>0</v>
      </c>
      <c r="K1368" s="165">
        <f t="shared" si="551"/>
        <v>0</v>
      </c>
      <c r="L1368" s="165">
        <f t="shared" si="551"/>
        <v>0</v>
      </c>
      <c r="M1368" s="165">
        <f t="shared" si="551"/>
        <v>0</v>
      </c>
      <c r="N1368" s="165">
        <f t="shared" si="551"/>
        <v>0</v>
      </c>
      <c r="O1368" s="165">
        <f t="shared" si="552"/>
        <v>0</v>
      </c>
      <c r="P1368" s="165">
        <f t="shared" si="552"/>
        <v>0</v>
      </c>
      <c r="Q1368" s="165">
        <f t="shared" si="552"/>
        <v>0</v>
      </c>
      <c r="R1368" s="165">
        <f t="shared" si="552"/>
        <v>0</v>
      </c>
      <c r="S1368" s="165">
        <f t="shared" si="552"/>
        <v>0</v>
      </c>
      <c r="T1368" s="165">
        <f t="shared" si="552"/>
        <v>0</v>
      </c>
      <c r="U1368" s="165">
        <f t="shared" si="552"/>
        <v>0</v>
      </c>
      <c r="V1368" s="165">
        <f t="shared" si="552"/>
        <v>0</v>
      </c>
      <c r="W1368" s="165">
        <f t="shared" si="552"/>
        <v>0</v>
      </c>
      <c r="X1368" s="165">
        <f t="shared" si="552"/>
        <v>0</v>
      </c>
      <c r="Y1368" s="165">
        <f t="shared" si="553"/>
        <v>0</v>
      </c>
      <c r="Z1368" s="165">
        <f t="shared" si="553"/>
        <v>0</v>
      </c>
      <c r="AA1368" s="165">
        <f t="shared" si="553"/>
        <v>0</v>
      </c>
      <c r="AB1368" s="165">
        <f t="shared" si="553"/>
        <v>0</v>
      </c>
      <c r="AC1368" s="165">
        <f t="shared" si="553"/>
        <v>0</v>
      </c>
      <c r="AD1368" s="165">
        <f t="shared" si="553"/>
        <v>0</v>
      </c>
      <c r="AE1368" s="165">
        <f t="shared" si="553"/>
        <v>0</v>
      </c>
      <c r="AF1368" s="165">
        <f t="shared" si="553"/>
        <v>0</v>
      </c>
      <c r="AG1368" s="165">
        <f t="shared" si="553"/>
        <v>0</v>
      </c>
      <c r="AH1368" s="165">
        <f t="shared" si="553"/>
        <v>0</v>
      </c>
      <c r="AI1368" s="165">
        <f t="shared" si="554"/>
        <v>0</v>
      </c>
      <c r="AJ1368" s="165">
        <f t="shared" si="554"/>
        <v>0</v>
      </c>
      <c r="AK1368" s="165">
        <f t="shared" si="554"/>
        <v>0</v>
      </c>
      <c r="AL1368" s="165">
        <f t="shared" si="554"/>
        <v>0</v>
      </c>
      <c r="AM1368" s="165">
        <f t="shared" si="554"/>
        <v>0</v>
      </c>
      <c r="AN1368" s="165">
        <f t="shared" si="554"/>
        <v>0</v>
      </c>
      <c r="AO1368" s="165">
        <f t="shared" si="554"/>
        <v>0</v>
      </c>
      <c r="AP1368" s="165">
        <f t="shared" si="554"/>
        <v>0</v>
      </c>
      <c r="AQ1368" s="165">
        <f t="shared" si="554"/>
        <v>0</v>
      </c>
      <c r="AR1368" s="165">
        <f t="shared" si="554"/>
        <v>0</v>
      </c>
      <c r="AS1368" s="387">
        <f t="shared" si="532"/>
        <v>0</v>
      </c>
    </row>
    <row r="1369" spans="2:45" hidden="1" outlineLevel="2">
      <c r="B1369" s="66">
        <v>9</v>
      </c>
      <c r="D1369" s="338">
        <v>0</v>
      </c>
      <c r="E1369" s="165">
        <f t="shared" si="551"/>
        <v>0</v>
      </c>
      <c r="F1369" s="165">
        <f t="shared" si="551"/>
        <v>0</v>
      </c>
      <c r="G1369" s="165">
        <f t="shared" si="551"/>
        <v>0</v>
      </c>
      <c r="H1369" s="165">
        <f t="shared" si="551"/>
        <v>0</v>
      </c>
      <c r="I1369" s="165">
        <f t="shared" si="551"/>
        <v>0</v>
      </c>
      <c r="J1369" s="165">
        <f t="shared" si="551"/>
        <v>0</v>
      </c>
      <c r="K1369" s="165">
        <f t="shared" si="551"/>
        <v>0</v>
      </c>
      <c r="L1369" s="165">
        <f t="shared" si="551"/>
        <v>0</v>
      </c>
      <c r="M1369" s="165">
        <f t="shared" si="551"/>
        <v>0</v>
      </c>
      <c r="N1369" s="165">
        <f t="shared" si="551"/>
        <v>0</v>
      </c>
      <c r="O1369" s="165">
        <f t="shared" si="552"/>
        <v>0</v>
      </c>
      <c r="P1369" s="165">
        <f t="shared" si="552"/>
        <v>0</v>
      </c>
      <c r="Q1369" s="165">
        <f t="shared" si="552"/>
        <v>0</v>
      </c>
      <c r="R1369" s="165">
        <f t="shared" si="552"/>
        <v>0</v>
      </c>
      <c r="S1369" s="165">
        <f t="shared" si="552"/>
        <v>0</v>
      </c>
      <c r="T1369" s="165">
        <f t="shared" si="552"/>
        <v>0</v>
      </c>
      <c r="U1369" s="165">
        <f t="shared" si="552"/>
        <v>0</v>
      </c>
      <c r="V1369" s="165">
        <f t="shared" si="552"/>
        <v>0</v>
      </c>
      <c r="W1369" s="165">
        <f t="shared" si="552"/>
        <v>0</v>
      </c>
      <c r="X1369" s="165">
        <f t="shared" si="552"/>
        <v>0</v>
      </c>
      <c r="Y1369" s="165">
        <f t="shared" si="553"/>
        <v>0</v>
      </c>
      <c r="Z1369" s="165">
        <f t="shared" si="553"/>
        <v>0</v>
      </c>
      <c r="AA1369" s="165">
        <f t="shared" si="553"/>
        <v>0</v>
      </c>
      <c r="AB1369" s="165">
        <f t="shared" si="553"/>
        <v>0</v>
      </c>
      <c r="AC1369" s="165">
        <f t="shared" si="553"/>
        <v>0</v>
      </c>
      <c r="AD1369" s="165">
        <f t="shared" si="553"/>
        <v>0</v>
      </c>
      <c r="AE1369" s="165">
        <f t="shared" si="553"/>
        <v>0</v>
      </c>
      <c r="AF1369" s="165">
        <f t="shared" si="553"/>
        <v>0</v>
      </c>
      <c r="AG1369" s="165">
        <f t="shared" si="553"/>
        <v>0</v>
      </c>
      <c r="AH1369" s="165">
        <f t="shared" si="553"/>
        <v>0</v>
      </c>
      <c r="AI1369" s="165">
        <f t="shared" si="554"/>
        <v>0</v>
      </c>
      <c r="AJ1369" s="165">
        <f t="shared" si="554"/>
        <v>0</v>
      </c>
      <c r="AK1369" s="165">
        <f t="shared" si="554"/>
        <v>0</v>
      </c>
      <c r="AL1369" s="165">
        <f t="shared" si="554"/>
        <v>0</v>
      </c>
      <c r="AM1369" s="165">
        <f t="shared" si="554"/>
        <v>0</v>
      </c>
      <c r="AN1369" s="165">
        <f t="shared" si="554"/>
        <v>0</v>
      </c>
      <c r="AO1369" s="165">
        <f t="shared" si="554"/>
        <v>0</v>
      </c>
      <c r="AP1369" s="165">
        <f t="shared" si="554"/>
        <v>0</v>
      </c>
      <c r="AQ1369" s="165">
        <f t="shared" si="554"/>
        <v>0</v>
      </c>
      <c r="AR1369" s="165">
        <f t="shared" si="554"/>
        <v>0</v>
      </c>
      <c r="AS1369" s="387">
        <f t="shared" si="532"/>
        <v>0</v>
      </c>
    </row>
    <row r="1370" spans="2:45" hidden="1" outlineLevel="2">
      <c r="B1370" s="66">
        <v>10</v>
      </c>
      <c r="D1370" s="338">
        <v>0</v>
      </c>
      <c r="E1370" s="165">
        <f t="shared" si="551"/>
        <v>0</v>
      </c>
      <c r="F1370" s="165">
        <f t="shared" si="551"/>
        <v>0</v>
      </c>
      <c r="G1370" s="165">
        <f t="shared" si="551"/>
        <v>0</v>
      </c>
      <c r="H1370" s="165">
        <f t="shared" si="551"/>
        <v>0</v>
      </c>
      <c r="I1370" s="165">
        <f t="shared" si="551"/>
        <v>0</v>
      </c>
      <c r="J1370" s="165">
        <f t="shared" si="551"/>
        <v>0</v>
      </c>
      <c r="K1370" s="165">
        <f t="shared" si="551"/>
        <v>0</v>
      </c>
      <c r="L1370" s="165">
        <f t="shared" si="551"/>
        <v>0</v>
      </c>
      <c r="M1370" s="165">
        <f t="shared" si="551"/>
        <v>0</v>
      </c>
      <c r="N1370" s="165">
        <f t="shared" si="551"/>
        <v>0</v>
      </c>
      <c r="O1370" s="165">
        <f t="shared" si="552"/>
        <v>0</v>
      </c>
      <c r="P1370" s="165">
        <f t="shared" si="552"/>
        <v>0</v>
      </c>
      <c r="Q1370" s="165">
        <f t="shared" si="552"/>
        <v>0</v>
      </c>
      <c r="R1370" s="165">
        <f t="shared" si="552"/>
        <v>0</v>
      </c>
      <c r="S1370" s="165">
        <f t="shared" si="552"/>
        <v>0</v>
      </c>
      <c r="T1370" s="165">
        <f t="shared" si="552"/>
        <v>0</v>
      </c>
      <c r="U1370" s="165">
        <f t="shared" si="552"/>
        <v>0</v>
      </c>
      <c r="V1370" s="165">
        <f t="shared" si="552"/>
        <v>0</v>
      </c>
      <c r="W1370" s="165">
        <f t="shared" si="552"/>
        <v>0</v>
      </c>
      <c r="X1370" s="165">
        <f t="shared" si="552"/>
        <v>0</v>
      </c>
      <c r="Y1370" s="165">
        <f t="shared" si="553"/>
        <v>0</v>
      </c>
      <c r="Z1370" s="165">
        <f t="shared" si="553"/>
        <v>0</v>
      </c>
      <c r="AA1370" s="165">
        <f t="shared" si="553"/>
        <v>0</v>
      </c>
      <c r="AB1370" s="165">
        <f t="shared" si="553"/>
        <v>0</v>
      </c>
      <c r="AC1370" s="165">
        <f t="shared" si="553"/>
        <v>0</v>
      </c>
      <c r="AD1370" s="165">
        <f t="shared" si="553"/>
        <v>0</v>
      </c>
      <c r="AE1370" s="165">
        <f t="shared" si="553"/>
        <v>0</v>
      </c>
      <c r="AF1370" s="165">
        <f t="shared" si="553"/>
        <v>0</v>
      </c>
      <c r="AG1370" s="165">
        <f t="shared" si="553"/>
        <v>0</v>
      </c>
      <c r="AH1370" s="165">
        <f t="shared" si="553"/>
        <v>0</v>
      </c>
      <c r="AI1370" s="165">
        <f t="shared" si="554"/>
        <v>0</v>
      </c>
      <c r="AJ1370" s="165">
        <f t="shared" si="554"/>
        <v>0</v>
      </c>
      <c r="AK1370" s="165">
        <f t="shared" si="554"/>
        <v>0</v>
      </c>
      <c r="AL1370" s="165">
        <f t="shared" si="554"/>
        <v>0</v>
      </c>
      <c r="AM1370" s="165">
        <f t="shared" si="554"/>
        <v>0</v>
      </c>
      <c r="AN1370" s="165">
        <f t="shared" si="554"/>
        <v>0</v>
      </c>
      <c r="AO1370" s="165">
        <f t="shared" si="554"/>
        <v>0</v>
      </c>
      <c r="AP1370" s="165">
        <f t="shared" si="554"/>
        <v>0</v>
      </c>
      <c r="AQ1370" s="165">
        <f t="shared" si="554"/>
        <v>0</v>
      </c>
      <c r="AR1370" s="165">
        <f t="shared" si="554"/>
        <v>0</v>
      </c>
      <c r="AS1370" s="387">
        <f t="shared" si="532"/>
        <v>0</v>
      </c>
    </row>
    <row r="1371" spans="2:45" hidden="1" outlineLevel="2">
      <c r="B1371" s="66">
        <v>11</v>
      </c>
      <c r="D1371" s="338">
        <v>0</v>
      </c>
      <c r="E1371" s="165">
        <f t="shared" ref="E1371:N1380" si="555">IF(AND(E$2=$B1371,$B1371=$C$3),$D1371,IF(AND(E$2&gt;$B1371,E$2&lt;=$D$1360+$B1371),SLN($D1371,0,IF($C$3-$B1371&gt;=$D$1360,$D$1360,$C$3-$B1371)),0))</f>
        <v>0</v>
      </c>
      <c r="F1371" s="165">
        <f t="shared" si="555"/>
        <v>0</v>
      </c>
      <c r="G1371" s="165">
        <f t="shared" si="555"/>
        <v>0</v>
      </c>
      <c r="H1371" s="165">
        <f t="shared" si="555"/>
        <v>0</v>
      </c>
      <c r="I1371" s="165">
        <f t="shared" si="555"/>
        <v>0</v>
      </c>
      <c r="J1371" s="165">
        <f t="shared" si="555"/>
        <v>0</v>
      </c>
      <c r="K1371" s="165">
        <f t="shared" si="555"/>
        <v>0</v>
      </c>
      <c r="L1371" s="165">
        <f t="shared" si="555"/>
        <v>0</v>
      </c>
      <c r="M1371" s="165">
        <f t="shared" si="555"/>
        <v>0</v>
      </c>
      <c r="N1371" s="165">
        <f t="shared" si="555"/>
        <v>0</v>
      </c>
      <c r="O1371" s="165">
        <f t="shared" ref="O1371:X1380" si="556">IF(AND(O$2=$B1371,$B1371=$C$3),$D1371,IF(AND(O$2&gt;$B1371,O$2&lt;=$D$1360+$B1371),SLN($D1371,0,IF($C$3-$B1371&gt;=$D$1360,$D$1360,$C$3-$B1371)),0))</f>
        <v>0</v>
      </c>
      <c r="P1371" s="165">
        <f t="shared" si="556"/>
        <v>0</v>
      </c>
      <c r="Q1371" s="165">
        <f t="shared" si="556"/>
        <v>0</v>
      </c>
      <c r="R1371" s="165">
        <f t="shared" si="556"/>
        <v>0</v>
      </c>
      <c r="S1371" s="165">
        <f t="shared" si="556"/>
        <v>0</v>
      </c>
      <c r="T1371" s="165">
        <f t="shared" si="556"/>
        <v>0</v>
      </c>
      <c r="U1371" s="165">
        <f t="shared" si="556"/>
        <v>0</v>
      </c>
      <c r="V1371" s="165">
        <f t="shared" si="556"/>
        <v>0</v>
      </c>
      <c r="W1371" s="165">
        <f t="shared" si="556"/>
        <v>0</v>
      </c>
      <c r="X1371" s="165">
        <f t="shared" si="556"/>
        <v>0</v>
      </c>
      <c r="Y1371" s="165">
        <f t="shared" ref="Y1371:AH1380" si="557">IF(AND(Y$2=$B1371,$B1371=$C$3),$D1371,IF(AND(Y$2&gt;$B1371,Y$2&lt;=$D$1360+$B1371),SLN($D1371,0,IF($C$3-$B1371&gt;=$D$1360,$D$1360,$C$3-$B1371)),0))</f>
        <v>0</v>
      </c>
      <c r="Z1371" s="165">
        <f t="shared" si="557"/>
        <v>0</v>
      </c>
      <c r="AA1371" s="165">
        <f t="shared" si="557"/>
        <v>0</v>
      </c>
      <c r="AB1371" s="165">
        <f t="shared" si="557"/>
        <v>0</v>
      </c>
      <c r="AC1371" s="165">
        <f t="shared" si="557"/>
        <v>0</v>
      </c>
      <c r="AD1371" s="165">
        <f t="shared" si="557"/>
        <v>0</v>
      </c>
      <c r="AE1371" s="165">
        <f t="shared" si="557"/>
        <v>0</v>
      </c>
      <c r="AF1371" s="165">
        <f t="shared" si="557"/>
        <v>0</v>
      </c>
      <c r="AG1371" s="165">
        <f t="shared" si="557"/>
        <v>0</v>
      </c>
      <c r="AH1371" s="165">
        <f t="shared" si="557"/>
        <v>0</v>
      </c>
      <c r="AI1371" s="165">
        <f t="shared" ref="AI1371:AR1380" si="558">IF(AND(AI$2=$B1371,$B1371=$C$3),$D1371,IF(AND(AI$2&gt;$B1371,AI$2&lt;=$D$1360+$B1371),SLN($D1371,0,IF($C$3-$B1371&gt;=$D$1360,$D$1360,$C$3-$B1371)),0))</f>
        <v>0</v>
      </c>
      <c r="AJ1371" s="165">
        <f t="shared" si="558"/>
        <v>0</v>
      </c>
      <c r="AK1371" s="165">
        <f t="shared" si="558"/>
        <v>0</v>
      </c>
      <c r="AL1371" s="165">
        <f t="shared" si="558"/>
        <v>0</v>
      </c>
      <c r="AM1371" s="165">
        <f t="shared" si="558"/>
        <v>0</v>
      </c>
      <c r="AN1371" s="165">
        <f t="shared" si="558"/>
        <v>0</v>
      </c>
      <c r="AO1371" s="165">
        <f t="shared" si="558"/>
        <v>0</v>
      </c>
      <c r="AP1371" s="165">
        <f t="shared" si="558"/>
        <v>0</v>
      </c>
      <c r="AQ1371" s="165">
        <f t="shared" si="558"/>
        <v>0</v>
      </c>
      <c r="AR1371" s="165">
        <f t="shared" si="558"/>
        <v>0</v>
      </c>
      <c r="AS1371" s="387">
        <f t="shared" si="532"/>
        <v>0</v>
      </c>
    </row>
    <row r="1372" spans="2:45" hidden="1" outlineLevel="2">
      <c r="B1372" s="66">
        <v>12</v>
      </c>
      <c r="D1372" s="338">
        <v>0</v>
      </c>
      <c r="E1372" s="165">
        <f t="shared" si="555"/>
        <v>0</v>
      </c>
      <c r="F1372" s="165">
        <f t="shared" si="555"/>
        <v>0</v>
      </c>
      <c r="G1372" s="165">
        <f t="shared" si="555"/>
        <v>0</v>
      </c>
      <c r="H1372" s="165">
        <f t="shared" si="555"/>
        <v>0</v>
      </c>
      <c r="I1372" s="165">
        <f t="shared" si="555"/>
        <v>0</v>
      </c>
      <c r="J1372" s="165">
        <f t="shared" si="555"/>
        <v>0</v>
      </c>
      <c r="K1372" s="165">
        <f t="shared" si="555"/>
        <v>0</v>
      </c>
      <c r="L1372" s="165">
        <f t="shared" si="555"/>
        <v>0</v>
      </c>
      <c r="M1372" s="165">
        <f t="shared" si="555"/>
        <v>0</v>
      </c>
      <c r="N1372" s="165">
        <f t="shared" si="555"/>
        <v>0</v>
      </c>
      <c r="O1372" s="165">
        <f t="shared" si="556"/>
        <v>0</v>
      </c>
      <c r="P1372" s="165">
        <f t="shared" si="556"/>
        <v>0</v>
      </c>
      <c r="Q1372" s="165">
        <f t="shared" si="556"/>
        <v>0</v>
      </c>
      <c r="R1372" s="165">
        <f t="shared" si="556"/>
        <v>0</v>
      </c>
      <c r="S1372" s="165">
        <f t="shared" si="556"/>
        <v>0</v>
      </c>
      <c r="T1372" s="165">
        <f t="shared" si="556"/>
        <v>0</v>
      </c>
      <c r="U1372" s="165">
        <f t="shared" si="556"/>
        <v>0</v>
      </c>
      <c r="V1372" s="165">
        <f t="shared" si="556"/>
        <v>0</v>
      </c>
      <c r="W1372" s="165">
        <f t="shared" si="556"/>
        <v>0</v>
      </c>
      <c r="X1372" s="165">
        <f t="shared" si="556"/>
        <v>0</v>
      </c>
      <c r="Y1372" s="165">
        <f t="shared" si="557"/>
        <v>0</v>
      </c>
      <c r="Z1372" s="165">
        <f t="shared" si="557"/>
        <v>0</v>
      </c>
      <c r="AA1372" s="165">
        <f t="shared" si="557"/>
        <v>0</v>
      </c>
      <c r="AB1372" s="165">
        <f t="shared" si="557"/>
        <v>0</v>
      </c>
      <c r="AC1372" s="165">
        <f t="shared" si="557"/>
        <v>0</v>
      </c>
      <c r="AD1372" s="165">
        <f t="shared" si="557"/>
        <v>0</v>
      </c>
      <c r="AE1372" s="165">
        <f t="shared" si="557"/>
        <v>0</v>
      </c>
      <c r="AF1372" s="165">
        <f t="shared" si="557"/>
        <v>0</v>
      </c>
      <c r="AG1372" s="165">
        <f t="shared" si="557"/>
        <v>0</v>
      </c>
      <c r="AH1372" s="165">
        <f t="shared" si="557"/>
        <v>0</v>
      </c>
      <c r="AI1372" s="165">
        <f t="shared" si="558"/>
        <v>0</v>
      </c>
      <c r="AJ1372" s="165">
        <f t="shared" si="558"/>
        <v>0</v>
      </c>
      <c r="AK1372" s="165">
        <f t="shared" si="558"/>
        <v>0</v>
      </c>
      <c r="AL1372" s="165">
        <f t="shared" si="558"/>
        <v>0</v>
      </c>
      <c r="AM1372" s="165">
        <f t="shared" si="558"/>
        <v>0</v>
      </c>
      <c r="AN1372" s="165">
        <f t="shared" si="558"/>
        <v>0</v>
      </c>
      <c r="AO1372" s="165">
        <f t="shared" si="558"/>
        <v>0</v>
      </c>
      <c r="AP1372" s="165">
        <f t="shared" si="558"/>
        <v>0</v>
      </c>
      <c r="AQ1372" s="165">
        <f t="shared" si="558"/>
        <v>0</v>
      </c>
      <c r="AR1372" s="165">
        <f t="shared" si="558"/>
        <v>0</v>
      </c>
      <c r="AS1372" s="387">
        <f t="shared" si="532"/>
        <v>0</v>
      </c>
    </row>
    <row r="1373" spans="2:45" hidden="1" outlineLevel="2">
      <c r="B1373" s="66">
        <v>13</v>
      </c>
      <c r="D1373" s="338">
        <v>0</v>
      </c>
      <c r="E1373" s="165">
        <f t="shared" si="555"/>
        <v>0</v>
      </c>
      <c r="F1373" s="165">
        <f t="shared" si="555"/>
        <v>0</v>
      </c>
      <c r="G1373" s="165">
        <f t="shared" si="555"/>
        <v>0</v>
      </c>
      <c r="H1373" s="165">
        <f t="shared" si="555"/>
        <v>0</v>
      </c>
      <c r="I1373" s="165">
        <f t="shared" si="555"/>
        <v>0</v>
      </c>
      <c r="J1373" s="165">
        <f t="shared" si="555"/>
        <v>0</v>
      </c>
      <c r="K1373" s="165">
        <f t="shared" si="555"/>
        <v>0</v>
      </c>
      <c r="L1373" s="165">
        <f t="shared" si="555"/>
        <v>0</v>
      </c>
      <c r="M1373" s="165">
        <f t="shared" si="555"/>
        <v>0</v>
      </c>
      <c r="N1373" s="165">
        <f t="shared" si="555"/>
        <v>0</v>
      </c>
      <c r="O1373" s="165">
        <f t="shared" si="556"/>
        <v>0</v>
      </c>
      <c r="P1373" s="165">
        <f t="shared" si="556"/>
        <v>0</v>
      </c>
      <c r="Q1373" s="165">
        <f t="shared" si="556"/>
        <v>0</v>
      </c>
      <c r="R1373" s="165">
        <f t="shared" si="556"/>
        <v>0</v>
      </c>
      <c r="S1373" s="165">
        <f t="shared" si="556"/>
        <v>0</v>
      </c>
      <c r="T1373" s="165">
        <f t="shared" si="556"/>
        <v>0</v>
      </c>
      <c r="U1373" s="165">
        <f t="shared" si="556"/>
        <v>0</v>
      </c>
      <c r="V1373" s="165">
        <f t="shared" si="556"/>
        <v>0</v>
      </c>
      <c r="W1373" s="165">
        <f t="shared" si="556"/>
        <v>0</v>
      </c>
      <c r="X1373" s="165">
        <f t="shared" si="556"/>
        <v>0</v>
      </c>
      <c r="Y1373" s="165">
        <f t="shared" si="557"/>
        <v>0</v>
      </c>
      <c r="Z1373" s="165">
        <f t="shared" si="557"/>
        <v>0</v>
      </c>
      <c r="AA1373" s="165">
        <f t="shared" si="557"/>
        <v>0</v>
      </c>
      <c r="AB1373" s="165">
        <f t="shared" si="557"/>
        <v>0</v>
      </c>
      <c r="AC1373" s="165">
        <f t="shared" si="557"/>
        <v>0</v>
      </c>
      <c r="AD1373" s="165">
        <f t="shared" si="557"/>
        <v>0</v>
      </c>
      <c r="AE1373" s="165">
        <f t="shared" si="557"/>
        <v>0</v>
      </c>
      <c r="AF1373" s="165">
        <f t="shared" si="557"/>
        <v>0</v>
      </c>
      <c r="AG1373" s="165">
        <f t="shared" si="557"/>
        <v>0</v>
      </c>
      <c r="AH1373" s="165">
        <f t="shared" si="557"/>
        <v>0</v>
      </c>
      <c r="AI1373" s="165">
        <f t="shared" si="558"/>
        <v>0</v>
      </c>
      <c r="AJ1373" s="165">
        <f t="shared" si="558"/>
        <v>0</v>
      </c>
      <c r="AK1373" s="165">
        <f t="shared" si="558"/>
        <v>0</v>
      </c>
      <c r="AL1373" s="165">
        <f t="shared" si="558"/>
        <v>0</v>
      </c>
      <c r="AM1373" s="165">
        <f t="shared" si="558"/>
        <v>0</v>
      </c>
      <c r="AN1373" s="165">
        <f t="shared" si="558"/>
        <v>0</v>
      </c>
      <c r="AO1373" s="165">
        <f t="shared" si="558"/>
        <v>0</v>
      </c>
      <c r="AP1373" s="165">
        <f t="shared" si="558"/>
        <v>0</v>
      </c>
      <c r="AQ1373" s="165">
        <f t="shared" si="558"/>
        <v>0</v>
      </c>
      <c r="AR1373" s="165">
        <f t="shared" si="558"/>
        <v>0</v>
      </c>
      <c r="AS1373" s="387">
        <f t="shared" si="532"/>
        <v>0</v>
      </c>
    </row>
    <row r="1374" spans="2:45" hidden="1" outlineLevel="2">
      <c r="B1374" s="66">
        <v>14</v>
      </c>
      <c r="D1374" s="338">
        <v>0</v>
      </c>
      <c r="E1374" s="165">
        <f t="shared" si="555"/>
        <v>0</v>
      </c>
      <c r="F1374" s="165">
        <f t="shared" si="555"/>
        <v>0</v>
      </c>
      <c r="G1374" s="165">
        <f t="shared" si="555"/>
        <v>0</v>
      </c>
      <c r="H1374" s="165">
        <f t="shared" si="555"/>
        <v>0</v>
      </c>
      <c r="I1374" s="165">
        <f t="shared" si="555"/>
        <v>0</v>
      </c>
      <c r="J1374" s="165">
        <f t="shared" si="555"/>
        <v>0</v>
      </c>
      <c r="K1374" s="165">
        <f t="shared" si="555"/>
        <v>0</v>
      </c>
      <c r="L1374" s="165">
        <f t="shared" si="555"/>
        <v>0</v>
      </c>
      <c r="M1374" s="165">
        <f t="shared" si="555"/>
        <v>0</v>
      </c>
      <c r="N1374" s="165">
        <f t="shared" si="555"/>
        <v>0</v>
      </c>
      <c r="O1374" s="165">
        <f t="shared" si="556"/>
        <v>0</v>
      </c>
      <c r="P1374" s="165">
        <f t="shared" si="556"/>
        <v>0</v>
      </c>
      <c r="Q1374" s="165">
        <f t="shared" si="556"/>
        <v>0</v>
      </c>
      <c r="R1374" s="165">
        <f t="shared" si="556"/>
        <v>0</v>
      </c>
      <c r="S1374" s="165">
        <f t="shared" si="556"/>
        <v>0</v>
      </c>
      <c r="T1374" s="165">
        <f t="shared" si="556"/>
        <v>0</v>
      </c>
      <c r="U1374" s="165">
        <f t="shared" si="556"/>
        <v>0</v>
      </c>
      <c r="V1374" s="165">
        <f t="shared" si="556"/>
        <v>0</v>
      </c>
      <c r="W1374" s="165">
        <f t="shared" si="556"/>
        <v>0</v>
      </c>
      <c r="X1374" s="165">
        <f t="shared" si="556"/>
        <v>0</v>
      </c>
      <c r="Y1374" s="165">
        <f t="shared" si="557"/>
        <v>0</v>
      </c>
      <c r="Z1374" s="165">
        <f t="shared" si="557"/>
        <v>0</v>
      </c>
      <c r="AA1374" s="165">
        <f t="shared" si="557"/>
        <v>0</v>
      </c>
      <c r="AB1374" s="165">
        <f t="shared" si="557"/>
        <v>0</v>
      </c>
      <c r="AC1374" s="165">
        <f t="shared" si="557"/>
        <v>0</v>
      </c>
      <c r="AD1374" s="165">
        <f t="shared" si="557"/>
        <v>0</v>
      </c>
      <c r="AE1374" s="165">
        <f t="shared" si="557"/>
        <v>0</v>
      </c>
      <c r="AF1374" s="165">
        <f t="shared" si="557"/>
        <v>0</v>
      </c>
      <c r="AG1374" s="165">
        <f t="shared" si="557"/>
        <v>0</v>
      </c>
      <c r="AH1374" s="165">
        <f t="shared" si="557"/>
        <v>0</v>
      </c>
      <c r="AI1374" s="165">
        <f t="shared" si="558"/>
        <v>0</v>
      </c>
      <c r="AJ1374" s="165">
        <f t="shared" si="558"/>
        <v>0</v>
      </c>
      <c r="AK1374" s="165">
        <f t="shared" si="558"/>
        <v>0</v>
      </c>
      <c r="AL1374" s="165">
        <f t="shared" si="558"/>
        <v>0</v>
      </c>
      <c r="AM1374" s="165">
        <f t="shared" si="558"/>
        <v>0</v>
      </c>
      <c r="AN1374" s="165">
        <f t="shared" si="558"/>
        <v>0</v>
      </c>
      <c r="AO1374" s="165">
        <f t="shared" si="558"/>
        <v>0</v>
      </c>
      <c r="AP1374" s="165">
        <f t="shared" si="558"/>
        <v>0</v>
      </c>
      <c r="AQ1374" s="165">
        <f t="shared" si="558"/>
        <v>0</v>
      </c>
      <c r="AR1374" s="165">
        <f t="shared" si="558"/>
        <v>0</v>
      </c>
      <c r="AS1374" s="387">
        <f t="shared" si="532"/>
        <v>0</v>
      </c>
    </row>
    <row r="1375" spans="2:45" hidden="1" outlineLevel="2">
      <c r="B1375" s="66">
        <v>15</v>
      </c>
      <c r="D1375" s="338">
        <v>0</v>
      </c>
      <c r="E1375" s="165">
        <f t="shared" si="555"/>
        <v>0</v>
      </c>
      <c r="F1375" s="165">
        <f t="shared" si="555"/>
        <v>0</v>
      </c>
      <c r="G1375" s="165">
        <f t="shared" si="555"/>
        <v>0</v>
      </c>
      <c r="H1375" s="165">
        <f t="shared" si="555"/>
        <v>0</v>
      </c>
      <c r="I1375" s="165">
        <f t="shared" si="555"/>
        <v>0</v>
      </c>
      <c r="J1375" s="165">
        <f t="shared" si="555"/>
        <v>0</v>
      </c>
      <c r="K1375" s="165">
        <f t="shared" si="555"/>
        <v>0</v>
      </c>
      <c r="L1375" s="165">
        <f t="shared" si="555"/>
        <v>0</v>
      </c>
      <c r="M1375" s="165">
        <f t="shared" si="555"/>
        <v>0</v>
      </c>
      <c r="N1375" s="165">
        <f t="shared" si="555"/>
        <v>0</v>
      </c>
      <c r="O1375" s="165">
        <f t="shared" si="556"/>
        <v>0</v>
      </c>
      <c r="P1375" s="165">
        <f t="shared" si="556"/>
        <v>0</v>
      </c>
      <c r="Q1375" s="165">
        <f t="shared" si="556"/>
        <v>0</v>
      </c>
      <c r="R1375" s="165">
        <f t="shared" si="556"/>
        <v>0</v>
      </c>
      <c r="S1375" s="165">
        <f t="shared" si="556"/>
        <v>0</v>
      </c>
      <c r="T1375" s="165">
        <f t="shared" si="556"/>
        <v>0</v>
      </c>
      <c r="U1375" s="165">
        <f t="shared" si="556"/>
        <v>0</v>
      </c>
      <c r="V1375" s="165">
        <f t="shared" si="556"/>
        <v>0</v>
      </c>
      <c r="W1375" s="165">
        <f t="shared" si="556"/>
        <v>0</v>
      </c>
      <c r="X1375" s="165">
        <f t="shared" si="556"/>
        <v>0</v>
      </c>
      <c r="Y1375" s="165">
        <f t="shared" si="557"/>
        <v>0</v>
      </c>
      <c r="Z1375" s="165">
        <f t="shared" si="557"/>
        <v>0</v>
      </c>
      <c r="AA1375" s="165">
        <f t="shared" si="557"/>
        <v>0</v>
      </c>
      <c r="AB1375" s="165">
        <f t="shared" si="557"/>
        <v>0</v>
      </c>
      <c r="AC1375" s="165">
        <f t="shared" si="557"/>
        <v>0</v>
      </c>
      <c r="AD1375" s="165">
        <f t="shared" si="557"/>
        <v>0</v>
      </c>
      <c r="AE1375" s="165">
        <f t="shared" si="557"/>
        <v>0</v>
      </c>
      <c r="AF1375" s="165">
        <f t="shared" si="557"/>
        <v>0</v>
      </c>
      <c r="AG1375" s="165">
        <f t="shared" si="557"/>
        <v>0</v>
      </c>
      <c r="AH1375" s="165">
        <f t="shared" si="557"/>
        <v>0</v>
      </c>
      <c r="AI1375" s="165">
        <f t="shared" si="558"/>
        <v>0</v>
      </c>
      <c r="AJ1375" s="165">
        <f t="shared" si="558"/>
        <v>0</v>
      </c>
      <c r="AK1375" s="165">
        <f t="shared" si="558"/>
        <v>0</v>
      </c>
      <c r="AL1375" s="165">
        <f t="shared" si="558"/>
        <v>0</v>
      </c>
      <c r="AM1375" s="165">
        <f t="shared" si="558"/>
        <v>0</v>
      </c>
      <c r="AN1375" s="165">
        <f t="shared" si="558"/>
        <v>0</v>
      </c>
      <c r="AO1375" s="165">
        <f t="shared" si="558"/>
        <v>0</v>
      </c>
      <c r="AP1375" s="165">
        <f t="shared" si="558"/>
        <v>0</v>
      </c>
      <c r="AQ1375" s="165">
        <f t="shared" si="558"/>
        <v>0</v>
      </c>
      <c r="AR1375" s="165">
        <f t="shared" si="558"/>
        <v>0</v>
      </c>
      <c r="AS1375" s="387">
        <f t="shared" ref="AS1375:AS1438" si="559">SUM(E1375:AR1375)</f>
        <v>0</v>
      </c>
    </row>
    <row r="1376" spans="2:45" hidden="1" outlineLevel="2">
      <c r="B1376" s="66">
        <v>16</v>
      </c>
      <c r="D1376" s="338">
        <v>0</v>
      </c>
      <c r="E1376" s="165">
        <f t="shared" si="555"/>
        <v>0</v>
      </c>
      <c r="F1376" s="165">
        <f t="shared" si="555"/>
        <v>0</v>
      </c>
      <c r="G1376" s="165">
        <f t="shared" si="555"/>
        <v>0</v>
      </c>
      <c r="H1376" s="165">
        <f t="shared" si="555"/>
        <v>0</v>
      </c>
      <c r="I1376" s="165">
        <f t="shared" si="555"/>
        <v>0</v>
      </c>
      <c r="J1376" s="165">
        <f t="shared" si="555"/>
        <v>0</v>
      </c>
      <c r="K1376" s="165">
        <f t="shared" si="555"/>
        <v>0</v>
      </c>
      <c r="L1376" s="165">
        <f t="shared" si="555"/>
        <v>0</v>
      </c>
      <c r="M1376" s="165">
        <f t="shared" si="555"/>
        <v>0</v>
      </c>
      <c r="N1376" s="165">
        <f t="shared" si="555"/>
        <v>0</v>
      </c>
      <c r="O1376" s="165">
        <f t="shared" si="556"/>
        <v>0</v>
      </c>
      <c r="P1376" s="165">
        <f t="shared" si="556"/>
        <v>0</v>
      </c>
      <c r="Q1376" s="165">
        <f t="shared" si="556"/>
        <v>0</v>
      </c>
      <c r="R1376" s="165">
        <f t="shared" si="556"/>
        <v>0</v>
      </c>
      <c r="S1376" s="165">
        <f t="shared" si="556"/>
        <v>0</v>
      </c>
      <c r="T1376" s="165">
        <f t="shared" si="556"/>
        <v>0</v>
      </c>
      <c r="U1376" s="165">
        <f t="shared" si="556"/>
        <v>0</v>
      </c>
      <c r="V1376" s="165">
        <f t="shared" si="556"/>
        <v>0</v>
      </c>
      <c r="W1376" s="165">
        <f t="shared" si="556"/>
        <v>0</v>
      </c>
      <c r="X1376" s="165">
        <f t="shared" si="556"/>
        <v>0</v>
      </c>
      <c r="Y1376" s="165">
        <f t="shared" si="557"/>
        <v>0</v>
      </c>
      <c r="Z1376" s="165">
        <f t="shared" si="557"/>
        <v>0</v>
      </c>
      <c r="AA1376" s="165">
        <f t="shared" si="557"/>
        <v>0</v>
      </c>
      <c r="AB1376" s="165">
        <f t="shared" si="557"/>
        <v>0</v>
      </c>
      <c r="AC1376" s="165">
        <f t="shared" si="557"/>
        <v>0</v>
      </c>
      <c r="AD1376" s="165">
        <f t="shared" si="557"/>
        <v>0</v>
      </c>
      <c r="AE1376" s="165">
        <f t="shared" si="557"/>
        <v>0</v>
      </c>
      <c r="AF1376" s="165">
        <f t="shared" si="557"/>
        <v>0</v>
      </c>
      <c r="AG1376" s="165">
        <f t="shared" si="557"/>
        <v>0</v>
      </c>
      <c r="AH1376" s="165">
        <f t="shared" si="557"/>
        <v>0</v>
      </c>
      <c r="AI1376" s="165">
        <f t="shared" si="558"/>
        <v>0</v>
      </c>
      <c r="AJ1376" s="165">
        <f t="shared" si="558"/>
        <v>0</v>
      </c>
      <c r="AK1376" s="165">
        <f t="shared" si="558"/>
        <v>0</v>
      </c>
      <c r="AL1376" s="165">
        <f t="shared" si="558"/>
        <v>0</v>
      </c>
      <c r="AM1376" s="165">
        <f t="shared" si="558"/>
        <v>0</v>
      </c>
      <c r="AN1376" s="165">
        <f t="shared" si="558"/>
        <v>0</v>
      </c>
      <c r="AO1376" s="165">
        <f t="shared" si="558"/>
        <v>0</v>
      </c>
      <c r="AP1376" s="165">
        <f t="shared" si="558"/>
        <v>0</v>
      </c>
      <c r="AQ1376" s="165">
        <f t="shared" si="558"/>
        <v>0</v>
      </c>
      <c r="AR1376" s="165">
        <f t="shared" si="558"/>
        <v>0</v>
      </c>
      <c r="AS1376" s="387">
        <f t="shared" si="559"/>
        <v>0</v>
      </c>
    </row>
    <row r="1377" spans="2:45" hidden="1" outlineLevel="2">
      <c r="B1377" s="66">
        <v>17</v>
      </c>
      <c r="D1377" s="338">
        <v>0</v>
      </c>
      <c r="E1377" s="165">
        <f t="shared" si="555"/>
        <v>0</v>
      </c>
      <c r="F1377" s="165">
        <f t="shared" si="555"/>
        <v>0</v>
      </c>
      <c r="G1377" s="165">
        <f t="shared" si="555"/>
        <v>0</v>
      </c>
      <c r="H1377" s="165">
        <f t="shared" si="555"/>
        <v>0</v>
      </c>
      <c r="I1377" s="165">
        <f t="shared" si="555"/>
        <v>0</v>
      </c>
      <c r="J1377" s="165">
        <f t="shared" si="555"/>
        <v>0</v>
      </c>
      <c r="K1377" s="165">
        <f t="shared" si="555"/>
        <v>0</v>
      </c>
      <c r="L1377" s="165">
        <f t="shared" si="555"/>
        <v>0</v>
      </c>
      <c r="M1377" s="165">
        <f t="shared" si="555"/>
        <v>0</v>
      </c>
      <c r="N1377" s="165">
        <f t="shared" si="555"/>
        <v>0</v>
      </c>
      <c r="O1377" s="165">
        <f t="shared" si="556"/>
        <v>0</v>
      </c>
      <c r="P1377" s="165">
        <f t="shared" si="556"/>
        <v>0</v>
      </c>
      <c r="Q1377" s="165">
        <f t="shared" si="556"/>
        <v>0</v>
      </c>
      <c r="R1377" s="165">
        <f t="shared" si="556"/>
        <v>0</v>
      </c>
      <c r="S1377" s="165">
        <f t="shared" si="556"/>
        <v>0</v>
      </c>
      <c r="T1377" s="165">
        <f t="shared" si="556"/>
        <v>0</v>
      </c>
      <c r="U1377" s="165">
        <f t="shared" si="556"/>
        <v>0</v>
      </c>
      <c r="V1377" s="165">
        <f t="shared" si="556"/>
        <v>0</v>
      </c>
      <c r="W1377" s="165">
        <f t="shared" si="556"/>
        <v>0</v>
      </c>
      <c r="X1377" s="165">
        <f t="shared" si="556"/>
        <v>0</v>
      </c>
      <c r="Y1377" s="165">
        <f t="shared" si="557"/>
        <v>0</v>
      </c>
      <c r="Z1377" s="165">
        <f t="shared" si="557"/>
        <v>0</v>
      </c>
      <c r="AA1377" s="165">
        <f t="shared" si="557"/>
        <v>0</v>
      </c>
      <c r="AB1377" s="165">
        <f t="shared" si="557"/>
        <v>0</v>
      </c>
      <c r="AC1377" s="165">
        <f t="shared" si="557"/>
        <v>0</v>
      </c>
      <c r="AD1377" s="165">
        <f t="shared" si="557"/>
        <v>0</v>
      </c>
      <c r="AE1377" s="165">
        <f t="shared" si="557"/>
        <v>0</v>
      </c>
      <c r="AF1377" s="165">
        <f t="shared" si="557"/>
        <v>0</v>
      </c>
      <c r="AG1377" s="165">
        <f t="shared" si="557"/>
        <v>0</v>
      </c>
      <c r="AH1377" s="165">
        <f t="shared" si="557"/>
        <v>0</v>
      </c>
      <c r="AI1377" s="165">
        <f t="shared" si="558"/>
        <v>0</v>
      </c>
      <c r="AJ1377" s="165">
        <f t="shared" si="558"/>
        <v>0</v>
      </c>
      <c r="AK1377" s="165">
        <f t="shared" si="558"/>
        <v>0</v>
      </c>
      <c r="AL1377" s="165">
        <f t="shared" si="558"/>
        <v>0</v>
      </c>
      <c r="AM1377" s="165">
        <f t="shared" si="558"/>
        <v>0</v>
      </c>
      <c r="AN1377" s="165">
        <f t="shared" si="558"/>
        <v>0</v>
      </c>
      <c r="AO1377" s="165">
        <f t="shared" si="558"/>
        <v>0</v>
      </c>
      <c r="AP1377" s="165">
        <f t="shared" si="558"/>
        <v>0</v>
      </c>
      <c r="AQ1377" s="165">
        <f t="shared" si="558"/>
        <v>0</v>
      </c>
      <c r="AR1377" s="165">
        <f t="shared" si="558"/>
        <v>0</v>
      </c>
      <c r="AS1377" s="387">
        <f t="shared" si="559"/>
        <v>0</v>
      </c>
    </row>
    <row r="1378" spans="2:45" hidden="1" outlineLevel="2">
      <c r="B1378" s="66">
        <v>18</v>
      </c>
      <c r="D1378" s="338">
        <v>0</v>
      </c>
      <c r="E1378" s="165">
        <f t="shared" si="555"/>
        <v>0</v>
      </c>
      <c r="F1378" s="165">
        <f t="shared" si="555"/>
        <v>0</v>
      </c>
      <c r="G1378" s="165">
        <f t="shared" si="555"/>
        <v>0</v>
      </c>
      <c r="H1378" s="165">
        <f t="shared" si="555"/>
        <v>0</v>
      </c>
      <c r="I1378" s="165">
        <f t="shared" si="555"/>
        <v>0</v>
      </c>
      <c r="J1378" s="165">
        <f t="shared" si="555"/>
        <v>0</v>
      </c>
      <c r="K1378" s="165">
        <f t="shared" si="555"/>
        <v>0</v>
      </c>
      <c r="L1378" s="165">
        <f t="shared" si="555"/>
        <v>0</v>
      </c>
      <c r="M1378" s="165">
        <f t="shared" si="555"/>
        <v>0</v>
      </c>
      <c r="N1378" s="165">
        <f t="shared" si="555"/>
        <v>0</v>
      </c>
      <c r="O1378" s="165">
        <f t="shared" si="556"/>
        <v>0</v>
      </c>
      <c r="P1378" s="165">
        <f t="shared" si="556"/>
        <v>0</v>
      </c>
      <c r="Q1378" s="165">
        <f t="shared" si="556"/>
        <v>0</v>
      </c>
      <c r="R1378" s="165">
        <f t="shared" si="556"/>
        <v>0</v>
      </c>
      <c r="S1378" s="165">
        <f t="shared" si="556"/>
        <v>0</v>
      </c>
      <c r="T1378" s="165">
        <f t="shared" si="556"/>
        <v>0</v>
      </c>
      <c r="U1378" s="165">
        <f t="shared" si="556"/>
        <v>0</v>
      </c>
      <c r="V1378" s="165">
        <f t="shared" si="556"/>
        <v>0</v>
      </c>
      <c r="W1378" s="165">
        <f t="shared" si="556"/>
        <v>0</v>
      </c>
      <c r="X1378" s="165">
        <f t="shared" si="556"/>
        <v>0</v>
      </c>
      <c r="Y1378" s="165">
        <f t="shared" si="557"/>
        <v>0</v>
      </c>
      <c r="Z1378" s="165">
        <f t="shared" si="557"/>
        <v>0</v>
      </c>
      <c r="AA1378" s="165">
        <f t="shared" si="557"/>
        <v>0</v>
      </c>
      <c r="AB1378" s="165">
        <f t="shared" si="557"/>
        <v>0</v>
      </c>
      <c r="AC1378" s="165">
        <f t="shared" si="557"/>
        <v>0</v>
      </c>
      <c r="AD1378" s="165">
        <f t="shared" si="557"/>
        <v>0</v>
      </c>
      <c r="AE1378" s="165">
        <f t="shared" si="557"/>
        <v>0</v>
      </c>
      <c r="AF1378" s="165">
        <f t="shared" si="557"/>
        <v>0</v>
      </c>
      <c r="AG1378" s="165">
        <f t="shared" si="557"/>
        <v>0</v>
      </c>
      <c r="AH1378" s="165">
        <f t="shared" si="557"/>
        <v>0</v>
      </c>
      <c r="AI1378" s="165">
        <f t="shared" si="558"/>
        <v>0</v>
      </c>
      <c r="AJ1378" s="165">
        <f t="shared" si="558"/>
        <v>0</v>
      </c>
      <c r="AK1378" s="165">
        <f t="shared" si="558"/>
        <v>0</v>
      </c>
      <c r="AL1378" s="165">
        <f t="shared" si="558"/>
        <v>0</v>
      </c>
      <c r="AM1378" s="165">
        <f t="shared" si="558"/>
        <v>0</v>
      </c>
      <c r="AN1378" s="165">
        <f t="shared" si="558"/>
        <v>0</v>
      </c>
      <c r="AO1378" s="165">
        <f t="shared" si="558"/>
        <v>0</v>
      </c>
      <c r="AP1378" s="165">
        <f t="shared" si="558"/>
        <v>0</v>
      </c>
      <c r="AQ1378" s="165">
        <f t="shared" si="558"/>
        <v>0</v>
      </c>
      <c r="AR1378" s="165">
        <f t="shared" si="558"/>
        <v>0</v>
      </c>
      <c r="AS1378" s="387">
        <f t="shared" si="559"/>
        <v>0</v>
      </c>
    </row>
    <row r="1379" spans="2:45" hidden="1" outlineLevel="2">
      <c r="B1379" s="66">
        <v>19</v>
      </c>
      <c r="D1379" s="338">
        <v>0</v>
      </c>
      <c r="E1379" s="165">
        <f t="shared" si="555"/>
        <v>0</v>
      </c>
      <c r="F1379" s="165">
        <f t="shared" si="555"/>
        <v>0</v>
      </c>
      <c r="G1379" s="165">
        <f t="shared" si="555"/>
        <v>0</v>
      </c>
      <c r="H1379" s="165">
        <f t="shared" si="555"/>
        <v>0</v>
      </c>
      <c r="I1379" s="165">
        <f t="shared" si="555"/>
        <v>0</v>
      </c>
      <c r="J1379" s="165">
        <f t="shared" si="555"/>
        <v>0</v>
      </c>
      <c r="K1379" s="165">
        <f t="shared" si="555"/>
        <v>0</v>
      </c>
      <c r="L1379" s="165">
        <f t="shared" si="555"/>
        <v>0</v>
      </c>
      <c r="M1379" s="165">
        <f t="shared" si="555"/>
        <v>0</v>
      </c>
      <c r="N1379" s="165">
        <f t="shared" si="555"/>
        <v>0</v>
      </c>
      <c r="O1379" s="165">
        <f t="shared" si="556"/>
        <v>0</v>
      </c>
      <c r="P1379" s="165">
        <f t="shared" si="556"/>
        <v>0</v>
      </c>
      <c r="Q1379" s="165">
        <f t="shared" si="556"/>
        <v>0</v>
      </c>
      <c r="R1379" s="165">
        <f t="shared" si="556"/>
        <v>0</v>
      </c>
      <c r="S1379" s="165">
        <f t="shared" si="556"/>
        <v>0</v>
      </c>
      <c r="T1379" s="165">
        <f t="shared" si="556"/>
        <v>0</v>
      </c>
      <c r="U1379" s="165">
        <f t="shared" si="556"/>
        <v>0</v>
      </c>
      <c r="V1379" s="165">
        <f t="shared" si="556"/>
        <v>0</v>
      </c>
      <c r="W1379" s="165">
        <f t="shared" si="556"/>
        <v>0</v>
      </c>
      <c r="X1379" s="165">
        <f t="shared" si="556"/>
        <v>0</v>
      </c>
      <c r="Y1379" s="165">
        <f t="shared" si="557"/>
        <v>0</v>
      </c>
      <c r="Z1379" s="165">
        <f t="shared" si="557"/>
        <v>0</v>
      </c>
      <c r="AA1379" s="165">
        <f t="shared" si="557"/>
        <v>0</v>
      </c>
      <c r="AB1379" s="165">
        <f t="shared" si="557"/>
        <v>0</v>
      </c>
      <c r="AC1379" s="165">
        <f t="shared" si="557"/>
        <v>0</v>
      </c>
      <c r="AD1379" s="165">
        <f t="shared" si="557"/>
        <v>0</v>
      </c>
      <c r="AE1379" s="165">
        <f t="shared" si="557"/>
        <v>0</v>
      </c>
      <c r="AF1379" s="165">
        <f t="shared" si="557"/>
        <v>0</v>
      </c>
      <c r="AG1379" s="165">
        <f t="shared" si="557"/>
        <v>0</v>
      </c>
      <c r="AH1379" s="165">
        <f t="shared" si="557"/>
        <v>0</v>
      </c>
      <c r="AI1379" s="165">
        <f t="shared" si="558"/>
        <v>0</v>
      </c>
      <c r="AJ1379" s="165">
        <f t="shared" si="558"/>
        <v>0</v>
      </c>
      <c r="AK1379" s="165">
        <f t="shared" si="558"/>
        <v>0</v>
      </c>
      <c r="AL1379" s="165">
        <f t="shared" si="558"/>
        <v>0</v>
      </c>
      <c r="AM1379" s="165">
        <f t="shared" si="558"/>
        <v>0</v>
      </c>
      <c r="AN1379" s="165">
        <f t="shared" si="558"/>
        <v>0</v>
      </c>
      <c r="AO1379" s="165">
        <f t="shared" si="558"/>
        <v>0</v>
      </c>
      <c r="AP1379" s="165">
        <f t="shared" si="558"/>
        <v>0</v>
      </c>
      <c r="AQ1379" s="165">
        <f t="shared" si="558"/>
        <v>0</v>
      </c>
      <c r="AR1379" s="165">
        <f t="shared" si="558"/>
        <v>0</v>
      </c>
      <c r="AS1379" s="387">
        <f t="shared" si="559"/>
        <v>0</v>
      </c>
    </row>
    <row r="1380" spans="2:45" hidden="1" outlineLevel="2">
      <c r="B1380" s="66">
        <v>20</v>
      </c>
      <c r="D1380" s="338">
        <v>0</v>
      </c>
      <c r="E1380" s="165">
        <f t="shared" si="555"/>
        <v>0</v>
      </c>
      <c r="F1380" s="165">
        <f t="shared" si="555"/>
        <v>0</v>
      </c>
      <c r="G1380" s="165">
        <f t="shared" si="555"/>
        <v>0</v>
      </c>
      <c r="H1380" s="165">
        <f t="shared" si="555"/>
        <v>0</v>
      </c>
      <c r="I1380" s="165">
        <f t="shared" si="555"/>
        <v>0</v>
      </c>
      <c r="J1380" s="165">
        <f t="shared" si="555"/>
        <v>0</v>
      </c>
      <c r="K1380" s="165">
        <f t="shared" si="555"/>
        <v>0</v>
      </c>
      <c r="L1380" s="165">
        <f t="shared" si="555"/>
        <v>0</v>
      </c>
      <c r="M1380" s="165">
        <f t="shared" si="555"/>
        <v>0</v>
      </c>
      <c r="N1380" s="165">
        <f t="shared" si="555"/>
        <v>0</v>
      </c>
      <c r="O1380" s="165">
        <f t="shared" si="556"/>
        <v>0</v>
      </c>
      <c r="P1380" s="165">
        <f t="shared" si="556"/>
        <v>0</v>
      </c>
      <c r="Q1380" s="165">
        <f t="shared" si="556"/>
        <v>0</v>
      </c>
      <c r="R1380" s="165">
        <f t="shared" si="556"/>
        <v>0</v>
      </c>
      <c r="S1380" s="165">
        <f t="shared" si="556"/>
        <v>0</v>
      </c>
      <c r="T1380" s="165">
        <f t="shared" si="556"/>
        <v>0</v>
      </c>
      <c r="U1380" s="165">
        <f t="shared" si="556"/>
        <v>0</v>
      </c>
      <c r="V1380" s="165">
        <f t="shared" si="556"/>
        <v>0</v>
      </c>
      <c r="W1380" s="165">
        <f t="shared" si="556"/>
        <v>0</v>
      </c>
      <c r="X1380" s="165">
        <f t="shared" si="556"/>
        <v>0</v>
      </c>
      <c r="Y1380" s="165">
        <f t="shared" si="557"/>
        <v>0</v>
      </c>
      <c r="Z1380" s="165">
        <f t="shared" si="557"/>
        <v>0</v>
      </c>
      <c r="AA1380" s="165">
        <f t="shared" si="557"/>
        <v>0</v>
      </c>
      <c r="AB1380" s="165">
        <f t="shared" si="557"/>
        <v>0</v>
      </c>
      <c r="AC1380" s="165">
        <f t="shared" si="557"/>
        <v>0</v>
      </c>
      <c r="AD1380" s="165">
        <f t="shared" si="557"/>
        <v>0</v>
      </c>
      <c r="AE1380" s="165">
        <f t="shared" si="557"/>
        <v>0</v>
      </c>
      <c r="AF1380" s="165">
        <f t="shared" si="557"/>
        <v>0</v>
      </c>
      <c r="AG1380" s="165">
        <f t="shared" si="557"/>
        <v>0</v>
      </c>
      <c r="AH1380" s="165">
        <f t="shared" si="557"/>
        <v>0</v>
      </c>
      <c r="AI1380" s="165">
        <f t="shared" si="558"/>
        <v>0</v>
      </c>
      <c r="AJ1380" s="165">
        <f t="shared" si="558"/>
        <v>0</v>
      </c>
      <c r="AK1380" s="165">
        <f t="shared" si="558"/>
        <v>0</v>
      </c>
      <c r="AL1380" s="165">
        <f t="shared" si="558"/>
        <v>0</v>
      </c>
      <c r="AM1380" s="165">
        <f t="shared" si="558"/>
        <v>0</v>
      </c>
      <c r="AN1380" s="165">
        <f t="shared" si="558"/>
        <v>0</v>
      </c>
      <c r="AO1380" s="165">
        <f t="shared" si="558"/>
        <v>0</v>
      </c>
      <c r="AP1380" s="165">
        <f t="shared" si="558"/>
        <v>0</v>
      </c>
      <c r="AQ1380" s="165">
        <f t="shared" si="558"/>
        <v>0</v>
      </c>
      <c r="AR1380" s="165">
        <f t="shared" si="558"/>
        <v>0</v>
      </c>
      <c r="AS1380" s="387">
        <f t="shared" si="559"/>
        <v>0</v>
      </c>
    </row>
    <row r="1381" spans="2:45" hidden="1" outlineLevel="2">
      <c r="B1381" s="66">
        <v>21</v>
      </c>
      <c r="D1381" s="338">
        <v>0</v>
      </c>
      <c r="E1381" s="165">
        <f t="shared" ref="E1381:N1390" si="560">IF(AND(E$2=$B1381,$B1381=$C$3),$D1381,IF(AND(E$2&gt;$B1381,E$2&lt;=$D$1360+$B1381),SLN($D1381,0,IF($C$3-$B1381&gt;=$D$1360,$D$1360,$C$3-$B1381)),0))</f>
        <v>0</v>
      </c>
      <c r="F1381" s="165">
        <f t="shared" si="560"/>
        <v>0</v>
      </c>
      <c r="G1381" s="165">
        <f t="shared" si="560"/>
        <v>0</v>
      </c>
      <c r="H1381" s="165">
        <f t="shared" si="560"/>
        <v>0</v>
      </c>
      <c r="I1381" s="165">
        <f t="shared" si="560"/>
        <v>0</v>
      </c>
      <c r="J1381" s="165">
        <f t="shared" si="560"/>
        <v>0</v>
      </c>
      <c r="K1381" s="165">
        <f t="shared" si="560"/>
        <v>0</v>
      </c>
      <c r="L1381" s="165">
        <f t="shared" si="560"/>
        <v>0</v>
      </c>
      <c r="M1381" s="165">
        <f t="shared" si="560"/>
        <v>0</v>
      </c>
      <c r="N1381" s="165">
        <f t="shared" si="560"/>
        <v>0</v>
      </c>
      <c r="O1381" s="165">
        <f t="shared" ref="O1381:X1390" si="561">IF(AND(O$2=$B1381,$B1381=$C$3),$D1381,IF(AND(O$2&gt;$B1381,O$2&lt;=$D$1360+$B1381),SLN($D1381,0,IF($C$3-$B1381&gt;=$D$1360,$D$1360,$C$3-$B1381)),0))</f>
        <v>0</v>
      </c>
      <c r="P1381" s="165">
        <f t="shared" si="561"/>
        <v>0</v>
      </c>
      <c r="Q1381" s="165">
        <f t="shared" si="561"/>
        <v>0</v>
      </c>
      <c r="R1381" s="165">
        <f t="shared" si="561"/>
        <v>0</v>
      </c>
      <c r="S1381" s="165">
        <f t="shared" si="561"/>
        <v>0</v>
      </c>
      <c r="T1381" s="165">
        <f t="shared" si="561"/>
        <v>0</v>
      </c>
      <c r="U1381" s="165">
        <f t="shared" si="561"/>
        <v>0</v>
      </c>
      <c r="V1381" s="165">
        <f t="shared" si="561"/>
        <v>0</v>
      </c>
      <c r="W1381" s="165">
        <f t="shared" si="561"/>
        <v>0</v>
      </c>
      <c r="X1381" s="165">
        <f t="shared" si="561"/>
        <v>0</v>
      </c>
      <c r="Y1381" s="165">
        <f t="shared" ref="Y1381:AH1390" si="562">IF(AND(Y$2=$B1381,$B1381=$C$3),$D1381,IF(AND(Y$2&gt;$B1381,Y$2&lt;=$D$1360+$B1381),SLN($D1381,0,IF($C$3-$B1381&gt;=$D$1360,$D$1360,$C$3-$B1381)),0))</f>
        <v>0</v>
      </c>
      <c r="Z1381" s="165">
        <f t="shared" si="562"/>
        <v>0</v>
      </c>
      <c r="AA1381" s="165">
        <f t="shared" si="562"/>
        <v>0</v>
      </c>
      <c r="AB1381" s="165">
        <f t="shared" si="562"/>
        <v>0</v>
      </c>
      <c r="AC1381" s="165">
        <f t="shared" si="562"/>
        <v>0</v>
      </c>
      <c r="AD1381" s="165">
        <f t="shared" si="562"/>
        <v>0</v>
      </c>
      <c r="AE1381" s="165">
        <f t="shared" si="562"/>
        <v>0</v>
      </c>
      <c r="AF1381" s="165">
        <f t="shared" si="562"/>
        <v>0</v>
      </c>
      <c r="AG1381" s="165">
        <f t="shared" si="562"/>
        <v>0</v>
      </c>
      <c r="AH1381" s="165">
        <f t="shared" si="562"/>
        <v>0</v>
      </c>
      <c r="AI1381" s="165">
        <f t="shared" ref="AI1381:AR1390" si="563">IF(AND(AI$2=$B1381,$B1381=$C$3),$D1381,IF(AND(AI$2&gt;$B1381,AI$2&lt;=$D$1360+$B1381),SLN($D1381,0,IF($C$3-$B1381&gt;=$D$1360,$D$1360,$C$3-$B1381)),0))</f>
        <v>0</v>
      </c>
      <c r="AJ1381" s="165">
        <f t="shared" si="563"/>
        <v>0</v>
      </c>
      <c r="AK1381" s="165">
        <f t="shared" si="563"/>
        <v>0</v>
      </c>
      <c r="AL1381" s="165">
        <f t="shared" si="563"/>
        <v>0</v>
      </c>
      <c r="AM1381" s="165">
        <f t="shared" si="563"/>
        <v>0</v>
      </c>
      <c r="AN1381" s="165">
        <f t="shared" si="563"/>
        <v>0</v>
      </c>
      <c r="AO1381" s="165">
        <f t="shared" si="563"/>
        <v>0</v>
      </c>
      <c r="AP1381" s="165">
        <f t="shared" si="563"/>
        <v>0</v>
      </c>
      <c r="AQ1381" s="165">
        <f t="shared" si="563"/>
        <v>0</v>
      </c>
      <c r="AR1381" s="165">
        <f t="shared" si="563"/>
        <v>0</v>
      </c>
      <c r="AS1381" s="387">
        <f t="shared" si="559"/>
        <v>0</v>
      </c>
    </row>
    <row r="1382" spans="2:45" hidden="1" outlineLevel="2">
      <c r="B1382" s="66">
        <v>22</v>
      </c>
      <c r="D1382" s="338">
        <v>0</v>
      </c>
      <c r="E1382" s="165">
        <f t="shared" si="560"/>
        <v>0</v>
      </c>
      <c r="F1382" s="165">
        <f t="shared" si="560"/>
        <v>0</v>
      </c>
      <c r="G1382" s="165">
        <f t="shared" si="560"/>
        <v>0</v>
      </c>
      <c r="H1382" s="165">
        <f t="shared" si="560"/>
        <v>0</v>
      </c>
      <c r="I1382" s="165">
        <f t="shared" si="560"/>
        <v>0</v>
      </c>
      <c r="J1382" s="165">
        <f t="shared" si="560"/>
        <v>0</v>
      </c>
      <c r="K1382" s="165">
        <f t="shared" si="560"/>
        <v>0</v>
      </c>
      <c r="L1382" s="165">
        <f t="shared" si="560"/>
        <v>0</v>
      </c>
      <c r="M1382" s="165">
        <f t="shared" si="560"/>
        <v>0</v>
      </c>
      <c r="N1382" s="165">
        <f t="shared" si="560"/>
        <v>0</v>
      </c>
      <c r="O1382" s="165">
        <f t="shared" si="561"/>
        <v>0</v>
      </c>
      <c r="P1382" s="165">
        <f t="shared" si="561"/>
        <v>0</v>
      </c>
      <c r="Q1382" s="165">
        <f t="shared" si="561"/>
        <v>0</v>
      </c>
      <c r="R1382" s="165">
        <f t="shared" si="561"/>
        <v>0</v>
      </c>
      <c r="S1382" s="165">
        <f t="shared" si="561"/>
        <v>0</v>
      </c>
      <c r="T1382" s="165">
        <f t="shared" si="561"/>
        <v>0</v>
      </c>
      <c r="U1382" s="165">
        <f t="shared" si="561"/>
        <v>0</v>
      </c>
      <c r="V1382" s="165">
        <f t="shared" si="561"/>
        <v>0</v>
      </c>
      <c r="W1382" s="165">
        <f t="shared" si="561"/>
        <v>0</v>
      </c>
      <c r="X1382" s="165">
        <f t="shared" si="561"/>
        <v>0</v>
      </c>
      <c r="Y1382" s="165">
        <f t="shared" si="562"/>
        <v>0</v>
      </c>
      <c r="Z1382" s="165">
        <f t="shared" si="562"/>
        <v>0</v>
      </c>
      <c r="AA1382" s="165">
        <f t="shared" si="562"/>
        <v>0</v>
      </c>
      <c r="AB1382" s="165">
        <f t="shared" si="562"/>
        <v>0</v>
      </c>
      <c r="AC1382" s="165">
        <f t="shared" si="562"/>
        <v>0</v>
      </c>
      <c r="AD1382" s="165">
        <f t="shared" si="562"/>
        <v>0</v>
      </c>
      <c r="AE1382" s="165">
        <f t="shared" si="562"/>
        <v>0</v>
      </c>
      <c r="AF1382" s="165">
        <f t="shared" si="562"/>
        <v>0</v>
      </c>
      <c r="AG1382" s="165">
        <f t="shared" si="562"/>
        <v>0</v>
      </c>
      <c r="AH1382" s="165">
        <f t="shared" si="562"/>
        <v>0</v>
      </c>
      <c r="AI1382" s="165">
        <f t="shared" si="563"/>
        <v>0</v>
      </c>
      <c r="AJ1382" s="165">
        <f t="shared" si="563"/>
        <v>0</v>
      </c>
      <c r="AK1382" s="165">
        <f t="shared" si="563"/>
        <v>0</v>
      </c>
      <c r="AL1382" s="165">
        <f t="shared" si="563"/>
        <v>0</v>
      </c>
      <c r="AM1382" s="165">
        <f t="shared" si="563"/>
        <v>0</v>
      </c>
      <c r="AN1382" s="165">
        <f t="shared" si="563"/>
        <v>0</v>
      </c>
      <c r="AO1382" s="165">
        <f t="shared" si="563"/>
        <v>0</v>
      </c>
      <c r="AP1382" s="165">
        <f t="shared" si="563"/>
        <v>0</v>
      </c>
      <c r="AQ1382" s="165">
        <f t="shared" si="563"/>
        <v>0</v>
      </c>
      <c r="AR1382" s="165">
        <f t="shared" si="563"/>
        <v>0</v>
      </c>
      <c r="AS1382" s="387">
        <f t="shared" si="559"/>
        <v>0</v>
      </c>
    </row>
    <row r="1383" spans="2:45" hidden="1" outlineLevel="2">
      <c r="B1383" s="66">
        <v>23</v>
      </c>
      <c r="D1383" s="338">
        <v>0</v>
      </c>
      <c r="E1383" s="165">
        <f t="shared" si="560"/>
        <v>0</v>
      </c>
      <c r="F1383" s="165">
        <f t="shared" si="560"/>
        <v>0</v>
      </c>
      <c r="G1383" s="165">
        <f t="shared" si="560"/>
        <v>0</v>
      </c>
      <c r="H1383" s="165">
        <f t="shared" si="560"/>
        <v>0</v>
      </c>
      <c r="I1383" s="165">
        <f t="shared" si="560"/>
        <v>0</v>
      </c>
      <c r="J1383" s="165">
        <f t="shared" si="560"/>
        <v>0</v>
      </c>
      <c r="K1383" s="165">
        <f t="shared" si="560"/>
        <v>0</v>
      </c>
      <c r="L1383" s="165">
        <f t="shared" si="560"/>
        <v>0</v>
      </c>
      <c r="M1383" s="165">
        <f t="shared" si="560"/>
        <v>0</v>
      </c>
      <c r="N1383" s="165">
        <f t="shared" si="560"/>
        <v>0</v>
      </c>
      <c r="O1383" s="165">
        <f t="shared" si="561"/>
        <v>0</v>
      </c>
      <c r="P1383" s="165">
        <f t="shared" si="561"/>
        <v>0</v>
      </c>
      <c r="Q1383" s="165">
        <f t="shared" si="561"/>
        <v>0</v>
      </c>
      <c r="R1383" s="165">
        <f t="shared" si="561"/>
        <v>0</v>
      </c>
      <c r="S1383" s="165">
        <f t="shared" si="561"/>
        <v>0</v>
      </c>
      <c r="T1383" s="165">
        <f t="shared" si="561"/>
        <v>0</v>
      </c>
      <c r="U1383" s="165">
        <f t="shared" si="561"/>
        <v>0</v>
      </c>
      <c r="V1383" s="165">
        <f t="shared" si="561"/>
        <v>0</v>
      </c>
      <c r="W1383" s="165">
        <f t="shared" si="561"/>
        <v>0</v>
      </c>
      <c r="X1383" s="165">
        <f t="shared" si="561"/>
        <v>0</v>
      </c>
      <c r="Y1383" s="165">
        <f t="shared" si="562"/>
        <v>0</v>
      </c>
      <c r="Z1383" s="165">
        <f t="shared" si="562"/>
        <v>0</v>
      </c>
      <c r="AA1383" s="165">
        <f t="shared" si="562"/>
        <v>0</v>
      </c>
      <c r="AB1383" s="165">
        <f t="shared" si="562"/>
        <v>0</v>
      </c>
      <c r="AC1383" s="165">
        <f t="shared" si="562"/>
        <v>0</v>
      </c>
      <c r="AD1383" s="165">
        <f t="shared" si="562"/>
        <v>0</v>
      </c>
      <c r="AE1383" s="165">
        <f t="shared" si="562"/>
        <v>0</v>
      </c>
      <c r="AF1383" s="165">
        <f t="shared" si="562"/>
        <v>0</v>
      </c>
      <c r="AG1383" s="165">
        <f t="shared" si="562"/>
        <v>0</v>
      </c>
      <c r="AH1383" s="165">
        <f t="shared" si="562"/>
        <v>0</v>
      </c>
      <c r="AI1383" s="165">
        <f t="shared" si="563"/>
        <v>0</v>
      </c>
      <c r="AJ1383" s="165">
        <f t="shared" si="563"/>
        <v>0</v>
      </c>
      <c r="AK1383" s="165">
        <f t="shared" si="563"/>
        <v>0</v>
      </c>
      <c r="AL1383" s="165">
        <f t="shared" si="563"/>
        <v>0</v>
      </c>
      <c r="AM1383" s="165">
        <f t="shared" si="563"/>
        <v>0</v>
      </c>
      <c r="AN1383" s="165">
        <f t="shared" si="563"/>
        <v>0</v>
      </c>
      <c r="AO1383" s="165">
        <f t="shared" si="563"/>
        <v>0</v>
      </c>
      <c r="AP1383" s="165">
        <f t="shared" si="563"/>
        <v>0</v>
      </c>
      <c r="AQ1383" s="165">
        <f t="shared" si="563"/>
        <v>0</v>
      </c>
      <c r="AR1383" s="165">
        <f t="shared" si="563"/>
        <v>0</v>
      </c>
      <c r="AS1383" s="387">
        <f t="shared" si="559"/>
        <v>0</v>
      </c>
    </row>
    <row r="1384" spans="2:45" hidden="1" outlineLevel="2">
      <c r="B1384" s="66">
        <v>24</v>
      </c>
      <c r="D1384" s="338">
        <v>0</v>
      </c>
      <c r="E1384" s="165">
        <f t="shared" si="560"/>
        <v>0</v>
      </c>
      <c r="F1384" s="165">
        <f t="shared" si="560"/>
        <v>0</v>
      </c>
      <c r="G1384" s="165">
        <f t="shared" si="560"/>
        <v>0</v>
      </c>
      <c r="H1384" s="165">
        <f t="shared" si="560"/>
        <v>0</v>
      </c>
      <c r="I1384" s="165">
        <f t="shared" si="560"/>
        <v>0</v>
      </c>
      <c r="J1384" s="165">
        <f t="shared" si="560"/>
        <v>0</v>
      </c>
      <c r="K1384" s="165">
        <f t="shared" si="560"/>
        <v>0</v>
      </c>
      <c r="L1384" s="165">
        <f t="shared" si="560"/>
        <v>0</v>
      </c>
      <c r="M1384" s="165">
        <f t="shared" si="560"/>
        <v>0</v>
      </c>
      <c r="N1384" s="165">
        <f t="shared" si="560"/>
        <v>0</v>
      </c>
      <c r="O1384" s="165">
        <f t="shared" si="561"/>
        <v>0</v>
      </c>
      <c r="P1384" s="165">
        <f t="shared" si="561"/>
        <v>0</v>
      </c>
      <c r="Q1384" s="165">
        <f t="shared" si="561"/>
        <v>0</v>
      </c>
      <c r="R1384" s="165">
        <f t="shared" si="561"/>
        <v>0</v>
      </c>
      <c r="S1384" s="165">
        <f t="shared" si="561"/>
        <v>0</v>
      </c>
      <c r="T1384" s="165">
        <f t="shared" si="561"/>
        <v>0</v>
      </c>
      <c r="U1384" s="165">
        <f t="shared" si="561"/>
        <v>0</v>
      </c>
      <c r="V1384" s="165">
        <f t="shared" si="561"/>
        <v>0</v>
      </c>
      <c r="W1384" s="165">
        <f t="shared" si="561"/>
        <v>0</v>
      </c>
      <c r="X1384" s="165">
        <f t="shared" si="561"/>
        <v>0</v>
      </c>
      <c r="Y1384" s="165">
        <f t="shared" si="562"/>
        <v>0</v>
      </c>
      <c r="Z1384" s="165">
        <f t="shared" si="562"/>
        <v>0</v>
      </c>
      <c r="AA1384" s="165">
        <f t="shared" si="562"/>
        <v>0</v>
      </c>
      <c r="AB1384" s="165">
        <f t="shared" si="562"/>
        <v>0</v>
      </c>
      <c r="AC1384" s="165">
        <f t="shared" si="562"/>
        <v>0</v>
      </c>
      <c r="AD1384" s="165">
        <f t="shared" si="562"/>
        <v>0</v>
      </c>
      <c r="AE1384" s="165">
        <f t="shared" si="562"/>
        <v>0</v>
      </c>
      <c r="AF1384" s="165">
        <f t="shared" si="562"/>
        <v>0</v>
      </c>
      <c r="AG1384" s="165">
        <f t="shared" si="562"/>
        <v>0</v>
      </c>
      <c r="AH1384" s="165">
        <f t="shared" si="562"/>
        <v>0</v>
      </c>
      <c r="AI1384" s="165">
        <f t="shared" si="563"/>
        <v>0</v>
      </c>
      <c r="AJ1384" s="165">
        <f t="shared" si="563"/>
        <v>0</v>
      </c>
      <c r="AK1384" s="165">
        <f t="shared" si="563"/>
        <v>0</v>
      </c>
      <c r="AL1384" s="165">
        <f t="shared" si="563"/>
        <v>0</v>
      </c>
      <c r="AM1384" s="165">
        <f t="shared" si="563"/>
        <v>0</v>
      </c>
      <c r="AN1384" s="165">
        <f t="shared" si="563"/>
        <v>0</v>
      </c>
      <c r="AO1384" s="165">
        <f t="shared" si="563"/>
        <v>0</v>
      </c>
      <c r="AP1384" s="165">
        <f t="shared" si="563"/>
        <v>0</v>
      </c>
      <c r="AQ1384" s="165">
        <f t="shared" si="563"/>
        <v>0</v>
      </c>
      <c r="AR1384" s="165">
        <f t="shared" si="563"/>
        <v>0</v>
      </c>
      <c r="AS1384" s="387">
        <f t="shared" si="559"/>
        <v>0</v>
      </c>
    </row>
    <row r="1385" spans="2:45" hidden="1" outlineLevel="2">
      <c r="B1385" s="66">
        <v>25</v>
      </c>
      <c r="D1385" s="338">
        <v>0</v>
      </c>
      <c r="E1385" s="165">
        <f t="shared" si="560"/>
        <v>0</v>
      </c>
      <c r="F1385" s="165">
        <f t="shared" si="560"/>
        <v>0</v>
      </c>
      <c r="G1385" s="165">
        <f t="shared" si="560"/>
        <v>0</v>
      </c>
      <c r="H1385" s="165">
        <f t="shared" si="560"/>
        <v>0</v>
      </c>
      <c r="I1385" s="165">
        <f t="shared" si="560"/>
        <v>0</v>
      </c>
      <c r="J1385" s="165">
        <f t="shared" si="560"/>
        <v>0</v>
      </c>
      <c r="K1385" s="165">
        <f t="shared" si="560"/>
        <v>0</v>
      </c>
      <c r="L1385" s="165">
        <f t="shared" si="560"/>
        <v>0</v>
      </c>
      <c r="M1385" s="165">
        <f t="shared" si="560"/>
        <v>0</v>
      </c>
      <c r="N1385" s="165">
        <f t="shared" si="560"/>
        <v>0</v>
      </c>
      <c r="O1385" s="165">
        <f t="shared" si="561"/>
        <v>0</v>
      </c>
      <c r="P1385" s="165">
        <f t="shared" si="561"/>
        <v>0</v>
      </c>
      <c r="Q1385" s="165">
        <f t="shared" si="561"/>
        <v>0</v>
      </c>
      <c r="R1385" s="165">
        <f t="shared" si="561"/>
        <v>0</v>
      </c>
      <c r="S1385" s="165">
        <f t="shared" si="561"/>
        <v>0</v>
      </c>
      <c r="T1385" s="165">
        <f t="shared" si="561"/>
        <v>0</v>
      </c>
      <c r="U1385" s="165">
        <f t="shared" si="561"/>
        <v>0</v>
      </c>
      <c r="V1385" s="165">
        <f t="shared" si="561"/>
        <v>0</v>
      </c>
      <c r="W1385" s="165">
        <f t="shared" si="561"/>
        <v>0</v>
      </c>
      <c r="X1385" s="165">
        <f t="shared" si="561"/>
        <v>0</v>
      </c>
      <c r="Y1385" s="165">
        <f t="shared" si="562"/>
        <v>0</v>
      </c>
      <c r="Z1385" s="165">
        <f t="shared" si="562"/>
        <v>0</v>
      </c>
      <c r="AA1385" s="165">
        <f t="shared" si="562"/>
        <v>0</v>
      </c>
      <c r="AB1385" s="165">
        <f t="shared" si="562"/>
        <v>0</v>
      </c>
      <c r="AC1385" s="165">
        <f t="shared" si="562"/>
        <v>0</v>
      </c>
      <c r="AD1385" s="165">
        <f t="shared" si="562"/>
        <v>0</v>
      </c>
      <c r="AE1385" s="165">
        <f t="shared" si="562"/>
        <v>0</v>
      </c>
      <c r="AF1385" s="165">
        <f t="shared" si="562"/>
        <v>0</v>
      </c>
      <c r="AG1385" s="165">
        <f t="shared" si="562"/>
        <v>0</v>
      </c>
      <c r="AH1385" s="165">
        <f t="shared" si="562"/>
        <v>0</v>
      </c>
      <c r="AI1385" s="165">
        <f t="shared" si="563"/>
        <v>0</v>
      </c>
      <c r="AJ1385" s="165">
        <f t="shared" si="563"/>
        <v>0</v>
      </c>
      <c r="AK1385" s="165">
        <f t="shared" si="563"/>
        <v>0</v>
      </c>
      <c r="AL1385" s="165">
        <f t="shared" si="563"/>
        <v>0</v>
      </c>
      <c r="AM1385" s="165">
        <f t="shared" si="563"/>
        <v>0</v>
      </c>
      <c r="AN1385" s="165">
        <f t="shared" si="563"/>
        <v>0</v>
      </c>
      <c r="AO1385" s="165">
        <f t="shared" si="563"/>
        <v>0</v>
      </c>
      <c r="AP1385" s="165">
        <f t="shared" si="563"/>
        <v>0</v>
      </c>
      <c r="AQ1385" s="165">
        <f t="shared" si="563"/>
        <v>0</v>
      </c>
      <c r="AR1385" s="165">
        <f t="shared" si="563"/>
        <v>0</v>
      </c>
      <c r="AS1385" s="387">
        <f t="shared" si="559"/>
        <v>0</v>
      </c>
    </row>
    <row r="1386" spans="2:45" hidden="1" outlineLevel="2">
      <c r="B1386" s="66">
        <v>26</v>
      </c>
      <c r="D1386" s="338">
        <v>0</v>
      </c>
      <c r="E1386" s="165">
        <f t="shared" si="560"/>
        <v>0</v>
      </c>
      <c r="F1386" s="165">
        <f t="shared" si="560"/>
        <v>0</v>
      </c>
      <c r="G1386" s="165">
        <f t="shared" si="560"/>
        <v>0</v>
      </c>
      <c r="H1386" s="165">
        <f t="shared" si="560"/>
        <v>0</v>
      </c>
      <c r="I1386" s="165">
        <f t="shared" si="560"/>
        <v>0</v>
      </c>
      <c r="J1386" s="165">
        <f t="shared" si="560"/>
        <v>0</v>
      </c>
      <c r="K1386" s="165">
        <f t="shared" si="560"/>
        <v>0</v>
      </c>
      <c r="L1386" s="165">
        <f t="shared" si="560"/>
        <v>0</v>
      </c>
      <c r="M1386" s="165">
        <f t="shared" si="560"/>
        <v>0</v>
      </c>
      <c r="N1386" s="165">
        <f t="shared" si="560"/>
        <v>0</v>
      </c>
      <c r="O1386" s="165">
        <f t="shared" si="561"/>
        <v>0</v>
      </c>
      <c r="P1386" s="165">
        <f t="shared" si="561"/>
        <v>0</v>
      </c>
      <c r="Q1386" s="165">
        <f t="shared" si="561"/>
        <v>0</v>
      </c>
      <c r="R1386" s="165">
        <f t="shared" si="561"/>
        <v>0</v>
      </c>
      <c r="S1386" s="165">
        <f t="shared" si="561"/>
        <v>0</v>
      </c>
      <c r="T1386" s="165">
        <f t="shared" si="561"/>
        <v>0</v>
      </c>
      <c r="U1386" s="165">
        <f t="shared" si="561"/>
        <v>0</v>
      </c>
      <c r="V1386" s="165">
        <f t="shared" si="561"/>
        <v>0</v>
      </c>
      <c r="W1386" s="165">
        <f t="shared" si="561"/>
        <v>0</v>
      </c>
      <c r="X1386" s="165">
        <f t="shared" si="561"/>
        <v>0</v>
      </c>
      <c r="Y1386" s="165">
        <f t="shared" si="562"/>
        <v>0</v>
      </c>
      <c r="Z1386" s="165">
        <f t="shared" si="562"/>
        <v>0</v>
      </c>
      <c r="AA1386" s="165">
        <f t="shared" si="562"/>
        <v>0</v>
      </c>
      <c r="AB1386" s="165">
        <f t="shared" si="562"/>
        <v>0</v>
      </c>
      <c r="AC1386" s="165">
        <f t="shared" si="562"/>
        <v>0</v>
      </c>
      <c r="AD1386" s="165">
        <f t="shared" si="562"/>
        <v>0</v>
      </c>
      <c r="AE1386" s="165">
        <f t="shared" si="562"/>
        <v>0</v>
      </c>
      <c r="AF1386" s="165">
        <f t="shared" si="562"/>
        <v>0</v>
      </c>
      <c r="AG1386" s="165">
        <f t="shared" si="562"/>
        <v>0</v>
      </c>
      <c r="AH1386" s="165">
        <f t="shared" si="562"/>
        <v>0</v>
      </c>
      <c r="AI1386" s="165">
        <f t="shared" si="563"/>
        <v>0</v>
      </c>
      <c r="AJ1386" s="165">
        <f t="shared" si="563"/>
        <v>0</v>
      </c>
      <c r="AK1386" s="165">
        <f t="shared" si="563"/>
        <v>0</v>
      </c>
      <c r="AL1386" s="165">
        <f t="shared" si="563"/>
        <v>0</v>
      </c>
      <c r="AM1386" s="165">
        <f t="shared" si="563"/>
        <v>0</v>
      </c>
      <c r="AN1386" s="165">
        <f t="shared" si="563"/>
        <v>0</v>
      </c>
      <c r="AO1386" s="165">
        <f t="shared" si="563"/>
        <v>0</v>
      </c>
      <c r="AP1386" s="165">
        <f t="shared" si="563"/>
        <v>0</v>
      </c>
      <c r="AQ1386" s="165">
        <f t="shared" si="563"/>
        <v>0</v>
      </c>
      <c r="AR1386" s="165">
        <f t="shared" si="563"/>
        <v>0</v>
      </c>
      <c r="AS1386" s="387">
        <f t="shared" si="559"/>
        <v>0</v>
      </c>
    </row>
    <row r="1387" spans="2:45" hidden="1" outlineLevel="2">
      <c r="B1387" s="66">
        <v>27</v>
      </c>
      <c r="D1387" s="338">
        <v>0</v>
      </c>
      <c r="E1387" s="165">
        <f t="shared" si="560"/>
        <v>0</v>
      </c>
      <c r="F1387" s="165">
        <f t="shared" si="560"/>
        <v>0</v>
      </c>
      <c r="G1387" s="165">
        <f t="shared" si="560"/>
        <v>0</v>
      </c>
      <c r="H1387" s="165">
        <f t="shared" si="560"/>
        <v>0</v>
      </c>
      <c r="I1387" s="165">
        <f t="shared" si="560"/>
        <v>0</v>
      </c>
      <c r="J1387" s="165">
        <f t="shared" si="560"/>
        <v>0</v>
      </c>
      <c r="K1387" s="165">
        <f t="shared" si="560"/>
        <v>0</v>
      </c>
      <c r="L1387" s="165">
        <f t="shared" si="560"/>
        <v>0</v>
      </c>
      <c r="M1387" s="165">
        <f t="shared" si="560"/>
        <v>0</v>
      </c>
      <c r="N1387" s="165">
        <f t="shared" si="560"/>
        <v>0</v>
      </c>
      <c r="O1387" s="165">
        <f t="shared" si="561"/>
        <v>0</v>
      </c>
      <c r="P1387" s="165">
        <f t="shared" si="561"/>
        <v>0</v>
      </c>
      <c r="Q1387" s="165">
        <f t="shared" si="561"/>
        <v>0</v>
      </c>
      <c r="R1387" s="165">
        <f t="shared" si="561"/>
        <v>0</v>
      </c>
      <c r="S1387" s="165">
        <f t="shared" si="561"/>
        <v>0</v>
      </c>
      <c r="T1387" s="165">
        <f t="shared" si="561"/>
        <v>0</v>
      </c>
      <c r="U1387" s="165">
        <f t="shared" si="561"/>
        <v>0</v>
      </c>
      <c r="V1387" s="165">
        <f t="shared" si="561"/>
        <v>0</v>
      </c>
      <c r="W1387" s="165">
        <f t="shared" si="561"/>
        <v>0</v>
      </c>
      <c r="X1387" s="165">
        <f t="shared" si="561"/>
        <v>0</v>
      </c>
      <c r="Y1387" s="165">
        <f t="shared" si="562"/>
        <v>0</v>
      </c>
      <c r="Z1387" s="165">
        <f t="shared" si="562"/>
        <v>0</v>
      </c>
      <c r="AA1387" s="165">
        <f t="shared" si="562"/>
        <v>0</v>
      </c>
      <c r="AB1387" s="165">
        <f t="shared" si="562"/>
        <v>0</v>
      </c>
      <c r="AC1387" s="165">
        <f t="shared" si="562"/>
        <v>0</v>
      </c>
      <c r="AD1387" s="165">
        <f t="shared" si="562"/>
        <v>0</v>
      </c>
      <c r="AE1387" s="165">
        <f t="shared" si="562"/>
        <v>0</v>
      </c>
      <c r="AF1387" s="165">
        <f t="shared" si="562"/>
        <v>0</v>
      </c>
      <c r="AG1387" s="165">
        <f t="shared" si="562"/>
        <v>0</v>
      </c>
      <c r="AH1387" s="165">
        <f t="shared" si="562"/>
        <v>0</v>
      </c>
      <c r="AI1387" s="165">
        <f t="shared" si="563"/>
        <v>0</v>
      </c>
      <c r="AJ1387" s="165">
        <f t="shared" si="563"/>
        <v>0</v>
      </c>
      <c r="AK1387" s="165">
        <f t="shared" si="563"/>
        <v>0</v>
      </c>
      <c r="AL1387" s="165">
        <f t="shared" si="563"/>
        <v>0</v>
      </c>
      <c r="AM1387" s="165">
        <f t="shared" si="563"/>
        <v>0</v>
      </c>
      <c r="AN1387" s="165">
        <f t="shared" si="563"/>
        <v>0</v>
      </c>
      <c r="AO1387" s="165">
        <f t="shared" si="563"/>
        <v>0</v>
      </c>
      <c r="AP1387" s="165">
        <f t="shared" si="563"/>
        <v>0</v>
      </c>
      <c r="AQ1387" s="165">
        <f t="shared" si="563"/>
        <v>0</v>
      </c>
      <c r="AR1387" s="165">
        <f t="shared" si="563"/>
        <v>0</v>
      </c>
      <c r="AS1387" s="387">
        <f t="shared" si="559"/>
        <v>0</v>
      </c>
    </row>
    <row r="1388" spans="2:45" hidden="1" outlineLevel="2">
      <c r="B1388" s="66">
        <v>28</v>
      </c>
      <c r="D1388" s="338">
        <v>0</v>
      </c>
      <c r="E1388" s="165">
        <f t="shared" si="560"/>
        <v>0</v>
      </c>
      <c r="F1388" s="165">
        <f t="shared" si="560"/>
        <v>0</v>
      </c>
      <c r="G1388" s="165">
        <f t="shared" si="560"/>
        <v>0</v>
      </c>
      <c r="H1388" s="165">
        <f t="shared" si="560"/>
        <v>0</v>
      </c>
      <c r="I1388" s="165">
        <f t="shared" si="560"/>
        <v>0</v>
      </c>
      <c r="J1388" s="165">
        <f t="shared" si="560"/>
        <v>0</v>
      </c>
      <c r="K1388" s="165">
        <f t="shared" si="560"/>
        <v>0</v>
      </c>
      <c r="L1388" s="165">
        <f t="shared" si="560"/>
        <v>0</v>
      </c>
      <c r="M1388" s="165">
        <f t="shared" si="560"/>
        <v>0</v>
      </c>
      <c r="N1388" s="165">
        <f t="shared" si="560"/>
        <v>0</v>
      </c>
      <c r="O1388" s="165">
        <f t="shared" si="561"/>
        <v>0</v>
      </c>
      <c r="P1388" s="165">
        <f t="shared" si="561"/>
        <v>0</v>
      </c>
      <c r="Q1388" s="165">
        <f t="shared" si="561"/>
        <v>0</v>
      </c>
      <c r="R1388" s="165">
        <f t="shared" si="561"/>
        <v>0</v>
      </c>
      <c r="S1388" s="165">
        <f t="shared" si="561"/>
        <v>0</v>
      </c>
      <c r="T1388" s="165">
        <f t="shared" si="561"/>
        <v>0</v>
      </c>
      <c r="U1388" s="165">
        <f t="shared" si="561"/>
        <v>0</v>
      </c>
      <c r="V1388" s="165">
        <f t="shared" si="561"/>
        <v>0</v>
      </c>
      <c r="W1388" s="165">
        <f t="shared" si="561"/>
        <v>0</v>
      </c>
      <c r="X1388" s="165">
        <f t="shared" si="561"/>
        <v>0</v>
      </c>
      <c r="Y1388" s="165">
        <f t="shared" si="562"/>
        <v>0</v>
      </c>
      <c r="Z1388" s="165">
        <f t="shared" si="562"/>
        <v>0</v>
      </c>
      <c r="AA1388" s="165">
        <f t="shared" si="562"/>
        <v>0</v>
      </c>
      <c r="AB1388" s="165">
        <f t="shared" si="562"/>
        <v>0</v>
      </c>
      <c r="AC1388" s="165">
        <f t="shared" si="562"/>
        <v>0</v>
      </c>
      <c r="AD1388" s="165">
        <f t="shared" si="562"/>
        <v>0</v>
      </c>
      <c r="AE1388" s="165">
        <f t="shared" si="562"/>
        <v>0</v>
      </c>
      <c r="AF1388" s="165">
        <f t="shared" si="562"/>
        <v>0</v>
      </c>
      <c r="AG1388" s="165">
        <f t="shared" si="562"/>
        <v>0</v>
      </c>
      <c r="AH1388" s="165">
        <f t="shared" si="562"/>
        <v>0</v>
      </c>
      <c r="AI1388" s="165">
        <f t="shared" si="563"/>
        <v>0</v>
      </c>
      <c r="AJ1388" s="165">
        <f t="shared" si="563"/>
        <v>0</v>
      </c>
      <c r="AK1388" s="165">
        <f t="shared" si="563"/>
        <v>0</v>
      </c>
      <c r="AL1388" s="165">
        <f t="shared" si="563"/>
        <v>0</v>
      </c>
      <c r="AM1388" s="165">
        <f t="shared" si="563"/>
        <v>0</v>
      </c>
      <c r="AN1388" s="165">
        <f t="shared" si="563"/>
        <v>0</v>
      </c>
      <c r="AO1388" s="165">
        <f t="shared" si="563"/>
        <v>0</v>
      </c>
      <c r="AP1388" s="165">
        <f t="shared" si="563"/>
        <v>0</v>
      </c>
      <c r="AQ1388" s="165">
        <f t="shared" si="563"/>
        <v>0</v>
      </c>
      <c r="AR1388" s="165">
        <f t="shared" si="563"/>
        <v>0</v>
      </c>
      <c r="AS1388" s="387">
        <f t="shared" si="559"/>
        <v>0</v>
      </c>
    </row>
    <row r="1389" spans="2:45" hidden="1" outlineLevel="2">
      <c r="B1389" s="66">
        <v>29</v>
      </c>
      <c r="D1389" s="338">
        <v>0</v>
      </c>
      <c r="E1389" s="165">
        <f t="shared" si="560"/>
        <v>0</v>
      </c>
      <c r="F1389" s="165">
        <f t="shared" si="560"/>
        <v>0</v>
      </c>
      <c r="G1389" s="165">
        <f t="shared" si="560"/>
        <v>0</v>
      </c>
      <c r="H1389" s="165">
        <f t="shared" si="560"/>
        <v>0</v>
      </c>
      <c r="I1389" s="165">
        <f t="shared" si="560"/>
        <v>0</v>
      </c>
      <c r="J1389" s="165">
        <f t="shared" si="560"/>
        <v>0</v>
      </c>
      <c r="K1389" s="165">
        <f t="shared" si="560"/>
        <v>0</v>
      </c>
      <c r="L1389" s="165">
        <f t="shared" si="560"/>
        <v>0</v>
      </c>
      <c r="M1389" s="165">
        <f t="shared" si="560"/>
        <v>0</v>
      </c>
      <c r="N1389" s="165">
        <f t="shared" si="560"/>
        <v>0</v>
      </c>
      <c r="O1389" s="165">
        <f t="shared" si="561"/>
        <v>0</v>
      </c>
      <c r="P1389" s="165">
        <f t="shared" si="561"/>
        <v>0</v>
      </c>
      <c r="Q1389" s="165">
        <f t="shared" si="561"/>
        <v>0</v>
      </c>
      <c r="R1389" s="165">
        <f t="shared" si="561"/>
        <v>0</v>
      </c>
      <c r="S1389" s="165">
        <f t="shared" si="561"/>
        <v>0</v>
      </c>
      <c r="T1389" s="165">
        <f t="shared" si="561"/>
        <v>0</v>
      </c>
      <c r="U1389" s="165">
        <f t="shared" si="561"/>
        <v>0</v>
      </c>
      <c r="V1389" s="165">
        <f t="shared" si="561"/>
        <v>0</v>
      </c>
      <c r="W1389" s="165">
        <f t="shared" si="561"/>
        <v>0</v>
      </c>
      <c r="X1389" s="165">
        <f t="shared" si="561"/>
        <v>0</v>
      </c>
      <c r="Y1389" s="165">
        <f t="shared" si="562"/>
        <v>0</v>
      </c>
      <c r="Z1389" s="165">
        <f t="shared" si="562"/>
        <v>0</v>
      </c>
      <c r="AA1389" s="165">
        <f t="shared" si="562"/>
        <v>0</v>
      </c>
      <c r="AB1389" s="165">
        <f t="shared" si="562"/>
        <v>0</v>
      </c>
      <c r="AC1389" s="165">
        <f t="shared" si="562"/>
        <v>0</v>
      </c>
      <c r="AD1389" s="165">
        <f t="shared" si="562"/>
        <v>0</v>
      </c>
      <c r="AE1389" s="165">
        <f t="shared" si="562"/>
        <v>0</v>
      </c>
      <c r="AF1389" s="165">
        <f t="shared" si="562"/>
        <v>0</v>
      </c>
      <c r="AG1389" s="165">
        <f t="shared" si="562"/>
        <v>0</v>
      </c>
      <c r="AH1389" s="165">
        <f t="shared" si="562"/>
        <v>0</v>
      </c>
      <c r="AI1389" s="165">
        <f t="shared" si="563"/>
        <v>0</v>
      </c>
      <c r="AJ1389" s="165">
        <f t="shared" si="563"/>
        <v>0</v>
      </c>
      <c r="AK1389" s="165">
        <f t="shared" si="563"/>
        <v>0</v>
      </c>
      <c r="AL1389" s="165">
        <f t="shared" si="563"/>
        <v>0</v>
      </c>
      <c r="AM1389" s="165">
        <f t="shared" si="563"/>
        <v>0</v>
      </c>
      <c r="AN1389" s="165">
        <f t="shared" si="563"/>
        <v>0</v>
      </c>
      <c r="AO1389" s="165">
        <f t="shared" si="563"/>
        <v>0</v>
      </c>
      <c r="AP1389" s="165">
        <f t="shared" si="563"/>
        <v>0</v>
      </c>
      <c r="AQ1389" s="165">
        <f t="shared" si="563"/>
        <v>0</v>
      </c>
      <c r="AR1389" s="165">
        <f t="shared" si="563"/>
        <v>0</v>
      </c>
      <c r="AS1389" s="387">
        <f t="shared" si="559"/>
        <v>0</v>
      </c>
    </row>
    <row r="1390" spans="2:45" hidden="1" outlineLevel="2">
      <c r="B1390" s="66">
        <v>30</v>
      </c>
      <c r="D1390" s="338">
        <v>0</v>
      </c>
      <c r="E1390" s="165">
        <f t="shared" si="560"/>
        <v>0</v>
      </c>
      <c r="F1390" s="165">
        <f t="shared" si="560"/>
        <v>0</v>
      </c>
      <c r="G1390" s="165">
        <f t="shared" si="560"/>
        <v>0</v>
      </c>
      <c r="H1390" s="165">
        <f t="shared" si="560"/>
        <v>0</v>
      </c>
      <c r="I1390" s="165">
        <f t="shared" si="560"/>
        <v>0</v>
      </c>
      <c r="J1390" s="165">
        <f t="shared" si="560"/>
        <v>0</v>
      </c>
      <c r="K1390" s="165">
        <f t="shared" si="560"/>
        <v>0</v>
      </c>
      <c r="L1390" s="165">
        <f t="shared" si="560"/>
        <v>0</v>
      </c>
      <c r="M1390" s="165">
        <f t="shared" si="560"/>
        <v>0</v>
      </c>
      <c r="N1390" s="165">
        <f t="shared" si="560"/>
        <v>0</v>
      </c>
      <c r="O1390" s="165">
        <f t="shared" si="561"/>
        <v>0</v>
      </c>
      <c r="P1390" s="165">
        <f t="shared" si="561"/>
        <v>0</v>
      </c>
      <c r="Q1390" s="165">
        <f t="shared" si="561"/>
        <v>0</v>
      </c>
      <c r="R1390" s="165">
        <f t="shared" si="561"/>
        <v>0</v>
      </c>
      <c r="S1390" s="165">
        <f t="shared" si="561"/>
        <v>0</v>
      </c>
      <c r="T1390" s="165">
        <f t="shared" si="561"/>
        <v>0</v>
      </c>
      <c r="U1390" s="165">
        <f t="shared" si="561"/>
        <v>0</v>
      </c>
      <c r="V1390" s="165">
        <f t="shared" si="561"/>
        <v>0</v>
      </c>
      <c r="W1390" s="165">
        <f t="shared" si="561"/>
        <v>0</v>
      </c>
      <c r="X1390" s="165">
        <f t="shared" si="561"/>
        <v>0</v>
      </c>
      <c r="Y1390" s="165">
        <f t="shared" si="562"/>
        <v>0</v>
      </c>
      <c r="Z1390" s="165">
        <f t="shared" si="562"/>
        <v>0</v>
      </c>
      <c r="AA1390" s="165">
        <f t="shared" si="562"/>
        <v>0</v>
      </c>
      <c r="AB1390" s="165">
        <f t="shared" si="562"/>
        <v>0</v>
      </c>
      <c r="AC1390" s="165">
        <f t="shared" si="562"/>
        <v>0</v>
      </c>
      <c r="AD1390" s="165">
        <f t="shared" si="562"/>
        <v>0</v>
      </c>
      <c r="AE1390" s="165">
        <f t="shared" si="562"/>
        <v>0</v>
      </c>
      <c r="AF1390" s="165">
        <f t="shared" si="562"/>
        <v>0</v>
      </c>
      <c r="AG1390" s="165">
        <f t="shared" si="562"/>
        <v>0</v>
      </c>
      <c r="AH1390" s="165">
        <f t="shared" si="562"/>
        <v>0</v>
      </c>
      <c r="AI1390" s="165">
        <f t="shared" si="563"/>
        <v>0</v>
      </c>
      <c r="AJ1390" s="165">
        <f t="shared" si="563"/>
        <v>0</v>
      </c>
      <c r="AK1390" s="165">
        <f t="shared" si="563"/>
        <v>0</v>
      </c>
      <c r="AL1390" s="165">
        <f t="shared" si="563"/>
        <v>0</v>
      </c>
      <c r="AM1390" s="165">
        <f t="shared" si="563"/>
        <v>0</v>
      </c>
      <c r="AN1390" s="165">
        <f t="shared" si="563"/>
        <v>0</v>
      </c>
      <c r="AO1390" s="165">
        <f t="shared" si="563"/>
        <v>0</v>
      </c>
      <c r="AP1390" s="165">
        <f t="shared" si="563"/>
        <v>0</v>
      </c>
      <c r="AQ1390" s="165">
        <f t="shared" si="563"/>
        <v>0</v>
      </c>
      <c r="AR1390" s="165">
        <f t="shared" si="563"/>
        <v>0</v>
      </c>
      <c r="AS1390" s="387">
        <f t="shared" si="559"/>
        <v>0</v>
      </c>
    </row>
    <row r="1391" spans="2:45" hidden="1" outlineLevel="2">
      <c r="B1391" s="66">
        <v>31</v>
      </c>
      <c r="D1391" s="338">
        <v>0</v>
      </c>
      <c r="E1391" s="165">
        <f t="shared" ref="E1391:N1400" si="564">IF(AND(E$2=$B1391,$B1391=$C$3),$D1391,IF(AND(E$2&gt;$B1391,E$2&lt;=$D$1360+$B1391),SLN($D1391,0,IF($C$3-$B1391&gt;=$D$1360,$D$1360,$C$3-$B1391)),0))</f>
        <v>0</v>
      </c>
      <c r="F1391" s="165">
        <f t="shared" si="564"/>
        <v>0</v>
      </c>
      <c r="G1391" s="165">
        <f t="shared" si="564"/>
        <v>0</v>
      </c>
      <c r="H1391" s="165">
        <f t="shared" si="564"/>
        <v>0</v>
      </c>
      <c r="I1391" s="165">
        <f t="shared" si="564"/>
        <v>0</v>
      </c>
      <c r="J1391" s="165">
        <f t="shared" si="564"/>
        <v>0</v>
      </c>
      <c r="K1391" s="165">
        <f t="shared" si="564"/>
        <v>0</v>
      </c>
      <c r="L1391" s="165">
        <f t="shared" si="564"/>
        <v>0</v>
      </c>
      <c r="M1391" s="165">
        <f t="shared" si="564"/>
        <v>0</v>
      </c>
      <c r="N1391" s="165">
        <f t="shared" si="564"/>
        <v>0</v>
      </c>
      <c r="O1391" s="165">
        <f t="shared" ref="O1391:X1400" si="565">IF(AND(O$2=$B1391,$B1391=$C$3),$D1391,IF(AND(O$2&gt;$B1391,O$2&lt;=$D$1360+$B1391),SLN($D1391,0,IF($C$3-$B1391&gt;=$D$1360,$D$1360,$C$3-$B1391)),0))</f>
        <v>0</v>
      </c>
      <c r="P1391" s="165">
        <f t="shared" si="565"/>
        <v>0</v>
      </c>
      <c r="Q1391" s="165">
        <f t="shared" si="565"/>
        <v>0</v>
      </c>
      <c r="R1391" s="165">
        <f t="shared" si="565"/>
        <v>0</v>
      </c>
      <c r="S1391" s="165">
        <f t="shared" si="565"/>
        <v>0</v>
      </c>
      <c r="T1391" s="165">
        <f t="shared" si="565"/>
        <v>0</v>
      </c>
      <c r="U1391" s="165">
        <f t="shared" si="565"/>
        <v>0</v>
      </c>
      <c r="V1391" s="165">
        <f t="shared" si="565"/>
        <v>0</v>
      </c>
      <c r="W1391" s="165">
        <f t="shared" si="565"/>
        <v>0</v>
      </c>
      <c r="X1391" s="165">
        <f t="shared" si="565"/>
        <v>0</v>
      </c>
      <c r="Y1391" s="165">
        <f t="shared" ref="Y1391:AH1400" si="566">IF(AND(Y$2=$B1391,$B1391=$C$3),$D1391,IF(AND(Y$2&gt;$B1391,Y$2&lt;=$D$1360+$B1391),SLN($D1391,0,IF($C$3-$B1391&gt;=$D$1360,$D$1360,$C$3-$B1391)),0))</f>
        <v>0</v>
      </c>
      <c r="Z1391" s="165">
        <f t="shared" si="566"/>
        <v>0</v>
      </c>
      <c r="AA1391" s="165">
        <f t="shared" si="566"/>
        <v>0</v>
      </c>
      <c r="AB1391" s="165">
        <f t="shared" si="566"/>
        <v>0</v>
      </c>
      <c r="AC1391" s="165">
        <f t="shared" si="566"/>
        <v>0</v>
      </c>
      <c r="AD1391" s="165">
        <f t="shared" si="566"/>
        <v>0</v>
      </c>
      <c r="AE1391" s="165">
        <f t="shared" si="566"/>
        <v>0</v>
      </c>
      <c r="AF1391" s="165">
        <f t="shared" si="566"/>
        <v>0</v>
      </c>
      <c r="AG1391" s="165">
        <f t="shared" si="566"/>
        <v>0</v>
      </c>
      <c r="AH1391" s="165">
        <f t="shared" si="566"/>
        <v>0</v>
      </c>
      <c r="AI1391" s="165">
        <f t="shared" ref="AI1391:AR1400" si="567">IF(AND(AI$2=$B1391,$B1391=$C$3),$D1391,IF(AND(AI$2&gt;$B1391,AI$2&lt;=$D$1360+$B1391),SLN($D1391,0,IF($C$3-$B1391&gt;=$D$1360,$D$1360,$C$3-$B1391)),0))</f>
        <v>0</v>
      </c>
      <c r="AJ1391" s="165">
        <f t="shared" si="567"/>
        <v>0</v>
      </c>
      <c r="AK1391" s="165">
        <f t="shared" si="567"/>
        <v>0</v>
      </c>
      <c r="AL1391" s="165">
        <f t="shared" si="567"/>
        <v>0</v>
      </c>
      <c r="AM1391" s="165">
        <f t="shared" si="567"/>
        <v>0</v>
      </c>
      <c r="AN1391" s="165">
        <f t="shared" si="567"/>
        <v>0</v>
      </c>
      <c r="AO1391" s="165">
        <f t="shared" si="567"/>
        <v>0</v>
      </c>
      <c r="AP1391" s="165">
        <f t="shared" si="567"/>
        <v>0</v>
      </c>
      <c r="AQ1391" s="165">
        <f t="shared" si="567"/>
        <v>0</v>
      </c>
      <c r="AR1391" s="165">
        <f t="shared" si="567"/>
        <v>0</v>
      </c>
      <c r="AS1391" s="387">
        <f t="shared" si="559"/>
        <v>0</v>
      </c>
    </row>
    <row r="1392" spans="2:45" hidden="1" outlineLevel="2">
      <c r="B1392" s="66">
        <v>32</v>
      </c>
      <c r="D1392" s="338">
        <v>0</v>
      </c>
      <c r="E1392" s="165">
        <f t="shared" si="564"/>
        <v>0</v>
      </c>
      <c r="F1392" s="165">
        <f t="shared" si="564"/>
        <v>0</v>
      </c>
      <c r="G1392" s="165">
        <f t="shared" si="564"/>
        <v>0</v>
      </c>
      <c r="H1392" s="165">
        <f t="shared" si="564"/>
        <v>0</v>
      </c>
      <c r="I1392" s="165">
        <f t="shared" si="564"/>
        <v>0</v>
      </c>
      <c r="J1392" s="165">
        <f t="shared" si="564"/>
        <v>0</v>
      </c>
      <c r="K1392" s="165">
        <f t="shared" si="564"/>
        <v>0</v>
      </c>
      <c r="L1392" s="165">
        <f t="shared" si="564"/>
        <v>0</v>
      </c>
      <c r="M1392" s="165">
        <f t="shared" si="564"/>
        <v>0</v>
      </c>
      <c r="N1392" s="165">
        <f t="shared" si="564"/>
        <v>0</v>
      </c>
      <c r="O1392" s="165">
        <f t="shared" si="565"/>
        <v>0</v>
      </c>
      <c r="P1392" s="165">
        <f t="shared" si="565"/>
        <v>0</v>
      </c>
      <c r="Q1392" s="165">
        <f t="shared" si="565"/>
        <v>0</v>
      </c>
      <c r="R1392" s="165">
        <f t="shared" si="565"/>
        <v>0</v>
      </c>
      <c r="S1392" s="165">
        <f t="shared" si="565"/>
        <v>0</v>
      </c>
      <c r="T1392" s="165">
        <f t="shared" si="565"/>
        <v>0</v>
      </c>
      <c r="U1392" s="165">
        <f t="shared" si="565"/>
        <v>0</v>
      </c>
      <c r="V1392" s="165">
        <f t="shared" si="565"/>
        <v>0</v>
      </c>
      <c r="W1392" s="165">
        <f t="shared" si="565"/>
        <v>0</v>
      </c>
      <c r="X1392" s="165">
        <f t="shared" si="565"/>
        <v>0</v>
      </c>
      <c r="Y1392" s="165">
        <f t="shared" si="566"/>
        <v>0</v>
      </c>
      <c r="Z1392" s="165">
        <f t="shared" si="566"/>
        <v>0</v>
      </c>
      <c r="AA1392" s="165">
        <f t="shared" si="566"/>
        <v>0</v>
      </c>
      <c r="AB1392" s="165">
        <f t="shared" si="566"/>
        <v>0</v>
      </c>
      <c r="AC1392" s="165">
        <f t="shared" si="566"/>
        <v>0</v>
      </c>
      <c r="AD1392" s="165">
        <f t="shared" si="566"/>
        <v>0</v>
      </c>
      <c r="AE1392" s="165">
        <f t="shared" si="566"/>
        <v>0</v>
      </c>
      <c r="AF1392" s="165">
        <f t="shared" si="566"/>
        <v>0</v>
      </c>
      <c r="AG1392" s="165">
        <f t="shared" si="566"/>
        <v>0</v>
      </c>
      <c r="AH1392" s="165">
        <f t="shared" si="566"/>
        <v>0</v>
      </c>
      <c r="AI1392" s="165">
        <f t="shared" si="567"/>
        <v>0</v>
      </c>
      <c r="AJ1392" s="165">
        <f t="shared" si="567"/>
        <v>0</v>
      </c>
      <c r="AK1392" s="165">
        <f t="shared" si="567"/>
        <v>0</v>
      </c>
      <c r="AL1392" s="165">
        <f t="shared" si="567"/>
        <v>0</v>
      </c>
      <c r="AM1392" s="165">
        <f t="shared" si="567"/>
        <v>0</v>
      </c>
      <c r="AN1392" s="165">
        <f t="shared" si="567"/>
        <v>0</v>
      </c>
      <c r="AO1392" s="165">
        <f t="shared" si="567"/>
        <v>0</v>
      </c>
      <c r="AP1392" s="165">
        <f t="shared" si="567"/>
        <v>0</v>
      </c>
      <c r="AQ1392" s="165">
        <f t="shared" si="567"/>
        <v>0</v>
      </c>
      <c r="AR1392" s="165">
        <f t="shared" si="567"/>
        <v>0</v>
      </c>
      <c r="AS1392" s="387">
        <f t="shared" si="559"/>
        <v>0</v>
      </c>
    </row>
    <row r="1393" spans="2:46" hidden="1" outlineLevel="2">
      <c r="B1393" s="66">
        <v>33</v>
      </c>
      <c r="D1393" s="338">
        <v>0</v>
      </c>
      <c r="E1393" s="165">
        <f t="shared" si="564"/>
        <v>0</v>
      </c>
      <c r="F1393" s="165">
        <f t="shared" si="564"/>
        <v>0</v>
      </c>
      <c r="G1393" s="165">
        <f t="shared" si="564"/>
        <v>0</v>
      </c>
      <c r="H1393" s="165">
        <f t="shared" si="564"/>
        <v>0</v>
      </c>
      <c r="I1393" s="165">
        <f t="shared" si="564"/>
        <v>0</v>
      </c>
      <c r="J1393" s="165">
        <f t="shared" si="564"/>
        <v>0</v>
      </c>
      <c r="K1393" s="165">
        <f t="shared" si="564"/>
        <v>0</v>
      </c>
      <c r="L1393" s="165">
        <f t="shared" si="564"/>
        <v>0</v>
      </c>
      <c r="M1393" s="165">
        <f t="shared" si="564"/>
        <v>0</v>
      </c>
      <c r="N1393" s="165">
        <f t="shared" si="564"/>
        <v>0</v>
      </c>
      <c r="O1393" s="165">
        <f t="shared" si="565"/>
        <v>0</v>
      </c>
      <c r="P1393" s="165">
        <f t="shared" si="565"/>
        <v>0</v>
      </c>
      <c r="Q1393" s="165">
        <f t="shared" si="565"/>
        <v>0</v>
      </c>
      <c r="R1393" s="165">
        <f t="shared" si="565"/>
        <v>0</v>
      </c>
      <c r="S1393" s="165">
        <f t="shared" si="565"/>
        <v>0</v>
      </c>
      <c r="T1393" s="165">
        <f t="shared" si="565"/>
        <v>0</v>
      </c>
      <c r="U1393" s="165">
        <f t="shared" si="565"/>
        <v>0</v>
      </c>
      <c r="V1393" s="165">
        <f t="shared" si="565"/>
        <v>0</v>
      </c>
      <c r="W1393" s="165">
        <f t="shared" si="565"/>
        <v>0</v>
      </c>
      <c r="X1393" s="165">
        <f t="shared" si="565"/>
        <v>0</v>
      </c>
      <c r="Y1393" s="165">
        <f t="shared" si="566"/>
        <v>0</v>
      </c>
      <c r="Z1393" s="165">
        <f t="shared" si="566"/>
        <v>0</v>
      </c>
      <c r="AA1393" s="165">
        <f t="shared" si="566"/>
        <v>0</v>
      </c>
      <c r="AB1393" s="165">
        <f t="shared" si="566"/>
        <v>0</v>
      </c>
      <c r="AC1393" s="165">
        <f t="shared" si="566"/>
        <v>0</v>
      </c>
      <c r="AD1393" s="165">
        <f t="shared" si="566"/>
        <v>0</v>
      </c>
      <c r="AE1393" s="165">
        <f t="shared" si="566"/>
        <v>0</v>
      </c>
      <c r="AF1393" s="165">
        <f t="shared" si="566"/>
        <v>0</v>
      </c>
      <c r="AG1393" s="165">
        <f t="shared" si="566"/>
        <v>0</v>
      </c>
      <c r="AH1393" s="165">
        <f t="shared" si="566"/>
        <v>0</v>
      </c>
      <c r="AI1393" s="165">
        <f t="shared" si="567"/>
        <v>0</v>
      </c>
      <c r="AJ1393" s="165">
        <f t="shared" si="567"/>
        <v>0</v>
      </c>
      <c r="AK1393" s="165">
        <f t="shared" si="567"/>
        <v>0</v>
      </c>
      <c r="AL1393" s="165">
        <f t="shared" si="567"/>
        <v>0</v>
      </c>
      <c r="AM1393" s="165">
        <f t="shared" si="567"/>
        <v>0</v>
      </c>
      <c r="AN1393" s="165">
        <f t="shared" si="567"/>
        <v>0</v>
      </c>
      <c r="AO1393" s="165">
        <f t="shared" si="567"/>
        <v>0</v>
      </c>
      <c r="AP1393" s="165">
        <f t="shared" si="567"/>
        <v>0</v>
      </c>
      <c r="AQ1393" s="165">
        <f t="shared" si="567"/>
        <v>0</v>
      </c>
      <c r="AR1393" s="165">
        <f t="shared" si="567"/>
        <v>0</v>
      </c>
      <c r="AS1393" s="387">
        <f t="shared" si="559"/>
        <v>0</v>
      </c>
    </row>
    <row r="1394" spans="2:46" hidden="1" outlineLevel="2">
      <c r="B1394" s="66">
        <v>34</v>
      </c>
      <c r="D1394" s="338">
        <v>0</v>
      </c>
      <c r="E1394" s="165">
        <f t="shared" si="564"/>
        <v>0</v>
      </c>
      <c r="F1394" s="165">
        <f t="shared" si="564"/>
        <v>0</v>
      </c>
      <c r="G1394" s="165">
        <f t="shared" si="564"/>
        <v>0</v>
      </c>
      <c r="H1394" s="165">
        <f t="shared" si="564"/>
        <v>0</v>
      </c>
      <c r="I1394" s="165">
        <f t="shared" si="564"/>
        <v>0</v>
      </c>
      <c r="J1394" s="165">
        <f t="shared" si="564"/>
        <v>0</v>
      </c>
      <c r="K1394" s="165">
        <f t="shared" si="564"/>
        <v>0</v>
      </c>
      <c r="L1394" s="165">
        <f t="shared" si="564"/>
        <v>0</v>
      </c>
      <c r="M1394" s="165">
        <f t="shared" si="564"/>
        <v>0</v>
      </c>
      <c r="N1394" s="165">
        <f t="shared" si="564"/>
        <v>0</v>
      </c>
      <c r="O1394" s="165">
        <f t="shared" si="565"/>
        <v>0</v>
      </c>
      <c r="P1394" s="165">
        <f t="shared" si="565"/>
        <v>0</v>
      </c>
      <c r="Q1394" s="165">
        <f t="shared" si="565"/>
        <v>0</v>
      </c>
      <c r="R1394" s="165">
        <f t="shared" si="565"/>
        <v>0</v>
      </c>
      <c r="S1394" s="165">
        <f t="shared" si="565"/>
        <v>0</v>
      </c>
      <c r="T1394" s="165">
        <f t="shared" si="565"/>
        <v>0</v>
      </c>
      <c r="U1394" s="165">
        <f t="shared" si="565"/>
        <v>0</v>
      </c>
      <c r="V1394" s="165">
        <f t="shared" si="565"/>
        <v>0</v>
      </c>
      <c r="W1394" s="165">
        <f t="shared" si="565"/>
        <v>0</v>
      </c>
      <c r="X1394" s="165">
        <f t="shared" si="565"/>
        <v>0</v>
      </c>
      <c r="Y1394" s="165">
        <f t="shared" si="566"/>
        <v>0</v>
      </c>
      <c r="Z1394" s="165">
        <f t="shared" si="566"/>
        <v>0</v>
      </c>
      <c r="AA1394" s="165">
        <f t="shared" si="566"/>
        <v>0</v>
      </c>
      <c r="AB1394" s="165">
        <f t="shared" si="566"/>
        <v>0</v>
      </c>
      <c r="AC1394" s="165">
        <f t="shared" si="566"/>
        <v>0</v>
      </c>
      <c r="AD1394" s="165">
        <f t="shared" si="566"/>
        <v>0</v>
      </c>
      <c r="AE1394" s="165">
        <f t="shared" si="566"/>
        <v>0</v>
      </c>
      <c r="AF1394" s="165">
        <f t="shared" si="566"/>
        <v>0</v>
      </c>
      <c r="AG1394" s="165">
        <f t="shared" si="566"/>
        <v>0</v>
      </c>
      <c r="AH1394" s="165">
        <f t="shared" si="566"/>
        <v>0</v>
      </c>
      <c r="AI1394" s="165">
        <f t="shared" si="567"/>
        <v>0</v>
      </c>
      <c r="AJ1394" s="165">
        <f t="shared" si="567"/>
        <v>0</v>
      </c>
      <c r="AK1394" s="165">
        <f t="shared" si="567"/>
        <v>0</v>
      </c>
      <c r="AL1394" s="165">
        <f t="shared" si="567"/>
        <v>0</v>
      </c>
      <c r="AM1394" s="165">
        <f t="shared" si="567"/>
        <v>0</v>
      </c>
      <c r="AN1394" s="165">
        <f t="shared" si="567"/>
        <v>0</v>
      </c>
      <c r="AO1394" s="165">
        <f t="shared" si="567"/>
        <v>0</v>
      </c>
      <c r="AP1394" s="165">
        <f t="shared" si="567"/>
        <v>0</v>
      </c>
      <c r="AQ1394" s="165">
        <f t="shared" si="567"/>
        <v>0</v>
      </c>
      <c r="AR1394" s="165">
        <f t="shared" si="567"/>
        <v>0</v>
      </c>
      <c r="AS1394" s="387">
        <f t="shared" si="559"/>
        <v>0</v>
      </c>
    </row>
    <row r="1395" spans="2:46" hidden="1" outlineLevel="2">
      <c r="B1395" s="66">
        <v>35</v>
      </c>
      <c r="D1395" s="338">
        <v>0</v>
      </c>
      <c r="E1395" s="165">
        <f t="shared" si="564"/>
        <v>0</v>
      </c>
      <c r="F1395" s="165">
        <f t="shared" si="564"/>
        <v>0</v>
      </c>
      <c r="G1395" s="165">
        <f t="shared" si="564"/>
        <v>0</v>
      </c>
      <c r="H1395" s="165">
        <f t="shared" si="564"/>
        <v>0</v>
      </c>
      <c r="I1395" s="165">
        <f t="shared" si="564"/>
        <v>0</v>
      </c>
      <c r="J1395" s="165">
        <f t="shared" si="564"/>
        <v>0</v>
      </c>
      <c r="K1395" s="165">
        <f t="shared" si="564"/>
        <v>0</v>
      </c>
      <c r="L1395" s="165">
        <f t="shared" si="564"/>
        <v>0</v>
      </c>
      <c r="M1395" s="165">
        <f t="shared" si="564"/>
        <v>0</v>
      </c>
      <c r="N1395" s="165">
        <f t="shared" si="564"/>
        <v>0</v>
      </c>
      <c r="O1395" s="165">
        <f t="shared" si="565"/>
        <v>0</v>
      </c>
      <c r="P1395" s="165">
        <f t="shared" si="565"/>
        <v>0</v>
      </c>
      <c r="Q1395" s="165">
        <f t="shared" si="565"/>
        <v>0</v>
      </c>
      <c r="R1395" s="165">
        <f t="shared" si="565"/>
        <v>0</v>
      </c>
      <c r="S1395" s="165">
        <f t="shared" si="565"/>
        <v>0</v>
      </c>
      <c r="T1395" s="165">
        <f t="shared" si="565"/>
        <v>0</v>
      </c>
      <c r="U1395" s="165">
        <f t="shared" si="565"/>
        <v>0</v>
      </c>
      <c r="V1395" s="165">
        <f t="shared" si="565"/>
        <v>0</v>
      </c>
      <c r="W1395" s="165">
        <f t="shared" si="565"/>
        <v>0</v>
      </c>
      <c r="X1395" s="165">
        <f t="shared" si="565"/>
        <v>0</v>
      </c>
      <c r="Y1395" s="165">
        <f t="shared" si="566"/>
        <v>0</v>
      </c>
      <c r="Z1395" s="165">
        <f t="shared" si="566"/>
        <v>0</v>
      </c>
      <c r="AA1395" s="165">
        <f t="shared" si="566"/>
        <v>0</v>
      </c>
      <c r="AB1395" s="165">
        <f t="shared" si="566"/>
        <v>0</v>
      </c>
      <c r="AC1395" s="165">
        <f t="shared" si="566"/>
        <v>0</v>
      </c>
      <c r="AD1395" s="165">
        <f t="shared" si="566"/>
        <v>0</v>
      </c>
      <c r="AE1395" s="165">
        <f t="shared" si="566"/>
        <v>0</v>
      </c>
      <c r="AF1395" s="165">
        <f t="shared" si="566"/>
        <v>0</v>
      </c>
      <c r="AG1395" s="165">
        <f t="shared" si="566"/>
        <v>0</v>
      </c>
      <c r="AH1395" s="165">
        <f t="shared" si="566"/>
        <v>0</v>
      </c>
      <c r="AI1395" s="165">
        <f t="shared" si="567"/>
        <v>0</v>
      </c>
      <c r="AJ1395" s="165">
        <f t="shared" si="567"/>
        <v>0</v>
      </c>
      <c r="AK1395" s="165">
        <f t="shared" si="567"/>
        <v>0</v>
      </c>
      <c r="AL1395" s="165">
        <f t="shared" si="567"/>
        <v>0</v>
      </c>
      <c r="AM1395" s="165">
        <f t="shared" si="567"/>
        <v>0</v>
      </c>
      <c r="AN1395" s="165">
        <f t="shared" si="567"/>
        <v>0</v>
      </c>
      <c r="AO1395" s="165">
        <f t="shared" si="567"/>
        <v>0</v>
      </c>
      <c r="AP1395" s="165">
        <f t="shared" si="567"/>
        <v>0</v>
      </c>
      <c r="AQ1395" s="165">
        <f t="shared" si="567"/>
        <v>0</v>
      </c>
      <c r="AR1395" s="165">
        <f t="shared" si="567"/>
        <v>0</v>
      </c>
      <c r="AS1395" s="387">
        <f t="shared" si="559"/>
        <v>0</v>
      </c>
    </row>
    <row r="1396" spans="2:46" hidden="1" outlineLevel="2">
      <c r="B1396" s="66">
        <v>36</v>
      </c>
      <c r="D1396" s="338">
        <v>0</v>
      </c>
      <c r="E1396" s="165">
        <f t="shared" si="564"/>
        <v>0</v>
      </c>
      <c r="F1396" s="165">
        <f t="shared" si="564"/>
        <v>0</v>
      </c>
      <c r="G1396" s="165">
        <f t="shared" si="564"/>
        <v>0</v>
      </c>
      <c r="H1396" s="165">
        <f t="shared" si="564"/>
        <v>0</v>
      </c>
      <c r="I1396" s="165">
        <f t="shared" si="564"/>
        <v>0</v>
      </c>
      <c r="J1396" s="165">
        <f t="shared" si="564"/>
        <v>0</v>
      </c>
      <c r="K1396" s="165">
        <f t="shared" si="564"/>
        <v>0</v>
      </c>
      <c r="L1396" s="165">
        <f t="shared" si="564"/>
        <v>0</v>
      </c>
      <c r="M1396" s="165">
        <f t="shared" si="564"/>
        <v>0</v>
      </c>
      <c r="N1396" s="165">
        <f t="shared" si="564"/>
        <v>0</v>
      </c>
      <c r="O1396" s="165">
        <f t="shared" si="565"/>
        <v>0</v>
      </c>
      <c r="P1396" s="165">
        <f t="shared" si="565"/>
        <v>0</v>
      </c>
      <c r="Q1396" s="165">
        <f t="shared" si="565"/>
        <v>0</v>
      </c>
      <c r="R1396" s="165">
        <f t="shared" si="565"/>
        <v>0</v>
      </c>
      <c r="S1396" s="165">
        <f t="shared" si="565"/>
        <v>0</v>
      </c>
      <c r="T1396" s="165">
        <f t="shared" si="565"/>
        <v>0</v>
      </c>
      <c r="U1396" s="165">
        <f t="shared" si="565"/>
        <v>0</v>
      </c>
      <c r="V1396" s="165">
        <f t="shared" si="565"/>
        <v>0</v>
      </c>
      <c r="W1396" s="165">
        <f t="shared" si="565"/>
        <v>0</v>
      </c>
      <c r="X1396" s="165">
        <f t="shared" si="565"/>
        <v>0</v>
      </c>
      <c r="Y1396" s="165">
        <f t="shared" si="566"/>
        <v>0</v>
      </c>
      <c r="Z1396" s="165">
        <f t="shared" si="566"/>
        <v>0</v>
      </c>
      <c r="AA1396" s="165">
        <f t="shared" si="566"/>
        <v>0</v>
      </c>
      <c r="AB1396" s="165">
        <f t="shared" si="566"/>
        <v>0</v>
      </c>
      <c r="AC1396" s="165">
        <f t="shared" si="566"/>
        <v>0</v>
      </c>
      <c r="AD1396" s="165">
        <f t="shared" si="566"/>
        <v>0</v>
      </c>
      <c r="AE1396" s="165">
        <f t="shared" si="566"/>
        <v>0</v>
      </c>
      <c r="AF1396" s="165">
        <f t="shared" si="566"/>
        <v>0</v>
      </c>
      <c r="AG1396" s="165">
        <f t="shared" si="566"/>
        <v>0</v>
      </c>
      <c r="AH1396" s="165">
        <f t="shared" si="566"/>
        <v>0</v>
      </c>
      <c r="AI1396" s="165">
        <f t="shared" si="567"/>
        <v>0</v>
      </c>
      <c r="AJ1396" s="165">
        <f t="shared" si="567"/>
        <v>0</v>
      </c>
      <c r="AK1396" s="165">
        <f t="shared" si="567"/>
        <v>0</v>
      </c>
      <c r="AL1396" s="165">
        <f t="shared" si="567"/>
        <v>0</v>
      </c>
      <c r="AM1396" s="165">
        <f t="shared" si="567"/>
        <v>0</v>
      </c>
      <c r="AN1396" s="165">
        <f t="shared" si="567"/>
        <v>0</v>
      </c>
      <c r="AO1396" s="165">
        <f t="shared" si="567"/>
        <v>0</v>
      </c>
      <c r="AP1396" s="165">
        <f t="shared" si="567"/>
        <v>0</v>
      </c>
      <c r="AQ1396" s="165">
        <f t="shared" si="567"/>
        <v>0</v>
      </c>
      <c r="AR1396" s="165">
        <f t="shared" si="567"/>
        <v>0</v>
      </c>
      <c r="AS1396" s="387">
        <f t="shared" si="559"/>
        <v>0</v>
      </c>
    </row>
    <row r="1397" spans="2:46" hidden="1" outlineLevel="2">
      <c r="B1397" s="66">
        <v>37</v>
      </c>
      <c r="D1397" s="338">
        <v>0</v>
      </c>
      <c r="E1397" s="165">
        <f t="shared" si="564"/>
        <v>0</v>
      </c>
      <c r="F1397" s="165">
        <f t="shared" si="564"/>
        <v>0</v>
      </c>
      <c r="G1397" s="165">
        <f t="shared" si="564"/>
        <v>0</v>
      </c>
      <c r="H1397" s="165">
        <f t="shared" si="564"/>
        <v>0</v>
      </c>
      <c r="I1397" s="165">
        <f t="shared" si="564"/>
        <v>0</v>
      </c>
      <c r="J1397" s="165">
        <f t="shared" si="564"/>
        <v>0</v>
      </c>
      <c r="K1397" s="165">
        <f t="shared" si="564"/>
        <v>0</v>
      </c>
      <c r="L1397" s="165">
        <f t="shared" si="564"/>
        <v>0</v>
      </c>
      <c r="M1397" s="165">
        <f t="shared" si="564"/>
        <v>0</v>
      </c>
      <c r="N1397" s="165">
        <f t="shared" si="564"/>
        <v>0</v>
      </c>
      <c r="O1397" s="165">
        <f t="shared" si="565"/>
        <v>0</v>
      </c>
      <c r="P1397" s="165">
        <f t="shared" si="565"/>
        <v>0</v>
      </c>
      <c r="Q1397" s="165">
        <f t="shared" si="565"/>
        <v>0</v>
      </c>
      <c r="R1397" s="165">
        <f t="shared" si="565"/>
        <v>0</v>
      </c>
      <c r="S1397" s="165">
        <f t="shared" si="565"/>
        <v>0</v>
      </c>
      <c r="T1397" s="165">
        <f t="shared" si="565"/>
        <v>0</v>
      </c>
      <c r="U1397" s="165">
        <f t="shared" si="565"/>
        <v>0</v>
      </c>
      <c r="V1397" s="165">
        <f t="shared" si="565"/>
        <v>0</v>
      </c>
      <c r="W1397" s="165">
        <f t="shared" si="565"/>
        <v>0</v>
      </c>
      <c r="X1397" s="165">
        <f t="shared" si="565"/>
        <v>0</v>
      </c>
      <c r="Y1397" s="165">
        <f t="shared" si="566"/>
        <v>0</v>
      </c>
      <c r="Z1397" s="165">
        <f t="shared" si="566"/>
        <v>0</v>
      </c>
      <c r="AA1397" s="165">
        <f t="shared" si="566"/>
        <v>0</v>
      </c>
      <c r="AB1397" s="165">
        <f t="shared" si="566"/>
        <v>0</v>
      </c>
      <c r="AC1397" s="165">
        <f t="shared" si="566"/>
        <v>0</v>
      </c>
      <c r="AD1397" s="165">
        <f t="shared" si="566"/>
        <v>0</v>
      </c>
      <c r="AE1397" s="165">
        <f t="shared" si="566"/>
        <v>0</v>
      </c>
      <c r="AF1397" s="165">
        <f t="shared" si="566"/>
        <v>0</v>
      </c>
      <c r="AG1397" s="165">
        <f t="shared" si="566"/>
        <v>0</v>
      </c>
      <c r="AH1397" s="165">
        <f t="shared" si="566"/>
        <v>0</v>
      </c>
      <c r="AI1397" s="165">
        <f t="shared" si="567"/>
        <v>0</v>
      </c>
      <c r="AJ1397" s="165">
        <f t="shared" si="567"/>
        <v>0</v>
      </c>
      <c r="AK1397" s="165">
        <f t="shared" si="567"/>
        <v>0</v>
      </c>
      <c r="AL1397" s="165">
        <f t="shared" si="567"/>
        <v>0</v>
      </c>
      <c r="AM1397" s="165">
        <f t="shared" si="567"/>
        <v>0</v>
      </c>
      <c r="AN1397" s="165">
        <f t="shared" si="567"/>
        <v>0</v>
      </c>
      <c r="AO1397" s="165">
        <f t="shared" si="567"/>
        <v>0</v>
      </c>
      <c r="AP1397" s="165">
        <f t="shared" si="567"/>
        <v>0</v>
      </c>
      <c r="AQ1397" s="165">
        <f t="shared" si="567"/>
        <v>0</v>
      </c>
      <c r="AR1397" s="165">
        <f t="shared" si="567"/>
        <v>0</v>
      </c>
      <c r="AS1397" s="387">
        <f t="shared" si="559"/>
        <v>0</v>
      </c>
    </row>
    <row r="1398" spans="2:46" hidden="1" outlineLevel="2">
      <c r="B1398" s="66">
        <v>38</v>
      </c>
      <c r="D1398" s="338">
        <v>0</v>
      </c>
      <c r="E1398" s="165">
        <f t="shared" si="564"/>
        <v>0</v>
      </c>
      <c r="F1398" s="165">
        <f t="shared" si="564"/>
        <v>0</v>
      </c>
      <c r="G1398" s="165">
        <f t="shared" si="564"/>
        <v>0</v>
      </c>
      <c r="H1398" s="165">
        <f t="shared" si="564"/>
        <v>0</v>
      </c>
      <c r="I1398" s="165">
        <f t="shared" si="564"/>
        <v>0</v>
      </c>
      <c r="J1398" s="165">
        <f t="shared" si="564"/>
        <v>0</v>
      </c>
      <c r="K1398" s="165">
        <f t="shared" si="564"/>
        <v>0</v>
      </c>
      <c r="L1398" s="165">
        <f t="shared" si="564"/>
        <v>0</v>
      </c>
      <c r="M1398" s="165">
        <f t="shared" si="564"/>
        <v>0</v>
      </c>
      <c r="N1398" s="165">
        <f t="shared" si="564"/>
        <v>0</v>
      </c>
      <c r="O1398" s="165">
        <f t="shared" si="565"/>
        <v>0</v>
      </c>
      <c r="P1398" s="165">
        <f t="shared" si="565"/>
        <v>0</v>
      </c>
      <c r="Q1398" s="165">
        <f t="shared" si="565"/>
        <v>0</v>
      </c>
      <c r="R1398" s="165">
        <f t="shared" si="565"/>
        <v>0</v>
      </c>
      <c r="S1398" s="165">
        <f t="shared" si="565"/>
        <v>0</v>
      </c>
      <c r="T1398" s="165">
        <f t="shared" si="565"/>
        <v>0</v>
      </c>
      <c r="U1398" s="165">
        <f t="shared" si="565"/>
        <v>0</v>
      </c>
      <c r="V1398" s="165">
        <f t="shared" si="565"/>
        <v>0</v>
      </c>
      <c r="W1398" s="165">
        <f t="shared" si="565"/>
        <v>0</v>
      </c>
      <c r="X1398" s="165">
        <f t="shared" si="565"/>
        <v>0</v>
      </c>
      <c r="Y1398" s="165">
        <f t="shared" si="566"/>
        <v>0</v>
      </c>
      <c r="Z1398" s="165">
        <f t="shared" si="566"/>
        <v>0</v>
      </c>
      <c r="AA1398" s="165">
        <f t="shared" si="566"/>
        <v>0</v>
      </c>
      <c r="AB1398" s="165">
        <f t="shared" si="566"/>
        <v>0</v>
      </c>
      <c r="AC1398" s="165">
        <f t="shared" si="566"/>
        <v>0</v>
      </c>
      <c r="AD1398" s="165">
        <f t="shared" si="566"/>
        <v>0</v>
      </c>
      <c r="AE1398" s="165">
        <f t="shared" si="566"/>
        <v>0</v>
      </c>
      <c r="AF1398" s="165">
        <f t="shared" si="566"/>
        <v>0</v>
      </c>
      <c r="AG1398" s="165">
        <f t="shared" si="566"/>
        <v>0</v>
      </c>
      <c r="AH1398" s="165">
        <f t="shared" si="566"/>
        <v>0</v>
      </c>
      <c r="AI1398" s="165">
        <f t="shared" si="567"/>
        <v>0</v>
      </c>
      <c r="AJ1398" s="165">
        <f t="shared" si="567"/>
        <v>0</v>
      </c>
      <c r="AK1398" s="165">
        <f t="shared" si="567"/>
        <v>0</v>
      </c>
      <c r="AL1398" s="165">
        <f t="shared" si="567"/>
        <v>0</v>
      </c>
      <c r="AM1398" s="165">
        <f t="shared" si="567"/>
        <v>0</v>
      </c>
      <c r="AN1398" s="165">
        <f t="shared" si="567"/>
        <v>0</v>
      </c>
      <c r="AO1398" s="165">
        <f t="shared" si="567"/>
        <v>0</v>
      </c>
      <c r="AP1398" s="165">
        <f t="shared" si="567"/>
        <v>0</v>
      </c>
      <c r="AQ1398" s="165">
        <f t="shared" si="567"/>
        <v>0</v>
      </c>
      <c r="AR1398" s="165">
        <f t="shared" si="567"/>
        <v>0</v>
      </c>
      <c r="AS1398" s="387">
        <f t="shared" si="559"/>
        <v>0</v>
      </c>
    </row>
    <row r="1399" spans="2:46" hidden="1" outlineLevel="2">
      <c r="B1399" s="66">
        <v>39</v>
      </c>
      <c r="D1399" s="338">
        <v>0</v>
      </c>
      <c r="E1399" s="165">
        <f t="shared" si="564"/>
        <v>0</v>
      </c>
      <c r="F1399" s="165">
        <f t="shared" si="564"/>
        <v>0</v>
      </c>
      <c r="G1399" s="165">
        <f t="shared" si="564"/>
        <v>0</v>
      </c>
      <c r="H1399" s="165">
        <f t="shared" si="564"/>
        <v>0</v>
      </c>
      <c r="I1399" s="165">
        <f t="shared" si="564"/>
        <v>0</v>
      </c>
      <c r="J1399" s="165">
        <f t="shared" si="564"/>
        <v>0</v>
      </c>
      <c r="K1399" s="165">
        <f t="shared" si="564"/>
        <v>0</v>
      </c>
      <c r="L1399" s="165">
        <f t="shared" si="564"/>
        <v>0</v>
      </c>
      <c r="M1399" s="165">
        <f t="shared" si="564"/>
        <v>0</v>
      </c>
      <c r="N1399" s="165">
        <f t="shared" si="564"/>
        <v>0</v>
      </c>
      <c r="O1399" s="165">
        <f t="shared" si="565"/>
        <v>0</v>
      </c>
      <c r="P1399" s="165">
        <f t="shared" si="565"/>
        <v>0</v>
      </c>
      <c r="Q1399" s="165">
        <f t="shared" si="565"/>
        <v>0</v>
      </c>
      <c r="R1399" s="165">
        <f t="shared" si="565"/>
        <v>0</v>
      </c>
      <c r="S1399" s="165">
        <f t="shared" si="565"/>
        <v>0</v>
      </c>
      <c r="T1399" s="165">
        <f t="shared" si="565"/>
        <v>0</v>
      </c>
      <c r="U1399" s="165">
        <f t="shared" si="565"/>
        <v>0</v>
      </c>
      <c r="V1399" s="165">
        <f t="shared" si="565"/>
        <v>0</v>
      </c>
      <c r="W1399" s="165">
        <f t="shared" si="565"/>
        <v>0</v>
      </c>
      <c r="X1399" s="165">
        <f t="shared" si="565"/>
        <v>0</v>
      </c>
      <c r="Y1399" s="165">
        <f t="shared" si="566"/>
        <v>0</v>
      </c>
      <c r="Z1399" s="165">
        <f t="shared" si="566"/>
        <v>0</v>
      </c>
      <c r="AA1399" s="165">
        <f t="shared" si="566"/>
        <v>0</v>
      </c>
      <c r="AB1399" s="165">
        <f t="shared" si="566"/>
        <v>0</v>
      </c>
      <c r="AC1399" s="165">
        <f t="shared" si="566"/>
        <v>0</v>
      </c>
      <c r="AD1399" s="165">
        <f t="shared" si="566"/>
        <v>0</v>
      </c>
      <c r="AE1399" s="165">
        <f t="shared" si="566"/>
        <v>0</v>
      </c>
      <c r="AF1399" s="165">
        <f t="shared" si="566"/>
        <v>0</v>
      </c>
      <c r="AG1399" s="165">
        <f t="shared" si="566"/>
        <v>0</v>
      </c>
      <c r="AH1399" s="165">
        <f t="shared" si="566"/>
        <v>0</v>
      </c>
      <c r="AI1399" s="165">
        <f t="shared" si="567"/>
        <v>0</v>
      </c>
      <c r="AJ1399" s="165">
        <f t="shared" si="567"/>
        <v>0</v>
      </c>
      <c r="AK1399" s="165">
        <f t="shared" si="567"/>
        <v>0</v>
      </c>
      <c r="AL1399" s="165">
        <f t="shared" si="567"/>
        <v>0</v>
      </c>
      <c r="AM1399" s="165">
        <f t="shared" si="567"/>
        <v>0</v>
      </c>
      <c r="AN1399" s="165">
        <f t="shared" si="567"/>
        <v>0</v>
      </c>
      <c r="AO1399" s="165">
        <f t="shared" si="567"/>
        <v>0</v>
      </c>
      <c r="AP1399" s="165">
        <f t="shared" si="567"/>
        <v>0</v>
      </c>
      <c r="AQ1399" s="165">
        <f t="shared" si="567"/>
        <v>0</v>
      </c>
      <c r="AR1399" s="165">
        <f t="shared" si="567"/>
        <v>0</v>
      </c>
      <c r="AS1399" s="387">
        <f t="shared" si="559"/>
        <v>0</v>
      </c>
    </row>
    <row r="1400" spans="2:46" hidden="1" outlineLevel="2">
      <c r="B1400" s="66">
        <v>40</v>
      </c>
      <c r="D1400" s="338">
        <v>0</v>
      </c>
      <c r="E1400" s="165">
        <f t="shared" si="564"/>
        <v>0</v>
      </c>
      <c r="F1400" s="165">
        <f t="shared" si="564"/>
        <v>0</v>
      </c>
      <c r="G1400" s="165">
        <f t="shared" si="564"/>
        <v>0</v>
      </c>
      <c r="H1400" s="165">
        <f t="shared" si="564"/>
        <v>0</v>
      </c>
      <c r="I1400" s="165">
        <f t="shared" si="564"/>
        <v>0</v>
      </c>
      <c r="J1400" s="165">
        <f t="shared" si="564"/>
        <v>0</v>
      </c>
      <c r="K1400" s="165">
        <f t="shared" si="564"/>
        <v>0</v>
      </c>
      <c r="L1400" s="165">
        <f t="shared" si="564"/>
        <v>0</v>
      </c>
      <c r="M1400" s="165">
        <f t="shared" si="564"/>
        <v>0</v>
      </c>
      <c r="N1400" s="165">
        <f t="shared" si="564"/>
        <v>0</v>
      </c>
      <c r="O1400" s="165">
        <f t="shared" si="565"/>
        <v>0</v>
      </c>
      <c r="P1400" s="165">
        <f t="shared" si="565"/>
        <v>0</v>
      </c>
      <c r="Q1400" s="165">
        <f t="shared" si="565"/>
        <v>0</v>
      </c>
      <c r="R1400" s="165">
        <f t="shared" si="565"/>
        <v>0</v>
      </c>
      <c r="S1400" s="165">
        <f t="shared" si="565"/>
        <v>0</v>
      </c>
      <c r="T1400" s="165">
        <f t="shared" si="565"/>
        <v>0</v>
      </c>
      <c r="U1400" s="165">
        <f t="shared" si="565"/>
        <v>0</v>
      </c>
      <c r="V1400" s="165">
        <f t="shared" si="565"/>
        <v>0</v>
      </c>
      <c r="W1400" s="165">
        <f t="shared" si="565"/>
        <v>0</v>
      </c>
      <c r="X1400" s="165">
        <f t="shared" si="565"/>
        <v>0</v>
      </c>
      <c r="Y1400" s="165">
        <f t="shared" si="566"/>
        <v>0</v>
      </c>
      <c r="Z1400" s="165">
        <f t="shared" si="566"/>
        <v>0</v>
      </c>
      <c r="AA1400" s="165">
        <f t="shared" si="566"/>
        <v>0</v>
      </c>
      <c r="AB1400" s="165">
        <f t="shared" si="566"/>
        <v>0</v>
      </c>
      <c r="AC1400" s="165">
        <f t="shared" si="566"/>
        <v>0</v>
      </c>
      <c r="AD1400" s="165">
        <f t="shared" si="566"/>
        <v>0</v>
      </c>
      <c r="AE1400" s="165">
        <f t="shared" si="566"/>
        <v>0</v>
      </c>
      <c r="AF1400" s="165">
        <f t="shared" si="566"/>
        <v>0</v>
      </c>
      <c r="AG1400" s="165">
        <f t="shared" si="566"/>
        <v>0</v>
      </c>
      <c r="AH1400" s="165">
        <f t="shared" si="566"/>
        <v>0</v>
      </c>
      <c r="AI1400" s="165">
        <f t="shared" si="567"/>
        <v>0</v>
      </c>
      <c r="AJ1400" s="165">
        <f t="shared" si="567"/>
        <v>0</v>
      </c>
      <c r="AK1400" s="165">
        <f t="shared" si="567"/>
        <v>0</v>
      </c>
      <c r="AL1400" s="165">
        <f t="shared" si="567"/>
        <v>0</v>
      </c>
      <c r="AM1400" s="165">
        <f t="shared" si="567"/>
        <v>0</v>
      </c>
      <c r="AN1400" s="165">
        <f t="shared" si="567"/>
        <v>0</v>
      </c>
      <c r="AO1400" s="165">
        <f t="shared" si="567"/>
        <v>0</v>
      </c>
      <c r="AP1400" s="165">
        <f t="shared" si="567"/>
        <v>0</v>
      </c>
      <c r="AQ1400" s="165">
        <f t="shared" si="567"/>
        <v>0</v>
      </c>
      <c r="AR1400" s="165">
        <f t="shared" si="567"/>
        <v>0</v>
      </c>
      <c r="AS1400" s="387">
        <f t="shared" si="559"/>
        <v>0</v>
      </c>
    </row>
    <row r="1401" spans="2:46" hidden="1" outlineLevel="1" collapsed="1">
      <c r="B1401" s="378" t="str">
        <f>INV!B44</f>
        <v xml:space="preserve">3.11 - </v>
      </c>
      <c r="D1401" s="386">
        <f>INV!C44</f>
        <v>5</v>
      </c>
      <c r="E1401" s="387">
        <f t="shared" ref="E1401:AR1401" si="568">SUM(E1402:E1441)</f>
        <v>0</v>
      </c>
      <c r="F1401" s="387">
        <f t="shared" si="568"/>
        <v>0</v>
      </c>
      <c r="G1401" s="387">
        <f t="shared" si="568"/>
        <v>0</v>
      </c>
      <c r="H1401" s="387">
        <f t="shared" si="568"/>
        <v>0</v>
      </c>
      <c r="I1401" s="387">
        <f t="shared" si="568"/>
        <v>0</v>
      </c>
      <c r="J1401" s="387">
        <f t="shared" si="568"/>
        <v>0</v>
      </c>
      <c r="K1401" s="387">
        <f t="shared" si="568"/>
        <v>0</v>
      </c>
      <c r="L1401" s="387">
        <f t="shared" si="568"/>
        <v>0</v>
      </c>
      <c r="M1401" s="387">
        <f t="shared" si="568"/>
        <v>0</v>
      </c>
      <c r="N1401" s="387">
        <f t="shared" si="568"/>
        <v>0</v>
      </c>
      <c r="O1401" s="387">
        <f t="shared" si="568"/>
        <v>0</v>
      </c>
      <c r="P1401" s="387">
        <f t="shared" si="568"/>
        <v>0</v>
      </c>
      <c r="Q1401" s="387">
        <f t="shared" si="568"/>
        <v>0</v>
      </c>
      <c r="R1401" s="387">
        <f t="shared" si="568"/>
        <v>0</v>
      </c>
      <c r="S1401" s="387">
        <f t="shared" si="568"/>
        <v>0</v>
      </c>
      <c r="T1401" s="387">
        <f t="shared" si="568"/>
        <v>0</v>
      </c>
      <c r="U1401" s="387">
        <f t="shared" si="568"/>
        <v>0</v>
      </c>
      <c r="V1401" s="387">
        <f t="shared" si="568"/>
        <v>0</v>
      </c>
      <c r="W1401" s="387">
        <f t="shared" si="568"/>
        <v>0</v>
      </c>
      <c r="X1401" s="387">
        <f t="shared" si="568"/>
        <v>0</v>
      </c>
      <c r="Y1401" s="387">
        <f t="shared" si="568"/>
        <v>0</v>
      </c>
      <c r="Z1401" s="387">
        <f t="shared" si="568"/>
        <v>0</v>
      </c>
      <c r="AA1401" s="387">
        <f t="shared" si="568"/>
        <v>0</v>
      </c>
      <c r="AB1401" s="387">
        <f t="shared" si="568"/>
        <v>0</v>
      </c>
      <c r="AC1401" s="387">
        <f t="shared" si="568"/>
        <v>0</v>
      </c>
      <c r="AD1401" s="387">
        <f t="shared" si="568"/>
        <v>0</v>
      </c>
      <c r="AE1401" s="387">
        <f t="shared" si="568"/>
        <v>0</v>
      </c>
      <c r="AF1401" s="387">
        <f t="shared" si="568"/>
        <v>0</v>
      </c>
      <c r="AG1401" s="387">
        <f t="shared" si="568"/>
        <v>0</v>
      </c>
      <c r="AH1401" s="387">
        <f t="shared" si="568"/>
        <v>0</v>
      </c>
      <c r="AI1401" s="387">
        <f t="shared" si="568"/>
        <v>0</v>
      </c>
      <c r="AJ1401" s="387">
        <f t="shared" si="568"/>
        <v>0</v>
      </c>
      <c r="AK1401" s="387">
        <f t="shared" si="568"/>
        <v>0</v>
      </c>
      <c r="AL1401" s="387">
        <f t="shared" si="568"/>
        <v>0</v>
      </c>
      <c r="AM1401" s="387">
        <f t="shared" si="568"/>
        <v>0</v>
      </c>
      <c r="AN1401" s="387">
        <f t="shared" si="568"/>
        <v>0</v>
      </c>
      <c r="AO1401" s="387">
        <f t="shared" si="568"/>
        <v>0</v>
      </c>
      <c r="AP1401" s="387">
        <f t="shared" si="568"/>
        <v>0</v>
      </c>
      <c r="AQ1401" s="387">
        <f t="shared" si="568"/>
        <v>0</v>
      </c>
      <c r="AR1401" s="387">
        <f t="shared" si="568"/>
        <v>0</v>
      </c>
      <c r="AS1401" s="387">
        <f t="shared" si="559"/>
        <v>0</v>
      </c>
      <c r="AT1401" s="377" t="str">
        <f>INV!AT44</f>
        <v>Flona Chapecó</v>
      </c>
    </row>
    <row r="1402" spans="2:46" hidden="1" outlineLevel="2">
      <c r="B1402" s="66">
        <v>1</v>
      </c>
      <c r="D1402" s="338">
        <f t="array" ref="D1402:D1441">TRANSPOSE(INV!E44:AR44)</f>
        <v>0</v>
      </c>
      <c r="E1402" s="165">
        <f t="shared" ref="E1402:N1411" si="569">IF(AND(E$2=$B1402,$B1402=$C$3),$D1402,IF(AND(E$2&gt;$B1402,E$2&lt;=$D$1401+$B1402),SLN($D1402,0,IF($C$3-$B1402&gt;=$D$1401,$D$1401,$C$3-$B1402)),0))</f>
        <v>0</v>
      </c>
      <c r="F1402" s="165">
        <f t="shared" si="569"/>
        <v>0</v>
      </c>
      <c r="G1402" s="165">
        <f t="shared" si="569"/>
        <v>0</v>
      </c>
      <c r="H1402" s="165">
        <f t="shared" si="569"/>
        <v>0</v>
      </c>
      <c r="I1402" s="165">
        <f t="shared" si="569"/>
        <v>0</v>
      </c>
      <c r="J1402" s="165">
        <f t="shared" si="569"/>
        <v>0</v>
      </c>
      <c r="K1402" s="165">
        <f t="shared" si="569"/>
        <v>0</v>
      </c>
      <c r="L1402" s="165">
        <f t="shared" si="569"/>
        <v>0</v>
      </c>
      <c r="M1402" s="165">
        <f t="shared" si="569"/>
        <v>0</v>
      </c>
      <c r="N1402" s="165">
        <f t="shared" si="569"/>
        <v>0</v>
      </c>
      <c r="O1402" s="165">
        <f t="shared" ref="O1402:X1411" si="570">IF(AND(O$2=$B1402,$B1402=$C$3),$D1402,IF(AND(O$2&gt;$B1402,O$2&lt;=$D$1401+$B1402),SLN($D1402,0,IF($C$3-$B1402&gt;=$D$1401,$D$1401,$C$3-$B1402)),0))</f>
        <v>0</v>
      </c>
      <c r="P1402" s="165">
        <f t="shared" si="570"/>
        <v>0</v>
      </c>
      <c r="Q1402" s="165">
        <f t="shared" si="570"/>
        <v>0</v>
      </c>
      <c r="R1402" s="165">
        <f t="shared" si="570"/>
        <v>0</v>
      </c>
      <c r="S1402" s="165">
        <f t="shared" si="570"/>
        <v>0</v>
      </c>
      <c r="T1402" s="165">
        <f t="shared" si="570"/>
        <v>0</v>
      </c>
      <c r="U1402" s="165">
        <f t="shared" si="570"/>
        <v>0</v>
      </c>
      <c r="V1402" s="165">
        <f t="shared" si="570"/>
        <v>0</v>
      </c>
      <c r="W1402" s="165">
        <f t="shared" si="570"/>
        <v>0</v>
      </c>
      <c r="X1402" s="165">
        <f t="shared" si="570"/>
        <v>0</v>
      </c>
      <c r="Y1402" s="165">
        <f t="shared" ref="Y1402:AH1411" si="571">IF(AND(Y$2=$B1402,$B1402=$C$3),$D1402,IF(AND(Y$2&gt;$B1402,Y$2&lt;=$D$1401+$B1402),SLN($D1402,0,IF($C$3-$B1402&gt;=$D$1401,$D$1401,$C$3-$B1402)),0))</f>
        <v>0</v>
      </c>
      <c r="Z1402" s="165">
        <f t="shared" si="571"/>
        <v>0</v>
      </c>
      <c r="AA1402" s="165">
        <f t="shared" si="571"/>
        <v>0</v>
      </c>
      <c r="AB1402" s="165">
        <f t="shared" si="571"/>
        <v>0</v>
      </c>
      <c r="AC1402" s="165">
        <f t="shared" si="571"/>
        <v>0</v>
      </c>
      <c r="AD1402" s="165">
        <f t="shared" si="571"/>
        <v>0</v>
      </c>
      <c r="AE1402" s="165">
        <f t="shared" si="571"/>
        <v>0</v>
      </c>
      <c r="AF1402" s="165">
        <f t="shared" si="571"/>
        <v>0</v>
      </c>
      <c r="AG1402" s="165">
        <f t="shared" si="571"/>
        <v>0</v>
      </c>
      <c r="AH1402" s="165">
        <f t="shared" si="571"/>
        <v>0</v>
      </c>
      <c r="AI1402" s="165">
        <f t="shared" ref="AI1402:AR1411" si="572">IF(AND(AI$2=$B1402,$B1402=$C$3),$D1402,IF(AND(AI$2&gt;$B1402,AI$2&lt;=$D$1401+$B1402),SLN($D1402,0,IF($C$3-$B1402&gt;=$D$1401,$D$1401,$C$3-$B1402)),0))</f>
        <v>0</v>
      </c>
      <c r="AJ1402" s="165">
        <f t="shared" si="572"/>
        <v>0</v>
      </c>
      <c r="AK1402" s="165">
        <f t="shared" si="572"/>
        <v>0</v>
      </c>
      <c r="AL1402" s="165">
        <f t="shared" si="572"/>
        <v>0</v>
      </c>
      <c r="AM1402" s="165">
        <f t="shared" si="572"/>
        <v>0</v>
      </c>
      <c r="AN1402" s="165">
        <f t="shared" si="572"/>
        <v>0</v>
      </c>
      <c r="AO1402" s="165">
        <f t="shared" si="572"/>
        <v>0</v>
      </c>
      <c r="AP1402" s="165">
        <f t="shared" si="572"/>
        <v>0</v>
      </c>
      <c r="AQ1402" s="165">
        <f t="shared" si="572"/>
        <v>0</v>
      </c>
      <c r="AR1402" s="165">
        <f t="shared" si="572"/>
        <v>0</v>
      </c>
      <c r="AS1402" s="387">
        <f t="shared" si="559"/>
        <v>0</v>
      </c>
    </row>
    <row r="1403" spans="2:46" hidden="1" outlineLevel="2">
      <c r="B1403" s="66">
        <v>2</v>
      </c>
      <c r="D1403" s="338">
        <v>0</v>
      </c>
      <c r="E1403" s="165">
        <f t="shared" si="569"/>
        <v>0</v>
      </c>
      <c r="F1403" s="165">
        <f t="shared" si="569"/>
        <v>0</v>
      </c>
      <c r="G1403" s="165">
        <f t="shared" si="569"/>
        <v>0</v>
      </c>
      <c r="H1403" s="165">
        <f t="shared" si="569"/>
        <v>0</v>
      </c>
      <c r="I1403" s="165">
        <f t="shared" si="569"/>
        <v>0</v>
      </c>
      <c r="J1403" s="165">
        <f t="shared" si="569"/>
        <v>0</v>
      </c>
      <c r="K1403" s="165">
        <f t="shared" si="569"/>
        <v>0</v>
      </c>
      <c r="L1403" s="165">
        <f t="shared" si="569"/>
        <v>0</v>
      </c>
      <c r="M1403" s="165">
        <f t="shared" si="569"/>
        <v>0</v>
      </c>
      <c r="N1403" s="165">
        <f t="shared" si="569"/>
        <v>0</v>
      </c>
      <c r="O1403" s="165">
        <f t="shared" si="570"/>
        <v>0</v>
      </c>
      <c r="P1403" s="165">
        <f t="shared" si="570"/>
        <v>0</v>
      </c>
      <c r="Q1403" s="165">
        <f t="shared" si="570"/>
        <v>0</v>
      </c>
      <c r="R1403" s="165">
        <f t="shared" si="570"/>
        <v>0</v>
      </c>
      <c r="S1403" s="165">
        <f t="shared" si="570"/>
        <v>0</v>
      </c>
      <c r="T1403" s="165">
        <f t="shared" si="570"/>
        <v>0</v>
      </c>
      <c r="U1403" s="165">
        <f t="shared" si="570"/>
        <v>0</v>
      </c>
      <c r="V1403" s="165">
        <f t="shared" si="570"/>
        <v>0</v>
      </c>
      <c r="W1403" s="165">
        <f t="shared" si="570"/>
        <v>0</v>
      </c>
      <c r="X1403" s="165">
        <f t="shared" si="570"/>
        <v>0</v>
      </c>
      <c r="Y1403" s="165">
        <f t="shared" si="571"/>
        <v>0</v>
      </c>
      <c r="Z1403" s="165">
        <f t="shared" si="571"/>
        <v>0</v>
      </c>
      <c r="AA1403" s="165">
        <f t="shared" si="571"/>
        <v>0</v>
      </c>
      <c r="AB1403" s="165">
        <f t="shared" si="571"/>
        <v>0</v>
      </c>
      <c r="AC1403" s="165">
        <f t="shared" si="571"/>
        <v>0</v>
      </c>
      <c r="AD1403" s="165">
        <f t="shared" si="571"/>
        <v>0</v>
      </c>
      <c r="AE1403" s="165">
        <f t="shared" si="571"/>
        <v>0</v>
      </c>
      <c r="AF1403" s="165">
        <f t="shared" si="571"/>
        <v>0</v>
      </c>
      <c r="AG1403" s="165">
        <f t="shared" si="571"/>
        <v>0</v>
      </c>
      <c r="AH1403" s="165">
        <f t="shared" si="571"/>
        <v>0</v>
      </c>
      <c r="AI1403" s="165">
        <f t="shared" si="572"/>
        <v>0</v>
      </c>
      <c r="AJ1403" s="165">
        <f t="shared" si="572"/>
        <v>0</v>
      </c>
      <c r="AK1403" s="165">
        <f t="shared" si="572"/>
        <v>0</v>
      </c>
      <c r="AL1403" s="165">
        <f t="shared" si="572"/>
        <v>0</v>
      </c>
      <c r="AM1403" s="165">
        <f t="shared" si="572"/>
        <v>0</v>
      </c>
      <c r="AN1403" s="165">
        <f t="shared" si="572"/>
        <v>0</v>
      </c>
      <c r="AO1403" s="165">
        <f t="shared" si="572"/>
        <v>0</v>
      </c>
      <c r="AP1403" s="165">
        <f t="shared" si="572"/>
        <v>0</v>
      </c>
      <c r="AQ1403" s="165">
        <f t="shared" si="572"/>
        <v>0</v>
      </c>
      <c r="AR1403" s="165">
        <f t="shared" si="572"/>
        <v>0</v>
      </c>
      <c r="AS1403" s="387">
        <f t="shared" si="559"/>
        <v>0</v>
      </c>
    </row>
    <row r="1404" spans="2:46" hidden="1" outlineLevel="2">
      <c r="B1404" s="66">
        <v>3</v>
      </c>
      <c r="D1404" s="338">
        <v>0</v>
      </c>
      <c r="E1404" s="165">
        <f t="shared" si="569"/>
        <v>0</v>
      </c>
      <c r="F1404" s="165">
        <f t="shared" si="569"/>
        <v>0</v>
      </c>
      <c r="G1404" s="165">
        <f t="shared" si="569"/>
        <v>0</v>
      </c>
      <c r="H1404" s="165">
        <f t="shared" si="569"/>
        <v>0</v>
      </c>
      <c r="I1404" s="165">
        <f t="shared" si="569"/>
        <v>0</v>
      </c>
      <c r="J1404" s="165">
        <f t="shared" si="569"/>
        <v>0</v>
      </c>
      <c r="K1404" s="165">
        <f t="shared" si="569"/>
        <v>0</v>
      </c>
      <c r="L1404" s="165">
        <f t="shared" si="569"/>
        <v>0</v>
      </c>
      <c r="M1404" s="165">
        <f t="shared" si="569"/>
        <v>0</v>
      </c>
      <c r="N1404" s="165">
        <f t="shared" si="569"/>
        <v>0</v>
      </c>
      <c r="O1404" s="165">
        <f t="shared" si="570"/>
        <v>0</v>
      </c>
      <c r="P1404" s="165">
        <f t="shared" si="570"/>
        <v>0</v>
      </c>
      <c r="Q1404" s="165">
        <f t="shared" si="570"/>
        <v>0</v>
      </c>
      <c r="R1404" s="165">
        <f t="shared" si="570"/>
        <v>0</v>
      </c>
      <c r="S1404" s="165">
        <f t="shared" si="570"/>
        <v>0</v>
      </c>
      <c r="T1404" s="165">
        <f t="shared" si="570"/>
        <v>0</v>
      </c>
      <c r="U1404" s="165">
        <f t="shared" si="570"/>
        <v>0</v>
      </c>
      <c r="V1404" s="165">
        <f t="shared" si="570"/>
        <v>0</v>
      </c>
      <c r="W1404" s="165">
        <f t="shared" si="570"/>
        <v>0</v>
      </c>
      <c r="X1404" s="165">
        <f t="shared" si="570"/>
        <v>0</v>
      </c>
      <c r="Y1404" s="165">
        <f t="shared" si="571"/>
        <v>0</v>
      </c>
      <c r="Z1404" s="165">
        <f t="shared" si="571"/>
        <v>0</v>
      </c>
      <c r="AA1404" s="165">
        <f t="shared" si="571"/>
        <v>0</v>
      </c>
      <c r="AB1404" s="165">
        <f t="shared" si="571"/>
        <v>0</v>
      </c>
      <c r="AC1404" s="165">
        <f t="shared" si="571"/>
        <v>0</v>
      </c>
      <c r="AD1404" s="165">
        <f t="shared" si="571"/>
        <v>0</v>
      </c>
      <c r="AE1404" s="165">
        <f t="shared" si="571"/>
        <v>0</v>
      </c>
      <c r="AF1404" s="165">
        <f t="shared" si="571"/>
        <v>0</v>
      </c>
      <c r="AG1404" s="165">
        <f t="shared" si="571"/>
        <v>0</v>
      </c>
      <c r="AH1404" s="165">
        <f t="shared" si="571"/>
        <v>0</v>
      </c>
      <c r="AI1404" s="165">
        <f t="shared" si="572"/>
        <v>0</v>
      </c>
      <c r="AJ1404" s="165">
        <f t="shared" si="572"/>
        <v>0</v>
      </c>
      <c r="AK1404" s="165">
        <f t="shared" si="572"/>
        <v>0</v>
      </c>
      <c r="AL1404" s="165">
        <f t="shared" si="572"/>
        <v>0</v>
      </c>
      <c r="AM1404" s="165">
        <f t="shared" si="572"/>
        <v>0</v>
      </c>
      <c r="AN1404" s="165">
        <f t="shared" si="572"/>
        <v>0</v>
      </c>
      <c r="AO1404" s="165">
        <f t="shared" si="572"/>
        <v>0</v>
      </c>
      <c r="AP1404" s="165">
        <f t="shared" si="572"/>
        <v>0</v>
      </c>
      <c r="AQ1404" s="165">
        <f t="shared" si="572"/>
        <v>0</v>
      </c>
      <c r="AR1404" s="165">
        <f t="shared" si="572"/>
        <v>0</v>
      </c>
      <c r="AS1404" s="387">
        <f t="shared" si="559"/>
        <v>0</v>
      </c>
    </row>
    <row r="1405" spans="2:46" hidden="1" outlineLevel="2">
      <c r="B1405" s="66">
        <v>4</v>
      </c>
      <c r="D1405" s="338">
        <v>0</v>
      </c>
      <c r="E1405" s="165">
        <f t="shared" si="569"/>
        <v>0</v>
      </c>
      <c r="F1405" s="165">
        <f t="shared" si="569"/>
        <v>0</v>
      </c>
      <c r="G1405" s="165">
        <f t="shared" si="569"/>
        <v>0</v>
      </c>
      <c r="H1405" s="165">
        <f t="shared" si="569"/>
        <v>0</v>
      </c>
      <c r="I1405" s="165">
        <f t="shared" si="569"/>
        <v>0</v>
      </c>
      <c r="J1405" s="165">
        <f t="shared" si="569"/>
        <v>0</v>
      </c>
      <c r="K1405" s="165">
        <f t="shared" si="569"/>
        <v>0</v>
      </c>
      <c r="L1405" s="165">
        <f t="shared" si="569"/>
        <v>0</v>
      </c>
      <c r="M1405" s="165">
        <f t="shared" si="569"/>
        <v>0</v>
      </c>
      <c r="N1405" s="165">
        <f t="shared" si="569"/>
        <v>0</v>
      </c>
      <c r="O1405" s="165">
        <f t="shared" si="570"/>
        <v>0</v>
      </c>
      <c r="P1405" s="165">
        <f t="shared" si="570"/>
        <v>0</v>
      </c>
      <c r="Q1405" s="165">
        <f t="shared" si="570"/>
        <v>0</v>
      </c>
      <c r="R1405" s="165">
        <f t="shared" si="570"/>
        <v>0</v>
      </c>
      <c r="S1405" s="165">
        <f t="shared" si="570"/>
        <v>0</v>
      </c>
      <c r="T1405" s="165">
        <f t="shared" si="570"/>
        <v>0</v>
      </c>
      <c r="U1405" s="165">
        <f t="shared" si="570"/>
        <v>0</v>
      </c>
      <c r="V1405" s="165">
        <f t="shared" si="570"/>
        <v>0</v>
      </c>
      <c r="W1405" s="165">
        <f t="shared" si="570"/>
        <v>0</v>
      </c>
      <c r="X1405" s="165">
        <f t="shared" si="570"/>
        <v>0</v>
      </c>
      <c r="Y1405" s="165">
        <f t="shared" si="571"/>
        <v>0</v>
      </c>
      <c r="Z1405" s="165">
        <f t="shared" si="571"/>
        <v>0</v>
      </c>
      <c r="AA1405" s="165">
        <f t="shared" si="571"/>
        <v>0</v>
      </c>
      <c r="AB1405" s="165">
        <f t="shared" si="571"/>
        <v>0</v>
      </c>
      <c r="AC1405" s="165">
        <f t="shared" si="571"/>
        <v>0</v>
      </c>
      <c r="AD1405" s="165">
        <f t="shared" si="571"/>
        <v>0</v>
      </c>
      <c r="AE1405" s="165">
        <f t="shared" si="571"/>
        <v>0</v>
      </c>
      <c r="AF1405" s="165">
        <f t="shared" si="571"/>
        <v>0</v>
      </c>
      <c r="AG1405" s="165">
        <f t="shared" si="571"/>
        <v>0</v>
      </c>
      <c r="AH1405" s="165">
        <f t="shared" si="571"/>
        <v>0</v>
      </c>
      <c r="AI1405" s="165">
        <f t="shared" si="572"/>
        <v>0</v>
      </c>
      <c r="AJ1405" s="165">
        <f t="shared" si="572"/>
        <v>0</v>
      </c>
      <c r="AK1405" s="165">
        <f t="shared" si="572"/>
        <v>0</v>
      </c>
      <c r="AL1405" s="165">
        <f t="shared" si="572"/>
        <v>0</v>
      </c>
      <c r="AM1405" s="165">
        <f t="shared" si="572"/>
        <v>0</v>
      </c>
      <c r="AN1405" s="165">
        <f t="shared" si="572"/>
        <v>0</v>
      </c>
      <c r="AO1405" s="165">
        <f t="shared" si="572"/>
        <v>0</v>
      </c>
      <c r="AP1405" s="165">
        <f t="shared" si="572"/>
        <v>0</v>
      </c>
      <c r="AQ1405" s="165">
        <f t="shared" si="572"/>
        <v>0</v>
      </c>
      <c r="AR1405" s="165">
        <f t="shared" si="572"/>
        <v>0</v>
      </c>
      <c r="AS1405" s="387">
        <f t="shared" si="559"/>
        <v>0</v>
      </c>
    </row>
    <row r="1406" spans="2:46" hidden="1" outlineLevel="2">
      <c r="B1406" s="66">
        <v>5</v>
      </c>
      <c r="D1406" s="338">
        <v>0</v>
      </c>
      <c r="E1406" s="165">
        <f t="shared" si="569"/>
        <v>0</v>
      </c>
      <c r="F1406" s="165">
        <f t="shared" si="569"/>
        <v>0</v>
      </c>
      <c r="G1406" s="165">
        <f t="shared" si="569"/>
        <v>0</v>
      </c>
      <c r="H1406" s="165">
        <f t="shared" si="569"/>
        <v>0</v>
      </c>
      <c r="I1406" s="165">
        <f t="shared" si="569"/>
        <v>0</v>
      </c>
      <c r="J1406" s="165">
        <f t="shared" si="569"/>
        <v>0</v>
      </c>
      <c r="K1406" s="165">
        <f t="shared" si="569"/>
        <v>0</v>
      </c>
      <c r="L1406" s="165">
        <f t="shared" si="569"/>
        <v>0</v>
      </c>
      <c r="M1406" s="165">
        <f t="shared" si="569"/>
        <v>0</v>
      </c>
      <c r="N1406" s="165">
        <f t="shared" si="569"/>
        <v>0</v>
      </c>
      <c r="O1406" s="165">
        <f t="shared" si="570"/>
        <v>0</v>
      </c>
      <c r="P1406" s="165">
        <f t="shared" si="570"/>
        <v>0</v>
      </c>
      <c r="Q1406" s="165">
        <f t="shared" si="570"/>
        <v>0</v>
      </c>
      <c r="R1406" s="165">
        <f t="shared" si="570"/>
        <v>0</v>
      </c>
      <c r="S1406" s="165">
        <f t="shared" si="570"/>
        <v>0</v>
      </c>
      <c r="T1406" s="165">
        <f t="shared" si="570"/>
        <v>0</v>
      </c>
      <c r="U1406" s="165">
        <f t="shared" si="570"/>
        <v>0</v>
      </c>
      <c r="V1406" s="165">
        <f t="shared" si="570"/>
        <v>0</v>
      </c>
      <c r="W1406" s="165">
        <f t="shared" si="570"/>
        <v>0</v>
      </c>
      <c r="X1406" s="165">
        <f t="shared" si="570"/>
        <v>0</v>
      </c>
      <c r="Y1406" s="165">
        <f t="shared" si="571"/>
        <v>0</v>
      </c>
      <c r="Z1406" s="165">
        <f t="shared" si="571"/>
        <v>0</v>
      </c>
      <c r="AA1406" s="165">
        <f t="shared" si="571"/>
        <v>0</v>
      </c>
      <c r="AB1406" s="165">
        <f t="shared" si="571"/>
        <v>0</v>
      </c>
      <c r="AC1406" s="165">
        <f t="shared" si="571"/>
        <v>0</v>
      </c>
      <c r="AD1406" s="165">
        <f t="shared" si="571"/>
        <v>0</v>
      </c>
      <c r="AE1406" s="165">
        <f t="shared" si="571"/>
        <v>0</v>
      </c>
      <c r="AF1406" s="165">
        <f t="shared" si="571"/>
        <v>0</v>
      </c>
      <c r="AG1406" s="165">
        <f t="shared" si="571"/>
        <v>0</v>
      </c>
      <c r="AH1406" s="165">
        <f t="shared" si="571"/>
        <v>0</v>
      </c>
      <c r="AI1406" s="165">
        <f t="shared" si="572"/>
        <v>0</v>
      </c>
      <c r="AJ1406" s="165">
        <f t="shared" si="572"/>
        <v>0</v>
      </c>
      <c r="AK1406" s="165">
        <f t="shared" si="572"/>
        <v>0</v>
      </c>
      <c r="AL1406" s="165">
        <f t="shared" si="572"/>
        <v>0</v>
      </c>
      <c r="AM1406" s="165">
        <f t="shared" si="572"/>
        <v>0</v>
      </c>
      <c r="AN1406" s="165">
        <f t="shared" si="572"/>
        <v>0</v>
      </c>
      <c r="AO1406" s="165">
        <f t="shared" si="572"/>
        <v>0</v>
      </c>
      <c r="AP1406" s="165">
        <f t="shared" si="572"/>
        <v>0</v>
      </c>
      <c r="AQ1406" s="165">
        <f t="shared" si="572"/>
        <v>0</v>
      </c>
      <c r="AR1406" s="165">
        <f t="shared" si="572"/>
        <v>0</v>
      </c>
      <c r="AS1406" s="387">
        <f t="shared" si="559"/>
        <v>0</v>
      </c>
    </row>
    <row r="1407" spans="2:46" hidden="1" outlineLevel="2">
      <c r="B1407" s="66">
        <v>6</v>
      </c>
      <c r="D1407" s="338">
        <v>0</v>
      </c>
      <c r="E1407" s="165">
        <f t="shared" si="569"/>
        <v>0</v>
      </c>
      <c r="F1407" s="165">
        <f t="shared" si="569"/>
        <v>0</v>
      </c>
      <c r="G1407" s="165">
        <f t="shared" si="569"/>
        <v>0</v>
      </c>
      <c r="H1407" s="165">
        <f t="shared" si="569"/>
        <v>0</v>
      </c>
      <c r="I1407" s="165">
        <f t="shared" si="569"/>
        <v>0</v>
      </c>
      <c r="J1407" s="165">
        <f t="shared" si="569"/>
        <v>0</v>
      </c>
      <c r="K1407" s="165">
        <f t="shared" si="569"/>
        <v>0</v>
      </c>
      <c r="L1407" s="165">
        <f t="shared" si="569"/>
        <v>0</v>
      </c>
      <c r="M1407" s="165">
        <f t="shared" si="569"/>
        <v>0</v>
      </c>
      <c r="N1407" s="165">
        <f t="shared" si="569"/>
        <v>0</v>
      </c>
      <c r="O1407" s="165">
        <f t="shared" si="570"/>
        <v>0</v>
      </c>
      <c r="P1407" s="165">
        <f t="shared" si="570"/>
        <v>0</v>
      </c>
      <c r="Q1407" s="165">
        <f t="shared" si="570"/>
        <v>0</v>
      </c>
      <c r="R1407" s="165">
        <f t="shared" si="570"/>
        <v>0</v>
      </c>
      <c r="S1407" s="165">
        <f t="shared" si="570"/>
        <v>0</v>
      </c>
      <c r="T1407" s="165">
        <f t="shared" si="570"/>
        <v>0</v>
      </c>
      <c r="U1407" s="165">
        <f t="shared" si="570"/>
        <v>0</v>
      </c>
      <c r="V1407" s="165">
        <f t="shared" si="570"/>
        <v>0</v>
      </c>
      <c r="W1407" s="165">
        <f t="shared" si="570"/>
        <v>0</v>
      </c>
      <c r="X1407" s="165">
        <f t="shared" si="570"/>
        <v>0</v>
      </c>
      <c r="Y1407" s="165">
        <f t="shared" si="571"/>
        <v>0</v>
      </c>
      <c r="Z1407" s="165">
        <f t="shared" si="571"/>
        <v>0</v>
      </c>
      <c r="AA1407" s="165">
        <f t="shared" si="571"/>
        <v>0</v>
      </c>
      <c r="AB1407" s="165">
        <f t="shared" si="571"/>
        <v>0</v>
      </c>
      <c r="AC1407" s="165">
        <f t="shared" si="571"/>
        <v>0</v>
      </c>
      <c r="AD1407" s="165">
        <f t="shared" si="571"/>
        <v>0</v>
      </c>
      <c r="AE1407" s="165">
        <f t="shared" si="571"/>
        <v>0</v>
      </c>
      <c r="AF1407" s="165">
        <f t="shared" si="571"/>
        <v>0</v>
      </c>
      <c r="AG1407" s="165">
        <f t="shared" si="571"/>
        <v>0</v>
      </c>
      <c r="AH1407" s="165">
        <f t="shared" si="571"/>
        <v>0</v>
      </c>
      <c r="AI1407" s="165">
        <f t="shared" si="572"/>
        <v>0</v>
      </c>
      <c r="AJ1407" s="165">
        <f t="shared" si="572"/>
        <v>0</v>
      </c>
      <c r="AK1407" s="165">
        <f t="shared" si="572"/>
        <v>0</v>
      </c>
      <c r="AL1407" s="165">
        <f t="shared" si="572"/>
        <v>0</v>
      </c>
      <c r="AM1407" s="165">
        <f t="shared" si="572"/>
        <v>0</v>
      </c>
      <c r="AN1407" s="165">
        <f t="shared" si="572"/>
        <v>0</v>
      </c>
      <c r="AO1407" s="165">
        <f t="shared" si="572"/>
        <v>0</v>
      </c>
      <c r="AP1407" s="165">
        <f t="shared" si="572"/>
        <v>0</v>
      </c>
      <c r="AQ1407" s="165">
        <f t="shared" si="572"/>
        <v>0</v>
      </c>
      <c r="AR1407" s="165">
        <f t="shared" si="572"/>
        <v>0</v>
      </c>
      <c r="AS1407" s="387">
        <f t="shared" si="559"/>
        <v>0</v>
      </c>
    </row>
    <row r="1408" spans="2:46" hidden="1" outlineLevel="2">
      <c r="B1408" s="66">
        <v>7</v>
      </c>
      <c r="D1408" s="338">
        <v>0</v>
      </c>
      <c r="E1408" s="165">
        <f t="shared" si="569"/>
        <v>0</v>
      </c>
      <c r="F1408" s="165">
        <f t="shared" si="569"/>
        <v>0</v>
      </c>
      <c r="G1408" s="165">
        <f t="shared" si="569"/>
        <v>0</v>
      </c>
      <c r="H1408" s="165">
        <f t="shared" si="569"/>
        <v>0</v>
      </c>
      <c r="I1408" s="165">
        <f t="shared" si="569"/>
        <v>0</v>
      </c>
      <c r="J1408" s="165">
        <f t="shared" si="569"/>
        <v>0</v>
      </c>
      <c r="K1408" s="165">
        <f t="shared" si="569"/>
        <v>0</v>
      </c>
      <c r="L1408" s="165">
        <f t="shared" si="569"/>
        <v>0</v>
      </c>
      <c r="M1408" s="165">
        <f t="shared" si="569"/>
        <v>0</v>
      </c>
      <c r="N1408" s="165">
        <f t="shared" si="569"/>
        <v>0</v>
      </c>
      <c r="O1408" s="165">
        <f t="shared" si="570"/>
        <v>0</v>
      </c>
      <c r="P1408" s="165">
        <f t="shared" si="570"/>
        <v>0</v>
      </c>
      <c r="Q1408" s="165">
        <f t="shared" si="570"/>
        <v>0</v>
      </c>
      <c r="R1408" s="165">
        <f t="shared" si="570"/>
        <v>0</v>
      </c>
      <c r="S1408" s="165">
        <f t="shared" si="570"/>
        <v>0</v>
      </c>
      <c r="T1408" s="165">
        <f t="shared" si="570"/>
        <v>0</v>
      </c>
      <c r="U1408" s="165">
        <f t="shared" si="570"/>
        <v>0</v>
      </c>
      <c r="V1408" s="165">
        <f t="shared" si="570"/>
        <v>0</v>
      </c>
      <c r="W1408" s="165">
        <f t="shared" si="570"/>
        <v>0</v>
      </c>
      <c r="X1408" s="165">
        <f t="shared" si="570"/>
        <v>0</v>
      </c>
      <c r="Y1408" s="165">
        <f t="shared" si="571"/>
        <v>0</v>
      </c>
      <c r="Z1408" s="165">
        <f t="shared" si="571"/>
        <v>0</v>
      </c>
      <c r="AA1408" s="165">
        <f t="shared" si="571"/>
        <v>0</v>
      </c>
      <c r="AB1408" s="165">
        <f t="shared" si="571"/>
        <v>0</v>
      </c>
      <c r="AC1408" s="165">
        <f t="shared" si="571"/>
        <v>0</v>
      </c>
      <c r="AD1408" s="165">
        <f t="shared" si="571"/>
        <v>0</v>
      </c>
      <c r="AE1408" s="165">
        <f t="shared" si="571"/>
        <v>0</v>
      </c>
      <c r="AF1408" s="165">
        <f t="shared" si="571"/>
        <v>0</v>
      </c>
      <c r="AG1408" s="165">
        <f t="shared" si="571"/>
        <v>0</v>
      </c>
      <c r="AH1408" s="165">
        <f t="shared" si="571"/>
        <v>0</v>
      </c>
      <c r="AI1408" s="165">
        <f t="shared" si="572"/>
        <v>0</v>
      </c>
      <c r="AJ1408" s="165">
        <f t="shared" si="572"/>
        <v>0</v>
      </c>
      <c r="AK1408" s="165">
        <f t="shared" si="572"/>
        <v>0</v>
      </c>
      <c r="AL1408" s="165">
        <f t="shared" si="572"/>
        <v>0</v>
      </c>
      <c r="AM1408" s="165">
        <f t="shared" si="572"/>
        <v>0</v>
      </c>
      <c r="AN1408" s="165">
        <f t="shared" si="572"/>
        <v>0</v>
      </c>
      <c r="AO1408" s="165">
        <f t="shared" si="572"/>
        <v>0</v>
      </c>
      <c r="AP1408" s="165">
        <f t="shared" si="572"/>
        <v>0</v>
      </c>
      <c r="AQ1408" s="165">
        <f t="shared" si="572"/>
        <v>0</v>
      </c>
      <c r="AR1408" s="165">
        <f t="shared" si="572"/>
        <v>0</v>
      </c>
      <c r="AS1408" s="387">
        <f t="shared" si="559"/>
        <v>0</v>
      </c>
    </row>
    <row r="1409" spans="2:45" hidden="1" outlineLevel="2">
      <c r="B1409" s="66">
        <v>8</v>
      </c>
      <c r="D1409" s="338">
        <v>0</v>
      </c>
      <c r="E1409" s="165">
        <f t="shared" si="569"/>
        <v>0</v>
      </c>
      <c r="F1409" s="165">
        <f t="shared" si="569"/>
        <v>0</v>
      </c>
      <c r="G1409" s="165">
        <f t="shared" si="569"/>
        <v>0</v>
      </c>
      <c r="H1409" s="165">
        <f t="shared" si="569"/>
        <v>0</v>
      </c>
      <c r="I1409" s="165">
        <f t="shared" si="569"/>
        <v>0</v>
      </c>
      <c r="J1409" s="165">
        <f t="shared" si="569"/>
        <v>0</v>
      </c>
      <c r="K1409" s="165">
        <f t="shared" si="569"/>
        <v>0</v>
      </c>
      <c r="L1409" s="165">
        <f t="shared" si="569"/>
        <v>0</v>
      </c>
      <c r="M1409" s="165">
        <f t="shared" si="569"/>
        <v>0</v>
      </c>
      <c r="N1409" s="165">
        <f t="shared" si="569"/>
        <v>0</v>
      </c>
      <c r="O1409" s="165">
        <f t="shared" si="570"/>
        <v>0</v>
      </c>
      <c r="P1409" s="165">
        <f t="shared" si="570"/>
        <v>0</v>
      </c>
      <c r="Q1409" s="165">
        <f t="shared" si="570"/>
        <v>0</v>
      </c>
      <c r="R1409" s="165">
        <f t="shared" si="570"/>
        <v>0</v>
      </c>
      <c r="S1409" s="165">
        <f t="shared" si="570"/>
        <v>0</v>
      </c>
      <c r="T1409" s="165">
        <f t="shared" si="570"/>
        <v>0</v>
      </c>
      <c r="U1409" s="165">
        <f t="shared" si="570"/>
        <v>0</v>
      </c>
      <c r="V1409" s="165">
        <f t="shared" si="570"/>
        <v>0</v>
      </c>
      <c r="W1409" s="165">
        <f t="shared" si="570"/>
        <v>0</v>
      </c>
      <c r="X1409" s="165">
        <f t="shared" si="570"/>
        <v>0</v>
      </c>
      <c r="Y1409" s="165">
        <f t="shared" si="571"/>
        <v>0</v>
      </c>
      <c r="Z1409" s="165">
        <f t="shared" si="571"/>
        <v>0</v>
      </c>
      <c r="AA1409" s="165">
        <f t="shared" si="571"/>
        <v>0</v>
      </c>
      <c r="AB1409" s="165">
        <f t="shared" si="571"/>
        <v>0</v>
      </c>
      <c r="AC1409" s="165">
        <f t="shared" si="571"/>
        <v>0</v>
      </c>
      <c r="AD1409" s="165">
        <f t="shared" si="571"/>
        <v>0</v>
      </c>
      <c r="AE1409" s="165">
        <f t="shared" si="571"/>
        <v>0</v>
      </c>
      <c r="AF1409" s="165">
        <f t="shared" si="571"/>
        <v>0</v>
      </c>
      <c r="AG1409" s="165">
        <f t="shared" si="571"/>
        <v>0</v>
      </c>
      <c r="AH1409" s="165">
        <f t="shared" si="571"/>
        <v>0</v>
      </c>
      <c r="AI1409" s="165">
        <f t="shared" si="572"/>
        <v>0</v>
      </c>
      <c r="AJ1409" s="165">
        <f t="shared" si="572"/>
        <v>0</v>
      </c>
      <c r="AK1409" s="165">
        <f t="shared" si="572"/>
        <v>0</v>
      </c>
      <c r="AL1409" s="165">
        <f t="shared" si="572"/>
        <v>0</v>
      </c>
      <c r="AM1409" s="165">
        <f t="shared" si="572"/>
        <v>0</v>
      </c>
      <c r="AN1409" s="165">
        <f t="shared" si="572"/>
        <v>0</v>
      </c>
      <c r="AO1409" s="165">
        <f t="shared" si="572"/>
        <v>0</v>
      </c>
      <c r="AP1409" s="165">
        <f t="shared" si="572"/>
        <v>0</v>
      </c>
      <c r="AQ1409" s="165">
        <f t="shared" si="572"/>
        <v>0</v>
      </c>
      <c r="AR1409" s="165">
        <f t="shared" si="572"/>
        <v>0</v>
      </c>
      <c r="AS1409" s="387">
        <f t="shared" si="559"/>
        <v>0</v>
      </c>
    </row>
    <row r="1410" spans="2:45" hidden="1" outlineLevel="2">
      <c r="B1410" s="66">
        <v>9</v>
      </c>
      <c r="D1410" s="338">
        <v>0</v>
      </c>
      <c r="E1410" s="165">
        <f t="shared" si="569"/>
        <v>0</v>
      </c>
      <c r="F1410" s="165">
        <f t="shared" si="569"/>
        <v>0</v>
      </c>
      <c r="G1410" s="165">
        <f t="shared" si="569"/>
        <v>0</v>
      </c>
      <c r="H1410" s="165">
        <f t="shared" si="569"/>
        <v>0</v>
      </c>
      <c r="I1410" s="165">
        <f t="shared" si="569"/>
        <v>0</v>
      </c>
      <c r="J1410" s="165">
        <f t="shared" si="569"/>
        <v>0</v>
      </c>
      <c r="K1410" s="165">
        <f t="shared" si="569"/>
        <v>0</v>
      </c>
      <c r="L1410" s="165">
        <f t="shared" si="569"/>
        <v>0</v>
      </c>
      <c r="M1410" s="165">
        <f t="shared" si="569"/>
        <v>0</v>
      </c>
      <c r="N1410" s="165">
        <f t="shared" si="569"/>
        <v>0</v>
      </c>
      <c r="O1410" s="165">
        <f t="shared" si="570"/>
        <v>0</v>
      </c>
      <c r="P1410" s="165">
        <f t="shared" si="570"/>
        <v>0</v>
      </c>
      <c r="Q1410" s="165">
        <f t="shared" si="570"/>
        <v>0</v>
      </c>
      <c r="R1410" s="165">
        <f t="shared" si="570"/>
        <v>0</v>
      </c>
      <c r="S1410" s="165">
        <f t="shared" si="570"/>
        <v>0</v>
      </c>
      <c r="T1410" s="165">
        <f t="shared" si="570"/>
        <v>0</v>
      </c>
      <c r="U1410" s="165">
        <f t="shared" si="570"/>
        <v>0</v>
      </c>
      <c r="V1410" s="165">
        <f t="shared" si="570"/>
        <v>0</v>
      </c>
      <c r="W1410" s="165">
        <f t="shared" si="570"/>
        <v>0</v>
      </c>
      <c r="X1410" s="165">
        <f t="shared" si="570"/>
        <v>0</v>
      </c>
      <c r="Y1410" s="165">
        <f t="shared" si="571"/>
        <v>0</v>
      </c>
      <c r="Z1410" s="165">
        <f t="shared" si="571"/>
        <v>0</v>
      </c>
      <c r="AA1410" s="165">
        <f t="shared" si="571"/>
        <v>0</v>
      </c>
      <c r="AB1410" s="165">
        <f t="shared" si="571"/>
        <v>0</v>
      </c>
      <c r="AC1410" s="165">
        <f t="shared" si="571"/>
        <v>0</v>
      </c>
      <c r="AD1410" s="165">
        <f t="shared" si="571"/>
        <v>0</v>
      </c>
      <c r="AE1410" s="165">
        <f t="shared" si="571"/>
        <v>0</v>
      </c>
      <c r="AF1410" s="165">
        <f t="shared" si="571"/>
        <v>0</v>
      </c>
      <c r="AG1410" s="165">
        <f t="shared" si="571"/>
        <v>0</v>
      </c>
      <c r="AH1410" s="165">
        <f t="shared" si="571"/>
        <v>0</v>
      </c>
      <c r="AI1410" s="165">
        <f t="shared" si="572"/>
        <v>0</v>
      </c>
      <c r="AJ1410" s="165">
        <f t="shared" si="572"/>
        <v>0</v>
      </c>
      <c r="AK1410" s="165">
        <f t="shared" si="572"/>
        <v>0</v>
      </c>
      <c r="AL1410" s="165">
        <f t="shared" si="572"/>
        <v>0</v>
      </c>
      <c r="AM1410" s="165">
        <f t="shared" si="572"/>
        <v>0</v>
      </c>
      <c r="AN1410" s="165">
        <f t="shared" si="572"/>
        <v>0</v>
      </c>
      <c r="AO1410" s="165">
        <f t="shared" si="572"/>
        <v>0</v>
      </c>
      <c r="AP1410" s="165">
        <f t="shared" si="572"/>
        <v>0</v>
      </c>
      <c r="AQ1410" s="165">
        <f t="shared" si="572"/>
        <v>0</v>
      </c>
      <c r="AR1410" s="165">
        <f t="shared" si="572"/>
        <v>0</v>
      </c>
      <c r="AS1410" s="387">
        <f t="shared" si="559"/>
        <v>0</v>
      </c>
    </row>
    <row r="1411" spans="2:45" hidden="1" outlineLevel="2">
      <c r="B1411" s="66">
        <v>10</v>
      </c>
      <c r="D1411" s="338">
        <v>0</v>
      </c>
      <c r="E1411" s="165">
        <f t="shared" si="569"/>
        <v>0</v>
      </c>
      <c r="F1411" s="165">
        <f t="shared" si="569"/>
        <v>0</v>
      </c>
      <c r="G1411" s="165">
        <f t="shared" si="569"/>
        <v>0</v>
      </c>
      <c r="H1411" s="165">
        <f t="shared" si="569"/>
        <v>0</v>
      </c>
      <c r="I1411" s="165">
        <f t="shared" si="569"/>
        <v>0</v>
      </c>
      <c r="J1411" s="165">
        <f t="shared" si="569"/>
        <v>0</v>
      </c>
      <c r="K1411" s="165">
        <f t="shared" si="569"/>
        <v>0</v>
      </c>
      <c r="L1411" s="165">
        <f t="shared" si="569"/>
        <v>0</v>
      </c>
      <c r="M1411" s="165">
        <f t="shared" si="569"/>
        <v>0</v>
      </c>
      <c r="N1411" s="165">
        <f t="shared" si="569"/>
        <v>0</v>
      </c>
      <c r="O1411" s="165">
        <f t="shared" si="570"/>
        <v>0</v>
      </c>
      <c r="P1411" s="165">
        <f t="shared" si="570"/>
        <v>0</v>
      </c>
      <c r="Q1411" s="165">
        <f t="shared" si="570"/>
        <v>0</v>
      </c>
      <c r="R1411" s="165">
        <f t="shared" si="570"/>
        <v>0</v>
      </c>
      <c r="S1411" s="165">
        <f t="shared" si="570"/>
        <v>0</v>
      </c>
      <c r="T1411" s="165">
        <f t="shared" si="570"/>
        <v>0</v>
      </c>
      <c r="U1411" s="165">
        <f t="shared" si="570"/>
        <v>0</v>
      </c>
      <c r="V1411" s="165">
        <f t="shared" si="570"/>
        <v>0</v>
      </c>
      <c r="W1411" s="165">
        <f t="shared" si="570"/>
        <v>0</v>
      </c>
      <c r="X1411" s="165">
        <f t="shared" si="570"/>
        <v>0</v>
      </c>
      <c r="Y1411" s="165">
        <f t="shared" si="571"/>
        <v>0</v>
      </c>
      <c r="Z1411" s="165">
        <f t="shared" si="571"/>
        <v>0</v>
      </c>
      <c r="AA1411" s="165">
        <f t="shared" si="571"/>
        <v>0</v>
      </c>
      <c r="AB1411" s="165">
        <f t="shared" si="571"/>
        <v>0</v>
      </c>
      <c r="AC1411" s="165">
        <f t="shared" si="571"/>
        <v>0</v>
      </c>
      <c r="AD1411" s="165">
        <f t="shared" si="571"/>
        <v>0</v>
      </c>
      <c r="AE1411" s="165">
        <f t="shared" si="571"/>
        <v>0</v>
      </c>
      <c r="AF1411" s="165">
        <f t="shared" si="571"/>
        <v>0</v>
      </c>
      <c r="AG1411" s="165">
        <f t="shared" si="571"/>
        <v>0</v>
      </c>
      <c r="AH1411" s="165">
        <f t="shared" si="571"/>
        <v>0</v>
      </c>
      <c r="AI1411" s="165">
        <f t="shared" si="572"/>
        <v>0</v>
      </c>
      <c r="AJ1411" s="165">
        <f t="shared" si="572"/>
        <v>0</v>
      </c>
      <c r="AK1411" s="165">
        <f t="shared" si="572"/>
        <v>0</v>
      </c>
      <c r="AL1411" s="165">
        <f t="shared" si="572"/>
        <v>0</v>
      </c>
      <c r="AM1411" s="165">
        <f t="shared" si="572"/>
        <v>0</v>
      </c>
      <c r="AN1411" s="165">
        <f t="shared" si="572"/>
        <v>0</v>
      </c>
      <c r="AO1411" s="165">
        <f t="shared" si="572"/>
        <v>0</v>
      </c>
      <c r="AP1411" s="165">
        <f t="shared" si="572"/>
        <v>0</v>
      </c>
      <c r="AQ1411" s="165">
        <f t="shared" si="572"/>
        <v>0</v>
      </c>
      <c r="AR1411" s="165">
        <f t="shared" si="572"/>
        <v>0</v>
      </c>
      <c r="AS1411" s="387">
        <f t="shared" si="559"/>
        <v>0</v>
      </c>
    </row>
    <row r="1412" spans="2:45" hidden="1" outlineLevel="2">
      <c r="B1412" s="66">
        <v>11</v>
      </c>
      <c r="D1412" s="338">
        <v>0</v>
      </c>
      <c r="E1412" s="165">
        <f t="shared" ref="E1412:N1421" si="573">IF(AND(E$2=$B1412,$B1412=$C$3),$D1412,IF(AND(E$2&gt;$B1412,E$2&lt;=$D$1401+$B1412),SLN($D1412,0,IF($C$3-$B1412&gt;=$D$1401,$D$1401,$C$3-$B1412)),0))</f>
        <v>0</v>
      </c>
      <c r="F1412" s="165">
        <f t="shared" si="573"/>
        <v>0</v>
      </c>
      <c r="G1412" s="165">
        <f t="shared" si="573"/>
        <v>0</v>
      </c>
      <c r="H1412" s="165">
        <f t="shared" si="573"/>
        <v>0</v>
      </c>
      <c r="I1412" s="165">
        <f t="shared" si="573"/>
        <v>0</v>
      </c>
      <c r="J1412" s="165">
        <f t="shared" si="573"/>
        <v>0</v>
      </c>
      <c r="K1412" s="165">
        <f t="shared" si="573"/>
        <v>0</v>
      </c>
      <c r="L1412" s="165">
        <f t="shared" si="573"/>
        <v>0</v>
      </c>
      <c r="M1412" s="165">
        <f t="shared" si="573"/>
        <v>0</v>
      </c>
      <c r="N1412" s="165">
        <f t="shared" si="573"/>
        <v>0</v>
      </c>
      <c r="O1412" s="165">
        <f t="shared" ref="O1412:X1421" si="574">IF(AND(O$2=$B1412,$B1412=$C$3),$D1412,IF(AND(O$2&gt;$B1412,O$2&lt;=$D$1401+$B1412),SLN($D1412,0,IF($C$3-$B1412&gt;=$D$1401,$D$1401,$C$3-$B1412)),0))</f>
        <v>0</v>
      </c>
      <c r="P1412" s="165">
        <f t="shared" si="574"/>
        <v>0</v>
      </c>
      <c r="Q1412" s="165">
        <f t="shared" si="574"/>
        <v>0</v>
      </c>
      <c r="R1412" s="165">
        <f t="shared" si="574"/>
        <v>0</v>
      </c>
      <c r="S1412" s="165">
        <f t="shared" si="574"/>
        <v>0</v>
      </c>
      <c r="T1412" s="165">
        <f t="shared" si="574"/>
        <v>0</v>
      </c>
      <c r="U1412" s="165">
        <f t="shared" si="574"/>
        <v>0</v>
      </c>
      <c r="V1412" s="165">
        <f t="shared" si="574"/>
        <v>0</v>
      </c>
      <c r="W1412" s="165">
        <f t="shared" si="574"/>
        <v>0</v>
      </c>
      <c r="X1412" s="165">
        <f t="shared" si="574"/>
        <v>0</v>
      </c>
      <c r="Y1412" s="165">
        <f t="shared" ref="Y1412:AH1421" si="575">IF(AND(Y$2=$B1412,$B1412=$C$3),$D1412,IF(AND(Y$2&gt;$B1412,Y$2&lt;=$D$1401+$B1412),SLN($D1412,0,IF($C$3-$B1412&gt;=$D$1401,$D$1401,$C$3-$B1412)),0))</f>
        <v>0</v>
      </c>
      <c r="Z1412" s="165">
        <f t="shared" si="575"/>
        <v>0</v>
      </c>
      <c r="AA1412" s="165">
        <f t="shared" si="575"/>
        <v>0</v>
      </c>
      <c r="AB1412" s="165">
        <f t="shared" si="575"/>
        <v>0</v>
      </c>
      <c r="AC1412" s="165">
        <f t="shared" si="575"/>
        <v>0</v>
      </c>
      <c r="AD1412" s="165">
        <f t="shared" si="575"/>
        <v>0</v>
      </c>
      <c r="AE1412" s="165">
        <f t="shared" si="575"/>
        <v>0</v>
      </c>
      <c r="AF1412" s="165">
        <f t="shared" si="575"/>
        <v>0</v>
      </c>
      <c r="AG1412" s="165">
        <f t="shared" si="575"/>
        <v>0</v>
      </c>
      <c r="AH1412" s="165">
        <f t="shared" si="575"/>
        <v>0</v>
      </c>
      <c r="AI1412" s="165">
        <f t="shared" ref="AI1412:AR1421" si="576">IF(AND(AI$2=$B1412,$B1412=$C$3),$D1412,IF(AND(AI$2&gt;$B1412,AI$2&lt;=$D$1401+$B1412),SLN($D1412,0,IF($C$3-$B1412&gt;=$D$1401,$D$1401,$C$3-$B1412)),0))</f>
        <v>0</v>
      </c>
      <c r="AJ1412" s="165">
        <f t="shared" si="576"/>
        <v>0</v>
      </c>
      <c r="AK1412" s="165">
        <f t="shared" si="576"/>
        <v>0</v>
      </c>
      <c r="AL1412" s="165">
        <f t="shared" si="576"/>
        <v>0</v>
      </c>
      <c r="AM1412" s="165">
        <f t="shared" si="576"/>
        <v>0</v>
      </c>
      <c r="AN1412" s="165">
        <f t="shared" si="576"/>
        <v>0</v>
      </c>
      <c r="AO1412" s="165">
        <f t="shared" si="576"/>
        <v>0</v>
      </c>
      <c r="AP1412" s="165">
        <f t="shared" si="576"/>
        <v>0</v>
      </c>
      <c r="AQ1412" s="165">
        <f t="shared" si="576"/>
        <v>0</v>
      </c>
      <c r="AR1412" s="165">
        <f t="shared" si="576"/>
        <v>0</v>
      </c>
      <c r="AS1412" s="387">
        <f t="shared" si="559"/>
        <v>0</v>
      </c>
    </row>
    <row r="1413" spans="2:45" hidden="1" outlineLevel="2">
      <c r="B1413" s="66">
        <v>12</v>
      </c>
      <c r="D1413" s="338">
        <v>0</v>
      </c>
      <c r="E1413" s="165">
        <f t="shared" si="573"/>
        <v>0</v>
      </c>
      <c r="F1413" s="165">
        <f t="shared" si="573"/>
        <v>0</v>
      </c>
      <c r="G1413" s="165">
        <f t="shared" si="573"/>
        <v>0</v>
      </c>
      <c r="H1413" s="165">
        <f t="shared" si="573"/>
        <v>0</v>
      </c>
      <c r="I1413" s="165">
        <f t="shared" si="573"/>
        <v>0</v>
      </c>
      <c r="J1413" s="165">
        <f t="shared" si="573"/>
        <v>0</v>
      </c>
      <c r="K1413" s="165">
        <f t="shared" si="573"/>
        <v>0</v>
      </c>
      <c r="L1413" s="165">
        <f t="shared" si="573"/>
        <v>0</v>
      </c>
      <c r="M1413" s="165">
        <f t="shared" si="573"/>
        <v>0</v>
      </c>
      <c r="N1413" s="165">
        <f t="shared" si="573"/>
        <v>0</v>
      </c>
      <c r="O1413" s="165">
        <f t="shared" si="574"/>
        <v>0</v>
      </c>
      <c r="P1413" s="165">
        <f t="shared" si="574"/>
        <v>0</v>
      </c>
      <c r="Q1413" s="165">
        <f t="shared" si="574"/>
        <v>0</v>
      </c>
      <c r="R1413" s="165">
        <f t="shared" si="574"/>
        <v>0</v>
      </c>
      <c r="S1413" s="165">
        <f t="shared" si="574"/>
        <v>0</v>
      </c>
      <c r="T1413" s="165">
        <f t="shared" si="574"/>
        <v>0</v>
      </c>
      <c r="U1413" s="165">
        <f t="shared" si="574"/>
        <v>0</v>
      </c>
      <c r="V1413" s="165">
        <f t="shared" si="574"/>
        <v>0</v>
      </c>
      <c r="W1413" s="165">
        <f t="shared" si="574"/>
        <v>0</v>
      </c>
      <c r="X1413" s="165">
        <f t="shared" si="574"/>
        <v>0</v>
      </c>
      <c r="Y1413" s="165">
        <f t="shared" si="575"/>
        <v>0</v>
      </c>
      <c r="Z1413" s="165">
        <f t="shared" si="575"/>
        <v>0</v>
      </c>
      <c r="AA1413" s="165">
        <f t="shared" si="575"/>
        <v>0</v>
      </c>
      <c r="AB1413" s="165">
        <f t="shared" si="575"/>
        <v>0</v>
      </c>
      <c r="AC1413" s="165">
        <f t="shared" si="575"/>
        <v>0</v>
      </c>
      <c r="AD1413" s="165">
        <f t="shared" si="575"/>
        <v>0</v>
      </c>
      <c r="AE1413" s="165">
        <f t="shared" si="575"/>
        <v>0</v>
      </c>
      <c r="AF1413" s="165">
        <f t="shared" si="575"/>
        <v>0</v>
      </c>
      <c r="AG1413" s="165">
        <f t="shared" si="575"/>
        <v>0</v>
      </c>
      <c r="AH1413" s="165">
        <f t="shared" si="575"/>
        <v>0</v>
      </c>
      <c r="AI1413" s="165">
        <f t="shared" si="576"/>
        <v>0</v>
      </c>
      <c r="AJ1413" s="165">
        <f t="shared" si="576"/>
        <v>0</v>
      </c>
      <c r="AK1413" s="165">
        <f t="shared" si="576"/>
        <v>0</v>
      </c>
      <c r="AL1413" s="165">
        <f t="shared" si="576"/>
        <v>0</v>
      </c>
      <c r="AM1413" s="165">
        <f t="shared" si="576"/>
        <v>0</v>
      </c>
      <c r="AN1413" s="165">
        <f t="shared" si="576"/>
        <v>0</v>
      </c>
      <c r="AO1413" s="165">
        <f t="shared" si="576"/>
        <v>0</v>
      </c>
      <c r="AP1413" s="165">
        <f t="shared" si="576"/>
        <v>0</v>
      </c>
      <c r="AQ1413" s="165">
        <f t="shared" si="576"/>
        <v>0</v>
      </c>
      <c r="AR1413" s="165">
        <f t="shared" si="576"/>
        <v>0</v>
      </c>
      <c r="AS1413" s="387">
        <f t="shared" si="559"/>
        <v>0</v>
      </c>
    </row>
    <row r="1414" spans="2:45" hidden="1" outlineLevel="2">
      <c r="B1414" s="66">
        <v>13</v>
      </c>
      <c r="D1414" s="338">
        <v>0</v>
      </c>
      <c r="E1414" s="165">
        <f t="shared" si="573"/>
        <v>0</v>
      </c>
      <c r="F1414" s="165">
        <f t="shared" si="573"/>
        <v>0</v>
      </c>
      <c r="G1414" s="165">
        <f t="shared" si="573"/>
        <v>0</v>
      </c>
      <c r="H1414" s="165">
        <f t="shared" si="573"/>
        <v>0</v>
      </c>
      <c r="I1414" s="165">
        <f t="shared" si="573"/>
        <v>0</v>
      </c>
      <c r="J1414" s="165">
        <f t="shared" si="573"/>
        <v>0</v>
      </c>
      <c r="K1414" s="165">
        <f t="shared" si="573"/>
        <v>0</v>
      </c>
      <c r="L1414" s="165">
        <f t="shared" si="573"/>
        <v>0</v>
      </c>
      <c r="M1414" s="165">
        <f t="shared" si="573"/>
        <v>0</v>
      </c>
      <c r="N1414" s="165">
        <f t="shared" si="573"/>
        <v>0</v>
      </c>
      <c r="O1414" s="165">
        <f t="shared" si="574"/>
        <v>0</v>
      </c>
      <c r="P1414" s="165">
        <f t="shared" si="574"/>
        <v>0</v>
      </c>
      <c r="Q1414" s="165">
        <f t="shared" si="574"/>
        <v>0</v>
      </c>
      <c r="R1414" s="165">
        <f t="shared" si="574"/>
        <v>0</v>
      </c>
      <c r="S1414" s="165">
        <f t="shared" si="574"/>
        <v>0</v>
      </c>
      <c r="T1414" s="165">
        <f t="shared" si="574"/>
        <v>0</v>
      </c>
      <c r="U1414" s="165">
        <f t="shared" si="574"/>
        <v>0</v>
      </c>
      <c r="V1414" s="165">
        <f t="shared" si="574"/>
        <v>0</v>
      </c>
      <c r="W1414" s="165">
        <f t="shared" si="574"/>
        <v>0</v>
      </c>
      <c r="X1414" s="165">
        <f t="shared" si="574"/>
        <v>0</v>
      </c>
      <c r="Y1414" s="165">
        <f t="shared" si="575"/>
        <v>0</v>
      </c>
      <c r="Z1414" s="165">
        <f t="shared" si="575"/>
        <v>0</v>
      </c>
      <c r="AA1414" s="165">
        <f t="shared" si="575"/>
        <v>0</v>
      </c>
      <c r="AB1414" s="165">
        <f t="shared" si="575"/>
        <v>0</v>
      </c>
      <c r="AC1414" s="165">
        <f t="shared" si="575"/>
        <v>0</v>
      </c>
      <c r="AD1414" s="165">
        <f t="shared" si="575"/>
        <v>0</v>
      </c>
      <c r="AE1414" s="165">
        <f t="shared" si="575"/>
        <v>0</v>
      </c>
      <c r="AF1414" s="165">
        <f t="shared" si="575"/>
        <v>0</v>
      </c>
      <c r="AG1414" s="165">
        <f t="shared" si="575"/>
        <v>0</v>
      </c>
      <c r="AH1414" s="165">
        <f t="shared" si="575"/>
        <v>0</v>
      </c>
      <c r="AI1414" s="165">
        <f t="shared" si="576"/>
        <v>0</v>
      </c>
      <c r="AJ1414" s="165">
        <f t="shared" si="576"/>
        <v>0</v>
      </c>
      <c r="AK1414" s="165">
        <f t="shared" si="576"/>
        <v>0</v>
      </c>
      <c r="AL1414" s="165">
        <f t="shared" si="576"/>
        <v>0</v>
      </c>
      <c r="AM1414" s="165">
        <f t="shared" si="576"/>
        <v>0</v>
      </c>
      <c r="AN1414" s="165">
        <f t="shared" si="576"/>
        <v>0</v>
      </c>
      <c r="AO1414" s="165">
        <f t="shared" si="576"/>
        <v>0</v>
      </c>
      <c r="AP1414" s="165">
        <f t="shared" si="576"/>
        <v>0</v>
      </c>
      <c r="AQ1414" s="165">
        <f t="shared" si="576"/>
        <v>0</v>
      </c>
      <c r="AR1414" s="165">
        <f t="shared" si="576"/>
        <v>0</v>
      </c>
      <c r="AS1414" s="387">
        <f t="shared" si="559"/>
        <v>0</v>
      </c>
    </row>
    <row r="1415" spans="2:45" hidden="1" outlineLevel="2">
      <c r="B1415" s="66">
        <v>14</v>
      </c>
      <c r="D1415" s="338">
        <v>0</v>
      </c>
      <c r="E1415" s="165">
        <f t="shared" si="573"/>
        <v>0</v>
      </c>
      <c r="F1415" s="165">
        <f t="shared" si="573"/>
        <v>0</v>
      </c>
      <c r="G1415" s="165">
        <f t="shared" si="573"/>
        <v>0</v>
      </c>
      <c r="H1415" s="165">
        <f t="shared" si="573"/>
        <v>0</v>
      </c>
      <c r="I1415" s="165">
        <f t="shared" si="573"/>
        <v>0</v>
      </c>
      <c r="J1415" s="165">
        <f t="shared" si="573"/>
        <v>0</v>
      </c>
      <c r="K1415" s="165">
        <f t="shared" si="573"/>
        <v>0</v>
      </c>
      <c r="L1415" s="165">
        <f t="shared" si="573"/>
        <v>0</v>
      </c>
      <c r="M1415" s="165">
        <f t="shared" si="573"/>
        <v>0</v>
      </c>
      <c r="N1415" s="165">
        <f t="shared" si="573"/>
        <v>0</v>
      </c>
      <c r="O1415" s="165">
        <f t="shared" si="574"/>
        <v>0</v>
      </c>
      <c r="P1415" s="165">
        <f t="shared" si="574"/>
        <v>0</v>
      </c>
      <c r="Q1415" s="165">
        <f t="shared" si="574"/>
        <v>0</v>
      </c>
      <c r="R1415" s="165">
        <f t="shared" si="574"/>
        <v>0</v>
      </c>
      <c r="S1415" s="165">
        <f t="shared" si="574"/>
        <v>0</v>
      </c>
      <c r="T1415" s="165">
        <f t="shared" si="574"/>
        <v>0</v>
      </c>
      <c r="U1415" s="165">
        <f t="shared" si="574"/>
        <v>0</v>
      </c>
      <c r="V1415" s="165">
        <f t="shared" si="574"/>
        <v>0</v>
      </c>
      <c r="W1415" s="165">
        <f t="shared" si="574"/>
        <v>0</v>
      </c>
      <c r="X1415" s="165">
        <f t="shared" si="574"/>
        <v>0</v>
      </c>
      <c r="Y1415" s="165">
        <f t="shared" si="575"/>
        <v>0</v>
      </c>
      <c r="Z1415" s="165">
        <f t="shared" si="575"/>
        <v>0</v>
      </c>
      <c r="AA1415" s="165">
        <f t="shared" si="575"/>
        <v>0</v>
      </c>
      <c r="AB1415" s="165">
        <f t="shared" si="575"/>
        <v>0</v>
      </c>
      <c r="AC1415" s="165">
        <f t="shared" si="575"/>
        <v>0</v>
      </c>
      <c r="AD1415" s="165">
        <f t="shared" si="575"/>
        <v>0</v>
      </c>
      <c r="AE1415" s="165">
        <f t="shared" si="575"/>
        <v>0</v>
      </c>
      <c r="AF1415" s="165">
        <f t="shared" si="575"/>
        <v>0</v>
      </c>
      <c r="AG1415" s="165">
        <f t="shared" si="575"/>
        <v>0</v>
      </c>
      <c r="AH1415" s="165">
        <f t="shared" si="575"/>
        <v>0</v>
      </c>
      <c r="AI1415" s="165">
        <f t="shared" si="576"/>
        <v>0</v>
      </c>
      <c r="AJ1415" s="165">
        <f t="shared" si="576"/>
        <v>0</v>
      </c>
      <c r="AK1415" s="165">
        <f t="shared" si="576"/>
        <v>0</v>
      </c>
      <c r="AL1415" s="165">
        <f t="shared" si="576"/>
        <v>0</v>
      </c>
      <c r="AM1415" s="165">
        <f t="shared" si="576"/>
        <v>0</v>
      </c>
      <c r="AN1415" s="165">
        <f t="shared" si="576"/>
        <v>0</v>
      </c>
      <c r="AO1415" s="165">
        <f t="shared" si="576"/>
        <v>0</v>
      </c>
      <c r="AP1415" s="165">
        <f t="shared" si="576"/>
        <v>0</v>
      </c>
      <c r="AQ1415" s="165">
        <f t="shared" si="576"/>
        <v>0</v>
      </c>
      <c r="AR1415" s="165">
        <f t="shared" si="576"/>
        <v>0</v>
      </c>
      <c r="AS1415" s="387">
        <f t="shared" si="559"/>
        <v>0</v>
      </c>
    </row>
    <row r="1416" spans="2:45" hidden="1" outlineLevel="2">
      <c r="B1416" s="66">
        <v>15</v>
      </c>
      <c r="D1416" s="338">
        <v>0</v>
      </c>
      <c r="E1416" s="165">
        <f t="shared" si="573"/>
        <v>0</v>
      </c>
      <c r="F1416" s="165">
        <f t="shared" si="573"/>
        <v>0</v>
      </c>
      <c r="G1416" s="165">
        <f t="shared" si="573"/>
        <v>0</v>
      </c>
      <c r="H1416" s="165">
        <f t="shared" si="573"/>
        <v>0</v>
      </c>
      <c r="I1416" s="165">
        <f t="shared" si="573"/>
        <v>0</v>
      </c>
      <c r="J1416" s="165">
        <f t="shared" si="573"/>
        <v>0</v>
      </c>
      <c r="K1416" s="165">
        <f t="shared" si="573"/>
        <v>0</v>
      </c>
      <c r="L1416" s="165">
        <f t="shared" si="573"/>
        <v>0</v>
      </c>
      <c r="M1416" s="165">
        <f t="shared" si="573"/>
        <v>0</v>
      </c>
      <c r="N1416" s="165">
        <f t="shared" si="573"/>
        <v>0</v>
      </c>
      <c r="O1416" s="165">
        <f t="shared" si="574"/>
        <v>0</v>
      </c>
      <c r="P1416" s="165">
        <f t="shared" si="574"/>
        <v>0</v>
      </c>
      <c r="Q1416" s="165">
        <f t="shared" si="574"/>
        <v>0</v>
      </c>
      <c r="R1416" s="165">
        <f t="shared" si="574"/>
        <v>0</v>
      </c>
      <c r="S1416" s="165">
        <f t="shared" si="574"/>
        <v>0</v>
      </c>
      <c r="T1416" s="165">
        <f t="shared" si="574"/>
        <v>0</v>
      </c>
      <c r="U1416" s="165">
        <f t="shared" si="574"/>
        <v>0</v>
      </c>
      <c r="V1416" s="165">
        <f t="shared" si="574"/>
        <v>0</v>
      </c>
      <c r="W1416" s="165">
        <f t="shared" si="574"/>
        <v>0</v>
      </c>
      <c r="X1416" s="165">
        <f t="shared" si="574"/>
        <v>0</v>
      </c>
      <c r="Y1416" s="165">
        <f t="shared" si="575"/>
        <v>0</v>
      </c>
      <c r="Z1416" s="165">
        <f t="shared" si="575"/>
        <v>0</v>
      </c>
      <c r="AA1416" s="165">
        <f t="shared" si="575"/>
        <v>0</v>
      </c>
      <c r="AB1416" s="165">
        <f t="shared" si="575"/>
        <v>0</v>
      </c>
      <c r="AC1416" s="165">
        <f t="shared" si="575"/>
        <v>0</v>
      </c>
      <c r="AD1416" s="165">
        <f t="shared" si="575"/>
        <v>0</v>
      </c>
      <c r="AE1416" s="165">
        <f t="shared" si="575"/>
        <v>0</v>
      </c>
      <c r="AF1416" s="165">
        <f t="shared" si="575"/>
        <v>0</v>
      </c>
      <c r="AG1416" s="165">
        <f t="shared" si="575"/>
        <v>0</v>
      </c>
      <c r="AH1416" s="165">
        <f t="shared" si="575"/>
        <v>0</v>
      </c>
      <c r="AI1416" s="165">
        <f t="shared" si="576"/>
        <v>0</v>
      </c>
      <c r="AJ1416" s="165">
        <f t="shared" si="576"/>
        <v>0</v>
      </c>
      <c r="AK1416" s="165">
        <f t="shared" si="576"/>
        <v>0</v>
      </c>
      <c r="AL1416" s="165">
        <f t="shared" si="576"/>
        <v>0</v>
      </c>
      <c r="AM1416" s="165">
        <f t="shared" si="576"/>
        <v>0</v>
      </c>
      <c r="AN1416" s="165">
        <f t="shared" si="576"/>
        <v>0</v>
      </c>
      <c r="AO1416" s="165">
        <f t="shared" si="576"/>
        <v>0</v>
      </c>
      <c r="AP1416" s="165">
        <f t="shared" si="576"/>
        <v>0</v>
      </c>
      <c r="AQ1416" s="165">
        <f t="shared" si="576"/>
        <v>0</v>
      </c>
      <c r="AR1416" s="165">
        <f t="shared" si="576"/>
        <v>0</v>
      </c>
      <c r="AS1416" s="387">
        <f t="shared" si="559"/>
        <v>0</v>
      </c>
    </row>
    <row r="1417" spans="2:45" hidden="1" outlineLevel="2">
      <c r="B1417" s="66">
        <v>16</v>
      </c>
      <c r="D1417" s="338">
        <v>0</v>
      </c>
      <c r="E1417" s="165">
        <f t="shared" si="573"/>
        <v>0</v>
      </c>
      <c r="F1417" s="165">
        <f t="shared" si="573"/>
        <v>0</v>
      </c>
      <c r="G1417" s="165">
        <f t="shared" si="573"/>
        <v>0</v>
      </c>
      <c r="H1417" s="165">
        <f t="shared" si="573"/>
        <v>0</v>
      </c>
      <c r="I1417" s="165">
        <f t="shared" si="573"/>
        <v>0</v>
      </c>
      <c r="J1417" s="165">
        <f t="shared" si="573"/>
        <v>0</v>
      </c>
      <c r="K1417" s="165">
        <f t="shared" si="573"/>
        <v>0</v>
      </c>
      <c r="L1417" s="165">
        <f t="shared" si="573"/>
        <v>0</v>
      </c>
      <c r="M1417" s="165">
        <f t="shared" si="573"/>
        <v>0</v>
      </c>
      <c r="N1417" s="165">
        <f t="shared" si="573"/>
        <v>0</v>
      </c>
      <c r="O1417" s="165">
        <f t="shared" si="574"/>
        <v>0</v>
      </c>
      <c r="P1417" s="165">
        <f t="shared" si="574"/>
        <v>0</v>
      </c>
      <c r="Q1417" s="165">
        <f t="shared" si="574"/>
        <v>0</v>
      </c>
      <c r="R1417" s="165">
        <f t="shared" si="574"/>
        <v>0</v>
      </c>
      <c r="S1417" s="165">
        <f t="shared" si="574"/>
        <v>0</v>
      </c>
      <c r="T1417" s="165">
        <f t="shared" si="574"/>
        <v>0</v>
      </c>
      <c r="U1417" s="165">
        <f t="shared" si="574"/>
        <v>0</v>
      </c>
      <c r="V1417" s="165">
        <f t="shared" si="574"/>
        <v>0</v>
      </c>
      <c r="W1417" s="165">
        <f t="shared" si="574"/>
        <v>0</v>
      </c>
      <c r="X1417" s="165">
        <f t="shared" si="574"/>
        <v>0</v>
      </c>
      <c r="Y1417" s="165">
        <f t="shared" si="575"/>
        <v>0</v>
      </c>
      <c r="Z1417" s="165">
        <f t="shared" si="575"/>
        <v>0</v>
      </c>
      <c r="AA1417" s="165">
        <f t="shared" si="575"/>
        <v>0</v>
      </c>
      <c r="AB1417" s="165">
        <f t="shared" si="575"/>
        <v>0</v>
      </c>
      <c r="AC1417" s="165">
        <f t="shared" si="575"/>
        <v>0</v>
      </c>
      <c r="AD1417" s="165">
        <f t="shared" si="575"/>
        <v>0</v>
      </c>
      <c r="AE1417" s="165">
        <f t="shared" si="575"/>
        <v>0</v>
      </c>
      <c r="AF1417" s="165">
        <f t="shared" si="575"/>
        <v>0</v>
      </c>
      <c r="AG1417" s="165">
        <f t="shared" si="575"/>
        <v>0</v>
      </c>
      <c r="AH1417" s="165">
        <f t="shared" si="575"/>
        <v>0</v>
      </c>
      <c r="AI1417" s="165">
        <f t="shared" si="576"/>
        <v>0</v>
      </c>
      <c r="AJ1417" s="165">
        <f t="shared" si="576"/>
        <v>0</v>
      </c>
      <c r="AK1417" s="165">
        <f t="shared" si="576"/>
        <v>0</v>
      </c>
      <c r="AL1417" s="165">
        <f t="shared" si="576"/>
        <v>0</v>
      </c>
      <c r="AM1417" s="165">
        <f t="shared" si="576"/>
        <v>0</v>
      </c>
      <c r="AN1417" s="165">
        <f t="shared" si="576"/>
        <v>0</v>
      </c>
      <c r="AO1417" s="165">
        <f t="shared" si="576"/>
        <v>0</v>
      </c>
      <c r="AP1417" s="165">
        <f t="shared" si="576"/>
        <v>0</v>
      </c>
      <c r="AQ1417" s="165">
        <f t="shared" si="576"/>
        <v>0</v>
      </c>
      <c r="AR1417" s="165">
        <f t="shared" si="576"/>
        <v>0</v>
      </c>
      <c r="AS1417" s="387">
        <f t="shared" si="559"/>
        <v>0</v>
      </c>
    </row>
    <row r="1418" spans="2:45" hidden="1" outlineLevel="2">
      <c r="B1418" s="66">
        <v>17</v>
      </c>
      <c r="D1418" s="338">
        <v>0</v>
      </c>
      <c r="E1418" s="165">
        <f t="shared" si="573"/>
        <v>0</v>
      </c>
      <c r="F1418" s="165">
        <f t="shared" si="573"/>
        <v>0</v>
      </c>
      <c r="G1418" s="165">
        <f t="shared" si="573"/>
        <v>0</v>
      </c>
      <c r="H1418" s="165">
        <f t="shared" si="573"/>
        <v>0</v>
      </c>
      <c r="I1418" s="165">
        <f t="shared" si="573"/>
        <v>0</v>
      </c>
      <c r="J1418" s="165">
        <f t="shared" si="573"/>
        <v>0</v>
      </c>
      <c r="K1418" s="165">
        <f t="shared" si="573"/>
        <v>0</v>
      </c>
      <c r="L1418" s="165">
        <f t="shared" si="573"/>
        <v>0</v>
      </c>
      <c r="M1418" s="165">
        <f t="shared" si="573"/>
        <v>0</v>
      </c>
      <c r="N1418" s="165">
        <f t="shared" si="573"/>
        <v>0</v>
      </c>
      <c r="O1418" s="165">
        <f t="shared" si="574"/>
        <v>0</v>
      </c>
      <c r="P1418" s="165">
        <f t="shared" si="574"/>
        <v>0</v>
      </c>
      <c r="Q1418" s="165">
        <f t="shared" si="574"/>
        <v>0</v>
      </c>
      <c r="R1418" s="165">
        <f t="shared" si="574"/>
        <v>0</v>
      </c>
      <c r="S1418" s="165">
        <f t="shared" si="574"/>
        <v>0</v>
      </c>
      <c r="T1418" s="165">
        <f t="shared" si="574"/>
        <v>0</v>
      </c>
      <c r="U1418" s="165">
        <f t="shared" si="574"/>
        <v>0</v>
      </c>
      <c r="V1418" s="165">
        <f t="shared" si="574"/>
        <v>0</v>
      </c>
      <c r="W1418" s="165">
        <f t="shared" si="574"/>
        <v>0</v>
      </c>
      <c r="X1418" s="165">
        <f t="shared" si="574"/>
        <v>0</v>
      </c>
      <c r="Y1418" s="165">
        <f t="shared" si="575"/>
        <v>0</v>
      </c>
      <c r="Z1418" s="165">
        <f t="shared" si="575"/>
        <v>0</v>
      </c>
      <c r="AA1418" s="165">
        <f t="shared" si="575"/>
        <v>0</v>
      </c>
      <c r="AB1418" s="165">
        <f t="shared" si="575"/>
        <v>0</v>
      </c>
      <c r="AC1418" s="165">
        <f t="shared" si="575"/>
        <v>0</v>
      </c>
      <c r="AD1418" s="165">
        <f t="shared" si="575"/>
        <v>0</v>
      </c>
      <c r="AE1418" s="165">
        <f t="shared" si="575"/>
        <v>0</v>
      </c>
      <c r="AF1418" s="165">
        <f t="shared" si="575"/>
        <v>0</v>
      </c>
      <c r="AG1418" s="165">
        <f t="shared" si="575"/>
        <v>0</v>
      </c>
      <c r="AH1418" s="165">
        <f t="shared" si="575"/>
        <v>0</v>
      </c>
      <c r="AI1418" s="165">
        <f t="shared" si="576"/>
        <v>0</v>
      </c>
      <c r="AJ1418" s="165">
        <f t="shared" si="576"/>
        <v>0</v>
      </c>
      <c r="AK1418" s="165">
        <f t="shared" si="576"/>
        <v>0</v>
      </c>
      <c r="AL1418" s="165">
        <f t="shared" si="576"/>
        <v>0</v>
      </c>
      <c r="AM1418" s="165">
        <f t="shared" si="576"/>
        <v>0</v>
      </c>
      <c r="AN1418" s="165">
        <f t="shared" si="576"/>
        <v>0</v>
      </c>
      <c r="AO1418" s="165">
        <f t="shared" si="576"/>
        <v>0</v>
      </c>
      <c r="AP1418" s="165">
        <f t="shared" si="576"/>
        <v>0</v>
      </c>
      <c r="AQ1418" s="165">
        <f t="shared" si="576"/>
        <v>0</v>
      </c>
      <c r="AR1418" s="165">
        <f t="shared" si="576"/>
        <v>0</v>
      </c>
      <c r="AS1418" s="387">
        <f t="shared" si="559"/>
        <v>0</v>
      </c>
    </row>
    <row r="1419" spans="2:45" hidden="1" outlineLevel="2">
      <c r="B1419" s="66">
        <v>18</v>
      </c>
      <c r="D1419" s="338">
        <v>0</v>
      </c>
      <c r="E1419" s="165">
        <f t="shared" si="573"/>
        <v>0</v>
      </c>
      <c r="F1419" s="165">
        <f t="shared" si="573"/>
        <v>0</v>
      </c>
      <c r="G1419" s="165">
        <f t="shared" si="573"/>
        <v>0</v>
      </c>
      <c r="H1419" s="165">
        <f t="shared" si="573"/>
        <v>0</v>
      </c>
      <c r="I1419" s="165">
        <f t="shared" si="573"/>
        <v>0</v>
      </c>
      <c r="J1419" s="165">
        <f t="shared" si="573"/>
        <v>0</v>
      </c>
      <c r="K1419" s="165">
        <f t="shared" si="573"/>
        <v>0</v>
      </c>
      <c r="L1419" s="165">
        <f t="shared" si="573"/>
        <v>0</v>
      </c>
      <c r="M1419" s="165">
        <f t="shared" si="573"/>
        <v>0</v>
      </c>
      <c r="N1419" s="165">
        <f t="shared" si="573"/>
        <v>0</v>
      </c>
      <c r="O1419" s="165">
        <f t="shared" si="574"/>
        <v>0</v>
      </c>
      <c r="P1419" s="165">
        <f t="shared" si="574"/>
        <v>0</v>
      </c>
      <c r="Q1419" s="165">
        <f t="shared" si="574"/>
        <v>0</v>
      </c>
      <c r="R1419" s="165">
        <f t="shared" si="574"/>
        <v>0</v>
      </c>
      <c r="S1419" s="165">
        <f t="shared" si="574"/>
        <v>0</v>
      </c>
      <c r="T1419" s="165">
        <f t="shared" si="574"/>
        <v>0</v>
      </c>
      <c r="U1419" s="165">
        <f t="shared" si="574"/>
        <v>0</v>
      </c>
      <c r="V1419" s="165">
        <f t="shared" si="574"/>
        <v>0</v>
      </c>
      <c r="W1419" s="165">
        <f t="shared" si="574"/>
        <v>0</v>
      </c>
      <c r="X1419" s="165">
        <f t="shared" si="574"/>
        <v>0</v>
      </c>
      <c r="Y1419" s="165">
        <f t="shared" si="575"/>
        <v>0</v>
      </c>
      <c r="Z1419" s="165">
        <f t="shared" si="575"/>
        <v>0</v>
      </c>
      <c r="AA1419" s="165">
        <f t="shared" si="575"/>
        <v>0</v>
      </c>
      <c r="AB1419" s="165">
        <f t="shared" si="575"/>
        <v>0</v>
      </c>
      <c r="AC1419" s="165">
        <f t="shared" si="575"/>
        <v>0</v>
      </c>
      <c r="AD1419" s="165">
        <f t="shared" si="575"/>
        <v>0</v>
      </c>
      <c r="AE1419" s="165">
        <f t="shared" si="575"/>
        <v>0</v>
      </c>
      <c r="AF1419" s="165">
        <f t="shared" si="575"/>
        <v>0</v>
      </c>
      <c r="AG1419" s="165">
        <f t="shared" si="575"/>
        <v>0</v>
      </c>
      <c r="AH1419" s="165">
        <f t="shared" si="575"/>
        <v>0</v>
      </c>
      <c r="AI1419" s="165">
        <f t="shared" si="576"/>
        <v>0</v>
      </c>
      <c r="AJ1419" s="165">
        <f t="shared" si="576"/>
        <v>0</v>
      </c>
      <c r="AK1419" s="165">
        <f t="shared" si="576"/>
        <v>0</v>
      </c>
      <c r="AL1419" s="165">
        <f t="shared" si="576"/>
        <v>0</v>
      </c>
      <c r="AM1419" s="165">
        <f t="shared" si="576"/>
        <v>0</v>
      </c>
      <c r="AN1419" s="165">
        <f t="shared" si="576"/>
        <v>0</v>
      </c>
      <c r="AO1419" s="165">
        <f t="shared" si="576"/>
        <v>0</v>
      </c>
      <c r="AP1419" s="165">
        <f t="shared" si="576"/>
        <v>0</v>
      </c>
      <c r="AQ1419" s="165">
        <f t="shared" si="576"/>
        <v>0</v>
      </c>
      <c r="AR1419" s="165">
        <f t="shared" si="576"/>
        <v>0</v>
      </c>
      <c r="AS1419" s="387">
        <f t="shared" si="559"/>
        <v>0</v>
      </c>
    </row>
    <row r="1420" spans="2:45" hidden="1" outlineLevel="2">
      <c r="B1420" s="66">
        <v>19</v>
      </c>
      <c r="D1420" s="338">
        <v>0</v>
      </c>
      <c r="E1420" s="165">
        <f t="shared" si="573"/>
        <v>0</v>
      </c>
      <c r="F1420" s="165">
        <f t="shared" si="573"/>
        <v>0</v>
      </c>
      <c r="G1420" s="165">
        <f t="shared" si="573"/>
        <v>0</v>
      </c>
      <c r="H1420" s="165">
        <f t="shared" si="573"/>
        <v>0</v>
      </c>
      <c r="I1420" s="165">
        <f t="shared" si="573"/>
        <v>0</v>
      </c>
      <c r="J1420" s="165">
        <f t="shared" si="573"/>
        <v>0</v>
      </c>
      <c r="K1420" s="165">
        <f t="shared" si="573"/>
        <v>0</v>
      </c>
      <c r="L1420" s="165">
        <f t="shared" si="573"/>
        <v>0</v>
      </c>
      <c r="M1420" s="165">
        <f t="shared" si="573"/>
        <v>0</v>
      </c>
      <c r="N1420" s="165">
        <f t="shared" si="573"/>
        <v>0</v>
      </c>
      <c r="O1420" s="165">
        <f t="shared" si="574"/>
        <v>0</v>
      </c>
      <c r="P1420" s="165">
        <f t="shared" si="574"/>
        <v>0</v>
      </c>
      <c r="Q1420" s="165">
        <f t="shared" si="574"/>
        <v>0</v>
      </c>
      <c r="R1420" s="165">
        <f t="shared" si="574"/>
        <v>0</v>
      </c>
      <c r="S1420" s="165">
        <f t="shared" si="574"/>
        <v>0</v>
      </c>
      <c r="T1420" s="165">
        <f t="shared" si="574"/>
        <v>0</v>
      </c>
      <c r="U1420" s="165">
        <f t="shared" si="574"/>
        <v>0</v>
      </c>
      <c r="V1420" s="165">
        <f t="shared" si="574"/>
        <v>0</v>
      </c>
      <c r="W1420" s="165">
        <f t="shared" si="574"/>
        <v>0</v>
      </c>
      <c r="X1420" s="165">
        <f t="shared" si="574"/>
        <v>0</v>
      </c>
      <c r="Y1420" s="165">
        <f t="shared" si="575"/>
        <v>0</v>
      </c>
      <c r="Z1420" s="165">
        <f t="shared" si="575"/>
        <v>0</v>
      </c>
      <c r="AA1420" s="165">
        <f t="shared" si="575"/>
        <v>0</v>
      </c>
      <c r="AB1420" s="165">
        <f t="shared" si="575"/>
        <v>0</v>
      </c>
      <c r="AC1420" s="165">
        <f t="shared" si="575"/>
        <v>0</v>
      </c>
      <c r="AD1420" s="165">
        <f t="shared" si="575"/>
        <v>0</v>
      </c>
      <c r="AE1420" s="165">
        <f t="shared" si="575"/>
        <v>0</v>
      </c>
      <c r="AF1420" s="165">
        <f t="shared" si="575"/>
        <v>0</v>
      </c>
      <c r="AG1420" s="165">
        <f t="shared" si="575"/>
        <v>0</v>
      </c>
      <c r="AH1420" s="165">
        <f t="shared" si="575"/>
        <v>0</v>
      </c>
      <c r="AI1420" s="165">
        <f t="shared" si="576"/>
        <v>0</v>
      </c>
      <c r="AJ1420" s="165">
        <f t="shared" si="576"/>
        <v>0</v>
      </c>
      <c r="AK1420" s="165">
        <f t="shared" si="576"/>
        <v>0</v>
      </c>
      <c r="AL1420" s="165">
        <f t="shared" si="576"/>
        <v>0</v>
      </c>
      <c r="AM1420" s="165">
        <f t="shared" si="576"/>
        <v>0</v>
      </c>
      <c r="AN1420" s="165">
        <f t="shared" si="576"/>
        <v>0</v>
      </c>
      <c r="AO1420" s="165">
        <f t="shared" si="576"/>
        <v>0</v>
      </c>
      <c r="AP1420" s="165">
        <f t="shared" si="576"/>
        <v>0</v>
      </c>
      <c r="AQ1420" s="165">
        <f t="shared" si="576"/>
        <v>0</v>
      </c>
      <c r="AR1420" s="165">
        <f t="shared" si="576"/>
        <v>0</v>
      </c>
      <c r="AS1420" s="387">
        <f t="shared" si="559"/>
        <v>0</v>
      </c>
    </row>
    <row r="1421" spans="2:45" hidden="1" outlineLevel="2">
      <c r="B1421" s="66">
        <v>20</v>
      </c>
      <c r="D1421" s="338">
        <v>0</v>
      </c>
      <c r="E1421" s="165">
        <f t="shared" si="573"/>
        <v>0</v>
      </c>
      <c r="F1421" s="165">
        <f t="shared" si="573"/>
        <v>0</v>
      </c>
      <c r="G1421" s="165">
        <f t="shared" si="573"/>
        <v>0</v>
      </c>
      <c r="H1421" s="165">
        <f t="shared" si="573"/>
        <v>0</v>
      </c>
      <c r="I1421" s="165">
        <f t="shared" si="573"/>
        <v>0</v>
      </c>
      <c r="J1421" s="165">
        <f t="shared" si="573"/>
        <v>0</v>
      </c>
      <c r="K1421" s="165">
        <f t="shared" si="573"/>
        <v>0</v>
      </c>
      <c r="L1421" s="165">
        <f t="shared" si="573"/>
        <v>0</v>
      </c>
      <c r="M1421" s="165">
        <f t="shared" si="573"/>
        <v>0</v>
      </c>
      <c r="N1421" s="165">
        <f t="shared" si="573"/>
        <v>0</v>
      </c>
      <c r="O1421" s="165">
        <f t="shared" si="574"/>
        <v>0</v>
      </c>
      <c r="P1421" s="165">
        <f t="shared" si="574"/>
        <v>0</v>
      </c>
      <c r="Q1421" s="165">
        <f t="shared" si="574"/>
        <v>0</v>
      </c>
      <c r="R1421" s="165">
        <f t="shared" si="574"/>
        <v>0</v>
      </c>
      <c r="S1421" s="165">
        <f t="shared" si="574"/>
        <v>0</v>
      </c>
      <c r="T1421" s="165">
        <f t="shared" si="574"/>
        <v>0</v>
      </c>
      <c r="U1421" s="165">
        <f t="shared" si="574"/>
        <v>0</v>
      </c>
      <c r="V1421" s="165">
        <f t="shared" si="574"/>
        <v>0</v>
      </c>
      <c r="W1421" s="165">
        <f t="shared" si="574"/>
        <v>0</v>
      </c>
      <c r="X1421" s="165">
        <f t="shared" si="574"/>
        <v>0</v>
      </c>
      <c r="Y1421" s="165">
        <f t="shared" si="575"/>
        <v>0</v>
      </c>
      <c r="Z1421" s="165">
        <f t="shared" si="575"/>
        <v>0</v>
      </c>
      <c r="AA1421" s="165">
        <f t="shared" si="575"/>
        <v>0</v>
      </c>
      <c r="AB1421" s="165">
        <f t="shared" si="575"/>
        <v>0</v>
      </c>
      <c r="AC1421" s="165">
        <f t="shared" si="575"/>
        <v>0</v>
      </c>
      <c r="AD1421" s="165">
        <f t="shared" si="575"/>
        <v>0</v>
      </c>
      <c r="AE1421" s="165">
        <f t="shared" si="575"/>
        <v>0</v>
      </c>
      <c r="AF1421" s="165">
        <f t="shared" si="575"/>
        <v>0</v>
      </c>
      <c r="AG1421" s="165">
        <f t="shared" si="575"/>
        <v>0</v>
      </c>
      <c r="AH1421" s="165">
        <f t="shared" si="575"/>
        <v>0</v>
      </c>
      <c r="AI1421" s="165">
        <f t="shared" si="576"/>
        <v>0</v>
      </c>
      <c r="AJ1421" s="165">
        <f t="shared" si="576"/>
        <v>0</v>
      </c>
      <c r="AK1421" s="165">
        <f t="shared" si="576"/>
        <v>0</v>
      </c>
      <c r="AL1421" s="165">
        <f t="shared" si="576"/>
        <v>0</v>
      </c>
      <c r="AM1421" s="165">
        <f t="shared" si="576"/>
        <v>0</v>
      </c>
      <c r="AN1421" s="165">
        <f t="shared" si="576"/>
        <v>0</v>
      </c>
      <c r="AO1421" s="165">
        <f t="shared" si="576"/>
        <v>0</v>
      </c>
      <c r="AP1421" s="165">
        <f t="shared" si="576"/>
        <v>0</v>
      </c>
      <c r="AQ1421" s="165">
        <f t="shared" si="576"/>
        <v>0</v>
      </c>
      <c r="AR1421" s="165">
        <f t="shared" si="576"/>
        <v>0</v>
      </c>
      <c r="AS1421" s="387">
        <f t="shared" si="559"/>
        <v>0</v>
      </c>
    </row>
    <row r="1422" spans="2:45" hidden="1" outlineLevel="2">
      <c r="B1422" s="66">
        <v>21</v>
      </c>
      <c r="D1422" s="338">
        <v>0</v>
      </c>
      <c r="E1422" s="165">
        <f t="shared" ref="E1422:N1431" si="577">IF(AND(E$2=$B1422,$B1422=$C$3),$D1422,IF(AND(E$2&gt;$B1422,E$2&lt;=$D$1401+$B1422),SLN($D1422,0,IF($C$3-$B1422&gt;=$D$1401,$D$1401,$C$3-$B1422)),0))</f>
        <v>0</v>
      </c>
      <c r="F1422" s="165">
        <f t="shared" si="577"/>
        <v>0</v>
      </c>
      <c r="G1422" s="165">
        <f t="shared" si="577"/>
        <v>0</v>
      </c>
      <c r="H1422" s="165">
        <f t="shared" si="577"/>
        <v>0</v>
      </c>
      <c r="I1422" s="165">
        <f t="shared" si="577"/>
        <v>0</v>
      </c>
      <c r="J1422" s="165">
        <f t="shared" si="577"/>
        <v>0</v>
      </c>
      <c r="K1422" s="165">
        <f t="shared" si="577"/>
        <v>0</v>
      </c>
      <c r="L1422" s="165">
        <f t="shared" si="577"/>
        <v>0</v>
      </c>
      <c r="M1422" s="165">
        <f t="shared" si="577"/>
        <v>0</v>
      </c>
      <c r="N1422" s="165">
        <f t="shared" si="577"/>
        <v>0</v>
      </c>
      <c r="O1422" s="165">
        <f t="shared" ref="O1422:X1431" si="578">IF(AND(O$2=$B1422,$B1422=$C$3),$D1422,IF(AND(O$2&gt;$B1422,O$2&lt;=$D$1401+$B1422),SLN($D1422,0,IF($C$3-$B1422&gt;=$D$1401,$D$1401,$C$3-$B1422)),0))</f>
        <v>0</v>
      </c>
      <c r="P1422" s="165">
        <f t="shared" si="578"/>
        <v>0</v>
      </c>
      <c r="Q1422" s="165">
        <f t="shared" si="578"/>
        <v>0</v>
      </c>
      <c r="R1422" s="165">
        <f t="shared" si="578"/>
        <v>0</v>
      </c>
      <c r="S1422" s="165">
        <f t="shared" si="578"/>
        <v>0</v>
      </c>
      <c r="T1422" s="165">
        <f t="shared" si="578"/>
        <v>0</v>
      </c>
      <c r="U1422" s="165">
        <f t="shared" si="578"/>
        <v>0</v>
      </c>
      <c r="V1422" s="165">
        <f t="shared" si="578"/>
        <v>0</v>
      </c>
      <c r="W1422" s="165">
        <f t="shared" si="578"/>
        <v>0</v>
      </c>
      <c r="X1422" s="165">
        <f t="shared" si="578"/>
        <v>0</v>
      </c>
      <c r="Y1422" s="165">
        <f t="shared" ref="Y1422:AH1431" si="579">IF(AND(Y$2=$B1422,$B1422=$C$3),$D1422,IF(AND(Y$2&gt;$B1422,Y$2&lt;=$D$1401+$B1422),SLN($D1422,0,IF($C$3-$B1422&gt;=$D$1401,$D$1401,$C$3-$B1422)),0))</f>
        <v>0</v>
      </c>
      <c r="Z1422" s="165">
        <f t="shared" si="579"/>
        <v>0</v>
      </c>
      <c r="AA1422" s="165">
        <f t="shared" si="579"/>
        <v>0</v>
      </c>
      <c r="AB1422" s="165">
        <f t="shared" si="579"/>
        <v>0</v>
      </c>
      <c r="AC1422" s="165">
        <f t="shared" si="579"/>
        <v>0</v>
      </c>
      <c r="AD1422" s="165">
        <f t="shared" si="579"/>
        <v>0</v>
      </c>
      <c r="AE1422" s="165">
        <f t="shared" si="579"/>
        <v>0</v>
      </c>
      <c r="AF1422" s="165">
        <f t="shared" si="579"/>
        <v>0</v>
      </c>
      <c r="AG1422" s="165">
        <f t="shared" si="579"/>
        <v>0</v>
      </c>
      <c r="AH1422" s="165">
        <f t="shared" si="579"/>
        <v>0</v>
      </c>
      <c r="AI1422" s="165">
        <f t="shared" ref="AI1422:AR1431" si="580">IF(AND(AI$2=$B1422,$B1422=$C$3),$D1422,IF(AND(AI$2&gt;$B1422,AI$2&lt;=$D$1401+$B1422),SLN($D1422,0,IF($C$3-$B1422&gt;=$D$1401,$D$1401,$C$3-$B1422)),0))</f>
        <v>0</v>
      </c>
      <c r="AJ1422" s="165">
        <f t="shared" si="580"/>
        <v>0</v>
      </c>
      <c r="AK1422" s="165">
        <f t="shared" si="580"/>
        <v>0</v>
      </c>
      <c r="AL1422" s="165">
        <f t="shared" si="580"/>
        <v>0</v>
      </c>
      <c r="AM1422" s="165">
        <f t="shared" si="580"/>
        <v>0</v>
      </c>
      <c r="AN1422" s="165">
        <f t="shared" si="580"/>
        <v>0</v>
      </c>
      <c r="AO1422" s="165">
        <f t="shared" si="580"/>
        <v>0</v>
      </c>
      <c r="AP1422" s="165">
        <f t="shared" si="580"/>
        <v>0</v>
      </c>
      <c r="AQ1422" s="165">
        <f t="shared" si="580"/>
        <v>0</v>
      </c>
      <c r="AR1422" s="165">
        <f t="shared" si="580"/>
        <v>0</v>
      </c>
      <c r="AS1422" s="387">
        <f t="shared" si="559"/>
        <v>0</v>
      </c>
    </row>
    <row r="1423" spans="2:45" hidden="1" outlineLevel="2">
      <c r="B1423" s="66">
        <v>22</v>
      </c>
      <c r="D1423" s="338">
        <v>0</v>
      </c>
      <c r="E1423" s="165">
        <f t="shared" si="577"/>
        <v>0</v>
      </c>
      <c r="F1423" s="165">
        <f t="shared" si="577"/>
        <v>0</v>
      </c>
      <c r="G1423" s="165">
        <f t="shared" si="577"/>
        <v>0</v>
      </c>
      <c r="H1423" s="165">
        <f t="shared" si="577"/>
        <v>0</v>
      </c>
      <c r="I1423" s="165">
        <f t="shared" si="577"/>
        <v>0</v>
      </c>
      <c r="J1423" s="165">
        <f t="shared" si="577"/>
        <v>0</v>
      </c>
      <c r="K1423" s="165">
        <f t="shared" si="577"/>
        <v>0</v>
      </c>
      <c r="L1423" s="165">
        <f t="shared" si="577"/>
        <v>0</v>
      </c>
      <c r="M1423" s="165">
        <f t="shared" si="577"/>
        <v>0</v>
      </c>
      <c r="N1423" s="165">
        <f t="shared" si="577"/>
        <v>0</v>
      </c>
      <c r="O1423" s="165">
        <f t="shared" si="578"/>
        <v>0</v>
      </c>
      <c r="P1423" s="165">
        <f t="shared" si="578"/>
        <v>0</v>
      </c>
      <c r="Q1423" s="165">
        <f t="shared" si="578"/>
        <v>0</v>
      </c>
      <c r="R1423" s="165">
        <f t="shared" si="578"/>
        <v>0</v>
      </c>
      <c r="S1423" s="165">
        <f t="shared" si="578"/>
        <v>0</v>
      </c>
      <c r="T1423" s="165">
        <f t="shared" si="578"/>
        <v>0</v>
      </c>
      <c r="U1423" s="165">
        <f t="shared" si="578"/>
        <v>0</v>
      </c>
      <c r="V1423" s="165">
        <f t="shared" si="578"/>
        <v>0</v>
      </c>
      <c r="W1423" s="165">
        <f t="shared" si="578"/>
        <v>0</v>
      </c>
      <c r="X1423" s="165">
        <f t="shared" si="578"/>
        <v>0</v>
      </c>
      <c r="Y1423" s="165">
        <f t="shared" si="579"/>
        <v>0</v>
      </c>
      <c r="Z1423" s="165">
        <f t="shared" si="579"/>
        <v>0</v>
      </c>
      <c r="AA1423" s="165">
        <f t="shared" si="579"/>
        <v>0</v>
      </c>
      <c r="AB1423" s="165">
        <f t="shared" si="579"/>
        <v>0</v>
      </c>
      <c r="AC1423" s="165">
        <f t="shared" si="579"/>
        <v>0</v>
      </c>
      <c r="AD1423" s="165">
        <f t="shared" si="579"/>
        <v>0</v>
      </c>
      <c r="AE1423" s="165">
        <f t="shared" si="579"/>
        <v>0</v>
      </c>
      <c r="AF1423" s="165">
        <f t="shared" si="579"/>
        <v>0</v>
      </c>
      <c r="AG1423" s="165">
        <f t="shared" si="579"/>
        <v>0</v>
      </c>
      <c r="AH1423" s="165">
        <f t="shared" si="579"/>
        <v>0</v>
      </c>
      <c r="AI1423" s="165">
        <f t="shared" si="580"/>
        <v>0</v>
      </c>
      <c r="AJ1423" s="165">
        <f t="shared" si="580"/>
        <v>0</v>
      </c>
      <c r="AK1423" s="165">
        <f t="shared" si="580"/>
        <v>0</v>
      </c>
      <c r="AL1423" s="165">
        <f t="shared" si="580"/>
        <v>0</v>
      </c>
      <c r="AM1423" s="165">
        <f t="shared" si="580"/>
        <v>0</v>
      </c>
      <c r="AN1423" s="165">
        <f t="shared" si="580"/>
        <v>0</v>
      </c>
      <c r="AO1423" s="165">
        <f t="shared" si="580"/>
        <v>0</v>
      </c>
      <c r="AP1423" s="165">
        <f t="shared" si="580"/>
        <v>0</v>
      </c>
      <c r="AQ1423" s="165">
        <f t="shared" si="580"/>
        <v>0</v>
      </c>
      <c r="AR1423" s="165">
        <f t="shared" si="580"/>
        <v>0</v>
      </c>
      <c r="AS1423" s="387">
        <f t="shared" si="559"/>
        <v>0</v>
      </c>
    </row>
    <row r="1424" spans="2:45" hidden="1" outlineLevel="2">
      <c r="B1424" s="66">
        <v>23</v>
      </c>
      <c r="D1424" s="338">
        <v>0</v>
      </c>
      <c r="E1424" s="165">
        <f t="shared" si="577"/>
        <v>0</v>
      </c>
      <c r="F1424" s="165">
        <f t="shared" si="577"/>
        <v>0</v>
      </c>
      <c r="G1424" s="165">
        <f t="shared" si="577"/>
        <v>0</v>
      </c>
      <c r="H1424" s="165">
        <f t="shared" si="577"/>
        <v>0</v>
      </c>
      <c r="I1424" s="165">
        <f t="shared" si="577"/>
        <v>0</v>
      </c>
      <c r="J1424" s="165">
        <f t="shared" si="577"/>
        <v>0</v>
      </c>
      <c r="K1424" s="165">
        <f t="shared" si="577"/>
        <v>0</v>
      </c>
      <c r="L1424" s="165">
        <f t="shared" si="577"/>
        <v>0</v>
      </c>
      <c r="M1424" s="165">
        <f t="shared" si="577"/>
        <v>0</v>
      </c>
      <c r="N1424" s="165">
        <f t="shared" si="577"/>
        <v>0</v>
      </c>
      <c r="O1424" s="165">
        <f t="shared" si="578"/>
        <v>0</v>
      </c>
      <c r="P1424" s="165">
        <f t="shared" si="578"/>
        <v>0</v>
      </c>
      <c r="Q1424" s="165">
        <f t="shared" si="578"/>
        <v>0</v>
      </c>
      <c r="R1424" s="165">
        <f t="shared" si="578"/>
        <v>0</v>
      </c>
      <c r="S1424" s="165">
        <f t="shared" si="578"/>
        <v>0</v>
      </c>
      <c r="T1424" s="165">
        <f t="shared" si="578"/>
        <v>0</v>
      </c>
      <c r="U1424" s="165">
        <f t="shared" si="578"/>
        <v>0</v>
      </c>
      <c r="V1424" s="165">
        <f t="shared" si="578"/>
        <v>0</v>
      </c>
      <c r="W1424" s="165">
        <f t="shared" si="578"/>
        <v>0</v>
      </c>
      <c r="X1424" s="165">
        <f t="shared" si="578"/>
        <v>0</v>
      </c>
      <c r="Y1424" s="165">
        <f t="shared" si="579"/>
        <v>0</v>
      </c>
      <c r="Z1424" s="165">
        <f t="shared" si="579"/>
        <v>0</v>
      </c>
      <c r="AA1424" s="165">
        <f t="shared" si="579"/>
        <v>0</v>
      </c>
      <c r="AB1424" s="165">
        <f t="shared" si="579"/>
        <v>0</v>
      </c>
      <c r="AC1424" s="165">
        <f t="shared" si="579"/>
        <v>0</v>
      </c>
      <c r="AD1424" s="165">
        <f t="shared" si="579"/>
        <v>0</v>
      </c>
      <c r="AE1424" s="165">
        <f t="shared" si="579"/>
        <v>0</v>
      </c>
      <c r="AF1424" s="165">
        <f t="shared" si="579"/>
        <v>0</v>
      </c>
      <c r="AG1424" s="165">
        <f t="shared" si="579"/>
        <v>0</v>
      </c>
      <c r="AH1424" s="165">
        <f t="shared" si="579"/>
        <v>0</v>
      </c>
      <c r="AI1424" s="165">
        <f t="shared" si="580"/>
        <v>0</v>
      </c>
      <c r="AJ1424" s="165">
        <f t="shared" si="580"/>
        <v>0</v>
      </c>
      <c r="AK1424" s="165">
        <f t="shared" si="580"/>
        <v>0</v>
      </c>
      <c r="AL1424" s="165">
        <f t="shared" si="580"/>
        <v>0</v>
      </c>
      <c r="AM1424" s="165">
        <f t="shared" si="580"/>
        <v>0</v>
      </c>
      <c r="AN1424" s="165">
        <f t="shared" si="580"/>
        <v>0</v>
      </c>
      <c r="AO1424" s="165">
        <f t="shared" si="580"/>
        <v>0</v>
      </c>
      <c r="AP1424" s="165">
        <f t="shared" si="580"/>
        <v>0</v>
      </c>
      <c r="AQ1424" s="165">
        <f t="shared" si="580"/>
        <v>0</v>
      </c>
      <c r="AR1424" s="165">
        <f t="shared" si="580"/>
        <v>0</v>
      </c>
      <c r="AS1424" s="387">
        <f t="shared" si="559"/>
        <v>0</v>
      </c>
    </row>
    <row r="1425" spans="2:45" hidden="1" outlineLevel="2">
      <c r="B1425" s="66">
        <v>24</v>
      </c>
      <c r="D1425" s="338">
        <v>0</v>
      </c>
      <c r="E1425" s="165">
        <f t="shared" si="577"/>
        <v>0</v>
      </c>
      <c r="F1425" s="165">
        <f t="shared" si="577"/>
        <v>0</v>
      </c>
      <c r="G1425" s="165">
        <f t="shared" si="577"/>
        <v>0</v>
      </c>
      <c r="H1425" s="165">
        <f t="shared" si="577"/>
        <v>0</v>
      </c>
      <c r="I1425" s="165">
        <f t="shared" si="577"/>
        <v>0</v>
      </c>
      <c r="J1425" s="165">
        <f t="shared" si="577"/>
        <v>0</v>
      </c>
      <c r="K1425" s="165">
        <f t="shared" si="577"/>
        <v>0</v>
      </c>
      <c r="L1425" s="165">
        <f t="shared" si="577"/>
        <v>0</v>
      </c>
      <c r="M1425" s="165">
        <f t="shared" si="577"/>
        <v>0</v>
      </c>
      <c r="N1425" s="165">
        <f t="shared" si="577"/>
        <v>0</v>
      </c>
      <c r="O1425" s="165">
        <f t="shared" si="578"/>
        <v>0</v>
      </c>
      <c r="P1425" s="165">
        <f t="shared" si="578"/>
        <v>0</v>
      </c>
      <c r="Q1425" s="165">
        <f t="shared" si="578"/>
        <v>0</v>
      </c>
      <c r="R1425" s="165">
        <f t="shared" si="578"/>
        <v>0</v>
      </c>
      <c r="S1425" s="165">
        <f t="shared" si="578"/>
        <v>0</v>
      </c>
      <c r="T1425" s="165">
        <f t="shared" si="578"/>
        <v>0</v>
      </c>
      <c r="U1425" s="165">
        <f t="shared" si="578"/>
        <v>0</v>
      </c>
      <c r="V1425" s="165">
        <f t="shared" si="578"/>
        <v>0</v>
      </c>
      <c r="W1425" s="165">
        <f t="shared" si="578"/>
        <v>0</v>
      </c>
      <c r="X1425" s="165">
        <f t="shared" si="578"/>
        <v>0</v>
      </c>
      <c r="Y1425" s="165">
        <f t="shared" si="579"/>
        <v>0</v>
      </c>
      <c r="Z1425" s="165">
        <f t="shared" si="579"/>
        <v>0</v>
      </c>
      <c r="AA1425" s="165">
        <f t="shared" si="579"/>
        <v>0</v>
      </c>
      <c r="AB1425" s="165">
        <f t="shared" si="579"/>
        <v>0</v>
      </c>
      <c r="AC1425" s="165">
        <f t="shared" si="579"/>
        <v>0</v>
      </c>
      <c r="AD1425" s="165">
        <f t="shared" si="579"/>
        <v>0</v>
      </c>
      <c r="AE1425" s="165">
        <f t="shared" si="579"/>
        <v>0</v>
      </c>
      <c r="AF1425" s="165">
        <f t="shared" si="579"/>
        <v>0</v>
      </c>
      <c r="AG1425" s="165">
        <f t="shared" si="579"/>
        <v>0</v>
      </c>
      <c r="AH1425" s="165">
        <f t="shared" si="579"/>
        <v>0</v>
      </c>
      <c r="AI1425" s="165">
        <f t="shared" si="580"/>
        <v>0</v>
      </c>
      <c r="AJ1425" s="165">
        <f t="shared" si="580"/>
        <v>0</v>
      </c>
      <c r="AK1425" s="165">
        <f t="shared" si="580"/>
        <v>0</v>
      </c>
      <c r="AL1425" s="165">
        <f t="shared" si="580"/>
        <v>0</v>
      </c>
      <c r="AM1425" s="165">
        <f t="shared" si="580"/>
        <v>0</v>
      </c>
      <c r="AN1425" s="165">
        <f t="shared" si="580"/>
        <v>0</v>
      </c>
      <c r="AO1425" s="165">
        <f t="shared" si="580"/>
        <v>0</v>
      </c>
      <c r="AP1425" s="165">
        <f t="shared" si="580"/>
        <v>0</v>
      </c>
      <c r="AQ1425" s="165">
        <f t="shared" si="580"/>
        <v>0</v>
      </c>
      <c r="AR1425" s="165">
        <f t="shared" si="580"/>
        <v>0</v>
      </c>
      <c r="AS1425" s="387">
        <f t="shared" si="559"/>
        <v>0</v>
      </c>
    </row>
    <row r="1426" spans="2:45" hidden="1" outlineLevel="2">
      <c r="B1426" s="66">
        <v>25</v>
      </c>
      <c r="D1426" s="338">
        <v>0</v>
      </c>
      <c r="E1426" s="165">
        <f t="shared" si="577"/>
        <v>0</v>
      </c>
      <c r="F1426" s="165">
        <f t="shared" si="577"/>
        <v>0</v>
      </c>
      <c r="G1426" s="165">
        <f t="shared" si="577"/>
        <v>0</v>
      </c>
      <c r="H1426" s="165">
        <f t="shared" si="577"/>
        <v>0</v>
      </c>
      <c r="I1426" s="165">
        <f t="shared" si="577"/>
        <v>0</v>
      </c>
      <c r="J1426" s="165">
        <f t="shared" si="577"/>
        <v>0</v>
      </c>
      <c r="K1426" s="165">
        <f t="shared" si="577"/>
        <v>0</v>
      </c>
      <c r="L1426" s="165">
        <f t="shared" si="577"/>
        <v>0</v>
      </c>
      <c r="M1426" s="165">
        <f t="shared" si="577"/>
        <v>0</v>
      </c>
      <c r="N1426" s="165">
        <f t="shared" si="577"/>
        <v>0</v>
      </c>
      <c r="O1426" s="165">
        <f t="shared" si="578"/>
        <v>0</v>
      </c>
      <c r="P1426" s="165">
        <f t="shared" si="578"/>
        <v>0</v>
      </c>
      <c r="Q1426" s="165">
        <f t="shared" si="578"/>
        <v>0</v>
      </c>
      <c r="R1426" s="165">
        <f t="shared" si="578"/>
        <v>0</v>
      </c>
      <c r="S1426" s="165">
        <f t="shared" si="578"/>
        <v>0</v>
      </c>
      <c r="T1426" s="165">
        <f t="shared" si="578"/>
        <v>0</v>
      </c>
      <c r="U1426" s="165">
        <f t="shared" si="578"/>
        <v>0</v>
      </c>
      <c r="V1426" s="165">
        <f t="shared" si="578"/>
        <v>0</v>
      </c>
      <c r="W1426" s="165">
        <f t="shared" si="578"/>
        <v>0</v>
      </c>
      <c r="X1426" s="165">
        <f t="shared" si="578"/>
        <v>0</v>
      </c>
      <c r="Y1426" s="165">
        <f t="shared" si="579"/>
        <v>0</v>
      </c>
      <c r="Z1426" s="165">
        <f t="shared" si="579"/>
        <v>0</v>
      </c>
      <c r="AA1426" s="165">
        <f t="shared" si="579"/>
        <v>0</v>
      </c>
      <c r="AB1426" s="165">
        <f t="shared" si="579"/>
        <v>0</v>
      </c>
      <c r="AC1426" s="165">
        <f t="shared" si="579"/>
        <v>0</v>
      </c>
      <c r="AD1426" s="165">
        <f t="shared" si="579"/>
        <v>0</v>
      </c>
      <c r="AE1426" s="165">
        <f t="shared" si="579"/>
        <v>0</v>
      </c>
      <c r="AF1426" s="165">
        <f t="shared" si="579"/>
        <v>0</v>
      </c>
      <c r="AG1426" s="165">
        <f t="shared" si="579"/>
        <v>0</v>
      </c>
      <c r="AH1426" s="165">
        <f t="shared" si="579"/>
        <v>0</v>
      </c>
      <c r="AI1426" s="165">
        <f t="shared" si="580"/>
        <v>0</v>
      </c>
      <c r="AJ1426" s="165">
        <f t="shared" si="580"/>
        <v>0</v>
      </c>
      <c r="AK1426" s="165">
        <f t="shared" si="580"/>
        <v>0</v>
      </c>
      <c r="AL1426" s="165">
        <f t="shared" si="580"/>
        <v>0</v>
      </c>
      <c r="AM1426" s="165">
        <f t="shared" si="580"/>
        <v>0</v>
      </c>
      <c r="AN1426" s="165">
        <f t="shared" si="580"/>
        <v>0</v>
      </c>
      <c r="AO1426" s="165">
        <f t="shared" si="580"/>
        <v>0</v>
      </c>
      <c r="AP1426" s="165">
        <f t="shared" si="580"/>
        <v>0</v>
      </c>
      <c r="AQ1426" s="165">
        <f t="shared" si="580"/>
        <v>0</v>
      </c>
      <c r="AR1426" s="165">
        <f t="shared" si="580"/>
        <v>0</v>
      </c>
      <c r="AS1426" s="387">
        <f t="shared" si="559"/>
        <v>0</v>
      </c>
    </row>
    <row r="1427" spans="2:45" hidden="1" outlineLevel="2">
      <c r="B1427" s="66">
        <v>26</v>
      </c>
      <c r="D1427" s="338">
        <v>0</v>
      </c>
      <c r="E1427" s="165">
        <f t="shared" si="577"/>
        <v>0</v>
      </c>
      <c r="F1427" s="165">
        <f t="shared" si="577"/>
        <v>0</v>
      </c>
      <c r="G1427" s="165">
        <f t="shared" si="577"/>
        <v>0</v>
      </c>
      <c r="H1427" s="165">
        <f t="shared" si="577"/>
        <v>0</v>
      </c>
      <c r="I1427" s="165">
        <f t="shared" si="577"/>
        <v>0</v>
      </c>
      <c r="J1427" s="165">
        <f t="shared" si="577"/>
        <v>0</v>
      </c>
      <c r="K1427" s="165">
        <f t="shared" si="577"/>
        <v>0</v>
      </c>
      <c r="L1427" s="165">
        <f t="shared" si="577"/>
        <v>0</v>
      </c>
      <c r="M1427" s="165">
        <f t="shared" si="577"/>
        <v>0</v>
      </c>
      <c r="N1427" s="165">
        <f t="shared" si="577"/>
        <v>0</v>
      </c>
      <c r="O1427" s="165">
        <f t="shared" si="578"/>
        <v>0</v>
      </c>
      <c r="P1427" s="165">
        <f t="shared" si="578"/>
        <v>0</v>
      </c>
      <c r="Q1427" s="165">
        <f t="shared" si="578"/>
        <v>0</v>
      </c>
      <c r="R1427" s="165">
        <f t="shared" si="578"/>
        <v>0</v>
      </c>
      <c r="S1427" s="165">
        <f t="shared" si="578"/>
        <v>0</v>
      </c>
      <c r="T1427" s="165">
        <f t="shared" si="578"/>
        <v>0</v>
      </c>
      <c r="U1427" s="165">
        <f t="shared" si="578"/>
        <v>0</v>
      </c>
      <c r="V1427" s="165">
        <f t="shared" si="578"/>
        <v>0</v>
      </c>
      <c r="W1427" s="165">
        <f t="shared" si="578"/>
        <v>0</v>
      </c>
      <c r="X1427" s="165">
        <f t="shared" si="578"/>
        <v>0</v>
      </c>
      <c r="Y1427" s="165">
        <f t="shared" si="579"/>
        <v>0</v>
      </c>
      <c r="Z1427" s="165">
        <f t="shared" si="579"/>
        <v>0</v>
      </c>
      <c r="AA1427" s="165">
        <f t="shared" si="579"/>
        <v>0</v>
      </c>
      <c r="AB1427" s="165">
        <f t="shared" si="579"/>
        <v>0</v>
      </c>
      <c r="AC1427" s="165">
        <f t="shared" si="579"/>
        <v>0</v>
      </c>
      <c r="AD1427" s="165">
        <f t="shared" si="579"/>
        <v>0</v>
      </c>
      <c r="AE1427" s="165">
        <f t="shared" si="579"/>
        <v>0</v>
      </c>
      <c r="AF1427" s="165">
        <f t="shared" si="579"/>
        <v>0</v>
      </c>
      <c r="AG1427" s="165">
        <f t="shared" si="579"/>
        <v>0</v>
      </c>
      <c r="AH1427" s="165">
        <f t="shared" si="579"/>
        <v>0</v>
      </c>
      <c r="AI1427" s="165">
        <f t="shared" si="580"/>
        <v>0</v>
      </c>
      <c r="AJ1427" s="165">
        <f t="shared" si="580"/>
        <v>0</v>
      </c>
      <c r="AK1427" s="165">
        <f t="shared" si="580"/>
        <v>0</v>
      </c>
      <c r="AL1427" s="165">
        <f t="shared" si="580"/>
        <v>0</v>
      </c>
      <c r="AM1427" s="165">
        <f t="shared" si="580"/>
        <v>0</v>
      </c>
      <c r="AN1427" s="165">
        <f t="shared" si="580"/>
        <v>0</v>
      </c>
      <c r="AO1427" s="165">
        <f t="shared" si="580"/>
        <v>0</v>
      </c>
      <c r="AP1427" s="165">
        <f t="shared" si="580"/>
        <v>0</v>
      </c>
      <c r="AQ1427" s="165">
        <f t="shared" si="580"/>
        <v>0</v>
      </c>
      <c r="AR1427" s="165">
        <f t="shared" si="580"/>
        <v>0</v>
      </c>
      <c r="AS1427" s="387">
        <f t="shared" si="559"/>
        <v>0</v>
      </c>
    </row>
    <row r="1428" spans="2:45" hidden="1" outlineLevel="2">
      <c r="B1428" s="66">
        <v>27</v>
      </c>
      <c r="D1428" s="338">
        <v>0</v>
      </c>
      <c r="E1428" s="165">
        <f t="shared" si="577"/>
        <v>0</v>
      </c>
      <c r="F1428" s="165">
        <f t="shared" si="577"/>
        <v>0</v>
      </c>
      <c r="G1428" s="165">
        <f t="shared" si="577"/>
        <v>0</v>
      </c>
      <c r="H1428" s="165">
        <f t="shared" si="577"/>
        <v>0</v>
      </c>
      <c r="I1428" s="165">
        <f t="shared" si="577"/>
        <v>0</v>
      </c>
      <c r="J1428" s="165">
        <f t="shared" si="577"/>
        <v>0</v>
      </c>
      <c r="K1428" s="165">
        <f t="shared" si="577"/>
        <v>0</v>
      </c>
      <c r="L1428" s="165">
        <f t="shared" si="577"/>
        <v>0</v>
      </c>
      <c r="M1428" s="165">
        <f t="shared" si="577"/>
        <v>0</v>
      </c>
      <c r="N1428" s="165">
        <f t="shared" si="577"/>
        <v>0</v>
      </c>
      <c r="O1428" s="165">
        <f t="shared" si="578"/>
        <v>0</v>
      </c>
      <c r="P1428" s="165">
        <f t="shared" si="578"/>
        <v>0</v>
      </c>
      <c r="Q1428" s="165">
        <f t="shared" si="578"/>
        <v>0</v>
      </c>
      <c r="R1428" s="165">
        <f t="shared" si="578"/>
        <v>0</v>
      </c>
      <c r="S1428" s="165">
        <f t="shared" si="578"/>
        <v>0</v>
      </c>
      <c r="T1428" s="165">
        <f t="shared" si="578"/>
        <v>0</v>
      </c>
      <c r="U1428" s="165">
        <f t="shared" si="578"/>
        <v>0</v>
      </c>
      <c r="V1428" s="165">
        <f t="shared" si="578"/>
        <v>0</v>
      </c>
      <c r="W1428" s="165">
        <f t="shared" si="578"/>
        <v>0</v>
      </c>
      <c r="X1428" s="165">
        <f t="shared" si="578"/>
        <v>0</v>
      </c>
      <c r="Y1428" s="165">
        <f t="shared" si="579"/>
        <v>0</v>
      </c>
      <c r="Z1428" s="165">
        <f t="shared" si="579"/>
        <v>0</v>
      </c>
      <c r="AA1428" s="165">
        <f t="shared" si="579"/>
        <v>0</v>
      </c>
      <c r="AB1428" s="165">
        <f t="shared" si="579"/>
        <v>0</v>
      </c>
      <c r="AC1428" s="165">
        <f t="shared" si="579"/>
        <v>0</v>
      </c>
      <c r="AD1428" s="165">
        <f t="shared" si="579"/>
        <v>0</v>
      </c>
      <c r="AE1428" s="165">
        <f t="shared" si="579"/>
        <v>0</v>
      </c>
      <c r="AF1428" s="165">
        <f t="shared" si="579"/>
        <v>0</v>
      </c>
      <c r="AG1428" s="165">
        <f t="shared" si="579"/>
        <v>0</v>
      </c>
      <c r="AH1428" s="165">
        <f t="shared" si="579"/>
        <v>0</v>
      </c>
      <c r="AI1428" s="165">
        <f t="shared" si="580"/>
        <v>0</v>
      </c>
      <c r="AJ1428" s="165">
        <f t="shared" si="580"/>
        <v>0</v>
      </c>
      <c r="AK1428" s="165">
        <f t="shared" si="580"/>
        <v>0</v>
      </c>
      <c r="AL1428" s="165">
        <f t="shared" si="580"/>
        <v>0</v>
      </c>
      <c r="AM1428" s="165">
        <f t="shared" si="580"/>
        <v>0</v>
      </c>
      <c r="AN1428" s="165">
        <f t="shared" si="580"/>
        <v>0</v>
      </c>
      <c r="AO1428" s="165">
        <f t="shared" si="580"/>
        <v>0</v>
      </c>
      <c r="AP1428" s="165">
        <f t="shared" si="580"/>
        <v>0</v>
      </c>
      <c r="AQ1428" s="165">
        <f t="shared" si="580"/>
        <v>0</v>
      </c>
      <c r="AR1428" s="165">
        <f t="shared" si="580"/>
        <v>0</v>
      </c>
      <c r="AS1428" s="387">
        <f t="shared" si="559"/>
        <v>0</v>
      </c>
    </row>
    <row r="1429" spans="2:45" hidden="1" outlineLevel="2">
      <c r="B1429" s="66">
        <v>28</v>
      </c>
      <c r="D1429" s="338">
        <v>0</v>
      </c>
      <c r="E1429" s="165">
        <f t="shared" si="577"/>
        <v>0</v>
      </c>
      <c r="F1429" s="165">
        <f t="shared" si="577"/>
        <v>0</v>
      </c>
      <c r="G1429" s="165">
        <f t="shared" si="577"/>
        <v>0</v>
      </c>
      <c r="H1429" s="165">
        <f t="shared" si="577"/>
        <v>0</v>
      </c>
      <c r="I1429" s="165">
        <f t="shared" si="577"/>
        <v>0</v>
      </c>
      <c r="J1429" s="165">
        <f t="shared" si="577"/>
        <v>0</v>
      </c>
      <c r="K1429" s="165">
        <f t="shared" si="577"/>
        <v>0</v>
      </c>
      <c r="L1429" s="165">
        <f t="shared" si="577"/>
        <v>0</v>
      </c>
      <c r="M1429" s="165">
        <f t="shared" si="577"/>
        <v>0</v>
      </c>
      <c r="N1429" s="165">
        <f t="shared" si="577"/>
        <v>0</v>
      </c>
      <c r="O1429" s="165">
        <f t="shared" si="578"/>
        <v>0</v>
      </c>
      <c r="P1429" s="165">
        <f t="shared" si="578"/>
        <v>0</v>
      </c>
      <c r="Q1429" s="165">
        <f t="shared" si="578"/>
        <v>0</v>
      </c>
      <c r="R1429" s="165">
        <f t="shared" si="578"/>
        <v>0</v>
      </c>
      <c r="S1429" s="165">
        <f t="shared" si="578"/>
        <v>0</v>
      </c>
      <c r="T1429" s="165">
        <f t="shared" si="578"/>
        <v>0</v>
      </c>
      <c r="U1429" s="165">
        <f t="shared" si="578"/>
        <v>0</v>
      </c>
      <c r="V1429" s="165">
        <f t="shared" si="578"/>
        <v>0</v>
      </c>
      <c r="W1429" s="165">
        <f t="shared" si="578"/>
        <v>0</v>
      </c>
      <c r="X1429" s="165">
        <f t="shared" si="578"/>
        <v>0</v>
      </c>
      <c r="Y1429" s="165">
        <f t="shared" si="579"/>
        <v>0</v>
      </c>
      <c r="Z1429" s="165">
        <f t="shared" si="579"/>
        <v>0</v>
      </c>
      <c r="AA1429" s="165">
        <f t="shared" si="579"/>
        <v>0</v>
      </c>
      <c r="AB1429" s="165">
        <f t="shared" si="579"/>
        <v>0</v>
      </c>
      <c r="AC1429" s="165">
        <f t="shared" si="579"/>
        <v>0</v>
      </c>
      <c r="AD1429" s="165">
        <f t="shared" si="579"/>
        <v>0</v>
      </c>
      <c r="AE1429" s="165">
        <f t="shared" si="579"/>
        <v>0</v>
      </c>
      <c r="AF1429" s="165">
        <f t="shared" si="579"/>
        <v>0</v>
      </c>
      <c r="AG1429" s="165">
        <f t="shared" si="579"/>
        <v>0</v>
      </c>
      <c r="AH1429" s="165">
        <f t="shared" si="579"/>
        <v>0</v>
      </c>
      <c r="AI1429" s="165">
        <f t="shared" si="580"/>
        <v>0</v>
      </c>
      <c r="AJ1429" s="165">
        <f t="shared" si="580"/>
        <v>0</v>
      </c>
      <c r="AK1429" s="165">
        <f t="shared" si="580"/>
        <v>0</v>
      </c>
      <c r="AL1429" s="165">
        <f t="shared" si="580"/>
        <v>0</v>
      </c>
      <c r="AM1429" s="165">
        <f t="shared" si="580"/>
        <v>0</v>
      </c>
      <c r="AN1429" s="165">
        <f t="shared" si="580"/>
        <v>0</v>
      </c>
      <c r="AO1429" s="165">
        <f t="shared" si="580"/>
        <v>0</v>
      </c>
      <c r="AP1429" s="165">
        <f t="shared" si="580"/>
        <v>0</v>
      </c>
      <c r="AQ1429" s="165">
        <f t="shared" si="580"/>
        <v>0</v>
      </c>
      <c r="AR1429" s="165">
        <f t="shared" si="580"/>
        <v>0</v>
      </c>
      <c r="AS1429" s="387">
        <f t="shared" si="559"/>
        <v>0</v>
      </c>
    </row>
    <row r="1430" spans="2:45" hidden="1" outlineLevel="2">
      <c r="B1430" s="66">
        <v>29</v>
      </c>
      <c r="D1430" s="338">
        <v>0</v>
      </c>
      <c r="E1430" s="165">
        <f t="shared" si="577"/>
        <v>0</v>
      </c>
      <c r="F1430" s="165">
        <f t="shared" si="577"/>
        <v>0</v>
      </c>
      <c r="G1430" s="165">
        <f t="shared" si="577"/>
        <v>0</v>
      </c>
      <c r="H1430" s="165">
        <f t="shared" si="577"/>
        <v>0</v>
      </c>
      <c r="I1430" s="165">
        <f t="shared" si="577"/>
        <v>0</v>
      </c>
      <c r="J1430" s="165">
        <f t="shared" si="577"/>
        <v>0</v>
      </c>
      <c r="K1430" s="165">
        <f t="shared" si="577"/>
        <v>0</v>
      </c>
      <c r="L1430" s="165">
        <f t="shared" si="577"/>
        <v>0</v>
      </c>
      <c r="M1430" s="165">
        <f t="shared" si="577"/>
        <v>0</v>
      </c>
      <c r="N1430" s="165">
        <f t="shared" si="577"/>
        <v>0</v>
      </c>
      <c r="O1430" s="165">
        <f t="shared" si="578"/>
        <v>0</v>
      </c>
      <c r="P1430" s="165">
        <f t="shared" si="578"/>
        <v>0</v>
      </c>
      <c r="Q1430" s="165">
        <f t="shared" si="578"/>
        <v>0</v>
      </c>
      <c r="R1430" s="165">
        <f t="shared" si="578"/>
        <v>0</v>
      </c>
      <c r="S1430" s="165">
        <f t="shared" si="578"/>
        <v>0</v>
      </c>
      <c r="T1430" s="165">
        <f t="shared" si="578"/>
        <v>0</v>
      </c>
      <c r="U1430" s="165">
        <f t="shared" si="578"/>
        <v>0</v>
      </c>
      <c r="V1430" s="165">
        <f t="shared" si="578"/>
        <v>0</v>
      </c>
      <c r="W1430" s="165">
        <f t="shared" si="578"/>
        <v>0</v>
      </c>
      <c r="X1430" s="165">
        <f t="shared" si="578"/>
        <v>0</v>
      </c>
      <c r="Y1430" s="165">
        <f t="shared" si="579"/>
        <v>0</v>
      </c>
      <c r="Z1430" s="165">
        <f t="shared" si="579"/>
        <v>0</v>
      </c>
      <c r="AA1430" s="165">
        <f t="shared" si="579"/>
        <v>0</v>
      </c>
      <c r="AB1430" s="165">
        <f t="shared" si="579"/>
        <v>0</v>
      </c>
      <c r="AC1430" s="165">
        <f t="shared" si="579"/>
        <v>0</v>
      </c>
      <c r="AD1430" s="165">
        <f t="shared" si="579"/>
        <v>0</v>
      </c>
      <c r="AE1430" s="165">
        <f t="shared" si="579"/>
        <v>0</v>
      </c>
      <c r="AF1430" s="165">
        <f t="shared" si="579"/>
        <v>0</v>
      </c>
      <c r="AG1430" s="165">
        <f t="shared" si="579"/>
        <v>0</v>
      </c>
      <c r="AH1430" s="165">
        <f t="shared" si="579"/>
        <v>0</v>
      </c>
      <c r="AI1430" s="165">
        <f t="shared" si="580"/>
        <v>0</v>
      </c>
      <c r="AJ1430" s="165">
        <f t="shared" si="580"/>
        <v>0</v>
      </c>
      <c r="AK1430" s="165">
        <f t="shared" si="580"/>
        <v>0</v>
      </c>
      <c r="AL1430" s="165">
        <f t="shared" si="580"/>
        <v>0</v>
      </c>
      <c r="AM1430" s="165">
        <f t="shared" si="580"/>
        <v>0</v>
      </c>
      <c r="AN1430" s="165">
        <f t="shared" si="580"/>
        <v>0</v>
      </c>
      <c r="AO1430" s="165">
        <f t="shared" si="580"/>
        <v>0</v>
      </c>
      <c r="AP1430" s="165">
        <f t="shared" si="580"/>
        <v>0</v>
      </c>
      <c r="AQ1430" s="165">
        <f t="shared" si="580"/>
        <v>0</v>
      </c>
      <c r="AR1430" s="165">
        <f t="shared" si="580"/>
        <v>0</v>
      </c>
      <c r="AS1430" s="387">
        <f t="shared" si="559"/>
        <v>0</v>
      </c>
    </row>
    <row r="1431" spans="2:45" hidden="1" outlineLevel="2">
      <c r="B1431" s="66">
        <v>30</v>
      </c>
      <c r="D1431" s="338">
        <v>0</v>
      </c>
      <c r="E1431" s="165">
        <f t="shared" si="577"/>
        <v>0</v>
      </c>
      <c r="F1431" s="165">
        <f t="shared" si="577"/>
        <v>0</v>
      </c>
      <c r="G1431" s="165">
        <f t="shared" si="577"/>
        <v>0</v>
      </c>
      <c r="H1431" s="165">
        <f t="shared" si="577"/>
        <v>0</v>
      </c>
      <c r="I1431" s="165">
        <f t="shared" si="577"/>
        <v>0</v>
      </c>
      <c r="J1431" s="165">
        <f t="shared" si="577"/>
        <v>0</v>
      </c>
      <c r="K1431" s="165">
        <f t="shared" si="577"/>
        <v>0</v>
      </c>
      <c r="L1431" s="165">
        <f t="shared" si="577"/>
        <v>0</v>
      </c>
      <c r="M1431" s="165">
        <f t="shared" si="577"/>
        <v>0</v>
      </c>
      <c r="N1431" s="165">
        <f t="shared" si="577"/>
        <v>0</v>
      </c>
      <c r="O1431" s="165">
        <f t="shared" si="578"/>
        <v>0</v>
      </c>
      <c r="P1431" s="165">
        <f t="shared" si="578"/>
        <v>0</v>
      </c>
      <c r="Q1431" s="165">
        <f t="shared" si="578"/>
        <v>0</v>
      </c>
      <c r="R1431" s="165">
        <f t="shared" si="578"/>
        <v>0</v>
      </c>
      <c r="S1431" s="165">
        <f t="shared" si="578"/>
        <v>0</v>
      </c>
      <c r="T1431" s="165">
        <f t="shared" si="578"/>
        <v>0</v>
      </c>
      <c r="U1431" s="165">
        <f t="shared" si="578"/>
        <v>0</v>
      </c>
      <c r="V1431" s="165">
        <f t="shared" si="578"/>
        <v>0</v>
      </c>
      <c r="W1431" s="165">
        <f t="shared" si="578"/>
        <v>0</v>
      </c>
      <c r="X1431" s="165">
        <f t="shared" si="578"/>
        <v>0</v>
      </c>
      <c r="Y1431" s="165">
        <f t="shared" si="579"/>
        <v>0</v>
      </c>
      <c r="Z1431" s="165">
        <f t="shared" si="579"/>
        <v>0</v>
      </c>
      <c r="AA1431" s="165">
        <f t="shared" si="579"/>
        <v>0</v>
      </c>
      <c r="AB1431" s="165">
        <f t="shared" si="579"/>
        <v>0</v>
      </c>
      <c r="AC1431" s="165">
        <f t="shared" si="579"/>
        <v>0</v>
      </c>
      <c r="AD1431" s="165">
        <f t="shared" si="579"/>
        <v>0</v>
      </c>
      <c r="AE1431" s="165">
        <f t="shared" si="579"/>
        <v>0</v>
      </c>
      <c r="AF1431" s="165">
        <f t="shared" si="579"/>
        <v>0</v>
      </c>
      <c r="AG1431" s="165">
        <f t="shared" si="579"/>
        <v>0</v>
      </c>
      <c r="AH1431" s="165">
        <f t="shared" si="579"/>
        <v>0</v>
      </c>
      <c r="AI1431" s="165">
        <f t="shared" si="580"/>
        <v>0</v>
      </c>
      <c r="AJ1431" s="165">
        <f t="shared" si="580"/>
        <v>0</v>
      </c>
      <c r="AK1431" s="165">
        <f t="shared" si="580"/>
        <v>0</v>
      </c>
      <c r="AL1431" s="165">
        <f t="shared" si="580"/>
        <v>0</v>
      </c>
      <c r="AM1431" s="165">
        <f t="shared" si="580"/>
        <v>0</v>
      </c>
      <c r="AN1431" s="165">
        <f t="shared" si="580"/>
        <v>0</v>
      </c>
      <c r="AO1431" s="165">
        <f t="shared" si="580"/>
        <v>0</v>
      </c>
      <c r="AP1431" s="165">
        <f t="shared" si="580"/>
        <v>0</v>
      </c>
      <c r="AQ1431" s="165">
        <f t="shared" si="580"/>
        <v>0</v>
      </c>
      <c r="AR1431" s="165">
        <f t="shared" si="580"/>
        <v>0</v>
      </c>
      <c r="AS1431" s="387">
        <f t="shared" si="559"/>
        <v>0</v>
      </c>
    </row>
    <row r="1432" spans="2:45" hidden="1" outlineLevel="2">
      <c r="B1432" s="66">
        <v>31</v>
      </c>
      <c r="D1432" s="338">
        <v>0</v>
      </c>
      <c r="E1432" s="165">
        <f t="shared" ref="E1432:N1441" si="581">IF(AND(E$2=$B1432,$B1432=$C$3),$D1432,IF(AND(E$2&gt;$B1432,E$2&lt;=$D$1401+$B1432),SLN($D1432,0,IF($C$3-$B1432&gt;=$D$1401,$D$1401,$C$3-$B1432)),0))</f>
        <v>0</v>
      </c>
      <c r="F1432" s="165">
        <f t="shared" si="581"/>
        <v>0</v>
      </c>
      <c r="G1432" s="165">
        <f t="shared" si="581"/>
        <v>0</v>
      </c>
      <c r="H1432" s="165">
        <f t="shared" si="581"/>
        <v>0</v>
      </c>
      <c r="I1432" s="165">
        <f t="shared" si="581"/>
        <v>0</v>
      </c>
      <c r="J1432" s="165">
        <f t="shared" si="581"/>
        <v>0</v>
      </c>
      <c r="K1432" s="165">
        <f t="shared" si="581"/>
        <v>0</v>
      </c>
      <c r="L1432" s="165">
        <f t="shared" si="581"/>
        <v>0</v>
      </c>
      <c r="M1432" s="165">
        <f t="shared" si="581"/>
        <v>0</v>
      </c>
      <c r="N1432" s="165">
        <f t="shared" si="581"/>
        <v>0</v>
      </c>
      <c r="O1432" s="165">
        <f t="shared" ref="O1432:X1441" si="582">IF(AND(O$2=$B1432,$B1432=$C$3),$D1432,IF(AND(O$2&gt;$B1432,O$2&lt;=$D$1401+$B1432),SLN($D1432,0,IF($C$3-$B1432&gt;=$D$1401,$D$1401,$C$3-$B1432)),0))</f>
        <v>0</v>
      </c>
      <c r="P1432" s="165">
        <f t="shared" si="582"/>
        <v>0</v>
      </c>
      <c r="Q1432" s="165">
        <f t="shared" si="582"/>
        <v>0</v>
      </c>
      <c r="R1432" s="165">
        <f t="shared" si="582"/>
        <v>0</v>
      </c>
      <c r="S1432" s="165">
        <f t="shared" si="582"/>
        <v>0</v>
      </c>
      <c r="T1432" s="165">
        <f t="shared" si="582"/>
        <v>0</v>
      </c>
      <c r="U1432" s="165">
        <f t="shared" si="582"/>
        <v>0</v>
      </c>
      <c r="V1432" s="165">
        <f t="shared" si="582"/>
        <v>0</v>
      </c>
      <c r="W1432" s="165">
        <f t="shared" si="582"/>
        <v>0</v>
      </c>
      <c r="X1432" s="165">
        <f t="shared" si="582"/>
        <v>0</v>
      </c>
      <c r="Y1432" s="165">
        <f t="shared" ref="Y1432:AH1441" si="583">IF(AND(Y$2=$B1432,$B1432=$C$3),$D1432,IF(AND(Y$2&gt;$B1432,Y$2&lt;=$D$1401+$B1432),SLN($D1432,0,IF($C$3-$B1432&gt;=$D$1401,$D$1401,$C$3-$B1432)),0))</f>
        <v>0</v>
      </c>
      <c r="Z1432" s="165">
        <f t="shared" si="583"/>
        <v>0</v>
      </c>
      <c r="AA1432" s="165">
        <f t="shared" si="583"/>
        <v>0</v>
      </c>
      <c r="AB1432" s="165">
        <f t="shared" si="583"/>
        <v>0</v>
      </c>
      <c r="AC1432" s="165">
        <f t="shared" si="583"/>
        <v>0</v>
      </c>
      <c r="AD1432" s="165">
        <f t="shared" si="583"/>
        <v>0</v>
      </c>
      <c r="AE1432" s="165">
        <f t="shared" si="583"/>
        <v>0</v>
      </c>
      <c r="AF1432" s="165">
        <f t="shared" si="583"/>
        <v>0</v>
      </c>
      <c r="AG1432" s="165">
        <f t="shared" si="583"/>
        <v>0</v>
      </c>
      <c r="AH1432" s="165">
        <f t="shared" si="583"/>
        <v>0</v>
      </c>
      <c r="AI1432" s="165">
        <f t="shared" ref="AI1432:AR1441" si="584">IF(AND(AI$2=$B1432,$B1432=$C$3),$D1432,IF(AND(AI$2&gt;$B1432,AI$2&lt;=$D$1401+$B1432),SLN($D1432,0,IF($C$3-$B1432&gt;=$D$1401,$D$1401,$C$3-$B1432)),0))</f>
        <v>0</v>
      </c>
      <c r="AJ1432" s="165">
        <f t="shared" si="584"/>
        <v>0</v>
      </c>
      <c r="AK1432" s="165">
        <f t="shared" si="584"/>
        <v>0</v>
      </c>
      <c r="AL1432" s="165">
        <f t="shared" si="584"/>
        <v>0</v>
      </c>
      <c r="AM1432" s="165">
        <f t="shared" si="584"/>
        <v>0</v>
      </c>
      <c r="AN1432" s="165">
        <f t="shared" si="584"/>
        <v>0</v>
      </c>
      <c r="AO1432" s="165">
        <f t="shared" si="584"/>
        <v>0</v>
      </c>
      <c r="AP1432" s="165">
        <f t="shared" si="584"/>
        <v>0</v>
      </c>
      <c r="AQ1432" s="165">
        <f t="shared" si="584"/>
        <v>0</v>
      </c>
      <c r="AR1432" s="165">
        <f t="shared" si="584"/>
        <v>0</v>
      </c>
      <c r="AS1432" s="387">
        <f t="shared" si="559"/>
        <v>0</v>
      </c>
    </row>
    <row r="1433" spans="2:45" hidden="1" outlineLevel="2">
      <c r="B1433" s="66">
        <v>32</v>
      </c>
      <c r="D1433" s="338">
        <v>0</v>
      </c>
      <c r="E1433" s="165">
        <f t="shared" si="581"/>
        <v>0</v>
      </c>
      <c r="F1433" s="165">
        <f t="shared" si="581"/>
        <v>0</v>
      </c>
      <c r="G1433" s="165">
        <f t="shared" si="581"/>
        <v>0</v>
      </c>
      <c r="H1433" s="165">
        <f t="shared" si="581"/>
        <v>0</v>
      </c>
      <c r="I1433" s="165">
        <f t="shared" si="581"/>
        <v>0</v>
      </c>
      <c r="J1433" s="165">
        <f t="shared" si="581"/>
        <v>0</v>
      </c>
      <c r="K1433" s="165">
        <f t="shared" si="581"/>
        <v>0</v>
      </c>
      <c r="L1433" s="165">
        <f t="shared" si="581"/>
        <v>0</v>
      </c>
      <c r="M1433" s="165">
        <f t="shared" si="581"/>
        <v>0</v>
      </c>
      <c r="N1433" s="165">
        <f t="shared" si="581"/>
        <v>0</v>
      </c>
      <c r="O1433" s="165">
        <f t="shared" si="582"/>
        <v>0</v>
      </c>
      <c r="P1433" s="165">
        <f t="shared" si="582"/>
        <v>0</v>
      </c>
      <c r="Q1433" s="165">
        <f t="shared" si="582"/>
        <v>0</v>
      </c>
      <c r="R1433" s="165">
        <f t="shared" si="582"/>
        <v>0</v>
      </c>
      <c r="S1433" s="165">
        <f t="shared" si="582"/>
        <v>0</v>
      </c>
      <c r="T1433" s="165">
        <f t="shared" si="582"/>
        <v>0</v>
      </c>
      <c r="U1433" s="165">
        <f t="shared" si="582"/>
        <v>0</v>
      </c>
      <c r="V1433" s="165">
        <f t="shared" si="582"/>
        <v>0</v>
      </c>
      <c r="W1433" s="165">
        <f t="shared" si="582"/>
        <v>0</v>
      </c>
      <c r="X1433" s="165">
        <f t="shared" si="582"/>
        <v>0</v>
      </c>
      <c r="Y1433" s="165">
        <f t="shared" si="583"/>
        <v>0</v>
      </c>
      <c r="Z1433" s="165">
        <f t="shared" si="583"/>
        <v>0</v>
      </c>
      <c r="AA1433" s="165">
        <f t="shared" si="583"/>
        <v>0</v>
      </c>
      <c r="AB1433" s="165">
        <f t="shared" si="583"/>
        <v>0</v>
      </c>
      <c r="AC1433" s="165">
        <f t="shared" si="583"/>
        <v>0</v>
      </c>
      <c r="AD1433" s="165">
        <f t="shared" si="583"/>
        <v>0</v>
      </c>
      <c r="AE1433" s="165">
        <f t="shared" si="583"/>
        <v>0</v>
      </c>
      <c r="AF1433" s="165">
        <f t="shared" si="583"/>
        <v>0</v>
      </c>
      <c r="AG1433" s="165">
        <f t="shared" si="583"/>
        <v>0</v>
      </c>
      <c r="AH1433" s="165">
        <f t="shared" si="583"/>
        <v>0</v>
      </c>
      <c r="AI1433" s="165">
        <f t="shared" si="584"/>
        <v>0</v>
      </c>
      <c r="AJ1433" s="165">
        <f t="shared" si="584"/>
        <v>0</v>
      </c>
      <c r="AK1433" s="165">
        <f t="shared" si="584"/>
        <v>0</v>
      </c>
      <c r="AL1433" s="165">
        <f t="shared" si="584"/>
        <v>0</v>
      </c>
      <c r="AM1433" s="165">
        <f t="shared" si="584"/>
        <v>0</v>
      </c>
      <c r="AN1433" s="165">
        <f t="shared" si="584"/>
        <v>0</v>
      </c>
      <c r="AO1433" s="165">
        <f t="shared" si="584"/>
        <v>0</v>
      </c>
      <c r="AP1433" s="165">
        <f t="shared" si="584"/>
        <v>0</v>
      </c>
      <c r="AQ1433" s="165">
        <f t="shared" si="584"/>
        <v>0</v>
      </c>
      <c r="AR1433" s="165">
        <f t="shared" si="584"/>
        <v>0</v>
      </c>
      <c r="AS1433" s="387">
        <f t="shared" si="559"/>
        <v>0</v>
      </c>
    </row>
    <row r="1434" spans="2:45" hidden="1" outlineLevel="2">
      <c r="B1434" s="66">
        <v>33</v>
      </c>
      <c r="D1434" s="338">
        <v>0</v>
      </c>
      <c r="E1434" s="165">
        <f t="shared" si="581"/>
        <v>0</v>
      </c>
      <c r="F1434" s="165">
        <f t="shared" si="581"/>
        <v>0</v>
      </c>
      <c r="G1434" s="165">
        <f t="shared" si="581"/>
        <v>0</v>
      </c>
      <c r="H1434" s="165">
        <f t="shared" si="581"/>
        <v>0</v>
      </c>
      <c r="I1434" s="165">
        <f t="shared" si="581"/>
        <v>0</v>
      </c>
      <c r="J1434" s="165">
        <f t="shared" si="581"/>
        <v>0</v>
      </c>
      <c r="K1434" s="165">
        <f t="shared" si="581"/>
        <v>0</v>
      </c>
      <c r="L1434" s="165">
        <f t="shared" si="581"/>
        <v>0</v>
      </c>
      <c r="M1434" s="165">
        <f t="shared" si="581"/>
        <v>0</v>
      </c>
      <c r="N1434" s="165">
        <f t="shared" si="581"/>
        <v>0</v>
      </c>
      <c r="O1434" s="165">
        <f t="shared" si="582"/>
        <v>0</v>
      </c>
      <c r="P1434" s="165">
        <f t="shared" si="582"/>
        <v>0</v>
      </c>
      <c r="Q1434" s="165">
        <f t="shared" si="582"/>
        <v>0</v>
      </c>
      <c r="R1434" s="165">
        <f t="shared" si="582"/>
        <v>0</v>
      </c>
      <c r="S1434" s="165">
        <f t="shared" si="582"/>
        <v>0</v>
      </c>
      <c r="T1434" s="165">
        <f t="shared" si="582"/>
        <v>0</v>
      </c>
      <c r="U1434" s="165">
        <f t="shared" si="582"/>
        <v>0</v>
      </c>
      <c r="V1434" s="165">
        <f t="shared" si="582"/>
        <v>0</v>
      </c>
      <c r="W1434" s="165">
        <f t="shared" si="582"/>
        <v>0</v>
      </c>
      <c r="X1434" s="165">
        <f t="shared" si="582"/>
        <v>0</v>
      </c>
      <c r="Y1434" s="165">
        <f t="shared" si="583"/>
        <v>0</v>
      </c>
      <c r="Z1434" s="165">
        <f t="shared" si="583"/>
        <v>0</v>
      </c>
      <c r="AA1434" s="165">
        <f t="shared" si="583"/>
        <v>0</v>
      </c>
      <c r="AB1434" s="165">
        <f t="shared" si="583"/>
        <v>0</v>
      </c>
      <c r="AC1434" s="165">
        <f t="shared" si="583"/>
        <v>0</v>
      </c>
      <c r="AD1434" s="165">
        <f t="shared" si="583"/>
        <v>0</v>
      </c>
      <c r="AE1434" s="165">
        <f t="shared" si="583"/>
        <v>0</v>
      </c>
      <c r="AF1434" s="165">
        <f t="shared" si="583"/>
        <v>0</v>
      </c>
      <c r="AG1434" s="165">
        <f t="shared" si="583"/>
        <v>0</v>
      </c>
      <c r="AH1434" s="165">
        <f t="shared" si="583"/>
        <v>0</v>
      </c>
      <c r="AI1434" s="165">
        <f t="shared" si="584"/>
        <v>0</v>
      </c>
      <c r="AJ1434" s="165">
        <f t="shared" si="584"/>
        <v>0</v>
      </c>
      <c r="AK1434" s="165">
        <f t="shared" si="584"/>
        <v>0</v>
      </c>
      <c r="AL1434" s="165">
        <f t="shared" si="584"/>
        <v>0</v>
      </c>
      <c r="AM1434" s="165">
        <f t="shared" si="584"/>
        <v>0</v>
      </c>
      <c r="AN1434" s="165">
        <f t="shared" si="584"/>
        <v>0</v>
      </c>
      <c r="AO1434" s="165">
        <f t="shared" si="584"/>
        <v>0</v>
      </c>
      <c r="AP1434" s="165">
        <f t="shared" si="584"/>
        <v>0</v>
      </c>
      <c r="AQ1434" s="165">
        <f t="shared" si="584"/>
        <v>0</v>
      </c>
      <c r="AR1434" s="165">
        <f t="shared" si="584"/>
        <v>0</v>
      </c>
      <c r="AS1434" s="387">
        <f t="shared" si="559"/>
        <v>0</v>
      </c>
    </row>
    <row r="1435" spans="2:45" hidden="1" outlineLevel="2">
      <c r="B1435" s="66">
        <v>34</v>
      </c>
      <c r="D1435" s="338">
        <v>0</v>
      </c>
      <c r="E1435" s="165">
        <f t="shared" si="581"/>
        <v>0</v>
      </c>
      <c r="F1435" s="165">
        <f t="shared" si="581"/>
        <v>0</v>
      </c>
      <c r="G1435" s="165">
        <f t="shared" si="581"/>
        <v>0</v>
      </c>
      <c r="H1435" s="165">
        <f t="shared" si="581"/>
        <v>0</v>
      </c>
      <c r="I1435" s="165">
        <f t="shared" si="581"/>
        <v>0</v>
      </c>
      <c r="J1435" s="165">
        <f t="shared" si="581"/>
        <v>0</v>
      </c>
      <c r="K1435" s="165">
        <f t="shared" si="581"/>
        <v>0</v>
      </c>
      <c r="L1435" s="165">
        <f t="shared" si="581"/>
        <v>0</v>
      </c>
      <c r="M1435" s="165">
        <f t="shared" si="581"/>
        <v>0</v>
      </c>
      <c r="N1435" s="165">
        <f t="shared" si="581"/>
        <v>0</v>
      </c>
      <c r="O1435" s="165">
        <f t="shared" si="582"/>
        <v>0</v>
      </c>
      <c r="P1435" s="165">
        <f t="shared" si="582"/>
        <v>0</v>
      </c>
      <c r="Q1435" s="165">
        <f t="shared" si="582"/>
        <v>0</v>
      </c>
      <c r="R1435" s="165">
        <f t="shared" si="582"/>
        <v>0</v>
      </c>
      <c r="S1435" s="165">
        <f t="shared" si="582"/>
        <v>0</v>
      </c>
      <c r="T1435" s="165">
        <f t="shared" si="582"/>
        <v>0</v>
      </c>
      <c r="U1435" s="165">
        <f t="shared" si="582"/>
        <v>0</v>
      </c>
      <c r="V1435" s="165">
        <f t="shared" si="582"/>
        <v>0</v>
      </c>
      <c r="W1435" s="165">
        <f t="shared" si="582"/>
        <v>0</v>
      </c>
      <c r="X1435" s="165">
        <f t="shared" si="582"/>
        <v>0</v>
      </c>
      <c r="Y1435" s="165">
        <f t="shared" si="583"/>
        <v>0</v>
      </c>
      <c r="Z1435" s="165">
        <f t="shared" si="583"/>
        <v>0</v>
      </c>
      <c r="AA1435" s="165">
        <f t="shared" si="583"/>
        <v>0</v>
      </c>
      <c r="AB1435" s="165">
        <f t="shared" si="583"/>
        <v>0</v>
      </c>
      <c r="AC1435" s="165">
        <f t="shared" si="583"/>
        <v>0</v>
      </c>
      <c r="AD1435" s="165">
        <f t="shared" si="583"/>
        <v>0</v>
      </c>
      <c r="AE1435" s="165">
        <f t="shared" si="583"/>
        <v>0</v>
      </c>
      <c r="AF1435" s="165">
        <f t="shared" si="583"/>
        <v>0</v>
      </c>
      <c r="AG1435" s="165">
        <f t="shared" si="583"/>
        <v>0</v>
      </c>
      <c r="AH1435" s="165">
        <f t="shared" si="583"/>
        <v>0</v>
      </c>
      <c r="AI1435" s="165">
        <f t="shared" si="584"/>
        <v>0</v>
      </c>
      <c r="AJ1435" s="165">
        <f t="shared" si="584"/>
        <v>0</v>
      </c>
      <c r="AK1435" s="165">
        <f t="shared" si="584"/>
        <v>0</v>
      </c>
      <c r="AL1435" s="165">
        <f t="shared" si="584"/>
        <v>0</v>
      </c>
      <c r="AM1435" s="165">
        <f t="shared" si="584"/>
        <v>0</v>
      </c>
      <c r="AN1435" s="165">
        <f t="shared" si="584"/>
        <v>0</v>
      </c>
      <c r="AO1435" s="165">
        <f t="shared" si="584"/>
        <v>0</v>
      </c>
      <c r="AP1435" s="165">
        <f t="shared" si="584"/>
        <v>0</v>
      </c>
      <c r="AQ1435" s="165">
        <f t="shared" si="584"/>
        <v>0</v>
      </c>
      <c r="AR1435" s="165">
        <f t="shared" si="584"/>
        <v>0</v>
      </c>
      <c r="AS1435" s="387">
        <f t="shared" si="559"/>
        <v>0</v>
      </c>
    </row>
    <row r="1436" spans="2:45" hidden="1" outlineLevel="2">
      <c r="B1436" s="66">
        <v>35</v>
      </c>
      <c r="D1436" s="338">
        <v>0</v>
      </c>
      <c r="E1436" s="165">
        <f t="shared" si="581"/>
        <v>0</v>
      </c>
      <c r="F1436" s="165">
        <f t="shared" si="581"/>
        <v>0</v>
      </c>
      <c r="G1436" s="165">
        <f t="shared" si="581"/>
        <v>0</v>
      </c>
      <c r="H1436" s="165">
        <f t="shared" si="581"/>
        <v>0</v>
      </c>
      <c r="I1436" s="165">
        <f t="shared" si="581"/>
        <v>0</v>
      </c>
      <c r="J1436" s="165">
        <f t="shared" si="581"/>
        <v>0</v>
      </c>
      <c r="K1436" s="165">
        <f t="shared" si="581"/>
        <v>0</v>
      </c>
      <c r="L1436" s="165">
        <f t="shared" si="581"/>
        <v>0</v>
      </c>
      <c r="M1436" s="165">
        <f t="shared" si="581"/>
        <v>0</v>
      </c>
      <c r="N1436" s="165">
        <f t="shared" si="581"/>
        <v>0</v>
      </c>
      <c r="O1436" s="165">
        <f t="shared" si="582"/>
        <v>0</v>
      </c>
      <c r="P1436" s="165">
        <f t="shared" si="582"/>
        <v>0</v>
      </c>
      <c r="Q1436" s="165">
        <f t="shared" si="582"/>
        <v>0</v>
      </c>
      <c r="R1436" s="165">
        <f t="shared" si="582"/>
        <v>0</v>
      </c>
      <c r="S1436" s="165">
        <f t="shared" si="582"/>
        <v>0</v>
      </c>
      <c r="T1436" s="165">
        <f t="shared" si="582"/>
        <v>0</v>
      </c>
      <c r="U1436" s="165">
        <f t="shared" si="582"/>
        <v>0</v>
      </c>
      <c r="V1436" s="165">
        <f t="shared" si="582"/>
        <v>0</v>
      </c>
      <c r="W1436" s="165">
        <f t="shared" si="582"/>
        <v>0</v>
      </c>
      <c r="X1436" s="165">
        <f t="shared" si="582"/>
        <v>0</v>
      </c>
      <c r="Y1436" s="165">
        <f t="shared" si="583"/>
        <v>0</v>
      </c>
      <c r="Z1436" s="165">
        <f t="shared" si="583"/>
        <v>0</v>
      </c>
      <c r="AA1436" s="165">
        <f t="shared" si="583"/>
        <v>0</v>
      </c>
      <c r="AB1436" s="165">
        <f t="shared" si="583"/>
        <v>0</v>
      </c>
      <c r="AC1436" s="165">
        <f t="shared" si="583"/>
        <v>0</v>
      </c>
      <c r="AD1436" s="165">
        <f t="shared" si="583"/>
        <v>0</v>
      </c>
      <c r="AE1436" s="165">
        <f t="shared" si="583"/>
        <v>0</v>
      </c>
      <c r="AF1436" s="165">
        <f t="shared" si="583"/>
        <v>0</v>
      </c>
      <c r="AG1436" s="165">
        <f t="shared" si="583"/>
        <v>0</v>
      </c>
      <c r="AH1436" s="165">
        <f t="shared" si="583"/>
        <v>0</v>
      </c>
      <c r="AI1436" s="165">
        <f t="shared" si="584"/>
        <v>0</v>
      </c>
      <c r="AJ1436" s="165">
        <f t="shared" si="584"/>
        <v>0</v>
      </c>
      <c r="AK1436" s="165">
        <f t="shared" si="584"/>
        <v>0</v>
      </c>
      <c r="AL1436" s="165">
        <f t="shared" si="584"/>
        <v>0</v>
      </c>
      <c r="AM1436" s="165">
        <f t="shared" si="584"/>
        <v>0</v>
      </c>
      <c r="AN1436" s="165">
        <f t="shared" si="584"/>
        <v>0</v>
      </c>
      <c r="AO1436" s="165">
        <f t="shared" si="584"/>
        <v>0</v>
      </c>
      <c r="AP1436" s="165">
        <f t="shared" si="584"/>
        <v>0</v>
      </c>
      <c r="AQ1436" s="165">
        <f t="shared" si="584"/>
        <v>0</v>
      </c>
      <c r="AR1436" s="165">
        <f t="shared" si="584"/>
        <v>0</v>
      </c>
      <c r="AS1436" s="387">
        <f t="shared" si="559"/>
        <v>0</v>
      </c>
    </row>
    <row r="1437" spans="2:45" hidden="1" outlineLevel="2">
      <c r="B1437" s="66">
        <v>36</v>
      </c>
      <c r="D1437" s="338">
        <v>0</v>
      </c>
      <c r="E1437" s="165">
        <f t="shared" si="581"/>
        <v>0</v>
      </c>
      <c r="F1437" s="165">
        <f t="shared" si="581"/>
        <v>0</v>
      </c>
      <c r="G1437" s="165">
        <f t="shared" si="581"/>
        <v>0</v>
      </c>
      <c r="H1437" s="165">
        <f t="shared" si="581"/>
        <v>0</v>
      </c>
      <c r="I1437" s="165">
        <f t="shared" si="581"/>
        <v>0</v>
      </c>
      <c r="J1437" s="165">
        <f t="shared" si="581"/>
        <v>0</v>
      </c>
      <c r="K1437" s="165">
        <f t="shared" si="581"/>
        <v>0</v>
      </c>
      <c r="L1437" s="165">
        <f t="shared" si="581"/>
        <v>0</v>
      </c>
      <c r="M1437" s="165">
        <f t="shared" si="581"/>
        <v>0</v>
      </c>
      <c r="N1437" s="165">
        <f t="shared" si="581"/>
        <v>0</v>
      </c>
      <c r="O1437" s="165">
        <f t="shared" si="582"/>
        <v>0</v>
      </c>
      <c r="P1437" s="165">
        <f t="shared" si="582"/>
        <v>0</v>
      </c>
      <c r="Q1437" s="165">
        <f t="shared" si="582"/>
        <v>0</v>
      </c>
      <c r="R1437" s="165">
        <f t="shared" si="582"/>
        <v>0</v>
      </c>
      <c r="S1437" s="165">
        <f t="shared" si="582"/>
        <v>0</v>
      </c>
      <c r="T1437" s="165">
        <f t="shared" si="582"/>
        <v>0</v>
      </c>
      <c r="U1437" s="165">
        <f t="shared" si="582"/>
        <v>0</v>
      </c>
      <c r="V1437" s="165">
        <f t="shared" si="582"/>
        <v>0</v>
      </c>
      <c r="W1437" s="165">
        <f t="shared" si="582"/>
        <v>0</v>
      </c>
      <c r="X1437" s="165">
        <f t="shared" si="582"/>
        <v>0</v>
      </c>
      <c r="Y1437" s="165">
        <f t="shared" si="583"/>
        <v>0</v>
      </c>
      <c r="Z1437" s="165">
        <f t="shared" si="583"/>
        <v>0</v>
      </c>
      <c r="AA1437" s="165">
        <f t="shared" si="583"/>
        <v>0</v>
      </c>
      <c r="AB1437" s="165">
        <f t="shared" si="583"/>
        <v>0</v>
      </c>
      <c r="AC1437" s="165">
        <f t="shared" si="583"/>
        <v>0</v>
      </c>
      <c r="AD1437" s="165">
        <f t="shared" si="583"/>
        <v>0</v>
      </c>
      <c r="AE1437" s="165">
        <f t="shared" si="583"/>
        <v>0</v>
      </c>
      <c r="AF1437" s="165">
        <f t="shared" si="583"/>
        <v>0</v>
      </c>
      <c r="AG1437" s="165">
        <f t="shared" si="583"/>
        <v>0</v>
      </c>
      <c r="AH1437" s="165">
        <f t="shared" si="583"/>
        <v>0</v>
      </c>
      <c r="AI1437" s="165">
        <f t="shared" si="584"/>
        <v>0</v>
      </c>
      <c r="AJ1437" s="165">
        <f t="shared" si="584"/>
        <v>0</v>
      </c>
      <c r="AK1437" s="165">
        <f t="shared" si="584"/>
        <v>0</v>
      </c>
      <c r="AL1437" s="165">
        <f t="shared" si="584"/>
        <v>0</v>
      </c>
      <c r="AM1437" s="165">
        <f t="shared" si="584"/>
        <v>0</v>
      </c>
      <c r="AN1437" s="165">
        <f t="shared" si="584"/>
        <v>0</v>
      </c>
      <c r="AO1437" s="165">
        <f t="shared" si="584"/>
        <v>0</v>
      </c>
      <c r="AP1437" s="165">
        <f t="shared" si="584"/>
        <v>0</v>
      </c>
      <c r="AQ1437" s="165">
        <f t="shared" si="584"/>
        <v>0</v>
      </c>
      <c r="AR1437" s="165">
        <f t="shared" si="584"/>
        <v>0</v>
      </c>
      <c r="AS1437" s="387">
        <f t="shared" si="559"/>
        <v>0</v>
      </c>
    </row>
    <row r="1438" spans="2:45" hidden="1" outlineLevel="2">
      <c r="B1438" s="66">
        <v>37</v>
      </c>
      <c r="D1438" s="338">
        <v>0</v>
      </c>
      <c r="E1438" s="165">
        <f t="shared" si="581"/>
        <v>0</v>
      </c>
      <c r="F1438" s="165">
        <f t="shared" si="581"/>
        <v>0</v>
      </c>
      <c r="G1438" s="165">
        <f t="shared" si="581"/>
        <v>0</v>
      </c>
      <c r="H1438" s="165">
        <f t="shared" si="581"/>
        <v>0</v>
      </c>
      <c r="I1438" s="165">
        <f t="shared" si="581"/>
        <v>0</v>
      </c>
      <c r="J1438" s="165">
        <f t="shared" si="581"/>
        <v>0</v>
      </c>
      <c r="K1438" s="165">
        <f t="shared" si="581"/>
        <v>0</v>
      </c>
      <c r="L1438" s="165">
        <f t="shared" si="581"/>
        <v>0</v>
      </c>
      <c r="M1438" s="165">
        <f t="shared" si="581"/>
        <v>0</v>
      </c>
      <c r="N1438" s="165">
        <f t="shared" si="581"/>
        <v>0</v>
      </c>
      <c r="O1438" s="165">
        <f t="shared" si="582"/>
        <v>0</v>
      </c>
      <c r="P1438" s="165">
        <f t="shared" si="582"/>
        <v>0</v>
      </c>
      <c r="Q1438" s="165">
        <f t="shared" si="582"/>
        <v>0</v>
      </c>
      <c r="R1438" s="165">
        <f t="shared" si="582"/>
        <v>0</v>
      </c>
      <c r="S1438" s="165">
        <f t="shared" si="582"/>
        <v>0</v>
      </c>
      <c r="T1438" s="165">
        <f t="shared" si="582"/>
        <v>0</v>
      </c>
      <c r="U1438" s="165">
        <f t="shared" si="582"/>
        <v>0</v>
      </c>
      <c r="V1438" s="165">
        <f t="shared" si="582"/>
        <v>0</v>
      </c>
      <c r="W1438" s="165">
        <f t="shared" si="582"/>
        <v>0</v>
      </c>
      <c r="X1438" s="165">
        <f t="shared" si="582"/>
        <v>0</v>
      </c>
      <c r="Y1438" s="165">
        <f t="shared" si="583"/>
        <v>0</v>
      </c>
      <c r="Z1438" s="165">
        <f t="shared" si="583"/>
        <v>0</v>
      </c>
      <c r="AA1438" s="165">
        <f t="shared" si="583"/>
        <v>0</v>
      </c>
      <c r="AB1438" s="165">
        <f t="shared" si="583"/>
        <v>0</v>
      </c>
      <c r="AC1438" s="165">
        <f t="shared" si="583"/>
        <v>0</v>
      </c>
      <c r="AD1438" s="165">
        <f t="shared" si="583"/>
        <v>0</v>
      </c>
      <c r="AE1438" s="165">
        <f t="shared" si="583"/>
        <v>0</v>
      </c>
      <c r="AF1438" s="165">
        <f t="shared" si="583"/>
        <v>0</v>
      </c>
      <c r="AG1438" s="165">
        <f t="shared" si="583"/>
        <v>0</v>
      </c>
      <c r="AH1438" s="165">
        <f t="shared" si="583"/>
        <v>0</v>
      </c>
      <c r="AI1438" s="165">
        <f t="shared" si="584"/>
        <v>0</v>
      </c>
      <c r="AJ1438" s="165">
        <f t="shared" si="584"/>
        <v>0</v>
      </c>
      <c r="AK1438" s="165">
        <f t="shared" si="584"/>
        <v>0</v>
      </c>
      <c r="AL1438" s="165">
        <f t="shared" si="584"/>
        <v>0</v>
      </c>
      <c r="AM1438" s="165">
        <f t="shared" si="584"/>
        <v>0</v>
      </c>
      <c r="AN1438" s="165">
        <f t="shared" si="584"/>
        <v>0</v>
      </c>
      <c r="AO1438" s="165">
        <f t="shared" si="584"/>
        <v>0</v>
      </c>
      <c r="AP1438" s="165">
        <f t="shared" si="584"/>
        <v>0</v>
      </c>
      <c r="AQ1438" s="165">
        <f t="shared" si="584"/>
        <v>0</v>
      </c>
      <c r="AR1438" s="165">
        <f t="shared" si="584"/>
        <v>0</v>
      </c>
      <c r="AS1438" s="387">
        <f t="shared" si="559"/>
        <v>0</v>
      </c>
    </row>
    <row r="1439" spans="2:45" hidden="1" outlineLevel="2">
      <c r="B1439" s="66">
        <v>38</v>
      </c>
      <c r="D1439" s="338">
        <v>0</v>
      </c>
      <c r="E1439" s="165">
        <f t="shared" si="581"/>
        <v>0</v>
      </c>
      <c r="F1439" s="165">
        <f t="shared" si="581"/>
        <v>0</v>
      </c>
      <c r="G1439" s="165">
        <f t="shared" si="581"/>
        <v>0</v>
      </c>
      <c r="H1439" s="165">
        <f t="shared" si="581"/>
        <v>0</v>
      </c>
      <c r="I1439" s="165">
        <f t="shared" si="581"/>
        <v>0</v>
      </c>
      <c r="J1439" s="165">
        <f t="shared" si="581"/>
        <v>0</v>
      </c>
      <c r="K1439" s="165">
        <f t="shared" si="581"/>
        <v>0</v>
      </c>
      <c r="L1439" s="165">
        <f t="shared" si="581"/>
        <v>0</v>
      </c>
      <c r="M1439" s="165">
        <f t="shared" si="581"/>
        <v>0</v>
      </c>
      <c r="N1439" s="165">
        <f t="shared" si="581"/>
        <v>0</v>
      </c>
      <c r="O1439" s="165">
        <f t="shared" si="582"/>
        <v>0</v>
      </c>
      <c r="P1439" s="165">
        <f t="shared" si="582"/>
        <v>0</v>
      </c>
      <c r="Q1439" s="165">
        <f t="shared" si="582"/>
        <v>0</v>
      </c>
      <c r="R1439" s="165">
        <f t="shared" si="582"/>
        <v>0</v>
      </c>
      <c r="S1439" s="165">
        <f t="shared" si="582"/>
        <v>0</v>
      </c>
      <c r="T1439" s="165">
        <f t="shared" si="582"/>
        <v>0</v>
      </c>
      <c r="U1439" s="165">
        <f t="shared" si="582"/>
        <v>0</v>
      </c>
      <c r="V1439" s="165">
        <f t="shared" si="582"/>
        <v>0</v>
      </c>
      <c r="W1439" s="165">
        <f t="shared" si="582"/>
        <v>0</v>
      </c>
      <c r="X1439" s="165">
        <f t="shared" si="582"/>
        <v>0</v>
      </c>
      <c r="Y1439" s="165">
        <f t="shared" si="583"/>
        <v>0</v>
      </c>
      <c r="Z1439" s="165">
        <f t="shared" si="583"/>
        <v>0</v>
      </c>
      <c r="AA1439" s="165">
        <f t="shared" si="583"/>
        <v>0</v>
      </c>
      <c r="AB1439" s="165">
        <f t="shared" si="583"/>
        <v>0</v>
      </c>
      <c r="AC1439" s="165">
        <f t="shared" si="583"/>
        <v>0</v>
      </c>
      <c r="AD1439" s="165">
        <f t="shared" si="583"/>
        <v>0</v>
      </c>
      <c r="AE1439" s="165">
        <f t="shared" si="583"/>
        <v>0</v>
      </c>
      <c r="AF1439" s="165">
        <f t="shared" si="583"/>
        <v>0</v>
      </c>
      <c r="AG1439" s="165">
        <f t="shared" si="583"/>
        <v>0</v>
      </c>
      <c r="AH1439" s="165">
        <f t="shared" si="583"/>
        <v>0</v>
      </c>
      <c r="AI1439" s="165">
        <f t="shared" si="584"/>
        <v>0</v>
      </c>
      <c r="AJ1439" s="165">
        <f t="shared" si="584"/>
        <v>0</v>
      </c>
      <c r="AK1439" s="165">
        <f t="shared" si="584"/>
        <v>0</v>
      </c>
      <c r="AL1439" s="165">
        <f t="shared" si="584"/>
        <v>0</v>
      </c>
      <c r="AM1439" s="165">
        <f t="shared" si="584"/>
        <v>0</v>
      </c>
      <c r="AN1439" s="165">
        <f t="shared" si="584"/>
        <v>0</v>
      </c>
      <c r="AO1439" s="165">
        <f t="shared" si="584"/>
        <v>0</v>
      </c>
      <c r="AP1439" s="165">
        <f t="shared" si="584"/>
        <v>0</v>
      </c>
      <c r="AQ1439" s="165">
        <f t="shared" si="584"/>
        <v>0</v>
      </c>
      <c r="AR1439" s="165">
        <f t="shared" si="584"/>
        <v>0</v>
      </c>
      <c r="AS1439" s="387">
        <f t="shared" ref="AS1439:AS1502" si="585">SUM(E1439:AR1439)</f>
        <v>0</v>
      </c>
    </row>
    <row r="1440" spans="2:45" hidden="1" outlineLevel="2">
      <c r="B1440" s="66">
        <v>39</v>
      </c>
      <c r="D1440" s="338">
        <v>0</v>
      </c>
      <c r="E1440" s="165">
        <f t="shared" si="581"/>
        <v>0</v>
      </c>
      <c r="F1440" s="165">
        <f t="shared" si="581"/>
        <v>0</v>
      </c>
      <c r="G1440" s="165">
        <f t="shared" si="581"/>
        <v>0</v>
      </c>
      <c r="H1440" s="165">
        <f t="shared" si="581"/>
        <v>0</v>
      </c>
      <c r="I1440" s="165">
        <f t="shared" si="581"/>
        <v>0</v>
      </c>
      <c r="J1440" s="165">
        <f t="shared" si="581"/>
        <v>0</v>
      </c>
      <c r="K1440" s="165">
        <f t="shared" si="581"/>
        <v>0</v>
      </c>
      <c r="L1440" s="165">
        <f t="shared" si="581"/>
        <v>0</v>
      </c>
      <c r="M1440" s="165">
        <f t="shared" si="581"/>
        <v>0</v>
      </c>
      <c r="N1440" s="165">
        <f t="shared" si="581"/>
        <v>0</v>
      </c>
      <c r="O1440" s="165">
        <f t="shared" si="582"/>
        <v>0</v>
      </c>
      <c r="P1440" s="165">
        <f t="shared" si="582"/>
        <v>0</v>
      </c>
      <c r="Q1440" s="165">
        <f t="shared" si="582"/>
        <v>0</v>
      </c>
      <c r="R1440" s="165">
        <f t="shared" si="582"/>
        <v>0</v>
      </c>
      <c r="S1440" s="165">
        <f t="shared" si="582"/>
        <v>0</v>
      </c>
      <c r="T1440" s="165">
        <f t="shared" si="582"/>
        <v>0</v>
      </c>
      <c r="U1440" s="165">
        <f t="shared" si="582"/>
        <v>0</v>
      </c>
      <c r="V1440" s="165">
        <f t="shared" si="582"/>
        <v>0</v>
      </c>
      <c r="W1440" s="165">
        <f t="shared" si="582"/>
        <v>0</v>
      </c>
      <c r="X1440" s="165">
        <f t="shared" si="582"/>
        <v>0</v>
      </c>
      <c r="Y1440" s="165">
        <f t="shared" si="583"/>
        <v>0</v>
      </c>
      <c r="Z1440" s="165">
        <f t="shared" si="583"/>
        <v>0</v>
      </c>
      <c r="AA1440" s="165">
        <f t="shared" si="583"/>
        <v>0</v>
      </c>
      <c r="AB1440" s="165">
        <f t="shared" si="583"/>
        <v>0</v>
      </c>
      <c r="AC1440" s="165">
        <f t="shared" si="583"/>
        <v>0</v>
      </c>
      <c r="AD1440" s="165">
        <f t="shared" si="583"/>
        <v>0</v>
      </c>
      <c r="AE1440" s="165">
        <f t="shared" si="583"/>
        <v>0</v>
      </c>
      <c r="AF1440" s="165">
        <f t="shared" si="583"/>
        <v>0</v>
      </c>
      <c r="AG1440" s="165">
        <f t="shared" si="583"/>
        <v>0</v>
      </c>
      <c r="AH1440" s="165">
        <f t="shared" si="583"/>
        <v>0</v>
      </c>
      <c r="AI1440" s="165">
        <f t="shared" si="584"/>
        <v>0</v>
      </c>
      <c r="AJ1440" s="165">
        <f t="shared" si="584"/>
        <v>0</v>
      </c>
      <c r="AK1440" s="165">
        <f t="shared" si="584"/>
        <v>0</v>
      </c>
      <c r="AL1440" s="165">
        <f t="shared" si="584"/>
        <v>0</v>
      </c>
      <c r="AM1440" s="165">
        <f t="shared" si="584"/>
        <v>0</v>
      </c>
      <c r="AN1440" s="165">
        <f t="shared" si="584"/>
        <v>0</v>
      </c>
      <c r="AO1440" s="165">
        <f t="shared" si="584"/>
        <v>0</v>
      </c>
      <c r="AP1440" s="165">
        <f t="shared" si="584"/>
        <v>0</v>
      </c>
      <c r="AQ1440" s="165">
        <f t="shared" si="584"/>
        <v>0</v>
      </c>
      <c r="AR1440" s="165">
        <f t="shared" si="584"/>
        <v>0</v>
      </c>
      <c r="AS1440" s="387">
        <f t="shared" si="585"/>
        <v>0</v>
      </c>
    </row>
    <row r="1441" spans="2:46" hidden="1" outlineLevel="2">
      <c r="B1441" s="66">
        <v>40</v>
      </c>
      <c r="D1441" s="338">
        <v>0</v>
      </c>
      <c r="E1441" s="165">
        <f t="shared" si="581"/>
        <v>0</v>
      </c>
      <c r="F1441" s="165">
        <f t="shared" si="581"/>
        <v>0</v>
      </c>
      <c r="G1441" s="165">
        <f t="shared" si="581"/>
        <v>0</v>
      </c>
      <c r="H1441" s="165">
        <f t="shared" si="581"/>
        <v>0</v>
      </c>
      <c r="I1441" s="165">
        <f t="shared" si="581"/>
        <v>0</v>
      </c>
      <c r="J1441" s="165">
        <f t="shared" si="581"/>
        <v>0</v>
      </c>
      <c r="K1441" s="165">
        <f t="shared" si="581"/>
        <v>0</v>
      </c>
      <c r="L1441" s="165">
        <f t="shared" si="581"/>
        <v>0</v>
      </c>
      <c r="M1441" s="165">
        <f t="shared" si="581"/>
        <v>0</v>
      </c>
      <c r="N1441" s="165">
        <f t="shared" si="581"/>
        <v>0</v>
      </c>
      <c r="O1441" s="165">
        <f t="shared" si="582"/>
        <v>0</v>
      </c>
      <c r="P1441" s="165">
        <f t="shared" si="582"/>
        <v>0</v>
      </c>
      <c r="Q1441" s="165">
        <f t="shared" si="582"/>
        <v>0</v>
      </c>
      <c r="R1441" s="165">
        <f t="shared" si="582"/>
        <v>0</v>
      </c>
      <c r="S1441" s="165">
        <f t="shared" si="582"/>
        <v>0</v>
      </c>
      <c r="T1441" s="165">
        <f t="shared" si="582"/>
        <v>0</v>
      </c>
      <c r="U1441" s="165">
        <f t="shared" si="582"/>
        <v>0</v>
      </c>
      <c r="V1441" s="165">
        <f t="shared" si="582"/>
        <v>0</v>
      </c>
      <c r="W1441" s="165">
        <f t="shared" si="582"/>
        <v>0</v>
      </c>
      <c r="X1441" s="165">
        <f t="shared" si="582"/>
        <v>0</v>
      </c>
      <c r="Y1441" s="165">
        <f t="shared" si="583"/>
        <v>0</v>
      </c>
      <c r="Z1441" s="165">
        <f t="shared" si="583"/>
        <v>0</v>
      </c>
      <c r="AA1441" s="165">
        <f t="shared" si="583"/>
        <v>0</v>
      </c>
      <c r="AB1441" s="165">
        <f t="shared" si="583"/>
        <v>0</v>
      </c>
      <c r="AC1441" s="165">
        <f t="shared" si="583"/>
        <v>0</v>
      </c>
      <c r="AD1441" s="165">
        <f t="shared" si="583"/>
        <v>0</v>
      </c>
      <c r="AE1441" s="165">
        <f t="shared" si="583"/>
        <v>0</v>
      </c>
      <c r="AF1441" s="165">
        <f t="shared" si="583"/>
        <v>0</v>
      </c>
      <c r="AG1441" s="165">
        <f t="shared" si="583"/>
        <v>0</v>
      </c>
      <c r="AH1441" s="165">
        <f t="shared" si="583"/>
        <v>0</v>
      </c>
      <c r="AI1441" s="165">
        <f t="shared" si="584"/>
        <v>0</v>
      </c>
      <c r="AJ1441" s="165">
        <f t="shared" si="584"/>
        <v>0</v>
      </c>
      <c r="AK1441" s="165">
        <f t="shared" si="584"/>
        <v>0</v>
      </c>
      <c r="AL1441" s="165">
        <f t="shared" si="584"/>
        <v>0</v>
      </c>
      <c r="AM1441" s="165">
        <f t="shared" si="584"/>
        <v>0</v>
      </c>
      <c r="AN1441" s="165">
        <f t="shared" si="584"/>
        <v>0</v>
      </c>
      <c r="AO1441" s="165">
        <f t="shared" si="584"/>
        <v>0</v>
      </c>
      <c r="AP1441" s="165">
        <f t="shared" si="584"/>
        <v>0</v>
      </c>
      <c r="AQ1441" s="165">
        <f t="shared" si="584"/>
        <v>0</v>
      </c>
      <c r="AR1441" s="165">
        <f t="shared" si="584"/>
        <v>0</v>
      </c>
      <c r="AS1441" s="387">
        <f t="shared" si="585"/>
        <v>0</v>
      </c>
    </row>
    <row r="1442" spans="2:46" ht="18" customHeight="1" collapsed="1">
      <c r="B1442" s="376" t="str">
        <f>INV!B45</f>
        <v>4 - Outros Investimentos</v>
      </c>
      <c r="C1442" s="188"/>
      <c r="D1442" s="189"/>
      <c r="E1442" s="190">
        <f>E1443+E1484+E1525+E1566+E1607</f>
        <v>0</v>
      </c>
      <c r="F1442" s="190">
        <f t="shared" ref="F1442:AR1442" si="586">F1443+F1484+F1525+F1566+F1607</f>
        <v>0</v>
      </c>
      <c r="G1442" s="190">
        <f t="shared" si="586"/>
        <v>0</v>
      </c>
      <c r="H1442" s="190">
        <f t="shared" si="586"/>
        <v>0</v>
      </c>
      <c r="I1442" s="190">
        <f t="shared" si="586"/>
        <v>0</v>
      </c>
      <c r="J1442" s="190">
        <f t="shared" si="586"/>
        <v>0</v>
      </c>
      <c r="K1442" s="190">
        <f t="shared" si="586"/>
        <v>0</v>
      </c>
      <c r="L1442" s="190">
        <f t="shared" si="586"/>
        <v>0</v>
      </c>
      <c r="M1442" s="190">
        <f t="shared" si="586"/>
        <v>0</v>
      </c>
      <c r="N1442" s="190">
        <f t="shared" si="586"/>
        <v>0</v>
      </c>
      <c r="O1442" s="190">
        <f t="shared" si="586"/>
        <v>0</v>
      </c>
      <c r="P1442" s="190">
        <f t="shared" si="586"/>
        <v>0</v>
      </c>
      <c r="Q1442" s="190">
        <f t="shared" si="586"/>
        <v>0</v>
      </c>
      <c r="R1442" s="190">
        <f t="shared" si="586"/>
        <v>0</v>
      </c>
      <c r="S1442" s="190">
        <f t="shared" si="586"/>
        <v>0</v>
      </c>
      <c r="T1442" s="190">
        <f t="shared" si="586"/>
        <v>0</v>
      </c>
      <c r="U1442" s="190">
        <f t="shared" si="586"/>
        <v>0</v>
      </c>
      <c r="V1442" s="190">
        <f t="shared" si="586"/>
        <v>0</v>
      </c>
      <c r="W1442" s="190">
        <f t="shared" si="586"/>
        <v>0</v>
      </c>
      <c r="X1442" s="190">
        <f t="shared" si="586"/>
        <v>0</v>
      </c>
      <c r="Y1442" s="190">
        <f t="shared" si="586"/>
        <v>0</v>
      </c>
      <c r="Z1442" s="190">
        <f t="shared" si="586"/>
        <v>0</v>
      </c>
      <c r="AA1442" s="190">
        <f t="shared" si="586"/>
        <v>0</v>
      </c>
      <c r="AB1442" s="190">
        <f t="shared" si="586"/>
        <v>0</v>
      </c>
      <c r="AC1442" s="190">
        <f t="shared" si="586"/>
        <v>0</v>
      </c>
      <c r="AD1442" s="190">
        <f t="shared" si="586"/>
        <v>0</v>
      </c>
      <c r="AE1442" s="190">
        <f t="shared" si="586"/>
        <v>0</v>
      </c>
      <c r="AF1442" s="190">
        <f t="shared" si="586"/>
        <v>0</v>
      </c>
      <c r="AG1442" s="190">
        <f t="shared" si="586"/>
        <v>0</v>
      </c>
      <c r="AH1442" s="190">
        <f t="shared" si="586"/>
        <v>0</v>
      </c>
      <c r="AI1442" s="190">
        <f t="shared" si="586"/>
        <v>0</v>
      </c>
      <c r="AJ1442" s="190">
        <f t="shared" si="586"/>
        <v>0</v>
      </c>
      <c r="AK1442" s="190">
        <f t="shared" si="586"/>
        <v>0</v>
      </c>
      <c r="AL1442" s="190">
        <f t="shared" si="586"/>
        <v>0</v>
      </c>
      <c r="AM1442" s="190">
        <f t="shared" si="586"/>
        <v>0</v>
      </c>
      <c r="AN1442" s="190">
        <f t="shared" si="586"/>
        <v>0</v>
      </c>
      <c r="AO1442" s="190">
        <f t="shared" si="586"/>
        <v>0</v>
      </c>
      <c r="AP1442" s="190">
        <f t="shared" si="586"/>
        <v>0</v>
      </c>
      <c r="AQ1442" s="190">
        <f t="shared" si="586"/>
        <v>0</v>
      </c>
      <c r="AR1442" s="190">
        <f t="shared" si="586"/>
        <v>0</v>
      </c>
      <c r="AS1442" s="190">
        <f t="shared" si="585"/>
        <v>0</v>
      </c>
    </row>
    <row r="1443" spans="2:46" hidden="1" outlineLevel="1" collapsed="1">
      <c r="B1443" s="378" t="str">
        <f>INV!B46</f>
        <v xml:space="preserve">4.1 - </v>
      </c>
      <c r="D1443" s="386">
        <f>INV!C46</f>
        <v>20</v>
      </c>
      <c r="E1443" s="387">
        <f t="shared" ref="E1443:AR1443" si="587">SUM(E1444:E1483)</f>
        <v>0</v>
      </c>
      <c r="F1443" s="387">
        <f t="shared" si="587"/>
        <v>0</v>
      </c>
      <c r="G1443" s="387">
        <f t="shared" si="587"/>
        <v>0</v>
      </c>
      <c r="H1443" s="387">
        <f t="shared" si="587"/>
        <v>0</v>
      </c>
      <c r="I1443" s="387">
        <f t="shared" si="587"/>
        <v>0</v>
      </c>
      <c r="J1443" s="387">
        <f t="shared" si="587"/>
        <v>0</v>
      </c>
      <c r="K1443" s="387">
        <f t="shared" si="587"/>
        <v>0</v>
      </c>
      <c r="L1443" s="387">
        <f t="shared" si="587"/>
        <v>0</v>
      </c>
      <c r="M1443" s="387">
        <f t="shared" si="587"/>
        <v>0</v>
      </c>
      <c r="N1443" s="387">
        <f t="shared" si="587"/>
        <v>0</v>
      </c>
      <c r="O1443" s="387">
        <f t="shared" si="587"/>
        <v>0</v>
      </c>
      <c r="P1443" s="387">
        <f t="shared" si="587"/>
        <v>0</v>
      </c>
      <c r="Q1443" s="387">
        <f t="shared" si="587"/>
        <v>0</v>
      </c>
      <c r="R1443" s="387">
        <f t="shared" si="587"/>
        <v>0</v>
      </c>
      <c r="S1443" s="387">
        <f t="shared" si="587"/>
        <v>0</v>
      </c>
      <c r="T1443" s="387">
        <f t="shared" si="587"/>
        <v>0</v>
      </c>
      <c r="U1443" s="387">
        <f t="shared" si="587"/>
        <v>0</v>
      </c>
      <c r="V1443" s="387">
        <f t="shared" si="587"/>
        <v>0</v>
      </c>
      <c r="W1443" s="387">
        <f t="shared" si="587"/>
        <v>0</v>
      </c>
      <c r="X1443" s="387">
        <f t="shared" si="587"/>
        <v>0</v>
      </c>
      <c r="Y1443" s="387">
        <f t="shared" si="587"/>
        <v>0</v>
      </c>
      <c r="Z1443" s="387">
        <f t="shared" si="587"/>
        <v>0</v>
      </c>
      <c r="AA1443" s="387">
        <f t="shared" si="587"/>
        <v>0</v>
      </c>
      <c r="AB1443" s="387">
        <f t="shared" si="587"/>
        <v>0</v>
      </c>
      <c r="AC1443" s="387">
        <f t="shared" si="587"/>
        <v>0</v>
      </c>
      <c r="AD1443" s="387">
        <f t="shared" si="587"/>
        <v>0</v>
      </c>
      <c r="AE1443" s="387">
        <f t="shared" si="587"/>
        <v>0</v>
      </c>
      <c r="AF1443" s="387">
        <f t="shared" si="587"/>
        <v>0</v>
      </c>
      <c r="AG1443" s="387">
        <f t="shared" si="587"/>
        <v>0</v>
      </c>
      <c r="AH1443" s="387">
        <f t="shared" si="587"/>
        <v>0</v>
      </c>
      <c r="AI1443" s="387">
        <f t="shared" si="587"/>
        <v>0</v>
      </c>
      <c r="AJ1443" s="387">
        <f t="shared" si="587"/>
        <v>0</v>
      </c>
      <c r="AK1443" s="387">
        <f t="shared" si="587"/>
        <v>0</v>
      </c>
      <c r="AL1443" s="387">
        <f t="shared" si="587"/>
        <v>0</v>
      </c>
      <c r="AM1443" s="387">
        <f t="shared" si="587"/>
        <v>0</v>
      </c>
      <c r="AN1443" s="387">
        <f t="shared" si="587"/>
        <v>0</v>
      </c>
      <c r="AO1443" s="387">
        <f t="shared" si="587"/>
        <v>0</v>
      </c>
      <c r="AP1443" s="387">
        <f t="shared" si="587"/>
        <v>0</v>
      </c>
      <c r="AQ1443" s="387">
        <f t="shared" si="587"/>
        <v>0</v>
      </c>
      <c r="AR1443" s="387">
        <f t="shared" si="587"/>
        <v>0</v>
      </c>
      <c r="AS1443" s="387">
        <f t="shared" si="585"/>
        <v>0</v>
      </c>
      <c r="AT1443" s="377" t="str">
        <f>INV!AT46</f>
        <v>Flona Chapecó</v>
      </c>
    </row>
    <row r="1444" spans="2:46" hidden="1" outlineLevel="2">
      <c r="B1444" s="66">
        <v>1</v>
      </c>
      <c r="D1444" s="338">
        <f t="array" ref="D1444:D1483">TRANSPOSE(INV!E46:AR46)</f>
        <v>0</v>
      </c>
      <c r="E1444" s="165">
        <f t="shared" ref="E1444:N1453" si="588">IF(AND(E$2=$B1444,$B1444=$C$3),$D1444,IF(AND(E$2&gt;$B1444,E$2&lt;=$D$1443+$B1444),SLN($D1444,0,IF($C$3-$B1444&gt;=$D$1443,$D$1443,$C$3-$B1444)),0))</f>
        <v>0</v>
      </c>
      <c r="F1444" s="165">
        <f t="shared" si="588"/>
        <v>0</v>
      </c>
      <c r="G1444" s="165">
        <f t="shared" si="588"/>
        <v>0</v>
      </c>
      <c r="H1444" s="165">
        <f t="shared" si="588"/>
        <v>0</v>
      </c>
      <c r="I1444" s="165">
        <f t="shared" si="588"/>
        <v>0</v>
      </c>
      <c r="J1444" s="165">
        <f t="shared" si="588"/>
        <v>0</v>
      </c>
      <c r="K1444" s="165">
        <f t="shared" si="588"/>
        <v>0</v>
      </c>
      <c r="L1444" s="165">
        <f t="shared" si="588"/>
        <v>0</v>
      </c>
      <c r="M1444" s="165">
        <f t="shared" si="588"/>
        <v>0</v>
      </c>
      <c r="N1444" s="165">
        <f t="shared" si="588"/>
        <v>0</v>
      </c>
      <c r="O1444" s="165">
        <f t="shared" ref="O1444:X1453" si="589">IF(AND(O$2=$B1444,$B1444=$C$3),$D1444,IF(AND(O$2&gt;$B1444,O$2&lt;=$D$1443+$B1444),SLN($D1444,0,IF($C$3-$B1444&gt;=$D$1443,$D$1443,$C$3-$B1444)),0))</f>
        <v>0</v>
      </c>
      <c r="P1444" s="165">
        <f t="shared" si="589"/>
        <v>0</v>
      </c>
      <c r="Q1444" s="165">
        <f t="shared" si="589"/>
        <v>0</v>
      </c>
      <c r="R1444" s="165">
        <f t="shared" si="589"/>
        <v>0</v>
      </c>
      <c r="S1444" s="165">
        <f t="shared" si="589"/>
        <v>0</v>
      </c>
      <c r="T1444" s="165">
        <f t="shared" si="589"/>
        <v>0</v>
      </c>
      <c r="U1444" s="165">
        <f t="shared" si="589"/>
        <v>0</v>
      </c>
      <c r="V1444" s="165">
        <f t="shared" si="589"/>
        <v>0</v>
      </c>
      <c r="W1444" s="165">
        <f t="shared" si="589"/>
        <v>0</v>
      </c>
      <c r="X1444" s="165">
        <f t="shared" si="589"/>
        <v>0</v>
      </c>
      <c r="Y1444" s="165">
        <f t="shared" ref="Y1444:AH1453" si="590">IF(AND(Y$2=$B1444,$B1444=$C$3),$D1444,IF(AND(Y$2&gt;$B1444,Y$2&lt;=$D$1443+$B1444),SLN($D1444,0,IF($C$3-$B1444&gt;=$D$1443,$D$1443,$C$3-$B1444)),0))</f>
        <v>0</v>
      </c>
      <c r="Z1444" s="165">
        <f t="shared" si="590"/>
        <v>0</v>
      </c>
      <c r="AA1444" s="165">
        <f t="shared" si="590"/>
        <v>0</v>
      </c>
      <c r="AB1444" s="165">
        <f t="shared" si="590"/>
        <v>0</v>
      </c>
      <c r="AC1444" s="165">
        <f t="shared" si="590"/>
        <v>0</v>
      </c>
      <c r="AD1444" s="165">
        <f t="shared" si="590"/>
        <v>0</v>
      </c>
      <c r="AE1444" s="165">
        <f t="shared" si="590"/>
        <v>0</v>
      </c>
      <c r="AF1444" s="165">
        <f t="shared" si="590"/>
        <v>0</v>
      </c>
      <c r="AG1444" s="165">
        <f t="shared" si="590"/>
        <v>0</v>
      </c>
      <c r="AH1444" s="165">
        <f t="shared" si="590"/>
        <v>0</v>
      </c>
      <c r="AI1444" s="165">
        <f t="shared" ref="AI1444:AR1453" si="591">IF(AND(AI$2=$B1444,$B1444=$C$3),$D1444,IF(AND(AI$2&gt;$B1444,AI$2&lt;=$D$1443+$B1444),SLN($D1444,0,IF($C$3-$B1444&gt;=$D$1443,$D$1443,$C$3-$B1444)),0))</f>
        <v>0</v>
      </c>
      <c r="AJ1444" s="165">
        <f t="shared" si="591"/>
        <v>0</v>
      </c>
      <c r="AK1444" s="165">
        <f t="shared" si="591"/>
        <v>0</v>
      </c>
      <c r="AL1444" s="165">
        <f t="shared" si="591"/>
        <v>0</v>
      </c>
      <c r="AM1444" s="165">
        <f t="shared" si="591"/>
        <v>0</v>
      </c>
      <c r="AN1444" s="165">
        <f t="shared" si="591"/>
        <v>0</v>
      </c>
      <c r="AO1444" s="165">
        <f t="shared" si="591"/>
        <v>0</v>
      </c>
      <c r="AP1444" s="165">
        <f t="shared" si="591"/>
        <v>0</v>
      </c>
      <c r="AQ1444" s="165">
        <f t="shared" si="591"/>
        <v>0</v>
      </c>
      <c r="AR1444" s="165">
        <f t="shared" si="591"/>
        <v>0</v>
      </c>
      <c r="AS1444" s="387">
        <f t="shared" si="585"/>
        <v>0</v>
      </c>
    </row>
    <row r="1445" spans="2:46" hidden="1" outlineLevel="2">
      <c r="B1445" s="66">
        <v>2</v>
      </c>
      <c r="D1445" s="338">
        <v>0</v>
      </c>
      <c r="E1445" s="165">
        <f t="shared" si="588"/>
        <v>0</v>
      </c>
      <c r="F1445" s="165">
        <f t="shared" si="588"/>
        <v>0</v>
      </c>
      <c r="G1445" s="165">
        <f t="shared" si="588"/>
        <v>0</v>
      </c>
      <c r="H1445" s="165">
        <f t="shared" si="588"/>
        <v>0</v>
      </c>
      <c r="I1445" s="165">
        <f t="shared" si="588"/>
        <v>0</v>
      </c>
      <c r="J1445" s="165">
        <f t="shared" si="588"/>
        <v>0</v>
      </c>
      <c r="K1445" s="165">
        <f t="shared" si="588"/>
        <v>0</v>
      </c>
      <c r="L1445" s="165">
        <f t="shared" si="588"/>
        <v>0</v>
      </c>
      <c r="M1445" s="165">
        <f t="shared" si="588"/>
        <v>0</v>
      </c>
      <c r="N1445" s="165">
        <f t="shared" si="588"/>
        <v>0</v>
      </c>
      <c r="O1445" s="165">
        <f t="shared" si="589"/>
        <v>0</v>
      </c>
      <c r="P1445" s="165">
        <f t="shared" si="589"/>
        <v>0</v>
      </c>
      <c r="Q1445" s="165">
        <f t="shared" si="589"/>
        <v>0</v>
      </c>
      <c r="R1445" s="165">
        <f t="shared" si="589"/>
        <v>0</v>
      </c>
      <c r="S1445" s="165">
        <f t="shared" si="589"/>
        <v>0</v>
      </c>
      <c r="T1445" s="165">
        <f t="shared" si="589"/>
        <v>0</v>
      </c>
      <c r="U1445" s="165">
        <f t="shared" si="589"/>
        <v>0</v>
      </c>
      <c r="V1445" s="165">
        <f t="shared" si="589"/>
        <v>0</v>
      </c>
      <c r="W1445" s="165">
        <f t="shared" si="589"/>
        <v>0</v>
      </c>
      <c r="X1445" s="165">
        <f t="shared" si="589"/>
        <v>0</v>
      </c>
      <c r="Y1445" s="165">
        <f t="shared" si="590"/>
        <v>0</v>
      </c>
      <c r="Z1445" s="165">
        <f t="shared" si="590"/>
        <v>0</v>
      </c>
      <c r="AA1445" s="165">
        <f t="shared" si="590"/>
        <v>0</v>
      </c>
      <c r="AB1445" s="165">
        <f t="shared" si="590"/>
        <v>0</v>
      </c>
      <c r="AC1445" s="165">
        <f t="shared" si="590"/>
        <v>0</v>
      </c>
      <c r="AD1445" s="165">
        <f t="shared" si="590"/>
        <v>0</v>
      </c>
      <c r="AE1445" s="165">
        <f t="shared" si="590"/>
        <v>0</v>
      </c>
      <c r="AF1445" s="165">
        <f t="shared" si="590"/>
        <v>0</v>
      </c>
      <c r="AG1445" s="165">
        <f t="shared" si="590"/>
        <v>0</v>
      </c>
      <c r="AH1445" s="165">
        <f t="shared" si="590"/>
        <v>0</v>
      </c>
      <c r="AI1445" s="165">
        <f t="shared" si="591"/>
        <v>0</v>
      </c>
      <c r="AJ1445" s="165">
        <f t="shared" si="591"/>
        <v>0</v>
      </c>
      <c r="AK1445" s="165">
        <f t="shared" si="591"/>
        <v>0</v>
      </c>
      <c r="AL1445" s="165">
        <f t="shared" si="591"/>
        <v>0</v>
      </c>
      <c r="AM1445" s="165">
        <f t="shared" si="591"/>
        <v>0</v>
      </c>
      <c r="AN1445" s="165">
        <f t="shared" si="591"/>
        <v>0</v>
      </c>
      <c r="AO1445" s="165">
        <f t="shared" si="591"/>
        <v>0</v>
      </c>
      <c r="AP1445" s="165">
        <f t="shared" si="591"/>
        <v>0</v>
      </c>
      <c r="AQ1445" s="165">
        <f t="shared" si="591"/>
        <v>0</v>
      </c>
      <c r="AR1445" s="165">
        <f t="shared" si="591"/>
        <v>0</v>
      </c>
      <c r="AS1445" s="387">
        <f t="shared" si="585"/>
        <v>0</v>
      </c>
    </row>
    <row r="1446" spans="2:46" hidden="1" outlineLevel="2">
      <c r="B1446" s="66">
        <v>3</v>
      </c>
      <c r="D1446" s="338">
        <v>0</v>
      </c>
      <c r="E1446" s="165">
        <f t="shared" si="588"/>
        <v>0</v>
      </c>
      <c r="F1446" s="165">
        <f t="shared" si="588"/>
        <v>0</v>
      </c>
      <c r="G1446" s="165">
        <f t="shared" si="588"/>
        <v>0</v>
      </c>
      <c r="H1446" s="165">
        <f t="shared" si="588"/>
        <v>0</v>
      </c>
      <c r="I1446" s="165">
        <f t="shared" si="588"/>
        <v>0</v>
      </c>
      <c r="J1446" s="165">
        <f t="shared" si="588"/>
        <v>0</v>
      </c>
      <c r="K1446" s="165">
        <f t="shared" si="588"/>
        <v>0</v>
      </c>
      <c r="L1446" s="165">
        <f t="shared" si="588"/>
        <v>0</v>
      </c>
      <c r="M1446" s="165">
        <f t="shared" si="588"/>
        <v>0</v>
      </c>
      <c r="N1446" s="165">
        <f t="shared" si="588"/>
        <v>0</v>
      </c>
      <c r="O1446" s="165">
        <f t="shared" si="589"/>
        <v>0</v>
      </c>
      <c r="P1446" s="165">
        <f t="shared" si="589"/>
        <v>0</v>
      </c>
      <c r="Q1446" s="165">
        <f t="shared" si="589"/>
        <v>0</v>
      </c>
      <c r="R1446" s="165">
        <f t="shared" si="589"/>
        <v>0</v>
      </c>
      <c r="S1446" s="165">
        <f t="shared" si="589"/>
        <v>0</v>
      </c>
      <c r="T1446" s="165">
        <f t="shared" si="589"/>
        <v>0</v>
      </c>
      <c r="U1446" s="165">
        <f t="shared" si="589"/>
        <v>0</v>
      </c>
      <c r="V1446" s="165">
        <f t="shared" si="589"/>
        <v>0</v>
      </c>
      <c r="W1446" s="165">
        <f t="shared" si="589"/>
        <v>0</v>
      </c>
      <c r="X1446" s="165">
        <f t="shared" si="589"/>
        <v>0</v>
      </c>
      <c r="Y1446" s="165">
        <f t="shared" si="590"/>
        <v>0</v>
      </c>
      <c r="Z1446" s="165">
        <f t="shared" si="590"/>
        <v>0</v>
      </c>
      <c r="AA1446" s="165">
        <f t="shared" si="590"/>
        <v>0</v>
      </c>
      <c r="AB1446" s="165">
        <f t="shared" si="590"/>
        <v>0</v>
      </c>
      <c r="AC1446" s="165">
        <f t="shared" si="590"/>
        <v>0</v>
      </c>
      <c r="AD1446" s="165">
        <f t="shared" si="590"/>
        <v>0</v>
      </c>
      <c r="AE1446" s="165">
        <f t="shared" si="590"/>
        <v>0</v>
      </c>
      <c r="AF1446" s="165">
        <f t="shared" si="590"/>
        <v>0</v>
      </c>
      <c r="AG1446" s="165">
        <f t="shared" si="590"/>
        <v>0</v>
      </c>
      <c r="AH1446" s="165">
        <f t="shared" si="590"/>
        <v>0</v>
      </c>
      <c r="AI1446" s="165">
        <f t="shared" si="591"/>
        <v>0</v>
      </c>
      <c r="AJ1446" s="165">
        <f t="shared" si="591"/>
        <v>0</v>
      </c>
      <c r="AK1446" s="165">
        <f t="shared" si="591"/>
        <v>0</v>
      </c>
      <c r="AL1446" s="165">
        <f t="shared" si="591"/>
        <v>0</v>
      </c>
      <c r="AM1446" s="165">
        <f t="shared" si="591"/>
        <v>0</v>
      </c>
      <c r="AN1446" s="165">
        <f t="shared" si="591"/>
        <v>0</v>
      </c>
      <c r="AO1446" s="165">
        <f t="shared" si="591"/>
        <v>0</v>
      </c>
      <c r="AP1446" s="165">
        <f t="shared" si="591"/>
        <v>0</v>
      </c>
      <c r="AQ1446" s="165">
        <f t="shared" si="591"/>
        <v>0</v>
      </c>
      <c r="AR1446" s="165">
        <f t="shared" si="591"/>
        <v>0</v>
      </c>
      <c r="AS1446" s="387">
        <f t="shared" si="585"/>
        <v>0</v>
      </c>
    </row>
    <row r="1447" spans="2:46" hidden="1" outlineLevel="2">
      <c r="B1447" s="66">
        <v>4</v>
      </c>
      <c r="D1447" s="338">
        <v>0</v>
      </c>
      <c r="E1447" s="165">
        <f t="shared" si="588"/>
        <v>0</v>
      </c>
      <c r="F1447" s="165">
        <f t="shared" si="588"/>
        <v>0</v>
      </c>
      <c r="G1447" s="165">
        <f t="shared" si="588"/>
        <v>0</v>
      </c>
      <c r="H1447" s="165">
        <f t="shared" si="588"/>
        <v>0</v>
      </c>
      <c r="I1447" s="165">
        <f t="shared" si="588"/>
        <v>0</v>
      </c>
      <c r="J1447" s="165">
        <f t="shared" si="588"/>
        <v>0</v>
      </c>
      <c r="K1447" s="165">
        <f t="shared" si="588"/>
        <v>0</v>
      </c>
      <c r="L1447" s="165">
        <f t="shared" si="588"/>
        <v>0</v>
      </c>
      <c r="M1447" s="165">
        <f t="shared" si="588"/>
        <v>0</v>
      </c>
      <c r="N1447" s="165">
        <f t="shared" si="588"/>
        <v>0</v>
      </c>
      <c r="O1447" s="165">
        <f t="shared" si="589"/>
        <v>0</v>
      </c>
      <c r="P1447" s="165">
        <f t="shared" si="589"/>
        <v>0</v>
      </c>
      <c r="Q1447" s="165">
        <f t="shared" si="589"/>
        <v>0</v>
      </c>
      <c r="R1447" s="165">
        <f t="shared" si="589"/>
        <v>0</v>
      </c>
      <c r="S1447" s="165">
        <f t="shared" si="589"/>
        <v>0</v>
      </c>
      <c r="T1447" s="165">
        <f t="shared" si="589"/>
        <v>0</v>
      </c>
      <c r="U1447" s="165">
        <f t="shared" si="589"/>
        <v>0</v>
      </c>
      <c r="V1447" s="165">
        <f t="shared" si="589"/>
        <v>0</v>
      </c>
      <c r="W1447" s="165">
        <f t="shared" si="589"/>
        <v>0</v>
      </c>
      <c r="X1447" s="165">
        <f t="shared" si="589"/>
        <v>0</v>
      </c>
      <c r="Y1447" s="165">
        <f t="shared" si="590"/>
        <v>0</v>
      </c>
      <c r="Z1447" s="165">
        <f t="shared" si="590"/>
        <v>0</v>
      </c>
      <c r="AA1447" s="165">
        <f t="shared" si="590"/>
        <v>0</v>
      </c>
      <c r="AB1447" s="165">
        <f t="shared" si="590"/>
        <v>0</v>
      </c>
      <c r="AC1447" s="165">
        <f t="shared" si="590"/>
        <v>0</v>
      </c>
      <c r="AD1447" s="165">
        <f t="shared" si="590"/>
        <v>0</v>
      </c>
      <c r="AE1447" s="165">
        <f t="shared" si="590"/>
        <v>0</v>
      </c>
      <c r="AF1447" s="165">
        <f t="shared" si="590"/>
        <v>0</v>
      </c>
      <c r="AG1447" s="165">
        <f t="shared" si="590"/>
        <v>0</v>
      </c>
      <c r="AH1447" s="165">
        <f t="shared" si="590"/>
        <v>0</v>
      </c>
      <c r="AI1447" s="165">
        <f t="shared" si="591"/>
        <v>0</v>
      </c>
      <c r="AJ1447" s="165">
        <f t="shared" si="591"/>
        <v>0</v>
      </c>
      <c r="AK1447" s="165">
        <f t="shared" si="591"/>
        <v>0</v>
      </c>
      <c r="AL1447" s="165">
        <f t="shared" si="591"/>
        <v>0</v>
      </c>
      <c r="AM1447" s="165">
        <f t="shared" si="591"/>
        <v>0</v>
      </c>
      <c r="AN1447" s="165">
        <f t="shared" si="591"/>
        <v>0</v>
      </c>
      <c r="AO1447" s="165">
        <f t="shared" si="591"/>
        <v>0</v>
      </c>
      <c r="AP1447" s="165">
        <f t="shared" si="591"/>
        <v>0</v>
      </c>
      <c r="AQ1447" s="165">
        <f t="shared" si="591"/>
        <v>0</v>
      </c>
      <c r="AR1447" s="165">
        <f t="shared" si="591"/>
        <v>0</v>
      </c>
      <c r="AS1447" s="387">
        <f t="shared" si="585"/>
        <v>0</v>
      </c>
    </row>
    <row r="1448" spans="2:46" hidden="1" outlineLevel="2">
      <c r="B1448" s="66">
        <v>5</v>
      </c>
      <c r="D1448" s="338">
        <v>0</v>
      </c>
      <c r="E1448" s="165">
        <f t="shared" si="588"/>
        <v>0</v>
      </c>
      <c r="F1448" s="165">
        <f t="shared" si="588"/>
        <v>0</v>
      </c>
      <c r="G1448" s="165">
        <f t="shared" si="588"/>
        <v>0</v>
      </c>
      <c r="H1448" s="165">
        <f t="shared" si="588"/>
        <v>0</v>
      </c>
      <c r="I1448" s="165">
        <f t="shared" si="588"/>
        <v>0</v>
      </c>
      <c r="J1448" s="165">
        <f t="shared" si="588"/>
        <v>0</v>
      </c>
      <c r="K1448" s="165">
        <f t="shared" si="588"/>
        <v>0</v>
      </c>
      <c r="L1448" s="165">
        <f t="shared" si="588"/>
        <v>0</v>
      </c>
      <c r="M1448" s="165">
        <f t="shared" si="588"/>
        <v>0</v>
      </c>
      <c r="N1448" s="165">
        <f t="shared" si="588"/>
        <v>0</v>
      </c>
      <c r="O1448" s="165">
        <f t="shared" si="589"/>
        <v>0</v>
      </c>
      <c r="P1448" s="165">
        <f t="shared" si="589"/>
        <v>0</v>
      </c>
      <c r="Q1448" s="165">
        <f t="shared" si="589"/>
        <v>0</v>
      </c>
      <c r="R1448" s="165">
        <f t="shared" si="589"/>
        <v>0</v>
      </c>
      <c r="S1448" s="165">
        <f t="shared" si="589"/>
        <v>0</v>
      </c>
      <c r="T1448" s="165">
        <f t="shared" si="589"/>
        <v>0</v>
      </c>
      <c r="U1448" s="165">
        <f t="shared" si="589"/>
        <v>0</v>
      </c>
      <c r="V1448" s="165">
        <f t="shared" si="589"/>
        <v>0</v>
      </c>
      <c r="W1448" s="165">
        <f t="shared" si="589"/>
        <v>0</v>
      </c>
      <c r="X1448" s="165">
        <f t="shared" si="589"/>
        <v>0</v>
      </c>
      <c r="Y1448" s="165">
        <f t="shared" si="590"/>
        <v>0</v>
      </c>
      <c r="Z1448" s="165">
        <f t="shared" si="590"/>
        <v>0</v>
      </c>
      <c r="AA1448" s="165">
        <f t="shared" si="590"/>
        <v>0</v>
      </c>
      <c r="AB1448" s="165">
        <f t="shared" si="590"/>
        <v>0</v>
      </c>
      <c r="AC1448" s="165">
        <f t="shared" si="590"/>
        <v>0</v>
      </c>
      <c r="AD1448" s="165">
        <f t="shared" si="590"/>
        <v>0</v>
      </c>
      <c r="AE1448" s="165">
        <f t="shared" si="590"/>
        <v>0</v>
      </c>
      <c r="AF1448" s="165">
        <f t="shared" si="590"/>
        <v>0</v>
      </c>
      <c r="AG1448" s="165">
        <f t="shared" si="590"/>
        <v>0</v>
      </c>
      <c r="AH1448" s="165">
        <f t="shared" si="590"/>
        <v>0</v>
      </c>
      <c r="AI1448" s="165">
        <f t="shared" si="591"/>
        <v>0</v>
      </c>
      <c r="AJ1448" s="165">
        <f t="shared" si="591"/>
        <v>0</v>
      </c>
      <c r="AK1448" s="165">
        <f t="shared" si="591"/>
        <v>0</v>
      </c>
      <c r="AL1448" s="165">
        <f t="shared" si="591"/>
        <v>0</v>
      </c>
      <c r="AM1448" s="165">
        <f t="shared" si="591"/>
        <v>0</v>
      </c>
      <c r="AN1448" s="165">
        <f t="shared" si="591"/>
        <v>0</v>
      </c>
      <c r="AO1448" s="165">
        <f t="shared" si="591"/>
        <v>0</v>
      </c>
      <c r="AP1448" s="165">
        <f t="shared" si="591"/>
        <v>0</v>
      </c>
      <c r="AQ1448" s="165">
        <f t="shared" si="591"/>
        <v>0</v>
      </c>
      <c r="AR1448" s="165">
        <f t="shared" si="591"/>
        <v>0</v>
      </c>
      <c r="AS1448" s="387">
        <f t="shared" si="585"/>
        <v>0</v>
      </c>
    </row>
    <row r="1449" spans="2:46" hidden="1" outlineLevel="2">
      <c r="B1449" s="66">
        <v>6</v>
      </c>
      <c r="D1449" s="338">
        <v>0</v>
      </c>
      <c r="E1449" s="165">
        <f t="shared" si="588"/>
        <v>0</v>
      </c>
      <c r="F1449" s="165">
        <f t="shared" si="588"/>
        <v>0</v>
      </c>
      <c r="G1449" s="165">
        <f t="shared" si="588"/>
        <v>0</v>
      </c>
      <c r="H1449" s="165">
        <f t="shared" si="588"/>
        <v>0</v>
      </c>
      <c r="I1449" s="165">
        <f t="shared" si="588"/>
        <v>0</v>
      </c>
      <c r="J1449" s="165">
        <f t="shared" si="588"/>
        <v>0</v>
      </c>
      <c r="K1449" s="165">
        <f t="shared" si="588"/>
        <v>0</v>
      </c>
      <c r="L1449" s="165">
        <f t="shared" si="588"/>
        <v>0</v>
      </c>
      <c r="M1449" s="165">
        <f t="shared" si="588"/>
        <v>0</v>
      </c>
      <c r="N1449" s="165">
        <f t="shared" si="588"/>
        <v>0</v>
      </c>
      <c r="O1449" s="165">
        <f t="shared" si="589"/>
        <v>0</v>
      </c>
      <c r="P1449" s="165">
        <f t="shared" si="589"/>
        <v>0</v>
      </c>
      <c r="Q1449" s="165">
        <f t="shared" si="589"/>
        <v>0</v>
      </c>
      <c r="R1449" s="165">
        <f t="shared" si="589"/>
        <v>0</v>
      </c>
      <c r="S1449" s="165">
        <f t="shared" si="589"/>
        <v>0</v>
      </c>
      <c r="T1449" s="165">
        <f t="shared" si="589"/>
        <v>0</v>
      </c>
      <c r="U1449" s="165">
        <f t="shared" si="589"/>
        <v>0</v>
      </c>
      <c r="V1449" s="165">
        <f t="shared" si="589"/>
        <v>0</v>
      </c>
      <c r="W1449" s="165">
        <f t="shared" si="589"/>
        <v>0</v>
      </c>
      <c r="X1449" s="165">
        <f t="shared" si="589"/>
        <v>0</v>
      </c>
      <c r="Y1449" s="165">
        <f t="shared" si="590"/>
        <v>0</v>
      </c>
      <c r="Z1449" s="165">
        <f t="shared" si="590"/>
        <v>0</v>
      </c>
      <c r="AA1449" s="165">
        <f t="shared" si="590"/>
        <v>0</v>
      </c>
      <c r="AB1449" s="165">
        <f t="shared" si="590"/>
        <v>0</v>
      </c>
      <c r="AC1449" s="165">
        <f t="shared" si="590"/>
        <v>0</v>
      </c>
      <c r="AD1449" s="165">
        <f t="shared" si="590"/>
        <v>0</v>
      </c>
      <c r="AE1449" s="165">
        <f t="shared" si="590"/>
        <v>0</v>
      </c>
      <c r="AF1449" s="165">
        <f t="shared" si="590"/>
        <v>0</v>
      </c>
      <c r="AG1449" s="165">
        <f t="shared" si="590"/>
        <v>0</v>
      </c>
      <c r="AH1449" s="165">
        <f t="shared" si="590"/>
        <v>0</v>
      </c>
      <c r="AI1449" s="165">
        <f t="shared" si="591"/>
        <v>0</v>
      </c>
      <c r="AJ1449" s="165">
        <f t="shared" si="591"/>
        <v>0</v>
      </c>
      <c r="AK1449" s="165">
        <f t="shared" si="591"/>
        <v>0</v>
      </c>
      <c r="AL1449" s="165">
        <f t="shared" si="591"/>
        <v>0</v>
      </c>
      <c r="AM1449" s="165">
        <f t="shared" si="591"/>
        <v>0</v>
      </c>
      <c r="AN1449" s="165">
        <f t="shared" si="591"/>
        <v>0</v>
      </c>
      <c r="AO1449" s="165">
        <f t="shared" si="591"/>
        <v>0</v>
      </c>
      <c r="AP1449" s="165">
        <f t="shared" si="591"/>
        <v>0</v>
      </c>
      <c r="AQ1449" s="165">
        <f t="shared" si="591"/>
        <v>0</v>
      </c>
      <c r="AR1449" s="165">
        <f t="shared" si="591"/>
        <v>0</v>
      </c>
      <c r="AS1449" s="387">
        <f t="shared" si="585"/>
        <v>0</v>
      </c>
    </row>
    <row r="1450" spans="2:46" hidden="1" outlineLevel="2">
      <c r="B1450" s="66">
        <v>7</v>
      </c>
      <c r="D1450" s="338">
        <v>0</v>
      </c>
      <c r="E1450" s="165">
        <f t="shared" si="588"/>
        <v>0</v>
      </c>
      <c r="F1450" s="165">
        <f t="shared" si="588"/>
        <v>0</v>
      </c>
      <c r="G1450" s="165">
        <f t="shared" si="588"/>
        <v>0</v>
      </c>
      <c r="H1450" s="165">
        <f t="shared" si="588"/>
        <v>0</v>
      </c>
      <c r="I1450" s="165">
        <f t="shared" si="588"/>
        <v>0</v>
      </c>
      <c r="J1450" s="165">
        <f t="shared" si="588"/>
        <v>0</v>
      </c>
      <c r="K1450" s="165">
        <f t="shared" si="588"/>
        <v>0</v>
      </c>
      <c r="L1450" s="165">
        <f t="shared" si="588"/>
        <v>0</v>
      </c>
      <c r="M1450" s="165">
        <f t="shared" si="588"/>
        <v>0</v>
      </c>
      <c r="N1450" s="165">
        <f t="shared" si="588"/>
        <v>0</v>
      </c>
      <c r="O1450" s="165">
        <f t="shared" si="589"/>
        <v>0</v>
      </c>
      <c r="P1450" s="165">
        <f t="shared" si="589"/>
        <v>0</v>
      </c>
      <c r="Q1450" s="165">
        <f t="shared" si="589"/>
        <v>0</v>
      </c>
      <c r="R1450" s="165">
        <f t="shared" si="589"/>
        <v>0</v>
      </c>
      <c r="S1450" s="165">
        <f t="shared" si="589"/>
        <v>0</v>
      </c>
      <c r="T1450" s="165">
        <f t="shared" si="589"/>
        <v>0</v>
      </c>
      <c r="U1450" s="165">
        <f t="shared" si="589"/>
        <v>0</v>
      </c>
      <c r="V1450" s="165">
        <f t="shared" si="589"/>
        <v>0</v>
      </c>
      <c r="W1450" s="165">
        <f t="shared" si="589"/>
        <v>0</v>
      </c>
      <c r="X1450" s="165">
        <f t="shared" si="589"/>
        <v>0</v>
      </c>
      <c r="Y1450" s="165">
        <f t="shared" si="590"/>
        <v>0</v>
      </c>
      <c r="Z1450" s="165">
        <f t="shared" si="590"/>
        <v>0</v>
      </c>
      <c r="AA1450" s="165">
        <f t="shared" si="590"/>
        <v>0</v>
      </c>
      <c r="AB1450" s="165">
        <f t="shared" si="590"/>
        <v>0</v>
      </c>
      <c r="AC1450" s="165">
        <f t="shared" si="590"/>
        <v>0</v>
      </c>
      <c r="AD1450" s="165">
        <f t="shared" si="590"/>
        <v>0</v>
      </c>
      <c r="AE1450" s="165">
        <f t="shared" si="590"/>
        <v>0</v>
      </c>
      <c r="AF1450" s="165">
        <f t="shared" si="590"/>
        <v>0</v>
      </c>
      <c r="AG1450" s="165">
        <f t="shared" si="590"/>
        <v>0</v>
      </c>
      <c r="AH1450" s="165">
        <f t="shared" si="590"/>
        <v>0</v>
      </c>
      <c r="AI1450" s="165">
        <f t="shared" si="591"/>
        <v>0</v>
      </c>
      <c r="AJ1450" s="165">
        <f t="shared" si="591"/>
        <v>0</v>
      </c>
      <c r="AK1450" s="165">
        <f t="shared" si="591"/>
        <v>0</v>
      </c>
      <c r="AL1450" s="165">
        <f t="shared" si="591"/>
        <v>0</v>
      </c>
      <c r="AM1450" s="165">
        <f t="shared" si="591"/>
        <v>0</v>
      </c>
      <c r="AN1450" s="165">
        <f t="shared" si="591"/>
        <v>0</v>
      </c>
      <c r="AO1450" s="165">
        <f t="shared" si="591"/>
        <v>0</v>
      </c>
      <c r="AP1450" s="165">
        <f t="shared" si="591"/>
        <v>0</v>
      </c>
      <c r="AQ1450" s="165">
        <f t="shared" si="591"/>
        <v>0</v>
      </c>
      <c r="AR1450" s="165">
        <f t="shared" si="591"/>
        <v>0</v>
      </c>
      <c r="AS1450" s="387">
        <f t="shared" si="585"/>
        <v>0</v>
      </c>
    </row>
    <row r="1451" spans="2:46" hidden="1" outlineLevel="2">
      <c r="B1451" s="66">
        <v>8</v>
      </c>
      <c r="D1451" s="338">
        <v>0</v>
      </c>
      <c r="E1451" s="165">
        <f t="shared" si="588"/>
        <v>0</v>
      </c>
      <c r="F1451" s="165">
        <f t="shared" si="588"/>
        <v>0</v>
      </c>
      <c r="G1451" s="165">
        <f t="shared" si="588"/>
        <v>0</v>
      </c>
      <c r="H1451" s="165">
        <f t="shared" si="588"/>
        <v>0</v>
      </c>
      <c r="I1451" s="165">
        <f t="shared" si="588"/>
        <v>0</v>
      </c>
      <c r="J1451" s="165">
        <f t="shared" si="588"/>
        <v>0</v>
      </c>
      <c r="K1451" s="165">
        <f t="shared" si="588"/>
        <v>0</v>
      </c>
      <c r="L1451" s="165">
        <f t="shared" si="588"/>
        <v>0</v>
      </c>
      <c r="M1451" s="165">
        <f t="shared" si="588"/>
        <v>0</v>
      </c>
      <c r="N1451" s="165">
        <f t="shared" si="588"/>
        <v>0</v>
      </c>
      <c r="O1451" s="165">
        <f t="shared" si="589"/>
        <v>0</v>
      </c>
      <c r="P1451" s="165">
        <f t="shared" si="589"/>
        <v>0</v>
      </c>
      <c r="Q1451" s="165">
        <f t="shared" si="589"/>
        <v>0</v>
      </c>
      <c r="R1451" s="165">
        <f t="shared" si="589"/>
        <v>0</v>
      </c>
      <c r="S1451" s="165">
        <f t="shared" si="589"/>
        <v>0</v>
      </c>
      <c r="T1451" s="165">
        <f t="shared" si="589"/>
        <v>0</v>
      </c>
      <c r="U1451" s="165">
        <f t="shared" si="589"/>
        <v>0</v>
      </c>
      <c r="V1451" s="165">
        <f t="shared" si="589"/>
        <v>0</v>
      </c>
      <c r="W1451" s="165">
        <f t="shared" si="589"/>
        <v>0</v>
      </c>
      <c r="X1451" s="165">
        <f t="shared" si="589"/>
        <v>0</v>
      </c>
      <c r="Y1451" s="165">
        <f t="shared" si="590"/>
        <v>0</v>
      </c>
      <c r="Z1451" s="165">
        <f t="shared" si="590"/>
        <v>0</v>
      </c>
      <c r="AA1451" s="165">
        <f t="shared" si="590"/>
        <v>0</v>
      </c>
      <c r="AB1451" s="165">
        <f t="shared" si="590"/>
        <v>0</v>
      </c>
      <c r="AC1451" s="165">
        <f t="shared" si="590"/>
        <v>0</v>
      </c>
      <c r="AD1451" s="165">
        <f t="shared" si="590"/>
        <v>0</v>
      </c>
      <c r="AE1451" s="165">
        <f t="shared" si="590"/>
        <v>0</v>
      </c>
      <c r="AF1451" s="165">
        <f t="shared" si="590"/>
        <v>0</v>
      </c>
      <c r="AG1451" s="165">
        <f t="shared" si="590"/>
        <v>0</v>
      </c>
      <c r="AH1451" s="165">
        <f t="shared" si="590"/>
        <v>0</v>
      </c>
      <c r="AI1451" s="165">
        <f t="shared" si="591"/>
        <v>0</v>
      </c>
      <c r="AJ1451" s="165">
        <f t="shared" si="591"/>
        <v>0</v>
      </c>
      <c r="AK1451" s="165">
        <f t="shared" si="591"/>
        <v>0</v>
      </c>
      <c r="AL1451" s="165">
        <f t="shared" si="591"/>
        <v>0</v>
      </c>
      <c r="AM1451" s="165">
        <f t="shared" si="591"/>
        <v>0</v>
      </c>
      <c r="AN1451" s="165">
        <f t="shared" si="591"/>
        <v>0</v>
      </c>
      <c r="AO1451" s="165">
        <f t="shared" si="591"/>
        <v>0</v>
      </c>
      <c r="AP1451" s="165">
        <f t="shared" si="591"/>
        <v>0</v>
      </c>
      <c r="AQ1451" s="165">
        <f t="shared" si="591"/>
        <v>0</v>
      </c>
      <c r="AR1451" s="165">
        <f t="shared" si="591"/>
        <v>0</v>
      </c>
      <c r="AS1451" s="387">
        <f t="shared" si="585"/>
        <v>0</v>
      </c>
    </row>
    <row r="1452" spans="2:46" hidden="1" outlineLevel="2">
      <c r="B1452" s="66">
        <v>9</v>
      </c>
      <c r="D1452" s="338">
        <v>0</v>
      </c>
      <c r="E1452" s="165">
        <f t="shared" si="588"/>
        <v>0</v>
      </c>
      <c r="F1452" s="165">
        <f t="shared" si="588"/>
        <v>0</v>
      </c>
      <c r="G1452" s="165">
        <f t="shared" si="588"/>
        <v>0</v>
      </c>
      <c r="H1452" s="165">
        <f t="shared" si="588"/>
        <v>0</v>
      </c>
      <c r="I1452" s="165">
        <f t="shared" si="588"/>
        <v>0</v>
      </c>
      <c r="J1452" s="165">
        <f t="shared" si="588"/>
        <v>0</v>
      </c>
      <c r="K1452" s="165">
        <f t="shared" si="588"/>
        <v>0</v>
      </c>
      <c r="L1452" s="165">
        <f t="shared" si="588"/>
        <v>0</v>
      </c>
      <c r="M1452" s="165">
        <f t="shared" si="588"/>
        <v>0</v>
      </c>
      <c r="N1452" s="165">
        <f t="shared" si="588"/>
        <v>0</v>
      </c>
      <c r="O1452" s="165">
        <f t="shared" si="589"/>
        <v>0</v>
      </c>
      <c r="P1452" s="165">
        <f t="shared" si="589"/>
        <v>0</v>
      </c>
      <c r="Q1452" s="165">
        <f t="shared" si="589"/>
        <v>0</v>
      </c>
      <c r="R1452" s="165">
        <f t="shared" si="589"/>
        <v>0</v>
      </c>
      <c r="S1452" s="165">
        <f t="shared" si="589"/>
        <v>0</v>
      </c>
      <c r="T1452" s="165">
        <f t="shared" si="589"/>
        <v>0</v>
      </c>
      <c r="U1452" s="165">
        <f t="shared" si="589"/>
        <v>0</v>
      </c>
      <c r="V1452" s="165">
        <f t="shared" si="589"/>
        <v>0</v>
      </c>
      <c r="W1452" s="165">
        <f t="shared" si="589"/>
        <v>0</v>
      </c>
      <c r="X1452" s="165">
        <f t="shared" si="589"/>
        <v>0</v>
      </c>
      <c r="Y1452" s="165">
        <f t="shared" si="590"/>
        <v>0</v>
      </c>
      <c r="Z1452" s="165">
        <f t="shared" si="590"/>
        <v>0</v>
      </c>
      <c r="AA1452" s="165">
        <f t="shared" si="590"/>
        <v>0</v>
      </c>
      <c r="AB1452" s="165">
        <f t="shared" si="590"/>
        <v>0</v>
      </c>
      <c r="AC1452" s="165">
        <f t="shared" si="590"/>
        <v>0</v>
      </c>
      <c r="AD1452" s="165">
        <f t="shared" si="590"/>
        <v>0</v>
      </c>
      <c r="AE1452" s="165">
        <f t="shared" si="590"/>
        <v>0</v>
      </c>
      <c r="AF1452" s="165">
        <f t="shared" si="590"/>
        <v>0</v>
      </c>
      <c r="AG1452" s="165">
        <f t="shared" si="590"/>
        <v>0</v>
      </c>
      <c r="AH1452" s="165">
        <f t="shared" si="590"/>
        <v>0</v>
      </c>
      <c r="AI1452" s="165">
        <f t="shared" si="591"/>
        <v>0</v>
      </c>
      <c r="AJ1452" s="165">
        <f t="shared" si="591"/>
        <v>0</v>
      </c>
      <c r="AK1452" s="165">
        <f t="shared" si="591"/>
        <v>0</v>
      </c>
      <c r="AL1452" s="165">
        <f t="shared" si="591"/>
        <v>0</v>
      </c>
      <c r="AM1452" s="165">
        <f t="shared" si="591"/>
        <v>0</v>
      </c>
      <c r="AN1452" s="165">
        <f t="shared" si="591"/>
        <v>0</v>
      </c>
      <c r="AO1452" s="165">
        <f t="shared" si="591"/>
        <v>0</v>
      </c>
      <c r="AP1452" s="165">
        <f t="shared" si="591"/>
        <v>0</v>
      </c>
      <c r="AQ1452" s="165">
        <f t="shared" si="591"/>
        <v>0</v>
      </c>
      <c r="AR1452" s="165">
        <f t="shared" si="591"/>
        <v>0</v>
      </c>
      <c r="AS1452" s="387">
        <f t="shared" si="585"/>
        <v>0</v>
      </c>
    </row>
    <row r="1453" spans="2:46" hidden="1" outlineLevel="2">
      <c r="B1453" s="66">
        <v>10</v>
      </c>
      <c r="D1453" s="338">
        <v>0</v>
      </c>
      <c r="E1453" s="165">
        <f t="shared" si="588"/>
        <v>0</v>
      </c>
      <c r="F1453" s="165">
        <f t="shared" si="588"/>
        <v>0</v>
      </c>
      <c r="G1453" s="165">
        <f t="shared" si="588"/>
        <v>0</v>
      </c>
      <c r="H1453" s="165">
        <f t="shared" si="588"/>
        <v>0</v>
      </c>
      <c r="I1453" s="165">
        <f t="shared" si="588"/>
        <v>0</v>
      </c>
      <c r="J1453" s="165">
        <f t="shared" si="588"/>
        <v>0</v>
      </c>
      <c r="K1453" s="165">
        <f t="shared" si="588"/>
        <v>0</v>
      </c>
      <c r="L1453" s="165">
        <f t="shared" si="588"/>
        <v>0</v>
      </c>
      <c r="M1453" s="165">
        <f t="shared" si="588"/>
        <v>0</v>
      </c>
      <c r="N1453" s="165">
        <f t="shared" si="588"/>
        <v>0</v>
      </c>
      <c r="O1453" s="165">
        <f t="shared" si="589"/>
        <v>0</v>
      </c>
      <c r="P1453" s="165">
        <f t="shared" si="589"/>
        <v>0</v>
      </c>
      <c r="Q1453" s="165">
        <f t="shared" si="589"/>
        <v>0</v>
      </c>
      <c r="R1453" s="165">
        <f t="shared" si="589"/>
        <v>0</v>
      </c>
      <c r="S1453" s="165">
        <f t="shared" si="589"/>
        <v>0</v>
      </c>
      <c r="T1453" s="165">
        <f t="shared" si="589"/>
        <v>0</v>
      </c>
      <c r="U1453" s="165">
        <f t="shared" si="589"/>
        <v>0</v>
      </c>
      <c r="V1453" s="165">
        <f t="shared" si="589"/>
        <v>0</v>
      </c>
      <c r="W1453" s="165">
        <f t="shared" si="589"/>
        <v>0</v>
      </c>
      <c r="X1453" s="165">
        <f t="shared" si="589"/>
        <v>0</v>
      </c>
      <c r="Y1453" s="165">
        <f t="shared" si="590"/>
        <v>0</v>
      </c>
      <c r="Z1453" s="165">
        <f t="shared" si="590"/>
        <v>0</v>
      </c>
      <c r="AA1453" s="165">
        <f t="shared" si="590"/>
        <v>0</v>
      </c>
      <c r="AB1453" s="165">
        <f t="shared" si="590"/>
        <v>0</v>
      </c>
      <c r="AC1453" s="165">
        <f t="shared" si="590"/>
        <v>0</v>
      </c>
      <c r="AD1453" s="165">
        <f t="shared" si="590"/>
        <v>0</v>
      </c>
      <c r="AE1453" s="165">
        <f t="shared" si="590"/>
        <v>0</v>
      </c>
      <c r="AF1453" s="165">
        <f t="shared" si="590"/>
        <v>0</v>
      </c>
      <c r="AG1453" s="165">
        <f t="shared" si="590"/>
        <v>0</v>
      </c>
      <c r="AH1453" s="165">
        <f t="shared" si="590"/>
        <v>0</v>
      </c>
      <c r="AI1453" s="165">
        <f t="shared" si="591"/>
        <v>0</v>
      </c>
      <c r="AJ1453" s="165">
        <f t="shared" si="591"/>
        <v>0</v>
      </c>
      <c r="AK1453" s="165">
        <f t="shared" si="591"/>
        <v>0</v>
      </c>
      <c r="AL1453" s="165">
        <f t="shared" si="591"/>
        <v>0</v>
      </c>
      <c r="AM1453" s="165">
        <f t="shared" si="591"/>
        <v>0</v>
      </c>
      <c r="AN1453" s="165">
        <f t="shared" si="591"/>
        <v>0</v>
      </c>
      <c r="AO1453" s="165">
        <f t="shared" si="591"/>
        <v>0</v>
      </c>
      <c r="AP1453" s="165">
        <f t="shared" si="591"/>
        <v>0</v>
      </c>
      <c r="AQ1453" s="165">
        <f t="shared" si="591"/>
        <v>0</v>
      </c>
      <c r="AR1453" s="165">
        <f t="shared" si="591"/>
        <v>0</v>
      </c>
      <c r="AS1453" s="387">
        <f t="shared" si="585"/>
        <v>0</v>
      </c>
    </row>
    <row r="1454" spans="2:46" hidden="1" outlineLevel="2">
      <c r="B1454" s="66">
        <v>11</v>
      </c>
      <c r="D1454" s="338">
        <v>0</v>
      </c>
      <c r="E1454" s="165">
        <f t="shared" ref="E1454:N1463" si="592">IF(AND(E$2=$B1454,$B1454=$C$3),$D1454,IF(AND(E$2&gt;$B1454,E$2&lt;=$D$1443+$B1454),SLN($D1454,0,IF($C$3-$B1454&gt;=$D$1443,$D$1443,$C$3-$B1454)),0))</f>
        <v>0</v>
      </c>
      <c r="F1454" s="165">
        <f t="shared" si="592"/>
        <v>0</v>
      </c>
      <c r="G1454" s="165">
        <f t="shared" si="592"/>
        <v>0</v>
      </c>
      <c r="H1454" s="165">
        <f t="shared" si="592"/>
        <v>0</v>
      </c>
      <c r="I1454" s="165">
        <f t="shared" si="592"/>
        <v>0</v>
      </c>
      <c r="J1454" s="165">
        <f t="shared" si="592"/>
        <v>0</v>
      </c>
      <c r="K1454" s="165">
        <f t="shared" si="592"/>
        <v>0</v>
      </c>
      <c r="L1454" s="165">
        <f t="shared" si="592"/>
        <v>0</v>
      </c>
      <c r="M1454" s="165">
        <f t="shared" si="592"/>
        <v>0</v>
      </c>
      <c r="N1454" s="165">
        <f t="shared" si="592"/>
        <v>0</v>
      </c>
      <c r="O1454" s="165">
        <f t="shared" ref="O1454:X1463" si="593">IF(AND(O$2=$B1454,$B1454=$C$3),$D1454,IF(AND(O$2&gt;$B1454,O$2&lt;=$D$1443+$B1454),SLN($D1454,0,IF($C$3-$B1454&gt;=$D$1443,$D$1443,$C$3-$B1454)),0))</f>
        <v>0</v>
      </c>
      <c r="P1454" s="165">
        <f t="shared" si="593"/>
        <v>0</v>
      </c>
      <c r="Q1454" s="165">
        <f t="shared" si="593"/>
        <v>0</v>
      </c>
      <c r="R1454" s="165">
        <f t="shared" si="593"/>
        <v>0</v>
      </c>
      <c r="S1454" s="165">
        <f t="shared" si="593"/>
        <v>0</v>
      </c>
      <c r="T1454" s="165">
        <f t="shared" si="593"/>
        <v>0</v>
      </c>
      <c r="U1454" s="165">
        <f t="shared" si="593"/>
        <v>0</v>
      </c>
      <c r="V1454" s="165">
        <f t="shared" si="593"/>
        <v>0</v>
      </c>
      <c r="W1454" s="165">
        <f t="shared" si="593"/>
        <v>0</v>
      </c>
      <c r="X1454" s="165">
        <f t="shared" si="593"/>
        <v>0</v>
      </c>
      <c r="Y1454" s="165">
        <f t="shared" ref="Y1454:AH1463" si="594">IF(AND(Y$2=$B1454,$B1454=$C$3),$D1454,IF(AND(Y$2&gt;$B1454,Y$2&lt;=$D$1443+$B1454),SLN($D1454,0,IF($C$3-$B1454&gt;=$D$1443,$D$1443,$C$3-$B1454)),0))</f>
        <v>0</v>
      </c>
      <c r="Z1454" s="165">
        <f t="shared" si="594"/>
        <v>0</v>
      </c>
      <c r="AA1454" s="165">
        <f t="shared" si="594"/>
        <v>0</v>
      </c>
      <c r="AB1454" s="165">
        <f t="shared" si="594"/>
        <v>0</v>
      </c>
      <c r="AC1454" s="165">
        <f t="shared" si="594"/>
        <v>0</v>
      </c>
      <c r="AD1454" s="165">
        <f t="shared" si="594"/>
        <v>0</v>
      </c>
      <c r="AE1454" s="165">
        <f t="shared" si="594"/>
        <v>0</v>
      </c>
      <c r="AF1454" s="165">
        <f t="shared" si="594"/>
        <v>0</v>
      </c>
      <c r="AG1454" s="165">
        <f t="shared" si="594"/>
        <v>0</v>
      </c>
      <c r="AH1454" s="165">
        <f t="shared" si="594"/>
        <v>0</v>
      </c>
      <c r="AI1454" s="165">
        <f t="shared" ref="AI1454:AR1463" si="595">IF(AND(AI$2=$B1454,$B1454=$C$3),$D1454,IF(AND(AI$2&gt;$B1454,AI$2&lt;=$D$1443+$B1454),SLN($D1454,0,IF($C$3-$B1454&gt;=$D$1443,$D$1443,$C$3-$B1454)),0))</f>
        <v>0</v>
      </c>
      <c r="AJ1454" s="165">
        <f t="shared" si="595"/>
        <v>0</v>
      </c>
      <c r="AK1454" s="165">
        <f t="shared" si="595"/>
        <v>0</v>
      </c>
      <c r="AL1454" s="165">
        <f t="shared" si="595"/>
        <v>0</v>
      </c>
      <c r="AM1454" s="165">
        <f t="shared" si="595"/>
        <v>0</v>
      </c>
      <c r="AN1454" s="165">
        <f t="shared" si="595"/>
        <v>0</v>
      </c>
      <c r="AO1454" s="165">
        <f t="shared" si="595"/>
        <v>0</v>
      </c>
      <c r="AP1454" s="165">
        <f t="shared" si="595"/>
        <v>0</v>
      </c>
      <c r="AQ1454" s="165">
        <f t="shared" si="595"/>
        <v>0</v>
      </c>
      <c r="AR1454" s="165">
        <f t="shared" si="595"/>
        <v>0</v>
      </c>
      <c r="AS1454" s="387">
        <f t="shared" si="585"/>
        <v>0</v>
      </c>
    </row>
    <row r="1455" spans="2:46" hidden="1" outlineLevel="2">
      <c r="B1455" s="66">
        <v>12</v>
      </c>
      <c r="D1455" s="338">
        <v>0</v>
      </c>
      <c r="E1455" s="165">
        <f t="shared" si="592"/>
        <v>0</v>
      </c>
      <c r="F1455" s="165">
        <f t="shared" si="592"/>
        <v>0</v>
      </c>
      <c r="G1455" s="165">
        <f t="shared" si="592"/>
        <v>0</v>
      </c>
      <c r="H1455" s="165">
        <f t="shared" si="592"/>
        <v>0</v>
      </c>
      <c r="I1455" s="165">
        <f t="shared" si="592"/>
        <v>0</v>
      </c>
      <c r="J1455" s="165">
        <f t="shared" si="592"/>
        <v>0</v>
      </c>
      <c r="K1455" s="165">
        <f t="shared" si="592"/>
        <v>0</v>
      </c>
      <c r="L1455" s="165">
        <f t="shared" si="592"/>
        <v>0</v>
      </c>
      <c r="M1455" s="165">
        <f t="shared" si="592"/>
        <v>0</v>
      </c>
      <c r="N1455" s="165">
        <f t="shared" si="592"/>
        <v>0</v>
      </c>
      <c r="O1455" s="165">
        <f t="shared" si="593"/>
        <v>0</v>
      </c>
      <c r="P1455" s="165">
        <f t="shared" si="593"/>
        <v>0</v>
      </c>
      <c r="Q1455" s="165">
        <f t="shared" si="593"/>
        <v>0</v>
      </c>
      <c r="R1455" s="165">
        <f t="shared" si="593"/>
        <v>0</v>
      </c>
      <c r="S1455" s="165">
        <f t="shared" si="593"/>
        <v>0</v>
      </c>
      <c r="T1455" s="165">
        <f t="shared" si="593"/>
        <v>0</v>
      </c>
      <c r="U1455" s="165">
        <f t="shared" si="593"/>
        <v>0</v>
      </c>
      <c r="V1455" s="165">
        <f t="shared" si="593"/>
        <v>0</v>
      </c>
      <c r="W1455" s="165">
        <f t="shared" si="593"/>
        <v>0</v>
      </c>
      <c r="X1455" s="165">
        <f t="shared" si="593"/>
        <v>0</v>
      </c>
      <c r="Y1455" s="165">
        <f t="shared" si="594"/>
        <v>0</v>
      </c>
      <c r="Z1455" s="165">
        <f t="shared" si="594"/>
        <v>0</v>
      </c>
      <c r="AA1455" s="165">
        <f t="shared" si="594"/>
        <v>0</v>
      </c>
      <c r="AB1455" s="165">
        <f t="shared" si="594"/>
        <v>0</v>
      </c>
      <c r="AC1455" s="165">
        <f t="shared" si="594"/>
        <v>0</v>
      </c>
      <c r="AD1455" s="165">
        <f t="shared" si="594"/>
        <v>0</v>
      </c>
      <c r="AE1455" s="165">
        <f t="shared" si="594"/>
        <v>0</v>
      </c>
      <c r="AF1455" s="165">
        <f t="shared" si="594"/>
        <v>0</v>
      </c>
      <c r="AG1455" s="165">
        <f t="shared" si="594"/>
        <v>0</v>
      </c>
      <c r="AH1455" s="165">
        <f t="shared" si="594"/>
        <v>0</v>
      </c>
      <c r="AI1455" s="165">
        <f t="shared" si="595"/>
        <v>0</v>
      </c>
      <c r="AJ1455" s="165">
        <f t="shared" si="595"/>
        <v>0</v>
      </c>
      <c r="AK1455" s="165">
        <f t="shared" si="595"/>
        <v>0</v>
      </c>
      <c r="AL1455" s="165">
        <f t="shared" si="595"/>
        <v>0</v>
      </c>
      <c r="AM1455" s="165">
        <f t="shared" si="595"/>
        <v>0</v>
      </c>
      <c r="AN1455" s="165">
        <f t="shared" si="595"/>
        <v>0</v>
      </c>
      <c r="AO1455" s="165">
        <f t="shared" si="595"/>
        <v>0</v>
      </c>
      <c r="AP1455" s="165">
        <f t="shared" si="595"/>
        <v>0</v>
      </c>
      <c r="AQ1455" s="165">
        <f t="shared" si="595"/>
        <v>0</v>
      </c>
      <c r="AR1455" s="165">
        <f t="shared" si="595"/>
        <v>0</v>
      </c>
      <c r="AS1455" s="387">
        <f t="shared" si="585"/>
        <v>0</v>
      </c>
    </row>
    <row r="1456" spans="2:46" hidden="1" outlineLevel="2">
      <c r="B1456" s="66">
        <v>13</v>
      </c>
      <c r="D1456" s="338">
        <v>0</v>
      </c>
      <c r="E1456" s="165">
        <f t="shared" si="592"/>
        <v>0</v>
      </c>
      <c r="F1456" s="165">
        <f t="shared" si="592"/>
        <v>0</v>
      </c>
      <c r="G1456" s="165">
        <f t="shared" si="592"/>
        <v>0</v>
      </c>
      <c r="H1456" s="165">
        <f t="shared" si="592"/>
        <v>0</v>
      </c>
      <c r="I1456" s="165">
        <f t="shared" si="592"/>
        <v>0</v>
      </c>
      <c r="J1456" s="165">
        <f t="shared" si="592"/>
        <v>0</v>
      </c>
      <c r="K1456" s="165">
        <f t="shared" si="592"/>
        <v>0</v>
      </c>
      <c r="L1456" s="165">
        <f t="shared" si="592"/>
        <v>0</v>
      </c>
      <c r="M1456" s="165">
        <f t="shared" si="592"/>
        <v>0</v>
      </c>
      <c r="N1456" s="165">
        <f t="shared" si="592"/>
        <v>0</v>
      </c>
      <c r="O1456" s="165">
        <f t="shared" si="593"/>
        <v>0</v>
      </c>
      <c r="P1456" s="165">
        <f t="shared" si="593"/>
        <v>0</v>
      </c>
      <c r="Q1456" s="165">
        <f t="shared" si="593"/>
        <v>0</v>
      </c>
      <c r="R1456" s="165">
        <f t="shared" si="593"/>
        <v>0</v>
      </c>
      <c r="S1456" s="165">
        <f t="shared" si="593"/>
        <v>0</v>
      </c>
      <c r="T1456" s="165">
        <f t="shared" si="593"/>
        <v>0</v>
      </c>
      <c r="U1456" s="165">
        <f t="shared" si="593"/>
        <v>0</v>
      </c>
      <c r="V1456" s="165">
        <f t="shared" si="593"/>
        <v>0</v>
      </c>
      <c r="W1456" s="165">
        <f t="shared" si="593"/>
        <v>0</v>
      </c>
      <c r="X1456" s="165">
        <f t="shared" si="593"/>
        <v>0</v>
      </c>
      <c r="Y1456" s="165">
        <f t="shared" si="594"/>
        <v>0</v>
      </c>
      <c r="Z1456" s="165">
        <f t="shared" si="594"/>
        <v>0</v>
      </c>
      <c r="AA1456" s="165">
        <f t="shared" si="594"/>
        <v>0</v>
      </c>
      <c r="AB1456" s="165">
        <f t="shared" si="594"/>
        <v>0</v>
      </c>
      <c r="AC1456" s="165">
        <f t="shared" si="594"/>
        <v>0</v>
      </c>
      <c r="AD1456" s="165">
        <f t="shared" si="594"/>
        <v>0</v>
      </c>
      <c r="AE1456" s="165">
        <f t="shared" si="594"/>
        <v>0</v>
      </c>
      <c r="AF1456" s="165">
        <f t="shared" si="594"/>
        <v>0</v>
      </c>
      <c r="AG1456" s="165">
        <f t="shared" si="594"/>
        <v>0</v>
      </c>
      <c r="AH1456" s="165">
        <f t="shared" si="594"/>
        <v>0</v>
      </c>
      <c r="AI1456" s="165">
        <f t="shared" si="595"/>
        <v>0</v>
      </c>
      <c r="AJ1456" s="165">
        <f t="shared" si="595"/>
        <v>0</v>
      </c>
      <c r="AK1456" s="165">
        <f t="shared" si="595"/>
        <v>0</v>
      </c>
      <c r="AL1456" s="165">
        <f t="shared" si="595"/>
        <v>0</v>
      </c>
      <c r="AM1456" s="165">
        <f t="shared" si="595"/>
        <v>0</v>
      </c>
      <c r="AN1456" s="165">
        <f t="shared" si="595"/>
        <v>0</v>
      </c>
      <c r="AO1456" s="165">
        <f t="shared" si="595"/>
        <v>0</v>
      </c>
      <c r="AP1456" s="165">
        <f t="shared" si="595"/>
        <v>0</v>
      </c>
      <c r="AQ1456" s="165">
        <f t="shared" si="595"/>
        <v>0</v>
      </c>
      <c r="AR1456" s="165">
        <f t="shared" si="595"/>
        <v>0</v>
      </c>
      <c r="AS1456" s="387">
        <f t="shared" si="585"/>
        <v>0</v>
      </c>
    </row>
    <row r="1457" spans="2:45" hidden="1" outlineLevel="2">
      <c r="B1457" s="66">
        <v>14</v>
      </c>
      <c r="D1457" s="338">
        <v>0</v>
      </c>
      <c r="E1457" s="165">
        <f t="shared" si="592"/>
        <v>0</v>
      </c>
      <c r="F1457" s="165">
        <f t="shared" si="592"/>
        <v>0</v>
      </c>
      <c r="G1457" s="165">
        <f t="shared" si="592"/>
        <v>0</v>
      </c>
      <c r="H1457" s="165">
        <f t="shared" si="592"/>
        <v>0</v>
      </c>
      <c r="I1457" s="165">
        <f t="shared" si="592"/>
        <v>0</v>
      </c>
      <c r="J1457" s="165">
        <f t="shared" si="592"/>
        <v>0</v>
      </c>
      <c r="K1457" s="165">
        <f t="shared" si="592"/>
        <v>0</v>
      </c>
      <c r="L1457" s="165">
        <f t="shared" si="592"/>
        <v>0</v>
      </c>
      <c r="M1457" s="165">
        <f t="shared" si="592"/>
        <v>0</v>
      </c>
      <c r="N1457" s="165">
        <f t="shared" si="592"/>
        <v>0</v>
      </c>
      <c r="O1457" s="165">
        <f t="shared" si="593"/>
        <v>0</v>
      </c>
      <c r="P1457" s="165">
        <f t="shared" si="593"/>
        <v>0</v>
      </c>
      <c r="Q1457" s="165">
        <f t="shared" si="593"/>
        <v>0</v>
      </c>
      <c r="R1457" s="165">
        <f t="shared" si="593"/>
        <v>0</v>
      </c>
      <c r="S1457" s="165">
        <f t="shared" si="593"/>
        <v>0</v>
      </c>
      <c r="T1457" s="165">
        <f t="shared" si="593"/>
        <v>0</v>
      </c>
      <c r="U1457" s="165">
        <f t="shared" si="593"/>
        <v>0</v>
      </c>
      <c r="V1457" s="165">
        <f t="shared" si="593"/>
        <v>0</v>
      </c>
      <c r="W1457" s="165">
        <f t="shared" si="593"/>
        <v>0</v>
      </c>
      <c r="X1457" s="165">
        <f t="shared" si="593"/>
        <v>0</v>
      </c>
      <c r="Y1457" s="165">
        <f t="shared" si="594"/>
        <v>0</v>
      </c>
      <c r="Z1457" s="165">
        <f t="shared" si="594"/>
        <v>0</v>
      </c>
      <c r="AA1457" s="165">
        <f t="shared" si="594"/>
        <v>0</v>
      </c>
      <c r="AB1457" s="165">
        <f t="shared" si="594"/>
        <v>0</v>
      </c>
      <c r="AC1457" s="165">
        <f t="shared" si="594"/>
        <v>0</v>
      </c>
      <c r="AD1457" s="165">
        <f t="shared" si="594"/>
        <v>0</v>
      </c>
      <c r="AE1457" s="165">
        <f t="shared" si="594"/>
        <v>0</v>
      </c>
      <c r="AF1457" s="165">
        <f t="shared" si="594"/>
        <v>0</v>
      </c>
      <c r="AG1457" s="165">
        <f t="shared" si="594"/>
        <v>0</v>
      </c>
      <c r="AH1457" s="165">
        <f t="shared" si="594"/>
        <v>0</v>
      </c>
      <c r="AI1457" s="165">
        <f t="shared" si="595"/>
        <v>0</v>
      </c>
      <c r="AJ1457" s="165">
        <f t="shared" si="595"/>
        <v>0</v>
      </c>
      <c r="AK1457" s="165">
        <f t="shared" si="595"/>
        <v>0</v>
      </c>
      <c r="AL1457" s="165">
        <f t="shared" si="595"/>
        <v>0</v>
      </c>
      <c r="AM1457" s="165">
        <f t="shared" si="595"/>
        <v>0</v>
      </c>
      <c r="AN1457" s="165">
        <f t="shared" si="595"/>
        <v>0</v>
      </c>
      <c r="AO1457" s="165">
        <f t="shared" si="595"/>
        <v>0</v>
      </c>
      <c r="AP1457" s="165">
        <f t="shared" si="595"/>
        <v>0</v>
      </c>
      <c r="AQ1457" s="165">
        <f t="shared" si="595"/>
        <v>0</v>
      </c>
      <c r="AR1457" s="165">
        <f t="shared" si="595"/>
        <v>0</v>
      </c>
      <c r="AS1457" s="387">
        <f t="shared" si="585"/>
        <v>0</v>
      </c>
    </row>
    <row r="1458" spans="2:45" hidden="1" outlineLevel="2">
      <c r="B1458" s="66">
        <v>15</v>
      </c>
      <c r="D1458" s="338">
        <v>0</v>
      </c>
      <c r="E1458" s="165">
        <f t="shared" si="592"/>
        <v>0</v>
      </c>
      <c r="F1458" s="165">
        <f t="shared" si="592"/>
        <v>0</v>
      </c>
      <c r="G1458" s="165">
        <f t="shared" si="592"/>
        <v>0</v>
      </c>
      <c r="H1458" s="165">
        <f t="shared" si="592"/>
        <v>0</v>
      </c>
      <c r="I1458" s="165">
        <f t="shared" si="592"/>
        <v>0</v>
      </c>
      <c r="J1458" s="165">
        <f t="shared" si="592"/>
        <v>0</v>
      </c>
      <c r="K1458" s="165">
        <f t="shared" si="592"/>
        <v>0</v>
      </c>
      <c r="L1458" s="165">
        <f t="shared" si="592"/>
        <v>0</v>
      </c>
      <c r="M1458" s="165">
        <f t="shared" si="592"/>
        <v>0</v>
      </c>
      <c r="N1458" s="165">
        <f t="shared" si="592"/>
        <v>0</v>
      </c>
      <c r="O1458" s="165">
        <f t="shared" si="593"/>
        <v>0</v>
      </c>
      <c r="P1458" s="165">
        <f t="shared" si="593"/>
        <v>0</v>
      </c>
      <c r="Q1458" s="165">
        <f t="shared" si="593"/>
        <v>0</v>
      </c>
      <c r="R1458" s="165">
        <f t="shared" si="593"/>
        <v>0</v>
      </c>
      <c r="S1458" s="165">
        <f t="shared" si="593"/>
        <v>0</v>
      </c>
      <c r="T1458" s="165">
        <f t="shared" si="593"/>
        <v>0</v>
      </c>
      <c r="U1458" s="165">
        <f t="shared" si="593"/>
        <v>0</v>
      </c>
      <c r="V1458" s="165">
        <f t="shared" si="593"/>
        <v>0</v>
      </c>
      <c r="W1458" s="165">
        <f t="shared" si="593"/>
        <v>0</v>
      </c>
      <c r="X1458" s="165">
        <f t="shared" si="593"/>
        <v>0</v>
      </c>
      <c r="Y1458" s="165">
        <f t="shared" si="594"/>
        <v>0</v>
      </c>
      <c r="Z1458" s="165">
        <f t="shared" si="594"/>
        <v>0</v>
      </c>
      <c r="AA1458" s="165">
        <f t="shared" si="594"/>
        <v>0</v>
      </c>
      <c r="AB1458" s="165">
        <f t="shared" si="594"/>
        <v>0</v>
      </c>
      <c r="AC1458" s="165">
        <f t="shared" si="594"/>
        <v>0</v>
      </c>
      <c r="AD1458" s="165">
        <f t="shared" si="594"/>
        <v>0</v>
      </c>
      <c r="AE1458" s="165">
        <f t="shared" si="594"/>
        <v>0</v>
      </c>
      <c r="AF1458" s="165">
        <f t="shared" si="594"/>
        <v>0</v>
      </c>
      <c r="AG1458" s="165">
        <f t="shared" si="594"/>
        <v>0</v>
      </c>
      <c r="AH1458" s="165">
        <f t="shared" si="594"/>
        <v>0</v>
      </c>
      <c r="AI1458" s="165">
        <f t="shared" si="595"/>
        <v>0</v>
      </c>
      <c r="AJ1458" s="165">
        <f t="shared" si="595"/>
        <v>0</v>
      </c>
      <c r="AK1458" s="165">
        <f t="shared" si="595"/>
        <v>0</v>
      </c>
      <c r="AL1458" s="165">
        <f t="shared" si="595"/>
        <v>0</v>
      </c>
      <c r="AM1458" s="165">
        <f t="shared" si="595"/>
        <v>0</v>
      </c>
      <c r="AN1458" s="165">
        <f t="shared" si="595"/>
        <v>0</v>
      </c>
      <c r="AO1458" s="165">
        <f t="shared" si="595"/>
        <v>0</v>
      </c>
      <c r="AP1458" s="165">
        <f t="shared" si="595"/>
        <v>0</v>
      </c>
      <c r="AQ1458" s="165">
        <f t="shared" si="595"/>
        <v>0</v>
      </c>
      <c r="AR1458" s="165">
        <f t="shared" si="595"/>
        <v>0</v>
      </c>
      <c r="AS1458" s="387">
        <f t="shared" si="585"/>
        <v>0</v>
      </c>
    </row>
    <row r="1459" spans="2:45" hidden="1" outlineLevel="2">
      <c r="B1459" s="66">
        <v>16</v>
      </c>
      <c r="D1459" s="338">
        <v>0</v>
      </c>
      <c r="E1459" s="165">
        <f t="shared" si="592"/>
        <v>0</v>
      </c>
      <c r="F1459" s="165">
        <f t="shared" si="592"/>
        <v>0</v>
      </c>
      <c r="G1459" s="165">
        <f t="shared" si="592"/>
        <v>0</v>
      </c>
      <c r="H1459" s="165">
        <f t="shared" si="592"/>
        <v>0</v>
      </c>
      <c r="I1459" s="165">
        <f t="shared" si="592"/>
        <v>0</v>
      </c>
      <c r="J1459" s="165">
        <f t="shared" si="592"/>
        <v>0</v>
      </c>
      <c r="K1459" s="165">
        <f t="shared" si="592"/>
        <v>0</v>
      </c>
      <c r="L1459" s="165">
        <f t="shared" si="592"/>
        <v>0</v>
      </c>
      <c r="M1459" s="165">
        <f t="shared" si="592"/>
        <v>0</v>
      </c>
      <c r="N1459" s="165">
        <f t="shared" si="592"/>
        <v>0</v>
      </c>
      <c r="O1459" s="165">
        <f t="shared" si="593"/>
        <v>0</v>
      </c>
      <c r="P1459" s="165">
        <f t="shared" si="593"/>
        <v>0</v>
      </c>
      <c r="Q1459" s="165">
        <f t="shared" si="593"/>
        <v>0</v>
      </c>
      <c r="R1459" s="165">
        <f t="shared" si="593"/>
        <v>0</v>
      </c>
      <c r="S1459" s="165">
        <f t="shared" si="593"/>
        <v>0</v>
      </c>
      <c r="T1459" s="165">
        <f t="shared" si="593"/>
        <v>0</v>
      </c>
      <c r="U1459" s="165">
        <f t="shared" si="593"/>
        <v>0</v>
      </c>
      <c r="V1459" s="165">
        <f t="shared" si="593"/>
        <v>0</v>
      </c>
      <c r="W1459" s="165">
        <f t="shared" si="593"/>
        <v>0</v>
      </c>
      <c r="X1459" s="165">
        <f t="shared" si="593"/>
        <v>0</v>
      </c>
      <c r="Y1459" s="165">
        <f t="shared" si="594"/>
        <v>0</v>
      </c>
      <c r="Z1459" s="165">
        <f t="shared" si="594"/>
        <v>0</v>
      </c>
      <c r="AA1459" s="165">
        <f t="shared" si="594"/>
        <v>0</v>
      </c>
      <c r="AB1459" s="165">
        <f t="shared" si="594"/>
        <v>0</v>
      </c>
      <c r="AC1459" s="165">
        <f t="shared" si="594"/>
        <v>0</v>
      </c>
      <c r="AD1459" s="165">
        <f t="shared" si="594"/>
        <v>0</v>
      </c>
      <c r="AE1459" s="165">
        <f t="shared" si="594"/>
        <v>0</v>
      </c>
      <c r="AF1459" s="165">
        <f t="shared" si="594"/>
        <v>0</v>
      </c>
      <c r="AG1459" s="165">
        <f t="shared" si="594"/>
        <v>0</v>
      </c>
      <c r="AH1459" s="165">
        <f t="shared" si="594"/>
        <v>0</v>
      </c>
      <c r="AI1459" s="165">
        <f t="shared" si="595"/>
        <v>0</v>
      </c>
      <c r="AJ1459" s="165">
        <f t="shared" si="595"/>
        <v>0</v>
      </c>
      <c r="AK1459" s="165">
        <f t="shared" si="595"/>
        <v>0</v>
      </c>
      <c r="AL1459" s="165">
        <f t="shared" si="595"/>
        <v>0</v>
      </c>
      <c r="AM1459" s="165">
        <f t="shared" si="595"/>
        <v>0</v>
      </c>
      <c r="AN1459" s="165">
        <f t="shared" si="595"/>
        <v>0</v>
      </c>
      <c r="AO1459" s="165">
        <f t="shared" si="595"/>
        <v>0</v>
      </c>
      <c r="AP1459" s="165">
        <f t="shared" si="595"/>
        <v>0</v>
      </c>
      <c r="AQ1459" s="165">
        <f t="shared" si="595"/>
        <v>0</v>
      </c>
      <c r="AR1459" s="165">
        <f t="shared" si="595"/>
        <v>0</v>
      </c>
      <c r="AS1459" s="387">
        <f t="shared" si="585"/>
        <v>0</v>
      </c>
    </row>
    <row r="1460" spans="2:45" hidden="1" outlineLevel="2">
      <c r="B1460" s="66">
        <v>17</v>
      </c>
      <c r="D1460" s="338">
        <v>0</v>
      </c>
      <c r="E1460" s="165">
        <f t="shared" si="592"/>
        <v>0</v>
      </c>
      <c r="F1460" s="165">
        <f t="shared" si="592"/>
        <v>0</v>
      </c>
      <c r="G1460" s="165">
        <f t="shared" si="592"/>
        <v>0</v>
      </c>
      <c r="H1460" s="165">
        <f t="shared" si="592"/>
        <v>0</v>
      </c>
      <c r="I1460" s="165">
        <f t="shared" si="592"/>
        <v>0</v>
      </c>
      <c r="J1460" s="165">
        <f t="shared" si="592"/>
        <v>0</v>
      </c>
      <c r="K1460" s="165">
        <f t="shared" si="592"/>
        <v>0</v>
      </c>
      <c r="L1460" s="165">
        <f t="shared" si="592"/>
        <v>0</v>
      </c>
      <c r="M1460" s="165">
        <f t="shared" si="592"/>
        <v>0</v>
      </c>
      <c r="N1460" s="165">
        <f t="shared" si="592"/>
        <v>0</v>
      </c>
      <c r="O1460" s="165">
        <f t="shared" si="593"/>
        <v>0</v>
      </c>
      <c r="P1460" s="165">
        <f t="shared" si="593"/>
        <v>0</v>
      </c>
      <c r="Q1460" s="165">
        <f t="shared" si="593"/>
        <v>0</v>
      </c>
      <c r="R1460" s="165">
        <f t="shared" si="593"/>
        <v>0</v>
      </c>
      <c r="S1460" s="165">
        <f t="shared" si="593"/>
        <v>0</v>
      </c>
      <c r="T1460" s="165">
        <f t="shared" si="593"/>
        <v>0</v>
      </c>
      <c r="U1460" s="165">
        <f t="shared" si="593"/>
        <v>0</v>
      </c>
      <c r="V1460" s="165">
        <f t="shared" si="593"/>
        <v>0</v>
      </c>
      <c r="W1460" s="165">
        <f t="shared" si="593"/>
        <v>0</v>
      </c>
      <c r="X1460" s="165">
        <f t="shared" si="593"/>
        <v>0</v>
      </c>
      <c r="Y1460" s="165">
        <f t="shared" si="594"/>
        <v>0</v>
      </c>
      <c r="Z1460" s="165">
        <f t="shared" si="594"/>
        <v>0</v>
      </c>
      <c r="AA1460" s="165">
        <f t="shared" si="594"/>
        <v>0</v>
      </c>
      <c r="AB1460" s="165">
        <f t="shared" si="594"/>
        <v>0</v>
      </c>
      <c r="AC1460" s="165">
        <f t="shared" si="594"/>
        <v>0</v>
      </c>
      <c r="AD1460" s="165">
        <f t="shared" si="594"/>
        <v>0</v>
      </c>
      <c r="AE1460" s="165">
        <f t="shared" si="594"/>
        <v>0</v>
      </c>
      <c r="AF1460" s="165">
        <f t="shared" si="594"/>
        <v>0</v>
      </c>
      <c r="AG1460" s="165">
        <f t="shared" si="594"/>
        <v>0</v>
      </c>
      <c r="AH1460" s="165">
        <f t="shared" si="594"/>
        <v>0</v>
      </c>
      <c r="AI1460" s="165">
        <f t="shared" si="595"/>
        <v>0</v>
      </c>
      <c r="AJ1460" s="165">
        <f t="shared" si="595"/>
        <v>0</v>
      </c>
      <c r="AK1460" s="165">
        <f t="shared" si="595"/>
        <v>0</v>
      </c>
      <c r="AL1460" s="165">
        <f t="shared" si="595"/>
        <v>0</v>
      </c>
      <c r="AM1460" s="165">
        <f t="shared" si="595"/>
        <v>0</v>
      </c>
      <c r="AN1460" s="165">
        <f t="shared" si="595"/>
        <v>0</v>
      </c>
      <c r="AO1460" s="165">
        <f t="shared" si="595"/>
        <v>0</v>
      </c>
      <c r="AP1460" s="165">
        <f t="shared" si="595"/>
        <v>0</v>
      </c>
      <c r="AQ1460" s="165">
        <f t="shared" si="595"/>
        <v>0</v>
      </c>
      <c r="AR1460" s="165">
        <f t="shared" si="595"/>
        <v>0</v>
      </c>
      <c r="AS1460" s="387">
        <f t="shared" si="585"/>
        <v>0</v>
      </c>
    </row>
    <row r="1461" spans="2:45" hidden="1" outlineLevel="2">
      <c r="B1461" s="66">
        <v>18</v>
      </c>
      <c r="D1461" s="338">
        <v>0</v>
      </c>
      <c r="E1461" s="165">
        <f t="shared" si="592"/>
        <v>0</v>
      </c>
      <c r="F1461" s="165">
        <f t="shared" si="592"/>
        <v>0</v>
      </c>
      <c r="G1461" s="165">
        <f t="shared" si="592"/>
        <v>0</v>
      </c>
      <c r="H1461" s="165">
        <f t="shared" si="592"/>
        <v>0</v>
      </c>
      <c r="I1461" s="165">
        <f t="shared" si="592"/>
        <v>0</v>
      </c>
      <c r="J1461" s="165">
        <f t="shared" si="592"/>
        <v>0</v>
      </c>
      <c r="K1461" s="165">
        <f t="shared" si="592"/>
        <v>0</v>
      </c>
      <c r="L1461" s="165">
        <f t="shared" si="592"/>
        <v>0</v>
      </c>
      <c r="M1461" s="165">
        <f t="shared" si="592"/>
        <v>0</v>
      </c>
      <c r="N1461" s="165">
        <f t="shared" si="592"/>
        <v>0</v>
      </c>
      <c r="O1461" s="165">
        <f t="shared" si="593"/>
        <v>0</v>
      </c>
      <c r="P1461" s="165">
        <f t="shared" si="593"/>
        <v>0</v>
      </c>
      <c r="Q1461" s="165">
        <f t="shared" si="593"/>
        <v>0</v>
      </c>
      <c r="R1461" s="165">
        <f t="shared" si="593"/>
        <v>0</v>
      </c>
      <c r="S1461" s="165">
        <f t="shared" si="593"/>
        <v>0</v>
      </c>
      <c r="T1461" s="165">
        <f t="shared" si="593"/>
        <v>0</v>
      </c>
      <c r="U1461" s="165">
        <f t="shared" si="593"/>
        <v>0</v>
      </c>
      <c r="V1461" s="165">
        <f t="shared" si="593"/>
        <v>0</v>
      </c>
      <c r="W1461" s="165">
        <f t="shared" si="593"/>
        <v>0</v>
      </c>
      <c r="X1461" s="165">
        <f t="shared" si="593"/>
        <v>0</v>
      </c>
      <c r="Y1461" s="165">
        <f t="shared" si="594"/>
        <v>0</v>
      </c>
      <c r="Z1461" s="165">
        <f t="shared" si="594"/>
        <v>0</v>
      </c>
      <c r="AA1461" s="165">
        <f t="shared" si="594"/>
        <v>0</v>
      </c>
      <c r="AB1461" s="165">
        <f t="shared" si="594"/>
        <v>0</v>
      </c>
      <c r="AC1461" s="165">
        <f t="shared" si="594"/>
        <v>0</v>
      </c>
      <c r="AD1461" s="165">
        <f t="shared" si="594"/>
        <v>0</v>
      </c>
      <c r="AE1461" s="165">
        <f t="shared" si="594"/>
        <v>0</v>
      </c>
      <c r="AF1461" s="165">
        <f t="shared" si="594"/>
        <v>0</v>
      </c>
      <c r="AG1461" s="165">
        <f t="shared" si="594"/>
        <v>0</v>
      </c>
      <c r="AH1461" s="165">
        <f t="shared" si="594"/>
        <v>0</v>
      </c>
      <c r="AI1461" s="165">
        <f t="shared" si="595"/>
        <v>0</v>
      </c>
      <c r="AJ1461" s="165">
        <f t="shared" si="595"/>
        <v>0</v>
      </c>
      <c r="AK1461" s="165">
        <f t="shared" si="595"/>
        <v>0</v>
      </c>
      <c r="AL1461" s="165">
        <f t="shared" si="595"/>
        <v>0</v>
      </c>
      <c r="AM1461" s="165">
        <f t="shared" si="595"/>
        <v>0</v>
      </c>
      <c r="AN1461" s="165">
        <f t="shared" si="595"/>
        <v>0</v>
      </c>
      <c r="AO1461" s="165">
        <f t="shared" si="595"/>
        <v>0</v>
      </c>
      <c r="AP1461" s="165">
        <f t="shared" si="595"/>
        <v>0</v>
      </c>
      <c r="AQ1461" s="165">
        <f t="shared" si="595"/>
        <v>0</v>
      </c>
      <c r="AR1461" s="165">
        <f t="shared" si="595"/>
        <v>0</v>
      </c>
      <c r="AS1461" s="387">
        <f t="shared" si="585"/>
        <v>0</v>
      </c>
    </row>
    <row r="1462" spans="2:45" hidden="1" outlineLevel="2">
      <c r="B1462" s="66">
        <v>19</v>
      </c>
      <c r="D1462" s="338">
        <v>0</v>
      </c>
      <c r="E1462" s="165">
        <f t="shared" si="592"/>
        <v>0</v>
      </c>
      <c r="F1462" s="165">
        <f t="shared" si="592"/>
        <v>0</v>
      </c>
      <c r="G1462" s="165">
        <f t="shared" si="592"/>
        <v>0</v>
      </c>
      <c r="H1462" s="165">
        <f t="shared" si="592"/>
        <v>0</v>
      </c>
      <c r="I1462" s="165">
        <f t="shared" si="592"/>
        <v>0</v>
      </c>
      <c r="J1462" s="165">
        <f t="shared" si="592"/>
        <v>0</v>
      </c>
      <c r="K1462" s="165">
        <f t="shared" si="592"/>
        <v>0</v>
      </c>
      <c r="L1462" s="165">
        <f t="shared" si="592"/>
        <v>0</v>
      </c>
      <c r="M1462" s="165">
        <f t="shared" si="592"/>
        <v>0</v>
      </c>
      <c r="N1462" s="165">
        <f t="shared" si="592"/>
        <v>0</v>
      </c>
      <c r="O1462" s="165">
        <f t="shared" si="593"/>
        <v>0</v>
      </c>
      <c r="P1462" s="165">
        <f t="shared" si="593"/>
        <v>0</v>
      </c>
      <c r="Q1462" s="165">
        <f t="shared" si="593"/>
        <v>0</v>
      </c>
      <c r="R1462" s="165">
        <f t="shared" si="593"/>
        <v>0</v>
      </c>
      <c r="S1462" s="165">
        <f t="shared" si="593"/>
        <v>0</v>
      </c>
      <c r="T1462" s="165">
        <f t="shared" si="593"/>
        <v>0</v>
      </c>
      <c r="U1462" s="165">
        <f t="shared" si="593"/>
        <v>0</v>
      </c>
      <c r="V1462" s="165">
        <f t="shared" si="593"/>
        <v>0</v>
      </c>
      <c r="W1462" s="165">
        <f t="shared" si="593"/>
        <v>0</v>
      </c>
      <c r="X1462" s="165">
        <f t="shared" si="593"/>
        <v>0</v>
      </c>
      <c r="Y1462" s="165">
        <f t="shared" si="594"/>
        <v>0</v>
      </c>
      <c r="Z1462" s="165">
        <f t="shared" si="594"/>
        <v>0</v>
      </c>
      <c r="AA1462" s="165">
        <f t="shared" si="594"/>
        <v>0</v>
      </c>
      <c r="AB1462" s="165">
        <f t="shared" si="594"/>
        <v>0</v>
      </c>
      <c r="AC1462" s="165">
        <f t="shared" si="594"/>
        <v>0</v>
      </c>
      <c r="AD1462" s="165">
        <f t="shared" si="594"/>
        <v>0</v>
      </c>
      <c r="AE1462" s="165">
        <f t="shared" si="594"/>
        <v>0</v>
      </c>
      <c r="AF1462" s="165">
        <f t="shared" si="594"/>
        <v>0</v>
      </c>
      <c r="AG1462" s="165">
        <f t="shared" si="594"/>
        <v>0</v>
      </c>
      <c r="AH1462" s="165">
        <f t="shared" si="594"/>
        <v>0</v>
      </c>
      <c r="AI1462" s="165">
        <f t="shared" si="595"/>
        <v>0</v>
      </c>
      <c r="AJ1462" s="165">
        <f t="shared" si="595"/>
        <v>0</v>
      </c>
      <c r="AK1462" s="165">
        <f t="shared" si="595"/>
        <v>0</v>
      </c>
      <c r="AL1462" s="165">
        <f t="shared" si="595"/>
        <v>0</v>
      </c>
      <c r="AM1462" s="165">
        <f t="shared" si="595"/>
        <v>0</v>
      </c>
      <c r="AN1462" s="165">
        <f t="shared" si="595"/>
        <v>0</v>
      </c>
      <c r="AO1462" s="165">
        <f t="shared" si="595"/>
        <v>0</v>
      </c>
      <c r="AP1462" s="165">
        <f t="shared" si="595"/>
        <v>0</v>
      </c>
      <c r="AQ1462" s="165">
        <f t="shared" si="595"/>
        <v>0</v>
      </c>
      <c r="AR1462" s="165">
        <f t="shared" si="595"/>
        <v>0</v>
      </c>
      <c r="AS1462" s="387">
        <f t="shared" si="585"/>
        <v>0</v>
      </c>
    </row>
    <row r="1463" spans="2:45" hidden="1" outlineLevel="2">
      <c r="B1463" s="66">
        <v>20</v>
      </c>
      <c r="D1463" s="338">
        <v>0</v>
      </c>
      <c r="E1463" s="165">
        <f t="shared" si="592"/>
        <v>0</v>
      </c>
      <c r="F1463" s="165">
        <f t="shared" si="592"/>
        <v>0</v>
      </c>
      <c r="G1463" s="165">
        <f t="shared" si="592"/>
        <v>0</v>
      </c>
      <c r="H1463" s="165">
        <f t="shared" si="592"/>
        <v>0</v>
      </c>
      <c r="I1463" s="165">
        <f t="shared" si="592"/>
        <v>0</v>
      </c>
      <c r="J1463" s="165">
        <f t="shared" si="592"/>
        <v>0</v>
      </c>
      <c r="K1463" s="165">
        <f t="shared" si="592"/>
        <v>0</v>
      </c>
      <c r="L1463" s="165">
        <f t="shared" si="592"/>
        <v>0</v>
      </c>
      <c r="M1463" s="165">
        <f t="shared" si="592"/>
        <v>0</v>
      </c>
      <c r="N1463" s="165">
        <f t="shared" si="592"/>
        <v>0</v>
      </c>
      <c r="O1463" s="165">
        <f t="shared" si="593"/>
        <v>0</v>
      </c>
      <c r="P1463" s="165">
        <f t="shared" si="593"/>
        <v>0</v>
      </c>
      <c r="Q1463" s="165">
        <f t="shared" si="593"/>
        <v>0</v>
      </c>
      <c r="R1463" s="165">
        <f t="shared" si="593"/>
        <v>0</v>
      </c>
      <c r="S1463" s="165">
        <f t="shared" si="593"/>
        <v>0</v>
      </c>
      <c r="T1463" s="165">
        <f t="shared" si="593"/>
        <v>0</v>
      </c>
      <c r="U1463" s="165">
        <f t="shared" si="593"/>
        <v>0</v>
      </c>
      <c r="V1463" s="165">
        <f t="shared" si="593"/>
        <v>0</v>
      </c>
      <c r="W1463" s="165">
        <f t="shared" si="593"/>
        <v>0</v>
      </c>
      <c r="X1463" s="165">
        <f t="shared" si="593"/>
        <v>0</v>
      </c>
      <c r="Y1463" s="165">
        <f t="shared" si="594"/>
        <v>0</v>
      </c>
      <c r="Z1463" s="165">
        <f t="shared" si="594"/>
        <v>0</v>
      </c>
      <c r="AA1463" s="165">
        <f t="shared" si="594"/>
        <v>0</v>
      </c>
      <c r="AB1463" s="165">
        <f t="shared" si="594"/>
        <v>0</v>
      </c>
      <c r="AC1463" s="165">
        <f t="shared" si="594"/>
        <v>0</v>
      </c>
      <c r="AD1463" s="165">
        <f t="shared" si="594"/>
        <v>0</v>
      </c>
      <c r="AE1463" s="165">
        <f t="shared" si="594"/>
        <v>0</v>
      </c>
      <c r="AF1463" s="165">
        <f t="shared" si="594"/>
        <v>0</v>
      </c>
      <c r="AG1463" s="165">
        <f t="shared" si="594"/>
        <v>0</v>
      </c>
      <c r="AH1463" s="165">
        <f t="shared" si="594"/>
        <v>0</v>
      </c>
      <c r="AI1463" s="165">
        <f t="shared" si="595"/>
        <v>0</v>
      </c>
      <c r="AJ1463" s="165">
        <f t="shared" si="595"/>
        <v>0</v>
      </c>
      <c r="AK1463" s="165">
        <f t="shared" si="595"/>
        <v>0</v>
      </c>
      <c r="AL1463" s="165">
        <f t="shared" si="595"/>
        <v>0</v>
      </c>
      <c r="AM1463" s="165">
        <f t="shared" si="595"/>
        <v>0</v>
      </c>
      <c r="AN1463" s="165">
        <f t="shared" si="595"/>
        <v>0</v>
      </c>
      <c r="AO1463" s="165">
        <f t="shared" si="595"/>
        <v>0</v>
      </c>
      <c r="AP1463" s="165">
        <f t="shared" si="595"/>
        <v>0</v>
      </c>
      <c r="AQ1463" s="165">
        <f t="shared" si="595"/>
        <v>0</v>
      </c>
      <c r="AR1463" s="165">
        <f t="shared" si="595"/>
        <v>0</v>
      </c>
      <c r="AS1463" s="387">
        <f t="shared" si="585"/>
        <v>0</v>
      </c>
    </row>
    <row r="1464" spans="2:45" hidden="1" outlineLevel="2">
      <c r="B1464" s="66">
        <v>21</v>
      </c>
      <c r="D1464" s="338">
        <v>0</v>
      </c>
      <c r="E1464" s="165">
        <f t="shared" ref="E1464:N1473" si="596">IF(AND(E$2=$B1464,$B1464=$C$3),$D1464,IF(AND(E$2&gt;$B1464,E$2&lt;=$D$1443+$B1464),SLN($D1464,0,IF($C$3-$B1464&gt;=$D$1443,$D$1443,$C$3-$B1464)),0))</f>
        <v>0</v>
      </c>
      <c r="F1464" s="165">
        <f t="shared" si="596"/>
        <v>0</v>
      </c>
      <c r="G1464" s="165">
        <f t="shared" si="596"/>
        <v>0</v>
      </c>
      <c r="H1464" s="165">
        <f t="shared" si="596"/>
        <v>0</v>
      </c>
      <c r="I1464" s="165">
        <f t="shared" si="596"/>
        <v>0</v>
      </c>
      <c r="J1464" s="165">
        <f t="shared" si="596"/>
        <v>0</v>
      </c>
      <c r="K1464" s="165">
        <f t="shared" si="596"/>
        <v>0</v>
      </c>
      <c r="L1464" s="165">
        <f t="shared" si="596"/>
        <v>0</v>
      </c>
      <c r="M1464" s="165">
        <f t="shared" si="596"/>
        <v>0</v>
      </c>
      <c r="N1464" s="165">
        <f t="shared" si="596"/>
        <v>0</v>
      </c>
      <c r="O1464" s="165">
        <f t="shared" ref="O1464:X1473" si="597">IF(AND(O$2=$B1464,$B1464=$C$3),$D1464,IF(AND(O$2&gt;$B1464,O$2&lt;=$D$1443+$B1464),SLN($D1464,0,IF($C$3-$B1464&gt;=$D$1443,$D$1443,$C$3-$B1464)),0))</f>
        <v>0</v>
      </c>
      <c r="P1464" s="165">
        <f t="shared" si="597"/>
        <v>0</v>
      </c>
      <c r="Q1464" s="165">
        <f t="shared" si="597"/>
        <v>0</v>
      </c>
      <c r="R1464" s="165">
        <f t="shared" si="597"/>
        <v>0</v>
      </c>
      <c r="S1464" s="165">
        <f t="shared" si="597"/>
        <v>0</v>
      </c>
      <c r="T1464" s="165">
        <f t="shared" si="597"/>
        <v>0</v>
      </c>
      <c r="U1464" s="165">
        <f t="shared" si="597"/>
        <v>0</v>
      </c>
      <c r="V1464" s="165">
        <f t="shared" si="597"/>
        <v>0</v>
      </c>
      <c r="W1464" s="165">
        <f t="shared" si="597"/>
        <v>0</v>
      </c>
      <c r="X1464" s="165">
        <f t="shared" si="597"/>
        <v>0</v>
      </c>
      <c r="Y1464" s="165">
        <f t="shared" ref="Y1464:AH1473" si="598">IF(AND(Y$2=$B1464,$B1464=$C$3),$D1464,IF(AND(Y$2&gt;$B1464,Y$2&lt;=$D$1443+$B1464),SLN($D1464,0,IF($C$3-$B1464&gt;=$D$1443,$D$1443,$C$3-$B1464)),0))</f>
        <v>0</v>
      </c>
      <c r="Z1464" s="165">
        <f t="shared" si="598"/>
        <v>0</v>
      </c>
      <c r="AA1464" s="165">
        <f t="shared" si="598"/>
        <v>0</v>
      </c>
      <c r="AB1464" s="165">
        <f t="shared" si="598"/>
        <v>0</v>
      </c>
      <c r="AC1464" s="165">
        <f t="shared" si="598"/>
        <v>0</v>
      </c>
      <c r="AD1464" s="165">
        <f t="shared" si="598"/>
        <v>0</v>
      </c>
      <c r="AE1464" s="165">
        <f t="shared" si="598"/>
        <v>0</v>
      </c>
      <c r="AF1464" s="165">
        <f t="shared" si="598"/>
        <v>0</v>
      </c>
      <c r="AG1464" s="165">
        <f t="shared" si="598"/>
        <v>0</v>
      </c>
      <c r="AH1464" s="165">
        <f t="shared" si="598"/>
        <v>0</v>
      </c>
      <c r="AI1464" s="165">
        <f t="shared" ref="AI1464:AR1473" si="599">IF(AND(AI$2=$B1464,$B1464=$C$3),$D1464,IF(AND(AI$2&gt;$B1464,AI$2&lt;=$D$1443+$B1464),SLN($D1464,0,IF($C$3-$B1464&gt;=$D$1443,$D$1443,$C$3-$B1464)),0))</f>
        <v>0</v>
      </c>
      <c r="AJ1464" s="165">
        <f t="shared" si="599"/>
        <v>0</v>
      </c>
      <c r="AK1464" s="165">
        <f t="shared" si="599"/>
        <v>0</v>
      </c>
      <c r="AL1464" s="165">
        <f t="shared" si="599"/>
        <v>0</v>
      </c>
      <c r="AM1464" s="165">
        <f t="shared" si="599"/>
        <v>0</v>
      </c>
      <c r="AN1464" s="165">
        <f t="shared" si="599"/>
        <v>0</v>
      </c>
      <c r="AO1464" s="165">
        <f t="shared" si="599"/>
        <v>0</v>
      </c>
      <c r="AP1464" s="165">
        <f t="shared" si="599"/>
        <v>0</v>
      </c>
      <c r="AQ1464" s="165">
        <f t="shared" si="599"/>
        <v>0</v>
      </c>
      <c r="AR1464" s="165">
        <f t="shared" si="599"/>
        <v>0</v>
      </c>
      <c r="AS1464" s="387">
        <f t="shared" si="585"/>
        <v>0</v>
      </c>
    </row>
    <row r="1465" spans="2:45" hidden="1" outlineLevel="2">
      <c r="B1465" s="66">
        <v>22</v>
      </c>
      <c r="D1465" s="338">
        <v>0</v>
      </c>
      <c r="E1465" s="165">
        <f t="shared" si="596"/>
        <v>0</v>
      </c>
      <c r="F1465" s="165">
        <f t="shared" si="596"/>
        <v>0</v>
      </c>
      <c r="G1465" s="165">
        <f t="shared" si="596"/>
        <v>0</v>
      </c>
      <c r="H1465" s="165">
        <f t="shared" si="596"/>
        <v>0</v>
      </c>
      <c r="I1465" s="165">
        <f t="shared" si="596"/>
        <v>0</v>
      </c>
      <c r="J1465" s="165">
        <f t="shared" si="596"/>
        <v>0</v>
      </c>
      <c r="K1465" s="165">
        <f t="shared" si="596"/>
        <v>0</v>
      </c>
      <c r="L1465" s="165">
        <f t="shared" si="596"/>
        <v>0</v>
      </c>
      <c r="M1465" s="165">
        <f t="shared" si="596"/>
        <v>0</v>
      </c>
      <c r="N1465" s="165">
        <f t="shared" si="596"/>
        <v>0</v>
      </c>
      <c r="O1465" s="165">
        <f t="shared" si="597"/>
        <v>0</v>
      </c>
      <c r="P1465" s="165">
        <f t="shared" si="597"/>
        <v>0</v>
      </c>
      <c r="Q1465" s="165">
        <f t="shared" si="597"/>
        <v>0</v>
      </c>
      <c r="R1465" s="165">
        <f t="shared" si="597"/>
        <v>0</v>
      </c>
      <c r="S1465" s="165">
        <f t="shared" si="597"/>
        <v>0</v>
      </c>
      <c r="T1465" s="165">
        <f t="shared" si="597"/>
        <v>0</v>
      </c>
      <c r="U1465" s="165">
        <f t="shared" si="597"/>
        <v>0</v>
      </c>
      <c r="V1465" s="165">
        <f t="shared" si="597"/>
        <v>0</v>
      </c>
      <c r="W1465" s="165">
        <f t="shared" si="597"/>
        <v>0</v>
      </c>
      <c r="X1465" s="165">
        <f t="shared" si="597"/>
        <v>0</v>
      </c>
      <c r="Y1465" s="165">
        <f t="shared" si="598"/>
        <v>0</v>
      </c>
      <c r="Z1465" s="165">
        <f t="shared" si="598"/>
        <v>0</v>
      </c>
      <c r="AA1465" s="165">
        <f t="shared" si="598"/>
        <v>0</v>
      </c>
      <c r="AB1465" s="165">
        <f t="shared" si="598"/>
        <v>0</v>
      </c>
      <c r="AC1465" s="165">
        <f t="shared" si="598"/>
        <v>0</v>
      </c>
      <c r="AD1465" s="165">
        <f t="shared" si="598"/>
        <v>0</v>
      </c>
      <c r="AE1465" s="165">
        <f t="shared" si="598"/>
        <v>0</v>
      </c>
      <c r="AF1465" s="165">
        <f t="shared" si="598"/>
        <v>0</v>
      </c>
      <c r="AG1465" s="165">
        <f t="shared" si="598"/>
        <v>0</v>
      </c>
      <c r="AH1465" s="165">
        <f t="shared" si="598"/>
        <v>0</v>
      </c>
      <c r="AI1465" s="165">
        <f t="shared" si="599"/>
        <v>0</v>
      </c>
      <c r="AJ1465" s="165">
        <f t="shared" si="599"/>
        <v>0</v>
      </c>
      <c r="AK1465" s="165">
        <f t="shared" si="599"/>
        <v>0</v>
      </c>
      <c r="AL1465" s="165">
        <f t="shared" si="599"/>
        <v>0</v>
      </c>
      <c r="AM1465" s="165">
        <f t="shared" si="599"/>
        <v>0</v>
      </c>
      <c r="AN1465" s="165">
        <f t="shared" si="599"/>
        <v>0</v>
      </c>
      <c r="AO1465" s="165">
        <f t="shared" si="599"/>
        <v>0</v>
      </c>
      <c r="AP1465" s="165">
        <f t="shared" si="599"/>
        <v>0</v>
      </c>
      <c r="AQ1465" s="165">
        <f t="shared" si="599"/>
        <v>0</v>
      </c>
      <c r="AR1465" s="165">
        <f t="shared" si="599"/>
        <v>0</v>
      </c>
      <c r="AS1465" s="387">
        <f t="shared" si="585"/>
        <v>0</v>
      </c>
    </row>
    <row r="1466" spans="2:45" hidden="1" outlineLevel="2">
      <c r="B1466" s="66">
        <v>23</v>
      </c>
      <c r="D1466" s="338">
        <v>0</v>
      </c>
      <c r="E1466" s="165">
        <f t="shared" si="596"/>
        <v>0</v>
      </c>
      <c r="F1466" s="165">
        <f t="shared" si="596"/>
        <v>0</v>
      </c>
      <c r="G1466" s="165">
        <f t="shared" si="596"/>
        <v>0</v>
      </c>
      <c r="H1466" s="165">
        <f t="shared" si="596"/>
        <v>0</v>
      </c>
      <c r="I1466" s="165">
        <f t="shared" si="596"/>
        <v>0</v>
      </c>
      <c r="J1466" s="165">
        <f t="shared" si="596"/>
        <v>0</v>
      </c>
      <c r="K1466" s="165">
        <f t="shared" si="596"/>
        <v>0</v>
      </c>
      <c r="L1466" s="165">
        <f t="shared" si="596"/>
        <v>0</v>
      </c>
      <c r="M1466" s="165">
        <f t="shared" si="596"/>
        <v>0</v>
      </c>
      <c r="N1466" s="165">
        <f t="shared" si="596"/>
        <v>0</v>
      </c>
      <c r="O1466" s="165">
        <f t="shared" si="597"/>
        <v>0</v>
      </c>
      <c r="P1466" s="165">
        <f t="shared" si="597"/>
        <v>0</v>
      </c>
      <c r="Q1466" s="165">
        <f t="shared" si="597"/>
        <v>0</v>
      </c>
      <c r="R1466" s="165">
        <f t="shared" si="597"/>
        <v>0</v>
      </c>
      <c r="S1466" s="165">
        <f t="shared" si="597"/>
        <v>0</v>
      </c>
      <c r="T1466" s="165">
        <f t="shared" si="597"/>
        <v>0</v>
      </c>
      <c r="U1466" s="165">
        <f t="shared" si="597"/>
        <v>0</v>
      </c>
      <c r="V1466" s="165">
        <f t="shared" si="597"/>
        <v>0</v>
      </c>
      <c r="W1466" s="165">
        <f t="shared" si="597"/>
        <v>0</v>
      </c>
      <c r="X1466" s="165">
        <f t="shared" si="597"/>
        <v>0</v>
      </c>
      <c r="Y1466" s="165">
        <f t="shared" si="598"/>
        <v>0</v>
      </c>
      <c r="Z1466" s="165">
        <f t="shared" si="598"/>
        <v>0</v>
      </c>
      <c r="AA1466" s="165">
        <f t="shared" si="598"/>
        <v>0</v>
      </c>
      <c r="AB1466" s="165">
        <f t="shared" si="598"/>
        <v>0</v>
      </c>
      <c r="AC1466" s="165">
        <f t="shared" si="598"/>
        <v>0</v>
      </c>
      <c r="AD1466" s="165">
        <f t="shared" si="598"/>
        <v>0</v>
      </c>
      <c r="AE1466" s="165">
        <f t="shared" si="598"/>
        <v>0</v>
      </c>
      <c r="AF1466" s="165">
        <f t="shared" si="598"/>
        <v>0</v>
      </c>
      <c r="AG1466" s="165">
        <f t="shared" si="598"/>
        <v>0</v>
      </c>
      <c r="AH1466" s="165">
        <f t="shared" si="598"/>
        <v>0</v>
      </c>
      <c r="AI1466" s="165">
        <f t="shared" si="599"/>
        <v>0</v>
      </c>
      <c r="AJ1466" s="165">
        <f t="shared" si="599"/>
        <v>0</v>
      </c>
      <c r="AK1466" s="165">
        <f t="shared" si="599"/>
        <v>0</v>
      </c>
      <c r="AL1466" s="165">
        <f t="shared" si="599"/>
        <v>0</v>
      </c>
      <c r="AM1466" s="165">
        <f t="shared" si="599"/>
        <v>0</v>
      </c>
      <c r="AN1466" s="165">
        <f t="shared" si="599"/>
        <v>0</v>
      </c>
      <c r="AO1466" s="165">
        <f t="shared" si="599"/>
        <v>0</v>
      </c>
      <c r="AP1466" s="165">
        <f t="shared" si="599"/>
        <v>0</v>
      </c>
      <c r="AQ1466" s="165">
        <f t="shared" si="599"/>
        <v>0</v>
      </c>
      <c r="AR1466" s="165">
        <f t="shared" si="599"/>
        <v>0</v>
      </c>
      <c r="AS1466" s="387">
        <f t="shared" si="585"/>
        <v>0</v>
      </c>
    </row>
    <row r="1467" spans="2:45" hidden="1" outlineLevel="2">
      <c r="B1467" s="66">
        <v>24</v>
      </c>
      <c r="D1467" s="338">
        <v>0</v>
      </c>
      <c r="E1467" s="165">
        <f t="shared" si="596"/>
        <v>0</v>
      </c>
      <c r="F1467" s="165">
        <f t="shared" si="596"/>
        <v>0</v>
      </c>
      <c r="G1467" s="165">
        <f t="shared" si="596"/>
        <v>0</v>
      </c>
      <c r="H1467" s="165">
        <f t="shared" si="596"/>
        <v>0</v>
      </c>
      <c r="I1467" s="165">
        <f t="shared" si="596"/>
        <v>0</v>
      </c>
      <c r="J1467" s="165">
        <f t="shared" si="596"/>
        <v>0</v>
      </c>
      <c r="K1467" s="165">
        <f t="shared" si="596"/>
        <v>0</v>
      </c>
      <c r="L1467" s="165">
        <f t="shared" si="596"/>
        <v>0</v>
      </c>
      <c r="M1467" s="165">
        <f t="shared" si="596"/>
        <v>0</v>
      </c>
      <c r="N1467" s="165">
        <f t="shared" si="596"/>
        <v>0</v>
      </c>
      <c r="O1467" s="165">
        <f t="shared" si="597"/>
        <v>0</v>
      </c>
      <c r="P1467" s="165">
        <f t="shared" si="597"/>
        <v>0</v>
      </c>
      <c r="Q1467" s="165">
        <f t="shared" si="597"/>
        <v>0</v>
      </c>
      <c r="R1467" s="165">
        <f t="shared" si="597"/>
        <v>0</v>
      </c>
      <c r="S1467" s="165">
        <f t="shared" si="597"/>
        <v>0</v>
      </c>
      <c r="T1467" s="165">
        <f t="shared" si="597"/>
        <v>0</v>
      </c>
      <c r="U1467" s="165">
        <f t="shared" si="597"/>
        <v>0</v>
      </c>
      <c r="V1467" s="165">
        <f t="shared" si="597"/>
        <v>0</v>
      </c>
      <c r="W1467" s="165">
        <f t="shared" si="597"/>
        <v>0</v>
      </c>
      <c r="X1467" s="165">
        <f t="shared" si="597"/>
        <v>0</v>
      </c>
      <c r="Y1467" s="165">
        <f t="shared" si="598"/>
        <v>0</v>
      </c>
      <c r="Z1467" s="165">
        <f t="shared" si="598"/>
        <v>0</v>
      </c>
      <c r="AA1467" s="165">
        <f t="shared" si="598"/>
        <v>0</v>
      </c>
      <c r="AB1467" s="165">
        <f t="shared" si="598"/>
        <v>0</v>
      </c>
      <c r="AC1467" s="165">
        <f t="shared" si="598"/>
        <v>0</v>
      </c>
      <c r="AD1467" s="165">
        <f t="shared" si="598"/>
        <v>0</v>
      </c>
      <c r="AE1467" s="165">
        <f t="shared" si="598"/>
        <v>0</v>
      </c>
      <c r="AF1467" s="165">
        <f t="shared" si="598"/>
        <v>0</v>
      </c>
      <c r="AG1467" s="165">
        <f t="shared" si="598"/>
        <v>0</v>
      </c>
      <c r="AH1467" s="165">
        <f t="shared" si="598"/>
        <v>0</v>
      </c>
      <c r="AI1467" s="165">
        <f t="shared" si="599"/>
        <v>0</v>
      </c>
      <c r="AJ1467" s="165">
        <f t="shared" si="599"/>
        <v>0</v>
      </c>
      <c r="AK1467" s="165">
        <f t="shared" si="599"/>
        <v>0</v>
      </c>
      <c r="AL1467" s="165">
        <f t="shared" si="599"/>
        <v>0</v>
      </c>
      <c r="AM1467" s="165">
        <f t="shared" si="599"/>
        <v>0</v>
      </c>
      <c r="AN1467" s="165">
        <f t="shared" si="599"/>
        <v>0</v>
      </c>
      <c r="AO1467" s="165">
        <f t="shared" si="599"/>
        <v>0</v>
      </c>
      <c r="AP1467" s="165">
        <f t="shared" si="599"/>
        <v>0</v>
      </c>
      <c r="AQ1467" s="165">
        <f t="shared" si="599"/>
        <v>0</v>
      </c>
      <c r="AR1467" s="165">
        <f t="shared" si="599"/>
        <v>0</v>
      </c>
      <c r="AS1467" s="387">
        <f t="shared" si="585"/>
        <v>0</v>
      </c>
    </row>
    <row r="1468" spans="2:45" hidden="1" outlineLevel="2">
      <c r="B1468" s="66">
        <v>25</v>
      </c>
      <c r="D1468" s="338">
        <v>0</v>
      </c>
      <c r="E1468" s="165">
        <f t="shared" si="596"/>
        <v>0</v>
      </c>
      <c r="F1468" s="165">
        <f t="shared" si="596"/>
        <v>0</v>
      </c>
      <c r="G1468" s="165">
        <f t="shared" si="596"/>
        <v>0</v>
      </c>
      <c r="H1468" s="165">
        <f t="shared" si="596"/>
        <v>0</v>
      </c>
      <c r="I1468" s="165">
        <f t="shared" si="596"/>
        <v>0</v>
      </c>
      <c r="J1468" s="165">
        <f t="shared" si="596"/>
        <v>0</v>
      </c>
      <c r="K1468" s="165">
        <f t="shared" si="596"/>
        <v>0</v>
      </c>
      <c r="L1468" s="165">
        <f t="shared" si="596"/>
        <v>0</v>
      </c>
      <c r="M1468" s="165">
        <f t="shared" si="596"/>
        <v>0</v>
      </c>
      <c r="N1468" s="165">
        <f t="shared" si="596"/>
        <v>0</v>
      </c>
      <c r="O1468" s="165">
        <f t="shared" si="597"/>
        <v>0</v>
      </c>
      <c r="P1468" s="165">
        <f t="shared" si="597"/>
        <v>0</v>
      </c>
      <c r="Q1468" s="165">
        <f t="shared" si="597"/>
        <v>0</v>
      </c>
      <c r="R1468" s="165">
        <f t="shared" si="597"/>
        <v>0</v>
      </c>
      <c r="S1468" s="165">
        <f t="shared" si="597"/>
        <v>0</v>
      </c>
      <c r="T1468" s="165">
        <f t="shared" si="597"/>
        <v>0</v>
      </c>
      <c r="U1468" s="165">
        <f t="shared" si="597"/>
        <v>0</v>
      </c>
      <c r="V1468" s="165">
        <f t="shared" si="597"/>
        <v>0</v>
      </c>
      <c r="W1468" s="165">
        <f t="shared" si="597"/>
        <v>0</v>
      </c>
      <c r="X1468" s="165">
        <f t="shared" si="597"/>
        <v>0</v>
      </c>
      <c r="Y1468" s="165">
        <f t="shared" si="598"/>
        <v>0</v>
      </c>
      <c r="Z1468" s="165">
        <f t="shared" si="598"/>
        <v>0</v>
      </c>
      <c r="AA1468" s="165">
        <f t="shared" si="598"/>
        <v>0</v>
      </c>
      <c r="AB1468" s="165">
        <f t="shared" si="598"/>
        <v>0</v>
      </c>
      <c r="AC1468" s="165">
        <f t="shared" si="598"/>
        <v>0</v>
      </c>
      <c r="AD1468" s="165">
        <f t="shared" si="598"/>
        <v>0</v>
      </c>
      <c r="AE1468" s="165">
        <f t="shared" si="598"/>
        <v>0</v>
      </c>
      <c r="AF1468" s="165">
        <f t="shared" si="598"/>
        <v>0</v>
      </c>
      <c r="AG1468" s="165">
        <f t="shared" si="598"/>
        <v>0</v>
      </c>
      <c r="AH1468" s="165">
        <f t="shared" si="598"/>
        <v>0</v>
      </c>
      <c r="AI1468" s="165">
        <f t="shared" si="599"/>
        <v>0</v>
      </c>
      <c r="AJ1468" s="165">
        <f t="shared" si="599"/>
        <v>0</v>
      </c>
      <c r="AK1468" s="165">
        <f t="shared" si="599"/>
        <v>0</v>
      </c>
      <c r="AL1468" s="165">
        <f t="shared" si="599"/>
        <v>0</v>
      </c>
      <c r="AM1468" s="165">
        <f t="shared" si="599"/>
        <v>0</v>
      </c>
      <c r="AN1468" s="165">
        <f t="shared" si="599"/>
        <v>0</v>
      </c>
      <c r="AO1468" s="165">
        <f t="shared" si="599"/>
        <v>0</v>
      </c>
      <c r="AP1468" s="165">
        <f t="shared" si="599"/>
        <v>0</v>
      </c>
      <c r="AQ1468" s="165">
        <f t="shared" si="599"/>
        <v>0</v>
      </c>
      <c r="AR1468" s="165">
        <f t="shared" si="599"/>
        <v>0</v>
      </c>
      <c r="AS1468" s="387">
        <f t="shared" si="585"/>
        <v>0</v>
      </c>
    </row>
    <row r="1469" spans="2:45" hidden="1" outlineLevel="2">
      <c r="B1469" s="66">
        <v>26</v>
      </c>
      <c r="D1469" s="338">
        <v>0</v>
      </c>
      <c r="E1469" s="165">
        <f t="shared" si="596"/>
        <v>0</v>
      </c>
      <c r="F1469" s="165">
        <f t="shared" si="596"/>
        <v>0</v>
      </c>
      <c r="G1469" s="165">
        <f t="shared" si="596"/>
        <v>0</v>
      </c>
      <c r="H1469" s="165">
        <f t="shared" si="596"/>
        <v>0</v>
      </c>
      <c r="I1469" s="165">
        <f t="shared" si="596"/>
        <v>0</v>
      </c>
      <c r="J1469" s="165">
        <f t="shared" si="596"/>
        <v>0</v>
      </c>
      <c r="K1469" s="165">
        <f t="shared" si="596"/>
        <v>0</v>
      </c>
      <c r="L1469" s="165">
        <f t="shared" si="596"/>
        <v>0</v>
      </c>
      <c r="M1469" s="165">
        <f t="shared" si="596"/>
        <v>0</v>
      </c>
      <c r="N1469" s="165">
        <f t="shared" si="596"/>
        <v>0</v>
      </c>
      <c r="O1469" s="165">
        <f t="shared" si="597"/>
        <v>0</v>
      </c>
      <c r="P1469" s="165">
        <f t="shared" si="597"/>
        <v>0</v>
      </c>
      <c r="Q1469" s="165">
        <f t="shared" si="597"/>
        <v>0</v>
      </c>
      <c r="R1469" s="165">
        <f t="shared" si="597"/>
        <v>0</v>
      </c>
      <c r="S1469" s="165">
        <f t="shared" si="597"/>
        <v>0</v>
      </c>
      <c r="T1469" s="165">
        <f t="shared" si="597"/>
        <v>0</v>
      </c>
      <c r="U1469" s="165">
        <f t="shared" si="597"/>
        <v>0</v>
      </c>
      <c r="V1469" s="165">
        <f t="shared" si="597"/>
        <v>0</v>
      </c>
      <c r="W1469" s="165">
        <f t="shared" si="597"/>
        <v>0</v>
      </c>
      <c r="X1469" s="165">
        <f t="shared" si="597"/>
        <v>0</v>
      </c>
      <c r="Y1469" s="165">
        <f t="shared" si="598"/>
        <v>0</v>
      </c>
      <c r="Z1469" s="165">
        <f t="shared" si="598"/>
        <v>0</v>
      </c>
      <c r="AA1469" s="165">
        <f t="shared" si="598"/>
        <v>0</v>
      </c>
      <c r="AB1469" s="165">
        <f t="shared" si="598"/>
        <v>0</v>
      </c>
      <c r="AC1469" s="165">
        <f t="shared" si="598"/>
        <v>0</v>
      </c>
      <c r="AD1469" s="165">
        <f t="shared" si="598"/>
        <v>0</v>
      </c>
      <c r="AE1469" s="165">
        <f t="shared" si="598"/>
        <v>0</v>
      </c>
      <c r="AF1469" s="165">
        <f t="shared" si="598"/>
        <v>0</v>
      </c>
      <c r="AG1469" s="165">
        <f t="shared" si="598"/>
        <v>0</v>
      </c>
      <c r="AH1469" s="165">
        <f t="shared" si="598"/>
        <v>0</v>
      </c>
      <c r="AI1469" s="165">
        <f t="shared" si="599"/>
        <v>0</v>
      </c>
      <c r="AJ1469" s="165">
        <f t="shared" si="599"/>
        <v>0</v>
      </c>
      <c r="AK1469" s="165">
        <f t="shared" si="599"/>
        <v>0</v>
      </c>
      <c r="AL1469" s="165">
        <f t="shared" si="599"/>
        <v>0</v>
      </c>
      <c r="AM1469" s="165">
        <f t="shared" si="599"/>
        <v>0</v>
      </c>
      <c r="AN1469" s="165">
        <f t="shared" si="599"/>
        <v>0</v>
      </c>
      <c r="AO1469" s="165">
        <f t="shared" si="599"/>
        <v>0</v>
      </c>
      <c r="AP1469" s="165">
        <f t="shared" si="599"/>
        <v>0</v>
      </c>
      <c r="AQ1469" s="165">
        <f t="shared" si="599"/>
        <v>0</v>
      </c>
      <c r="AR1469" s="165">
        <f t="shared" si="599"/>
        <v>0</v>
      </c>
      <c r="AS1469" s="387">
        <f t="shared" si="585"/>
        <v>0</v>
      </c>
    </row>
    <row r="1470" spans="2:45" hidden="1" outlineLevel="2">
      <c r="B1470" s="66">
        <v>27</v>
      </c>
      <c r="D1470" s="338">
        <v>0</v>
      </c>
      <c r="E1470" s="165">
        <f t="shared" si="596"/>
        <v>0</v>
      </c>
      <c r="F1470" s="165">
        <f t="shared" si="596"/>
        <v>0</v>
      </c>
      <c r="G1470" s="165">
        <f t="shared" si="596"/>
        <v>0</v>
      </c>
      <c r="H1470" s="165">
        <f t="shared" si="596"/>
        <v>0</v>
      </c>
      <c r="I1470" s="165">
        <f t="shared" si="596"/>
        <v>0</v>
      </c>
      <c r="J1470" s="165">
        <f t="shared" si="596"/>
        <v>0</v>
      </c>
      <c r="K1470" s="165">
        <f t="shared" si="596"/>
        <v>0</v>
      </c>
      <c r="L1470" s="165">
        <f t="shared" si="596"/>
        <v>0</v>
      </c>
      <c r="M1470" s="165">
        <f t="shared" si="596"/>
        <v>0</v>
      </c>
      <c r="N1470" s="165">
        <f t="shared" si="596"/>
        <v>0</v>
      </c>
      <c r="O1470" s="165">
        <f t="shared" si="597"/>
        <v>0</v>
      </c>
      <c r="P1470" s="165">
        <f t="shared" si="597"/>
        <v>0</v>
      </c>
      <c r="Q1470" s="165">
        <f t="shared" si="597"/>
        <v>0</v>
      </c>
      <c r="R1470" s="165">
        <f t="shared" si="597"/>
        <v>0</v>
      </c>
      <c r="S1470" s="165">
        <f t="shared" si="597"/>
        <v>0</v>
      </c>
      <c r="T1470" s="165">
        <f t="shared" si="597"/>
        <v>0</v>
      </c>
      <c r="U1470" s="165">
        <f t="shared" si="597"/>
        <v>0</v>
      </c>
      <c r="V1470" s="165">
        <f t="shared" si="597"/>
        <v>0</v>
      </c>
      <c r="W1470" s="165">
        <f t="shared" si="597"/>
        <v>0</v>
      </c>
      <c r="X1470" s="165">
        <f t="shared" si="597"/>
        <v>0</v>
      </c>
      <c r="Y1470" s="165">
        <f t="shared" si="598"/>
        <v>0</v>
      </c>
      <c r="Z1470" s="165">
        <f t="shared" si="598"/>
        <v>0</v>
      </c>
      <c r="AA1470" s="165">
        <f t="shared" si="598"/>
        <v>0</v>
      </c>
      <c r="AB1470" s="165">
        <f t="shared" si="598"/>
        <v>0</v>
      </c>
      <c r="AC1470" s="165">
        <f t="shared" si="598"/>
        <v>0</v>
      </c>
      <c r="AD1470" s="165">
        <f t="shared" si="598"/>
        <v>0</v>
      </c>
      <c r="AE1470" s="165">
        <f t="shared" si="598"/>
        <v>0</v>
      </c>
      <c r="AF1470" s="165">
        <f t="shared" si="598"/>
        <v>0</v>
      </c>
      <c r="AG1470" s="165">
        <f t="shared" si="598"/>
        <v>0</v>
      </c>
      <c r="AH1470" s="165">
        <f t="shared" si="598"/>
        <v>0</v>
      </c>
      <c r="AI1470" s="165">
        <f t="shared" si="599"/>
        <v>0</v>
      </c>
      <c r="AJ1470" s="165">
        <f t="shared" si="599"/>
        <v>0</v>
      </c>
      <c r="AK1470" s="165">
        <f t="shared" si="599"/>
        <v>0</v>
      </c>
      <c r="AL1470" s="165">
        <f t="shared" si="599"/>
        <v>0</v>
      </c>
      <c r="AM1470" s="165">
        <f t="shared" si="599"/>
        <v>0</v>
      </c>
      <c r="AN1470" s="165">
        <f t="shared" si="599"/>
        <v>0</v>
      </c>
      <c r="AO1470" s="165">
        <f t="shared" si="599"/>
        <v>0</v>
      </c>
      <c r="AP1470" s="165">
        <f t="shared" si="599"/>
        <v>0</v>
      </c>
      <c r="AQ1470" s="165">
        <f t="shared" si="599"/>
        <v>0</v>
      </c>
      <c r="AR1470" s="165">
        <f t="shared" si="599"/>
        <v>0</v>
      </c>
      <c r="AS1470" s="387">
        <f t="shared" si="585"/>
        <v>0</v>
      </c>
    </row>
    <row r="1471" spans="2:45" hidden="1" outlineLevel="2">
      <c r="B1471" s="66">
        <v>28</v>
      </c>
      <c r="D1471" s="338">
        <v>0</v>
      </c>
      <c r="E1471" s="165">
        <f t="shared" si="596"/>
        <v>0</v>
      </c>
      <c r="F1471" s="165">
        <f t="shared" si="596"/>
        <v>0</v>
      </c>
      <c r="G1471" s="165">
        <f t="shared" si="596"/>
        <v>0</v>
      </c>
      <c r="H1471" s="165">
        <f t="shared" si="596"/>
        <v>0</v>
      </c>
      <c r="I1471" s="165">
        <f t="shared" si="596"/>
        <v>0</v>
      </c>
      <c r="J1471" s="165">
        <f t="shared" si="596"/>
        <v>0</v>
      </c>
      <c r="K1471" s="165">
        <f t="shared" si="596"/>
        <v>0</v>
      </c>
      <c r="L1471" s="165">
        <f t="shared" si="596"/>
        <v>0</v>
      </c>
      <c r="M1471" s="165">
        <f t="shared" si="596"/>
        <v>0</v>
      </c>
      <c r="N1471" s="165">
        <f t="shared" si="596"/>
        <v>0</v>
      </c>
      <c r="O1471" s="165">
        <f t="shared" si="597"/>
        <v>0</v>
      </c>
      <c r="P1471" s="165">
        <f t="shared" si="597"/>
        <v>0</v>
      </c>
      <c r="Q1471" s="165">
        <f t="shared" si="597"/>
        <v>0</v>
      </c>
      <c r="R1471" s="165">
        <f t="shared" si="597"/>
        <v>0</v>
      </c>
      <c r="S1471" s="165">
        <f t="shared" si="597"/>
        <v>0</v>
      </c>
      <c r="T1471" s="165">
        <f t="shared" si="597"/>
        <v>0</v>
      </c>
      <c r="U1471" s="165">
        <f t="shared" si="597"/>
        <v>0</v>
      </c>
      <c r="V1471" s="165">
        <f t="shared" si="597"/>
        <v>0</v>
      </c>
      <c r="W1471" s="165">
        <f t="shared" si="597"/>
        <v>0</v>
      </c>
      <c r="X1471" s="165">
        <f t="shared" si="597"/>
        <v>0</v>
      </c>
      <c r="Y1471" s="165">
        <f t="shared" si="598"/>
        <v>0</v>
      </c>
      <c r="Z1471" s="165">
        <f t="shared" si="598"/>
        <v>0</v>
      </c>
      <c r="AA1471" s="165">
        <f t="shared" si="598"/>
        <v>0</v>
      </c>
      <c r="AB1471" s="165">
        <f t="shared" si="598"/>
        <v>0</v>
      </c>
      <c r="AC1471" s="165">
        <f t="shared" si="598"/>
        <v>0</v>
      </c>
      <c r="AD1471" s="165">
        <f t="shared" si="598"/>
        <v>0</v>
      </c>
      <c r="AE1471" s="165">
        <f t="shared" si="598"/>
        <v>0</v>
      </c>
      <c r="AF1471" s="165">
        <f t="shared" si="598"/>
        <v>0</v>
      </c>
      <c r="AG1471" s="165">
        <f t="shared" si="598"/>
        <v>0</v>
      </c>
      <c r="AH1471" s="165">
        <f t="shared" si="598"/>
        <v>0</v>
      </c>
      <c r="AI1471" s="165">
        <f t="shared" si="599"/>
        <v>0</v>
      </c>
      <c r="AJ1471" s="165">
        <f t="shared" si="599"/>
        <v>0</v>
      </c>
      <c r="AK1471" s="165">
        <f t="shared" si="599"/>
        <v>0</v>
      </c>
      <c r="AL1471" s="165">
        <f t="shared" si="599"/>
        <v>0</v>
      </c>
      <c r="AM1471" s="165">
        <f t="shared" si="599"/>
        <v>0</v>
      </c>
      <c r="AN1471" s="165">
        <f t="shared" si="599"/>
        <v>0</v>
      </c>
      <c r="AO1471" s="165">
        <f t="shared" si="599"/>
        <v>0</v>
      </c>
      <c r="AP1471" s="165">
        <f t="shared" si="599"/>
        <v>0</v>
      </c>
      <c r="AQ1471" s="165">
        <f t="shared" si="599"/>
        <v>0</v>
      </c>
      <c r="AR1471" s="165">
        <f t="shared" si="599"/>
        <v>0</v>
      </c>
      <c r="AS1471" s="387">
        <f t="shared" si="585"/>
        <v>0</v>
      </c>
    </row>
    <row r="1472" spans="2:45" hidden="1" outlineLevel="2">
      <c r="B1472" s="66">
        <v>29</v>
      </c>
      <c r="D1472" s="338">
        <v>0</v>
      </c>
      <c r="E1472" s="165">
        <f t="shared" si="596"/>
        <v>0</v>
      </c>
      <c r="F1472" s="165">
        <f t="shared" si="596"/>
        <v>0</v>
      </c>
      <c r="G1472" s="165">
        <f t="shared" si="596"/>
        <v>0</v>
      </c>
      <c r="H1472" s="165">
        <f t="shared" si="596"/>
        <v>0</v>
      </c>
      <c r="I1472" s="165">
        <f t="shared" si="596"/>
        <v>0</v>
      </c>
      <c r="J1472" s="165">
        <f t="shared" si="596"/>
        <v>0</v>
      </c>
      <c r="K1472" s="165">
        <f t="shared" si="596"/>
        <v>0</v>
      </c>
      <c r="L1472" s="165">
        <f t="shared" si="596"/>
        <v>0</v>
      </c>
      <c r="M1472" s="165">
        <f t="shared" si="596"/>
        <v>0</v>
      </c>
      <c r="N1472" s="165">
        <f t="shared" si="596"/>
        <v>0</v>
      </c>
      <c r="O1472" s="165">
        <f t="shared" si="597"/>
        <v>0</v>
      </c>
      <c r="P1472" s="165">
        <f t="shared" si="597"/>
        <v>0</v>
      </c>
      <c r="Q1472" s="165">
        <f t="shared" si="597"/>
        <v>0</v>
      </c>
      <c r="R1472" s="165">
        <f t="shared" si="597"/>
        <v>0</v>
      </c>
      <c r="S1472" s="165">
        <f t="shared" si="597"/>
        <v>0</v>
      </c>
      <c r="T1472" s="165">
        <f t="shared" si="597"/>
        <v>0</v>
      </c>
      <c r="U1472" s="165">
        <f t="shared" si="597"/>
        <v>0</v>
      </c>
      <c r="V1472" s="165">
        <f t="shared" si="597"/>
        <v>0</v>
      </c>
      <c r="W1472" s="165">
        <f t="shared" si="597"/>
        <v>0</v>
      </c>
      <c r="X1472" s="165">
        <f t="shared" si="597"/>
        <v>0</v>
      </c>
      <c r="Y1472" s="165">
        <f t="shared" si="598"/>
        <v>0</v>
      </c>
      <c r="Z1472" s="165">
        <f t="shared" si="598"/>
        <v>0</v>
      </c>
      <c r="AA1472" s="165">
        <f t="shared" si="598"/>
        <v>0</v>
      </c>
      <c r="AB1472" s="165">
        <f t="shared" si="598"/>
        <v>0</v>
      </c>
      <c r="AC1472" s="165">
        <f t="shared" si="598"/>
        <v>0</v>
      </c>
      <c r="AD1472" s="165">
        <f t="shared" si="598"/>
        <v>0</v>
      </c>
      <c r="AE1472" s="165">
        <f t="shared" si="598"/>
        <v>0</v>
      </c>
      <c r="AF1472" s="165">
        <f t="shared" si="598"/>
        <v>0</v>
      </c>
      <c r="AG1472" s="165">
        <f t="shared" si="598"/>
        <v>0</v>
      </c>
      <c r="AH1472" s="165">
        <f t="shared" si="598"/>
        <v>0</v>
      </c>
      <c r="AI1472" s="165">
        <f t="shared" si="599"/>
        <v>0</v>
      </c>
      <c r="AJ1472" s="165">
        <f t="shared" si="599"/>
        <v>0</v>
      </c>
      <c r="AK1472" s="165">
        <f t="shared" si="599"/>
        <v>0</v>
      </c>
      <c r="AL1472" s="165">
        <f t="shared" si="599"/>
        <v>0</v>
      </c>
      <c r="AM1472" s="165">
        <f t="shared" si="599"/>
        <v>0</v>
      </c>
      <c r="AN1472" s="165">
        <f t="shared" si="599"/>
        <v>0</v>
      </c>
      <c r="AO1472" s="165">
        <f t="shared" si="599"/>
        <v>0</v>
      </c>
      <c r="AP1472" s="165">
        <f t="shared" si="599"/>
        <v>0</v>
      </c>
      <c r="AQ1472" s="165">
        <f t="shared" si="599"/>
        <v>0</v>
      </c>
      <c r="AR1472" s="165">
        <f t="shared" si="599"/>
        <v>0</v>
      </c>
      <c r="AS1472" s="387">
        <f t="shared" si="585"/>
        <v>0</v>
      </c>
    </row>
    <row r="1473" spans="2:46" hidden="1" outlineLevel="2">
      <c r="B1473" s="66">
        <v>30</v>
      </c>
      <c r="D1473" s="338">
        <v>0</v>
      </c>
      <c r="E1473" s="165">
        <f t="shared" si="596"/>
        <v>0</v>
      </c>
      <c r="F1473" s="165">
        <f t="shared" si="596"/>
        <v>0</v>
      </c>
      <c r="G1473" s="165">
        <f t="shared" si="596"/>
        <v>0</v>
      </c>
      <c r="H1473" s="165">
        <f t="shared" si="596"/>
        <v>0</v>
      </c>
      <c r="I1473" s="165">
        <f t="shared" si="596"/>
        <v>0</v>
      </c>
      <c r="J1473" s="165">
        <f t="shared" si="596"/>
        <v>0</v>
      </c>
      <c r="K1473" s="165">
        <f t="shared" si="596"/>
        <v>0</v>
      </c>
      <c r="L1473" s="165">
        <f t="shared" si="596"/>
        <v>0</v>
      </c>
      <c r="M1473" s="165">
        <f t="shared" si="596"/>
        <v>0</v>
      </c>
      <c r="N1473" s="165">
        <f t="shared" si="596"/>
        <v>0</v>
      </c>
      <c r="O1473" s="165">
        <f t="shared" si="597"/>
        <v>0</v>
      </c>
      <c r="P1473" s="165">
        <f t="shared" si="597"/>
        <v>0</v>
      </c>
      <c r="Q1473" s="165">
        <f t="shared" si="597"/>
        <v>0</v>
      </c>
      <c r="R1473" s="165">
        <f t="shared" si="597"/>
        <v>0</v>
      </c>
      <c r="S1473" s="165">
        <f t="shared" si="597"/>
        <v>0</v>
      </c>
      <c r="T1473" s="165">
        <f t="shared" si="597"/>
        <v>0</v>
      </c>
      <c r="U1473" s="165">
        <f t="shared" si="597"/>
        <v>0</v>
      </c>
      <c r="V1473" s="165">
        <f t="shared" si="597"/>
        <v>0</v>
      </c>
      <c r="W1473" s="165">
        <f t="shared" si="597"/>
        <v>0</v>
      </c>
      <c r="X1473" s="165">
        <f t="shared" si="597"/>
        <v>0</v>
      </c>
      <c r="Y1473" s="165">
        <f t="shared" si="598"/>
        <v>0</v>
      </c>
      <c r="Z1473" s="165">
        <f t="shared" si="598"/>
        <v>0</v>
      </c>
      <c r="AA1473" s="165">
        <f t="shared" si="598"/>
        <v>0</v>
      </c>
      <c r="AB1473" s="165">
        <f t="shared" si="598"/>
        <v>0</v>
      </c>
      <c r="AC1473" s="165">
        <f t="shared" si="598"/>
        <v>0</v>
      </c>
      <c r="AD1473" s="165">
        <f t="shared" si="598"/>
        <v>0</v>
      </c>
      <c r="AE1473" s="165">
        <f t="shared" si="598"/>
        <v>0</v>
      </c>
      <c r="AF1473" s="165">
        <f t="shared" si="598"/>
        <v>0</v>
      </c>
      <c r="AG1473" s="165">
        <f t="shared" si="598"/>
        <v>0</v>
      </c>
      <c r="AH1473" s="165">
        <f t="shared" si="598"/>
        <v>0</v>
      </c>
      <c r="AI1473" s="165">
        <f t="shared" si="599"/>
        <v>0</v>
      </c>
      <c r="AJ1473" s="165">
        <f t="shared" si="599"/>
        <v>0</v>
      </c>
      <c r="AK1473" s="165">
        <f t="shared" si="599"/>
        <v>0</v>
      </c>
      <c r="AL1473" s="165">
        <f t="shared" si="599"/>
        <v>0</v>
      </c>
      <c r="AM1473" s="165">
        <f t="shared" si="599"/>
        <v>0</v>
      </c>
      <c r="AN1473" s="165">
        <f t="shared" si="599"/>
        <v>0</v>
      </c>
      <c r="AO1473" s="165">
        <f t="shared" si="599"/>
        <v>0</v>
      </c>
      <c r="AP1473" s="165">
        <f t="shared" si="599"/>
        <v>0</v>
      </c>
      <c r="AQ1473" s="165">
        <f t="shared" si="599"/>
        <v>0</v>
      </c>
      <c r="AR1473" s="165">
        <f t="shared" si="599"/>
        <v>0</v>
      </c>
      <c r="AS1473" s="387">
        <f t="shared" si="585"/>
        <v>0</v>
      </c>
    </row>
    <row r="1474" spans="2:46" hidden="1" outlineLevel="2">
      <c r="B1474" s="66">
        <v>31</v>
      </c>
      <c r="D1474" s="338">
        <v>0</v>
      </c>
      <c r="E1474" s="165">
        <f t="shared" ref="E1474:N1483" si="600">IF(AND(E$2=$B1474,$B1474=$C$3),$D1474,IF(AND(E$2&gt;$B1474,E$2&lt;=$D$1443+$B1474),SLN($D1474,0,IF($C$3-$B1474&gt;=$D$1443,$D$1443,$C$3-$B1474)),0))</f>
        <v>0</v>
      </c>
      <c r="F1474" s="165">
        <f t="shared" si="600"/>
        <v>0</v>
      </c>
      <c r="G1474" s="165">
        <f t="shared" si="600"/>
        <v>0</v>
      </c>
      <c r="H1474" s="165">
        <f t="shared" si="600"/>
        <v>0</v>
      </c>
      <c r="I1474" s="165">
        <f t="shared" si="600"/>
        <v>0</v>
      </c>
      <c r="J1474" s="165">
        <f t="shared" si="600"/>
        <v>0</v>
      </c>
      <c r="K1474" s="165">
        <f t="shared" si="600"/>
        <v>0</v>
      </c>
      <c r="L1474" s="165">
        <f t="shared" si="600"/>
        <v>0</v>
      </c>
      <c r="M1474" s="165">
        <f t="shared" si="600"/>
        <v>0</v>
      </c>
      <c r="N1474" s="165">
        <f t="shared" si="600"/>
        <v>0</v>
      </c>
      <c r="O1474" s="165">
        <f t="shared" ref="O1474:X1483" si="601">IF(AND(O$2=$B1474,$B1474=$C$3),$D1474,IF(AND(O$2&gt;$B1474,O$2&lt;=$D$1443+$B1474),SLN($D1474,0,IF($C$3-$B1474&gt;=$D$1443,$D$1443,$C$3-$B1474)),0))</f>
        <v>0</v>
      </c>
      <c r="P1474" s="165">
        <f t="shared" si="601"/>
        <v>0</v>
      </c>
      <c r="Q1474" s="165">
        <f t="shared" si="601"/>
        <v>0</v>
      </c>
      <c r="R1474" s="165">
        <f t="shared" si="601"/>
        <v>0</v>
      </c>
      <c r="S1474" s="165">
        <f t="shared" si="601"/>
        <v>0</v>
      </c>
      <c r="T1474" s="165">
        <f t="shared" si="601"/>
        <v>0</v>
      </c>
      <c r="U1474" s="165">
        <f t="shared" si="601"/>
        <v>0</v>
      </c>
      <c r="V1474" s="165">
        <f t="shared" si="601"/>
        <v>0</v>
      </c>
      <c r="W1474" s="165">
        <f t="shared" si="601"/>
        <v>0</v>
      </c>
      <c r="X1474" s="165">
        <f t="shared" si="601"/>
        <v>0</v>
      </c>
      <c r="Y1474" s="165">
        <f t="shared" ref="Y1474:AH1483" si="602">IF(AND(Y$2=$B1474,$B1474=$C$3),$D1474,IF(AND(Y$2&gt;$B1474,Y$2&lt;=$D$1443+$B1474),SLN($D1474,0,IF($C$3-$B1474&gt;=$D$1443,$D$1443,$C$3-$B1474)),0))</f>
        <v>0</v>
      </c>
      <c r="Z1474" s="165">
        <f t="shared" si="602"/>
        <v>0</v>
      </c>
      <c r="AA1474" s="165">
        <f t="shared" si="602"/>
        <v>0</v>
      </c>
      <c r="AB1474" s="165">
        <f t="shared" si="602"/>
        <v>0</v>
      </c>
      <c r="AC1474" s="165">
        <f t="shared" si="602"/>
        <v>0</v>
      </c>
      <c r="AD1474" s="165">
        <f t="shared" si="602"/>
        <v>0</v>
      </c>
      <c r="AE1474" s="165">
        <f t="shared" si="602"/>
        <v>0</v>
      </c>
      <c r="AF1474" s="165">
        <f t="shared" si="602"/>
        <v>0</v>
      </c>
      <c r="AG1474" s="165">
        <f t="shared" si="602"/>
        <v>0</v>
      </c>
      <c r="AH1474" s="165">
        <f t="shared" si="602"/>
        <v>0</v>
      </c>
      <c r="AI1474" s="165">
        <f t="shared" ref="AI1474:AR1483" si="603">IF(AND(AI$2=$B1474,$B1474=$C$3),$D1474,IF(AND(AI$2&gt;$B1474,AI$2&lt;=$D$1443+$B1474),SLN($D1474,0,IF($C$3-$B1474&gt;=$D$1443,$D$1443,$C$3-$B1474)),0))</f>
        <v>0</v>
      </c>
      <c r="AJ1474" s="165">
        <f t="shared" si="603"/>
        <v>0</v>
      </c>
      <c r="AK1474" s="165">
        <f t="shared" si="603"/>
        <v>0</v>
      </c>
      <c r="AL1474" s="165">
        <f t="shared" si="603"/>
        <v>0</v>
      </c>
      <c r="AM1474" s="165">
        <f t="shared" si="603"/>
        <v>0</v>
      </c>
      <c r="AN1474" s="165">
        <f t="shared" si="603"/>
        <v>0</v>
      </c>
      <c r="AO1474" s="165">
        <f t="shared" si="603"/>
        <v>0</v>
      </c>
      <c r="AP1474" s="165">
        <f t="shared" si="603"/>
        <v>0</v>
      </c>
      <c r="AQ1474" s="165">
        <f t="shared" si="603"/>
        <v>0</v>
      </c>
      <c r="AR1474" s="165">
        <f t="shared" si="603"/>
        <v>0</v>
      </c>
      <c r="AS1474" s="387">
        <f t="shared" si="585"/>
        <v>0</v>
      </c>
    </row>
    <row r="1475" spans="2:46" hidden="1" outlineLevel="2">
      <c r="B1475" s="66">
        <v>32</v>
      </c>
      <c r="D1475" s="338">
        <v>0</v>
      </c>
      <c r="E1475" s="165">
        <f t="shared" si="600"/>
        <v>0</v>
      </c>
      <c r="F1475" s="165">
        <f t="shared" si="600"/>
        <v>0</v>
      </c>
      <c r="G1475" s="165">
        <f t="shared" si="600"/>
        <v>0</v>
      </c>
      <c r="H1475" s="165">
        <f t="shared" si="600"/>
        <v>0</v>
      </c>
      <c r="I1475" s="165">
        <f t="shared" si="600"/>
        <v>0</v>
      </c>
      <c r="J1475" s="165">
        <f t="shared" si="600"/>
        <v>0</v>
      </c>
      <c r="K1475" s="165">
        <f t="shared" si="600"/>
        <v>0</v>
      </c>
      <c r="L1475" s="165">
        <f t="shared" si="600"/>
        <v>0</v>
      </c>
      <c r="M1475" s="165">
        <f t="shared" si="600"/>
        <v>0</v>
      </c>
      <c r="N1475" s="165">
        <f t="shared" si="600"/>
        <v>0</v>
      </c>
      <c r="O1475" s="165">
        <f t="shared" si="601"/>
        <v>0</v>
      </c>
      <c r="P1475" s="165">
        <f t="shared" si="601"/>
        <v>0</v>
      </c>
      <c r="Q1475" s="165">
        <f t="shared" si="601"/>
        <v>0</v>
      </c>
      <c r="R1475" s="165">
        <f t="shared" si="601"/>
        <v>0</v>
      </c>
      <c r="S1475" s="165">
        <f t="shared" si="601"/>
        <v>0</v>
      </c>
      <c r="T1475" s="165">
        <f t="shared" si="601"/>
        <v>0</v>
      </c>
      <c r="U1475" s="165">
        <f t="shared" si="601"/>
        <v>0</v>
      </c>
      <c r="V1475" s="165">
        <f t="shared" si="601"/>
        <v>0</v>
      </c>
      <c r="W1475" s="165">
        <f t="shared" si="601"/>
        <v>0</v>
      </c>
      <c r="X1475" s="165">
        <f t="shared" si="601"/>
        <v>0</v>
      </c>
      <c r="Y1475" s="165">
        <f t="shared" si="602"/>
        <v>0</v>
      </c>
      <c r="Z1475" s="165">
        <f t="shared" si="602"/>
        <v>0</v>
      </c>
      <c r="AA1475" s="165">
        <f t="shared" si="602"/>
        <v>0</v>
      </c>
      <c r="AB1475" s="165">
        <f t="shared" si="602"/>
        <v>0</v>
      </c>
      <c r="AC1475" s="165">
        <f t="shared" si="602"/>
        <v>0</v>
      </c>
      <c r="AD1475" s="165">
        <f t="shared" si="602"/>
        <v>0</v>
      </c>
      <c r="AE1475" s="165">
        <f t="shared" si="602"/>
        <v>0</v>
      </c>
      <c r="AF1475" s="165">
        <f t="shared" si="602"/>
        <v>0</v>
      </c>
      <c r="AG1475" s="165">
        <f t="shared" si="602"/>
        <v>0</v>
      </c>
      <c r="AH1475" s="165">
        <f t="shared" si="602"/>
        <v>0</v>
      </c>
      <c r="AI1475" s="165">
        <f t="shared" si="603"/>
        <v>0</v>
      </c>
      <c r="AJ1475" s="165">
        <f t="shared" si="603"/>
        <v>0</v>
      </c>
      <c r="AK1475" s="165">
        <f t="shared" si="603"/>
        <v>0</v>
      </c>
      <c r="AL1475" s="165">
        <f t="shared" si="603"/>
        <v>0</v>
      </c>
      <c r="AM1475" s="165">
        <f t="shared" si="603"/>
        <v>0</v>
      </c>
      <c r="AN1475" s="165">
        <f t="shared" si="603"/>
        <v>0</v>
      </c>
      <c r="AO1475" s="165">
        <f t="shared" si="603"/>
        <v>0</v>
      </c>
      <c r="AP1475" s="165">
        <f t="shared" si="603"/>
        <v>0</v>
      </c>
      <c r="AQ1475" s="165">
        <f t="shared" si="603"/>
        <v>0</v>
      </c>
      <c r="AR1475" s="165">
        <f t="shared" si="603"/>
        <v>0</v>
      </c>
      <c r="AS1475" s="387">
        <f t="shared" si="585"/>
        <v>0</v>
      </c>
    </row>
    <row r="1476" spans="2:46" hidden="1" outlineLevel="2">
      <c r="B1476" s="66">
        <v>33</v>
      </c>
      <c r="D1476" s="338">
        <v>0</v>
      </c>
      <c r="E1476" s="165">
        <f t="shared" si="600"/>
        <v>0</v>
      </c>
      <c r="F1476" s="165">
        <f t="shared" si="600"/>
        <v>0</v>
      </c>
      <c r="G1476" s="165">
        <f t="shared" si="600"/>
        <v>0</v>
      </c>
      <c r="H1476" s="165">
        <f t="shared" si="600"/>
        <v>0</v>
      </c>
      <c r="I1476" s="165">
        <f t="shared" si="600"/>
        <v>0</v>
      </c>
      <c r="J1476" s="165">
        <f t="shared" si="600"/>
        <v>0</v>
      </c>
      <c r="K1476" s="165">
        <f t="shared" si="600"/>
        <v>0</v>
      </c>
      <c r="L1476" s="165">
        <f t="shared" si="600"/>
        <v>0</v>
      </c>
      <c r="M1476" s="165">
        <f t="shared" si="600"/>
        <v>0</v>
      </c>
      <c r="N1476" s="165">
        <f t="shared" si="600"/>
        <v>0</v>
      </c>
      <c r="O1476" s="165">
        <f t="shared" si="601"/>
        <v>0</v>
      </c>
      <c r="P1476" s="165">
        <f t="shared" si="601"/>
        <v>0</v>
      </c>
      <c r="Q1476" s="165">
        <f t="shared" si="601"/>
        <v>0</v>
      </c>
      <c r="R1476" s="165">
        <f t="shared" si="601"/>
        <v>0</v>
      </c>
      <c r="S1476" s="165">
        <f t="shared" si="601"/>
        <v>0</v>
      </c>
      <c r="T1476" s="165">
        <f t="shared" si="601"/>
        <v>0</v>
      </c>
      <c r="U1476" s="165">
        <f t="shared" si="601"/>
        <v>0</v>
      </c>
      <c r="V1476" s="165">
        <f t="shared" si="601"/>
        <v>0</v>
      </c>
      <c r="W1476" s="165">
        <f t="shared" si="601"/>
        <v>0</v>
      </c>
      <c r="X1476" s="165">
        <f t="shared" si="601"/>
        <v>0</v>
      </c>
      <c r="Y1476" s="165">
        <f t="shared" si="602"/>
        <v>0</v>
      </c>
      <c r="Z1476" s="165">
        <f t="shared" si="602"/>
        <v>0</v>
      </c>
      <c r="AA1476" s="165">
        <f t="shared" si="602"/>
        <v>0</v>
      </c>
      <c r="AB1476" s="165">
        <f t="shared" si="602"/>
        <v>0</v>
      </c>
      <c r="AC1476" s="165">
        <f t="shared" si="602"/>
        <v>0</v>
      </c>
      <c r="AD1476" s="165">
        <f t="shared" si="602"/>
        <v>0</v>
      </c>
      <c r="AE1476" s="165">
        <f t="shared" si="602"/>
        <v>0</v>
      </c>
      <c r="AF1476" s="165">
        <f t="shared" si="602"/>
        <v>0</v>
      </c>
      <c r="AG1476" s="165">
        <f t="shared" si="602"/>
        <v>0</v>
      </c>
      <c r="AH1476" s="165">
        <f t="shared" si="602"/>
        <v>0</v>
      </c>
      <c r="AI1476" s="165">
        <f t="shared" si="603"/>
        <v>0</v>
      </c>
      <c r="AJ1476" s="165">
        <f t="shared" si="603"/>
        <v>0</v>
      </c>
      <c r="AK1476" s="165">
        <f t="shared" si="603"/>
        <v>0</v>
      </c>
      <c r="AL1476" s="165">
        <f t="shared" si="603"/>
        <v>0</v>
      </c>
      <c r="AM1476" s="165">
        <f t="shared" si="603"/>
        <v>0</v>
      </c>
      <c r="AN1476" s="165">
        <f t="shared" si="603"/>
        <v>0</v>
      </c>
      <c r="AO1476" s="165">
        <f t="shared" si="603"/>
        <v>0</v>
      </c>
      <c r="AP1476" s="165">
        <f t="shared" si="603"/>
        <v>0</v>
      </c>
      <c r="AQ1476" s="165">
        <f t="shared" si="603"/>
        <v>0</v>
      </c>
      <c r="AR1476" s="165">
        <f t="shared" si="603"/>
        <v>0</v>
      </c>
      <c r="AS1476" s="387">
        <f t="shared" si="585"/>
        <v>0</v>
      </c>
    </row>
    <row r="1477" spans="2:46" hidden="1" outlineLevel="2">
      <c r="B1477" s="66">
        <v>34</v>
      </c>
      <c r="D1477" s="338">
        <v>0</v>
      </c>
      <c r="E1477" s="165">
        <f t="shared" si="600"/>
        <v>0</v>
      </c>
      <c r="F1477" s="165">
        <f t="shared" si="600"/>
        <v>0</v>
      </c>
      <c r="G1477" s="165">
        <f t="shared" si="600"/>
        <v>0</v>
      </c>
      <c r="H1477" s="165">
        <f t="shared" si="600"/>
        <v>0</v>
      </c>
      <c r="I1477" s="165">
        <f t="shared" si="600"/>
        <v>0</v>
      </c>
      <c r="J1477" s="165">
        <f t="shared" si="600"/>
        <v>0</v>
      </c>
      <c r="K1477" s="165">
        <f t="shared" si="600"/>
        <v>0</v>
      </c>
      <c r="L1477" s="165">
        <f t="shared" si="600"/>
        <v>0</v>
      </c>
      <c r="M1477" s="165">
        <f t="shared" si="600"/>
        <v>0</v>
      </c>
      <c r="N1477" s="165">
        <f t="shared" si="600"/>
        <v>0</v>
      </c>
      <c r="O1477" s="165">
        <f t="shared" si="601"/>
        <v>0</v>
      </c>
      <c r="P1477" s="165">
        <f t="shared" si="601"/>
        <v>0</v>
      </c>
      <c r="Q1477" s="165">
        <f t="shared" si="601"/>
        <v>0</v>
      </c>
      <c r="R1477" s="165">
        <f t="shared" si="601"/>
        <v>0</v>
      </c>
      <c r="S1477" s="165">
        <f t="shared" si="601"/>
        <v>0</v>
      </c>
      <c r="T1477" s="165">
        <f t="shared" si="601"/>
        <v>0</v>
      </c>
      <c r="U1477" s="165">
        <f t="shared" si="601"/>
        <v>0</v>
      </c>
      <c r="V1477" s="165">
        <f t="shared" si="601"/>
        <v>0</v>
      </c>
      <c r="W1477" s="165">
        <f t="shared" si="601"/>
        <v>0</v>
      </c>
      <c r="X1477" s="165">
        <f t="shared" si="601"/>
        <v>0</v>
      </c>
      <c r="Y1477" s="165">
        <f t="shared" si="602"/>
        <v>0</v>
      </c>
      <c r="Z1477" s="165">
        <f t="shared" si="602"/>
        <v>0</v>
      </c>
      <c r="AA1477" s="165">
        <f t="shared" si="602"/>
        <v>0</v>
      </c>
      <c r="AB1477" s="165">
        <f t="shared" si="602"/>
        <v>0</v>
      </c>
      <c r="AC1477" s="165">
        <f t="shared" si="602"/>
        <v>0</v>
      </c>
      <c r="AD1477" s="165">
        <f t="shared" si="602"/>
        <v>0</v>
      </c>
      <c r="AE1477" s="165">
        <f t="shared" si="602"/>
        <v>0</v>
      </c>
      <c r="AF1477" s="165">
        <f t="shared" si="602"/>
        <v>0</v>
      </c>
      <c r="AG1477" s="165">
        <f t="shared" si="602"/>
        <v>0</v>
      </c>
      <c r="AH1477" s="165">
        <f t="shared" si="602"/>
        <v>0</v>
      </c>
      <c r="AI1477" s="165">
        <f t="shared" si="603"/>
        <v>0</v>
      </c>
      <c r="AJ1477" s="165">
        <f t="shared" si="603"/>
        <v>0</v>
      </c>
      <c r="AK1477" s="165">
        <f t="shared" si="603"/>
        <v>0</v>
      </c>
      <c r="AL1477" s="165">
        <f t="shared" si="603"/>
        <v>0</v>
      </c>
      <c r="AM1477" s="165">
        <f t="shared" si="603"/>
        <v>0</v>
      </c>
      <c r="AN1477" s="165">
        <f t="shared" si="603"/>
        <v>0</v>
      </c>
      <c r="AO1477" s="165">
        <f t="shared" si="603"/>
        <v>0</v>
      </c>
      <c r="AP1477" s="165">
        <f t="shared" si="603"/>
        <v>0</v>
      </c>
      <c r="AQ1477" s="165">
        <f t="shared" si="603"/>
        <v>0</v>
      </c>
      <c r="AR1477" s="165">
        <f t="shared" si="603"/>
        <v>0</v>
      </c>
      <c r="AS1477" s="387">
        <f t="shared" si="585"/>
        <v>0</v>
      </c>
    </row>
    <row r="1478" spans="2:46" hidden="1" outlineLevel="2">
      <c r="B1478" s="66">
        <v>35</v>
      </c>
      <c r="D1478" s="338">
        <v>0</v>
      </c>
      <c r="E1478" s="165">
        <f t="shared" si="600"/>
        <v>0</v>
      </c>
      <c r="F1478" s="165">
        <f t="shared" si="600"/>
        <v>0</v>
      </c>
      <c r="G1478" s="165">
        <f t="shared" si="600"/>
        <v>0</v>
      </c>
      <c r="H1478" s="165">
        <f t="shared" si="600"/>
        <v>0</v>
      </c>
      <c r="I1478" s="165">
        <f t="shared" si="600"/>
        <v>0</v>
      </c>
      <c r="J1478" s="165">
        <f t="shared" si="600"/>
        <v>0</v>
      </c>
      <c r="K1478" s="165">
        <f t="shared" si="600"/>
        <v>0</v>
      </c>
      <c r="L1478" s="165">
        <f t="shared" si="600"/>
        <v>0</v>
      </c>
      <c r="M1478" s="165">
        <f t="shared" si="600"/>
        <v>0</v>
      </c>
      <c r="N1478" s="165">
        <f t="shared" si="600"/>
        <v>0</v>
      </c>
      <c r="O1478" s="165">
        <f t="shared" si="601"/>
        <v>0</v>
      </c>
      <c r="P1478" s="165">
        <f t="shared" si="601"/>
        <v>0</v>
      </c>
      <c r="Q1478" s="165">
        <f t="shared" si="601"/>
        <v>0</v>
      </c>
      <c r="R1478" s="165">
        <f t="shared" si="601"/>
        <v>0</v>
      </c>
      <c r="S1478" s="165">
        <f t="shared" si="601"/>
        <v>0</v>
      </c>
      <c r="T1478" s="165">
        <f t="shared" si="601"/>
        <v>0</v>
      </c>
      <c r="U1478" s="165">
        <f t="shared" si="601"/>
        <v>0</v>
      </c>
      <c r="V1478" s="165">
        <f t="shared" si="601"/>
        <v>0</v>
      </c>
      <c r="W1478" s="165">
        <f t="shared" si="601"/>
        <v>0</v>
      </c>
      <c r="X1478" s="165">
        <f t="shared" si="601"/>
        <v>0</v>
      </c>
      <c r="Y1478" s="165">
        <f t="shared" si="602"/>
        <v>0</v>
      </c>
      <c r="Z1478" s="165">
        <f t="shared" si="602"/>
        <v>0</v>
      </c>
      <c r="AA1478" s="165">
        <f t="shared" si="602"/>
        <v>0</v>
      </c>
      <c r="AB1478" s="165">
        <f t="shared" si="602"/>
        <v>0</v>
      </c>
      <c r="AC1478" s="165">
        <f t="shared" si="602"/>
        <v>0</v>
      </c>
      <c r="AD1478" s="165">
        <f t="shared" si="602"/>
        <v>0</v>
      </c>
      <c r="AE1478" s="165">
        <f t="shared" si="602"/>
        <v>0</v>
      </c>
      <c r="AF1478" s="165">
        <f t="shared" si="602"/>
        <v>0</v>
      </c>
      <c r="AG1478" s="165">
        <f t="shared" si="602"/>
        <v>0</v>
      </c>
      <c r="AH1478" s="165">
        <f t="shared" si="602"/>
        <v>0</v>
      </c>
      <c r="AI1478" s="165">
        <f t="shared" si="603"/>
        <v>0</v>
      </c>
      <c r="AJ1478" s="165">
        <f t="shared" si="603"/>
        <v>0</v>
      </c>
      <c r="AK1478" s="165">
        <f t="shared" si="603"/>
        <v>0</v>
      </c>
      <c r="AL1478" s="165">
        <f t="shared" si="603"/>
        <v>0</v>
      </c>
      <c r="AM1478" s="165">
        <f t="shared" si="603"/>
        <v>0</v>
      </c>
      <c r="AN1478" s="165">
        <f t="shared" si="603"/>
        <v>0</v>
      </c>
      <c r="AO1478" s="165">
        <f t="shared" si="603"/>
        <v>0</v>
      </c>
      <c r="AP1478" s="165">
        <f t="shared" si="603"/>
        <v>0</v>
      </c>
      <c r="AQ1478" s="165">
        <f t="shared" si="603"/>
        <v>0</v>
      </c>
      <c r="AR1478" s="165">
        <f t="shared" si="603"/>
        <v>0</v>
      </c>
      <c r="AS1478" s="387">
        <f t="shared" si="585"/>
        <v>0</v>
      </c>
    </row>
    <row r="1479" spans="2:46" hidden="1" outlineLevel="2">
      <c r="B1479" s="66">
        <v>36</v>
      </c>
      <c r="D1479" s="338">
        <v>0</v>
      </c>
      <c r="E1479" s="165">
        <f t="shared" si="600"/>
        <v>0</v>
      </c>
      <c r="F1479" s="165">
        <f t="shared" si="600"/>
        <v>0</v>
      </c>
      <c r="G1479" s="165">
        <f t="shared" si="600"/>
        <v>0</v>
      </c>
      <c r="H1479" s="165">
        <f t="shared" si="600"/>
        <v>0</v>
      </c>
      <c r="I1479" s="165">
        <f t="shared" si="600"/>
        <v>0</v>
      </c>
      <c r="J1479" s="165">
        <f t="shared" si="600"/>
        <v>0</v>
      </c>
      <c r="K1479" s="165">
        <f t="shared" si="600"/>
        <v>0</v>
      </c>
      <c r="L1479" s="165">
        <f t="shared" si="600"/>
        <v>0</v>
      </c>
      <c r="M1479" s="165">
        <f t="shared" si="600"/>
        <v>0</v>
      </c>
      <c r="N1479" s="165">
        <f t="shared" si="600"/>
        <v>0</v>
      </c>
      <c r="O1479" s="165">
        <f t="shared" si="601"/>
        <v>0</v>
      </c>
      <c r="P1479" s="165">
        <f t="shared" si="601"/>
        <v>0</v>
      </c>
      <c r="Q1479" s="165">
        <f t="shared" si="601"/>
        <v>0</v>
      </c>
      <c r="R1479" s="165">
        <f t="shared" si="601"/>
        <v>0</v>
      </c>
      <c r="S1479" s="165">
        <f t="shared" si="601"/>
        <v>0</v>
      </c>
      <c r="T1479" s="165">
        <f t="shared" si="601"/>
        <v>0</v>
      </c>
      <c r="U1479" s="165">
        <f t="shared" si="601"/>
        <v>0</v>
      </c>
      <c r="V1479" s="165">
        <f t="shared" si="601"/>
        <v>0</v>
      </c>
      <c r="W1479" s="165">
        <f t="shared" si="601"/>
        <v>0</v>
      </c>
      <c r="X1479" s="165">
        <f t="shared" si="601"/>
        <v>0</v>
      </c>
      <c r="Y1479" s="165">
        <f t="shared" si="602"/>
        <v>0</v>
      </c>
      <c r="Z1479" s="165">
        <f t="shared" si="602"/>
        <v>0</v>
      </c>
      <c r="AA1479" s="165">
        <f t="shared" si="602"/>
        <v>0</v>
      </c>
      <c r="AB1479" s="165">
        <f t="shared" si="602"/>
        <v>0</v>
      </c>
      <c r="AC1479" s="165">
        <f t="shared" si="602"/>
        <v>0</v>
      </c>
      <c r="AD1479" s="165">
        <f t="shared" si="602"/>
        <v>0</v>
      </c>
      <c r="AE1479" s="165">
        <f t="shared" si="602"/>
        <v>0</v>
      </c>
      <c r="AF1479" s="165">
        <f t="shared" si="602"/>
        <v>0</v>
      </c>
      <c r="AG1479" s="165">
        <f t="shared" si="602"/>
        <v>0</v>
      </c>
      <c r="AH1479" s="165">
        <f t="shared" si="602"/>
        <v>0</v>
      </c>
      <c r="AI1479" s="165">
        <f t="shared" si="603"/>
        <v>0</v>
      </c>
      <c r="AJ1479" s="165">
        <f t="shared" si="603"/>
        <v>0</v>
      </c>
      <c r="AK1479" s="165">
        <f t="shared" si="603"/>
        <v>0</v>
      </c>
      <c r="AL1479" s="165">
        <f t="shared" si="603"/>
        <v>0</v>
      </c>
      <c r="AM1479" s="165">
        <f t="shared" si="603"/>
        <v>0</v>
      </c>
      <c r="AN1479" s="165">
        <f t="shared" si="603"/>
        <v>0</v>
      </c>
      <c r="AO1479" s="165">
        <f t="shared" si="603"/>
        <v>0</v>
      </c>
      <c r="AP1479" s="165">
        <f t="shared" si="603"/>
        <v>0</v>
      </c>
      <c r="AQ1479" s="165">
        <f t="shared" si="603"/>
        <v>0</v>
      </c>
      <c r="AR1479" s="165">
        <f t="shared" si="603"/>
        <v>0</v>
      </c>
      <c r="AS1479" s="387">
        <f t="shared" si="585"/>
        <v>0</v>
      </c>
    </row>
    <row r="1480" spans="2:46" hidden="1" outlineLevel="2">
      <c r="B1480" s="66">
        <v>37</v>
      </c>
      <c r="D1480" s="338">
        <v>0</v>
      </c>
      <c r="E1480" s="165">
        <f t="shared" si="600"/>
        <v>0</v>
      </c>
      <c r="F1480" s="165">
        <f t="shared" si="600"/>
        <v>0</v>
      </c>
      <c r="G1480" s="165">
        <f t="shared" si="600"/>
        <v>0</v>
      </c>
      <c r="H1480" s="165">
        <f t="shared" si="600"/>
        <v>0</v>
      </c>
      <c r="I1480" s="165">
        <f t="shared" si="600"/>
        <v>0</v>
      </c>
      <c r="J1480" s="165">
        <f t="shared" si="600"/>
        <v>0</v>
      </c>
      <c r="K1480" s="165">
        <f t="shared" si="600"/>
        <v>0</v>
      </c>
      <c r="L1480" s="165">
        <f t="shared" si="600"/>
        <v>0</v>
      </c>
      <c r="M1480" s="165">
        <f t="shared" si="600"/>
        <v>0</v>
      </c>
      <c r="N1480" s="165">
        <f t="shared" si="600"/>
        <v>0</v>
      </c>
      <c r="O1480" s="165">
        <f t="shared" si="601"/>
        <v>0</v>
      </c>
      <c r="P1480" s="165">
        <f t="shared" si="601"/>
        <v>0</v>
      </c>
      <c r="Q1480" s="165">
        <f t="shared" si="601"/>
        <v>0</v>
      </c>
      <c r="R1480" s="165">
        <f t="shared" si="601"/>
        <v>0</v>
      </c>
      <c r="S1480" s="165">
        <f t="shared" si="601"/>
        <v>0</v>
      </c>
      <c r="T1480" s="165">
        <f t="shared" si="601"/>
        <v>0</v>
      </c>
      <c r="U1480" s="165">
        <f t="shared" si="601"/>
        <v>0</v>
      </c>
      <c r="V1480" s="165">
        <f t="shared" si="601"/>
        <v>0</v>
      </c>
      <c r="W1480" s="165">
        <f t="shared" si="601"/>
        <v>0</v>
      </c>
      <c r="X1480" s="165">
        <f t="shared" si="601"/>
        <v>0</v>
      </c>
      <c r="Y1480" s="165">
        <f t="shared" si="602"/>
        <v>0</v>
      </c>
      <c r="Z1480" s="165">
        <f t="shared" si="602"/>
        <v>0</v>
      </c>
      <c r="AA1480" s="165">
        <f t="shared" si="602"/>
        <v>0</v>
      </c>
      <c r="AB1480" s="165">
        <f t="shared" si="602"/>
        <v>0</v>
      </c>
      <c r="AC1480" s="165">
        <f t="shared" si="602"/>
        <v>0</v>
      </c>
      <c r="AD1480" s="165">
        <f t="shared" si="602"/>
        <v>0</v>
      </c>
      <c r="AE1480" s="165">
        <f t="shared" si="602"/>
        <v>0</v>
      </c>
      <c r="AF1480" s="165">
        <f t="shared" si="602"/>
        <v>0</v>
      </c>
      <c r="AG1480" s="165">
        <f t="shared" si="602"/>
        <v>0</v>
      </c>
      <c r="AH1480" s="165">
        <f t="shared" si="602"/>
        <v>0</v>
      </c>
      <c r="AI1480" s="165">
        <f t="shared" si="603"/>
        <v>0</v>
      </c>
      <c r="AJ1480" s="165">
        <f t="shared" si="603"/>
        <v>0</v>
      </c>
      <c r="AK1480" s="165">
        <f t="shared" si="603"/>
        <v>0</v>
      </c>
      <c r="AL1480" s="165">
        <f t="shared" si="603"/>
        <v>0</v>
      </c>
      <c r="AM1480" s="165">
        <f t="shared" si="603"/>
        <v>0</v>
      </c>
      <c r="AN1480" s="165">
        <f t="shared" si="603"/>
        <v>0</v>
      </c>
      <c r="AO1480" s="165">
        <f t="shared" si="603"/>
        <v>0</v>
      </c>
      <c r="AP1480" s="165">
        <f t="shared" si="603"/>
        <v>0</v>
      </c>
      <c r="AQ1480" s="165">
        <f t="shared" si="603"/>
        <v>0</v>
      </c>
      <c r="AR1480" s="165">
        <f t="shared" si="603"/>
        <v>0</v>
      </c>
      <c r="AS1480" s="387">
        <f t="shared" si="585"/>
        <v>0</v>
      </c>
    </row>
    <row r="1481" spans="2:46" hidden="1" outlineLevel="2">
      <c r="B1481" s="66">
        <v>38</v>
      </c>
      <c r="D1481" s="338">
        <v>0</v>
      </c>
      <c r="E1481" s="165">
        <f t="shared" si="600"/>
        <v>0</v>
      </c>
      <c r="F1481" s="165">
        <f t="shared" si="600"/>
        <v>0</v>
      </c>
      <c r="G1481" s="165">
        <f t="shared" si="600"/>
        <v>0</v>
      </c>
      <c r="H1481" s="165">
        <f t="shared" si="600"/>
        <v>0</v>
      </c>
      <c r="I1481" s="165">
        <f t="shared" si="600"/>
        <v>0</v>
      </c>
      <c r="J1481" s="165">
        <f t="shared" si="600"/>
        <v>0</v>
      </c>
      <c r="K1481" s="165">
        <f t="shared" si="600"/>
        <v>0</v>
      </c>
      <c r="L1481" s="165">
        <f t="shared" si="600"/>
        <v>0</v>
      </c>
      <c r="M1481" s="165">
        <f t="shared" si="600"/>
        <v>0</v>
      </c>
      <c r="N1481" s="165">
        <f t="shared" si="600"/>
        <v>0</v>
      </c>
      <c r="O1481" s="165">
        <f t="shared" si="601"/>
        <v>0</v>
      </c>
      <c r="P1481" s="165">
        <f t="shared" si="601"/>
        <v>0</v>
      </c>
      <c r="Q1481" s="165">
        <f t="shared" si="601"/>
        <v>0</v>
      </c>
      <c r="R1481" s="165">
        <f t="shared" si="601"/>
        <v>0</v>
      </c>
      <c r="S1481" s="165">
        <f t="shared" si="601"/>
        <v>0</v>
      </c>
      <c r="T1481" s="165">
        <f t="shared" si="601"/>
        <v>0</v>
      </c>
      <c r="U1481" s="165">
        <f t="shared" si="601"/>
        <v>0</v>
      </c>
      <c r="V1481" s="165">
        <f t="shared" si="601"/>
        <v>0</v>
      </c>
      <c r="W1481" s="165">
        <f t="shared" si="601"/>
        <v>0</v>
      </c>
      <c r="X1481" s="165">
        <f t="shared" si="601"/>
        <v>0</v>
      </c>
      <c r="Y1481" s="165">
        <f t="shared" si="602"/>
        <v>0</v>
      </c>
      <c r="Z1481" s="165">
        <f t="shared" si="602"/>
        <v>0</v>
      </c>
      <c r="AA1481" s="165">
        <f t="shared" si="602"/>
        <v>0</v>
      </c>
      <c r="AB1481" s="165">
        <f t="shared" si="602"/>
        <v>0</v>
      </c>
      <c r="AC1481" s="165">
        <f t="shared" si="602"/>
        <v>0</v>
      </c>
      <c r="AD1481" s="165">
        <f t="shared" si="602"/>
        <v>0</v>
      </c>
      <c r="AE1481" s="165">
        <f t="shared" si="602"/>
        <v>0</v>
      </c>
      <c r="AF1481" s="165">
        <f t="shared" si="602"/>
        <v>0</v>
      </c>
      <c r="AG1481" s="165">
        <f t="shared" si="602"/>
        <v>0</v>
      </c>
      <c r="AH1481" s="165">
        <f t="shared" si="602"/>
        <v>0</v>
      </c>
      <c r="AI1481" s="165">
        <f t="shared" si="603"/>
        <v>0</v>
      </c>
      <c r="AJ1481" s="165">
        <f t="shared" si="603"/>
        <v>0</v>
      </c>
      <c r="AK1481" s="165">
        <f t="shared" si="603"/>
        <v>0</v>
      </c>
      <c r="AL1481" s="165">
        <f t="shared" si="603"/>
        <v>0</v>
      </c>
      <c r="AM1481" s="165">
        <f t="shared" si="603"/>
        <v>0</v>
      </c>
      <c r="AN1481" s="165">
        <f t="shared" si="603"/>
        <v>0</v>
      </c>
      <c r="AO1481" s="165">
        <f t="shared" si="603"/>
        <v>0</v>
      </c>
      <c r="AP1481" s="165">
        <f t="shared" si="603"/>
        <v>0</v>
      </c>
      <c r="AQ1481" s="165">
        <f t="shared" si="603"/>
        <v>0</v>
      </c>
      <c r="AR1481" s="165">
        <f t="shared" si="603"/>
        <v>0</v>
      </c>
      <c r="AS1481" s="387">
        <f t="shared" si="585"/>
        <v>0</v>
      </c>
    </row>
    <row r="1482" spans="2:46" hidden="1" outlineLevel="2">
      <c r="B1482" s="66">
        <v>39</v>
      </c>
      <c r="D1482" s="338">
        <v>0</v>
      </c>
      <c r="E1482" s="165">
        <f t="shared" si="600"/>
        <v>0</v>
      </c>
      <c r="F1482" s="165">
        <f t="shared" si="600"/>
        <v>0</v>
      </c>
      <c r="G1482" s="165">
        <f t="shared" si="600"/>
        <v>0</v>
      </c>
      <c r="H1482" s="165">
        <f t="shared" si="600"/>
        <v>0</v>
      </c>
      <c r="I1482" s="165">
        <f t="shared" si="600"/>
        <v>0</v>
      </c>
      <c r="J1482" s="165">
        <f t="shared" si="600"/>
        <v>0</v>
      </c>
      <c r="K1482" s="165">
        <f t="shared" si="600"/>
        <v>0</v>
      </c>
      <c r="L1482" s="165">
        <f t="shared" si="600"/>
        <v>0</v>
      </c>
      <c r="M1482" s="165">
        <f t="shared" si="600"/>
        <v>0</v>
      </c>
      <c r="N1482" s="165">
        <f t="shared" si="600"/>
        <v>0</v>
      </c>
      <c r="O1482" s="165">
        <f t="shared" si="601"/>
        <v>0</v>
      </c>
      <c r="P1482" s="165">
        <f t="shared" si="601"/>
        <v>0</v>
      </c>
      <c r="Q1482" s="165">
        <f t="shared" si="601"/>
        <v>0</v>
      </c>
      <c r="R1482" s="165">
        <f t="shared" si="601"/>
        <v>0</v>
      </c>
      <c r="S1482" s="165">
        <f t="shared" si="601"/>
        <v>0</v>
      </c>
      <c r="T1482" s="165">
        <f t="shared" si="601"/>
        <v>0</v>
      </c>
      <c r="U1482" s="165">
        <f t="shared" si="601"/>
        <v>0</v>
      </c>
      <c r="V1482" s="165">
        <f t="shared" si="601"/>
        <v>0</v>
      </c>
      <c r="W1482" s="165">
        <f t="shared" si="601"/>
        <v>0</v>
      </c>
      <c r="X1482" s="165">
        <f t="shared" si="601"/>
        <v>0</v>
      </c>
      <c r="Y1482" s="165">
        <f t="shared" si="602"/>
        <v>0</v>
      </c>
      <c r="Z1482" s="165">
        <f t="shared" si="602"/>
        <v>0</v>
      </c>
      <c r="AA1482" s="165">
        <f t="shared" si="602"/>
        <v>0</v>
      </c>
      <c r="AB1482" s="165">
        <f t="shared" si="602"/>
        <v>0</v>
      </c>
      <c r="AC1482" s="165">
        <f t="shared" si="602"/>
        <v>0</v>
      </c>
      <c r="AD1482" s="165">
        <f t="shared" si="602"/>
        <v>0</v>
      </c>
      <c r="AE1482" s="165">
        <f t="shared" si="602"/>
        <v>0</v>
      </c>
      <c r="AF1482" s="165">
        <f t="shared" si="602"/>
        <v>0</v>
      </c>
      <c r="AG1482" s="165">
        <f t="shared" si="602"/>
        <v>0</v>
      </c>
      <c r="AH1482" s="165">
        <f t="shared" si="602"/>
        <v>0</v>
      </c>
      <c r="AI1482" s="165">
        <f t="shared" si="603"/>
        <v>0</v>
      </c>
      <c r="AJ1482" s="165">
        <f t="shared" si="603"/>
        <v>0</v>
      </c>
      <c r="AK1482" s="165">
        <f t="shared" si="603"/>
        <v>0</v>
      </c>
      <c r="AL1482" s="165">
        <f t="shared" si="603"/>
        <v>0</v>
      </c>
      <c r="AM1482" s="165">
        <f t="shared" si="603"/>
        <v>0</v>
      </c>
      <c r="AN1482" s="165">
        <f t="shared" si="603"/>
        <v>0</v>
      </c>
      <c r="AO1482" s="165">
        <f t="shared" si="603"/>
        <v>0</v>
      </c>
      <c r="AP1482" s="165">
        <f t="shared" si="603"/>
        <v>0</v>
      </c>
      <c r="AQ1482" s="165">
        <f t="shared" si="603"/>
        <v>0</v>
      </c>
      <c r="AR1482" s="165">
        <f t="shared" si="603"/>
        <v>0</v>
      </c>
      <c r="AS1482" s="387">
        <f t="shared" si="585"/>
        <v>0</v>
      </c>
    </row>
    <row r="1483" spans="2:46" hidden="1" outlineLevel="2">
      <c r="B1483" s="66">
        <v>40</v>
      </c>
      <c r="D1483" s="338">
        <v>0</v>
      </c>
      <c r="E1483" s="165">
        <f t="shared" si="600"/>
        <v>0</v>
      </c>
      <c r="F1483" s="165">
        <f t="shared" si="600"/>
        <v>0</v>
      </c>
      <c r="G1483" s="165">
        <f t="shared" si="600"/>
        <v>0</v>
      </c>
      <c r="H1483" s="165">
        <f t="shared" si="600"/>
        <v>0</v>
      </c>
      <c r="I1483" s="165">
        <f t="shared" si="600"/>
        <v>0</v>
      </c>
      <c r="J1483" s="165">
        <f t="shared" si="600"/>
        <v>0</v>
      </c>
      <c r="K1483" s="165">
        <f t="shared" si="600"/>
        <v>0</v>
      </c>
      <c r="L1483" s="165">
        <f t="shared" si="600"/>
        <v>0</v>
      </c>
      <c r="M1483" s="165">
        <f t="shared" si="600"/>
        <v>0</v>
      </c>
      <c r="N1483" s="165">
        <f t="shared" si="600"/>
        <v>0</v>
      </c>
      <c r="O1483" s="165">
        <f t="shared" si="601"/>
        <v>0</v>
      </c>
      <c r="P1483" s="165">
        <f t="shared" si="601"/>
        <v>0</v>
      </c>
      <c r="Q1483" s="165">
        <f t="shared" si="601"/>
        <v>0</v>
      </c>
      <c r="R1483" s="165">
        <f t="shared" si="601"/>
        <v>0</v>
      </c>
      <c r="S1483" s="165">
        <f t="shared" si="601"/>
        <v>0</v>
      </c>
      <c r="T1483" s="165">
        <f t="shared" si="601"/>
        <v>0</v>
      </c>
      <c r="U1483" s="165">
        <f t="shared" si="601"/>
        <v>0</v>
      </c>
      <c r="V1483" s="165">
        <f t="shared" si="601"/>
        <v>0</v>
      </c>
      <c r="W1483" s="165">
        <f t="shared" si="601"/>
        <v>0</v>
      </c>
      <c r="X1483" s="165">
        <f t="shared" si="601"/>
        <v>0</v>
      </c>
      <c r="Y1483" s="165">
        <f t="shared" si="602"/>
        <v>0</v>
      </c>
      <c r="Z1483" s="165">
        <f t="shared" si="602"/>
        <v>0</v>
      </c>
      <c r="AA1483" s="165">
        <f t="shared" si="602"/>
        <v>0</v>
      </c>
      <c r="AB1483" s="165">
        <f t="shared" si="602"/>
        <v>0</v>
      </c>
      <c r="AC1483" s="165">
        <f t="shared" si="602"/>
        <v>0</v>
      </c>
      <c r="AD1483" s="165">
        <f t="shared" si="602"/>
        <v>0</v>
      </c>
      <c r="AE1483" s="165">
        <f t="shared" si="602"/>
        <v>0</v>
      </c>
      <c r="AF1483" s="165">
        <f t="shared" si="602"/>
        <v>0</v>
      </c>
      <c r="AG1483" s="165">
        <f t="shared" si="602"/>
        <v>0</v>
      </c>
      <c r="AH1483" s="165">
        <f t="shared" si="602"/>
        <v>0</v>
      </c>
      <c r="AI1483" s="165">
        <f t="shared" si="603"/>
        <v>0</v>
      </c>
      <c r="AJ1483" s="165">
        <f t="shared" si="603"/>
        <v>0</v>
      </c>
      <c r="AK1483" s="165">
        <f t="shared" si="603"/>
        <v>0</v>
      </c>
      <c r="AL1483" s="165">
        <f t="shared" si="603"/>
        <v>0</v>
      </c>
      <c r="AM1483" s="165">
        <f t="shared" si="603"/>
        <v>0</v>
      </c>
      <c r="AN1483" s="165">
        <f t="shared" si="603"/>
        <v>0</v>
      </c>
      <c r="AO1483" s="165">
        <f t="shared" si="603"/>
        <v>0</v>
      </c>
      <c r="AP1483" s="165">
        <f t="shared" si="603"/>
        <v>0</v>
      </c>
      <c r="AQ1483" s="165">
        <f t="shared" si="603"/>
        <v>0</v>
      </c>
      <c r="AR1483" s="165">
        <f t="shared" si="603"/>
        <v>0</v>
      </c>
      <c r="AS1483" s="387">
        <f t="shared" si="585"/>
        <v>0</v>
      </c>
    </row>
    <row r="1484" spans="2:46" hidden="1" outlineLevel="1" collapsed="1">
      <c r="B1484" s="378" t="str">
        <f>INV!B47</f>
        <v xml:space="preserve">4.2 - </v>
      </c>
      <c r="D1484" s="386">
        <f>INV!C47</f>
        <v>20</v>
      </c>
      <c r="E1484" s="387">
        <f t="shared" ref="E1484:AR1484" si="604">SUM(E1485:E1524)</f>
        <v>0</v>
      </c>
      <c r="F1484" s="387">
        <f t="shared" si="604"/>
        <v>0</v>
      </c>
      <c r="G1484" s="387">
        <f t="shared" si="604"/>
        <v>0</v>
      </c>
      <c r="H1484" s="387">
        <f t="shared" si="604"/>
        <v>0</v>
      </c>
      <c r="I1484" s="387">
        <f t="shared" si="604"/>
        <v>0</v>
      </c>
      <c r="J1484" s="387">
        <f t="shared" si="604"/>
        <v>0</v>
      </c>
      <c r="K1484" s="387">
        <f t="shared" si="604"/>
        <v>0</v>
      </c>
      <c r="L1484" s="387">
        <f t="shared" si="604"/>
        <v>0</v>
      </c>
      <c r="M1484" s="387">
        <f t="shared" si="604"/>
        <v>0</v>
      </c>
      <c r="N1484" s="387">
        <f t="shared" si="604"/>
        <v>0</v>
      </c>
      <c r="O1484" s="387">
        <f t="shared" si="604"/>
        <v>0</v>
      </c>
      <c r="P1484" s="387">
        <f t="shared" si="604"/>
        <v>0</v>
      </c>
      <c r="Q1484" s="387">
        <f t="shared" si="604"/>
        <v>0</v>
      </c>
      <c r="R1484" s="387">
        <f t="shared" si="604"/>
        <v>0</v>
      </c>
      <c r="S1484" s="387">
        <f t="shared" si="604"/>
        <v>0</v>
      </c>
      <c r="T1484" s="387">
        <f t="shared" si="604"/>
        <v>0</v>
      </c>
      <c r="U1484" s="387">
        <f t="shared" si="604"/>
        <v>0</v>
      </c>
      <c r="V1484" s="387">
        <f t="shared" si="604"/>
        <v>0</v>
      </c>
      <c r="W1484" s="387">
        <f t="shared" si="604"/>
        <v>0</v>
      </c>
      <c r="X1484" s="387">
        <f t="shared" si="604"/>
        <v>0</v>
      </c>
      <c r="Y1484" s="387">
        <f t="shared" si="604"/>
        <v>0</v>
      </c>
      <c r="Z1484" s="387">
        <f t="shared" si="604"/>
        <v>0</v>
      </c>
      <c r="AA1484" s="387">
        <f t="shared" si="604"/>
        <v>0</v>
      </c>
      <c r="AB1484" s="387">
        <f t="shared" si="604"/>
        <v>0</v>
      </c>
      <c r="AC1484" s="387">
        <f t="shared" si="604"/>
        <v>0</v>
      </c>
      <c r="AD1484" s="387">
        <f t="shared" si="604"/>
        <v>0</v>
      </c>
      <c r="AE1484" s="387">
        <f t="shared" si="604"/>
        <v>0</v>
      </c>
      <c r="AF1484" s="387">
        <f t="shared" si="604"/>
        <v>0</v>
      </c>
      <c r="AG1484" s="387">
        <f t="shared" si="604"/>
        <v>0</v>
      </c>
      <c r="AH1484" s="387">
        <f t="shared" si="604"/>
        <v>0</v>
      </c>
      <c r="AI1484" s="387">
        <f t="shared" si="604"/>
        <v>0</v>
      </c>
      <c r="AJ1484" s="387">
        <f t="shared" si="604"/>
        <v>0</v>
      </c>
      <c r="AK1484" s="387">
        <f t="shared" si="604"/>
        <v>0</v>
      </c>
      <c r="AL1484" s="387">
        <f t="shared" si="604"/>
        <v>0</v>
      </c>
      <c r="AM1484" s="387">
        <f t="shared" si="604"/>
        <v>0</v>
      </c>
      <c r="AN1484" s="387">
        <f t="shared" si="604"/>
        <v>0</v>
      </c>
      <c r="AO1484" s="387">
        <f t="shared" si="604"/>
        <v>0</v>
      </c>
      <c r="AP1484" s="387">
        <f t="shared" si="604"/>
        <v>0</v>
      </c>
      <c r="AQ1484" s="387">
        <f t="shared" si="604"/>
        <v>0</v>
      </c>
      <c r="AR1484" s="387">
        <f t="shared" si="604"/>
        <v>0</v>
      </c>
      <c r="AS1484" s="387">
        <f t="shared" si="585"/>
        <v>0</v>
      </c>
      <c r="AT1484" s="377" t="str">
        <f>INV!AT47</f>
        <v>Flona Três Barras</v>
      </c>
    </row>
    <row r="1485" spans="2:46" hidden="1" outlineLevel="2">
      <c r="B1485" s="66">
        <v>1</v>
      </c>
      <c r="D1485" s="338">
        <f t="array" ref="D1485:D1524">TRANSPOSE(INV!E47:AR47)</f>
        <v>0</v>
      </c>
      <c r="E1485" s="165">
        <f t="shared" ref="E1485:N1494" si="605">IF(AND(E$2=$B1485,$B1485=$C$3),$D1485,IF(AND(E$2&gt;$B1485,E$2&lt;=$D$1484+$B1485),SLN($D1485,0,IF($C$3-$B1485&gt;=$D$1484,$D$1484,$C$3-$B1485)),0))</f>
        <v>0</v>
      </c>
      <c r="F1485" s="165">
        <f t="shared" si="605"/>
        <v>0</v>
      </c>
      <c r="G1485" s="165">
        <f t="shared" si="605"/>
        <v>0</v>
      </c>
      <c r="H1485" s="165">
        <f t="shared" si="605"/>
        <v>0</v>
      </c>
      <c r="I1485" s="165">
        <f t="shared" si="605"/>
        <v>0</v>
      </c>
      <c r="J1485" s="165">
        <f t="shared" si="605"/>
        <v>0</v>
      </c>
      <c r="K1485" s="165">
        <f t="shared" si="605"/>
        <v>0</v>
      </c>
      <c r="L1485" s="165">
        <f t="shared" si="605"/>
        <v>0</v>
      </c>
      <c r="M1485" s="165">
        <f t="shared" si="605"/>
        <v>0</v>
      </c>
      <c r="N1485" s="165">
        <f t="shared" si="605"/>
        <v>0</v>
      </c>
      <c r="O1485" s="165">
        <f t="shared" ref="O1485:X1494" si="606">IF(AND(O$2=$B1485,$B1485=$C$3),$D1485,IF(AND(O$2&gt;$B1485,O$2&lt;=$D$1484+$B1485),SLN($D1485,0,IF($C$3-$B1485&gt;=$D$1484,$D$1484,$C$3-$B1485)),0))</f>
        <v>0</v>
      </c>
      <c r="P1485" s="165">
        <f t="shared" si="606"/>
        <v>0</v>
      </c>
      <c r="Q1485" s="165">
        <f t="shared" si="606"/>
        <v>0</v>
      </c>
      <c r="R1485" s="165">
        <f t="shared" si="606"/>
        <v>0</v>
      </c>
      <c r="S1485" s="165">
        <f t="shared" si="606"/>
        <v>0</v>
      </c>
      <c r="T1485" s="165">
        <f t="shared" si="606"/>
        <v>0</v>
      </c>
      <c r="U1485" s="165">
        <f t="shared" si="606"/>
        <v>0</v>
      </c>
      <c r="V1485" s="165">
        <f t="shared" si="606"/>
        <v>0</v>
      </c>
      <c r="W1485" s="165">
        <f t="shared" si="606"/>
        <v>0</v>
      </c>
      <c r="X1485" s="165">
        <f t="shared" si="606"/>
        <v>0</v>
      </c>
      <c r="Y1485" s="165">
        <f t="shared" ref="Y1485:AH1494" si="607">IF(AND(Y$2=$B1485,$B1485=$C$3),$D1485,IF(AND(Y$2&gt;$B1485,Y$2&lt;=$D$1484+$B1485),SLN($D1485,0,IF($C$3-$B1485&gt;=$D$1484,$D$1484,$C$3-$B1485)),0))</f>
        <v>0</v>
      </c>
      <c r="Z1485" s="165">
        <f t="shared" si="607"/>
        <v>0</v>
      </c>
      <c r="AA1485" s="165">
        <f t="shared" si="607"/>
        <v>0</v>
      </c>
      <c r="AB1485" s="165">
        <f t="shared" si="607"/>
        <v>0</v>
      </c>
      <c r="AC1485" s="165">
        <f t="shared" si="607"/>
        <v>0</v>
      </c>
      <c r="AD1485" s="165">
        <f t="shared" si="607"/>
        <v>0</v>
      </c>
      <c r="AE1485" s="165">
        <f t="shared" si="607"/>
        <v>0</v>
      </c>
      <c r="AF1485" s="165">
        <f t="shared" si="607"/>
        <v>0</v>
      </c>
      <c r="AG1485" s="165">
        <f t="shared" si="607"/>
        <v>0</v>
      </c>
      <c r="AH1485" s="165">
        <f t="shared" si="607"/>
        <v>0</v>
      </c>
      <c r="AI1485" s="165">
        <f t="shared" ref="AI1485:AR1494" si="608">IF(AND(AI$2=$B1485,$B1485=$C$3),$D1485,IF(AND(AI$2&gt;$B1485,AI$2&lt;=$D$1484+$B1485),SLN($D1485,0,IF($C$3-$B1485&gt;=$D$1484,$D$1484,$C$3-$B1485)),0))</f>
        <v>0</v>
      </c>
      <c r="AJ1485" s="165">
        <f t="shared" si="608"/>
        <v>0</v>
      </c>
      <c r="AK1485" s="165">
        <f t="shared" si="608"/>
        <v>0</v>
      </c>
      <c r="AL1485" s="165">
        <f t="shared" si="608"/>
        <v>0</v>
      </c>
      <c r="AM1485" s="165">
        <f t="shared" si="608"/>
        <v>0</v>
      </c>
      <c r="AN1485" s="165">
        <f t="shared" si="608"/>
        <v>0</v>
      </c>
      <c r="AO1485" s="165">
        <f t="shared" si="608"/>
        <v>0</v>
      </c>
      <c r="AP1485" s="165">
        <f t="shared" si="608"/>
        <v>0</v>
      </c>
      <c r="AQ1485" s="165">
        <f t="shared" si="608"/>
        <v>0</v>
      </c>
      <c r="AR1485" s="165">
        <f t="shared" si="608"/>
        <v>0</v>
      </c>
      <c r="AS1485" s="387">
        <f t="shared" si="585"/>
        <v>0</v>
      </c>
    </row>
    <row r="1486" spans="2:46" hidden="1" outlineLevel="2">
      <c r="B1486" s="66">
        <v>2</v>
      </c>
      <c r="D1486" s="338">
        <v>0</v>
      </c>
      <c r="E1486" s="165">
        <f t="shared" si="605"/>
        <v>0</v>
      </c>
      <c r="F1486" s="165">
        <f t="shared" si="605"/>
        <v>0</v>
      </c>
      <c r="G1486" s="165">
        <f t="shared" si="605"/>
        <v>0</v>
      </c>
      <c r="H1486" s="165">
        <f t="shared" si="605"/>
        <v>0</v>
      </c>
      <c r="I1486" s="165">
        <f t="shared" si="605"/>
        <v>0</v>
      </c>
      <c r="J1486" s="165">
        <f t="shared" si="605"/>
        <v>0</v>
      </c>
      <c r="K1486" s="165">
        <f t="shared" si="605"/>
        <v>0</v>
      </c>
      <c r="L1486" s="165">
        <f t="shared" si="605"/>
        <v>0</v>
      </c>
      <c r="M1486" s="165">
        <f t="shared" si="605"/>
        <v>0</v>
      </c>
      <c r="N1486" s="165">
        <f t="shared" si="605"/>
        <v>0</v>
      </c>
      <c r="O1486" s="165">
        <f t="shared" si="606"/>
        <v>0</v>
      </c>
      <c r="P1486" s="165">
        <f t="shared" si="606"/>
        <v>0</v>
      </c>
      <c r="Q1486" s="165">
        <f t="shared" si="606"/>
        <v>0</v>
      </c>
      <c r="R1486" s="165">
        <f t="shared" si="606"/>
        <v>0</v>
      </c>
      <c r="S1486" s="165">
        <f t="shared" si="606"/>
        <v>0</v>
      </c>
      <c r="T1486" s="165">
        <f t="shared" si="606"/>
        <v>0</v>
      </c>
      <c r="U1486" s="165">
        <f t="shared" si="606"/>
        <v>0</v>
      </c>
      <c r="V1486" s="165">
        <f t="shared" si="606"/>
        <v>0</v>
      </c>
      <c r="W1486" s="165">
        <f t="shared" si="606"/>
        <v>0</v>
      </c>
      <c r="X1486" s="165">
        <f t="shared" si="606"/>
        <v>0</v>
      </c>
      <c r="Y1486" s="165">
        <f t="shared" si="607"/>
        <v>0</v>
      </c>
      <c r="Z1486" s="165">
        <f t="shared" si="607"/>
        <v>0</v>
      </c>
      <c r="AA1486" s="165">
        <f t="shared" si="607"/>
        <v>0</v>
      </c>
      <c r="AB1486" s="165">
        <f t="shared" si="607"/>
        <v>0</v>
      </c>
      <c r="AC1486" s="165">
        <f t="shared" si="607"/>
        <v>0</v>
      </c>
      <c r="AD1486" s="165">
        <f t="shared" si="607"/>
        <v>0</v>
      </c>
      <c r="AE1486" s="165">
        <f t="shared" si="607"/>
        <v>0</v>
      </c>
      <c r="AF1486" s="165">
        <f t="shared" si="607"/>
        <v>0</v>
      </c>
      <c r="AG1486" s="165">
        <f t="shared" si="607"/>
        <v>0</v>
      </c>
      <c r="AH1486" s="165">
        <f t="shared" si="607"/>
        <v>0</v>
      </c>
      <c r="AI1486" s="165">
        <f t="shared" si="608"/>
        <v>0</v>
      </c>
      <c r="AJ1486" s="165">
        <f t="shared" si="608"/>
        <v>0</v>
      </c>
      <c r="AK1486" s="165">
        <f t="shared" si="608"/>
        <v>0</v>
      </c>
      <c r="AL1486" s="165">
        <f t="shared" si="608"/>
        <v>0</v>
      </c>
      <c r="AM1486" s="165">
        <f t="shared" si="608"/>
        <v>0</v>
      </c>
      <c r="AN1486" s="165">
        <f t="shared" si="608"/>
        <v>0</v>
      </c>
      <c r="AO1486" s="165">
        <f t="shared" si="608"/>
        <v>0</v>
      </c>
      <c r="AP1486" s="165">
        <f t="shared" si="608"/>
        <v>0</v>
      </c>
      <c r="AQ1486" s="165">
        <f t="shared" si="608"/>
        <v>0</v>
      </c>
      <c r="AR1486" s="165">
        <f t="shared" si="608"/>
        <v>0</v>
      </c>
      <c r="AS1486" s="387">
        <f t="shared" si="585"/>
        <v>0</v>
      </c>
    </row>
    <row r="1487" spans="2:46" hidden="1" outlineLevel="2">
      <c r="B1487" s="66">
        <v>3</v>
      </c>
      <c r="D1487" s="338">
        <v>0</v>
      </c>
      <c r="E1487" s="165">
        <f t="shared" si="605"/>
        <v>0</v>
      </c>
      <c r="F1487" s="165">
        <f t="shared" si="605"/>
        <v>0</v>
      </c>
      <c r="G1487" s="165">
        <f t="shared" si="605"/>
        <v>0</v>
      </c>
      <c r="H1487" s="165">
        <f t="shared" si="605"/>
        <v>0</v>
      </c>
      <c r="I1487" s="165">
        <f t="shared" si="605"/>
        <v>0</v>
      </c>
      <c r="J1487" s="165">
        <f t="shared" si="605"/>
        <v>0</v>
      </c>
      <c r="K1487" s="165">
        <f t="shared" si="605"/>
        <v>0</v>
      </c>
      <c r="L1487" s="165">
        <f t="shared" si="605"/>
        <v>0</v>
      </c>
      <c r="M1487" s="165">
        <f t="shared" si="605"/>
        <v>0</v>
      </c>
      <c r="N1487" s="165">
        <f t="shared" si="605"/>
        <v>0</v>
      </c>
      <c r="O1487" s="165">
        <f t="shared" si="606"/>
        <v>0</v>
      </c>
      <c r="P1487" s="165">
        <f t="shared" si="606"/>
        <v>0</v>
      </c>
      <c r="Q1487" s="165">
        <f t="shared" si="606"/>
        <v>0</v>
      </c>
      <c r="R1487" s="165">
        <f t="shared" si="606"/>
        <v>0</v>
      </c>
      <c r="S1487" s="165">
        <f t="shared" si="606"/>
        <v>0</v>
      </c>
      <c r="T1487" s="165">
        <f t="shared" si="606"/>
        <v>0</v>
      </c>
      <c r="U1487" s="165">
        <f t="shared" si="606"/>
        <v>0</v>
      </c>
      <c r="V1487" s="165">
        <f t="shared" si="606"/>
        <v>0</v>
      </c>
      <c r="W1487" s="165">
        <f t="shared" si="606"/>
        <v>0</v>
      </c>
      <c r="X1487" s="165">
        <f t="shared" si="606"/>
        <v>0</v>
      </c>
      <c r="Y1487" s="165">
        <f t="shared" si="607"/>
        <v>0</v>
      </c>
      <c r="Z1487" s="165">
        <f t="shared" si="607"/>
        <v>0</v>
      </c>
      <c r="AA1487" s="165">
        <f t="shared" si="607"/>
        <v>0</v>
      </c>
      <c r="AB1487" s="165">
        <f t="shared" si="607"/>
        <v>0</v>
      </c>
      <c r="AC1487" s="165">
        <f t="shared" si="607"/>
        <v>0</v>
      </c>
      <c r="AD1487" s="165">
        <f t="shared" si="607"/>
        <v>0</v>
      </c>
      <c r="AE1487" s="165">
        <f t="shared" si="607"/>
        <v>0</v>
      </c>
      <c r="AF1487" s="165">
        <f t="shared" si="607"/>
        <v>0</v>
      </c>
      <c r="AG1487" s="165">
        <f t="shared" si="607"/>
        <v>0</v>
      </c>
      <c r="AH1487" s="165">
        <f t="shared" si="607"/>
        <v>0</v>
      </c>
      <c r="AI1487" s="165">
        <f t="shared" si="608"/>
        <v>0</v>
      </c>
      <c r="AJ1487" s="165">
        <f t="shared" si="608"/>
        <v>0</v>
      </c>
      <c r="AK1487" s="165">
        <f t="shared" si="608"/>
        <v>0</v>
      </c>
      <c r="AL1487" s="165">
        <f t="shared" si="608"/>
        <v>0</v>
      </c>
      <c r="AM1487" s="165">
        <f t="shared" si="608"/>
        <v>0</v>
      </c>
      <c r="AN1487" s="165">
        <f t="shared" si="608"/>
        <v>0</v>
      </c>
      <c r="AO1487" s="165">
        <f t="shared" si="608"/>
        <v>0</v>
      </c>
      <c r="AP1487" s="165">
        <f t="shared" si="608"/>
        <v>0</v>
      </c>
      <c r="AQ1487" s="165">
        <f t="shared" si="608"/>
        <v>0</v>
      </c>
      <c r="AR1487" s="165">
        <f t="shared" si="608"/>
        <v>0</v>
      </c>
      <c r="AS1487" s="387">
        <f t="shared" si="585"/>
        <v>0</v>
      </c>
    </row>
    <row r="1488" spans="2:46" hidden="1" outlineLevel="2">
      <c r="B1488" s="66">
        <v>4</v>
      </c>
      <c r="D1488" s="338">
        <v>0</v>
      </c>
      <c r="E1488" s="165">
        <f t="shared" si="605"/>
        <v>0</v>
      </c>
      <c r="F1488" s="165">
        <f t="shared" si="605"/>
        <v>0</v>
      </c>
      <c r="G1488" s="165">
        <f t="shared" si="605"/>
        <v>0</v>
      </c>
      <c r="H1488" s="165">
        <f t="shared" si="605"/>
        <v>0</v>
      </c>
      <c r="I1488" s="165">
        <f t="shared" si="605"/>
        <v>0</v>
      </c>
      <c r="J1488" s="165">
        <f t="shared" si="605"/>
        <v>0</v>
      </c>
      <c r="K1488" s="165">
        <f t="shared" si="605"/>
        <v>0</v>
      </c>
      <c r="L1488" s="165">
        <f t="shared" si="605"/>
        <v>0</v>
      </c>
      <c r="M1488" s="165">
        <f t="shared" si="605"/>
        <v>0</v>
      </c>
      <c r="N1488" s="165">
        <f t="shared" si="605"/>
        <v>0</v>
      </c>
      <c r="O1488" s="165">
        <f t="shared" si="606"/>
        <v>0</v>
      </c>
      <c r="P1488" s="165">
        <f t="shared" si="606"/>
        <v>0</v>
      </c>
      <c r="Q1488" s="165">
        <f t="shared" si="606"/>
        <v>0</v>
      </c>
      <c r="R1488" s="165">
        <f t="shared" si="606"/>
        <v>0</v>
      </c>
      <c r="S1488" s="165">
        <f t="shared" si="606"/>
        <v>0</v>
      </c>
      <c r="T1488" s="165">
        <f t="shared" si="606"/>
        <v>0</v>
      </c>
      <c r="U1488" s="165">
        <f t="shared" si="606"/>
        <v>0</v>
      </c>
      <c r="V1488" s="165">
        <f t="shared" si="606"/>
        <v>0</v>
      </c>
      <c r="W1488" s="165">
        <f t="shared" si="606"/>
        <v>0</v>
      </c>
      <c r="X1488" s="165">
        <f t="shared" si="606"/>
        <v>0</v>
      </c>
      <c r="Y1488" s="165">
        <f t="shared" si="607"/>
        <v>0</v>
      </c>
      <c r="Z1488" s="165">
        <f t="shared" si="607"/>
        <v>0</v>
      </c>
      <c r="AA1488" s="165">
        <f t="shared" si="607"/>
        <v>0</v>
      </c>
      <c r="AB1488" s="165">
        <f t="shared" si="607"/>
        <v>0</v>
      </c>
      <c r="AC1488" s="165">
        <f t="shared" si="607"/>
        <v>0</v>
      </c>
      <c r="AD1488" s="165">
        <f t="shared" si="607"/>
        <v>0</v>
      </c>
      <c r="AE1488" s="165">
        <f t="shared" si="607"/>
        <v>0</v>
      </c>
      <c r="AF1488" s="165">
        <f t="shared" si="607"/>
        <v>0</v>
      </c>
      <c r="AG1488" s="165">
        <f t="shared" si="607"/>
        <v>0</v>
      </c>
      <c r="AH1488" s="165">
        <f t="shared" si="607"/>
        <v>0</v>
      </c>
      <c r="AI1488" s="165">
        <f t="shared" si="608"/>
        <v>0</v>
      </c>
      <c r="AJ1488" s="165">
        <f t="shared" si="608"/>
        <v>0</v>
      </c>
      <c r="AK1488" s="165">
        <f t="shared" si="608"/>
        <v>0</v>
      </c>
      <c r="AL1488" s="165">
        <f t="shared" si="608"/>
        <v>0</v>
      </c>
      <c r="AM1488" s="165">
        <f t="shared" si="608"/>
        <v>0</v>
      </c>
      <c r="AN1488" s="165">
        <f t="shared" si="608"/>
        <v>0</v>
      </c>
      <c r="AO1488" s="165">
        <f t="shared" si="608"/>
        <v>0</v>
      </c>
      <c r="AP1488" s="165">
        <f t="shared" si="608"/>
        <v>0</v>
      </c>
      <c r="AQ1488" s="165">
        <f t="shared" si="608"/>
        <v>0</v>
      </c>
      <c r="AR1488" s="165">
        <f t="shared" si="608"/>
        <v>0</v>
      </c>
      <c r="AS1488" s="387">
        <f t="shared" si="585"/>
        <v>0</v>
      </c>
    </row>
    <row r="1489" spans="2:45" hidden="1" outlineLevel="2">
      <c r="B1489" s="66">
        <v>5</v>
      </c>
      <c r="D1489" s="338">
        <v>0</v>
      </c>
      <c r="E1489" s="165">
        <f t="shared" si="605"/>
        <v>0</v>
      </c>
      <c r="F1489" s="165">
        <f t="shared" si="605"/>
        <v>0</v>
      </c>
      <c r="G1489" s="165">
        <f t="shared" si="605"/>
        <v>0</v>
      </c>
      <c r="H1489" s="165">
        <f t="shared" si="605"/>
        <v>0</v>
      </c>
      <c r="I1489" s="165">
        <f t="shared" si="605"/>
        <v>0</v>
      </c>
      <c r="J1489" s="165">
        <f t="shared" si="605"/>
        <v>0</v>
      </c>
      <c r="K1489" s="165">
        <f t="shared" si="605"/>
        <v>0</v>
      </c>
      <c r="L1489" s="165">
        <f t="shared" si="605"/>
        <v>0</v>
      </c>
      <c r="M1489" s="165">
        <f t="shared" si="605"/>
        <v>0</v>
      </c>
      <c r="N1489" s="165">
        <f t="shared" si="605"/>
        <v>0</v>
      </c>
      <c r="O1489" s="165">
        <f t="shared" si="606"/>
        <v>0</v>
      </c>
      <c r="P1489" s="165">
        <f t="shared" si="606"/>
        <v>0</v>
      </c>
      <c r="Q1489" s="165">
        <f t="shared" si="606"/>
        <v>0</v>
      </c>
      <c r="R1489" s="165">
        <f t="shared" si="606"/>
        <v>0</v>
      </c>
      <c r="S1489" s="165">
        <f t="shared" si="606"/>
        <v>0</v>
      </c>
      <c r="T1489" s="165">
        <f t="shared" si="606"/>
        <v>0</v>
      </c>
      <c r="U1489" s="165">
        <f t="shared" si="606"/>
        <v>0</v>
      </c>
      <c r="V1489" s="165">
        <f t="shared" si="606"/>
        <v>0</v>
      </c>
      <c r="W1489" s="165">
        <f t="shared" si="606"/>
        <v>0</v>
      </c>
      <c r="X1489" s="165">
        <f t="shared" si="606"/>
        <v>0</v>
      </c>
      <c r="Y1489" s="165">
        <f t="shared" si="607"/>
        <v>0</v>
      </c>
      <c r="Z1489" s="165">
        <f t="shared" si="607"/>
        <v>0</v>
      </c>
      <c r="AA1489" s="165">
        <f t="shared" si="607"/>
        <v>0</v>
      </c>
      <c r="AB1489" s="165">
        <f t="shared" si="607"/>
        <v>0</v>
      </c>
      <c r="AC1489" s="165">
        <f t="shared" si="607"/>
        <v>0</v>
      </c>
      <c r="AD1489" s="165">
        <f t="shared" si="607"/>
        <v>0</v>
      </c>
      <c r="AE1489" s="165">
        <f t="shared" si="607"/>
        <v>0</v>
      </c>
      <c r="AF1489" s="165">
        <f t="shared" si="607"/>
        <v>0</v>
      </c>
      <c r="AG1489" s="165">
        <f t="shared" si="607"/>
        <v>0</v>
      </c>
      <c r="AH1489" s="165">
        <f t="shared" si="607"/>
        <v>0</v>
      </c>
      <c r="AI1489" s="165">
        <f t="shared" si="608"/>
        <v>0</v>
      </c>
      <c r="AJ1489" s="165">
        <f t="shared" si="608"/>
        <v>0</v>
      </c>
      <c r="AK1489" s="165">
        <f t="shared" si="608"/>
        <v>0</v>
      </c>
      <c r="AL1489" s="165">
        <f t="shared" si="608"/>
        <v>0</v>
      </c>
      <c r="AM1489" s="165">
        <f t="shared" si="608"/>
        <v>0</v>
      </c>
      <c r="AN1489" s="165">
        <f t="shared" si="608"/>
        <v>0</v>
      </c>
      <c r="AO1489" s="165">
        <f t="shared" si="608"/>
        <v>0</v>
      </c>
      <c r="AP1489" s="165">
        <f t="shared" si="608"/>
        <v>0</v>
      </c>
      <c r="AQ1489" s="165">
        <f t="shared" si="608"/>
        <v>0</v>
      </c>
      <c r="AR1489" s="165">
        <f t="shared" si="608"/>
        <v>0</v>
      </c>
      <c r="AS1489" s="387">
        <f t="shared" si="585"/>
        <v>0</v>
      </c>
    </row>
    <row r="1490" spans="2:45" hidden="1" outlineLevel="2">
      <c r="B1490" s="66">
        <v>6</v>
      </c>
      <c r="D1490" s="338">
        <v>0</v>
      </c>
      <c r="E1490" s="165">
        <f t="shared" si="605"/>
        <v>0</v>
      </c>
      <c r="F1490" s="165">
        <f t="shared" si="605"/>
        <v>0</v>
      </c>
      <c r="G1490" s="165">
        <f t="shared" si="605"/>
        <v>0</v>
      </c>
      <c r="H1490" s="165">
        <f t="shared" si="605"/>
        <v>0</v>
      </c>
      <c r="I1490" s="165">
        <f t="shared" si="605"/>
        <v>0</v>
      </c>
      <c r="J1490" s="165">
        <f t="shared" si="605"/>
        <v>0</v>
      </c>
      <c r="K1490" s="165">
        <f t="shared" si="605"/>
        <v>0</v>
      </c>
      <c r="L1490" s="165">
        <f t="shared" si="605"/>
        <v>0</v>
      </c>
      <c r="M1490" s="165">
        <f t="shared" si="605"/>
        <v>0</v>
      </c>
      <c r="N1490" s="165">
        <f t="shared" si="605"/>
        <v>0</v>
      </c>
      <c r="O1490" s="165">
        <f t="shared" si="606"/>
        <v>0</v>
      </c>
      <c r="P1490" s="165">
        <f t="shared" si="606"/>
        <v>0</v>
      </c>
      <c r="Q1490" s="165">
        <f t="shared" si="606"/>
        <v>0</v>
      </c>
      <c r="R1490" s="165">
        <f t="shared" si="606"/>
        <v>0</v>
      </c>
      <c r="S1490" s="165">
        <f t="shared" si="606"/>
        <v>0</v>
      </c>
      <c r="T1490" s="165">
        <f t="shared" si="606"/>
        <v>0</v>
      </c>
      <c r="U1490" s="165">
        <f t="shared" si="606"/>
        <v>0</v>
      </c>
      <c r="V1490" s="165">
        <f t="shared" si="606"/>
        <v>0</v>
      </c>
      <c r="W1490" s="165">
        <f t="shared" si="606"/>
        <v>0</v>
      </c>
      <c r="X1490" s="165">
        <f t="shared" si="606"/>
        <v>0</v>
      </c>
      <c r="Y1490" s="165">
        <f t="shared" si="607"/>
        <v>0</v>
      </c>
      <c r="Z1490" s="165">
        <f t="shared" si="607"/>
        <v>0</v>
      </c>
      <c r="AA1490" s="165">
        <f t="shared" si="607"/>
        <v>0</v>
      </c>
      <c r="AB1490" s="165">
        <f t="shared" si="607"/>
        <v>0</v>
      </c>
      <c r="AC1490" s="165">
        <f t="shared" si="607"/>
        <v>0</v>
      </c>
      <c r="AD1490" s="165">
        <f t="shared" si="607"/>
        <v>0</v>
      </c>
      <c r="AE1490" s="165">
        <f t="shared" si="607"/>
        <v>0</v>
      </c>
      <c r="AF1490" s="165">
        <f t="shared" si="607"/>
        <v>0</v>
      </c>
      <c r="AG1490" s="165">
        <f t="shared" si="607"/>
        <v>0</v>
      </c>
      <c r="AH1490" s="165">
        <f t="shared" si="607"/>
        <v>0</v>
      </c>
      <c r="AI1490" s="165">
        <f t="shared" si="608"/>
        <v>0</v>
      </c>
      <c r="AJ1490" s="165">
        <f t="shared" si="608"/>
        <v>0</v>
      </c>
      <c r="AK1490" s="165">
        <f t="shared" si="608"/>
        <v>0</v>
      </c>
      <c r="AL1490" s="165">
        <f t="shared" si="608"/>
        <v>0</v>
      </c>
      <c r="AM1490" s="165">
        <f t="shared" si="608"/>
        <v>0</v>
      </c>
      <c r="AN1490" s="165">
        <f t="shared" si="608"/>
        <v>0</v>
      </c>
      <c r="AO1490" s="165">
        <f t="shared" si="608"/>
        <v>0</v>
      </c>
      <c r="AP1490" s="165">
        <f t="shared" si="608"/>
        <v>0</v>
      </c>
      <c r="AQ1490" s="165">
        <f t="shared" si="608"/>
        <v>0</v>
      </c>
      <c r="AR1490" s="165">
        <f t="shared" si="608"/>
        <v>0</v>
      </c>
      <c r="AS1490" s="387">
        <f t="shared" si="585"/>
        <v>0</v>
      </c>
    </row>
    <row r="1491" spans="2:45" hidden="1" outlineLevel="2">
      <c r="B1491" s="66">
        <v>7</v>
      </c>
      <c r="D1491" s="338">
        <v>0</v>
      </c>
      <c r="E1491" s="165">
        <f t="shared" si="605"/>
        <v>0</v>
      </c>
      <c r="F1491" s="165">
        <f t="shared" si="605"/>
        <v>0</v>
      </c>
      <c r="G1491" s="165">
        <f t="shared" si="605"/>
        <v>0</v>
      </c>
      <c r="H1491" s="165">
        <f t="shared" si="605"/>
        <v>0</v>
      </c>
      <c r="I1491" s="165">
        <f t="shared" si="605"/>
        <v>0</v>
      </c>
      <c r="J1491" s="165">
        <f t="shared" si="605"/>
        <v>0</v>
      </c>
      <c r="K1491" s="165">
        <f t="shared" si="605"/>
        <v>0</v>
      </c>
      <c r="L1491" s="165">
        <f t="shared" si="605"/>
        <v>0</v>
      </c>
      <c r="M1491" s="165">
        <f t="shared" si="605"/>
        <v>0</v>
      </c>
      <c r="N1491" s="165">
        <f t="shared" si="605"/>
        <v>0</v>
      </c>
      <c r="O1491" s="165">
        <f t="shared" si="606"/>
        <v>0</v>
      </c>
      <c r="P1491" s="165">
        <f t="shared" si="606"/>
        <v>0</v>
      </c>
      <c r="Q1491" s="165">
        <f t="shared" si="606"/>
        <v>0</v>
      </c>
      <c r="R1491" s="165">
        <f t="shared" si="606"/>
        <v>0</v>
      </c>
      <c r="S1491" s="165">
        <f t="shared" si="606"/>
        <v>0</v>
      </c>
      <c r="T1491" s="165">
        <f t="shared" si="606"/>
        <v>0</v>
      </c>
      <c r="U1491" s="165">
        <f t="shared" si="606"/>
        <v>0</v>
      </c>
      <c r="V1491" s="165">
        <f t="shared" si="606"/>
        <v>0</v>
      </c>
      <c r="W1491" s="165">
        <f t="shared" si="606"/>
        <v>0</v>
      </c>
      <c r="X1491" s="165">
        <f t="shared" si="606"/>
        <v>0</v>
      </c>
      <c r="Y1491" s="165">
        <f t="shared" si="607"/>
        <v>0</v>
      </c>
      <c r="Z1491" s="165">
        <f t="shared" si="607"/>
        <v>0</v>
      </c>
      <c r="AA1491" s="165">
        <f t="shared" si="607"/>
        <v>0</v>
      </c>
      <c r="AB1491" s="165">
        <f t="shared" si="607"/>
        <v>0</v>
      </c>
      <c r="AC1491" s="165">
        <f t="shared" si="607"/>
        <v>0</v>
      </c>
      <c r="AD1491" s="165">
        <f t="shared" si="607"/>
        <v>0</v>
      </c>
      <c r="AE1491" s="165">
        <f t="shared" si="607"/>
        <v>0</v>
      </c>
      <c r="AF1491" s="165">
        <f t="shared" si="607"/>
        <v>0</v>
      </c>
      <c r="AG1491" s="165">
        <f t="shared" si="607"/>
        <v>0</v>
      </c>
      <c r="AH1491" s="165">
        <f t="shared" si="607"/>
        <v>0</v>
      </c>
      <c r="AI1491" s="165">
        <f t="shared" si="608"/>
        <v>0</v>
      </c>
      <c r="AJ1491" s="165">
        <f t="shared" si="608"/>
        <v>0</v>
      </c>
      <c r="AK1491" s="165">
        <f t="shared" si="608"/>
        <v>0</v>
      </c>
      <c r="AL1491" s="165">
        <f t="shared" si="608"/>
        <v>0</v>
      </c>
      <c r="AM1491" s="165">
        <f t="shared" si="608"/>
        <v>0</v>
      </c>
      <c r="AN1491" s="165">
        <f t="shared" si="608"/>
        <v>0</v>
      </c>
      <c r="AO1491" s="165">
        <f t="shared" si="608"/>
        <v>0</v>
      </c>
      <c r="AP1491" s="165">
        <f t="shared" si="608"/>
        <v>0</v>
      </c>
      <c r="AQ1491" s="165">
        <f t="shared" si="608"/>
        <v>0</v>
      </c>
      <c r="AR1491" s="165">
        <f t="shared" si="608"/>
        <v>0</v>
      </c>
      <c r="AS1491" s="387">
        <f t="shared" si="585"/>
        <v>0</v>
      </c>
    </row>
    <row r="1492" spans="2:45" hidden="1" outlineLevel="2">
      <c r="B1492" s="66">
        <v>8</v>
      </c>
      <c r="D1492" s="338">
        <v>0</v>
      </c>
      <c r="E1492" s="165">
        <f t="shared" si="605"/>
        <v>0</v>
      </c>
      <c r="F1492" s="165">
        <f t="shared" si="605"/>
        <v>0</v>
      </c>
      <c r="G1492" s="165">
        <f t="shared" si="605"/>
        <v>0</v>
      </c>
      <c r="H1492" s="165">
        <f t="shared" si="605"/>
        <v>0</v>
      </c>
      <c r="I1492" s="165">
        <f t="shared" si="605"/>
        <v>0</v>
      </c>
      <c r="J1492" s="165">
        <f t="shared" si="605"/>
        <v>0</v>
      </c>
      <c r="K1492" s="165">
        <f t="shared" si="605"/>
        <v>0</v>
      </c>
      <c r="L1492" s="165">
        <f t="shared" si="605"/>
        <v>0</v>
      </c>
      <c r="M1492" s="165">
        <f t="shared" si="605"/>
        <v>0</v>
      </c>
      <c r="N1492" s="165">
        <f t="shared" si="605"/>
        <v>0</v>
      </c>
      <c r="O1492" s="165">
        <f t="shared" si="606"/>
        <v>0</v>
      </c>
      <c r="P1492" s="165">
        <f t="shared" si="606"/>
        <v>0</v>
      </c>
      <c r="Q1492" s="165">
        <f t="shared" si="606"/>
        <v>0</v>
      </c>
      <c r="R1492" s="165">
        <f t="shared" si="606"/>
        <v>0</v>
      </c>
      <c r="S1492" s="165">
        <f t="shared" si="606"/>
        <v>0</v>
      </c>
      <c r="T1492" s="165">
        <f t="shared" si="606"/>
        <v>0</v>
      </c>
      <c r="U1492" s="165">
        <f t="shared" si="606"/>
        <v>0</v>
      </c>
      <c r="V1492" s="165">
        <f t="shared" si="606"/>
        <v>0</v>
      </c>
      <c r="W1492" s="165">
        <f t="shared" si="606"/>
        <v>0</v>
      </c>
      <c r="X1492" s="165">
        <f t="shared" si="606"/>
        <v>0</v>
      </c>
      <c r="Y1492" s="165">
        <f t="shared" si="607"/>
        <v>0</v>
      </c>
      <c r="Z1492" s="165">
        <f t="shared" si="607"/>
        <v>0</v>
      </c>
      <c r="AA1492" s="165">
        <f t="shared" si="607"/>
        <v>0</v>
      </c>
      <c r="AB1492" s="165">
        <f t="shared" si="607"/>
        <v>0</v>
      </c>
      <c r="AC1492" s="165">
        <f t="shared" si="607"/>
        <v>0</v>
      </c>
      <c r="AD1492" s="165">
        <f t="shared" si="607"/>
        <v>0</v>
      </c>
      <c r="AE1492" s="165">
        <f t="shared" si="607"/>
        <v>0</v>
      </c>
      <c r="AF1492" s="165">
        <f t="shared" si="607"/>
        <v>0</v>
      </c>
      <c r="AG1492" s="165">
        <f t="shared" si="607"/>
        <v>0</v>
      </c>
      <c r="AH1492" s="165">
        <f t="shared" si="607"/>
        <v>0</v>
      </c>
      <c r="AI1492" s="165">
        <f t="shared" si="608"/>
        <v>0</v>
      </c>
      <c r="AJ1492" s="165">
        <f t="shared" si="608"/>
        <v>0</v>
      </c>
      <c r="AK1492" s="165">
        <f t="shared" si="608"/>
        <v>0</v>
      </c>
      <c r="AL1492" s="165">
        <f t="shared" si="608"/>
        <v>0</v>
      </c>
      <c r="AM1492" s="165">
        <f t="shared" si="608"/>
        <v>0</v>
      </c>
      <c r="AN1492" s="165">
        <f t="shared" si="608"/>
        <v>0</v>
      </c>
      <c r="AO1492" s="165">
        <f t="shared" si="608"/>
        <v>0</v>
      </c>
      <c r="AP1492" s="165">
        <f t="shared" si="608"/>
        <v>0</v>
      </c>
      <c r="AQ1492" s="165">
        <f t="shared" si="608"/>
        <v>0</v>
      </c>
      <c r="AR1492" s="165">
        <f t="shared" si="608"/>
        <v>0</v>
      </c>
      <c r="AS1492" s="387">
        <f t="shared" si="585"/>
        <v>0</v>
      </c>
    </row>
    <row r="1493" spans="2:45" hidden="1" outlineLevel="2">
      <c r="B1493" s="66">
        <v>9</v>
      </c>
      <c r="D1493" s="338">
        <v>0</v>
      </c>
      <c r="E1493" s="165">
        <f t="shared" si="605"/>
        <v>0</v>
      </c>
      <c r="F1493" s="165">
        <f t="shared" si="605"/>
        <v>0</v>
      </c>
      <c r="G1493" s="165">
        <f t="shared" si="605"/>
        <v>0</v>
      </c>
      <c r="H1493" s="165">
        <f t="shared" si="605"/>
        <v>0</v>
      </c>
      <c r="I1493" s="165">
        <f t="shared" si="605"/>
        <v>0</v>
      </c>
      <c r="J1493" s="165">
        <f t="shared" si="605"/>
        <v>0</v>
      </c>
      <c r="K1493" s="165">
        <f t="shared" si="605"/>
        <v>0</v>
      </c>
      <c r="L1493" s="165">
        <f t="shared" si="605"/>
        <v>0</v>
      </c>
      <c r="M1493" s="165">
        <f t="shared" si="605"/>
        <v>0</v>
      </c>
      <c r="N1493" s="165">
        <f t="shared" si="605"/>
        <v>0</v>
      </c>
      <c r="O1493" s="165">
        <f t="shared" si="606"/>
        <v>0</v>
      </c>
      <c r="P1493" s="165">
        <f t="shared" si="606"/>
        <v>0</v>
      </c>
      <c r="Q1493" s="165">
        <f t="shared" si="606"/>
        <v>0</v>
      </c>
      <c r="R1493" s="165">
        <f t="shared" si="606"/>
        <v>0</v>
      </c>
      <c r="S1493" s="165">
        <f t="shared" si="606"/>
        <v>0</v>
      </c>
      <c r="T1493" s="165">
        <f t="shared" si="606"/>
        <v>0</v>
      </c>
      <c r="U1493" s="165">
        <f t="shared" si="606"/>
        <v>0</v>
      </c>
      <c r="V1493" s="165">
        <f t="shared" si="606"/>
        <v>0</v>
      </c>
      <c r="W1493" s="165">
        <f t="shared" si="606"/>
        <v>0</v>
      </c>
      <c r="X1493" s="165">
        <f t="shared" si="606"/>
        <v>0</v>
      </c>
      <c r="Y1493" s="165">
        <f t="shared" si="607"/>
        <v>0</v>
      </c>
      <c r="Z1493" s="165">
        <f t="shared" si="607"/>
        <v>0</v>
      </c>
      <c r="AA1493" s="165">
        <f t="shared" si="607"/>
        <v>0</v>
      </c>
      <c r="AB1493" s="165">
        <f t="shared" si="607"/>
        <v>0</v>
      </c>
      <c r="AC1493" s="165">
        <f t="shared" si="607"/>
        <v>0</v>
      </c>
      <c r="AD1493" s="165">
        <f t="shared" si="607"/>
        <v>0</v>
      </c>
      <c r="AE1493" s="165">
        <f t="shared" si="607"/>
        <v>0</v>
      </c>
      <c r="AF1493" s="165">
        <f t="shared" si="607"/>
        <v>0</v>
      </c>
      <c r="AG1493" s="165">
        <f t="shared" si="607"/>
        <v>0</v>
      </c>
      <c r="AH1493" s="165">
        <f t="shared" si="607"/>
        <v>0</v>
      </c>
      <c r="AI1493" s="165">
        <f t="shared" si="608"/>
        <v>0</v>
      </c>
      <c r="AJ1493" s="165">
        <f t="shared" si="608"/>
        <v>0</v>
      </c>
      <c r="AK1493" s="165">
        <f t="shared" si="608"/>
        <v>0</v>
      </c>
      <c r="AL1493" s="165">
        <f t="shared" si="608"/>
        <v>0</v>
      </c>
      <c r="AM1493" s="165">
        <f t="shared" si="608"/>
        <v>0</v>
      </c>
      <c r="AN1493" s="165">
        <f t="shared" si="608"/>
        <v>0</v>
      </c>
      <c r="AO1493" s="165">
        <f t="shared" si="608"/>
        <v>0</v>
      </c>
      <c r="AP1493" s="165">
        <f t="shared" si="608"/>
        <v>0</v>
      </c>
      <c r="AQ1493" s="165">
        <f t="shared" si="608"/>
        <v>0</v>
      </c>
      <c r="AR1493" s="165">
        <f t="shared" si="608"/>
        <v>0</v>
      </c>
      <c r="AS1493" s="387">
        <f t="shared" si="585"/>
        <v>0</v>
      </c>
    </row>
    <row r="1494" spans="2:45" hidden="1" outlineLevel="2">
      <c r="B1494" s="66">
        <v>10</v>
      </c>
      <c r="D1494" s="338">
        <v>0</v>
      </c>
      <c r="E1494" s="165">
        <f t="shared" si="605"/>
        <v>0</v>
      </c>
      <c r="F1494" s="165">
        <f t="shared" si="605"/>
        <v>0</v>
      </c>
      <c r="G1494" s="165">
        <f t="shared" si="605"/>
        <v>0</v>
      </c>
      <c r="H1494" s="165">
        <f t="shared" si="605"/>
        <v>0</v>
      </c>
      <c r="I1494" s="165">
        <f t="shared" si="605"/>
        <v>0</v>
      </c>
      <c r="J1494" s="165">
        <f t="shared" si="605"/>
        <v>0</v>
      </c>
      <c r="K1494" s="165">
        <f t="shared" si="605"/>
        <v>0</v>
      </c>
      <c r="L1494" s="165">
        <f t="shared" si="605"/>
        <v>0</v>
      </c>
      <c r="M1494" s="165">
        <f t="shared" si="605"/>
        <v>0</v>
      </c>
      <c r="N1494" s="165">
        <f t="shared" si="605"/>
        <v>0</v>
      </c>
      <c r="O1494" s="165">
        <f t="shared" si="606"/>
        <v>0</v>
      </c>
      <c r="P1494" s="165">
        <f t="shared" si="606"/>
        <v>0</v>
      </c>
      <c r="Q1494" s="165">
        <f t="shared" si="606"/>
        <v>0</v>
      </c>
      <c r="R1494" s="165">
        <f t="shared" si="606"/>
        <v>0</v>
      </c>
      <c r="S1494" s="165">
        <f t="shared" si="606"/>
        <v>0</v>
      </c>
      <c r="T1494" s="165">
        <f t="shared" si="606"/>
        <v>0</v>
      </c>
      <c r="U1494" s="165">
        <f t="shared" si="606"/>
        <v>0</v>
      </c>
      <c r="V1494" s="165">
        <f t="shared" si="606"/>
        <v>0</v>
      </c>
      <c r="W1494" s="165">
        <f t="shared" si="606"/>
        <v>0</v>
      </c>
      <c r="X1494" s="165">
        <f t="shared" si="606"/>
        <v>0</v>
      </c>
      <c r="Y1494" s="165">
        <f t="shared" si="607"/>
        <v>0</v>
      </c>
      <c r="Z1494" s="165">
        <f t="shared" si="607"/>
        <v>0</v>
      </c>
      <c r="AA1494" s="165">
        <f t="shared" si="607"/>
        <v>0</v>
      </c>
      <c r="AB1494" s="165">
        <f t="shared" si="607"/>
        <v>0</v>
      </c>
      <c r="AC1494" s="165">
        <f t="shared" si="607"/>
        <v>0</v>
      </c>
      <c r="AD1494" s="165">
        <f t="shared" si="607"/>
        <v>0</v>
      </c>
      <c r="AE1494" s="165">
        <f t="shared" si="607"/>
        <v>0</v>
      </c>
      <c r="AF1494" s="165">
        <f t="shared" si="607"/>
        <v>0</v>
      </c>
      <c r="AG1494" s="165">
        <f t="shared" si="607"/>
        <v>0</v>
      </c>
      <c r="AH1494" s="165">
        <f t="shared" si="607"/>
        <v>0</v>
      </c>
      <c r="AI1494" s="165">
        <f t="shared" si="608"/>
        <v>0</v>
      </c>
      <c r="AJ1494" s="165">
        <f t="shared" si="608"/>
        <v>0</v>
      </c>
      <c r="AK1494" s="165">
        <f t="shared" si="608"/>
        <v>0</v>
      </c>
      <c r="AL1494" s="165">
        <f t="shared" si="608"/>
        <v>0</v>
      </c>
      <c r="AM1494" s="165">
        <f t="shared" si="608"/>
        <v>0</v>
      </c>
      <c r="AN1494" s="165">
        <f t="shared" si="608"/>
        <v>0</v>
      </c>
      <c r="AO1494" s="165">
        <f t="shared" si="608"/>
        <v>0</v>
      </c>
      <c r="AP1494" s="165">
        <f t="shared" si="608"/>
        <v>0</v>
      </c>
      <c r="AQ1494" s="165">
        <f t="shared" si="608"/>
        <v>0</v>
      </c>
      <c r="AR1494" s="165">
        <f t="shared" si="608"/>
        <v>0</v>
      </c>
      <c r="AS1494" s="387">
        <f t="shared" si="585"/>
        <v>0</v>
      </c>
    </row>
    <row r="1495" spans="2:45" hidden="1" outlineLevel="2">
      <c r="B1495" s="66">
        <v>11</v>
      </c>
      <c r="D1495" s="338">
        <v>0</v>
      </c>
      <c r="E1495" s="165">
        <f t="shared" ref="E1495:N1504" si="609">IF(AND(E$2=$B1495,$B1495=$C$3),$D1495,IF(AND(E$2&gt;$B1495,E$2&lt;=$D$1484+$B1495),SLN($D1495,0,IF($C$3-$B1495&gt;=$D$1484,$D$1484,$C$3-$B1495)),0))</f>
        <v>0</v>
      </c>
      <c r="F1495" s="165">
        <f t="shared" si="609"/>
        <v>0</v>
      </c>
      <c r="G1495" s="165">
        <f t="shared" si="609"/>
        <v>0</v>
      </c>
      <c r="H1495" s="165">
        <f t="shared" si="609"/>
        <v>0</v>
      </c>
      <c r="I1495" s="165">
        <f t="shared" si="609"/>
        <v>0</v>
      </c>
      <c r="J1495" s="165">
        <f t="shared" si="609"/>
        <v>0</v>
      </c>
      <c r="K1495" s="165">
        <f t="shared" si="609"/>
        <v>0</v>
      </c>
      <c r="L1495" s="165">
        <f t="shared" si="609"/>
        <v>0</v>
      </c>
      <c r="M1495" s="165">
        <f t="shared" si="609"/>
        <v>0</v>
      </c>
      <c r="N1495" s="165">
        <f t="shared" si="609"/>
        <v>0</v>
      </c>
      <c r="O1495" s="165">
        <f t="shared" ref="O1495:X1504" si="610">IF(AND(O$2=$B1495,$B1495=$C$3),$D1495,IF(AND(O$2&gt;$B1495,O$2&lt;=$D$1484+$B1495),SLN($D1495,0,IF($C$3-$B1495&gt;=$D$1484,$D$1484,$C$3-$B1495)),0))</f>
        <v>0</v>
      </c>
      <c r="P1495" s="165">
        <f t="shared" si="610"/>
        <v>0</v>
      </c>
      <c r="Q1495" s="165">
        <f t="shared" si="610"/>
        <v>0</v>
      </c>
      <c r="R1495" s="165">
        <f t="shared" si="610"/>
        <v>0</v>
      </c>
      <c r="S1495" s="165">
        <f t="shared" si="610"/>
        <v>0</v>
      </c>
      <c r="T1495" s="165">
        <f t="shared" si="610"/>
        <v>0</v>
      </c>
      <c r="U1495" s="165">
        <f t="shared" si="610"/>
        <v>0</v>
      </c>
      <c r="V1495" s="165">
        <f t="shared" si="610"/>
        <v>0</v>
      </c>
      <c r="W1495" s="165">
        <f t="shared" si="610"/>
        <v>0</v>
      </c>
      <c r="X1495" s="165">
        <f t="shared" si="610"/>
        <v>0</v>
      </c>
      <c r="Y1495" s="165">
        <f t="shared" ref="Y1495:AH1504" si="611">IF(AND(Y$2=$B1495,$B1495=$C$3),$D1495,IF(AND(Y$2&gt;$B1495,Y$2&lt;=$D$1484+$B1495),SLN($D1495,0,IF($C$3-$B1495&gt;=$D$1484,$D$1484,$C$3-$B1495)),0))</f>
        <v>0</v>
      </c>
      <c r="Z1495" s="165">
        <f t="shared" si="611"/>
        <v>0</v>
      </c>
      <c r="AA1495" s="165">
        <f t="shared" si="611"/>
        <v>0</v>
      </c>
      <c r="AB1495" s="165">
        <f t="shared" si="611"/>
        <v>0</v>
      </c>
      <c r="AC1495" s="165">
        <f t="shared" si="611"/>
        <v>0</v>
      </c>
      <c r="AD1495" s="165">
        <f t="shared" si="611"/>
        <v>0</v>
      </c>
      <c r="AE1495" s="165">
        <f t="shared" si="611"/>
        <v>0</v>
      </c>
      <c r="AF1495" s="165">
        <f t="shared" si="611"/>
        <v>0</v>
      </c>
      <c r="AG1495" s="165">
        <f t="shared" si="611"/>
        <v>0</v>
      </c>
      <c r="AH1495" s="165">
        <f t="shared" si="611"/>
        <v>0</v>
      </c>
      <c r="AI1495" s="165">
        <f t="shared" ref="AI1495:AR1504" si="612">IF(AND(AI$2=$B1495,$B1495=$C$3),$D1495,IF(AND(AI$2&gt;$B1495,AI$2&lt;=$D$1484+$B1495),SLN($D1495,0,IF($C$3-$B1495&gt;=$D$1484,$D$1484,$C$3-$B1495)),0))</f>
        <v>0</v>
      </c>
      <c r="AJ1495" s="165">
        <f t="shared" si="612"/>
        <v>0</v>
      </c>
      <c r="AK1495" s="165">
        <f t="shared" si="612"/>
        <v>0</v>
      </c>
      <c r="AL1495" s="165">
        <f t="shared" si="612"/>
        <v>0</v>
      </c>
      <c r="AM1495" s="165">
        <f t="shared" si="612"/>
        <v>0</v>
      </c>
      <c r="AN1495" s="165">
        <f t="shared" si="612"/>
        <v>0</v>
      </c>
      <c r="AO1495" s="165">
        <f t="shared" si="612"/>
        <v>0</v>
      </c>
      <c r="AP1495" s="165">
        <f t="shared" si="612"/>
        <v>0</v>
      </c>
      <c r="AQ1495" s="165">
        <f t="shared" si="612"/>
        <v>0</v>
      </c>
      <c r="AR1495" s="165">
        <f t="shared" si="612"/>
        <v>0</v>
      </c>
      <c r="AS1495" s="387">
        <f t="shared" si="585"/>
        <v>0</v>
      </c>
    </row>
    <row r="1496" spans="2:45" hidden="1" outlineLevel="2">
      <c r="B1496" s="66">
        <v>12</v>
      </c>
      <c r="D1496" s="338">
        <v>0</v>
      </c>
      <c r="E1496" s="165">
        <f t="shared" si="609"/>
        <v>0</v>
      </c>
      <c r="F1496" s="165">
        <f t="shared" si="609"/>
        <v>0</v>
      </c>
      <c r="G1496" s="165">
        <f t="shared" si="609"/>
        <v>0</v>
      </c>
      <c r="H1496" s="165">
        <f t="shared" si="609"/>
        <v>0</v>
      </c>
      <c r="I1496" s="165">
        <f t="shared" si="609"/>
        <v>0</v>
      </c>
      <c r="J1496" s="165">
        <f t="shared" si="609"/>
        <v>0</v>
      </c>
      <c r="K1496" s="165">
        <f t="shared" si="609"/>
        <v>0</v>
      </c>
      <c r="L1496" s="165">
        <f t="shared" si="609"/>
        <v>0</v>
      </c>
      <c r="M1496" s="165">
        <f t="shared" si="609"/>
        <v>0</v>
      </c>
      <c r="N1496" s="165">
        <f t="shared" si="609"/>
        <v>0</v>
      </c>
      <c r="O1496" s="165">
        <f t="shared" si="610"/>
        <v>0</v>
      </c>
      <c r="P1496" s="165">
        <f t="shared" si="610"/>
        <v>0</v>
      </c>
      <c r="Q1496" s="165">
        <f t="shared" si="610"/>
        <v>0</v>
      </c>
      <c r="R1496" s="165">
        <f t="shared" si="610"/>
        <v>0</v>
      </c>
      <c r="S1496" s="165">
        <f t="shared" si="610"/>
        <v>0</v>
      </c>
      <c r="T1496" s="165">
        <f t="shared" si="610"/>
        <v>0</v>
      </c>
      <c r="U1496" s="165">
        <f t="shared" si="610"/>
        <v>0</v>
      </c>
      <c r="V1496" s="165">
        <f t="shared" si="610"/>
        <v>0</v>
      </c>
      <c r="W1496" s="165">
        <f t="shared" si="610"/>
        <v>0</v>
      </c>
      <c r="X1496" s="165">
        <f t="shared" si="610"/>
        <v>0</v>
      </c>
      <c r="Y1496" s="165">
        <f t="shared" si="611"/>
        <v>0</v>
      </c>
      <c r="Z1496" s="165">
        <f t="shared" si="611"/>
        <v>0</v>
      </c>
      <c r="AA1496" s="165">
        <f t="shared" si="611"/>
        <v>0</v>
      </c>
      <c r="AB1496" s="165">
        <f t="shared" si="611"/>
        <v>0</v>
      </c>
      <c r="AC1496" s="165">
        <f t="shared" si="611"/>
        <v>0</v>
      </c>
      <c r="AD1496" s="165">
        <f t="shared" si="611"/>
        <v>0</v>
      </c>
      <c r="AE1496" s="165">
        <f t="shared" si="611"/>
        <v>0</v>
      </c>
      <c r="AF1496" s="165">
        <f t="shared" si="611"/>
        <v>0</v>
      </c>
      <c r="AG1496" s="165">
        <f t="shared" si="611"/>
        <v>0</v>
      </c>
      <c r="AH1496" s="165">
        <f t="shared" si="611"/>
        <v>0</v>
      </c>
      <c r="AI1496" s="165">
        <f t="shared" si="612"/>
        <v>0</v>
      </c>
      <c r="AJ1496" s="165">
        <f t="shared" si="612"/>
        <v>0</v>
      </c>
      <c r="AK1496" s="165">
        <f t="shared" si="612"/>
        <v>0</v>
      </c>
      <c r="AL1496" s="165">
        <f t="shared" si="612"/>
        <v>0</v>
      </c>
      <c r="AM1496" s="165">
        <f t="shared" si="612"/>
        <v>0</v>
      </c>
      <c r="AN1496" s="165">
        <f t="shared" si="612"/>
        <v>0</v>
      </c>
      <c r="AO1496" s="165">
        <f t="shared" si="612"/>
        <v>0</v>
      </c>
      <c r="AP1496" s="165">
        <f t="shared" si="612"/>
        <v>0</v>
      </c>
      <c r="AQ1496" s="165">
        <f t="shared" si="612"/>
        <v>0</v>
      </c>
      <c r="AR1496" s="165">
        <f t="shared" si="612"/>
        <v>0</v>
      </c>
      <c r="AS1496" s="387">
        <f t="shared" si="585"/>
        <v>0</v>
      </c>
    </row>
    <row r="1497" spans="2:45" hidden="1" outlineLevel="2">
      <c r="B1497" s="66">
        <v>13</v>
      </c>
      <c r="D1497" s="338">
        <v>0</v>
      </c>
      <c r="E1497" s="165">
        <f t="shared" si="609"/>
        <v>0</v>
      </c>
      <c r="F1497" s="165">
        <f t="shared" si="609"/>
        <v>0</v>
      </c>
      <c r="G1497" s="165">
        <f t="shared" si="609"/>
        <v>0</v>
      </c>
      <c r="H1497" s="165">
        <f t="shared" si="609"/>
        <v>0</v>
      </c>
      <c r="I1497" s="165">
        <f t="shared" si="609"/>
        <v>0</v>
      </c>
      <c r="J1497" s="165">
        <f t="shared" si="609"/>
        <v>0</v>
      </c>
      <c r="K1497" s="165">
        <f t="shared" si="609"/>
        <v>0</v>
      </c>
      <c r="L1497" s="165">
        <f t="shared" si="609"/>
        <v>0</v>
      </c>
      <c r="M1497" s="165">
        <f t="shared" si="609"/>
        <v>0</v>
      </c>
      <c r="N1497" s="165">
        <f t="shared" si="609"/>
        <v>0</v>
      </c>
      <c r="O1497" s="165">
        <f t="shared" si="610"/>
        <v>0</v>
      </c>
      <c r="P1497" s="165">
        <f t="shared" si="610"/>
        <v>0</v>
      </c>
      <c r="Q1497" s="165">
        <f t="shared" si="610"/>
        <v>0</v>
      </c>
      <c r="R1497" s="165">
        <f t="shared" si="610"/>
        <v>0</v>
      </c>
      <c r="S1497" s="165">
        <f t="shared" si="610"/>
        <v>0</v>
      </c>
      <c r="T1497" s="165">
        <f t="shared" si="610"/>
        <v>0</v>
      </c>
      <c r="U1497" s="165">
        <f t="shared" si="610"/>
        <v>0</v>
      </c>
      <c r="V1497" s="165">
        <f t="shared" si="610"/>
        <v>0</v>
      </c>
      <c r="W1497" s="165">
        <f t="shared" si="610"/>
        <v>0</v>
      </c>
      <c r="X1497" s="165">
        <f t="shared" si="610"/>
        <v>0</v>
      </c>
      <c r="Y1497" s="165">
        <f t="shared" si="611"/>
        <v>0</v>
      </c>
      <c r="Z1497" s="165">
        <f t="shared" si="611"/>
        <v>0</v>
      </c>
      <c r="AA1497" s="165">
        <f t="shared" si="611"/>
        <v>0</v>
      </c>
      <c r="AB1497" s="165">
        <f t="shared" si="611"/>
        <v>0</v>
      </c>
      <c r="AC1497" s="165">
        <f t="shared" si="611"/>
        <v>0</v>
      </c>
      <c r="AD1497" s="165">
        <f t="shared" si="611"/>
        <v>0</v>
      </c>
      <c r="AE1497" s="165">
        <f t="shared" si="611"/>
        <v>0</v>
      </c>
      <c r="AF1497" s="165">
        <f t="shared" si="611"/>
        <v>0</v>
      </c>
      <c r="AG1497" s="165">
        <f t="shared" si="611"/>
        <v>0</v>
      </c>
      <c r="AH1497" s="165">
        <f t="shared" si="611"/>
        <v>0</v>
      </c>
      <c r="AI1497" s="165">
        <f t="shared" si="612"/>
        <v>0</v>
      </c>
      <c r="AJ1497" s="165">
        <f t="shared" si="612"/>
        <v>0</v>
      </c>
      <c r="AK1497" s="165">
        <f t="shared" si="612"/>
        <v>0</v>
      </c>
      <c r="AL1497" s="165">
        <f t="shared" si="612"/>
        <v>0</v>
      </c>
      <c r="AM1497" s="165">
        <f t="shared" si="612"/>
        <v>0</v>
      </c>
      <c r="AN1497" s="165">
        <f t="shared" si="612"/>
        <v>0</v>
      </c>
      <c r="AO1497" s="165">
        <f t="shared" si="612"/>
        <v>0</v>
      </c>
      <c r="AP1497" s="165">
        <f t="shared" si="612"/>
        <v>0</v>
      </c>
      <c r="AQ1497" s="165">
        <f t="shared" si="612"/>
        <v>0</v>
      </c>
      <c r="AR1497" s="165">
        <f t="shared" si="612"/>
        <v>0</v>
      </c>
      <c r="AS1497" s="387">
        <f t="shared" si="585"/>
        <v>0</v>
      </c>
    </row>
    <row r="1498" spans="2:45" hidden="1" outlineLevel="2">
      <c r="B1498" s="66">
        <v>14</v>
      </c>
      <c r="D1498" s="338">
        <v>0</v>
      </c>
      <c r="E1498" s="165">
        <f t="shared" si="609"/>
        <v>0</v>
      </c>
      <c r="F1498" s="165">
        <f t="shared" si="609"/>
        <v>0</v>
      </c>
      <c r="G1498" s="165">
        <f t="shared" si="609"/>
        <v>0</v>
      </c>
      <c r="H1498" s="165">
        <f t="shared" si="609"/>
        <v>0</v>
      </c>
      <c r="I1498" s="165">
        <f t="shared" si="609"/>
        <v>0</v>
      </c>
      <c r="J1498" s="165">
        <f t="shared" si="609"/>
        <v>0</v>
      </c>
      <c r="K1498" s="165">
        <f t="shared" si="609"/>
        <v>0</v>
      </c>
      <c r="L1498" s="165">
        <f t="shared" si="609"/>
        <v>0</v>
      </c>
      <c r="M1498" s="165">
        <f t="shared" si="609"/>
        <v>0</v>
      </c>
      <c r="N1498" s="165">
        <f t="shared" si="609"/>
        <v>0</v>
      </c>
      <c r="O1498" s="165">
        <f t="shared" si="610"/>
        <v>0</v>
      </c>
      <c r="P1498" s="165">
        <f t="shared" si="610"/>
        <v>0</v>
      </c>
      <c r="Q1498" s="165">
        <f t="shared" si="610"/>
        <v>0</v>
      </c>
      <c r="R1498" s="165">
        <f t="shared" si="610"/>
        <v>0</v>
      </c>
      <c r="S1498" s="165">
        <f t="shared" si="610"/>
        <v>0</v>
      </c>
      <c r="T1498" s="165">
        <f t="shared" si="610"/>
        <v>0</v>
      </c>
      <c r="U1498" s="165">
        <f t="shared" si="610"/>
        <v>0</v>
      </c>
      <c r="V1498" s="165">
        <f t="shared" si="610"/>
        <v>0</v>
      </c>
      <c r="W1498" s="165">
        <f t="shared" si="610"/>
        <v>0</v>
      </c>
      <c r="X1498" s="165">
        <f t="shared" si="610"/>
        <v>0</v>
      </c>
      <c r="Y1498" s="165">
        <f t="shared" si="611"/>
        <v>0</v>
      </c>
      <c r="Z1498" s="165">
        <f t="shared" si="611"/>
        <v>0</v>
      </c>
      <c r="AA1498" s="165">
        <f t="shared" si="611"/>
        <v>0</v>
      </c>
      <c r="AB1498" s="165">
        <f t="shared" si="611"/>
        <v>0</v>
      </c>
      <c r="AC1498" s="165">
        <f t="shared" si="611"/>
        <v>0</v>
      </c>
      <c r="AD1498" s="165">
        <f t="shared" si="611"/>
        <v>0</v>
      </c>
      <c r="AE1498" s="165">
        <f t="shared" si="611"/>
        <v>0</v>
      </c>
      <c r="AF1498" s="165">
        <f t="shared" si="611"/>
        <v>0</v>
      </c>
      <c r="AG1498" s="165">
        <f t="shared" si="611"/>
        <v>0</v>
      </c>
      <c r="AH1498" s="165">
        <f t="shared" si="611"/>
        <v>0</v>
      </c>
      <c r="AI1498" s="165">
        <f t="shared" si="612"/>
        <v>0</v>
      </c>
      <c r="AJ1498" s="165">
        <f t="shared" si="612"/>
        <v>0</v>
      </c>
      <c r="AK1498" s="165">
        <f t="shared" si="612"/>
        <v>0</v>
      </c>
      <c r="AL1498" s="165">
        <f t="shared" si="612"/>
        <v>0</v>
      </c>
      <c r="AM1498" s="165">
        <f t="shared" si="612"/>
        <v>0</v>
      </c>
      <c r="AN1498" s="165">
        <f t="shared" si="612"/>
        <v>0</v>
      </c>
      <c r="AO1498" s="165">
        <f t="shared" si="612"/>
        <v>0</v>
      </c>
      <c r="AP1498" s="165">
        <f t="shared" si="612"/>
        <v>0</v>
      </c>
      <c r="AQ1498" s="165">
        <f t="shared" si="612"/>
        <v>0</v>
      </c>
      <c r="AR1498" s="165">
        <f t="shared" si="612"/>
        <v>0</v>
      </c>
      <c r="AS1498" s="387">
        <f t="shared" si="585"/>
        <v>0</v>
      </c>
    </row>
    <row r="1499" spans="2:45" hidden="1" outlineLevel="2">
      <c r="B1499" s="66">
        <v>15</v>
      </c>
      <c r="D1499" s="338">
        <v>0</v>
      </c>
      <c r="E1499" s="165">
        <f t="shared" si="609"/>
        <v>0</v>
      </c>
      <c r="F1499" s="165">
        <f t="shared" si="609"/>
        <v>0</v>
      </c>
      <c r="G1499" s="165">
        <f t="shared" si="609"/>
        <v>0</v>
      </c>
      <c r="H1499" s="165">
        <f t="shared" si="609"/>
        <v>0</v>
      </c>
      <c r="I1499" s="165">
        <f t="shared" si="609"/>
        <v>0</v>
      </c>
      <c r="J1499" s="165">
        <f t="shared" si="609"/>
        <v>0</v>
      </c>
      <c r="K1499" s="165">
        <f t="shared" si="609"/>
        <v>0</v>
      </c>
      <c r="L1499" s="165">
        <f t="shared" si="609"/>
        <v>0</v>
      </c>
      <c r="M1499" s="165">
        <f t="shared" si="609"/>
        <v>0</v>
      </c>
      <c r="N1499" s="165">
        <f t="shared" si="609"/>
        <v>0</v>
      </c>
      <c r="O1499" s="165">
        <f t="shared" si="610"/>
        <v>0</v>
      </c>
      <c r="P1499" s="165">
        <f t="shared" si="610"/>
        <v>0</v>
      </c>
      <c r="Q1499" s="165">
        <f t="shared" si="610"/>
        <v>0</v>
      </c>
      <c r="R1499" s="165">
        <f t="shared" si="610"/>
        <v>0</v>
      </c>
      <c r="S1499" s="165">
        <f t="shared" si="610"/>
        <v>0</v>
      </c>
      <c r="T1499" s="165">
        <f t="shared" si="610"/>
        <v>0</v>
      </c>
      <c r="U1499" s="165">
        <f t="shared" si="610"/>
        <v>0</v>
      </c>
      <c r="V1499" s="165">
        <f t="shared" si="610"/>
        <v>0</v>
      </c>
      <c r="W1499" s="165">
        <f t="shared" si="610"/>
        <v>0</v>
      </c>
      <c r="X1499" s="165">
        <f t="shared" si="610"/>
        <v>0</v>
      </c>
      <c r="Y1499" s="165">
        <f t="shared" si="611"/>
        <v>0</v>
      </c>
      <c r="Z1499" s="165">
        <f t="shared" si="611"/>
        <v>0</v>
      </c>
      <c r="AA1499" s="165">
        <f t="shared" si="611"/>
        <v>0</v>
      </c>
      <c r="AB1499" s="165">
        <f t="shared" si="611"/>
        <v>0</v>
      </c>
      <c r="AC1499" s="165">
        <f t="shared" si="611"/>
        <v>0</v>
      </c>
      <c r="AD1499" s="165">
        <f t="shared" si="611"/>
        <v>0</v>
      </c>
      <c r="AE1499" s="165">
        <f t="shared" si="611"/>
        <v>0</v>
      </c>
      <c r="AF1499" s="165">
        <f t="shared" si="611"/>
        <v>0</v>
      </c>
      <c r="AG1499" s="165">
        <f t="shared" si="611"/>
        <v>0</v>
      </c>
      <c r="AH1499" s="165">
        <f t="shared" si="611"/>
        <v>0</v>
      </c>
      <c r="AI1499" s="165">
        <f t="shared" si="612"/>
        <v>0</v>
      </c>
      <c r="AJ1499" s="165">
        <f t="shared" si="612"/>
        <v>0</v>
      </c>
      <c r="AK1499" s="165">
        <f t="shared" si="612"/>
        <v>0</v>
      </c>
      <c r="AL1499" s="165">
        <f t="shared" si="612"/>
        <v>0</v>
      </c>
      <c r="AM1499" s="165">
        <f t="shared" si="612"/>
        <v>0</v>
      </c>
      <c r="AN1499" s="165">
        <f t="shared" si="612"/>
        <v>0</v>
      </c>
      <c r="AO1499" s="165">
        <f t="shared" si="612"/>
        <v>0</v>
      </c>
      <c r="AP1499" s="165">
        <f t="shared" si="612"/>
        <v>0</v>
      </c>
      <c r="AQ1499" s="165">
        <f t="shared" si="612"/>
        <v>0</v>
      </c>
      <c r="AR1499" s="165">
        <f t="shared" si="612"/>
        <v>0</v>
      </c>
      <c r="AS1499" s="387">
        <f t="shared" si="585"/>
        <v>0</v>
      </c>
    </row>
    <row r="1500" spans="2:45" hidden="1" outlineLevel="2">
      <c r="B1500" s="66">
        <v>16</v>
      </c>
      <c r="D1500" s="338">
        <v>0</v>
      </c>
      <c r="E1500" s="165">
        <f t="shared" si="609"/>
        <v>0</v>
      </c>
      <c r="F1500" s="165">
        <f t="shared" si="609"/>
        <v>0</v>
      </c>
      <c r="G1500" s="165">
        <f t="shared" si="609"/>
        <v>0</v>
      </c>
      <c r="H1500" s="165">
        <f t="shared" si="609"/>
        <v>0</v>
      </c>
      <c r="I1500" s="165">
        <f t="shared" si="609"/>
        <v>0</v>
      </c>
      <c r="J1500" s="165">
        <f t="shared" si="609"/>
        <v>0</v>
      </c>
      <c r="K1500" s="165">
        <f t="shared" si="609"/>
        <v>0</v>
      </c>
      <c r="L1500" s="165">
        <f t="shared" si="609"/>
        <v>0</v>
      </c>
      <c r="M1500" s="165">
        <f t="shared" si="609"/>
        <v>0</v>
      </c>
      <c r="N1500" s="165">
        <f t="shared" si="609"/>
        <v>0</v>
      </c>
      <c r="O1500" s="165">
        <f t="shared" si="610"/>
        <v>0</v>
      </c>
      <c r="P1500" s="165">
        <f t="shared" si="610"/>
        <v>0</v>
      </c>
      <c r="Q1500" s="165">
        <f t="shared" si="610"/>
        <v>0</v>
      </c>
      <c r="R1500" s="165">
        <f t="shared" si="610"/>
        <v>0</v>
      </c>
      <c r="S1500" s="165">
        <f t="shared" si="610"/>
        <v>0</v>
      </c>
      <c r="T1500" s="165">
        <f t="shared" si="610"/>
        <v>0</v>
      </c>
      <c r="U1500" s="165">
        <f t="shared" si="610"/>
        <v>0</v>
      </c>
      <c r="V1500" s="165">
        <f t="shared" si="610"/>
        <v>0</v>
      </c>
      <c r="W1500" s="165">
        <f t="shared" si="610"/>
        <v>0</v>
      </c>
      <c r="X1500" s="165">
        <f t="shared" si="610"/>
        <v>0</v>
      </c>
      <c r="Y1500" s="165">
        <f t="shared" si="611"/>
        <v>0</v>
      </c>
      <c r="Z1500" s="165">
        <f t="shared" si="611"/>
        <v>0</v>
      </c>
      <c r="AA1500" s="165">
        <f t="shared" si="611"/>
        <v>0</v>
      </c>
      <c r="AB1500" s="165">
        <f t="shared" si="611"/>
        <v>0</v>
      </c>
      <c r="AC1500" s="165">
        <f t="shared" si="611"/>
        <v>0</v>
      </c>
      <c r="AD1500" s="165">
        <f t="shared" si="611"/>
        <v>0</v>
      </c>
      <c r="AE1500" s="165">
        <f t="shared" si="611"/>
        <v>0</v>
      </c>
      <c r="AF1500" s="165">
        <f t="shared" si="611"/>
        <v>0</v>
      </c>
      <c r="AG1500" s="165">
        <f t="shared" si="611"/>
        <v>0</v>
      </c>
      <c r="AH1500" s="165">
        <f t="shared" si="611"/>
        <v>0</v>
      </c>
      <c r="AI1500" s="165">
        <f t="shared" si="612"/>
        <v>0</v>
      </c>
      <c r="AJ1500" s="165">
        <f t="shared" si="612"/>
        <v>0</v>
      </c>
      <c r="AK1500" s="165">
        <f t="shared" si="612"/>
        <v>0</v>
      </c>
      <c r="AL1500" s="165">
        <f t="shared" si="612"/>
        <v>0</v>
      </c>
      <c r="AM1500" s="165">
        <f t="shared" si="612"/>
        <v>0</v>
      </c>
      <c r="AN1500" s="165">
        <f t="shared" si="612"/>
        <v>0</v>
      </c>
      <c r="AO1500" s="165">
        <f t="shared" si="612"/>
        <v>0</v>
      </c>
      <c r="AP1500" s="165">
        <f t="shared" si="612"/>
        <v>0</v>
      </c>
      <c r="AQ1500" s="165">
        <f t="shared" si="612"/>
        <v>0</v>
      </c>
      <c r="AR1500" s="165">
        <f t="shared" si="612"/>
        <v>0</v>
      </c>
      <c r="AS1500" s="387">
        <f t="shared" si="585"/>
        <v>0</v>
      </c>
    </row>
    <row r="1501" spans="2:45" hidden="1" outlineLevel="2">
      <c r="B1501" s="66">
        <v>17</v>
      </c>
      <c r="D1501" s="338">
        <v>0</v>
      </c>
      <c r="E1501" s="165">
        <f t="shared" si="609"/>
        <v>0</v>
      </c>
      <c r="F1501" s="165">
        <f t="shared" si="609"/>
        <v>0</v>
      </c>
      <c r="G1501" s="165">
        <f t="shared" si="609"/>
        <v>0</v>
      </c>
      <c r="H1501" s="165">
        <f t="shared" si="609"/>
        <v>0</v>
      </c>
      <c r="I1501" s="165">
        <f t="shared" si="609"/>
        <v>0</v>
      </c>
      <c r="J1501" s="165">
        <f t="shared" si="609"/>
        <v>0</v>
      </c>
      <c r="K1501" s="165">
        <f t="shared" si="609"/>
        <v>0</v>
      </c>
      <c r="L1501" s="165">
        <f t="shared" si="609"/>
        <v>0</v>
      </c>
      <c r="M1501" s="165">
        <f t="shared" si="609"/>
        <v>0</v>
      </c>
      <c r="N1501" s="165">
        <f t="shared" si="609"/>
        <v>0</v>
      </c>
      <c r="O1501" s="165">
        <f t="shared" si="610"/>
        <v>0</v>
      </c>
      <c r="P1501" s="165">
        <f t="shared" si="610"/>
        <v>0</v>
      </c>
      <c r="Q1501" s="165">
        <f t="shared" si="610"/>
        <v>0</v>
      </c>
      <c r="R1501" s="165">
        <f t="shared" si="610"/>
        <v>0</v>
      </c>
      <c r="S1501" s="165">
        <f t="shared" si="610"/>
        <v>0</v>
      </c>
      <c r="T1501" s="165">
        <f t="shared" si="610"/>
        <v>0</v>
      </c>
      <c r="U1501" s="165">
        <f t="shared" si="610"/>
        <v>0</v>
      </c>
      <c r="V1501" s="165">
        <f t="shared" si="610"/>
        <v>0</v>
      </c>
      <c r="W1501" s="165">
        <f t="shared" si="610"/>
        <v>0</v>
      </c>
      <c r="X1501" s="165">
        <f t="shared" si="610"/>
        <v>0</v>
      </c>
      <c r="Y1501" s="165">
        <f t="shared" si="611"/>
        <v>0</v>
      </c>
      <c r="Z1501" s="165">
        <f t="shared" si="611"/>
        <v>0</v>
      </c>
      <c r="AA1501" s="165">
        <f t="shared" si="611"/>
        <v>0</v>
      </c>
      <c r="AB1501" s="165">
        <f t="shared" si="611"/>
        <v>0</v>
      </c>
      <c r="AC1501" s="165">
        <f t="shared" si="611"/>
        <v>0</v>
      </c>
      <c r="AD1501" s="165">
        <f t="shared" si="611"/>
        <v>0</v>
      </c>
      <c r="AE1501" s="165">
        <f t="shared" si="611"/>
        <v>0</v>
      </c>
      <c r="AF1501" s="165">
        <f t="shared" si="611"/>
        <v>0</v>
      </c>
      <c r="AG1501" s="165">
        <f t="shared" si="611"/>
        <v>0</v>
      </c>
      <c r="AH1501" s="165">
        <f t="shared" si="611"/>
        <v>0</v>
      </c>
      <c r="AI1501" s="165">
        <f t="shared" si="612"/>
        <v>0</v>
      </c>
      <c r="AJ1501" s="165">
        <f t="shared" si="612"/>
        <v>0</v>
      </c>
      <c r="AK1501" s="165">
        <f t="shared" si="612"/>
        <v>0</v>
      </c>
      <c r="AL1501" s="165">
        <f t="shared" si="612"/>
        <v>0</v>
      </c>
      <c r="AM1501" s="165">
        <f t="shared" si="612"/>
        <v>0</v>
      </c>
      <c r="AN1501" s="165">
        <f t="shared" si="612"/>
        <v>0</v>
      </c>
      <c r="AO1501" s="165">
        <f t="shared" si="612"/>
        <v>0</v>
      </c>
      <c r="AP1501" s="165">
        <f t="shared" si="612"/>
        <v>0</v>
      </c>
      <c r="AQ1501" s="165">
        <f t="shared" si="612"/>
        <v>0</v>
      </c>
      <c r="AR1501" s="165">
        <f t="shared" si="612"/>
        <v>0</v>
      </c>
      <c r="AS1501" s="387">
        <f t="shared" si="585"/>
        <v>0</v>
      </c>
    </row>
    <row r="1502" spans="2:45" hidden="1" outlineLevel="2">
      <c r="B1502" s="66">
        <v>18</v>
      </c>
      <c r="D1502" s="338">
        <v>0</v>
      </c>
      <c r="E1502" s="165">
        <f t="shared" si="609"/>
        <v>0</v>
      </c>
      <c r="F1502" s="165">
        <f t="shared" si="609"/>
        <v>0</v>
      </c>
      <c r="G1502" s="165">
        <f t="shared" si="609"/>
        <v>0</v>
      </c>
      <c r="H1502" s="165">
        <f t="shared" si="609"/>
        <v>0</v>
      </c>
      <c r="I1502" s="165">
        <f t="shared" si="609"/>
        <v>0</v>
      </c>
      <c r="J1502" s="165">
        <f t="shared" si="609"/>
        <v>0</v>
      </c>
      <c r="K1502" s="165">
        <f t="shared" si="609"/>
        <v>0</v>
      </c>
      <c r="L1502" s="165">
        <f t="shared" si="609"/>
        <v>0</v>
      </c>
      <c r="M1502" s="165">
        <f t="shared" si="609"/>
        <v>0</v>
      </c>
      <c r="N1502" s="165">
        <f t="shared" si="609"/>
        <v>0</v>
      </c>
      <c r="O1502" s="165">
        <f t="shared" si="610"/>
        <v>0</v>
      </c>
      <c r="P1502" s="165">
        <f t="shared" si="610"/>
        <v>0</v>
      </c>
      <c r="Q1502" s="165">
        <f t="shared" si="610"/>
        <v>0</v>
      </c>
      <c r="R1502" s="165">
        <f t="shared" si="610"/>
        <v>0</v>
      </c>
      <c r="S1502" s="165">
        <f t="shared" si="610"/>
        <v>0</v>
      </c>
      <c r="T1502" s="165">
        <f t="shared" si="610"/>
        <v>0</v>
      </c>
      <c r="U1502" s="165">
        <f t="shared" si="610"/>
        <v>0</v>
      </c>
      <c r="V1502" s="165">
        <f t="shared" si="610"/>
        <v>0</v>
      </c>
      <c r="W1502" s="165">
        <f t="shared" si="610"/>
        <v>0</v>
      </c>
      <c r="X1502" s="165">
        <f t="shared" si="610"/>
        <v>0</v>
      </c>
      <c r="Y1502" s="165">
        <f t="shared" si="611"/>
        <v>0</v>
      </c>
      <c r="Z1502" s="165">
        <f t="shared" si="611"/>
        <v>0</v>
      </c>
      <c r="AA1502" s="165">
        <f t="shared" si="611"/>
        <v>0</v>
      </c>
      <c r="AB1502" s="165">
        <f t="shared" si="611"/>
        <v>0</v>
      </c>
      <c r="AC1502" s="165">
        <f t="shared" si="611"/>
        <v>0</v>
      </c>
      <c r="AD1502" s="165">
        <f t="shared" si="611"/>
        <v>0</v>
      </c>
      <c r="AE1502" s="165">
        <f t="shared" si="611"/>
        <v>0</v>
      </c>
      <c r="AF1502" s="165">
        <f t="shared" si="611"/>
        <v>0</v>
      </c>
      <c r="AG1502" s="165">
        <f t="shared" si="611"/>
        <v>0</v>
      </c>
      <c r="AH1502" s="165">
        <f t="shared" si="611"/>
        <v>0</v>
      </c>
      <c r="AI1502" s="165">
        <f t="shared" si="612"/>
        <v>0</v>
      </c>
      <c r="AJ1502" s="165">
        <f t="shared" si="612"/>
        <v>0</v>
      </c>
      <c r="AK1502" s="165">
        <f t="shared" si="612"/>
        <v>0</v>
      </c>
      <c r="AL1502" s="165">
        <f t="shared" si="612"/>
        <v>0</v>
      </c>
      <c r="AM1502" s="165">
        <f t="shared" si="612"/>
        <v>0</v>
      </c>
      <c r="AN1502" s="165">
        <f t="shared" si="612"/>
        <v>0</v>
      </c>
      <c r="AO1502" s="165">
        <f t="shared" si="612"/>
        <v>0</v>
      </c>
      <c r="AP1502" s="165">
        <f t="shared" si="612"/>
        <v>0</v>
      </c>
      <c r="AQ1502" s="165">
        <f t="shared" si="612"/>
        <v>0</v>
      </c>
      <c r="AR1502" s="165">
        <f t="shared" si="612"/>
        <v>0</v>
      </c>
      <c r="AS1502" s="387">
        <f t="shared" si="585"/>
        <v>0</v>
      </c>
    </row>
    <row r="1503" spans="2:45" hidden="1" outlineLevel="2">
      <c r="B1503" s="66">
        <v>19</v>
      </c>
      <c r="D1503" s="338">
        <v>0</v>
      </c>
      <c r="E1503" s="165">
        <f t="shared" si="609"/>
        <v>0</v>
      </c>
      <c r="F1503" s="165">
        <f t="shared" si="609"/>
        <v>0</v>
      </c>
      <c r="G1503" s="165">
        <f t="shared" si="609"/>
        <v>0</v>
      </c>
      <c r="H1503" s="165">
        <f t="shared" si="609"/>
        <v>0</v>
      </c>
      <c r="I1503" s="165">
        <f t="shared" si="609"/>
        <v>0</v>
      </c>
      <c r="J1503" s="165">
        <f t="shared" si="609"/>
        <v>0</v>
      </c>
      <c r="K1503" s="165">
        <f t="shared" si="609"/>
        <v>0</v>
      </c>
      <c r="L1503" s="165">
        <f t="shared" si="609"/>
        <v>0</v>
      </c>
      <c r="M1503" s="165">
        <f t="shared" si="609"/>
        <v>0</v>
      </c>
      <c r="N1503" s="165">
        <f t="shared" si="609"/>
        <v>0</v>
      </c>
      <c r="O1503" s="165">
        <f t="shared" si="610"/>
        <v>0</v>
      </c>
      <c r="P1503" s="165">
        <f t="shared" si="610"/>
        <v>0</v>
      </c>
      <c r="Q1503" s="165">
        <f t="shared" si="610"/>
        <v>0</v>
      </c>
      <c r="R1503" s="165">
        <f t="shared" si="610"/>
        <v>0</v>
      </c>
      <c r="S1503" s="165">
        <f t="shared" si="610"/>
        <v>0</v>
      </c>
      <c r="T1503" s="165">
        <f t="shared" si="610"/>
        <v>0</v>
      </c>
      <c r="U1503" s="165">
        <f t="shared" si="610"/>
        <v>0</v>
      </c>
      <c r="V1503" s="165">
        <f t="shared" si="610"/>
        <v>0</v>
      </c>
      <c r="W1503" s="165">
        <f t="shared" si="610"/>
        <v>0</v>
      </c>
      <c r="X1503" s="165">
        <f t="shared" si="610"/>
        <v>0</v>
      </c>
      <c r="Y1503" s="165">
        <f t="shared" si="611"/>
        <v>0</v>
      </c>
      <c r="Z1503" s="165">
        <f t="shared" si="611"/>
        <v>0</v>
      </c>
      <c r="AA1503" s="165">
        <f t="shared" si="611"/>
        <v>0</v>
      </c>
      <c r="AB1503" s="165">
        <f t="shared" si="611"/>
        <v>0</v>
      </c>
      <c r="AC1503" s="165">
        <f t="shared" si="611"/>
        <v>0</v>
      </c>
      <c r="AD1503" s="165">
        <f t="shared" si="611"/>
        <v>0</v>
      </c>
      <c r="AE1503" s="165">
        <f t="shared" si="611"/>
        <v>0</v>
      </c>
      <c r="AF1503" s="165">
        <f t="shared" si="611"/>
        <v>0</v>
      </c>
      <c r="AG1503" s="165">
        <f t="shared" si="611"/>
        <v>0</v>
      </c>
      <c r="AH1503" s="165">
        <f t="shared" si="611"/>
        <v>0</v>
      </c>
      <c r="AI1503" s="165">
        <f t="shared" si="612"/>
        <v>0</v>
      </c>
      <c r="AJ1503" s="165">
        <f t="shared" si="612"/>
        <v>0</v>
      </c>
      <c r="AK1503" s="165">
        <f t="shared" si="612"/>
        <v>0</v>
      </c>
      <c r="AL1503" s="165">
        <f t="shared" si="612"/>
        <v>0</v>
      </c>
      <c r="AM1503" s="165">
        <f t="shared" si="612"/>
        <v>0</v>
      </c>
      <c r="AN1503" s="165">
        <f t="shared" si="612"/>
        <v>0</v>
      </c>
      <c r="AO1503" s="165">
        <f t="shared" si="612"/>
        <v>0</v>
      </c>
      <c r="AP1503" s="165">
        <f t="shared" si="612"/>
        <v>0</v>
      </c>
      <c r="AQ1503" s="165">
        <f t="shared" si="612"/>
        <v>0</v>
      </c>
      <c r="AR1503" s="165">
        <f t="shared" si="612"/>
        <v>0</v>
      </c>
      <c r="AS1503" s="387">
        <f t="shared" ref="AS1503:AS1566" si="613">SUM(E1503:AR1503)</f>
        <v>0</v>
      </c>
    </row>
    <row r="1504" spans="2:45" hidden="1" outlineLevel="2">
      <c r="B1504" s="66">
        <v>20</v>
      </c>
      <c r="D1504" s="338">
        <v>0</v>
      </c>
      <c r="E1504" s="165">
        <f t="shared" si="609"/>
        <v>0</v>
      </c>
      <c r="F1504" s="165">
        <f t="shared" si="609"/>
        <v>0</v>
      </c>
      <c r="G1504" s="165">
        <f t="shared" si="609"/>
        <v>0</v>
      </c>
      <c r="H1504" s="165">
        <f t="shared" si="609"/>
        <v>0</v>
      </c>
      <c r="I1504" s="165">
        <f t="shared" si="609"/>
        <v>0</v>
      </c>
      <c r="J1504" s="165">
        <f t="shared" si="609"/>
        <v>0</v>
      </c>
      <c r="K1504" s="165">
        <f t="shared" si="609"/>
        <v>0</v>
      </c>
      <c r="L1504" s="165">
        <f t="shared" si="609"/>
        <v>0</v>
      </c>
      <c r="M1504" s="165">
        <f t="shared" si="609"/>
        <v>0</v>
      </c>
      <c r="N1504" s="165">
        <f t="shared" si="609"/>
        <v>0</v>
      </c>
      <c r="O1504" s="165">
        <f t="shared" si="610"/>
        <v>0</v>
      </c>
      <c r="P1504" s="165">
        <f t="shared" si="610"/>
        <v>0</v>
      </c>
      <c r="Q1504" s="165">
        <f t="shared" si="610"/>
        <v>0</v>
      </c>
      <c r="R1504" s="165">
        <f t="shared" si="610"/>
        <v>0</v>
      </c>
      <c r="S1504" s="165">
        <f t="shared" si="610"/>
        <v>0</v>
      </c>
      <c r="T1504" s="165">
        <f t="shared" si="610"/>
        <v>0</v>
      </c>
      <c r="U1504" s="165">
        <f t="shared" si="610"/>
        <v>0</v>
      </c>
      <c r="V1504" s="165">
        <f t="shared" si="610"/>
        <v>0</v>
      </c>
      <c r="W1504" s="165">
        <f t="shared" si="610"/>
        <v>0</v>
      </c>
      <c r="X1504" s="165">
        <f t="shared" si="610"/>
        <v>0</v>
      </c>
      <c r="Y1504" s="165">
        <f t="shared" si="611"/>
        <v>0</v>
      </c>
      <c r="Z1504" s="165">
        <f t="shared" si="611"/>
        <v>0</v>
      </c>
      <c r="AA1504" s="165">
        <f t="shared" si="611"/>
        <v>0</v>
      </c>
      <c r="AB1504" s="165">
        <f t="shared" si="611"/>
        <v>0</v>
      </c>
      <c r="AC1504" s="165">
        <f t="shared" si="611"/>
        <v>0</v>
      </c>
      <c r="AD1504" s="165">
        <f t="shared" si="611"/>
        <v>0</v>
      </c>
      <c r="AE1504" s="165">
        <f t="shared" si="611"/>
        <v>0</v>
      </c>
      <c r="AF1504" s="165">
        <f t="shared" si="611"/>
        <v>0</v>
      </c>
      <c r="AG1504" s="165">
        <f t="shared" si="611"/>
        <v>0</v>
      </c>
      <c r="AH1504" s="165">
        <f t="shared" si="611"/>
        <v>0</v>
      </c>
      <c r="AI1504" s="165">
        <f t="shared" si="612"/>
        <v>0</v>
      </c>
      <c r="AJ1504" s="165">
        <f t="shared" si="612"/>
        <v>0</v>
      </c>
      <c r="AK1504" s="165">
        <f t="shared" si="612"/>
        <v>0</v>
      </c>
      <c r="AL1504" s="165">
        <f t="shared" si="612"/>
        <v>0</v>
      </c>
      <c r="AM1504" s="165">
        <f t="shared" si="612"/>
        <v>0</v>
      </c>
      <c r="AN1504" s="165">
        <f t="shared" si="612"/>
        <v>0</v>
      </c>
      <c r="AO1504" s="165">
        <f t="shared" si="612"/>
        <v>0</v>
      </c>
      <c r="AP1504" s="165">
        <f t="shared" si="612"/>
        <v>0</v>
      </c>
      <c r="AQ1504" s="165">
        <f t="shared" si="612"/>
        <v>0</v>
      </c>
      <c r="AR1504" s="165">
        <f t="shared" si="612"/>
        <v>0</v>
      </c>
      <c r="AS1504" s="387">
        <f t="shared" si="613"/>
        <v>0</v>
      </c>
    </row>
    <row r="1505" spans="2:45" hidden="1" outlineLevel="2">
      <c r="B1505" s="66">
        <v>21</v>
      </c>
      <c r="D1505" s="338">
        <v>0</v>
      </c>
      <c r="E1505" s="165">
        <f t="shared" ref="E1505:N1514" si="614">IF(AND(E$2=$B1505,$B1505=$C$3),$D1505,IF(AND(E$2&gt;$B1505,E$2&lt;=$D$1484+$B1505),SLN($D1505,0,IF($C$3-$B1505&gt;=$D$1484,$D$1484,$C$3-$B1505)),0))</f>
        <v>0</v>
      </c>
      <c r="F1505" s="165">
        <f t="shared" si="614"/>
        <v>0</v>
      </c>
      <c r="G1505" s="165">
        <f t="shared" si="614"/>
        <v>0</v>
      </c>
      <c r="H1505" s="165">
        <f t="shared" si="614"/>
        <v>0</v>
      </c>
      <c r="I1505" s="165">
        <f t="shared" si="614"/>
        <v>0</v>
      </c>
      <c r="J1505" s="165">
        <f t="shared" si="614"/>
        <v>0</v>
      </c>
      <c r="K1505" s="165">
        <f t="shared" si="614"/>
        <v>0</v>
      </c>
      <c r="L1505" s="165">
        <f t="shared" si="614"/>
        <v>0</v>
      </c>
      <c r="M1505" s="165">
        <f t="shared" si="614"/>
        <v>0</v>
      </c>
      <c r="N1505" s="165">
        <f t="shared" si="614"/>
        <v>0</v>
      </c>
      <c r="O1505" s="165">
        <f t="shared" ref="O1505:X1514" si="615">IF(AND(O$2=$B1505,$B1505=$C$3),$D1505,IF(AND(O$2&gt;$B1505,O$2&lt;=$D$1484+$B1505),SLN($D1505,0,IF($C$3-$B1505&gt;=$D$1484,$D$1484,$C$3-$B1505)),0))</f>
        <v>0</v>
      </c>
      <c r="P1505" s="165">
        <f t="shared" si="615"/>
        <v>0</v>
      </c>
      <c r="Q1505" s="165">
        <f t="shared" si="615"/>
        <v>0</v>
      </c>
      <c r="R1505" s="165">
        <f t="shared" si="615"/>
        <v>0</v>
      </c>
      <c r="S1505" s="165">
        <f t="shared" si="615"/>
        <v>0</v>
      </c>
      <c r="T1505" s="165">
        <f t="shared" si="615"/>
        <v>0</v>
      </c>
      <c r="U1505" s="165">
        <f t="shared" si="615"/>
        <v>0</v>
      </c>
      <c r="V1505" s="165">
        <f t="shared" si="615"/>
        <v>0</v>
      </c>
      <c r="W1505" s="165">
        <f t="shared" si="615"/>
        <v>0</v>
      </c>
      <c r="X1505" s="165">
        <f t="shared" si="615"/>
        <v>0</v>
      </c>
      <c r="Y1505" s="165">
        <f t="shared" ref="Y1505:AH1514" si="616">IF(AND(Y$2=$B1505,$B1505=$C$3),$D1505,IF(AND(Y$2&gt;$B1505,Y$2&lt;=$D$1484+$B1505),SLN($D1505,0,IF($C$3-$B1505&gt;=$D$1484,$D$1484,$C$3-$B1505)),0))</f>
        <v>0</v>
      </c>
      <c r="Z1505" s="165">
        <f t="shared" si="616"/>
        <v>0</v>
      </c>
      <c r="AA1505" s="165">
        <f t="shared" si="616"/>
        <v>0</v>
      </c>
      <c r="AB1505" s="165">
        <f t="shared" si="616"/>
        <v>0</v>
      </c>
      <c r="AC1505" s="165">
        <f t="shared" si="616"/>
        <v>0</v>
      </c>
      <c r="AD1505" s="165">
        <f t="shared" si="616"/>
        <v>0</v>
      </c>
      <c r="AE1505" s="165">
        <f t="shared" si="616"/>
        <v>0</v>
      </c>
      <c r="AF1505" s="165">
        <f t="shared" si="616"/>
        <v>0</v>
      </c>
      <c r="AG1505" s="165">
        <f t="shared" si="616"/>
        <v>0</v>
      </c>
      <c r="AH1505" s="165">
        <f t="shared" si="616"/>
        <v>0</v>
      </c>
      <c r="AI1505" s="165">
        <f t="shared" ref="AI1505:AR1514" si="617">IF(AND(AI$2=$B1505,$B1505=$C$3),$D1505,IF(AND(AI$2&gt;$B1505,AI$2&lt;=$D$1484+$B1505),SLN($D1505,0,IF($C$3-$B1505&gt;=$D$1484,$D$1484,$C$3-$B1505)),0))</f>
        <v>0</v>
      </c>
      <c r="AJ1505" s="165">
        <f t="shared" si="617"/>
        <v>0</v>
      </c>
      <c r="AK1505" s="165">
        <f t="shared" si="617"/>
        <v>0</v>
      </c>
      <c r="AL1505" s="165">
        <f t="shared" si="617"/>
        <v>0</v>
      </c>
      <c r="AM1505" s="165">
        <f t="shared" si="617"/>
        <v>0</v>
      </c>
      <c r="AN1505" s="165">
        <f t="shared" si="617"/>
        <v>0</v>
      </c>
      <c r="AO1505" s="165">
        <f t="shared" si="617"/>
        <v>0</v>
      </c>
      <c r="AP1505" s="165">
        <f t="shared" si="617"/>
        <v>0</v>
      </c>
      <c r="AQ1505" s="165">
        <f t="shared" si="617"/>
        <v>0</v>
      </c>
      <c r="AR1505" s="165">
        <f t="shared" si="617"/>
        <v>0</v>
      </c>
      <c r="AS1505" s="387">
        <f t="shared" si="613"/>
        <v>0</v>
      </c>
    </row>
    <row r="1506" spans="2:45" hidden="1" outlineLevel="2">
      <c r="B1506" s="66">
        <v>22</v>
      </c>
      <c r="D1506" s="338">
        <v>0</v>
      </c>
      <c r="E1506" s="165">
        <f t="shared" si="614"/>
        <v>0</v>
      </c>
      <c r="F1506" s="165">
        <f t="shared" si="614"/>
        <v>0</v>
      </c>
      <c r="G1506" s="165">
        <f t="shared" si="614"/>
        <v>0</v>
      </c>
      <c r="H1506" s="165">
        <f t="shared" si="614"/>
        <v>0</v>
      </c>
      <c r="I1506" s="165">
        <f t="shared" si="614"/>
        <v>0</v>
      </c>
      <c r="J1506" s="165">
        <f t="shared" si="614"/>
        <v>0</v>
      </c>
      <c r="K1506" s="165">
        <f t="shared" si="614"/>
        <v>0</v>
      </c>
      <c r="L1506" s="165">
        <f t="shared" si="614"/>
        <v>0</v>
      </c>
      <c r="M1506" s="165">
        <f t="shared" si="614"/>
        <v>0</v>
      </c>
      <c r="N1506" s="165">
        <f t="shared" si="614"/>
        <v>0</v>
      </c>
      <c r="O1506" s="165">
        <f t="shared" si="615"/>
        <v>0</v>
      </c>
      <c r="P1506" s="165">
        <f t="shared" si="615"/>
        <v>0</v>
      </c>
      <c r="Q1506" s="165">
        <f t="shared" si="615"/>
        <v>0</v>
      </c>
      <c r="R1506" s="165">
        <f t="shared" si="615"/>
        <v>0</v>
      </c>
      <c r="S1506" s="165">
        <f t="shared" si="615"/>
        <v>0</v>
      </c>
      <c r="T1506" s="165">
        <f t="shared" si="615"/>
        <v>0</v>
      </c>
      <c r="U1506" s="165">
        <f t="shared" si="615"/>
        <v>0</v>
      </c>
      <c r="V1506" s="165">
        <f t="shared" si="615"/>
        <v>0</v>
      </c>
      <c r="W1506" s="165">
        <f t="shared" si="615"/>
        <v>0</v>
      </c>
      <c r="X1506" s="165">
        <f t="shared" si="615"/>
        <v>0</v>
      </c>
      <c r="Y1506" s="165">
        <f t="shared" si="616"/>
        <v>0</v>
      </c>
      <c r="Z1506" s="165">
        <f t="shared" si="616"/>
        <v>0</v>
      </c>
      <c r="AA1506" s="165">
        <f t="shared" si="616"/>
        <v>0</v>
      </c>
      <c r="AB1506" s="165">
        <f t="shared" si="616"/>
        <v>0</v>
      </c>
      <c r="AC1506" s="165">
        <f t="shared" si="616"/>
        <v>0</v>
      </c>
      <c r="AD1506" s="165">
        <f t="shared" si="616"/>
        <v>0</v>
      </c>
      <c r="AE1506" s="165">
        <f t="shared" si="616"/>
        <v>0</v>
      </c>
      <c r="AF1506" s="165">
        <f t="shared" si="616"/>
        <v>0</v>
      </c>
      <c r="AG1506" s="165">
        <f t="shared" si="616"/>
        <v>0</v>
      </c>
      <c r="AH1506" s="165">
        <f t="shared" si="616"/>
        <v>0</v>
      </c>
      <c r="AI1506" s="165">
        <f t="shared" si="617"/>
        <v>0</v>
      </c>
      <c r="AJ1506" s="165">
        <f t="shared" si="617"/>
        <v>0</v>
      </c>
      <c r="AK1506" s="165">
        <f t="shared" si="617"/>
        <v>0</v>
      </c>
      <c r="AL1506" s="165">
        <f t="shared" si="617"/>
        <v>0</v>
      </c>
      <c r="AM1506" s="165">
        <f t="shared" si="617"/>
        <v>0</v>
      </c>
      <c r="AN1506" s="165">
        <f t="shared" si="617"/>
        <v>0</v>
      </c>
      <c r="AO1506" s="165">
        <f t="shared" si="617"/>
        <v>0</v>
      </c>
      <c r="AP1506" s="165">
        <f t="shared" si="617"/>
        <v>0</v>
      </c>
      <c r="AQ1506" s="165">
        <f t="shared" si="617"/>
        <v>0</v>
      </c>
      <c r="AR1506" s="165">
        <f t="shared" si="617"/>
        <v>0</v>
      </c>
      <c r="AS1506" s="387">
        <f t="shared" si="613"/>
        <v>0</v>
      </c>
    </row>
    <row r="1507" spans="2:45" hidden="1" outlineLevel="2">
      <c r="B1507" s="66">
        <v>23</v>
      </c>
      <c r="D1507" s="338">
        <v>0</v>
      </c>
      <c r="E1507" s="165">
        <f t="shared" si="614"/>
        <v>0</v>
      </c>
      <c r="F1507" s="165">
        <f t="shared" si="614"/>
        <v>0</v>
      </c>
      <c r="G1507" s="165">
        <f t="shared" si="614"/>
        <v>0</v>
      </c>
      <c r="H1507" s="165">
        <f t="shared" si="614"/>
        <v>0</v>
      </c>
      <c r="I1507" s="165">
        <f t="shared" si="614"/>
        <v>0</v>
      </c>
      <c r="J1507" s="165">
        <f t="shared" si="614"/>
        <v>0</v>
      </c>
      <c r="K1507" s="165">
        <f t="shared" si="614"/>
        <v>0</v>
      </c>
      <c r="L1507" s="165">
        <f t="shared" si="614"/>
        <v>0</v>
      </c>
      <c r="M1507" s="165">
        <f t="shared" si="614"/>
        <v>0</v>
      </c>
      <c r="N1507" s="165">
        <f t="shared" si="614"/>
        <v>0</v>
      </c>
      <c r="O1507" s="165">
        <f t="shared" si="615"/>
        <v>0</v>
      </c>
      <c r="P1507" s="165">
        <f t="shared" si="615"/>
        <v>0</v>
      </c>
      <c r="Q1507" s="165">
        <f t="shared" si="615"/>
        <v>0</v>
      </c>
      <c r="R1507" s="165">
        <f t="shared" si="615"/>
        <v>0</v>
      </c>
      <c r="S1507" s="165">
        <f t="shared" si="615"/>
        <v>0</v>
      </c>
      <c r="T1507" s="165">
        <f t="shared" si="615"/>
        <v>0</v>
      </c>
      <c r="U1507" s="165">
        <f t="shared" si="615"/>
        <v>0</v>
      </c>
      <c r="V1507" s="165">
        <f t="shared" si="615"/>
        <v>0</v>
      </c>
      <c r="W1507" s="165">
        <f t="shared" si="615"/>
        <v>0</v>
      </c>
      <c r="X1507" s="165">
        <f t="shared" si="615"/>
        <v>0</v>
      </c>
      <c r="Y1507" s="165">
        <f t="shared" si="616"/>
        <v>0</v>
      </c>
      <c r="Z1507" s="165">
        <f t="shared" si="616"/>
        <v>0</v>
      </c>
      <c r="AA1507" s="165">
        <f t="shared" si="616"/>
        <v>0</v>
      </c>
      <c r="AB1507" s="165">
        <f t="shared" si="616"/>
        <v>0</v>
      </c>
      <c r="AC1507" s="165">
        <f t="shared" si="616"/>
        <v>0</v>
      </c>
      <c r="AD1507" s="165">
        <f t="shared" si="616"/>
        <v>0</v>
      </c>
      <c r="AE1507" s="165">
        <f t="shared" si="616"/>
        <v>0</v>
      </c>
      <c r="AF1507" s="165">
        <f t="shared" si="616"/>
        <v>0</v>
      </c>
      <c r="AG1507" s="165">
        <f t="shared" si="616"/>
        <v>0</v>
      </c>
      <c r="AH1507" s="165">
        <f t="shared" si="616"/>
        <v>0</v>
      </c>
      <c r="AI1507" s="165">
        <f t="shared" si="617"/>
        <v>0</v>
      </c>
      <c r="AJ1507" s="165">
        <f t="shared" si="617"/>
        <v>0</v>
      </c>
      <c r="AK1507" s="165">
        <f t="shared" si="617"/>
        <v>0</v>
      </c>
      <c r="AL1507" s="165">
        <f t="shared" si="617"/>
        <v>0</v>
      </c>
      <c r="AM1507" s="165">
        <f t="shared" si="617"/>
        <v>0</v>
      </c>
      <c r="AN1507" s="165">
        <f t="shared" si="617"/>
        <v>0</v>
      </c>
      <c r="AO1507" s="165">
        <f t="shared" si="617"/>
        <v>0</v>
      </c>
      <c r="AP1507" s="165">
        <f t="shared" si="617"/>
        <v>0</v>
      </c>
      <c r="AQ1507" s="165">
        <f t="shared" si="617"/>
        <v>0</v>
      </c>
      <c r="AR1507" s="165">
        <f t="shared" si="617"/>
        <v>0</v>
      </c>
      <c r="AS1507" s="387">
        <f t="shared" si="613"/>
        <v>0</v>
      </c>
    </row>
    <row r="1508" spans="2:45" hidden="1" outlineLevel="2">
      <c r="B1508" s="66">
        <v>24</v>
      </c>
      <c r="D1508" s="338">
        <v>0</v>
      </c>
      <c r="E1508" s="165">
        <f t="shared" si="614"/>
        <v>0</v>
      </c>
      <c r="F1508" s="165">
        <f t="shared" si="614"/>
        <v>0</v>
      </c>
      <c r="G1508" s="165">
        <f t="shared" si="614"/>
        <v>0</v>
      </c>
      <c r="H1508" s="165">
        <f t="shared" si="614"/>
        <v>0</v>
      </c>
      <c r="I1508" s="165">
        <f t="shared" si="614"/>
        <v>0</v>
      </c>
      <c r="J1508" s="165">
        <f t="shared" si="614"/>
        <v>0</v>
      </c>
      <c r="K1508" s="165">
        <f t="shared" si="614"/>
        <v>0</v>
      </c>
      <c r="L1508" s="165">
        <f t="shared" si="614"/>
        <v>0</v>
      </c>
      <c r="M1508" s="165">
        <f t="shared" si="614"/>
        <v>0</v>
      </c>
      <c r="N1508" s="165">
        <f t="shared" si="614"/>
        <v>0</v>
      </c>
      <c r="O1508" s="165">
        <f t="shared" si="615"/>
        <v>0</v>
      </c>
      <c r="P1508" s="165">
        <f t="shared" si="615"/>
        <v>0</v>
      </c>
      <c r="Q1508" s="165">
        <f t="shared" si="615"/>
        <v>0</v>
      </c>
      <c r="R1508" s="165">
        <f t="shared" si="615"/>
        <v>0</v>
      </c>
      <c r="S1508" s="165">
        <f t="shared" si="615"/>
        <v>0</v>
      </c>
      <c r="T1508" s="165">
        <f t="shared" si="615"/>
        <v>0</v>
      </c>
      <c r="U1508" s="165">
        <f t="shared" si="615"/>
        <v>0</v>
      </c>
      <c r="V1508" s="165">
        <f t="shared" si="615"/>
        <v>0</v>
      </c>
      <c r="W1508" s="165">
        <f t="shared" si="615"/>
        <v>0</v>
      </c>
      <c r="X1508" s="165">
        <f t="shared" si="615"/>
        <v>0</v>
      </c>
      <c r="Y1508" s="165">
        <f t="shared" si="616"/>
        <v>0</v>
      </c>
      <c r="Z1508" s="165">
        <f t="shared" si="616"/>
        <v>0</v>
      </c>
      <c r="AA1508" s="165">
        <f t="shared" si="616"/>
        <v>0</v>
      </c>
      <c r="AB1508" s="165">
        <f t="shared" si="616"/>
        <v>0</v>
      </c>
      <c r="AC1508" s="165">
        <f t="shared" si="616"/>
        <v>0</v>
      </c>
      <c r="AD1508" s="165">
        <f t="shared" si="616"/>
        <v>0</v>
      </c>
      <c r="AE1508" s="165">
        <f t="shared" si="616"/>
        <v>0</v>
      </c>
      <c r="AF1508" s="165">
        <f t="shared" si="616"/>
        <v>0</v>
      </c>
      <c r="AG1508" s="165">
        <f t="shared" si="616"/>
        <v>0</v>
      </c>
      <c r="AH1508" s="165">
        <f t="shared" si="616"/>
        <v>0</v>
      </c>
      <c r="AI1508" s="165">
        <f t="shared" si="617"/>
        <v>0</v>
      </c>
      <c r="AJ1508" s="165">
        <f t="shared" si="617"/>
        <v>0</v>
      </c>
      <c r="AK1508" s="165">
        <f t="shared" si="617"/>
        <v>0</v>
      </c>
      <c r="AL1508" s="165">
        <f t="shared" si="617"/>
        <v>0</v>
      </c>
      <c r="AM1508" s="165">
        <f t="shared" si="617"/>
        <v>0</v>
      </c>
      <c r="AN1508" s="165">
        <f t="shared" si="617"/>
        <v>0</v>
      </c>
      <c r="AO1508" s="165">
        <f t="shared" si="617"/>
        <v>0</v>
      </c>
      <c r="AP1508" s="165">
        <f t="shared" si="617"/>
        <v>0</v>
      </c>
      <c r="AQ1508" s="165">
        <f t="shared" si="617"/>
        <v>0</v>
      </c>
      <c r="AR1508" s="165">
        <f t="shared" si="617"/>
        <v>0</v>
      </c>
      <c r="AS1508" s="387">
        <f t="shared" si="613"/>
        <v>0</v>
      </c>
    </row>
    <row r="1509" spans="2:45" hidden="1" outlineLevel="2">
      <c r="B1509" s="66">
        <v>25</v>
      </c>
      <c r="D1509" s="338">
        <v>0</v>
      </c>
      <c r="E1509" s="165">
        <f t="shared" si="614"/>
        <v>0</v>
      </c>
      <c r="F1509" s="165">
        <f t="shared" si="614"/>
        <v>0</v>
      </c>
      <c r="G1509" s="165">
        <f t="shared" si="614"/>
        <v>0</v>
      </c>
      <c r="H1509" s="165">
        <f t="shared" si="614"/>
        <v>0</v>
      </c>
      <c r="I1509" s="165">
        <f t="shared" si="614"/>
        <v>0</v>
      </c>
      <c r="J1509" s="165">
        <f t="shared" si="614"/>
        <v>0</v>
      </c>
      <c r="K1509" s="165">
        <f t="shared" si="614"/>
        <v>0</v>
      </c>
      <c r="L1509" s="165">
        <f t="shared" si="614"/>
        <v>0</v>
      </c>
      <c r="M1509" s="165">
        <f t="shared" si="614"/>
        <v>0</v>
      </c>
      <c r="N1509" s="165">
        <f t="shared" si="614"/>
        <v>0</v>
      </c>
      <c r="O1509" s="165">
        <f t="shared" si="615"/>
        <v>0</v>
      </c>
      <c r="P1509" s="165">
        <f t="shared" si="615"/>
        <v>0</v>
      </c>
      <c r="Q1509" s="165">
        <f t="shared" si="615"/>
        <v>0</v>
      </c>
      <c r="R1509" s="165">
        <f t="shared" si="615"/>
        <v>0</v>
      </c>
      <c r="S1509" s="165">
        <f t="shared" si="615"/>
        <v>0</v>
      </c>
      <c r="T1509" s="165">
        <f t="shared" si="615"/>
        <v>0</v>
      </c>
      <c r="U1509" s="165">
        <f t="shared" si="615"/>
        <v>0</v>
      </c>
      <c r="V1509" s="165">
        <f t="shared" si="615"/>
        <v>0</v>
      </c>
      <c r="W1509" s="165">
        <f t="shared" si="615"/>
        <v>0</v>
      </c>
      <c r="X1509" s="165">
        <f t="shared" si="615"/>
        <v>0</v>
      </c>
      <c r="Y1509" s="165">
        <f t="shared" si="616"/>
        <v>0</v>
      </c>
      <c r="Z1509" s="165">
        <f t="shared" si="616"/>
        <v>0</v>
      </c>
      <c r="AA1509" s="165">
        <f t="shared" si="616"/>
        <v>0</v>
      </c>
      <c r="AB1509" s="165">
        <f t="shared" si="616"/>
        <v>0</v>
      </c>
      <c r="AC1509" s="165">
        <f t="shared" si="616"/>
        <v>0</v>
      </c>
      <c r="AD1509" s="165">
        <f t="shared" si="616"/>
        <v>0</v>
      </c>
      <c r="AE1509" s="165">
        <f t="shared" si="616"/>
        <v>0</v>
      </c>
      <c r="AF1509" s="165">
        <f t="shared" si="616"/>
        <v>0</v>
      </c>
      <c r="AG1509" s="165">
        <f t="shared" si="616"/>
        <v>0</v>
      </c>
      <c r="AH1509" s="165">
        <f t="shared" si="616"/>
        <v>0</v>
      </c>
      <c r="AI1509" s="165">
        <f t="shared" si="617"/>
        <v>0</v>
      </c>
      <c r="AJ1509" s="165">
        <f t="shared" si="617"/>
        <v>0</v>
      </c>
      <c r="AK1509" s="165">
        <f t="shared" si="617"/>
        <v>0</v>
      </c>
      <c r="AL1509" s="165">
        <f t="shared" si="617"/>
        <v>0</v>
      </c>
      <c r="AM1509" s="165">
        <f t="shared" si="617"/>
        <v>0</v>
      </c>
      <c r="AN1509" s="165">
        <f t="shared" si="617"/>
        <v>0</v>
      </c>
      <c r="AO1509" s="165">
        <f t="shared" si="617"/>
        <v>0</v>
      </c>
      <c r="AP1509" s="165">
        <f t="shared" si="617"/>
        <v>0</v>
      </c>
      <c r="AQ1509" s="165">
        <f t="shared" si="617"/>
        <v>0</v>
      </c>
      <c r="AR1509" s="165">
        <f t="shared" si="617"/>
        <v>0</v>
      </c>
      <c r="AS1509" s="387">
        <f t="shared" si="613"/>
        <v>0</v>
      </c>
    </row>
    <row r="1510" spans="2:45" hidden="1" outlineLevel="2">
      <c r="B1510" s="66">
        <v>26</v>
      </c>
      <c r="D1510" s="338">
        <v>0</v>
      </c>
      <c r="E1510" s="165">
        <f t="shared" si="614"/>
        <v>0</v>
      </c>
      <c r="F1510" s="165">
        <f t="shared" si="614"/>
        <v>0</v>
      </c>
      <c r="G1510" s="165">
        <f t="shared" si="614"/>
        <v>0</v>
      </c>
      <c r="H1510" s="165">
        <f t="shared" si="614"/>
        <v>0</v>
      </c>
      <c r="I1510" s="165">
        <f t="shared" si="614"/>
        <v>0</v>
      </c>
      <c r="J1510" s="165">
        <f t="shared" si="614"/>
        <v>0</v>
      </c>
      <c r="K1510" s="165">
        <f t="shared" si="614"/>
        <v>0</v>
      </c>
      <c r="L1510" s="165">
        <f t="shared" si="614"/>
        <v>0</v>
      </c>
      <c r="M1510" s="165">
        <f t="shared" si="614"/>
        <v>0</v>
      </c>
      <c r="N1510" s="165">
        <f t="shared" si="614"/>
        <v>0</v>
      </c>
      <c r="O1510" s="165">
        <f t="shared" si="615"/>
        <v>0</v>
      </c>
      <c r="P1510" s="165">
        <f t="shared" si="615"/>
        <v>0</v>
      </c>
      <c r="Q1510" s="165">
        <f t="shared" si="615"/>
        <v>0</v>
      </c>
      <c r="R1510" s="165">
        <f t="shared" si="615"/>
        <v>0</v>
      </c>
      <c r="S1510" s="165">
        <f t="shared" si="615"/>
        <v>0</v>
      </c>
      <c r="T1510" s="165">
        <f t="shared" si="615"/>
        <v>0</v>
      </c>
      <c r="U1510" s="165">
        <f t="shared" si="615"/>
        <v>0</v>
      </c>
      <c r="V1510" s="165">
        <f t="shared" si="615"/>
        <v>0</v>
      </c>
      <c r="W1510" s="165">
        <f t="shared" si="615"/>
        <v>0</v>
      </c>
      <c r="X1510" s="165">
        <f t="shared" si="615"/>
        <v>0</v>
      </c>
      <c r="Y1510" s="165">
        <f t="shared" si="616"/>
        <v>0</v>
      </c>
      <c r="Z1510" s="165">
        <f t="shared" si="616"/>
        <v>0</v>
      </c>
      <c r="AA1510" s="165">
        <f t="shared" si="616"/>
        <v>0</v>
      </c>
      <c r="AB1510" s="165">
        <f t="shared" si="616"/>
        <v>0</v>
      </c>
      <c r="AC1510" s="165">
        <f t="shared" si="616"/>
        <v>0</v>
      </c>
      <c r="AD1510" s="165">
        <f t="shared" si="616"/>
        <v>0</v>
      </c>
      <c r="AE1510" s="165">
        <f t="shared" si="616"/>
        <v>0</v>
      </c>
      <c r="AF1510" s="165">
        <f t="shared" si="616"/>
        <v>0</v>
      </c>
      <c r="AG1510" s="165">
        <f t="shared" si="616"/>
        <v>0</v>
      </c>
      <c r="AH1510" s="165">
        <f t="shared" si="616"/>
        <v>0</v>
      </c>
      <c r="AI1510" s="165">
        <f t="shared" si="617"/>
        <v>0</v>
      </c>
      <c r="AJ1510" s="165">
        <f t="shared" si="617"/>
        <v>0</v>
      </c>
      <c r="AK1510" s="165">
        <f t="shared" si="617"/>
        <v>0</v>
      </c>
      <c r="AL1510" s="165">
        <f t="shared" si="617"/>
        <v>0</v>
      </c>
      <c r="AM1510" s="165">
        <f t="shared" si="617"/>
        <v>0</v>
      </c>
      <c r="AN1510" s="165">
        <f t="shared" si="617"/>
        <v>0</v>
      </c>
      <c r="AO1510" s="165">
        <f t="shared" si="617"/>
        <v>0</v>
      </c>
      <c r="AP1510" s="165">
        <f t="shared" si="617"/>
        <v>0</v>
      </c>
      <c r="AQ1510" s="165">
        <f t="shared" si="617"/>
        <v>0</v>
      </c>
      <c r="AR1510" s="165">
        <f t="shared" si="617"/>
        <v>0</v>
      </c>
      <c r="AS1510" s="387">
        <f t="shared" si="613"/>
        <v>0</v>
      </c>
    </row>
    <row r="1511" spans="2:45" hidden="1" outlineLevel="2">
      <c r="B1511" s="66">
        <v>27</v>
      </c>
      <c r="D1511" s="338">
        <v>0</v>
      </c>
      <c r="E1511" s="165">
        <f t="shared" si="614"/>
        <v>0</v>
      </c>
      <c r="F1511" s="165">
        <f t="shared" si="614"/>
        <v>0</v>
      </c>
      <c r="G1511" s="165">
        <f t="shared" si="614"/>
        <v>0</v>
      </c>
      <c r="H1511" s="165">
        <f t="shared" si="614"/>
        <v>0</v>
      </c>
      <c r="I1511" s="165">
        <f t="shared" si="614"/>
        <v>0</v>
      </c>
      <c r="J1511" s="165">
        <f t="shared" si="614"/>
        <v>0</v>
      </c>
      <c r="K1511" s="165">
        <f t="shared" si="614"/>
        <v>0</v>
      </c>
      <c r="L1511" s="165">
        <f t="shared" si="614"/>
        <v>0</v>
      </c>
      <c r="M1511" s="165">
        <f t="shared" si="614"/>
        <v>0</v>
      </c>
      <c r="N1511" s="165">
        <f t="shared" si="614"/>
        <v>0</v>
      </c>
      <c r="O1511" s="165">
        <f t="shared" si="615"/>
        <v>0</v>
      </c>
      <c r="P1511" s="165">
        <f t="shared" si="615"/>
        <v>0</v>
      </c>
      <c r="Q1511" s="165">
        <f t="shared" si="615"/>
        <v>0</v>
      </c>
      <c r="R1511" s="165">
        <f t="shared" si="615"/>
        <v>0</v>
      </c>
      <c r="S1511" s="165">
        <f t="shared" si="615"/>
        <v>0</v>
      </c>
      <c r="T1511" s="165">
        <f t="shared" si="615"/>
        <v>0</v>
      </c>
      <c r="U1511" s="165">
        <f t="shared" si="615"/>
        <v>0</v>
      </c>
      <c r="V1511" s="165">
        <f t="shared" si="615"/>
        <v>0</v>
      </c>
      <c r="W1511" s="165">
        <f t="shared" si="615"/>
        <v>0</v>
      </c>
      <c r="X1511" s="165">
        <f t="shared" si="615"/>
        <v>0</v>
      </c>
      <c r="Y1511" s="165">
        <f t="shared" si="616"/>
        <v>0</v>
      </c>
      <c r="Z1511" s="165">
        <f t="shared" si="616"/>
        <v>0</v>
      </c>
      <c r="AA1511" s="165">
        <f t="shared" si="616"/>
        <v>0</v>
      </c>
      <c r="AB1511" s="165">
        <f t="shared" si="616"/>
        <v>0</v>
      </c>
      <c r="AC1511" s="165">
        <f t="shared" si="616"/>
        <v>0</v>
      </c>
      <c r="AD1511" s="165">
        <f t="shared" si="616"/>
        <v>0</v>
      </c>
      <c r="AE1511" s="165">
        <f t="shared" si="616"/>
        <v>0</v>
      </c>
      <c r="AF1511" s="165">
        <f t="shared" si="616"/>
        <v>0</v>
      </c>
      <c r="AG1511" s="165">
        <f t="shared" si="616"/>
        <v>0</v>
      </c>
      <c r="AH1511" s="165">
        <f t="shared" si="616"/>
        <v>0</v>
      </c>
      <c r="AI1511" s="165">
        <f t="shared" si="617"/>
        <v>0</v>
      </c>
      <c r="AJ1511" s="165">
        <f t="shared" si="617"/>
        <v>0</v>
      </c>
      <c r="AK1511" s="165">
        <f t="shared" si="617"/>
        <v>0</v>
      </c>
      <c r="AL1511" s="165">
        <f t="shared" si="617"/>
        <v>0</v>
      </c>
      <c r="AM1511" s="165">
        <f t="shared" si="617"/>
        <v>0</v>
      </c>
      <c r="AN1511" s="165">
        <f t="shared" si="617"/>
        <v>0</v>
      </c>
      <c r="AO1511" s="165">
        <f t="shared" si="617"/>
        <v>0</v>
      </c>
      <c r="AP1511" s="165">
        <f t="shared" si="617"/>
        <v>0</v>
      </c>
      <c r="AQ1511" s="165">
        <f t="shared" si="617"/>
        <v>0</v>
      </c>
      <c r="AR1511" s="165">
        <f t="shared" si="617"/>
        <v>0</v>
      </c>
      <c r="AS1511" s="387">
        <f t="shared" si="613"/>
        <v>0</v>
      </c>
    </row>
    <row r="1512" spans="2:45" hidden="1" outlineLevel="2">
      <c r="B1512" s="66">
        <v>28</v>
      </c>
      <c r="D1512" s="338">
        <v>0</v>
      </c>
      <c r="E1512" s="165">
        <f t="shared" si="614"/>
        <v>0</v>
      </c>
      <c r="F1512" s="165">
        <f t="shared" si="614"/>
        <v>0</v>
      </c>
      <c r="G1512" s="165">
        <f t="shared" si="614"/>
        <v>0</v>
      </c>
      <c r="H1512" s="165">
        <f t="shared" si="614"/>
        <v>0</v>
      </c>
      <c r="I1512" s="165">
        <f t="shared" si="614"/>
        <v>0</v>
      </c>
      <c r="J1512" s="165">
        <f t="shared" si="614"/>
        <v>0</v>
      </c>
      <c r="K1512" s="165">
        <f t="shared" si="614"/>
        <v>0</v>
      </c>
      <c r="L1512" s="165">
        <f t="shared" si="614"/>
        <v>0</v>
      </c>
      <c r="M1512" s="165">
        <f t="shared" si="614"/>
        <v>0</v>
      </c>
      <c r="N1512" s="165">
        <f t="shared" si="614"/>
        <v>0</v>
      </c>
      <c r="O1512" s="165">
        <f t="shared" si="615"/>
        <v>0</v>
      </c>
      <c r="P1512" s="165">
        <f t="shared" si="615"/>
        <v>0</v>
      </c>
      <c r="Q1512" s="165">
        <f t="shared" si="615"/>
        <v>0</v>
      </c>
      <c r="R1512" s="165">
        <f t="shared" si="615"/>
        <v>0</v>
      </c>
      <c r="S1512" s="165">
        <f t="shared" si="615"/>
        <v>0</v>
      </c>
      <c r="T1512" s="165">
        <f t="shared" si="615"/>
        <v>0</v>
      </c>
      <c r="U1512" s="165">
        <f t="shared" si="615"/>
        <v>0</v>
      </c>
      <c r="V1512" s="165">
        <f t="shared" si="615"/>
        <v>0</v>
      </c>
      <c r="W1512" s="165">
        <f t="shared" si="615"/>
        <v>0</v>
      </c>
      <c r="X1512" s="165">
        <f t="shared" si="615"/>
        <v>0</v>
      </c>
      <c r="Y1512" s="165">
        <f t="shared" si="616"/>
        <v>0</v>
      </c>
      <c r="Z1512" s="165">
        <f t="shared" si="616"/>
        <v>0</v>
      </c>
      <c r="AA1512" s="165">
        <f t="shared" si="616"/>
        <v>0</v>
      </c>
      <c r="AB1512" s="165">
        <f t="shared" si="616"/>
        <v>0</v>
      </c>
      <c r="AC1512" s="165">
        <f t="shared" si="616"/>
        <v>0</v>
      </c>
      <c r="AD1512" s="165">
        <f t="shared" si="616"/>
        <v>0</v>
      </c>
      <c r="AE1512" s="165">
        <f t="shared" si="616"/>
        <v>0</v>
      </c>
      <c r="AF1512" s="165">
        <f t="shared" si="616"/>
        <v>0</v>
      </c>
      <c r="AG1512" s="165">
        <f t="shared" si="616"/>
        <v>0</v>
      </c>
      <c r="AH1512" s="165">
        <f t="shared" si="616"/>
        <v>0</v>
      </c>
      <c r="AI1512" s="165">
        <f t="shared" si="617"/>
        <v>0</v>
      </c>
      <c r="AJ1512" s="165">
        <f t="shared" si="617"/>
        <v>0</v>
      </c>
      <c r="AK1512" s="165">
        <f t="shared" si="617"/>
        <v>0</v>
      </c>
      <c r="AL1512" s="165">
        <f t="shared" si="617"/>
        <v>0</v>
      </c>
      <c r="AM1512" s="165">
        <f t="shared" si="617"/>
        <v>0</v>
      </c>
      <c r="AN1512" s="165">
        <f t="shared" si="617"/>
        <v>0</v>
      </c>
      <c r="AO1512" s="165">
        <f t="shared" si="617"/>
        <v>0</v>
      </c>
      <c r="AP1512" s="165">
        <f t="shared" si="617"/>
        <v>0</v>
      </c>
      <c r="AQ1512" s="165">
        <f t="shared" si="617"/>
        <v>0</v>
      </c>
      <c r="AR1512" s="165">
        <f t="shared" si="617"/>
        <v>0</v>
      </c>
      <c r="AS1512" s="387">
        <f t="shared" si="613"/>
        <v>0</v>
      </c>
    </row>
    <row r="1513" spans="2:45" hidden="1" outlineLevel="2">
      <c r="B1513" s="66">
        <v>29</v>
      </c>
      <c r="D1513" s="338">
        <v>0</v>
      </c>
      <c r="E1513" s="165">
        <f t="shared" si="614"/>
        <v>0</v>
      </c>
      <c r="F1513" s="165">
        <f t="shared" si="614"/>
        <v>0</v>
      </c>
      <c r="G1513" s="165">
        <f t="shared" si="614"/>
        <v>0</v>
      </c>
      <c r="H1513" s="165">
        <f t="shared" si="614"/>
        <v>0</v>
      </c>
      <c r="I1513" s="165">
        <f t="shared" si="614"/>
        <v>0</v>
      </c>
      <c r="J1513" s="165">
        <f t="shared" si="614"/>
        <v>0</v>
      </c>
      <c r="K1513" s="165">
        <f t="shared" si="614"/>
        <v>0</v>
      </c>
      <c r="L1513" s="165">
        <f t="shared" si="614"/>
        <v>0</v>
      </c>
      <c r="M1513" s="165">
        <f t="shared" si="614"/>
        <v>0</v>
      </c>
      <c r="N1513" s="165">
        <f t="shared" si="614"/>
        <v>0</v>
      </c>
      <c r="O1513" s="165">
        <f t="shared" si="615"/>
        <v>0</v>
      </c>
      <c r="P1513" s="165">
        <f t="shared" si="615"/>
        <v>0</v>
      </c>
      <c r="Q1513" s="165">
        <f t="shared" si="615"/>
        <v>0</v>
      </c>
      <c r="R1513" s="165">
        <f t="shared" si="615"/>
        <v>0</v>
      </c>
      <c r="S1513" s="165">
        <f t="shared" si="615"/>
        <v>0</v>
      </c>
      <c r="T1513" s="165">
        <f t="shared" si="615"/>
        <v>0</v>
      </c>
      <c r="U1513" s="165">
        <f t="shared" si="615"/>
        <v>0</v>
      </c>
      <c r="V1513" s="165">
        <f t="shared" si="615"/>
        <v>0</v>
      </c>
      <c r="W1513" s="165">
        <f t="shared" si="615"/>
        <v>0</v>
      </c>
      <c r="X1513" s="165">
        <f t="shared" si="615"/>
        <v>0</v>
      </c>
      <c r="Y1513" s="165">
        <f t="shared" si="616"/>
        <v>0</v>
      </c>
      <c r="Z1513" s="165">
        <f t="shared" si="616"/>
        <v>0</v>
      </c>
      <c r="AA1513" s="165">
        <f t="shared" si="616"/>
        <v>0</v>
      </c>
      <c r="AB1513" s="165">
        <f t="shared" si="616"/>
        <v>0</v>
      </c>
      <c r="AC1513" s="165">
        <f t="shared" si="616"/>
        <v>0</v>
      </c>
      <c r="AD1513" s="165">
        <f t="shared" si="616"/>
        <v>0</v>
      </c>
      <c r="AE1513" s="165">
        <f t="shared" si="616"/>
        <v>0</v>
      </c>
      <c r="AF1513" s="165">
        <f t="shared" si="616"/>
        <v>0</v>
      </c>
      <c r="AG1513" s="165">
        <f t="shared" si="616"/>
        <v>0</v>
      </c>
      <c r="AH1513" s="165">
        <f t="shared" si="616"/>
        <v>0</v>
      </c>
      <c r="AI1513" s="165">
        <f t="shared" si="617"/>
        <v>0</v>
      </c>
      <c r="AJ1513" s="165">
        <f t="shared" si="617"/>
        <v>0</v>
      </c>
      <c r="AK1513" s="165">
        <f t="shared" si="617"/>
        <v>0</v>
      </c>
      <c r="AL1513" s="165">
        <f t="shared" si="617"/>
        <v>0</v>
      </c>
      <c r="AM1513" s="165">
        <f t="shared" si="617"/>
        <v>0</v>
      </c>
      <c r="AN1513" s="165">
        <f t="shared" si="617"/>
        <v>0</v>
      </c>
      <c r="AO1513" s="165">
        <f t="shared" si="617"/>
        <v>0</v>
      </c>
      <c r="AP1513" s="165">
        <f t="shared" si="617"/>
        <v>0</v>
      </c>
      <c r="AQ1513" s="165">
        <f t="shared" si="617"/>
        <v>0</v>
      </c>
      <c r="AR1513" s="165">
        <f t="shared" si="617"/>
        <v>0</v>
      </c>
      <c r="AS1513" s="387">
        <f t="shared" si="613"/>
        <v>0</v>
      </c>
    </row>
    <row r="1514" spans="2:45" hidden="1" outlineLevel="2">
      <c r="B1514" s="66">
        <v>30</v>
      </c>
      <c r="D1514" s="338">
        <v>0</v>
      </c>
      <c r="E1514" s="165">
        <f t="shared" si="614"/>
        <v>0</v>
      </c>
      <c r="F1514" s="165">
        <f t="shared" si="614"/>
        <v>0</v>
      </c>
      <c r="G1514" s="165">
        <f t="shared" si="614"/>
        <v>0</v>
      </c>
      <c r="H1514" s="165">
        <f t="shared" si="614"/>
        <v>0</v>
      </c>
      <c r="I1514" s="165">
        <f t="shared" si="614"/>
        <v>0</v>
      </c>
      <c r="J1514" s="165">
        <f t="shared" si="614"/>
        <v>0</v>
      </c>
      <c r="K1514" s="165">
        <f t="shared" si="614"/>
        <v>0</v>
      </c>
      <c r="L1514" s="165">
        <f t="shared" si="614"/>
        <v>0</v>
      </c>
      <c r="M1514" s="165">
        <f t="shared" si="614"/>
        <v>0</v>
      </c>
      <c r="N1514" s="165">
        <f t="shared" si="614"/>
        <v>0</v>
      </c>
      <c r="O1514" s="165">
        <f t="shared" si="615"/>
        <v>0</v>
      </c>
      <c r="P1514" s="165">
        <f t="shared" si="615"/>
        <v>0</v>
      </c>
      <c r="Q1514" s="165">
        <f t="shared" si="615"/>
        <v>0</v>
      </c>
      <c r="R1514" s="165">
        <f t="shared" si="615"/>
        <v>0</v>
      </c>
      <c r="S1514" s="165">
        <f t="shared" si="615"/>
        <v>0</v>
      </c>
      <c r="T1514" s="165">
        <f t="shared" si="615"/>
        <v>0</v>
      </c>
      <c r="U1514" s="165">
        <f t="shared" si="615"/>
        <v>0</v>
      </c>
      <c r="V1514" s="165">
        <f t="shared" si="615"/>
        <v>0</v>
      </c>
      <c r="W1514" s="165">
        <f t="shared" si="615"/>
        <v>0</v>
      </c>
      <c r="X1514" s="165">
        <f t="shared" si="615"/>
        <v>0</v>
      </c>
      <c r="Y1514" s="165">
        <f t="shared" si="616"/>
        <v>0</v>
      </c>
      <c r="Z1514" s="165">
        <f t="shared" si="616"/>
        <v>0</v>
      </c>
      <c r="AA1514" s="165">
        <f t="shared" si="616"/>
        <v>0</v>
      </c>
      <c r="AB1514" s="165">
        <f t="shared" si="616"/>
        <v>0</v>
      </c>
      <c r="AC1514" s="165">
        <f t="shared" si="616"/>
        <v>0</v>
      </c>
      <c r="AD1514" s="165">
        <f t="shared" si="616"/>
        <v>0</v>
      </c>
      <c r="AE1514" s="165">
        <f t="shared" si="616"/>
        <v>0</v>
      </c>
      <c r="AF1514" s="165">
        <f t="shared" si="616"/>
        <v>0</v>
      </c>
      <c r="AG1514" s="165">
        <f t="shared" si="616"/>
        <v>0</v>
      </c>
      <c r="AH1514" s="165">
        <f t="shared" si="616"/>
        <v>0</v>
      </c>
      <c r="AI1514" s="165">
        <f t="shared" si="617"/>
        <v>0</v>
      </c>
      <c r="AJ1514" s="165">
        <f t="shared" si="617"/>
        <v>0</v>
      </c>
      <c r="AK1514" s="165">
        <f t="shared" si="617"/>
        <v>0</v>
      </c>
      <c r="AL1514" s="165">
        <f t="shared" si="617"/>
        <v>0</v>
      </c>
      <c r="AM1514" s="165">
        <f t="shared" si="617"/>
        <v>0</v>
      </c>
      <c r="AN1514" s="165">
        <f t="shared" si="617"/>
        <v>0</v>
      </c>
      <c r="AO1514" s="165">
        <f t="shared" si="617"/>
        <v>0</v>
      </c>
      <c r="AP1514" s="165">
        <f t="shared" si="617"/>
        <v>0</v>
      </c>
      <c r="AQ1514" s="165">
        <f t="shared" si="617"/>
        <v>0</v>
      </c>
      <c r="AR1514" s="165">
        <f t="shared" si="617"/>
        <v>0</v>
      </c>
      <c r="AS1514" s="387">
        <f t="shared" si="613"/>
        <v>0</v>
      </c>
    </row>
    <row r="1515" spans="2:45" hidden="1" outlineLevel="2">
      <c r="B1515" s="66">
        <v>31</v>
      </c>
      <c r="D1515" s="338">
        <v>0</v>
      </c>
      <c r="E1515" s="165">
        <f t="shared" ref="E1515:N1524" si="618">IF(AND(E$2=$B1515,$B1515=$C$3),$D1515,IF(AND(E$2&gt;$B1515,E$2&lt;=$D$1484+$B1515),SLN($D1515,0,IF($C$3-$B1515&gt;=$D$1484,$D$1484,$C$3-$B1515)),0))</f>
        <v>0</v>
      </c>
      <c r="F1515" s="165">
        <f t="shared" si="618"/>
        <v>0</v>
      </c>
      <c r="G1515" s="165">
        <f t="shared" si="618"/>
        <v>0</v>
      </c>
      <c r="H1515" s="165">
        <f t="shared" si="618"/>
        <v>0</v>
      </c>
      <c r="I1515" s="165">
        <f t="shared" si="618"/>
        <v>0</v>
      </c>
      <c r="J1515" s="165">
        <f t="shared" si="618"/>
        <v>0</v>
      </c>
      <c r="K1515" s="165">
        <f t="shared" si="618"/>
        <v>0</v>
      </c>
      <c r="L1515" s="165">
        <f t="shared" si="618"/>
        <v>0</v>
      </c>
      <c r="M1515" s="165">
        <f t="shared" si="618"/>
        <v>0</v>
      </c>
      <c r="N1515" s="165">
        <f t="shared" si="618"/>
        <v>0</v>
      </c>
      <c r="O1515" s="165">
        <f t="shared" ref="O1515:X1524" si="619">IF(AND(O$2=$B1515,$B1515=$C$3),$D1515,IF(AND(O$2&gt;$B1515,O$2&lt;=$D$1484+$B1515),SLN($D1515,0,IF($C$3-$B1515&gt;=$D$1484,$D$1484,$C$3-$B1515)),0))</f>
        <v>0</v>
      </c>
      <c r="P1515" s="165">
        <f t="shared" si="619"/>
        <v>0</v>
      </c>
      <c r="Q1515" s="165">
        <f t="shared" si="619"/>
        <v>0</v>
      </c>
      <c r="R1515" s="165">
        <f t="shared" si="619"/>
        <v>0</v>
      </c>
      <c r="S1515" s="165">
        <f t="shared" si="619"/>
        <v>0</v>
      </c>
      <c r="T1515" s="165">
        <f t="shared" si="619"/>
        <v>0</v>
      </c>
      <c r="U1515" s="165">
        <f t="shared" si="619"/>
        <v>0</v>
      </c>
      <c r="V1515" s="165">
        <f t="shared" si="619"/>
        <v>0</v>
      </c>
      <c r="W1515" s="165">
        <f t="shared" si="619"/>
        <v>0</v>
      </c>
      <c r="X1515" s="165">
        <f t="shared" si="619"/>
        <v>0</v>
      </c>
      <c r="Y1515" s="165">
        <f t="shared" ref="Y1515:AH1524" si="620">IF(AND(Y$2=$B1515,$B1515=$C$3),$D1515,IF(AND(Y$2&gt;$B1515,Y$2&lt;=$D$1484+$B1515),SLN($D1515,0,IF($C$3-$B1515&gt;=$D$1484,$D$1484,$C$3-$B1515)),0))</f>
        <v>0</v>
      </c>
      <c r="Z1515" s="165">
        <f t="shared" si="620"/>
        <v>0</v>
      </c>
      <c r="AA1515" s="165">
        <f t="shared" si="620"/>
        <v>0</v>
      </c>
      <c r="AB1515" s="165">
        <f t="shared" si="620"/>
        <v>0</v>
      </c>
      <c r="AC1515" s="165">
        <f t="shared" si="620"/>
        <v>0</v>
      </c>
      <c r="AD1515" s="165">
        <f t="shared" si="620"/>
        <v>0</v>
      </c>
      <c r="AE1515" s="165">
        <f t="shared" si="620"/>
        <v>0</v>
      </c>
      <c r="AF1515" s="165">
        <f t="shared" si="620"/>
        <v>0</v>
      </c>
      <c r="AG1515" s="165">
        <f t="shared" si="620"/>
        <v>0</v>
      </c>
      <c r="AH1515" s="165">
        <f t="shared" si="620"/>
        <v>0</v>
      </c>
      <c r="AI1515" s="165">
        <f t="shared" ref="AI1515:AR1524" si="621">IF(AND(AI$2=$B1515,$B1515=$C$3),$D1515,IF(AND(AI$2&gt;$B1515,AI$2&lt;=$D$1484+$B1515),SLN($D1515,0,IF($C$3-$B1515&gt;=$D$1484,$D$1484,$C$3-$B1515)),0))</f>
        <v>0</v>
      </c>
      <c r="AJ1515" s="165">
        <f t="shared" si="621"/>
        <v>0</v>
      </c>
      <c r="AK1515" s="165">
        <f t="shared" si="621"/>
        <v>0</v>
      </c>
      <c r="AL1515" s="165">
        <f t="shared" si="621"/>
        <v>0</v>
      </c>
      <c r="AM1515" s="165">
        <f t="shared" si="621"/>
        <v>0</v>
      </c>
      <c r="AN1515" s="165">
        <f t="shared" si="621"/>
        <v>0</v>
      </c>
      <c r="AO1515" s="165">
        <f t="shared" si="621"/>
        <v>0</v>
      </c>
      <c r="AP1515" s="165">
        <f t="shared" si="621"/>
        <v>0</v>
      </c>
      <c r="AQ1515" s="165">
        <f t="shared" si="621"/>
        <v>0</v>
      </c>
      <c r="AR1515" s="165">
        <f t="shared" si="621"/>
        <v>0</v>
      </c>
      <c r="AS1515" s="387">
        <f t="shared" si="613"/>
        <v>0</v>
      </c>
    </row>
    <row r="1516" spans="2:45" hidden="1" outlineLevel="2">
      <c r="B1516" s="66">
        <v>32</v>
      </c>
      <c r="D1516" s="338">
        <v>0</v>
      </c>
      <c r="E1516" s="165">
        <f t="shared" si="618"/>
        <v>0</v>
      </c>
      <c r="F1516" s="165">
        <f t="shared" si="618"/>
        <v>0</v>
      </c>
      <c r="G1516" s="165">
        <f t="shared" si="618"/>
        <v>0</v>
      </c>
      <c r="H1516" s="165">
        <f t="shared" si="618"/>
        <v>0</v>
      </c>
      <c r="I1516" s="165">
        <f t="shared" si="618"/>
        <v>0</v>
      </c>
      <c r="J1516" s="165">
        <f t="shared" si="618"/>
        <v>0</v>
      </c>
      <c r="K1516" s="165">
        <f t="shared" si="618"/>
        <v>0</v>
      </c>
      <c r="L1516" s="165">
        <f t="shared" si="618"/>
        <v>0</v>
      </c>
      <c r="M1516" s="165">
        <f t="shared" si="618"/>
        <v>0</v>
      </c>
      <c r="N1516" s="165">
        <f t="shared" si="618"/>
        <v>0</v>
      </c>
      <c r="O1516" s="165">
        <f t="shared" si="619"/>
        <v>0</v>
      </c>
      <c r="P1516" s="165">
        <f t="shared" si="619"/>
        <v>0</v>
      </c>
      <c r="Q1516" s="165">
        <f t="shared" si="619"/>
        <v>0</v>
      </c>
      <c r="R1516" s="165">
        <f t="shared" si="619"/>
        <v>0</v>
      </c>
      <c r="S1516" s="165">
        <f t="shared" si="619"/>
        <v>0</v>
      </c>
      <c r="T1516" s="165">
        <f t="shared" si="619"/>
        <v>0</v>
      </c>
      <c r="U1516" s="165">
        <f t="shared" si="619"/>
        <v>0</v>
      </c>
      <c r="V1516" s="165">
        <f t="shared" si="619"/>
        <v>0</v>
      </c>
      <c r="W1516" s="165">
        <f t="shared" si="619"/>
        <v>0</v>
      </c>
      <c r="X1516" s="165">
        <f t="shared" si="619"/>
        <v>0</v>
      </c>
      <c r="Y1516" s="165">
        <f t="shared" si="620"/>
        <v>0</v>
      </c>
      <c r="Z1516" s="165">
        <f t="shared" si="620"/>
        <v>0</v>
      </c>
      <c r="AA1516" s="165">
        <f t="shared" si="620"/>
        <v>0</v>
      </c>
      <c r="AB1516" s="165">
        <f t="shared" si="620"/>
        <v>0</v>
      </c>
      <c r="AC1516" s="165">
        <f t="shared" si="620"/>
        <v>0</v>
      </c>
      <c r="AD1516" s="165">
        <f t="shared" si="620"/>
        <v>0</v>
      </c>
      <c r="AE1516" s="165">
        <f t="shared" si="620"/>
        <v>0</v>
      </c>
      <c r="AF1516" s="165">
        <f t="shared" si="620"/>
        <v>0</v>
      </c>
      <c r="AG1516" s="165">
        <f t="shared" si="620"/>
        <v>0</v>
      </c>
      <c r="AH1516" s="165">
        <f t="shared" si="620"/>
        <v>0</v>
      </c>
      <c r="AI1516" s="165">
        <f t="shared" si="621"/>
        <v>0</v>
      </c>
      <c r="AJ1516" s="165">
        <f t="shared" si="621"/>
        <v>0</v>
      </c>
      <c r="AK1516" s="165">
        <f t="shared" si="621"/>
        <v>0</v>
      </c>
      <c r="AL1516" s="165">
        <f t="shared" si="621"/>
        <v>0</v>
      </c>
      <c r="AM1516" s="165">
        <f t="shared" si="621"/>
        <v>0</v>
      </c>
      <c r="AN1516" s="165">
        <f t="shared" si="621"/>
        <v>0</v>
      </c>
      <c r="AO1516" s="165">
        <f t="shared" si="621"/>
        <v>0</v>
      </c>
      <c r="AP1516" s="165">
        <f t="shared" si="621"/>
        <v>0</v>
      </c>
      <c r="AQ1516" s="165">
        <f t="shared" si="621"/>
        <v>0</v>
      </c>
      <c r="AR1516" s="165">
        <f t="shared" si="621"/>
        <v>0</v>
      </c>
      <c r="AS1516" s="387">
        <f t="shared" si="613"/>
        <v>0</v>
      </c>
    </row>
    <row r="1517" spans="2:45" hidden="1" outlineLevel="2">
      <c r="B1517" s="66">
        <v>33</v>
      </c>
      <c r="D1517" s="338">
        <v>0</v>
      </c>
      <c r="E1517" s="165">
        <f t="shared" si="618"/>
        <v>0</v>
      </c>
      <c r="F1517" s="165">
        <f t="shared" si="618"/>
        <v>0</v>
      </c>
      <c r="G1517" s="165">
        <f t="shared" si="618"/>
        <v>0</v>
      </c>
      <c r="H1517" s="165">
        <f t="shared" si="618"/>
        <v>0</v>
      </c>
      <c r="I1517" s="165">
        <f t="shared" si="618"/>
        <v>0</v>
      </c>
      <c r="J1517" s="165">
        <f t="shared" si="618"/>
        <v>0</v>
      </c>
      <c r="K1517" s="165">
        <f t="shared" si="618"/>
        <v>0</v>
      </c>
      <c r="L1517" s="165">
        <f t="shared" si="618"/>
        <v>0</v>
      </c>
      <c r="M1517" s="165">
        <f t="shared" si="618"/>
        <v>0</v>
      </c>
      <c r="N1517" s="165">
        <f t="shared" si="618"/>
        <v>0</v>
      </c>
      <c r="O1517" s="165">
        <f t="shared" si="619"/>
        <v>0</v>
      </c>
      <c r="P1517" s="165">
        <f t="shared" si="619"/>
        <v>0</v>
      </c>
      <c r="Q1517" s="165">
        <f t="shared" si="619"/>
        <v>0</v>
      </c>
      <c r="R1517" s="165">
        <f t="shared" si="619"/>
        <v>0</v>
      </c>
      <c r="S1517" s="165">
        <f t="shared" si="619"/>
        <v>0</v>
      </c>
      <c r="T1517" s="165">
        <f t="shared" si="619"/>
        <v>0</v>
      </c>
      <c r="U1517" s="165">
        <f t="shared" si="619"/>
        <v>0</v>
      </c>
      <c r="V1517" s="165">
        <f t="shared" si="619"/>
        <v>0</v>
      </c>
      <c r="W1517" s="165">
        <f t="shared" si="619"/>
        <v>0</v>
      </c>
      <c r="X1517" s="165">
        <f t="shared" si="619"/>
        <v>0</v>
      </c>
      <c r="Y1517" s="165">
        <f t="shared" si="620"/>
        <v>0</v>
      </c>
      <c r="Z1517" s="165">
        <f t="shared" si="620"/>
        <v>0</v>
      </c>
      <c r="AA1517" s="165">
        <f t="shared" si="620"/>
        <v>0</v>
      </c>
      <c r="AB1517" s="165">
        <f t="shared" si="620"/>
        <v>0</v>
      </c>
      <c r="AC1517" s="165">
        <f t="shared" si="620"/>
        <v>0</v>
      </c>
      <c r="AD1517" s="165">
        <f t="shared" si="620"/>
        <v>0</v>
      </c>
      <c r="AE1517" s="165">
        <f t="shared" si="620"/>
        <v>0</v>
      </c>
      <c r="AF1517" s="165">
        <f t="shared" si="620"/>
        <v>0</v>
      </c>
      <c r="AG1517" s="165">
        <f t="shared" si="620"/>
        <v>0</v>
      </c>
      <c r="AH1517" s="165">
        <f t="shared" si="620"/>
        <v>0</v>
      </c>
      <c r="AI1517" s="165">
        <f t="shared" si="621"/>
        <v>0</v>
      </c>
      <c r="AJ1517" s="165">
        <f t="shared" si="621"/>
        <v>0</v>
      </c>
      <c r="AK1517" s="165">
        <f t="shared" si="621"/>
        <v>0</v>
      </c>
      <c r="AL1517" s="165">
        <f t="shared" si="621"/>
        <v>0</v>
      </c>
      <c r="AM1517" s="165">
        <f t="shared" si="621"/>
        <v>0</v>
      </c>
      <c r="AN1517" s="165">
        <f t="shared" si="621"/>
        <v>0</v>
      </c>
      <c r="AO1517" s="165">
        <f t="shared" si="621"/>
        <v>0</v>
      </c>
      <c r="AP1517" s="165">
        <f t="shared" si="621"/>
        <v>0</v>
      </c>
      <c r="AQ1517" s="165">
        <f t="shared" si="621"/>
        <v>0</v>
      </c>
      <c r="AR1517" s="165">
        <f t="shared" si="621"/>
        <v>0</v>
      </c>
      <c r="AS1517" s="387">
        <f t="shared" si="613"/>
        <v>0</v>
      </c>
    </row>
    <row r="1518" spans="2:45" hidden="1" outlineLevel="2">
      <c r="B1518" s="66">
        <v>34</v>
      </c>
      <c r="D1518" s="338">
        <v>0</v>
      </c>
      <c r="E1518" s="165">
        <f t="shared" si="618"/>
        <v>0</v>
      </c>
      <c r="F1518" s="165">
        <f t="shared" si="618"/>
        <v>0</v>
      </c>
      <c r="G1518" s="165">
        <f t="shared" si="618"/>
        <v>0</v>
      </c>
      <c r="H1518" s="165">
        <f t="shared" si="618"/>
        <v>0</v>
      </c>
      <c r="I1518" s="165">
        <f t="shared" si="618"/>
        <v>0</v>
      </c>
      <c r="J1518" s="165">
        <f t="shared" si="618"/>
        <v>0</v>
      </c>
      <c r="K1518" s="165">
        <f t="shared" si="618"/>
        <v>0</v>
      </c>
      <c r="L1518" s="165">
        <f t="shared" si="618"/>
        <v>0</v>
      </c>
      <c r="M1518" s="165">
        <f t="shared" si="618"/>
        <v>0</v>
      </c>
      <c r="N1518" s="165">
        <f t="shared" si="618"/>
        <v>0</v>
      </c>
      <c r="O1518" s="165">
        <f t="shared" si="619"/>
        <v>0</v>
      </c>
      <c r="P1518" s="165">
        <f t="shared" si="619"/>
        <v>0</v>
      </c>
      <c r="Q1518" s="165">
        <f t="shared" si="619"/>
        <v>0</v>
      </c>
      <c r="R1518" s="165">
        <f t="shared" si="619"/>
        <v>0</v>
      </c>
      <c r="S1518" s="165">
        <f t="shared" si="619"/>
        <v>0</v>
      </c>
      <c r="T1518" s="165">
        <f t="shared" si="619"/>
        <v>0</v>
      </c>
      <c r="U1518" s="165">
        <f t="shared" si="619"/>
        <v>0</v>
      </c>
      <c r="V1518" s="165">
        <f t="shared" si="619"/>
        <v>0</v>
      </c>
      <c r="W1518" s="165">
        <f t="shared" si="619"/>
        <v>0</v>
      </c>
      <c r="X1518" s="165">
        <f t="shared" si="619"/>
        <v>0</v>
      </c>
      <c r="Y1518" s="165">
        <f t="shared" si="620"/>
        <v>0</v>
      </c>
      <c r="Z1518" s="165">
        <f t="shared" si="620"/>
        <v>0</v>
      </c>
      <c r="AA1518" s="165">
        <f t="shared" si="620"/>
        <v>0</v>
      </c>
      <c r="AB1518" s="165">
        <f t="shared" si="620"/>
        <v>0</v>
      </c>
      <c r="AC1518" s="165">
        <f t="shared" si="620"/>
        <v>0</v>
      </c>
      <c r="AD1518" s="165">
        <f t="shared" si="620"/>
        <v>0</v>
      </c>
      <c r="AE1518" s="165">
        <f t="shared" si="620"/>
        <v>0</v>
      </c>
      <c r="AF1518" s="165">
        <f t="shared" si="620"/>
        <v>0</v>
      </c>
      <c r="AG1518" s="165">
        <f t="shared" si="620"/>
        <v>0</v>
      </c>
      <c r="AH1518" s="165">
        <f t="shared" si="620"/>
        <v>0</v>
      </c>
      <c r="AI1518" s="165">
        <f t="shared" si="621"/>
        <v>0</v>
      </c>
      <c r="AJ1518" s="165">
        <f t="shared" si="621"/>
        <v>0</v>
      </c>
      <c r="AK1518" s="165">
        <f t="shared" si="621"/>
        <v>0</v>
      </c>
      <c r="AL1518" s="165">
        <f t="shared" si="621"/>
        <v>0</v>
      </c>
      <c r="AM1518" s="165">
        <f t="shared" si="621"/>
        <v>0</v>
      </c>
      <c r="AN1518" s="165">
        <f t="shared" si="621"/>
        <v>0</v>
      </c>
      <c r="AO1518" s="165">
        <f t="shared" si="621"/>
        <v>0</v>
      </c>
      <c r="AP1518" s="165">
        <f t="shared" si="621"/>
        <v>0</v>
      </c>
      <c r="AQ1518" s="165">
        <f t="shared" si="621"/>
        <v>0</v>
      </c>
      <c r="AR1518" s="165">
        <f t="shared" si="621"/>
        <v>0</v>
      </c>
      <c r="AS1518" s="387">
        <f t="shared" si="613"/>
        <v>0</v>
      </c>
    </row>
    <row r="1519" spans="2:45" hidden="1" outlineLevel="2">
      <c r="B1519" s="66">
        <v>35</v>
      </c>
      <c r="D1519" s="338">
        <v>0</v>
      </c>
      <c r="E1519" s="165">
        <f t="shared" si="618"/>
        <v>0</v>
      </c>
      <c r="F1519" s="165">
        <f t="shared" si="618"/>
        <v>0</v>
      </c>
      <c r="G1519" s="165">
        <f t="shared" si="618"/>
        <v>0</v>
      </c>
      <c r="H1519" s="165">
        <f t="shared" si="618"/>
        <v>0</v>
      </c>
      <c r="I1519" s="165">
        <f t="shared" si="618"/>
        <v>0</v>
      </c>
      <c r="J1519" s="165">
        <f t="shared" si="618"/>
        <v>0</v>
      </c>
      <c r="K1519" s="165">
        <f t="shared" si="618"/>
        <v>0</v>
      </c>
      <c r="L1519" s="165">
        <f t="shared" si="618"/>
        <v>0</v>
      </c>
      <c r="M1519" s="165">
        <f t="shared" si="618"/>
        <v>0</v>
      </c>
      <c r="N1519" s="165">
        <f t="shared" si="618"/>
        <v>0</v>
      </c>
      <c r="O1519" s="165">
        <f t="shared" si="619"/>
        <v>0</v>
      </c>
      <c r="P1519" s="165">
        <f t="shared" si="619"/>
        <v>0</v>
      </c>
      <c r="Q1519" s="165">
        <f t="shared" si="619"/>
        <v>0</v>
      </c>
      <c r="R1519" s="165">
        <f t="shared" si="619"/>
        <v>0</v>
      </c>
      <c r="S1519" s="165">
        <f t="shared" si="619"/>
        <v>0</v>
      </c>
      <c r="T1519" s="165">
        <f t="shared" si="619"/>
        <v>0</v>
      </c>
      <c r="U1519" s="165">
        <f t="shared" si="619"/>
        <v>0</v>
      </c>
      <c r="V1519" s="165">
        <f t="shared" si="619"/>
        <v>0</v>
      </c>
      <c r="W1519" s="165">
        <f t="shared" si="619"/>
        <v>0</v>
      </c>
      <c r="X1519" s="165">
        <f t="shared" si="619"/>
        <v>0</v>
      </c>
      <c r="Y1519" s="165">
        <f t="shared" si="620"/>
        <v>0</v>
      </c>
      <c r="Z1519" s="165">
        <f t="shared" si="620"/>
        <v>0</v>
      </c>
      <c r="AA1519" s="165">
        <f t="shared" si="620"/>
        <v>0</v>
      </c>
      <c r="AB1519" s="165">
        <f t="shared" si="620"/>
        <v>0</v>
      </c>
      <c r="AC1519" s="165">
        <f t="shared" si="620"/>
        <v>0</v>
      </c>
      <c r="AD1519" s="165">
        <f t="shared" si="620"/>
        <v>0</v>
      </c>
      <c r="AE1519" s="165">
        <f t="shared" si="620"/>
        <v>0</v>
      </c>
      <c r="AF1519" s="165">
        <f t="shared" si="620"/>
        <v>0</v>
      </c>
      <c r="AG1519" s="165">
        <f t="shared" si="620"/>
        <v>0</v>
      </c>
      <c r="AH1519" s="165">
        <f t="shared" si="620"/>
        <v>0</v>
      </c>
      <c r="AI1519" s="165">
        <f t="shared" si="621"/>
        <v>0</v>
      </c>
      <c r="AJ1519" s="165">
        <f t="shared" si="621"/>
        <v>0</v>
      </c>
      <c r="AK1519" s="165">
        <f t="shared" si="621"/>
        <v>0</v>
      </c>
      <c r="AL1519" s="165">
        <f t="shared" si="621"/>
        <v>0</v>
      </c>
      <c r="AM1519" s="165">
        <f t="shared" si="621"/>
        <v>0</v>
      </c>
      <c r="AN1519" s="165">
        <f t="shared" si="621"/>
        <v>0</v>
      </c>
      <c r="AO1519" s="165">
        <f t="shared" si="621"/>
        <v>0</v>
      </c>
      <c r="AP1519" s="165">
        <f t="shared" si="621"/>
        <v>0</v>
      </c>
      <c r="AQ1519" s="165">
        <f t="shared" si="621"/>
        <v>0</v>
      </c>
      <c r="AR1519" s="165">
        <f t="shared" si="621"/>
        <v>0</v>
      </c>
      <c r="AS1519" s="387">
        <f t="shared" si="613"/>
        <v>0</v>
      </c>
    </row>
    <row r="1520" spans="2:45" hidden="1" outlineLevel="2">
      <c r="B1520" s="66">
        <v>36</v>
      </c>
      <c r="D1520" s="338">
        <v>0</v>
      </c>
      <c r="E1520" s="165">
        <f t="shared" si="618"/>
        <v>0</v>
      </c>
      <c r="F1520" s="165">
        <f t="shared" si="618"/>
        <v>0</v>
      </c>
      <c r="G1520" s="165">
        <f t="shared" si="618"/>
        <v>0</v>
      </c>
      <c r="H1520" s="165">
        <f t="shared" si="618"/>
        <v>0</v>
      </c>
      <c r="I1520" s="165">
        <f t="shared" si="618"/>
        <v>0</v>
      </c>
      <c r="J1520" s="165">
        <f t="shared" si="618"/>
        <v>0</v>
      </c>
      <c r="K1520" s="165">
        <f t="shared" si="618"/>
        <v>0</v>
      </c>
      <c r="L1520" s="165">
        <f t="shared" si="618"/>
        <v>0</v>
      </c>
      <c r="M1520" s="165">
        <f t="shared" si="618"/>
        <v>0</v>
      </c>
      <c r="N1520" s="165">
        <f t="shared" si="618"/>
        <v>0</v>
      </c>
      <c r="O1520" s="165">
        <f t="shared" si="619"/>
        <v>0</v>
      </c>
      <c r="P1520" s="165">
        <f t="shared" si="619"/>
        <v>0</v>
      </c>
      <c r="Q1520" s="165">
        <f t="shared" si="619"/>
        <v>0</v>
      </c>
      <c r="R1520" s="165">
        <f t="shared" si="619"/>
        <v>0</v>
      </c>
      <c r="S1520" s="165">
        <f t="shared" si="619"/>
        <v>0</v>
      </c>
      <c r="T1520" s="165">
        <f t="shared" si="619"/>
        <v>0</v>
      </c>
      <c r="U1520" s="165">
        <f t="shared" si="619"/>
        <v>0</v>
      </c>
      <c r="V1520" s="165">
        <f t="shared" si="619"/>
        <v>0</v>
      </c>
      <c r="W1520" s="165">
        <f t="shared" si="619"/>
        <v>0</v>
      </c>
      <c r="X1520" s="165">
        <f t="shared" si="619"/>
        <v>0</v>
      </c>
      <c r="Y1520" s="165">
        <f t="shared" si="620"/>
        <v>0</v>
      </c>
      <c r="Z1520" s="165">
        <f t="shared" si="620"/>
        <v>0</v>
      </c>
      <c r="AA1520" s="165">
        <f t="shared" si="620"/>
        <v>0</v>
      </c>
      <c r="AB1520" s="165">
        <f t="shared" si="620"/>
        <v>0</v>
      </c>
      <c r="AC1520" s="165">
        <f t="shared" si="620"/>
        <v>0</v>
      </c>
      <c r="AD1520" s="165">
        <f t="shared" si="620"/>
        <v>0</v>
      </c>
      <c r="AE1520" s="165">
        <f t="shared" si="620"/>
        <v>0</v>
      </c>
      <c r="AF1520" s="165">
        <f t="shared" si="620"/>
        <v>0</v>
      </c>
      <c r="AG1520" s="165">
        <f t="shared" si="620"/>
        <v>0</v>
      </c>
      <c r="AH1520" s="165">
        <f t="shared" si="620"/>
        <v>0</v>
      </c>
      <c r="AI1520" s="165">
        <f t="shared" si="621"/>
        <v>0</v>
      </c>
      <c r="AJ1520" s="165">
        <f t="shared" si="621"/>
        <v>0</v>
      </c>
      <c r="AK1520" s="165">
        <f t="shared" si="621"/>
        <v>0</v>
      </c>
      <c r="AL1520" s="165">
        <f t="shared" si="621"/>
        <v>0</v>
      </c>
      <c r="AM1520" s="165">
        <f t="shared" si="621"/>
        <v>0</v>
      </c>
      <c r="AN1520" s="165">
        <f t="shared" si="621"/>
        <v>0</v>
      </c>
      <c r="AO1520" s="165">
        <f t="shared" si="621"/>
        <v>0</v>
      </c>
      <c r="AP1520" s="165">
        <f t="shared" si="621"/>
        <v>0</v>
      </c>
      <c r="AQ1520" s="165">
        <f t="shared" si="621"/>
        <v>0</v>
      </c>
      <c r="AR1520" s="165">
        <f t="shared" si="621"/>
        <v>0</v>
      </c>
      <c r="AS1520" s="387">
        <f t="shared" si="613"/>
        <v>0</v>
      </c>
    </row>
    <row r="1521" spans="2:46" hidden="1" outlineLevel="2">
      <c r="B1521" s="66">
        <v>37</v>
      </c>
      <c r="D1521" s="338">
        <v>0</v>
      </c>
      <c r="E1521" s="165">
        <f t="shared" si="618"/>
        <v>0</v>
      </c>
      <c r="F1521" s="165">
        <f t="shared" si="618"/>
        <v>0</v>
      </c>
      <c r="G1521" s="165">
        <f t="shared" si="618"/>
        <v>0</v>
      </c>
      <c r="H1521" s="165">
        <f t="shared" si="618"/>
        <v>0</v>
      </c>
      <c r="I1521" s="165">
        <f t="shared" si="618"/>
        <v>0</v>
      </c>
      <c r="J1521" s="165">
        <f t="shared" si="618"/>
        <v>0</v>
      </c>
      <c r="K1521" s="165">
        <f t="shared" si="618"/>
        <v>0</v>
      </c>
      <c r="L1521" s="165">
        <f t="shared" si="618"/>
        <v>0</v>
      </c>
      <c r="M1521" s="165">
        <f t="shared" si="618"/>
        <v>0</v>
      </c>
      <c r="N1521" s="165">
        <f t="shared" si="618"/>
        <v>0</v>
      </c>
      <c r="O1521" s="165">
        <f t="shared" si="619"/>
        <v>0</v>
      </c>
      <c r="P1521" s="165">
        <f t="shared" si="619"/>
        <v>0</v>
      </c>
      <c r="Q1521" s="165">
        <f t="shared" si="619"/>
        <v>0</v>
      </c>
      <c r="R1521" s="165">
        <f t="shared" si="619"/>
        <v>0</v>
      </c>
      <c r="S1521" s="165">
        <f t="shared" si="619"/>
        <v>0</v>
      </c>
      <c r="T1521" s="165">
        <f t="shared" si="619"/>
        <v>0</v>
      </c>
      <c r="U1521" s="165">
        <f t="shared" si="619"/>
        <v>0</v>
      </c>
      <c r="V1521" s="165">
        <f t="shared" si="619"/>
        <v>0</v>
      </c>
      <c r="W1521" s="165">
        <f t="shared" si="619"/>
        <v>0</v>
      </c>
      <c r="X1521" s="165">
        <f t="shared" si="619"/>
        <v>0</v>
      </c>
      <c r="Y1521" s="165">
        <f t="shared" si="620"/>
        <v>0</v>
      </c>
      <c r="Z1521" s="165">
        <f t="shared" si="620"/>
        <v>0</v>
      </c>
      <c r="AA1521" s="165">
        <f t="shared" si="620"/>
        <v>0</v>
      </c>
      <c r="AB1521" s="165">
        <f t="shared" si="620"/>
        <v>0</v>
      </c>
      <c r="AC1521" s="165">
        <f t="shared" si="620"/>
        <v>0</v>
      </c>
      <c r="AD1521" s="165">
        <f t="shared" si="620"/>
        <v>0</v>
      </c>
      <c r="AE1521" s="165">
        <f t="shared" si="620"/>
        <v>0</v>
      </c>
      <c r="AF1521" s="165">
        <f t="shared" si="620"/>
        <v>0</v>
      </c>
      <c r="AG1521" s="165">
        <f t="shared" si="620"/>
        <v>0</v>
      </c>
      <c r="AH1521" s="165">
        <f t="shared" si="620"/>
        <v>0</v>
      </c>
      <c r="AI1521" s="165">
        <f t="shared" si="621"/>
        <v>0</v>
      </c>
      <c r="AJ1521" s="165">
        <f t="shared" si="621"/>
        <v>0</v>
      </c>
      <c r="AK1521" s="165">
        <f t="shared" si="621"/>
        <v>0</v>
      </c>
      <c r="AL1521" s="165">
        <f t="shared" si="621"/>
        <v>0</v>
      </c>
      <c r="AM1521" s="165">
        <f t="shared" si="621"/>
        <v>0</v>
      </c>
      <c r="AN1521" s="165">
        <f t="shared" si="621"/>
        <v>0</v>
      </c>
      <c r="AO1521" s="165">
        <f t="shared" si="621"/>
        <v>0</v>
      </c>
      <c r="AP1521" s="165">
        <f t="shared" si="621"/>
        <v>0</v>
      </c>
      <c r="AQ1521" s="165">
        <f t="shared" si="621"/>
        <v>0</v>
      </c>
      <c r="AR1521" s="165">
        <f t="shared" si="621"/>
        <v>0</v>
      </c>
      <c r="AS1521" s="387">
        <f t="shared" si="613"/>
        <v>0</v>
      </c>
    </row>
    <row r="1522" spans="2:46" hidden="1" outlineLevel="2">
      <c r="B1522" s="66">
        <v>38</v>
      </c>
      <c r="D1522" s="338">
        <v>0</v>
      </c>
      <c r="E1522" s="165">
        <f t="shared" si="618"/>
        <v>0</v>
      </c>
      <c r="F1522" s="165">
        <f t="shared" si="618"/>
        <v>0</v>
      </c>
      <c r="G1522" s="165">
        <f t="shared" si="618"/>
        <v>0</v>
      </c>
      <c r="H1522" s="165">
        <f t="shared" si="618"/>
        <v>0</v>
      </c>
      <c r="I1522" s="165">
        <f t="shared" si="618"/>
        <v>0</v>
      </c>
      <c r="J1522" s="165">
        <f t="shared" si="618"/>
        <v>0</v>
      </c>
      <c r="K1522" s="165">
        <f t="shared" si="618"/>
        <v>0</v>
      </c>
      <c r="L1522" s="165">
        <f t="shared" si="618"/>
        <v>0</v>
      </c>
      <c r="M1522" s="165">
        <f t="shared" si="618"/>
        <v>0</v>
      </c>
      <c r="N1522" s="165">
        <f t="shared" si="618"/>
        <v>0</v>
      </c>
      <c r="O1522" s="165">
        <f t="shared" si="619"/>
        <v>0</v>
      </c>
      <c r="P1522" s="165">
        <f t="shared" si="619"/>
        <v>0</v>
      </c>
      <c r="Q1522" s="165">
        <f t="shared" si="619"/>
        <v>0</v>
      </c>
      <c r="R1522" s="165">
        <f t="shared" si="619"/>
        <v>0</v>
      </c>
      <c r="S1522" s="165">
        <f t="shared" si="619"/>
        <v>0</v>
      </c>
      <c r="T1522" s="165">
        <f t="shared" si="619"/>
        <v>0</v>
      </c>
      <c r="U1522" s="165">
        <f t="shared" si="619"/>
        <v>0</v>
      </c>
      <c r="V1522" s="165">
        <f t="shared" si="619"/>
        <v>0</v>
      </c>
      <c r="W1522" s="165">
        <f t="shared" si="619"/>
        <v>0</v>
      </c>
      <c r="X1522" s="165">
        <f t="shared" si="619"/>
        <v>0</v>
      </c>
      <c r="Y1522" s="165">
        <f t="shared" si="620"/>
        <v>0</v>
      </c>
      <c r="Z1522" s="165">
        <f t="shared" si="620"/>
        <v>0</v>
      </c>
      <c r="AA1522" s="165">
        <f t="shared" si="620"/>
        <v>0</v>
      </c>
      <c r="AB1522" s="165">
        <f t="shared" si="620"/>
        <v>0</v>
      </c>
      <c r="AC1522" s="165">
        <f t="shared" si="620"/>
        <v>0</v>
      </c>
      <c r="AD1522" s="165">
        <f t="shared" si="620"/>
        <v>0</v>
      </c>
      <c r="AE1522" s="165">
        <f t="shared" si="620"/>
        <v>0</v>
      </c>
      <c r="AF1522" s="165">
        <f t="shared" si="620"/>
        <v>0</v>
      </c>
      <c r="AG1522" s="165">
        <f t="shared" si="620"/>
        <v>0</v>
      </c>
      <c r="AH1522" s="165">
        <f t="shared" si="620"/>
        <v>0</v>
      </c>
      <c r="AI1522" s="165">
        <f t="shared" si="621"/>
        <v>0</v>
      </c>
      <c r="AJ1522" s="165">
        <f t="shared" si="621"/>
        <v>0</v>
      </c>
      <c r="AK1522" s="165">
        <f t="shared" si="621"/>
        <v>0</v>
      </c>
      <c r="AL1522" s="165">
        <f t="shared" si="621"/>
        <v>0</v>
      </c>
      <c r="AM1522" s="165">
        <f t="shared" si="621"/>
        <v>0</v>
      </c>
      <c r="AN1522" s="165">
        <f t="shared" si="621"/>
        <v>0</v>
      </c>
      <c r="AO1522" s="165">
        <f t="shared" si="621"/>
        <v>0</v>
      </c>
      <c r="AP1522" s="165">
        <f t="shared" si="621"/>
        <v>0</v>
      </c>
      <c r="AQ1522" s="165">
        <f t="shared" si="621"/>
        <v>0</v>
      </c>
      <c r="AR1522" s="165">
        <f t="shared" si="621"/>
        <v>0</v>
      </c>
      <c r="AS1522" s="387">
        <f t="shared" si="613"/>
        <v>0</v>
      </c>
    </row>
    <row r="1523" spans="2:46" hidden="1" outlineLevel="2">
      <c r="B1523" s="66">
        <v>39</v>
      </c>
      <c r="D1523" s="338">
        <v>0</v>
      </c>
      <c r="E1523" s="165">
        <f t="shared" si="618"/>
        <v>0</v>
      </c>
      <c r="F1523" s="165">
        <f t="shared" si="618"/>
        <v>0</v>
      </c>
      <c r="G1523" s="165">
        <f t="shared" si="618"/>
        <v>0</v>
      </c>
      <c r="H1523" s="165">
        <f t="shared" si="618"/>
        <v>0</v>
      </c>
      <c r="I1523" s="165">
        <f t="shared" si="618"/>
        <v>0</v>
      </c>
      <c r="J1523" s="165">
        <f t="shared" si="618"/>
        <v>0</v>
      </c>
      <c r="K1523" s="165">
        <f t="shared" si="618"/>
        <v>0</v>
      </c>
      <c r="L1523" s="165">
        <f t="shared" si="618"/>
        <v>0</v>
      </c>
      <c r="M1523" s="165">
        <f t="shared" si="618"/>
        <v>0</v>
      </c>
      <c r="N1523" s="165">
        <f t="shared" si="618"/>
        <v>0</v>
      </c>
      <c r="O1523" s="165">
        <f t="shared" si="619"/>
        <v>0</v>
      </c>
      <c r="P1523" s="165">
        <f t="shared" si="619"/>
        <v>0</v>
      </c>
      <c r="Q1523" s="165">
        <f t="shared" si="619"/>
        <v>0</v>
      </c>
      <c r="R1523" s="165">
        <f t="shared" si="619"/>
        <v>0</v>
      </c>
      <c r="S1523" s="165">
        <f t="shared" si="619"/>
        <v>0</v>
      </c>
      <c r="T1523" s="165">
        <f t="shared" si="619"/>
        <v>0</v>
      </c>
      <c r="U1523" s="165">
        <f t="shared" si="619"/>
        <v>0</v>
      </c>
      <c r="V1523" s="165">
        <f t="shared" si="619"/>
        <v>0</v>
      </c>
      <c r="W1523" s="165">
        <f t="shared" si="619"/>
        <v>0</v>
      </c>
      <c r="X1523" s="165">
        <f t="shared" si="619"/>
        <v>0</v>
      </c>
      <c r="Y1523" s="165">
        <f t="shared" si="620"/>
        <v>0</v>
      </c>
      <c r="Z1523" s="165">
        <f t="shared" si="620"/>
        <v>0</v>
      </c>
      <c r="AA1523" s="165">
        <f t="shared" si="620"/>
        <v>0</v>
      </c>
      <c r="AB1523" s="165">
        <f t="shared" si="620"/>
        <v>0</v>
      </c>
      <c r="AC1523" s="165">
        <f t="shared" si="620"/>
        <v>0</v>
      </c>
      <c r="AD1523" s="165">
        <f t="shared" si="620"/>
        <v>0</v>
      </c>
      <c r="AE1523" s="165">
        <f t="shared" si="620"/>
        <v>0</v>
      </c>
      <c r="AF1523" s="165">
        <f t="shared" si="620"/>
        <v>0</v>
      </c>
      <c r="AG1523" s="165">
        <f t="shared" si="620"/>
        <v>0</v>
      </c>
      <c r="AH1523" s="165">
        <f t="shared" si="620"/>
        <v>0</v>
      </c>
      <c r="AI1523" s="165">
        <f t="shared" si="621"/>
        <v>0</v>
      </c>
      <c r="AJ1523" s="165">
        <f t="shared" si="621"/>
        <v>0</v>
      </c>
      <c r="AK1523" s="165">
        <f t="shared" si="621"/>
        <v>0</v>
      </c>
      <c r="AL1523" s="165">
        <f t="shared" si="621"/>
        <v>0</v>
      </c>
      <c r="AM1523" s="165">
        <f t="shared" si="621"/>
        <v>0</v>
      </c>
      <c r="AN1523" s="165">
        <f t="shared" si="621"/>
        <v>0</v>
      </c>
      <c r="AO1523" s="165">
        <f t="shared" si="621"/>
        <v>0</v>
      </c>
      <c r="AP1523" s="165">
        <f t="shared" si="621"/>
        <v>0</v>
      </c>
      <c r="AQ1523" s="165">
        <f t="shared" si="621"/>
        <v>0</v>
      </c>
      <c r="AR1523" s="165">
        <f t="shared" si="621"/>
        <v>0</v>
      </c>
      <c r="AS1523" s="387">
        <f t="shared" si="613"/>
        <v>0</v>
      </c>
    </row>
    <row r="1524" spans="2:46" hidden="1" outlineLevel="2">
      <c r="B1524" s="66">
        <v>40</v>
      </c>
      <c r="D1524" s="338">
        <v>0</v>
      </c>
      <c r="E1524" s="165">
        <f t="shared" si="618"/>
        <v>0</v>
      </c>
      <c r="F1524" s="165">
        <f t="shared" si="618"/>
        <v>0</v>
      </c>
      <c r="G1524" s="165">
        <f t="shared" si="618"/>
        <v>0</v>
      </c>
      <c r="H1524" s="165">
        <f t="shared" si="618"/>
        <v>0</v>
      </c>
      <c r="I1524" s="165">
        <f t="shared" si="618"/>
        <v>0</v>
      </c>
      <c r="J1524" s="165">
        <f t="shared" si="618"/>
        <v>0</v>
      </c>
      <c r="K1524" s="165">
        <f t="shared" si="618"/>
        <v>0</v>
      </c>
      <c r="L1524" s="165">
        <f t="shared" si="618"/>
        <v>0</v>
      </c>
      <c r="M1524" s="165">
        <f t="shared" si="618"/>
        <v>0</v>
      </c>
      <c r="N1524" s="165">
        <f t="shared" si="618"/>
        <v>0</v>
      </c>
      <c r="O1524" s="165">
        <f t="shared" si="619"/>
        <v>0</v>
      </c>
      <c r="P1524" s="165">
        <f t="shared" si="619"/>
        <v>0</v>
      </c>
      <c r="Q1524" s="165">
        <f t="shared" si="619"/>
        <v>0</v>
      </c>
      <c r="R1524" s="165">
        <f t="shared" si="619"/>
        <v>0</v>
      </c>
      <c r="S1524" s="165">
        <f t="shared" si="619"/>
        <v>0</v>
      </c>
      <c r="T1524" s="165">
        <f t="shared" si="619"/>
        <v>0</v>
      </c>
      <c r="U1524" s="165">
        <f t="shared" si="619"/>
        <v>0</v>
      </c>
      <c r="V1524" s="165">
        <f t="shared" si="619"/>
        <v>0</v>
      </c>
      <c r="W1524" s="165">
        <f t="shared" si="619"/>
        <v>0</v>
      </c>
      <c r="X1524" s="165">
        <f t="shared" si="619"/>
        <v>0</v>
      </c>
      <c r="Y1524" s="165">
        <f t="shared" si="620"/>
        <v>0</v>
      </c>
      <c r="Z1524" s="165">
        <f t="shared" si="620"/>
        <v>0</v>
      </c>
      <c r="AA1524" s="165">
        <f t="shared" si="620"/>
        <v>0</v>
      </c>
      <c r="AB1524" s="165">
        <f t="shared" si="620"/>
        <v>0</v>
      </c>
      <c r="AC1524" s="165">
        <f t="shared" si="620"/>
        <v>0</v>
      </c>
      <c r="AD1524" s="165">
        <f t="shared" si="620"/>
        <v>0</v>
      </c>
      <c r="AE1524" s="165">
        <f t="shared" si="620"/>
        <v>0</v>
      </c>
      <c r="AF1524" s="165">
        <f t="shared" si="620"/>
        <v>0</v>
      </c>
      <c r="AG1524" s="165">
        <f t="shared" si="620"/>
        <v>0</v>
      </c>
      <c r="AH1524" s="165">
        <f t="shared" si="620"/>
        <v>0</v>
      </c>
      <c r="AI1524" s="165">
        <f t="shared" si="621"/>
        <v>0</v>
      </c>
      <c r="AJ1524" s="165">
        <f t="shared" si="621"/>
        <v>0</v>
      </c>
      <c r="AK1524" s="165">
        <f t="shared" si="621"/>
        <v>0</v>
      </c>
      <c r="AL1524" s="165">
        <f t="shared" si="621"/>
        <v>0</v>
      </c>
      <c r="AM1524" s="165">
        <f t="shared" si="621"/>
        <v>0</v>
      </c>
      <c r="AN1524" s="165">
        <f t="shared" si="621"/>
        <v>0</v>
      </c>
      <c r="AO1524" s="165">
        <f t="shared" si="621"/>
        <v>0</v>
      </c>
      <c r="AP1524" s="165">
        <f t="shared" si="621"/>
        <v>0</v>
      </c>
      <c r="AQ1524" s="165">
        <f t="shared" si="621"/>
        <v>0</v>
      </c>
      <c r="AR1524" s="165">
        <f t="shared" si="621"/>
        <v>0</v>
      </c>
      <c r="AS1524" s="387">
        <f t="shared" si="613"/>
        <v>0</v>
      </c>
    </row>
    <row r="1525" spans="2:46" hidden="1" outlineLevel="1" collapsed="1">
      <c r="B1525" s="378" t="str">
        <f>INV!B48</f>
        <v xml:space="preserve">4.3 - </v>
      </c>
      <c r="D1525" s="386">
        <f>INV!C48</f>
        <v>20</v>
      </c>
      <c r="E1525" s="387">
        <f t="shared" ref="E1525:AR1525" si="622">SUM(E1526:E1565)</f>
        <v>0</v>
      </c>
      <c r="F1525" s="387">
        <f t="shared" si="622"/>
        <v>0</v>
      </c>
      <c r="G1525" s="387">
        <f t="shared" si="622"/>
        <v>0</v>
      </c>
      <c r="H1525" s="387">
        <f t="shared" si="622"/>
        <v>0</v>
      </c>
      <c r="I1525" s="387">
        <f t="shared" si="622"/>
        <v>0</v>
      </c>
      <c r="J1525" s="387">
        <f t="shared" si="622"/>
        <v>0</v>
      </c>
      <c r="K1525" s="387">
        <f t="shared" si="622"/>
        <v>0</v>
      </c>
      <c r="L1525" s="387">
        <f t="shared" si="622"/>
        <v>0</v>
      </c>
      <c r="M1525" s="387">
        <f t="shared" si="622"/>
        <v>0</v>
      </c>
      <c r="N1525" s="387">
        <f t="shared" si="622"/>
        <v>0</v>
      </c>
      <c r="O1525" s="387">
        <f t="shared" si="622"/>
        <v>0</v>
      </c>
      <c r="P1525" s="387">
        <f t="shared" si="622"/>
        <v>0</v>
      </c>
      <c r="Q1525" s="387">
        <f t="shared" si="622"/>
        <v>0</v>
      </c>
      <c r="R1525" s="387">
        <f t="shared" si="622"/>
        <v>0</v>
      </c>
      <c r="S1525" s="387">
        <f t="shared" si="622"/>
        <v>0</v>
      </c>
      <c r="T1525" s="387">
        <f t="shared" si="622"/>
        <v>0</v>
      </c>
      <c r="U1525" s="387">
        <f t="shared" si="622"/>
        <v>0</v>
      </c>
      <c r="V1525" s="387">
        <f t="shared" si="622"/>
        <v>0</v>
      </c>
      <c r="W1525" s="387">
        <f t="shared" si="622"/>
        <v>0</v>
      </c>
      <c r="X1525" s="387">
        <f t="shared" si="622"/>
        <v>0</v>
      </c>
      <c r="Y1525" s="387">
        <f t="shared" si="622"/>
        <v>0</v>
      </c>
      <c r="Z1525" s="387">
        <f t="shared" si="622"/>
        <v>0</v>
      </c>
      <c r="AA1525" s="387">
        <f t="shared" si="622"/>
        <v>0</v>
      </c>
      <c r="AB1525" s="387">
        <f t="shared" si="622"/>
        <v>0</v>
      </c>
      <c r="AC1525" s="387">
        <f t="shared" si="622"/>
        <v>0</v>
      </c>
      <c r="AD1525" s="387">
        <f t="shared" si="622"/>
        <v>0</v>
      </c>
      <c r="AE1525" s="387">
        <f t="shared" si="622"/>
        <v>0</v>
      </c>
      <c r="AF1525" s="387">
        <f t="shared" si="622"/>
        <v>0</v>
      </c>
      <c r="AG1525" s="387">
        <f t="shared" si="622"/>
        <v>0</v>
      </c>
      <c r="AH1525" s="387">
        <f t="shared" si="622"/>
        <v>0</v>
      </c>
      <c r="AI1525" s="387">
        <f t="shared" si="622"/>
        <v>0</v>
      </c>
      <c r="AJ1525" s="387">
        <f t="shared" si="622"/>
        <v>0</v>
      </c>
      <c r="AK1525" s="387">
        <f t="shared" si="622"/>
        <v>0</v>
      </c>
      <c r="AL1525" s="387">
        <f t="shared" si="622"/>
        <v>0</v>
      </c>
      <c r="AM1525" s="387">
        <f t="shared" si="622"/>
        <v>0</v>
      </c>
      <c r="AN1525" s="387">
        <f t="shared" si="622"/>
        <v>0</v>
      </c>
      <c r="AO1525" s="387">
        <f t="shared" si="622"/>
        <v>0</v>
      </c>
      <c r="AP1525" s="387">
        <f t="shared" si="622"/>
        <v>0</v>
      </c>
      <c r="AQ1525" s="387">
        <f t="shared" si="622"/>
        <v>0</v>
      </c>
      <c r="AR1525" s="387">
        <f t="shared" si="622"/>
        <v>0</v>
      </c>
      <c r="AS1525" s="387">
        <f t="shared" si="613"/>
        <v>0</v>
      </c>
      <c r="AT1525" s="377" t="str">
        <f>INV!AT48</f>
        <v>Flona Chapecó</v>
      </c>
    </row>
    <row r="1526" spans="2:46" hidden="1" outlineLevel="2">
      <c r="B1526" s="66">
        <v>1</v>
      </c>
      <c r="D1526" s="338">
        <f t="array" ref="D1526:D1565">TRANSPOSE(INV!E48:AR48)</f>
        <v>0</v>
      </c>
      <c r="E1526" s="165">
        <f t="shared" ref="E1526:N1535" si="623">IF(AND(E$2=$B1526,$B1526=$C$3),$D1526,IF(AND(E$2&gt;$B1526,E$2&lt;=$D$1525+$B1526),SLN($D1526,0,IF($C$3-$B1526&gt;=$D$1525,$D$1525,$C$3-$B1526)),0))</f>
        <v>0</v>
      </c>
      <c r="F1526" s="165">
        <f t="shared" si="623"/>
        <v>0</v>
      </c>
      <c r="G1526" s="165">
        <f t="shared" si="623"/>
        <v>0</v>
      </c>
      <c r="H1526" s="165">
        <f t="shared" si="623"/>
        <v>0</v>
      </c>
      <c r="I1526" s="165">
        <f t="shared" si="623"/>
        <v>0</v>
      </c>
      <c r="J1526" s="165">
        <f t="shared" si="623"/>
        <v>0</v>
      </c>
      <c r="K1526" s="165">
        <f t="shared" si="623"/>
        <v>0</v>
      </c>
      <c r="L1526" s="165">
        <f t="shared" si="623"/>
        <v>0</v>
      </c>
      <c r="M1526" s="165">
        <f t="shared" si="623"/>
        <v>0</v>
      </c>
      <c r="N1526" s="165">
        <f t="shared" si="623"/>
        <v>0</v>
      </c>
      <c r="O1526" s="165">
        <f t="shared" ref="O1526:X1535" si="624">IF(AND(O$2=$B1526,$B1526=$C$3),$D1526,IF(AND(O$2&gt;$B1526,O$2&lt;=$D$1525+$B1526),SLN($D1526,0,IF($C$3-$B1526&gt;=$D$1525,$D$1525,$C$3-$B1526)),0))</f>
        <v>0</v>
      </c>
      <c r="P1526" s="165">
        <f t="shared" si="624"/>
        <v>0</v>
      </c>
      <c r="Q1526" s="165">
        <f t="shared" si="624"/>
        <v>0</v>
      </c>
      <c r="R1526" s="165">
        <f t="shared" si="624"/>
        <v>0</v>
      </c>
      <c r="S1526" s="165">
        <f t="shared" si="624"/>
        <v>0</v>
      </c>
      <c r="T1526" s="165">
        <f t="shared" si="624"/>
        <v>0</v>
      </c>
      <c r="U1526" s="165">
        <f t="shared" si="624"/>
        <v>0</v>
      </c>
      <c r="V1526" s="165">
        <f t="shared" si="624"/>
        <v>0</v>
      </c>
      <c r="W1526" s="165">
        <f t="shared" si="624"/>
        <v>0</v>
      </c>
      <c r="X1526" s="165">
        <f t="shared" si="624"/>
        <v>0</v>
      </c>
      <c r="Y1526" s="165">
        <f t="shared" ref="Y1526:AH1535" si="625">IF(AND(Y$2=$B1526,$B1526=$C$3),$D1526,IF(AND(Y$2&gt;$B1526,Y$2&lt;=$D$1525+$B1526),SLN($D1526,0,IF($C$3-$B1526&gt;=$D$1525,$D$1525,$C$3-$B1526)),0))</f>
        <v>0</v>
      </c>
      <c r="Z1526" s="165">
        <f t="shared" si="625"/>
        <v>0</v>
      </c>
      <c r="AA1526" s="165">
        <f t="shared" si="625"/>
        <v>0</v>
      </c>
      <c r="AB1526" s="165">
        <f t="shared" si="625"/>
        <v>0</v>
      </c>
      <c r="AC1526" s="165">
        <f t="shared" si="625"/>
        <v>0</v>
      </c>
      <c r="AD1526" s="165">
        <f t="shared" si="625"/>
        <v>0</v>
      </c>
      <c r="AE1526" s="165">
        <f t="shared" si="625"/>
        <v>0</v>
      </c>
      <c r="AF1526" s="165">
        <f t="shared" si="625"/>
        <v>0</v>
      </c>
      <c r="AG1526" s="165">
        <f t="shared" si="625"/>
        <v>0</v>
      </c>
      <c r="AH1526" s="165">
        <f t="shared" si="625"/>
        <v>0</v>
      </c>
      <c r="AI1526" s="165">
        <f t="shared" ref="AI1526:AR1535" si="626">IF(AND(AI$2=$B1526,$B1526=$C$3),$D1526,IF(AND(AI$2&gt;$B1526,AI$2&lt;=$D$1525+$B1526),SLN($D1526,0,IF($C$3-$B1526&gt;=$D$1525,$D$1525,$C$3-$B1526)),0))</f>
        <v>0</v>
      </c>
      <c r="AJ1526" s="165">
        <f t="shared" si="626"/>
        <v>0</v>
      </c>
      <c r="AK1526" s="165">
        <f t="shared" si="626"/>
        <v>0</v>
      </c>
      <c r="AL1526" s="165">
        <f t="shared" si="626"/>
        <v>0</v>
      </c>
      <c r="AM1526" s="165">
        <f t="shared" si="626"/>
        <v>0</v>
      </c>
      <c r="AN1526" s="165">
        <f t="shared" si="626"/>
        <v>0</v>
      </c>
      <c r="AO1526" s="165">
        <f t="shared" si="626"/>
        <v>0</v>
      </c>
      <c r="AP1526" s="165">
        <f t="shared" si="626"/>
        <v>0</v>
      </c>
      <c r="AQ1526" s="165">
        <f t="shared" si="626"/>
        <v>0</v>
      </c>
      <c r="AR1526" s="165">
        <f t="shared" si="626"/>
        <v>0</v>
      </c>
      <c r="AS1526" s="387">
        <f t="shared" si="613"/>
        <v>0</v>
      </c>
    </row>
    <row r="1527" spans="2:46" hidden="1" outlineLevel="2">
      <c r="B1527" s="66">
        <v>2</v>
      </c>
      <c r="D1527" s="338">
        <v>0</v>
      </c>
      <c r="E1527" s="165">
        <f t="shared" si="623"/>
        <v>0</v>
      </c>
      <c r="F1527" s="165">
        <f t="shared" si="623"/>
        <v>0</v>
      </c>
      <c r="G1527" s="165">
        <f t="shared" si="623"/>
        <v>0</v>
      </c>
      <c r="H1527" s="165">
        <f t="shared" si="623"/>
        <v>0</v>
      </c>
      <c r="I1527" s="165">
        <f t="shared" si="623"/>
        <v>0</v>
      </c>
      <c r="J1527" s="165">
        <f t="shared" si="623"/>
        <v>0</v>
      </c>
      <c r="K1527" s="165">
        <f t="shared" si="623"/>
        <v>0</v>
      </c>
      <c r="L1527" s="165">
        <f t="shared" si="623"/>
        <v>0</v>
      </c>
      <c r="M1527" s="165">
        <f t="shared" si="623"/>
        <v>0</v>
      </c>
      <c r="N1527" s="165">
        <f t="shared" si="623"/>
        <v>0</v>
      </c>
      <c r="O1527" s="165">
        <f t="shared" si="624"/>
        <v>0</v>
      </c>
      <c r="P1527" s="165">
        <f t="shared" si="624"/>
        <v>0</v>
      </c>
      <c r="Q1527" s="165">
        <f t="shared" si="624"/>
        <v>0</v>
      </c>
      <c r="R1527" s="165">
        <f t="shared" si="624"/>
        <v>0</v>
      </c>
      <c r="S1527" s="165">
        <f t="shared" si="624"/>
        <v>0</v>
      </c>
      <c r="T1527" s="165">
        <f t="shared" si="624"/>
        <v>0</v>
      </c>
      <c r="U1527" s="165">
        <f t="shared" si="624"/>
        <v>0</v>
      </c>
      <c r="V1527" s="165">
        <f t="shared" si="624"/>
        <v>0</v>
      </c>
      <c r="W1527" s="165">
        <f t="shared" si="624"/>
        <v>0</v>
      </c>
      <c r="X1527" s="165">
        <f t="shared" si="624"/>
        <v>0</v>
      </c>
      <c r="Y1527" s="165">
        <f t="shared" si="625"/>
        <v>0</v>
      </c>
      <c r="Z1527" s="165">
        <f t="shared" si="625"/>
        <v>0</v>
      </c>
      <c r="AA1527" s="165">
        <f t="shared" si="625"/>
        <v>0</v>
      </c>
      <c r="AB1527" s="165">
        <f t="shared" si="625"/>
        <v>0</v>
      </c>
      <c r="AC1527" s="165">
        <f t="shared" si="625"/>
        <v>0</v>
      </c>
      <c r="AD1527" s="165">
        <f t="shared" si="625"/>
        <v>0</v>
      </c>
      <c r="AE1527" s="165">
        <f t="shared" si="625"/>
        <v>0</v>
      </c>
      <c r="AF1527" s="165">
        <f t="shared" si="625"/>
        <v>0</v>
      </c>
      <c r="AG1527" s="165">
        <f t="shared" si="625"/>
        <v>0</v>
      </c>
      <c r="AH1527" s="165">
        <f t="shared" si="625"/>
        <v>0</v>
      </c>
      <c r="AI1527" s="165">
        <f t="shared" si="626"/>
        <v>0</v>
      </c>
      <c r="AJ1527" s="165">
        <f t="shared" si="626"/>
        <v>0</v>
      </c>
      <c r="AK1527" s="165">
        <f t="shared" si="626"/>
        <v>0</v>
      </c>
      <c r="AL1527" s="165">
        <f t="shared" si="626"/>
        <v>0</v>
      </c>
      <c r="AM1527" s="165">
        <f t="shared" si="626"/>
        <v>0</v>
      </c>
      <c r="AN1527" s="165">
        <f t="shared" si="626"/>
        <v>0</v>
      </c>
      <c r="AO1527" s="165">
        <f t="shared" si="626"/>
        <v>0</v>
      </c>
      <c r="AP1527" s="165">
        <f t="shared" si="626"/>
        <v>0</v>
      </c>
      <c r="AQ1527" s="165">
        <f t="shared" si="626"/>
        <v>0</v>
      </c>
      <c r="AR1527" s="165">
        <f t="shared" si="626"/>
        <v>0</v>
      </c>
      <c r="AS1527" s="387">
        <f t="shared" si="613"/>
        <v>0</v>
      </c>
    </row>
    <row r="1528" spans="2:46" hidden="1" outlineLevel="2">
      <c r="B1528" s="66">
        <v>3</v>
      </c>
      <c r="D1528" s="338">
        <v>0</v>
      </c>
      <c r="E1528" s="165">
        <f t="shared" si="623"/>
        <v>0</v>
      </c>
      <c r="F1528" s="165">
        <f t="shared" si="623"/>
        <v>0</v>
      </c>
      <c r="G1528" s="165">
        <f t="shared" si="623"/>
        <v>0</v>
      </c>
      <c r="H1528" s="165">
        <f t="shared" si="623"/>
        <v>0</v>
      </c>
      <c r="I1528" s="165">
        <f t="shared" si="623"/>
        <v>0</v>
      </c>
      <c r="J1528" s="165">
        <f t="shared" si="623"/>
        <v>0</v>
      </c>
      <c r="K1528" s="165">
        <f t="shared" si="623"/>
        <v>0</v>
      </c>
      <c r="L1528" s="165">
        <f t="shared" si="623"/>
        <v>0</v>
      </c>
      <c r="M1528" s="165">
        <f t="shared" si="623"/>
        <v>0</v>
      </c>
      <c r="N1528" s="165">
        <f t="shared" si="623"/>
        <v>0</v>
      </c>
      <c r="O1528" s="165">
        <f t="shared" si="624"/>
        <v>0</v>
      </c>
      <c r="P1528" s="165">
        <f t="shared" si="624"/>
        <v>0</v>
      </c>
      <c r="Q1528" s="165">
        <f t="shared" si="624"/>
        <v>0</v>
      </c>
      <c r="R1528" s="165">
        <f t="shared" si="624"/>
        <v>0</v>
      </c>
      <c r="S1528" s="165">
        <f t="shared" si="624"/>
        <v>0</v>
      </c>
      <c r="T1528" s="165">
        <f t="shared" si="624"/>
        <v>0</v>
      </c>
      <c r="U1528" s="165">
        <f t="shared" si="624"/>
        <v>0</v>
      </c>
      <c r="V1528" s="165">
        <f t="shared" si="624"/>
        <v>0</v>
      </c>
      <c r="W1528" s="165">
        <f t="shared" si="624"/>
        <v>0</v>
      </c>
      <c r="X1528" s="165">
        <f t="shared" si="624"/>
        <v>0</v>
      </c>
      <c r="Y1528" s="165">
        <f t="shared" si="625"/>
        <v>0</v>
      </c>
      <c r="Z1528" s="165">
        <f t="shared" si="625"/>
        <v>0</v>
      </c>
      <c r="AA1528" s="165">
        <f t="shared" si="625"/>
        <v>0</v>
      </c>
      <c r="AB1528" s="165">
        <f t="shared" si="625"/>
        <v>0</v>
      </c>
      <c r="AC1528" s="165">
        <f t="shared" si="625"/>
        <v>0</v>
      </c>
      <c r="AD1528" s="165">
        <f t="shared" si="625"/>
        <v>0</v>
      </c>
      <c r="AE1528" s="165">
        <f t="shared" si="625"/>
        <v>0</v>
      </c>
      <c r="AF1528" s="165">
        <f t="shared" si="625"/>
        <v>0</v>
      </c>
      <c r="AG1528" s="165">
        <f t="shared" si="625"/>
        <v>0</v>
      </c>
      <c r="AH1528" s="165">
        <f t="shared" si="625"/>
        <v>0</v>
      </c>
      <c r="AI1528" s="165">
        <f t="shared" si="626"/>
        <v>0</v>
      </c>
      <c r="AJ1528" s="165">
        <f t="shared" si="626"/>
        <v>0</v>
      </c>
      <c r="AK1528" s="165">
        <f t="shared" si="626"/>
        <v>0</v>
      </c>
      <c r="AL1528" s="165">
        <f t="shared" si="626"/>
        <v>0</v>
      </c>
      <c r="AM1528" s="165">
        <f t="shared" si="626"/>
        <v>0</v>
      </c>
      <c r="AN1528" s="165">
        <f t="shared" si="626"/>
        <v>0</v>
      </c>
      <c r="AO1528" s="165">
        <f t="shared" si="626"/>
        <v>0</v>
      </c>
      <c r="AP1528" s="165">
        <f t="shared" si="626"/>
        <v>0</v>
      </c>
      <c r="AQ1528" s="165">
        <f t="shared" si="626"/>
        <v>0</v>
      </c>
      <c r="AR1528" s="165">
        <f t="shared" si="626"/>
        <v>0</v>
      </c>
      <c r="AS1528" s="387">
        <f t="shared" si="613"/>
        <v>0</v>
      </c>
    </row>
    <row r="1529" spans="2:46" hidden="1" outlineLevel="2">
      <c r="B1529" s="66">
        <v>4</v>
      </c>
      <c r="D1529" s="338">
        <v>0</v>
      </c>
      <c r="E1529" s="165">
        <f t="shared" si="623"/>
        <v>0</v>
      </c>
      <c r="F1529" s="165">
        <f t="shared" si="623"/>
        <v>0</v>
      </c>
      <c r="G1529" s="165">
        <f t="shared" si="623"/>
        <v>0</v>
      </c>
      <c r="H1529" s="165">
        <f t="shared" si="623"/>
        <v>0</v>
      </c>
      <c r="I1529" s="165">
        <f t="shared" si="623"/>
        <v>0</v>
      </c>
      <c r="J1529" s="165">
        <f t="shared" si="623"/>
        <v>0</v>
      </c>
      <c r="K1529" s="165">
        <f t="shared" si="623"/>
        <v>0</v>
      </c>
      <c r="L1529" s="165">
        <f t="shared" si="623"/>
        <v>0</v>
      </c>
      <c r="M1529" s="165">
        <f t="shared" si="623"/>
        <v>0</v>
      </c>
      <c r="N1529" s="165">
        <f t="shared" si="623"/>
        <v>0</v>
      </c>
      <c r="O1529" s="165">
        <f t="shared" si="624"/>
        <v>0</v>
      </c>
      <c r="P1529" s="165">
        <f t="shared" si="624"/>
        <v>0</v>
      </c>
      <c r="Q1529" s="165">
        <f t="shared" si="624"/>
        <v>0</v>
      </c>
      <c r="R1529" s="165">
        <f t="shared" si="624"/>
        <v>0</v>
      </c>
      <c r="S1529" s="165">
        <f t="shared" si="624"/>
        <v>0</v>
      </c>
      <c r="T1529" s="165">
        <f t="shared" si="624"/>
        <v>0</v>
      </c>
      <c r="U1529" s="165">
        <f t="shared" si="624"/>
        <v>0</v>
      </c>
      <c r="V1529" s="165">
        <f t="shared" si="624"/>
        <v>0</v>
      </c>
      <c r="W1529" s="165">
        <f t="shared" si="624"/>
        <v>0</v>
      </c>
      <c r="X1529" s="165">
        <f t="shared" si="624"/>
        <v>0</v>
      </c>
      <c r="Y1529" s="165">
        <f t="shared" si="625"/>
        <v>0</v>
      </c>
      <c r="Z1529" s="165">
        <f t="shared" si="625"/>
        <v>0</v>
      </c>
      <c r="AA1529" s="165">
        <f t="shared" si="625"/>
        <v>0</v>
      </c>
      <c r="AB1529" s="165">
        <f t="shared" si="625"/>
        <v>0</v>
      </c>
      <c r="AC1529" s="165">
        <f t="shared" si="625"/>
        <v>0</v>
      </c>
      <c r="AD1529" s="165">
        <f t="shared" si="625"/>
        <v>0</v>
      </c>
      <c r="AE1529" s="165">
        <f t="shared" si="625"/>
        <v>0</v>
      </c>
      <c r="AF1529" s="165">
        <f t="shared" si="625"/>
        <v>0</v>
      </c>
      <c r="AG1529" s="165">
        <f t="shared" si="625"/>
        <v>0</v>
      </c>
      <c r="AH1529" s="165">
        <f t="shared" si="625"/>
        <v>0</v>
      </c>
      <c r="AI1529" s="165">
        <f t="shared" si="626"/>
        <v>0</v>
      </c>
      <c r="AJ1529" s="165">
        <f t="shared" si="626"/>
        <v>0</v>
      </c>
      <c r="AK1529" s="165">
        <f t="shared" si="626"/>
        <v>0</v>
      </c>
      <c r="AL1529" s="165">
        <f t="shared" si="626"/>
        <v>0</v>
      </c>
      <c r="AM1529" s="165">
        <f t="shared" si="626"/>
        <v>0</v>
      </c>
      <c r="AN1529" s="165">
        <f t="shared" si="626"/>
        <v>0</v>
      </c>
      <c r="AO1529" s="165">
        <f t="shared" si="626"/>
        <v>0</v>
      </c>
      <c r="AP1529" s="165">
        <f t="shared" si="626"/>
        <v>0</v>
      </c>
      <c r="AQ1529" s="165">
        <f t="shared" si="626"/>
        <v>0</v>
      </c>
      <c r="AR1529" s="165">
        <f t="shared" si="626"/>
        <v>0</v>
      </c>
      <c r="AS1529" s="387">
        <f t="shared" si="613"/>
        <v>0</v>
      </c>
    </row>
    <row r="1530" spans="2:46" hidden="1" outlineLevel="2">
      <c r="B1530" s="66">
        <v>5</v>
      </c>
      <c r="D1530" s="338">
        <v>0</v>
      </c>
      <c r="E1530" s="165">
        <f t="shared" si="623"/>
        <v>0</v>
      </c>
      <c r="F1530" s="165">
        <f t="shared" si="623"/>
        <v>0</v>
      </c>
      <c r="G1530" s="165">
        <f t="shared" si="623"/>
        <v>0</v>
      </c>
      <c r="H1530" s="165">
        <f t="shared" si="623"/>
        <v>0</v>
      </c>
      <c r="I1530" s="165">
        <f t="shared" si="623"/>
        <v>0</v>
      </c>
      <c r="J1530" s="165">
        <f t="shared" si="623"/>
        <v>0</v>
      </c>
      <c r="K1530" s="165">
        <f t="shared" si="623"/>
        <v>0</v>
      </c>
      <c r="L1530" s="165">
        <f t="shared" si="623"/>
        <v>0</v>
      </c>
      <c r="M1530" s="165">
        <f t="shared" si="623"/>
        <v>0</v>
      </c>
      <c r="N1530" s="165">
        <f t="shared" si="623"/>
        <v>0</v>
      </c>
      <c r="O1530" s="165">
        <f t="shared" si="624"/>
        <v>0</v>
      </c>
      <c r="P1530" s="165">
        <f t="shared" si="624"/>
        <v>0</v>
      </c>
      <c r="Q1530" s="165">
        <f t="shared" si="624"/>
        <v>0</v>
      </c>
      <c r="R1530" s="165">
        <f t="shared" si="624"/>
        <v>0</v>
      </c>
      <c r="S1530" s="165">
        <f t="shared" si="624"/>
        <v>0</v>
      </c>
      <c r="T1530" s="165">
        <f t="shared" si="624"/>
        <v>0</v>
      </c>
      <c r="U1530" s="165">
        <f t="shared" si="624"/>
        <v>0</v>
      </c>
      <c r="V1530" s="165">
        <f t="shared" si="624"/>
        <v>0</v>
      </c>
      <c r="W1530" s="165">
        <f t="shared" si="624"/>
        <v>0</v>
      </c>
      <c r="X1530" s="165">
        <f t="shared" si="624"/>
        <v>0</v>
      </c>
      <c r="Y1530" s="165">
        <f t="shared" si="625"/>
        <v>0</v>
      </c>
      <c r="Z1530" s="165">
        <f t="shared" si="625"/>
        <v>0</v>
      </c>
      <c r="AA1530" s="165">
        <f t="shared" si="625"/>
        <v>0</v>
      </c>
      <c r="AB1530" s="165">
        <f t="shared" si="625"/>
        <v>0</v>
      </c>
      <c r="AC1530" s="165">
        <f t="shared" si="625"/>
        <v>0</v>
      </c>
      <c r="AD1530" s="165">
        <f t="shared" si="625"/>
        <v>0</v>
      </c>
      <c r="AE1530" s="165">
        <f t="shared" si="625"/>
        <v>0</v>
      </c>
      <c r="AF1530" s="165">
        <f t="shared" si="625"/>
        <v>0</v>
      </c>
      <c r="AG1530" s="165">
        <f t="shared" si="625"/>
        <v>0</v>
      </c>
      <c r="AH1530" s="165">
        <f t="shared" si="625"/>
        <v>0</v>
      </c>
      <c r="AI1530" s="165">
        <f t="shared" si="626"/>
        <v>0</v>
      </c>
      <c r="AJ1530" s="165">
        <f t="shared" si="626"/>
        <v>0</v>
      </c>
      <c r="AK1530" s="165">
        <f t="shared" si="626"/>
        <v>0</v>
      </c>
      <c r="AL1530" s="165">
        <f t="shared" si="626"/>
        <v>0</v>
      </c>
      <c r="AM1530" s="165">
        <f t="shared" si="626"/>
        <v>0</v>
      </c>
      <c r="AN1530" s="165">
        <f t="shared" si="626"/>
        <v>0</v>
      </c>
      <c r="AO1530" s="165">
        <f t="shared" si="626"/>
        <v>0</v>
      </c>
      <c r="AP1530" s="165">
        <f t="shared" si="626"/>
        <v>0</v>
      </c>
      <c r="AQ1530" s="165">
        <f t="shared" si="626"/>
        <v>0</v>
      </c>
      <c r="AR1530" s="165">
        <f t="shared" si="626"/>
        <v>0</v>
      </c>
      <c r="AS1530" s="387">
        <f t="shared" si="613"/>
        <v>0</v>
      </c>
    </row>
    <row r="1531" spans="2:46" hidden="1" outlineLevel="2">
      <c r="B1531" s="66">
        <v>6</v>
      </c>
      <c r="D1531" s="338">
        <v>0</v>
      </c>
      <c r="E1531" s="165">
        <f t="shared" si="623"/>
        <v>0</v>
      </c>
      <c r="F1531" s="165">
        <f t="shared" si="623"/>
        <v>0</v>
      </c>
      <c r="G1531" s="165">
        <f t="shared" si="623"/>
        <v>0</v>
      </c>
      <c r="H1531" s="165">
        <f t="shared" si="623"/>
        <v>0</v>
      </c>
      <c r="I1531" s="165">
        <f t="shared" si="623"/>
        <v>0</v>
      </c>
      <c r="J1531" s="165">
        <f t="shared" si="623"/>
        <v>0</v>
      </c>
      <c r="K1531" s="165">
        <f t="shared" si="623"/>
        <v>0</v>
      </c>
      <c r="L1531" s="165">
        <f t="shared" si="623"/>
        <v>0</v>
      </c>
      <c r="M1531" s="165">
        <f t="shared" si="623"/>
        <v>0</v>
      </c>
      <c r="N1531" s="165">
        <f t="shared" si="623"/>
        <v>0</v>
      </c>
      <c r="O1531" s="165">
        <f t="shared" si="624"/>
        <v>0</v>
      </c>
      <c r="P1531" s="165">
        <f t="shared" si="624"/>
        <v>0</v>
      </c>
      <c r="Q1531" s="165">
        <f t="shared" si="624"/>
        <v>0</v>
      </c>
      <c r="R1531" s="165">
        <f t="shared" si="624"/>
        <v>0</v>
      </c>
      <c r="S1531" s="165">
        <f t="shared" si="624"/>
        <v>0</v>
      </c>
      <c r="T1531" s="165">
        <f t="shared" si="624"/>
        <v>0</v>
      </c>
      <c r="U1531" s="165">
        <f t="shared" si="624"/>
        <v>0</v>
      </c>
      <c r="V1531" s="165">
        <f t="shared" si="624"/>
        <v>0</v>
      </c>
      <c r="W1531" s="165">
        <f t="shared" si="624"/>
        <v>0</v>
      </c>
      <c r="X1531" s="165">
        <f t="shared" si="624"/>
        <v>0</v>
      </c>
      <c r="Y1531" s="165">
        <f t="shared" si="625"/>
        <v>0</v>
      </c>
      <c r="Z1531" s="165">
        <f t="shared" si="625"/>
        <v>0</v>
      </c>
      <c r="AA1531" s="165">
        <f t="shared" si="625"/>
        <v>0</v>
      </c>
      <c r="AB1531" s="165">
        <f t="shared" si="625"/>
        <v>0</v>
      </c>
      <c r="AC1531" s="165">
        <f t="shared" si="625"/>
        <v>0</v>
      </c>
      <c r="AD1531" s="165">
        <f t="shared" si="625"/>
        <v>0</v>
      </c>
      <c r="AE1531" s="165">
        <f t="shared" si="625"/>
        <v>0</v>
      </c>
      <c r="AF1531" s="165">
        <f t="shared" si="625"/>
        <v>0</v>
      </c>
      <c r="AG1531" s="165">
        <f t="shared" si="625"/>
        <v>0</v>
      </c>
      <c r="AH1531" s="165">
        <f t="shared" si="625"/>
        <v>0</v>
      </c>
      <c r="AI1531" s="165">
        <f t="shared" si="626"/>
        <v>0</v>
      </c>
      <c r="AJ1531" s="165">
        <f t="shared" si="626"/>
        <v>0</v>
      </c>
      <c r="AK1531" s="165">
        <f t="shared" si="626"/>
        <v>0</v>
      </c>
      <c r="AL1531" s="165">
        <f t="shared" si="626"/>
        <v>0</v>
      </c>
      <c r="AM1531" s="165">
        <f t="shared" si="626"/>
        <v>0</v>
      </c>
      <c r="AN1531" s="165">
        <f t="shared" si="626"/>
        <v>0</v>
      </c>
      <c r="AO1531" s="165">
        <f t="shared" si="626"/>
        <v>0</v>
      </c>
      <c r="AP1531" s="165">
        <f t="shared" si="626"/>
        <v>0</v>
      </c>
      <c r="AQ1531" s="165">
        <f t="shared" si="626"/>
        <v>0</v>
      </c>
      <c r="AR1531" s="165">
        <f t="shared" si="626"/>
        <v>0</v>
      </c>
      <c r="AS1531" s="387">
        <f t="shared" si="613"/>
        <v>0</v>
      </c>
    </row>
    <row r="1532" spans="2:46" hidden="1" outlineLevel="2">
      <c r="B1532" s="66">
        <v>7</v>
      </c>
      <c r="D1532" s="338">
        <v>0</v>
      </c>
      <c r="E1532" s="165">
        <f t="shared" si="623"/>
        <v>0</v>
      </c>
      <c r="F1532" s="165">
        <f t="shared" si="623"/>
        <v>0</v>
      </c>
      <c r="G1532" s="165">
        <f t="shared" si="623"/>
        <v>0</v>
      </c>
      <c r="H1532" s="165">
        <f t="shared" si="623"/>
        <v>0</v>
      </c>
      <c r="I1532" s="165">
        <f t="shared" si="623"/>
        <v>0</v>
      </c>
      <c r="J1532" s="165">
        <f t="shared" si="623"/>
        <v>0</v>
      </c>
      <c r="K1532" s="165">
        <f t="shared" si="623"/>
        <v>0</v>
      </c>
      <c r="L1532" s="165">
        <f t="shared" si="623"/>
        <v>0</v>
      </c>
      <c r="M1532" s="165">
        <f t="shared" si="623"/>
        <v>0</v>
      </c>
      <c r="N1532" s="165">
        <f t="shared" si="623"/>
        <v>0</v>
      </c>
      <c r="O1532" s="165">
        <f t="shared" si="624"/>
        <v>0</v>
      </c>
      <c r="P1532" s="165">
        <f t="shared" si="624"/>
        <v>0</v>
      </c>
      <c r="Q1532" s="165">
        <f t="shared" si="624"/>
        <v>0</v>
      </c>
      <c r="R1532" s="165">
        <f t="shared" si="624"/>
        <v>0</v>
      </c>
      <c r="S1532" s="165">
        <f t="shared" si="624"/>
        <v>0</v>
      </c>
      <c r="T1532" s="165">
        <f t="shared" si="624"/>
        <v>0</v>
      </c>
      <c r="U1532" s="165">
        <f t="shared" si="624"/>
        <v>0</v>
      </c>
      <c r="V1532" s="165">
        <f t="shared" si="624"/>
        <v>0</v>
      </c>
      <c r="W1532" s="165">
        <f t="shared" si="624"/>
        <v>0</v>
      </c>
      <c r="X1532" s="165">
        <f t="shared" si="624"/>
        <v>0</v>
      </c>
      <c r="Y1532" s="165">
        <f t="shared" si="625"/>
        <v>0</v>
      </c>
      <c r="Z1532" s="165">
        <f t="shared" si="625"/>
        <v>0</v>
      </c>
      <c r="AA1532" s="165">
        <f t="shared" si="625"/>
        <v>0</v>
      </c>
      <c r="AB1532" s="165">
        <f t="shared" si="625"/>
        <v>0</v>
      </c>
      <c r="AC1532" s="165">
        <f t="shared" si="625"/>
        <v>0</v>
      </c>
      <c r="AD1532" s="165">
        <f t="shared" si="625"/>
        <v>0</v>
      </c>
      <c r="AE1532" s="165">
        <f t="shared" si="625"/>
        <v>0</v>
      </c>
      <c r="AF1532" s="165">
        <f t="shared" si="625"/>
        <v>0</v>
      </c>
      <c r="AG1532" s="165">
        <f t="shared" si="625"/>
        <v>0</v>
      </c>
      <c r="AH1532" s="165">
        <f t="shared" si="625"/>
        <v>0</v>
      </c>
      <c r="AI1532" s="165">
        <f t="shared" si="626"/>
        <v>0</v>
      </c>
      <c r="AJ1532" s="165">
        <f t="shared" si="626"/>
        <v>0</v>
      </c>
      <c r="AK1532" s="165">
        <f t="shared" si="626"/>
        <v>0</v>
      </c>
      <c r="AL1532" s="165">
        <f t="shared" si="626"/>
        <v>0</v>
      </c>
      <c r="AM1532" s="165">
        <f t="shared" si="626"/>
        <v>0</v>
      </c>
      <c r="AN1532" s="165">
        <f t="shared" si="626"/>
        <v>0</v>
      </c>
      <c r="AO1532" s="165">
        <f t="shared" si="626"/>
        <v>0</v>
      </c>
      <c r="AP1532" s="165">
        <f t="shared" si="626"/>
        <v>0</v>
      </c>
      <c r="AQ1532" s="165">
        <f t="shared" si="626"/>
        <v>0</v>
      </c>
      <c r="AR1532" s="165">
        <f t="shared" si="626"/>
        <v>0</v>
      </c>
      <c r="AS1532" s="387">
        <f t="shared" si="613"/>
        <v>0</v>
      </c>
    </row>
    <row r="1533" spans="2:46" hidden="1" outlineLevel="2">
      <c r="B1533" s="66">
        <v>8</v>
      </c>
      <c r="D1533" s="338">
        <v>0</v>
      </c>
      <c r="E1533" s="165">
        <f t="shared" si="623"/>
        <v>0</v>
      </c>
      <c r="F1533" s="165">
        <f t="shared" si="623"/>
        <v>0</v>
      </c>
      <c r="G1533" s="165">
        <f t="shared" si="623"/>
        <v>0</v>
      </c>
      <c r="H1533" s="165">
        <f t="shared" si="623"/>
        <v>0</v>
      </c>
      <c r="I1533" s="165">
        <f t="shared" si="623"/>
        <v>0</v>
      </c>
      <c r="J1533" s="165">
        <f t="shared" si="623"/>
        <v>0</v>
      </c>
      <c r="K1533" s="165">
        <f t="shared" si="623"/>
        <v>0</v>
      </c>
      <c r="L1533" s="165">
        <f t="shared" si="623"/>
        <v>0</v>
      </c>
      <c r="M1533" s="165">
        <f t="shared" si="623"/>
        <v>0</v>
      </c>
      <c r="N1533" s="165">
        <f t="shared" si="623"/>
        <v>0</v>
      </c>
      <c r="O1533" s="165">
        <f t="shared" si="624"/>
        <v>0</v>
      </c>
      <c r="P1533" s="165">
        <f t="shared" si="624"/>
        <v>0</v>
      </c>
      <c r="Q1533" s="165">
        <f t="shared" si="624"/>
        <v>0</v>
      </c>
      <c r="R1533" s="165">
        <f t="shared" si="624"/>
        <v>0</v>
      </c>
      <c r="S1533" s="165">
        <f t="shared" si="624"/>
        <v>0</v>
      </c>
      <c r="T1533" s="165">
        <f t="shared" si="624"/>
        <v>0</v>
      </c>
      <c r="U1533" s="165">
        <f t="shared" si="624"/>
        <v>0</v>
      </c>
      <c r="V1533" s="165">
        <f t="shared" si="624"/>
        <v>0</v>
      </c>
      <c r="W1533" s="165">
        <f t="shared" si="624"/>
        <v>0</v>
      </c>
      <c r="X1533" s="165">
        <f t="shared" si="624"/>
        <v>0</v>
      </c>
      <c r="Y1533" s="165">
        <f t="shared" si="625"/>
        <v>0</v>
      </c>
      <c r="Z1533" s="165">
        <f t="shared" si="625"/>
        <v>0</v>
      </c>
      <c r="AA1533" s="165">
        <f t="shared" si="625"/>
        <v>0</v>
      </c>
      <c r="AB1533" s="165">
        <f t="shared" si="625"/>
        <v>0</v>
      </c>
      <c r="AC1533" s="165">
        <f t="shared" si="625"/>
        <v>0</v>
      </c>
      <c r="AD1533" s="165">
        <f t="shared" si="625"/>
        <v>0</v>
      </c>
      <c r="AE1533" s="165">
        <f t="shared" si="625"/>
        <v>0</v>
      </c>
      <c r="AF1533" s="165">
        <f t="shared" si="625"/>
        <v>0</v>
      </c>
      <c r="AG1533" s="165">
        <f t="shared" si="625"/>
        <v>0</v>
      </c>
      <c r="AH1533" s="165">
        <f t="shared" si="625"/>
        <v>0</v>
      </c>
      <c r="AI1533" s="165">
        <f t="shared" si="626"/>
        <v>0</v>
      </c>
      <c r="AJ1533" s="165">
        <f t="shared" si="626"/>
        <v>0</v>
      </c>
      <c r="AK1533" s="165">
        <f t="shared" si="626"/>
        <v>0</v>
      </c>
      <c r="AL1533" s="165">
        <f t="shared" si="626"/>
        <v>0</v>
      </c>
      <c r="AM1533" s="165">
        <f t="shared" si="626"/>
        <v>0</v>
      </c>
      <c r="AN1533" s="165">
        <f t="shared" si="626"/>
        <v>0</v>
      </c>
      <c r="AO1533" s="165">
        <f t="shared" si="626"/>
        <v>0</v>
      </c>
      <c r="AP1533" s="165">
        <f t="shared" si="626"/>
        <v>0</v>
      </c>
      <c r="AQ1533" s="165">
        <f t="shared" si="626"/>
        <v>0</v>
      </c>
      <c r="AR1533" s="165">
        <f t="shared" si="626"/>
        <v>0</v>
      </c>
      <c r="AS1533" s="387">
        <f t="shared" si="613"/>
        <v>0</v>
      </c>
    </row>
    <row r="1534" spans="2:46" hidden="1" outlineLevel="2">
      <c r="B1534" s="66">
        <v>9</v>
      </c>
      <c r="D1534" s="338">
        <v>0</v>
      </c>
      <c r="E1534" s="165">
        <f t="shared" si="623"/>
        <v>0</v>
      </c>
      <c r="F1534" s="165">
        <f t="shared" si="623"/>
        <v>0</v>
      </c>
      <c r="G1534" s="165">
        <f t="shared" si="623"/>
        <v>0</v>
      </c>
      <c r="H1534" s="165">
        <f t="shared" si="623"/>
        <v>0</v>
      </c>
      <c r="I1534" s="165">
        <f t="shared" si="623"/>
        <v>0</v>
      </c>
      <c r="J1534" s="165">
        <f t="shared" si="623"/>
        <v>0</v>
      </c>
      <c r="K1534" s="165">
        <f t="shared" si="623"/>
        <v>0</v>
      </c>
      <c r="L1534" s="165">
        <f t="shared" si="623"/>
        <v>0</v>
      </c>
      <c r="M1534" s="165">
        <f t="shared" si="623"/>
        <v>0</v>
      </c>
      <c r="N1534" s="165">
        <f t="shared" si="623"/>
        <v>0</v>
      </c>
      <c r="O1534" s="165">
        <f t="shared" si="624"/>
        <v>0</v>
      </c>
      <c r="P1534" s="165">
        <f t="shared" si="624"/>
        <v>0</v>
      </c>
      <c r="Q1534" s="165">
        <f t="shared" si="624"/>
        <v>0</v>
      </c>
      <c r="R1534" s="165">
        <f t="shared" si="624"/>
        <v>0</v>
      </c>
      <c r="S1534" s="165">
        <f t="shared" si="624"/>
        <v>0</v>
      </c>
      <c r="T1534" s="165">
        <f t="shared" si="624"/>
        <v>0</v>
      </c>
      <c r="U1534" s="165">
        <f t="shared" si="624"/>
        <v>0</v>
      </c>
      <c r="V1534" s="165">
        <f t="shared" si="624"/>
        <v>0</v>
      </c>
      <c r="W1534" s="165">
        <f t="shared" si="624"/>
        <v>0</v>
      </c>
      <c r="X1534" s="165">
        <f t="shared" si="624"/>
        <v>0</v>
      </c>
      <c r="Y1534" s="165">
        <f t="shared" si="625"/>
        <v>0</v>
      </c>
      <c r="Z1534" s="165">
        <f t="shared" si="625"/>
        <v>0</v>
      </c>
      <c r="AA1534" s="165">
        <f t="shared" si="625"/>
        <v>0</v>
      </c>
      <c r="AB1534" s="165">
        <f t="shared" si="625"/>
        <v>0</v>
      </c>
      <c r="AC1534" s="165">
        <f t="shared" si="625"/>
        <v>0</v>
      </c>
      <c r="AD1534" s="165">
        <f t="shared" si="625"/>
        <v>0</v>
      </c>
      <c r="AE1534" s="165">
        <f t="shared" si="625"/>
        <v>0</v>
      </c>
      <c r="AF1534" s="165">
        <f t="shared" si="625"/>
        <v>0</v>
      </c>
      <c r="AG1534" s="165">
        <f t="shared" si="625"/>
        <v>0</v>
      </c>
      <c r="AH1534" s="165">
        <f t="shared" si="625"/>
        <v>0</v>
      </c>
      <c r="AI1534" s="165">
        <f t="shared" si="626"/>
        <v>0</v>
      </c>
      <c r="AJ1534" s="165">
        <f t="shared" si="626"/>
        <v>0</v>
      </c>
      <c r="AK1534" s="165">
        <f t="shared" si="626"/>
        <v>0</v>
      </c>
      <c r="AL1534" s="165">
        <f t="shared" si="626"/>
        <v>0</v>
      </c>
      <c r="AM1534" s="165">
        <f t="shared" si="626"/>
        <v>0</v>
      </c>
      <c r="AN1534" s="165">
        <f t="shared" si="626"/>
        <v>0</v>
      </c>
      <c r="AO1534" s="165">
        <f t="shared" si="626"/>
        <v>0</v>
      </c>
      <c r="AP1534" s="165">
        <f t="shared" si="626"/>
        <v>0</v>
      </c>
      <c r="AQ1534" s="165">
        <f t="shared" si="626"/>
        <v>0</v>
      </c>
      <c r="AR1534" s="165">
        <f t="shared" si="626"/>
        <v>0</v>
      </c>
      <c r="AS1534" s="387">
        <f t="shared" si="613"/>
        <v>0</v>
      </c>
    </row>
    <row r="1535" spans="2:46" hidden="1" outlineLevel="2">
      <c r="B1535" s="66">
        <v>10</v>
      </c>
      <c r="D1535" s="338">
        <v>0</v>
      </c>
      <c r="E1535" s="165">
        <f t="shared" si="623"/>
        <v>0</v>
      </c>
      <c r="F1535" s="165">
        <f t="shared" si="623"/>
        <v>0</v>
      </c>
      <c r="G1535" s="165">
        <f t="shared" si="623"/>
        <v>0</v>
      </c>
      <c r="H1535" s="165">
        <f t="shared" si="623"/>
        <v>0</v>
      </c>
      <c r="I1535" s="165">
        <f t="shared" si="623"/>
        <v>0</v>
      </c>
      <c r="J1535" s="165">
        <f t="shared" si="623"/>
        <v>0</v>
      </c>
      <c r="K1535" s="165">
        <f t="shared" si="623"/>
        <v>0</v>
      </c>
      <c r="L1535" s="165">
        <f t="shared" si="623"/>
        <v>0</v>
      </c>
      <c r="M1535" s="165">
        <f t="shared" si="623"/>
        <v>0</v>
      </c>
      <c r="N1535" s="165">
        <f t="shared" si="623"/>
        <v>0</v>
      </c>
      <c r="O1535" s="165">
        <f t="shared" si="624"/>
        <v>0</v>
      </c>
      <c r="P1535" s="165">
        <f t="shared" si="624"/>
        <v>0</v>
      </c>
      <c r="Q1535" s="165">
        <f t="shared" si="624"/>
        <v>0</v>
      </c>
      <c r="R1535" s="165">
        <f t="shared" si="624"/>
        <v>0</v>
      </c>
      <c r="S1535" s="165">
        <f t="shared" si="624"/>
        <v>0</v>
      </c>
      <c r="T1535" s="165">
        <f t="shared" si="624"/>
        <v>0</v>
      </c>
      <c r="U1535" s="165">
        <f t="shared" si="624"/>
        <v>0</v>
      </c>
      <c r="V1535" s="165">
        <f t="shared" si="624"/>
        <v>0</v>
      </c>
      <c r="W1535" s="165">
        <f t="shared" si="624"/>
        <v>0</v>
      </c>
      <c r="X1535" s="165">
        <f t="shared" si="624"/>
        <v>0</v>
      </c>
      <c r="Y1535" s="165">
        <f t="shared" si="625"/>
        <v>0</v>
      </c>
      <c r="Z1535" s="165">
        <f t="shared" si="625"/>
        <v>0</v>
      </c>
      <c r="AA1535" s="165">
        <f t="shared" si="625"/>
        <v>0</v>
      </c>
      <c r="AB1535" s="165">
        <f t="shared" si="625"/>
        <v>0</v>
      </c>
      <c r="AC1535" s="165">
        <f t="shared" si="625"/>
        <v>0</v>
      </c>
      <c r="AD1535" s="165">
        <f t="shared" si="625"/>
        <v>0</v>
      </c>
      <c r="AE1535" s="165">
        <f t="shared" si="625"/>
        <v>0</v>
      </c>
      <c r="AF1535" s="165">
        <f t="shared" si="625"/>
        <v>0</v>
      </c>
      <c r="AG1535" s="165">
        <f t="shared" si="625"/>
        <v>0</v>
      </c>
      <c r="AH1535" s="165">
        <f t="shared" si="625"/>
        <v>0</v>
      </c>
      <c r="AI1535" s="165">
        <f t="shared" si="626"/>
        <v>0</v>
      </c>
      <c r="AJ1535" s="165">
        <f t="shared" si="626"/>
        <v>0</v>
      </c>
      <c r="AK1535" s="165">
        <f t="shared" si="626"/>
        <v>0</v>
      </c>
      <c r="AL1535" s="165">
        <f t="shared" si="626"/>
        <v>0</v>
      </c>
      <c r="AM1535" s="165">
        <f t="shared" si="626"/>
        <v>0</v>
      </c>
      <c r="AN1535" s="165">
        <f t="shared" si="626"/>
        <v>0</v>
      </c>
      <c r="AO1535" s="165">
        <f t="shared" si="626"/>
        <v>0</v>
      </c>
      <c r="AP1535" s="165">
        <f t="shared" si="626"/>
        <v>0</v>
      </c>
      <c r="AQ1535" s="165">
        <f t="shared" si="626"/>
        <v>0</v>
      </c>
      <c r="AR1535" s="165">
        <f t="shared" si="626"/>
        <v>0</v>
      </c>
      <c r="AS1535" s="387">
        <f t="shared" si="613"/>
        <v>0</v>
      </c>
    </row>
    <row r="1536" spans="2:46" hidden="1" outlineLevel="2">
      <c r="B1536" s="66">
        <v>11</v>
      </c>
      <c r="D1536" s="338">
        <v>0</v>
      </c>
      <c r="E1536" s="165">
        <f t="shared" ref="E1536:N1545" si="627">IF(AND(E$2=$B1536,$B1536=$C$3),$D1536,IF(AND(E$2&gt;$B1536,E$2&lt;=$D$1525+$B1536),SLN($D1536,0,IF($C$3-$B1536&gt;=$D$1525,$D$1525,$C$3-$B1536)),0))</f>
        <v>0</v>
      </c>
      <c r="F1536" s="165">
        <f t="shared" si="627"/>
        <v>0</v>
      </c>
      <c r="G1536" s="165">
        <f t="shared" si="627"/>
        <v>0</v>
      </c>
      <c r="H1536" s="165">
        <f t="shared" si="627"/>
        <v>0</v>
      </c>
      <c r="I1536" s="165">
        <f t="shared" si="627"/>
        <v>0</v>
      </c>
      <c r="J1536" s="165">
        <f t="shared" si="627"/>
        <v>0</v>
      </c>
      <c r="K1536" s="165">
        <f t="shared" si="627"/>
        <v>0</v>
      </c>
      <c r="L1536" s="165">
        <f t="shared" si="627"/>
        <v>0</v>
      </c>
      <c r="M1536" s="165">
        <f t="shared" si="627"/>
        <v>0</v>
      </c>
      <c r="N1536" s="165">
        <f t="shared" si="627"/>
        <v>0</v>
      </c>
      <c r="O1536" s="165">
        <f t="shared" ref="O1536:X1545" si="628">IF(AND(O$2=$B1536,$B1536=$C$3),$D1536,IF(AND(O$2&gt;$B1536,O$2&lt;=$D$1525+$B1536),SLN($D1536,0,IF($C$3-$B1536&gt;=$D$1525,$D$1525,$C$3-$B1536)),0))</f>
        <v>0</v>
      </c>
      <c r="P1536" s="165">
        <f t="shared" si="628"/>
        <v>0</v>
      </c>
      <c r="Q1536" s="165">
        <f t="shared" si="628"/>
        <v>0</v>
      </c>
      <c r="R1536" s="165">
        <f t="shared" si="628"/>
        <v>0</v>
      </c>
      <c r="S1536" s="165">
        <f t="shared" si="628"/>
        <v>0</v>
      </c>
      <c r="T1536" s="165">
        <f t="shared" si="628"/>
        <v>0</v>
      </c>
      <c r="U1536" s="165">
        <f t="shared" si="628"/>
        <v>0</v>
      </c>
      <c r="V1536" s="165">
        <f t="shared" si="628"/>
        <v>0</v>
      </c>
      <c r="W1536" s="165">
        <f t="shared" si="628"/>
        <v>0</v>
      </c>
      <c r="X1536" s="165">
        <f t="shared" si="628"/>
        <v>0</v>
      </c>
      <c r="Y1536" s="165">
        <f t="shared" ref="Y1536:AH1545" si="629">IF(AND(Y$2=$B1536,$B1536=$C$3),$D1536,IF(AND(Y$2&gt;$B1536,Y$2&lt;=$D$1525+$B1536),SLN($D1536,0,IF($C$3-$B1536&gt;=$D$1525,$D$1525,$C$3-$B1536)),0))</f>
        <v>0</v>
      </c>
      <c r="Z1536" s="165">
        <f t="shared" si="629"/>
        <v>0</v>
      </c>
      <c r="AA1536" s="165">
        <f t="shared" si="629"/>
        <v>0</v>
      </c>
      <c r="AB1536" s="165">
        <f t="shared" si="629"/>
        <v>0</v>
      </c>
      <c r="AC1536" s="165">
        <f t="shared" si="629"/>
        <v>0</v>
      </c>
      <c r="AD1536" s="165">
        <f t="shared" si="629"/>
        <v>0</v>
      </c>
      <c r="AE1536" s="165">
        <f t="shared" si="629"/>
        <v>0</v>
      </c>
      <c r="AF1536" s="165">
        <f t="shared" si="629"/>
        <v>0</v>
      </c>
      <c r="AG1536" s="165">
        <f t="shared" si="629"/>
        <v>0</v>
      </c>
      <c r="AH1536" s="165">
        <f t="shared" si="629"/>
        <v>0</v>
      </c>
      <c r="AI1536" s="165">
        <f t="shared" ref="AI1536:AR1545" si="630">IF(AND(AI$2=$B1536,$B1536=$C$3),$D1536,IF(AND(AI$2&gt;$B1536,AI$2&lt;=$D$1525+$B1536),SLN($D1536,0,IF($C$3-$B1536&gt;=$D$1525,$D$1525,$C$3-$B1536)),0))</f>
        <v>0</v>
      </c>
      <c r="AJ1536" s="165">
        <f t="shared" si="630"/>
        <v>0</v>
      </c>
      <c r="AK1536" s="165">
        <f t="shared" si="630"/>
        <v>0</v>
      </c>
      <c r="AL1536" s="165">
        <f t="shared" si="630"/>
        <v>0</v>
      </c>
      <c r="AM1536" s="165">
        <f t="shared" si="630"/>
        <v>0</v>
      </c>
      <c r="AN1536" s="165">
        <f t="shared" si="630"/>
        <v>0</v>
      </c>
      <c r="AO1536" s="165">
        <f t="shared" si="630"/>
        <v>0</v>
      </c>
      <c r="AP1536" s="165">
        <f t="shared" si="630"/>
        <v>0</v>
      </c>
      <c r="AQ1536" s="165">
        <f t="shared" si="630"/>
        <v>0</v>
      </c>
      <c r="AR1536" s="165">
        <f t="shared" si="630"/>
        <v>0</v>
      </c>
      <c r="AS1536" s="387">
        <f t="shared" si="613"/>
        <v>0</v>
      </c>
    </row>
    <row r="1537" spans="2:45" hidden="1" outlineLevel="2">
      <c r="B1537" s="66">
        <v>12</v>
      </c>
      <c r="D1537" s="338">
        <v>0</v>
      </c>
      <c r="E1537" s="165">
        <f t="shared" si="627"/>
        <v>0</v>
      </c>
      <c r="F1537" s="165">
        <f t="shared" si="627"/>
        <v>0</v>
      </c>
      <c r="G1537" s="165">
        <f t="shared" si="627"/>
        <v>0</v>
      </c>
      <c r="H1537" s="165">
        <f t="shared" si="627"/>
        <v>0</v>
      </c>
      <c r="I1537" s="165">
        <f t="shared" si="627"/>
        <v>0</v>
      </c>
      <c r="J1537" s="165">
        <f t="shared" si="627"/>
        <v>0</v>
      </c>
      <c r="K1537" s="165">
        <f t="shared" si="627"/>
        <v>0</v>
      </c>
      <c r="L1537" s="165">
        <f t="shared" si="627"/>
        <v>0</v>
      </c>
      <c r="M1537" s="165">
        <f t="shared" si="627"/>
        <v>0</v>
      </c>
      <c r="N1537" s="165">
        <f t="shared" si="627"/>
        <v>0</v>
      </c>
      <c r="O1537" s="165">
        <f t="shared" si="628"/>
        <v>0</v>
      </c>
      <c r="P1537" s="165">
        <f t="shared" si="628"/>
        <v>0</v>
      </c>
      <c r="Q1537" s="165">
        <f t="shared" si="628"/>
        <v>0</v>
      </c>
      <c r="R1537" s="165">
        <f t="shared" si="628"/>
        <v>0</v>
      </c>
      <c r="S1537" s="165">
        <f t="shared" si="628"/>
        <v>0</v>
      </c>
      <c r="T1537" s="165">
        <f t="shared" si="628"/>
        <v>0</v>
      </c>
      <c r="U1537" s="165">
        <f t="shared" si="628"/>
        <v>0</v>
      </c>
      <c r="V1537" s="165">
        <f t="shared" si="628"/>
        <v>0</v>
      </c>
      <c r="W1537" s="165">
        <f t="shared" si="628"/>
        <v>0</v>
      </c>
      <c r="X1537" s="165">
        <f t="shared" si="628"/>
        <v>0</v>
      </c>
      <c r="Y1537" s="165">
        <f t="shared" si="629"/>
        <v>0</v>
      </c>
      <c r="Z1537" s="165">
        <f t="shared" si="629"/>
        <v>0</v>
      </c>
      <c r="AA1537" s="165">
        <f t="shared" si="629"/>
        <v>0</v>
      </c>
      <c r="AB1537" s="165">
        <f t="shared" si="629"/>
        <v>0</v>
      </c>
      <c r="AC1537" s="165">
        <f t="shared" si="629"/>
        <v>0</v>
      </c>
      <c r="AD1537" s="165">
        <f t="shared" si="629"/>
        <v>0</v>
      </c>
      <c r="AE1537" s="165">
        <f t="shared" si="629"/>
        <v>0</v>
      </c>
      <c r="AF1537" s="165">
        <f t="shared" si="629"/>
        <v>0</v>
      </c>
      <c r="AG1537" s="165">
        <f t="shared" si="629"/>
        <v>0</v>
      </c>
      <c r="AH1537" s="165">
        <f t="shared" si="629"/>
        <v>0</v>
      </c>
      <c r="AI1537" s="165">
        <f t="shared" si="630"/>
        <v>0</v>
      </c>
      <c r="AJ1537" s="165">
        <f t="shared" si="630"/>
        <v>0</v>
      </c>
      <c r="AK1537" s="165">
        <f t="shared" si="630"/>
        <v>0</v>
      </c>
      <c r="AL1537" s="165">
        <f t="shared" si="630"/>
        <v>0</v>
      </c>
      <c r="AM1537" s="165">
        <f t="shared" si="630"/>
        <v>0</v>
      </c>
      <c r="AN1537" s="165">
        <f t="shared" si="630"/>
        <v>0</v>
      </c>
      <c r="AO1537" s="165">
        <f t="shared" si="630"/>
        <v>0</v>
      </c>
      <c r="AP1537" s="165">
        <f t="shared" si="630"/>
        <v>0</v>
      </c>
      <c r="AQ1537" s="165">
        <f t="shared" si="630"/>
        <v>0</v>
      </c>
      <c r="AR1537" s="165">
        <f t="shared" si="630"/>
        <v>0</v>
      </c>
      <c r="AS1537" s="387">
        <f t="shared" si="613"/>
        <v>0</v>
      </c>
    </row>
    <row r="1538" spans="2:45" hidden="1" outlineLevel="2">
      <c r="B1538" s="66">
        <v>13</v>
      </c>
      <c r="D1538" s="338">
        <v>0</v>
      </c>
      <c r="E1538" s="165">
        <f t="shared" si="627"/>
        <v>0</v>
      </c>
      <c r="F1538" s="165">
        <f t="shared" si="627"/>
        <v>0</v>
      </c>
      <c r="G1538" s="165">
        <f t="shared" si="627"/>
        <v>0</v>
      </c>
      <c r="H1538" s="165">
        <f t="shared" si="627"/>
        <v>0</v>
      </c>
      <c r="I1538" s="165">
        <f t="shared" si="627"/>
        <v>0</v>
      </c>
      <c r="J1538" s="165">
        <f t="shared" si="627"/>
        <v>0</v>
      </c>
      <c r="K1538" s="165">
        <f t="shared" si="627"/>
        <v>0</v>
      </c>
      <c r="L1538" s="165">
        <f t="shared" si="627"/>
        <v>0</v>
      </c>
      <c r="M1538" s="165">
        <f t="shared" si="627"/>
        <v>0</v>
      </c>
      <c r="N1538" s="165">
        <f t="shared" si="627"/>
        <v>0</v>
      </c>
      <c r="O1538" s="165">
        <f t="shared" si="628"/>
        <v>0</v>
      </c>
      <c r="P1538" s="165">
        <f t="shared" si="628"/>
        <v>0</v>
      </c>
      <c r="Q1538" s="165">
        <f t="shared" si="628"/>
        <v>0</v>
      </c>
      <c r="R1538" s="165">
        <f t="shared" si="628"/>
        <v>0</v>
      </c>
      <c r="S1538" s="165">
        <f t="shared" si="628"/>
        <v>0</v>
      </c>
      <c r="T1538" s="165">
        <f t="shared" si="628"/>
        <v>0</v>
      </c>
      <c r="U1538" s="165">
        <f t="shared" si="628"/>
        <v>0</v>
      </c>
      <c r="V1538" s="165">
        <f t="shared" si="628"/>
        <v>0</v>
      </c>
      <c r="W1538" s="165">
        <f t="shared" si="628"/>
        <v>0</v>
      </c>
      <c r="X1538" s="165">
        <f t="shared" si="628"/>
        <v>0</v>
      </c>
      <c r="Y1538" s="165">
        <f t="shared" si="629"/>
        <v>0</v>
      </c>
      <c r="Z1538" s="165">
        <f t="shared" si="629"/>
        <v>0</v>
      </c>
      <c r="AA1538" s="165">
        <f t="shared" si="629"/>
        <v>0</v>
      </c>
      <c r="AB1538" s="165">
        <f t="shared" si="629"/>
        <v>0</v>
      </c>
      <c r="AC1538" s="165">
        <f t="shared" si="629"/>
        <v>0</v>
      </c>
      <c r="AD1538" s="165">
        <f t="shared" si="629"/>
        <v>0</v>
      </c>
      <c r="AE1538" s="165">
        <f t="shared" si="629"/>
        <v>0</v>
      </c>
      <c r="AF1538" s="165">
        <f t="shared" si="629"/>
        <v>0</v>
      </c>
      <c r="AG1538" s="165">
        <f t="shared" si="629"/>
        <v>0</v>
      </c>
      <c r="AH1538" s="165">
        <f t="shared" si="629"/>
        <v>0</v>
      </c>
      <c r="AI1538" s="165">
        <f t="shared" si="630"/>
        <v>0</v>
      </c>
      <c r="AJ1538" s="165">
        <f t="shared" si="630"/>
        <v>0</v>
      </c>
      <c r="AK1538" s="165">
        <f t="shared" si="630"/>
        <v>0</v>
      </c>
      <c r="AL1538" s="165">
        <f t="shared" si="630"/>
        <v>0</v>
      </c>
      <c r="AM1538" s="165">
        <f t="shared" si="630"/>
        <v>0</v>
      </c>
      <c r="AN1538" s="165">
        <f t="shared" si="630"/>
        <v>0</v>
      </c>
      <c r="AO1538" s="165">
        <f t="shared" si="630"/>
        <v>0</v>
      </c>
      <c r="AP1538" s="165">
        <f t="shared" si="630"/>
        <v>0</v>
      </c>
      <c r="AQ1538" s="165">
        <f t="shared" si="630"/>
        <v>0</v>
      </c>
      <c r="AR1538" s="165">
        <f t="shared" si="630"/>
        <v>0</v>
      </c>
      <c r="AS1538" s="387">
        <f t="shared" si="613"/>
        <v>0</v>
      </c>
    </row>
    <row r="1539" spans="2:45" hidden="1" outlineLevel="2">
      <c r="B1539" s="66">
        <v>14</v>
      </c>
      <c r="D1539" s="338">
        <v>0</v>
      </c>
      <c r="E1539" s="165">
        <f t="shared" si="627"/>
        <v>0</v>
      </c>
      <c r="F1539" s="165">
        <f t="shared" si="627"/>
        <v>0</v>
      </c>
      <c r="G1539" s="165">
        <f t="shared" si="627"/>
        <v>0</v>
      </c>
      <c r="H1539" s="165">
        <f t="shared" si="627"/>
        <v>0</v>
      </c>
      <c r="I1539" s="165">
        <f t="shared" si="627"/>
        <v>0</v>
      </c>
      <c r="J1539" s="165">
        <f t="shared" si="627"/>
        <v>0</v>
      </c>
      <c r="K1539" s="165">
        <f t="shared" si="627"/>
        <v>0</v>
      </c>
      <c r="L1539" s="165">
        <f t="shared" si="627"/>
        <v>0</v>
      </c>
      <c r="M1539" s="165">
        <f t="shared" si="627"/>
        <v>0</v>
      </c>
      <c r="N1539" s="165">
        <f t="shared" si="627"/>
        <v>0</v>
      </c>
      <c r="O1539" s="165">
        <f t="shared" si="628"/>
        <v>0</v>
      </c>
      <c r="P1539" s="165">
        <f t="shared" si="628"/>
        <v>0</v>
      </c>
      <c r="Q1539" s="165">
        <f t="shared" si="628"/>
        <v>0</v>
      </c>
      <c r="R1539" s="165">
        <f t="shared" si="628"/>
        <v>0</v>
      </c>
      <c r="S1539" s="165">
        <f t="shared" si="628"/>
        <v>0</v>
      </c>
      <c r="T1539" s="165">
        <f t="shared" si="628"/>
        <v>0</v>
      </c>
      <c r="U1539" s="165">
        <f t="shared" si="628"/>
        <v>0</v>
      </c>
      <c r="V1539" s="165">
        <f t="shared" si="628"/>
        <v>0</v>
      </c>
      <c r="W1539" s="165">
        <f t="shared" si="628"/>
        <v>0</v>
      </c>
      <c r="X1539" s="165">
        <f t="shared" si="628"/>
        <v>0</v>
      </c>
      <c r="Y1539" s="165">
        <f t="shared" si="629"/>
        <v>0</v>
      </c>
      <c r="Z1539" s="165">
        <f t="shared" si="629"/>
        <v>0</v>
      </c>
      <c r="AA1539" s="165">
        <f t="shared" si="629"/>
        <v>0</v>
      </c>
      <c r="AB1539" s="165">
        <f t="shared" si="629"/>
        <v>0</v>
      </c>
      <c r="AC1539" s="165">
        <f t="shared" si="629"/>
        <v>0</v>
      </c>
      <c r="AD1539" s="165">
        <f t="shared" si="629"/>
        <v>0</v>
      </c>
      <c r="AE1539" s="165">
        <f t="shared" si="629"/>
        <v>0</v>
      </c>
      <c r="AF1539" s="165">
        <f t="shared" si="629"/>
        <v>0</v>
      </c>
      <c r="AG1539" s="165">
        <f t="shared" si="629"/>
        <v>0</v>
      </c>
      <c r="AH1539" s="165">
        <f t="shared" si="629"/>
        <v>0</v>
      </c>
      <c r="AI1539" s="165">
        <f t="shared" si="630"/>
        <v>0</v>
      </c>
      <c r="AJ1539" s="165">
        <f t="shared" si="630"/>
        <v>0</v>
      </c>
      <c r="AK1539" s="165">
        <f t="shared" si="630"/>
        <v>0</v>
      </c>
      <c r="AL1539" s="165">
        <f t="shared" si="630"/>
        <v>0</v>
      </c>
      <c r="AM1539" s="165">
        <f t="shared" si="630"/>
        <v>0</v>
      </c>
      <c r="AN1539" s="165">
        <f t="shared" si="630"/>
        <v>0</v>
      </c>
      <c r="AO1539" s="165">
        <f t="shared" si="630"/>
        <v>0</v>
      </c>
      <c r="AP1539" s="165">
        <f t="shared" si="630"/>
        <v>0</v>
      </c>
      <c r="AQ1539" s="165">
        <f t="shared" si="630"/>
        <v>0</v>
      </c>
      <c r="AR1539" s="165">
        <f t="shared" si="630"/>
        <v>0</v>
      </c>
      <c r="AS1539" s="387">
        <f t="shared" si="613"/>
        <v>0</v>
      </c>
    </row>
    <row r="1540" spans="2:45" hidden="1" outlineLevel="2">
      <c r="B1540" s="66">
        <v>15</v>
      </c>
      <c r="D1540" s="338">
        <v>0</v>
      </c>
      <c r="E1540" s="165">
        <f t="shared" si="627"/>
        <v>0</v>
      </c>
      <c r="F1540" s="165">
        <f t="shared" si="627"/>
        <v>0</v>
      </c>
      <c r="G1540" s="165">
        <f t="shared" si="627"/>
        <v>0</v>
      </c>
      <c r="H1540" s="165">
        <f t="shared" si="627"/>
        <v>0</v>
      </c>
      <c r="I1540" s="165">
        <f t="shared" si="627"/>
        <v>0</v>
      </c>
      <c r="J1540" s="165">
        <f t="shared" si="627"/>
        <v>0</v>
      </c>
      <c r="K1540" s="165">
        <f t="shared" si="627"/>
        <v>0</v>
      </c>
      <c r="L1540" s="165">
        <f t="shared" si="627"/>
        <v>0</v>
      </c>
      <c r="M1540" s="165">
        <f t="shared" si="627"/>
        <v>0</v>
      </c>
      <c r="N1540" s="165">
        <f t="shared" si="627"/>
        <v>0</v>
      </c>
      <c r="O1540" s="165">
        <f t="shared" si="628"/>
        <v>0</v>
      </c>
      <c r="P1540" s="165">
        <f t="shared" si="628"/>
        <v>0</v>
      </c>
      <c r="Q1540" s="165">
        <f t="shared" si="628"/>
        <v>0</v>
      </c>
      <c r="R1540" s="165">
        <f t="shared" si="628"/>
        <v>0</v>
      </c>
      <c r="S1540" s="165">
        <f t="shared" si="628"/>
        <v>0</v>
      </c>
      <c r="T1540" s="165">
        <f t="shared" si="628"/>
        <v>0</v>
      </c>
      <c r="U1540" s="165">
        <f t="shared" si="628"/>
        <v>0</v>
      </c>
      <c r="V1540" s="165">
        <f t="shared" si="628"/>
        <v>0</v>
      </c>
      <c r="W1540" s="165">
        <f t="shared" si="628"/>
        <v>0</v>
      </c>
      <c r="X1540" s="165">
        <f t="shared" si="628"/>
        <v>0</v>
      </c>
      <c r="Y1540" s="165">
        <f t="shared" si="629"/>
        <v>0</v>
      </c>
      <c r="Z1540" s="165">
        <f t="shared" si="629"/>
        <v>0</v>
      </c>
      <c r="AA1540" s="165">
        <f t="shared" si="629"/>
        <v>0</v>
      </c>
      <c r="AB1540" s="165">
        <f t="shared" si="629"/>
        <v>0</v>
      </c>
      <c r="AC1540" s="165">
        <f t="shared" si="629"/>
        <v>0</v>
      </c>
      <c r="AD1540" s="165">
        <f t="shared" si="629"/>
        <v>0</v>
      </c>
      <c r="AE1540" s="165">
        <f t="shared" si="629"/>
        <v>0</v>
      </c>
      <c r="AF1540" s="165">
        <f t="shared" si="629"/>
        <v>0</v>
      </c>
      <c r="AG1540" s="165">
        <f t="shared" si="629"/>
        <v>0</v>
      </c>
      <c r="AH1540" s="165">
        <f t="shared" si="629"/>
        <v>0</v>
      </c>
      <c r="AI1540" s="165">
        <f t="shared" si="630"/>
        <v>0</v>
      </c>
      <c r="AJ1540" s="165">
        <f t="shared" si="630"/>
        <v>0</v>
      </c>
      <c r="AK1540" s="165">
        <f t="shared" si="630"/>
        <v>0</v>
      </c>
      <c r="AL1540" s="165">
        <f t="shared" si="630"/>
        <v>0</v>
      </c>
      <c r="AM1540" s="165">
        <f t="shared" si="630"/>
        <v>0</v>
      </c>
      <c r="AN1540" s="165">
        <f t="shared" si="630"/>
        <v>0</v>
      </c>
      <c r="AO1540" s="165">
        <f t="shared" si="630"/>
        <v>0</v>
      </c>
      <c r="AP1540" s="165">
        <f t="shared" si="630"/>
        <v>0</v>
      </c>
      <c r="AQ1540" s="165">
        <f t="shared" si="630"/>
        <v>0</v>
      </c>
      <c r="AR1540" s="165">
        <f t="shared" si="630"/>
        <v>0</v>
      </c>
      <c r="AS1540" s="387">
        <f t="shared" si="613"/>
        <v>0</v>
      </c>
    </row>
    <row r="1541" spans="2:45" hidden="1" outlineLevel="2">
      <c r="B1541" s="66">
        <v>16</v>
      </c>
      <c r="D1541" s="338">
        <v>0</v>
      </c>
      <c r="E1541" s="165">
        <f t="shared" si="627"/>
        <v>0</v>
      </c>
      <c r="F1541" s="165">
        <f t="shared" si="627"/>
        <v>0</v>
      </c>
      <c r="G1541" s="165">
        <f t="shared" si="627"/>
        <v>0</v>
      </c>
      <c r="H1541" s="165">
        <f t="shared" si="627"/>
        <v>0</v>
      </c>
      <c r="I1541" s="165">
        <f t="shared" si="627"/>
        <v>0</v>
      </c>
      <c r="J1541" s="165">
        <f t="shared" si="627"/>
        <v>0</v>
      </c>
      <c r="K1541" s="165">
        <f t="shared" si="627"/>
        <v>0</v>
      </c>
      <c r="L1541" s="165">
        <f t="shared" si="627"/>
        <v>0</v>
      </c>
      <c r="M1541" s="165">
        <f t="shared" si="627"/>
        <v>0</v>
      </c>
      <c r="N1541" s="165">
        <f t="shared" si="627"/>
        <v>0</v>
      </c>
      <c r="O1541" s="165">
        <f t="shared" si="628"/>
        <v>0</v>
      </c>
      <c r="P1541" s="165">
        <f t="shared" si="628"/>
        <v>0</v>
      </c>
      <c r="Q1541" s="165">
        <f t="shared" si="628"/>
        <v>0</v>
      </c>
      <c r="R1541" s="165">
        <f t="shared" si="628"/>
        <v>0</v>
      </c>
      <c r="S1541" s="165">
        <f t="shared" si="628"/>
        <v>0</v>
      </c>
      <c r="T1541" s="165">
        <f t="shared" si="628"/>
        <v>0</v>
      </c>
      <c r="U1541" s="165">
        <f t="shared" si="628"/>
        <v>0</v>
      </c>
      <c r="V1541" s="165">
        <f t="shared" si="628"/>
        <v>0</v>
      </c>
      <c r="W1541" s="165">
        <f t="shared" si="628"/>
        <v>0</v>
      </c>
      <c r="X1541" s="165">
        <f t="shared" si="628"/>
        <v>0</v>
      </c>
      <c r="Y1541" s="165">
        <f t="shared" si="629"/>
        <v>0</v>
      </c>
      <c r="Z1541" s="165">
        <f t="shared" si="629"/>
        <v>0</v>
      </c>
      <c r="AA1541" s="165">
        <f t="shared" si="629"/>
        <v>0</v>
      </c>
      <c r="AB1541" s="165">
        <f t="shared" si="629"/>
        <v>0</v>
      </c>
      <c r="AC1541" s="165">
        <f t="shared" si="629"/>
        <v>0</v>
      </c>
      <c r="AD1541" s="165">
        <f t="shared" si="629"/>
        <v>0</v>
      </c>
      <c r="AE1541" s="165">
        <f t="shared" si="629"/>
        <v>0</v>
      </c>
      <c r="AF1541" s="165">
        <f t="shared" si="629"/>
        <v>0</v>
      </c>
      <c r="AG1541" s="165">
        <f t="shared" si="629"/>
        <v>0</v>
      </c>
      <c r="AH1541" s="165">
        <f t="shared" si="629"/>
        <v>0</v>
      </c>
      <c r="AI1541" s="165">
        <f t="shared" si="630"/>
        <v>0</v>
      </c>
      <c r="AJ1541" s="165">
        <f t="shared" si="630"/>
        <v>0</v>
      </c>
      <c r="AK1541" s="165">
        <f t="shared" si="630"/>
        <v>0</v>
      </c>
      <c r="AL1541" s="165">
        <f t="shared" si="630"/>
        <v>0</v>
      </c>
      <c r="AM1541" s="165">
        <f t="shared" si="630"/>
        <v>0</v>
      </c>
      <c r="AN1541" s="165">
        <f t="shared" si="630"/>
        <v>0</v>
      </c>
      <c r="AO1541" s="165">
        <f t="shared" si="630"/>
        <v>0</v>
      </c>
      <c r="AP1541" s="165">
        <f t="shared" si="630"/>
        <v>0</v>
      </c>
      <c r="AQ1541" s="165">
        <f t="shared" si="630"/>
        <v>0</v>
      </c>
      <c r="AR1541" s="165">
        <f t="shared" si="630"/>
        <v>0</v>
      </c>
      <c r="AS1541" s="387">
        <f t="shared" si="613"/>
        <v>0</v>
      </c>
    </row>
    <row r="1542" spans="2:45" hidden="1" outlineLevel="2">
      <c r="B1542" s="66">
        <v>17</v>
      </c>
      <c r="D1542" s="338">
        <v>0</v>
      </c>
      <c r="E1542" s="165">
        <f t="shared" si="627"/>
        <v>0</v>
      </c>
      <c r="F1542" s="165">
        <f t="shared" si="627"/>
        <v>0</v>
      </c>
      <c r="G1542" s="165">
        <f t="shared" si="627"/>
        <v>0</v>
      </c>
      <c r="H1542" s="165">
        <f t="shared" si="627"/>
        <v>0</v>
      </c>
      <c r="I1542" s="165">
        <f t="shared" si="627"/>
        <v>0</v>
      </c>
      <c r="J1542" s="165">
        <f t="shared" si="627"/>
        <v>0</v>
      </c>
      <c r="K1542" s="165">
        <f t="shared" si="627"/>
        <v>0</v>
      </c>
      <c r="L1542" s="165">
        <f t="shared" si="627"/>
        <v>0</v>
      </c>
      <c r="M1542" s="165">
        <f t="shared" si="627"/>
        <v>0</v>
      </c>
      <c r="N1542" s="165">
        <f t="shared" si="627"/>
        <v>0</v>
      </c>
      <c r="O1542" s="165">
        <f t="shared" si="628"/>
        <v>0</v>
      </c>
      <c r="P1542" s="165">
        <f t="shared" si="628"/>
        <v>0</v>
      </c>
      <c r="Q1542" s="165">
        <f t="shared" si="628"/>
        <v>0</v>
      </c>
      <c r="R1542" s="165">
        <f t="shared" si="628"/>
        <v>0</v>
      </c>
      <c r="S1542" s="165">
        <f t="shared" si="628"/>
        <v>0</v>
      </c>
      <c r="T1542" s="165">
        <f t="shared" si="628"/>
        <v>0</v>
      </c>
      <c r="U1542" s="165">
        <f t="shared" si="628"/>
        <v>0</v>
      </c>
      <c r="V1542" s="165">
        <f t="shared" si="628"/>
        <v>0</v>
      </c>
      <c r="W1542" s="165">
        <f t="shared" si="628"/>
        <v>0</v>
      </c>
      <c r="X1542" s="165">
        <f t="shared" si="628"/>
        <v>0</v>
      </c>
      <c r="Y1542" s="165">
        <f t="shared" si="629"/>
        <v>0</v>
      </c>
      <c r="Z1542" s="165">
        <f t="shared" si="629"/>
        <v>0</v>
      </c>
      <c r="AA1542" s="165">
        <f t="shared" si="629"/>
        <v>0</v>
      </c>
      <c r="AB1542" s="165">
        <f t="shared" si="629"/>
        <v>0</v>
      </c>
      <c r="AC1542" s="165">
        <f t="shared" si="629"/>
        <v>0</v>
      </c>
      <c r="AD1542" s="165">
        <f t="shared" si="629"/>
        <v>0</v>
      </c>
      <c r="AE1542" s="165">
        <f t="shared" si="629"/>
        <v>0</v>
      </c>
      <c r="AF1542" s="165">
        <f t="shared" si="629"/>
        <v>0</v>
      </c>
      <c r="AG1542" s="165">
        <f t="shared" si="629"/>
        <v>0</v>
      </c>
      <c r="AH1542" s="165">
        <f t="shared" si="629"/>
        <v>0</v>
      </c>
      <c r="AI1542" s="165">
        <f t="shared" si="630"/>
        <v>0</v>
      </c>
      <c r="AJ1542" s="165">
        <f t="shared" si="630"/>
        <v>0</v>
      </c>
      <c r="AK1542" s="165">
        <f t="shared" si="630"/>
        <v>0</v>
      </c>
      <c r="AL1542" s="165">
        <f t="shared" si="630"/>
        <v>0</v>
      </c>
      <c r="AM1542" s="165">
        <f t="shared" si="630"/>
        <v>0</v>
      </c>
      <c r="AN1542" s="165">
        <f t="shared" si="630"/>
        <v>0</v>
      </c>
      <c r="AO1542" s="165">
        <f t="shared" si="630"/>
        <v>0</v>
      </c>
      <c r="AP1542" s="165">
        <f t="shared" si="630"/>
        <v>0</v>
      </c>
      <c r="AQ1542" s="165">
        <f t="shared" si="630"/>
        <v>0</v>
      </c>
      <c r="AR1542" s="165">
        <f t="shared" si="630"/>
        <v>0</v>
      </c>
      <c r="AS1542" s="387">
        <f t="shared" si="613"/>
        <v>0</v>
      </c>
    </row>
    <row r="1543" spans="2:45" hidden="1" outlineLevel="2">
      <c r="B1543" s="66">
        <v>18</v>
      </c>
      <c r="D1543" s="338">
        <v>0</v>
      </c>
      <c r="E1543" s="165">
        <f t="shared" si="627"/>
        <v>0</v>
      </c>
      <c r="F1543" s="165">
        <f t="shared" si="627"/>
        <v>0</v>
      </c>
      <c r="G1543" s="165">
        <f t="shared" si="627"/>
        <v>0</v>
      </c>
      <c r="H1543" s="165">
        <f t="shared" si="627"/>
        <v>0</v>
      </c>
      <c r="I1543" s="165">
        <f t="shared" si="627"/>
        <v>0</v>
      </c>
      <c r="J1543" s="165">
        <f t="shared" si="627"/>
        <v>0</v>
      </c>
      <c r="K1543" s="165">
        <f t="shared" si="627"/>
        <v>0</v>
      </c>
      <c r="L1543" s="165">
        <f t="shared" si="627"/>
        <v>0</v>
      </c>
      <c r="M1543" s="165">
        <f t="shared" si="627"/>
        <v>0</v>
      </c>
      <c r="N1543" s="165">
        <f t="shared" si="627"/>
        <v>0</v>
      </c>
      <c r="O1543" s="165">
        <f t="shared" si="628"/>
        <v>0</v>
      </c>
      <c r="P1543" s="165">
        <f t="shared" si="628"/>
        <v>0</v>
      </c>
      <c r="Q1543" s="165">
        <f t="shared" si="628"/>
        <v>0</v>
      </c>
      <c r="R1543" s="165">
        <f t="shared" si="628"/>
        <v>0</v>
      </c>
      <c r="S1543" s="165">
        <f t="shared" si="628"/>
        <v>0</v>
      </c>
      <c r="T1543" s="165">
        <f t="shared" si="628"/>
        <v>0</v>
      </c>
      <c r="U1543" s="165">
        <f t="shared" si="628"/>
        <v>0</v>
      </c>
      <c r="V1543" s="165">
        <f t="shared" si="628"/>
        <v>0</v>
      </c>
      <c r="W1543" s="165">
        <f t="shared" si="628"/>
        <v>0</v>
      </c>
      <c r="X1543" s="165">
        <f t="shared" si="628"/>
        <v>0</v>
      </c>
      <c r="Y1543" s="165">
        <f t="shared" si="629"/>
        <v>0</v>
      </c>
      <c r="Z1543" s="165">
        <f t="shared" si="629"/>
        <v>0</v>
      </c>
      <c r="AA1543" s="165">
        <f t="shared" si="629"/>
        <v>0</v>
      </c>
      <c r="AB1543" s="165">
        <f t="shared" si="629"/>
        <v>0</v>
      </c>
      <c r="AC1543" s="165">
        <f t="shared" si="629"/>
        <v>0</v>
      </c>
      <c r="AD1543" s="165">
        <f t="shared" si="629"/>
        <v>0</v>
      </c>
      <c r="AE1543" s="165">
        <f t="shared" si="629"/>
        <v>0</v>
      </c>
      <c r="AF1543" s="165">
        <f t="shared" si="629"/>
        <v>0</v>
      </c>
      <c r="AG1543" s="165">
        <f t="shared" si="629"/>
        <v>0</v>
      </c>
      <c r="AH1543" s="165">
        <f t="shared" si="629"/>
        <v>0</v>
      </c>
      <c r="AI1543" s="165">
        <f t="shared" si="630"/>
        <v>0</v>
      </c>
      <c r="AJ1543" s="165">
        <f t="shared" si="630"/>
        <v>0</v>
      </c>
      <c r="AK1543" s="165">
        <f t="shared" si="630"/>
        <v>0</v>
      </c>
      <c r="AL1543" s="165">
        <f t="shared" si="630"/>
        <v>0</v>
      </c>
      <c r="AM1543" s="165">
        <f t="shared" si="630"/>
        <v>0</v>
      </c>
      <c r="AN1543" s="165">
        <f t="shared" si="630"/>
        <v>0</v>
      </c>
      <c r="AO1543" s="165">
        <f t="shared" si="630"/>
        <v>0</v>
      </c>
      <c r="AP1543" s="165">
        <f t="shared" si="630"/>
        <v>0</v>
      </c>
      <c r="AQ1543" s="165">
        <f t="shared" si="630"/>
        <v>0</v>
      </c>
      <c r="AR1543" s="165">
        <f t="shared" si="630"/>
        <v>0</v>
      </c>
      <c r="AS1543" s="387">
        <f t="shared" si="613"/>
        <v>0</v>
      </c>
    </row>
    <row r="1544" spans="2:45" hidden="1" outlineLevel="2">
      <c r="B1544" s="66">
        <v>19</v>
      </c>
      <c r="D1544" s="338">
        <v>0</v>
      </c>
      <c r="E1544" s="165">
        <f t="shared" si="627"/>
        <v>0</v>
      </c>
      <c r="F1544" s="165">
        <f t="shared" si="627"/>
        <v>0</v>
      </c>
      <c r="G1544" s="165">
        <f t="shared" si="627"/>
        <v>0</v>
      </c>
      <c r="H1544" s="165">
        <f t="shared" si="627"/>
        <v>0</v>
      </c>
      <c r="I1544" s="165">
        <f t="shared" si="627"/>
        <v>0</v>
      </c>
      <c r="J1544" s="165">
        <f t="shared" si="627"/>
        <v>0</v>
      </c>
      <c r="K1544" s="165">
        <f t="shared" si="627"/>
        <v>0</v>
      </c>
      <c r="L1544" s="165">
        <f t="shared" si="627"/>
        <v>0</v>
      </c>
      <c r="M1544" s="165">
        <f t="shared" si="627"/>
        <v>0</v>
      </c>
      <c r="N1544" s="165">
        <f t="shared" si="627"/>
        <v>0</v>
      </c>
      <c r="O1544" s="165">
        <f t="shared" si="628"/>
        <v>0</v>
      </c>
      <c r="P1544" s="165">
        <f t="shared" si="628"/>
        <v>0</v>
      </c>
      <c r="Q1544" s="165">
        <f t="shared" si="628"/>
        <v>0</v>
      </c>
      <c r="R1544" s="165">
        <f t="shared" si="628"/>
        <v>0</v>
      </c>
      <c r="S1544" s="165">
        <f t="shared" si="628"/>
        <v>0</v>
      </c>
      <c r="T1544" s="165">
        <f t="shared" si="628"/>
        <v>0</v>
      </c>
      <c r="U1544" s="165">
        <f t="shared" si="628"/>
        <v>0</v>
      </c>
      <c r="V1544" s="165">
        <f t="shared" si="628"/>
        <v>0</v>
      </c>
      <c r="W1544" s="165">
        <f t="shared" si="628"/>
        <v>0</v>
      </c>
      <c r="X1544" s="165">
        <f t="shared" si="628"/>
        <v>0</v>
      </c>
      <c r="Y1544" s="165">
        <f t="shared" si="629"/>
        <v>0</v>
      </c>
      <c r="Z1544" s="165">
        <f t="shared" si="629"/>
        <v>0</v>
      </c>
      <c r="AA1544" s="165">
        <f t="shared" si="629"/>
        <v>0</v>
      </c>
      <c r="AB1544" s="165">
        <f t="shared" si="629"/>
        <v>0</v>
      </c>
      <c r="AC1544" s="165">
        <f t="shared" si="629"/>
        <v>0</v>
      </c>
      <c r="AD1544" s="165">
        <f t="shared" si="629"/>
        <v>0</v>
      </c>
      <c r="AE1544" s="165">
        <f t="shared" si="629"/>
        <v>0</v>
      </c>
      <c r="AF1544" s="165">
        <f t="shared" si="629"/>
        <v>0</v>
      </c>
      <c r="AG1544" s="165">
        <f t="shared" si="629"/>
        <v>0</v>
      </c>
      <c r="AH1544" s="165">
        <f t="shared" si="629"/>
        <v>0</v>
      </c>
      <c r="AI1544" s="165">
        <f t="shared" si="630"/>
        <v>0</v>
      </c>
      <c r="AJ1544" s="165">
        <f t="shared" si="630"/>
        <v>0</v>
      </c>
      <c r="AK1544" s="165">
        <f t="shared" si="630"/>
        <v>0</v>
      </c>
      <c r="AL1544" s="165">
        <f t="shared" si="630"/>
        <v>0</v>
      </c>
      <c r="AM1544" s="165">
        <f t="shared" si="630"/>
        <v>0</v>
      </c>
      <c r="AN1544" s="165">
        <f t="shared" si="630"/>
        <v>0</v>
      </c>
      <c r="AO1544" s="165">
        <f t="shared" si="630"/>
        <v>0</v>
      </c>
      <c r="AP1544" s="165">
        <f t="shared" si="630"/>
        <v>0</v>
      </c>
      <c r="AQ1544" s="165">
        <f t="shared" si="630"/>
        <v>0</v>
      </c>
      <c r="AR1544" s="165">
        <f t="shared" si="630"/>
        <v>0</v>
      </c>
      <c r="AS1544" s="387">
        <f t="shared" si="613"/>
        <v>0</v>
      </c>
    </row>
    <row r="1545" spans="2:45" hidden="1" outlineLevel="2">
      <c r="B1545" s="66">
        <v>20</v>
      </c>
      <c r="D1545" s="338">
        <v>0</v>
      </c>
      <c r="E1545" s="165">
        <f t="shared" si="627"/>
        <v>0</v>
      </c>
      <c r="F1545" s="165">
        <f t="shared" si="627"/>
        <v>0</v>
      </c>
      <c r="G1545" s="165">
        <f t="shared" si="627"/>
        <v>0</v>
      </c>
      <c r="H1545" s="165">
        <f t="shared" si="627"/>
        <v>0</v>
      </c>
      <c r="I1545" s="165">
        <f t="shared" si="627"/>
        <v>0</v>
      </c>
      <c r="J1545" s="165">
        <f t="shared" si="627"/>
        <v>0</v>
      </c>
      <c r="K1545" s="165">
        <f t="shared" si="627"/>
        <v>0</v>
      </c>
      <c r="L1545" s="165">
        <f t="shared" si="627"/>
        <v>0</v>
      </c>
      <c r="M1545" s="165">
        <f t="shared" si="627"/>
        <v>0</v>
      </c>
      <c r="N1545" s="165">
        <f t="shared" si="627"/>
        <v>0</v>
      </c>
      <c r="O1545" s="165">
        <f t="shared" si="628"/>
        <v>0</v>
      </c>
      <c r="P1545" s="165">
        <f t="shared" si="628"/>
        <v>0</v>
      </c>
      <c r="Q1545" s="165">
        <f t="shared" si="628"/>
        <v>0</v>
      </c>
      <c r="R1545" s="165">
        <f t="shared" si="628"/>
        <v>0</v>
      </c>
      <c r="S1545" s="165">
        <f t="shared" si="628"/>
        <v>0</v>
      </c>
      <c r="T1545" s="165">
        <f t="shared" si="628"/>
        <v>0</v>
      </c>
      <c r="U1545" s="165">
        <f t="shared" si="628"/>
        <v>0</v>
      </c>
      <c r="V1545" s="165">
        <f t="shared" si="628"/>
        <v>0</v>
      </c>
      <c r="W1545" s="165">
        <f t="shared" si="628"/>
        <v>0</v>
      </c>
      <c r="X1545" s="165">
        <f t="shared" si="628"/>
        <v>0</v>
      </c>
      <c r="Y1545" s="165">
        <f t="shared" si="629"/>
        <v>0</v>
      </c>
      <c r="Z1545" s="165">
        <f t="shared" si="629"/>
        <v>0</v>
      </c>
      <c r="AA1545" s="165">
        <f t="shared" si="629"/>
        <v>0</v>
      </c>
      <c r="AB1545" s="165">
        <f t="shared" si="629"/>
        <v>0</v>
      </c>
      <c r="AC1545" s="165">
        <f t="shared" si="629"/>
        <v>0</v>
      </c>
      <c r="AD1545" s="165">
        <f t="shared" si="629"/>
        <v>0</v>
      </c>
      <c r="AE1545" s="165">
        <f t="shared" si="629"/>
        <v>0</v>
      </c>
      <c r="AF1545" s="165">
        <f t="shared" si="629"/>
        <v>0</v>
      </c>
      <c r="AG1545" s="165">
        <f t="shared" si="629"/>
        <v>0</v>
      </c>
      <c r="AH1545" s="165">
        <f t="shared" si="629"/>
        <v>0</v>
      </c>
      <c r="AI1545" s="165">
        <f t="shared" si="630"/>
        <v>0</v>
      </c>
      <c r="AJ1545" s="165">
        <f t="shared" si="630"/>
        <v>0</v>
      </c>
      <c r="AK1545" s="165">
        <f t="shared" si="630"/>
        <v>0</v>
      </c>
      <c r="AL1545" s="165">
        <f t="shared" si="630"/>
        <v>0</v>
      </c>
      <c r="AM1545" s="165">
        <f t="shared" si="630"/>
        <v>0</v>
      </c>
      <c r="AN1545" s="165">
        <f t="shared" si="630"/>
        <v>0</v>
      </c>
      <c r="AO1545" s="165">
        <f t="shared" si="630"/>
        <v>0</v>
      </c>
      <c r="AP1545" s="165">
        <f t="shared" si="630"/>
        <v>0</v>
      </c>
      <c r="AQ1545" s="165">
        <f t="shared" si="630"/>
        <v>0</v>
      </c>
      <c r="AR1545" s="165">
        <f t="shared" si="630"/>
        <v>0</v>
      </c>
      <c r="AS1545" s="387">
        <f t="shared" si="613"/>
        <v>0</v>
      </c>
    </row>
    <row r="1546" spans="2:45" hidden="1" outlineLevel="2">
      <c r="B1546" s="66">
        <v>21</v>
      </c>
      <c r="D1546" s="338">
        <v>0</v>
      </c>
      <c r="E1546" s="165">
        <f t="shared" ref="E1546:N1555" si="631">IF(AND(E$2=$B1546,$B1546=$C$3),$D1546,IF(AND(E$2&gt;$B1546,E$2&lt;=$D$1525+$B1546),SLN($D1546,0,IF($C$3-$B1546&gt;=$D$1525,$D$1525,$C$3-$B1546)),0))</f>
        <v>0</v>
      </c>
      <c r="F1546" s="165">
        <f t="shared" si="631"/>
        <v>0</v>
      </c>
      <c r="G1546" s="165">
        <f t="shared" si="631"/>
        <v>0</v>
      </c>
      <c r="H1546" s="165">
        <f t="shared" si="631"/>
        <v>0</v>
      </c>
      <c r="I1546" s="165">
        <f t="shared" si="631"/>
        <v>0</v>
      </c>
      <c r="J1546" s="165">
        <f t="shared" si="631"/>
        <v>0</v>
      </c>
      <c r="K1546" s="165">
        <f t="shared" si="631"/>
        <v>0</v>
      </c>
      <c r="L1546" s="165">
        <f t="shared" si="631"/>
        <v>0</v>
      </c>
      <c r="M1546" s="165">
        <f t="shared" si="631"/>
        <v>0</v>
      </c>
      <c r="N1546" s="165">
        <f t="shared" si="631"/>
        <v>0</v>
      </c>
      <c r="O1546" s="165">
        <f t="shared" ref="O1546:X1555" si="632">IF(AND(O$2=$B1546,$B1546=$C$3),$D1546,IF(AND(O$2&gt;$B1546,O$2&lt;=$D$1525+$B1546),SLN($D1546,0,IF($C$3-$B1546&gt;=$D$1525,$D$1525,$C$3-$B1546)),0))</f>
        <v>0</v>
      </c>
      <c r="P1546" s="165">
        <f t="shared" si="632"/>
        <v>0</v>
      </c>
      <c r="Q1546" s="165">
        <f t="shared" si="632"/>
        <v>0</v>
      </c>
      <c r="R1546" s="165">
        <f t="shared" si="632"/>
        <v>0</v>
      </c>
      <c r="S1546" s="165">
        <f t="shared" si="632"/>
        <v>0</v>
      </c>
      <c r="T1546" s="165">
        <f t="shared" si="632"/>
        <v>0</v>
      </c>
      <c r="U1546" s="165">
        <f t="shared" si="632"/>
        <v>0</v>
      </c>
      <c r="V1546" s="165">
        <f t="shared" si="632"/>
        <v>0</v>
      </c>
      <c r="W1546" s="165">
        <f t="shared" si="632"/>
        <v>0</v>
      </c>
      <c r="X1546" s="165">
        <f t="shared" si="632"/>
        <v>0</v>
      </c>
      <c r="Y1546" s="165">
        <f t="shared" ref="Y1546:AH1555" si="633">IF(AND(Y$2=$B1546,$B1546=$C$3),$D1546,IF(AND(Y$2&gt;$B1546,Y$2&lt;=$D$1525+$B1546),SLN($D1546,0,IF($C$3-$B1546&gt;=$D$1525,$D$1525,$C$3-$B1546)),0))</f>
        <v>0</v>
      </c>
      <c r="Z1546" s="165">
        <f t="shared" si="633"/>
        <v>0</v>
      </c>
      <c r="AA1546" s="165">
        <f t="shared" si="633"/>
        <v>0</v>
      </c>
      <c r="AB1546" s="165">
        <f t="shared" si="633"/>
        <v>0</v>
      </c>
      <c r="AC1546" s="165">
        <f t="shared" si="633"/>
        <v>0</v>
      </c>
      <c r="AD1546" s="165">
        <f t="shared" si="633"/>
        <v>0</v>
      </c>
      <c r="AE1546" s="165">
        <f t="shared" si="633"/>
        <v>0</v>
      </c>
      <c r="AF1546" s="165">
        <f t="shared" si="633"/>
        <v>0</v>
      </c>
      <c r="AG1546" s="165">
        <f t="shared" si="633"/>
        <v>0</v>
      </c>
      <c r="AH1546" s="165">
        <f t="shared" si="633"/>
        <v>0</v>
      </c>
      <c r="AI1546" s="165">
        <f t="shared" ref="AI1546:AR1555" si="634">IF(AND(AI$2=$B1546,$B1546=$C$3),$D1546,IF(AND(AI$2&gt;$B1546,AI$2&lt;=$D$1525+$B1546),SLN($D1546,0,IF($C$3-$B1546&gt;=$D$1525,$D$1525,$C$3-$B1546)),0))</f>
        <v>0</v>
      </c>
      <c r="AJ1546" s="165">
        <f t="shared" si="634"/>
        <v>0</v>
      </c>
      <c r="AK1546" s="165">
        <f t="shared" si="634"/>
        <v>0</v>
      </c>
      <c r="AL1546" s="165">
        <f t="shared" si="634"/>
        <v>0</v>
      </c>
      <c r="AM1546" s="165">
        <f t="shared" si="634"/>
        <v>0</v>
      </c>
      <c r="AN1546" s="165">
        <f t="shared" si="634"/>
        <v>0</v>
      </c>
      <c r="AO1546" s="165">
        <f t="shared" si="634"/>
        <v>0</v>
      </c>
      <c r="AP1546" s="165">
        <f t="shared" si="634"/>
        <v>0</v>
      </c>
      <c r="AQ1546" s="165">
        <f t="shared" si="634"/>
        <v>0</v>
      </c>
      <c r="AR1546" s="165">
        <f t="shared" si="634"/>
        <v>0</v>
      </c>
      <c r="AS1546" s="387">
        <f t="shared" si="613"/>
        <v>0</v>
      </c>
    </row>
    <row r="1547" spans="2:45" hidden="1" outlineLevel="2">
      <c r="B1547" s="66">
        <v>22</v>
      </c>
      <c r="D1547" s="338">
        <v>0</v>
      </c>
      <c r="E1547" s="165">
        <f t="shared" si="631"/>
        <v>0</v>
      </c>
      <c r="F1547" s="165">
        <f t="shared" si="631"/>
        <v>0</v>
      </c>
      <c r="G1547" s="165">
        <f t="shared" si="631"/>
        <v>0</v>
      </c>
      <c r="H1547" s="165">
        <f t="shared" si="631"/>
        <v>0</v>
      </c>
      <c r="I1547" s="165">
        <f t="shared" si="631"/>
        <v>0</v>
      </c>
      <c r="J1547" s="165">
        <f t="shared" si="631"/>
        <v>0</v>
      </c>
      <c r="K1547" s="165">
        <f t="shared" si="631"/>
        <v>0</v>
      </c>
      <c r="L1547" s="165">
        <f t="shared" si="631"/>
        <v>0</v>
      </c>
      <c r="M1547" s="165">
        <f t="shared" si="631"/>
        <v>0</v>
      </c>
      <c r="N1547" s="165">
        <f t="shared" si="631"/>
        <v>0</v>
      </c>
      <c r="O1547" s="165">
        <f t="shared" si="632"/>
        <v>0</v>
      </c>
      <c r="P1547" s="165">
        <f t="shared" si="632"/>
        <v>0</v>
      </c>
      <c r="Q1547" s="165">
        <f t="shared" si="632"/>
        <v>0</v>
      </c>
      <c r="R1547" s="165">
        <f t="shared" si="632"/>
        <v>0</v>
      </c>
      <c r="S1547" s="165">
        <f t="shared" si="632"/>
        <v>0</v>
      </c>
      <c r="T1547" s="165">
        <f t="shared" si="632"/>
        <v>0</v>
      </c>
      <c r="U1547" s="165">
        <f t="shared" si="632"/>
        <v>0</v>
      </c>
      <c r="V1547" s="165">
        <f t="shared" si="632"/>
        <v>0</v>
      </c>
      <c r="W1547" s="165">
        <f t="shared" si="632"/>
        <v>0</v>
      </c>
      <c r="X1547" s="165">
        <f t="shared" si="632"/>
        <v>0</v>
      </c>
      <c r="Y1547" s="165">
        <f t="shared" si="633"/>
        <v>0</v>
      </c>
      <c r="Z1547" s="165">
        <f t="shared" si="633"/>
        <v>0</v>
      </c>
      <c r="AA1547" s="165">
        <f t="shared" si="633"/>
        <v>0</v>
      </c>
      <c r="AB1547" s="165">
        <f t="shared" si="633"/>
        <v>0</v>
      </c>
      <c r="AC1547" s="165">
        <f t="shared" si="633"/>
        <v>0</v>
      </c>
      <c r="AD1547" s="165">
        <f t="shared" si="633"/>
        <v>0</v>
      </c>
      <c r="AE1547" s="165">
        <f t="shared" si="633"/>
        <v>0</v>
      </c>
      <c r="AF1547" s="165">
        <f t="shared" si="633"/>
        <v>0</v>
      </c>
      <c r="AG1547" s="165">
        <f t="shared" si="633"/>
        <v>0</v>
      </c>
      <c r="AH1547" s="165">
        <f t="shared" si="633"/>
        <v>0</v>
      </c>
      <c r="AI1547" s="165">
        <f t="shared" si="634"/>
        <v>0</v>
      </c>
      <c r="AJ1547" s="165">
        <f t="shared" si="634"/>
        <v>0</v>
      </c>
      <c r="AK1547" s="165">
        <f t="shared" si="634"/>
        <v>0</v>
      </c>
      <c r="AL1547" s="165">
        <f t="shared" si="634"/>
        <v>0</v>
      </c>
      <c r="AM1547" s="165">
        <f t="shared" si="634"/>
        <v>0</v>
      </c>
      <c r="AN1547" s="165">
        <f t="shared" si="634"/>
        <v>0</v>
      </c>
      <c r="AO1547" s="165">
        <f t="shared" si="634"/>
        <v>0</v>
      </c>
      <c r="AP1547" s="165">
        <f t="shared" si="634"/>
        <v>0</v>
      </c>
      <c r="AQ1547" s="165">
        <f t="shared" si="634"/>
        <v>0</v>
      </c>
      <c r="AR1547" s="165">
        <f t="shared" si="634"/>
        <v>0</v>
      </c>
      <c r="AS1547" s="387">
        <f t="shared" si="613"/>
        <v>0</v>
      </c>
    </row>
    <row r="1548" spans="2:45" hidden="1" outlineLevel="2">
      <c r="B1548" s="66">
        <v>23</v>
      </c>
      <c r="D1548" s="338">
        <v>0</v>
      </c>
      <c r="E1548" s="165">
        <f t="shared" si="631"/>
        <v>0</v>
      </c>
      <c r="F1548" s="165">
        <f t="shared" si="631"/>
        <v>0</v>
      </c>
      <c r="G1548" s="165">
        <f t="shared" si="631"/>
        <v>0</v>
      </c>
      <c r="H1548" s="165">
        <f t="shared" si="631"/>
        <v>0</v>
      </c>
      <c r="I1548" s="165">
        <f t="shared" si="631"/>
        <v>0</v>
      </c>
      <c r="J1548" s="165">
        <f t="shared" si="631"/>
        <v>0</v>
      </c>
      <c r="K1548" s="165">
        <f t="shared" si="631"/>
        <v>0</v>
      </c>
      <c r="L1548" s="165">
        <f t="shared" si="631"/>
        <v>0</v>
      </c>
      <c r="M1548" s="165">
        <f t="shared" si="631"/>
        <v>0</v>
      </c>
      <c r="N1548" s="165">
        <f t="shared" si="631"/>
        <v>0</v>
      </c>
      <c r="O1548" s="165">
        <f t="shared" si="632"/>
        <v>0</v>
      </c>
      <c r="P1548" s="165">
        <f t="shared" si="632"/>
        <v>0</v>
      </c>
      <c r="Q1548" s="165">
        <f t="shared" si="632"/>
        <v>0</v>
      </c>
      <c r="R1548" s="165">
        <f t="shared" si="632"/>
        <v>0</v>
      </c>
      <c r="S1548" s="165">
        <f t="shared" si="632"/>
        <v>0</v>
      </c>
      <c r="T1548" s="165">
        <f t="shared" si="632"/>
        <v>0</v>
      </c>
      <c r="U1548" s="165">
        <f t="shared" si="632"/>
        <v>0</v>
      </c>
      <c r="V1548" s="165">
        <f t="shared" si="632"/>
        <v>0</v>
      </c>
      <c r="W1548" s="165">
        <f t="shared" si="632"/>
        <v>0</v>
      </c>
      <c r="X1548" s="165">
        <f t="shared" si="632"/>
        <v>0</v>
      </c>
      <c r="Y1548" s="165">
        <f t="shared" si="633"/>
        <v>0</v>
      </c>
      <c r="Z1548" s="165">
        <f t="shared" si="633"/>
        <v>0</v>
      </c>
      <c r="AA1548" s="165">
        <f t="shared" si="633"/>
        <v>0</v>
      </c>
      <c r="AB1548" s="165">
        <f t="shared" si="633"/>
        <v>0</v>
      </c>
      <c r="AC1548" s="165">
        <f t="shared" si="633"/>
        <v>0</v>
      </c>
      <c r="AD1548" s="165">
        <f t="shared" si="633"/>
        <v>0</v>
      </c>
      <c r="AE1548" s="165">
        <f t="shared" si="633"/>
        <v>0</v>
      </c>
      <c r="AF1548" s="165">
        <f t="shared" si="633"/>
        <v>0</v>
      </c>
      <c r="AG1548" s="165">
        <f t="shared" si="633"/>
        <v>0</v>
      </c>
      <c r="AH1548" s="165">
        <f t="shared" si="633"/>
        <v>0</v>
      </c>
      <c r="AI1548" s="165">
        <f t="shared" si="634"/>
        <v>0</v>
      </c>
      <c r="AJ1548" s="165">
        <f t="shared" si="634"/>
        <v>0</v>
      </c>
      <c r="AK1548" s="165">
        <f t="shared" si="634"/>
        <v>0</v>
      </c>
      <c r="AL1548" s="165">
        <f t="shared" si="634"/>
        <v>0</v>
      </c>
      <c r="AM1548" s="165">
        <f t="shared" si="634"/>
        <v>0</v>
      </c>
      <c r="AN1548" s="165">
        <f t="shared" si="634"/>
        <v>0</v>
      </c>
      <c r="AO1548" s="165">
        <f t="shared" si="634"/>
        <v>0</v>
      </c>
      <c r="AP1548" s="165">
        <f t="shared" si="634"/>
        <v>0</v>
      </c>
      <c r="AQ1548" s="165">
        <f t="shared" si="634"/>
        <v>0</v>
      </c>
      <c r="AR1548" s="165">
        <f t="shared" si="634"/>
        <v>0</v>
      </c>
      <c r="AS1548" s="387">
        <f t="shared" si="613"/>
        <v>0</v>
      </c>
    </row>
    <row r="1549" spans="2:45" hidden="1" outlineLevel="2">
      <c r="B1549" s="66">
        <v>24</v>
      </c>
      <c r="D1549" s="338">
        <v>0</v>
      </c>
      <c r="E1549" s="165">
        <f t="shared" si="631"/>
        <v>0</v>
      </c>
      <c r="F1549" s="165">
        <f t="shared" si="631"/>
        <v>0</v>
      </c>
      <c r="G1549" s="165">
        <f t="shared" si="631"/>
        <v>0</v>
      </c>
      <c r="H1549" s="165">
        <f t="shared" si="631"/>
        <v>0</v>
      </c>
      <c r="I1549" s="165">
        <f t="shared" si="631"/>
        <v>0</v>
      </c>
      <c r="J1549" s="165">
        <f t="shared" si="631"/>
        <v>0</v>
      </c>
      <c r="K1549" s="165">
        <f t="shared" si="631"/>
        <v>0</v>
      </c>
      <c r="L1549" s="165">
        <f t="shared" si="631"/>
        <v>0</v>
      </c>
      <c r="M1549" s="165">
        <f t="shared" si="631"/>
        <v>0</v>
      </c>
      <c r="N1549" s="165">
        <f t="shared" si="631"/>
        <v>0</v>
      </c>
      <c r="O1549" s="165">
        <f t="shared" si="632"/>
        <v>0</v>
      </c>
      <c r="P1549" s="165">
        <f t="shared" si="632"/>
        <v>0</v>
      </c>
      <c r="Q1549" s="165">
        <f t="shared" si="632"/>
        <v>0</v>
      </c>
      <c r="R1549" s="165">
        <f t="shared" si="632"/>
        <v>0</v>
      </c>
      <c r="S1549" s="165">
        <f t="shared" si="632"/>
        <v>0</v>
      </c>
      <c r="T1549" s="165">
        <f t="shared" si="632"/>
        <v>0</v>
      </c>
      <c r="U1549" s="165">
        <f t="shared" si="632"/>
        <v>0</v>
      </c>
      <c r="V1549" s="165">
        <f t="shared" si="632"/>
        <v>0</v>
      </c>
      <c r="W1549" s="165">
        <f t="shared" si="632"/>
        <v>0</v>
      </c>
      <c r="X1549" s="165">
        <f t="shared" si="632"/>
        <v>0</v>
      </c>
      <c r="Y1549" s="165">
        <f t="shared" si="633"/>
        <v>0</v>
      </c>
      <c r="Z1549" s="165">
        <f t="shared" si="633"/>
        <v>0</v>
      </c>
      <c r="AA1549" s="165">
        <f t="shared" si="633"/>
        <v>0</v>
      </c>
      <c r="AB1549" s="165">
        <f t="shared" si="633"/>
        <v>0</v>
      </c>
      <c r="AC1549" s="165">
        <f t="shared" si="633"/>
        <v>0</v>
      </c>
      <c r="AD1549" s="165">
        <f t="shared" si="633"/>
        <v>0</v>
      </c>
      <c r="AE1549" s="165">
        <f t="shared" si="633"/>
        <v>0</v>
      </c>
      <c r="AF1549" s="165">
        <f t="shared" si="633"/>
        <v>0</v>
      </c>
      <c r="AG1549" s="165">
        <f t="shared" si="633"/>
        <v>0</v>
      </c>
      <c r="AH1549" s="165">
        <f t="shared" si="633"/>
        <v>0</v>
      </c>
      <c r="AI1549" s="165">
        <f t="shared" si="634"/>
        <v>0</v>
      </c>
      <c r="AJ1549" s="165">
        <f t="shared" si="634"/>
        <v>0</v>
      </c>
      <c r="AK1549" s="165">
        <f t="shared" si="634"/>
        <v>0</v>
      </c>
      <c r="AL1549" s="165">
        <f t="shared" si="634"/>
        <v>0</v>
      </c>
      <c r="AM1549" s="165">
        <f t="shared" si="634"/>
        <v>0</v>
      </c>
      <c r="AN1549" s="165">
        <f t="shared" si="634"/>
        <v>0</v>
      </c>
      <c r="AO1549" s="165">
        <f t="shared" si="634"/>
        <v>0</v>
      </c>
      <c r="AP1549" s="165">
        <f t="shared" si="634"/>
        <v>0</v>
      </c>
      <c r="AQ1549" s="165">
        <f t="shared" si="634"/>
        <v>0</v>
      </c>
      <c r="AR1549" s="165">
        <f t="shared" si="634"/>
        <v>0</v>
      </c>
      <c r="AS1549" s="387">
        <f t="shared" si="613"/>
        <v>0</v>
      </c>
    </row>
    <row r="1550" spans="2:45" hidden="1" outlineLevel="2">
      <c r="B1550" s="66">
        <v>25</v>
      </c>
      <c r="D1550" s="338">
        <v>0</v>
      </c>
      <c r="E1550" s="165">
        <f t="shared" si="631"/>
        <v>0</v>
      </c>
      <c r="F1550" s="165">
        <f t="shared" si="631"/>
        <v>0</v>
      </c>
      <c r="G1550" s="165">
        <f t="shared" si="631"/>
        <v>0</v>
      </c>
      <c r="H1550" s="165">
        <f t="shared" si="631"/>
        <v>0</v>
      </c>
      <c r="I1550" s="165">
        <f t="shared" si="631"/>
        <v>0</v>
      </c>
      <c r="J1550" s="165">
        <f t="shared" si="631"/>
        <v>0</v>
      </c>
      <c r="K1550" s="165">
        <f t="shared" si="631"/>
        <v>0</v>
      </c>
      <c r="L1550" s="165">
        <f t="shared" si="631"/>
        <v>0</v>
      </c>
      <c r="M1550" s="165">
        <f t="shared" si="631"/>
        <v>0</v>
      </c>
      <c r="N1550" s="165">
        <f t="shared" si="631"/>
        <v>0</v>
      </c>
      <c r="O1550" s="165">
        <f t="shared" si="632"/>
        <v>0</v>
      </c>
      <c r="P1550" s="165">
        <f t="shared" si="632"/>
        <v>0</v>
      </c>
      <c r="Q1550" s="165">
        <f t="shared" si="632"/>
        <v>0</v>
      </c>
      <c r="R1550" s="165">
        <f t="shared" si="632"/>
        <v>0</v>
      </c>
      <c r="S1550" s="165">
        <f t="shared" si="632"/>
        <v>0</v>
      </c>
      <c r="T1550" s="165">
        <f t="shared" si="632"/>
        <v>0</v>
      </c>
      <c r="U1550" s="165">
        <f t="shared" si="632"/>
        <v>0</v>
      </c>
      <c r="V1550" s="165">
        <f t="shared" si="632"/>
        <v>0</v>
      </c>
      <c r="W1550" s="165">
        <f t="shared" si="632"/>
        <v>0</v>
      </c>
      <c r="X1550" s="165">
        <f t="shared" si="632"/>
        <v>0</v>
      </c>
      <c r="Y1550" s="165">
        <f t="shared" si="633"/>
        <v>0</v>
      </c>
      <c r="Z1550" s="165">
        <f t="shared" si="633"/>
        <v>0</v>
      </c>
      <c r="AA1550" s="165">
        <f t="shared" si="633"/>
        <v>0</v>
      </c>
      <c r="AB1550" s="165">
        <f t="shared" si="633"/>
        <v>0</v>
      </c>
      <c r="AC1550" s="165">
        <f t="shared" si="633"/>
        <v>0</v>
      </c>
      <c r="AD1550" s="165">
        <f t="shared" si="633"/>
        <v>0</v>
      </c>
      <c r="AE1550" s="165">
        <f t="shared" si="633"/>
        <v>0</v>
      </c>
      <c r="AF1550" s="165">
        <f t="shared" si="633"/>
        <v>0</v>
      </c>
      <c r="AG1550" s="165">
        <f t="shared" si="633"/>
        <v>0</v>
      </c>
      <c r="AH1550" s="165">
        <f t="shared" si="633"/>
        <v>0</v>
      </c>
      <c r="AI1550" s="165">
        <f t="shared" si="634"/>
        <v>0</v>
      </c>
      <c r="AJ1550" s="165">
        <f t="shared" si="634"/>
        <v>0</v>
      </c>
      <c r="AK1550" s="165">
        <f t="shared" si="634"/>
        <v>0</v>
      </c>
      <c r="AL1550" s="165">
        <f t="shared" si="634"/>
        <v>0</v>
      </c>
      <c r="AM1550" s="165">
        <f t="shared" si="634"/>
        <v>0</v>
      </c>
      <c r="AN1550" s="165">
        <f t="shared" si="634"/>
        <v>0</v>
      </c>
      <c r="AO1550" s="165">
        <f t="shared" si="634"/>
        <v>0</v>
      </c>
      <c r="AP1550" s="165">
        <f t="shared" si="634"/>
        <v>0</v>
      </c>
      <c r="AQ1550" s="165">
        <f t="shared" si="634"/>
        <v>0</v>
      </c>
      <c r="AR1550" s="165">
        <f t="shared" si="634"/>
        <v>0</v>
      </c>
      <c r="AS1550" s="387">
        <f t="shared" si="613"/>
        <v>0</v>
      </c>
    </row>
    <row r="1551" spans="2:45" hidden="1" outlineLevel="2">
      <c r="B1551" s="66">
        <v>26</v>
      </c>
      <c r="D1551" s="338">
        <v>0</v>
      </c>
      <c r="E1551" s="165">
        <f t="shared" si="631"/>
        <v>0</v>
      </c>
      <c r="F1551" s="165">
        <f t="shared" si="631"/>
        <v>0</v>
      </c>
      <c r="G1551" s="165">
        <f t="shared" si="631"/>
        <v>0</v>
      </c>
      <c r="H1551" s="165">
        <f t="shared" si="631"/>
        <v>0</v>
      </c>
      <c r="I1551" s="165">
        <f t="shared" si="631"/>
        <v>0</v>
      </c>
      <c r="J1551" s="165">
        <f t="shared" si="631"/>
        <v>0</v>
      </c>
      <c r="K1551" s="165">
        <f t="shared" si="631"/>
        <v>0</v>
      </c>
      <c r="L1551" s="165">
        <f t="shared" si="631"/>
        <v>0</v>
      </c>
      <c r="M1551" s="165">
        <f t="shared" si="631"/>
        <v>0</v>
      </c>
      <c r="N1551" s="165">
        <f t="shared" si="631"/>
        <v>0</v>
      </c>
      <c r="O1551" s="165">
        <f t="shared" si="632"/>
        <v>0</v>
      </c>
      <c r="P1551" s="165">
        <f t="shared" si="632"/>
        <v>0</v>
      </c>
      <c r="Q1551" s="165">
        <f t="shared" si="632"/>
        <v>0</v>
      </c>
      <c r="R1551" s="165">
        <f t="shared" si="632"/>
        <v>0</v>
      </c>
      <c r="S1551" s="165">
        <f t="shared" si="632"/>
        <v>0</v>
      </c>
      <c r="T1551" s="165">
        <f t="shared" si="632"/>
        <v>0</v>
      </c>
      <c r="U1551" s="165">
        <f t="shared" si="632"/>
        <v>0</v>
      </c>
      <c r="V1551" s="165">
        <f t="shared" si="632"/>
        <v>0</v>
      </c>
      <c r="W1551" s="165">
        <f t="shared" si="632"/>
        <v>0</v>
      </c>
      <c r="X1551" s="165">
        <f t="shared" si="632"/>
        <v>0</v>
      </c>
      <c r="Y1551" s="165">
        <f t="shared" si="633"/>
        <v>0</v>
      </c>
      <c r="Z1551" s="165">
        <f t="shared" si="633"/>
        <v>0</v>
      </c>
      <c r="AA1551" s="165">
        <f t="shared" si="633"/>
        <v>0</v>
      </c>
      <c r="AB1551" s="165">
        <f t="shared" si="633"/>
        <v>0</v>
      </c>
      <c r="AC1551" s="165">
        <f t="shared" si="633"/>
        <v>0</v>
      </c>
      <c r="AD1551" s="165">
        <f t="shared" si="633"/>
        <v>0</v>
      </c>
      <c r="AE1551" s="165">
        <f t="shared" si="633"/>
        <v>0</v>
      </c>
      <c r="AF1551" s="165">
        <f t="shared" si="633"/>
        <v>0</v>
      </c>
      <c r="AG1551" s="165">
        <f t="shared" si="633"/>
        <v>0</v>
      </c>
      <c r="AH1551" s="165">
        <f t="shared" si="633"/>
        <v>0</v>
      </c>
      <c r="AI1551" s="165">
        <f t="shared" si="634"/>
        <v>0</v>
      </c>
      <c r="AJ1551" s="165">
        <f t="shared" si="634"/>
        <v>0</v>
      </c>
      <c r="AK1551" s="165">
        <f t="shared" si="634"/>
        <v>0</v>
      </c>
      <c r="AL1551" s="165">
        <f t="shared" si="634"/>
        <v>0</v>
      </c>
      <c r="AM1551" s="165">
        <f t="shared" si="634"/>
        <v>0</v>
      </c>
      <c r="AN1551" s="165">
        <f t="shared" si="634"/>
        <v>0</v>
      </c>
      <c r="AO1551" s="165">
        <f t="shared" si="634"/>
        <v>0</v>
      </c>
      <c r="AP1551" s="165">
        <f t="shared" si="634"/>
        <v>0</v>
      </c>
      <c r="AQ1551" s="165">
        <f t="shared" si="634"/>
        <v>0</v>
      </c>
      <c r="AR1551" s="165">
        <f t="shared" si="634"/>
        <v>0</v>
      </c>
      <c r="AS1551" s="387">
        <f t="shared" si="613"/>
        <v>0</v>
      </c>
    </row>
    <row r="1552" spans="2:45" hidden="1" outlineLevel="2">
      <c r="B1552" s="66">
        <v>27</v>
      </c>
      <c r="D1552" s="338">
        <v>0</v>
      </c>
      <c r="E1552" s="165">
        <f t="shared" si="631"/>
        <v>0</v>
      </c>
      <c r="F1552" s="165">
        <f t="shared" si="631"/>
        <v>0</v>
      </c>
      <c r="G1552" s="165">
        <f t="shared" si="631"/>
        <v>0</v>
      </c>
      <c r="H1552" s="165">
        <f t="shared" si="631"/>
        <v>0</v>
      </c>
      <c r="I1552" s="165">
        <f t="shared" si="631"/>
        <v>0</v>
      </c>
      <c r="J1552" s="165">
        <f t="shared" si="631"/>
        <v>0</v>
      </c>
      <c r="K1552" s="165">
        <f t="shared" si="631"/>
        <v>0</v>
      </c>
      <c r="L1552" s="165">
        <f t="shared" si="631"/>
        <v>0</v>
      </c>
      <c r="M1552" s="165">
        <f t="shared" si="631"/>
        <v>0</v>
      </c>
      <c r="N1552" s="165">
        <f t="shared" si="631"/>
        <v>0</v>
      </c>
      <c r="O1552" s="165">
        <f t="shared" si="632"/>
        <v>0</v>
      </c>
      <c r="P1552" s="165">
        <f t="shared" si="632"/>
        <v>0</v>
      </c>
      <c r="Q1552" s="165">
        <f t="shared" si="632"/>
        <v>0</v>
      </c>
      <c r="R1552" s="165">
        <f t="shared" si="632"/>
        <v>0</v>
      </c>
      <c r="S1552" s="165">
        <f t="shared" si="632"/>
        <v>0</v>
      </c>
      <c r="T1552" s="165">
        <f t="shared" si="632"/>
        <v>0</v>
      </c>
      <c r="U1552" s="165">
        <f t="shared" si="632"/>
        <v>0</v>
      </c>
      <c r="V1552" s="165">
        <f t="shared" si="632"/>
        <v>0</v>
      </c>
      <c r="W1552" s="165">
        <f t="shared" si="632"/>
        <v>0</v>
      </c>
      <c r="X1552" s="165">
        <f t="shared" si="632"/>
        <v>0</v>
      </c>
      <c r="Y1552" s="165">
        <f t="shared" si="633"/>
        <v>0</v>
      </c>
      <c r="Z1552" s="165">
        <f t="shared" si="633"/>
        <v>0</v>
      </c>
      <c r="AA1552" s="165">
        <f t="shared" si="633"/>
        <v>0</v>
      </c>
      <c r="AB1552" s="165">
        <f t="shared" si="633"/>
        <v>0</v>
      </c>
      <c r="AC1552" s="165">
        <f t="shared" si="633"/>
        <v>0</v>
      </c>
      <c r="AD1552" s="165">
        <f t="shared" si="633"/>
        <v>0</v>
      </c>
      <c r="AE1552" s="165">
        <f t="shared" si="633"/>
        <v>0</v>
      </c>
      <c r="AF1552" s="165">
        <f t="shared" si="633"/>
        <v>0</v>
      </c>
      <c r="AG1552" s="165">
        <f t="shared" si="633"/>
        <v>0</v>
      </c>
      <c r="AH1552" s="165">
        <f t="shared" si="633"/>
        <v>0</v>
      </c>
      <c r="AI1552" s="165">
        <f t="shared" si="634"/>
        <v>0</v>
      </c>
      <c r="AJ1552" s="165">
        <f t="shared" si="634"/>
        <v>0</v>
      </c>
      <c r="AK1552" s="165">
        <f t="shared" si="634"/>
        <v>0</v>
      </c>
      <c r="AL1552" s="165">
        <f t="shared" si="634"/>
        <v>0</v>
      </c>
      <c r="AM1552" s="165">
        <f t="shared" si="634"/>
        <v>0</v>
      </c>
      <c r="AN1552" s="165">
        <f t="shared" si="634"/>
        <v>0</v>
      </c>
      <c r="AO1552" s="165">
        <f t="shared" si="634"/>
        <v>0</v>
      </c>
      <c r="AP1552" s="165">
        <f t="shared" si="634"/>
        <v>0</v>
      </c>
      <c r="AQ1552" s="165">
        <f t="shared" si="634"/>
        <v>0</v>
      </c>
      <c r="AR1552" s="165">
        <f t="shared" si="634"/>
        <v>0</v>
      </c>
      <c r="AS1552" s="387">
        <f t="shared" si="613"/>
        <v>0</v>
      </c>
    </row>
    <row r="1553" spans="2:46" hidden="1" outlineLevel="2">
      <c r="B1553" s="66">
        <v>28</v>
      </c>
      <c r="D1553" s="338">
        <v>0</v>
      </c>
      <c r="E1553" s="165">
        <f t="shared" si="631"/>
        <v>0</v>
      </c>
      <c r="F1553" s="165">
        <f t="shared" si="631"/>
        <v>0</v>
      </c>
      <c r="G1553" s="165">
        <f t="shared" si="631"/>
        <v>0</v>
      </c>
      <c r="H1553" s="165">
        <f t="shared" si="631"/>
        <v>0</v>
      </c>
      <c r="I1553" s="165">
        <f t="shared" si="631"/>
        <v>0</v>
      </c>
      <c r="J1553" s="165">
        <f t="shared" si="631"/>
        <v>0</v>
      </c>
      <c r="K1553" s="165">
        <f t="shared" si="631"/>
        <v>0</v>
      </c>
      <c r="L1553" s="165">
        <f t="shared" si="631"/>
        <v>0</v>
      </c>
      <c r="M1553" s="165">
        <f t="shared" si="631"/>
        <v>0</v>
      </c>
      <c r="N1553" s="165">
        <f t="shared" si="631"/>
        <v>0</v>
      </c>
      <c r="O1553" s="165">
        <f t="shared" si="632"/>
        <v>0</v>
      </c>
      <c r="P1553" s="165">
        <f t="shared" si="632"/>
        <v>0</v>
      </c>
      <c r="Q1553" s="165">
        <f t="shared" si="632"/>
        <v>0</v>
      </c>
      <c r="R1553" s="165">
        <f t="shared" si="632"/>
        <v>0</v>
      </c>
      <c r="S1553" s="165">
        <f t="shared" si="632"/>
        <v>0</v>
      </c>
      <c r="T1553" s="165">
        <f t="shared" si="632"/>
        <v>0</v>
      </c>
      <c r="U1553" s="165">
        <f t="shared" si="632"/>
        <v>0</v>
      </c>
      <c r="V1553" s="165">
        <f t="shared" si="632"/>
        <v>0</v>
      </c>
      <c r="W1553" s="165">
        <f t="shared" si="632"/>
        <v>0</v>
      </c>
      <c r="X1553" s="165">
        <f t="shared" si="632"/>
        <v>0</v>
      </c>
      <c r="Y1553" s="165">
        <f t="shared" si="633"/>
        <v>0</v>
      </c>
      <c r="Z1553" s="165">
        <f t="shared" si="633"/>
        <v>0</v>
      </c>
      <c r="AA1553" s="165">
        <f t="shared" si="633"/>
        <v>0</v>
      </c>
      <c r="AB1553" s="165">
        <f t="shared" si="633"/>
        <v>0</v>
      </c>
      <c r="AC1553" s="165">
        <f t="shared" si="633"/>
        <v>0</v>
      </c>
      <c r="AD1553" s="165">
        <f t="shared" si="633"/>
        <v>0</v>
      </c>
      <c r="AE1553" s="165">
        <f t="shared" si="633"/>
        <v>0</v>
      </c>
      <c r="AF1553" s="165">
        <f t="shared" si="633"/>
        <v>0</v>
      </c>
      <c r="AG1553" s="165">
        <f t="shared" si="633"/>
        <v>0</v>
      </c>
      <c r="AH1553" s="165">
        <f t="shared" si="633"/>
        <v>0</v>
      </c>
      <c r="AI1553" s="165">
        <f t="shared" si="634"/>
        <v>0</v>
      </c>
      <c r="AJ1553" s="165">
        <f t="shared" si="634"/>
        <v>0</v>
      </c>
      <c r="AK1553" s="165">
        <f t="shared" si="634"/>
        <v>0</v>
      </c>
      <c r="AL1553" s="165">
        <f t="shared" si="634"/>
        <v>0</v>
      </c>
      <c r="AM1553" s="165">
        <f t="shared" si="634"/>
        <v>0</v>
      </c>
      <c r="AN1553" s="165">
        <f t="shared" si="634"/>
        <v>0</v>
      </c>
      <c r="AO1553" s="165">
        <f t="shared" si="634"/>
        <v>0</v>
      </c>
      <c r="AP1553" s="165">
        <f t="shared" si="634"/>
        <v>0</v>
      </c>
      <c r="AQ1553" s="165">
        <f t="shared" si="634"/>
        <v>0</v>
      </c>
      <c r="AR1553" s="165">
        <f t="shared" si="634"/>
        <v>0</v>
      </c>
      <c r="AS1553" s="387">
        <f t="shared" si="613"/>
        <v>0</v>
      </c>
    </row>
    <row r="1554" spans="2:46" hidden="1" outlineLevel="2">
      <c r="B1554" s="66">
        <v>29</v>
      </c>
      <c r="D1554" s="338">
        <v>0</v>
      </c>
      <c r="E1554" s="165">
        <f t="shared" si="631"/>
        <v>0</v>
      </c>
      <c r="F1554" s="165">
        <f t="shared" si="631"/>
        <v>0</v>
      </c>
      <c r="G1554" s="165">
        <f t="shared" si="631"/>
        <v>0</v>
      </c>
      <c r="H1554" s="165">
        <f t="shared" si="631"/>
        <v>0</v>
      </c>
      <c r="I1554" s="165">
        <f t="shared" si="631"/>
        <v>0</v>
      </c>
      <c r="J1554" s="165">
        <f t="shared" si="631"/>
        <v>0</v>
      </c>
      <c r="K1554" s="165">
        <f t="shared" si="631"/>
        <v>0</v>
      </c>
      <c r="L1554" s="165">
        <f t="shared" si="631"/>
        <v>0</v>
      </c>
      <c r="M1554" s="165">
        <f t="shared" si="631"/>
        <v>0</v>
      </c>
      <c r="N1554" s="165">
        <f t="shared" si="631"/>
        <v>0</v>
      </c>
      <c r="O1554" s="165">
        <f t="shared" si="632"/>
        <v>0</v>
      </c>
      <c r="P1554" s="165">
        <f t="shared" si="632"/>
        <v>0</v>
      </c>
      <c r="Q1554" s="165">
        <f t="shared" si="632"/>
        <v>0</v>
      </c>
      <c r="R1554" s="165">
        <f t="shared" si="632"/>
        <v>0</v>
      </c>
      <c r="S1554" s="165">
        <f t="shared" si="632"/>
        <v>0</v>
      </c>
      <c r="T1554" s="165">
        <f t="shared" si="632"/>
        <v>0</v>
      </c>
      <c r="U1554" s="165">
        <f t="shared" si="632"/>
        <v>0</v>
      </c>
      <c r="V1554" s="165">
        <f t="shared" si="632"/>
        <v>0</v>
      </c>
      <c r="W1554" s="165">
        <f t="shared" si="632"/>
        <v>0</v>
      </c>
      <c r="X1554" s="165">
        <f t="shared" si="632"/>
        <v>0</v>
      </c>
      <c r="Y1554" s="165">
        <f t="shared" si="633"/>
        <v>0</v>
      </c>
      <c r="Z1554" s="165">
        <f t="shared" si="633"/>
        <v>0</v>
      </c>
      <c r="AA1554" s="165">
        <f t="shared" si="633"/>
        <v>0</v>
      </c>
      <c r="AB1554" s="165">
        <f t="shared" si="633"/>
        <v>0</v>
      </c>
      <c r="AC1554" s="165">
        <f t="shared" si="633"/>
        <v>0</v>
      </c>
      <c r="AD1554" s="165">
        <f t="shared" si="633"/>
        <v>0</v>
      </c>
      <c r="AE1554" s="165">
        <f t="shared" si="633"/>
        <v>0</v>
      </c>
      <c r="AF1554" s="165">
        <f t="shared" si="633"/>
        <v>0</v>
      </c>
      <c r="AG1554" s="165">
        <f t="shared" si="633"/>
        <v>0</v>
      </c>
      <c r="AH1554" s="165">
        <f t="shared" si="633"/>
        <v>0</v>
      </c>
      <c r="AI1554" s="165">
        <f t="shared" si="634"/>
        <v>0</v>
      </c>
      <c r="AJ1554" s="165">
        <f t="shared" si="634"/>
        <v>0</v>
      </c>
      <c r="AK1554" s="165">
        <f t="shared" si="634"/>
        <v>0</v>
      </c>
      <c r="AL1554" s="165">
        <f t="shared" si="634"/>
        <v>0</v>
      </c>
      <c r="AM1554" s="165">
        <f t="shared" si="634"/>
        <v>0</v>
      </c>
      <c r="AN1554" s="165">
        <f t="shared" si="634"/>
        <v>0</v>
      </c>
      <c r="AO1554" s="165">
        <f t="shared" si="634"/>
        <v>0</v>
      </c>
      <c r="AP1554" s="165">
        <f t="shared" si="634"/>
        <v>0</v>
      </c>
      <c r="AQ1554" s="165">
        <f t="shared" si="634"/>
        <v>0</v>
      </c>
      <c r="AR1554" s="165">
        <f t="shared" si="634"/>
        <v>0</v>
      </c>
      <c r="AS1554" s="387">
        <f t="shared" si="613"/>
        <v>0</v>
      </c>
    </row>
    <row r="1555" spans="2:46" hidden="1" outlineLevel="2">
      <c r="B1555" s="66">
        <v>30</v>
      </c>
      <c r="D1555" s="338">
        <v>0</v>
      </c>
      <c r="E1555" s="165">
        <f t="shared" si="631"/>
        <v>0</v>
      </c>
      <c r="F1555" s="165">
        <f t="shared" si="631"/>
        <v>0</v>
      </c>
      <c r="G1555" s="165">
        <f t="shared" si="631"/>
        <v>0</v>
      </c>
      <c r="H1555" s="165">
        <f t="shared" si="631"/>
        <v>0</v>
      </c>
      <c r="I1555" s="165">
        <f t="shared" si="631"/>
        <v>0</v>
      </c>
      <c r="J1555" s="165">
        <f t="shared" si="631"/>
        <v>0</v>
      </c>
      <c r="K1555" s="165">
        <f t="shared" si="631"/>
        <v>0</v>
      </c>
      <c r="L1555" s="165">
        <f t="shared" si="631"/>
        <v>0</v>
      </c>
      <c r="M1555" s="165">
        <f t="shared" si="631"/>
        <v>0</v>
      </c>
      <c r="N1555" s="165">
        <f t="shared" si="631"/>
        <v>0</v>
      </c>
      <c r="O1555" s="165">
        <f t="shared" si="632"/>
        <v>0</v>
      </c>
      <c r="P1555" s="165">
        <f t="shared" si="632"/>
        <v>0</v>
      </c>
      <c r="Q1555" s="165">
        <f t="shared" si="632"/>
        <v>0</v>
      </c>
      <c r="R1555" s="165">
        <f t="shared" si="632"/>
        <v>0</v>
      </c>
      <c r="S1555" s="165">
        <f t="shared" si="632"/>
        <v>0</v>
      </c>
      <c r="T1555" s="165">
        <f t="shared" si="632"/>
        <v>0</v>
      </c>
      <c r="U1555" s="165">
        <f t="shared" si="632"/>
        <v>0</v>
      </c>
      <c r="V1555" s="165">
        <f t="shared" si="632"/>
        <v>0</v>
      </c>
      <c r="W1555" s="165">
        <f t="shared" si="632"/>
        <v>0</v>
      </c>
      <c r="X1555" s="165">
        <f t="shared" si="632"/>
        <v>0</v>
      </c>
      <c r="Y1555" s="165">
        <f t="shared" si="633"/>
        <v>0</v>
      </c>
      <c r="Z1555" s="165">
        <f t="shared" si="633"/>
        <v>0</v>
      </c>
      <c r="AA1555" s="165">
        <f t="shared" si="633"/>
        <v>0</v>
      </c>
      <c r="AB1555" s="165">
        <f t="shared" si="633"/>
        <v>0</v>
      </c>
      <c r="AC1555" s="165">
        <f t="shared" si="633"/>
        <v>0</v>
      </c>
      <c r="AD1555" s="165">
        <f t="shared" si="633"/>
        <v>0</v>
      </c>
      <c r="AE1555" s="165">
        <f t="shared" si="633"/>
        <v>0</v>
      </c>
      <c r="AF1555" s="165">
        <f t="shared" si="633"/>
        <v>0</v>
      </c>
      <c r="AG1555" s="165">
        <f t="shared" si="633"/>
        <v>0</v>
      </c>
      <c r="AH1555" s="165">
        <f t="shared" si="633"/>
        <v>0</v>
      </c>
      <c r="AI1555" s="165">
        <f t="shared" si="634"/>
        <v>0</v>
      </c>
      <c r="AJ1555" s="165">
        <f t="shared" si="634"/>
        <v>0</v>
      </c>
      <c r="AK1555" s="165">
        <f t="shared" si="634"/>
        <v>0</v>
      </c>
      <c r="AL1555" s="165">
        <f t="shared" si="634"/>
        <v>0</v>
      </c>
      <c r="AM1555" s="165">
        <f t="shared" si="634"/>
        <v>0</v>
      </c>
      <c r="AN1555" s="165">
        <f t="shared" si="634"/>
        <v>0</v>
      </c>
      <c r="AO1555" s="165">
        <f t="shared" si="634"/>
        <v>0</v>
      </c>
      <c r="AP1555" s="165">
        <f t="shared" si="634"/>
        <v>0</v>
      </c>
      <c r="AQ1555" s="165">
        <f t="shared" si="634"/>
        <v>0</v>
      </c>
      <c r="AR1555" s="165">
        <f t="shared" si="634"/>
        <v>0</v>
      </c>
      <c r="AS1555" s="387">
        <f t="shared" si="613"/>
        <v>0</v>
      </c>
    </row>
    <row r="1556" spans="2:46" hidden="1" outlineLevel="2">
      <c r="B1556" s="66">
        <v>31</v>
      </c>
      <c r="D1556" s="338">
        <v>0</v>
      </c>
      <c r="E1556" s="165">
        <f t="shared" ref="E1556:N1565" si="635">IF(AND(E$2=$B1556,$B1556=$C$3),$D1556,IF(AND(E$2&gt;$B1556,E$2&lt;=$D$1525+$B1556),SLN($D1556,0,IF($C$3-$B1556&gt;=$D$1525,$D$1525,$C$3-$B1556)),0))</f>
        <v>0</v>
      </c>
      <c r="F1556" s="165">
        <f t="shared" si="635"/>
        <v>0</v>
      </c>
      <c r="G1556" s="165">
        <f t="shared" si="635"/>
        <v>0</v>
      </c>
      <c r="H1556" s="165">
        <f t="shared" si="635"/>
        <v>0</v>
      </c>
      <c r="I1556" s="165">
        <f t="shared" si="635"/>
        <v>0</v>
      </c>
      <c r="J1556" s="165">
        <f t="shared" si="635"/>
        <v>0</v>
      </c>
      <c r="K1556" s="165">
        <f t="shared" si="635"/>
        <v>0</v>
      </c>
      <c r="L1556" s="165">
        <f t="shared" si="635"/>
        <v>0</v>
      </c>
      <c r="M1556" s="165">
        <f t="shared" si="635"/>
        <v>0</v>
      </c>
      <c r="N1556" s="165">
        <f t="shared" si="635"/>
        <v>0</v>
      </c>
      <c r="O1556" s="165">
        <f t="shared" ref="O1556:X1565" si="636">IF(AND(O$2=$B1556,$B1556=$C$3),$D1556,IF(AND(O$2&gt;$B1556,O$2&lt;=$D$1525+$B1556),SLN($D1556,0,IF($C$3-$B1556&gt;=$D$1525,$D$1525,$C$3-$B1556)),0))</f>
        <v>0</v>
      </c>
      <c r="P1556" s="165">
        <f t="shared" si="636"/>
        <v>0</v>
      </c>
      <c r="Q1556" s="165">
        <f t="shared" si="636"/>
        <v>0</v>
      </c>
      <c r="R1556" s="165">
        <f t="shared" si="636"/>
        <v>0</v>
      </c>
      <c r="S1556" s="165">
        <f t="shared" si="636"/>
        <v>0</v>
      </c>
      <c r="T1556" s="165">
        <f t="shared" si="636"/>
        <v>0</v>
      </c>
      <c r="U1556" s="165">
        <f t="shared" si="636"/>
        <v>0</v>
      </c>
      <c r="V1556" s="165">
        <f t="shared" si="636"/>
        <v>0</v>
      </c>
      <c r="W1556" s="165">
        <f t="shared" si="636"/>
        <v>0</v>
      </c>
      <c r="X1556" s="165">
        <f t="shared" si="636"/>
        <v>0</v>
      </c>
      <c r="Y1556" s="165">
        <f t="shared" ref="Y1556:AH1565" si="637">IF(AND(Y$2=$B1556,$B1556=$C$3),$D1556,IF(AND(Y$2&gt;$B1556,Y$2&lt;=$D$1525+$B1556),SLN($D1556,0,IF($C$3-$B1556&gt;=$D$1525,$D$1525,$C$3-$B1556)),0))</f>
        <v>0</v>
      </c>
      <c r="Z1556" s="165">
        <f t="shared" si="637"/>
        <v>0</v>
      </c>
      <c r="AA1556" s="165">
        <f t="shared" si="637"/>
        <v>0</v>
      </c>
      <c r="AB1556" s="165">
        <f t="shared" si="637"/>
        <v>0</v>
      </c>
      <c r="AC1556" s="165">
        <f t="shared" si="637"/>
        <v>0</v>
      </c>
      <c r="AD1556" s="165">
        <f t="shared" si="637"/>
        <v>0</v>
      </c>
      <c r="AE1556" s="165">
        <f t="shared" si="637"/>
        <v>0</v>
      </c>
      <c r="AF1556" s="165">
        <f t="shared" si="637"/>
        <v>0</v>
      </c>
      <c r="AG1556" s="165">
        <f t="shared" si="637"/>
        <v>0</v>
      </c>
      <c r="AH1556" s="165">
        <f t="shared" si="637"/>
        <v>0</v>
      </c>
      <c r="AI1556" s="165">
        <f t="shared" ref="AI1556:AR1565" si="638">IF(AND(AI$2=$B1556,$B1556=$C$3),$D1556,IF(AND(AI$2&gt;$B1556,AI$2&lt;=$D$1525+$B1556),SLN($D1556,0,IF($C$3-$B1556&gt;=$D$1525,$D$1525,$C$3-$B1556)),0))</f>
        <v>0</v>
      </c>
      <c r="AJ1556" s="165">
        <f t="shared" si="638"/>
        <v>0</v>
      </c>
      <c r="AK1556" s="165">
        <f t="shared" si="638"/>
        <v>0</v>
      </c>
      <c r="AL1556" s="165">
        <f t="shared" si="638"/>
        <v>0</v>
      </c>
      <c r="AM1556" s="165">
        <f t="shared" si="638"/>
        <v>0</v>
      </c>
      <c r="AN1556" s="165">
        <f t="shared" si="638"/>
        <v>0</v>
      </c>
      <c r="AO1556" s="165">
        <f t="shared" si="638"/>
        <v>0</v>
      </c>
      <c r="AP1556" s="165">
        <f t="shared" si="638"/>
        <v>0</v>
      </c>
      <c r="AQ1556" s="165">
        <f t="shared" si="638"/>
        <v>0</v>
      </c>
      <c r="AR1556" s="165">
        <f t="shared" si="638"/>
        <v>0</v>
      </c>
      <c r="AS1556" s="387">
        <f t="shared" si="613"/>
        <v>0</v>
      </c>
    </row>
    <row r="1557" spans="2:46" hidden="1" outlineLevel="2">
      <c r="B1557" s="66">
        <v>32</v>
      </c>
      <c r="D1557" s="338">
        <v>0</v>
      </c>
      <c r="E1557" s="165">
        <f t="shared" si="635"/>
        <v>0</v>
      </c>
      <c r="F1557" s="165">
        <f t="shared" si="635"/>
        <v>0</v>
      </c>
      <c r="G1557" s="165">
        <f t="shared" si="635"/>
        <v>0</v>
      </c>
      <c r="H1557" s="165">
        <f t="shared" si="635"/>
        <v>0</v>
      </c>
      <c r="I1557" s="165">
        <f t="shared" si="635"/>
        <v>0</v>
      </c>
      <c r="J1557" s="165">
        <f t="shared" si="635"/>
        <v>0</v>
      </c>
      <c r="K1557" s="165">
        <f t="shared" si="635"/>
        <v>0</v>
      </c>
      <c r="L1557" s="165">
        <f t="shared" si="635"/>
        <v>0</v>
      </c>
      <c r="M1557" s="165">
        <f t="shared" si="635"/>
        <v>0</v>
      </c>
      <c r="N1557" s="165">
        <f t="shared" si="635"/>
        <v>0</v>
      </c>
      <c r="O1557" s="165">
        <f t="shared" si="636"/>
        <v>0</v>
      </c>
      <c r="P1557" s="165">
        <f t="shared" si="636"/>
        <v>0</v>
      </c>
      <c r="Q1557" s="165">
        <f t="shared" si="636"/>
        <v>0</v>
      </c>
      <c r="R1557" s="165">
        <f t="shared" si="636"/>
        <v>0</v>
      </c>
      <c r="S1557" s="165">
        <f t="shared" si="636"/>
        <v>0</v>
      </c>
      <c r="T1557" s="165">
        <f t="shared" si="636"/>
        <v>0</v>
      </c>
      <c r="U1557" s="165">
        <f t="shared" si="636"/>
        <v>0</v>
      </c>
      <c r="V1557" s="165">
        <f t="shared" si="636"/>
        <v>0</v>
      </c>
      <c r="W1557" s="165">
        <f t="shared" si="636"/>
        <v>0</v>
      </c>
      <c r="X1557" s="165">
        <f t="shared" si="636"/>
        <v>0</v>
      </c>
      <c r="Y1557" s="165">
        <f t="shared" si="637"/>
        <v>0</v>
      </c>
      <c r="Z1557" s="165">
        <f t="shared" si="637"/>
        <v>0</v>
      </c>
      <c r="AA1557" s="165">
        <f t="shared" si="637"/>
        <v>0</v>
      </c>
      <c r="AB1557" s="165">
        <f t="shared" si="637"/>
        <v>0</v>
      </c>
      <c r="AC1557" s="165">
        <f t="shared" si="637"/>
        <v>0</v>
      </c>
      <c r="AD1557" s="165">
        <f t="shared" si="637"/>
        <v>0</v>
      </c>
      <c r="AE1557" s="165">
        <f t="shared" si="637"/>
        <v>0</v>
      </c>
      <c r="AF1557" s="165">
        <f t="shared" si="637"/>
        <v>0</v>
      </c>
      <c r="AG1557" s="165">
        <f t="shared" si="637"/>
        <v>0</v>
      </c>
      <c r="AH1557" s="165">
        <f t="shared" si="637"/>
        <v>0</v>
      </c>
      <c r="AI1557" s="165">
        <f t="shared" si="638"/>
        <v>0</v>
      </c>
      <c r="AJ1557" s="165">
        <f t="shared" si="638"/>
        <v>0</v>
      </c>
      <c r="AK1557" s="165">
        <f t="shared" si="638"/>
        <v>0</v>
      </c>
      <c r="AL1557" s="165">
        <f t="shared" si="638"/>
        <v>0</v>
      </c>
      <c r="AM1557" s="165">
        <f t="shared" si="638"/>
        <v>0</v>
      </c>
      <c r="AN1557" s="165">
        <f t="shared" si="638"/>
        <v>0</v>
      </c>
      <c r="AO1557" s="165">
        <f t="shared" si="638"/>
        <v>0</v>
      </c>
      <c r="AP1557" s="165">
        <f t="shared" si="638"/>
        <v>0</v>
      </c>
      <c r="AQ1557" s="165">
        <f t="shared" si="638"/>
        <v>0</v>
      </c>
      <c r="AR1557" s="165">
        <f t="shared" si="638"/>
        <v>0</v>
      </c>
      <c r="AS1557" s="387">
        <f t="shared" si="613"/>
        <v>0</v>
      </c>
    </row>
    <row r="1558" spans="2:46" hidden="1" outlineLevel="2">
      <c r="B1558" s="66">
        <v>33</v>
      </c>
      <c r="D1558" s="338">
        <v>0</v>
      </c>
      <c r="E1558" s="165">
        <f t="shared" si="635"/>
        <v>0</v>
      </c>
      <c r="F1558" s="165">
        <f t="shared" si="635"/>
        <v>0</v>
      </c>
      <c r="G1558" s="165">
        <f t="shared" si="635"/>
        <v>0</v>
      </c>
      <c r="H1558" s="165">
        <f t="shared" si="635"/>
        <v>0</v>
      </c>
      <c r="I1558" s="165">
        <f t="shared" si="635"/>
        <v>0</v>
      </c>
      <c r="J1558" s="165">
        <f t="shared" si="635"/>
        <v>0</v>
      </c>
      <c r="K1558" s="165">
        <f t="shared" si="635"/>
        <v>0</v>
      </c>
      <c r="L1558" s="165">
        <f t="shared" si="635"/>
        <v>0</v>
      </c>
      <c r="M1558" s="165">
        <f t="shared" si="635"/>
        <v>0</v>
      </c>
      <c r="N1558" s="165">
        <f t="shared" si="635"/>
        <v>0</v>
      </c>
      <c r="O1558" s="165">
        <f t="shared" si="636"/>
        <v>0</v>
      </c>
      <c r="P1558" s="165">
        <f t="shared" si="636"/>
        <v>0</v>
      </c>
      <c r="Q1558" s="165">
        <f t="shared" si="636"/>
        <v>0</v>
      </c>
      <c r="R1558" s="165">
        <f t="shared" si="636"/>
        <v>0</v>
      </c>
      <c r="S1558" s="165">
        <f t="shared" si="636"/>
        <v>0</v>
      </c>
      <c r="T1558" s="165">
        <f t="shared" si="636"/>
        <v>0</v>
      </c>
      <c r="U1558" s="165">
        <f t="shared" si="636"/>
        <v>0</v>
      </c>
      <c r="V1558" s="165">
        <f t="shared" si="636"/>
        <v>0</v>
      </c>
      <c r="W1558" s="165">
        <f t="shared" si="636"/>
        <v>0</v>
      </c>
      <c r="X1558" s="165">
        <f t="shared" si="636"/>
        <v>0</v>
      </c>
      <c r="Y1558" s="165">
        <f t="shared" si="637"/>
        <v>0</v>
      </c>
      <c r="Z1558" s="165">
        <f t="shared" si="637"/>
        <v>0</v>
      </c>
      <c r="AA1558" s="165">
        <f t="shared" si="637"/>
        <v>0</v>
      </c>
      <c r="AB1558" s="165">
        <f t="shared" si="637"/>
        <v>0</v>
      </c>
      <c r="AC1558" s="165">
        <f t="shared" si="637"/>
        <v>0</v>
      </c>
      <c r="AD1558" s="165">
        <f t="shared" si="637"/>
        <v>0</v>
      </c>
      <c r="AE1558" s="165">
        <f t="shared" si="637"/>
        <v>0</v>
      </c>
      <c r="AF1558" s="165">
        <f t="shared" si="637"/>
        <v>0</v>
      </c>
      <c r="AG1558" s="165">
        <f t="shared" si="637"/>
        <v>0</v>
      </c>
      <c r="AH1558" s="165">
        <f t="shared" si="637"/>
        <v>0</v>
      </c>
      <c r="AI1558" s="165">
        <f t="shared" si="638"/>
        <v>0</v>
      </c>
      <c r="AJ1558" s="165">
        <f t="shared" si="638"/>
        <v>0</v>
      </c>
      <c r="AK1558" s="165">
        <f t="shared" si="638"/>
        <v>0</v>
      </c>
      <c r="AL1558" s="165">
        <f t="shared" si="638"/>
        <v>0</v>
      </c>
      <c r="AM1558" s="165">
        <f t="shared" si="638"/>
        <v>0</v>
      </c>
      <c r="AN1558" s="165">
        <f t="shared" si="638"/>
        <v>0</v>
      </c>
      <c r="AO1558" s="165">
        <f t="shared" si="638"/>
        <v>0</v>
      </c>
      <c r="AP1558" s="165">
        <f t="shared" si="638"/>
        <v>0</v>
      </c>
      <c r="AQ1558" s="165">
        <f t="shared" si="638"/>
        <v>0</v>
      </c>
      <c r="AR1558" s="165">
        <f t="shared" si="638"/>
        <v>0</v>
      </c>
      <c r="AS1558" s="387">
        <f t="shared" si="613"/>
        <v>0</v>
      </c>
    </row>
    <row r="1559" spans="2:46" hidden="1" outlineLevel="2">
      <c r="B1559" s="66">
        <v>34</v>
      </c>
      <c r="D1559" s="338">
        <v>0</v>
      </c>
      <c r="E1559" s="165">
        <f t="shared" si="635"/>
        <v>0</v>
      </c>
      <c r="F1559" s="165">
        <f t="shared" si="635"/>
        <v>0</v>
      </c>
      <c r="G1559" s="165">
        <f t="shared" si="635"/>
        <v>0</v>
      </c>
      <c r="H1559" s="165">
        <f t="shared" si="635"/>
        <v>0</v>
      </c>
      <c r="I1559" s="165">
        <f t="shared" si="635"/>
        <v>0</v>
      </c>
      <c r="J1559" s="165">
        <f t="shared" si="635"/>
        <v>0</v>
      </c>
      <c r="K1559" s="165">
        <f t="shared" si="635"/>
        <v>0</v>
      </c>
      <c r="L1559" s="165">
        <f t="shared" si="635"/>
        <v>0</v>
      </c>
      <c r="M1559" s="165">
        <f t="shared" si="635"/>
        <v>0</v>
      </c>
      <c r="N1559" s="165">
        <f t="shared" si="635"/>
        <v>0</v>
      </c>
      <c r="O1559" s="165">
        <f t="shared" si="636"/>
        <v>0</v>
      </c>
      <c r="P1559" s="165">
        <f t="shared" si="636"/>
        <v>0</v>
      </c>
      <c r="Q1559" s="165">
        <f t="shared" si="636"/>
        <v>0</v>
      </c>
      <c r="R1559" s="165">
        <f t="shared" si="636"/>
        <v>0</v>
      </c>
      <c r="S1559" s="165">
        <f t="shared" si="636"/>
        <v>0</v>
      </c>
      <c r="T1559" s="165">
        <f t="shared" si="636"/>
        <v>0</v>
      </c>
      <c r="U1559" s="165">
        <f t="shared" si="636"/>
        <v>0</v>
      </c>
      <c r="V1559" s="165">
        <f t="shared" si="636"/>
        <v>0</v>
      </c>
      <c r="W1559" s="165">
        <f t="shared" si="636"/>
        <v>0</v>
      </c>
      <c r="X1559" s="165">
        <f t="shared" si="636"/>
        <v>0</v>
      </c>
      <c r="Y1559" s="165">
        <f t="shared" si="637"/>
        <v>0</v>
      </c>
      <c r="Z1559" s="165">
        <f t="shared" si="637"/>
        <v>0</v>
      </c>
      <c r="AA1559" s="165">
        <f t="shared" si="637"/>
        <v>0</v>
      </c>
      <c r="AB1559" s="165">
        <f t="shared" si="637"/>
        <v>0</v>
      </c>
      <c r="AC1559" s="165">
        <f t="shared" si="637"/>
        <v>0</v>
      </c>
      <c r="AD1559" s="165">
        <f t="shared" si="637"/>
        <v>0</v>
      </c>
      <c r="AE1559" s="165">
        <f t="shared" si="637"/>
        <v>0</v>
      </c>
      <c r="AF1559" s="165">
        <f t="shared" si="637"/>
        <v>0</v>
      </c>
      <c r="AG1559" s="165">
        <f t="shared" si="637"/>
        <v>0</v>
      </c>
      <c r="AH1559" s="165">
        <f t="shared" si="637"/>
        <v>0</v>
      </c>
      <c r="AI1559" s="165">
        <f t="shared" si="638"/>
        <v>0</v>
      </c>
      <c r="AJ1559" s="165">
        <f t="shared" si="638"/>
        <v>0</v>
      </c>
      <c r="AK1559" s="165">
        <f t="shared" si="638"/>
        <v>0</v>
      </c>
      <c r="AL1559" s="165">
        <f t="shared" si="638"/>
        <v>0</v>
      </c>
      <c r="AM1559" s="165">
        <f t="shared" si="638"/>
        <v>0</v>
      </c>
      <c r="AN1559" s="165">
        <f t="shared" si="638"/>
        <v>0</v>
      </c>
      <c r="AO1559" s="165">
        <f t="shared" si="638"/>
        <v>0</v>
      </c>
      <c r="AP1559" s="165">
        <f t="shared" si="638"/>
        <v>0</v>
      </c>
      <c r="AQ1559" s="165">
        <f t="shared" si="638"/>
        <v>0</v>
      </c>
      <c r="AR1559" s="165">
        <f t="shared" si="638"/>
        <v>0</v>
      </c>
      <c r="AS1559" s="387">
        <f t="shared" si="613"/>
        <v>0</v>
      </c>
    </row>
    <row r="1560" spans="2:46" hidden="1" outlineLevel="2">
      <c r="B1560" s="66">
        <v>35</v>
      </c>
      <c r="D1560" s="338">
        <v>0</v>
      </c>
      <c r="E1560" s="165">
        <f t="shared" si="635"/>
        <v>0</v>
      </c>
      <c r="F1560" s="165">
        <f t="shared" si="635"/>
        <v>0</v>
      </c>
      <c r="G1560" s="165">
        <f t="shared" si="635"/>
        <v>0</v>
      </c>
      <c r="H1560" s="165">
        <f t="shared" si="635"/>
        <v>0</v>
      </c>
      <c r="I1560" s="165">
        <f t="shared" si="635"/>
        <v>0</v>
      </c>
      <c r="J1560" s="165">
        <f t="shared" si="635"/>
        <v>0</v>
      </c>
      <c r="K1560" s="165">
        <f t="shared" si="635"/>
        <v>0</v>
      </c>
      <c r="L1560" s="165">
        <f t="shared" si="635"/>
        <v>0</v>
      </c>
      <c r="M1560" s="165">
        <f t="shared" si="635"/>
        <v>0</v>
      </c>
      <c r="N1560" s="165">
        <f t="shared" si="635"/>
        <v>0</v>
      </c>
      <c r="O1560" s="165">
        <f t="shared" si="636"/>
        <v>0</v>
      </c>
      <c r="P1560" s="165">
        <f t="shared" si="636"/>
        <v>0</v>
      </c>
      <c r="Q1560" s="165">
        <f t="shared" si="636"/>
        <v>0</v>
      </c>
      <c r="R1560" s="165">
        <f t="shared" si="636"/>
        <v>0</v>
      </c>
      <c r="S1560" s="165">
        <f t="shared" si="636"/>
        <v>0</v>
      </c>
      <c r="T1560" s="165">
        <f t="shared" si="636"/>
        <v>0</v>
      </c>
      <c r="U1560" s="165">
        <f t="shared" si="636"/>
        <v>0</v>
      </c>
      <c r="V1560" s="165">
        <f t="shared" si="636"/>
        <v>0</v>
      </c>
      <c r="W1560" s="165">
        <f t="shared" si="636"/>
        <v>0</v>
      </c>
      <c r="X1560" s="165">
        <f t="shared" si="636"/>
        <v>0</v>
      </c>
      <c r="Y1560" s="165">
        <f t="shared" si="637"/>
        <v>0</v>
      </c>
      <c r="Z1560" s="165">
        <f t="shared" si="637"/>
        <v>0</v>
      </c>
      <c r="AA1560" s="165">
        <f t="shared" si="637"/>
        <v>0</v>
      </c>
      <c r="AB1560" s="165">
        <f t="shared" si="637"/>
        <v>0</v>
      </c>
      <c r="AC1560" s="165">
        <f t="shared" si="637"/>
        <v>0</v>
      </c>
      <c r="AD1560" s="165">
        <f t="shared" si="637"/>
        <v>0</v>
      </c>
      <c r="AE1560" s="165">
        <f t="shared" si="637"/>
        <v>0</v>
      </c>
      <c r="AF1560" s="165">
        <f t="shared" si="637"/>
        <v>0</v>
      </c>
      <c r="AG1560" s="165">
        <f t="shared" si="637"/>
        <v>0</v>
      </c>
      <c r="AH1560" s="165">
        <f t="shared" si="637"/>
        <v>0</v>
      </c>
      <c r="AI1560" s="165">
        <f t="shared" si="638"/>
        <v>0</v>
      </c>
      <c r="AJ1560" s="165">
        <f t="shared" si="638"/>
        <v>0</v>
      </c>
      <c r="AK1560" s="165">
        <f t="shared" si="638"/>
        <v>0</v>
      </c>
      <c r="AL1560" s="165">
        <f t="shared" si="638"/>
        <v>0</v>
      </c>
      <c r="AM1560" s="165">
        <f t="shared" si="638"/>
        <v>0</v>
      </c>
      <c r="AN1560" s="165">
        <f t="shared" si="638"/>
        <v>0</v>
      </c>
      <c r="AO1560" s="165">
        <f t="shared" si="638"/>
        <v>0</v>
      </c>
      <c r="AP1560" s="165">
        <f t="shared" si="638"/>
        <v>0</v>
      </c>
      <c r="AQ1560" s="165">
        <f t="shared" si="638"/>
        <v>0</v>
      </c>
      <c r="AR1560" s="165">
        <f t="shared" si="638"/>
        <v>0</v>
      </c>
      <c r="AS1560" s="387">
        <f t="shared" si="613"/>
        <v>0</v>
      </c>
    </row>
    <row r="1561" spans="2:46" hidden="1" outlineLevel="2">
      <c r="B1561" s="66">
        <v>36</v>
      </c>
      <c r="D1561" s="338">
        <v>0</v>
      </c>
      <c r="E1561" s="165">
        <f t="shared" si="635"/>
        <v>0</v>
      </c>
      <c r="F1561" s="165">
        <f t="shared" si="635"/>
        <v>0</v>
      </c>
      <c r="G1561" s="165">
        <f t="shared" si="635"/>
        <v>0</v>
      </c>
      <c r="H1561" s="165">
        <f t="shared" si="635"/>
        <v>0</v>
      </c>
      <c r="I1561" s="165">
        <f t="shared" si="635"/>
        <v>0</v>
      </c>
      <c r="J1561" s="165">
        <f t="shared" si="635"/>
        <v>0</v>
      </c>
      <c r="K1561" s="165">
        <f t="shared" si="635"/>
        <v>0</v>
      </c>
      <c r="L1561" s="165">
        <f t="shared" si="635"/>
        <v>0</v>
      </c>
      <c r="M1561" s="165">
        <f t="shared" si="635"/>
        <v>0</v>
      </c>
      <c r="N1561" s="165">
        <f t="shared" si="635"/>
        <v>0</v>
      </c>
      <c r="O1561" s="165">
        <f t="shared" si="636"/>
        <v>0</v>
      </c>
      <c r="P1561" s="165">
        <f t="shared" si="636"/>
        <v>0</v>
      </c>
      <c r="Q1561" s="165">
        <f t="shared" si="636"/>
        <v>0</v>
      </c>
      <c r="R1561" s="165">
        <f t="shared" si="636"/>
        <v>0</v>
      </c>
      <c r="S1561" s="165">
        <f t="shared" si="636"/>
        <v>0</v>
      </c>
      <c r="T1561" s="165">
        <f t="shared" si="636"/>
        <v>0</v>
      </c>
      <c r="U1561" s="165">
        <f t="shared" si="636"/>
        <v>0</v>
      </c>
      <c r="V1561" s="165">
        <f t="shared" si="636"/>
        <v>0</v>
      </c>
      <c r="W1561" s="165">
        <f t="shared" si="636"/>
        <v>0</v>
      </c>
      <c r="X1561" s="165">
        <f t="shared" si="636"/>
        <v>0</v>
      </c>
      <c r="Y1561" s="165">
        <f t="shared" si="637"/>
        <v>0</v>
      </c>
      <c r="Z1561" s="165">
        <f t="shared" si="637"/>
        <v>0</v>
      </c>
      <c r="AA1561" s="165">
        <f t="shared" si="637"/>
        <v>0</v>
      </c>
      <c r="AB1561" s="165">
        <f t="shared" si="637"/>
        <v>0</v>
      </c>
      <c r="AC1561" s="165">
        <f t="shared" si="637"/>
        <v>0</v>
      </c>
      <c r="AD1561" s="165">
        <f t="shared" si="637"/>
        <v>0</v>
      </c>
      <c r="AE1561" s="165">
        <f t="shared" si="637"/>
        <v>0</v>
      </c>
      <c r="AF1561" s="165">
        <f t="shared" si="637"/>
        <v>0</v>
      </c>
      <c r="AG1561" s="165">
        <f t="shared" si="637"/>
        <v>0</v>
      </c>
      <c r="AH1561" s="165">
        <f t="shared" si="637"/>
        <v>0</v>
      </c>
      <c r="AI1561" s="165">
        <f t="shared" si="638"/>
        <v>0</v>
      </c>
      <c r="AJ1561" s="165">
        <f t="shared" si="638"/>
        <v>0</v>
      </c>
      <c r="AK1561" s="165">
        <f t="shared" si="638"/>
        <v>0</v>
      </c>
      <c r="AL1561" s="165">
        <f t="shared" si="638"/>
        <v>0</v>
      </c>
      <c r="AM1561" s="165">
        <f t="shared" si="638"/>
        <v>0</v>
      </c>
      <c r="AN1561" s="165">
        <f t="shared" si="638"/>
        <v>0</v>
      </c>
      <c r="AO1561" s="165">
        <f t="shared" si="638"/>
        <v>0</v>
      </c>
      <c r="AP1561" s="165">
        <f t="shared" si="638"/>
        <v>0</v>
      </c>
      <c r="AQ1561" s="165">
        <f t="shared" si="638"/>
        <v>0</v>
      </c>
      <c r="AR1561" s="165">
        <f t="shared" si="638"/>
        <v>0</v>
      </c>
      <c r="AS1561" s="387">
        <f t="shared" si="613"/>
        <v>0</v>
      </c>
    </row>
    <row r="1562" spans="2:46" hidden="1" outlineLevel="2">
      <c r="B1562" s="66">
        <v>37</v>
      </c>
      <c r="D1562" s="338">
        <v>0</v>
      </c>
      <c r="E1562" s="165">
        <f t="shared" si="635"/>
        <v>0</v>
      </c>
      <c r="F1562" s="165">
        <f t="shared" si="635"/>
        <v>0</v>
      </c>
      <c r="G1562" s="165">
        <f t="shared" si="635"/>
        <v>0</v>
      </c>
      <c r="H1562" s="165">
        <f t="shared" si="635"/>
        <v>0</v>
      </c>
      <c r="I1562" s="165">
        <f t="shared" si="635"/>
        <v>0</v>
      </c>
      <c r="J1562" s="165">
        <f t="shared" si="635"/>
        <v>0</v>
      </c>
      <c r="K1562" s="165">
        <f t="shared" si="635"/>
        <v>0</v>
      </c>
      <c r="L1562" s="165">
        <f t="shared" si="635"/>
        <v>0</v>
      </c>
      <c r="M1562" s="165">
        <f t="shared" si="635"/>
        <v>0</v>
      </c>
      <c r="N1562" s="165">
        <f t="shared" si="635"/>
        <v>0</v>
      </c>
      <c r="O1562" s="165">
        <f t="shared" si="636"/>
        <v>0</v>
      </c>
      <c r="P1562" s="165">
        <f t="shared" si="636"/>
        <v>0</v>
      </c>
      <c r="Q1562" s="165">
        <f t="shared" si="636"/>
        <v>0</v>
      </c>
      <c r="R1562" s="165">
        <f t="shared" si="636"/>
        <v>0</v>
      </c>
      <c r="S1562" s="165">
        <f t="shared" si="636"/>
        <v>0</v>
      </c>
      <c r="T1562" s="165">
        <f t="shared" si="636"/>
        <v>0</v>
      </c>
      <c r="U1562" s="165">
        <f t="shared" si="636"/>
        <v>0</v>
      </c>
      <c r="V1562" s="165">
        <f t="shared" si="636"/>
        <v>0</v>
      </c>
      <c r="W1562" s="165">
        <f t="shared" si="636"/>
        <v>0</v>
      </c>
      <c r="X1562" s="165">
        <f t="shared" si="636"/>
        <v>0</v>
      </c>
      <c r="Y1562" s="165">
        <f t="shared" si="637"/>
        <v>0</v>
      </c>
      <c r="Z1562" s="165">
        <f t="shared" si="637"/>
        <v>0</v>
      </c>
      <c r="AA1562" s="165">
        <f t="shared" si="637"/>
        <v>0</v>
      </c>
      <c r="AB1562" s="165">
        <f t="shared" si="637"/>
        <v>0</v>
      </c>
      <c r="AC1562" s="165">
        <f t="shared" si="637"/>
        <v>0</v>
      </c>
      <c r="AD1562" s="165">
        <f t="shared" si="637"/>
        <v>0</v>
      </c>
      <c r="AE1562" s="165">
        <f t="shared" si="637"/>
        <v>0</v>
      </c>
      <c r="AF1562" s="165">
        <f t="shared" si="637"/>
        <v>0</v>
      </c>
      <c r="AG1562" s="165">
        <f t="shared" si="637"/>
        <v>0</v>
      </c>
      <c r="AH1562" s="165">
        <f t="shared" si="637"/>
        <v>0</v>
      </c>
      <c r="AI1562" s="165">
        <f t="shared" si="638"/>
        <v>0</v>
      </c>
      <c r="AJ1562" s="165">
        <f t="shared" si="638"/>
        <v>0</v>
      </c>
      <c r="AK1562" s="165">
        <f t="shared" si="638"/>
        <v>0</v>
      </c>
      <c r="AL1562" s="165">
        <f t="shared" si="638"/>
        <v>0</v>
      </c>
      <c r="AM1562" s="165">
        <f t="shared" si="638"/>
        <v>0</v>
      </c>
      <c r="AN1562" s="165">
        <f t="shared" si="638"/>
        <v>0</v>
      </c>
      <c r="AO1562" s="165">
        <f t="shared" si="638"/>
        <v>0</v>
      </c>
      <c r="AP1562" s="165">
        <f t="shared" si="638"/>
        <v>0</v>
      </c>
      <c r="AQ1562" s="165">
        <f t="shared" si="638"/>
        <v>0</v>
      </c>
      <c r="AR1562" s="165">
        <f t="shared" si="638"/>
        <v>0</v>
      </c>
      <c r="AS1562" s="387">
        <f t="shared" si="613"/>
        <v>0</v>
      </c>
    </row>
    <row r="1563" spans="2:46" hidden="1" outlineLevel="2">
      <c r="B1563" s="66">
        <v>38</v>
      </c>
      <c r="D1563" s="338">
        <v>0</v>
      </c>
      <c r="E1563" s="165">
        <f t="shared" si="635"/>
        <v>0</v>
      </c>
      <c r="F1563" s="165">
        <f t="shared" si="635"/>
        <v>0</v>
      </c>
      <c r="G1563" s="165">
        <f t="shared" si="635"/>
        <v>0</v>
      </c>
      <c r="H1563" s="165">
        <f t="shared" si="635"/>
        <v>0</v>
      </c>
      <c r="I1563" s="165">
        <f t="shared" si="635"/>
        <v>0</v>
      </c>
      <c r="J1563" s="165">
        <f t="shared" si="635"/>
        <v>0</v>
      </c>
      <c r="K1563" s="165">
        <f t="shared" si="635"/>
        <v>0</v>
      </c>
      <c r="L1563" s="165">
        <f t="shared" si="635"/>
        <v>0</v>
      </c>
      <c r="M1563" s="165">
        <f t="shared" si="635"/>
        <v>0</v>
      </c>
      <c r="N1563" s="165">
        <f t="shared" si="635"/>
        <v>0</v>
      </c>
      <c r="O1563" s="165">
        <f t="shared" si="636"/>
        <v>0</v>
      </c>
      <c r="P1563" s="165">
        <f t="shared" si="636"/>
        <v>0</v>
      </c>
      <c r="Q1563" s="165">
        <f t="shared" si="636"/>
        <v>0</v>
      </c>
      <c r="R1563" s="165">
        <f t="shared" si="636"/>
        <v>0</v>
      </c>
      <c r="S1563" s="165">
        <f t="shared" si="636"/>
        <v>0</v>
      </c>
      <c r="T1563" s="165">
        <f t="shared" si="636"/>
        <v>0</v>
      </c>
      <c r="U1563" s="165">
        <f t="shared" si="636"/>
        <v>0</v>
      </c>
      <c r="V1563" s="165">
        <f t="shared" si="636"/>
        <v>0</v>
      </c>
      <c r="W1563" s="165">
        <f t="shared" si="636"/>
        <v>0</v>
      </c>
      <c r="X1563" s="165">
        <f t="shared" si="636"/>
        <v>0</v>
      </c>
      <c r="Y1563" s="165">
        <f t="shared" si="637"/>
        <v>0</v>
      </c>
      <c r="Z1563" s="165">
        <f t="shared" si="637"/>
        <v>0</v>
      </c>
      <c r="AA1563" s="165">
        <f t="shared" si="637"/>
        <v>0</v>
      </c>
      <c r="AB1563" s="165">
        <f t="shared" si="637"/>
        <v>0</v>
      </c>
      <c r="AC1563" s="165">
        <f t="shared" si="637"/>
        <v>0</v>
      </c>
      <c r="AD1563" s="165">
        <f t="shared" si="637"/>
        <v>0</v>
      </c>
      <c r="AE1563" s="165">
        <f t="shared" si="637"/>
        <v>0</v>
      </c>
      <c r="AF1563" s="165">
        <f t="shared" si="637"/>
        <v>0</v>
      </c>
      <c r="AG1563" s="165">
        <f t="shared" si="637"/>
        <v>0</v>
      </c>
      <c r="AH1563" s="165">
        <f t="shared" si="637"/>
        <v>0</v>
      </c>
      <c r="AI1563" s="165">
        <f t="shared" si="638"/>
        <v>0</v>
      </c>
      <c r="AJ1563" s="165">
        <f t="shared" si="638"/>
        <v>0</v>
      </c>
      <c r="AK1563" s="165">
        <f t="shared" si="638"/>
        <v>0</v>
      </c>
      <c r="AL1563" s="165">
        <f t="shared" si="638"/>
        <v>0</v>
      </c>
      <c r="AM1563" s="165">
        <f t="shared" si="638"/>
        <v>0</v>
      </c>
      <c r="AN1563" s="165">
        <f t="shared" si="638"/>
        <v>0</v>
      </c>
      <c r="AO1563" s="165">
        <f t="shared" si="638"/>
        <v>0</v>
      </c>
      <c r="AP1563" s="165">
        <f t="shared" si="638"/>
        <v>0</v>
      </c>
      <c r="AQ1563" s="165">
        <f t="shared" si="638"/>
        <v>0</v>
      </c>
      <c r="AR1563" s="165">
        <f t="shared" si="638"/>
        <v>0</v>
      </c>
      <c r="AS1563" s="387">
        <f t="shared" si="613"/>
        <v>0</v>
      </c>
    </row>
    <row r="1564" spans="2:46" hidden="1" outlineLevel="2">
      <c r="B1564" s="66">
        <v>39</v>
      </c>
      <c r="D1564" s="338">
        <v>0</v>
      </c>
      <c r="E1564" s="165">
        <f t="shared" si="635"/>
        <v>0</v>
      </c>
      <c r="F1564" s="165">
        <f t="shared" si="635"/>
        <v>0</v>
      </c>
      <c r="G1564" s="165">
        <f t="shared" si="635"/>
        <v>0</v>
      </c>
      <c r="H1564" s="165">
        <f t="shared" si="635"/>
        <v>0</v>
      </c>
      <c r="I1564" s="165">
        <f t="shared" si="635"/>
        <v>0</v>
      </c>
      <c r="J1564" s="165">
        <f t="shared" si="635"/>
        <v>0</v>
      </c>
      <c r="K1564" s="165">
        <f t="shared" si="635"/>
        <v>0</v>
      </c>
      <c r="L1564" s="165">
        <f t="shared" si="635"/>
        <v>0</v>
      </c>
      <c r="M1564" s="165">
        <f t="shared" si="635"/>
        <v>0</v>
      </c>
      <c r="N1564" s="165">
        <f t="shared" si="635"/>
        <v>0</v>
      </c>
      <c r="O1564" s="165">
        <f t="shared" si="636"/>
        <v>0</v>
      </c>
      <c r="P1564" s="165">
        <f t="shared" si="636"/>
        <v>0</v>
      </c>
      <c r="Q1564" s="165">
        <f t="shared" si="636"/>
        <v>0</v>
      </c>
      <c r="R1564" s="165">
        <f t="shared" si="636"/>
        <v>0</v>
      </c>
      <c r="S1564" s="165">
        <f t="shared" si="636"/>
        <v>0</v>
      </c>
      <c r="T1564" s="165">
        <f t="shared" si="636"/>
        <v>0</v>
      </c>
      <c r="U1564" s="165">
        <f t="shared" si="636"/>
        <v>0</v>
      </c>
      <c r="V1564" s="165">
        <f t="shared" si="636"/>
        <v>0</v>
      </c>
      <c r="W1564" s="165">
        <f t="shared" si="636"/>
        <v>0</v>
      </c>
      <c r="X1564" s="165">
        <f t="shared" si="636"/>
        <v>0</v>
      </c>
      <c r="Y1564" s="165">
        <f t="shared" si="637"/>
        <v>0</v>
      </c>
      <c r="Z1564" s="165">
        <f t="shared" si="637"/>
        <v>0</v>
      </c>
      <c r="AA1564" s="165">
        <f t="shared" si="637"/>
        <v>0</v>
      </c>
      <c r="AB1564" s="165">
        <f t="shared" si="637"/>
        <v>0</v>
      </c>
      <c r="AC1564" s="165">
        <f t="shared" si="637"/>
        <v>0</v>
      </c>
      <c r="AD1564" s="165">
        <f t="shared" si="637"/>
        <v>0</v>
      </c>
      <c r="AE1564" s="165">
        <f t="shared" si="637"/>
        <v>0</v>
      </c>
      <c r="AF1564" s="165">
        <f t="shared" si="637"/>
        <v>0</v>
      </c>
      <c r="AG1564" s="165">
        <f t="shared" si="637"/>
        <v>0</v>
      </c>
      <c r="AH1564" s="165">
        <f t="shared" si="637"/>
        <v>0</v>
      </c>
      <c r="AI1564" s="165">
        <f t="shared" si="638"/>
        <v>0</v>
      </c>
      <c r="AJ1564" s="165">
        <f t="shared" si="638"/>
        <v>0</v>
      </c>
      <c r="AK1564" s="165">
        <f t="shared" si="638"/>
        <v>0</v>
      </c>
      <c r="AL1564" s="165">
        <f t="shared" si="638"/>
        <v>0</v>
      </c>
      <c r="AM1564" s="165">
        <f t="shared" si="638"/>
        <v>0</v>
      </c>
      <c r="AN1564" s="165">
        <f t="shared" si="638"/>
        <v>0</v>
      </c>
      <c r="AO1564" s="165">
        <f t="shared" si="638"/>
        <v>0</v>
      </c>
      <c r="AP1564" s="165">
        <f t="shared" si="638"/>
        <v>0</v>
      </c>
      <c r="AQ1564" s="165">
        <f t="shared" si="638"/>
        <v>0</v>
      </c>
      <c r="AR1564" s="165">
        <f t="shared" si="638"/>
        <v>0</v>
      </c>
      <c r="AS1564" s="387">
        <f t="shared" si="613"/>
        <v>0</v>
      </c>
    </row>
    <row r="1565" spans="2:46" hidden="1" outlineLevel="2">
      <c r="B1565" s="66">
        <v>40</v>
      </c>
      <c r="D1565" s="338">
        <v>0</v>
      </c>
      <c r="E1565" s="165">
        <f t="shared" si="635"/>
        <v>0</v>
      </c>
      <c r="F1565" s="165">
        <f t="shared" si="635"/>
        <v>0</v>
      </c>
      <c r="G1565" s="165">
        <f t="shared" si="635"/>
        <v>0</v>
      </c>
      <c r="H1565" s="165">
        <f t="shared" si="635"/>
        <v>0</v>
      </c>
      <c r="I1565" s="165">
        <f t="shared" si="635"/>
        <v>0</v>
      </c>
      <c r="J1565" s="165">
        <f t="shared" si="635"/>
        <v>0</v>
      </c>
      <c r="K1565" s="165">
        <f t="shared" si="635"/>
        <v>0</v>
      </c>
      <c r="L1565" s="165">
        <f t="shared" si="635"/>
        <v>0</v>
      </c>
      <c r="M1565" s="165">
        <f t="shared" si="635"/>
        <v>0</v>
      </c>
      <c r="N1565" s="165">
        <f t="shared" si="635"/>
        <v>0</v>
      </c>
      <c r="O1565" s="165">
        <f t="shared" si="636"/>
        <v>0</v>
      </c>
      <c r="P1565" s="165">
        <f t="shared" si="636"/>
        <v>0</v>
      </c>
      <c r="Q1565" s="165">
        <f t="shared" si="636"/>
        <v>0</v>
      </c>
      <c r="R1565" s="165">
        <f t="shared" si="636"/>
        <v>0</v>
      </c>
      <c r="S1565" s="165">
        <f t="shared" si="636"/>
        <v>0</v>
      </c>
      <c r="T1565" s="165">
        <f t="shared" si="636"/>
        <v>0</v>
      </c>
      <c r="U1565" s="165">
        <f t="shared" si="636"/>
        <v>0</v>
      </c>
      <c r="V1565" s="165">
        <f t="shared" si="636"/>
        <v>0</v>
      </c>
      <c r="W1565" s="165">
        <f t="shared" si="636"/>
        <v>0</v>
      </c>
      <c r="X1565" s="165">
        <f t="shared" si="636"/>
        <v>0</v>
      </c>
      <c r="Y1565" s="165">
        <f t="shared" si="637"/>
        <v>0</v>
      </c>
      <c r="Z1565" s="165">
        <f t="shared" si="637"/>
        <v>0</v>
      </c>
      <c r="AA1565" s="165">
        <f t="shared" si="637"/>
        <v>0</v>
      </c>
      <c r="AB1565" s="165">
        <f t="shared" si="637"/>
        <v>0</v>
      </c>
      <c r="AC1565" s="165">
        <f t="shared" si="637"/>
        <v>0</v>
      </c>
      <c r="AD1565" s="165">
        <f t="shared" si="637"/>
        <v>0</v>
      </c>
      <c r="AE1565" s="165">
        <f t="shared" si="637"/>
        <v>0</v>
      </c>
      <c r="AF1565" s="165">
        <f t="shared" si="637"/>
        <v>0</v>
      </c>
      <c r="AG1565" s="165">
        <f t="shared" si="637"/>
        <v>0</v>
      </c>
      <c r="AH1565" s="165">
        <f t="shared" si="637"/>
        <v>0</v>
      </c>
      <c r="AI1565" s="165">
        <f t="shared" si="638"/>
        <v>0</v>
      </c>
      <c r="AJ1565" s="165">
        <f t="shared" si="638"/>
        <v>0</v>
      </c>
      <c r="AK1565" s="165">
        <f t="shared" si="638"/>
        <v>0</v>
      </c>
      <c r="AL1565" s="165">
        <f t="shared" si="638"/>
        <v>0</v>
      </c>
      <c r="AM1565" s="165">
        <f t="shared" si="638"/>
        <v>0</v>
      </c>
      <c r="AN1565" s="165">
        <f t="shared" si="638"/>
        <v>0</v>
      </c>
      <c r="AO1565" s="165">
        <f t="shared" si="638"/>
        <v>0</v>
      </c>
      <c r="AP1565" s="165">
        <f t="shared" si="638"/>
        <v>0</v>
      </c>
      <c r="AQ1565" s="165">
        <f t="shared" si="638"/>
        <v>0</v>
      </c>
      <c r="AR1565" s="165">
        <f t="shared" si="638"/>
        <v>0</v>
      </c>
      <c r="AS1565" s="387">
        <f t="shared" si="613"/>
        <v>0</v>
      </c>
    </row>
    <row r="1566" spans="2:46" hidden="1" outlineLevel="1" collapsed="1">
      <c r="B1566" s="378" t="str">
        <f>INV!B49</f>
        <v xml:space="preserve">4.4 - </v>
      </c>
      <c r="D1566" s="386">
        <f>INV!C49</f>
        <v>20</v>
      </c>
      <c r="E1566" s="387">
        <f t="shared" ref="E1566:AR1566" si="639">SUM(E1567:E1606)</f>
        <v>0</v>
      </c>
      <c r="F1566" s="387">
        <f t="shared" si="639"/>
        <v>0</v>
      </c>
      <c r="G1566" s="387">
        <f t="shared" si="639"/>
        <v>0</v>
      </c>
      <c r="H1566" s="387">
        <f t="shared" si="639"/>
        <v>0</v>
      </c>
      <c r="I1566" s="387">
        <f t="shared" si="639"/>
        <v>0</v>
      </c>
      <c r="J1566" s="387">
        <f t="shared" si="639"/>
        <v>0</v>
      </c>
      <c r="K1566" s="387">
        <f t="shared" si="639"/>
        <v>0</v>
      </c>
      <c r="L1566" s="387">
        <f t="shared" si="639"/>
        <v>0</v>
      </c>
      <c r="M1566" s="387">
        <f t="shared" si="639"/>
        <v>0</v>
      </c>
      <c r="N1566" s="387">
        <f t="shared" si="639"/>
        <v>0</v>
      </c>
      <c r="O1566" s="387">
        <f t="shared" si="639"/>
        <v>0</v>
      </c>
      <c r="P1566" s="387">
        <f t="shared" si="639"/>
        <v>0</v>
      </c>
      <c r="Q1566" s="387">
        <f t="shared" si="639"/>
        <v>0</v>
      </c>
      <c r="R1566" s="387">
        <f t="shared" si="639"/>
        <v>0</v>
      </c>
      <c r="S1566" s="387">
        <f t="shared" si="639"/>
        <v>0</v>
      </c>
      <c r="T1566" s="387">
        <f t="shared" si="639"/>
        <v>0</v>
      </c>
      <c r="U1566" s="387">
        <f t="shared" si="639"/>
        <v>0</v>
      </c>
      <c r="V1566" s="387">
        <f t="shared" si="639"/>
        <v>0</v>
      </c>
      <c r="W1566" s="387">
        <f t="shared" si="639"/>
        <v>0</v>
      </c>
      <c r="X1566" s="387">
        <f t="shared" si="639"/>
        <v>0</v>
      </c>
      <c r="Y1566" s="387">
        <f t="shared" si="639"/>
        <v>0</v>
      </c>
      <c r="Z1566" s="387">
        <f t="shared" si="639"/>
        <v>0</v>
      </c>
      <c r="AA1566" s="387">
        <f t="shared" si="639"/>
        <v>0</v>
      </c>
      <c r="AB1566" s="387">
        <f t="shared" si="639"/>
        <v>0</v>
      </c>
      <c r="AC1566" s="387">
        <f t="shared" si="639"/>
        <v>0</v>
      </c>
      <c r="AD1566" s="387">
        <f t="shared" si="639"/>
        <v>0</v>
      </c>
      <c r="AE1566" s="387">
        <f t="shared" si="639"/>
        <v>0</v>
      </c>
      <c r="AF1566" s="387">
        <f t="shared" si="639"/>
        <v>0</v>
      </c>
      <c r="AG1566" s="387">
        <f t="shared" si="639"/>
        <v>0</v>
      </c>
      <c r="AH1566" s="387">
        <f t="shared" si="639"/>
        <v>0</v>
      </c>
      <c r="AI1566" s="387">
        <f t="shared" si="639"/>
        <v>0</v>
      </c>
      <c r="AJ1566" s="387">
        <f t="shared" si="639"/>
        <v>0</v>
      </c>
      <c r="AK1566" s="387">
        <f t="shared" si="639"/>
        <v>0</v>
      </c>
      <c r="AL1566" s="387">
        <f t="shared" si="639"/>
        <v>0</v>
      </c>
      <c r="AM1566" s="387">
        <f t="shared" si="639"/>
        <v>0</v>
      </c>
      <c r="AN1566" s="387">
        <f t="shared" si="639"/>
        <v>0</v>
      </c>
      <c r="AO1566" s="387">
        <f t="shared" si="639"/>
        <v>0</v>
      </c>
      <c r="AP1566" s="387">
        <f t="shared" si="639"/>
        <v>0</v>
      </c>
      <c r="AQ1566" s="387">
        <f t="shared" si="639"/>
        <v>0</v>
      </c>
      <c r="AR1566" s="387">
        <f t="shared" si="639"/>
        <v>0</v>
      </c>
      <c r="AS1566" s="387">
        <f t="shared" si="613"/>
        <v>0</v>
      </c>
      <c r="AT1566" s="377" t="str">
        <f>INV!AT49</f>
        <v>Flona Irati</v>
      </c>
    </row>
    <row r="1567" spans="2:46" hidden="1" outlineLevel="2">
      <c r="B1567" s="66">
        <v>1</v>
      </c>
      <c r="D1567" s="338">
        <f t="array" ref="D1567:D1606">TRANSPOSE(INV!E49:AR49)</f>
        <v>0</v>
      </c>
      <c r="E1567" s="165">
        <f t="shared" ref="E1567:N1576" si="640">IF(AND(E$2=$B1567,$B1567=$C$3),$D1567,IF(AND(E$2&gt;$B1567,E$2&lt;=$D$1566+$B1567),SLN($D1567,0,IF($C$3-$B1567&gt;=$D$1566,$D$1566,$C$3-$B1567)),0))</f>
        <v>0</v>
      </c>
      <c r="F1567" s="165">
        <f t="shared" si="640"/>
        <v>0</v>
      </c>
      <c r="G1567" s="165">
        <f t="shared" si="640"/>
        <v>0</v>
      </c>
      <c r="H1567" s="165">
        <f t="shared" si="640"/>
        <v>0</v>
      </c>
      <c r="I1567" s="165">
        <f t="shared" si="640"/>
        <v>0</v>
      </c>
      <c r="J1567" s="165">
        <f t="shared" si="640"/>
        <v>0</v>
      </c>
      <c r="K1567" s="165">
        <f t="shared" si="640"/>
        <v>0</v>
      </c>
      <c r="L1567" s="165">
        <f t="shared" si="640"/>
        <v>0</v>
      </c>
      <c r="M1567" s="165">
        <f t="shared" si="640"/>
        <v>0</v>
      </c>
      <c r="N1567" s="165">
        <f t="shared" si="640"/>
        <v>0</v>
      </c>
      <c r="O1567" s="165">
        <f t="shared" ref="O1567:X1576" si="641">IF(AND(O$2=$B1567,$B1567=$C$3),$D1567,IF(AND(O$2&gt;$B1567,O$2&lt;=$D$1566+$B1567),SLN($D1567,0,IF($C$3-$B1567&gt;=$D$1566,$D$1566,$C$3-$B1567)),0))</f>
        <v>0</v>
      </c>
      <c r="P1567" s="165">
        <f t="shared" si="641"/>
        <v>0</v>
      </c>
      <c r="Q1567" s="165">
        <f t="shared" si="641"/>
        <v>0</v>
      </c>
      <c r="R1567" s="165">
        <f t="shared" si="641"/>
        <v>0</v>
      </c>
      <c r="S1567" s="165">
        <f t="shared" si="641"/>
        <v>0</v>
      </c>
      <c r="T1567" s="165">
        <f t="shared" si="641"/>
        <v>0</v>
      </c>
      <c r="U1567" s="165">
        <f t="shared" si="641"/>
        <v>0</v>
      </c>
      <c r="V1567" s="165">
        <f t="shared" si="641"/>
        <v>0</v>
      </c>
      <c r="W1567" s="165">
        <f t="shared" si="641"/>
        <v>0</v>
      </c>
      <c r="X1567" s="165">
        <f t="shared" si="641"/>
        <v>0</v>
      </c>
      <c r="Y1567" s="165">
        <f t="shared" ref="Y1567:AH1576" si="642">IF(AND(Y$2=$B1567,$B1567=$C$3),$D1567,IF(AND(Y$2&gt;$B1567,Y$2&lt;=$D$1566+$B1567),SLN($D1567,0,IF($C$3-$B1567&gt;=$D$1566,$D$1566,$C$3-$B1567)),0))</f>
        <v>0</v>
      </c>
      <c r="Z1567" s="165">
        <f t="shared" si="642"/>
        <v>0</v>
      </c>
      <c r="AA1567" s="165">
        <f t="shared" si="642"/>
        <v>0</v>
      </c>
      <c r="AB1567" s="165">
        <f t="shared" si="642"/>
        <v>0</v>
      </c>
      <c r="AC1567" s="165">
        <f t="shared" si="642"/>
        <v>0</v>
      </c>
      <c r="AD1567" s="165">
        <f t="shared" si="642"/>
        <v>0</v>
      </c>
      <c r="AE1567" s="165">
        <f t="shared" si="642"/>
        <v>0</v>
      </c>
      <c r="AF1567" s="165">
        <f t="shared" si="642"/>
        <v>0</v>
      </c>
      <c r="AG1567" s="165">
        <f t="shared" si="642"/>
        <v>0</v>
      </c>
      <c r="AH1567" s="165">
        <f t="shared" si="642"/>
        <v>0</v>
      </c>
      <c r="AI1567" s="165">
        <f t="shared" ref="AI1567:AR1576" si="643">IF(AND(AI$2=$B1567,$B1567=$C$3),$D1567,IF(AND(AI$2&gt;$B1567,AI$2&lt;=$D$1566+$B1567),SLN($D1567,0,IF($C$3-$B1567&gt;=$D$1566,$D$1566,$C$3-$B1567)),0))</f>
        <v>0</v>
      </c>
      <c r="AJ1567" s="165">
        <f t="shared" si="643"/>
        <v>0</v>
      </c>
      <c r="AK1567" s="165">
        <f t="shared" si="643"/>
        <v>0</v>
      </c>
      <c r="AL1567" s="165">
        <f t="shared" si="643"/>
        <v>0</v>
      </c>
      <c r="AM1567" s="165">
        <f t="shared" si="643"/>
        <v>0</v>
      </c>
      <c r="AN1567" s="165">
        <f t="shared" si="643"/>
        <v>0</v>
      </c>
      <c r="AO1567" s="165">
        <f t="shared" si="643"/>
        <v>0</v>
      </c>
      <c r="AP1567" s="165">
        <f t="shared" si="643"/>
        <v>0</v>
      </c>
      <c r="AQ1567" s="165">
        <f t="shared" si="643"/>
        <v>0</v>
      </c>
      <c r="AR1567" s="165">
        <f t="shared" si="643"/>
        <v>0</v>
      </c>
      <c r="AS1567" s="387">
        <f t="shared" ref="AS1567:AS1630" si="644">SUM(E1567:AR1567)</f>
        <v>0</v>
      </c>
    </row>
    <row r="1568" spans="2:46" hidden="1" outlineLevel="2">
      <c r="B1568" s="66">
        <v>2</v>
      </c>
      <c r="D1568" s="338">
        <v>0</v>
      </c>
      <c r="E1568" s="165">
        <f t="shared" si="640"/>
        <v>0</v>
      </c>
      <c r="F1568" s="165">
        <f t="shared" si="640"/>
        <v>0</v>
      </c>
      <c r="G1568" s="165">
        <f t="shared" si="640"/>
        <v>0</v>
      </c>
      <c r="H1568" s="165">
        <f t="shared" si="640"/>
        <v>0</v>
      </c>
      <c r="I1568" s="165">
        <f t="shared" si="640"/>
        <v>0</v>
      </c>
      <c r="J1568" s="165">
        <f t="shared" si="640"/>
        <v>0</v>
      </c>
      <c r="K1568" s="165">
        <f t="shared" si="640"/>
        <v>0</v>
      </c>
      <c r="L1568" s="165">
        <f t="shared" si="640"/>
        <v>0</v>
      </c>
      <c r="M1568" s="165">
        <f t="shared" si="640"/>
        <v>0</v>
      </c>
      <c r="N1568" s="165">
        <f t="shared" si="640"/>
        <v>0</v>
      </c>
      <c r="O1568" s="165">
        <f t="shared" si="641"/>
        <v>0</v>
      </c>
      <c r="P1568" s="165">
        <f t="shared" si="641"/>
        <v>0</v>
      </c>
      <c r="Q1568" s="165">
        <f t="shared" si="641"/>
        <v>0</v>
      </c>
      <c r="R1568" s="165">
        <f t="shared" si="641"/>
        <v>0</v>
      </c>
      <c r="S1568" s="165">
        <f t="shared" si="641"/>
        <v>0</v>
      </c>
      <c r="T1568" s="165">
        <f t="shared" si="641"/>
        <v>0</v>
      </c>
      <c r="U1568" s="165">
        <f t="shared" si="641"/>
        <v>0</v>
      </c>
      <c r="V1568" s="165">
        <f t="shared" si="641"/>
        <v>0</v>
      </c>
      <c r="W1568" s="165">
        <f t="shared" si="641"/>
        <v>0</v>
      </c>
      <c r="X1568" s="165">
        <f t="shared" si="641"/>
        <v>0</v>
      </c>
      <c r="Y1568" s="165">
        <f t="shared" si="642"/>
        <v>0</v>
      </c>
      <c r="Z1568" s="165">
        <f t="shared" si="642"/>
        <v>0</v>
      </c>
      <c r="AA1568" s="165">
        <f t="shared" si="642"/>
        <v>0</v>
      </c>
      <c r="AB1568" s="165">
        <f t="shared" si="642"/>
        <v>0</v>
      </c>
      <c r="AC1568" s="165">
        <f t="shared" si="642"/>
        <v>0</v>
      </c>
      <c r="AD1568" s="165">
        <f t="shared" si="642"/>
        <v>0</v>
      </c>
      <c r="AE1568" s="165">
        <f t="shared" si="642"/>
        <v>0</v>
      </c>
      <c r="AF1568" s="165">
        <f t="shared" si="642"/>
        <v>0</v>
      </c>
      <c r="AG1568" s="165">
        <f t="shared" si="642"/>
        <v>0</v>
      </c>
      <c r="AH1568" s="165">
        <f t="shared" si="642"/>
        <v>0</v>
      </c>
      <c r="AI1568" s="165">
        <f t="shared" si="643"/>
        <v>0</v>
      </c>
      <c r="AJ1568" s="165">
        <f t="shared" si="643"/>
        <v>0</v>
      </c>
      <c r="AK1568" s="165">
        <f t="shared" si="643"/>
        <v>0</v>
      </c>
      <c r="AL1568" s="165">
        <f t="shared" si="643"/>
        <v>0</v>
      </c>
      <c r="AM1568" s="165">
        <f t="shared" si="643"/>
        <v>0</v>
      </c>
      <c r="AN1568" s="165">
        <f t="shared" si="643"/>
        <v>0</v>
      </c>
      <c r="AO1568" s="165">
        <f t="shared" si="643"/>
        <v>0</v>
      </c>
      <c r="AP1568" s="165">
        <f t="shared" si="643"/>
        <v>0</v>
      </c>
      <c r="AQ1568" s="165">
        <f t="shared" si="643"/>
        <v>0</v>
      </c>
      <c r="AR1568" s="165">
        <f t="shared" si="643"/>
        <v>0</v>
      </c>
      <c r="AS1568" s="387">
        <f t="shared" si="644"/>
        <v>0</v>
      </c>
    </row>
    <row r="1569" spans="2:45" hidden="1" outlineLevel="2">
      <c r="B1569" s="66">
        <v>3</v>
      </c>
      <c r="D1569" s="338">
        <v>0</v>
      </c>
      <c r="E1569" s="165">
        <f t="shared" si="640"/>
        <v>0</v>
      </c>
      <c r="F1569" s="165">
        <f t="shared" si="640"/>
        <v>0</v>
      </c>
      <c r="G1569" s="165">
        <f t="shared" si="640"/>
        <v>0</v>
      </c>
      <c r="H1569" s="165">
        <f t="shared" si="640"/>
        <v>0</v>
      </c>
      <c r="I1569" s="165">
        <f t="shared" si="640"/>
        <v>0</v>
      </c>
      <c r="J1569" s="165">
        <f t="shared" si="640"/>
        <v>0</v>
      </c>
      <c r="K1569" s="165">
        <f t="shared" si="640"/>
        <v>0</v>
      </c>
      <c r="L1569" s="165">
        <f t="shared" si="640"/>
        <v>0</v>
      </c>
      <c r="M1569" s="165">
        <f t="shared" si="640"/>
        <v>0</v>
      </c>
      <c r="N1569" s="165">
        <f t="shared" si="640"/>
        <v>0</v>
      </c>
      <c r="O1569" s="165">
        <f t="shared" si="641"/>
        <v>0</v>
      </c>
      <c r="P1569" s="165">
        <f t="shared" si="641"/>
        <v>0</v>
      </c>
      <c r="Q1569" s="165">
        <f t="shared" si="641"/>
        <v>0</v>
      </c>
      <c r="R1569" s="165">
        <f t="shared" si="641"/>
        <v>0</v>
      </c>
      <c r="S1569" s="165">
        <f t="shared" si="641"/>
        <v>0</v>
      </c>
      <c r="T1569" s="165">
        <f t="shared" si="641"/>
        <v>0</v>
      </c>
      <c r="U1569" s="165">
        <f t="shared" si="641"/>
        <v>0</v>
      </c>
      <c r="V1569" s="165">
        <f t="shared" si="641"/>
        <v>0</v>
      </c>
      <c r="W1569" s="165">
        <f t="shared" si="641"/>
        <v>0</v>
      </c>
      <c r="X1569" s="165">
        <f t="shared" si="641"/>
        <v>0</v>
      </c>
      <c r="Y1569" s="165">
        <f t="shared" si="642"/>
        <v>0</v>
      </c>
      <c r="Z1569" s="165">
        <f t="shared" si="642"/>
        <v>0</v>
      </c>
      <c r="AA1569" s="165">
        <f t="shared" si="642"/>
        <v>0</v>
      </c>
      <c r="AB1569" s="165">
        <f t="shared" si="642"/>
        <v>0</v>
      </c>
      <c r="AC1569" s="165">
        <f t="shared" si="642"/>
        <v>0</v>
      </c>
      <c r="AD1569" s="165">
        <f t="shared" si="642"/>
        <v>0</v>
      </c>
      <c r="AE1569" s="165">
        <f t="shared" si="642"/>
        <v>0</v>
      </c>
      <c r="AF1569" s="165">
        <f t="shared" si="642"/>
        <v>0</v>
      </c>
      <c r="AG1569" s="165">
        <f t="shared" si="642"/>
        <v>0</v>
      </c>
      <c r="AH1569" s="165">
        <f t="shared" si="642"/>
        <v>0</v>
      </c>
      <c r="AI1569" s="165">
        <f t="shared" si="643"/>
        <v>0</v>
      </c>
      <c r="AJ1569" s="165">
        <f t="shared" si="643"/>
        <v>0</v>
      </c>
      <c r="AK1569" s="165">
        <f t="shared" si="643"/>
        <v>0</v>
      </c>
      <c r="AL1569" s="165">
        <f t="shared" si="643"/>
        <v>0</v>
      </c>
      <c r="AM1569" s="165">
        <f t="shared" si="643"/>
        <v>0</v>
      </c>
      <c r="AN1569" s="165">
        <f t="shared" si="643"/>
        <v>0</v>
      </c>
      <c r="AO1569" s="165">
        <f t="shared" si="643"/>
        <v>0</v>
      </c>
      <c r="AP1569" s="165">
        <f t="shared" si="643"/>
        <v>0</v>
      </c>
      <c r="AQ1569" s="165">
        <f t="shared" si="643"/>
        <v>0</v>
      </c>
      <c r="AR1569" s="165">
        <f t="shared" si="643"/>
        <v>0</v>
      </c>
      <c r="AS1569" s="387">
        <f t="shared" si="644"/>
        <v>0</v>
      </c>
    </row>
    <row r="1570" spans="2:45" hidden="1" outlineLevel="2">
      <c r="B1570" s="66">
        <v>4</v>
      </c>
      <c r="D1570" s="338">
        <v>0</v>
      </c>
      <c r="E1570" s="165">
        <f t="shared" si="640"/>
        <v>0</v>
      </c>
      <c r="F1570" s="165">
        <f t="shared" si="640"/>
        <v>0</v>
      </c>
      <c r="G1570" s="165">
        <f t="shared" si="640"/>
        <v>0</v>
      </c>
      <c r="H1570" s="165">
        <f t="shared" si="640"/>
        <v>0</v>
      </c>
      <c r="I1570" s="165">
        <f t="shared" si="640"/>
        <v>0</v>
      </c>
      <c r="J1570" s="165">
        <f t="shared" si="640"/>
        <v>0</v>
      </c>
      <c r="K1570" s="165">
        <f t="shared" si="640"/>
        <v>0</v>
      </c>
      <c r="L1570" s="165">
        <f t="shared" si="640"/>
        <v>0</v>
      </c>
      <c r="M1570" s="165">
        <f t="shared" si="640"/>
        <v>0</v>
      </c>
      <c r="N1570" s="165">
        <f t="shared" si="640"/>
        <v>0</v>
      </c>
      <c r="O1570" s="165">
        <f t="shared" si="641"/>
        <v>0</v>
      </c>
      <c r="P1570" s="165">
        <f t="shared" si="641"/>
        <v>0</v>
      </c>
      <c r="Q1570" s="165">
        <f t="shared" si="641"/>
        <v>0</v>
      </c>
      <c r="R1570" s="165">
        <f t="shared" si="641"/>
        <v>0</v>
      </c>
      <c r="S1570" s="165">
        <f t="shared" si="641"/>
        <v>0</v>
      </c>
      <c r="T1570" s="165">
        <f t="shared" si="641"/>
        <v>0</v>
      </c>
      <c r="U1570" s="165">
        <f t="shared" si="641"/>
        <v>0</v>
      </c>
      <c r="V1570" s="165">
        <f t="shared" si="641"/>
        <v>0</v>
      </c>
      <c r="W1570" s="165">
        <f t="shared" si="641"/>
        <v>0</v>
      </c>
      <c r="X1570" s="165">
        <f t="shared" si="641"/>
        <v>0</v>
      </c>
      <c r="Y1570" s="165">
        <f t="shared" si="642"/>
        <v>0</v>
      </c>
      <c r="Z1570" s="165">
        <f t="shared" si="642"/>
        <v>0</v>
      </c>
      <c r="AA1570" s="165">
        <f t="shared" si="642"/>
        <v>0</v>
      </c>
      <c r="AB1570" s="165">
        <f t="shared" si="642"/>
        <v>0</v>
      </c>
      <c r="AC1570" s="165">
        <f t="shared" si="642"/>
        <v>0</v>
      </c>
      <c r="AD1570" s="165">
        <f t="shared" si="642"/>
        <v>0</v>
      </c>
      <c r="AE1570" s="165">
        <f t="shared" si="642"/>
        <v>0</v>
      </c>
      <c r="AF1570" s="165">
        <f t="shared" si="642"/>
        <v>0</v>
      </c>
      <c r="AG1570" s="165">
        <f t="shared" si="642"/>
        <v>0</v>
      </c>
      <c r="AH1570" s="165">
        <f t="shared" si="642"/>
        <v>0</v>
      </c>
      <c r="AI1570" s="165">
        <f t="shared" si="643"/>
        <v>0</v>
      </c>
      <c r="AJ1570" s="165">
        <f t="shared" si="643"/>
        <v>0</v>
      </c>
      <c r="AK1570" s="165">
        <f t="shared" si="643"/>
        <v>0</v>
      </c>
      <c r="AL1570" s="165">
        <f t="shared" si="643"/>
        <v>0</v>
      </c>
      <c r="AM1570" s="165">
        <f t="shared" si="643"/>
        <v>0</v>
      </c>
      <c r="AN1570" s="165">
        <f t="shared" si="643"/>
        <v>0</v>
      </c>
      <c r="AO1570" s="165">
        <f t="shared" si="643"/>
        <v>0</v>
      </c>
      <c r="AP1570" s="165">
        <f t="shared" si="643"/>
        <v>0</v>
      </c>
      <c r="AQ1570" s="165">
        <f t="shared" si="643"/>
        <v>0</v>
      </c>
      <c r="AR1570" s="165">
        <f t="shared" si="643"/>
        <v>0</v>
      </c>
      <c r="AS1570" s="387">
        <f t="shared" si="644"/>
        <v>0</v>
      </c>
    </row>
    <row r="1571" spans="2:45" hidden="1" outlineLevel="2">
      <c r="B1571" s="66">
        <v>5</v>
      </c>
      <c r="D1571" s="338">
        <v>0</v>
      </c>
      <c r="E1571" s="165">
        <f t="shared" si="640"/>
        <v>0</v>
      </c>
      <c r="F1571" s="165">
        <f t="shared" si="640"/>
        <v>0</v>
      </c>
      <c r="G1571" s="165">
        <f t="shared" si="640"/>
        <v>0</v>
      </c>
      <c r="H1571" s="165">
        <f t="shared" si="640"/>
        <v>0</v>
      </c>
      <c r="I1571" s="165">
        <f t="shared" si="640"/>
        <v>0</v>
      </c>
      <c r="J1571" s="165">
        <f t="shared" si="640"/>
        <v>0</v>
      </c>
      <c r="K1571" s="165">
        <f t="shared" si="640"/>
        <v>0</v>
      </c>
      <c r="L1571" s="165">
        <f t="shared" si="640"/>
        <v>0</v>
      </c>
      <c r="M1571" s="165">
        <f t="shared" si="640"/>
        <v>0</v>
      </c>
      <c r="N1571" s="165">
        <f t="shared" si="640"/>
        <v>0</v>
      </c>
      <c r="O1571" s="165">
        <f t="shared" si="641"/>
        <v>0</v>
      </c>
      <c r="P1571" s="165">
        <f t="shared" si="641"/>
        <v>0</v>
      </c>
      <c r="Q1571" s="165">
        <f t="shared" si="641"/>
        <v>0</v>
      </c>
      <c r="R1571" s="165">
        <f t="shared" si="641"/>
        <v>0</v>
      </c>
      <c r="S1571" s="165">
        <f t="shared" si="641"/>
        <v>0</v>
      </c>
      <c r="T1571" s="165">
        <f t="shared" si="641"/>
        <v>0</v>
      </c>
      <c r="U1571" s="165">
        <f t="shared" si="641"/>
        <v>0</v>
      </c>
      <c r="V1571" s="165">
        <f t="shared" si="641"/>
        <v>0</v>
      </c>
      <c r="W1571" s="165">
        <f t="shared" si="641"/>
        <v>0</v>
      </c>
      <c r="X1571" s="165">
        <f t="shared" si="641"/>
        <v>0</v>
      </c>
      <c r="Y1571" s="165">
        <f t="shared" si="642"/>
        <v>0</v>
      </c>
      <c r="Z1571" s="165">
        <f t="shared" si="642"/>
        <v>0</v>
      </c>
      <c r="AA1571" s="165">
        <f t="shared" si="642"/>
        <v>0</v>
      </c>
      <c r="AB1571" s="165">
        <f t="shared" si="642"/>
        <v>0</v>
      </c>
      <c r="AC1571" s="165">
        <f t="shared" si="642"/>
        <v>0</v>
      </c>
      <c r="AD1571" s="165">
        <f t="shared" si="642"/>
        <v>0</v>
      </c>
      <c r="AE1571" s="165">
        <f t="shared" si="642"/>
        <v>0</v>
      </c>
      <c r="AF1571" s="165">
        <f t="shared" si="642"/>
        <v>0</v>
      </c>
      <c r="AG1571" s="165">
        <f t="shared" si="642"/>
        <v>0</v>
      </c>
      <c r="AH1571" s="165">
        <f t="shared" si="642"/>
        <v>0</v>
      </c>
      <c r="AI1571" s="165">
        <f t="shared" si="643"/>
        <v>0</v>
      </c>
      <c r="AJ1571" s="165">
        <f t="shared" si="643"/>
        <v>0</v>
      </c>
      <c r="AK1571" s="165">
        <f t="shared" si="643"/>
        <v>0</v>
      </c>
      <c r="AL1571" s="165">
        <f t="shared" si="643"/>
        <v>0</v>
      </c>
      <c r="AM1571" s="165">
        <f t="shared" si="643"/>
        <v>0</v>
      </c>
      <c r="AN1571" s="165">
        <f t="shared" si="643"/>
        <v>0</v>
      </c>
      <c r="AO1571" s="165">
        <f t="shared" si="643"/>
        <v>0</v>
      </c>
      <c r="AP1571" s="165">
        <f t="shared" si="643"/>
        <v>0</v>
      </c>
      <c r="AQ1571" s="165">
        <f t="shared" si="643"/>
        <v>0</v>
      </c>
      <c r="AR1571" s="165">
        <f t="shared" si="643"/>
        <v>0</v>
      </c>
      <c r="AS1571" s="387">
        <f t="shared" si="644"/>
        <v>0</v>
      </c>
    </row>
    <row r="1572" spans="2:45" hidden="1" outlineLevel="2">
      <c r="B1572" s="66">
        <v>6</v>
      </c>
      <c r="D1572" s="338">
        <v>0</v>
      </c>
      <c r="E1572" s="165">
        <f t="shared" si="640"/>
        <v>0</v>
      </c>
      <c r="F1572" s="165">
        <f t="shared" si="640"/>
        <v>0</v>
      </c>
      <c r="G1572" s="165">
        <f t="shared" si="640"/>
        <v>0</v>
      </c>
      <c r="H1572" s="165">
        <f t="shared" si="640"/>
        <v>0</v>
      </c>
      <c r="I1572" s="165">
        <f t="shared" si="640"/>
        <v>0</v>
      </c>
      <c r="J1572" s="165">
        <f t="shared" si="640"/>
        <v>0</v>
      </c>
      <c r="K1572" s="165">
        <f t="shared" si="640"/>
        <v>0</v>
      </c>
      <c r="L1572" s="165">
        <f t="shared" si="640"/>
        <v>0</v>
      </c>
      <c r="M1572" s="165">
        <f t="shared" si="640"/>
        <v>0</v>
      </c>
      <c r="N1572" s="165">
        <f t="shared" si="640"/>
        <v>0</v>
      </c>
      <c r="O1572" s="165">
        <f t="shared" si="641"/>
        <v>0</v>
      </c>
      <c r="P1572" s="165">
        <f t="shared" si="641"/>
        <v>0</v>
      </c>
      <c r="Q1572" s="165">
        <f t="shared" si="641"/>
        <v>0</v>
      </c>
      <c r="R1572" s="165">
        <f t="shared" si="641"/>
        <v>0</v>
      </c>
      <c r="S1572" s="165">
        <f t="shared" si="641"/>
        <v>0</v>
      </c>
      <c r="T1572" s="165">
        <f t="shared" si="641"/>
        <v>0</v>
      </c>
      <c r="U1572" s="165">
        <f t="shared" si="641"/>
        <v>0</v>
      </c>
      <c r="V1572" s="165">
        <f t="shared" si="641"/>
        <v>0</v>
      </c>
      <c r="W1572" s="165">
        <f t="shared" si="641"/>
        <v>0</v>
      </c>
      <c r="X1572" s="165">
        <f t="shared" si="641"/>
        <v>0</v>
      </c>
      <c r="Y1572" s="165">
        <f t="shared" si="642"/>
        <v>0</v>
      </c>
      <c r="Z1572" s="165">
        <f t="shared" si="642"/>
        <v>0</v>
      </c>
      <c r="AA1572" s="165">
        <f t="shared" si="642"/>
        <v>0</v>
      </c>
      <c r="AB1572" s="165">
        <f t="shared" si="642"/>
        <v>0</v>
      </c>
      <c r="AC1572" s="165">
        <f t="shared" si="642"/>
        <v>0</v>
      </c>
      <c r="AD1572" s="165">
        <f t="shared" si="642"/>
        <v>0</v>
      </c>
      <c r="AE1572" s="165">
        <f t="shared" si="642"/>
        <v>0</v>
      </c>
      <c r="AF1572" s="165">
        <f t="shared" si="642"/>
        <v>0</v>
      </c>
      <c r="AG1572" s="165">
        <f t="shared" si="642"/>
        <v>0</v>
      </c>
      <c r="AH1572" s="165">
        <f t="shared" si="642"/>
        <v>0</v>
      </c>
      <c r="AI1572" s="165">
        <f t="shared" si="643"/>
        <v>0</v>
      </c>
      <c r="AJ1572" s="165">
        <f t="shared" si="643"/>
        <v>0</v>
      </c>
      <c r="AK1572" s="165">
        <f t="shared" si="643"/>
        <v>0</v>
      </c>
      <c r="AL1572" s="165">
        <f t="shared" si="643"/>
        <v>0</v>
      </c>
      <c r="AM1572" s="165">
        <f t="shared" si="643"/>
        <v>0</v>
      </c>
      <c r="AN1572" s="165">
        <f t="shared" si="643"/>
        <v>0</v>
      </c>
      <c r="AO1572" s="165">
        <f t="shared" si="643"/>
        <v>0</v>
      </c>
      <c r="AP1572" s="165">
        <f t="shared" si="643"/>
        <v>0</v>
      </c>
      <c r="AQ1572" s="165">
        <f t="shared" si="643"/>
        <v>0</v>
      </c>
      <c r="AR1572" s="165">
        <f t="shared" si="643"/>
        <v>0</v>
      </c>
      <c r="AS1572" s="387">
        <f t="shared" si="644"/>
        <v>0</v>
      </c>
    </row>
    <row r="1573" spans="2:45" hidden="1" outlineLevel="2">
      <c r="B1573" s="66">
        <v>7</v>
      </c>
      <c r="D1573" s="338">
        <v>0</v>
      </c>
      <c r="E1573" s="165">
        <f t="shared" si="640"/>
        <v>0</v>
      </c>
      <c r="F1573" s="165">
        <f t="shared" si="640"/>
        <v>0</v>
      </c>
      <c r="G1573" s="165">
        <f t="shared" si="640"/>
        <v>0</v>
      </c>
      <c r="H1573" s="165">
        <f t="shared" si="640"/>
        <v>0</v>
      </c>
      <c r="I1573" s="165">
        <f t="shared" si="640"/>
        <v>0</v>
      </c>
      <c r="J1573" s="165">
        <f t="shared" si="640"/>
        <v>0</v>
      </c>
      <c r="K1573" s="165">
        <f t="shared" si="640"/>
        <v>0</v>
      </c>
      <c r="L1573" s="165">
        <f t="shared" si="640"/>
        <v>0</v>
      </c>
      <c r="M1573" s="165">
        <f t="shared" si="640"/>
        <v>0</v>
      </c>
      <c r="N1573" s="165">
        <f t="shared" si="640"/>
        <v>0</v>
      </c>
      <c r="O1573" s="165">
        <f t="shared" si="641"/>
        <v>0</v>
      </c>
      <c r="P1573" s="165">
        <f t="shared" si="641"/>
        <v>0</v>
      </c>
      <c r="Q1573" s="165">
        <f t="shared" si="641"/>
        <v>0</v>
      </c>
      <c r="R1573" s="165">
        <f t="shared" si="641"/>
        <v>0</v>
      </c>
      <c r="S1573" s="165">
        <f t="shared" si="641"/>
        <v>0</v>
      </c>
      <c r="T1573" s="165">
        <f t="shared" si="641"/>
        <v>0</v>
      </c>
      <c r="U1573" s="165">
        <f t="shared" si="641"/>
        <v>0</v>
      </c>
      <c r="V1573" s="165">
        <f t="shared" si="641"/>
        <v>0</v>
      </c>
      <c r="W1573" s="165">
        <f t="shared" si="641"/>
        <v>0</v>
      </c>
      <c r="X1573" s="165">
        <f t="shared" si="641"/>
        <v>0</v>
      </c>
      <c r="Y1573" s="165">
        <f t="shared" si="642"/>
        <v>0</v>
      </c>
      <c r="Z1573" s="165">
        <f t="shared" si="642"/>
        <v>0</v>
      </c>
      <c r="AA1573" s="165">
        <f t="shared" si="642"/>
        <v>0</v>
      </c>
      <c r="AB1573" s="165">
        <f t="shared" si="642"/>
        <v>0</v>
      </c>
      <c r="AC1573" s="165">
        <f t="shared" si="642"/>
        <v>0</v>
      </c>
      <c r="AD1573" s="165">
        <f t="shared" si="642"/>
        <v>0</v>
      </c>
      <c r="AE1573" s="165">
        <f t="shared" si="642"/>
        <v>0</v>
      </c>
      <c r="AF1573" s="165">
        <f t="shared" si="642"/>
        <v>0</v>
      </c>
      <c r="AG1573" s="165">
        <f t="shared" si="642"/>
        <v>0</v>
      </c>
      <c r="AH1573" s="165">
        <f t="shared" si="642"/>
        <v>0</v>
      </c>
      <c r="AI1573" s="165">
        <f t="shared" si="643"/>
        <v>0</v>
      </c>
      <c r="AJ1573" s="165">
        <f t="shared" si="643"/>
        <v>0</v>
      </c>
      <c r="AK1573" s="165">
        <f t="shared" si="643"/>
        <v>0</v>
      </c>
      <c r="AL1573" s="165">
        <f t="shared" si="643"/>
        <v>0</v>
      </c>
      <c r="AM1573" s="165">
        <f t="shared" si="643"/>
        <v>0</v>
      </c>
      <c r="AN1573" s="165">
        <f t="shared" si="643"/>
        <v>0</v>
      </c>
      <c r="AO1573" s="165">
        <f t="shared" si="643"/>
        <v>0</v>
      </c>
      <c r="AP1573" s="165">
        <f t="shared" si="643"/>
        <v>0</v>
      </c>
      <c r="AQ1573" s="165">
        <f t="shared" si="643"/>
        <v>0</v>
      </c>
      <c r="AR1573" s="165">
        <f t="shared" si="643"/>
        <v>0</v>
      </c>
      <c r="AS1573" s="387">
        <f t="shared" si="644"/>
        <v>0</v>
      </c>
    </row>
    <row r="1574" spans="2:45" hidden="1" outlineLevel="2">
      <c r="B1574" s="66">
        <v>8</v>
      </c>
      <c r="D1574" s="338">
        <v>0</v>
      </c>
      <c r="E1574" s="165">
        <f t="shared" si="640"/>
        <v>0</v>
      </c>
      <c r="F1574" s="165">
        <f t="shared" si="640"/>
        <v>0</v>
      </c>
      <c r="G1574" s="165">
        <f t="shared" si="640"/>
        <v>0</v>
      </c>
      <c r="H1574" s="165">
        <f t="shared" si="640"/>
        <v>0</v>
      </c>
      <c r="I1574" s="165">
        <f t="shared" si="640"/>
        <v>0</v>
      </c>
      <c r="J1574" s="165">
        <f t="shared" si="640"/>
        <v>0</v>
      </c>
      <c r="K1574" s="165">
        <f t="shared" si="640"/>
        <v>0</v>
      </c>
      <c r="L1574" s="165">
        <f t="shared" si="640"/>
        <v>0</v>
      </c>
      <c r="M1574" s="165">
        <f t="shared" si="640"/>
        <v>0</v>
      </c>
      <c r="N1574" s="165">
        <f t="shared" si="640"/>
        <v>0</v>
      </c>
      <c r="O1574" s="165">
        <f t="shared" si="641"/>
        <v>0</v>
      </c>
      <c r="P1574" s="165">
        <f t="shared" si="641"/>
        <v>0</v>
      </c>
      <c r="Q1574" s="165">
        <f t="shared" si="641"/>
        <v>0</v>
      </c>
      <c r="R1574" s="165">
        <f t="shared" si="641"/>
        <v>0</v>
      </c>
      <c r="S1574" s="165">
        <f t="shared" si="641"/>
        <v>0</v>
      </c>
      <c r="T1574" s="165">
        <f t="shared" si="641"/>
        <v>0</v>
      </c>
      <c r="U1574" s="165">
        <f t="shared" si="641"/>
        <v>0</v>
      </c>
      <c r="V1574" s="165">
        <f t="shared" si="641"/>
        <v>0</v>
      </c>
      <c r="W1574" s="165">
        <f t="shared" si="641"/>
        <v>0</v>
      </c>
      <c r="X1574" s="165">
        <f t="shared" si="641"/>
        <v>0</v>
      </c>
      <c r="Y1574" s="165">
        <f t="shared" si="642"/>
        <v>0</v>
      </c>
      <c r="Z1574" s="165">
        <f t="shared" si="642"/>
        <v>0</v>
      </c>
      <c r="AA1574" s="165">
        <f t="shared" si="642"/>
        <v>0</v>
      </c>
      <c r="AB1574" s="165">
        <f t="shared" si="642"/>
        <v>0</v>
      </c>
      <c r="AC1574" s="165">
        <f t="shared" si="642"/>
        <v>0</v>
      </c>
      <c r="AD1574" s="165">
        <f t="shared" si="642"/>
        <v>0</v>
      </c>
      <c r="AE1574" s="165">
        <f t="shared" si="642"/>
        <v>0</v>
      </c>
      <c r="AF1574" s="165">
        <f t="shared" si="642"/>
        <v>0</v>
      </c>
      <c r="AG1574" s="165">
        <f t="shared" si="642"/>
        <v>0</v>
      </c>
      <c r="AH1574" s="165">
        <f t="shared" si="642"/>
        <v>0</v>
      </c>
      <c r="AI1574" s="165">
        <f t="shared" si="643"/>
        <v>0</v>
      </c>
      <c r="AJ1574" s="165">
        <f t="shared" si="643"/>
        <v>0</v>
      </c>
      <c r="AK1574" s="165">
        <f t="shared" si="643"/>
        <v>0</v>
      </c>
      <c r="AL1574" s="165">
        <f t="shared" si="643"/>
        <v>0</v>
      </c>
      <c r="AM1574" s="165">
        <f t="shared" si="643"/>
        <v>0</v>
      </c>
      <c r="AN1574" s="165">
        <f t="shared" si="643"/>
        <v>0</v>
      </c>
      <c r="AO1574" s="165">
        <f t="shared" si="643"/>
        <v>0</v>
      </c>
      <c r="AP1574" s="165">
        <f t="shared" si="643"/>
        <v>0</v>
      </c>
      <c r="AQ1574" s="165">
        <f t="shared" si="643"/>
        <v>0</v>
      </c>
      <c r="AR1574" s="165">
        <f t="shared" si="643"/>
        <v>0</v>
      </c>
      <c r="AS1574" s="387">
        <f t="shared" si="644"/>
        <v>0</v>
      </c>
    </row>
    <row r="1575" spans="2:45" hidden="1" outlineLevel="2">
      <c r="B1575" s="66">
        <v>9</v>
      </c>
      <c r="D1575" s="338">
        <v>0</v>
      </c>
      <c r="E1575" s="165">
        <f t="shared" si="640"/>
        <v>0</v>
      </c>
      <c r="F1575" s="165">
        <f t="shared" si="640"/>
        <v>0</v>
      </c>
      <c r="G1575" s="165">
        <f t="shared" si="640"/>
        <v>0</v>
      </c>
      <c r="H1575" s="165">
        <f t="shared" si="640"/>
        <v>0</v>
      </c>
      <c r="I1575" s="165">
        <f t="shared" si="640"/>
        <v>0</v>
      </c>
      <c r="J1575" s="165">
        <f t="shared" si="640"/>
        <v>0</v>
      </c>
      <c r="K1575" s="165">
        <f t="shared" si="640"/>
        <v>0</v>
      </c>
      <c r="L1575" s="165">
        <f t="shared" si="640"/>
        <v>0</v>
      </c>
      <c r="M1575" s="165">
        <f t="shared" si="640"/>
        <v>0</v>
      </c>
      <c r="N1575" s="165">
        <f t="shared" si="640"/>
        <v>0</v>
      </c>
      <c r="O1575" s="165">
        <f t="shared" si="641"/>
        <v>0</v>
      </c>
      <c r="P1575" s="165">
        <f t="shared" si="641"/>
        <v>0</v>
      </c>
      <c r="Q1575" s="165">
        <f t="shared" si="641"/>
        <v>0</v>
      </c>
      <c r="R1575" s="165">
        <f t="shared" si="641"/>
        <v>0</v>
      </c>
      <c r="S1575" s="165">
        <f t="shared" si="641"/>
        <v>0</v>
      </c>
      <c r="T1575" s="165">
        <f t="shared" si="641"/>
        <v>0</v>
      </c>
      <c r="U1575" s="165">
        <f t="shared" si="641"/>
        <v>0</v>
      </c>
      <c r="V1575" s="165">
        <f t="shared" si="641"/>
        <v>0</v>
      </c>
      <c r="W1575" s="165">
        <f t="shared" si="641"/>
        <v>0</v>
      </c>
      <c r="X1575" s="165">
        <f t="shared" si="641"/>
        <v>0</v>
      </c>
      <c r="Y1575" s="165">
        <f t="shared" si="642"/>
        <v>0</v>
      </c>
      <c r="Z1575" s="165">
        <f t="shared" si="642"/>
        <v>0</v>
      </c>
      <c r="AA1575" s="165">
        <f t="shared" si="642"/>
        <v>0</v>
      </c>
      <c r="AB1575" s="165">
        <f t="shared" si="642"/>
        <v>0</v>
      </c>
      <c r="AC1575" s="165">
        <f t="shared" si="642"/>
        <v>0</v>
      </c>
      <c r="AD1575" s="165">
        <f t="shared" si="642"/>
        <v>0</v>
      </c>
      <c r="AE1575" s="165">
        <f t="shared" si="642"/>
        <v>0</v>
      </c>
      <c r="AF1575" s="165">
        <f t="shared" si="642"/>
        <v>0</v>
      </c>
      <c r="AG1575" s="165">
        <f t="shared" si="642"/>
        <v>0</v>
      </c>
      <c r="AH1575" s="165">
        <f t="shared" si="642"/>
        <v>0</v>
      </c>
      <c r="AI1575" s="165">
        <f t="shared" si="643"/>
        <v>0</v>
      </c>
      <c r="AJ1575" s="165">
        <f t="shared" si="643"/>
        <v>0</v>
      </c>
      <c r="AK1575" s="165">
        <f t="shared" si="643"/>
        <v>0</v>
      </c>
      <c r="AL1575" s="165">
        <f t="shared" si="643"/>
        <v>0</v>
      </c>
      <c r="AM1575" s="165">
        <f t="shared" si="643"/>
        <v>0</v>
      </c>
      <c r="AN1575" s="165">
        <f t="shared" si="643"/>
        <v>0</v>
      </c>
      <c r="AO1575" s="165">
        <f t="shared" si="643"/>
        <v>0</v>
      </c>
      <c r="AP1575" s="165">
        <f t="shared" si="643"/>
        <v>0</v>
      </c>
      <c r="AQ1575" s="165">
        <f t="shared" si="643"/>
        <v>0</v>
      </c>
      <c r="AR1575" s="165">
        <f t="shared" si="643"/>
        <v>0</v>
      </c>
      <c r="AS1575" s="387">
        <f t="shared" si="644"/>
        <v>0</v>
      </c>
    </row>
    <row r="1576" spans="2:45" hidden="1" outlineLevel="2">
      <c r="B1576" s="66">
        <v>10</v>
      </c>
      <c r="D1576" s="338">
        <v>0</v>
      </c>
      <c r="E1576" s="165">
        <f t="shared" si="640"/>
        <v>0</v>
      </c>
      <c r="F1576" s="165">
        <f t="shared" si="640"/>
        <v>0</v>
      </c>
      <c r="G1576" s="165">
        <f t="shared" si="640"/>
        <v>0</v>
      </c>
      <c r="H1576" s="165">
        <f t="shared" si="640"/>
        <v>0</v>
      </c>
      <c r="I1576" s="165">
        <f t="shared" si="640"/>
        <v>0</v>
      </c>
      <c r="J1576" s="165">
        <f t="shared" si="640"/>
        <v>0</v>
      </c>
      <c r="K1576" s="165">
        <f t="shared" si="640"/>
        <v>0</v>
      </c>
      <c r="L1576" s="165">
        <f t="shared" si="640"/>
        <v>0</v>
      </c>
      <c r="M1576" s="165">
        <f t="shared" si="640"/>
        <v>0</v>
      </c>
      <c r="N1576" s="165">
        <f t="shared" si="640"/>
        <v>0</v>
      </c>
      <c r="O1576" s="165">
        <f t="shared" si="641"/>
        <v>0</v>
      </c>
      <c r="P1576" s="165">
        <f t="shared" si="641"/>
        <v>0</v>
      </c>
      <c r="Q1576" s="165">
        <f t="shared" si="641"/>
        <v>0</v>
      </c>
      <c r="R1576" s="165">
        <f t="shared" si="641"/>
        <v>0</v>
      </c>
      <c r="S1576" s="165">
        <f t="shared" si="641"/>
        <v>0</v>
      </c>
      <c r="T1576" s="165">
        <f t="shared" si="641"/>
        <v>0</v>
      </c>
      <c r="U1576" s="165">
        <f t="shared" si="641"/>
        <v>0</v>
      </c>
      <c r="V1576" s="165">
        <f t="shared" si="641"/>
        <v>0</v>
      </c>
      <c r="W1576" s="165">
        <f t="shared" si="641"/>
        <v>0</v>
      </c>
      <c r="X1576" s="165">
        <f t="shared" si="641"/>
        <v>0</v>
      </c>
      <c r="Y1576" s="165">
        <f t="shared" si="642"/>
        <v>0</v>
      </c>
      <c r="Z1576" s="165">
        <f t="shared" si="642"/>
        <v>0</v>
      </c>
      <c r="AA1576" s="165">
        <f t="shared" si="642"/>
        <v>0</v>
      </c>
      <c r="AB1576" s="165">
        <f t="shared" si="642"/>
        <v>0</v>
      </c>
      <c r="AC1576" s="165">
        <f t="shared" si="642"/>
        <v>0</v>
      </c>
      <c r="AD1576" s="165">
        <f t="shared" si="642"/>
        <v>0</v>
      </c>
      <c r="AE1576" s="165">
        <f t="shared" si="642"/>
        <v>0</v>
      </c>
      <c r="AF1576" s="165">
        <f t="shared" si="642"/>
        <v>0</v>
      </c>
      <c r="AG1576" s="165">
        <f t="shared" si="642"/>
        <v>0</v>
      </c>
      <c r="AH1576" s="165">
        <f t="shared" si="642"/>
        <v>0</v>
      </c>
      <c r="AI1576" s="165">
        <f t="shared" si="643"/>
        <v>0</v>
      </c>
      <c r="AJ1576" s="165">
        <f t="shared" si="643"/>
        <v>0</v>
      </c>
      <c r="AK1576" s="165">
        <f t="shared" si="643"/>
        <v>0</v>
      </c>
      <c r="AL1576" s="165">
        <f t="shared" si="643"/>
        <v>0</v>
      </c>
      <c r="AM1576" s="165">
        <f t="shared" si="643"/>
        <v>0</v>
      </c>
      <c r="AN1576" s="165">
        <f t="shared" si="643"/>
        <v>0</v>
      </c>
      <c r="AO1576" s="165">
        <f t="shared" si="643"/>
        <v>0</v>
      </c>
      <c r="AP1576" s="165">
        <f t="shared" si="643"/>
        <v>0</v>
      </c>
      <c r="AQ1576" s="165">
        <f t="shared" si="643"/>
        <v>0</v>
      </c>
      <c r="AR1576" s="165">
        <f t="shared" si="643"/>
        <v>0</v>
      </c>
      <c r="AS1576" s="387">
        <f t="shared" si="644"/>
        <v>0</v>
      </c>
    </row>
    <row r="1577" spans="2:45" hidden="1" outlineLevel="2">
      <c r="B1577" s="66">
        <v>11</v>
      </c>
      <c r="D1577" s="338">
        <v>0</v>
      </c>
      <c r="E1577" s="165">
        <f t="shared" ref="E1577:N1586" si="645">IF(AND(E$2=$B1577,$B1577=$C$3),$D1577,IF(AND(E$2&gt;$B1577,E$2&lt;=$D$1566+$B1577),SLN($D1577,0,IF($C$3-$B1577&gt;=$D$1566,$D$1566,$C$3-$B1577)),0))</f>
        <v>0</v>
      </c>
      <c r="F1577" s="165">
        <f t="shared" si="645"/>
        <v>0</v>
      </c>
      <c r="G1577" s="165">
        <f t="shared" si="645"/>
        <v>0</v>
      </c>
      <c r="H1577" s="165">
        <f t="shared" si="645"/>
        <v>0</v>
      </c>
      <c r="I1577" s="165">
        <f t="shared" si="645"/>
        <v>0</v>
      </c>
      <c r="J1577" s="165">
        <f t="shared" si="645"/>
        <v>0</v>
      </c>
      <c r="K1577" s="165">
        <f t="shared" si="645"/>
        <v>0</v>
      </c>
      <c r="L1577" s="165">
        <f t="shared" si="645"/>
        <v>0</v>
      </c>
      <c r="M1577" s="165">
        <f t="shared" si="645"/>
        <v>0</v>
      </c>
      <c r="N1577" s="165">
        <f t="shared" si="645"/>
        <v>0</v>
      </c>
      <c r="O1577" s="165">
        <f t="shared" ref="O1577:X1586" si="646">IF(AND(O$2=$B1577,$B1577=$C$3),$D1577,IF(AND(O$2&gt;$B1577,O$2&lt;=$D$1566+$B1577),SLN($D1577,0,IF($C$3-$B1577&gt;=$D$1566,$D$1566,$C$3-$B1577)),0))</f>
        <v>0</v>
      </c>
      <c r="P1577" s="165">
        <f t="shared" si="646"/>
        <v>0</v>
      </c>
      <c r="Q1577" s="165">
        <f t="shared" si="646"/>
        <v>0</v>
      </c>
      <c r="R1577" s="165">
        <f t="shared" si="646"/>
        <v>0</v>
      </c>
      <c r="S1577" s="165">
        <f t="shared" si="646"/>
        <v>0</v>
      </c>
      <c r="T1577" s="165">
        <f t="shared" si="646"/>
        <v>0</v>
      </c>
      <c r="U1577" s="165">
        <f t="shared" si="646"/>
        <v>0</v>
      </c>
      <c r="V1577" s="165">
        <f t="shared" si="646"/>
        <v>0</v>
      </c>
      <c r="W1577" s="165">
        <f t="shared" si="646"/>
        <v>0</v>
      </c>
      <c r="X1577" s="165">
        <f t="shared" si="646"/>
        <v>0</v>
      </c>
      <c r="Y1577" s="165">
        <f t="shared" ref="Y1577:AH1586" si="647">IF(AND(Y$2=$B1577,$B1577=$C$3),$D1577,IF(AND(Y$2&gt;$B1577,Y$2&lt;=$D$1566+$B1577),SLN($D1577,0,IF($C$3-$B1577&gt;=$D$1566,$D$1566,$C$3-$B1577)),0))</f>
        <v>0</v>
      </c>
      <c r="Z1577" s="165">
        <f t="shared" si="647"/>
        <v>0</v>
      </c>
      <c r="AA1577" s="165">
        <f t="shared" si="647"/>
        <v>0</v>
      </c>
      <c r="AB1577" s="165">
        <f t="shared" si="647"/>
        <v>0</v>
      </c>
      <c r="AC1577" s="165">
        <f t="shared" si="647"/>
        <v>0</v>
      </c>
      <c r="AD1577" s="165">
        <f t="shared" si="647"/>
        <v>0</v>
      </c>
      <c r="AE1577" s="165">
        <f t="shared" si="647"/>
        <v>0</v>
      </c>
      <c r="AF1577" s="165">
        <f t="shared" si="647"/>
        <v>0</v>
      </c>
      <c r="AG1577" s="165">
        <f t="shared" si="647"/>
        <v>0</v>
      </c>
      <c r="AH1577" s="165">
        <f t="shared" si="647"/>
        <v>0</v>
      </c>
      <c r="AI1577" s="165">
        <f t="shared" ref="AI1577:AR1586" si="648">IF(AND(AI$2=$B1577,$B1577=$C$3),$D1577,IF(AND(AI$2&gt;$B1577,AI$2&lt;=$D$1566+$B1577),SLN($D1577,0,IF($C$3-$B1577&gt;=$D$1566,$D$1566,$C$3-$B1577)),0))</f>
        <v>0</v>
      </c>
      <c r="AJ1577" s="165">
        <f t="shared" si="648"/>
        <v>0</v>
      </c>
      <c r="AK1577" s="165">
        <f t="shared" si="648"/>
        <v>0</v>
      </c>
      <c r="AL1577" s="165">
        <f t="shared" si="648"/>
        <v>0</v>
      </c>
      <c r="AM1577" s="165">
        <f t="shared" si="648"/>
        <v>0</v>
      </c>
      <c r="AN1577" s="165">
        <f t="shared" si="648"/>
        <v>0</v>
      </c>
      <c r="AO1577" s="165">
        <f t="shared" si="648"/>
        <v>0</v>
      </c>
      <c r="AP1577" s="165">
        <f t="shared" si="648"/>
        <v>0</v>
      </c>
      <c r="AQ1577" s="165">
        <f t="shared" si="648"/>
        <v>0</v>
      </c>
      <c r="AR1577" s="165">
        <f t="shared" si="648"/>
        <v>0</v>
      </c>
      <c r="AS1577" s="387">
        <f t="shared" si="644"/>
        <v>0</v>
      </c>
    </row>
    <row r="1578" spans="2:45" hidden="1" outlineLevel="2">
      <c r="B1578" s="66">
        <v>12</v>
      </c>
      <c r="D1578" s="338">
        <v>0</v>
      </c>
      <c r="E1578" s="165">
        <f t="shared" si="645"/>
        <v>0</v>
      </c>
      <c r="F1578" s="165">
        <f t="shared" si="645"/>
        <v>0</v>
      </c>
      <c r="G1578" s="165">
        <f t="shared" si="645"/>
        <v>0</v>
      </c>
      <c r="H1578" s="165">
        <f t="shared" si="645"/>
        <v>0</v>
      </c>
      <c r="I1578" s="165">
        <f t="shared" si="645"/>
        <v>0</v>
      </c>
      <c r="J1578" s="165">
        <f t="shared" si="645"/>
        <v>0</v>
      </c>
      <c r="K1578" s="165">
        <f t="shared" si="645"/>
        <v>0</v>
      </c>
      <c r="L1578" s="165">
        <f t="shared" si="645"/>
        <v>0</v>
      </c>
      <c r="M1578" s="165">
        <f t="shared" si="645"/>
        <v>0</v>
      </c>
      <c r="N1578" s="165">
        <f t="shared" si="645"/>
        <v>0</v>
      </c>
      <c r="O1578" s="165">
        <f t="shared" si="646"/>
        <v>0</v>
      </c>
      <c r="P1578" s="165">
        <f t="shared" si="646"/>
        <v>0</v>
      </c>
      <c r="Q1578" s="165">
        <f t="shared" si="646"/>
        <v>0</v>
      </c>
      <c r="R1578" s="165">
        <f t="shared" si="646"/>
        <v>0</v>
      </c>
      <c r="S1578" s="165">
        <f t="shared" si="646"/>
        <v>0</v>
      </c>
      <c r="T1578" s="165">
        <f t="shared" si="646"/>
        <v>0</v>
      </c>
      <c r="U1578" s="165">
        <f t="shared" si="646"/>
        <v>0</v>
      </c>
      <c r="V1578" s="165">
        <f t="shared" si="646"/>
        <v>0</v>
      </c>
      <c r="W1578" s="165">
        <f t="shared" si="646"/>
        <v>0</v>
      </c>
      <c r="X1578" s="165">
        <f t="shared" si="646"/>
        <v>0</v>
      </c>
      <c r="Y1578" s="165">
        <f t="shared" si="647"/>
        <v>0</v>
      </c>
      <c r="Z1578" s="165">
        <f t="shared" si="647"/>
        <v>0</v>
      </c>
      <c r="AA1578" s="165">
        <f t="shared" si="647"/>
        <v>0</v>
      </c>
      <c r="AB1578" s="165">
        <f t="shared" si="647"/>
        <v>0</v>
      </c>
      <c r="AC1578" s="165">
        <f t="shared" si="647"/>
        <v>0</v>
      </c>
      <c r="AD1578" s="165">
        <f t="shared" si="647"/>
        <v>0</v>
      </c>
      <c r="AE1578" s="165">
        <f t="shared" si="647"/>
        <v>0</v>
      </c>
      <c r="AF1578" s="165">
        <f t="shared" si="647"/>
        <v>0</v>
      </c>
      <c r="AG1578" s="165">
        <f t="shared" si="647"/>
        <v>0</v>
      </c>
      <c r="AH1578" s="165">
        <f t="shared" si="647"/>
        <v>0</v>
      </c>
      <c r="AI1578" s="165">
        <f t="shared" si="648"/>
        <v>0</v>
      </c>
      <c r="AJ1578" s="165">
        <f t="shared" si="648"/>
        <v>0</v>
      </c>
      <c r="AK1578" s="165">
        <f t="shared" si="648"/>
        <v>0</v>
      </c>
      <c r="AL1578" s="165">
        <f t="shared" si="648"/>
        <v>0</v>
      </c>
      <c r="AM1578" s="165">
        <f t="shared" si="648"/>
        <v>0</v>
      </c>
      <c r="AN1578" s="165">
        <f t="shared" si="648"/>
        <v>0</v>
      </c>
      <c r="AO1578" s="165">
        <f t="shared" si="648"/>
        <v>0</v>
      </c>
      <c r="AP1578" s="165">
        <f t="shared" si="648"/>
        <v>0</v>
      </c>
      <c r="AQ1578" s="165">
        <f t="shared" si="648"/>
        <v>0</v>
      </c>
      <c r="AR1578" s="165">
        <f t="shared" si="648"/>
        <v>0</v>
      </c>
      <c r="AS1578" s="387">
        <f t="shared" si="644"/>
        <v>0</v>
      </c>
    </row>
    <row r="1579" spans="2:45" hidden="1" outlineLevel="2">
      <c r="B1579" s="66">
        <v>13</v>
      </c>
      <c r="D1579" s="338">
        <v>0</v>
      </c>
      <c r="E1579" s="165">
        <f t="shared" si="645"/>
        <v>0</v>
      </c>
      <c r="F1579" s="165">
        <f t="shared" si="645"/>
        <v>0</v>
      </c>
      <c r="G1579" s="165">
        <f t="shared" si="645"/>
        <v>0</v>
      </c>
      <c r="H1579" s="165">
        <f t="shared" si="645"/>
        <v>0</v>
      </c>
      <c r="I1579" s="165">
        <f t="shared" si="645"/>
        <v>0</v>
      </c>
      <c r="J1579" s="165">
        <f t="shared" si="645"/>
        <v>0</v>
      </c>
      <c r="K1579" s="165">
        <f t="shared" si="645"/>
        <v>0</v>
      </c>
      <c r="L1579" s="165">
        <f t="shared" si="645"/>
        <v>0</v>
      </c>
      <c r="M1579" s="165">
        <f t="shared" si="645"/>
        <v>0</v>
      </c>
      <c r="N1579" s="165">
        <f t="shared" si="645"/>
        <v>0</v>
      </c>
      <c r="O1579" s="165">
        <f t="shared" si="646"/>
        <v>0</v>
      </c>
      <c r="P1579" s="165">
        <f t="shared" si="646"/>
        <v>0</v>
      </c>
      <c r="Q1579" s="165">
        <f t="shared" si="646"/>
        <v>0</v>
      </c>
      <c r="R1579" s="165">
        <f t="shared" si="646"/>
        <v>0</v>
      </c>
      <c r="S1579" s="165">
        <f t="shared" si="646"/>
        <v>0</v>
      </c>
      <c r="T1579" s="165">
        <f t="shared" si="646"/>
        <v>0</v>
      </c>
      <c r="U1579" s="165">
        <f t="shared" si="646"/>
        <v>0</v>
      </c>
      <c r="V1579" s="165">
        <f t="shared" si="646"/>
        <v>0</v>
      </c>
      <c r="W1579" s="165">
        <f t="shared" si="646"/>
        <v>0</v>
      </c>
      <c r="X1579" s="165">
        <f t="shared" si="646"/>
        <v>0</v>
      </c>
      <c r="Y1579" s="165">
        <f t="shared" si="647"/>
        <v>0</v>
      </c>
      <c r="Z1579" s="165">
        <f t="shared" si="647"/>
        <v>0</v>
      </c>
      <c r="AA1579" s="165">
        <f t="shared" si="647"/>
        <v>0</v>
      </c>
      <c r="AB1579" s="165">
        <f t="shared" si="647"/>
        <v>0</v>
      </c>
      <c r="AC1579" s="165">
        <f t="shared" si="647"/>
        <v>0</v>
      </c>
      <c r="AD1579" s="165">
        <f t="shared" si="647"/>
        <v>0</v>
      </c>
      <c r="AE1579" s="165">
        <f t="shared" si="647"/>
        <v>0</v>
      </c>
      <c r="AF1579" s="165">
        <f t="shared" si="647"/>
        <v>0</v>
      </c>
      <c r="AG1579" s="165">
        <f t="shared" si="647"/>
        <v>0</v>
      </c>
      <c r="AH1579" s="165">
        <f t="shared" si="647"/>
        <v>0</v>
      </c>
      <c r="AI1579" s="165">
        <f t="shared" si="648"/>
        <v>0</v>
      </c>
      <c r="AJ1579" s="165">
        <f t="shared" si="648"/>
        <v>0</v>
      </c>
      <c r="AK1579" s="165">
        <f t="shared" si="648"/>
        <v>0</v>
      </c>
      <c r="AL1579" s="165">
        <f t="shared" si="648"/>
        <v>0</v>
      </c>
      <c r="AM1579" s="165">
        <f t="shared" si="648"/>
        <v>0</v>
      </c>
      <c r="AN1579" s="165">
        <f t="shared" si="648"/>
        <v>0</v>
      </c>
      <c r="AO1579" s="165">
        <f t="shared" si="648"/>
        <v>0</v>
      </c>
      <c r="AP1579" s="165">
        <f t="shared" si="648"/>
        <v>0</v>
      </c>
      <c r="AQ1579" s="165">
        <f t="shared" si="648"/>
        <v>0</v>
      </c>
      <c r="AR1579" s="165">
        <f t="shared" si="648"/>
        <v>0</v>
      </c>
      <c r="AS1579" s="387">
        <f t="shared" si="644"/>
        <v>0</v>
      </c>
    </row>
    <row r="1580" spans="2:45" hidden="1" outlineLevel="2">
      <c r="B1580" s="66">
        <v>14</v>
      </c>
      <c r="D1580" s="338">
        <v>0</v>
      </c>
      <c r="E1580" s="165">
        <f t="shared" si="645"/>
        <v>0</v>
      </c>
      <c r="F1580" s="165">
        <f t="shared" si="645"/>
        <v>0</v>
      </c>
      <c r="G1580" s="165">
        <f t="shared" si="645"/>
        <v>0</v>
      </c>
      <c r="H1580" s="165">
        <f t="shared" si="645"/>
        <v>0</v>
      </c>
      <c r="I1580" s="165">
        <f t="shared" si="645"/>
        <v>0</v>
      </c>
      <c r="J1580" s="165">
        <f t="shared" si="645"/>
        <v>0</v>
      </c>
      <c r="K1580" s="165">
        <f t="shared" si="645"/>
        <v>0</v>
      </c>
      <c r="L1580" s="165">
        <f t="shared" si="645"/>
        <v>0</v>
      </c>
      <c r="M1580" s="165">
        <f t="shared" si="645"/>
        <v>0</v>
      </c>
      <c r="N1580" s="165">
        <f t="shared" si="645"/>
        <v>0</v>
      </c>
      <c r="O1580" s="165">
        <f t="shared" si="646"/>
        <v>0</v>
      </c>
      <c r="P1580" s="165">
        <f t="shared" si="646"/>
        <v>0</v>
      </c>
      <c r="Q1580" s="165">
        <f t="shared" si="646"/>
        <v>0</v>
      </c>
      <c r="R1580" s="165">
        <f t="shared" si="646"/>
        <v>0</v>
      </c>
      <c r="S1580" s="165">
        <f t="shared" si="646"/>
        <v>0</v>
      </c>
      <c r="T1580" s="165">
        <f t="shared" si="646"/>
        <v>0</v>
      </c>
      <c r="U1580" s="165">
        <f t="shared" si="646"/>
        <v>0</v>
      </c>
      <c r="V1580" s="165">
        <f t="shared" si="646"/>
        <v>0</v>
      </c>
      <c r="W1580" s="165">
        <f t="shared" si="646"/>
        <v>0</v>
      </c>
      <c r="X1580" s="165">
        <f t="shared" si="646"/>
        <v>0</v>
      </c>
      <c r="Y1580" s="165">
        <f t="shared" si="647"/>
        <v>0</v>
      </c>
      <c r="Z1580" s="165">
        <f t="shared" si="647"/>
        <v>0</v>
      </c>
      <c r="AA1580" s="165">
        <f t="shared" si="647"/>
        <v>0</v>
      </c>
      <c r="AB1580" s="165">
        <f t="shared" si="647"/>
        <v>0</v>
      </c>
      <c r="AC1580" s="165">
        <f t="shared" si="647"/>
        <v>0</v>
      </c>
      <c r="AD1580" s="165">
        <f t="shared" si="647"/>
        <v>0</v>
      </c>
      <c r="AE1580" s="165">
        <f t="shared" si="647"/>
        <v>0</v>
      </c>
      <c r="AF1580" s="165">
        <f t="shared" si="647"/>
        <v>0</v>
      </c>
      <c r="AG1580" s="165">
        <f t="shared" si="647"/>
        <v>0</v>
      </c>
      <c r="AH1580" s="165">
        <f t="shared" si="647"/>
        <v>0</v>
      </c>
      <c r="AI1580" s="165">
        <f t="shared" si="648"/>
        <v>0</v>
      </c>
      <c r="AJ1580" s="165">
        <f t="shared" si="648"/>
        <v>0</v>
      </c>
      <c r="AK1580" s="165">
        <f t="shared" si="648"/>
        <v>0</v>
      </c>
      <c r="AL1580" s="165">
        <f t="shared" si="648"/>
        <v>0</v>
      </c>
      <c r="AM1580" s="165">
        <f t="shared" si="648"/>
        <v>0</v>
      </c>
      <c r="AN1580" s="165">
        <f t="shared" si="648"/>
        <v>0</v>
      </c>
      <c r="AO1580" s="165">
        <f t="shared" si="648"/>
        <v>0</v>
      </c>
      <c r="AP1580" s="165">
        <f t="shared" si="648"/>
        <v>0</v>
      </c>
      <c r="AQ1580" s="165">
        <f t="shared" si="648"/>
        <v>0</v>
      </c>
      <c r="AR1580" s="165">
        <f t="shared" si="648"/>
        <v>0</v>
      </c>
      <c r="AS1580" s="387">
        <f t="shared" si="644"/>
        <v>0</v>
      </c>
    </row>
    <row r="1581" spans="2:45" hidden="1" outlineLevel="2">
      <c r="B1581" s="66">
        <v>15</v>
      </c>
      <c r="D1581" s="338">
        <v>0</v>
      </c>
      <c r="E1581" s="165">
        <f t="shared" si="645"/>
        <v>0</v>
      </c>
      <c r="F1581" s="165">
        <f t="shared" si="645"/>
        <v>0</v>
      </c>
      <c r="G1581" s="165">
        <f t="shared" si="645"/>
        <v>0</v>
      </c>
      <c r="H1581" s="165">
        <f t="shared" si="645"/>
        <v>0</v>
      </c>
      <c r="I1581" s="165">
        <f t="shared" si="645"/>
        <v>0</v>
      </c>
      <c r="J1581" s="165">
        <f t="shared" si="645"/>
        <v>0</v>
      </c>
      <c r="K1581" s="165">
        <f t="shared" si="645"/>
        <v>0</v>
      </c>
      <c r="L1581" s="165">
        <f t="shared" si="645"/>
        <v>0</v>
      </c>
      <c r="M1581" s="165">
        <f t="shared" si="645"/>
        <v>0</v>
      </c>
      <c r="N1581" s="165">
        <f t="shared" si="645"/>
        <v>0</v>
      </c>
      <c r="O1581" s="165">
        <f t="shared" si="646"/>
        <v>0</v>
      </c>
      <c r="P1581" s="165">
        <f t="shared" si="646"/>
        <v>0</v>
      </c>
      <c r="Q1581" s="165">
        <f t="shared" si="646"/>
        <v>0</v>
      </c>
      <c r="R1581" s="165">
        <f t="shared" si="646"/>
        <v>0</v>
      </c>
      <c r="S1581" s="165">
        <f t="shared" si="646"/>
        <v>0</v>
      </c>
      <c r="T1581" s="165">
        <f t="shared" si="646"/>
        <v>0</v>
      </c>
      <c r="U1581" s="165">
        <f t="shared" si="646"/>
        <v>0</v>
      </c>
      <c r="V1581" s="165">
        <f t="shared" si="646"/>
        <v>0</v>
      </c>
      <c r="W1581" s="165">
        <f t="shared" si="646"/>
        <v>0</v>
      </c>
      <c r="X1581" s="165">
        <f t="shared" si="646"/>
        <v>0</v>
      </c>
      <c r="Y1581" s="165">
        <f t="shared" si="647"/>
        <v>0</v>
      </c>
      <c r="Z1581" s="165">
        <f t="shared" si="647"/>
        <v>0</v>
      </c>
      <c r="AA1581" s="165">
        <f t="shared" si="647"/>
        <v>0</v>
      </c>
      <c r="AB1581" s="165">
        <f t="shared" si="647"/>
        <v>0</v>
      </c>
      <c r="AC1581" s="165">
        <f t="shared" si="647"/>
        <v>0</v>
      </c>
      <c r="AD1581" s="165">
        <f t="shared" si="647"/>
        <v>0</v>
      </c>
      <c r="AE1581" s="165">
        <f t="shared" si="647"/>
        <v>0</v>
      </c>
      <c r="AF1581" s="165">
        <f t="shared" si="647"/>
        <v>0</v>
      </c>
      <c r="AG1581" s="165">
        <f t="shared" si="647"/>
        <v>0</v>
      </c>
      <c r="AH1581" s="165">
        <f t="shared" si="647"/>
        <v>0</v>
      </c>
      <c r="AI1581" s="165">
        <f t="shared" si="648"/>
        <v>0</v>
      </c>
      <c r="AJ1581" s="165">
        <f t="shared" si="648"/>
        <v>0</v>
      </c>
      <c r="AK1581" s="165">
        <f t="shared" si="648"/>
        <v>0</v>
      </c>
      <c r="AL1581" s="165">
        <f t="shared" si="648"/>
        <v>0</v>
      </c>
      <c r="AM1581" s="165">
        <f t="shared" si="648"/>
        <v>0</v>
      </c>
      <c r="AN1581" s="165">
        <f t="shared" si="648"/>
        <v>0</v>
      </c>
      <c r="AO1581" s="165">
        <f t="shared" si="648"/>
        <v>0</v>
      </c>
      <c r="AP1581" s="165">
        <f t="shared" si="648"/>
        <v>0</v>
      </c>
      <c r="AQ1581" s="165">
        <f t="shared" si="648"/>
        <v>0</v>
      </c>
      <c r="AR1581" s="165">
        <f t="shared" si="648"/>
        <v>0</v>
      </c>
      <c r="AS1581" s="387">
        <f t="shared" si="644"/>
        <v>0</v>
      </c>
    </row>
    <row r="1582" spans="2:45" hidden="1" outlineLevel="2">
      <c r="B1582" s="66">
        <v>16</v>
      </c>
      <c r="D1582" s="338">
        <v>0</v>
      </c>
      <c r="E1582" s="165">
        <f t="shared" si="645"/>
        <v>0</v>
      </c>
      <c r="F1582" s="165">
        <f t="shared" si="645"/>
        <v>0</v>
      </c>
      <c r="G1582" s="165">
        <f t="shared" si="645"/>
        <v>0</v>
      </c>
      <c r="H1582" s="165">
        <f t="shared" si="645"/>
        <v>0</v>
      </c>
      <c r="I1582" s="165">
        <f t="shared" si="645"/>
        <v>0</v>
      </c>
      <c r="J1582" s="165">
        <f t="shared" si="645"/>
        <v>0</v>
      </c>
      <c r="K1582" s="165">
        <f t="shared" si="645"/>
        <v>0</v>
      </c>
      <c r="L1582" s="165">
        <f t="shared" si="645"/>
        <v>0</v>
      </c>
      <c r="M1582" s="165">
        <f t="shared" si="645"/>
        <v>0</v>
      </c>
      <c r="N1582" s="165">
        <f t="shared" si="645"/>
        <v>0</v>
      </c>
      <c r="O1582" s="165">
        <f t="shared" si="646"/>
        <v>0</v>
      </c>
      <c r="P1582" s="165">
        <f t="shared" si="646"/>
        <v>0</v>
      </c>
      <c r="Q1582" s="165">
        <f t="shared" si="646"/>
        <v>0</v>
      </c>
      <c r="R1582" s="165">
        <f t="shared" si="646"/>
        <v>0</v>
      </c>
      <c r="S1582" s="165">
        <f t="shared" si="646"/>
        <v>0</v>
      </c>
      <c r="T1582" s="165">
        <f t="shared" si="646"/>
        <v>0</v>
      </c>
      <c r="U1582" s="165">
        <f t="shared" si="646"/>
        <v>0</v>
      </c>
      <c r="V1582" s="165">
        <f t="shared" si="646"/>
        <v>0</v>
      </c>
      <c r="W1582" s="165">
        <f t="shared" si="646"/>
        <v>0</v>
      </c>
      <c r="X1582" s="165">
        <f t="shared" si="646"/>
        <v>0</v>
      </c>
      <c r="Y1582" s="165">
        <f t="shared" si="647"/>
        <v>0</v>
      </c>
      <c r="Z1582" s="165">
        <f t="shared" si="647"/>
        <v>0</v>
      </c>
      <c r="AA1582" s="165">
        <f t="shared" si="647"/>
        <v>0</v>
      </c>
      <c r="AB1582" s="165">
        <f t="shared" si="647"/>
        <v>0</v>
      </c>
      <c r="AC1582" s="165">
        <f t="shared" si="647"/>
        <v>0</v>
      </c>
      <c r="AD1582" s="165">
        <f t="shared" si="647"/>
        <v>0</v>
      </c>
      <c r="AE1582" s="165">
        <f t="shared" si="647"/>
        <v>0</v>
      </c>
      <c r="AF1582" s="165">
        <f t="shared" si="647"/>
        <v>0</v>
      </c>
      <c r="AG1582" s="165">
        <f t="shared" si="647"/>
        <v>0</v>
      </c>
      <c r="AH1582" s="165">
        <f t="shared" si="647"/>
        <v>0</v>
      </c>
      <c r="AI1582" s="165">
        <f t="shared" si="648"/>
        <v>0</v>
      </c>
      <c r="AJ1582" s="165">
        <f t="shared" si="648"/>
        <v>0</v>
      </c>
      <c r="AK1582" s="165">
        <f t="shared" si="648"/>
        <v>0</v>
      </c>
      <c r="AL1582" s="165">
        <f t="shared" si="648"/>
        <v>0</v>
      </c>
      <c r="AM1582" s="165">
        <f t="shared" si="648"/>
        <v>0</v>
      </c>
      <c r="AN1582" s="165">
        <f t="shared" si="648"/>
        <v>0</v>
      </c>
      <c r="AO1582" s="165">
        <f t="shared" si="648"/>
        <v>0</v>
      </c>
      <c r="AP1582" s="165">
        <f t="shared" si="648"/>
        <v>0</v>
      </c>
      <c r="AQ1582" s="165">
        <f t="shared" si="648"/>
        <v>0</v>
      </c>
      <c r="AR1582" s="165">
        <f t="shared" si="648"/>
        <v>0</v>
      </c>
      <c r="AS1582" s="387">
        <f t="shared" si="644"/>
        <v>0</v>
      </c>
    </row>
    <row r="1583" spans="2:45" hidden="1" outlineLevel="2">
      <c r="B1583" s="66">
        <v>17</v>
      </c>
      <c r="D1583" s="338">
        <v>0</v>
      </c>
      <c r="E1583" s="165">
        <f t="shared" si="645"/>
        <v>0</v>
      </c>
      <c r="F1583" s="165">
        <f t="shared" si="645"/>
        <v>0</v>
      </c>
      <c r="G1583" s="165">
        <f t="shared" si="645"/>
        <v>0</v>
      </c>
      <c r="H1583" s="165">
        <f t="shared" si="645"/>
        <v>0</v>
      </c>
      <c r="I1583" s="165">
        <f t="shared" si="645"/>
        <v>0</v>
      </c>
      <c r="J1583" s="165">
        <f t="shared" si="645"/>
        <v>0</v>
      </c>
      <c r="K1583" s="165">
        <f t="shared" si="645"/>
        <v>0</v>
      </c>
      <c r="L1583" s="165">
        <f t="shared" si="645"/>
        <v>0</v>
      </c>
      <c r="M1583" s="165">
        <f t="shared" si="645"/>
        <v>0</v>
      </c>
      <c r="N1583" s="165">
        <f t="shared" si="645"/>
        <v>0</v>
      </c>
      <c r="O1583" s="165">
        <f t="shared" si="646"/>
        <v>0</v>
      </c>
      <c r="P1583" s="165">
        <f t="shared" si="646"/>
        <v>0</v>
      </c>
      <c r="Q1583" s="165">
        <f t="shared" si="646"/>
        <v>0</v>
      </c>
      <c r="R1583" s="165">
        <f t="shared" si="646"/>
        <v>0</v>
      </c>
      <c r="S1583" s="165">
        <f t="shared" si="646"/>
        <v>0</v>
      </c>
      <c r="T1583" s="165">
        <f t="shared" si="646"/>
        <v>0</v>
      </c>
      <c r="U1583" s="165">
        <f t="shared" si="646"/>
        <v>0</v>
      </c>
      <c r="V1583" s="165">
        <f t="shared" si="646"/>
        <v>0</v>
      </c>
      <c r="W1583" s="165">
        <f t="shared" si="646"/>
        <v>0</v>
      </c>
      <c r="X1583" s="165">
        <f t="shared" si="646"/>
        <v>0</v>
      </c>
      <c r="Y1583" s="165">
        <f t="shared" si="647"/>
        <v>0</v>
      </c>
      <c r="Z1583" s="165">
        <f t="shared" si="647"/>
        <v>0</v>
      </c>
      <c r="AA1583" s="165">
        <f t="shared" si="647"/>
        <v>0</v>
      </c>
      <c r="AB1583" s="165">
        <f t="shared" si="647"/>
        <v>0</v>
      </c>
      <c r="AC1583" s="165">
        <f t="shared" si="647"/>
        <v>0</v>
      </c>
      <c r="AD1583" s="165">
        <f t="shared" si="647"/>
        <v>0</v>
      </c>
      <c r="AE1583" s="165">
        <f t="shared" si="647"/>
        <v>0</v>
      </c>
      <c r="AF1583" s="165">
        <f t="shared" si="647"/>
        <v>0</v>
      </c>
      <c r="AG1583" s="165">
        <f t="shared" si="647"/>
        <v>0</v>
      </c>
      <c r="AH1583" s="165">
        <f t="shared" si="647"/>
        <v>0</v>
      </c>
      <c r="AI1583" s="165">
        <f t="shared" si="648"/>
        <v>0</v>
      </c>
      <c r="AJ1583" s="165">
        <f t="shared" si="648"/>
        <v>0</v>
      </c>
      <c r="AK1583" s="165">
        <f t="shared" si="648"/>
        <v>0</v>
      </c>
      <c r="AL1583" s="165">
        <f t="shared" si="648"/>
        <v>0</v>
      </c>
      <c r="AM1583" s="165">
        <f t="shared" si="648"/>
        <v>0</v>
      </c>
      <c r="AN1583" s="165">
        <f t="shared" si="648"/>
        <v>0</v>
      </c>
      <c r="AO1583" s="165">
        <f t="shared" si="648"/>
        <v>0</v>
      </c>
      <c r="AP1583" s="165">
        <f t="shared" si="648"/>
        <v>0</v>
      </c>
      <c r="AQ1583" s="165">
        <f t="shared" si="648"/>
        <v>0</v>
      </c>
      <c r="AR1583" s="165">
        <f t="shared" si="648"/>
        <v>0</v>
      </c>
      <c r="AS1583" s="387">
        <f t="shared" si="644"/>
        <v>0</v>
      </c>
    </row>
    <row r="1584" spans="2:45" hidden="1" outlineLevel="2">
      <c r="B1584" s="66">
        <v>18</v>
      </c>
      <c r="D1584" s="338">
        <v>0</v>
      </c>
      <c r="E1584" s="165">
        <f t="shared" si="645"/>
        <v>0</v>
      </c>
      <c r="F1584" s="165">
        <f t="shared" si="645"/>
        <v>0</v>
      </c>
      <c r="G1584" s="165">
        <f t="shared" si="645"/>
        <v>0</v>
      </c>
      <c r="H1584" s="165">
        <f t="shared" si="645"/>
        <v>0</v>
      </c>
      <c r="I1584" s="165">
        <f t="shared" si="645"/>
        <v>0</v>
      </c>
      <c r="J1584" s="165">
        <f t="shared" si="645"/>
        <v>0</v>
      </c>
      <c r="K1584" s="165">
        <f t="shared" si="645"/>
        <v>0</v>
      </c>
      <c r="L1584" s="165">
        <f t="shared" si="645"/>
        <v>0</v>
      </c>
      <c r="M1584" s="165">
        <f t="shared" si="645"/>
        <v>0</v>
      </c>
      <c r="N1584" s="165">
        <f t="shared" si="645"/>
        <v>0</v>
      </c>
      <c r="O1584" s="165">
        <f t="shared" si="646"/>
        <v>0</v>
      </c>
      <c r="P1584" s="165">
        <f t="shared" si="646"/>
        <v>0</v>
      </c>
      <c r="Q1584" s="165">
        <f t="shared" si="646"/>
        <v>0</v>
      </c>
      <c r="R1584" s="165">
        <f t="shared" si="646"/>
        <v>0</v>
      </c>
      <c r="S1584" s="165">
        <f t="shared" si="646"/>
        <v>0</v>
      </c>
      <c r="T1584" s="165">
        <f t="shared" si="646"/>
        <v>0</v>
      </c>
      <c r="U1584" s="165">
        <f t="shared" si="646"/>
        <v>0</v>
      </c>
      <c r="V1584" s="165">
        <f t="shared" si="646"/>
        <v>0</v>
      </c>
      <c r="W1584" s="165">
        <f t="shared" si="646"/>
        <v>0</v>
      </c>
      <c r="X1584" s="165">
        <f t="shared" si="646"/>
        <v>0</v>
      </c>
      <c r="Y1584" s="165">
        <f t="shared" si="647"/>
        <v>0</v>
      </c>
      <c r="Z1584" s="165">
        <f t="shared" si="647"/>
        <v>0</v>
      </c>
      <c r="AA1584" s="165">
        <f t="shared" si="647"/>
        <v>0</v>
      </c>
      <c r="AB1584" s="165">
        <f t="shared" si="647"/>
        <v>0</v>
      </c>
      <c r="AC1584" s="165">
        <f t="shared" si="647"/>
        <v>0</v>
      </c>
      <c r="AD1584" s="165">
        <f t="shared" si="647"/>
        <v>0</v>
      </c>
      <c r="AE1584" s="165">
        <f t="shared" si="647"/>
        <v>0</v>
      </c>
      <c r="AF1584" s="165">
        <f t="shared" si="647"/>
        <v>0</v>
      </c>
      <c r="AG1584" s="165">
        <f t="shared" si="647"/>
        <v>0</v>
      </c>
      <c r="AH1584" s="165">
        <f t="shared" si="647"/>
        <v>0</v>
      </c>
      <c r="AI1584" s="165">
        <f t="shared" si="648"/>
        <v>0</v>
      </c>
      <c r="AJ1584" s="165">
        <f t="shared" si="648"/>
        <v>0</v>
      </c>
      <c r="AK1584" s="165">
        <f t="shared" si="648"/>
        <v>0</v>
      </c>
      <c r="AL1584" s="165">
        <f t="shared" si="648"/>
        <v>0</v>
      </c>
      <c r="AM1584" s="165">
        <f t="shared" si="648"/>
        <v>0</v>
      </c>
      <c r="AN1584" s="165">
        <f t="shared" si="648"/>
        <v>0</v>
      </c>
      <c r="AO1584" s="165">
        <f t="shared" si="648"/>
        <v>0</v>
      </c>
      <c r="AP1584" s="165">
        <f t="shared" si="648"/>
        <v>0</v>
      </c>
      <c r="AQ1584" s="165">
        <f t="shared" si="648"/>
        <v>0</v>
      </c>
      <c r="AR1584" s="165">
        <f t="shared" si="648"/>
        <v>0</v>
      </c>
      <c r="AS1584" s="387">
        <f t="shared" si="644"/>
        <v>0</v>
      </c>
    </row>
    <row r="1585" spans="2:45" hidden="1" outlineLevel="2">
      <c r="B1585" s="66">
        <v>19</v>
      </c>
      <c r="D1585" s="338">
        <v>0</v>
      </c>
      <c r="E1585" s="165">
        <f t="shared" si="645"/>
        <v>0</v>
      </c>
      <c r="F1585" s="165">
        <f t="shared" si="645"/>
        <v>0</v>
      </c>
      <c r="G1585" s="165">
        <f t="shared" si="645"/>
        <v>0</v>
      </c>
      <c r="H1585" s="165">
        <f t="shared" si="645"/>
        <v>0</v>
      </c>
      <c r="I1585" s="165">
        <f t="shared" si="645"/>
        <v>0</v>
      </c>
      <c r="J1585" s="165">
        <f t="shared" si="645"/>
        <v>0</v>
      </c>
      <c r="K1585" s="165">
        <f t="shared" si="645"/>
        <v>0</v>
      </c>
      <c r="L1585" s="165">
        <f t="shared" si="645"/>
        <v>0</v>
      </c>
      <c r="M1585" s="165">
        <f t="shared" si="645"/>
        <v>0</v>
      </c>
      <c r="N1585" s="165">
        <f t="shared" si="645"/>
        <v>0</v>
      </c>
      <c r="O1585" s="165">
        <f t="shared" si="646"/>
        <v>0</v>
      </c>
      <c r="P1585" s="165">
        <f t="shared" si="646"/>
        <v>0</v>
      </c>
      <c r="Q1585" s="165">
        <f t="shared" si="646"/>
        <v>0</v>
      </c>
      <c r="R1585" s="165">
        <f t="shared" si="646"/>
        <v>0</v>
      </c>
      <c r="S1585" s="165">
        <f t="shared" si="646"/>
        <v>0</v>
      </c>
      <c r="T1585" s="165">
        <f t="shared" si="646"/>
        <v>0</v>
      </c>
      <c r="U1585" s="165">
        <f t="shared" si="646"/>
        <v>0</v>
      </c>
      <c r="V1585" s="165">
        <f t="shared" si="646"/>
        <v>0</v>
      </c>
      <c r="W1585" s="165">
        <f t="shared" si="646"/>
        <v>0</v>
      </c>
      <c r="X1585" s="165">
        <f t="shared" si="646"/>
        <v>0</v>
      </c>
      <c r="Y1585" s="165">
        <f t="shared" si="647"/>
        <v>0</v>
      </c>
      <c r="Z1585" s="165">
        <f t="shared" si="647"/>
        <v>0</v>
      </c>
      <c r="AA1585" s="165">
        <f t="shared" si="647"/>
        <v>0</v>
      </c>
      <c r="AB1585" s="165">
        <f t="shared" si="647"/>
        <v>0</v>
      </c>
      <c r="AC1585" s="165">
        <f t="shared" si="647"/>
        <v>0</v>
      </c>
      <c r="AD1585" s="165">
        <f t="shared" si="647"/>
        <v>0</v>
      </c>
      <c r="AE1585" s="165">
        <f t="shared" si="647"/>
        <v>0</v>
      </c>
      <c r="AF1585" s="165">
        <f t="shared" si="647"/>
        <v>0</v>
      </c>
      <c r="AG1585" s="165">
        <f t="shared" si="647"/>
        <v>0</v>
      </c>
      <c r="AH1585" s="165">
        <f t="shared" si="647"/>
        <v>0</v>
      </c>
      <c r="AI1585" s="165">
        <f t="shared" si="648"/>
        <v>0</v>
      </c>
      <c r="AJ1585" s="165">
        <f t="shared" si="648"/>
        <v>0</v>
      </c>
      <c r="AK1585" s="165">
        <f t="shared" si="648"/>
        <v>0</v>
      </c>
      <c r="AL1585" s="165">
        <f t="shared" si="648"/>
        <v>0</v>
      </c>
      <c r="AM1585" s="165">
        <f t="shared" si="648"/>
        <v>0</v>
      </c>
      <c r="AN1585" s="165">
        <f t="shared" si="648"/>
        <v>0</v>
      </c>
      <c r="AO1585" s="165">
        <f t="shared" si="648"/>
        <v>0</v>
      </c>
      <c r="AP1585" s="165">
        <f t="shared" si="648"/>
        <v>0</v>
      </c>
      <c r="AQ1585" s="165">
        <f t="shared" si="648"/>
        <v>0</v>
      </c>
      <c r="AR1585" s="165">
        <f t="shared" si="648"/>
        <v>0</v>
      </c>
      <c r="AS1585" s="387">
        <f t="shared" si="644"/>
        <v>0</v>
      </c>
    </row>
    <row r="1586" spans="2:45" hidden="1" outlineLevel="2">
      <c r="B1586" s="66">
        <v>20</v>
      </c>
      <c r="D1586" s="338">
        <v>0</v>
      </c>
      <c r="E1586" s="165">
        <f t="shared" si="645"/>
        <v>0</v>
      </c>
      <c r="F1586" s="165">
        <f t="shared" si="645"/>
        <v>0</v>
      </c>
      <c r="G1586" s="165">
        <f t="shared" si="645"/>
        <v>0</v>
      </c>
      <c r="H1586" s="165">
        <f t="shared" si="645"/>
        <v>0</v>
      </c>
      <c r="I1586" s="165">
        <f t="shared" si="645"/>
        <v>0</v>
      </c>
      <c r="J1586" s="165">
        <f t="shared" si="645"/>
        <v>0</v>
      </c>
      <c r="K1586" s="165">
        <f t="shared" si="645"/>
        <v>0</v>
      </c>
      <c r="L1586" s="165">
        <f t="shared" si="645"/>
        <v>0</v>
      </c>
      <c r="M1586" s="165">
        <f t="shared" si="645"/>
        <v>0</v>
      </c>
      <c r="N1586" s="165">
        <f t="shared" si="645"/>
        <v>0</v>
      </c>
      <c r="O1586" s="165">
        <f t="shared" si="646"/>
        <v>0</v>
      </c>
      <c r="P1586" s="165">
        <f t="shared" si="646"/>
        <v>0</v>
      </c>
      <c r="Q1586" s="165">
        <f t="shared" si="646"/>
        <v>0</v>
      </c>
      <c r="R1586" s="165">
        <f t="shared" si="646"/>
        <v>0</v>
      </c>
      <c r="S1586" s="165">
        <f t="shared" si="646"/>
        <v>0</v>
      </c>
      <c r="T1586" s="165">
        <f t="shared" si="646"/>
        <v>0</v>
      </c>
      <c r="U1586" s="165">
        <f t="shared" si="646"/>
        <v>0</v>
      </c>
      <c r="V1586" s="165">
        <f t="shared" si="646"/>
        <v>0</v>
      </c>
      <c r="W1586" s="165">
        <f t="shared" si="646"/>
        <v>0</v>
      </c>
      <c r="X1586" s="165">
        <f t="shared" si="646"/>
        <v>0</v>
      </c>
      <c r="Y1586" s="165">
        <f t="shared" si="647"/>
        <v>0</v>
      </c>
      <c r="Z1586" s="165">
        <f t="shared" si="647"/>
        <v>0</v>
      </c>
      <c r="AA1586" s="165">
        <f t="shared" si="647"/>
        <v>0</v>
      </c>
      <c r="AB1586" s="165">
        <f t="shared" si="647"/>
        <v>0</v>
      </c>
      <c r="AC1586" s="165">
        <f t="shared" si="647"/>
        <v>0</v>
      </c>
      <c r="AD1586" s="165">
        <f t="shared" si="647"/>
        <v>0</v>
      </c>
      <c r="AE1586" s="165">
        <f t="shared" si="647"/>
        <v>0</v>
      </c>
      <c r="AF1586" s="165">
        <f t="shared" si="647"/>
        <v>0</v>
      </c>
      <c r="AG1586" s="165">
        <f t="shared" si="647"/>
        <v>0</v>
      </c>
      <c r="AH1586" s="165">
        <f t="shared" si="647"/>
        <v>0</v>
      </c>
      <c r="AI1586" s="165">
        <f t="shared" si="648"/>
        <v>0</v>
      </c>
      <c r="AJ1586" s="165">
        <f t="shared" si="648"/>
        <v>0</v>
      </c>
      <c r="AK1586" s="165">
        <f t="shared" si="648"/>
        <v>0</v>
      </c>
      <c r="AL1586" s="165">
        <f t="shared" si="648"/>
        <v>0</v>
      </c>
      <c r="AM1586" s="165">
        <f t="shared" si="648"/>
        <v>0</v>
      </c>
      <c r="AN1586" s="165">
        <f t="shared" si="648"/>
        <v>0</v>
      </c>
      <c r="AO1586" s="165">
        <f t="shared" si="648"/>
        <v>0</v>
      </c>
      <c r="AP1586" s="165">
        <f t="shared" si="648"/>
        <v>0</v>
      </c>
      <c r="AQ1586" s="165">
        <f t="shared" si="648"/>
        <v>0</v>
      </c>
      <c r="AR1586" s="165">
        <f t="shared" si="648"/>
        <v>0</v>
      </c>
      <c r="AS1586" s="387">
        <f t="shared" si="644"/>
        <v>0</v>
      </c>
    </row>
    <row r="1587" spans="2:45" hidden="1" outlineLevel="2">
      <c r="B1587" s="66">
        <v>21</v>
      </c>
      <c r="D1587" s="338">
        <v>0</v>
      </c>
      <c r="E1587" s="165">
        <f t="shared" ref="E1587:N1596" si="649">IF(AND(E$2=$B1587,$B1587=$C$3),$D1587,IF(AND(E$2&gt;$B1587,E$2&lt;=$D$1566+$B1587),SLN($D1587,0,IF($C$3-$B1587&gt;=$D$1566,$D$1566,$C$3-$B1587)),0))</f>
        <v>0</v>
      </c>
      <c r="F1587" s="165">
        <f t="shared" si="649"/>
        <v>0</v>
      </c>
      <c r="G1587" s="165">
        <f t="shared" si="649"/>
        <v>0</v>
      </c>
      <c r="H1587" s="165">
        <f t="shared" si="649"/>
        <v>0</v>
      </c>
      <c r="I1587" s="165">
        <f t="shared" si="649"/>
        <v>0</v>
      </c>
      <c r="J1587" s="165">
        <f t="shared" si="649"/>
        <v>0</v>
      </c>
      <c r="K1587" s="165">
        <f t="shared" si="649"/>
        <v>0</v>
      </c>
      <c r="L1587" s="165">
        <f t="shared" si="649"/>
        <v>0</v>
      </c>
      <c r="M1587" s="165">
        <f t="shared" si="649"/>
        <v>0</v>
      </c>
      <c r="N1587" s="165">
        <f t="shared" si="649"/>
        <v>0</v>
      </c>
      <c r="O1587" s="165">
        <f t="shared" ref="O1587:X1596" si="650">IF(AND(O$2=$B1587,$B1587=$C$3),$D1587,IF(AND(O$2&gt;$B1587,O$2&lt;=$D$1566+$B1587),SLN($D1587,0,IF($C$3-$B1587&gt;=$D$1566,$D$1566,$C$3-$B1587)),0))</f>
        <v>0</v>
      </c>
      <c r="P1587" s="165">
        <f t="shared" si="650"/>
        <v>0</v>
      </c>
      <c r="Q1587" s="165">
        <f t="shared" si="650"/>
        <v>0</v>
      </c>
      <c r="R1587" s="165">
        <f t="shared" si="650"/>
        <v>0</v>
      </c>
      <c r="S1587" s="165">
        <f t="shared" si="650"/>
        <v>0</v>
      </c>
      <c r="T1587" s="165">
        <f t="shared" si="650"/>
        <v>0</v>
      </c>
      <c r="U1587" s="165">
        <f t="shared" si="650"/>
        <v>0</v>
      </c>
      <c r="V1587" s="165">
        <f t="shared" si="650"/>
        <v>0</v>
      </c>
      <c r="W1587" s="165">
        <f t="shared" si="650"/>
        <v>0</v>
      </c>
      <c r="X1587" s="165">
        <f t="shared" si="650"/>
        <v>0</v>
      </c>
      <c r="Y1587" s="165">
        <f t="shared" ref="Y1587:AH1596" si="651">IF(AND(Y$2=$B1587,$B1587=$C$3),$D1587,IF(AND(Y$2&gt;$B1587,Y$2&lt;=$D$1566+$B1587),SLN($D1587,0,IF($C$3-$B1587&gt;=$D$1566,$D$1566,$C$3-$B1587)),0))</f>
        <v>0</v>
      </c>
      <c r="Z1587" s="165">
        <f t="shared" si="651"/>
        <v>0</v>
      </c>
      <c r="AA1587" s="165">
        <f t="shared" si="651"/>
        <v>0</v>
      </c>
      <c r="AB1587" s="165">
        <f t="shared" si="651"/>
        <v>0</v>
      </c>
      <c r="AC1587" s="165">
        <f t="shared" si="651"/>
        <v>0</v>
      </c>
      <c r="AD1587" s="165">
        <f t="shared" si="651"/>
        <v>0</v>
      </c>
      <c r="AE1587" s="165">
        <f t="shared" si="651"/>
        <v>0</v>
      </c>
      <c r="AF1587" s="165">
        <f t="shared" si="651"/>
        <v>0</v>
      </c>
      <c r="AG1587" s="165">
        <f t="shared" si="651"/>
        <v>0</v>
      </c>
      <c r="AH1587" s="165">
        <f t="shared" si="651"/>
        <v>0</v>
      </c>
      <c r="AI1587" s="165">
        <f t="shared" ref="AI1587:AR1596" si="652">IF(AND(AI$2=$B1587,$B1587=$C$3),$D1587,IF(AND(AI$2&gt;$B1587,AI$2&lt;=$D$1566+$B1587),SLN($D1587,0,IF($C$3-$B1587&gt;=$D$1566,$D$1566,$C$3-$B1587)),0))</f>
        <v>0</v>
      </c>
      <c r="AJ1587" s="165">
        <f t="shared" si="652"/>
        <v>0</v>
      </c>
      <c r="AK1587" s="165">
        <f t="shared" si="652"/>
        <v>0</v>
      </c>
      <c r="AL1587" s="165">
        <f t="shared" si="652"/>
        <v>0</v>
      </c>
      <c r="AM1587" s="165">
        <f t="shared" si="652"/>
        <v>0</v>
      </c>
      <c r="AN1587" s="165">
        <f t="shared" si="652"/>
        <v>0</v>
      </c>
      <c r="AO1587" s="165">
        <f t="shared" si="652"/>
        <v>0</v>
      </c>
      <c r="AP1587" s="165">
        <f t="shared" si="652"/>
        <v>0</v>
      </c>
      <c r="AQ1587" s="165">
        <f t="shared" si="652"/>
        <v>0</v>
      </c>
      <c r="AR1587" s="165">
        <f t="shared" si="652"/>
        <v>0</v>
      </c>
      <c r="AS1587" s="387">
        <f t="shared" si="644"/>
        <v>0</v>
      </c>
    </row>
    <row r="1588" spans="2:45" hidden="1" outlineLevel="2">
      <c r="B1588" s="66">
        <v>22</v>
      </c>
      <c r="D1588" s="338">
        <v>0</v>
      </c>
      <c r="E1588" s="165">
        <f t="shared" si="649"/>
        <v>0</v>
      </c>
      <c r="F1588" s="165">
        <f t="shared" si="649"/>
        <v>0</v>
      </c>
      <c r="G1588" s="165">
        <f t="shared" si="649"/>
        <v>0</v>
      </c>
      <c r="H1588" s="165">
        <f t="shared" si="649"/>
        <v>0</v>
      </c>
      <c r="I1588" s="165">
        <f t="shared" si="649"/>
        <v>0</v>
      </c>
      <c r="J1588" s="165">
        <f t="shared" si="649"/>
        <v>0</v>
      </c>
      <c r="K1588" s="165">
        <f t="shared" si="649"/>
        <v>0</v>
      </c>
      <c r="L1588" s="165">
        <f t="shared" si="649"/>
        <v>0</v>
      </c>
      <c r="M1588" s="165">
        <f t="shared" si="649"/>
        <v>0</v>
      </c>
      <c r="N1588" s="165">
        <f t="shared" si="649"/>
        <v>0</v>
      </c>
      <c r="O1588" s="165">
        <f t="shared" si="650"/>
        <v>0</v>
      </c>
      <c r="P1588" s="165">
        <f t="shared" si="650"/>
        <v>0</v>
      </c>
      <c r="Q1588" s="165">
        <f t="shared" si="650"/>
        <v>0</v>
      </c>
      <c r="R1588" s="165">
        <f t="shared" si="650"/>
        <v>0</v>
      </c>
      <c r="S1588" s="165">
        <f t="shared" si="650"/>
        <v>0</v>
      </c>
      <c r="T1588" s="165">
        <f t="shared" si="650"/>
        <v>0</v>
      </c>
      <c r="U1588" s="165">
        <f t="shared" si="650"/>
        <v>0</v>
      </c>
      <c r="V1588" s="165">
        <f t="shared" si="650"/>
        <v>0</v>
      </c>
      <c r="W1588" s="165">
        <f t="shared" si="650"/>
        <v>0</v>
      </c>
      <c r="X1588" s="165">
        <f t="shared" si="650"/>
        <v>0</v>
      </c>
      <c r="Y1588" s="165">
        <f t="shared" si="651"/>
        <v>0</v>
      </c>
      <c r="Z1588" s="165">
        <f t="shared" si="651"/>
        <v>0</v>
      </c>
      <c r="AA1588" s="165">
        <f t="shared" si="651"/>
        <v>0</v>
      </c>
      <c r="AB1588" s="165">
        <f t="shared" si="651"/>
        <v>0</v>
      </c>
      <c r="AC1588" s="165">
        <f t="shared" si="651"/>
        <v>0</v>
      </c>
      <c r="AD1588" s="165">
        <f t="shared" si="651"/>
        <v>0</v>
      </c>
      <c r="AE1588" s="165">
        <f t="shared" si="651"/>
        <v>0</v>
      </c>
      <c r="AF1588" s="165">
        <f t="shared" si="651"/>
        <v>0</v>
      </c>
      <c r="AG1588" s="165">
        <f t="shared" si="651"/>
        <v>0</v>
      </c>
      <c r="AH1588" s="165">
        <f t="shared" si="651"/>
        <v>0</v>
      </c>
      <c r="AI1588" s="165">
        <f t="shared" si="652"/>
        <v>0</v>
      </c>
      <c r="AJ1588" s="165">
        <f t="shared" si="652"/>
        <v>0</v>
      </c>
      <c r="AK1588" s="165">
        <f t="shared" si="652"/>
        <v>0</v>
      </c>
      <c r="AL1588" s="165">
        <f t="shared" si="652"/>
        <v>0</v>
      </c>
      <c r="AM1588" s="165">
        <f t="shared" si="652"/>
        <v>0</v>
      </c>
      <c r="AN1588" s="165">
        <f t="shared" si="652"/>
        <v>0</v>
      </c>
      <c r="AO1588" s="165">
        <f t="shared" si="652"/>
        <v>0</v>
      </c>
      <c r="AP1588" s="165">
        <f t="shared" si="652"/>
        <v>0</v>
      </c>
      <c r="AQ1588" s="165">
        <f t="shared" si="652"/>
        <v>0</v>
      </c>
      <c r="AR1588" s="165">
        <f t="shared" si="652"/>
        <v>0</v>
      </c>
      <c r="AS1588" s="387">
        <f t="shared" si="644"/>
        <v>0</v>
      </c>
    </row>
    <row r="1589" spans="2:45" hidden="1" outlineLevel="2">
      <c r="B1589" s="66">
        <v>23</v>
      </c>
      <c r="D1589" s="338">
        <v>0</v>
      </c>
      <c r="E1589" s="165">
        <f t="shared" si="649"/>
        <v>0</v>
      </c>
      <c r="F1589" s="165">
        <f t="shared" si="649"/>
        <v>0</v>
      </c>
      <c r="G1589" s="165">
        <f t="shared" si="649"/>
        <v>0</v>
      </c>
      <c r="H1589" s="165">
        <f t="shared" si="649"/>
        <v>0</v>
      </c>
      <c r="I1589" s="165">
        <f t="shared" si="649"/>
        <v>0</v>
      </c>
      <c r="J1589" s="165">
        <f t="shared" si="649"/>
        <v>0</v>
      </c>
      <c r="K1589" s="165">
        <f t="shared" si="649"/>
        <v>0</v>
      </c>
      <c r="L1589" s="165">
        <f t="shared" si="649"/>
        <v>0</v>
      </c>
      <c r="M1589" s="165">
        <f t="shared" si="649"/>
        <v>0</v>
      </c>
      <c r="N1589" s="165">
        <f t="shared" si="649"/>
        <v>0</v>
      </c>
      <c r="O1589" s="165">
        <f t="shared" si="650"/>
        <v>0</v>
      </c>
      <c r="P1589" s="165">
        <f t="shared" si="650"/>
        <v>0</v>
      </c>
      <c r="Q1589" s="165">
        <f t="shared" si="650"/>
        <v>0</v>
      </c>
      <c r="R1589" s="165">
        <f t="shared" si="650"/>
        <v>0</v>
      </c>
      <c r="S1589" s="165">
        <f t="shared" si="650"/>
        <v>0</v>
      </c>
      <c r="T1589" s="165">
        <f t="shared" si="650"/>
        <v>0</v>
      </c>
      <c r="U1589" s="165">
        <f t="shared" si="650"/>
        <v>0</v>
      </c>
      <c r="V1589" s="165">
        <f t="shared" si="650"/>
        <v>0</v>
      </c>
      <c r="W1589" s="165">
        <f t="shared" si="650"/>
        <v>0</v>
      </c>
      <c r="X1589" s="165">
        <f t="shared" si="650"/>
        <v>0</v>
      </c>
      <c r="Y1589" s="165">
        <f t="shared" si="651"/>
        <v>0</v>
      </c>
      <c r="Z1589" s="165">
        <f t="shared" si="651"/>
        <v>0</v>
      </c>
      <c r="AA1589" s="165">
        <f t="shared" si="651"/>
        <v>0</v>
      </c>
      <c r="AB1589" s="165">
        <f t="shared" si="651"/>
        <v>0</v>
      </c>
      <c r="AC1589" s="165">
        <f t="shared" si="651"/>
        <v>0</v>
      </c>
      <c r="AD1589" s="165">
        <f t="shared" si="651"/>
        <v>0</v>
      </c>
      <c r="AE1589" s="165">
        <f t="shared" si="651"/>
        <v>0</v>
      </c>
      <c r="AF1589" s="165">
        <f t="shared" si="651"/>
        <v>0</v>
      </c>
      <c r="AG1589" s="165">
        <f t="shared" si="651"/>
        <v>0</v>
      </c>
      <c r="AH1589" s="165">
        <f t="shared" si="651"/>
        <v>0</v>
      </c>
      <c r="AI1589" s="165">
        <f t="shared" si="652"/>
        <v>0</v>
      </c>
      <c r="AJ1589" s="165">
        <f t="shared" si="652"/>
        <v>0</v>
      </c>
      <c r="AK1589" s="165">
        <f t="shared" si="652"/>
        <v>0</v>
      </c>
      <c r="AL1589" s="165">
        <f t="shared" si="652"/>
        <v>0</v>
      </c>
      <c r="AM1589" s="165">
        <f t="shared" si="652"/>
        <v>0</v>
      </c>
      <c r="AN1589" s="165">
        <f t="shared" si="652"/>
        <v>0</v>
      </c>
      <c r="AO1589" s="165">
        <f t="shared" si="652"/>
        <v>0</v>
      </c>
      <c r="AP1589" s="165">
        <f t="shared" si="652"/>
        <v>0</v>
      </c>
      <c r="AQ1589" s="165">
        <f t="shared" si="652"/>
        <v>0</v>
      </c>
      <c r="AR1589" s="165">
        <f t="shared" si="652"/>
        <v>0</v>
      </c>
      <c r="AS1589" s="387">
        <f t="shared" si="644"/>
        <v>0</v>
      </c>
    </row>
    <row r="1590" spans="2:45" hidden="1" outlineLevel="2">
      <c r="B1590" s="66">
        <v>24</v>
      </c>
      <c r="D1590" s="338">
        <v>0</v>
      </c>
      <c r="E1590" s="165">
        <f t="shared" si="649"/>
        <v>0</v>
      </c>
      <c r="F1590" s="165">
        <f t="shared" si="649"/>
        <v>0</v>
      </c>
      <c r="G1590" s="165">
        <f t="shared" si="649"/>
        <v>0</v>
      </c>
      <c r="H1590" s="165">
        <f t="shared" si="649"/>
        <v>0</v>
      </c>
      <c r="I1590" s="165">
        <f t="shared" si="649"/>
        <v>0</v>
      </c>
      <c r="J1590" s="165">
        <f t="shared" si="649"/>
        <v>0</v>
      </c>
      <c r="K1590" s="165">
        <f t="shared" si="649"/>
        <v>0</v>
      </c>
      <c r="L1590" s="165">
        <f t="shared" si="649"/>
        <v>0</v>
      </c>
      <c r="M1590" s="165">
        <f t="shared" si="649"/>
        <v>0</v>
      </c>
      <c r="N1590" s="165">
        <f t="shared" si="649"/>
        <v>0</v>
      </c>
      <c r="O1590" s="165">
        <f t="shared" si="650"/>
        <v>0</v>
      </c>
      <c r="P1590" s="165">
        <f t="shared" si="650"/>
        <v>0</v>
      </c>
      <c r="Q1590" s="165">
        <f t="shared" si="650"/>
        <v>0</v>
      </c>
      <c r="R1590" s="165">
        <f t="shared" si="650"/>
        <v>0</v>
      </c>
      <c r="S1590" s="165">
        <f t="shared" si="650"/>
        <v>0</v>
      </c>
      <c r="T1590" s="165">
        <f t="shared" si="650"/>
        <v>0</v>
      </c>
      <c r="U1590" s="165">
        <f t="shared" si="650"/>
        <v>0</v>
      </c>
      <c r="V1590" s="165">
        <f t="shared" si="650"/>
        <v>0</v>
      </c>
      <c r="W1590" s="165">
        <f t="shared" si="650"/>
        <v>0</v>
      </c>
      <c r="X1590" s="165">
        <f t="shared" si="650"/>
        <v>0</v>
      </c>
      <c r="Y1590" s="165">
        <f t="shared" si="651"/>
        <v>0</v>
      </c>
      <c r="Z1590" s="165">
        <f t="shared" si="651"/>
        <v>0</v>
      </c>
      <c r="AA1590" s="165">
        <f t="shared" si="651"/>
        <v>0</v>
      </c>
      <c r="AB1590" s="165">
        <f t="shared" si="651"/>
        <v>0</v>
      </c>
      <c r="AC1590" s="165">
        <f t="shared" si="651"/>
        <v>0</v>
      </c>
      <c r="AD1590" s="165">
        <f t="shared" si="651"/>
        <v>0</v>
      </c>
      <c r="AE1590" s="165">
        <f t="shared" si="651"/>
        <v>0</v>
      </c>
      <c r="AF1590" s="165">
        <f t="shared" si="651"/>
        <v>0</v>
      </c>
      <c r="AG1590" s="165">
        <f t="shared" si="651"/>
        <v>0</v>
      </c>
      <c r="AH1590" s="165">
        <f t="shared" si="651"/>
        <v>0</v>
      </c>
      <c r="AI1590" s="165">
        <f t="shared" si="652"/>
        <v>0</v>
      </c>
      <c r="AJ1590" s="165">
        <f t="shared" si="652"/>
        <v>0</v>
      </c>
      <c r="AK1590" s="165">
        <f t="shared" si="652"/>
        <v>0</v>
      </c>
      <c r="AL1590" s="165">
        <f t="shared" si="652"/>
        <v>0</v>
      </c>
      <c r="AM1590" s="165">
        <f t="shared" si="652"/>
        <v>0</v>
      </c>
      <c r="AN1590" s="165">
        <f t="shared" si="652"/>
        <v>0</v>
      </c>
      <c r="AO1590" s="165">
        <f t="shared" si="652"/>
        <v>0</v>
      </c>
      <c r="AP1590" s="165">
        <f t="shared" si="652"/>
        <v>0</v>
      </c>
      <c r="AQ1590" s="165">
        <f t="shared" si="652"/>
        <v>0</v>
      </c>
      <c r="AR1590" s="165">
        <f t="shared" si="652"/>
        <v>0</v>
      </c>
      <c r="AS1590" s="387">
        <f t="shared" si="644"/>
        <v>0</v>
      </c>
    </row>
    <row r="1591" spans="2:45" hidden="1" outlineLevel="2">
      <c r="B1591" s="66">
        <v>25</v>
      </c>
      <c r="D1591" s="338">
        <v>0</v>
      </c>
      <c r="E1591" s="165">
        <f t="shared" si="649"/>
        <v>0</v>
      </c>
      <c r="F1591" s="165">
        <f t="shared" si="649"/>
        <v>0</v>
      </c>
      <c r="G1591" s="165">
        <f t="shared" si="649"/>
        <v>0</v>
      </c>
      <c r="H1591" s="165">
        <f t="shared" si="649"/>
        <v>0</v>
      </c>
      <c r="I1591" s="165">
        <f t="shared" si="649"/>
        <v>0</v>
      </c>
      <c r="J1591" s="165">
        <f t="shared" si="649"/>
        <v>0</v>
      </c>
      <c r="K1591" s="165">
        <f t="shared" si="649"/>
        <v>0</v>
      </c>
      <c r="L1591" s="165">
        <f t="shared" si="649"/>
        <v>0</v>
      </c>
      <c r="M1591" s="165">
        <f t="shared" si="649"/>
        <v>0</v>
      </c>
      <c r="N1591" s="165">
        <f t="shared" si="649"/>
        <v>0</v>
      </c>
      <c r="O1591" s="165">
        <f t="shared" si="650"/>
        <v>0</v>
      </c>
      <c r="P1591" s="165">
        <f t="shared" si="650"/>
        <v>0</v>
      </c>
      <c r="Q1591" s="165">
        <f t="shared" si="650"/>
        <v>0</v>
      </c>
      <c r="R1591" s="165">
        <f t="shared" si="650"/>
        <v>0</v>
      </c>
      <c r="S1591" s="165">
        <f t="shared" si="650"/>
        <v>0</v>
      </c>
      <c r="T1591" s="165">
        <f t="shared" si="650"/>
        <v>0</v>
      </c>
      <c r="U1591" s="165">
        <f t="shared" si="650"/>
        <v>0</v>
      </c>
      <c r="V1591" s="165">
        <f t="shared" si="650"/>
        <v>0</v>
      </c>
      <c r="W1591" s="165">
        <f t="shared" si="650"/>
        <v>0</v>
      </c>
      <c r="X1591" s="165">
        <f t="shared" si="650"/>
        <v>0</v>
      </c>
      <c r="Y1591" s="165">
        <f t="shared" si="651"/>
        <v>0</v>
      </c>
      <c r="Z1591" s="165">
        <f t="shared" si="651"/>
        <v>0</v>
      </c>
      <c r="AA1591" s="165">
        <f t="shared" si="651"/>
        <v>0</v>
      </c>
      <c r="AB1591" s="165">
        <f t="shared" si="651"/>
        <v>0</v>
      </c>
      <c r="AC1591" s="165">
        <f t="shared" si="651"/>
        <v>0</v>
      </c>
      <c r="AD1591" s="165">
        <f t="shared" si="651"/>
        <v>0</v>
      </c>
      <c r="AE1591" s="165">
        <f t="shared" si="651"/>
        <v>0</v>
      </c>
      <c r="AF1591" s="165">
        <f t="shared" si="651"/>
        <v>0</v>
      </c>
      <c r="AG1591" s="165">
        <f t="shared" si="651"/>
        <v>0</v>
      </c>
      <c r="AH1591" s="165">
        <f t="shared" si="651"/>
        <v>0</v>
      </c>
      <c r="AI1591" s="165">
        <f t="shared" si="652"/>
        <v>0</v>
      </c>
      <c r="AJ1591" s="165">
        <f t="shared" si="652"/>
        <v>0</v>
      </c>
      <c r="AK1591" s="165">
        <f t="shared" si="652"/>
        <v>0</v>
      </c>
      <c r="AL1591" s="165">
        <f t="shared" si="652"/>
        <v>0</v>
      </c>
      <c r="AM1591" s="165">
        <f t="shared" si="652"/>
        <v>0</v>
      </c>
      <c r="AN1591" s="165">
        <f t="shared" si="652"/>
        <v>0</v>
      </c>
      <c r="AO1591" s="165">
        <f t="shared" si="652"/>
        <v>0</v>
      </c>
      <c r="AP1591" s="165">
        <f t="shared" si="652"/>
        <v>0</v>
      </c>
      <c r="AQ1591" s="165">
        <f t="shared" si="652"/>
        <v>0</v>
      </c>
      <c r="AR1591" s="165">
        <f t="shared" si="652"/>
        <v>0</v>
      </c>
      <c r="AS1591" s="387">
        <f t="shared" si="644"/>
        <v>0</v>
      </c>
    </row>
    <row r="1592" spans="2:45" hidden="1" outlineLevel="2">
      <c r="B1592" s="66">
        <v>26</v>
      </c>
      <c r="D1592" s="338">
        <v>0</v>
      </c>
      <c r="E1592" s="165">
        <f t="shared" si="649"/>
        <v>0</v>
      </c>
      <c r="F1592" s="165">
        <f t="shared" si="649"/>
        <v>0</v>
      </c>
      <c r="G1592" s="165">
        <f t="shared" si="649"/>
        <v>0</v>
      </c>
      <c r="H1592" s="165">
        <f t="shared" si="649"/>
        <v>0</v>
      </c>
      <c r="I1592" s="165">
        <f t="shared" si="649"/>
        <v>0</v>
      </c>
      <c r="J1592" s="165">
        <f t="shared" si="649"/>
        <v>0</v>
      </c>
      <c r="K1592" s="165">
        <f t="shared" si="649"/>
        <v>0</v>
      </c>
      <c r="L1592" s="165">
        <f t="shared" si="649"/>
        <v>0</v>
      </c>
      <c r="M1592" s="165">
        <f t="shared" si="649"/>
        <v>0</v>
      </c>
      <c r="N1592" s="165">
        <f t="shared" si="649"/>
        <v>0</v>
      </c>
      <c r="O1592" s="165">
        <f t="shared" si="650"/>
        <v>0</v>
      </c>
      <c r="P1592" s="165">
        <f t="shared" si="650"/>
        <v>0</v>
      </c>
      <c r="Q1592" s="165">
        <f t="shared" si="650"/>
        <v>0</v>
      </c>
      <c r="R1592" s="165">
        <f t="shared" si="650"/>
        <v>0</v>
      </c>
      <c r="S1592" s="165">
        <f t="shared" si="650"/>
        <v>0</v>
      </c>
      <c r="T1592" s="165">
        <f t="shared" si="650"/>
        <v>0</v>
      </c>
      <c r="U1592" s="165">
        <f t="shared" si="650"/>
        <v>0</v>
      </c>
      <c r="V1592" s="165">
        <f t="shared" si="650"/>
        <v>0</v>
      </c>
      <c r="W1592" s="165">
        <f t="shared" si="650"/>
        <v>0</v>
      </c>
      <c r="X1592" s="165">
        <f t="shared" si="650"/>
        <v>0</v>
      </c>
      <c r="Y1592" s="165">
        <f t="shared" si="651"/>
        <v>0</v>
      </c>
      <c r="Z1592" s="165">
        <f t="shared" si="651"/>
        <v>0</v>
      </c>
      <c r="AA1592" s="165">
        <f t="shared" si="651"/>
        <v>0</v>
      </c>
      <c r="AB1592" s="165">
        <f t="shared" si="651"/>
        <v>0</v>
      </c>
      <c r="AC1592" s="165">
        <f t="shared" si="651"/>
        <v>0</v>
      </c>
      <c r="AD1592" s="165">
        <f t="shared" si="651"/>
        <v>0</v>
      </c>
      <c r="AE1592" s="165">
        <f t="shared" si="651"/>
        <v>0</v>
      </c>
      <c r="AF1592" s="165">
        <f t="shared" si="651"/>
        <v>0</v>
      </c>
      <c r="AG1592" s="165">
        <f t="shared" si="651"/>
        <v>0</v>
      </c>
      <c r="AH1592" s="165">
        <f t="shared" si="651"/>
        <v>0</v>
      </c>
      <c r="AI1592" s="165">
        <f t="shared" si="652"/>
        <v>0</v>
      </c>
      <c r="AJ1592" s="165">
        <f t="shared" si="652"/>
        <v>0</v>
      </c>
      <c r="AK1592" s="165">
        <f t="shared" si="652"/>
        <v>0</v>
      </c>
      <c r="AL1592" s="165">
        <f t="shared" si="652"/>
        <v>0</v>
      </c>
      <c r="AM1592" s="165">
        <f t="shared" si="652"/>
        <v>0</v>
      </c>
      <c r="AN1592" s="165">
        <f t="shared" si="652"/>
        <v>0</v>
      </c>
      <c r="AO1592" s="165">
        <f t="shared" si="652"/>
        <v>0</v>
      </c>
      <c r="AP1592" s="165">
        <f t="shared" si="652"/>
        <v>0</v>
      </c>
      <c r="AQ1592" s="165">
        <f t="shared" si="652"/>
        <v>0</v>
      </c>
      <c r="AR1592" s="165">
        <f t="shared" si="652"/>
        <v>0</v>
      </c>
      <c r="AS1592" s="387">
        <f t="shared" si="644"/>
        <v>0</v>
      </c>
    </row>
    <row r="1593" spans="2:45" hidden="1" outlineLevel="2">
      <c r="B1593" s="66">
        <v>27</v>
      </c>
      <c r="D1593" s="338">
        <v>0</v>
      </c>
      <c r="E1593" s="165">
        <f t="shared" si="649"/>
        <v>0</v>
      </c>
      <c r="F1593" s="165">
        <f t="shared" si="649"/>
        <v>0</v>
      </c>
      <c r="G1593" s="165">
        <f t="shared" si="649"/>
        <v>0</v>
      </c>
      <c r="H1593" s="165">
        <f t="shared" si="649"/>
        <v>0</v>
      </c>
      <c r="I1593" s="165">
        <f t="shared" si="649"/>
        <v>0</v>
      </c>
      <c r="J1593" s="165">
        <f t="shared" si="649"/>
        <v>0</v>
      </c>
      <c r="K1593" s="165">
        <f t="shared" si="649"/>
        <v>0</v>
      </c>
      <c r="L1593" s="165">
        <f t="shared" si="649"/>
        <v>0</v>
      </c>
      <c r="M1593" s="165">
        <f t="shared" si="649"/>
        <v>0</v>
      </c>
      <c r="N1593" s="165">
        <f t="shared" si="649"/>
        <v>0</v>
      </c>
      <c r="O1593" s="165">
        <f t="shared" si="650"/>
        <v>0</v>
      </c>
      <c r="P1593" s="165">
        <f t="shared" si="650"/>
        <v>0</v>
      </c>
      <c r="Q1593" s="165">
        <f t="shared" si="650"/>
        <v>0</v>
      </c>
      <c r="R1593" s="165">
        <f t="shared" si="650"/>
        <v>0</v>
      </c>
      <c r="S1593" s="165">
        <f t="shared" si="650"/>
        <v>0</v>
      </c>
      <c r="T1593" s="165">
        <f t="shared" si="650"/>
        <v>0</v>
      </c>
      <c r="U1593" s="165">
        <f t="shared" si="650"/>
        <v>0</v>
      </c>
      <c r="V1593" s="165">
        <f t="shared" si="650"/>
        <v>0</v>
      </c>
      <c r="W1593" s="165">
        <f t="shared" si="650"/>
        <v>0</v>
      </c>
      <c r="X1593" s="165">
        <f t="shared" si="650"/>
        <v>0</v>
      </c>
      <c r="Y1593" s="165">
        <f t="shared" si="651"/>
        <v>0</v>
      </c>
      <c r="Z1593" s="165">
        <f t="shared" si="651"/>
        <v>0</v>
      </c>
      <c r="AA1593" s="165">
        <f t="shared" si="651"/>
        <v>0</v>
      </c>
      <c r="AB1593" s="165">
        <f t="shared" si="651"/>
        <v>0</v>
      </c>
      <c r="AC1593" s="165">
        <f t="shared" si="651"/>
        <v>0</v>
      </c>
      <c r="AD1593" s="165">
        <f t="shared" si="651"/>
        <v>0</v>
      </c>
      <c r="AE1593" s="165">
        <f t="shared" si="651"/>
        <v>0</v>
      </c>
      <c r="AF1593" s="165">
        <f t="shared" si="651"/>
        <v>0</v>
      </c>
      <c r="AG1593" s="165">
        <f t="shared" si="651"/>
        <v>0</v>
      </c>
      <c r="AH1593" s="165">
        <f t="shared" si="651"/>
        <v>0</v>
      </c>
      <c r="AI1593" s="165">
        <f t="shared" si="652"/>
        <v>0</v>
      </c>
      <c r="AJ1593" s="165">
        <f t="shared" si="652"/>
        <v>0</v>
      </c>
      <c r="AK1593" s="165">
        <f t="shared" si="652"/>
        <v>0</v>
      </c>
      <c r="AL1593" s="165">
        <f t="shared" si="652"/>
        <v>0</v>
      </c>
      <c r="AM1593" s="165">
        <f t="shared" si="652"/>
        <v>0</v>
      </c>
      <c r="AN1593" s="165">
        <f t="shared" si="652"/>
        <v>0</v>
      </c>
      <c r="AO1593" s="165">
        <f t="shared" si="652"/>
        <v>0</v>
      </c>
      <c r="AP1593" s="165">
        <f t="shared" si="652"/>
        <v>0</v>
      </c>
      <c r="AQ1593" s="165">
        <f t="shared" si="652"/>
        <v>0</v>
      </c>
      <c r="AR1593" s="165">
        <f t="shared" si="652"/>
        <v>0</v>
      </c>
      <c r="AS1593" s="387">
        <f t="shared" si="644"/>
        <v>0</v>
      </c>
    </row>
    <row r="1594" spans="2:45" hidden="1" outlineLevel="2">
      <c r="B1594" s="66">
        <v>28</v>
      </c>
      <c r="D1594" s="338">
        <v>0</v>
      </c>
      <c r="E1594" s="165">
        <f t="shared" si="649"/>
        <v>0</v>
      </c>
      <c r="F1594" s="165">
        <f t="shared" si="649"/>
        <v>0</v>
      </c>
      <c r="G1594" s="165">
        <f t="shared" si="649"/>
        <v>0</v>
      </c>
      <c r="H1594" s="165">
        <f t="shared" si="649"/>
        <v>0</v>
      </c>
      <c r="I1594" s="165">
        <f t="shared" si="649"/>
        <v>0</v>
      </c>
      <c r="J1594" s="165">
        <f t="shared" si="649"/>
        <v>0</v>
      </c>
      <c r="K1594" s="165">
        <f t="shared" si="649"/>
        <v>0</v>
      </c>
      <c r="L1594" s="165">
        <f t="shared" si="649"/>
        <v>0</v>
      </c>
      <c r="M1594" s="165">
        <f t="shared" si="649"/>
        <v>0</v>
      </c>
      <c r="N1594" s="165">
        <f t="shared" si="649"/>
        <v>0</v>
      </c>
      <c r="O1594" s="165">
        <f t="shared" si="650"/>
        <v>0</v>
      </c>
      <c r="P1594" s="165">
        <f t="shared" si="650"/>
        <v>0</v>
      </c>
      <c r="Q1594" s="165">
        <f t="shared" si="650"/>
        <v>0</v>
      </c>
      <c r="R1594" s="165">
        <f t="shared" si="650"/>
        <v>0</v>
      </c>
      <c r="S1594" s="165">
        <f t="shared" si="650"/>
        <v>0</v>
      </c>
      <c r="T1594" s="165">
        <f t="shared" si="650"/>
        <v>0</v>
      </c>
      <c r="U1594" s="165">
        <f t="shared" si="650"/>
        <v>0</v>
      </c>
      <c r="V1594" s="165">
        <f t="shared" si="650"/>
        <v>0</v>
      </c>
      <c r="W1594" s="165">
        <f t="shared" si="650"/>
        <v>0</v>
      </c>
      <c r="X1594" s="165">
        <f t="shared" si="650"/>
        <v>0</v>
      </c>
      <c r="Y1594" s="165">
        <f t="shared" si="651"/>
        <v>0</v>
      </c>
      <c r="Z1594" s="165">
        <f t="shared" si="651"/>
        <v>0</v>
      </c>
      <c r="AA1594" s="165">
        <f t="shared" si="651"/>
        <v>0</v>
      </c>
      <c r="AB1594" s="165">
        <f t="shared" si="651"/>
        <v>0</v>
      </c>
      <c r="AC1594" s="165">
        <f t="shared" si="651"/>
        <v>0</v>
      </c>
      <c r="AD1594" s="165">
        <f t="shared" si="651"/>
        <v>0</v>
      </c>
      <c r="AE1594" s="165">
        <f t="shared" si="651"/>
        <v>0</v>
      </c>
      <c r="AF1594" s="165">
        <f t="shared" si="651"/>
        <v>0</v>
      </c>
      <c r="AG1594" s="165">
        <f t="shared" si="651"/>
        <v>0</v>
      </c>
      <c r="AH1594" s="165">
        <f t="shared" si="651"/>
        <v>0</v>
      </c>
      <c r="AI1594" s="165">
        <f t="shared" si="652"/>
        <v>0</v>
      </c>
      <c r="AJ1594" s="165">
        <f t="shared" si="652"/>
        <v>0</v>
      </c>
      <c r="AK1594" s="165">
        <f t="shared" si="652"/>
        <v>0</v>
      </c>
      <c r="AL1594" s="165">
        <f t="shared" si="652"/>
        <v>0</v>
      </c>
      <c r="AM1594" s="165">
        <f t="shared" si="652"/>
        <v>0</v>
      </c>
      <c r="AN1594" s="165">
        <f t="shared" si="652"/>
        <v>0</v>
      </c>
      <c r="AO1594" s="165">
        <f t="shared" si="652"/>
        <v>0</v>
      </c>
      <c r="AP1594" s="165">
        <f t="shared" si="652"/>
        <v>0</v>
      </c>
      <c r="AQ1594" s="165">
        <f t="shared" si="652"/>
        <v>0</v>
      </c>
      <c r="AR1594" s="165">
        <f t="shared" si="652"/>
        <v>0</v>
      </c>
      <c r="AS1594" s="387">
        <f t="shared" si="644"/>
        <v>0</v>
      </c>
    </row>
    <row r="1595" spans="2:45" hidden="1" outlineLevel="2">
      <c r="B1595" s="66">
        <v>29</v>
      </c>
      <c r="D1595" s="338">
        <v>0</v>
      </c>
      <c r="E1595" s="165">
        <f t="shared" si="649"/>
        <v>0</v>
      </c>
      <c r="F1595" s="165">
        <f t="shared" si="649"/>
        <v>0</v>
      </c>
      <c r="G1595" s="165">
        <f t="shared" si="649"/>
        <v>0</v>
      </c>
      <c r="H1595" s="165">
        <f t="shared" si="649"/>
        <v>0</v>
      </c>
      <c r="I1595" s="165">
        <f t="shared" si="649"/>
        <v>0</v>
      </c>
      <c r="J1595" s="165">
        <f t="shared" si="649"/>
        <v>0</v>
      </c>
      <c r="K1595" s="165">
        <f t="shared" si="649"/>
        <v>0</v>
      </c>
      <c r="L1595" s="165">
        <f t="shared" si="649"/>
        <v>0</v>
      </c>
      <c r="M1595" s="165">
        <f t="shared" si="649"/>
        <v>0</v>
      </c>
      <c r="N1595" s="165">
        <f t="shared" si="649"/>
        <v>0</v>
      </c>
      <c r="O1595" s="165">
        <f t="shared" si="650"/>
        <v>0</v>
      </c>
      <c r="P1595" s="165">
        <f t="shared" si="650"/>
        <v>0</v>
      </c>
      <c r="Q1595" s="165">
        <f t="shared" si="650"/>
        <v>0</v>
      </c>
      <c r="R1595" s="165">
        <f t="shared" si="650"/>
        <v>0</v>
      </c>
      <c r="S1595" s="165">
        <f t="shared" si="650"/>
        <v>0</v>
      </c>
      <c r="T1595" s="165">
        <f t="shared" si="650"/>
        <v>0</v>
      </c>
      <c r="U1595" s="165">
        <f t="shared" si="650"/>
        <v>0</v>
      </c>
      <c r="V1595" s="165">
        <f t="shared" si="650"/>
        <v>0</v>
      </c>
      <c r="W1595" s="165">
        <f t="shared" si="650"/>
        <v>0</v>
      </c>
      <c r="X1595" s="165">
        <f t="shared" si="650"/>
        <v>0</v>
      </c>
      <c r="Y1595" s="165">
        <f t="shared" si="651"/>
        <v>0</v>
      </c>
      <c r="Z1595" s="165">
        <f t="shared" si="651"/>
        <v>0</v>
      </c>
      <c r="AA1595" s="165">
        <f t="shared" si="651"/>
        <v>0</v>
      </c>
      <c r="AB1595" s="165">
        <f t="shared" si="651"/>
        <v>0</v>
      </c>
      <c r="AC1595" s="165">
        <f t="shared" si="651"/>
        <v>0</v>
      </c>
      <c r="AD1595" s="165">
        <f t="shared" si="651"/>
        <v>0</v>
      </c>
      <c r="AE1595" s="165">
        <f t="shared" si="651"/>
        <v>0</v>
      </c>
      <c r="AF1595" s="165">
        <f t="shared" si="651"/>
        <v>0</v>
      </c>
      <c r="AG1595" s="165">
        <f t="shared" si="651"/>
        <v>0</v>
      </c>
      <c r="AH1595" s="165">
        <f t="shared" si="651"/>
        <v>0</v>
      </c>
      <c r="AI1595" s="165">
        <f t="shared" si="652"/>
        <v>0</v>
      </c>
      <c r="AJ1595" s="165">
        <f t="shared" si="652"/>
        <v>0</v>
      </c>
      <c r="AK1595" s="165">
        <f t="shared" si="652"/>
        <v>0</v>
      </c>
      <c r="AL1595" s="165">
        <f t="shared" si="652"/>
        <v>0</v>
      </c>
      <c r="AM1595" s="165">
        <f t="shared" si="652"/>
        <v>0</v>
      </c>
      <c r="AN1595" s="165">
        <f t="shared" si="652"/>
        <v>0</v>
      </c>
      <c r="AO1595" s="165">
        <f t="shared" si="652"/>
        <v>0</v>
      </c>
      <c r="AP1595" s="165">
        <f t="shared" si="652"/>
        <v>0</v>
      </c>
      <c r="AQ1595" s="165">
        <f t="shared" si="652"/>
        <v>0</v>
      </c>
      <c r="AR1595" s="165">
        <f t="shared" si="652"/>
        <v>0</v>
      </c>
      <c r="AS1595" s="387">
        <f t="shared" si="644"/>
        <v>0</v>
      </c>
    </row>
    <row r="1596" spans="2:45" hidden="1" outlineLevel="2">
      <c r="B1596" s="66">
        <v>30</v>
      </c>
      <c r="D1596" s="338">
        <v>0</v>
      </c>
      <c r="E1596" s="165">
        <f t="shared" si="649"/>
        <v>0</v>
      </c>
      <c r="F1596" s="165">
        <f t="shared" si="649"/>
        <v>0</v>
      </c>
      <c r="G1596" s="165">
        <f t="shared" si="649"/>
        <v>0</v>
      </c>
      <c r="H1596" s="165">
        <f t="shared" si="649"/>
        <v>0</v>
      </c>
      <c r="I1596" s="165">
        <f t="shared" si="649"/>
        <v>0</v>
      </c>
      <c r="J1596" s="165">
        <f t="shared" si="649"/>
        <v>0</v>
      </c>
      <c r="K1596" s="165">
        <f t="shared" si="649"/>
        <v>0</v>
      </c>
      <c r="L1596" s="165">
        <f t="shared" si="649"/>
        <v>0</v>
      </c>
      <c r="M1596" s="165">
        <f t="shared" si="649"/>
        <v>0</v>
      </c>
      <c r="N1596" s="165">
        <f t="shared" si="649"/>
        <v>0</v>
      </c>
      <c r="O1596" s="165">
        <f t="shared" si="650"/>
        <v>0</v>
      </c>
      <c r="P1596" s="165">
        <f t="shared" si="650"/>
        <v>0</v>
      </c>
      <c r="Q1596" s="165">
        <f t="shared" si="650"/>
        <v>0</v>
      </c>
      <c r="R1596" s="165">
        <f t="shared" si="650"/>
        <v>0</v>
      </c>
      <c r="S1596" s="165">
        <f t="shared" si="650"/>
        <v>0</v>
      </c>
      <c r="T1596" s="165">
        <f t="shared" si="650"/>
        <v>0</v>
      </c>
      <c r="U1596" s="165">
        <f t="shared" si="650"/>
        <v>0</v>
      </c>
      <c r="V1596" s="165">
        <f t="shared" si="650"/>
        <v>0</v>
      </c>
      <c r="W1596" s="165">
        <f t="shared" si="650"/>
        <v>0</v>
      </c>
      <c r="X1596" s="165">
        <f t="shared" si="650"/>
        <v>0</v>
      </c>
      <c r="Y1596" s="165">
        <f t="shared" si="651"/>
        <v>0</v>
      </c>
      <c r="Z1596" s="165">
        <f t="shared" si="651"/>
        <v>0</v>
      </c>
      <c r="AA1596" s="165">
        <f t="shared" si="651"/>
        <v>0</v>
      </c>
      <c r="AB1596" s="165">
        <f t="shared" si="651"/>
        <v>0</v>
      </c>
      <c r="AC1596" s="165">
        <f t="shared" si="651"/>
        <v>0</v>
      </c>
      <c r="AD1596" s="165">
        <f t="shared" si="651"/>
        <v>0</v>
      </c>
      <c r="AE1596" s="165">
        <f t="shared" si="651"/>
        <v>0</v>
      </c>
      <c r="AF1596" s="165">
        <f t="shared" si="651"/>
        <v>0</v>
      </c>
      <c r="AG1596" s="165">
        <f t="shared" si="651"/>
        <v>0</v>
      </c>
      <c r="AH1596" s="165">
        <f t="shared" si="651"/>
        <v>0</v>
      </c>
      <c r="AI1596" s="165">
        <f t="shared" si="652"/>
        <v>0</v>
      </c>
      <c r="AJ1596" s="165">
        <f t="shared" si="652"/>
        <v>0</v>
      </c>
      <c r="AK1596" s="165">
        <f t="shared" si="652"/>
        <v>0</v>
      </c>
      <c r="AL1596" s="165">
        <f t="shared" si="652"/>
        <v>0</v>
      </c>
      <c r="AM1596" s="165">
        <f t="shared" si="652"/>
        <v>0</v>
      </c>
      <c r="AN1596" s="165">
        <f t="shared" si="652"/>
        <v>0</v>
      </c>
      <c r="AO1596" s="165">
        <f t="shared" si="652"/>
        <v>0</v>
      </c>
      <c r="AP1596" s="165">
        <f t="shared" si="652"/>
        <v>0</v>
      </c>
      <c r="AQ1596" s="165">
        <f t="shared" si="652"/>
        <v>0</v>
      </c>
      <c r="AR1596" s="165">
        <f t="shared" si="652"/>
        <v>0</v>
      </c>
      <c r="AS1596" s="387">
        <f t="shared" si="644"/>
        <v>0</v>
      </c>
    </row>
    <row r="1597" spans="2:45" hidden="1" outlineLevel="2">
      <c r="B1597" s="66">
        <v>31</v>
      </c>
      <c r="D1597" s="338">
        <v>0</v>
      </c>
      <c r="E1597" s="165">
        <f t="shared" ref="E1597:N1606" si="653">IF(AND(E$2=$B1597,$B1597=$C$3),$D1597,IF(AND(E$2&gt;$B1597,E$2&lt;=$D$1566+$B1597),SLN($D1597,0,IF($C$3-$B1597&gt;=$D$1566,$D$1566,$C$3-$B1597)),0))</f>
        <v>0</v>
      </c>
      <c r="F1597" s="165">
        <f t="shared" si="653"/>
        <v>0</v>
      </c>
      <c r="G1597" s="165">
        <f t="shared" si="653"/>
        <v>0</v>
      </c>
      <c r="H1597" s="165">
        <f t="shared" si="653"/>
        <v>0</v>
      </c>
      <c r="I1597" s="165">
        <f t="shared" si="653"/>
        <v>0</v>
      </c>
      <c r="J1597" s="165">
        <f t="shared" si="653"/>
        <v>0</v>
      </c>
      <c r="K1597" s="165">
        <f t="shared" si="653"/>
        <v>0</v>
      </c>
      <c r="L1597" s="165">
        <f t="shared" si="653"/>
        <v>0</v>
      </c>
      <c r="M1597" s="165">
        <f t="shared" si="653"/>
        <v>0</v>
      </c>
      <c r="N1597" s="165">
        <f t="shared" si="653"/>
        <v>0</v>
      </c>
      <c r="O1597" s="165">
        <f t="shared" ref="O1597:X1606" si="654">IF(AND(O$2=$B1597,$B1597=$C$3),$D1597,IF(AND(O$2&gt;$B1597,O$2&lt;=$D$1566+$B1597),SLN($D1597,0,IF($C$3-$B1597&gt;=$D$1566,$D$1566,$C$3-$B1597)),0))</f>
        <v>0</v>
      </c>
      <c r="P1597" s="165">
        <f t="shared" si="654"/>
        <v>0</v>
      </c>
      <c r="Q1597" s="165">
        <f t="shared" si="654"/>
        <v>0</v>
      </c>
      <c r="R1597" s="165">
        <f t="shared" si="654"/>
        <v>0</v>
      </c>
      <c r="S1597" s="165">
        <f t="shared" si="654"/>
        <v>0</v>
      </c>
      <c r="T1597" s="165">
        <f t="shared" si="654"/>
        <v>0</v>
      </c>
      <c r="U1597" s="165">
        <f t="shared" si="654"/>
        <v>0</v>
      </c>
      <c r="V1597" s="165">
        <f t="shared" si="654"/>
        <v>0</v>
      </c>
      <c r="W1597" s="165">
        <f t="shared" si="654"/>
        <v>0</v>
      </c>
      <c r="X1597" s="165">
        <f t="shared" si="654"/>
        <v>0</v>
      </c>
      <c r="Y1597" s="165">
        <f t="shared" ref="Y1597:AH1606" si="655">IF(AND(Y$2=$B1597,$B1597=$C$3),$D1597,IF(AND(Y$2&gt;$B1597,Y$2&lt;=$D$1566+$B1597),SLN($D1597,0,IF($C$3-$B1597&gt;=$D$1566,$D$1566,$C$3-$B1597)),0))</f>
        <v>0</v>
      </c>
      <c r="Z1597" s="165">
        <f t="shared" si="655"/>
        <v>0</v>
      </c>
      <c r="AA1597" s="165">
        <f t="shared" si="655"/>
        <v>0</v>
      </c>
      <c r="AB1597" s="165">
        <f t="shared" si="655"/>
        <v>0</v>
      </c>
      <c r="AC1597" s="165">
        <f t="shared" si="655"/>
        <v>0</v>
      </c>
      <c r="AD1597" s="165">
        <f t="shared" si="655"/>
        <v>0</v>
      </c>
      <c r="AE1597" s="165">
        <f t="shared" si="655"/>
        <v>0</v>
      </c>
      <c r="AF1597" s="165">
        <f t="shared" si="655"/>
        <v>0</v>
      </c>
      <c r="AG1597" s="165">
        <f t="shared" si="655"/>
        <v>0</v>
      </c>
      <c r="AH1597" s="165">
        <f t="shared" si="655"/>
        <v>0</v>
      </c>
      <c r="AI1597" s="165">
        <f t="shared" ref="AI1597:AR1606" si="656">IF(AND(AI$2=$B1597,$B1597=$C$3),$D1597,IF(AND(AI$2&gt;$B1597,AI$2&lt;=$D$1566+$B1597),SLN($D1597,0,IF($C$3-$B1597&gt;=$D$1566,$D$1566,$C$3-$B1597)),0))</f>
        <v>0</v>
      </c>
      <c r="AJ1597" s="165">
        <f t="shared" si="656"/>
        <v>0</v>
      </c>
      <c r="AK1597" s="165">
        <f t="shared" si="656"/>
        <v>0</v>
      </c>
      <c r="AL1597" s="165">
        <f t="shared" si="656"/>
        <v>0</v>
      </c>
      <c r="AM1597" s="165">
        <f t="shared" si="656"/>
        <v>0</v>
      </c>
      <c r="AN1597" s="165">
        <f t="shared" si="656"/>
        <v>0</v>
      </c>
      <c r="AO1597" s="165">
        <f t="shared" si="656"/>
        <v>0</v>
      </c>
      <c r="AP1597" s="165">
        <f t="shared" si="656"/>
        <v>0</v>
      </c>
      <c r="AQ1597" s="165">
        <f t="shared" si="656"/>
        <v>0</v>
      </c>
      <c r="AR1597" s="165">
        <f t="shared" si="656"/>
        <v>0</v>
      </c>
      <c r="AS1597" s="387">
        <f t="shared" si="644"/>
        <v>0</v>
      </c>
    </row>
    <row r="1598" spans="2:45" hidden="1" outlineLevel="2">
      <c r="B1598" s="66">
        <v>32</v>
      </c>
      <c r="D1598" s="338">
        <v>0</v>
      </c>
      <c r="E1598" s="165">
        <f t="shared" si="653"/>
        <v>0</v>
      </c>
      <c r="F1598" s="165">
        <f t="shared" si="653"/>
        <v>0</v>
      </c>
      <c r="G1598" s="165">
        <f t="shared" si="653"/>
        <v>0</v>
      </c>
      <c r="H1598" s="165">
        <f t="shared" si="653"/>
        <v>0</v>
      </c>
      <c r="I1598" s="165">
        <f t="shared" si="653"/>
        <v>0</v>
      </c>
      <c r="J1598" s="165">
        <f t="shared" si="653"/>
        <v>0</v>
      </c>
      <c r="K1598" s="165">
        <f t="shared" si="653"/>
        <v>0</v>
      </c>
      <c r="L1598" s="165">
        <f t="shared" si="653"/>
        <v>0</v>
      </c>
      <c r="M1598" s="165">
        <f t="shared" si="653"/>
        <v>0</v>
      </c>
      <c r="N1598" s="165">
        <f t="shared" si="653"/>
        <v>0</v>
      </c>
      <c r="O1598" s="165">
        <f t="shared" si="654"/>
        <v>0</v>
      </c>
      <c r="P1598" s="165">
        <f t="shared" si="654"/>
        <v>0</v>
      </c>
      <c r="Q1598" s="165">
        <f t="shared" si="654"/>
        <v>0</v>
      </c>
      <c r="R1598" s="165">
        <f t="shared" si="654"/>
        <v>0</v>
      </c>
      <c r="S1598" s="165">
        <f t="shared" si="654"/>
        <v>0</v>
      </c>
      <c r="T1598" s="165">
        <f t="shared" si="654"/>
        <v>0</v>
      </c>
      <c r="U1598" s="165">
        <f t="shared" si="654"/>
        <v>0</v>
      </c>
      <c r="V1598" s="165">
        <f t="shared" si="654"/>
        <v>0</v>
      </c>
      <c r="W1598" s="165">
        <f t="shared" si="654"/>
        <v>0</v>
      </c>
      <c r="X1598" s="165">
        <f t="shared" si="654"/>
        <v>0</v>
      </c>
      <c r="Y1598" s="165">
        <f t="shared" si="655"/>
        <v>0</v>
      </c>
      <c r="Z1598" s="165">
        <f t="shared" si="655"/>
        <v>0</v>
      </c>
      <c r="AA1598" s="165">
        <f t="shared" si="655"/>
        <v>0</v>
      </c>
      <c r="AB1598" s="165">
        <f t="shared" si="655"/>
        <v>0</v>
      </c>
      <c r="AC1598" s="165">
        <f t="shared" si="655"/>
        <v>0</v>
      </c>
      <c r="AD1598" s="165">
        <f t="shared" si="655"/>
        <v>0</v>
      </c>
      <c r="AE1598" s="165">
        <f t="shared" si="655"/>
        <v>0</v>
      </c>
      <c r="AF1598" s="165">
        <f t="shared" si="655"/>
        <v>0</v>
      </c>
      <c r="AG1598" s="165">
        <f t="shared" si="655"/>
        <v>0</v>
      </c>
      <c r="AH1598" s="165">
        <f t="shared" si="655"/>
        <v>0</v>
      </c>
      <c r="AI1598" s="165">
        <f t="shared" si="656"/>
        <v>0</v>
      </c>
      <c r="AJ1598" s="165">
        <f t="shared" si="656"/>
        <v>0</v>
      </c>
      <c r="AK1598" s="165">
        <f t="shared" si="656"/>
        <v>0</v>
      </c>
      <c r="AL1598" s="165">
        <f t="shared" si="656"/>
        <v>0</v>
      </c>
      <c r="AM1598" s="165">
        <f t="shared" si="656"/>
        <v>0</v>
      </c>
      <c r="AN1598" s="165">
        <f t="shared" si="656"/>
        <v>0</v>
      </c>
      <c r="AO1598" s="165">
        <f t="shared" si="656"/>
        <v>0</v>
      </c>
      <c r="AP1598" s="165">
        <f t="shared" si="656"/>
        <v>0</v>
      </c>
      <c r="AQ1598" s="165">
        <f t="shared" si="656"/>
        <v>0</v>
      </c>
      <c r="AR1598" s="165">
        <f t="shared" si="656"/>
        <v>0</v>
      </c>
      <c r="AS1598" s="387">
        <f t="shared" si="644"/>
        <v>0</v>
      </c>
    </row>
    <row r="1599" spans="2:45" hidden="1" outlineLevel="2">
      <c r="B1599" s="66">
        <v>33</v>
      </c>
      <c r="D1599" s="338">
        <v>0</v>
      </c>
      <c r="E1599" s="165">
        <f t="shared" si="653"/>
        <v>0</v>
      </c>
      <c r="F1599" s="165">
        <f t="shared" si="653"/>
        <v>0</v>
      </c>
      <c r="G1599" s="165">
        <f t="shared" si="653"/>
        <v>0</v>
      </c>
      <c r="H1599" s="165">
        <f t="shared" si="653"/>
        <v>0</v>
      </c>
      <c r="I1599" s="165">
        <f t="shared" si="653"/>
        <v>0</v>
      </c>
      <c r="J1599" s="165">
        <f t="shared" si="653"/>
        <v>0</v>
      </c>
      <c r="K1599" s="165">
        <f t="shared" si="653"/>
        <v>0</v>
      </c>
      <c r="L1599" s="165">
        <f t="shared" si="653"/>
        <v>0</v>
      </c>
      <c r="M1599" s="165">
        <f t="shared" si="653"/>
        <v>0</v>
      </c>
      <c r="N1599" s="165">
        <f t="shared" si="653"/>
        <v>0</v>
      </c>
      <c r="O1599" s="165">
        <f t="shared" si="654"/>
        <v>0</v>
      </c>
      <c r="P1599" s="165">
        <f t="shared" si="654"/>
        <v>0</v>
      </c>
      <c r="Q1599" s="165">
        <f t="shared" si="654"/>
        <v>0</v>
      </c>
      <c r="R1599" s="165">
        <f t="shared" si="654"/>
        <v>0</v>
      </c>
      <c r="S1599" s="165">
        <f t="shared" si="654"/>
        <v>0</v>
      </c>
      <c r="T1599" s="165">
        <f t="shared" si="654"/>
        <v>0</v>
      </c>
      <c r="U1599" s="165">
        <f t="shared" si="654"/>
        <v>0</v>
      </c>
      <c r="V1599" s="165">
        <f t="shared" si="654"/>
        <v>0</v>
      </c>
      <c r="W1599" s="165">
        <f t="shared" si="654"/>
        <v>0</v>
      </c>
      <c r="X1599" s="165">
        <f t="shared" si="654"/>
        <v>0</v>
      </c>
      <c r="Y1599" s="165">
        <f t="shared" si="655"/>
        <v>0</v>
      </c>
      <c r="Z1599" s="165">
        <f t="shared" si="655"/>
        <v>0</v>
      </c>
      <c r="AA1599" s="165">
        <f t="shared" si="655"/>
        <v>0</v>
      </c>
      <c r="AB1599" s="165">
        <f t="shared" si="655"/>
        <v>0</v>
      </c>
      <c r="AC1599" s="165">
        <f t="shared" si="655"/>
        <v>0</v>
      </c>
      <c r="AD1599" s="165">
        <f t="shared" si="655"/>
        <v>0</v>
      </c>
      <c r="AE1599" s="165">
        <f t="shared" si="655"/>
        <v>0</v>
      </c>
      <c r="AF1599" s="165">
        <f t="shared" si="655"/>
        <v>0</v>
      </c>
      <c r="AG1599" s="165">
        <f t="shared" si="655"/>
        <v>0</v>
      </c>
      <c r="AH1599" s="165">
        <f t="shared" si="655"/>
        <v>0</v>
      </c>
      <c r="AI1599" s="165">
        <f t="shared" si="656"/>
        <v>0</v>
      </c>
      <c r="AJ1599" s="165">
        <f t="shared" si="656"/>
        <v>0</v>
      </c>
      <c r="AK1599" s="165">
        <f t="shared" si="656"/>
        <v>0</v>
      </c>
      <c r="AL1599" s="165">
        <f t="shared" si="656"/>
        <v>0</v>
      </c>
      <c r="AM1599" s="165">
        <f t="shared" si="656"/>
        <v>0</v>
      </c>
      <c r="AN1599" s="165">
        <f t="shared" si="656"/>
        <v>0</v>
      </c>
      <c r="AO1599" s="165">
        <f t="shared" si="656"/>
        <v>0</v>
      </c>
      <c r="AP1599" s="165">
        <f t="shared" si="656"/>
        <v>0</v>
      </c>
      <c r="AQ1599" s="165">
        <f t="shared" si="656"/>
        <v>0</v>
      </c>
      <c r="AR1599" s="165">
        <f t="shared" si="656"/>
        <v>0</v>
      </c>
      <c r="AS1599" s="387">
        <f t="shared" si="644"/>
        <v>0</v>
      </c>
    </row>
    <row r="1600" spans="2:45" hidden="1" outlineLevel="2">
      <c r="B1600" s="66">
        <v>34</v>
      </c>
      <c r="D1600" s="338">
        <v>0</v>
      </c>
      <c r="E1600" s="165">
        <f t="shared" si="653"/>
        <v>0</v>
      </c>
      <c r="F1600" s="165">
        <f t="shared" si="653"/>
        <v>0</v>
      </c>
      <c r="G1600" s="165">
        <f t="shared" si="653"/>
        <v>0</v>
      </c>
      <c r="H1600" s="165">
        <f t="shared" si="653"/>
        <v>0</v>
      </c>
      <c r="I1600" s="165">
        <f t="shared" si="653"/>
        <v>0</v>
      </c>
      <c r="J1600" s="165">
        <f t="shared" si="653"/>
        <v>0</v>
      </c>
      <c r="K1600" s="165">
        <f t="shared" si="653"/>
        <v>0</v>
      </c>
      <c r="L1600" s="165">
        <f t="shared" si="653"/>
        <v>0</v>
      </c>
      <c r="M1600" s="165">
        <f t="shared" si="653"/>
        <v>0</v>
      </c>
      <c r="N1600" s="165">
        <f t="shared" si="653"/>
        <v>0</v>
      </c>
      <c r="O1600" s="165">
        <f t="shared" si="654"/>
        <v>0</v>
      </c>
      <c r="P1600" s="165">
        <f t="shared" si="654"/>
        <v>0</v>
      </c>
      <c r="Q1600" s="165">
        <f t="shared" si="654"/>
        <v>0</v>
      </c>
      <c r="R1600" s="165">
        <f t="shared" si="654"/>
        <v>0</v>
      </c>
      <c r="S1600" s="165">
        <f t="shared" si="654"/>
        <v>0</v>
      </c>
      <c r="T1600" s="165">
        <f t="shared" si="654"/>
        <v>0</v>
      </c>
      <c r="U1600" s="165">
        <f t="shared" si="654"/>
        <v>0</v>
      </c>
      <c r="V1600" s="165">
        <f t="shared" si="654"/>
        <v>0</v>
      </c>
      <c r="W1600" s="165">
        <f t="shared" si="654"/>
        <v>0</v>
      </c>
      <c r="X1600" s="165">
        <f t="shared" si="654"/>
        <v>0</v>
      </c>
      <c r="Y1600" s="165">
        <f t="shared" si="655"/>
        <v>0</v>
      </c>
      <c r="Z1600" s="165">
        <f t="shared" si="655"/>
        <v>0</v>
      </c>
      <c r="AA1600" s="165">
        <f t="shared" si="655"/>
        <v>0</v>
      </c>
      <c r="AB1600" s="165">
        <f t="shared" si="655"/>
        <v>0</v>
      </c>
      <c r="AC1600" s="165">
        <f t="shared" si="655"/>
        <v>0</v>
      </c>
      <c r="AD1600" s="165">
        <f t="shared" si="655"/>
        <v>0</v>
      </c>
      <c r="AE1600" s="165">
        <f t="shared" si="655"/>
        <v>0</v>
      </c>
      <c r="AF1600" s="165">
        <f t="shared" si="655"/>
        <v>0</v>
      </c>
      <c r="AG1600" s="165">
        <f t="shared" si="655"/>
        <v>0</v>
      </c>
      <c r="AH1600" s="165">
        <f t="shared" si="655"/>
        <v>0</v>
      </c>
      <c r="AI1600" s="165">
        <f t="shared" si="656"/>
        <v>0</v>
      </c>
      <c r="AJ1600" s="165">
        <f t="shared" si="656"/>
        <v>0</v>
      </c>
      <c r="AK1600" s="165">
        <f t="shared" si="656"/>
        <v>0</v>
      </c>
      <c r="AL1600" s="165">
        <f t="shared" si="656"/>
        <v>0</v>
      </c>
      <c r="AM1600" s="165">
        <f t="shared" si="656"/>
        <v>0</v>
      </c>
      <c r="AN1600" s="165">
        <f t="shared" si="656"/>
        <v>0</v>
      </c>
      <c r="AO1600" s="165">
        <f t="shared" si="656"/>
        <v>0</v>
      </c>
      <c r="AP1600" s="165">
        <f t="shared" si="656"/>
        <v>0</v>
      </c>
      <c r="AQ1600" s="165">
        <f t="shared" si="656"/>
        <v>0</v>
      </c>
      <c r="AR1600" s="165">
        <f t="shared" si="656"/>
        <v>0</v>
      </c>
      <c r="AS1600" s="387">
        <f t="shared" si="644"/>
        <v>0</v>
      </c>
    </row>
    <row r="1601" spans="2:46" hidden="1" outlineLevel="2">
      <c r="B1601" s="66">
        <v>35</v>
      </c>
      <c r="D1601" s="338">
        <v>0</v>
      </c>
      <c r="E1601" s="165">
        <f t="shared" si="653"/>
        <v>0</v>
      </c>
      <c r="F1601" s="165">
        <f t="shared" si="653"/>
        <v>0</v>
      </c>
      <c r="G1601" s="165">
        <f t="shared" si="653"/>
        <v>0</v>
      </c>
      <c r="H1601" s="165">
        <f t="shared" si="653"/>
        <v>0</v>
      </c>
      <c r="I1601" s="165">
        <f t="shared" si="653"/>
        <v>0</v>
      </c>
      <c r="J1601" s="165">
        <f t="shared" si="653"/>
        <v>0</v>
      </c>
      <c r="K1601" s="165">
        <f t="shared" si="653"/>
        <v>0</v>
      </c>
      <c r="L1601" s="165">
        <f t="shared" si="653"/>
        <v>0</v>
      </c>
      <c r="M1601" s="165">
        <f t="shared" si="653"/>
        <v>0</v>
      </c>
      <c r="N1601" s="165">
        <f t="shared" si="653"/>
        <v>0</v>
      </c>
      <c r="O1601" s="165">
        <f t="shared" si="654"/>
        <v>0</v>
      </c>
      <c r="P1601" s="165">
        <f t="shared" si="654"/>
        <v>0</v>
      </c>
      <c r="Q1601" s="165">
        <f t="shared" si="654"/>
        <v>0</v>
      </c>
      <c r="R1601" s="165">
        <f t="shared" si="654"/>
        <v>0</v>
      </c>
      <c r="S1601" s="165">
        <f t="shared" si="654"/>
        <v>0</v>
      </c>
      <c r="T1601" s="165">
        <f t="shared" si="654"/>
        <v>0</v>
      </c>
      <c r="U1601" s="165">
        <f t="shared" si="654"/>
        <v>0</v>
      </c>
      <c r="V1601" s="165">
        <f t="shared" si="654"/>
        <v>0</v>
      </c>
      <c r="W1601" s="165">
        <f t="shared" si="654"/>
        <v>0</v>
      </c>
      <c r="X1601" s="165">
        <f t="shared" si="654"/>
        <v>0</v>
      </c>
      <c r="Y1601" s="165">
        <f t="shared" si="655"/>
        <v>0</v>
      </c>
      <c r="Z1601" s="165">
        <f t="shared" si="655"/>
        <v>0</v>
      </c>
      <c r="AA1601" s="165">
        <f t="shared" si="655"/>
        <v>0</v>
      </c>
      <c r="AB1601" s="165">
        <f t="shared" si="655"/>
        <v>0</v>
      </c>
      <c r="AC1601" s="165">
        <f t="shared" si="655"/>
        <v>0</v>
      </c>
      <c r="AD1601" s="165">
        <f t="shared" si="655"/>
        <v>0</v>
      </c>
      <c r="AE1601" s="165">
        <f t="shared" si="655"/>
        <v>0</v>
      </c>
      <c r="AF1601" s="165">
        <f t="shared" si="655"/>
        <v>0</v>
      </c>
      <c r="AG1601" s="165">
        <f t="shared" si="655"/>
        <v>0</v>
      </c>
      <c r="AH1601" s="165">
        <f t="shared" si="655"/>
        <v>0</v>
      </c>
      <c r="AI1601" s="165">
        <f t="shared" si="656"/>
        <v>0</v>
      </c>
      <c r="AJ1601" s="165">
        <f t="shared" si="656"/>
        <v>0</v>
      </c>
      <c r="AK1601" s="165">
        <f t="shared" si="656"/>
        <v>0</v>
      </c>
      <c r="AL1601" s="165">
        <f t="shared" si="656"/>
        <v>0</v>
      </c>
      <c r="AM1601" s="165">
        <f t="shared" si="656"/>
        <v>0</v>
      </c>
      <c r="AN1601" s="165">
        <f t="shared" si="656"/>
        <v>0</v>
      </c>
      <c r="AO1601" s="165">
        <f t="shared" si="656"/>
        <v>0</v>
      </c>
      <c r="AP1601" s="165">
        <f t="shared" si="656"/>
        <v>0</v>
      </c>
      <c r="AQ1601" s="165">
        <f t="shared" si="656"/>
        <v>0</v>
      </c>
      <c r="AR1601" s="165">
        <f t="shared" si="656"/>
        <v>0</v>
      </c>
      <c r="AS1601" s="387">
        <f t="shared" si="644"/>
        <v>0</v>
      </c>
    </row>
    <row r="1602" spans="2:46" hidden="1" outlineLevel="2">
      <c r="B1602" s="66">
        <v>36</v>
      </c>
      <c r="D1602" s="338">
        <v>0</v>
      </c>
      <c r="E1602" s="165">
        <f t="shared" si="653"/>
        <v>0</v>
      </c>
      <c r="F1602" s="165">
        <f t="shared" si="653"/>
        <v>0</v>
      </c>
      <c r="G1602" s="165">
        <f t="shared" si="653"/>
        <v>0</v>
      </c>
      <c r="H1602" s="165">
        <f t="shared" si="653"/>
        <v>0</v>
      </c>
      <c r="I1602" s="165">
        <f t="shared" si="653"/>
        <v>0</v>
      </c>
      <c r="J1602" s="165">
        <f t="shared" si="653"/>
        <v>0</v>
      </c>
      <c r="K1602" s="165">
        <f t="shared" si="653"/>
        <v>0</v>
      </c>
      <c r="L1602" s="165">
        <f t="shared" si="653"/>
        <v>0</v>
      </c>
      <c r="M1602" s="165">
        <f t="shared" si="653"/>
        <v>0</v>
      </c>
      <c r="N1602" s="165">
        <f t="shared" si="653"/>
        <v>0</v>
      </c>
      <c r="O1602" s="165">
        <f t="shared" si="654"/>
        <v>0</v>
      </c>
      <c r="P1602" s="165">
        <f t="shared" si="654"/>
        <v>0</v>
      </c>
      <c r="Q1602" s="165">
        <f t="shared" si="654"/>
        <v>0</v>
      </c>
      <c r="R1602" s="165">
        <f t="shared" si="654"/>
        <v>0</v>
      </c>
      <c r="S1602" s="165">
        <f t="shared" si="654"/>
        <v>0</v>
      </c>
      <c r="T1602" s="165">
        <f t="shared" si="654"/>
        <v>0</v>
      </c>
      <c r="U1602" s="165">
        <f t="shared" si="654"/>
        <v>0</v>
      </c>
      <c r="V1602" s="165">
        <f t="shared" si="654"/>
        <v>0</v>
      </c>
      <c r="W1602" s="165">
        <f t="shared" si="654"/>
        <v>0</v>
      </c>
      <c r="X1602" s="165">
        <f t="shared" si="654"/>
        <v>0</v>
      </c>
      <c r="Y1602" s="165">
        <f t="shared" si="655"/>
        <v>0</v>
      </c>
      <c r="Z1602" s="165">
        <f t="shared" si="655"/>
        <v>0</v>
      </c>
      <c r="AA1602" s="165">
        <f t="shared" si="655"/>
        <v>0</v>
      </c>
      <c r="AB1602" s="165">
        <f t="shared" si="655"/>
        <v>0</v>
      </c>
      <c r="AC1602" s="165">
        <f t="shared" si="655"/>
        <v>0</v>
      </c>
      <c r="AD1602" s="165">
        <f t="shared" si="655"/>
        <v>0</v>
      </c>
      <c r="AE1602" s="165">
        <f t="shared" si="655"/>
        <v>0</v>
      </c>
      <c r="AF1602" s="165">
        <f t="shared" si="655"/>
        <v>0</v>
      </c>
      <c r="AG1602" s="165">
        <f t="shared" si="655"/>
        <v>0</v>
      </c>
      <c r="AH1602" s="165">
        <f t="shared" si="655"/>
        <v>0</v>
      </c>
      <c r="AI1602" s="165">
        <f t="shared" si="656"/>
        <v>0</v>
      </c>
      <c r="AJ1602" s="165">
        <f t="shared" si="656"/>
        <v>0</v>
      </c>
      <c r="AK1602" s="165">
        <f t="shared" si="656"/>
        <v>0</v>
      </c>
      <c r="AL1602" s="165">
        <f t="shared" si="656"/>
        <v>0</v>
      </c>
      <c r="AM1602" s="165">
        <f t="shared" si="656"/>
        <v>0</v>
      </c>
      <c r="AN1602" s="165">
        <f t="shared" si="656"/>
        <v>0</v>
      </c>
      <c r="AO1602" s="165">
        <f t="shared" si="656"/>
        <v>0</v>
      </c>
      <c r="AP1602" s="165">
        <f t="shared" si="656"/>
        <v>0</v>
      </c>
      <c r="AQ1602" s="165">
        <f t="shared" si="656"/>
        <v>0</v>
      </c>
      <c r="AR1602" s="165">
        <f t="shared" si="656"/>
        <v>0</v>
      </c>
      <c r="AS1602" s="387">
        <f t="shared" si="644"/>
        <v>0</v>
      </c>
    </row>
    <row r="1603" spans="2:46" hidden="1" outlineLevel="2">
      <c r="B1603" s="66">
        <v>37</v>
      </c>
      <c r="D1603" s="338">
        <v>0</v>
      </c>
      <c r="E1603" s="165">
        <f t="shared" si="653"/>
        <v>0</v>
      </c>
      <c r="F1603" s="165">
        <f t="shared" si="653"/>
        <v>0</v>
      </c>
      <c r="G1603" s="165">
        <f t="shared" si="653"/>
        <v>0</v>
      </c>
      <c r="H1603" s="165">
        <f t="shared" si="653"/>
        <v>0</v>
      </c>
      <c r="I1603" s="165">
        <f t="shared" si="653"/>
        <v>0</v>
      </c>
      <c r="J1603" s="165">
        <f t="shared" si="653"/>
        <v>0</v>
      </c>
      <c r="K1603" s="165">
        <f t="shared" si="653"/>
        <v>0</v>
      </c>
      <c r="L1603" s="165">
        <f t="shared" si="653"/>
        <v>0</v>
      </c>
      <c r="M1603" s="165">
        <f t="shared" si="653"/>
        <v>0</v>
      </c>
      <c r="N1603" s="165">
        <f t="shared" si="653"/>
        <v>0</v>
      </c>
      <c r="O1603" s="165">
        <f t="shared" si="654"/>
        <v>0</v>
      </c>
      <c r="P1603" s="165">
        <f t="shared" si="654"/>
        <v>0</v>
      </c>
      <c r="Q1603" s="165">
        <f t="shared" si="654"/>
        <v>0</v>
      </c>
      <c r="R1603" s="165">
        <f t="shared" si="654"/>
        <v>0</v>
      </c>
      <c r="S1603" s="165">
        <f t="shared" si="654"/>
        <v>0</v>
      </c>
      <c r="T1603" s="165">
        <f t="shared" si="654"/>
        <v>0</v>
      </c>
      <c r="U1603" s="165">
        <f t="shared" si="654"/>
        <v>0</v>
      </c>
      <c r="V1603" s="165">
        <f t="shared" si="654"/>
        <v>0</v>
      </c>
      <c r="W1603" s="165">
        <f t="shared" si="654"/>
        <v>0</v>
      </c>
      <c r="X1603" s="165">
        <f t="shared" si="654"/>
        <v>0</v>
      </c>
      <c r="Y1603" s="165">
        <f t="shared" si="655"/>
        <v>0</v>
      </c>
      <c r="Z1603" s="165">
        <f t="shared" si="655"/>
        <v>0</v>
      </c>
      <c r="AA1603" s="165">
        <f t="shared" si="655"/>
        <v>0</v>
      </c>
      <c r="AB1603" s="165">
        <f t="shared" si="655"/>
        <v>0</v>
      </c>
      <c r="AC1603" s="165">
        <f t="shared" si="655"/>
        <v>0</v>
      </c>
      <c r="AD1603" s="165">
        <f t="shared" si="655"/>
        <v>0</v>
      </c>
      <c r="AE1603" s="165">
        <f t="shared" si="655"/>
        <v>0</v>
      </c>
      <c r="AF1603" s="165">
        <f t="shared" si="655"/>
        <v>0</v>
      </c>
      <c r="AG1603" s="165">
        <f t="shared" si="655"/>
        <v>0</v>
      </c>
      <c r="AH1603" s="165">
        <f t="shared" si="655"/>
        <v>0</v>
      </c>
      <c r="AI1603" s="165">
        <f t="shared" si="656"/>
        <v>0</v>
      </c>
      <c r="AJ1603" s="165">
        <f t="shared" si="656"/>
        <v>0</v>
      </c>
      <c r="AK1603" s="165">
        <f t="shared" si="656"/>
        <v>0</v>
      </c>
      <c r="AL1603" s="165">
        <f t="shared" si="656"/>
        <v>0</v>
      </c>
      <c r="AM1603" s="165">
        <f t="shared" si="656"/>
        <v>0</v>
      </c>
      <c r="AN1603" s="165">
        <f t="shared" si="656"/>
        <v>0</v>
      </c>
      <c r="AO1603" s="165">
        <f t="shared" si="656"/>
        <v>0</v>
      </c>
      <c r="AP1603" s="165">
        <f t="shared" si="656"/>
        <v>0</v>
      </c>
      <c r="AQ1603" s="165">
        <f t="shared" si="656"/>
        <v>0</v>
      </c>
      <c r="AR1603" s="165">
        <f t="shared" si="656"/>
        <v>0</v>
      </c>
      <c r="AS1603" s="387">
        <f t="shared" si="644"/>
        <v>0</v>
      </c>
    </row>
    <row r="1604" spans="2:46" hidden="1" outlineLevel="2">
      <c r="B1604" s="66">
        <v>38</v>
      </c>
      <c r="D1604" s="338">
        <v>0</v>
      </c>
      <c r="E1604" s="165">
        <f t="shared" si="653"/>
        <v>0</v>
      </c>
      <c r="F1604" s="165">
        <f t="shared" si="653"/>
        <v>0</v>
      </c>
      <c r="G1604" s="165">
        <f t="shared" si="653"/>
        <v>0</v>
      </c>
      <c r="H1604" s="165">
        <f t="shared" si="653"/>
        <v>0</v>
      </c>
      <c r="I1604" s="165">
        <f t="shared" si="653"/>
        <v>0</v>
      </c>
      <c r="J1604" s="165">
        <f t="shared" si="653"/>
        <v>0</v>
      </c>
      <c r="K1604" s="165">
        <f t="shared" si="653"/>
        <v>0</v>
      </c>
      <c r="L1604" s="165">
        <f t="shared" si="653"/>
        <v>0</v>
      </c>
      <c r="M1604" s="165">
        <f t="shared" si="653"/>
        <v>0</v>
      </c>
      <c r="N1604" s="165">
        <f t="shared" si="653"/>
        <v>0</v>
      </c>
      <c r="O1604" s="165">
        <f t="shared" si="654"/>
        <v>0</v>
      </c>
      <c r="P1604" s="165">
        <f t="shared" si="654"/>
        <v>0</v>
      </c>
      <c r="Q1604" s="165">
        <f t="shared" si="654"/>
        <v>0</v>
      </c>
      <c r="R1604" s="165">
        <f t="shared" si="654"/>
        <v>0</v>
      </c>
      <c r="S1604" s="165">
        <f t="shared" si="654"/>
        <v>0</v>
      </c>
      <c r="T1604" s="165">
        <f t="shared" si="654"/>
        <v>0</v>
      </c>
      <c r="U1604" s="165">
        <f t="shared" si="654"/>
        <v>0</v>
      </c>
      <c r="V1604" s="165">
        <f t="shared" si="654"/>
        <v>0</v>
      </c>
      <c r="W1604" s="165">
        <f t="shared" si="654"/>
        <v>0</v>
      </c>
      <c r="X1604" s="165">
        <f t="shared" si="654"/>
        <v>0</v>
      </c>
      <c r="Y1604" s="165">
        <f t="shared" si="655"/>
        <v>0</v>
      </c>
      <c r="Z1604" s="165">
        <f t="shared" si="655"/>
        <v>0</v>
      </c>
      <c r="AA1604" s="165">
        <f t="shared" si="655"/>
        <v>0</v>
      </c>
      <c r="AB1604" s="165">
        <f t="shared" si="655"/>
        <v>0</v>
      </c>
      <c r="AC1604" s="165">
        <f t="shared" si="655"/>
        <v>0</v>
      </c>
      <c r="AD1604" s="165">
        <f t="shared" si="655"/>
        <v>0</v>
      </c>
      <c r="AE1604" s="165">
        <f t="shared" si="655"/>
        <v>0</v>
      </c>
      <c r="AF1604" s="165">
        <f t="shared" si="655"/>
        <v>0</v>
      </c>
      <c r="AG1604" s="165">
        <f t="shared" si="655"/>
        <v>0</v>
      </c>
      <c r="AH1604" s="165">
        <f t="shared" si="655"/>
        <v>0</v>
      </c>
      <c r="AI1604" s="165">
        <f t="shared" si="656"/>
        <v>0</v>
      </c>
      <c r="AJ1604" s="165">
        <f t="shared" si="656"/>
        <v>0</v>
      </c>
      <c r="AK1604" s="165">
        <f t="shared" si="656"/>
        <v>0</v>
      </c>
      <c r="AL1604" s="165">
        <f t="shared" si="656"/>
        <v>0</v>
      </c>
      <c r="AM1604" s="165">
        <f t="shared" si="656"/>
        <v>0</v>
      </c>
      <c r="AN1604" s="165">
        <f t="shared" si="656"/>
        <v>0</v>
      </c>
      <c r="AO1604" s="165">
        <f t="shared" si="656"/>
        <v>0</v>
      </c>
      <c r="AP1604" s="165">
        <f t="shared" si="656"/>
        <v>0</v>
      </c>
      <c r="AQ1604" s="165">
        <f t="shared" si="656"/>
        <v>0</v>
      </c>
      <c r="AR1604" s="165">
        <f t="shared" si="656"/>
        <v>0</v>
      </c>
      <c r="AS1604" s="387">
        <f t="shared" si="644"/>
        <v>0</v>
      </c>
    </row>
    <row r="1605" spans="2:46" hidden="1" outlineLevel="2">
      <c r="B1605" s="66">
        <v>39</v>
      </c>
      <c r="D1605" s="338">
        <v>0</v>
      </c>
      <c r="E1605" s="165">
        <f t="shared" si="653"/>
        <v>0</v>
      </c>
      <c r="F1605" s="165">
        <f t="shared" si="653"/>
        <v>0</v>
      </c>
      <c r="G1605" s="165">
        <f t="shared" si="653"/>
        <v>0</v>
      </c>
      <c r="H1605" s="165">
        <f t="shared" si="653"/>
        <v>0</v>
      </c>
      <c r="I1605" s="165">
        <f t="shared" si="653"/>
        <v>0</v>
      </c>
      <c r="J1605" s="165">
        <f t="shared" si="653"/>
        <v>0</v>
      </c>
      <c r="K1605" s="165">
        <f t="shared" si="653"/>
        <v>0</v>
      </c>
      <c r="L1605" s="165">
        <f t="shared" si="653"/>
        <v>0</v>
      </c>
      <c r="M1605" s="165">
        <f t="shared" si="653"/>
        <v>0</v>
      </c>
      <c r="N1605" s="165">
        <f t="shared" si="653"/>
        <v>0</v>
      </c>
      <c r="O1605" s="165">
        <f t="shared" si="654"/>
        <v>0</v>
      </c>
      <c r="P1605" s="165">
        <f t="shared" si="654"/>
        <v>0</v>
      </c>
      <c r="Q1605" s="165">
        <f t="shared" si="654"/>
        <v>0</v>
      </c>
      <c r="R1605" s="165">
        <f t="shared" si="654"/>
        <v>0</v>
      </c>
      <c r="S1605" s="165">
        <f t="shared" si="654"/>
        <v>0</v>
      </c>
      <c r="T1605" s="165">
        <f t="shared" si="654"/>
        <v>0</v>
      </c>
      <c r="U1605" s="165">
        <f t="shared" si="654"/>
        <v>0</v>
      </c>
      <c r="V1605" s="165">
        <f t="shared" si="654"/>
        <v>0</v>
      </c>
      <c r="W1605" s="165">
        <f t="shared" si="654"/>
        <v>0</v>
      </c>
      <c r="X1605" s="165">
        <f t="shared" si="654"/>
        <v>0</v>
      </c>
      <c r="Y1605" s="165">
        <f t="shared" si="655"/>
        <v>0</v>
      </c>
      <c r="Z1605" s="165">
        <f t="shared" si="655"/>
        <v>0</v>
      </c>
      <c r="AA1605" s="165">
        <f t="shared" si="655"/>
        <v>0</v>
      </c>
      <c r="AB1605" s="165">
        <f t="shared" si="655"/>
        <v>0</v>
      </c>
      <c r="AC1605" s="165">
        <f t="shared" si="655"/>
        <v>0</v>
      </c>
      <c r="AD1605" s="165">
        <f t="shared" si="655"/>
        <v>0</v>
      </c>
      <c r="AE1605" s="165">
        <f t="shared" si="655"/>
        <v>0</v>
      </c>
      <c r="AF1605" s="165">
        <f t="shared" si="655"/>
        <v>0</v>
      </c>
      <c r="AG1605" s="165">
        <f t="shared" si="655"/>
        <v>0</v>
      </c>
      <c r="AH1605" s="165">
        <f t="shared" si="655"/>
        <v>0</v>
      </c>
      <c r="AI1605" s="165">
        <f t="shared" si="656"/>
        <v>0</v>
      </c>
      <c r="AJ1605" s="165">
        <f t="shared" si="656"/>
        <v>0</v>
      </c>
      <c r="AK1605" s="165">
        <f t="shared" si="656"/>
        <v>0</v>
      </c>
      <c r="AL1605" s="165">
        <f t="shared" si="656"/>
        <v>0</v>
      </c>
      <c r="AM1605" s="165">
        <f t="shared" si="656"/>
        <v>0</v>
      </c>
      <c r="AN1605" s="165">
        <f t="shared" si="656"/>
        <v>0</v>
      </c>
      <c r="AO1605" s="165">
        <f t="shared" si="656"/>
        <v>0</v>
      </c>
      <c r="AP1605" s="165">
        <f t="shared" si="656"/>
        <v>0</v>
      </c>
      <c r="AQ1605" s="165">
        <f t="shared" si="656"/>
        <v>0</v>
      </c>
      <c r="AR1605" s="165">
        <f t="shared" si="656"/>
        <v>0</v>
      </c>
      <c r="AS1605" s="387">
        <f t="shared" si="644"/>
        <v>0</v>
      </c>
    </row>
    <row r="1606" spans="2:46" hidden="1" outlineLevel="2">
      <c r="B1606" s="66">
        <v>40</v>
      </c>
      <c r="D1606" s="338">
        <v>0</v>
      </c>
      <c r="E1606" s="165">
        <f t="shared" si="653"/>
        <v>0</v>
      </c>
      <c r="F1606" s="165">
        <f t="shared" si="653"/>
        <v>0</v>
      </c>
      <c r="G1606" s="165">
        <f t="shared" si="653"/>
        <v>0</v>
      </c>
      <c r="H1606" s="165">
        <f t="shared" si="653"/>
        <v>0</v>
      </c>
      <c r="I1606" s="165">
        <f t="shared" si="653"/>
        <v>0</v>
      </c>
      <c r="J1606" s="165">
        <f t="shared" si="653"/>
        <v>0</v>
      </c>
      <c r="K1606" s="165">
        <f t="shared" si="653"/>
        <v>0</v>
      </c>
      <c r="L1606" s="165">
        <f t="shared" si="653"/>
        <v>0</v>
      </c>
      <c r="M1606" s="165">
        <f t="shared" si="653"/>
        <v>0</v>
      </c>
      <c r="N1606" s="165">
        <f t="shared" si="653"/>
        <v>0</v>
      </c>
      <c r="O1606" s="165">
        <f t="shared" si="654"/>
        <v>0</v>
      </c>
      <c r="P1606" s="165">
        <f t="shared" si="654"/>
        <v>0</v>
      </c>
      <c r="Q1606" s="165">
        <f t="shared" si="654"/>
        <v>0</v>
      </c>
      <c r="R1606" s="165">
        <f t="shared" si="654"/>
        <v>0</v>
      </c>
      <c r="S1606" s="165">
        <f t="shared" si="654"/>
        <v>0</v>
      </c>
      <c r="T1606" s="165">
        <f t="shared" si="654"/>
        <v>0</v>
      </c>
      <c r="U1606" s="165">
        <f t="shared" si="654"/>
        <v>0</v>
      </c>
      <c r="V1606" s="165">
        <f t="shared" si="654"/>
        <v>0</v>
      </c>
      <c r="W1606" s="165">
        <f t="shared" si="654"/>
        <v>0</v>
      </c>
      <c r="X1606" s="165">
        <f t="shared" si="654"/>
        <v>0</v>
      </c>
      <c r="Y1606" s="165">
        <f t="shared" si="655"/>
        <v>0</v>
      </c>
      <c r="Z1606" s="165">
        <f t="shared" si="655"/>
        <v>0</v>
      </c>
      <c r="AA1606" s="165">
        <f t="shared" si="655"/>
        <v>0</v>
      </c>
      <c r="AB1606" s="165">
        <f t="shared" si="655"/>
        <v>0</v>
      </c>
      <c r="AC1606" s="165">
        <f t="shared" si="655"/>
        <v>0</v>
      </c>
      <c r="AD1606" s="165">
        <f t="shared" si="655"/>
        <v>0</v>
      </c>
      <c r="AE1606" s="165">
        <f t="shared" si="655"/>
        <v>0</v>
      </c>
      <c r="AF1606" s="165">
        <f t="shared" si="655"/>
        <v>0</v>
      </c>
      <c r="AG1606" s="165">
        <f t="shared" si="655"/>
        <v>0</v>
      </c>
      <c r="AH1606" s="165">
        <f t="shared" si="655"/>
        <v>0</v>
      </c>
      <c r="AI1606" s="165">
        <f t="shared" si="656"/>
        <v>0</v>
      </c>
      <c r="AJ1606" s="165">
        <f t="shared" si="656"/>
        <v>0</v>
      </c>
      <c r="AK1606" s="165">
        <f t="shared" si="656"/>
        <v>0</v>
      </c>
      <c r="AL1606" s="165">
        <f t="shared" si="656"/>
        <v>0</v>
      </c>
      <c r="AM1606" s="165">
        <f t="shared" si="656"/>
        <v>0</v>
      </c>
      <c r="AN1606" s="165">
        <f t="shared" si="656"/>
        <v>0</v>
      </c>
      <c r="AO1606" s="165">
        <f t="shared" si="656"/>
        <v>0</v>
      </c>
      <c r="AP1606" s="165">
        <f t="shared" si="656"/>
        <v>0</v>
      </c>
      <c r="AQ1606" s="165">
        <f t="shared" si="656"/>
        <v>0</v>
      </c>
      <c r="AR1606" s="165">
        <f t="shared" si="656"/>
        <v>0</v>
      </c>
      <c r="AS1606" s="387">
        <f t="shared" si="644"/>
        <v>0</v>
      </c>
    </row>
    <row r="1607" spans="2:46" hidden="1" outlineLevel="1" collapsed="1">
      <c r="B1607" s="378" t="str">
        <f>INV!B50</f>
        <v xml:space="preserve">4.5 - </v>
      </c>
      <c r="D1607" s="386">
        <f>INV!C50</f>
        <v>20</v>
      </c>
      <c r="E1607" s="387">
        <f t="shared" ref="E1607:AR1607" si="657">SUM(E1608:E1647)</f>
        <v>0</v>
      </c>
      <c r="F1607" s="387">
        <f t="shared" si="657"/>
        <v>0</v>
      </c>
      <c r="G1607" s="387">
        <f t="shared" si="657"/>
        <v>0</v>
      </c>
      <c r="H1607" s="387">
        <f t="shared" si="657"/>
        <v>0</v>
      </c>
      <c r="I1607" s="387">
        <f t="shared" si="657"/>
        <v>0</v>
      </c>
      <c r="J1607" s="387">
        <f t="shared" si="657"/>
        <v>0</v>
      </c>
      <c r="K1607" s="387">
        <f t="shared" si="657"/>
        <v>0</v>
      </c>
      <c r="L1607" s="387">
        <f t="shared" si="657"/>
        <v>0</v>
      </c>
      <c r="M1607" s="387">
        <f t="shared" si="657"/>
        <v>0</v>
      </c>
      <c r="N1607" s="387">
        <f t="shared" si="657"/>
        <v>0</v>
      </c>
      <c r="O1607" s="387">
        <f t="shared" si="657"/>
        <v>0</v>
      </c>
      <c r="P1607" s="387">
        <f t="shared" si="657"/>
        <v>0</v>
      </c>
      <c r="Q1607" s="387">
        <f t="shared" si="657"/>
        <v>0</v>
      </c>
      <c r="R1607" s="387">
        <f t="shared" si="657"/>
        <v>0</v>
      </c>
      <c r="S1607" s="387">
        <f t="shared" si="657"/>
        <v>0</v>
      </c>
      <c r="T1607" s="387">
        <f t="shared" si="657"/>
        <v>0</v>
      </c>
      <c r="U1607" s="387">
        <f t="shared" si="657"/>
        <v>0</v>
      </c>
      <c r="V1607" s="387">
        <f t="shared" si="657"/>
        <v>0</v>
      </c>
      <c r="W1607" s="387">
        <f t="shared" si="657"/>
        <v>0</v>
      </c>
      <c r="X1607" s="387">
        <f t="shared" si="657"/>
        <v>0</v>
      </c>
      <c r="Y1607" s="387">
        <f t="shared" si="657"/>
        <v>0</v>
      </c>
      <c r="Z1607" s="387">
        <f t="shared" si="657"/>
        <v>0</v>
      </c>
      <c r="AA1607" s="387">
        <f t="shared" si="657"/>
        <v>0</v>
      </c>
      <c r="AB1607" s="387">
        <f t="shared" si="657"/>
        <v>0</v>
      </c>
      <c r="AC1607" s="387">
        <f t="shared" si="657"/>
        <v>0</v>
      </c>
      <c r="AD1607" s="387">
        <f t="shared" si="657"/>
        <v>0</v>
      </c>
      <c r="AE1607" s="387">
        <f t="shared" si="657"/>
        <v>0</v>
      </c>
      <c r="AF1607" s="387">
        <f t="shared" si="657"/>
        <v>0</v>
      </c>
      <c r="AG1607" s="387">
        <f t="shared" si="657"/>
        <v>0</v>
      </c>
      <c r="AH1607" s="387">
        <f t="shared" si="657"/>
        <v>0</v>
      </c>
      <c r="AI1607" s="387">
        <f t="shared" si="657"/>
        <v>0</v>
      </c>
      <c r="AJ1607" s="387">
        <f t="shared" si="657"/>
        <v>0</v>
      </c>
      <c r="AK1607" s="387">
        <f t="shared" si="657"/>
        <v>0</v>
      </c>
      <c r="AL1607" s="387">
        <f t="shared" si="657"/>
        <v>0</v>
      </c>
      <c r="AM1607" s="387">
        <f t="shared" si="657"/>
        <v>0</v>
      </c>
      <c r="AN1607" s="387">
        <f t="shared" si="657"/>
        <v>0</v>
      </c>
      <c r="AO1607" s="387">
        <f t="shared" si="657"/>
        <v>0</v>
      </c>
      <c r="AP1607" s="387">
        <f t="shared" si="657"/>
        <v>0</v>
      </c>
      <c r="AQ1607" s="387">
        <f t="shared" si="657"/>
        <v>0</v>
      </c>
      <c r="AR1607" s="387">
        <f t="shared" si="657"/>
        <v>0</v>
      </c>
      <c r="AS1607" s="387">
        <f t="shared" si="644"/>
        <v>0</v>
      </c>
      <c r="AT1607" s="377" t="str">
        <f>INV!AT50</f>
        <v>Flona Três Barras</v>
      </c>
    </row>
    <row r="1608" spans="2:46" hidden="1" outlineLevel="2">
      <c r="B1608" s="66">
        <v>1</v>
      </c>
      <c r="D1608" s="338">
        <f t="array" ref="D1608:D1647">TRANSPOSE(INV!E50:AR50)</f>
        <v>0</v>
      </c>
      <c r="E1608" s="165">
        <f t="shared" ref="E1608:N1617" si="658">IF(AND(E$2=$B1608,$B1608=$C$3),$D1608,IF(AND(E$2&gt;$B1608,E$2&lt;=$D$1607+$B1608),SLN($D1608,0,IF($C$3-$B1608&gt;=$D$1607,$D$1607,$C$3-$B1608)),0))</f>
        <v>0</v>
      </c>
      <c r="F1608" s="165">
        <f t="shared" si="658"/>
        <v>0</v>
      </c>
      <c r="G1608" s="165">
        <f t="shared" si="658"/>
        <v>0</v>
      </c>
      <c r="H1608" s="165">
        <f t="shared" si="658"/>
        <v>0</v>
      </c>
      <c r="I1608" s="165">
        <f t="shared" si="658"/>
        <v>0</v>
      </c>
      <c r="J1608" s="165">
        <f t="shared" si="658"/>
        <v>0</v>
      </c>
      <c r="K1608" s="165">
        <f t="shared" si="658"/>
        <v>0</v>
      </c>
      <c r="L1608" s="165">
        <f t="shared" si="658"/>
        <v>0</v>
      </c>
      <c r="M1608" s="165">
        <f t="shared" si="658"/>
        <v>0</v>
      </c>
      <c r="N1608" s="165">
        <f t="shared" si="658"/>
        <v>0</v>
      </c>
      <c r="O1608" s="165">
        <f t="shared" ref="O1608:X1617" si="659">IF(AND(O$2=$B1608,$B1608=$C$3),$D1608,IF(AND(O$2&gt;$B1608,O$2&lt;=$D$1607+$B1608),SLN($D1608,0,IF($C$3-$B1608&gt;=$D$1607,$D$1607,$C$3-$B1608)),0))</f>
        <v>0</v>
      </c>
      <c r="P1608" s="165">
        <f t="shared" si="659"/>
        <v>0</v>
      </c>
      <c r="Q1608" s="165">
        <f t="shared" si="659"/>
        <v>0</v>
      </c>
      <c r="R1608" s="165">
        <f t="shared" si="659"/>
        <v>0</v>
      </c>
      <c r="S1608" s="165">
        <f t="shared" si="659"/>
        <v>0</v>
      </c>
      <c r="T1608" s="165">
        <f t="shared" si="659"/>
        <v>0</v>
      </c>
      <c r="U1608" s="165">
        <f t="shared" si="659"/>
        <v>0</v>
      </c>
      <c r="V1608" s="165">
        <f t="shared" si="659"/>
        <v>0</v>
      </c>
      <c r="W1608" s="165">
        <f t="shared" si="659"/>
        <v>0</v>
      </c>
      <c r="X1608" s="165">
        <f t="shared" si="659"/>
        <v>0</v>
      </c>
      <c r="Y1608" s="165">
        <f t="shared" ref="Y1608:AH1617" si="660">IF(AND(Y$2=$B1608,$B1608=$C$3),$D1608,IF(AND(Y$2&gt;$B1608,Y$2&lt;=$D$1607+$B1608),SLN($D1608,0,IF($C$3-$B1608&gt;=$D$1607,$D$1607,$C$3-$B1608)),0))</f>
        <v>0</v>
      </c>
      <c r="Z1608" s="165">
        <f t="shared" si="660"/>
        <v>0</v>
      </c>
      <c r="AA1608" s="165">
        <f t="shared" si="660"/>
        <v>0</v>
      </c>
      <c r="AB1608" s="165">
        <f t="shared" si="660"/>
        <v>0</v>
      </c>
      <c r="AC1608" s="165">
        <f t="shared" si="660"/>
        <v>0</v>
      </c>
      <c r="AD1608" s="165">
        <f t="shared" si="660"/>
        <v>0</v>
      </c>
      <c r="AE1608" s="165">
        <f t="shared" si="660"/>
        <v>0</v>
      </c>
      <c r="AF1608" s="165">
        <f t="shared" si="660"/>
        <v>0</v>
      </c>
      <c r="AG1608" s="165">
        <f t="shared" si="660"/>
        <v>0</v>
      </c>
      <c r="AH1608" s="165">
        <f t="shared" si="660"/>
        <v>0</v>
      </c>
      <c r="AI1608" s="165">
        <f t="shared" ref="AI1608:AR1617" si="661">IF(AND(AI$2=$B1608,$B1608=$C$3),$D1608,IF(AND(AI$2&gt;$B1608,AI$2&lt;=$D$1607+$B1608),SLN($D1608,0,IF($C$3-$B1608&gt;=$D$1607,$D$1607,$C$3-$B1608)),0))</f>
        <v>0</v>
      </c>
      <c r="AJ1608" s="165">
        <f t="shared" si="661"/>
        <v>0</v>
      </c>
      <c r="AK1608" s="165">
        <f t="shared" si="661"/>
        <v>0</v>
      </c>
      <c r="AL1608" s="165">
        <f t="shared" si="661"/>
        <v>0</v>
      </c>
      <c r="AM1608" s="165">
        <f t="shared" si="661"/>
        <v>0</v>
      </c>
      <c r="AN1608" s="165">
        <f t="shared" si="661"/>
        <v>0</v>
      </c>
      <c r="AO1608" s="165">
        <f t="shared" si="661"/>
        <v>0</v>
      </c>
      <c r="AP1608" s="165">
        <f t="shared" si="661"/>
        <v>0</v>
      </c>
      <c r="AQ1608" s="165">
        <f t="shared" si="661"/>
        <v>0</v>
      </c>
      <c r="AR1608" s="165">
        <f t="shared" si="661"/>
        <v>0</v>
      </c>
      <c r="AS1608" s="387">
        <f t="shared" si="644"/>
        <v>0</v>
      </c>
    </row>
    <row r="1609" spans="2:46" hidden="1" outlineLevel="2">
      <c r="B1609" s="66">
        <v>2</v>
      </c>
      <c r="D1609" s="338">
        <v>0</v>
      </c>
      <c r="E1609" s="165">
        <f t="shared" si="658"/>
        <v>0</v>
      </c>
      <c r="F1609" s="165">
        <f t="shared" si="658"/>
        <v>0</v>
      </c>
      <c r="G1609" s="165">
        <f t="shared" si="658"/>
        <v>0</v>
      </c>
      <c r="H1609" s="165">
        <f t="shared" si="658"/>
        <v>0</v>
      </c>
      <c r="I1609" s="165">
        <f t="shared" si="658"/>
        <v>0</v>
      </c>
      <c r="J1609" s="165">
        <f t="shared" si="658"/>
        <v>0</v>
      </c>
      <c r="K1609" s="165">
        <f t="shared" si="658"/>
        <v>0</v>
      </c>
      <c r="L1609" s="165">
        <f t="shared" si="658"/>
        <v>0</v>
      </c>
      <c r="M1609" s="165">
        <f t="shared" si="658"/>
        <v>0</v>
      </c>
      <c r="N1609" s="165">
        <f t="shared" si="658"/>
        <v>0</v>
      </c>
      <c r="O1609" s="165">
        <f t="shared" si="659"/>
        <v>0</v>
      </c>
      <c r="P1609" s="165">
        <f t="shared" si="659"/>
        <v>0</v>
      </c>
      <c r="Q1609" s="165">
        <f t="shared" si="659"/>
        <v>0</v>
      </c>
      <c r="R1609" s="165">
        <f t="shared" si="659"/>
        <v>0</v>
      </c>
      <c r="S1609" s="165">
        <f t="shared" si="659"/>
        <v>0</v>
      </c>
      <c r="T1609" s="165">
        <f t="shared" si="659"/>
        <v>0</v>
      </c>
      <c r="U1609" s="165">
        <f t="shared" si="659"/>
        <v>0</v>
      </c>
      <c r="V1609" s="165">
        <f t="shared" si="659"/>
        <v>0</v>
      </c>
      <c r="W1609" s="165">
        <f t="shared" si="659"/>
        <v>0</v>
      </c>
      <c r="X1609" s="165">
        <f t="shared" si="659"/>
        <v>0</v>
      </c>
      <c r="Y1609" s="165">
        <f t="shared" si="660"/>
        <v>0</v>
      </c>
      <c r="Z1609" s="165">
        <f t="shared" si="660"/>
        <v>0</v>
      </c>
      <c r="AA1609" s="165">
        <f t="shared" si="660"/>
        <v>0</v>
      </c>
      <c r="AB1609" s="165">
        <f t="shared" si="660"/>
        <v>0</v>
      </c>
      <c r="AC1609" s="165">
        <f t="shared" si="660"/>
        <v>0</v>
      </c>
      <c r="AD1609" s="165">
        <f t="shared" si="660"/>
        <v>0</v>
      </c>
      <c r="AE1609" s="165">
        <f t="shared" si="660"/>
        <v>0</v>
      </c>
      <c r="AF1609" s="165">
        <f t="shared" si="660"/>
        <v>0</v>
      </c>
      <c r="AG1609" s="165">
        <f t="shared" si="660"/>
        <v>0</v>
      </c>
      <c r="AH1609" s="165">
        <f t="shared" si="660"/>
        <v>0</v>
      </c>
      <c r="AI1609" s="165">
        <f t="shared" si="661"/>
        <v>0</v>
      </c>
      <c r="AJ1609" s="165">
        <f t="shared" si="661"/>
        <v>0</v>
      </c>
      <c r="AK1609" s="165">
        <f t="shared" si="661"/>
        <v>0</v>
      </c>
      <c r="AL1609" s="165">
        <f t="shared" si="661"/>
        <v>0</v>
      </c>
      <c r="AM1609" s="165">
        <f t="shared" si="661"/>
        <v>0</v>
      </c>
      <c r="AN1609" s="165">
        <f t="shared" si="661"/>
        <v>0</v>
      </c>
      <c r="AO1609" s="165">
        <f t="shared" si="661"/>
        <v>0</v>
      </c>
      <c r="AP1609" s="165">
        <f t="shared" si="661"/>
        <v>0</v>
      </c>
      <c r="AQ1609" s="165">
        <f t="shared" si="661"/>
        <v>0</v>
      </c>
      <c r="AR1609" s="165">
        <f t="shared" si="661"/>
        <v>0</v>
      </c>
      <c r="AS1609" s="387">
        <f t="shared" si="644"/>
        <v>0</v>
      </c>
    </row>
    <row r="1610" spans="2:46" hidden="1" outlineLevel="2">
      <c r="B1610" s="66">
        <v>3</v>
      </c>
      <c r="D1610" s="338">
        <v>0</v>
      </c>
      <c r="E1610" s="165">
        <f t="shared" si="658"/>
        <v>0</v>
      </c>
      <c r="F1610" s="165">
        <f t="shared" si="658"/>
        <v>0</v>
      </c>
      <c r="G1610" s="165">
        <f t="shared" si="658"/>
        <v>0</v>
      </c>
      <c r="H1610" s="165">
        <f t="shared" si="658"/>
        <v>0</v>
      </c>
      <c r="I1610" s="165">
        <f t="shared" si="658"/>
        <v>0</v>
      </c>
      <c r="J1610" s="165">
        <f t="shared" si="658"/>
        <v>0</v>
      </c>
      <c r="K1610" s="165">
        <f t="shared" si="658"/>
        <v>0</v>
      </c>
      <c r="L1610" s="165">
        <f t="shared" si="658"/>
        <v>0</v>
      </c>
      <c r="M1610" s="165">
        <f t="shared" si="658"/>
        <v>0</v>
      </c>
      <c r="N1610" s="165">
        <f t="shared" si="658"/>
        <v>0</v>
      </c>
      <c r="O1610" s="165">
        <f t="shared" si="659"/>
        <v>0</v>
      </c>
      <c r="P1610" s="165">
        <f t="shared" si="659"/>
        <v>0</v>
      </c>
      <c r="Q1610" s="165">
        <f t="shared" si="659"/>
        <v>0</v>
      </c>
      <c r="R1610" s="165">
        <f t="shared" si="659"/>
        <v>0</v>
      </c>
      <c r="S1610" s="165">
        <f t="shared" si="659"/>
        <v>0</v>
      </c>
      <c r="T1610" s="165">
        <f t="shared" si="659"/>
        <v>0</v>
      </c>
      <c r="U1610" s="165">
        <f t="shared" si="659"/>
        <v>0</v>
      </c>
      <c r="V1610" s="165">
        <f t="shared" si="659"/>
        <v>0</v>
      </c>
      <c r="W1610" s="165">
        <f t="shared" si="659"/>
        <v>0</v>
      </c>
      <c r="X1610" s="165">
        <f t="shared" si="659"/>
        <v>0</v>
      </c>
      <c r="Y1610" s="165">
        <f t="shared" si="660"/>
        <v>0</v>
      </c>
      <c r="Z1610" s="165">
        <f t="shared" si="660"/>
        <v>0</v>
      </c>
      <c r="AA1610" s="165">
        <f t="shared" si="660"/>
        <v>0</v>
      </c>
      <c r="AB1610" s="165">
        <f t="shared" si="660"/>
        <v>0</v>
      </c>
      <c r="AC1610" s="165">
        <f t="shared" si="660"/>
        <v>0</v>
      </c>
      <c r="AD1610" s="165">
        <f t="shared" si="660"/>
        <v>0</v>
      </c>
      <c r="AE1610" s="165">
        <f t="shared" si="660"/>
        <v>0</v>
      </c>
      <c r="AF1610" s="165">
        <f t="shared" si="660"/>
        <v>0</v>
      </c>
      <c r="AG1610" s="165">
        <f t="shared" si="660"/>
        <v>0</v>
      </c>
      <c r="AH1610" s="165">
        <f t="shared" si="660"/>
        <v>0</v>
      </c>
      <c r="AI1610" s="165">
        <f t="shared" si="661"/>
        <v>0</v>
      </c>
      <c r="AJ1610" s="165">
        <f t="shared" si="661"/>
        <v>0</v>
      </c>
      <c r="AK1610" s="165">
        <f t="shared" si="661"/>
        <v>0</v>
      </c>
      <c r="AL1610" s="165">
        <f t="shared" si="661"/>
        <v>0</v>
      </c>
      <c r="AM1610" s="165">
        <f t="shared" si="661"/>
        <v>0</v>
      </c>
      <c r="AN1610" s="165">
        <f t="shared" si="661"/>
        <v>0</v>
      </c>
      <c r="AO1610" s="165">
        <f t="shared" si="661"/>
        <v>0</v>
      </c>
      <c r="AP1610" s="165">
        <f t="shared" si="661"/>
        <v>0</v>
      </c>
      <c r="AQ1610" s="165">
        <f t="shared" si="661"/>
        <v>0</v>
      </c>
      <c r="AR1610" s="165">
        <f t="shared" si="661"/>
        <v>0</v>
      </c>
      <c r="AS1610" s="387">
        <f t="shared" si="644"/>
        <v>0</v>
      </c>
    </row>
    <row r="1611" spans="2:46" hidden="1" outlineLevel="2">
      <c r="B1611" s="66">
        <v>4</v>
      </c>
      <c r="D1611" s="338">
        <v>0</v>
      </c>
      <c r="E1611" s="165">
        <f t="shared" si="658"/>
        <v>0</v>
      </c>
      <c r="F1611" s="165">
        <f t="shared" si="658"/>
        <v>0</v>
      </c>
      <c r="G1611" s="165">
        <f t="shared" si="658"/>
        <v>0</v>
      </c>
      <c r="H1611" s="165">
        <f t="shared" si="658"/>
        <v>0</v>
      </c>
      <c r="I1611" s="165">
        <f t="shared" si="658"/>
        <v>0</v>
      </c>
      <c r="J1611" s="165">
        <f t="shared" si="658"/>
        <v>0</v>
      </c>
      <c r="K1611" s="165">
        <f t="shared" si="658"/>
        <v>0</v>
      </c>
      <c r="L1611" s="165">
        <f t="shared" si="658"/>
        <v>0</v>
      </c>
      <c r="M1611" s="165">
        <f t="shared" si="658"/>
        <v>0</v>
      </c>
      <c r="N1611" s="165">
        <f t="shared" si="658"/>
        <v>0</v>
      </c>
      <c r="O1611" s="165">
        <f t="shared" si="659"/>
        <v>0</v>
      </c>
      <c r="P1611" s="165">
        <f t="shared" si="659"/>
        <v>0</v>
      </c>
      <c r="Q1611" s="165">
        <f t="shared" si="659"/>
        <v>0</v>
      </c>
      <c r="R1611" s="165">
        <f t="shared" si="659"/>
        <v>0</v>
      </c>
      <c r="S1611" s="165">
        <f t="shared" si="659"/>
        <v>0</v>
      </c>
      <c r="T1611" s="165">
        <f t="shared" si="659"/>
        <v>0</v>
      </c>
      <c r="U1611" s="165">
        <f t="shared" si="659"/>
        <v>0</v>
      </c>
      <c r="V1611" s="165">
        <f t="shared" si="659"/>
        <v>0</v>
      </c>
      <c r="W1611" s="165">
        <f t="shared" si="659"/>
        <v>0</v>
      </c>
      <c r="X1611" s="165">
        <f t="shared" si="659"/>
        <v>0</v>
      </c>
      <c r="Y1611" s="165">
        <f t="shared" si="660"/>
        <v>0</v>
      </c>
      <c r="Z1611" s="165">
        <f t="shared" si="660"/>
        <v>0</v>
      </c>
      <c r="AA1611" s="165">
        <f t="shared" si="660"/>
        <v>0</v>
      </c>
      <c r="AB1611" s="165">
        <f t="shared" si="660"/>
        <v>0</v>
      </c>
      <c r="AC1611" s="165">
        <f t="shared" si="660"/>
        <v>0</v>
      </c>
      <c r="AD1611" s="165">
        <f t="shared" si="660"/>
        <v>0</v>
      </c>
      <c r="AE1611" s="165">
        <f t="shared" si="660"/>
        <v>0</v>
      </c>
      <c r="AF1611" s="165">
        <f t="shared" si="660"/>
        <v>0</v>
      </c>
      <c r="AG1611" s="165">
        <f t="shared" si="660"/>
        <v>0</v>
      </c>
      <c r="AH1611" s="165">
        <f t="shared" si="660"/>
        <v>0</v>
      </c>
      <c r="AI1611" s="165">
        <f t="shared" si="661"/>
        <v>0</v>
      </c>
      <c r="AJ1611" s="165">
        <f t="shared" si="661"/>
        <v>0</v>
      </c>
      <c r="AK1611" s="165">
        <f t="shared" si="661"/>
        <v>0</v>
      </c>
      <c r="AL1611" s="165">
        <f t="shared" si="661"/>
        <v>0</v>
      </c>
      <c r="AM1611" s="165">
        <f t="shared" si="661"/>
        <v>0</v>
      </c>
      <c r="AN1611" s="165">
        <f t="shared" si="661"/>
        <v>0</v>
      </c>
      <c r="AO1611" s="165">
        <f t="shared" si="661"/>
        <v>0</v>
      </c>
      <c r="AP1611" s="165">
        <f t="shared" si="661"/>
        <v>0</v>
      </c>
      <c r="AQ1611" s="165">
        <f t="shared" si="661"/>
        <v>0</v>
      </c>
      <c r="AR1611" s="165">
        <f t="shared" si="661"/>
        <v>0</v>
      </c>
      <c r="AS1611" s="387">
        <f t="shared" si="644"/>
        <v>0</v>
      </c>
    </row>
    <row r="1612" spans="2:46" hidden="1" outlineLevel="2">
      <c r="B1612" s="66">
        <v>5</v>
      </c>
      <c r="D1612" s="338">
        <v>0</v>
      </c>
      <c r="E1612" s="165">
        <f t="shared" si="658"/>
        <v>0</v>
      </c>
      <c r="F1612" s="165">
        <f t="shared" si="658"/>
        <v>0</v>
      </c>
      <c r="G1612" s="165">
        <f t="shared" si="658"/>
        <v>0</v>
      </c>
      <c r="H1612" s="165">
        <f t="shared" si="658"/>
        <v>0</v>
      </c>
      <c r="I1612" s="165">
        <f t="shared" si="658"/>
        <v>0</v>
      </c>
      <c r="J1612" s="165">
        <f t="shared" si="658"/>
        <v>0</v>
      </c>
      <c r="K1612" s="165">
        <f t="shared" si="658"/>
        <v>0</v>
      </c>
      <c r="L1612" s="165">
        <f t="shared" si="658"/>
        <v>0</v>
      </c>
      <c r="M1612" s="165">
        <f t="shared" si="658"/>
        <v>0</v>
      </c>
      <c r="N1612" s="165">
        <f t="shared" si="658"/>
        <v>0</v>
      </c>
      <c r="O1612" s="165">
        <f t="shared" si="659"/>
        <v>0</v>
      </c>
      <c r="P1612" s="165">
        <f t="shared" si="659"/>
        <v>0</v>
      </c>
      <c r="Q1612" s="165">
        <f t="shared" si="659"/>
        <v>0</v>
      </c>
      <c r="R1612" s="165">
        <f t="shared" si="659"/>
        <v>0</v>
      </c>
      <c r="S1612" s="165">
        <f t="shared" si="659"/>
        <v>0</v>
      </c>
      <c r="T1612" s="165">
        <f t="shared" si="659"/>
        <v>0</v>
      </c>
      <c r="U1612" s="165">
        <f t="shared" si="659"/>
        <v>0</v>
      </c>
      <c r="V1612" s="165">
        <f t="shared" si="659"/>
        <v>0</v>
      </c>
      <c r="W1612" s="165">
        <f t="shared" si="659"/>
        <v>0</v>
      </c>
      <c r="X1612" s="165">
        <f t="shared" si="659"/>
        <v>0</v>
      </c>
      <c r="Y1612" s="165">
        <f t="shared" si="660"/>
        <v>0</v>
      </c>
      <c r="Z1612" s="165">
        <f t="shared" si="660"/>
        <v>0</v>
      </c>
      <c r="AA1612" s="165">
        <f t="shared" si="660"/>
        <v>0</v>
      </c>
      <c r="AB1612" s="165">
        <f t="shared" si="660"/>
        <v>0</v>
      </c>
      <c r="AC1612" s="165">
        <f t="shared" si="660"/>
        <v>0</v>
      </c>
      <c r="AD1612" s="165">
        <f t="shared" si="660"/>
        <v>0</v>
      </c>
      <c r="AE1612" s="165">
        <f t="shared" si="660"/>
        <v>0</v>
      </c>
      <c r="AF1612" s="165">
        <f t="shared" si="660"/>
        <v>0</v>
      </c>
      <c r="AG1612" s="165">
        <f t="shared" si="660"/>
        <v>0</v>
      </c>
      <c r="AH1612" s="165">
        <f t="shared" si="660"/>
        <v>0</v>
      </c>
      <c r="AI1612" s="165">
        <f t="shared" si="661"/>
        <v>0</v>
      </c>
      <c r="AJ1612" s="165">
        <f t="shared" si="661"/>
        <v>0</v>
      </c>
      <c r="AK1612" s="165">
        <f t="shared" si="661"/>
        <v>0</v>
      </c>
      <c r="AL1612" s="165">
        <f t="shared" si="661"/>
        <v>0</v>
      </c>
      <c r="AM1612" s="165">
        <f t="shared" si="661"/>
        <v>0</v>
      </c>
      <c r="AN1612" s="165">
        <f t="shared" si="661"/>
        <v>0</v>
      </c>
      <c r="AO1612" s="165">
        <f t="shared" si="661"/>
        <v>0</v>
      </c>
      <c r="AP1612" s="165">
        <f t="shared" si="661"/>
        <v>0</v>
      </c>
      <c r="AQ1612" s="165">
        <f t="shared" si="661"/>
        <v>0</v>
      </c>
      <c r="AR1612" s="165">
        <f t="shared" si="661"/>
        <v>0</v>
      </c>
      <c r="AS1612" s="387">
        <f t="shared" si="644"/>
        <v>0</v>
      </c>
    </row>
    <row r="1613" spans="2:46" hidden="1" outlineLevel="2">
      <c r="B1613" s="66">
        <v>6</v>
      </c>
      <c r="D1613" s="338">
        <v>0</v>
      </c>
      <c r="E1613" s="165">
        <f t="shared" si="658"/>
        <v>0</v>
      </c>
      <c r="F1613" s="165">
        <f t="shared" si="658"/>
        <v>0</v>
      </c>
      <c r="G1613" s="165">
        <f t="shared" si="658"/>
        <v>0</v>
      </c>
      <c r="H1613" s="165">
        <f t="shared" si="658"/>
        <v>0</v>
      </c>
      <c r="I1613" s="165">
        <f t="shared" si="658"/>
        <v>0</v>
      </c>
      <c r="J1613" s="165">
        <f t="shared" si="658"/>
        <v>0</v>
      </c>
      <c r="K1613" s="165">
        <f t="shared" si="658"/>
        <v>0</v>
      </c>
      <c r="L1613" s="165">
        <f t="shared" si="658"/>
        <v>0</v>
      </c>
      <c r="M1613" s="165">
        <f t="shared" si="658"/>
        <v>0</v>
      </c>
      <c r="N1613" s="165">
        <f t="shared" si="658"/>
        <v>0</v>
      </c>
      <c r="O1613" s="165">
        <f t="shared" si="659"/>
        <v>0</v>
      </c>
      <c r="P1613" s="165">
        <f t="shared" si="659"/>
        <v>0</v>
      </c>
      <c r="Q1613" s="165">
        <f t="shared" si="659"/>
        <v>0</v>
      </c>
      <c r="R1613" s="165">
        <f t="shared" si="659"/>
        <v>0</v>
      </c>
      <c r="S1613" s="165">
        <f t="shared" si="659"/>
        <v>0</v>
      </c>
      <c r="T1613" s="165">
        <f t="shared" si="659"/>
        <v>0</v>
      </c>
      <c r="U1613" s="165">
        <f t="shared" si="659"/>
        <v>0</v>
      </c>
      <c r="V1613" s="165">
        <f t="shared" si="659"/>
        <v>0</v>
      </c>
      <c r="W1613" s="165">
        <f t="shared" si="659"/>
        <v>0</v>
      </c>
      <c r="X1613" s="165">
        <f t="shared" si="659"/>
        <v>0</v>
      </c>
      <c r="Y1613" s="165">
        <f t="shared" si="660"/>
        <v>0</v>
      </c>
      <c r="Z1613" s="165">
        <f t="shared" si="660"/>
        <v>0</v>
      </c>
      <c r="AA1613" s="165">
        <f t="shared" si="660"/>
        <v>0</v>
      </c>
      <c r="AB1613" s="165">
        <f t="shared" si="660"/>
        <v>0</v>
      </c>
      <c r="AC1613" s="165">
        <f t="shared" si="660"/>
        <v>0</v>
      </c>
      <c r="AD1613" s="165">
        <f t="shared" si="660"/>
        <v>0</v>
      </c>
      <c r="AE1613" s="165">
        <f t="shared" si="660"/>
        <v>0</v>
      </c>
      <c r="AF1613" s="165">
        <f t="shared" si="660"/>
        <v>0</v>
      </c>
      <c r="AG1613" s="165">
        <f t="shared" si="660"/>
        <v>0</v>
      </c>
      <c r="AH1613" s="165">
        <f t="shared" si="660"/>
        <v>0</v>
      </c>
      <c r="AI1613" s="165">
        <f t="shared" si="661"/>
        <v>0</v>
      </c>
      <c r="AJ1613" s="165">
        <f t="shared" si="661"/>
        <v>0</v>
      </c>
      <c r="AK1613" s="165">
        <f t="shared" si="661"/>
        <v>0</v>
      </c>
      <c r="AL1613" s="165">
        <f t="shared" si="661"/>
        <v>0</v>
      </c>
      <c r="AM1613" s="165">
        <f t="shared" si="661"/>
        <v>0</v>
      </c>
      <c r="AN1613" s="165">
        <f t="shared" si="661"/>
        <v>0</v>
      </c>
      <c r="AO1613" s="165">
        <f t="shared" si="661"/>
        <v>0</v>
      </c>
      <c r="AP1613" s="165">
        <f t="shared" si="661"/>
        <v>0</v>
      </c>
      <c r="AQ1613" s="165">
        <f t="shared" si="661"/>
        <v>0</v>
      </c>
      <c r="AR1613" s="165">
        <f t="shared" si="661"/>
        <v>0</v>
      </c>
      <c r="AS1613" s="387">
        <f t="shared" si="644"/>
        <v>0</v>
      </c>
    </row>
    <row r="1614" spans="2:46" hidden="1" outlineLevel="2">
      <c r="B1614" s="66">
        <v>7</v>
      </c>
      <c r="D1614" s="338">
        <v>0</v>
      </c>
      <c r="E1614" s="165">
        <f t="shared" si="658"/>
        <v>0</v>
      </c>
      <c r="F1614" s="165">
        <f t="shared" si="658"/>
        <v>0</v>
      </c>
      <c r="G1614" s="165">
        <f t="shared" si="658"/>
        <v>0</v>
      </c>
      <c r="H1614" s="165">
        <f t="shared" si="658"/>
        <v>0</v>
      </c>
      <c r="I1614" s="165">
        <f t="shared" si="658"/>
        <v>0</v>
      </c>
      <c r="J1614" s="165">
        <f t="shared" si="658"/>
        <v>0</v>
      </c>
      <c r="K1614" s="165">
        <f t="shared" si="658"/>
        <v>0</v>
      </c>
      <c r="L1614" s="165">
        <f t="shared" si="658"/>
        <v>0</v>
      </c>
      <c r="M1614" s="165">
        <f t="shared" si="658"/>
        <v>0</v>
      </c>
      <c r="N1614" s="165">
        <f t="shared" si="658"/>
        <v>0</v>
      </c>
      <c r="O1614" s="165">
        <f t="shared" si="659"/>
        <v>0</v>
      </c>
      <c r="P1614" s="165">
        <f t="shared" si="659"/>
        <v>0</v>
      </c>
      <c r="Q1614" s="165">
        <f t="shared" si="659"/>
        <v>0</v>
      </c>
      <c r="R1614" s="165">
        <f t="shared" si="659"/>
        <v>0</v>
      </c>
      <c r="S1614" s="165">
        <f t="shared" si="659"/>
        <v>0</v>
      </c>
      <c r="T1614" s="165">
        <f t="shared" si="659"/>
        <v>0</v>
      </c>
      <c r="U1614" s="165">
        <f t="shared" si="659"/>
        <v>0</v>
      </c>
      <c r="V1614" s="165">
        <f t="shared" si="659"/>
        <v>0</v>
      </c>
      <c r="W1614" s="165">
        <f t="shared" si="659"/>
        <v>0</v>
      </c>
      <c r="X1614" s="165">
        <f t="shared" si="659"/>
        <v>0</v>
      </c>
      <c r="Y1614" s="165">
        <f t="shared" si="660"/>
        <v>0</v>
      </c>
      <c r="Z1614" s="165">
        <f t="shared" si="660"/>
        <v>0</v>
      </c>
      <c r="AA1614" s="165">
        <f t="shared" si="660"/>
        <v>0</v>
      </c>
      <c r="AB1614" s="165">
        <f t="shared" si="660"/>
        <v>0</v>
      </c>
      <c r="AC1614" s="165">
        <f t="shared" si="660"/>
        <v>0</v>
      </c>
      <c r="AD1614" s="165">
        <f t="shared" si="660"/>
        <v>0</v>
      </c>
      <c r="AE1614" s="165">
        <f t="shared" si="660"/>
        <v>0</v>
      </c>
      <c r="AF1614" s="165">
        <f t="shared" si="660"/>
        <v>0</v>
      </c>
      <c r="AG1614" s="165">
        <f t="shared" si="660"/>
        <v>0</v>
      </c>
      <c r="AH1614" s="165">
        <f t="shared" si="660"/>
        <v>0</v>
      </c>
      <c r="AI1614" s="165">
        <f t="shared" si="661"/>
        <v>0</v>
      </c>
      <c r="AJ1614" s="165">
        <f t="shared" si="661"/>
        <v>0</v>
      </c>
      <c r="AK1614" s="165">
        <f t="shared" si="661"/>
        <v>0</v>
      </c>
      <c r="AL1614" s="165">
        <f t="shared" si="661"/>
        <v>0</v>
      </c>
      <c r="AM1614" s="165">
        <f t="shared" si="661"/>
        <v>0</v>
      </c>
      <c r="AN1614" s="165">
        <f t="shared" si="661"/>
        <v>0</v>
      </c>
      <c r="AO1614" s="165">
        <f t="shared" si="661"/>
        <v>0</v>
      </c>
      <c r="AP1614" s="165">
        <f t="shared" si="661"/>
        <v>0</v>
      </c>
      <c r="AQ1614" s="165">
        <f t="shared" si="661"/>
        <v>0</v>
      </c>
      <c r="AR1614" s="165">
        <f t="shared" si="661"/>
        <v>0</v>
      </c>
      <c r="AS1614" s="387">
        <f t="shared" si="644"/>
        <v>0</v>
      </c>
    </row>
    <row r="1615" spans="2:46" hidden="1" outlineLevel="2">
      <c r="B1615" s="66">
        <v>8</v>
      </c>
      <c r="D1615" s="338">
        <v>0</v>
      </c>
      <c r="E1615" s="165">
        <f t="shared" si="658"/>
        <v>0</v>
      </c>
      <c r="F1615" s="165">
        <f t="shared" si="658"/>
        <v>0</v>
      </c>
      <c r="G1615" s="165">
        <f t="shared" si="658"/>
        <v>0</v>
      </c>
      <c r="H1615" s="165">
        <f t="shared" si="658"/>
        <v>0</v>
      </c>
      <c r="I1615" s="165">
        <f t="shared" si="658"/>
        <v>0</v>
      </c>
      <c r="J1615" s="165">
        <f t="shared" si="658"/>
        <v>0</v>
      </c>
      <c r="K1615" s="165">
        <f t="shared" si="658"/>
        <v>0</v>
      </c>
      <c r="L1615" s="165">
        <f t="shared" si="658"/>
        <v>0</v>
      </c>
      <c r="M1615" s="165">
        <f t="shared" si="658"/>
        <v>0</v>
      </c>
      <c r="N1615" s="165">
        <f t="shared" si="658"/>
        <v>0</v>
      </c>
      <c r="O1615" s="165">
        <f t="shared" si="659"/>
        <v>0</v>
      </c>
      <c r="P1615" s="165">
        <f t="shared" si="659"/>
        <v>0</v>
      </c>
      <c r="Q1615" s="165">
        <f t="shared" si="659"/>
        <v>0</v>
      </c>
      <c r="R1615" s="165">
        <f t="shared" si="659"/>
        <v>0</v>
      </c>
      <c r="S1615" s="165">
        <f t="shared" si="659"/>
        <v>0</v>
      </c>
      <c r="T1615" s="165">
        <f t="shared" si="659"/>
        <v>0</v>
      </c>
      <c r="U1615" s="165">
        <f t="shared" si="659"/>
        <v>0</v>
      </c>
      <c r="V1615" s="165">
        <f t="shared" si="659"/>
        <v>0</v>
      </c>
      <c r="W1615" s="165">
        <f t="shared" si="659"/>
        <v>0</v>
      </c>
      <c r="X1615" s="165">
        <f t="shared" si="659"/>
        <v>0</v>
      </c>
      <c r="Y1615" s="165">
        <f t="shared" si="660"/>
        <v>0</v>
      </c>
      <c r="Z1615" s="165">
        <f t="shared" si="660"/>
        <v>0</v>
      </c>
      <c r="AA1615" s="165">
        <f t="shared" si="660"/>
        <v>0</v>
      </c>
      <c r="AB1615" s="165">
        <f t="shared" si="660"/>
        <v>0</v>
      </c>
      <c r="AC1615" s="165">
        <f t="shared" si="660"/>
        <v>0</v>
      </c>
      <c r="AD1615" s="165">
        <f t="shared" si="660"/>
        <v>0</v>
      </c>
      <c r="AE1615" s="165">
        <f t="shared" si="660"/>
        <v>0</v>
      </c>
      <c r="AF1615" s="165">
        <f t="shared" si="660"/>
        <v>0</v>
      </c>
      <c r="AG1615" s="165">
        <f t="shared" si="660"/>
        <v>0</v>
      </c>
      <c r="AH1615" s="165">
        <f t="shared" si="660"/>
        <v>0</v>
      </c>
      <c r="AI1615" s="165">
        <f t="shared" si="661"/>
        <v>0</v>
      </c>
      <c r="AJ1615" s="165">
        <f t="shared" si="661"/>
        <v>0</v>
      </c>
      <c r="AK1615" s="165">
        <f t="shared" si="661"/>
        <v>0</v>
      </c>
      <c r="AL1615" s="165">
        <f t="shared" si="661"/>
        <v>0</v>
      </c>
      <c r="AM1615" s="165">
        <f t="shared" si="661"/>
        <v>0</v>
      </c>
      <c r="AN1615" s="165">
        <f t="shared" si="661"/>
        <v>0</v>
      </c>
      <c r="AO1615" s="165">
        <f t="shared" si="661"/>
        <v>0</v>
      </c>
      <c r="AP1615" s="165">
        <f t="shared" si="661"/>
        <v>0</v>
      </c>
      <c r="AQ1615" s="165">
        <f t="shared" si="661"/>
        <v>0</v>
      </c>
      <c r="AR1615" s="165">
        <f t="shared" si="661"/>
        <v>0</v>
      </c>
      <c r="AS1615" s="387">
        <f t="shared" si="644"/>
        <v>0</v>
      </c>
    </row>
    <row r="1616" spans="2:46" hidden="1" outlineLevel="2">
      <c r="B1616" s="66">
        <v>9</v>
      </c>
      <c r="D1616" s="338">
        <v>0</v>
      </c>
      <c r="E1616" s="165">
        <f t="shared" si="658"/>
        <v>0</v>
      </c>
      <c r="F1616" s="165">
        <f t="shared" si="658"/>
        <v>0</v>
      </c>
      <c r="G1616" s="165">
        <f t="shared" si="658"/>
        <v>0</v>
      </c>
      <c r="H1616" s="165">
        <f t="shared" si="658"/>
        <v>0</v>
      </c>
      <c r="I1616" s="165">
        <f t="shared" si="658"/>
        <v>0</v>
      </c>
      <c r="J1616" s="165">
        <f t="shared" si="658"/>
        <v>0</v>
      </c>
      <c r="K1616" s="165">
        <f t="shared" si="658"/>
        <v>0</v>
      </c>
      <c r="L1616" s="165">
        <f t="shared" si="658"/>
        <v>0</v>
      </c>
      <c r="M1616" s="165">
        <f t="shared" si="658"/>
        <v>0</v>
      </c>
      <c r="N1616" s="165">
        <f t="shared" si="658"/>
        <v>0</v>
      </c>
      <c r="O1616" s="165">
        <f t="shared" si="659"/>
        <v>0</v>
      </c>
      <c r="P1616" s="165">
        <f t="shared" si="659"/>
        <v>0</v>
      </c>
      <c r="Q1616" s="165">
        <f t="shared" si="659"/>
        <v>0</v>
      </c>
      <c r="R1616" s="165">
        <f t="shared" si="659"/>
        <v>0</v>
      </c>
      <c r="S1616" s="165">
        <f t="shared" si="659"/>
        <v>0</v>
      </c>
      <c r="T1616" s="165">
        <f t="shared" si="659"/>
        <v>0</v>
      </c>
      <c r="U1616" s="165">
        <f t="shared" si="659"/>
        <v>0</v>
      </c>
      <c r="V1616" s="165">
        <f t="shared" si="659"/>
        <v>0</v>
      </c>
      <c r="W1616" s="165">
        <f t="shared" si="659"/>
        <v>0</v>
      </c>
      <c r="X1616" s="165">
        <f t="shared" si="659"/>
        <v>0</v>
      </c>
      <c r="Y1616" s="165">
        <f t="shared" si="660"/>
        <v>0</v>
      </c>
      <c r="Z1616" s="165">
        <f t="shared" si="660"/>
        <v>0</v>
      </c>
      <c r="AA1616" s="165">
        <f t="shared" si="660"/>
        <v>0</v>
      </c>
      <c r="AB1616" s="165">
        <f t="shared" si="660"/>
        <v>0</v>
      </c>
      <c r="AC1616" s="165">
        <f t="shared" si="660"/>
        <v>0</v>
      </c>
      <c r="AD1616" s="165">
        <f t="shared" si="660"/>
        <v>0</v>
      </c>
      <c r="AE1616" s="165">
        <f t="shared" si="660"/>
        <v>0</v>
      </c>
      <c r="AF1616" s="165">
        <f t="shared" si="660"/>
        <v>0</v>
      </c>
      <c r="AG1616" s="165">
        <f t="shared" si="660"/>
        <v>0</v>
      </c>
      <c r="AH1616" s="165">
        <f t="shared" si="660"/>
        <v>0</v>
      </c>
      <c r="AI1616" s="165">
        <f t="shared" si="661"/>
        <v>0</v>
      </c>
      <c r="AJ1616" s="165">
        <f t="shared" si="661"/>
        <v>0</v>
      </c>
      <c r="AK1616" s="165">
        <f t="shared" si="661"/>
        <v>0</v>
      </c>
      <c r="AL1616" s="165">
        <f t="shared" si="661"/>
        <v>0</v>
      </c>
      <c r="AM1616" s="165">
        <f t="shared" si="661"/>
        <v>0</v>
      </c>
      <c r="AN1616" s="165">
        <f t="shared" si="661"/>
        <v>0</v>
      </c>
      <c r="AO1616" s="165">
        <f t="shared" si="661"/>
        <v>0</v>
      </c>
      <c r="AP1616" s="165">
        <f t="shared" si="661"/>
        <v>0</v>
      </c>
      <c r="AQ1616" s="165">
        <f t="shared" si="661"/>
        <v>0</v>
      </c>
      <c r="AR1616" s="165">
        <f t="shared" si="661"/>
        <v>0</v>
      </c>
      <c r="AS1616" s="387">
        <f t="shared" si="644"/>
        <v>0</v>
      </c>
    </row>
    <row r="1617" spans="2:45" hidden="1" outlineLevel="2">
      <c r="B1617" s="66">
        <v>10</v>
      </c>
      <c r="D1617" s="338">
        <v>0</v>
      </c>
      <c r="E1617" s="165">
        <f t="shared" si="658"/>
        <v>0</v>
      </c>
      <c r="F1617" s="165">
        <f t="shared" si="658"/>
        <v>0</v>
      </c>
      <c r="G1617" s="165">
        <f t="shared" si="658"/>
        <v>0</v>
      </c>
      <c r="H1617" s="165">
        <f t="shared" si="658"/>
        <v>0</v>
      </c>
      <c r="I1617" s="165">
        <f t="shared" si="658"/>
        <v>0</v>
      </c>
      <c r="J1617" s="165">
        <f t="shared" si="658"/>
        <v>0</v>
      </c>
      <c r="K1617" s="165">
        <f t="shared" si="658"/>
        <v>0</v>
      </c>
      <c r="L1617" s="165">
        <f t="shared" si="658"/>
        <v>0</v>
      </c>
      <c r="M1617" s="165">
        <f t="shared" si="658"/>
        <v>0</v>
      </c>
      <c r="N1617" s="165">
        <f t="shared" si="658"/>
        <v>0</v>
      </c>
      <c r="O1617" s="165">
        <f t="shared" si="659"/>
        <v>0</v>
      </c>
      <c r="P1617" s="165">
        <f t="shared" si="659"/>
        <v>0</v>
      </c>
      <c r="Q1617" s="165">
        <f t="shared" si="659"/>
        <v>0</v>
      </c>
      <c r="R1617" s="165">
        <f t="shared" si="659"/>
        <v>0</v>
      </c>
      <c r="S1617" s="165">
        <f t="shared" si="659"/>
        <v>0</v>
      </c>
      <c r="T1617" s="165">
        <f t="shared" si="659"/>
        <v>0</v>
      </c>
      <c r="U1617" s="165">
        <f t="shared" si="659"/>
        <v>0</v>
      </c>
      <c r="V1617" s="165">
        <f t="shared" si="659"/>
        <v>0</v>
      </c>
      <c r="W1617" s="165">
        <f t="shared" si="659"/>
        <v>0</v>
      </c>
      <c r="X1617" s="165">
        <f t="shared" si="659"/>
        <v>0</v>
      </c>
      <c r="Y1617" s="165">
        <f t="shared" si="660"/>
        <v>0</v>
      </c>
      <c r="Z1617" s="165">
        <f t="shared" si="660"/>
        <v>0</v>
      </c>
      <c r="AA1617" s="165">
        <f t="shared" si="660"/>
        <v>0</v>
      </c>
      <c r="AB1617" s="165">
        <f t="shared" si="660"/>
        <v>0</v>
      </c>
      <c r="AC1617" s="165">
        <f t="shared" si="660"/>
        <v>0</v>
      </c>
      <c r="AD1617" s="165">
        <f t="shared" si="660"/>
        <v>0</v>
      </c>
      <c r="AE1617" s="165">
        <f t="shared" si="660"/>
        <v>0</v>
      </c>
      <c r="AF1617" s="165">
        <f t="shared" si="660"/>
        <v>0</v>
      </c>
      <c r="AG1617" s="165">
        <f t="shared" si="660"/>
        <v>0</v>
      </c>
      <c r="AH1617" s="165">
        <f t="shared" si="660"/>
        <v>0</v>
      </c>
      <c r="AI1617" s="165">
        <f t="shared" si="661"/>
        <v>0</v>
      </c>
      <c r="AJ1617" s="165">
        <f t="shared" si="661"/>
        <v>0</v>
      </c>
      <c r="AK1617" s="165">
        <f t="shared" si="661"/>
        <v>0</v>
      </c>
      <c r="AL1617" s="165">
        <f t="shared" si="661"/>
        <v>0</v>
      </c>
      <c r="AM1617" s="165">
        <f t="shared" si="661"/>
        <v>0</v>
      </c>
      <c r="AN1617" s="165">
        <f t="shared" si="661"/>
        <v>0</v>
      </c>
      <c r="AO1617" s="165">
        <f t="shared" si="661"/>
        <v>0</v>
      </c>
      <c r="AP1617" s="165">
        <f t="shared" si="661"/>
        <v>0</v>
      </c>
      <c r="AQ1617" s="165">
        <f t="shared" si="661"/>
        <v>0</v>
      </c>
      <c r="AR1617" s="165">
        <f t="shared" si="661"/>
        <v>0</v>
      </c>
      <c r="AS1617" s="387">
        <f t="shared" si="644"/>
        <v>0</v>
      </c>
    </row>
    <row r="1618" spans="2:45" hidden="1" outlineLevel="2">
      <c r="B1618" s="66">
        <v>11</v>
      </c>
      <c r="D1618" s="338">
        <v>0</v>
      </c>
      <c r="E1618" s="165">
        <f t="shared" ref="E1618:N1627" si="662">IF(AND(E$2=$B1618,$B1618=$C$3),$D1618,IF(AND(E$2&gt;$B1618,E$2&lt;=$D$1607+$B1618),SLN($D1618,0,IF($C$3-$B1618&gt;=$D$1607,$D$1607,$C$3-$B1618)),0))</f>
        <v>0</v>
      </c>
      <c r="F1618" s="165">
        <f t="shared" si="662"/>
        <v>0</v>
      </c>
      <c r="G1618" s="165">
        <f t="shared" si="662"/>
        <v>0</v>
      </c>
      <c r="H1618" s="165">
        <f t="shared" si="662"/>
        <v>0</v>
      </c>
      <c r="I1618" s="165">
        <f t="shared" si="662"/>
        <v>0</v>
      </c>
      <c r="J1618" s="165">
        <f t="shared" si="662"/>
        <v>0</v>
      </c>
      <c r="K1618" s="165">
        <f t="shared" si="662"/>
        <v>0</v>
      </c>
      <c r="L1618" s="165">
        <f t="shared" si="662"/>
        <v>0</v>
      </c>
      <c r="M1618" s="165">
        <f t="shared" si="662"/>
        <v>0</v>
      </c>
      <c r="N1618" s="165">
        <f t="shared" si="662"/>
        <v>0</v>
      </c>
      <c r="O1618" s="165">
        <f t="shared" ref="O1618:X1627" si="663">IF(AND(O$2=$B1618,$B1618=$C$3),$D1618,IF(AND(O$2&gt;$B1618,O$2&lt;=$D$1607+$B1618),SLN($D1618,0,IF($C$3-$B1618&gt;=$D$1607,$D$1607,$C$3-$B1618)),0))</f>
        <v>0</v>
      </c>
      <c r="P1618" s="165">
        <f t="shared" si="663"/>
        <v>0</v>
      </c>
      <c r="Q1618" s="165">
        <f t="shared" si="663"/>
        <v>0</v>
      </c>
      <c r="R1618" s="165">
        <f t="shared" si="663"/>
        <v>0</v>
      </c>
      <c r="S1618" s="165">
        <f t="shared" si="663"/>
        <v>0</v>
      </c>
      <c r="T1618" s="165">
        <f t="shared" si="663"/>
        <v>0</v>
      </c>
      <c r="U1618" s="165">
        <f t="shared" si="663"/>
        <v>0</v>
      </c>
      <c r="V1618" s="165">
        <f t="shared" si="663"/>
        <v>0</v>
      </c>
      <c r="W1618" s="165">
        <f t="shared" si="663"/>
        <v>0</v>
      </c>
      <c r="X1618" s="165">
        <f t="shared" si="663"/>
        <v>0</v>
      </c>
      <c r="Y1618" s="165">
        <f t="shared" ref="Y1618:AH1627" si="664">IF(AND(Y$2=$B1618,$B1618=$C$3),$D1618,IF(AND(Y$2&gt;$B1618,Y$2&lt;=$D$1607+$B1618),SLN($D1618,0,IF($C$3-$B1618&gt;=$D$1607,$D$1607,$C$3-$B1618)),0))</f>
        <v>0</v>
      </c>
      <c r="Z1618" s="165">
        <f t="shared" si="664"/>
        <v>0</v>
      </c>
      <c r="AA1618" s="165">
        <f t="shared" si="664"/>
        <v>0</v>
      </c>
      <c r="AB1618" s="165">
        <f t="shared" si="664"/>
        <v>0</v>
      </c>
      <c r="AC1618" s="165">
        <f t="shared" si="664"/>
        <v>0</v>
      </c>
      <c r="AD1618" s="165">
        <f t="shared" si="664"/>
        <v>0</v>
      </c>
      <c r="AE1618" s="165">
        <f t="shared" si="664"/>
        <v>0</v>
      </c>
      <c r="AF1618" s="165">
        <f t="shared" si="664"/>
        <v>0</v>
      </c>
      <c r="AG1618" s="165">
        <f t="shared" si="664"/>
        <v>0</v>
      </c>
      <c r="AH1618" s="165">
        <f t="shared" si="664"/>
        <v>0</v>
      </c>
      <c r="AI1618" s="165">
        <f t="shared" ref="AI1618:AR1627" si="665">IF(AND(AI$2=$B1618,$B1618=$C$3),$D1618,IF(AND(AI$2&gt;$B1618,AI$2&lt;=$D$1607+$B1618),SLN($D1618,0,IF($C$3-$B1618&gt;=$D$1607,$D$1607,$C$3-$B1618)),0))</f>
        <v>0</v>
      </c>
      <c r="AJ1618" s="165">
        <f t="shared" si="665"/>
        <v>0</v>
      </c>
      <c r="AK1618" s="165">
        <f t="shared" si="665"/>
        <v>0</v>
      </c>
      <c r="AL1618" s="165">
        <f t="shared" si="665"/>
        <v>0</v>
      </c>
      <c r="AM1618" s="165">
        <f t="shared" si="665"/>
        <v>0</v>
      </c>
      <c r="AN1618" s="165">
        <f t="shared" si="665"/>
        <v>0</v>
      </c>
      <c r="AO1618" s="165">
        <f t="shared" si="665"/>
        <v>0</v>
      </c>
      <c r="AP1618" s="165">
        <f t="shared" si="665"/>
        <v>0</v>
      </c>
      <c r="AQ1618" s="165">
        <f t="shared" si="665"/>
        <v>0</v>
      </c>
      <c r="AR1618" s="165">
        <f t="shared" si="665"/>
        <v>0</v>
      </c>
      <c r="AS1618" s="387">
        <f t="shared" si="644"/>
        <v>0</v>
      </c>
    </row>
    <row r="1619" spans="2:45" hidden="1" outlineLevel="2">
      <c r="B1619" s="66">
        <v>12</v>
      </c>
      <c r="D1619" s="338">
        <v>0</v>
      </c>
      <c r="E1619" s="165">
        <f t="shared" si="662"/>
        <v>0</v>
      </c>
      <c r="F1619" s="165">
        <f t="shared" si="662"/>
        <v>0</v>
      </c>
      <c r="G1619" s="165">
        <f t="shared" si="662"/>
        <v>0</v>
      </c>
      <c r="H1619" s="165">
        <f t="shared" si="662"/>
        <v>0</v>
      </c>
      <c r="I1619" s="165">
        <f t="shared" si="662"/>
        <v>0</v>
      </c>
      <c r="J1619" s="165">
        <f t="shared" si="662"/>
        <v>0</v>
      </c>
      <c r="K1619" s="165">
        <f t="shared" si="662"/>
        <v>0</v>
      </c>
      <c r="L1619" s="165">
        <f t="shared" si="662"/>
        <v>0</v>
      </c>
      <c r="M1619" s="165">
        <f t="shared" si="662"/>
        <v>0</v>
      </c>
      <c r="N1619" s="165">
        <f t="shared" si="662"/>
        <v>0</v>
      </c>
      <c r="O1619" s="165">
        <f t="shared" si="663"/>
        <v>0</v>
      </c>
      <c r="P1619" s="165">
        <f t="shared" si="663"/>
        <v>0</v>
      </c>
      <c r="Q1619" s="165">
        <f t="shared" si="663"/>
        <v>0</v>
      </c>
      <c r="R1619" s="165">
        <f t="shared" si="663"/>
        <v>0</v>
      </c>
      <c r="S1619" s="165">
        <f t="shared" si="663"/>
        <v>0</v>
      </c>
      <c r="T1619" s="165">
        <f t="shared" si="663"/>
        <v>0</v>
      </c>
      <c r="U1619" s="165">
        <f t="shared" si="663"/>
        <v>0</v>
      </c>
      <c r="V1619" s="165">
        <f t="shared" si="663"/>
        <v>0</v>
      </c>
      <c r="W1619" s="165">
        <f t="shared" si="663"/>
        <v>0</v>
      </c>
      <c r="X1619" s="165">
        <f t="shared" si="663"/>
        <v>0</v>
      </c>
      <c r="Y1619" s="165">
        <f t="shared" si="664"/>
        <v>0</v>
      </c>
      <c r="Z1619" s="165">
        <f t="shared" si="664"/>
        <v>0</v>
      </c>
      <c r="AA1619" s="165">
        <f t="shared" si="664"/>
        <v>0</v>
      </c>
      <c r="AB1619" s="165">
        <f t="shared" si="664"/>
        <v>0</v>
      </c>
      <c r="AC1619" s="165">
        <f t="shared" si="664"/>
        <v>0</v>
      </c>
      <c r="AD1619" s="165">
        <f t="shared" si="664"/>
        <v>0</v>
      </c>
      <c r="AE1619" s="165">
        <f t="shared" si="664"/>
        <v>0</v>
      </c>
      <c r="AF1619" s="165">
        <f t="shared" si="664"/>
        <v>0</v>
      </c>
      <c r="AG1619" s="165">
        <f t="shared" si="664"/>
        <v>0</v>
      </c>
      <c r="AH1619" s="165">
        <f t="shared" si="664"/>
        <v>0</v>
      </c>
      <c r="AI1619" s="165">
        <f t="shared" si="665"/>
        <v>0</v>
      </c>
      <c r="AJ1619" s="165">
        <f t="shared" si="665"/>
        <v>0</v>
      </c>
      <c r="AK1619" s="165">
        <f t="shared" si="665"/>
        <v>0</v>
      </c>
      <c r="AL1619" s="165">
        <f t="shared" si="665"/>
        <v>0</v>
      </c>
      <c r="AM1619" s="165">
        <f t="shared" si="665"/>
        <v>0</v>
      </c>
      <c r="AN1619" s="165">
        <f t="shared" si="665"/>
        <v>0</v>
      </c>
      <c r="AO1619" s="165">
        <f t="shared" si="665"/>
        <v>0</v>
      </c>
      <c r="AP1619" s="165">
        <f t="shared" si="665"/>
        <v>0</v>
      </c>
      <c r="AQ1619" s="165">
        <f t="shared" si="665"/>
        <v>0</v>
      </c>
      <c r="AR1619" s="165">
        <f t="shared" si="665"/>
        <v>0</v>
      </c>
      <c r="AS1619" s="387">
        <f t="shared" si="644"/>
        <v>0</v>
      </c>
    </row>
    <row r="1620" spans="2:45" hidden="1" outlineLevel="2">
      <c r="B1620" s="66">
        <v>13</v>
      </c>
      <c r="D1620" s="338">
        <v>0</v>
      </c>
      <c r="E1620" s="165">
        <f t="shared" si="662"/>
        <v>0</v>
      </c>
      <c r="F1620" s="165">
        <f t="shared" si="662"/>
        <v>0</v>
      </c>
      <c r="G1620" s="165">
        <f t="shared" si="662"/>
        <v>0</v>
      </c>
      <c r="H1620" s="165">
        <f t="shared" si="662"/>
        <v>0</v>
      </c>
      <c r="I1620" s="165">
        <f t="shared" si="662"/>
        <v>0</v>
      </c>
      <c r="J1620" s="165">
        <f t="shared" si="662"/>
        <v>0</v>
      </c>
      <c r="K1620" s="165">
        <f t="shared" si="662"/>
        <v>0</v>
      </c>
      <c r="L1620" s="165">
        <f t="shared" si="662"/>
        <v>0</v>
      </c>
      <c r="M1620" s="165">
        <f t="shared" si="662"/>
        <v>0</v>
      </c>
      <c r="N1620" s="165">
        <f t="shared" si="662"/>
        <v>0</v>
      </c>
      <c r="O1620" s="165">
        <f t="shared" si="663"/>
        <v>0</v>
      </c>
      <c r="P1620" s="165">
        <f t="shared" si="663"/>
        <v>0</v>
      </c>
      <c r="Q1620" s="165">
        <f t="shared" si="663"/>
        <v>0</v>
      </c>
      <c r="R1620" s="165">
        <f t="shared" si="663"/>
        <v>0</v>
      </c>
      <c r="S1620" s="165">
        <f t="shared" si="663"/>
        <v>0</v>
      </c>
      <c r="T1620" s="165">
        <f t="shared" si="663"/>
        <v>0</v>
      </c>
      <c r="U1620" s="165">
        <f t="shared" si="663"/>
        <v>0</v>
      </c>
      <c r="V1620" s="165">
        <f t="shared" si="663"/>
        <v>0</v>
      </c>
      <c r="W1620" s="165">
        <f t="shared" si="663"/>
        <v>0</v>
      </c>
      <c r="X1620" s="165">
        <f t="shared" si="663"/>
        <v>0</v>
      </c>
      <c r="Y1620" s="165">
        <f t="shared" si="664"/>
        <v>0</v>
      </c>
      <c r="Z1620" s="165">
        <f t="shared" si="664"/>
        <v>0</v>
      </c>
      <c r="AA1620" s="165">
        <f t="shared" si="664"/>
        <v>0</v>
      </c>
      <c r="AB1620" s="165">
        <f t="shared" si="664"/>
        <v>0</v>
      </c>
      <c r="AC1620" s="165">
        <f t="shared" si="664"/>
        <v>0</v>
      </c>
      <c r="AD1620" s="165">
        <f t="shared" si="664"/>
        <v>0</v>
      </c>
      <c r="AE1620" s="165">
        <f t="shared" si="664"/>
        <v>0</v>
      </c>
      <c r="AF1620" s="165">
        <f t="shared" si="664"/>
        <v>0</v>
      </c>
      <c r="AG1620" s="165">
        <f t="shared" si="664"/>
        <v>0</v>
      </c>
      <c r="AH1620" s="165">
        <f t="shared" si="664"/>
        <v>0</v>
      </c>
      <c r="AI1620" s="165">
        <f t="shared" si="665"/>
        <v>0</v>
      </c>
      <c r="AJ1620" s="165">
        <f t="shared" si="665"/>
        <v>0</v>
      </c>
      <c r="AK1620" s="165">
        <f t="shared" si="665"/>
        <v>0</v>
      </c>
      <c r="AL1620" s="165">
        <f t="shared" si="665"/>
        <v>0</v>
      </c>
      <c r="AM1620" s="165">
        <f t="shared" si="665"/>
        <v>0</v>
      </c>
      <c r="AN1620" s="165">
        <f t="shared" si="665"/>
        <v>0</v>
      </c>
      <c r="AO1620" s="165">
        <f t="shared" si="665"/>
        <v>0</v>
      </c>
      <c r="AP1620" s="165">
        <f t="shared" si="665"/>
        <v>0</v>
      </c>
      <c r="AQ1620" s="165">
        <f t="shared" si="665"/>
        <v>0</v>
      </c>
      <c r="AR1620" s="165">
        <f t="shared" si="665"/>
        <v>0</v>
      </c>
      <c r="AS1620" s="387">
        <f t="shared" si="644"/>
        <v>0</v>
      </c>
    </row>
    <row r="1621" spans="2:45" hidden="1" outlineLevel="2">
      <c r="B1621" s="66">
        <v>14</v>
      </c>
      <c r="D1621" s="338">
        <v>0</v>
      </c>
      <c r="E1621" s="165">
        <f t="shared" si="662"/>
        <v>0</v>
      </c>
      <c r="F1621" s="165">
        <f t="shared" si="662"/>
        <v>0</v>
      </c>
      <c r="G1621" s="165">
        <f t="shared" si="662"/>
        <v>0</v>
      </c>
      <c r="H1621" s="165">
        <f t="shared" si="662"/>
        <v>0</v>
      </c>
      <c r="I1621" s="165">
        <f t="shared" si="662"/>
        <v>0</v>
      </c>
      <c r="J1621" s="165">
        <f t="shared" si="662"/>
        <v>0</v>
      </c>
      <c r="K1621" s="165">
        <f t="shared" si="662"/>
        <v>0</v>
      </c>
      <c r="L1621" s="165">
        <f t="shared" si="662"/>
        <v>0</v>
      </c>
      <c r="M1621" s="165">
        <f t="shared" si="662"/>
        <v>0</v>
      </c>
      <c r="N1621" s="165">
        <f t="shared" si="662"/>
        <v>0</v>
      </c>
      <c r="O1621" s="165">
        <f t="shared" si="663"/>
        <v>0</v>
      </c>
      <c r="P1621" s="165">
        <f t="shared" si="663"/>
        <v>0</v>
      </c>
      <c r="Q1621" s="165">
        <f t="shared" si="663"/>
        <v>0</v>
      </c>
      <c r="R1621" s="165">
        <f t="shared" si="663"/>
        <v>0</v>
      </c>
      <c r="S1621" s="165">
        <f t="shared" si="663"/>
        <v>0</v>
      </c>
      <c r="T1621" s="165">
        <f t="shared" si="663"/>
        <v>0</v>
      </c>
      <c r="U1621" s="165">
        <f t="shared" si="663"/>
        <v>0</v>
      </c>
      <c r="V1621" s="165">
        <f t="shared" si="663"/>
        <v>0</v>
      </c>
      <c r="W1621" s="165">
        <f t="shared" si="663"/>
        <v>0</v>
      </c>
      <c r="X1621" s="165">
        <f t="shared" si="663"/>
        <v>0</v>
      </c>
      <c r="Y1621" s="165">
        <f t="shared" si="664"/>
        <v>0</v>
      </c>
      <c r="Z1621" s="165">
        <f t="shared" si="664"/>
        <v>0</v>
      </c>
      <c r="AA1621" s="165">
        <f t="shared" si="664"/>
        <v>0</v>
      </c>
      <c r="AB1621" s="165">
        <f t="shared" si="664"/>
        <v>0</v>
      </c>
      <c r="AC1621" s="165">
        <f t="shared" si="664"/>
        <v>0</v>
      </c>
      <c r="AD1621" s="165">
        <f t="shared" si="664"/>
        <v>0</v>
      </c>
      <c r="AE1621" s="165">
        <f t="shared" si="664"/>
        <v>0</v>
      </c>
      <c r="AF1621" s="165">
        <f t="shared" si="664"/>
        <v>0</v>
      </c>
      <c r="AG1621" s="165">
        <f t="shared" si="664"/>
        <v>0</v>
      </c>
      <c r="AH1621" s="165">
        <f t="shared" si="664"/>
        <v>0</v>
      </c>
      <c r="AI1621" s="165">
        <f t="shared" si="665"/>
        <v>0</v>
      </c>
      <c r="AJ1621" s="165">
        <f t="shared" si="665"/>
        <v>0</v>
      </c>
      <c r="AK1621" s="165">
        <f t="shared" si="665"/>
        <v>0</v>
      </c>
      <c r="AL1621" s="165">
        <f t="shared" si="665"/>
        <v>0</v>
      </c>
      <c r="AM1621" s="165">
        <f t="shared" si="665"/>
        <v>0</v>
      </c>
      <c r="AN1621" s="165">
        <f t="shared" si="665"/>
        <v>0</v>
      </c>
      <c r="AO1621" s="165">
        <f t="shared" si="665"/>
        <v>0</v>
      </c>
      <c r="AP1621" s="165">
        <f t="shared" si="665"/>
        <v>0</v>
      </c>
      <c r="AQ1621" s="165">
        <f t="shared" si="665"/>
        <v>0</v>
      </c>
      <c r="AR1621" s="165">
        <f t="shared" si="665"/>
        <v>0</v>
      </c>
      <c r="AS1621" s="387">
        <f t="shared" si="644"/>
        <v>0</v>
      </c>
    </row>
    <row r="1622" spans="2:45" hidden="1" outlineLevel="2">
      <c r="B1622" s="66">
        <v>15</v>
      </c>
      <c r="D1622" s="338">
        <v>0</v>
      </c>
      <c r="E1622" s="165">
        <f t="shared" si="662"/>
        <v>0</v>
      </c>
      <c r="F1622" s="165">
        <f t="shared" si="662"/>
        <v>0</v>
      </c>
      <c r="G1622" s="165">
        <f t="shared" si="662"/>
        <v>0</v>
      </c>
      <c r="H1622" s="165">
        <f t="shared" si="662"/>
        <v>0</v>
      </c>
      <c r="I1622" s="165">
        <f t="shared" si="662"/>
        <v>0</v>
      </c>
      <c r="J1622" s="165">
        <f t="shared" si="662"/>
        <v>0</v>
      </c>
      <c r="K1622" s="165">
        <f t="shared" si="662"/>
        <v>0</v>
      </c>
      <c r="L1622" s="165">
        <f t="shared" si="662"/>
        <v>0</v>
      </c>
      <c r="M1622" s="165">
        <f t="shared" si="662"/>
        <v>0</v>
      </c>
      <c r="N1622" s="165">
        <f t="shared" si="662"/>
        <v>0</v>
      </c>
      <c r="O1622" s="165">
        <f t="shared" si="663"/>
        <v>0</v>
      </c>
      <c r="P1622" s="165">
        <f t="shared" si="663"/>
        <v>0</v>
      </c>
      <c r="Q1622" s="165">
        <f t="shared" si="663"/>
        <v>0</v>
      </c>
      <c r="R1622" s="165">
        <f t="shared" si="663"/>
        <v>0</v>
      </c>
      <c r="S1622" s="165">
        <f t="shared" si="663"/>
        <v>0</v>
      </c>
      <c r="T1622" s="165">
        <f t="shared" si="663"/>
        <v>0</v>
      </c>
      <c r="U1622" s="165">
        <f t="shared" si="663"/>
        <v>0</v>
      </c>
      <c r="V1622" s="165">
        <f t="shared" si="663"/>
        <v>0</v>
      </c>
      <c r="W1622" s="165">
        <f t="shared" si="663"/>
        <v>0</v>
      </c>
      <c r="X1622" s="165">
        <f t="shared" si="663"/>
        <v>0</v>
      </c>
      <c r="Y1622" s="165">
        <f t="shared" si="664"/>
        <v>0</v>
      </c>
      <c r="Z1622" s="165">
        <f t="shared" si="664"/>
        <v>0</v>
      </c>
      <c r="AA1622" s="165">
        <f t="shared" si="664"/>
        <v>0</v>
      </c>
      <c r="AB1622" s="165">
        <f t="shared" si="664"/>
        <v>0</v>
      </c>
      <c r="AC1622" s="165">
        <f t="shared" si="664"/>
        <v>0</v>
      </c>
      <c r="AD1622" s="165">
        <f t="shared" si="664"/>
        <v>0</v>
      </c>
      <c r="AE1622" s="165">
        <f t="shared" si="664"/>
        <v>0</v>
      </c>
      <c r="AF1622" s="165">
        <f t="shared" si="664"/>
        <v>0</v>
      </c>
      <c r="AG1622" s="165">
        <f t="shared" si="664"/>
        <v>0</v>
      </c>
      <c r="AH1622" s="165">
        <f t="shared" si="664"/>
        <v>0</v>
      </c>
      <c r="AI1622" s="165">
        <f t="shared" si="665"/>
        <v>0</v>
      </c>
      <c r="AJ1622" s="165">
        <f t="shared" si="665"/>
        <v>0</v>
      </c>
      <c r="AK1622" s="165">
        <f t="shared" si="665"/>
        <v>0</v>
      </c>
      <c r="AL1622" s="165">
        <f t="shared" si="665"/>
        <v>0</v>
      </c>
      <c r="AM1622" s="165">
        <f t="shared" si="665"/>
        <v>0</v>
      </c>
      <c r="AN1622" s="165">
        <f t="shared" si="665"/>
        <v>0</v>
      </c>
      <c r="AO1622" s="165">
        <f t="shared" si="665"/>
        <v>0</v>
      </c>
      <c r="AP1622" s="165">
        <f t="shared" si="665"/>
        <v>0</v>
      </c>
      <c r="AQ1622" s="165">
        <f t="shared" si="665"/>
        <v>0</v>
      </c>
      <c r="AR1622" s="165">
        <f t="shared" si="665"/>
        <v>0</v>
      </c>
      <c r="AS1622" s="387">
        <f t="shared" si="644"/>
        <v>0</v>
      </c>
    </row>
    <row r="1623" spans="2:45" hidden="1" outlineLevel="2">
      <c r="B1623" s="66">
        <v>16</v>
      </c>
      <c r="D1623" s="338">
        <v>0</v>
      </c>
      <c r="E1623" s="165">
        <f t="shared" si="662"/>
        <v>0</v>
      </c>
      <c r="F1623" s="165">
        <f t="shared" si="662"/>
        <v>0</v>
      </c>
      <c r="G1623" s="165">
        <f t="shared" si="662"/>
        <v>0</v>
      </c>
      <c r="H1623" s="165">
        <f t="shared" si="662"/>
        <v>0</v>
      </c>
      <c r="I1623" s="165">
        <f t="shared" si="662"/>
        <v>0</v>
      </c>
      <c r="J1623" s="165">
        <f t="shared" si="662"/>
        <v>0</v>
      </c>
      <c r="K1623" s="165">
        <f t="shared" si="662"/>
        <v>0</v>
      </c>
      <c r="L1623" s="165">
        <f t="shared" si="662"/>
        <v>0</v>
      </c>
      <c r="M1623" s="165">
        <f t="shared" si="662"/>
        <v>0</v>
      </c>
      <c r="N1623" s="165">
        <f t="shared" si="662"/>
        <v>0</v>
      </c>
      <c r="O1623" s="165">
        <f t="shared" si="663"/>
        <v>0</v>
      </c>
      <c r="P1623" s="165">
        <f t="shared" si="663"/>
        <v>0</v>
      </c>
      <c r="Q1623" s="165">
        <f t="shared" si="663"/>
        <v>0</v>
      </c>
      <c r="R1623" s="165">
        <f t="shared" si="663"/>
        <v>0</v>
      </c>
      <c r="S1623" s="165">
        <f t="shared" si="663"/>
        <v>0</v>
      </c>
      <c r="T1623" s="165">
        <f t="shared" si="663"/>
        <v>0</v>
      </c>
      <c r="U1623" s="165">
        <f t="shared" si="663"/>
        <v>0</v>
      </c>
      <c r="V1623" s="165">
        <f t="shared" si="663"/>
        <v>0</v>
      </c>
      <c r="W1623" s="165">
        <f t="shared" si="663"/>
        <v>0</v>
      </c>
      <c r="X1623" s="165">
        <f t="shared" si="663"/>
        <v>0</v>
      </c>
      <c r="Y1623" s="165">
        <f t="shared" si="664"/>
        <v>0</v>
      </c>
      <c r="Z1623" s="165">
        <f t="shared" si="664"/>
        <v>0</v>
      </c>
      <c r="AA1623" s="165">
        <f t="shared" si="664"/>
        <v>0</v>
      </c>
      <c r="AB1623" s="165">
        <f t="shared" si="664"/>
        <v>0</v>
      </c>
      <c r="AC1623" s="165">
        <f t="shared" si="664"/>
        <v>0</v>
      </c>
      <c r="AD1623" s="165">
        <f t="shared" si="664"/>
        <v>0</v>
      </c>
      <c r="AE1623" s="165">
        <f t="shared" si="664"/>
        <v>0</v>
      </c>
      <c r="AF1623" s="165">
        <f t="shared" si="664"/>
        <v>0</v>
      </c>
      <c r="AG1623" s="165">
        <f t="shared" si="664"/>
        <v>0</v>
      </c>
      <c r="AH1623" s="165">
        <f t="shared" si="664"/>
        <v>0</v>
      </c>
      <c r="AI1623" s="165">
        <f t="shared" si="665"/>
        <v>0</v>
      </c>
      <c r="AJ1623" s="165">
        <f t="shared" si="665"/>
        <v>0</v>
      </c>
      <c r="AK1623" s="165">
        <f t="shared" si="665"/>
        <v>0</v>
      </c>
      <c r="AL1623" s="165">
        <f t="shared" si="665"/>
        <v>0</v>
      </c>
      <c r="AM1623" s="165">
        <f t="shared" si="665"/>
        <v>0</v>
      </c>
      <c r="AN1623" s="165">
        <f t="shared" si="665"/>
        <v>0</v>
      </c>
      <c r="AO1623" s="165">
        <f t="shared" si="665"/>
        <v>0</v>
      </c>
      <c r="AP1623" s="165">
        <f t="shared" si="665"/>
        <v>0</v>
      </c>
      <c r="AQ1623" s="165">
        <f t="shared" si="665"/>
        <v>0</v>
      </c>
      <c r="AR1623" s="165">
        <f t="shared" si="665"/>
        <v>0</v>
      </c>
      <c r="AS1623" s="387">
        <f t="shared" si="644"/>
        <v>0</v>
      </c>
    </row>
    <row r="1624" spans="2:45" hidden="1" outlineLevel="2">
      <c r="B1624" s="66">
        <v>17</v>
      </c>
      <c r="D1624" s="338">
        <v>0</v>
      </c>
      <c r="E1624" s="165">
        <f t="shared" si="662"/>
        <v>0</v>
      </c>
      <c r="F1624" s="165">
        <f t="shared" si="662"/>
        <v>0</v>
      </c>
      <c r="G1624" s="165">
        <f t="shared" si="662"/>
        <v>0</v>
      </c>
      <c r="H1624" s="165">
        <f t="shared" si="662"/>
        <v>0</v>
      </c>
      <c r="I1624" s="165">
        <f t="shared" si="662"/>
        <v>0</v>
      </c>
      <c r="J1624" s="165">
        <f t="shared" si="662"/>
        <v>0</v>
      </c>
      <c r="K1624" s="165">
        <f t="shared" si="662"/>
        <v>0</v>
      </c>
      <c r="L1624" s="165">
        <f t="shared" si="662"/>
        <v>0</v>
      </c>
      <c r="M1624" s="165">
        <f t="shared" si="662"/>
        <v>0</v>
      </c>
      <c r="N1624" s="165">
        <f t="shared" si="662"/>
        <v>0</v>
      </c>
      <c r="O1624" s="165">
        <f t="shared" si="663"/>
        <v>0</v>
      </c>
      <c r="P1624" s="165">
        <f t="shared" si="663"/>
        <v>0</v>
      </c>
      <c r="Q1624" s="165">
        <f t="shared" si="663"/>
        <v>0</v>
      </c>
      <c r="R1624" s="165">
        <f t="shared" si="663"/>
        <v>0</v>
      </c>
      <c r="S1624" s="165">
        <f t="shared" si="663"/>
        <v>0</v>
      </c>
      <c r="T1624" s="165">
        <f t="shared" si="663"/>
        <v>0</v>
      </c>
      <c r="U1624" s="165">
        <f t="shared" si="663"/>
        <v>0</v>
      </c>
      <c r="V1624" s="165">
        <f t="shared" si="663"/>
        <v>0</v>
      </c>
      <c r="W1624" s="165">
        <f t="shared" si="663"/>
        <v>0</v>
      </c>
      <c r="X1624" s="165">
        <f t="shared" si="663"/>
        <v>0</v>
      </c>
      <c r="Y1624" s="165">
        <f t="shared" si="664"/>
        <v>0</v>
      </c>
      <c r="Z1624" s="165">
        <f t="shared" si="664"/>
        <v>0</v>
      </c>
      <c r="AA1624" s="165">
        <f t="shared" si="664"/>
        <v>0</v>
      </c>
      <c r="AB1624" s="165">
        <f t="shared" si="664"/>
        <v>0</v>
      </c>
      <c r="AC1624" s="165">
        <f t="shared" si="664"/>
        <v>0</v>
      </c>
      <c r="AD1624" s="165">
        <f t="shared" si="664"/>
        <v>0</v>
      </c>
      <c r="AE1624" s="165">
        <f t="shared" si="664"/>
        <v>0</v>
      </c>
      <c r="AF1624" s="165">
        <f t="shared" si="664"/>
        <v>0</v>
      </c>
      <c r="AG1624" s="165">
        <f t="shared" si="664"/>
        <v>0</v>
      </c>
      <c r="AH1624" s="165">
        <f t="shared" si="664"/>
        <v>0</v>
      </c>
      <c r="AI1624" s="165">
        <f t="shared" si="665"/>
        <v>0</v>
      </c>
      <c r="AJ1624" s="165">
        <f t="shared" si="665"/>
        <v>0</v>
      </c>
      <c r="AK1624" s="165">
        <f t="shared" si="665"/>
        <v>0</v>
      </c>
      <c r="AL1624" s="165">
        <f t="shared" si="665"/>
        <v>0</v>
      </c>
      <c r="AM1624" s="165">
        <f t="shared" si="665"/>
        <v>0</v>
      </c>
      <c r="AN1624" s="165">
        <f t="shared" si="665"/>
        <v>0</v>
      </c>
      <c r="AO1624" s="165">
        <f t="shared" si="665"/>
        <v>0</v>
      </c>
      <c r="AP1624" s="165">
        <f t="shared" si="665"/>
        <v>0</v>
      </c>
      <c r="AQ1624" s="165">
        <f t="shared" si="665"/>
        <v>0</v>
      </c>
      <c r="AR1624" s="165">
        <f t="shared" si="665"/>
        <v>0</v>
      </c>
      <c r="AS1624" s="387">
        <f t="shared" si="644"/>
        <v>0</v>
      </c>
    </row>
    <row r="1625" spans="2:45" hidden="1" outlineLevel="2">
      <c r="B1625" s="66">
        <v>18</v>
      </c>
      <c r="D1625" s="338">
        <v>0</v>
      </c>
      <c r="E1625" s="165">
        <f t="shared" si="662"/>
        <v>0</v>
      </c>
      <c r="F1625" s="165">
        <f t="shared" si="662"/>
        <v>0</v>
      </c>
      <c r="G1625" s="165">
        <f t="shared" si="662"/>
        <v>0</v>
      </c>
      <c r="H1625" s="165">
        <f t="shared" si="662"/>
        <v>0</v>
      </c>
      <c r="I1625" s="165">
        <f t="shared" si="662"/>
        <v>0</v>
      </c>
      <c r="J1625" s="165">
        <f t="shared" si="662"/>
        <v>0</v>
      </c>
      <c r="K1625" s="165">
        <f t="shared" si="662"/>
        <v>0</v>
      </c>
      <c r="L1625" s="165">
        <f t="shared" si="662"/>
        <v>0</v>
      </c>
      <c r="M1625" s="165">
        <f t="shared" si="662"/>
        <v>0</v>
      </c>
      <c r="N1625" s="165">
        <f t="shared" si="662"/>
        <v>0</v>
      </c>
      <c r="O1625" s="165">
        <f t="shared" si="663"/>
        <v>0</v>
      </c>
      <c r="P1625" s="165">
        <f t="shared" si="663"/>
        <v>0</v>
      </c>
      <c r="Q1625" s="165">
        <f t="shared" si="663"/>
        <v>0</v>
      </c>
      <c r="R1625" s="165">
        <f t="shared" si="663"/>
        <v>0</v>
      </c>
      <c r="S1625" s="165">
        <f t="shared" si="663"/>
        <v>0</v>
      </c>
      <c r="T1625" s="165">
        <f t="shared" si="663"/>
        <v>0</v>
      </c>
      <c r="U1625" s="165">
        <f t="shared" si="663"/>
        <v>0</v>
      </c>
      <c r="V1625" s="165">
        <f t="shared" si="663"/>
        <v>0</v>
      </c>
      <c r="W1625" s="165">
        <f t="shared" si="663"/>
        <v>0</v>
      </c>
      <c r="X1625" s="165">
        <f t="shared" si="663"/>
        <v>0</v>
      </c>
      <c r="Y1625" s="165">
        <f t="shared" si="664"/>
        <v>0</v>
      </c>
      <c r="Z1625" s="165">
        <f t="shared" si="664"/>
        <v>0</v>
      </c>
      <c r="AA1625" s="165">
        <f t="shared" si="664"/>
        <v>0</v>
      </c>
      <c r="AB1625" s="165">
        <f t="shared" si="664"/>
        <v>0</v>
      </c>
      <c r="AC1625" s="165">
        <f t="shared" si="664"/>
        <v>0</v>
      </c>
      <c r="AD1625" s="165">
        <f t="shared" si="664"/>
        <v>0</v>
      </c>
      <c r="AE1625" s="165">
        <f t="shared" si="664"/>
        <v>0</v>
      </c>
      <c r="AF1625" s="165">
        <f t="shared" si="664"/>
        <v>0</v>
      </c>
      <c r="AG1625" s="165">
        <f t="shared" si="664"/>
        <v>0</v>
      </c>
      <c r="AH1625" s="165">
        <f t="shared" si="664"/>
        <v>0</v>
      </c>
      <c r="AI1625" s="165">
        <f t="shared" si="665"/>
        <v>0</v>
      </c>
      <c r="AJ1625" s="165">
        <f t="shared" si="665"/>
        <v>0</v>
      </c>
      <c r="AK1625" s="165">
        <f t="shared" si="665"/>
        <v>0</v>
      </c>
      <c r="AL1625" s="165">
        <f t="shared" si="665"/>
        <v>0</v>
      </c>
      <c r="AM1625" s="165">
        <f t="shared" si="665"/>
        <v>0</v>
      </c>
      <c r="AN1625" s="165">
        <f t="shared" si="665"/>
        <v>0</v>
      </c>
      <c r="AO1625" s="165">
        <f t="shared" si="665"/>
        <v>0</v>
      </c>
      <c r="AP1625" s="165">
        <f t="shared" si="665"/>
        <v>0</v>
      </c>
      <c r="AQ1625" s="165">
        <f t="shared" si="665"/>
        <v>0</v>
      </c>
      <c r="AR1625" s="165">
        <f t="shared" si="665"/>
        <v>0</v>
      </c>
      <c r="AS1625" s="387">
        <f t="shared" si="644"/>
        <v>0</v>
      </c>
    </row>
    <row r="1626" spans="2:45" hidden="1" outlineLevel="2">
      <c r="B1626" s="66">
        <v>19</v>
      </c>
      <c r="D1626" s="338">
        <v>0</v>
      </c>
      <c r="E1626" s="165">
        <f t="shared" si="662"/>
        <v>0</v>
      </c>
      <c r="F1626" s="165">
        <f t="shared" si="662"/>
        <v>0</v>
      </c>
      <c r="G1626" s="165">
        <f t="shared" si="662"/>
        <v>0</v>
      </c>
      <c r="H1626" s="165">
        <f t="shared" si="662"/>
        <v>0</v>
      </c>
      <c r="I1626" s="165">
        <f t="shared" si="662"/>
        <v>0</v>
      </c>
      <c r="J1626" s="165">
        <f t="shared" si="662"/>
        <v>0</v>
      </c>
      <c r="K1626" s="165">
        <f t="shared" si="662"/>
        <v>0</v>
      </c>
      <c r="L1626" s="165">
        <f t="shared" si="662"/>
        <v>0</v>
      </c>
      <c r="M1626" s="165">
        <f t="shared" si="662"/>
        <v>0</v>
      </c>
      <c r="N1626" s="165">
        <f t="shared" si="662"/>
        <v>0</v>
      </c>
      <c r="O1626" s="165">
        <f t="shared" si="663"/>
        <v>0</v>
      </c>
      <c r="P1626" s="165">
        <f t="shared" si="663"/>
        <v>0</v>
      </c>
      <c r="Q1626" s="165">
        <f t="shared" si="663"/>
        <v>0</v>
      </c>
      <c r="R1626" s="165">
        <f t="shared" si="663"/>
        <v>0</v>
      </c>
      <c r="S1626" s="165">
        <f t="shared" si="663"/>
        <v>0</v>
      </c>
      <c r="T1626" s="165">
        <f t="shared" si="663"/>
        <v>0</v>
      </c>
      <c r="U1626" s="165">
        <f t="shared" si="663"/>
        <v>0</v>
      </c>
      <c r="V1626" s="165">
        <f t="shared" si="663"/>
        <v>0</v>
      </c>
      <c r="W1626" s="165">
        <f t="shared" si="663"/>
        <v>0</v>
      </c>
      <c r="X1626" s="165">
        <f t="shared" si="663"/>
        <v>0</v>
      </c>
      <c r="Y1626" s="165">
        <f t="shared" si="664"/>
        <v>0</v>
      </c>
      <c r="Z1626" s="165">
        <f t="shared" si="664"/>
        <v>0</v>
      </c>
      <c r="AA1626" s="165">
        <f t="shared" si="664"/>
        <v>0</v>
      </c>
      <c r="AB1626" s="165">
        <f t="shared" si="664"/>
        <v>0</v>
      </c>
      <c r="AC1626" s="165">
        <f t="shared" si="664"/>
        <v>0</v>
      </c>
      <c r="AD1626" s="165">
        <f t="shared" si="664"/>
        <v>0</v>
      </c>
      <c r="AE1626" s="165">
        <f t="shared" si="664"/>
        <v>0</v>
      </c>
      <c r="AF1626" s="165">
        <f t="shared" si="664"/>
        <v>0</v>
      </c>
      <c r="AG1626" s="165">
        <f t="shared" si="664"/>
        <v>0</v>
      </c>
      <c r="AH1626" s="165">
        <f t="shared" si="664"/>
        <v>0</v>
      </c>
      <c r="AI1626" s="165">
        <f t="shared" si="665"/>
        <v>0</v>
      </c>
      <c r="AJ1626" s="165">
        <f t="shared" si="665"/>
        <v>0</v>
      </c>
      <c r="AK1626" s="165">
        <f t="shared" si="665"/>
        <v>0</v>
      </c>
      <c r="AL1626" s="165">
        <f t="shared" si="665"/>
        <v>0</v>
      </c>
      <c r="AM1626" s="165">
        <f t="shared" si="665"/>
        <v>0</v>
      </c>
      <c r="AN1626" s="165">
        <f t="shared" si="665"/>
        <v>0</v>
      </c>
      <c r="AO1626" s="165">
        <f t="shared" si="665"/>
        <v>0</v>
      </c>
      <c r="AP1626" s="165">
        <f t="shared" si="665"/>
        <v>0</v>
      </c>
      <c r="AQ1626" s="165">
        <f t="shared" si="665"/>
        <v>0</v>
      </c>
      <c r="AR1626" s="165">
        <f t="shared" si="665"/>
        <v>0</v>
      </c>
      <c r="AS1626" s="387">
        <f t="shared" si="644"/>
        <v>0</v>
      </c>
    </row>
    <row r="1627" spans="2:45" hidden="1" outlineLevel="2">
      <c r="B1627" s="66">
        <v>20</v>
      </c>
      <c r="D1627" s="338">
        <v>0</v>
      </c>
      <c r="E1627" s="165">
        <f t="shared" si="662"/>
        <v>0</v>
      </c>
      <c r="F1627" s="165">
        <f t="shared" si="662"/>
        <v>0</v>
      </c>
      <c r="G1627" s="165">
        <f t="shared" si="662"/>
        <v>0</v>
      </c>
      <c r="H1627" s="165">
        <f t="shared" si="662"/>
        <v>0</v>
      </c>
      <c r="I1627" s="165">
        <f t="shared" si="662"/>
        <v>0</v>
      </c>
      <c r="J1627" s="165">
        <f t="shared" si="662"/>
        <v>0</v>
      </c>
      <c r="K1627" s="165">
        <f t="shared" si="662"/>
        <v>0</v>
      </c>
      <c r="L1627" s="165">
        <f t="shared" si="662"/>
        <v>0</v>
      </c>
      <c r="M1627" s="165">
        <f t="shared" si="662"/>
        <v>0</v>
      </c>
      <c r="N1627" s="165">
        <f t="shared" si="662"/>
        <v>0</v>
      </c>
      <c r="O1627" s="165">
        <f t="shared" si="663"/>
        <v>0</v>
      </c>
      <c r="P1627" s="165">
        <f t="shared" si="663"/>
        <v>0</v>
      </c>
      <c r="Q1627" s="165">
        <f t="shared" si="663"/>
        <v>0</v>
      </c>
      <c r="R1627" s="165">
        <f t="shared" si="663"/>
        <v>0</v>
      </c>
      <c r="S1627" s="165">
        <f t="shared" si="663"/>
        <v>0</v>
      </c>
      <c r="T1627" s="165">
        <f t="shared" si="663"/>
        <v>0</v>
      </c>
      <c r="U1627" s="165">
        <f t="shared" si="663"/>
        <v>0</v>
      </c>
      <c r="V1627" s="165">
        <f t="shared" si="663"/>
        <v>0</v>
      </c>
      <c r="W1627" s="165">
        <f t="shared" si="663"/>
        <v>0</v>
      </c>
      <c r="X1627" s="165">
        <f t="shared" si="663"/>
        <v>0</v>
      </c>
      <c r="Y1627" s="165">
        <f t="shared" si="664"/>
        <v>0</v>
      </c>
      <c r="Z1627" s="165">
        <f t="shared" si="664"/>
        <v>0</v>
      </c>
      <c r="AA1627" s="165">
        <f t="shared" si="664"/>
        <v>0</v>
      </c>
      <c r="AB1627" s="165">
        <f t="shared" si="664"/>
        <v>0</v>
      </c>
      <c r="AC1627" s="165">
        <f t="shared" si="664"/>
        <v>0</v>
      </c>
      <c r="AD1627" s="165">
        <f t="shared" si="664"/>
        <v>0</v>
      </c>
      <c r="AE1627" s="165">
        <f t="shared" si="664"/>
        <v>0</v>
      </c>
      <c r="AF1627" s="165">
        <f t="shared" si="664"/>
        <v>0</v>
      </c>
      <c r="AG1627" s="165">
        <f t="shared" si="664"/>
        <v>0</v>
      </c>
      <c r="AH1627" s="165">
        <f t="shared" si="664"/>
        <v>0</v>
      </c>
      <c r="AI1627" s="165">
        <f t="shared" si="665"/>
        <v>0</v>
      </c>
      <c r="AJ1627" s="165">
        <f t="shared" si="665"/>
        <v>0</v>
      </c>
      <c r="AK1627" s="165">
        <f t="shared" si="665"/>
        <v>0</v>
      </c>
      <c r="AL1627" s="165">
        <f t="shared" si="665"/>
        <v>0</v>
      </c>
      <c r="AM1627" s="165">
        <f t="shared" si="665"/>
        <v>0</v>
      </c>
      <c r="AN1627" s="165">
        <f t="shared" si="665"/>
        <v>0</v>
      </c>
      <c r="AO1627" s="165">
        <f t="shared" si="665"/>
        <v>0</v>
      </c>
      <c r="AP1627" s="165">
        <f t="shared" si="665"/>
        <v>0</v>
      </c>
      <c r="AQ1627" s="165">
        <f t="shared" si="665"/>
        <v>0</v>
      </c>
      <c r="AR1627" s="165">
        <f t="shared" si="665"/>
        <v>0</v>
      </c>
      <c r="AS1627" s="387">
        <f t="shared" si="644"/>
        <v>0</v>
      </c>
    </row>
    <row r="1628" spans="2:45" hidden="1" outlineLevel="2">
      <c r="B1628" s="66">
        <v>21</v>
      </c>
      <c r="D1628" s="338">
        <v>0</v>
      </c>
      <c r="E1628" s="165">
        <f t="shared" ref="E1628:N1637" si="666">IF(AND(E$2=$B1628,$B1628=$C$3),$D1628,IF(AND(E$2&gt;$B1628,E$2&lt;=$D$1607+$B1628),SLN($D1628,0,IF($C$3-$B1628&gt;=$D$1607,$D$1607,$C$3-$B1628)),0))</f>
        <v>0</v>
      </c>
      <c r="F1628" s="165">
        <f t="shared" si="666"/>
        <v>0</v>
      </c>
      <c r="G1628" s="165">
        <f t="shared" si="666"/>
        <v>0</v>
      </c>
      <c r="H1628" s="165">
        <f t="shared" si="666"/>
        <v>0</v>
      </c>
      <c r="I1628" s="165">
        <f t="shared" si="666"/>
        <v>0</v>
      </c>
      <c r="J1628" s="165">
        <f t="shared" si="666"/>
        <v>0</v>
      </c>
      <c r="K1628" s="165">
        <f t="shared" si="666"/>
        <v>0</v>
      </c>
      <c r="L1628" s="165">
        <f t="shared" si="666"/>
        <v>0</v>
      </c>
      <c r="M1628" s="165">
        <f t="shared" si="666"/>
        <v>0</v>
      </c>
      <c r="N1628" s="165">
        <f t="shared" si="666"/>
        <v>0</v>
      </c>
      <c r="O1628" s="165">
        <f t="shared" ref="O1628:X1637" si="667">IF(AND(O$2=$B1628,$B1628=$C$3),$D1628,IF(AND(O$2&gt;$B1628,O$2&lt;=$D$1607+$B1628),SLN($D1628,0,IF($C$3-$B1628&gt;=$D$1607,$D$1607,$C$3-$B1628)),0))</f>
        <v>0</v>
      </c>
      <c r="P1628" s="165">
        <f t="shared" si="667"/>
        <v>0</v>
      </c>
      <c r="Q1628" s="165">
        <f t="shared" si="667"/>
        <v>0</v>
      </c>
      <c r="R1628" s="165">
        <f t="shared" si="667"/>
        <v>0</v>
      </c>
      <c r="S1628" s="165">
        <f t="shared" si="667"/>
        <v>0</v>
      </c>
      <c r="T1628" s="165">
        <f t="shared" si="667"/>
        <v>0</v>
      </c>
      <c r="U1628" s="165">
        <f t="shared" si="667"/>
        <v>0</v>
      </c>
      <c r="V1628" s="165">
        <f t="shared" si="667"/>
        <v>0</v>
      </c>
      <c r="W1628" s="165">
        <f t="shared" si="667"/>
        <v>0</v>
      </c>
      <c r="X1628" s="165">
        <f t="shared" si="667"/>
        <v>0</v>
      </c>
      <c r="Y1628" s="165">
        <f t="shared" ref="Y1628:AH1637" si="668">IF(AND(Y$2=$B1628,$B1628=$C$3),$D1628,IF(AND(Y$2&gt;$B1628,Y$2&lt;=$D$1607+$B1628),SLN($D1628,0,IF($C$3-$B1628&gt;=$D$1607,$D$1607,$C$3-$B1628)),0))</f>
        <v>0</v>
      </c>
      <c r="Z1628" s="165">
        <f t="shared" si="668"/>
        <v>0</v>
      </c>
      <c r="AA1628" s="165">
        <f t="shared" si="668"/>
        <v>0</v>
      </c>
      <c r="AB1628" s="165">
        <f t="shared" si="668"/>
        <v>0</v>
      </c>
      <c r="AC1628" s="165">
        <f t="shared" si="668"/>
        <v>0</v>
      </c>
      <c r="AD1628" s="165">
        <f t="shared" si="668"/>
        <v>0</v>
      </c>
      <c r="AE1628" s="165">
        <f t="shared" si="668"/>
        <v>0</v>
      </c>
      <c r="AF1628" s="165">
        <f t="shared" si="668"/>
        <v>0</v>
      </c>
      <c r="AG1628" s="165">
        <f t="shared" si="668"/>
        <v>0</v>
      </c>
      <c r="AH1628" s="165">
        <f t="shared" si="668"/>
        <v>0</v>
      </c>
      <c r="AI1628" s="165">
        <f t="shared" ref="AI1628:AR1637" si="669">IF(AND(AI$2=$B1628,$B1628=$C$3),$D1628,IF(AND(AI$2&gt;$B1628,AI$2&lt;=$D$1607+$B1628),SLN($D1628,0,IF($C$3-$B1628&gt;=$D$1607,$D$1607,$C$3-$B1628)),0))</f>
        <v>0</v>
      </c>
      <c r="AJ1628" s="165">
        <f t="shared" si="669"/>
        <v>0</v>
      </c>
      <c r="AK1628" s="165">
        <f t="shared" si="669"/>
        <v>0</v>
      </c>
      <c r="AL1628" s="165">
        <f t="shared" si="669"/>
        <v>0</v>
      </c>
      <c r="AM1628" s="165">
        <f t="shared" si="669"/>
        <v>0</v>
      </c>
      <c r="AN1628" s="165">
        <f t="shared" si="669"/>
        <v>0</v>
      </c>
      <c r="AO1628" s="165">
        <f t="shared" si="669"/>
        <v>0</v>
      </c>
      <c r="AP1628" s="165">
        <f t="shared" si="669"/>
        <v>0</v>
      </c>
      <c r="AQ1628" s="165">
        <f t="shared" si="669"/>
        <v>0</v>
      </c>
      <c r="AR1628" s="165">
        <f t="shared" si="669"/>
        <v>0</v>
      </c>
      <c r="AS1628" s="387">
        <f t="shared" si="644"/>
        <v>0</v>
      </c>
    </row>
    <row r="1629" spans="2:45" hidden="1" outlineLevel="2">
      <c r="B1629" s="66">
        <v>22</v>
      </c>
      <c r="D1629" s="338">
        <v>0</v>
      </c>
      <c r="E1629" s="165">
        <f t="shared" si="666"/>
        <v>0</v>
      </c>
      <c r="F1629" s="165">
        <f t="shared" si="666"/>
        <v>0</v>
      </c>
      <c r="G1629" s="165">
        <f t="shared" si="666"/>
        <v>0</v>
      </c>
      <c r="H1629" s="165">
        <f t="shared" si="666"/>
        <v>0</v>
      </c>
      <c r="I1629" s="165">
        <f t="shared" si="666"/>
        <v>0</v>
      </c>
      <c r="J1629" s="165">
        <f t="shared" si="666"/>
        <v>0</v>
      </c>
      <c r="K1629" s="165">
        <f t="shared" si="666"/>
        <v>0</v>
      </c>
      <c r="L1629" s="165">
        <f t="shared" si="666"/>
        <v>0</v>
      </c>
      <c r="M1629" s="165">
        <f t="shared" si="666"/>
        <v>0</v>
      </c>
      <c r="N1629" s="165">
        <f t="shared" si="666"/>
        <v>0</v>
      </c>
      <c r="O1629" s="165">
        <f t="shared" si="667"/>
        <v>0</v>
      </c>
      <c r="P1629" s="165">
        <f t="shared" si="667"/>
        <v>0</v>
      </c>
      <c r="Q1629" s="165">
        <f t="shared" si="667"/>
        <v>0</v>
      </c>
      <c r="R1629" s="165">
        <f t="shared" si="667"/>
        <v>0</v>
      </c>
      <c r="S1629" s="165">
        <f t="shared" si="667"/>
        <v>0</v>
      </c>
      <c r="T1629" s="165">
        <f t="shared" si="667"/>
        <v>0</v>
      </c>
      <c r="U1629" s="165">
        <f t="shared" si="667"/>
        <v>0</v>
      </c>
      <c r="V1629" s="165">
        <f t="shared" si="667"/>
        <v>0</v>
      </c>
      <c r="W1629" s="165">
        <f t="shared" si="667"/>
        <v>0</v>
      </c>
      <c r="X1629" s="165">
        <f t="shared" si="667"/>
        <v>0</v>
      </c>
      <c r="Y1629" s="165">
        <f t="shared" si="668"/>
        <v>0</v>
      </c>
      <c r="Z1629" s="165">
        <f t="shared" si="668"/>
        <v>0</v>
      </c>
      <c r="AA1629" s="165">
        <f t="shared" si="668"/>
        <v>0</v>
      </c>
      <c r="AB1629" s="165">
        <f t="shared" si="668"/>
        <v>0</v>
      </c>
      <c r="AC1629" s="165">
        <f t="shared" si="668"/>
        <v>0</v>
      </c>
      <c r="AD1629" s="165">
        <f t="shared" si="668"/>
        <v>0</v>
      </c>
      <c r="AE1629" s="165">
        <f t="shared" si="668"/>
        <v>0</v>
      </c>
      <c r="AF1629" s="165">
        <f t="shared" si="668"/>
        <v>0</v>
      </c>
      <c r="AG1629" s="165">
        <f t="shared" si="668"/>
        <v>0</v>
      </c>
      <c r="AH1629" s="165">
        <f t="shared" si="668"/>
        <v>0</v>
      </c>
      <c r="AI1629" s="165">
        <f t="shared" si="669"/>
        <v>0</v>
      </c>
      <c r="AJ1629" s="165">
        <f t="shared" si="669"/>
        <v>0</v>
      </c>
      <c r="AK1629" s="165">
        <f t="shared" si="669"/>
        <v>0</v>
      </c>
      <c r="AL1629" s="165">
        <f t="shared" si="669"/>
        <v>0</v>
      </c>
      <c r="AM1629" s="165">
        <f t="shared" si="669"/>
        <v>0</v>
      </c>
      <c r="AN1629" s="165">
        <f t="shared" si="669"/>
        <v>0</v>
      </c>
      <c r="AO1629" s="165">
        <f t="shared" si="669"/>
        <v>0</v>
      </c>
      <c r="AP1629" s="165">
        <f t="shared" si="669"/>
        <v>0</v>
      </c>
      <c r="AQ1629" s="165">
        <f t="shared" si="669"/>
        <v>0</v>
      </c>
      <c r="AR1629" s="165">
        <f t="shared" si="669"/>
        <v>0</v>
      </c>
      <c r="AS1629" s="387">
        <f t="shared" si="644"/>
        <v>0</v>
      </c>
    </row>
    <row r="1630" spans="2:45" hidden="1" outlineLevel="2">
      <c r="B1630" s="66">
        <v>23</v>
      </c>
      <c r="D1630" s="338">
        <v>0</v>
      </c>
      <c r="E1630" s="165">
        <f t="shared" si="666"/>
        <v>0</v>
      </c>
      <c r="F1630" s="165">
        <f t="shared" si="666"/>
        <v>0</v>
      </c>
      <c r="G1630" s="165">
        <f t="shared" si="666"/>
        <v>0</v>
      </c>
      <c r="H1630" s="165">
        <f t="shared" si="666"/>
        <v>0</v>
      </c>
      <c r="I1630" s="165">
        <f t="shared" si="666"/>
        <v>0</v>
      </c>
      <c r="J1630" s="165">
        <f t="shared" si="666"/>
        <v>0</v>
      </c>
      <c r="K1630" s="165">
        <f t="shared" si="666"/>
        <v>0</v>
      </c>
      <c r="L1630" s="165">
        <f t="shared" si="666"/>
        <v>0</v>
      </c>
      <c r="M1630" s="165">
        <f t="shared" si="666"/>
        <v>0</v>
      </c>
      <c r="N1630" s="165">
        <f t="shared" si="666"/>
        <v>0</v>
      </c>
      <c r="O1630" s="165">
        <f t="shared" si="667"/>
        <v>0</v>
      </c>
      <c r="P1630" s="165">
        <f t="shared" si="667"/>
        <v>0</v>
      </c>
      <c r="Q1630" s="165">
        <f t="shared" si="667"/>
        <v>0</v>
      </c>
      <c r="R1630" s="165">
        <f t="shared" si="667"/>
        <v>0</v>
      </c>
      <c r="S1630" s="165">
        <f t="shared" si="667"/>
        <v>0</v>
      </c>
      <c r="T1630" s="165">
        <f t="shared" si="667"/>
        <v>0</v>
      </c>
      <c r="U1630" s="165">
        <f t="shared" si="667"/>
        <v>0</v>
      </c>
      <c r="V1630" s="165">
        <f t="shared" si="667"/>
        <v>0</v>
      </c>
      <c r="W1630" s="165">
        <f t="shared" si="667"/>
        <v>0</v>
      </c>
      <c r="X1630" s="165">
        <f t="shared" si="667"/>
        <v>0</v>
      </c>
      <c r="Y1630" s="165">
        <f t="shared" si="668"/>
        <v>0</v>
      </c>
      <c r="Z1630" s="165">
        <f t="shared" si="668"/>
        <v>0</v>
      </c>
      <c r="AA1630" s="165">
        <f t="shared" si="668"/>
        <v>0</v>
      </c>
      <c r="AB1630" s="165">
        <f t="shared" si="668"/>
        <v>0</v>
      </c>
      <c r="AC1630" s="165">
        <f t="shared" si="668"/>
        <v>0</v>
      </c>
      <c r="AD1630" s="165">
        <f t="shared" si="668"/>
        <v>0</v>
      </c>
      <c r="AE1630" s="165">
        <f t="shared" si="668"/>
        <v>0</v>
      </c>
      <c r="AF1630" s="165">
        <f t="shared" si="668"/>
        <v>0</v>
      </c>
      <c r="AG1630" s="165">
        <f t="shared" si="668"/>
        <v>0</v>
      </c>
      <c r="AH1630" s="165">
        <f t="shared" si="668"/>
        <v>0</v>
      </c>
      <c r="AI1630" s="165">
        <f t="shared" si="669"/>
        <v>0</v>
      </c>
      <c r="AJ1630" s="165">
        <f t="shared" si="669"/>
        <v>0</v>
      </c>
      <c r="AK1630" s="165">
        <f t="shared" si="669"/>
        <v>0</v>
      </c>
      <c r="AL1630" s="165">
        <f t="shared" si="669"/>
        <v>0</v>
      </c>
      <c r="AM1630" s="165">
        <f t="shared" si="669"/>
        <v>0</v>
      </c>
      <c r="AN1630" s="165">
        <f t="shared" si="669"/>
        <v>0</v>
      </c>
      <c r="AO1630" s="165">
        <f t="shared" si="669"/>
        <v>0</v>
      </c>
      <c r="AP1630" s="165">
        <f t="shared" si="669"/>
        <v>0</v>
      </c>
      <c r="AQ1630" s="165">
        <f t="shared" si="669"/>
        <v>0</v>
      </c>
      <c r="AR1630" s="165">
        <f t="shared" si="669"/>
        <v>0</v>
      </c>
      <c r="AS1630" s="387">
        <f t="shared" si="644"/>
        <v>0</v>
      </c>
    </row>
    <row r="1631" spans="2:45" hidden="1" outlineLevel="2">
      <c r="B1631" s="66">
        <v>24</v>
      </c>
      <c r="D1631" s="338">
        <v>0</v>
      </c>
      <c r="E1631" s="165">
        <f t="shared" si="666"/>
        <v>0</v>
      </c>
      <c r="F1631" s="165">
        <f t="shared" si="666"/>
        <v>0</v>
      </c>
      <c r="G1631" s="165">
        <f t="shared" si="666"/>
        <v>0</v>
      </c>
      <c r="H1631" s="165">
        <f t="shared" si="666"/>
        <v>0</v>
      </c>
      <c r="I1631" s="165">
        <f t="shared" si="666"/>
        <v>0</v>
      </c>
      <c r="J1631" s="165">
        <f t="shared" si="666"/>
        <v>0</v>
      </c>
      <c r="K1631" s="165">
        <f t="shared" si="666"/>
        <v>0</v>
      </c>
      <c r="L1631" s="165">
        <f t="shared" si="666"/>
        <v>0</v>
      </c>
      <c r="M1631" s="165">
        <f t="shared" si="666"/>
        <v>0</v>
      </c>
      <c r="N1631" s="165">
        <f t="shared" si="666"/>
        <v>0</v>
      </c>
      <c r="O1631" s="165">
        <f t="shared" si="667"/>
        <v>0</v>
      </c>
      <c r="P1631" s="165">
        <f t="shared" si="667"/>
        <v>0</v>
      </c>
      <c r="Q1631" s="165">
        <f t="shared" si="667"/>
        <v>0</v>
      </c>
      <c r="R1631" s="165">
        <f t="shared" si="667"/>
        <v>0</v>
      </c>
      <c r="S1631" s="165">
        <f t="shared" si="667"/>
        <v>0</v>
      </c>
      <c r="T1631" s="165">
        <f t="shared" si="667"/>
        <v>0</v>
      </c>
      <c r="U1631" s="165">
        <f t="shared" si="667"/>
        <v>0</v>
      </c>
      <c r="V1631" s="165">
        <f t="shared" si="667"/>
        <v>0</v>
      </c>
      <c r="W1631" s="165">
        <f t="shared" si="667"/>
        <v>0</v>
      </c>
      <c r="X1631" s="165">
        <f t="shared" si="667"/>
        <v>0</v>
      </c>
      <c r="Y1631" s="165">
        <f t="shared" si="668"/>
        <v>0</v>
      </c>
      <c r="Z1631" s="165">
        <f t="shared" si="668"/>
        <v>0</v>
      </c>
      <c r="AA1631" s="165">
        <f t="shared" si="668"/>
        <v>0</v>
      </c>
      <c r="AB1631" s="165">
        <f t="shared" si="668"/>
        <v>0</v>
      </c>
      <c r="AC1631" s="165">
        <f t="shared" si="668"/>
        <v>0</v>
      </c>
      <c r="AD1631" s="165">
        <f t="shared" si="668"/>
        <v>0</v>
      </c>
      <c r="AE1631" s="165">
        <f t="shared" si="668"/>
        <v>0</v>
      </c>
      <c r="AF1631" s="165">
        <f t="shared" si="668"/>
        <v>0</v>
      </c>
      <c r="AG1631" s="165">
        <f t="shared" si="668"/>
        <v>0</v>
      </c>
      <c r="AH1631" s="165">
        <f t="shared" si="668"/>
        <v>0</v>
      </c>
      <c r="AI1631" s="165">
        <f t="shared" si="669"/>
        <v>0</v>
      </c>
      <c r="AJ1631" s="165">
        <f t="shared" si="669"/>
        <v>0</v>
      </c>
      <c r="AK1631" s="165">
        <f t="shared" si="669"/>
        <v>0</v>
      </c>
      <c r="AL1631" s="165">
        <f t="shared" si="669"/>
        <v>0</v>
      </c>
      <c r="AM1631" s="165">
        <f t="shared" si="669"/>
        <v>0</v>
      </c>
      <c r="AN1631" s="165">
        <f t="shared" si="669"/>
        <v>0</v>
      </c>
      <c r="AO1631" s="165">
        <f t="shared" si="669"/>
        <v>0</v>
      </c>
      <c r="AP1631" s="165">
        <f t="shared" si="669"/>
        <v>0</v>
      </c>
      <c r="AQ1631" s="165">
        <f t="shared" si="669"/>
        <v>0</v>
      </c>
      <c r="AR1631" s="165">
        <f t="shared" si="669"/>
        <v>0</v>
      </c>
      <c r="AS1631" s="387">
        <f t="shared" ref="AS1631:AS1647" si="670">SUM(E1631:AR1631)</f>
        <v>0</v>
      </c>
    </row>
    <row r="1632" spans="2:45" hidden="1" outlineLevel="2">
      <c r="B1632" s="66">
        <v>25</v>
      </c>
      <c r="D1632" s="338">
        <v>0</v>
      </c>
      <c r="E1632" s="165">
        <f t="shared" si="666"/>
        <v>0</v>
      </c>
      <c r="F1632" s="165">
        <f t="shared" si="666"/>
        <v>0</v>
      </c>
      <c r="G1632" s="165">
        <f t="shared" si="666"/>
        <v>0</v>
      </c>
      <c r="H1632" s="165">
        <f t="shared" si="666"/>
        <v>0</v>
      </c>
      <c r="I1632" s="165">
        <f t="shared" si="666"/>
        <v>0</v>
      </c>
      <c r="J1632" s="165">
        <f t="shared" si="666"/>
        <v>0</v>
      </c>
      <c r="K1632" s="165">
        <f t="shared" si="666"/>
        <v>0</v>
      </c>
      <c r="L1632" s="165">
        <f t="shared" si="666"/>
        <v>0</v>
      </c>
      <c r="M1632" s="165">
        <f t="shared" si="666"/>
        <v>0</v>
      </c>
      <c r="N1632" s="165">
        <f t="shared" si="666"/>
        <v>0</v>
      </c>
      <c r="O1632" s="165">
        <f t="shared" si="667"/>
        <v>0</v>
      </c>
      <c r="P1632" s="165">
        <f t="shared" si="667"/>
        <v>0</v>
      </c>
      <c r="Q1632" s="165">
        <f t="shared" si="667"/>
        <v>0</v>
      </c>
      <c r="R1632" s="165">
        <f t="shared" si="667"/>
        <v>0</v>
      </c>
      <c r="S1632" s="165">
        <f t="shared" si="667"/>
        <v>0</v>
      </c>
      <c r="T1632" s="165">
        <f t="shared" si="667"/>
        <v>0</v>
      </c>
      <c r="U1632" s="165">
        <f t="shared" si="667"/>
        <v>0</v>
      </c>
      <c r="V1632" s="165">
        <f t="shared" si="667"/>
        <v>0</v>
      </c>
      <c r="W1632" s="165">
        <f t="shared" si="667"/>
        <v>0</v>
      </c>
      <c r="X1632" s="165">
        <f t="shared" si="667"/>
        <v>0</v>
      </c>
      <c r="Y1632" s="165">
        <f t="shared" si="668"/>
        <v>0</v>
      </c>
      <c r="Z1632" s="165">
        <f t="shared" si="668"/>
        <v>0</v>
      </c>
      <c r="AA1632" s="165">
        <f t="shared" si="668"/>
        <v>0</v>
      </c>
      <c r="AB1632" s="165">
        <f t="shared" si="668"/>
        <v>0</v>
      </c>
      <c r="AC1632" s="165">
        <f t="shared" si="668"/>
        <v>0</v>
      </c>
      <c r="AD1632" s="165">
        <f t="shared" si="668"/>
        <v>0</v>
      </c>
      <c r="AE1632" s="165">
        <f t="shared" si="668"/>
        <v>0</v>
      </c>
      <c r="AF1632" s="165">
        <f t="shared" si="668"/>
        <v>0</v>
      </c>
      <c r="AG1632" s="165">
        <f t="shared" si="668"/>
        <v>0</v>
      </c>
      <c r="AH1632" s="165">
        <f t="shared" si="668"/>
        <v>0</v>
      </c>
      <c r="AI1632" s="165">
        <f t="shared" si="669"/>
        <v>0</v>
      </c>
      <c r="AJ1632" s="165">
        <f t="shared" si="669"/>
        <v>0</v>
      </c>
      <c r="AK1632" s="165">
        <f t="shared" si="669"/>
        <v>0</v>
      </c>
      <c r="AL1632" s="165">
        <f t="shared" si="669"/>
        <v>0</v>
      </c>
      <c r="AM1632" s="165">
        <f t="shared" si="669"/>
        <v>0</v>
      </c>
      <c r="AN1632" s="165">
        <f t="shared" si="669"/>
        <v>0</v>
      </c>
      <c r="AO1632" s="165">
        <f t="shared" si="669"/>
        <v>0</v>
      </c>
      <c r="AP1632" s="165">
        <f t="shared" si="669"/>
        <v>0</v>
      </c>
      <c r="AQ1632" s="165">
        <f t="shared" si="669"/>
        <v>0</v>
      </c>
      <c r="AR1632" s="165">
        <f t="shared" si="669"/>
        <v>0</v>
      </c>
      <c r="AS1632" s="387">
        <f t="shared" si="670"/>
        <v>0</v>
      </c>
    </row>
    <row r="1633" spans="2:45" hidden="1" outlineLevel="2">
      <c r="B1633" s="66">
        <v>26</v>
      </c>
      <c r="D1633" s="338">
        <v>0</v>
      </c>
      <c r="E1633" s="165">
        <f t="shared" si="666"/>
        <v>0</v>
      </c>
      <c r="F1633" s="165">
        <f t="shared" si="666"/>
        <v>0</v>
      </c>
      <c r="G1633" s="165">
        <f t="shared" si="666"/>
        <v>0</v>
      </c>
      <c r="H1633" s="165">
        <f t="shared" si="666"/>
        <v>0</v>
      </c>
      <c r="I1633" s="165">
        <f t="shared" si="666"/>
        <v>0</v>
      </c>
      <c r="J1633" s="165">
        <f t="shared" si="666"/>
        <v>0</v>
      </c>
      <c r="K1633" s="165">
        <f t="shared" si="666"/>
        <v>0</v>
      </c>
      <c r="L1633" s="165">
        <f t="shared" si="666"/>
        <v>0</v>
      </c>
      <c r="M1633" s="165">
        <f t="shared" si="666"/>
        <v>0</v>
      </c>
      <c r="N1633" s="165">
        <f t="shared" si="666"/>
        <v>0</v>
      </c>
      <c r="O1633" s="165">
        <f t="shared" si="667"/>
        <v>0</v>
      </c>
      <c r="P1633" s="165">
        <f t="shared" si="667"/>
        <v>0</v>
      </c>
      <c r="Q1633" s="165">
        <f t="shared" si="667"/>
        <v>0</v>
      </c>
      <c r="R1633" s="165">
        <f t="shared" si="667"/>
        <v>0</v>
      </c>
      <c r="S1633" s="165">
        <f t="shared" si="667"/>
        <v>0</v>
      </c>
      <c r="T1633" s="165">
        <f t="shared" si="667"/>
        <v>0</v>
      </c>
      <c r="U1633" s="165">
        <f t="shared" si="667"/>
        <v>0</v>
      </c>
      <c r="V1633" s="165">
        <f t="shared" si="667"/>
        <v>0</v>
      </c>
      <c r="W1633" s="165">
        <f t="shared" si="667"/>
        <v>0</v>
      </c>
      <c r="X1633" s="165">
        <f t="shared" si="667"/>
        <v>0</v>
      </c>
      <c r="Y1633" s="165">
        <f t="shared" si="668"/>
        <v>0</v>
      </c>
      <c r="Z1633" s="165">
        <f t="shared" si="668"/>
        <v>0</v>
      </c>
      <c r="AA1633" s="165">
        <f t="shared" si="668"/>
        <v>0</v>
      </c>
      <c r="AB1633" s="165">
        <f t="shared" si="668"/>
        <v>0</v>
      </c>
      <c r="AC1633" s="165">
        <f t="shared" si="668"/>
        <v>0</v>
      </c>
      <c r="AD1633" s="165">
        <f t="shared" si="668"/>
        <v>0</v>
      </c>
      <c r="AE1633" s="165">
        <f t="shared" si="668"/>
        <v>0</v>
      </c>
      <c r="AF1633" s="165">
        <f t="shared" si="668"/>
        <v>0</v>
      </c>
      <c r="AG1633" s="165">
        <f t="shared" si="668"/>
        <v>0</v>
      </c>
      <c r="AH1633" s="165">
        <f t="shared" si="668"/>
        <v>0</v>
      </c>
      <c r="AI1633" s="165">
        <f t="shared" si="669"/>
        <v>0</v>
      </c>
      <c r="AJ1633" s="165">
        <f t="shared" si="669"/>
        <v>0</v>
      </c>
      <c r="AK1633" s="165">
        <f t="shared" si="669"/>
        <v>0</v>
      </c>
      <c r="AL1633" s="165">
        <f t="shared" si="669"/>
        <v>0</v>
      </c>
      <c r="AM1633" s="165">
        <f t="shared" si="669"/>
        <v>0</v>
      </c>
      <c r="AN1633" s="165">
        <f t="shared" si="669"/>
        <v>0</v>
      </c>
      <c r="AO1633" s="165">
        <f t="shared" si="669"/>
        <v>0</v>
      </c>
      <c r="AP1633" s="165">
        <f t="shared" si="669"/>
        <v>0</v>
      </c>
      <c r="AQ1633" s="165">
        <f t="shared" si="669"/>
        <v>0</v>
      </c>
      <c r="AR1633" s="165">
        <f t="shared" si="669"/>
        <v>0</v>
      </c>
      <c r="AS1633" s="387">
        <f t="shared" si="670"/>
        <v>0</v>
      </c>
    </row>
    <row r="1634" spans="2:45" hidden="1" outlineLevel="2">
      <c r="B1634" s="66">
        <v>27</v>
      </c>
      <c r="D1634" s="338">
        <v>0</v>
      </c>
      <c r="E1634" s="165">
        <f t="shared" si="666"/>
        <v>0</v>
      </c>
      <c r="F1634" s="165">
        <f t="shared" si="666"/>
        <v>0</v>
      </c>
      <c r="G1634" s="165">
        <f t="shared" si="666"/>
        <v>0</v>
      </c>
      <c r="H1634" s="165">
        <f t="shared" si="666"/>
        <v>0</v>
      </c>
      <c r="I1634" s="165">
        <f t="shared" si="666"/>
        <v>0</v>
      </c>
      <c r="J1634" s="165">
        <f t="shared" si="666"/>
        <v>0</v>
      </c>
      <c r="K1634" s="165">
        <f t="shared" si="666"/>
        <v>0</v>
      </c>
      <c r="L1634" s="165">
        <f t="shared" si="666"/>
        <v>0</v>
      </c>
      <c r="M1634" s="165">
        <f t="shared" si="666"/>
        <v>0</v>
      </c>
      <c r="N1634" s="165">
        <f t="shared" si="666"/>
        <v>0</v>
      </c>
      <c r="O1634" s="165">
        <f t="shared" si="667"/>
        <v>0</v>
      </c>
      <c r="P1634" s="165">
        <f t="shared" si="667"/>
        <v>0</v>
      </c>
      <c r="Q1634" s="165">
        <f t="shared" si="667"/>
        <v>0</v>
      </c>
      <c r="R1634" s="165">
        <f t="shared" si="667"/>
        <v>0</v>
      </c>
      <c r="S1634" s="165">
        <f t="shared" si="667"/>
        <v>0</v>
      </c>
      <c r="T1634" s="165">
        <f t="shared" si="667"/>
        <v>0</v>
      </c>
      <c r="U1634" s="165">
        <f t="shared" si="667"/>
        <v>0</v>
      </c>
      <c r="V1634" s="165">
        <f t="shared" si="667"/>
        <v>0</v>
      </c>
      <c r="W1634" s="165">
        <f t="shared" si="667"/>
        <v>0</v>
      </c>
      <c r="X1634" s="165">
        <f t="shared" si="667"/>
        <v>0</v>
      </c>
      <c r="Y1634" s="165">
        <f t="shared" si="668"/>
        <v>0</v>
      </c>
      <c r="Z1634" s="165">
        <f t="shared" si="668"/>
        <v>0</v>
      </c>
      <c r="AA1634" s="165">
        <f t="shared" si="668"/>
        <v>0</v>
      </c>
      <c r="AB1634" s="165">
        <f t="shared" si="668"/>
        <v>0</v>
      </c>
      <c r="AC1634" s="165">
        <f t="shared" si="668"/>
        <v>0</v>
      </c>
      <c r="AD1634" s="165">
        <f t="shared" si="668"/>
        <v>0</v>
      </c>
      <c r="AE1634" s="165">
        <f t="shared" si="668"/>
        <v>0</v>
      </c>
      <c r="AF1634" s="165">
        <f t="shared" si="668"/>
        <v>0</v>
      </c>
      <c r="AG1634" s="165">
        <f t="shared" si="668"/>
        <v>0</v>
      </c>
      <c r="AH1634" s="165">
        <f t="shared" si="668"/>
        <v>0</v>
      </c>
      <c r="AI1634" s="165">
        <f t="shared" si="669"/>
        <v>0</v>
      </c>
      <c r="AJ1634" s="165">
        <f t="shared" si="669"/>
        <v>0</v>
      </c>
      <c r="AK1634" s="165">
        <f t="shared" si="669"/>
        <v>0</v>
      </c>
      <c r="AL1634" s="165">
        <f t="shared" si="669"/>
        <v>0</v>
      </c>
      <c r="AM1634" s="165">
        <f t="shared" si="669"/>
        <v>0</v>
      </c>
      <c r="AN1634" s="165">
        <f t="shared" si="669"/>
        <v>0</v>
      </c>
      <c r="AO1634" s="165">
        <f t="shared" si="669"/>
        <v>0</v>
      </c>
      <c r="AP1634" s="165">
        <f t="shared" si="669"/>
        <v>0</v>
      </c>
      <c r="AQ1634" s="165">
        <f t="shared" si="669"/>
        <v>0</v>
      </c>
      <c r="AR1634" s="165">
        <f t="shared" si="669"/>
        <v>0</v>
      </c>
      <c r="AS1634" s="387">
        <f t="shared" si="670"/>
        <v>0</v>
      </c>
    </row>
    <row r="1635" spans="2:45" hidden="1" outlineLevel="2">
      <c r="B1635" s="66">
        <v>28</v>
      </c>
      <c r="D1635" s="338">
        <v>0</v>
      </c>
      <c r="E1635" s="165">
        <f t="shared" si="666"/>
        <v>0</v>
      </c>
      <c r="F1635" s="165">
        <f t="shared" si="666"/>
        <v>0</v>
      </c>
      <c r="G1635" s="165">
        <f t="shared" si="666"/>
        <v>0</v>
      </c>
      <c r="H1635" s="165">
        <f t="shared" si="666"/>
        <v>0</v>
      </c>
      <c r="I1635" s="165">
        <f t="shared" si="666"/>
        <v>0</v>
      </c>
      <c r="J1635" s="165">
        <f t="shared" si="666"/>
        <v>0</v>
      </c>
      <c r="K1635" s="165">
        <f t="shared" si="666"/>
        <v>0</v>
      </c>
      <c r="L1635" s="165">
        <f t="shared" si="666"/>
        <v>0</v>
      </c>
      <c r="M1635" s="165">
        <f t="shared" si="666"/>
        <v>0</v>
      </c>
      <c r="N1635" s="165">
        <f t="shared" si="666"/>
        <v>0</v>
      </c>
      <c r="O1635" s="165">
        <f t="shared" si="667"/>
        <v>0</v>
      </c>
      <c r="P1635" s="165">
        <f t="shared" si="667"/>
        <v>0</v>
      </c>
      <c r="Q1635" s="165">
        <f t="shared" si="667"/>
        <v>0</v>
      </c>
      <c r="R1635" s="165">
        <f t="shared" si="667"/>
        <v>0</v>
      </c>
      <c r="S1635" s="165">
        <f t="shared" si="667"/>
        <v>0</v>
      </c>
      <c r="T1635" s="165">
        <f t="shared" si="667"/>
        <v>0</v>
      </c>
      <c r="U1635" s="165">
        <f t="shared" si="667"/>
        <v>0</v>
      </c>
      <c r="V1635" s="165">
        <f t="shared" si="667"/>
        <v>0</v>
      </c>
      <c r="W1635" s="165">
        <f t="shared" si="667"/>
        <v>0</v>
      </c>
      <c r="X1635" s="165">
        <f t="shared" si="667"/>
        <v>0</v>
      </c>
      <c r="Y1635" s="165">
        <f t="shared" si="668"/>
        <v>0</v>
      </c>
      <c r="Z1635" s="165">
        <f t="shared" si="668"/>
        <v>0</v>
      </c>
      <c r="AA1635" s="165">
        <f t="shared" si="668"/>
        <v>0</v>
      </c>
      <c r="AB1635" s="165">
        <f t="shared" si="668"/>
        <v>0</v>
      </c>
      <c r="AC1635" s="165">
        <f t="shared" si="668"/>
        <v>0</v>
      </c>
      <c r="AD1635" s="165">
        <f t="shared" si="668"/>
        <v>0</v>
      </c>
      <c r="AE1635" s="165">
        <f t="shared" si="668"/>
        <v>0</v>
      </c>
      <c r="AF1635" s="165">
        <f t="shared" si="668"/>
        <v>0</v>
      </c>
      <c r="AG1635" s="165">
        <f t="shared" si="668"/>
        <v>0</v>
      </c>
      <c r="AH1635" s="165">
        <f t="shared" si="668"/>
        <v>0</v>
      </c>
      <c r="AI1635" s="165">
        <f t="shared" si="669"/>
        <v>0</v>
      </c>
      <c r="AJ1635" s="165">
        <f t="shared" si="669"/>
        <v>0</v>
      </c>
      <c r="AK1635" s="165">
        <f t="shared" si="669"/>
        <v>0</v>
      </c>
      <c r="AL1635" s="165">
        <f t="shared" si="669"/>
        <v>0</v>
      </c>
      <c r="AM1635" s="165">
        <f t="shared" si="669"/>
        <v>0</v>
      </c>
      <c r="AN1635" s="165">
        <f t="shared" si="669"/>
        <v>0</v>
      </c>
      <c r="AO1635" s="165">
        <f t="shared" si="669"/>
        <v>0</v>
      </c>
      <c r="AP1635" s="165">
        <f t="shared" si="669"/>
        <v>0</v>
      </c>
      <c r="AQ1635" s="165">
        <f t="shared" si="669"/>
        <v>0</v>
      </c>
      <c r="AR1635" s="165">
        <f t="shared" si="669"/>
        <v>0</v>
      </c>
      <c r="AS1635" s="387">
        <f t="shared" si="670"/>
        <v>0</v>
      </c>
    </row>
    <row r="1636" spans="2:45" hidden="1" outlineLevel="2">
      <c r="B1636" s="66">
        <v>29</v>
      </c>
      <c r="D1636" s="338">
        <v>0</v>
      </c>
      <c r="E1636" s="165">
        <f t="shared" si="666"/>
        <v>0</v>
      </c>
      <c r="F1636" s="165">
        <f t="shared" si="666"/>
        <v>0</v>
      </c>
      <c r="G1636" s="165">
        <f t="shared" si="666"/>
        <v>0</v>
      </c>
      <c r="H1636" s="165">
        <f t="shared" si="666"/>
        <v>0</v>
      </c>
      <c r="I1636" s="165">
        <f t="shared" si="666"/>
        <v>0</v>
      </c>
      <c r="J1636" s="165">
        <f t="shared" si="666"/>
        <v>0</v>
      </c>
      <c r="K1636" s="165">
        <f t="shared" si="666"/>
        <v>0</v>
      </c>
      <c r="L1636" s="165">
        <f t="shared" si="666"/>
        <v>0</v>
      </c>
      <c r="M1636" s="165">
        <f t="shared" si="666"/>
        <v>0</v>
      </c>
      <c r="N1636" s="165">
        <f t="shared" si="666"/>
        <v>0</v>
      </c>
      <c r="O1636" s="165">
        <f t="shared" si="667"/>
        <v>0</v>
      </c>
      <c r="P1636" s="165">
        <f t="shared" si="667"/>
        <v>0</v>
      </c>
      <c r="Q1636" s="165">
        <f t="shared" si="667"/>
        <v>0</v>
      </c>
      <c r="R1636" s="165">
        <f t="shared" si="667"/>
        <v>0</v>
      </c>
      <c r="S1636" s="165">
        <f t="shared" si="667"/>
        <v>0</v>
      </c>
      <c r="T1636" s="165">
        <f t="shared" si="667"/>
        <v>0</v>
      </c>
      <c r="U1636" s="165">
        <f t="shared" si="667"/>
        <v>0</v>
      </c>
      <c r="V1636" s="165">
        <f t="shared" si="667"/>
        <v>0</v>
      </c>
      <c r="W1636" s="165">
        <f t="shared" si="667"/>
        <v>0</v>
      </c>
      <c r="X1636" s="165">
        <f t="shared" si="667"/>
        <v>0</v>
      </c>
      <c r="Y1636" s="165">
        <f t="shared" si="668"/>
        <v>0</v>
      </c>
      <c r="Z1636" s="165">
        <f t="shared" si="668"/>
        <v>0</v>
      </c>
      <c r="AA1636" s="165">
        <f t="shared" si="668"/>
        <v>0</v>
      </c>
      <c r="AB1636" s="165">
        <f t="shared" si="668"/>
        <v>0</v>
      </c>
      <c r="AC1636" s="165">
        <f t="shared" si="668"/>
        <v>0</v>
      </c>
      <c r="AD1636" s="165">
        <f t="shared" si="668"/>
        <v>0</v>
      </c>
      <c r="AE1636" s="165">
        <f t="shared" si="668"/>
        <v>0</v>
      </c>
      <c r="AF1636" s="165">
        <f t="shared" si="668"/>
        <v>0</v>
      </c>
      <c r="AG1636" s="165">
        <f t="shared" si="668"/>
        <v>0</v>
      </c>
      <c r="AH1636" s="165">
        <f t="shared" si="668"/>
        <v>0</v>
      </c>
      <c r="AI1636" s="165">
        <f t="shared" si="669"/>
        <v>0</v>
      </c>
      <c r="AJ1636" s="165">
        <f t="shared" si="669"/>
        <v>0</v>
      </c>
      <c r="AK1636" s="165">
        <f t="shared" si="669"/>
        <v>0</v>
      </c>
      <c r="AL1636" s="165">
        <f t="shared" si="669"/>
        <v>0</v>
      </c>
      <c r="AM1636" s="165">
        <f t="shared" si="669"/>
        <v>0</v>
      </c>
      <c r="AN1636" s="165">
        <f t="shared" si="669"/>
        <v>0</v>
      </c>
      <c r="AO1636" s="165">
        <f t="shared" si="669"/>
        <v>0</v>
      </c>
      <c r="AP1636" s="165">
        <f t="shared" si="669"/>
        <v>0</v>
      </c>
      <c r="AQ1636" s="165">
        <f t="shared" si="669"/>
        <v>0</v>
      </c>
      <c r="AR1636" s="165">
        <f t="shared" si="669"/>
        <v>0</v>
      </c>
      <c r="AS1636" s="387">
        <f t="shared" si="670"/>
        <v>0</v>
      </c>
    </row>
    <row r="1637" spans="2:45" hidden="1" outlineLevel="2">
      <c r="B1637" s="66">
        <v>30</v>
      </c>
      <c r="D1637" s="338">
        <v>0</v>
      </c>
      <c r="E1637" s="165">
        <f t="shared" si="666"/>
        <v>0</v>
      </c>
      <c r="F1637" s="165">
        <f t="shared" si="666"/>
        <v>0</v>
      </c>
      <c r="G1637" s="165">
        <f t="shared" si="666"/>
        <v>0</v>
      </c>
      <c r="H1637" s="165">
        <f t="shared" si="666"/>
        <v>0</v>
      </c>
      <c r="I1637" s="165">
        <f t="shared" si="666"/>
        <v>0</v>
      </c>
      <c r="J1637" s="165">
        <f t="shared" si="666"/>
        <v>0</v>
      </c>
      <c r="K1637" s="165">
        <f t="shared" si="666"/>
        <v>0</v>
      </c>
      <c r="L1637" s="165">
        <f t="shared" si="666"/>
        <v>0</v>
      </c>
      <c r="M1637" s="165">
        <f t="shared" si="666"/>
        <v>0</v>
      </c>
      <c r="N1637" s="165">
        <f t="shared" si="666"/>
        <v>0</v>
      </c>
      <c r="O1637" s="165">
        <f t="shared" si="667"/>
        <v>0</v>
      </c>
      <c r="P1637" s="165">
        <f t="shared" si="667"/>
        <v>0</v>
      </c>
      <c r="Q1637" s="165">
        <f t="shared" si="667"/>
        <v>0</v>
      </c>
      <c r="R1637" s="165">
        <f t="shared" si="667"/>
        <v>0</v>
      </c>
      <c r="S1637" s="165">
        <f t="shared" si="667"/>
        <v>0</v>
      </c>
      <c r="T1637" s="165">
        <f t="shared" si="667"/>
        <v>0</v>
      </c>
      <c r="U1637" s="165">
        <f t="shared" si="667"/>
        <v>0</v>
      </c>
      <c r="V1637" s="165">
        <f t="shared" si="667"/>
        <v>0</v>
      </c>
      <c r="W1637" s="165">
        <f t="shared" si="667"/>
        <v>0</v>
      </c>
      <c r="X1637" s="165">
        <f t="shared" si="667"/>
        <v>0</v>
      </c>
      <c r="Y1637" s="165">
        <f t="shared" si="668"/>
        <v>0</v>
      </c>
      <c r="Z1637" s="165">
        <f t="shared" si="668"/>
        <v>0</v>
      </c>
      <c r="AA1637" s="165">
        <f t="shared" si="668"/>
        <v>0</v>
      </c>
      <c r="AB1637" s="165">
        <f t="shared" si="668"/>
        <v>0</v>
      </c>
      <c r="AC1637" s="165">
        <f t="shared" si="668"/>
        <v>0</v>
      </c>
      <c r="AD1637" s="165">
        <f t="shared" si="668"/>
        <v>0</v>
      </c>
      <c r="AE1637" s="165">
        <f t="shared" si="668"/>
        <v>0</v>
      </c>
      <c r="AF1637" s="165">
        <f t="shared" si="668"/>
        <v>0</v>
      </c>
      <c r="AG1637" s="165">
        <f t="shared" si="668"/>
        <v>0</v>
      </c>
      <c r="AH1637" s="165">
        <f t="shared" si="668"/>
        <v>0</v>
      </c>
      <c r="AI1637" s="165">
        <f t="shared" si="669"/>
        <v>0</v>
      </c>
      <c r="AJ1637" s="165">
        <f t="shared" si="669"/>
        <v>0</v>
      </c>
      <c r="AK1637" s="165">
        <f t="shared" si="669"/>
        <v>0</v>
      </c>
      <c r="AL1637" s="165">
        <f t="shared" si="669"/>
        <v>0</v>
      </c>
      <c r="AM1637" s="165">
        <f t="shared" si="669"/>
        <v>0</v>
      </c>
      <c r="AN1637" s="165">
        <f t="shared" si="669"/>
        <v>0</v>
      </c>
      <c r="AO1637" s="165">
        <f t="shared" si="669"/>
        <v>0</v>
      </c>
      <c r="AP1637" s="165">
        <f t="shared" si="669"/>
        <v>0</v>
      </c>
      <c r="AQ1637" s="165">
        <f t="shared" si="669"/>
        <v>0</v>
      </c>
      <c r="AR1637" s="165">
        <f t="shared" si="669"/>
        <v>0</v>
      </c>
      <c r="AS1637" s="387">
        <f t="shared" si="670"/>
        <v>0</v>
      </c>
    </row>
    <row r="1638" spans="2:45" hidden="1" outlineLevel="2">
      <c r="B1638" s="66">
        <v>31</v>
      </c>
      <c r="D1638" s="338">
        <v>0</v>
      </c>
      <c r="E1638" s="165">
        <f t="shared" ref="E1638:N1647" si="671">IF(AND(E$2=$B1638,$B1638=$C$3),$D1638,IF(AND(E$2&gt;$B1638,E$2&lt;=$D$1607+$B1638),SLN($D1638,0,IF($C$3-$B1638&gt;=$D$1607,$D$1607,$C$3-$B1638)),0))</f>
        <v>0</v>
      </c>
      <c r="F1638" s="165">
        <f t="shared" si="671"/>
        <v>0</v>
      </c>
      <c r="G1638" s="165">
        <f t="shared" si="671"/>
        <v>0</v>
      </c>
      <c r="H1638" s="165">
        <f t="shared" si="671"/>
        <v>0</v>
      </c>
      <c r="I1638" s="165">
        <f t="shared" si="671"/>
        <v>0</v>
      </c>
      <c r="J1638" s="165">
        <f t="shared" si="671"/>
        <v>0</v>
      </c>
      <c r="K1638" s="165">
        <f t="shared" si="671"/>
        <v>0</v>
      </c>
      <c r="L1638" s="165">
        <f t="shared" si="671"/>
        <v>0</v>
      </c>
      <c r="M1638" s="165">
        <f t="shared" si="671"/>
        <v>0</v>
      </c>
      <c r="N1638" s="165">
        <f t="shared" si="671"/>
        <v>0</v>
      </c>
      <c r="O1638" s="165">
        <f t="shared" ref="O1638:X1647" si="672">IF(AND(O$2=$B1638,$B1638=$C$3),$D1638,IF(AND(O$2&gt;$B1638,O$2&lt;=$D$1607+$B1638),SLN($D1638,0,IF($C$3-$B1638&gt;=$D$1607,$D$1607,$C$3-$B1638)),0))</f>
        <v>0</v>
      </c>
      <c r="P1638" s="165">
        <f t="shared" si="672"/>
        <v>0</v>
      </c>
      <c r="Q1638" s="165">
        <f t="shared" si="672"/>
        <v>0</v>
      </c>
      <c r="R1638" s="165">
        <f t="shared" si="672"/>
        <v>0</v>
      </c>
      <c r="S1638" s="165">
        <f t="shared" si="672"/>
        <v>0</v>
      </c>
      <c r="T1638" s="165">
        <f t="shared" si="672"/>
        <v>0</v>
      </c>
      <c r="U1638" s="165">
        <f t="shared" si="672"/>
        <v>0</v>
      </c>
      <c r="V1638" s="165">
        <f t="shared" si="672"/>
        <v>0</v>
      </c>
      <c r="W1638" s="165">
        <f t="shared" si="672"/>
        <v>0</v>
      </c>
      <c r="X1638" s="165">
        <f t="shared" si="672"/>
        <v>0</v>
      </c>
      <c r="Y1638" s="165">
        <f t="shared" ref="Y1638:AH1647" si="673">IF(AND(Y$2=$B1638,$B1638=$C$3),$D1638,IF(AND(Y$2&gt;$B1638,Y$2&lt;=$D$1607+$B1638),SLN($D1638,0,IF($C$3-$B1638&gt;=$D$1607,$D$1607,$C$3-$B1638)),0))</f>
        <v>0</v>
      </c>
      <c r="Z1638" s="165">
        <f t="shared" si="673"/>
        <v>0</v>
      </c>
      <c r="AA1638" s="165">
        <f t="shared" si="673"/>
        <v>0</v>
      </c>
      <c r="AB1638" s="165">
        <f t="shared" si="673"/>
        <v>0</v>
      </c>
      <c r="AC1638" s="165">
        <f t="shared" si="673"/>
        <v>0</v>
      </c>
      <c r="AD1638" s="165">
        <f t="shared" si="673"/>
        <v>0</v>
      </c>
      <c r="AE1638" s="165">
        <f t="shared" si="673"/>
        <v>0</v>
      </c>
      <c r="AF1638" s="165">
        <f t="shared" si="673"/>
        <v>0</v>
      </c>
      <c r="AG1638" s="165">
        <f t="shared" si="673"/>
        <v>0</v>
      </c>
      <c r="AH1638" s="165">
        <f t="shared" si="673"/>
        <v>0</v>
      </c>
      <c r="AI1638" s="165">
        <f t="shared" ref="AI1638:AR1647" si="674">IF(AND(AI$2=$B1638,$B1638=$C$3),$D1638,IF(AND(AI$2&gt;$B1638,AI$2&lt;=$D$1607+$B1638),SLN($D1638,0,IF($C$3-$B1638&gt;=$D$1607,$D$1607,$C$3-$B1638)),0))</f>
        <v>0</v>
      </c>
      <c r="AJ1638" s="165">
        <f t="shared" si="674"/>
        <v>0</v>
      </c>
      <c r="AK1638" s="165">
        <f t="shared" si="674"/>
        <v>0</v>
      </c>
      <c r="AL1638" s="165">
        <f t="shared" si="674"/>
        <v>0</v>
      </c>
      <c r="AM1638" s="165">
        <f t="shared" si="674"/>
        <v>0</v>
      </c>
      <c r="AN1638" s="165">
        <f t="shared" si="674"/>
        <v>0</v>
      </c>
      <c r="AO1638" s="165">
        <f t="shared" si="674"/>
        <v>0</v>
      </c>
      <c r="AP1638" s="165">
        <f t="shared" si="674"/>
        <v>0</v>
      </c>
      <c r="AQ1638" s="165">
        <f t="shared" si="674"/>
        <v>0</v>
      </c>
      <c r="AR1638" s="165">
        <f t="shared" si="674"/>
        <v>0</v>
      </c>
      <c r="AS1638" s="387">
        <f t="shared" si="670"/>
        <v>0</v>
      </c>
    </row>
    <row r="1639" spans="2:45" hidden="1" outlineLevel="2">
      <c r="B1639" s="66">
        <v>32</v>
      </c>
      <c r="D1639" s="338">
        <v>0</v>
      </c>
      <c r="E1639" s="165">
        <f t="shared" si="671"/>
        <v>0</v>
      </c>
      <c r="F1639" s="165">
        <f t="shared" si="671"/>
        <v>0</v>
      </c>
      <c r="G1639" s="165">
        <f t="shared" si="671"/>
        <v>0</v>
      </c>
      <c r="H1639" s="165">
        <f t="shared" si="671"/>
        <v>0</v>
      </c>
      <c r="I1639" s="165">
        <f t="shared" si="671"/>
        <v>0</v>
      </c>
      <c r="J1639" s="165">
        <f t="shared" si="671"/>
        <v>0</v>
      </c>
      <c r="K1639" s="165">
        <f t="shared" si="671"/>
        <v>0</v>
      </c>
      <c r="L1639" s="165">
        <f t="shared" si="671"/>
        <v>0</v>
      </c>
      <c r="M1639" s="165">
        <f t="shared" si="671"/>
        <v>0</v>
      </c>
      <c r="N1639" s="165">
        <f t="shared" si="671"/>
        <v>0</v>
      </c>
      <c r="O1639" s="165">
        <f t="shared" si="672"/>
        <v>0</v>
      </c>
      <c r="P1639" s="165">
        <f t="shared" si="672"/>
        <v>0</v>
      </c>
      <c r="Q1639" s="165">
        <f t="shared" si="672"/>
        <v>0</v>
      </c>
      <c r="R1639" s="165">
        <f t="shared" si="672"/>
        <v>0</v>
      </c>
      <c r="S1639" s="165">
        <f t="shared" si="672"/>
        <v>0</v>
      </c>
      <c r="T1639" s="165">
        <f t="shared" si="672"/>
        <v>0</v>
      </c>
      <c r="U1639" s="165">
        <f t="shared" si="672"/>
        <v>0</v>
      </c>
      <c r="V1639" s="165">
        <f t="shared" si="672"/>
        <v>0</v>
      </c>
      <c r="W1639" s="165">
        <f t="shared" si="672"/>
        <v>0</v>
      </c>
      <c r="X1639" s="165">
        <f t="shared" si="672"/>
        <v>0</v>
      </c>
      <c r="Y1639" s="165">
        <f t="shared" si="673"/>
        <v>0</v>
      </c>
      <c r="Z1639" s="165">
        <f t="shared" si="673"/>
        <v>0</v>
      </c>
      <c r="AA1639" s="165">
        <f t="shared" si="673"/>
        <v>0</v>
      </c>
      <c r="AB1639" s="165">
        <f t="shared" si="673"/>
        <v>0</v>
      </c>
      <c r="AC1639" s="165">
        <f t="shared" si="673"/>
        <v>0</v>
      </c>
      <c r="AD1639" s="165">
        <f t="shared" si="673"/>
        <v>0</v>
      </c>
      <c r="AE1639" s="165">
        <f t="shared" si="673"/>
        <v>0</v>
      </c>
      <c r="AF1639" s="165">
        <f t="shared" si="673"/>
        <v>0</v>
      </c>
      <c r="AG1639" s="165">
        <f t="shared" si="673"/>
        <v>0</v>
      </c>
      <c r="AH1639" s="165">
        <f t="shared" si="673"/>
        <v>0</v>
      </c>
      <c r="AI1639" s="165">
        <f t="shared" si="674"/>
        <v>0</v>
      </c>
      <c r="AJ1639" s="165">
        <f t="shared" si="674"/>
        <v>0</v>
      </c>
      <c r="AK1639" s="165">
        <f t="shared" si="674"/>
        <v>0</v>
      </c>
      <c r="AL1639" s="165">
        <f t="shared" si="674"/>
        <v>0</v>
      </c>
      <c r="AM1639" s="165">
        <f t="shared" si="674"/>
        <v>0</v>
      </c>
      <c r="AN1639" s="165">
        <f t="shared" si="674"/>
        <v>0</v>
      </c>
      <c r="AO1639" s="165">
        <f t="shared" si="674"/>
        <v>0</v>
      </c>
      <c r="AP1639" s="165">
        <f t="shared" si="674"/>
        <v>0</v>
      </c>
      <c r="AQ1639" s="165">
        <f t="shared" si="674"/>
        <v>0</v>
      </c>
      <c r="AR1639" s="165">
        <f t="shared" si="674"/>
        <v>0</v>
      </c>
      <c r="AS1639" s="387">
        <f t="shared" si="670"/>
        <v>0</v>
      </c>
    </row>
    <row r="1640" spans="2:45" hidden="1" outlineLevel="2">
      <c r="B1640" s="66">
        <v>33</v>
      </c>
      <c r="D1640" s="338">
        <v>0</v>
      </c>
      <c r="E1640" s="165">
        <f t="shared" si="671"/>
        <v>0</v>
      </c>
      <c r="F1640" s="165">
        <f t="shared" si="671"/>
        <v>0</v>
      </c>
      <c r="G1640" s="165">
        <f t="shared" si="671"/>
        <v>0</v>
      </c>
      <c r="H1640" s="165">
        <f t="shared" si="671"/>
        <v>0</v>
      </c>
      <c r="I1640" s="165">
        <f t="shared" si="671"/>
        <v>0</v>
      </c>
      <c r="J1640" s="165">
        <f t="shared" si="671"/>
        <v>0</v>
      </c>
      <c r="K1640" s="165">
        <f t="shared" si="671"/>
        <v>0</v>
      </c>
      <c r="L1640" s="165">
        <f t="shared" si="671"/>
        <v>0</v>
      </c>
      <c r="M1640" s="165">
        <f t="shared" si="671"/>
        <v>0</v>
      </c>
      <c r="N1640" s="165">
        <f t="shared" si="671"/>
        <v>0</v>
      </c>
      <c r="O1640" s="165">
        <f t="shared" si="672"/>
        <v>0</v>
      </c>
      <c r="P1640" s="165">
        <f t="shared" si="672"/>
        <v>0</v>
      </c>
      <c r="Q1640" s="165">
        <f t="shared" si="672"/>
        <v>0</v>
      </c>
      <c r="R1640" s="165">
        <f t="shared" si="672"/>
        <v>0</v>
      </c>
      <c r="S1640" s="165">
        <f t="shared" si="672"/>
        <v>0</v>
      </c>
      <c r="T1640" s="165">
        <f t="shared" si="672"/>
        <v>0</v>
      </c>
      <c r="U1640" s="165">
        <f t="shared" si="672"/>
        <v>0</v>
      </c>
      <c r="V1640" s="165">
        <f t="shared" si="672"/>
        <v>0</v>
      </c>
      <c r="W1640" s="165">
        <f t="shared" si="672"/>
        <v>0</v>
      </c>
      <c r="X1640" s="165">
        <f t="shared" si="672"/>
        <v>0</v>
      </c>
      <c r="Y1640" s="165">
        <f t="shared" si="673"/>
        <v>0</v>
      </c>
      <c r="Z1640" s="165">
        <f t="shared" si="673"/>
        <v>0</v>
      </c>
      <c r="AA1640" s="165">
        <f t="shared" si="673"/>
        <v>0</v>
      </c>
      <c r="AB1640" s="165">
        <f t="shared" si="673"/>
        <v>0</v>
      </c>
      <c r="AC1640" s="165">
        <f t="shared" si="673"/>
        <v>0</v>
      </c>
      <c r="AD1640" s="165">
        <f t="shared" si="673"/>
        <v>0</v>
      </c>
      <c r="AE1640" s="165">
        <f t="shared" si="673"/>
        <v>0</v>
      </c>
      <c r="AF1640" s="165">
        <f t="shared" si="673"/>
        <v>0</v>
      </c>
      <c r="AG1640" s="165">
        <f t="shared" si="673"/>
        <v>0</v>
      </c>
      <c r="AH1640" s="165">
        <f t="shared" si="673"/>
        <v>0</v>
      </c>
      <c r="AI1640" s="165">
        <f t="shared" si="674"/>
        <v>0</v>
      </c>
      <c r="AJ1640" s="165">
        <f t="shared" si="674"/>
        <v>0</v>
      </c>
      <c r="AK1640" s="165">
        <f t="shared" si="674"/>
        <v>0</v>
      </c>
      <c r="AL1640" s="165">
        <f t="shared" si="674"/>
        <v>0</v>
      </c>
      <c r="AM1640" s="165">
        <f t="shared" si="674"/>
        <v>0</v>
      </c>
      <c r="AN1640" s="165">
        <f t="shared" si="674"/>
        <v>0</v>
      </c>
      <c r="AO1640" s="165">
        <f t="shared" si="674"/>
        <v>0</v>
      </c>
      <c r="AP1640" s="165">
        <f t="shared" si="674"/>
        <v>0</v>
      </c>
      <c r="AQ1640" s="165">
        <f t="shared" si="674"/>
        <v>0</v>
      </c>
      <c r="AR1640" s="165">
        <f t="shared" si="674"/>
        <v>0</v>
      </c>
      <c r="AS1640" s="387">
        <f t="shared" si="670"/>
        <v>0</v>
      </c>
    </row>
    <row r="1641" spans="2:45" hidden="1" outlineLevel="2">
      <c r="B1641" s="66">
        <v>34</v>
      </c>
      <c r="D1641" s="338">
        <v>0</v>
      </c>
      <c r="E1641" s="165">
        <f t="shared" si="671"/>
        <v>0</v>
      </c>
      <c r="F1641" s="165">
        <f t="shared" si="671"/>
        <v>0</v>
      </c>
      <c r="G1641" s="165">
        <f t="shared" si="671"/>
        <v>0</v>
      </c>
      <c r="H1641" s="165">
        <f t="shared" si="671"/>
        <v>0</v>
      </c>
      <c r="I1641" s="165">
        <f t="shared" si="671"/>
        <v>0</v>
      </c>
      <c r="J1641" s="165">
        <f t="shared" si="671"/>
        <v>0</v>
      </c>
      <c r="K1641" s="165">
        <f t="shared" si="671"/>
        <v>0</v>
      </c>
      <c r="L1641" s="165">
        <f t="shared" si="671"/>
        <v>0</v>
      </c>
      <c r="M1641" s="165">
        <f t="shared" si="671"/>
        <v>0</v>
      </c>
      <c r="N1641" s="165">
        <f t="shared" si="671"/>
        <v>0</v>
      </c>
      <c r="O1641" s="165">
        <f t="shared" si="672"/>
        <v>0</v>
      </c>
      <c r="P1641" s="165">
        <f t="shared" si="672"/>
        <v>0</v>
      </c>
      <c r="Q1641" s="165">
        <f t="shared" si="672"/>
        <v>0</v>
      </c>
      <c r="R1641" s="165">
        <f t="shared" si="672"/>
        <v>0</v>
      </c>
      <c r="S1641" s="165">
        <f t="shared" si="672"/>
        <v>0</v>
      </c>
      <c r="T1641" s="165">
        <f t="shared" si="672"/>
        <v>0</v>
      </c>
      <c r="U1641" s="165">
        <f t="shared" si="672"/>
        <v>0</v>
      </c>
      <c r="V1641" s="165">
        <f t="shared" si="672"/>
        <v>0</v>
      </c>
      <c r="W1641" s="165">
        <f t="shared" si="672"/>
        <v>0</v>
      </c>
      <c r="X1641" s="165">
        <f t="shared" si="672"/>
        <v>0</v>
      </c>
      <c r="Y1641" s="165">
        <f t="shared" si="673"/>
        <v>0</v>
      </c>
      <c r="Z1641" s="165">
        <f t="shared" si="673"/>
        <v>0</v>
      </c>
      <c r="AA1641" s="165">
        <f t="shared" si="673"/>
        <v>0</v>
      </c>
      <c r="AB1641" s="165">
        <f t="shared" si="673"/>
        <v>0</v>
      </c>
      <c r="AC1641" s="165">
        <f t="shared" si="673"/>
        <v>0</v>
      </c>
      <c r="AD1641" s="165">
        <f t="shared" si="673"/>
        <v>0</v>
      </c>
      <c r="AE1641" s="165">
        <f t="shared" si="673"/>
        <v>0</v>
      </c>
      <c r="AF1641" s="165">
        <f t="shared" si="673"/>
        <v>0</v>
      </c>
      <c r="AG1641" s="165">
        <f t="shared" si="673"/>
        <v>0</v>
      </c>
      <c r="AH1641" s="165">
        <f t="shared" si="673"/>
        <v>0</v>
      </c>
      <c r="AI1641" s="165">
        <f t="shared" si="674"/>
        <v>0</v>
      </c>
      <c r="AJ1641" s="165">
        <f t="shared" si="674"/>
        <v>0</v>
      </c>
      <c r="AK1641" s="165">
        <f t="shared" si="674"/>
        <v>0</v>
      </c>
      <c r="AL1641" s="165">
        <f t="shared" si="674"/>
        <v>0</v>
      </c>
      <c r="AM1641" s="165">
        <f t="shared" si="674"/>
        <v>0</v>
      </c>
      <c r="AN1641" s="165">
        <f t="shared" si="674"/>
        <v>0</v>
      </c>
      <c r="AO1641" s="165">
        <f t="shared" si="674"/>
        <v>0</v>
      </c>
      <c r="AP1641" s="165">
        <f t="shared" si="674"/>
        <v>0</v>
      </c>
      <c r="AQ1641" s="165">
        <f t="shared" si="674"/>
        <v>0</v>
      </c>
      <c r="AR1641" s="165">
        <f t="shared" si="674"/>
        <v>0</v>
      </c>
      <c r="AS1641" s="387">
        <f t="shared" si="670"/>
        <v>0</v>
      </c>
    </row>
    <row r="1642" spans="2:45" hidden="1" outlineLevel="2">
      <c r="B1642" s="66">
        <v>35</v>
      </c>
      <c r="D1642" s="338">
        <v>0</v>
      </c>
      <c r="E1642" s="165">
        <f t="shared" si="671"/>
        <v>0</v>
      </c>
      <c r="F1642" s="165">
        <f t="shared" si="671"/>
        <v>0</v>
      </c>
      <c r="G1642" s="165">
        <f t="shared" si="671"/>
        <v>0</v>
      </c>
      <c r="H1642" s="165">
        <f t="shared" si="671"/>
        <v>0</v>
      </c>
      <c r="I1642" s="165">
        <f t="shared" si="671"/>
        <v>0</v>
      </c>
      <c r="J1642" s="165">
        <f t="shared" si="671"/>
        <v>0</v>
      </c>
      <c r="K1642" s="165">
        <f t="shared" si="671"/>
        <v>0</v>
      </c>
      <c r="L1642" s="165">
        <f t="shared" si="671"/>
        <v>0</v>
      </c>
      <c r="M1642" s="165">
        <f t="shared" si="671"/>
        <v>0</v>
      </c>
      <c r="N1642" s="165">
        <f t="shared" si="671"/>
        <v>0</v>
      </c>
      <c r="O1642" s="165">
        <f t="shared" si="672"/>
        <v>0</v>
      </c>
      <c r="P1642" s="165">
        <f t="shared" si="672"/>
        <v>0</v>
      </c>
      <c r="Q1642" s="165">
        <f t="shared" si="672"/>
        <v>0</v>
      </c>
      <c r="R1642" s="165">
        <f t="shared" si="672"/>
        <v>0</v>
      </c>
      <c r="S1642" s="165">
        <f t="shared" si="672"/>
        <v>0</v>
      </c>
      <c r="T1642" s="165">
        <f t="shared" si="672"/>
        <v>0</v>
      </c>
      <c r="U1642" s="165">
        <f t="shared" si="672"/>
        <v>0</v>
      </c>
      <c r="V1642" s="165">
        <f t="shared" si="672"/>
        <v>0</v>
      </c>
      <c r="W1642" s="165">
        <f t="shared" si="672"/>
        <v>0</v>
      </c>
      <c r="X1642" s="165">
        <f t="shared" si="672"/>
        <v>0</v>
      </c>
      <c r="Y1642" s="165">
        <f t="shared" si="673"/>
        <v>0</v>
      </c>
      <c r="Z1642" s="165">
        <f t="shared" si="673"/>
        <v>0</v>
      </c>
      <c r="AA1642" s="165">
        <f t="shared" si="673"/>
        <v>0</v>
      </c>
      <c r="AB1642" s="165">
        <f t="shared" si="673"/>
        <v>0</v>
      </c>
      <c r="AC1642" s="165">
        <f t="shared" si="673"/>
        <v>0</v>
      </c>
      <c r="AD1642" s="165">
        <f t="shared" si="673"/>
        <v>0</v>
      </c>
      <c r="AE1642" s="165">
        <f t="shared" si="673"/>
        <v>0</v>
      </c>
      <c r="AF1642" s="165">
        <f t="shared" si="673"/>
        <v>0</v>
      </c>
      <c r="AG1642" s="165">
        <f t="shared" si="673"/>
        <v>0</v>
      </c>
      <c r="AH1642" s="165">
        <f t="shared" si="673"/>
        <v>0</v>
      </c>
      <c r="AI1642" s="165">
        <f t="shared" si="674"/>
        <v>0</v>
      </c>
      <c r="AJ1642" s="165">
        <f t="shared" si="674"/>
        <v>0</v>
      </c>
      <c r="AK1642" s="165">
        <f t="shared" si="674"/>
        <v>0</v>
      </c>
      <c r="AL1642" s="165">
        <f t="shared" si="674"/>
        <v>0</v>
      </c>
      <c r="AM1642" s="165">
        <f t="shared" si="674"/>
        <v>0</v>
      </c>
      <c r="AN1642" s="165">
        <f t="shared" si="674"/>
        <v>0</v>
      </c>
      <c r="AO1642" s="165">
        <f t="shared" si="674"/>
        <v>0</v>
      </c>
      <c r="AP1642" s="165">
        <f t="shared" si="674"/>
        <v>0</v>
      </c>
      <c r="AQ1642" s="165">
        <f t="shared" si="674"/>
        <v>0</v>
      </c>
      <c r="AR1642" s="165">
        <f t="shared" si="674"/>
        <v>0</v>
      </c>
      <c r="AS1642" s="387">
        <f t="shared" si="670"/>
        <v>0</v>
      </c>
    </row>
    <row r="1643" spans="2:45" hidden="1" outlineLevel="2">
      <c r="B1643" s="66">
        <v>36</v>
      </c>
      <c r="D1643" s="338">
        <v>0</v>
      </c>
      <c r="E1643" s="165">
        <f t="shared" si="671"/>
        <v>0</v>
      </c>
      <c r="F1643" s="165">
        <f t="shared" si="671"/>
        <v>0</v>
      </c>
      <c r="G1643" s="165">
        <f t="shared" si="671"/>
        <v>0</v>
      </c>
      <c r="H1643" s="165">
        <f t="shared" si="671"/>
        <v>0</v>
      </c>
      <c r="I1643" s="165">
        <f t="shared" si="671"/>
        <v>0</v>
      </c>
      <c r="J1643" s="165">
        <f t="shared" si="671"/>
        <v>0</v>
      </c>
      <c r="K1643" s="165">
        <f t="shared" si="671"/>
        <v>0</v>
      </c>
      <c r="L1643" s="165">
        <f t="shared" si="671"/>
        <v>0</v>
      </c>
      <c r="M1643" s="165">
        <f t="shared" si="671"/>
        <v>0</v>
      </c>
      <c r="N1643" s="165">
        <f t="shared" si="671"/>
        <v>0</v>
      </c>
      <c r="O1643" s="165">
        <f t="shared" si="672"/>
        <v>0</v>
      </c>
      <c r="P1643" s="165">
        <f t="shared" si="672"/>
        <v>0</v>
      </c>
      <c r="Q1643" s="165">
        <f t="shared" si="672"/>
        <v>0</v>
      </c>
      <c r="R1643" s="165">
        <f t="shared" si="672"/>
        <v>0</v>
      </c>
      <c r="S1643" s="165">
        <f t="shared" si="672"/>
        <v>0</v>
      </c>
      <c r="T1643" s="165">
        <f t="shared" si="672"/>
        <v>0</v>
      </c>
      <c r="U1643" s="165">
        <f t="shared" si="672"/>
        <v>0</v>
      </c>
      <c r="V1643" s="165">
        <f t="shared" si="672"/>
        <v>0</v>
      </c>
      <c r="W1643" s="165">
        <f t="shared" si="672"/>
        <v>0</v>
      </c>
      <c r="X1643" s="165">
        <f t="shared" si="672"/>
        <v>0</v>
      </c>
      <c r="Y1643" s="165">
        <f t="shared" si="673"/>
        <v>0</v>
      </c>
      <c r="Z1643" s="165">
        <f t="shared" si="673"/>
        <v>0</v>
      </c>
      <c r="AA1643" s="165">
        <f t="shared" si="673"/>
        <v>0</v>
      </c>
      <c r="AB1643" s="165">
        <f t="shared" si="673"/>
        <v>0</v>
      </c>
      <c r="AC1643" s="165">
        <f t="shared" si="673"/>
        <v>0</v>
      </c>
      <c r="AD1643" s="165">
        <f t="shared" si="673"/>
        <v>0</v>
      </c>
      <c r="AE1643" s="165">
        <f t="shared" si="673"/>
        <v>0</v>
      </c>
      <c r="AF1643" s="165">
        <f t="shared" si="673"/>
        <v>0</v>
      </c>
      <c r="AG1643" s="165">
        <f t="shared" si="673"/>
        <v>0</v>
      </c>
      <c r="AH1643" s="165">
        <f t="shared" si="673"/>
        <v>0</v>
      </c>
      <c r="AI1643" s="165">
        <f t="shared" si="674"/>
        <v>0</v>
      </c>
      <c r="AJ1643" s="165">
        <f t="shared" si="674"/>
        <v>0</v>
      </c>
      <c r="AK1643" s="165">
        <f t="shared" si="674"/>
        <v>0</v>
      </c>
      <c r="AL1643" s="165">
        <f t="shared" si="674"/>
        <v>0</v>
      </c>
      <c r="AM1643" s="165">
        <f t="shared" si="674"/>
        <v>0</v>
      </c>
      <c r="AN1643" s="165">
        <f t="shared" si="674"/>
        <v>0</v>
      </c>
      <c r="AO1643" s="165">
        <f t="shared" si="674"/>
        <v>0</v>
      </c>
      <c r="AP1643" s="165">
        <f t="shared" si="674"/>
        <v>0</v>
      </c>
      <c r="AQ1643" s="165">
        <f t="shared" si="674"/>
        <v>0</v>
      </c>
      <c r="AR1643" s="165">
        <f t="shared" si="674"/>
        <v>0</v>
      </c>
      <c r="AS1643" s="387">
        <f t="shared" si="670"/>
        <v>0</v>
      </c>
    </row>
    <row r="1644" spans="2:45" hidden="1" outlineLevel="2">
      <c r="B1644" s="66">
        <v>37</v>
      </c>
      <c r="D1644" s="338">
        <v>0</v>
      </c>
      <c r="E1644" s="165">
        <f t="shared" si="671"/>
        <v>0</v>
      </c>
      <c r="F1644" s="165">
        <f t="shared" si="671"/>
        <v>0</v>
      </c>
      <c r="G1644" s="165">
        <f t="shared" si="671"/>
        <v>0</v>
      </c>
      <c r="H1644" s="165">
        <f t="shared" si="671"/>
        <v>0</v>
      </c>
      <c r="I1644" s="165">
        <f t="shared" si="671"/>
        <v>0</v>
      </c>
      <c r="J1644" s="165">
        <f t="shared" si="671"/>
        <v>0</v>
      </c>
      <c r="K1644" s="165">
        <f t="shared" si="671"/>
        <v>0</v>
      </c>
      <c r="L1644" s="165">
        <f t="shared" si="671"/>
        <v>0</v>
      </c>
      <c r="M1644" s="165">
        <f t="shared" si="671"/>
        <v>0</v>
      </c>
      <c r="N1644" s="165">
        <f t="shared" si="671"/>
        <v>0</v>
      </c>
      <c r="O1644" s="165">
        <f t="shared" si="672"/>
        <v>0</v>
      </c>
      <c r="P1644" s="165">
        <f t="shared" si="672"/>
        <v>0</v>
      </c>
      <c r="Q1644" s="165">
        <f t="shared" si="672"/>
        <v>0</v>
      </c>
      <c r="R1644" s="165">
        <f t="shared" si="672"/>
        <v>0</v>
      </c>
      <c r="S1644" s="165">
        <f t="shared" si="672"/>
        <v>0</v>
      </c>
      <c r="T1644" s="165">
        <f t="shared" si="672"/>
        <v>0</v>
      </c>
      <c r="U1644" s="165">
        <f t="shared" si="672"/>
        <v>0</v>
      </c>
      <c r="V1644" s="165">
        <f t="shared" si="672"/>
        <v>0</v>
      </c>
      <c r="W1644" s="165">
        <f t="shared" si="672"/>
        <v>0</v>
      </c>
      <c r="X1644" s="165">
        <f t="shared" si="672"/>
        <v>0</v>
      </c>
      <c r="Y1644" s="165">
        <f t="shared" si="673"/>
        <v>0</v>
      </c>
      <c r="Z1644" s="165">
        <f t="shared" si="673"/>
        <v>0</v>
      </c>
      <c r="AA1644" s="165">
        <f t="shared" si="673"/>
        <v>0</v>
      </c>
      <c r="AB1644" s="165">
        <f t="shared" si="673"/>
        <v>0</v>
      </c>
      <c r="AC1644" s="165">
        <f t="shared" si="673"/>
        <v>0</v>
      </c>
      <c r="AD1644" s="165">
        <f t="shared" si="673"/>
        <v>0</v>
      </c>
      <c r="AE1644" s="165">
        <f t="shared" si="673"/>
        <v>0</v>
      </c>
      <c r="AF1644" s="165">
        <f t="shared" si="673"/>
        <v>0</v>
      </c>
      <c r="AG1644" s="165">
        <f t="shared" si="673"/>
        <v>0</v>
      </c>
      <c r="AH1644" s="165">
        <f t="shared" si="673"/>
        <v>0</v>
      </c>
      <c r="AI1644" s="165">
        <f t="shared" si="674"/>
        <v>0</v>
      </c>
      <c r="AJ1644" s="165">
        <f t="shared" si="674"/>
        <v>0</v>
      </c>
      <c r="AK1644" s="165">
        <f t="shared" si="674"/>
        <v>0</v>
      </c>
      <c r="AL1644" s="165">
        <f t="shared" si="674"/>
        <v>0</v>
      </c>
      <c r="AM1644" s="165">
        <f t="shared" si="674"/>
        <v>0</v>
      </c>
      <c r="AN1644" s="165">
        <f t="shared" si="674"/>
        <v>0</v>
      </c>
      <c r="AO1644" s="165">
        <f t="shared" si="674"/>
        <v>0</v>
      </c>
      <c r="AP1644" s="165">
        <f t="shared" si="674"/>
        <v>0</v>
      </c>
      <c r="AQ1644" s="165">
        <f t="shared" si="674"/>
        <v>0</v>
      </c>
      <c r="AR1644" s="165">
        <f t="shared" si="674"/>
        <v>0</v>
      </c>
      <c r="AS1644" s="387">
        <f t="shared" si="670"/>
        <v>0</v>
      </c>
    </row>
    <row r="1645" spans="2:45" hidden="1" outlineLevel="2">
      <c r="B1645" s="66">
        <v>38</v>
      </c>
      <c r="D1645" s="338">
        <v>0</v>
      </c>
      <c r="E1645" s="165">
        <f t="shared" si="671"/>
        <v>0</v>
      </c>
      <c r="F1645" s="165">
        <f t="shared" si="671"/>
        <v>0</v>
      </c>
      <c r="G1645" s="165">
        <f t="shared" si="671"/>
        <v>0</v>
      </c>
      <c r="H1645" s="165">
        <f t="shared" si="671"/>
        <v>0</v>
      </c>
      <c r="I1645" s="165">
        <f t="shared" si="671"/>
        <v>0</v>
      </c>
      <c r="J1645" s="165">
        <f t="shared" si="671"/>
        <v>0</v>
      </c>
      <c r="K1645" s="165">
        <f t="shared" si="671"/>
        <v>0</v>
      </c>
      <c r="L1645" s="165">
        <f t="shared" si="671"/>
        <v>0</v>
      </c>
      <c r="M1645" s="165">
        <f t="shared" si="671"/>
        <v>0</v>
      </c>
      <c r="N1645" s="165">
        <f t="shared" si="671"/>
        <v>0</v>
      </c>
      <c r="O1645" s="165">
        <f t="shared" si="672"/>
        <v>0</v>
      </c>
      <c r="P1645" s="165">
        <f t="shared" si="672"/>
        <v>0</v>
      </c>
      <c r="Q1645" s="165">
        <f t="shared" si="672"/>
        <v>0</v>
      </c>
      <c r="R1645" s="165">
        <f t="shared" si="672"/>
        <v>0</v>
      </c>
      <c r="S1645" s="165">
        <f t="shared" si="672"/>
        <v>0</v>
      </c>
      <c r="T1645" s="165">
        <f t="shared" si="672"/>
        <v>0</v>
      </c>
      <c r="U1645" s="165">
        <f t="shared" si="672"/>
        <v>0</v>
      </c>
      <c r="V1645" s="165">
        <f t="shared" si="672"/>
        <v>0</v>
      </c>
      <c r="W1645" s="165">
        <f t="shared" si="672"/>
        <v>0</v>
      </c>
      <c r="X1645" s="165">
        <f t="shared" si="672"/>
        <v>0</v>
      </c>
      <c r="Y1645" s="165">
        <f t="shared" si="673"/>
        <v>0</v>
      </c>
      <c r="Z1645" s="165">
        <f t="shared" si="673"/>
        <v>0</v>
      </c>
      <c r="AA1645" s="165">
        <f t="shared" si="673"/>
        <v>0</v>
      </c>
      <c r="AB1645" s="165">
        <f t="shared" si="673"/>
        <v>0</v>
      </c>
      <c r="AC1645" s="165">
        <f t="shared" si="673"/>
        <v>0</v>
      </c>
      <c r="AD1645" s="165">
        <f t="shared" si="673"/>
        <v>0</v>
      </c>
      <c r="AE1645" s="165">
        <f t="shared" si="673"/>
        <v>0</v>
      </c>
      <c r="AF1645" s="165">
        <f t="shared" si="673"/>
        <v>0</v>
      </c>
      <c r="AG1645" s="165">
        <f t="shared" si="673"/>
        <v>0</v>
      </c>
      <c r="AH1645" s="165">
        <f t="shared" si="673"/>
        <v>0</v>
      </c>
      <c r="AI1645" s="165">
        <f t="shared" si="674"/>
        <v>0</v>
      </c>
      <c r="AJ1645" s="165">
        <f t="shared" si="674"/>
        <v>0</v>
      </c>
      <c r="AK1645" s="165">
        <f t="shared" si="674"/>
        <v>0</v>
      </c>
      <c r="AL1645" s="165">
        <f t="shared" si="674"/>
        <v>0</v>
      </c>
      <c r="AM1645" s="165">
        <f t="shared" si="674"/>
        <v>0</v>
      </c>
      <c r="AN1645" s="165">
        <f t="shared" si="674"/>
        <v>0</v>
      </c>
      <c r="AO1645" s="165">
        <f t="shared" si="674"/>
        <v>0</v>
      </c>
      <c r="AP1645" s="165">
        <f t="shared" si="674"/>
        <v>0</v>
      </c>
      <c r="AQ1645" s="165">
        <f t="shared" si="674"/>
        <v>0</v>
      </c>
      <c r="AR1645" s="165">
        <f t="shared" si="674"/>
        <v>0</v>
      </c>
      <c r="AS1645" s="387">
        <f t="shared" si="670"/>
        <v>0</v>
      </c>
    </row>
    <row r="1646" spans="2:45" hidden="1" outlineLevel="2">
      <c r="B1646" s="66">
        <v>39</v>
      </c>
      <c r="D1646" s="338">
        <v>0</v>
      </c>
      <c r="E1646" s="165">
        <f t="shared" si="671"/>
        <v>0</v>
      </c>
      <c r="F1646" s="165">
        <f t="shared" si="671"/>
        <v>0</v>
      </c>
      <c r="G1646" s="165">
        <f t="shared" si="671"/>
        <v>0</v>
      </c>
      <c r="H1646" s="165">
        <f t="shared" si="671"/>
        <v>0</v>
      </c>
      <c r="I1646" s="165">
        <f t="shared" si="671"/>
        <v>0</v>
      </c>
      <c r="J1646" s="165">
        <f t="shared" si="671"/>
        <v>0</v>
      </c>
      <c r="K1646" s="165">
        <f t="shared" si="671"/>
        <v>0</v>
      </c>
      <c r="L1646" s="165">
        <f t="shared" si="671"/>
        <v>0</v>
      </c>
      <c r="M1646" s="165">
        <f t="shared" si="671"/>
        <v>0</v>
      </c>
      <c r="N1646" s="165">
        <f t="shared" si="671"/>
        <v>0</v>
      </c>
      <c r="O1646" s="165">
        <f t="shared" si="672"/>
        <v>0</v>
      </c>
      <c r="P1646" s="165">
        <f t="shared" si="672"/>
        <v>0</v>
      </c>
      <c r="Q1646" s="165">
        <f t="shared" si="672"/>
        <v>0</v>
      </c>
      <c r="R1646" s="165">
        <f t="shared" si="672"/>
        <v>0</v>
      </c>
      <c r="S1646" s="165">
        <f t="shared" si="672"/>
        <v>0</v>
      </c>
      <c r="T1646" s="165">
        <f t="shared" si="672"/>
        <v>0</v>
      </c>
      <c r="U1646" s="165">
        <f t="shared" si="672"/>
        <v>0</v>
      </c>
      <c r="V1646" s="165">
        <f t="shared" si="672"/>
        <v>0</v>
      </c>
      <c r="W1646" s="165">
        <f t="shared" si="672"/>
        <v>0</v>
      </c>
      <c r="X1646" s="165">
        <f t="shared" si="672"/>
        <v>0</v>
      </c>
      <c r="Y1646" s="165">
        <f t="shared" si="673"/>
        <v>0</v>
      </c>
      <c r="Z1646" s="165">
        <f t="shared" si="673"/>
        <v>0</v>
      </c>
      <c r="AA1646" s="165">
        <f t="shared" si="673"/>
        <v>0</v>
      </c>
      <c r="AB1646" s="165">
        <f t="shared" si="673"/>
        <v>0</v>
      </c>
      <c r="AC1646" s="165">
        <f t="shared" si="673"/>
        <v>0</v>
      </c>
      <c r="AD1646" s="165">
        <f t="shared" si="673"/>
        <v>0</v>
      </c>
      <c r="AE1646" s="165">
        <f t="shared" si="673"/>
        <v>0</v>
      </c>
      <c r="AF1646" s="165">
        <f t="shared" si="673"/>
        <v>0</v>
      </c>
      <c r="AG1646" s="165">
        <f t="shared" si="673"/>
        <v>0</v>
      </c>
      <c r="AH1646" s="165">
        <f t="shared" si="673"/>
        <v>0</v>
      </c>
      <c r="AI1646" s="165">
        <f t="shared" si="674"/>
        <v>0</v>
      </c>
      <c r="AJ1646" s="165">
        <f t="shared" si="674"/>
        <v>0</v>
      </c>
      <c r="AK1646" s="165">
        <f t="shared" si="674"/>
        <v>0</v>
      </c>
      <c r="AL1646" s="165">
        <f t="shared" si="674"/>
        <v>0</v>
      </c>
      <c r="AM1646" s="165">
        <f t="shared" si="674"/>
        <v>0</v>
      </c>
      <c r="AN1646" s="165">
        <f t="shared" si="674"/>
        <v>0</v>
      </c>
      <c r="AO1646" s="165">
        <f t="shared" si="674"/>
        <v>0</v>
      </c>
      <c r="AP1646" s="165">
        <f t="shared" si="674"/>
        <v>0</v>
      </c>
      <c r="AQ1646" s="165">
        <f t="shared" si="674"/>
        <v>0</v>
      </c>
      <c r="AR1646" s="165">
        <f t="shared" si="674"/>
        <v>0</v>
      </c>
      <c r="AS1646" s="387">
        <f t="shared" si="670"/>
        <v>0</v>
      </c>
    </row>
    <row r="1647" spans="2:45" hidden="1" outlineLevel="2">
      <c r="B1647" s="66">
        <v>40</v>
      </c>
      <c r="D1647" s="338">
        <v>0</v>
      </c>
      <c r="E1647" s="165">
        <f t="shared" si="671"/>
        <v>0</v>
      </c>
      <c r="F1647" s="165">
        <f t="shared" si="671"/>
        <v>0</v>
      </c>
      <c r="G1647" s="165">
        <f t="shared" si="671"/>
        <v>0</v>
      </c>
      <c r="H1647" s="165">
        <f t="shared" si="671"/>
        <v>0</v>
      </c>
      <c r="I1647" s="165">
        <f t="shared" si="671"/>
        <v>0</v>
      </c>
      <c r="J1647" s="165">
        <f t="shared" si="671"/>
        <v>0</v>
      </c>
      <c r="K1647" s="165">
        <f t="shared" si="671"/>
        <v>0</v>
      </c>
      <c r="L1647" s="165">
        <f t="shared" si="671"/>
        <v>0</v>
      </c>
      <c r="M1647" s="165">
        <f t="shared" si="671"/>
        <v>0</v>
      </c>
      <c r="N1647" s="165">
        <f t="shared" si="671"/>
        <v>0</v>
      </c>
      <c r="O1647" s="165">
        <f t="shared" si="672"/>
        <v>0</v>
      </c>
      <c r="P1647" s="165">
        <f t="shared" si="672"/>
        <v>0</v>
      </c>
      <c r="Q1647" s="165">
        <f t="shared" si="672"/>
        <v>0</v>
      </c>
      <c r="R1647" s="165">
        <f t="shared" si="672"/>
        <v>0</v>
      </c>
      <c r="S1647" s="165">
        <f t="shared" si="672"/>
        <v>0</v>
      </c>
      <c r="T1647" s="165">
        <f t="shared" si="672"/>
        <v>0</v>
      </c>
      <c r="U1647" s="165">
        <f t="shared" si="672"/>
        <v>0</v>
      </c>
      <c r="V1647" s="165">
        <f t="shared" si="672"/>
        <v>0</v>
      </c>
      <c r="W1647" s="165">
        <f t="shared" si="672"/>
        <v>0</v>
      </c>
      <c r="X1647" s="165">
        <f t="shared" si="672"/>
        <v>0</v>
      </c>
      <c r="Y1647" s="165">
        <f t="shared" si="673"/>
        <v>0</v>
      </c>
      <c r="Z1647" s="165">
        <f t="shared" si="673"/>
        <v>0</v>
      </c>
      <c r="AA1647" s="165">
        <f t="shared" si="673"/>
        <v>0</v>
      </c>
      <c r="AB1647" s="165">
        <f t="shared" si="673"/>
        <v>0</v>
      </c>
      <c r="AC1647" s="165">
        <f t="shared" si="673"/>
        <v>0</v>
      </c>
      <c r="AD1647" s="165">
        <f t="shared" si="673"/>
        <v>0</v>
      </c>
      <c r="AE1647" s="165">
        <f t="shared" si="673"/>
        <v>0</v>
      </c>
      <c r="AF1647" s="165">
        <f t="shared" si="673"/>
        <v>0</v>
      </c>
      <c r="AG1647" s="165">
        <f t="shared" si="673"/>
        <v>0</v>
      </c>
      <c r="AH1647" s="165">
        <f t="shared" si="673"/>
        <v>0</v>
      </c>
      <c r="AI1647" s="165">
        <f t="shared" si="674"/>
        <v>0</v>
      </c>
      <c r="AJ1647" s="165">
        <f t="shared" si="674"/>
        <v>0</v>
      </c>
      <c r="AK1647" s="165">
        <f t="shared" si="674"/>
        <v>0</v>
      </c>
      <c r="AL1647" s="165">
        <f t="shared" si="674"/>
        <v>0</v>
      </c>
      <c r="AM1647" s="165">
        <f t="shared" si="674"/>
        <v>0</v>
      </c>
      <c r="AN1647" s="165">
        <f t="shared" si="674"/>
        <v>0</v>
      </c>
      <c r="AO1647" s="165">
        <f t="shared" si="674"/>
        <v>0</v>
      </c>
      <c r="AP1647" s="165">
        <f t="shared" si="674"/>
        <v>0</v>
      </c>
      <c r="AQ1647" s="165">
        <f t="shared" si="674"/>
        <v>0</v>
      </c>
      <c r="AR1647" s="165">
        <f t="shared" si="674"/>
        <v>0</v>
      </c>
      <c r="AS1647" s="387">
        <f t="shared" si="670"/>
        <v>0</v>
      </c>
    </row>
    <row r="1648" spans="2:45" ht="18" customHeight="1" collapsed="1">
      <c r="B1648" s="376" t="str">
        <f>INV!B51</f>
        <v>5 - Outros Investimentos 2</v>
      </c>
      <c r="C1648" s="188"/>
      <c r="D1648" s="189"/>
      <c r="E1648" s="190">
        <f>E1649+E1690+E1731+E1772+E1813+E1854+E1895+E1936</f>
        <v>0</v>
      </c>
      <c r="F1648" s="190">
        <f t="shared" ref="F1648:AR1648" si="675">F1649+F1690+F1731+F1772+F1813+F1854+F1895+F1936</f>
        <v>0</v>
      </c>
      <c r="G1648" s="190">
        <f t="shared" si="675"/>
        <v>0</v>
      </c>
      <c r="H1648" s="190">
        <f t="shared" si="675"/>
        <v>0</v>
      </c>
      <c r="I1648" s="190">
        <f t="shared" si="675"/>
        <v>0</v>
      </c>
      <c r="J1648" s="190">
        <f t="shared" si="675"/>
        <v>0</v>
      </c>
      <c r="K1648" s="190">
        <f t="shared" si="675"/>
        <v>0</v>
      </c>
      <c r="L1648" s="190">
        <f t="shared" si="675"/>
        <v>0</v>
      </c>
      <c r="M1648" s="190">
        <f t="shared" si="675"/>
        <v>0</v>
      </c>
      <c r="N1648" s="190">
        <f t="shared" si="675"/>
        <v>0</v>
      </c>
      <c r="O1648" s="190">
        <f t="shared" si="675"/>
        <v>0</v>
      </c>
      <c r="P1648" s="190">
        <f t="shared" si="675"/>
        <v>0</v>
      </c>
      <c r="Q1648" s="190">
        <f t="shared" si="675"/>
        <v>0</v>
      </c>
      <c r="R1648" s="190">
        <f t="shared" si="675"/>
        <v>0</v>
      </c>
      <c r="S1648" s="190">
        <f t="shared" si="675"/>
        <v>0</v>
      </c>
      <c r="T1648" s="190">
        <f t="shared" si="675"/>
        <v>0</v>
      </c>
      <c r="U1648" s="190">
        <f t="shared" si="675"/>
        <v>0</v>
      </c>
      <c r="V1648" s="190">
        <f t="shared" si="675"/>
        <v>0</v>
      </c>
      <c r="W1648" s="190">
        <f t="shared" si="675"/>
        <v>0</v>
      </c>
      <c r="X1648" s="190">
        <f t="shared" si="675"/>
        <v>0</v>
      </c>
      <c r="Y1648" s="190">
        <f t="shared" si="675"/>
        <v>0</v>
      </c>
      <c r="Z1648" s="190">
        <f t="shared" si="675"/>
        <v>0</v>
      </c>
      <c r="AA1648" s="190">
        <f t="shared" si="675"/>
        <v>0</v>
      </c>
      <c r="AB1648" s="190">
        <f t="shared" si="675"/>
        <v>0</v>
      </c>
      <c r="AC1648" s="190">
        <f t="shared" si="675"/>
        <v>0</v>
      </c>
      <c r="AD1648" s="190">
        <f t="shared" si="675"/>
        <v>0</v>
      </c>
      <c r="AE1648" s="190">
        <f t="shared" si="675"/>
        <v>0</v>
      </c>
      <c r="AF1648" s="190">
        <f t="shared" si="675"/>
        <v>0</v>
      </c>
      <c r="AG1648" s="190">
        <f t="shared" si="675"/>
        <v>0</v>
      </c>
      <c r="AH1648" s="190">
        <f t="shared" si="675"/>
        <v>0</v>
      </c>
      <c r="AI1648" s="190">
        <f t="shared" si="675"/>
        <v>0</v>
      </c>
      <c r="AJ1648" s="190">
        <f t="shared" si="675"/>
        <v>0</v>
      </c>
      <c r="AK1648" s="190">
        <f t="shared" si="675"/>
        <v>0</v>
      </c>
      <c r="AL1648" s="190">
        <f t="shared" si="675"/>
        <v>0</v>
      </c>
      <c r="AM1648" s="190">
        <f t="shared" si="675"/>
        <v>0</v>
      </c>
      <c r="AN1648" s="190">
        <f t="shared" si="675"/>
        <v>0</v>
      </c>
      <c r="AO1648" s="190">
        <f t="shared" si="675"/>
        <v>0</v>
      </c>
      <c r="AP1648" s="190">
        <f t="shared" si="675"/>
        <v>0</v>
      </c>
      <c r="AQ1648" s="190">
        <f t="shared" si="675"/>
        <v>0</v>
      </c>
      <c r="AR1648" s="190">
        <f t="shared" si="675"/>
        <v>0</v>
      </c>
      <c r="AS1648" s="190">
        <f t="shared" ref="AS1648:AS1657" si="676">SUM(E1648:AR1648)</f>
        <v>0</v>
      </c>
    </row>
    <row r="1649" spans="2:46" hidden="1" outlineLevel="1" collapsed="1">
      <c r="B1649" s="378" t="str">
        <f>INV!B52</f>
        <v xml:space="preserve">5.1- </v>
      </c>
      <c r="D1649" s="386">
        <f>INV!C52</f>
        <v>20</v>
      </c>
      <c r="E1649" s="387">
        <f>SUM(E1650:E1689)</f>
        <v>0</v>
      </c>
      <c r="F1649" s="387">
        <f t="shared" ref="F1649:AR1649" si="677">SUM(F1650:F1689)</f>
        <v>0</v>
      </c>
      <c r="G1649" s="387">
        <f t="shared" si="677"/>
        <v>0</v>
      </c>
      <c r="H1649" s="387">
        <f t="shared" si="677"/>
        <v>0</v>
      </c>
      <c r="I1649" s="387">
        <f t="shared" si="677"/>
        <v>0</v>
      </c>
      <c r="J1649" s="387">
        <f t="shared" si="677"/>
        <v>0</v>
      </c>
      <c r="K1649" s="387">
        <f t="shared" si="677"/>
        <v>0</v>
      </c>
      <c r="L1649" s="387">
        <f t="shared" si="677"/>
        <v>0</v>
      </c>
      <c r="M1649" s="387">
        <f t="shared" si="677"/>
        <v>0</v>
      </c>
      <c r="N1649" s="387">
        <f t="shared" si="677"/>
        <v>0</v>
      </c>
      <c r="O1649" s="387">
        <f t="shared" si="677"/>
        <v>0</v>
      </c>
      <c r="P1649" s="387">
        <f t="shared" si="677"/>
        <v>0</v>
      </c>
      <c r="Q1649" s="387">
        <f t="shared" si="677"/>
        <v>0</v>
      </c>
      <c r="R1649" s="387">
        <f t="shared" si="677"/>
        <v>0</v>
      </c>
      <c r="S1649" s="387">
        <f t="shared" si="677"/>
        <v>0</v>
      </c>
      <c r="T1649" s="387">
        <f t="shared" si="677"/>
        <v>0</v>
      </c>
      <c r="U1649" s="387">
        <f t="shared" si="677"/>
        <v>0</v>
      </c>
      <c r="V1649" s="387">
        <f t="shared" si="677"/>
        <v>0</v>
      </c>
      <c r="W1649" s="387">
        <f t="shared" si="677"/>
        <v>0</v>
      </c>
      <c r="X1649" s="387">
        <f t="shared" si="677"/>
        <v>0</v>
      </c>
      <c r="Y1649" s="387">
        <f t="shared" si="677"/>
        <v>0</v>
      </c>
      <c r="Z1649" s="387">
        <f t="shared" si="677"/>
        <v>0</v>
      </c>
      <c r="AA1649" s="387">
        <f t="shared" si="677"/>
        <v>0</v>
      </c>
      <c r="AB1649" s="387">
        <f t="shared" si="677"/>
        <v>0</v>
      </c>
      <c r="AC1649" s="387">
        <f t="shared" si="677"/>
        <v>0</v>
      </c>
      <c r="AD1649" s="387">
        <f t="shared" si="677"/>
        <v>0</v>
      </c>
      <c r="AE1649" s="387">
        <f t="shared" si="677"/>
        <v>0</v>
      </c>
      <c r="AF1649" s="387">
        <f t="shared" si="677"/>
        <v>0</v>
      </c>
      <c r="AG1649" s="387">
        <f t="shared" si="677"/>
        <v>0</v>
      </c>
      <c r="AH1649" s="387">
        <f t="shared" si="677"/>
        <v>0</v>
      </c>
      <c r="AI1649" s="387">
        <f t="shared" si="677"/>
        <v>0</v>
      </c>
      <c r="AJ1649" s="387">
        <f t="shared" si="677"/>
        <v>0</v>
      </c>
      <c r="AK1649" s="387">
        <f t="shared" si="677"/>
        <v>0</v>
      </c>
      <c r="AL1649" s="387">
        <f t="shared" si="677"/>
        <v>0</v>
      </c>
      <c r="AM1649" s="387">
        <f t="shared" si="677"/>
        <v>0</v>
      </c>
      <c r="AN1649" s="387">
        <f t="shared" si="677"/>
        <v>0</v>
      </c>
      <c r="AO1649" s="387">
        <f t="shared" si="677"/>
        <v>0</v>
      </c>
      <c r="AP1649" s="387">
        <f t="shared" si="677"/>
        <v>0</v>
      </c>
      <c r="AQ1649" s="387">
        <f t="shared" si="677"/>
        <v>0</v>
      </c>
      <c r="AR1649" s="387">
        <f t="shared" si="677"/>
        <v>0</v>
      </c>
      <c r="AS1649" s="165">
        <f t="shared" si="676"/>
        <v>0</v>
      </c>
      <c r="AT1649" s="377" t="str">
        <f>INV!AT52</f>
        <v>Flona Irati</v>
      </c>
    </row>
    <row r="1650" spans="2:46" hidden="1" outlineLevel="2">
      <c r="B1650" s="66">
        <v>1</v>
      </c>
      <c r="D1650" s="338" cm="1">
        <f t="array" ref="D1650:D1689">TRANSPOSE(INV!E52:AR52)</f>
        <v>0</v>
      </c>
      <c r="E1650" s="165">
        <f t="shared" ref="E1650:N1659" si="678">IF(AND(E$2=$B1650,$B1650=$C$3),$D1650,IF(AND(E$2&gt;$B1650,E$2&lt;=$D$1649+$B1650),SLN($D1650,0,IF($C$3-$B1650&gt;=$D$1649,$D$1649,$C$3-$B1650)),0))</f>
        <v>0</v>
      </c>
      <c r="F1650" s="165">
        <f t="shared" si="678"/>
        <v>0</v>
      </c>
      <c r="G1650" s="165">
        <f t="shared" si="678"/>
        <v>0</v>
      </c>
      <c r="H1650" s="165">
        <f t="shared" si="678"/>
        <v>0</v>
      </c>
      <c r="I1650" s="165">
        <f t="shared" si="678"/>
        <v>0</v>
      </c>
      <c r="J1650" s="165">
        <f t="shared" si="678"/>
        <v>0</v>
      </c>
      <c r="K1650" s="165">
        <f t="shared" si="678"/>
        <v>0</v>
      </c>
      <c r="L1650" s="165">
        <f t="shared" si="678"/>
        <v>0</v>
      </c>
      <c r="M1650" s="165">
        <f t="shared" si="678"/>
        <v>0</v>
      </c>
      <c r="N1650" s="165">
        <f t="shared" si="678"/>
        <v>0</v>
      </c>
      <c r="O1650" s="165">
        <f t="shared" ref="O1650:X1659" si="679">IF(AND(O$2=$B1650,$B1650=$C$3),$D1650,IF(AND(O$2&gt;$B1650,O$2&lt;=$D$1649+$B1650),SLN($D1650,0,IF($C$3-$B1650&gt;=$D$1649,$D$1649,$C$3-$B1650)),0))</f>
        <v>0</v>
      </c>
      <c r="P1650" s="165">
        <f t="shared" si="679"/>
        <v>0</v>
      </c>
      <c r="Q1650" s="165">
        <f t="shared" si="679"/>
        <v>0</v>
      </c>
      <c r="R1650" s="165">
        <f t="shared" si="679"/>
        <v>0</v>
      </c>
      <c r="S1650" s="165">
        <f t="shared" si="679"/>
        <v>0</v>
      </c>
      <c r="T1650" s="165">
        <f t="shared" si="679"/>
        <v>0</v>
      </c>
      <c r="U1650" s="165">
        <f t="shared" si="679"/>
        <v>0</v>
      </c>
      <c r="V1650" s="165">
        <f t="shared" si="679"/>
        <v>0</v>
      </c>
      <c r="W1650" s="165">
        <f t="shared" si="679"/>
        <v>0</v>
      </c>
      <c r="X1650" s="165">
        <f t="shared" si="679"/>
        <v>0</v>
      </c>
      <c r="Y1650" s="165">
        <f t="shared" ref="Y1650:AH1659" si="680">IF(AND(Y$2=$B1650,$B1650=$C$3),$D1650,IF(AND(Y$2&gt;$B1650,Y$2&lt;=$D$1649+$B1650),SLN($D1650,0,IF($C$3-$B1650&gt;=$D$1649,$D$1649,$C$3-$B1650)),0))</f>
        <v>0</v>
      </c>
      <c r="Z1650" s="165">
        <f t="shared" si="680"/>
        <v>0</v>
      </c>
      <c r="AA1650" s="165">
        <f t="shared" si="680"/>
        <v>0</v>
      </c>
      <c r="AB1650" s="165">
        <f t="shared" si="680"/>
        <v>0</v>
      </c>
      <c r="AC1650" s="165">
        <f t="shared" si="680"/>
        <v>0</v>
      </c>
      <c r="AD1650" s="165">
        <f t="shared" si="680"/>
        <v>0</v>
      </c>
      <c r="AE1650" s="165">
        <f t="shared" si="680"/>
        <v>0</v>
      </c>
      <c r="AF1650" s="165">
        <f t="shared" si="680"/>
        <v>0</v>
      </c>
      <c r="AG1650" s="165">
        <f t="shared" si="680"/>
        <v>0</v>
      </c>
      <c r="AH1650" s="165">
        <f t="shared" si="680"/>
        <v>0</v>
      </c>
      <c r="AI1650" s="165">
        <f t="shared" ref="AI1650:AR1659" si="681">IF(AND(AI$2=$B1650,$B1650=$C$3),$D1650,IF(AND(AI$2&gt;$B1650,AI$2&lt;=$D$1649+$B1650),SLN($D1650,0,IF($C$3-$B1650&gt;=$D$1649,$D$1649,$C$3-$B1650)),0))</f>
        <v>0</v>
      </c>
      <c r="AJ1650" s="165">
        <f t="shared" si="681"/>
        <v>0</v>
      </c>
      <c r="AK1650" s="165">
        <f t="shared" si="681"/>
        <v>0</v>
      </c>
      <c r="AL1650" s="165">
        <f t="shared" si="681"/>
        <v>0</v>
      </c>
      <c r="AM1650" s="165">
        <f t="shared" si="681"/>
        <v>0</v>
      </c>
      <c r="AN1650" s="165">
        <f t="shared" si="681"/>
        <v>0</v>
      </c>
      <c r="AO1650" s="165">
        <f t="shared" si="681"/>
        <v>0</v>
      </c>
      <c r="AP1650" s="165">
        <f t="shared" si="681"/>
        <v>0</v>
      </c>
      <c r="AQ1650" s="165">
        <f t="shared" si="681"/>
        <v>0</v>
      </c>
      <c r="AR1650" s="165">
        <f t="shared" si="681"/>
        <v>0</v>
      </c>
      <c r="AS1650" s="165">
        <f t="shared" si="676"/>
        <v>0</v>
      </c>
    </row>
    <row r="1651" spans="2:46" hidden="1" outlineLevel="2">
      <c r="B1651" s="66">
        <v>2</v>
      </c>
      <c r="D1651" s="338">
        <v>0</v>
      </c>
      <c r="E1651" s="165">
        <f t="shared" si="678"/>
        <v>0</v>
      </c>
      <c r="F1651" s="165">
        <f t="shared" si="678"/>
        <v>0</v>
      </c>
      <c r="G1651" s="165">
        <f t="shared" si="678"/>
        <v>0</v>
      </c>
      <c r="H1651" s="165">
        <f t="shared" si="678"/>
        <v>0</v>
      </c>
      <c r="I1651" s="165">
        <f t="shared" si="678"/>
        <v>0</v>
      </c>
      <c r="J1651" s="165">
        <f t="shared" si="678"/>
        <v>0</v>
      </c>
      <c r="K1651" s="165">
        <f t="shared" si="678"/>
        <v>0</v>
      </c>
      <c r="L1651" s="165">
        <f t="shared" si="678"/>
        <v>0</v>
      </c>
      <c r="M1651" s="165">
        <f t="shared" si="678"/>
        <v>0</v>
      </c>
      <c r="N1651" s="165">
        <f t="shared" si="678"/>
        <v>0</v>
      </c>
      <c r="O1651" s="165">
        <f t="shared" si="679"/>
        <v>0</v>
      </c>
      <c r="P1651" s="165">
        <f t="shared" si="679"/>
        <v>0</v>
      </c>
      <c r="Q1651" s="165">
        <f t="shared" si="679"/>
        <v>0</v>
      </c>
      <c r="R1651" s="165">
        <f t="shared" si="679"/>
        <v>0</v>
      </c>
      <c r="S1651" s="165">
        <f t="shared" si="679"/>
        <v>0</v>
      </c>
      <c r="T1651" s="165">
        <f t="shared" si="679"/>
        <v>0</v>
      </c>
      <c r="U1651" s="165">
        <f t="shared" si="679"/>
        <v>0</v>
      </c>
      <c r="V1651" s="165">
        <f t="shared" si="679"/>
        <v>0</v>
      </c>
      <c r="W1651" s="165">
        <f t="shared" si="679"/>
        <v>0</v>
      </c>
      <c r="X1651" s="165">
        <f t="shared" si="679"/>
        <v>0</v>
      </c>
      <c r="Y1651" s="165">
        <f t="shared" si="680"/>
        <v>0</v>
      </c>
      <c r="Z1651" s="165">
        <f t="shared" si="680"/>
        <v>0</v>
      </c>
      <c r="AA1651" s="165">
        <f t="shared" si="680"/>
        <v>0</v>
      </c>
      <c r="AB1651" s="165">
        <f t="shared" si="680"/>
        <v>0</v>
      </c>
      <c r="AC1651" s="165">
        <f t="shared" si="680"/>
        <v>0</v>
      </c>
      <c r="AD1651" s="165">
        <f t="shared" si="680"/>
        <v>0</v>
      </c>
      <c r="AE1651" s="165">
        <f t="shared" si="680"/>
        <v>0</v>
      </c>
      <c r="AF1651" s="165">
        <f t="shared" si="680"/>
        <v>0</v>
      </c>
      <c r="AG1651" s="165">
        <f t="shared" si="680"/>
        <v>0</v>
      </c>
      <c r="AH1651" s="165">
        <f t="shared" si="680"/>
        <v>0</v>
      </c>
      <c r="AI1651" s="165">
        <f t="shared" si="681"/>
        <v>0</v>
      </c>
      <c r="AJ1651" s="165">
        <f t="shared" si="681"/>
        <v>0</v>
      </c>
      <c r="AK1651" s="165">
        <f t="shared" si="681"/>
        <v>0</v>
      </c>
      <c r="AL1651" s="165">
        <f t="shared" si="681"/>
        <v>0</v>
      </c>
      <c r="AM1651" s="165">
        <f t="shared" si="681"/>
        <v>0</v>
      </c>
      <c r="AN1651" s="165">
        <f t="shared" si="681"/>
        <v>0</v>
      </c>
      <c r="AO1651" s="165">
        <f t="shared" si="681"/>
        <v>0</v>
      </c>
      <c r="AP1651" s="165">
        <f t="shared" si="681"/>
        <v>0</v>
      </c>
      <c r="AQ1651" s="165">
        <f t="shared" si="681"/>
        <v>0</v>
      </c>
      <c r="AR1651" s="165">
        <f t="shared" si="681"/>
        <v>0</v>
      </c>
      <c r="AS1651" s="165">
        <f t="shared" si="676"/>
        <v>0</v>
      </c>
    </row>
    <row r="1652" spans="2:46" hidden="1" outlineLevel="2">
      <c r="B1652" s="66">
        <v>3</v>
      </c>
      <c r="D1652" s="338">
        <v>0</v>
      </c>
      <c r="E1652" s="165">
        <f t="shared" si="678"/>
        <v>0</v>
      </c>
      <c r="F1652" s="165">
        <f t="shared" si="678"/>
        <v>0</v>
      </c>
      <c r="G1652" s="165">
        <f t="shared" si="678"/>
        <v>0</v>
      </c>
      <c r="H1652" s="165">
        <f t="shared" si="678"/>
        <v>0</v>
      </c>
      <c r="I1652" s="165">
        <f t="shared" si="678"/>
        <v>0</v>
      </c>
      <c r="J1652" s="165">
        <f t="shared" si="678"/>
        <v>0</v>
      </c>
      <c r="K1652" s="165">
        <f t="shared" si="678"/>
        <v>0</v>
      </c>
      <c r="L1652" s="165">
        <f t="shared" si="678"/>
        <v>0</v>
      </c>
      <c r="M1652" s="165">
        <f t="shared" si="678"/>
        <v>0</v>
      </c>
      <c r="N1652" s="165">
        <f t="shared" si="678"/>
        <v>0</v>
      </c>
      <c r="O1652" s="165">
        <f t="shared" si="679"/>
        <v>0</v>
      </c>
      <c r="P1652" s="165">
        <f t="shared" si="679"/>
        <v>0</v>
      </c>
      <c r="Q1652" s="165">
        <f t="shared" si="679"/>
        <v>0</v>
      </c>
      <c r="R1652" s="165">
        <f t="shared" si="679"/>
        <v>0</v>
      </c>
      <c r="S1652" s="165">
        <f t="shared" si="679"/>
        <v>0</v>
      </c>
      <c r="T1652" s="165">
        <f t="shared" si="679"/>
        <v>0</v>
      </c>
      <c r="U1652" s="165">
        <f t="shared" si="679"/>
        <v>0</v>
      </c>
      <c r="V1652" s="165">
        <f t="shared" si="679"/>
        <v>0</v>
      </c>
      <c r="W1652" s="165">
        <f t="shared" si="679"/>
        <v>0</v>
      </c>
      <c r="X1652" s="165">
        <f t="shared" si="679"/>
        <v>0</v>
      </c>
      <c r="Y1652" s="165">
        <f t="shared" si="680"/>
        <v>0</v>
      </c>
      <c r="Z1652" s="165">
        <f t="shared" si="680"/>
        <v>0</v>
      </c>
      <c r="AA1652" s="165">
        <f t="shared" si="680"/>
        <v>0</v>
      </c>
      <c r="AB1652" s="165">
        <f t="shared" si="680"/>
        <v>0</v>
      </c>
      <c r="AC1652" s="165">
        <f t="shared" si="680"/>
        <v>0</v>
      </c>
      <c r="AD1652" s="165">
        <f t="shared" si="680"/>
        <v>0</v>
      </c>
      <c r="AE1652" s="165">
        <f t="shared" si="680"/>
        <v>0</v>
      </c>
      <c r="AF1652" s="165">
        <f t="shared" si="680"/>
        <v>0</v>
      </c>
      <c r="AG1652" s="165">
        <f t="shared" si="680"/>
        <v>0</v>
      </c>
      <c r="AH1652" s="165">
        <f t="shared" si="680"/>
        <v>0</v>
      </c>
      <c r="AI1652" s="165">
        <f t="shared" si="681"/>
        <v>0</v>
      </c>
      <c r="AJ1652" s="165">
        <f t="shared" si="681"/>
        <v>0</v>
      </c>
      <c r="AK1652" s="165">
        <f t="shared" si="681"/>
        <v>0</v>
      </c>
      <c r="AL1652" s="165">
        <f t="shared" si="681"/>
        <v>0</v>
      </c>
      <c r="AM1652" s="165">
        <f t="shared" si="681"/>
        <v>0</v>
      </c>
      <c r="AN1652" s="165">
        <f t="shared" si="681"/>
        <v>0</v>
      </c>
      <c r="AO1652" s="165">
        <f t="shared" si="681"/>
        <v>0</v>
      </c>
      <c r="AP1652" s="165">
        <f t="shared" si="681"/>
        <v>0</v>
      </c>
      <c r="AQ1652" s="165">
        <f t="shared" si="681"/>
        <v>0</v>
      </c>
      <c r="AR1652" s="165">
        <f t="shared" si="681"/>
        <v>0</v>
      </c>
      <c r="AS1652" s="165">
        <f t="shared" si="676"/>
        <v>0</v>
      </c>
    </row>
    <row r="1653" spans="2:46" hidden="1" outlineLevel="2">
      <c r="B1653" s="66">
        <v>4</v>
      </c>
      <c r="D1653" s="338">
        <v>0</v>
      </c>
      <c r="E1653" s="165">
        <f t="shared" si="678"/>
        <v>0</v>
      </c>
      <c r="F1653" s="165">
        <f t="shared" si="678"/>
        <v>0</v>
      </c>
      <c r="G1653" s="165">
        <f t="shared" si="678"/>
        <v>0</v>
      </c>
      <c r="H1653" s="165">
        <f t="shared" si="678"/>
        <v>0</v>
      </c>
      <c r="I1653" s="165">
        <f t="shared" si="678"/>
        <v>0</v>
      </c>
      <c r="J1653" s="165">
        <f t="shared" si="678"/>
        <v>0</v>
      </c>
      <c r="K1653" s="165">
        <f t="shared" si="678"/>
        <v>0</v>
      </c>
      <c r="L1653" s="165">
        <f t="shared" si="678"/>
        <v>0</v>
      </c>
      <c r="M1653" s="165">
        <f t="shared" si="678"/>
        <v>0</v>
      </c>
      <c r="N1653" s="165">
        <f t="shared" si="678"/>
        <v>0</v>
      </c>
      <c r="O1653" s="165">
        <f t="shared" si="679"/>
        <v>0</v>
      </c>
      <c r="P1653" s="165">
        <f t="shared" si="679"/>
        <v>0</v>
      </c>
      <c r="Q1653" s="165">
        <f t="shared" si="679"/>
        <v>0</v>
      </c>
      <c r="R1653" s="165">
        <f t="shared" si="679"/>
        <v>0</v>
      </c>
      <c r="S1653" s="165">
        <f t="shared" si="679"/>
        <v>0</v>
      </c>
      <c r="T1653" s="165">
        <f t="shared" si="679"/>
        <v>0</v>
      </c>
      <c r="U1653" s="165">
        <f t="shared" si="679"/>
        <v>0</v>
      </c>
      <c r="V1653" s="165">
        <f t="shared" si="679"/>
        <v>0</v>
      </c>
      <c r="W1653" s="165">
        <f t="shared" si="679"/>
        <v>0</v>
      </c>
      <c r="X1653" s="165">
        <f t="shared" si="679"/>
        <v>0</v>
      </c>
      <c r="Y1653" s="165">
        <f t="shared" si="680"/>
        <v>0</v>
      </c>
      <c r="Z1653" s="165">
        <f t="shared" si="680"/>
        <v>0</v>
      </c>
      <c r="AA1653" s="165">
        <f t="shared" si="680"/>
        <v>0</v>
      </c>
      <c r="AB1653" s="165">
        <f t="shared" si="680"/>
        <v>0</v>
      </c>
      <c r="AC1653" s="165">
        <f t="shared" si="680"/>
        <v>0</v>
      </c>
      <c r="AD1653" s="165">
        <f t="shared" si="680"/>
        <v>0</v>
      </c>
      <c r="AE1653" s="165">
        <f t="shared" si="680"/>
        <v>0</v>
      </c>
      <c r="AF1653" s="165">
        <f t="shared" si="680"/>
        <v>0</v>
      </c>
      <c r="AG1653" s="165">
        <f t="shared" si="680"/>
        <v>0</v>
      </c>
      <c r="AH1653" s="165">
        <f t="shared" si="680"/>
        <v>0</v>
      </c>
      <c r="AI1653" s="165">
        <f t="shared" si="681"/>
        <v>0</v>
      </c>
      <c r="AJ1653" s="165">
        <f t="shared" si="681"/>
        <v>0</v>
      </c>
      <c r="AK1653" s="165">
        <f t="shared" si="681"/>
        <v>0</v>
      </c>
      <c r="AL1653" s="165">
        <f t="shared" si="681"/>
        <v>0</v>
      </c>
      <c r="AM1653" s="165">
        <f t="shared" si="681"/>
        <v>0</v>
      </c>
      <c r="AN1653" s="165">
        <f t="shared" si="681"/>
        <v>0</v>
      </c>
      <c r="AO1653" s="165">
        <f t="shared" si="681"/>
        <v>0</v>
      </c>
      <c r="AP1653" s="165">
        <f t="shared" si="681"/>
        <v>0</v>
      </c>
      <c r="AQ1653" s="165">
        <f t="shared" si="681"/>
        <v>0</v>
      </c>
      <c r="AR1653" s="165">
        <f t="shared" si="681"/>
        <v>0</v>
      </c>
      <c r="AS1653" s="165">
        <f t="shared" si="676"/>
        <v>0</v>
      </c>
    </row>
    <row r="1654" spans="2:46" hidden="1" outlineLevel="2">
      <c r="B1654" s="66">
        <v>5</v>
      </c>
      <c r="D1654" s="338">
        <v>0</v>
      </c>
      <c r="E1654" s="165">
        <f t="shared" si="678"/>
        <v>0</v>
      </c>
      <c r="F1654" s="165">
        <f t="shared" si="678"/>
        <v>0</v>
      </c>
      <c r="G1654" s="165">
        <f t="shared" si="678"/>
        <v>0</v>
      </c>
      <c r="H1654" s="165">
        <f t="shared" si="678"/>
        <v>0</v>
      </c>
      <c r="I1654" s="165">
        <f t="shared" si="678"/>
        <v>0</v>
      </c>
      <c r="J1654" s="165">
        <f t="shared" si="678"/>
        <v>0</v>
      </c>
      <c r="K1654" s="165">
        <f t="shared" si="678"/>
        <v>0</v>
      </c>
      <c r="L1654" s="165">
        <f t="shared" si="678"/>
        <v>0</v>
      </c>
      <c r="M1654" s="165">
        <f t="shared" si="678"/>
        <v>0</v>
      </c>
      <c r="N1654" s="165">
        <f t="shared" si="678"/>
        <v>0</v>
      </c>
      <c r="O1654" s="165">
        <f t="shared" si="679"/>
        <v>0</v>
      </c>
      <c r="P1654" s="165">
        <f t="shared" si="679"/>
        <v>0</v>
      </c>
      <c r="Q1654" s="165">
        <f t="shared" si="679"/>
        <v>0</v>
      </c>
      <c r="R1654" s="165">
        <f t="shared" si="679"/>
        <v>0</v>
      </c>
      <c r="S1654" s="165">
        <f t="shared" si="679"/>
        <v>0</v>
      </c>
      <c r="T1654" s="165">
        <f t="shared" si="679"/>
        <v>0</v>
      </c>
      <c r="U1654" s="165">
        <f t="shared" si="679"/>
        <v>0</v>
      </c>
      <c r="V1654" s="165">
        <f t="shared" si="679"/>
        <v>0</v>
      </c>
      <c r="W1654" s="165">
        <f t="shared" si="679"/>
        <v>0</v>
      </c>
      <c r="X1654" s="165">
        <f t="shared" si="679"/>
        <v>0</v>
      </c>
      <c r="Y1654" s="165">
        <f t="shared" si="680"/>
        <v>0</v>
      </c>
      <c r="Z1654" s="165">
        <f t="shared" si="680"/>
        <v>0</v>
      </c>
      <c r="AA1654" s="165">
        <f t="shared" si="680"/>
        <v>0</v>
      </c>
      <c r="AB1654" s="165">
        <f t="shared" si="680"/>
        <v>0</v>
      </c>
      <c r="AC1654" s="165">
        <f t="shared" si="680"/>
        <v>0</v>
      </c>
      <c r="AD1654" s="165">
        <f t="shared" si="680"/>
        <v>0</v>
      </c>
      <c r="AE1654" s="165">
        <f t="shared" si="680"/>
        <v>0</v>
      </c>
      <c r="AF1654" s="165">
        <f t="shared" si="680"/>
        <v>0</v>
      </c>
      <c r="AG1654" s="165">
        <f t="shared" si="680"/>
        <v>0</v>
      </c>
      <c r="AH1654" s="165">
        <f t="shared" si="680"/>
        <v>0</v>
      </c>
      <c r="AI1654" s="165">
        <f t="shared" si="681"/>
        <v>0</v>
      </c>
      <c r="AJ1654" s="165">
        <f t="shared" si="681"/>
        <v>0</v>
      </c>
      <c r="AK1654" s="165">
        <f t="shared" si="681"/>
        <v>0</v>
      </c>
      <c r="AL1654" s="165">
        <f t="shared" si="681"/>
        <v>0</v>
      </c>
      <c r="AM1654" s="165">
        <f t="shared" si="681"/>
        <v>0</v>
      </c>
      <c r="AN1654" s="165">
        <f t="shared" si="681"/>
        <v>0</v>
      </c>
      <c r="AO1654" s="165">
        <f t="shared" si="681"/>
        <v>0</v>
      </c>
      <c r="AP1654" s="165">
        <f t="shared" si="681"/>
        <v>0</v>
      </c>
      <c r="AQ1654" s="165">
        <f t="shared" si="681"/>
        <v>0</v>
      </c>
      <c r="AR1654" s="165">
        <f t="shared" si="681"/>
        <v>0</v>
      </c>
      <c r="AS1654" s="165">
        <f t="shared" si="676"/>
        <v>0</v>
      </c>
    </row>
    <row r="1655" spans="2:46" hidden="1" outlineLevel="2">
      <c r="B1655" s="66">
        <v>6</v>
      </c>
      <c r="D1655" s="338">
        <v>0</v>
      </c>
      <c r="E1655" s="165">
        <f t="shared" si="678"/>
        <v>0</v>
      </c>
      <c r="F1655" s="165">
        <f t="shared" si="678"/>
        <v>0</v>
      </c>
      <c r="G1655" s="165">
        <f t="shared" si="678"/>
        <v>0</v>
      </c>
      <c r="H1655" s="165">
        <f t="shared" si="678"/>
        <v>0</v>
      </c>
      <c r="I1655" s="165">
        <f t="shared" si="678"/>
        <v>0</v>
      </c>
      <c r="J1655" s="165">
        <f t="shared" si="678"/>
        <v>0</v>
      </c>
      <c r="K1655" s="165">
        <f t="shared" si="678"/>
        <v>0</v>
      </c>
      <c r="L1655" s="165">
        <f t="shared" si="678"/>
        <v>0</v>
      </c>
      <c r="M1655" s="165">
        <f t="shared" si="678"/>
        <v>0</v>
      </c>
      <c r="N1655" s="165">
        <f t="shared" si="678"/>
        <v>0</v>
      </c>
      <c r="O1655" s="165">
        <f t="shared" si="679"/>
        <v>0</v>
      </c>
      <c r="P1655" s="165">
        <f t="shared" si="679"/>
        <v>0</v>
      </c>
      <c r="Q1655" s="165">
        <f t="shared" si="679"/>
        <v>0</v>
      </c>
      <c r="R1655" s="165">
        <f t="shared" si="679"/>
        <v>0</v>
      </c>
      <c r="S1655" s="165">
        <f t="shared" si="679"/>
        <v>0</v>
      </c>
      <c r="T1655" s="165">
        <f t="shared" si="679"/>
        <v>0</v>
      </c>
      <c r="U1655" s="165">
        <f t="shared" si="679"/>
        <v>0</v>
      </c>
      <c r="V1655" s="165">
        <f t="shared" si="679"/>
        <v>0</v>
      </c>
      <c r="W1655" s="165">
        <f t="shared" si="679"/>
        <v>0</v>
      </c>
      <c r="X1655" s="165">
        <f t="shared" si="679"/>
        <v>0</v>
      </c>
      <c r="Y1655" s="165">
        <f t="shared" si="680"/>
        <v>0</v>
      </c>
      <c r="Z1655" s="165">
        <f t="shared" si="680"/>
        <v>0</v>
      </c>
      <c r="AA1655" s="165">
        <f t="shared" si="680"/>
        <v>0</v>
      </c>
      <c r="AB1655" s="165">
        <f t="shared" si="680"/>
        <v>0</v>
      </c>
      <c r="AC1655" s="165">
        <f t="shared" si="680"/>
        <v>0</v>
      </c>
      <c r="AD1655" s="165">
        <f t="shared" si="680"/>
        <v>0</v>
      </c>
      <c r="AE1655" s="165">
        <f t="shared" si="680"/>
        <v>0</v>
      </c>
      <c r="AF1655" s="165">
        <f t="shared" si="680"/>
        <v>0</v>
      </c>
      <c r="AG1655" s="165">
        <f t="shared" si="680"/>
        <v>0</v>
      </c>
      <c r="AH1655" s="165">
        <f t="shared" si="680"/>
        <v>0</v>
      </c>
      <c r="AI1655" s="165">
        <f t="shared" si="681"/>
        <v>0</v>
      </c>
      <c r="AJ1655" s="165">
        <f t="shared" si="681"/>
        <v>0</v>
      </c>
      <c r="AK1655" s="165">
        <f t="shared" si="681"/>
        <v>0</v>
      </c>
      <c r="AL1655" s="165">
        <f t="shared" si="681"/>
        <v>0</v>
      </c>
      <c r="AM1655" s="165">
        <f t="shared" si="681"/>
        <v>0</v>
      </c>
      <c r="AN1655" s="165">
        <f t="shared" si="681"/>
        <v>0</v>
      </c>
      <c r="AO1655" s="165">
        <f t="shared" si="681"/>
        <v>0</v>
      </c>
      <c r="AP1655" s="165">
        <f t="shared" si="681"/>
        <v>0</v>
      </c>
      <c r="AQ1655" s="165">
        <f t="shared" si="681"/>
        <v>0</v>
      </c>
      <c r="AR1655" s="165">
        <f t="shared" si="681"/>
        <v>0</v>
      </c>
      <c r="AS1655" s="165">
        <f t="shared" si="676"/>
        <v>0</v>
      </c>
    </row>
    <row r="1656" spans="2:46" hidden="1" outlineLevel="2">
      <c r="B1656" s="66">
        <v>7</v>
      </c>
      <c r="D1656" s="338">
        <v>0</v>
      </c>
      <c r="E1656" s="165">
        <f t="shared" si="678"/>
        <v>0</v>
      </c>
      <c r="F1656" s="165">
        <f t="shared" si="678"/>
        <v>0</v>
      </c>
      <c r="G1656" s="165">
        <f t="shared" si="678"/>
        <v>0</v>
      </c>
      <c r="H1656" s="165">
        <f t="shared" si="678"/>
        <v>0</v>
      </c>
      <c r="I1656" s="165">
        <f t="shared" si="678"/>
        <v>0</v>
      </c>
      <c r="J1656" s="165">
        <f t="shared" si="678"/>
        <v>0</v>
      </c>
      <c r="K1656" s="165">
        <f t="shared" si="678"/>
        <v>0</v>
      </c>
      <c r="L1656" s="165">
        <f t="shared" si="678"/>
        <v>0</v>
      </c>
      <c r="M1656" s="165">
        <f t="shared" si="678"/>
        <v>0</v>
      </c>
      <c r="N1656" s="165">
        <f t="shared" si="678"/>
        <v>0</v>
      </c>
      <c r="O1656" s="165">
        <f t="shared" si="679"/>
        <v>0</v>
      </c>
      <c r="P1656" s="165">
        <f t="shared" si="679"/>
        <v>0</v>
      </c>
      <c r="Q1656" s="165">
        <f t="shared" si="679"/>
        <v>0</v>
      </c>
      <c r="R1656" s="165">
        <f t="shared" si="679"/>
        <v>0</v>
      </c>
      <c r="S1656" s="165">
        <f t="shared" si="679"/>
        <v>0</v>
      </c>
      <c r="T1656" s="165">
        <f t="shared" si="679"/>
        <v>0</v>
      </c>
      <c r="U1656" s="165">
        <f t="shared" si="679"/>
        <v>0</v>
      </c>
      <c r="V1656" s="165">
        <f t="shared" si="679"/>
        <v>0</v>
      </c>
      <c r="W1656" s="165">
        <f t="shared" si="679"/>
        <v>0</v>
      </c>
      <c r="X1656" s="165">
        <f t="shared" si="679"/>
        <v>0</v>
      </c>
      <c r="Y1656" s="165">
        <f t="shared" si="680"/>
        <v>0</v>
      </c>
      <c r="Z1656" s="165">
        <f t="shared" si="680"/>
        <v>0</v>
      </c>
      <c r="AA1656" s="165">
        <f t="shared" si="680"/>
        <v>0</v>
      </c>
      <c r="AB1656" s="165">
        <f t="shared" si="680"/>
        <v>0</v>
      </c>
      <c r="AC1656" s="165">
        <f t="shared" si="680"/>
        <v>0</v>
      </c>
      <c r="AD1656" s="165">
        <f t="shared" si="680"/>
        <v>0</v>
      </c>
      <c r="AE1656" s="165">
        <f t="shared" si="680"/>
        <v>0</v>
      </c>
      <c r="AF1656" s="165">
        <f t="shared" si="680"/>
        <v>0</v>
      </c>
      <c r="AG1656" s="165">
        <f t="shared" si="680"/>
        <v>0</v>
      </c>
      <c r="AH1656" s="165">
        <f t="shared" si="680"/>
        <v>0</v>
      </c>
      <c r="AI1656" s="165">
        <f t="shared" si="681"/>
        <v>0</v>
      </c>
      <c r="AJ1656" s="165">
        <f t="shared" si="681"/>
        <v>0</v>
      </c>
      <c r="AK1656" s="165">
        <f t="shared" si="681"/>
        <v>0</v>
      </c>
      <c r="AL1656" s="165">
        <f t="shared" si="681"/>
        <v>0</v>
      </c>
      <c r="AM1656" s="165">
        <f t="shared" si="681"/>
        <v>0</v>
      </c>
      <c r="AN1656" s="165">
        <f t="shared" si="681"/>
        <v>0</v>
      </c>
      <c r="AO1656" s="165">
        <f t="shared" si="681"/>
        <v>0</v>
      </c>
      <c r="AP1656" s="165">
        <f t="shared" si="681"/>
        <v>0</v>
      </c>
      <c r="AQ1656" s="165">
        <f t="shared" si="681"/>
        <v>0</v>
      </c>
      <c r="AR1656" s="165">
        <f t="shared" si="681"/>
        <v>0</v>
      </c>
      <c r="AS1656" s="165">
        <f t="shared" si="676"/>
        <v>0</v>
      </c>
    </row>
    <row r="1657" spans="2:46" hidden="1" outlineLevel="2">
      <c r="B1657" s="66">
        <v>8</v>
      </c>
      <c r="D1657" s="338">
        <v>0</v>
      </c>
      <c r="E1657" s="165">
        <f t="shared" si="678"/>
        <v>0</v>
      </c>
      <c r="F1657" s="165">
        <f t="shared" si="678"/>
        <v>0</v>
      </c>
      <c r="G1657" s="165">
        <f t="shared" si="678"/>
        <v>0</v>
      </c>
      <c r="H1657" s="165">
        <f t="shared" si="678"/>
        <v>0</v>
      </c>
      <c r="I1657" s="165">
        <f t="shared" si="678"/>
        <v>0</v>
      </c>
      <c r="J1657" s="165">
        <f t="shared" si="678"/>
        <v>0</v>
      </c>
      <c r="K1657" s="165">
        <f t="shared" si="678"/>
        <v>0</v>
      </c>
      <c r="L1657" s="165">
        <f t="shared" si="678"/>
        <v>0</v>
      </c>
      <c r="M1657" s="165">
        <f t="shared" si="678"/>
        <v>0</v>
      </c>
      <c r="N1657" s="165">
        <f t="shared" si="678"/>
        <v>0</v>
      </c>
      <c r="O1657" s="165">
        <f t="shared" si="679"/>
        <v>0</v>
      </c>
      <c r="P1657" s="165">
        <f t="shared" si="679"/>
        <v>0</v>
      </c>
      <c r="Q1657" s="165">
        <f t="shared" si="679"/>
        <v>0</v>
      </c>
      <c r="R1657" s="165">
        <f t="shared" si="679"/>
        <v>0</v>
      </c>
      <c r="S1657" s="165">
        <f t="shared" si="679"/>
        <v>0</v>
      </c>
      <c r="T1657" s="165">
        <f t="shared" si="679"/>
        <v>0</v>
      </c>
      <c r="U1657" s="165">
        <f t="shared" si="679"/>
        <v>0</v>
      </c>
      <c r="V1657" s="165">
        <f t="shared" si="679"/>
        <v>0</v>
      </c>
      <c r="W1657" s="165">
        <f t="shared" si="679"/>
        <v>0</v>
      </c>
      <c r="X1657" s="165">
        <f t="shared" si="679"/>
        <v>0</v>
      </c>
      <c r="Y1657" s="165">
        <f t="shared" si="680"/>
        <v>0</v>
      </c>
      <c r="Z1657" s="165">
        <f t="shared" si="680"/>
        <v>0</v>
      </c>
      <c r="AA1657" s="165">
        <f t="shared" si="680"/>
        <v>0</v>
      </c>
      <c r="AB1657" s="165">
        <f t="shared" si="680"/>
        <v>0</v>
      </c>
      <c r="AC1657" s="165">
        <f t="shared" si="680"/>
        <v>0</v>
      </c>
      <c r="AD1657" s="165">
        <f t="shared" si="680"/>
        <v>0</v>
      </c>
      <c r="AE1657" s="165">
        <f t="shared" si="680"/>
        <v>0</v>
      </c>
      <c r="AF1657" s="165">
        <f t="shared" si="680"/>
        <v>0</v>
      </c>
      <c r="AG1657" s="165">
        <f t="shared" si="680"/>
        <v>0</v>
      </c>
      <c r="AH1657" s="165">
        <f t="shared" si="680"/>
        <v>0</v>
      </c>
      <c r="AI1657" s="165">
        <f t="shared" si="681"/>
        <v>0</v>
      </c>
      <c r="AJ1657" s="165">
        <f t="shared" si="681"/>
        <v>0</v>
      </c>
      <c r="AK1657" s="165">
        <f t="shared" si="681"/>
        <v>0</v>
      </c>
      <c r="AL1657" s="165">
        <f t="shared" si="681"/>
        <v>0</v>
      </c>
      <c r="AM1657" s="165">
        <f t="shared" si="681"/>
        <v>0</v>
      </c>
      <c r="AN1657" s="165">
        <f t="shared" si="681"/>
        <v>0</v>
      </c>
      <c r="AO1657" s="165">
        <f t="shared" si="681"/>
        <v>0</v>
      </c>
      <c r="AP1657" s="165">
        <f t="shared" si="681"/>
        <v>0</v>
      </c>
      <c r="AQ1657" s="165">
        <f t="shared" si="681"/>
        <v>0</v>
      </c>
      <c r="AR1657" s="165">
        <f t="shared" si="681"/>
        <v>0</v>
      </c>
      <c r="AS1657" s="165">
        <f t="shared" si="676"/>
        <v>0</v>
      </c>
    </row>
    <row r="1658" spans="2:46" hidden="1" outlineLevel="2">
      <c r="B1658" s="66">
        <v>9</v>
      </c>
      <c r="D1658" s="338">
        <v>0</v>
      </c>
      <c r="E1658" s="165">
        <f t="shared" si="678"/>
        <v>0</v>
      </c>
      <c r="F1658" s="165">
        <f t="shared" si="678"/>
        <v>0</v>
      </c>
      <c r="G1658" s="165">
        <f t="shared" si="678"/>
        <v>0</v>
      </c>
      <c r="H1658" s="165">
        <f t="shared" si="678"/>
        <v>0</v>
      </c>
      <c r="I1658" s="165">
        <f t="shared" si="678"/>
        <v>0</v>
      </c>
      <c r="J1658" s="165">
        <f t="shared" si="678"/>
        <v>0</v>
      </c>
      <c r="K1658" s="165">
        <f t="shared" si="678"/>
        <v>0</v>
      </c>
      <c r="L1658" s="165">
        <f t="shared" si="678"/>
        <v>0</v>
      </c>
      <c r="M1658" s="165">
        <f t="shared" si="678"/>
        <v>0</v>
      </c>
      <c r="N1658" s="165">
        <f t="shared" si="678"/>
        <v>0</v>
      </c>
      <c r="O1658" s="165">
        <f t="shared" si="679"/>
        <v>0</v>
      </c>
      <c r="P1658" s="165">
        <f t="shared" si="679"/>
        <v>0</v>
      </c>
      <c r="Q1658" s="165">
        <f t="shared" si="679"/>
        <v>0</v>
      </c>
      <c r="R1658" s="165">
        <f t="shared" si="679"/>
        <v>0</v>
      </c>
      <c r="S1658" s="165">
        <f t="shared" si="679"/>
        <v>0</v>
      </c>
      <c r="T1658" s="165">
        <f t="shared" si="679"/>
        <v>0</v>
      </c>
      <c r="U1658" s="165">
        <f t="shared" si="679"/>
        <v>0</v>
      </c>
      <c r="V1658" s="165">
        <f t="shared" si="679"/>
        <v>0</v>
      </c>
      <c r="W1658" s="165">
        <f t="shared" si="679"/>
        <v>0</v>
      </c>
      <c r="X1658" s="165">
        <f t="shared" si="679"/>
        <v>0</v>
      </c>
      <c r="Y1658" s="165">
        <f t="shared" si="680"/>
        <v>0</v>
      </c>
      <c r="Z1658" s="165">
        <f t="shared" si="680"/>
        <v>0</v>
      </c>
      <c r="AA1658" s="165">
        <f t="shared" si="680"/>
        <v>0</v>
      </c>
      <c r="AB1658" s="165">
        <f t="shared" si="680"/>
        <v>0</v>
      </c>
      <c r="AC1658" s="165">
        <f t="shared" si="680"/>
        <v>0</v>
      </c>
      <c r="AD1658" s="165">
        <f t="shared" si="680"/>
        <v>0</v>
      </c>
      <c r="AE1658" s="165">
        <f t="shared" si="680"/>
        <v>0</v>
      </c>
      <c r="AF1658" s="165">
        <f t="shared" si="680"/>
        <v>0</v>
      </c>
      <c r="AG1658" s="165">
        <f t="shared" si="680"/>
        <v>0</v>
      </c>
      <c r="AH1658" s="165">
        <f t="shared" si="680"/>
        <v>0</v>
      </c>
      <c r="AI1658" s="165">
        <f t="shared" si="681"/>
        <v>0</v>
      </c>
      <c r="AJ1658" s="165">
        <f t="shared" si="681"/>
        <v>0</v>
      </c>
      <c r="AK1658" s="165">
        <f t="shared" si="681"/>
        <v>0</v>
      </c>
      <c r="AL1658" s="165">
        <f t="shared" si="681"/>
        <v>0</v>
      </c>
      <c r="AM1658" s="165">
        <f t="shared" si="681"/>
        <v>0</v>
      </c>
      <c r="AN1658" s="165">
        <f t="shared" si="681"/>
        <v>0</v>
      </c>
      <c r="AO1658" s="165">
        <f t="shared" si="681"/>
        <v>0</v>
      </c>
      <c r="AP1658" s="165">
        <f t="shared" si="681"/>
        <v>0</v>
      </c>
      <c r="AQ1658" s="165">
        <f t="shared" si="681"/>
        <v>0</v>
      </c>
      <c r="AR1658" s="165">
        <f t="shared" si="681"/>
        <v>0</v>
      </c>
      <c r="AS1658" s="165">
        <f t="shared" ref="AS1658:AS1721" si="682">SUM(E1658:AR1658)</f>
        <v>0</v>
      </c>
    </row>
    <row r="1659" spans="2:46" hidden="1" outlineLevel="2">
      <c r="B1659" s="66">
        <v>10</v>
      </c>
      <c r="D1659" s="338">
        <v>0</v>
      </c>
      <c r="E1659" s="165">
        <f t="shared" si="678"/>
        <v>0</v>
      </c>
      <c r="F1659" s="165">
        <f t="shared" si="678"/>
        <v>0</v>
      </c>
      <c r="G1659" s="165">
        <f t="shared" si="678"/>
        <v>0</v>
      </c>
      <c r="H1659" s="165">
        <f t="shared" si="678"/>
        <v>0</v>
      </c>
      <c r="I1659" s="165">
        <f t="shared" si="678"/>
        <v>0</v>
      </c>
      <c r="J1659" s="165">
        <f t="shared" si="678"/>
        <v>0</v>
      </c>
      <c r="K1659" s="165">
        <f t="shared" si="678"/>
        <v>0</v>
      </c>
      <c r="L1659" s="165">
        <f t="shared" si="678"/>
        <v>0</v>
      </c>
      <c r="M1659" s="165">
        <f t="shared" si="678"/>
        <v>0</v>
      </c>
      <c r="N1659" s="165">
        <f t="shared" si="678"/>
        <v>0</v>
      </c>
      <c r="O1659" s="165">
        <f t="shared" si="679"/>
        <v>0</v>
      </c>
      <c r="P1659" s="165">
        <f t="shared" si="679"/>
        <v>0</v>
      </c>
      <c r="Q1659" s="165">
        <f t="shared" si="679"/>
        <v>0</v>
      </c>
      <c r="R1659" s="165">
        <f t="shared" si="679"/>
        <v>0</v>
      </c>
      <c r="S1659" s="165">
        <f t="shared" si="679"/>
        <v>0</v>
      </c>
      <c r="T1659" s="165">
        <f t="shared" si="679"/>
        <v>0</v>
      </c>
      <c r="U1659" s="165">
        <f t="shared" si="679"/>
        <v>0</v>
      </c>
      <c r="V1659" s="165">
        <f t="shared" si="679"/>
        <v>0</v>
      </c>
      <c r="W1659" s="165">
        <f t="shared" si="679"/>
        <v>0</v>
      </c>
      <c r="X1659" s="165">
        <f t="shared" si="679"/>
        <v>0</v>
      </c>
      <c r="Y1659" s="165">
        <f t="shared" si="680"/>
        <v>0</v>
      </c>
      <c r="Z1659" s="165">
        <f t="shared" si="680"/>
        <v>0</v>
      </c>
      <c r="AA1659" s="165">
        <f t="shared" si="680"/>
        <v>0</v>
      </c>
      <c r="AB1659" s="165">
        <f t="shared" si="680"/>
        <v>0</v>
      </c>
      <c r="AC1659" s="165">
        <f t="shared" si="680"/>
        <v>0</v>
      </c>
      <c r="AD1659" s="165">
        <f t="shared" si="680"/>
        <v>0</v>
      </c>
      <c r="AE1659" s="165">
        <f t="shared" si="680"/>
        <v>0</v>
      </c>
      <c r="AF1659" s="165">
        <f t="shared" si="680"/>
        <v>0</v>
      </c>
      <c r="AG1659" s="165">
        <f t="shared" si="680"/>
        <v>0</v>
      </c>
      <c r="AH1659" s="165">
        <f t="shared" si="680"/>
        <v>0</v>
      </c>
      <c r="AI1659" s="165">
        <f t="shared" si="681"/>
        <v>0</v>
      </c>
      <c r="AJ1659" s="165">
        <f t="shared" si="681"/>
        <v>0</v>
      </c>
      <c r="AK1659" s="165">
        <f t="shared" si="681"/>
        <v>0</v>
      </c>
      <c r="AL1659" s="165">
        <f t="shared" si="681"/>
        <v>0</v>
      </c>
      <c r="AM1659" s="165">
        <f t="shared" si="681"/>
        <v>0</v>
      </c>
      <c r="AN1659" s="165">
        <f t="shared" si="681"/>
        <v>0</v>
      </c>
      <c r="AO1659" s="165">
        <f t="shared" si="681"/>
        <v>0</v>
      </c>
      <c r="AP1659" s="165">
        <f t="shared" si="681"/>
        <v>0</v>
      </c>
      <c r="AQ1659" s="165">
        <f t="shared" si="681"/>
        <v>0</v>
      </c>
      <c r="AR1659" s="165">
        <f t="shared" si="681"/>
        <v>0</v>
      </c>
      <c r="AS1659" s="165">
        <f t="shared" si="682"/>
        <v>0</v>
      </c>
    </row>
    <row r="1660" spans="2:46" hidden="1" outlineLevel="2">
      <c r="B1660" s="66">
        <v>11</v>
      </c>
      <c r="D1660" s="338">
        <v>0</v>
      </c>
      <c r="E1660" s="165">
        <f t="shared" ref="E1660:N1669" si="683">IF(AND(E$2=$B1660,$B1660=$C$3),$D1660,IF(AND(E$2&gt;$B1660,E$2&lt;=$D$1649+$B1660),SLN($D1660,0,IF($C$3-$B1660&gt;=$D$1649,$D$1649,$C$3-$B1660)),0))</f>
        <v>0</v>
      </c>
      <c r="F1660" s="165">
        <f t="shared" si="683"/>
        <v>0</v>
      </c>
      <c r="G1660" s="165">
        <f t="shared" si="683"/>
        <v>0</v>
      </c>
      <c r="H1660" s="165">
        <f t="shared" si="683"/>
        <v>0</v>
      </c>
      <c r="I1660" s="165">
        <f t="shared" si="683"/>
        <v>0</v>
      </c>
      <c r="J1660" s="165">
        <f t="shared" si="683"/>
        <v>0</v>
      </c>
      <c r="K1660" s="165">
        <f t="shared" si="683"/>
        <v>0</v>
      </c>
      <c r="L1660" s="165">
        <f t="shared" si="683"/>
        <v>0</v>
      </c>
      <c r="M1660" s="165">
        <f t="shared" si="683"/>
        <v>0</v>
      </c>
      <c r="N1660" s="165">
        <f t="shared" si="683"/>
        <v>0</v>
      </c>
      <c r="O1660" s="165">
        <f t="shared" ref="O1660:X1669" si="684">IF(AND(O$2=$B1660,$B1660=$C$3),$D1660,IF(AND(O$2&gt;$B1660,O$2&lt;=$D$1649+$B1660),SLN($D1660,0,IF($C$3-$B1660&gt;=$D$1649,$D$1649,$C$3-$B1660)),0))</f>
        <v>0</v>
      </c>
      <c r="P1660" s="165">
        <f t="shared" si="684"/>
        <v>0</v>
      </c>
      <c r="Q1660" s="165">
        <f t="shared" si="684"/>
        <v>0</v>
      </c>
      <c r="R1660" s="165">
        <f t="shared" si="684"/>
        <v>0</v>
      </c>
      <c r="S1660" s="165">
        <f t="shared" si="684"/>
        <v>0</v>
      </c>
      <c r="T1660" s="165">
        <f t="shared" si="684"/>
        <v>0</v>
      </c>
      <c r="U1660" s="165">
        <f t="shared" si="684"/>
        <v>0</v>
      </c>
      <c r="V1660" s="165">
        <f t="shared" si="684"/>
        <v>0</v>
      </c>
      <c r="W1660" s="165">
        <f t="shared" si="684"/>
        <v>0</v>
      </c>
      <c r="X1660" s="165">
        <f t="shared" si="684"/>
        <v>0</v>
      </c>
      <c r="Y1660" s="165">
        <f t="shared" ref="Y1660:AH1669" si="685">IF(AND(Y$2=$B1660,$B1660=$C$3),$D1660,IF(AND(Y$2&gt;$B1660,Y$2&lt;=$D$1649+$B1660),SLN($D1660,0,IF($C$3-$B1660&gt;=$D$1649,$D$1649,$C$3-$B1660)),0))</f>
        <v>0</v>
      </c>
      <c r="Z1660" s="165">
        <f t="shared" si="685"/>
        <v>0</v>
      </c>
      <c r="AA1660" s="165">
        <f t="shared" si="685"/>
        <v>0</v>
      </c>
      <c r="AB1660" s="165">
        <f t="shared" si="685"/>
        <v>0</v>
      </c>
      <c r="AC1660" s="165">
        <f t="shared" si="685"/>
        <v>0</v>
      </c>
      <c r="AD1660" s="165">
        <f t="shared" si="685"/>
        <v>0</v>
      </c>
      <c r="AE1660" s="165">
        <f t="shared" si="685"/>
        <v>0</v>
      </c>
      <c r="AF1660" s="165">
        <f t="shared" si="685"/>
        <v>0</v>
      </c>
      <c r="AG1660" s="165">
        <f t="shared" si="685"/>
        <v>0</v>
      </c>
      <c r="AH1660" s="165">
        <f t="shared" si="685"/>
        <v>0</v>
      </c>
      <c r="AI1660" s="165">
        <f t="shared" ref="AI1660:AR1669" si="686">IF(AND(AI$2=$B1660,$B1660=$C$3),$D1660,IF(AND(AI$2&gt;$B1660,AI$2&lt;=$D$1649+$B1660),SLN($D1660,0,IF($C$3-$B1660&gt;=$D$1649,$D$1649,$C$3-$B1660)),0))</f>
        <v>0</v>
      </c>
      <c r="AJ1660" s="165">
        <f t="shared" si="686"/>
        <v>0</v>
      </c>
      <c r="AK1660" s="165">
        <f t="shared" si="686"/>
        <v>0</v>
      </c>
      <c r="AL1660" s="165">
        <f t="shared" si="686"/>
        <v>0</v>
      </c>
      <c r="AM1660" s="165">
        <f t="shared" si="686"/>
        <v>0</v>
      </c>
      <c r="AN1660" s="165">
        <f t="shared" si="686"/>
        <v>0</v>
      </c>
      <c r="AO1660" s="165">
        <f t="shared" si="686"/>
        <v>0</v>
      </c>
      <c r="AP1660" s="165">
        <f t="shared" si="686"/>
        <v>0</v>
      </c>
      <c r="AQ1660" s="165">
        <f t="shared" si="686"/>
        <v>0</v>
      </c>
      <c r="AR1660" s="165">
        <f t="shared" si="686"/>
        <v>0</v>
      </c>
      <c r="AS1660" s="165">
        <f t="shared" si="682"/>
        <v>0</v>
      </c>
    </row>
    <row r="1661" spans="2:46" hidden="1" outlineLevel="2">
      <c r="B1661" s="66">
        <v>12</v>
      </c>
      <c r="D1661" s="338">
        <v>0</v>
      </c>
      <c r="E1661" s="165">
        <f t="shared" si="683"/>
        <v>0</v>
      </c>
      <c r="F1661" s="165">
        <f t="shared" si="683"/>
        <v>0</v>
      </c>
      <c r="G1661" s="165">
        <f t="shared" si="683"/>
        <v>0</v>
      </c>
      <c r="H1661" s="165">
        <f t="shared" si="683"/>
        <v>0</v>
      </c>
      <c r="I1661" s="165">
        <f t="shared" si="683"/>
        <v>0</v>
      </c>
      <c r="J1661" s="165">
        <f t="shared" si="683"/>
        <v>0</v>
      </c>
      <c r="K1661" s="165">
        <f t="shared" si="683"/>
        <v>0</v>
      </c>
      <c r="L1661" s="165">
        <f t="shared" si="683"/>
        <v>0</v>
      </c>
      <c r="M1661" s="165">
        <f t="shared" si="683"/>
        <v>0</v>
      </c>
      <c r="N1661" s="165">
        <f t="shared" si="683"/>
        <v>0</v>
      </c>
      <c r="O1661" s="165">
        <f t="shared" si="684"/>
        <v>0</v>
      </c>
      <c r="P1661" s="165">
        <f t="shared" si="684"/>
        <v>0</v>
      </c>
      <c r="Q1661" s="165">
        <f t="shared" si="684"/>
        <v>0</v>
      </c>
      <c r="R1661" s="165">
        <f t="shared" si="684"/>
        <v>0</v>
      </c>
      <c r="S1661" s="165">
        <f t="shared" si="684"/>
        <v>0</v>
      </c>
      <c r="T1661" s="165">
        <f t="shared" si="684"/>
        <v>0</v>
      </c>
      <c r="U1661" s="165">
        <f t="shared" si="684"/>
        <v>0</v>
      </c>
      <c r="V1661" s="165">
        <f t="shared" si="684"/>
        <v>0</v>
      </c>
      <c r="W1661" s="165">
        <f t="shared" si="684"/>
        <v>0</v>
      </c>
      <c r="X1661" s="165">
        <f t="shared" si="684"/>
        <v>0</v>
      </c>
      <c r="Y1661" s="165">
        <f t="shared" si="685"/>
        <v>0</v>
      </c>
      <c r="Z1661" s="165">
        <f t="shared" si="685"/>
        <v>0</v>
      </c>
      <c r="AA1661" s="165">
        <f t="shared" si="685"/>
        <v>0</v>
      </c>
      <c r="AB1661" s="165">
        <f t="shared" si="685"/>
        <v>0</v>
      </c>
      <c r="AC1661" s="165">
        <f t="shared" si="685"/>
        <v>0</v>
      </c>
      <c r="AD1661" s="165">
        <f t="shared" si="685"/>
        <v>0</v>
      </c>
      <c r="AE1661" s="165">
        <f t="shared" si="685"/>
        <v>0</v>
      </c>
      <c r="AF1661" s="165">
        <f t="shared" si="685"/>
        <v>0</v>
      </c>
      <c r="AG1661" s="165">
        <f t="shared" si="685"/>
        <v>0</v>
      </c>
      <c r="AH1661" s="165">
        <f t="shared" si="685"/>
        <v>0</v>
      </c>
      <c r="AI1661" s="165">
        <f t="shared" si="686"/>
        <v>0</v>
      </c>
      <c r="AJ1661" s="165">
        <f t="shared" si="686"/>
        <v>0</v>
      </c>
      <c r="AK1661" s="165">
        <f t="shared" si="686"/>
        <v>0</v>
      </c>
      <c r="AL1661" s="165">
        <f t="shared" si="686"/>
        <v>0</v>
      </c>
      <c r="AM1661" s="165">
        <f t="shared" si="686"/>
        <v>0</v>
      </c>
      <c r="AN1661" s="165">
        <f t="shared" si="686"/>
        <v>0</v>
      </c>
      <c r="AO1661" s="165">
        <f t="shared" si="686"/>
        <v>0</v>
      </c>
      <c r="AP1661" s="165">
        <f t="shared" si="686"/>
        <v>0</v>
      </c>
      <c r="AQ1661" s="165">
        <f t="shared" si="686"/>
        <v>0</v>
      </c>
      <c r="AR1661" s="165">
        <f t="shared" si="686"/>
        <v>0</v>
      </c>
      <c r="AS1661" s="165">
        <f t="shared" si="682"/>
        <v>0</v>
      </c>
    </row>
    <row r="1662" spans="2:46" hidden="1" outlineLevel="2">
      <c r="B1662" s="66">
        <v>13</v>
      </c>
      <c r="D1662" s="338">
        <v>0</v>
      </c>
      <c r="E1662" s="165">
        <f t="shared" si="683"/>
        <v>0</v>
      </c>
      <c r="F1662" s="165">
        <f t="shared" si="683"/>
        <v>0</v>
      </c>
      <c r="G1662" s="165">
        <f t="shared" si="683"/>
        <v>0</v>
      </c>
      <c r="H1662" s="165">
        <f t="shared" si="683"/>
        <v>0</v>
      </c>
      <c r="I1662" s="165">
        <f t="shared" si="683"/>
        <v>0</v>
      </c>
      <c r="J1662" s="165">
        <f t="shared" si="683"/>
        <v>0</v>
      </c>
      <c r="K1662" s="165">
        <f t="shared" si="683"/>
        <v>0</v>
      </c>
      <c r="L1662" s="165">
        <f t="shared" si="683"/>
        <v>0</v>
      </c>
      <c r="M1662" s="165">
        <f t="shared" si="683"/>
        <v>0</v>
      </c>
      <c r="N1662" s="165">
        <f t="shared" si="683"/>
        <v>0</v>
      </c>
      <c r="O1662" s="165">
        <f t="shared" si="684"/>
        <v>0</v>
      </c>
      <c r="P1662" s="165">
        <f t="shared" si="684"/>
        <v>0</v>
      </c>
      <c r="Q1662" s="165">
        <f t="shared" si="684"/>
        <v>0</v>
      </c>
      <c r="R1662" s="165">
        <f t="shared" si="684"/>
        <v>0</v>
      </c>
      <c r="S1662" s="165">
        <f t="shared" si="684"/>
        <v>0</v>
      </c>
      <c r="T1662" s="165">
        <f t="shared" si="684"/>
        <v>0</v>
      </c>
      <c r="U1662" s="165">
        <f t="shared" si="684"/>
        <v>0</v>
      </c>
      <c r="V1662" s="165">
        <f t="shared" si="684"/>
        <v>0</v>
      </c>
      <c r="W1662" s="165">
        <f t="shared" si="684"/>
        <v>0</v>
      </c>
      <c r="X1662" s="165">
        <f t="shared" si="684"/>
        <v>0</v>
      </c>
      <c r="Y1662" s="165">
        <f t="shared" si="685"/>
        <v>0</v>
      </c>
      <c r="Z1662" s="165">
        <f t="shared" si="685"/>
        <v>0</v>
      </c>
      <c r="AA1662" s="165">
        <f t="shared" si="685"/>
        <v>0</v>
      </c>
      <c r="AB1662" s="165">
        <f t="shared" si="685"/>
        <v>0</v>
      </c>
      <c r="AC1662" s="165">
        <f t="shared" si="685"/>
        <v>0</v>
      </c>
      <c r="AD1662" s="165">
        <f t="shared" si="685"/>
        <v>0</v>
      </c>
      <c r="AE1662" s="165">
        <f t="shared" si="685"/>
        <v>0</v>
      </c>
      <c r="AF1662" s="165">
        <f t="shared" si="685"/>
        <v>0</v>
      </c>
      <c r="AG1662" s="165">
        <f t="shared" si="685"/>
        <v>0</v>
      </c>
      <c r="AH1662" s="165">
        <f t="shared" si="685"/>
        <v>0</v>
      </c>
      <c r="AI1662" s="165">
        <f t="shared" si="686"/>
        <v>0</v>
      </c>
      <c r="AJ1662" s="165">
        <f t="shared" si="686"/>
        <v>0</v>
      </c>
      <c r="AK1662" s="165">
        <f t="shared" si="686"/>
        <v>0</v>
      </c>
      <c r="AL1662" s="165">
        <f t="shared" si="686"/>
        <v>0</v>
      </c>
      <c r="AM1662" s="165">
        <f t="shared" si="686"/>
        <v>0</v>
      </c>
      <c r="AN1662" s="165">
        <f t="shared" si="686"/>
        <v>0</v>
      </c>
      <c r="AO1662" s="165">
        <f t="shared" si="686"/>
        <v>0</v>
      </c>
      <c r="AP1662" s="165">
        <f t="shared" si="686"/>
        <v>0</v>
      </c>
      <c r="AQ1662" s="165">
        <f t="shared" si="686"/>
        <v>0</v>
      </c>
      <c r="AR1662" s="165">
        <f t="shared" si="686"/>
        <v>0</v>
      </c>
      <c r="AS1662" s="165">
        <f t="shared" si="682"/>
        <v>0</v>
      </c>
    </row>
    <row r="1663" spans="2:46" hidden="1" outlineLevel="2">
      <c r="B1663" s="66">
        <v>14</v>
      </c>
      <c r="D1663" s="338">
        <v>0</v>
      </c>
      <c r="E1663" s="165">
        <f t="shared" si="683"/>
        <v>0</v>
      </c>
      <c r="F1663" s="165">
        <f t="shared" si="683"/>
        <v>0</v>
      </c>
      <c r="G1663" s="165">
        <f t="shared" si="683"/>
        <v>0</v>
      </c>
      <c r="H1663" s="165">
        <f t="shared" si="683"/>
        <v>0</v>
      </c>
      <c r="I1663" s="165">
        <f t="shared" si="683"/>
        <v>0</v>
      </c>
      <c r="J1663" s="165">
        <f t="shared" si="683"/>
        <v>0</v>
      </c>
      <c r="K1663" s="165">
        <f t="shared" si="683"/>
        <v>0</v>
      </c>
      <c r="L1663" s="165">
        <f t="shared" si="683"/>
        <v>0</v>
      </c>
      <c r="M1663" s="165">
        <f t="shared" si="683"/>
        <v>0</v>
      </c>
      <c r="N1663" s="165">
        <f t="shared" si="683"/>
        <v>0</v>
      </c>
      <c r="O1663" s="165">
        <f t="shared" si="684"/>
        <v>0</v>
      </c>
      <c r="P1663" s="165">
        <f t="shared" si="684"/>
        <v>0</v>
      </c>
      <c r="Q1663" s="165">
        <f t="shared" si="684"/>
        <v>0</v>
      </c>
      <c r="R1663" s="165">
        <f t="shared" si="684"/>
        <v>0</v>
      </c>
      <c r="S1663" s="165">
        <f t="shared" si="684"/>
        <v>0</v>
      </c>
      <c r="T1663" s="165">
        <f t="shared" si="684"/>
        <v>0</v>
      </c>
      <c r="U1663" s="165">
        <f t="shared" si="684"/>
        <v>0</v>
      </c>
      <c r="V1663" s="165">
        <f t="shared" si="684"/>
        <v>0</v>
      </c>
      <c r="W1663" s="165">
        <f t="shared" si="684"/>
        <v>0</v>
      </c>
      <c r="X1663" s="165">
        <f t="shared" si="684"/>
        <v>0</v>
      </c>
      <c r="Y1663" s="165">
        <f t="shared" si="685"/>
        <v>0</v>
      </c>
      <c r="Z1663" s="165">
        <f t="shared" si="685"/>
        <v>0</v>
      </c>
      <c r="AA1663" s="165">
        <f t="shared" si="685"/>
        <v>0</v>
      </c>
      <c r="AB1663" s="165">
        <f t="shared" si="685"/>
        <v>0</v>
      </c>
      <c r="AC1663" s="165">
        <f t="shared" si="685"/>
        <v>0</v>
      </c>
      <c r="AD1663" s="165">
        <f t="shared" si="685"/>
        <v>0</v>
      </c>
      <c r="AE1663" s="165">
        <f t="shared" si="685"/>
        <v>0</v>
      </c>
      <c r="AF1663" s="165">
        <f t="shared" si="685"/>
        <v>0</v>
      </c>
      <c r="AG1663" s="165">
        <f t="shared" si="685"/>
        <v>0</v>
      </c>
      <c r="AH1663" s="165">
        <f t="shared" si="685"/>
        <v>0</v>
      </c>
      <c r="AI1663" s="165">
        <f t="shared" si="686"/>
        <v>0</v>
      </c>
      <c r="AJ1663" s="165">
        <f t="shared" si="686"/>
        <v>0</v>
      </c>
      <c r="AK1663" s="165">
        <f t="shared" si="686"/>
        <v>0</v>
      </c>
      <c r="AL1663" s="165">
        <f t="shared" si="686"/>
        <v>0</v>
      </c>
      <c r="AM1663" s="165">
        <f t="shared" si="686"/>
        <v>0</v>
      </c>
      <c r="AN1663" s="165">
        <f t="shared" si="686"/>
        <v>0</v>
      </c>
      <c r="AO1663" s="165">
        <f t="shared" si="686"/>
        <v>0</v>
      </c>
      <c r="AP1663" s="165">
        <f t="shared" si="686"/>
        <v>0</v>
      </c>
      <c r="AQ1663" s="165">
        <f t="shared" si="686"/>
        <v>0</v>
      </c>
      <c r="AR1663" s="165">
        <f t="shared" si="686"/>
        <v>0</v>
      </c>
      <c r="AS1663" s="165">
        <f t="shared" si="682"/>
        <v>0</v>
      </c>
    </row>
    <row r="1664" spans="2:46" hidden="1" outlineLevel="2">
      <c r="B1664" s="66">
        <v>15</v>
      </c>
      <c r="D1664" s="338">
        <v>0</v>
      </c>
      <c r="E1664" s="165">
        <f t="shared" si="683"/>
        <v>0</v>
      </c>
      <c r="F1664" s="165">
        <f t="shared" si="683"/>
        <v>0</v>
      </c>
      <c r="G1664" s="165">
        <f t="shared" si="683"/>
        <v>0</v>
      </c>
      <c r="H1664" s="165">
        <f t="shared" si="683"/>
        <v>0</v>
      </c>
      <c r="I1664" s="165">
        <f t="shared" si="683"/>
        <v>0</v>
      </c>
      <c r="J1664" s="165">
        <f t="shared" si="683"/>
        <v>0</v>
      </c>
      <c r="K1664" s="165">
        <f t="shared" si="683"/>
        <v>0</v>
      </c>
      <c r="L1664" s="165">
        <f t="shared" si="683"/>
        <v>0</v>
      </c>
      <c r="M1664" s="165">
        <f t="shared" si="683"/>
        <v>0</v>
      </c>
      <c r="N1664" s="165">
        <f t="shared" si="683"/>
        <v>0</v>
      </c>
      <c r="O1664" s="165">
        <f t="shared" si="684"/>
        <v>0</v>
      </c>
      <c r="P1664" s="165">
        <f t="shared" si="684"/>
        <v>0</v>
      </c>
      <c r="Q1664" s="165">
        <f t="shared" si="684"/>
        <v>0</v>
      </c>
      <c r="R1664" s="165">
        <f t="shared" si="684"/>
        <v>0</v>
      </c>
      <c r="S1664" s="165">
        <f t="shared" si="684"/>
        <v>0</v>
      </c>
      <c r="T1664" s="165">
        <f t="shared" si="684"/>
        <v>0</v>
      </c>
      <c r="U1664" s="165">
        <f t="shared" si="684"/>
        <v>0</v>
      </c>
      <c r="V1664" s="165">
        <f t="shared" si="684"/>
        <v>0</v>
      </c>
      <c r="W1664" s="165">
        <f t="shared" si="684"/>
        <v>0</v>
      </c>
      <c r="X1664" s="165">
        <f t="shared" si="684"/>
        <v>0</v>
      </c>
      <c r="Y1664" s="165">
        <f t="shared" si="685"/>
        <v>0</v>
      </c>
      <c r="Z1664" s="165">
        <f t="shared" si="685"/>
        <v>0</v>
      </c>
      <c r="AA1664" s="165">
        <f t="shared" si="685"/>
        <v>0</v>
      </c>
      <c r="AB1664" s="165">
        <f t="shared" si="685"/>
        <v>0</v>
      </c>
      <c r="AC1664" s="165">
        <f t="shared" si="685"/>
        <v>0</v>
      </c>
      <c r="AD1664" s="165">
        <f t="shared" si="685"/>
        <v>0</v>
      </c>
      <c r="AE1664" s="165">
        <f t="shared" si="685"/>
        <v>0</v>
      </c>
      <c r="AF1664" s="165">
        <f t="shared" si="685"/>
        <v>0</v>
      </c>
      <c r="AG1664" s="165">
        <f t="shared" si="685"/>
        <v>0</v>
      </c>
      <c r="AH1664" s="165">
        <f t="shared" si="685"/>
        <v>0</v>
      </c>
      <c r="AI1664" s="165">
        <f t="shared" si="686"/>
        <v>0</v>
      </c>
      <c r="AJ1664" s="165">
        <f t="shared" si="686"/>
        <v>0</v>
      </c>
      <c r="AK1664" s="165">
        <f t="shared" si="686"/>
        <v>0</v>
      </c>
      <c r="AL1664" s="165">
        <f t="shared" si="686"/>
        <v>0</v>
      </c>
      <c r="AM1664" s="165">
        <f t="shared" si="686"/>
        <v>0</v>
      </c>
      <c r="AN1664" s="165">
        <f t="shared" si="686"/>
        <v>0</v>
      </c>
      <c r="AO1664" s="165">
        <f t="shared" si="686"/>
        <v>0</v>
      </c>
      <c r="AP1664" s="165">
        <f t="shared" si="686"/>
        <v>0</v>
      </c>
      <c r="AQ1664" s="165">
        <f t="shared" si="686"/>
        <v>0</v>
      </c>
      <c r="AR1664" s="165">
        <f t="shared" si="686"/>
        <v>0</v>
      </c>
      <c r="AS1664" s="165">
        <f t="shared" si="682"/>
        <v>0</v>
      </c>
    </row>
    <row r="1665" spans="2:45" hidden="1" outlineLevel="2">
      <c r="B1665" s="66">
        <v>16</v>
      </c>
      <c r="D1665" s="338">
        <v>0</v>
      </c>
      <c r="E1665" s="165">
        <f t="shared" si="683"/>
        <v>0</v>
      </c>
      <c r="F1665" s="165">
        <f t="shared" si="683"/>
        <v>0</v>
      </c>
      <c r="G1665" s="165">
        <f t="shared" si="683"/>
        <v>0</v>
      </c>
      <c r="H1665" s="165">
        <f t="shared" si="683"/>
        <v>0</v>
      </c>
      <c r="I1665" s="165">
        <f t="shared" si="683"/>
        <v>0</v>
      </c>
      <c r="J1665" s="165">
        <f t="shared" si="683"/>
        <v>0</v>
      </c>
      <c r="K1665" s="165">
        <f t="shared" si="683"/>
        <v>0</v>
      </c>
      <c r="L1665" s="165">
        <f t="shared" si="683"/>
        <v>0</v>
      </c>
      <c r="M1665" s="165">
        <f t="shared" si="683"/>
        <v>0</v>
      </c>
      <c r="N1665" s="165">
        <f t="shared" si="683"/>
        <v>0</v>
      </c>
      <c r="O1665" s="165">
        <f t="shared" si="684"/>
        <v>0</v>
      </c>
      <c r="P1665" s="165">
        <f t="shared" si="684"/>
        <v>0</v>
      </c>
      <c r="Q1665" s="165">
        <f t="shared" si="684"/>
        <v>0</v>
      </c>
      <c r="R1665" s="165">
        <f t="shared" si="684"/>
        <v>0</v>
      </c>
      <c r="S1665" s="165">
        <f t="shared" si="684"/>
        <v>0</v>
      </c>
      <c r="T1665" s="165">
        <f t="shared" si="684"/>
        <v>0</v>
      </c>
      <c r="U1665" s="165">
        <f t="shared" si="684"/>
        <v>0</v>
      </c>
      <c r="V1665" s="165">
        <f t="shared" si="684"/>
        <v>0</v>
      </c>
      <c r="W1665" s="165">
        <f t="shared" si="684"/>
        <v>0</v>
      </c>
      <c r="X1665" s="165">
        <f t="shared" si="684"/>
        <v>0</v>
      </c>
      <c r="Y1665" s="165">
        <f t="shared" si="685"/>
        <v>0</v>
      </c>
      <c r="Z1665" s="165">
        <f t="shared" si="685"/>
        <v>0</v>
      </c>
      <c r="AA1665" s="165">
        <f t="shared" si="685"/>
        <v>0</v>
      </c>
      <c r="AB1665" s="165">
        <f t="shared" si="685"/>
        <v>0</v>
      </c>
      <c r="AC1665" s="165">
        <f t="shared" si="685"/>
        <v>0</v>
      </c>
      <c r="AD1665" s="165">
        <f t="shared" si="685"/>
        <v>0</v>
      </c>
      <c r="AE1665" s="165">
        <f t="shared" si="685"/>
        <v>0</v>
      </c>
      <c r="AF1665" s="165">
        <f t="shared" si="685"/>
        <v>0</v>
      </c>
      <c r="AG1665" s="165">
        <f t="shared" si="685"/>
        <v>0</v>
      </c>
      <c r="AH1665" s="165">
        <f t="shared" si="685"/>
        <v>0</v>
      </c>
      <c r="AI1665" s="165">
        <f t="shared" si="686"/>
        <v>0</v>
      </c>
      <c r="AJ1665" s="165">
        <f t="shared" si="686"/>
        <v>0</v>
      </c>
      <c r="AK1665" s="165">
        <f t="shared" si="686"/>
        <v>0</v>
      </c>
      <c r="AL1665" s="165">
        <f t="shared" si="686"/>
        <v>0</v>
      </c>
      <c r="AM1665" s="165">
        <f t="shared" si="686"/>
        <v>0</v>
      </c>
      <c r="AN1665" s="165">
        <f t="shared" si="686"/>
        <v>0</v>
      </c>
      <c r="AO1665" s="165">
        <f t="shared" si="686"/>
        <v>0</v>
      </c>
      <c r="AP1665" s="165">
        <f t="shared" si="686"/>
        <v>0</v>
      </c>
      <c r="AQ1665" s="165">
        <f t="shared" si="686"/>
        <v>0</v>
      </c>
      <c r="AR1665" s="165">
        <f t="shared" si="686"/>
        <v>0</v>
      </c>
      <c r="AS1665" s="165">
        <f t="shared" si="682"/>
        <v>0</v>
      </c>
    </row>
    <row r="1666" spans="2:45" hidden="1" outlineLevel="2">
      <c r="B1666" s="66">
        <v>17</v>
      </c>
      <c r="D1666" s="338">
        <v>0</v>
      </c>
      <c r="E1666" s="165">
        <f t="shared" si="683"/>
        <v>0</v>
      </c>
      <c r="F1666" s="165">
        <f t="shared" si="683"/>
        <v>0</v>
      </c>
      <c r="G1666" s="165">
        <f t="shared" si="683"/>
        <v>0</v>
      </c>
      <c r="H1666" s="165">
        <f t="shared" si="683"/>
        <v>0</v>
      </c>
      <c r="I1666" s="165">
        <f t="shared" si="683"/>
        <v>0</v>
      </c>
      <c r="J1666" s="165">
        <f t="shared" si="683"/>
        <v>0</v>
      </c>
      <c r="K1666" s="165">
        <f t="shared" si="683"/>
        <v>0</v>
      </c>
      <c r="L1666" s="165">
        <f t="shared" si="683"/>
        <v>0</v>
      </c>
      <c r="M1666" s="165">
        <f t="shared" si="683"/>
        <v>0</v>
      </c>
      <c r="N1666" s="165">
        <f t="shared" si="683"/>
        <v>0</v>
      </c>
      <c r="O1666" s="165">
        <f t="shared" si="684"/>
        <v>0</v>
      </c>
      <c r="P1666" s="165">
        <f t="shared" si="684"/>
        <v>0</v>
      </c>
      <c r="Q1666" s="165">
        <f t="shared" si="684"/>
        <v>0</v>
      </c>
      <c r="R1666" s="165">
        <f t="shared" si="684"/>
        <v>0</v>
      </c>
      <c r="S1666" s="165">
        <f t="shared" si="684"/>
        <v>0</v>
      </c>
      <c r="T1666" s="165">
        <f t="shared" si="684"/>
        <v>0</v>
      </c>
      <c r="U1666" s="165">
        <f t="shared" si="684"/>
        <v>0</v>
      </c>
      <c r="V1666" s="165">
        <f t="shared" si="684"/>
        <v>0</v>
      </c>
      <c r="W1666" s="165">
        <f t="shared" si="684"/>
        <v>0</v>
      </c>
      <c r="X1666" s="165">
        <f t="shared" si="684"/>
        <v>0</v>
      </c>
      <c r="Y1666" s="165">
        <f t="shared" si="685"/>
        <v>0</v>
      </c>
      <c r="Z1666" s="165">
        <f t="shared" si="685"/>
        <v>0</v>
      </c>
      <c r="AA1666" s="165">
        <f t="shared" si="685"/>
        <v>0</v>
      </c>
      <c r="AB1666" s="165">
        <f t="shared" si="685"/>
        <v>0</v>
      </c>
      <c r="AC1666" s="165">
        <f t="shared" si="685"/>
        <v>0</v>
      </c>
      <c r="AD1666" s="165">
        <f t="shared" si="685"/>
        <v>0</v>
      </c>
      <c r="AE1666" s="165">
        <f t="shared" si="685"/>
        <v>0</v>
      </c>
      <c r="AF1666" s="165">
        <f t="shared" si="685"/>
        <v>0</v>
      </c>
      <c r="AG1666" s="165">
        <f t="shared" si="685"/>
        <v>0</v>
      </c>
      <c r="AH1666" s="165">
        <f t="shared" si="685"/>
        <v>0</v>
      </c>
      <c r="AI1666" s="165">
        <f t="shared" si="686"/>
        <v>0</v>
      </c>
      <c r="AJ1666" s="165">
        <f t="shared" si="686"/>
        <v>0</v>
      </c>
      <c r="AK1666" s="165">
        <f t="shared" si="686"/>
        <v>0</v>
      </c>
      <c r="AL1666" s="165">
        <f t="shared" si="686"/>
        <v>0</v>
      </c>
      <c r="AM1666" s="165">
        <f t="shared" si="686"/>
        <v>0</v>
      </c>
      <c r="AN1666" s="165">
        <f t="shared" si="686"/>
        <v>0</v>
      </c>
      <c r="AO1666" s="165">
        <f t="shared" si="686"/>
        <v>0</v>
      </c>
      <c r="AP1666" s="165">
        <f t="shared" si="686"/>
        <v>0</v>
      </c>
      <c r="AQ1666" s="165">
        <f t="shared" si="686"/>
        <v>0</v>
      </c>
      <c r="AR1666" s="165">
        <f t="shared" si="686"/>
        <v>0</v>
      </c>
      <c r="AS1666" s="165">
        <f t="shared" si="682"/>
        <v>0</v>
      </c>
    </row>
    <row r="1667" spans="2:45" hidden="1" outlineLevel="2">
      <c r="B1667" s="66">
        <v>18</v>
      </c>
      <c r="D1667" s="338">
        <v>0</v>
      </c>
      <c r="E1667" s="165">
        <f t="shared" si="683"/>
        <v>0</v>
      </c>
      <c r="F1667" s="165">
        <f t="shared" si="683"/>
        <v>0</v>
      </c>
      <c r="G1667" s="165">
        <f t="shared" si="683"/>
        <v>0</v>
      </c>
      <c r="H1667" s="165">
        <f t="shared" si="683"/>
        <v>0</v>
      </c>
      <c r="I1667" s="165">
        <f t="shared" si="683"/>
        <v>0</v>
      </c>
      <c r="J1667" s="165">
        <f t="shared" si="683"/>
        <v>0</v>
      </c>
      <c r="K1667" s="165">
        <f t="shared" si="683"/>
        <v>0</v>
      </c>
      <c r="L1667" s="165">
        <f t="shared" si="683"/>
        <v>0</v>
      </c>
      <c r="M1667" s="165">
        <f t="shared" si="683"/>
        <v>0</v>
      </c>
      <c r="N1667" s="165">
        <f t="shared" si="683"/>
        <v>0</v>
      </c>
      <c r="O1667" s="165">
        <f t="shared" si="684"/>
        <v>0</v>
      </c>
      <c r="P1667" s="165">
        <f t="shared" si="684"/>
        <v>0</v>
      </c>
      <c r="Q1667" s="165">
        <f t="shared" si="684"/>
        <v>0</v>
      </c>
      <c r="R1667" s="165">
        <f t="shared" si="684"/>
        <v>0</v>
      </c>
      <c r="S1667" s="165">
        <f t="shared" si="684"/>
        <v>0</v>
      </c>
      <c r="T1667" s="165">
        <f t="shared" si="684"/>
        <v>0</v>
      </c>
      <c r="U1667" s="165">
        <f t="shared" si="684"/>
        <v>0</v>
      </c>
      <c r="V1667" s="165">
        <f t="shared" si="684"/>
        <v>0</v>
      </c>
      <c r="W1667" s="165">
        <f t="shared" si="684"/>
        <v>0</v>
      </c>
      <c r="X1667" s="165">
        <f t="shared" si="684"/>
        <v>0</v>
      </c>
      <c r="Y1667" s="165">
        <f t="shared" si="685"/>
        <v>0</v>
      </c>
      <c r="Z1667" s="165">
        <f t="shared" si="685"/>
        <v>0</v>
      </c>
      <c r="AA1667" s="165">
        <f t="shared" si="685"/>
        <v>0</v>
      </c>
      <c r="AB1667" s="165">
        <f t="shared" si="685"/>
        <v>0</v>
      </c>
      <c r="AC1667" s="165">
        <f t="shared" si="685"/>
        <v>0</v>
      </c>
      <c r="AD1667" s="165">
        <f t="shared" si="685"/>
        <v>0</v>
      </c>
      <c r="AE1667" s="165">
        <f t="shared" si="685"/>
        <v>0</v>
      </c>
      <c r="AF1667" s="165">
        <f t="shared" si="685"/>
        <v>0</v>
      </c>
      <c r="AG1667" s="165">
        <f t="shared" si="685"/>
        <v>0</v>
      </c>
      <c r="AH1667" s="165">
        <f t="shared" si="685"/>
        <v>0</v>
      </c>
      <c r="AI1667" s="165">
        <f t="shared" si="686"/>
        <v>0</v>
      </c>
      <c r="AJ1667" s="165">
        <f t="shared" si="686"/>
        <v>0</v>
      </c>
      <c r="AK1667" s="165">
        <f t="shared" si="686"/>
        <v>0</v>
      </c>
      <c r="AL1667" s="165">
        <f t="shared" si="686"/>
        <v>0</v>
      </c>
      <c r="AM1667" s="165">
        <f t="shared" si="686"/>
        <v>0</v>
      </c>
      <c r="AN1667" s="165">
        <f t="shared" si="686"/>
        <v>0</v>
      </c>
      <c r="AO1667" s="165">
        <f t="shared" si="686"/>
        <v>0</v>
      </c>
      <c r="AP1667" s="165">
        <f t="shared" si="686"/>
        <v>0</v>
      </c>
      <c r="AQ1667" s="165">
        <f t="shared" si="686"/>
        <v>0</v>
      </c>
      <c r="AR1667" s="165">
        <f t="shared" si="686"/>
        <v>0</v>
      </c>
      <c r="AS1667" s="165">
        <f t="shared" si="682"/>
        <v>0</v>
      </c>
    </row>
    <row r="1668" spans="2:45" hidden="1" outlineLevel="2">
      <c r="B1668" s="66">
        <v>19</v>
      </c>
      <c r="D1668" s="338">
        <v>0</v>
      </c>
      <c r="E1668" s="165">
        <f t="shared" si="683"/>
        <v>0</v>
      </c>
      <c r="F1668" s="165">
        <f t="shared" si="683"/>
        <v>0</v>
      </c>
      <c r="G1668" s="165">
        <f t="shared" si="683"/>
        <v>0</v>
      </c>
      <c r="H1668" s="165">
        <f t="shared" si="683"/>
        <v>0</v>
      </c>
      <c r="I1668" s="165">
        <f t="shared" si="683"/>
        <v>0</v>
      </c>
      <c r="J1668" s="165">
        <f t="shared" si="683"/>
        <v>0</v>
      </c>
      <c r="K1668" s="165">
        <f t="shared" si="683"/>
        <v>0</v>
      </c>
      <c r="L1668" s="165">
        <f t="shared" si="683"/>
        <v>0</v>
      </c>
      <c r="M1668" s="165">
        <f t="shared" si="683"/>
        <v>0</v>
      </c>
      <c r="N1668" s="165">
        <f t="shared" si="683"/>
        <v>0</v>
      </c>
      <c r="O1668" s="165">
        <f t="shared" si="684"/>
        <v>0</v>
      </c>
      <c r="P1668" s="165">
        <f t="shared" si="684"/>
        <v>0</v>
      </c>
      <c r="Q1668" s="165">
        <f t="shared" si="684"/>
        <v>0</v>
      </c>
      <c r="R1668" s="165">
        <f t="shared" si="684"/>
        <v>0</v>
      </c>
      <c r="S1668" s="165">
        <f t="shared" si="684"/>
        <v>0</v>
      </c>
      <c r="T1668" s="165">
        <f t="shared" si="684"/>
        <v>0</v>
      </c>
      <c r="U1668" s="165">
        <f t="shared" si="684"/>
        <v>0</v>
      </c>
      <c r="V1668" s="165">
        <f t="shared" si="684"/>
        <v>0</v>
      </c>
      <c r="W1668" s="165">
        <f t="shared" si="684"/>
        <v>0</v>
      </c>
      <c r="X1668" s="165">
        <f t="shared" si="684"/>
        <v>0</v>
      </c>
      <c r="Y1668" s="165">
        <f t="shared" si="685"/>
        <v>0</v>
      </c>
      <c r="Z1668" s="165">
        <f t="shared" si="685"/>
        <v>0</v>
      </c>
      <c r="AA1668" s="165">
        <f t="shared" si="685"/>
        <v>0</v>
      </c>
      <c r="AB1668" s="165">
        <f t="shared" si="685"/>
        <v>0</v>
      </c>
      <c r="AC1668" s="165">
        <f t="shared" si="685"/>
        <v>0</v>
      </c>
      <c r="AD1668" s="165">
        <f t="shared" si="685"/>
        <v>0</v>
      </c>
      <c r="AE1668" s="165">
        <f t="shared" si="685"/>
        <v>0</v>
      </c>
      <c r="AF1668" s="165">
        <f t="shared" si="685"/>
        <v>0</v>
      </c>
      <c r="AG1668" s="165">
        <f t="shared" si="685"/>
        <v>0</v>
      </c>
      <c r="AH1668" s="165">
        <f t="shared" si="685"/>
        <v>0</v>
      </c>
      <c r="AI1668" s="165">
        <f t="shared" si="686"/>
        <v>0</v>
      </c>
      <c r="AJ1668" s="165">
        <f t="shared" si="686"/>
        <v>0</v>
      </c>
      <c r="AK1668" s="165">
        <f t="shared" si="686"/>
        <v>0</v>
      </c>
      <c r="AL1668" s="165">
        <f t="shared" si="686"/>
        <v>0</v>
      </c>
      <c r="AM1668" s="165">
        <f t="shared" si="686"/>
        <v>0</v>
      </c>
      <c r="AN1668" s="165">
        <f t="shared" si="686"/>
        <v>0</v>
      </c>
      <c r="AO1668" s="165">
        <f t="shared" si="686"/>
        <v>0</v>
      </c>
      <c r="AP1668" s="165">
        <f t="shared" si="686"/>
        <v>0</v>
      </c>
      <c r="AQ1668" s="165">
        <f t="shared" si="686"/>
        <v>0</v>
      </c>
      <c r="AR1668" s="165">
        <f t="shared" si="686"/>
        <v>0</v>
      </c>
      <c r="AS1668" s="165">
        <f t="shared" si="682"/>
        <v>0</v>
      </c>
    </row>
    <row r="1669" spans="2:45" hidden="1" outlineLevel="2">
      <c r="B1669" s="66">
        <v>20</v>
      </c>
      <c r="D1669" s="338">
        <v>0</v>
      </c>
      <c r="E1669" s="165">
        <f t="shared" si="683"/>
        <v>0</v>
      </c>
      <c r="F1669" s="165">
        <f t="shared" si="683"/>
        <v>0</v>
      </c>
      <c r="G1669" s="165">
        <f t="shared" si="683"/>
        <v>0</v>
      </c>
      <c r="H1669" s="165">
        <f t="shared" si="683"/>
        <v>0</v>
      </c>
      <c r="I1669" s="165">
        <f t="shared" si="683"/>
        <v>0</v>
      </c>
      <c r="J1669" s="165">
        <f t="shared" si="683"/>
        <v>0</v>
      </c>
      <c r="K1669" s="165">
        <f t="shared" si="683"/>
        <v>0</v>
      </c>
      <c r="L1669" s="165">
        <f t="shared" si="683"/>
        <v>0</v>
      </c>
      <c r="M1669" s="165">
        <f t="shared" si="683"/>
        <v>0</v>
      </c>
      <c r="N1669" s="165">
        <f t="shared" si="683"/>
        <v>0</v>
      </c>
      <c r="O1669" s="165">
        <f t="shared" si="684"/>
        <v>0</v>
      </c>
      <c r="P1669" s="165">
        <f t="shared" si="684"/>
        <v>0</v>
      </c>
      <c r="Q1669" s="165">
        <f t="shared" si="684"/>
        <v>0</v>
      </c>
      <c r="R1669" s="165">
        <f t="shared" si="684"/>
        <v>0</v>
      </c>
      <c r="S1669" s="165">
        <f t="shared" si="684"/>
        <v>0</v>
      </c>
      <c r="T1669" s="165">
        <f t="shared" si="684"/>
        <v>0</v>
      </c>
      <c r="U1669" s="165">
        <f t="shared" si="684"/>
        <v>0</v>
      </c>
      <c r="V1669" s="165">
        <f t="shared" si="684"/>
        <v>0</v>
      </c>
      <c r="W1669" s="165">
        <f t="shared" si="684"/>
        <v>0</v>
      </c>
      <c r="X1669" s="165">
        <f t="shared" si="684"/>
        <v>0</v>
      </c>
      <c r="Y1669" s="165">
        <f t="shared" si="685"/>
        <v>0</v>
      </c>
      <c r="Z1669" s="165">
        <f t="shared" si="685"/>
        <v>0</v>
      </c>
      <c r="AA1669" s="165">
        <f t="shared" si="685"/>
        <v>0</v>
      </c>
      <c r="AB1669" s="165">
        <f t="shared" si="685"/>
        <v>0</v>
      </c>
      <c r="AC1669" s="165">
        <f t="shared" si="685"/>
        <v>0</v>
      </c>
      <c r="AD1669" s="165">
        <f t="shared" si="685"/>
        <v>0</v>
      </c>
      <c r="AE1669" s="165">
        <f t="shared" si="685"/>
        <v>0</v>
      </c>
      <c r="AF1669" s="165">
        <f t="shared" si="685"/>
        <v>0</v>
      </c>
      <c r="AG1669" s="165">
        <f t="shared" si="685"/>
        <v>0</v>
      </c>
      <c r="AH1669" s="165">
        <f t="shared" si="685"/>
        <v>0</v>
      </c>
      <c r="AI1669" s="165">
        <f t="shared" si="686"/>
        <v>0</v>
      </c>
      <c r="AJ1669" s="165">
        <f t="shared" si="686"/>
        <v>0</v>
      </c>
      <c r="AK1669" s="165">
        <f t="shared" si="686"/>
        <v>0</v>
      </c>
      <c r="AL1669" s="165">
        <f t="shared" si="686"/>
        <v>0</v>
      </c>
      <c r="AM1669" s="165">
        <f t="shared" si="686"/>
        <v>0</v>
      </c>
      <c r="AN1669" s="165">
        <f t="shared" si="686"/>
        <v>0</v>
      </c>
      <c r="AO1669" s="165">
        <f t="shared" si="686"/>
        <v>0</v>
      </c>
      <c r="AP1669" s="165">
        <f t="shared" si="686"/>
        <v>0</v>
      </c>
      <c r="AQ1669" s="165">
        <f t="shared" si="686"/>
        <v>0</v>
      </c>
      <c r="AR1669" s="165">
        <f t="shared" si="686"/>
        <v>0</v>
      </c>
      <c r="AS1669" s="165">
        <f t="shared" si="682"/>
        <v>0</v>
      </c>
    </row>
    <row r="1670" spans="2:45" hidden="1" outlineLevel="2">
      <c r="B1670" s="66">
        <v>21</v>
      </c>
      <c r="D1670" s="338">
        <v>0</v>
      </c>
      <c r="E1670" s="165">
        <f t="shared" ref="E1670:N1679" si="687">IF(AND(E$2=$B1670,$B1670=$C$3),$D1670,IF(AND(E$2&gt;$B1670,E$2&lt;=$D$1649+$B1670),SLN($D1670,0,IF($C$3-$B1670&gt;=$D$1649,$D$1649,$C$3-$B1670)),0))</f>
        <v>0</v>
      </c>
      <c r="F1670" s="165">
        <f t="shared" si="687"/>
        <v>0</v>
      </c>
      <c r="G1670" s="165">
        <f t="shared" si="687"/>
        <v>0</v>
      </c>
      <c r="H1670" s="165">
        <f t="shared" si="687"/>
        <v>0</v>
      </c>
      <c r="I1670" s="165">
        <f t="shared" si="687"/>
        <v>0</v>
      </c>
      <c r="J1670" s="165">
        <f t="shared" si="687"/>
        <v>0</v>
      </c>
      <c r="K1670" s="165">
        <f t="shared" si="687"/>
        <v>0</v>
      </c>
      <c r="L1670" s="165">
        <f t="shared" si="687"/>
        <v>0</v>
      </c>
      <c r="M1670" s="165">
        <f t="shared" si="687"/>
        <v>0</v>
      </c>
      <c r="N1670" s="165">
        <f t="shared" si="687"/>
        <v>0</v>
      </c>
      <c r="O1670" s="165">
        <f t="shared" ref="O1670:X1679" si="688">IF(AND(O$2=$B1670,$B1670=$C$3),$D1670,IF(AND(O$2&gt;$B1670,O$2&lt;=$D$1649+$B1670),SLN($D1670,0,IF($C$3-$B1670&gt;=$D$1649,$D$1649,$C$3-$B1670)),0))</f>
        <v>0</v>
      </c>
      <c r="P1670" s="165">
        <f t="shared" si="688"/>
        <v>0</v>
      </c>
      <c r="Q1670" s="165">
        <f t="shared" si="688"/>
        <v>0</v>
      </c>
      <c r="R1670" s="165">
        <f t="shared" si="688"/>
        <v>0</v>
      </c>
      <c r="S1670" s="165">
        <f t="shared" si="688"/>
        <v>0</v>
      </c>
      <c r="T1670" s="165">
        <f t="shared" si="688"/>
        <v>0</v>
      </c>
      <c r="U1670" s="165">
        <f t="shared" si="688"/>
        <v>0</v>
      </c>
      <c r="V1670" s="165">
        <f t="shared" si="688"/>
        <v>0</v>
      </c>
      <c r="W1670" s="165">
        <f t="shared" si="688"/>
        <v>0</v>
      </c>
      <c r="X1670" s="165">
        <f t="shared" si="688"/>
        <v>0</v>
      </c>
      <c r="Y1670" s="165">
        <f t="shared" ref="Y1670:AH1679" si="689">IF(AND(Y$2=$B1670,$B1670=$C$3),$D1670,IF(AND(Y$2&gt;$B1670,Y$2&lt;=$D$1649+$B1670),SLN($D1670,0,IF($C$3-$B1670&gt;=$D$1649,$D$1649,$C$3-$B1670)),0))</f>
        <v>0</v>
      </c>
      <c r="Z1670" s="165">
        <f t="shared" si="689"/>
        <v>0</v>
      </c>
      <c r="AA1670" s="165">
        <f t="shared" si="689"/>
        <v>0</v>
      </c>
      <c r="AB1670" s="165">
        <f t="shared" si="689"/>
        <v>0</v>
      </c>
      <c r="AC1670" s="165">
        <f t="shared" si="689"/>
        <v>0</v>
      </c>
      <c r="AD1670" s="165">
        <f t="shared" si="689"/>
        <v>0</v>
      </c>
      <c r="AE1670" s="165">
        <f t="shared" si="689"/>
        <v>0</v>
      </c>
      <c r="AF1670" s="165">
        <f t="shared" si="689"/>
        <v>0</v>
      </c>
      <c r="AG1670" s="165">
        <f t="shared" si="689"/>
        <v>0</v>
      </c>
      <c r="AH1670" s="165">
        <f t="shared" si="689"/>
        <v>0</v>
      </c>
      <c r="AI1670" s="165">
        <f t="shared" ref="AI1670:AR1679" si="690">IF(AND(AI$2=$B1670,$B1670=$C$3),$D1670,IF(AND(AI$2&gt;$B1670,AI$2&lt;=$D$1649+$B1670),SLN($D1670,0,IF($C$3-$B1670&gt;=$D$1649,$D$1649,$C$3-$B1670)),0))</f>
        <v>0</v>
      </c>
      <c r="AJ1670" s="165">
        <f t="shared" si="690"/>
        <v>0</v>
      </c>
      <c r="AK1670" s="165">
        <f t="shared" si="690"/>
        <v>0</v>
      </c>
      <c r="AL1670" s="165">
        <f t="shared" si="690"/>
        <v>0</v>
      </c>
      <c r="AM1670" s="165">
        <f t="shared" si="690"/>
        <v>0</v>
      </c>
      <c r="AN1670" s="165">
        <f t="shared" si="690"/>
        <v>0</v>
      </c>
      <c r="AO1670" s="165">
        <f t="shared" si="690"/>
        <v>0</v>
      </c>
      <c r="AP1670" s="165">
        <f t="shared" si="690"/>
        <v>0</v>
      </c>
      <c r="AQ1670" s="165">
        <f t="shared" si="690"/>
        <v>0</v>
      </c>
      <c r="AR1670" s="165">
        <f t="shared" si="690"/>
        <v>0</v>
      </c>
      <c r="AS1670" s="165">
        <f t="shared" si="682"/>
        <v>0</v>
      </c>
    </row>
    <row r="1671" spans="2:45" hidden="1" outlineLevel="2">
      <c r="B1671" s="66">
        <v>22</v>
      </c>
      <c r="D1671" s="338">
        <v>0</v>
      </c>
      <c r="E1671" s="165">
        <f t="shared" si="687"/>
        <v>0</v>
      </c>
      <c r="F1671" s="165">
        <f t="shared" si="687"/>
        <v>0</v>
      </c>
      <c r="G1671" s="165">
        <f t="shared" si="687"/>
        <v>0</v>
      </c>
      <c r="H1671" s="165">
        <f t="shared" si="687"/>
        <v>0</v>
      </c>
      <c r="I1671" s="165">
        <f t="shared" si="687"/>
        <v>0</v>
      </c>
      <c r="J1671" s="165">
        <f t="shared" si="687"/>
        <v>0</v>
      </c>
      <c r="K1671" s="165">
        <f t="shared" si="687"/>
        <v>0</v>
      </c>
      <c r="L1671" s="165">
        <f t="shared" si="687"/>
        <v>0</v>
      </c>
      <c r="M1671" s="165">
        <f t="shared" si="687"/>
        <v>0</v>
      </c>
      <c r="N1671" s="165">
        <f t="shared" si="687"/>
        <v>0</v>
      </c>
      <c r="O1671" s="165">
        <f t="shared" si="688"/>
        <v>0</v>
      </c>
      <c r="P1671" s="165">
        <f t="shared" si="688"/>
        <v>0</v>
      </c>
      <c r="Q1671" s="165">
        <f t="shared" si="688"/>
        <v>0</v>
      </c>
      <c r="R1671" s="165">
        <f t="shared" si="688"/>
        <v>0</v>
      </c>
      <c r="S1671" s="165">
        <f t="shared" si="688"/>
        <v>0</v>
      </c>
      <c r="T1671" s="165">
        <f t="shared" si="688"/>
        <v>0</v>
      </c>
      <c r="U1671" s="165">
        <f t="shared" si="688"/>
        <v>0</v>
      </c>
      <c r="V1671" s="165">
        <f t="shared" si="688"/>
        <v>0</v>
      </c>
      <c r="W1671" s="165">
        <f t="shared" si="688"/>
        <v>0</v>
      </c>
      <c r="X1671" s="165">
        <f t="shared" si="688"/>
        <v>0</v>
      </c>
      <c r="Y1671" s="165">
        <f t="shared" si="689"/>
        <v>0</v>
      </c>
      <c r="Z1671" s="165">
        <f t="shared" si="689"/>
        <v>0</v>
      </c>
      <c r="AA1671" s="165">
        <f t="shared" si="689"/>
        <v>0</v>
      </c>
      <c r="AB1671" s="165">
        <f t="shared" si="689"/>
        <v>0</v>
      </c>
      <c r="AC1671" s="165">
        <f t="shared" si="689"/>
        <v>0</v>
      </c>
      <c r="AD1671" s="165">
        <f t="shared" si="689"/>
        <v>0</v>
      </c>
      <c r="AE1671" s="165">
        <f t="shared" si="689"/>
        <v>0</v>
      </c>
      <c r="AF1671" s="165">
        <f t="shared" si="689"/>
        <v>0</v>
      </c>
      <c r="AG1671" s="165">
        <f t="shared" si="689"/>
        <v>0</v>
      </c>
      <c r="AH1671" s="165">
        <f t="shared" si="689"/>
        <v>0</v>
      </c>
      <c r="AI1671" s="165">
        <f t="shared" si="690"/>
        <v>0</v>
      </c>
      <c r="AJ1671" s="165">
        <f t="shared" si="690"/>
        <v>0</v>
      </c>
      <c r="AK1671" s="165">
        <f t="shared" si="690"/>
        <v>0</v>
      </c>
      <c r="AL1671" s="165">
        <f t="shared" si="690"/>
        <v>0</v>
      </c>
      <c r="AM1671" s="165">
        <f t="shared" si="690"/>
        <v>0</v>
      </c>
      <c r="AN1671" s="165">
        <f t="shared" si="690"/>
        <v>0</v>
      </c>
      <c r="AO1671" s="165">
        <f t="shared" si="690"/>
        <v>0</v>
      </c>
      <c r="AP1671" s="165">
        <f t="shared" si="690"/>
        <v>0</v>
      </c>
      <c r="AQ1671" s="165">
        <f t="shared" si="690"/>
        <v>0</v>
      </c>
      <c r="AR1671" s="165">
        <f t="shared" si="690"/>
        <v>0</v>
      </c>
      <c r="AS1671" s="165">
        <f t="shared" si="682"/>
        <v>0</v>
      </c>
    </row>
    <row r="1672" spans="2:45" hidden="1" outlineLevel="2">
      <c r="B1672" s="66">
        <v>23</v>
      </c>
      <c r="D1672" s="338">
        <v>0</v>
      </c>
      <c r="E1672" s="165">
        <f t="shared" si="687"/>
        <v>0</v>
      </c>
      <c r="F1672" s="165">
        <f t="shared" si="687"/>
        <v>0</v>
      </c>
      <c r="G1672" s="165">
        <f t="shared" si="687"/>
        <v>0</v>
      </c>
      <c r="H1672" s="165">
        <f t="shared" si="687"/>
        <v>0</v>
      </c>
      <c r="I1672" s="165">
        <f t="shared" si="687"/>
        <v>0</v>
      </c>
      <c r="J1672" s="165">
        <f t="shared" si="687"/>
        <v>0</v>
      </c>
      <c r="K1672" s="165">
        <f t="shared" si="687"/>
        <v>0</v>
      </c>
      <c r="L1672" s="165">
        <f t="shared" si="687"/>
        <v>0</v>
      </c>
      <c r="M1672" s="165">
        <f t="shared" si="687"/>
        <v>0</v>
      </c>
      <c r="N1672" s="165">
        <f t="shared" si="687"/>
        <v>0</v>
      </c>
      <c r="O1672" s="165">
        <f t="shared" si="688"/>
        <v>0</v>
      </c>
      <c r="P1672" s="165">
        <f t="shared" si="688"/>
        <v>0</v>
      </c>
      <c r="Q1672" s="165">
        <f t="shared" si="688"/>
        <v>0</v>
      </c>
      <c r="R1672" s="165">
        <f t="shared" si="688"/>
        <v>0</v>
      </c>
      <c r="S1672" s="165">
        <f t="shared" si="688"/>
        <v>0</v>
      </c>
      <c r="T1672" s="165">
        <f t="shared" si="688"/>
        <v>0</v>
      </c>
      <c r="U1672" s="165">
        <f t="shared" si="688"/>
        <v>0</v>
      </c>
      <c r="V1672" s="165">
        <f t="shared" si="688"/>
        <v>0</v>
      </c>
      <c r="W1672" s="165">
        <f t="shared" si="688"/>
        <v>0</v>
      </c>
      <c r="X1672" s="165">
        <f t="shared" si="688"/>
        <v>0</v>
      </c>
      <c r="Y1672" s="165">
        <f t="shared" si="689"/>
        <v>0</v>
      </c>
      <c r="Z1672" s="165">
        <f t="shared" si="689"/>
        <v>0</v>
      </c>
      <c r="AA1672" s="165">
        <f t="shared" si="689"/>
        <v>0</v>
      </c>
      <c r="AB1672" s="165">
        <f t="shared" si="689"/>
        <v>0</v>
      </c>
      <c r="AC1672" s="165">
        <f t="shared" si="689"/>
        <v>0</v>
      </c>
      <c r="AD1672" s="165">
        <f t="shared" si="689"/>
        <v>0</v>
      </c>
      <c r="AE1672" s="165">
        <f t="shared" si="689"/>
        <v>0</v>
      </c>
      <c r="AF1672" s="165">
        <f t="shared" si="689"/>
        <v>0</v>
      </c>
      <c r="AG1672" s="165">
        <f t="shared" si="689"/>
        <v>0</v>
      </c>
      <c r="AH1672" s="165">
        <f t="shared" si="689"/>
        <v>0</v>
      </c>
      <c r="AI1672" s="165">
        <f t="shared" si="690"/>
        <v>0</v>
      </c>
      <c r="AJ1672" s="165">
        <f t="shared" si="690"/>
        <v>0</v>
      </c>
      <c r="AK1672" s="165">
        <f t="shared" si="690"/>
        <v>0</v>
      </c>
      <c r="AL1672" s="165">
        <f t="shared" si="690"/>
        <v>0</v>
      </c>
      <c r="AM1672" s="165">
        <f t="shared" si="690"/>
        <v>0</v>
      </c>
      <c r="AN1672" s="165">
        <f t="shared" si="690"/>
        <v>0</v>
      </c>
      <c r="AO1672" s="165">
        <f t="shared" si="690"/>
        <v>0</v>
      </c>
      <c r="AP1672" s="165">
        <f t="shared" si="690"/>
        <v>0</v>
      </c>
      <c r="AQ1672" s="165">
        <f t="shared" si="690"/>
        <v>0</v>
      </c>
      <c r="AR1672" s="165">
        <f t="shared" si="690"/>
        <v>0</v>
      </c>
      <c r="AS1672" s="165">
        <f t="shared" si="682"/>
        <v>0</v>
      </c>
    </row>
    <row r="1673" spans="2:45" hidden="1" outlineLevel="2">
      <c r="B1673" s="66">
        <v>24</v>
      </c>
      <c r="D1673" s="338">
        <v>0</v>
      </c>
      <c r="E1673" s="165">
        <f t="shared" si="687"/>
        <v>0</v>
      </c>
      <c r="F1673" s="165">
        <f t="shared" si="687"/>
        <v>0</v>
      </c>
      <c r="G1673" s="165">
        <f t="shared" si="687"/>
        <v>0</v>
      </c>
      <c r="H1673" s="165">
        <f t="shared" si="687"/>
        <v>0</v>
      </c>
      <c r="I1673" s="165">
        <f t="shared" si="687"/>
        <v>0</v>
      </c>
      <c r="J1673" s="165">
        <f t="shared" si="687"/>
        <v>0</v>
      </c>
      <c r="K1673" s="165">
        <f t="shared" si="687"/>
        <v>0</v>
      </c>
      <c r="L1673" s="165">
        <f t="shared" si="687"/>
        <v>0</v>
      </c>
      <c r="M1673" s="165">
        <f t="shared" si="687"/>
        <v>0</v>
      </c>
      <c r="N1673" s="165">
        <f t="shared" si="687"/>
        <v>0</v>
      </c>
      <c r="O1673" s="165">
        <f t="shared" si="688"/>
        <v>0</v>
      </c>
      <c r="P1673" s="165">
        <f t="shared" si="688"/>
        <v>0</v>
      </c>
      <c r="Q1673" s="165">
        <f t="shared" si="688"/>
        <v>0</v>
      </c>
      <c r="R1673" s="165">
        <f t="shared" si="688"/>
        <v>0</v>
      </c>
      <c r="S1673" s="165">
        <f t="shared" si="688"/>
        <v>0</v>
      </c>
      <c r="T1673" s="165">
        <f t="shared" si="688"/>
        <v>0</v>
      </c>
      <c r="U1673" s="165">
        <f t="shared" si="688"/>
        <v>0</v>
      </c>
      <c r="V1673" s="165">
        <f t="shared" si="688"/>
        <v>0</v>
      </c>
      <c r="W1673" s="165">
        <f t="shared" si="688"/>
        <v>0</v>
      </c>
      <c r="X1673" s="165">
        <f t="shared" si="688"/>
        <v>0</v>
      </c>
      <c r="Y1673" s="165">
        <f t="shared" si="689"/>
        <v>0</v>
      </c>
      <c r="Z1673" s="165">
        <f t="shared" si="689"/>
        <v>0</v>
      </c>
      <c r="AA1673" s="165">
        <f t="shared" si="689"/>
        <v>0</v>
      </c>
      <c r="AB1673" s="165">
        <f t="shared" si="689"/>
        <v>0</v>
      </c>
      <c r="AC1673" s="165">
        <f t="shared" si="689"/>
        <v>0</v>
      </c>
      <c r="AD1673" s="165">
        <f t="shared" si="689"/>
        <v>0</v>
      </c>
      <c r="AE1673" s="165">
        <f t="shared" si="689"/>
        <v>0</v>
      </c>
      <c r="AF1673" s="165">
        <f t="shared" si="689"/>
        <v>0</v>
      </c>
      <c r="AG1673" s="165">
        <f t="shared" si="689"/>
        <v>0</v>
      </c>
      <c r="AH1673" s="165">
        <f t="shared" si="689"/>
        <v>0</v>
      </c>
      <c r="AI1673" s="165">
        <f t="shared" si="690"/>
        <v>0</v>
      </c>
      <c r="AJ1673" s="165">
        <f t="shared" si="690"/>
        <v>0</v>
      </c>
      <c r="AK1673" s="165">
        <f t="shared" si="690"/>
        <v>0</v>
      </c>
      <c r="AL1673" s="165">
        <f t="shared" si="690"/>
        <v>0</v>
      </c>
      <c r="AM1673" s="165">
        <f t="shared" si="690"/>
        <v>0</v>
      </c>
      <c r="AN1673" s="165">
        <f t="shared" si="690"/>
        <v>0</v>
      </c>
      <c r="AO1673" s="165">
        <f t="shared" si="690"/>
        <v>0</v>
      </c>
      <c r="AP1673" s="165">
        <f t="shared" si="690"/>
        <v>0</v>
      </c>
      <c r="AQ1673" s="165">
        <f t="shared" si="690"/>
        <v>0</v>
      </c>
      <c r="AR1673" s="165">
        <f t="shared" si="690"/>
        <v>0</v>
      </c>
      <c r="AS1673" s="165">
        <f t="shared" si="682"/>
        <v>0</v>
      </c>
    </row>
    <row r="1674" spans="2:45" hidden="1" outlineLevel="2">
      <c r="B1674" s="66">
        <v>25</v>
      </c>
      <c r="D1674" s="338">
        <v>0</v>
      </c>
      <c r="E1674" s="165">
        <f t="shared" si="687"/>
        <v>0</v>
      </c>
      <c r="F1674" s="165">
        <f t="shared" si="687"/>
        <v>0</v>
      </c>
      <c r="G1674" s="165">
        <f t="shared" si="687"/>
        <v>0</v>
      </c>
      <c r="H1674" s="165">
        <f t="shared" si="687"/>
        <v>0</v>
      </c>
      <c r="I1674" s="165">
        <f t="shared" si="687"/>
        <v>0</v>
      </c>
      <c r="J1674" s="165">
        <f t="shared" si="687"/>
        <v>0</v>
      </c>
      <c r="K1674" s="165">
        <f t="shared" si="687"/>
        <v>0</v>
      </c>
      <c r="L1674" s="165">
        <f t="shared" si="687"/>
        <v>0</v>
      </c>
      <c r="M1674" s="165">
        <f t="shared" si="687"/>
        <v>0</v>
      </c>
      <c r="N1674" s="165">
        <f t="shared" si="687"/>
        <v>0</v>
      </c>
      <c r="O1674" s="165">
        <f t="shared" si="688"/>
        <v>0</v>
      </c>
      <c r="P1674" s="165">
        <f t="shared" si="688"/>
        <v>0</v>
      </c>
      <c r="Q1674" s="165">
        <f t="shared" si="688"/>
        <v>0</v>
      </c>
      <c r="R1674" s="165">
        <f t="shared" si="688"/>
        <v>0</v>
      </c>
      <c r="S1674" s="165">
        <f t="shared" si="688"/>
        <v>0</v>
      </c>
      <c r="T1674" s="165">
        <f t="shared" si="688"/>
        <v>0</v>
      </c>
      <c r="U1674" s="165">
        <f t="shared" si="688"/>
        <v>0</v>
      </c>
      <c r="V1674" s="165">
        <f t="shared" si="688"/>
        <v>0</v>
      </c>
      <c r="W1674" s="165">
        <f t="shared" si="688"/>
        <v>0</v>
      </c>
      <c r="X1674" s="165">
        <f t="shared" si="688"/>
        <v>0</v>
      </c>
      <c r="Y1674" s="165">
        <f t="shared" si="689"/>
        <v>0</v>
      </c>
      <c r="Z1674" s="165">
        <f t="shared" si="689"/>
        <v>0</v>
      </c>
      <c r="AA1674" s="165">
        <f t="shared" si="689"/>
        <v>0</v>
      </c>
      <c r="AB1674" s="165">
        <f t="shared" si="689"/>
        <v>0</v>
      </c>
      <c r="AC1674" s="165">
        <f t="shared" si="689"/>
        <v>0</v>
      </c>
      <c r="AD1674" s="165">
        <f t="shared" si="689"/>
        <v>0</v>
      </c>
      <c r="AE1674" s="165">
        <f t="shared" si="689"/>
        <v>0</v>
      </c>
      <c r="AF1674" s="165">
        <f t="shared" si="689"/>
        <v>0</v>
      </c>
      <c r="AG1674" s="165">
        <f t="shared" si="689"/>
        <v>0</v>
      </c>
      <c r="AH1674" s="165">
        <f t="shared" si="689"/>
        <v>0</v>
      </c>
      <c r="AI1674" s="165">
        <f t="shared" si="690"/>
        <v>0</v>
      </c>
      <c r="AJ1674" s="165">
        <f t="shared" si="690"/>
        <v>0</v>
      </c>
      <c r="AK1674" s="165">
        <f t="shared" si="690"/>
        <v>0</v>
      </c>
      <c r="AL1674" s="165">
        <f t="shared" si="690"/>
        <v>0</v>
      </c>
      <c r="AM1674" s="165">
        <f t="shared" si="690"/>
        <v>0</v>
      </c>
      <c r="AN1674" s="165">
        <f t="shared" si="690"/>
        <v>0</v>
      </c>
      <c r="AO1674" s="165">
        <f t="shared" si="690"/>
        <v>0</v>
      </c>
      <c r="AP1674" s="165">
        <f t="shared" si="690"/>
        <v>0</v>
      </c>
      <c r="AQ1674" s="165">
        <f t="shared" si="690"/>
        <v>0</v>
      </c>
      <c r="AR1674" s="165">
        <f t="shared" si="690"/>
        <v>0</v>
      </c>
      <c r="AS1674" s="165">
        <f t="shared" si="682"/>
        <v>0</v>
      </c>
    </row>
    <row r="1675" spans="2:45" hidden="1" outlineLevel="2">
      <c r="B1675" s="66">
        <v>26</v>
      </c>
      <c r="D1675" s="338">
        <v>0</v>
      </c>
      <c r="E1675" s="165">
        <f t="shared" si="687"/>
        <v>0</v>
      </c>
      <c r="F1675" s="165">
        <f t="shared" si="687"/>
        <v>0</v>
      </c>
      <c r="G1675" s="165">
        <f t="shared" si="687"/>
        <v>0</v>
      </c>
      <c r="H1675" s="165">
        <f t="shared" si="687"/>
        <v>0</v>
      </c>
      <c r="I1675" s="165">
        <f t="shared" si="687"/>
        <v>0</v>
      </c>
      <c r="J1675" s="165">
        <f t="shared" si="687"/>
        <v>0</v>
      </c>
      <c r="K1675" s="165">
        <f t="shared" si="687"/>
        <v>0</v>
      </c>
      <c r="L1675" s="165">
        <f t="shared" si="687"/>
        <v>0</v>
      </c>
      <c r="M1675" s="165">
        <f t="shared" si="687"/>
        <v>0</v>
      </c>
      <c r="N1675" s="165">
        <f t="shared" si="687"/>
        <v>0</v>
      </c>
      <c r="O1675" s="165">
        <f t="shared" si="688"/>
        <v>0</v>
      </c>
      <c r="P1675" s="165">
        <f t="shared" si="688"/>
        <v>0</v>
      </c>
      <c r="Q1675" s="165">
        <f t="shared" si="688"/>
        <v>0</v>
      </c>
      <c r="R1675" s="165">
        <f t="shared" si="688"/>
        <v>0</v>
      </c>
      <c r="S1675" s="165">
        <f t="shared" si="688"/>
        <v>0</v>
      </c>
      <c r="T1675" s="165">
        <f t="shared" si="688"/>
        <v>0</v>
      </c>
      <c r="U1675" s="165">
        <f t="shared" si="688"/>
        <v>0</v>
      </c>
      <c r="V1675" s="165">
        <f t="shared" si="688"/>
        <v>0</v>
      </c>
      <c r="W1675" s="165">
        <f t="shared" si="688"/>
        <v>0</v>
      </c>
      <c r="X1675" s="165">
        <f t="shared" si="688"/>
        <v>0</v>
      </c>
      <c r="Y1675" s="165">
        <f t="shared" si="689"/>
        <v>0</v>
      </c>
      <c r="Z1675" s="165">
        <f t="shared" si="689"/>
        <v>0</v>
      </c>
      <c r="AA1675" s="165">
        <f t="shared" si="689"/>
        <v>0</v>
      </c>
      <c r="AB1675" s="165">
        <f t="shared" si="689"/>
        <v>0</v>
      </c>
      <c r="AC1675" s="165">
        <f t="shared" si="689"/>
        <v>0</v>
      </c>
      <c r="AD1675" s="165">
        <f t="shared" si="689"/>
        <v>0</v>
      </c>
      <c r="AE1675" s="165">
        <f t="shared" si="689"/>
        <v>0</v>
      </c>
      <c r="AF1675" s="165">
        <f t="shared" si="689"/>
        <v>0</v>
      </c>
      <c r="AG1675" s="165">
        <f t="shared" si="689"/>
        <v>0</v>
      </c>
      <c r="AH1675" s="165">
        <f t="shared" si="689"/>
        <v>0</v>
      </c>
      <c r="AI1675" s="165">
        <f t="shared" si="690"/>
        <v>0</v>
      </c>
      <c r="AJ1675" s="165">
        <f t="shared" si="690"/>
        <v>0</v>
      </c>
      <c r="AK1675" s="165">
        <f t="shared" si="690"/>
        <v>0</v>
      </c>
      <c r="AL1675" s="165">
        <f t="shared" si="690"/>
        <v>0</v>
      </c>
      <c r="AM1675" s="165">
        <f t="shared" si="690"/>
        <v>0</v>
      </c>
      <c r="AN1675" s="165">
        <f t="shared" si="690"/>
        <v>0</v>
      </c>
      <c r="AO1675" s="165">
        <f t="shared" si="690"/>
        <v>0</v>
      </c>
      <c r="AP1675" s="165">
        <f t="shared" si="690"/>
        <v>0</v>
      </c>
      <c r="AQ1675" s="165">
        <f t="shared" si="690"/>
        <v>0</v>
      </c>
      <c r="AR1675" s="165">
        <f t="shared" si="690"/>
        <v>0</v>
      </c>
      <c r="AS1675" s="165">
        <f t="shared" si="682"/>
        <v>0</v>
      </c>
    </row>
    <row r="1676" spans="2:45" hidden="1" outlineLevel="2">
      <c r="B1676" s="66">
        <v>27</v>
      </c>
      <c r="D1676" s="338">
        <v>0</v>
      </c>
      <c r="E1676" s="165">
        <f t="shared" si="687"/>
        <v>0</v>
      </c>
      <c r="F1676" s="165">
        <f t="shared" si="687"/>
        <v>0</v>
      </c>
      <c r="G1676" s="165">
        <f t="shared" si="687"/>
        <v>0</v>
      </c>
      <c r="H1676" s="165">
        <f t="shared" si="687"/>
        <v>0</v>
      </c>
      <c r="I1676" s="165">
        <f t="shared" si="687"/>
        <v>0</v>
      </c>
      <c r="J1676" s="165">
        <f t="shared" si="687"/>
        <v>0</v>
      </c>
      <c r="K1676" s="165">
        <f t="shared" si="687"/>
        <v>0</v>
      </c>
      <c r="L1676" s="165">
        <f t="shared" si="687"/>
        <v>0</v>
      </c>
      <c r="M1676" s="165">
        <f t="shared" si="687"/>
        <v>0</v>
      </c>
      <c r="N1676" s="165">
        <f t="shared" si="687"/>
        <v>0</v>
      </c>
      <c r="O1676" s="165">
        <f t="shared" si="688"/>
        <v>0</v>
      </c>
      <c r="P1676" s="165">
        <f t="shared" si="688"/>
        <v>0</v>
      </c>
      <c r="Q1676" s="165">
        <f t="shared" si="688"/>
        <v>0</v>
      </c>
      <c r="R1676" s="165">
        <f t="shared" si="688"/>
        <v>0</v>
      </c>
      <c r="S1676" s="165">
        <f t="shared" si="688"/>
        <v>0</v>
      </c>
      <c r="T1676" s="165">
        <f t="shared" si="688"/>
        <v>0</v>
      </c>
      <c r="U1676" s="165">
        <f t="shared" si="688"/>
        <v>0</v>
      </c>
      <c r="V1676" s="165">
        <f t="shared" si="688"/>
        <v>0</v>
      </c>
      <c r="W1676" s="165">
        <f t="shared" si="688"/>
        <v>0</v>
      </c>
      <c r="X1676" s="165">
        <f t="shared" si="688"/>
        <v>0</v>
      </c>
      <c r="Y1676" s="165">
        <f t="shared" si="689"/>
        <v>0</v>
      </c>
      <c r="Z1676" s="165">
        <f t="shared" si="689"/>
        <v>0</v>
      </c>
      <c r="AA1676" s="165">
        <f t="shared" si="689"/>
        <v>0</v>
      </c>
      <c r="AB1676" s="165">
        <f t="shared" si="689"/>
        <v>0</v>
      </c>
      <c r="AC1676" s="165">
        <f t="shared" si="689"/>
        <v>0</v>
      </c>
      <c r="AD1676" s="165">
        <f t="shared" si="689"/>
        <v>0</v>
      </c>
      <c r="AE1676" s="165">
        <f t="shared" si="689"/>
        <v>0</v>
      </c>
      <c r="AF1676" s="165">
        <f t="shared" si="689"/>
        <v>0</v>
      </c>
      <c r="AG1676" s="165">
        <f t="shared" si="689"/>
        <v>0</v>
      </c>
      <c r="AH1676" s="165">
        <f t="shared" si="689"/>
        <v>0</v>
      </c>
      <c r="AI1676" s="165">
        <f t="shared" si="690"/>
        <v>0</v>
      </c>
      <c r="AJ1676" s="165">
        <f t="shared" si="690"/>
        <v>0</v>
      </c>
      <c r="AK1676" s="165">
        <f t="shared" si="690"/>
        <v>0</v>
      </c>
      <c r="AL1676" s="165">
        <f t="shared" si="690"/>
        <v>0</v>
      </c>
      <c r="AM1676" s="165">
        <f t="shared" si="690"/>
        <v>0</v>
      </c>
      <c r="AN1676" s="165">
        <f t="shared" si="690"/>
        <v>0</v>
      </c>
      <c r="AO1676" s="165">
        <f t="shared" si="690"/>
        <v>0</v>
      </c>
      <c r="AP1676" s="165">
        <f t="shared" si="690"/>
        <v>0</v>
      </c>
      <c r="AQ1676" s="165">
        <f t="shared" si="690"/>
        <v>0</v>
      </c>
      <c r="AR1676" s="165">
        <f t="shared" si="690"/>
        <v>0</v>
      </c>
      <c r="AS1676" s="165">
        <f t="shared" si="682"/>
        <v>0</v>
      </c>
    </row>
    <row r="1677" spans="2:45" hidden="1" outlineLevel="2">
      <c r="B1677" s="66">
        <v>28</v>
      </c>
      <c r="D1677" s="338">
        <v>0</v>
      </c>
      <c r="E1677" s="165">
        <f t="shared" si="687"/>
        <v>0</v>
      </c>
      <c r="F1677" s="165">
        <f t="shared" si="687"/>
        <v>0</v>
      </c>
      <c r="G1677" s="165">
        <f t="shared" si="687"/>
        <v>0</v>
      </c>
      <c r="H1677" s="165">
        <f t="shared" si="687"/>
        <v>0</v>
      </c>
      <c r="I1677" s="165">
        <f t="shared" si="687"/>
        <v>0</v>
      </c>
      <c r="J1677" s="165">
        <f t="shared" si="687"/>
        <v>0</v>
      </c>
      <c r="K1677" s="165">
        <f t="shared" si="687"/>
        <v>0</v>
      </c>
      <c r="L1677" s="165">
        <f t="shared" si="687"/>
        <v>0</v>
      </c>
      <c r="M1677" s="165">
        <f t="shared" si="687"/>
        <v>0</v>
      </c>
      <c r="N1677" s="165">
        <f t="shared" si="687"/>
        <v>0</v>
      </c>
      <c r="O1677" s="165">
        <f t="shared" si="688"/>
        <v>0</v>
      </c>
      <c r="P1677" s="165">
        <f t="shared" si="688"/>
        <v>0</v>
      </c>
      <c r="Q1677" s="165">
        <f t="shared" si="688"/>
        <v>0</v>
      </c>
      <c r="R1677" s="165">
        <f t="shared" si="688"/>
        <v>0</v>
      </c>
      <c r="S1677" s="165">
        <f t="shared" si="688"/>
        <v>0</v>
      </c>
      <c r="T1677" s="165">
        <f t="shared" si="688"/>
        <v>0</v>
      </c>
      <c r="U1677" s="165">
        <f t="shared" si="688"/>
        <v>0</v>
      </c>
      <c r="V1677" s="165">
        <f t="shared" si="688"/>
        <v>0</v>
      </c>
      <c r="W1677" s="165">
        <f t="shared" si="688"/>
        <v>0</v>
      </c>
      <c r="X1677" s="165">
        <f t="shared" si="688"/>
        <v>0</v>
      </c>
      <c r="Y1677" s="165">
        <f t="shared" si="689"/>
        <v>0</v>
      </c>
      <c r="Z1677" s="165">
        <f t="shared" si="689"/>
        <v>0</v>
      </c>
      <c r="AA1677" s="165">
        <f t="shared" si="689"/>
        <v>0</v>
      </c>
      <c r="AB1677" s="165">
        <f t="shared" si="689"/>
        <v>0</v>
      </c>
      <c r="AC1677" s="165">
        <f t="shared" si="689"/>
        <v>0</v>
      </c>
      <c r="AD1677" s="165">
        <f t="shared" si="689"/>
        <v>0</v>
      </c>
      <c r="AE1677" s="165">
        <f t="shared" si="689"/>
        <v>0</v>
      </c>
      <c r="AF1677" s="165">
        <f t="shared" si="689"/>
        <v>0</v>
      </c>
      <c r="AG1677" s="165">
        <f t="shared" si="689"/>
        <v>0</v>
      </c>
      <c r="AH1677" s="165">
        <f t="shared" si="689"/>
        <v>0</v>
      </c>
      <c r="AI1677" s="165">
        <f t="shared" si="690"/>
        <v>0</v>
      </c>
      <c r="AJ1677" s="165">
        <f t="shared" si="690"/>
        <v>0</v>
      </c>
      <c r="AK1677" s="165">
        <f t="shared" si="690"/>
        <v>0</v>
      </c>
      <c r="AL1677" s="165">
        <f t="shared" si="690"/>
        <v>0</v>
      </c>
      <c r="AM1677" s="165">
        <f t="shared" si="690"/>
        <v>0</v>
      </c>
      <c r="AN1677" s="165">
        <f t="shared" si="690"/>
        <v>0</v>
      </c>
      <c r="AO1677" s="165">
        <f t="shared" si="690"/>
        <v>0</v>
      </c>
      <c r="AP1677" s="165">
        <f t="shared" si="690"/>
        <v>0</v>
      </c>
      <c r="AQ1677" s="165">
        <f t="shared" si="690"/>
        <v>0</v>
      </c>
      <c r="AR1677" s="165">
        <f t="shared" si="690"/>
        <v>0</v>
      </c>
      <c r="AS1677" s="165">
        <f t="shared" si="682"/>
        <v>0</v>
      </c>
    </row>
    <row r="1678" spans="2:45" hidden="1" outlineLevel="2">
      <c r="B1678" s="66">
        <v>29</v>
      </c>
      <c r="D1678" s="338">
        <v>0</v>
      </c>
      <c r="E1678" s="165">
        <f t="shared" si="687"/>
        <v>0</v>
      </c>
      <c r="F1678" s="165">
        <f t="shared" si="687"/>
        <v>0</v>
      </c>
      <c r="G1678" s="165">
        <f t="shared" si="687"/>
        <v>0</v>
      </c>
      <c r="H1678" s="165">
        <f t="shared" si="687"/>
        <v>0</v>
      </c>
      <c r="I1678" s="165">
        <f t="shared" si="687"/>
        <v>0</v>
      </c>
      <c r="J1678" s="165">
        <f t="shared" si="687"/>
        <v>0</v>
      </c>
      <c r="K1678" s="165">
        <f t="shared" si="687"/>
        <v>0</v>
      </c>
      <c r="L1678" s="165">
        <f t="shared" si="687"/>
        <v>0</v>
      </c>
      <c r="M1678" s="165">
        <f t="shared" si="687"/>
        <v>0</v>
      </c>
      <c r="N1678" s="165">
        <f t="shared" si="687"/>
        <v>0</v>
      </c>
      <c r="O1678" s="165">
        <f t="shared" si="688"/>
        <v>0</v>
      </c>
      <c r="P1678" s="165">
        <f t="shared" si="688"/>
        <v>0</v>
      </c>
      <c r="Q1678" s="165">
        <f t="shared" si="688"/>
        <v>0</v>
      </c>
      <c r="R1678" s="165">
        <f t="shared" si="688"/>
        <v>0</v>
      </c>
      <c r="S1678" s="165">
        <f t="shared" si="688"/>
        <v>0</v>
      </c>
      <c r="T1678" s="165">
        <f t="shared" si="688"/>
        <v>0</v>
      </c>
      <c r="U1678" s="165">
        <f t="shared" si="688"/>
        <v>0</v>
      </c>
      <c r="V1678" s="165">
        <f t="shared" si="688"/>
        <v>0</v>
      </c>
      <c r="W1678" s="165">
        <f t="shared" si="688"/>
        <v>0</v>
      </c>
      <c r="X1678" s="165">
        <f t="shared" si="688"/>
        <v>0</v>
      </c>
      <c r="Y1678" s="165">
        <f t="shared" si="689"/>
        <v>0</v>
      </c>
      <c r="Z1678" s="165">
        <f t="shared" si="689"/>
        <v>0</v>
      </c>
      <c r="AA1678" s="165">
        <f t="shared" si="689"/>
        <v>0</v>
      </c>
      <c r="AB1678" s="165">
        <f t="shared" si="689"/>
        <v>0</v>
      </c>
      <c r="AC1678" s="165">
        <f t="shared" si="689"/>
        <v>0</v>
      </c>
      <c r="AD1678" s="165">
        <f t="shared" si="689"/>
        <v>0</v>
      </c>
      <c r="AE1678" s="165">
        <f t="shared" si="689"/>
        <v>0</v>
      </c>
      <c r="AF1678" s="165">
        <f t="shared" si="689"/>
        <v>0</v>
      </c>
      <c r="AG1678" s="165">
        <f t="shared" si="689"/>
        <v>0</v>
      </c>
      <c r="AH1678" s="165">
        <f t="shared" si="689"/>
        <v>0</v>
      </c>
      <c r="AI1678" s="165">
        <f t="shared" si="690"/>
        <v>0</v>
      </c>
      <c r="AJ1678" s="165">
        <f t="shared" si="690"/>
        <v>0</v>
      </c>
      <c r="AK1678" s="165">
        <f t="shared" si="690"/>
        <v>0</v>
      </c>
      <c r="AL1678" s="165">
        <f t="shared" si="690"/>
        <v>0</v>
      </c>
      <c r="AM1678" s="165">
        <f t="shared" si="690"/>
        <v>0</v>
      </c>
      <c r="AN1678" s="165">
        <f t="shared" si="690"/>
        <v>0</v>
      </c>
      <c r="AO1678" s="165">
        <f t="shared" si="690"/>
        <v>0</v>
      </c>
      <c r="AP1678" s="165">
        <f t="shared" si="690"/>
        <v>0</v>
      </c>
      <c r="AQ1678" s="165">
        <f t="shared" si="690"/>
        <v>0</v>
      </c>
      <c r="AR1678" s="165">
        <f t="shared" si="690"/>
        <v>0</v>
      </c>
      <c r="AS1678" s="165">
        <f t="shared" si="682"/>
        <v>0</v>
      </c>
    </row>
    <row r="1679" spans="2:45" hidden="1" outlineLevel="2">
      <c r="B1679" s="66">
        <v>30</v>
      </c>
      <c r="D1679" s="338">
        <v>0</v>
      </c>
      <c r="E1679" s="165">
        <f t="shared" si="687"/>
        <v>0</v>
      </c>
      <c r="F1679" s="165">
        <f t="shared" si="687"/>
        <v>0</v>
      </c>
      <c r="G1679" s="165">
        <f t="shared" si="687"/>
        <v>0</v>
      </c>
      <c r="H1679" s="165">
        <f t="shared" si="687"/>
        <v>0</v>
      </c>
      <c r="I1679" s="165">
        <f t="shared" si="687"/>
        <v>0</v>
      </c>
      <c r="J1679" s="165">
        <f t="shared" si="687"/>
        <v>0</v>
      </c>
      <c r="K1679" s="165">
        <f t="shared" si="687"/>
        <v>0</v>
      </c>
      <c r="L1679" s="165">
        <f t="shared" si="687"/>
        <v>0</v>
      </c>
      <c r="M1679" s="165">
        <f t="shared" si="687"/>
        <v>0</v>
      </c>
      <c r="N1679" s="165">
        <f t="shared" si="687"/>
        <v>0</v>
      </c>
      <c r="O1679" s="165">
        <f t="shared" si="688"/>
        <v>0</v>
      </c>
      <c r="P1679" s="165">
        <f t="shared" si="688"/>
        <v>0</v>
      </c>
      <c r="Q1679" s="165">
        <f t="shared" si="688"/>
        <v>0</v>
      </c>
      <c r="R1679" s="165">
        <f t="shared" si="688"/>
        <v>0</v>
      </c>
      <c r="S1679" s="165">
        <f t="shared" si="688"/>
        <v>0</v>
      </c>
      <c r="T1679" s="165">
        <f t="shared" si="688"/>
        <v>0</v>
      </c>
      <c r="U1679" s="165">
        <f t="shared" si="688"/>
        <v>0</v>
      </c>
      <c r="V1679" s="165">
        <f t="shared" si="688"/>
        <v>0</v>
      </c>
      <c r="W1679" s="165">
        <f t="shared" si="688"/>
        <v>0</v>
      </c>
      <c r="X1679" s="165">
        <f t="shared" si="688"/>
        <v>0</v>
      </c>
      <c r="Y1679" s="165">
        <f t="shared" si="689"/>
        <v>0</v>
      </c>
      <c r="Z1679" s="165">
        <f t="shared" si="689"/>
        <v>0</v>
      </c>
      <c r="AA1679" s="165">
        <f t="shared" si="689"/>
        <v>0</v>
      </c>
      <c r="AB1679" s="165">
        <f t="shared" si="689"/>
        <v>0</v>
      </c>
      <c r="AC1679" s="165">
        <f t="shared" si="689"/>
        <v>0</v>
      </c>
      <c r="AD1679" s="165">
        <f t="shared" si="689"/>
        <v>0</v>
      </c>
      <c r="AE1679" s="165">
        <f t="shared" si="689"/>
        <v>0</v>
      </c>
      <c r="AF1679" s="165">
        <f t="shared" si="689"/>
        <v>0</v>
      </c>
      <c r="AG1679" s="165">
        <f t="shared" si="689"/>
        <v>0</v>
      </c>
      <c r="AH1679" s="165">
        <f t="shared" si="689"/>
        <v>0</v>
      </c>
      <c r="AI1679" s="165">
        <f t="shared" si="690"/>
        <v>0</v>
      </c>
      <c r="AJ1679" s="165">
        <f t="shared" si="690"/>
        <v>0</v>
      </c>
      <c r="AK1679" s="165">
        <f t="shared" si="690"/>
        <v>0</v>
      </c>
      <c r="AL1679" s="165">
        <f t="shared" si="690"/>
        <v>0</v>
      </c>
      <c r="AM1679" s="165">
        <f t="shared" si="690"/>
        <v>0</v>
      </c>
      <c r="AN1679" s="165">
        <f t="shared" si="690"/>
        <v>0</v>
      </c>
      <c r="AO1679" s="165">
        <f t="shared" si="690"/>
        <v>0</v>
      </c>
      <c r="AP1679" s="165">
        <f t="shared" si="690"/>
        <v>0</v>
      </c>
      <c r="AQ1679" s="165">
        <f t="shared" si="690"/>
        <v>0</v>
      </c>
      <c r="AR1679" s="165">
        <f t="shared" si="690"/>
        <v>0</v>
      </c>
      <c r="AS1679" s="165">
        <f t="shared" si="682"/>
        <v>0</v>
      </c>
    </row>
    <row r="1680" spans="2:45" hidden="1" outlineLevel="2">
      <c r="B1680" s="66">
        <v>31</v>
      </c>
      <c r="D1680" s="338">
        <v>0</v>
      </c>
      <c r="E1680" s="165">
        <f t="shared" ref="E1680:N1689" si="691">IF(AND(E$2=$B1680,$B1680=$C$3),$D1680,IF(AND(E$2&gt;$B1680,E$2&lt;=$D$1649+$B1680),SLN($D1680,0,IF($C$3-$B1680&gt;=$D$1649,$D$1649,$C$3-$B1680)),0))</f>
        <v>0</v>
      </c>
      <c r="F1680" s="165">
        <f t="shared" si="691"/>
        <v>0</v>
      </c>
      <c r="G1680" s="165">
        <f t="shared" si="691"/>
        <v>0</v>
      </c>
      <c r="H1680" s="165">
        <f t="shared" si="691"/>
        <v>0</v>
      </c>
      <c r="I1680" s="165">
        <f t="shared" si="691"/>
        <v>0</v>
      </c>
      <c r="J1680" s="165">
        <f t="shared" si="691"/>
        <v>0</v>
      </c>
      <c r="K1680" s="165">
        <f t="shared" si="691"/>
        <v>0</v>
      </c>
      <c r="L1680" s="165">
        <f t="shared" si="691"/>
        <v>0</v>
      </c>
      <c r="M1680" s="165">
        <f t="shared" si="691"/>
        <v>0</v>
      </c>
      <c r="N1680" s="165">
        <f t="shared" si="691"/>
        <v>0</v>
      </c>
      <c r="O1680" s="165">
        <f t="shared" ref="O1680:X1689" si="692">IF(AND(O$2=$B1680,$B1680=$C$3),$D1680,IF(AND(O$2&gt;$B1680,O$2&lt;=$D$1649+$B1680),SLN($D1680,0,IF($C$3-$B1680&gt;=$D$1649,$D$1649,$C$3-$B1680)),0))</f>
        <v>0</v>
      </c>
      <c r="P1680" s="165">
        <f t="shared" si="692"/>
        <v>0</v>
      </c>
      <c r="Q1680" s="165">
        <f t="shared" si="692"/>
        <v>0</v>
      </c>
      <c r="R1680" s="165">
        <f t="shared" si="692"/>
        <v>0</v>
      </c>
      <c r="S1680" s="165">
        <f t="shared" si="692"/>
        <v>0</v>
      </c>
      <c r="T1680" s="165">
        <f t="shared" si="692"/>
        <v>0</v>
      </c>
      <c r="U1680" s="165">
        <f t="shared" si="692"/>
        <v>0</v>
      </c>
      <c r="V1680" s="165">
        <f t="shared" si="692"/>
        <v>0</v>
      </c>
      <c r="W1680" s="165">
        <f t="shared" si="692"/>
        <v>0</v>
      </c>
      <c r="X1680" s="165">
        <f t="shared" si="692"/>
        <v>0</v>
      </c>
      <c r="Y1680" s="165">
        <f t="shared" ref="Y1680:AH1689" si="693">IF(AND(Y$2=$B1680,$B1680=$C$3),$D1680,IF(AND(Y$2&gt;$B1680,Y$2&lt;=$D$1649+$B1680),SLN($D1680,0,IF($C$3-$B1680&gt;=$D$1649,$D$1649,$C$3-$B1680)),0))</f>
        <v>0</v>
      </c>
      <c r="Z1680" s="165">
        <f t="shared" si="693"/>
        <v>0</v>
      </c>
      <c r="AA1680" s="165">
        <f t="shared" si="693"/>
        <v>0</v>
      </c>
      <c r="AB1680" s="165">
        <f t="shared" si="693"/>
        <v>0</v>
      </c>
      <c r="AC1680" s="165">
        <f t="shared" si="693"/>
        <v>0</v>
      </c>
      <c r="AD1680" s="165">
        <f t="shared" si="693"/>
        <v>0</v>
      </c>
      <c r="AE1680" s="165">
        <f t="shared" si="693"/>
        <v>0</v>
      </c>
      <c r="AF1680" s="165">
        <f t="shared" si="693"/>
        <v>0</v>
      </c>
      <c r="AG1680" s="165">
        <f t="shared" si="693"/>
        <v>0</v>
      </c>
      <c r="AH1680" s="165">
        <f t="shared" si="693"/>
        <v>0</v>
      </c>
      <c r="AI1680" s="165">
        <f t="shared" ref="AI1680:AR1689" si="694">IF(AND(AI$2=$B1680,$B1680=$C$3),$D1680,IF(AND(AI$2&gt;$B1680,AI$2&lt;=$D$1649+$B1680),SLN($D1680,0,IF($C$3-$B1680&gt;=$D$1649,$D$1649,$C$3-$B1680)),0))</f>
        <v>0</v>
      </c>
      <c r="AJ1680" s="165">
        <f t="shared" si="694"/>
        <v>0</v>
      </c>
      <c r="AK1680" s="165">
        <f t="shared" si="694"/>
        <v>0</v>
      </c>
      <c r="AL1680" s="165">
        <f t="shared" si="694"/>
        <v>0</v>
      </c>
      <c r="AM1680" s="165">
        <f t="shared" si="694"/>
        <v>0</v>
      </c>
      <c r="AN1680" s="165">
        <f t="shared" si="694"/>
        <v>0</v>
      </c>
      <c r="AO1680" s="165">
        <f t="shared" si="694"/>
        <v>0</v>
      </c>
      <c r="AP1680" s="165">
        <f t="shared" si="694"/>
        <v>0</v>
      </c>
      <c r="AQ1680" s="165">
        <f t="shared" si="694"/>
        <v>0</v>
      </c>
      <c r="AR1680" s="165">
        <f t="shared" si="694"/>
        <v>0</v>
      </c>
      <c r="AS1680" s="165">
        <f t="shared" si="682"/>
        <v>0</v>
      </c>
    </row>
    <row r="1681" spans="2:46" hidden="1" outlineLevel="2">
      <c r="B1681" s="66">
        <v>32</v>
      </c>
      <c r="D1681" s="338">
        <v>0</v>
      </c>
      <c r="E1681" s="165">
        <f t="shared" si="691"/>
        <v>0</v>
      </c>
      <c r="F1681" s="165">
        <f t="shared" si="691"/>
        <v>0</v>
      </c>
      <c r="G1681" s="165">
        <f t="shared" si="691"/>
        <v>0</v>
      </c>
      <c r="H1681" s="165">
        <f t="shared" si="691"/>
        <v>0</v>
      </c>
      <c r="I1681" s="165">
        <f t="shared" si="691"/>
        <v>0</v>
      </c>
      <c r="J1681" s="165">
        <f t="shared" si="691"/>
        <v>0</v>
      </c>
      <c r="K1681" s="165">
        <f t="shared" si="691"/>
        <v>0</v>
      </c>
      <c r="L1681" s="165">
        <f t="shared" si="691"/>
        <v>0</v>
      </c>
      <c r="M1681" s="165">
        <f t="shared" si="691"/>
        <v>0</v>
      </c>
      <c r="N1681" s="165">
        <f t="shared" si="691"/>
        <v>0</v>
      </c>
      <c r="O1681" s="165">
        <f t="shared" si="692"/>
        <v>0</v>
      </c>
      <c r="P1681" s="165">
        <f t="shared" si="692"/>
        <v>0</v>
      </c>
      <c r="Q1681" s="165">
        <f t="shared" si="692"/>
        <v>0</v>
      </c>
      <c r="R1681" s="165">
        <f t="shared" si="692"/>
        <v>0</v>
      </c>
      <c r="S1681" s="165">
        <f t="shared" si="692"/>
        <v>0</v>
      </c>
      <c r="T1681" s="165">
        <f t="shared" si="692"/>
        <v>0</v>
      </c>
      <c r="U1681" s="165">
        <f t="shared" si="692"/>
        <v>0</v>
      </c>
      <c r="V1681" s="165">
        <f t="shared" si="692"/>
        <v>0</v>
      </c>
      <c r="W1681" s="165">
        <f t="shared" si="692"/>
        <v>0</v>
      </c>
      <c r="X1681" s="165">
        <f t="shared" si="692"/>
        <v>0</v>
      </c>
      <c r="Y1681" s="165">
        <f t="shared" si="693"/>
        <v>0</v>
      </c>
      <c r="Z1681" s="165">
        <f t="shared" si="693"/>
        <v>0</v>
      </c>
      <c r="AA1681" s="165">
        <f t="shared" si="693"/>
        <v>0</v>
      </c>
      <c r="AB1681" s="165">
        <f t="shared" si="693"/>
        <v>0</v>
      </c>
      <c r="AC1681" s="165">
        <f t="shared" si="693"/>
        <v>0</v>
      </c>
      <c r="AD1681" s="165">
        <f t="shared" si="693"/>
        <v>0</v>
      </c>
      <c r="AE1681" s="165">
        <f t="shared" si="693"/>
        <v>0</v>
      </c>
      <c r="AF1681" s="165">
        <f t="shared" si="693"/>
        <v>0</v>
      </c>
      <c r="AG1681" s="165">
        <f t="shared" si="693"/>
        <v>0</v>
      </c>
      <c r="AH1681" s="165">
        <f t="shared" si="693"/>
        <v>0</v>
      </c>
      <c r="AI1681" s="165">
        <f t="shared" si="694"/>
        <v>0</v>
      </c>
      <c r="AJ1681" s="165">
        <f t="shared" si="694"/>
        <v>0</v>
      </c>
      <c r="AK1681" s="165">
        <f t="shared" si="694"/>
        <v>0</v>
      </c>
      <c r="AL1681" s="165">
        <f t="shared" si="694"/>
        <v>0</v>
      </c>
      <c r="AM1681" s="165">
        <f t="shared" si="694"/>
        <v>0</v>
      </c>
      <c r="AN1681" s="165">
        <f t="shared" si="694"/>
        <v>0</v>
      </c>
      <c r="AO1681" s="165">
        <f t="shared" si="694"/>
        <v>0</v>
      </c>
      <c r="AP1681" s="165">
        <f t="shared" si="694"/>
        <v>0</v>
      </c>
      <c r="AQ1681" s="165">
        <f t="shared" si="694"/>
        <v>0</v>
      </c>
      <c r="AR1681" s="165">
        <f t="shared" si="694"/>
        <v>0</v>
      </c>
      <c r="AS1681" s="165">
        <f t="shared" si="682"/>
        <v>0</v>
      </c>
    </row>
    <row r="1682" spans="2:46" hidden="1" outlineLevel="2">
      <c r="B1682" s="66">
        <v>33</v>
      </c>
      <c r="D1682" s="338">
        <v>0</v>
      </c>
      <c r="E1682" s="165">
        <f t="shared" si="691"/>
        <v>0</v>
      </c>
      <c r="F1682" s="165">
        <f t="shared" si="691"/>
        <v>0</v>
      </c>
      <c r="G1682" s="165">
        <f t="shared" si="691"/>
        <v>0</v>
      </c>
      <c r="H1682" s="165">
        <f t="shared" si="691"/>
        <v>0</v>
      </c>
      <c r="I1682" s="165">
        <f t="shared" si="691"/>
        <v>0</v>
      </c>
      <c r="J1682" s="165">
        <f t="shared" si="691"/>
        <v>0</v>
      </c>
      <c r="K1682" s="165">
        <f t="shared" si="691"/>
        <v>0</v>
      </c>
      <c r="L1682" s="165">
        <f t="shared" si="691"/>
        <v>0</v>
      </c>
      <c r="M1682" s="165">
        <f t="shared" si="691"/>
        <v>0</v>
      </c>
      <c r="N1682" s="165">
        <f t="shared" si="691"/>
        <v>0</v>
      </c>
      <c r="O1682" s="165">
        <f t="shared" si="692"/>
        <v>0</v>
      </c>
      <c r="P1682" s="165">
        <f t="shared" si="692"/>
        <v>0</v>
      </c>
      <c r="Q1682" s="165">
        <f t="shared" si="692"/>
        <v>0</v>
      </c>
      <c r="R1682" s="165">
        <f t="shared" si="692"/>
        <v>0</v>
      </c>
      <c r="S1682" s="165">
        <f t="shared" si="692"/>
        <v>0</v>
      </c>
      <c r="T1682" s="165">
        <f t="shared" si="692"/>
        <v>0</v>
      </c>
      <c r="U1682" s="165">
        <f t="shared" si="692"/>
        <v>0</v>
      </c>
      <c r="V1682" s="165">
        <f t="shared" si="692"/>
        <v>0</v>
      </c>
      <c r="W1682" s="165">
        <f t="shared" si="692"/>
        <v>0</v>
      </c>
      <c r="X1682" s="165">
        <f t="shared" si="692"/>
        <v>0</v>
      </c>
      <c r="Y1682" s="165">
        <f t="shared" si="693"/>
        <v>0</v>
      </c>
      <c r="Z1682" s="165">
        <f t="shared" si="693"/>
        <v>0</v>
      </c>
      <c r="AA1682" s="165">
        <f t="shared" si="693"/>
        <v>0</v>
      </c>
      <c r="AB1682" s="165">
        <f t="shared" si="693"/>
        <v>0</v>
      </c>
      <c r="AC1682" s="165">
        <f t="shared" si="693"/>
        <v>0</v>
      </c>
      <c r="AD1682" s="165">
        <f t="shared" si="693"/>
        <v>0</v>
      </c>
      <c r="AE1682" s="165">
        <f t="shared" si="693"/>
        <v>0</v>
      </c>
      <c r="AF1682" s="165">
        <f t="shared" si="693"/>
        <v>0</v>
      </c>
      <c r="AG1682" s="165">
        <f t="shared" si="693"/>
        <v>0</v>
      </c>
      <c r="AH1682" s="165">
        <f t="shared" si="693"/>
        <v>0</v>
      </c>
      <c r="AI1682" s="165">
        <f t="shared" si="694"/>
        <v>0</v>
      </c>
      <c r="AJ1682" s="165">
        <f t="shared" si="694"/>
        <v>0</v>
      </c>
      <c r="AK1682" s="165">
        <f t="shared" si="694"/>
        <v>0</v>
      </c>
      <c r="AL1682" s="165">
        <f t="shared" si="694"/>
        <v>0</v>
      </c>
      <c r="AM1682" s="165">
        <f t="shared" si="694"/>
        <v>0</v>
      </c>
      <c r="AN1682" s="165">
        <f t="shared" si="694"/>
        <v>0</v>
      </c>
      <c r="AO1682" s="165">
        <f t="shared" si="694"/>
        <v>0</v>
      </c>
      <c r="AP1682" s="165">
        <f t="shared" si="694"/>
        <v>0</v>
      </c>
      <c r="AQ1682" s="165">
        <f t="shared" si="694"/>
        <v>0</v>
      </c>
      <c r="AR1682" s="165">
        <f t="shared" si="694"/>
        <v>0</v>
      </c>
      <c r="AS1682" s="165">
        <f t="shared" si="682"/>
        <v>0</v>
      </c>
    </row>
    <row r="1683" spans="2:46" hidden="1" outlineLevel="2">
      <c r="B1683" s="66">
        <v>34</v>
      </c>
      <c r="D1683" s="338">
        <v>0</v>
      </c>
      <c r="E1683" s="165">
        <f t="shared" si="691"/>
        <v>0</v>
      </c>
      <c r="F1683" s="165">
        <f t="shared" si="691"/>
        <v>0</v>
      </c>
      <c r="G1683" s="165">
        <f t="shared" si="691"/>
        <v>0</v>
      </c>
      <c r="H1683" s="165">
        <f t="shared" si="691"/>
        <v>0</v>
      </c>
      <c r="I1683" s="165">
        <f t="shared" si="691"/>
        <v>0</v>
      </c>
      <c r="J1683" s="165">
        <f t="shared" si="691"/>
        <v>0</v>
      </c>
      <c r="K1683" s="165">
        <f t="shared" si="691"/>
        <v>0</v>
      </c>
      <c r="L1683" s="165">
        <f t="shared" si="691"/>
        <v>0</v>
      </c>
      <c r="M1683" s="165">
        <f t="shared" si="691"/>
        <v>0</v>
      </c>
      <c r="N1683" s="165">
        <f t="shared" si="691"/>
        <v>0</v>
      </c>
      <c r="O1683" s="165">
        <f t="shared" si="692"/>
        <v>0</v>
      </c>
      <c r="P1683" s="165">
        <f t="shared" si="692"/>
        <v>0</v>
      </c>
      <c r="Q1683" s="165">
        <f t="shared" si="692"/>
        <v>0</v>
      </c>
      <c r="R1683" s="165">
        <f t="shared" si="692"/>
        <v>0</v>
      </c>
      <c r="S1683" s="165">
        <f t="shared" si="692"/>
        <v>0</v>
      </c>
      <c r="T1683" s="165">
        <f t="shared" si="692"/>
        <v>0</v>
      </c>
      <c r="U1683" s="165">
        <f t="shared" si="692"/>
        <v>0</v>
      </c>
      <c r="V1683" s="165">
        <f t="shared" si="692"/>
        <v>0</v>
      </c>
      <c r="W1683" s="165">
        <f t="shared" si="692"/>
        <v>0</v>
      </c>
      <c r="X1683" s="165">
        <f t="shared" si="692"/>
        <v>0</v>
      </c>
      <c r="Y1683" s="165">
        <f t="shared" si="693"/>
        <v>0</v>
      </c>
      <c r="Z1683" s="165">
        <f t="shared" si="693"/>
        <v>0</v>
      </c>
      <c r="AA1683" s="165">
        <f t="shared" si="693"/>
        <v>0</v>
      </c>
      <c r="AB1683" s="165">
        <f t="shared" si="693"/>
        <v>0</v>
      </c>
      <c r="AC1683" s="165">
        <f t="shared" si="693"/>
        <v>0</v>
      </c>
      <c r="AD1683" s="165">
        <f t="shared" si="693"/>
        <v>0</v>
      </c>
      <c r="AE1683" s="165">
        <f t="shared" si="693"/>
        <v>0</v>
      </c>
      <c r="AF1683" s="165">
        <f t="shared" si="693"/>
        <v>0</v>
      </c>
      <c r="AG1683" s="165">
        <f t="shared" si="693"/>
        <v>0</v>
      </c>
      <c r="AH1683" s="165">
        <f t="shared" si="693"/>
        <v>0</v>
      </c>
      <c r="AI1683" s="165">
        <f t="shared" si="694"/>
        <v>0</v>
      </c>
      <c r="AJ1683" s="165">
        <f t="shared" si="694"/>
        <v>0</v>
      </c>
      <c r="AK1683" s="165">
        <f t="shared" si="694"/>
        <v>0</v>
      </c>
      <c r="AL1683" s="165">
        <f t="shared" si="694"/>
        <v>0</v>
      </c>
      <c r="AM1683" s="165">
        <f t="shared" si="694"/>
        <v>0</v>
      </c>
      <c r="AN1683" s="165">
        <f t="shared" si="694"/>
        <v>0</v>
      </c>
      <c r="AO1683" s="165">
        <f t="shared" si="694"/>
        <v>0</v>
      </c>
      <c r="AP1683" s="165">
        <f t="shared" si="694"/>
        <v>0</v>
      </c>
      <c r="AQ1683" s="165">
        <f t="shared" si="694"/>
        <v>0</v>
      </c>
      <c r="AR1683" s="165">
        <f t="shared" si="694"/>
        <v>0</v>
      </c>
      <c r="AS1683" s="165">
        <f t="shared" si="682"/>
        <v>0</v>
      </c>
    </row>
    <row r="1684" spans="2:46" hidden="1" outlineLevel="2">
      <c r="B1684" s="66">
        <v>35</v>
      </c>
      <c r="D1684" s="338">
        <v>0</v>
      </c>
      <c r="E1684" s="165">
        <f t="shared" si="691"/>
        <v>0</v>
      </c>
      <c r="F1684" s="165">
        <f t="shared" si="691"/>
        <v>0</v>
      </c>
      <c r="G1684" s="165">
        <f t="shared" si="691"/>
        <v>0</v>
      </c>
      <c r="H1684" s="165">
        <f t="shared" si="691"/>
        <v>0</v>
      </c>
      <c r="I1684" s="165">
        <f t="shared" si="691"/>
        <v>0</v>
      </c>
      <c r="J1684" s="165">
        <f t="shared" si="691"/>
        <v>0</v>
      </c>
      <c r="K1684" s="165">
        <f t="shared" si="691"/>
        <v>0</v>
      </c>
      <c r="L1684" s="165">
        <f t="shared" si="691"/>
        <v>0</v>
      </c>
      <c r="M1684" s="165">
        <f t="shared" si="691"/>
        <v>0</v>
      </c>
      <c r="N1684" s="165">
        <f t="shared" si="691"/>
        <v>0</v>
      </c>
      <c r="O1684" s="165">
        <f t="shared" si="692"/>
        <v>0</v>
      </c>
      <c r="P1684" s="165">
        <f t="shared" si="692"/>
        <v>0</v>
      </c>
      <c r="Q1684" s="165">
        <f t="shared" si="692"/>
        <v>0</v>
      </c>
      <c r="R1684" s="165">
        <f t="shared" si="692"/>
        <v>0</v>
      </c>
      <c r="S1684" s="165">
        <f t="shared" si="692"/>
        <v>0</v>
      </c>
      <c r="T1684" s="165">
        <f t="shared" si="692"/>
        <v>0</v>
      </c>
      <c r="U1684" s="165">
        <f t="shared" si="692"/>
        <v>0</v>
      </c>
      <c r="V1684" s="165">
        <f t="shared" si="692"/>
        <v>0</v>
      </c>
      <c r="W1684" s="165">
        <f t="shared" si="692"/>
        <v>0</v>
      </c>
      <c r="X1684" s="165">
        <f t="shared" si="692"/>
        <v>0</v>
      </c>
      <c r="Y1684" s="165">
        <f t="shared" si="693"/>
        <v>0</v>
      </c>
      <c r="Z1684" s="165">
        <f t="shared" si="693"/>
        <v>0</v>
      </c>
      <c r="AA1684" s="165">
        <f t="shared" si="693"/>
        <v>0</v>
      </c>
      <c r="AB1684" s="165">
        <f t="shared" si="693"/>
        <v>0</v>
      </c>
      <c r="AC1684" s="165">
        <f t="shared" si="693"/>
        <v>0</v>
      </c>
      <c r="AD1684" s="165">
        <f t="shared" si="693"/>
        <v>0</v>
      </c>
      <c r="AE1684" s="165">
        <f t="shared" si="693"/>
        <v>0</v>
      </c>
      <c r="AF1684" s="165">
        <f t="shared" si="693"/>
        <v>0</v>
      </c>
      <c r="AG1684" s="165">
        <f t="shared" si="693"/>
        <v>0</v>
      </c>
      <c r="AH1684" s="165">
        <f t="shared" si="693"/>
        <v>0</v>
      </c>
      <c r="AI1684" s="165">
        <f t="shared" si="694"/>
        <v>0</v>
      </c>
      <c r="AJ1684" s="165">
        <f t="shared" si="694"/>
        <v>0</v>
      </c>
      <c r="AK1684" s="165">
        <f t="shared" si="694"/>
        <v>0</v>
      </c>
      <c r="AL1684" s="165">
        <f t="shared" si="694"/>
        <v>0</v>
      </c>
      <c r="AM1684" s="165">
        <f t="shared" si="694"/>
        <v>0</v>
      </c>
      <c r="AN1684" s="165">
        <f t="shared" si="694"/>
        <v>0</v>
      </c>
      <c r="AO1684" s="165">
        <f t="shared" si="694"/>
        <v>0</v>
      </c>
      <c r="AP1684" s="165">
        <f t="shared" si="694"/>
        <v>0</v>
      </c>
      <c r="AQ1684" s="165">
        <f t="shared" si="694"/>
        <v>0</v>
      </c>
      <c r="AR1684" s="165">
        <f t="shared" si="694"/>
        <v>0</v>
      </c>
      <c r="AS1684" s="165">
        <f t="shared" si="682"/>
        <v>0</v>
      </c>
    </row>
    <row r="1685" spans="2:46" hidden="1" outlineLevel="2">
      <c r="B1685" s="66">
        <v>36</v>
      </c>
      <c r="D1685" s="338">
        <v>0</v>
      </c>
      <c r="E1685" s="165">
        <f t="shared" si="691"/>
        <v>0</v>
      </c>
      <c r="F1685" s="165">
        <f t="shared" si="691"/>
        <v>0</v>
      </c>
      <c r="G1685" s="165">
        <f t="shared" si="691"/>
        <v>0</v>
      </c>
      <c r="H1685" s="165">
        <f t="shared" si="691"/>
        <v>0</v>
      </c>
      <c r="I1685" s="165">
        <f t="shared" si="691"/>
        <v>0</v>
      </c>
      <c r="J1685" s="165">
        <f t="shared" si="691"/>
        <v>0</v>
      </c>
      <c r="K1685" s="165">
        <f t="shared" si="691"/>
        <v>0</v>
      </c>
      <c r="L1685" s="165">
        <f t="shared" si="691"/>
        <v>0</v>
      </c>
      <c r="M1685" s="165">
        <f t="shared" si="691"/>
        <v>0</v>
      </c>
      <c r="N1685" s="165">
        <f t="shared" si="691"/>
        <v>0</v>
      </c>
      <c r="O1685" s="165">
        <f t="shared" si="692"/>
        <v>0</v>
      </c>
      <c r="P1685" s="165">
        <f t="shared" si="692"/>
        <v>0</v>
      </c>
      <c r="Q1685" s="165">
        <f t="shared" si="692"/>
        <v>0</v>
      </c>
      <c r="R1685" s="165">
        <f t="shared" si="692"/>
        <v>0</v>
      </c>
      <c r="S1685" s="165">
        <f t="shared" si="692"/>
        <v>0</v>
      </c>
      <c r="T1685" s="165">
        <f t="shared" si="692"/>
        <v>0</v>
      </c>
      <c r="U1685" s="165">
        <f t="shared" si="692"/>
        <v>0</v>
      </c>
      <c r="V1685" s="165">
        <f t="shared" si="692"/>
        <v>0</v>
      </c>
      <c r="W1685" s="165">
        <f t="shared" si="692"/>
        <v>0</v>
      </c>
      <c r="X1685" s="165">
        <f t="shared" si="692"/>
        <v>0</v>
      </c>
      <c r="Y1685" s="165">
        <f t="shared" si="693"/>
        <v>0</v>
      </c>
      <c r="Z1685" s="165">
        <f t="shared" si="693"/>
        <v>0</v>
      </c>
      <c r="AA1685" s="165">
        <f t="shared" si="693"/>
        <v>0</v>
      </c>
      <c r="AB1685" s="165">
        <f t="shared" si="693"/>
        <v>0</v>
      </c>
      <c r="AC1685" s="165">
        <f t="shared" si="693"/>
        <v>0</v>
      </c>
      <c r="AD1685" s="165">
        <f t="shared" si="693"/>
        <v>0</v>
      </c>
      <c r="AE1685" s="165">
        <f t="shared" si="693"/>
        <v>0</v>
      </c>
      <c r="AF1685" s="165">
        <f t="shared" si="693"/>
        <v>0</v>
      </c>
      <c r="AG1685" s="165">
        <f t="shared" si="693"/>
        <v>0</v>
      </c>
      <c r="AH1685" s="165">
        <f t="shared" si="693"/>
        <v>0</v>
      </c>
      <c r="AI1685" s="165">
        <f t="shared" si="694"/>
        <v>0</v>
      </c>
      <c r="AJ1685" s="165">
        <f t="shared" si="694"/>
        <v>0</v>
      </c>
      <c r="AK1685" s="165">
        <f t="shared" si="694"/>
        <v>0</v>
      </c>
      <c r="AL1685" s="165">
        <f t="shared" si="694"/>
        <v>0</v>
      </c>
      <c r="AM1685" s="165">
        <f t="shared" si="694"/>
        <v>0</v>
      </c>
      <c r="AN1685" s="165">
        <f t="shared" si="694"/>
        <v>0</v>
      </c>
      <c r="AO1685" s="165">
        <f t="shared" si="694"/>
        <v>0</v>
      </c>
      <c r="AP1685" s="165">
        <f t="shared" si="694"/>
        <v>0</v>
      </c>
      <c r="AQ1685" s="165">
        <f t="shared" si="694"/>
        <v>0</v>
      </c>
      <c r="AR1685" s="165">
        <f t="shared" si="694"/>
        <v>0</v>
      </c>
      <c r="AS1685" s="165">
        <f t="shared" si="682"/>
        <v>0</v>
      </c>
    </row>
    <row r="1686" spans="2:46" hidden="1" outlineLevel="2">
      <c r="B1686" s="66">
        <v>37</v>
      </c>
      <c r="D1686" s="338">
        <v>0</v>
      </c>
      <c r="E1686" s="165">
        <f t="shared" si="691"/>
        <v>0</v>
      </c>
      <c r="F1686" s="165">
        <f t="shared" si="691"/>
        <v>0</v>
      </c>
      <c r="G1686" s="165">
        <f t="shared" si="691"/>
        <v>0</v>
      </c>
      <c r="H1686" s="165">
        <f t="shared" si="691"/>
        <v>0</v>
      </c>
      <c r="I1686" s="165">
        <f t="shared" si="691"/>
        <v>0</v>
      </c>
      <c r="J1686" s="165">
        <f t="shared" si="691"/>
        <v>0</v>
      </c>
      <c r="K1686" s="165">
        <f t="shared" si="691"/>
        <v>0</v>
      </c>
      <c r="L1686" s="165">
        <f t="shared" si="691"/>
        <v>0</v>
      </c>
      <c r="M1686" s="165">
        <f t="shared" si="691"/>
        <v>0</v>
      </c>
      <c r="N1686" s="165">
        <f t="shared" si="691"/>
        <v>0</v>
      </c>
      <c r="O1686" s="165">
        <f t="shared" si="692"/>
        <v>0</v>
      </c>
      <c r="P1686" s="165">
        <f t="shared" si="692"/>
        <v>0</v>
      </c>
      <c r="Q1686" s="165">
        <f t="shared" si="692"/>
        <v>0</v>
      </c>
      <c r="R1686" s="165">
        <f t="shared" si="692"/>
        <v>0</v>
      </c>
      <c r="S1686" s="165">
        <f t="shared" si="692"/>
        <v>0</v>
      </c>
      <c r="T1686" s="165">
        <f t="shared" si="692"/>
        <v>0</v>
      </c>
      <c r="U1686" s="165">
        <f t="shared" si="692"/>
        <v>0</v>
      </c>
      <c r="V1686" s="165">
        <f t="shared" si="692"/>
        <v>0</v>
      </c>
      <c r="W1686" s="165">
        <f t="shared" si="692"/>
        <v>0</v>
      </c>
      <c r="X1686" s="165">
        <f t="shared" si="692"/>
        <v>0</v>
      </c>
      <c r="Y1686" s="165">
        <f t="shared" si="693"/>
        <v>0</v>
      </c>
      <c r="Z1686" s="165">
        <f t="shared" si="693"/>
        <v>0</v>
      </c>
      <c r="AA1686" s="165">
        <f t="shared" si="693"/>
        <v>0</v>
      </c>
      <c r="AB1686" s="165">
        <f t="shared" si="693"/>
        <v>0</v>
      </c>
      <c r="AC1686" s="165">
        <f t="shared" si="693"/>
        <v>0</v>
      </c>
      <c r="AD1686" s="165">
        <f t="shared" si="693"/>
        <v>0</v>
      </c>
      <c r="AE1686" s="165">
        <f t="shared" si="693"/>
        <v>0</v>
      </c>
      <c r="AF1686" s="165">
        <f t="shared" si="693"/>
        <v>0</v>
      </c>
      <c r="AG1686" s="165">
        <f t="shared" si="693"/>
        <v>0</v>
      </c>
      <c r="AH1686" s="165">
        <f t="shared" si="693"/>
        <v>0</v>
      </c>
      <c r="AI1686" s="165">
        <f t="shared" si="694"/>
        <v>0</v>
      </c>
      <c r="AJ1686" s="165">
        <f t="shared" si="694"/>
        <v>0</v>
      </c>
      <c r="AK1686" s="165">
        <f t="shared" si="694"/>
        <v>0</v>
      </c>
      <c r="AL1686" s="165">
        <f t="shared" si="694"/>
        <v>0</v>
      </c>
      <c r="AM1686" s="165">
        <f t="shared" si="694"/>
        <v>0</v>
      </c>
      <c r="AN1686" s="165">
        <f t="shared" si="694"/>
        <v>0</v>
      </c>
      <c r="AO1686" s="165">
        <f t="shared" si="694"/>
        <v>0</v>
      </c>
      <c r="AP1686" s="165">
        <f t="shared" si="694"/>
        <v>0</v>
      </c>
      <c r="AQ1686" s="165">
        <f t="shared" si="694"/>
        <v>0</v>
      </c>
      <c r="AR1686" s="165">
        <f t="shared" si="694"/>
        <v>0</v>
      </c>
      <c r="AS1686" s="165">
        <f t="shared" si="682"/>
        <v>0</v>
      </c>
    </row>
    <row r="1687" spans="2:46" hidden="1" outlineLevel="2">
      <c r="B1687" s="66">
        <v>38</v>
      </c>
      <c r="D1687" s="338">
        <v>0</v>
      </c>
      <c r="E1687" s="165">
        <f t="shared" si="691"/>
        <v>0</v>
      </c>
      <c r="F1687" s="165">
        <f t="shared" si="691"/>
        <v>0</v>
      </c>
      <c r="G1687" s="165">
        <f t="shared" si="691"/>
        <v>0</v>
      </c>
      <c r="H1687" s="165">
        <f t="shared" si="691"/>
        <v>0</v>
      </c>
      <c r="I1687" s="165">
        <f t="shared" si="691"/>
        <v>0</v>
      </c>
      <c r="J1687" s="165">
        <f t="shared" si="691"/>
        <v>0</v>
      </c>
      <c r="K1687" s="165">
        <f t="shared" si="691"/>
        <v>0</v>
      </c>
      <c r="L1687" s="165">
        <f t="shared" si="691"/>
        <v>0</v>
      </c>
      <c r="M1687" s="165">
        <f t="shared" si="691"/>
        <v>0</v>
      </c>
      <c r="N1687" s="165">
        <f t="shared" si="691"/>
        <v>0</v>
      </c>
      <c r="O1687" s="165">
        <f t="shared" si="692"/>
        <v>0</v>
      </c>
      <c r="P1687" s="165">
        <f t="shared" si="692"/>
        <v>0</v>
      </c>
      <c r="Q1687" s="165">
        <f t="shared" si="692"/>
        <v>0</v>
      </c>
      <c r="R1687" s="165">
        <f t="shared" si="692"/>
        <v>0</v>
      </c>
      <c r="S1687" s="165">
        <f t="shared" si="692"/>
        <v>0</v>
      </c>
      <c r="T1687" s="165">
        <f t="shared" si="692"/>
        <v>0</v>
      </c>
      <c r="U1687" s="165">
        <f t="shared" si="692"/>
        <v>0</v>
      </c>
      <c r="V1687" s="165">
        <f t="shared" si="692"/>
        <v>0</v>
      </c>
      <c r="W1687" s="165">
        <f t="shared" si="692"/>
        <v>0</v>
      </c>
      <c r="X1687" s="165">
        <f t="shared" si="692"/>
        <v>0</v>
      </c>
      <c r="Y1687" s="165">
        <f t="shared" si="693"/>
        <v>0</v>
      </c>
      <c r="Z1687" s="165">
        <f t="shared" si="693"/>
        <v>0</v>
      </c>
      <c r="AA1687" s="165">
        <f t="shared" si="693"/>
        <v>0</v>
      </c>
      <c r="AB1687" s="165">
        <f t="shared" si="693"/>
        <v>0</v>
      </c>
      <c r="AC1687" s="165">
        <f t="shared" si="693"/>
        <v>0</v>
      </c>
      <c r="AD1687" s="165">
        <f t="shared" si="693"/>
        <v>0</v>
      </c>
      <c r="AE1687" s="165">
        <f t="shared" si="693"/>
        <v>0</v>
      </c>
      <c r="AF1687" s="165">
        <f t="shared" si="693"/>
        <v>0</v>
      </c>
      <c r="AG1687" s="165">
        <f t="shared" si="693"/>
        <v>0</v>
      </c>
      <c r="AH1687" s="165">
        <f t="shared" si="693"/>
        <v>0</v>
      </c>
      <c r="AI1687" s="165">
        <f t="shared" si="694"/>
        <v>0</v>
      </c>
      <c r="AJ1687" s="165">
        <f t="shared" si="694"/>
        <v>0</v>
      </c>
      <c r="AK1687" s="165">
        <f t="shared" si="694"/>
        <v>0</v>
      </c>
      <c r="AL1687" s="165">
        <f t="shared" si="694"/>
        <v>0</v>
      </c>
      <c r="AM1687" s="165">
        <f t="shared" si="694"/>
        <v>0</v>
      </c>
      <c r="AN1687" s="165">
        <f t="shared" si="694"/>
        <v>0</v>
      </c>
      <c r="AO1687" s="165">
        <f t="shared" si="694"/>
        <v>0</v>
      </c>
      <c r="AP1687" s="165">
        <f t="shared" si="694"/>
        <v>0</v>
      </c>
      <c r="AQ1687" s="165">
        <f t="shared" si="694"/>
        <v>0</v>
      </c>
      <c r="AR1687" s="165">
        <f t="shared" si="694"/>
        <v>0</v>
      </c>
      <c r="AS1687" s="165">
        <f t="shared" si="682"/>
        <v>0</v>
      </c>
    </row>
    <row r="1688" spans="2:46" hidden="1" outlineLevel="2">
      <c r="B1688" s="66">
        <v>39</v>
      </c>
      <c r="D1688" s="338">
        <v>0</v>
      </c>
      <c r="E1688" s="165">
        <f t="shared" si="691"/>
        <v>0</v>
      </c>
      <c r="F1688" s="165">
        <f t="shared" si="691"/>
        <v>0</v>
      </c>
      <c r="G1688" s="165">
        <f t="shared" si="691"/>
        <v>0</v>
      </c>
      <c r="H1688" s="165">
        <f t="shared" si="691"/>
        <v>0</v>
      </c>
      <c r="I1688" s="165">
        <f t="shared" si="691"/>
        <v>0</v>
      </c>
      <c r="J1688" s="165">
        <f t="shared" si="691"/>
        <v>0</v>
      </c>
      <c r="K1688" s="165">
        <f t="shared" si="691"/>
        <v>0</v>
      </c>
      <c r="L1688" s="165">
        <f t="shared" si="691"/>
        <v>0</v>
      </c>
      <c r="M1688" s="165">
        <f t="shared" si="691"/>
        <v>0</v>
      </c>
      <c r="N1688" s="165">
        <f t="shared" si="691"/>
        <v>0</v>
      </c>
      <c r="O1688" s="165">
        <f t="shared" si="692"/>
        <v>0</v>
      </c>
      <c r="P1688" s="165">
        <f t="shared" si="692"/>
        <v>0</v>
      </c>
      <c r="Q1688" s="165">
        <f t="shared" si="692"/>
        <v>0</v>
      </c>
      <c r="R1688" s="165">
        <f t="shared" si="692"/>
        <v>0</v>
      </c>
      <c r="S1688" s="165">
        <f t="shared" si="692"/>
        <v>0</v>
      </c>
      <c r="T1688" s="165">
        <f t="shared" si="692"/>
        <v>0</v>
      </c>
      <c r="U1688" s="165">
        <f t="shared" si="692"/>
        <v>0</v>
      </c>
      <c r="V1688" s="165">
        <f t="shared" si="692"/>
        <v>0</v>
      </c>
      <c r="W1688" s="165">
        <f t="shared" si="692"/>
        <v>0</v>
      </c>
      <c r="X1688" s="165">
        <f t="shared" si="692"/>
        <v>0</v>
      </c>
      <c r="Y1688" s="165">
        <f t="shared" si="693"/>
        <v>0</v>
      </c>
      <c r="Z1688" s="165">
        <f t="shared" si="693"/>
        <v>0</v>
      </c>
      <c r="AA1688" s="165">
        <f t="shared" si="693"/>
        <v>0</v>
      </c>
      <c r="AB1688" s="165">
        <f t="shared" si="693"/>
        <v>0</v>
      </c>
      <c r="AC1688" s="165">
        <f t="shared" si="693"/>
        <v>0</v>
      </c>
      <c r="AD1688" s="165">
        <f t="shared" si="693"/>
        <v>0</v>
      </c>
      <c r="AE1688" s="165">
        <f t="shared" si="693"/>
        <v>0</v>
      </c>
      <c r="AF1688" s="165">
        <f t="shared" si="693"/>
        <v>0</v>
      </c>
      <c r="AG1688" s="165">
        <f t="shared" si="693"/>
        <v>0</v>
      </c>
      <c r="AH1688" s="165">
        <f t="shared" si="693"/>
        <v>0</v>
      </c>
      <c r="AI1688" s="165">
        <f t="shared" si="694"/>
        <v>0</v>
      </c>
      <c r="AJ1688" s="165">
        <f t="shared" si="694"/>
        <v>0</v>
      </c>
      <c r="AK1688" s="165">
        <f t="shared" si="694"/>
        <v>0</v>
      </c>
      <c r="AL1688" s="165">
        <f t="shared" si="694"/>
        <v>0</v>
      </c>
      <c r="AM1688" s="165">
        <f t="shared" si="694"/>
        <v>0</v>
      </c>
      <c r="AN1688" s="165">
        <f t="shared" si="694"/>
        <v>0</v>
      </c>
      <c r="AO1688" s="165">
        <f t="shared" si="694"/>
        <v>0</v>
      </c>
      <c r="AP1688" s="165">
        <f t="shared" si="694"/>
        <v>0</v>
      </c>
      <c r="AQ1688" s="165">
        <f t="shared" si="694"/>
        <v>0</v>
      </c>
      <c r="AR1688" s="165">
        <f t="shared" si="694"/>
        <v>0</v>
      </c>
      <c r="AS1688" s="165">
        <f t="shared" si="682"/>
        <v>0</v>
      </c>
    </row>
    <row r="1689" spans="2:46" hidden="1" outlineLevel="2">
      <c r="B1689" s="66">
        <v>40</v>
      </c>
      <c r="D1689" s="338">
        <v>0</v>
      </c>
      <c r="E1689" s="165">
        <f t="shared" si="691"/>
        <v>0</v>
      </c>
      <c r="F1689" s="165">
        <f t="shared" si="691"/>
        <v>0</v>
      </c>
      <c r="G1689" s="165">
        <f t="shared" si="691"/>
        <v>0</v>
      </c>
      <c r="H1689" s="165">
        <f t="shared" si="691"/>
        <v>0</v>
      </c>
      <c r="I1689" s="165">
        <f t="shared" si="691"/>
        <v>0</v>
      </c>
      <c r="J1689" s="165">
        <f t="shared" si="691"/>
        <v>0</v>
      </c>
      <c r="K1689" s="165">
        <f t="shared" si="691"/>
        <v>0</v>
      </c>
      <c r="L1689" s="165">
        <f t="shared" si="691"/>
        <v>0</v>
      </c>
      <c r="M1689" s="165">
        <f t="shared" si="691"/>
        <v>0</v>
      </c>
      <c r="N1689" s="165">
        <f t="shared" si="691"/>
        <v>0</v>
      </c>
      <c r="O1689" s="165">
        <f t="shared" si="692"/>
        <v>0</v>
      </c>
      <c r="P1689" s="165">
        <f t="shared" si="692"/>
        <v>0</v>
      </c>
      <c r="Q1689" s="165">
        <f t="shared" si="692"/>
        <v>0</v>
      </c>
      <c r="R1689" s="165">
        <f t="shared" si="692"/>
        <v>0</v>
      </c>
      <c r="S1689" s="165">
        <f t="shared" si="692"/>
        <v>0</v>
      </c>
      <c r="T1689" s="165">
        <f t="shared" si="692"/>
        <v>0</v>
      </c>
      <c r="U1689" s="165">
        <f t="shared" si="692"/>
        <v>0</v>
      </c>
      <c r="V1689" s="165">
        <f t="shared" si="692"/>
        <v>0</v>
      </c>
      <c r="W1689" s="165">
        <f t="shared" si="692"/>
        <v>0</v>
      </c>
      <c r="X1689" s="165">
        <f t="shared" si="692"/>
        <v>0</v>
      </c>
      <c r="Y1689" s="165">
        <f t="shared" si="693"/>
        <v>0</v>
      </c>
      <c r="Z1689" s="165">
        <f t="shared" si="693"/>
        <v>0</v>
      </c>
      <c r="AA1689" s="165">
        <f t="shared" si="693"/>
        <v>0</v>
      </c>
      <c r="AB1689" s="165">
        <f t="shared" si="693"/>
        <v>0</v>
      </c>
      <c r="AC1689" s="165">
        <f t="shared" si="693"/>
        <v>0</v>
      </c>
      <c r="AD1689" s="165">
        <f t="shared" si="693"/>
        <v>0</v>
      </c>
      <c r="AE1689" s="165">
        <f t="shared" si="693"/>
        <v>0</v>
      </c>
      <c r="AF1689" s="165">
        <f t="shared" si="693"/>
        <v>0</v>
      </c>
      <c r="AG1689" s="165">
        <f t="shared" si="693"/>
        <v>0</v>
      </c>
      <c r="AH1689" s="165">
        <f t="shared" si="693"/>
        <v>0</v>
      </c>
      <c r="AI1689" s="165">
        <f t="shared" si="694"/>
        <v>0</v>
      </c>
      <c r="AJ1689" s="165">
        <f t="shared" si="694"/>
        <v>0</v>
      </c>
      <c r="AK1689" s="165">
        <f t="shared" si="694"/>
        <v>0</v>
      </c>
      <c r="AL1689" s="165">
        <f t="shared" si="694"/>
        <v>0</v>
      </c>
      <c r="AM1689" s="165">
        <f t="shared" si="694"/>
        <v>0</v>
      </c>
      <c r="AN1689" s="165">
        <f t="shared" si="694"/>
        <v>0</v>
      </c>
      <c r="AO1689" s="165">
        <f t="shared" si="694"/>
        <v>0</v>
      </c>
      <c r="AP1689" s="165">
        <f t="shared" si="694"/>
        <v>0</v>
      </c>
      <c r="AQ1689" s="165">
        <f t="shared" si="694"/>
        <v>0</v>
      </c>
      <c r="AR1689" s="165">
        <f t="shared" si="694"/>
        <v>0</v>
      </c>
      <c r="AS1689" s="165">
        <f t="shared" si="682"/>
        <v>0</v>
      </c>
    </row>
    <row r="1690" spans="2:46" hidden="1" outlineLevel="1" collapsed="1">
      <c r="B1690" s="378" t="str">
        <f>INV!B53</f>
        <v xml:space="preserve">5.2- </v>
      </c>
      <c r="D1690" s="386">
        <f>INV!C53</f>
        <v>20</v>
      </c>
      <c r="E1690" s="387">
        <f>SUM(E1691:E1730)</f>
        <v>0</v>
      </c>
      <c r="F1690" s="387">
        <f t="shared" ref="F1690:AR1690" si="695">SUM(F1691:F1730)</f>
        <v>0</v>
      </c>
      <c r="G1690" s="387">
        <f t="shared" si="695"/>
        <v>0</v>
      </c>
      <c r="H1690" s="387">
        <f t="shared" si="695"/>
        <v>0</v>
      </c>
      <c r="I1690" s="387">
        <f t="shared" si="695"/>
        <v>0</v>
      </c>
      <c r="J1690" s="387">
        <f t="shared" si="695"/>
        <v>0</v>
      </c>
      <c r="K1690" s="387">
        <f t="shared" si="695"/>
        <v>0</v>
      </c>
      <c r="L1690" s="387">
        <f t="shared" si="695"/>
        <v>0</v>
      </c>
      <c r="M1690" s="387">
        <f t="shared" si="695"/>
        <v>0</v>
      </c>
      <c r="N1690" s="387">
        <f t="shared" si="695"/>
        <v>0</v>
      </c>
      <c r="O1690" s="387">
        <f t="shared" si="695"/>
        <v>0</v>
      </c>
      <c r="P1690" s="387">
        <f t="shared" si="695"/>
        <v>0</v>
      </c>
      <c r="Q1690" s="387">
        <f t="shared" si="695"/>
        <v>0</v>
      </c>
      <c r="R1690" s="387">
        <f t="shared" si="695"/>
        <v>0</v>
      </c>
      <c r="S1690" s="387">
        <f t="shared" si="695"/>
        <v>0</v>
      </c>
      <c r="T1690" s="387">
        <f t="shared" si="695"/>
        <v>0</v>
      </c>
      <c r="U1690" s="387">
        <f t="shared" si="695"/>
        <v>0</v>
      </c>
      <c r="V1690" s="387">
        <f t="shared" si="695"/>
        <v>0</v>
      </c>
      <c r="W1690" s="387">
        <f t="shared" si="695"/>
        <v>0</v>
      </c>
      <c r="X1690" s="387">
        <f t="shared" si="695"/>
        <v>0</v>
      </c>
      <c r="Y1690" s="387">
        <f t="shared" si="695"/>
        <v>0</v>
      </c>
      <c r="Z1690" s="387">
        <f t="shared" si="695"/>
        <v>0</v>
      </c>
      <c r="AA1690" s="387">
        <f t="shared" si="695"/>
        <v>0</v>
      </c>
      <c r="AB1690" s="387">
        <f t="shared" si="695"/>
        <v>0</v>
      </c>
      <c r="AC1690" s="387">
        <f t="shared" si="695"/>
        <v>0</v>
      </c>
      <c r="AD1690" s="387">
        <f t="shared" si="695"/>
        <v>0</v>
      </c>
      <c r="AE1690" s="387">
        <f t="shared" si="695"/>
        <v>0</v>
      </c>
      <c r="AF1690" s="387">
        <f t="shared" si="695"/>
        <v>0</v>
      </c>
      <c r="AG1690" s="387">
        <f t="shared" si="695"/>
        <v>0</v>
      </c>
      <c r="AH1690" s="387">
        <f t="shared" si="695"/>
        <v>0</v>
      </c>
      <c r="AI1690" s="387">
        <f t="shared" si="695"/>
        <v>0</v>
      </c>
      <c r="AJ1690" s="387">
        <f t="shared" si="695"/>
        <v>0</v>
      </c>
      <c r="AK1690" s="387">
        <f t="shared" si="695"/>
        <v>0</v>
      </c>
      <c r="AL1690" s="387">
        <f t="shared" si="695"/>
        <v>0</v>
      </c>
      <c r="AM1690" s="387">
        <f t="shared" si="695"/>
        <v>0</v>
      </c>
      <c r="AN1690" s="387">
        <f t="shared" si="695"/>
        <v>0</v>
      </c>
      <c r="AO1690" s="387">
        <f t="shared" si="695"/>
        <v>0</v>
      </c>
      <c r="AP1690" s="387">
        <f t="shared" si="695"/>
        <v>0</v>
      </c>
      <c r="AQ1690" s="387">
        <f t="shared" si="695"/>
        <v>0</v>
      </c>
      <c r="AR1690" s="387">
        <f t="shared" si="695"/>
        <v>0</v>
      </c>
      <c r="AS1690" s="165">
        <f t="shared" si="682"/>
        <v>0</v>
      </c>
      <c r="AT1690" s="377" t="str">
        <f>INV!AT53</f>
        <v>Flona Três Barras</v>
      </c>
    </row>
    <row r="1691" spans="2:46" hidden="1" outlineLevel="2">
      <c r="B1691" s="66">
        <v>1</v>
      </c>
      <c r="D1691" s="338" cm="1">
        <f t="array" ref="D1691:D1730">TRANSPOSE(INV!E53:AR53)</f>
        <v>0</v>
      </c>
      <c r="E1691" s="165">
        <f t="shared" ref="E1691:N1700" si="696">IF(AND(E$2=$B1691,$B1691=$C$3),$D1691,IF(AND(E$2&gt;$B1691,E$2&lt;=$D$1690+$B1691),SLN($D1691,0,IF($C$3-$B1691&gt;=$D$1690,$D$1690,$C$3-$B1691)),0))</f>
        <v>0</v>
      </c>
      <c r="F1691" s="165">
        <f t="shared" si="696"/>
        <v>0</v>
      </c>
      <c r="G1691" s="165">
        <f t="shared" si="696"/>
        <v>0</v>
      </c>
      <c r="H1691" s="165">
        <f t="shared" si="696"/>
        <v>0</v>
      </c>
      <c r="I1691" s="165">
        <f t="shared" si="696"/>
        <v>0</v>
      </c>
      <c r="J1691" s="165">
        <f t="shared" si="696"/>
        <v>0</v>
      </c>
      <c r="K1691" s="165">
        <f t="shared" si="696"/>
        <v>0</v>
      </c>
      <c r="L1691" s="165">
        <f t="shared" si="696"/>
        <v>0</v>
      </c>
      <c r="M1691" s="165">
        <f t="shared" si="696"/>
        <v>0</v>
      </c>
      <c r="N1691" s="165">
        <f t="shared" si="696"/>
        <v>0</v>
      </c>
      <c r="O1691" s="165">
        <f t="shared" ref="O1691:X1700" si="697">IF(AND(O$2=$B1691,$B1691=$C$3),$D1691,IF(AND(O$2&gt;$B1691,O$2&lt;=$D$1690+$B1691),SLN($D1691,0,IF($C$3-$B1691&gt;=$D$1690,$D$1690,$C$3-$B1691)),0))</f>
        <v>0</v>
      </c>
      <c r="P1691" s="165">
        <f t="shared" si="697"/>
        <v>0</v>
      </c>
      <c r="Q1691" s="165">
        <f t="shared" si="697"/>
        <v>0</v>
      </c>
      <c r="R1691" s="165">
        <f t="shared" si="697"/>
        <v>0</v>
      </c>
      <c r="S1691" s="165">
        <f t="shared" si="697"/>
        <v>0</v>
      </c>
      <c r="T1691" s="165">
        <f t="shared" si="697"/>
        <v>0</v>
      </c>
      <c r="U1691" s="165">
        <f t="shared" si="697"/>
        <v>0</v>
      </c>
      <c r="V1691" s="165">
        <f t="shared" si="697"/>
        <v>0</v>
      </c>
      <c r="W1691" s="165">
        <f t="shared" si="697"/>
        <v>0</v>
      </c>
      <c r="X1691" s="165">
        <f t="shared" si="697"/>
        <v>0</v>
      </c>
      <c r="Y1691" s="165">
        <f t="shared" ref="Y1691:AH1700" si="698">IF(AND(Y$2=$B1691,$B1691=$C$3),$D1691,IF(AND(Y$2&gt;$B1691,Y$2&lt;=$D$1690+$B1691),SLN($D1691,0,IF($C$3-$B1691&gt;=$D$1690,$D$1690,$C$3-$B1691)),0))</f>
        <v>0</v>
      </c>
      <c r="Z1691" s="165">
        <f t="shared" si="698"/>
        <v>0</v>
      </c>
      <c r="AA1691" s="165">
        <f t="shared" si="698"/>
        <v>0</v>
      </c>
      <c r="AB1691" s="165">
        <f t="shared" si="698"/>
        <v>0</v>
      </c>
      <c r="AC1691" s="165">
        <f t="shared" si="698"/>
        <v>0</v>
      </c>
      <c r="AD1691" s="165">
        <f t="shared" si="698"/>
        <v>0</v>
      </c>
      <c r="AE1691" s="165">
        <f t="shared" si="698"/>
        <v>0</v>
      </c>
      <c r="AF1691" s="165">
        <f t="shared" si="698"/>
        <v>0</v>
      </c>
      <c r="AG1691" s="165">
        <f t="shared" si="698"/>
        <v>0</v>
      </c>
      <c r="AH1691" s="165">
        <f t="shared" si="698"/>
        <v>0</v>
      </c>
      <c r="AI1691" s="165">
        <f t="shared" ref="AI1691:AR1700" si="699">IF(AND(AI$2=$B1691,$B1691=$C$3),$D1691,IF(AND(AI$2&gt;$B1691,AI$2&lt;=$D$1690+$B1691),SLN($D1691,0,IF($C$3-$B1691&gt;=$D$1690,$D$1690,$C$3-$B1691)),0))</f>
        <v>0</v>
      </c>
      <c r="AJ1691" s="165">
        <f t="shared" si="699"/>
        <v>0</v>
      </c>
      <c r="AK1691" s="165">
        <f t="shared" si="699"/>
        <v>0</v>
      </c>
      <c r="AL1691" s="165">
        <f t="shared" si="699"/>
        <v>0</v>
      </c>
      <c r="AM1691" s="165">
        <f t="shared" si="699"/>
        <v>0</v>
      </c>
      <c r="AN1691" s="165">
        <f t="shared" si="699"/>
        <v>0</v>
      </c>
      <c r="AO1691" s="165">
        <f t="shared" si="699"/>
        <v>0</v>
      </c>
      <c r="AP1691" s="165">
        <f t="shared" si="699"/>
        <v>0</v>
      </c>
      <c r="AQ1691" s="165">
        <f t="shared" si="699"/>
        <v>0</v>
      </c>
      <c r="AR1691" s="165">
        <f t="shared" si="699"/>
        <v>0</v>
      </c>
      <c r="AS1691" s="165">
        <f t="shared" si="682"/>
        <v>0</v>
      </c>
    </row>
    <row r="1692" spans="2:46" hidden="1" outlineLevel="2">
      <c r="B1692" s="66">
        <v>2</v>
      </c>
      <c r="D1692" s="338">
        <v>0</v>
      </c>
      <c r="E1692" s="165">
        <f t="shared" si="696"/>
        <v>0</v>
      </c>
      <c r="F1692" s="165">
        <f t="shared" si="696"/>
        <v>0</v>
      </c>
      <c r="G1692" s="165">
        <f t="shared" si="696"/>
        <v>0</v>
      </c>
      <c r="H1692" s="165">
        <f t="shared" si="696"/>
        <v>0</v>
      </c>
      <c r="I1692" s="165">
        <f t="shared" si="696"/>
        <v>0</v>
      </c>
      <c r="J1692" s="165">
        <f t="shared" si="696"/>
        <v>0</v>
      </c>
      <c r="K1692" s="165">
        <f t="shared" si="696"/>
        <v>0</v>
      </c>
      <c r="L1692" s="165">
        <f t="shared" si="696"/>
        <v>0</v>
      </c>
      <c r="M1692" s="165">
        <f t="shared" si="696"/>
        <v>0</v>
      </c>
      <c r="N1692" s="165">
        <f t="shared" si="696"/>
        <v>0</v>
      </c>
      <c r="O1692" s="165">
        <f t="shared" si="697"/>
        <v>0</v>
      </c>
      <c r="P1692" s="165">
        <f t="shared" si="697"/>
        <v>0</v>
      </c>
      <c r="Q1692" s="165">
        <f t="shared" si="697"/>
        <v>0</v>
      </c>
      <c r="R1692" s="165">
        <f t="shared" si="697"/>
        <v>0</v>
      </c>
      <c r="S1692" s="165">
        <f t="shared" si="697"/>
        <v>0</v>
      </c>
      <c r="T1692" s="165">
        <f t="shared" si="697"/>
        <v>0</v>
      </c>
      <c r="U1692" s="165">
        <f t="shared" si="697"/>
        <v>0</v>
      </c>
      <c r="V1692" s="165">
        <f t="shared" si="697"/>
        <v>0</v>
      </c>
      <c r="W1692" s="165">
        <f t="shared" si="697"/>
        <v>0</v>
      </c>
      <c r="X1692" s="165">
        <f t="shared" si="697"/>
        <v>0</v>
      </c>
      <c r="Y1692" s="165">
        <f t="shared" si="698"/>
        <v>0</v>
      </c>
      <c r="Z1692" s="165">
        <f t="shared" si="698"/>
        <v>0</v>
      </c>
      <c r="AA1692" s="165">
        <f t="shared" si="698"/>
        <v>0</v>
      </c>
      <c r="AB1692" s="165">
        <f t="shared" si="698"/>
        <v>0</v>
      </c>
      <c r="AC1692" s="165">
        <f t="shared" si="698"/>
        <v>0</v>
      </c>
      <c r="AD1692" s="165">
        <f t="shared" si="698"/>
        <v>0</v>
      </c>
      <c r="AE1692" s="165">
        <f t="shared" si="698"/>
        <v>0</v>
      </c>
      <c r="AF1692" s="165">
        <f t="shared" si="698"/>
        <v>0</v>
      </c>
      <c r="AG1692" s="165">
        <f t="shared" si="698"/>
        <v>0</v>
      </c>
      <c r="AH1692" s="165">
        <f t="shared" si="698"/>
        <v>0</v>
      </c>
      <c r="AI1692" s="165">
        <f t="shared" si="699"/>
        <v>0</v>
      </c>
      <c r="AJ1692" s="165">
        <f t="shared" si="699"/>
        <v>0</v>
      </c>
      <c r="AK1692" s="165">
        <f t="shared" si="699"/>
        <v>0</v>
      </c>
      <c r="AL1692" s="165">
        <f t="shared" si="699"/>
        <v>0</v>
      </c>
      <c r="AM1692" s="165">
        <f t="shared" si="699"/>
        <v>0</v>
      </c>
      <c r="AN1692" s="165">
        <f t="shared" si="699"/>
        <v>0</v>
      </c>
      <c r="AO1692" s="165">
        <f t="shared" si="699"/>
        <v>0</v>
      </c>
      <c r="AP1692" s="165">
        <f t="shared" si="699"/>
        <v>0</v>
      </c>
      <c r="AQ1692" s="165">
        <f t="shared" si="699"/>
        <v>0</v>
      </c>
      <c r="AR1692" s="165">
        <f t="shared" si="699"/>
        <v>0</v>
      </c>
      <c r="AS1692" s="165">
        <f t="shared" si="682"/>
        <v>0</v>
      </c>
    </row>
    <row r="1693" spans="2:46" hidden="1" outlineLevel="2">
      <c r="B1693" s="66">
        <v>3</v>
      </c>
      <c r="D1693" s="338">
        <v>0</v>
      </c>
      <c r="E1693" s="165">
        <f t="shared" si="696"/>
        <v>0</v>
      </c>
      <c r="F1693" s="165">
        <f t="shared" si="696"/>
        <v>0</v>
      </c>
      <c r="G1693" s="165">
        <f t="shared" si="696"/>
        <v>0</v>
      </c>
      <c r="H1693" s="165">
        <f t="shared" si="696"/>
        <v>0</v>
      </c>
      <c r="I1693" s="165">
        <f t="shared" si="696"/>
        <v>0</v>
      </c>
      <c r="J1693" s="165">
        <f t="shared" si="696"/>
        <v>0</v>
      </c>
      <c r="K1693" s="165">
        <f t="shared" si="696"/>
        <v>0</v>
      </c>
      <c r="L1693" s="165">
        <f t="shared" si="696"/>
        <v>0</v>
      </c>
      <c r="M1693" s="165">
        <f t="shared" si="696"/>
        <v>0</v>
      </c>
      <c r="N1693" s="165">
        <f t="shared" si="696"/>
        <v>0</v>
      </c>
      <c r="O1693" s="165">
        <f t="shared" si="697"/>
        <v>0</v>
      </c>
      <c r="P1693" s="165">
        <f t="shared" si="697"/>
        <v>0</v>
      </c>
      <c r="Q1693" s="165">
        <f t="shared" si="697"/>
        <v>0</v>
      </c>
      <c r="R1693" s="165">
        <f t="shared" si="697"/>
        <v>0</v>
      </c>
      <c r="S1693" s="165">
        <f t="shared" si="697"/>
        <v>0</v>
      </c>
      <c r="T1693" s="165">
        <f t="shared" si="697"/>
        <v>0</v>
      </c>
      <c r="U1693" s="165">
        <f t="shared" si="697"/>
        <v>0</v>
      </c>
      <c r="V1693" s="165">
        <f t="shared" si="697"/>
        <v>0</v>
      </c>
      <c r="W1693" s="165">
        <f t="shared" si="697"/>
        <v>0</v>
      </c>
      <c r="X1693" s="165">
        <f t="shared" si="697"/>
        <v>0</v>
      </c>
      <c r="Y1693" s="165">
        <f t="shared" si="698"/>
        <v>0</v>
      </c>
      <c r="Z1693" s="165">
        <f t="shared" si="698"/>
        <v>0</v>
      </c>
      <c r="AA1693" s="165">
        <f t="shared" si="698"/>
        <v>0</v>
      </c>
      <c r="AB1693" s="165">
        <f t="shared" si="698"/>
        <v>0</v>
      </c>
      <c r="AC1693" s="165">
        <f t="shared" si="698"/>
        <v>0</v>
      </c>
      <c r="AD1693" s="165">
        <f t="shared" si="698"/>
        <v>0</v>
      </c>
      <c r="AE1693" s="165">
        <f t="shared" si="698"/>
        <v>0</v>
      </c>
      <c r="AF1693" s="165">
        <f t="shared" si="698"/>
        <v>0</v>
      </c>
      <c r="AG1693" s="165">
        <f t="shared" si="698"/>
        <v>0</v>
      </c>
      <c r="AH1693" s="165">
        <f t="shared" si="698"/>
        <v>0</v>
      </c>
      <c r="AI1693" s="165">
        <f t="shared" si="699"/>
        <v>0</v>
      </c>
      <c r="AJ1693" s="165">
        <f t="shared" si="699"/>
        <v>0</v>
      </c>
      <c r="AK1693" s="165">
        <f t="shared" si="699"/>
        <v>0</v>
      </c>
      <c r="AL1693" s="165">
        <f t="shared" si="699"/>
        <v>0</v>
      </c>
      <c r="AM1693" s="165">
        <f t="shared" si="699"/>
        <v>0</v>
      </c>
      <c r="AN1693" s="165">
        <f t="shared" si="699"/>
        <v>0</v>
      </c>
      <c r="AO1693" s="165">
        <f t="shared" si="699"/>
        <v>0</v>
      </c>
      <c r="AP1693" s="165">
        <f t="shared" si="699"/>
        <v>0</v>
      </c>
      <c r="AQ1693" s="165">
        <f t="shared" si="699"/>
        <v>0</v>
      </c>
      <c r="AR1693" s="165">
        <f t="shared" si="699"/>
        <v>0</v>
      </c>
      <c r="AS1693" s="165">
        <f t="shared" si="682"/>
        <v>0</v>
      </c>
    </row>
    <row r="1694" spans="2:46" hidden="1" outlineLevel="2">
      <c r="B1694" s="66">
        <v>4</v>
      </c>
      <c r="D1694" s="338">
        <v>0</v>
      </c>
      <c r="E1694" s="165">
        <f t="shared" si="696"/>
        <v>0</v>
      </c>
      <c r="F1694" s="165">
        <f t="shared" si="696"/>
        <v>0</v>
      </c>
      <c r="G1694" s="165">
        <f t="shared" si="696"/>
        <v>0</v>
      </c>
      <c r="H1694" s="165">
        <f t="shared" si="696"/>
        <v>0</v>
      </c>
      <c r="I1694" s="165">
        <f t="shared" si="696"/>
        <v>0</v>
      </c>
      <c r="J1694" s="165">
        <f t="shared" si="696"/>
        <v>0</v>
      </c>
      <c r="K1694" s="165">
        <f t="shared" si="696"/>
        <v>0</v>
      </c>
      <c r="L1694" s="165">
        <f t="shared" si="696"/>
        <v>0</v>
      </c>
      <c r="M1694" s="165">
        <f t="shared" si="696"/>
        <v>0</v>
      </c>
      <c r="N1694" s="165">
        <f t="shared" si="696"/>
        <v>0</v>
      </c>
      <c r="O1694" s="165">
        <f t="shared" si="697"/>
        <v>0</v>
      </c>
      <c r="P1694" s="165">
        <f t="shared" si="697"/>
        <v>0</v>
      </c>
      <c r="Q1694" s="165">
        <f t="shared" si="697"/>
        <v>0</v>
      </c>
      <c r="R1694" s="165">
        <f t="shared" si="697"/>
        <v>0</v>
      </c>
      <c r="S1694" s="165">
        <f t="shared" si="697"/>
        <v>0</v>
      </c>
      <c r="T1694" s="165">
        <f t="shared" si="697"/>
        <v>0</v>
      </c>
      <c r="U1694" s="165">
        <f t="shared" si="697"/>
        <v>0</v>
      </c>
      <c r="V1694" s="165">
        <f t="shared" si="697"/>
        <v>0</v>
      </c>
      <c r="W1694" s="165">
        <f t="shared" si="697"/>
        <v>0</v>
      </c>
      <c r="X1694" s="165">
        <f t="shared" si="697"/>
        <v>0</v>
      </c>
      <c r="Y1694" s="165">
        <f t="shared" si="698"/>
        <v>0</v>
      </c>
      <c r="Z1694" s="165">
        <f t="shared" si="698"/>
        <v>0</v>
      </c>
      <c r="AA1694" s="165">
        <f t="shared" si="698"/>
        <v>0</v>
      </c>
      <c r="AB1694" s="165">
        <f t="shared" si="698"/>
        <v>0</v>
      </c>
      <c r="AC1694" s="165">
        <f t="shared" si="698"/>
        <v>0</v>
      </c>
      <c r="AD1694" s="165">
        <f t="shared" si="698"/>
        <v>0</v>
      </c>
      <c r="AE1694" s="165">
        <f t="shared" si="698"/>
        <v>0</v>
      </c>
      <c r="AF1694" s="165">
        <f t="shared" si="698"/>
        <v>0</v>
      </c>
      <c r="AG1694" s="165">
        <f t="shared" si="698"/>
        <v>0</v>
      </c>
      <c r="AH1694" s="165">
        <f t="shared" si="698"/>
        <v>0</v>
      </c>
      <c r="AI1694" s="165">
        <f t="shared" si="699"/>
        <v>0</v>
      </c>
      <c r="AJ1694" s="165">
        <f t="shared" si="699"/>
        <v>0</v>
      </c>
      <c r="AK1694" s="165">
        <f t="shared" si="699"/>
        <v>0</v>
      </c>
      <c r="AL1694" s="165">
        <f t="shared" si="699"/>
        <v>0</v>
      </c>
      <c r="AM1694" s="165">
        <f t="shared" si="699"/>
        <v>0</v>
      </c>
      <c r="AN1694" s="165">
        <f t="shared" si="699"/>
        <v>0</v>
      </c>
      <c r="AO1694" s="165">
        <f t="shared" si="699"/>
        <v>0</v>
      </c>
      <c r="AP1694" s="165">
        <f t="shared" si="699"/>
        <v>0</v>
      </c>
      <c r="AQ1694" s="165">
        <f t="shared" si="699"/>
        <v>0</v>
      </c>
      <c r="AR1694" s="165">
        <f t="shared" si="699"/>
        <v>0</v>
      </c>
      <c r="AS1694" s="165">
        <f t="shared" si="682"/>
        <v>0</v>
      </c>
    </row>
    <row r="1695" spans="2:46" hidden="1" outlineLevel="2">
      <c r="B1695" s="66">
        <v>5</v>
      </c>
      <c r="D1695" s="338">
        <v>0</v>
      </c>
      <c r="E1695" s="165">
        <f t="shared" si="696"/>
        <v>0</v>
      </c>
      <c r="F1695" s="165">
        <f t="shared" si="696"/>
        <v>0</v>
      </c>
      <c r="G1695" s="165">
        <f t="shared" si="696"/>
        <v>0</v>
      </c>
      <c r="H1695" s="165">
        <f t="shared" si="696"/>
        <v>0</v>
      </c>
      <c r="I1695" s="165">
        <f t="shared" si="696"/>
        <v>0</v>
      </c>
      <c r="J1695" s="165">
        <f t="shared" si="696"/>
        <v>0</v>
      </c>
      <c r="K1695" s="165">
        <f t="shared" si="696"/>
        <v>0</v>
      </c>
      <c r="L1695" s="165">
        <f t="shared" si="696"/>
        <v>0</v>
      </c>
      <c r="M1695" s="165">
        <f t="shared" si="696"/>
        <v>0</v>
      </c>
      <c r="N1695" s="165">
        <f t="shared" si="696"/>
        <v>0</v>
      </c>
      <c r="O1695" s="165">
        <f t="shared" si="697"/>
        <v>0</v>
      </c>
      <c r="P1695" s="165">
        <f t="shared" si="697"/>
        <v>0</v>
      </c>
      <c r="Q1695" s="165">
        <f t="shared" si="697"/>
        <v>0</v>
      </c>
      <c r="R1695" s="165">
        <f t="shared" si="697"/>
        <v>0</v>
      </c>
      <c r="S1695" s="165">
        <f t="shared" si="697"/>
        <v>0</v>
      </c>
      <c r="T1695" s="165">
        <f t="shared" si="697"/>
        <v>0</v>
      </c>
      <c r="U1695" s="165">
        <f t="shared" si="697"/>
        <v>0</v>
      </c>
      <c r="V1695" s="165">
        <f t="shared" si="697"/>
        <v>0</v>
      </c>
      <c r="W1695" s="165">
        <f t="shared" si="697"/>
        <v>0</v>
      </c>
      <c r="X1695" s="165">
        <f t="shared" si="697"/>
        <v>0</v>
      </c>
      <c r="Y1695" s="165">
        <f t="shared" si="698"/>
        <v>0</v>
      </c>
      <c r="Z1695" s="165">
        <f t="shared" si="698"/>
        <v>0</v>
      </c>
      <c r="AA1695" s="165">
        <f t="shared" si="698"/>
        <v>0</v>
      </c>
      <c r="AB1695" s="165">
        <f t="shared" si="698"/>
        <v>0</v>
      </c>
      <c r="AC1695" s="165">
        <f t="shared" si="698"/>
        <v>0</v>
      </c>
      <c r="AD1695" s="165">
        <f t="shared" si="698"/>
        <v>0</v>
      </c>
      <c r="AE1695" s="165">
        <f t="shared" si="698"/>
        <v>0</v>
      </c>
      <c r="AF1695" s="165">
        <f t="shared" si="698"/>
        <v>0</v>
      </c>
      <c r="AG1695" s="165">
        <f t="shared" si="698"/>
        <v>0</v>
      </c>
      <c r="AH1695" s="165">
        <f t="shared" si="698"/>
        <v>0</v>
      </c>
      <c r="AI1695" s="165">
        <f t="shared" si="699"/>
        <v>0</v>
      </c>
      <c r="AJ1695" s="165">
        <f t="shared" si="699"/>
        <v>0</v>
      </c>
      <c r="AK1695" s="165">
        <f t="shared" si="699"/>
        <v>0</v>
      </c>
      <c r="AL1695" s="165">
        <f t="shared" si="699"/>
        <v>0</v>
      </c>
      <c r="AM1695" s="165">
        <f t="shared" si="699"/>
        <v>0</v>
      </c>
      <c r="AN1695" s="165">
        <f t="shared" si="699"/>
        <v>0</v>
      </c>
      <c r="AO1695" s="165">
        <f t="shared" si="699"/>
        <v>0</v>
      </c>
      <c r="AP1695" s="165">
        <f t="shared" si="699"/>
        <v>0</v>
      </c>
      <c r="AQ1695" s="165">
        <f t="shared" si="699"/>
        <v>0</v>
      </c>
      <c r="AR1695" s="165">
        <f t="shared" si="699"/>
        <v>0</v>
      </c>
      <c r="AS1695" s="165">
        <f t="shared" si="682"/>
        <v>0</v>
      </c>
    </row>
    <row r="1696" spans="2:46" hidden="1" outlineLevel="2">
      <c r="B1696" s="66">
        <v>6</v>
      </c>
      <c r="D1696" s="338">
        <v>0</v>
      </c>
      <c r="E1696" s="165">
        <f t="shared" si="696"/>
        <v>0</v>
      </c>
      <c r="F1696" s="165">
        <f t="shared" si="696"/>
        <v>0</v>
      </c>
      <c r="G1696" s="165">
        <f t="shared" si="696"/>
        <v>0</v>
      </c>
      <c r="H1696" s="165">
        <f t="shared" si="696"/>
        <v>0</v>
      </c>
      <c r="I1696" s="165">
        <f t="shared" si="696"/>
        <v>0</v>
      </c>
      <c r="J1696" s="165">
        <f t="shared" si="696"/>
        <v>0</v>
      </c>
      <c r="K1696" s="165">
        <f t="shared" si="696"/>
        <v>0</v>
      </c>
      <c r="L1696" s="165">
        <f t="shared" si="696"/>
        <v>0</v>
      </c>
      <c r="M1696" s="165">
        <f t="shared" si="696"/>
        <v>0</v>
      </c>
      <c r="N1696" s="165">
        <f t="shared" si="696"/>
        <v>0</v>
      </c>
      <c r="O1696" s="165">
        <f t="shared" si="697"/>
        <v>0</v>
      </c>
      <c r="P1696" s="165">
        <f t="shared" si="697"/>
        <v>0</v>
      </c>
      <c r="Q1696" s="165">
        <f t="shared" si="697"/>
        <v>0</v>
      </c>
      <c r="R1696" s="165">
        <f t="shared" si="697"/>
        <v>0</v>
      </c>
      <c r="S1696" s="165">
        <f t="shared" si="697"/>
        <v>0</v>
      </c>
      <c r="T1696" s="165">
        <f t="shared" si="697"/>
        <v>0</v>
      </c>
      <c r="U1696" s="165">
        <f t="shared" si="697"/>
        <v>0</v>
      </c>
      <c r="V1696" s="165">
        <f t="shared" si="697"/>
        <v>0</v>
      </c>
      <c r="W1696" s="165">
        <f t="shared" si="697"/>
        <v>0</v>
      </c>
      <c r="X1696" s="165">
        <f t="shared" si="697"/>
        <v>0</v>
      </c>
      <c r="Y1696" s="165">
        <f t="shared" si="698"/>
        <v>0</v>
      </c>
      <c r="Z1696" s="165">
        <f t="shared" si="698"/>
        <v>0</v>
      </c>
      <c r="AA1696" s="165">
        <f t="shared" si="698"/>
        <v>0</v>
      </c>
      <c r="AB1696" s="165">
        <f t="shared" si="698"/>
        <v>0</v>
      </c>
      <c r="AC1696" s="165">
        <f t="shared" si="698"/>
        <v>0</v>
      </c>
      <c r="AD1696" s="165">
        <f t="shared" si="698"/>
        <v>0</v>
      </c>
      <c r="AE1696" s="165">
        <f t="shared" si="698"/>
        <v>0</v>
      </c>
      <c r="AF1696" s="165">
        <f t="shared" si="698"/>
        <v>0</v>
      </c>
      <c r="AG1696" s="165">
        <f t="shared" si="698"/>
        <v>0</v>
      </c>
      <c r="AH1696" s="165">
        <f t="shared" si="698"/>
        <v>0</v>
      </c>
      <c r="AI1696" s="165">
        <f t="shared" si="699"/>
        <v>0</v>
      </c>
      <c r="AJ1696" s="165">
        <f t="shared" si="699"/>
        <v>0</v>
      </c>
      <c r="AK1696" s="165">
        <f t="shared" si="699"/>
        <v>0</v>
      </c>
      <c r="AL1696" s="165">
        <f t="shared" si="699"/>
        <v>0</v>
      </c>
      <c r="AM1696" s="165">
        <f t="shared" si="699"/>
        <v>0</v>
      </c>
      <c r="AN1696" s="165">
        <f t="shared" si="699"/>
        <v>0</v>
      </c>
      <c r="AO1696" s="165">
        <f t="shared" si="699"/>
        <v>0</v>
      </c>
      <c r="AP1696" s="165">
        <f t="shared" si="699"/>
        <v>0</v>
      </c>
      <c r="AQ1696" s="165">
        <f t="shared" si="699"/>
        <v>0</v>
      </c>
      <c r="AR1696" s="165">
        <f t="shared" si="699"/>
        <v>0</v>
      </c>
      <c r="AS1696" s="165">
        <f t="shared" si="682"/>
        <v>0</v>
      </c>
    </row>
    <row r="1697" spans="2:45" hidden="1" outlineLevel="2">
      <c r="B1697" s="66">
        <v>7</v>
      </c>
      <c r="D1697" s="338">
        <v>0</v>
      </c>
      <c r="E1697" s="165">
        <f t="shared" si="696"/>
        <v>0</v>
      </c>
      <c r="F1697" s="165">
        <f t="shared" si="696"/>
        <v>0</v>
      </c>
      <c r="G1697" s="165">
        <f t="shared" si="696"/>
        <v>0</v>
      </c>
      <c r="H1697" s="165">
        <f t="shared" si="696"/>
        <v>0</v>
      </c>
      <c r="I1697" s="165">
        <f t="shared" si="696"/>
        <v>0</v>
      </c>
      <c r="J1697" s="165">
        <f t="shared" si="696"/>
        <v>0</v>
      </c>
      <c r="K1697" s="165">
        <f t="shared" si="696"/>
        <v>0</v>
      </c>
      <c r="L1697" s="165">
        <f t="shared" si="696"/>
        <v>0</v>
      </c>
      <c r="M1697" s="165">
        <f t="shared" si="696"/>
        <v>0</v>
      </c>
      <c r="N1697" s="165">
        <f t="shared" si="696"/>
        <v>0</v>
      </c>
      <c r="O1697" s="165">
        <f t="shared" si="697"/>
        <v>0</v>
      </c>
      <c r="P1697" s="165">
        <f t="shared" si="697"/>
        <v>0</v>
      </c>
      <c r="Q1697" s="165">
        <f t="shared" si="697"/>
        <v>0</v>
      </c>
      <c r="R1697" s="165">
        <f t="shared" si="697"/>
        <v>0</v>
      </c>
      <c r="S1697" s="165">
        <f t="shared" si="697"/>
        <v>0</v>
      </c>
      <c r="T1697" s="165">
        <f t="shared" si="697"/>
        <v>0</v>
      </c>
      <c r="U1697" s="165">
        <f t="shared" si="697"/>
        <v>0</v>
      </c>
      <c r="V1697" s="165">
        <f t="shared" si="697"/>
        <v>0</v>
      </c>
      <c r="W1697" s="165">
        <f t="shared" si="697"/>
        <v>0</v>
      </c>
      <c r="X1697" s="165">
        <f t="shared" si="697"/>
        <v>0</v>
      </c>
      <c r="Y1697" s="165">
        <f t="shared" si="698"/>
        <v>0</v>
      </c>
      <c r="Z1697" s="165">
        <f t="shared" si="698"/>
        <v>0</v>
      </c>
      <c r="AA1697" s="165">
        <f t="shared" si="698"/>
        <v>0</v>
      </c>
      <c r="AB1697" s="165">
        <f t="shared" si="698"/>
        <v>0</v>
      </c>
      <c r="AC1697" s="165">
        <f t="shared" si="698"/>
        <v>0</v>
      </c>
      <c r="AD1697" s="165">
        <f t="shared" si="698"/>
        <v>0</v>
      </c>
      <c r="AE1697" s="165">
        <f t="shared" si="698"/>
        <v>0</v>
      </c>
      <c r="AF1697" s="165">
        <f t="shared" si="698"/>
        <v>0</v>
      </c>
      <c r="AG1697" s="165">
        <f t="shared" si="698"/>
        <v>0</v>
      </c>
      <c r="AH1697" s="165">
        <f t="shared" si="698"/>
        <v>0</v>
      </c>
      <c r="AI1697" s="165">
        <f t="shared" si="699"/>
        <v>0</v>
      </c>
      <c r="AJ1697" s="165">
        <f t="shared" si="699"/>
        <v>0</v>
      </c>
      <c r="AK1697" s="165">
        <f t="shared" si="699"/>
        <v>0</v>
      </c>
      <c r="AL1697" s="165">
        <f t="shared" si="699"/>
        <v>0</v>
      </c>
      <c r="AM1697" s="165">
        <f t="shared" si="699"/>
        <v>0</v>
      </c>
      <c r="AN1697" s="165">
        <f t="shared" si="699"/>
        <v>0</v>
      </c>
      <c r="AO1697" s="165">
        <f t="shared" si="699"/>
        <v>0</v>
      </c>
      <c r="AP1697" s="165">
        <f t="shared" si="699"/>
        <v>0</v>
      </c>
      <c r="AQ1697" s="165">
        <f t="shared" si="699"/>
        <v>0</v>
      </c>
      <c r="AR1697" s="165">
        <f t="shared" si="699"/>
        <v>0</v>
      </c>
      <c r="AS1697" s="165">
        <f t="shared" si="682"/>
        <v>0</v>
      </c>
    </row>
    <row r="1698" spans="2:45" hidden="1" outlineLevel="2">
      <c r="B1698" s="66">
        <v>8</v>
      </c>
      <c r="D1698" s="338">
        <v>0</v>
      </c>
      <c r="E1698" s="165">
        <f t="shared" si="696"/>
        <v>0</v>
      </c>
      <c r="F1698" s="165">
        <f t="shared" si="696"/>
        <v>0</v>
      </c>
      <c r="G1698" s="165">
        <f t="shared" si="696"/>
        <v>0</v>
      </c>
      <c r="H1698" s="165">
        <f t="shared" si="696"/>
        <v>0</v>
      </c>
      <c r="I1698" s="165">
        <f t="shared" si="696"/>
        <v>0</v>
      </c>
      <c r="J1698" s="165">
        <f t="shared" si="696"/>
        <v>0</v>
      </c>
      <c r="K1698" s="165">
        <f t="shared" si="696"/>
        <v>0</v>
      </c>
      <c r="L1698" s="165">
        <f t="shared" si="696"/>
        <v>0</v>
      </c>
      <c r="M1698" s="165">
        <f t="shared" si="696"/>
        <v>0</v>
      </c>
      <c r="N1698" s="165">
        <f t="shared" si="696"/>
        <v>0</v>
      </c>
      <c r="O1698" s="165">
        <f t="shared" si="697"/>
        <v>0</v>
      </c>
      <c r="P1698" s="165">
        <f t="shared" si="697"/>
        <v>0</v>
      </c>
      <c r="Q1698" s="165">
        <f t="shared" si="697"/>
        <v>0</v>
      </c>
      <c r="R1698" s="165">
        <f t="shared" si="697"/>
        <v>0</v>
      </c>
      <c r="S1698" s="165">
        <f t="shared" si="697"/>
        <v>0</v>
      </c>
      <c r="T1698" s="165">
        <f t="shared" si="697"/>
        <v>0</v>
      </c>
      <c r="U1698" s="165">
        <f t="shared" si="697"/>
        <v>0</v>
      </c>
      <c r="V1698" s="165">
        <f t="shared" si="697"/>
        <v>0</v>
      </c>
      <c r="W1698" s="165">
        <f t="shared" si="697"/>
        <v>0</v>
      </c>
      <c r="X1698" s="165">
        <f t="shared" si="697"/>
        <v>0</v>
      </c>
      <c r="Y1698" s="165">
        <f t="shared" si="698"/>
        <v>0</v>
      </c>
      <c r="Z1698" s="165">
        <f t="shared" si="698"/>
        <v>0</v>
      </c>
      <c r="AA1698" s="165">
        <f t="shared" si="698"/>
        <v>0</v>
      </c>
      <c r="AB1698" s="165">
        <f t="shared" si="698"/>
        <v>0</v>
      </c>
      <c r="AC1698" s="165">
        <f t="shared" si="698"/>
        <v>0</v>
      </c>
      <c r="AD1698" s="165">
        <f t="shared" si="698"/>
        <v>0</v>
      </c>
      <c r="AE1698" s="165">
        <f t="shared" si="698"/>
        <v>0</v>
      </c>
      <c r="AF1698" s="165">
        <f t="shared" si="698"/>
        <v>0</v>
      </c>
      <c r="AG1698" s="165">
        <f t="shared" si="698"/>
        <v>0</v>
      </c>
      <c r="AH1698" s="165">
        <f t="shared" si="698"/>
        <v>0</v>
      </c>
      <c r="AI1698" s="165">
        <f t="shared" si="699"/>
        <v>0</v>
      </c>
      <c r="AJ1698" s="165">
        <f t="shared" si="699"/>
        <v>0</v>
      </c>
      <c r="AK1698" s="165">
        <f t="shared" si="699"/>
        <v>0</v>
      </c>
      <c r="AL1698" s="165">
        <f t="shared" si="699"/>
        <v>0</v>
      </c>
      <c r="AM1698" s="165">
        <f t="shared" si="699"/>
        <v>0</v>
      </c>
      <c r="AN1698" s="165">
        <f t="shared" si="699"/>
        <v>0</v>
      </c>
      <c r="AO1698" s="165">
        <f t="shared" si="699"/>
        <v>0</v>
      </c>
      <c r="AP1698" s="165">
        <f t="shared" si="699"/>
        <v>0</v>
      </c>
      <c r="AQ1698" s="165">
        <f t="shared" si="699"/>
        <v>0</v>
      </c>
      <c r="AR1698" s="165">
        <f t="shared" si="699"/>
        <v>0</v>
      </c>
      <c r="AS1698" s="165">
        <f t="shared" si="682"/>
        <v>0</v>
      </c>
    </row>
    <row r="1699" spans="2:45" hidden="1" outlineLevel="2">
      <c r="B1699" s="66">
        <v>9</v>
      </c>
      <c r="D1699" s="338">
        <v>0</v>
      </c>
      <c r="E1699" s="165">
        <f t="shared" si="696"/>
        <v>0</v>
      </c>
      <c r="F1699" s="165">
        <f t="shared" si="696"/>
        <v>0</v>
      </c>
      <c r="G1699" s="165">
        <f t="shared" si="696"/>
        <v>0</v>
      </c>
      <c r="H1699" s="165">
        <f t="shared" si="696"/>
        <v>0</v>
      </c>
      <c r="I1699" s="165">
        <f t="shared" si="696"/>
        <v>0</v>
      </c>
      <c r="J1699" s="165">
        <f t="shared" si="696"/>
        <v>0</v>
      </c>
      <c r="K1699" s="165">
        <f t="shared" si="696"/>
        <v>0</v>
      </c>
      <c r="L1699" s="165">
        <f t="shared" si="696"/>
        <v>0</v>
      </c>
      <c r="M1699" s="165">
        <f t="shared" si="696"/>
        <v>0</v>
      </c>
      <c r="N1699" s="165">
        <f t="shared" si="696"/>
        <v>0</v>
      </c>
      <c r="O1699" s="165">
        <f t="shared" si="697"/>
        <v>0</v>
      </c>
      <c r="P1699" s="165">
        <f t="shared" si="697"/>
        <v>0</v>
      </c>
      <c r="Q1699" s="165">
        <f t="shared" si="697"/>
        <v>0</v>
      </c>
      <c r="R1699" s="165">
        <f t="shared" si="697"/>
        <v>0</v>
      </c>
      <c r="S1699" s="165">
        <f t="shared" si="697"/>
        <v>0</v>
      </c>
      <c r="T1699" s="165">
        <f t="shared" si="697"/>
        <v>0</v>
      </c>
      <c r="U1699" s="165">
        <f t="shared" si="697"/>
        <v>0</v>
      </c>
      <c r="V1699" s="165">
        <f t="shared" si="697"/>
        <v>0</v>
      </c>
      <c r="W1699" s="165">
        <f t="shared" si="697"/>
        <v>0</v>
      </c>
      <c r="X1699" s="165">
        <f t="shared" si="697"/>
        <v>0</v>
      </c>
      <c r="Y1699" s="165">
        <f t="shared" si="698"/>
        <v>0</v>
      </c>
      <c r="Z1699" s="165">
        <f t="shared" si="698"/>
        <v>0</v>
      </c>
      <c r="AA1699" s="165">
        <f t="shared" si="698"/>
        <v>0</v>
      </c>
      <c r="AB1699" s="165">
        <f t="shared" si="698"/>
        <v>0</v>
      </c>
      <c r="AC1699" s="165">
        <f t="shared" si="698"/>
        <v>0</v>
      </c>
      <c r="AD1699" s="165">
        <f t="shared" si="698"/>
        <v>0</v>
      </c>
      <c r="AE1699" s="165">
        <f t="shared" si="698"/>
        <v>0</v>
      </c>
      <c r="AF1699" s="165">
        <f t="shared" si="698"/>
        <v>0</v>
      </c>
      <c r="AG1699" s="165">
        <f t="shared" si="698"/>
        <v>0</v>
      </c>
      <c r="AH1699" s="165">
        <f t="shared" si="698"/>
        <v>0</v>
      </c>
      <c r="AI1699" s="165">
        <f t="shared" si="699"/>
        <v>0</v>
      </c>
      <c r="AJ1699" s="165">
        <f t="shared" si="699"/>
        <v>0</v>
      </c>
      <c r="AK1699" s="165">
        <f t="shared" si="699"/>
        <v>0</v>
      </c>
      <c r="AL1699" s="165">
        <f t="shared" si="699"/>
        <v>0</v>
      </c>
      <c r="AM1699" s="165">
        <f t="shared" si="699"/>
        <v>0</v>
      </c>
      <c r="AN1699" s="165">
        <f t="shared" si="699"/>
        <v>0</v>
      </c>
      <c r="AO1699" s="165">
        <f t="shared" si="699"/>
        <v>0</v>
      </c>
      <c r="AP1699" s="165">
        <f t="shared" si="699"/>
        <v>0</v>
      </c>
      <c r="AQ1699" s="165">
        <f t="shared" si="699"/>
        <v>0</v>
      </c>
      <c r="AR1699" s="165">
        <f t="shared" si="699"/>
        <v>0</v>
      </c>
      <c r="AS1699" s="165">
        <f t="shared" si="682"/>
        <v>0</v>
      </c>
    </row>
    <row r="1700" spans="2:45" hidden="1" outlineLevel="2">
      <c r="B1700" s="66">
        <v>10</v>
      </c>
      <c r="D1700" s="338">
        <v>0</v>
      </c>
      <c r="E1700" s="165">
        <f t="shared" si="696"/>
        <v>0</v>
      </c>
      <c r="F1700" s="165">
        <f t="shared" si="696"/>
        <v>0</v>
      </c>
      <c r="G1700" s="165">
        <f t="shared" si="696"/>
        <v>0</v>
      </c>
      <c r="H1700" s="165">
        <f t="shared" si="696"/>
        <v>0</v>
      </c>
      <c r="I1700" s="165">
        <f t="shared" si="696"/>
        <v>0</v>
      </c>
      <c r="J1700" s="165">
        <f t="shared" si="696"/>
        <v>0</v>
      </c>
      <c r="K1700" s="165">
        <f t="shared" si="696"/>
        <v>0</v>
      </c>
      <c r="L1700" s="165">
        <f t="shared" si="696"/>
        <v>0</v>
      </c>
      <c r="M1700" s="165">
        <f t="shared" si="696"/>
        <v>0</v>
      </c>
      <c r="N1700" s="165">
        <f t="shared" si="696"/>
        <v>0</v>
      </c>
      <c r="O1700" s="165">
        <f t="shared" si="697"/>
        <v>0</v>
      </c>
      <c r="P1700" s="165">
        <f t="shared" si="697"/>
        <v>0</v>
      </c>
      <c r="Q1700" s="165">
        <f t="shared" si="697"/>
        <v>0</v>
      </c>
      <c r="R1700" s="165">
        <f t="shared" si="697"/>
        <v>0</v>
      </c>
      <c r="S1700" s="165">
        <f t="shared" si="697"/>
        <v>0</v>
      </c>
      <c r="T1700" s="165">
        <f t="shared" si="697"/>
        <v>0</v>
      </c>
      <c r="U1700" s="165">
        <f t="shared" si="697"/>
        <v>0</v>
      </c>
      <c r="V1700" s="165">
        <f t="shared" si="697"/>
        <v>0</v>
      </c>
      <c r="W1700" s="165">
        <f t="shared" si="697"/>
        <v>0</v>
      </c>
      <c r="X1700" s="165">
        <f t="shared" si="697"/>
        <v>0</v>
      </c>
      <c r="Y1700" s="165">
        <f t="shared" si="698"/>
        <v>0</v>
      </c>
      <c r="Z1700" s="165">
        <f t="shared" si="698"/>
        <v>0</v>
      </c>
      <c r="AA1700" s="165">
        <f t="shared" si="698"/>
        <v>0</v>
      </c>
      <c r="AB1700" s="165">
        <f t="shared" si="698"/>
        <v>0</v>
      </c>
      <c r="AC1700" s="165">
        <f t="shared" si="698"/>
        <v>0</v>
      </c>
      <c r="AD1700" s="165">
        <f t="shared" si="698"/>
        <v>0</v>
      </c>
      <c r="AE1700" s="165">
        <f t="shared" si="698"/>
        <v>0</v>
      </c>
      <c r="AF1700" s="165">
        <f t="shared" si="698"/>
        <v>0</v>
      </c>
      <c r="AG1700" s="165">
        <f t="shared" si="698"/>
        <v>0</v>
      </c>
      <c r="AH1700" s="165">
        <f t="shared" si="698"/>
        <v>0</v>
      </c>
      <c r="AI1700" s="165">
        <f t="shared" si="699"/>
        <v>0</v>
      </c>
      <c r="AJ1700" s="165">
        <f t="shared" si="699"/>
        <v>0</v>
      </c>
      <c r="AK1700" s="165">
        <f t="shared" si="699"/>
        <v>0</v>
      </c>
      <c r="AL1700" s="165">
        <f t="shared" si="699"/>
        <v>0</v>
      </c>
      <c r="AM1700" s="165">
        <f t="shared" si="699"/>
        <v>0</v>
      </c>
      <c r="AN1700" s="165">
        <f t="shared" si="699"/>
        <v>0</v>
      </c>
      <c r="AO1700" s="165">
        <f t="shared" si="699"/>
        <v>0</v>
      </c>
      <c r="AP1700" s="165">
        <f t="shared" si="699"/>
        <v>0</v>
      </c>
      <c r="AQ1700" s="165">
        <f t="shared" si="699"/>
        <v>0</v>
      </c>
      <c r="AR1700" s="165">
        <f t="shared" si="699"/>
        <v>0</v>
      </c>
      <c r="AS1700" s="165">
        <f t="shared" si="682"/>
        <v>0</v>
      </c>
    </row>
    <row r="1701" spans="2:45" hidden="1" outlineLevel="2">
      <c r="B1701" s="66">
        <v>11</v>
      </c>
      <c r="D1701" s="338">
        <v>0</v>
      </c>
      <c r="E1701" s="165">
        <f t="shared" ref="E1701:N1710" si="700">IF(AND(E$2=$B1701,$B1701=$C$3),$D1701,IF(AND(E$2&gt;$B1701,E$2&lt;=$D$1690+$B1701),SLN($D1701,0,IF($C$3-$B1701&gt;=$D$1690,$D$1690,$C$3-$B1701)),0))</f>
        <v>0</v>
      </c>
      <c r="F1701" s="165">
        <f t="shared" si="700"/>
        <v>0</v>
      </c>
      <c r="G1701" s="165">
        <f t="shared" si="700"/>
        <v>0</v>
      </c>
      <c r="H1701" s="165">
        <f t="shared" si="700"/>
        <v>0</v>
      </c>
      <c r="I1701" s="165">
        <f t="shared" si="700"/>
        <v>0</v>
      </c>
      <c r="J1701" s="165">
        <f t="shared" si="700"/>
        <v>0</v>
      </c>
      <c r="K1701" s="165">
        <f t="shared" si="700"/>
        <v>0</v>
      </c>
      <c r="L1701" s="165">
        <f t="shared" si="700"/>
        <v>0</v>
      </c>
      <c r="M1701" s="165">
        <f t="shared" si="700"/>
        <v>0</v>
      </c>
      <c r="N1701" s="165">
        <f t="shared" si="700"/>
        <v>0</v>
      </c>
      <c r="O1701" s="165">
        <f t="shared" ref="O1701:X1710" si="701">IF(AND(O$2=$B1701,$B1701=$C$3),$D1701,IF(AND(O$2&gt;$B1701,O$2&lt;=$D$1690+$B1701),SLN($D1701,0,IF($C$3-$B1701&gt;=$D$1690,$D$1690,$C$3-$B1701)),0))</f>
        <v>0</v>
      </c>
      <c r="P1701" s="165">
        <f t="shared" si="701"/>
        <v>0</v>
      </c>
      <c r="Q1701" s="165">
        <f t="shared" si="701"/>
        <v>0</v>
      </c>
      <c r="R1701" s="165">
        <f t="shared" si="701"/>
        <v>0</v>
      </c>
      <c r="S1701" s="165">
        <f t="shared" si="701"/>
        <v>0</v>
      </c>
      <c r="T1701" s="165">
        <f t="shared" si="701"/>
        <v>0</v>
      </c>
      <c r="U1701" s="165">
        <f t="shared" si="701"/>
        <v>0</v>
      </c>
      <c r="V1701" s="165">
        <f t="shared" si="701"/>
        <v>0</v>
      </c>
      <c r="W1701" s="165">
        <f t="shared" si="701"/>
        <v>0</v>
      </c>
      <c r="X1701" s="165">
        <f t="shared" si="701"/>
        <v>0</v>
      </c>
      <c r="Y1701" s="165">
        <f t="shared" ref="Y1701:AH1710" si="702">IF(AND(Y$2=$B1701,$B1701=$C$3),$D1701,IF(AND(Y$2&gt;$B1701,Y$2&lt;=$D$1690+$B1701),SLN($D1701,0,IF($C$3-$B1701&gt;=$D$1690,$D$1690,$C$3-$B1701)),0))</f>
        <v>0</v>
      </c>
      <c r="Z1701" s="165">
        <f t="shared" si="702"/>
        <v>0</v>
      </c>
      <c r="AA1701" s="165">
        <f t="shared" si="702"/>
        <v>0</v>
      </c>
      <c r="AB1701" s="165">
        <f t="shared" si="702"/>
        <v>0</v>
      </c>
      <c r="AC1701" s="165">
        <f t="shared" si="702"/>
        <v>0</v>
      </c>
      <c r="AD1701" s="165">
        <f t="shared" si="702"/>
        <v>0</v>
      </c>
      <c r="AE1701" s="165">
        <f t="shared" si="702"/>
        <v>0</v>
      </c>
      <c r="AF1701" s="165">
        <f t="shared" si="702"/>
        <v>0</v>
      </c>
      <c r="AG1701" s="165">
        <f t="shared" si="702"/>
        <v>0</v>
      </c>
      <c r="AH1701" s="165">
        <f t="shared" si="702"/>
        <v>0</v>
      </c>
      <c r="AI1701" s="165">
        <f t="shared" ref="AI1701:AR1710" si="703">IF(AND(AI$2=$B1701,$B1701=$C$3),$D1701,IF(AND(AI$2&gt;$B1701,AI$2&lt;=$D$1690+$B1701),SLN($D1701,0,IF($C$3-$B1701&gt;=$D$1690,$D$1690,$C$3-$B1701)),0))</f>
        <v>0</v>
      </c>
      <c r="AJ1701" s="165">
        <f t="shared" si="703"/>
        <v>0</v>
      </c>
      <c r="AK1701" s="165">
        <f t="shared" si="703"/>
        <v>0</v>
      </c>
      <c r="AL1701" s="165">
        <f t="shared" si="703"/>
        <v>0</v>
      </c>
      <c r="AM1701" s="165">
        <f t="shared" si="703"/>
        <v>0</v>
      </c>
      <c r="AN1701" s="165">
        <f t="shared" si="703"/>
        <v>0</v>
      </c>
      <c r="AO1701" s="165">
        <f t="shared" si="703"/>
        <v>0</v>
      </c>
      <c r="AP1701" s="165">
        <f t="shared" si="703"/>
        <v>0</v>
      </c>
      <c r="AQ1701" s="165">
        <f t="shared" si="703"/>
        <v>0</v>
      </c>
      <c r="AR1701" s="165">
        <f t="shared" si="703"/>
        <v>0</v>
      </c>
      <c r="AS1701" s="165">
        <f t="shared" si="682"/>
        <v>0</v>
      </c>
    </row>
    <row r="1702" spans="2:45" hidden="1" outlineLevel="2">
      <c r="B1702" s="66">
        <v>12</v>
      </c>
      <c r="D1702" s="338">
        <v>0</v>
      </c>
      <c r="E1702" s="165">
        <f t="shared" si="700"/>
        <v>0</v>
      </c>
      <c r="F1702" s="165">
        <f t="shared" si="700"/>
        <v>0</v>
      </c>
      <c r="G1702" s="165">
        <f t="shared" si="700"/>
        <v>0</v>
      </c>
      <c r="H1702" s="165">
        <f t="shared" si="700"/>
        <v>0</v>
      </c>
      <c r="I1702" s="165">
        <f t="shared" si="700"/>
        <v>0</v>
      </c>
      <c r="J1702" s="165">
        <f t="shared" si="700"/>
        <v>0</v>
      </c>
      <c r="K1702" s="165">
        <f t="shared" si="700"/>
        <v>0</v>
      </c>
      <c r="L1702" s="165">
        <f t="shared" si="700"/>
        <v>0</v>
      </c>
      <c r="M1702" s="165">
        <f t="shared" si="700"/>
        <v>0</v>
      </c>
      <c r="N1702" s="165">
        <f t="shared" si="700"/>
        <v>0</v>
      </c>
      <c r="O1702" s="165">
        <f t="shared" si="701"/>
        <v>0</v>
      </c>
      <c r="P1702" s="165">
        <f t="shared" si="701"/>
        <v>0</v>
      </c>
      <c r="Q1702" s="165">
        <f t="shared" si="701"/>
        <v>0</v>
      </c>
      <c r="R1702" s="165">
        <f t="shared" si="701"/>
        <v>0</v>
      </c>
      <c r="S1702" s="165">
        <f t="shared" si="701"/>
        <v>0</v>
      </c>
      <c r="T1702" s="165">
        <f t="shared" si="701"/>
        <v>0</v>
      </c>
      <c r="U1702" s="165">
        <f t="shared" si="701"/>
        <v>0</v>
      </c>
      <c r="V1702" s="165">
        <f t="shared" si="701"/>
        <v>0</v>
      </c>
      <c r="W1702" s="165">
        <f t="shared" si="701"/>
        <v>0</v>
      </c>
      <c r="X1702" s="165">
        <f t="shared" si="701"/>
        <v>0</v>
      </c>
      <c r="Y1702" s="165">
        <f t="shared" si="702"/>
        <v>0</v>
      </c>
      <c r="Z1702" s="165">
        <f t="shared" si="702"/>
        <v>0</v>
      </c>
      <c r="AA1702" s="165">
        <f t="shared" si="702"/>
        <v>0</v>
      </c>
      <c r="AB1702" s="165">
        <f t="shared" si="702"/>
        <v>0</v>
      </c>
      <c r="AC1702" s="165">
        <f t="shared" si="702"/>
        <v>0</v>
      </c>
      <c r="AD1702" s="165">
        <f t="shared" si="702"/>
        <v>0</v>
      </c>
      <c r="AE1702" s="165">
        <f t="shared" si="702"/>
        <v>0</v>
      </c>
      <c r="AF1702" s="165">
        <f t="shared" si="702"/>
        <v>0</v>
      </c>
      <c r="AG1702" s="165">
        <f t="shared" si="702"/>
        <v>0</v>
      </c>
      <c r="AH1702" s="165">
        <f t="shared" si="702"/>
        <v>0</v>
      </c>
      <c r="AI1702" s="165">
        <f t="shared" si="703"/>
        <v>0</v>
      </c>
      <c r="AJ1702" s="165">
        <f t="shared" si="703"/>
        <v>0</v>
      </c>
      <c r="AK1702" s="165">
        <f t="shared" si="703"/>
        <v>0</v>
      </c>
      <c r="AL1702" s="165">
        <f t="shared" si="703"/>
        <v>0</v>
      </c>
      <c r="AM1702" s="165">
        <f t="shared" si="703"/>
        <v>0</v>
      </c>
      <c r="AN1702" s="165">
        <f t="shared" si="703"/>
        <v>0</v>
      </c>
      <c r="AO1702" s="165">
        <f t="shared" si="703"/>
        <v>0</v>
      </c>
      <c r="AP1702" s="165">
        <f t="shared" si="703"/>
        <v>0</v>
      </c>
      <c r="AQ1702" s="165">
        <f t="shared" si="703"/>
        <v>0</v>
      </c>
      <c r="AR1702" s="165">
        <f t="shared" si="703"/>
        <v>0</v>
      </c>
      <c r="AS1702" s="165">
        <f t="shared" si="682"/>
        <v>0</v>
      </c>
    </row>
    <row r="1703" spans="2:45" hidden="1" outlineLevel="2">
      <c r="B1703" s="66">
        <v>13</v>
      </c>
      <c r="D1703" s="338">
        <v>0</v>
      </c>
      <c r="E1703" s="165">
        <f t="shared" si="700"/>
        <v>0</v>
      </c>
      <c r="F1703" s="165">
        <f t="shared" si="700"/>
        <v>0</v>
      </c>
      <c r="G1703" s="165">
        <f t="shared" si="700"/>
        <v>0</v>
      </c>
      <c r="H1703" s="165">
        <f t="shared" si="700"/>
        <v>0</v>
      </c>
      <c r="I1703" s="165">
        <f t="shared" si="700"/>
        <v>0</v>
      </c>
      <c r="J1703" s="165">
        <f t="shared" si="700"/>
        <v>0</v>
      </c>
      <c r="K1703" s="165">
        <f t="shared" si="700"/>
        <v>0</v>
      </c>
      <c r="L1703" s="165">
        <f t="shared" si="700"/>
        <v>0</v>
      </c>
      <c r="M1703" s="165">
        <f t="shared" si="700"/>
        <v>0</v>
      </c>
      <c r="N1703" s="165">
        <f t="shared" si="700"/>
        <v>0</v>
      </c>
      <c r="O1703" s="165">
        <f t="shared" si="701"/>
        <v>0</v>
      </c>
      <c r="P1703" s="165">
        <f t="shared" si="701"/>
        <v>0</v>
      </c>
      <c r="Q1703" s="165">
        <f t="shared" si="701"/>
        <v>0</v>
      </c>
      <c r="R1703" s="165">
        <f t="shared" si="701"/>
        <v>0</v>
      </c>
      <c r="S1703" s="165">
        <f t="shared" si="701"/>
        <v>0</v>
      </c>
      <c r="T1703" s="165">
        <f t="shared" si="701"/>
        <v>0</v>
      </c>
      <c r="U1703" s="165">
        <f t="shared" si="701"/>
        <v>0</v>
      </c>
      <c r="V1703" s="165">
        <f t="shared" si="701"/>
        <v>0</v>
      </c>
      <c r="W1703" s="165">
        <f t="shared" si="701"/>
        <v>0</v>
      </c>
      <c r="X1703" s="165">
        <f t="shared" si="701"/>
        <v>0</v>
      </c>
      <c r="Y1703" s="165">
        <f t="shared" si="702"/>
        <v>0</v>
      </c>
      <c r="Z1703" s="165">
        <f t="shared" si="702"/>
        <v>0</v>
      </c>
      <c r="AA1703" s="165">
        <f t="shared" si="702"/>
        <v>0</v>
      </c>
      <c r="AB1703" s="165">
        <f t="shared" si="702"/>
        <v>0</v>
      </c>
      <c r="AC1703" s="165">
        <f t="shared" si="702"/>
        <v>0</v>
      </c>
      <c r="AD1703" s="165">
        <f t="shared" si="702"/>
        <v>0</v>
      </c>
      <c r="AE1703" s="165">
        <f t="shared" si="702"/>
        <v>0</v>
      </c>
      <c r="AF1703" s="165">
        <f t="shared" si="702"/>
        <v>0</v>
      </c>
      <c r="AG1703" s="165">
        <f t="shared" si="702"/>
        <v>0</v>
      </c>
      <c r="AH1703" s="165">
        <f t="shared" si="702"/>
        <v>0</v>
      </c>
      <c r="AI1703" s="165">
        <f t="shared" si="703"/>
        <v>0</v>
      </c>
      <c r="AJ1703" s="165">
        <f t="shared" si="703"/>
        <v>0</v>
      </c>
      <c r="AK1703" s="165">
        <f t="shared" si="703"/>
        <v>0</v>
      </c>
      <c r="AL1703" s="165">
        <f t="shared" si="703"/>
        <v>0</v>
      </c>
      <c r="AM1703" s="165">
        <f t="shared" si="703"/>
        <v>0</v>
      </c>
      <c r="AN1703" s="165">
        <f t="shared" si="703"/>
        <v>0</v>
      </c>
      <c r="AO1703" s="165">
        <f t="shared" si="703"/>
        <v>0</v>
      </c>
      <c r="AP1703" s="165">
        <f t="shared" si="703"/>
        <v>0</v>
      </c>
      <c r="AQ1703" s="165">
        <f t="shared" si="703"/>
        <v>0</v>
      </c>
      <c r="AR1703" s="165">
        <f t="shared" si="703"/>
        <v>0</v>
      </c>
      <c r="AS1703" s="165">
        <f t="shared" si="682"/>
        <v>0</v>
      </c>
    </row>
    <row r="1704" spans="2:45" hidden="1" outlineLevel="2">
      <c r="B1704" s="66">
        <v>14</v>
      </c>
      <c r="D1704" s="338">
        <v>0</v>
      </c>
      <c r="E1704" s="165">
        <f t="shared" si="700"/>
        <v>0</v>
      </c>
      <c r="F1704" s="165">
        <f t="shared" si="700"/>
        <v>0</v>
      </c>
      <c r="G1704" s="165">
        <f t="shared" si="700"/>
        <v>0</v>
      </c>
      <c r="H1704" s="165">
        <f t="shared" si="700"/>
        <v>0</v>
      </c>
      <c r="I1704" s="165">
        <f t="shared" si="700"/>
        <v>0</v>
      </c>
      <c r="J1704" s="165">
        <f t="shared" si="700"/>
        <v>0</v>
      </c>
      <c r="K1704" s="165">
        <f t="shared" si="700"/>
        <v>0</v>
      </c>
      <c r="L1704" s="165">
        <f t="shared" si="700"/>
        <v>0</v>
      </c>
      <c r="M1704" s="165">
        <f t="shared" si="700"/>
        <v>0</v>
      </c>
      <c r="N1704" s="165">
        <f t="shared" si="700"/>
        <v>0</v>
      </c>
      <c r="O1704" s="165">
        <f t="shared" si="701"/>
        <v>0</v>
      </c>
      <c r="P1704" s="165">
        <f t="shared" si="701"/>
        <v>0</v>
      </c>
      <c r="Q1704" s="165">
        <f t="shared" si="701"/>
        <v>0</v>
      </c>
      <c r="R1704" s="165">
        <f t="shared" si="701"/>
        <v>0</v>
      </c>
      <c r="S1704" s="165">
        <f t="shared" si="701"/>
        <v>0</v>
      </c>
      <c r="T1704" s="165">
        <f t="shared" si="701"/>
        <v>0</v>
      </c>
      <c r="U1704" s="165">
        <f t="shared" si="701"/>
        <v>0</v>
      </c>
      <c r="V1704" s="165">
        <f t="shared" si="701"/>
        <v>0</v>
      </c>
      <c r="W1704" s="165">
        <f t="shared" si="701"/>
        <v>0</v>
      </c>
      <c r="X1704" s="165">
        <f t="shared" si="701"/>
        <v>0</v>
      </c>
      <c r="Y1704" s="165">
        <f t="shared" si="702"/>
        <v>0</v>
      </c>
      <c r="Z1704" s="165">
        <f t="shared" si="702"/>
        <v>0</v>
      </c>
      <c r="AA1704" s="165">
        <f t="shared" si="702"/>
        <v>0</v>
      </c>
      <c r="AB1704" s="165">
        <f t="shared" si="702"/>
        <v>0</v>
      </c>
      <c r="AC1704" s="165">
        <f t="shared" si="702"/>
        <v>0</v>
      </c>
      <c r="AD1704" s="165">
        <f t="shared" si="702"/>
        <v>0</v>
      </c>
      <c r="AE1704" s="165">
        <f t="shared" si="702"/>
        <v>0</v>
      </c>
      <c r="AF1704" s="165">
        <f t="shared" si="702"/>
        <v>0</v>
      </c>
      <c r="AG1704" s="165">
        <f t="shared" si="702"/>
        <v>0</v>
      </c>
      <c r="AH1704" s="165">
        <f t="shared" si="702"/>
        <v>0</v>
      </c>
      <c r="AI1704" s="165">
        <f t="shared" si="703"/>
        <v>0</v>
      </c>
      <c r="AJ1704" s="165">
        <f t="shared" si="703"/>
        <v>0</v>
      </c>
      <c r="AK1704" s="165">
        <f t="shared" si="703"/>
        <v>0</v>
      </c>
      <c r="AL1704" s="165">
        <f t="shared" si="703"/>
        <v>0</v>
      </c>
      <c r="AM1704" s="165">
        <f t="shared" si="703"/>
        <v>0</v>
      </c>
      <c r="AN1704" s="165">
        <f t="shared" si="703"/>
        <v>0</v>
      </c>
      <c r="AO1704" s="165">
        <f t="shared" si="703"/>
        <v>0</v>
      </c>
      <c r="AP1704" s="165">
        <f t="shared" si="703"/>
        <v>0</v>
      </c>
      <c r="AQ1704" s="165">
        <f t="shared" si="703"/>
        <v>0</v>
      </c>
      <c r="AR1704" s="165">
        <f t="shared" si="703"/>
        <v>0</v>
      </c>
      <c r="AS1704" s="165">
        <f t="shared" si="682"/>
        <v>0</v>
      </c>
    </row>
    <row r="1705" spans="2:45" hidden="1" outlineLevel="2">
      <c r="B1705" s="66">
        <v>15</v>
      </c>
      <c r="D1705" s="338">
        <v>0</v>
      </c>
      <c r="E1705" s="165">
        <f t="shared" si="700"/>
        <v>0</v>
      </c>
      <c r="F1705" s="165">
        <f t="shared" si="700"/>
        <v>0</v>
      </c>
      <c r="G1705" s="165">
        <f t="shared" si="700"/>
        <v>0</v>
      </c>
      <c r="H1705" s="165">
        <f t="shared" si="700"/>
        <v>0</v>
      </c>
      <c r="I1705" s="165">
        <f t="shared" si="700"/>
        <v>0</v>
      </c>
      <c r="J1705" s="165">
        <f t="shared" si="700"/>
        <v>0</v>
      </c>
      <c r="K1705" s="165">
        <f t="shared" si="700"/>
        <v>0</v>
      </c>
      <c r="L1705" s="165">
        <f t="shared" si="700"/>
        <v>0</v>
      </c>
      <c r="M1705" s="165">
        <f t="shared" si="700"/>
        <v>0</v>
      </c>
      <c r="N1705" s="165">
        <f t="shared" si="700"/>
        <v>0</v>
      </c>
      <c r="O1705" s="165">
        <f t="shared" si="701"/>
        <v>0</v>
      </c>
      <c r="P1705" s="165">
        <f t="shared" si="701"/>
        <v>0</v>
      </c>
      <c r="Q1705" s="165">
        <f t="shared" si="701"/>
        <v>0</v>
      </c>
      <c r="R1705" s="165">
        <f t="shared" si="701"/>
        <v>0</v>
      </c>
      <c r="S1705" s="165">
        <f t="shared" si="701"/>
        <v>0</v>
      </c>
      <c r="T1705" s="165">
        <f t="shared" si="701"/>
        <v>0</v>
      </c>
      <c r="U1705" s="165">
        <f t="shared" si="701"/>
        <v>0</v>
      </c>
      <c r="V1705" s="165">
        <f t="shared" si="701"/>
        <v>0</v>
      </c>
      <c r="W1705" s="165">
        <f t="shared" si="701"/>
        <v>0</v>
      </c>
      <c r="X1705" s="165">
        <f t="shared" si="701"/>
        <v>0</v>
      </c>
      <c r="Y1705" s="165">
        <f t="shared" si="702"/>
        <v>0</v>
      </c>
      <c r="Z1705" s="165">
        <f t="shared" si="702"/>
        <v>0</v>
      </c>
      <c r="AA1705" s="165">
        <f t="shared" si="702"/>
        <v>0</v>
      </c>
      <c r="AB1705" s="165">
        <f t="shared" si="702"/>
        <v>0</v>
      </c>
      <c r="AC1705" s="165">
        <f t="shared" si="702"/>
        <v>0</v>
      </c>
      <c r="AD1705" s="165">
        <f t="shared" si="702"/>
        <v>0</v>
      </c>
      <c r="AE1705" s="165">
        <f t="shared" si="702"/>
        <v>0</v>
      </c>
      <c r="AF1705" s="165">
        <f t="shared" si="702"/>
        <v>0</v>
      </c>
      <c r="AG1705" s="165">
        <f t="shared" si="702"/>
        <v>0</v>
      </c>
      <c r="AH1705" s="165">
        <f t="shared" si="702"/>
        <v>0</v>
      </c>
      <c r="AI1705" s="165">
        <f t="shared" si="703"/>
        <v>0</v>
      </c>
      <c r="AJ1705" s="165">
        <f t="shared" si="703"/>
        <v>0</v>
      </c>
      <c r="AK1705" s="165">
        <f t="shared" si="703"/>
        <v>0</v>
      </c>
      <c r="AL1705" s="165">
        <f t="shared" si="703"/>
        <v>0</v>
      </c>
      <c r="AM1705" s="165">
        <f t="shared" si="703"/>
        <v>0</v>
      </c>
      <c r="AN1705" s="165">
        <f t="shared" si="703"/>
        <v>0</v>
      </c>
      <c r="AO1705" s="165">
        <f t="shared" si="703"/>
        <v>0</v>
      </c>
      <c r="AP1705" s="165">
        <f t="shared" si="703"/>
        <v>0</v>
      </c>
      <c r="AQ1705" s="165">
        <f t="shared" si="703"/>
        <v>0</v>
      </c>
      <c r="AR1705" s="165">
        <f t="shared" si="703"/>
        <v>0</v>
      </c>
      <c r="AS1705" s="165">
        <f t="shared" si="682"/>
        <v>0</v>
      </c>
    </row>
    <row r="1706" spans="2:45" hidden="1" outlineLevel="2">
      <c r="B1706" s="66">
        <v>16</v>
      </c>
      <c r="D1706" s="338">
        <v>0</v>
      </c>
      <c r="E1706" s="165">
        <f t="shared" si="700"/>
        <v>0</v>
      </c>
      <c r="F1706" s="165">
        <f t="shared" si="700"/>
        <v>0</v>
      </c>
      <c r="G1706" s="165">
        <f t="shared" si="700"/>
        <v>0</v>
      </c>
      <c r="H1706" s="165">
        <f t="shared" si="700"/>
        <v>0</v>
      </c>
      <c r="I1706" s="165">
        <f t="shared" si="700"/>
        <v>0</v>
      </c>
      <c r="J1706" s="165">
        <f t="shared" si="700"/>
        <v>0</v>
      </c>
      <c r="K1706" s="165">
        <f t="shared" si="700"/>
        <v>0</v>
      </c>
      <c r="L1706" s="165">
        <f t="shared" si="700"/>
        <v>0</v>
      </c>
      <c r="M1706" s="165">
        <f t="shared" si="700"/>
        <v>0</v>
      </c>
      <c r="N1706" s="165">
        <f t="shared" si="700"/>
        <v>0</v>
      </c>
      <c r="O1706" s="165">
        <f t="shared" si="701"/>
        <v>0</v>
      </c>
      <c r="P1706" s="165">
        <f t="shared" si="701"/>
        <v>0</v>
      </c>
      <c r="Q1706" s="165">
        <f t="shared" si="701"/>
        <v>0</v>
      </c>
      <c r="R1706" s="165">
        <f t="shared" si="701"/>
        <v>0</v>
      </c>
      <c r="S1706" s="165">
        <f t="shared" si="701"/>
        <v>0</v>
      </c>
      <c r="T1706" s="165">
        <f t="shared" si="701"/>
        <v>0</v>
      </c>
      <c r="U1706" s="165">
        <f t="shared" si="701"/>
        <v>0</v>
      </c>
      <c r="V1706" s="165">
        <f t="shared" si="701"/>
        <v>0</v>
      </c>
      <c r="W1706" s="165">
        <f t="shared" si="701"/>
        <v>0</v>
      </c>
      <c r="X1706" s="165">
        <f t="shared" si="701"/>
        <v>0</v>
      </c>
      <c r="Y1706" s="165">
        <f t="shared" si="702"/>
        <v>0</v>
      </c>
      <c r="Z1706" s="165">
        <f t="shared" si="702"/>
        <v>0</v>
      </c>
      <c r="AA1706" s="165">
        <f t="shared" si="702"/>
        <v>0</v>
      </c>
      <c r="AB1706" s="165">
        <f t="shared" si="702"/>
        <v>0</v>
      </c>
      <c r="AC1706" s="165">
        <f t="shared" si="702"/>
        <v>0</v>
      </c>
      <c r="AD1706" s="165">
        <f t="shared" si="702"/>
        <v>0</v>
      </c>
      <c r="AE1706" s="165">
        <f t="shared" si="702"/>
        <v>0</v>
      </c>
      <c r="AF1706" s="165">
        <f t="shared" si="702"/>
        <v>0</v>
      </c>
      <c r="AG1706" s="165">
        <f t="shared" si="702"/>
        <v>0</v>
      </c>
      <c r="AH1706" s="165">
        <f t="shared" si="702"/>
        <v>0</v>
      </c>
      <c r="AI1706" s="165">
        <f t="shared" si="703"/>
        <v>0</v>
      </c>
      <c r="AJ1706" s="165">
        <f t="shared" si="703"/>
        <v>0</v>
      </c>
      <c r="AK1706" s="165">
        <f t="shared" si="703"/>
        <v>0</v>
      </c>
      <c r="AL1706" s="165">
        <f t="shared" si="703"/>
        <v>0</v>
      </c>
      <c r="AM1706" s="165">
        <f t="shared" si="703"/>
        <v>0</v>
      </c>
      <c r="AN1706" s="165">
        <f t="shared" si="703"/>
        <v>0</v>
      </c>
      <c r="AO1706" s="165">
        <f t="shared" si="703"/>
        <v>0</v>
      </c>
      <c r="AP1706" s="165">
        <f t="shared" si="703"/>
        <v>0</v>
      </c>
      <c r="AQ1706" s="165">
        <f t="shared" si="703"/>
        <v>0</v>
      </c>
      <c r="AR1706" s="165">
        <f t="shared" si="703"/>
        <v>0</v>
      </c>
      <c r="AS1706" s="165">
        <f t="shared" si="682"/>
        <v>0</v>
      </c>
    </row>
    <row r="1707" spans="2:45" hidden="1" outlineLevel="2">
      <c r="B1707" s="66">
        <v>17</v>
      </c>
      <c r="D1707" s="338">
        <v>0</v>
      </c>
      <c r="E1707" s="165">
        <f t="shared" si="700"/>
        <v>0</v>
      </c>
      <c r="F1707" s="165">
        <f t="shared" si="700"/>
        <v>0</v>
      </c>
      <c r="G1707" s="165">
        <f t="shared" si="700"/>
        <v>0</v>
      </c>
      <c r="H1707" s="165">
        <f t="shared" si="700"/>
        <v>0</v>
      </c>
      <c r="I1707" s="165">
        <f t="shared" si="700"/>
        <v>0</v>
      </c>
      <c r="J1707" s="165">
        <f t="shared" si="700"/>
        <v>0</v>
      </c>
      <c r="K1707" s="165">
        <f t="shared" si="700"/>
        <v>0</v>
      </c>
      <c r="L1707" s="165">
        <f t="shared" si="700"/>
        <v>0</v>
      </c>
      <c r="M1707" s="165">
        <f t="shared" si="700"/>
        <v>0</v>
      </c>
      <c r="N1707" s="165">
        <f t="shared" si="700"/>
        <v>0</v>
      </c>
      <c r="O1707" s="165">
        <f t="shared" si="701"/>
        <v>0</v>
      </c>
      <c r="P1707" s="165">
        <f t="shared" si="701"/>
        <v>0</v>
      </c>
      <c r="Q1707" s="165">
        <f t="shared" si="701"/>
        <v>0</v>
      </c>
      <c r="R1707" s="165">
        <f t="shared" si="701"/>
        <v>0</v>
      </c>
      <c r="S1707" s="165">
        <f t="shared" si="701"/>
        <v>0</v>
      </c>
      <c r="T1707" s="165">
        <f t="shared" si="701"/>
        <v>0</v>
      </c>
      <c r="U1707" s="165">
        <f t="shared" si="701"/>
        <v>0</v>
      </c>
      <c r="V1707" s="165">
        <f t="shared" si="701"/>
        <v>0</v>
      </c>
      <c r="W1707" s="165">
        <f t="shared" si="701"/>
        <v>0</v>
      </c>
      <c r="X1707" s="165">
        <f t="shared" si="701"/>
        <v>0</v>
      </c>
      <c r="Y1707" s="165">
        <f t="shared" si="702"/>
        <v>0</v>
      </c>
      <c r="Z1707" s="165">
        <f t="shared" si="702"/>
        <v>0</v>
      </c>
      <c r="AA1707" s="165">
        <f t="shared" si="702"/>
        <v>0</v>
      </c>
      <c r="AB1707" s="165">
        <f t="shared" si="702"/>
        <v>0</v>
      </c>
      <c r="AC1707" s="165">
        <f t="shared" si="702"/>
        <v>0</v>
      </c>
      <c r="AD1707" s="165">
        <f t="shared" si="702"/>
        <v>0</v>
      </c>
      <c r="AE1707" s="165">
        <f t="shared" si="702"/>
        <v>0</v>
      </c>
      <c r="AF1707" s="165">
        <f t="shared" si="702"/>
        <v>0</v>
      </c>
      <c r="AG1707" s="165">
        <f t="shared" si="702"/>
        <v>0</v>
      </c>
      <c r="AH1707" s="165">
        <f t="shared" si="702"/>
        <v>0</v>
      </c>
      <c r="AI1707" s="165">
        <f t="shared" si="703"/>
        <v>0</v>
      </c>
      <c r="AJ1707" s="165">
        <f t="shared" si="703"/>
        <v>0</v>
      </c>
      <c r="AK1707" s="165">
        <f t="shared" si="703"/>
        <v>0</v>
      </c>
      <c r="AL1707" s="165">
        <f t="shared" si="703"/>
        <v>0</v>
      </c>
      <c r="AM1707" s="165">
        <f t="shared" si="703"/>
        <v>0</v>
      </c>
      <c r="AN1707" s="165">
        <f t="shared" si="703"/>
        <v>0</v>
      </c>
      <c r="AO1707" s="165">
        <f t="shared" si="703"/>
        <v>0</v>
      </c>
      <c r="AP1707" s="165">
        <f t="shared" si="703"/>
        <v>0</v>
      </c>
      <c r="AQ1707" s="165">
        <f t="shared" si="703"/>
        <v>0</v>
      </c>
      <c r="AR1707" s="165">
        <f t="shared" si="703"/>
        <v>0</v>
      </c>
      <c r="AS1707" s="165">
        <f t="shared" si="682"/>
        <v>0</v>
      </c>
    </row>
    <row r="1708" spans="2:45" hidden="1" outlineLevel="2">
      <c r="B1708" s="66">
        <v>18</v>
      </c>
      <c r="D1708" s="338">
        <v>0</v>
      </c>
      <c r="E1708" s="165">
        <f t="shared" si="700"/>
        <v>0</v>
      </c>
      <c r="F1708" s="165">
        <f t="shared" si="700"/>
        <v>0</v>
      </c>
      <c r="G1708" s="165">
        <f t="shared" si="700"/>
        <v>0</v>
      </c>
      <c r="H1708" s="165">
        <f t="shared" si="700"/>
        <v>0</v>
      </c>
      <c r="I1708" s="165">
        <f t="shared" si="700"/>
        <v>0</v>
      </c>
      <c r="J1708" s="165">
        <f t="shared" si="700"/>
        <v>0</v>
      </c>
      <c r="K1708" s="165">
        <f t="shared" si="700"/>
        <v>0</v>
      </c>
      <c r="L1708" s="165">
        <f t="shared" si="700"/>
        <v>0</v>
      </c>
      <c r="M1708" s="165">
        <f t="shared" si="700"/>
        <v>0</v>
      </c>
      <c r="N1708" s="165">
        <f t="shared" si="700"/>
        <v>0</v>
      </c>
      <c r="O1708" s="165">
        <f t="shared" si="701"/>
        <v>0</v>
      </c>
      <c r="P1708" s="165">
        <f t="shared" si="701"/>
        <v>0</v>
      </c>
      <c r="Q1708" s="165">
        <f t="shared" si="701"/>
        <v>0</v>
      </c>
      <c r="R1708" s="165">
        <f t="shared" si="701"/>
        <v>0</v>
      </c>
      <c r="S1708" s="165">
        <f t="shared" si="701"/>
        <v>0</v>
      </c>
      <c r="T1708" s="165">
        <f t="shared" si="701"/>
        <v>0</v>
      </c>
      <c r="U1708" s="165">
        <f t="shared" si="701"/>
        <v>0</v>
      </c>
      <c r="V1708" s="165">
        <f t="shared" si="701"/>
        <v>0</v>
      </c>
      <c r="W1708" s="165">
        <f t="shared" si="701"/>
        <v>0</v>
      </c>
      <c r="X1708" s="165">
        <f t="shared" si="701"/>
        <v>0</v>
      </c>
      <c r="Y1708" s="165">
        <f t="shared" si="702"/>
        <v>0</v>
      </c>
      <c r="Z1708" s="165">
        <f t="shared" si="702"/>
        <v>0</v>
      </c>
      <c r="AA1708" s="165">
        <f t="shared" si="702"/>
        <v>0</v>
      </c>
      <c r="AB1708" s="165">
        <f t="shared" si="702"/>
        <v>0</v>
      </c>
      <c r="AC1708" s="165">
        <f t="shared" si="702"/>
        <v>0</v>
      </c>
      <c r="AD1708" s="165">
        <f t="shared" si="702"/>
        <v>0</v>
      </c>
      <c r="AE1708" s="165">
        <f t="shared" si="702"/>
        <v>0</v>
      </c>
      <c r="AF1708" s="165">
        <f t="shared" si="702"/>
        <v>0</v>
      </c>
      <c r="AG1708" s="165">
        <f t="shared" si="702"/>
        <v>0</v>
      </c>
      <c r="AH1708" s="165">
        <f t="shared" si="702"/>
        <v>0</v>
      </c>
      <c r="AI1708" s="165">
        <f t="shared" si="703"/>
        <v>0</v>
      </c>
      <c r="AJ1708" s="165">
        <f t="shared" si="703"/>
        <v>0</v>
      </c>
      <c r="AK1708" s="165">
        <f t="shared" si="703"/>
        <v>0</v>
      </c>
      <c r="AL1708" s="165">
        <f t="shared" si="703"/>
        <v>0</v>
      </c>
      <c r="AM1708" s="165">
        <f t="shared" si="703"/>
        <v>0</v>
      </c>
      <c r="AN1708" s="165">
        <f t="shared" si="703"/>
        <v>0</v>
      </c>
      <c r="AO1708" s="165">
        <f t="shared" si="703"/>
        <v>0</v>
      </c>
      <c r="AP1708" s="165">
        <f t="shared" si="703"/>
        <v>0</v>
      </c>
      <c r="AQ1708" s="165">
        <f t="shared" si="703"/>
        <v>0</v>
      </c>
      <c r="AR1708" s="165">
        <f t="shared" si="703"/>
        <v>0</v>
      </c>
      <c r="AS1708" s="165">
        <f t="shared" si="682"/>
        <v>0</v>
      </c>
    </row>
    <row r="1709" spans="2:45" hidden="1" outlineLevel="2">
      <c r="B1709" s="66">
        <v>19</v>
      </c>
      <c r="D1709" s="338">
        <v>0</v>
      </c>
      <c r="E1709" s="165">
        <f t="shared" si="700"/>
        <v>0</v>
      </c>
      <c r="F1709" s="165">
        <f t="shared" si="700"/>
        <v>0</v>
      </c>
      <c r="G1709" s="165">
        <f t="shared" si="700"/>
        <v>0</v>
      </c>
      <c r="H1709" s="165">
        <f t="shared" si="700"/>
        <v>0</v>
      </c>
      <c r="I1709" s="165">
        <f t="shared" si="700"/>
        <v>0</v>
      </c>
      <c r="J1709" s="165">
        <f t="shared" si="700"/>
        <v>0</v>
      </c>
      <c r="K1709" s="165">
        <f t="shared" si="700"/>
        <v>0</v>
      </c>
      <c r="L1709" s="165">
        <f t="shared" si="700"/>
        <v>0</v>
      </c>
      <c r="M1709" s="165">
        <f t="shared" si="700"/>
        <v>0</v>
      </c>
      <c r="N1709" s="165">
        <f t="shared" si="700"/>
        <v>0</v>
      </c>
      <c r="O1709" s="165">
        <f t="shared" si="701"/>
        <v>0</v>
      </c>
      <c r="P1709" s="165">
        <f t="shared" si="701"/>
        <v>0</v>
      </c>
      <c r="Q1709" s="165">
        <f t="shared" si="701"/>
        <v>0</v>
      </c>
      <c r="R1709" s="165">
        <f t="shared" si="701"/>
        <v>0</v>
      </c>
      <c r="S1709" s="165">
        <f t="shared" si="701"/>
        <v>0</v>
      </c>
      <c r="T1709" s="165">
        <f t="shared" si="701"/>
        <v>0</v>
      </c>
      <c r="U1709" s="165">
        <f t="shared" si="701"/>
        <v>0</v>
      </c>
      <c r="V1709" s="165">
        <f t="shared" si="701"/>
        <v>0</v>
      </c>
      <c r="W1709" s="165">
        <f t="shared" si="701"/>
        <v>0</v>
      </c>
      <c r="X1709" s="165">
        <f t="shared" si="701"/>
        <v>0</v>
      </c>
      <c r="Y1709" s="165">
        <f t="shared" si="702"/>
        <v>0</v>
      </c>
      <c r="Z1709" s="165">
        <f t="shared" si="702"/>
        <v>0</v>
      </c>
      <c r="AA1709" s="165">
        <f t="shared" si="702"/>
        <v>0</v>
      </c>
      <c r="AB1709" s="165">
        <f t="shared" si="702"/>
        <v>0</v>
      </c>
      <c r="AC1709" s="165">
        <f t="shared" si="702"/>
        <v>0</v>
      </c>
      <c r="AD1709" s="165">
        <f t="shared" si="702"/>
        <v>0</v>
      </c>
      <c r="AE1709" s="165">
        <f t="shared" si="702"/>
        <v>0</v>
      </c>
      <c r="AF1709" s="165">
        <f t="shared" si="702"/>
        <v>0</v>
      </c>
      <c r="AG1709" s="165">
        <f t="shared" si="702"/>
        <v>0</v>
      </c>
      <c r="AH1709" s="165">
        <f t="shared" si="702"/>
        <v>0</v>
      </c>
      <c r="AI1709" s="165">
        <f t="shared" si="703"/>
        <v>0</v>
      </c>
      <c r="AJ1709" s="165">
        <f t="shared" si="703"/>
        <v>0</v>
      </c>
      <c r="AK1709" s="165">
        <f t="shared" si="703"/>
        <v>0</v>
      </c>
      <c r="AL1709" s="165">
        <f t="shared" si="703"/>
        <v>0</v>
      </c>
      <c r="AM1709" s="165">
        <f t="shared" si="703"/>
        <v>0</v>
      </c>
      <c r="AN1709" s="165">
        <f t="shared" si="703"/>
        <v>0</v>
      </c>
      <c r="AO1709" s="165">
        <f t="shared" si="703"/>
        <v>0</v>
      </c>
      <c r="AP1709" s="165">
        <f t="shared" si="703"/>
        <v>0</v>
      </c>
      <c r="AQ1709" s="165">
        <f t="shared" si="703"/>
        <v>0</v>
      </c>
      <c r="AR1709" s="165">
        <f t="shared" si="703"/>
        <v>0</v>
      </c>
      <c r="AS1709" s="165">
        <f t="shared" si="682"/>
        <v>0</v>
      </c>
    </row>
    <row r="1710" spans="2:45" hidden="1" outlineLevel="2">
      <c r="B1710" s="66">
        <v>20</v>
      </c>
      <c r="D1710" s="338">
        <v>0</v>
      </c>
      <c r="E1710" s="165">
        <f t="shared" si="700"/>
        <v>0</v>
      </c>
      <c r="F1710" s="165">
        <f t="shared" si="700"/>
        <v>0</v>
      </c>
      <c r="G1710" s="165">
        <f t="shared" si="700"/>
        <v>0</v>
      </c>
      <c r="H1710" s="165">
        <f t="shared" si="700"/>
        <v>0</v>
      </c>
      <c r="I1710" s="165">
        <f t="shared" si="700"/>
        <v>0</v>
      </c>
      <c r="J1710" s="165">
        <f t="shared" si="700"/>
        <v>0</v>
      </c>
      <c r="K1710" s="165">
        <f t="shared" si="700"/>
        <v>0</v>
      </c>
      <c r="L1710" s="165">
        <f t="shared" si="700"/>
        <v>0</v>
      </c>
      <c r="M1710" s="165">
        <f t="shared" si="700"/>
        <v>0</v>
      </c>
      <c r="N1710" s="165">
        <f t="shared" si="700"/>
        <v>0</v>
      </c>
      <c r="O1710" s="165">
        <f t="shared" si="701"/>
        <v>0</v>
      </c>
      <c r="P1710" s="165">
        <f t="shared" si="701"/>
        <v>0</v>
      </c>
      <c r="Q1710" s="165">
        <f t="shared" si="701"/>
        <v>0</v>
      </c>
      <c r="R1710" s="165">
        <f t="shared" si="701"/>
        <v>0</v>
      </c>
      <c r="S1710" s="165">
        <f t="shared" si="701"/>
        <v>0</v>
      </c>
      <c r="T1710" s="165">
        <f t="shared" si="701"/>
        <v>0</v>
      </c>
      <c r="U1710" s="165">
        <f t="shared" si="701"/>
        <v>0</v>
      </c>
      <c r="V1710" s="165">
        <f t="shared" si="701"/>
        <v>0</v>
      </c>
      <c r="W1710" s="165">
        <f t="shared" si="701"/>
        <v>0</v>
      </c>
      <c r="X1710" s="165">
        <f t="shared" si="701"/>
        <v>0</v>
      </c>
      <c r="Y1710" s="165">
        <f t="shared" si="702"/>
        <v>0</v>
      </c>
      <c r="Z1710" s="165">
        <f t="shared" si="702"/>
        <v>0</v>
      </c>
      <c r="AA1710" s="165">
        <f t="shared" si="702"/>
        <v>0</v>
      </c>
      <c r="AB1710" s="165">
        <f t="shared" si="702"/>
        <v>0</v>
      </c>
      <c r="AC1710" s="165">
        <f t="shared" si="702"/>
        <v>0</v>
      </c>
      <c r="AD1710" s="165">
        <f t="shared" si="702"/>
        <v>0</v>
      </c>
      <c r="AE1710" s="165">
        <f t="shared" si="702"/>
        <v>0</v>
      </c>
      <c r="AF1710" s="165">
        <f t="shared" si="702"/>
        <v>0</v>
      </c>
      <c r="AG1710" s="165">
        <f t="shared" si="702"/>
        <v>0</v>
      </c>
      <c r="AH1710" s="165">
        <f t="shared" si="702"/>
        <v>0</v>
      </c>
      <c r="AI1710" s="165">
        <f t="shared" si="703"/>
        <v>0</v>
      </c>
      <c r="AJ1710" s="165">
        <f t="shared" si="703"/>
        <v>0</v>
      </c>
      <c r="AK1710" s="165">
        <f t="shared" si="703"/>
        <v>0</v>
      </c>
      <c r="AL1710" s="165">
        <f t="shared" si="703"/>
        <v>0</v>
      </c>
      <c r="AM1710" s="165">
        <f t="shared" si="703"/>
        <v>0</v>
      </c>
      <c r="AN1710" s="165">
        <f t="shared" si="703"/>
        <v>0</v>
      </c>
      <c r="AO1710" s="165">
        <f t="shared" si="703"/>
        <v>0</v>
      </c>
      <c r="AP1710" s="165">
        <f t="shared" si="703"/>
        <v>0</v>
      </c>
      <c r="AQ1710" s="165">
        <f t="shared" si="703"/>
        <v>0</v>
      </c>
      <c r="AR1710" s="165">
        <f t="shared" si="703"/>
        <v>0</v>
      </c>
      <c r="AS1710" s="165">
        <f t="shared" si="682"/>
        <v>0</v>
      </c>
    </row>
    <row r="1711" spans="2:45" hidden="1" outlineLevel="2">
      <c r="B1711" s="66">
        <v>21</v>
      </c>
      <c r="D1711" s="338">
        <v>0</v>
      </c>
      <c r="E1711" s="165">
        <f t="shared" ref="E1711:N1720" si="704">IF(AND(E$2=$B1711,$B1711=$C$3),$D1711,IF(AND(E$2&gt;$B1711,E$2&lt;=$D$1690+$B1711),SLN($D1711,0,IF($C$3-$B1711&gt;=$D$1690,$D$1690,$C$3-$B1711)),0))</f>
        <v>0</v>
      </c>
      <c r="F1711" s="165">
        <f t="shared" si="704"/>
        <v>0</v>
      </c>
      <c r="G1711" s="165">
        <f t="shared" si="704"/>
        <v>0</v>
      </c>
      <c r="H1711" s="165">
        <f t="shared" si="704"/>
        <v>0</v>
      </c>
      <c r="I1711" s="165">
        <f t="shared" si="704"/>
        <v>0</v>
      </c>
      <c r="J1711" s="165">
        <f t="shared" si="704"/>
        <v>0</v>
      </c>
      <c r="K1711" s="165">
        <f t="shared" si="704"/>
        <v>0</v>
      </c>
      <c r="L1711" s="165">
        <f t="shared" si="704"/>
        <v>0</v>
      </c>
      <c r="M1711" s="165">
        <f t="shared" si="704"/>
        <v>0</v>
      </c>
      <c r="N1711" s="165">
        <f t="shared" si="704"/>
        <v>0</v>
      </c>
      <c r="O1711" s="165">
        <f t="shared" ref="O1711:X1720" si="705">IF(AND(O$2=$B1711,$B1711=$C$3),$D1711,IF(AND(O$2&gt;$B1711,O$2&lt;=$D$1690+$B1711),SLN($D1711,0,IF($C$3-$B1711&gt;=$D$1690,$D$1690,$C$3-$B1711)),0))</f>
        <v>0</v>
      </c>
      <c r="P1711" s="165">
        <f t="shared" si="705"/>
        <v>0</v>
      </c>
      <c r="Q1711" s="165">
        <f t="shared" si="705"/>
        <v>0</v>
      </c>
      <c r="R1711" s="165">
        <f t="shared" si="705"/>
        <v>0</v>
      </c>
      <c r="S1711" s="165">
        <f t="shared" si="705"/>
        <v>0</v>
      </c>
      <c r="T1711" s="165">
        <f t="shared" si="705"/>
        <v>0</v>
      </c>
      <c r="U1711" s="165">
        <f t="shared" si="705"/>
        <v>0</v>
      </c>
      <c r="V1711" s="165">
        <f t="shared" si="705"/>
        <v>0</v>
      </c>
      <c r="W1711" s="165">
        <f t="shared" si="705"/>
        <v>0</v>
      </c>
      <c r="X1711" s="165">
        <f t="shared" si="705"/>
        <v>0</v>
      </c>
      <c r="Y1711" s="165">
        <f t="shared" ref="Y1711:AH1720" si="706">IF(AND(Y$2=$B1711,$B1711=$C$3),$D1711,IF(AND(Y$2&gt;$B1711,Y$2&lt;=$D$1690+$B1711),SLN($D1711,0,IF($C$3-$B1711&gt;=$D$1690,$D$1690,$C$3-$B1711)),0))</f>
        <v>0</v>
      </c>
      <c r="Z1711" s="165">
        <f t="shared" si="706"/>
        <v>0</v>
      </c>
      <c r="AA1711" s="165">
        <f t="shared" si="706"/>
        <v>0</v>
      </c>
      <c r="AB1711" s="165">
        <f t="shared" si="706"/>
        <v>0</v>
      </c>
      <c r="AC1711" s="165">
        <f t="shared" si="706"/>
        <v>0</v>
      </c>
      <c r="AD1711" s="165">
        <f t="shared" si="706"/>
        <v>0</v>
      </c>
      <c r="AE1711" s="165">
        <f t="shared" si="706"/>
        <v>0</v>
      </c>
      <c r="AF1711" s="165">
        <f t="shared" si="706"/>
        <v>0</v>
      </c>
      <c r="AG1711" s="165">
        <f t="shared" si="706"/>
        <v>0</v>
      </c>
      <c r="AH1711" s="165">
        <f t="shared" si="706"/>
        <v>0</v>
      </c>
      <c r="AI1711" s="165">
        <f t="shared" ref="AI1711:AR1720" si="707">IF(AND(AI$2=$B1711,$B1711=$C$3),$D1711,IF(AND(AI$2&gt;$B1711,AI$2&lt;=$D$1690+$B1711),SLN($D1711,0,IF($C$3-$B1711&gt;=$D$1690,$D$1690,$C$3-$B1711)),0))</f>
        <v>0</v>
      </c>
      <c r="AJ1711" s="165">
        <f t="shared" si="707"/>
        <v>0</v>
      </c>
      <c r="AK1711" s="165">
        <f t="shared" si="707"/>
        <v>0</v>
      </c>
      <c r="AL1711" s="165">
        <f t="shared" si="707"/>
        <v>0</v>
      </c>
      <c r="AM1711" s="165">
        <f t="shared" si="707"/>
        <v>0</v>
      </c>
      <c r="AN1711" s="165">
        <f t="shared" si="707"/>
        <v>0</v>
      </c>
      <c r="AO1711" s="165">
        <f t="shared" si="707"/>
        <v>0</v>
      </c>
      <c r="AP1711" s="165">
        <f t="shared" si="707"/>
        <v>0</v>
      </c>
      <c r="AQ1711" s="165">
        <f t="shared" si="707"/>
        <v>0</v>
      </c>
      <c r="AR1711" s="165">
        <f t="shared" si="707"/>
        <v>0</v>
      </c>
      <c r="AS1711" s="165">
        <f t="shared" si="682"/>
        <v>0</v>
      </c>
    </row>
    <row r="1712" spans="2:45" hidden="1" outlineLevel="2">
      <c r="B1712" s="66">
        <v>22</v>
      </c>
      <c r="D1712" s="338">
        <v>0</v>
      </c>
      <c r="E1712" s="165">
        <f t="shared" si="704"/>
        <v>0</v>
      </c>
      <c r="F1712" s="165">
        <f t="shared" si="704"/>
        <v>0</v>
      </c>
      <c r="G1712" s="165">
        <f t="shared" si="704"/>
        <v>0</v>
      </c>
      <c r="H1712" s="165">
        <f t="shared" si="704"/>
        <v>0</v>
      </c>
      <c r="I1712" s="165">
        <f t="shared" si="704"/>
        <v>0</v>
      </c>
      <c r="J1712" s="165">
        <f t="shared" si="704"/>
        <v>0</v>
      </c>
      <c r="K1712" s="165">
        <f t="shared" si="704"/>
        <v>0</v>
      </c>
      <c r="L1712" s="165">
        <f t="shared" si="704"/>
        <v>0</v>
      </c>
      <c r="M1712" s="165">
        <f t="shared" si="704"/>
        <v>0</v>
      </c>
      <c r="N1712" s="165">
        <f t="shared" si="704"/>
        <v>0</v>
      </c>
      <c r="O1712" s="165">
        <f t="shared" si="705"/>
        <v>0</v>
      </c>
      <c r="P1712" s="165">
        <f t="shared" si="705"/>
        <v>0</v>
      </c>
      <c r="Q1712" s="165">
        <f t="shared" si="705"/>
        <v>0</v>
      </c>
      <c r="R1712" s="165">
        <f t="shared" si="705"/>
        <v>0</v>
      </c>
      <c r="S1712" s="165">
        <f t="shared" si="705"/>
        <v>0</v>
      </c>
      <c r="T1712" s="165">
        <f t="shared" si="705"/>
        <v>0</v>
      </c>
      <c r="U1712" s="165">
        <f t="shared" si="705"/>
        <v>0</v>
      </c>
      <c r="V1712" s="165">
        <f t="shared" si="705"/>
        <v>0</v>
      </c>
      <c r="W1712" s="165">
        <f t="shared" si="705"/>
        <v>0</v>
      </c>
      <c r="X1712" s="165">
        <f t="shared" si="705"/>
        <v>0</v>
      </c>
      <c r="Y1712" s="165">
        <f t="shared" si="706"/>
        <v>0</v>
      </c>
      <c r="Z1712" s="165">
        <f t="shared" si="706"/>
        <v>0</v>
      </c>
      <c r="AA1712" s="165">
        <f t="shared" si="706"/>
        <v>0</v>
      </c>
      <c r="AB1712" s="165">
        <f t="shared" si="706"/>
        <v>0</v>
      </c>
      <c r="AC1712" s="165">
        <f t="shared" si="706"/>
        <v>0</v>
      </c>
      <c r="AD1712" s="165">
        <f t="shared" si="706"/>
        <v>0</v>
      </c>
      <c r="AE1712" s="165">
        <f t="shared" si="706"/>
        <v>0</v>
      </c>
      <c r="AF1712" s="165">
        <f t="shared" si="706"/>
        <v>0</v>
      </c>
      <c r="AG1712" s="165">
        <f t="shared" si="706"/>
        <v>0</v>
      </c>
      <c r="AH1712" s="165">
        <f t="shared" si="706"/>
        <v>0</v>
      </c>
      <c r="AI1712" s="165">
        <f t="shared" si="707"/>
        <v>0</v>
      </c>
      <c r="AJ1712" s="165">
        <f t="shared" si="707"/>
        <v>0</v>
      </c>
      <c r="AK1712" s="165">
        <f t="shared" si="707"/>
        <v>0</v>
      </c>
      <c r="AL1712" s="165">
        <f t="shared" si="707"/>
        <v>0</v>
      </c>
      <c r="AM1712" s="165">
        <f t="shared" si="707"/>
        <v>0</v>
      </c>
      <c r="AN1712" s="165">
        <f t="shared" si="707"/>
        <v>0</v>
      </c>
      <c r="AO1712" s="165">
        <f t="shared" si="707"/>
        <v>0</v>
      </c>
      <c r="AP1712" s="165">
        <f t="shared" si="707"/>
        <v>0</v>
      </c>
      <c r="AQ1712" s="165">
        <f t="shared" si="707"/>
        <v>0</v>
      </c>
      <c r="AR1712" s="165">
        <f t="shared" si="707"/>
        <v>0</v>
      </c>
      <c r="AS1712" s="165">
        <f t="shared" si="682"/>
        <v>0</v>
      </c>
    </row>
    <row r="1713" spans="2:45" hidden="1" outlineLevel="2">
      <c r="B1713" s="66">
        <v>23</v>
      </c>
      <c r="D1713" s="338">
        <v>0</v>
      </c>
      <c r="E1713" s="165">
        <f t="shared" si="704"/>
        <v>0</v>
      </c>
      <c r="F1713" s="165">
        <f t="shared" si="704"/>
        <v>0</v>
      </c>
      <c r="G1713" s="165">
        <f t="shared" si="704"/>
        <v>0</v>
      </c>
      <c r="H1713" s="165">
        <f t="shared" si="704"/>
        <v>0</v>
      </c>
      <c r="I1713" s="165">
        <f t="shared" si="704"/>
        <v>0</v>
      </c>
      <c r="J1713" s="165">
        <f t="shared" si="704"/>
        <v>0</v>
      </c>
      <c r="K1713" s="165">
        <f t="shared" si="704"/>
        <v>0</v>
      </c>
      <c r="L1713" s="165">
        <f t="shared" si="704"/>
        <v>0</v>
      </c>
      <c r="M1713" s="165">
        <f t="shared" si="704"/>
        <v>0</v>
      </c>
      <c r="N1713" s="165">
        <f t="shared" si="704"/>
        <v>0</v>
      </c>
      <c r="O1713" s="165">
        <f t="shared" si="705"/>
        <v>0</v>
      </c>
      <c r="P1713" s="165">
        <f t="shared" si="705"/>
        <v>0</v>
      </c>
      <c r="Q1713" s="165">
        <f t="shared" si="705"/>
        <v>0</v>
      </c>
      <c r="R1713" s="165">
        <f t="shared" si="705"/>
        <v>0</v>
      </c>
      <c r="S1713" s="165">
        <f t="shared" si="705"/>
        <v>0</v>
      </c>
      <c r="T1713" s="165">
        <f t="shared" si="705"/>
        <v>0</v>
      </c>
      <c r="U1713" s="165">
        <f t="shared" si="705"/>
        <v>0</v>
      </c>
      <c r="V1713" s="165">
        <f t="shared" si="705"/>
        <v>0</v>
      </c>
      <c r="W1713" s="165">
        <f t="shared" si="705"/>
        <v>0</v>
      </c>
      <c r="X1713" s="165">
        <f t="shared" si="705"/>
        <v>0</v>
      </c>
      <c r="Y1713" s="165">
        <f t="shared" si="706"/>
        <v>0</v>
      </c>
      <c r="Z1713" s="165">
        <f t="shared" si="706"/>
        <v>0</v>
      </c>
      <c r="AA1713" s="165">
        <f t="shared" si="706"/>
        <v>0</v>
      </c>
      <c r="AB1713" s="165">
        <f t="shared" si="706"/>
        <v>0</v>
      </c>
      <c r="AC1713" s="165">
        <f t="shared" si="706"/>
        <v>0</v>
      </c>
      <c r="AD1713" s="165">
        <f t="shared" si="706"/>
        <v>0</v>
      </c>
      <c r="AE1713" s="165">
        <f t="shared" si="706"/>
        <v>0</v>
      </c>
      <c r="AF1713" s="165">
        <f t="shared" si="706"/>
        <v>0</v>
      </c>
      <c r="AG1713" s="165">
        <f t="shared" si="706"/>
        <v>0</v>
      </c>
      <c r="AH1713" s="165">
        <f t="shared" si="706"/>
        <v>0</v>
      </c>
      <c r="AI1713" s="165">
        <f t="shared" si="707"/>
        <v>0</v>
      </c>
      <c r="AJ1713" s="165">
        <f t="shared" si="707"/>
        <v>0</v>
      </c>
      <c r="AK1713" s="165">
        <f t="shared" si="707"/>
        <v>0</v>
      </c>
      <c r="AL1713" s="165">
        <f t="shared" si="707"/>
        <v>0</v>
      </c>
      <c r="AM1713" s="165">
        <f t="shared" si="707"/>
        <v>0</v>
      </c>
      <c r="AN1713" s="165">
        <f t="shared" si="707"/>
        <v>0</v>
      </c>
      <c r="AO1713" s="165">
        <f t="shared" si="707"/>
        <v>0</v>
      </c>
      <c r="AP1713" s="165">
        <f t="shared" si="707"/>
        <v>0</v>
      </c>
      <c r="AQ1713" s="165">
        <f t="shared" si="707"/>
        <v>0</v>
      </c>
      <c r="AR1713" s="165">
        <f t="shared" si="707"/>
        <v>0</v>
      </c>
      <c r="AS1713" s="165">
        <f t="shared" si="682"/>
        <v>0</v>
      </c>
    </row>
    <row r="1714" spans="2:45" hidden="1" outlineLevel="2">
      <c r="B1714" s="66">
        <v>24</v>
      </c>
      <c r="D1714" s="338">
        <v>0</v>
      </c>
      <c r="E1714" s="165">
        <f t="shared" si="704"/>
        <v>0</v>
      </c>
      <c r="F1714" s="165">
        <f t="shared" si="704"/>
        <v>0</v>
      </c>
      <c r="G1714" s="165">
        <f t="shared" si="704"/>
        <v>0</v>
      </c>
      <c r="H1714" s="165">
        <f t="shared" si="704"/>
        <v>0</v>
      </c>
      <c r="I1714" s="165">
        <f t="shared" si="704"/>
        <v>0</v>
      </c>
      <c r="J1714" s="165">
        <f t="shared" si="704"/>
        <v>0</v>
      </c>
      <c r="K1714" s="165">
        <f t="shared" si="704"/>
        <v>0</v>
      </c>
      <c r="L1714" s="165">
        <f t="shared" si="704"/>
        <v>0</v>
      </c>
      <c r="M1714" s="165">
        <f t="shared" si="704"/>
        <v>0</v>
      </c>
      <c r="N1714" s="165">
        <f t="shared" si="704"/>
        <v>0</v>
      </c>
      <c r="O1714" s="165">
        <f t="shared" si="705"/>
        <v>0</v>
      </c>
      <c r="P1714" s="165">
        <f t="shared" si="705"/>
        <v>0</v>
      </c>
      <c r="Q1714" s="165">
        <f t="shared" si="705"/>
        <v>0</v>
      </c>
      <c r="R1714" s="165">
        <f t="shared" si="705"/>
        <v>0</v>
      </c>
      <c r="S1714" s="165">
        <f t="shared" si="705"/>
        <v>0</v>
      </c>
      <c r="T1714" s="165">
        <f t="shared" si="705"/>
        <v>0</v>
      </c>
      <c r="U1714" s="165">
        <f t="shared" si="705"/>
        <v>0</v>
      </c>
      <c r="V1714" s="165">
        <f t="shared" si="705"/>
        <v>0</v>
      </c>
      <c r="W1714" s="165">
        <f t="shared" si="705"/>
        <v>0</v>
      </c>
      <c r="X1714" s="165">
        <f t="shared" si="705"/>
        <v>0</v>
      </c>
      <c r="Y1714" s="165">
        <f t="shared" si="706"/>
        <v>0</v>
      </c>
      <c r="Z1714" s="165">
        <f t="shared" si="706"/>
        <v>0</v>
      </c>
      <c r="AA1714" s="165">
        <f t="shared" si="706"/>
        <v>0</v>
      </c>
      <c r="AB1714" s="165">
        <f t="shared" si="706"/>
        <v>0</v>
      </c>
      <c r="AC1714" s="165">
        <f t="shared" si="706"/>
        <v>0</v>
      </c>
      <c r="AD1714" s="165">
        <f t="shared" si="706"/>
        <v>0</v>
      </c>
      <c r="AE1714" s="165">
        <f t="shared" si="706"/>
        <v>0</v>
      </c>
      <c r="AF1714" s="165">
        <f t="shared" si="706"/>
        <v>0</v>
      </c>
      <c r="AG1714" s="165">
        <f t="shared" si="706"/>
        <v>0</v>
      </c>
      <c r="AH1714" s="165">
        <f t="shared" si="706"/>
        <v>0</v>
      </c>
      <c r="AI1714" s="165">
        <f t="shared" si="707"/>
        <v>0</v>
      </c>
      <c r="AJ1714" s="165">
        <f t="shared" si="707"/>
        <v>0</v>
      </c>
      <c r="AK1714" s="165">
        <f t="shared" si="707"/>
        <v>0</v>
      </c>
      <c r="AL1714" s="165">
        <f t="shared" si="707"/>
        <v>0</v>
      </c>
      <c r="AM1714" s="165">
        <f t="shared" si="707"/>
        <v>0</v>
      </c>
      <c r="AN1714" s="165">
        <f t="shared" si="707"/>
        <v>0</v>
      </c>
      <c r="AO1714" s="165">
        <f t="shared" si="707"/>
        <v>0</v>
      </c>
      <c r="AP1714" s="165">
        <f t="shared" si="707"/>
        <v>0</v>
      </c>
      <c r="AQ1714" s="165">
        <f t="shared" si="707"/>
        <v>0</v>
      </c>
      <c r="AR1714" s="165">
        <f t="shared" si="707"/>
        <v>0</v>
      </c>
      <c r="AS1714" s="165">
        <f t="shared" si="682"/>
        <v>0</v>
      </c>
    </row>
    <row r="1715" spans="2:45" hidden="1" outlineLevel="2">
      <c r="B1715" s="66">
        <v>25</v>
      </c>
      <c r="D1715" s="338">
        <v>0</v>
      </c>
      <c r="E1715" s="165">
        <f t="shared" si="704"/>
        <v>0</v>
      </c>
      <c r="F1715" s="165">
        <f t="shared" si="704"/>
        <v>0</v>
      </c>
      <c r="G1715" s="165">
        <f t="shared" si="704"/>
        <v>0</v>
      </c>
      <c r="H1715" s="165">
        <f t="shared" si="704"/>
        <v>0</v>
      </c>
      <c r="I1715" s="165">
        <f t="shared" si="704"/>
        <v>0</v>
      </c>
      <c r="J1715" s="165">
        <f t="shared" si="704"/>
        <v>0</v>
      </c>
      <c r="K1715" s="165">
        <f t="shared" si="704"/>
        <v>0</v>
      </c>
      <c r="L1715" s="165">
        <f t="shared" si="704"/>
        <v>0</v>
      </c>
      <c r="M1715" s="165">
        <f t="shared" si="704"/>
        <v>0</v>
      </c>
      <c r="N1715" s="165">
        <f t="shared" si="704"/>
        <v>0</v>
      </c>
      <c r="O1715" s="165">
        <f t="shared" si="705"/>
        <v>0</v>
      </c>
      <c r="P1715" s="165">
        <f t="shared" si="705"/>
        <v>0</v>
      </c>
      <c r="Q1715" s="165">
        <f t="shared" si="705"/>
        <v>0</v>
      </c>
      <c r="R1715" s="165">
        <f t="shared" si="705"/>
        <v>0</v>
      </c>
      <c r="S1715" s="165">
        <f t="shared" si="705"/>
        <v>0</v>
      </c>
      <c r="T1715" s="165">
        <f t="shared" si="705"/>
        <v>0</v>
      </c>
      <c r="U1715" s="165">
        <f t="shared" si="705"/>
        <v>0</v>
      </c>
      <c r="V1715" s="165">
        <f t="shared" si="705"/>
        <v>0</v>
      </c>
      <c r="W1715" s="165">
        <f t="shared" si="705"/>
        <v>0</v>
      </c>
      <c r="X1715" s="165">
        <f t="shared" si="705"/>
        <v>0</v>
      </c>
      <c r="Y1715" s="165">
        <f t="shared" si="706"/>
        <v>0</v>
      </c>
      <c r="Z1715" s="165">
        <f t="shared" si="706"/>
        <v>0</v>
      </c>
      <c r="AA1715" s="165">
        <f t="shared" si="706"/>
        <v>0</v>
      </c>
      <c r="AB1715" s="165">
        <f t="shared" si="706"/>
        <v>0</v>
      </c>
      <c r="AC1715" s="165">
        <f t="shared" si="706"/>
        <v>0</v>
      </c>
      <c r="AD1715" s="165">
        <f t="shared" si="706"/>
        <v>0</v>
      </c>
      <c r="AE1715" s="165">
        <f t="shared" si="706"/>
        <v>0</v>
      </c>
      <c r="AF1715" s="165">
        <f t="shared" si="706"/>
        <v>0</v>
      </c>
      <c r="AG1715" s="165">
        <f t="shared" si="706"/>
        <v>0</v>
      </c>
      <c r="AH1715" s="165">
        <f t="shared" si="706"/>
        <v>0</v>
      </c>
      <c r="AI1715" s="165">
        <f t="shared" si="707"/>
        <v>0</v>
      </c>
      <c r="AJ1715" s="165">
        <f t="shared" si="707"/>
        <v>0</v>
      </c>
      <c r="AK1715" s="165">
        <f t="shared" si="707"/>
        <v>0</v>
      </c>
      <c r="AL1715" s="165">
        <f t="shared" si="707"/>
        <v>0</v>
      </c>
      <c r="AM1715" s="165">
        <f t="shared" si="707"/>
        <v>0</v>
      </c>
      <c r="AN1715" s="165">
        <f t="shared" si="707"/>
        <v>0</v>
      </c>
      <c r="AO1715" s="165">
        <f t="shared" si="707"/>
        <v>0</v>
      </c>
      <c r="AP1715" s="165">
        <f t="shared" si="707"/>
        <v>0</v>
      </c>
      <c r="AQ1715" s="165">
        <f t="shared" si="707"/>
        <v>0</v>
      </c>
      <c r="AR1715" s="165">
        <f t="shared" si="707"/>
        <v>0</v>
      </c>
      <c r="AS1715" s="165">
        <f t="shared" si="682"/>
        <v>0</v>
      </c>
    </row>
    <row r="1716" spans="2:45" hidden="1" outlineLevel="2">
      <c r="B1716" s="66">
        <v>26</v>
      </c>
      <c r="D1716" s="338">
        <v>0</v>
      </c>
      <c r="E1716" s="165">
        <f t="shared" si="704"/>
        <v>0</v>
      </c>
      <c r="F1716" s="165">
        <f t="shared" si="704"/>
        <v>0</v>
      </c>
      <c r="G1716" s="165">
        <f t="shared" si="704"/>
        <v>0</v>
      </c>
      <c r="H1716" s="165">
        <f t="shared" si="704"/>
        <v>0</v>
      </c>
      <c r="I1716" s="165">
        <f t="shared" si="704"/>
        <v>0</v>
      </c>
      <c r="J1716" s="165">
        <f t="shared" si="704"/>
        <v>0</v>
      </c>
      <c r="K1716" s="165">
        <f t="shared" si="704"/>
        <v>0</v>
      </c>
      <c r="L1716" s="165">
        <f t="shared" si="704"/>
        <v>0</v>
      </c>
      <c r="M1716" s="165">
        <f t="shared" si="704"/>
        <v>0</v>
      </c>
      <c r="N1716" s="165">
        <f t="shared" si="704"/>
        <v>0</v>
      </c>
      <c r="O1716" s="165">
        <f t="shared" si="705"/>
        <v>0</v>
      </c>
      <c r="P1716" s="165">
        <f t="shared" si="705"/>
        <v>0</v>
      </c>
      <c r="Q1716" s="165">
        <f t="shared" si="705"/>
        <v>0</v>
      </c>
      <c r="R1716" s="165">
        <f t="shared" si="705"/>
        <v>0</v>
      </c>
      <c r="S1716" s="165">
        <f t="shared" si="705"/>
        <v>0</v>
      </c>
      <c r="T1716" s="165">
        <f t="shared" si="705"/>
        <v>0</v>
      </c>
      <c r="U1716" s="165">
        <f t="shared" si="705"/>
        <v>0</v>
      </c>
      <c r="V1716" s="165">
        <f t="shared" si="705"/>
        <v>0</v>
      </c>
      <c r="W1716" s="165">
        <f t="shared" si="705"/>
        <v>0</v>
      </c>
      <c r="X1716" s="165">
        <f t="shared" si="705"/>
        <v>0</v>
      </c>
      <c r="Y1716" s="165">
        <f t="shared" si="706"/>
        <v>0</v>
      </c>
      <c r="Z1716" s="165">
        <f t="shared" si="706"/>
        <v>0</v>
      </c>
      <c r="AA1716" s="165">
        <f t="shared" si="706"/>
        <v>0</v>
      </c>
      <c r="AB1716" s="165">
        <f t="shared" si="706"/>
        <v>0</v>
      </c>
      <c r="AC1716" s="165">
        <f t="shared" si="706"/>
        <v>0</v>
      </c>
      <c r="AD1716" s="165">
        <f t="shared" si="706"/>
        <v>0</v>
      </c>
      <c r="AE1716" s="165">
        <f t="shared" si="706"/>
        <v>0</v>
      </c>
      <c r="AF1716" s="165">
        <f t="shared" si="706"/>
        <v>0</v>
      </c>
      <c r="AG1716" s="165">
        <f t="shared" si="706"/>
        <v>0</v>
      </c>
      <c r="AH1716" s="165">
        <f t="shared" si="706"/>
        <v>0</v>
      </c>
      <c r="AI1716" s="165">
        <f t="shared" si="707"/>
        <v>0</v>
      </c>
      <c r="AJ1716" s="165">
        <f t="shared" si="707"/>
        <v>0</v>
      </c>
      <c r="AK1716" s="165">
        <f t="shared" si="707"/>
        <v>0</v>
      </c>
      <c r="AL1716" s="165">
        <f t="shared" si="707"/>
        <v>0</v>
      </c>
      <c r="AM1716" s="165">
        <f t="shared" si="707"/>
        <v>0</v>
      </c>
      <c r="AN1716" s="165">
        <f t="shared" si="707"/>
        <v>0</v>
      </c>
      <c r="AO1716" s="165">
        <f t="shared" si="707"/>
        <v>0</v>
      </c>
      <c r="AP1716" s="165">
        <f t="shared" si="707"/>
        <v>0</v>
      </c>
      <c r="AQ1716" s="165">
        <f t="shared" si="707"/>
        <v>0</v>
      </c>
      <c r="AR1716" s="165">
        <f t="shared" si="707"/>
        <v>0</v>
      </c>
      <c r="AS1716" s="165">
        <f t="shared" si="682"/>
        <v>0</v>
      </c>
    </row>
    <row r="1717" spans="2:45" hidden="1" outlineLevel="2">
      <c r="B1717" s="66">
        <v>27</v>
      </c>
      <c r="D1717" s="338">
        <v>0</v>
      </c>
      <c r="E1717" s="165">
        <f t="shared" si="704"/>
        <v>0</v>
      </c>
      <c r="F1717" s="165">
        <f t="shared" si="704"/>
        <v>0</v>
      </c>
      <c r="G1717" s="165">
        <f t="shared" si="704"/>
        <v>0</v>
      </c>
      <c r="H1717" s="165">
        <f t="shared" si="704"/>
        <v>0</v>
      </c>
      <c r="I1717" s="165">
        <f t="shared" si="704"/>
        <v>0</v>
      </c>
      <c r="J1717" s="165">
        <f t="shared" si="704"/>
        <v>0</v>
      </c>
      <c r="K1717" s="165">
        <f t="shared" si="704"/>
        <v>0</v>
      </c>
      <c r="L1717" s="165">
        <f t="shared" si="704"/>
        <v>0</v>
      </c>
      <c r="M1717" s="165">
        <f t="shared" si="704"/>
        <v>0</v>
      </c>
      <c r="N1717" s="165">
        <f t="shared" si="704"/>
        <v>0</v>
      </c>
      <c r="O1717" s="165">
        <f t="shared" si="705"/>
        <v>0</v>
      </c>
      <c r="P1717" s="165">
        <f t="shared" si="705"/>
        <v>0</v>
      </c>
      <c r="Q1717" s="165">
        <f t="shared" si="705"/>
        <v>0</v>
      </c>
      <c r="R1717" s="165">
        <f t="shared" si="705"/>
        <v>0</v>
      </c>
      <c r="S1717" s="165">
        <f t="shared" si="705"/>
        <v>0</v>
      </c>
      <c r="T1717" s="165">
        <f t="shared" si="705"/>
        <v>0</v>
      </c>
      <c r="U1717" s="165">
        <f t="shared" si="705"/>
        <v>0</v>
      </c>
      <c r="V1717" s="165">
        <f t="shared" si="705"/>
        <v>0</v>
      </c>
      <c r="W1717" s="165">
        <f t="shared" si="705"/>
        <v>0</v>
      </c>
      <c r="X1717" s="165">
        <f t="shared" si="705"/>
        <v>0</v>
      </c>
      <c r="Y1717" s="165">
        <f t="shared" si="706"/>
        <v>0</v>
      </c>
      <c r="Z1717" s="165">
        <f t="shared" si="706"/>
        <v>0</v>
      </c>
      <c r="AA1717" s="165">
        <f t="shared" si="706"/>
        <v>0</v>
      </c>
      <c r="AB1717" s="165">
        <f t="shared" si="706"/>
        <v>0</v>
      </c>
      <c r="AC1717" s="165">
        <f t="shared" si="706"/>
        <v>0</v>
      </c>
      <c r="AD1717" s="165">
        <f t="shared" si="706"/>
        <v>0</v>
      </c>
      <c r="AE1717" s="165">
        <f t="shared" si="706"/>
        <v>0</v>
      </c>
      <c r="AF1717" s="165">
        <f t="shared" si="706"/>
        <v>0</v>
      </c>
      <c r="AG1717" s="165">
        <f t="shared" si="706"/>
        <v>0</v>
      </c>
      <c r="AH1717" s="165">
        <f t="shared" si="706"/>
        <v>0</v>
      </c>
      <c r="AI1717" s="165">
        <f t="shared" si="707"/>
        <v>0</v>
      </c>
      <c r="AJ1717" s="165">
        <f t="shared" si="707"/>
        <v>0</v>
      </c>
      <c r="AK1717" s="165">
        <f t="shared" si="707"/>
        <v>0</v>
      </c>
      <c r="AL1717" s="165">
        <f t="shared" si="707"/>
        <v>0</v>
      </c>
      <c r="AM1717" s="165">
        <f t="shared" si="707"/>
        <v>0</v>
      </c>
      <c r="AN1717" s="165">
        <f t="shared" si="707"/>
        <v>0</v>
      </c>
      <c r="AO1717" s="165">
        <f t="shared" si="707"/>
        <v>0</v>
      </c>
      <c r="AP1717" s="165">
        <f t="shared" si="707"/>
        <v>0</v>
      </c>
      <c r="AQ1717" s="165">
        <f t="shared" si="707"/>
        <v>0</v>
      </c>
      <c r="AR1717" s="165">
        <f t="shared" si="707"/>
        <v>0</v>
      </c>
      <c r="AS1717" s="165">
        <f t="shared" si="682"/>
        <v>0</v>
      </c>
    </row>
    <row r="1718" spans="2:45" hidden="1" outlineLevel="2">
      <c r="B1718" s="66">
        <v>28</v>
      </c>
      <c r="D1718" s="338">
        <v>0</v>
      </c>
      <c r="E1718" s="165">
        <f t="shared" si="704"/>
        <v>0</v>
      </c>
      <c r="F1718" s="165">
        <f t="shared" si="704"/>
        <v>0</v>
      </c>
      <c r="G1718" s="165">
        <f t="shared" si="704"/>
        <v>0</v>
      </c>
      <c r="H1718" s="165">
        <f t="shared" si="704"/>
        <v>0</v>
      </c>
      <c r="I1718" s="165">
        <f t="shared" si="704"/>
        <v>0</v>
      </c>
      <c r="J1718" s="165">
        <f t="shared" si="704"/>
        <v>0</v>
      </c>
      <c r="K1718" s="165">
        <f t="shared" si="704"/>
        <v>0</v>
      </c>
      <c r="L1718" s="165">
        <f t="shared" si="704"/>
        <v>0</v>
      </c>
      <c r="M1718" s="165">
        <f t="shared" si="704"/>
        <v>0</v>
      </c>
      <c r="N1718" s="165">
        <f t="shared" si="704"/>
        <v>0</v>
      </c>
      <c r="O1718" s="165">
        <f t="shared" si="705"/>
        <v>0</v>
      </c>
      <c r="P1718" s="165">
        <f t="shared" si="705"/>
        <v>0</v>
      </c>
      <c r="Q1718" s="165">
        <f t="shared" si="705"/>
        <v>0</v>
      </c>
      <c r="R1718" s="165">
        <f t="shared" si="705"/>
        <v>0</v>
      </c>
      <c r="S1718" s="165">
        <f t="shared" si="705"/>
        <v>0</v>
      </c>
      <c r="T1718" s="165">
        <f t="shared" si="705"/>
        <v>0</v>
      </c>
      <c r="U1718" s="165">
        <f t="shared" si="705"/>
        <v>0</v>
      </c>
      <c r="V1718" s="165">
        <f t="shared" si="705"/>
        <v>0</v>
      </c>
      <c r="W1718" s="165">
        <f t="shared" si="705"/>
        <v>0</v>
      </c>
      <c r="X1718" s="165">
        <f t="shared" si="705"/>
        <v>0</v>
      </c>
      <c r="Y1718" s="165">
        <f t="shared" si="706"/>
        <v>0</v>
      </c>
      <c r="Z1718" s="165">
        <f t="shared" si="706"/>
        <v>0</v>
      </c>
      <c r="AA1718" s="165">
        <f t="shared" si="706"/>
        <v>0</v>
      </c>
      <c r="AB1718" s="165">
        <f t="shared" si="706"/>
        <v>0</v>
      </c>
      <c r="AC1718" s="165">
        <f t="shared" si="706"/>
        <v>0</v>
      </c>
      <c r="AD1718" s="165">
        <f t="shared" si="706"/>
        <v>0</v>
      </c>
      <c r="AE1718" s="165">
        <f t="shared" si="706"/>
        <v>0</v>
      </c>
      <c r="AF1718" s="165">
        <f t="shared" si="706"/>
        <v>0</v>
      </c>
      <c r="AG1718" s="165">
        <f t="shared" si="706"/>
        <v>0</v>
      </c>
      <c r="AH1718" s="165">
        <f t="shared" si="706"/>
        <v>0</v>
      </c>
      <c r="AI1718" s="165">
        <f t="shared" si="707"/>
        <v>0</v>
      </c>
      <c r="AJ1718" s="165">
        <f t="shared" si="707"/>
        <v>0</v>
      </c>
      <c r="AK1718" s="165">
        <f t="shared" si="707"/>
        <v>0</v>
      </c>
      <c r="AL1718" s="165">
        <f t="shared" si="707"/>
        <v>0</v>
      </c>
      <c r="AM1718" s="165">
        <f t="shared" si="707"/>
        <v>0</v>
      </c>
      <c r="AN1718" s="165">
        <f t="shared" si="707"/>
        <v>0</v>
      </c>
      <c r="AO1718" s="165">
        <f t="shared" si="707"/>
        <v>0</v>
      </c>
      <c r="AP1718" s="165">
        <f t="shared" si="707"/>
        <v>0</v>
      </c>
      <c r="AQ1718" s="165">
        <f t="shared" si="707"/>
        <v>0</v>
      </c>
      <c r="AR1718" s="165">
        <f t="shared" si="707"/>
        <v>0</v>
      </c>
      <c r="AS1718" s="165">
        <f t="shared" si="682"/>
        <v>0</v>
      </c>
    </row>
    <row r="1719" spans="2:45" hidden="1" outlineLevel="2">
      <c r="B1719" s="66">
        <v>29</v>
      </c>
      <c r="D1719" s="338">
        <v>0</v>
      </c>
      <c r="E1719" s="165">
        <f t="shared" si="704"/>
        <v>0</v>
      </c>
      <c r="F1719" s="165">
        <f t="shared" si="704"/>
        <v>0</v>
      </c>
      <c r="G1719" s="165">
        <f t="shared" si="704"/>
        <v>0</v>
      </c>
      <c r="H1719" s="165">
        <f t="shared" si="704"/>
        <v>0</v>
      </c>
      <c r="I1719" s="165">
        <f t="shared" si="704"/>
        <v>0</v>
      </c>
      <c r="J1719" s="165">
        <f t="shared" si="704"/>
        <v>0</v>
      </c>
      <c r="K1719" s="165">
        <f t="shared" si="704"/>
        <v>0</v>
      </c>
      <c r="L1719" s="165">
        <f t="shared" si="704"/>
        <v>0</v>
      </c>
      <c r="M1719" s="165">
        <f t="shared" si="704"/>
        <v>0</v>
      </c>
      <c r="N1719" s="165">
        <f t="shared" si="704"/>
        <v>0</v>
      </c>
      <c r="O1719" s="165">
        <f t="shared" si="705"/>
        <v>0</v>
      </c>
      <c r="P1719" s="165">
        <f t="shared" si="705"/>
        <v>0</v>
      </c>
      <c r="Q1719" s="165">
        <f t="shared" si="705"/>
        <v>0</v>
      </c>
      <c r="R1719" s="165">
        <f t="shared" si="705"/>
        <v>0</v>
      </c>
      <c r="S1719" s="165">
        <f t="shared" si="705"/>
        <v>0</v>
      </c>
      <c r="T1719" s="165">
        <f t="shared" si="705"/>
        <v>0</v>
      </c>
      <c r="U1719" s="165">
        <f t="shared" si="705"/>
        <v>0</v>
      </c>
      <c r="V1719" s="165">
        <f t="shared" si="705"/>
        <v>0</v>
      </c>
      <c r="W1719" s="165">
        <f t="shared" si="705"/>
        <v>0</v>
      </c>
      <c r="X1719" s="165">
        <f t="shared" si="705"/>
        <v>0</v>
      </c>
      <c r="Y1719" s="165">
        <f t="shared" si="706"/>
        <v>0</v>
      </c>
      <c r="Z1719" s="165">
        <f t="shared" si="706"/>
        <v>0</v>
      </c>
      <c r="AA1719" s="165">
        <f t="shared" si="706"/>
        <v>0</v>
      </c>
      <c r="AB1719" s="165">
        <f t="shared" si="706"/>
        <v>0</v>
      </c>
      <c r="AC1719" s="165">
        <f t="shared" si="706"/>
        <v>0</v>
      </c>
      <c r="AD1719" s="165">
        <f t="shared" si="706"/>
        <v>0</v>
      </c>
      <c r="AE1719" s="165">
        <f t="shared" si="706"/>
        <v>0</v>
      </c>
      <c r="AF1719" s="165">
        <f t="shared" si="706"/>
        <v>0</v>
      </c>
      <c r="AG1719" s="165">
        <f t="shared" si="706"/>
        <v>0</v>
      </c>
      <c r="AH1719" s="165">
        <f t="shared" si="706"/>
        <v>0</v>
      </c>
      <c r="AI1719" s="165">
        <f t="shared" si="707"/>
        <v>0</v>
      </c>
      <c r="AJ1719" s="165">
        <f t="shared" si="707"/>
        <v>0</v>
      </c>
      <c r="AK1719" s="165">
        <f t="shared" si="707"/>
        <v>0</v>
      </c>
      <c r="AL1719" s="165">
        <f t="shared" si="707"/>
        <v>0</v>
      </c>
      <c r="AM1719" s="165">
        <f t="shared" si="707"/>
        <v>0</v>
      </c>
      <c r="AN1719" s="165">
        <f t="shared" si="707"/>
        <v>0</v>
      </c>
      <c r="AO1719" s="165">
        <f t="shared" si="707"/>
        <v>0</v>
      </c>
      <c r="AP1719" s="165">
        <f t="shared" si="707"/>
        <v>0</v>
      </c>
      <c r="AQ1719" s="165">
        <f t="shared" si="707"/>
        <v>0</v>
      </c>
      <c r="AR1719" s="165">
        <f t="shared" si="707"/>
        <v>0</v>
      </c>
      <c r="AS1719" s="165">
        <f t="shared" si="682"/>
        <v>0</v>
      </c>
    </row>
    <row r="1720" spans="2:45" hidden="1" outlineLevel="2">
      <c r="B1720" s="66">
        <v>30</v>
      </c>
      <c r="D1720" s="338">
        <v>0</v>
      </c>
      <c r="E1720" s="165">
        <f t="shared" si="704"/>
        <v>0</v>
      </c>
      <c r="F1720" s="165">
        <f t="shared" si="704"/>
        <v>0</v>
      </c>
      <c r="G1720" s="165">
        <f t="shared" si="704"/>
        <v>0</v>
      </c>
      <c r="H1720" s="165">
        <f t="shared" si="704"/>
        <v>0</v>
      </c>
      <c r="I1720" s="165">
        <f t="shared" si="704"/>
        <v>0</v>
      </c>
      <c r="J1720" s="165">
        <f t="shared" si="704"/>
        <v>0</v>
      </c>
      <c r="K1720" s="165">
        <f t="shared" si="704"/>
        <v>0</v>
      </c>
      <c r="L1720" s="165">
        <f t="shared" si="704"/>
        <v>0</v>
      </c>
      <c r="M1720" s="165">
        <f t="shared" si="704"/>
        <v>0</v>
      </c>
      <c r="N1720" s="165">
        <f t="shared" si="704"/>
        <v>0</v>
      </c>
      <c r="O1720" s="165">
        <f t="shared" si="705"/>
        <v>0</v>
      </c>
      <c r="P1720" s="165">
        <f t="shared" si="705"/>
        <v>0</v>
      </c>
      <c r="Q1720" s="165">
        <f t="shared" si="705"/>
        <v>0</v>
      </c>
      <c r="R1720" s="165">
        <f t="shared" si="705"/>
        <v>0</v>
      </c>
      <c r="S1720" s="165">
        <f t="shared" si="705"/>
        <v>0</v>
      </c>
      <c r="T1720" s="165">
        <f t="shared" si="705"/>
        <v>0</v>
      </c>
      <c r="U1720" s="165">
        <f t="shared" si="705"/>
        <v>0</v>
      </c>
      <c r="V1720" s="165">
        <f t="shared" si="705"/>
        <v>0</v>
      </c>
      <c r="W1720" s="165">
        <f t="shared" si="705"/>
        <v>0</v>
      </c>
      <c r="X1720" s="165">
        <f t="shared" si="705"/>
        <v>0</v>
      </c>
      <c r="Y1720" s="165">
        <f t="shared" si="706"/>
        <v>0</v>
      </c>
      <c r="Z1720" s="165">
        <f t="shared" si="706"/>
        <v>0</v>
      </c>
      <c r="AA1720" s="165">
        <f t="shared" si="706"/>
        <v>0</v>
      </c>
      <c r="AB1720" s="165">
        <f t="shared" si="706"/>
        <v>0</v>
      </c>
      <c r="AC1720" s="165">
        <f t="shared" si="706"/>
        <v>0</v>
      </c>
      <c r="AD1720" s="165">
        <f t="shared" si="706"/>
        <v>0</v>
      </c>
      <c r="AE1720" s="165">
        <f t="shared" si="706"/>
        <v>0</v>
      </c>
      <c r="AF1720" s="165">
        <f t="shared" si="706"/>
        <v>0</v>
      </c>
      <c r="AG1720" s="165">
        <f t="shared" si="706"/>
        <v>0</v>
      </c>
      <c r="AH1720" s="165">
        <f t="shared" si="706"/>
        <v>0</v>
      </c>
      <c r="AI1720" s="165">
        <f t="shared" si="707"/>
        <v>0</v>
      </c>
      <c r="AJ1720" s="165">
        <f t="shared" si="707"/>
        <v>0</v>
      </c>
      <c r="AK1720" s="165">
        <f t="shared" si="707"/>
        <v>0</v>
      </c>
      <c r="AL1720" s="165">
        <f t="shared" si="707"/>
        <v>0</v>
      </c>
      <c r="AM1720" s="165">
        <f t="shared" si="707"/>
        <v>0</v>
      </c>
      <c r="AN1720" s="165">
        <f t="shared" si="707"/>
        <v>0</v>
      </c>
      <c r="AO1720" s="165">
        <f t="shared" si="707"/>
        <v>0</v>
      </c>
      <c r="AP1720" s="165">
        <f t="shared" si="707"/>
        <v>0</v>
      </c>
      <c r="AQ1720" s="165">
        <f t="shared" si="707"/>
        <v>0</v>
      </c>
      <c r="AR1720" s="165">
        <f t="shared" si="707"/>
        <v>0</v>
      </c>
      <c r="AS1720" s="165">
        <f t="shared" si="682"/>
        <v>0</v>
      </c>
    </row>
    <row r="1721" spans="2:45" hidden="1" outlineLevel="2">
      <c r="B1721" s="66">
        <v>31</v>
      </c>
      <c r="D1721" s="338">
        <v>0</v>
      </c>
      <c r="E1721" s="165">
        <f t="shared" ref="E1721:N1730" si="708">IF(AND(E$2=$B1721,$B1721=$C$3),$D1721,IF(AND(E$2&gt;$B1721,E$2&lt;=$D$1690+$B1721),SLN($D1721,0,IF($C$3-$B1721&gt;=$D$1690,$D$1690,$C$3-$B1721)),0))</f>
        <v>0</v>
      </c>
      <c r="F1721" s="165">
        <f t="shared" si="708"/>
        <v>0</v>
      </c>
      <c r="G1721" s="165">
        <f t="shared" si="708"/>
        <v>0</v>
      </c>
      <c r="H1721" s="165">
        <f t="shared" si="708"/>
        <v>0</v>
      </c>
      <c r="I1721" s="165">
        <f t="shared" si="708"/>
        <v>0</v>
      </c>
      <c r="J1721" s="165">
        <f t="shared" si="708"/>
        <v>0</v>
      </c>
      <c r="K1721" s="165">
        <f t="shared" si="708"/>
        <v>0</v>
      </c>
      <c r="L1721" s="165">
        <f t="shared" si="708"/>
        <v>0</v>
      </c>
      <c r="M1721" s="165">
        <f t="shared" si="708"/>
        <v>0</v>
      </c>
      <c r="N1721" s="165">
        <f t="shared" si="708"/>
        <v>0</v>
      </c>
      <c r="O1721" s="165">
        <f t="shared" ref="O1721:X1730" si="709">IF(AND(O$2=$B1721,$B1721=$C$3),$D1721,IF(AND(O$2&gt;$B1721,O$2&lt;=$D$1690+$B1721),SLN($D1721,0,IF($C$3-$B1721&gt;=$D$1690,$D$1690,$C$3-$B1721)),0))</f>
        <v>0</v>
      </c>
      <c r="P1721" s="165">
        <f t="shared" si="709"/>
        <v>0</v>
      </c>
      <c r="Q1721" s="165">
        <f t="shared" si="709"/>
        <v>0</v>
      </c>
      <c r="R1721" s="165">
        <f t="shared" si="709"/>
        <v>0</v>
      </c>
      <c r="S1721" s="165">
        <f t="shared" si="709"/>
        <v>0</v>
      </c>
      <c r="T1721" s="165">
        <f t="shared" si="709"/>
        <v>0</v>
      </c>
      <c r="U1721" s="165">
        <f t="shared" si="709"/>
        <v>0</v>
      </c>
      <c r="V1721" s="165">
        <f t="shared" si="709"/>
        <v>0</v>
      </c>
      <c r="W1721" s="165">
        <f t="shared" si="709"/>
        <v>0</v>
      </c>
      <c r="X1721" s="165">
        <f t="shared" si="709"/>
        <v>0</v>
      </c>
      <c r="Y1721" s="165">
        <f t="shared" ref="Y1721:AH1730" si="710">IF(AND(Y$2=$B1721,$B1721=$C$3),$D1721,IF(AND(Y$2&gt;$B1721,Y$2&lt;=$D$1690+$B1721),SLN($D1721,0,IF($C$3-$B1721&gt;=$D$1690,$D$1690,$C$3-$B1721)),0))</f>
        <v>0</v>
      </c>
      <c r="Z1721" s="165">
        <f t="shared" si="710"/>
        <v>0</v>
      </c>
      <c r="AA1721" s="165">
        <f t="shared" si="710"/>
        <v>0</v>
      </c>
      <c r="AB1721" s="165">
        <f t="shared" si="710"/>
        <v>0</v>
      </c>
      <c r="AC1721" s="165">
        <f t="shared" si="710"/>
        <v>0</v>
      </c>
      <c r="AD1721" s="165">
        <f t="shared" si="710"/>
        <v>0</v>
      </c>
      <c r="AE1721" s="165">
        <f t="shared" si="710"/>
        <v>0</v>
      </c>
      <c r="AF1721" s="165">
        <f t="shared" si="710"/>
        <v>0</v>
      </c>
      <c r="AG1721" s="165">
        <f t="shared" si="710"/>
        <v>0</v>
      </c>
      <c r="AH1721" s="165">
        <f t="shared" si="710"/>
        <v>0</v>
      </c>
      <c r="AI1721" s="165">
        <f t="shared" ref="AI1721:AR1730" si="711">IF(AND(AI$2=$B1721,$B1721=$C$3),$D1721,IF(AND(AI$2&gt;$B1721,AI$2&lt;=$D$1690+$B1721),SLN($D1721,0,IF($C$3-$B1721&gt;=$D$1690,$D$1690,$C$3-$B1721)),0))</f>
        <v>0</v>
      </c>
      <c r="AJ1721" s="165">
        <f t="shared" si="711"/>
        <v>0</v>
      </c>
      <c r="AK1721" s="165">
        <f t="shared" si="711"/>
        <v>0</v>
      </c>
      <c r="AL1721" s="165">
        <f t="shared" si="711"/>
        <v>0</v>
      </c>
      <c r="AM1721" s="165">
        <f t="shared" si="711"/>
        <v>0</v>
      </c>
      <c r="AN1721" s="165">
        <f t="shared" si="711"/>
        <v>0</v>
      </c>
      <c r="AO1721" s="165">
        <f t="shared" si="711"/>
        <v>0</v>
      </c>
      <c r="AP1721" s="165">
        <f t="shared" si="711"/>
        <v>0</v>
      </c>
      <c r="AQ1721" s="165">
        <f t="shared" si="711"/>
        <v>0</v>
      </c>
      <c r="AR1721" s="165">
        <f t="shared" si="711"/>
        <v>0</v>
      </c>
      <c r="AS1721" s="165">
        <f t="shared" si="682"/>
        <v>0</v>
      </c>
    </row>
    <row r="1722" spans="2:45" hidden="1" outlineLevel="2">
      <c r="B1722" s="66">
        <v>32</v>
      </c>
      <c r="D1722" s="338">
        <v>0</v>
      </c>
      <c r="E1722" s="165">
        <f t="shared" si="708"/>
        <v>0</v>
      </c>
      <c r="F1722" s="165">
        <f t="shared" si="708"/>
        <v>0</v>
      </c>
      <c r="G1722" s="165">
        <f t="shared" si="708"/>
        <v>0</v>
      </c>
      <c r="H1722" s="165">
        <f t="shared" si="708"/>
        <v>0</v>
      </c>
      <c r="I1722" s="165">
        <f t="shared" si="708"/>
        <v>0</v>
      </c>
      <c r="J1722" s="165">
        <f t="shared" si="708"/>
        <v>0</v>
      </c>
      <c r="K1722" s="165">
        <f t="shared" si="708"/>
        <v>0</v>
      </c>
      <c r="L1722" s="165">
        <f t="shared" si="708"/>
        <v>0</v>
      </c>
      <c r="M1722" s="165">
        <f t="shared" si="708"/>
        <v>0</v>
      </c>
      <c r="N1722" s="165">
        <f t="shared" si="708"/>
        <v>0</v>
      </c>
      <c r="O1722" s="165">
        <f t="shared" si="709"/>
        <v>0</v>
      </c>
      <c r="P1722" s="165">
        <f t="shared" si="709"/>
        <v>0</v>
      </c>
      <c r="Q1722" s="165">
        <f t="shared" si="709"/>
        <v>0</v>
      </c>
      <c r="R1722" s="165">
        <f t="shared" si="709"/>
        <v>0</v>
      </c>
      <c r="S1722" s="165">
        <f t="shared" si="709"/>
        <v>0</v>
      </c>
      <c r="T1722" s="165">
        <f t="shared" si="709"/>
        <v>0</v>
      </c>
      <c r="U1722" s="165">
        <f t="shared" si="709"/>
        <v>0</v>
      </c>
      <c r="V1722" s="165">
        <f t="shared" si="709"/>
        <v>0</v>
      </c>
      <c r="W1722" s="165">
        <f t="shared" si="709"/>
        <v>0</v>
      </c>
      <c r="X1722" s="165">
        <f t="shared" si="709"/>
        <v>0</v>
      </c>
      <c r="Y1722" s="165">
        <f t="shared" si="710"/>
        <v>0</v>
      </c>
      <c r="Z1722" s="165">
        <f t="shared" si="710"/>
        <v>0</v>
      </c>
      <c r="AA1722" s="165">
        <f t="shared" si="710"/>
        <v>0</v>
      </c>
      <c r="AB1722" s="165">
        <f t="shared" si="710"/>
        <v>0</v>
      </c>
      <c r="AC1722" s="165">
        <f t="shared" si="710"/>
        <v>0</v>
      </c>
      <c r="AD1722" s="165">
        <f t="shared" si="710"/>
        <v>0</v>
      </c>
      <c r="AE1722" s="165">
        <f t="shared" si="710"/>
        <v>0</v>
      </c>
      <c r="AF1722" s="165">
        <f t="shared" si="710"/>
        <v>0</v>
      </c>
      <c r="AG1722" s="165">
        <f t="shared" si="710"/>
        <v>0</v>
      </c>
      <c r="AH1722" s="165">
        <f t="shared" si="710"/>
        <v>0</v>
      </c>
      <c r="AI1722" s="165">
        <f t="shared" si="711"/>
        <v>0</v>
      </c>
      <c r="AJ1722" s="165">
        <f t="shared" si="711"/>
        <v>0</v>
      </c>
      <c r="AK1722" s="165">
        <f t="shared" si="711"/>
        <v>0</v>
      </c>
      <c r="AL1722" s="165">
        <f t="shared" si="711"/>
        <v>0</v>
      </c>
      <c r="AM1722" s="165">
        <f t="shared" si="711"/>
        <v>0</v>
      </c>
      <c r="AN1722" s="165">
        <f t="shared" si="711"/>
        <v>0</v>
      </c>
      <c r="AO1722" s="165">
        <f t="shared" si="711"/>
        <v>0</v>
      </c>
      <c r="AP1722" s="165">
        <f t="shared" si="711"/>
        <v>0</v>
      </c>
      <c r="AQ1722" s="165">
        <f t="shared" si="711"/>
        <v>0</v>
      </c>
      <c r="AR1722" s="165">
        <f t="shared" si="711"/>
        <v>0</v>
      </c>
      <c r="AS1722" s="165">
        <f t="shared" ref="AS1722:AS1785" si="712">SUM(E1722:AR1722)</f>
        <v>0</v>
      </c>
    </row>
    <row r="1723" spans="2:45" hidden="1" outlineLevel="2">
      <c r="B1723" s="66">
        <v>33</v>
      </c>
      <c r="D1723" s="338">
        <v>0</v>
      </c>
      <c r="E1723" s="165">
        <f t="shared" si="708"/>
        <v>0</v>
      </c>
      <c r="F1723" s="165">
        <f t="shared" si="708"/>
        <v>0</v>
      </c>
      <c r="G1723" s="165">
        <f t="shared" si="708"/>
        <v>0</v>
      </c>
      <c r="H1723" s="165">
        <f t="shared" si="708"/>
        <v>0</v>
      </c>
      <c r="I1723" s="165">
        <f t="shared" si="708"/>
        <v>0</v>
      </c>
      <c r="J1723" s="165">
        <f t="shared" si="708"/>
        <v>0</v>
      </c>
      <c r="K1723" s="165">
        <f t="shared" si="708"/>
        <v>0</v>
      </c>
      <c r="L1723" s="165">
        <f t="shared" si="708"/>
        <v>0</v>
      </c>
      <c r="M1723" s="165">
        <f t="shared" si="708"/>
        <v>0</v>
      </c>
      <c r="N1723" s="165">
        <f t="shared" si="708"/>
        <v>0</v>
      </c>
      <c r="O1723" s="165">
        <f t="shared" si="709"/>
        <v>0</v>
      </c>
      <c r="P1723" s="165">
        <f t="shared" si="709"/>
        <v>0</v>
      </c>
      <c r="Q1723" s="165">
        <f t="shared" si="709"/>
        <v>0</v>
      </c>
      <c r="R1723" s="165">
        <f t="shared" si="709"/>
        <v>0</v>
      </c>
      <c r="S1723" s="165">
        <f t="shared" si="709"/>
        <v>0</v>
      </c>
      <c r="T1723" s="165">
        <f t="shared" si="709"/>
        <v>0</v>
      </c>
      <c r="U1723" s="165">
        <f t="shared" si="709"/>
        <v>0</v>
      </c>
      <c r="V1723" s="165">
        <f t="shared" si="709"/>
        <v>0</v>
      </c>
      <c r="W1723" s="165">
        <f t="shared" si="709"/>
        <v>0</v>
      </c>
      <c r="X1723" s="165">
        <f t="shared" si="709"/>
        <v>0</v>
      </c>
      <c r="Y1723" s="165">
        <f t="shared" si="710"/>
        <v>0</v>
      </c>
      <c r="Z1723" s="165">
        <f t="shared" si="710"/>
        <v>0</v>
      </c>
      <c r="AA1723" s="165">
        <f t="shared" si="710"/>
        <v>0</v>
      </c>
      <c r="AB1723" s="165">
        <f t="shared" si="710"/>
        <v>0</v>
      </c>
      <c r="AC1723" s="165">
        <f t="shared" si="710"/>
        <v>0</v>
      </c>
      <c r="AD1723" s="165">
        <f t="shared" si="710"/>
        <v>0</v>
      </c>
      <c r="AE1723" s="165">
        <f t="shared" si="710"/>
        <v>0</v>
      </c>
      <c r="AF1723" s="165">
        <f t="shared" si="710"/>
        <v>0</v>
      </c>
      <c r="AG1723" s="165">
        <f t="shared" si="710"/>
        <v>0</v>
      </c>
      <c r="AH1723" s="165">
        <f t="shared" si="710"/>
        <v>0</v>
      </c>
      <c r="AI1723" s="165">
        <f t="shared" si="711"/>
        <v>0</v>
      </c>
      <c r="AJ1723" s="165">
        <f t="shared" si="711"/>
        <v>0</v>
      </c>
      <c r="AK1723" s="165">
        <f t="shared" si="711"/>
        <v>0</v>
      </c>
      <c r="AL1723" s="165">
        <f t="shared" si="711"/>
        <v>0</v>
      </c>
      <c r="AM1723" s="165">
        <f t="shared" si="711"/>
        <v>0</v>
      </c>
      <c r="AN1723" s="165">
        <f t="shared" si="711"/>
        <v>0</v>
      </c>
      <c r="AO1723" s="165">
        <f t="shared" si="711"/>
        <v>0</v>
      </c>
      <c r="AP1723" s="165">
        <f t="shared" si="711"/>
        <v>0</v>
      </c>
      <c r="AQ1723" s="165">
        <f t="shared" si="711"/>
        <v>0</v>
      </c>
      <c r="AR1723" s="165">
        <f t="shared" si="711"/>
        <v>0</v>
      </c>
      <c r="AS1723" s="165">
        <f t="shared" si="712"/>
        <v>0</v>
      </c>
    </row>
    <row r="1724" spans="2:45" hidden="1" outlineLevel="2">
      <c r="B1724" s="66">
        <v>34</v>
      </c>
      <c r="D1724" s="338">
        <v>0</v>
      </c>
      <c r="E1724" s="165">
        <f t="shared" si="708"/>
        <v>0</v>
      </c>
      <c r="F1724" s="165">
        <f t="shared" si="708"/>
        <v>0</v>
      </c>
      <c r="G1724" s="165">
        <f t="shared" si="708"/>
        <v>0</v>
      </c>
      <c r="H1724" s="165">
        <f t="shared" si="708"/>
        <v>0</v>
      </c>
      <c r="I1724" s="165">
        <f t="shared" si="708"/>
        <v>0</v>
      </c>
      <c r="J1724" s="165">
        <f t="shared" si="708"/>
        <v>0</v>
      </c>
      <c r="K1724" s="165">
        <f t="shared" si="708"/>
        <v>0</v>
      </c>
      <c r="L1724" s="165">
        <f t="shared" si="708"/>
        <v>0</v>
      </c>
      <c r="M1724" s="165">
        <f t="shared" si="708"/>
        <v>0</v>
      </c>
      <c r="N1724" s="165">
        <f t="shared" si="708"/>
        <v>0</v>
      </c>
      <c r="O1724" s="165">
        <f t="shared" si="709"/>
        <v>0</v>
      </c>
      <c r="P1724" s="165">
        <f t="shared" si="709"/>
        <v>0</v>
      </c>
      <c r="Q1724" s="165">
        <f t="shared" si="709"/>
        <v>0</v>
      </c>
      <c r="R1724" s="165">
        <f t="shared" si="709"/>
        <v>0</v>
      </c>
      <c r="S1724" s="165">
        <f t="shared" si="709"/>
        <v>0</v>
      </c>
      <c r="T1724" s="165">
        <f t="shared" si="709"/>
        <v>0</v>
      </c>
      <c r="U1724" s="165">
        <f t="shared" si="709"/>
        <v>0</v>
      </c>
      <c r="V1724" s="165">
        <f t="shared" si="709"/>
        <v>0</v>
      </c>
      <c r="W1724" s="165">
        <f t="shared" si="709"/>
        <v>0</v>
      </c>
      <c r="X1724" s="165">
        <f t="shared" si="709"/>
        <v>0</v>
      </c>
      <c r="Y1724" s="165">
        <f t="shared" si="710"/>
        <v>0</v>
      </c>
      <c r="Z1724" s="165">
        <f t="shared" si="710"/>
        <v>0</v>
      </c>
      <c r="AA1724" s="165">
        <f t="shared" si="710"/>
        <v>0</v>
      </c>
      <c r="AB1724" s="165">
        <f t="shared" si="710"/>
        <v>0</v>
      </c>
      <c r="AC1724" s="165">
        <f t="shared" si="710"/>
        <v>0</v>
      </c>
      <c r="AD1724" s="165">
        <f t="shared" si="710"/>
        <v>0</v>
      </c>
      <c r="AE1724" s="165">
        <f t="shared" si="710"/>
        <v>0</v>
      </c>
      <c r="AF1724" s="165">
        <f t="shared" si="710"/>
        <v>0</v>
      </c>
      <c r="AG1724" s="165">
        <f t="shared" si="710"/>
        <v>0</v>
      </c>
      <c r="AH1724" s="165">
        <f t="shared" si="710"/>
        <v>0</v>
      </c>
      <c r="AI1724" s="165">
        <f t="shared" si="711"/>
        <v>0</v>
      </c>
      <c r="AJ1724" s="165">
        <f t="shared" si="711"/>
        <v>0</v>
      </c>
      <c r="AK1724" s="165">
        <f t="shared" si="711"/>
        <v>0</v>
      </c>
      <c r="AL1724" s="165">
        <f t="shared" si="711"/>
        <v>0</v>
      </c>
      <c r="AM1724" s="165">
        <f t="shared" si="711"/>
        <v>0</v>
      </c>
      <c r="AN1724" s="165">
        <f t="shared" si="711"/>
        <v>0</v>
      </c>
      <c r="AO1724" s="165">
        <f t="shared" si="711"/>
        <v>0</v>
      </c>
      <c r="AP1724" s="165">
        <f t="shared" si="711"/>
        <v>0</v>
      </c>
      <c r="AQ1724" s="165">
        <f t="shared" si="711"/>
        <v>0</v>
      </c>
      <c r="AR1724" s="165">
        <f t="shared" si="711"/>
        <v>0</v>
      </c>
      <c r="AS1724" s="165">
        <f t="shared" si="712"/>
        <v>0</v>
      </c>
    </row>
    <row r="1725" spans="2:45" hidden="1" outlineLevel="2">
      <c r="B1725" s="66">
        <v>35</v>
      </c>
      <c r="D1725" s="338">
        <v>0</v>
      </c>
      <c r="E1725" s="165">
        <f t="shared" si="708"/>
        <v>0</v>
      </c>
      <c r="F1725" s="165">
        <f t="shared" si="708"/>
        <v>0</v>
      </c>
      <c r="G1725" s="165">
        <f t="shared" si="708"/>
        <v>0</v>
      </c>
      <c r="H1725" s="165">
        <f t="shared" si="708"/>
        <v>0</v>
      </c>
      <c r="I1725" s="165">
        <f t="shared" si="708"/>
        <v>0</v>
      </c>
      <c r="J1725" s="165">
        <f t="shared" si="708"/>
        <v>0</v>
      </c>
      <c r="K1725" s="165">
        <f t="shared" si="708"/>
        <v>0</v>
      </c>
      <c r="L1725" s="165">
        <f t="shared" si="708"/>
        <v>0</v>
      </c>
      <c r="M1725" s="165">
        <f t="shared" si="708"/>
        <v>0</v>
      </c>
      <c r="N1725" s="165">
        <f t="shared" si="708"/>
        <v>0</v>
      </c>
      <c r="O1725" s="165">
        <f t="shared" si="709"/>
        <v>0</v>
      </c>
      <c r="P1725" s="165">
        <f t="shared" si="709"/>
        <v>0</v>
      </c>
      <c r="Q1725" s="165">
        <f t="shared" si="709"/>
        <v>0</v>
      </c>
      <c r="R1725" s="165">
        <f t="shared" si="709"/>
        <v>0</v>
      </c>
      <c r="S1725" s="165">
        <f t="shared" si="709"/>
        <v>0</v>
      </c>
      <c r="T1725" s="165">
        <f t="shared" si="709"/>
        <v>0</v>
      </c>
      <c r="U1725" s="165">
        <f t="shared" si="709"/>
        <v>0</v>
      </c>
      <c r="V1725" s="165">
        <f t="shared" si="709"/>
        <v>0</v>
      </c>
      <c r="W1725" s="165">
        <f t="shared" si="709"/>
        <v>0</v>
      </c>
      <c r="X1725" s="165">
        <f t="shared" si="709"/>
        <v>0</v>
      </c>
      <c r="Y1725" s="165">
        <f t="shared" si="710"/>
        <v>0</v>
      </c>
      <c r="Z1725" s="165">
        <f t="shared" si="710"/>
        <v>0</v>
      </c>
      <c r="AA1725" s="165">
        <f t="shared" si="710"/>
        <v>0</v>
      </c>
      <c r="AB1725" s="165">
        <f t="shared" si="710"/>
        <v>0</v>
      </c>
      <c r="AC1725" s="165">
        <f t="shared" si="710"/>
        <v>0</v>
      </c>
      <c r="AD1725" s="165">
        <f t="shared" si="710"/>
        <v>0</v>
      </c>
      <c r="AE1725" s="165">
        <f t="shared" si="710"/>
        <v>0</v>
      </c>
      <c r="AF1725" s="165">
        <f t="shared" si="710"/>
        <v>0</v>
      </c>
      <c r="AG1725" s="165">
        <f t="shared" si="710"/>
        <v>0</v>
      </c>
      <c r="AH1725" s="165">
        <f t="shared" si="710"/>
        <v>0</v>
      </c>
      <c r="AI1725" s="165">
        <f t="shared" si="711"/>
        <v>0</v>
      </c>
      <c r="AJ1725" s="165">
        <f t="shared" si="711"/>
        <v>0</v>
      </c>
      <c r="AK1725" s="165">
        <f t="shared" si="711"/>
        <v>0</v>
      </c>
      <c r="AL1725" s="165">
        <f t="shared" si="711"/>
        <v>0</v>
      </c>
      <c r="AM1725" s="165">
        <f t="shared" si="711"/>
        <v>0</v>
      </c>
      <c r="AN1725" s="165">
        <f t="shared" si="711"/>
        <v>0</v>
      </c>
      <c r="AO1725" s="165">
        <f t="shared" si="711"/>
        <v>0</v>
      </c>
      <c r="AP1725" s="165">
        <f t="shared" si="711"/>
        <v>0</v>
      </c>
      <c r="AQ1725" s="165">
        <f t="shared" si="711"/>
        <v>0</v>
      </c>
      <c r="AR1725" s="165">
        <f t="shared" si="711"/>
        <v>0</v>
      </c>
      <c r="AS1725" s="165">
        <f t="shared" si="712"/>
        <v>0</v>
      </c>
    </row>
    <row r="1726" spans="2:45" hidden="1" outlineLevel="2">
      <c r="B1726" s="66">
        <v>36</v>
      </c>
      <c r="D1726" s="338">
        <v>0</v>
      </c>
      <c r="E1726" s="165">
        <f t="shared" si="708"/>
        <v>0</v>
      </c>
      <c r="F1726" s="165">
        <f t="shared" si="708"/>
        <v>0</v>
      </c>
      <c r="G1726" s="165">
        <f t="shared" si="708"/>
        <v>0</v>
      </c>
      <c r="H1726" s="165">
        <f t="shared" si="708"/>
        <v>0</v>
      </c>
      <c r="I1726" s="165">
        <f t="shared" si="708"/>
        <v>0</v>
      </c>
      <c r="J1726" s="165">
        <f t="shared" si="708"/>
        <v>0</v>
      </c>
      <c r="K1726" s="165">
        <f t="shared" si="708"/>
        <v>0</v>
      </c>
      <c r="L1726" s="165">
        <f t="shared" si="708"/>
        <v>0</v>
      </c>
      <c r="M1726" s="165">
        <f t="shared" si="708"/>
        <v>0</v>
      </c>
      <c r="N1726" s="165">
        <f t="shared" si="708"/>
        <v>0</v>
      </c>
      <c r="O1726" s="165">
        <f t="shared" si="709"/>
        <v>0</v>
      </c>
      <c r="P1726" s="165">
        <f t="shared" si="709"/>
        <v>0</v>
      </c>
      <c r="Q1726" s="165">
        <f t="shared" si="709"/>
        <v>0</v>
      </c>
      <c r="R1726" s="165">
        <f t="shared" si="709"/>
        <v>0</v>
      </c>
      <c r="S1726" s="165">
        <f t="shared" si="709"/>
        <v>0</v>
      </c>
      <c r="T1726" s="165">
        <f t="shared" si="709"/>
        <v>0</v>
      </c>
      <c r="U1726" s="165">
        <f t="shared" si="709"/>
        <v>0</v>
      </c>
      <c r="V1726" s="165">
        <f t="shared" si="709"/>
        <v>0</v>
      </c>
      <c r="W1726" s="165">
        <f t="shared" si="709"/>
        <v>0</v>
      </c>
      <c r="X1726" s="165">
        <f t="shared" si="709"/>
        <v>0</v>
      </c>
      <c r="Y1726" s="165">
        <f t="shared" si="710"/>
        <v>0</v>
      </c>
      <c r="Z1726" s="165">
        <f t="shared" si="710"/>
        <v>0</v>
      </c>
      <c r="AA1726" s="165">
        <f t="shared" si="710"/>
        <v>0</v>
      </c>
      <c r="AB1726" s="165">
        <f t="shared" si="710"/>
        <v>0</v>
      </c>
      <c r="AC1726" s="165">
        <f t="shared" si="710"/>
        <v>0</v>
      </c>
      <c r="AD1726" s="165">
        <f t="shared" si="710"/>
        <v>0</v>
      </c>
      <c r="AE1726" s="165">
        <f t="shared" si="710"/>
        <v>0</v>
      </c>
      <c r="AF1726" s="165">
        <f t="shared" si="710"/>
        <v>0</v>
      </c>
      <c r="AG1726" s="165">
        <f t="shared" si="710"/>
        <v>0</v>
      </c>
      <c r="AH1726" s="165">
        <f t="shared" si="710"/>
        <v>0</v>
      </c>
      <c r="AI1726" s="165">
        <f t="shared" si="711"/>
        <v>0</v>
      </c>
      <c r="AJ1726" s="165">
        <f t="shared" si="711"/>
        <v>0</v>
      </c>
      <c r="AK1726" s="165">
        <f t="shared" si="711"/>
        <v>0</v>
      </c>
      <c r="AL1726" s="165">
        <f t="shared" si="711"/>
        <v>0</v>
      </c>
      <c r="AM1726" s="165">
        <f t="shared" si="711"/>
        <v>0</v>
      </c>
      <c r="AN1726" s="165">
        <f t="shared" si="711"/>
        <v>0</v>
      </c>
      <c r="AO1726" s="165">
        <f t="shared" si="711"/>
        <v>0</v>
      </c>
      <c r="AP1726" s="165">
        <f t="shared" si="711"/>
        <v>0</v>
      </c>
      <c r="AQ1726" s="165">
        <f t="shared" si="711"/>
        <v>0</v>
      </c>
      <c r="AR1726" s="165">
        <f t="shared" si="711"/>
        <v>0</v>
      </c>
      <c r="AS1726" s="165">
        <f t="shared" si="712"/>
        <v>0</v>
      </c>
    </row>
    <row r="1727" spans="2:45" hidden="1" outlineLevel="2">
      <c r="B1727" s="66">
        <v>37</v>
      </c>
      <c r="D1727" s="338">
        <v>0</v>
      </c>
      <c r="E1727" s="165">
        <f t="shared" si="708"/>
        <v>0</v>
      </c>
      <c r="F1727" s="165">
        <f t="shared" si="708"/>
        <v>0</v>
      </c>
      <c r="G1727" s="165">
        <f t="shared" si="708"/>
        <v>0</v>
      </c>
      <c r="H1727" s="165">
        <f t="shared" si="708"/>
        <v>0</v>
      </c>
      <c r="I1727" s="165">
        <f t="shared" si="708"/>
        <v>0</v>
      </c>
      <c r="J1727" s="165">
        <f t="shared" si="708"/>
        <v>0</v>
      </c>
      <c r="K1727" s="165">
        <f t="shared" si="708"/>
        <v>0</v>
      </c>
      <c r="L1727" s="165">
        <f t="shared" si="708"/>
        <v>0</v>
      </c>
      <c r="M1727" s="165">
        <f t="shared" si="708"/>
        <v>0</v>
      </c>
      <c r="N1727" s="165">
        <f t="shared" si="708"/>
        <v>0</v>
      </c>
      <c r="O1727" s="165">
        <f t="shared" si="709"/>
        <v>0</v>
      </c>
      <c r="P1727" s="165">
        <f t="shared" si="709"/>
        <v>0</v>
      </c>
      <c r="Q1727" s="165">
        <f t="shared" si="709"/>
        <v>0</v>
      </c>
      <c r="R1727" s="165">
        <f t="shared" si="709"/>
        <v>0</v>
      </c>
      <c r="S1727" s="165">
        <f t="shared" si="709"/>
        <v>0</v>
      </c>
      <c r="T1727" s="165">
        <f t="shared" si="709"/>
        <v>0</v>
      </c>
      <c r="U1727" s="165">
        <f t="shared" si="709"/>
        <v>0</v>
      </c>
      <c r="V1727" s="165">
        <f t="shared" si="709"/>
        <v>0</v>
      </c>
      <c r="W1727" s="165">
        <f t="shared" si="709"/>
        <v>0</v>
      </c>
      <c r="X1727" s="165">
        <f t="shared" si="709"/>
        <v>0</v>
      </c>
      <c r="Y1727" s="165">
        <f t="shared" si="710"/>
        <v>0</v>
      </c>
      <c r="Z1727" s="165">
        <f t="shared" si="710"/>
        <v>0</v>
      </c>
      <c r="AA1727" s="165">
        <f t="shared" si="710"/>
        <v>0</v>
      </c>
      <c r="AB1727" s="165">
        <f t="shared" si="710"/>
        <v>0</v>
      </c>
      <c r="AC1727" s="165">
        <f t="shared" si="710"/>
        <v>0</v>
      </c>
      <c r="AD1727" s="165">
        <f t="shared" si="710"/>
        <v>0</v>
      </c>
      <c r="AE1727" s="165">
        <f t="shared" si="710"/>
        <v>0</v>
      </c>
      <c r="AF1727" s="165">
        <f t="shared" si="710"/>
        <v>0</v>
      </c>
      <c r="AG1727" s="165">
        <f t="shared" si="710"/>
        <v>0</v>
      </c>
      <c r="AH1727" s="165">
        <f t="shared" si="710"/>
        <v>0</v>
      </c>
      <c r="AI1727" s="165">
        <f t="shared" si="711"/>
        <v>0</v>
      </c>
      <c r="AJ1727" s="165">
        <f t="shared" si="711"/>
        <v>0</v>
      </c>
      <c r="AK1727" s="165">
        <f t="shared" si="711"/>
        <v>0</v>
      </c>
      <c r="AL1727" s="165">
        <f t="shared" si="711"/>
        <v>0</v>
      </c>
      <c r="AM1727" s="165">
        <f t="shared" si="711"/>
        <v>0</v>
      </c>
      <c r="AN1727" s="165">
        <f t="shared" si="711"/>
        <v>0</v>
      </c>
      <c r="AO1727" s="165">
        <f t="shared" si="711"/>
        <v>0</v>
      </c>
      <c r="AP1727" s="165">
        <f t="shared" si="711"/>
        <v>0</v>
      </c>
      <c r="AQ1727" s="165">
        <f t="shared" si="711"/>
        <v>0</v>
      </c>
      <c r="AR1727" s="165">
        <f t="shared" si="711"/>
        <v>0</v>
      </c>
      <c r="AS1727" s="165">
        <f t="shared" si="712"/>
        <v>0</v>
      </c>
    </row>
    <row r="1728" spans="2:45" hidden="1" outlineLevel="2">
      <c r="B1728" s="66">
        <v>38</v>
      </c>
      <c r="D1728" s="338">
        <v>0</v>
      </c>
      <c r="E1728" s="165">
        <f t="shared" si="708"/>
        <v>0</v>
      </c>
      <c r="F1728" s="165">
        <f t="shared" si="708"/>
        <v>0</v>
      </c>
      <c r="G1728" s="165">
        <f t="shared" si="708"/>
        <v>0</v>
      </c>
      <c r="H1728" s="165">
        <f t="shared" si="708"/>
        <v>0</v>
      </c>
      <c r="I1728" s="165">
        <f t="shared" si="708"/>
        <v>0</v>
      </c>
      <c r="J1728" s="165">
        <f t="shared" si="708"/>
        <v>0</v>
      </c>
      <c r="K1728" s="165">
        <f t="shared" si="708"/>
        <v>0</v>
      </c>
      <c r="L1728" s="165">
        <f t="shared" si="708"/>
        <v>0</v>
      </c>
      <c r="M1728" s="165">
        <f t="shared" si="708"/>
        <v>0</v>
      </c>
      <c r="N1728" s="165">
        <f t="shared" si="708"/>
        <v>0</v>
      </c>
      <c r="O1728" s="165">
        <f t="shared" si="709"/>
        <v>0</v>
      </c>
      <c r="P1728" s="165">
        <f t="shared" si="709"/>
        <v>0</v>
      </c>
      <c r="Q1728" s="165">
        <f t="shared" si="709"/>
        <v>0</v>
      </c>
      <c r="R1728" s="165">
        <f t="shared" si="709"/>
        <v>0</v>
      </c>
      <c r="S1728" s="165">
        <f t="shared" si="709"/>
        <v>0</v>
      </c>
      <c r="T1728" s="165">
        <f t="shared" si="709"/>
        <v>0</v>
      </c>
      <c r="U1728" s="165">
        <f t="shared" si="709"/>
        <v>0</v>
      </c>
      <c r="V1728" s="165">
        <f t="shared" si="709"/>
        <v>0</v>
      </c>
      <c r="W1728" s="165">
        <f t="shared" si="709"/>
        <v>0</v>
      </c>
      <c r="X1728" s="165">
        <f t="shared" si="709"/>
        <v>0</v>
      </c>
      <c r="Y1728" s="165">
        <f t="shared" si="710"/>
        <v>0</v>
      </c>
      <c r="Z1728" s="165">
        <f t="shared" si="710"/>
        <v>0</v>
      </c>
      <c r="AA1728" s="165">
        <f t="shared" si="710"/>
        <v>0</v>
      </c>
      <c r="AB1728" s="165">
        <f t="shared" si="710"/>
        <v>0</v>
      </c>
      <c r="AC1728" s="165">
        <f t="shared" si="710"/>
        <v>0</v>
      </c>
      <c r="AD1728" s="165">
        <f t="shared" si="710"/>
        <v>0</v>
      </c>
      <c r="AE1728" s="165">
        <f t="shared" si="710"/>
        <v>0</v>
      </c>
      <c r="AF1728" s="165">
        <f t="shared" si="710"/>
        <v>0</v>
      </c>
      <c r="AG1728" s="165">
        <f t="shared" si="710"/>
        <v>0</v>
      </c>
      <c r="AH1728" s="165">
        <f t="shared" si="710"/>
        <v>0</v>
      </c>
      <c r="AI1728" s="165">
        <f t="shared" si="711"/>
        <v>0</v>
      </c>
      <c r="AJ1728" s="165">
        <f t="shared" si="711"/>
        <v>0</v>
      </c>
      <c r="AK1728" s="165">
        <f t="shared" si="711"/>
        <v>0</v>
      </c>
      <c r="AL1728" s="165">
        <f t="shared" si="711"/>
        <v>0</v>
      </c>
      <c r="AM1728" s="165">
        <f t="shared" si="711"/>
        <v>0</v>
      </c>
      <c r="AN1728" s="165">
        <f t="shared" si="711"/>
        <v>0</v>
      </c>
      <c r="AO1728" s="165">
        <f t="shared" si="711"/>
        <v>0</v>
      </c>
      <c r="AP1728" s="165">
        <f t="shared" si="711"/>
        <v>0</v>
      </c>
      <c r="AQ1728" s="165">
        <f t="shared" si="711"/>
        <v>0</v>
      </c>
      <c r="AR1728" s="165">
        <f t="shared" si="711"/>
        <v>0</v>
      </c>
      <c r="AS1728" s="165">
        <f t="shared" si="712"/>
        <v>0</v>
      </c>
    </row>
    <row r="1729" spans="2:46" hidden="1" outlineLevel="2">
      <c r="B1729" s="66">
        <v>39</v>
      </c>
      <c r="D1729" s="338">
        <v>0</v>
      </c>
      <c r="E1729" s="165">
        <f t="shared" si="708"/>
        <v>0</v>
      </c>
      <c r="F1729" s="165">
        <f t="shared" si="708"/>
        <v>0</v>
      </c>
      <c r="G1729" s="165">
        <f t="shared" si="708"/>
        <v>0</v>
      </c>
      <c r="H1729" s="165">
        <f t="shared" si="708"/>
        <v>0</v>
      </c>
      <c r="I1729" s="165">
        <f t="shared" si="708"/>
        <v>0</v>
      </c>
      <c r="J1729" s="165">
        <f t="shared" si="708"/>
        <v>0</v>
      </c>
      <c r="K1729" s="165">
        <f t="shared" si="708"/>
        <v>0</v>
      </c>
      <c r="L1729" s="165">
        <f t="shared" si="708"/>
        <v>0</v>
      </c>
      <c r="M1729" s="165">
        <f t="shared" si="708"/>
        <v>0</v>
      </c>
      <c r="N1729" s="165">
        <f t="shared" si="708"/>
        <v>0</v>
      </c>
      <c r="O1729" s="165">
        <f t="shared" si="709"/>
        <v>0</v>
      </c>
      <c r="P1729" s="165">
        <f t="shared" si="709"/>
        <v>0</v>
      </c>
      <c r="Q1729" s="165">
        <f t="shared" si="709"/>
        <v>0</v>
      </c>
      <c r="R1729" s="165">
        <f t="shared" si="709"/>
        <v>0</v>
      </c>
      <c r="S1729" s="165">
        <f t="shared" si="709"/>
        <v>0</v>
      </c>
      <c r="T1729" s="165">
        <f t="shared" si="709"/>
        <v>0</v>
      </c>
      <c r="U1729" s="165">
        <f t="shared" si="709"/>
        <v>0</v>
      </c>
      <c r="V1729" s="165">
        <f t="shared" si="709"/>
        <v>0</v>
      </c>
      <c r="W1729" s="165">
        <f t="shared" si="709"/>
        <v>0</v>
      </c>
      <c r="X1729" s="165">
        <f t="shared" si="709"/>
        <v>0</v>
      </c>
      <c r="Y1729" s="165">
        <f t="shared" si="710"/>
        <v>0</v>
      </c>
      <c r="Z1729" s="165">
        <f t="shared" si="710"/>
        <v>0</v>
      </c>
      <c r="AA1729" s="165">
        <f t="shared" si="710"/>
        <v>0</v>
      </c>
      <c r="AB1729" s="165">
        <f t="shared" si="710"/>
        <v>0</v>
      </c>
      <c r="AC1729" s="165">
        <f t="shared" si="710"/>
        <v>0</v>
      </c>
      <c r="AD1729" s="165">
        <f t="shared" si="710"/>
        <v>0</v>
      </c>
      <c r="AE1729" s="165">
        <f t="shared" si="710"/>
        <v>0</v>
      </c>
      <c r="AF1729" s="165">
        <f t="shared" si="710"/>
        <v>0</v>
      </c>
      <c r="AG1729" s="165">
        <f t="shared" si="710"/>
        <v>0</v>
      </c>
      <c r="AH1729" s="165">
        <f t="shared" si="710"/>
        <v>0</v>
      </c>
      <c r="AI1729" s="165">
        <f t="shared" si="711"/>
        <v>0</v>
      </c>
      <c r="AJ1729" s="165">
        <f t="shared" si="711"/>
        <v>0</v>
      </c>
      <c r="AK1729" s="165">
        <f t="shared" si="711"/>
        <v>0</v>
      </c>
      <c r="AL1729" s="165">
        <f t="shared" si="711"/>
        <v>0</v>
      </c>
      <c r="AM1729" s="165">
        <f t="shared" si="711"/>
        <v>0</v>
      </c>
      <c r="AN1729" s="165">
        <f t="shared" si="711"/>
        <v>0</v>
      </c>
      <c r="AO1729" s="165">
        <f t="shared" si="711"/>
        <v>0</v>
      </c>
      <c r="AP1729" s="165">
        <f t="shared" si="711"/>
        <v>0</v>
      </c>
      <c r="AQ1729" s="165">
        <f t="shared" si="711"/>
        <v>0</v>
      </c>
      <c r="AR1729" s="165">
        <f t="shared" si="711"/>
        <v>0</v>
      </c>
      <c r="AS1729" s="165">
        <f t="shared" si="712"/>
        <v>0</v>
      </c>
    </row>
    <row r="1730" spans="2:46" hidden="1" outlineLevel="2">
      <c r="B1730" s="66">
        <v>40</v>
      </c>
      <c r="D1730" s="338">
        <v>0</v>
      </c>
      <c r="E1730" s="165">
        <f t="shared" si="708"/>
        <v>0</v>
      </c>
      <c r="F1730" s="165">
        <f t="shared" si="708"/>
        <v>0</v>
      </c>
      <c r="G1730" s="165">
        <f t="shared" si="708"/>
        <v>0</v>
      </c>
      <c r="H1730" s="165">
        <f t="shared" si="708"/>
        <v>0</v>
      </c>
      <c r="I1730" s="165">
        <f t="shared" si="708"/>
        <v>0</v>
      </c>
      <c r="J1730" s="165">
        <f t="shared" si="708"/>
        <v>0</v>
      </c>
      <c r="K1730" s="165">
        <f t="shared" si="708"/>
        <v>0</v>
      </c>
      <c r="L1730" s="165">
        <f t="shared" si="708"/>
        <v>0</v>
      </c>
      <c r="M1730" s="165">
        <f t="shared" si="708"/>
        <v>0</v>
      </c>
      <c r="N1730" s="165">
        <f t="shared" si="708"/>
        <v>0</v>
      </c>
      <c r="O1730" s="165">
        <f t="shared" si="709"/>
        <v>0</v>
      </c>
      <c r="P1730" s="165">
        <f t="shared" si="709"/>
        <v>0</v>
      </c>
      <c r="Q1730" s="165">
        <f t="shared" si="709"/>
        <v>0</v>
      </c>
      <c r="R1730" s="165">
        <f t="shared" si="709"/>
        <v>0</v>
      </c>
      <c r="S1730" s="165">
        <f t="shared" si="709"/>
        <v>0</v>
      </c>
      <c r="T1730" s="165">
        <f t="shared" si="709"/>
        <v>0</v>
      </c>
      <c r="U1730" s="165">
        <f t="shared" si="709"/>
        <v>0</v>
      </c>
      <c r="V1730" s="165">
        <f t="shared" si="709"/>
        <v>0</v>
      </c>
      <c r="W1730" s="165">
        <f t="shared" si="709"/>
        <v>0</v>
      </c>
      <c r="X1730" s="165">
        <f t="shared" si="709"/>
        <v>0</v>
      </c>
      <c r="Y1730" s="165">
        <f t="shared" si="710"/>
        <v>0</v>
      </c>
      <c r="Z1730" s="165">
        <f t="shared" si="710"/>
        <v>0</v>
      </c>
      <c r="AA1730" s="165">
        <f t="shared" si="710"/>
        <v>0</v>
      </c>
      <c r="AB1730" s="165">
        <f t="shared" si="710"/>
        <v>0</v>
      </c>
      <c r="AC1730" s="165">
        <f t="shared" si="710"/>
        <v>0</v>
      </c>
      <c r="AD1730" s="165">
        <f t="shared" si="710"/>
        <v>0</v>
      </c>
      <c r="AE1730" s="165">
        <f t="shared" si="710"/>
        <v>0</v>
      </c>
      <c r="AF1730" s="165">
        <f t="shared" si="710"/>
        <v>0</v>
      </c>
      <c r="AG1730" s="165">
        <f t="shared" si="710"/>
        <v>0</v>
      </c>
      <c r="AH1730" s="165">
        <f t="shared" si="710"/>
        <v>0</v>
      </c>
      <c r="AI1730" s="165">
        <f t="shared" si="711"/>
        <v>0</v>
      </c>
      <c r="AJ1730" s="165">
        <f t="shared" si="711"/>
        <v>0</v>
      </c>
      <c r="AK1730" s="165">
        <f t="shared" si="711"/>
        <v>0</v>
      </c>
      <c r="AL1730" s="165">
        <f t="shared" si="711"/>
        <v>0</v>
      </c>
      <c r="AM1730" s="165">
        <f t="shared" si="711"/>
        <v>0</v>
      </c>
      <c r="AN1730" s="165">
        <f t="shared" si="711"/>
        <v>0</v>
      </c>
      <c r="AO1730" s="165">
        <f t="shared" si="711"/>
        <v>0</v>
      </c>
      <c r="AP1730" s="165">
        <f t="shared" si="711"/>
        <v>0</v>
      </c>
      <c r="AQ1730" s="165">
        <f t="shared" si="711"/>
        <v>0</v>
      </c>
      <c r="AR1730" s="165">
        <f t="shared" si="711"/>
        <v>0</v>
      </c>
      <c r="AS1730" s="165">
        <f t="shared" si="712"/>
        <v>0</v>
      </c>
    </row>
    <row r="1731" spans="2:46" hidden="1" outlineLevel="1" collapsed="1">
      <c r="B1731" s="378" t="str">
        <f>INV!B54</f>
        <v xml:space="preserve">5.3- </v>
      </c>
      <c r="D1731" s="386">
        <f>INV!C54</f>
        <v>20</v>
      </c>
      <c r="E1731" s="387">
        <f>SUM(E1732:E1771)</f>
        <v>0</v>
      </c>
      <c r="F1731" s="387">
        <f t="shared" ref="F1731:AR1731" si="713">SUM(F1732:F1771)</f>
        <v>0</v>
      </c>
      <c r="G1731" s="387">
        <f t="shared" si="713"/>
        <v>0</v>
      </c>
      <c r="H1731" s="387">
        <f t="shared" si="713"/>
        <v>0</v>
      </c>
      <c r="I1731" s="387">
        <f t="shared" si="713"/>
        <v>0</v>
      </c>
      <c r="J1731" s="387">
        <f t="shared" si="713"/>
        <v>0</v>
      </c>
      <c r="K1731" s="387">
        <f t="shared" si="713"/>
        <v>0</v>
      </c>
      <c r="L1731" s="387">
        <f t="shared" si="713"/>
        <v>0</v>
      </c>
      <c r="M1731" s="387">
        <f t="shared" si="713"/>
        <v>0</v>
      </c>
      <c r="N1731" s="387">
        <f t="shared" si="713"/>
        <v>0</v>
      </c>
      <c r="O1731" s="387">
        <f t="shared" si="713"/>
        <v>0</v>
      </c>
      <c r="P1731" s="387">
        <f t="shared" si="713"/>
        <v>0</v>
      </c>
      <c r="Q1731" s="387">
        <f t="shared" si="713"/>
        <v>0</v>
      </c>
      <c r="R1731" s="387">
        <f t="shared" si="713"/>
        <v>0</v>
      </c>
      <c r="S1731" s="387">
        <f t="shared" si="713"/>
        <v>0</v>
      </c>
      <c r="T1731" s="387">
        <f t="shared" si="713"/>
        <v>0</v>
      </c>
      <c r="U1731" s="387">
        <f t="shared" si="713"/>
        <v>0</v>
      </c>
      <c r="V1731" s="387">
        <f t="shared" si="713"/>
        <v>0</v>
      </c>
      <c r="W1731" s="387">
        <f t="shared" si="713"/>
        <v>0</v>
      </c>
      <c r="X1731" s="387">
        <f t="shared" si="713"/>
        <v>0</v>
      </c>
      <c r="Y1731" s="387">
        <f t="shared" si="713"/>
        <v>0</v>
      </c>
      <c r="Z1731" s="387">
        <f t="shared" si="713"/>
        <v>0</v>
      </c>
      <c r="AA1731" s="387">
        <f t="shared" si="713"/>
        <v>0</v>
      </c>
      <c r="AB1731" s="387">
        <f t="shared" si="713"/>
        <v>0</v>
      </c>
      <c r="AC1731" s="387">
        <f t="shared" si="713"/>
        <v>0</v>
      </c>
      <c r="AD1731" s="387">
        <f t="shared" si="713"/>
        <v>0</v>
      </c>
      <c r="AE1731" s="387">
        <f t="shared" si="713"/>
        <v>0</v>
      </c>
      <c r="AF1731" s="387">
        <f t="shared" si="713"/>
        <v>0</v>
      </c>
      <c r="AG1731" s="387">
        <f t="shared" si="713"/>
        <v>0</v>
      </c>
      <c r="AH1731" s="387">
        <f t="shared" si="713"/>
        <v>0</v>
      </c>
      <c r="AI1731" s="387">
        <f t="shared" si="713"/>
        <v>0</v>
      </c>
      <c r="AJ1731" s="387">
        <f t="shared" si="713"/>
        <v>0</v>
      </c>
      <c r="AK1731" s="387">
        <f t="shared" si="713"/>
        <v>0</v>
      </c>
      <c r="AL1731" s="387">
        <f t="shared" si="713"/>
        <v>0</v>
      </c>
      <c r="AM1731" s="387">
        <f t="shared" si="713"/>
        <v>0</v>
      </c>
      <c r="AN1731" s="387">
        <f t="shared" si="713"/>
        <v>0</v>
      </c>
      <c r="AO1731" s="387">
        <f t="shared" si="713"/>
        <v>0</v>
      </c>
      <c r="AP1731" s="387">
        <f t="shared" si="713"/>
        <v>0</v>
      </c>
      <c r="AQ1731" s="387">
        <f t="shared" si="713"/>
        <v>0</v>
      </c>
      <c r="AR1731" s="387">
        <f t="shared" si="713"/>
        <v>0</v>
      </c>
      <c r="AS1731" s="165">
        <f t="shared" si="712"/>
        <v>0</v>
      </c>
      <c r="AT1731" s="377" t="str">
        <f>INV!AT54</f>
        <v>Flona Chapecó</v>
      </c>
    </row>
    <row r="1732" spans="2:46" hidden="1" outlineLevel="2">
      <c r="B1732" s="66">
        <v>1</v>
      </c>
      <c r="D1732" s="338" cm="1">
        <f t="array" ref="D1732:D1771">TRANSPOSE(INV!E54:AR54)</f>
        <v>0</v>
      </c>
      <c r="E1732" s="165">
        <f t="shared" ref="E1732:N1741" si="714">IF(AND(E$2=$B1732,$B1732=$C$3),$D1732,IF(AND(E$2&gt;$B1732,E$2&lt;=$D$1731+$B1732),SLN($D1732,0,IF($C$3-$B1732&gt;=$D$1731,$D$1731,$C$3-$B1732)),0))</f>
        <v>0</v>
      </c>
      <c r="F1732" s="165">
        <f t="shared" si="714"/>
        <v>0</v>
      </c>
      <c r="G1732" s="165">
        <f t="shared" si="714"/>
        <v>0</v>
      </c>
      <c r="H1732" s="165">
        <f t="shared" si="714"/>
        <v>0</v>
      </c>
      <c r="I1732" s="165">
        <f t="shared" si="714"/>
        <v>0</v>
      </c>
      <c r="J1732" s="165">
        <f t="shared" si="714"/>
        <v>0</v>
      </c>
      <c r="K1732" s="165">
        <f t="shared" si="714"/>
        <v>0</v>
      </c>
      <c r="L1732" s="165">
        <f t="shared" si="714"/>
        <v>0</v>
      </c>
      <c r="M1732" s="165">
        <f t="shared" si="714"/>
        <v>0</v>
      </c>
      <c r="N1732" s="165">
        <f t="shared" si="714"/>
        <v>0</v>
      </c>
      <c r="O1732" s="165">
        <f t="shared" ref="O1732:X1741" si="715">IF(AND(O$2=$B1732,$B1732=$C$3),$D1732,IF(AND(O$2&gt;$B1732,O$2&lt;=$D$1731+$B1732),SLN($D1732,0,IF($C$3-$B1732&gt;=$D$1731,$D$1731,$C$3-$B1732)),0))</f>
        <v>0</v>
      </c>
      <c r="P1732" s="165">
        <f t="shared" si="715"/>
        <v>0</v>
      </c>
      <c r="Q1732" s="165">
        <f t="shared" si="715"/>
        <v>0</v>
      </c>
      <c r="R1732" s="165">
        <f t="shared" si="715"/>
        <v>0</v>
      </c>
      <c r="S1732" s="165">
        <f t="shared" si="715"/>
        <v>0</v>
      </c>
      <c r="T1732" s="165">
        <f t="shared" si="715"/>
        <v>0</v>
      </c>
      <c r="U1732" s="165">
        <f t="shared" si="715"/>
        <v>0</v>
      </c>
      <c r="V1732" s="165">
        <f t="shared" si="715"/>
        <v>0</v>
      </c>
      <c r="W1732" s="165">
        <f t="shared" si="715"/>
        <v>0</v>
      </c>
      <c r="X1732" s="165">
        <f t="shared" si="715"/>
        <v>0</v>
      </c>
      <c r="Y1732" s="165">
        <f t="shared" ref="Y1732:AH1741" si="716">IF(AND(Y$2=$B1732,$B1732=$C$3),$D1732,IF(AND(Y$2&gt;$B1732,Y$2&lt;=$D$1731+$B1732),SLN($D1732,0,IF($C$3-$B1732&gt;=$D$1731,$D$1731,$C$3-$B1732)),0))</f>
        <v>0</v>
      </c>
      <c r="Z1732" s="165">
        <f t="shared" si="716"/>
        <v>0</v>
      </c>
      <c r="AA1732" s="165">
        <f t="shared" si="716"/>
        <v>0</v>
      </c>
      <c r="AB1732" s="165">
        <f t="shared" si="716"/>
        <v>0</v>
      </c>
      <c r="AC1732" s="165">
        <f t="shared" si="716"/>
        <v>0</v>
      </c>
      <c r="AD1732" s="165">
        <f t="shared" si="716"/>
        <v>0</v>
      </c>
      <c r="AE1732" s="165">
        <f t="shared" si="716"/>
        <v>0</v>
      </c>
      <c r="AF1732" s="165">
        <f t="shared" si="716"/>
        <v>0</v>
      </c>
      <c r="AG1732" s="165">
        <f t="shared" si="716"/>
        <v>0</v>
      </c>
      <c r="AH1732" s="165">
        <f t="shared" si="716"/>
        <v>0</v>
      </c>
      <c r="AI1732" s="165">
        <f t="shared" ref="AI1732:AR1741" si="717">IF(AND(AI$2=$B1732,$B1732=$C$3),$D1732,IF(AND(AI$2&gt;$B1732,AI$2&lt;=$D$1731+$B1732),SLN($D1732,0,IF($C$3-$B1732&gt;=$D$1731,$D$1731,$C$3-$B1732)),0))</f>
        <v>0</v>
      </c>
      <c r="AJ1732" s="165">
        <f t="shared" si="717"/>
        <v>0</v>
      </c>
      <c r="AK1732" s="165">
        <f t="shared" si="717"/>
        <v>0</v>
      </c>
      <c r="AL1732" s="165">
        <f t="shared" si="717"/>
        <v>0</v>
      </c>
      <c r="AM1732" s="165">
        <f t="shared" si="717"/>
        <v>0</v>
      </c>
      <c r="AN1732" s="165">
        <f t="shared" si="717"/>
        <v>0</v>
      </c>
      <c r="AO1732" s="165">
        <f t="shared" si="717"/>
        <v>0</v>
      </c>
      <c r="AP1732" s="165">
        <f t="shared" si="717"/>
        <v>0</v>
      </c>
      <c r="AQ1732" s="165">
        <f t="shared" si="717"/>
        <v>0</v>
      </c>
      <c r="AR1732" s="165">
        <f t="shared" si="717"/>
        <v>0</v>
      </c>
      <c r="AS1732" s="165">
        <f t="shared" si="712"/>
        <v>0</v>
      </c>
    </row>
    <row r="1733" spans="2:46" hidden="1" outlineLevel="2">
      <c r="B1733" s="66">
        <v>2</v>
      </c>
      <c r="D1733" s="338">
        <v>0</v>
      </c>
      <c r="E1733" s="165">
        <f t="shared" si="714"/>
        <v>0</v>
      </c>
      <c r="F1733" s="165">
        <f t="shared" si="714"/>
        <v>0</v>
      </c>
      <c r="G1733" s="165">
        <f t="shared" si="714"/>
        <v>0</v>
      </c>
      <c r="H1733" s="165">
        <f t="shared" si="714"/>
        <v>0</v>
      </c>
      <c r="I1733" s="165">
        <f t="shared" si="714"/>
        <v>0</v>
      </c>
      <c r="J1733" s="165">
        <f t="shared" si="714"/>
        <v>0</v>
      </c>
      <c r="K1733" s="165">
        <f t="shared" si="714"/>
        <v>0</v>
      </c>
      <c r="L1733" s="165">
        <f t="shared" si="714"/>
        <v>0</v>
      </c>
      <c r="M1733" s="165">
        <f t="shared" si="714"/>
        <v>0</v>
      </c>
      <c r="N1733" s="165">
        <f t="shared" si="714"/>
        <v>0</v>
      </c>
      <c r="O1733" s="165">
        <f t="shared" si="715"/>
        <v>0</v>
      </c>
      <c r="P1733" s="165">
        <f t="shared" si="715"/>
        <v>0</v>
      </c>
      <c r="Q1733" s="165">
        <f t="shared" si="715"/>
        <v>0</v>
      </c>
      <c r="R1733" s="165">
        <f t="shared" si="715"/>
        <v>0</v>
      </c>
      <c r="S1733" s="165">
        <f t="shared" si="715"/>
        <v>0</v>
      </c>
      <c r="T1733" s="165">
        <f t="shared" si="715"/>
        <v>0</v>
      </c>
      <c r="U1733" s="165">
        <f t="shared" si="715"/>
        <v>0</v>
      </c>
      <c r="V1733" s="165">
        <f t="shared" si="715"/>
        <v>0</v>
      </c>
      <c r="W1733" s="165">
        <f t="shared" si="715"/>
        <v>0</v>
      </c>
      <c r="X1733" s="165">
        <f t="shared" si="715"/>
        <v>0</v>
      </c>
      <c r="Y1733" s="165">
        <f t="shared" si="716"/>
        <v>0</v>
      </c>
      <c r="Z1733" s="165">
        <f t="shared" si="716"/>
        <v>0</v>
      </c>
      <c r="AA1733" s="165">
        <f t="shared" si="716"/>
        <v>0</v>
      </c>
      <c r="AB1733" s="165">
        <f t="shared" si="716"/>
        <v>0</v>
      </c>
      <c r="AC1733" s="165">
        <f t="shared" si="716"/>
        <v>0</v>
      </c>
      <c r="AD1733" s="165">
        <f t="shared" si="716"/>
        <v>0</v>
      </c>
      <c r="AE1733" s="165">
        <f t="shared" si="716"/>
        <v>0</v>
      </c>
      <c r="AF1733" s="165">
        <f t="shared" si="716"/>
        <v>0</v>
      </c>
      <c r="AG1733" s="165">
        <f t="shared" si="716"/>
        <v>0</v>
      </c>
      <c r="AH1733" s="165">
        <f t="shared" si="716"/>
        <v>0</v>
      </c>
      <c r="AI1733" s="165">
        <f t="shared" si="717"/>
        <v>0</v>
      </c>
      <c r="AJ1733" s="165">
        <f t="shared" si="717"/>
        <v>0</v>
      </c>
      <c r="AK1733" s="165">
        <f t="shared" si="717"/>
        <v>0</v>
      </c>
      <c r="AL1733" s="165">
        <f t="shared" si="717"/>
        <v>0</v>
      </c>
      <c r="AM1733" s="165">
        <f t="shared" si="717"/>
        <v>0</v>
      </c>
      <c r="AN1733" s="165">
        <f t="shared" si="717"/>
        <v>0</v>
      </c>
      <c r="AO1733" s="165">
        <f t="shared" si="717"/>
        <v>0</v>
      </c>
      <c r="AP1733" s="165">
        <f t="shared" si="717"/>
        <v>0</v>
      </c>
      <c r="AQ1733" s="165">
        <f t="shared" si="717"/>
        <v>0</v>
      </c>
      <c r="AR1733" s="165">
        <f t="shared" si="717"/>
        <v>0</v>
      </c>
      <c r="AS1733" s="165">
        <f t="shared" si="712"/>
        <v>0</v>
      </c>
    </row>
    <row r="1734" spans="2:46" hidden="1" outlineLevel="2">
      <c r="B1734" s="66">
        <v>3</v>
      </c>
      <c r="D1734" s="338">
        <v>0</v>
      </c>
      <c r="E1734" s="165">
        <f t="shared" si="714"/>
        <v>0</v>
      </c>
      <c r="F1734" s="165">
        <f t="shared" si="714"/>
        <v>0</v>
      </c>
      <c r="G1734" s="165">
        <f t="shared" si="714"/>
        <v>0</v>
      </c>
      <c r="H1734" s="165">
        <f t="shared" si="714"/>
        <v>0</v>
      </c>
      <c r="I1734" s="165">
        <f t="shared" si="714"/>
        <v>0</v>
      </c>
      <c r="J1734" s="165">
        <f t="shared" si="714"/>
        <v>0</v>
      </c>
      <c r="K1734" s="165">
        <f t="shared" si="714"/>
        <v>0</v>
      </c>
      <c r="L1734" s="165">
        <f t="shared" si="714"/>
        <v>0</v>
      </c>
      <c r="M1734" s="165">
        <f t="shared" si="714"/>
        <v>0</v>
      </c>
      <c r="N1734" s="165">
        <f t="shared" si="714"/>
        <v>0</v>
      </c>
      <c r="O1734" s="165">
        <f t="shared" si="715"/>
        <v>0</v>
      </c>
      <c r="P1734" s="165">
        <f t="shared" si="715"/>
        <v>0</v>
      </c>
      <c r="Q1734" s="165">
        <f t="shared" si="715"/>
        <v>0</v>
      </c>
      <c r="R1734" s="165">
        <f t="shared" si="715"/>
        <v>0</v>
      </c>
      <c r="S1734" s="165">
        <f t="shared" si="715"/>
        <v>0</v>
      </c>
      <c r="T1734" s="165">
        <f t="shared" si="715"/>
        <v>0</v>
      </c>
      <c r="U1734" s="165">
        <f t="shared" si="715"/>
        <v>0</v>
      </c>
      <c r="V1734" s="165">
        <f t="shared" si="715"/>
        <v>0</v>
      </c>
      <c r="W1734" s="165">
        <f t="shared" si="715"/>
        <v>0</v>
      </c>
      <c r="X1734" s="165">
        <f t="shared" si="715"/>
        <v>0</v>
      </c>
      <c r="Y1734" s="165">
        <f t="shared" si="716"/>
        <v>0</v>
      </c>
      <c r="Z1734" s="165">
        <f t="shared" si="716"/>
        <v>0</v>
      </c>
      <c r="AA1734" s="165">
        <f t="shared" si="716"/>
        <v>0</v>
      </c>
      <c r="AB1734" s="165">
        <f t="shared" si="716"/>
        <v>0</v>
      </c>
      <c r="AC1734" s="165">
        <f t="shared" si="716"/>
        <v>0</v>
      </c>
      <c r="AD1734" s="165">
        <f t="shared" si="716"/>
        <v>0</v>
      </c>
      <c r="AE1734" s="165">
        <f t="shared" si="716"/>
        <v>0</v>
      </c>
      <c r="AF1734" s="165">
        <f t="shared" si="716"/>
        <v>0</v>
      </c>
      <c r="AG1734" s="165">
        <f t="shared" si="716"/>
        <v>0</v>
      </c>
      <c r="AH1734" s="165">
        <f t="shared" si="716"/>
        <v>0</v>
      </c>
      <c r="AI1734" s="165">
        <f t="shared" si="717"/>
        <v>0</v>
      </c>
      <c r="AJ1734" s="165">
        <f t="shared" si="717"/>
        <v>0</v>
      </c>
      <c r="AK1734" s="165">
        <f t="shared" si="717"/>
        <v>0</v>
      </c>
      <c r="AL1734" s="165">
        <f t="shared" si="717"/>
        <v>0</v>
      </c>
      <c r="AM1734" s="165">
        <f t="shared" si="717"/>
        <v>0</v>
      </c>
      <c r="AN1734" s="165">
        <f t="shared" si="717"/>
        <v>0</v>
      </c>
      <c r="AO1734" s="165">
        <f t="shared" si="717"/>
        <v>0</v>
      </c>
      <c r="AP1734" s="165">
        <f t="shared" si="717"/>
        <v>0</v>
      </c>
      <c r="AQ1734" s="165">
        <f t="shared" si="717"/>
        <v>0</v>
      </c>
      <c r="AR1734" s="165">
        <f t="shared" si="717"/>
        <v>0</v>
      </c>
      <c r="AS1734" s="165">
        <f t="shared" si="712"/>
        <v>0</v>
      </c>
    </row>
    <row r="1735" spans="2:46" hidden="1" outlineLevel="2">
      <c r="B1735" s="66">
        <v>4</v>
      </c>
      <c r="D1735" s="338">
        <v>0</v>
      </c>
      <c r="E1735" s="165">
        <f t="shared" si="714"/>
        <v>0</v>
      </c>
      <c r="F1735" s="165">
        <f t="shared" si="714"/>
        <v>0</v>
      </c>
      <c r="G1735" s="165">
        <f t="shared" si="714"/>
        <v>0</v>
      </c>
      <c r="H1735" s="165">
        <f t="shared" si="714"/>
        <v>0</v>
      </c>
      <c r="I1735" s="165">
        <f t="shared" si="714"/>
        <v>0</v>
      </c>
      <c r="J1735" s="165">
        <f t="shared" si="714"/>
        <v>0</v>
      </c>
      <c r="K1735" s="165">
        <f t="shared" si="714"/>
        <v>0</v>
      </c>
      <c r="L1735" s="165">
        <f t="shared" si="714"/>
        <v>0</v>
      </c>
      <c r="M1735" s="165">
        <f t="shared" si="714"/>
        <v>0</v>
      </c>
      <c r="N1735" s="165">
        <f t="shared" si="714"/>
        <v>0</v>
      </c>
      <c r="O1735" s="165">
        <f t="shared" si="715"/>
        <v>0</v>
      </c>
      <c r="P1735" s="165">
        <f t="shared" si="715"/>
        <v>0</v>
      </c>
      <c r="Q1735" s="165">
        <f t="shared" si="715"/>
        <v>0</v>
      </c>
      <c r="R1735" s="165">
        <f t="shared" si="715"/>
        <v>0</v>
      </c>
      <c r="S1735" s="165">
        <f t="shared" si="715"/>
        <v>0</v>
      </c>
      <c r="T1735" s="165">
        <f t="shared" si="715"/>
        <v>0</v>
      </c>
      <c r="U1735" s="165">
        <f t="shared" si="715"/>
        <v>0</v>
      </c>
      <c r="V1735" s="165">
        <f t="shared" si="715"/>
        <v>0</v>
      </c>
      <c r="W1735" s="165">
        <f t="shared" si="715"/>
        <v>0</v>
      </c>
      <c r="X1735" s="165">
        <f t="shared" si="715"/>
        <v>0</v>
      </c>
      <c r="Y1735" s="165">
        <f t="shared" si="716"/>
        <v>0</v>
      </c>
      <c r="Z1735" s="165">
        <f t="shared" si="716"/>
        <v>0</v>
      </c>
      <c r="AA1735" s="165">
        <f t="shared" si="716"/>
        <v>0</v>
      </c>
      <c r="AB1735" s="165">
        <f t="shared" si="716"/>
        <v>0</v>
      </c>
      <c r="AC1735" s="165">
        <f t="shared" si="716"/>
        <v>0</v>
      </c>
      <c r="AD1735" s="165">
        <f t="shared" si="716"/>
        <v>0</v>
      </c>
      <c r="AE1735" s="165">
        <f t="shared" si="716"/>
        <v>0</v>
      </c>
      <c r="AF1735" s="165">
        <f t="shared" si="716"/>
        <v>0</v>
      </c>
      <c r="AG1735" s="165">
        <f t="shared" si="716"/>
        <v>0</v>
      </c>
      <c r="AH1735" s="165">
        <f t="shared" si="716"/>
        <v>0</v>
      </c>
      <c r="AI1735" s="165">
        <f t="shared" si="717"/>
        <v>0</v>
      </c>
      <c r="AJ1735" s="165">
        <f t="shared" si="717"/>
        <v>0</v>
      </c>
      <c r="AK1735" s="165">
        <f t="shared" si="717"/>
        <v>0</v>
      </c>
      <c r="AL1735" s="165">
        <f t="shared" si="717"/>
        <v>0</v>
      </c>
      <c r="AM1735" s="165">
        <f t="shared" si="717"/>
        <v>0</v>
      </c>
      <c r="AN1735" s="165">
        <f t="shared" si="717"/>
        <v>0</v>
      </c>
      <c r="AO1735" s="165">
        <f t="shared" si="717"/>
        <v>0</v>
      </c>
      <c r="AP1735" s="165">
        <f t="shared" si="717"/>
        <v>0</v>
      </c>
      <c r="AQ1735" s="165">
        <f t="shared" si="717"/>
        <v>0</v>
      </c>
      <c r="AR1735" s="165">
        <f t="shared" si="717"/>
        <v>0</v>
      </c>
      <c r="AS1735" s="165">
        <f t="shared" si="712"/>
        <v>0</v>
      </c>
    </row>
    <row r="1736" spans="2:46" hidden="1" outlineLevel="2">
      <c r="B1736" s="66">
        <v>5</v>
      </c>
      <c r="D1736" s="338">
        <v>0</v>
      </c>
      <c r="E1736" s="165">
        <f t="shared" si="714"/>
        <v>0</v>
      </c>
      <c r="F1736" s="165">
        <f t="shared" si="714"/>
        <v>0</v>
      </c>
      <c r="G1736" s="165">
        <f t="shared" si="714"/>
        <v>0</v>
      </c>
      <c r="H1736" s="165">
        <f t="shared" si="714"/>
        <v>0</v>
      </c>
      <c r="I1736" s="165">
        <f t="shared" si="714"/>
        <v>0</v>
      </c>
      <c r="J1736" s="165">
        <f t="shared" si="714"/>
        <v>0</v>
      </c>
      <c r="K1736" s="165">
        <f t="shared" si="714"/>
        <v>0</v>
      </c>
      <c r="L1736" s="165">
        <f t="shared" si="714"/>
        <v>0</v>
      </c>
      <c r="M1736" s="165">
        <f t="shared" si="714"/>
        <v>0</v>
      </c>
      <c r="N1736" s="165">
        <f t="shared" si="714"/>
        <v>0</v>
      </c>
      <c r="O1736" s="165">
        <f t="shared" si="715"/>
        <v>0</v>
      </c>
      <c r="P1736" s="165">
        <f t="shared" si="715"/>
        <v>0</v>
      </c>
      <c r="Q1736" s="165">
        <f t="shared" si="715"/>
        <v>0</v>
      </c>
      <c r="R1736" s="165">
        <f t="shared" si="715"/>
        <v>0</v>
      </c>
      <c r="S1736" s="165">
        <f t="shared" si="715"/>
        <v>0</v>
      </c>
      <c r="T1736" s="165">
        <f t="shared" si="715"/>
        <v>0</v>
      </c>
      <c r="U1736" s="165">
        <f t="shared" si="715"/>
        <v>0</v>
      </c>
      <c r="V1736" s="165">
        <f t="shared" si="715"/>
        <v>0</v>
      </c>
      <c r="W1736" s="165">
        <f t="shared" si="715"/>
        <v>0</v>
      </c>
      <c r="X1736" s="165">
        <f t="shared" si="715"/>
        <v>0</v>
      </c>
      <c r="Y1736" s="165">
        <f t="shared" si="716"/>
        <v>0</v>
      </c>
      <c r="Z1736" s="165">
        <f t="shared" si="716"/>
        <v>0</v>
      </c>
      <c r="AA1736" s="165">
        <f t="shared" si="716"/>
        <v>0</v>
      </c>
      <c r="AB1736" s="165">
        <f t="shared" si="716"/>
        <v>0</v>
      </c>
      <c r="AC1736" s="165">
        <f t="shared" si="716"/>
        <v>0</v>
      </c>
      <c r="AD1736" s="165">
        <f t="shared" si="716"/>
        <v>0</v>
      </c>
      <c r="AE1736" s="165">
        <f t="shared" si="716"/>
        <v>0</v>
      </c>
      <c r="AF1736" s="165">
        <f t="shared" si="716"/>
        <v>0</v>
      </c>
      <c r="AG1736" s="165">
        <f t="shared" si="716"/>
        <v>0</v>
      </c>
      <c r="AH1736" s="165">
        <f t="shared" si="716"/>
        <v>0</v>
      </c>
      <c r="AI1736" s="165">
        <f t="shared" si="717"/>
        <v>0</v>
      </c>
      <c r="AJ1736" s="165">
        <f t="shared" si="717"/>
        <v>0</v>
      </c>
      <c r="AK1736" s="165">
        <f t="shared" si="717"/>
        <v>0</v>
      </c>
      <c r="AL1736" s="165">
        <f t="shared" si="717"/>
        <v>0</v>
      </c>
      <c r="AM1736" s="165">
        <f t="shared" si="717"/>
        <v>0</v>
      </c>
      <c r="AN1736" s="165">
        <f t="shared" si="717"/>
        <v>0</v>
      </c>
      <c r="AO1736" s="165">
        <f t="shared" si="717"/>
        <v>0</v>
      </c>
      <c r="AP1736" s="165">
        <f t="shared" si="717"/>
        <v>0</v>
      </c>
      <c r="AQ1736" s="165">
        <f t="shared" si="717"/>
        <v>0</v>
      </c>
      <c r="AR1736" s="165">
        <f t="shared" si="717"/>
        <v>0</v>
      </c>
      <c r="AS1736" s="165">
        <f t="shared" si="712"/>
        <v>0</v>
      </c>
    </row>
    <row r="1737" spans="2:46" hidden="1" outlineLevel="2">
      <c r="B1737" s="66">
        <v>6</v>
      </c>
      <c r="D1737" s="338">
        <v>0</v>
      </c>
      <c r="E1737" s="165">
        <f t="shared" si="714"/>
        <v>0</v>
      </c>
      <c r="F1737" s="165">
        <f t="shared" si="714"/>
        <v>0</v>
      </c>
      <c r="G1737" s="165">
        <f t="shared" si="714"/>
        <v>0</v>
      </c>
      <c r="H1737" s="165">
        <f t="shared" si="714"/>
        <v>0</v>
      </c>
      <c r="I1737" s="165">
        <f t="shared" si="714"/>
        <v>0</v>
      </c>
      <c r="J1737" s="165">
        <f t="shared" si="714"/>
        <v>0</v>
      </c>
      <c r="K1737" s="165">
        <f t="shared" si="714"/>
        <v>0</v>
      </c>
      <c r="L1737" s="165">
        <f t="shared" si="714"/>
        <v>0</v>
      </c>
      <c r="M1737" s="165">
        <f t="shared" si="714"/>
        <v>0</v>
      </c>
      <c r="N1737" s="165">
        <f t="shared" si="714"/>
        <v>0</v>
      </c>
      <c r="O1737" s="165">
        <f t="shared" si="715"/>
        <v>0</v>
      </c>
      <c r="P1737" s="165">
        <f t="shared" si="715"/>
        <v>0</v>
      </c>
      <c r="Q1737" s="165">
        <f t="shared" si="715"/>
        <v>0</v>
      </c>
      <c r="R1737" s="165">
        <f t="shared" si="715"/>
        <v>0</v>
      </c>
      <c r="S1737" s="165">
        <f t="shared" si="715"/>
        <v>0</v>
      </c>
      <c r="T1737" s="165">
        <f t="shared" si="715"/>
        <v>0</v>
      </c>
      <c r="U1737" s="165">
        <f t="shared" si="715"/>
        <v>0</v>
      </c>
      <c r="V1737" s="165">
        <f t="shared" si="715"/>
        <v>0</v>
      </c>
      <c r="W1737" s="165">
        <f t="shared" si="715"/>
        <v>0</v>
      </c>
      <c r="X1737" s="165">
        <f t="shared" si="715"/>
        <v>0</v>
      </c>
      <c r="Y1737" s="165">
        <f t="shared" si="716"/>
        <v>0</v>
      </c>
      <c r="Z1737" s="165">
        <f t="shared" si="716"/>
        <v>0</v>
      </c>
      <c r="AA1737" s="165">
        <f t="shared" si="716"/>
        <v>0</v>
      </c>
      <c r="AB1737" s="165">
        <f t="shared" si="716"/>
        <v>0</v>
      </c>
      <c r="AC1737" s="165">
        <f t="shared" si="716"/>
        <v>0</v>
      </c>
      <c r="AD1737" s="165">
        <f t="shared" si="716"/>
        <v>0</v>
      </c>
      <c r="AE1737" s="165">
        <f t="shared" si="716"/>
        <v>0</v>
      </c>
      <c r="AF1737" s="165">
        <f t="shared" si="716"/>
        <v>0</v>
      </c>
      <c r="AG1737" s="165">
        <f t="shared" si="716"/>
        <v>0</v>
      </c>
      <c r="AH1737" s="165">
        <f t="shared" si="716"/>
        <v>0</v>
      </c>
      <c r="AI1737" s="165">
        <f t="shared" si="717"/>
        <v>0</v>
      </c>
      <c r="AJ1737" s="165">
        <f t="shared" si="717"/>
        <v>0</v>
      </c>
      <c r="AK1737" s="165">
        <f t="shared" si="717"/>
        <v>0</v>
      </c>
      <c r="AL1737" s="165">
        <f t="shared" si="717"/>
        <v>0</v>
      </c>
      <c r="AM1737" s="165">
        <f t="shared" si="717"/>
        <v>0</v>
      </c>
      <c r="AN1737" s="165">
        <f t="shared" si="717"/>
        <v>0</v>
      </c>
      <c r="AO1737" s="165">
        <f t="shared" si="717"/>
        <v>0</v>
      </c>
      <c r="AP1737" s="165">
        <f t="shared" si="717"/>
        <v>0</v>
      </c>
      <c r="AQ1737" s="165">
        <f t="shared" si="717"/>
        <v>0</v>
      </c>
      <c r="AR1737" s="165">
        <f t="shared" si="717"/>
        <v>0</v>
      </c>
      <c r="AS1737" s="165">
        <f t="shared" si="712"/>
        <v>0</v>
      </c>
    </row>
    <row r="1738" spans="2:46" hidden="1" outlineLevel="2">
      <c r="B1738" s="66">
        <v>7</v>
      </c>
      <c r="D1738" s="338">
        <v>0</v>
      </c>
      <c r="E1738" s="165">
        <f t="shared" si="714"/>
        <v>0</v>
      </c>
      <c r="F1738" s="165">
        <f t="shared" si="714"/>
        <v>0</v>
      </c>
      <c r="G1738" s="165">
        <f t="shared" si="714"/>
        <v>0</v>
      </c>
      <c r="H1738" s="165">
        <f t="shared" si="714"/>
        <v>0</v>
      </c>
      <c r="I1738" s="165">
        <f t="shared" si="714"/>
        <v>0</v>
      </c>
      <c r="J1738" s="165">
        <f t="shared" si="714"/>
        <v>0</v>
      </c>
      <c r="K1738" s="165">
        <f t="shared" si="714"/>
        <v>0</v>
      </c>
      <c r="L1738" s="165">
        <f t="shared" si="714"/>
        <v>0</v>
      </c>
      <c r="M1738" s="165">
        <f t="shared" si="714"/>
        <v>0</v>
      </c>
      <c r="N1738" s="165">
        <f t="shared" si="714"/>
        <v>0</v>
      </c>
      <c r="O1738" s="165">
        <f t="shared" si="715"/>
        <v>0</v>
      </c>
      <c r="P1738" s="165">
        <f t="shared" si="715"/>
        <v>0</v>
      </c>
      <c r="Q1738" s="165">
        <f t="shared" si="715"/>
        <v>0</v>
      </c>
      <c r="R1738" s="165">
        <f t="shared" si="715"/>
        <v>0</v>
      </c>
      <c r="S1738" s="165">
        <f t="shared" si="715"/>
        <v>0</v>
      </c>
      <c r="T1738" s="165">
        <f t="shared" si="715"/>
        <v>0</v>
      </c>
      <c r="U1738" s="165">
        <f t="shared" si="715"/>
        <v>0</v>
      </c>
      <c r="V1738" s="165">
        <f t="shared" si="715"/>
        <v>0</v>
      </c>
      <c r="W1738" s="165">
        <f t="shared" si="715"/>
        <v>0</v>
      </c>
      <c r="X1738" s="165">
        <f t="shared" si="715"/>
        <v>0</v>
      </c>
      <c r="Y1738" s="165">
        <f t="shared" si="716"/>
        <v>0</v>
      </c>
      <c r="Z1738" s="165">
        <f t="shared" si="716"/>
        <v>0</v>
      </c>
      <c r="AA1738" s="165">
        <f t="shared" si="716"/>
        <v>0</v>
      </c>
      <c r="AB1738" s="165">
        <f t="shared" si="716"/>
        <v>0</v>
      </c>
      <c r="AC1738" s="165">
        <f t="shared" si="716"/>
        <v>0</v>
      </c>
      <c r="AD1738" s="165">
        <f t="shared" si="716"/>
        <v>0</v>
      </c>
      <c r="AE1738" s="165">
        <f t="shared" si="716"/>
        <v>0</v>
      </c>
      <c r="AF1738" s="165">
        <f t="shared" si="716"/>
        <v>0</v>
      </c>
      <c r="AG1738" s="165">
        <f t="shared" si="716"/>
        <v>0</v>
      </c>
      <c r="AH1738" s="165">
        <f t="shared" si="716"/>
        <v>0</v>
      </c>
      <c r="AI1738" s="165">
        <f t="shared" si="717"/>
        <v>0</v>
      </c>
      <c r="AJ1738" s="165">
        <f t="shared" si="717"/>
        <v>0</v>
      </c>
      <c r="AK1738" s="165">
        <f t="shared" si="717"/>
        <v>0</v>
      </c>
      <c r="AL1738" s="165">
        <f t="shared" si="717"/>
        <v>0</v>
      </c>
      <c r="AM1738" s="165">
        <f t="shared" si="717"/>
        <v>0</v>
      </c>
      <c r="AN1738" s="165">
        <f t="shared" si="717"/>
        <v>0</v>
      </c>
      <c r="AO1738" s="165">
        <f t="shared" si="717"/>
        <v>0</v>
      </c>
      <c r="AP1738" s="165">
        <f t="shared" si="717"/>
        <v>0</v>
      </c>
      <c r="AQ1738" s="165">
        <f t="shared" si="717"/>
        <v>0</v>
      </c>
      <c r="AR1738" s="165">
        <f t="shared" si="717"/>
        <v>0</v>
      </c>
      <c r="AS1738" s="165">
        <f t="shared" si="712"/>
        <v>0</v>
      </c>
    </row>
    <row r="1739" spans="2:46" hidden="1" outlineLevel="2">
      <c r="B1739" s="66">
        <v>8</v>
      </c>
      <c r="D1739" s="338">
        <v>0</v>
      </c>
      <c r="E1739" s="165">
        <f t="shared" si="714"/>
        <v>0</v>
      </c>
      <c r="F1739" s="165">
        <f t="shared" si="714"/>
        <v>0</v>
      </c>
      <c r="G1739" s="165">
        <f t="shared" si="714"/>
        <v>0</v>
      </c>
      <c r="H1739" s="165">
        <f t="shared" si="714"/>
        <v>0</v>
      </c>
      <c r="I1739" s="165">
        <f t="shared" si="714"/>
        <v>0</v>
      </c>
      <c r="J1739" s="165">
        <f t="shared" si="714"/>
        <v>0</v>
      </c>
      <c r="K1739" s="165">
        <f t="shared" si="714"/>
        <v>0</v>
      </c>
      <c r="L1739" s="165">
        <f t="shared" si="714"/>
        <v>0</v>
      </c>
      <c r="M1739" s="165">
        <f t="shared" si="714"/>
        <v>0</v>
      </c>
      <c r="N1739" s="165">
        <f t="shared" si="714"/>
        <v>0</v>
      </c>
      <c r="O1739" s="165">
        <f t="shared" si="715"/>
        <v>0</v>
      </c>
      <c r="P1739" s="165">
        <f t="shared" si="715"/>
        <v>0</v>
      </c>
      <c r="Q1739" s="165">
        <f t="shared" si="715"/>
        <v>0</v>
      </c>
      <c r="R1739" s="165">
        <f t="shared" si="715"/>
        <v>0</v>
      </c>
      <c r="S1739" s="165">
        <f t="shared" si="715"/>
        <v>0</v>
      </c>
      <c r="T1739" s="165">
        <f t="shared" si="715"/>
        <v>0</v>
      </c>
      <c r="U1739" s="165">
        <f t="shared" si="715"/>
        <v>0</v>
      </c>
      <c r="V1739" s="165">
        <f t="shared" si="715"/>
        <v>0</v>
      </c>
      <c r="W1739" s="165">
        <f t="shared" si="715"/>
        <v>0</v>
      </c>
      <c r="X1739" s="165">
        <f t="shared" si="715"/>
        <v>0</v>
      </c>
      <c r="Y1739" s="165">
        <f t="shared" si="716"/>
        <v>0</v>
      </c>
      <c r="Z1739" s="165">
        <f t="shared" si="716"/>
        <v>0</v>
      </c>
      <c r="AA1739" s="165">
        <f t="shared" si="716"/>
        <v>0</v>
      </c>
      <c r="AB1739" s="165">
        <f t="shared" si="716"/>
        <v>0</v>
      </c>
      <c r="AC1739" s="165">
        <f t="shared" si="716"/>
        <v>0</v>
      </c>
      <c r="AD1739" s="165">
        <f t="shared" si="716"/>
        <v>0</v>
      </c>
      <c r="AE1739" s="165">
        <f t="shared" si="716"/>
        <v>0</v>
      </c>
      <c r="AF1739" s="165">
        <f t="shared" si="716"/>
        <v>0</v>
      </c>
      <c r="AG1739" s="165">
        <f t="shared" si="716"/>
        <v>0</v>
      </c>
      <c r="AH1739" s="165">
        <f t="shared" si="716"/>
        <v>0</v>
      </c>
      <c r="AI1739" s="165">
        <f t="shared" si="717"/>
        <v>0</v>
      </c>
      <c r="AJ1739" s="165">
        <f t="shared" si="717"/>
        <v>0</v>
      </c>
      <c r="AK1739" s="165">
        <f t="shared" si="717"/>
        <v>0</v>
      </c>
      <c r="AL1739" s="165">
        <f t="shared" si="717"/>
        <v>0</v>
      </c>
      <c r="AM1739" s="165">
        <f t="shared" si="717"/>
        <v>0</v>
      </c>
      <c r="AN1739" s="165">
        <f t="shared" si="717"/>
        <v>0</v>
      </c>
      <c r="AO1739" s="165">
        <f t="shared" si="717"/>
        <v>0</v>
      </c>
      <c r="AP1739" s="165">
        <f t="shared" si="717"/>
        <v>0</v>
      </c>
      <c r="AQ1739" s="165">
        <f t="shared" si="717"/>
        <v>0</v>
      </c>
      <c r="AR1739" s="165">
        <f t="shared" si="717"/>
        <v>0</v>
      </c>
      <c r="AS1739" s="165">
        <f t="shared" si="712"/>
        <v>0</v>
      </c>
    </row>
    <row r="1740" spans="2:46" hidden="1" outlineLevel="2">
      <c r="B1740" s="66">
        <v>9</v>
      </c>
      <c r="D1740" s="338">
        <v>0</v>
      </c>
      <c r="E1740" s="165">
        <f t="shared" si="714"/>
        <v>0</v>
      </c>
      <c r="F1740" s="165">
        <f t="shared" si="714"/>
        <v>0</v>
      </c>
      <c r="G1740" s="165">
        <f t="shared" si="714"/>
        <v>0</v>
      </c>
      <c r="H1740" s="165">
        <f t="shared" si="714"/>
        <v>0</v>
      </c>
      <c r="I1740" s="165">
        <f t="shared" si="714"/>
        <v>0</v>
      </c>
      <c r="J1740" s="165">
        <f t="shared" si="714"/>
        <v>0</v>
      </c>
      <c r="K1740" s="165">
        <f t="shared" si="714"/>
        <v>0</v>
      </c>
      <c r="L1740" s="165">
        <f t="shared" si="714"/>
        <v>0</v>
      </c>
      <c r="M1740" s="165">
        <f t="shared" si="714"/>
        <v>0</v>
      </c>
      <c r="N1740" s="165">
        <f t="shared" si="714"/>
        <v>0</v>
      </c>
      <c r="O1740" s="165">
        <f t="shared" si="715"/>
        <v>0</v>
      </c>
      <c r="P1740" s="165">
        <f t="shared" si="715"/>
        <v>0</v>
      </c>
      <c r="Q1740" s="165">
        <f t="shared" si="715"/>
        <v>0</v>
      </c>
      <c r="R1740" s="165">
        <f t="shared" si="715"/>
        <v>0</v>
      </c>
      <c r="S1740" s="165">
        <f t="shared" si="715"/>
        <v>0</v>
      </c>
      <c r="T1740" s="165">
        <f t="shared" si="715"/>
        <v>0</v>
      </c>
      <c r="U1740" s="165">
        <f t="shared" si="715"/>
        <v>0</v>
      </c>
      <c r="V1740" s="165">
        <f t="shared" si="715"/>
        <v>0</v>
      </c>
      <c r="W1740" s="165">
        <f t="shared" si="715"/>
        <v>0</v>
      </c>
      <c r="X1740" s="165">
        <f t="shared" si="715"/>
        <v>0</v>
      </c>
      <c r="Y1740" s="165">
        <f t="shared" si="716"/>
        <v>0</v>
      </c>
      <c r="Z1740" s="165">
        <f t="shared" si="716"/>
        <v>0</v>
      </c>
      <c r="AA1740" s="165">
        <f t="shared" si="716"/>
        <v>0</v>
      </c>
      <c r="AB1740" s="165">
        <f t="shared" si="716"/>
        <v>0</v>
      </c>
      <c r="AC1740" s="165">
        <f t="shared" si="716"/>
        <v>0</v>
      </c>
      <c r="AD1740" s="165">
        <f t="shared" si="716"/>
        <v>0</v>
      </c>
      <c r="AE1740" s="165">
        <f t="shared" si="716"/>
        <v>0</v>
      </c>
      <c r="AF1740" s="165">
        <f t="shared" si="716"/>
        <v>0</v>
      </c>
      <c r="AG1740" s="165">
        <f t="shared" si="716"/>
        <v>0</v>
      </c>
      <c r="AH1740" s="165">
        <f t="shared" si="716"/>
        <v>0</v>
      </c>
      <c r="AI1740" s="165">
        <f t="shared" si="717"/>
        <v>0</v>
      </c>
      <c r="AJ1740" s="165">
        <f t="shared" si="717"/>
        <v>0</v>
      </c>
      <c r="AK1740" s="165">
        <f t="shared" si="717"/>
        <v>0</v>
      </c>
      <c r="AL1740" s="165">
        <f t="shared" si="717"/>
        <v>0</v>
      </c>
      <c r="AM1740" s="165">
        <f t="shared" si="717"/>
        <v>0</v>
      </c>
      <c r="AN1740" s="165">
        <f t="shared" si="717"/>
        <v>0</v>
      </c>
      <c r="AO1740" s="165">
        <f t="shared" si="717"/>
        <v>0</v>
      </c>
      <c r="AP1740" s="165">
        <f t="shared" si="717"/>
        <v>0</v>
      </c>
      <c r="AQ1740" s="165">
        <f t="shared" si="717"/>
        <v>0</v>
      </c>
      <c r="AR1740" s="165">
        <f t="shared" si="717"/>
        <v>0</v>
      </c>
      <c r="AS1740" s="165">
        <f t="shared" si="712"/>
        <v>0</v>
      </c>
    </row>
    <row r="1741" spans="2:46" hidden="1" outlineLevel="2">
      <c r="B1741" s="66">
        <v>10</v>
      </c>
      <c r="D1741" s="338">
        <v>0</v>
      </c>
      <c r="E1741" s="165">
        <f t="shared" si="714"/>
        <v>0</v>
      </c>
      <c r="F1741" s="165">
        <f t="shared" si="714"/>
        <v>0</v>
      </c>
      <c r="G1741" s="165">
        <f t="shared" si="714"/>
        <v>0</v>
      </c>
      <c r="H1741" s="165">
        <f t="shared" si="714"/>
        <v>0</v>
      </c>
      <c r="I1741" s="165">
        <f t="shared" si="714"/>
        <v>0</v>
      </c>
      <c r="J1741" s="165">
        <f t="shared" si="714"/>
        <v>0</v>
      </c>
      <c r="K1741" s="165">
        <f t="shared" si="714"/>
        <v>0</v>
      </c>
      <c r="L1741" s="165">
        <f t="shared" si="714"/>
        <v>0</v>
      </c>
      <c r="M1741" s="165">
        <f t="shared" si="714"/>
        <v>0</v>
      </c>
      <c r="N1741" s="165">
        <f t="shared" si="714"/>
        <v>0</v>
      </c>
      <c r="O1741" s="165">
        <f t="shared" si="715"/>
        <v>0</v>
      </c>
      <c r="P1741" s="165">
        <f t="shared" si="715"/>
        <v>0</v>
      </c>
      <c r="Q1741" s="165">
        <f t="shared" si="715"/>
        <v>0</v>
      </c>
      <c r="R1741" s="165">
        <f t="shared" si="715"/>
        <v>0</v>
      </c>
      <c r="S1741" s="165">
        <f t="shared" si="715"/>
        <v>0</v>
      </c>
      <c r="T1741" s="165">
        <f t="shared" si="715"/>
        <v>0</v>
      </c>
      <c r="U1741" s="165">
        <f t="shared" si="715"/>
        <v>0</v>
      </c>
      <c r="V1741" s="165">
        <f t="shared" si="715"/>
        <v>0</v>
      </c>
      <c r="W1741" s="165">
        <f t="shared" si="715"/>
        <v>0</v>
      </c>
      <c r="X1741" s="165">
        <f t="shared" si="715"/>
        <v>0</v>
      </c>
      <c r="Y1741" s="165">
        <f t="shared" si="716"/>
        <v>0</v>
      </c>
      <c r="Z1741" s="165">
        <f t="shared" si="716"/>
        <v>0</v>
      </c>
      <c r="AA1741" s="165">
        <f t="shared" si="716"/>
        <v>0</v>
      </c>
      <c r="AB1741" s="165">
        <f t="shared" si="716"/>
        <v>0</v>
      </c>
      <c r="AC1741" s="165">
        <f t="shared" si="716"/>
        <v>0</v>
      </c>
      <c r="AD1741" s="165">
        <f t="shared" si="716"/>
        <v>0</v>
      </c>
      <c r="AE1741" s="165">
        <f t="shared" si="716"/>
        <v>0</v>
      </c>
      <c r="AF1741" s="165">
        <f t="shared" si="716"/>
        <v>0</v>
      </c>
      <c r="AG1741" s="165">
        <f t="shared" si="716"/>
        <v>0</v>
      </c>
      <c r="AH1741" s="165">
        <f t="shared" si="716"/>
        <v>0</v>
      </c>
      <c r="AI1741" s="165">
        <f t="shared" si="717"/>
        <v>0</v>
      </c>
      <c r="AJ1741" s="165">
        <f t="shared" si="717"/>
        <v>0</v>
      </c>
      <c r="AK1741" s="165">
        <f t="shared" si="717"/>
        <v>0</v>
      </c>
      <c r="AL1741" s="165">
        <f t="shared" si="717"/>
        <v>0</v>
      </c>
      <c r="AM1741" s="165">
        <f t="shared" si="717"/>
        <v>0</v>
      </c>
      <c r="AN1741" s="165">
        <f t="shared" si="717"/>
        <v>0</v>
      </c>
      <c r="AO1741" s="165">
        <f t="shared" si="717"/>
        <v>0</v>
      </c>
      <c r="AP1741" s="165">
        <f t="shared" si="717"/>
        <v>0</v>
      </c>
      <c r="AQ1741" s="165">
        <f t="shared" si="717"/>
        <v>0</v>
      </c>
      <c r="AR1741" s="165">
        <f t="shared" si="717"/>
        <v>0</v>
      </c>
      <c r="AS1741" s="165">
        <f t="shared" si="712"/>
        <v>0</v>
      </c>
    </row>
    <row r="1742" spans="2:46" hidden="1" outlineLevel="2">
      <c r="B1742" s="66">
        <v>11</v>
      </c>
      <c r="D1742" s="338">
        <v>0</v>
      </c>
      <c r="E1742" s="165">
        <f t="shared" ref="E1742:N1751" si="718">IF(AND(E$2=$B1742,$B1742=$C$3),$D1742,IF(AND(E$2&gt;$B1742,E$2&lt;=$D$1731+$B1742),SLN($D1742,0,IF($C$3-$B1742&gt;=$D$1731,$D$1731,$C$3-$B1742)),0))</f>
        <v>0</v>
      </c>
      <c r="F1742" s="165">
        <f t="shared" si="718"/>
        <v>0</v>
      </c>
      <c r="G1742" s="165">
        <f t="shared" si="718"/>
        <v>0</v>
      </c>
      <c r="H1742" s="165">
        <f t="shared" si="718"/>
        <v>0</v>
      </c>
      <c r="I1742" s="165">
        <f t="shared" si="718"/>
        <v>0</v>
      </c>
      <c r="J1742" s="165">
        <f t="shared" si="718"/>
        <v>0</v>
      </c>
      <c r="K1742" s="165">
        <f t="shared" si="718"/>
        <v>0</v>
      </c>
      <c r="L1742" s="165">
        <f t="shared" si="718"/>
        <v>0</v>
      </c>
      <c r="M1742" s="165">
        <f t="shared" si="718"/>
        <v>0</v>
      </c>
      <c r="N1742" s="165">
        <f t="shared" si="718"/>
        <v>0</v>
      </c>
      <c r="O1742" s="165">
        <f t="shared" ref="O1742:X1751" si="719">IF(AND(O$2=$B1742,$B1742=$C$3),$D1742,IF(AND(O$2&gt;$B1742,O$2&lt;=$D$1731+$B1742),SLN($D1742,0,IF($C$3-$B1742&gt;=$D$1731,$D$1731,$C$3-$B1742)),0))</f>
        <v>0</v>
      </c>
      <c r="P1742" s="165">
        <f t="shared" si="719"/>
        <v>0</v>
      </c>
      <c r="Q1742" s="165">
        <f t="shared" si="719"/>
        <v>0</v>
      </c>
      <c r="R1742" s="165">
        <f t="shared" si="719"/>
        <v>0</v>
      </c>
      <c r="S1742" s="165">
        <f t="shared" si="719"/>
        <v>0</v>
      </c>
      <c r="T1742" s="165">
        <f t="shared" si="719"/>
        <v>0</v>
      </c>
      <c r="U1742" s="165">
        <f t="shared" si="719"/>
        <v>0</v>
      </c>
      <c r="V1742" s="165">
        <f t="shared" si="719"/>
        <v>0</v>
      </c>
      <c r="W1742" s="165">
        <f t="shared" si="719"/>
        <v>0</v>
      </c>
      <c r="X1742" s="165">
        <f t="shared" si="719"/>
        <v>0</v>
      </c>
      <c r="Y1742" s="165">
        <f t="shared" ref="Y1742:AH1751" si="720">IF(AND(Y$2=$B1742,$B1742=$C$3),$D1742,IF(AND(Y$2&gt;$B1742,Y$2&lt;=$D$1731+$B1742),SLN($D1742,0,IF($C$3-$B1742&gt;=$D$1731,$D$1731,$C$3-$B1742)),0))</f>
        <v>0</v>
      </c>
      <c r="Z1742" s="165">
        <f t="shared" si="720"/>
        <v>0</v>
      </c>
      <c r="AA1742" s="165">
        <f t="shared" si="720"/>
        <v>0</v>
      </c>
      <c r="AB1742" s="165">
        <f t="shared" si="720"/>
        <v>0</v>
      </c>
      <c r="AC1742" s="165">
        <f t="shared" si="720"/>
        <v>0</v>
      </c>
      <c r="AD1742" s="165">
        <f t="shared" si="720"/>
        <v>0</v>
      </c>
      <c r="AE1742" s="165">
        <f t="shared" si="720"/>
        <v>0</v>
      </c>
      <c r="AF1742" s="165">
        <f t="shared" si="720"/>
        <v>0</v>
      </c>
      <c r="AG1742" s="165">
        <f t="shared" si="720"/>
        <v>0</v>
      </c>
      <c r="AH1742" s="165">
        <f t="shared" si="720"/>
        <v>0</v>
      </c>
      <c r="AI1742" s="165">
        <f t="shared" ref="AI1742:AR1751" si="721">IF(AND(AI$2=$B1742,$B1742=$C$3),$D1742,IF(AND(AI$2&gt;$B1742,AI$2&lt;=$D$1731+$B1742),SLN($D1742,0,IF($C$3-$B1742&gt;=$D$1731,$D$1731,$C$3-$B1742)),0))</f>
        <v>0</v>
      </c>
      <c r="AJ1742" s="165">
        <f t="shared" si="721"/>
        <v>0</v>
      </c>
      <c r="AK1742" s="165">
        <f t="shared" si="721"/>
        <v>0</v>
      </c>
      <c r="AL1742" s="165">
        <f t="shared" si="721"/>
        <v>0</v>
      </c>
      <c r="AM1742" s="165">
        <f t="shared" si="721"/>
        <v>0</v>
      </c>
      <c r="AN1742" s="165">
        <f t="shared" si="721"/>
        <v>0</v>
      </c>
      <c r="AO1742" s="165">
        <f t="shared" si="721"/>
        <v>0</v>
      </c>
      <c r="AP1742" s="165">
        <f t="shared" si="721"/>
        <v>0</v>
      </c>
      <c r="AQ1742" s="165">
        <f t="shared" si="721"/>
        <v>0</v>
      </c>
      <c r="AR1742" s="165">
        <f t="shared" si="721"/>
        <v>0</v>
      </c>
      <c r="AS1742" s="165">
        <f t="shared" si="712"/>
        <v>0</v>
      </c>
    </row>
    <row r="1743" spans="2:46" hidden="1" outlineLevel="2">
      <c r="B1743" s="66">
        <v>12</v>
      </c>
      <c r="D1743" s="338">
        <v>0</v>
      </c>
      <c r="E1743" s="165">
        <f t="shared" si="718"/>
        <v>0</v>
      </c>
      <c r="F1743" s="165">
        <f t="shared" si="718"/>
        <v>0</v>
      </c>
      <c r="G1743" s="165">
        <f t="shared" si="718"/>
        <v>0</v>
      </c>
      <c r="H1743" s="165">
        <f t="shared" si="718"/>
        <v>0</v>
      </c>
      <c r="I1743" s="165">
        <f t="shared" si="718"/>
        <v>0</v>
      </c>
      <c r="J1743" s="165">
        <f t="shared" si="718"/>
        <v>0</v>
      </c>
      <c r="K1743" s="165">
        <f t="shared" si="718"/>
        <v>0</v>
      </c>
      <c r="L1743" s="165">
        <f t="shared" si="718"/>
        <v>0</v>
      </c>
      <c r="M1743" s="165">
        <f t="shared" si="718"/>
        <v>0</v>
      </c>
      <c r="N1743" s="165">
        <f t="shared" si="718"/>
        <v>0</v>
      </c>
      <c r="O1743" s="165">
        <f t="shared" si="719"/>
        <v>0</v>
      </c>
      <c r="P1743" s="165">
        <f t="shared" si="719"/>
        <v>0</v>
      </c>
      <c r="Q1743" s="165">
        <f t="shared" si="719"/>
        <v>0</v>
      </c>
      <c r="R1743" s="165">
        <f t="shared" si="719"/>
        <v>0</v>
      </c>
      <c r="S1743" s="165">
        <f t="shared" si="719"/>
        <v>0</v>
      </c>
      <c r="T1743" s="165">
        <f t="shared" si="719"/>
        <v>0</v>
      </c>
      <c r="U1743" s="165">
        <f t="shared" si="719"/>
        <v>0</v>
      </c>
      <c r="V1743" s="165">
        <f t="shared" si="719"/>
        <v>0</v>
      </c>
      <c r="W1743" s="165">
        <f t="shared" si="719"/>
        <v>0</v>
      </c>
      <c r="X1743" s="165">
        <f t="shared" si="719"/>
        <v>0</v>
      </c>
      <c r="Y1743" s="165">
        <f t="shared" si="720"/>
        <v>0</v>
      </c>
      <c r="Z1743" s="165">
        <f t="shared" si="720"/>
        <v>0</v>
      </c>
      <c r="AA1743" s="165">
        <f t="shared" si="720"/>
        <v>0</v>
      </c>
      <c r="AB1743" s="165">
        <f t="shared" si="720"/>
        <v>0</v>
      </c>
      <c r="AC1743" s="165">
        <f t="shared" si="720"/>
        <v>0</v>
      </c>
      <c r="AD1743" s="165">
        <f t="shared" si="720"/>
        <v>0</v>
      </c>
      <c r="AE1743" s="165">
        <f t="shared" si="720"/>
        <v>0</v>
      </c>
      <c r="AF1743" s="165">
        <f t="shared" si="720"/>
        <v>0</v>
      </c>
      <c r="AG1743" s="165">
        <f t="shared" si="720"/>
        <v>0</v>
      </c>
      <c r="AH1743" s="165">
        <f t="shared" si="720"/>
        <v>0</v>
      </c>
      <c r="AI1743" s="165">
        <f t="shared" si="721"/>
        <v>0</v>
      </c>
      <c r="AJ1743" s="165">
        <f t="shared" si="721"/>
        <v>0</v>
      </c>
      <c r="AK1743" s="165">
        <f t="shared" si="721"/>
        <v>0</v>
      </c>
      <c r="AL1743" s="165">
        <f t="shared" si="721"/>
        <v>0</v>
      </c>
      <c r="AM1743" s="165">
        <f t="shared" si="721"/>
        <v>0</v>
      </c>
      <c r="AN1743" s="165">
        <f t="shared" si="721"/>
        <v>0</v>
      </c>
      <c r="AO1743" s="165">
        <f t="shared" si="721"/>
        <v>0</v>
      </c>
      <c r="AP1743" s="165">
        <f t="shared" si="721"/>
        <v>0</v>
      </c>
      <c r="AQ1743" s="165">
        <f t="shared" si="721"/>
        <v>0</v>
      </c>
      <c r="AR1743" s="165">
        <f t="shared" si="721"/>
        <v>0</v>
      </c>
      <c r="AS1743" s="165">
        <f t="shared" si="712"/>
        <v>0</v>
      </c>
    </row>
    <row r="1744" spans="2:46" hidden="1" outlineLevel="2">
      <c r="B1744" s="66">
        <v>13</v>
      </c>
      <c r="D1744" s="338">
        <v>0</v>
      </c>
      <c r="E1744" s="165">
        <f t="shared" si="718"/>
        <v>0</v>
      </c>
      <c r="F1744" s="165">
        <f t="shared" si="718"/>
        <v>0</v>
      </c>
      <c r="G1744" s="165">
        <f t="shared" si="718"/>
        <v>0</v>
      </c>
      <c r="H1744" s="165">
        <f t="shared" si="718"/>
        <v>0</v>
      </c>
      <c r="I1744" s="165">
        <f t="shared" si="718"/>
        <v>0</v>
      </c>
      <c r="J1744" s="165">
        <f t="shared" si="718"/>
        <v>0</v>
      </c>
      <c r="K1744" s="165">
        <f t="shared" si="718"/>
        <v>0</v>
      </c>
      <c r="L1744" s="165">
        <f t="shared" si="718"/>
        <v>0</v>
      </c>
      <c r="M1744" s="165">
        <f t="shared" si="718"/>
        <v>0</v>
      </c>
      <c r="N1744" s="165">
        <f t="shared" si="718"/>
        <v>0</v>
      </c>
      <c r="O1744" s="165">
        <f t="shared" si="719"/>
        <v>0</v>
      </c>
      <c r="P1744" s="165">
        <f t="shared" si="719"/>
        <v>0</v>
      </c>
      <c r="Q1744" s="165">
        <f t="shared" si="719"/>
        <v>0</v>
      </c>
      <c r="R1744" s="165">
        <f t="shared" si="719"/>
        <v>0</v>
      </c>
      <c r="S1744" s="165">
        <f t="shared" si="719"/>
        <v>0</v>
      </c>
      <c r="T1744" s="165">
        <f t="shared" si="719"/>
        <v>0</v>
      </c>
      <c r="U1744" s="165">
        <f t="shared" si="719"/>
        <v>0</v>
      </c>
      <c r="V1744" s="165">
        <f t="shared" si="719"/>
        <v>0</v>
      </c>
      <c r="W1744" s="165">
        <f t="shared" si="719"/>
        <v>0</v>
      </c>
      <c r="X1744" s="165">
        <f t="shared" si="719"/>
        <v>0</v>
      </c>
      <c r="Y1744" s="165">
        <f t="shared" si="720"/>
        <v>0</v>
      </c>
      <c r="Z1744" s="165">
        <f t="shared" si="720"/>
        <v>0</v>
      </c>
      <c r="AA1744" s="165">
        <f t="shared" si="720"/>
        <v>0</v>
      </c>
      <c r="AB1744" s="165">
        <f t="shared" si="720"/>
        <v>0</v>
      </c>
      <c r="AC1744" s="165">
        <f t="shared" si="720"/>
        <v>0</v>
      </c>
      <c r="AD1744" s="165">
        <f t="shared" si="720"/>
        <v>0</v>
      </c>
      <c r="AE1744" s="165">
        <f t="shared" si="720"/>
        <v>0</v>
      </c>
      <c r="AF1744" s="165">
        <f t="shared" si="720"/>
        <v>0</v>
      </c>
      <c r="AG1744" s="165">
        <f t="shared" si="720"/>
        <v>0</v>
      </c>
      <c r="AH1744" s="165">
        <f t="shared" si="720"/>
        <v>0</v>
      </c>
      <c r="AI1744" s="165">
        <f t="shared" si="721"/>
        <v>0</v>
      </c>
      <c r="AJ1744" s="165">
        <f t="shared" si="721"/>
        <v>0</v>
      </c>
      <c r="AK1744" s="165">
        <f t="shared" si="721"/>
        <v>0</v>
      </c>
      <c r="AL1744" s="165">
        <f t="shared" si="721"/>
        <v>0</v>
      </c>
      <c r="AM1744" s="165">
        <f t="shared" si="721"/>
        <v>0</v>
      </c>
      <c r="AN1744" s="165">
        <f t="shared" si="721"/>
        <v>0</v>
      </c>
      <c r="AO1744" s="165">
        <f t="shared" si="721"/>
        <v>0</v>
      </c>
      <c r="AP1744" s="165">
        <f t="shared" si="721"/>
        <v>0</v>
      </c>
      <c r="AQ1744" s="165">
        <f t="shared" si="721"/>
        <v>0</v>
      </c>
      <c r="AR1744" s="165">
        <f t="shared" si="721"/>
        <v>0</v>
      </c>
      <c r="AS1744" s="165">
        <f t="shared" si="712"/>
        <v>0</v>
      </c>
    </row>
    <row r="1745" spans="2:45" hidden="1" outlineLevel="2">
      <c r="B1745" s="66">
        <v>14</v>
      </c>
      <c r="D1745" s="338">
        <v>0</v>
      </c>
      <c r="E1745" s="165">
        <f t="shared" si="718"/>
        <v>0</v>
      </c>
      <c r="F1745" s="165">
        <f t="shared" si="718"/>
        <v>0</v>
      </c>
      <c r="G1745" s="165">
        <f t="shared" si="718"/>
        <v>0</v>
      </c>
      <c r="H1745" s="165">
        <f t="shared" si="718"/>
        <v>0</v>
      </c>
      <c r="I1745" s="165">
        <f t="shared" si="718"/>
        <v>0</v>
      </c>
      <c r="J1745" s="165">
        <f t="shared" si="718"/>
        <v>0</v>
      </c>
      <c r="K1745" s="165">
        <f t="shared" si="718"/>
        <v>0</v>
      </c>
      <c r="L1745" s="165">
        <f t="shared" si="718"/>
        <v>0</v>
      </c>
      <c r="M1745" s="165">
        <f t="shared" si="718"/>
        <v>0</v>
      </c>
      <c r="N1745" s="165">
        <f t="shared" si="718"/>
        <v>0</v>
      </c>
      <c r="O1745" s="165">
        <f t="shared" si="719"/>
        <v>0</v>
      </c>
      <c r="P1745" s="165">
        <f t="shared" si="719"/>
        <v>0</v>
      </c>
      <c r="Q1745" s="165">
        <f t="shared" si="719"/>
        <v>0</v>
      </c>
      <c r="R1745" s="165">
        <f t="shared" si="719"/>
        <v>0</v>
      </c>
      <c r="S1745" s="165">
        <f t="shared" si="719"/>
        <v>0</v>
      </c>
      <c r="T1745" s="165">
        <f t="shared" si="719"/>
        <v>0</v>
      </c>
      <c r="U1745" s="165">
        <f t="shared" si="719"/>
        <v>0</v>
      </c>
      <c r="V1745" s="165">
        <f t="shared" si="719"/>
        <v>0</v>
      </c>
      <c r="W1745" s="165">
        <f t="shared" si="719"/>
        <v>0</v>
      </c>
      <c r="X1745" s="165">
        <f t="shared" si="719"/>
        <v>0</v>
      </c>
      <c r="Y1745" s="165">
        <f t="shared" si="720"/>
        <v>0</v>
      </c>
      <c r="Z1745" s="165">
        <f t="shared" si="720"/>
        <v>0</v>
      </c>
      <c r="AA1745" s="165">
        <f t="shared" si="720"/>
        <v>0</v>
      </c>
      <c r="AB1745" s="165">
        <f t="shared" si="720"/>
        <v>0</v>
      </c>
      <c r="AC1745" s="165">
        <f t="shared" si="720"/>
        <v>0</v>
      </c>
      <c r="AD1745" s="165">
        <f t="shared" si="720"/>
        <v>0</v>
      </c>
      <c r="AE1745" s="165">
        <f t="shared" si="720"/>
        <v>0</v>
      </c>
      <c r="AF1745" s="165">
        <f t="shared" si="720"/>
        <v>0</v>
      </c>
      <c r="AG1745" s="165">
        <f t="shared" si="720"/>
        <v>0</v>
      </c>
      <c r="AH1745" s="165">
        <f t="shared" si="720"/>
        <v>0</v>
      </c>
      <c r="AI1745" s="165">
        <f t="shared" si="721"/>
        <v>0</v>
      </c>
      <c r="AJ1745" s="165">
        <f t="shared" si="721"/>
        <v>0</v>
      </c>
      <c r="AK1745" s="165">
        <f t="shared" si="721"/>
        <v>0</v>
      </c>
      <c r="AL1745" s="165">
        <f t="shared" si="721"/>
        <v>0</v>
      </c>
      <c r="AM1745" s="165">
        <f t="shared" si="721"/>
        <v>0</v>
      </c>
      <c r="AN1745" s="165">
        <f t="shared" si="721"/>
        <v>0</v>
      </c>
      <c r="AO1745" s="165">
        <f t="shared" si="721"/>
        <v>0</v>
      </c>
      <c r="AP1745" s="165">
        <f t="shared" si="721"/>
        <v>0</v>
      </c>
      <c r="AQ1745" s="165">
        <f t="shared" si="721"/>
        <v>0</v>
      </c>
      <c r="AR1745" s="165">
        <f t="shared" si="721"/>
        <v>0</v>
      </c>
      <c r="AS1745" s="165">
        <f t="shared" si="712"/>
        <v>0</v>
      </c>
    </row>
    <row r="1746" spans="2:45" hidden="1" outlineLevel="2">
      <c r="B1746" s="66">
        <v>15</v>
      </c>
      <c r="D1746" s="338">
        <v>0</v>
      </c>
      <c r="E1746" s="165">
        <f t="shared" si="718"/>
        <v>0</v>
      </c>
      <c r="F1746" s="165">
        <f t="shared" si="718"/>
        <v>0</v>
      </c>
      <c r="G1746" s="165">
        <f t="shared" si="718"/>
        <v>0</v>
      </c>
      <c r="H1746" s="165">
        <f t="shared" si="718"/>
        <v>0</v>
      </c>
      <c r="I1746" s="165">
        <f t="shared" si="718"/>
        <v>0</v>
      </c>
      <c r="J1746" s="165">
        <f t="shared" si="718"/>
        <v>0</v>
      </c>
      <c r="K1746" s="165">
        <f t="shared" si="718"/>
        <v>0</v>
      </c>
      <c r="L1746" s="165">
        <f t="shared" si="718"/>
        <v>0</v>
      </c>
      <c r="M1746" s="165">
        <f t="shared" si="718"/>
        <v>0</v>
      </c>
      <c r="N1746" s="165">
        <f t="shared" si="718"/>
        <v>0</v>
      </c>
      <c r="O1746" s="165">
        <f t="shared" si="719"/>
        <v>0</v>
      </c>
      <c r="P1746" s="165">
        <f t="shared" si="719"/>
        <v>0</v>
      </c>
      <c r="Q1746" s="165">
        <f t="shared" si="719"/>
        <v>0</v>
      </c>
      <c r="R1746" s="165">
        <f t="shared" si="719"/>
        <v>0</v>
      </c>
      <c r="S1746" s="165">
        <f t="shared" si="719"/>
        <v>0</v>
      </c>
      <c r="T1746" s="165">
        <f t="shared" si="719"/>
        <v>0</v>
      </c>
      <c r="U1746" s="165">
        <f t="shared" si="719"/>
        <v>0</v>
      </c>
      <c r="V1746" s="165">
        <f t="shared" si="719"/>
        <v>0</v>
      </c>
      <c r="W1746" s="165">
        <f t="shared" si="719"/>
        <v>0</v>
      </c>
      <c r="X1746" s="165">
        <f t="shared" si="719"/>
        <v>0</v>
      </c>
      <c r="Y1746" s="165">
        <f t="shared" si="720"/>
        <v>0</v>
      </c>
      <c r="Z1746" s="165">
        <f t="shared" si="720"/>
        <v>0</v>
      </c>
      <c r="AA1746" s="165">
        <f t="shared" si="720"/>
        <v>0</v>
      </c>
      <c r="AB1746" s="165">
        <f t="shared" si="720"/>
        <v>0</v>
      </c>
      <c r="AC1746" s="165">
        <f t="shared" si="720"/>
        <v>0</v>
      </c>
      <c r="AD1746" s="165">
        <f t="shared" si="720"/>
        <v>0</v>
      </c>
      <c r="AE1746" s="165">
        <f t="shared" si="720"/>
        <v>0</v>
      </c>
      <c r="AF1746" s="165">
        <f t="shared" si="720"/>
        <v>0</v>
      </c>
      <c r="AG1746" s="165">
        <f t="shared" si="720"/>
        <v>0</v>
      </c>
      <c r="AH1746" s="165">
        <f t="shared" si="720"/>
        <v>0</v>
      </c>
      <c r="AI1746" s="165">
        <f t="shared" si="721"/>
        <v>0</v>
      </c>
      <c r="AJ1746" s="165">
        <f t="shared" si="721"/>
        <v>0</v>
      </c>
      <c r="AK1746" s="165">
        <f t="shared" si="721"/>
        <v>0</v>
      </c>
      <c r="AL1746" s="165">
        <f t="shared" si="721"/>
        <v>0</v>
      </c>
      <c r="AM1746" s="165">
        <f t="shared" si="721"/>
        <v>0</v>
      </c>
      <c r="AN1746" s="165">
        <f t="shared" si="721"/>
        <v>0</v>
      </c>
      <c r="AO1746" s="165">
        <f t="shared" si="721"/>
        <v>0</v>
      </c>
      <c r="AP1746" s="165">
        <f t="shared" si="721"/>
        <v>0</v>
      </c>
      <c r="AQ1746" s="165">
        <f t="shared" si="721"/>
        <v>0</v>
      </c>
      <c r="AR1746" s="165">
        <f t="shared" si="721"/>
        <v>0</v>
      </c>
      <c r="AS1746" s="165">
        <f t="shared" si="712"/>
        <v>0</v>
      </c>
    </row>
    <row r="1747" spans="2:45" hidden="1" outlineLevel="2">
      <c r="B1747" s="66">
        <v>16</v>
      </c>
      <c r="D1747" s="338">
        <v>0</v>
      </c>
      <c r="E1747" s="165">
        <f t="shared" si="718"/>
        <v>0</v>
      </c>
      <c r="F1747" s="165">
        <f t="shared" si="718"/>
        <v>0</v>
      </c>
      <c r="G1747" s="165">
        <f t="shared" si="718"/>
        <v>0</v>
      </c>
      <c r="H1747" s="165">
        <f t="shared" si="718"/>
        <v>0</v>
      </c>
      <c r="I1747" s="165">
        <f t="shared" si="718"/>
        <v>0</v>
      </c>
      <c r="J1747" s="165">
        <f t="shared" si="718"/>
        <v>0</v>
      </c>
      <c r="K1747" s="165">
        <f t="shared" si="718"/>
        <v>0</v>
      </c>
      <c r="L1747" s="165">
        <f t="shared" si="718"/>
        <v>0</v>
      </c>
      <c r="M1747" s="165">
        <f t="shared" si="718"/>
        <v>0</v>
      </c>
      <c r="N1747" s="165">
        <f t="shared" si="718"/>
        <v>0</v>
      </c>
      <c r="O1747" s="165">
        <f t="shared" si="719"/>
        <v>0</v>
      </c>
      <c r="P1747" s="165">
        <f t="shared" si="719"/>
        <v>0</v>
      </c>
      <c r="Q1747" s="165">
        <f t="shared" si="719"/>
        <v>0</v>
      </c>
      <c r="R1747" s="165">
        <f t="shared" si="719"/>
        <v>0</v>
      </c>
      <c r="S1747" s="165">
        <f t="shared" si="719"/>
        <v>0</v>
      </c>
      <c r="T1747" s="165">
        <f t="shared" si="719"/>
        <v>0</v>
      </c>
      <c r="U1747" s="165">
        <f t="shared" si="719"/>
        <v>0</v>
      </c>
      <c r="V1747" s="165">
        <f t="shared" si="719"/>
        <v>0</v>
      </c>
      <c r="W1747" s="165">
        <f t="shared" si="719"/>
        <v>0</v>
      </c>
      <c r="X1747" s="165">
        <f t="shared" si="719"/>
        <v>0</v>
      </c>
      <c r="Y1747" s="165">
        <f t="shared" si="720"/>
        <v>0</v>
      </c>
      <c r="Z1747" s="165">
        <f t="shared" si="720"/>
        <v>0</v>
      </c>
      <c r="AA1747" s="165">
        <f t="shared" si="720"/>
        <v>0</v>
      </c>
      <c r="AB1747" s="165">
        <f t="shared" si="720"/>
        <v>0</v>
      </c>
      <c r="AC1747" s="165">
        <f t="shared" si="720"/>
        <v>0</v>
      </c>
      <c r="AD1747" s="165">
        <f t="shared" si="720"/>
        <v>0</v>
      </c>
      <c r="AE1747" s="165">
        <f t="shared" si="720"/>
        <v>0</v>
      </c>
      <c r="AF1747" s="165">
        <f t="shared" si="720"/>
        <v>0</v>
      </c>
      <c r="AG1747" s="165">
        <f t="shared" si="720"/>
        <v>0</v>
      </c>
      <c r="AH1747" s="165">
        <f t="shared" si="720"/>
        <v>0</v>
      </c>
      <c r="AI1747" s="165">
        <f t="shared" si="721"/>
        <v>0</v>
      </c>
      <c r="AJ1747" s="165">
        <f t="shared" si="721"/>
        <v>0</v>
      </c>
      <c r="AK1747" s="165">
        <f t="shared" si="721"/>
        <v>0</v>
      </c>
      <c r="AL1747" s="165">
        <f t="shared" si="721"/>
        <v>0</v>
      </c>
      <c r="AM1747" s="165">
        <f t="shared" si="721"/>
        <v>0</v>
      </c>
      <c r="AN1747" s="165">
        <f t="shared" si="721"/>
        <v>0</v>
      </c>
      <c r="AO1747" s="165">
        <f t="shared" si="721"/>
        <v>0</v>
      </c>
      <c r="AP1747" s="165">
        <f t="shared" si="721"/>
        <v>0</v>
      </c>
      <c r="AQ1747" s="165">
        <f t="shared" si="721"/>
        <v>0</v>
      </c>
      <c r="AR1747" s="165">
        <f t="shared" si="721"/>
        <v>0</v>
      </c>
      <c r="AS1747" s="165">
        <f t="shared" si="712"/>
        <v>0</v>
      </c>
    </row>
    <row r="1748" spans="2:45" hidden="1" outlineLevel="2">
      <c r="B1748" s="66">
        <v>17</v>
      </c>
      <c r="D1748" s="338">
        <v>0</v>
      </c>
      <c r="E1748" s="165">
        <f t="shared" si="718"/>
        <v>0</v>
      </c>
      <c r="F1748" s="165">
        <f t="shared" si="718"/>
        <v>0</v>
      </c>
      <c r="G1748" s="165">
        <f t="shared" si="718"/>
        <v>0</v>
      </c>
      <c r="H1748" s="165">
        <f t="shared" si="718"/>
        <v>0</v>
      </c>
      <c r="I1748" s="165">
        <f t="shared" si="718"/>
        <v>0</v>
      </c>
      <c r="J1748" s="165">
        <f t="shared" si="718"/>
        <v>0</v>
      </c>
      <c r="K1748" s="165">
        <f t="shared" si="718"/>
        <v>0</v>
      </c>
      <c r="L1748" s="165">
        <f t="shared" si="718"/>
        <v>0</v>
      </c>
      <c r="M1748" s="165">
        <f t="shared" si="718"/>
        <v>0</v>
      </c>
      <c r="N1748" s="165">
        <f t="shared" si="718"/>
        <v>0</v>
      </c>
      <c r="O1748" s="165">
        <f t="shared" si="719"/>
        <v>0</v>
      </c>
      <c r="P1748" s="165">
        <f t="shared" si="719"/>
        <v>0</v>
      </c>
      <c r="Q1748" s="165">
        <f t="shared" si="719"/>
        <v>0</v>
      </c>
      <c r="R1748" s="165">
        <f t="shared" si="719"/>
        <v>0</v>
      </c>
      <c r="S1748" s="165">
        <f t="shared" si="719"/>
        <v>0</v>
      </c>
      <c r="T1748" s="165">
        <f t="shared" si="719"/>
        <v>0</v>
      </c>
      <c r="U1748" s="165">
        <f t="shared" si="719"/>
        <v>0</v>
      </c>
      <c r="V1748" s="165">
        <f t="shared" si="719"/>
        <v>0</v>
      </c>
      <c r="W1748" s="165">
        <f t="shared" si="719"/>
        <v>0</v>
      </c>
      <c r="X1748" s="165">
        <f t="shared" si="719"/>
        <v>0</v>
      </c>
      <c r="Y1748" s="165">
        <f t="shared" si="720"/>
        <v>0</v>
      </c>
      <c r="Z1748" s="165">
        <f t="shared" si="720"/>
        <v>0</v>
      </c>
      <c r="AA1748" s="165">
        <f t="shared" si="720"/>
        <v>0</v>
      </c>
      <c r="AB1748" s="165">
        <f t="shared" si="720"/>
        <v>0</v>
      </c>
      <c r="AC1748" s="165">
        <f t="shared" si="720"/>
        <v>0</v>
      </c>
      <c r="AD1748" s="165">
        <f t="shared" si="720"/>
        <v>0</v>
      </c>
      <c r="AE1748" s="165">
        <f t="shared" si="720"/>
        <v>0</v>
      </c>
      <c r="AF1748" s="165">
        <f t="shared" si="720"/>
        <v>0</v>
      </c>
      <c r="AG1748" s="165">
        <f t="shared" si="720"/>
        <v>0</v>
      </c>
      <c r="AH1748" s="165">
        <f t="shared" si="720"/>
        <v>0</v>
      </c>
      <c r="AI1748" s="165">
        <f t="shared" si="721"/>
        <v>0</v>
      </c>
      <c r="AJ1748" s="165">
        <f t="shared" si="721"/>
        <v>0</v>
      </c>
      <c r="AK1748" s="165">
        <f t="shared" si="721"/>
        <v>0</v>
      </c>
      <c r="AL1748" s="165">
        <f t="shared" si="721"/>
        <v>0</v>
      </c>
      <c r="AM1748" s="165">
        <f t="shared" si="721"/>
        <v>0</v>
      </c>
      <c r="AN1748" s="165">
        <f t="shared" si="721"/>
        <v>0</v>
      </c>
      <c r="AO1748" s="165">
        <f t="shared" si="721"/>
        <v>0</v>
      </c>
      <c r="AP1748" s="165">
        <f t="shared" si="721"/>
        <v>0</v>
      </c>
      <c r="AQ1748" s="165">
        <f t="shared" si="721"/>
        <v>0</v>
      </c>
      <c r="AR1748" s="165">
        <f t="shared" si="721"/>
        <v>0</v>
      </c>
      <c r="AS1748" s="165">
        <f t="shared" si="712"/>
        <v>0</v>
      </c>
    </row>
    <row r="1749" spans="2:45" hidden="1" outlineLevel="2">
      <c r="B1749" s="66">
        <v>18</v>
      </c>
      <c r="D1749" s="338">
        <v>0</v>
      </c>
      <c r="E1749" s="165">
        <f t="shared" si="718"/>
        <v>0</v>
      </c>
      <c r="F1749" s="165">
        <f t="shared" si="718"/>
        <v>0</v>
      </c>
      <c r="G1749" s="165">
        <f t="shared" si="718"/>
        <v>0</v>
      </c>
      <c r="H1749" s="165">
        <f t="shared" si="718"/>
        <v>0</v>
      </c>
      <c r="I1749" s="165">
        <f t="shared" si="718"/>
        <v>0</v>
      </c>
      <c r="J1749" s="165">
        <f t="shared" si="718"/>
        <v>0</v>
      </c>
      <c r="K1749" s="165">
        <f t="shared" si="718"/>
        <v>0</v>
      </c>
      <c r="L1749" s="165">
        <f t="shared" si="718"/>
        <v>0</v>
      </c>
      <c r="M1749" s="165">
        <f t="shared" si="718"/>
        <v>0</v>
      </c>
      <c r="N1749" s="165">
        <f t="shared" si="718"/>
        <v>0</v>
      </c>
      <c r="O1749" s="165">
        <f t="shared" si="719"/>
        <v>0</v>
      </c>
      <c r="P1749" s="165">
        <f t="shared" si="719"/>
        <v>0</v>
      </c>
      <c r="Q1749" s="165">
        <f t="shared" si="719"/>
        <v>0</v>
      </c>
      <c r="R1749" s="165">
        <f t="shared" si="719"/>
        <v>0</v>
      </c>
      <c r="S1749" s="165">
        <f t="shared" si="719"/>
        <v>0</v>
      </c>
      <c r="T1749" s="165">
        <f t="shared" si="719"/>
        <v>0</v>
      </c>
      <c r="U1749" s="165">
        <f t="shared" si="719"/>
        <v>0</v>
      </c>
      <c r="V1749" s="165">
        <f t="shared" si="719"/>
        <v>0</v>
      </c>
      <c r="W1749" s="165">
        <f t="shared" si="719"/>
        <v>0</v>
      </c>
      <c r="X1749" s="165">
        <f t="shared" si="719"/>
        <v>0</v>
      </c>
      <c r="Y1749" s="165">
        <f t="shared" si="720"/>
        <v>0</v>
      </c>
      <c r="Z1749" s="165">
        <f t="shared" si="720"/>
        <v>0</v>
      </c>
      <c r="AA1749" s="165">
        <f t="shared" si="720"/>
        <v>0</v>
      </c>
      <c r="AB1749" s="165">
        <f t="shared" si="720"/>
        <v>0</v>
      </c>
      <c r="AC1749" s="165">
        <f t="shared" si="720"/>
        <v>0</v>
      </c>
      <c r="AD1749" s="165">
        <f t="shared" si="720"/>
        <v>0</v>
      </c>
      <c r="AE1749" s="165">
        <f t="shared" si="720"/>
        <v>0</v>
      </c>
      <c r="AF1749" s="165">
        <f t="shared" si="720"/>
        <v>0</v>
      </c>
      <c r="AG1749" s="165">
        <f t="shared" si="720"/>
        <v>0</v>
      </c>
      <c r="AH1749" s="165">
        <f t="shared" si="720"/>
        <v>0</v>
      </c>
      <c r="AI1749" s="165">
        <f t="shared" si="721"/>
        <v>0</v>
      </c>
      <c r="AJ1749" s="165">
        <f t="shared" si="721"/>
        <v>0</v>
      </c>
      <c r="AK1749" s="165">
        <f t="shared" si="721"/>
        <v>0</v>
      </c>
      <c r="AL1749" s="165">
        <f t="shared" si="721"/>
        <v>0</v>
      </c>
      <c r="AM1749" s="165">
        <f t="shared" si="721"/>
        <v>0</v>
      </c>
      <c r="AN1749" s="165">
        <f t="shared" si="721"/>
        <v>0</v>
      </c>
      <c r="AO1749" s="165">
        <f t="shared" si="721"/>
        <v>0</v>
      </c>
      <c r="AP1749" s="165">
        <f t="shared" si="721"/>
        <v>0</v>
      </c>
      <c r="AQ1749" s="165">
        <f t="shared" si="721"/>
        <v>0</v>
      </c>
      <c r="AR1749" s="165">
        <f t="shared" si="721"/>
        <v>0</v>
      </c>
      <c r="AS1749" s="165">
        <f t="shared" si="712"/>
        <v>0</v>
      </c>
    </row>
    <row r="1750" spans="2:45" hidden="1" outlineLevel="2">
      <c r="B1750" s="66">
        <v>19</v>
      </c>
      <c r="D1750" s="338">
        <v>0</v>
      </c>
      <c r="E1750" s="165">
        <f t="shared" si="718"/>
        <v>0</v>
      </c>
      <c r="F1750" s="165">
        <f t="shared" si="718"/>
        <v>0</v>
      </c>
      <c r="G1750" s="165">
        <f t="shared" si="718"/>
        <v>0</v>
      </c>
      <c r="H1750" s="165">
        <f t="shared" si="718"/>
        <v>0</v>
      </c>
      <c r="I1750" s="165">
        <f t="shared" si="718"/>
        <v>0</v>
      </c>
      <c r="J1750" s="165">
        <f t="shared" si="718"/>
        <v>0</v>
      </c>
      <c r="K1750" s="165">
        <f t="shared" si="718"/>
        <v>0</v>
      </c>
      <c r="L1750" s="165">
        <f t="shared" si="718"/>
        <v>0</v>
      </c>
      <c r="M1750" s="165">
        <f t="shared" si="718"/>
        <v>0</v>
      </c>
      <c r="N1750" s="165">
        <f t="shared" si="718"/>
        <v>0</v>
      </c>
      <c r="O1750" s="165">
        <f t="shared" si="719"/>
        <v>0</v>
      </c>
      <c r="P1750" s="165">
        <f t="shared" si="719"/>
        <v>0</v>
      </c>
      <c r="Q1750" s="165">
        <f t="shared" si="719"/>
        <v>0</v>
      </c>
      <c r="R1750" s="165">
        <f t="shared" si="719"/>
        <v>0</v>
      </c>
      <c r="S1750" s="165">
        <f t="shared" si="719"/>
        <v>0</v>
      </c>
      <c r="T1750" s="165">
        <f t="shared" si="719"/>
        <v>0</v>
      </c>
      <c r="U1750" s="165">
        <f t="shared" si="719"/>
        <v>0</v>
      </c>
      <c r="V1750" s="165">
        <f t="shared" si="719"/>
        <v>0</v>
      </c>
      <c r="W1750" s="165">
        <f t="shared" si="719"/>
        <v>0</v>
      </c>
      <c r="X1750" s="165">
        <f t="shared" si="719"/>
        <v>0</v>
      </c>
      <c r="Y1750" s="165">
        <f t="shared" si="720"/>
        <v>0</v>
      </c>
      <c r="Z1750" s="165">
        <f t="shared" si="720"/>
        <v>0</v>
      </c>
      <c r="AA1750" s="165">
        <f t="shared" si="720"/>
        <v>0</v>
      </c>
      <c r="AB1750" s="165">
        <f t="shared" si="720"/>
        <v>0</v>
      </c>
      <c r="AC1750" s="165">
        <f t="shared" si="720"/>
        <v>0</v>
      </c>
      <c r="AD1750" s="165">
        <f t="shared" si="720"/>
        <v>0</v>
      </c>
      <c r="AE1750" s="165">
        <f t="shared" si="720"/>
        <v>0</v>
      </c>
      <c r="AF1750" s="165">
        <f t="shared" si="720"/>
        <v>0</v>
      </c>
      <c r="AG1750" s="165">
        <f t="shared" si="720"/>
        <v>0</v>
      </c>
      <c r="AH1750" s="165">
        <f t="shared" si="720"/>
        <v>0</v>
      </c>
      <c r="AI1750" s="165">
        <f t="shared" si="721"/>
        <v>0</v>
      </c>
      <c r="AJ1750" s="165">
        <f t="shared" si="721"/>
        <v>0</v>
      </c>
      <c r="AK1750" s="165">
        <f t="shared" si="721"/>
        <v>0</v>
      </c>
      <c r="AL1750" s="165">
        <f t="shared" si="721"/>
        <v>0</v>
      </c>
      <c r="AM1750" s="165">
        <f t="shared" si="721"/>
        <v>0</v>
      </c>
      <c r="AN1750" s="165">
        <f t="shared" si="721"/>
        <v>0</v>
      </c>
      <c r="AO1750" s="165">
        <f t="shared" si="721"/>
        <v>0</v>
      </c>
      <c r="AP1750" s="165">
        <f t="shared" si="721"/>
        <v>0</v>
      </c>
      <c r="AQ1750" s="165">
        <f t="shared" si="721"/>
        <v>0</v>
      </c>
      <c r="AR1750" s="165">
        <f t="shared" si="721"/>
        <v>0</v>
      </c>
      <c r="AS1750" s="165">
        <f t="shared" si="712"/>
        <v>0</v>
      </c>
    </row>
    <row r="1751" spans="2:45" hidden="1" outlineLevel="2">
      <c r="B1751" s="66">
        <v>20</v>
      </c>
      <c r="D1751" s="338">
        <v>0</v>
      </c>
      <c r="E1751" s="165">
        <f t="shared" si="718"/>
        <v>0</v>
      </c>
      <c r="F1751" s="165">
        <f t="shared" si="718"/>
        <v>0</v>
      </c>
      <c r="G1751" s="165">
        <f t="shared" si="718"/>
        <v>0</v>
      </c>
      <c r="H1751" s="165">
        <f t="shared" si="718"/>
        <v>0</v>
      </c>
      <c r="I1751" s="165">
        <f t="shared" si="718"/>
        <v>0</v>
      </c>
      <c r="J1751" s="165">
        <f t="shared" si="718"/>
        <v>0</v>
      </c>
      <c r="K1751" s="165">
        <f t="shared" si="718"/>
        <v>0</v>
      </c>
      <c r="L1751" s="165">
        <f t="shared" si="718"/>
        <v>0</v>
      </c>
      <c r="M1751" s="165">
        <f t="shared" si="718"/>
        <v>0</v>
      </c>
      <c r="N1751" s="165">
        <f t="shared" si="718"/>
        <v>0</v>
      </c>
      <c r="O1751" s="165">
        <f t="shared" si="719"/>
        <v>0</v>
      </c>
      <c r="P1751" s="165">
        <f t="shared" si="719"/>
        <v>0</v>
      </c>
      <c r="Q1751" s="165">
        <f t="shared" si="719"/>
        <v>0</v>
      </c>
      <c r="R1751" s="165">
        <f t="shared" si="719"/>
        <v>0</v>
      </c>
      <c r="S1751" s="165">
        <f t="shared" si="719"/>
        <v>0</v>
      </c>
      <c r="T1751" s="165">
        <f t="shared" si="719"/>
        <v>0</v>
      </c>
      <c r="U1751" s="165">
        <f t="shared" si="719"/>
        <v>0</v>
      </c>
      <c r="V1751" s="165">
        <f t="shared" si="719"/>
        <v>0</v>
      </c>
      <c r="W1751" s="165">
        <f t="shared" si="719"/>
        <v>0</v>
      </c>
      <c r="X1751" s="165">
        <f t="shared" si="719"/>
        <v>0</v>
      </c>
      <c r="Y1751" s="165">
        <f t="shared" si="720"/>
        <v>0</v>
      </c>
      <c r="Z1751" s="165">
        <f t="shared" si="720"/>
        <v>0</v>
      </c>
      <c r="AA1751" s="165">
        <f t="shared" si="720"/>
        <v>0</v>
      </c>
      <c r="AB1751" s="165">
        <f t="shared" si="720"/>
        <v>0</v>
      </c>
      <c r="AC1751" s="165">
        <f t="shared" si="720"/>
        <v>0</v>
      </c>
      <c r="AD1751" s="165">
        <f t="shared" si="720"/>
        <v>0</v>
      </c>
      <c r="AE1751" s="165">
        <f t="shared" si="720"/>
        <v>0</v>
      </c>
      <c r="AF1751" s="165">
        <f t="shared" si="720"/>
        <v>0</v>
      </c>
      <c r="AG1751" s="165">
        <f t="shared" si="720"/>
        <v>0</v>
      </c>
      <c r="AH1751" s="165">
        <f t="shared" si="720"/>
        <v>0</v>
      </c>
      <c r="AI1751" s="165">
        <f t="shared" si="721"/>
        <v>0</v>
      </c>
      <c r="AJ1751" s="165">
        <f t="shared" si="721"/>
        <v>0</v>
      </c>
      <c r="AK1751" s="165">
        <f t="shared" si="721"/>
        <v>0</v>
      </c>
      <c r="AL1751" s="165">
        <f t="shared" si="721"/>
        <v>0</v>
      </c>
      <c r="AM1751" s="165">
        <f t="shared" si="721"/>
        <v>0</v>
      </c>
      <c r="AN1751" s="165">
        <f t="shared" si="721"/>
        <v>0</v>
      </c>
      <c r="AO1751" s="165">
        <f t="shared" si="721"/>
        <v>0</v>
      </c>
      <c r="AP1751" s="165">
        <f t="shared" si="721"/>
        <v>0</v>
      </c>
      <c r="AQ1751" s="165">
        <f t="shared" si="721"/>
        <v>0</v>
      </c>
      <c r="AR1751" s="165">
        <f t="shared" si="721"/>
        <v>0</v>
      </c>
      <c r="AS1751" s="165">
        <f t="shared" si="712"/>
        <v>0</v>
      </c>
    </row>
    <row r="1752" spans="2:45" hidden="1" outlineLevel="2">
      <c r="B1752" s="66">
        <v>21</v>
      </c>
      <c r="D1752" s="338">
        <v>0</v>
      </c>
      <c r="E1752" s="165">
        <f t="shared" ref="E1752:N1761" si="722">IF(AND(E$2=$B1752,$B1752=$C$3),$D1752,IF(AND(E$2&gt;$B1752,E$2&lt;=$D$1731+$B1752),SLN($D1752,0,IF($C$3-$B1752&gt;=$D$1731,$D$1731,$C$3-$B1752)),0))</f>
        <v>0</v>
      </c>
      <c r="F1752" s="165">
        <f t="shared" si="722"/>
        <v>0</v>
      </c>
      <c r="G1752" s="165">
        <f t="shared" si="722"/>
        <v>0</v>
      </c>
      <c r="H1752" s="165">
        <f t="shared" si="722"/>
        <v>0</v>
      </c>
      <c r="I1752" s="165">
        <f t="shared" si="722"/>
        <v>0</v>
      </c>
      <c r="J1752" s="165">
        <f t="shared" si="722"/>
        <v>0</v>
      </c>
      <c r="K1752" s="165">
        <f t="shared" si="722"/>
        <v>0</v>
      </c>
      <c r="L1752" s="165">
        <f t="shared" si="722"/>
        <v>0</v>
      </c>
      <c r="M1752" s="165">
        <f t="shared" si="722"/>
        <v>0</v>
      </c>
      <c r="N1752" s="165">
        <f t="shared" si="722"/>
        <v>0</v>
      </c>
      <c r="O1752" s="165">
        <f t="shared" ref="O1752:X1761" si="723">IF(AND(O$2=$B1752,$B1752=$C$3),$D1752,IF(AND(O$2&gt;$B1752,O$2&lt;=$D$1731+$B1752),SLN($D1752,0,IF($C$3-$B1752&gt;=$D$1731,$D$1731,$C$3-$B1752)),0))</f>
        <v>0</v>
      </c>
      <c r="P1752" s="165">
        <f t="shared" si="723"/>
        <v>0</v>
      </c>
      <c r="Q1752" s="165">
        <f t="shared" si="723"/>
        <v>0</v>
      </c>
      <c r="R1752" s="165">
        <f t="shared" si="723"/>
        <v>0</v>
      </c>
      <c r="S1752" s="165">
        <f t="shared" si="723"/>
        <v>0</v>
      </c>
      <c r="T1752" s="165">
        <f t="shared" si="723"/>
        <v>0</v>
      </c>
      <c r="U1752" s="165">
        <f t="shared" si="723"/>
        <v>0</v>
      </c>
      <c r="V1752" s="165">
        <f t="shared" si="723"/>
        <v>0</v>
      </c>
      <c r="W1752" s="165">
        <f t="shared" si="723"/>
        <v>0</v>
      </c>
      <c r="X1752" s="165">
        <f t="shared" si="723"/>
        <v>0</v>
      </c>
      <c r="Y1752" s="165">
        <f t="shared" ref="Y1752:AH1761" si="724">IF(AND(Y$2=$B1752,$B1752=$C$3),$D1752,IF(AND(Y$2&gt;$B1752,Y$2&lt;=$D$1731+$B1752),SLN($D1752,0,IF($C$3-$B1752&gt;=$D$1731,$D$1731,$C$3-$B1752)),0))</f>
        <v>0</v>
      </c>
      <c r="Z1752" s="165">
        <f t="shared" si="724"/>
        <v>0</v>
      </c>
      <c r="AA1752" s="165">
        <f t="shared" si="724"/>
        <v>0</v>
      </c>
      <c r="AB1752" s="165">
        <f t="shared" si="724"/>
        <v>0</v>
      </c>
      <c r="AC1752" s="165">
        <f t="shared" si="724"/>
        <v>0</v>
      </c>
      <c r="AD1752" s="165">
        <f t="shared" si="724"/>
        <v>0</v>
      </c>
      <c r="AE1752" s="165">
        <f t="shared" si="724"/>
        <v>0</v>
      </c>
      <c r="AF1752" s="165">
        <f t="shared" si="724"/>
        <v>0</v>
      </c>
      <c r="AG1752" s="165">
        <f t="shared" si="724"/>
        <v>0</v>
      </c>
      <c r="AH1752" s="165">
        <f t="shared" si="724"/>
        <v>0</v>
      </c>
      <c r="AI1752" s="165">
        <f t="shared" ref="AI1752:AR1761" si="725">IF(AND(AI$2=$B1752,$B1752=$C$3),$D1752,IF(AND(AI$2&gt;$B1752,AI$2&lt;=$D$1731+$B1752),SLN($D1752,0,IF($C$3-$B1752&gt;=$D$1731,$D$1731,$C$3-$B1752)),0))</f>
        <v>0</v>
      </c>
      <c r="AJ1752" s="165">
        <f t="shared" si="725"/>
        <v>0</v>
      </c>
      <c r="AK1752" s="165">
        <f t="shared" si="725"/>
        <v>0</v>
      </c>
      <c r="AL1752" s="165">
        <f t="shared" si="725"/>
        <v>0</v>
      </c>
      <c r="AM1752" s="165">
        <f t="shared" si="725"/>
        <v>0</v>
      </c>
      <c r="AN1752" s="165">
        <f t="shared" si="725"/>
        <v>0</v>
      </c>
      <c r="AO1752" s="165">
        <f t="shared" si="725"/>
        <v>0</v>
      </c>
      <c r="AP1752" s="165">
        <f t="shared" si="725"/>
        <v>0</v>
      </c>
      <c r="AQ1752" s="165">
        <f t="shared" si="725"/>
        <v>0</v>
      </c>
      <c r="AR1752" s="165">
        <f t="shared" si="725"/>
        <v>0</v>
      </c>
      <c r="AS1752" s="165">
        <f t="shared" si="712"/>
        <v>0</v>
      </c>
    </row>
    <row r="1753" spans="2:45" hidden="1" outlineLevel="2">
      <c r="B1753" s="66">
        <v>22</v>
      </c>
      <c r="D1753" s="338">
        <v>0</v>
      </c>
      <c r="E1753" s="165">
        <f t="shared" si="722"/>
        <v>0</v>
      </c>
      <c r="F1753" s="165">
        <f t="shared" si="722"/>
        <v>0</v>
      </c>
      <c r="G1753" s="165">
        <f t="shared" si="722"/>
        <v>0</v>
      </c>
      <c r="H1753" s="165">
        <f t="shared" si="722"/>
        <v>0</v>
      </c>
      <c r="I1753" s="165">
        <f t="shared" si="722"/>
        <v>0</v>
      </c>
      <c r="J1753" s="165">
        <f t="shared" si="722"/>
        <v>0</v>
      </c>
      <c r="K1753" s="165">
        <f t="shared" si="722"/>
        <v>0</v>
      </c>
      <c r="L1753" s="165">
        <f t="shared" si="722"/>
        <v>0</v>
      </c>
      <c r="M1753" s="165">
        <f t="shared" si="722"/>
        <v>0</v>
      </c>
      <c r="N1753" s="165">
        <f t="shared" si="722"/>
        <v>0</v>
      </c>
      <c r="O1753" s="165">
        <f t="shared" si="723"/>
        <v>0</v>
      </c>
      <c r="P1753" s="165">
        <f t="shared" si="723"/>
        <v>0</v>
      </c>
      <c r="Q1753" s="165">
        <f t="shared" si="723"/>
        <v>0</v>
      </c>
      <c r="R1753" s="165">
        <f t="shared" si="723"/>
        <v>0</v>
      </c>
      <c r="S1753" s="165">
        <f t="shared" si="723"/>
        <v>0</v>
      </c>
      <c r="T1753" s="165">
        <f t="shared" si="723"/>
        <v>0</v>
      </c>
      <c r="U1753" s="165">
        <f t="shared" si="723"/>
        <v>0</v>
      </c>
      <c r="V1753" s="165">
        <f t="shared" si="723"/>
        <v>0</v>
      </c>
      <c r="W1753" s="165">
        <f t="shared" si="723"/>
        <v>0</v>
      </c>
      <c r="X1753" s="165">
        <f t="shared" si="723"/>
        <v>0</v>
      </c>
      <c r="Y1753" s="165">
        <f t="shared" si="724"/>
        <v>0</v>
      </c>
      <c r="Z1753" s="165">
        <f t="shared" si="724"/>
        <v>0</v>
      </c>
      <c r="AA1753" s="165">
        <f t="shared" si="724"/>
        <v>0</v>
      </c>
      <c r="AB1753" s="165">
        <f t="shared" si="724"/>
        <v>0</v>
      </c>
      <c r="AC1753" s="165">
        <f t="shared" si="724"/>
        <v>0</v>
      </c>
      <c r="AD1753" s="165">
        <f t="shared" si="724"/>
        <v>0</v>
      </c>
      <c r="AE1753" s="165">
        <f t="shared" si="724"/>
        <v>0</v>
      </c>
      <c r="AF1753" s="165">
        <f t="shared" si="724"/>
        <v>0</v>
      </c>
      <c r="AG1753" s="165">
        <f t="shared" si="724"/>
        <v>0</v>
      </c>
      <c r="AH1753" s="165">
        <f t="shared" si="724"/>
        <v>0</v>
      </c>
      <c r="AI1753" s="165">
        <f t="shared" si="725"/>
        <v>0</v>
      </c>
      <c r="AJ1753" s="165">
        <f t="shared" si="725"/>
        <v>0</v>
      </c>
      <c r="AK1753" s="165">
        <f t="shared" si="725"/>
        <v>0</v>
      </c>
      <c r="AL1753" s="165">
        <f t="shared" si="725"/>
        <v>0</v>
      </c>
      <c r="AM1753" s="165">
        <f t="shared" si="725"/>
        <v>0</v>
      </c>
      <c r="AN1753" s="165">
        <f t="shared" si="725"/>
        <v>0</v>
      </c>
      <c r="AO1753" s="165">
        <f t="shared" si="725"/>
        <v>0</v>
      </c>
      <c r="AP1753" s="165">
        <f t="shared" si="725"/>
        <v>0</v>
      </c>
      <c r="AQ1753" s="165">
        <f t="shared" si="725"/>
        <v>0</v>
      </c>
      <c r="AR1753" s="165">
        <f t="shared" si="725"/>
        <v>0</v>
      </c>
      <c r="AS1753" s="165">
        <f t="shared" si="712"/>
        <v>0</v>
      </c>
    </row>
    <row r="1754" spans="2:45" hidden="1" outlineLevel="2">
      <c r="B1754" s="66">
        <v>23</v>
      </c>
      <c r="D1754" s="338">
        <v>0</v>
      </c>
      <c r="E1754" s="165">
        <f t="shared" si="722"/>
        <v>0</v>
      </c>
      <c r="F1754" s="165">
        <f t="shared" si="722"/>
        <v>0</v>
      </c>
      <c r="G1754" s="165">
        <f t="shared" si="722"/>
        <v>0</v>
      </c>
      <c r="H1754" s="165">
        <f t="shared" si="722"/>
        <v>0</v>
      </c>
      <c r="I1754" s="165">
        <f t="shared" si="722"/>
        <v>0</v>
      </c>
      <c r="J1754" s="165">
        <f t="shared" si="722"/>
        <v>0</v>
      </c>
      <c r="K1754" s="165">
        <f t="shared" si="722"/>
        <v>0</v>
      </c>
      <c r="L1754" s="165">
        <f t="shared" si="722"/>
        <v>0</v>
      </c>
      <c r="M1754" s="165">
        <f t="shared" si="722"/>
        <v>0</v>
      </c>
      <c r="N1754" s="165">
        <f t="shared" si="722"/>
        <v>0</v>
      </c>
      <c r="O1754" s="165">
        <f t="shared" si="723"/>
        <v>0</v>
      </c>
      <c r="P1754" s="165">
        <f t="shared" si="723"/>
        <v>0</v>
      </c>
      <c r="Q1754" s="165">
        <f t="shared" si="723"/>
        <v>0</v>
      </c>
      <c r="R1754" s="165">
        <f t="shared" si="723"/>
        <v>0</v>
      </c>
      <c r="S1754" s="165">
        <f t="shared" si="723"/>
        <v>0</v>
      </c>
      <c r="T1754" s="165">
        <f t="shared" si="723"/>
        <v>0</v>
      </c>
      <c r="U1754" s="165">
        <f t="shared" si="723"/>
        <v>0</v>
      </c>
      <c r="V1754" s="165">
        <f t="shared" si="723"/>
        <v>0</v>
      </c>
      <c r="W1754" s="165">
        <f t="shared" si="723"/>
        <v>0</v>
      </c>
      <c r="X1754" s="165">
        <f t="shared" si="723"/>
        <v>0</v>
      </c>
      <c r="Y1754" s="165">
        <f t="shared" si="724"/>
        <v>0</v>
      </c>
      <c r="Z1754" s="165">
        <f t="shared" si="724"/>
        <v>0</v>
      </c>
      <c r="AA1754" s="165">
        <f t="shared" si="724"/>
        <v>0</v>
      </c>
      <c r="AB1754" s="165">
        <f t="shared" si="724"/>
        <v>0</v>
      </c>
      <c r="AC1754" s="165">
        <f t="shared" si="724"/>
        <v>0</v>
      </c>
      <c r="AD1754" s="165">
        <f t="shared" si="724"/>
        <v>0</v>
      </c>
      <c r="AE1754" s="165">
        <f t="shared" si="724"/>
        <v>0</v>
      </c>
      <c r="AF1754" s="165">
        <f t="shared" si="724"/>
        <v>0</v>
      </c>
      <c r="AG1754" s="165">
        <f t="shared" si="724"/>
        <v>0</v>
      </c>
      <c r="AH1754" s="165">
        <f t="shared" si="724"/>
        <v>0</v>
      </c>
      <c r="AI1754" s="165">
        <f t="shared" si="725"/>
        <v>0</v>
      </c>
      <c r="AJ1754" s="165">
        <f t="shared" si="725"/>
        <v>0</v>
      </c>
      <c r="AK1754" s="165">
        <f t="shared" si="725"/>
        <v>0</v>
      </c>
      <c r="AL1754" s="165">
        <f t="shared" si="725"/>
        <v>0</v>
      </c>
      <c r="AM1754" s="165">
        <f t="shared" si="725"/>
        <v>0</v>
      </c>
      <c r="AN1754" s="165">
        <f t="shared" si="725"/>
        <v>0</v>
      </c>
      <c r="AO1754" s="165">
        <f t="shared" si="725"/>
        <v>0</v>
      </c>
      <c r="AP1754" s="165">
        <f t="shared" si="725"/>
        <v>0</v>
      </c>
      <c r="AQ1754" s="165">
        <f t="shared" si="725"/>
        <v>0</v>
      </c>
      <c r="AR1754" s="165">
        <f t="shared" si="725"/>
        <v>0</v>
      </c>
      <c r="AS1754" s="165">
        <f t="shared" si="712"/>
        <v>0</v>
      </c>
    </row>
    <row r="1755" spans="2:45" hidden="1" outlineLevel="2">
      <c r="B1755" s="66">
        <v>24</v>
      </c>
      <c r="D1755" s="338">
        <v>0</v>
      </c>
      <c r="E1755" s="165">
        <f t="shared" si="722"/>
        <v>0</v>
      </c>
      <c r="F1755" s="165">
        <f t="shared" si="722"/>
        <v>0</v>
      </c>
      <c r="G1755" s="165">
        <f t="shared" si="722"/>
        <v>0</v>
      </c>
      <c r="H1755" s="165">
        <f t="shared" si="722"/>
        <v>0</v>
      </c>
      <c r="I1755" s="165">
        <f t="shared" si="722"/>
        <v>0</v>
      </c>
      <c r="J1755" s="165">
        <f t="shared" si="722"/>
        <v>0</v>
      </c>
      <c r="K1755" s="165">
        <f t="shared" si="722"/>
        <v>0</v>
      </c>
      <c r="L1755" s="165">
        <f t="shared" si="722"/>
        <v>0</v>
      </c>
      <c r="M1755" s="165">
        <f t="shared" si="722"/>
        <v>0</v>
      </c>
      <c r="N1755" s="165">
        <f t="shared" si="722"/>
        <v>0</v>
      </c>
      <c r="O1755" s="165">
        <f t="shared" si="723"/>
        <v>0</v>
      </c>
      <c r="P1755" s="165">
        <f t="shared" si="723"/>
        <v>0</v>
      </c>
      <c r="Q1755" s="165">
        <f t="shared" si="723"/>
        <v>0</v>
      </c>
      <c r="R1755" s="165">
        <f t="shared" si="723"/>
        <v>0</v>
      </c>
      <c r="S1755" s="165">
        <f t="shared" si="723"/>
        <v>0</v>
      </c>
      <c r="T1755" s="165">
        <f t="shared" si="723"/>
        <v>0</v>
      </c>
      <c r="U1755" s="165">
        <f t="shared" si="723"/>
        <v>0</v>
      </c>
      <c r="V1755" s="165">
        <f t="shared" si="723"/>
        <v>0</v>
      </c>
      <c r="W1755" s="165">
        <f t="shared" si="723"/>
        <v>0</v>
      </c>
      <c r="X1755" s="165">
        <f t="shared" si="723"/>
        <v>0</v>
      </c>
      <c r="Y1755" s="165">
        <f t="shared" si="724"/>
        <v>0</v>
      </c>
      <c r="Z1755" s="165">
        <f t="shared" si="724"/>
        <v>0</v>
      </c>
      <c r="AA1755" s="165">
        <f t="shared" si="724"/>
        <v>0</v>
      </c>
      <c r="AB1755" s="165">
        <f t="shared" si="724"/>
        <v>0</v>
      </c>
      <c r="AC1755" s="165">
        <f t="shared" si="724"/>
        <v>0</v>
      </c>
      <c r="AD1755" s="165">
        <f t="shared" si="724"/>
        <v>0</v>
      </c>
      <c r="AE1755" s="165">
        <f t="shared" si="724"/>
        <v>0</v>
      </c>
      <c r="AF1755" s="165">
        <f t="shared" si="724"/>
        <v>0</v>
      </c>
      <c r="AG1755" s="165">
        <f t="shared" si="724"/>
        <v>0</v>
      </c>
      <c r="AH1755" s="165">
        <f t="shared" si="724"/>
        <v>0</v>
      </c>
      <c r="AI1755" s="165">
        <f t="shared" si="725"/>
        <v>0</v>
      </c>
      <c r="AJ1755" s="165">
        <f t="shared" si="725"/>
        <v>0</v>
      </c>
      <c r="AK1755" s="165">
        <f t="shared" si="725"/>
        <v>0</v>
      </c>
      <c r="AL1755" s="165">
        <f t="shared" si="725"/>
        <v>0</v>
      </c>
      <c r="AM1755" s="165">
        <f t="shared" si="725"/>
        <v>0</v>
      </c>
      <c r="AN1755" s="165">
        <f t="shared" si="725"/>
        <v>0</v>
      </c>
      <c r="AO1755" s="165">
        <f t="shared" si="725"/>
        <v>0</v>
      </c>
      <c r="AP1755" s="165">
        <f t="shared" si="725"/>
        <v>0</v>
      </c>
      <c r="AQ1755" s="165">
        <f t="shared" si="725"/>
        <v>0</v>
      </c>
      <c r="AR1755" s="165">
        <f t="shared" si="725"/>
        <v>0</v>
      </c>
      <c r="AS1755" s="165">
        <f t="shared" si="712"/>
        <v>0</v>
      </c>
    </row>
    <row r="1756" spans="2:45" hidden="1" outlineLevel="2">
      <c r="B1756" s="66">
        <v>25</v>
      </c>
      <c r="D1756" s="338">
        <v>0</v>
      </c>
      <c r="E1756" s="165">
        <f t="shared" si="722"/>
        <v>0</v>
      </c>
      <c r="F1756" s="165">
        <f t="shared" si="722"/>
        <v>0</v>
      </c>
      <c r="G1756" s="165">
        <f t="shared" si="722"/>
        <v>0</v>
      </c>
      <c r="H1756" s="165">
        <f t="shared" si="722"/>
        <v>0</v>
      </c>
      <c r="I1756" s="165">
        <f t="shared" si="722"/>
        <v>0</v>
      </c>
      <c r="J1756" s="165">
        <f t="shared" si="722"/>
        <v>0</v>
      </c>
      <c r="K1756" s="165">
        <f t="shared" si="722"/>
        <v>0</v>
      </c>
      <c r="L1756" s="165">
        <f t="shared" si="722"/>
        <v>0</v>
      </c>
      <c r="M1756" s="165">
        <f t="shared" si="722"/>
        <v>0</v>
      </c>
      <c r="N1756" s="165">
        <f t="shared" si="722"/>
        <v>0</v>
      </c>
      <c r="O1756" s="165">
        <f t="shared" si="723"/>
        <v>0</v>
      </c>
      <c r="P1756" s="165">
        <f t="shared" si="723"/>
        <v>0</v>
      </c>
      <c r="Q1756" s="165">
        <f t="shared" si="723"/>
        <v>0</v>
      </c>
      <c r="R1756" s="165">
        <f t="shared" si="723"/>
        <v>0</v>
      </c>
      <c r="S1756" s="165">
        <f t="shared" si="723"/>
        <v>0</v>
      </c>
      <c r="T1756" s="165">
        <f t="shared" si="723"/>
        <v>0</v>
      </c>
      <c r="U1756" s="165">
        <f t="shared" si="723"/>
        <v>0</v>
      </c>
      <c r="V1756" s="165">
        <f t="shared" si="723"/>
        <v>0</v>
      </c>
      <c r="W1756" s="165">
        <f t="shared" si="723"/>
        <v>0</v>
      </c>
      <c r="X1756" s="165">
        <f t="shared" si="723"/>
        <v>0</v>
      </c>
      <c r="Y1756" s="165">
        <f t="shared" si="724"/>
        <v>0</v>
      </c>
      <c r="Z1756" s="165">
        <f t="shared" si="724"/>
        <v>0</v>
      </c>
      <c r="AA1756" s="165">
        <f t="shared" si="724"/>
        <v>0</v>
      </c>
      <c r="AB1756" s="165">
        <f t="shared" si="724"/>
        <v>0</v>
      </c>
      <c r="AC1756" s="165">
        <f t="shared" si="724"/>
        <v>0</v>
      </c>
      <c r="AD1756" s="165">
        <f t="shared" si="724"/>
        <v>0</v>
      </c>
      <c r="AE1756" s="165">
        <f t="shared" si="724"/>
        <v>0</v>
      </c>
      <c r="AF1756" s="165">
        <f t="shared" si="724"/>
        <v>0</v>
      </c>
      <c r="AG1756" s="165">
        <f t="shared" si="724"/>
        <v>0</v>
      </c>
      <c r="AH1756" s="165">
        <f t="shared" si="724"/>
        <v>0</v>
      </c>
      <c r="AI1756" s="165">
        <f t="shared" si="725"/>
        <v>0</v>
      </c>
      <c r="AJ1756" s="165">
        <f t="shared" si="725"/>
        <v>0</v>
      </c>
      <c r="AK1756" s="165">
        <f t="shared" si="725"/>
        <v>0</v>
      </c>
      <c r="AL1756" s="165">
        <f t="shared" si="725"/>
        <v>0</v>
      </c>
      <c r="AM1756" s="165">
        <f t="shared" si="725"/>
        <v>0</v>
      </c>
      <c r="AN1756" s="165">
        <f t="shared" si="725"/>
        <v>0</v>
      </c>
      <c r="AO1756" s="165">
        <f t="shared" si="725"/>
        <v>0</v>
      </c>
      <c r="AP1756" s="165">
        <f t="shared" si="725"/>
        <v>0</v>
      </c>
      <c r="AQ1756" s="165">
        <f t="shared" si="725"/>
        <v>0</v>
      </c>
      <c r="AR1756" s="165">
        <f t="shared" si="725"/>
        <v>0</v>
      </c>
      <c r="AS1756" s="165">
        <f t="shared" si="712"/>
        <v>0</v>
      </c>
    </row>
    <row r="1757" spans="2:45" hidden="1" outlineLevel="2">
      <c r="B1757" s="66">
        <v>26</v>
      </c>
      <c r="D1757" s="338">
        <v>0</v>
      </c>
      <c r="E1757" s="165">
        <f t="shared" si="722"/>
        <v>0</v>
      </c>
      <c r="F1757" s="165">
        <f t="shared" si="722"/>
        <v>0</v>
      </c>
      <c r="G1757" s="165">
        <f t="shared" si="722"/>
        <v>0</v>
      </c>
      <c r="H1757" s="165">
        <f t="shared" si="722"/>
        <v>0</v>
      </c>
      <c r="I1757" s="165">
        <f t="shared" si="722"/>
        <v>0</v>
      </c>
      <c r="J1757" s="165">
        <f t="shared" si="722"/>
        <v>0</v>
      </c>
      <c r="K1757" s="165">
        <f t="shared" si="722"/>
        <v>0</v>
      </c>
      <c r="L1757" s="165">
        <f t="shared" si="722"/>
        <v>0</v>
      </c>
      <c r="M1757" s="165">
        <f t="shared" si="722"/>
        <v>0</v>
      </c>
      <c r="N1757" s="165">
        <f t="shared" si="722"/>
        <v>0</v>
      </c>
      <c r="O1757" s="165">
        <f t="shared" si="723"/>
        <v>0</v>
      </c>
      <c r="P1757" s="165">
        <f t="shared" si="723"/>
        <v>0</v>
      </c>
      <c r="Q1757" s="165">
        <f t="shared" si="723"/>
        <v>0</v>
      </c>
      <c r="R1757" s="165">
        <f t="shared" si="723"/>
        <v>0</v>
      </c>
      <c r="S1757" s="165">
        <f t="shared" si="723"/>
        <v>0</v>
      </c>
      <c r="T1757" s="165">
        <f t="shared" si="723"/>
        <v>0</v>
      </c>
      <c r="U1757" s="165">
        <f t="shared" si="723"/>
        <v>0</v>
      </c>
      <c r="V1757" s="165">
        <f t="shared" si="723"/>
        <v>0</v>
      </c>
      <c r="W1757" s="165">
        <f t="shared" si="723"/>
        <v>0</v>
      </c>
      <c r="X1757" s="165">
        <f t="shared" si="723"/>
        <v>0</v>
      </c>
      <c r="Y1757" s="165">
        <f t="shared" si="724"/>
        <v>0</v>
      </c>
      <c r="Z1757" s="165">
        <f t="shared" si="724"/>
        <v>0</v>
      </c>
      <c r="AA1757" s="165">
        <f t="shared" si="724"/>
        <v>0</v>
      </c>
      <c r="AB1757" s="165">
        <f t="shared" si="724"/>
        <v>0</v>
      </c>
      <c r="AC1757" s="165">
        <f t="shared" si="724"/>
        <v>0</v>
      </c>
      <c r="AD1757" s="165">
        <f t="shared" si="724"/>
        <v>0</v>
      </c>
      <c r="AE1757" s="165">
        <f t="shared" si="724"/>
        <v>0</v>
      </c>
      <c r="AF1757" s="165">
        <f t="shared" si="724"/>
        <v>0</v>
      </c>
      <c r="AG1757" s="165">
        <f t="shared" si="724"/>
        <v>0</v>
      </c>
      <c r="AH1757" s="165">
        <f t="shared" si="724"/>
        <v>0</v>
      </c>
      <c r="AI1757" s="165">
        <f t="shared" si="725"/>
        <v>0</v>
      </c>
      <c r="AJ1757" s="165">
        <f t="shared" si="725"/>
        <v>0</v>
      </c>
      <c r="AK1757" s="165">
        <f t="shared" si="725"/>
        <v>0</v>
      </c>
      <c r="AL1757" s="165">
        <f t="shared" si="725"/>
        <v>0</v>
      </c>
      <c r="AM1757" s="165">
        <f t="shared" si="725"/>
        <v>0</v>
      </c>
      <c r="AN1757" s="165">
        <f t="shared" si="725"/>
        <v>0</v>
      </c>
      <c r="AO1757" s="165">
        <f t="shared" si="725"/>
        <v>0</v>
      </c>
      <c r="AP1757" s="165">
        <f t="shared" si="725"/>
        <v>0</v>
      </c>
      <c r="AQ1757" s="165">
        <f t="shared" si="725"/>
        <v>0</v>
      </c>
      <c r="AR1757" s="165">
        <f t="shared" si="725"/>
        <v>0</v>
      </c>
      <c r="AS1757" s="165">
        <f t="shared" si="712"/>
        <v>0</v>
      </c>
    </row>
    <row r="1758" spans="2:45" hidden="1" outlineLevel="2">
      <c r="B1758" s="66">
        <v>27</v>
      </c>
      <c r="D1758" s="338">
        <v>0</v>
      </c>
      <c r="E1758" s="165">
        <f t="shared" si="722"/>
        <v>0</v>
      </c>
      <c r="F1758" s="165">
        <f t="shared" si="722"/>
        <v>0</v>
      </c>
      <c r="G1758" s="165">
        <f t="shared" si="722"/>
        <v>0</v>
      </c>
      <c r="H1758" s="165">
        <f t="shared" si="722"/>
        <v>0</v>
      </c>
      <c r="I1758" s="165">
        <f t="shared" si="722"/>
        <v>0</v>
      </c>
      <c r="J1758" s="165">
        <f t="shared" si="722"/>
        <v>0</v>
      </c>
      <c r="K1758" s="165">
        <f t="shared" si="722"/>
        <v>0</v>
      </c>
      <c r="L1758" s="165">
        <f t="shared" si="722"/>
        <v>0</v>
      </c>
      <c r="M1758" s="165">
        <f t="shared" si="722"/>
        <v>0</v>
      </c>
      <c r="N1758" s="165">
        <f t="shared" si="722"/>
        <v>0</v>
      </c>
      <c r="O1758" s="165">
        <f t="shared" si="723"/>
        <v>0</v>
      </c>
      <c r="P1758" s="165">
        <f t="shared" si="723"/>
        <v>0</v>
      </c>
      <c r="Q1758" s="165">
        <f t="shared" si="723"/>
        <v>0</v>
      </c>
      <c r="R1758" s="165">
        <f t="shared" si="723"/>
        <v>0</v>
      </c>
      <c r="S1758" s="165">
        <f t="shared" si="723"/>
        <v>0</v>
      </c>
      <c r="T1758" s="165">
        <f t="shared" si="723"/>
        <v>0</v>
      </c>
      <c r="U1758" s="165">
        <f t="shared" si="723"/>
        <v>0</v>
      </c>
      <c r="V1758" s="165">
        <f t="shared" si="723"/>
        <v>0</v>
      </c>
      <c r="W1758" s="165">
        <f t="shared" si="723"/>
        <v>0</v>
      </c>
      <c r="X1758" s="165">
        <f t="shared" si="723"/>
        <v>0</v>
      </c>
      <c r="Y1758" s="165">
        <f t="shared" si="724"/>
        <v>0</v>
      </c>
      <c r="Z1758" s="165">
        <f t="shared" si="724"/>
        <v>0</v>
      </c>
      <c r="AA1758" s="165">
        <f t="shared" si="724"/>
        <v>0</v>
      </c>
      <c r="AB1758" s="165">
        <f t="shared" si="724"/>
        <v>0</v>
      </c>
      <c r="AC1758" s="165">
        <f t="shared" si="724"/>
        <v>0</v>
      </c>
      <c r="AD1758" s="165">
        <f t="shared" si="724"/>
        <v>0</v>
      </c>
      <c r="AE1758" s="165">
        <f t="shared" si="724"/>
        <v>0</v>
      </c>
      <c r="AF1758" s="165">
        <f t="shared" si="724"/>
        <v>0</v>
      </c>
      <c r="AG1758" s="165">
        <f t="shared" si="724"/>
        <v>0</v>
      </c>
      <c r="AH1758" s="165">
        <f t="shared" si="724"/>
        <v>0</v>
      </c>
      <c r="AI1758" s="165">
        <f t="shared" si="725"/>
        <v>0</v>
      </c>
      <c r="AJ1758" s="165">
        <f t="shared" si="725"/>
        <v>0</v>
      </c>
      <c r="AK1758" s="165">
        <f t="shared" si="725"/>
        <v>0</v>
      </c>
      <c r="AL1758" s="165">
        <f t="shared" si="725"/>
        <v>0</v>
      </c>
      <c r="AM1758" s="165">
        <f t="shared" si="725"/>
        <v>0</v>
      </c>
      <c r="AN1758" s="165">
        <f t="shared" si="725"/>
        <v>0</v>
      </c>
      <c r="AO1758" s="165">
        <f t="shared" si="725"/>
        <v>0</v>
      </c>
      <c r="AP1758" s="165">
        <f t="shared" si="725"/>
        <v>0</v>
      </c>
      <c r="AQ1758" s="165">
        <f t="shared" si="725"/>
        <v>0</v>
      </c>
      <c r="AR1758" s="165">
        <f t="shared" si="725"/>
        <v>0</v>
      </c>
      <c r="AS1758" s="165">
        <f t="shared" si="712"/>
        <v>0</v>
      </c>
    </row>
    <row r="1759" spans="2:45" hidden="1" outlineLevel="2">
      <c r="B1759" s="66">
        <v>28</v>
      </c>
      <c r="D1759" s="338">
        <v>0</v>
      </c>
      <c r="E1759" s="165">
        <f t="shared" si="722"/>
        <v>0</v>
      </c>
      <c r="F1759" s="165">
        <f t="shared" si="722"/>
        <v>0</v>
      </c>
      <c r="G1759" s="165">
        <f t="shared" si="722"/>
        <v>0</v>
      </c>
      <c r="H1759" s="165">
        <f t="shared" si="722"/>
        <v>0</v>
      </c>
      <c r="I1759" s="165">
        <f t="shared" si="722"/>
        <v>0</v>
      </c>
      <c r="J1759" s="165">
        <f t="shared" si="722"/>
        <v>0</v>
      </c>
      <c r="K1759" s="165">
        <f t="shared" si="722"/>
        <v>0</v>
      </c>
      <c r="L1759" s="165">
        <f t="shared" si="722"/>
        <v>0</v>
      </c>
      <c r="M1759" s="165">
        <f t="shared" si="722"/>
        <v>0</v>
      </c>
      <c r="N1759" s="165">
        <f t="shared" si="722"/>
        <v>0</v>
      </c>
      <c r="O1759" s="165">
        <f t="shared" si="723"/>
        <v>0</v>
      </c>
      <c r="P1759" s="165">
        <f t="shared" si="723"/>
        <v>0</v>
      </c>
      <c r="Q1759" s="165">
        <f t="shared" si="723"/>
        <v>0</v>
      </c>
      <c r="R1759" s="165">
        <f t="shared" si="723"/>
        <v>0</v>
      </c>
      <c r="S1759" s="165">
        <f t="shared" si="723"/>
        <v>0</v>
      </c>
      <c r="T1759" s="165">
        <f t="shared" si="723"/>
        <v>0</v>
      </c>
      <c r="U1759" s="165">
        <f t="shared" si="723"/>
        <v>0</v>
      </c>
      <c r="V1759" s="165">
        <f t="shared" si="723"/>
        <v>0</v>
      </c>
      <c r="W1759" s="165">
        <f t="shared" si="723"/>
        <v>0</v>
      </c>
      <c r="X1759" s="165">
        <f t="shared" si="723"/>
        <v>0</v>
      </c>
      <c r="Y1759" s="165">
        <f t="shared" si="724"/>
        <v>0</v>
      </c>
      <c r="Z1759" s="165">
        <f t="shared" si="724"/>
        <v>0</v>
      </c>
      <c r="AA1759" s="165">
        <f t="shared" si="724"/>
        <v>0</v>
      </c>
      <c r="AB1759" s="165">
        <f t="shared" si="724"/>
        <v>0</v>
      </c>
      <c r="AC1759" s="165">
        <f t="shared" si="724"/>
        <v>0</v>
      </c>
      <c r="AD1759" s="165">
        <f t="shared" si="724"/>
        <v>0</v>
      </c>
      <c r="AE1759" s="165">
        <f t="shared" si="724"/>
        <v>0</v>
      </c>
      <c r="AF1759" s="165">
        <f t="shared" si="724"/>
        <v>0</v>
      </c>
      <c r="AG1759" s="165">
        <f t="shared" si="724"/>
        <v>0</v>
      </c>
      <c r="AH1759" s="165">
        <f t="shared" si="724"/>
        <v>0</v>
      </c>
      <c r="AI1759" s="165">
        <f t="shared" si="725"/>
        <v>0</v>
      </c>
      <c r="AJ1759" s="165">
        <f t="shared" si="725"/>
        <v>0</v>
      </c>
      <c r="AK1759" s="165">
        <f t="shared" si="725"/>
        <v>0</v>
      </c>
      <c r="AL1759" s="165">
        <f t="shared" si="725"/>
        <v>0</v>
      </c>
      <c r="AM1759" s="165">
        <f t="shared" si="725"/>
        <v>0</v>
      </c>
      <c r="AN1759" s="165">
        <f t="shared" si="725"/>
        <v>0</v>
      </c>
      <c r="AO1759" s="165">
        <f t="shared" si="725"/>
        <v>0</v>
      </c>
      <c r="AP1759" s="165">
        <f t="shared" si="725"/>
        <v>0</v>
      </c>
      <c r="AQ1759" s="165">
        <f t="shared" si="725"/>
        <v>0</v>
      </c>
      <c r="AR1759" s="165">
        <f t="shared" si="725"/>
        <v>0</v>
      </c>
      <c r="AS1759" s="165">
        <f t="shared" si="712"/>
        <v>0</v>
      </c>
    </row>
    <row r="1760" spans="2:45" hidden="1" outlineLevel="2">
      <c r="B1760" s="66">
        <v>29</v>
      </c>
      <c r="D1760" s="338">
        <v>0</v>
      </c>
      <c r="E1760" s="165">
        <f t="shared" si="722"/>
        <v>0</v>
      </c>
      <c r="F1760" s="165">
        <f t="shared" si="722"/>
        <v>0</v>
      </c>
      <c r="G1760" s="165">
        <f t="shared" si="722"/>
        <v>0</v>
      </c>
      <c r="H1760" s="165">
        <f t="shared" si="722"/>
        <v>0</v>
      </c>
      <c r="I1760" s="165">
        <f t="shared" si="722"/>
        <v>0</v>
      </c>
      <c r="J1760" s="165">
        <f t="shared" si="722"/>
        <v>0</v>
      </c>
      <c r="K1760" s="165">
        <f t="shared" si="722"/>
        <v>0</v>
      </c>
      <c r="L1760" s="165">
        <f t="shared" si="722"/>
        <v>0</v>
      </c>
      <c r="M1760" s="165">
        <f t="shared" si="722"/>
        <v>0</v>
      </c>
      <c r="N1760" s="165">
        <f t="shared" si="722"/>
        <v>0</v>
      </c>
      <c r="O1760" s="165">
        <f t="shared" si="723"/>
        <v>0</v>
      </c>
      <c r="P1760" s="165">
        <f t="shared" si="723"/>
        <v>0</v>
      </c>
      <c r="Q1760" s="165">
        <f t="shared" si="723"/>
        <v>0</v>
      </c>
      <c r="R1760" s="165">
        <f t="shared" si="723"/>
        <v>0</v>
      </c>
      <c r="S1760" s="165">
        <f t="shared" si="723"/>
        <v>0</v>
      </c>
      <c r="T1760" s="165">
        <f t="shared" si="723"/>
        <v>0</v>
      </c>
      <c r="U1760" s="165">
        <f t="shared" si="723"/>
        <v>0</v>
      </c>
      <c r="V1760" s="165">
        <f t="shared" si="723"/>
        <v>0</v>
      </c>
      <c r="W1760" s="165">
        <f t="shared" si="723"/>
        <v>0</v>
      </c>
      <c r="X1760" s="165">
        <f t="shared" si="723"/>
        <v>0</v>
      </c>
      <c r="Y1760" s="165">
        <f t="shared" si="724"/>
        <v>0</v>
      </c>
      <c r="Z1760" s="165">
        <f t="shared" si="724"/>
        <v>0</v>
      </c>
      <c r="AA1760" s="165">
        <f t="shared" si="724"/>
        <v>0</v>
      </c>
      <c r="AB1760" s="165">
        <f t="shared" si="724"/>
        <v>0</v>
      </c>
      <c r="AC1760" s="165">
        <f t="shared" si="724"/>
        <v>0</v>
      </c>
      <c r="AD1760" s="165">
        <f t="shared" si="724"/>
        <v>0</v>
      </c>
      <c r="AE1760" s="165">
        <f t="shared" si="724"/>
        <v>0</v>
      </c>
      <c r="AF1760" s="165">
        <f t="shared" si="724"/>
        <v>0</v>
      </c>
      <c r="AG1760" s="165">
        <f t="shared" si="724"/>
        <v>0</v>
      </c>
      <c r="AH1760" s="165">
        <f t="shared" si="724"/>
        <v>0</v>
      </c>
      <c r="AI1760" s="165">
        <f t="shared" si="725"/>
        <v>0</v>
      </c>
      <c r="AJ1760" s="165">
        <f t="shared" si="725"/>
        <v>0</v>
      </c>
      <c r="AK1760" s="165">
        <f t="shared" si="725"/>
        <v>0</v>
      </c>
      <c r="AL1760" s="165">
        <f t="shared" si="725"/>
        <v>0</v>
      </c>
      <c r="AM1760" s="165">
        <f t="shared" si="725"/>
        <v>0</v>
      </c>
      <c r="AN1760" s="165">
        <f t="shared" si="725"/>
        <v>0</v>
      </c>
      <c r="AO1760" s="165">
        <f t="shared" si="725"/>
        <v>0</v>
      </c>
      <c r="AP1760" s="165">
        <f t="shared" si="725"/>
        <v>0</v>
      </c>
      <c r="AQ1760" s="165">
        <f t="shared" si="725"/>
        <v>0</v>
      </c>
      <c r="AR1760" s="165">
        <f t="shared" si="725"/>
        <v>0</v>
      </c>
      <c r="AS1760" s="165">
        <f t="shared" si="712"/>
        <v>0</v>
      </c>
    </row>
    <row r="1761" spans="2:46" hidden="1" outlineLevel="2">
      <c r="B1761" s="66">
        <v>30</v>
      </c>
      <c r="D1761" s="338">
        <v>0</v>
      </c>
      <c r="E1761" s="165">
        <f t="shared" si="722"/>
        <v>0</v>
      </c>
      <c r="F1761" s="165">
        <f t="shared" si="722"/>
        <v>0</v>
      </c>
      <c r="G1761" s="165">
        <f t="shared" si="722"/>
        <v>0</v>
      </c>
      <c r="H1761" s="165">
        <f t="shared" si="722"/>
        <v>0</v>
      </c>
      <c r="I1761" s="165">
        <f t="shared" si="722"/>
        <v>0</v>
      </c>
      <c r="J1761" s="165">
        <f t="shared" si="722"/>
        <v>0</v>
      </c>
      <c r="K1761" s="165">
        <f t="shared" si="722"/>
        <v>0</v>
      </c>
      <c r="L1761" s="165">
        <f t="shared" si="722"/>
        <v>0</v>
      </c>
      <c r="M1761" s="165">
        <f t="shared" si="722"/>
        <v>0</v>
      </c>
      <c r="N1761" s="165">
        <f t="shared" si="722"/>
        <v>0</v>
      </c>
      <c r="O1761" s="165">
        <f t="shared" si="723"/>
        <v>0</v>
      </c>
      <c r="P1761" s="165">
        <f t="shared" si="723"/>
        <v>0</v>
      </c>
      <c r="Q1761" s="165">
        <f t="shared" si="723"/>
        <v>0</v>
      </c>
      <c r="R1761" s="165">
        <f t="shared" si="723"/>
        <v>0</v>
      </c>
      <c r="S1761" s="165">
        <f t="shared" si="723"/>
        <v>0</v>
      </c>
      <c r="T1761" s="165">
        <f t="shared" si="723"/>
        <v>0</v>
      </c>
      <c r="U1761" s="165">
        <f t="shared" si="723"/>
        <v>0</v>
      </c>
      <c r="V1761" s="165">
        <f t="shared" si="723"/>
        <v>0</v>
      </c>
      <c r="W1761" s="165">
        <f t="shared" si="723"/>
        <v>0</v>
      </c>
      <c r="X1761" s="165">
        <f t="shared" si="723"/>
        <v>0</v>
      </c>
      <c r="Y1761" s="165">
        <f t="shared" si="724"/>
        <v>0</v>
      </c>
      <c r="Z1761" s="165">
        <f t="shared" si="724"/>
        <v>0</v>
      </c>
      <c r="AA1761" s="165">
        <f t="shared" si="724"/>
        <v>0</v>
      </c>
      <c r="AB1761" s="165">
        <f t="shared" si="724"/>
        <v>0</v>
      </c>
      <c r="AC1761" s="165">
        <f t="shared" si="724"/>
        <v>0</v>
      </c>
      <c r="AD1761" s="165">
        <f t="shared" si="724"/>
        <v>0</v>
      </c>
      <c r="AE1761" s="165">
        <f t="shared" si="724"/>
        <v>0</v>
      </c>
      <c r="AF1761" s="165">
        <f t="shared" si="724"/>
        <v>0</v>
      </c>
      <c r="AG1761" s="165">
        <f t="shared" si="724"/>
        <v>0</v>
      </c>
      <c r="AH1761" s="165">
        <f t="shared" si="724"/>
        <v>0</v>
      </c>
      <c r="AI1761" s="165">
        <f t="shared" si="725"/>
        <v>0</v>
      </c>
      <c r="AJ1761" s="165">
        <f t="shared" si="725"/>
        <v>0</v>
      </c>
      <c r="AK1761" s="165">
        <f t="shared" si="725"/>
        <v>0</v>
      </c>
      <c r="AL1761" s="165">
        <f t="shared" si="725"/>
        <v>0</v>
      </c>
      <c r="AM1761" s="165">
        <f t="shared" si="725"/>
        <v>0</v>
      </c>
      <c r="AN1761" s="165">
        <f t="shared" si="725"/>
        <v>0</v>
      </c>
      <c r="AO1761" s="165">
        <f t="shared" si="725"/>
        <v>0</v>
      </c>
      <c r="AP1761" s="165">
        <f t="shared" si="725"/>
        <v>0</v>
      </c>
      <c r="AQ1761" s="165">
        <f t="shared" si="725"/>
        <v>0</v>
      </c>
      <c r="AR1761" s="165">
        <f t="shared" si="725"/>
        <v>0</v>
      </c>
      <c r="AS1761" s="165">
        <f t="shared" si="712"/>
        <v>0</v>
      </c>
    </row>
    <row r="1762" spans="2:46" hidden="1" outlineLevel="2">
      <c r="B1762" s="66">
        <v>31</v>
      </c>
      <c r="D1762" s="338">
        <v>0</v>
      </c>
      <c r="E1762" s="165">
        <f t="shared" ref="E1762:N1771" si="726">IF(AND(E$2=$B1762,$B1762=$C$3),$D1762,IF(AND(E$2&gt;$B1762,E$2&lt;=$D$1731+$B1762),SLN($D1762,0,IF($C$3-$B1762&gt;=$D$1731,$D$1731,$C$3-$B1762)),0))</f>
        <v>0</v>
      </c>
      <c r="F1762" s="165">
        <f t="shared" si="726"/>
        <v>0</v>
      </c>
      <c r="G1762" s="165">
        <f t="shared" si="726"/>
        <v>0</v>
      </c>
      <c r="H1762" s="165">
        <f t="shared" si="726"/>
        <v>0</v>
      </c>
      <c r="I1762" s="165">
        <f t="shared" si="726"/>
        <v>0</v>
      </c>
      <c r="J1762" s="165">
        <f t="shared" si="726"/>
        <v>0</v>
      </c>
      <c r="K1762" s="165">
        <f t="shared" si="726"/>
        <v>0</v>
      </c>
      <c r="L1762" s="165">
        <f t="shared" si="726"/>
        <v>0</v>
      </c>
      <c r="M1762" s="165">
        <f t="shared" si="726"/>
        <v>0</v>
      </c>
      <c r="N1762" s="165">
        <f t="shared" si="726"/>
        <v>0</v>
      </c>
      <c r="O1762" s="165">
        <f t="shared" ref="O1762:X1771" si="727">IF(AND(O$2=$B1762,$B1762=$C$3),$D1762,IF(AND(O$2&gt;$B1762,O$2&lt;=$D$1731+$B1762),SLN($D1762,0,IF($C$3-$B1762&gt;=$D$1731,$D$1731,$C$3-$B1762)),0))</f>
        <v>0</v>
      </c>
      <c r="P1762" s="165">
        <f t="shared" si="727"/>
        <v>0</v>
      </c>
      <c r="Q1762" s="165">
        <f t="shared" si="727"/>
        <v>0</v>
      </c>
      <c r="R1762" s="165">
        <f t="shared" si="727"/>
        <v>0</v>
      </c>
      <c r="S1762" s="165">
        <f t="shared" si="727"/>
        <v>0</v>
      </c>
      <c r="T1762" s="165">
        <f t="shared" si="727"/>
        <v>0</v>
      </c>
      <c r="U1762" s="165">
        <f t="shared" si="727"/>
        <v>0</v>
      </c>
      <c r="V1762" s="165">
        <f t="shared" si="727"/>
        <v>0</v>
      </c>
      <c r="W1762" s="165">
        <f t="shared" si="727"/>
        <v>0</v>
      </c>
      <c r="X1762" s="165">
        <f t="shared" si="727"/>
        <v>0</v>
      </c>
      <c r="Y1762" s="165">
        <f t="shared" ref="Y1762:AH1771" si="728">IF(AND(Y$2=$B1762,$B1762=$C$3),$D1762,IF(AND(Y$2&gt;$B1762,Y$2&lt;=$D$1731+$B1762),SLN($D1762,0,IF($C$3-$B1762&gt;=$D$1731,$D$1731,$C$3-$B1762)),0))</f>
        <v>0</v>
      </c>
      <c r="Z1762" s="165">
        <f t="shared" si="728"/>
        <v>0</v>
      </c>
      <c r="AA1762" s="165">
        <f t="shared" si="728"/>
        <v>0</v>
      </c>
      <c r="AB1762" s="165">
        <f t="shared" si="728"/>
        <v>0</v>
      </c>
      <c r="AC1762" s="165">
        <f t="shared" si="728"/>
        <v>0</v>
      </c>
      <c r="AD1762" s="165">
        <f t="shared" si="728"/>
        <v>0</v>
      </c>
      <c r="AE1762" s="165">
        <f t="shared" si="728"/>
        <v>0</v>
      </c>
      <c r="AF1762" s="165">
        <f t="shared" si="728"/>
        <v>0</v>
      </c>
      <c r="AG1762" s="165">
        <f t="shared" si="728"/>
        <v>0</v>
      </c>
      <c r="AH1762" s="165">
        <f t="shared" si="728"/>
        <v>0</v>
      </c>
      <c r="AI1762" s="165">
        <f t="shared" ref="AI1762:AR1771" si="729">IF(AND(AI$2=$B1762,$B1762=$C$3),$D1762,IF(AND(AI$2&gt;$B1762,AI$2&lt;=$D$1731+$B1762),SLN($D1762,0,IF($C$3-$B1762&gt;=$D$1731,$D$1731,$C$3-$B1762)),0))</f>
        <v>0</v>
      </c>
      <c r="AJ1762" s="165">
        <f t="shared" si="729"/>
        <v>0</v>
      </c>
      <c r="AK1762" s="165">
        <f t="shared" si="729"/>
        <v>0</v>
      </c>
      <c r="AL1762" s="165">
        <f t="shared" si="729"/>
        <v>0</v>
      </c>
      <c r="AM1762" s="165">
        <f t="shared" si="729"/>
        <v>0</v>
      </c>
      <c r="AN1762" s="165">
        <f t="shared" si="729"/>
        <v>0</v>
      </c>
      <c r="AO1762" s="165">
        <f t="shared" si="729"/>
        <v>0</v>
      </c>
      <c r="AP1762" s="165">
        <f t="shared" si="729"/>
        <v>0</v>
      </c>
      <c r="AQ1762" s="165">
        <f t="shared" si="729"/>
        <v>0</v>
      </c>
      <c r="AR1762" s="165">
        <f t="shared" si="729"/>
        <v>0</v>
      </c>
      <c r="AS1762" s="165">
        <f t="shared" si="712"/>
        <v>0</v>
      </c>
    </row>
    <row r="1763" spans="2:46" hidden="1" outlineLevel="2">
      <c r="B1763" s="66">
        <v>32</v>
      </c>
      <c r="D1763" s="338">
        <v>0</v>
      </c>
      <c r="E1763" s="165">
        <f t="shared" si="726"/>
        <v>0</v>
      </c>
      <c r="F1763" s="165">
        <f t="shared" si="726"/>
        <v>0</v>
      </c>
      <c r="G1763" s="165">
        <f t="shared" si="726"/>
        <v>0</v>
      </c>
      <c r="H1763" s="165">
        <f t="shared" si="726"/>
        <v>0</v>
      </c>
      <c r="I1763" s="165">
        <f t="shared" si="726"/>
        <v>0</v>
      </c>
      <c r="J1763" s="165">
        <f t="shared" si="726"/>
        <v>0</v>
      </c>
      <c r="K1763" s="165">
        <f t="shared" si="726"/>
        <v>0</v>
      </c>
      <c r="L1763" s="165">
        <f t="shared" si="726"/>
        <v>0</v>
      </c>
      <c r="M1763" s="165">
        <f t="shared" si="726"/>
        <v>0</v>
      </c>
      <c r="N1763" s="165">
        <f t="shared" si="726"/>
        <v>0</v>
      </c>
      <c r="O1763" s="165">
        <f t="shared" si="727"/>
        <v>0</v>
      </c>
      <c r="P1763" s="165">
        <f t="shared" si="727"/>
        <v>0</v>
      </c>
      <c r="Q1763" s="165">
        <f t="shared" si="727"/>
        <v>0</v>
      </c>
      <c r="R1763" s="165">
        <f t="shared" si="727"/>
        <v>0</v>
      </c>
      <c r="S1763" s="165">
        <f t="shared" si="727"/>
        <v>0</v>
      </c>
      <c r="T1763" s="165">
        <f t="shared" si="727"/>
        <v>0</v>
      </c>
      <c r="U1763" s="165">
        <f t="shared" si="727"/>
        <v>0</v>
      </c>
      <c r="V1763" s="165">
        <f t="shared" si="727"/>
        <v>0</v>
      </c>
      <c r="W1763" s="165">
        <f t="shared" si="727"/>
        <v>0</v>
      </c>
      <c r="X1763" s="165">
        <f t="shared" si="727"/>
        <v>0</v>
      </c>
      <c r="Y1763" s="165">
        <f t="shared" si="728"/>
        <v>0</v>
      </c>
      <c r="Z1763" s="165">
        <f t="shared" si="728"/>
        <v>0</v>
      </c>
      <c r="AA1763" s="165">
        <f t="shared" si="728"/>
        <v>0</v>
      </c>
      <c r="AB1763" s="165">
        <f t="shared" si="728"/>
        <v>0</v>
      </c>
      <c r="AC1763" s="165">
        <f t="shared" si="728"/>
        <v>0</v>
      </c>
      <c r="AD1763" s="165">
        <f t="shared" si="728"/>
        <v>0</v>
      </c>
      <c r="AE1763" s="165">
        <f t="shared" si="728"/>
        <v>0</v>
      </c>
      <c r="AF1763" s="165">
        <f t="shared" si="728"/>
        <v>0</v>
      </c>
      <c r="AG1763" s="165">
        <f t="shared" si="728"/>
        <v>0</v>
      </c>
      <c r="AH1763" s="165">
        <f t="shared" si="728"/>
        <v>0</v>
      </c>
      <c r="AI1763" s="165">
        <f t="shared" si="729"/>
        <v>0</v>
      </c>
      <c r="AJ1763" s="165">
        <f t="shared" si="729"/>
        <v>0</v>
      </c>
      <c r="AK1763" s="165">
        <f t="shared" si="729"/>
        <v>0</v>
      </c>
      <c r="AL1763" s="165">
        <f t="shared" si="729"/>
        <v>0</v>
      </c>
      <c r="AM1763" s="165">
        <f t="shared" si="729"/>
        <v>0</v>
      </c>
      <c r="AN1763" s="165">
        <f t="shared" si="729"/>
        <v>0</v>
      </c>
      <c r="AO1763" s="165">
        <f t="shared" si="729"/>
        <v>0</v>
      </c>
      <c r="AP1763" s="165">
        <f t="shared" si="729"/>
        <v>0</v>
      </c>
      <c r="AQ1763" s="165">
        <f t="shared" si="729"/>
        <v>0</v>
      </c>
      <c r="AR1763" s="165">
        <f t="shared" si="729"/>
        <v>0</v>
      </c>
      <c r="AS1763" s="165">
        <f t="shared" si="712"/>
        <v>0</v>
      </c>
    </row>
    <row r="1764" spans="2:46" hidden="1" outlineLevel="2">
      <c r="B1764" s="66">
        <v>33</v>
      </c>
      <c r="D1764" s="338">
        <v>0</v>
      </c>
      <c r="E1764" s="165">
        <f t="shared" si="726"/>
        <v>0</v>
      </c>
      <c r="F1764" s="165">
        <f t="shared" si="726"/>
        <v>0</v>
      </c>
      <c r="G1764" s="165">
        <f t="shared" si="726"/>
        <v>0</v>
      </c>
      <c r="H1764" s="165">
        <f t="shared" si="726"/>
        <v>0</v>
      </c>
      <c r="I1764" s="165">
        <f t="shared" si="726"/>
        <v>0</v>
      </c>
      <c r="J1764" s="165">
        <f t="shared" si="726"/>
        <v>0</v>
      </c>
      <c r="K1764" s="165">
        <f t="shared" si="726"/>
        <v>0</v>
      </c>
      <c r="L1764" s="165">
        <f t="shared" si="726"/>
        <v>0</v>
      </c>
      <c r="M1764" s="165">
        <f t="shared" si="726"/>
        <v>0</v>
      </c>
      <c r="N1764" s="165">
        <f t="shared" si="726"/>
        <v>0</v>
      </c>
      <c r="O1764" s="165">
        <f t="shared" si="727"/>
        <v>0</v>
      </c>
      <c r="P1764" s="165">
        <f t="shared" si="727"/>
        <v>0</v>
      </c>
      <c r="Q1764" s="165">
        <f t="shared" si="727"/>
        <v>0</v>
      </c>
      <c r="R1764" s="165">
        <f t="shared" si="727"/>
        <v>0</v>
      </c>
      <c r="S1764" s="165">
        <f t="shared" si="727"/>
        <v>0</v>
      </c>
      <c r="T1764" s="165">
        <f t="shared" si="727"/>
        <v>0</v>
      </c>
      <c r="U1764" s="165">
        <f t="shared" si="727"/>
        <v>0</v>
      </c>
      <c r="V1764" s="165">
        <f t="shared" si="727"/>
        <v>0</v>
      </c>
      <c r="W1764" s="165">
        <f t="shared" si="727"/>
        <v>0</v>
      </c>
      <c r="X1764" s="165">
        <f t="shared" si="727"/>
        <v>0</v>
      </c>
      <c r="Y1764" s="165">
        <f t="shared" si="728"/>
        <v>0</v>
      </c>
      <c r="Z1764" s="165">
        <f t="shared" si="728"/>
        <v>0</v>
      </c>
      <c r="AA1764" s="165">
        <f t="shared" si="728"/>
        <v>0</v>
      </c>
      <c r="AB1764" s="165">
        <f t="shared" si="728"/>
        <v>0</v>
      </c>
      <c r="AC1764" s="165">
        <f t="shared" si="728"/>
        <v>0</v>
      </c>
      <c r="AD1764" s="165">
        <f t="shared" si="728"/>
        <v>0</v>
      </c>
      <c r="AE1764" s="165">
        <f t="shared" si="728"/>
        <v>0</v>
      </c>
      <c r="AF1764" s="165">
        <f t="shared" si="728"/>
        <v>0</v>
      </c>
      <c r="AG1764" s="165">
        <f t="shared" si="728"/>
        <v>0</v>
      </c>
      <c r="AH1764" s="165">
        <f t="shared" si="728"/>
        <v>0</v>
      </c>
      <c r="AI1764" s="165">
        <f t="shared" si="729"/>
        <v>0</v>
      </c>
      <c r="AJ1764" s="165">
        <f t="shared" si="729"/>
        <v>0</v>
      </c>
      <c r="AK1764" s="165">
        <f t="shared" si="729"/>
        <v>0</v>
      </c>
      <c r="AL1764" s="165">
        <f t="shared" si="729"/>
        <v>0</v>
      </c>
      <c r="AM1764" s="165">
        <f t="shared" si="729"/>
        <v>0</v>
      </c>
      <c r="AN1764" s="165">
        <f t="shared" si="729"/>
        <v>0</v>
      </c>
      <c r="AO1764" s="165">
        <f t="shared" si="729"/>
        <v>0</v>
      </c>
      <c r="AP1764" s="165">
        <f t="shared" si="729"/>
        <v>0</v>
      </c>
      <c r="AQ1764" s="165">
        <f t="shared" si="729"/>
        <v>0</v>
      </c>
      <c r="AR1764" s="165">
        <f t="shared" si="729"/>
        <v>0</v>
      </c>
      <c r="AS1764" s="165">
        <f t="shared" si="712"/>
        <v>0</v>
      </c>
    </row>
    <row r="1765" spans="2:46" hidden="1" outlineLevel="2">
      <c r="B1765" s="66">
        <v>34</v>
      </c>
      <c r="D1765" s="338">
        <v>0</v>
      </c>
      <c r="E1765" s="165">
        <f t="shared" si="726"/>
        <v>0</v>
      </c>
      <c r="F1765" s="165">
        <f t="shared" si="726"/>
        <v>0</v>
      </c>
      <c r="G1765" s="165">
        <f t="shared" si="726"/>
        <v>0</v>
      </c>
      <c r="H1765" s="165">
        <f t="shared" si="726"/>
        <v>0</v>
      </c>
      <c r="I1765" s="165">
        <f t="shared" si="726"/>
        <v>0</v>
      </c>
      <c r="J1765" s="165">
        <f t="shared" si="726"/>
        <v>0</v>
      </c>
      <c r="K1765" s="165">
        <f t="shared" si="726"/>
        <v>0</v>
      </c>
      <c r="L1765" s="165">
        <f t="shared" si="726"/>
        <v>0</v>
      </c>
      <c r="M1765" s="165">
        <f t="shared" si="726"/>
        <v>0</v>
      </c>
      <c r="N1765" s="165">
        <f t="shared" si="726"/>
        <v>0</v>
      </c>
      <c r="O1765" s="165">
        <f t="shared" si="727"/>
        <v>0</v>
      </c>
      <c r="P1765" s="165">
        <f t="shared" si="727"/>
        <v>0</v>
      </c>
      <c r="Q1765" s="165">
        <f t="shared" si="727"/>
        <v>0</v>
      </c>
      <c r="R1765" s="165">
        <f t="shared" si="727"/>
        <v>0</v>
      </c>
      <c r="S1765" s="165">
        <f t="shared" si="727"/>
        <v>0</v>
      </c>
      <c r="T1765" s="165">
        <f t="shared" si="727"/>
        <v>0</v>
      </c>
      <c r="U1765" s="165">
        <f t="shared" si="727"/>
        <v>0</v>
      </c>
      <c r="V1765" s="165">
        <f t="shared" si="727"/>
        <v>0</v>
      </c>
      <c r="W1765" s="165">
        <f t="shared" si="727"/>
        <v>0</v>
      </c>
      <c r="X1765" s="165">
        <f t="shared" si="727"/>
        <v>0</v>
      </c>
      <c r="Y1765" s="165">
        <f t="shared" si="728"/>
        <v>0</v>
      </c>
      <c r="Z1765" s="165">
        <f t="shared" si="728"/>
        <v>0</v>
      </c>
      <c r="AA1765" s="165">
        <f t="shared" si="728"/>
        <v>0</v>
      </c>
      <c r="AB1765" s="165">
        <f t="shared" si="728"/>
        <v>0</v>
      </c>
      <c r="AC1765" s="165">
        <f t="shared" si="728"/>
        <v>0</v>
      </c>
      <c r="AD1765" s="165">
        <f t="shared" si="728"/>
        <v>0</v>
      </c>
      <c r="AE1765" s="165">
        <f t="shared" si="728"/>
        <v>0</v>
      </c>
      <c r="AF1765" s="165">
        <f t="shared" si="728"/>
        <v>0</v>
      </c>
      <c r="AG1765" s="165">
        <f t="shared" si="728"/>
        <v>0</v>
      </c>
      <c r="AH1765" s="165">
        <f t="shared" si="728"/>
        <v>0</v>
      </c>
      <c r="AI1765" s="165">
        <f t="shared" si="729"/>
        <v>0</v>
      </c>
      <c r="AJ1765" s="165">
        <f t="shared" si="729"/>
        <v>0</v>
      </c>
      <c r="AK1765" s="165">
        <f t="shared" si="729"/>
        <v>0</v>
      </c>
      <c r="AL1765" s="165">
        <f t="shared" si="729"/>
        <v>0</v>
      </c>
      <c r="AM1765" s="165">
        <f t="shared" si="729"/>
        <v>0</v>
      </c>
      <c r="AN1765" s="165">
        <f t="shared" si="729"/>
        <v>0</v>
      </c>
      <c r="AO1765" s="165">
        <f t="shared" si="729"/>
        <v>0</v>
      </c>
      <c r="AP1765" s="165">
        <f t="shared" si="729"/>
        <v>0</v>
      </c>
      <c r="AQ1765" s="165">
        <f t="shared" si="729"/>
        <v>0</v>
      </c>
      <c r="AR1765" s="165">
        <f t="shared" si="729"/>
        <v>0</v>
      </c>
      <c r="AS1765" s="165">
        <f t="shared" si="712"/>
        <v>0</v>
      </c>
    </row>
    <row r="1766" spans="2:46" hidden="1" outlineLevel="2">
      <c r="B1766" s="66">
        <v>35</v>
      </c>
      <c r="D1766" s="338">
        <v>0</v>
      </c>
      <c r="E1766" s="165">
        <f t="shared" si="726"/>
        <v>0</v>
      </c>
      <c r="F1766" s="165">
        <f t="shared" si="726"/>
        <v>0</v>
      </c>
      <c r="G1766" s="165">
        <f t="shared" si="726"/>
        <v>0</v>
      </c>
      <c r="H1766" s="165">
        <f t="shared" si="726"/>
        <v>0</v>
      </c>
      <c r="I1766" s="165">
        <f t="shared" si="726"/>
        <v>0</v>
      </c>
      <c r="J1766" s="165">
        <f t="shared" si="726"/>
        <v>0</v>
      </c>
      <c r="K1766" s="165">
        <f t="shared" si="726"/>
        <v>0</v>
      </c>
      <c r="L1766" s="165">
        <f t="shared" si="726"/>
        <v>0</v>
      </c>
      <c r="M1766" s="165">
        <f t="shared" si="726"/>
        <v>0</v>
      </c>
      <c r="N1766" s="165">
        <f t="shared" si="726"/>
        <v>0</v>
      </c>
      <c r="O1766" s="165">
        <f t="shared" si="727"/>
        <v>0</v>
      </c>
      <c r="P1766" s="165">
        <f t="shared" si="727"/>
        <v>0</v>
      </c>
      <c r="Q1766" s="165">
        <f t="shared" si="727"/>
        <v>0</v>
      </c>
      <c r="R1766" s="165">
        <f t="shared" si="727"/>
        <v>0</v>
      </c>
      <c r="S1766" s="165">
        <f t="shared" si="727"/>
        <v>0</v>
      </c>
      <c r="T1766" s="165">
        <f t="shared" si="727"/>
        <v>0</v>
      </c>
      <c r="U1766" s="165">
        <f t="shared" si="727"/>
        <v>0</v>
      </c>
      <c r="V1766" s="165">
        <f t="shared" si="727"/>
        <v>0</v>
      </c>
      <c r="W1766" s="165">
        <f t="shared" si="727"/>
        <v>0</v>
      </c>
      <c r="X1766" s="165">
        <f t="shared" si="727"/>
        <v>0</v>
      </c>
      <c r="Y1766" s="165">
        <f t="shared" si="728"/>
        <v>0</v>
      </c>
      <c r="Z1766" s="165">
        <f t="shared" si="728"/>
        <v>0</v>
      </c>
      <c r="AA1766" s="165">
        <f t="shared" si="728"/>
        <v>0</v>
      </c>
      <c r="AB1766" s="165">
        <f t="shared" si="728"/>
        <v>0</v>
      </c>
      <c r="AC1766" s="165">
        <f t="shared" si="728"/>
        <v>0</v>
      </c>
      <c r="AD1766" s="165">
        <f t="shared" si="728"/>
        <v>0</v>
      </c>
      <c r="AE1766" s="165">
        <f t="shared" si="728"/>
        <v>0</v>
      </c>
      <c r="AF1766" s="165">
        <f t="shared" si="728"/>
        <v>0</v>
      </c>
      <c r="AG1766" s="165">
        <f t="shared" si="728"/>
        <v>0</v>
      </c>
      <c r="AH1766" s="165">
        <f t="shared" si="728"/>
        <v>0</v>
      </c>
      <c r="AI1766" s="165">
        <f t="shared" si="729"/>
        <v>0</v>
      </c>
      <c r="AJ1766" s="165">
        <f t="shared" si="729"/>
        <v>0</v>
      </c>
      <c r="AK1766" s="165">
        <f t="shared" si="729"/>
        <v>0</v>
      </c>
      <c r="AL1766" s="165">
        <f t="shared" si="729"/>
        <v>0</v>
      </c>
      <c r="AM1766" s="165">
        <f t="shared" si="729"/>
        <v>0</v>
      </c>
      <c r="AN1766" s="165">
        <f t="shared" si="729"/>
        <v>0</v>
      </c>
      <c r="AO1766" s="165">
        <f t="shared" si="729"/>
        <v>0</v>
      </c>
      <c r="AP1766" s="165">
        <f t="shared" si="729"/>
        <v>0</v>
      </c>
      <c r="AQ1766" s="165">
        <f t="shared" si="729"/>
        <v>0</v>
      </c>
      <c r="AR1766" s="165">
        <f t="shared" si="729"/>
        <v>0</v>
      </c>
      <c r="AS1766" s="165">
        <f t="shared" si="712"/>
        <v>0</v>
      </c>
    </row>
    <row r="1767" spans="2:46" hidden="1" outlineLevel="2">
      <c r="B1767" s="66">
        <v>36</v>
      </c>
      <c r="D1767" s="338">
        <v>0</v>
      </c>
      <c r="E1767" s="165">
        <f t="shared" si="726"/>
        <v>0</v>
      </c>
      <c r="F1767" s="165">
        <f t="shared" si="726"/>
        <v>0</v>
      </c>
      <c r="G1767" s="165">
        <f t="shared" si="726"/>
        <v>0</v>
      </c>
      <c r="H1767" s="165">
        <f t="shared" si="726"/>
        <v>0</v>
      </c>
      <c r="I1767" s="165">
        <f t="shared" si="726"/>
        <v>0</v>
      </c>
      <c r="J1767" s="165">
        <f t="shared" si="726"/>
        <v>0</v>
      </c>
      <c r="K1767" s="165">
        <f t="shared" si="726"/>
        <v>0</v>
      </c>
      <c r="L1767" s="165">
        <f t="shared" si="726"/>
        <v>0</v>
      </c>
      <c r="M1767" s="165">
        <f t="shared" si="726"/>
        <v>0</v>
      </c>
      <c r="N1767" s="165">
        <f t="shared" si="726"/>
        <v>0</v>
      </c>
      <c r="O1767" s="165">
        <f t="shared" si="727"/>
        <v>0</v>
      </c>
      <c r="P1767" s="165">
        <f t="shared" si="727"/>
        <v>0</v>
      </c>
      <c r="Q1767" s="165">
        <f t="shared" si="727"/>
        <v>0</v>
      </c>
      <c r="R1767" s="165">
        <f t="shared" si="727"/>
        <v>0</v>
      </c>
      <c r="S1767" s="165">
        <f t="shared" si="727"/>
        <v>0</v>
      </c>
      <c r="T1767" s="165">
        <f t="shared" si="727"/>
        <v>0</v>
      </c>
      <c r="U1767" s="165">
        <f t="shared" si="727"/>
        <v>0</v>
      </c>
      <c r="V1767" s="165">
        <f t="shared" si="727"/>
        <v>0</v>
      </c>
      <c r="W1767" s="165">
        <f t="shared" si="727"/>
        <v>0</v>
      </c>
      <c r="X1767" s="165">
        <f t="shared" si="727"/>
        <v>0</v>
      </c>
      <c r="Y1767" s="165">
        <f t="shared" si="728"/>
        <v>0</v>
      </c>
      <c r="Z1767" s="165">
        <f t="shared" si="728"/>
        <v>0</v>
      </c>
      <c r="AA1767" s="165">
        <f t="shared" si="728"/>
        <v>0</v>
      </c>
      <c r="AB1767" s="165">
        <f t="shared" si="728"/>
        <v>0</v>
      </c>
      <c r="AC1767" s="165">
        <f t="shared" si="728"/>
        <v>0</v>
      </c>
      <c r="AD1767" s="165">
        <f t="shared" si="728"/>
        <v>0</v>
      </c>
      <c r="AE1767" s="165">
        <f t="shared" si="728"/>
        <v>0</v>
      </c>
      <c r="AF1767" s="165">
        <f t="shared" si="728"/>
        <v>0</v>
      </c>
      <c r="AG1767" s="165">
        <f t="shared" si="728"/>
        <v>0</v>
      </c>
      <c r="AH1767" s="165">
        <f t="shared" si="728"/>
        <v>0</v>
      </c>
      <c r="AI1767" s="165">
        <f t="shared" si="729"/>
        <v>0</v>
      </c>
      <c r="AJ1767" s="165">
        <f t="shared" si="729"/>
        <v>0</v>
      </c>
      <c r="AK1767" s="165">
        <f t="shared" si="729"/>
        <v>0</v>
      </c>
      <c r="AL1767" s="165">
        <f t="shared" si="729"/>
        <v>0</v>
      </c>
      <c r="AM1767" s="165">
        <f t="shared" si="729"/>
        <v>0</v>
      </c>
      <c r="AN1767" s="165">
        <f t="shared" si="729"/>
        <v>0</v>
      </c>
      <c r="AO1767" s="165">
        <f t="shared" si="729"/>
        <v>0</v>
      </c>
      <c r="AP1767" s="165">
        <f t="shared" si="729"/>
        <v>0</v>
      </c>
      <c r="AQ1767" s="165">
        <f t="shared" si="729"/>
        <v>0</v>
      </c>
      <c r="AR1767" s="165">
        <f t="shared" si="729"/>
        <v>0</v>
      </c>
      <c r="AS1767" s="165">
        <f t="shared" si="712"/>
        <v>0</v>
      </c>
    </row>
    <row r="1768" spans="2:46" hidden="1" outlineLevel="2">
      <c r="B1768" s="66">
        <v>37</v>
      </c>
      <c r="D1768" s="338">
        <v>0</v>
      </c>
      <c r="E1768" s="165">
        <f t="shared" si="726"/>
        <v>0</v>
      </c>
      <c r="F1768" s="165">
        <f t="shared" si="726"/>
        <v>0</v>
      </c>
      <c r="G1768" s="165">
        <f t="shared" si="726"/>
        <v>0</v>
      </c>
      <c r="H1768" s="165">
        <f t="shared" si="726"/>
        <v>0</v>
      </c>
      <c r="I1768" s="165">
        <f t="shared" si="726"/>
        <v>0</v>
      </c>
      <c r="J1768" s="165">
        <f t="shared" si="726"/>
        <v>0</v>
      </c>
      <c r="K1768" s="165">
        <f t="shared" si="726"/>
        <v>0</v>
      </c>
      <c r="L1768" s="165">
        <f t="shared" si="726"/>
        <v>0</v>
      </c>
      <c r="M1768" s="165">
        <f t="shared" si="726"/>
        <v>0</v>
      </c>
      <c r="N1768" s="165">
        <f t="shared" si="726"/>
        <v>0</v>
      </c>
      <c r="O1768" s="165">
        <f t="shared" si="727"/>
        <v>0</v>
      </c>
      <c r="P1768" s="165">
        <f t="shared" si="727"/>
        <v>0</v>
      </c>
      <c r="Q1768" s="165">
        <f t="shared" si="727"/>
        <v>0</v>
      </c>
      <c r="R1768" s="165">
        <f t="shared" si="727"/>
        <v>0</v>
      </c>
      <c r="S1768" s="165">
        <f t="shared" si="727"/>
        <v>0</v>
      </c>
      <c r="T1768" s="165">
        <f t="shared" si="727"/>
        <v>0</v>
      </c>
      <c r="U1768" s="165">
        <f t="shared" si="727"/>
        <v>0</v>
      </c>
      <c r="V1768" s="165">
        <f t="shared" si="727"/>
        <v>0</v>
      </c>
      <c r="W1768" s="165">
        <f t="shared" si="727"/>
        <v>0</v>
      </c>
      <c r="X1768" s="165">
        <f t="shared" si="727"/>
        <v>0</v>
      </c>
      <c r="Y1768" s="165">
        <f t="shared" si="728"/>
        <v>0</v>
      </c>
      <c r="Z1768" s="165">
        <f t="shared" si="728"/>
        <v>0</v>
      </c>
      <c r="AA1768" s="165">
        <f t="shared" si="728"/>
        <v>0</v>
      </c>
      <c r="AB1768" s="165">
        <f t="shared" si="728"/>
        <v>0</v>
      </c>
      <c r="AC1768" s="165">
        <f t="shared" si="728"/>
        <v>0</v>
      </c>
      <c r="AD1768" s="165">
        <f t="shared" si="728"/>
        <v>0</v>
      </c>
      <c r="AE1768" s="165">
        <f t="shared" si="728"/>
        <v>0</v>
      </c>
      <c r="AF1768" s="165">
        <f t="shared" si="728"/>
        <v>0</v>
      </c>
      <c r="AG1768" s="165">
        <f t="shared" si="728"/>
        <v>0</v>
      </c>
      <c r="AH1768" s="165">
        <f t="shared" si="728"/>
        <v>0</v>
      </c>
      <c r="AI1768" s="165">
        <f t="shared" si="729"/>
        <v>0</v>
      </c>
      <c r="AJ1768" s="165">
        <f t="shared" si="729"/>
        <v>0</v>
      </c>
      <c r="AK1768" s="165">
        <f t="shared" si="729"/>
        <v>0</v>
      </c>
      <c r="AL1768" s="165">
        <f t="shared" si="729"/>
        <v>0</v>
      </c>
      <c r="AM1768" s="165">
        <f t="shared" si="729"/>
        <v>0</v>
      </c>
      <c r="AN1768" s="165">
        <f t="shared" si="729"/>
        <v>0</v>
      </c>
      <c r="AO1768" s="165">
        <f t="shared" si="729"/>
        <v>0</v>
      </c>
      <c r="AP1768" s="165">
        <f t="shared" si="729"/>
        <v>0</v>
      </c>
      <c r="AQ1768" s="165">
        <f t="shared" si="729"/>
        <v>0</v>
      </c>
      <c r="AR1768" s="165">
        <f t="shared" si="729"/>
        <v>0</v>
      </c>
      <c r="AS1768" s="165">
        <f t="shared" si="712"/>
        <v>0</v>
      </c>
    </row>
    <row r="1769" spans="2:46" hidden="1" outlineLevel="2">
      <c r="B1769" s="66">
        <v>38</v>
      </c>
      <c r="D1769" s="338">
        <v>0</v>
      </c>
      <c r="E1769" s="165">
        <f t="shared" si="726"/>
        <v>0</v>
      </c>
      <c r="F1769" s="165">
        <f t="shared" si="726"/>
        <v>0</v>
      </c>
      <c r="G1769" s="165">
        <f t="shared" si="726"/>
        <v>0</v>
      </c>
      <c r="H1769" s="165">
        <f t="shared" si="726"/>
        <v>0</v>
      </c>
      <c r="I1769" s="165">
        <f t="shared" si="726"/>
        <v>0</v>
      </c>
      <c r="J1769" s="165">
        <f t="shared" si="726"/>
        <v>0</v>
      </c>
      <c r="K1769" s="165">
        <f t="shared" si="726"/>
        <v>0</v>
      </c>
      <c r="L1769" s="165">
        <f t="shared" si="726"/>
        <v>0</v>
      </c>
      <c r="M1769" s="165">
        <f t="shared" si="726"/>
        <v>0</v>
      </c>
      <c r="N1769" s="165">
        <f t="shared" si="726"/>
        <v>0</v>
      </c>
      <c r="O1769" s="165">
        <f t="shared" si="727"/>
        <v>0</v>
      </c>
      <c r="P1769" s="165">
        <f t="shared" si="727"/>
        <v>0</v>
      </c>
      <c r="Q1769" s="165">
        <f t="shared" si="727"/>
        <v>0</v>
      </c>
      <c r="R1769" s="165">
        <f t="shared" si="727"/>
        <v>0</v>
      </c>
      <c r="S1769" s="165">
        <f t="shared" si="727"/>
        <v>0</v>
      </c>
      <c r="T1769" s="165">
        <f t="shared" si="727"/>
        <v>0</v>
      </c>
      <c r="U1769" s="165">
        <f t="shared" si="727"/>
        <v>0</v>
      </c>
      <c r="V1769" s="165">
        <f t="shared" si="727"/>
        <v>0</v>
      </c>
      <c r="W1769" s="165">
        <f t="shared" si="727"/>
        <v>0</v>
      </c>
      <c r="X1769" s="165">
        <f t="shared" si="727"/>
        <v>0</v>
      </c>
      <c r="Y1769" s="165">
        <f t="shared" si="728"/>
        <v>0</v>
      </c>
      <c r="Z1769" s="165">
        <f t="shared" si="728"/>
        <v>0</v>
      </c>
      <c r="AA1769" s="165">
        <f t="shared" si="728"/>
        <v>0</v>
      </c>
      <c r="AB1769" s="165">
        <f t="shared" si="728"/>
        <v>0</v>
      </c>
      <c r="AC1769" s="165">
        <f t="shared" si="728"/>
        <v>0</v>
      </c>
      <c r="AD1769" s="165">
        <f t="shared" si="728"/>
        <v>0</v>
      </c>
      <c r="AE1769" s="165">
        <f t="shared" si="728"/>
        <v>0</v>
      </c>
      <c r="AF1769" s="165">
        <f t="shared" si="728"/>
        <v>0</v>
      </c>
      <c r="AG1769" s="165">
        <f t="shared" si="728"/>
        <v>0</v>
      </c>
      <c r="AH1769" s="165">
        <f t="shared" si="728"/>
        <v>0</v>
      </c>
      <c r="AI1769" s="165">
        <f t="shared" si="729"/>
        <v>0</v>
      </c>
      <c r="AJ1769" s="165">
        <f t="shared" si="729"/>
        <v>0</v>
      </c>
      <c r="AK1769" s="165">
        <f t="shared" si="729"/>
        <v>0</v>
      </c>
      <c r="AL1769" s="165">
        <f t="shared" si="729"/>
        <v>0</v>
      </c>
      <c r="AM1769" s="165">
        <f t="shared" si="729"/>
        <v>0</v>
      </c>
      <c r="AN1769" s="165">
        <f t="shared" si="729"/>
        <v>0</v>
      </c>
      <c r="AO1769" s="165">
        <f t="shared" si="729"/>
        <v>0</v>
      </c>
      <c r="AP1769" s="165">
        <f t="shared" si="729"/>
        <v>0</v>
      </c>
      <c r="AQ1769" s="165">
        <f t="shared" si="729"/>
        <v>0</v>
      </c>
      <c r="AR1769" s="165">
        <f t="shared" si="729"/>
        <v>0</v>
      </c>
      <c r="AS1769" s="165">
        <f t="shared" si="712"/>
        <v>0</v>
      </c>
    </row>
    <row r="1770" spans="2:46" hidden="1" outlineLevel="2">
      <c r="B1770" s="66">
        <v>39</v>
      </c>
      <c r="D1770" s="338">
        <v>0</v>
      </c>
      <c r="E1770" s="165">
        <f t="shared" si="726"/>
        <v>0</v>
      </c>
      <c r="F1770" s="165">
        <f t="shared" si="726"/>
        <v>0</v>
      </c>
      <c r="G1770" s="165">
        <f t="shared" si="726"/>
        <v>0</v>
      </c>
      <c r="H1770" s="165">
        <f t="shared" si="726"/>
        <v>0</v>
      </c>
      <c r="I1770" s="165">
        <f t="shared" si="726"/>
        <v>0</v>
      </c>
      <c r="J1770" s="165">
        <f t="shared" si="726"/>
        <v>0</v>
      </c>
      <c r="K1770" s="165">
        <f t="shared" si="726"/>
        <v>0</v>
      </c>
      <c r="L1770" s="165">
        <f t="shared" si="726"/>
        <v>0</v>
      </c>
      <c r="M1770" s="165">
        <f t="shared" si="726"/>
        <v>0</v>
      </c>
      <c r="N1770" s="165">
        <f t="shared" si="726"/>
        <v>0</v>
      </c>
      <c r="O1770" s="165">
        <f t="shared" si="727"/>
        <v>0</v>
      </c>
      <c r="P1770" s="165">
        <f t="shared" si="727"/>
        <v>0</v>
      </c>
      <c r="Q1770" s="165">
        <f t="shared" si="727"/>
        <v>0</v>
      </c>
      <c r="R1770" s="165">
        <f t="shared" si="727"/>
        <v>0</v>
      </c>
      <c r="S1770" s="165">
        <f t="shared" si="727"/>
        <v>0</v>
      </c>
      <c r="T1770" s="165">
        <f t="shared" si="727"/>
        <v>0</v>
      </c>
      <c r="U1770" s="165">
        <f t="shared" si="727"/>
        <v>0</v>
      </c>
      <c r="V1770" s="165">
        <f t="shared" si="727"/>
        <v>0</v>
      </c>
      <c r="W1770" s="165">
        <f t="shared" si="727"/>
        <v>0</v>
      </c>
      <c r="X1770" s="165">
        <f t="shared" si="727"/>
        <v>0</v>
      </c>
      <c r="Y1770" s="165">
        <f t="shared" si="728"/>
        <v>0</v>
      </c>
      <c r="Z1770" s="165">
        <f t="shared" si="728"/>
        <v>0</v>
      </c>
      <c r="AA1770" s="165">
        <f t="shared" si="728"/>
        <v>0</v>
      </c>
      <c r="AB1770" s="165">
        <f t="shared" si="728"/>
        <v>0</v>
      </c>
      <c r="AC1770" s="165">
        <f t="shared" si="728"/>
        <v>0</v>
      </c>
      <c r="AD1770" s="165">
        <f t="shared" si="728"/>
        <v>0</v>
      </c>
      <c r="AE1770" s="165">
        <f t="shared" si="728"/>
        <v>0</v>
      </c>
      <c r="AF1770" s="165">
        <f t="shared" si="728"/>
        <v>0</v>
      </c>
      <c r="AG1770" s="165">
        <f t="shared" si="728"/>
        <v>0</v>
      </c>
      <c r="AH1770" s="165">
        <f t="shared" si="728"/>
        <v>0</v>
      </c>
      <c r="AI1770" s="165">
        <f t="shared" si="729"/>
        <v>0</v>
      </c>
      <c r="AJ1770" s="165">
        <f t="shared" si="729"/>
        <v>0</v>
      </c>
      <c r="AK1770" s="165">
        <f t="shared" si="729"/>
        <v>0</v>
      </c>
      <c r="AL1770" s="165">
        <f t="shared" si="729"/>
        <v>0</v>
      </c>
      <c r="AM1770" s="165">
        <f t="shared" si="729"/>
        <v>0</v>
      </c>
      <c r="AN1770" s="165">
        <f t="shared" si="729"/>
        <v>0</v>
      </c>
      <c r="AO1770" s="165">
        <f t="shared" si="729"/>
        <v>0</v>
      </c>
      <c r="AP1770" s="165">
        <f t="shared" si="729"/>
        <v>0</v>
      </c>
      <c r="AQ1770" s="165">
        <f t="shared" si="729"/>
        <v>0</v>
      </c>
      <c r="AR1770" s="165">
        <f t="shared" si="729"/>
        <v>0</v>
      </c>
      <c r="AS1770" s="165">
        <f t="shared" si="712"/>
        <v>0</v>
      </c>
    </row>
    <row r="1771" spans="2:46" hidden="1" outlineLevel="2">
      <c r="B1771" s="66">
        <v>40</v>
      </c>
      <c r="D1771" s="338">
        <v>0</v>
      </c>
      <c r="E1771" s="165">
        <f t="shared" si="726"/>
        <v>0</v>
      </c>
      <c r="F1771" s="165">
        <f t="shared" si="726"/>
        <v>0</v>
      </c>
      <c r="G1771" s="165">
        <f t="shared" si="726"/>
        <v>0</v>
      </c>
      <c r="H1771" s="165">
        <f t="shared" si="726"/>
        <v>0</v>
      </c>
      <c r="I1771" s="165">
        <f t="shared" si="726"/>
        <v>0</v>
      </c>
      <c r="J1771" s="165">
        <f t="shared" si="726"/>
        <v>0</v>
      </c>
      <c r="K1771" s="165">
        <f t="shared" si="726"/>
        <v>0</v>
      </c>
      <c r="L1771" s="165">
        <f t="shared" si="726"/>
        <v>0</v>
      </c>
      <c r="M1771" s="165">
        <f t="shared" si="726"/>
        <v>0</v>
      </c>
      <c r="N1771" s="165">
        <f t="shared" si="726"/>
        <v>0</v>
      </c>
      <c r="O1771" s="165">
        <f t="shared" si="727"/>
        <v>0</v>
      </c>
      <c r="P1771" s="165">
        <f t="shared" si="727"/>
        <v>0</v>
      </c>
      <c r="Q1771" s="165">
        <f t="shared" si="727"/>
        <v>0</v>
      </c>
      <c r="R1771" s="165">
        <f t="shared" si="727"/>
        <v>0</v>
      </c>
      <c r="S1771" s="165">
        <f t="shared" si="727"/>
        <v>0</v>
      </c>
      <c r="T1771" s="165">
        <f t="shared" si="727"/>
        <v>0</v>
      </c>
      <c r="U1771" s="165">
        <f t="shared" si="727"/>
        <v>0</v>
      </c>
      <c r="V1771" s="165">
        <f t="shared" si="727"/>
        <v>0</v>
      </c>
      <c r="W1771" s="165">
        <f t="shared" si="727"/>
        <v>0</v>
      </c>
      <c r="X1771" s="165">
        <f t="shared" si="727"/>
        <v>0</v>
      </c>
      <c r="Y1771" s="165">
        <f t="shared" si="728"/>
        <v>0</v>
      </c>
      <c r="Z1771" s="165">
        <f t="shared" si="728"/>
        <v>0</v>
      </c>
      <c r="AA1771" s="165">
        <f t="shared" si="728"/>
        <v>0</v>
      </c>
      <c r="AB1771" s="165">
        <f t="shared" si="728"/>
        <v>0</v>
      </c>
      <c r="AC1771" s="165">
        <f t="shared" si="728"/>
        <v>0</v>
      </c>
      <c r="AD1771" s="165">
        <f t="shared" si="728"/>
        <v>0</v>
      </c>
      <c r="AE1771" s="165">
        <f t="shared" si="728"/>
        <v>0</v>
      </c>
      <c r="AF1771" s="165">
        <f t="shared" si="728"/>
        <v>0</v>
      </c>
      <c r="AG1771" s="165">
        <f t="shared" si="728"/>
        <v>0</v>
      </c>
      <c r="AH1771" s="165">
        <f t="shared" si="728"/>
        <v>0</v>
      </c>
      <c r="AI1771" s="165">
        <f t="shared" si="729"/>
        <v>0</v>
      </c>
      <c r="AJ1771" s="165">
        <f t="shared" si="729"/>
        <v>0</v>
      </c>
      <c r="AK1771" s="165">
        <f t="shared" si="729"/>
        <v>0</v>
      </c>
      <c r="AL1771" s="165">
        <f t="shared" si="729"/>
        <v>0</v>
      </c>
      <c r="AM1771" s="165">
        <f t="shared" si="729"/>
        <v>0</v>
      </c>
      <c r="AN1771" s="165">
        <f t="shared" si="729"/>
        <v>0</v>
      </c>
      <c r="AO1771" s="165">
        <f t="shared" si="729"/>
        <v>0</v>
      </c>
      <c r="AP1771" s="165">
        <f t="shared" si="729"/>
        <v>0</v>
      </c>
      <c r="AQ1771" s="165">
        <f t="shared" si="729"/>
        <v>0</v>
      </c>
      <c r="AR1771" s="165">
        <f t="shared" si="729"/>
        <v>0</v>
      </c>
      <c r="AS1771" s="165">
        <f t="shared" si="712"/>
        <v>0</v>
      </c>
    </row>
    <row r="1772" spans="2:46" hidden="1" outlineLevel="1" collapsed="1">
      <c r="B1772" s="378" t="str">
        <f>INV!B55</f>
        <v xml:space="preserve">5.4- </v>
      </c>
      <c r="D1772" s="386">
        <f>INV!C55</f>
        <v>20</v>
      </c>
      <c r="E1772" s="387">
        <f>SUM(E1773:E1812)</f>
        <v>0</v>
      </c>
      <c r="F1772" s="387">
        <f t="shared" ref="F1772:AR1772" si="730">SUM(F1773:F1812)</f>
        <v>0</v>
      </c>
      <c r="G1772" s="387">
        <f t="shared" si="730"/>
        <v>0</v>
      </c>
      <c r="H1772" s="387">
        <f t="shared" si="730"/>
        <v>0</v>
      </c>
      <c r="I1772" s="387">
        <f t="shared" si="730"/>
        <v>0</v>
      </c>
      <c r="J1772" s="387">
        <f t="shared" si="730"/>
        <v>0</v>
      </c>
      <c r="K1772" s="387">
        <f t="shared" si="730"/>
        <v>0</v>
      </c>
      <c r="L1772" s="387">
        <f t="shared" si="730"/>
        <v>0</v>
      </c>
      <c r="M1772" s="387">
        <f t="shared" si="730"/>
        <v>0</v>
      </c>
      <c r="N1772" s="387">
        <f t="shared" si="730"/>
        <v>0</v>
      </c>
      <c r="O1772" s="387">
        <f t="shared" si="730"/>
        <v>0</v>
      </c>
      <c r="P1772" s="387">
        <f t="shared" si="730"/>
        <v>0</v>
      </c>
      <c r="Q1772" s="387">
        <f t="shared" si="730"/>
        <v>0</v>
      </c>
      <c r="R1772" s="387">
        <f t="shared" si="730"/>
        <v>0</v>
      </c>
      <c r="S1772" s="387">
        <f t="shared" si="730"/>
        <v>0</v>
      </c>
      <c r="T1772" s="387">
        <f t="shared" si="730"/>
        <v>0</v>
      </c>
      <c r="U1772" s="387">
        <f t="shared" si="730"/>
        <v>0</v>
      </c>
      <c r="V1772" s="387">
        <f t="shared" si="730"/>
        <v>0</v>
      </c>
      <c r="W1772" s="387">
        <f t="shared" si="730"/>
        <v>0</v>
      </c>
      <c r="X1772" s="387">
        <f t="shared" si="730"/>
        <v>0</v>
      </c>
      <c r="Y1772" s="387">
        <f t="shared" si="730"/>
        <v>0</v>
      </c>
      <c r="Z1772" s="387">
        <f t="shared" si="730"/>
        <v>0</v>
      </c>
      <c r="AA1772" s="387">
        <f t="shared" si="730"/>
        <v>0</v>
      </c>
      <c r="AB1772" s="387">
        <f t="shared" si="730"/>
        <v>0</v>
      </c>
      <c r="AC1772" s="387">
        <f t="shared" si="730"/>
        <v>0</v>
      </c>
      <c r="AD1772" s="387">
        <f t="shared" si="730"/>
        <v>0</v>
      </c>
      <c r="AE1772" s="387">
        <f t="shared" si="730"/>
        <v>0</v>
      </c>
      <c r="AF1772" s="387">
        <f t="shared" si="730"/>
        <v>0</v>
      </c>
      <c r="AG1772" s="387">
        <f t="shared" si="730"/>
        <v>0</v>
      </c>
      <c r="AH1772" s="387">
        <f t="shared" si="730"/>
        <v>0</v>
      </c>
      <c r="AI1772" s="387">
        <f t="shared" si="730"/>
        <v>0</v>
      </c>
      <c r="AJ1772" s="387">
        <f t="shared" si="730"/>
        <v>0</v>
      </c>
      <c r="AK1772" s="387">
        <f t="shared" si="730"/>
        <v>0</v>
      </c>
      <c r="AL1772" s="387">
        <f t="shared" si="730"/>
        <v>0</v>
      </c>
      <c r="AM1772" s="387">
        <f t="shared" si="730"/>
        <v>0</v>
      </c>
      <c r="AN1772" s="387">
        <f t="shared" si="730"/>
        <v>0</v>
      </c>
      <c r="AO1772" s="387">
        <f t="shared" si="730"/>
        <v>0</v>
      </c>
      <c r="AP1772" s="387">
        <f t="shared" si="730"/>
        <v>0</v>
      </c>
      <c r="AQ1772" s="387">
        <f t="shared" si="730"/>
        <v>0</v>
      </c>
      <c r="AR1772" s="387">
        <f t="shared" si="730"/>
        <v>0</v>
      </c>
      <c r="AS1772" s="165">
        <f t="shared" si="712"/>
        <v>0</v>
      </c>
      <c r="AT1772" s="377" t="str">
        <f>INV!AT55</f>
        <v>Flona Irati</v>
      </c>
    </row>
    <row r="1773" spans="2:46" hidden="1" outlineLevel="2">
      <c r="B1773" s="66">
        <v>1</v>
      </c>
      <c r="D1773" s="338" cm="1">
        <f t="array" ref="D1773:D1812">TRANSPOSE(INV!E55:AR55)</f>
        <v>0</v>
      </c>
      <c r="E1773" s="165">
        <f t="shared" ref="E1773:N1782" si="731">IF(AND(E$2=$B1773,$B1773=$C$3),$D1773,IF(AND(E$2&gt;$B1773,E$2&lt;=$D$1772+$B1773),SLN($D1773,0,IF($C$3-$B1773&gt;=$D$1772,$D$1772,$C$3-$B1773)),0))</f>
        <v>0</v>
      </c>
      <c r="F1773" s="165">
        <f t="shared" si="731"/>
        <v>0</v>
      </c>
      <c r="G1773" s="165">
        <f t="shared" si="731"/>
        <v>0</v>
      </c>
      <c r="H1773" s="165">
        <f t="shared" si="731"/>
        <v>0</v>
      </c>
      <c r="I1773" s="165">
        <f t="shared" si="731"/>
        <v>0</v>
      </c>
      <c r="J1773" s="165">
        <f t="shared" si="731"/>
        <v>0</v>
      </c>
      <c r="K1773" s="165">
        <f t="shared" si="731"/>
        <v>0</v>
      </c>
      <c r="L1773" s="165">
        <f t="shared" si="731"/>
        <v>0</v>
      </c>
      <c r="M1773" s="165">
        <f t="shared" si="731"/>
        <v>0</v>
      </c>
      <c r="N1773" s="165">
        <f t="shared" si="731"/>
        <v>0</v>
      </c>
      <c r="O1773" s="165">
        <f t="shared" ref="O1773:X1782" si="732">IF(AND(O$2=$B1773,$B1773=$C$3),$D1773,IF(AND(O$2&gt;$B1773,O$2&lt;=$D$1772+$B1773),SLN($D1773,0,IF($C$3-$B1773&gt;=$D$1772,$D$1772,$C$3-$B1773)),0))</f>
        <v>0</v>
      </c>
      <c r="P1773" s="165">
        <f t="shared" si="732"/>
        <v>0</v>
      </c>
      <c r="Q1773" s="165">
        <f t="shared" si="732"/>
        <v>0</v>
      </c>
      <c r="R1773" s="165">
        <f t="shared" si="732"/>
        <v>0</v>
      </c>
      <c r="S1773" s="165">
        <f t="shared" si="732"/>
        <v>0</v>
      </c>
      <c r="T1773" s="165">
        <f t="shared" si="732"/>
        <v>0</v>
      </c>
      <c r="U1773" s="165">
        <f t="shared" si="732"/>
        <v>0</v>
      </c>
      <c r="V1773" s="165">
        <f t="shared" si="732"/>
        <v>0</v>
      </c>
      <c r="W1773" s="165">
        <f t="shared" si="732"/>
        <v>0</v>
      </c>
      <c r="X1773" s="165">
        <f t="shared" si="732"/>
        <v>0</v>
      </c>
      <c r="Y1773" s="165">
        <f t="shared" ref="Y1773:AH1782" si="733">IF(AND(Y$2=$B1773,$B1773=$C$3),$D1773,IF(AND(Y$2&gt;$B1773,Y$2&lt;=$D$1772+$B1773),SLN($D1773,0,IF($C$3-$B1773&gt;=$D$1772,$D$1772,$C$3-$B1773)),0))</f>
        <v>0</v>
      </c>
      <c r="Z1773" s="165">
        <f t="shared" si="733"/>
        <v>0</v>
      </c>
      <c r="AA1773" s="165">
        <f t="shared" si="733"/>
        <v>0</v>
      </c>
      <c r="AB1773" s="165">
        <f t="shared" si="733"/>
        <v>0</v>
      </c>
      <c r="AC1773" s="165">
        <f t="shared" si="733"/>
        <v>0</v>
      </c>
      <c r="AD1773" s="165">
        <f t="shared" si="733"/>
        <v>0</v>
      </c>
      <c r="AE1773" s="165">
        <f t="shared" si="733"/>
        <v>0</v>
      </c>
      <c r="AF1773" s="165">
        <f t="shared" si="733"/>
        <v>0</v>
      </c>
      <c r="AG1773" s="165">
        <f t="shared" si="733"/>
        <v>0</v>
      </c>
      <c r="AH1773" s="165">
        <f t="shared" si="733"/>
        <v>0</v>
      </c>
      <c r="AI1773" s="165">
        <f t="shared" ref="AI1773:AR1782" si="734">IF(AND(AI$2=$B1773,$B1773=$C$3),$D1773,IF(AND(AI$2&gt;$B1773,AI$2&lt;=$D$1772+$B1773),SLN($D1773,0,IF($C$3-$B1773&gt;=$D$1772,$D$1772,$C$3-$B1773)),0))</f>
        <v>0</v>
      </c>
      <c r="AJ1773" s="165">
        <f t="shared" si="734"/>
        <v>0</v>
      </c>
      <c r="AK1773" s="165">
        <f t="shared" si="734"/>
        <v>0</v>
      </c>
      <c r="AL1773" s="165">
        <f t="shared" si="734"/>
        <v>0</v>
      </c>
      <c r="AM1773" s="165">
        <f t="shared" si="734"/>
        <v>0</v>
      </c>
      <c r="AN1773" s="165">
        <f t="shared" si="734"/>
        <v>0</v>
      </c>
      <c r="AO1773" s="165">
        <f t="shared" si="734"/>
        <v>0</v>
      </c>
      <c r="AP1773" s="165">
        <f t="shared" si="734"/>
        <v>0</v>
      </c>
      <c r="AQ1773" s="165">
        <f t="shared" si="734"/>
        <v>0</v>
      </c>
      <c r="AR1773" s="165">
        <f t="shared" si="734"/>
        <v>0</v>
      </c>
      <c r="AS1773" s="165">
        <f t="shared" si="712"/>
        <v>0</v>
      </c>
    </row>
    <row r="1774" spans="2:46" hidden="1" outlineLevel="2">
      <c r="B1774" s="66">
        <v>2</v>
      </c>
      <c r="D1774" s="338">
        <v>0</v>
      </c>
      <c r="E1774" s="165">
        <f t="shared" si="731"/>
        <v>0</v>
      </c>
      <c r="F1774" s="165">
        <f t="shared" si="731"/>
        <v>0</v>
      </c>
      <c r="G1774" s="165">
        <f t="shared" si="731"/>
        <v>0</v>
      </c>
      <c r="H1774" s="165">
        <f t="shared" si="731"/>
        <v>0</v>
      </c>
      <c r="I1774" s="165">
        <f t="shared" si="731"/>
        <v>0</v>
      </c>
      <c r="J1774" s="165">
        <f t="shared" si="731"/>
        <v>0</v>
      </c>
      <c r="K1774" s="165">
        <f t="shared" si="731"/>
        <v>0</v>
      </c>
      <c r="L1774" s="165">
        <f t="shared" si="731"/>
        <v>0</v>
      </c>
      <c r="M1774" s="165">
        <f t="shared" si="731"/>
        <v>0</v>
      </c>
      <c r="N1774" s="165">
        <f t="shared" si="731"/>
        <v>0</v>
      </c>
      <c r="O1774" s="165">
        <f t="shared" si="732"/>
        <v>0</v>
      </c>
      <c r="P1774" s="165">
        <f t="shared" si="732"/>
        <v>0</v>
      </c>
      <c r="Q1774" s="165">
        <f t="shared" si="732"/>
        <v>0</v>
      </c>
      <c r="R1774" s="165">
        <f t="shared" si="732"/>
        <v>0</v>
      </c>
      <c r="S1774" s="165">
        <f t="shared" si="732"/>
        <v>0</v>
      </c>
      <c r="T1774" s="165">
        <f t="shared" si="732"/>
        <v>0</v>
      </c>
      <c r="U1774" s="165">
        <f t="shared" si="732"/>
        <v>0</v>
      </c>
      <c r="V1774" s="165">
        <f t="shared" si="732"/>
        <v>0</v>
      </c>
      <c r="W1774" s="165">
        <f t="shared" si="732"/>
        <v>0</v>
      </c>
      <c r="X1774" s="165">
        <f t="shared" si="732"/>
        <v>0</v>
      </c>
      <c r="Y1774" s="165">
        <f t="shared" si="733"/>
        <v>0</v>
      </c>
      <c r="Z1774" s="165">
        <f t="shared" si="733"/>
        <v>0</v>
      </c>
      <c r="AA1774" s="165">
        <f t="shared" si="733"/>
        <v>0</v>
      </c>
      <c r="AB1774" s="165">
        <f t="shared" si="733"/>
        <v>0</v>
      </c>
      <c r="AC1774" s="165">
        <f t="shared" si="733"/>
        <v>0</v>
      </c>
      <c r="AD1774" s="165">
        <f t="shared" si="733"/>
        <v>0</v>
      </c>
      <c r="AE1774" s="165">
        <f t="shared" si="733"/>
        <v>0</v>
      </c>
      <c r="AF1774" s="165">
        <f t="shared" si="733"/>
        <v>0</v>
      </c>
      <c r="AG1774" s="165">
        <f t="shared" si="733"/>
        <v>0</v>
      </c>
      <c r="AH1774" s="165">
        <f t="shared" si="733"/>
        <v>0</v>
      </c>
      <c r="AI1774" s="165">
        <f t="shared" si="734"/>
        <v>0</v>
      </c>
      <c r="AJ1774" s="165">
        <f t="shared" si="734"/>
        <v>0</v>
      </c>
      <c r="AK1774" s="165">
        <f t="shared" si="734"/>
        <v>0</v>
      </c>
      <c r="AL1774" s="165">
        <f t="shared" si="734"/>
        <v>0</v>
      </c>
      <c r="AM1774" s="165">
        <f t="shared" si="734"/>
        <v>0</v>
      </c>
      <c r="AN1774" s="165">
        <f t="shared" si="734"/>
        <v>0</v>
      </c>
      <c r="AO1774" s="165">
        <f t="shared" si="734"/>
        <v>0</v>
      </c>
      <c r="AP1774" s="165">
        <f t="shared" si="734"/>
        <v>0</v>
      </c>
      <c r="AQ1774" s="165">
        <f t="shared" si="734"/>
        <v>0</v>
      </c>
      <c r="AR1774" s="165">
        <f t="shared" si="734"/>
        <v>0</v>
      </c>
      <c r="AS1774" s="165">
        <f t="shared" si="712"/>
        <v>0</v>
      </c>
    </row>
    <row r="1775" spans="2:46" hidden="1" outlineLevel="2">
      <c r="B1775" s="66">
        <v>3</v>
      </c>
      <c r="D1775" s="338">
        <v>0</v>
      </c>
      <c r="E1775" s="165">
        <f t="shared" si="731"/>
        <v>0</v>
      </c>
      <c r="F1775" s="165">
        <f t="shared" si="731"/>
        <v>0</v>
      </c>
      <c r="G1775" s="165">
        <f t="shared" si="731"/>
        <v>0</v>
      </c>
      <c r="H1775" s="165">
        <f t="shared" si="731"/>
        <v>0</v>
      </c>
      <c r="I1775" s="165">
        <f t="shared" si="731"/>
        <v>0</v>
      </c>
      <c r="J1775" s="165">
        <f t="shared" si="731"/>
        <v>0</v>
      </c>
      <c r="K1775" s="165">
        <f t="shared" si="731"/>
        <v>0</v>
      </c>
      <c r="L1775" s="165">
        <f t="shared" si="731"/>
        <v>0</v>
      </c>
      <c r="M1775" s="165">
        <f t="shared" si="731"/>
        <v>0</v>
      </c>
      <c r="N1775" s="165">
        <f t="shared" si="731"/>
        <v>0</v>
      </c>
      <c r="O1775" s="165">
        <f t="shared" si="732"/>
        <v>0</v>
      </c>
      <c r="P1775" s="165">
        <f t="shared" si="732"/>
        <v>0</v>
      </c>
      <c r="Q1775" s="165">
        <f t="shared" si="732"/>
        <v>0</v>
      </c>
      <c r="R1775" s="165">
        <f t="shared" si="732"/>
        <v>0</v>
      </c>
      <c r="S1775" s="165">
        <f t="shared" si="732"/>
        <v>0</v>
      </c>
      <c r="T1775" s="165">
        <f t="shared" si="732"/>
        <v>0</v>
      </c>
      <c r="U1775" s="165">
        <f t="shared" si="732"/>
        <v>0</v>
      </c>
      <c r="V1775" s="165">
        <f t="shared" si="732"/>
        <v>0</v>
      </c>
      <c r="W1775" s="165">
        <f t="shared" si="732"/>
        <v>0</v>
      </c>
      <c r="X1775" s="165">
        <f t="shared" si="732"/>
        <v>0</v>
      </c>
      <c r="Y1775" s="165">
        <f t="shared" si="733"/>
        <v>0</v>
      </c>
      <c r="Z1775" s="165">
        <f t="shared" si="733"/>
        <v>0</v>
      </c>
      <c r="AA1775" s="165">
        <f t="shared" si="733"/>
        <v>0</v>
      </c>
      <c r="AB1775" s="165">
        <f t="shared" si="733"/>
        <v>0</v>
      </c>
      <c r="AC1775" s="165">
        <f t="shared" si="733"/>
        <v>0</v>
      </c>
      <c r="AD1775" s="165">
        <f t="shared" si="733"/>
        <v>0</v>
      </c>
      <c r="AE1775" s="165">
        <f t="shared" si="733"/>
        <v>0</v>
      </c>
      <c r="AF1775" s="165">
        <f t="shared" si="733"/>
        <v>0</v>
      </c>
      <c r="AG1775" s="165">
        <f t="shared" si="733"/>
        <v>0</v>
      </c>
      <c r="AH1775" s="165">
        <f t="shared" si="733"/>
        <v>0</v>
      </c>
      <c r="AI1775" s="165">
        <f t="shared" si="734"/>
        <v>0</v>
      </c>
      <c r="AJ1775" s="165">
        <f t="shared" si="734"/>
        <v>0</v>
      </c>
      <c r="AK1775" s="165">
        <f t="shared" si="734"/>
        <v>0</v>
      </c>
      <c r="AL1775" s="165">
        <f t="shared" si="734"/>
        <v>0</v>
      </c>
      <c r="AM1775" s="165">
        <f t="shared" si="734"/>
        <v>0</v>
      </c>
      <c r="AN1775" s="165">
        <f t="shared" si="734"/>
        <v>0</v>
      </c>
      <c r="AO1775" s="165">
        <f t="shared" si="734"/>
        <v>0</v>
      </c>
      <c r="AP1775" s="165">
        <f t="shared" si="734"/>
        <v>0</v>
      </c>
      <c r="AQ1775" s="165">
        <f t="shared" si="734"/>
        <v>0</v>
      </c>
      <c r="AR1775" s="165">
        <f t="shared" si="734"/>
        <v>0</v>
      </c>
      <c r="AS1775" s="165">
        <f t="shared" si="712"/>
        <v>0</v>
      </c>
    </row>
    <row r="1776" spans="2:46" hidden="1" outlineLevel="2">
      <c r="B1776" s="66">
        <v>4</v>
      </c>
      <c r="D1776" s="338">
        <v>0</v>
      </c>
      <c r="E1776" s="165">
        <f t="shared" si="731"/>
        <v>0</v>
      </c>
      <c r="F1776" s="165">
        <f t="shared" si="731"/>
        <v>0</v>
      </c>
      <c r="G1776" s="165">
        <f t="shared" si="731"/>
        <v>0</v>
      </c>
      <c r="H1776" s="165">
        <f t="shared" si="731"/>
        <v>0</v>
      </c>
      <c r="I1776" s="165">
        <f t="shared" si="731"/>
        <v>0</v>
      </c>
      <c r="J1776" s="165">
        <f t="shared" si="731"/>
        <v>0</v>
      </c>
      <c r="K1776" s="165">
        <f t="shared" si="731"/>
        <v>0</v>
      </c>
      <c r="L1776" s="165">
        <f t="shared" si="731"/>
        <v>0</v>
      </c>
      <c r="M1776" s="165">
        <f t="shared" si="731"/>
        <v>0</v>
      </c>
      <c r="N1776" s="165">
        <f t="shared" si="731"/>
        <v>0</v>
      </c>
      <c r="O1776" s="165">
        <f t="shared" si="732"/>
        <v>0</v>
      </c>
      <c r="P1776" s="165">
        <f t="shared" si="732"/>
        <v>0</v>
      </c>
      <c r="Q1776" s="165">
        <f t="shared" si="732"/>
        <v>0</v>
      </c>
      <c r="R1776" s="165">
        <f t="shared" si="732"/>
        <v>0</v>
      </c>
      <c r="S1776" s="165">
        <f t="shared" si="732"/>
        <v>0</v>
      </c>
      <c r="T1776" s="165">
        <f t="shared" si="732"/>
        <v>0</v>
      </c>
      <c r="U1776" s="165">
        <f t="shared" si="732"/>
        <v>0</v>
      </c>
      <c r="V1776" s="165">
        <f t="shared" si="732"/>
        <v>0</v>
      </c>
      <c r="W1776" s="165">
        <f t="shared" si="732"/>
        <v>0</v>
      </c>
      <c r="X1776" s="165">
        <f t="shared" si="732"/>
        <v>0</v>
      </c>
      <c r="Y1776" s="165">
        <f t="shared" si="733"/>
        <v>0</v>
      </c>
      <c r="Z1776" s="165">
        <f t="shared" si="733"/>
        <v>0</v>
      </c>
      <c r="AA1776" s="165">
        <f t="shared" si="733"/>
        <v>0</v>
      </c>
      <c r="AB1776" s="165">
        <f t="shared" si="733"/>
        <v>0</v>
      </c>
      <c r="AC1776" s="165">
        <f t="shared" si="733"/>
        <v>0</v>
      </c>
      <c r="AD1776" s="165">
        <f t="shared" si="733"/>
        <v>0</v>
      </c>
      <c r="AE1776" s="165">
        <f t="shared" si="733"/>
        <v>0</v>
      </c>
      <c r="AF1776" s="165">
        <f t="shared" si="733"/>
        <v>0</v>
      </c>
      <c r="AG1776" s="165">
        <f t="shared" si="733"/>
        <v>0</v>
      </c>
      <c r="AH1776" s="165">
        <f t="shared" si="733"/>
        <v>0</v>
      </c>
      <c r="AI1776" s="165">
        <f t="shared" si="734"/>
        <v>0</v>
      </c>
      <c r="AJ1776" s="165">
        <f t="shared" si="734"/>
        <v>0</v>
      </c>
      <c r="AK1776" s="165">
        <f t="shared" si="734"/>
        <v>0</v>
      </c>
      <c r="AL1776" s="165">
        <f t="shared" si="734"/>
        <v>0</v>
      </c>
      <c r="AM1776" s="165">
        <f t="shared" si="734"/>
        <v>0</v>
      </c>
      <c r="AN1776" s="165">
        <f t="shared" si="734"/>
        <v>0</v>
      </c>
      <c r="AO1776" s="165">
        <f t="shared" si="734"/>
        <v>0</v>
      </c>
      <c r="AP1776" s="165">
        <f t="shared" si="734"/>
        <v>0</v>
      </c>
      <c r="AQ1776" s="165">
        <f t="shared" si="734"/>
        <v>0</v>
      </c>
      <c r="AR1776" s="165">
        <f t="shared" si="734"/>
        <v>0</v>
      </c>
      <c r="AS1776" s="165">
        <f t="shared" si="712"/>
        <v>0</v>
      </c>
    </row>
    <row r="1777" spans="2:45" hidden="1" outlineLevel="2">
      <c r="B1777" s="66">
        <v>5</v>
      </c>
      <c r="D1777" s="338">
        <v>0</v>
      </c>
      <c r="E1777" s="165">
        <f t="shared" si="731"/>
        <v>0</v>
      </c>
      <c r="F1777" s="165">
        <f t="shared" si="731"/>
        <v>0</v>
      </c>
      <c r="G1777" s="165">
        <f t="shared" si="731"/>
        <v>0</v>
      </c>
      <c r="H1777" s="165">
        <f t="shared" si="731"/>
        <v>0</v>
      </c>
      <c r="I1777" s="165">
        <f t="shared" si="731"/>
        <v>0</v>
      </c>
      <c r="J1777" s="165">
        <f t="shared" si="731"/>
        <v>0</v>
      </c>
      <c r="K1777" s="165">
        <f t="shared" si="731"/>
        <v>0</v>
      </c>
      <c r="L1777" s="165">
        <f t="shared" si="731"/>
        <v>0</v>
      </c>
      <c r="M1777" s="165">
        <f t="shared" si="731"/>
        <v>0</v>
      </c>
      <c r="N1777" s="165">
        <f t="shared" si="731"/>
        <v>0</v>
      </c>
      <c r="O1777" s="165">
        <f t="shared" si="732"/>
        <v>0</v>
      </c>
      <c r="P1777" s="165">
        <f t="shared" si="732"/>
        <v>0</v>
      </c>
      <c r="Q1777" s="165">
        <f t="shared" si="732"/>
        <v>0</v>
      </c>
      <c r="R1777" s="165">
        <f t="shared" si="732"/>
        <v>0</v>
      </c>
      <c r="S1777" s="165">
        <f t="shared" si="732"/>
        <v>0</v>
      </c>
      <c r="T1777" s="165">
        <f t="shared" si="732"/>
        <v>0</v>
      </c>
      <c r="U1777" s="165">
        <f t="shared" si="732"/>
        <v>0</v>
      </c>
      <c r="V1777" s="165">
        <f t="shared" si="732"/>
        <v>0</v>
      </c>
      <c r="W1777" s="165">
        <f t="shared" si="732"/>
        <v>0</v>
      </c>
      <c r="X1777" s="165">
        <f t="shared" si="732"/>
        <v>0</v>
      </c>
      <c r="Y1777" s="165">
        <f t="shared" si="733"/>
        <v>0</v>
      </c>
      <c r="Z1777" s="165">
        <f t="shared" si="733"/>
        <v>0</v>
      </c>
      <c r="AA1777" s="165">
        <f t="shared" si="733"/>
        <v>0</v>
      </c>
      <c r="AB1777" s="165">
        <f t="shared" si="733"/>
        <v>0</v>
      </c>
      <c r="AC1777" s="165">
        <f t="shared" si="733"/>
        <v>0</v>
      </c>
      <c r="AD1777" s="165">
        <f t="shared" si="733"/>
        <v>0</v>
      </c>
      <c r="AE1777" s="165">
        <f t="shared" si="733"/>
        <v>0</v>
      </c>
      <c r="AF1777" s="165">
        <f t="shared" si="733"/>
        <v>0</v>
      </c>
      <c r="AG1777" s="165">
        <f t="shared" si="733"/>
        <v>0</v>
      </c>
      <c r="AH1777" s="165">
        <f t="shared" si="733"/>
        <v>0</v>
      </c>
      <c r="AI1777" s="165">
        <f t="shared" si="734"/>
        <v>0</v>
      </c>
      <c r="AJ1777" s="165">
        <f t="shared" si="734"/>
        <v>0</v>
      </c>
      <c r="AK1777" s="165">
        <f t="shared" si="734"/>
        <v>0</v>
      </c>
      <c r="AL1777" s="165">
        <f t="shared" si="734"/>
        <v>0</v>
      </c>
      <c r="AM1777" s="165">
        <f t="shared" si="734"/>
        <v>0</v>
      </c>
      <c r="AN1777" s="165">
        <f t="shared" si="734"/>
        <v>0</v>
      </c>
      <c r="AO1777" s="165">
        <f t="shared" si="734"/>
        <v>0</v>
      </c>
      <c r="AP1777" s="165">
        <f t="shared" si="734"/>
        <v>0</v>
      </c>
      <c r="AQ1777" s="165">
        <f t="shared" si="734"/>
        <v>0</v>
      </c>
      <c r="AR1777" s="165">
        <f t="shared" si="734"/>
        <v>0</v>
      </c>
      <c r="AS1777" s="165">
        <f t="shared" si="712"/>
        <v>0</v>
      </c>
    </row>
    <row r="1778" spans="2:45" hidden="1" outlineLevel="2">
      <c r="B1778" s="66">
        <v>6</v>
      </c>
      <c r="D1778" s="338">
        <v>0</v>
      </c>
      <c r="E1778" s="165">
        <f t="shared" si="731"/>
        <v>0</v>
      </c>
      <c r="F1778" s="165">
        <f t="shared" si="731"/>
        <v>0</v>
      </c>
      <c r="G1778" s="165">
        <f t="shared" si="731"/>
        <v>0</v>
      </c>
      <c r="H1778" s="165">
        <f t="shared" si="731"/>
        <v>0</v>
      </c>
      <c r="I1778" s="165">
        <f t="shared" si="731"/>
        <v>0</v>
      </c>
      <c r="J1778" s="165">
        <f t="shared" si="731"/>
        <v>0</v>
      </c>
      <c r="K1778" s="165">
        <f t="shared" si="731"/>
        <v>0</v>
      </c>
      <c r="L1778" s="165">
        <f t="shared" si="731"/>
        <v>0</v>
      </c>
      <c r="M1778" s="165">
        <f t="shared" si="731"/>
        <v>0</v>
      </c>
      <c r="N1778" s="165">
        <f t="shared" si="731"/>
        <v>0</v>
      </c>
      <c r="O1778" s="165">
        <f t="shared" si="732"/>
        <v>0</v>
      </c>
      <c r="P1778" s="165">
        <f t="shared" si="732"/>
        <v>0</v>
      </c>
      <c r="Q1778" s="165">
        <f t="shared" si="732"/>
        <v>0</v>
      </c>
      <c r="R1778" s="165">
        <f t="shared" si="732"/>
        <v>0</v>
      </c>
      <c r="S1778" s="165">
        <f t="shared" si="732"/>
        <v>0</v>
      </c>
      <c r="T1778" s="165">
        <f t="shared" si="732"/>
        <v>0</v>
      </c>
      <c r="U1778" s="165">
        <f t="shared" si="732"/>
        <v>0</v>
      </c>
      <c r="V1778" s="165">
        <f t="shared" si="732"/>
        <v>0</v>
      </c>
      <c r="W1778" s="165">
        <f t="shared" si="732"/>
        <v>0</v>
      </c>
      <c r="X1778" s="165">
        <f t="shared" si="732"/>
        <v>0</v>
      </c>
      <c r="Y1778" s="165">
        <f t="shared" si="733"/>
        <v>0</v>
      </c>
      <c r="Z1778" s="165">
        <f t="shared" si="733"/>
        <v>0</v>
      </c>
      <c r="AA1778" s="165">
        <f t="shared" si="733"/>
        <v>0</v>
      </c>
      <c r="AB1778" s="165">
        <f t="shared" si="733"/>
        <v>0</v>
      </c>
      <c r="AC1778" s="165">
        <f t="shared" si="733"/>
        <v>0</v>
      </c>
      <c r="AD1778" s="165">
        <f t="shared" si="733"/>
        <v>0</v>
      </c>
      <c r="AE1778" s="165">
        <f t="shared" si="733"/>
        <v>0</v>
      </c>
      <c r="AF1778" s="165">
        <f t="shared" si="733"/>
        <v>0</v>
      </c>
      <c r="AG1778" s="165">
        <f t="shared" si="733"/>
        <v>0</v>
      </c>
      <c r="AH1778" s="165">
        <f t="shared" si="733"/>
        <v>0</v>
      </c>
      <c r="AI1778" s="165">
        <f t="shared" si="734"/>
        <v>0</v>
      </c>
      <c r="AJ1778" s="165">
        <f t="shared" si="734"/>
        <v>0</v>
      </c>
      <c r="AK1778" s="165">
        <f t="shared" si="734"/>
        <v>0</v>
      </c>
      <c r="AL1778" s="165">
        <f t="shared" si="734"/>
        <v>0</v>
      </c>
      <c r="AM1778" s="165">
        <f t="shared" si="734"/>
        <v>0</v>
      </c>
      <c r="AN1778" s="165">
        <f t="shared" si="734"/>
        <v>0</v>
      </c>
      <c r="AO1778" s="165">
        <f t="shared" si="734"/>
        <v>0</v>
      </c>
      <c r="AP1778" s="165">
        <f t="shared" si="734"/>
        <v>0</v>
      </c>
      <c r="AQ1778" s="165">
        <f t="shared" si="734"/>
        <v>0</v>
      </c>
      <c r="AR1778" s="165">
        <f t="shared" si="734"/>
        <v>0</v>
      </c>
      <c r="AS1778" s="165">
        <f t="shared" si="712"/>
        <v>0</v>
      </c>
    </row>
    <row r="1779" spans="2:45" hidden="1" outlineLevel="2">
      <c r="B1779" s="66">
        <v>7</v>
      </c>
      <c r="D1779" s="338">
        <v>0</v>
      </c>
      <c r="E1779" s="165">
        <f t="shared" si="731"/>
        <v>0</v>
      </c>
      <c r="F1779" s="165">
        <f t="shared" si="731"/>
        <v>0</v>
      </c>
      <c r="G1779" s="165">
        <f t="shared" si="731"/>
        <v>0</v>
      </c>
      <c r="H1779" s="165">
        <f t="shared" si="731"/>
        <v>0</v>
      </c>
      <c r="I1779" s="165">
        <f t="shared" si="731"/>
        <v>0</v>
      </c>
      <c r="J1779" s="165">
        <f t="shared" si="731"/>
        <v>0</v>
      </c>
      <c r="K1779" s="165">
        <f t="shared" si="731"/>
        <v>0</v>
      </c>
      <c r="L1779" s="165">
        <f t="shared" si="731"/>
        <v>0</v>
      </c>
      <c r="M1779" s="165">
        <f t="shared" si="731"/>
        <v>0</v>
      </c>
      <c r="N1779" s="165">
        <f t="shared" si="731"/>
        <v>0</v>
      </c>
      <c r="O1779" s="165">
        <f t="shared" si="732"/>
        <v>0</v>
      </c>
      <c r="P1779" s="165">
        <f t="shared" si="732"/>
        <v>0</v>
      </c>
      <c r="Q1779" s="165">
        <f t="shared" si="732"/>
        <v>0</v>
      </c>
      <c r="R1779" s="165">
        <f t="shared" si="732"/>
        <v>0</v>
      </c>
      <c r="S1779" s="165">
        <f t="shared" si="732"/>
        <v>0</v>
      </c>
      <c r="T1779" s="165">
        <f t="shared" si="732"/>
        <v>0</v>
      </c>
      <c r="U1779" s="165">
        <f t="shared" si="732"/>
        <v>0</v>
      </c>
      <c r="V1779" s="165">
        <f t="shared" si="732"/>
        <v>0</v>
      </c>
      <c r="W1779" s="165">
        <f t="shared" si="732"/>
        <v>0</v>
      </c>
      <c r="X1779" s="165">
        <f t="shared" si="732"/>
        <v>0</v>
      </c>
      <c r="Y1779" s="165">
        <f t="shared" si="733"/>
        <v>0</v>
      </c>
      <c r="Z1779" s="165">
        <f t="shared" si="733"/>
        <v>0</v>
      </c>
      <c r="AA1779" s="165">
        <f t="shared" si="733"/>
        <v>0</v>
      </c>
      <c r="AB1779" s="165">
        <f t="shared" si="733"/>
        <v>0</v>
      </c>
      <c r="AC1779" s="165">
        <f t="shared" si="733"/>
        <v>0</v>
      </c>
      <c r="AD1779" s="165">
        <f t="shared" si="733"/>
        <v>0</v>
      </c>
      <c r="AE1779" s="165">
        <f t="shared" si="733"/>
        <v>0</v>
      </c>
      <c r="AF1779" s="165">
        <f t="shared" si="733"/>
        <v>0</v>
      </c>
      <c r="AG1779" s="165">
        <f t="shared" si="733"/>
        <v>0</v>
      </c>
      <c r="AH1779" s="165">
        <f t="shared" si="733"/>
        <v>0</v>
      </c>
      <c r="AI1779" s="165">
        <f t="shared" si="734"/>
        <v>0</v>
      </c>
      <c r="AJ1779" s="165">
        <f t="shared" si="734"/>
        <v>0</v>
      </c>
      <c r="AK1779" s="165">
        <f t="shared" si="734"/>
        <v>0</v>
      </c>
      <c r="AL1779" s="165">
        <f t="shared" si="734"/>
        <v>0</v>
      </c>
      <c r="AM1779" s="165">
        <f t="shared" si="734"/>
        <v>0</v>
      </c>
      <c r="AN1779" s="165">
        <f t="shared" si="734"/>
        <v>0</v>
      </c>
      <c r="AO1779" s="165">
        <f t="shared" si="734"/>
        <v>0</v>
      </c>
      <c r="AP1779" s="165">
        <f t="shared" si="734"/>
        <v>0</v>
      </c>
      <c r="AQ1779" s="165">
        <f t="shared" si="734"/>
        <v>0</v>
      </c>
      <c r="AR1779" s="165">
        <f t="shared" si="734"/>
        <v>0</v>
      </c>
      <c r="AS1779" s="165">
        <f t="shared" si="712"/>
        <v>0</v>
      </c>
    </row>
    <row r="1780" spans="2:45" hidden="1" outlineLevel="2">
      <c r="B1780" s="66">
        <v>8</v>
      </c>
      <c r="D1780" s="338">
        <v>0</v>
      </c>
      <c r="E1780" s="165">
        <f t="shared" si="731"/>
        <v>0</v>
      </c>
      <c r="F1780" s="165">
        <f t="shared" si="731"/>
        <v>0</v>
      </c>
      <c r="G1780" s="165">
        <f t="shared" si="731"/>
        <v>0</v>
      </c>
      <c r="H1780" s="165">
        <f t="shared" si="731"/>
        <v>0</v>
      </c>
      <c r="I1780" s="165">
        <f t="shared" si="731"/>
        <v>0</v>
      </c>
      <c r="J1780" s="165">
        <f t="shared" si="731"/>
        <v>0</v>
      </c>
      <c r="K1780" s="165">
        <f t="shared" si="731"/>
        <v>0</v>
      </c>
      <c r="L1780" s="165">
        <f t="shared" si="731"/>
        <v>0</v>
      </c>
      <c r="M1780" s="165">
        <f t="shared" si="731"/>
        <v>0</v>
      </c>
      <c r="N1780" s="165">
        <f t="shared" si="731"/>
        <v>0</v>
      </c>
      <c r="O1780" s="165">
        <f t="shared" si="732"/>
        <v>0</v>
      </c>
      <c r="P1780" s="165">
        <f t="shared" si="732"/>
        <v>0</v>
      </c>
      <c r="Q1780" s="165">
        <f t="shared" si="732"/>
        <v>0</v>
      </c>
      <c r="R1780" s="165">
        <f t="shared" si="732"/>
        <v>0</v>
      </c>
      <c r="S1780" s="165">
        <f t="shared" si="732"/>
        <v>0</v>
      </c>
      <c r="T1780" s="165">
        <f t="shared" si="732"/>
        <v>0</v>
      </c>
      <c r="U1780" s="165">
        <f t="shared" si="732"/>
        <v>0</v>
      </c>
      <c r="V1780" s="165">
        <f t="shared" si="732"/>
        <v>0</v>
      </c>
      <c r="W1780" s="165">
        <f t="shared" si="732"/>
        <v>0</v>
      </c>
      <c r="X1780" s="165">
        <f t="shared" si="732"/>
        <v>0</v>
      </c>
      <c r="Y1780" s="165">
        <f t="shared" si="733"/>
        <v>0</v>
      </c>
      <c r="Z1780" s="165">
        <f t="shared" si="733"/>
        <v>0</v>
      </c>
      <c r="AA1780" s="165">
        <f t="shared" si="733"/>
        <v>0</v>
      </c>
      <c r="AB1780" s="165">
        <f t="shared" si="733"/>
        <v>0</v>
      </c>
      <c r="AC1780" s="165">
        <f t="shared" si="733"/>
        <v>0</v>
      </c>
      <c r="AD1780" s="165">
        <f t="shared" si="733"/>
        <v>0</v>
      </c>
      <c r="AE1780" s="165">
        <f t="shared" si="733"/>
        <v>0</v>
      </c>
      <c r="AF1780" s="165">
        <f t="shared" si="733"/>
        <v>0</v>
      </c>
      <c r="AG1780" s="165">
        <f t="shared" si="733"/>
        <v>0</v>
      </c>
      <c r="AH1780" s="165">
        <f t="shared" si="733"/>
        <v>0</v>
      </c>
      <c r="AI1780" s="165">
        <f t="shared" si="734"/>
        <v>0</v>
      </c>
      <c r="AJ1780" s="165">
        <f t="shared" si="734"/>
        <v>0</v>
      </c>
      <c r="AK1780" s="165">
        <f t="shared" si="734"/>
        <v>0</v>
      </c>
      <c r="AL1780" s="165">
        <f t="shared" si="734"/>
        <v>0</v>
      </c>
      <c r="AM1780" s="165">
        <f t="shared" si="734"/>
        <v>0</v>
      </c>
      <c r="AN1780" s="165">
        <f t="shared" si="734"/>
        <v>0</v>
      </c>
      <c r="AO1780" s="165">
        <f t="shared" si="734"/>
        <v>0</v>
      </c>
      <c r="AP1780" s="165">
        <f t="shared" si="734"/>
        <v>0</v>
      </c>
      <c r="AQ1780" s="165">
        <f t="shared" si="734"/>
        <v>0</v>
      </c>
      <c r="AR1780" s="165">
        <f t="shared" si="734"/>
        <v>0</v>
      </c>
      <c r="AS1780" s="165">
        <f t="shared" si="712"/>
        <v>0</v>
      </c>
    </row>
    <row r="1781" spans="2:45" hidden="1" outlineLevel="2">
      <c r="B1781" s="66">
        <v>9</v>
      </c>
      <c r="D1781" s="338">
        <v>0</v>
      </c>
      <c r="E1781" s="165">
        <f t="shared" si="731"/>
        <v>0</v>
      </c>
      <c r="F1781" s="165">
        <f t="shared" si="731"/>
        <v>0</v>
      </c>
      <c r="G1781" s="165">
        <f t="shared" si="731"/>
        <v>0</v>
      </c>
      <c r="H1781" s="165">
        <f t="shared" si="731"/>
        <v>0</v>
      </c>
      <c r="I1781" s="165">
        <f t="shared" si="731"/>
        <v>0</v>
      </c>
      <c r="J1781" s="165">
        <f t="shared" si="731"/>
        <v>0</v>
      </c>
      <c r="K1781" s="165">
        <f t="shared" si="731"/>
        <v>0</v>
      </c>
      <c r="L1781" s="165">
        <f t="shared" si="731"/>
        <v>0</v>
      </c>
      <c r="M1781" s="165">
        <f t="shared" si="731"/>
        <v>0</v>
      </c>
      <c r="N1781" s="165">
        <f t="shared" si="731"/>
        <v>0</v>
      </c>
      <c r="O1781" s="165">
        <f t="shared" si="732"/>
        <v>0</v>
      </c>
      <c r="P1781" s="165">
        <f t="shared" si="732"/>
        <v>0</v>
      </c>
      <c r="Q1781" s="165">
        <f t="shared" si="732"/>
        <v>0</v>
      </c>
      <c r="R1781" s="165">
        <f t="shared" si="732"/>
        <v>0</v>
      </c>
      <c r="S1781" s="165">
        <f t="shared" si="732"/>
        <v>0</v>
      </c>
      <c r="T1781" s="165">
        <f t="shared" si="732"/>
        <v>0</v>
      </c>
      <c r="U1781" s="165">
        <f t="shared" si="732"/>
        <v>0</v>
      </c>
      <c r="V1781" s="165">
        <f t="shared" si="732"/>
        <v>0</v>
      </c>
      <c r="W1781" s="165">
        <f t="shared" si="732"/>
        <v>0</v>
      </c>
      <c r="X1781" s="165">
        <f t="shared" si="732"/>
        <v>0</v>
      </c>
      <c r="Y1781" s="165">
        <f t="shared" si="733"/>
        <v>0</v>
      </c>
      <c r="Z1781" s="165">
        <f t="shared" si="733"/>
        <v>0</v>
      </c>
      <c r="AA1781" s="165">
        <f t="shared" si="733"/>
        <v>0</v>
      </c>
      <c r="AB1781" s="165">
        <f t="shared" si="733"/>
        <v>0</v>
      </c>
      <c r="AC1781" s="165">
        <f t="shared" si="733"/>
        <v>0</v>
      </c>
      <c r="AD1781" s="165">
        <f t="shared" si="733"/>
        <v>0</v>
      </c>
      <c r="AE1781" s="165">
        <f t="shared" si="733"/>
        <v>0</v>
      </c>
      <c r="AF1781" s="165">
        <f t="shared" si="733"/>
        <v>0</v>
      </c>
      <c r="AG1781" s="165">
        <f t="shared" si="733"/>
        <v>0</v>
      </c>
      <c r="AH1781" s="165">
        <f t="shared" si="733"/>
        <v>0</v>
      </c>
      <c r="AI1781" s="165">
        <f t="shared" si="734"/>
        <v>0</v>
      </c>
      <c r="AJ1781" s="165">
        <f t="shared" si="734"/>
        <v>0</v>
      </c>
      <c r="AK1781" s="165">
        <f t="shared" si="734"/>
        <v>0</v>
      </c>
      <c r="AL1781" s="165">
        <f t="shared" si="734"/>
        <v>0</v>
      </c>
      <c r="AM1781" s="165">
        <f t="shared" si="734"/>
        <v>0</v>
      </c>
      <c r="AN1781" s="165">
        <f t="shared" si="734"/>
        <v>0</v>
      </c>
      <c r="AO1781" s="165">
        <f t="shared" si="734"/>
        <v>0</v>
      </c>
      <c r="AP1781" s="165">
        <f t="shared" si="734"/>
        <v>0</v>
      </c>
      <c r="AQ1781" s="165">
        <f t="shared" si="734"/>
        <v>0</v>
      </c>
      <c r="AR1781" s="165">
        <f t="shared" si="734"/>
        <v>0</v>
      </c>
      <c r="AS1781" s="165">
        <f t="shared" si="712"/>
        <v>0</v>
      </c>
    </row>
    <row r="1782" spans="2:45" hidden="1" outlineLevel="2">
      <c r="B1782" s="66">
        <v>10</v>
      </c>
      <c r="D1782" s="338">
        <v>0</v>
      </c>
      <c r="E1782" s="165">
        <f t="shared" si="731"/>
        <v>0</v>
      </c>
      <c r="F1782" s="165">
        <f t="shared" si="731"/>
        <v>0</v>
      </c>
      <c r="G1782" s="165">
        <f t="shared" si="731"/>
        <v>0</v>
      </c>
      <c r="H1782" s="165">
        <f t="shared" si="731"/>
        <v>0</v>
      </c>
      <c r="I1782" s="165">
        <f t="shared" si="731"/>
        <v>0</v>
      </c>
      <c r="J1782" s="165">
        <f t="shared" si="731"/>
        <v>0</v>
      </c>
      <c r="K1782" s="165">
        <f t="shared" si="731"/>
        <v>0</v>
      </c>
      <c r="L1782" s="165">
        <f t="shared" si="731"/>
        <v>0</v>
      </c>
      <c r="M1782" s="165">
        <f t="shared" si="731"/>
        <v>0</v>
      </c>
      <c r="N1782" s="165">
        <f t="shared" si="731"/>
        <v>0</v>
      </c>
      <c r="O1782" s="165">
        <f t="shared" si="732"/>
        <v>0</v>
      </c>
      <c r="P1782" s="165">
        <f t="shared" si="732"/>
        <v>0</v>
      </c>
      <c r="Q1782" s="165">
        <f t="shared" si="732"/>
        <v>0</v>
      </c>
      <c r="R1782" s="165">
        <f t="shared" si="732"/>
        <v>0</v>
      </c>
      <c r="S1782" s="165">
        <f t="shared" si="732"/>
        <v>0</v>
      </c>
      <c r="T1782" s="165">
        <f t="shared" si="732"/>
        <v>0</v>
      </c>
      <c r="U1782" s="165">
        <f t="shared" si="732"/>
        <v>0</v>
      </c>
      <c r="V1782" s="165">
        <f t="shared" si="732"/>
        <v>0</v>
      </c>
      <c r="W1782" s="165">
        <f t="shared" si="732"/>
        <v>0</v>
      </c>
      <c r="X1782" s="165">
        <f t="shared" si="732"/>
        <v>0</v>
      </c>
      <c r="Y1782" s="165">
        <f t="shared" si="733"/>
        <v>0</v>
      </c>
      <c r="Z1782" s="165">
        <f t="shared" si="733"/>
        <v>0</v>
      </c>
      <c r="AA1782" s="165">
        <f t="shared" si="733"/>
        <v>0</v>
      </c>
      <c r="AB1782" s="165">
        <f t="shared" si="733"/>
        <v>0</v>
      </c>
      <c r="AC1782" s="165">
        <f t="shared" si="733"/>
        <v>0</v>
      </c>
      <c r="AD1782" s="165">
        <f t="shared" si="733"/>
        <v>0</v>
      </c>
      <c r="AE1782" s="165">
        <f t="shared" si="733"/>
        <v>0</v>
      </c>
      <c r="AF1782" s="165">
        <f t="shared" si="733"/>
        <v>0</v>
      </c>
      <c r="AG1782" s="165">
        <f t="shared" si="733"/>
        <v>0</v>
      </c>
      <c r="AH1782" s="165">
        <f t="shared" si="733"/>
        <v>0</v>
      </c>
      <c r="AI1782" s="165">
        <f t="shared" si="734"/>
        <v>0</v>
      </c>
      <c r="AJ1782" s="165">
        <f t="shared" si="734"/>
        <v>0</v>
      </c>
      <c r="AK1782" s="165">
        <f t="shared" si="734"/>
        <v>0</v>
      </c>
      <c r="AL1782" s="165">
        <f t="shared" si="734"/>
        <v>0</v>
      </c>
      <c r="AM1782" s="165">
        <f t="shared" si="734"/>
        <v>0</v>
      </c>
      <c r="AN1782" s="165">
        <f t="shared" si="734"/>
        <v>0</v>
      </c>
      <c r="AO1782" s="165">
        <f t="shared" si="734"/>
        <v>0</v>
      </c>
      <c r="AP1782" s="165">
        <f t="shared" si="734"/>
        <v>0</v>
      </c>
      <c r="AQ1782" s="165">
        <f t="shared" si="734"/>
        <v>0</v>
      </c>
      <c r="AR1782" s="165">
        <f t="shared" si="734"/>
        <v>0</v>
      </c>
      <c r="AS1782" s="165">
        <f t="shared" si="712"/>
        <v>0</v>
      </c>
    </row>
    <row r="1783" spans="2:45" hidden="1" outlineLevel="2">
      <c r="B1783" s="66">
        <v>11</v>
      </c>
      <c r="D1783" s="338">
        <v>0</v>
      </c>
      <c r="E1783" s="165">
        <f t="shared" ref="E1783:N1792" si="735">IF(AND(E$2=$B1783,$B1783=$C$3),$D1783,IF(AND(E$2&gt;$B1783,E$2&lt;=$D$1772+$B1783),SLN($D1783,0,IF($C$3-$B1783&gt;=$D$1772,$D$1772,$C$3-$B1783)),0))</f>
        <v>0</v>
      </c>
      <c r="F1783" s="165">
        <f t="shared" si="735"/>
        <v>0</v>
      </c>
      <c r="G1783" s="165">
        <f t="shared" si="735"/>
        <v>0</v>
      </c>
      <c r="H1783" s="165">
        <f t="shared" si="735"/>
        <v>0</v>
      </c>
      <c r="I1783" s="165">
        <f t="shared" si="735"/>
        <v>0</v>
      </c>
      <c r="J1783" s="165">
        <f t="shared" si="735"/>
        <v>0</v>
      </c>
      <c r="K1783" s="165">
        <f t="shared" si="735"/>
        <v>0</v>
      </c>
      <c r="L1783" s="165">
        <f t="shared" si="735"/>
        <v>0</v>
      </c>
      <c r="M1783" s="165">
        <f t="shared" si="735"/>
        <v>0</v>
      </c>
      <c r="N1783" s="165">
        <f t="shared" si="735"/>
        <v>0</v>
      </c>
      <c r="O1783" s="165">
        <f t="shared" ref="O1783:X1792" si="736">IF(AND(O$2=$B1783,$B1783=$C$3),$D1783,IF(AND(O$2&gt;$B1783,O$2&lt;=$D$1772+$B1783),SLN($D1783,0,IF($C$3-$B1783&gt;=$D$1772,$D$1772,$C$3-$B1783)),0))</f>
        <v>0</v>
      </c>
      <c r="P1783" s="165">
        <f t="shared" si="736"/>
        <v>0</v>
      </c>
      <c r="Q1783" s="165">
        <f t="shared" si="736"/>
        <v>0</v>
      </c>
      <c r="R1783" s="165">
        <f t="shared" si="736"/>
        <v>0</v>
      </c>
      <c r="S1783" s="165">
        <f t="shared" si="736"/>
        <v>0</v>
      </c>
      <c r="T1783" s="165">
        <f t="shared" si="736"/>
        <v>0</v>
      </c>
      <c r="U1783" s="165">
        <f t="shared" si="736"/>
        <v>0</v>
      </c>
      <c r="V1783" s="165">
        <f t="shared" si="736"/>
        <v>0</v>
      </c>
      <c r="W1783" s="165">
        <f t="shared" si="736"/>
        <v>0</v>
      </c>
      <c r="X1783" s="165">
        <f t="shared" si="736"/>
        <v>0</v>
      </c>
      <c r="Y1783" s="165">
        <f t="shared" ref="Y1783:AH1792" si="737">IF(AND(Y$2=$B1783,$B1783=$C$3),$D1783,IF(AND(Y$2&gt;$B1783,Y$2&lt;=$D$1772+$B1783),SLN($D1783,0,IF($C$3-$B1783&gt;=$D$1772,$D$1772,$C$3-$B1783)),0))</f>
        <v>0</v>
      </c>
      <c r="Z1783" s="165">
        <f t="shared" si="737"/>
        <v>0</v>
      </c>
      <c r="AA1783" s="165">
        <f t="shared" si="737"/>
        <v>0</v>
      </c>
      <c r="AB1783" s="165">
        <f t="shared" si="737"/>
        <v>0</v>
      </c>
      <c r="AC1783" s="165">
        <f t="shared" si="737"/>
        <v>0</v>
      </c>
      <c r="AD1783" s="165">
        <f t="shared" si="737"/>
        <v>0</v>
      </c>
      <c r="AE1783" s="165">
        <f t="shared" si="737"/>
        <v>0</v>
      </c>
      <c r="AF1783" s="165">
        <f t="shared" si="737"/>
        <v>0</v>
      </c>
      <c r="AG1783" s="165">
        <f t="shared" si="737"/>
        <v>0</v>
      </c>
      <c r="AH1783" s="165">
        <f t="shared" si="737"/>
        <v>0</v>
      </c>
      <c r="AI1783" s="165">
        <f t="shared" ref="AI1783:AR1792" si="738">IF(AND(AI$2=$B1783,$B1783=$C$3),$D1783,IF(AND(AI$2&gt;$B1783,AI$2&lt;=$D$1772+$B1783),SLN($D1783,0,IF($C$3-$B1783&gt;=$D$1772,$D$1772,$C$3-$B1783)),0))</f>
        <v>0</v>
      </c>
      <c r="AJ1783" s="165">
        <f t="shared" si="738"/>
        <v>0</v>
      </c>
      <c r="AK1783" s="165">
        <f t="shared" si="738"/>
        <v>0</v>
      </c>
      <c r="AL1783" s="165">
        <f t="shared" si="738"/>
        <v>0</v>
      </c>
      <c r="AM1783" s="165">
        <f t="shared" si="738"/>
        <v>0</v>
      </c>
      <c r="AN1783" s="165">
        <f t="shared" si="738"/>
        <v>0</v>
      </c>
      <c r="AO1783" s="165">
        <f t="shared" si="738"/>
        <v>0</v>
      </c>
      <c r="AP1783" s="165">
        <f t="shared" si="738"/>
        <v>0</v>
      </c>
      <c r="AQ1783" s="165">
        <f t="shared" si="738"/>
        <v>0</v>
      </c>
      <c r="AR1783" s="165">
        <f t="shared" si="738"/>
        <v>0</v>
      </c>
      <c r="AS1783" s="165">
        <f t="shared" si="712"/>
        <v>0</v>
      </c>
    </row>
    <row r="1784" spans="2:45" hidden="1" outlineLevel="2">
      <c r="B1784" s="66">
        <v>12</v>
      </c>
      <c r="D1784" s="338">
        <v>0</v>
      </c>
      <c r="E1784" s="165">
        <f t="shared" si="735"/>
        <v>0</v>
      </c>
      <c r="F1784" s="165">
        <f t="shared" si="735"/>
        <v>0</v>
      </c>
      <c r="G1784" s="165">
        <f t="shared" si="735"/>
        <v>0</v>
      </c>
      <c r="H1784" s="165">
        <f t="shared" si="735"/>
        <v>0</v>
      </c>
      <c r="I1784" s="165">
        <f t="shared" si="735"/>
        <v>0</v>
      </c>
      <c r="J1784" s="165">
        <f t="shared" si="735"/>
        <v>0</v>
      </c>
      <c r="K1784" s="165">
        <f t="shared" si="735"/>
        <v>0</v>
      </c>
      <c r="L1784" s="165">
        <f t="shared" si="735"/>
        <v>0</v>
      </c>
      <c r="M1784" s="165">
        <f t="shared" si="735"/>
        <v>0</v>
      </c>
      <c r="N1784" s="165">
        <f t="shared" si="735"/>
        <v>0</v>
      </c>
      <c r="O1784" s="165">
        <f t="shared" si="736"/>
        <v>0</v>
      </c>
      <c r="P1784" s="165">
        <f t="shared" si="736"/>
        <v>0</v>
      </c>
      <c r="Q1784" s="165">
        <f t="shared" si="736"/>
        <v>0</v>
      </c>
      <c r="R1784" s="165">
        <f t="shared" si="736"/>
        <v>0</v>
      </c>
      <c r="S1784" s="165">
        <f t="shared" si="736"/>
        <v>0</v>
      </c>
      <c r="T1784" s="165">
        <f t="shared" si="736"/>
        <v>0</v>
      </c>
      <c r="U1784" s="165">
        <f t="shared" si="736"/>
        <v>0</v>
      </c>
      <c r="V1784" s="165">
        <f t="shared" si="736"/>
        <v>0</v>
      </c>
      <c r="W1784" s="165">
        <f t="shared" si="736"/>
        <v>0</v>
      </c>
      <c r="X1784" s="165">
        <f t="shared" si="736"/>
        <v>0</v>
      </c>
      <c r="Y1784" s="165">
        <f t="shared" si="737"/>
        <v>0</v>
      </c>
      <c r="Z1784" s="165">
        <f t="shared" si="737"/>
        <v>0</v>
      </c>
      <c r="AA1784" s="165">
        <f t="shared" si="737"/>
        <v>0</v>
      </c>
      <c r="AB1784" s="165">
        <f t="shared" si="737"/>
        <v>0</v>
      </c>
      <c r="AC1784" s="165">
        <f t="shared" si="737"/>
        <v>0</v>
      </c>
      <c r="AD1784" s="165">
        <f t="shared" si="737"/>
        <v>0</v>
      </c>
      <c r="AE1784" s="165">
        <f t="shared" si="737"/>
        <v>0</v>
      </c>
      <c r="AF1784" s="165">
        <f t="shared" si="737"/>
        <v>0</v>
      </c>
      <c r="AG1784" s="165">
        <f t="shared" si="737"/>
        <v>0</v>
      </c>
      <c r="AH1784" s="165">
        <f t="shared" si="737"/>
        <v>0</v>
      </c>
      <c r="AI1784" s="165">
        <f t="shared" si="738"/>
        <v>0</v>
      </c>
      <c r="AJ1784" s="165">
        <f t="shared" si="738"/>
        <v>0</v>
      </c>
      <c r="AK1784" s="165">
        <f t="shared" si="738"/>
        <v>0</v>
      </c>
      <c r="AL1784" s="165">
        <f t="shared" si="738"/>
        <v>0</v>
      </c>
      <c r="AM1784" s="165">
        <f t="shared" si="738"/>
        <v>0</v>
      </c>
      <c r="AN1784" s="165">
        <f t="shared" si="738"/>
        <v>0</v>
      </c>
      <c r="AO1784" s="165">
        <f t="shared" si="738"/>
        <v>0</v>
      </c>
      <c r="AP1784" s="165">
        <f t="shared" si="738"/>
        <v>0</v>
      </c>
      <c r="AQ1784" s="165">
        <f t="shared" si="738"/>
        <v>0</v>
      </c>
      <c r="AR1784" s="165">
        <f t="shared" si="738"/>
        <v>0</v>
      </c>
      <c r="AS1784" s="165">
        <f t="shared" si="712"/>
        <v>0</v>
      </c>
    </row>
    <row r="1785" spans="2:45" hidden="1" outlineLevel="2">
      <c r="B1785" s="66">
        <v>13</v>
      </c>
      <c r="D1785" s="338">
        <v>0</v>
      </c>
      <c r="E1785" s="165">
        <f t="shared" si="735"/>
        <v>0</v>
      </c>
      <c r="F1785" s="165">
        <f t="shared" si="735"/>
        <v>0</v>
      </c>
      <c r="G1785" s="165">
        <f t="shared" si="735"/>
        <v>0</v>
      </c>
      <c r="H1785" s="165">
        <f t="shared" si="735"/>
        <v>0</v>
      </c>
      <c r="I1785" s="165">
        <f t="shared" si="735"/>
        <v>0</v>
      </c>
      <c r="J1785" s="165">
        <f t="shared" si="735"/>
        <v>0</v>
      </c>
      <c r="K1785" s="165">
        <f t="shared" si="735"/>
        <v>0</v>
      </c>
      <c r="L1785" s="165">
        <f t="shared" si="735"/>
        <v>0</v>
      </c>
      <c r="M1785" s="165">
        <f t="shared" si="735"/>
        <v>0</v>
      </c>
      <c r="N1785" s="165">
        <f t="shared" si="735"/>
        <v>0</v>
      </c>
      <c r="O1785" s="165">
        <f t="shared" si="736"/>
        <v>0</v>
      </c>
      <c r="P1785" s="165">
        <f t="shared" si="736"/>
        <v>0</v>
      </c>
      <c r="Q1785" s="165">
        <f t="shared" si="736"/>
        <v>0</v>
      </c>
      <c r="R1785" s="165">
        <f t="shared" si="736"/>
        <v>0</v>
      </c>
      <c r="S1785" s="165">
        <f t="shared" si="736"/>
        <v>0</v>
      </c>
      <c r="T1785" s="165">
        <f t="shared" si="736"/>
        <v>0</v>
      </c>
      <c r="U1785" s="165">
        <f t="shared" si="736"/>
        <v>0</v>
      </c>
      <c r="V1785" s="165">
        <f t="shared" si="736"/>
        <v>0</v>
      </c>
      <c r="W1785" s="165">
        <f t="shared" si="736"/>
        <v>0</v>
      </c>
      <c r="X1785" s="165">
        <f t="shared" si="736"/>
        <v>0</v>
      </c>
      <c r="Y1785" s="165">
        <f t="shared" si="737"/>
        <v>0</v>
      </c>
      <c r="Z1785" s="165">
        <f t="shared" si="737"/>
        <v>0</v>
      </c>
      <c r="AA1785" s="165">
        <f t="shared" si="737"/>
        <v>0</v>
      </c>
      <c r="AB1785" s="165">
        <f t="shared" si="737"/>
        <v>0</v>
      </c>
      <c r="AC1785" s="165">
        <f t="shared" si="737"/>
        <v>0</v>
      </c>
      <c r="AD1785" s="165">
        <f t="shared" si="737"/>
        <v>0</v>
      </c>
      <c r="AE1785" s="165">
        <f t="shared" si="737"/>
        <v>0</v>
      </c>
      <c r="AF1785" s="165">
        <f t="shared" si="737"/>
        <v>0</v>
      </c>
      <c r="AG1785" s="165">
        <f t="shared" si="737"/>
        <v>0</v>
      </c>
      <c r="AH1785" s="165">
        <f t="shared" si="737"/>
        <v>0</v>
      </c>
      <c r="AI1785" s="165">
        <f t="shared" si="738"/>
        <v>0</v>
      </c>
      <c r="AJ1785" s="165">
        <f t="shared" si="738"/>
        <v>0</v>
      </c>
      <c r="AK1785" s="165">
        <f t="shared" si="738"/>
        <v>0</v>
      </c>
      <c r="AL1785" s="165">
        <f t="shared" si="738"/>
        <v>0</v>
      </c>
      <c r="AM1785" s="165">
        <f t="shared" si="738"/>
        <v>0</v>
      </c>
      <c r="AN1785" s="165">
        <f t="shared" si="738"/>
        <v>0</v>
      </c>
      <c r="AO1785" s="165">
        <f t="shared" si="738"/>
        <v>0</v>
      </c>
      <c r="AP1785" s="165">
        <f t="shared" si="738"/>
        <v>0</v>
      </c>
      <c r="AQ1785" s="165">
        <f t="shared" si="738"/>
        <v>0</v>
      </c>
      <c r="AR1785" s="165">
        <f t="shared" si="738"/>
        <v>0</v>
      </c>
      <c r="AS1785" s="165">
        <f t="shared" si="712"/>
        <v>0</v>
      </c>
    </row>
    <row r="1786" spans="2:45" hidden="1" outlineLevel="2">
      <c r="B1786" s="66">
        <v>14</v>
      </c>
      <c r="D1786" s="338">
        <v>0</v>
      </c>
      <c r="E1786" s="165">
        <f t="shared" si="735"/>
        <v>0</v>
      </c>
      <c r="F1786" s="165">
        <f t="shared" si="735"/>
        <v>0</v>
      </c>
      <c r="G1786" s="165">
        <f t="shared" si="735"/>
        <v>0</v>
      </c>
      <c r="H1786" s="165">
        <f t="shared" si="735"/>
        <v>0</v>
      </c>
      <c r="I1786" s="165">
        <f t="shared" si="735"/>
        <v>0</v>
      </c>
      <c r="J1786" s="165">
        <f t="shared" si="735"/>
        <v>0</v>
      </c>
      <c r="K1786" s="165">
        <f t="shared" si="735"/>
        <v>0</v>
      </c>
      <c r="L1786" s="165">
        <f t="shared" si="735"/>
        <v>0</v>
      </c>
      <c r="M1786" s="165">
        <f t="shared" si="735"/>
        <v>0</v>
      </c>
      <c r="N1786" s="165">
        <f t="shared" si="735"/>
        <v>0</v>
      </c>
      <c r="O1786" s="165">
        <f t="shared" si="736"/>
        <v>0</v>
      </c>
      <c r="P1786" s="165">
        <f t="shared" si="736"/>
        <v>0</v>
      </c>
      <c r="Q1786" s="165">
        <f t="shared" si="736"/>
        <v>0</v>
      </c>
      <c r="R1786" s="165">
        <f t="shared" si="736"/>
        <v>0</v>
      </c>
      <c r="S1786" s="165">
        <f t="shared" si="736"/>
        <v>0</v>
      </c>
      <c r="T1786" s="165">
        <f t="shared" si="736"/>
        <v>0</v>
      </c>
      <c r="U1786" s="165">
        <f t="shared" si="736"/>
        <v>0</v>
      </c>
      <c r="V1786" s="165">
        <f t="shared" si="736"/>
        <v>0</v>
      </c>
      <c r="W1786" s="165">
        <f t="shared" si="736"/>
        <v>0</v>
      </c>
      <c r="X1786" s="165">
        <f t="shared" si="736"/>
        <v>0</v>
      </c>
      <c r="Y1786" s="165">
        <f t="shared" si="737"/>
        <v>0</v>
      </c>
      <c r="Z1786" s="165">
        <f t="shared" si="737"/>
        <v>0</v>
      </c>
      <c r="AA1786" s="165">
        <f t="shared" si="737"/>
        <v>0</v>
      </c>
      <c r="AB1786" s="165">
        <f t="shared" si="737"/>
        <v>0</v>
      </c>
      <c r="AC1786" s="165">
        <f t="shared" si="737"/>
        <v>0</v>
      </c>
      <c r="AD1786" s="165">
        <f t="shared" si="737"/>
        <v>0</v>
      </c>
      <c r="AE1786" s="165">
        <f t="shared" si="737"/>
        <v>0</v>
      </c>
      <c r="AF1786" s="165">
        <f t="shared" si="737"/>
        <v>0</v>
      </c>
      <c r="AG1786" s="165">
        <f t="shared" si="737"/>
        <v>0</v>
      </c>
      <c r="AH1786" s="165">
        <f t="shared" si="737"/>
        <v>0</v>
      </c>
      <c r="AI1786" s="165">
        <f t="shared" si="738"/>
        <v>0</v>
      </c>
      <c r="AJ1786" s="165">
        <f t="shared" si="738"/>
        <v>0</v>
      </c>
      <c r="AK1786" s="165">
        <f t="shared" si="738"/>
        <v>0</v>
      </c>
      <c r="AL1786" s="165">
        <f t="shared" si="738"/>
        <v>0</v>
      </c>
      <c r="AM1786" s="165">
        <f t="shared" si="738"/>
        <v>0</v>
      </c>
      <c r="AN1786" s="165">
        <f t="shared" si="738"/>
        <v>0</v>
      </c>
      <c r="AO1786" s="165">
        <f t="shared" si="738"/>
        <v>0</v>
      </c>
      <c r="AP1786" s="165">
        <f t="shared" si="738"/>
        <v>0</v>
      </c>
      <c r="AQ1786" s="165">
        <f t="shared" si="738"/>
        <v>0</v>
      </c>
      <c r="AR1786" s="165">
        <f t="shared" si="738"/>
        <v>0</v>
      </c>
      <c r="AS1786" s="165">
        <f t="shared" ref="AS1786:AS1849" si="739">SUM(E1786:AR1786)</f>
        <v>0</v>
      </c>
    </row>
    <row r="1787" spans="2:45" hidden="1" outlineLevel="2">
      <c r="B1787" s="66">
        <v>15</v>
      </c>
      <c r="D1787" s="338">
        <v>0</v>
      </c>
      <c r="E1787" s="165">
        <f t="shared" si="735"/>
        <v>0</v>
      </c>
      <c r="F1787" s="165">
        <f t="shared" si="735"/>
        <v>0</v>
      </c>
      <c r="G1787" s="165">
        <f t="shared" si="735"/>
        <v>0</v>
      </c>
      <c r="H1787" s="165">
        <f t="shared" si="735"/>
        <v>0</v>
      </c>
      <c r="I1787" s="165">
        <f t="shared" si="735"/>
        <v>0</v>
      </c>
      <c r="J1787" s="165">
        <f t="shared" si="735"/>
        <v>0</v>
      </c>
      <c r="K1787" s="165">
        <f t="shared" si="735"/>
        <v>0</v>
      </c>
      <c r="L1787" s="165">
        <f t="shared" si="735"/>
        <v>0</v>
      </c>
      <c r="M1787" s="165">
        <f t="shared" si="735"/>
        <v>0</v>
      </c>
      <c r="N1787" s="165">
        <f t="shared" si="735"/>
        <v>0</v>
      </c>
      <c r="O1787" s="165">
        <f t="shared" si="736"/>
        <v>0</v>
      </c>
      <c r="P1787" s="165">
        <f t="shared" si="736"/>
        <v>0</v>
      </c>
      <c r="Q1787" s="165">
        <f t="shared" si="736"/>
        <v>0</v>
      </c>
      <c r="R1787" s="165">
        <f t="shared" si="736"/>
        <v>0</v>
      </c>
      <c r="S1787" s="165">
        <f t="shared" si="736"/>
        <v>0</v>
      </c>
      <c r="T1787" s="165">
        <f t="shared" si="736"/>
        <v>0</v>
      </c>
      <c r="U1787" s="165">
        <f t="shared" si="736"/>
        <v>0</v>
      </c>
      <c r="V1787" s="165">
        <f t="shared" si="736"/>
        <v>0</v>
      </c>
      <c r="W1787" s="165">
        <f t="shared" si="736"/>
        <v>0</v>
      </c>
      <c r="X1787" s="165">
        <f t="shared" si="736"/>
        <v>0</v>
      </c>
      <c r="Y1787" s="165">
        <f t="shared" si="737"/>
        <v>0</v>
      </c>
      <c r="Z1787" s="165">
        <f t="shared" si="737"/>
        <v>0</v>
      </c>
      <c r="AA1787" s="165">
        <f t="shared" si="737"/>
        <v>0</v>
      </c>
      <c r="AB1787" s="165">
        <f t="shared" si="737"/>
        <v>0</v>
      </c>
      <c r="AC1787" s="165">
        <f t="shared" si="737"/>
        <v>0</v>
      </c>
      <c r="AD1787" s="165">
        <f t="shared" si="737"/>
        <v>0</v>
      </c>
      <c r="AE1787" s="165">
        <f t="shared" si="737"/>
        <v>0</v>
      </c>
      <c r="AF1787" s="165">
        <f t="shared" si="737"/>
        <v>0</v>
      </c>
      <c r="AG1787" s="165">
        <f t="shared" si="737"/>
        <v>0</v>
      </c>
      <c r="AH1787" s="165">
        <f t="shared" si="737"/>
        <v>0</v>
      </c>
      <c r="AI1787" s="165">
        <f t="shared" si="738"/>
        <v>0</v>
      </c>
      <c r="AJ1787" s="165">
        <f t="shared" si="738"/>
        <v>0</v>
      </c>
      <c r="AK1787" s="165">
        <f t="shared" si="738"/>
        <v>0</v>
      </c>
      <c r="AL1787" s="165">
        <f t="shared" si="738"/>
        <v>0</v>
      </c>
      <c r="AM1787" s="165">
        <f t="shared" si="738"/>
        <v>0</v>
      </c>
      <c r="AN1787" s="165">
        <f t="shared" si="738"/>
        <v>0</v>
      </c>
      <c r="AO1787" s="165">
        <f t="shared" si="738"/>
        <v>0</v>
      </c>
      <c r="AP1787" s="165">
        <f t="shared" si="738"/>
        <v>0</v>
      </c>
      <c r="AQ1787" s="165">
        <f t="shared" si="738"/>
        <v>0</v>
      </c>
      <c r="AR1787" s="165">
        <f t="shared" si="738"/>
        <v>0</v>
      </c>
      <c r="AS1787" s="165">
        <f t="shared" si="739"/>
        <v>0</v>
      </c>
    </row>
    <row r="1788" spans="2:45" hidden="1" outlineLevel="2">
      <c r="B1788" s="66">
        <v>16</v>
      </c>
      <c r="D1788" s="338">
        <v>0</v>
      </c>
      <c r="E1788" s="165">
        <f t="shared" si="735"/>
        <v>0</v>
      </c>
      <c r="F1788" s="165">
        <f t="shared" si="735"/>
        <v>0</v>
      </c>
      <c r="G1788" s="165">
        <f t="shared" si="735"/>
        <v>0</v>
      </c>
      <c r="H1788" s="165">
        <f t="shared" si="735"/>
        <v>0</v>
      </c>
      <c r="I1788" s="165">
        <f t="shared" si="735"/>
        <v>0</v>
      </c>
      <c r="J1788" s="165">
        <f t="shared" si="735"/>
        <v>0</v>
      </c>
      <c r="K1788" s="165">
        <f t="shared" si="735"/>
        <v>0</v>
      </c>
      <c r="L1788" s="165">
        <f t="shared" si="735"/>
        <v>0</v>
      </c>
      <c r="M1788" s="165">
        <f t="shared" si="735"/>
        <v>0</v>
      </c>
      <c r="N1788" s="165">
        <f t="shared" si="735"/>
        <v>0</v>
      </c>
      <c r="O1788" s="165">
        <f t="shared" si="736"/>
        <v>0</v>
      </c>
      <c r="P1788" s="165">
        <f t="shared" si="736"/>
        <v>0</v>
      </c>
      <c r="Q1788" s="165">
        <f t="shared" si="736"/>
        <v>0</v>
      </c>
      <c r="R1788" s="165">
        <f t="shared" si="736"/>
        <v>0</v>
      </c>
      <c r="S1788" s="165">
        <f t="shared" si="736"/>
        <v>0</v>
      </c>
      <c r="T1788" s="165">
        <f t="shared" si="736"/>
        <v>0</v>
      </c>
      <c r="U1788" s="165">
        <f t="shared" si="736"/>
        <v>0</v>
      </c>
      <c r="V1788" s="165">
        <f t="shared" si="736"/>
        <v>0</v>
      </c>
      <c r="W1788" s="165">
        <f t="shared" si="736"/>
        <v>0</v>
      </c>
      <c r="X1788" s="165">
        <f t="shared" si="736"/>
        <v>0</v>
      </c>
      <c r="Y1788" s="165">
        <f t="shared" si="737"/>
        <v>0</v>
      </c>
      <c r="Z1788" s="165">
        <f t="shared" si="737"/>
        <v>0</v>
      </c>
      <c r="AA1788" s="165">
        <f t="shared" si="737"/>
        <v>0</v>
      </c>
      <c r="AB1788" s="165">
        <f t="shared" si="737"/>
        <v>0</v>
      </c>
      <c r="AC1788" s="165">
        <f t="shared" si="737"/>
        <v>0</v>
      </c>
      <c r="AD1788" s="165">
        <f t="shared" si="737"/>
        <v>0</v>
      </c>
      <c r="AE1788" s="165">
        <f t="shared" si="737"/>
        <v>0</v>
      </c>
      <c r="AF1788" s="165">
        <f t="shared" si="737"/>
        <v>0</v>
      </c>
      <c r="AG1788" s="165">
        <f t="shared" si="737"/>
        <v>0</v>
      </c>
      <c r="AH1788" s="165">
        <f t="shared" si="737"/>
        <v>0</v>
      </c>
      <c r="AI1788" s="165">
        <f t="shared" si="738"/>
        <v>0</v>
      </c>
      <c r="AJ1788" s="165">
        <f t="shared" si="738"/>
        <v>0</v>
      </c>
      <c r="AK1788" s="165">
        <f t="shared" si="738"/>
        <v>0</v>
      </c>
      <c r="AL1788" s="165">
        <f t="shared" si="738"/>
        <v>0</v>
      </c>
      <c r="AM1788" s="165">
        <f t="shared" si="738"/>
        <v>0</v>
      </c>
      <c r="AN1788" s="165">
        <f t="shared" si="738"/>
        <v>0</v>
      </c>
      <c r="AO1788" s="165">
        <f t="shared" si="738"/>
        <v>0</v>
      </c>
      <c r="AP1788" s="165">
        <f t="shared" si="738"/>
        <v>0</v>
      </c>
      <c r="AQ1788" s="165">
        <f t="shared" si="738"/>
        <v>0</v>
      </c>
      <c r="AR1788" s="165">
        <f t="shared" si="738"/>
        <v>0</v>
      </c>
      <c r="AS1788" s="165">
        <f t="shared" si="739"/>
        <v>0</v>
      </c>
    </row>
    <row r="1789" spans="2:45" hidden="1" outlineLevel="2">
      <c r="B1789" s="66">
        <v>17</v>
      </c>
      <c r="D1789" s="338">
        <v>0</v>
      </c>
      <c r="E1789" s="165">
        <f t="shared" si="735"/>
        <v>0</v>
      </c>
      <c r="F1789" s="165">
        <f t="shared" si="735"/>
        <v>0</v>
      </c>
      <c r="G1789" s="165">
        <f t="shared" si="735"/>
        <v>0</v>
      </c>
      <c r="H1789" s="165">
        <f t="shared" si="735"/>
        <v>0</v>
      </c>
      <c r="I1789" s="165">
        <f t="shared" si="735"/>
        <v>0</v>
      </c>
      <c r="J1789" s="165">
        <f t="shared" si="735"/>
        <v>0</v>
      </c>
      <c r="K1789" s="165">
        <f t="shared" si="735"/>
        <v>0</v>
      </c>
      <c r="L1789" s="165">
        <f t="shared" si="735"/>
        <v>0</v>
      </c>
      <c r="M1789" s="165">
        <f t="shared" si="735"/>
        <v>0</v>
      </c>
      <c r="N1789" s="165">
        <f t="shared" si="735"/>
        <v>0</v>
      </c>
      <c r="O1789" s="165">
        <f t="shared" si="736"/>
        <v>0</v>
      </c>
      <c r="P1789" s="165">
        <f t="shared" si="736"/>
        <v>0</v>
      </c>
      <c r="Q1789" s="165">
        <f t="shared" si="736"/>
        <v>0</v>
      </c>
      <c r="R1789" s="165">
        <f t="shared" si="736"/>
        <v>0</v>
      </c>
      <c r="S1789" s="165">
        <f t="shared" si="736"/>
        <v>0</v>
      </c>
      <c r="T1789" s="165">
        <f t="shared" si="736"/>
        <v>0</v>
      </c>
      <c r="U1789" s="165">
        <f t="shared" si="736"/>
        <v>0</v>
      </c>
      <c r="V1789" s="165">
        <f t="shared" si="736"/>
        <v>0</v>
      </c>
      <c r="W1789" s="165">
        <f t="shared" si="736"/>
        <v>0</v>
      </c>
      <c r="X1789" s="165">
        <f t="shared" si="736"/>
        <v>0</v>
      </c>
      <c r="Y1789" s="165">
        <f t="shared" si="737"/>
        <v>0</v>
      </c>
      <c r="Z1789" s="165">
        <f t="shared" si="737"/>
        <v>0</v>
      </c>
      <c r="AA1789" s="165">
        <f t="shared" si="737"/>
        <v>0</v>
      </c>
      <c r="AB1789" s="165">
        <f t="shared" si="737"/>
        <v>0</v>
      </c>
      <c r="AC1789" s="165">
        <f t="shared" si="737"/>
        <v>0</v>
      </c>
      <c r="AD1789" s="165">
        <f t="shared" si="737"/>
        <v>0</v>
      </c>
      <c r="AE1789" s="165">
        <f t="shared" si="737"/>
        <v>0</v>
      </c>
      <c r="AF1789" s="165">
        <f t="shared" si="737"/>
        <v>0</v>
      </c>
      <c r="AG1789" s="165">
        <f t="shared" si="737"/>
        <v>0</v>
      </c>
      <c r="AH1789" s="165">
        <f t="shared" si="737"/>
        <v>0</v>
      </c>
      <c r="AI1789" s="165">
        <f t="shared" si="738"/>
        <v>0</v>
      </c>
      <c r="AJ1789" s="165">
        <f t="shared" si="738"/>
        <v>0</v>
      </c>
      <c r="AK1789" s="165">
        <f t="shared" si="738"/>
        <v>0</v>
      </c>
      <c r="AL1789" s="165">
        <f t="shared" si="738"/>
        <v>0</v>
      </c>
      <c r="AM1789" s="165">
        <f t="shared" si="738"/>
        <v>0</v>
      </c>
      <c r="AN1789" s="165">
        <f t="shared" si="738"/>
        <v>0</v>
      </c>
      <c r="AO1789" s="165">
        <f t="shared" si="738"/>
        <v>0</v>
      </c>
      <c r="AP1789" s="165">
        <f t="shared" si="738"/>
        <v>0</v>
      </c>
      <c r="AQ1789" s="165">
        <f t="shared" si="738"/>
        <v>0</v>
      </c>
      <c r="AR1789" s="165">
        <f t="shared" si="738"/>
        <v>0</v>
      </c>
      <c r="AS1789" s="165">
        <f t="shared" si="739"/>
        <v>0</v>
      </c>
    </row>
    <row r="1790" spans="2:45" hidden="1" outlineLevel="2">
      <c r="B1790" s="66">
        <v>18</v>
      </c>
      <c r="D1790" s="338">
        <v>0</v>
      </c>
      <c r="E1790" s="165">
        <f t="shared" si="735"/>
        <v>0</v>
      </c>
      <c r="F1790" s="165">
        <f t="shared" si="735"/>
        <v>0</v>
      </c>
      <c r="G1790" s="165">
        <f t="shared" si="735"/>
        <v>0</v>
      </c>
      <c r="H1790" s="165">
        <f t="shared" si="735"/>
        <v>0</v>
      </c>
      <c r="I1790" s="165">
        <f t="shared" si="735"/>
        <v>0</v>
      </c>
      <c r="J1790" s="165">
        <f t="shared" si="735"/>
        <v>0</v>
      </c>
      <c r="K1790" s="165">
        <f t="shared" si="735"/>
        <v>0</v>
      </c>
      <c r="L1790" s="165">
        <f t="shared" si="735"/>
        <v>0</v>
      </c>
      <c r="M1790" s="165">
        <f t="shared" si="735"/>
        <v>0</v>
      </c>
      <c r="N1790" s="165">
        <f t="shared" si="735"/>
        <v>0</v>
      </c>
      <c r="O1790" s="165">
        <f t="shared" si="736"/>
        <v>0</v>
      </c>
      <c r="P1790" s="165">
        <f t="shared" si="736"/>
        <v>0</v>
      </c>
      <c r="Q1790" s="165">
        <f t="shared" si="736"/>
        <v>0</v>
      </c>
      <c r="R1790" s="165">
        <f t="shared" si="736"/>
        <v>0</v>
      </c>
      <c r="S1790" s="165">
        <f t="shared" si="736"/>
        <v>0</v>
      </c>
      <c r="T1790" s="165">
        <f t="shared" si="736"/>
        <v>0</v>
      </c>
      <c r="U1790" s="165">
        <f t="shared" si="736"/>
        <v>0</v>
      </c>
      <c r="V1790" s="165">
        <f t="shared" si="736"/>
        <v>0</v>
      </c>
      <c r="W1790" s="165">
        <f t="shared" si="736"/>
        <v>0</v>
      </c>
      <c r="X1790" s="165">
        <f t="shared" si="736"/>
        <v>0</v>
      </c>
      <c r="Y1790" s="165">
        <f t="shared" si="737"/>
        <v>0</v>
      </c>
      <c r="Z1790" s="165">
        <f t="shared" si="737"/>
        <v>0</v>
      </c>
      <c r="AA1790" s="165">
        <f t="shared" si="737"/>
        <v>0</v>
      </c>
      <c r="AB1790" s="165">
        <f t="shared" si="737"/>
        <v>0</v>
      </c>
      <c r="AC1790" s="165">
        <f t="shared" si="737"/>
        <v>0</v>
      </c>
      <c r="AD1790" s="165">
        <f t="shared" si="737"/>
        <v>0</v>
      </c>
      <c r="AE1790" s="165">
        <f t="shared" si="737"/>
        <v>0</v>
      </c>
      <c r="AF1790" s="165">
        <f t="shared" si="737"/>
        <v>0</v>
      </c>
      <c r="AG1790" s="165">
        <f t="shared" si="737"/>
        <v>0</v>
      </c>
      <c r="AH1790" s="165">
        <f t="shared" si="737"/>
        <v>0</v>
      </c>
      <c r="AI1790" s="165">
        <f t="shared" si="738"/>
        <v>0</v>
      </c>
      <c r="AJ1790" s="165">
        <f t="shared" si="738"/>
        <v>0</v>
      </c>
      <c r="AK1790" s="165">
        <f t="shared" si="738"/>
        <v>0</v>
      </c>
      <c r="AL1790" s="165">
        <f t="shared" si="738"/>
        <v>0</v>
      </c>
      <c r="AM1790" s="165">
        <f t="shared" si="738"/>
        <v>0</v>
      </c>
      <c r="AN1790" s="165">
        <f t="shared" si="738"/>
        <v>0</v>
      </c>
      <c r="AO1790" s="165">
        <f t="shared" si="738"/>
        <v>0</v>
      </c>
      <c r="AP1790" s="165">
        <f t="shared" si="738"/>
        <v>0</v>
      </c>
      <c r="AQ1790" s="165">
        <f t="shared" si="738"/>
        <v>0</v>
      </c>
      <c r="AR1790" s="165">
        <f t="shared" si="738"/>
        <v>0</v>
      </c>
      <c r="AS1790" s="165">
        <f t="shared" si="739"/>
        <v>0</v>
      </c>
    </row>
    <row r="1791" spans="2:45" hidden="1" outlineLevel="2">
      <c r="B1791" s="66">
        <v>19</v>
      </c>
      <c r="D1791" s="338">
        <v>0</v>
      </c>
      <c r="E1791" s="165">
        <f t="shared" si="735"/>
        <v>0</v>
      </c>
      <c r="F1791" s="165">
        <f t="shared" si="735"/>
        <v>0</v>
      </c>
      <c r="G1791" s="165">
        <f t="shared" si="735"/>
        <v>0</v>
      </c>
      <c r="H1791" s="165">
        <f t="shared" si="735"/>
        <v>0</v>
      </c>
      <c r="I1791" s="165">
        <f t="shared" si="735"/>
        <v>0</v>
      </c>
      <c r="J1791" s="165">
        <f t="shared" si="735"/>
        <v>0</v>
      </c>
      <c r="K1791" s="165">
        <f t="shared" si="735"/>
        <v>0</v>
      </c>
      <c r="L1791" s="165">
        <f t="shared" si="735"/>
        <v>0</v>
      </c>
      <c r="M1791" s="165">
        <f t="shared" si="735"/>
        <v>0</v>
      </c>
      <c r="N1791" s="165">
        <f t="shared" si="735"/>
        <v>0</v>
      </c>
      <c r="O1791" s="165">
        <f t="shared" si="736"/>
        <v>0</v>
      </c>
      <c r="P1791" s="165">
        <f t="shared" si="736"/>
        <v>0</v>
      </c>
      <c r="Q1791" s="165">
        <f t="shared" si="736"/>
        <v>0</v>
      </c>
      <c r="R1791" s="165">
        <f t="shared" si="736"/>
        <v>0</v>
      </c>
      <c r="S1791" s="165">
        <f t="shared" si="736"/>
        <v>0</v>
      </c>
      <c r="T1791" s="165">
        <f t="shared" si="736"/>
        <v>0</v>
      </c>
      <c r="U1791" s="165">
        <f t="shared" si="736"/>
        <v>0</v>
      </c>
      <c r="V1791" s="165">
        <f t="shared" si="736"/>
        <v>0</v>
      </c>
      <c r="W1791" s="165">
        <f t="shared" si="736"/>
        <v>0</v>
      </c>
      <c r="X1791" s="165">
        <f t="shared" si="736"/>
        <v>0</v>
      </c>
      <c r="Y1791" s="165">
        <f t="shared" si="737"/>
        <v>0</v>
      </c>
      <c r="Z1791" s="165">
        <f t="shared" si="737"/>
        <v>0</v>
      </c>
      <c r="AA1791" s="165">
        <f t="shared" si="737"/>
        <v>0</v>
      </c>
      <c r="AB1791" s="165">
        <f t="shared" si="737"/>
        <v>0</v>
      </c>
      <c r="AC1791" s="165">
        <f t="shared" si="737"/>
        <v>0</v>
      </c>
      <c r="AD1791" s="165">
        <f t="shared" si="737"/>
        <v>0</v>
      </c>
      <c r="AE1791" s="165">
        <f t="shared" si="737"/>
        <v>0</v>
      </c>
      <c r="AF1791" s="165">
        <f t="shared" si="737"/>
        <v>0</v>
      </c>
      <c r="AG1791" s="165">
        <f t="shared" si="737"/>
        <v>0</v>
      </c>
      <c r="AH1791" s="165">
        <f t="shared" si="737"/>
        <v>0</v>
      </c>
      <c r="AI1791" s="165">
        <f t="shared" si="738"/>
        <v>0</v>
      </c>
      <c r="AJ1791" s="165">
        <f t="shared" si="738"/>
        <v>0</v>
      </c>
      <c r="AK1791" s="165">
        <f t="shared" si="738"/>
        <v>0</v>
      </c>
      <c r="AL1791" s="165">
        <f t="shared" si="738"/>
        <v>0</v>
      </c>
      <c r="AM1791" s="165">
        <f t="shared" si="738"/>
        <v>0</v>
      </c>
      <c r="AN1791" s="165">
        <f t="shared" si="738"/>
        <v>0</v>
      </c>
      <c r="AO1791" s="165">
        <f t="shared" si="738"/>
        <v>0</v>
      </c>
      <c r="AP1791" s="165">
        <f t="shared" si="738"/>
        <v>0</v>
      </c>
      <c r="AQ1791" s="165">
        <f t="shared" si="738"/>
        <v>0</v>
      </c>
      <c r="AR1791" s="165">
        <f t="shared" si="738"/>
        <v>0</v>
      </c>
      <c r="AS1791" s="165">
        <f t="shared" si="739"/>
        <v>0</v>
      </c>
    </row>
    <row r="1792" spans="2:45" hidden="1" outlineLevel="2">
      <c r="B1792" s="66">
        <v>20</v>
      </c>
      <c r="D1792" s="338">
        <v>0</v>
      </c>
      <c r="E1792" s="165">
        <f t="shared" si="735"/>
        <v>0</v>
      </c>
      <c r="F1792" s="165">
        <f t="shared" si="735"/>
        <v>0</v>
      </c>
      <c r="G1792" s="165">
        <f t="shared" si="735"/>
        <v>0</v>
      </c>
      <c r="H1792" s="165">
        <f t="shared" si="735"/>
        <v>0</v>
      </c>
      <c r="I1792" s="165">
        <f t="shared" si="735"/>
        <v>0</v>
      </c>
      <c r="J1792" s="165">
        <f t="shared" si="735"/>
        <v>0</v>
      </c>
      <c r="K1792" s="165">
        <f t="shared" si="735"/>
        <v>0</v>
      </c>
      <c r="L1792" s="165">
        <f t="shared" si="735"/>
        <v>0</v>
      </c>
      <c r="M1792" s="165">
        <f t="shared" si="735"/>
        <v>0</v>
      </c>
      <c r="N1792" s="165">
        <f t="shared" si="735"/>
        <v>0</v>
      </c>
      <c r="O1792" s="165">
        <f t="shared" si="736"/>
        <v>0</v>
      </c>
      <c r="P1792" s="165">
        <f t="shared" si="736"/>
        <v>0</v>
      </c>
      <c r="Q1792" s="165">
        <f t="shared" si="736"/>
        <v>0</v>
      </c>
      <c r="R1792" s="165">
        <f t="shared" si="736"/>
        <v>0</v>
      </c>
      <c r="S1792" s="165">
        <f t="shared" si="736"/>
        <v>0</v>
      </c>
      <c r="T1792" s="165">
        <f t="shared" si="736"/>
        <v>0</v>
      </c>
      <c r="U1792" s="165">
        <f t="shared" si="736"/>
        <v>0</v>
      </c>
      <c r="V1792" s="165">
        <f t="shared" si="736"/>
        <v>0</v>
      </c>
      <c r="W1792" s="165">
        <f t="shared" si="736"/>
        <v>0</v>
      </c>
      <c r="X1792" s="165">
        <f t="shared" si="736"/>
        <v>0</v>
      </c>
      <c r="Y1792" s="165">
        <f t="shared" si="737"/>
        <v>0</v>
      </c>
      <c r="Z1792" s="165">
        <f t="shared" si="737"/>
        <v>0</v>
      </c>
      <c r="AA1792" s="165">
        <f t="shared" si="737"/>
        <v>0</v>
      </c>
      <c r="AB1792" s="165">
        <f t="shared" si="737"/>
        <v>0</v>
      </c>
      <c r="AC1792" s="165">
        <f t="shared" si="737"/>
        <v>0</v>
      </c>
      <c r="AD1792" s="165">
        <f t="shared" si="737"/>
        <v>0</v>
      </c>
      <c r="AE1792" s="165">
        <f t="shared" si="737"/>
        <v>0</v>
      </c>
      <c r="AF1792" s="165">
        <f t="shared" si="737"/>
        <v>0</v>
      </c>
      <c r="AG1792" s="165">
        <f t="shared" si="737"/>
        <v>0</v>
      </c>
      <c r="AH1792" s="165">
        <f t="shared" si="737"/>
        <v>0</v>
      </c>
      <c r="AI1792" s="165">
        <f t="shared" si="738"/>
        <v>0</v>
      </c>
      <c r="AJ1792" s="165">
        <f t="shared" si="738"/>
        <v>0</v>
      </c>
      <c r="AK1792" s="165">
        <f t="shared" si="738"/>
        <v>0</v>
      </c>
      <c r="AL1792" s="165">
        <f t="shared" si="738"/>
        <v>0</v>
      </c>
      <c r="AM1792" s="165">
        <f t="shared" si="738"/>
        <v>0</v>
      </c>
      <c r="AN1792" s="165">
        <f t="shared" si="738"/>
        <v>0</v>
      </c>
      <c r="AO1792" s="165">
        <f t="shared" si="738"/>
        <v>0</v>
      </c>
      <c r="AP1792" s="165">
        <f t="shared" si="738"/>
        <v>0</v>
      </c>
      <c r="AQ1792" s="165">
        <f t="shared" si="738"/>
        <v>0</v>
      </c>
      <c r="AR1792" s="165">
        <f t="shared" si="738"/>
        <v>0</v>
      </c>
      <c r="AS1792" s="165">
        <f t="shared" si="739"/>
        <v>0</v>
      </c>
    </row>
    <row r="1793" spans="2:45" hidden="1" outlineLevel="2">
      <c r="B1793" s="66">
        <v>21</v>
      </c>
      <c r="D1793" s="338">
        <v>0</v>
      </c>
      <c r="E1793" s="165">
        <f t="shared" ref="E1793:N1802" si="740">IF(AND(E$2=$B1793,$B1793=$C$3),$D1793,IF(AND(E$2&gt;$B1793,E$2&lt;=$D$1772+$B1793),SLN($D1793,0,IF($C$3-$B1793&gt;=$D$1772,$D$1772,$C$3-$B1793)),0))</f>
        <v>0</v>
      </c>
      <c r="F1793" s="165">
        <f t="shared" si="740"/>
        <v>0</v>
      </c>
      <c r="G1793" s="165">
        <f t="shared" si="740"/>
        <v>0</v>
      </c>
      <c r="H1793" s="165">
        <f t="shared" si="740"/>
        <v>0</v>
      </c>
      <c r="I1793" s="165">
        <f t="shared" si="740"/>
        <v>0</v>
      </c>
      <c r="J1793" s="165">
        <f t="shared" si="740"/>
        <v>0</v>
      </c>
      <c r="K1793" s="165">
        <f t="shared" si="740"/>
        <v>0</v>
      </c>
      <c r="L1793" s="165">
        <f t="shared" si="740"/>
        <v>0</v>
      </c>
      <c r="M1793" s="165">
        <f t="shared" si="740"/>
        <v>0</v>
      </c>
      <c r="N1793" s="165">
        <f t="shared" si="740"/>
        <v>0</v>
      </c>
      <c r="O1793" s="165">
        <f t="shared" ref="O1793:X1802" si="741">IF(AND(O$2=$B1793,$B1793=$C$3),$D1793,IF(AND(O$2&gt;$B1793,O$2&lt;=$D$1772+$B1793),SLN($D1793,0,IF($C$3-$B1793&gt;=$D$1772,$D$1772,$C$3-$B1793)),0))</f>
        <v>0</v>
      </c>
      <c r="P1793" s="165">
        <f t="shared" si="741"/>
        <v>0</v>
      </c>
      <c r="Q1793" s="165">
        <f t="shared" si="741"/>
        <v>0</v>
      </c>
      <c r="R1793" s="165">
        <f t="shared" si="741"/>
        <v>0</v>
      </c>
      <c r="S1793" s="165">
        <f t="shared" si="741"/>
        <v>0</v>
      </c>
      <c r="T1793" s="165">
        <f t="shared" si="741"/>
        <v>0</v>
      </c>
      <c r="U1793" s="165">
        <f t="shared" si="741"/>
        <v>0</v>
      </c>
      <c r="V1793" s="165">
        <f t="shared" si="741"/>
        <v>0</v>
      </c>
      <c r="W1793" s="165">
        <f t="shared" si="741"/>
        <v>0</v>
      </c>
      <c r="X1793" s="165">
        <f t="shared" si="741"/>
        <v>0</v>
      </c>
      <c r="Y1793" s="165">
        <f t="shared" ref="Y1793:AH1802" si="742">IF(AND(Y$2=$B1793,$B1793=$C$3),$D1793,IF(AND(Y$2&gt;$B1793,Y$2&lt;=$D$1772+$B1793),SLN($D1793,0,IF($C$3-$B1793&gt;=$D$1772,$D$1772,$C$3-$B1793)),0))</f>
        <v>0</v>
      </c>
      <c r="Z1793" s="165">
        <f t="shared" si="742"/>
        <v>0</v>
      </c>
      <c r="AA1793" s="165">
        <f t="shared" si="742"/>
        <v>0</v>
      </c>
      <c r="AB1793" s="165">
        <f t="shared" si="742"/>
        <v>0</v>
      </c>
      <c r="AC1793" s="165">
        <f t="shared" si="742"/>
        <v>0</v>
      </c>
      <c r="AD1793" s="165">
        <f t="shared" si="742"/>
        <v>0</v>
      </c>
      <c r="AE1793" s="165">
        <f t="shared" si="742"/>
        <v>0</v>
      </c>
      <c r="AF1793" s="165">
        <f t="shared" si="742"/>
        <v>0</v>
      </c>
      <c r="AG1793" s="165">
        <f t="shared" si="742"/>
        <v>0</v>
      </c>
      <c r="AH1793" s="165">
        <f t="shared" si="742"/>
        <v>0</v>
      </c>
      <c r="AI1793" s="165">
        <f t="shared" ref="AI1793:AR1802" si="743">IF(AND(AI$2=$B1793,$B1793=$C$3),$D1793,IF(AND(AI$2&gt;$B1793,AI$2&lt;=$D$1772+$B1793),SLN($D1793,0,IF($C$3-$B1793&gt;=$D$1772,$D$1772,$C$3-$B1793)),0))</f>
        <v>0</v>
      </c>
      <c r="AJ1793" s="165">
        <f t="shared" si="743"/>
        <v>0</v>
      </c>
      <c r="AK1793" s="165">
        <f t="shared" si="743"/>
        <v>0</v>
      </c>
      <c r="AL1793" s="165">
        <f t="shared" si="743"/>
        <v>0</v>
      </c>
      <c r="AM1793" s="165">
        <f t="shared" si="743"/>
        <v>0</v>
      </c>
      <c r="AN1793" s="165">
        <f t="shared" si="743"/>
        <v>0</v>
      </c>
      <c r="AO1793" s="165">
        <f t="shared" si="743"/>
        <v>0</v>
      </c>
      <c r="AP1793" s="165">
        <f t="shared" si="743"/>
        <v>0</v>
      </c>
      <c r="AQ1793" s="165">
        <f t="shared" si="743"/>
        <v>0</v>
      </c>
      <c r="AR1793" s="165">
        <f t="shared" si="743"/>
        <v>0</v>
      </c>
      <c r="AS1793" s="165">
        <f t="shared" si="739"/>
        <v>0</v>
      </c>
    </row>
    <row r="1794" spans="2:45" hidden="1" outlineLevel="2">
      <c r="B1794" s="66">
        <v>22</v>
      </c>
      <c r="D1794" s="338">
        <v>0</v>
      </c>
      <c r="E1794" s="165">
        <f t="shared" si="740"/>
        <v>0</v>
      </c>
      <c r="F1794" s="165">
        <f t="shared" si="740"/>
        <v>0</v>
      </c>
      <c r="G1794" s="165">
        <f t="shared" si="740"/>
        <v>0</v>
      </c>
      <c r="H1794" s="165">
        <f t="shared" si="740"/>
        <v>0</v>
      </c>
      <c r="I1794" s="165">
        <f t="shared" si="740"/>
        <v>0</v>
      </c>
      <c r="J1794" s="165">
        <f t="shared" si="740"/>
        <v>0</v>
      </c>
      <c r="K1794" s="165">
        <f t="shared" si="740"/>
        <v>0</v>
      </c>
      <c r="L1794" s="165">
        <f t="shared" si="740"/>
        <v>0</v>
      </c>
      <c r="M1794" s="165">
        <f t="shared" si="740"/>
        <v>0</v>
      </c>
      <c r="N1794" s="165">
        <f t="shared" si="740"/>
        <v>0</v>
      </c>
      <c r="O1794" s="165">
        <f t="shared" si="741"/>
        <v>0</v>
      </c>
      <c r="P1794" s="165">
        <f t="shared" si="741"/>
        <v>0</v>
      </c>
      <c r="Q1794" s="165">
        <f t="shared" si="741"/>
        <v>0</v>
      </c>
      <c r="R1794" s="165">
        <f t="shared" si="741"/>
        <v>0</v>
      </c>
      <c r="S1794" s="165">
        <f t="shared" si="741"/>
        <v>0</v>
      </c>
      <c r="T1794" s="165">
        <f t="shared" si="741"/>
        <v>0</v>
      </c>
      <c r="U1794" s="165">
        <f t="shared" si="741"/>
        <v>0</v>
      </c>
      <c r="V1794" s="165">
        <f t="shared" si="741"/>
        <v>0</v>
      </c>
      <c r="W1794" s="165">
        <f t="shared" si="741"/>
        <v>0</v>
      </c>
      <c r="X1794" s="165">
        <f t="shared" si="741"/>
        <v>0</v>
      </c>
      <c r="Y1794" s="165">
        <f t="shared" si="742"/>
        <v>0</v>
      </c>
      <c r="Z1794" s="165">
        <f t="shared" si="742"/>
        <v>0</v>
      </c>
      <c r="AA1794" s="165">
        <f t="shared" si="742"/>
        <v>0</v>
      </c>
      <c r="AB1794" s="165">
        <f t="shared" si="742"/>
        <v>0</v>
      </c>
      <c r="AC1794" s="165">
        <f t="shared" si="742"/>
        <v>0</v>
      </c>
      <c r="AD1794" s="165">
        <f t="shared" si="742"/>
        <v>0</v>
      </c>
      <c r="AE1794" s="165">
        <f t="shared" si="742"/>
        <v>0</v>
      </c>
      <c r="AF1794" s="165">
        <f t="shared" si="742"/>
        <v>0</v>
      </c>
      <c r="AG1794" s="165">
        <f t="shared" si="742"/>
        <v>0</v>
      </c>
      <c r="AH1794" s="165">
        <f t="shared" si="742"/>
        <v>0</v>
      </c>
      <c r="AI1794" s="165">
        <f t="shared" si="743"/>
        <v>0</v>
      </c>
      <c r="AJ1794" s="165">
        <f t="shared" si="743"/>
        <v>0</v>
      </c>
      <c r="AK1794" s="165">
        <f t="shared" si="743"/>
        <v>0</v>
      </c>
      <c r="AL1794" s="165">
        <f t="shared" si="743"/>
        <v>0</v>
      </c>
      <c r="AM1794" s="165">
        <f t="shared" si="743"/>
        <v>0</v>
      </c>
      <c r="AN1794" s="165">
        <f t="shared" si="743"/>
        <v>0</v>
      </c>
      <c r="AO1794" s="165">
        <f t="shared" si="743"/>
        <v>0</v>
      </c>
      <c r="AP1794" s="165">
        <f t="shared" si="743"/>
        <v>0</v>
      </c>
      <c r="AQ1794" s="165">
        <f t="shared" si="743"/>
        <v>0</v>
      </c>
      <c r="AR1794" s="165">
        <f t="shared" si="743"/>
        <v>0</v>
      </c>
      <c r="AS1794" s="165">
        <f t="shared" si="739"/>
        <v>0</v>
      </c>
    </row>
    <row r="1795" spans="2:45" hidden="1" outlineLevel="2">
      <c r="B1795" s="66">
        <v>23</v>
      </c>
      <c r="D1795" s="338">
        <v>0</v>
      </c>
      <c r="E1795" s="165">
        <f t="shared" si="740"/>
        <v>0</v>
      </c>
      <c r="F1795" s="165">
        <f t="shared" si="740"/>
        <v>0</v>
      </c>
      <c r="G1795" s="165">
        <f t="shared" si="740"/>
        <v>0</v>
      </c>
      <c r="H1795" s="165">
        <f t="shared" si="740"/>
        <v>0</v>
      </c>
      <c r="I1795" s="165">
        <f t="shared" si="740"/>
        <v>0</v>
      </c>
      <c r="J1795" s="165">
        <f t="shared" si="740"/>
        <v>0</v>
      </c>
      <c r="K1795" s="165">
        <f t="shared" si="740"/>
        <v>0</v>
      </c>
      <c r="L1795" s="165">
        <f t="shared" si="740"/>
        <v>0</v>
      </c>
      <c r="M1795" s="165">
        <f t="shared" si="740"/>
        <v>0</v>
      </c>
      <c r="N1795" s="165">
        <f t="shared" si="740"/>
        <v>0</v>
      </c>
      <c r="O1795" s="165">
        <f t="shared" si="741"/>
        <v>0</v>
      </c>
      <c r="P1795" s="165">
        <f t="shared" si="741"/>
        <v>0</v>
      </c>
      <c r="Q1795" s="165">
        <f t="shared" si="741"/>
        <v>0</v>
      </c>
      <c r="R1795" s="165">
        <f t="shared" si="741"/>
        <v>0</v>
      </c>
      <c r="S1795" s="165">
        <f t="shared" si="741"/>
        <v>0</v>
      </c>
      <c r="T1795" s="165">
        <f t="shared" si="741"/>
        <v>0</v>
      </c>
      <c r="U1795" s="165">
        <f t="shared" si="741"/>
        <v>0</v>
      </c>
      <c r="V1795" s="165">
        <f t="shared" si="741"/>
        <v>0</v>
      </c>
      <c r="W1795" s="165">
        <f t="shared" si="741"/>
        <v>0</v>
      </c>
      <c r="X1795" s="165">
        <f t="shared" si="741"/>
        <v>0</v>
      </c>
      <c r="Y1795" s="165">
        <f t="shared" si="742"/>
        <v>0</v>
      </c>
      <c r="Z1795" s="165">
        <f t="shared" si="742"/>
        <v>0</v>
      </c>
      <c r="AA1795" s="165">
        <f t="shared" si="742"/>
        <v>0</v>
      </c>
      <c r="AB1795" s="165">
        <f t="shared" si="742"/>
        <v>0</v>
      </c>
      <c r="AC1795" s="165">
        <f t="shared" si="742"/>
        <v>0</v>
      </c>
      <c r="AD1795" s="165">
        <f t="shared" si="742"/>
        <v>0</v>
      </c>
      <c r="AE1795" s="165">
        <f t="shared" si="742"/>
        <v>0</v>
      </c>
      <c r="AF1795" s="165">
        <f t="shared" si="742"/>
        <v>0</v>
      </c>
      <c r="AG1795" s="165">
        <f t="shared" si="742"/>
        <v>0</v>
      </c>
      <c r="AH1795" s="165">
        <f t="shared" si="742"/>
        <v>0</v>
      </c>
      <c r="AI1795" s="165">
        <f t="shared" si="743"/>
        <v>0</v>
      </c>
      <c r="AJ1795" s="165">
        <f t="shared" si="743"/>
        <v>0</v>
      </c>
      <c r="AK1795" s="165">
        <f t="shared" si="743"/>
        <v>0</v>
      </c>
      <c r="AL1795" s="165">
        <f t="shared" si="743"/>
        <v>0</v>
      </c>
      <c r="AM1795" s="165">
        <f t="shared" si="743"/>
        <v>0</v>
      </c>
      <c r="AN1795" s="165">
        <f t="shared" si="743"/>
        <v>0</v>
      </c>
      <c r="AO1795" s="165">
        <f t="shared" si="743"/>
        <v>0</v>
      </c>
      <c r="AP1795" s="165">
        <f t="shared" si="743"/>
        <v>0</v>
      </c>
      <c r="AQ1795" s="165">
        <f t="shared" si="743"/>
        <v>0</v>
      </c>
      <c r="AR1795" s="165">
        <f t="shared" si="743"/>
        <v>0</v>
      </c>
      <c r="AS1795" s="165">
        <f t="shared" si="739"/>
        <v>0</v>
      </c>
    </row>
    <row r="1796" spans="2:45" hidden="1" outlineLevel="2">
      <c r="B1796" s="66">
        <v>24</v>
      </c>
      <c r="D1796" s="338">
        <v>0</v>
      </c>
      <c r="E1796" s="165">
        <f t="shared" si="740"/>
        <v>0</v>
      </c>
      <c r="F1796" s="165">
        <f t="shared" si="740"/>
        <v>0</v>
      </c>
      <c r="G1796" s="165">
        <f t="shared" si="740"/>
        <v>0</v>
      </c>
      <c r="H1796" s="165">
        <f t="shared" si="740"/>
        <v>0</v>
      </c>
      <c r="I1796" s="165">
        <f t="shared" si="740"/>
        <v>0</v>
      </c>
      <c r="J1796" s="165">
        <f t="shared" si="740"/>
        <v>0</v>
      </c>
      <c r="K1796" s="165">
        <f t="shared" si="740"/>
        <v>0</v>
      </c>
      <c r="L1796" s="165">
        <f t="shared" si="740"/>
        <v>0</v>
      </c>
      <c r="M1796" s="165">
        <f t="shared" si="740"/>
        <v>0</v>
      </c>
      <c r="N1796" s="165">
        <f t="shared" si="740"/>
        <v>0</v>
      </c>
      <c r="O1796" s="165">
        <f t="shared" si="741"/>
        <v>0</v>
      </c>
      <c r="P1796" s="165">
        <f t="shared" si="741"/>
        <v>0</v>
      </c>
      <c r="Q1796" s="165">
        <f t="shared" si="741"/>
        <v>0</v>
      </c>
      <c r="R1796" s="165">
        <f t="shared" si="741"/>
        <v>0</v>
      </c>
      <c r="S1796" s="165">
        <f t="shared" si="741"/>
        <v>0</v>
      </c>
      <c r="T1796" s="165">
        <f t="shared" si="741"/>
        <v>0</v>
      </c>
      <c r="U1796" s="165">
        <f t="shared" si="741"/>
        <v>0</v>
      </c>
      <c r="V1796" s="165">
        <f t="shared" si="741"/>
        <v>0</v>
      </c>
      <c r="W1796" s="165">
        <f t="shared" si="741"/>
        <v>0</v>
      </c>
      <c r="X1796" s="165">
        <f t="shared" si="741"/>
        <v>0</v>
      </c>
      <c r="Y1796" s="165">
        <f t="shared" si="742"/>
        <v>0</v>
      </c>
      <c r="Z1796" s="165">
        <f t="shared" si="742"/>
        <v>0</v>
      </c>
      <c r="AA1796" s="165">
        <f t="shared" si="742"/>
        <v>0</v>
      </c>
      <c r="AB1796" s="165">
        <f t="shared" si="742"/>
        <v>0</v>
      </c>
      <c r="AC1796" s="165">
        <f t="shared" si="742"/>
        <v>0</v>
      </c>
      <c r="AD1796" s="165">
        <f t="shared" si="742"/>
        <v>0</v>
      </c>
      <c r="AE1796" s="165">
        <f t="shared" si="742"/>
        <v>0</v>
      </c>
      <c r="AF1796" s="165">
        <f t="shared" si="742"/>
        <v>0</v>
      </c>
      <c r="AG1796" s="165">
        <f t="shared" si="742"/>
        <v>0</v>
      </c>
      <c r="AH1796" s="165">
        <f t="shared" si="742"/>
        <v>0</v>
      </c>
      <c r="AI1796" s="165">
        <f t="shared" si="743"/>
        <v>0</v>
      </c>
      <c r="AJ1796" s="165">
        <f t="shared" si="743"/>
        <v>0</v>
      </c>
      <c r="AK1796" s="165">
        <f t="shared" si="743"/>
        <v>0</v>
      </c>
      <c r="AL1796" s="165">
        <f t="shared" si="743"/>
        <v>0</v>
      </c>
      <c r="AM1796" s="165">
        <f t="shared" si="743"/>
        <v>0</v>
      </c>
      <c r="AN1796" s="165">
        <f t="shared" si="743"/>
        <v>0</v>
      </c>
      <c r="AO1796" s="165">
        <f t="shared" si="743"/>
        <v>0</v>
      </c>
      <c r="AP1796" s="165">
        <f t="shared" si="743"/>
        <v>0</v>
      </c>
      <c r="AQ1796" s="165">
        <f t="shared" si="743"/>
        <v>0</v>
      </c>
      <c r="AR1796" s="165">
        <f t="shared" si="743"/>
        <v>0</v>
      </c>
      <c r="AS1796" s="165">
        <f t="shared" si="739"/>
        <v>0</v>
      </c>
    </row>
    <row r="1797" spans="2:45" hidden="1" outlineLevel="2">
      <c r="B1797" s="66">
        <v>25</v>
      </c>
      <c r="D1797" s="338">
        <v>0</v>
      </c>
      <c r="E1797" s="165">
        <f t="shared" si="740"/>
        <v>0</v>
      </c>
      <c r="F1797" s="165">
        <f t="shared" si="740"/>
        <v>0</v>
      </c>
      <c r="G1797" s="165">
        <f t="shared" si="740"/>
        <v>0</v>
      </c>
      <c r="H1797" s="165">
        <f t="shared" si="740"/>
        <v>0</v>
      </c>
      <c r="I1797" s="165">
        <f t="shared" si="740"/>
        <v>0</v>
      </c>
      <c r="J1797" s="165">
        <f t="shared" si="740"/>
        <v>0</v>
      </c>
      <c r="K1797" s="165">
        <f t="shared" si="740"/>
        <v>0</v>
      </c>
      <c r="L1797" s="165">
        <f t="shared" si="740"/>
        <v>0</v>
      </c>
      <c r="M1797" s="165">
        <f t="shared" si="740"/>
        <v>0</v>
      </c>
      <c r="N1797" s="165">
        <f t="shared" si="740"/>
        <v>0</v>
      </c>
      <c r="O1797" s="165">
        <f t="shared" si="741"/>
        <v>0</v>
      </c>
      <c r="P1797" s="165">
        <f t="shared" si="741"/>
        <v>0</v>
      </c>
      <c r="Q1797" s="165">
        <f t="shared" si="741"/>
        <v>0</v>
      </c>
      <c r="R1797" s="165">
        <f t="shared" si="741"/>
        <v>0</v>
      </c>
      <c r="S1797" s="165">
        <f t="shared" si="741"/>
        <v>0</v>
      </c>
      <c r="T1797" s="165">
        <f t="shared" si="741"/>
        <v>0</v>
      </c>
      <c r="U1797" s="165">
        <f t="shared" si="741"/>
        <v>0</v>
      </c>
      <c r="V1797" s="165">
        <f t="shared" si="741"/>
        <v>0</v>
      </c>
      <c r="W1797" s="165">
        <f t="shared" si="741"/>
        <v>0</v>
      </c>
      <c r="X1797" s="165">
        <f t="shared" si="741"/>
        <v>0</v>
      </c>
      <c r="Y1797" s="165">
        <f t="shared" si="742"/>
        <v>0</v>
      </c>
      <c r="Z1797" s="165">
        <f t="shared" si="742"/>
        <v>0</v>
      </c>
      <c r="AA1797" s="165">
        <f t="shared" si="742"/>
        <v>0</v>
      </c>
      <c r="AB1797" s="165">
        <f t="shared" si="742"/>
        <v>0</v>
      </c>
      <c r="AC1797" s="165">
        <f t="shared" si="742"/>
        <v>0</v>
      </c>
      <c r="AD1797" s="165">
        <f t="shared" si="742"/>
        <v>0</v>
      </c>
      <c r="AE1797" s="165">
        <f t="shared" si="742"/>
        <v>0</v>
      </c>
      <c r="AF1797" s="165">
        <f t="shared" si="742"/>
        <v>0</v>
      </c>
      <c r="AG1797" s="165">
        <f t="shared" si="742"/>
        <v>0</v>
      </c>
      <c r="AH1797" s="165">
        <f t="shared" si="742"/>
        <v>0</v>
      </c>
      <c r="AI1797" s="165">
        <f t="shared" si="743"/>
        <v>0</v>
      </c>
      <c r="AJ1797" s="165">
        <f t="shared" si="743"/>
        <v>0</v>
      </c>
      <c r="AK1797" s="165">
        <f t="shared" si="743"/>
        <v>0</v>
      </c>
      <c r="AL1797" s="165">
        <f t="shared" si="743"/>
        <v>0</v>
      </c>
      <c r="AM1797" s="165">
        <f t="shared" si="743"/>
        <v>0</v>
      </c>
      <c r="AN1797" s="165">
        <f t="shared" si="743"/>
        <v>0</v>
      </c>
      <c r="AO1797" s="165">
        <f t="shared" si="743"/>
        <v>0</v>
      </c>
      <c r="AP1797" s="165">
        <f t="shared" si="743"/>
        <v>0</v>
      </c>
      <c r="AQ1797" s="165">
        <f t="shared" si="743"/>
        <v>0</v>
      </c>
      <c r="AR1797" s="165">
        <f t="shared" si="743"/>
        <v>0</v>
      </c>
      <c r="AS1797" s="165">
        <f t="shared" si="739"/>
        <v>0</v>
      </c>
    </row>
    <row r="1798" spans="2:45" hidden="1" outlineLevel="2">
      <c r="B1798" s="66">
        <v>26</v>
      </c>
      <c r="D1798" s="338">
        <v>0</v>
      </c>
      <c r="E1798" s="165">
        <f t="shared" si="740"/>
        <v>0</v>
      </c>
      <c r="F1798" s="165">
        <f t="shared" si="740"/>
        <v>0</v>
      </c>
      <c r="G1798" s="165">
        <f t="shared" si="740"/>
        <v>0</v>
      </c>
      <c r="H1798" s="165">
        <f t="shared" si="740"/>
        <v>0</v>
      </c>
      <c r="I1798" s="165">
        <f t="shared" si="740"/>
        <v>0</v>
      </c>
      <c r="J1798" s="165">
        <f t="shared" si="740"/>
        <v>0</v>
      </c>
      <c r="K1798" s="165">
        <f t="shared" si="740"/>
        <v>0</v>
      </c>
      <c r="L1798" s="165">
        <f t="shared" si="740"/>
        <v>0</v>
      </c>
      <c r="M1798" s="165">
        <f t="shared" si="740"/>
        <v>0</v>
      </c>
      <c r="N1798" s="165">
        <f t="shared" si="740"/>
        <v>0</v>
      </c>
      <c r="O1798" s="165">
        <f t="shared" si="741"/>
        <v>0</v>
      </c>
      <c r="P1798" s="165">
        <f t="shared" si="741"/>
        <v>0</v>
      </c>
      <c r="Q1798" s="165">
        <f t="shared" si="741"/>
        <v>0</v>
      </c>
      <c r="R1798" s="165">
        <f t="shared" si="741"/>
        <v>0</v>
      </c>
      <c r="S1798" s="165">
        <f t="shared" si="741"/>
        <v>0</v>
      </c>
      <c r="T1798" s="165">
        <f t="shared" si="741"/>
        <v>0</v>
      </c>
      <c r="U1798" s="165">
        <f t="shared" si="741"/>
        <v>0</v>
      </c>
      <c r="V1798" s="165">
        <f t="shared" si="741"/>
        <v>0</v>
      </c>
      <c r="W1798" s="165">
        <f t="shared" si="741"/>
        <v>0</v>
      </c>
      <c r="X1798" s="165">
        <f t="shared" si="741"/>
        <v>0</v>
      </c>
      <c r="Y1798" s="165">
        <f t="shared" si="742"/>
        <v>0</v>
      </c>
      <c r="Z1798" s="165">
        <f t="shared" si="742"/>
        <v>0</v>
      </c>
      <c r="AA1798" s="165">
        <f t="shared" si="742"/>
        <v>0</v>
      </c>
      <c r="AB1798" s="165">
        <f t="shared" si="742"/>
        <v>0</v>
      </c>
      <c r="AC1798" s="165">
        <f t="shared" si="742"/>
        <v>0</v>
      </c>
      <c r="AD1798" s="165">
        <f t="shared" si="742"/>
        <v>0</v>
      </c>
      <c r="AE1798" s="165">
        <f t="shared" si="742"/>
        <v>0</v>
      </c>
      <c r="AF1798" s="165">
        <f t="shared" si="742"/>
        <v>0</v>
      </c>
      <c r="AG1798" s="165">
        <f t="shared" si="742"/>
        <v>0</v>
      </c>
      <c r="AH1798" s="165">
        <f t="shared" si="742"/>
        <v>0</v>
      </c>
      <c r="AI1798" s="165">
        <f t="shared" si="743"/>
        <v>0</v>
      </c>
      <c r="AJ1798" s="165">
        <f t="shared" si="743"/>
        <v>0</v>
      </c>
      <c r="AK1798" s="165">
        <f t="shared" si="743"/>
        <v>0</v>
      </c>
      <c r="AL1798" s="165">
        <f t="shared" si="743"/>
        <v>0</v>
      </c>
      <c r="AM1798" s="165">
        <f t="shared" si="743"/>
        <v>0</v>
      </c>
      <c r="AN1798" s="165">
        <f t="shared" si="743"/>
        <v>0</v>
      </c>
      <c r="AO1798" s="165">
        <f t="shared" si="743"/>
        <v>0</v>
      </c>
      <c r="AP1798" s="165">
        <f t="shared" si="743"/>
        <v>0</v>
      </c>
      <c r="AQ1798" s="165">
        <f t="shared" si="743"/>
        <v>0</v>
      </c>
      <c r="AR1798" s="165">
        <f t="shared" si="743"/>
        <v>0</v>
      </c>
      <c r="AS1798" s="165">
        <f t="shared" si="739"/>
        <v>0</v>
      </c>
    </row>
    <row r="1799" spans="2:45" hidden="1" outlineLevel="2">
      <c r="B1799" s="66">
        <v>27</v>
      </c>
      <c r="D1799" s="338">
        <v>0</v>
      </c>
      <c r="E1799" s="165">
        <f t="shared" si="740"/>
        <v>0</v>
      </c>
      <c r="F1799" s="165">
        <f t="shared" si="740"/>
        <v>0</v>
      </c>
      <c r="G1799" s="165">
        <f t="shared" si="740"/>
        <v>0</v>
      </c>
      <c r="H1799" s="165">
        <f t="shared" si="740"/>
        <v>0</v>
      </c>
      <c r="I1799" s="165">
        <f t="shared" si="740"/>
        <v>0</v>
      </c>
      <c r="J1799" s="165">
        <f t="shared" si="740"/>
        <v>0</v>
      </c>
      <c r="K1799" s="165">
        <f t="shared" si="740"/>
        <v>0</v>
      </c>
      <c r="L1799" s="165">
        <f t="shared" si="740"/>
        <v>0</v>
      </c>
      <c r="M1799" s="165">
        <f t="shared" si="740"/>
        <v>0</v>
      </c>
      <c r="N1799" s="165">
        <f t="shared" si="740"/>
        <v>0</v>
      </c>
      <c r="O1799" s="165">
        <f t="shared" si="741"/>
        <v>0</v>
      </c>
      <c r="P1799" s="165">
        <f t="shared" si="741"/>
        <v>0</v>
      </c>
      <c r="Q1799" s="165">
        <f t="shared" si="741"/>
        <v>0</v>
      </c>
      <c r="R1799" s="165">
        <f t="shared" si="741"/>
        <v>0</v>
      </c>
      <c r="S1799" s="165">
        <f t="shared" si="741"/>
        <v>0</v>
      </c>
      <c r="T1799" s="165">
        <f t="shared" si="741"/>
        <v>0</v>
      </c>
      <c r="U1799" s="165">
        <f t="shared" si="741"/>
        <v>0</v>
      </c>
      <c r="V1799" s="165">
        <f t="shared" si="741"/>
        <v>0</v>
      </c>
      <c r="W1799" s="165">
        <f t="shared" si="741"/>
        <v>0</v>
      </c>
      <c r="X1799" s="165">
        <f t="shared" si="741"/>
        <v>0</v>
      </c>
      <c r="Y1799" s="165">
        <f t="shared" si="742"/>
        <v>0</v>
      </c>
      <c r="Z1799" s="165">
        <f t="shared" si="742"/>
        <v>0</v>
      </c>
      <c r="AA1799" s="165">
        <f t="shared" si="742"/>
        <v>0</v>
      </c>
      <c r="AB1799" s="165">
        <f t="shared" si="742"/>
        <v>0</v>
      </c>
      <c r="AC1799" s="165">
        <f t="shared" si="742"/>
        <v>0</v>
      </c>
      <c r="AD1799" s="165">
        <f t="shared" si="742"/>
        <v>0</v>
      </c>
      <c r="AE1799" s="165">
        <f t="shared" si="742"/>
        <v>0</v>
      </c>
      <c r="AF1799" s="165">
        <f t="shared" si="742"/>
        <v>0</v>
      </c>
      <c r="AG1799" s="165">
        <f t="shared" si="742"/>
        <v>0</v>
      </c>
      <c r="AH1799" s="165">
        <f t="shared" si="742"/>
        <v>0</v>
      </c>
      <c r="AI1799" s="165">
        <f t="shared" si="743"/>
        <v>0</v>
      </c>
      <c r="AJ1799" s="165">
        <f t="shared" si="743"/>
        <v>0</v>
      </c>
      <c r="AK1799" s="165">
        <f t="shared" si="743"/>
        <v>0</v>
      </c>
      <c r="AL1799" s="165">
        <f t="shared" si="743"/>
        <v>0</v>
      </c>
      <c r="AM1799" s="165">
        <f t="shared" si="743"/>
        <v>0</v>
      </c>
      <c r="AN1799" s="165">
        <f t="shared" si="743"/>
        <v>0</v>
      </c>
      <c r="AO1799" s="165">
        <f t="shared" si="743"/>
        <v>0</v>
      </c>
      <c r="AP1799" s="165">
        <f t="shared" si="743"/>
        <v>0</v>
      </c>
      <c r="AQ1799" s="165">
        <f t="shared" si="743"/>
        <v>0</v>
      </c>
      <c r="AR1799" s="165">
        <f t="shared" si="743"/>
        <v>0</v>
      </c>
      <c r="AS1799" s="165">
        <f t="shared" si="739"/>
        <v>0</v>
      </c>
    </row>
    <row r="1800" spans="2:45" hidden="1" outlineLevel="2">
      <c r="B1800" s="66">
        <v>28</v>
      </c>
      <c r="D1800" s="338">
        <v>0</v>
      </c>
      <c r="E1800" s="165">
        <f t="shared" si="740"/>
        <v>0</v>
      </c>
      <c r="F1800" s="165">
        <f t="shared" si="740"/>
        <v>0</v>
      </c>
      <c r="G1800" s="165">
        <f t="shared" si="740"/>
        <v>0</v>
      </c>
      <c r="H1800" s="165">
        <f t="shared" si="740"/>
        <v>0</v>
      </c>
      <c r="I1800" s="165">
        <f t="shared" si="740"/>
        <v>0</v>
      </c>
      <c r="J1800" s="165">
        <f t="shared" si="740"/>
        <v>0</v>
      </c>
      <c r="K1800" s="165">
        <f t="shared" si="740"/>
        <v>0</v>
      </c>
      <c r="L1800" s="165">
        <f t="shared" si="740"/>
        <v>0</v>
      </c>
      <c r="M1800" s="165">
        <f t="shared" si="740"/>
        <v>0</v>
      </c>
      <c r="N1800" s="165">
        <f t="shared" si="740"/>
        <v>0</v>
      </c>
      <c r="O1800" s="165">
        <f t="shared" si="741"/>
        <v>0</v>
      </c>
      <c r="P1800" s="165">
        <f t="shared" si="741"/>
        <v>0</v>
      </c>
      <c r="Q1800" s="165">
        <f t="shared" si="741"/>
        <v>0</v>
      </c>
      <c r="R1800" s="165">
        <f t="shared" si="741"/>
        <v>0</v>
      </c>
      <c r="S1800" s="165">
        <f t="shared" si="741"/>
        <v>0</v>
      </c>
      <c r="T1800" s="165">
        <f t="shared" si="741"/>
        <v>0</v>
      </c>
      <c r="U1800" s="165">
        <f t="shared" si="741"/>
        <v>0</v>
      </c>
      <c r="V1800" s="165">
        <f t="shared" si="741"/>
        <v>0</v>
      </c>
      <c r="W1800" s="165">
        <f t="shared" si="741"/>
        <v>0</v>
      </c>
      <c r="X1800" s="165">
        <f t="shared" si="741"/>
        <v>0</v>
      </c>
      <c r="Y1800" s="165">
        <f t="shared" si="742"/>
        <v>0</v>
      </c>
      <c r="Z1800" s="165">
        <f t="shared" si="742"/>
        <v>0</v>
      </c>
      <c r="AA1800" s="165">
        <f t="shared" si="742"/>
        <v>0</v>
      </c>
      <c r="AB1800" s="165">
        <f t="shared" si="742"/>
        <v>0</v>
      </c>
      <c r="AC1800" s="165">
        <f t="shared" si="742"/>
        <v>0</v>
      </c>
      <c r="AD1800" s="165">
        <f t="shared" si="742"/>
        <v>0</v>
      </c>
      <c r="AE1800" s="165">
        <f t="shared" si="742"/>
        <v>0</v>
      </c>
      <c r="AF1800" s="165">
        <f t="shared" si="742"/>
        <v>0</v>
      </c>
      <c r="AG1800" s="165">
        <f t="shared" si="742"/>
        <v>0</v>
      </c>
      <c r="AH1800" s="165">
        <f t="shared" si="742"/>
        <v>0</v>
      </c>
      <c r="AI1800" s="165">
        <f t="shared" si="743"/>
        <v>0</v>
      </c>
      <c r="AJ1800" s="165">
        <f t="shared" si="743"/>
        <v>0</v>
      </c>
      <c r="AK1800" s="165">
        <f t="shared" si="743"/>
        <v>0</v>
      </c>
      <c r="AL1800" s="165">
        <f t="shared" si="743"/>
        <v>0</v>
      </c>
      <c r="AM1800" s="165">
        <f t="shared" si="743"/>
        <v>0</v>
      </c>
      <c r="AN1800" s="165">
        <f t="shared" si="743"/>
        <v>0</v>
      </c>
      <c r="AO1800" s="165">
        <f t="shared" si="743"/>
        <v>0</v>
      </c>
      <c r="AP1800" s="165">
        <f t="shared" si="743"/>
        <v>0</v>
      </c>
      <c r="AQ1800" s="165">
        <f t="shared" si="743"/>
        <v>0</v>
      </c>
      <c r="AR1800" s="165">
        <f t="shared" si="743"/>
        <v>0</v>
      </c>
      <c r="AS1800" s="165">
        <f t="shared" si="739"/>
        <v>0</v>
      </c>
    </row>
    <row r="1801" spans="2:45" hidden="1" outlineLevel="2">
      <c r="B1801" s="66">
        <v>29</v>
      </c>
      <c r="D1801" s="338">
        <v>0</v>
      </c>
      <c r="E1801" s="165">
        <f t="shared" si="740"/>
        <v>0</v>
      </c>
      <c r="F1801" s="165">
        <f t="shared" si="740"/>
        <v>0</v>
      </c>
      <c r="G1801" s="165">
        <f t="shared" si="740"/>
        <v>0</v>
      </c>
      <c r="H1801" s="165">
        <f t="shared" si="740"/>
        <v>0</v>
      </c>
      <c r="I1801" s="165">
        <f t="shared" si="740"/>
        <v>0</v>
      </c>
      <c r="J1801" s="165">
        <f t="shared" si="740"/>
        <v>0</v>
      </c>
      <c r="K1801" s="165">
        <f t="shared" si="740"/>
        <v>0</v>
      </c>
      <c r="L1801" s="165">
        <f t="shared" si="740"/>
        <v>0</v>
      </c>
      <c r="M1801" s="165">
        <f t="shared" si="740"/>
        <v>0</v>
      </c>
      <c r="N1801" s="165">
        <f t="shared" si="740"/>
        <v>0</v>
      </c>
      <c r="O1801" s="165">
        <f t="shared" si="741"/>
        <v>0</v>
      </c>
      <c r="P1801" s="165">
        <f t="shared" si="741"/>
        <v>0</v>
      </c>
      <c r="Q1801" s="165">
        <f t="shared" si="741"/>
        <v>0</v>
      </c>
      <c r="R1801" s="165">
        <f t="shared" si="741"/>
        <v>0</v>
      </c>
      <c r="S1801" s="165">
        <f t="shared" si="741"/>
        <v>0</v>
      </c>
      <c r="T1801" s="165">
        <f t="shared" si="741"/>
        <v>0</v>
      </c>
      <c r="U1801" s="165">
        <f t="shared" si="741"/>
        <v>0</v>
      </c>
      <c r="V1801" s="165">
        <f t="shared" si="741"/>
        <v>0</v>
      </c>
      <c r="W1801" s="165">
        <f t="shared" si="741"/>
        <v>0</v>
      </c>
      <c r="X1801" s="165">
        <f t="shared" si="741"/>
        <v>0</v>
      </c>
      <c r="Y1801" s="165">
        <f t="shared" si="742"/>
        <v>0</v>
      </c>
      <c r="Z1801" s="165">
        <f t="shared" si="742"/>
        <v>0</v>
      </c>
      <c r="AA1801" s="165">
        <f t="shared" si="742"/>
        <v>0</v>
      </c>
      <c r="AB1801" s="165">
        <f t="shared" si="742"/>
        <v>0</v>
      </c>
      <c r="AC1801" s="165">
        <f t="shared" si="742"/>
        <v>0</v>
      </c>
      <c r="AD1801" s="165">
        <f t="shared" si="742"/>
        <v>0</v>
      </c>
      <c r="AE1801" s="165">
        <f t="shared" si="742"/>
        <v>0</v>
      </c>
      <c r="AF1801" s="165">
        <f t="shared" si="742"/>
        <v>0</v>
      </c>
      <c r="AG1801" s="165">
        <f t="shared" si="742"/>
        <v>0</v>
      </c>
      <c r="AH1801" s="165">
        <f t="shared" si="742"/>
        <v>0</v>
      </c>
      <c r="AI1801" s="165">
        <f t="shared" si="743"/>
        <v>0</v>
      </c>
      <c r="AJ1801" s="165">
        <f t="shared" si="743"/>
        <v>0</v>
      </c>
      <c r="AK1801" s="165">
        <f t="shared" si="743"/>
        <v>0</v>
      </c>
      <c r="AL1801" s="165">
        <f t="shared" si="743"/>
        <v>0</v>
      </c>
      <c r="AM1801" s="165">
        <f t="shared" si="743"/>
        <v>0</v>
      </c>
      <c r="AN1801" s="165">
        <f t="shared" si="743"/>
        <v>0</v>
      </c>
      <c r="AO1801" s="165">
        <f t="shared" si="743"/>
        <v>0</v>
      </c>
      <c r="AP1801" s="165">
        <f t="shared" si="743"/>
        <v>0</v>
      </c>
      <c r="AQ1801" s="165">
        <f t="shared" si="743"/>
        <v>0</v>
      </c>
      <c r="AR1801" s="165">
        <f t="shared" si="743"/>
        <v>0</v>
      </c>
      <c r="AS1801" s="165">
        <f t="shared" si="739"/>
        <v>0</v>
      </c>
    </row>
    <row r="1802" spans="2:45" hidden="1" outlineLevel="2">
      <c r="B1802" s="66">
        <v>30</v>
      </c>
      <c r="D1802" s="338">
        <v>0</v>
      </c>
      <c r="E1802" s="165">
        <f t="shared" si="740"/>
        <v>0</v>
      </c>
      <c r="F1802" s="165">
        <f t="shared" si="740"/>
        <v>0</v>
      </c>
      <c r="G1802" s="165">
        <f t="shared" si="740"/>
        <v>0</v>
      </c>
      <c r="H1802" s="165">
        <f t="shared" si="740"/>
        <v>0</v>
      </c>
      <c r="I1802" s="165">
        <f t="shared" si="740"/>
        <v>0</v>
      </c>
      <c r="J1802" s="165">
        <f t="shared" si="740"/>
        <v>0</v>
      </c>
      <c r="K1802" s="165">
        <f t="shared" si="740"/>
        <v>0</v>
      </c>
      <c r="L1802" s="165">
        <f t="shared" si="740"/>
        <v>0</v>
      </c>
      <c r="M1802" s="165">
        <f t="shared" si="740"/>
        <v>0</v>
      </c>
      <c r="N1802" s="165">
        <f t="shared" si="740"/>
        <v>0</v>
      </c>
      <c r="O1802" s="165">
        <f t="shared" si="741"/>
        <v>0</v>
      </c>
      <c r="P1802" s="165">
        <f t="shared" si="741"/>
        <v>0</v>
      </c>
      <c r="Q1802" s="165">
        <f t="shared" si="741"/>
        <v>0</v>
      </c>
      <c r="R1802" s="165">
        <f t="shared" si="741"/>
        <v>0</v>
      </c>
      <c r="S1802" s="165">
        <f t="shared" si="741"/>
        <v>0</v>
      </c>
      <c r="T1802" s="165">
        <f t="shared" si="741"/>
        <v>0</v>
      </c>
      <c r="U1802" s="165">
        <f t="shared" si="741"/>
        <v>0</v>
      </c>
      <c r="V1802" s="165">
        <f t="shared" si="741"/>
        <v>0</v>
      </c>
      <c r="W1802" s="165">
        <f t="shared" si="741"/>
        <v>0</v>
      </c>
      <c r="X1802" s="165">
        <f t="shared" si="741"/>
        <v>0</v>
      </c>
      <c r="Y1802" s="165">
        <f t="shared" si="742"/>
        <v>0</v>
      </c>
      <c r="Z1802" s="165">
        <f t="shared" si="742"/>
        <v>0</v>
      </c>
      <c r="AA1802" s="165">
        <f t="shared" si="742"/>
        <v>0</v>
      </c>
      <c r="AB1802" s="165">
        <f t="shared" si="742"/>
        <v>0</v>
      </c>
      <c r="AC1802" s="165">
        <f t="shared" si="742"/>
        <v>0</v>
      </c>
      <c r="AD1802" s="165">
        <f t="shared" si="742"/>
        <v>0</v>
      </c>
      <c r="AE1802" s="165">
        <f t="shared" si="742"/>
        <v>0</v>
      </c>
      <c r="AF1802" s="165">
        <f t="shared" si="742"/>
        <v>0</v>
      </c>
      <c r="AG1802" s="165">
        <f t="shared" si="742"/>
        <v>0</v>
      </c>
      <c r="AH1802" s="165">
        <f t="shared" si="742"/>
        <v>0</v>
      </c>
      <c r="AI1802" s="165">
        <f t="shared" si="743"/>
        <v>0</v>
      </c>
      <c r="AJ1802" s="165">
        <f t="shared" si="743"/>
        <v>0</v>
      </c>
      <c r="AK1802" s="165">
        <f t="shared" si="743"/>
        <v>0</v>
      </c>
      <c r="AL1802" s="165">
        <f t="shared" si="743"/>
        <v>0</v>
      </c>
      <c r="AM1802" s="165">
        <f t="shared" si="743"/>
        <v>0</v>
      </c>
      <c r="AN1802" s="165">
        <f t="shared" si="743"/>
        <v>0</v>
      </c>
      <c r="AO1802" s="165">
        <f t="shared" si="743"/>
        <v>0</v>
      </c>
      <c r="AP1802" s="165">
        <f t="shared" si="743"/>
        <v>0</v>
      </c>
      <c r="AQ1802" s="165">
        <f t="shared" si="743"/>
        <v>0</v>
      </c>
      <c r="AR1802" s="165">
        <f t="shared" si="743"/>
        <v>0</v>
      </c>
      <c r="AS1802" s="165">
        <f t="shared" si="739"/>
        <v>0</v>
      </c>
    </row>
    <row r="1803" spans="2:45" hidden="1" outlineLevel="2">
      <c r="B1803" s="66">
        <v>31</v>
      </c>
      <c r="D1803" s="338">
        <v>0</v>
      </c>
      <c r="E1803" s="165">
        <f t="shared" ref="E1803:N1812" si="744">IF(AND(E$2=$B1803,$B1803=$C$3),$D1803,IF(AND(E$2&gt;$B1803,E$2&lt;=$D$1772+$B1803),SLN($D1803,0,IF($C$3-$B1803&gt;=$D$1772,$D$1772,$C$3-$B1803)),0))</f>
        <v>0</v>
      </c>
      <c r="F1803" s="165">
        <f t="shared" si="744"/>
        <v>0</v>
      </c>
      <c r="G1803" s="165">
        <f t="shared" si="744"/>
        <v>0</v>
      </c>
      <c r="H1803" s="165">
        <f t="shared" si="744"/>
        <v>0</v>
      </c>
      <c r="I1803" s="165">
        <f t="shared" si="744"/>
        <v>0</v>
      </c>
      <c r="J1803" s="165">
        <f t="shared" si="744"/>
        <v>0</v>
      </c>
      <c r="K1803" s="165">
        <f t="shared" si="744"/>
        <v>0</v>
      </c>
      <c r="L1803" s="165">
        <f t="shared" si="744"/>
        <v>0</v>
      </c>
      <c r="M1803" s="165">
        <f t="shared" si="744"/>
        <v>0</v>
      </c>
      <c r="N1803" s="165">
        <f t="shared" si="744"/>
        <v>0</v>
      </c>
      <c r="O1803" s="165">
        <f t="shared" ref="O1803:X1812" si="745">IF(AND(O$2=$B1803,$B1803=$C$3),$D1803,IF(AND(O$2&gt;$B1803,O$2&lt;=$D$1772+$B1803),SLN($D1803,0,IF($C$3-$B1803&gt;=$D$1772,$D$1772,$C$3-$B1803)),0))</f>
        <v>0</v>
      </c>
      <c r="P1803" s="165">
        <f t="shared" si="745"/>
        <v>0</v>
      </c>
      <c r="Q1803" s="165">
        <f t="shared" si="745"/>
        <v>0</v>
      </c>
      <c r="R1803" s="165">
        <f t="shared" si="745"/>
        <v>0</v>
      </c>
      <c r="S1803" s="165">
        <f t="shared" si="745"/>
        <v>0</v>
      </c>
      <c r="T1803" s="165">
        <f t="shared" si="745"/>
        <v>0</v>
      </c>
      <c r="U1803" s="165">
        <f t="shared" si="745"/>
        <v>0</v>
      </c>
      <c r="V1803" s="165">
        <f t="shared" si="745"/>
        <v>0</v>
      </c>
      <c r="W1803" s="165">
        <f t="shared" si="745"/>
        <v>0</v>
      </c>
      <c r="X1803" s="165">
        <f t="shared" si="745"/>
        <v>0</v>
      </c>
      <c r="Y1803" s="165">
        <f t="shared" ref="Y1803:AH1812" si="746">IF(AND(Y$2=$B1803,$B1803=$C$3),$D1803,IF(AND(Y$2&gt;$B1803,Y$2&lt;=$D$1772+$B1803),SLN($D1803,0,IF($C$3-$B1803&gt;=$D$1772,$D$1772,$C$3-$B1803)),0))</f>
        <v>0</v>
      </c>
      <c r="Z1803" s="165">
        <f t="shared" si="746"/>
        <v>0</v>
      </c>
      <c r="AA1803" s="165">
        <f t="shared" si="746"/>
        <v>0</v>
      </c>
      <c r="AB1803" s="165">
        <f t="shared" si="746"/>
        <v>0</v>
      </c>
      <c r="AC1803" s="165">
        <f t="shared" si="746"/>
        <v>0</v>
      </c>
      <c r="AD1803" s="165">
        <f t="shared" si="746"/>
        <v>0</v>
      </c>
      <c r="AE1803" s="165">
        <f t="shared" si="746"/>
        <v>0</v>
      </c>
      <c r="AF1803" s="165">
        <f t="shared" si="746"/>
        <v>0</v>
      </c>
      <c r="AG1803" s="165">
        <f t="shared" si="746"/>
        <v>0</v>
      </c>
      <c r="AH1803" s="165">
        <f t="shared" si="746"/>
        <v>0</v>
      </c>
      <c r="AI1803" s="165">
        <f t="shared" ref="AI1803:AR1812" si="747">IF(AND(AI$2=$B1803,$B1803=$C$3),$D1803,IF(AND(AI$2&gt;$B1803,AI$2&lt;=$D$1772+$B1803),SLN($D1803,0,IF($C$3-$B1803&gt;=$D$1772,$D$1772,$C$3-$B1803)),0))</f>
        <v>0</v>
      </c>
      <c r="AJ1803" s="165">
        <f t="shared" si="747"/>
        <v>0</v>
      </c>
      <c r="AK1803" s="165">
        <f t="shared" si="747"/>
        <v>0</v>
      </c>
      <c r="AL1803" s="165">
        <f t="shared" si="747"/>
        <v>0</v>
      </c>
      <c r="AM1803" s="165">
        <f t="shared" si="747"/>
        <v>0</v>
      </c>
      <c r="AN1803" s="165">
        <f t="shared" si="747"/>
        <v>0</v>
      </c>
      <c r="AO1803" s="165">
        <f t="shared" si="747"/>
        <v>0</v>
      </c>
      <c r="AP1803" s="165">
        <f t="shared" si="747"/>
        <v>0</v>
      </c>
      <c r="AQ1803" s="165">
        <f t="shared" si="747"/>
        <v>0</v>
      </c>
      <c r="AR1803" s="165">
        <f t="shared" si="747"/>
        <v>0</v>
      </c>
      <c r="AS1803" s="165">
        <f t="shared" si="739"/>
        <v>0</v>
      </c>
    </row>
    <row r="1804" spans="2:45" hidden="1" outlineLevel="2">
      <c r="B1804" s="66">
        <v>32</v>
      </c>
      <c r="D1804" s="338">
        <v>0</v>
      </c>
      <c r="E1804" s="165">
        <f t="shared" si="744"/>
        <v>0</v>
      </c>
      <c r="F1804" s="165">
        <f t="shared" si="744"/>
        <v>0</v>
      </c>
      <c r="G1804" s="165">
        <f t="shared" si="744"/>
        <v>0</v>
      </c>
      <c r="H1804" s="165">
        <f t="shared" si="744"/>
        <v>0</v>
      </c>
      <c r="I1804" s="165">
        <f t="shared" si="744"/>
        <v>0</v>
      </c>
      <c r="J1804" s="165">
        <f t="shared" si="744"/>
        <v>0</v>
      </c>
      <c r="K1804" s="165">
        <f t="shared" si="744"/>
        <v>0</v>
      </c>
      <c r="L1804" s="165">
        <f t="shared" si="744"/>
        <v>0</v>
      </c>
      <c r="M1804" s="165">
        <f t="shared" si="744"/>
        <v>0</v>
      </c>
      <c r="N1804" s="165">
        <f t="shared" si="744"/>
        <v>0</v>
      </c>
      <c r="O1804" s="165">
        <f t="shared" si="745"/>
        <v>0</v>
      </c>
      <c r="P1804" s="165">
        <f t="shared" si="745"/>
        <v>0</v>
      </c>
      <c r="Q1804" s="165">
        <f t="shared" si="745"/>
        <v>0</v>
      </c>
      <c r="R1804" s="165">
        <f t="shared" si="745"/>
        <v>0</v>
      </c>
      <c r="S1804" s="165">
        <f t="shared" si="745"/>
        <v>0</v>
      </c>
      <c r="T1804" s="165">
        <f t="shared" si="745"/>
        <v>0</v>
      </c>
      <c r="U1804" s="165">
        <f t="shared" si="745"/>
        <v>0</v>
      </c>
      <c r="V1804" s="165">
        <f t="shared" si="745"/>
        <v>0</v>
      </c>
      <c r="W1804" s="165">
        <f t="shared" si="745"/>
        <v>0</v>
      </c>
      <c r="X1804" s="165">
        <f t="shared" si="745"/>
        <v>0</v>
      </c>
      <c r="Y1804" s="165">
        <f t="shared" si="746"/>
        <v>0</v>
      </c>
      <c r="Z1804" s="165">
        <f t="shared" si="746"/>
        <v>0</v>
      </c>
      <c r="AA1804" s="165">
        <f t="shared" si="746"/>
        <v>0</v>
      </c>
      <c r="AB1804" s="165">
        <f t="shared" si="746"/>
        <v>0</v>
      </c>
      <c r="AC1804" s="165">
        <f t="shared" si="746"/>
        <v>0</v>
      </c>
      <c r="AD1804" s="165">
        <f t="shared" si="746"/>
        <v>0</v>
      </c>
      <c r="AE1804" s="165">
        <f t="shared" si="746"/>
        <v>0</v>
      </c>
      <c r="AF1804" s="165">
        <f t="shared" si="746"/>
        <v>0</v>
      </c>
      <c r="AG1804" s="165">
        <f t="shared" si="746"/>
        <v>0</v>
      </c>
      <c r="AH1804" s="165">
        <f t="shared" si="746"/>
        <v>0</v>
      </c>
      <c r="AI1804" s="165">
        <f t="shared" si="747"/>
        <v>0</v>
      </c>
      <c r="AJ1804" s="165">
        <f t="shared" si="747"/>
        <v>0</v>
      </c>
      <c r="AK1804" s="165">
        <f t="shared" si="747"/>
        <v>0</v>
      </c>
      <c r="AL1804" s="165">
        <f t="shared" si="747"/>
        <v>0</v>
      </c>
      <c r="AM1804" s="165">
        <f t="shared" si="747"/>
        <v>0</v>
      </c>
      <c r="AN1804" s="165">
        <f t="shared" si="747"/>
        <v>0</v>
      </c>
      <c r="AO1804" s="165">
        <f t="shared" si="747"/>
        <v>0</v>
      </c>
      <c r="AP1804" s="165">
        <f t="shared" si="747"/>
        <v>0</v>
      </c>
      <c r="AQ1804" s="165">
        <f t="shared" si="747"/>
        <v>0</v>
      </c>
      <c r="AR1804" s="165">
        <f t="shared" si="747"/>
        <v>0</v>
      </c>
      <c r="AS1804" s="165">
        <f t="shared" si="739"/>
        <v>0</v>
      </c>
    </row>
    <row r="1805" spans="2:45" hidden="1" outlineLevel="2">
      <c r="B1805" s="66">
        <v>33</v>
      </c>
      <c r="D1805" s="338">
        <v>0</v>
      </c>
      <c r="E1805" s="165">
        <f t="shared" si="744"/>
        <v>0</v>
      </c>
      <c r="F1805" s="165">
        <f t="shared" si="744"/>
        <v>0</v>
      </c>
      <c r="G1805" s="165">
        <f t="shared" si="744"/>
        <v>0</v>
      </c>
      <c r="H1805" s="165">
        <f t="shared" si="744"/>
        <v>0</v>
      </c>
      <c r="I1805" s="165">
        <f t="shared" si="744"/>
        <v>0</v>
      </c>
      <c r="J1805" s="165">
        <f t="shared" si="744"/>
        <v>0</v>
      </c>
      <c r="K1805" s="165">
        <f t="shared" si="744"/>
        <v>0</v>
      </c>
      <c r="L1805" s="165">
        <f t="shared" si="744"/>
        <v>0</v>
      </c>
      <c r="M1805" s="165">
        <f t="shared" si="744"/>
        <v>0</v>
      </c>
      <c r="N1805" s="165">
        <f t="shared" si="744"/>
        <v>0</v>
      </c>
      <c r="O1805" s="165">
        <f t="shared" si="745"/>
        <v>0</v>
      </c>
      <c r="P1805" s="165">
        <f t="shared" si="745"/>
        <v>0</v>
      </c>
      <c r="Q1805" s="165">
        <f t="shared" si="745"/>
        <v>0</v>
      </c>
      <c r="R1805" s="165">
        <f t="shared" si="745"/>
        <v>0</v>
      </c>
      <c r="S1805" s="165">
        <f t="shared" si="745"/>
        <v>0</v>
      </c>
      <c r="T1805" s="165">
        <f t="shared" si="745"/>
        <v>0</v>
      </c>
      <c r="U1805" s="165">
        <f t="shared" si="745"/>
        <v>0</v>
      </c>
      <c r="V1805" s="165">
        <f t="shared" si="745"/>
        <v>0</v>
      </c>
      <c r="W1805" s="165">
        <f t="shared" si="745"/>
        <v>0</v>
      </c>
      <c r="X1805" s="165">
        <f t="shared" si="745"/>
        <v>0</v>
      </c>
      <c r="Y1805" s="165">
        <f t="shared" si="746"/>
        <v>0</v>
      </c>
      <c r="Z1805" s="165">
        <f t="shared" si="746"/>
        <v>0</v>
      </c>
      <c r="AA1805" s="165">
        <f t="shared" si="746"/>
        <v>0</v>
      </c>
      <c r="AB1805" s="165">
        <f t="shared" si="746"/>
        <v>0</v>
      </c>
      <c r="AC1805" s="165">
        <f t="shared" si="746"/>
        <v>0</v>
      </c>
      <c r="AD1805" s="165">
        <f t="shared" si="746"/>
        <v>0</v>
      </c>
      <c r="AE1805" s="165">
        <f t="shared" si="746"/>
        <v>0</v>
      </c>
      <c r="AF1805" s="165">
        <f t="shared" si="746"/>
        <v>0</v>
      </c>
      <c r="AG1805" s="165">
        <f t="shared" si="746"/>
        <v>0</v>
      </c>
      <c r="AH1805" s="165">
        <f t="shared" si="746"/>
        <v>0</v>
      </c>
      <c r="AI1805" s="165">
        <f t="shared" si="747"/>
        <v>0</v>
      </c>
      <c r="AJ1805" s="165">
        <f t="shared" si="747"/>
        <v>0</v>
      </c>
      <c r="AK1805" s="165">
        <f t="shared" si="747"/>
        <v>0</v>
      </c>
      <c r="AL1805" s="165">
        <f t="shared" si="747"/>
        <v>0</v>
      </c>
      <c r="AM1805" s="165">
        <f t="shared" si="747"/>
        <v>0</v>
      </c>
      <c r="AN1805" s="165">
        <f t="shared" si="747"/>
        <v>0</v>
      </c>
      <c r="AO1805" s="165">
        <f t="shared" si="747"/>
        <v>0</v>
      </c>
      <c r="AP1805" s="165">
        <f t="shared" si="747"/>
        <v>0</v>
      </c>
      <c r="AQ1805" s="165">
        <f t="shared" si="747"/>
        <v>0</v>
      </c>
      <c r="AR1805" s="165">
        <f t="shared" si="747"/>
        <v>0</v>
      </c>
      <c r="AS1805" s="165">
        <f t="shared" si="739"/>
        <v>0</v>
      </c>
    </row>
    <row r="1806" spans="2:45" hidden="1" outlineLevel="2">
      <c r="B1806" s="66">
        <v>34</v>
      </c>
      <c r="D1806" s="338">
        <v>0</v>
      </c>
      <c r="E1806" s="165">
        <f t="shared" si="744"/>
        <v>0</v>
      </c>
      <c r="F1806" s="165">
        <f t="shared" si="744"/>
        <v>0</v>
      </c>
      <c r="G1806" s="165">
        <f t="shared" si="744"/>
        <v>0</v>
      </c>
      <c r="H1806" s="165">
        <f t="shared" si="744"/>
        <v>0</v>
      </c>
      <c r="I1806" s="165">
        <f t="shared" si="744"/>
        <v>0</v>
      </c>
      <c r="J1806" s="165">
        <f t="shared" si="744"/>
        <v>0</v>
      </c>
      <c r="K1806" s="165">
        <f t="shared" si="744"/>
        <v>0</v>
      </c>
      <c r="L1806" s="165">
        <f t="shared" si="744"/>
        <v>0</v>
      </c>
      <c r="M1806" s="165">
        <f t="shared" si="744"/>
        <v>0</v>
      </c>
      <c r="N1806" s="165">
        <f t="shared" si="744"/>
        <v>0</v>
      </c>
      <c r="O1806" s="165">
        <f t="shared" si="745"/>
        <v>0</v>
      </c>
      <c r="P1806" s="165">
        <f t="shared" si="745"/>
        <v>0</v>
      </c>
      <c r="Q1806" s="165">
        <f t="shared" si="745"/>
        <v>0</v>
      </c>
      <c r="R1806" s="165">
        <f t="shared" si="745"/>
        <v>0</v>
      </c>
      <c r="S1806" s="165">
        <f t="shared" si="745"/>
        <v>0</v>
      </c>
      <c r="T1806" s="165">
        <f t="shared" si="745"/>
        <v>0</v>
      </c>
      <c r="U1806" s="165">
        <f t="shared" si="745"/>
        <v>0</v>
      </c>
      <c r="V1806" s="165">
        <f t="shared" si="745"/>
        <v>0</v>
      </c>
      <c r="W1806" s="165">
        <f t="shared" si="745"/>
        <v>0</v>
      </c>
      <c r="X1806" s="165">
        <f t="shared" si="745"/>
        <v>0</v>
      </c>
      <c r="Y1806" s="165">
        <f t="shared" si="746"/>
        <v>0</v>
      </c>
      <c r="Z1806" s="165">
        <f t="shared" si="746"/>
        <v>0</v>
      </c>
      <c r="AA1806" s="165">
        <f t="shared" si="746"/>
        <v>0</v>
      </c>
      <c r="AB1806" s="165">
        <f t="shared" si="746"/>
        <v>0</v>
      </c>
      <c r="AC1806" s="165">
        <f t="shared" si="746"/>
        <v>0</v>
      </c>
      <c r="AD1806" s="165">
        <f t="shared" si="746"/>
        <v>0</v>
      </c>
      <c r="AE1806" s="165">
        <f t="shared" si="746"/>
        <v>0</v>
      </c>
      <c r="AF1806" s="165">
        <f t="shared" si="746"/>
        <v>0</v>
      </c>
      <c r="AG1806" s="165">
        <f t="shared" si="746"/>
        <v>0</v>
      </c>
      <c r="AH1806" s="165">
        <f t="shared" si="746"/>
        <v>0</v>
      </c>
      <c r="AI1806" s="165">
        <f t="shared" si="747"/>
        <v>0</v>
      </c>
      <c r="AJ1806" s="165">
        <f t="shared" si="747"/>
        <v>0</v>
      </c>
      <c r="AK1806" s="165">
        <f t="shared" si="747"/>
        <v>0</v>
      </c>
      <c r="AL1806" s="165">
        <f t="shared" si="747"/>
        <v>0</v>
      </c>
      <c r="AM1806" s="165">
        <f t="shared" si="747"/>
        <v>0</v>
      </c>
      <c r="AN1806" s="165">
        <f t="shared" si="747"/>
        <v>0</v>
      </c>
      <c r="AO1806" s="165">
        <f t="shared" si="747"/>
        <v>0</v>
      </c>
      <c r="AP1806" s="165">
        <f t="shared" si="747"/>
        <v>0</v>
      </c>
      <c r="AQ1806" s="165">
        <f t="shared" si="747"/>
        <v>0</v>
      </c>
      <c r="AR1806" s="165">
        <f t="shared" si="747"/>
        <v>0</v>
      </c>
      <c r="AS1806" s="165">
        <f t="shared" si="739"/>
        <v>0</v>
      </c>
    </row>
    <row r="1807" spans="2:45" hidden="1" outlineLevel="2">
      <c r="B1807" s="66">
        <v>35</v>
      </c>
      <c r="D1807" s="338">
        <v>0</v>
      </c>
      <c r="E1807" s="165">
        <f t="shared" si="744"/>
        <v>0</v>
      </c>
      <c r="F1807" s="165">
        <f t="shared" si="744"/>
        <v>0</v>
      </c>
      <c r="G1807" s="165">
        <f t="shared" si="744"/>
        <v>0</v>
      </c>
      <c r="H1807" s="165">
        <f t="shared" si="744"/>
        <v>0</v>
      </c>
      <c r="I1807" s="165">
        <f t="shared" si="744"/>
        <v>0</v>
      </c>
      <c r="J1807" s="165">
        <f t="shared" si="744"/>
        <v>0</v>
      </c>
      <c r="K1807" s="165">
        <f t="shared" si="744"/>
        <v>0</v>
      </c>
      <c r="L1807" s="165">
        <f t="shared" si="744"/>
        <v>0</v>
      </c>
      <c r="M1807" s="165">
        <f t="shared" si="744"/>
        <v>0</v>
      </c>
      <c r="N1807" s="165">
        <f t="shared" si="744"/>
        <v>0</v>
      </c>
      <c r="O1807" s="165">
        <f t="shared" si="745"/>
        <v>0</v>
      </c>
      <c r="P1807" s="165">
        <f t="shared" si="745"/>
        <v>0</v>
      </c>
      <c r="Q1807" s="165">
        <f t="shared" si="745"/>
        <v>0</v>
      </c>
      <c r="R1807" s="165">
        <f t="shared" si="745"/>
        <v>0</v>
      </c>
      <c r="S1807" s="165">
        <f t="shared" si="745"/>
        <v>0</v>
      </c>
      <c r="T1807" s="165">
        <f t="shared" si="745"/>
        <v>0</v>
      </c>
      <c r="U1807" s="165">
        <f t="shared" si="745"/>
        <v>0</v>
      </c>
      <c r="V1807" s="165">
        <f t="shared" si="745"/>
        <v>0</v>
      </c>
      <c r="W1807" s="165">
        <f t="shared" si="745"/>
        <v>0</v>
      </c>
      <c r="X1807" s="165">
        <f t="shared" si="745"/>
        <v>0</v>
      </c>
      <c r="Y1807" s="165">
        <f t="shared" si="746"/>
        <v>0</v>
      </c>
      <c r="Z1807" s="165">
        <f t="shared" si="746"/>
        <v>0</v>
      </c>
      <c r="AA1807" s="165">
        <f t="shared" si="746"/>
        <v>0</v>
      </c>
      <c r="AB1807" s="165">
        <f t="shared" si="746"/>
        <v>0</v>
      </c>
      <c r="AC1807" s="165">
        <f t="shared" si="746"/>
        <v>0</v>
      </c>
      <c r="AD1807" s="165">
        <f t="shared" si="746"/>
        <v>0</v>
      </c>
      <c r="AE1807" s="165">
        <f t="shared" si="746"/>
        <v>0</v>
      </c>
      <c r="AF1807" s="165">
        <f t="shared" si="746"/>
        <v>0</v>
      </c>
      <c r="AG1807" s="165">
        <f t="shared" si="746"/>
        <v>0</v>
      </c>
      <c r="AH1807" s="165">
        <f t="shared" si="746"/>
        <v>0</v>
      </c>
      <c r="AI1807" s="165">
        <f t="shared" si="747"/>
        <v>0</v>
      </c>
      <c r="AJ1807" s="165">
        <f t="shared" si="747"/>
        <v>0</v>
      </c>
      <c r="AK1807" s="165">
        <f t="shared" si="747"/>
        <v>0</v>
      </c>
      <c r="AL1807" s="165">
        <f t="shared" si="747"/>
        <v>0</v>
      </c>
      <c r="AM1807" s="165">
        <f t="shared" si="747"/>
        <v>0</v>
      </c>
      <c r="AN1807" s="165">
        <f t="shared" si="747"/>
        <v>0</v>
      </c>
      <c r="AO1807" s="165">
        <f t="shared" si="747"/>
        <v>0</v>
      </c>
      <c r="AP1807" s="165">
        <f t="shared" si="747"/>
        <v>0</v>
      </c>
      <c r="AQ1807" s="165">
        <f t="shared" si="747"/>
        <v>0</v>
      </c>
      <c r="AR1807" s="165">
        <f t="shared" si="747"/>
        <v>0</v>
      </c>
      <c r="AS1807" s="165">
        <f t="shared" si="739"/>
        <v>0</v>
      </c>
    </row>
    <row r="1808" spans="2:45" hidden="1" outlineLevel="2">
      <c r="B1808" s="66">
        <v>36</v>
      </c>
      <c r="D1808" s="338">
        <v>0</v>
      </c>
      <c r="E1808" s="165">
        <f t="shared" si="744"/>
        <v>0</v>
      </c>
      <c r="F1808" s="165">
        <f t="shared" si="744"/>
        <v>0</v>
      </c>
      <c r="G1808" s="165">
        <f t="shared" si="744"/>
        <v>0</v>
      </c>
      <c r="H1808" s="165">
        <f t="shared" si="744"/>
        <v>0</v>
      </c>
      <c r="I1808" s="165">
        <f t="shared" si="744"/>
        <v>0</v>
      </c>
      <c r="J1808" s="165">
        <f t="shared" si="744"/>
        <v>0</v>
      </c>
      <c r="K1808" s="165">
        <f t="shared" si="744"/>
        <v>0</v>
      </c>
      <c r="L1808" s="165">
        <f t="shared" si="744"/>
        <v>0</v>
      </c>
      <c r="M1808" s="165">
        <f t="shared" si="744"/>
        <v>0</v>
      </c>
      <c r="N1808" s="165">
        <f t="shared" si="744"/>
        <v>0</v>
      </c>
      <c r="O1808" s="165">
        <f t="shared" si="745"/>
        <v>0</v>
      </c>
      <c r="P1808" s="165">
        <f t="shared" si="745"/>
        <v>0</v>
      </c>
      <c r="Q1808" s="165">
        <f t="shared" si="745"/>
        <v>0</v>
      </c>
      <c r="R1808" s="165">
        <f t="shared" si="745"/>
        <v>0</v>
      </c>
      <c r="S1808" s="165">
        <f t="shared" si="745"/>
        <v>0</v>
      </c>
      <c r="T1808" s="165">
        <f t="shared" si="745"/>
        <v>0</v>
      </c>
      <c r="U1808" s="165">
        <f t="shared" si="745"/>
        <v>0</v>
      </c>
      <c r="V1808" s="165">
        <f t="shared" si="745"/>
        <v>0</v>
      </c>
      <c r="W1808" s="165">
        <f t="shared" si="745"/>
        <v>0</v>
      </c>
      <c r="X1808" s="165">
        <f t="shared" si="745"/>
        <v>0</v>
      </c>
      <c r="Y1808" s="165">
        <f t="shared" si="746"/>
        <v>0</v>
      </c>
      <c r="Z1808" s="165">
        <f t="shared" si="746"/>
        <v>0</v>
      </c>
      <c r="AA1808" s="165">
        <f t="shared" si="746"/>
        <v>0</v>
      </c>
      <c r="AB1808" s="165">
        <f t="shared" si="746"/>
        <v>0</v>
      </c>
      <c r="AC1808" s="165">
        <f t="shared" si="746"/>
        <v>0</v>
      </c>
      <c r="AD1808" s="165">
        <f t="shared" si="746"/>
        <v>0</v>
      </c>
      <c r="AE1808" s="165">
        <f t="shared" si="746"/>
        <v>0</v>
      </c>
      <c r="AF1808" s="165">
        <f t="shared" si="746"/>
        <v>0</v>
      </c>
      <c r="AG1808" s="165">
        <f t="shared" si="746"/>
        <v>0</v>
      </c>
      <c r="AH1808" s="165">
        <f t="shared" si="746"/>
        <v>0</v>
      </c>
      <c r="AI1808" s="165">
        <f t="shared" si="747"/>
        <v>0</v>
      </c>
      <c r="AJ1808" s="165">
        <f t="shared" si="747"/>
        <v>0</v>
      </c>
      <c r="AK1808" s="165">
        <f t="shared" si="747"/>
        <v>0</v>
      </c>
      <c r="AL1808" s="165">
        <f t="shared" si="747"/>
        <v>0</v>
      </c>
      <c r="AM1808" s="165">
        <f t="shared" si="747"/>
        <v>0</v>
      </c>
      <c r="AN1808" s="165">
        <f t="shared" si="747"/>
        <v>0</v>
      </c>
      <c r="AO1808" s="165">
        <f t="shared" si="747"/>
        <v>0</v>
      </c>
      <c r="AP1808" s="165">
        <f t="shared" si="747"/>
        <v>0</v>
      </c>
      <c r="AQ1808" s="165">
        <f t="shared" si="747"/>
        <v>0</v>
      </c>
      <c r="AR1808" s="165">
        <f t="shared" si="747"/>
        <v>0</v>
      </c>
      <c r="AS1808" s="165">
        <f t="shared" si="739"/>
        <v>0</v>
      </c>
    </row>
    <row r="1809" spans="2:46" hidden="1" outlineLevel="2">
      <c r="B1809" s="66">
        <v>37</v>
      </c>
      <c r="D1809" s="338">
        <v>0</v>
      </c>
      <c r="E1809" s="165">
        <f t="shared" si="744"/>
        <v>0</v>
      </c>
      <c r="F1809" s="165">
        <f t="shared" si="744"/>
        <v>0</v>
      </c>
      <c r="G1809" s="165">
        <f t="shared" si="744"/>
        <v>0</v>
      </c>
      <c r="H1809" s="165">
        <f t="shared" si="744"/>
        <v>0</v>
      </c>
      <c r="I1809" s="165">
        <f t="shared" si="744"/>
        <v>0</v>
      </c>
      <c r="J1809" s="165">
        <f t="shared" si="744"/>
        <v>0</v>
      </c>
      <c r="K1809" s="165">
        <f t="shared" si="744"/>
        <v>0</v>
      </c>
      <c r="L1809" s="165">
        <f t="shared" si="744"/>
        <v>0</v>
      </c>
      <c r="M1809" s="165">
        <f t="shared" si="744"/>
        <v>0</v>
      </c>
      <c r="N1809" s="165">
        <f t="shared" si="744"/>
        <v>0</v>
      </c>
      <c r="O1809" s="165">
        <f t="shared" si="745"/>
        <v>0</v>
      </c>
      <c r="P1809" s="165">
        <f t="shared" si="745"/>
        <v>0</v>
      </c>
      <c r="Q1809" s="165">
        <f t="shared" si="745"/>
        <v>0</v>
      </c>
      <c r="R1809" s="165">
        <f t="shared" si="745"/>
        <v>0</v>
      </c>
      <c r="S1809" s="165">
        <f t="shared" si="745"/>
        <v>0</v>
      </c>
      <c r="T1809" s="165">
        <f t="shared" si="745"/>
        <v>0</v>
      </c>
      <c r="U1809" s="165">
        <f t="shared" si="745"/>
        <v>0</v>
      </c>
      <c r="V1809" s="165">
        <f t="shared" si="745"/>
        <v>0</v>
      </c>
      <c r="W1809" s="165">
        <f t="shared" si="745"/>
        <v>0</v>
      </c>
      <c r="X1809" s="165">
        <f t="shared" si="745"/>
        <v>0</v>
      </c>
      <c r="Y1809" s="165">
        <f t="shared" si="746"/>
        <v>0</v>
      </c>
      <c r="Z1809" s="165">
        <f t="shared" si="746"/>
        <v>0</v>
      </c>
      <c r="AA1809" s="165">
        <f t="shared" si="746"/>
        <v>0</v>
      </c>
      <c r="AB1809" s="165">
        <f t="shared" si="746"/>
        <v>0</v>
      </c>
      <c r="AC1809" s="165">
        <f t="shared" si="746"/>
        <v>0</v>
      </c>
      <c r="AD1809" s="165">
        <f t="shared" si="746"/>
        <v>0</v>
      </c>
      <c r="AE1809" s="165">
        <f t="shared" si="746"/>
        <v>0</v>
      </c>
      <c r="AF1809" s="165">
        <f t="shared" si="746"/>
        <v>0</v>
      </c>
      <c r="AG1809" s="165">
        <f t="shared" si="746"/>
        <v>0</v>
      </c>
      <c r="AH1809" s="165">
        <f t="shared" si="746"/>
        <v>0</v>
      </c>
      <c r="AI1809" s="165">
        <f t="shared" si="747"/>
        <v>0</v>
      </c>
      <c r="AJ1809" s="165">
        <f t="shared" si="747"/>
        <v>0</v>
      </c>
      <c r="AK1809" s="165">
        <f t="shared" si="747"/>
        <v>0</v>
      </c>
      <c r="AL1809" s="165">
        <f t="shared" si="747"/>
        <v>0</v>
      </c>
      <c r="AM1809" s="165">
        <f t="shared" si="747"/>
        <v>0</v>
      </c>
      <c r="AN1809" s="165">
        <f t="shared" si="747"/>
        <v>0</v>
      </c>
      <c r="AO1809" s="165">
        <f t="shared" si="747"/>
        <v>0</v>
      </c>
      <c r="AP1809" s="165">
        <f t="shared" si="747"/>
        <v>0</v>
      </c>
      <c r="AQ1809" s="165">
        <f t="shared" si="747"/>
        <v>0</v>
      </c>
      <c r="AR1809" s="165">
        <f t="shared" si="747"/>
        <v>0</v>
      </c>
      <c r="AS1809" s="165">
        <f t="shared" si="739"/>
        <v>0</v>
      </c>
    </row>
    <row r="1810" spans="2:46" hidden="1" outlineLevel="2">
      <c r="B1810" s="66">
        <v>38</v>
      </c>
      <c r="D1810" s="338">
        <v>0</v>
      </c>
      <c r="E1810" s="165">
        <f t="shared" si="744"/>
        <v>0</v>
      </c>
      <c r="F1810" s="165">
        <f t="shared" si="744"/>
        <v>0</v>
      </c>
      <c r="G1810" s="165">
        <f t="shared" si="744"/>
        <v>0</v>
      </c>
      <c r="H1810" s="165">
        <f t="shared" si="744"/>
        <v>0</v>
      </c>
      <c r="I1810" s="165">
        <f t="shared" si="744"/>
        <v>0</v>
      </c>
      <c r="J1810" s="165">
        <f t="shared" si="744"/>
        <v>0</v>
      </c>
      <c r="K1810" s="165">
        <f t="shared" si="744"/>
        <v>0</v>
      </c>
      <c r="L1810" s="165">
        <f t="shared" si="744"/>
        <v>0</v>
      </c>
      <c r="M1810" s="165">
        <f t="shared" si="744"/>
        <v>0</v>
      </c>
      <c r="N1810" s="165">
        <f t="shared" si="744"/>
        <v>0</v>
      </c>
      <c r="O1810" s="165">
        <f t="shared" si="745"/>
        <v>0</v>
      </c>
      <c r="P1810" s="165">
        <f t="shared" si="745"/>
        <v>0</v>
      </c>
      <c r="Q1810" s="165">
        <f t="shared" si="745"/>
        <v>0</v>
      </c>
      <c r="R1810" s="165">
        <f t="shared" si="745"/>
        <v>0</v>
      </c>
      <c r="S1810" s="165">
        <f t="shared" si="745"/>
        <v>0</v>
      </c>
      <c r="T1810" s="165">
        <f t="shared" si="745"/>
        <v>0</v>
      </c>
      <c r="U1810" s="165">
        <f t="shared" si="745"/>
        <v>0</v>
      </c>
      <c r="V1810" s="165">
        <f t="shared" si="745"/>
        <v>0</v>
      </c>
      <c r="W1810" s="165">
        <f t="shared" si="745"/>
        <v>0</v>
      </c>
      <c r="X1810" s="165">
        <f t="shared" si="745"/>
        <v>0</v>
      </c>
      <c r="Y1810" s="165">
        <f t="shared" si="746"/>
        <v>0</v>
      </c>
      <c r="Z1810" s="165">
        <f t="shared" si="746"/>
        <v>0</v>
      </c>
      <c r="AA1810" s="165">
        <f t="shared" si="746"/>
        <v>0</v>
      </c>
      <c r="AB1810" s="165">
        <f t="shared" si="746"/>
        <v>0</v>
      </c>
      <c r="AC1810" s="165">
        <f t="shared" si="746"/>
        <v>0</v>
      </c>
      <c r="AD1810" s="165">
        <f t="shared" si="746"/>
        <v>0</v>
      </c>
      <c r="AE1810" s="165">
        <f t="shared" si="746"/>
        <v>0</v>
      </c>
      <c r="AF1810" s="165">
        <f t="shared" si="746"/>
        <v>0</v>
      </c>
      <c r="AG1810" s="165">
        <f t="shared" si="746"/>
        <v>0</v>
      </c>
      <c r="AH1810" s="165">
        <f t="shared" si="746"/>
        <v>0</v>
      </c>
      <c r="AI1810" s="165">
        <f t="shared" si="747"/>
        <v>0</v>
      </c>
      <c r="AJ1810" s="165">
        <f t="shared" si="747"/>
        <v>0</v>
      </c>
      <c r="AK1810" s="165">
        <f t="shared" si="747"/>
        <v>0</v>
      </c>
      <c r="AL1810" s="165">
        <f t="shared" si="747"/>
        <v>0</v>
      </c>
      <c r="AM1810" s="165">
        <f t="shared" si="747"/>
        <v>0</v>
      </c>
      <c r="AN1810" s="165">
        <f t="shared" si="747"/>
        <v>0</v>
      </c>
      <c r="AO1810" s="165">
        <f t="shared" si="747"/>
        <v>0</v>
      </c>
      <c r="AP1810" s="165">
        <f t="shared" si="747"/>
        <v>0</v>
      </c>
      <c r="AQ1810" s="165">
        <f t="shared" si="747"/>
        <v>0</v>
      </c>
      <c r="AR1810" s="165">
        <f t="shared" si="747"/>
        <v>0</v>
      </c>
      <c r="AS1810" s="165">
        <f t="shared" si="739"/>
        <v>0</v>
      </c>
    </row>
    <row r="1811" spans="2:46" hidden="1" outlineLevel="2">
      <c r="B1811" s="66">
        <v>39</v>
      </c>
      <c r="D1811" s="338">
        <v>0</v>
      </c>
      <c r="E1811" s="165">
        <f t="shared" si="744"/>
        <v>0</v>
      </c>
      <c r="F1811" s="165">
        <f t="shared" si="744"/>
        <v>0</v>
      </c>
      <c r="G1811" s="165">
        <f t="shared" si="744"/>
        <v>0</v>
      </c>
      <c r="H1811" s="165">
        <f t="shared" si="744"/>
        <v>0</v>
      </c>
      <c r="I1811" s="165">
        <f t="shared" si="744"/>
        <v>0</v>
      </c>
      <c r="J1811" s="165">
        <f t="shared" si="744"/>
        <v>0</v>
      </c>
      <c r="K1811" s="165">
        <f t="shared" si="744"/>
        <v>0</v>
      </c>
      <c r="L1811" s="165">
        <f t="shared" si="744"/>
        <v>0</v>
      </c>
      <c r="M1811" s="165">
        <f t="shared" si="744"/>
        <v>0</v>
      </c>
      <c r="N1811" s="165">
        <f t="shared" si="744"/>
        <v>0</v>
      </c>
      <c r="O1811" s="165">
        <f t="shared" si="745"/>
        <v>0</v>
      </c>
      <c r="P1811" s="165">
        <f t="shared" si="745"/>
        <v>0</v>
      </c>
      <c r="Q1811" s="165">
        <f t="shared" si="745"/>
        <v>0</v>
      </c>
      <c r="R1811" s="165">
        <f t="shared" si="745"/>
        <v>0</v>
      </c>
      <c r="S1811" s="165">
        <f t="shared" si="745"/>
        <v>0</v>
      </c>
      <c r="T1811" s="165">
        <f t="shared" si="745"/>
        <v>0</v>
      </c>
      <c r="U1811" s="165">
        <f t="shared" si="745"/>
        <v>0</v>
      </c>
      <c r="V1811" s="165">
        <f t="shared" si="745"/>
        <v>0</v>
      </c>
      <c r="W1811" s="165">
        <f t="shared" si="745"/>
        <v>0</v>
      </c>
      <c r="X1811" s="165">
        <f t="shared" si="745"/>
        <v>0</v>
      </c>
      <c r="Y1811" s="165">
        <f t="shared" si="746"/>
        <v>0</v>
      </c>
      <c r="Z1811" s="165">
        <f t="shared" si="746"/>
        <v>0</v>
      </c>
      <c r="AA1811" s="165">
        <f t="shared" si="746"/>
        <v>0</v>
      </c>
      <c r="AB1811" s="165">
        <f t="shared" si="746"/>
        <v>0</v>
      </c>
      <c r="AC1811" s="165">
        <f t="shared" si="746"/>
        <v>0</v>
      </c>
      <c r="AD1811" s="165">
        <f t="shared" si="746"/>
        <v>0</v>
      </c>
      <c r="AE1811" s="165">
        <f t="shared" si="746"/>
        <v>0</v>
      </c>
      <c r="AF1811" s="165">
        <f t="shared" si="746"/>
        <v>0</v>
      </c>
      <c r="AG1811" s="165">
        <f t="shared" si="746"/>
        <v>0</v>
      </c>
      <c r="AH1811" s="165">
        <f t="shared" si="746"/>
        <v>0</v>
      </c>
      <c r="AI1811" s="165">
        <f t="shared" si="747"/>
        <v>0</v>
      </c>
      <c r="AJ1811" s="165">
        <f t="shared" si="747"/>
        <v>0</v>
      </c>
      <c r="AK1811" s="165">
        <f t="shared" si="747"/>
        <v>0</v>
      </c>
      <c r="AL1811" s="165">
        <f t="shared" si="747"/>
        <v>0</v>
      </c>
      <c r="AM1811" s="165">
        <f t="shared" si="747"/>
        <v>0</v>
      </c>
      <c r="AN1811" s="165">
        <f t="shared" si="747"/>
        <v>0</v>
      </c>
      <c r="AO1811" s="165">
        <f t="shared" si="747"/>
        <v>0</v>
      </c>
      <c r="AP1811" s="165">
        <f t="shared" si="747"/>
        <v>0</v>
      </c>
      <c r="AQ1811" s="165">
        <f t="shared" si="747"/>
        <v>0</v>
      </c>
      <c r="AR1811" s="165">
        <f t="shared" si="747"/>
        <v>0</v>
      </c>
      <c r="AS1811" s="165">
        <f t="shared" si="739"/>
        <v>0</v>
      </c>
    </row>
    <row r="1812" spans="2:46" hidden="1" outlineLevel="2">
      <c r="B1812" s="66">
        <v>40</v>
      </c>
      <c r="D1812" s="338">
        <v>0</v>
      </c>
      <c r="E1812" s="165">
        <f t="shared" si="744"/>
        <v>0</v>
      </c>
      <c r="F1812" s="165">
        <f t="shared" si="744"/>
        <v>0</v>
      </c>
      <c r="G1812" s="165">
        <f t="shared" si="744"/>
        <v>0</v>
      </c>
      <c r="H1812" s="165">
        <f t="shared" si="744"/>
        <v>0</v>
      </c>
      <c r="I1812" s="165">
        <f t="shared" si="744"/>
        <v>0</v>
      </c>
      <c r="J1812" s="165">
        <f t="shared" si="744"/>
        <v>0</v>
      </c>
      <c r="K1812" s="165">
        <f t="shared" si="744"/>
        <v>0</v>
      </c>
      <c r="L1812" s="165">
        <f t="shared" si="744"/>
        <v>0</v>
      </c>
      <c r="M1812" s="165">
        <f t="shared" si="744"/>
        <v>0</v>
      </c>
      <c r="N1812" s="165">
        <f t="shared" si="744"/>
        <v>0</v>
      </c>
      <c r="O1812" s="165">
        <f t="shared" si="745"/>
        <v>0</v>
      </c>
      <c r="P1812" s="165">
        <f t="shared" si="745"/>
        <v>0</v>
      </c>
      <c r="Q1812" s="165">
        <f t="shared" si="745"/>
        <v>0</v>
      </c>
      <c r="R1812" s="165">
        <f t="shared" si="745"/>
        <v>0</v>
      </c>
      <c r="S1812" s="165">
        <f t="shared" si="745"/>
        <v>0</v>
      </c>
      <c r="T1812" s="165">
        <f t="shared" si="745"/>
        <v>0</v>
      </c>
      <c r="U1812" s="165">
        <f t="shared" si="745"/>
        <v>0</v>
      </c>
      <c r="V1812" s="165">
        <f t="shared" si="745"/>
        <v>0</v>
      </c>
      <c r="W1812" s="165">
        <f t="shared" si="745"/>
        <v>0</v>
      </c>
      <c r="X1812" s="165">
        <f t="shared" si="745"/>
        <v>0</v>
      </c>
      <c r="Y1812" s="165">
        <f t="shared" si="746"/>
        <v>0</v>
      </c>
      <c r="Z1812" s="165">
        <f t="shared" si="746"/>
        <v>0</v>
      </c>
      <c r="AA1812" s="165">
        <f t="shared" si="746"/>
        <v>0</v>
      </c>
      <c r="AB1812" s="165">
        <f t="shared" si="746"/>
        <v>0</v>
      </c>
      <c r="AC1812" s="165">
        <f t="shared" si="746"/>
        <v>0</v>
      </c>
      <c r="AD1812" s="165">
        <f t="shared" si="746"/>
        <v>0</v>
      </c>
      <c r="AE1812" s="165">
        <f t="shared" si="746"/>
        <v>0</v>
      </c>
      <c r="AF1812" s="165">
        <f t="shared" si="746"/>
        <v>0</v>
      </c>
      <c r="AG1812" s="165">
        <f t="shared" si="746"/>
        <v>0</v>
      </c>
      <c r="AH1812" s="165">
        <f t="shared" si="746"/>
        <v>0</v>
      </c>
      <c r="AI1812" s="165">
        <f t="shared" si="747"/>
        <v>0</v>
      </c>
      <c r="AJ1812" s="165">
        <f t="shared" si="747"/>
        <v>0</v>
      </c>
      <c r="AK1812" s="165">
        <f t="shared" si="747"/>
        <v>0</v>
      </c>
      <c r="AL1812" s="165">
        <f t="shared" si="747"/>
        <v>0</v>
      </c>
      <c r="AM1812" s="165">
        <f t="shared" si="747"/>
        <v>0</v>
      </c>
      <c r="AN1812" s="165">
        <f t="shared" si="747"/>
        <v>0</v>
      </c>
      <c r="AO1812" s="165">
        <f t="shared" si="747"/>
        <v>0</v>
      </c>
      <c r="AP1812" s="165">
        <f t="shared" si="747"/>
        <v>0</v>
      </c>
      <c r="AQ1812" s="165">
        <f t="shared" si="747"/>
        <v>0</v>
      </c>
      <c r="AR1812" s="165">
        <f t="shared" si="747"/>
        <v>0</v>
      </c>
      <c r="AS1812" s="165">
        <f t="shared" si="739"/>
        <v>0</v>
      </c>
    </row>
    <row r="1813" spans="2:46" hidden="1" outlineLevel="1" collapsed="1">
      <c r="B1813" s="378" t="str">
        <f>INV!B56</f>
        <v xml:space="preserve">5.5- </v>
      </c>
      <c r="D1813" s="386">
        <f>INV!C56</f>
        <v>20</v>
      </c>
      <c r="E1813" s="387">
        <f>SUM(E1814:E1853)</f>
        <v>0</v>
      </c>
      <c r="F1813" s="387">
        <f t="shared" ref="F1813:AR1813" si="748">SUM(F1814:F1853)</f>
        <v>0</v>
      </c>
      <c r="G1813" s="387">
        <f t="shared" si="748"/>
        <v>0</v>
      </c>
      <c r="H1813" s="387">
        <f t="shared" si="748"/>
        <v>0</v>
      </c>
      <c r="I1813" s="387">
        <f t="shared" si="748"/>
        <v>0</v>
      </c>
      <c r="J1813" s="387">
        <f t="shared" si="748"/>
        <v>0</v>
      </c>
      <c r="K1813" s="387">
        <f t="shared" si="748"/>
        <v>0</v>
      </c>
      <c r="L1813" s="387">
        <f t="shared" si="748"/>
        <v>0</v>
      </c>
      <c r="M1813" s="387">
        <f t="shared" si="748"/>
        <v>0</v>
      </c>
      <c r="N1813" s="387">
        <f t="shared" si="748"/>
        <v>0</v>
      </c>
      <c r="O1813" s="387">
        <f t="shared" si="748"/>
        <v>0</v>
      </c>
      <c r="P1813" s="387">
        <f t="shared" si="748"/>
        <v>0</v>
      </c>
      <c r="Q1813" s="387">
        <f t="shared" si="748"/>
        <v>0</v>
      </c>
      <c r="R1813" s="387">
        <f t="shared" si="748"/>
        <v>0</v>
      </c>
      <c r="S1813" s="387">
        <f t="shared" si="748"/>
        <v>0</v>
      </c>
      <c r="T1813" s="387">
        <f t="shared" si="748"/>
        <v>0</v>
      </c>
      <c r="U1813" s="387">
        <f t="shared" si="748"/>
        <v>0</v>
      </c>
      <c r="V1813" s="387">
        <f t="shared" si="748"/>
        <v>0</v>
      </c>
      <c r="W1813" s="387">
        <f t="shared" si="748"/>
        <v>0</v>
      </c>
      <c r="X1813" s="387">
        <f t="shared" si="748"/>
        <v>0</v>
      </c>
      <c r="Y1813" s="387">
        <f t="shared" si="748"/>
        <v>0</v>
      </c>
      <c r="Z1813" s="387">
        <f t="shared" si="748"/>
        <v>0</v>
      </c>
      <c r="AA1813" s="387">
        <f t="shared" si="748"/>
        <v>0</v>
      </c>
      <c r="AB1813" s="387">
        <f t="shared" si="748"/>
        <v>0</v>
      </c>
      <c r="AC1813" s="387">
        <f t="shared" si="748"/>
        <v>0</v>
      </c>
      <c r="AD1813" s="387">
        <f t="shared" si="748"/>
        <v>0</v>
      </c>
      <c r="AE1813" s="387">
        <f t="shared" si="748"/>
        <v>0</v>
      </c>
      <c r="AF1813" s="387">
        <f t="shared" si="748"/>
        <v>0</v>
      </c>
      <c r="AG1813" s="387">
        <f t="shared" si="748"/>
        <v>0</v>
      </c>
      <c r="AH1813" s="387">
        <f t="shared" si="748"/>
        <v>0</v>
      </c>
      <c r="AI1813" s="387">
        <f t="shared" si="748"/>
        <v>0</v>
      </c>
      <c r="AJ1813" s="387">
        <f t="shared" si="748"/>
        <v>0</v>
      </c>
      <c r="AK1813" s="387">
        <f t="shared" si="748"/>
        <v>0</v>
      </c>
      <c r="AL1813" s="387">
        <f t="shared" si="748"/>
        <v>0</v>
      </c>
      <c r="AM1813" s="387">
        <f t="shared" si="748"/>
        <v>0</v>
      </c>
      <c r="AN1813" s="387">
        <f t="shared" si="748"/>
        <v>0</v>
      </c>
      <c r="AO1813" s="387">
        <f t="shared" si="748"/>
        <v>0</v>
      </c>
      <c r="AP1813" s="387">
        <f t="shared" si="748"/>
        <v>0</v>
      </c>
      <c r="AQ1813" s="387">
        <f t="shared" si="748"/>
        <v>0</v>
      </c>
      <c r="AR1813" s="387">
        <f t="shared" si="748"/>
        <v>0</v>
      </c>
      <c r="AS1813" s="165">
        <f t="shared" si="739"/>
        <v>0</v>
      </c>
      <c r="AT1813" s="377" t="str">
        <f>INV!AT56</f>
        <v>Flona Três Barras</v>
      </c>
    </row>
    <row r="1814" spans="2:46" hidden="1" outlineLevel="2">
      <c r="B1814" s="66">
        <v>1</v>
      </c>
      <c r="D1814" s="338" cm="1">
        <f t="array" ref="D1814:D1853">TRANSPOSE(INV!E56:AR56)</f>
        <v>0</v>
      </c>
      <c r="E1814" s="165">
        <f t="shared" ref="E1814:N1823" si="749">IF(AND(E$2=$B1814,$B1814=$C$3),$D1814,IF(AND(E$2&gt;$B1814,E$2&lt;=$D$1813+$B1814),SLN($D1814,0,IF($C$3-$B1814&gt;=$D$1813,$D$1813,$C$3-$B1814)),0))</f>
        <v>0</v>
      </c>
      <c r="F1814" s="165">
        <f t="shared" si="749"/>
        <v>0</v>
      </c>
      <c r="G1814" s="165">
        <f t="shared" si="749"/>
        <v>0</v>
      </c>
      <c r="H1814" s="165">
        <f t="shared" si="749"/>
        <v>0</v>
      </c>
      <c r="I1814" s="165">
        <f t="shared" si="749"/>
        <v>0</v>
      </c>
      <c r="J1814" s="165">
        <f t="shared" si="749"/>
        <v>0</v>
      </c>
      <c r="K1814" s="165">
        <f t="shared" si="749"/>
        <v>0</v>
      </c>
      <c r="L1814" s="165">
        <f t="shared" si="749"/>
        <v>0</v>
      </c>
      <c r="M1814" s="165">
        <f t="shared" si="749"/>
        <v>0</v>
      </c>
      <c r="N1814" s="165">
        <f t="shared" si="749"/>
        <v>0</v>
      </c>
      <c r="O1814" s="165">
        <f t="shared" ref="O1814:X1823" si="750">IF(AND(O$2=$B1814,$B1814=$C$3),$D1814,IF(AND(O$2&gt;$B1814,O$2&lt;=$D$1813+$B1814),SLN($D1814,0,IF($C$3-$B1814&gt;=$D$1813,$D$1813,$C$3-$B1814)),0))</f>
        <v>0</v>
      </c>
      <c r="P1814" s="165">
        <f t="shared" si="750"/>
        <v>0</v>
      </c>
      <c r="Q1814" s="165">
        <f t="shared" si="750"/>
        <v>0</v>
      </c>
      <c r="R1814" s="165">
        <f t="shared" si="750"/>
        <v>0</v>
      </c>
      <c r="S1814" s="165">
        <f t="shared" si="750"/>
        <v>0</v>
      </c>
      <c r="T1814" s="165">
        <f t="shared" si="750"/>
        <v>0</v>
      </c>
      <c r="U1814" s="165">
        <f t="shared" si="750"/>
        <v>0</v>
      </c>
      <c r="V1814" s="165">
        <f t="shared" si="750"/>
        <v>0</v>
      </c>
      <c r="W1814" s="165">
        <f t="shared" si="750"/>
        <v>0</v>
      </c>
      <c r="X1814" s="165">
        <f t="shared" si="750"/>
        <v>0</v>
      </c>
      <c r="Y1814" s="165">
        <f t="shared" ref="Y1814:AH1823" si="751">IF(AND(Y$2=$B1814,$B1814=$C$3),$D1814,IF(AND(Y$2&gt;$B1814,Y$2&lt;=$D$1813+$B1814),SLN($D1814,0,IF($C$3-$B1814&gt;=$D$1813,$D$1813,$C$3-$B1814)),0))</f>
        <v>0</v>
      </c>
      <c r="Z1814" s="165">
        <f t="shared" si="751"/>
        <v>0</v>
      </c>
      <c r="AA1814" s="165">
        <f t="shared" si="751"/>
        <v>0</v>
      </c>
      <c r="AB1814" s="165">
        <f t="shared" si="751"/>
        <v>0</v>
      </c>
      <c r="AC1814" s="165">
        <f t="shared" si="751"/>
        <v>0</v>
      </c>
      <c r="AD1814" s="165">
        <f t="shared" si="751"/>
        <v>0</v>
      </c>
      <c r="AE1814" s="165">
        <f t="shared" si="751"/>
        <v>0</v>
      </c>
      <c r="AF1814" s="165">
        <f t="shared" si="751"/>
        <v>0</v>
      </c>
      <c r="AG1814" s="165">
        <f t="shared" si="751"/>
        <v>0</v>
      </c>
      <c r="AH1814" s="165">
        <f t="shared" si="751"/>
        <v>0</v>
      </c>
      <c r="AI1814" s="165">
        <f t="shared" ref="AI1814:AR1823" si="752">IF(AND(AI$2=$B1814,$B1814=$C$3),$D1814,IF(AND(AI$2&gt;$B1814,AI$2&lt;=$D$1813+$B1814),SLN($D1814,0,IF($C$3-$B1814&gt;=$D$1813,$D$1813,$C$3-$B1814)),0))</f>
        <v>0</v>
      </c>
      <c r="AJ1814" s="165">
        <f t="shared" si="752"/>
        <v>0</v>
      </c>
      <c r="AK1814" s="165">
        <f t="shared" si="752"/>
        <v>0</v>
      </c>
      <c r="AL1814" s="165">
        <f t="shared" si="752"/>
        <v>0</v>
      </c>
      <c r="AM1814" s="165">
        <f t="shared" si="752"/>
        <v>0</v>
      </c>
      <c r="AN1814" s="165">
        <f t="shared" si="752"/>
        <v>0</v>
      </c>
      <c r="AO1814" s="165">
        <f t="shared" si="752"/>
        <v>0</v>
      </c>
      <c r="AP1814" s="165">
        <f t="shared" si="752"/>
        <v>0</v>
      </c>
      <c r="AQ1814" s="165">
        <f t="shared" si="752"/>
        <v>0</v>
      </c>
      <c r="AR1814" s="165">
        <f t="shared" si="752"/>
        <v>0</v>
      </c>
      <c r="AS1814" s="165">
        <f t="shared" si="739"/>
        <v>0</v>
      </c>
    </row>
    <row r="1815" spans="2:46" hidden="1" outlineLevel="2">
      <c r="B1815" s="66">
        <v>2</v>
      </c>
      <c r="D1815" s="338">
        <v>0</v>
      </c>
      <c r="E1815" s="165">
        <f t="shared" si="749"/>
        <v>0</v>
      </c>
      <c r="F1815" s="165">
        <f t="shared" si="749"/>
        <v>0</v>
      </c>
      <c r="G1815" s="165">
        <f t="shared" si="749"/>
        <v>0</v>
      </c>
      <c r="H1815" s="165">
        <f t="shared" si="749"/>
        <v>0</v>
      </c>
      <c r="I1815" s="165">
        <f t="shared" si="749"/>
        <v>0</v>
      </c>
      <c r="J1815" s="165">
        <f t="shared" si="749"/>
        <v>0</v>
      </c>
      <c r="K1815" s="165">
        <f t="shared" si="749"/>
        <v>0</v>
      </c>
      <c r="L1815" s="165">
        <f t="shared" si="749"/>
        <v>0</v>
      </c>
      <c r="M1815" s="165">
        <f t="shared" si="749"/>
        <v>0</v>
      </c>
      <c r="N1815" s="165">
        <f t="shared" si="749"/>
        <v>0</v>
      </c>
      <c r="O1815" s="165">
        <f t="shared" si="750"/>
        <v>0</v>
      </c>
      <c r="P1815" s="165">
        <f t="shared" si="750"/>
        <v>0</v>
      </c>
      <c r="Q1815" s="165">
        <f t="shared" si="750"/>
        <v>0</v>
      </c>
      <c r="R1815" s="165">
        <f t="shared" si="750"/>
        <v>0</v>
      </c>
      <c r="S1815" s="165">
        <f t="shared" si="750"/>
        <v>0</v>
      </c>
      <c r="T1815" s="165">
        <f t="shared" si="750"/>
        <v>0</v>
      </c>
      <c r="U1815" s="165">
        <f t="shared" si="750"/>
        <v>0</v>
      </c>
      <c r="V1815" s="165">
        <f t="shared" si="750"/>
        <v>0</v>
      </c>
      <c r="W1815" s="165">
        <f t="shared" si="750"/>
        <v>0</v>
      </c>
      <c r="X1815" s="165">
        <f t="shared" si="750"/>
        <v>0</v>
      </c>
      <c r="Y1815" s="165">
        <f t="shared" si="751"/>
        <v>0</v>
      </c>
      <c r="Z1815" s="165">
        <f t="shared" si="751"/>
        <v>0</v>
      </c>
      <c r="AA1815" s="165">
        <f t="shared" si="751"/>
        <v>0</v>
      </c>
      <c r="AB1815" s="165">
        <f t="shared" si="751"/>
        <v>0</v>
      </c>
      <c r="AC1815" s="165">
        <f t="shared" si="751"/>
        <v>0</v>
      </c>
      <c r="AD1815" s="165">
        <f t="shared" si="751"/>
        <v>0</v>
      </c>
      <c r="AE1815" s="165">
        <f t="shared" si="751"/>
        <v>0</v>
      </c>
      <c r="AF1815" s="165">
        <f t="shared" si="751"/>
        <v>0</v>
      </c>
      <c r="AG1815" s="165">
        <f t="shared" si="751"/>
        <v>0</v>
      </c>
      <c r="AH1815" s="165">
        <f t="shared" si="751"/>
        <v>0</v>
      </c>
      <c r="AI1815" s="165">
        <f t="shared" si="752"/>
        <v>0</v>
      </c>
      <c r="AJ1815" s="165">
        <f t="shared" si="752"/>
        <v>0</v>
      </c>
      <c r="AK1815" s="165">
        <f t="shared" si="752"/>
        <v>0</v>
      </c>
      <c r="AL1815" s="165">
        <f t="shared" si="752"/>
        <v>0</v>
      </c>
      <c r="AM1815" s="165">
        <f t="shared" si="752"/>
        <v>0</v>
      </c>
      <c r="AN1815" s="165">
        <f t="shared" si="752"/>
        <v>0</v>
      </c>
      <c r="AO1815" s="165">
        <f t="shared" si="752"/>
        <v>0</v>
      </c>
      <c r="AP1815" s="165">
        <f t="shared" si="752"/>
        <v>0</v>
      </c>
      <c r="AQ1815" s="165">
        <f t="shared" si="752"/>
        <v>0</v>
      </c>
      <c r="AR1815" s="165">
        <f t="shared" si="752"/>
        <v>0</v>
      </c>
      <c r="AS1815" s="165">
        <f t="shared" si="739"/>
        <v>0</v>
      </c>
    </row>
    <row r="1816" spans="2:46" hidden="1" outlineLevel="2">
      <c r="B1816" s="66">
        <v>3</v>
      </c>
      <c r="D1816" s="338">
        <v>0</v>
      </c>
      <c r="E1816" s="165">
        <f t="shared" si="749"/>
        <v>0</v>
      </c>
      <c r="F1816" s="165">
        <f t="shared" si="749"/>
        <v>0</v>
      </c>
      <c r="G1816" s="165">
        <f t="shared" si="749"/>
        <v>0</v>
      </c>
      <c r="H1816" s="165">
        <f t="shared" si="749"/>
        <v>0</v>
      </c>
      <c r="I1816" s="165">
        <f t="shared" si="749"/>
        <v>0</v>
      </c>
      <c r="J1816" s="165">
        <f t="shared" si="749"/>
        <v>0</v>
      </c>
      <c r="K1816" s="165">
        <f t="shared" si="749"/>
        <v>0</v>
      </c>
      <c r="L1816" s="165">
        <f t="shared" si="749"/>
        <v>0</v>
      </c>
      <c r="M1816" s="165">
        <f t="shared" si="749"/>
        <v>0</v>
      </c>
      <c r="N1816" s="165">
        <f t="shared" si="749"/>
        <v>0</v>
      </c>
      <c r="O1816" s="165">
        <f t="shared" si="750"/>
        <v>0</v>
      </c>
      <c r="P1816" s="165">
        <f t="shared" si="750"/>
        <v>0</v>
      </c>
      <c r="Q1816" s="165">
        <f t="shared" si="750"/>
        <v>0</v>
      </c>
      <c r="R1816" s="165">
        <f t="shared" si="750"/>
        <v>0</v>
      </c>
      <c r="S1816" s="165">
        <f t="shared" si="750"/>
        <v>0</v>
      </c>
      <c r="T1816" s="165">
        <f t="shared" si="750"/>
        <v>0</v>
      </c>
      <c r="U1816" s="165">
        <f t="shared" si="750"/>
        <v>0</v>
      </c>
      <c r="V1816" s="165">
        <f t="shared" si="750"/>
        <v>0</v>
      </c>
      <c r="W1816" s="165">
        <f t="shared" si="750"/>
        <v>0</v>
      </c>
      <c r="X1816" s="165">
        <f t="shared" si="750"/>
        <v>0</v>
      </c>
      <c r="Y1816" s="165">
        <f t="shared" si="751"/>
        <v>0</v>
      </c>
      <c r="Z1816" s="165">
        <f t="shared" si="751"/>
        <v>0</v>
      </c>
      <c r="AA1816" s="165">
        <f t="shared" si="751"/>
        <v>0</v>
      </c>
      <c r="AB1816" s="165">
        <f t="shared" si="751"/>
        <v>0</v>
      </c>
      <c r="AC1816" s="165">
        <f t="shared" si="751"/>
        <v>0</v>
      </c>
      <c r="AD1816" s="165">
        <f t="shared" si="751"/>
        <v>0</v>
      </c>
      <c r="AE1816" s="165">
        <f t="shared" si="751"/>
        <v>0</v>
      </c>
      <c r="AF1816" s="165">
        <f t="shared" si="751"/>
        <v>0</v>
      </c>
      <c r="AG1816" s="165">
        <f t="shared" si="751"/>
        <v>0</v>
      </c>
      <c r="AH1816" s="165">
        <f t="shared" si="751"/>
        <v>0</v>
      </c>
      <c r="AI1816" s="165">
        <f t="shared" si="752"/>
        <v>0</v>
      </c>
      <c r="AJ1816" s="165">
        <f t="shared" si="752"/>
        <v>0</v>
      </c>
      <c r="AK1816" s="165">
        <f t="shared" si="752"/>
        <v>0</v>
      </c>
      <c r="AL1816" s="165">
        <f t="shared" si="752"/>
        <v>0</v>
      </c>
      <c r="AM1816" s="165">
        <f t="shared" si="752"/>
        <v>0</v>
      </c>
      <c r="AN1816" s="165">
        <f t="shared" si="752"/>
        <v>0</v>
      </c>
      <c r="AO1816" s="165">
        <f t="shared" si="752"/>
        <v>0</v>
      </c>
      <c r="AP1816" s="165">
        <f t="shared" si="752"/>
        <v>0</v>
      </c>
      <c r="AQ1816" s="165">
        <f t="shared" si="752"/>
        <v>0</v>
      </c>
      <c r="AR1816" s="165">
        <f t="shared" si="752"/>
        <v>0</v>
      </c>
      <c r="AS1816" s="165">
        <f t="shared" si="739"/>
        <v>0</v>
      </c>
    </row>
    <row r="1817" spans="2:46" hidden="1" outlineLevel="2">
      <c r="B1817" s="66">
        <v>4</v>
      </c>
      <c r="D1817" s="338">
        <v>0</v>
      </c>
      <c r="E1817" s="165">
        <f t="shared" si="749"/>
        <v>0</v>
      </c>
      <c r="F1817" s="165">
        <f t="shared" si="749"/>
        <v>0</v>
      </c>
      <c r="G1817" s="165">
        <f t="shared" si="749"/>
        <v>0</v>
      </c>
      <c r="H1817" s="165">
        <f t="shared" si="749"/>
        <v>0</v>
      </c>
      <c r="I1817" s="165">
        <f t="shared" si="749"/>
        <v>0</v>
      </c>
      <c r="J1817" s="165">
        <f t="shared" si="749"/>
        <v>0</v>
      </c>
      <c r="K1817" s="165">
        <f t="shared" si="749"/>
        <v>0</v>
      </c>
      <c r="L1817" s="165">
        <f t="shared" si="749"/>
        <v>0</v>
      </c>
      <c r="M1817" s="165">
        <f t="shared" si="749"/>
        <v>0</v>
      </c>
      <c r="N1817" s="165">
        <f t="shared" si="749"/>
        <v>0</v>
      </c>
      <c r="O1817" s="165">
        <f t="shared" si="750"/>
        <v>0</v>
      </c>
      <c r="P1817" s="165">
        <f t="shared" si="750"/>
        <v>0</v>
      </c>
      <c r="Q1817" s="165">
        <f t="shared" si="750"/>
        <v>0</v>
      </c>
      <c r="R1817" s="165">
        <f t="shared" si="750"/>
        <v>0</v>
      </c>
      <c r="S1817" s="165">
        <f t="shared" si="750"/>
        <v>0</v>
      </c>
      <c r="T1817" s="165">
        <f t="shared" si="750"/>
        <v>0</v>
      </c>
      <c r="U1817" s="165">
        <f t="shared" si="750"/>
        <v>0</v>
      </c>
      <c r="V1817" s="165">
        <f t="shared" si="750"/>
        <v>0</v>
      </c>
      <c r="W1817" s="165">
        <f t="shared" si="750"/>
        <v>0</v>
      </c>
      <c r="X1817" s="165">
        <f t="shared" si="750"/>
        <v>0</v>
      </c>
      <c r="Y1817" s="165">
        <f t="shared" si="751"/>
        <v>0</v>
      </c>
      <c r="Z1817" s="165">
        <f t="shared" si="751"/>
        <v>0</v>
      </c>
      <c r="AA1817" s="165">
        <f t="shared" si="751"/>
        <v>0</v>
      </c>
      <c r="AB1817" s="165">
        <f t="shared" si="751"/>
        <v>0</v>
      </c>
      <c r="AC1817" s="165">
        <f t="shared" si="751"/>
        <v>0</v>
      </c>
      <c r="AD1817" s="165">
        <f t="shared" si="751"/>
        <v>0</v>
      </c>
      <c r="AE1817" s="165">
        <f t="shared" si="751"/>
        <v>0</v>
      </c>
      <c r="AF1817" s="165">
        <f t="shared" si="751"/>
        <v>0</v>
      </c>
      <c r="AG1817" s="165">
        <f t="shared" si="751"/>
        <v>0</v>
      </c>
      <c r="AH1817" s="165">
        <f t="shared" si="751"/>
        <v>0</v>
      </c>
      <c r="AI1817" s="165">
        <f t="shared" si="752"/>
        <v>0</v>
      </c>
      <c r="AJ1817" s="165">
        <f t="shared" si="752"/>
        <v>0</v>
      </c>
      <c r="AK1817" s="165">
        <f t="shared" si="752"/>
        <v>0</v>
      </c>
      <c r="AL1817" s="165">
        <f t="shared" si="752"/>
        <v>0</v>
      </c>
      <c r="AM1817" s="165">
        <f t="shared" si="752"/>
        <v>0</v>
      </c>
      <c r="AN1817" s="165">
        <f t="shared" si="752"/>
        <v>0</v>
      </c>
      <c r="AO1817" s="165">
        <f t="shared" si="752"/>
        <v>0</v>
      </c>
      <c r="AP1817" s="165">
        <f t="shared" si="752"/>
        <v>0</v>
      </c>
      <c r="AQ1817" s="165">
        <f t="shared" si="752"/>
        <v>0</v>
      </c>
      <c r="AR1817" s="165">
        <f t="shared" si="752"/>
        <v>0</v>
      </c>
      <c r="AS1817" s="165">
        <f t="shared" si="739"/>
        <v>0</v>
      </c>
    </row>
    <row r="1818" spans="2:46" hidden="1" outlineLevel="2">
      <c r="B1818" s="66">
        <v>5</v>
      </c>
      <c r="D1818" s="338">
        <v>0</v>
      </c>
      <c r="E1818" s="165">
        <f t="shared" si="749"/>
        <v>0</v>
      </c>
      <c r="F1818" s="165">
        <f t="shared" si="749"/>
        <v>0</v>
      </c>
      <c r="G1818" s="165">
        <f t="shared" si="749"/>
        <v>0</v>
      </c>
      <c r="H1818" s="165">
        <f t="shared" si="749"/>
        <v>0</v>
      </c>
      <c r="I1818" s="165">
        <f t="shared" si="749"/>
        <v>0</v>
      </c>
      <c r="J1818" s="165">
        <f t="shared" si="749"/>
        <v>0</v>
      </c>
      <c r="K1818" s="165">
        <f t="shared" si="749"/>
        <v>0</v>
      </c>
      <c r="L1818" s="165">
        <f t="shared" si="749"/>
        <v>0</v>
      </c>
      <c r="M1818" s="165">
        <f t="shared" si="749"/>
        <v>0</v>
      </c>
      <c r="N1818" s="165">
        <f t="shared" si="749"/>
        <v>0</v>
      </c>
      <c r="O1818" s="165">
        <f t="shared" si="750"/>
        <v>0</v>
      </c>
      <c r="P1818" s="165">
        <f t="shared" si="750"/>
        <v>0</v>
      </c>
      <c r="Q1818" s="165">
        <f t="shared" si="750"/>
        <v>0</v>
      </c>
      <c r="R1818" s="165">
        <f t="shared" si="750"/>
        <v>0</v>
      </c>
      <c r="S1818" s="165">
        <f t="shared" si="750"/>
        <v>0</v>
      </c>
      <c r="T1818" s="165">
        <f t="shared" si="750"/>
        <v>0</v>
      </c>
      <c r="U1818" s="165">
        <f t="shared" si="750"/>
        <v>0</v>
      </c>
      <c r="V1818" s="165">
        <f t="shared" si="750"/>
        <v>0</v>
      </c>
      <c r="W1818" s="165">
        <f t="shared" si="750"/>
        <v>0</v>
      </c>
      <c r="X1818" s="165">
        <f t="shared" si="750"/>
        <v>0</v>
      </c>
      <c r="Y1818" s="165">
        <f t="shared" si="751"/>
        <v>0</v>
      </c>
      <c r="Z1818" s="165">
        <f t="shared" si="751"/>
        <v>0</v>
      </c>
      <c r="AA1818" s="165">
        <f t="shared" si="751"/>
        <v>0</v>
      </c>
      <c r="AB1818" s="165">
        <f t="shared" si="751"/>
        <v>0</v>
      </c>
      <c r="AC1818" s="165">
        <f t="shared" si="751"/>
        <v>0</v>
      </c>
      <c r="AD1818" s="165">
        <f t="shared" si="751"/>
        <v>0</v>
      </c>
      <c r="AE1818" s="165">
        <f t="shared" si="751"/>
        <v>0</v>
      </c>
      <c r="AF1818" s="165">
        <f t="shared" si="751"/>
        <v>0</v>
      </c>
      <c r="AG1818" s="165">
        <f t="shared" si="751"/>
        <v>0</v>
      </c>
      <c r="AH1818" s="165">
        <f t="shared" si="751"/>
        <v>0</v>
      </c>
      <c r="AI1818" s="165">
        <f t="shared" si="752"/>
        <v>0</v>
      </c>
      <c r="AJ1818" s="165">
        <f t="shared" si="752"/>
        <v>0</v>
      </c>
      <c r="AK1818" s="165">
        <f t="shared" si="752"/>
        <v>0</v>
      </c>
      <c r="AL1818" s="165">
        <f t="shared" si="752"/>
        <v>0</v>
      </c>
      <c r="AM1818" s="165">
        <f t="shared" si="752"/>
        <v>0</v>
      </c>
      <c r="AN1818" s="165">
        <f t="shared" si="752"/>
        <v>0</v>
      </c>
      <c r="AO1818" s="165">
        <f t="shared" si="752"/>
        <v>0</v>
      </c>
      <c r="AP1818" s="165">
        <f t="shared" si="752"/>
        <v>0</v>
      </c>
      <c r="AQ1818" s="165">
        <f t="shared" si="752"/>
        <v>0</v>
      </c>
      <c r="AR1818" s="165">
        <f t="shared" si="752"/>
        <v>0</v>
      </c>
      <c r="AS1818" s="165">
        <f t="shared" si="739"/>
        <v>0</v>
      </c>
    </row>
    <row r="1819" spans="2:46" hidden="1" outlineLevel="2">
      <c r="B1819" s="66">
        <v>6</v>
      </c>
      <c r="D1819" s="338">
        <v>0</v>
      </c>
      <c r="E1819" s="165">
        <f t="shared" si="749"/>
        <v>0</v>
      </c>
      <c r="F1819" s="165">
        <f t="shared" si="749"/>
        <v>0</v>
      </c>
      <c r="G1819" s="165">
        <f t="shared" si="749"/>
        <v>0</v>
      </c>
      <c r="H1819" s="165">
        <f t="shared" si="749"/>
        <v>0</v>
      </c>
      <c r="I1819" s="165">
        <f t="shared" si="749"/>
        <v>0</v>
      </c>
      <c r="J1819" s="165">
        <f t="shared" si="749"/>
        <v>0</v>
      </c>
      <c r="K1819" s="165">
        <f t="shared" si="749"/>
        <v>0</v>
      </c>
      <c r="L1819" s="165">
        <f t="shared" si="749"/>
        <v>0</v>
      </c>
      <c r="M1819" s="165">
        <f t="shared" si="749"/>
        <v>0</v>
      </c>
      <c r="N1819" s="165">
        <f t="shared" si="749"/>
        <v>0</v>
      </c>
      <c r="O1819" s="165">
        <f t="shared" si="750"/>
        <v>0</v>
      </c>
      <c r="P1819" s="165">
        <f t="shared" si="750"/>
        <v>0</v>
      </c>
      <c r="Q1819" s="165">
        <f t="shared" si="750"/>
        <v>0</v>
      </c>
      <c r="R1819" s="165">
        <f t="shared" si="750"/>
        <v>0</v>
      </c>
      <c r="S1819" s="165">
        <f t="shared" si="750"/>
        <v>0</v>
      </c>
      <c r="T1819" s="165">
        <f t="shared" si="750"/>
        <v>0</v>
      </c>
      <c r="U1819" s="165">
        <f t="shared" si="750"/>
        <v>0</v>
      </c>
      <c r="V1819" s="165">
        <f t="shared" si="750"/>
        <v>0</v>
      </c>
      <c r="W1819" s="165">
        <f t="shared" si="750"/>
        <v>0</v>
      </c>
      <c r="X1819" s="165">
        <f t="shared" si="750"/>
        <v>0</v>
      </c>
      <c r="Y1819" s="165">
        <f t="shared" si="751"/>
        <v>0</v>
      </c>
      <c r="Z1819" s="165">
        <f t="shared" si="751"/>
        <v>0</v>
      </c>
      <c r="AA1819" s="165">
        <f t="shared" si="751"/>
        <v>0</v>
      </c>
      <c r="AB1819" s="165">
        <f t="shared" si="751"/>
        <v>0</v>
      </c>
      <c r="AC1819" s="165">
        <f t="shared" si="751"/>
        <v>0</v>
      </c>
      <c r="AD1819" s="165">
        <f t="shared" si="751"/>
        <v>0</v>
      </c>
      <c r="AE1819" s="165">
        <f t="shared" si="751"/>
        <v>0</v>
      </c>
      <c r="AF1819" s="165">
        <f t="shared" si="751"/>
        <v>0</v>
      </c>
      <c r="AG1819" s="165">
        <f t="shared" si="751"/>
        <v>0</v>
      </c>
      <c r="AH1819" s="165">
        <f t="shared" si="751"/>
        <v>0</v>
      </c>
      <c r="AI1819" s="165">
        <f t="shared" si="752"/>
        <v>0</v>
      </c>
      <c r="AJ1819" s="165">
        <f t="shared" si="752"/>
        <v>0</v>
      </c>
      <c r="AK1819" s="165">
        <f t="shared" si="752"/>
        <v>0</v>
      </c>
      <c r="AL1819" s="165">
        <f t="shared" si="752"/>
        <v>0</v>
      </c>
      <c r="AM1819" s="165">
        <f t="shared" si="752"/>
        <v>0</v>
      </c>
      <c r="AN1819" s="165">
        <f t="shared" si="752"/>
        <v>0</v>
      </c>
      <c r="AO1819" s="165">
        <f t="shared" si="752"/>
        <v>0</v>
      </c>
      <c r="AP1819" s="165">
        <f t="shared" si="752"/>
        <v>0</v>
      </c>
      <c r="AQ1819" s="165">
        <f t="shared" si="752"/>
        <v>0</v>
      </c>
      <c r="AR1819" s="165">
        <f t="shared" si="752"/>
        <v>0</v>
      </c>
      <c r="AS1819" s="165">
        <f t="shared" si="739"/>
        <v>0</v>
      </c>
    </row>
    <row r="1820" spans="2:46" hidden="1" outlineLevel="2">
      <c r="B1820" s="66">
        <v>7</v>
      </c>
      <c r="D1820" s="338">
        <v>0</v>
      </c>
      <c r="E1820" s="165">
        <f t="shared" si="749"/>
        <v>0</v>
      </c>
      <c r="F1820" s="165">
        <f t="shared" si="749"/>
        <v>0</v>
      </c>
      <c r="G1820" s="165">
        <f t="shared" si="749"/>
        <v>0</v>
      </c>
      <c r="H1820" s="165">
        <f t="shared" si="749"/>
        <v>0</v>
      </c>
      <c r="I1820" s="165">
        <f t="shared" si="749"/>
        <v>0</v>
      </c>
      <c r="J1820" s="165">
        <f t="shared" si="749"/>
        <v>0</v>
      </c>
      <c r="K1820" s="165">
        <f t="shared" si="749"/>
        <v>0</v>
      </c>
      <c r="L1820" s="165">
        <f t="shared" si="749"/>
        <v>0</v>
      </c>
      <c r="M1820" s="165">
        <f t="shared" si="749"/>
        <v>0</v>
      </c>
      <c r="N1820" s="165">
        <f t="shared" si="749"/>
        <v>0</v>
      </c>
      <c r="O1820" s="165">
        <f t="shared" si="750"/>
        <v>0</v>
      </c>
      <c r="P1820" s="165">
        <f t="shared" si="750"/>
        <v>0</v>
      </c>
      <c r="Q1820" s="165">
        <f t="shared" si="750"/>
        <v>0</v>
      </c>
      <c r="R1820" s="165">
        <f t="shared" si="750"/>
        <v>0</v>
      </c>
      <c r="S1820" s="165">
        <f t="shared" si="750"/>
        <v>0</v>
      </c>
      <c r="T1820" s="165">
        <f t="shared" si="750"/>
        <v>0</v>
      </c>
      <c r="U1820" s="165">
        <f t="shared" si="750"/>
        <v>0</v>
      </c>
      <c r="V1820" s="165">
        <f t="shared" si="750"/>
        <v>0</v>
      </c>
      <c r="W1820" s="165">
        <f t="shared" si="750"/>
        <v>0</v>
      </c>
      <c r="X1820" s="165">
        <f t="shared" si="750"/>
        <v>0</v>
      </c>
      <c r="Y1820" s="165">
        <f t="shared" si="751"/>
        <v>0</v>
      </c>
      <c r="Z1820" s="165">
        <f t="shared" si="751"/>
        <v>0</v>
      </c>
      <c r="AA1820" s="165">
        <f t="shared" si="751"/>
        <v>0</v>
      </c>
      <c r="AB1820" s="165">
        <f t="shared" si="751"/>
        <v>0</v>
      </c>
      <c r="AC1820" s="165">
        <f t="shared" si="751"/>
        <v>0</v>
      </c>
      <c r="AD1820" s="165">
        <f t="shared" si="751"/>
        <v>0</v>
      </c>
      <c r="AE1820" s="165">
        <f t="shared" si="751"/>
        <v>0</v>
      </c>
      <c r="AF1820" s="165">
        <f t="shared" si="751"/>
        <v>0</v>
      </c>
      <c r="AG1820" s="165">
        <f t="shared" si="751"/>
        <v>0</v>
      </c>
      <c r="AH1820" s="165">
        <f t="shared" si="751"/>
        <v>0</v>
      </c>
      <c r="AI1820" s="165">
        <f t="shared" si="752"/>
        <v>0</v>
      </c>
      <c r="AJ1820" s="165">
        <f t="shared" si="752"/>
        <v>0</v>
      </c>
      <c r="AK1820" s="165">
        <f t="shared" si="752"/>
        <v>0</v>
      </c>
      <c r="AL1820" s="165">
        <f t="shared" si="752"/>
        <v>0</v>
      </c>
      <c r="AM1820" s="165">
        <f t="shared" si="752"/>
        <v>0</v>
      </c>
      <c r="AN1820" s="165">
        <f t="shared" si="752"/>
        <v>0</v>
      </c>
      <c r="AO1820" s="165">
        <f t="shared" si="752"/>
        <v>0</v>
      </c>
      <c r="AP1820" s="165">
        <f t="shared" si="752"/>
        <v>0</v>
      </c>
      <c r="AQ1820" s="165">
        <f t="shared" si="752"/>
        <v>0</v>
      </c>
      <c r="AR1820" s="165">
        <f t="shared" si="752"/>
        <v>0</v>
      </c>
      <c r="AS1820" s="165">
        <f t="shared" si="739"/>
        <v>0</v>
      </c>
    </row>
    <row r="1821" spans="2:46" hidden="1" outlineLevel="2">
      <c r="B1821" s="66">
        <v>8</v>
      </c>
      <c r="D1821" s="338">
        <v>0</v>
      </c>
      <c r="E1821" s="165">
        <f t="shared" si="749"/>
        <v>0</v>
      </c>
      <c r="F1821" s="165">
        <f t="shared" si="749"/>
        <v>0</v>
      </c>
      <c r="G1821" s="165">
        <f t="shared" si="749"/>
        <v>0</v>
      </c>
      <c r="H1821" s="165">
        <f t="shared" si="749"/>
        <v>0</v>
      </c>
      <c r="I1821" s="165">
        <f t="shared" si="749"/>
        <v>0</v>
      </c>
      <c r="J1821" s="165">
        <f t="shared" si="749"/>
        <v>0</v>
      </c>
      <c r="K1821" s="165">
        <f t="shared" si="749"/>
        <v>0</v>
      </c>
      <c r="L1821" s="165">
        <f t="shared" si="749"/>
        <v>0</v>
      </c>
      <c r="M1821" s="165">
        <f t="shared" si="749"/>
        <v>0</v>
      </c>
      <c r="N1821" s="165">
        <f t="shared" si="749"/>
        <v>0</v>
      </c>
      <c r="O1821" s="165">
        <f t="shared" si="750"/>
        <v>0</v>
      </c>
      <c r="P1821" s="165">
        <f t="shared" si="750"/>
        <v>0</v>
      </c>
      <c r="Q1821" s="165">
        <f t="shared" si="750"/>
        <v>0</v>
      </c>
      <c r="R1821" s="165">
        <f t="shared" si="750"/>
        <v>0</v>
      </c>
      <c r="S1821" s="165">
        <f t="shared" si="750"/>
        <v>0</v>
      </c>
      <c r="T1821" s="165">
        <f t="shared" si="750"/>
        <v>0</v>
      </c>
      <c r="U1821" s="165">
        <f t="shared" si="750"/>
        <v>0</v>
      </c>
      <c r="V1821" s="165">
        <f t="shared" si="750"/>
        <v>0</v>
      </c>
      <c r="W1821" s="165">
        <f t="shared" si="750"/>
        <v>0</v>
      </c>
      <c r="X1821" s="165">
        <f t="shared" si="750"/>
        <v>0</v>
      </c>
      <c r="Y1821" s="165">
        <f t="shared" si="751"/>
        <v>0</v>
      </c>
      <c r="Z1821" s="165">
        <f t="shared" si="751"/>
        <v>0</v>
      </c>
      <c r="AA1821" s="165">
        <f t="shared" si="751"/>
        <v>0</v>
      </c>
      <c r="AB1821" s="165">
        <f t="shared" si="751"/>
        <v>0</v>
      </c>
      <c r="AC1821" s="165">
        <f t="shared" si="751"/>
        <v>0</v>
      </c>
      <c r="AD1821" s="165">
        <f t="shared" si="751"/>
        <v>0</v>
      </c>
      <c r="AE1821" s="165">
        <f t="shared" si="751"/>
        <v>0</v>
      </c>
      <c r="AF1821" s="165">
        <f t="shared" si="751"/>
        <v>0</v>
      </c>
      <c r="AG1821" s="165">
        <f t="shared" si="751"/>
        <v>0</v>
      </c>
      <c r="AH1821" s="165">
        <f t="shared" si="751"/>
        <v>0</v>
      </c>
      <c r="AI1821" s="165">
        <f t="shared" si="752"/>
        <v>0</v>
      </c>
      <c r="AJ1821" s="165">
        <f t="shared" si="752"/>
        <v>0</v>
      </c>
      <c r="AK1821" s="165">
        <f t="shared" si="752"/>
        <v>0</v>
      </c>
      <c r="AL1821" s="165">
        <f t="shared" si="752"/>
        <v>0</v>
      </c>
      <c r="AM1821" s="165">
        <f t="shared" si="752"/>
        <v>0</v>
      </c>
      <c r="AN1821" s="165">
        <f t="shared" si="752"/>
        <v>0</v>
      </c>
      <c r="AO1821" s="165">
        <f t="shared" si="752"/>
        <v>0</v>
      </c>
      <c r="AP1821" s="165">
        <f t="shared" si="752"/>
        <v>0</v>
      </c>
      <c r="AQ1821" s="165">
        <f t="shared" si="752"/>
        <v>0</v>
      </c>
      <c r="AR1821" s="165">
        <f t="shared" si="752"/>
        <v>0</v>
      </c>
      <c r="AS1821" s="165">
        <f t="shared" si="739"/>
        <v>0</v>
      </c>
    </row>
    <row r="1822" spans="2:46" hidden="1" outlineLevel="2">
      <c r="B1822" s="66">
        <v>9</v>
      </c>
      <c r="D1822" s="338">
        <v>0</v>
      </c>
      <c r="E1822" s="165">
        <f t="shared" si="749"/>
        <v>0</v>
      </c>
      <c r="F1822" s="165">
        <f t="shared" si="749"/>
        <v>0</v>
      </c>
      <c r="G1822" s="165">
        <f t="shared" si="749"/>
        <v>0</v>
      </c>
      <c r="H1822" s="165">
        <f t="shared" si="749"/>
        <v>0</v>
      </c>
      <c r="I1822" s="165">
        <f t="shared" si="749"/>
        <v>0</v>
      </c>
      <c r="J1822" s="165">
        <f t="shared" si="749"/>
        <v>0</v>
      </c>
      <c r="K1822" s="165">
        <f t="shared" si="749"/>
        <v>0</v>
      </c>
      <c r="L1822" s="165">
        <f t="shared" si="749"/>
        <v>0</v>
      </c>
      <c r="M1822" s="165">
        <f t="shared" si="749"/>
        <v>0</v>
      </c>
      <c r="N1822" s="165">
        <f t="shared" si="749"/>
        <v>0</v>
      </c>
      <c r="O1822" s="165">
        <f t="shared" si="750"/>
        <v>0</v>
      </c>
      <c r="P1822" s="165">
        <f t="shared" si="750"/>
        <v>0</v>
      </c>
      <c r="Q1822" s="165">
        <f t="shared" si="750"/>
        <v>0</v>
      </c>
      <c r="R1822" s="165">
        <f t="shared" si="750"/>
        <v>0</v>
      </c>
      <c r="S1822" s="165">
        <f t="shared" si="750"/>
        <v>0</v>
      </c>
      <c r="T1822" s="165">
        <f t="shared" si="750"/>
        <v>0</v>
      </c>
      <c r="U1822" s="165">
        <f t="shared" si="750"/>
        <v>0</v>
      </c>
      <c r="V1822" s="165">
        <f t="shared" si="750"/>
        <v>0</v>
      </c>
      <c r="W1822" s="165">
        <f t="shared" si="750"/>
        <v>0</v>
      </c>
      <c r="X1822" s="165">
        <f t="shared" si="750"/>
        <v>0</v>
      </c>
      <c r="Y1822" s="165">
        <f t="shared" si="751"/>
        <v>0</v>
      </c>
      <c r="Z1822" s="165">
        <f t="shared" si="751"/>
        <v>0</v>
      </c>
      <c r="AA1822" s="165">
        <f t="shared" si="751"/>
        <v>0</v>
      </c>
      <c r="AB1822" s="165">
        <f t="shared" si="751"/>
        <v>0</v>
      </c>
      <c r="AC1822" s="165">
        <f t="shared" si="751"/>
        <v>0</v>
      </c>
      <c r="AD1822" s="165">
        <f t="shared" si="751"/>
        <v>0</v>
      </c>
      <c r="AE1822" s="165">
        <f t="shared" si="751"/>
        <v>0</v>
      </c>
      <c r="AF1822" s="165">
        <f t="shared" si="751"/>
        <v>0</v>
      </c>
      <c r="AG1822" s="165">
        <f t="shared" si="751"/>
        <v>0</v>
      </c>
      <c r="AH1822" s="165">
        <f t="shared" si="751"/>
        <v>0</v>
      </c>
      <c r="AI1822" s="165">
        <f t="shared" si="752"/>
        <v>0</v>
      </c>
      <c r="AJ1822" s="165">
        <f t="shared" si="752"/>
        <v>0</v>
      </c>
      <c r="AK1822" s="165">
        <f t="shared" si="752"/>
        <v>0</v>
      </c>
      <c r="AL1822" s="165">
        <f t="shared" si="752"/>
        <v>0</v>
      </c>
      <c r="AM1822" s="165">
        <f t="shared" si="752"/>
        <v>0</v>
      </c>
      <c r="AN1822" s="165">
        <f t="shared" si="752"/>
        <v>0</v>
      </c>
      <c r="AO1822" s="165">
        <f t="shared" si="752"/>
        <v>0</v>
      </c>
      <c r="AP1822" s="165">
        <f t="shared" si="752"/>
        <v>0</v>
      </c>
      <c r="AQ1822" s="165">
        <f t="shared" si="752"/>
        <v>0</v>
      </c>
      <c r="AR1822" s="165">
        <f t="shared" si="752"/>
        <v>0</v>
      </c>
      <c r="AS1822" s="165">
        <f t="shared" si="739"/>
        <v>0</v>
      </c>
    </row>
    <row r="1823" spans="2:46" hidden="1" outlineLevel="2">
      <c r="B1823" s="66">
        <v>10</v>
      </c>
      <c r="D1823" s="338">
        <v>0</v>
      </c>
      <c r="E1823" s="165">
        <f t="shared" si="749"/>
        <v>0</v>
      </c>
      <c r="F1823" s="165">
        <f t="shared" si="749"/>
        <v>0</v>
      </c>
      <c r="G1823" s="165">
        <f t="shared" si="749"/>
        <v>0</v>
      </c>
      <c r="H1823" s="165">
        <f t="shared" si="749"/>
        <v>0</v>
      </c>
      <c r="I1823" s="165">
        <f t="shared" si="749"/>
        <v>0</v>
      </c>
      <c r="J1823" s="165">
        <f t="shared" si="749"/>
        <v>0</v>
      </c>
      <c r="K1823" s="165">
        <f t="shared" si="749"/>
        <v>0</v>
      </c>
      <c r="L1823" s="165">
        <f t="shared" si="749"/>
        <v>0</v>
      </c>
      <c r="M1823" s="165">
        <f t="shared" si="749"/>
        <v>0</v>
      </c>
      <c r="N1823" s="165">
        <f t="shared" si="749"/>
        <v>0</v>
      </c>
      <c r="O1823" s="165">
        <f t="shared" si="750"/>
        <v>0</v>
      </c>
      <c r="P1823" s="165">
        <f t="shared" si="750"/>
        <v>0</v>
      </c>
      <c r="Q1823" s="165">
        <f t="shared" si="750"/>
        <v>0</v>
      </c>
      <c r="R1823" s="165">
        <f t="shared" si="750"/>
        <v>0</v>
      </c>
      <c r="S1823" s="165">
        <f t="shared" si="750"/>
        <v>0</v>
      </c>
      <c r="T1823" s="165">
        <f t="shared" si="750"/>
        <v>0</v>
      </c>
      <c r="U1823" s="165">
        <f t="shared" si="750"/>
        <v>0</v>
      </c>
      <c r="V1823" s="165">
        <f t="shared" si="750"/>
        <v>0</v>
      </c>
      <c r="W1823" s="165">
        <f t="shared" si="750"/>
        <v>0</v>
      </c>
      <c r="X1823" s="165">
        <f t="shared" si="750"/>
        <v>0</v>
      </c>
      <c r="Y1823" s="165">
        <f t="shared" si="751"/>
        <v>0</v>
      </c>
      <c r="Z1823" s="165">
        <f t="shared" si="751"/>
        <v>0</v>
      </c>
      <c r="AA1823" s="165">
        <f t="shared" si="751"/>
        <v>0</v>
      </c>
      <c r="AB1823" s="165">
        <f t="shared" si="751"/>
        <v>0</v>
      </c>
      <c r="AC1823" s="165">
        <f t="shared" si="751"/>
        <v>0</v>
      </c>
      <c r="AD1823" s="165">
        <f t="shared" si="751"/>
        <v>0</v>
      </c>
      <c r="AE1823" s="165">
        <f t="shared" si="751"/>
        <v>0</v>
      </c>
      <c r="AF1823" s="165">
        <f t="shared" si="751"/>
        <v>0</v>
      </c>
      <c r="AG1823" s="165">
        <f t="shared" si="751"/>
        <v>0</v>
      </c>
      <c r="AH1823" s="165">
        <f t="shared" si="751"/>
        <v>0</v>
      </c>
      <c r="AI1823" s="165">
        <f t="shared" si="752"/>
        <v>0</v>
      </c>
      <c r="AJ1823" s="165">
        <f t="shared" si="752"/>
        <v>0</v>
      </c>
      <c r="AK1823" s="165">
        <f t="shared" si="752"/>
        <v>0</v>
      </c>
      <c r="AL1823" s="165">
        <f t="shared" si="752"/>
        <v>0</v>
      </c>
      <c r="AM1823" s="165">
        <f t="shared" si="752"/>
        <v>0</v>
      </c>
      <c r="AN1823" s="165">
        <f t="shared" si="752"/>
        <v>0</v>
      </c>
      <c r="AO1823" s="165">
        <f t="shared" si="752"/>
        <v>0</v>
      </c>
      <c r="AP1823" s="165">
        <f t="shared" si="752"/>
        <v>0</v>
      </c>
      <c r="AQ1823" s="165">
        <f t="shared" si="752"/>
        <v>0</v>
      </c>
      <c r="AR1823" s="165">
        <f t="shared" si="752"/>
        <v>0</v>
      </c>
      <c r="AS1823" s="165">
        <f t="shared" si="739"/>
        <v>0</v>
      </c>
    </row>
    <row r="1824" spans="2:46" hidden="1" outlineLevel="2">
      <c r="B1824" s="66">
        <v>11</v>
      </c>
      <c r="D1824" s="338">
        <v>0</v>
      </c>
      <c r="E1824" s="165">
        <f t="shared" ref="E1824:N1833" si="753">IF(AND(E$2=$B1824,$B1824=$C$3),$D1824,IF(AND(E$2&gt;$B1824,E$2&lt;=$D$1813+$B1824),SLN($D1824,0,IF($C$3-$B1824&gt;=$D$1813,$D$1813,$C$3-$B1824)),0))</f>
        <v>0</v>
      </c>
      <c r="F1824" s="165">
        <f t="shared" si="753"/>
        <v>0</v>
      </c>
      <c r="G1824" s="165">
        <f t="shared" si="753"/>
        <v>0</v>
      </c>
      <c r="H1824" s="165">
        <f t="shared" si="753"/>
        <v>0</v>
      </c>
      <c r="I1824" s="165">
        <f t="shared" si="753"/>
        <v>0</v>
      </c>
      <c r="J1824" s="165">
        <f t="shared" si="753"/>
        <v>0</v>
      </c>
      <c r="K1824" s="165">
        <f t="shared" si="753"/>
        <v>0</v>
      </c>
      <c r="L1824" s="165">
        <f t="shared" si="753"/>
        <v>0</v>
      </c>
      <c r="M1824" s="165">
        <f t="shared" si="753"/>
        <v>0</v>
      </c>
      <c r="N1824" s="165">
        <f t="shared" si="753"/>
        <v>0</v>
      </c>
      <c r="O1824" s="165">
        <f t="shared" ref="O1824:X1833" si="754">IF(AND(O$2=$B1824,$B1824=$C$3),$D1824,IF(AND(O$2&gt;$B1824,O$2&lt;=$D$1813+$B1824),SLN($D1824,0,IF($C$3-$B1824&gt;=$D$1813,$D$1813,$C$3-$B1824)),0))</f>
        <v>0</v>
      </c>
      <c r="P1824" s="165">
        <f t="shared" si="754"/>
        <v>0</v>
      </c>
      <c r="Q1824" s="165">
        <f t="shared" si="754"/>
        <v>0</v>
      </c>
      <c r="R1824" s="165">
        <f t="shared" si="754"/>
        <v>0</v>
      </c>
      <c r="S1824" s="165">
        <f t="shared" si="754"/>
        <v>0</v>
      </c>
      <c r="T1824" s="165">
        <f t="shared" si="754"/>
        <v>0</v>
      </c>
      <c r="U1824" s="165">
        <f t="shared" si="754"/>
        <v>0</v>
      </c>
      <c r="V1824" s="165">
        <f t="shared" si="754"/>
        <v>0</v>
      </c>
      <c r="W1824" s="165">
        <f t="shared" si="754"/>
        <v>0</v>
      </c>
      <c r="X1824" s="165">
        <f t="shared" si="754"/>
        <v>0</v>
      </c>
      <c r="Y1824" s="165">
        <f t="shared" ref="Y1824:AH1833" si="755">IF(AND(Y$2=$B1824,$B1824=$C$3),$D1824,IF(AND(Y$2&gt;$B1824,Y$2&lt;=$D$1813+$B1824),SLN($D1824,0,IF($C$3-$B1824&gt;=$D$1813,$D$1813,$C$3-$B1824)),0))</f>
        <v>0</v>
      </c>
      <c r="Z1824" s="165">
        <f t="shared" si="755"/>
        <v>0</v>
      </c>
      <c r="AA1824" s="165">
        <f t="shared" si="755"/>
        <v>0</v>
      </c>
      <c r="AB1824" s="165">
        <f t="shared" si="755"/>
        <v>0</v>
      </c>
      <c r="AC1824" s="165">
        <f t="shared" si="755"/>
        <v>0</v>
      </c>
      <c r="AD1824" s="165">
        <f t="shared" si="755"/>
        <v>0</v>
      </c>
      <c r="AE1824" s="165">
        <f t="shared" si="755"/>
        <v>0</v>
      </c>
      <c r="AF1824" s="165">
        <f t="shared" si="755"/>
        <v>0</v>
      </c>
      <c r="AG1824" s="165">
        <f t="shared" si="755"/>
        <v>0</v>
      </c>
      <c r="AH1824" s="165">
        <f t="shared" si="755"/>
        <v>0</v>
      </c>
      <c r="AI1824" s="165">
        <f t="shared" ref="AI1824:AR1833" si="756">IF(AND(AI$2=$B1824,$B1824=$C$3),$D1824,IF(AND(AI$2&gt;$B1824,AI$2&lt;=$D$1813+$B1824),SLN($D1824,0,IF($C$3-$B1824&gt;=$D$1813,$D$1813,$C$3-$B1824)),0))</f>
        <v>0</v>
      </c>
      <c r="AJ1824" s="165">
        <f t="shared" si="756"/>
        <v>0</v>
      </c>
      <c r="AK1824" s="165">
        <f t="shared" si="756"/>
        <v>0</v>
      </c>
      <c r="AL1824" s="165">
        <f t="shared" si="756"/>
        <v>0</v>
      </c>
      <c r="AM1824" s="165">
        <f t="shared" si="756"/>
        <v>0</v>
      </c>
      <c r="AN1824" s="165">
        <f t="shared" si="756"/>
        <v>0</v>
      </c>
      <c r="AO1824" s="165">
        <f t="shared" si="756"/>
        <v>0</v>
      </c>
      <c r="AP1824" s="165">
        <f t="shared" si="756"/>
        <v>0</v>
      </c>
      <c r="AQ1824" s="165">
        <f t="shared" si="756"/>
        <v>0</v>
      </c>
      <c r="AR1824" s="165">
        <f t="shared" si="756"/>
        <v>0</v>
      </c>
      <c r="AS1824" s="165">
        <f t="shared" si="739"/>
        <v>0</v>
      </c>
    </row>
    <row r="1825" spans="2:45" hidden="1" outlineLevel="2">
      <c r="B1825" s="66">
        <v>12</v>
      </c>
      <c r="D1825" s="338">
        <v>0</v>
      </c>
      <c r="E1825" s="165">
        <f t="shared" si="753"/>
        <v>0</v>
      </c>
      <c r="F1825" s="165">
        <f t="shared" si="753"/>
        <v>0</v>
      </c>
      <c r="G1825" s="165">
        <f t="shared" si="753"/>
        <v>0</v>
      </c>
      <c r="H1825" s="165">
        <f t="shared" si="753"/>
        <v>0</v>
      </c>
      <c r="I1825" s="165">
        <f t="shared" si="753"/>
        <v>0</v>
      </c>
      <c r="J1825" s="165">
        <f t="shared" si="753"/>
        <v>0</v>
      </c>
      <c r="K1825" s="165">
        <f t="shared" si="753"/>
        <v>0</v>
      </c>
      <c r="L1825" s="165">
        <f t="shared" si="753"/>
        <v>0</v>
      </c>
      <c r="M1825" s="165">
        <f t="shared" si="753"/>
        <v>0</v>
      </c>
      <c r="N1825" s="165">
        <f t="shared" si="753"/>
        <v>0</v>
      </c>
      <c r="O1825" s="165">
        <f t="shared" si="754"/>
        <v>0</v>
      </c>
      <c r="P1825" s="165">
        <f t="shared" si="754"/>
        <v>0</v>
      </c>
      <c r="Q1825" s="165">
        <f t="shared" si="754"/>
        <v>0</v>
      </c>
      <c r="R1825" s="165">
        <f t="shared" si="754"/>
        <v>0</v>
      </c>
      <c r="S1825" s="165">
        <f t="shared" si="754"/>
        <v>0</v>
      </c>
      <c r="T1825" s="165">
        <f t="shared" si="754"/>
        <v>0</v>
      </c>
      <c r="U1825" s="165">
        <f t="shared" si="754"/>
        <v>0</v>
      </c>
      <c r="V1825" s="165">
        <f t="shared" si="754"/>
        <v>0</v>
      </c>
      <c r="W1825" s="165">
        <f t="shared" si="754"/>
        <v>0</v>
      </c>
      <c r="X1825" s="165">
        <f t="shared" si="754"/>
        <v>0</v>
      </c>
      <c r="Y1825" s="165">
        <f t="shared" si="755"/>
        <v>0</v>
      </c>
      <c r="Z1825" s="165">
        <f t="shared" si="755"/>
        <v>0</v>
      </c>
      <c r="AA1825" s="165">
        <f t="shared" si="755"/>
        <v>0</v>
      </c>
      <c r="AB1825" s="165">
        <f t="shared" si="755"/>
        <v>0</v>
      </c>
      <c r="AC1825" s="165">
        <f t="shared" si="755"/>
        <v>0</v>
      </c>
      <c r="AD1825" s="165">
        <f t="shared" si="755"/>
        <v>0</v>
      </c>
      <c r="AE1825" s="165">
        <f t="shared" si="755"/>
        <v>0</v>
      </c>
      <c r="AF1825" s="165">
        <f t="shared" si="755"/>
        <v>0</v>
      </c>
      <c r="AG1825" s="165">
        <f t="shared" si="755"/>
        <v>0</v>
      </c>
      <c r="AH1825" s="165">
        <f t="shared" si="755"/>
        <v>0</v>
      </c>
      <c r="AI1825" s="165">
        <f t="shared" si="756"/>
        <v>0</v>
      </c>
      <c r="AJ1825" s="165">
        <f t="shared" si="756"/>
        <v>0</v>
      </c>
      <c r="AK1825" s="165">
        <f t="shared" si="756"/>
        <v>0</v>
      </c>
      <c r="AL1825" s="165">
        <f t="shared" si="756"/>
        <v>0</v>
      </c>
      <c r="AM1825" s="165">
        <f t="shared" si="756"/>
        <v>0</v>
      </c>
      <c r="AN1825" s="165">
        <f t="shared" si="756"/>
        <v>0</v>
      </c>
      <c r="AO1825" s="165">
        <f t="shared" si="756"/>
        <v>0</v>
      </c>
      <c r="AP1825" s="165">
        <f t="shared" si="756"/>
        <v>0</v>
      </c>
      <c r="AQ1825" s="165">
        <f t="shared" si="756"/>
        <v>0</v>
      </c>
      <c r="AR1825" s="165">
        <f t="shared" si="756"/>
        <v>0</v>
      </c>
      <c r="AS1825" s="165">
        <f t="shared" si="739"/>
        <v>0</v>
      </c>
    </row>
    <row r="1826" spans="2:45" hidden="1" outlineLevel="2">
      <c r="B1826" s="66">
        <v>13</v>
      </c>
      <c r="D1826" s="338">
        <v>0</v>
      </c>
      <c r="E1826" s="165">
        <f t="shared" si="753"/>
        <v>0</v>
      </c>
      <c r="F1826" s="165">
        <f t="shared" si="753"/>
        <v>0</v>
      </c>
      <c r="G1826" s="165">
        <f t="shared" si="753"/>
        <v>0</v>
      </c>
      <c r="H1826" s="165">
        <f t="shared" si="753"/>
        <v>0</v>
      </c>
      <c r="I1826" s="165">
        <f t="shared" si="753"/>
        <v>0</v>
      </c>
      <c r="J1826" s="165">
        <f t="shared" si="753"/>
        <v>0</v>
      </c>
      <c r="K1826" s="165">
        <f t="shared" si="753"/>
        <v>0</v>
      </c>
      <c r="L1826" s="165">
        <f t="shared" si="753"/>
        <v>0</v>
      </c>
      <c r="M1826" s="165">
        <f t="shared" si="753"/>
        <v>0</v>
      </c>
      <c r="N1826" s="165">
        <f t="shared" si="753"/>
        <v>0</v>
      </c>
      <c r="O1826" s="165">
        <f t="shared" si="754"/>
        <v>0</v>
      </c>
      <c r="P1826" s="165">
        <f t="shared" si="754"/>
        <v>0</v>
      </c>
      <c r="Q1826" s="165">
        <f t="shared" si="754"/>
        <v>0</v>
      </c>
      <c r="R1826" s="165">
        <f t="shared" si="754"/>
        <v>0</v>
      </c>
      <c r="S1826" s="165">
        <f t="shared" si="754"/>
        <v>0</v>
      </c>
      <c r="T1826" s="165">
        <f t="shared" si="754"/>
        <v>0</v>
      </c>
      <c r="U1826" s="165">
        <f t="shared" si="754"/>
        <v>0</v>
      </c>
      <c r="V1826" s="165">
        <f t="shared" si="754"/>
        <v>0</v>
      </c>
      <c r="W1826" s="165">
        <f t="shared" si="754"/>
        <v>0</v>
      </c>
      <c r="X1826" s="165">
        <f t="shared" si="754"/>
        <v>0</v>
      </c>
      <c r="Y1826" s="165">
        <f t="shared" si="755"/>
        <v>0</v>
      </c>
      <c r="Z1826" s="165">
        <f t="shared" si="755"/>
        <v>0</v>
      </c>
      <c r="AA1826" s="165">
        <f t="shared" si="755"/>
        <v>0</v>
      </c>
      <c r="AB1826" s="165">
        <f t="shared" si="755"/>
        <v>0</v>
      </c>
      <c r="AC1826" s="165">
        <f t="shared" si="755"/>
        <v>0</v>
      </c>
      <c r="AD1826" s="165">
        <f t="shared" si="755"/>
        <v>0</v>
      </c>
      <c r="AE1826" s="165">
        <f t="shared" si="755"/>
        <v>0</v>
      </c>
      <c r="AF1826" s="165">
        <f t="shared" si="755"/>
        <v>0</v>
      </c>
      <c r="AG1826" s="165">
        <f t="shared" si="755"/>
        <v>0</v>
      </c>
      <c r="AH1826" s="165">
        <f t="shared" si="755"/>
        <v>0</v>
      </c>
      <c r="AI1826" s="165">
        <f t="shared" si="756"/>
        <v>0</v>
      </c>
      <c r="AJ1826" s="165">
        <f t="shared" si="756"/>
        <v>0</v>
      </c>
      <c r="AK1826" s="165">
        <f t="shared" si="756"/>
        <v>0</v>
      </c>
      <c r="AL1826" s="165">
        <f t="shared" si="756"/>
        <v>0</v>
      </c>
      <c r="AM1826" s="165">
        <f t="shared" si="756"/>
        <v>0</v>
      </c>
      <c r="AN1826" s="165">
        <f t="shared" si="756"/>
        <v>0</v>
      </c>
      <c r="AO1826" s="165">
        <f t="shared" si="756"/>
        <v>0</v>
      </c>
      <c r="AP1826" s="165">
        <f t="shared" si="756"/>
        <v>0</v>
      </c>
      <c r="AQ1826" s="165">
        <f t="shared" si="756"/>
        <v>0</v>
      </c>
      <c r="AR1826" s="165">
        <f t="shared" si="756"/>
        <v>0</v>
      </c>
      <c r="AS1826" s="165">
        <f t="shared" si="739"/>
        <v>0</v>
      </c>
    </row>
    <row r="1827" spans="2:45" hidden="1" outlineLevel="2">
      <c r="B1827" s="66">
        <v>14</v>
      </c>
      <c r="D1827" s="338">
        <v>0</v>
      </c>
      <c r="E1827" s="165">
        <f t="shared" si="753"/>
        <v>0</v>
      </c>
      <c r="F1827" s="165">
        <f t="shared" si="753"/>
        <v>0</v>
      </c>
      <c r="G1827" s="165">
        <f t="shared" si="753"/>
        <v>0</v>
      </c>
      <c r="H1827" s="165">
        <f t="shared" si="753"/>
        <v>0</v>
      </c>
      <c r="I1827" s="165">
        <f t="shared" si="753"/>
        <v>0</v>
      </c>
      <c r="J1827" s="165">
        <f t="shared" si="753"/>
        <v>0</v>
      </c>
      <c r="K1827" s="165">
        <f t="shared" si="753"/>
        <v>0</v>
      </c>
      <c r="L1827" s="165">
        <f t="shared" si="753"/>
        <v>0</v>
      </c>
      <c r="M1827" s="165">
        <f t="shared" si="753"/>
        <v>0</v>
      </c>
      <c r="N1827" s="165">
        <f t="shared" si="753"/>
        <v>0</v>
      </c>
      <c r="O1827" s="165">
        <f t="shared" si="754"/>
        <v>0</v>
      </c>
      <c r="P1827" s="165">
        <f t="shared" si="754"/>
        <v>0</v>
      </c>
      <c r="Q1827" s="165">
        <f t="shared" si="754"/>
        <v>0</v>
      </c>
      <c r="R1827" s="165">
        <f t="shared" si="754"/>
        <v>0</v>
      </c>
      <c r="S1827" s="165">
        <f t="shared" si="754"/>
        <v>0</v>
      </c>
      <c r="T1827" s="165">
        <f t="shared" si="754"/>
        <v>0</v>
      </c>
      <c r="U1827" s="165">
        <f t="shared" si="754"/>
        <v>0</v>
      </c>
      <c r="V1827" s="165">
        <f t="shared" si="754"/>
        <v>0</v>
      </c>
      <c r="W1827" s="165">
        <f t="shared" si="754"/>
        <v>0</v>
      </c>
      <c r="X1827" s="165">
        <f t="shared" si="754"/>
        <v>0</v>
      </c>
      <c r="Y1827" s="165">
        <f t="shared" si="755"/>
        <v>0</v>
      </c>
      <c r="Z1827" s="165">
        <f t="shared" si="755"/>
        <v>0</v>
      </c>
      <c r="AA1827" s="165">
        <f t="shared" si="755"/>
        <v>0</v>
      </c>
      <c r="AB1827" s="165">
        <f t="shared" si="755"/>
        <v>0</v>
      </c>
      <c r="AC1827" s="165">
        <f t="shared" si="755"/>
        <v>0</v>
      </c>
      <c r="AD1827" s="165">
        <f t="shared" si="755"/>
        <v>0</v>
      </c>
      <c r="AE1827" s="165">
        <f t="shared" si="755"/>
        <v>0</v>
      </c>
      <c r="AF1827" s="165">
        <f t="shared" si="755"/>
        <v>0</v>
      </c>
      <c r="AG1827" s="165">
        <f t="shared" si="755"/>
        <v>0</v>
      </c>
      <c r="AH1827" s="165">
        <f t="shared" si="755"/>
        <v>0</v>
      </c>
      <c r="AI1827" s="165">
        <f t="shared" si="756"/>
        <v>0</v>
      </c>
      <c r="AJ1827" s="165">
        <f t="shared" si="756"/>
        <v>0</v>
      </c>
      <c r="AK1827" s="165">
        <f t="shared" si="756"/>
        <v>0</v>
      </c>
      <c r="AL1827" s="165">
        <f t="shared" si="756"/>
        <v>0</v>
      </c>
      <c r="AM1827" s="165">
        <f t="shared" si="756"/>
        <v>0</v>
      </c>
      <c r="AN1827" s="165">
        <f t="shared" si="756"/>
        <v>0</v>
      </c>
      <c r="AO1827" s="165">
        <f t="shared" si="756"/>
        <v>0</v>
      </c>
      <c r="AP1827" s="165">
        <f t="shared" si="756"/>
        <v>0</v>
      </c>
      <c r="AQ1827" s="165">
        <f t="shared" si="756"/>
        <v>0</v>
      </c>
      <c r="AR1827" s="165">
        <f t="shared" si="756"/>
        <v>0</v>
      </c>
      <c r="AS1827" s="165">
        <f t="shared" si="739"/>
        <v>0</v>
      </c>
    </row>
    <row r="1828" spans="2:45" hidden="1" outlineLevel="2">
      <c r="B1828" s="66">
        <v>15</v>
      </c>
      <c r="D1828" s="338">
        <v>0</v>
      </c>
      <c r="E1828" s="165">
        <f t="shared" si="753"/>
        <v>0</v>
      </c>
      <c r="F1828" s="165">
        <f t="shared" si="753"/>
        <v>0</v>
      </c>
      <c r="G1828" s="165">
        <f t="shared" si="753"/>
        <v>0</v>
      </c>
      <c r="H1828" s="165">
        <f t="shared" si="753"/>
        <v>0</v>
      </c>
      <c r="I1828" s="165">
        <f t="shared" si="753"/>
        <v>0</v>
      </c>
      <c r="J1828" s="165">
        <f t="shared" si="753"/>
        <v>0</v>
      </c>
      <c r="K1828" s="165">
        <f t="shared" si="753"/>
        <v>0</v>
      </c>
      <c r="L1828" s="165">
        <f t="shared" si="753"/>
        <v>0</v>
      </c>
      <c r="M1828" s="165">
        <f t="shared" si="753"/>
        <v>0</v>
      </c>
      <c r="N1828" s="165">
        <f t="shared" si="753"/>
        <v>0</v>
      </c>
      <c r="O1828" s="165">
        <f t="shared" si="754"/>
        <v>0</v>
      </c>
      <c r="P1828" s="165">
        <f t="shared" si="754"/>
        <v>0</v>
      </c>
      <c r="Q1828" s="165">
        <f t="shared" si="754"/>
        <v>0</v>
      </c>
      <c r="R1828" s="165">
        <f t="shared" si="754"/>
        <v>0</v>
      </c>
      <c r="S1828" s="165">
        <f t="shared" si="754"/>
        <v>0</v>
      </c>
      <c r="T1828" s="165">
        <f t="shared" si="754"/>
        <v>0</v>
      </c>
      <c r="U1828" s="165">
        <f t="shared" si="754"/>
        <v>0</v>
      </c>
      <c r="V1828" s="165">
        <f t="shared" si="754"/>
        <v>0</v>
      </c>
      <c r="W1828" s="165">
        <f t="shared" si="754"/>
        <v>0</v>
      </c>
      <c r="X1828" s="165">
        <f t="shared" si="754"/>
        <v>0</v>
      </c>
      <c r="Y1828" s="165">
        <f t="shared" si="755"/>
        <v>0</v>
      </c>
      <c r="Z1828" s="165">
        <f t="shared" si="755"/>
        <v>0</v>
      </c>
      <c r="AA1828" s="165">
        <f t="shared" si="755"/>
        <v>0</v>
      </c>
      <c r="AB1828" s="165">
        <f t="shared" si="755"/>
        <v>0</v>
      </c>
      <c r="AC1828" s="165">
        <f t="shared" si="755"/>
        <v>0</v>
      </c>
      <c r="AD1828" s="165">
        <f t="shared" si="755"/>
        <v>0</v>
      </c>
      <c r="AE1828" s="165">
        <f t="shared" si="755"/>
        <v>0</v>
      </c>
      <c r="AF1828" s="165">
        <f t="shared" si="755"/>
        <v>0</v>
      </c>
      <c r="AG1828" s="165">
        <f t="shared" si="755"/>
        <v>0</v>
      </c>
      <c r="AH1828" s="165">
        <f t="shared" si="755"/>
        <v>0</v>
      </c>
      <c r="AI1828" s="165">
        <f t="shared" si="756"/>
        <v>0</v>
      </c>
      <c r="AJ1828" s="165">
        <f t="shared" si="756"/>
        <v>0</v>
      </c>
      <c r="AK1828" s="165">
        <f t="shared" si="756"/>
        <v>0</v>
      </c>
      <c r="AL1828" s="165">
        <f t="shared" si="756"/>
        <v>0</v>
      </c>
      <c r="AM1828" s="165">
        <f t="shared" si="756"/>
        <v>0</v>
      </c>
      <c r="AN1828" s="165">
        <f t="shared" si="756"/>
        <v>0</v>
      </c>
      <c r="AO1828" s="165">
        <f t="shared" si="756"/>
        <v>0</v>
      </c>
      <c r="AP1828" s="165">
        <f t="shared" si="756"/>
        <v>0</v>
      </c>
      <c r="AQ1828" s="165">
        <f t="shared" si="756"/>
        <v>0</v>
      </c>
      <c r="AR1828" s="165">
        <f t="shared" si="756"/>
        <v>0</v>
      </c>
      <c r="AS1828" s="165">
        <f t="shared" si="739"/>
        <v>0</v>
      </c>
    </row>
    <row r="1829" spans="2:45" hidden="1" outlineLevel="2">
      <c r="B1829" s="66">
        <v>16</v>
      </c>
      <c r="D1829" s="338">
        <v>0</v>
      </c>
      <c r="E1829" s="165">
        <f t="shared" si="753"/>
        <v>0</v>
      </c>
      <c r="F1829" s="165">
        <f t="shared" si="753"/>
        <v>0</v>
      </c>
      <c r="G1829" s="165">
        <f t="shared" si="753"/>
        <v>0</v>
      </c>
      <c r="H1829" s="165">
        <f t="shared" si="753"/>
        <v>0</v>
      </c>
      <c r="I1829" s="165">
        <f t="shared" si="753"/>
        <v>0</v>
      </c>
      <c r="J1829" s="165">
        <f t="shared" si="753"/>
        <v>0</v>
      </c>
      <c r="K1829" s="165">
        <f t="shared" si="753"/>
        <v>0</v>
      </c>
      <c r="L1829" s="165">
        <f t="shared" si="753"/>
        <v>0</v>
      </c>
      <c r="M1829" s="165">
        <f t="shared" si="753"/>
        <v>0</v>
      </c>
      <c r="N1829" s="165">
        <f t="shared" si="753"/>
        <v>0</v>
      </c>
      <c r="O1829" s="165">
        <f t="shared" si="754"/>
        <v>0</v>
      </c>
      <c r="P1829" s="165">
        <f t="shared" si="754"/>
        <v>0</v>
      </c>
      <c r="Q1829" s="165">
        <f t="shared" si="754"/>
        <v>0</v>
      </c>
      <c r="R1829" s="165">
        <f t="shared" si="754"/>
        <v>0</v>
      </c>
      <c r="S1829" s="165">
        <f t="shared" si="754"/>
        <v>0</v>
      </c>
      <c r="T1829" s="165">
        <f t="shared" si="754"/>
        <v>0</v>
      </c>
      <c r="U1829" s="165">
        <f t="shared" si="754"/>
        <v>0</v>
      </c>
      <c r="V1829" s="165">
        <f t="shared" si="754"/>
        <v>0</v>
      </c>
      <c r="W1829" s="165">
        <f t="shared" si="754"/>
        <v>0</v>
      </c>
      <c r="X1829" s="165">
        <f t="shared" si="754"/>
        <v>0</v>
      </c>
      <c r="Y1829" s="165">
        <f t="shared" si="755"/>
        <v>0</v>
      </c>
      <c r="Z1829" s="165">
        <f t="shared" si="755"/>
        <v>0</v>
      </c>
      <c r="AA1829" s="165">
        <f t="shared" si="755"/>
        <v>0</v>
      </c>
      <c r="AB1829" s="165">
        <f t="shared" si="755"/>
        <v>0</v>
      </c>
      <c r="AC1829" s="165">
        <f t="shared" si="755"/>
        <v>0</v>
      </c>
      <c r="AD1829" s="165">
        <f t="shared" si="755"/>
        <v>0</v>
      </c>
      <c r="AE1829" s="165">
        <f t="shared" si="755"/>
        <v>0</v>
      </c>
      <c r="AF1829" s="165">
        <f t="shared" si="755"/>
        <v>0</v>
      </c>
      <c r="AG1829" s="165">
        <f t="shared" si="755"/>
        <v>0</v>
      </c>
      <c r="AH1829" s="165">
        <f t="shared" si="755"/>
        <v>0</v>
      </c>
      <c r="AI1829" s="165">
        <f t="shared" si="756"/>
        <v>0</v>
      </c>
      <c r="AJ1829" s="165">
        <f t="shared" si="756"/>
        <v>0</v>
      </c>
      <c r="AK1829" s="165">
        <f t="shared" si="756"/>
        <v>0</v>
      </c>
      <c r="AL1829" s="165">
        <f t="shared" si="756"/>
        <v>0</v>
      </c>
      <c r="AM1829" s="165">
        <f t="shared" si="756"/>
        <v>0</v>
      </c>
      <c r="AN1829" s="165">
        <f t="shared" si="756"/>
        <v>0</v>
      </c>
      <c r="AO1829" s="165">
        <f t="shared" si="756"/>
        <v>0</v>
      </c>
      <c r="AP1829" s="165">
        <f t="shared" si="756"/>
        <v>0</v>
      </c>
      <c r="AQ1829" s="165">
        <f t="shared" si="756"/>
        <v>0</v>
      </c>
      <c r="AR1829" s="165">
        <f t="shared" si="756"/>
        <v>0</v>
      </c>
      <c r="AS1829" s="165">
        <f t="shared" si="739"/>
        <v>0</v>
      </c>
    </row>
    <row r="1830" spans="2:45" hidden="1" outlineLevel="2">
      <c r="B1830" s="66">
        <v>17</v>
      </c>
      <c r="D1830" s="338">
        <v>0</v>
      </c>
      <c r="E1830" s="165">
        <f t="shared" si="753"/>
        <v>0</v>
      </c>
      <c r="F1830" s="165">
        <f t="shared" si="753"/>
        <v>0</v>
      </c>
      <c r="G1830" s="165">
        <f t="shared" si="753"/>
        <v>0</v>
      </c>
      <c r="H1830" s="165">
        <f t="shared" si="753"/>
        <v>0</v>
      </c>
      <c r="I1830" s="165">
        <f t="shared" si="753"/>
        <v>0</v>
      </c>
      <c r="J1830" s="165">
        <f t="shared" si="753"/>
        <v>0</v>
      </c>
      <c r="K1830" s="165">
        <f t="shared" si="753"/>
        <v>0</v>
      </c>
      <c r="L1830" s="165">
        <f t="shared" si="753"/>
        <v>0</v>
      </c>
      <c r="M1830" s="165">
        <f t="shared" si="753"/>
        <v>0</v>
      </c>
      <c r="N1830" s="165">
        <f t="shared" si="753"/>
        <v>0</v>
      </c>
      <c r="O1830" s="165">
        <f t="shared" si="754"/>
        <v>0</v>
      </c>
      <c r="P1830" s="165">
        <f t="shared" si="754"/>
        <v>0</v>
      </c>
      <c r="Q1830" s="165">
        <f t="shared" si="754"/>
        <v>0</v>
      </c>
      <c r="R1830" s="165">
        <f t="shared" si="754"/>
        <v>0</v>
      </c>
      <c r="S1830" s="165">
        <f t="shared" si="754"/>
        <v>0</v>
      </c>
      <c r="T1830" s="165">
        <f t="shared" si="754"/>
        <v>0</v>
      </c>
      <c r="U1830" s="165">
        <f t="shared" si="754"/>
        <v>0</v>
      </c>
      <c r="V1830" s="165">
        <f t="shared" si="754"/>
        <v>0</v>
      </c>
      <c r="W1830" s="165">
        <f t="shared" si="754"/>
        <v>0</v>
      </c>
      <c r="X1830" s="165">
        <f t="shared" si="754"/>
        <v>0</v>
      </c>
      <c r="Y1830" s="165">
        <f t="shared" si="755"/>
        <v>0</v>
      </c>
      <c r="Z1830" s="165">
        <f t="shared" si="755"/>
        <v>0</v>
      </c>
      <c r="AA1830" s="165">
        <f t="shared" si="755"/>
        <v>0</v>
      </c>
      <c r="AB1830" s="165">
        <f t="shared" si="755"/>
        <v>0</v>
      </c>
      <c r="AC1830" s="165">
        <f t="shared" si="755"/>
        <v>0</v>
      </c>
      <c r="AD1830" s="165">
        <f t="shared" si="755"/>
        <v>0</v>
      </c>
      <c r="AE1830" s="165">
        <f t="shared" si="755"/>
        <v>0</v>
      </c>
      <c r="AF1830" s="165">
        <f t="shared" si="755"/>
        <v>0</v>
      </c>
      <c r="AG1830" s="165">
        <f t="shared" si="755"/>
        <v>0</v>
      </c>
      <c r="AH1830" s="165">
        <f t="shared" si="755"/>
        <v>0</v>
      </c>
      <c r="AI1830" s="165">
        <f t="shared" si="756"/>
        <v>0</v>
      </c>
      <c r="AJ1830" s="165">
        <f t="shared" si="756"/>
        <v>0</v>
      </c>
      <c r="AK1830" s="165">
        <f t="shared" si="756"/>
        <v>0</v>
      </c>
      <c r="AL1830" s="165">
        <f t="shared" si="756"/>
        <v>0</v>
      </c>
      <c r="AM1830" s="165">
        <f t="shared" si="756"/>
        <v>0</v>
      </c>
      <c r="AN1830" s="165">
        <f t="shared" si="756"/>
        <v>0</v>
      </c>
      <c r="AO1830" s="165">
        <f t="shared" si="756"/>
        <v>0</v>
      </c>
      <c r="AP1830" s="165">
        <f t="shared" si="756"/>
        <v>0</v>
      </c>
      <c r="AQ1830" s="165">
        <f t="shared" si="756"/>
        <v>0</v>
      </c>
      <c r="AR1830" s="165">
        <f t="shared" si="756"/>
        <v>0</v>
      </c>
      <c r="AS1830" s="165">
        <f t="shared" si="739"/>
        <v>0</v>
      </c>
    </row>
    <row r="1831" spans="2:45" hidden="1" outlineLevel="2">
      <c r="B1831" s="66">
        <v>18</v>
      </c>
      <c r="D1831" s="338">
        <v>0</v>
      </c>
      <c r="E1831" s="165">
        <f t="shared" si="753"/>
        <v>0</v>
      </c>
      <c r="F1831" s="165">
        <f t="shared" si="753"/>
        <v>0</v>
      </c>
      <c r="G1831" s="165">
        <f t="shared" si="753"/>
        <v>0</v>
      </c>
      <c r="H1831" s="165">
        <f t="shared" si="753"/>
        <v>0</v>
      </c>
      <c r="I1831" s="165">
        <f t="shared" si="753"/>
        <v>0</v>
      </c>
      <c r="J1831" s="165">
        <f t="shared" si="753"/>
        <v>0</v>
      </c>
      <c r="K1831" s="165">
        <f t="shared" si="753"/>
        <v>0</v>
      </c>
      <c r="L1831" s="165">
        <f t="shared" si="753"/>
        <v>0</v>
      </c>
      <c r="M1831" s="165">
        <f t="shared" si="753"/>
        <v>0</v>
      </c>
      <c r="N1831" s="165">
        <f t="shared" si="753"/>
        <v>0</v>
      </c>
      <c r="O1831" s="165">
        <f t="shared" si="754"/>
        <v>0</v>
      </c>
      <c r="P1831" s="165">
        <f t="shared" si="754"/>
        <v>0</v>
      </c>
      <c r="Q1831" s="165">
        <f t="shared" si="754"/>
        <v>0</v>
      </c>
      <c r="R1831" s="165">
        <f t="shared" si="754"/>
        <v>0</v>
      </c>
      <c r="S1831" s="165">
        <f t="shared" si="754"/>
        <v>0</v>
      </c>
      <c r="T1831" s="165">
        <f t="shared" si="754"/>
        <v>0</v>
      </c>
      <c r="U1831" s="165">
        <f t="shared" si="754"/>
        <v>0</v>
      </c>
      <c r="V1831" s="165">
        <f t="shared" si="754"/>
        <v>0</v>
      </c>
      <c r="W1831" s="165">
        <f t="shared" si="754"/>
        <v>0</v>
      </c>
      <c r="X1831" s="165">
        <f t="shared" si="754"/>
        <v>0</v>
      </c>
      <c r="Y1831" s="165">
        <f t="shared" si="755"/>
        <v>0</v>
      </c>
      <c r="Z1831" s="165">
        <f t="shared" si="755"/>
        <v>0</v>
      </c>
      <c r="AA1831" s="165">
        <f t="shared" si="755"/>
        <v>0</v>
      </c>
      <c r="AB1831" s="165">
        <f t="shared" si="755"/>
        <v>0</v>
      </c>
      <c r="AC1831" s="165">
        <f t="shared" si="755"/>
        <v>0</v>
      </c>
      <c r="AD1831" s="165">
        <f t="shared" si="755"/>
        <v>0</v>
      </c>
      <c r="AE1831" s="165">
        <f t="shared" si="755"/>
        <v>0</v>
      </c>
      <c r="AF1831" s="165">
        <f t="shared" si="755"/>
        <v>0</v>
      </c>
      <c r="AG1831" s="165">
        <f t="shared" si="755"/>
        <v>0</v>
      </c>
      <c r="AH1831" s="165">
        <f t="shared" si="755"/>
        <v>0</v>
      </c>
      <c r="AI1831" s="165">
        <f t="shared" si="756"/>
        <v>0</v>
      </c>
      <c r="AJ1831" s="165">
        <f t="shared" si="756"/>
        <v>0</v>
      </c>
      <c r="AK1831" s="165">
        <f t="shared" si="756"/>
        <v>0</v>
      </c>
      <c r="AL1831" s="165">
        <f t="shared" si="756"/>
        <v>0</v>
      </c>
      <c r="AM1831" s="165">
        <f t="shared" si="756"/>
        <v>0</v>
      </c>
      <c r="AN1831" s="165">
        <f t="shared" si="756"/>
        <v>0</v>
      </c>
      <c r="AO1831" s="165">
        <f t="shared" si="756"/>
        <v>0</v>
      </c>
      <c r="AP1831" s="165">
        <f t="shared" si="756"/>
        <v>0</v>
      </c>
      <c r="AQ1831" s="165">
        <f t="shared" si="756"/>
        <v>0</v>
      </c>
      <c r="AR1831" s="165">
        <f t="shared" si="756"/>
        <v>0</v>
      </c>
      <c r="AS1831" s="165">
        <f t="shared" si="739"/>
        <v>0</v>
      </c>
    </row>
    <row r="1832" spans="2:45" hidden="1" outlineLevel="2">
      <c r="B1832" s="66">
        <v>19</v>
      </c>
      <c r="D1832" s="338">
        <v>0</v>
      </c>
      <c r="E1832" s="165">
        <f t="shared" si="753"/>
        <v>0</v>
      </c>
      <c r="F1832" s="165">
        <f t="shared" si="753"/>
        <v>0</v>
      </c>
      <c r="G1832" s="165">
        <f t="shared" si="753"/>
        <v>0</v>
      </c>
      <c r="H1832" s="165">
        <f t="shared" si="753"/>
        <v>0</v>
      </c>
      <c r="I1832" s="165">
        <f t="shared" si="753"/>
        <v>0</v>
      </c>
      <c r="J1832" s="165">
        <f t="shared" si="753"/>
        <v>0</v>
      </c>
      <c r="K1832" s="165">
        <f t="shared" si="753"/>
        <v>0</v>
      </c>
      <c r="L1832" s="165">
        <f t="shared" si="753"/>
        <v>0</v>
      </c>
      <c r="M1832" s="165">
        <f t="shared" si="753"/>
        <v>0</v>
      </c>
      <c r="N1832" s="165">
        <f t="shared" si="753"/>
        <v>0</v>
      </c>
      <c r="O1832" s="165">
        <f t="shared" si="754"/>
        <v>0</v>
      </c>
      <c r="P1832" s="165">
        <f t="shared" si="754"/>
        <v>0</v>
      </c>
      <c r="Q1832" s="165">
        <f t="shared" si="754"/>
        <v>0</v>
      </c>
      <c r="R1832" s="165">
        <f t="shared" si="754"/>
        <v>0</v>
      </c>
      <c r="S1832" s="165">
        <f t="shared" si="754"/>
        <v>0</v>
      </c>
      <c r="T1832" s="165">
        <f t="shared" si="754"/>
        <v>0</v>
      </c>
      <c r="U1832" s="165">
        <f t="shared" si="754"/>
        <v>0</v>
      </c>
      <c r="V1832" s="165">
        <f t="shared" si="754"/>
        <v>0</v>
      </c>
      <c r="W1832" s="165">
        <f t="shared" si="754"/>
        <v>0</v>
      </c>
      <c r="X1832" s="165">
        <f t="shared" si="754"/>
        <v>0</v>
      </c>
      <c r="Y1832" s="165">
        <f t="shared" si="755"/>
        <v>0</v>
      </c>
      <c r="Z1832" s="165">
        <f t="shared" si="755"/>
        <v>0</v>
      </c>
      <c r="AA1832" s="165">
        <f t="shared" si="755"/>
        <v>0</v>
      </c>
      <c r="AB1832" s="165">
        <f t="shared" si="755"/>
        <v>0</v>
      </c>
      <c r="AC1832" s="165">
        <f t="shared" si="755"/>
        <v>0</v>
      </c>
      <c r="AD1832" s="165">
        <f t="shared" si="755"/>
        <v>0</v>
      </c>
      <c r="AE1832" s="165">
        <f t="shared" si="755"/>
        <v>0</v>
      </c>
      <c r="AF1832" s="165">
        <f t="shared" si="755"/>
        <v>0</v>
      </c>
      <c r="AG1832" s="165">
        <f t="shared" si="755"/>
        <v>0</v>
      </c>
      <c r="AH1832" s="165">
        <f t="shared" si="755"/>
        <v>0</v>
      </c>
      <c r="AI1832" s="165">
        <f t="shared" si="756"/>
        <v>0</v>
      </c>
      <c r="AJ1832" s="165">
        <f t="shared" si="756"/>
        <v>0</v>
      </c>
      <c r="AK1832" s="165">
        <f t="shared" si="756"/>
        <v>0</v>
      </c>
      <c r="AL1832" s="165">
        <f t="shared" si="756"/>
        <v>0</v>
      </c>
      <c r="AM1832" s="165">
        <f t="shared" si="756"/>
        <v>0</v>
      </c>
      <c r="AN1832" s="165">
        <f t="shared" si="756"/>
        <v>0</v>
      </c>
      <c r="AO1832" s="165">
        <f t="shared" si="756"/>
        <v>0</v>
      </c>
      <c r="AP1832" s="165">
        <f t="shared" si="756"/>
        <v>0</v>
      </c>
      <c r="AQ1832" s="165">
        <f t="shared" si="756"/>
        <v>0</v>
      </c>
      <c r="AR1832" s="165">
        <f t="shared" si="756"/>
        <v>0</v>
      </c>
      <c r="AS1832" s="165">
        <f t="shared" si="739"/>
        <v>0</v>
      </c>
    </row>
    <row r="1833" spans="2:45" hidden="1" outlineLevel="2">
      <c r="B1833" s="66">
        <v>20</v>
      </c>
      <c r="D1833" s="338">
        <v>0</v>
      </c>
      <c r="E1833" s="165">
        <f t="shared" si="753"/>
        <v>0</v>
      </c>
      <c r="F1833" s="165">
        <f t="shared" si="753"/>
        <v>0</v>
      </c>
      <c r="G1833" s="165">
        <f t="shared" si="753"/>
        <v>0</v>
      </c>
      <c r="H1833" s="165">
        <f t="shared" si="753"/>
        <v>0</v>
      </c>
      <c r="I1833" s="165">
        <f t="shared" si="753"/>
        <v>0</v>
      </c>
      <c r="J1833" s="165">
        <f t="shared" si="753"/>
        <v>0</v>
      </c>
      <c r="K1833" s="165">
        <f t="shared" si="753"/>
        <v>0</v>
      </c>
      <c r="L1833" s="165">
        <f t="shared" si="753"/>
        <v>0</v>
      </c>
      <c r="M1833" s="165">
        <f t="shared" si="753"/>
        <v>0</v>
      </c>
      <c r="N1833" s="165">
        <f t="shared" si="753"/>
        <v>0</v>
      </c>
      <c r="O1833" s="165">
        <f t="shared" si="754"/>
        <v>0</v>
      </c>
      <c r="P1833" s="165">
        <f t="shared" si="754"/>
        <v>0</v>
      </c>
      <c r="Q1833" s="165">
        <f t="shared" si="754"/>
        <v>0</v>
      </c>
      <c r="R1833" s="165">
        <f t="shared" si="754"/>
        <v>0</v>
      </c>
      <c r="S1833" s="165">
        <f t="shared" si="754"/>
        <v>0</v>
      </c>
      <c r="T1833" s="165">
        <f t="shared" si="754"/>
        <v>0</v>
      </c>
      <c r="U1833" s="165">
        <f t="shared" si="754"/>
        <v>0</v>
      </c>
      <c r="V1833" s="165">
        <f t="shared" si="754"/>
        <v>0</v>
      </c>
      <c r="W1833" s="165">
        <f t="shared" si="754"/>
        <v>0</v>
      </c>
      <c r="X1833" s="165">
        <f t="shared" si="754"/>
        <v>0</v>
      </c>
      <c r="Y1833" s="165">
        <f t="shared" si="755"/>
        <v>0</v>
      </c>
      <c r="Z1833" s="165">
        <f t="shared" si="755"/>
        <v>0</v>
      </c>
      <c r="AA1833" s="165">
        <f t="shared" si="755"/>
        <v>0</v>
      </c>
      <c r="AB1833" s="165">
        <f t="shared" si="755"/>
        <v>0</v>
      </c>
      <c r="AC1833" s="165">
        <f t="shared" si="755"/>
        <v>0</v>
      </c>
      <c r="AD1833" s="165">
        <f t="shared" si="755"/>
        <v>0</v>
      </c>
      <c r="AE1833" s="165">
        <f t="shared" si="755"/>
        <v>0</v>
      </c>
      <c r="AF1833" s="165">
        <f t="shared" si="755"/>
        <v>0</v>
      </c>
      <c r="AG1833" s="165">
        <f t="shared" si="755"/>
        <v>0</v>
      </c>
      <c r="AH1833" s="165">
        <f t="shared" si="755"/>
        <v>0</v>
      </c>
      <c r="AI1833" s="165">
        <f t="shared" si="756"/>
        <v>0</v>
      </c>
      <c r="AJ1833" s="165">
        <f t="shared" si="756"/>
        <v>0</v>
      </c>
      <c r="AK1833" s="165">
        <f t="shared" si="756"/>
        <v>0</v>
      </c>
      <c r="AL1833" s="165">
        <f t="shared" si="756"/>
        <v>0</v>
      </c>
      <c r="AM1833" s="165">
        <f t="shared" si="756"/>
        <v>0</v>
      </c>
      <c r="AN1833" s="165">
        <f t="shared" si="756"/>
        <v>0</v>
      </c>
      <c r="AO1833" s="165">
        <f t="shared" si="756"/>
        <v>0</v>
      </c>
      <c r="AP1833" s="165">
        <f t="shared" si="756"/>
        <v>0</v>
      </c>
      <c r="AQ1833" s="165">
        <f t="shared" si="756"/>
        <v>0</v>
      </c>
      <c r="AR1833" s="165">
        <f t="shared" si="756"/>
        <v>0</v>
      </c>
      <c r="AS1833" s="165">
        <f t="shared" si="739"/>
        <v>0</v>
      </c>
    </row>
    <row r="1834" spans="2:45" hidden="1" outlineLevel="2">
      <c r="B1834" s="66">
        <v>21</v>
      </c>
      <c r="D1834" s="338">
        <v>0</v>
      </c>
      <c r="E1834" s="165">
        <f t="shared" ref="E1834:N1843" si="757">IF(AND(E$2=$B1834,$B1834=$C$3),$D1834,IF(AND(E$2&gt;$B1834,E$2&lt;=$D$1813+$B1834),SLN($D1834,0,IF($C$3-$B1834&gt;=$D$1813,$D$1813,$C$3-$B1834)),0))</f>
        <v>0</v>
      </c>
      <c r="F1834" s="165">
        <f t="shared" si="757"/>
        <v>0</v>
      </c>
      <c r="G1834" s="165">
        <f t="shared" si="757"/>
        <v>0</v>
      </c>
      <c r="H1834" s="165">
        <f t="shared" si="757"/>
        <v>0</v>
      </c>
      <c r="I1834" s="165">
        <f t="shared" si="757"/>
        <v>0</v>
      </c>
      <c r="J1834" s="165">
        <f t="shared" si="757"/>
        <v>0</v>
      </c>
      <c r="K1834" s="165">
        <f t="shared" si="757"/>
        <v>0</v>
      </c>
      <c r="L1834" s="165">
        <f t="shared" si="757"/>
        <v>0</v>
      </c>
      <c r="M1834" s="165">
        <f t="shared" si="757"/>
        <v>0</v>
      </c>
      <c r="N1834" s="165">
        <f t="shared" si="757"/>
        <v>0</v>
      </c>
      <c r="O1834" s="165">
        <f t="shared" ref="O1834:X1843" si="758">IF(AND(O$2=$B1834,$B1834=$C$3),$D1834,IF(AND(O$2&gt;$B1834,O$2&lt;=$D$1813+$B1834),SLN($D1834,0,IF($C$3-$B1834&gt;=$D$1813,$D$1813,$C$3-$B1834)),0))</f>
        <v>0</v>
      </c>
      <c r="P1834" s="165">
        <f t="shared" si="758"/>
        <v>0</v>
      </c>
      <c r="Q1834" s="165">
        <f t="shared" si="758"/>
        <v>0</v>
      </c>
      <c r="R1834" s="165">
        <f t="shared" si="758"/>
        <v>0</v>
      </c>
      <c r="S1834" s="165">
        <f t="shared" si="758"/>
        <v>0</v>
      </c>
      <c r="T1834" s="165">
        <f t="shared" si="758"/>
        <v>0</v>
      </c>
      <c r="U1834" s="165">
        <f t="shared" si="758"/>
        <v>0</v>
      </c>
      <c r="V1834" s="165">
        <f t="shared" si="758"/>
        <v>0</v>
      </c>
      <c r="W1834" s="165">
        <f t="shared" si="758"/>
        <v>0</v>
      </c>
      <c r="X1834" s="165">
        <f t="shared" si="758"/>
        <v>0</v>
      </c>
      <c r="Y1834" s="165">
        <f t="shared" ref="Y1834:AH1843" si="759">IF(AND(Y$2=$B1834,$B1834=$C$3),$D1834,IF(AND(Y$2&gt;$B1834,Y$2&lt;=$D$1813+$B1834),SLN($D1834,0,IF($C$3-$B1834&gt;=$D$1813,$D$1813,$C$3-$B1834)),0))</f>
        <v>0</v>
      </c>
      <c r="Z1834" s="165">
        <f t="shared" si="759"/>
        <v>0</v>
      </c>
      <c r="AA1834" s="165">
        <f t="shared" si="759"/>
        <v>0</v>
      </c>
      <c r="AB1834" s="165">
        <f t="shared" si="759"/>
        <v>0</v>
      </c>
      <c r="AC1834" s="165">
        <f t="shared" si="759"/>
        <v>0</v>
      </c>
      <c r="AD1834" s="165">
        <f t="shared" si="759"/>
        <v>0</v>
      </c>
      <c r="AE1834" s="165">
        <f t="shared" si="759"/>
        <v>0</v>
      </c>
      <c r="AF1834" s="165">
        <f t="shared" si="759"/>
        <v>0</v>
      </c>
      <c r="AG1834" s="165">
        <f t="shared" si="759"/>
        <v>0</v>
      </c>
      <c r="AH1834" s="165">
        <f t="shared" si="759"/>
        <v>0</v>
      </c>
      <c r="AI1834" s="165">
        <f t="shared" ref="AI1834:AR1843" si="760">IF(AND(AI$2=$B1834,$B1834=$C$3),$D1834,IF(AND(AI$2&gt;$B1834,AI$2&lt;=$D$1813+$B1834),SLN($D1834,0,IF($C$3-$B1834&gt;=$D$1813,$D$1813,$C$3-$B1834)),0))</f>
        <v>0</v>
      </c>
      <c r="AJ1834" s="165">
        <f t="shared" si="760"/>
        <v>0</v>
      </c>
      <c r="AK1834" s="165">
        <f t="shared" si="760"/>
        <v>0</v>
      </c>
      <c r="AL1834" s="165">
        <f t="shared" si="760"/>
        <v>0</v>
      </c>
      <c r="AM1834" s="165">
        <f t="shared" si="760"/>
        <v>0</v>
      </c>
      <c r="AN1834" s="165">
        <f t="shared" si="760"/>
        <v>0</v>
      </c>
      <c r="AO1834" s="165">
        <f t="shared" si="760"/>
        <v>0</v>
      </c>
      <c r="AP1834" s="165">
        <f t="shared" si="760"/>
        <v>0</v>
      </c>
      <c r="AQ1834" s="165">
        <f t="shared" si="760"/>
        <v>0</v>
      </c>
      <c r="AR1834" s="165">
        <f t="shared" si="760"/>
        <v>0</v>
      </c>
      <c r="AS1834" s="165">
        <f t="shared" si="739"/>
        <v>0</v>
      </c>
    </row>
    <row r="1835" spans="2:45" hidden="1" outlineLevel="2">
      <c r="B1835" s="66">
        <v>22</v>
      </c>
      <c r="D1835" s="338">
        <v>0</v>
      </c>
      <c r="E1835" s="165">
        <f t="shared" si="757"/>
        <v>0</v>
      </c>
      <c r="F1835" s="165">
        <f t="shared" si="757"/>
        <v>0</v>
      </c>
      <c r="G1835" s="165">
        <f t="shared" si="757"/>
        <v>0</v>
      </c>
      <c r="H1835" s="165">
        <f t="shared" si="757"/>
        <v>0</v>
      </c>
      <c r="I1835" s="165">
        <f t="shared" si="757"/>
        <v>0</v>
      </c>
      <c r="J1835" s="165">
        <f t="shared" si="757"/>
        <v>0</v>
      </c>
      <c r="K1835" s="165">
        <f t="shared" si="757"/>
        <v>0</v>
      </c>
      <c r="L1835" s="165">
        <f t="shared" si="757"/>
        <v>0</v>
      </c>
      <c r="M1835" s="165">
        <f t="shared" si="757"/>
        <v>0</v>
      </c>
      <c r="N1835" s="165">
        <f t="shared" si="757"/>
        <v>0</v>
      </c>
      <c r="O1835" s="165">
        <f t="shared" si="758"/>
        <v>0</v>
      </c>
      <c r="P1835" s="165">
        <f t="shared" si="758"/>
        <v>0</v>
      </c>
      <c r="Q1835" s="165">
        <f t="shared" si="758"/>
        <v>0</v>
      </c>
      <c r="R1835" s="165">
        <f t="shared" si="758"/>
        <v>0</v>
      </c>
      <c r="S1835" s="165">
        <f t="shared" si="758"/>
        <v>0</v>
      </c>
      <c r="T1835" s="165">
        <f t="shared" si="758"/>
        <v>0</v>
      </c>
      <c r="U1835" s="165">
        <f t="shared" si="758"/>
        <v>0</v>
      </c>
      <c r="V1835" s="165">
        <f t="shared" si="758"/>
        <v>0</v>
      </c>
      <c r="W1835" s="165">
        <f t="shared" si="758"/>
        <v>0</v>
      </c>
      <c r="X1835" s="165">
        <f t="shared" si="758"/>
        <v>0</v>
      </c>
      <c r="Y1835" s="165">
        <f t="shared" si="759"/>
        <v>0</v>
      </c>
      <c r="Z1835" s="165">
        <f t="shared" si="759"/>
        <v>0</v>
      </c>
      <c r="AA1835" s="165">
        <f t="shared" si="759"/>
        <v>0</v>
      </c>
      <c r="AB1835" s="165">
        <f t="shared" si="759"/>
        <v>0</v>
      </c>
      <c r="AC1835" s="165">
        <f t="shared" si="759"/>
        <v>0</v>
      </c>
      <c r="AD1835" s="165">
        <f t="shared" si="759"/>
        <v>0</v>
      </c>
      <c r="AE1835" s="165">
        <f t="shared" si="759"/>
        <v>0</v>
      </c>
      <c r="AF1835" s="165">
        <f t="shared" si="759"/>
        <v>0</v>
      </c>
      <c r="AG1835" s="165">
        <f t="shared" si="759"/>
        <v>0</v>
      </c>
      <c r="AH1835" s="165">
        <f t="shared" si="759"/>
        <v>0</v>
      </c>
      <c r="AI1835" s="165">
        <f t="shared" si="760"/>
        <v>0</v>
      </c>
      <c r="AJ1835" s="165">
        <f t="shared" si="760"/>
        <v>0</v>
      </c>
      <c r="AK1835" s="165">
        <f t="shared" si="760"/>
        <v>0</v>
      </c>
      <c r="AL1835" s="165">
        <f t="shared" si="760"/>
        <v>0</v>
      </c>
      <c r="AM1835" s="165">
        <f t="shared" si="760"/>
        <v>0</v>
      </c>
      <c r="AN1835" s="165">
        <f t="shared" si="760"/>
        <v>0</v>
      </c>
      <c r="AO1835" s="165">
        <f t="shared" si="760"/>
        <v>0</v>
      </c>
      <c r="AP1835" s="165">
        <f t="shared" si="760"/>
        <v>0</v>
      </c>
      <c r="AQ1835" s="165">
        <f t="shared" si="760"/>
        <v>0</v>
      </c>
      <c r="AR1835" s="165">
        <f t="shared" si="760"/>
        <v>0</v>
      </c>
      <c r="AS1835" s="165">
        <f t="shared" si="739"/>
        <v>0</v>
      </c>
    </row>
    <row r="1836" spans="2:45" hidden="1" outlineLevel="2">
      <c r="B1836" s="66">
        <v>23</v>
      </c>
      <c r="D1836" s="338">
        <v>0</v>
      </c>
      <c r="E1836" s="165">
        <f t="shared" si="757"/>
        <v>0</v>
      </c>
      <c r="F1836" s="165">
        <f t="shared" si="757"/>
        <v>0</v>
      </c>
      <c r="G1836" s="165">
        <f t="shared" si="757"/>
        <v>0</v>
      </c>
      <c r="H1836" s="165">
        <f t="shared" si="757"/>
        <v>0</v>
      </c>
      <c r="I1836" s="165">
        <f t="shared" si="757"/>
        <v>0</v>
      </c>
      <c r="J1836" s="165">
        <f t="shared" si="757"/>
        <v>0</v>
      </c>
      <c r="K1836" s="165">
        <f t="shared" si="757"/>
        <v>0</v>
      </c>
      <c r="L1836" s="165">
        <f t="shared" si="757"/>
        <v>0</v>
      </c>
      <c r="M1836" s="165">
        <f t="shared" si="757"/>
        <v>0</v>
      </c>
      <c r="N1836" s="165">
        <f t="shared" si="757"/>
        <v>0</v>
      </c>
      <c r="O1836" s="165">
        <f t="shared" si="758"/>
        <v>0</v>
      </c>
      <c r="P1836" s="165">
        <f t="shared" si="758"/>
        <v>0</v>
      </c>
      <c r="Q1836" s="165">
        <f t="shared" si="758"/>
        <v>0</v>
      </c>
      <c r="R1836" s="165">
        <f t="shared" si="758"/>
        <v>0</v>
      </c>
      <c r="S1836" s="165">
        <f t="shared" si="758"/>
        <v>0</v>
      </c>
      <c r="T1836" s="165">
        <f t="shared" si="758"/>
        <v>0</v>
      </c>
      <c r="U1836" s="165">
        <f t="shared" si="758"/>
        <v>0</v>
      </c>
      <c r="V1836" s="165">
        <f t="shared" si="758"/>
        <v>0</v>
      </c>
      <c r="W1836" s="165">
        <f t="shared" si="758"/>
        <v>0</v>
      </c>
      <c r="X1836" s="165">
        <f t="shared" si="758"/>
        <v>0</v>
      </c>
      <c r="Y1836" s="165">
        <f t="shared" si="759"/>
        <v>0</v>
      </c>
      <c r="Z1836" s="165">
        <f t="shared" si="759"/>
        <v>0</v>
      </c>
      <c r="AA1836" s="165">
        <f t="shared" si="759"/>
        <v>0</v>
      </c>
      <c r="AB1836" s="165">
        <f t="shared" si="759"/>
        <v>0</v>
      </c>
      <c r="AC1836" s="165">
        <f t="shared" si="759"/>
        <v>0</v>
      </c>
      <c r="AD1836" s="165">
        <f t="shared" si="759"/>
        <v>0</v>
      </c>
      <c r="AE1836" s="165">
        <f t="shared" si="759"/>
        <v>0</v>
      </c>
      <c r="AF1836" s="165">
        <f t="shared" si="759"/>
        <v>0</v>
      </c>
      <c r="AG1836" s="165">
        <f t="shared" si="759"/>
        <v>0</v>
      </c>
      <c r="AH1836" s="165">
        <f t="shared" si="759"/>
        <v>0</v>
      </c>
      <c r="AI1836" s="165">
        <f t="shared" si="760"/>
        <v>0</v>
      </c>
      <c r="AJ1836" s="165">
        <f t="shared" si="760"/>
        <v>0</v>
      </c>
      <c r="AK1836" s="165">
        <f t="shared" si="760"/>
        <v>0</v>
      </c>
      <c r="AL1836" s="165">
        <f t="shared" si="760"/>
        <v>0</v>
      </c>
      <c r="AM1836" s="165">
        <f t="shared" si="760"/>
        <v>0</v>
      </c>
      <c r="AN1836" s="165">
        <f t="shared" si="760"/>
        <v>0</v>
      </c>
      <c r="AO1836" s="165">
        <f t="shared" si="760"/>
        <v>0</v>
      </c>
      <c r="AP1836" s="165">
        <f t="shared" si="760"/>
        <v>0</v>
      </c>
      <c r="AQ1836" s="165">
        <f t="shared" si="760"/>
        <v>0</v>
      </c>
      <c r="AR1836" s="165">
        <f t="shared" si="760"/>
        <v>0</v>
      </c>
      <c r="AS1836" s="165">
        <f t="shared" si="739"/>
        <v>0</v>
      </c>
    </row>
    <row r="1837" spans="2:45" hidden="1" outlineLevel="2">
      <c r="B1837" s="66">
        <v>24</v>
      </c>
      <c r="D1837" s="338">
        <v>0</v>
      </c>
      <c r="E1837" s="165">
        <f t="shared" si="757"/>
        <v>0</v>
      </c>
      <c r="F1837" s="165">
        <f t="shared" si="757"/>
        <v>0</v>
      </c>
      <c r="G1837" s="165">
        <f t="shared" si="757"/>
        <v>0</v>
      </c>
      <c r="H1837" s="165">
        <f t="shared" si="757"/>
        <v>0</v>
      </c>
      <c r="I1837" s="165">
        <f t="shared" si="757"/>
        <v>0</v>
      </c>
      <c r="J1837" s="165">
        <f t="shared" si="757"/>
        <v>0</v>
      </c>
      <c r="K1837" s="165">
        <f t="shared" si="757"/>
        <v>0</v>
      </c>
      <c r="L1837" s="165">
        <f t="shared" si="757"/>
        <v>0</v>
      </c>
      <c r="M1837" s="165">
        <f t="shared" si="757"/>
        <v>0</v>
      </c>
      <c r="N1837" s="165">
        <f t="shared" si="757"/>
        <v>0</v>
      </c>
      <c r="O1837" s="165">
        <f t="shared" si="758"/>
        <v>0</v>
      </c>
      <c r="P1837" s="165">
        <f t="shared" si="758"/>
        <v>0</v>
      </c>
      <c r="Q1837" s="165">
        <f t="shared" si="758"/>
        <v>0</v>
      </c>
      <c r="R1837" s="165">
        <f t="shared" si="758"/>
        <v>0</v>
      </c>
      <c r="S1837" s="165">
        <f t="shared" si="758"/>
        <v>0</v>
      </c>
      <c r="T1837" s="165">
        <f t="shared" si="758"/>
        <v>0</v>
      </c>
      <c r="U1837" s="165">
        <f t="shared" si="758"/>
        <v>0</v>
      </c>
      <c r="V1837" s="165">
        <f t="shared" si="758"/>
        <v>0</v>
      </c>
      <c r="W1837" s="165">
        <f t="shared" si="758"/>
        <v>0</v>
      </c>
      <c r="X1837" s="165">
        <f t="shared" si="758"/>
        <v>0</v>
      </c>
      <c r="Y1837" s="165">
        <f t="shared" si="759"/>
        <v>0</v>
      </c>
      <c r="Z1837" s="165">
        <f t="shared" si="759"/>
        <v>0</v>
      </c>
      <c r="AA1837" s="165">
        <f t="shared" si="759"/>
        <v>0</v>
      </c>
      <c r="AB1837" s="165">
        <f t="shared" si="759"/>
        <v>0</v>
      </c>
      <c r="AC1837" s="165">
        <f t="shared" si="759"/>
        <v>0</v>
      </c>
      <c r="AD1837" s="165">
        <f t="shared" si="759"/>
        <v>0</v>
      </c>
      <c r="AE1837" s="165">
        <f t="shared" si="759"/>
        <v>0</v>
      </c>
      <c r="AF1837" s="165">
        <f t="shared" si="759"/>
        <v>0</v>
      </c>
      <c r="AG1837" s="165">
        <f t="shared" si="759"/>
        <v>0</v>
      </c>
      <c r="AH1837" s="165">
        <f t="shared" si="759"/>
        <v>0</v>
      </c>
      <c r="AI1837" s="165">
        <f t="shared" si="760"/>
        <v>0</v>
      </c>
      <c r="AJ1837" s="165">
        <f t="shared" si="760"/>
        <v>0</v>
      </c>
      <c r="AK1837" s="165">
        <f t="shared" si="760"/>
        <v>0</v>
      </c>
      <c r="AL1837" s="165">
        <f t="shared" si="760"/>
        <v>0</v>
      </c>
      <c r="AM1837" s="165">
        <f t="shared" si="760"/>
        <v>0</v>
      </c>
      <c r="AN1837" s="165">
        <f t="shared" si="760"/>
        <v>0</v>
      </c>
      <c r="AO1837" s="165">
        <f t="shared" si="760"/>
        <v>0</v>
      </c>
      <c r="AP1837" s="165">
        <f t="shared" si="760"/>
        <v>0</v>
      </c>
      <c r="AQ1837" s="165">
        <f t="shared" si="760"/>
        <v>0</v>
      </c>
      <c r="AR1837" s="165">
        <f t="shared" si="760"/>
        <v>0</v>
      </c>
      <c r="AS1837" s="165">
        <f t="shared" si="739"/>
        <v>0</v>
      </c>
    </row>
    <row r="1838" spans="2:45" hidden="1" outlineLevel="2">
      <c r="B1838" s="66">
        <v>25</v>
      </c>
      <c r="D1838" s="338">
        <v>0</v>
      </c>
      <c r="E1838" s="165">
        <f t="shared" si="757"/>
        <v>0</v>
      </c>
      <c r="F1838" s="165">
        <f t="shared" si="757"/>
        <v>0</v>
      </c>
      <c r="G1838" s="165">
        <f t="shared" si="757"/>
        <v>0</v>
      </c>
      <c r="H1838" s="165">
        <f t="shared" si="757"/>
        <v>0</v>
      </c>
      <c r="I1838" s="165">
        <f t="shared" si="757"/>
        <v>0</v>
      </c>
      <c r="J1838" s="165">
        <f t="shared" si="757"/>
        <v>0</v>
      </c>
      <c r="K1838" s="165">
        <f t="shared" si="757"/>
        <v>0</v>
      </c>
      <c r="L1838" s="165">
        <f t="shared" si="757"/>
        <v>0</v>
      </c>
      <c r="M1838" s="165">
        <f t="shared" si="757"/>
        <v>0</v>
      </c>
      <c r="N1838" s="165">
        <f t="shared" si="757"/>
        <v>0</v>
      </c>
      <c r="O1838" s="165">
        <f t="shared" si="758"/>
        <v>0</v>
      </c>
      <c r="P1838" s="165">
        <f t="shared" si="758"/>
        <v>0</v>
      </c>
      <c r="Q1838" s="165">
        <f t="shared" si="758"/>
        <v>0</v>
      </c>
      <c r="R1838" s="165">
        <f t="shared" si="758"/>
        <v>0</v>
      </c>
      <c r="S1838" s="165">
        <f t="shared" si="758"/>
        <v>0</v>
      </c>
      <c r="T1838" s="165">
        <f t="shared" si="758"/>
        <v>0</v>
      </c>
      <c r="U1838" s="165">
        <f t="shared" si="758"/>
        <v>0</v>
      </c>
      <c r="V1838" s="165">
        <f t="shared" si="758"/>
        <v>0</v>
      </c>
      <c r="W1838" s="165">
        <f t="shared" si="758"/>
        <v>0</v>
      </c>
      <c r="X1838" s="165">
        <f t="shared" si="758"/>
        <v>0</v>
      </c>
      <c r="Y1838" s="165">
        <f t="shared" si="759"/>
        <v>0</v>
      </c>
      <c r="Z1838" s="165">
        <f t="shared" si="759"/>
        <v>0</v>
      </c>
      <c r="AA1838" s="165">
        <f t="shared" si="759"/>
        <v>0</v>
      </c>
      <c r="AB1838" s="165">
        <f t="shared" si="759"/>
        <v>0</v>
      </c>
      <c r="AC1838" s="165">
        <f t="shared" si="759"/>
        <v>0</v>
      </c>
      <c r="AD1838" s="165">
        <f t="shared" si="759"/>
        <v>0</v>
      </c>
      <c r="AE1838" s="165">
        <f t="shared" si="759"/>
        <v>0</v>
      </c>
      <c r="AF1838" s="165">
        <f t="shared" si="759"/>
        <v>0</v>
      </c>
      <c r="AG1838" s="165">
        <f t="shared" si="759"/>
        <v>0</v>
      </c>
      <c r="AH1838" s="165">
        <f t="shared" si="759"/>
        <v>0</v>
      </c>
      <c r="AI1838" s="165">
        <f t="shared" si="760"/>
        <v>0</v>
      </c>
      <c r="AJ1838" s="165">
        <f t="shared" si="760"/>
        <v>0</v>
      </c>
      <c r="AK1838" s="165">
        <f t="shared" si="760"/>
        <v>0</v>
      </c>
      <c r="AL1838" s="165">
        <f t="shared" si="760"/>
        <v>0</v>
      </c>
      <c r="AM1838" s="165">
        <f t="shared" si="760"/>
        <v>0</v>
      </c>
      <c r="AN1838" s="165">
        <f t="shared" si="760"/>
        <v>0</v>
      </c>
      <c r="AO1838" s="165">
        <f t="shared" si="760"/>
        <v>0</v>
      </c>
      <c r="AP1838" s="165">
        <f t="shared" si="760"/>
        <v>0</v>
      </c>
      <c r="AQ1838" s="165">
        <f t="shared" si="760"/>
        <v>0</v>
      </c>
      <c r="AR1838" s="165">
        <f t="shared" si="760"/>
        <v>0</v>
      </c>
      <c r="AS1838" s="165">
        <f t="shared" si="739"/>
        <v>0</v>
      </c>
    </row>
    <row r="1839" spans="2:45" hidden="1" outlineLevel="2">
      <c r="B1839" s="66">
        <v>26</v>
      </c>
      <c r="D1839" s="338">
        <v>0</v>
      </c>
      <c r="E1839" s="165">
        <f t="shared" si="757"/>
        <v>0</v>
      </c>
      <c r="F1839" s="165">
        <f t="shared" si="757"/>
        <v>0</v>
      </c>
      <c r="G1839" s="165">
        <f t="shared" si="757"/>
        <v>0</v>
      </c>
      <c r="H1839" s="165">
        <f t="shared" si="757"/>
        <v>0</v>
      </c>
      <c r="I1839" s="165">
        <f t="shared" si="757"/>
        <v>0</v>
      </c>
      <c r="J1839" s="165">
        <f t="shared" si="757"/>
        <v>0</v>
      </c>
      <c r="K1839" s="165">
        <f t="shared" si="757"/>
        <v>0</v>
      </c>
      <c r="L1839" s="165">
        <f t="shared" si="757"/>
        <v>0</v>
      </c>
      <c r="M1839" s="165">
        <f t="shared" si="757"/>
        <v>0</v>
      </c>
      <c r="N1839" s="165">
        <f t="shared" si="757"/>
        <v>0</v>
      </c>
      <c r="O1839" s="165">
        <f t="shared" si="758"/>
        <v>0</v>
      </c>
      <c r="P1839" s="165">
        <f t="shared" si="758"/>
        <v>0</v>
      </c>
      <c r="Q1839" s="165">
        <f t="shared" si="758"/>
        <v>0</v>
      </c>
      <c r="R1839" s="165">
        <f t="shared" si="758"/>
        <v>0</v>
      </c>
      <c r="S1839" s="165">
        <f t="shared" si="758"/>
        <v>0</v>
      </c>
      <c r="T1839" s="165">
        <f t="shared" si="758"/>
        <v>0</v>
      </c>
      <c r="U1839" s="165">
        <f t="shared" si="758"/>
        <v>0</v>
      </c>
      <c r="V1839" s="165">
        <f t="shared" si="758"/>
        <v>0</v>
      </c>
      <c r="W1839" s="165">
        <f t="shared" si="758"/>
        <v>0</v>
      </c>
      <c r="X1839" s="165">
        <f t="shared" si="758"/>
        <v>0</v>
      </c>
      <c r="Y1839" s="165">
        <f t="shared" si="759"/>
        <v>0</v>
      </c>
      <c r="Z1839" s="165">
        <f t="shared" si="759"/>
        <v>0</v>
      </c>
      <c r="AA1839" s="165">
        <f t="shared" si="759"/>
        <v>0</v>
      </c>
      <c r="AB1839" s="165">
        <f t="shared" si="759"/>
        <v>0</v>
      </c>
      <c r="AC1839" s="165">
        <f t="shared" si="759"/>
        <v>0</v>
      </c>
      <c r="AD1839" s="165">
        <f t="shared" si="759"/>
        <v>0</v>
      </c>
      <c r="AE1839" s="165">
        <f t="shared" si="759"/>
        <v>0</v>
      </c>
      <c r="AF1839" s="165">
        <f t="shared" si="759"/>
        <v>0</v>
      </c>
      <c r="AG1839" s="165">
        <f t="shared" si="759"/>
        <v>0</v>
      </c>
      <c r="AH1839" s="165">
        <f t="shared" si="759"/>
        <v>0</v>
      </c>
      <c r="AI1839" s="165">
        <f t="shared" si="760"/>
        <v>0</v>
      </c>
      <c r="AJ1839" s="165">
        <f t="shared" si="760"/>
        <v>0</v>
      </c>
      <c r="AK1839" s="165">
        <f t="shared" si="760"/>
        <v>0</v>
      </c>
      <c r="AL1839" s="165">
        <f t="shared" si="760"/>
        <v>0</v>
      </c>
      <c r="AM1839" s="165">
        <f t="shared" si="760"/>
        <v>0</v>
      </c>
      <c r="AN1839" s="165">
        <f t="shared" si="760"/>
        <v>0</v>
      </c>
      <c r="AO1839" s="165">
        <f t="shared" si="760"/>
        <v>0</v>
      </c>
      <c r="AP1839" s="165">
        <f t="shared" si="760"/>
        <v>0</v>
      </c>
      <c r="AQ1839" s="165">
        <f t="shared" si="760"/>
        <v>0</v>
      </c>
      <c r="AR1839" s="165">
        <f t="shared" si="760"/>
        <v>0</v>
      </c>
      <c r="AS1839" s="165">
        <f t="shared" si="739"/>
        <v>0</v>
      </c>
    </row>
    <row r="1840" spans="2:45" hidden="1" outlineLevel="2">
      <c r="B1840" s="66">
        <v>27</v>
      </c>
      <c r="D1840" s="338">
        <v>0</v>
      </c>
      <c r="E1840" s="165">
        <f t="shared" si="757"/>
        <v>0</v>
      </c>
      <c r="F1840" s="165">
        <f t="shared" si="757"/>
        <v>0</v>
      </c>
      <c r="G1840" s="165">
        <f t="shared" si="757"/>
        <v>0</v>
      </c>
      <c r="H1840" s="165">
        <f t="shared" si="757"/>
        <v>0</v>
      </c>
      <c r="I1840" s="165">
        <f t="shared" si="757"/>
        <v>0</v>
      </c>
      <c r="J1840" s="165">
        <f t="shared" si="757"/>
        <v>0</v>
      </c>
      <c r="K1840" s="165">
        <f t="shared" si="757"/>
        <v>0</v>
      </c>
      <c r="L1840" s="165">
        <f t="shared" si="757"/>
        <v>0</v>
      </c>
      <c r="M1840" s="165">
        <f t="shared" si="757"/>
        <v>0</v>
      </c>
      <c r="N1840" s="165">
        <f t="shared" si="757"/>
        <v>0</v>
      </c>
      <c r="O1840" s="165">
        <f t="shared" si="758"/>
        <v>0</v>
      </c>
      <c r="P1840" s="165">
        <f t="shared" si="758"/>
        <v>0</v>
      </c>
      <c r="Q1840" s="165">
        <f t="shared" si="758"/>
        <v>0</v>
      </c>
      <c r="R1840" s="165">
        <f t="shared" si="758"/>
        <v>0</v>
      </c>
      <c r="S1840" s="165">
        <f t="shared" si="758"/>
        <v>0</v>
      </c>
      <c r="T1840" s="165">
        <f t="shared" si="758"/>
        <v>0</v>
      </c>
      <c r="U1840" s="165">
        <f t="shared" si="758"/>
        <v>0</v>
      </c>
      <c r="V1840" s="165">
        <f t="shared" si="758"/>
        <v>0</v>
      </c>
      <c r="W1840" s="165">
        <f t="shared" si="758"/>
        <v>0</v>
      </c>
      <c r="X1840" s="165">
        <f t="shared" si="758"/>
        <v>0</v>
      </c>
      <c r="Y1840" s="165">
        <f t="shared" si="759"/>
        <v>0</v>
      </c>
      <c r="Z1840" s="165">
        <f t="shared" si="759"/>
        <v>0</v>
      </c>
      <c r="AA1840" s="165">
        <f t="shared" si="759"/>
        <v>0</v>
      </c>
      <c r="AB1840" s="165">
        <f t="shared" si="759"/>
        <v>0</v>
      </c>
      <c r="AC1840" s="165">
        <f t="shared" si="759"/>
        <v>0</v>
      </c>
      <c r="AD1840" s="165">
        <f t="shared" si="759"/>
        <v>0</v>
      </c>
      <c r="AE1840" s="165">
        <f t="shared" si="759"/>
        <v>0</v>
      </c>
      <c r="AF1840" s="165">
        <f t="shared" si="759"/>
        <v>0</v>
      </c>
      <c r="AG1840" s="165">
        <f t="shared" si="759"/>
        <v>0</v>
      </c>
      <c r="AH1840" s="165">
        <f t="shared" si="759"/>
        <v>0</v>
      </c>
      <c r="AI1840" s="165">
        <f t="shared" si="760"/>
        <v>0</v>
      </c>
      <c r="AJ1840" s="165">
        <f t="shared" si="760"/>
        <v>0</v>
      </c>
      <c r="AK1840" s="165">
        <f t="shared" si="760"/>
        <v>0</v>
      </c>
      <c r="AL1840" s="165">
        <f t="shared" si="760"/>
        <v>0</v>
      </c>
      <c r="AM1840" s="165">
        <f t="shared" si="760"/>
        <v>0</v>
      </c>
      <c r="AN1840" s="165">
        <f t="shared" si="760"/>
        <v>0</v>
      </c>
      <c r="AO1840" s="165">
        <f t="shared" si="760"/>
        <v>0</v>
      </c>
      <c r="AP1840" s="165">
        <f t="shared" si="760"/>
        <v>0</v>
      </c>
      <c r="AQ1840" s="165">
        <f t="shared" si="760"/>
        <v>0</v>
      </c>
      <c r="AR1840" s="165">
        <f t="shared" si="760"/>
        <v>0</v>
      </c>
      <c r="AS1840" s="165">
        <f t="shared" si="739"/>
        <v>0</v>
      </c>
    </row>
    <row r="1841" spans="2:46" hidden="1" outlineLevel="2">
      <c r="B1841" s="66">
        <v>28</v>
      </c>
      <c r="D1841" s="338">
        <v>0</v>
      </c>
      <c r="E1841" s="165">
        <f t="shared" si="757"/>
        <v>0</v>
      </c>
      <c r="F1841" s="165">
        <f t="shared" si="757"/>
        <v>0</v>
      </c>
      <c r="G1841" s="165">
        <f t="shared" si="757"/>
        <v>0</v>
      </c>
      <c r="H1841" s="165">
        <f t="shared" si="757"/>
        <v>0</v>
      </c>
      <c r="I1841" s="165">
        <f t="shared" si="757"/>
        <v>0</v>
      </c>
      <c r="J1841" s="165">
        <f t="shared" si="757"/>
        <v>0</v>
      </c>
      <c r="K1841" s="165">
        <f t="shared" si="757"/>
        <v>0</v>
      </c>
      <c r="L1841" s="165">
        <f t="shared" si="757"/>
        <v>0</v>
      </c>
      <c r="M1841" s="165">
        <f t="shared" si="757"/>
        <v>0</v>
      </c>
      <c r="N1841" s="165">
        <f t="shared" si="757"/>
        <v>0</v>
      </c>
      <c r="O1841" s="165">
        <f t="shared" si="758"/>
        <v>0</v>
      </c>
      <c r="P1841" s="165">
        <f t="shared" si="758"/>
        <v>0</v>
      </c>
      <c r="Q1841" s="165">
        <f t="shared" si="758"/>
        <v>0</v>
      </c>
      <c r="R1841" s="165">
        <f t="shared" si="758"/>
        <v>0</v>
      </c>
      <c r="S1841" s="165">
        <f t="shared" si="758"/>
        <v>0</v>
      </c>
      <c r="T1841" s="165">
        <f t="shared" si="758"/>
        <v>0</v>
      </c>
      <c r="U1841" s="165">
        <f t="shared" si="758"/>
        <v>0</v>
      </c>
      <c r="V1841" s="165">
        <f t="shared" si="758"/>
        <v>0</v>
      </c>
      <c r="W1841" s="165">
        <f t="shared" si="758"/>
        <v>0</v>
      </c>
      <c r="X1841" s="165">
        <f t="shared" si="758"/>
        <v>0</v>
      </c>
      <c r="Y1841" s="165">
        <f t="shared" si="759"/>
        <v>0</v>
      </c>
      <c r="Z1841" s="165">
        <f t="shared" si="759"/>
        <v>0</v>
      </c>
      <c r="AA1841" s="165">
        <f t="shared" si="759"/>
        <v>0</v>
      </c>
      <c r="AB1841" s="165">
        <f t="shared" si="759"/>
        <v>0</v>
      </c>
      <c r="AC1841" s="165">
        <f t="shared" si="759"/>
        <v>0</v>
      </c>
      <c r="AD1841" s="165">
        <f t="shared" si="759"/>
        <v>0</v>
      </c>
      <c r="AE1841" s="165">
        <f t="shared" si="759"/>
        <v>0</v>
      </c>
      <c r="AF1841" s="165">
        <f t="shared" si="759"/>
        <v>0</v>
      </c>
      <c r="AG1841" s="165">
        <f t="shared" si="759"/>
        <v>0</v>
      </c>
      <c r="AH1841" s="165">
        <f t="shared" si="759"/>
        <v>0</v>
      </c>
      <c r="AI1841" s="165">
        <f t="shared" si="760"/>
        <v>0</v>
      </c>
      <c r="AJ1841" s="165">
        <f t="shared" si="760"/>
        <v>0</v>
      </c>
      <c r="AK1841" s="165">
        <f t="shared" si="760"/>
        <v>0</v>
      </c>
      <c r="AL1841" s="165">
        <f t="shared" si="760"/>
        <v>0</v>
      </c>
      <c r="AM1841" s="165">
        <f t="shared" si="760"/>
        <v>0</v>
      </c>
      <c r="AN1841" s="165">
        <f t="shared" si="760"/>
        <v>0</v>
      </c>
      <c r="AO1841" s="165">
        <f t="shared" si="760"/>
        <v>0</v>
      </c>
      <c r="AP1841" s="165">
        <f t="shared" si="760"/>
        <v>0</v>
      </c>
      <c r="AQ1841" s="165">
        <f t="shared" si="760"/>
        <v>0</v>
      </c>
      <c r="AR1841" s="165">
        <f t="shared" si="760"/>
        <v>0</v>
      </c>
      <c r="AS1841" s="165">
        <f t="shared" si="739"/>
        <v>0</v>
      </c>
    </row>
    <row r="1842" spans="2:46" hidden="1" outlineLevel="2">
      <c r="B1842" s="66">
        <v>29</v>
      </c>
      <c r="D1842" s="338">
        <v>0</v>
      </c>
      <c r="E1842" s="165">
        <f t="shared" si="757"/>
        <v>0</v>
      </c>
      <c r="F1842" s="165">
        <f t="shared" si="757"/>
        <v>0</v>
      </c>
      <c r="G1842" s="165">
        <f t="shared" si="757"/>
        <v>0</v>
      </c>
      <c r="H1842" s="165">
        <f t="shared" si="757"/>
        <v>0</v>
      </c>
      <c r="I1842" s="165">
        <f t="shared" si="757"/>
        <v>0</v>
      </c>
      <c r="J1842" s="165">
        <f t="shared" si="757"/>
        <v>0</v>
      </c>
      <c r="K1842" s="165">
        <f t="shared" si="757"/>
        <v>0</v>
      </c>
      <c r="L1842" s="165">
        <f t="shared" si="757"/>
        <v>0</v>
      </c>
      <c r="M1842" s="165">
        <f t="shared" si="757"/>
        <v>0</v>
      </c>
      <c r="N1842" s="165">
        <f t="shared" si="757"/>
        <v>0</v>
      </c>
      <c r="O1842" s="165">
        <f t="shared" si="758"/>
        <v>0</v>
      </c>
      <c r="P1842" s="165">
        <f t="shared" si="758"/>
        <v>0</v>
      </c>
      <c r="Q1842" s="165">
        <f t="shared" si="758"/>
        <v>0</v>
      </c>
      <c r="R1842" s="165">
        <f t="shared" si="758"/>
        <v>0</v>
      </c>
      <c r="S1842" s="165">
        <f t="shared" si="758"/>
        <v>0</v>
      </c>
      <c r="T1842" s="165">
        <f t="shared" si="758"/>
        <v>0</v>
      </c>
      <c r="U1842" s="165">
        <f t="shared" si="758"/>
        <v>0</v>
      </c>
      <c r="V1842" s="165">
        <f t="shared" si="758"/>
        <v>0</v>
      </c>
      <c r="W1842" s="165">
        <f t="shared" si="758"/>
        <v>0</v>
      </c>
      <c r="X1842" s="165">
        <f t="shared" si="758"/>
        <v>0</v>
      </c>
      <c r="Y1842" s="165">
        <f t="shared" si="759"/>
        <v>0</v>
      </c>
      <c r="Z1842" s="165">
        <f t="shared" si="759"/>
        <v>0</v>
      </c>
      <c r="AA1842" s="165">
        <f t="shared" si="759"/>
        <v>0</v>
      </c>
      <c r="AB1842" s="165">
        <f t="shared" si="759"/>
        <v>0</v>
      </c>
      <c r="AC1842" s="165">
        <f t="shared" si="759"/>
        <v>0</v>
      </c>
      <c r="AD1842" s="165">
        <f t="shared" si="759"/>
        <v>0</v>
      </c>
      <c r="AE1842" s="165">
        <f t="shared" si="759"/>
        <v>0</v>
      </c>
      <c r="AF1842" s="165">
        <f t="shared" si="759"/>
        <v>0</v>
      </c>
      <c r="AG1842" s="165">
        <f t="shared" si="759"/>
        <v>0</v>
      </c>
      <c r="AH1842" s="165">
        <f t="shared" si="759"/>
        <v>0</v>
      </c>
      <c r="AI1842" s="165">
        <f t="shared" si="760"/>
        <v>0</v>
      </c>
      <c r="AJ1842" s="165">
        <f t="shared" si="760"/>
        <v>0</v>
      </c>
      <c r="AK1842" s="165">
        <f t="shared" si="760"/>
        <v>0</v>
      </c>
      <c r="AL1842" s="165">
        <f t="shared" si="760"/>
        <v>0</v>
      </c>
      <c r="AM1842" s="165">
        <f t="shared" si="760"/>
        <v>0</v>
      </c>
      <c r="AN1842" s="165">
        <f t="shared" si="760"/>
        <v>0</v>
      </c>
      <c r="AO1842" s="165">
        <f t="shared" si="760"/>
        <v>0</v>
      </c>
      <c r="AP1842" s="165">
        <f t="shared" si="760"/>
        <v>0</v>
      </c>
      <c r="AQ1842" s="165">
        <f t="shared" si="760"/>
        <v>0</v>
      </c>
      <c r="AR1842" s="165">
        <f t="shared" si="760"/>
        <v>0</v>
      </c>
      <c r="AS1842" s="165">
        <f t="shared" si="739"/>
        <v>0</v>
      </c>
    </row>
    <row r="1843" spans="2:46" hidden="1" outlineLevel="2">
      <c r="B1843" s="66">
        <v>30</v>
      </c>
      <c r="D1843" s="338">
        <v>0</v>
      </c>
      <c r="E1843" s="165">
        <f t="shared" si="757"/>
        <v>0</v>
      </c>
      <c r="F1843" s="165">
        <f t="shared" si="757"/>
        <v>0</v>
      </c>
      <c r="G1843" s="165">
        <f t="shared" si="757"/>
        <v>0</v>
      </c>
      <c r="H1843" s="165">
        <f t="shared" si="757"/>
        <v>0</v>
      </c>
      <c r="I1843" s="165">
        <f t="shared" si="757"/>
        <v>0</v>
      </c>
      <c r="J1843" s="165">
        <f t="shared" si="757"/>
        <v>0</v>
      </c>
      <c r="K1843" s="165">
        <f t="shared" si="757"/>
        <v>0</v>
      </c>
      <c r="L1843" s="165">
        <f t="shared" si="757"/>
        <v>0</v>
      </c>
      <c r="M1843" s="165">
        <f t="shared" si="757"/>
        <v>0</v>
      </c>
      <c r="N1843" s="165">
        <f t="shared" si="757"/>
        <v>0</v>
      </c>
      <c r="O1843" s="165">
        <f t="shared" si="758"/>
        <v>0</v>
      </c>
      <c r="P1843" s="165">
        <f t="shared" si="758"/>
        <v>0</v>
      </c>
      <c r="Q1843" s="165">
        <f t="shared" si="758"/>
        <v>0</v>
      </c>
      <c r="R1843" s="165">
        <f t="shared" si="758"/>
        <v>0</v>
      </c>
      <c r="S1843" s="165">
        <f t="shared" si="758"/>
        <v>0</v>
      </c>
      <c r="T1843" s="165">
        <f t="shared" si="758"/>
        <v>0</v>
      </c>
      <c r="U1843" s="165">
        <f t="shared" si="758"/>
        <v>0</v>
      </c>
      <c r="V1843" s="165">
        <f t="shared" si="758"/>
        <v>0</v>
      </c>
      <c r="W1843" s="165">
        <f t="shared" si="758"/>
        <v>0</v>
      </c>
      <c r="X1843" s="165">
        <f t="shared" si="758"/>
        <v>0</v>
      </c>
      <c r="Y1843" s="165">
        <f t="shared" si="759"/>
        <v>0</v>
      </c>
      <c r="Z1843" s="165">
        <f t="shared" si="759"/>
        <v>0</v>
      </c>
      <c r="AA1843" s="165">
        <f t="shared" si="759"/>
        <v>0</v>
      </c>
      <c r="AB1843" s="165">
        <f t="shared" si="759"/>
        <v>0</v>
      </c>
      <c r="AC1843" s="165">
        <f t="shared" si="759"/>
        <v>0</v>
      </c>
      <c r="AD1843" s="165">
        <f t="shared" si="759"/>
        <v>0</v>
      </c>
      <c r="AE1843" s="165">
        <f t="shared" si="759"/>
        <v>0</v>
      </c>
      <c r="AF1843" s="165">
        <f t="shared" si="759"/>
        <v>0</v>
      </c>
      <c r="AG1843" s="165">
        <f t="shared" si="759"/>
        <v>0</v>
      </c>
      <c r="AH1843" s="165">
        <f t="shared" si="759"/>
        <v>0</v>
      </c>
      <c r="AI1843" s="165">
        <f t="shared" si="760"/>
        <v>0</v>
      </c>
      <c r="AJ1843" s="165">
        <f t="shared" si="760"/>
        <v>0</v>
      </c>
      <c r="AK1843" s="165">
        <f t="shared" si="760"/>
        <v>0</v>
      </c>
      <c r="AL1843" s="165">
        <f t="shared" si="760"/>
        <v>0</v>
      </c>
      <c r="AM1843" s="165">
        <f t="shared" si="760"/>
        <v>0</v>
      </c>
      <c r="AN1843" s="165">
        <f t="shared" si="760"/>
        <v>0</v>
      </c>
      <c r="AO1843" s="165">
        <f t="shared" si="760"/>
        <v>0</v>
      </c>
      <c r="AP1843" s="165">
        <f t="shared" si="760"/>
        <v>0</v>
      </c>
      <c r="AQ1843" s="165">
        <f t="shared" si="760"/>
        <v>0</v>
      </c>
      <c r="AR1843" s="165">
        <f t="shared" si="760"/>
        <v>0</v>
      </c>
      <c r="AS1843" s="165">
        <f t="shared" si="739"/>
        <v>0</v>
      </c>
    </row>
    <row r="1844" spans="2:46" hidden="1" outlineLevel="2">
      <c r="B1844" s="66">
        <v>31</v>
      </c>
      <c r="D1844" s="338">
        <v>0</v>
      </c>
      <c r="E1844" s="165">
        <f t="shared" ref="E1844:N1853" si="761">IF(AND(E$2=$B1844,$B1844=$C$3),$D1844,IF(AND(E$2&gt;$B1844,E$2&lt;=$D$1813+$B1844),SLN($D1844,0,IF($C$3-$B1844&gt;=$D$1813,$D$1813,$C$3-$B1844)),0))</f>
        <v>0</v>
      </c>
      <c r="F1844" s="165">
        <f t="shared" si="761"/>
        <v>0</v>
      </c>
      <c r="G1844" s="165">
        <f t="shared" si="761"/>
        <v>0</v>
      </c>
      <c r="H1844" s="165">
        <f t="shared" si="761"/>
        <v>0</v>
      </c>
      <c r="I1844" s="165">
        <f t="shared" si="761"/>
        <v>0</v>
      </c>
      <c r="J1844" s="165">
        <f t="shared" si="761"/>
        <v>0</v>
      </c>
      <c r="K1844" s="165">
        <f t="shared" si="761"/>
        <v>0</v>
      </c>
      <c r="L1844" s="165">
        <f t="shared" si="761"/>
        <v>0</v>
      </c>
      <c r="M1844" s="165">
        <f t="shared" si="761"/>
        <v>0</v>
      </c>
      <c r="N1844" s="165">
        <f t="shared" si="761"/>
        <v>0</v>
      </c>
      <c r="O1844" s="165">
        <f t="shared" ref="O1844:X1853" si="762">IF(AND(O$2=$B1844,$B1844=$C$3),$D1844,IF(AND(O$2&gt;$B1844,O$2&lt;=$D$1813+$B1844),SLN($D1844,0,IF($C$3-$B1844&gt;=$D$1813,$D$1813,$C$3-$B1844)),0))</f>
        <v>0</v>
      </c>
      <c r="P1844" s="165">
        <f t="shared" si="762"/>
        <v>0</v>
      </c>
      <c r="Q1844" s="165">
        <f t="shared" si="762"/>
        <v>0</v>
      </c>
      <c r="R1844" s="165">
        <f t="shared" si="762"/>
        <v>0</v>
      </c>
      <c r="S1844" s="165">
        <f t="shared" si="762"/>
        <v>0</v>
      </c>
      <c r="T1844" s="165">
        <f t="shared" si="762"/>
        <v>0</v>
      </c>
      <c r="U1844" s="165">
        <f t="shared" si="762"/>
        <v>0</v>
      </c>
      <c r="V1844" s="165">
        <f t="shared" si="762"/>
        <v>0</v>
      </c>
      <c r="W1844" s="165">
        <f t="shared" si="762"/>
        <v>0</v>
      </c>
      <c r="X1844" s="165">
        <f t="shared" si="762"/>
        <v>0</v>
      </c>
      <c r="Y1844" s="165">
        <f t="shared" ref="Y1844:AH1853" si="763">IF(AND(Y$2=$B1844,$B1844=$C$3),$D1844,IF(AND(Y$2&gt;$B1844,Y$2&lt;=$D$1813+$B1844),SLN($D1844,0,IF($C$3-$B1844&gt;=$D$1813,$D$1813,$C$3-$B1844)),0))</f>
        <v>0</v>
      </c>
      <c r="Z1844" s="165">
        <f t="shared" si="763"/>
        <v>0</v>
      </c>
      <c r="AA1844" s="165">
        <f t="shared" si="763"/>
        <v>0</v>
      </c>
      <c r="AB1844" s="165">
        <f t="shared" si="763"/>
        <v>0</v>
      </c>
      <c r="AC1844" s="165">
        <f t="shared" si="763"/>
        <v>0</v>
      </c>
      <c r="AD1844" s="165">
        <f t="shared" si="763"/>
        <v>0</v>
      </c>
      <c r="AE1844" s="165">
        <f t="shared" si="763"/>
        <v>0</v>
      </c>
      <c r="AF1844" s="165">
        <f t="shared" si="763"/>
        <v>0</v>
      </c>
      <c r="AG1844" s="165">
        <f t="shared" si="763"/>
        <v>0</v>
      </c>
      <c r="AH1844" s="165">
        <f t="shared" si="763"/>
        <v>0</v>
      </c>
      <c r="AI1844" s="165">
        <f t="shared" ref="AI1844:AR1853" si="764">IF(AND(AI$2=$B1844,$B1844=$C$3),$D1844,IF(AND(AI$2&gt;$B1844,AI$2&lt;=$D$1813+$B1844),SLN($D1844,0,IF($C$3-$B1844&gt;=$D$1813,$D$1813,$C$3-$B1844)),0))</f>
        <v>0</v>
      </c>
      <c r="AJ1844" s="165">
        <f t="shared" si="764"/>
        <v>0</v>
      </c>
      <c r="AK1844" s="165">
        <f t="shared" si="764"/>
        <v>0</v>
      </c>
      <c r="AL1844" s="165">
        <f t="shared" si="764"/>
        <v>0</v>
      </c>
      <c r="AM1844" s="165">
        <f t="shared" si="764"/>
        <v>0</v>
      </c>
      <c r="AN1844" s="165">
        <f t="shared" si="764"/>
        <v>0</v>
      </c>
      <c r="AO1844" s="165">
        <f t="shared" si="764"/>
        <v>0</v>
      </c>
      <c r="AP1844" s="165">
        <f t="shared" si="764"/>
        <v>0</v>
      </c>
      <c r="AQ1844" s="165">
        <f t="shared" si="764"/>
        <v>0</v>
      </c>
      <c r="AR1844" s="165">
        <f t="shared" si="764"/>
        <v>0</v>
      </c>
      <c r="AS1844" s="165">
        <f t="shared" si="739"/>
        <v>0</v>
      </c>
    </row>
    <row r="1845" spans="2:46" hidden="1" outlineLevel="2">
      <c r="B1845" s="66">
        <v>32</v>
      </c>
      <c r="D1845" s="338">
        <v>0</v>
      </c>
      <c r="E1845" s="165">
        <f t="shared" si="761"/>
        <v>0</v>
      </c>
      <c r="F1845" s="165">
        <f t="shared" si="761"/>
        <v>0</v>
      </c>
      <c r="G1845" s="165">
        <f t="shared" si="761"/>
        <v>0</v>
      </c>
      <c r="H1845" s="165">
        <f t="shared" si="761"/>
        <v>0</v>
      </c>
      <c r="I1845" s="165">
        <f t="shared" si="761"/>
        <v>0</v>
      </c>
      <c r="J1845" s="165">
        <f t="shared" si="761"/>
        <v>0</v>
      </c>
      <c r="K1845" s="165">
        <f t="shared" si="761"/>
        <v>0</v>
      </c>
      <c r="L1845" s="165">
        <f t="shared" si="761"/>
        <v>0</v>
      </c>
      <c r="M1845" s="165">
        <f t="shared" si="761"/>
        <v>0</v>
      </c>
      <c r="N1845" s="165">
        <f t="shared" si="761"/>
        <v>0</v>
      </c>
      <c r="O1845" s="165">
        <f t="shared" si="762"/>
        <v>0</v>
      </c>
      <c r="P1845" s="165">
        <f t="shared" si="762"/>
        <v>0</v>
      </c>
      <c r="Q1845" s="165">
        <f t="shared" si="762"/>
        <v>0</v>
      </c>
      <c r="R1845" s="165">
        <f t="shared" si="762"/>
        <v>0</v>
      </c>
      <c r="S1845" s="165">
        <f t="shared" si="762"/>
        <v>0</v>
      </c>
      <c r="T1845" s="165">
        <f t="shared" si="762"/>
        <v>0</v>
      </c>
      <c r="U1845" s="165">
        <f t="shared" si="762"/>
        <v>0</v>
      </c>
      <c r="V1845" s="165">
        <f t="shared" si="762"/>
        <v>0</v>
      </c>
      <c r="W1845" s="165">
        <f t="shared" si="762"/>
        <v>0</v>
      </c>
      <c r="X1845" s="165">
        <f t="shared" si="762"/>
        <v>0</v>
      </c>
      <c r="Y1845" s="165">
        <f t="shared" si="763"/>
        <v>0</v>
      </c>
      <c r="Z1845" s="165">
        <f t="shared" si="763"/>
        <v>0</v>
      </c>
      <c r="AA1845" s="165">
        <f t="shared" si="763"/>
        <v>0</v>
      </c>
      <c r="AB1845" s="165">
        <f t="shared" si="763"/>
        <v>0</v>
      </c>
      <c r="AC1845" s="165">
        <f t="shared" si="763"/>
        <v>0</v>
      </c>
      <c r="AD1845" s="165">
        <f t="shared" si="763"/>
        <v>0</v>
      </c>
      <c r="AE1845" s="165">
        <f t="shared" si="763"/>
        <v>0</v>
      </c>
      <c r="AF1845" s="165">
        <f t="shared" si="763"/>
        <v>0</v>
      </c>
      <c r="AG1845" s="165">
        <f t="shared" si="763"/>
        <v>0</v>
      </c>
      <c r="AH1845" s="165">
        <f t="shared" si="763"/>
        <v>0</v>
      </c>
      <c r="AI1845" s="165">
        <f t="shared" si="764"/>
        <v>0</v>
      </c>
      <c r="AJ1845" s="165">
        <f t="shared" si="764"/>
        <v>0</v>
      </c>
      <c r="AK1845" s="165">
        <f t="shared" si="764"/>
        <v>0</v>
      </c>
      <c r="AL1845" s="165">
        <f t="shared" si="764"/>
        <v>0</v>
      </c>
      <c r="AM1845" s="165">
        <f t="shared" si="764"/>
        <v>0</v>
      </c>
      <c r="AN1845" s="165">
        <f t="shared" si="764"/>
        <v>0</v>
      </c>
      <c r="AO1845" s="165">
        <f t="shared" si="764"/>
        <v>0</v>
      </c>
      <c r="AP1845" s="165">
        <f t="shared" si="764"/>
        <v>0</v>
      </c>
      <c r="AQ1845" s="165">
        <f t="shared" si="764"/>
        <v>0</v>
      </c>
      <c r="AR1845" s="165">
        <f t="shared" si="764"/>
        <v>0</v>
      </c>
      <c r="AS1845" s="165">
        <f t="shared" si="739"/>
        <v>0</v>
      </c>
    </row>
    <row r="1846" spans="2:46" hidden="1" outlineLevel="2">
      <c r="B1846" s="66">
        <v>33</v>
      </c>
      <c r="D1846" s="338">
        <v>0</v>
      </c>
      <c r="E1846" s="165">
        <f t="shared" si="761"/>
        <v>0</v>
      </c>
      <c r="F1846" s="165">
        <f t="shared" si="761"/>
        <v>0</v>
      </c>
      <c r="G1846" s="165">
        <f t="shared" si="761"/>
        <v>0</v>
      </c>
      <c r="H1846" s="165">
        <f t="shared" si="761"/>
        <v>0</v>
      </c>
      <c r="I1846" s="165">
        <f t="shared" si="761"/>
        <v>0</v>
      </c>
      <c r="J1846" s="165">
        <f t="shared" si="761"/>
        <v>0</v>
      </c>
      <c r="K1846" s="165">
        <f t="shared" si="761"/>
        <v>0</v>
      </c>
      <c r="L1846" s="165">
        <f t="shared" si="761"/>
        <v>0</v>
      </c>
      <c r="M1846" s="165">
        <f t="shared" si="761"/>
        <v>0</v>
      </c>
      <c r="N1846" s="165">
        <f t="shared" si="761"/>
        <v>0</v>
      </c>
      <c r="O1846" s="165">
        <f t="shared" si="762"/>
        <v>0</v>
      </c>
      <c r="P1846" s="165">
        <f t="shared" si="762"/>
        <v>0</v>
      </c>
      <c r="Q1846" s="165">
        <f t="shared" si="762"/>
        <v>0</v>
      </c>
      <c r="R1846" s="165">
        <f t="shared" si="762"/>
        <v>0</v>
      </c>
      <c r="S1846" s="165">
        <f t="shared" si="762"/>
        <v>0</v>
      </c>
      <c r="T1846" s="165">
        <f t="shared" si="762"/>
        <v>0</v>
      </c>
      <c r="U1846" s="165">
        <f t="shared" si="762"/>
        <v>0</v>
      </c>
      <c r="V1846" s="165">
        <f t="shared" si="762"/>
        <v>0</v>
      </c>
      <c r="W1846" s="165">
        <f t="shared" si="762"/>
        <v>0</v>
      </c>
      <c r="X1846" s="165">
        <f t="shared" si="762"/>
        <v>0</v>
      </c>
      <c r="Y1846" s="165">
        <f t="shared" si="763"/>
        <v>0</v>
      </c>
      <c r="Z1846" s="165">
        <f t="shared" si="763"/>
        <v>0</v>
      </c>
      <c r="AA1846" s="165">
        <f t="shared" si="763"/>
        <v>0</v>
      </c>
      <c r="AB1846" s="165">
        <f t="shared" si="763"/>
        <v>0</v>
      </c>
      <c r="AC1846" s="165">
        <f t="shared" si="763"/>
        <v>0</v>
      </c>
      <c r="AD1846" s="165">
        <f t="shared" si="763"/>
        <v>0</v>
      </c>
      <c r="AE1846" s="165">
        <f t="shared" si="763"/>
        <v>0</v>
      </c>
      <c r="AF1846" s="165">
        <f t="shared" si="763"/>
        <v>0</v>
      </c>
      <c r="AG1846" s="165">
        <f t="shared" si="763"/>
        <v>0</v>
      </c>
      <c r="AH1846" s="165">
        <f t="shared" si="763"/>
        <v>0</v>
      </c>
      <c r="AI1846" s="165">
        <f t="shared" si="764"/>
        <v>0</v>
      </c>
      <c r="AJ1846" s="165">
        <f t="shared" si="764"/>
        <v>0</v>
      </c>
      <c r="AK1846" s="165">
        <f t="shared" si="764"/>
        <v>0</v>
      </c>
      <c r="AL1846" s="165">
        <f t="shared" si="764"/>
        <v>0</v>
      </c>
      <c r="AM1846" s="165">
        <f t="shared" si="764"/>
        <v>0</v>
      </c>
      <c r="AN1846" s="165">
        <f t="shared" si="764"/>
        <v>0</v>
      </c>
      <c r="AO1846" s="165">
        <f t="shared" si="764"/>
        <v>0</v>
      </c>
      <c r="AP1846" s="165">
        <f t="shared" si="764"/>
        <v>0</v>
      </c>
      <c r="AQ1846" s="165">
        <f t="shared" si="764"/>
        <v>0</v>
      </c>
      <c r="AR1846" s="165">
        <f t="shared" si="764"/>
        <v>0</v>
      </c>
      <c r="AS1846" s="165">
        <f t="shared" si="739"/>
        <v>0</v>
      </c>
    </row>
    <row r="1847" spans="2:46" hidden="1" outlineLevel="2">
      <c r="B1847" s="66">
        <v>34</v>
      </c>
      <c r="D1847" s="338">
        <v>0</v>
      </c>
      <c r="E1847" s="165">
        <f t="shared" si="761"/>
        <v>0</v>
      </c>
      <c r="F1847" s="165">
        <f t="shared" si="761"/>
        <v>0</v>
      </c>
      <c r="G1847" s="165">
        <f t="shared" si="761"/>
        <v>0</v>
      </c>
      <c r="H1847" s="165">
        <f t="shared" si="761"/>
        <v>0</v>
      </c>
      <c r="I1847" s="165">
        <f t="shared" si="761"/>
        <v>0</v>
      </c>
      <c r="J1847" s="165">
        <f t="shared" si="761"/>
        <v>0</v>
      </c>
      <c r="K1847" s="165">
        <f t="shared" si="761"/>
        <v>0</v>
      </c>
      <c r="L1847" s="165">
        <f t="shared" si="761"/>
        <v>0</v>
      </c>
      <c r="M1847" s="165">
        <f t="shared" si="761"/>
        <v>0</v>
      </c>
      <c r="N1847" s="165">
        <f t="shared" si="761"/>
        <v>0</v>
      </c>
      <c r="O1847" s="165">
        <f t="shared" si="762"/>
        <v>0</v>
      </c>
      <c r="P1847" s="165">
        <f t="shared" si="762"/>
        <v>0</v>
      </c>
      <c r="Q1847" s="165">
        <f t="shared" si="762"/>
        <v>0</v>
      </c>
      <c r="R1847" s="165">
        <f t="shared" si="762"/>
        <v>0</v>
      </c>
      <c r="S1847" s="165">
        <f t="shared" si="762"/>
        <v>0</v>
      </c>
      <c r="T1847" s="165">
        <f t="shared" si="762"/>
        <v>0</v>
      </c>
      <c r="U1847" s="165">
        <f t="shared" si="762"/>
        <v>0</v>
      </c>
      <c r="V1847" s="165">
        <f t="shared" si="762"/>
        <v>0</v>
      </c>
      <c r="W1847" s="165">
        <f t="shared" si="762"/>
        <v>0</v>
      </c>
      <c r="X1847" s="165">
        <f t="shared" si="762"/>
        <v>0</v>
      </c>
      <c r="Y1847" s="165">
        <f t="shared" si="763"/>
        <v>0</v>
      </c>
      <c r="Z1847" s="165">
        <f t="shared" si="763"/>
        <v>0</v>
      </c>
      <c r="AA1847" s="165">
        <f t="shared" si="763"/>
        <v>0</v>
      </c>
      <c r="AB1847" s="165">
        <f t="shared" si="763"/>
        <v>0</v>
      </c>
      <c r="AC1847" s="165">
        <f t="shared" si="763"/>
        <v>0</v>
      </c>
      <c r="AD1847" s="165">
        <f t="shared" si="763"/>
        <v>0</v>
      </c>
      <c r="AE1847" s="165">
        <f t="shared" si="763"/>
        <v>0</v>
      </c>
      <c r="AF1847" s="165">
        <f t="shared" si="763"/>
        <v>0</v>
      </c>
      <c r="AG1847" s="165">
        <f t="shared" si="763"/>
        <v>0</v>
      </c>
      <c r="AH1847" s="165">
        <f t="shared" si="763"/>
        <v>0</v>
      </c>
      <c r="AI1847" s="165">
        <f t="shared" si="764"/>
        <v>0</v>
      </c>
      <c r="AJ1847" s="165">
        <f t="shared" si="764"/>
        <v>0</v>
      </c>
      <c r="AK1847" s="165">
        <f t="shared" si="764"/>
        <v>0</v>
      </c>
      <c r="AL1847" s="165">
        <f t="shared" si="764"/>
        <v>0</v>
      </c>
      <c r="AM1847" s="165">
        <f t="shared" si="764"/>
        <v>0</v>
      </c>
      <c r="AN1847" s="165">
        <f t="shared" si="764"/>
        <v>0</v>
      </c>
      <c r="AO1847" s="165">
        <f t="shared" si="764"/>
        <v>0</v>
      </c>
      <c r="AP1847" s="165">
        <f t="shared" si="764"/>
        <v>0</v>
      </c>
      <c r="AQ1847" s="165">
        <f t="shared" si="764"/>
        <v>0</v>
      </c>
      <c r="AR1847" s="165">
        <f t="shared" si="764"/>
        <v>0</v>
      </c>
      <c r="AS1847" s="165">
        <f t="shared" si="739"/>
        <v>0</v>
      </c>
    </row>
    <row r="1848" spans="2:46" hidden="1" outlineLevel="2">
      <c r="B1848" s="66">
        <v>35</v>
      </c>
      <c r="D1848" s="338">
        <v>0</v>
      </c>
      <c r="E1848" s="165">
        <f t="shared" si="761"/>
        <v>0</v>
      </c>
      <c r="F1848" s="165">
        <f t="shared" si="761"/>
        <v>0</v>
      </c>
      <c r="G1848" s="165">
        <f t="shared" si="761"/>
        <v>0</v>
      </c>
      <c r="H1848" s="165">
        <f t="shared" si="761"/>
        <v>0</v>
      </c>
      <c r="I1848" s="165">
        <f t="shared" si="761"/>
        <v>0</v>
      </c>
      <c r="J1848" s="165">
        <f t="shared" si="761"/>
        <v>0</v>
      </c>
      <c r="K1848" s="165">
        <f t="shared" si="761"/>
        <v>0</v>
      </c>
      <c r="L1848" s="165">
        <f t="shared" si="761"/>
        <v>0</v>
      </c>
      <c r="M1848" s="165">
        <f t="shared" si="761"/>
        <v>0</v>
      </c>
      <c r="N1848" s="165">
        <f t="shared" si="761"/>
        <v>0</v>
      </c>
      <c r="O1848" s="165">
        <f t="shared" si="762"/>
        <v>0</v>
      </c>
      <c r="P1848" s="165">
        <f t="shared" si="762"/>
        <v>0</v>
      </c>
      <c r="Q1848" s="165">
        <f t="shared" si="762"/>
        <v>0</v>
      </c>
      <c r="R1848" s="165">
        <f t="shared" si="762"/>
        <v>0</v>
      </c>
      <c r="S1848" s="165">
        <f t="shared" si="762"/>
        <v>0</v>
      </c>
      <c r="T1848" s="165">
        <f t="shared" si="762"/>
        <v>0</v>
      </c>
      <c r="U1848" s="165">
        <f t="shared" si="762"/>
        <v>0</v>
      </c>
      <c r="V1848" s="165">
        <f t="shared" si="762"/>
        <v>0</v>
      </c>
      <c r="W1848" s="165">
        <f t="shared" si="762"/>
        <v>0</v>
      </c>
      <c r="X1848" s="165">
        <f t="shared" si="762"/>
        <v>0</v>
      </c>
      <c r="Y1848" s="165">
        <f t="shared" si="763"/>
        <v>0</v>
      </c>
      <c r="Z1848" s="165">
        <f t="shared" si="763"/>
        <v>0</v>
      </c>
      <c r="AA1848" s="165">
        <f t="shared" si="763"/>
        <v>0</v>
      </c>
      <c r="AB1848" s="165">
        <f t="shared" si="763"/>
        <v>0</v>
      </c>
      <c r="AC1848" s="165">
        <f t="shared" si="763"/>
        <v>0</v>
      </c>
      <c r="AD1848" s="165">
        <f t="shared" si="763"/>
        <v>0</v>
      </c>
      <c r="AE1848" s="165">
        <f t="shared" si="763"/>
        <v>0</v>
      </c>
      <c r="AF1848" s="165">
        <f t="shared" si="763"/>
        <v>0</v>
      </c>
      <c r="AG1848" s="165">
        <f t="shared" si="763"/>
        <v>0</v>
      </c>
      <c r="AH1848" s="165">
        <f t="shared" si="763"/>
        <v>0</v>
      </c>
      <c r="AI1848" s="165">
        <f t="shared" si="764"/>
        <v>0</v>
      </c>
      <c r="AJ1848" s="165">
        <f t="shared" si="764"/>
        <v>0</v>
      </c>
      <c r="AK1848" s="165">
        <f t="shared" si="764"/>
        <v>0</v>
      </c>
      <c r="AL1848" s="165">
        <f t="shared" si="764"/>
        <v>0</v>
      </c>
      <c r="AM1848" s="165">
        <f t="shared" si="764"/>
        <v>0</v>
      </c>
      <c r="AN1848" s="165">
        <f t="shared" si="764"/>
        <v>0</v>
      </c>
      <c r="AO1848" s="165">
        <f t="shared" si="764"/>
        <v>0</v>
      </c>
      <c r="AP1848" s="165">
        <f t="shared" si="764"/>
        <v>0</v>
      </c>
      <c r="AQ1848" s="165">
        <f t="shared" si="764"/>
        <v>0</v>
      </c>
      <c r="AR1848" s="165">
        <f t="shared" si="764"/>
        <v>0</v>
      </c>
      <c r="AS1848" s="165">
        <f t="shared" si="739"/>
        <v>0</v>
      </c>
    </row>
    <row r="1849" spans="2:46" hidden="1" outlineLevel="2">
      <c r="B1849" s="66">
        <v>36</v>
      </c>
      <c r="D1849" s="338">
        <v>0</v>
      </c>
      <c r="E1849" s="165">
        <f t="shared" si="761"/>
        <v>0</v>
      </c>
      <c r="F1849" s="165">
        <f t="shared" si="761"/>
        <v>0</v>
      </c>
      <c r="G1849" s="165">
        <f t="shared" si="761"/>
        <v>0</v>
      </c>
      <c r="H1849" s="165">
        <f t="shared" si="761"/>
        <v>0</v>
      </c>
      <c r="I1849" s="165">
        <f t="shared" si="761"/>
        <v>0</v>
      </c>
      <c r="J1849" s="165">
        <f t="shared" si="761"/>
        <v>0</v>
      </c>
      <c r="K1849" s="165">
        <f t="shared" si="761"/>
        <v>0</v>
      </c>
      <c r="L1849" s="165">
        <f t="shared" si="761"/>
        <v>0</v>
      </c>
      <c r="M1849" s="165">
        <f t="shared" si="761"/>
        <v>0</v>
      </c>
      <c r="N1849" s="165">
        <f t="shared" si="761"/>
        <v>0</v>
      </c>
      <c r="O1849" s="165">
        <f t="shared" si="762"/>
        <v>0</v>
      </c>
      <c r="P1849" s="165">
        <f t="shared" si="762"/>
        <v>0</v>
      </c>
      <c r="Q1849" s="165">
        <f t="shared" si="762"/>
        <v>0</v>
      </c>
      <c r="R1849" s="165">
        <f t="shared" si="762"/>
        <v>0</v>
      </c>
      <c r="S1849" s="165">
        <f t="shared" si="762"/>
        <v>0</v>
      </c>
      <c r="T1849" s="165">
        <f t="shared" si="762"/>
        <v>0</v>
      </c>
      <c r="U1849" s="165">
        <f t="shared" si="762"/>
        <v>0</v>
      </c>
      <c r="V1849" s="165">
        <f t="shared" si="762"/>
        <v>0</v>
      </c>
      <c r="W1849" s="165">
        <f t="shared" si="762"/>
        <v>0</v>
      </c>
      <c r="X1849" s="165">
        <f t="shared" si="762"/>
        <v>0</v>
      </c>
      <c r="Y1849" s="165">
        <f t="shared" si="763"/>
        <v>0</v>
      </c>
      <c r="Z1849" s="165">
        <f t="shared" si="763"/>
        <v>0</v>
      </c>
      <c r="AA1849" s="165">
        <f t="shared" si="763"/>
        <v>0</v>
      </c>
      <c r="AB1849" s="165">
        <f t="shared" si="763"/>
        <v>0</v>
      </c>
      <c r="AC1849" s="165">
        <f t="shared" si="763"/>
        <v>0</v>
      </c>
      <c r="AD1849" s="165">
        <f t="shared" si="763"/>
        <v>0</v>
      </c>
      <c r="AE1849" s="165">
        <f t="shared" si="763"/>
        <v>0</v>
      </c>
      <c r="AF1849" s="165">
        <f t="shared" si="763"/>
        <v>0</v>
      </c>
      <c r="AG1849" s="165">
        <f t="shared" si="763"/>
        <v>0</v>
      </c>
      <c r="AH1849" s="165">
        <f t="shared" si="763"/>
        <v>0</v>
      </c>
      <c r="AI1849" s="165">
        <f t="shared" si="764"/>
        <v>0</v>
      </c>
      <c r="AJ1849" s="165">
        <f t="shared" si="764"/>
        <v>0</v>
      </c>
      <c r="AK1849" s="165">
        <f t="shared" si="764"/>
        <v>0</v>
      </c>
      <c r="AL1849" s="165">
        <f t="shared" si="764"/>
        <v>0</v>
      </c>
      <c r="AM1849" s="165">
        <f t="shared" si="764"/>
        <v>0</v>
      </c>
      <c r="AN1849" s="165">
        <f t="shared" si="764"/>
        <v>0</v>
      </c>
      <c r="AO1849" s="165">
        <f t="shared" si="764"/>
        <v>0</v>
      </c>
      <c r="AP1849" s="165">
        <f t="shared" si="764"/>
        <v>0</v>
      </c>
      <c r="AQ1849" s="165">
        <f t="shared" si="764"/>
        <v>0</v>
      </c>
      <c r="AR1849" s="165">
        <f t="shared" si="764"/>
        <v>0</v>
      </c>
      <c r="AS1849" s="165">
        <f t="shared" si="739"/>
        <v>0</v>
      </c>
    </row>
    <row r="1850" spans="2:46" hidden="1" outlineLevel="2">
      <c r="B1850" s="66">
        <v>37</v>
      </c>
      <c r="D1850" s="338">
        <v>0</v>
      </c>
      <c r="E1850" s="165">
        <f t="shared" si="761"/>
        <v>0</v>
      </c>
      <c r="F1850" s="165">
        <f t="shared" si="761"/>
        <v>0</v>
      </c>
      <c r="G1850" s="165">
        <f t="shared" si="761"/>
        <v>0</v>
      </c>
      <c r="H1850" s="165">
        <f t="shared" si="761"/>
        <v>0</v>
      </c>
      <c r="I1850" s="165">
        <f t="shared" si="761"/>
        <v>0</v>
      </c>
      <c r="J1850" s="165">
        <f t="shared" si="761"/>
        <v>0</v>
      </c>
      <c r="K1850" s="165">
        <f t="shared" si="761"/>
        <v>0</v>
      </c>
      <c r="L1850" s="165">
        <f t="shared" si="761"/>
        <v>0</v>
      </c>
      <c r="M1850" s="165">
        <f t="shared" si="761"/>
        <v>0</v>
      </c>
      <c r="N1850" s="165">
        <f t="shared" si="761"/>
        <v>0</v>
      </c>
      <c r="O1850" s="165">
        <f t="shared" si="762"/>
        <v>0</v>
      </c>
      <c r="P1850" s="165">
        <f t="shared" si="762"/>
        <v>0</v>
      </c>
      <c r="Q1850" s="165">
        <f t="shared" si="762"/>
        <v>0</v>
      </c>
      <c r="R1850" s="165">
        <f t="shared" si="762"/>
        <v>0</v>
      </c>
      <c r="S1850" s="165">
        <f t="shared" si="762"/>
        <v>0</v>
      </c>
      <c r="T1850" s="165">
        <f t="shared" si="762"/>
        <v>0</v>
      </c>
      <c r="U1850" s="165">
        <f t="shared" si="762"/>
        <v>0</v>
      </c>
      <c r="V1850" s="165">
        <f t="shared" si="762"/>
        <v>0</v>
      </c>
      <c r="W1850" s="165">
        <f t="shared" si="762"/>
        <v>0</v>
      </c>
      <c r="X1850" s="165">
        <f t="shared" si="762"/>
        <v>0</v>
      </c>
      <c r="Y1850" s="165">
        <f t="shared" si="763"/>
        <v>0</v>
      </c>
      <c r="Z1850" s="165">
        <f t="shared" si="763"/>
        <v>0</v>
      </c>
      <c r="AA1850" s="165">
        <f t="shared" si="763"/>
        <v>0</v>
      </c>
      <c r="AB1850" s="165">
        <f t="shared" si="763"/>
        <v>0</v>
      </c>
      <c r="AC1850" s="165">
        <f t="shared" si="763"/>
        <v>0</v>
      </c>
      <c r="AD1850" s="165">
        <f t="shared" si="763"/>
        <v>0</v>
      </c>
      <c r="AE1850" s="165">
        <f t="shared" si="763"/>
        <v>0</v>
      </c>
      <c r="AF1850" s="165">
        <f t="shared" si="763"/>
        <v>0</v>
      </c>
      <c r="AG1850" s="165">
        <f t="shared" si="763"/>
        <v>0</v>
      </c>
      <c r="AH1850" s="165">
        <f t="shared" si="763"/>
        <v>0</v>
      </c>
      <c r="AI1850" s="165">
        <f t="shared" si="764"/>
        <v>0</v>
      </c>
      <c r="AJ1850" s="165">
        <f t="shared" si="764"/>
        <v>0</v>
      </c>
      <c r="AK1850" s="165">
        <f t="shared" si="764"/>
        <v>0</v>
      </c>
      <c r="AL1850" s="165">
        <f t="shared" si="764"/>
        <v>0</v>
      </c>
      <c r="AM1850" s="165">
        <f t="shared" si="764"/>
        <v>0</v>
      </c>
      <c r="AN1850" s="165">
        <f t="shared" si="764"/>
        <v>0</v>
      </c>
      <c r="AO1850" s="165">
        <f t="shared" si="764"/>
        <v>0</v>
      </c>
      <c r="AP1850" s="165">
        <f t="shared" si="764"/>
        <v>0</v>
      </c>
      <c r="AQ1850" s="165">
        <f t="shared" si="764"/>
        <v>0</v>
      </c>
      <c r="AR1850" s="165">
        <f t="shared" si="764"/>
        <v>0</v>
      </c>
      <c r="AS1850" s="165">
        <f t="shared" ref="AS1850:AS1913" si="765">SUM(E1850:AR1850)</f>
        <v>0</v>
      </c>
    </row>
    <row r="1851" spans="2:46" hidden="1" outlineLevel="2">
      <c r="B1851" s="66">
        <v>38</v>
      </c>
      <c r="D1851" s="338">
        <v>0</v>
      </c>
      <c r="E1851" s="165">
        <f t="shared" si="761"/>
        <v>0</v>
      </c>
      <c r="F1851" s="165">
        <f t="shared" si="761"/>
        <v>0</v>
      </c>
      <c r="G1851" s="165">
        <f t="shared" si="761"/>
        <v>0</v>
      </c>
      <c r="H1851" s="165">
        <f t="shared" si="761"/>
        <v>0</v>
      </c>
      <c r="I1851" s="165">
        <f t="shared" si="761"/>
        <v>0</v>
      </c>
      <c r="J1851" s="165">
        <f t="shared" si="761"/>
        <v>0</v>
      </c>
      <c r="K1851" s="165">
        <f t="shared" si="761"/>
        <v>0</v>
      </c>
      <c r="L1851" s="165">
        <f t="shared" si="761"/>
        <v>0</v>
      </c>
      <c r="M1851" s="165">
        <f t="shared" si="761"/>
        <v>0</v>
      </c>
      <c r="N1851" s="165">
        <f t="shared" si="761"/>
        <v>0</v>
      </c>
      <c r="O1851" s="165">
        <f t="shared" si="762"/>
        <v>0</v>
      </c>
      <c r="P1851" s="165">
        <f t="shared" si="762"/>
        <v>0</v>
      </c>
      <c r="Q1851" s="165">
        <f t="shared" si="762"/>
        <v>0</v>
      </c>
      <c r="R1851" s="165">
        <f t="shared" si="762"/>
        <v>0</v>
      </c>
      <c r="S1851" s="165">
        <f t="shared" si="762"/>
        <v>0</v>
      </c>
      <c r="T1851" s="165">
        <f t="shared" si="762"/>
        <v>0</v>
      </c>
      <c r="U1851" s="165">
        <f t="shared" si="762"/>
        <v>0</v>
      </c>
      <c r="V1851" s="165">
        <f t="shared" si="762"/>
        <v>0</v>
      </c>
      <c r="W1851" s="165">
        <f t="shared" si="762"/>
        <v>0</v>
      </c>
      <c r="X1851" s="165">
        <f t="shared" si="762"/>
        <v>0</v>
      </c>
      <c r="Y1851" s="165">
        <f t="shared" si="763"/>
        <v>0</v>
      </c>
      <c r="Z1851" s="165">
        <f t="shared" si="763"/>
        <v>0</v>
      </c>
      <c r="AA1851" s="165">
        <f t="shared" si="763"/>
        <v>0</v>
      </c>
      <c r="AB1851" s="165">
        <f t="shared" si="763"/>
        <v>0</v>
      </c>
      <c r="AC1851" s="165">
        <f t="shared" si="763"/>
        <v>0</v>
      </c>
      <c r="AD1851" s="165">
        <f t="shared" si="763"/>
        <v>0</v>
      </c>
      <c r="AE1851" s="165">
        <f t="shared" si="763"/>
        <v>0</v>
      </c>
      <c r="AF1851" s="165">
        <f t="shared" si="763"/>
        <v>0</v>
      </c>
      <c r="AG1851" s="165">
        <f t="shared" si="763"/>
        <v>0</v>
      </c>
      <c r="AH1851" s="165">
        <f t="shared" si="763"/>
        <v>0</v>
      </c>
      <c r="AI1851" s="165">
        <f t="shared" si="764"/>
        <v>0</v>
      </c>
      <c r="AJ1851" s="165">
        <f t="shared" si="764"/>
        <v>0</v>
      </c>
      <c r="AK1851" s="165">
        <f t="shared" si="764"/>
        <v>0</v>
      </c>
      <c r="AL1851" s="165">
        <f t="shared" si="764"/>
        <v>0</v>
      </c>
      <c r="AM1851" s="165">
        <f t="shared" si="764"/>
        <v>0</v>
      </c>
      <c r="AN1851" s="165">
        <f t="shared" si="764"/>
        <v>0</v>
      </c>
      <c r="AO1851" s="165">
        <f t="shared" si="764"/>
        <v>0</v>
      </c>
      <c r="AP1851" s="165">
        <f t="shared" si="764"/>
        <v>0</v>
      </c>
      <c r="AQ1851" s="165">
        <f t="shared" si="764"/>
        <v>0</v>
      </c>
      <c r="AR1851" s="165">
        <f t="shared" si="764"/>
        <v>0</v>
      </c>
      <c r="AS1851" s="165">
        <f t="shared" si="765"/>
        <v>0</v>
      </c>
    </row>
    <row r="1852" spans="2:46" hidden="1" outlineLevel="2">
      <c r="B1852" s="66">
        <v>39</v>
      </c>
      <c r="D1852" s="338">
        <v>0</v>
      </c>
      <c r="E1852" s="165">
        <f t="shared" si="761"/>
        <v>0</v>
      </c>
      <c r="F1852" s="165">
        <f t="shared" si="761"/>
        <v>0</v>
      </c>
      <c r="G1852" s="165">
        <f t="shared" si="761"/>
        <v>0</v>
      </c>
      <c r="H1852" s="165">
        <f t="shared" si="761"/>
        <v>0</v>
      </c>
      <c r="I1852" s="165">
        <f t="shared" si="761"/>
        <v>0</v>
      </c>
      <c r="J1852" s="165">
        <f t="shared" si="761"/>
        <v>0</v>
      </c>
      <c r="K1852" s="165">
        <f t="shared" si="761"/>
        <v>0</v>
      </c>
      <c r="L1852" s="165">
        <f t="shared" si="761"/>
        <v>0</v>
      </c>
      <c r="M1852" s="165">
        <f t="shared" si="761"/>
        <v>0</v>
      </c>
      <c r="N1852" s="165">
        <f t="shared" si="761"/>
        <v>0</v>
      </c>
      <c r="O1852" s="165">
        <f t="shared" si="762"/>
        <v>0</v>
      </c>
      <c r="P1852" s="165">
        <f t="shared" si="762"/>
        <v>0</v>
      </c>
      <c r="Q1852" s="165">
        <f t="shared" si="762"/>
        <v>0</v>
      </c>
      <c r="R1852" s="165">
        <f t="shared" si="762"/>
        <v>0</v>
      </c>
      <c r="S1852" s="165">
        <f t="shared" si="762"/>
        <v>0</v>
      </c>
      <c r="T1852" s="165">
        <f t="shared" si="762"/>
        <v>0</v>
      </c>
      <c r="U1852" s="165">
        <f t="shared" si="762"/>
        <v>0</v>
      </c>
      <c r="V1852" s="165">
        <f t="shared" si="762"/>
        <v>0</v>
      </c>
      <c r="W1852" s="165">
        <f t="shared" si="762"/>
        <v>0</v>
      </c>
      <c r="X1852" s="165">
        <f t="shared" si="762"/>
        <v>0</v>
      </c>
      <c r="Y1852" s="165">
        <f t="shared" si="763"/>
        <v>0</v>
      </c>
      <c r="Z1852" s="165">
        <f t="shared" si="763"/>
        <v>0</v>
      </c>
      <c r="AA1852" s="165">
        <f t="shared" si="763"/>
        <v>0</v>
      </c>
      <c r="AB1852" s="165">
        <f t="shared" si="763"/>
        <v>0</v>
      </c>
      <c r="AC1852" s="165">
        <f t="shared" si="763"/>
        <v>0</v>
      </c>
      <c r="AD1852" s="165">
        <f t="shared" si="763"/>
        <v>0</v>
      </c>
      <c r="AE1852" s="165">
        <f t="shared" si="763"/>
        <v>0</v>
      </c>
      <c r="AF1852" s="165">
        <f t="shared" si="763"/>
        <v>0</v>
      </c>
      <c r="AG1852" s="165">
        <f t="shared" si="763"/>
        <v>0</v>
      </c>
      <c r="AH1852" s="165">
        <f t="shared" si="763"/>
        <v>0</v>
      </c>
      <c r="AI1852" s="165">
        <f t="shared" si="764"/>
        <v>0</v>
      </c>
      <c r="AJ1852" s="165">
        <f t="shared" si="764"/>
        <v>0</v>
      </c>
      <c r="AK1852" s="165">
        <f t="shared" si="764"/>
        <v>0</v>
      </c>
      <c r="AL1852" s="165">
        <f t="shared" si="764"/>
        <v>0</v>
      </c>
      <c r="AM1852" s="165">
        <f t="shared" si="764"/>
        <v>0</v>
      </c>
      <c r="AN1852" s="165">
        <f t="shared" si="764"/>
        <v>0</v>
      </c>
      <c r="AO1852" s="165">
        <f t="shared" si="764"/>
        <v>0</v>
      </c>
      <c r="AP1852" s="165">
        <f t="shared" si="764"/>
        <v>0</v>
      </c>
      <c r="AQ1852" s="165">
        <f t="shared" si="764"/>
        <v>0</v>
      </c>
      <c r="AR1852" s="165">
        <f t="shared" si="764"/>
        <v>0</v>
      </c>
      <c r="AS1852" s="165">
        <f t="shared" si="765"/>
        <v>0</v>
      </c>
    </row>
    <row r="1853" spans="2:46" hidden="1" outlineLevel="2">
      <c r="B1853" s="66">
        <v>40</v>
      </c>
      <c r="D1853" s="338">
        <v>0</v>
      </c>
      <c r="E1853" s="165">
        <f t="shared" si="761"/>
        <v>0</v>
      </c>
      <c r="F1853" s="165">
        <f t="shared" si="761"/>
        <v>0</v>
      </c>
      <c r="G1853" s="165">
        <f t="shared" si="761"/>
        <v>0</v>
      </c>
      <c r="H1853" s="165">
        <f t="shared" si="761"/>
        <v>0</v>
      </c>
      <c r="I1853" s="165">
        <f t="shared" si="761"/>
        <v>0</v>
      </c>
      <c r="J1853" s="165">
        <f t="shared" si="761"/>
        <v>0</v>
      </c>
      <c r="K1853" s="165">
        <f t="shared" si="761"/>
        <v>0</v>
      </c>
      <c r="L1853" s="165">
        <f t="shared" si="761"/>
        <v>0</v>
      </c>
      <c r="M1853" s="165">
        <f t="shared" si="761"/>
        <v>0</v>
      </c>
      <c r="N1853" s="165">
        <f t="shared" si="761"/>
        <v>0</v>
      </c>
      <c r="O1853" s="165">
        <f t="shared" si="762"/>
        <v>0</v>
      </c>
      <c r="P1853" s="165">
        <f t="shared" si="762"/>
        <v>0</v>
      </c>
      <c r="Q1853" s="165">
        <f t="shared" si="762"/>
        <v>0</v>
      </c>
      <c r="R1853" s="165">
        <f t="shared" si="762"/>
        <v>0</v>
      </c>
      <c r="S1853" s="165">
        <f t="shared" si="762"/>
        <v>0</v>
      </c>
      <c r="T1853" s="165">
        <f t="shared" si="762"/>
        <v>0</v>
      </c>
      <c r="U1853" s="165">
        <f t="shared" si="762"/>
        <v>0</v>
      </c>
      <c r="V1853" s="165">
        <f t="shared" si="762"/>
        <v>0</v>
      </c>
      <c r="W1853" s="165">
        <f t="shared" si="762"/>
        <v>0</v>
      </c>
      <c r="X1853" s="165">
        <f t="shared" si="762"/>
        <v>0</v>
      </c>
      <c r="Y1853" s="165">
        <f t="shared" si="763"/>
        <v>0</v>
      </c>
      <c r="Z1853" s="165">
        <f t="shared" si="763"/>
        <v>0</v>
      </c>
      <c r="AA1853" s="165">
        <f t="shared" si="763"/>
        <v>0</v>
      </c>
      <c r="AB1853" s="165">
        <f t="shared" si="763"/>
        <v>0</v>
      </c>
      <c r="AC1853" s="165">
        <f t="shared" si="763"/>
        <v>0</v>
      </c>
      <c r="AD1853" s="165">
        <f t="shared" si="763"/>
        <v>0</v>
      </c>
      <c r="AE1853" s="165">
        <f t="shared" si="763"/>
        <v>0</v>
      </c>
      <c r="AF1853" s="165">
        <f t="shared" si="763"/>
        <v>0</v>
      </c>
      <c r="AG1853" s="165">
        <f t="shared" si="763"/>
        <v>0</v>
      </c>
      <c r="AH1853" s="165">
        <f t="shared" si="763"/>
        <v>0</v>
      </c>
      <c r="AI1853" s="165">
        <f t="shared" si="764"/>
        <v>0</v>
      </c>
      <c r="AJ1853" s="165">
        <f t="shared" si="764"/>
        <v>0</v>
      </c>
      <c r="AK1853" s="165">
        <f t="shared" si="764"/>
        <v>0</v>
      </c>
      <c r="AL1853" s="165">
        <f t="shared" si="764"/>
        <v>0</v>
      </c>
      <c r="AM1853" s="165">
        <f t="shared" si="764"/>
        <v>0</v>
      </c>
      <c r="AN1853" s="165">
        <f t="shared" si="764"/>
        <v>0</v>
      </c>
      <c r="AO1853" s="165">
        <f t="shared" si="764"/>
        <v>0</v>
      </c>
      <c r="AP1853" s="165">
        <f t="shared" si="764"/>
        <v>0</v>
      </c>
      <c r="AQ1853" s="165">
        <f t="shared" si="764"/>
        <v>0</v>
      </c>
      <c r="AR1853" s="165">
        <f t="shared" si="764"/>
        <v>0</v>
      </c>
      <c r="AS1853" s="165">
        <f t="shared" si="765"/>
        <v>0</v>
      </c>
    </row>
    <row r="1854" spans="2:46" hidden="1" outlineLevel="1" collapsed="1">
      <c r="B1854" s="378" t="str">
        <f>INV!B57</f>
        <v xml:space="preserve">5.6- </v>
      </c>
      <c r="D1854" s="386">
        <f>INV!C57</f>
        <v>20</v>
      </c>
      <c r="E1854" s="387">
        <f>SUM(E1855:E1894)</f>
        <v>0</v>
      </c>
      <c r="F1854" s="387">
        <f t="shared" ref="F1854:AR1854" si="766">SUM(F1855:F1894)</f>
        <v>0</v>
      </c>
      <c r="G1854" s="387">
        <f t="shared" si="766"/>
        <v>0</v>
      </c>
      <c r="H1854" s="387">
        <f t="shared" si="766"/>
        <v>0</v>
      </c>
      <c r="I1854" s="387">
        <f t="shared" si="766"/>
        <v>0</v>
      </c>
      <c r="J1854" s="387">
        <f t="shared" si="766"/>
        <v>0</v>
      </c>
      <c r="K1854" s="387">
        <f t="shared" si="766"/>
        <v>0</v>
      </c>
      <c r="L1854" s="387">
        <f t="shared" si="766"/>
        <v>0</v>
      </c>
      <c r="M1854" s="387">
        <f t="shared" si="766"/>
        <v>0</v>
      </c>
      <c r="N1854" s="387">
        <f t="shared" si="766"/>
        <v>0</v>
      </c>
      <c r="O1854" s="387">
        <f t="shared" si="766"/>
        <v>0</v>
      </c>
      <c r="P1854" s="387">
        <f t="shared" si="766"/>
        <v>0</v>
      </c>
      <c r="Q1854" s="387">
        <f t="shared" si="766"/>
        <v>0</v>
      </c>
      <c r="R1854" s="387">
        <f t="shared" si="766"/>
        <v>0</v>
      </c>
      <c r="S1854" s="387">
        <f t="shared" si="766"/>
        <v>0</v>
      </c>
      <c r="T1854" s="387">
        <f t="shared" si="766"/>
        <v>0</v>
      </c>
      <c r="U1854" s="387">
        <f t="shared" si="766"/>
        <v>0</v>
      </c>
      <c r="V1854" s="387">
        <f t="shared" si="766"/>
        <v>0</v>
      </c>
      <c r="W1854" s="387">
        <f t="shared" si="766"/>
        <v>0</v>
      </c>
      <c r="X1854" s="387">
        <f t="shared" si="766"/>
        <v>0</v>
      </c>
      <c r="Y1854" s="387">
        <f t="shared" si="766"/>
        <v>0</v>
      </c>
      <c r="Z1854" s="387">
        <f t="shared" si="766"/>
        <v>0</v>
      </c>
      <c r="AA1854" s="387">
        <f t="shared" si="766"/>
        <v>0</v>
      </c>
      <c r="AB1854" s="387">
        <f t="shared" si="766"/>
        <v>0</v>
      </c>
      <c r="AC1854" s="387">
        <f t="shared" si="766"/>
        <v>0</v>
      </c>
      <c r="AD1854" s="387">
        <f t="shared" si="766"/>
        <v>0</v>
      </c>
      <c r="AE1854" s="387">
        <f t="shared" si="766"/>
        <v>0</v>
      </c>
      <c r="AF1854" s="387">
        <f t="shared" si="766"/>
        <v>0</v>
      </c>
      <c r="AG1854" s="387">
        <f t="shared" si="766"/>
        <v>0</v>
      </c>
      <c r="AH1854" s="387">
        <f t="shared" si="766"/>
        <v>0</v>
      </c>
      <c r="AI1854" s="387">
        <f t="shared" si="766"/>
        <v>0</v>
      </c>
      <c r="AJ1854" s="387">
        <f t="shared" si="766"/>
        <v>0</v>
      </c>
      <c r="AK1854" s="387">
        <f t="shared" si="766"/>
        <v>0</v>
      </c>
      <c r="AL1854" s="387">
        <f t="shared" si="766"/>
        <v>0</v>
      </c>
      <c r="AM1854" s="387">
        <f t="shared" si="766"/>
        <v>0</v>
      </c>
      <c r="AN1854" s="387">
        <f t="shared" si="766"/>
        <v>0</v>
      </c>
      <c r="AO1854" s="387">
        <f t="shared" si="766"/>
        <v>0</v>
      </c>
      <c r="AP1854" s="387">
        <f t="shared" si="766"/>
        <v>0</v>
      </c>
      <c r="AQ1854" s="387">
        <f t="shared" si="766"/>
        <v>0</v>
      </c>
      <c r="AR1854" s="387">
        <f t="shared" si="766"/>
        <v>0</v>
      </c>
      <c r="AS1854" s="165">
        <f t="shared" si="765"/>
        <v>0</v>
      </c>
      <c r="AT1854" s="377" t="str">
        <f>INV!AT57</f>
        <v>Flona Chapecó</v>
      </c>
    </row>
    <row r="1855" spans="2:46" hidden="1" outlineLevel="2">
      <c r="B1855" s="66">
        <v>1</v>
      </c>
      <c r="D1855" s="338" cm="1">
        <f t="array" ref="D1855:D1894">TRANSPOSE(INV!E57:AR57)</f>
        <v>0</v>
      </c>
      <c r="E1855" s="165">
        <f t="shared" ref="E1855:N1864" si="767">IF(AND(E$2=$B1855,$B1855=$C$3),$D1855,IF(AND(E$2&gt;$B1855,E$2&lt;=$D$1854+$B1855),SLN($D1855,0,IF($C$3-$B1855&gt;=$D$1854,$D$1854,$C$3-$B1855)),0))</f>
        <v>0</v>
      </c>
      <c r="F1855" s="165">
        <f t="shared" si="767"/>
        <v>0</v>
      </c>
      <c r="G1855" s="165">
        <f t="shared" si="767"/>
        <v>0</v>
      </c>
      <c r="H1855" s="165">
        <f t="shared" si="767"/>
        <v>0</v>
      </c>
      <c r="I1855" s="165">
        <f t="shared" si="767"/>
        <v>0</v>
      </c>
      <c r="J1855" s="165">
        <f t="shared" si="767"/>
        <v>0</v>
      </c>
      <c r="K1855" s="165">
        <f t="shared" si="767"/>
        <v>0</v>
      </c>
      <c r="L1855" s="165">
        <f t="shared" si="767"/>
        <v>0</v>
      </c>
      <c r="M1855" s="165">
        <f t="shared" si="767"/>
        <v>0</v>
      </c>
      <c r="N1855" s="165">
        <f t="shared" si="767"/>
        <v>0</v>
      </c>
      <c r="O1855" s="165">
        <f t="shared" ref="O1855:X1864" si="768">IF(AND(O$2=$B1855,$B1855=$C$3),$D1855,IF(AND(O$2&gt;$B1855,O$2&lt;=$D$1854+$B1855),SLN($D1855,0,IF($C$3-$B1855&gt;=$D$1854,$D$1854,$C$3-$B1855)),0))</f>
        <v>0</v>
      </c>
      <c r="P1855" s="165">
        <f t="shared" si="768"/>
        <v>0</v>
      </c>
      <c r="Q1855" s="165">
        <f t="shared" si="768"/>
        <v>0</v>
      </c>
      <c r="R1855" s="165">
        <f t="shared" si="768"/>
        <v>0</v>
      </c>
      <c r="S1855" s="165">
        <f t="shared" si="768"/>
        <v>0</v>
      </c>
      <c r="T1855" s="165">
        <f t="shared" si="768"/>
        <v>0</v>
      </c>
      <c r="U1855" s="165">
        <f t="shared" si="768"/>
        <v>0</v>
      </c>
      <c r="V1855" s="165">
        <f t="shared" si="768"/>
        <v>0</v>
      </c>
      <c r="W1855" s="165">
        <f t="shared" si="768"/>
        <v>0</v>
      </c>
      <c r="X1855" s="165">
        <f t="shared" si="768"/>
        <v>0</v>
      </c>
      <c r="Y1855" s="165">
        <f t="shared" ref="Y1855:AH1864" si="769">IF(AND(Y$2=$B1855,$B1855=$C$3),$D1855,IF(AND(Y$2&gt;$B1855,Y$2&lt;=$D$1854+$B1855),SLN($D1855,0,IF($C$3-$B1855&gt;=$D$1854,$D$1854,$C$3-$B1855)),0))</f>
        <v>0</v>
      </c>
      <c r="Z1855" s="165">
        <f t="shared" si="769"/>
        <v>0</v>
      </c>
      <c r="AA1855" s="165">
        <f t="shared" si="769"/>
        <v>0</v>
      </c>
      <c r="AB1855" s="165">
        <f t="shared" si="769"/>
        <v>0</v>
      </c>
      <c r="AC1855" s="165">
        <f t="shared" si="769"/>
        <v>0</v>
      </c>
      <c r="AD1855" s="165">
        <f t="shared" si="769"/>
        <v>0</v>
      </c>
      <c r="AE1855" s="165">
        <f t="shared" si="769"/>
        <v>0</v>
      </c>
      <c r="AF1855" s="165">
        <f t="shared" si="769"/>
        <v>0</v>
      </c>
      <c r="AG1855" s="165">
        <f t="shared" si="769"/>
        <v>0</v>
      </c>
      <c r="AH1855" s="165">
        <f t="shared" si="769"/>
        <v>0</v>
      </c>
      <c r="AI1855" s="165">
        <f t="shared" ref="AI1855:AR1864" si="770">IF(AND(AI$2=$B1855,$B1855=$C$3),$D1855,IF(AND(AI$2&gt;$B1855,AI$2&lt;=$D$1854+$B1855),SLN($D1855,0,IF($C$3-$B1855&gt;=$D$1854,$D$1854,$C$3-$B1855)),0))</f>
        <v>0</v>
      </c>
      <c r="AJ1855" s="165">
        <f t="shared" si="770"/>
        <v>0</v>
      </c>
      <c r="AK1855" s="165">
        <f t="shared" si="770"/>
        <v>0</v>
      </c>
      <c r="AL1855" s="165">
        <f t="shared" si="770"/>
        <v>0</v>
      </c>
      <c r="AM1855" s="165">
        <f t="shared" si="770"/>
        <v>0</v>
      </c>
      <c r="AN1855" s="165">
        <f t="shared" si="770"/>
        <v>0</v>
      </c>
      <c r="AO1855" s="165">
        <f t="shared" si="770"/>
        <v>0</v>
      </c>
      <c r="AP1855" s="165">
        <f t="shared" si="770"/>
        <v>0</v>
      </c>
      <c r="AQ1855" s="165">
        <f t="shared" si="770"/>
        <v>0</v>
      </c>
      <c r="AR1855" s="165">
        <f t="shared" si="770"/>
        <v>0</v>
      </c>
      <c r="AS1855" s="165">
        <f t="shared" si="765"/>
        <v>0</v>
      </c>
    </row>
    <row r="1856" spans="2:46" hidden="1" outlineLevel="2">
      <c r="B1856" s="66">
        <v>2</v>
      </c>
      <c r="D1856" s="338">
        <v>0</v>
      </c>
      <c r="E1856" s="165">
        <f t="shared" si="767"/>
        <v>0</v>
      </c>
      <c r="F1856" s="165">
        <f t="shared" si="767"/>
        <v>0</v>
      </c>
      <c r="G1856" s="165">
        <f t="shared" si="767"/>
        <v>0</v>
      </c>
      <c r="H1856" s="165">
        <f t="shared" si="767"/>
        <v>0</v>
      </c>
      <c r="I1856" s="165">
        <f t="shared" si="767"/>
        <v>0</v>
      </c>
      <c r="J1856" s="165">
        <f t="shared" si="767"/>
        <v>0</v>
      </c>
      <c r="K1856" s="165">
        <f t="shared" si="767"/>
        <v>0</v>
      </c>
      <c r="L1856" s="165">
        <f t="shared" si="767"/>
        <v>0</v>
      </c>
      <c r="M1856" s="165">
        <f t="shared" si="767"/>
        <v>0</v>
      </c>
      <c r="N1856" s="165">
        <f t="shared" si="767"/>
        <v>0</v>
      </c>
      <c r="O1856" s="165">
        <f t="shared" si="768"/>
        <v>0</v>
      </c>
      <c r="P1856" s="165">
        <f t="shared" si="768"/>
        <v>0</v>
      </c>
      <c r="Q1856" s="165">
        <f t="shared" si="768"/>
        <v>0</v>
      </c>
      <c r="R1856" s="165">
        <f t="shared" si="768"/>
        <v>0</v>
      </c>
      <c r="S1856" s="165">
        <f t="shared" si="768"/>
        <v>0</v>
      </c>
      <c r="T1856" s="165">
        <f t="shared" si="768"/>
        <v>0</v>
      </c>
      <c r="U1856" s="165">
        <f t="shared" si="768"/>
        <v>0</v>
      </c>
      <c r="V1856" s="165">
        <f t="shared" si="768"/>
        <v>0</v>
      </c>
      <c r="W1856" s="165">
        <f t="shared" si="768"/>
        <v>0</v>
      </c>
      <c r="X1856" s="165">
        <f t="shared" si="768"/>
        <v>0</v>
      </c>
      <c r="Y1856" s="165">
        <f t="shared" si="769"/>
        <v>0</v>
      </c>
      <c r="Z1856" s="165">
        <f t="shared" si="769"/>
        <v>0</v>
      </c>
      <c r="AA1856" s="165">
        <f t="shared" si="769"/>
        <v>0</v>
      </c>
      <c r="AB1856" s="165">
        <f t="shared" si="769"/>
        <v>0</v>
      </c>
      <c r="AC1856" s="165">
        <f t="shared" si="769"/>
        <v>0</v>
      </c>
      <c r="AD1856" s="165">
        <f t="shared" si="769"/>
        <v>0</v>
      </c>
      <c r="AE1856" s="165">
        <f t="shared" si="769"/>
        <v>0</v>
      </c>
      <c r="AF1856" s="165">
        <f t="shared" si="769"/>
        <v>0</v>
      </c>
      <c r="AG1856" s="165">
        <f t="shared" si="769"/>
        <v>0</v>
      </c>
      <c r="AH1856" s="165">
        <f t="shared" si="769"/>
        <v>0</v>
      </c>
      <c r="AI1856" s="165">
        <f t="shared" si="770"/>
        <v>0</v>
      </c>
      <c r="AJ1856" s="165">
        <f t="shared" si="770"/>
        <v>0</v>
      </c>
      <c r="AK1856" s="165">
        <f t="shared" si="770"/>
        <v>0</v>
      </c>
      <c r="AL1856" s="165">
        <f t="shared" si="770"/>
        <v>0</v>
      </c>
      <c r="AM1856" s="165">
        <f t="shared" si="770"/>
        <v>0</v>
      </c>
      <c r="AN1856" s="165">
        <f t="shared" si="770"/>
        <v>0</v>
      </c>
      <c r="AO1856" s="165">
        <f t="shared" si="770"/>
        <v>0</v>
      </c>
      <c r="AP1856" s="165">
        <f t="shared" si="770"/>
        <v>0</v>
      </c>
      <c r="AQ1856" s="165">
        <f t="shared" si="770"/>
        <v>0</v>
      </c>
      <c r="AR1856" s="165">
        <f t="shared" si="770"/>
        <v>0</v>
      </c>
      <c r="AS1856" s="165">
        <f t="shared" si="765"/>
        <v>0</v>
      </c>
    </row>
    <row r="1857" spans="2:45" hidden="1" outlineLevel="2">
      <c r="B1857" s="66">
        <v>3</v>
      </c>
      <c r="D1857" s="338">
        <v>0</v>
      </c>
      <c r="E1857" s="165">
        <f t="shared" si="767"/>
        <v>0</v>
      </c>
      <c r="F1857" s="165">
        <f t="shared" si="767"/>
        <v>0</v>
      </c>
      <c r="G1857" s="165">
        <f t="shared" si="767"/>
        <v>0</v>
      </c>
      <c r="H1857" s="165">
        <f t="shared" si="767"/>
        <v>0</v>
      </c>
      <c r="I1857" s="165">
        <f t="shared" si="767"/>
        <v>0</v>
      </c>
      <c r="J1857" s="165">
        <f t="shared" si="767"/>
        <v>0</v>
      </c>
      <c r="K1857" s="165">
        <f t="shared" si="767"/>
        <v>0</v>
      </c>
      <c r="L1857" s="165">
        <f t="shared" si="767"/>
        <v>0</v>
      </c>
      <c r="M1857" s="165">
        <f t="shared" si="767"/>
        <v>0</v>
      </c>
      <c r="N1857" s="165">
        <f t="shared" si="767"/>
        <v>0</v>
      </c>
      <c r="O1857" s="165">
        <f t="shared" si="768"/>
        <v>0</v>
      </c>
      <c r="P1857" s="165">
        <f t="shared" si="768"/>
        <v>0</v>
      </c>
      <c r="Q1857" s="165">
        <f t="shared" si="768"/>
        <v>0</v>
      </c>
      <c r="R1857" s="165">
        <f t="shared" si="768"/>
        <v>0</v>
      </c>
      <c r="S1857" s="165">
        <f t="shared" si="768"/>
        <v>0</v>
      </c>
      <c r="T1857" s="165">
        <f t="shared" si="768"/>
        <v>0</v>
      </c>
      <c r="U1857" s="165">
        <f t="shared" si="768"/>
        <v>0</v>
      </c>
      <c r="V1857" s="165">
        <f t="shared" si="768"/>
        <v>0</v>
      </c>
      <c r="W1857" s="165">
        <f t="shared" si="768"/>
        <v>0</v>
      </c>
      <c r="X1857" s="165">
        <f t="shared" si="768"/>
        <v>0</v>
      </c>
      <c r="Y1857" s="165">
        <f t="shared" si="769"/>
        <v>0</v>
      </c>
      <c r="Z1857" s="165">
        <f t="shared" si="769"/>
        <v>0</v>
      </c>
      <c r="AA1857" s="165">
        <f t="shared" si="769"/>
        <v>0</v>
      </c>
      <c r="AB1857" s="165">
        <f t="shared" si="769"/>
        <v>0</v>
      </c>
      <c r="AC1857" s="165">
        <f t="shared" si="769"/>
        <v>0</v>
      </c>
      <c r="AD1857" s="165">
        <f t="shared" si="769"/>
        <v>0</v>
      </c>
      <c r="AE1857" s="165">
        <f t="shared" si="769"/>
        <v>0</v>
      </c>
      <c r="AF1857" s="165">
        <f t="shared" si="769"/>
        <v>0</v>
      </c>
      <c r="AG1857" s="165">
        <f t="shared" si="769"/>
        <v>0</v>
      </c>
      <c r="AH1857" s="165">
        <f t="shared" si="769"/>
        <v>0</v>
      </c>
      <c r="AI1857" s="165">
        <f t="shared" si="770"/>
        <v>0</v>
      </c>
      <c r="AJ1857" s="165">
        <f t="shared" si="770"/>
        <v>0</v>
      </c>
      <c r="AK1857" s="165">
        <f t="shared" si="770"/>
        <v>0</v>
      </c>
      <c r="AL1857" s="165">
        <f t="shared" si="770"/>
        <v>0</v>
      </c>
      <c r="AM1857" s="165">
        <f t="shared" si="770"/>
        <v>0</v>
      </c>
      <c r="AN1857" s="165">
        <f t="shared" si="770"/>
        <v>0</v>
      </c>
      <c r="AO1857" s="165">
        <f t="shared" si="770"/>
        <v>0</v>
      </c>
      <c r="AP1857" s="165">
        <f t="shared" si="770"/>
        <v>0</v>
      </c>
      <c r="AQ1857" s="165">
        <f t="shared" si="770"/>
        <v>0</v>
      </c>
      <c r="AR1857" s="165">
        <f t="shared" si="770"/>
        <v>0</v>
      </c>
      <c r="AS1857" s="165">
        <f t="shared" si="765"/>
        <v>0</v>
      </c>
    </row>
    <row r="1858" spans="2:45" hidden="1" outlineLevel="2">
      <c r="B1858" s="66">
        <v>4</v>
      </c>
      <c r="D1858" s="338">
        <v>0</v>
      </c>
      <c r="E1858" s="165">
        <f t="shared" si="767"/>
        <v>0</v>
      </c>
      <c r="F1858" s="165">
        <f t="shared" si="767"/>
        <v>0</v>
      </c>
      <c r="G1858" s="165">
        <f t="shared" si="767"/>
        <v>0</v>
      </c>
      <c r="H1858" s="165">
        <f t="shared" si="767"/>
        <v>0</v>
      </c>
      <c r="I1858" s="165">
        <f t="shared" si="767"/>
        <v>0</v>
      </c>
      <c r="J1858" s="165">
        <f t="shared" si="767"/>
        <v>0</v>
      </c>
      <c r="K1858" s="165">
        <f t="shared" si="767"/>
        <v>0</v>
      </c>
      <c r="L1858" s="165">
        <f t="shared" si="767"/>
        <v>0</v>
      </c>
      <c r="M1858" s="165">
        <f t="shared" si="767"/>
        <v>0</v>
      </c>
      <c r="N1858" s="165">
        <f t="shared" si="767"/>
        <v>0</v>
      </c>
      <c r="O1858" s="165">
        <f t="shared" si="768"/>
        <v>0</v>
      </c>
      <c r="P1858" s="165">
        <f t="shared" si="768"/>
        <v>0</v>
      </c>
      <c r="Q1858" s="165">
        <f t="shared" si="768"/>
        <v>0</v>
      </c>
      <c r="R1858" s="165">
        <f t="shared" si="768"/>
        <v>0</v>
      </c>
      <c r="S1858" s="165">
        <f t="shared" si="768"/>
        <v>0</v>
      </c>
      <c r="T1858" s="165">
        <f t="shared" si="768"/>
        <v>0</v>
      </c>
      <c r="U1858" s="165">
        <f t="shared" si="768"/>
        <v>0</v>
      </c>
      <c r="V1858" s="165">
        <f t="shared" si="768"/>
        <v>0</v>
      </c>
      <c r="W1858" s="165">
        <f t="shared" si="768"/>
        <v>0</v>
      </c>
      <c r="X1858" s="165">
        <f t="shared" si="768"/>
        <v>0</v>
      </c>
      <c r="Y1858" s="165">
        <f t="shared" si="769"/>
        <v>0</v>
      </c>
      <c r="Z1858" s="165">
        <f t="shared" si="769"/>
        <v>0</v>
      </c>
      <c r="AA1858" s="165">
        <f t="shared" si="769"/>
        <v>0</v>
      </c>
      <c r="AB1858" s="165">
        <f t="shared" si="769"/>
        <v>0</v>
      </c>
      <c r="AC1858" s="165">
        <f t="shared" si="769"/>
        <v>0</v>
      </c>
      <c r="AD1858" s="165">
        <f t="shared" si="769"/>
        <v>0</v>
      </c>
      <c r="AE1858" s="165">
        <f t="shared" si="769"/>
        <v>0</v>
      </c>
      <c r="AF1858" s="165">
        <f t="shared" si="769"/>
        <v>0</v>
      </c>
      <c r="AG1858" s="165">
        <f t="shared" si="769"/>
        <v>0</v>
      </c>
      <c r="AH1858" s="165">
        <f t="shared" si="769"/>
        <v>0</v>
      </c>
      <c r="AI1858" s="165">
        <f t="shared" si="770"/>
        <v>0</v>
      </c>
      <c r="AJ1858" s="165">
        <f t="shared" si="770"/>
        <v>0</v>
      </c>
      <c r="AK1858" s="165">
        <f t="shared" si="770"/>
        <v>0</v>
      </c>
      <c r="AL1858" s="165">
        <f t="shared" si="770"/>
        <v>0</v>
      </c>
      <c r="AM1858" s="165">
        <f t="shared" si="770"/>
        <v>0</v>
      </c>
      <c r="AN1858" s="165">
        <f t="shared" si="770"/>
        <v>0</v>
      </c>
      <c r="AO1858" s="165">
        <f t="shared" si="770"/>
        <v>0</v>
      </c>
      <c r="AP1858" s="165">
        <f t="shared" si="770"/>
        <v>0</v>
      </c>
      <c r="AQ1858" s="165">
        <f t="shared" si="770"/>
        <v>0</v>
      </c>
      <c r="AR1858" s="165">
        <f t="shared" si="770"/>
        <v>0</v>
      </c>
      <c r="AS1858" s="165">
        <f t="shared" si="765"/>
        <v>0</v>
      </c>
    </row>
    <row r="1859" spans="2:45" hidden="1" outlineLevel="2">
      <c r="B1859" s="66">
        <v>5</v>
      </c>
      <c r="D1859" s="338">
        <v>0</v>
      </c>
      <c r="E1859" s="165">
        <f t="shared" si="767"/>
        <v>0</v>
      </c>
      <c r="F1859" s="165">
        <f t="shared" si="767"/>
        <v>0</v>
      </c>
      <c r="G1859" s="165">
        <f t="shared" si="767"/>
        <v>0</v>
      </c>
      <c r="H1859" s="165">
        <f t="shared" si="767"/>
        <v>0</v>
      </c>
      <c r="I1859" s="165">
        <f t="shared" si="767"/>
        <v>0</v>
      </c>
      <c r="J1859" s="165">
        <f t="shared" si="767"/>
        <v>0</v>
      </c>
      <c r="K1859" s="165">
        <f t="shared" si="767"/>
        <v>0</v>
      </c>
      <c r="L1859" s="165">
        <f t="shared" si="767"/>
        <v>0</v>
      </c>
      <c r="M1859" s="165">
        <f t="shared" si="767"/>
        <v>0</v>
      </c>
      <c r="N1859" s="165">
        <f t="shared" si="767"/>
        <v>0</v>
      </c>
      <c r="O1859" s="165">
        <f t="shared" si="768"/>
        <v>0</v>
      </c>
      <c r="P1859" s="165">
        <f t="shared" si="768"/>
        <v>0</v>
      </c>
      <c r="Q1859" s="165">
        <f t="shared" si="768"/>
        <v>0</v>
      </c>
      <c r="R1859" s="165">
        <f t="shared" si="768"/>
        <v>0</v>
      </c>
      <c r="S1859" s="165">
        <f t="shared" si="768"/>
        <v>0</v>
      </c>
      <c r="T1859" s="165">
        <f t="shared" si="768"/>
        <v>0</v>
      </c>
      <c r="U1859" s="165">
        <f t="shared" si="768"/>
        <v>0</v>
      </c>
      <c r="V1859" s="165">
        <f t="shared" si="768"/>
        <v>0</v>
      </c>
      <c r="W1859" s="165">
        <f t="shared" si="768"/>
        <v>0</v>
      </c>
      <c r="X1859" s="165">
        <f t="shared" si="768"/>
        <v>0</v>
      </c>
      <c r="Y1859" s="165">
        <f t="shared" si="769"/>
        <v>0</v>
      </c>
      <c r="Z1859" s="165">
        <f t="shared" si="769"/>
        <v>0</v>
      </c>
      <c r="AA1859" s="165">
        <f t="shared" si="769"/>
        <v>0</v>
      </c>
      <c r="AB1859" s="165">
        <f t="shared" si="769"/>
        <v>0</v>
      </c>
      <c r="AC1859" s="165">
        <f t="shared" si="769"/>
        <v>0</v>
      </c>
      <c r="AD1859" s="165">
        <f t="shared" si="769"/>
        <v>0</v>
      </c>
      <c r="AE1859" s="165">
        <f t="shared" si="769"/>
        <v>0</v>
      </c>
      <c r="AF1859" s="165">
        <f t="shared" si="769"/>
        <v>0</v>
      </c>
      <c r="AG1859" s="165">
        <f t="shared" si="769"/>
        <v>0</v>
      </c>
      <c r="AH1859" s="165">
        <f t="shared" si="769"/>
        <v>0</v>
      </c>
      <c r="AI1859" s="165">
        <f t="shared" si="770"/>
        <v>0</v>
      </c>
      <c r="AJ1859" s="165">
        <f t="shared" si="770"/>
        <v>0</v>
      </c>
      <c r="AK1859" s="165">
        <f t="shared" si="770"/>
        <v>0</v>
      </c>
      <c r="AL1859" s="165">
        <f t="shared" si="770"/>
        <v>0</v>
      </c>
      <c r="AM1859" s="165">
        <f t="shared" si="770"/>
        <v>0</v>
      </c>
      <c r="AN1859" s="165">
        <f t="shared" si="770"/>
        <v>0</v>
      </c>
      <c r="AO1859" s="165">
        <f t="shared" si="770"/>
        <v>0</v>
      </c>
      <c r="AP1859" s="165">
        <f t="shared" si="770"/>
        <v>0</v>
      </c>
      <c r="AQ1859" s="165">
        <f t="shared" si="770"/>
        <v>0</v>
      </c>
      <c r="AR1859" s="165">
        <f t="shared" si="770"/>
        <v>0</v>
      </c>
      <c r="AS1859" s="165">
        <f t="shared" si="765"/>
        <v>0</v>
      </c>
    </row>
    <row r="1860" spans="2:45" hidden="1" outlineLevel="2">
      <c r="B1860" s="66">
        <v>6</v>
      </c>
      <c r="D1860" s="338">
        <v>0</v>
      </c>
      <c r="E1860" s="165">
        <f t="shared" si="767"/>
        <v>0</v>
      </c>
      <c r="F1860" s="165">
        <f t="shared" si="767"/>
        <v>0</v>
      </c>
      <c r="G1860" s="165">
        <f t="shared" si="767"/>
        <v>0</v>
      </c>
      <c r="H1860" s="165">
        <f t="shared" si="767"/>
        <v>0</v>
      </c>
      <c r="I1860" s="165">
        <f t="shared" si="767"/>
        <v>0</v>
      </c>
      <c r="J1860" s="165">
        <f t="shared" si="767"/>
        <v>0</v>
      </c>
      <c r="K1860" s="165">
        <f t="shared" si="767"/>
        <v>0</v>
      </c>
      <c r="L1860" s="165">
        <f t="shared" si="767"/>
        <v>0</v>
      </c>
      <c r="M1860" s="165">
        <f t="shared" si="767"/>
        <v>0</v>
      </c>
      <c r="N1860" s="165">
        <f t="shared" si="767"/>
        <v>0</v>
      </c>
      <c r="O1860" s="165">
        <f t="shared" si="768"/>
        <v>0</v>
      </c>
      <c r="P1860" s="165">
        <f t="shared" si="768"/>
        <v>0</v>
      </c>
      <c r="Q1860" s="165">
        <f t="shared" si="768"/>
        <v>0</v>
      </c>
      <c r="R1860" s="165">
        <f t="shared" si="768"/>
        <v>0</v>
      </c>
      <c r="S1860" s="165">
        <f t="shared" si="768"/>
        <v>0</v>
      </c>
      <c r="T1860" s="165">
        <f t="shared" si="768"/>
        <v>0</v>
      </c>
      <c r="U1860" s="165">
        <f t="shared" si="768"/>
        <v>0</v>
      </c>
      <c r="V1860" s="165">
        <f t="shared" si="768"/>
        <v>0</v>
      </c>
      <c r="W1860" s="165">
        <f t="shared" si="768"/>
        <v>0</v>
      </c>
      <c r="X1860" s="165">
        <f t="shared" si="768"/>
        <v>0</v>
      </c>
      <c r="Y1860" s="165">
        <f t="shared" si="769"/>
        <v>0</v>
      </c>
      <c r="Z1860" s="165">
        <f t="shared" si="769"/>
        <v>0</v>
      </c>
      <c r="AA1860" s="165">
        <f t="shared" si="769"/>
        <v>0</v>
      </c>
      <c r="AB1860" s="165">
        <f t="shared" si="769"/>
        <v>0</v>
      </c>
      <c r="AC1860" s="165">
        <f t="shared" si="769"/>
        <v>0</v>
      </c>
      <c r="AD1860" s="165">
        <f t="shared" si="769"/>
        <v>0</v>
      </c>
      <c r="AE1860" s="165">
        <f t="shared" si="769"/>
        <v>0</v>
      </c>
      <c r="AF1860" s="165">
        <f t="shared" si="769"/>
        <v>0</v>
      </c>
      <c r="AG1860" s="165">
        <f t="shared" si="769"/>
        <v>0</v>
      </c>
      <c r="AH1860" s="165">
        <f t="shared" si="769"/>
        <v>0</v>
      </c>
      <c r="AI1860" s="165">
        <f t="shared" si="770"/>
        <v>0</v>
      </c>
      <c r="AJ1860" s="165">
        <f t="shared" si="770"/>
        <v>0</v>
      </c>
      <c r="AK1860" s="165">
        <f t="shared" si="770"/>
        <v>0</v>
      </c>
      <c r="AL1860" s="165">
        <f t="shared" si="770"/>
        <v>0</v>
      </c>
      <c r="AM1860" s="165">
        <f t="shared" si="770"/>
        <v>0</v>
      </c>
      <c r="AN1860" s="165">
        <f t="shared" si="770"/>
        <v>0</v>
      </c>
      <c r="AO1860" s="165">
        <f t="shared" si="770"/>
        <v>0</v>
      </c>
      <c r="AP1860" s="165">
        <f t="shared" si="770"/>
        <v>0</v>
      </c>
      <c r="AQ1860" s="165">
        <f t="shared" si="770"/>
        <v>0</v>
      </c>
      <c r="AR1860" s="165">
        <f t="shared" si="770"/>
        <v>0</v>
      </c>
      <c r="AS1860" s="165">
        <f t="shared" si="765"/>
        <v>0</v>
      </c>
    </row>
    <row r="1861" spans="2:45" hidden="1" outlineLevel="2">
      <c r="B1861" s="66">
        <v>7</v>
      </c>
      <c r="D1861" s="338">
        <v>0</v>
      </c>
      <c r="E1861" s="165">
        <f t="shared" si="767"/>
        <v>0</v>
      </c>
      <c r="F1861" s="165">
        <f t="shared" si="767"/>
        <v>0</v>
      </c>
      <c r="G1861" s="165">
        <f t="shared" si="767"/>
        <v>0</v>
      </c>
      <c r="H1861" s="165">
        <f t="shared" si="767"/>
        <v>0</v>
      </c>
      <c r="I1861" s="165">
        <f t="shared" si="767"/>
        <v>0</v>
      </c>
      <c r="J1861" s="165">
        <f t="shared" si="767"/>
        <v>0</v>
      </c>
      <c r="K1861" s="165">
        <f t="shared" si="767"/>
        <v>0</v>
      </c>
      <c r="L1861" s="165">
        <f t="shared" si="767"/>
        <v>0</v>
      </c>
      <c r="M1861" s="165">
        <f t="shared" si="767"/>
        <v>0</v>
      </c>
      <c r="N1861" s="165">
        <f t="shared" si="767"/>
        <v>0</v>
      </c>
      <c r="O1861" s="165">
        <f t="shared" si="768"/>
        <v>0</v>
      </c>
      <c r="P1861" s="165">
        <f t="shared" si="768"/>
        <v>0</v>
      </c>
      <c r="Q1861" s="165">
        <f t="shared" si="768"/>
        <v>0</v>
      </c>
      <c r="R1861" s="165">
        <f t="shared" si="768"/>
        <v>0</v>
      </c>
      <c r="S1861" s="165">
        <f t="shared" si="768"/>
        <v>0</v>
      </c>
      <c r="T1861" s="165">
        <f t="shared" si="768"/>
        <v>0</v>
      </c>
      <c r="U1861" s="165">
        <f t="shared" si="768"/>
        <v>0</v>
      </c>
      <c r="V1861" s="165">
        <f t="shared" si="768"/>
        <v>0</v>
      </c>
      <c r="W1861" s="165">
        <f t="shared" si="768"/>
        <v>0</v>
      </c>
      <c r="X1861" s="165">
        <f t="shared" si="768"/>
        <v>0</v>
      </c>
      <c r="Y1861" s="165">
        <f t="shared" si="769"/>
        <v>0</v>
      </c>
      <c r="Z1861" s="165">
        <f t="shared" si="769"/>
        <v>0</v>
      </c>
      <c r="AA1861" s="165">
        <f t="shared" si="769"/>
        <v>0</v>
      </c>
      <c r="AB1861" s="165">
        <f t="shared" si="769"/>
        <v>0</v>
      </c>
      <c r="AC1861" s="165">
        <f t="shared" si="769"/>
        <v>0</v>
      </c>
      <c r="AD1861" s="165">
        <f t="shared" si="769"/>
        <v>0</v>
      </c>
      <c r="AE1861" s="165">
        <f t="shared" si="769"/>
        <v>0</v>
      </c>
      <c r="AF1861" s="165">
        <f t="shared" si="769"/>
        <v>0</v>
      </c>
      <c r="AG1861" s="165">
        <f t="shared" si="769"/>
        <v>0</v>
      </c>
      <c r="AH1861" s="165">
        <f t="shared" si="769"/>
        <v>0</v>
      </c>
      <c r="AI1861" s="165">
        <f t="shared" si="770"/>
        <v>0</v>
      </c>
      <c r="AJ1861" s="165">
        <f t="shared" si="770"/>
        <v>0</v>
      </c>
      <c r="AK1861" s="165">
        <f t="shared" si="770"/>
        <v>0</v>
      </c>
      <c r="AL1861" s="165">
        <f t="shared" si="770"/>
        <v>0</v>
      </c>
      <c r="AM1861" s="165">
        <f t="shared" si="770"/>
        <v>0</v>
      </c>
      <c r="AN1861" s="165">
        <f t="shared" si="770"/>
        <v>0</v>
      </c>
      <c r="AO1861" s="165">
        <f t="shared" si="770"/>
        <v>0</v>
      </c>
      <c r="AP1861" s="165">
        <f t="shared" si="770"/>
        <v>0</v>
      </c>
      <c r="AQ1861" s="165">
        <f t="shared" si="770"/>
        <v>0</v>
      </c>
      <c r="AR1861" s="165">
        <f t="shared" si="770"/>
        <v>0</v>
      </c>
      <c r="AS1861" s="165">
        <f t="shared" si="765"/>
        <v>0</v>
      </c>
    </row>
    <row r="1862" spans="2:45" hidden="1" outlineLevel="2">
      <c r="B1862" s="66">
        <v>8</v>
      </c>
      <c r="D1862" s="338">
        <v>0</v>
      </c>
      <c r="E1862" s="165">
        <f t="shared" si="767"/>
        <v>0</v>
      </c>
      <c r="F1862" s="165">
        <f t="shared" si="767"/>
        <v>0</v>
      </c>
      <c r="G1862" s="165">
        <f t="shared" si="767"/>
        <v>0</v>
      </c>
      <c r="H1862" s="165">
        <f t="shared" si="767"/>
        <v>0</v>
      </c>
      <c r="I1862" s="165">
        <f t="shared" si="767"/>
        <v>0</v>
      </c>
      <c r="J1862" s="165">
        <f t="shared" si="767"/>
        <v>0</v>
      </c>
      <c r="K1862" s="165">
        <f t="shared" si="767"/>
        <v>0</v>
      </c>
      <c r="L1862" s="165">
        <f t="shared" si="767"/>
        <v>0</v>
      </c>
      <c r="M1862" s="165">
        <f t="shared" si="767"/>
        <v>0</v>
      </c>
      <c r="N1862" s="165">
        <f t="shared" si="767"/>
        <v>0</v>
      </c>
      <c r="O1862" s="165">
        <f t="shared" si="768"/>
        <v>0</v>
      </c>
      <c r="P1862" s="165">
        <f t="shared" si="768"/>
        <v>0</v>
      </c>
      <c r="Q1862" s="165">
        <f t="shared" si="768"/>
        <v>0</v>
      </c>
      <c r="R1862" s="165">
        <f t="shared" si="768"/>
        <v>0</v>
      </c>
      <c r="S1862" s="165">
        <f t="shared" si="768"/>
        <v>0</v>
      </c>
      <c r="T1862" s="165">
        <f t="shared" si="768"/>
        <v>0</v>
      </c>
      <c r="U1862" s="165">
        <f t="shared" si="768"/>
        <v>0</v>
      </c>
      <c r="V1862" s="165">
        <f t="shared" si="768"/>
        <v>0</v>
      </c>
      <c r="W1862" s="165">
        <f t="shared" si="768"/>
        <v>0</v>
      </c>
      <c r="X1862" s="165">
        <f t="shared" si="768"/>
        <v>0</v>
      </c>
      <c r="Y1862" s="165">
        <f t="shared" si="769"/>
        <v>0</v>
      </c>
      <c r="Z1862" s="165">
        <f t="shared" si="769"/>
        <v>0</v>
      </c>
      <c r="AA1862" s="165">
        <f t="shared" si="769"/>
        <v>0</v>
      </c>
      <c r="AB1862" s="165">
        <f t="shared" si="769"/>
        <v>0</v>
      </c>
      <c r="AC1862" s="165">
        <f t="shared" si="769"/>
        <v>0</v>
      </c>
      <c r="AD1862" s="165">
        <f t="shared" si="769"/>
        <v>0</v>
      </c>
      <c r="AE1862" s="165">
        <f t="shared" si="769"/>
        <v>0</v>
      </c>
      <c r="AF1862" s="165">
        <f t="shared" si="769"/>
        <v>0</v>
      </c>
      <c r="AG1862" s="165">
        <f t="shared" si="769"/>
        <v>0</v>
      </c>
      <c r="AH1862" s="165">
        <f t="shared" si="769"/>
        <v>0</v>
      </c>
      <c r="AI1862" s="165">
        <f t="shared" si="770"/>
        <v>0</v>
      </c>
      <c r="AJ1862" s="165">
        <f t="shared" si="770"/>
        <v>0</v>
      </c>
      <c r="AK1862" s="165">
        <f t="shared" si="770"/>
        <v>0</v>
      </c>
      <c r="AL1862" s="165">
        <f t="shared" si="770"/>
        <v>0</v>
      </c>
      <c r="AM1862" s="165">
        <f t="shared" si="770"/>
        <v>0</v>
      </c>
      <c r="AN1862" s="165">
        <f t="shared" si="770"/>
        <v>0</v>
      </c>
      <c r="AO1862" s="165">
        <f t="shared" si="770"/>
        <v>0</v>
      </c>
      <c r="AP1862" s="165">
        <f t="shared" si="770"/>
        <v>0</v>
      </c>
      <c r="AQ1862" s="165">
        <f t="shared" si="770"/>
        <v>0</v>
      </c>
      <c r="AR1862" s="165">
        <f t="shared" si="770"/>
        <v>0</v>
      </c>
      <c r="AS1862" s="165">
        <f t="shared" si="765"/>
        <v>0</v>
      </c>
    </row>
    <row r="1863" spans="2:45" hidden="1" outlineLevel="2">
      <c r="B1863" s="66">
        <v>9</v>
      </c>
      <c r="D1863" s="338">
        <v>0</v>
      </c>
      <c r="E1863" s="165">
        <f t="shared" si="767"/>
        <v>0</v>
      </c>
      <c r="F1863" s="165">
        <f t="shared" si="767"/>
        <v>0</v>
      </c>
      <c r="G1863" s="165">
        <f t="shared" si="767"/>
        <v>0</v>
      </c>
      <c r="H1863" s="165">
        <f t="shared" si="767"/>
        <v>0</v>
      </c>
      <c r="I1863" s="165">
        <f t="shared" si="767"/>
        <v>0</v>
      </c>
      <c r="J1863" s="165">
        <f t="shared" si="767"/>
        <v>0</v>
      </c>
      <c r="K1863" s="165">
        <f t="shared" si="767"/>
        <v>0</v>
      </c>
      <c r="L1863" s="165">
        <f t="shared" si="767"/>
        <v>0</v>
      </c>
      <c r="M1863" s="165">
        <f t="shared" si="767"/>
        <v>0</v>
      </c>
      <c r="N1863" s="165">
        <f t="shared" si="767"/>
        <v>0</v>
      </c>
      <c r="O1863" s="165">
        <f t="shared" si="768"/>
        <v>0</v>
      </c>
      <c r="P1863" s="165">
        <f t="shared" si="768"/>
        <v>0</v>
      </c>
      <c r="Q1863" s="165">
        <f t="shared" si="768"/>
        <v>0</v>
      </c>
      <c r="R1863" s="165">
        <f t="shared" si="768"/>
        <v>0</v>
      </c>
      <c r="S1863" s="165">
        <f t="shared" si="768"/>
        <v>0</v>
      </c>
      <c r="T1863" s="165">
        <f t="shared" si="768"/>
        <v>0</v>
      </c>
      <c r="U1863" s="165">
        <f t="shared" si="768"/>
        <v>0</v>
      </c>
      <c r="V1863" s="165">
        <f t="shared" si="768"/>
        <v>0</v>
      </c>
      <c r="W1863" s="165">
        <f t="shared" si="768"/>
        <v>0</v>
      </c>
      <c r="X1863" s="165">
        <f t="shared" si="768"/>
        <v>0</v>
      </c>
      <c r="Y1863" s="165">
        <f t="shared" si="769"/>
        <v>0</v>
      </c>
      <c r="Z1863" s="165">
        <f t="shared" si="769"/>
        <v>0</v>
      </c>
      <c r="AA1863" s="165">
        <f t="shared" si="769"/>
        <v>0</v>
      </c>
      <c r="AB1863" s="165">
        <f t="shared" si="769"/>
        <v>0</v>
      </c>
      <c r="AC1863" s="165">
        <f t="shared" si="769"/>
        <v>0</v>
      </c>
      <c r="AD1863" s="165">
        <f t="shared" si="769"/>
        <v>0</v>
      </c>
      <c r="AE1863" s="165">
        <f t="shared" si="769"/>
        <v>0</v>
      </c>
      <c r="AF1863" s="165">
        <f t="shared" si="769"/>
        <v>0</v>
      </c>
      <c r="AG1863" s="165">
        <f t="shared" si="769"/>
        <v>0</v>
      </c>
      <c r="AH1863" s="165">
        <f t="shared" si="769"/>
        <v>0</v>
      </c>
      <c r="AI1863" s="165">
        <f t="shared" si="770"/>
        <v>0</v>
      </c>
      <c r="AJ1863" s="165">
        <f t="shared" si="770"/>
        <v>0</v>
      </c>
      <c r="AK1863" s="165">
        <f t="shared" si="770"/>
        <v>0</v>
      </c>
      <c r="AL1863" s="165">
        <f t="shared" si="770"/>
        <v>0</v>
      </c>
      <c r="AM1863" s="165">
        <f t="shared" si="770"/>
        <v>0</v>
      </c>
      <c r="AN1863" s="165">
        <f t="shared" si="770"/>
        <v>0</v>
      </c>
      <c r="AO1863" s="165">
        <f t="shared" si="770"/>
        <v>0</v>
      </c>
      <c r="AP1863" s="165">
        <f t="shared" si="770"/>
        <v>0</v>
      </c>
      <c r="AQ1863" s="165">
        <f t="shared" si="770"/>
        <v>0</v>
      </c>
      <c r="AR1863" s="165">
        <f t="shared" si="770"/>
        <v>0</v>
      </c>
      <c r="AS1863" s="165">
        <f t="shared" si="765"/>
        <v>0</v>
      </c>
    </row>
    <row r="1864" spans="2:45" hidden="1" outlineLevel="2">
      <c r="B1864" s="66">
        <v>10</v>
      </c>
      <c r="D1864" s="338">
        <v>0</v>
      </c>
      <c r="E1864" s="165">
        <f t="shared" si="767"/>
        <v>0</v>
      </c>
      <c r="F1864" s="165">
        <f t="shared" si="767"/>
        <v>0</v>
      </c>
      <c r="G1864" s="165">
        <f t="shared" si="767"/>
        <v>0</v>
      </c>
      <c r="H1864" s="165">
        <f t="shared" si="767"/>
        <v>0</v>
      </c>
      <c r="I1864" s="165">
        <f t="shared" si="767"/>
        <v>0</v>
      </c>
      <c r="J1864" s="165">
        <f t="shared" si="767"/>
        <v>0</v>
      </c>
      <c r="K1864" s="165">
        <f t="shared" si="767"/>
        <v>0</v>
      </c>
      <c r="L1864" s="165">
        <f t="shared" si="767"/>
        <v>0</v>
      </c>
      <c r="M1864" s="165">
        <f t="shared" si="767"/>
        <v>0</v>
      </c>
      <c r="N1864" s="165">
        <f t="shared" si="767"/>
        <v>0</v>
      </c>
      <c r="O1864" s="165">
        <f t="shared" si="768"/>
        <v>0</v>
      </c>
      <c r="P1864" s="165">
        <f t="shared" si="768"/>
        <v>0</v>
      </c>
      <c r="Q1864" s="165">
        <f t="shared" si="768"/>
        <v>0</v>
      </c>
      <c r="R1864" s="165">
        <f t="shared" si="768"/>
        <v>0</v>
      </c>
      <c r="S1864" s="165">
        <f t="shared" si="768"/>
        <v>0</v>
      </c>
      <c r="T1864" s="165">
        <f t="shared" si="768"/>
        <v>0</v>
      </c>
      <c r="U1864" s="165">
        <f t="shared" si="768"/>
        <v>0</v>
      </c>
      <c r="V1864" s="165">
        <f t="shared" si="768"/>
        <v>0</v>
      </c>
      <c r="W1864" s="165">
        <f t="shared" si="768"/>
        <v>0</v>
      </c>
      <c r="X1864" s="165">
        <f t="shared" si="768"/>
        <v>0</v>
      </c>
      <c r="Y1864" s="165">
        <f t="shared" si="769"/>
        <v>0</v>
      </c>
      <c r="Z1864" s="165">
        <f t="shared" si="769"/>
        <v>0</v>
      </c>
      <c r="AA1864" s="165">
        <f t="shared" si="769"/>
        <v>0</v>
      </c>
      <c r="AB1864" s="165">
        <f t="shared" si="769"/>
        <v>0</v>
      </c>
      <c r="AC1864" s="165">
        <f t="shared" si="769"/>
        <v>0</v>
      </c>
      <c r="AD1864" s="165">
        <f t="shared" si="769"/>
        <v>0</v>
      </c>
      <c r="AE1864" s="165">
        <f t="shared" si="769"/>
        <v>0</v>
      </c>
      <c r="AF1864" s="165">
        <f t="shared" si="769"/>
        <v>0</v>
      </c>
      <c r="AG1864" s="165">
        <f t="shared" si="769"/>
        <v>0</v>
      </c>
      <c r="AH1864" s="165">
        <f t="shared" si="769"/>
        <v>0</v>
      </c>
      <c r="AI1864" s="165">
        <f t="shared" si="770"/>
        <v>0</v>
      </c>
      <c r="AJ1864" s="165">
        <f t="shared" si="770"/>
        <v>0</v>
      </c>
      <c r="AK1864" s="165">
        <f t="shared" si="770"/>
        <v>0</v>
      </c>
      <c r="AL1864" s="165">
        <f t="shared" si="770"/>
        <v>0</v>
      </c>
      <c r="AM1864" s="165">
        <f t="shared" si="770"/>
        <v>0</v>
      </c>
      <c r="AN1864" s="165">
        <f t="shared" si="770"/>
        <v>0</v>
      </c>
      <c r="AO1864" s="165">
        <f t="shared" si="770"/>
        <v>0</v>
      </c>
      <c r="AP1864" s="165">
        <f t="shared" si="770"/>
        <v>0</v>
      </c>
      <c r="AQ1864" s="165">
        <f t="shared" si="770"/>
        <v>0</v>
      </c>
      <c r="AR1864" s="165">
        <f t="shared" si="770"/>
        <v>0</v>
      </c>
      <c r="AS1864" s="165">
        <f t="shared" si="765"/>
        <v>0</v>
      </c>
    </row>
    <row r="1865" spans="2:45" hidden="1" outlineLevel="2">
      <c r="B1865" s="66">
        <v>11</v>
      </c>
      <c r="D1865" s="338">
        <v>0</v>
      </c>
      <c r="E1865" s="165">
        <f t="shared" ref="E1865:N1874" si="771">IF(AND(E$2=$B1865,$B1865=$C$3),$D1865,IF(AND(E$2&gt;$B1865,E$2&lt;=$D$1854+$B1865),SLN($D1865,0,IF($C$3-$B1865&gt;=$D$1854,$D$1854,$C$3-$B1865)),0))</f>
        <v>0</v>
      </c>
      <c r="F1865" s="165">
        <f t="shared" si="771"/>
        <v>0</v>
      </c>
      <c r="G1865" s="165">
        <f t="shared" si="771"/>
        <v>0</v>
      </c>
      <c r="H1865" s="165">
        <f t="shared" si="771"/>
        <v>0</v>
      </c>
      <c r="I1865" s="165">
        <f t="shared" si="771"/>
        <v>0</v>
      </c>
      <c r="J1865" s="165">
        <f t="shared" si="771"/>
        <v>0</v>
      </c>
      <c r="K1865" s="165">
        <f t="shared" si="771"/>
        <v>0</v>
      </c>
      <c r="L1865" s="165">
        <f t="shared" si="771"/>
        <v>0</v>
      </c>
      <c r="M1865" s="165">
        <f t="shared" si="771"/>
        <v>0</v>
      </c>
      <c r="N1865" s="165">
        <f t="shared" si="771"/>
        <v>0</v>
      </c>
      <c r="O1865" s="165">
        <f t="shared" ref="O1865:X1874" si="772">IF(AND(O$2=$B1865,$B1865=$C$3),$D1865,IF(AND(O$2&gt;$B1865,O$2&lt;=$D$1854+$B1865),SLN($D1865,0,IF($C$3-$B1865&gt;=$D$1854,$D$1854,$C$3-$B1865)),0))</f>
        <v>0</v>
      </c>
      <c r="P1865" s="165">
        <f t="shared" si="772"/>
        <v>0</v>
      </c>
      <c r="Q1865" s="165">
        <f t="shared" si="772"/>
        <v>0</v>
      </c>
      <c r="R1865" s="165">
        <f t="shared" si="772"/>
        <v>0</v>
      </c>
      <c r="S1865" s="165">
        <f t="shared" si="772"/>
        <v>0</v>
      </c>
      <c r="T1865" s="165">
        <f t="shared" si="772"/>
        <v>0</v>
      </c>
      <c r="U1865" s="165">
        <f t="shared" si="772"/>
        <v>0</v>
      </c>
      <c r="V1865" s="165">
        <f t="shared" si="772"/>
        <v>0</v>
      </c>
      <c r="W1865" s="165">
        <f t="shared" si="772"/>
        <v>0</v>
      </c>
      <c r="X1865" s="165">
        <f t="shared" si="772"/>
        <v>0</v>
      </c>
      <c r="Y1865" s="165">
        <f t="shared" ref="Y1865:AH1874" si="773">IF(AND(Y$2=$B1865,$B1865=$C$3),$D1865,IF(AND(Y$2&gt;$B1865,Y$2&lt;=$D$1854+$B1865),SLN($D1865,0,IF($C$3-$B1865&gt;=$D$1854,$D$1854,$C$3-$B1865)),0))</f>
        <v>0</v>
      </c>
      <c r="Z1865" s="165">
        <f t="shared" si="773"/>
        <v>0</v>
      </c>
      <c r="AA1865" s="165">
        <f t="shared" si="773"/>
        <v>0</v>
      </c>
      <c r="AB1865" s="165">
        <f t="shared" si="773"/>
        <v>0</v>
      </c>
      <c r="AC1865" s="165">
        <f t="shared" si="773"/>
        <v>0</v>
      </c>
      <c r="AD1865" s="165">
        <f t="shared" si="773"/>
        <v>0</v>
      </c>
      <c r="AE1865" s="165">
        <f t="shared" si="773"/>
        <v>0</v>
      </c>
      <c r="AF1865" s="165">
        <f t="shared" si="773"/>
        <v>0</v>
      </c>
      <c r="AG1865" s="165">
        <f t="shared" si="773"/>
        <v>0</v>
      </c>
      <c r="AH1865" s="165">
        <f t="shared" si="773"/>
        <v>0</v>
      </c>
      <c r="AI1865" s="165">
        <f t="shared" ref="AI1865:AR1874" si="774">IF(AND(AI$2=$B1865,$B1865=$C$3),$D1865,IF(AND(AI$2&gt;$B1865,AI$2&lt;=$D$1854+$B1865),SLN($D1865,0,IF($C$3-$B1865&gt;=$D$1854,$D$1854,$C$3-$B1865)),0))</f>
        <v>0</v>
      </c>
      <c r="AJ1865" s="165">
        <f t="shared" si="774"/>
        <v>0</v>
      </c>
      <c r="AK1865" s="165">
        <f t="shared" si="774"/>
        <v>0</v>
      </c>
      <c r="AL1865" s="165">
        <f t="shared" si="774"/>
        <v>0</v>
      </c>
      <c r="AM1865" s="165">
        <f t="shared" si="774"/>
        <v>0</v>
      </c>
      <c r="AN1865" s="165">
        <f t="shared" si="774"/>
        <v>0</v>
      </c>
      <c r="AO1865" s="165">
        <f t="shared" si="774"/>
        <v>0</v>
      </c>
      <c r="AP1865" s="165">
        <f t="shared" si="774"/>
        <v>0</v>
      </c>
      <c r="AQ1865" s="165">
        <f t="shared" si="774"/>
        <v>0</v>
      </c>
      <c r="AR1865" s="165">
        <f t="shared" si="774"/>
        <v>0</v>
      </c>
      <c r="AS1865" s="165">
        <f t="shared" si="765"/>
        <v>0</v>
      </c>
    </row>
    <row r="1866" spans="2:45" hidden="1" outlineLevel="2">
      <c r="B1866" s="66">
        <v>12</v>
      </c>
      <c r="D1866" s="338">
        <v>0</v>
      </c>
      <c r="E1866" s="165">
        <f t="shared" si="771"/>
        <v>0</v>
      </c>
      <c r="F1866" s="165">
        <f t="shared" si="771"/>
        <v>0</v>
      </c>
      <c r="G1866" s="165">
        <f t="shared" si="771"/>
        <v>0</v>
      </c>
      <c r="H1866" s="165">
        <f t="shared" si="771"/>
        <v>0</v>
      </c>
      <c r="I1866" s="165">
        <f t="shared" si="771"/>
        <v>0</v>
      </c>
      <c r="J1866" s="165">
        <f t="shared" si="771"/>
        <v>0</v>
      </c>
      <c r="K1866" s="165">
        <f t="shared" si="771"/>
        <v>0</v>
      </c>
      <c r="L1866" s="165">
        <f t="shared" si="771"/>
        <v>0</v>
      </c>
      <c r="M1866" s="165">
        <f t="shared" si="771"/>
        <v>0</v>
      </c>
      <c r="N1866" s="165">
        <f t="shared" si="771"/>
        <v>0</v>
      </c>
      <c r="O1866" s="165">
        <f t="shared" si="772"/>
        <v>0</v>
      </c>
      <c r="P1866" s="165">
        <f t="shared" si="772"/>
        <v>0</v>
      </c>
      <c r="Q1866" s="165">
        <f t="shared" si="772"/>
        <v>0</v>
      </c>
      <c r="R1866" s="165">
        <f t="shared" si="772"/>
        <v>0</v>
      </c>
      <c r="S1866" s="165">
        <f t="shared" si="772"/>
        <v>0</v>
      </c>
      <c r="T1866" s="165">
        <f t="shared" si="772"/>
        <v>0</v>
      </c>
      <c r="U1866" s="165">
        <f t="shared" si="772"/>
        <v>0</v>
      </c>
      <c r="V1866" s="165">
        <f t="shared" si="772"/>
        <v>0</v>
      </c>
      <c r="W1866" s="165">
        <f t="shared" si="772"/>
        <v>0</v>
      </c>
      <c r="X1866" s="165">
        <f t="shared" si="772"/>
        <v>0</v>
      </c>
      <c r="Y1866" s="165">
        <f t="shared" si="773"/>
        <v>0</v>
      </c>
      <c r="Z1866" s="165">
        <f t="shared" si="773"/>
        <v>0</v>
      </c>
      <c r="AA1866" s="165">
        <f t="shared" si="773"/>
        <v>0</v>
      </c>
      <c r="AB1866" s="165">
        <f t="shared" si="773"/>
        <v>0</v>
      </c>
      <c r="AC1866" s="165">
        <f t="shared" si="773"/>
        <v>0</v>
      </c>
      <c r="AD1866" s="165">
        <f t="shared" si="773"/>
        <v>0</v>
      </c>
      <c r="AE1866" s="165">
        <f t="shared" si="773"/>
        <v>0</v>
      </c>
      <c r="AF1866" s="165">
        <f t="shared" si="773"/>
        <v>0</v>
      </c>
      <c r="AG1866" s="165">
        <f t="shared" si="773"/>
        <v>0</v>
      </c>
      <c r="AH1866" s="165">
        <f t="shared" si="773"/>
        <v>0</v>
      </c>
      <c r="AI1866" s="165">
        <f t="shared" si="774"/>
        <v>0</v>
      </c>
      <c r="AJ1866" s="165">
        <f t="shared" si="774"/>
        <v>0</v>
      </c>
      <c r="AK1866" s="165">
        <f t="shared" si="774"/>
        <v>0</v>
      </c>
      <c r="AL1866" s="165">
        <f t="shared" si="774"/>
        <v>0</v>
      </c>
      <c r="AM1866" s="165">
        <f t="shared" si="774"/>
        <v>0</v>
      </c>
      <c r="AN1866" s="165">
        <f t="shared" si="774"/>
        <v>0</v>
      </c>
      <c r="AO1866" s="165">
        <f t="shared" si="774"/>
        <v>0</v>
      </c>
      <c r="AP1866" s="165">
        <f t="shared" si="774"/>
        <v>0</v>
      </c>
      <c r="AQ1866" s="165">
        <f t="shared" si="774"/>
        <v>0</v>
      </c>
      <c r="AR1866" s="165">
        <f t="shared" si="774"/>
        <v>0</v>
      </c>
      <c r="AS1866" s="165">
        <f t="shared" si="765"/>
        <v>0</v>
      </c>
    </row>
    <row r="1867" spans="2:45" hidden="1" outlineLevel="2">
      <c r="B1867" s="66">
        <v>13</v>
      </c>
      <c r="D1867" s="338">
        <v>0</v>
      </c>
      <c r="E1867" s="165">
        <f t="shared" si="771"/>
        <v>0</v>
      </c>
      <c r="F1867" s="165">
        <f t="shared" si="771"/>
        <v>0</v>
      </c>
      <c r="G1867" s="165">
        <f t="shared" si="771"/>
        <v>0</v>
      </c>
      <c r="H1867" s="165">
        <f t="shared" si="771"/>
        <v>0</v>
      </c>
      <c r="I1867" s="165">
        <f t="shared" si="771"/>
        <v>0</v>
      </c>
      <c r="J1867" s="165">
        <f t="shared" si="771"/>
        <v>0</v>
      </c>
      <c r="K1867" s="165">
        <f t="shared" si="771"/>
        <v>0</v>
      </c>
      <c r="L1867" s="165">
        <f t="shared" si="771"/>
        <v>0</v>
      </c>
      <c r="M1867" s="165">
        <f t="shared" si="771"/>
        <v>0</v>
      </c>
      <c r="N1867" s="165">
        <f t="shared" si="771"/>
        <v>0</v>
      </c>
      <c r="O1867" s="165">
        <f t="shared" si="772"/>
        <v>0</v>
      </c>
      <c r="P1867" s="165">
        <f t="shared" si="772"/>
        <v>0</v>
      </c>
      <c r="Q1867" s="165">
        <f t="shared" si="772"/>
        <v>0</v>
      </c>
      <c r="R1867" s="165">
        <f t="shared" si="772"/>
        <v>0</v>
      </c>
      <c r="S1867" s="165">
        <f t="shared" si="772"/>
        <v>0</v>
      </c>
      <c r="T1867" s="165">
        <f t="shared" si="772"/>
        <v>0</v>
      </c>
      <c r="U1867" s="165">
        <f t="shared" si="772"/>
        <v>0</v>
      </c>
      <c r="V1867" s="165">
        <f t="shared" si="772"/>
        <v>0</v>
      </c>
      <c r="W1867" s="165">
        <f t="shared" si="772"/>
        <v>0</v>
      </c>
      <c r="X1867" s="165">
        <f t="shared" si="772"/>
        <v>0</v>
      </c>
      <c r="Y1867" s="165">
        <f t="shared" si="773"/>
        <v>0</v>
      </c>
      <c r="Z1867" s="165">
        <f t="shared" si="773"/>
        <v>0</v>
      </c>
      <c r="AA1867" s="165">
        <f t="shared" si="773"/>
        <v>0</v>
      </c>
      <c r="AB1867" s="165">
        <f t="shared" si="773"/>
        <v>0</v>
      </c>
      <c r="AC1867" s="165">
        <f t="shared" si="773"/>
        <v>0</v>
      </c>
      <c r="AD1867" s="165">
        <f t="shared" si="773"/>
        <v>0</v>
      </c>
      <c r="AE1867" s="165">
        <f t="shared" si="773"/>
        <v>0</v>
      </c>
      <c r="AF1867" s="165">
        <f t="shared" si="773"/>
        <v>0</v>
      </c>
      <c r="AG1867" s="165">
        <f t="shared" si="773"/>
        <v>0</v>
      </c>
      <c r="AH1867" s="165">
        <f t="shared" si="773"/>
        <v>0</v>
      </c>
      <c r="AI1867" s="165">
        <f t="shared" si="774"/>
        <v>0</v>
      </c>
      <c r="AJ1867" s="165">
        <f t="shared" si="774"/>
        <v>0</v>
      </c>
      <c r="AK1867" s="165">
        <f t="shared" si="774"/>
        <v>0</v>
      </c>
      <c r="AL1867" s="165">
        <f t="shared" si="774"/>
        <v>0</v>
      </c>
      <c r="AM1867" s="165">
        <f t="shared" si="774"/>
        <v>0</v>
      </c>
      <c r="AN1867" s="165">
        <f t="shared" si="774"/>
        <v>0</v>
      </c>
      <c r="AO1867" s="165">
        <f t="shared" si="774"/>
        <v>0</v>
      </c>
      <c r="AP1867" s="165">
        <f t="shared" si="774"/>
        <v>0</v>
      </c>
      <c r="AQ1867" s="165">
        <f t="shared" si="774"/>
        <v>0</v>
      </c>
      <c r="AR1867" s="165">
        <f t="shared" si="774"/>
        <v>0</v>
      </c>
      <c r="AS1867" s="165">
        <f t="shared" si="765"/>
        <v>0</v>
      </c>
    </row>
    <row r="1868" spans="2:45" hidden="1" outlineLevel="2">
      <c r="B1868" s="66">
        <v>14</v>
      </c>
      <c r="D1868" s="338">
        <v>0</v>
      </c>
      <c r="E1868" s="165">
        <f t="shared" si="771"/>
        <v>0</v>
      </c>
      <c r="F1868" s="165">
        <f t="shared" si="771"/>
        <v>0</v>
      </c>
      <c r="G1868" s="165">
        <f t="shared" si="771"/>
        <v>0</v>
      </c>
      <c r="H1868" s="165">
        <f t="shared" si="771"/>
        <v>0</v>
      </c>
      <c r="I1868" s="165">
        <f t="shared" si="771"/>
        <v>0</v>
      </c>
      <c r="J1868" s="165">
        <f t="shared" si="771"/>
        <v>0</v>
      </c>
      <c r="K1868" s="165">
        <f t="shared" si="771"/>
        <v>0</v>
      </c>
      <c r="L1868" s="165">
        <f t="shared" si="771"/>
        <v>0</v>
      </c>
      <c r="M1868" s="165">
        <f t="shared" si="771"/>
        <v>0</v>
      </c>
      <c r="N1868" s="165">
        <f t="shared" si="771"/>
        <v>0</v>
      </c>
      <c r="O1868" s="165">
        <f t="shared" si="772"/>
        <v>0</v>
      </c>
      <c r="P1868" s="165">
        <f t="shared" si="772"/>
        <v>0</v>
      </c>
      <c r="Q1868" s="165">
        <f t="shared" si="772"/>
        <v>0</v>
      </c>
      <c r="R1868" s="165">
        <f t="shared" si="772"/>
        <v>0</v>
      </c>
      <c r="S1868" s="165">
        <f t="shared" si="772"/>
        <v>0</v>
      </c>
      <c r="T1868" s="165">
        <f t="shared" si="772"/>
        <v>0</v>
      </c>
      <c r="U1868" s="165">
        <f t="shared" si="772"/>
        <v>0</v>
      </c>
      <c r="V1868" s="165">
        <f t="shared" si="772"/>
        <v>0</v>
      </c>
      <c r="W1868" s="165">
        <f t="shared" si="772"/>
        <v>0</v>
      </c>
      <c r="X1868" s="165">
        <f t="shared" si="772"/>
        <v>0</v>
      </c>
      <c r="Y1868" s="165">
        <f t="shared" si="773"/>
        <v>0</v>
      </c>
      <c r="Z1868" s="165">
        <f t="shared" si="773"/>
        <v>0</v>
      </c>
      <c r="AA1868" s="165">
        <f t="shared" si="773"/>
        <v>0</v>
      </c>
      <c r="AB1868" s="165">
        <f t="shared" si="773"/>
        <v>0</v>
      </c>
      <c r="AC1868" s="165">
        <f t="shared" si="773"/>
        <v>0</v>
      </c>
      <c r="AD1868" s="165">
        <f t="shared" si="773"/>
        <v>0</v>
      </c>
      <c r="AE1868" s="165">
        <f t="shared" si="773"/>
        <v>0</v>
      </c>
      <c r="AF1868" s="165">
        <f t="shared" si="773"/>
        <v>0</v>
      </c>
      <c r="AG1868" s="165">
        <f t="shared" si="773"/>
        <v>0</v>
      </c>
      <c r="AH1868" s="165">
        <f t="shared" si="773"/>
        <v>0</v>
      </c>
      <c r="AI1868" s="165">
        <f t="shared" si="774"/>
        <v>0</v>
      </c>
      <c r="AJ1868" s="165">
        <f t="shared" si="774"/>
        <v>0</v>
      </c>
      <c r="AK1868" s="165">
        <f t="shared" si="774"/>
        <v>0</v>
      </c>
      <c r="AL1868" s="165">
        <f t="shared" si="774"/>
        <v>0</v>
      </c>
      <c r="AM1868" s="165">
        <f t="shared" si="774"/>
        <v>0</v>
      </c>
      <c r="AN1868" s="165">
        <f t="shared" si="774"/>
        <v>0</v>
      </c>
      <c r="AO1868" s="165">
        <f t="shared" si="774"/>
        <v>0</v>
      </c>
      <c r="AP1868" s="165">
        <f t="shared" si="774"/>
        <v>0</v>
      </c>
      <c r="AQ1868" s="165">
        <f t="shared" si="774"/>
        <v>0</v>
      </c>
      <c r="AR1868" s="165">
        <f t="shared" si="774"/>
        <v>0</v>
      </c>
      <c r="AS1868" s="165">
        <f t="shared" si="765"/>
        <v>0</v>
      </c>
    </row>
    <row r="1869" spans="2:45" hidden="1" outlineLevel="2">
      <c r="B1869" s="66">
        <v>15</v>
      </c>
      <c r="D1869" s="338">
        <v>0</v>
      </c>
      <c r="E1869" s="165">
        <f t="shared" si="771"/>
        <v>0</v>
      </c>
      <c r="F1869" s="165">
        <f t="shared" si="771"/>
        <v>0</v>
      </c>
      <c r="G1869" s="165">
        <f t="shared" si="771"/>
        <v>0</v>
      </c>
      <c r="H1869" s="165">
        <f t="shared" si="771"/>
        <v>0</v>
      </c>
      <c r="I1869" s="165">
        <f t="shared" si="771"/>
        <v>0</v>
      </c>
      <c r="J1869" s="165">
        <f t="shared" si="771"/>
        <v>0</v>
      </c>
      <c r="K1869" s="165">
        <f t="shared" si="771"/>
        <v>0</v>
      </c>
      <c r="L1869" s="165">
        <f t="shared" si="771"/>
        <v>0</v>
      </c>
      <c r="M1869" s="165">
        <f t="shared" si="771"/>
        <v>0</v>
      </c>
      <c r="N1869" s="165">
        <f t="shared" si="771"/>
        <v>0</v>
      </c>
      <c r="O1869" s="165">
        <f t="shared" si="772"/>
        <v>0</v>
      </c>
      <c r="P1869" s="165">
        <f t="shared" si="772"/>
        <v>0</v>
      </c>
      <c r="Q1869" s="165">
        <f t="shared" si="772"/>
        <v>0</v>
      </c>
      <c r="R1869" s="165">
        <f t="shared" si="772"/>
        <v>0</v>
      </c>
      <c r="S1869" s="165">
        <f t="shared" si="772"/>
        <v>0</v>
      </c>
      <c r="T1869" s="165">
        <f t="shared" si="772"/>
        <v>0</v>
      </c>
      <c r="U1869" s="165">
        <f t="shared" si="772"/>
        <v>0</v>
      </c>
      <c r="V1869" s="165">
        <f t="shared" si="772"/>
        <v>0</v>
      </c>
      <c r="W1869" s="165">
        <f t="shared" si="772"/>
        <v>0</v>
      </c>
      <c r="X1869" s="165">
        <f t="shared" si="772"/>
        <v>0</v>
      </c>
      <c r="Y1869" s="165">
        <f t="shared" si="773"/>
        <v>0</v>
      </c>
      <c r="Z1869" s="165">
        <f t="shared" si="773"/>
        <v>0</v>
      </c>
      <c r="AA1869" s="165">
        <f t="shared" si="773"/>
        <v>0</v>
      </c>
      <c r="AB1869" s="165">
        <f t="shared" si="773"/>
        <v>0</v>
      </c>
      <c r="AC1869" s="165">
        <f t="shared" si="773"/>
        <v>0</v>
      </c>
      <c r="AD1869" s="165">
        <f t="shared" si="773"/>
        <v>0</v>
      </c>
      <c r="AE1869" s="165">
        <f t="shared" si="773"/>
        <v>0</v>
      </c>
      <c r="AF1869" s="165">
        <f t="shared" si="773"/>
        <v>0</v>
      </c>
      <c r="AG1869" s="165">
        <f t="shared" si="773"/>
        <v>0</v>
      </c>
      <c r="AH1869" s="165">
        <f t="shared" si="773"/>
        <v>0</v>
      </c>
      <c r="AI1869" s="165">
        <f t="shared" si="774"/>
        <v>0</v>
      </c>
      <c r="AJ1869" s="165">
        <f t="shared" si="774"/>
        <v>0</v>
      </c>
      <c r="AK1869" s="165">
        <f t="shared" si="774"/>
        <v>0</v>
      </c>
      <c r="AL1869" s="165">
        <f t="shared" si="774"/>
        <v>0</v>
      </c>
      <c r="AM1869" s="165">
        <f t="shared" si="774"/>
        <v>0</v>
      </c>
      <c r="AN1869" s="165">
        <f t="shared" si="774"/>
        <v>0</v>
      </c>
      <c r="AO1869" s="165">
        <f t="shared" si="774"/>
        <v>0</v>
      </c>
      <c r="AP1869" s="165">
        <f t="shared" si="774"/>
        <v>0</v>
      </c>
      <c r="AQ1869" s="165">
        <f t="shared" si="774"/>
        <v>0</v>
      </c>
      <c r="AR1869" s="165">
        <f t="shared" si="774"/>
        <v>0</v>
      </c>
      <c r="AS1869" s="165">
        <f t="shared" si="765"/>
        <v>0</v>
      </c>
    </row>
    <row r="1870" spans="2:45" hidden="1" outlineLevel="2">
      <c r="B1870" s="66">
        <v>16</v>
      </c>
      <c r="D1870" s="338">
        <v>0</v>
      </c>
      <c r="E1870" s="165">
        <f t="shared" si="771"/>
        <v>0</v>
      </c>
      <c r="F1870" s="165">
        <f t="shared" si="771"/>
        <v>0</v>
      </c>
      <c r="G1870" s="165">
        <f t="shared" si="771"/>
        <v>0</v>
      </c>
      <c r="H1870" s="165">
        <f t="shared" si="771"/>
        <v>0</v>
      </c>
      <c r="I1870" s="165">
        <f t="shared" si="771"/>
        <v>0</v>
      </c>
      <c r="J1870" s="165">
        <f t="shared" si="771"/>
        <v>0</v>
      </c>
      <c r="K1870" s="165">
        <f t="shared" si="771"/>
        <v>0</v>
      </c>
      <c r="L1870" s="165">
        <f t="shared" si="771"/>
        <v>0</v>
      </c>
      <c r="M1870" s="165">
        <f t="shared" si="771"/>
        <v>0</v>
      </c>
      <c r="N1870" s="165">
        <f t="shared" si="771"/>
        <v>0</v>
      </c>
      <c r="O1870" s="165">
        <f t="shared" si="772"/>
        <v>0</v>
      </c>
      <c r="P1870" s="165">
        <f t="shared" si="772"/>
        <v>0</v>
      </c>
      <c r="Q1870" s="165">
        <f t="shared" si="772"/>
        <v>0</v>
      </c>
      <c r="R1870" s="165">
        <f t="shared" si="772"/>
        <v>0</v>
      </c>
      <c r="S1870" s="165">
        <f t="shared" si="772"/>
        <v>0</v>
      </c>
      <c r="T1870" s="165">
        <f t="shared" si="772"/>
        <v>0</v>
      </c>
      <c r="U1870" s="165">
        <f t="shared" si="772"/>
        <v>0</v>
      </c>
      <c r="V1870" s="165">
        <f t="shared" si="772"/>
        <v>0</v>
      </c>
      <c r="W1870" s="165">
        <f t="shared" si="772"/>
        <v>0</v>
      </c>
      <c r="X1870" s="165">
        <f t="shared" si="772"/>
        <v>0</v>
      </c>
      <c r="Y1870" s="165">
        <f t="shared" si="773"/>
        <v>0</v>
      </c>
      <c r="Z1870" s="165">
        <f t="shared" si="773"/>
        <v>0</v>
      </c>
      <c r="AA1870" s="165">
        <f t="shared" si="773"/>
        <v>0</v>
      </c>
      <c r="AB1870" s="165">
        <f t="shared" si="773"/>
        <v>0</v>
      </c>
      <c r="AC1870" s="165">
        <f t="shared" si="773"/>
        <v>0</v>
      </c>
      <c r="AD1870" s="165">
        <f t="shared" si="773"/>
        <v>0</v>
      </c>
      <c r="AE1870" s="165">
        <f t="shared" si="773"/>
        <v>0</v>
      </c>
      <c r="AF1870" s="165">
        <f t="shared" si="773"/>
        <v>0</v>
      </c>
      <c r="AG1870" s="165">
        <f t="shared" si="773"/>
        <v>0</v>
      </c>
      <c r="AH1870" s="165">
        <f t="shared" si="773"/>
        <v>0</v>
      </c>
      <c r="AI1870" s="165">
        <f t="shared" si="774"/>
        <v>0</v>
      </c>
      <c r="AJ1870" s="165">
        <f t="shared" si="774"/>
        <v>0</v>
      </c>
      <c r="AK1870" s="165">
        <f t="shared" si="774"/>
        <v>0</v>
      </c>
      <c r="AL1870" s="165">
        <f t="shared" si="774"/>
        <v>0</v>
      </c>
      <c r="AM1870" s="165">
        <f t="shared" si="774"/>
        <v>0</v>
      </c>
      <c r="AN1870" s="165">
        <f t="shared" si="774"/>
        <v>0</v>
      </c>
      <c r="AO1870" s="165">
        <f t="shared" si="774"/>
        <v>0</v>
      </c>
      <c r="AP1870" s="165">
        <f t="shared" si="774"/>
        <v>0</v>
      </c>
      <c r="AQ1870" s="165">
        <f t="shared" si="774"/>
        <v>0</v>
      </c>
      <c r="AR1870" s="165">
        <f t="shared" si="774"/>
        <v>0</v>
      </c>
      <c r="AS1870" s="165">
        <f t="shared" si="765"/>
        <v>0</v>
      </c>
    </row>
    <row r="1871" spans="2:45" hidden="1" outlineLevel="2">
      <c r="B1871" s="66">
        <v>17</v>
      </c>
      <c r="D1871" s="338">
        <v>0</v>
      </c>
      <c r="E1871" s="165">
        <f t="shared" si="771"/>
        <v>0</v>
      </c>
      <c r="F1871" s="165">
        <f t="shared" si="771"/>
        <v>0</v>
      </c>
      <c r="G1871" s="165">
        <f t="shared" si="771"/>
        <v>0</v>
      </c>
      <c r="H1871" s="165">
        <f t="shared" si="771"/>
        <v>0</v>
      </c>
      <c r="I1871" s="165">
        <f t="shared" si="771"/>
        <v>0</v>
      </c>
      <c r="J1871" s="165">
        <f t="shared" si="771"/>
        <v>0</v>
      </c>
      <c r="K1871" s="165">
        <f t="shared" si="771"/>
        <v>0</v>
      </c>
      <c r="L1871" s="165">
        <f t="shared" si="771"/>
        <v>0</v>
      </c>
      <c r="M1871" s="165">
        <f t="shared" si="771"/>
        <v>0</v>
      </c>
      <c r="N1871" s="165">
        <f t="shared" si="771"/>
        <v>0</v>
      </c>
      <c r="O1871" s="165">
        <f t="shared" si="772"/>
        <v>0</v>
      </c>
      <c r="P1871" s="165">
        <f t="shared" si="772"/>
        <v>0</v>
      </c>
      <c r="Q1871" s="165">
        <f t="shared" si="772"/>
        <v>0</v>
      </c>
      <c r="R1871" s="165">
        <f t="shared" si="772"/>
        <v>0</v>
      </c>
      <c r="S1871" s="165">
        <f t="shared" si="772"/>
        <v>0</v>
      </c>
      <c r="T1871" s="165">
        <f t="shared" si="772"/>
        <v>0</v>
      </c>
      <c r="U1871" s="165">
        <f t="shared" si="772"/>
        <v>0</v>
      </c>
      <c r="V1871" s="165">
        <f t="shared" si="772"/>
        <v>0</v>
      </c>
      <c r="W1871" s="165">
        <f t="shared" si="772"/>
        <v>0</v>
      </c>
      <c r="X1871" s="165">
        <f t="shared" si="772"/>
        <v>0</v>
      </c>
      <c r="Y1871" s="165">
        <f t="shared" si="773"/>
        <v>0</v>
      </c>
      <c r="Z1871" s="165">
        <f t="shared" si="773"/>
        <v>0</v>
      </c>
      <c r="AA1871" s="165">
        <f t="shared" si="773"/>
        <v>0</v>
      </c>
      <c r="AB1871" s="165">
        <f t="shared" si="773"/>
        <v>0</v>
      </c>
      <c r="AC1871" s="165">
        <f t="shared" si="773"/>
        <v>0</v>
      </c>
      <c r="AD1871" s="165">
        <f t="shared" si="773"/>
        <v>0</v>
      </c>
      <c r="AE1871" s="165">
        <f t="shared" si="773"/>
        <v>0</v>
      </c>
      <c r="AF1871" s="165">
        <f t="shared" si="773"/>
        <v>0</v>
      </c>
      <c r="AG1871" s="165">
        <f t="shared" si="773"/>
        <v>0</v>
      </c>
      <c r="AH1871" s="165">
        <f t="shared" si="773"/>
        <v>0</v>
      </c>
      <c r="AI1871" s="165">
        <f t="shared" si="774"/>
        <v>0</v>
      </c>
      <c r="AJ1871" s="165">
        <f t="shared" si="774"/>
        <v>0</v>
      </c>
      <c r="AK1871" s="165">
        <f t="shared" si="774"/>
        <v>0</v>
      </c>
      <c r="AL1871" s="165">
        <f t="shared" si="774"/>
        <v>0</v>
      </c>
      <c r="AM1871" s="165">
        <f t="shared" si="774"/>
        <v>0</v>
      </c>
      <c r="AN1871" s="165">
        <f t="shared" si="774"/>
        <v>0</v>
      </c>
      <c r="AO1871" s="165">
        <f t="shared" si="774"/>
        <v>0</v>
      </c>
      <c r="AP1871" s="165">
        <f t="shared" si="774"/>
        <v>0</v>
      </c>
      <c r="AQ1871" s="165">
        <f t="shared" si="774"/>
        <v>0</v>
      </c>
      <c r="AR1871" s="165">
        <f t="shared" si="774"/>
        <v>0</v>
      </c>
      <c r="AS1871" s="165">
        <f t="shared" si="765"/>
        <v>0</v>
      </c>
    </row>
    <row r="1872" spans="2:45" hidden="1" outlineLevel="2">
      <c r="B1872" s="66">
        <v>18</v>
      </c>
      <c r="D1872" s="338">
        <v>0</v>
      </c>
      <c r="E1872" s="165">
        <f t="shared" si="771"/>
        <v>0</v>
      </c>
      <c r="F1872" s="165">
        <f t="shared" si="771"/>
        <v>0</v>
      </c>
      <c r="G1872" s="165">
        <f t="shared" si="771"/>
        <v>0</v>
      </c>
      <c r="H1872" s="165">
        <f t="shared" si="771"/>
        <v>0</v>
      </c>
      <c r="I1872" s="165">
        <f t="shared" si="771"/>
        <v>0</v>
      </c>
      <c r="J1872" s="165">
        <f t="shared" si="771"/>
        <v>0</v>
      </c>
      <c r="K1872" s="165">
        <f t="shared" si="771"/>
        <v>0</v>
      </c>
      <c r="L1872" s="165">
        <f t="shared" si="771"/>
        <v>0</v>
      </c>
      <c r="M1872" s="165">
        <f t="shared" si="771"/>
        <v>0</v>
      </c>
      <c r="N1872" s="165">
        <f t="shared" si="771"/>
        <v>0</v>
      </c>
      <c r="O1872" s="165">
        <f t="shared" si="772"/>
        <v>0</v>
      </c>
      <c r="P1872" s="165">
        <f t="shared" si="772"/>
        <v>0</v>
      </c>
      <c r="Q1872" s="165">
        <f t="shared" si="772"/>
        <v>0</v>
      </c>
      <c r="R1872" s="165">
        <f t="shared" si="772"/>
        <v>0</v>
      </c>
      <c r="S1872" s="165">
        <f t="shared" si="772"/>
        <v>0</v>
      </c>
      <c r="T1872" s="165">
        <f t="shared" si="772"/>
        <v>0</v>
      </c>
      <c r="U1872" s="165">
        <f t="shared" si="772"/>
        <v>0</v>
      </c>
      <c r="V1872" s="165">
        <f t="shared" si="772"/>
        <v>0</v>
      </c>
      <c r="W1872" s="165">
        <f t="shared" si="772"/>
        <v>0</v>
      </c>
      <c r="X1872" s="165">
        <f t="shared" si="772"/>
        <v>0</v>
      </c>
      <c r="Y1872" s="165">
        <f t="shared" si="773"/>
        <v>0</v>
      </c>
      <c r="Z1872" s="165">
        <f t="shared" si="773"/>
        <v>0</v>
      </c>
      <c r="AA1872" s="165">
        <f t="shared" si="773"/>
        <v>0</v>
      </c>
      <c r="AB1872" s="165">
        <f t="shared" si="773"/>
        <v>0</v>
      </c>
      <c r="AC1872" s="165">
        <f t="shared" si="773"/>
        <v>0</v>
      </c>
      <c r="AD1872" s="165">
        <f t="shared" si="773"/>
        <v>0</v>
      </c>
      <c r="AE1872" s="165">
        <f t="shared" si="773"/>
        <v>0</v>
      </c>
      <c r="AF1872" s="165">
        <f t="shared" si="773"/>
        <v>0</v>
      </c>
      <c r="AG1872" s="165">
        <f t="shared" si="773"/>
        <v>0</v>
      </c>
      <c r="AH1872" s="165">
        <f t="shared" si="773"/>
        <v>0</v>
      </c>
      <c r="AI1872" s="165">
        <f t="shared" si="774"/>
        <v>0</v>
      </c>
      <c r="AJ1872" s="165">
        <f t="shared" si="774"/>
        <v>0</v>
      </c>
      <c r="AK1872" s="165">
        <f t="shared" si="774"/>
        <v>0</v>
      </c>
      <c r="AL1872" s="165">
        <f t="shared" si="774"/>
        <v>0</v>
      </c>
      <c r="AM1872" s="165">
        <f t="shared" si="774"/>
        <v>0</v>
      </c>
      <c r="AN1872" s="165">
        <f t="shared" si="774"/>
        <v>0</v>
      </c>
      <c r="AO1872" s="165">
        <f t="shared" si="774"/>
        <v>0</v>
      </c>
      <c r="AP1872" s="165">
        <f t="shared" si="774"/>
        <v>0</v>
      </c>
      <c r="AQ1872" s="165">
        <f t="shared" si="774"/>
        <v>0</v>
      </c>
      <c r="AR1872" s="165">
        <f t="shared" si="774"/>
        <v>0</v>
      </c>
      <c r="AS1872" s="165">
        <f t="shared" si="765"/>
        <v>0</v>
      </c>
    </row>
    <row r="1873" spans="2:45" hidden="1" outlineLevel="2">
      <c r="B1873" s="66">
        <v>19</v>
      </c>
      <c r="D1873" s="338">
        <v>0</v>
      </c>
      <c r="E1873" s="165">
        <f t="shared" si="771"/>
        <v>0</v>
      </c>
      <c r="F1873" s="165">
        <f t="shared" si="771"/>
        <v>0</v>
      </c>
      <c r="G1873" s="165">
        <f t="shared" si="771"/>
        <v>0</v>
      </c>
      <c r="H1873" s="165">
        <f t="shared" si="771"/>
        <v>0</v>
      </c>
      <c r="I1873" s="165">
        <f t="shared" si="771"/>
        <v>0</v>
      </c>
      <c r="J1873" s="165">
        <f t="shared" si="771"/>
        <v>0</v>
      </c>
      <c r="K1873" s="165">
        <f t="shared" si="771"/>
        <v>0</v>
      </c>
      <c r="L1873" s="165">
        <f t="shared" si="771"/>
        <v>0</v>
      </c>
      <c r="M1873" s="165">
        <f t="shared" si="771"/>
        <v>0</v>
      </c>
      <c r="N1873" s="165">
        <f t="shared" si="771"/>
        <v>0</v>
      </c>
      <c r="O1873" s="165">
        <f t="shared" si="772"/>
        <v>0</v>
      </c>
      <c r="P1873" s="165">
        <f t="shared" si="772"/>
        <v>0</v>
      </c>
      <c r="Q1873" s="165">
        <f t="shared" si="772"/>
        <v>0</v>
      </c>
      <c r="R1873" s="165">
        <f t="shared" si="772"/>
        <v>0</v>
      </c>
      <c r="S1873" s="165">
        <f t="shared" si="772"/>
        <v>0</v>
      </c>
      <c r="T1873" s="165">
        <f t="shared" si="772"/>
        <v>0</v>
      </c>
      <c r="U1873" s="165">
        <f t="shared" si="772"/>
        <v>0</v>
      </c>
      <c r="V1873" s="165">
        <f t="shared" si="772"/>
        <v>0</v>
      </c>
      <c r="W1873" s="165">
        <f t="shared" si="772"/>
        <v>0</v>
      </c>
      <c r="X1873" s="165">
        <f t="shared" si="772"/>
        <v>0</v>
      </c>
      <c r="Y1873" s="165">
        <f t="shared" si="773"/>
        <v>0</v>
      </c>
      <c r="Z1873" s="165">
        <f t="shared" si="773"/>
        <v>0</v>
      </c>
      <c r="AA1873" s="165">
        <f t="shared" si="773"/>
        <v>0</v>
      </c>
      <c r="AB1873" s="165">
        <f t="shared" si="773"/>
        <v>0</v>
      </c>
      <c r="AC1873" s="165">
        <f t="shared" si="773"/>
        <v>0</v>
      </c>
      <c r="AD1873" s="165">
        <f t="shared" si="773"/>
        <v>0</v>
      </c>
      <c r="AE1873" s="165">
        <f t="shared" si="773"/>
        <v>0</v>
      </c>
      <c r="AF1873" s="165">
        <f t="shared" si="773"/>
        <v>0</v>
      </c>
      <c r="AG1873" s="165">
        <f t="shared" si="773"/>
        <v>0</v>
      </c>
      <c r="AH1873" s="165">
        <f t="shared" si="773"/>
        <v>0</v>
      </c>
      <c r="AI1873" s="165">
        <f t="shared" si="774"/>
        <v>0</v>
      </c>
      <c r="AJ1873" s="165">
        <f t="shared" si="774"/>
        <v>0</v>
      </c>
      <c r="AK1873" s="165">
        <f t="shared" si="774"/>
        <v>0</v>
      </c>
      <c r="AL1873" s="165">
        <f t="shared" si="774"/>
        <v>0</v>
      </c>
      <c r="AM1873" s="165">
        <f t="shared" si="774"/>
        <v>0</v>
      </c>
      <c r="AN1873" s="165">
        <f t="shared" si="774"/>
        <v>0</v>
      </c>
      <c r="AO1873" s="165">
        <f t="shared" si="774"/>
        <v>0</v>
      </c>
      <c r="AP1873" s="165">
        <f t="shared" si="774"/>
        <v>0</v>
      </c>
      <c r="AQ1873" s="165">
        <f t="shared" si="774"/>
        <v>0</v>
      </c>
      <c r="AR1873" s="165">
        <f t="shared" si="774"/>
        <v>0</v>
      </c>
      <c r="AS1873" s="165">
        <f t="shared" si="765"/>
        <v>0</v>
      </c>
    </row>
    <row r="1874" spans="2:45" hidden="1" outlineLevel="2">
      <c r="B1874" s="66">
        <v>20</v>
      </c>
      <c r="D1874" s="338">
        <v>0</v>
      </c>
      <c r="E1874" s="165">
        <f t="shared" si="771"/>
        <v>0</v>
      </c>
      <c r="F1874" s="165">
        <f t="shared" si="771"/>
        <v>0</v>
      </c>
      <c r="G1874" s="165">
        <f t="shared" si="771"/>
        <v>0</v>
      </c>
      <c r="H1874" s="165">
        <f t="shared" si="771"/>
        <v>0</v>
      </c>
      <c r="I1874" s="165">
        <f t="shared" si="771"/>
        <v>0</v>
      </c>
      <c r="J1874" s="165">
        <f t="shared" si="771"/>
        <v>0</v>
      </c>
      <c r="K1874" s="165">
        <f t="shared" si="771"/>
        <v>0</v>
      </c>
      <c r="L1874" s="165">
        <f t="shared" si="771"/>
        <v>0</v>
      </c>
      <c r="M1874" s="165">
        <f t="shared" si="771"/>
        <v>0</v>
      </c>
      <c r="N1874" s="165">
        <f t="shared" si="771"/>
        <v>0</v>
      </c>
      <c r="O1874" s="165">
        <f t="shared" si="772"/>
        <v>0</v>
      </c>
      <c r="P1874" s="165">
        <f t="shared" si="772"/>
        <v>0</v>
      </c>
      <c r="Q1874" s="165">
        <f t="shared" si="772"/>
        <v>0</v>
      </c>
      <c r="R1874" s="165">
        <f t="shared" si="772"/>
        <v>0</v>
      </c>
      <c r="S1874" s="165">
        <f t="shared" si="772"/>
        <v>0</v>
      </c>
      <c r="T1874" s="165">
        <f t="shared" si="772"/>
        <v>0</v>
      </c>
      <c r="U1874" s="165">
        <f t="shared" si="772"/>
        <v>0</v>
      </c>
      <c r="V1874" s="165">
        <f t="shared" si="772"/>
        <v>0</v>
      </c>
      <c r="W1874" s="165">
        <f t="shared" si="772"/>
        <v>0</v>
      </c>
      <c r="X1874" s="165">
        <f t="shared" si="772"/>
        <v>0</v>
      </c>
      <c r="Y1874" s="165">
        <f t="shared" si="773"/>
        <v>0</v>
      </c>
      <c r="Z1874" s="165">
        <f t="shared" si="773"/>
        <v>0</v>
      </c>
      <c r="AA1874" s="165">
        <f t="shared" si="773"/>
        <v>0</v>
      </c>
      <c r="AB1874" s="165">
        <f t="shared" si="773"/>
        <v>0</v>
      </c>
      <c r="AC1874" s="165">
        <f t="shared" si="773"/>
        <v>0</v>
      </c>
      <c r="AD1874" s="165">
        <f t="shared" si="773"/>
        <v>0</v>
      </c>
      <c r="AE1874" s="165">
        <f t="shared" si="773"/>
        <v>0</v>
      </c>
      <c r="AF1874" s="165">
        <f t="shared" si="773"/>
        <v>0</v>
      </c>
      <c r="AG1874" s="165">
        <f t="shared" si="773"/>
        <v>0</v>
      </c>
      <c r="AH1874" s="165">
        <f t="shared" si="773"/>
        <v>0</v>
      </c>
      <c r="AI1874" s="165">
        <f t="shared" si="774"/>
        <v>0</v>
      </c>
      <c r="AJ1874" s="165">
        <f t="shared" si="774"/>
        <v>0</v>
      </c>
      <c r="AK1874" s="165">
        <f t="shared" si="774"/>
        <v>0</v>
      </c>
      <c r="AL1874" s="165">
        <f t="shared" si="774"/>
        <v>0</v>
      </c>
      <c r="AM1874" s="165">
        <f t="shared" si="774"/>
        <v>0</v>
      </c>
      <c r="AN1874" s="165">
        <f t="shared" si="774"/>
        <v>0</v>
      </c>
      <c r="AO1874" s="165">
        <f t="shared" si="774"/>
        <v>0</v>
      </c>
      <c r="AP1874" s="165">
        <f t="shared" si="774"/>
        <v>0</v>
      </c>
      <c r="AQ1874" s="165">
        <f t="shared" si="774"/>
        <v>0</v>
      </c>
      <c r="AR1874" s="165">
        <f t="shared" si="774"/>
        <v>0</v>
      </c>
      <c r="AS1874" s="165">
        <f t="shared" si="765"/>
        <v>0</v>
      </c>
    </row>
    <row r="1875" spans="2:45" hidden="1" outlineLevel="2">
      <c r="B1875" s="66">
        <v>21</v>
      </c>
      <c r="D1875" s="338">
        <v>0</v>
      </c>
      <c r="E1875" s="165">
        <f t="shared" ref="E1875:N1884" si="775">IF(AND(E$2=$B1875,$B1875=$C$3),$D1875,IF(AND(E$2&gt;$B1875,E$2&lt;=$D$1854+$B1875),SLN($D1875,0,IF($C$3-$B1875&gt;=$D$1854,$D$1854,$C$3-$B1875)),0))</f>
        <v>0</v>
      </c>
      <c r="F1875" s="165">
        <f t="shared" si="775"/>
        <v>0</v>
      </c>
      <c r="G1875" s="165">
        <f t="shared" si="775"/>
        <v>0</v>
      </c>
      <c r="H1875" s="165">
        <f t="shared" si="775"/>
        <v>0</v>
      </c>
      <c r="I1875" s="165">
        <f t="shared" si="775"/>
        <v>0</v>
      </c>
      <c r="J1875" s="165">
        <f t="shared" si="775"/>
        <v>0</v>
      </c>
      <c r="K1875" s="165">
        <f t="shared" si="775"/>
        <v>0</v>
      </c>
      <c r="L1875" s="165">
        <f t="shared" si="775"/>
        <v>0</v>
      </c>
      <c r="M1875" s="165">
        <f t="shared" si="775"/>
        <v>0</v>
      </c>
      <c r="N1875" s="165">
        <f t="shared" si="775"/>
        <v>0</v>
      </c>
      <c r="O1875" s="165">
        <f t="shared" ref="O1875:X1884" si="776">IF(AND(O$2=$B1875,$B1875=$C$3),$D1875,IF(AND(O$2&gt;$B1875,O$2&lt;=$D$1854+$B1875),SLN($D1875,0,IF($C$3-$B1875&gt;=$D$1854,$D$1854,$C$3-$B1875)),0))</f>
        <v>0</v>
      </c>
      <c r="P1875" s="165">
        <f t="shared" si="776"/>
        <v>0</v>
      </c>
      <c r="Q1875" s="165">
        <f t="shared" si="776"/>
        <v>0</v>
      </c>
      <c r="R1875" s="165">
        <f t="shared" si="776"/>
        <v>0</v>
      </c>
      <c r="S1875" s="165">
        <f t="shared" si="776"/>
        <v>0</v>
      </c>
      <c r="T1875" s="165">
        <f t="shared" si="776"/>
        <v>0</v>
      </c>
      <c r="U1875" s="165">
        <f t="shared" si="776"/>
        <v>0</v>
      </c>
      <c r="V1875" s="165">
        <f t="shared" si="776"/>
        <v>0</v>
      </c>
      <c r="W1875" s="165">
        <f t="shared" si="776"/>
        <v>0</v>
      </c>
      <c r="X1875" s="165">
        <f t="shared" si="776"/>
        <v>0</v>
      </c>
      <c r="Y1875" s="165">
        <f t="shared" ref="Y1875:AH1884" si="777">IF(AND(Y$2=$B1875,$B1875=$C$3),$D1875,IF(AND(Y$2&gt;$B1875,Y$2&lt;=$D$1854+$B1875),SLN($D1875,0,IF($C$3-$B1875&gt;=$D$1854,$D$1854,$C$3-$B1875)),0))</f>
        <v>0</v>
      </c>
      <c r="Z1875" s="165">
        <f t="shared" si="777"/>
        <v>0</v>
      </c>
      <c r="AA1875" s="165">
        <f t="shared" si="777"/>
        <v>0</v>
      </c>
      <c r="AB1875" s="165">
        <f t="shared" si="777"/>
        <v>0</v>
      </c>
      <c r="AC1875" s="165">
        <f t="shared" si="777"/>
        <v>0</v>
      </c>
      <c r="AD1875" s="165">
        <f t="shared" si="777"/>
        <v>0</v>
      </c>
      <c r="AE1875" s="165">
        <f t="shared" si="777"/>
        <v>0</v>
      </c>
      <c r="AF1875" s="165">
        <f t="shared" si="777"/>
        <v>0</v>
      </c>
      <c r="AG1875" s="165">
        <f t="shared" si="777"/>
        <v>0</v>
      </c>
      <c r="AH1875" s="165">
        <f t="shared" si="777"/>
        <v>0</v>
      </c>
      <c r="AI1875" s="165">
        <f t="shared" ref="AI1875:AR1884" si="778">IF(AND(AI$2=$B1875,$B1875=$C$3),$D1875,IF(AND(AI$2&gt;$B1875,AI$2&lt;=$D$1854+$B1875),SLN($D1875,0,IF($C$3-$B1875&gt;=$D$1854,$D$1854,$C$3-$B1875)),0))</f>
        <v>0</v>
      </c>
      <c r="AJ1875" s="165">
        <f t="shared" si="778"/>
        <v>0</v>
      </c>
      <c r="AK1875" s="165">
        <f t="shared" si="778"/>
        <v>0</v>
      </c>
      <c r="AL1875" s="165">
        <f t="shared" si="778"/>
        <v>0</v>
      </c>
      <c r="AM1875" s="165">
        <f t="shared" si="778"/>
        <v>0</v>
      </c>
      <c r="AN1875" s="165">
        <f t="shared" si="778"/>
        <v>0</v>
      </c>
      <c r="AO1875" s="165">
        <f t="shared" si="778"/>
        <v>0</v>
      </c>
      <c r="AP1875" s="165">
        <f t="shared" si="778"/>
        <v>0</v>
      </c>
      <c r="AQ1875" s="165">
        <f t="shared" si="778"/>
        <v>0</v>
      </c>
      <c r="AR1875" s="165">
        <f t="shared" si="778"/>
        <v>0</v>
      </c>
      <c r="AS1875" s="165">
        <f t="shared" si="765"/>
        <v>0</v>
      </c>
    </row>
    <row r="1876" spans="2:45" hidden="1" outlineLevel="2">
      <c r="B1876" s="66">
        <v>22</v>
      </c>
      <c r="D1876" s="338">
        <v>0</v>
      </c>
      <c r="E1876" s="165">
        <f t="shared" si="775"/>
        <v>0</v>
      </c>
      <c r="F1876" s="165">
        <f t="shared" si="775"/>
        <v>0</v>
      </c>
      <c r="G1876" s="165">
        <f t="shared" si="775"/>
        <v>0</v>
      </c>
      <c r="H1876" s="165">
        <f t="shared" si="775"/>
        <v>0</v>
      </c>
      <c r="I1876" s="165">
        <f t="shared" si="775"/>
        <v>0</v>
      </c>
      <c r="J1876" s="165">
        <f t="shared" si="775"/>
        <v>0</v>
      </c>
      <c r="K1876" s="165">
        <f t="shared" si="775"/>
        <v>0</v>
      </c>
      <c r="L1876" s="165">
        <f t="shared" si="775"/>
        <v>0</v>
      </c>
      <c r="M1876" s="165">
        <f t="shared" si="775"/>
        <v>0</v>
      </c>
      <c r="N1876" s="165">
        <f t="shared" si="775"/>
        <v>0</v>
      </c>
      <c r="O1876" s="165">
        <f t="shared" si="776"/>
        <v>0</v>
      </c>
      <c r="P1876" s="165">
        <f t="shared" si="776"/>
        <v>0</v>
      </c>
      <c r="Q1876" s="165">
        <f t="shared" si="776"/>
        <v>0</v>
      </c>
      <c r="R1876" s="165">
        <f t="shared" si="776"/>
        <v>0</v>
      </c>
      <c r="S1876" s="165">
        <f t="shared" si="776"/>
        <v>0</v>
      </c>
      <c r="T1876" s="165">
        <f t="shared" si="776"/>
        <v>0</v>
      </c>
      <c r="U1876" s="165">
        <f t="shared" si="776"/>
        <v>0</v>
      </c>
      <c r="V1876" s="165">
        <f t="shared" si="776"/>
        <v>0</v>
      </c>
      <c r="W1876" s="165">
        <f t="shared" si="776"/>
        <v>0</v>
      </c>
      <c r="X1876" s="165">
        <f t="shared" si="776"/>
        <v>0</v>
      </c>
      <c r="Y1876" s="165">
        <f t="shared" si="777"/>
        <v>0</v>
      </c>
      <c r="Z1876" s="165">
        <f t="shared" si="777"/>
        <v>0</v>
      </c>
      <c r="AA1876" s="165">
        <f t="shared" si="777"/>
        <v>0</v>
      </c>
      <c r="AB1876" s="165">
        <f t="shared" si="777"/>
        <v>0</v>
      </c>
      <c r="AC1876" s="165">
        <f t="shared" si="777"/>
        <v>0</v>
      </c>
      <c r="AD1876" s="165">
        <f t="shared" si="777"/>
        <v>0</v>
      </c>
      <c r="AE1876" s="165">
        <f t="shared" si="777"/>
        <v>0</v>
      </c>
      <c r="AF1876" s="165">
        <f t="shared" si="777"/>
        <v>0</v>
      </c>
      <c r="AG1876" s="165">
        <f t="shared" si="777"/>
        <v>0</v>
      </c>
      <c r="AH1876" s="165">
        <f t="shared" si="777"/>
        <v>0</v>
      </c>
      <c r="AI1876" s="165">
        <f t="shared" si="778"/>
        <v>0</v>
      </c>
      <c r="AJ1876" s="165">
        <f t="shared" si="778"/>
        <v>0</v>
      </c>
      <c r="AK1876" s="165">
        <f t="shared" si="778"/>
        <v>0</v>
      </c>
      <c r="AL1876" s="165">
        <f t="shared" si="778"/>
        <v>0</v>
      </c>
      <c r="AM1876" s="165">
        <f t="shared" si="778"/>
        <v>0</v>
      </c>
      <c r="AN1876" s="165">
        <f t="shared" si="778"/>
        <v>0</v>
      </c>
      <c r="AO1876" s="165">
        <f t="shared" si="778"/>
        <v>0</v>
      </c>
      <c r="AP1876" s="165">
        <f t="shared" si="778"/>
        <v>0</v>
      </c>
      <c r="AQ1876" s="165">
        <f t="shared" si="778"/>
        <v>0</v>
      </c>
      <c r="AR1876" s="165">
        <f t="shared" si="778"/>
        <v>0</v>
      </c>
      <c r="AS1876" s="165">
        <f t="shared" si="765"/>
        <v>0</v>
      </c>
    </row>
    <row r="1877" spans="2:45" hidden="1" outlineLevel="2">
      <c r="B1877" s="66">
        <v>23</v>
      </c>
      <c r="D1877" s="338">
        <v>0</v>
      </c>
      <c r="E1877" s="165">
        <f t="shared" si="775"/>
        <v>0</v>
      </c>
      <c r="F1877" s="165">
        <f t="shared" si="775"/>
        <v>0</v>
      </c>
      <c r="G1877" s="165">
        <f t="shared" si="775"/>
        <v>0</v>
      </c>
      <c r="H1877" s="165">
        <f t="shared" si="775"/>
        <v>0</v>
      </c>
      <c r="I1877" s="165">
        <f t="shared" si="775"/>
        <v>0</v>
      </c>
      <c r="J1877" s="165">
        <f t="shared" si="775"/>
        <v>0</v>
      </c>
      <c r="K1877" s="165">
        <f t="shared" si="775"/>
        <v>0</v>
      </c>
      <c r="L1877" s="165">
        <f t="shared" si="775"/>
        <v>0</v>
      </c>
      <c r="M1877" s="165">
        <f t="shared" si="775"/>
        <v>0</v>
      </c>
      <c r="N1877" s="165">
        <f t="shared" si="775"/>
        <v>0</v>
      </c>
      <c r="O1877" s="165">
        <f t="shared" si="776"/>
        <v>0</v>
      </c>
      <c r="P1877" s="165">
        <f t="shared" si="776"/>
        <v>0</v>
      </c>
      <c r="Q1877" s="165">
        <f t="shared" si="776"/>
        <v>0</v>
      </c>
      <c r="R1877" s="165">
        <f t="shared" si="776"/>
        <v>0</v>
      </c>
      <c r="S1877" s="165">
        <f t="shared" si="776"/>
        <v>0</v>
      </c>
      <c r="T1877" s="165">
        <f t="shared" si="776"/>
        <v>0</v>
      </c>
      <c r="U1877" s="165">
        <f t="shared" si="776"/>
        <v>0</v>
      </c>
      <c r="V1877" s="165">
        <f t="shared" si="776"/>
        <v>0</v>
      </c>
      <c r="W1877" s="165">
        <f t="shared" si="776"/>
        <v>0</v>
      </c>
      <c r="X1877" s="165">
        <f t="shared" si="776"/>
        <v>0</v>
      </c>
      <c r="Y1877" s="165">
        <f t="shared" si="777"/>
        <v>0</v>
      </c>
      <c r="Z1877" s="165">
        <f t="shared" si="777"/>
        <v>0</v>
      </c>
      <c r="AA1877" s="165">
        <f t="shared" si="777"/>
        <v>0</v>
      </c>
      <c r="AB1877" s="165">
        <f t="shared" si="777"/>
        <v>0</v>
      </c>
      <c r="AC1877" s="165">
        <f t="shared" si="777"/>
        <v>0</v>
      </c>
      <c r="AD1877" s="165">
        <f t="shared" si="777"/>
        <v>0</v>
      </c>
      <c r="AE1877" s="165">
        <f t="shared" si="777"/>
        <v>0</v>
      </c>
      <c r="AF1877" s="165">
        <f t="shared" si="777"/>
        <v>0</v>
      </c>
      <c r="AG1877" s="165">
        <f t="shared" si="777"/>
        <v>0</v>
      </c>
      <c r="AH1877" s="165">
        <f t="shared" si="777"/>
        <v>0</v>
      </c>
      <c r="AI1877" s="165">
        <f t="shared" si="778"/>
        <v>0</v>
      </c>
      <c r="AJ1877" s="165">
        <f t="shared" si="778"/>
        <v>0</v>
      </c>
      <c r="AK1877" s="165">
        <f t="shared" si="778"/>
        <v>0</v>
      </c>
      <c r="AL1877" s="165">
        <f t="shared" si="778"/>
        <v>0</v>
      </c>
      <c r="AM1877" s="165">
        <f t="shared" si="778"/>
        <v>0</v>
      </c>
      <c r="AN1877" s="165">
        <f t="shared" si="778"/>
        <v>0</v>
      </c>
      <c r="AO1877" s="165">
        <f t="shared" si="778"/>
        <v>0</v>
      </c>
      <c r="AP1877" s="165">
        <f t="shared" si="778"/>
        <v>0</v>
      </c>
      <c r="AQ1877" s="165">
        <f t="shared" si="778"/>
        <v>0</v>
      </c>
      <c r="AR1877" s="165">
        <f t="shared" si="778"/>
        <v>0</v>
      </c>
      <c r="AS1877" s="165">
        <f t="shared" si="765"/>
        <v>0</v>
      </c>
    </row>
    <row r="1878" spans="2:45" hidden="1" outlineLevel="2">
      <c r="B1878" s="66">
        <v>24</v>
      </c>
      <c r="D1878" s="338">
        <v>0</v>
      </c>
      <c r="E1878" s="165">
        <f t="shared" si="775"/>
        <v>0</v>
      </c>
      <c r="F1878" s="165">
        <f t="shared" si="775"/>
        <v>0</v>
      </c>
      <c r="G1878" s="165">
        <f t="shared" si="775"/>
        <v>0</v>
      </c>
      <c r="H1878" s="165">
        <f t="shared" si="775"/>
        <v>0</v>
      </c>
      <c r="I1878" s="165">
        <f t="shared" si="775"/>
        <v>0</v>
      </c>
      <c r="J1878" s="165">
        <f t="shared" si="775"/>
        <v>0</v>
      </c>
      <c r="K1878" s="165">
        <f t="shared" si="775"/>
        <v>0</v>
      </c>
      <c r="L1878" s="165">
        <f t="shared" si="775"/>
        <v>0</v>
      </c>
      <c r="M1878" s="165">
        <f t="shared" si="775"/>
        <v>0</v>
      </c>
      <c r="N1878" s="165">
        <f t="shared" si="775"/>
        <v>0</v>
      </c>
      <c r="O1878" s="165">
        <f t="shared" si="776"/>
        <v>0</v>
      </c>
      <c r="P1878" s="165">
        <f t="shared" si="776"/>
        <v>0</v>
      </c>
      <c r="Q1878" s="165">
        <f t="shared" si="776"/>
        <v>0</v>
      </c>
      <c r="R1878" s="165">
        <f t="shared" si="776"/>
        <v>0</v>
      </c>
      <c r="S1878" s="165">
        <f t="shared" si="776"/>
        <v>0</v>
      </c>
      <c r="T1878" s="165">
        <f t="shared" si="776"/>
        <v>0</v>
      </c>
      <c r="U1878" s="165">
        <f t="shared" si="776"/>
        <v>0</v>
      </c>
      <c r="V1878" s="165">
        <f t="shared" si="776"/>
        <v>0</v>
      </c>
      <c r="W1878" s="165">
        <f t="shared" si="776"/>
        <v>0</v>
      </c>
      <c r="X1878" s="165">
        <f t="shared" si="776"/>
        <v>0</v>
      </c>
      <c r="Y1878" s="165">
        <f t="shared" si="777"/>
        <v>0</v>
      </c>
      <c r="Z1878" s="165">
        <f t="shared" si="777"/>
        <v>0</v>
      </c>
      <c r="AA1878" s="165">
        <f t="shared" si="777"/>
        <v>0</v>
      </c>
      <c r="AB1878" s="165">
        <f t="shared" si="777"/>
        <v>0</v>
      </c>
      <c r="AC1878" s="165">
        <f t="shared" si="777"/>
        <v>0</v>
      </c>
      <c r="AD1878" s="165">
        <f t="shared" si="777"/>
        <v>0</v>
      </c>
      <c r="AE1878" s="165">
        <f t="shared" si="777"/>
        <v>0</v>
      </c>
      <c r="AF1878" s="165">
        <f t="shared" si="777"/>
        <v>0</v>
      </c>
      <c r="AG1878" s="165">
        <f t="shared" si="777"/>
        <v>0</v>
      </c>
      <c r="AH1878" s="165">
        <f t="shared" si="777"/>
        <v>0</v>
      </c>
      <c r="AI1878" s="165">
        <f t="shared" si="778"/>
        <v>0</v>
      </c>
      <c r="AJ1878" s="165">
        <f t="shared" si="778"/>
        <v>0</v>
      </c>
      <c r="AK1878" s="165">
        <f t="shared" si="778"/>
        <v>0</v>
      </c>
      <c r="AL1878" s="165">
        <f t="shared" si="778"/>
        <v>0</v>
      </c>
      <c r="AM1878" s="165">
        <f t="shared" si="778"/>
        <v>0</v>
      </c>
      <c r="AN1878" s="165">
        <f t="shared" si="778"/>
        <v>0</v>
      </c>
      <c r="AO1878" s="165">
        <f t="shared" si="778"/>
        <v>0</v>
      </c>
      <c r="AP1878" s="165">
        <f t="shared" si="778"/>
        <v>0</v>
      </c>
      <c r="AQ1878" s="165">
        <f t="shared" si="778"/>
        <v>0</v>
      </c>
      <c r="AR1878" s="165">
        <f t="shared" si="778"/>
        <v>0</v>
      </c>
      <c r="AS1878" s="165">
        <f t="shared" si="765"/>
        <v>0</v>
      </c>
    </row>
    <row r="1879" spans="2:45" hidden="1" outlineLevel="2">
      <c r="B1879" s="66">
        <v>25</v>
      </c>
      <c r="D1879" s="338">
        <v>0</v>
      </c>
      <c r="E1879" s="165">
        <f t="shared" si="775"/>
        <v>0</v>
      </c>
      <c r="F1879" s="165">
        <f t="shared" si="775"/>
        <v>0</v>
      </c>
      <c r="G1879" s="165">
        <f t="shared" si="775"/>
        <v>0</v>
      </c>
      <c r="H1879" s="165">
        <f t="shared" si="775"/>
        <v>0</v>
      </c>
      <c r="I1879" s="165">
        <f t="shared" si="775"/>
        <v>0</v>
      </c>
      <c r="J1879" s="165">
        <f t="shared" si="775"/>
        <v>0</v>
      </c>
      <c r="K1879" s="165">
        <f t="shared" si="775"/>
        <v>0</v>
      </c>
      <c r="L1879" s="165">
        <f t="shared" si="775"/>
        <v>0</v>
      </c>
      <c r="M1879" s="165">
        <f t="shared" si="775"/>
        <v>0</v>
      </c>
      <c r="N1879" s="165">
        <f t="shared" si="775"/>
        <v>0</v>
      </c>
      <c r="O1879" s="165">
        <f t="shared" si="776"/>
        <v>0</v>
      </c>
      <c r="P1879" s="165">
        <f t="shared" si="776"/>
        <v>0</v>
      </c>
      <c r="Q1879" s="165">
        <f t="shared" si="776"/>
        <v>0</v>
      </c>
      <c r="R1879" s="165">
        <f t="shared" si="776"/>
        <v>0</v>
      </c>
      <c r="S1879" s="165">
        <f t="shared" si="776"/>
        <v>0</v>
      </c>
      <c r="T1879" s="165">
        <f t="shared" si="776"/>
        <v>0</v>
      </c>
      <c r="U1879" s="165">
        <f t="shared" si="776"/>
        <v>0</v>
      </c>
      <c r="V1879" s="165">
        <f t="shared" si="776"/>
        <v>0</v>
      </c>
      <c r="W1879" s="165">
        <f t="shared" si="776"/>
        <v>0</v>
      </c>
      <c r="X1879" s="165">
        <f t="shared" si="776"/>
        <v>0</v>
      </c>
      <c r="Y1879" s="165">
        <f t="shared" si="777"/>
        <v>0</v>
      </c>
      <c r="Z1879" s="165">
        <f t="shared" si="777"/>
        <v>0</v>
      </c>
      <c r="AA1879" s="165">
        <f t="shared" si="777"/>
        <v>0</v>
      </c>
      <c r="AB1879" s="165">
        <f t="shared" si="777"/>
        <v>0</v>
      </c>
      <c r="AC1879" s="165">
        <f t="shared" si="777"/>
        <v>0</v>
      </c>
      <c r="AD1879" s="165">
        <f t="shared" si="777"/>
        <v>0</v>
      </c>
      <c r="AE1879" s="165">
        <f t="shared" si="777"/>
        <v>0</v>
      </c>
      <c r="AF1879" s="165">
        <f t="shared" si="777"/>
        <v>0</v>
      </c>
      <c r="AG1879" s="165">
        <f t="shared" si="777"/>
        <v>0</v>
      </c>
      <c r="AH1879" s="165">
        <f t="shared" si="777"/>
        <v>0</v>
      </c>
      <c r="AI1879" s="165">
        <f t="shared" si="778"/>
        <v>0</v>
      </c>
      <c r="AJ1879" s="165">
        <f t="shared" si="778"/>
        <v>0</v>
      </c>
      <c r="AK1879" s="165">
        <f t="shared" si="778"/>
        <v>0</v>
      </c>
      <c r="AL1879" s="165">
        <f t="shared" si="778"/>
        <v>0</v>
      </c>
      <c r="AM1879" s="165">
        <f t="shared" si="778"/>
        <v>0</v>
      </c>
      <c r="AN1879" s="165">
        <f t="shared" si="778"/>
        <v>0</v>
      </c>
      <c r="AO1879" s="165">
        <f t="shared" si="778"/>
        <v>0</v>
      </c>
      <c r="AP1879" s="165">
        <f t="shared" si="778"/>
        <v>0</v>
      </c>
      <c r="AQ1879" s="165">
        <f t="shared" si="778"/>
        <v>0</v>
      </c>
      <c r="AR1879" s="165">
        <f t="shared" si="778"/>
        <v>0</v>
      </c>
      <c r="AS1879" s="165">
        <f t="shared" si="765"/>
        <v>0</v>
      </c>
    </row>
    <row r="1880" spans="2:45" hidden="1" outlineLevel="2">
      <c r="B1880" s="66">
        <v>26</v>
      </c>
      <c r="D1880" s="338">
        <v>0</v>
      </c>
      <c r="E1880" s="165">
        <f t="shared" si="775"/>
        <v>0</v>
      </c>
      <c r="F1880" s="165">
        <f t="shared" si="775"/>
        <v>0</v>
      </c>
      <c r="G1880" s="165">
        <f t="shared" si="775"/>
        <v>0</v>
      </c>
      <c r="H1880" s="165">
        <f t="shared" si="775"/>
        <v>0</v>
      </c>
      <c r="I1880" s="165">
        <f t="shared" si="775"/>
        <v>0</v>
      </c>
      <c r="J1880" s="165">
        <f t="shared" si="775"/>
        <v>0</v>
      </c>
      <c r="K1880" s="165">
        <f t="shared" si="775"/>
        <v>0</v>
      </c>
      <c r="L1880" s="165">
        <f t="shared" si="775"/>
        <v>0</v>
      </c>
      <c r="M1880" s="165">
        <f t="shared" si="775"/>
        <v>0</v>
      </c>
      <c r="N1880" s="165">
        <f t="shared" si="775"/>
        <v>0</v>
      </c>
      <c r="O1880" s="165">
        <f t="shared" si="776"/>
        <v>0</v>
      </c>
      <c r="P1880" s="165">
        <f t="shared" si="776"/>
        <v>0</v>
      </c>
      <c r="Q1880" s="165">
        <f t="shared" si="776"/>
        <v>0</v>
      </c>
      <c r="R1880" s="165">
        <f t="shared" si="776"/>
        <v>0</v>
      </c>
      <c r="S1880" s="165">
        <f t="shared" si="776"/>
        <v>0</v>
      </c>
      <c r="T1880" s="165">
        <f t="shared" si="776"/>
        <v>0</v>
      </c>
      <c r="U1880" s="165">
        <f t="shared" si="776"/>
        <v>0</v>
      </c>
      <c r="V1880" s="165">
        <f t="shared" si="776"/>
        <v>0</v>
      </c>
      <c r="W1880" s="165">
        <f t="shared" si="776"/>
        <v>0</v>
      </c>
      <c r="X1880" s="165">
        <f t="shared" si="776"/>
        <v>0</v>
      </c>
      <c r="Y1880" s="165">
        <f t="shared" si="777"/>
        <v>0</v>
      </c>
      <c r="Z1880" s="165">
        <f t="shared" si="777"/>
        <v>0</v>
      </c>
      <c r="AA1880" s="165">
        <f t="shared" si="777"/>
        <v>0</v>
      </c>
      <c r="AB1880" s="165">
        <f t="shared" si="777"/>
        <v>0</v>
      </c>
      <c r="AC1880" s="165">
        <f t="shared" si="777"/>
        <v>0</v>
      </c>
      <c r="AD1880" s="165">
        <f t="shared" si="777"/>
        <v>0</v>
      </c>
      <c r="AE1880" s="165">
        <f t="shared" si="777"/>
        <v>0</v>
      </c>
      <c r="AF1880" s="165">
        <f t="shared" si="777"/>
        <v>0</v>
      </c>
      <c r="AG1880" s="165">
        <f t="shared" si="777"/>
        <v>0</v>
      </c>
      <c r="AH1880" s="165">
        <f t="shared" si="777"/>
        <v>0</v>
      </c>
      <c r="AI1880" s="165">
        <f t="shared" si="778"/>
        <v>0</v>
      </c>
      <c r="AJ1880" s="165">
        <f t="shared" si="778"/>
        <v>0</v>
      </c>
      <c r="AK1880" s="165">
        <f t="shared" si="778"/>
        <v>0</v>
      </c>
      <c r="AL1880" s="165">
        <f t="shared" si="778"/>
        <v>0</v>
      </c>
      <c r="AM1880" s="165">
        <f t="shared" si="778"/>
        <v>0</v>
      </c>
      <c r="AN1880" s="165">
        <f t="shared" si="778"/>
        <v>0</v>
      </c>
      <c r="AO1880" s="165">
        <f t="shared" si="778"/>
        <v>0</v>
      </c>
      <c r="AP1880" s="165">
        <f t="shared" si="778"/>
        <v>0</v>
      </c>
      <c r="AQ1880" s="165">
        <f t="shared" si="778"/>
        <v>0</v>
      </c>
      <c r="AR1880" s="165">
        <f t="shared" si="778"/>
        <v>0</v>
      </c>
      <c r="AS1880" s="165">
        <f t="shared" si="765"/>
        <v>0</v>
      </c>
    </row>
    <row r="1881" spans="2:45" hidden="1" outlineLevel="2">
      <c r="B1881" s="66">
        <v>27</v>
      </c>
      <c r="D1881" s="338">
        <v>0</v>
      </c>
      <c r="E1881" s="165">
        <f t="shared" si="775"/>
        <v>0</v>
      </c>
      <c r="F1881" s="165">
        <f t="shared" si="775"/>
        <v>0</v>
      </c>
      <c r="G1881" s="165">
        <f t="shared" si="775"/>
        <v>0</v>
      </c>
      <c r="H1881" s="165">
        <f t="shared" si="775"/>
        <v>0</v>
      </c>
      <c r="I1881" s="165">
        <f t="shared" si="775"/>
        <v>0</v>
      </c>
      <c r="J1881" s="165">
        <f t="shared" si="775"/>
        <v>0</v>
      </c>
      <c r="K1881" s="165">
        <f t="shared" si="775"/>
        <v>0</v>
      </c>
      <c r="L1881" s="165">
        <f t="shared" si="775"/>
        <v>0</v>
      </c>
      <c r="M1881" s="165">
        <f t="shared" si="775"/>
        <v>0</v>
      </c>
      <c r="N1881" s="165">
        <f t="shared" si="775"/>
        <v>0</v>
      </c>
      <c r="O1881" s="165">
        <f t="shared" si="776"/>
        <v>0</v>
      </c>
      <c r="P1881" s="165">
        <f t="shared" si="776"/>
        <v>0</v>
      </c>
      <c r="Q1881" s="165">
        <f t="shared" si="776"/>
        <v>0</v>
      </c>
      <c r="R1881" s="165">
        <f t="shared" si="776"/>
        <v>0</v>
      </c>
      <c r="S1881" s="165">
        <f t="shared" si="776"/>
        <v>0</v>
      </c>
      <c r="T1881" s="165">
        <f t="shared" si="776"/>
        <v>0</v>
      </c>
      <c r="U1881" s="165">
        <f t="shared" si="776"/>
        <v>0</v>
      </c>
      <c r="V1881" s="165">
        <f t="shared" si="776"/>
        <v>0</v>
      </c>
      <c r="W1881" s="165">
        <f t="shared" si="776"/>
        <v>0</v>
      </c>
      <c r="X1881" s="165">
        <f t="shared" si="776"/>
        <v>0</v>
      </c>
      <c r="Y1881" s="165">
        <f t="shared" si="777"/>
        <v>0</v>
      </c>
      <c r="Z1881" s="165">
        <f t="shared" si="777"/>
        <v>0</v>
      </c>
      <c r="AA1881" s="165">
        <f t="shared" si="777"/>
        <v>0</v>
      </c>
      <c r="AB1881" s="165">
        <f t="shared" si="777"/>
        <v>0</v>
      </c>
      <c r="AC1881" s="165">
        <f t="shared" si="777"/>
        <v>0</v>
      </c>
      <c r="AD1881" s="165">
        <f t="shared" si="777"/>
        <v>0</v>
      </c>
      <c r="AE1881" s="165">
        <f t="shared" si="777"/>
        <v>0</v>
      </c>
      <c r="AF1881" s="165">
        <f t="shared" si="777"/>
        <v>0</v>
      </c>
      <c r="AG1881" s="165">
        <f t="shared" si="777"/>
        <v>0</v>
      </c>
      <c r="AH1881" s="165">
        <f t="shared" si="777"/>
        <v>0</v>
      </c>
      <c r="AI1881" s="165">
        <f t="shared" si="778"/>
        <v>0</v>
      </c>
      <c r="AJ1881" s="165">
        <f t="shared" si="778"/>
        <v>0</v>
      </c>
      <c r="AK1881" s="165">
        <f t="shared" si="778"/>
        <v>0</v>
      </c>
      <c r="AL1881" s="165">
        <f t="shared" si="778"/>
        <v>0</v>
      </c>
      <c r="AM1881" s="165">
        <f t="shared" si="778"/>
        <v>0</v>
      </c>
      <c r="AN1881" s="165">
        <f t="shared" si="778"/>
        <v>0</v>
      </c>
      <c r="AO1881" s="165">
        <f t="shared" si="778"/>
        <v>0</v>
      </c>
      <c r="AP1881" s="165">
        <f t="shared" si="778"/>
        <v>0</v>
      </c>
      <c r="AQ1881" s="165">
        <f t="shared" si="778"/>
        <v>0</v>
      </c>
      <c r="AR1881" s="165">
        <f t="shared" si="778"/>
        <v>0</v>
      </c>
      <c r="AS1881" s="165">
        <f t="shared" si="765"/>
        <v>0</v>
      </c>
    </row>
    <row r="1882" spans="2:45" hidden="1" outlineLevel="2">
      <c r="B1882" s="66">
        <v>28</v>
      </c>
      <c r="D1882" s="338">
        <v>0</v>
      </c>
      <c r="E1882" s="165">
        <f t="shared" si="775"/>
        <v>0</v>
      </c>
      <c r="F1882" s="165">
        <f t="shared" si="775"/>
        <v>0</v>
      </c>
      <c r="G1882" s="165">
        <f t="shared" si="775"/>
        <v>0</v>
      </c>
      <c r="H1882" s="165">
        <f t="shared" si="775"/>
        <v>0</v>
      </c>
      <c r="I1882" s="165">
        <f t="shared" si="775"/>
        <v>0</v>
      </c>
      <c r="J1882" s="165">
        <f t="shared" si="775"/>
        <v>0</v>
      </c>
      <c r="K1882" s="165">
        <f t="shared" si="775"/>
        <v>0</v>
      </c>
      <c r="L1882" s="165">
        <f t="shared" si="775"/>
        <v>0</v>
      </c>
      <c r="M1882" s="165">
        <f t="shared" si="775"/>
        <v>0</v>
      </c>
      <c r="N1882" s="165">
        <f t="shared" si="775"/>
        <v>0</v>
      </c>
      <c r="O1882" s="165">
        <f t="shared" si="776"/>
        <v>0</v>
      </c>
      <c r="P1882" s="165">
        <f t="shared" si="776"/>
        <v>0</v>
      </c>
      <c r="Q1882" s="165">
        <f t="shared" si="776"/>
        <v>0</v>
      </c>
      <c r="R1882" s="165">
        <f t="shared" si="776"/>
        <v>0</v>
      </c>
      <c r="S1882" s="165">
        <f t="shared" si="776"/>
        <v>0</v>
      </c>
      <c r="T1882" s="165">
        <f t="shared" si="776"/>
        <v>0</v>
      </c>
      <c r="U1882" s="165">
        <f t="shared" si="776"/>
        <v>0</v>
      </c>
      <c r="V1882" s="165">
        <f t="shared" si="776"/>
        <v>0</v>
      </c>
      <c r="W1882" s="165">
        <f t="shared" si="776"/>
        <v>0</v>
      </c>
      <c r="X1882" s="165">
        <f t="shared" si="776"/>
        <v>0</v>
      </c>
      <c r="Y1882" s="165">
        <f t="shared" si="777"/>
        <v>0</v>
      </c>
      <c r="Z1882" s="165">
        <f t="shared" si="777"/>
        <v>0</v>
      </c>
      <c r="AA1882" s="165">
        <f t="shared" si="777"/>
        <v>0</v>
      </c>
      <c r="AB1882" s="165">
        <f t="shared" si="777"/>
        <v>0</v>
      </c>
      <c r="AC1882" s="165">
        <f t="shared" si="777"/>
        <v>0</v>
      </c>
      <c r="AD1882" s="165">
        <f t="shared" si="777"/>
        <v>0</v>
      </c>
      <c r="AE1882" s="165">
        <f t="shared" si="777"/>
        <v>0</v>
      </c>
      <c r="AF1882" s="165">
        <f t="shared" si="777"/>
        <v>0</v>
      </c>
      <c r="AG1882" s="165">
        <f t="shared" si="777"/>
        <v>0</v>
      </c>
      <c r="AH1882" s="165">
        <f t="shared" si="777"/>
        <v>0</v>
      </c>
      <c r="AI1882" s="165">
        <f t="shared" si="778"/>
        <v>0</v>
      </c>
      <c r="AJ1882" s="165">
        <f t="shared" si="778"/>
        <v>0</v>
      </c>
      <c r="AK1882" s="165">
        <f t="shared" si="778"/>
        <v>0</v>
      </c>
      <c r="AL1882" s="165">
        <f t="shared" si="778"/>
        <v>0</v>
      </c>
      <c r="AM1882" s="165">
        <f t="shared" si="778"/>
        <v>0</v>
      </c>
      <c r="AN1882" s="165">
        <f t="shared" si="778"/>
        <v>0</v>
      </c>
      <c r="AO1882" s="165">
        <f t="shared" si="778"/>
        <v>0</v>
      </c>
      <c r="AP1882" s="165">
        <f t="shared" si="778"/>
        <v>0</v>
      </c>
      <c r="AQ1882" s="165">
        <f t="shared" si="778"/>
        <v>0</v>
      </c>
      <c r="AR1882" s="165">
        <f t="shared" si="778"/>
        <v>0</v>
      </c>
      <c r="AS1882" s="165">
        <f t="shared" si="765"/>
        <v>0</v>
      </c>
    </row>
    <row r="1883" spans="2:45" hidden="1" outlineLevel="2">
      <c r="B1883" s="66">
        <v>29</v>
      </c>
      <c r="D1883" s="338">
        <v>0</v>
      </c>
      <c r="E1883" s="165">
        <f t="shared" si="775"/>
        <v>0</v>
      </c>
      <c r="F1883" s="165">
        <f t="shared" si="775"/>
        <v>0</v>
      </c>
      <c r="G1883" s="165">
        <f t="shared" si="775"/>
        <v>0</v>
      </c>
      <c r="H1883" s="165">
        <f t="shared" si="775"/>
        <v>0</v>
      </c>
      <c r="I1883" s="165">
        <f t="shared" si="775"/>
        <v>0</v>
      </c>
      <c r="J1883" s="165">
        <f t="shared" si="775"/>
        <v>0</v>
      </c>
      <c r="K1883" s="165">
        <f t="shared" si="775"/>
        <v>0</v>
      </c>
      <c r="L1883" s="165">
        <f t="shared" si="775"/>
        <v>0</v>
      </c>
      <c r="M1883" s="165">
        <f t="shared" si="775"/>
        <v>0</v>
      </c>
      <c r="N1883" s="165">
        <f t="shared" si="775"/>
        <v>0</v>
      </c>
      <c r="O1883" s="165">
        <f t="shared" si="776"/>
        <v>0</v>
      </c>
      <c r="P1883" s="165">
        <f t="shared" si="776"/>
        <v>0</v>
      </c>
      <c r="Q1883" s="165">
        <f t="shared" si="776"/>
        <v>0</v>
      </c>
      <c r="R1883" s="165">
        <f t="shared" si="776"/>
        <v>0</v>
      </c>
      <c r="S1883" s="165">
        <f t="shared" si="776"/>
        <v>0</v>
      </c>
      <c r="T1883" s="165">
        <f t="shared" si="776"/>
        <v>0</v>
      </c>
      <c r="U1883" s="165">
        <f t="shared" si="776"/>
        <v>0</v>
      </c>
      <c r="V1883" s="165">
        <f t="shared" si="776"/>
        <v>0</v>
      </c>
      <c r="W1883" s="165">
        <f t="shared" si="776"/>
        <v>0</v>
      </c>
      <c r="X1883" s="165">
        <f t="shared" si="776"/>
        <v>0</v>
      </c>
      <c r="Y1883" s="165">
        <f t="shared" si="777"/>
        <v>0</v>
      </c>
      <c r="Z1883" s="165">
        <f t="shared" si="777"/>
        <v>0</v>
      </c>
      <c r="AA1883" s="165">
        <f t="shared" si="777"/>
        <v>0</v>
      </c>
      <c r="AB1883" s="165">
        <f t="shared" si="777"/>
        <v>0</v>
      </c>
      <c r="AC1883" s="165">
        <f t="shared" si="777"/>
        <v>0</v>
      </c>
      <c r="AD1883" s="165">
        <f t="shared" si="777"/>
        <v>0</v>
      </c>
      <c r="AE1883" s="165">
        <f t="shared" si="777"/>
        <v>0</v>
      </c>
      <c r="AF1883" s="165">
        <f t="shared" si="777"/>
        <v>0</v>
      </c>
      <c r="AG1883" s="165">
        <f t="shared" si="777"/>
        <v>0</v>
      </c>
      <c r="AH1883" s="165">
        <f t="shared" si="777"/>
        <v>0</v>
      </c>
      <c r="AI1883" s="165">
        <f t="shared" si="778"/>
        <v>0</v>
      </c>
      <c r="AJ1883" s="165">
        <f t="shared" si="778"/>
        <v>0</v>
      </c>
      <c r="AK1883" s="165">
        <f t="shared" si="778"/>
        <v>0</v>
      </c>
      <c r="AL1883" s="165">
        <f t="shared" si="778"/>
        <v>0</v>
      </c>
      <c r="AM1883" s="165">
        <f t="shared" si="778"/>
        <v>0</v>
      </c>
      <c r="AN1883" s="165">
        <f t="shared" si="778"/>
        <v>0</v>
      </c>
      <c r="AO1883" s="165">
        <f t="shared" si="778"/>
        <v>0</v>
      </c>
      <c r="AP1883" s="165">
        <f t="shared" si="778"/>
        <v>0</v>
      </c>
      <c r="AQ1883" s="165">
        <f t="shared" si="778"/>
        <v>0</v>
      </c>
      <c r="AR1883" s="165">
        <f t="shared" si="778"/>
        <v>0</v>
      </c>
      <c r="AS1883" s="165">
        <f t="shared" si="765"/>
        <v>0</v>
      </c>
    </row>
    <row r="1884" spans="2:45" hidden="1" outlineLevel="2">
      <c r="B1884" s="66">
        <v>30</v>
      </c>
      <c r="D1884" s="338">
        <v>0</v>
      </c>
      <c r="E1884" s="165">
        <f t="shared" si="775"/>
        <v>0</v>
      </c>
      <c r="F1884" s="165">
        <f t="shared" si="775"/>
        <v>0</v>
      </c>
      <c r="G1884" s="165">
        <f t="shared" si="775"/>
        <v>0</v>
      </c>
      <c r="H1884" s="165">
        <f t="shared" si="775"/>
        <v>0</v>
      </c>
      <c r="I1884" s="165">
        <f t="shared" si="775"/>
        <v>0</v>
      </c>
      <c r="J1884" s="165">
        <f t="shared" si="775"/>
        <v>0</v>
      </c>
      <c r="K1884" s="165">
        <f t="shared" si="775"/>
        <v>0</v>
      </c>
      <c r="L1884" s="165">
        <f t="shared" si="775"/>
        <v>0</v>
      </c>
      <c r="M1884" s="165">
        <f t="shared" si="775"/>
        <v>0</v>
      </c>
      <c r="N1884" s="165">
        <f t="shared" si="775"/>
        <v>0</v>
      </c>
      <c r="O1884" s="165">
        <f t="shared" si="776"/>
        <v>0</v>
      </c>
      <c r="P1884" s="165">
        <f t="shared" si="776"/>
        <v>0</v>
      </c>
      <c r="Q1884" s="165">
        <f t="shared" si="776"/>
        <v>0</v>
      </c>
      <c r="R1884" s="165">
        <f t="shared" si="776"/>
        <v>0</v>
      </c>
      <c r="S1884" s="165">
        <f t="shared" si="776"/>
        <v>0</v>
      </c>
      <c r="T1884" s="165">
        <f t="shared" si="776"/>
        <v>0</v>
      </c>
      <c r="U1884" s="165">
        <f t="shared" si="776"/>
        <v>0</v>
      </c>
      <c r="V1884" s="165">
        <f t="shared" si="776"/>
        <v>0</v>
      </c>
      <c r="W1884" s="165">
        <f t="shared" si="776"/>
        <v>0</v>
      </c>
      <c r="X1884" s="165">
        <f t="shared" si="776"/>
        <v>0</v>
      </c>
      <c r="Y1884" s="165">
        <f t="shared" si="777"/>
        <v>0</v>
      </c>
      <c r="Z1884" s="165">
        <f t="shared" si="777"/>
        <v>0</v>
      </c>
      <c r="AA1884" s="165">
        <f t="shared" si="777"/>
        <v>0</v>
      </c>
      <c r="AB1884" s="165">
        <f t="shared" si="777"/>
        <v>0</v>
      </c>
      <c r="AC1884" s="165">
        <f t="shared" si="777"/>
        <v>0</v>
      </c>
      <c r="AD1884" s="165">
        <f t="shared" si="777"/>
        <v>0</v>
      </c>
      <c r="AE1884" s="165">
        <f t="shared" si="777"/>
        <v>0</v>
      </c>
      <c r="AF1884" s="165">
        <f t="shared" si="777"/>
        <v>0</v>
      </c>
      <c r="AG1884" s="165">
        <f t="shared" si="777"/>
        <v>0</v>
      </c>
      <c r="AH1884" s="165">
        <f t="shared" si="777"/>
        <v>0</v>
      </c>
      <c r="AI1884" s="165">
        <f t="shared" si="778"/>
        <v>0</v>
      </c>
      <c r="AJ1884" s="165">
        <f t="shared" si="778"/>
        <v>0</v>
      </c>
      <c r="AK1884" s="165">
        <f t="shared" si="778"/>
        <v>0</v>
      </c>
      <c r="AL1884" s="165">
        <f t="shared" si="778"/>
        <v>0</v>
      </c>
      <c r="AM1884" s="165">
        <f t="shared" si="778"/>
        <v>0</v>
      </c>
      <c r="AN1884" s="165">
        <f t="shared" si="778"/>
        <v>0</v>
      </c>
      <c r="AO1884" s="165">
        <f t="shared" si="778"/>
        <v>0</v>
      </c>
      <c r="AP1884" s="165">
        <f t="shared" si="778"/>
        <v>0</v>
      </c>
      <c r="AQ1884" s="165">
        <f t="shared" si="778"/>
        <v>0</v>
      </c>
      <c r="AR1884" s="165">
        <f t="shared" si="778"/>
        <v>0</v>
      </c>
      <c r="AS1884" s="165">
        <f t="shared" si="765"/>
        <v>0</v>
      </c>
    </row>
    <row r="1885" spans="2:45" hidden="1" outlineLevel="2">
      <c r="B1885" s="66">
        <v>31</v>
      </c>
      <c r="D1885" s="338">
        <v>0</v>
      </c>
      <c r="E1885" s="165">
        <f t="shared" ref="E1885:N1894" si="779">IF(AND(E$2=$B1885,$B1885=$C$3),$D1885,IF(AND(E$2&gt;$B1885,E$2&lt;=$D$1854+$B1885),SLN($D1885,0,IF($C$3-$B1885&gt;=$D$1854,$D$1854,$C$3-$B1885)),0))</f>
        <v>0</v>
      </c>
      <c r="F1885" s="165">
        <f t="shared" si="779"/>
        <v>0</v>
      </c>
      <c r="G1885" s="165">
        <f t="shared" si="779"/>
        <v>0</v>
      </c>
      <c r="H1885" s="165">
        <f t="shared" si="779"/>
        <v>0</v>
      </c>
      <c r="I1885" s="165">
        <f t="shared" si="779"/>
        <v>0</v>
      </c>
      <c r="J1885" s="165">
        <f t="shared" si="779"/>
        <v>0</v>
      </c>
      <c r="K1885" s="165">
        <f t="shared" si="779"/>
        <v>0</v>
      </c>
      <c r="L1885" s="165">
        <f t="shared" si="779"/>
        <v>0</v>
      </c>
      <c r="M1885" s="165">
        <f t="shared" si="779"/>
        <v>0</v>
      </c>
      <c r="N1885" s="165">
        <f t="shared" si="779"/>
        <v>0</v>
      </c>
      <c r="O1885" s="165">
        <f t="shared" ref="O1885:X1894" si="780">IF(AND(O$2=$B1885,$B1885=$C$3),$D1885,IF(AND(O$2&gt;$B1885,O$2&lt;=$D$1854+$B1885),SLN($D1885,0,IF($C$3-$B1885&gt;=$D$1854,$D$1854,$C$3-$B1885)),0))</f>
        <v>0</v>
      </c>
      <c r="P1885" s="165">
        <f t="shared" si="780"/>
        <v>0</v>
      </c>
      <c r="Q1885" s="165">
        <f t="shared" si="780"/>
        <v>0</v>
      </c>
      <c r="R1885" s="165">
        <f t="shared" si="780"/>
        <v>0</v>
      </c>
      <c r="S1885" s="165">
        <f t="shared" si="780"/>
        <v>0</v>
      </c>
      <c r="T1885" s="165">
        <f t="shared" si="780"/>
        <v>0</v>
      </c>
      <c r="U1885" s="165">
        <f t="shared" si="780"/>
        <v>0</v>
      </c>
      <c r="V1885" s="165">
        <f t="shared" si="780"/>
        <v>0</v>
      </c>
      <c r="W1885" s="165">
        <f t="shared" si="780"/>
        <v>0</v>
      </c>
      <c r="X1885" s="165">
        <f t="shared" si="780"/>
        <v>0</v>
      </c>
      <c r="Y1885" s="165">
        <f t="shared" ref="Y1885:AH1894" si="781">IF(AND(Y$2=$B1885,$B1885=$C$3),$D1885,IF(AND(Y$2&gt;$B1885,Y$2&lt;=$D$1854+$B1885),SLN($D1885,0,IF($C$3-$B1885&gt;=$D$1854,$D$1854,$C$3-$B1885)),0))</f>
        <v>0</v>
      </c>
      <c r="Z1885" s="165">
        <f t="shared" si="781"/>
        <v>0</v>
      </c>
      <c r="AA1885" s="165">
        <f t="shared" si="781"/>
        <v>0</v>
      </c>
      <c r="AB1885" s="165">
        <f t="shared" si="781"/>
        <v>0</v>
      </c>
      <c r="AC1885" s="165">
        <f t="shared" si="781"/>
        <v>0</v>
      </c>
      <c r="AD1885" s="165">
        <f t="shared" si="781"/>
        <v>0</v>
      </c>
      <c r="AE1885" s="165">
        <f t="shared" si="781"/>
        <v>0</v>
      </c>
      <c r="AF1885" s="165">
        <f t="shared" si="781"/>
        <v>0</v>
      </c>
      <c r="AG1885" s="165">
        <f t="shared" si="781"/>
        <v>0</v>
      </c>
      <c r="AH1885" s="165">
        <f t="shared" si="781"/>
        <v>0</v>
      </c>
      <c r="AI1885" s="165">
        <f t="shared" ref="AI1885:AR1894" si="782">IF(AND(AI$2=$B1885,$B1885=$C$3),$D1885,IF(AND(AI$2&gt;$B1885,AI$2&lt;=$D$1854+$B1885),SLN($D1885,0,IF($C$3-$B1885&gt;=$D$1854,$D$1854,$C$3-$B1885)),0))</f>
        <v>0</v>
      </c>
      <c r="AJ1885" s="165">
        <f t="shared" si="782"/>
        <v>0</v>
      </c>
      <c r="AK1885" s="165">
        <f t="shared" si="782"/>
        <v>0</v>
      </c>
      <c r="AL1885" s="165">
        <f t="shared" si="782"/>
        <v>0</v>
      </c>
      <c r="AM1885" s="165">
        <f t="shared" si="782"/>
        <v>0</v>
      </c>
      <c r="AN1885" s="165">
        <f t="shared" si="782"/>
        <v>0</v>
      </c>
      <c r="AO1885" s="165">
        <f t="shared" si="782"/>
        <v>0</v>
      </c>
      <c r="AP1885" s="165">
        <f t="shared" si="782"/>
        <v>0</v>
      </c>
      <c r="AQ1885" s="165">
        <f t="shared" si="782"/>
        <v>0</v>
      </c>
      <c r="AR1885" s="165">
        <f t="shared" si="782"/>
        <v>0</v>
      </c>
      <c r="AS1885" s="165">
        <f t="shared" si="765"/>
        <v>0</v>
      </c>
    </row>
    <row r="1886" spans="2:45" hidden="1" outlineLevel="2">
      <c r="B1886" s="66">
        <v>32</v>
      </c>
      <c r="D1886" s="338">
        <v>0</v>
      </c>
      <c r="E1886" s="165">
        <f t="shared" si="779"/>
        <v>0</v>
      </c>
      <c r="F1886" s="165">
        <f t="shared" si="779"/>
        <v>0</v>
      </c>
      <c r="G1886" s="165">
        <f t="shared" si="779"/>
        <v>0</v>
      </c>
      <c r="H1886" s="165">
        <f t="shared" si="779"/>
        <v>0</v>
      </c>
      <c r="I1886" s="165">
        <f t="shared" si="779"/>
        <v>0</v>
      </c>
      <c r="J1886" s="165">
        <f t="shared" si="779"/>
        <v>0</v>
      </c>
      <c r="K1886" s="165">
        <f t="shared" si="779"/>
        <v>0</v>
      </c>
      <c r="L1886" s="165">
        <f t="shared" si="779"/>
        <v>0</v>
      </c>
      <c r="M1886" s="165">
        <f t="shared" si="779"/>
        <v>0</v>
      </c>
      <c r="N1886" s="165">
        <f t="shared" si="779"/>
        <v>0</v>
      </c>
      <c r="O1886" s="165">
        <f t="shared" si="780"/>
        <v>0</v>
      </c>
      <c r="P1886" s="165">
        <f t="shared" si="780"/>
        <v>0</v>
      </c>
      <c r="Q1886" s="165">
        <f t="shared" si="780"/>
        <v>0</v>
      </c>
      <c r="R1886" s="165">
        <f t="shared" si="780"/>
        <v>0</v>
      </c>
      <c r="S1886" s="165">
        <f t="shared" si="780"/>
        <v>0</v>
      </c>
      <c r="T1886" s="165">
        <f t="shared" si="780"/>
        <v>0</v>
      </c>
      <c r="U1886" s="165">
        <f t="shared" si="780"/>
        <v>0</v>
      </c>
      <c r="V1886" s="165">
        <f t="shared" si="780"/>
        <v>0</v>
      </c>
      <c r="W1886" s="165">
        <f t="shared" si="780"/>
        <v>0</v>
      </c>
      <c r="X1886" s="165">
        <f t="shared" si="780"/>
        <v>0</v>
      </c>
      <c r="Y1886" s="165">
        <f t="shared" si="781"/>
        <v>0</v>
      </c>
      <c r="Z1886" s="165">
        <f t="shared" si="781"/>
        <v>0</v>
      </c>
      <c r="AA1886" s="165">
        <f t="shared" si="781"/>
        <v>0</v>
      </c>
      <c r="AB1886" s="165">
        <f t="shared" si="781"/>
        <v>0</v>
      </c>
      <c r="AC1886" s="165">
        <f t="shared" si="781"/>
        <v>0</v>
      </c>
      <c r="AD1886" s="165">
        <f t="shared" si="781"/>
        <v>0</v>
      </c>
      <c r="AE1886" s="165">
        <f t="shared" si="781"/>
        <v>0</v>
      </c>
      <c r="AF1886" s="165">
        <f t="shared" si="781"/>
        <v>0</v>
      </c>
      <c r="AG1886" s="165">
        <f t="shared" si="781"/>
        <v>0</v>
      </c>
      <c r="AH1886" s="165">
        <f t="shared" si="781"/>
        <v>0</v>
      </c>
      <c r="AI1886" s="165">
        <f t="shared" si="782"/>
        <v>0</v>
      </c>
      <c r="AJ1886" s="165">
        <f t="shared" si="782"/>
        <v>0</v>
      </c>
      <c r="AK1886" s="165">
        <f t="shared" si="782"/>
        <v>0</v>
      </c>
      <c r="AL1886" s="165">
        <f t="shared" si="782"/>
        <v>0</v>
      </c>
      <c r="AM1886" s="165">
        <f t="shared" si="782"/>
        <v>0</v>
      </c>
      <c r="AN1886" s="165">
        <f t="shared" si="782"/>
        <v>0</v>
      </c>
      <c r="AO1886" s="165">
        <f t="shared" si="782"/>
        <v>0</v>
      </c>
      <c r="AP1886" s="165">
        <f t="shared" si="782"/>
        <v>0</v>
      </c>
      <c r="AQ1886" s="165">
        <f t="shared" si="782"/>
        <v>0</v>
      </c>
      <c r="AR1886" s="165">
        <f t="shared" si="782"/>
        <v>0</v>
      </c>
      <c r="AS1886" s="165">
        <f t="shared" si="765"/>
        <v>0</v>
      </c>
    </row>
    <row r="1887" spans="2:45" hidden="1" outlineLevel="2">
      <c r="B1887" s="66">
        <v>33</v>
      </c>
      <c r="D1887" s="338">
        <v>0</v>
      </c>
      <c r="E1887" s="165">
        <f t="shared" si="779"/>
        <v>0</v>
      </c>
      <c r="F1887" s="165">
        <f t="shared" si="779"/>
        <v>0</v>
      </c>
      <c r="G1887" s="165">
        <f t="shared" si="779"/>
        <v>0</v>
      </c>
      <c r="H1887" s="165">
        <f t="shared" si="779"/>
        <v>0</v>
      </c>
      <c r="I1887" s="165">
        <f t="shared" si="779"/>
        <v>0</v>
      </c>
      <c r="J1887" s="165">
        <f t="shared" si="779"/>
        <v>0</v>
      </c>
      <c r="K1887" s="165">
        <f t="shared" si="779"/>
        <v>0</v>
      </c>
      <c r="L1887" s="165">
        <f t="shared" si="779"/>
        <v>0</v>
      </c>
      <c r="M1887" s="165">
        <f t="shared" si="779"/>
        <v>0</v>
      </c>
      <c r="N1887" s="165">
        <f t="shared" si="779"/>
        <v>0</v>
      </c>
      <c r="O1887" s="165">
        <f t="shared" si="780"/>
        <v>0</v>
      </c>
      <c r="P1887" s="165">
        <f t="shared" si="780"/>
        <v>0</v>
      </c>
      <c r="Q1887" s="165">
        <f t="shared" si="780"/>
        <v>0</v>
      </c>
      <c r="R1887" s="165">
        <f t="shared" si="780"/>
        <v>0</v>
      </c>
      <c r="S1887" s="165">
        <f t="shared" si="780"/>
        <v>0</v>
      </c>
      <c r="T1887" s="165">
        <f t="shared" si="780"/>
        <v>0</v>
      </c>
      <c r="U1887" s="165">
        <f t="shared" si="780"/>
        <v>0</v>
      </c>
      <c r="V1887" s="165">
        <f t="shared" si="780"/>
        <v>0</v>
      </c>
      <c r="W1887" s="165">
        <f t="shared" si="780"/>
        <v>0</v>
      </c>
      <c r="X1887" s="165">
        <f t="shared" si="780"/>
        <v>0</v>
      </c>
      <c r="Y1887" s="165">
        <f t="shared" si="781"/>
        <v>0</v>
      </c>
      <c r="Z1887" s="165">
        <f t="shared" si="781"/>
        <v>0</v>
      </c>
      <c r="AA1887" s="165">
        <f t="shared" si="781"/>
        <v>0</v>
      </c>
      <c r="AB1887" s="165">
        <f t="shared" si="781"/>
        <v>0</v>
      </c>
      <c r="AC1887" s="165">
        <f t="shared" si="781"/>
        <v>0</v>
      </c>
      <c r="AD1887" s="165">
        <f t="shared" si="781"/>
        <v>0</v>
      </c>
      <c r="AE1887" s="165">
        <f t="shared" si="781"/>
        <v>0</v>
      </c>
      <c r="AF1887" s="165">
        <f t="shared" si="781"/>
        <v>0</v>
      </c>
      <c r="AG1887" s="165">
        <f t="shared" si="781"/>
        <v>0</v>
      </c>
      <c r="AH1887" s="165">
        <f t="shared" si="781"/>
        <v>0</v>
      </c>
      <c r="AI1887" s="165">
        <f t="shared" si="782"/>
        <v>0</v>
      </c>
      <c r="AJ1887" s="165">
        <f t="shared" si="782"/>
        <v>0</v>
      </c>
      <c r="AK1887" s="165">
        <f t="shared" si="782"/>
        <v>0</v>
      </c>
      <c r="AL1887" s="165">
        <f t="shared" si="782"/>
        <v>0</v>
      </c>
      <c r="AM1887" s="165">
        <f t="shared" si="782"/>
        <v>0</v>
      </c>
      <c r="AN1887" s="165">
        <f t="shared" si="782"/>
        <v>0</v>
      </c>
      <c r="AO1887" s="165">
        <f t="shared" si="782"/>
        <v>0</v>
      </c>
      <c r="AP1887" s="165">
        <f t="shared" si="782"/>
        <v>0</v>
      </c>
      <c r="AQ1887" s="165">
        <f t="shared" si="782"/>
        <v>0</v>
      </c>
      <c r="AR1887" s="165">
        <f t="shared" si="782"/>
        <v>0</v>
      </c>
      <c r="AS1887" s="165">
        <f t="shared" si="765"/>
        <v>0</v>
      </c>
    </row>
    <row r="1888" spans="2:45" hidden="1" outlineLevel="2">
      <c r="B1888" s="66">
        <v>34</v>
      </c>
      <c r="D1888" s="338">
        <v>0</v>
      </c>
      <c r="E1888" s="165">
        <f t="shared" si="779"/>
        <v>0</v>
      </c>
      <c r="F1888" s="165">
        <f t="shared" si="779"/>
        <v>0</v>
      </c>
      <c r="G1888" s="165">
        <f t="shared" si="779"/>
        <v>0</v>
      </c>
      <c r="H1888" s="165">
        <f t="shared" si="779"/>
        <v>0</v>
      </c>
      <c r="I1888" s="165">
        <f t="shared" si="779"/>
        <v>0</v>
      </c>
      <c r="J1888" s="165">
        <f t="shared" si="779"/>
        <v>0</v>
      </c>
      <c r="K1888" s="165">
        <f t="shared" si="779"/>
        <v>0</v>
      </c>
      <c r="L1888" s="165">
        <f t="shared" si="779"/>
        <v>0</v>
      </c>
      <c r="M1888" s="165">
        <f t="shared" si="779"/>
        <v>0</v>
      </c>
      <c r="N1888" s="165">
        <f t="shared" si="779"/>
        <v>0</v>
      </c>
      <c r="O1888" s="165">
        <f t="shared" si="780"/>
        <v>0</v>
      </c>
      <c r="P1888" s="165">
        <f t="shared" si="780"/>
        <v>0</v>
      </c>
      <c r="Q1888" s="165">
        <f t="shared" si="780"/>
        <v>0</v>
      </c>
      <c r="R1888" s="165">
        <f t="shared" si="780"/>
        <v>0</v>
      </c>
      <c r="S1888" s="165">
        <f t="shared" si="780"/>
        <v>0</v>
      </c>
      <c r="T1888" s="165">
        <f t="shared" si="780"/>
        <v>0</v>
      </c>
      <c r="U1888" s="165">
        <f t="shared" si="780"/>
        <v>0</v>
      </c>
      <c r="V1888" s="165">
        <f t="shared" si="780"/>
        <v>0</v>
      </c>
      <c r="W1888" s="165">
        <f t="shared" si="780"/>
        <v>0</v>
      </c>
      <c r="X1888" s="165">
        <f t="shared" si="780"/>
        <v>0</v>
      </c>
      <c r="Y1888" s="165">
        <f t="shared" si="781"/>
        <v>0</v>
      </c>
      <c r="Z1888" s="165">
        <f t="shared" si="781"/>
        <v>0</v>
      </c>
      <c r="AA1888" s="165">
        <f t="shared" si="781"/>
        <v>0</v>
      </c>
      <c r="AB1888" s="165">
        <f t="shared" si="781"/>
        <v>0</v>
      </c>
      <c r="AC1888" s="165">
        <f t="shared" si="781"/>
        <v>0</v>
      </c>
      <c r="AD1888" s="165">
        <f t="shared" si="781"/>
        <v>0</v>
      </c>
      <c r="AE1888" s="165">
        <f t="shared" si="781"/>
        <v>0</v>
      </c>
      <c r="AF1888" s="165">
        <f t="shared" si="781"/>
        <v>0</v>
      </c>
      <c r="AG1888" s="165">
        <f t="shared" si="781"/>
        <v>0</v>
      </c>
      <c r="AH1888" s="165">
        <f t="shared" si="781"/>
        <v>0</v>
      </c>
      <c r="AI1888" s="165">
        <f t="shared" si="782"/>
        <v>0</v>
      </c>
      <c r="AJ1888" s="165">
        <f t="shared" si="782"/>
        <v>0</v>
      </c>
      <c r="AK1888" s="165">
        <f t="shared" si="782"/>
        <v>0</v>
      </c>
      <c r="AL1888" s="165">
        <f t="shared" si="782"/>
        <v>0</v>
      </c>
      <c r="AM1888" s="165">
        <f t="shared" si="782"/>
        <v>0</v>
      </c>
      <c r="AN1888" s="165">
        <f t="shared" si="782"/>
        <v>0</v>
      </c>
      <c r="AO1888" s="165">
        <f t="shared" si="782"/>
        <v>0</v>
      </c>
      <c r="AP1888" s="165">
        <f t="shared" si="782"/>
        <v>0</v>
      </c>
      <c r="AQ1888" s="165">
        <f t="shared" si="782"/>
        <v>0</v>
      </c>
      <c r="AR1888" s="165">
        <f t="shared" si="782"/>
        <v>0</v>
      </c>
      <c r="AS1888" s="165">
        <f t="shared" si="765"/>
        <v>0</v>
      </c>
    </row>
    <row r="1889" spans="2:46" hidden="1" outlineLevel="2">
      <c r="B1889" s="66">
        <v>35</v>
      </c>
      <c r="D1889" s="338">
        <v>0</v>
      </c>
      <c r="E1889" s="165">
        <f t="shared" si="779"/>
        <v>0</v>
      </c>
      <c r="F1889" s="165">
        <f t="shared" si="779"/>
        <v>0</v>
      </c>
      <c r="G1889" s="165">
        <f t="shared" si="779"/>
        <v>0</v>
      </c>
      <c r="H1889" s="165">
        <f t="shared" si="779"/>
        <v>0</v>
      </c>
      <c r="I1889" s="165">
        <f t="shared" si="779"/>
        <v>0</v>
      </c>
      <c r="J1889" s="165">
        <f t="shared" si="779"/>
        <v>0</v>
      </c>
      <c r="K1889" s="165">
        <f t="shared" si="779"/>
        <v>0</v>
      </c>
      <c r="L1889" s="165">
        <f t="shared" si="779"/>
        <v>0</v>
      </c>
      <c r="M1889" s="165">
        <f t="shared" si="779"/>
        <v>0</v>
      </c>
      <c r="N1889" s="165">
        <f t="shared" si="779"/>
        <v>0</v>
      </c>
      <c r="O1889" s="165">
        <f t="shared" si="780"/>
        <v>0</v>
      </c>
      <c r="P1889" s="165">
        <f t="shared" si="780"/>
        <v>0</v>
      </c>
      <c r="Q1889" s="165">
        <f t="shared" si="780"/>
        <v>0</v>
      </c>
      <c r="R1889" s="165">
        <f t="shared" si="780"/>
        <v>0</v>
      </c>
      <c r="S1889" s="165">
        <f t="shared" si="780"/>
        <v>0</v>
      </c>
      <c r="T1889" s="165">
        <f t="shared" si="780"/>
        <v>0</v>
      </c>
      <c r="U1889" s="165">
        <f t="shared" si="780"/>
        <v>0</v>
      </c>
      <c r="V1889" s="165">
        <f t="shared" si="780"/>
        <v>0</v>
      </c>
      <c r="W1889" s="165">
        <f t="shared" si="780"/>
        <v>0</v>
      </c>
      <c r="X1889" s="165">
        <f t="shared" si="780"/>
        <v>0</v>
      </c>
      <c r="Y1889" s="165">
        <f t="shared" si="781"/>
        <v>0</v>
      </c>
      <c r="Z1889" s="165">
        <f t="shared" si="781"/>
        <v>0</v>
      </c>
      <c r="AA1889" s="165">
        <f t="shared" si="781"/>
        <v>0</v>
      </c>
      <c r="AB1889" s="165">
        <f t="shared" si="781"/>
        <v>0</v>
      </c>
      <c r="AC1889" s="165">
        <f t="shared" si="781"/>
        <v>0</v>
      </c>
      <c r="AD1889" s="165">
        <f t="shared" si="781"/>
        <v>0</v>
      </c>
      <c r="AE1889" s="165">
        <f t="shared" si="781"/>
        <v>0</v>
      </c>
      <c r="AF1889" s="165">
        <f t="shared" si="781"/>
        <v>0</v>
      </c>
      <c r="AG1889" s="165">
        <f t="shared" si="781"/>
        <v>0</v>
      </c>
      <c r="AH1889" s="165">
        <f t="shared" si="781"/>
        <v>0</v>
      </c>
      <c r="AI1889" s="165">
        <f t="shared" si="782"/>
        <v>0</v>
      </c>
      <c r="AJ1889" s="165">
        <f t="shared" si="782"/>
        <v>0</v>
      </c>
      <c r="AK1889" s="165">
        <f t="shared" si="782"/>
        <v>0</v>
      </c>
      <c r="AL1889" s="165">
        <f t="shared" si="782"/>
        <v>0</v>
      </c>
      <c r="AM1889" s="165">
        <f t="shared" si="782"/>
        <v>0</v>
      </c>
      <c r="AN1889" s="165">
        <f t="shared" si="782"/>
        <v>0</v>
      </c>
      <c r="AO1889" s="165">
        <f t="shared" si="782"/>
        <v>0</v>
      </c>
      <c r="AP1889" s="165">
        <f t="shared" si="782"/>
        <v>0</v>
      </c>
      <c r="AQ1889" s="165">
        <f t="shared" si="782"/>
        <v>0</v>
      </c>
      <c r="AR1889" s="165">
        <f t="shared" si="782"/>
        <v>0</v>
      </c>
      <c r="AS1889" s="165">
        <f t="shared" si="765"/>
        <v>0</v>
      </c>
    </row>
    <row r="1890" spans="2:46" hidden="1" outlineLevel="2">
      <c r="B1890" s="66">
        <v>36</v>
      </c>
      <c r="D1890" s="338">
        <v>0</v>
      </c>
      <c r="E1890" s="165">
        <f t="shared" si="779"/>
        <v>0</v>
      </c>
      <c r="F1890" s="165">
        <f t="shared" si="779"/>
        <v>0</v>
      </c>
      <c r="G1890" s="165">
        <f t="shared" si="779"/>
        <v>0</v>
      </c>
      <c r="H1890" s="165">
        <f t="shared" si="779"/>
        <v>0</v>
      </c>
      <c r="I1890" s="165">
        <f t="shared" si="779"/>
        <v>0</v>
      </c>
      <c r="J1890" s="165">
        <f t="shared" si="779"/>
        <v>0</v>
      </c>
      <c r="K1890" s="165">
        <f t="shared" si="779"/>
        <v>0</v>
      </c>
      <c r="L1890" s="165">
        <f t="shared" si="779"/>
        <v>0</v>
      </c>
      <c r="M1890" s="165">
        <f t="shared" si="779"/>
        <v>0</v>
      </c>
      <c r="N1890" s="165">
        <f t="shared" si="779"/>
        <v>0</v>
      </c>
      <c r="O1890" s="165">
        <f t="shared" si="780"/>
        <v>0</v>
      </c>
      <c r="P1890" s="165">
        <f t="shared" si="780"/>
        <v>0</v>
      </c>
      <c r="Q1890" s="165">
        <f t="shared" si="780"/>
        <v>0</v>
      </c>
      <c r="R1890" s="165">
        <f t="shared" si="780"/>
        <v>0</v>
      </c>
      <c r="S1890" s="165">
        <f t="shared" si="780"/>
        <v>0</v>
      </c>
      <c r="T1890" s="165">
        <f t="shared" si="780"/>
        <v>0</v>
      </c>
      <c r="U1890" s="165">
        <f t="shared" si="780"/>
        <v>0</v>
      </c>
      <c r="V1890" s="165">
        <f t="shared" si="780"/>
        <v>0</v>
      </c>
      <c r="W1890" s="165">
        <f t="shared" si="780"/>
        <v>0</v>
      </c>
      <c r="X1890" s="165">
        <f t="shared" si="780"/>
        <v>0</v>
      </c>
      <c r="Y1890" s="165">
        <f t="shared" si="781"/>
        <v>0</v>
      </c>
      <c r="Z1890" s="165">
        <f t="shared" si="781"/>
        <v>0</v>
      </c>
      <c r="AA1890" s="165">
        <f t="shared" si="781"/>
        <v>0</v>
      </c>
      <c r="AB1890" s="165">
        <f t="shared" si="781"/>
        <v>0</v>
      </c>
      <c r="AC1890" s="165">
        <f t="shared" si="781"/>
        <v>0</v>
      </c>
      <c r="AD1890" s="165">
        <f t="shared" si="781"/>
        <v>0</v>
      </c>
      <c r="AE1890" s="165">
        <f t="shared" si="781"/>
        <v>0</v>
      </c>
      <c r="AF1890" s="165">
        <f t="shared" si="781"/>
        <v>0</v>
      </c>
      <c r="AG1890" s="165">
        <f t="shared" si="781"/>
        <v>0</v>
      </c>
      <c r="AH1890" s="165">
        <f t="shared" si="781"/>
        <v>0</v>
      </c>
      <c r="AI1890" s="165">
        <f t="shared" si="782"/>
        <v>0</v>
      </c>
      <c r="AJ1890" s="165">
        <f t="shared" si="782"/>
        <v>0</v>
      </c>
      <c r="AK1890" s="165">
        <f t="shared" si="782"/>
        <v>0</v>
      </c>
      <c r="AL1890" s="165">
        <f t="shared" si="782"/>
        <v>0</v>
      </c>
      <c r="AM1890" s="165">
        <f t="shared" si="782"/>
        <v>0</v>
      </c>
      <c r="AN1890" s="165">
        <f t="shared" si="782"/>
        <v>0</v>
      </c>
      <c r="AO1890" s="165">
        <f t="shared" si="782"/>
        <v>0</v>
      </c>
      <c r="AP1890" s="165">
        <f t="shared" si="782"/>
        <v>0</v>
      </c>
      <c r="AQ1890" s="165">
        <f t="shared" si="782"/>
        <v>0</v>
      </c>
      <c r="AR1890" s="165">
        <f t="shared" si="782"/>
        <v>0</v>
      </c>
      <c r="AS1890" s="165">
        <f t="shared" si="765"/>
        <v>0</v>
      </c>
    </row>
    <row r="1891" spans="2:46" hidden="1" outlineLevel="2">
      <c r="B1891" s="66">
        <v>37</v>
      </c>
      <c r="D1891" s="338">
        <v>0</v>
      </c>
      <c r="E1891" s="165">
        <f t="shared" si="779"/>
        <v>0</v>
      </c>
      <c r="F1891" s="165">
        <f t="shared" si="779"/>
        <v>0</v>
      </c>
      <c r="G1891" s="165">
        <f t="shared" si="779"/>
        <v>0</v>
      </c>
      <c r="H1891" s="165">
        <f t="shared" si="779"/>
        <v>0</v>
      </c>
      <c r="I1891" s="165">
        <f t="shared" si="779"/>
        <v>0</v>
      </c>
      <c r="J1891" s="165">
        <f t="shared" si="779"/>
        <v>0</v>
      </c>
      <c r="K1891" s="165">
        <f t="shared" si="779"/>
        <v>0</v>
      </c>
      <c r="L1891" s="165">
        <f t="shared" si="779"/>
        <v>0</v>
      </c>
      <c r="M1891" s="165">
        <f t="shared" si="779"/>
        <v>0</v>
      </c>
      <c r="N1891" s="165">
        <f t="shared" si="779"/>
        <v>0</v>
      </c>
      <c r="O1891" s="165">
        <f t="shared" si="780"/>
        <v>0</v>
      </c>
      <c r="P1891" s="165">
        <f t="shared" si="780"/>
        <v>0</v>
      </c>
      <c r="Q1891" s="165">
        <f t="shared" si="780"/>
        <v>0</v>
      </c>
      <c r="R1891" s="165">
        <f t="shared" si="780"/>
        <v>0</v>
      </c>
      <c r="S1891" s="165">
        <f t="shared" si="780"/>
        <v>0</v>
      </c>
      <c r="T1891" s="165">
        <f t="shared" si="780"/>
        <v>0</v>
      </c>
      <c r="U1891" s="165">
        <f t="shared" si="780"/>
        <v>0</v>
      </c>
      <c r="V1891" s="165">
        <f t="shared" si="780"/>
        <v>0</v>
      </c>
      <c r="W1891" s="165">
        <f t="shared" si="780"/>
        <v>0</v>
      </c>
      <c r="X1891" s="165">
        <f t="shared" si="780"/>
        <v>0</v>
      </c>
      <c r="Y1891" s="165">
        <f t="shared" si="781"/>
        <v>0</v>
      </c>
      <c r="Z1891" s="165">
        <f t="shared" si="781"/>
        <v>0</v>
      </c>
      <c r="AA1891" s="165">
        <f t="shared" si="781"/>
        <v>0</v>
      </c>
      <c r="AB1891" s="165">
        <f t="shared" si="781"/>
        <v>0</v>
      </c>
      <c r="AC1891" s="165">
        <f t="shared" si="781"/>
        <v>0</v>
      </c>
      <c r="AD1891" s="165">
        <f t="shared" si="781"/>
        <v>0</v>
      </c>
      <c r="AE1891" s="165">
        <f t="shared" si="781"/>
        <v>0</v>
      </c>
      <c r="AF1891" s="165">
        <f t="shared" si="781"/>
        <v>0</v>
      </c>
      <c r="AG1891" s="165">
        <f t="shared" si="781"/>
        <v>0</v>
      </c>
      <c r="AH1891" s="165">
        <f t="shared" si="781"/>
        <v>0</v>
      </c>
      <c r="AI1891" s="165">
        <f t="shared" si="782"/>
        <v>0</v>
      </c>
      <c r="AJ1891" s="165">
        <f t="shared" si="782"/>
        <v>0</v>
      </c>
      <c r="AK1891" s="165">
        <f t="shared" si="782"/>
        <v>0</v>
      </c>
      <c r="AL1891" s="165">
        <f t="shared" si="782"/>
        <v>0</v>
      </c>
      <c r="AM1891" s="165">
        <f t="shared" si="782"/>
        <v>0</v>
      </c>
      <c r="AN1891" s="165">
        <f t="shared" si="782"/>
        <v>0</v>
      </c>
      <c r="AO1891" s="165">
        <f t="shared" si="782"/>
        <v>0</v>
      </c>
      <c r="AP1891" s="165">
        <f t="shared" si="782"/>
        <v>0</v>
      </c>
      <c r="AQ1891" s="165">
        <f t="shared" si="782"/>
        <v>0</v>
      </c>
      <c r="AR1891" s="165">
        <f t="shared" si="782"/>
        <v>0</v>
      </c>
      <c r="AS1891" s="165">
        <f t="shared" si="765"/>
        <v>0</v>
      </c>
    </row>
    <row r="1892" spans="2:46" hidden="1" outlineLevel="2">
      <c r="B1892" s="66">
        <v>38</v>
      </c>
      <c r="D1892" s="338">
        <v>0</v>
      </c>
      <c r="E1892" s="165">
        <f t="shared" si="779"/>
        <v>0</v>
      </c>
      <c r="F1892" s="165">
        <f t="shared" si="779"/>
        <v>0</v>
      </c>
      <c r="G1892" s="165">
        <f t="shared" si="779"/>
        <v>0</v>
      </c>
      <c r="H1892" s="165">
        <f t="shared" si="779"/>
        <v>0</v>
      </c>
      <c r="I1892" s="165">
        <f t="shared" si="779"/>
        <v>0</v>
      </c>
      <c r="J1892" s="165">
        <f t="shared" si="779"/>
        <v>0</v>
      </c>
      <c r="K1892" s="165">
        <f t="shared" si="779"/>
        <v>0</v>
      </c>
      <c r="L1892" s="165">
        <f t="shared" si="779"/>
        <v>0</v>
      </c>
      <c r="M1892" s="165">
        <f t="shared" si="779"/>
        <v>0</v>
      </c>
      <c r="N1892" s="165">
        <f t="shared" si="779"/>
        <v>0</v>
      </c>
      <c r="O1892" s="165">
        <f t="shared" si="780"/>
        <v>0</v>
      </c>
      <c r="P1892" s="165">
        <f t="shared" si="780"/>
        <v>0</v>
      </c>
      <c r="Q1892" s="165">
        <f t="shared" si="780"/>
        <v>0</v>
      </c>
      <c r="R1892" s="165">
        <f t="shared" si="780"/>
        <v>0</v>
      </c>
      <c r="S1892" s="165">
        <f t="shared" si="780"/>
        <v>0</v>
      </c>
      <c r="T1892" s="165">
        <f t="shared" si="780"/>
        <v>0</v>
      </c>
      <c r="U1892" s="165">
        <f t="shared" si="780"/>
        <v>0</v>
      </c>
      <c r="V1892" s="165">
        <f t="shared" si="780"/>
        <v>0</v>
      </c>
      <c r="W1892" s="165">
        <f t="shared" si="780"/>
        <v>0</v>
      </c>
      <c r="X1892" s="165">
        <f t="shared" si="780"/>
        <v>0</v>
      </c>
      <c r="Y1892" s="165">
        <f t="shared" si="781"/>
        <v>0</v>
      </c>
      <c r="Z1892" s="165">
        <f t="shared" si="781"/>
        <v>0</v>
      </c>
      <c r="AA1892" s="165">
        <f t="shared" si="781"/>
        <v>0</v>
      </c>
      <c r="AB1892" s="165">
        <f t="shared" si="781"/>
        <v>0</v>
      </c>
      <c r="AC1892" s="165">
        <f t="shared" si="781"/>
        <v>0</v>
      </c>
      <c r="AD1892" s="165">
        <f t="shared" si="781"/>
        <v>0</v>
      </c>
      <c r="AE1892" s="165">
        <f t="shared" si="781"/>
        <v>0</v>
      </c>
      <c r="AF1892" s="165">
        <f t="shared" si="781"/>
        <v>0</v>
      </c>
      <c r="AG1892" s="165">
        <f t="shared" si="781"/>
        <v>0</v>
      </c>
      <c r="AH1892" s="165">
        <f t="shared" si="781"/>
        <v>0</v>
      </c>
      <c r="AI1892" s="165">
        <f t="shared" si="782"/>
        <v>0</v>
      </c>
      <c r="AJ1892" s="165">
        <f t="shared" si="782"/>
        <v>0</v>
      </c>
      <c r="AK1892" s="165">
        <f t="shared" si="782"/>
        <v>0</v>
      </c>
      <c r="AL1892" s="165">
        <f t="shared" si="782"/>
        <v>0</v>
      </c>
      <c r="AM1892" s="165">
        <f t="shared" si="782"/>
        <v>0</v>
      </c>
      <c r="AN1892" s="165">
        <f t="shared" si="782"/>
        <v>0</v>
      </c>
      <c r="AO1892" s="165">
        <f t="shared" si="782"/>
        <v>0</v>
      </c>
      <c r="AP1892" s="165">
        <f t="shared" si="782"/>
        <v>0</v>
      </c>
      <c r="AQ1892" s="165">
        <f t="shared" si="782"/>
        <v>0</v>
      </c>
      <c r="AR1892" s="165">
        <f t="shared" si="782"/>
        <v>0</v>
      </c>
      <c r="AS1892" s="165">
        <f t="shared" si="765"/>
        <v>0</v>
      </c>
    </row>
    <row r="1893" spans="2:46" hidden="1" outlineLevel="2">
      <c r="B1893" s="66">
        <v>39</v>
      </c>
      <c r="D1893" s="338">
        <v>0</v>
      </c>
      <c r="E1893" s="165">
        <f t="shared" si="779"/>
        <v>0</v>
      </c>
      <c r="F1893" s="165">
        <f t="shared" si="779"/>
        <v>0</v>
      </c>
      <c r="G1893" s="165">
        <f t="shared" si="779"/>
        <v>0</v>
      </c>
      <c r="H1893" s="165">
        <f t="shared" si="779"/>
        <v>0</v>
      </c>
      <c r="I1893" s="165">
        <f t="shared" si="779"/>
        <v>0</v>
      </c>
      <c r="J1893" s="165">
        <f t="shared" si="779"/>
        <v>0</v>
      </c>
      <c r="K1893" s="165">
        <f t="shared" si="779"/>
        <v>0</v>
      </c>
      <c r="L1893" s="165">
        <f t="shared" si="779"/>
        <v>0</v>
      </c>
      <c r="M1893" s="165">
        <f t="shared" si="779"/>
        <v>0</v>
      </c>
      <c r="N1893" s="165">
        <f t="shared" si="779"/>
        <v>0</v>
      </c>
      <c r="O1893" s="165">
        <f t="shared" si="780"/>
        <v>0</v>
      </c>
      <c r="P1893" s="165">
        <f t="shared" si="780"/>
        <v>0</v>
      </c>
      <c r="Q1893" s="165">
        <f t="shared" si="780"/>
        <v>0</v>
      </c>
      <c r="R1893" s="165">
        <f t="shared" si="780"/>
        <v>0</v>
      </c>
      <c r="S1893" s="165">
        <f t="shared" si="780"/>
        <v>0</v>
      </c>
      <c r="T1893" s="165">
        <f t="shared" si="780"/>
        <v>0</v>
      </c>
      <c r="U1893" s="165">
        <f t="shared" si="780"/>
        <v>0</v>
      </c>
      <c r="V1893" s="165">
        <f t="shared" si="780"/>
        <v>0</v>
      </c>
      <c r="W1893" s="165">
        <f t="shared" si="780"/>
        <v>0</v>
      </c>
      <c r="X1893" s="165">
        <f t="shared" si="780"/>
        <v>0</v>
      </c>
      <c r="Y1893" s="165">
        <f t="shared" si="781"/>
        <v>0</v>
      </c>
      <c r="Z1893" s="165">
        <f t="shared" si="781"/>
        <v>0</v>
      </c>
      <c r="AA1893" s="165">
        <f t="shared" si="781"/>
        <v>0</v>
      </c>
      <c r="AB1893" s="165">
        <f t="shared" si="781"/>
        <v>0</v>
      </c>
      <c r="AC1893" s="165">
        <f t="shared" si="781"/>
        <v>0</v>
      </c>
      <c r="AD1893" s="165">
        <f t="shared" si="781"/>
        <v>0</v>
      </c>
      <c r="AE1893" s="165">
        <f t="shared" si="781"/>
        <v>0</v>
      </c>
      <c r="AF1893" s="165">
        <f t="shared" si="781"/>
        <v>0</v>
      </c>
      <c r="AG1893" s="165">
        <f t="shared" si="781"/>
        <v>0</v>
      </c>
      <c r="AH1893" s="165">
        <f t="shared" si="781"/>
        <v>0</v>
      </c>
      <c r="AI1893" s="165">
        <f t="shared" si="782"/>
        <v>0</v>
      </c>
      <c r="AJ1893" s="165">
        <f t="shared" si="782"/>
        <v>0</v>
      </c>
      <c r="AK1893" s="165">
        <f t="shared" si="782"/>
        <v>0</v>
      </c>
      <c r="AL1893" s="165">
        <f t="shared" si="782"/>
        <v>0</v>
      </c>
      <c r="AM1893" s="165">
        <f t="shared" si="782"/>
        <v>0</v>
      </c>
      <c r="AN1893" s="165">
        <f t="shared" si="782"/>
        <v>0</v>
      </c>
      <c r="AO1893" s="165">
        <f t="shared" si="782"/>
        <v>0</v>
      </c>
      <c r="AP1893" s="165">
        <f t="shared" si="782"/>
        <v>0</v>
      </c>
      <c r="AQ1893" s="165">
        <f t="shared" si="782"/>
        <v>0</v>
      </c>
      <c r="AR1893" s="165">
        <f t="shared" si="782"/>
        <v>0</v>
      </c>
      <c r="AS1893" s="165">
        <f t="shared" si="765"/>
        <v>0</v>
      </c>
    </row>
    <row r="1894" spans="2:46" hidden="1" outlineLevel="2">
      <c r="B1894" s="66">
        <v>40</v>
      </c>
      <c r="D1894" s="338">
        <v>0</v>
      </c>
      <c r="E1894" s="165">
        <f t="shared" si="779"/>
        <v>0</v>
      </c>
      <c r="F1894" s="165">
        <f t="shared" si="779"/>
        <v>0</v>
      </c>
      <c r="G1894" s="165">
        <f t="shared" si="779"/>
        <v>0</v>
      </c>
      <c r="H1894" s="165">
        <f t="shared" si="779"/>
        <v>0</v>
      </c>
      <c r="I1894" s="165">
        <f t="shared" si="779"/>
        <v>0</v>
      </c>
      <c r="J1894" s="165">
        <f t="shared" si="779"/>
        <v>0</v>
      </c>
      <c r="K1894" s="165">
        <f t="shared" si="779"/>
        <v>0</v>
      </c>
      <c r="L1894" s="165">
        <f t="shared" si="779"/>
        <v>0</v>
      </c>
      <c r="M1894" s="165">
        <f t="shared" si="779"/>
        <v>0</v>
      </c>
      <c r="N1894" s="165">
        <f t="shared" si="779"/>
        <v>0</v>
      </c>
      <c r="O1894" s="165">
        <f t="shared" si="780"/>
        <v>0</v>
      </c>
      <c r="P1894" s="165">
        <f t="shared" si="780"/>
        <v>0</v>
      </c>
      <c r="Q1894" s="165">
        <f t="shared" si="780"/>
        <v>0</v>
      </c>
      <c r="R1894" s="165">
        <f t="shared" si="780"/>
        <v>0</v>
      </c>
      <c r="S1894" s="165">
        <f t="shared" si="780"/>
        <v>0</v>
      </c>
      <c r="T1894" s="165">
        <f t="shared" si="780"/>
        <v>0</v>
      </c>
      <c r="U1894" s="165">
        <f t="shared" si="780"/>
        <v>0</v>
      </c>
      <c r="V1894" s="165">
        <f t="shared" si="780"/>
        <v>0</v>
      </c>
      <c r="W1894" s="165">
        <f t="shared" si="780"/>
        <v>0</v>
      </c>
      <c r="X1894" s="165">
        <f t="shared" si="780"/>
        <v>0</v>
      </c>
      <c r="Y1894" s="165">
        <f t="shared" si="781"/>
        <v>0</v>
      </c>
      <c r="Z1894" s="165">
        <f t="shared" si="781"/>
        <v>0</v>
      </c>
      <c r="AA1894" s="165">
        <f t="shared" si="781"/>
        <v>0</v>
      </c>
      <c r="AB1894" s="165">
        <f t="shared" si="781"/>
        <v>0</v>
      </c>
      <c r="AC1894" s="165">
        <f t="shared" si="781"/>
        <v>0</v>
      </c>
      <c r="AD1894" s="165">
        <f t="shared" si="781"/>
        <v>0</v>
      </c>
      <c r="AE1894" s="165">
        <f t="shared" si="781"/>
        <v>0</v>
      </c>
      <c r="AF1894" s="165">
        <f t="shared" si="781"/>
        <v>0</v>
      </c>
      <c r="AG1894" s="165">
        <f t="shared" si="781"/>
        <v>0</v>
      </c>
      <c r="AH1894" s="165">
        <f t="shared" si="781"/>
        <v>0</v>
      </c>
      <c r="AI1894" s="165">
        <f t="shared" si="782"/>
        <v>0</v>
      </c>
      <c r="AJ1894" s="165">
        <f t="shared" si="782"/>
        <v>0</v>
      </c>
      <c r="AK1894" s="165">
        <f t="shared" si="782"/>
        <v>0</v>
      </c>
      <c r="AL1894" s="165">
        <f t="shared" si="782"/>
        <v>0</v>
      </c>
      <c r="AM1894" s="165">
        <f t="shared" si="782"/>
        <v>0</v>
      </c>
      <c r="AN1894" s="165">
        <f t="shared" si="782"/>
        <v>0</v>
      </c>
      <c r="AO1894" s="165">
        <f t="shared" si="782"/>
        <v>0</v>
      </c>
      <c r="AP1894" s="165">
        <f t="shared" si="782"/>
        <v>0</v>
      </c>
      <c r="AQ1894" s="165">
        <f t="shared" si="782"/>
        <v>0</v>
      </c>
      <c r="AR1894" s="165">
        <f t="shared" si="782"/>
        <v>0</v>
      </c>
      <c r="AS1894" s="165">
        <f t="shared" si="765"/>
        <v>0</v>
      </c>
    </row>
    <row r="1895" spans="2:46" hidden="1" outlineLevel="1" collapsed="1">
      <c r="B1895" s="378" t="str">
        <f>INV!B58</f>
        <v xml:space="preserve">5.7- </v>
      </c>
      <c r="D1895" s="386">
        <f>INV!C58</f>
        <v>20</v>
      </c>
      <c r="E1895" s="387">
        <f>SUM(E1896:E1935)</f>
        <v>0</v>
      </c>
      <c r="F1895" s="387">
        <f t="shared" ref="F1895:AR1895" si="783">SUM(F1896:F1935)</f>
        <v>0</v>
      </c>
      <c r="G1895" s="387">
        <f t="shared" si="783"/>
        <v>0</v>
      </c>
      <c r="H1895" s="387">
        <f t="shared" si="783"/>
        <v>0</v>
      </c>
      <c r="I1895" s="387">
        <f t="shared" si="783"/>
        <v>0</v>
      </c>
      <c r="J1895" s="387">
        <f t="shared" si="783"/>
        <v>0</v>
      </c>
      <c r="K1895" s="387">
        <f t="shared" si="783"/>
        <v>0</v>
      </c>
      <c r="L1895" s="387">
        <f t="shared" si="783"/>
        <v>0</v>
      </c>
      <c r="M1895" s="387">
        <f t="shared" si="783"/>
        <v>0</v>
      </c>
      <c r="N1895" s="387">
        <f t="shared" si="783"/>
        <v>0</v>
      </c>
      <c r="O1895" s="387">
        <f t="shared" si="783"/>
        <v>0</v>
      </c>
      <c r="P1895" s="387">
        <f t="shared" si="783"/>
        <v>0</v>
      </c>
      <c r="Q1895" s="387">
        <f t="shared" si="783"/>
        <v>0</v>
      </c>
      <c r="R1895" s="387">
        <f t="shared" si="783"/>
        <v>0</v>
      </c>
      <c r="S1895" s="387">
        <f t="shared" si="783"/>
        <v>0</v>
      </c>
      <c r="T1895" s="387">
        <f t="shared" si="783"/>
        <v>0</v>
      </c>
      <c r="U1895" s="387">
        <f t="shared" si="783"/>
        <v>0</v>
      </c>
      <c r="V1895" s="387">
        <f t="shared" si="783"/>
        <v>0</v>
      </c>
      <c r="W1895" s="387">
        <f t="shared" si="783"/>
        <v>0</v>
      </c>
      <c r="X1895" s="387">
        <f t="shared" si="783"/>
        <v>0</v>
      </c>
      <c r="Y1895" s="387">
        <f t="shared" si="783"/>
        <v>0</v>
      </c>
      <c r="Z1895" s="387">
        <f t="shared" si="783"/>
        <v>0</v>
      </c>
      <c r="AA1895" s="387">
        <f t="shared" si="783"/>
        <v>0</v>
      </c>
      <c r="AB1895" s="387">
        <f t="shared" si="783"/>
        <v>0</v>
      </c>
      <c r="AC1895" s="387">
        <f t="shared" si="783"/>
        <v>0</v>
      </c>
      <c r="AD1895" s="387">
        <f t="shared" si="783"/>
        <v>0</v>
      </c>
      <c r="AE1895" s="387">
        <f t="shared" si="783"/>
        <v>0</v>
      </c>
      <c r="AF1895" s="387">
        <f t="shared" si="783"/>
        <v>0</v>
      </c>
      <c r="AG1895" s="387">
        <f t="shared" si="783"/>
        <v>0</v>
      </c>
      <c r="AH1895" s="387">
        <f t="shared" si="783"/>
        <v>0</v>
      </c>
      <c r="AI1895" s="387">
        <f t="shared" si="783"/>
        <v>0</v>
      </c>
      <c r="AJ1895" s="387">
        <f t="shared" si="783"/>
        <v>0</v>
      </c>
      <c r="AK1895" s="387">
        <f t="shared" si="783"/>
        <v>0</v>
      </c>
      <c r="AL1895" s="387">
        <f t="shared" si="783"/>
        <v>0</v>
      </c>
      <c r="AM1895" s="387">
        <f t="shared" si="783"/>
        <v>0</v>
      </c>
      <c r="AN1895" s="387">
        <f t="shared" si="783"/>
        <v>0</v>
      </c>
      <c r="AO1895" s="387">
        <f t="shared" si="783"/>
        <v>0</v>
      </c>
      <c r="AP1895" s="387">
        <f t="shared" si="783"/>
        <v>0</v>
      </c>
      <c r="AQ1895" s="387">
        <f t="shared" si="783"/>
        <v>0</v>
      </c>
      <c r="AR1895" s="387">
        <f t="shared" si="783"/>
        <v>0</v>
      </c>
      <c r="AS1895" s="165">
        <f t="shared" si="765"/>
        <v>0</v>
      </c>
      <c r="AT1895" s="377" t="str">
        <f>INV!AT58</f>
        <v>Flona Irati</v>
      </c>
    </row>
    <row r="1896" spans="2:46" hidden="1" outlineLevel="2">
      <c r="B1896" s="66">
        <v>1</v>
      </c>
      <c r="D1896" s="338" cm="1">
        <f t="array" ref="D1896:D1935">TRANSPOSE(INV!E58:AR58)</f>
        <v>0</v>
      </c>
      <c r="E1896" s="165">
        <f t="shared" ref="E1896:N1905" si="784">IF(AND(E$2=$B1896,$B1896=$C$3),$D1896,IF(AND(E$2&gt;$B1896,E$2&lt;=$D$1895+$B1896),SLN($D1896,0,IF($C$3-$B1896&gt;=$D$1895,$D$1895,$C$3-$B1896)),0))</f>
        <v>0</v>
      </c>
      <c r="F1896" s="165">
        <f t="shared" si="784"/>
        <v>0</v>
      </c>
      <c r="G1896" s="165">
        <f t="shared" si="784"/>
        <v>0</v>
      </c>
      <c r="H1896" s="165">
        <f t="shared" si="784"/>
        <v>0</v>
      </c>
      <c r="I1896" s="165">
        <f t="shared" si="784"/>
        <v>0</v>
      </c>
      <c r="J1896" s="165">
        <f t="shared" si="784"/>
        <v>0</v>
      </c>
      <c r="K1896" s="165">
        <f t="shared" si="784"/>
        <v>0</v>
      </c>
      <c r="L1896" s="165">
        <f t="shared" si="784"/>
        <v>0</v>
      </c>
      <c r="M1896" s="165">
        <f t="shared" si="784"/>
        <v>0</v>
      </c>
      <c r="N1896" s="165">
        <f t="shared" si="784"/>
        <v>0</v>
      </c>
      <c r="O1896" s="165">
        <f t="shared" ref="O1896:X1905" si="785">IF(AND(O$2=$B1896,$B1896=$C$3),$D1896,IF(AND(O$2&gt;$B1896,O$2&lt;=$D$1895+$B1896),SLN($D1896,0,IF($C$3-$B1896&gt;=$D$1895,$D$1895,$C$3-$B1896)),0))</f>
        <v>0</v>
      </c>
      <c r="P1896" s="165">
        <f t="shared" si="785"/>
        <v>0</v>
      </c>
      <c r="Q1896" s="165">
        <f t="shared" si="785"/>
        <v>0</v>
      </c>
      <c r="R1896" s="165">
        <f t="shared" si="785"/>
        <v>0</v>
      </c>
      <c r="S1896" s="165">
        <f t="shared" si="785"/>
        <v>0</v>
      </c>
      <c r="T1896" s="165">
        <f t="shared" si="785"/>
        <v>0</v>
      </c>
      <c r="U1896" s="165">
        <f t="shared" si="785"/>
        <v>0</v>
      </c>
      <c r="V1896" s="165">
        <f t="shared" si="785"/>
        <v>0</v>
      </c>
      <c r="W1896" s="165">
        <f t="shared" si="785"/>
        <v>0</v>
      </c>
      <c r="X1896" s="165">
        <f t="shared" si="785"/>
        <v>0</v>
      </c>
      <c r="Y1896" s="165">
        <f t="shared" ref="Y1896:AH1905" si="786">IF(AND(Y$2=$B1896,$B1896=$C$3),$D1896,IF(AND(Y$2&gt;$B1896,Y$2&lt;=$D$1895+$B1896),SLN($D1896,0,IF($C$3-$B1896&gt;=$D$1895,$D$1895,$C$3-$B1896)),0))</f>
        <v>0</v>
      </c>
      <c r="Z1896" s="165">
        <f t="shared" si="786"/>
        <v>0</v>
      </c>
      <c r="AA1896" s="165">
        <f t="shared" si="786"/>
        <v>0</v>
      </c>
      <c r="AB1896" s="165">
        <f t="shared" si="786"/>
        <v>0</v>
      </c>
      <c r="AC1896" s="165">
        <f t="shared" si="786"/>
        <v>0</v>
      </c>
      <c r="AD1896" s="165">
        <f t="shared" si="786"/>
        <v>0</v>
      </c>
      <c r="AE1896" s="165">
        <f t="shared" si="786"/>
        <v>0</v>
      </c>
      <c r="AF1896" s="165">
        <f t="shared" si="786"/>
        <v>0</v>
      </c>
      <c r="AG1896" s="165">
        <f t="shared" si="786"/>
        <v>0</v>
      </c>
      <c r="AH1896" s="165">
        <f t="shared" si="786"/>
        <v>0</v>
      </c>
      <c r="AI1896" s="165">
        <f t="shared" ref="AI1896:AR1905" si="787">IF(AND(AI$2=$B1896,$B1896=$C$3),$D1896,IF(AND(AI$2&gt;$B1896,AI$2&lt;=$D$1895+$B1896),SLN($D1896,0,IF($C$3-$B1896&gt;=$D$1895,$D$1895,$C$3-$B1896)),0))</f>
        <v>0</v>
      </c>
      <c r="AJ1896" s="165">
        <f t="shared" si="787"/>
        <v>0</v>
      </c>
      <c r="AK1896" s="165">
        <f t="shared" si="787"/>
        <v>0</v>
      </c>
      <c r="AL1896" s="165">
        <f t="shared" si="787"/>
        <v>0</v>
      </c>
      <c r="AM1896" s="165">
        <f t="shared" si="787"/>
        <v>0</v>
      </c>
      <c r="AN1896" s="165">
        <f t="shared" si="787"/>
        <v>0</v>
      </c>
      <c r="AO1896" s="165">
        <f t="shared" si="787"/>
        <v>0</v>
      </c>
      <c r="AP1896" s="165">
        <f t="shared" si="787"/>
        <v>0</v>
      </c>
      <c r="AQ1896" s="165">
        <f t="shared" si="787"/>
        <v>0</v>
      </c>
      <c r="AR1896" s="165">
        <f t="shared" si="787"/>
        <v>0</v>
      </c>
      <c r="AS1896" s="165">
        <f t="shared" si="765"/>
        <v>0</v>
      </c>
    </row>
    <row r="1897" spans="2:46" hidden="1" outlineLevel="2">
      <c r="B1897" s="66">
        <v>2</v>
      </c>
      <c r="D1897" s="338">
        <v>0</v>
      </c>
      <c r="E1897" s="165">
        <f t="shared" si="784"/>
        <v>0</v>
      </c>
      <c r="F1897" s="165">
        <f t="shared" si="784"/>
        <v>0</v>
      </c>
      <c r="G1897" s="165">
        <f t="shared" si="784"/>
        <v>0</v>
      </c>
      <c r="H1897" s="165">
        <f t="shared" si="784"/>
        <v>0</v>
      </c>
      <c r="I1897" s="165">
        <f t="shared" si="784"/>
        <v>0</v>
      </c>
      <c r="J1897" s="165">
        <f t="shared" si="784"/>
        <v>0</v>
      </c>
      <c r="K1897" s="165">
        <f t="shared" si="784"/>
        <v>0</v>
      </c>
      <c r="L1897" s="165">
        <f t="shared" si="784"/>
        <v>0</v>
      </c>
      <c r="M1897" s="165">
        <f t="shared" si="784"/>
        <v>0</v>
      </c>
      <c r="N1897" s="165">
        <f t="shared" si="784"/>
        <v>0</v>
      </c>
      <c r="O1897" s="165">
        <f t="shared" si="785"/>
        <v>0</v>
      </c>
      <c r="P1897" s="165">
        <f t="shared" si="785"/>
        <v>0</v>
      </c>
      <c r="Q1897" s="165">
        <f t="shared" si="785"/>
        <v>0</v>
      </c>
      <c r="R1897" s="165">
        <f t="shared" si="785"/>
        <v>0</v>
      </c>
      <c r="S1897" s="165">
        <f t="shared" si="785"/>
        <v>0</v>
      </c>
      <c r="T1897" s="165">
        <f t="shared" si="785"/>
        <v>0</v>
      </c>
      <c r="U1897" s="165">
        <f t="shared" si="785"/>
        <v>0</v>
      </c>
      <c r="V1897" s="165">
        <f t="shared" si="785"/>
        <v>0</v>
      </c>
      <c r="W1897" s="165">
        <f t="shared" si="785"/>
        <v>0</v>
      </c>
      <c r="X1897" s="165">
        <f t="shared" si="785"/>
        <v>0</v>
      </c>
      <c r="Y1897" s="165">
        <f t="shared" si="786"/>
        <v>0</v>
      </c>
      <c r="Z1897" s="165">
        <f t="shared" si="786"/>
        <v>0</v>
      </c>
      <c r="AA1897" s="165">
        <f t="shared" si="786"/>
        <v>0</v>
      </c>
      <c r="AB1897" s="165">
        <f t="shared" si="786"/>
        <v>0</v>
      </c>
      <c r="AC1897" s="165">
        <f t="shared" si="786"/>
        <v>0</v>
      </c>
      <c r="AD1897" s="165">
        <f t="shared" si="786"/>
        <v>0</v>
      </c>
      <c r="AE1897" s="165">
        <f t="shared" si="786"/>
        <v>0</v>
      </c>
      <c r="AF1897" s="165">
        <f t="shared" si="786"/>
        <v>0</v>
      </c>
      <c r="AG1897" s="165">
        <f t="shared" si="786"/>
        <v>0</v>
      </c>
      <c r="AH1897" s="165">
        <f t="shared" si="786"/>
        <v>0</v>
      </c>
      <c r="AI1897" s="165">
        <f t="shared" si="787"/>
        <v>0</v>
      </c>
      <c r="AJ1897" s="165">
        <f t="shared" si="787"/>
        <v>0</v>
      </c>
      <c r="AK1897" s="165">
        <f t="shared" si="787"/>
        <v>0</v>
      </c>
      <c r="AL1897" s="165">
        <f t="shared" si="787"/>
        <v>0</v>
      </c>
      <c r="AM1897" s="165">
        <f t="shared" si="787"/>
        <v>0</v>
      </c>
      <c r="AN1897" s="165">
        <f t="shared" si="787"/>
        <v>0</v>
      </c>
      <c r="AO1897" s="165">
        <f t="shared" si="787"/>
        <v>0</v>
      </c>
      <c r="AP1897" s="165">
        <f t="shared" si="787"/>
        <v>0</v>
      </c>
      <c r="AQ1897" s="165">
        <f t="shared" si="787"/>
        <v>0</v>
      </c>
      <c r="AR1897" s="165">
        <f t="shared" si="787"/>
        <v>0</v>
      </c>
      <c r="AS1897" s="165">
        <f t="shared" si="765"/>
        <v>0</v>
      </c>
    </row>
    <row r="1898" spans="2:46" hidden="1" outlineLevel="2">
      <c r="B1898" s="66">
        <v>3</v>
      </c>
      <c r="D1898" s="338">
        <v>0</v>
      </c>
      <c r="E1898" s="165">
        <f t="shared" si="784"/>
        <v>0</v>
      </c>
      <c r="F1898" s="165">
        <f t="shared" si="784"/>
        <v>0</v>
      </c>
      <c r="G1898" s="165">
        <f t="shared" si="784"/>
        <v>0</v>
      </c>
      <c r="H1898" s="165">
        <f t="shared" si="784"/>
        <v>0</v>
      </c>
      <c r="I1898" s="165">
        <f t="shared" si="784"/>
        <v>0</v>
      </c>
      <c r="J1898" s="165">
        <f t="shared" si="784"/>
        <v>0</v>
      </c>
      <c r="K1898" s="165">
        <f t="shared" si="784"/>
        <v>0</v>
      </c>
      <c r="L1898" s="165">
        <f t="shared" si="784"/>
        <v>0</v>
      </c>
      <c r="M1898" s="165">
        <f t="shared" si="784"/>
        <v>0</v>
      </c>
      <c r="N1898" s="165">
        <f t="shared" si="784"/>
        <v>0</v>
      </c>
      <c r="O1898" s="165">
        <f t="shared" si="785"/>
        <v>0</v>
      </c>
      <c r="P1898" s="165">
        <f t="shared" si="785"/>
        <v>0</v>
      </c>
      <c r="Q1898" s="165">
        <f t="shared" si="785"/>
        <v>0</v>
      </c>
      <c r="R1898" s="165">
        <f t="shared" si="785"/>
        <v>0</v>
      </c>
      <c r="S1898" s="165">
        <f t="shared" si="785"/>
        <v>0</v>
      </c>
      <c r="T1898" s="165">
        <f t="shared" si="785"/>
        <v>0</v>
      </c>
      <c r="U1898" s="165">
        <f t="shared" si="785"/>
        <v>0</v>
      </c>
      <c r="V1898" s="165">
        <f t="shared" si="785"/>
        <v>0</v>
      </c>
      <c r="W1898" s="165">
        <f t="shared" si="785"/>
        <v>0</v>
      </c>
      <c r="X1898" s="165">
        <f t="shared" si="785"/>
        <v>0</v>
      </c>
      <c r="Y1898" s="165">
        <f t="shared" si="786"/>
        <v>0</v>
      </c>
      <c r="Z1898" s="165">
        <f t="shared" si="786"/>
        <v>0</v>
      </c>
      <c r="AA1898" s="165">
        <f t="shared" si="786"/>
        <v>0</v>
      </c>
      <c r="AB1898" s="165">
        <f t="shared" si="786"/>
        <v>0</v>
      </c>
      <c r="AC1898" s="165">
        <f t="shared" si="786"/>
        <v>0</v>
      </c>
      <c r="AD1898" s="165">
        <f t="shared" si="786"/>
        <v>0</v>
      </c>
      <c r="AE1898" s="165">
        <f t="shared" si="786"/>
        <v>0</v>
      </c>
      <c r="AF1898" s="165">
        <f t="shared" si="786"/>
        <v>0</v>
      </c>
      <c r="AG1898" s="165">
        <f t="shared" si="786"/>
        <v>0</v>
      </c>
      <c r="AH1898" s="165">
        <f t="shared" si="786"/>
        <v>0</v>
      </c>
      <c r="AI1898" s="165">
        <f t="shared" si="787"/>
        <v>0</v>
      </c>
      <c r="AJ1898" s="165">
        <f t="shared" si="787"/>
        <v>0</v>
      </c>
      <c r="AK1898" s="165">
        <f t="shared" si="787"/>
        <v>0</v>
      </c>
      <c r="AL1898" s="165">
        <f t="shared" si="787"/>
        <v>0</v>
      </c>
      <c r="AM1898" s="165">
        <f t="shared" si="787"/>
        <v>0</v>
      </c>
      <c r="AN1898" s="165">
        <f t="shared" si="787"/>
        <v>0</v>
      </c>
      <c r="AO1898" s="165">
        <f t="shared" si="787"/>
        <v>0</v>
      </c>
      <c r="AP1898" s="165">
        <f t="shared" si="787"/>
        <v>0</v>
      </c>
      <c r="AQ1898" s="165">
        <f t="shared" si="787"/>
        <v>0</v>
      </c>
      <c r="AR1898" s="165">
        <f t="shared" si="787"/>
        <v>0</v>
      </c>
      <c r="AS1898" s="165">
        <f t="shared" si="765"/>
        <v>0</v>
      </c>
    </row>
    <row r="1899" spans="2:46" hidden="1" outlineLevel="2">
      <c r="B1899" s="66">
        <v>4</v>
      </c>
      <c r="D1899" s="338">
        <v>0</v>
      </c>
      <c r="E1899" s="165">
        <f t="shared" si="784"/>
        <v>0</v>
      </c>
      <c r="F1899" s="165">
        <f t="shared" si="784"/>
        <v>0</v>
      </c>
      <c r="G1899" s="165">
        <f t="shared" si="784"/>
        <v>0</v>
      </c>
      <c r="H1899" s="165">
        <f t="shared" si="784"/>
        <v>0</v>
      </c>
      <c r="I1899" s="165">
        <f t="shared" si="784"/>
        <v>0</v>
      </c>
      <c r="J1899" s="165">
        <f t="shared" si="784"/>
        <v>0</v>
      </c>
      <c r="K1899" s="165">
        <f t="shared" si="784"/>
        <v>0</v>
      </c>
      <c r="L1899" s="165">
        <f t="shared" si="784"/>
        <v>0</v>
      </c>
      <c r="M1899" s="165">
        <f t="shared" si="784"/>
        <v>0</v>
      </c>
      <c r="N1899" s="165">
        <f t="shared" si="784"/>
        <v>0</v>
      </c>
      <c r="O1899" s="165">
        <f t="shared" si="785"/>
        <v>0</v>
      </c>
      <c r="P1899" s="165">
        <f t="shared" si="785"/>
        <v>0</v>
      </c>
      <c r="Q1899" s="165">
        <f t="shared" si="785"/>
        <v>0</v>
      </c>
      <c r="R1899" s="165">
        <f t="shared" si="785"/>
        <v>0</v>
      </c>
      <c r="S1899" s="165">
        <f t="shared" si="785"/>
        <v>0</v>
      </c>
      <c r="T1899" s="165">
        <f t="shared" si="785"/>
        <v>0</v>
      </c>
      <c r="U1899" s="165">
        <f t="shared" si="785"/>
        <v>0</v>
      </c>
      <c r="V1899" s="165">
        <f t="shared" si="785"/>
        <v>0</v>
      </c>
      <c r="W1899" s="165">
        <f t="shared" si="785"/>
        <v>0</v>
      </c>
      <c r="X1899" s="165">
        <f t="shared" si="785"/>
        <v>0</v>
      </c>
      <c r="Y1899" s="165">
        <f t="shared" si="786"/>
        <v>0</v>
      </c>
      <c r="Z1899" s="165">
        <f t="shared" si="786"/>
        <v>0</v>
      </c>
      <c r="AA1899" s="165">
        <f t="shared" si="786"/>
        <v>0</v>
      </c>
      <c r="AB1899" s="165">
        <f t="shared" si="786"/>
        <v>0</v>
      </c>
      <c r="AC1899" s="165">
        <f t="shared" si="786"/>
        <v>0</v>
      </c>
      <c r="AD1899" s="165">
        <f t="shared" si="786"/>
        <v>0</v>
      </c>
      <c r="AE1899" s="165">
        <f t="shared" si="786"/>
        <v>0</v>
      </c>
      <c r="AF1899" s="165">
        <f t="shared" si="786"/>
        <v>0</v>
      </c>
      <c r="AG1899" s="165">
        <f t="shared" si="786"/>
        <v>0</v>
      </c>
      <c r="AH1899" s="165">
        <f t="shared" si="786"/>
        <v>0</v>
      </c>
      <c r="AI1899" s="165">
        <f t="shared" si="787"/>
        <v>0</v>
      </c>
      <c r="AJ1899" s="165">
        <f t="shared" si="787"/>
        <v>0</v>
      </c>
      <c r="AK1899" s="165">
        <f t="shared" si="787"/>
        <v>0</v>
      </c>
      <c r="AL1899" s="165">
        <f t="shared" si="787"/>
        <v>0</v>
      </c>
      <c r="AM1899" s="165">
        <f t="shared" si="787"/>
        <v>0</v>
      </c>
      <c r="AN1899" s="165">
        <f t="shared" si="787"/>
        <v>0</v>
      </c>
      <c r="AO1899" s="165">
        <f t="shared" si="787"/>
        <v>0</v>
      </c>
      <c r="AP1899" s="165">
        <f t="shared" si="787"/>
        <v>0</v>
      </c>
      <c r="AQ1899" s="165">
        <f t="shared" si="787"/>
        <v>0</v>
      </c>
      <c r="AR1899" s="165">
        <f t="shared" si="787"/>
        <v>0</v>
      </c>
      <c r="AS1899" s="165">
        <f t="shared" si="765"/>
        <v>0</v>
      </c>
    </row>
    <row r="1900" spans="2:46" hidden="1" outlineLevel="2">
      <c r="B1900" s="66">
        <v>5</v>
      </c>
      <c r="D1900" s="338">
        <v>0</v>
      </c>
      <c r="E1900" s="165">
        <f t="shared" si="784"/>
        <v>0</v>
      </c>
      <c r="F1900" s="165">
        <f t="shared" si="784"/>
        <v>0</v>
      </c>
      <c r="G1900" s="165">
        <f t="shared" si="784"/>
        <v>0</v>
      </c>
      <c r="H1900" s="165">
        <f t="shared" si="784"/>
        <v>0</v>
      </c>
      <c r="I1900" s="165">
        <f t="shared" si="784"/>
        <v>0</v>
      </c>
      <c r="J1900" s="165">
        <f t="shared" si="784"/>
        <v>0</v>
      </c>
      <c r="K1900" s="165">
        <f t="shared" si="784"/>
        <v>0</v>
      </c>
      <c r="L1900" s="165">
        <f t="shared" si="784"/>
        <v>0</v>
      </c>
      <c r="M1900" s="165">
        <f t="shared" si="784"/>
        <v>0</v>
      </c>
      <c r="N1900" s="165">
        <f t="shared" si="784"/>
        <v>0</v>
      </c>
      <c r="O1900" s="165">
        <f t="shared" si="785"/>
        <v>0</v>
      </c>
      <c r="P1900" s="165">
        <f t="shared" si="785"/>
        <v>0</v>
      </c>
      <c r="Q1900" s="165">
        <f t="shared" si="785"/>
        <v>0</v>
      </c>
      <c r="R1900" s="165">
        <f t="shared" si="785"/>
        <v>0</v>
      </c>
      <c r="S1900" s="165">
        <f t="shared" si="785"/>
        <v>0</v>
      </c>
      <c r="T1900" s="165">
        <f t="shared" si="785"/>
        <v>0</v>
      </c>
      <c r="U1900" s="165">
        <f t="shared" si="785"/>
        <v>0</v>
      </c>
      <c r="V1900" s="165">
        <f t="shared" si="785"/>
        <v>0</v>
      </c>
      <c r="W1900" s="165">
        <f t="shared" si="785"/>
        <v>0</v>
      </c>
      <c r="X1900" s="165">
        <f t="shared" si="785"/>
        <v>0</v>
      </c>
      <c r="Y1900" s="165">
        <f t="shared" si="786"/>
        <v>0</v>
      </c>
      <c r="Z1900" s="165">
        <f t="shared" si="786"/>
        <v>0</v>
      </c>
      <c r="AA1900" s="165">
        <f t="shared" si="786"/>
        <v>0</v>
      </c>
      <c r="AB1900" s="165">
        <f t="shared" si="786"/>
        <v>0</v>
      </c>
      <c r="AC1900" s="165">
        <f t="shared" si="786"/>
        <v>0</v>
      </c>
      <c r="AD1900" s="165">
        <f t="shared" si="786"/>
        <v>0</v>
      </c>
      <c r="AE1900" s="165">
        <f t="shared" si="786"/>
        <v>0</v>
      </c>
      <c r="AF1900" s="165">
        <f t="shared" si="786"/>
        <v>0</v>
      </c>
      <c r="AG1900" s="165">
        <f t="shared" si="786"/>
        <v>0</v>
      </c>
      <c r="AH1900" s="165">
        <f t="shared" si="786"/>
        <v>0</v>
      </c>
      <c r="AI1900" s="165">
        <f t="shared" si="787"/>
        <v>0</v>
      </c>
      <c r="AJ1900" s="165">
        <f t="shared" si="787"/>
        <v>0</v>
      </c>
      <c r="AK1900" s="165">
        <f t="shared" si="787"/>
        <v>0</v>
      </c>
      <c r="AL1900" s="165">
        <f t="shared" si="787"/>
        <v>0</v>
      </c>
      <c r="AM1900" s="165">
        <f t="shared" si="787"/>
        <v>0</v>
      </c>
      <c r="AN1900" s="165">
        <f t="shared" si="787"/>
        <v>0</v>
      </c>
      <c r="AO1900" s="165">
        <f t="shared" si="787"/>
        <v>0</v>
      </c>
      <c r="AP1900" s="165">
        <f t="shared" si="787"/>
        <v>0</v>
      </c>
      <c r="AQ1900" s="165">
        <f t="shared" si="787"/>
        <v>0</v>
      </c>
      <c r="AR1900" s="165">
        <f t="shared" si="787"/>
        <v>0</v>
      </c>
      <c r="AS1900" s="165">
        <f t="shared" si="765"/>
        <v>0</v>
      </c>
    </row>
    <row r="1901" spans="2:46" hidden="1" outlineLevel="2">
      <c r="B1901" s="66">
        <v>6</v>
      </c>
      <c r="D1901" s="338">
        <v>0</v>
      </c>
      <c r="E1901" s="165">
        <f t="shared" si="784"/>
        <v>0</v>
      </c>
      <c r="F1901" s="165">
        <f t="shared" si="784"/>
        <v>0</v>
      </c>
      <c r="G1901" s="165">
        <f t="shared" si="784"/>
        <v>0</v>
      </c>
      <c r="H1901" s="165">
        <f t="shared" si="784"/>
        <v>0</v>
      </c>
      <c r="I1901" s="165">
        <f t="shared" si="784"/>
        <v>0</v>
      </c>
      <c r="J1901" s="165">
        <f t="shared" si="784"/>
        <v>0</v>
      </c>
      <c r="K1901" s="165">
        <f t="shared" si="784"/>
        <v>0</v>
      </c>
      <c r="L1901" s="165">
        <f t="shared" si="784"/>
        <v>0</v>
      </c>
      <c r="M1901" s="165">
        <f t="shared" si="784"/>
        <v>0</v>
      </c>
      <c r="N1901" s="165">
        <f t="shared" si="784"/>
        <v>0</v>
      </c>
      <c r="O1901" s="165">
        <f t="shared" si="785"/>
        <v>0</v>
      </c>
      <c r="P1901" s="165">
        <f t="shared" si="785"/>
        <v>0</v>
      </c>
      <c r="Q1901" s="165">
        <f t="shared" si="785"/>
        <v>0</v>
      </c>
      <c r="R1901" s="165">
        <f t="shared" si="785"/>
        <v>0</v>
      </c>
      <c r="S1901" s="165">
        <f t="shared" si="785"/>
        <v>0</v>
      </c>
      <c r="T1901" s="165">
        <f t="shared" si="785"/>
        <v>0</v>
      </c>
      <c r="U1901" s="165">
        <f t="shared" si="785"/>
        <v>0</v>
      </c>
      <c r="V1901" s="165">
        <f t="shared" si="785"/>
        <v>0</v>
      </c>
      <c r="W1901" s="165">
        <f t="shared" si="785"/>
        <v>0</v>
      </c>
      <c r="X1901" s="165">
        <f t="shared" si="785"/>
        <v>0</v>
      </c>
      <c r="Y1901" s="165">
        <f t="shared" si="786"/>
        <v>0</v>
      </c>
      <c r="Z1901" s="165">
        <f t="shared" si="786"/>
        <v>0</v>
      </c>
      <c r="AA1901" s="165">
        <f t="shared" si="786"/>
        <v>0</v>
      </c>
      <c r="AB1901" s="165">
        <f t="shared" si="786"/>
        <v>0</v>
      </c>
      <c r="AC1901" s="165">
        <f t="shared" si="786"/>
        <v>0</v>
      </c>
      <c r="AD1901" s="165">
        <f t="shared" si="786"/>
        <v>0</v>
      </c>
      <c r="AE1901" s="165">
        <f t="shared" si="786"/>
        <v>0</v>
      </c>
      <c r="AF1901" s="165">
        <f t="shared" si="786"/>
        <v>0</v>
      </c>
      <c r="AG1901" s="165">
        <f t="shared" si="786"/>
        <v>0</v>
      </c>
      <c r="AH1901" s="165">
        <f t="shared" si="786"/>
        <v>0</v>
      </c>
      <c r="AI1901" s="165">
        <f t="shared" si="787"/>
        <v>0</v>
      </c>
      <c r="AJ1901" s="165">
        <f t="shared" si="787"/>
        <v>0</v>
      </c>
      <c r="AK1901" s="165">
        <f t="shared" si="787"/>
        <v>0</v>
      </c>
      <c r="AL1901" s="165">
        <f t="shared" si="787"/>
        <v>0</v>
      </c>
      <c r="AM1901" s="165">
        <f t="shared" si="787"/>
        <v>0</v>
      </c>
      <c r="AN1901" s="165">
        <f t="shared" si="787"/>
        <v>0</v>
      </c>
      <c r="AO1901" s="165">
        <f t="shared" si="787"/>
        <v>0</v>
      </c>
      <c r="AP1901" s="165">
        <f t="shared" si="787"/>
        <v>0</v>
      </c>
      <c r="AQ1901" s="165">
        <f t="shared" si="787"/>
        <v>0</v>
      </c>
      <c r="AR1901" s="165">
        <f t="shared" si="787"/>
        <v>0</v>
      </c>
      <c r="AS1901" s="165">
        <f t="shared" si="765"/>
        <v>0</v>
      </c>
    </row>
    <row r="1902" spans="2:46" hidden="1" outlineLevel="2">
      <c r="B1902" s="66">
        <v>7</v>
      </c>
      <c r="D1902" s="338">
        <v>0</v>
      </c>
      <c r="E1902" s="165">
        <f t="shared" si="784"/>
        <v>0</v>
      </c>
      <c r="F1902" s="165">
        <f t="shared" si="784"/>
        <v>0</v>
      </c>
      <c r="G1902" s="165">
        <f t="shared" si="784"/>
        <v>0</v>
      </c>
      <c r="H1902" s="165">
        <f t="shared" si="784"/>
        <v>0</v>
      </c>
      <c r="I1902" s="165">
        <f t="shared" si="784"/>
        <v>0</v>
      </c>
      <c r="J1902" s="165">
        <f t="shared" si="784"/>
        <v>0</v>
      </c>
      <c r="K1902" s="165">
        <f t="shared" si="784"/>
        <v>0</v>
      </c>
      <c r="L1902" s="165">
        <f t="shared" si="784"/>
        <v>0</v>
      </c>
      <c r="M1902" s="165">
        <f t="shared" si="784"/>
        <v>0</v>
      </c>
      <c r="N1902" s="165">
        <f t="shared" si="784"/>
        <v>0</v>
      </c>
      <c r="O1902" s="165">
        <f t="shared" si="785"/>
        <v>0</v>
      </c>
      <c r="P1902" s="165">
        <f t="shared" si="785"/>
        <v>0</v>
      </c>
      <c r="Q1902" s="165">
        <f t="shared" si="785"/>
        <v>0</v>
      </c>
      <c r="R1902" s="165">
        <f t="shared" si="785"/>
        <v>0</v>
      </c>
      <c r="S1902" s="165">
        <f t="shared" si="785"/>
        <v>0</v>
      </c>
      <c r="T1902" s="165">
        <f t="shared" si="785"/>
        <v>0</v>
      </c>
      <c r="U1902" s="165">
        <f t="shared" si="785"/>
        <v>0</v>
      </c>
      <c r="V1902" s="165">
        <f t="shared" si="785"/>
        <v>0</v>
      </c>
      <c r="W1902" s="165">
        <f t="shared" si="785"/>
        <v>0</v>
      </c>
      <c r="X1902" s="165">
        <f t="shared" si="785"/>
        <v>0</v>
      </c>
      <c r="Y1902" s="165">
        <f t="shared" si="786"/>
        <v>0</v>
      </c>
      <c r="Z1902" s="165">
        <f t="shared" si="786"/>
        <v>0</v>
      </c>
      <c r="AA1902" s="165">
        <f t="shared" si="786"/>
        <v>0</v>
      </c>
      <c r="AB1902" s="165">
        <f t="shared" si="786"/>
        <v>0</v>
      </c>
      <c r="AC1902" s="165">
        <f t="shared" si="786"/>
        <v>0</v>
      </c>
      <c r="AD1902" s="165">
        <f t="shared" si="786"/>
        <v>0</v>
      </c>
      <c r="AE1902" s="165">
        <f t="shared" si="786"/>
        <v>0</v>
      </c>
      <c r="AF1902" s="165">
        <f t="shared" si="786"/>
        <v>0</v>
      </c>
      <c r="AG1902" s="165">
        <f t="shared" si="786"/>
        <v>0</v>
      </c>
      <c r="AH1902" s="165">
        <f t="shared" si="786"/>
        <v>0</v>
      </c>
      <c r="AI1902" s="165">
        <f t="shared" si="787"/>
        <v>0</v>
      </c>
      <c r="AJ1902" s="165">
        <f t="shared" si="787"/>
        <v>0</v>
      </c>
      <c r="AK1902" s="165">
        <f t="shared" si="787"/>
        <v>0</v>
      </c>
      <c r="AL1902" s="165">
        <f t="shared" si="787"/>
        <v>0</v>
      </c>
      <c r="AM1902" s="165">
        <f t="shared" si="787"/>
        <v>0</v>
      </c>
      <c r="AN1902" s="165">
        <f t="shared" si="787"/>
        <v>0</v>
      </c>
      <c r="AO1902" s="165">
        <f t="shared" si="787"/>
        <v>0</v>
      </c>
      <c r="AP1902" s="165">
        <f t="shared" si="787"/>
        <v>0</v>
      </c>
      <c r="AQ1902" s="165">
        <f t="shared" si="787"/>
        <v>0</v>
      </c>
      <c r="AR1902" s="165">
        <f t="shared" si="787"/>
        <v>0</v>
      </c>
      <c r="AS1902" s="165">
        <f t="shared" si="765"/>
        <v>0</v>
      </c>
    </row>
    <row r="1903" spans="2:46" hidden="1" outlineLevel="2">
      <c r="B1903" s="66">
        <v>8</v>
      </c>
      <c r="D1903" s="338">
        <v>0</v>
      </c>
      <c r="E1903" s="165">
        <f t="shared" si="784"/>
        <v>0</v>
      </c>
      <c r="F1903" s="165">
        <f t="shared" si="784"/>
        <v>0</v>
      </c>
      <c r="G1903" s="165">
        <f t="shared" si="784"/>
        <v>0</v>
      </c>
      <c r="H1903" s="165">
        <f t="shared" si="784"/>
        <v>0</v>
      </c>
      <c r="I1903" s="165">
        <f t="shared" si="784"/>
        <v>0</v>
      </c>
      <c r="J1903" s="165">
        <f t="shared" si="784"/>
        <v>0</v>
      </c>
      <c r="K1903" s="165">
        <f t="shared" si="784"/>
        <v>0</v>
      </c>
      <c r="L1903" s="165">
        <f t="shared" si="784"/>
        <v>0</v>
      </c>
      <c r="M1903" s="165">
        <f t="shared" si="784"/>
        <v>0</v>
      </c>
      <c r="N1903" s="165">
        <f t="shared" si="784"/>
        <v>0</v>
      </c>
      <c r="O1903" s="165">
        <f t="shared" si="785"/>
        <v>0</v>
      </c>
      <c r="P1903" s="165">
        <f t="shared" si="785"/>
        <v>0</v>
      </c>
      <c r="Q1903" s="165">
        <f t="shared" si="785"/>
        <v>0</v>
      </c>
      <c r="R1903" s="165">
        <f t="shared" si="785"/>
        <v>0</v>
      </c>
      <c r="S1903" s="165">
        <f t="shared" si="785"/>
        <v>0</v>
      </c>
      <c r="T1903" s="165">
        <f t="shared" si="785"/>
        <v>0</v>
      </c>
      <c r="U1903" s="165">
        <f t="shared" si="785"/>
        <v>0</v>
      </c>
      <c r="V1903" s="165">
        <f t="shared" si="785"/>
        <v>0</v>
      </c>
      <c r="W1903" s="165">
        <f t="shared" si="785"/>
        <v>0</v>
      </c>
      <c r="X1903" s="165">
        <f t="shared" si="785"/>
        <v>0</v>
      </c>
      <c r="Y1903" s="165">
        <f t="shared" si="786"/>
        <v>0</v>
      </c>
      <c r="Z1903" s="165">
        <f t="shared" si="786"/>
        <v>0</v>
      </c>
      <c r="AA1903" s="165">
        <f t="shared" si="786"/>
        <v>0</v>
      </c>
      <c r="AB1903" s="165">
        <f t="shared" si="786"/>
        <v>0</v>
      </c>
      <c r="AC1903" s="165">
        <f t="shared" si="786"/>
        <v>0</v>
      </c>
      <c r="AD1903" s="165">
        <f t="shared" si="786"/>
        <v>0</v>
      </c>
      <c r="AE1903" s="165">
        <f t="shared" si="786"/>
        <v>0</v>
      </c>
      <c r="AF1903" s="165">
        <f t="shared" si="786"/>
        <v>0</v>
      </c>
      <c r="AG1903" s="165">
        <f t="shared" si="786"/>
        <v>0</v>
      </c>
      <c r="AH1903" s="165">
        <f t="shared" si="786"/>
        <v>0</v>
      </c>
      <c r="AI1903" s="165">
        <f t="shared" si="787"/>
        <v>0</v>
      </c>
      <c r="AJ1903" s="165">
        <f t="shared" si="787"/>
        <v>0</v>
      </c>
      <c r="AK1903" s="165">
        <f t="shared" si="787"/>
        <v>0</v>
      </c>
      <c r="AL1903" s="165">
        <f t="shared" si="787"/>
        <v>0</v>
      </c>
      <c r="AM1903" s="165">
        <f t="shared" si="787"/>
        <v>0</v>
      </c>
      <c r="AN1903" s="165">
        <f t="shared" si="787"/>
        <v>0</v>
      </c>
      <c r="AO1903" s="165">
        <f t="shared" si="787"/>
        <v>0</v>
      </c>
      <c r="AP1903" s="165">
        <f t="shared" si="787"/>
        <v>0</v>
      </c>
      <c r="AQ1903" s="165">
        <f t="shared" si="787"/>
        <v>0</v>
      </c>
      <c r="AR1903" s="165">
        <f t="shared" si="787"/>
        <v>0</v>
      </c>
      <c r="AS1903" s="165">
        <f t="shared" si="765"/>
        <v>0</v>
      </c>
    </row>
    <row r="1904" spans="2:46" hidden="1" outlineLevel="2">
      <c r="B1904" s="66">
        <v>9</v>
      </c>
      <c r="D1904" s="338">
        <v>0</v>
      </c>
      <c r="E1904" s="165">
        <f t="shared" si="784"/>
        <v>0</v>
      </c>
      <c r="F1904" s="165">
        <f t="shared" si="784"/>
        <v>0</v>
      </c>
      <c r="G1904" s="165">
        <f t="shared" si="784"/>
        <v>0</v>
      </c>
      <c r="H1904" s="165">
        <f t="shared" si="784"/>
        <v>0</v>
      </c>
      <c r="I1904" s="165">
        <f t="shared" si="784"/>
        <v>0</v>
      </c>
      <c r="J1904" s="165">
        <f t="shared" si="784"/>
        <v>0</v>
      </c>
      <c r="K1904" s="165">
        <f t="shared" si="784"/>
        <v>0</v>
      </c>
      <c r="L1904" s="165">
        <f t="shared" si="784"/>
        <v>0</v>
      </c>
      <c r="M1904" s="165">
        <f t="shared" si="784"/>
        <v>0</v>
      </c>
      <c r="N1904" s="165">
        <f t="shared" si="784"/>
        <v>0</v>
      </c>
      <c r="O1904" s="165">
        <f t="shared" si="785"/>
        <v>0</v>
      </c>
      <c r="P1904" s="165">
        <f t="shared" si="785"/>
        <v>0</v>
      </c>
      <c r="Q1904" s="165">
        <f t="shared" si="785"/>
        <v>0</v>
      </c>
      <c r="R1904" s="165">
        <f t="shared" si="785"/>
        <v>0</v>
      </c>
      <c r="S1904" s="165">
        <f t="shared" si="785"/>
        <v>0</v>
      </c>
      <c r="T1904" s="165">
        <f t="shared" si="785"/>
        <v>0</v>
      </c>
      <c r="U1904" s="165">
        <f t="shared" si="785"/>
        <v>0</v>
      </c>
      <c r="V1904" s="165">
        <f t="shared" si="785"/>
        <v>0</v>
      </c>
      <c r="W1904" s="165">
        <f t="shared" si="785"/>
        <v>0</v>
      </c>
      <c r="X1904" s="165">
        <f t="shared" si="785"/>
        <v>0</v>
      </c>
      <c r="Y1904" s="165">
        <f t="shared" si="786"/>
        <v>0</v>
      </c>
      <c r="Z1904" s="165">
        <f t="shared" si="786"/>
        <v>0</v>
      </c>
      <c r="AA1904" s="165">
        <f t="shared" si="786"/>
        <v>0</v>
      </c>
      <c r="AB1904" s="165">
        <f t="shared" si="786"/>
        <v>0</v>
      </c>
      <c r="AC1904" s="165">
        <f t="shared" si="786"/>
        <v>0</v>
      </c>
      <c r="AD1904" s="165">
        <f t="shared" si="786"/>
        <v>0</v>
      </c>
      <c r="AE1904" s="165">
        <f t="shared" si="786"/>
        <v>0</v>
      </c>
      <c r="AF1904" s="165">
        <f t="shared" si="786"/>
        <v>0</v>
      </c>
      <c r="AG1904" s="165">
        <f t="shared" si="786"/>
        <v>0</v>
      </c>
      <c r="AH1904" s="165">
        <f t="shared" si="786"/>
        <v>0</v>
      </c>
      <c r="AI1904" s="165">
        <f t="shared" si="787"/>
        <v>0</v>
      </c>
      <c r="AJ1904" s="165">
        <f t="shared" si="787"/>
        <v>0</v>
      </c>
      <c r="AK1904" s="165">
        <f t="shared" si="787"/>
        <v>0</v>
      </c>
      <c r="AL1904" s="165">
        <f t="shared" si="787"/>
        <v>0</v>
      </c>
      <c r="AM1904" s="165">
        <f t="shared" si="787"/>
        <v>0</v>
      </c>
      <c r="AN1904" s="165">
        <f t="shared" si="787"/>
        <v>0</v>
      </c>
      <c r="AO1904" s="165">
        <f t="shared" si="787"/>
        <v>0</v>
      </c>
      <c r="AP1904" s="165">
        <f t="shared" si="787"/>
        <v>0</v>
      </c>
      <c r="AQ1904" s="165">
        <f t="shared" si="787"/>
        <v>0</v>
      </c>
      <c r="AR1904" s="165">
        <f t="shared" si="787"/>
        <v>0</v>
      </c>
      <c r="AS1904" s="165">
        <f t="shared" si="765"/>
        <v>0</v>
      </c>
    </row>
    <row r="1905" spans="2:45" hidden="1" outlineLevel="2">
      <c r="B1905" s="66">
        <v>10</v>
      </c>
      <c r="D1905" s="338">
        <v>0</v>
      </c>
      <c r="E1905" s="165">
        <f t="shared" si="784"/>
        <v>0</v>
      </c>
      <c r="F1905" s="165">
        <f t="shared" si="784"/>
        <v>0</v>
      </c>
      <c r="G1905" s="165">
        <f t="shared" si="784"/>
        <v>0</v>
      </c>
      <c r="H1905" s="165">
        <f t="shared" si="784"/>
        <v>0</v>
      </c>
      <c r="I1905" s="165">
        <f t="shared" si="784"/>
        <v>0</v>
      </c>
      <c r="J1905" s="165">
        <f t="shared" si="784"/>
        <v>0</v>
      </c>
      <c r="K1905" s="165">
        <f t="shared" si="784"/>
        <v>0</v>
      </c>
      <c r="L1905" s="165">
        <f t="shared" si="784"/>
        <v>0</v>
      </c>
      <c r="M1905" s="165">
        <f t="shared" si="784"/>
        <v>0</v>
      </c>
      <c r="N1905" s="165">
        <f t="shared" si="784"/>
        <v>0</v>
      </c>
      <c r="O1905" s="165">
        <f t="shared" si="785"/>
        <v>0</v>
      </c>
      <c r="P1905" s="165">
        <f t="shared" si="785"/>
        <v>0</v>
      </c>
      <c r="Q1905" s="165">
        <f t="shared" si="785"/>
        <v>0</v>
      </c>
      <c r="R1905" s="165">
        <f t="shared" si="785"/>
        <v>0</v>
      </c>
      <c r="S1905" s="165">
        <f t="shared" si="785"/>
        <v>0</v>
      </c>
      <c r="T1905" s="165">
        <f t="shared" si="785"/>
        <v>0</v>
      </c>
      <c r="U1905" s="165">
        <f t="shared" si="785"/>
        <v>0</v>
      </c>
      <c r="V1905" s="165">
        <f t="shared" si="785"/>
        <v>0</v>
      </c>
      <c r="W1905" s="165">
        <f t="shared" si="785"/>
        <v>0</v>
      </c>
      <c r="X1905" s="165">
        <f t="shared" si="785"/>
        <v>0</v>
      </c>
      <c r="Y1905" s="165">
        <f t="shared" si="786"/>
        <v>0</v>
      </c>
      <c r="Z1905" s="165">
        <f t="shared" si="786"/>
        <v>0</v>
      </c>
      <c r="AA1905" s="165">
        <f t="shared" si="786"/>
        <v>0</v>
      </c>
      <c r="AB1905" s="165">
        <f t="shared" si="786"/>
        <v>0</v>
      </c>
      <c r="AC1905" s="165">
        <f t="shared" si="786"/>
        <v>0</v>
      </c>
      <c r="AD1905" s="165">
        <f t="shared" si="786"/>
        <v>0</v>
      </c>
      <c r="AE1905" s="165">
        <f t="shared" si="786"/>
        <v>0</v>
      </c>
      <c r="AF1905" s="165">
        <f t="shared" si="786"/>
        <v>0</v>
      </c>
      <c r="AG1905" s="165">
        <f t="shared" si="786"/>
        <v>0</v>
      </c>
      <c r="AH1905" s="165">
        <f t="shared" si="786"/>
        <v>0</v>
      </c>
      <c r="AI1905" s="165">
        <f t="shared" si="787"/>
        <v>0</v>
      </c>
      <c r="AJ1905" s="165">
        <f t="shared" si="787"/>
        <v>0</v>
      </c>
      <c r="AK1905" s="165">
        <f t="shared" si="787"/>
        <v>0</v>
      </c>
      <c r="AL1905" s="165">
        <f t="shared" si="787"/>
        <v>0</v>
      </c>
      <c r="AM1905" s="165">
        <f t="shared" si="787"/>
        <v>0</v>
      </c>
      <c r="AN1905" s="165">
        <f t="shared" si="787"/>
        <v>0</v>
      </c>
      <c r="AO1905" s="165">
        <f t="shared" si="787"/>
        <v>0</v>
      </c>
      <c r="AP1905" s="165">
        <f t="shared" si="787"/>
        <v>0</v>
      </c>
      <c r="AQ1905" s="165">
        <f t="shared" si="787"/>
        <v>0</v>
      </c>
      <c r="AR1905" s="165">
        <f t="shared" si="787"/>
        <v>0</v>
      </c>
      <c r="AS1905" s="165">
        <f t="shared" si="765"/>
        <v>0</v>
      </c>
    </row>
    <row r="1906" spans="2:45" hidden="1" outlineLevel="2">
      <c r="B1906" s="66">
        <v>11</v>
      </c>
      <c r="D1906" s="338">
        <v>0</v>
      </c>
      <c r="E1906" s="165">
        <f t="shared" ref="E1906:N1915" si="788">IF(AND(E$2=$B1906,$B1906=$C$3),$D1906,IF(AND(E$2&gt;$B1906,E$2&lt;=$D$1895+$B1906),SLN($D1906,0,IF($C$3-$B1906&gt;=$D$1895,$D$1895,$C$3-$B1906)),0))</f>
        <v>0</v>
      </c>
      <c r="F1906" s="165">
        <f t="shared" si="788"/>
        <v>0</v>
      </c>
      <c r="G1906" s="165">
        <f t="shared" si="788"/>
        <v>0</v>
      </c>
      <c r="H1906" s="165">
        <f t="shared" si="788"/>
        <v>0</v>
      </c>
      <c r="I1906" s="165">
        <f t="shared" si="788"/>
        <v>0</v>
      </c>
      <c r="J1906" s="165">
        <f t="shared" si="788"/>
        <v>0</v>
      </c>
      <c r="K1906" s="165">
        <f t="shared" si="788"/>
        <v>0</v>
      </c>
      <c r="L1906" s="165">
        <f t="shared" si="788"/>
        <v>0</v>
      </c>
      <c r="M1906" s="165">
        <f t="shared" si="788"/>
        <v>0</v>
      </c>
      <c r="N1906" s="165">
        <f t="shared" si="788"/>
        <v>0</v>
      </c>
      <c r="O1906" s="165">
        <f t="shared" ref="O1906:X1915" si="789">IF(AND(O$2=$B1906,$B1906=$C$3),$D1906,IF(AND(O$2&gt;$B1906,O$2&lt;=$D$1895+$B1906),SLN($D1906,0,IF($C$3-$B1906&gt;=$D$1895,$D$1895,$C$3-$B1906)),0))</f>
        <v>0</v>
      </c>
      <c r="P1906" s="165">
        <f t="shared" si="789"/>
        <v>0</v>
      </c>
      <c r="Q1906" s="165">
        <f t="shared" si="789"/>
        <v>0</v>
      </c>
      <c r="R1906" s="165">
        <f t="shared" si="789"/>
        <v>0</v>
      </c>
      <c r="S1906" s="165">
        <f t="shared" si="789"/>
        <v>0</v>
      </c>
      <c r="T1906" s="165">
        <f t="shared" si="789"/>
        <v>0</v>
      </c>
      <c r="U1906" s="165">
        <f t="shared" si="789"/>
        <v>0</v>
      </c>
      <c r="V1906" s="165">
        <f t="shared" si="789"/>
        <v>0</v>
      </c>
      <c r="W1906" s="165">
        <f t="shared" si="789"/>
        <v>0</v>
      </c>
      <c r="X1906" s="165">
        <f t="shared" si="789"/>
        <v>0</v>
      </c>
      <c r="Y1906" s="165">
        <f t="shared" ref="Y1906:AH1915" si="790">IF(AND(Y$2=$B1906,$B1906=$C$3),$D1906,IF(AND(Y$2&gt;$B1906,Y$2&lt;=$D$1895+$B1906),SLN($D1906,0,IF($C$3-$B1906&gt;=$D$1895,$D$1895,$C$3-$B1906)),0))</f>
        <v>0</v>
      </c>
      <c r="Z1906" s="165">
        <f t="shared" si="790"/>
        <v>0</v>
      </c>
      <c r="AA1906" s="165">
        <f t="shared" si="790"/>
        <v>0</v>
      </c>
      <c r="AB1906" s="165">
        <f t="shared" si="790"/>
        <v>0</v>
      </c>
      <c r="AC1906" s="165">
        <f t="shared" si="790"/>
        <v>0</v>
      </c>
      <c r="AD1906" s="165">
        <f t="shared" si="790"/>
        <v>0</v>
      </c>
      <c r="AE1906" s="165">
        <f t="shared" si="790"/>
        <v>0</v>
      </c>
      <c r="AF1906" s="165">
        <f t="shared" si="790"/>
        <v>0</v>
      </c>
      <c r="AG1906" s="165">
        <f t="shared" si="790"/>
        <v>0</v>
      </c>
      <c r="AH1906" s="165">
        <f t="shared" si="790"/>
        <v>0</v>
      </c>
      <c r="AI1906" s="165">
        <f t="shared" ref="AI1906:AR1915" si="791">IF(AND(AI$2=$B1906,$B1906=$C$3),$D1906,IF(AND(AI$2&gt;$B1906,AI$2&lt;=$D$1895+$B1906),SLN($D1906,0,IF($C$3-$B1906&gt;=$D$1895,$D$1895,$C$3-$B1906)),0))</f>
        <v>0</v>
      </c>
      <c r="AJ1906" s="165">
        <f t="shared" si="791"/>
        <v>0</v>
      </c>
      <c r="AK1906" s="165">
        <f t="shared" si="791"/>
        <v>0</v>
      </c>
      <c r="AL1906" s="165">
        <f t="shared" si="791"/>
        <v>0</v>
      </c>
      <c r="AM1906" s="165">
        <f t="shared" si="791"/>
        <v>0</v>
      </c>
      <c r="AN1906" s="165">
        <f t="shared" si="791"/>
        <v>0</v>
      </c>
      <c r="AO1906" s="165">
        <f t="shared" si="791"/>
        <v>0</v>
      </c>
      <c r="AP1906" s="165">
        <f t="shared" si="791"/>
        <v>0</v>
      </c>
      <c r="AQ1906" s="165">
        <f t="shared" si="791"/>
        <v>0</v>
      </c>
      <c r="AR1906" s="165">
        <f t="shared" si="791"/>
        <v>0</v>
      </c>
      <c r="AS1906" s="165">
        <f t="shared" si="765"/>
        <v>0</v>
      </c>
    </row>
    <row r="1907" spans="2:45" hidden="1" outlineLevel="2">
      <c r="B1907" s="66">
        <v>12</v>
      </c>
      <c r="D1907" s="338">
        <v>0</v>
      </c>
      <c r="E1907" s="165">
        <f t="shared" si="788"/>
        <v>0</v>
      </c>
      <c r="F1907" s="165">
        <f t="shared" si="788"/>
        <v>0</v>
      </c>
      <c r="G1907" s="165">
        <f t="shared" si="788"/>
        <v>0</v>
      </c>
      <c r="H1907" s="165">
        <f t="shared" si="788"/>
        <v>0</v>
      </c>
      <c r="I1907" s="165">
        <f t="shared" si="788"/>
        <v>0</v>
      </c>
      <c r="J1907" s="165">
        <f t="shared" si="788"/>
        <v>0</v>
      </c>
      <c r="K1907" s="165">
        <f t="shared" si="788"/>
        <v>0</v>
      </c>
      <c r="L1907" s="165">
        <f t="shared" si="788"/>
        <v>0</v>
      </c>
      <c r="M1907" s="165">
        <f t="shared" si="788"/>
        <v>0</v>
      </c>
      <c r="N1907" s="165">
        <f t="shared" si="788"/>
        <v>0</v>
      </c>
      <c r="O1907" s="165">
        <f t="shared" si="789"/>
        <v>0</v>
      </c>
      <c r="P1907" s="165">
        <f t="shared" si="789"/>
        <v>0</v>
      </c>
      <c r="Q1907" s="165">
        <f t="shared" si="789"/>
        <v>0</v>
      </c>
      <c r="R1907" s="165">
        <f t="shared" si="789"/>
        <v>0</v>
      </c>
      <c r="S1907" s="165">
        <f t="shared" si="789"/>
        <v>0</v>
      </c>
      <c r="T1907" s="165">
        <f t="shared" si="789"/>
        <v>0</v>
      </c>
      <c r="U1907" s="165">
        <f t="shared" si="789"/>
        <v>0</v>
      </c>
      <c r="V1907" s="165">
        <f t="shared" si="789"/>
        <v>0</v>
      </c>
      <c r="W1907" s="165">
        <f t="shared" si="789"/>
        <v>0</v>
      </c>
      <c r="X1907" s="165">
        <f t="shared" si="789"/>
        <v>0</v>
      </c>
      <c r="Y1907" s="165">
        <f t="shared" si="790"/>
        <v>0</v>
      </c>
      <c r="Z1907" s="165">
        <f t="shared" si="790"/>
        <v>0</v>
      </c>
      <c r="AA1907" s="165">
        <f t="shared" si="790"/>
        <v>0</v>
      </c>
      <c r="AB1907" s="165">
        <f t="shared" si="790"/>
        <v>0</v>
      </c>
      <c r="AC1907" s="165">
        <f t="shared" si="790"/>
        <v>0</v>
      </c>
      <c r="AD1907" s="165">
        <f t="shared" si="790"/>
        <v>0</v>
      </c>
      <c r="AE1907" s="165">
        <f t="shared" si="790"/>
        <v>0</v>
      </c>
      <c r="AF1907" s="165">
        <f t="shared" si="790"/>
        <v>0</v>
      </c>
      <c r="AG1907" s="165">
        <f t="shared" si="790"/>
        <v>0</v>
      </c>
      <c r="AH1907" s="165">
        <f t="shared" si="790"/>
        <v>0</v>
      </c>
      <c r="AI1907" s="165">
        <f t="shared" si="791"/>
        <v>0</v>
      </c>
      <c r="AJ1907" s="165">
        <f t="shared" si="791"/>
        <v>0</v>
      </c>
      <c r="AK1907" s="165">
        <f t="shared" si="791"/>
        <v>0</v>
      </c>
      <c r="AL1907" s="165">
        <f t="shared" si="791"/>
        <v>0</v>
      </c>
      <c r="AM1907" s="165">
        <f t="shared" si="791"/>
        <v>0</v>
      </c>
      <c r="AN1907" s="165">
        <f t="shared" si="791"/>
        <v>0</v>
      </c>
      <c r="AO1907" s="165">
        <f t="shared" si="791"/>
        <v>0</v>
      </c>
      <c r="AP1907" s="165">
        <f t="shared" si="791"/>
        <v>0</v>
      </c>
      <c r="AQ1907" s="165">
        <f t="shared" si="791"/>
        <v>0</v>
      </c>
      <c r="AR1907" s="165">
        <f t="shared" si="791"/>
        <v>0</v>
      </c>
      <c r="AS1907" s="165">
        <f t="shared" si="765"/>
        <v>0</v>
      </c>
    </row>
    <row r="1908" spans="2:45" hidden="1" outlineLevel="2">
      <c r="B1908" s="66">
        <v>13</v>
      </c>
      <c r="D1908" s="338">
        <v>0</v>
      </c>
      <c r="E1908" s="165">
        <f t="shared" si="788"/>
        <v>0</v>
      </c>
      <c r="F1908" s="165">
        <f t="shared" si="788"/>
        <v>0</v>
      </c>
      <c r="G1908" s="165">
        <f t="shared" si="788"/>
        <v>0</v>
      </c>
      <c r="H1908" s="165">
        <f t="shared" si="788"/>
        <v>0</v>
      </c>
      <c r="I1908" s="165">
        <f t="shared" si="788"/>
        <v>0</v>
      </c>
      <c r="J1908" s="165">
        <f t="shared" si="788"/>
        <v>0</v>
      </c>
      <c r="K1908" s="165">
        <f t="shared" si="788"/>
        <v>0</v>
      </c>
      <c r="L1908" s="165">
        <f t="shared" si="788"/>
        <v>0</v>
      </c>
      <c r="M1908" s="165">
        <f t="shared" si="788"/>
        <v>0</v>
      </c>
      <c r="N1908" s="165">
        <f t="shared" si="788"/>
        <v>0</v>
      </c>
      <c r="O1908" s="165">
        <f t="shared" si="789"/>
        <v>0</v>
      </c>
      <c r="P1908" s="165">
        <f t="shared" si="789"/>
        <v>0</v>
      </c>
      <c r="Q1908" s="165">
        <f t="shared" si="789"/>
        <v>0</v>
      </c>
      <c r="R1908" s="165">
        <f t="shared" si="789"/>
        <v>0</v>
      </c>
      <c r="S1908" s="165">
        <f t="shared" si="789"/>
        <v>0</v>
      </c>
      <c r="T1908" s="165">
        <f t="shared" si="789"/>
        <v>0</v>
      </c>
      <c r="U1908" s="165">
        <f t="shared" si="789"/>
        <v>0</v>
      </c>
      <c r="V1908" s="165">
        <f t="shared" si="789"/>
        <v>0</v>
      </c>
      <c r="W1908" s="165">
        <f t="shared" si="789"/>
        <v>0</v>
      </c>
      <c r="X1908" s="165">
        <f t="shared" si="789"/>
        <v>0</v>
      </c>
      <c r="Y1908" s="165">
        <f t="shared" si="790"/>
        <v>0</v>
      </c>
      <c r="Z1908" s="165">
        <f t="shared" si="790"/>
        <v>0</v>
      </c>
      <c r="AA1908" s="165">
        <f t="shared" si="790"/>
        <v>0</v>
      </c>
      <c r="AB1908" s="165">
        <f t="shared" si="790"/>
        <v>0</v>
      </c>
      <c r="AC1908" s="165">
        <f t="shared" si="790"/>
        <v>0</v>
      </c>
      <c r="AD1908" s="165">
        <f t="shared" si="790"/>
        <v>0</v>
      </c>
      <c r="AE1908" s="165">
        <f t="shared" si="790"/>
        <v>0</v>
      </c>
      <c r="AF1908" s="165">
        <f t="shared" si="790"/>
        <v>0</v>
      </c>
      <c r="AG1908" s="165">
        <f t="shared" si="790"/>
        <v>0</v>
      </c>
      <c r="AH1908" s="165">
        <f t="shared" si="790"/>
        <v>0</v>
      </c>
      <c r="AI1908" s="165">
        <f t="shared" si="791"/>
        <v>0</v>
      </c>
      <c r="AJ1908" s="165">
        <f t="shared" si="791"/>
        <v>0</v>
      </c>
      <c r="AK1908" s="165">
        <f t="shared" si="791"/>
        <v>0</v>
      </c>
      <c r="AL1908" s="165">
        <f t="shared" si="791"/>
        <v>0</v>
      </c>
      <c r="AM1908" s="165">
        <f t="shared" si="791"/>
        <v>0</v>
      </c>
      <c r="AN1908" s="165">
        <f t="shared" si="791"/>
        <v>0</v>
      </c>
      <c r="AO1908" s="165">
        <f t="shared" si="791"/>
        <v>0</v>
      </c>
      <c r="AP1908" s="165">
        <f t="shared" si="791"/>
        <v>0</v>
      </c>
      <c r="AQ1908" s="165">
        <f t="shared" si="791"/>
        <v>0</v>
      </c>
      <c r="AR1908" s="165">
        <f t="shared" si="791"/>
        <v>0</v>
      </c>
      <c r="AS1908" s="165">
        <f t="shared" si="765"/>
        <v>0</v>
      </c>
    </row>
    <row r="1909" spans="2:45" hidden="1" outlineLevel="2">
      <c r="B1909" s="66">
        <v>14</v>
      </c>
      <c r="D1909" s="338">
        <v>0</v>
      </c>
      <c r="E1909" s="165">
        <f t="shared" si="788"/>
        <v>0</v>
      </c>
      <c r="F1909" s="165">
        <f t="shared" si="788"/>
        <v>0</v>
      </c>
      <c r="G1909" s="165">
        <f t="shared" si="788"/>
        <v>0</v>
      </c>
      <c r="H1909" s="165">
        <f t="shared" si="788"/>
        <v>0</v>
      </c>
      <c r="I1909" s="165">
        <f t="shared" si="788"/>
        <v>0</v>
      </c>
      <c r="J1909" s="165">
        <f t="shared" si="788"/>
        <v>0</v>
      </c>
      <c r="K1909" s="165">
        <f t="shared" si="788"/>
        <v>0</v>
      </c>
      <c r="L1909" s="165">
        <f t="shared" si="788"/>
        <v>0</v>
      </c>
      <c r="M1909" s="165">
        <f t="shared" si="788"/>
        <v>0</v>
      </c>
      <c r="N1909" s="165">
        <f t="shared" si="788"/>
        <v>0</v>
      </c>
      <c r="O1909" s="165">
        <f t="shared" si="789"/>
        <v>0</v>
      </c>
      <c r="P1909" s="165">
        <f t="shared" si="789"/>
        <v>0</v>
      </c>
      <c r="Q1909" s="165">
        <f t="shared" si="789"/>
        <v>0</v>
      </c>
      <c r="R1909" s="165">
        <f t="shared" si="789"/>
        <v>0</v>
      </c>
      <c r="S1909" s="165">
        <f t="shared" si="789"/>
        <v>0</v>
      </c>
      <c r="T1909" s="165">
        <f t="shared" si="789"/>
        <v>0</v>
      </c>
      <c r="U1909" s="165">
        <f t="shared" si="789"/>
        <v>0</v>
      </c>
      <c r="V1909" s="165">
        <f t="shared" si="789"/>
        <v>0</v>
      </c>
      <c r="W1909" s="165">
        <f t="shared" si="789"/>
        <v>0</v>
      </c>
      <c r="X1909" s="165">
        <f t="shared" si="789"/>
        <v>0</v>
      </c>
      <c r="Y1909" s="165">
        <f t="shared" si="790"/>
        <v>0</v>
      </c>
      <c r="Z1909" s="165">
        <f t="shared" si="790"/>
        <v>0</v>
      </c>
      <c r="AA1909" s="165">
        <f t="shared" si="790"/>
        <v>0</v>
      </c>
      <c r="AB1909" s="165">
        <f t="shared" si="790"/>
        <v>0</v>
      </c>
      <c r="AC1909" s="165">
        <f t="shared" si="790"/>
        <v>0</v>
      </c>
      <c r="AD1909" s="165">
        <f t="shared" si="790"/>
        <v>0</v>
      </c>
      <c r="AE1909" s="165">
        <f t="shared" si="790"/>
        <v>0</v>
      </c>
      <c r="AF1909" s="165">
        <f t="shared" si="790"/>
        <v>0</v>
      </c>
      <c r="AG1909" s="165">
        <f t="shared" si="790"/>
        <v>0</v>
      </c>
      <c r="AH1909" s="165">
        <f t="shared" si="790"/>
        <v>0</v>
      </c>
      <c r="AI1909" s="165">
        <f t="shared" si="791"/>
        <v>0</v>
      </c>
      <c r="AJ1909" s="165">
        <f t="shared" si="791"/>
        <v>0</v>
      </c>
      <c r="AK1909" s="165">
        <f t="shared" si="791"/>
        <v>0</v>
      </c>
      <c r="AL1909" s="165">
        <f t="shared" si="791"/>
        <v>0</v>
      </c>
      <c r="AM1909" s="165">
        <f t="shared" si="791"/>
        <v>0</v>
      </c>
      <c r="AN1909" s="165">
        <f t="shared" si="791"/>
        <v>0</v>
      </c>
      <c r="AO1909" s="165">
        <f t="shared" si="791"/>
        <v>0</v>
      </c>
      <c r="AP1909" s="165">
        <f t="shared" si="791"/>
        <v>0</v>
      </c>
      <c r="AQ1909" s="165">
        <f t="shared" si="791"/>
        <v>0</v>
      </c>
      <c r="AR1909" s="165">
        <f t="shared" si="791"/>
        <v>0</v>
      </c>
      <c r="AS1909" s="165">
        <f t="shared" si="765"/>
        <v>0</v>
      </c>
    </row>
    <row r="1910" spans="2:45" hidden="1" outlineLevel="2">
      <c r="B1910" s="66">
        <v>15</v>
      </c>
      <c r="D1910" s="338">
        <v>0</v>
      </c>
      <c r="E1910" s="165">
        <f t="shared" si="788"/>
        <v>0</v>
      </c>
      <c r="F1910" s="165">
        <f t="shared" si="788"/>
        <v>0</v>
      </c>
      <c r="G1910" s="165">
        <f t="shared" si="788"/>
        <v>0</v>
      </c>
      <c r="H1910" s="165">
        <f t="shared" si="788"/>
        <v>0</v>
      </c>
      <c r="I1910" s="165">
        <f t="shared" si="788"/>
        <v>0</v>
      </c>
      <c r="J1910" s="165">
        <f t="shared" si="788"/>
        <v>0</v>
      </c>
      <c r="K1910" s="165">
        <f t="shared" si="788"/>
        <v>0</v>
      </c>
      <c r="L1910" s="165">
        <f t="shared" si="788"/>
        <v>0</v>
      </c>
      <c r="M1910" s="165">
        <f t="shared" si="788"/>
        <v>0</v>
      </c>
      <c r="N1910" s="165">
        <f t="shared" si="788"/>
        <v>0</v>
      </c>
      <c r="O1910" s="165">
        <f t="shared" si="789"/>
        <v>0</v>
      </c>
      <c r="P1910" s="165">
        <f t="shared" si="789"/>
        <v>0</v>
      </c>
      <c r="Q1910" s="165">
        <f t="shared" si="789"/>
        <v>0</v>
      </c>
      <c r="R1910" s="165">
        <f t="shared" si="789"/>
        <v>0</v>
      </c>
      <c r="S1910" s="165">
        <f t="shared" si="789"/>
        <v>0</v>
      </c>
      <c r="T1910" s="165">
        <f t="shared" si="789"/>
        <v>0</v>
      </c>
      <c r="U1910" s="165">
        <f t="shared" si="789"/>
        <v>0</v>
      </c>
      <c r="V1910" s="165">
        <f t="shared" si="789"/>
        <v>0</v>
      </c>
      <c r="W1910" s="165">
        <f t="shared" si="789"/>
        <v>0</v>
      </c>
      <c r="X1910" s="165">
        <f t="shared" si="789"/>
        <v>0</v>
      </c>
      <c r="Y1910" s="165">
        <f t="shared" si="790"/>
        <v>0</v>
      </c>
      <c r="Z1910" s="165">
        <f t="shared" si="790"/>
        <v>0</v>
      </c>
      <c r="AA1910" s="165">
        <f t="shared" si="790"/>
        <v>0</v>
      </c>
      <c r="AB1910" s="165">
        <f t="shared" si="790"/>
        <v>0</v>
      </c>
      <c r="AC1910" s="165">
        <f t="shared" si="790"/>
        <v>0</v>
      </c>
      <c r="AD1910" s="165">
        <f t="shared" si="790"/>
        <v>0</v>
      </c>
      <c r="AE1910" s="165">
        <f t="shared" si="790"/>
        <v>0</v>
      </c>
      <c r="AF1910" s="165">
        <f t="shared" si="790"/>
        <v>0</v>
      </c>
      <c r="AG1910" s="165">
        <f t="shared" si="790"/>
        <v>0</v>
      </c>
      <c r="AH1910" s="165">
        <f t="shared" si="790"/>
        <v>0</v>
      </c>
      <c r="AI1910" s="165">
        <f t="shared" si="791"/>
        <v>0</v>
      </c>
      <c r="AJ1910" s="165">
        <f t="shared" si="791"/>
        <v>0</v>
      </c>
      <c r="AK1910" s="165">
        <f t="shared" si="791"/>
        <v>0</v>
      </c>
      <c r="AL1910" s="165">
        <f t="shared" si="791"/>
        <v>0</v>
      </c>
      <c r="AM1910" s="165">
        <f t="shared" si="791"/>
        <v>0</v>
      </c>
      <c r="AN1910" s="165">
        <f t="shared" si="791"/>
        <v>0</v>
      </c>
      <c r="AO1910" s="165">
        <f t="shared" si="791"/>
        <v>0</v>
      </c>
      <c r="AP1910" s="165">
        <f t="shared" si="791"/>
        <v>0</v>
      </c>
      <c r="AQ1910" s="165">
        <f t="shared" si="791"/>
        <v>0</v>
      </c>
      <c r="AR1910" s="165">
        <f t="shared" si="791"/>
        <v>0</v>
      </c>
      <c r="AS1910" s="165">
        <f t="shared" si="765"/>
        <v>0</v>
      </c>
    </row>
    <row r="1911" spans="2:45" hidden="1" outlineLevel="2">
      <c r="B1911" s="66">
        <v>16</v>
      </c>
      <c r="D1911" s="338">
        <v>0</v>
      </c>
      <c r="E1911" s="165">
        <f t="shared" si="788"/>
        <v>0</v>
      </c>
      <c r="F1911" s="165">
        <f t="shared" si="788"/>
        <v>0</v>
      </c>
      <c r="G1911" s="165">
        <f t="shared" si="788"/>
        <v>0</v>
      </c>
      <c r="H1911" s="165">
        <f t="shared" si="788"/>
        <v>0</v>
      </c>
      <c r="I1911" s="165">
        <f t="shared" si="788"/>
        <v>0</v>
      </c>
      <c r="J1911" s="165">
        <f t="shared" si="788"/>
        <v>0</v>
      </c>
      <c r="K1911" s="165">
        <f t="shared" si="788"/>
        <v>0</v>
      </c>
      <c r="L1911" s="165">
        <f t="shared" si="788"/>
        <v>0</v>
      </c>
      <c r="M1911" s="165">
        <f t="shared" si="788"/>
        <v>0</v>
      </c>
      <c r="N1911" s="165">
        <f t="shared" si="788"/>
        <v>0</v>
      </c>
      <c r="O1911" s="165">
        <f t="shared" si="789"/>
        <v>0</v>
      </c>
      <c r="P1911" s="165">
        <f t="shared" si="789"/>
        <v>0</v>
      </c>
      <c r="Q1911" s="165">
        <f t="shared" si="789"/>
        <v>0</v>
      </c>
      <c r="R1911" s="165">
        <f t="shared" si="789"/>
        <v>0</v>
      </c>
      <c r="S1911" s="165">
        <f t="shared" si="789"/>
        <v>0</v>
      </c>
      <c r="T1911" s="165">
        <f t="shared" si="789"/>
        <v>0</v>
      </c>
      <c r="U1911" s="165">
        <f t="shared" si="789"/>
        <v>0</v>
      </c>
      <c r="V1911" s="165">
        <f t="shared" si="789"/>
        <v>0</v>
      </c>
      <c r="W1911" s="165">
        <f t="shared" si="789"/>
        <v>0</v>
      </c>
      <c r="X1911" s="165">
        <f t="shared" si="789"/>
        <v>0</v>
      </c>
      <c r="Y1911" s="165">
        <f t="shared" si="790"/>
        <v>0</v>
      </c>
      <c r="Z1911" s="165">
        <f t="shared" si="790"/>
        <v>0</v>
      </c>
      <c r="AA1911" s="165">
        <f t="shared" si="790"/>
        <v>0</v>
      </c>
      <c r="AB1911" s="165">
        <f t="shared" si="790"/>
        <v>0</v>
      </c>
      <c r="AC1911" s="165">
        <f t="shared" si="790"/>
        <v>0</v>
      </c>
      <c r="AD1911" s="165">
        <f t="shared" si="790"/>
        <v>0</v>
      </c>
      <c r="AE1911" s="165">
        <f t="shared" si="790"/>
        <v>0</v>
      </c>
      <c r="AF1911" s="165">
        <f t="shared" si="790"/>
        <v>0</v>
      </c>
      <c r="AG1911" s="165">
        <f t="shared" si="790"/>
        <v>0</v>
      </c>
      <c r="AH1911" s="165">
        <f t="shared" si="790"/>
        <v>0</v>
      </c>
      <c r="AI1911" s="165">
        <f t="shared" si="791"/>
        <v>0</v>
      </c>
      <c r="AJ1911" s="165">
        <f t="shared" si="791"/>
        <v>0</v>
      </c>
      <c r="AK1911" s="165">
        <f t="shared" si="791"/>
        <v>0</v>
      </c>
      <c r="AL1911" s="165">
        <f t="shared" si="791"/>
        <v>0</v>
      </c>
      <c r="AM1911" s="165">
        <f t="shared" si="791"/>
        <v>0</v>
      </c>
      <c r="AN1911" s="165">
        <f t="shared" si="791"/>
        <v>0</v>
      </c>
      <c r="AO1911" s="165">
        <f t="shared" si="791"/>
        <v>0</v>
      </c>
      <c r="AP1911" s="165">
        <f t="shared" si="791"/>
        <v>0</v>
      </c>
      <c r="AQ1911" s="165">
        <f t="shared" si="791"/>
        <v>0</v>
      </c>
      <c r="AR1911" s="165">
        <f t="shared" si="791"/>
        <v>0</v>
      </c>
      <c r="AS1911" s="165">
        <f t="shared" si="765"/>
        <v>0</v>
      </c>
    </row>
    <row r="1912" spans="2:45" hidden="1" outlineLevel="2">
      <c r="B1912" s="66">
        <v>17</v>
      </c>
      <c r="D1912" s="338">
        <v>0</v>
      </c>
      <c r="E1912" s="165">
        <f t="shared" si="788"/>
        <v>0</v>
      </c>
      <c r="F1912" s="165">
        <f t="shared" si="788"/>
        <v>0</v>
      </c>
      <c r="G1912" s="165">
        <f t="shared" si="788"/>
        <v>0</v>
      </c>
      <c r="H1912" s="165">
        <f t="shared" si="788"/>
        <v>0</v>
      </c>
      <c r="I1912" s="165">
        <f t="shared" si="788"/>
        <v>0</v>
      </c>
      <c r="J1912" s="165">
        <f t="shared" si="788"/>
        <v>0</v>
      </c>
      <c r="K1912" s="165">
        <f t="shared" si="788"/>
        <v>0</v>
      </c>
      <c r="L1912" s="165">
        <f t="shared" si="788"/>
        <v>0</v>
      </c>
      <c r="M1912" s="165">
        <f t="shared" si="788"/>
        <v>0</v>
      </c>
      <c r="N1912" s="165">
        <f t="shared" si="788"/>
        <v>0</v>
      </c>
      <c r="O1912" s="165">
        <f t="shared" si="789"/>
        <v>0</v>
      </c>
      <c r="P1912" s="165">
        <f t="shared" si="789"/>
        <v>0</v>
      </c>
      <c r="Q1912" s="165">
        <f t="shared" si="789"/>
        <v>0</v>
      </c>
      <c r="R1912" s="165">
        <f t="shared" si="789"/>
        <v>0</v>
      </c>
      <c r="S1912" s="165">
        <f t="shared" si="789"/>
        <v>0</v>
      </c>
      <c r="T1912" s="165">
        <f t="shared" si="789"/>
        <v>0</v>
      </c>
      <c r="U1912" s="165">
        <f t="shared" si="789"/>
        <v>0</v>
      </c>
      <c r="V1912" s="165">
        <f t="shared" si="789"/>
        <v>0</v>
      </c>
      <c r="W1912" s="165">
        <f t="shared" si="789"/>
        <v>0</v>
      </c>
      <c r="X1912" s="165">
        <f t="shared" si="789"/>
        <v>0</v>
      </c>
      <c r="Y1912" s="165">
        <f t="shared" si="790"/>
        <v>0</v>
      </c>
      <c r="Z1912" s="165">
        <f t="shared" si="790"/>
        <v>0</v>
      </c>
      <c r="AA1912" s="165">
        <f t="shared" si="790"/>
        <v>0</v>
      </c>
      <c r="AB1912" s="165">
        <f t="shared" si="790"/>
        <v>0</v>
      </c>
      <c r="AC1912" s="165">
        <f t="shared" si="790"/>
        <v>0</v>
      </c>
      <c r="AD1912" s="165">
        <f t="shared" si="790"/>
        <v>0</v>
      </c>
      <c r="AE1912" s="165">
        <f t="shared" si="790"/>
        <v>0</v>
      </c>
      <c r="AF1912" s="165">
        <f t="shared" si="790"/>
        <v>0</v>
      </c>
      <c r="AG1912" s="165">
        <f t="shared" si="790"/>
        <v>0</v>
      </c>
      <c r="AH1912" s="165">
        <f t="shared" si="790"/>
        <v>0</v>
      </c>
      <c r="AI1912" s="165">
        <f t="shared" si="791"/>
        <v>0</v>
      </c>
      <c r="AJ1912" s="165">
        <f t="shared" si="791"/>
        <v>0</v>
      </c>
      <c r="AK1912" s="165">
        <f t="shared" si="791"/>
        <v>0</v>
      </c>
      <c r="AL1912" s="165">
        <f t="shared" si="791"/>
        <v>0</v>
      </c>
      <c r="AM1912" s="165">
        <f t="shared" si="791"/>
        <v>0</v>
      </c>
      <c r="AN1912" s="165">
        <f t="shared" si="791"/>
        <v>0</v>
      </c>
      <c r="AO1912" s="165">
        <f t="shared" si="791"/>
        <v>0</v>
      </c>
      <c r="AP1912" s="165">
        <f t="shared" si="791"/>
        <v>0</v>
      </c>
      <c r="AQ1912" s="165">
        <f t="shared" si="791"/>
        <v>0</v>
      </c>
      <c r="AR1912" s="165">
        <f t="shared" si="791"/>
        <v>0</v>
      </c>
      <c r="AS1912" s="165">
        <f t="shared" si="765"/>
        <v>0</v>
      </c>
    </row>
    <row r="1913" spans="2:45" hidden="1" outlineLevel="2">
      <c r="B1913" s="66">
        <v>18</v>
      </c>
      <c r="D1913" s="338">
        <v>0</v>
      </c>
      <c r="E1913" s="165">
        <f t="shared" si="788"/>
        <v>0</v>
      </c>
      <c r="F1913" s="165">
        <f t="shared" si="788"/>
        <v>0</v>
      </c>
      <c r="G1913" s="165">
        <f t="shared" si="788"/>
        <v>0</v>
      </c>
      <c r="H1913" s="165">
        <f t="shared" si="788"/>
        <v>0</v>
      </c>
      <c r="I1913" s="165">
        <f t="shared" si="788"/>
        <v>0</v>
      </c>
      <c r="J1913" s="165">
        <f t="shared" si="788"/>
        <v>0</v>
      </c>
      <c r="K1913" s="165">
        <f t="shared" si="788"/>
        <v>0</v>
      </c>
      <c r="L1913" s="165">
        <f t="shared" si="788"/>
        <v>0</v>
      </c>
      <c r="M1913" s="165">
        <f t="shared" si="788"/>
        <v>0</v>
      </c>
      <c r="N1913" s="165">
        <f t="shared" si="788"/>
        <v>0</v>
      </c>
      <c r="O1913" s="165">
        <f t="shared" si="789"/>
        <v>0</v>
      </c>
      <c r="P1913" s="165">
        <f t="shared" si="789"/>
        <v>0</v>
      </c>
      <c r="Q1913" s="165">
        <f t="shared" si="789"/>
        <v>0</v>
      </c>
      <c r="R1913" s="165">
        <f t="shared" si="789"/>
        <v>0</v>
      </c>
      <c r="S1913" s="165">
        <f t="shared" si="789"/>
        <v>0</v>
      </c>
      <c r="T1913" s="165">
        <f t="shared" si="789"/>
        <v>0</v>
      </c>
      <c r="U1913" s="165">
        <f t="shared" si="789"/>
        <v>0</v>
      </c>
      <c r="V1913" s="165">
        <f t="shared" si="789"/>
        <v>0</v>
      </c>
      <c r="W1913" s="165">
        <f t="shared" si="789"/>
        <v>0</v>
      </c>
      <c r="X1913" s="165">
        <f t="shared" si="789"/>
        <v>0</v>
      </c>
      <c r="Y1913" s="165">
        <f t="shared" si="790"/>
        <v>0</v>
      </c>
      <c r="Z1913" s="165">
        <f t="shared" si="790"/>
        <v>0</v>
      </c>
      <c r="AA1913" s="165">
        <f t="shared" si="790"/>
        <v>0</v>
      </c>
      <c r="AB1913" s="165">
        <f t="shared" si="790"/>
        <v>0</v>
      </c>
      <c r="AC1913" s="165">
        <f t="shared" si="790"/>
        <v>0</v>
      </c>
      <c r="AD1913" s="165">
        <f t="shared" si="790"/>
        <v>0</v>
      </c>
      <c r="AE1913" s="165">
        <f t="shared" si="790"/>
        <v>0</v>
      </c>
      <c r="AF1913" s="165">
        <f t="shared" si="790"/>
        <v>0</v>
      </c>
      <c r="AG1913" s="165">
        <f t="shared" si="790"/>
        <v>0</v>
      </c>
      <c r="AH1913" s="165">
        <f t="shared" si="790"/>
        <v>0</v>
      </c>
      <c r="AI1913" s="165">
        <f t="shared" si="791"/>
        <v>0</v>
      </c>
      <c r="AJ1913" s="165">
        <f t="shared" si="791"/>
        <v>0</v>
      </c>
      <c r="AK1913" s="165">
        <f t="shared" si="791"/>
        <v>0</v>
      </c>
      <c r="AL1913" s="165">
        <f t="shared" si="791"/>
        <v>0</v>
      </c>
      <c r="AM1913" s="165">
        <f t="shared" si="791"/>
        <v>0</v>
      </c>
      <c r="AN1913" s="165">
        <f t="shared" si="791"/>
        <v>0</v>
      </c>
      <c r="AO1913" s="165">
        <f t="shared" si="791"/>
        <v>0</v>
      </c>
      <c r="AP1913" s="165">
        <f t="shared" si="791"/>
        <v>0</v>
      </c>
      <c r="AQ1913" s="165">
        <f t="shared" si="791"/>
        <v>0</v>
      </c>
      <c r="AR1913" s="165">
        <f t="shared" si="791"/>
        <v>0</v>
      </c>
      <c r="AS1913" s="165">
        <f t="shared" si="765"/>
        <v>0</v>
      </c>
    </row>
    <row r="1914" spans="2:45" hidden="1" outlineLevel="2">
      <c r="B1914" s="66">
        <v>19</v>
      </c>
      <c r="D1914" s="338">
        <v>0</v>
      </c>
      <c r="E1914" s="165">
        <f t="shared" si="788"/>
        <v>0</v>
      </c>
      <c r="F1914" s="165">
        <f t="shared" si="788"/>
        <v>0</v>
      </c>
      <c r="G1914" s="165">
        <f t="shared" si="788"/>
        <v>0</v>
      </c>
      <c r="H1914" s="165">
        <f t="shared" si="788"/>
        <v>0</v>
      </c>
      <c r="I1914" s="165">
        <f t="shared" si="788"/>
        <v>0</v>
      </c>
      <c r="J1914" s="165">
        <f t="shared" si="788"/>
        <v>0</v>
      </c>
      <c r="K1914" s="165">
        <f t="shared" si="788"/>
        <v>0</v>
      </c>
      <c r="L1914" s="165">
        <f t="shared" si="788"/>
        <v>0</v>
      </c>
      <c r="M1914" s="165">
        <f t="shared" si="788"/>
        <v>0</v>
      </c>
      <c r="N1914" s="165">
        <f t="shared" si="788"/>
        <v>0</v>
      </c>
      <c r="O1914" s="165">
        <f t="shared" si="789"/>
        <v>0</v>
      </c>
      <c r="P1914" s="165">
        <f t="shared" si="789"/>
        <v>0</v>
      </c>
      <c r="Q1914" s="165">
        <f t="shared" si="789"/>
        <v>0</v>
      </c>
      <c r="R1914" s="165">
        <f t="shared" si="789"/>
        <v>0</v>
      </c>
      <c r="S1914" s="165">
        <f t="shared" si="789"/>
        <v>0</v>
      </c>
      <c r="T1914" s="165">
        <f t="shared" si="789"/>
        <v>0</v>
      </c>
      <c r="U1914" s="165">
        <f t="shared" si="789"/>
        <v>0</v>
      </c>
      <c r="V1914" s="165">
        <f t="shared" si="789"/>
        <v>0</v>
      </c>
      <c r="W1914" s="165">
        <f t="shared" si="789"/>
        <v>0</v>
      </c>
      <c r="X1914" s="165">
        <f t="shared" si="789"/>
        <v>0</v>
      </c>
      <c r="Y1914" s="165">
        <f t="shared" si="790"/>
        <v>0</v>
      </c>
      <c r="Z1914" s="165">
        <f t="shared" si="790"/>
        <v>0</v>
      </c>
      <c r="AA1914" s="165">
        <f t="shared" si="790"/>
        <v>0</v>
      </c>
      <c r="AB1914" s="165">
        <f t="shared" si="790"/>
        <v>0</v>
      </c>
      <c r="AC1914" s="165">
        <f t="shared" si="790"/>
        <v>0</v>
      </c>
      <c r="AD1914" s="165">
        <f t="shared" si="790"/>
        <v>0</v>
      </c>
      <c r="AE1914" s="165">
        <f t="shared" si="790"/>
        <v>0</v>
      </c>
      <c r="AF1914" s="165">
        <f t="shared" si="790"/>
        <v>0</v>
      </c>
      <c r="AG1914" s="165">
        <f t="shared" si="790"/>
        <v>0</v>
      </c>
      <c r="AH1914" s="165">
        <f t="shared" si="790"/>
        <v>0</v>
      </c>
      <c r="AI1914" s="165">
        <f t="shared" si="791"/>
        <v>0</v>
      </c>
      <c r="AJ1914" s="165">
        <f t="shared" si="791"/>
        <v>0</v>
      </c>
      <c r="AK1914" s="165">
        <f t="shared" si="791"/>
        <v>0</v>
      </c>
      <c r="AL1914" s="165">
        <f t="shared" si="791"/>
        <v>0</v>
      </c>
      <c r="AM1914" s="165">
        <f t="shared" si="791"/>
        <v>0</v>
      </c>
      <c r="AN1914" s="165">
        <f t="shared" si="791"/>
        <v>0</v>
      </c>
      <c r="AO1914" s="165">
        <f t="shared" si="791"/>
        <v>0</v>
      </c>
      <c r="AP1914" s="165">
        <f t="shared" si="791"/>
        <v>0</v>
      </c>
      <c r="AQ1914" s="165">
        <f t="shared" si="791"/>
        <v>0</v>
      </c>
      <c r="AR1914" s="165">
        <f t="shared" si="791"/>
        <v>0</v>
      </c>
      <c r="AS1914" s="165">
        <f t="shared" ref="AS1914:AS1976" si="792">SUM(E1914:AR1914)</f>
        <v>0</v>
      </c>
    </row>
    <row r="1915" spans="2:45" hidden="1" outlineLevel="2">
      <c r="B1915" s="66">
        <v>20</v>
      </c>
      <c r="D1915" s="338">
        <v>0</v>
      </c>
      <c r="E1915" s="165">
        <f t="shared" si="788"/>
        <v>0</v>
      </c>
      <c r="F1915" s="165">
        <f t="shared" si="788"/>
        <v>0</v>
      </c>
      <c r="G1915" s="165">
        <f t="shared" si="788"/>
        <v>0</v>
      </c>
      <c r="H1915" s="165">
        <f t="shared" si="788"/>
        <v>0</v>
      </c>
      <c r="I1915" s="165">
        <f t="shared" si="788"/>
        <v>0</v>
      </c>
      <c r="J1915" s="165">
        <f t="shared" si="788"/>
        <v>0</v>
      </c>
      <c r="K1915" s="165">
        <f t="shared" si="788"/>
        <v>0</v>
      </c>
      <c r="L1915" s="165">
        <f t="shared" si="788"/>
        <v>0</v>
      </c>
      <c r="M1915" s="165">
        <f t="shared" si="788"/>
        <v>0</v>
      </c>
      <c r="N1915" s="165">
        <f t="shared" si="788"/>
        <v>0</v>
      </c>
      <c r="O1915" s="165">
        <f t="shared" si="789"/>
        <v>0</v>
      </c>
      <c r="P1915" s="165">
        <f t="shared" si="789"/>
        <v>0</v>
      </c>
      <c r="Q1915" s="165">
        <f t="shared" si="789"/>
        <v>0</v>
      </c>
      <c r="R1915" s="165">
        <f t="shared" si="789"/>
        <v>0</v>
      </c>
      <c r="S1915" s="165">
        <f t="shared" si="789"/>
        <v>0</v>
      </c>
      <c r="T1915" s="165">
        <f t="shared" si="789"/>
        <v>0</v>
      </c>
      <c r="U1915" s="165">
        <f t="shared" si="789"/>
        <v>0</v>
      </c>
      <c r="V1915" s="165">
        <f t="shared" si="789"/>
        <v>0</v>
      </c>
      <c r="W1915" s="165">
        <f t="shared" si="789"/>
        <v>0</v>
      </c>
      <c r="X1915" s="165">
        <f t="shared" si="789"/>
        <v>0</v>
      </c>
      <c r="Y1915" s="165">
        <f t="shared" si="790"/>
        <v>0</v>
      </c>
      <c r="Z1915" s="165">
        <f t="shared" si="790"/>
        <v>0</v>
      </c>
      <c r="AA1915" s="165">
        <f t="shared" si="790"/>
        <v>0</v>
      </c>
      <c r="AB1915" s="165">
        <f t="shared" si="790"/>
        <v>0</v>
      </c>
      <c r="AC1915" s="165">
        <f t="shared" si="790"/>
        <v>0</v>
      </c>
      <c r="AD1915" s="165">
        <f t="shared" si="790"/>
        <v>0</v>
      </c>
      <c r="AE1915" s="165">
        <f t="shared" si="790"/>
        <v>0</v>
      </c>
      <c r="AF1915" s="165">
        <f t="shared" si="790"/>
        <v>0</v>
      </c>
      <c r="AG1915" s="165">
        <f t="shared" si="790"/>
        <v>0</v>
      </c>
      <c r="AH1915" s="165">
        <f t="shared" si="790"/>
        <v>0</v>
      </c>
      <c r="AI1915" s="165">
        <f t="shared" si="791"/>
        <v>0</v>
      </c>
      <c r="AJ1915" s="165">
        <f t="shared" si="791"/>
        <v>0</v>
      </c>
      <c r="AK1915" s="165">
        <f t="shared" si="791"/>
        <v>0</v>
      </c>
      <c r="AL1915" s="165">
        <f t="shared" si="791"/>
        <v>0</v>
      </c>
      <c r="AM1915" s="165">
        <f t="shared" si="791"/>
        <v>0</v>
      </c>
      <c r="AN1915" s="165">
        <f t="shared" si="791"/>
        <v>0</v>
      </c>
      <c r="AO1915" s="165">
        <f t="shared" si="791"/>
        <v>0</v>
      </c>
      <c r="AP1915" s="165">
        <f t="shared" si="791"/>
        <v>0</v>
      </c>
      <c r="AQ1915" s="165">
        <f t="shared" si="791"/>
        <v>0</v>
      </c>
      <c r="AR1915" s="165">
        <f t="shared" si="791"/>
        <v>0</v>
      </c>
      <c r="AS1915" s="165">
        <f t="shared" si="792"/>
        <v>0</v>
      </c>
    </row>
    <row r="1916" spans="2:45" hidden="1" outlineLevel="2">
      <c r="B1916" s="66">
        <v>21</v>
      </c>
      <c r="D1916" s="338">
        <v>0</v>
      </c>
      <c r="E1916" s="165">
        <f t="shared" ref="E1916:N1925" si="793">IF(AND(E$2=$B1916,$B1916=$C$3),$D1916,IF(AND(E$2&gt;$B1916,E$2&lt;=$D$1895+$B1916),SLN($D1916,0,IF($C$3-$B1916&gt;=$D$1895,$D$1895,$C$3-$B1916)),0))</f>
        <v>0</v>
      </c>
      <c r="F1916" s="165">
        <f t="shared" si="793"/>
        <v>0</v>
      </c>
      <c r="G1916" s="165">
        <f t="shared" si="793"/>
        <v>0</v>
      </c>
      <c r="H1916" s="165">
        <f t="shared" si="793"/>
        <v>0</v>
      </c>
      <c r="I1916" s="165">
        <f t="shared" si="793"/>
        <v>0</v>
      </c>
      <c r="J1916" s="165">
        <f t="shared" si="793"/>
        <v>0</v>
      </c>
      <c r="K1916" s="165">
        <f t="shared" si="793"/>
        <v>0</v>
      </c>
      <c r="L1916" s="165">
        <f t="shared" si="793"/>
        <v>0</v>
      </c>
      <c r="M1916" s="165">
        <f t="shared" si="793"/>
        <v>0</v>
      </c>
      <c r="N1916" s="165">
        <f t="shared" si="793"/>
        <v>0</v>
      </c>
      <c r="O1916" s="165">
        <f t="shared" ref="O1916:X1925" si="794">IF(AND(O$2=$B1916,$B1916=$C$3),$D1916,IF(AND(O$2&gt;$B1916,O$2&lt;=$D$1895+$B1916),SLN($D1916,0,IF($C$3-$B1916&gt;=$D$1895,$D$1895,$C$3-$B1916)),0))</f>
        <v>0</v>
      </c>
      <c r="P1916" s="165">
        <f t="shared" si="794"/>
        <v>0</v>
      </c>
      <c r="Q1916" s="165">
        <f t="shared" si="794"/>
        <v>0</v>
      </c>
      <c r="R1916" s="165">
        <f t="shared" si="794"/>
        <v>0</v>
      </c>
      <c r="S1916" s="165">
        <f t="shared" si="794"/>
        <v>0</v>
      </c>
      <c r="T1916" s="165">
        <f t="shared" si="794"/>
        <v>0</v>
      </c>
      <c r="U1916" s="165">
        <f t="shared" si="794"/>
        <v>0</v>
      </c>
      <c r="V1916" s="165">
        <f t="shared" si="794"/>
        <v>0</v>
      </c>
      <c r="W1916" s="165">
        <f t="shared" si="794"/>
        <v>0</v>
      </c>
      <c r="X1916" s="165">
        <f t="shared" si="794"/>
        <v>0</v>
      </c>
      <c r="Y1916" s="165">
        <f t="shared" ref="Y1916:AH1925" si="795">IF(AND(Y$2=$B1916,$B1916=$C$3),$D1916,IF(AND(Y$2&gt;$B1916,Y$2&lt;=$D$1895+$B1916),SLN($D1916,0,IF($C$3-$B1916&gt;=$D$1895,$D$1895,$C$3-$B1916)),0))</f>
        <v>0</v>
      </c>
      <c r="Z1916" s="165">
        <f t="shared" si="795"/>
        <v>0</v>
      </c>
      <c r="AA1916" s="165">
        <f t="shared" si="795"/>
        <v>0</v>
      </c>
      <c r="AB1916" s="165">
        <f t="shared" si="795"/>
        <v>0</v>
      </c>
      <c r="AC1916" s="165">
        <f t="shared" si="795"/>
        <v>0</v>
      </c>
      <c r="AD1916" s="165">
        <f t="shared" si="795"/>
        <v>0</v>
      </c>
      <c r="AE1916" s="165">
        <f t="shared" si="795"/>
        <v>0</v>
      </c>
      <c r="AF1916" s="165">
        <f t="shared" si="795"/>
        <v>0</v>
      </c>
      <c r="AG1916" s="165">
        <f t="shared" si="795"/>
        <v>0</v>
      </c>
      <c r="AH1916" s="165">
        <f t="shared" si="795"/>
        <v>0</v>
      </c>
      <c r="AI1916" s="165">
        <f t="shared" ref="AI1916:AR1925" si="796">IF(AND(AI$2=$B1916,$B1916=$C$3),$D1916,IF(AND(AI$2&gt;$B1916,AI$2&lt;=$D$1895+$B1916),SLN($D1916,0,IF($C$3-$B1916&gt;=$D$1895,$D$1895,$C$3-$B1916)),0))</f>
        <v>0</v>
      </c>
      <c r="AJ1916" s="165">
        <f t="shared" si="796"/>
        <v>0</v>
      </c>
      <c r="AK1916" s="165">
        <f t="shared" si="796"/>
        <v>0</v>
      </c>
      <c r="AL1916" s="165">
        <f t="shared" si="796"/>
        <v>0</v>
      </c>
      <c r="AM1916" s="165">
        <f t="shared" si="796"/>
        <v>0</v>
      </c>
      <c r="AN1916" s="165">
        <f t="shared" si="796"/>
        <v>0</v>
      </c>
      <c r="AO1916" s="165">
        <f t="shared" si="796"/>
        <v>0</v>
      </c>
      <c r="AP1916" s="165">
        <f t="shared" si="796"/>
        <v>0</v>
      </c>
      <c r="AQ1916" s="165">
        <f t="shared" si="796"/>
        <v>0</v>
      </c>
      <c r="AR1916" s="165">
        <f t="shared" si="796"/>
        <v>0</v>
      </c>
      <c r="AS1916" s="165">
        <f t="shared" si="792"/>
        <v>0</v>
      </c>
    </row>
    <row r="1917" spans="2:45" hidden="1" outlineLevel="2">
      <c r="B1917" s="66">
        <v>22</v>
      </c>
      <c r="D1917" s="338">
        <v>0</v>
      </c>
      <c r="E1917" s="165">
        <f t="shared" si="793"/>
        <v>0</v>
      </c>
      <c r="F1917" s="165">
        <f t="shared" si="793"/>
        <v>0</v>
      </c>
      <c r="G1917" s="165">
        <f t="shared" si="793"/>
        <v>0</v>
      </c>
      <c r="H1917" s="165">
        <f t="shared" si="793"/>
        <v>0</v>
      </c>
      <c r="I1917" s="165">
        <f t="shared" si="793"/>
        <v>0</v>
      </c>
      <c r="J1917" s="165">
        <f t="shared" si="793"/>
        <v>0</v>
      </c>
      <c r="K1917" s="165">
        <f t="shared" si="793"/>
        <v>0</v>
      </c>
      <c r="L1917" s="165">
        <f t="shared" si="793"/>
        <v>0</v>
      </c>
      <c r="M1917" s="165">
        <f t="shared" si="793"/>
        <v>0</v>
      </c>
      <c r="N1917" s="165">
        <f t="shared" si="793"/>
        <v>0</v>
      </c>
      <c r="O1917" s="165">
        <f t="shared" si="794"/>
        <v>0</v>
      </c>
      <c r="P1917" s="165">
        <f t="shared" si="794"/>
        <v>0</v>
      </c>
      <c r="Q1917" s="165">
        <f t="shared" si="794"/>
        <v>0</v>
      </c>
      <c r="R1917" s="165">
        <f t="shared" si="794"/>
        <v>0</v>
      </c>
      <c r="S1917" s="165">
        <f t="shared" si="794"/>
        <v>0</v>
      </c>
      <c r="T1917" s="165">
        <f t="shared" si="794"/>
        <v>0</v>
      </c>
      <c r="U1917" s="165">
        <f t="shared" si="794"/>
        <v>0</v>
      </c>
      <c r="V1917" s="165">
        <f t="shared" si="794"/>
        <v>0</v>
      </c>
      <c r="W1917" s="165">
        <f t="shared" si="794"/>
        <v>0</v>
      </c>
      <c r="X1917" s="165">
        <f t="shared" si="794"/>
        <v>0</v>
      </c>
      <c r="Y1917" s="165">
        <f t="shared" si="795"/>
        <v>0</v>
      </c>
      <c r="Z1917" s="165">
        <f t="shared" si="795"/>
        <v>0</v>
      </c>
      <c r="AA1917" s="165">
        <f t="shared" si="795"/>
        <v>0</v>
      </c>
      <c r="AB1917" s="165">
        <f t="shared" si="795"/>
        <v>0</v>
      </c>
      <c r="AC1917" s="165">
        <f t="shared" si="795"/>
        <v>0</v>
      </c>
      <c r="AD1917" s="165">
        <f t="shared" si="795"/>
        <v>0</v>
      </c>
      <c r="AE1917" s="165">
        <f t="shared" si="795"/>
        <v>0</v>
      </c>
      <c r="AF1917" s="165">
        <f t="shared" si="795"/>
        <v>0</v>
      </c>
      <c r="AG1917" s="165">
        <f t="shared" si="795"/>
        <v>0</v>
      </c>
      <c r="AH1917" s="165">
        <f t="shared" si="795"/>
        <v>0</v>
      </c>
      <c r="AI1917" s="165">
        <f t="shared" si="796"/>
        <v>0</v>
      </c>
      <c r="AJ1917" s="165">
        <f t="shared" si="796"/>
        <v>0</v>
      </c>
      <c r="AK1917" s="165">
        <f t="shared" si="796"/>
        <v>0</v>
      </c>
      <c r="AL1917" s="165">
        <f t="shared" si="796"/>
        <v>0</v>
      </c>
      <c r="AM1917" s="165">
        <f t="shared" si="796"/>
        <v>0</v>
      </c>
      <c r="AN1917" s="165">
        <f t="shared" si="796"/>
        <v>0</v>
      </c>
      <c r="AO1917" s="165">
        <f t="shared" si="796"/>
        <v>0</v>
      </c>
      <c r="AP1917" s="165">
        <f t="shared" si="796"/>
        <v>0</v>
      </c>
      <c r="AQ1917" s="165">
        <f t="shared" si="796"/>
        <v>0</v>
      </c>
      <c r="AR1917" s="165">
        <f t="shared" si="796"/>
        <v>0</v>
      </c>
      <c r="AS1917" s="165">
        <f t="shared" si="792"/>
        <v>0</v>
      </c>
    </row>
    <row r="1918" spans="2:45" hidden="1" outlineLevel="2">
      <c r="B1918" s="66">
        <v>23</v>
      </c>
      <c r="D1918" s="338">
        <v>0</v>
      </c>
      <c r="E1918" s="165">
        <f t="shared" si="793"/>
        <v>0</v>
      </c>
      <c r="F1918" s="165">
        <f t="shared" si="793"/>
        <v>0</v>
      </c>
      <c r="G1918" s="165">
        <f t="shared" si="793"/>
        <v>0</v>
      </c>
      <c r="H1918" s="165">
        <f t="shared" si="793"/>
        <v>0</v>
      </c>
      <c r="I1918" s="165">
        <f t="shared" si="793"/>
        <v>0</v>
      </c>
      <c r="J1918" s="165">
        <f t="shared" si="793"/>
        <v>0</v>
      </c>
      <c r="K1918" s="165">
        <f t="shared" si="793"/>
        <v>0</v>
      </c>
      <c r="L1918" s="165">
        <f t="shared" si="793"/>
        <v>0</v>
      </c>
      <c r="M1918" s="165">
        <f t="shared" si="793"/>
        <v>0</v>
      </c>
      <c r="N1918" s="165">
        <f t="shared" si="793"/>
        <v>0</v>
      </c>
      <c r="O1918" s="165">
        <f t="shared" si="794"/>
        <v>0</v>
      </c>
      <c r="P1918" s="165">
        <f t="shared" si="794"/>
        <v>0</v>
      </c>
      <c r="Q1918" s="165">
        <f t="shared" si="794"/>
        <v>0</v>
      </c>
      <c r="R1918" s="165">
        <f t="shared" si="794"/>
        <v>0</v>
      </c>
      <c r="S1918" s="165">
        <f t="shared" si="794"/>
        <v>0</v>
      </c>
      <c r="T1918" s="165">
        <f t="shared" si="794"/>
        <v>0</v>
      </c>
      <c r="U1918" s="165">
        <f t="shared" si="794"/>
        <v>0</v>
      </c>
      <c r="V1918" s="165">
        <f t="shared" si="794"/>
        <v>0</v>
      </c>
      <c r="W1918" s="165">
        <f t="shared" si="794"/>
        <v>0</v>
      </c>
      <c r="X1918" s="165">
        <f t="shared" si="794"/>
        <v>0</v>
      </c>
      <c r="Y1918" s="165">
        <f t="shared" si="795"/>
        <v>0</v>
      </c>
      <c r="Z1918" s="165">
        <f t="shared" si="795"/>
        <v>0</v>
      </c>
      <c r="AA1918" s="165">
        <f t="shared" si="795"/>
        <v>0</v>
      </c>
      <c r="AB1918" s="165">
        <f t="shared" si="795"/>
        <v>0</v>
      </c>
      <c r="AC1918" s="165">
        <f t="shared" si="795"/>
        <v>0</v>
      </c>
      <c r="AD1918" s="165">
        <f t="shared" si="795"/>
        <v>0</v>
      </c>
      <c r="AE1918" s="165">
        <f t="shared" si="795"/>
        <v>0</v>
      </c>
      <c r="AF1918" s="165">
        <f t="shared" si="795"/>
        <v>0</v>
      </c>
      <c r="AG1918" s="165">
        <f t="shared" si="795"/>
        <v>0</v>
      </c>
      <c r="AH1918" s="165">
        <f t="shared" si="795"/>
        <v>0</v>
      </c>
      <c r="AI1918" s="165">
        <f t="shared" si="796"/>
        <v>0</v>
      </c>
      <c r="AJ1918" s="165">
        <f t="shared" si="796"/>
        <v>0</v>
      </c>
      <c r="AK1918" s="165">
        <f t="shared" si="796"/>
        <v>0</v>
      </c>
      <c r="AL1918" s="165">
        <f t="shared" si="796"/>
        <v>0</v>
      </c>
      <c r="AM1918" s="165">
        <f t="shared" si="796"/>
        <v>0</v>
      </c>
      <c r="AN1918" s="165">
        <f t="shared" si="796"/>
        <v>0</v>
      </c>
      <c r="AO1918" s="165">
        <f t="shared" si="796"/>
        <v>0</v>
      </c>
      <c r="AP1918" s="165">
        <f t="shared" si="796"/>
        <v>0</v>
      </c>
      <c r="AQ1918" s="165">
        <f t="shared" si="796"/>
        <v>0</v>
      </c>
      <c r="AR1918" s="165">
        <f t="shared" si="796"/>
        <v>0</v>
      </c>
      <c r="AS1918" s="165">
        <f t="shared" si="792"/>
        <v>0</v>
      </c>
    </row>
    <row r="1919" spans="2:45" hidden="1" outlineLevel="2">
      <c r="B1919" s="66">
        <v>24</v>
      </c>
      <c r="D1919" s="338">
        <v>0</v>
      </c>
      <c r="E1919" s="165">
        <f t="shared" si="793"/>
        <v>0</v>
      </c>
      <c r="F1919" s="165">
        <f t="shared" si="793"/>
        <v>0</v>
      </c>
      <c r="G1919" s="165">
        <f t="shared" si="793"/>
        <v>0</v>
      </c>
      <c r="H1919" s="165">
        <f t="shared" si="793"/>
        <v>0</v>
      </c>
      <c r="I1919" s="165">
        <f t="shared" si="793"/>
        <v>0</v>
      </c>
      <c r="J1919" s="165">
        <f t="shared" si="793"/>
        <v>0</v>
      </c>
      <c r="K1919" s="165">
        <f t="shared" si="793"/>
        <v>0</v>
      </c>
      <c r="L1919" s="165">
        <f t="shared" si="793"/>
        <v>0</v>
      </c>
      <c r="M1919" s="165">
        <f t="shared" si="793"/>
        <v>0</v>
      </c>
      <c r="N1919" s="165">
        <f t="shared" si="793"/>
        <v>0</v>
      </c>
      <c r="O1919" s="165">
        <f t="shared" si="794"/>
        <v>0</v>
      </c>
      <c r="P1919" s="165">
        <f t="shared" si="794"/>
        <v>0</v>
      </c>
      <c r="Q1919" s="165">
        <f t="shared" si="794"/>
        <v>0</v>
      </c>
      <c r="R1919" s="165">
        <f t="shared" si="794"/>
        <v>0</v>
      </c>
      <c r="S1919" s="165">
        <f t="shared" si="794"/>
        <v>0</v>
      </c>
      <c r="T1919" s="165">
        <f t="shared" si="794"/>
        <v>0</v>
      </c>
      <c r="U1919" s="165">
        <f t="shared" si="794"/>
        <v>0</v>
      </c>
      <c r="V1919" s="165">
        <f t="shared" si="794"/>
        <v>0</v>
      </c>
      <c r="W1919" s="165">
        <f t="shared" si="794"/>
        <v>0</v>
      </c>
      <c r="X1919" s="165">
        <f t="shared" si="794"/>
        <v>0</v>
      </c>
      <c r="Y1919" s="165">
        <f t="shared" si="795"/>
        <v>0</v>
      </c>
      <c r="Z1919" s="165">
        <f t="shared" si="795"/>
        <v>0</v>
      </c>
      <c r="AA1919" s="165">
        <f t="shared" si="795"/>
        <v>0</v>
      </c>
      <c r="AB1919" s="165">
        <f t="shared" si="795"/>
        <v>0</v>
      </c>
      <c r="AC1919" s="165">
        <f t="shared" si="795"/>
        <v>0</v>
      </c>
      <c r="AD1919" s="165">
        <f t="shared" si="795"/>
        <v>0</v>
      </c>
      <c r="AE1919" s="165">
        <f t="shared" si="795"/>
        <v>0</v>
      </c>
      <c r="AF1919" s="165">
        <f t="shared" si="795"/>
        <v>0</v>
      </c>
      <c r="AG1919" s="165">
        <f t="shared" si="795"/>
        <v>0</v>
      </c>
      <c r="AH1919" s="165">
        <f t="shared" si="795"/>
        <v>0</v>
      </c>
      <c r="AI1919" s="165">
        <f t="shared" si="796"/>
        <v>0</v>
      </c>
      <c r="AJ1919" s="165">
        <f t="shared" si="796"/>
        <v>0</v>
      </c>
      <c r="AK1919" s="165">
        <f t="shared" si="796"/>
        <v>0</v>
      </c>
      <c r="AL1919" s="165">
        <f t="shared" si="796"/>
        <v>0</v>
      </c>
      <c r="AM1919" s="165">
        <f t="shared" si="796"/>
        <v>0</v>
      </c>
      <c r="AN1919" s="165">
        <f t="shared" si="796"/>
        <v>0</v>
      </c>
      <c r="AO1919" s="165">
        <f t="shared" si="796"/>
        <v>0</v>
      </c>
      <c r="AP1919" s="165">
        <f t="shared" si="796"/>
        <v>0</v>
      </c>
      <c r="AQ1919" s="165">
        <f t="shared" si="796"/>
        <v>0</v>
      </c>
      <c r="AR1919" s="165">
        <f t="shared" si="796"/>
        <v>0</v>
      </c>
      <c r="AS1919" s="165">
        <f t="shared" si="792"/>
        <v>0</v>
      </c>
    </row>
    <row r="1920" spans="2:45" hidden="1" outlineLevel="2">
      <c r="B1920" s="66">
        <v>25</v>
      </c>
      <c r="D1920" s="338">
        <v>0</v>
      </c>
      <c r="E1920" s="165">
        <f t="shared" si="793"/>
        <v>0</v>
      </c>
      <c r="F1920" s="165">
        <f t="shared" si="793"/>
        <v>0</v>
      </c>
      <c r="G1920" s="165">
        <f t="shared" si="793"/>
        <v>0</v>
      </c>
      <c r="H1920" s="165">
        <f t="shared" si="793"/>
        <v>0</v>
      </c>
      <c r="I1920" s="165">
        <f t="shared" si="793"/>
        <v>0</v>
      </c>
      <c r="J1920" s="165">
        <f t="shared" si="793"/>
        <v>0</v>
      </c>
      <c r="K1920" s="165">
        <f t="shared" si="793"/>
        <v>0</v>
      </c>
      <c r="L1920" s="165">
        <f t="shared" si="793"/>
        <v>0</v>
      </c>
      <c r="M1920" s="165">
        <f t="shared" si="793"/>
        <v>0</v>
      </c>
      <c r="N1920" s="165">
        <f t="shared" si="793"/>
        <v>0</v>
      </c>
      <c r="O1920" s="165">
        <f t="shared" si="794"/>
        <v>0</v>
      </c>
      <c r="P1920" s="165">
        <f t="shared" si="794"/>
        <v>0</v>
      </c>
      <c r="Q1920" s="165">
        <f t="shared" si="794"/>
        <v>0</v>
      </c>
      <c r="R1920" s="165">
        <f t="shared" si="794"/>
        <v>0</v>
      </c>
      <c r="S1920" s="165">
        <f t="shared" si="794"/>
        <v>0</v>
      </c>
      <c r="T1920" s="165">
        <f t="shared" si="794"/>
        <v>0</v>
      </c>
      <c r="U1920" s="165">
        <f t="shared" si="794"/>
        <v>0</v>
      </c>
      <c r="V1920" s="165">
        <f t="shared" si="794"/>
        <v>0</v>
      </c>
      <c r="W1920" s="165">
        <f t="shared" si="794"/>
        <v>0</v>
      </c>
      <c r="X1920" s="165">
        <f t="shared" si="794"/>
        <v>0</v>
      </c>
      <c r="Y1920" s="165">
        <f t="shared" si="795"/>
        <v>0</v>
      </c>
      <c r="Z1920" s="165">
        <f t="shared" si="795"/>
        <v>0</v>
      </c>
      <c r="AA1920" s="165">
        <f t="shared" si="795"/>
        <v>0</v>
      </c>
      <c r="AB1920" s="165">
        <f t="shared" si="795"/>
        <v>0</v>
      </c>
      <c r="AC1920" s="165">
        <f t="shared" si="795"/>
        <v>0</v>
      </c>
      <c r="AD1920" s="165">
        <f t="shared" si="795"/>
        <v>0</v>
      </c>
      <c r="AE1920" s="165">
        <f t="shared" si="795"/>
        <v>0</v>
      </c>
      <c r="AF1920" s="165">
        <f t="shared" si="795"/>
        <v>0</v>
      </c>
      <c r="AG1920" s="165">
        <f t="shared" si="795"/>
        <v>0</v>
      </c>
      <c r="AH1920" s="165">
        <f t="shared" si="795"/>
        <v>0</v>
      </c>
      <c r="AI1920" s="165">
        <f t="shared" si="796"/>
        <v>0</v>
      </c>
      <c r="AJ1920" s="165">
        <f t="shared" si="796"/>
        <v>0</v>
      </c>
      <c r="AK1920" s="165">
        <f t="shared" si="796"/>
        <v>0</v>
      </c>
      <c r="AL1920" s="165">
        <f t="shared" si="796"/>
        <v>0</v>
      </c>
      <c r="AM1920" s="165">
        <f t="shared" si="796"/>
        <v>0</v>
      </c>
      <c r="AN1920" s="165">
        <f t="shared" si="796"/>
        <v>0</v>
      </c>
      <c r="AO1920" s="165">
        <f t="shared" si="796"/>
        <v>0</v>
      </c>
      <c r="AP1920" s="165">
        <f t="shared" si="796"/>
        <v>0</v>
      </c>
      <c r="AQ1920" s="165">
        <f t="shared" si="796"/>
        <v>0</v>
      </c>
      <c r="AR1920" s="165">
        <f t="shared" si="796"/>
        <v>0</v>
      </c>
      <c r="AS1920" s="165">
        <f t="shared" si="792"/>
        <v>0</v>
      </c>
    </row>
    <row r="1921" spans="2:46" hidden="1" outlineLevel="2">
      <c r="B1921" s="66">
        <v>26</v>
      </c>
      <c r="D1921" s="338">
        <v>0</v>
      </c>
      <c r="E1921" s="165">
        <f t="shared" si="793"/>
        <v>0</v>
      </c>
      <c r="F1921" s="165">
        <f t="shared" si="793"/>
        <v>0</v>
      </c>
      <c r="G1921" s="165">
        <f t="shared" si="793"/>
        <v>0</v>
      </c>
      <c r="H1921" s="165">
        <f t="shared" si="793"/>
        <v>0</v>
      </c>
      <c r="I1921" s="165">
        <f t="shared" si="793"/>
        <v>0</v>
      </c>
      <c r="J1921" s="165">
        <f t="shared" si="793"/>
        <v>0</v>
      </c>
      <c r="K1921" s="165">
        <f t="shared" si="793"/>
        <v>0</v>
      </c>
      <c r="L1921" s="165">
        <f t="shared" si="793"/>
        <v>0</v>
      </c>
      <c r="M1921" s="165">
        <f t="shared" si="793"/>
        <v>0</v>
      </c>
      <c r="N1921" s="165">
        <f t="shared" si="793"/>
        <v>0</v>
      </c>
      <c r="O1921" s="165">
        <f t="shared" si="794"/>
        <v>0</v>
      </c>
      <c r="P1921" s="165">
        <f t="shared" si="794"/>
        <v>0</v>
      </c>
      <c r="Q1921" s="165">
        <f t="shared" si="794"/>
        <v>0</v>
      </c>
      <c r="R1921" s="165">
        <f t="shared" si="794"/>
        <v>0</v>
      </c>
      <c r="S1921" s="165">
        <f t="shared" si="794"/>
        <v>0</v>
      </c>
      <c r="T1921" s="165">
        <f t="shared" si="794"/>
        <v>0</v>
      </c>
      <c r="U1921" s="165">
        <f t="shared" si="794"/>
        <v>0</v>
      </c>
      <c r="V1921" s="165">
        <f t="shared" si="794"/>
        <v>0</v>
      </c>
      <c r="W1921" s="165">
        <f t="shared" si="794"/>
        <v>0</v>
      </c>
      <c r="X1921" s="165">
        <f t="shared" si="794"/>
        <v>0</v>
      </c>
      <c r="Y1921" s="165">
        <f t="shared" si="795"/>
        <v>0</v>
      </c>
      <c r="Z1921" s="165">
        <f t="shared" si="795"/>
        <v>0</v>
      </c>
      <c r="AA1921" s="165">
        <f t="shared" si="795"/>
        <v>0</v>
      </c>
      <c r="AB1921" s="165">
        <f t="shared" si="795"/>
        <v>0</v>
      </c>
      <c r="AC1921" s="165">
        <f t="shared" si="795"/>
        <v>0</v>
      </c>
      <c r="AD1921" s="165">
        <f t="shared" si="795"/>
        <v>0</v>
      </c>
      <c r="AE1921" s="165">
        <f t="shared" si="795"/>
        <v>0</v>
      </c>
      <c r="AF1921" s="165">
        <f t="shared" si="795"/>
        <v>0</v>
      </c>
      <c r="AG1921" s="165">
        <f t="shared" si="795"/>
        <v>0</v>
      </c>
      <c r="AH1921" s="165">
        <f t="shared" si="795"/>
        <v>0</v>
      </c>
      <c r="AI1921" s="165">
        <f t="shared" si="796"/>
        <v>0</v>
      </c>
      <c r="AJ1921" s="165">
        <f t="shared" si="796"/>
        <v>0</v>
      </c>
      <c r="AK1921" s="165">
        <f t="shared" si="796"/>
        <v>0</v>
      </c>
      <c r="AL1921" s="165">
        <f t="shared" si="796"/>
        <v>0</v>
      </c>
      <c r="AM1921" s="165">
        <f t="shared" si="796"/>
        <v>0</v>
      </c>
      <c r="AN1921" s="165">
        <f t="shared" si="796"/>
        <v>0</v>
      </c>
      <c r="AO1921" s="165">
        <f t="shared" si="796"/>
        <v>0</v>
      </c>
      <c r="AP1921" s="165">
        <f t="shared" si="796"/>
        <v>0</v>
      </c>
      <c r="AQ1921" s="165">
        <f t="shared" si="796"/>
        <v>0</v>
      </c>
      <c r="AR1921" s="165">
        <f t="shared" si="796"/>
        <v>0</v>
      </c>
      <c r="AS1921" s="165">
        <f t="shared" si="792"/>
        <v>0</v>
      </c>
    </row>
    <row r="1922" spans="2:46" hidden="1" outlineLevel="2">
      <c r="B1922" s="66">
        <v>27</v>
      </c>
      <c r="D1922" s="338">
        <v>0</v>
      </c>
      <c r="E1922" s="165">
        <f t="shared" si="793"/>
        <v>0</v>
      </c>
      <c r="F1922" s="165">
        <f t="shared" si="793"/>
        <v>0</v>
      </c>
      <c r="G1922" s="165">
        <f t="shared" si="793"/>
        <v>0</v>
      </c>
      <c r="H1922" s="165">
        <f t="shared" si="793"/>
        <v>0</v>
      </c>
      <c r="I1922" s="165">
        <f t="shared" si="793"/>
        <v>0</v>
      </c>
      <c r="J1922" s="165">
        <f t="shared" si="793"/>
        <v>0</v>
      </c>
      <c r="K1922" s="165">
        <f t="shared" si="793"/>
        <v>0</v>
      </c>
      <c r="L1922" s="165">
        <f t="shared" si="793"/>
        <v>0</v>
      </c>
      <c r="M1922" s="165">
        <f t="shared" si="793"/>
        <v>0</v>
      </c>
      <c r="N1922" s="165">
        <f t="shared" si="793"/>
        <v>0</v>
      </c>
      <c r="O1922" s="165">
        <f t="shared" si="794"/>
        <v>0</v>
      </c>
      <c r="P1922" s="165">
        <f t="shared" si="794"/>
        <v>0</v>
      </c>
      <c r="Q1922" s="165">
        <f t="shared" si="794"/>
        <v>0</v>
      </c>
      <c r="R1922" s="165">
        <f t="shared" si="794"/>
        <v>0</v>
      </c>
      <c r="S1922" s="165">
        <f t="shared" si="794"/>
        <v>0</v>
      </c>
      <c r="T1922" s="165">
        <f t="shared" si="794"/>
        <v>0</v>
      </c>
      <c r="U1922" s="165">
        <f t="shared" si="794"/>
        <v>0</v>
      </c>
      <c r="V1922" s="165">
        <f t="shared" si="794"/>
        <v>0</v>
      </c>
      <c r="W1922" s="165">
        <f t="shared" si="794"/>
        <v>0</v>
      </c>
      <c r="X1922" s="165">
        <f t="shared" si="794"/>
        <v>0</v>
      </c>
      <c r="Y1922" s="165">
        <f t="shared" si="795"/>
        <v>0</v>
      </c>
      <c r="Z1922" s="165">
        <f t="shared" si="795"/>
        <v>0</v>
      </c>
      <c r="AA1922" s="165">
        <f t="shared" si="795"/>
        <v>0</v>
      </c>
      <c r="AB1922" s="165">
        <f t="shared" si="795"/>
        <v>0</v>
      </c>
      <c r="AC1922" s="165">
        <f t="shared" si="795"/>
        <v>0</v>
      </c>
      <c r="AD1922" s="165">
        <f t="shared" si="795"/>
        <v>0</v>
      </c>
      <c r="AE1922" s="165">
        <f t="shared" si="795"/>
        <v>0</v>
      </c>
      <c r="AF1922" s="165">
        <f t="shared" si="795"/>
        <v>0</v>
      </c>
      <c r="AG1922" s="165">
        <f t="shared" si="795"/>
        <v>0</v>
      </c>
      <c r="AH1922" s="165">
        <f t="shared" si="795"/>
        <v>0</v>
      </c>
      <c r="AI1922" s="165">
        <f t="shared" si="796"/>
        <v>0</v>
      </c>
      <c r="AJ1922" s="165">
        <f t="shared" si="796"/>
        <v>0</v>
      </c>
      <c r="AK1922" s="165">
        <f t="shared" si="796"/>
        <v>0</v>
      </c>
      <c r="AL1922" s="165">
        <f t="shared" si="796"/>
        <v>0</v>
      </c>
      <c r="AM1922" s="165">
        <f t="shared" si="796"/>
        <v>0</v>
      </c>
      <c r="AN1922" s="165">
        <f t="shared" si="796"/>
        <v>0</v>
      </c>
      <c r="AO1922" s="165">
        <f t="shared" si="796"/>
        <v>0</v>
      </c>
      <c r="AP1922" s="165">
        <f t="shared" si="796"/>
        <v>0</v>
      </c>
      <c r="AQ1922" s="165">
        <f t="shared" si="796"/>
        <v>0</v>
      </c>
      <c r="AR1922" s="165">
        <f t="shared" si="796"/>
        <v>0</v>
      </c>
      <c r="AS1922" s="165">
        <f t="shared" si="792"/>
        <v>0</v>
      </c>
    </row>
    <row r="1923" spans="2:46" hidden="1" outlineLevel="2">
      <c r="B1923" s="66">
        <v>28</v>
      </c>
      <c r="D1923" s="338">
        <v>0</v>
      </c>
      <c r="E1923" s="165">
        <f t="shared" si="793"/>
        <v>0</v>
      </c>
      <c r="F1923" s="165">
        <f t="shared" si="793"/>
        <v>0</v>
      </c>
      <c r="G1923" s="165">
        <f t="shared" si="793"/>
        <v>0</v>
      </c>
      <c r="H1923" s="165">
        <f t="shared" si="793"/>
        <v>0</v>
      </c>
      <c r="I1923" s="165">
        <f t="shared" si="793"/>
        <v>0</v>
      </c>
      <c r="J1923" s="165">
        <f t="shared" si="793"/>
        <v>0</v>
      </c>
      <c r="K1923" s="165">
        <f t="shared" si="793"/>
        <v>0</v>
      </c>
      <c r="L1923" s="165">
        <f t="shared" si="793"/>
        <v>0</v>
      </c>
      <c r="M1923" s="165">
        <f t="shared" si="793"/>
        <v>0</v>
      </c>
      <c r="N1923" s="165">
        <f t="shared" si="793"/>
        <v>0</v>
      </c>
      <c r="O1923" s="165">
        <f t="shared" si="794"/>
        <v>0</v>
      </c>
      <c r="P1923" s="165">
        <f t="shared" si="794"/>
        <v>0</v>
      </c>
      <c r="Q1923" s="165">
        <f t="shared" si="794"/>
        <v>0</v>
      </c>
      <c r="R1923" s="165">
        <f t="shared" si="794"/>
        <v>0</v>
      </c>
      <c r="S1923" s="165">
        <f t="shared" si="794"/>
        <v>0</v>
      </c>
      <c r="T1923" s="165">
        <f t="shared" si="794"/>
        <v>0</v>
      </c>
      <c r="U1923" s="165">
        <f t="shared" si="794"/>
        <v>0</v>
      </c>
      <c r="V1923" s="165">
        <f t="shared" si="794"/>
        <v>0</v>
      </c>
      <c r="W1923" s="165">
        <f t="shared" si="794"/>
        <v>0</v>
      </c>
      <c r="X1923" s="165">
        <f t="shared" si="794"/>
        <v>0</v>
      </c>
      <c r="Y1923" s="165">
        <f t="shared" si="795"/>
        <v>0</v>
      </c>
      <c r="Z1923" s="165">
        <f t="shared" si="795"/>
        <v>0</v>
      </c>
      <c r="AA1923" s="165">
        <f t="shared" si="795"/>
        <v>0</v>
      </c>
      <c r="AB1923" s="165">
        <f t="shared" si="795"/>
        <v>0</v>
      </c>
      <c r="AC1923" s="165">
        <f t="shared" si="795"/>
        <v>0</v>
      </c>
      <c r="AD1923" s="165">
        <f t="shared" si="795"/>
        <v>0</v>
      </c>
      <c r="AE1923" s="165">
        <f t="shared" si="795"/>
        <v>0</v>
      </c>
      <c r="AF1923" s="165">
        <f t="shared" si="795"/>
        <v>0</v>
      </c>
      <c r="AG1923" s="165">
        <f t="shared" si="795"/>
        <v>0</v>
      </c>
      <c r="AH1923" s="165">
        <f t="shared" si="795"/>
        <v>0</v>
      </c>
      <c r="AI1923" s="165">
        <f t="shared" si="796"/>
        <v>0</v>
      </c>
      <c r="AJ1923" s="165">
        <f t="shared" si="796"/>
        <v>0</v>
      </c>
      <c r="AK1923" s="165">
        <f t="shared" si="796"/>
        <v>0</v>
      </c>
      <c r="AL1923" s="165">
        <f t="shared" si="796"/>
        <v>0</v>
      </c>
      <c r="AM1923" s="165">
        <f t="shared" si="796"/>
        <v>0</v>
      </c>
      <c r="AN1923" s="165">
        <f t="shared" si="796"/>
        <v>0</v>
      </c>
      <c r="AO1923" s="165">
        <f t="shared" si="796"/>
        <v>0</v>
      </c>
      <c r="AP1923" s="165">
        <f t="shared" si="796"/>
        <v>0</v>
      </c>
      <c r="AQ1923" s="165">
        <f t="shared" si="796"/>
        <v>0</v>
      </c>
      <c r="AR1923" s="165">
        <f t="shared" si="796"/>
        <v>0</v>
      </c>
      <c r="AS1923" s="165">
        <f t="shared" si="792"/>
        <v>0</v>
      </c>
    </row>
    <row r="1924" spans="2:46" hidden="1" outlineLevel="2">
      <c r="B1924" s="66">
        <v>29</v>
      </c>
      <c r="D1924" s="338">
        <v>0</v>
      </c>
      <c r="E1924" s="165">
        <f t="shared" si="793"/>
        <v>0</v>
      </c>
      <c r="F1924" s="165">
        <f t="shared" si="793"/>
        <v>0</v>
      </c>
      <c r="G1924" s="165">
        <f t="shared" si="793"/>
        <v>0</v>
      </c>
      <c r="H1924" s="165">
        <f t="shared" si="793"/>
        <v>0</v>
      </c>
      <c r="I1924" s="165">
        <f t="shared" si="793"/>
        <v>0</v>
      </c>
      <c r="J1924" s="165">
        <f t="shared" si="793"/>
        <v>0</v>
      </c>
      <c r="K1924" s="165">
        <f t="shared" si="793"/>
        <v>0</v>
      </c>
      <c r="L1924" s="165">
        <f t="shared" si="793"/>
        <v>0</v>
      </c>
      <c r="M1924" s="165">
        <f t="shared" si="793"/>
        <v>0</v>
      </c>
      <c r="N1924" s="165">
        <f t="shared" si="793"/>
        <v>0</v>
      </c>
      <c r="O1924" s="165">
        <f t="shared" si="794"/>
        <v>0</v>
      </c>
      <c r="P1924" s="165">
        <f t="shared" si="794"/>
        <v>0</v>
      </c>
      <c r="Q1924" s="165">
        <f t="shared" si="794"/>
        <v>0</v>
      </c>
      <c r="R1924" s="165">
        <f t="shared" si="794"/>
        <v>0</v>
      </c>
      <c r="S1924" s="165">
        <f t="shared" si="794"/>
        <v>0</v>
      </c>
      <c r="T1924" s="165">
        <f t="shared" si="794"/>
        <v>0</v>
      </c>
      <c r="U1924" s="165">
        <f t="shared" si="794"/>
        <v>0</v>
      </c>
      <c r="V1924" s="165">
        <f t="shared" si="794"/>
        <v>0</v>
      </c>
      <c r="W1924" s="165">
        <f t="shared" si="794"/>
        <v>0</v>
      </c>
      <c r="X1924" s="165">
        <f t="shared" si="794"/>
        <v>0</v>
      </c>
      <c r="Y1924" s="165">
        <f t="shared" si="795"/>
        <v>0</v>
      </c>
      <c r="Z1924" s="165">
        <f t="shared" si="795"/>
        <v>0</v>
      </c>
      <c r="AA1924" s="165">
        <f t="shared" si="795"/>
        <v>0</v>
      </c>
      <c r="AB1924" s="165">
        <f t="shared" si="795"/>
        <v>0</v>
      </c>
      <c r="AC1924" s="165">
        <f t="shared" si="795"/>
        <v>0</v>
      </c>
      <c r="AD1924" s="165">
        <f t="shared" si="795"/>
        <v>0</v>
      </c>
      <c r="AE1924" s="165">
        <f t="shared" si="795"/>
        <v>0</v>
      </c>
      <c r="AF1924" s="165">
        <f t="shared" si="795"/>
        <v>0</v>
      </c>
      <c r="AG1924" s="165">
        <f t="shared" si="795"/>
        <v>0</v>
      </c>
      <c r="AH1924" s="165">
        <f t="shared" si="795"/>
        <v>0</v>
      </c>
      <c r="AI1924" s="165">
        <f t="shared" si="796"/>
        <v>0</v>
      </c>
      <c r="AJ1924" s="165">
        <f t="shared" si="796"/>
        <v>0</v>
      </c>
      <c r="AK1924" s="165">
        <f t="shared" si="796"/>
        <v>0</v>
      </c>
      <c r="AL1924" s="165">
        <f t="shared" si="796"/>
        <v>0</v>
      </c>
      <c r="AM1924" s="165">
        <f t="shared" si="796"/>
        <v>0</v>
      </c>
      <c r="AN1924" s="165">
        <f t="shared" si="796"/>
        <v>0</v>
      </c>
      <c r="AO1924" s="165">
        <f t="shared" si="796"/>
        <v>0</v>
      </c>
      <c r="AP1924" s="165">
        <f t="shared" si="796"/>
        <v>0</v>
      </c>
      <c r="AQ1924" s="165">
        <f t="shared" si="796"/>
        <v>0</v>
      </c>
      <c r="AR1924" s="165">
        <f t="shared" si="796"/>
        <v>0</v>
      </c>
      <c r="AS1924" s="165">
        <f t="shared" si="792"/>
        <v>0</v>
      </c>
    </row>
    <row r="1925" spans="2:46" hidden="1" outlineLevel="2">
      <c r="B1925" s="66">
        <v>30</v>
      </c>
      <c r="D1925" s="338">
        <v>0</v>
      </c>
      <c r="E1925" s="165">
        <f t="shared" si="793"/>
        <v>0</v>
      </c>
      <c r="F1925" s="165">
        <f t="shared" si="793"/>
        <v>0</v>
      </c>
      <c r="G1925" s="165">
        <f t="shared" si="793"/>
        <v>0</v>
      </c>
      <c r="H1925" s="165">
        <f t="shared" si="793"/>
        <v>0</v>
      </c>
      <c r="I1925" s="165">
        <f t="shared" si="793"/>
        <v>0</v>
      </c>
      <c r="J1925" s="165">
        <f t="shared" si="793"/>
        <v>0</v>
      </c>
      <c r="K1925" s="165">
        <f t="shared" si="793"/>
        <v>0</v>
      </c>
      <c r="L1925" s="165">
        <f t="shared" si="793"/>
        <v>0</v>
      </c>
      <c r="M1925" s="165">
        <f t="shared" si="793"/>
        <v>0</v>
      </c>
      <c r="N1925" s="165">
        <f t="shared" si="793"/>
        <v>0</v>
      </c>
      <c r="O1925" s="165">
        <f t="shared" si="794"/>
        <v>0</v>
      </c>
      <c r="P1925" s="165">
        <f t="shared" si="794"/>
        <v>0</v>
      </c>
      <c r="Q1925" s="165">
        <f t="shared" si="794"/>
        <v>0</v>
      </c>
      <c r="R1925" s="165">
        <f t="shared" si="794"/>
        <v>0</v>
      </c>
      <c r="S1925" s="165">
        <f t="shared" si="794"/>
        <v>0</v>
      </c>
      <c r="T1925" s="165">
        <f t="shared" si="794"/>
        <v>0</v>
      </c>
      <c r="U1925" s="165">
        <f t="shared" si="794"/>
        <v>0</v>
      </c>
      <c r="V1925" s="165">
        <f t="shared" si="794"/>
        <v>0</v>
      </c>
      <c r="W1925" s="165">
        <f t="shared" si="794"/>
        <v>0</v>
      </c>
      <c r="X1925" s="165">
        <f t="shared" si="794"/>
        <v>0</v>
      </c>
      <c r="Y1925" s="165">
        <f t="shared" si="795"/>
        <v>0</v>
      </c>
      <c r="Z1925" s="165">
        <f t="shared" si="795"/>
        <v>0</v>
      </c>
      <c r="AA1925" s="165">
        <f t="shared" si="795"/>
        <v>0</v>
      </c>
      <c r="AB1925" s="165">
        <f t="shared" si="795"/>
        <v>0</v>
      </c>
      <c r="AC1925" s="165">
        <f t="shared" si="795"/>
        <v>0</v>
      </c>
      <c r="AD1925" s="165">
        <f t="shared" si="795"/>
        <v>0</v>
      </c>
      <c r="AE1925" s="165">
        <f t="shared" si="795"/>
        <v>0</v>
      </c>
      <c r="AF1925" s="165">
        <f t="shared" si="795"/>
        <v>0</v>
      </c>
      <c r="AG1925" s="165">
        <f t="shared" si="795"/>
        <v>0</v>
      </c>
      <c r="AH1925" s="165">
        <f t="shared" si="795"/>
        <v>0</v>
      </c>
      <c r="AI1925" s="165">
        <f t="shared" si="796"/>
        <v>0</v>
      </c>
      <c r="AJ1925" s="165">
        <f t="shared" si="796"/>
        <v>0</v>
      </c>
      <c r="AK1925" s="165">
        <f t="shared" si="796"/>
        <v>0</v>
      </c>
      <c r="AL1925" s="165">
        <f t="shared" si="796"/>
        <v>0</v>
      </c>
      <c r="AM1925" s="165">
        <f t="shared" si="796"/>
        <v>0</v>
      </c>
      <c r="AN1925" s="165">
        <f t="shared" si="796"/>
        <v>0</v>
      </c>
      <c r="AO1925" s="165">
        <f t="shared" si="796"/>
        <v>0</v>
      </c>
      <c r="AP1925" s="165">
        <f t="shared" si="796"/>
        <v>0</v>
      </c>
      <c r="AQ1925" s="165">
        <f t="shared" si="796"/>
        <v>0</v>
      </c>
      <c r="AR1925" s="165">
        <f t="shared" si="796"/>
        <v>0</v>
      </c>
      <c r="AS1925" s="165">
        <f t="shared" si="792"/>
        <v>0</v>
      </c>
    </row>
    <row r="1926" spans="2:46" hidden="1" outlineLevel="2">
      <c r="B1926" s="66">
        <v>31</v>
      </c>
      <c r="D1926" s="338">
        <v>0</v>
      </c>
      <c r="E1926" s="165">
        <f t="shared" ref="E1926:N1935" si="797">IF(AND(E$2=$B1926,$B1926=$C$3),$D1926,IF(AND(E$2&gt;$B1926,E$2&lt;=$D$1895+$B1926),SLN($D1926,0,IF($C$3-$B1926&gt;=$D$1895,$D$1895,$C$3-$B1926)),0))</f>
        <v>0</v>
      </c>
      <c r="F1926" s="165">
        <f t="shared" si="797"/>
        <v>0</v>
      </c>
      <c r="G1926" s="165">
        <f t="shared" si="797"/>
        <v>0</v>
      </c>
      <c r="H1926" s="165">
        <f t="shared" si="797"/>
        <v>0</v>
      </c>
      <c r="I1926" s="165">
        <f t="shared" si="797"/>
        <v>0</v>
      </c>
      <c r="J1926" s="165">
        <f t="shared" si="797"/>
        <v>0</v>
      </c>
      <c r="K1926" s="165">
        <f t="shared" si="797"/>
        <v>0</v>
      </c>
      <c r="L1926" s="165">
        <f t="shared" si="797"/>
        <v>0</v>
      </c>
      <c r="M1926" s="165">
        <f t="shared" si="797"/>
        <v>0</v>
      </c>
      <c r="N1926" s="165">
        <f t="shared" si="797"/>
        <v>0</v>
      </c>
      <c r="O1926" s="165">
        <f t="shared" ref="O1926:X1935" si="798">IF(AND(O$2=$B1926,$B1926=$C$3),$D1926,IF(AND(O$2&gt;$B1926,O$2&lt;=$D$1895+$B1926),SLN($D1926,0,IF($C$3-$B1926&gt;=$D$1895,$D$1895,$C$3-$B1926)),0))</f>
        <v>0</v>
      </c>
      <c r="P1926" s="165">
        <f t="shared" si="798"/>
        <v>0</v>
      </c>
      <c r="Q1926" s="165">
        <f t="shared" si="798"/>
        <v>0</v>
      </c>
      <c r="R1926" s="165">
        <f t="shared" si="798"/>
        <v>0</v>
      </c>
      <c r="S1926" s="165">
        <f t="shared" si="798"/>
        <v>0</v>
      </c>
      <c r="T1926" s="165">
        <f t="shared" si="798"/>
        <v>0</v>
      </c>
      <c r="U1926" s="165">
        <f t="shared" si="798"/>
        <v>0</v>
      </c>
      <c r="V1926" s="165">
        <f t="shared" si="798"/>
        <v>0</v>
      </c>
      <c r="W1926" s="165">
        <f t="shared" si="798"/>
        <v>0</v>
      </c>
      <c r="X1926" s="165">
        <f t="shared" si="798"/>
        <v>0</v>
      </c>
      <c r="Y1926" s="165">
        <f t="shared" ref="Y1926:AH1935" si="799">IF(AND(Y$2=$B1926,$B1926=$C$3),$D1926,IF(AND(Y$2&gt;$B1926,Y$2&lt;=$D$1895+$B1926),SLN($D1926,0,IF($C$3-$B1926&gt;=$D$1895,$D$1895,$C$3-$B1926)),0))</f>
        <v>0</v>
      </c>
      <c r="Z1926" s="165">
        <f t="shared" si="799"/>
        <v>0</v>
      </c>
      <c r="AA1926" s="165">
        <f t="shared" si="799"/>
        <v>0</v>
      </c>
      <c r="AB1926" s="165">
        <f t="shared" si="799"/>
        <v>0</v>
      </c>
      <c r="AC1926" s="165">
        <f t="shared" si="799"/>
        <v>0</v>
      </c>
      <c r="AD1926" s="165">
        <f t="shared" si="799"/>
        <v>0</v>
      </c>
      <c r="AE1926" s="165">
        <f t="shared" si="799"/>
        <v>0</v>
      </c>
      <c r="AF1926" s="165">
        <f t="shared" si="799"/>
        <v>0</v>
      </c>
      <c r="AG1926" s="165">
        <f t="shared" si="799"/>
        <v>0</v>
      </c>
      <c r="AH1926" s="165">
        <f t="shared" si="799"/>
        <v>0</v>
      </c>
      <c r="AI1926" s="165">
        <f t="shared" ref="AI1926:AR1935" si="800">IF(AND(AI$2=$B1926,$B1926=$C$3),$D1926,IF(AND(AI$2&gt;$B1926,AI$2&lt;=$D$1895+$B1926),SLN($D1926,0,IF($C$3-$B1926&gt;=$D$1895,$D$1895,$C$3-$B1926)),0))</f>
        <v>0</v>
      </c>
      <c r="AJ1926" s="165">
        <f t="shared" si="800"/>
        <v>0</v>
      </c>
      <c r="AK1926" s="165">
        <f t="shared" si="800"/>
        <v>0</v>
      </c>
      <c r="AL1926" s="165">
        <f t="shared" si="800"/>
        <v>0</v>
      </c>
      <c r="AM1926" s="165">
        <f t="shared" si="800"/>
        <v>0</v>
      </c>
      <c r="AN1926" s="165">
        <f t="shared" si="800"/>
        <v>0</v>
      </c>
      <c r="AO1926" s="165">
        <f t="shared" si="800"/>
        <v>0</v>
      </c>
      <c r="AP1926" s="165">
        <f t="shared" si="800"/>
        <v>0</v>
      </c>
      <c r="AQ1926" s="165">
        <f t="shared" si="800"/>
        <v>0</v>
      </c>
      <c r="AR1926" s="165">
        <f t="shared" si="800"/>
        <v>0</v>
      </c>
      <c r="AS1926" s="165">
        <f t="shared" si="792"/>
        <v>0</v>
      </c>
    </row>
    <row r="1927" spans="2:46" hidden="1" outlineLevel="2">
      <c r="B1927" s="66">
        <v>32</v>
      </c>
      <c r="D1927" s="338">
        <v>0</v>
      </c>
      <c r="E1927" s="165">
        <f t="shared" si="797"/>
        <v>0</v>
      </c>
      <c r="F1927" s="165">
        <f t="shared" si="797"/>
        <v>0</v>
      </c>
      <c r="G1927" s="165">
        <f t="shared" si="797"/>
        <v>0</v>
      </c>
      <c r="H1927" s="165">
        <f t="shared" si="797"/>
        <v>0</v>
      </c>
      <c r="I1927" s="165">
        <f t="shared" si="797"/>
        <v>0</v>
      </c>
      <c r="J1927" s="165">
        <f t="shared" si="797"/>
        <v>0</v>
      </c>
      <c r="K1927" s="165">
        <f t="shared" si="797"/>
        <v>0</v>
      </c>
      <c r="L1927" s="165">
        <f t="shared" si="797"/>
        <v>0</v>
      </c>
      <c r="M1927" s="165">
        <f t="shared" si="797"/>
        <v>0</v>
      </c>
      <c r="N1927" s="165">
        <f t="shared" si="797"/>
        <v>0</v>
      </c>
      <c r="O1927" s="165">
        <f t="shared" si="798"/>
        <v>0</v>
      </c>
      <c r="P1927" s="165">
        <f t="shared" si="798"/>
        <v>0</v>
      </c>
      <c r="Q1927" s="165">
        <f t="shared" si="798"/>
        <v>0</v>
      </c>
      <c r="R1927" s="165">
        <f t="shared" si="798"/>
        <v>0</v>
      </c>
      <c r="S1927" s="165">
        <f t="shared" si="798"/>
        <v>0</v>
      </c>
      <c r="T1927" s="165">
        <f t="shared" si="798"/>
        <v>0</v>
      </c>
      <c r="U1927" s="165">
        <f t="shared" si="798"/>
        <v>0</v>
      </c>
      <c r="V1927" s="165">
        <f t="shared" si="798"/>
        <v>0</v>
      </c>
      <c r="W1927" s="165">
        <f t="shared" si="798"/>
        <v>0</v>
      </c>
      <c r="X1927" s="165">
        <f t="shared" si="798"/>
        <v>0</v>
      </c>
      <c r="Y1927" s="165">
        <f t="shared" si="799"/>
        <v>0</v>
      </c>
      <c r="Z1927" s="165">
        <f t="shared" si="799"/>
        <v>0</v>
      </c>
      <c r="AA1927" s="165">
        <f t="shared" si="799"/>
        <v>0</v>
      </c>
      <c r="AB1927" s="165">
        <f t="shared" si="799"/>
        <v>0</v>
      </c>
      <c r="AC1927" s="165">
        <f t="shared" si="799"/>
        <v>0</v>
      </c>
      <c r="AD1927" s="165">
        <f t="shared" si="799"/>
        <v>0</v>
      </c>
      <c r="AE1927" s="165">
        <f t="shared" si="799"/>
        <v>0</v>
      </c>
      <c r="AF1927" s="165">
        <f t="shared" si="799"/>
        <v>0</v>
      </c>
      <c r="AG1927" s="165">
        <f t="shared" si="799"/>
        <v>0</v>
      </c>
      <c r="AH1927" s="165">
        <f t="shared" si="799"/>
        <v>0</v>
      </c>
      <c r="AI1927" s="165">
        <f t="shared" si="800"/>
        <v>0</v>
      </c>
      <c r="AJ1927" s="165">
        <f t="shared" si="800"/>
        <v>0</v>
      </c>
      <c r="AK1927" s="165">
        <f t="shared" si="800"/>
        <v>0</v>
      </c>
      <c r="AL1927" s="165">
        <f t="shared" si="800"/>
        <v>0</v>
      </c>
      <c r="AM1927" s="165">
        <f t="shared" si="800"/>
        <v>0</v>
      </c>
      <c r="AN1927" s="165">
        <f t="shared" si="800"/>
        <v>0</v>
      </c>
      <c r="AO1927" s="165">
        <f t="shared" si="800"/>
        <v>0</v>
      </c>
      <c r="AP1927" s="165">
        <f t="shared" si="800"/>
        <v>0</v>
      </c>
      <c r="AQ1927" s="165">
        <f t="shared" si="800"/>
        <v>0</v>
      </c>
      <c r="AR1927" s="165">
        <f t="shared" si="800"/>
        <v>0</v>
      </c>
      <c r="AS1927" s="165">
        <f t="shared" si="792"/>
        <v>0</v>
      </c>
    </row>
    <row r="1928" spans="2:46" hidden="1" outlineLevel="2">
      <c r="B1928" s="66">
        <v>33</v>
      </c>
      <c r="D1928" s="338">
        <v>0</v>
      </c>
      <c r="E1928" s="165">
        <f t="shared" si="797"/>
        <v>0</v>
      </c>
      <c r="F1928" s="165">
        <f t="shared" si="797"/>
        <v>0</v>
      </c>
      <c r="G1928" s="165">
        <f t="shared" si="797"/>
        <v>0</v>
      </c>
      <c r="H1928" s="165">
        <f t="shared" si="797"/>
        <v>0</v>
      </c>
      <c r="I1928" s="165">
        <f t="shared" si="797"/>
        <v>0</v>
      </c>
      <c r="J1928" s="165">
        <f t="shared" si="797"/>
        <v>0</v>
      </c>
      <c r="K1928" s="165">
        <f t="shared" si="797"/>
        <v>0</v>
      </c>
      <c r="L1928" s="165">
        <f t="shared" si="797"/>
        <v>0</v>
      </c>
      <c r="M1928" s="165">
        <f t="shared" si="797"/>
        <v>0</v>
      </c>
      <c r="N1928" s="165">
        <f t="shared" si="797"/>
        <v>0</v>
      </c>
      <c r="O1928" s="165">
        <f t="shared" si="798"/>
        <v>0</v>
      </c>
      <c r="P1928" s="165">
        <f t="shared" si="798"/>
        <v>0</v>
      </c>
      <c r="Q1928" s="165">
        <f t="shared" si="798"/>
        <v>0</v>
      </c>
      <c r="R1928" s="165">
        <f t="shared" si="798"/>
        <v>0</v>
      </c>
      <c r="S1928" s="165">
        <f t="shared" si="798"/>
        <v>0</v>
      </c>
      <c r="T1928" s="165">
        <f t="shared" si="798"/>
        <v>0</v>
      </c>
      <c r="U1928" s="165">
        <f t="shared" si="798"/>
        <v>0</v>
      </c>
      <c r="V1928" s="165">
        <f t="shared" si="798"/>
        <v>0</v>
      </c>
      <c r="W1928" s="165">
        <f t="shared" si="798"/>
        <v>0</v>
      </c>
      <c r="X1928" s="165">
        <f t="shared" si="798"/>
        <v>0</v>
      </c>
      <c r="Y1928" s="165">
        <f t="shared" si="799"/>
        <v>0</v>
      </c>
      <c r="Z1928" s="165">
        <f t="shared" si="799"/>
        <v>0</v>
      </c>
      <c r="AA1928" s="165">
        <f t="shared" si="799"/>
        <v>0</v>
      </c>
      <c r="AB1928" s="165">
        <f t="shared" si="799"/>
        <v>0</v>
      </c>
      <c r="AC1928" s="165">
        <f t="shared" si="799"/>
        <v>0</v>
      </c>
      <c r="AD1928" s="165">
        <f t="shared" si="799"/>
        <v>0</v>
      </c>
      <c r="AE1928" s="165">
        <f t="shared" si="799"/>
        <v>0</v>
      </c>
      <c r="AF1928" s="165">
        <f t="shared" si="799"/>
        <v>0</v>
      </c>
      <c r="AG1928" s="165">
        <f t="shared" si="799"/>
        <v>0</v>
      </c>
      <c r="AH1928" s="165">
        <f t="shared" si="799"/>
        <v>0</v>
      </c>
      <c r="AI1928" s="165">
        <f t="shared" si="800"/>
        <v>0</v>
      </c>
      <c r="AJ1928" s="165">
        <f t="shared" si="800"/>
        <v>0</v>
      </c>
      <c r="AK1928" s="165">
        <f t="shared" si="800"/>
        <v>0</v>
      </c>
      <c r="AL1928" s="165">
        <f t="shared" si="800"/>
        <v>0</v>
      </c>
      <c r="AM1928" s="165">
        <f t="shared" si="800"/>
        <v>0</v>
      </c>
      <c r="AN1928" s="165">
        <f t="shared" si="800"/>
        <v>0</v>
      </c>
      <c r="AO1928" s="165">
        <f t="shared" si="800"/>
        <v>0</v>
      </c>
      <c r="AP1928" s="165">
        <f t="shared" si="800"/>
        <v>0</v>
      </c>
      <c r="AQ1928" s="165">
        <f t="shared" si="800"/>
        <v>0</v>
      </c>
      <c r="AR1928" s="165">
        <f t="shared" si="800"/>
        <v>0</v>
      </c>
      <c r="AS1928" s="165">
        <f t="shared" si="792"/>
        <v>0</v>
      </c>
    </row>
    <row r="1929" spans="2:46" hidden="1" outlineLevel="2">
      <c r="B1929" s="66">
        <v>34</v>
      </c>
      <c r="D1929" s="338">
        <v>0</v>
      </c>
      <c r="E1929" s="165">
        <f t="shared" si="797"/>
        <v>0</v>
      </c>
      <c r="F1929" s="165">
        <f t="shared" si="797"/>
        <v>0</v>
      </c>
      <c r="G1929" s="165">
        <f t="shared" si="797"/>
        <v>0</v>
      </c>
      <c r="H1929" s="165">
        <f t="shared" si="797"/>
        <v>0</v>
      </c>
      <c r="I1929" s="165">
        <f t="shared" si="797"/>
        <v>0</v>
      </c>
      <c r="J1929" s="165">
        <f t="shared" si="797"/>
        <v>0</v>
      </c>
      <c r="K1929" s="165">
        <f t="shared" si="797"/>
        <v>0</v>
      </c>
      <c r="L1929" s="165">
        <f t="shared" si="797"/>
        <v>0</v>
      </c>
      <c r="M1929" s="165">
        <f t="shared" si="797"/>
        <v>0</v>
      </c>
      <c r="N1929" s="165">
        <f t="shared" si="797"/>
        <v>0</v>
      </c>
      <c r="O1929" s="165">
        <f t="shared" si="798"/>
        <v>0</v>
      </c>
      <c r="P1929" s="165">
        <f t="shared" si="798"/>
        <v>0</v>
      </c>
      <c r="Q1929" s="165">
        <f t="shared" si="798"/>
        <v>0</v>
      </c>
      <c r="R1929" s="165">
        <f t="shared" si="798"/>
        <v>0</v>
      </c>
      <c r="S1929" s="165">
        <f t="shared" si="798"/>
        <v>0</v>
      </c>
      <c r="T1929" s="165">
        <f t="shared" si="798"/>
        <v>0</v>
      </c>
      <c r="U1929" s="165">
        <f t="shared" si="798"/>
        <v>0</v>
      </c>
      <c r="V1929" s="165">
        <f t="shared" si="798"/>
        <v>0</v>
      </c>
      <c r="W1929" s="165">
        <f t="shared" si="798"/>
        <v>0</v>
      </c>
      <c r="X1929" s="165">
        <f t="shared" si="798"/>
        <v>0</v>
      </c>
      <c r="Y1929" s="165">
        <f t="shared" si="799"/>
        <v>0</v>
      </c>
      <c r="Z1929" s="165">
        <f t="shared" si="799"/>
        <v>0</v>
      </c>
      <c r="AA1929" s="165">
        <f t="shared" si="799"/>
        <v>0</v>
      </c>
      <c r="AB1929" s="165">
        <f t="shared" si="799"/>
        <v>0</v>
      </c>
      <c r="AC1929" s="165">
        <f t="shared" si="799"/>
        <v>0</v>
      </c>
      <c r="AD1929" s="165">
        <f t="shared" si="799"/>
        <v>0</v>
      </c>
      <c r="AE1929" s="165">
        <f t="shared" si="799"/>
        <v>0</v>
      </c>
      <c r="AF1929" s="165">
        <f t="shared" si="799"/>
        <v>0</v>
      </c>
      <c r="AG1929" s="165">
        <f t="shared" si="799"/>
        <v>0</v>
      </c>
      <c r="AH1929" s="165">
        <f t="shared" si="799"/>
        <v>0</v>
      </c>
      <c r="AI1929" s="165">
        <f t="shared" si="800"/>
        <v>0</v>
      </c>
      <c r="AJ1929" s="165">
        <f t="shared" si="800"/>
        <v>0</v>
      </c>
      <c r="AK1929" s="165">
        <f t="shared" si="800"/>
        <v>0</v>
      </c>
      <c r="AL1929" s="165">
        <f t="shared" si="800"/>
        <v>0</v>
      </c>
      <c r="AM1929" s="165">
        <f t="shared" si="800"/>
        <v>0</v>
      </c>
      <c r="AN1929" s="165">
        <f t="shared" si="800"/>
        <v>0</v>
      </c>
      <c r="AO1929" s="165">
        <f t="shared" si="800"/>
        <v>0</v>
      </c>
      <c r="AP1929" s="165">
        <f t="shared" si="800"/>
        <v>0</v>
      </c>
      <c r="AQ1929" s="165">
        <f t="shared" si="800"/>
        <v>0</v>
      </c>
      <c r="AR1929" s="165">
        <f t="shared" si="800"/>
        <v>0</v>
      </c>
      <c r="AS1929" s="165">
        <f t="shared" si="792"/>
        <v>0</v>
      </c>
    </row>
    <row r="1930" spans="2:46" hidden="1" outlineLevel="2">
      <c r="B1930" s="66">
        <v>35</v>
      </c>
      <c r="D1930" s="338">
        <v>0</v>
      </c>
      <c r="E1930" s="165">
        <f t="shared" si="797"/>
        <v>0</v>
      </c>
      <c r="F1930" s="165">
        <f t="shared" si="797"/>
        <v>0</v>
      </c>
      <c r="G1930" s="165">
        <f t="shared" si="797"/>
        <v>0</v>
      </c>
      <c r="H1930" s="165">
        <f t="shared" si="797"/>
        <v>0</v>
      </c>
      <c r="I1930" s="165">
        <f t="shared" si="797"/>
        <v>0</v>
      </c>
      <c r="J1930" s="165">
        <f t="shared" si="797"/>
        <v>0</v>
      </c>
      <c r="K1930" s="165">
        <f t="shared" si="797"/>
        <v>0</v>
      </c>
      <c r="L1930" s="165">
        <f t="shared" si="797"/>
        <v>0</v>
      </c>
      <c r="M1930" s="165">
        <f t="shared" si="797"/>
        <v>0</v>
      </c>
      <c r="N1930" s="165">
        <f t="shared" si="797"/>
        <v>0</v>
      </c>
      <c r="O1930" s="165">
        <f t="shared" si="798"/>
        <v>0</v>
      </c>
      <c r="P1930" s="165">
        <f t="shared" si="798"/>
        <v>0</v>
      </c>
      <c r="Q1930" s="165">
        <f t="shared" si="798"/>
        <v>0</v>
      </c>
      <c r="R1930" s="165">
        <f t="shared" si="798"/>
        <v>0</v>
      </c>
      <c r="S1930" s="165">
        <f t="shared" si="798"/>
        <v>0</v>
      </c>
      <c r="T1930" s="165">
        <f t="shared" si="798"/>
        <v>0</v>
      </c>
      <c r="U1930" s="165">
        <f t="shared" si="798"/>
        <v>0</v>
      </c>
      <c r="V1930" s="165">
        <f t="shared" si="798"/>
        <v>0</v>
      </c>
      <c r="W1930" s="165">
        <f t="shared" si="798"/>
        <v>0</v>
      </c>
      <c r="X1930" s="165">
        <f t="shared" si="798"/>
        <v>0</v>
      </c>
      <c r="Y1930" s="165">
        <f t="shared" si="799"/>
        <v>0</v>
      </c>
      <c r="Z1930" s="165">
        <f t="shared" si="799"/>
        <v>0</v>
      </c>
      <c r="AA1930" s="165">
        <f t="shared" si="799"/>
        <v>0</v>
      </c>
      <c r="AB1930" s="165">
        <f t="shared" si="799"/>
        <v>0</v>
      </c>
      <c r="AC1930" s="165">
        <f t="shared" si="799"/>
        <v>0</v>
      </c>
      <c r="AD1930" s="165">
        <f t="shared" si="799"/>
        <v>0</v>
      </c>
      <c r="AE1930" s="165">
        <f t="shared" si="799"/>
        <v>0</v>
      </c>
      <c r="AF1930" s="165">
        <f t="shared" si="799"/>
        <v>0</v>
      </c>
      <c r="AG1930" s="165">
        <f t="shared" si="799"/>
        <v>0</v>
      </c>
      <c r="AH1930" s="165">
        <f t="shared" si="799"/>
        <v>0</v>
      </c>
      <c r="AI1930" s="165">
        <f t="shared" si="800"/>
        <v>0</v>
      </c>
      <c r="AJ1930" s="165">
        <f t="shared" si="800"/>
        <v>0</v>
      </c>
      <c r="AK1930" s="165">
        <f t="shared" si="800"/>
        <v>0</v>
      </c>
      <c r="AL1930" s="165">
        <f t="shared" si="800"/>
        <v>0</v>
      </c>
      <c r="AM1930" s="165">
        <f t="shared" si="800"/>
        <v>0</v>
      </c>
      <c r="AN1930" s="165">
        <f t="shared" si="800"/>
        <v>0</v>
      </c>
      <c r="AO1930" s="165">
        <f t="shared" si="800"/>
        <v>0</v>
      </c>
      <c r="AP1930" s="165">
        <f t="shared" si="800"/>
        <v>0</v>
      </c>
      <c r="AQ1930" s="165">
        <f t="shared" si="800"/>
        <v>0</v>
      </c>
      <c r="AR1930" s="165">
        <f t="shared" si="800"/>
        <v>0</v>
      </c>
      <c r="AS1930" s="165">
        <f t="shared" si="792"/>
        <v>0</v>
      </c>
    </row>
    <row r="1931" spans="2:46" hidden="1" outlineLevel="2">
      <c r="B1931" s="66">
        <v>36</v>
      </c>
      <c r="D1931" s="338">
        <v>0</v>
      </c>
      <c r="E1931" s="165">
        <f t="shared" si="797"/>
        <v>0</v>
      </c>
      <c r="F1931" s="165">
        <f t="shared" si="797"/>
        <v>0</v>
      </c>
      <c r="G1931" s="165">
        <f t="shared" si="797"/>
        <v>0</v>
      </c>
      <c r="H1931" s="165">
        <f t="shared" si="797"/>
        <v>0</v>
      </c>
      <c r="I1931" s="165">
        <f t="shared" si="797"/>
        <v>0</v>
      </c>
      <c r="J1931" s="165">
        <f t="shared" si="797"/>
        <v>0</v>
      </c>
      <c r="K1931" s="165">
        <f t="shared" si="797"/>
        <v>0</v>
      </c>
      <c r="L1931" s="165">
        <f t="shared" si="797"/>
        <v>0</v>
      </c>
      <c r="M1931" s="165">
        <f t="shared" si="797"/>
        <v>0</v>
      </c>
      <c r="N1931" s="165">
        <f t="shared" si="797"/>
        <v>0</v>
      </c>
      <c r="O1931" s="165">
        <f t="shared" si="798"/>
        <v>0</v>
      </c>
      <c r="P1931" s="165">
        <f t="shared" si="798"/>
        <v>0</v>
      </c>
      <c r="Q1931" s="165">
        <f t="shared" si="798"/>
        <v>0</v>
      </c>
      <c r="R1931" s="165">
        <f t="shared" si="798"/>
        <v>0</v>
      </c>
      <c r="S1931" s="165">
        <f t="shared" si="798"/>
        <v>0</v>
      </c>
      <c r="T1931" s="165">
        <f t="shared" si="798"/>
        <v>0</v>
      </c>
      <c r="U1931" s="165">
        <f t="shared" si="798"/>
        <v>0</v>
      </c>
      <c r="V1931" s="165">
        <f t="shared" si="798"/>
        <v>0</v>
      </c>
      <c r="W1931" s="165">
        <f t="shared" si="798"/>
        <v>0</v>
      </c>
      <c r="X1931" s="165">
        <f t="shared" si="798"/>
        <v>0</v>
      </c>
      <c r="Y1931" s="165">
        <f t="shared" si="799"/>
        <v>0</v>
      </c>
      <c r="Z1931" s="165">
        <f t="shared" si="799"/>
        <v>0</v>
      </c>
      <c r="AA1931" s="165">
        <f t="shared" si="799"/>
        <v>0</v>
      </c>
      <c r="AB1931" s="165">
        <f t="shared" si="799"/>
        <v>0</v>
      </c>
      <c r="AC1931" s="165">
        <f t="shared" si="799"/>
        <v>0</v>
      </c>
      <c r="AD1931" s="165">
        <f t="shared" si="799"/>
        <v>0</v>
      </c>
      <c r="AE1931" s="165">
        <f t="shared" si="799"/>
        <v>0</v>
      </c>
      <c r="AF1931" s="165">
        <f t="shared" si="799"/>
        <v>0</v>
      </c>
      <c r="AG1931" s="165">
        <f t="shared" si="799"/>
        <v>0</v>
      </c>
      <c r="AH1931" s="165">
        <f t="shared" si="799"/>
        <v>0</v>
      </c>
      <c r="AI1931" s="165">
        <f t="shared" si="800"/>
        <v>0</v>
      </c>
      <c r="AJ1931" s="165">
        <f t="shared" si="800"/>
        <v>0</v>
      </c>
      <c r="AK1931" s="165">
        <f t="shared" si="800"/>
        <v>0</v>
      </c>
      <c r="AL1931" s="165">
        <f t="shared" si="800"/>
        <v>0</v>
      </c>
      <c r="AM1931" s="165">
        <f t="shared" si="800"/>
        <v>0</v>
      </c>
      <c r="AN1931" s="165">
        <f t="shared" si="800"/>
        <v>0</v>
      </c>
      <c r="AO1931" s="165">
        <f t="shared" si="800"/>
        <v>0</v>
      </c>
      <c r="AP1931" s="165">
        <f t="shared" si="800"/>
        <v>0</v>
      </c>
      <c r="AQ1931" s="165">
        <f t="shared" si="800"/>
        <v>0</v>
      </c>
      <c r="AR1931" s="165">
        <f t="shared" si="800"/>
        <v>0</v>
      </c>
      <c r="AS1931" s="165">
        <f t="shared" si="792"/>
        <v>0</v>
      </c>
    </row>
    <row r="1932" spans="2:46" hidden="1" outlineLevel="2">
      <c r="B1932" s="66">
        <v>37</v>
      </c>
      <c r="D1932" s="338">
        <v>0</v>
      </c>
      <c r="E1932" s="165">
        <f t="shared" si="797"/>
        <v>0</v>
      </c>
      <c r="F1932" s="165">
        <f t="shared" si="797"/>
        <v>0</v>
      </c>
      <c r="G1932" s="165">
        <f t="shared" si="797"/>
        <v>0</v>
      </c>
      <c r="H1932" s="165">
        <f t="shared" si="797"/>
        <v>0</v>
      </c>
      <c r="I1932" s="165">
        <f t="shared" si="797"/>
        <v>0</v>
      </c>
      <c r="J1932" s="165">
        <f t="shared" si="797"/>
        <v>0</v>
      </c>
      <c r="K1932" s="165">
        <f t="shared" si="797"/>
        <v>0</v>
      </c>
      <c r="L1932" s="165">
        <f t="shared" si="797"/>
        <v>0</v>
      </c>
      <c r="M1932" s="165">
        <f t="shared" si="797"/>
        <v>0</v>
      </c>
      <c r="N1932" s="165">
        <f t="shared" si="797"/>
        <v>0</v>
      </c>
      <c r="O1932" s="165">
        <f t="shared" si="798"/>
        <v>0</v>
      </c>
      <c r="P1932" s="165">
        <f t="shared" si="798"/>
        <v>0</v>
      </c>
      <c r="Q1932" s="165">
        <f t="shared" si="798"/>
        <v>0</v>
      </c>
      <c r="R1932" s="165">
        <f t="shared" si="798"/>
        <v>0</v>
      </c>
      <c r="S1932" s="165">
        <f t="shared" si="798"/>
        <v>0</v>
      </c>
      <c r="T1932" s="165">
        <f t="shared" si="798"/>
        <v>0</v>
      </c>
      <c r="U1932" s="165">
        <f t="shared" si="798"/>
        <v>0</v>
      </c>
      <c r="V1932" s="165">
        <f t="shared" si="798"/>
        <v>0</v>
      </c>
      <c r="W1932" s="165">
        <f t="shared" si="798"/>
        <v>0</v>
      </c>
      <c r="X1932" s="165">
        <f t="shared" si="798"/>
        <v>0</v>
      </c>
      <c r="Y1932" s="165">
        <f t="shared" si="799"/>
        <v>0</v>
      </c>
      <c r="Z1932" s="165">
        <f t="shared" si="799"/>
        <v>0</v>
      </c>
      <c r="AA1932" s="165">
        <f t="shared" si="799"/>
        <v>0</v>
      </c>
      <c r="AB1932" s="165">
        <f t="shared" si="799"/>
        <v>0</v>
      </c>
      <c r="AC1932" s="165">
        <f t="shared" si="799"/>
        <v>0</v>
      </c>
      <c r="AD1932" s="165">
        <f t="shared" si="799"/>
        <v>0</v>
      </c>
      <c r="AE1932" s="165">
        <f t="shared" si="799"/>
        <v>0</v>
      </c>
      <c r="AF1932" s="165">
        <f t="shared" si="799"/>
        <v>0</v>
      </c>
      <c r="AG1932" s="165">
        <f t="shared" si="799"/>
        <v>0</v>
      </c>
      <c r="AH1932" s="165">
        <f t="shared" si="799"/>
        <v>0</v>
      </c>
      <c r="AI1932" s="165">
        <f t="shared" si="800"/>
        <v>0</v>
      </c>
      <c r="AJ1932" s="165">
        <f t="shared" si="800"/>
        <v>0</v>
      </c>
      <c r="AK1932" s="165">
        <f t="shared" si="800"/>
        <v>0</v>
      </c>
      <c r="AL1932" s="165">
        <f t="shared" si="800"/>
        <v>0</v>
      </c>
      <c r="AM1932" s="165">
        <f t="shared" si="800"/>
        <v>0</v>
      </c>
      <c r="AN1932" s="165">
        <f t="shared" si="800"/>
        <v>0</v>
      </c>
      <c r="AO1932" s="165">
        <f t="shared" si="800"/>
        <v>0</v>
      </c>
      <c r="AP1932" s="165">
        <f t="shared" si="800"/>
        <v>0</v>
      </c>
      <c r="AQ1932" s="165">
        <f t="shared" si="800"/>
        <v>0</v>
      </c>
      <c r="AR1932" s="165">
        <f t="shared" si="800"/>
        <v>0</v>
      </c>
      <c r="AS1932" s="165">
        <f t="shared" si="792"/>
        <v>0</v>
      </c>
    </row>
    <row r="1933" spans="2:46" hidden="1" outlineLevel="2">
      <c r="B1933" s="66">
        <v>38</v>
      </c>
      <c r="D1933" s="338">
        <v>0</v>
      </c>
      <c r="E1933" s="165">
        <f t="shared" si="797"/>
        <v>0</v>
      </c>
      <c r="F1933" s="165">
        <f t="shared" si="797"/>
        <v>0</v>
      </c>
      <c r="G1933" s="165">
        <f t="shared" si="797"/>
        <v>0</v>
      </c>
      <c r="H1933" s="165">
        <f t="shared" si="797"/>
        <v>0</v>
      </c>
      <c r="I1933" s="165">
        <f t="shared" si="797"/>
        <v>0</v>
      </c>
      <c r="J1933" s="165">
        <f t="shared" si="797"/>
        <v>0</v>
      </c>
      <c r="K1933" s="165">
        <f t="shared" si="797"/>
        <v>0</v>
      </c>
      <c r="L1933" s="165">
        <f t="shared" si="797"/>
        <v>0</v>
      </c>
      <c r="M1933" s="165">
        <f t="shared" si="797"/>
        <v>0</v>
      </c>
      <c r="N1933" s="165">
        <f t="shared" si="797"/>
        <v>0</v>
      </c>
      <c r="O1933" s="165">
        <f t="shared" si="798"/>
        <v>0</v>
      </c>
      <c r="P1933" s="165">
        <f t="shared" si="798"/>
        <v>0</v>
      </c>
      <c r="Q1933" s="165">
        <f t="shared" si="798"/>
        <v>0</v>
      </c>
      <c r="R1933" s="165">
        <f t="shared" si="798"/>
        <v>0</v>
      </c>
      <c r="S1933" s="165">
        <f t="shared" si="798"/>
        <v>0</v>
      </c>
      <c r="T1933" s="165">
        <f t="shared" si="798"/>
        <v>0</v>
      </c>
      <c r="U1933" s="165">
        <f t="shared" si="798"/>
        <v>0</v>
      </c>
      <c r="V1933" s="165">
        <f t="shared" si="798"/>
        <v>0</v>
      </c>
      <c r="W1933" s="165">
        <f t="shared" si="798"/>
        <v>0</v>
      </c>
      <c r="X1933" s="165">
        <f t="shared" si="798"/>
        <v>0</v>
      </c>
      <c r="Y1933" s="165">
        <f t="shared" si="799"/>
        <v>0</v>
      </c>
      <c r="Z1933" s="165">
        <f t="shared" si="799"/>
        <v>0</v>
      </c>
      <c r="AA1933" s="165">
        <f t="shared" si="799"/>
        <v>0</v>
      </c>
      <c r="AB1933" s="165">
        <f t="shared" si="799"/>
        <v>0</v>
      </c>
      <c r="AC1933" s="165">
        <f t="shared" si="799"/>
        <v>0</v>
      </c>
      <c r="AD1933" s="165">
        <f t="shared" si="799"/>
        <v>0</v>
      </c>
      <c r="AE1933" s="165">
        <f t="shared" si="799"/>
        <v>0</v>
      </c>
      <c r="AF1933" s="165">
        <f t="shared" si="799"/>
        <v>0</v>
      </c>
      <c r="AG1933" s="165">
        <f t="shared" si="799"/>
        <v>0</v>
      </c>
      <c r="AH1933" s="165">
        <f t="shared" si="799"/>
        <v>0</v>
      </c>
      <c r="AI1933" s="165">
        <f t="shared" si="800"/>
        <v>0</v>
      </c>
      <c r="AJ1933" s="165">
        <f t="shared" si="800"/>
        <v>0</v>
      </c>
      <c r="AK1933" s="165">
        <f t="shared" si="800"/>
        <v>0</v>
      </c>
      <c r="AL1933" s="165">
        <f t="shared" si="800"/>
        <v>0</v>
      </c>
      <c r="AM1933" s="165">
        <f t="shared" si="800"/>
        <v>0</v>
      </c>
      <c r="AN1933" s="165">
        <f t="shared" si="800"/>
        <v>0</v>
      </c>
      <c r="AO1933" s="165">
        <f t="shared" si="800"/>
        <v>0</v>
      </c>
      <c r="AP1933" s="165">
        <f t="shared" si="800"/>
        <v>0</v>
      </c>
      <c r="AQ1933" s="165">
        <f t="shared" si="800"/>
        <v>0</v>
      </c>
      <c r="AR1933" s="165">
        <f t="shared" si="800"/>
        <v>0</v>
      </c>
      <c r="AS1933" s="165">
        <f t="shared" si="792"/>
        <v>0</v>
      </c>
    </row>
    <row r="1934" spans="2:46" hidden="1" outlineLevel="2">
      <c r="B1934" s="66">
        <v>39</v>
      </c>
      <c r="D1934" s="338">
        <v>0</v>
      </c>
      <c r="E1934" s="165">
        <f t="shared" si="797"/>
        <v>0</v>
      </c>
      <c r="F1934" s="165">
        <f t="shared" si="797"/>
        <v>0</v>
      </c>
      <c r="G1934" s="165">
        <f t="shared" si="797"/>
        <v>0</v>
      </c>
      <c r="H1934" s="165">
        <f t="shared" si="797"/>
        <v>0</v>
      </c>
      <c r="I1934" s="165">
        <f t="shared" si="797"/>
        <v>0</v>
      </c>
      <c r="J1934" s="165">
        <f t="shared" si="797"/>
        <v>0</v>
      </c>
      <c r="K1934" s="165">
        <f t="shared" si="797"/>
        <v>0</v>
      </c>
      <c r="L1934" s="165">
        <f t="shared" si="797"/>
        <v>0</v>
      </c>
      <c r="M1934" s="165">
        <f t="shared" si="797"/>
        <v>0</v>
      </c>
      <c r="N1934" s="165">
        <f t="shared" si="797"/>
        <v>0</v>
      </c>
      <c r="O1934" s="165">
        <f t="shared" si="798"/>
        <v>0</v>
      </c>
      <c r="P1934" s="165">
        <f t="shared" si="798"/>
        <v>0</v>
      </c>
      <c r="Q1934" s="165">
        <f t="shared" si="798"/>
        <v>0</v>
      </c>
      <c r="R1934" s="165">
        <f t="shared" si="798"/>
        <v>0</v>
      </c>
      <c r="S1934" s="165">
        <f t="shared" si="798"/>
        <v>0</v>
      </c>
      <c r="T1934" s="165">
        <f t="shared" si="798"/>
        <v>0</v>
      </c>
      <c r="U1934" s="165">
        <f t="shared" si="798"/>
        <v>0</v>
      </c>
      <c r="V1934" s="165">
        <f t="shared" si="798"/>
        <v>0</v>
      </c>
      <c r="W1934" s="165">
        <f t="shared" si="798"/>
        <v>0</v>
      </c>
      <c r="X1934" s="165">
        <f t="shared" si="798"/>
        <v>0</v>
      </c>
      <c r="Y1934" s="165">
        <f t="shared" si="799"/>
        <v>0</v>
      </c>
      <c r="Z1934" s="165">
        <f t="shared" si="799"/>
        <v>0</v>
      </c>
      <c r="AA1934" s="165">
        <f t="shared" si="799"/>
        <v>0</v>
      </c>
      <c r="AB1934" s="165">
        <f t="shared" si="799"/>
        <v>0</v>
      </c>
      <c r="AC1934" s="165">
        <f t="shared" si="799"/>
        <v>0</v>
      </c>
      <c r="AD1934" s="165">
        <f t="shared" si="799"/>
        <v>0</v>
      </c>
      <c r="AE1934" s="165">
        <f t="shared" si="799"/>
        <v>0</v>
      </c>
      <c r="AF1934" s="165">
        <f t="shared" si="799"/>
        <v>0</v>
      </c>
      <c r="AG1934" s="165">
        <f t="shared" si="799"/>
        <v>0</v>
      </c>
      <c r="AH1934" s="165">
        <f t="shared" si="799"/>
        <v>0</v>
      </c>
      <c r="AI1934" s="165">
        <f t="shared" si="800"/>
        <v>0</v>
      </c>
      <c r="AJ1934" s="165">
        <f t="shared" si="800"/>
        <v>0</v>
      </c>
      <c r="AK1934" s="165">
        <f t="shared" si="800"/>
        <v>0</v>
      </c>
      <c r="AL1934" s="165">
        <f t="shared" si="800"/>
        <v>0</v>
      </c>
      <c r="AM1934" s="165">
        <f t="shared" si="800"/>
        <v>0</v>
      </c>
      <c r="AN1934" s="165">
        <f t="shared" si="800"/>
        <v>0</v>
      </c>
      <c r="AO1934" s="165">
        <f t="shared" si="800"/>
        <v>0</v>
      </c>
      <c r="AP1934" s="165">
        <f t="shared" si="800"/>
        <v>0</v>
      </c>
      <c r="AQ1934" s="165">
        <f t="shared" si="800"/>
        <v>0</v>
      </c>
      <c r="AR1934" s="165">
        <f t="shared" si="800"/>
        <v>0</v>
      </c>
      <c r="AS1934" s="165">
        <f t="shared" si="792"/>
        <v>0</v>
      </c>
    </row>
    <row r="1935" spans="2:46" hidden="1" outlineLevel="2">
      <c r="B1935" s="66">
        <v>40</v>
      </c>
      <c r="D1935" s="338">
        <v>0</v>
      </c>
      <c r="E1935" s="165">
        <f t="shared" si="797"/>
        <v>0</v>
      </c>
      <c r="F1935" s="165">
        <f t="shared" si="797"/>
        <v>0</v>
      </c>
      <c r="G1935" s="165">
        <f t="shared" si="797"/>
        <v>0</v>
      </c>
      <c r="H1935" s="165">
        <f t="shared" si="797"/>
        <v>0</v>
      </c>
      <c r="I1935" s="165">
        <f t="shared" si="797"/>
        <v>0</v>
      </c>
      <c r="J1935" s="165">
        <f t="shared" si="797"/>
        <v>0</v>
      </c>
      <c r="K1935" s="165">
        <f t="shared" si="797"/>
        <v>0</v>
      </c>
      <c r="L1935" s="165">
        <f t="shared" si="797"/>
        <v>0</v>
      </c>
      <c r="M1935" s="165">
        <f t="shared" si="797"/>
        <v>0</v>
      </c>
      <c r="N1935" s="165">
        <f t="shared" si="797"/>
        <v>0</v>
      </c>
      <c r="O1935" s="165">
        <f t="shared" si="798"/>
        <v>0</v>
      </c>
      <c r="P1935" s="165">
        <f t="shared" si="798"/>
        <v>0</v>
      </c>
      <c r="Q1935" s="165">
        <f t="shared" si="798"/>
        <v>0</v>
      </c>
      <c r="R1935" s="165">
        <f t="shared" si="798"/>
        <v>0</v>
      </c>
      <c r="S1935" s="165">
        <f t="shared" si="798"/>
        <v>0</v>
      </c>
      <c r="T1935" s="165">
        <f t="shared" si="798"/>
        <v>0</v>
      </c>
      <c r="U1935" s="165">
        <f t="shared" si="798"/>
        <v>0</v>
      </c>
      <c r="V1935" s="165">
        <f t="shared" si="798"/>
        <v>0</v>
      </c>
      <c r="W1935" s="165">
        <f t="shared" si="798"/>
        <v>0</v>
      </c>
      <c r="X1935" s="165">
        <f t="shared" si="798"/>
        <v>0</v>
      </c>
      <c r="Y1935" s="165">
        <f t="shared" si="799"/>
        <v>0</v>
      </c>
      <c r="Z1935" s="165">
        <f t="shared" si="799"/>
        <v>0</v>
      </c>
      <c r="AA1935" s="165">
        <f t="shared" si="799"/>
        <v>0</v>
      </c>
      <c r="AB1935" s="165">
        <f t="shared" si="799"/>
        <v>0</v>
      </c>
      <c r="AC1935" s="165">
        <f t="shared" si="799"/>
        <v>0</v>
      </c>
      <c r="AD1935" s="165">
        <f t="shared" si="799"/>
        <v>0</v>
      </c>
      <c r="AE1935" s="165">
        <f t="shared" si="799"/>
        <v>0</v>
      </c>
      <c r="AF1935" s="165">
        <f t="shared" si="799"/>
        <v>0</v>
      </c>
      <c r="AG1935" s="165">
        <f t="shared" si="799"/>
        <v>0</v>
      </c>
      <c r="AH1935" s="165">
        <f t="shared" si="799"/>
        <v>0</v>
      </c>
      <c r="AI1935" s="165">
        <f t="shared" si="800"/>
        <v>0</v>
      </c>
      <c r="AJ1935" s="165">
        <f t="shared" si="800"/>
        <v>0</v>
      </c>
      <c r="AK1935" s="165">
        <f t="shared" si="800"/>
        <v>0</v>
      </c>
      <c r="AL1935" s="165">
        <f t="shared" si="800"/>
        <v>0</v>
      </c>
      <c r="AM1935" s="165">
        <f t="shared" si="800"/>
        <v>0</v>
      </c>
      <c r="AN1935" s="165">
        <f t="shared" si="800"/>
        <v>0</v>
      </c>
      <c r="AO1935" s="165">
        <f t="shared" si="800"/>
        <v>0</v>
      </c>
      <c r="AP1935" s="165">
        <f t="shared" si="800"/>
        <v>0</v>
      </c>
      <c r="AQ1935" s="165">
        <f t="shared" si="800"/>
        <v>0</v>
      </c>
      <c r="AR1935" s="165">
        <f t="shared" si="800"/>
        <v>0</v>
      </c>
      <c r="AS1935" s="165">
        <f t="shared" si="792"/>
        <v>0</v>
      </c>
    </row>
    <row r="1936" spans="2:46" hidden="1" outlineLevel="1" collapsed="1">
      <c r="B1936" s="378" t="str">
        <f>INV!B59</f>
        <v xml:space="preserve">5.8- </v>
      </c>
      <c r="C1936" s="379"/>
      <c r="D1936" s="386">
        <f>INV!C59</f>
        <v>20</v>
      </c>
      <c r="E1936" s="387">
        <f>SUM(E1937:E1976)</f>
        <v>0</v>
      </c>
      <c r="F1936" s="387">
        <f t="shared" ref="F1936:AR1936" si="801">SUM(F1937:F1976)</f>
        <v>0</v>
      </c>
      <c r="G1936" s="387">
        <f t="shared" si="801"/>
        <v>0</v>
      </c>
      <c r="H1936" s="387">
        <f t="shared" si="801"/>
        <v>0</v>
      </c>
      <c r="I1936" s="387">
        <f t="shared" si="801"/>
        <v>0</v>
      </c>
      <c r="J1936" s="387">
        <f t="shared" si="801"/>
        <v>0</v>
      </c>
      <c r="K1936" s="387">
        <f t="shared" si="801"/>
        <v>0</v>
      </c>
      <c r="L1936" s="387">
        <f t="shared" si="801"/>
        <v>0</v>
      </c>
      <c r="M1936" s="387">
        <f t="shared" si="801"/>
        <v>0</v>
      </c>
      <c r="N1936" s="387">
        <f t="shared" si="801"/>
        <v>0</v>
      </c>
      <c r="O1936" s="387">
        <f t="shared" si="801"/>
        <v>0</v>
      </c>
      <c r="P1936" s="387">
        <f t="shared" si="801"/>
        <v>0</v>
      </c>
      <c r="Q1936" s="387">
        <f t="shared" si="801"/>
        <v>0</v>
      </c>
      <c r="R1936" s="387">
        <f t="shared" si="801"/>
        <v>0</v>
      </c>
      <c r="S1936" s="387">
        <f t="shared" si="801"/>
        <v>0</v>
      </c>
      <c r="T1936" s="387">
        <f t="shared" si="801"/>
        <v>0</v>
      </c>
      <c r="U1936" s="387">
        <f t="shared" si="801"/>
        <v>0</v>
      </c>
      <c r="V1936" s="387">
        <f t="shared" si="801"/>
        <v>0</v>
      </c>
      <c r="W1936" s="387">
        <f t="shared" si="801"/>
        <v>0</v>
      </c>
      <c r="X1936" s="387">
        <f t="shared" si="801"/>
        <v>0</v>
      </c>
      <c r="Y1936" s="387">
        <f t="shared" si="801"/>
        <v>0</v>
      </c>
      <c r="Z1936" s="387">
        <f t="shared" si="801"/>
        <v>0</v>
      </c>
      <c r="AA1936" s="387">
        <f t="shared" si="801"/>
        <v>0</v>
      </c>
      <c r="AB1936" s="387">
        <f t="shared" si="801"/>
        <v>0</v>
      </c>
      <c r="AC1936" s="387">
        <f t="shared" si="801"/>
        <v>0</v>
      </c>
      <c r="AD1936" s="387">
        <f t="shared" si="801"/>
        <v>0</v>
      </c>
      <c r="AE1936" s="387">
        <f t="shared" si="801"/>
        <v>0</v>
      </c>
      <c r="AF1936" s="387">
        <f t="shared" si="801"/>
        <v>0</v>
      </c>
      <c r="AG1936" s="387">
        <f t="shared" si="801"/>
        <v>0</v>
      </c>
      <c r="AH1936" s="387">
        <f t="shared" si="801"/>
        <v>0</v>
      </c>
      <c r="AI1936" s="387">
        <f t="shared" si="801"/>
        <v>0</v>
      </c>
      <c r="AJ1936" s="387">
        <f t="shared" si="801"/>
        <v>0</v>
      </c>
      <c r="AK1936" s="387">
        <f t="shared" si="801"/>
        <v>0</v>
      </c>
      <c r="AL1936" s="387">
        <f t="shared" si="801"/>
        <v>0</v>
      </c>
      <c r="AM1936" s="387">
        <f t="shared" si="801"/>
        <v>0</v>
      </c>
      <c r="AN1936" s="387">
        <f t="shared" si="801"/>
        <v>0</v>
      </c>
      <c r="AO1936" s="387">
        <f t="shared" si="801"/>
        <v>0</v>
      </c>
      <c r="AP1936" s="387">
        <f t="shared" si="801"/>
        <v>0</v>
      </c>
      <c r="AQ1936" s="387">
        <f t="shared" si="801"/>
        <v>0</v>
      </c>
      <c r="AR1936" s="387">
        <f t="shared" si="801"/>
        <v>0</v>
      </c>
      <c r="AS1936" s="165">
        <f t="shared" si="792"/>
        <v>0</v>
      </c>
      <c r="AT1936" s="377" t="str">
        <f>INV!AT59</f>
        <v>Flona Três Barras</v>
      </c>
    </row>
    <row r="1937" spans="2:45" hidden="1" outlineLevel="2">
      <c r="B1937" s="66">
        <v>1</v>
      </c>
      <c r="D1937" s="338" cm="1">
        <f t="array" ref="D1937:D1976">TRANSPOSE(INV!E59:AR59)</f>
        <v>0</v>
      </c>
      <c r="E1937" s="165">
        <f t="shared" ref="E1937:N1946" si="802">IF(AND(E$2=$B1937,$B1937=$C$3),$D1937,IF(AND(E$2&gt;$B1937,E$2&lt;=$D$1936+$B1937),SLN($D1937,0,IF($C$3-$B1937&gt;=$D$1936,$D$1936,$C$3-$B1937)),0))</f>
        <v>0</v>
      </c>
      <c r="F1937" s="165">
        <f t="shared" si="802"/>
        <v>0</v>
      </c>
      <c r="G1937" s="165">
        <f t="shared" si="802"/>
        <v>0</v>
      </c>
      <c r="H1937" s="165">
        <f t="shared" si="802"/>
        <v>0</v>
      </c>
      <c r="I1937" s="165">
        <f t="shared" si="802"/>
        <v>0</v>
      </c>
      <c r="J1937" s="165">
        <f t="shared" si="802"/>
        <v>0</v>
      </c>
      <c r="K1937" s="165">
        <f t="shared" si="802"/>
        <v>0</v>
      </c>
      <c r="L1937" s="165">
        <f t="shared" si="802"/>
        <v>0</v>
      </c>
      <c r="M1937" s="165">
        <f t="shared" si="802"/>
        <v>0</v>
      </c>
      <c r="N1937" s="165">
        <f t="shared" si="802"/>
        <v>0</v>
      </c>
      <c r="O1937" s="165">
        <f t="shared" ref="O1937:X1946" si="803">IF(AND(O$2=$B1937,$B1937=$C$3),$D1937,IF(AND(O$2&gt;$B1937,O$2&lt;=$D$1936+$B1937),SLN($D1937,0,IF($C$3-$B1937&gt;=$D$1936,$D$1936,$C$3-$B1937)),0))</f>
        <v>0</v>
      </c>
      <c r="P1937" s="165">
        <f t="shared" si="803"/>
        <v>0</v>
      </c>
      <c r="Q1937" s="165">
        <f t="shared" si="803"/>
        <v>0</v>
      </c>
      <c r="R1937" s="165">
        <f t="shared" si="803"/>
        <v>0</v>
      </c>
      <c r="S1937" s="165">
        <f t="shared" si="803"/>
        <v>0</v>
      </c>
      <c r="T1937" s="165">
        <f t="shared" si="803"/>
        <v>0</v>
      </c>
      <c r="U1937" s="165">
        <f t="shared" si="803"/>
        <v>0</v>
      </c>
      <c r="V1937" s="165">
        <f t="shared" si="803"/>
        <v>0</v>
      </c>
      <c r="W1937" s="165">
        <f t="shared" si="803"/>
        <v>0</v>
      </c>
      <c r="X1937" s="165">
        <f t="shared" si="803"/>
        <v>0</v>
      </c>
      <c r="Y1937" s="165">
        <f t="shared" ref="Y1937:AH1946" si="804">IF(AND(Y$2=$B1937,$B1937=$C$3),$D1937,IF(AND(Y$2&gt;$B1937,Y$2&lt;=$D$1936+$B1937),SLN($D1937,0,IF($C$3-$B1937&gt;=$D$1936,$D$1936,$C$3-$B1937)),0))</f>
        <v>0</v>
      </c>
      <c r="Z1937" s="165">
        <f t="shared" si="804"/>
        <v>0</v>
      </c>
      <c r="AA1937" s="165">
        <f t="shared" si="804"/>
        <v>0</v>
      </c>
      <c r="AB1937" s="165">
        <f t="shared" si="804"/>
        <v>0</v>
      </c>
      <c r="AC1937" s="165">
        <f t="shared" si="804"/>
        <v>0</v>
      </c>
      <c r="AD1937" s="165">
        <f t="shared" si="804"/>
        <v>0</v>
      </c>
      <c r="AE1937" s="165">
        <f t="shared" si="804"/>
        <v>0</v>
      </c>
      <c r="AF1937" s="165">
        <f t="shared" si="804"/>
        <v>0</v>
      </c>
      <c r="AG1937" s="165">
        <f t="shared" si="804"/>
        <v>0</v>
      </c>
      <c r="AH1937" s="165">
        <f t="shared" si="804"/>
        <v>0</v>
      </c>
      <c r="AI1937" s="165">
        <f t="shared" ref="AI1937:AR1946" si="805">IF(AND(AI$2=$B1937,$B1937=$C$3),$D1937,IF(AND(AI$2&gt;$B1937,AI$2&lt;=$D$1936+$B1937),SLN($D1937,0,IF($C$3-$B1937&gt;=$D$1936,$D$1936,$C$3-$B1937)),0))</f>
        <v>0</v>
      </c>
      <c r="AJ1937" s="165">
        <f t="shared" si="805"/>
        <v>0</v>
      </c>
      <c r="AK1937" s="165">
        <f t="shared" si="805"/>
        <v>0</v>
      </c>
      <c r="AL1937" s="165">
        <f t="shared" si="805"/>
        <v>0</v>
      </c>
      <c r="AM1937" s="165">
        <f t="shared" si="805"/>
        <v>0</v>
      </c>
      <c r="AN1937" s="165">
        <f t="shared" si="805"/>
        <v>0</v>
      </c>
      <c r="AO1937" s="165">
        <f t="shared" si="805"/>
        <v>0</v>
      </c>
      <c r="AP1937" s="165">
        <f t="shared" si="805"/>
        <v>0</v>
      </c>
      <c r="AQ1937" s="165">
        <f t="shared" si="805"/>
        <v>0</v>
      </c>
      <c r="AR1937" s="165">
        <f t="shared" si="805"/>
        <v>0</v>
      </c>
      <c r="AS1937" s="165">
        <f t="shared" si="792"/>
        <v>0</v>
      </c>
    </row>
    <row r="1938" spans="2:45" hidden="1" outlineLevel="2">
      <c r="B1938" s="66">
        <v>2</v>
      </c>
      <c r="D1938" s="338">
        <v>0</v>
      </c>
      <c r="E1938" s="165">
        <f t="shared" si="802"/>
        <v>0</v>
      </c>
      <c r="F1938" s="165">
        <f t="shared" si="802"/>
        <v>0</v>
      </c>
      <c r="G1938" s="165">
        <f t="shared" si="802"/>
        <v>0</v>
      </c>
      <c r="H1938" s="165">
        <f t="shared" si="802"/>
        <v>0</v>
      </c>
      <c r="I1938" s="165">
        <f t="shared" si="802"/>
        <v>0</v>
      </c>
      <c r="J1938" s="165">
        <f t="shared" si="802"/>
        <v>0</v>
      </c>
      <c r="K1938" s="165">
        <f t="shared" si="802"/>
        <v>0</v>
      </c>
      <c r="L1938" s="165">
        <f t="shared" si="802"/>
        <v>0</v>
      </c>
      <c r="M1938" s="165">
        <f t="shared" si="802"/>
        <v>0</v>
      </c>
      <c r="N1938" s="165">
        <f t="shared" si="802"/>
        <v>0</v>
      </c>
      <c r="O1938" s="165">
        <f t="shared" si="803"/>
        <v>0</v>
      </c>
      <c r="P1938" s="165">
        <f t="shared" si="803"/>
        <v>0</v>
      </c>
      <c r="Q1938" s="165">
        <f t="shared" si="803"/>
        <v>0</v>
      </c>
      <c r="R1938" s="165">
        <f t="shared" si="803"/>
        <v>0</v>
      </c>
      <c r="S1938" s="165">
        <f t="shared" si="803"/>
        <v>0</v>
      </c>
      <c r="T1938" s="165">
        <f t="shared" si="803"/>
        <v>0</v>
      </c>
      <c r="U1938" s="165">
        <f t="shared" si="803"/>
        <v>0</v>
      </c>
      <c r="V1938" s="165">
        <f t="shared" si="803"/>
        <v>0</v>
      </c>
      <c r="W1938" s="165">
        <f t="shared" si="803"/>
        <v>0</v>
      </c>
      <c r="X1938" s="165">
        <f t="shared" si="803"/>
        <v>0</v>
      </c>
      <c r="Y1938" s="165">
        <f t="shared" si="804"/>
        <v>0</v>
      </c>
      <c r="Z1938" s="165">
        <f t="shared" si="804"/>
        <v>0</v>
      </c>
      <c r="AA1938" s="165">
        <f t="shared" si="804"/>
        <v>0</v>
      </c>
      <c r="AB1938" s="165">
        <f t="shared" si="804"/>
        <v>0</v>
      </c>
      <c r="AC1938" s="165">
        <f t="shared" si="804"/>
        <v>0</v>
      </c>
      <c r="AD1938" s="165">
        <f t="shared" si="804"/>
        <v>0</v>
      </c>
      <c r="AE1938" s="165">
        <f t="shared" si="804"/>
        <v>0</v>
      </c>
      <c r="AF1938" s="165">
        <f t="shared" si="804"/>
        <v>0</v>
      </c>
      <c r="AG1938" s="165">
        <f t="shared" si="804"/>
        <v>0</v>
      </c>
      <c r="AH1938" s="165">
        <f t="shared" si="804"/>
        <v>0</v>
      </c>
      <c r="AI1938" s="165">
        <f t="shared" si="805"/>
        <v>0</v>
      </c>
      <c r="AJ1938" s="165">
        <f t="shared" si="805"/>
        <v>0</v>
      </c>
      <c r="AK1938" s="165">
        <f t="shared" si="805"/>
        <v>0</v>
      </c>
      <c r="AL1938" s="165">
        <f t="shared" si="805"/>
        <v>0</v>
      </c>
      <c r="AM1938" s="165">
        <f t="shared" si="805"/>
        <v>0</v>
      </c>
      <c r="AN1938" s="165">
        <f t="shared" si="805"/>
        <v>0</v>
      </c>
      <c r="AO1938" s="165">
        <f t="shared" si="805"/>
        <v>0</v>
      </c>
      <c r="AP1938" s="165">
        <f t="shared" si="805"/>
        <v>0</v>
      </c>
      <c r="AQ1938" s="165">
        <f t="shared" si="805"/>
        <v>0</v>
      </c>
      <c r="AR1938" s="165">
        <f t="shared" si="805"/>
        <v>0</v>
      </c>
      <c r="AS1938" s="165">
        <f t="shared" si="792"/>
        <v>0</v>
      </c>
    </row>
    <row r="1939" spans="2:45" hidden="1" outlineLevel="2">
      <c r="B1939" s="66">
        <v>3</v>
      </c>
      <c r="D1939" s="338">
        <v>0</v>
      </c>
      <c r="E1939" s="165">
        <f t="shared" si="802"/>
        <v>0</v>
      </c>
      <c r="F1939" s="165">
        <f t="shared" si="802"/>
        <v>0</v>
      </c>
      <c r="G1939" s="165">
        <f t="shared" si="802"/>
        <v>0</v>
      </c>
      <c r="H1939" s="165">
        <f t="shared" si="802"/>
        <v>0</v>
      </c>
      <c r="I1939" s="165">
        <f t="shared" si="802"/>
        <v>0</v>
      </c>
      <c r="J1939" s="165">
        <f t="shared" si="802"/>
        <v>0</v>
      </c>
      <c r="K1939" s="165">
        <f t="shared" si="802"/>
        <v>0</v>
      </c>
      <c r="L1939" s="165">
        <f t="shared" si="802"/>
        <v>0</v>
      </c>
      <c r="M1939" s="165">
        <f t="shared" si="802"/>
        <v>0</v>
      </c>
      <c r="N1939" s="165">
        <f t="shared" si="802"/>
        <v>0</v>
      </c>
      <c r="O1939" s="165">
        <f t="shared" si="803"/>
        <v>0</v>
      </c>
      <c r="P1939" s="165">
        <f t="shared" si="803"/>
        <v>0</v>
      </c>
      <c r="Q1939" s="165">
        <f t="shared" si="803"/>
        <v>0</v>
      </c>
      <c r="R1939" s="165">
        <f t="shared" si="803"/>
        <v>0</v>
      </c>
      <c r="S1939" s="165">
        <f t="shared" si="803"/>
        <v>0</v>
      </c>
      <c r="T1939" s="165">
        <f t="shared" si="803"/>
        <v>0</v>
      </c>
      <c r="U1939" s="165">
        <f t="shared" si="803"/>
        <v>0</v>
      </c>
      <c r="V1939" s="165">
        <f t="shared" si="803"/>
        <v>0</v>
      </c>
      <c r="W1939" s="165">
        <f t="shared" si="803"/>
        <v>0</v>
      </c>
      <c r="X1939" s="165">
        <f t="shared" si="803"/>
        <v>0</v>
      </c>
      <c r="Y1939" s="165">
        <f t="shared" si="804"/>
        <v>0</v>
      </c>
      <c r="Z1939" s="165">
        <f t="shared" si="804"/>
        <v>0</v>
      </c>
      <c r="AA1939" s="165">
        <f t="shared" si="804"/>
        <v>0</v>
      </c>
      <c r="AB1939" s="165">
        <f t="shared" si="804"/>
        <v>0</v>
      </c>
      <c r="AC1939" s="165">
        <f t="shared" si="804"/>
        <v>0</v>
      </c>
      <c r="AD1939" s="165">
        <f t="shared" si="804"/>
        <v>0</v>
      </c>
      <c r="AE1939" s="165">
        <f t="shared" si="804"/>
        <v>0</v>
      </c>
      <c r="AF1939" s="165">
        <f t="shared" si="804"/>
        <v>0</v>
      </c>
      <c r="AG1939" s="165">
        <f t="shared" si="804"/>
        <v>0</v>
      </c>
      <c r="AH1939" s="165">
        <f t="shared" si="804"/>
        <v>0</v>
      </c>
      <c r="AI1939" s="165">
        <f t="shared" si="805"/>
        <v>0</v>
      </c>
      <c r="AJ1939" s="165">
        <f t="shared" si="805"/>
        <v>0</v>
      </c>
      <c r="AK1939" s="165">
        <f t="shared" si="805"/>
        <v>0</v>
      </c>
      <c r="AL1939" s="165">
        <f t="shared" si="805"/>
        <v>0</v>
      </c>
      <c r="AM1939" s="165">
        <f t="shared" si="805"/>
        <v>0</v>
      </c>
      <c r="AN1939" s="165">
        <f t="shared" si="805"/>
        <v>0</v>
      </c>
      <c r="AO1939" s="165">
        <f t="shared" si="805"/>
        <v>0</v>
      </c>
      <c r="AP1939" s="165">
        <f t="shared" si="805"/>
        <v>0</v>
      </c>
      <c r="AQ1939" s="165">
        <f t="shared" si="805"/>
        <v>0</v>
      </c>
      <c r="AR1939" s="165">
        <f t="shared" si="805"/>
        <v>0</v>
      </c>
      <c r="AS1939" s="165">
        <f t="shared" si="792"/>
        <v>0</v>
      </c>
    </row>
    <row r="1940" spans="2:45" hidden="1" outlineLevel="2">
      <c r="B1940" s="66">
        <v>4</v>
      </c>
      <c r="D1940" s="338">
        <v>0</v>
      </c>
      <c r="E1940" s="165">
        <f t="shared" si="802"/>
        <v>0</v>
      </c>
      <c r="F1940" s="165">
        <f t="shared" si="802"/>
        <v>0</v>
      </c>
      <c r="G1940" s="165">
        <f t="shared" si="802"/>
        <v>0</v>
      </c>
      <c r="H1940" s="165">
        <f t="shared" si="802"/>
        <v>0</v>
      </c>
      <c r="I1940" s="165">
        <f t="shared" si="802"/>
        <v>0</v>
      </c>
      <c r="J1940" s="165">
        <f t="shared" si="802"/>
        <v>0</v>
      </c>
      <c r="K1940" s="165">
        <f t="shared" si="802"/>
        <v>0</v>
      </c>
      <c r="L1940" s="165">
        <f t="shared" si="802"/>
        <v>0</v>
      </c>
      <c r="M1940" s="165">
        <f t="shared" si="802"/>
        <v>0</v>
      </c>
      <c r="N1940" s="165">
        <f t="shared" si="802"/>
        <v>0</v>
      </c>
      <c r="O1940" s="165">
        <f t="shared" si="803"/>
        <v>0</v>
      </c>
      <c r="P1940" s="165">
        <f t="shared" si="803"/>
        <v>0</v>
      </c>
      <c r="Q1940" s="165">
        <f t="shared" si="803"/>
        <v>0</v>
      </c>
      <c r="R1940" s="165">
        <f t="shared" si="803"/>
        <v>0</v>
      </c>
      <c r="S1940" s="165">
        <f t="shared" si="803"/>
        <v>0</v>
      </c>
      <c r="T1940" s="165">
        <f t="shared" si="803"/>
        <v>0</v>
      </c>
      <c r="U1940" s="165">
        <f t="shared" si="803"/>
        <v>0</v>
      </c>
      <c r="V1940" s="165">
        <f t="shared" si="803"/>
        <v>0</v>
      </c>
      <c r="W1940" s="165">
        <f t="shared" si="803"/>
        <v>0</v>
      </c>
      <c r="X1940" s="165">
        <f t="shared" si="803"/>
        <v>0</v>
      </c>
      <c r="Y1940" s="165">
        <f t="shared" si="804"/>
        <v>0</v>
      </c>
      <c r="Z1940" s="165">
        <f t="shared" si="804"/>
        <v>0</v>
      </c>
      <c r="AA1940" s="165">
        <f t="shared" si="804"/>
        <v>0</v>
      </c>
      <c r="AB1940" s="165">
        <f t="shared" si="804"/>
        <v>0</v>
      </c>
      <c r="AC1940" s="165">
        <f t="shared" si="804"/>
        <v>0</v>
      </c>
      <c r="AD1940" s="165">
        <f t="shared" si="804"/>
        <v>0</v>
      </c>
      <c r="AE1940" s="165">
        <f t="shared" si="804"/>
        <v>0</v>
      </c>
      <c r="AF1940" s="165">
        <f t="shared" si="804"/>
        <v>0</v>
      </c>
      <c r="AG1940" s="165">
        <f t="shared" si="804"/>
        <v>0</v>
      </c>
      <c r="AH1940" s="165">
        <f t="shared" si="804"/>
        <v>0</v>
      </c>
      <c r="AI1940" s="165">
        <f t="shared" si="805"/>
        <v>0</v>
      </c>
      <c r="AJ1940" s="165">
        <f t="shared" si="805"/>
        <v>0</v>
      </c>
      <c r="AK1940" s="165">
        <f t="shared" si="805"/>
        <v>0</v>
      </c>
      <c r="AL1940" s="165">
        <f t="shared" si="805"/>
        <v>0</v>
      </c>
      <c r="AM1940" s="165">
        <f t="shared" si="805"/>
        <v>0</v>
      </c>
      <c r="AN1940" s="165">
        <f t="shared" si="805"/>
        <v>0</v>
      </c>
      <c r="AO1940" s="165">
        <f t="shared" si="805"/>
        <v>0</v>
      </c>
      <c r="AP1940" s="165">
        <f t="shared" si="805"/>
        <v>0</v>
      </c>
      <c r="AQ1940" s="165">
        <f t="shared" si="805"/>
        <v>0</v>
      </c>
      <c r="AR1940" s="165">
        <f t="shared" si="805"/>
        <v>0</v>
      </c>
      <c r="AS1940" s="165">
        <f t="shared" si="792"/>
        <v>0</v>
      </c>
    </row>
    <row r="1941" spans="2:45" hidden="1" outlineLevel="2">
      <c r="B1941" s="66">
        <v>5</v>
      </c>
      <c r="D1941" s="338">
        <v>0</v>
      </c>
      <c r="E1941" s="165">
        <f t="shared" si="802"/>
        <v>0</v>
      </c>
      <c r="F1941" s="165">
        <f t="shared" si="802"/>
        <v>0</v>
      </c>
      <c r="G1941" s="165">
        <f t="shared" si="802"/>
        <v>0</v>
      </c>
      <c r="H1941" s="165">
        <f t="shared" si="802"/>
        <v>0</v>
      </c>
      <c r="I1941" s="165">
        <f t="shared" si="802"/>
        <v>0</v>
      </c>
      <c r="J1941" s="165">
        <f t="shared" si="802"/>
        <v>0</v>
      </c>
      <c r="K1941" s="165">
        <f t="shared" si="802"/>
        <v>0</v>
      </c>
      <c r="L1941" s="165">
        <f t="shared" si="802"/>
        <v>0</v>
      </c>
      <c r="M1941" s="165">
        <f t="shared" si="802"/>
        <v>0</v>
      </c>
      <c r="N1941" s="165">
        <f t="shared" si="802"/>
        <v>0</v>
      </c>
      <c r="O1941" s="165">
        <f t="shared" si="803"/>
        <v>0</v>
      </c>
      <c r="P1941" s="165">
        <f t="shared" si="803"/>
        <v>0</v>
      </c>
      <c r="Q1941" s="165">
        <f t="shared" si="803"/>
        <v>0</v>
      </c>
      <c r="R1941" s="165">
        <f t="shared" si="803"/>
        <v>0</v>
      </c>
      <c r="S1941" s="165">
        <f t="shared" si="803"/>
        <v>0</v>
      </c>
      <c r="T1941" s="165">
        <f t="shared" si="803"/>
        <v>0</v>
      </c>
      <c r="U1941" s="165">
        <f t="shared" si="803"/>
        <v>0</v>
      </c>
      <c r="V1941" s="165">
        <f t="shared" si="803"/>
        <v>0</v>
      </c>
      <c r="W1941" s="165">
        <f t="shared" si="803"/>
        <v>0</v>
      </c>
      <c r="X1941" s="165">
        <f t="shared" si="803"/>
        <v>0</v>
      </c>
      <c r="Y1941" s="165">
        <f t="shared" si="804"/>
        <v>0</v>
      </c>
      <c r="Z1941" s="165">
        <f t="shared" si="804"/>
        <v>0</v>
      </c>
      <c r="AA1941" s="165">
        <f t="shared" si="804"/>
        <v>0</v>
      </c>
      <c r="AB1941" s="165">
        <f t="shared" si="804"/>
        <v>0</v>
      </c>
      <c r="AC1941" s="165">
        <f t="shared" si="804"/>
        <v>0</v>
      </c>
      <c r="AD1941" s="165">
        <f t="shared" si="804"/>
        <v>0</v>
      </c>
      <c r="AE1941" s="165">
        <f t="shared" si="804"/>
        <v>0</v>
      </c>
      <c r="AF1941" s="165">
        <f t="shared" si="804"/>
        <v>0</v>
      </c>
      <c r="AG1941" s="165">
        <f t="shared" si="804"/>
        <v>0</v>
      </c>
      <c r="AH1941" s="165">
        <f t="shared" si="804"/>
        <v>0</v>
      </c>
      <c r="AI1941" s="165">
        <f t="shared" si="805"/>
        <v>0</v>
      </c>
      <c r="AJ1941" s="165">
        <f t="shared" si="805"/>
        <v>0</v>
      </c>
      <c r="AK1941" s="165">
        <f t="shared" si="805"/>
        <v>0</v>
      </c>
      <c r="AL1941" s="165">
        <f t="shared" si="805"/>
        <v>0</v>
      </c>
      <c r="AM1941" s="165">
        <f t="shared" si="805"/>
        <v>0</v>
      </c>
      <c r="AN1941" s="165">
        <f t="shared" si="805"/>
        <v>0</v>
      </c>
      <c r="AO1941" s="165">
        <f t="shared" si="805"/>
        <v>0</v>
      </c>
      <c r="AP1941" s="165">
        <f t="shared" si="805"/>
        <v>0</v>
      </c>
      <c r="AQ1941" s="165">
        <f t="shared" si="805"/>
        <v>0</v>
      </c>
      <c r="AR1941" s="165">
        <f t="shared" si="805"/>
        <v>0</v>
      </c>
      <c r="AS1941" s="165">
        <f t="shared" si="792"/>
        <v>0</v>
      </c>
    </row>
    <row r="1942" spans="2:45" hidden="1" outlineLevel="2">
      <c r="B1942" s="66">
        <v>6</v>
      </c>
      <c r="D1942" s="338">
        <v>0</v>
      </c>
      <c r="E1942" s="165">
        <f t="shared" si="802"/>
        <v>0</v>
      </c>
      <c r="F1942" s="165">
        <f t="shared" si="802"/>
        <v>0</v>
      </c>
      <c r="G1942" s="165">
        <f t="shared" si="802"/>
        <v>0</v>
      </c>
      <c r="H1942" s="165">
        <f t="shared" si="802"/>
        <v>0</v>
      </c>
      <c r="I1942" s="165">
        <f t="shared" si="802"/>
        <v>0</v>
      </c>
      <c r="J1942" s="165">
        <f t="shared" si="802"/>
        <v>0</v>
      </c>
      <c r="K1942" s="165">
        <f t="shared" si="802"/>
        <v>0</v>
      </c>
      <c r="L1942" s="165">
        <f t="shared" si="802"/>
        <v>0</v>
      </c>
      <c r="M1942" s="165">
        <f t="shared" si="802"/>
        <v>0</v>
      </c>
      <c r="N1942" s="165">
        <f t="shared" si="802"/>
        <v>0</v>
      </c>
      <c r="O1942" s="165">
        <f t="shared" si="803"/>
        <v>0</v>
      </c>
      <c r="P1942" s="165">
        <f t="shared" si="803"/>
        <v>0</v>
      </c>
      <c r="Q1942" s="165">
        <f t="shared" si="803"/>
        <v>0</v>
      </c>
      <c r="R1942" s="165">
        <f t="shared" si="803"/>
        <v>0</v>
      </c>
      <c r="S1942" s="165">
        <f t="shared" si="803"/>
        <v>0</v>
      </c>
      <c r="T1942" s="165">
        <f t="shared" si="803"/>
        <v>0</v>
      </c>
      <c r="U1942" s="165">
        <f t="shared" si="803"/>
        <v>0</v>
      </c>
      <c r="V1942" s="165">
        <f t="shared" si="803"/>
        <v>0</v>
      </c>
      <c r="W1942" s="165">
        <f t="shared" si="803"/>
        <v>0</v>
      </c>
      <c r="X1942" s="165">
        <f t="shared" si="803"/>
        <v>0</v>
      </c>
      <c r="Y1942" s="165">
        <f t="shared" si="804"/>
        <v>0</v>
      </c>
      <c r="Z1942" s="165">
        <f t="shared" si="804"/>
        <v>0</v>
      </c>
      <c r="AA1942" s="165">
        <f t="shared" si="804"/>
        <v>0</v>
      </c>
      <c r="AB1942" s="165">
        <f t="shared" si="804"/>
        <v>0</v>
      </c>
      <c r="AC1942" s="165">
        <f t="shared" si="804"/>
        <v>0</v>
      </c>
      <c r="AD1942" s="165">
        <f t="shared" si="804"/>
        <v>0</v>
      </c>
      <c r="AE1942" s="165">
        <f t="shared" si="804"/>
        <v>0</v>
      </c>
      <c r="AF1942" s="165">
        <f t="shared" si="804"/>
        <v>0</v>
      </c>
      <c r="AG1942" s="165">
        <f t="shared" si="804"/>
        <v>0</v>
      </c>
      <c r="AH1942" s="165">
        <f t="shared" si="804"/>
        <v>0</v>
      </c>
      <c r="AI1942" s="165">
        <f t="shared" si="805"/>
        <v>0</v>
      </c>
      <c r="AJ1942" s="165">
        <f t="shared" si="805"/>
        <v>0</v>
      </c>
      <c r="AK1942" s="165">
        <f t="shared" si="805"/>
        <v>0</v>
      </c>
      <c r="AL1942" s="165">
        <f t="shared" si="805"/>
        <v>0</v>
      </c>
      <c r="AM1942" s="165">
        <f t="shared" si="805"/>
        <v>0</v>
      </c>
      <c r="AN1942" s="165">
        <f t="shared" si="805"/>
        <v>0</v>
      </c>
      <c r="AO1942" s="165">
        <f t="shared" si="805"/>
        <v>0</v>
      </c>
      <c r="AP1942" s="165">
        <f t="shared" si="805"/>
        <v>0</v>
      </c>
      <c r="AQ1942" s="165">
        <f t="shared" si="805"/>
        <v>0</v>
      </c>
      <c r="AR1942" s="165">
        <f t="shared" si="805"/>
        <v>0</v>
      </c>
      <c r="AS1942" s="165">
        <f t="shared" si="792"/>
        <v>0</v>
      </c>
    </row>
    <row r="1943" spans="2:45" hidden="1" outlineLevel="2">
      <c r="B1943" s="66">
        <v>7</v>
      </c>
      <c r="D1943" s="338">
        <v>0</v>
      </c>
      <c r="E1943" s="165">
        <f t="shared" si="802"/>
        <v>0</v>
      </c>
      <c r="F1943" s="165">
        <f t="shared" si="802"/>
        <v>0</v>
      </c>
      <c r="G1943" s="165">
        <f t="shared" si="802"/>
        <v>0</v>
      </c>
      <c r="H1943" s="165">
        <f t="shared" si="802"/>
        <v>0</v>
      </c>
      <c r="I1943" s="165">
        <f t="shared" si="802"/>
        <v>0</v>
      </c>
      <c r="J1943" s="165">
        <f t="shared" si="802"/>
        <v>0</v>
      </c>
      <c r="K1943" s="165">
        <f t="shared" si="802"/>
        <v>0</v>
      </c>
      <c r="L1943" s="165">
        <f t="shared" si="802"/>
        <v>0</v>
      </c>
      <c r="M1943" s="165">
        <f t="shared" si="802"/>
        <v>0</v>
      </c>
      <c r="N1943" s="165">
        <f t="shared" si="802"/>
        <v>0</v>
      </c>
      <c r="O1943" s="165">
        <f t="shared" si="803"/>
        <v>0</v>
      </c>
      <c r="P1943" s="165">
        <f t="shared" si="803"/>
        <v>0</v>
      </c>
      <c r="Q1943" s="165">
        <f t="shared" si="803"/>
        <v>0</v>
      </c>
      <c r="R1943" s="165">
        <f t="shared" si="803"/>
        <v>0</v>
      </c>
      <c r="S1943" s="165">
        <f t="shared" si="803"/>
        <v>0</v>
      </c>
      <c r="T1943" s="165">
        <f t="shared" si="803"/>
        <v>0</v>
      </c>
      <c r="U1943" s="165">
        <f t="shared" si="803"/>
        <v>0</v>
      </c>
      <c r="V1943" s="165">
        <f t="shared" si="803"/>
        <v>0</v>
      </c>
      <c r="W1943" s="165">
        <f t="shared" si="803"/>
        <v>0</v>
      </c>
      <c r="X1943" s="165">
        <f t="shared" si="803"/>
        <v>0</v>
      </c>
      <c r="Y1943" s="165">
        <f t="shared" si="804"/>
        <v>0</v>
      </c>
      <c r="Z1943" s="165">
        <f t="shared" si="804"/>
        <v>0</v>
      </c>
      <c r="AA1943" s="165">
        <f t="shared" si="804"/>
        <v>0</v>
      </c>
      <c r="AB1943" s="165">
        <f t="shared" si="804"/>
        <v>0</v>
      </c>
      <c r="AC1943" s="165">
        <f t="shared" si="804"/>
        <v>0</v>
      </c>
      <c r="AD1943" s="165">
        <f t="shared" si="804"/>
        <v>0</v>
      </c>
      <c r="AE1943" s="165">
        <f t="shared" si="804"/>
        <v>0</v>
      </c>
      <c r="AF1943" s="165">
        <f t="shared" si="804"/>
        <v>0</v>
      </c>
      <c r="AG1943" s="165">
        <f t="shared" si="804"/>
        <v>0</v>
      </c>
      <c r="AH1943" s="165">
        <f t="shared" si="804"/>
        <v>0</v>
      </c>
      <c r="AI1943" s="165">
        <f t="shared" si="805"/>
        <v>0</v>
      </c>
      <c r="AJ1943" s="165">
        <f t="shared" si="805"/>
        <v>0</v>
      </c>
      <c r="AK1943" s="165">
        <f t="shared" si="805"/>
        <v>0</v>
      </c>
      <c r="AL1943" s="165">
        <f t="shared" si="805"/>
        <v>0</v>
      </c>
      <c r="AM1943" s="165">
        <f t="shared" si="805"/>
        <v>0</v>
      </c>
      <c r="AN1943" s="165">
        <f t="shared" si="805"/>
        <v>0</v>
      </c>
      <c r="AO1943" s="165">
        <f t="shared" si="805"/>
        <v>0</v>
      </c>
      <c r="AP1943" s="165">
        <f t="shared" si="805"/>
        <v>0</v>
      </c>
      <c r="AQ1943" s="165">
        <f t="shared" si="805"/>
        <v>0</v>
      </c>
      <c r="AR1943" s="165">
        <f t="shared" si="805"/>
        <v>0</v>
      </c>
      <c r="AS1943" s="165">
        <f t="shared" si="792"/>
        <v>0</v>
      </c>
    </row>
    <row r="1944" spans="2:45" hidden="1" outlineLevel="2">
      <c r="B1944" s="66">
        <v>8</v>
      </c>
      <c r="D1944" s="338">
        <v>0</v>
      </c>
      <c r="E1944" s="165">
        <f t="shared" si="802"/>
        <v>0</v>
      </c>
      <c r="F1944" s="165">
        <f t="shared" si="802"/>
        <v>0</v>
      </c>
      <c r="G1944" s="165">
        <f t="shared" si="802"/>
        <v>0</v>
      </c>
      <c r="H1944" s="165">
        <f t="shared" si="802"/>
        <v>0</v>
      </c>
      <c r="I1944" s="165">
        <f t="shared" si="802"/>
        <v>0</v>
      </c>
      <c r="J1944" s="165">
        <f t="shared" si="802"/>
        <v>0</v>
      </c>
      <c r="K1944" s="165">
        <f t="shared" si="802"/>
        <v>0</v>
      </c>
      <c r="L1944" s="165">
        <f t="shared" si="802"/>
        <v>0</v>
      </c>
      <c r="M1944" s="165">
        <f t="shared" si="802"/>
        <v>0</v>
      </c>
      <c r="N1944" s="165">
        <f t="shared" si="802"/>
        <v>0</v>
      </c>
      <c r="O1944" s="165">
        <f t="shared" si="803"/>
        <v>0</v>
      </c>
      <c r="P1944" s="165">
        <f t="shared" si="803"/>
        <v>0</v>
      </c>
      <c r="Q1944" s="165">
        <f t="shared" si="803"/>
        <v>0</v>
      </c>
      <c r="R1944" s="165">
        <f t="shared" si="803"/>
        <v>0</v>
      </c>
      <c r="S1944" s="165">
        <f t="shared" si="803"/>
        <v>0</v>
      </c>
      <c r="T1944" s="165">
        <f t="shared" si="803"/>
        <v>0</v>
      </c>
      <c r="U1944" s="165">
        <f t="shared" si="803"/>
        <v>0</v>
      </c>
      <c r="V1944" s="165">
        <f t="shared" si="803"/>
        <v>0</v>
      </c>
      <c r="W1944" s="165">
        <f t="shared" si="803"/>
        <v>0</v>
      </c>
      <c r="X1944" s="165">
        <f t="shared" si="803"/>
        <v>0</v>
      </c>
      <c r="Y1944" s="165">
        <f t="shared" si="804"/>
        <v>0</v>
      </c>
      <c r="Z1944" s="165">
        <f t="shared" si="804"/>
        <v>0</v>
      </c>
      <c r="AA1944" s="165">
        <f t="shared" si="804"/>
        <v>0</v>
      </c>
      <c r="AB1944" s="165">
        <f t="shared" si="804"/>
        <v>0</v>
      </c>
      <c r="AC1944" s="165">
        <f t="shared" si="804"/>
        <v>0</v>
      </c>
      <c r="AD1944" s="165">
        <f t="shared" si="804"/>
        <v>0</v>
      </c>
      <c r="AE1944" s="165">
        <f t="shared" si="804"/>
        <v>0</v>
      </c>
      <c r="AF1944" s="165">
        <f t="shared" si="804"/>
        <v>0</v>
      </c>
      <c r="AG1944" s="165">
        <f t="shared" si="804"/>
        <v>0</v>
      </c>
      <c r="AH1944" s="165">
        <f t="shared" si="804"/>
        <v>0</v>
      </c>
      <c r="AI1944" s="165">
        <f t="shared" si="805"/>
        <v>0</v>
      </c>
      <c r="AJ1944" s="165">
        <f t="shared" si="805"/>
        <v>0</v>
      </c>
      <c r="AK1944" s="165">
        <f t="shared" si="805"/>
        <v>0</v>
      </c>
      <c r="AL1944" s="165">
        <f t="shared" si="805"/>
        <v>0</v>
      </c>
      <c r="AM1944" s="165">
        <f t="shared" si="805"/>
        <v>0</v>
      </c>
      <c r="AN1944" s="165">
        <f t="shared" si="805"/>
        <v>0</v>
      </c>
      <c r="AO1944" s="165">
        <f t="shared" si="805"/>
        <v>0</v>
      </c>
      <c r="AP1944" s="165">
        <f t="shared" si="805"/>
        <v>0</v>
      </c>
      <c r="AQ1944" s="165">
        <f t="shared" si="805"/>
        <v>0</v>
      </c>
      <c r="AR1944" s="165">
        <f t="shared" si="805"/>
        <v>0</v>
      </c>
      <c r="AS1944" s="165">
        <f t="shared" si="792"/>
        <v>0</v>
      </c>
    </row>
    <row r="1945" spans="2:45" hidden="1" outlineLevel="2">
      <c r="B1945" s="66">
        <v>9</v>
      </c>
      <c r="D1945" s="338">
        <v>0</v>
      </c>
      <c r="E1945" s="165">
        <f t="shared" si="802"/>
        <v>0</v>
      </c>
      <c r="F1945" s="165">
        <f t="shared" si="802"/>
        <v>0</v>
      </c>
      <c r="G1945" s="165">
        <f t="shared" si="802"/>
        <v>0</v>
      </c>
      <c r="H1945" s="165">
        <f t="shared" si="802"/>
        <v>0</v>
      </c>
      <c r="I1945" s="165">
        <f t="shared" si="802"/>
        <v>0</v>
      </c>
      <c r="J1945" s="165">
        <f t="shared" si="802"/>
        <v>0</v>
      </c>
      <c r="K1945" s="165">
        <f t="shared" si="802"/>
        <v>0</v>
      </c>
      <c r="L1945" s="165">
        <f t="shared" si="802"/>
        <v>0</v>
      </c>
      <c r="M1945" s="165">
        <f t="shared" si="802"/>
        <v>0</v>
      </c>
      <c r="N1945" s="165">
        <f t="shared" si="802"/>
        <v>0</v>
      </c>
      <c r="O1945" s="165">
        <f t="shared" si="803"/>
        <v>0</v>
      </c>
      <c r="P1945" s="165">
        <f t="shared" si="803"/>
        <v>0</v>
      </c>
      <c r="Q1945" s="165">
        <f t="shared" si="803"/>
        <v>0</v>
      </c>
      <c r="R1945" s="165">
        <f t="shared" si="803"/>
        <v>0</v>
      </c>
      <c r="S1945" s="165">
        <f t="shared" si="803"/>
        <v>0</v>
      </c>
      <c r="T1945" s="165">
        <f t="shared" si="803"/>
        <v>0</v>
      </c>
      <c r="U1945" s="165">
        <f t="shared" si="803"/>
        <v>0</v>
      </c>
      <c r="V1945" s="165">
        <f t="shared" si="803"/>
        <v>0</v>
      </c>
      <c r="W1945" s="165">
        <f t="shared" si="803"/>
        <v>0</v>
      </c>
      <c r="X1945" s="165">
        <f t="shared" si="803"/>
        <v>0</v>
      </c>
      <c r="Y1945" s="165">
        <f t="shared" si="804"/>
        <v>0</v>
      </c>
      <c r="Z1945" s="165">
        <f t="shared" si="804"/>
        <v>0</v>
      </c>
      <c r="AA1945" s="165">
        <f t="shared" si="804"/>
        <v>0</v>
      </c>
      <c r="AB1945" s="165">
        <f t="shared" si="804"/>
        <v>0</v>
      </c>
      <c r="AC1945" s="165">
        <f t="shared" si="804"/>
        <v>0</v>
      </c>
      <c r="AD1945" s="165">
        <f t="shared" si="804"/>
        <v>0</v>
      </c>
      <c r="AE1945" s="165">
        <f t="shared" si="804"/>
        <v>0</v>
      </c>
      <c r="AF1945" s="165">
        <f t="shared" si="804"/>
        <v>0</v>
      </c>
      <c r="AG1945" s="165">
        <f t="shared" si="804"/>
        <v>0</v>
      </c>
      <c r="AH1945" s="165">
        <f t="shared" si="804"/>
        <v>0</v>
      </c>
      <c r="AI1945" s="165">
        <f t="shared" si="805"/>
        <v>0</v>
      </c>
      <c r="AJ1945" s="165">
        <f t="shared" si="805"/>
        <v>0</v>
      </c>
      <c r="AK1945" s="165">
        <f t="shared" si="805"/>
        <v>0</v>
      </c>
      <c r="AL1945" s="165">
        <f t="shared" si="805"/>
        <v>0</v>
      </c>
      <c r="AM1945" s="165">
        <f t="shared" si="805"/>
        <v>0</v>
      </c>
      <c r="AN1945" s="165">
        <f t="shared" si="805"/>
        <v>0</v>
      </c>
      <c r="AO1945" s="165">
        <f t="shared" si="805"/>
        <v>0</v>
      </c>
      <c r="AP1945" s="165">
        <f t="shared" si="805"/>
        <v>0</v>
      </c>
      <c r="AQ1945" s="165">
        <f t="shared" si="805"/>
        <v>0</v>
      </c>
      <c r="AR1945" s="165">
        <f t="shared" si="805"/>
        <v>0</v>
      </c>
      <c r="AS1945" s="165">
        <f t="shared" si="792"/>
        <v>0</v>
      </c>
    </row>
    <row r="1946" spans="2:45" hidden="1" outlineLevel="2">
      <c r="B1946" s="66">
        <v>10</v>
      </c>
      <c r="D1946" s="338">
        <v>0</v>
      </c>
      <c r="E1946" s="165">
        <f t="shared" si="802"/>
        <v>0</v>
      </c>
      <c r="F1946" s="165">
        <f t="shared" si="802"/>
        <v>0</v>
      </c>
      <c r="G1946" s="165">
        <f t="shared" si="802"/>
        <v>0</v>
      </c>
      <c r="H1946" s="165">
        <f t="shared" si="802"/>
        <v>0</v>
      </c>
      <c r="I1946" s="165">
        <f t="shared" si="802"/>
        <v>0</v>
      </c>
      <c r="J1946" s="165">
        <f t="shared" si="802"/>
        <v>0</v>
      </c>
      <c r="K1946" s="165">
        <f t="shared" si="802"/>
        <v>0</v>
      </c>
      <c r="L1946" s="165">
        <f t="shared" si="802"/>
        <v>0</v>
      </c>
      <c r="M1946" s="165">
        <f t="shared" si="802"/>
        <v>0</v>
      </c>
      <c r="N1946" s="165">
        <f t="shared" si="802"/>
        <v>0</v>
      </c>
      <c r="O1946" s="165">
        <f t="shared" si="803"/>
        <v>0</v>
      </c>
      <c r="P1946" s="165">
        <f t="shared" si="803"/>
        <v>0</v>
      </c>
      <c r="Q1946" s="165">
        <f t="shared" si="803"/>
        <v>0</v>
      </c>
      <c r="R1946" s="165">
        <f t="shared" si="803"/>
        <v>0</v>
      </c>
      <c r="S1946" s="165">
        <f t="shared" si="803"/>
        <v>0</v>
      </c>
      <c r="T1946" s="165">
        <f t="shared" si="803"/>
        <v>0</v>
      </c>
      <c r="U1946" s="165">
        <f t="shared" si="803"/>
        <v>0</v>
      </c>
      <c r="V1946" s="165">
        <f t="shared" si="803"/>
        <v>0</v>
      </c>
      <c r="W1946" s="165">
        <f t="shared" si="803"/>
        <v>0</v>
      </c>
      <c r="X1946" s="165">
        <f t="shared" si="803"/>
        <v>0</v>
      </c>
      <c r="Y1946" s="165">
        <f t="shared" si="804"/>
        <v>0</v>
      </c>
      <c r="Z1946" s="165">
        <f t="shared" si="804"/>
        <v>0</v>
      </c>
      <c r="AA1946" s="165">
        <f t="shared" si="804"/>
        <v>0</v>
      </c>
      <c r="AB1946" s="165">
        <f t="shared" si="804"/>
        <v>0</v>
      </c>
      <c r="AC1946" s="165">
        <f t="shared" si="804"/>
        <v>0</v>
      </c>
      <c r="AD1946" s="165">
        <f t="shared" si="804"/>
        <v>0</v>
      </c>
      <c r="AE1946" s="165">
        <f t="shared" si="804"/>
        <v>0</v>
      </c>
      <c r="AF1946" s="165">
        <f t="shared" si="804"/>
        <v>0</v>
      </c>
      <c r="AG1946" s="165">
        <f t="shared" si="804"/>
        <v>0</v>
      </c>
      <c r="AH1946" s="165">
        <f t="shared" si="804"/>
        <v>0</v>
      </c>
      <c r="AI1946" s="165">
        <f t="shared" si="805"/>
        <v>0</v>
      </c>
      <c r="AJ1946" s="165">
        <f t="shared" si="805"/>
        <v>0</v>
      </c>
      <c r="AK1946" s="165">
        <f t="shared" si="805"/>
        <v>0</v>
      </c>
      <c r="AL1946" s="165">
        <f t="shared" si="805"/>
        <v>0</v>
      </c>
      <c r="AM1946" s="165">
        <f t="shared" si="805"/>
        <v>0</v>
      </c>
      <c r="AN1946" s="165">
        <f t="shared" si="805"/>
        <v>0</v>
      </c>
      <c r="AO1946" s="165">
        <f t="shared" si="805"/>
        <v>0</v>
      </c>
      <c r="AP1946" s="165">
        <f t="shared" si="805"/>
        <v>0</v>
      </c>
      <c r="AQ1946" s="165">
        <f t="shared" si="805"/>
        <v>0</v>
      </c>
      <c r="AR1946" s="165">
        <f t="shared" si="805"/>
        <v>0</v>
      </c>
      <c r="AS1946" s="165">
        <f t="shared" si="792"/>
        <v>0</v>
      </c>
    </row>
    <row r="1947" spans="2:45" hidden="1" outlineLevel="2">
      <c r="B1947" s="66">
        <v>11</v>
      </c>
      <c r="D1947" s="338">
        <v>0</v>
      </c>
      <c r="E1947" s="165">
        <f t="shared" ref="E1947:N1956" si="806">IF(AND(E$2=$B1947,$B1947=$C$3),$D1947,IF(AND(E$2&gt;$B1947,E$2&lt;=$D$1936+$B1947),SLN($D1947,0,IF($C$3-$B1947&gt;=$D$1936,$D$1936,$C$3-$B1947)),0))</f>
        <v>0</v>
      </c>
      <c r="F1947" s="165">
        <f t="shared" si="806"/>
        <v>0</v>
      </c>
      <c r="G1947" s="165">
        <f t="shared" si="806"/>
        <v>0</v>
      </c>
      <c r="H1947" s="165">
        <f t="shared" si="806"/>
        <v>0</v>
      </c>
      <c r="I1947" s="165">
        <f t="shared" si="806"/>
        <v>0</v>
      </c>
      <c r="J1947" s="165">
        <f t="shared" si="806"/>
        <v>0</v>
      </c>
      <c r="K1947" s="165">
        <f t="shared" si="806"/>
        <v>0</v>
      </c>
      <c r="L1947" s="165">
        <f t="shared" si="806"/>
        <v>0</v>
      </c>
      <c r="M1947" s="165">
        <f t="shared" si="806"/>
        <v>0</v>
      </c>
      <c r="N1947" s="165">
        <f t="shared" si="806"/>
        <v>0</v>
      </c>
      <c r="O1947" s="165">
        <f t="shared" ref="O1947:X1956" si="807">IF(AND(O$2=$B1947,$B1947=$C$3),$D1947,IF(AND(O$2&gt;$B1947,O$2&lt;=$D$1936+$B1947),SLN($D1947,0,IF($C$3-$B1947&gt;=$D$1936,$D$1936,$C$3-$B1947)),0))</f>
        <v>0</v>
      </c>
      <c r="P1947" s="165">
        <f t="shared" si="807"/>
        <v>0</v>
      </c>
      <c r="Q1947" s="165">
        <f t="shared" si="807"/>
        <v>0</v>
      </c>
      <c r="R1947" s="165">
        <f t="shared" si="807"/>
        <v>0</v>
      </c>
      <c r="S1947" s="165">
        <f t="shared" si="807"/>
        <v>0</v>
      </c>
      <c r="T1947" s="165">
        <f t="shared" si="807"/>
        <v>0</v>
      </c>
      <c r="U1947" s="165">
        <f t="shared" si="807"/>
        <v>0</v>
      </c>
      <c r="V1947" s="165">
        <f t="shared" si="807"/>
        <v>0</v>
      </c>
      <c r="W1947" s="165">
        <f t="shared" si="807"/>
        <v>0</v>
      </c>
      <c r="X1947" s="165">
        <f t="shared" si="807"/>
        <v>0</v>
      </c>
      <c r="Y1947" s="165">
        <f t="shared" ref="Y1947:AH1956" si="808">IF(AND(Y$2=$B1947,$B1947=$C$3),$D1947,IF(AND(Y$2&gt;$B1947,Y$2&lt;=$D$1936+$B1947),SLN($D1947,0,IF($C$3-$B1947&gt;=$D$1936,$D$1936,$C$3-$B1947)),0))</f>
        <v>0</v>
      </c>
      <c r="Z1947" s="165">
        <f t="shared" si="808"/>
        <v>0</v>
      </c>
      <c r="AA1947" s="165">
        <f t="shared" si="808"/>
        <v>0</v>
      </c>
      <c r="AB1947" s="165">
        <f t="shared" si="808"/>
        <v>0</v>
      </c>
      <c r="AC1947" s="165">
        <f t="shared" si="808"/>
        <v>0</v>
      </c>
      <c r="AD1947" s="165">
        <f t="shared" si="808"/>
        <v>0</v>
      </c>
      <c r="AE1947" s="165">
        <f t="shared" si="808"/>
        <v>0</v>
      </c>
      <c r="AF1947" s="165">
        <f t="shared" si="808"/>
        <v>0</v>
      </c>
      <c r="AG1947" s="165">
        <f t="shared" si="808"/>
        <v>0</v>
      </c>
      <c r="AH1947" s="165">
        <f t="shared" si="808"/>
        <v>0</v>
      </c>
      <c r="AI1947" s="165">
        <f t="shared" ref="AI1947:AR1956" si="809">IF(AND(AI$2=$B1947,$B1947=$C$3),$D1947,IF(AND(AI$2&gt;$B1947,AI$2&lt;=$D$1936+$B1947),SLN($D1947,0,IF($C$3-$B1947&gt;=$D$1936,$D$1936,$C$3-$B1947)),0))</f>
        <v>0</v>
      </c>
      <c r="AJ1947" s="165">
        <f t="shared" si="809"/>
        <v>0</v>
      </c>
      <c r="AK1947" s="165">
        <f t="shared" si="809"/>
        <v>0</v>
      </c>
      <c r="AL1947" s="165">
        <f t="shared" si="809"/>
        <v>0</v>
      </c>
      <c r="AM1947" s="165">
        <f t="shared" si="809"/>
        <v>0</v>
      </c>
      <c r="AN1947" s="165">
        <f t="shared" si="809"/>
        <v>0</v>
      </c>
      <c r="AO1947" s="165">
        <f t="shared" si="809"/>
        <v>0</v>
      </c>
      <c r="AP1947" s="165">
        <f t="shared" si="809"/>
        <v>0</v>
      </c>
      <c r="AQ1947" s="165">
        <f t="shared" si="809"/>
        <v>0</v>
      </c>
      <c r="AR1947" s="165">
        <f t="shared" si="809"/>
        <v>0</v>
      </c>
      <c r="AS1947" s="165">
        <f t="shared" si="792"/>
        <v>0</v>
      </c>
    </row>
    <row r="1948" spans="2:45" hidden="1" outlineLevel="2">
      <c r="B1948" s="66">
        <v>12</v>
      </c>
      <c r="D1948" s="338">
        <v>0</v>
      </c>
      <c r="E1948" s="165">
        <f t="shared" si="806"/>
        <v>0</v>
      </c>
      <c r="F1948" s="165">
        <f t="shared" si="806"/>
        <v>0</v>
      </c>
      <c r="G1948" s="165">
        <f t="shared" si="806"/>
        <v>0</v>
      </c>
      <c r="H1948" s="165">
        <f t="shared" si="806"/>
        <v>0</v>
      </c>
      <c r="I1948" s="165">
        <f t="shared" si="806"/>
        <v>0</v>
      </c>
      <c r="J1948" s="165">
        <f t="shared" si="806"/>
        <v>0</v>
      </c>
      <c r="K1948" s="165">
        <f t="shared" si="806"/>
        <v>0</v>
      </c>
      <c r="L1948" s="165">
        <f t="shared" si="806"/>
        <v>0</v>
      </c>
      <c r="M1948" s="165">
        <f t="shared" si="806"/>
        <v>0</v>
      </c>
      <c r="N1948" s="165">
        <f t="shared" si="806"/>
        <v>0</v>
      </c>
      <c r="O1948" s="165">
        <f t="shared" si="807"/>
        <v>0</v>
      </c>
      <c r="P1948" s="165">
        <f t="shared" si="807"/>
        <v>0</v>
      </c>
      <c r="Q1948" s="165">
        <f t="shared" si="807"/>
        <v>0</v>
      </c>
      <c r="R1948" s="165">
        <f t="shared" si="807"/>
        <v>0</v>
      </c>
      <c r="S1948" s="165">
        <f t="shared" si="807"/>
        <v>0</v>
      </c>
      <c r="T1948" s="165">
        <f t="shared" si="807"/>
        <v>0</v>
      </c>
      <c r="U1948" s="165">
        <f t="shared" si="807"/>
        <v>0</v>
      </c>
      <c r="V1948" s="165">
        <f t="shared" si="807"/>
        <v>0</v>
      </c>
      <c r="W1948" s="165">
        <f t="shared" si="807"/>
        <v>0</v>
      </c>
      <c r="X1948" s="165">
        <f t="shared" si="807"/>
        <v>0</v>
      </c>
      <c r="Y1948" s="165">
        <f t="shared" si="808"/>
        <v>0</v>
      </c>
      <c r="Z1948" s="165">
        <f t="shared" si="808"/>
        <v>0</v>
      </c>
      <c r="AA1948" s="165">
        <f t="shared" si="808"/>
        <v>0</v>
      </c>
      <c r="AB1948" s="165">
        <f t="shared" si="808"/>
        <v>0</v>
      </c>
      <c r="AC1948" s="165">
        <f t="shared" si="808"/>
        <v>0</v>
      </c>
      <c r="AD1948" s="165">
        <f t="shared" si="808"/>
        <v>0</v>
      </c>
      <c r="AE1948" s="165">
        <f t="shared" si="808"/>
        <v>0</v>
      </c>
      <c r="AF1948" s="165">
        <f t="shared" si="808"/>
        <v>0</v>
      </c>
      <c r="AG1948" s="165">
        <f t="shared" si="808"/>
        <v>0</v>
      </c>
      <c r="AH1948" s="165">
        <f t="shared" si="808"/>
        <v>0</v>
      </c>
      <c r="AI1948" s="165">
        <f t="shared" si="809"/>
        <v>0</v>
      </c>
      <c r="AJ1948" s="165">
        <f t="shared" si="809"/>
        <v>0</v>
      </c>
      <c r="AK1948" s="165">
        <f t="shared" si="809"/>
        <v>0</v>
      </c>
      <c r="AL1948" s="165">
        <f t="shared" si="809"/>
        <v>0</v>
      </c>
      <c r="AM1948" s="165">
        <f t="shared" si="809"/>
        <v>0</v>
      </c>
      <c r="AN1948" s="165">
        <f t="shared" si="809"/>
        <v>0</v>
      </c>
      <c r="AO1948" s="165">
        <f t="shared" si="809"/>
        <v>0</v>
      </c>
      <c r="AP1948" s="165">
        <f t="shared" si="809"/>
        <v>0</v>
      </c>
      <c r="AQ1948" s="165">
        <f t="shared" si="809"/>
        <v>0</v>
      </c>
      <c r="AR1948" s="165">
        <f t="shared" si="809"/>
        <v>0</v>
      </c>
      <c r="AS1948" s="165">
        <f t="shared" si="792"/>
        <v>0</v>
      </c>
    </row>
    <row r="1949" spans="2:45" hidden="1" outlineLevel="2">
      <c r="B1949" s="66">
        <v>13</v>
      </c>
      <c r="D1949" s="338">
        <v>0</v>
      </c>
      <c r="E1949" s="165">
        <f t="shared" si="806"/>
        <v>0</v>
      </c>
      <c r="F1949" s="165">
        <f t="shared" si="806"/>
        <v>0</v>
      </c>
      <c r="G1949" s="165">
        <f t="shared" si="806"/>
        <v>0</v>
      </c>
      <c r="H1949" s="165">
        <f t="shared" si="806"/>
        <v>0</v>
      </c>
      <c r="I1949" s="165">
        <f t="shared" si="806"/>
        <v>0</v>
      </c>
      <c r="J1949" s="165">
        <f t="shared" si="806"/>
        <v>0</v>
      </c>
      <c r="K1949" s="165">
        <f t="shared" si="806"/>
        <v>0</v>
      </c>
      <c r="L1949" s="165">
        <f t="shared" si="806"/>
        <v>0</v>
      </c>
      <c r="M1949" s="165">
        <f t="shared" si="806"/>
        <v>0</v>
      </c>
      <c r="N1949" s="165">
        <f t="shared" si="806"/>
        <v>0</v>
      </c>
      <c r="O1949" s="165">
        <f t="shared" si="807"/>
        <v>0</v>
      </c>
      <c r="P1949" s="165">
        <f t="shared" si="807"/>
        <v>0</v>
      </c>
      <c r="Q1949" s="165">
        <f t="shared" si="807"/>
        <v>0</v>
      </c>
      <c r="R1949" s="165">
        <f t="shared" si="807"/>
        <v>0</v>
      </c>
      <c r="S1949" s="165">
        <f t="shared" si="807"/>
        <v>0</v>
      </c>
      <c r="T1949" s="165">
        <f t="shared" si="807"/>
        <v>0</v>
      </c>
      <c r="U1949" s="165">
        <f t="shared" si="807"/>
        <v>0</v>
      </c>
      <c r="V1949" s="165">
        <f t="shared" si="807"/>
        <v>0</v>
      </c>
      <c r="W1949" s="165">
        <f t="shared" si="807"/>
        <v>0</v>
      </c>
      <c r="X1949" s="165">
        <f t="shared" si="807"/>
        <v>0</v>
      </c>
      <c r="Y1949" s="165">
        <f t="shared" si="808"/>
        <v>0</v>
      </c>
      <c r="Z1949" s="165">
        <f t="shared" si="808"/>
        <v>0</v>
      </c>
      <c r="AA1949" s="165">
        <f t="shared" si="808"/>
        <v>0</v>
      </c>
      <c r="AB1949" s="165">
        <f t="shared" si="808"/>
        <v>0</v>
      </c>
      <c r="AC1949" s="165">
        <f t="shared" si="808"/>
        <v>0</v>
      </c>
      <c r="AD1949" s="165">
        <f t="shared" si="808"/>
        <v>0</v>
      </c>
      <c r="AE1949" s="165">
        <f t="shared" si="808"/>
        <v>0</v>
      </c>
      <c r="AF1949" s="165">
        <f t="shared" si="808"/>
        <v>0</v>
      </c>
      <c r="AG1949" s="165">
        <f t="shared" si="808"/>
        <v>0</v>
      </c>
      <c r="AH1949" s="165">
        <f t="shared" si="808"/>
        <v>0</v>
      </c>
      <c r="AI1949" s="165">
        <f t="shared" si="809"/>
        <v>0</v>
      </c>
      <c r="AJ1949" s="165">
        <f t="shared" si="809"/>
        <v>0</v>
      </c>
      <c r="AK1949" s="165">
        <f t="shared" si="809"/>
        <v>0</v>
      </c>
      <c r="AL1949" s="165">
        <f t="shared" si="809"/>
        <v>0</v>
      </c>
      <c r="AM1949" s="165">
        <f t="shared" si="809"/>
        <v>0</v>
      </c>
      <c r="AN1949" s="165">
        <f t="shared" si="809"/>
        <v>0</v>
      </c>
      <c r="AO1949" s="165">
        <f t="shared" si="809"/>
        <v>0</v>
      </c>
      <c r="AP1949" s="165">
        <f t="shared" si="809"/>
        <v>0</v>
      </c>
      <c r="AQ1949" s="165">
        <f t="shared" si="809"/>
        <v>0</v>
      </c>
      <c r="AR1949" s="165">
        <f t="shared" si="809"/>
        <v>0</v>
      </c>
      <c r="AS1949" s="165">
        <f t="shared" si="792"/>
        <v>0</v>
      </c>
    </row>
    <row r="1950" spans="2:45" hidden="1" outlineLevel="2">
      <c r="B1950" s="66">
        <v>14</v>
      </c>
      <c r="D1950" s="338">
        <v>0</v>
      </c>
      <c r="E1950" s="165">
        <f t="shared" si="806"/>
        <v>0</v>
      </c>
      <c r="F1950" s="165">
        <f t="shared" si="806"/>
        <v>0</v>
      </c>
      <c r="G1950" s="165">
        <f t="shared" si="806"/>
        <v>0</v>
      </c>
      <c r="H1950" s="165">
        <f t="shared" si="806"/>
        <v>0</v>
      </c>
      <c r="I1950" s="165">
        <f t="shared" si="806"/>
        <v>0</v>
      </c>
      <c r="J1950" s="165">
        <f t="shared" si="806"/>
        <v>0</v>
      </c>
      <c r="K1950" s="165">
        <f t="shared" si="806"/>
        <v>0</v>
      </c>
      <c r="L1950" s="165">
        <f t="shared" si="806"/>
        <v>0</v>
      </c>
      <c r="M1950" s="165">
        <f t="shared" si="806"/>
        <v>0</v>
      </c>
      <c r="N1950" s="165">
        <f t="shared" si="806"/>
        <v>0</v>
      </c>
      <c r="O1950" s="165">
        <f t="shared" si="807"/>
        <v>0</v>
      </c>
      <c r="P1950" s="165">
        <f t="shared" si="807"/>
        <v>0</v>
      </c>
      <c r="Q1950" s="165">
        <f t="shared" si="807"/>
        <v>0</v>
      </c>
      <c r="R1950" s="165">
        <f t="shared" si="807"/>
        <v>0</v>
      </c>
      <c r="S1950" s="165">
        <f t="shared" si="807"/>
        <v>0</v>
      </c>
      <c r="T1950" s="165">
        <f t="shared" si="807"/>
        <v>0</v>
      </c>
      <c r="U1950" s="165">
        <f t="shared" si="807"/>
        <v>0</v>
      </c>
      <c r="V1950" s="165">
        <f t="shared" si="807"/>
        <v>0</v>
      </c>
      <c r="W1950" s="165">
        <f t="shared" si="807"/>
        <v>0</v>
      </c>
      <c r="X1950" s="165">
        <f t="shared" si="807"/>
        <v>0</v>
      </c>
      <c r="Y1950" s="165">
        <f t="shared" si="808"/>
        <v>0</v>
      </c>
      <c r="Z1950" s="165">
        <f t="shared" si="808"/>
        <v>0</v>
      </c>
      <c r="AA1950" s="165">
        <f t="shared" si="808"/>
        <v>0</v>
      </c>
      <c r="AB1950" s="165">
        <f t="shared" si="808"/>
        <v>0</v>
      </c>
      <c r="AC1950" s="165">
        <f t="shared" si="808"/>
        <v>0</v>
      </c>
      <c r="AD1950" s="165">
        <f t="shared" si="808"/>
        <v>0</v>
      </c>
      <c r="AE1950" s="165">
        <f t="shared" si="808"/>
        <v>0</v>
      </c>
      <c r="AF1950" s="165">
        <f t="shared" si="808"/>
        <v>0</v>
      </c>
      <c r="AG1950" s="165">
        <f t="shared" si="808"/>
        <v>0</v>
      </c>
      <c r="AH1950" s="165">
        <f t="shared" si="808"/>
        <v>0</v>
      </c>
      <c r="AI1950" s="165">
        <f t="shared" si="809"/>
        <v>0</v>
      </c>
      <c r="AJ1950" s="165">
        <f t="shared" si="809"/>
        <v>0</v>
      </c>
      <c r="AK1950" s="165">
        <f t="shared" si="809"/>
        <v>0</v>
      </c>
      <c r="AL1950" s="165">
        <f t="shared" si="809"/>
        <v>0</v>
      </c>
      <c r="AM1950" s="165">
        <f t="shared" si="809"/>
        <v>0</v>
      </c>
      <c r="AN1950" s="165">
        <f t="shared" si="809"/>
        <v>0</v>
      </c>
      <c r="AO1950" s="165">
        <f t="shared" si="809"/>
        <v>0</v>
      </c>
      <c r="AP1950" s="165">
        <f t="shared" si="809"/>
        <v>0</v>
      </c>
      <c r="AQ1950" s="165">
        <f t="shared" si="809"/>
        <v>0</v>
      </c>
      <c r="AR1950" s="165">
        <f t="shared" si="809"/>
        <v>0</v>
      </c>
      <c r="AS1950" s="165">
        <f t="shared" si="792"/>
        <v>0</v>
      </c>
    </row>
    <row r="1951" spans="2:45" hidden="1" outlineLevel="2">
      <c r="B1951" s="66">
        <v>15</v>
      </c>
      <c r="D1951" s="338">
        <v>0</v>
      </c>
      <c r="E1951" s="165">
        <f t="shared" si="806"/>
        <v>0</v>
      </c>
      <c r="F1951" s="165">
        <f t="shared" si="806"/>
        <v>0</v>
      </c>
      <c r="G1951" s="165">
        <f t="shared" si="806"/>
        <v>0</v>
      </c>
      <c r="H1951" s="165">
        <f t="shared" si="806"/>
        <v>0</v>
      </c>
      <c r="I1951" s="165">
        <f t="shared" si="806"/>
        <v>0</v>
      </c>
      <c r="J1951" s="165">
        <f t="shared" si="806"/>
        <v>0</v>
      </c>
      <c r="K1951" s="165">
        <f t="shared" si="806"/>
        <v>0</v>
      </c>
      <c r="L1951" s="165">
        <f t="shared" si="806"/>
        <v>0</v>
      </c>
      <c r="M1951" s="165">
        <f t="shared" si="806"/>
        <v>0</v>
      </c>
      <c r="N1951" s="165">
        <f t="shared" si="806"/>
        <v>0</v>
      </c>
      <c r="O1951" s="165">
        <f t="shared" si="807"/>
        <v>0</v>
      </c>
      <c r="P1951" s="165">
        <f t="shared" si="807"/>
        <v>0</v>
      </c>
      <c r="Q1951" s="165">
        <f t="shared" si="807"/>
        <v>0</v>
      </c>
      <c r="R1951" s="165">
        <f t="shared" si="807"/>
        <v>0</v>
      </c>
      <c r="S1951" s="165">
        <f t="shared" si="807"/>
        <v>0</v>
      </c>
      <c r="T1951" s="165">
        <f t="shared" si="807"/>
        <v>0</v>
      </c>
      <c r="U1951" s="165">
        <f t="shared" si="807"/>
        <v>0</v>
      </c>
      <c r="V1951" s="165">
        <f t="shared" si="807"/>
        <v>0</v>
      </c>
      <c r="W1951" s="165">
        <f t="shared" si="807"/>
        <v>0</v>
      </c>
      <c r="X1951" s="165">
        <f t="shared" si="807"/>
        <v>0</v>
      </c>
      <c r="Y1951" s="165">
        <f t="shared" si="808"/>
        <v>0</v>
      </c>
      <c r="Z1951" s="165">
        <f t="shared" si="808"/>
        <v>0</v>
      </c>
      <c r="AA1951" s="165">
        <f t="shared" si="808"/>
        <v>0</v>
      </c>
      <c r="AB1951" s="165">
        <f t="shared" si="808"/>
        <v>0</v>
      </c>
      <c r="AC1951" s="165">
        <f t="shared" si="808"/>
        <v>0</v>
      </c>
      <c r="AD1951" s="165">
        <f t="shared" si="808"/>
        <v>0</v>
      </c>
      <c r="AE1951" s="165">
        <f t="shared" si="808"/>
        <v>0</v>
      </c>
      <c r="AF1951" s="165">
        <f t="shared" si="808"/>
        <v>0</v>
      </c>
      <c r="AG1951" s="165">
        <f t="shared" si="808"/>
        <v>0</v>
      </c>
      <c r="AH1951" s="165">
        <f t="shared" si="808"/>
        <v>0</v>
      </c>
      <c r="AI1951" s="165">
        <f t="shared" si="809"/>
        <v>0</v>
      </c>
      <c r="AJ1951" s="165">
        <f t="shared" si="809"/>
        <v>0</v>
      </c>
      <c r="AK1951" s="165">
        <f t="shared" si="809"/>
        <v>0</v>
      </c>
      <c r="AL1951" s="165">
        <f t="shared" si="809"/>
        <v>0</v>
      </c>
      <c r="AM1951" s="165">
        <f t="shared" si="809"/>
        <v>0</v>
      </c>
      <c r="AN1951" s="165">
        <f t="shared" si="809"/>
        <v>0</v>
      </c>
      <c r="AO1951" s="165">
        <f t="shared" si="809"/>
        <v>0</v>
      </c>
      <c r="AP1951" s="165">
        <f t="shared" si="809"/>
        <v>0</v>
      </c>
      <c r="AQ1951" s="165">
        <f t="shared" si="809"/>
        <v>0</v>
      </c>
      <c r="AR1951" s="165">
        <f t="shared" si="809"/>
        <v>0</v>
      </c>
      <c r="AS1951" s="165">
        <f t="shared" si="792"/>
        <v>0</v>
      </c>
    </row>
    <row r="1952" spans="2:45" hidden="1" outlineLevel="2">
      <c r="B1952" s="66">
        <v>16</v>
      </c>
      <c r="D1952" s="338">
        <v>0</v>
      </c>
      <c r="E1952" s="165">
        <f t="shared" si="806"/>
        <v>0</v>
      </c>
      <c r="F1952" s="165">
        <f t="shared" si="806"/>
        <v>0</v>
      </c>
      <c r="G1952" s="165">
        <f t="shared" si="806"/>
        <v>0</v>
      </c>
      <c r="H1952" s="165">
        <f t="shared" si="806"/>
        <v>0</v>
      </c>
      <c r="I1952" s="165">
        <f t="shared" si="806"/>
        <v>0</v>
      </c>
      <c r="J1952" s="165">
        <f t="shared" si="806"/>
        <v>0</v>
      </c>
      <c r="K1952" s="165">
        <f t="shared" si="806"/>
        <v>0</v>
      </c>
      <c r="L1952" s="165">
        <f t="shared" si="806"/>
        <v>0</v>
      </c>
      <c r="M1952" s="165">
        <f t="shared" si="806"/>
        <v>0</v>
      </c>
      <c r="N1952" s="165">
        <f t="shared" si="806"/>
        <v>0</v>
      </c>
      <c r="O1952" s="165">
        <f t="shared" si="807"/>
        <v>0</v>
      </c>
      <c r="P1952" s="165">
        <f t="shared" si="807"/>
        <v>0</v>
      </c>
      <c r="Q1952" s="165">
        <f t="shared" si="807"/>
        <v>0</v>
      </c>
      <c r="R1952" s="165">
        <f t="shared" si="807"/>
        <v>0</v>
      </c>
      <c r="S1952" s="165">
        <f t="shared" si="807"/>
        <v>0</v>
      </c>
      <c r="T1952" s="165">
        <f t="shared" si="807"/>
        <v>0</v>
      </c>
      <c r="U1952" s="165">
        <f t="shared" si="807"/>
        <v>0</v>
      </c>
      <c r="V1952" s="165">
        <f t="shared" si="807"/>
        <v>0</v>
      </c>
      <c r="W1952" s="165">
        <f t="shared" si="807"/>
        <v>0</v>
      </c>
      <c r="X1952" s="165">
        <f t="shared" si="807"/>
        <v>0</v>
      </c>
      <c r="Y1952" s="165">
        <f t="shared" si="808"/>
        <v>0</v>
      </c>
      <c r="Z1952" s="165">
        <f t="shared" si="808"/>
        <v>0</v>
      </c>
      <c r="AA1952" s="165">
        <f t="shared" si="808"/>
        <v>0</v>
      </c>
      <c r="AB1952" s="165">
        <f t="shared" si="808"/>
        <v>0</v>
      </c>
      <c r="AC1952" s="165">
        <f t="shared" si="808"/>
        <v>0</v>
      </c>
      <c r="AD1952" s="165">
        <f t="shared" si="808"/>
        <v>0</v>
      </c>
      <c r="AE1952" s="165">
        <f t="shared" si="808"/>
        <v>0</v>
      </c>
      <c r="AF1952" s="165">
        <f t="shared" si="808"/>
        <v>0</v>
      </c>
      <c r="AG1952" s="165">
        <f t="shared" si="808"/>
        <v>0</v>
      </c>
      <c r="AH1952" s="165">
        <f t="shared" si="808"/>
        <v>0</v>
      </c>
      <c r="AI1952" s="165">
        <f t="shared" si="809"/>
        <v>0</v>
      </c>
      <c r="AJ1952" s="165">
        <f t="shared" si="809"/>
        <v>0</v>
      </c>
      <c r="AK1952" s="165">
        <f t="shared" si="809"/>
        <v>0</v>
      </c>
      <c r="AL1952" s="165">
        <f t="shared" si="809"/>
        <v>0</v>
      </c>
      <c r="AM1952" s="165">
        <f t="shared" si="809"/>
        <v>0</v>
      </c>
      <c r="AN1952" s="165">
        <f t="shared" si="809"/>
        <v>0</v>
      </c>
      <c r="AO1952" s="165">
        <f t="shared" si="809"/>
        <v>0</v>
      </c>
      <c r="AP1952" s="165">
        <f t="shared" si="809"/>
        <v>0</v>
      </c>
      <c r="AQ1952" s="165">
        <f t="shared" si="809"/>
        <v>0</v>
      </c>
      <c r="AR1952" s="165">
        <f t="shared" si="809"/>
        <v>0</v>
      </c>
      <c r="AS1952" s="165">
        <f t="shared" si="792"/>
        <v>0</v>
      </c>
    </row>
    <row r="1953" spans="2:45" hidden="1" outlineLevel="2">
      <c r="B1953" s="66">
        <v>17</v>
      </c>
      <c r="D1953" s="338">
        <v>0</v>
      </c>
      <c r="E1953" s="165">
        <f t="shared" si="806"/>
        <v>0</v>
      </c>
      <c r="F1953" s="165">
        <f t="shared" si="806"/>
        <v>0</v>
      </c>
      <c r="G1953" s="165">
        <f t="shared" si="806"/>
        <v>0</v>
      </c>
      <c r="H1953" s="165">
        <f t="shared" si="806"/>
        <v>0</v>
      </c>
      <c r="I1953" s="165">
        <f t="shared" si="806"/>
        <v>0</v>
      </c>
      <c r="J1953" s="165">
        <f t="shared" si="806"/>
        <v>0</v>
      </c>
      <c r="K1953" s="165">
        <f t="shared" si="806"/>
        <v>0</v>
      </c>
      <c r="L1953" s="165">
        <f t="shared" si="806"/>
        <v>0</v>
      </c>
      <c r="M1953" s="165">
        <f t="shared" si="806"/>
        <v>0</v>
      </c>
      <c r="N1953" s="165">
        <f t="shared" si="806"/>
        <v>0</v>
      </c>
      <c r="O1953" s="165">
        <f t="shared" si="807"/>
        <v>0</v>
      </c>
      <c r="P1953" s="165">
        <f t="shared" si="807"/>
        <v>0</v>
      </c>
      <c r="Q1953" s="165">
        <f t="shared" si="807"/>
        <v>0</v>
      </c>
      <c r="R1953" s="165">
        <f t="shared" si="807"/>
        <v>0</v>
      </c>
      <c r="S1953" s="165">
        <f t="shared" si="807"/>
        <v>0</v>
      </c>
      <c r="T1953" s="165">
        <f t="shared" si="807"/>
        <v>0</v>
      </c>
      <c r="U1953" s="165">
        <f t="shared" si="807"/>
        <v>0</v>
      </c>
      <c r="V1953" s="165">
        <f t="shared" si="807"/>
        <v>0</v>
      </c>
      <c r="W1953" s="165">
        <f t="shared" si="807"/>
        <v>0</v>
      </c>
      <c r="X1953" s="165">
        <f t="shared" si="807"/>
        <v>0</v>
      </c>
      <c r="Y1953" s="165">
        <f t="shared" si="808"/>
        <v>0</v>
      </c>
      <c r="Z1953" s="165">
        <f t="shared" si="808"/>
        <v>0</v>
      </c>
      <c r="AA1953" s="165">
        <f t="shared" si="808"/>
        <v>0</v>
      </c>
      <c r="AB1953" s="165">
        <f t="shared" si="808"/>
        <v>0</v>
      </c>
      <c r="AC1953" s="165">
        <f t="shared" si="808"/>
        <v>0</v>
      </c>
      <c r="AD1953" s="165">
        <f t="shared" si="808"/>
        <v>0</v>
      </c>
      <c r="AE1953" s="165">
        <f t="shared" si="808"/>
        <v>0</v>
      </c>
      <c r="AF1953" s="165">
        <f t="shared" si="808"/>
        <v>0</v>
      </c>
      <c r="AG1953" s="165">
        <f t="shared" si="808"/>
        <v>0</v>
      </c>
      <c r="AH1953" s="165">
        <f t="shared" si="808"/>
        <v>0</v>
      </c>
      <c r="AI1953" s="165">
        <f t="shared" si="809"/>
        <v>0</v>
      </c>
      <c r="AJ1953" s="165">
        <f t="shared" si="809"/>
        <v>0</v>
      </c>
      <c r="AK1953" s="165">
        <f t="shared" si="809"/>
        <v>0</v>
      </c>
      <c r="AL1953" s="165">
        <f t="shared" si="809"/>
        <v>0</v>
      </c>
      <c r="AM1953" s="165">
        <f t="shared" si="809"/>
        <v>0</v>
      </c>
      <c r="AN1953" s="165">
        <f t="shared" si="809"/>
        <v>0</v>
      </c>
      <c r="AO1953" s="165">
        <f t="shared" si="809"/>
        <v>0</v>
      </c>
      <c r="AP1953" s="165">
        <f t="shared" si="809"/>
        <v>0</v>
      </c>
      <c r="AQ1953" s="165">
        <f t="shared" si="809"/>
        <v>0</v>
      </c>
      <c r="AR1953" s="165">
        <f t="shared" si="809"/>
        <v>0</v>
      </c>
      <c r="AS1953" s="165">
        <f t="shared" si="792"/>
        <v>0</v>
      </c>
    </row>
    <row r="1954" spans="2:45" hidden="1" outlineLevel="2">
      <c r="B1954" s="66">
        <v>18</v>
      </c>
      <c r="D1954" s="338">
        <v>0</v>
      </c>
      <c r="E1954" s="165">
        <f t="shared" si="806"/>
        <v>0</v>
      </c>
      <c r="F1954" s="165">
        <f t="shared" si="806"/>
        <v>0</v>
      </c>
      <c r="G1954" s="165">
        <f t="shared" si="806"/>
        <v>0</v>
      </c>
      <c r="H1954" s="165">
        <f t="shared" si="806"/>
        <v>0</v>
      </c>
      <c r="I1954" s="165">
        <f t="shared" si="806"/>
        <v>0</v>
      </c>
      <c r="J1954" s="165">
        <f t="shared" si="806"/>
        <v>0</v>
      </c>
      <c r="K1954" s="165">
        <f t="shared" si="806"/>
        <v>0</v>
      </c>
      <c r="L1954" s="165">
        <f t="shared" si="806"/>
        <v>0</v>
      </c>
      <c r="M1954" s="165">
        <f t="shared" si="806"/>
        <v>0</v>
      </c>
      <c r="N1954" s="165">
        <f t="shared" si="806"/>
        <v>0</v>
      </c>
      <c r="O1954" s="165">
        <f t="shared" si="807"/>
        <v>0</v>
      </c>
      <c r="P1954" s="165">
        <f t="shared" si="807"/>
        <v>0</v>
      </c>
      <c r="Q1954" s="165">
        <f t="shared" si="807"/>
        <v>0</v>
      </c>
      <c r="R1954" s="165">
        <f t="shared" si="807"/>
        <v>0</v>
      </c>
      <c r="S1954" s="165">
        <f t="shared" si="807"/>
        <v>0</v>
      </c>
      <c r="T1954" s="165">
        <f t="shared" si="807"/>
        <v>0</v>
      </c>
      <c r="U1954" s="165">
        <f t="shared" si="807"/>
        <v>0</v>
      </c>
      <c r="V1954" s="165">
        <f t="shared" si="807"/>
        <v>0</v>
      </c>
      <c r="W1954" s="165">
        <f t="shared" si="807"/>
        <v>0</v>
      </c>
      <c r="X1954" s="165">
        <f t="shared" si="807"/>
        <v>0</v>
      </c>
      <c r="Y1954" s="165">
        <f t="shared" si="808"/>
        <v>0</v>
      </c>
      <c r="Z1954" s="165">
        <f t="shared" si="808"/>
        <v>0</v>
      </c>
      <c r="AA1954" s="165">
        <f t="shared" si="808"/>
        <v>0</v>
      </c>
      <c r="AB1954" s="165">
        <f t="shared" si="808"/>
        <v>0</v>
      </c>
      <c r="AC1954" s="165">
        <f t="shared" si="808"/>
        <v>0</v>
      </c>
      <c r="AD1954" s="165">
        <f t="shared" si="808"/>
        <v>0</v>
      </c>
      <c r="AE1954" s="165">
        <f t="shared" si="808"/>
        <v>0</v>
      </c>
      <c r="AF1954" s="165">
        <f t="shared" si="808"/>
        <v>0</v>
      </c>
      <c r="AG1954" s="165">
        <f t="shared" si="808"/>
        <v>0</v>
      </c>
      <c r="AH1954" s="165">
        <f t="shared" si="808"/>
        <v>0</v>
      </c>
      <c r="AI1954" s="165">
        <f t="shared" si="809"/>
        <v>0</v>
      </c>
      <c r="AJ1954" s="165">
        <f t="shared" si="809"/>
        <v>0</v>
      </c>
      <c r="AK1954" s="165">
        <f t="shared" si="809"/>
        <v>0</v>
      </c>
      <c r="AL1954" s="165">
        <f t="shared" si="809"/>
        <v>0</v>
      </c>
      <c r="AM1954" s="165">
        <f t="shared" si="809"/>
        <v>0</v>
      </c>
      <c r="AN1954" s="165">
        <f t="shared" si="809"/>
        <v>0</v>
      </c>
      <c r="AO1954" s="165">
        <f t="shared" si="809"/>
        <v>0</v>
      </c>
      <c r="AP1954" s="165">
        <f t="shared" si="809"/>
        <v>0</v>
      </c>
      <c r="AQ1954" s="165">
        <f t="shared" si="809"/>
        <v>0</v>
      </c>
      <c r="AR1954" s="165">
        <f t="shared" si="809"/>
        <v>0</v>
      </c>
      <c r="AS1954" s="165">
        <f t="shared" si="792"/>
        <v>0</v>
      </c>
    </row>
    <row r="1955" spans="2:45" hidden="1" outlineLevel="2">
      <c r="B1955" s="66">
        <v>19</v>
      </c>
      <c r="D1955" s="338">
        <v>0</v>
      </c>
      <c r="E1955" s="165">
        <f t="shared" si="806"/>
        <v>0</v>
      </c>
      <c r="F1955" s="165">
        <f t="shared" si="806"/>
        <v>0</v>
      </c>
      <c r="G1955" s="165">
        <f t="shared" si="806"/>
        <v>0</v>
      </c>
      <c r="H1955" s="165">
        <f t="shared" si="806"/>
        <v>0</v>
      </c>
      <c r="I1955" s="165">
        <f t="shared" si="806"/>
        <v>0</v>
      </c>
      <c r="J1955" s="165">
        <f t="shared" si="806"/>
        <v>0</v>
      </c>
      <c r="K1955" s="165">
        <f t="shared" si="806"/>
        <v>0</v>
      </c>
      <c r="L1955" s="165">
        <f t="shared" si="806"/>
        <v>0</v>
      </c>
      <c r="M1955" s="165">
        <f t="shared" si="806"/>
        <v>0</v>
      </c>
      <c r="N1955" s="165">
        <f t="shared" si="806"/>
        <v>0</v>
      </c>
      <c r="O1955" s="165">
        <f t="shared" si="807"/>
        <v>0</v>
      </c>
      <c r="P1955" s="165">
        <f t="shared" si="807"/>
        <v>0</v>
      </c>
      <c r="Q1955" s="165">
        <f t="shared" si="807"/>
        <v>0</v>
      </c>
      <c r="R1955" s="165">
        <f t="shared" si="807"/>
        <v>0</v>
      </c>
      <c r="S1955" s="165">
        <f t="shared" si="807"/>
        <v>0</v>
      </c>
      <c r="T1955" s="165">
        <f t="shared" si="807"/>
        <v>0</v>
      </c>
      <c r="U1955" s="165">
        <f t="shared" si="807"/>
        <v>0</v>
      </c>
      <c r="V1955" s="165">
        <f t="shared" si="807"/>
        <v>0</v>
      </c>
      <c r="W1955" s="165">
        <f t="shared" si="807"/>
        <v>0</v>
      </c>
      <c r="X1955" s="165">
        <f t="shared" si="807"/>
        <v>0</v>
      </c>
      <c r="Y1955" s="165">
        <f t="shared" si="808"/>
        <v>0</v>
      </c>
      <c r="Z1955" s="165">
        <f t="shared" si="808"/>
        <v>0</v>
      </c>
      <c r="AA1955" s="165">
        <f t="shared" si="808"/>
        <v>0</v>
      </c>
      <c r="AB1955" s="165">
        <f t="shared" si="808"/>
        <v>0</v>
      </c>
      <c r="AC1955" s="165">
        <f t="shared" si="808"/>
        <v>0</v>
      </c>
      <c r="AD1955" s="165">
        <f t="shared" si="808"/>
        <v>0</v>
      </c>
      <c r="AE1955" s="165">
        <f t="shared" si="808"/>
        <v>0</v>
      </c>
      <c r="AF1955" s="165">
        <f t="shared" si="808"/>
        <v>0</v>
      </c>
      <c r="AG1955" s="165">
        <f t="shared" si="808"/>
        <v>0</v>
      </c>
      <c r="AH1955" s="165">
        <f t="shared" si="808"/>
        <v>0</v>
      </c>
      <c r="AI1955" s="165">
        <f t="shared" si="809"/>
        <v>0</v>
      </c>
      <c r="AJ1955" s="165">
        <f t="shared" si="809"/>
        <v>0</v>
      </c>
      <c r="AK1955" s="165">
        <f t="shared" si="809"/>
        <v>0</v>
      </c>
      <c r="AL1955" s="165">
        <f t="shared" si="809"/>
        <v>0</v>
      </c>
      <c r="AM1955" s="165">
        <f t="shared" si="809"/>
        <v>0</v>
      </c>
      <c r="AN1955" s="165">
        <f t="shared" si="809"/>
        <v>0</v>
      </c>
      <c r="AO1955" s="165">
        <f t="shared" si="809"/>
        <v>0</v>
      </c>
      <c r="AP1955" s="165">
        <f t="shared" si="809"/>
        <v>0</v>
      </c>
      <c r="AQ1955" s="165">
        <f t="shared" si="809"/>
        <v>0</v>
      </c>
      <c r="AR1955" s="165">
        <f t="shared" si="809"/>
        <v>0</v>
      </c>
      <c r="AS1955" s="165">
        <f t="shared" si="792"/>
        <v>0</v>
      </c>
    </row>
    <row r="1956" spans="2:45" hidden="1" outlineLevel="2">
      <c r="B1956" s="66">
        <v>20</v>
      </c>
      <c r="D1956" s="338">
        <v>0</v>
      </c>
      <c r="E1956" s="165">
        <f t="shared" si="806"/>
        <v>0</v>
      </c>
      <c r="F1956" s="165">
        <f t="shared" si="806"/>
        <v>0</v>
      </c>
      <c r="G1956" s="165">
        <f t="shared" si="806"/>
        <v>0</v>
      </c>
      <c r="H1956" s="165">
        <f t="shared" si="806"/>
        <v>0</v>
      </c>
      <c r="I1956" s="165">
        <f t="shared" si="806"/>
        <v>0</v>
      </c>
      <c r="J1956" s="165">
        <f t="shared" si="806"/>
        <v>0</v>
      </c>
      <c r="K1956" s="165">
        <f t="shared" si="806"/>
        <v>0</v>
      </c>
      <c r="L1956" s="165">
        <f t="shared" si="806"/>
        <v>0</v>
      </c>
      <c r="M1956" s="165">
        <f t="shared" si="806"/>
        <v>0</v>
      </c>
      <c r="N1956" s="165">
        <f t="shared" si="806"/>
        <v>0</v>
      </c>
      <c r="O1956" s="165">
        <f t="shared" si="807"/>
        <v>0</v>
      </c>
      <c r="P1956" s="165">
        <f t="shared" si="807"/>
        <v>0</v>
      </c>
      <c r="Q1956" s="165">
        <f t="shared" si="807"/>
        <v>0</v>
      </c>
      <c r="R1956" s="165">
        <f t="shared" si="807"/>
        <v>0</v>
      </c>
      <c r="S1956" s="165">
        <f t="shared" si="807"/>
        <v>0</v>
      </c>
      <c r="T1956" s="165">
        <f t="shared" si="807"/>
        <v>0</v>
      </c>
      <c r="U1956" s="165">
        <f t="shared" si="807"/>
        <v>0</v>
      </c>
      <c r="V1956" s="165">
        <f t="shared" si="807"/>
        <v>0</v>
      </c>
      <c r="W1956" s="165">
        <f t="shared" si="807"/>
        <v>0</v>
      </c>
      <c r="X1956" s="165">
        <f t="shared" si="807"/>
        <v>0</v>
      </c>
      <c r="Y1956" s="165">
        <f t="shared" si="808"/>
        <v>0</v>
      </c>
      <c r="Z1956" s="165">
        <f t="shared" si="808"/>
        <v>0</v>
      </c>
      <c r="AA1956" s="165">
        <f t="shared" si="808"/>
        <v>0</v>
      </c>
      <c r="AB1956" s="165">
        <f t="shared" si="808"/>
        <v>0</v>
      </c>
      <c r="AC1956" s="165">
        <f t="shared" si="808"/>
        <v>0</v>
      </c>
      <c r="AD1956" s="165">
        <f t="shared" si="808"/>
        <v>0</v>
      </c>
      <c r="AE1956" s="165">
        <f t="shared" si="808"/>
        <v>0</v>
      </c>
      <c r="AF1956" s="165">
        <f t="shared" si="808"/>
        <v>0</v>
      </c>
      <c r="AG1956" s="165">
        <f t="shared" si="808"/>
        <v>0</v>
      </c>
      <c r="AH1956" s="165">
        <f t="shared" si="808"/>
        <v>0</v>
      </c>
      <c r="AI1956" s="165">
        <f t="shared" si="809"/>
        <v>0</v>
      </c>
      <c r="AJ1956" s="165">
        <f t="shared" si="809"/>
        <v>0</v>
      </c>
      <c r="AK1956" s="165">
        <f t="shared" si="809"/>
        <v>0</v>
      </c>
      <c r="AL1956" s="165">
        <f t="shared" si="809"/>
        <v>0</v>
      </c>
      <c r="AM1956" s="165">
        <f t="shared" si="809"/>
        <v>0</v>
      </c>
      <c r="AN1956" s="165">
        <f t="shared" si="809"/>
        <v>0</v>
      </c>
      <c r="AO1956" s="165">
        <f t="shared" si="809"/>
        <v>0</v>
      </c>
      <c r="AP1956" s="165">
        <f t="shared" si="809"/>
        <v>0</v>
      </c>
      <c r="AQ1956" s="165">
        <f t="shared" si="809"/>
        <v>0</v>
      </c>
      <c r="AR1956" s="165">
        <f t="shared" si="809"/>
        <v>0</v>
      </c>
      <c r="AS1956" s="165">
        <f t="shared" si="792"/>
        <v>0</v>
      </c>
    </row>
    <row r="1957" spans="2:45" hidden="1" outlineLevel="2">
      <c r="B1957" s="66">
        <v>21</v>
      </c>
      <c r="D1957" s="338">
        <v>0</v>
      </c>
      <c r="E1957" s="165">
        <f t="shared" ref="E1957:N1966" si="810">IF(AND(E$2=$B1957,$B1957=$C$3),$D1957,IF(AND(E$2&gt;$B1957,E$2&lt;=$D$1936+$B1957),SLN($D1957,0,IF($C$3-$B1957&gt;=$D$1936,$D$1936,$C$3-$B1957)),0))</f>
        <v>0</v>
      </c>
      <c r="F1957" s="165">
        <f t="shared" si="810"/>
        <v>0</v>
      </c>
      <c r="G1957" s="165">
        <f t="shared" si="810"/>
        <v>0</v>
      </c>
      <c r="H1957" s="165">
        <f t="shared" si="810"/>
        <v>0</v>
      </c>
      <c r="I1957" s="165">
        <f t="shared" si="810"/>
        <v>0</v>
      </c>
      <c r="J1957" s="165">
        <f t="shared" si="810"/>
        <v>0</v>
      </c>
      <c r="K1957" s="165">
        <f t="shared" si="810"/>
        <v>0</v>
      </c>
      <c r="L1957" s="165">
        <f t="shared" si="810"/>
        <v>0</v>
      </c>
      <c r="M1957" s="165">
        <f t="shared" si="810"/>
        <v>0</v>
      </c>
      <c r="N1957" s="165">
        <f t="shared" si="810"/>
        <v>0</v>
      </c>
      <c r="O1957" s="165">
        <f t="shared" ref="O1957:X1966" si="811">IF(AND(O$2=$B1957,$B1957=$C$3),$D1957,IF(AND(O$2&gt;$B1957,O$2&lt;=$D$1936+$B1957),SLN($D1957,0,IF($C$3-$B1957&gt;=$D$1936,$D$1936,$C$3-$B1957)),0))</f>
        <v>0</v>
      </c>
      <c r="P1957" s="165">
        <f t="shared" si="811"/>
        <v>0</v>
      </c>
      <c r="Q1957" s="165">
        <f t="shared" si="811"/>
        <v>0</v>
      </c>
      <c r="R1957" s="165">
        <f t="shared" si="811"/>
        <v>0</v>
      </c>
      <c r="S1957" s="165">
        <f t="shared" si="811"/>
        <v>0</v>
      </c>
      <c r="T1957" s="165">
        <f t="shared" si="811"/>
        <v>0</v>
      </c>
      <c r="U1957" s="165">
        <f t="shared" si="811"/>
        <v>0</v>
      </c>
      <c r="V1957" s="165">
        <f t="shared" si="811"/>
        <v>0</v>
      </c>
      <c r="W1957" s="165">
        <f t="shared" si="811"/>
        <v>0</v>
      </c>
      <c r="X1957" s="165">
        <f t="shared" si="811"/>
        <v>0</v>
      </c>
      <c r="Y1957" s="165">
        <f t="shared" ref="Y1957:AH1966" si="812">IF(AND(Y$2=$B1957,$B1957=$C$3),$D1957,IF(AND(Y$2&gt;$B1957,Y$2&lt;=$D$1936+$B1957),SLN($D1957,0,IF($C$3-$B1957&gt;=$D$1936,$D$1936,$C$3-$B1957)),0))</f>
        <v>0</v>
      </c>
      <c r="Z1957" s="165">
        <f t="shared" si="812"/>
        <v>0</v>
      </c>
      <c r="AA1957" s="165">
        <f t="shared" si="812"/>
        <v>0</v>
      </c>
      <c r="AB1957" s="165">
        <f t="shared" si="812"/>
        <v>0</v>
      </c>
      <c r="AC1957" s="165">
        <f t="shared" si="812"/>
        <v>0</v>
      </c>
      <c r="AD1957" s="165">
        <f t="shared" si="812"/>
        <v>0</v>
      </c>
      <c r="AE1957" s="165">
        <f t="shared" si="812"/>
        <v>0</v>
      </c>
      <c r="AF1957" s="165">
        <f t="shared" si="812"/>
        <v>0</v>
      </c>
      <c r="AG1957" s="165">
        <f t="shared" si="812"/>
        <v>0</v>
      </c>
      <c r="AH1957" s="165">
        <f t="shared" si="812"/>
        <v>0</v>
      </c>
      <c r="AI1957" s="165">
        <f t="shared" ref="AI1957:AR1966" si="813">IF(AND(AI$2=$B1957,$B1957=$C$3),$D1957,IF(AND(AI$2&gt;$B1957,AI$2&lt;=$D$1936+$B1957),SLN($D1957,0,IF($C$3-$B1957&gt;=$D$1936,$D$1936,$C$3-$B1957)),0))</f>
        <v>0</v>
      </c>
      <c r="AJ1957" s="165">
        <f t="shared" si="813"/>
        <v>0</v>
      </c>
      <c r="AK1957" s="165">
        <f t="shared" si="813"/>
        <v>0</v>
      </c>
      <c r="AL1957" s="165">
        <f t="shared" si="813"/>
        <v>0</v>
      </c>
      <c r="AM1957" s="165">
        <f t="shared" si="813"/>
        <v>0</v>
      </c>
      <c r="AN1957" s="165">
        <f t="shared" si="813"/>
        <v>0</v>
      </c>
      <c r="AO1957" s="165">
        <f t="shared" si="813"/>
        <v>0</v>
      </c>
      <c r="AP1957" s="165">
        <f t="shared" si="813"/>
        <v>0</v>
      </c>
      <c r="AQ1957" s="165">
        <f t="shared" si="813"/>
        <v>0</v>
      </c>
      <c r="AR1957" s="165">
        <f t="shared" si="813"/>
        <v>0</v>
      </c>
      <c r="AS1957" s="165">
        <f t="shared" si="792"/>
        <v>0</v>
      </c>
    </row>
    <row r="1958" spans="2:45" hidden="1" outlineLevel="2">
      <c r="B1958" s="66">
        <v>22</v>
      </c>
      <c r="D1958" s="338">
        <v>0</v>
      </c>
      <c r="E1958" s="165">
        <f t="shared" si="810"/>
        <v>0</v>
      </c>
      <c r="F1958" s="165">
        <f t="shared" si="810"/>
        <v>0</v>
      </c>
      <c r="G1958" s="165">
        <f t="shared" si="810"/>
        <v>0</v>
      </c>
      <c r="H1958" s="165">
        <f t="shared" si="810"/>
        <v>0</v>
      </c>
      <c r="I1958" s="165">
        <f t="shared" si="810"/>
        <v>0</v>
      </c>
      <c r="J1958" s="165">
        <f t="shared" si="810"/>
        <v>0</v>
      </c>
      <c r="K1958" s="165">
        <f t="shared" si="810"/>
        <v>0</v>
      </c>
      <c r="L1958" s="165">
        <f t="shared" si="810"/>
        <v>0</v>
      </c>
      <c r="M1958" s="165">
        <f t="shared" si="810"/>
        <v>0</v>
      </c>
      <c r="N1958" s="165">
        <f t="shared" si="810"/>
        <v>0</v>
      </c>
      <c r="O1958" s="165">
        <f t="shared" si="811"/>
        <v>0</v>
      </c>
      <c r="P1958" s="165">
        <f t="shared" si="811"/>
        <v>0</v>
      </c>
      <c r="Q1958" s="165">
        <f t="shared" si="811"/>
        <v>0</v>
      </c>
      <c r="R1958" s="165">
        <f t="shared" si="811"/>
        <v>0</v>
      </c>
      <c r="S1958" s="165">
        <f t="shared" si="811"/>
        <v>0</v>
      </c>
      <c r="T1958" s="165">
        <f t="shared" si="811"/>
        <v>0</v>
      </c>
      <c r="U1958" s="165">
        <f t="shared" si="811"/>
        <v>0</v>
      </c>
      <c r="V1958" s="165">
        <f t="shared" si="811"/>
        <v>0</v>
      </c>
      <c r="W1958" s="165">
        <f t="shared" si="811"/>
        <v>0</v>
      </c>
      <c r="X1958" s="165">
        <f t="shared" si="811"/>
        <v>0</v>
      </c>
      <c r="Y1958" s="165">
        <f t="shared" si="812"/>
        <v>0</v>
      </c>
      <c r="Z1958" s="165">
        <f t="shared" si="812"/>
        <v>0</v>
      </c>
      <c r="AA1958" s="165">
        <f t="shared" si="812"/>
        <v>0</v>
      </c>
      <c r="AB1958" s="165">
        <f t="shared" si="812"/>
        <v>0</v>
      </c>
      <c r="AC1958" s="165">
        <f t="shared" si="812"/>
        <v>0</v>
      </c>
      <c r="AD1958" s="165">
        <f t="shared" si="812"/>
        <v>0</v>
      </c>
      <c r="AE1958" s="165">
        <f t="shared" si="812"/>
        <v>0</v>
      </c>
      <c r="AF1958" s="165">
        <f t="shared" si="812"/>
        <v>0</v>
      </c>
      <c r="AG1958" s="165">
        <f t="shared" si="812"/>
        <v>0</v>
      </c>
      <c r="AH1958" s="165">
        <f t="shared" si="812"/>
        <v>0</v>
      </c>
      <c r="AI1958" s="165">
        <f t="shared" si="813"/>
        <v>0</v>
      </c>
      <c r="AJ1958" s="165">
        <f t="shared" si="813"/>
        <v>0</v>
      </c>
      <c r="AK1958" s="165">
        <f t="shared" si="813"/>
        <v>0</v>
      </c>
      <c r="AL1958" s="165">
        <f t="shared" si="813"/>
        <v>0</v>
      </c>
      <c r="AM1958" s="165">
        <f t="shared" si="813"/>
        <v>0</v>
      </c>
      <c r="AN1958" s="165">
        <f t="shared" si="813"/>
        <v>0</v>
      </c>
      <c r="AO1958" s="165">
        <f t="shared" si="813"/>
        <v>0</v>
      </c>
      <c r="AP1958" s="165">
        <f t="shared" si="813"/>
        <v>0</v>
      </c>
      <c r="AQ1958" s="165">
        <f t="shared" si="813"/>
        <v>0</v>
      </c>
      <c r="AR1958" s="165">
        <f t="shared" si="813"/>
        <v>0</v>
      </c>
      <c r="AS1958" s="165">
        <f t="shared" si="792"/>
        <v>0</v>
      </c>
    </row>
    <row r="1959" spans="2:45" hidden="1" outlineLevel="2">
      <c r="B1959" s="66">
        <v>23</v>
      </c>
      <c r="D1959" s="338">
        <v>0</v>
      </c>
      <c r="E1959" s="165">
        <f t="shared" si="810"/>
        <v>0</v>
      </c>
      <c r="F1959" s="165">
        <f t="shared" si="810"/>
        <v>0</v>
      </c>
      <c r="G1959" s="165">
        <f t="shared" si="810"/>
        <v>0</v>
      </c>
      <c r="H1959" s="165">
        <f t="shared" si="810"/>
        <v>0</v>
      </c>
      <c r="I1959" s="165">
        <f t="shared" si="810"/>
        <v>0</v>
      </c>
      <c r="J1959" s="165">
        <f t="shared" si="810"/>
        <v>0</v>
      </c>
      <c r="K1959" s="165">
        <f t="shared" si="810"/>
        <v>0</v>
      </c>
      <c r="L1959" s="165">
        <f t="shared" si="810"/>
        <v>0</v>
      </c>
      <c r="M1959" s="165">
        <f t="shared" si="810"/>
        <v>0</v>
      </c>
      <c r="N1959" s="165">
        <f t="shared" si="810"/>
        <v>0</v>
      </c>
      <c r="O1959" s="165">
        <f t="shared" si="811"/>
        <v>0</v>
      </c>
      <c r="P1959" s="165">
        <f t="shared" si="811"/>
        <v>0</v>
      </c>
      <c r="Q1959" s="165">
        <f t="shared" si="811"/>
        <v>0</v>
      </c>
      <c r="R1959" s="165">
        <f t="shared" si="811"/>
        <v>0</v>
      </c>
      <c r="S1959" s="165">
        <f t="shared" si="811"/>
        <v>0</v>
      </c>
      <c r="T1959" s="165">
        <f t="shared" si="811"/>
        <v>0</v>
      </c>
      <c r="U1959" s="165">
        <f t="shared" si="811"/>
        <v>0</v>
      </c>
      <c r="V1959" s="165">
        <f t="shared" si="811"/>
        <v>0</v>
      </c>
      <c r="W1959" s="165">
        <f t="shared" si="811"/>
        <v>0</v>
      </c>
      <c r="X1959" s="165">
        <f t="shared" si="811"/>
        <v>0</v>
      </c>
      <c r="Y1959" s="165">
        <f t="shared" si="812"/>
        <v>0</v>
      </c>
      <c r="Z1959" s="165">
        <f t="shared" si="812"/>
        <v>0</v>
      </c>
      <c r="AA1959" s="165">
        <f t="shared" si="812"/>
        <v>0</v>
      </c>
      <c r="AB1959" s="165">
        <f t="shared" si="812"/>
        <v>0</v>
      </c>
      <c r="AC1959" s="165">
        <f t="shared" si="812"/>
        <v>0</v>
      </c>
      <c r="AD1959" s="165">
        <f t="shared" si="812"/>
        <v>0</v>
      </c>
      <c r="AE1959" s="165">
        <f t="shared" si="812"/>
        <v>0</v>
      </c>
      <c r="AF1959" s="165">
        <f t="shared" si="812"/>
        <v>0</v>
      </c>
      <c r="AG1959" s="165">
        <f t="shared" si="812"/>
        <v>0</v>
      </c>
      <c r="AH1959" s="165">
        <f t="shared" si="812"/>
        <v>0</v>
      </c>
      <c r="AI1959" s="165">
        <f t="shared" si="813"/>
        <v>0</v>
      </c>
      <c r="AJ1959" s="165">
        <f t="shared" si="813"/>
        <v>0</v>
      </c>
      <c r="AK1959" s="165">
        <f t="shared" si="813"/>
        <v>0</v>
      </c>
      <c r="AL1959" s="165">
        <f t="shared" si="813"/>
        <v>0</v>
      </c>
      <c r="AM1959" s="165">
        <f t="shared" si="813"/>
        <v>0</v>
      </c>
      <c r="AN1959" s="165">
        <f t="shared" si="813"/>
        <v>0</v>
      </c>
      <c r="AO1959" s="165">
        <f t="shared" si="813"/>
        <v>0</v>
      </c>
      <c r="AP1959" s="165">
        <f t="shared" si="813"/>
        <v>0</v>
      </c>
      <c r="AQ1959" s="165">
        <f t="shared" si="813"/>
        <v>0</v>
      </c>
      <c r="AR1959" s="165">
        <f t="shared" si="813"/>
        <v>0</v>
      </c>
      <c r="AS1959" s="165">
        <f t="shared" si="792"/>
        <v>0</v>
      </c>
    </row>
    <row r="1960" spans="2:45" hidden="1" outlineLevel="2">
      <c r="B1960" s="66">
        <v>24</v>
      </c>
      <c r="D1960" s="338">
        <v>0</v>
      </c>
      <c r="E1960" s="165">
        <f t="shared" si="810"/>
        <v>0</v>
      </c>
      <c r="F1960" s="165">
        <f t="shared" si="810"/>
        <v>0</v>
      </c>
      <c r="G1960" s="165">
        <f t="shared" si="810"/>
        <v>0</v>
      </c>
      <c r="H1960" s="165">
        <f t="shared" si="810"/>
        <v>0</v>
      </c>
      <c r="I1960" s="165">
        <f t="shared" si="810"/>
        <v>0</v>
      </c>
      <c r="J1960" s="165">
        <f t="shared" si="810"/>
        <v>0</v>
      </c>
      <c r="K1960" s="165">
        <f t="shared" si="810"/>
        <v>0</v>
      </c>
      <c r="L1960" s="165">
        <f t="shared" si="810"/>
        <v>0</v>
      </c>
      <c r="M1960" s="165">
        <f t="shared" si="810"/>
        <v>0</v>
      </c>
      <c r="N1960" s="165">
        <f t="shared" si="810"/>
        <v>0</v>
      </c>
      <c r="O1960" s="165">
        <f t="shared" si="811"/>
        <v>0</v>
      </c>
      <c r="P1960" s="165">
        <f t="shared" si="811"/>
        <v>0</v>
      </c>
      <c r="Q1960" s="165">
        <f t="shared" si="811"/>
        <v>0</v>
      </c>
      <c r="R1960" s="165">
        <f t="shared" si="811"/>
        <v>0</v>
      </c>
      <c r="S1960" s="165">
        <f t="shared" si="811"/>
        <v>0</v>
      </c>
      <c r="T1960" s="165">
        <f t="shared" si="811"/>
        <v>0</v>
      </c>
      <c r="U1960" s="165">
        <f t="shared" si="811"/>
        <v>0</v>
      </c>
      <c r="V1960" s="165">
        <f t="shared" si="811"/>
        <v>0</v>
      </c>
      <c r="W1960" s="165">
        <f t="shared" si="811"/>
        <v>0</v>
      </c>
      <c r="X1960" s="165">
        <f t="shared" si="811"/>
        <v>0</v>
      </c>
      <c r="Y1960" s="165">
        <f t="shared" si="812"/>
        <v>0</v>
      </c>
      <c r="Z1960" s="165">
        <f t="shared" si="812"/>
        <v>0</v>
      </c>
      <c r="AA1960" s="165">
        <f t="shared" si="812"/>
        <v>0</v>
      </c>
      <c r="AB1960" s="165">
        <f t="shared" si="812"/>
        <v>0</v>
      </c>
      <c r="AC1960" s="165">
        <f t="shared" si="812"/>
        <v>0</v>
      </c>
      <c r="AD1960" s="165">
        <f t="shared" si="812"/>
        <v>0</v>
      </c>
      <c r="AE1960" s="165">
        <f t="shared" si="812"/>
        <v>0</v>
      </c>
      <c r="AF1960" s="165">
        <f t="shared" si="812"/>
        <v>0</v>
      </c>
      <c r="AG1960" s="165">
        <f t="shared" si="812"/>
        <v>0</v>
      </c>
      <c r="AH1960" s="165">
        <f t="shared" si="812"/>
        <v>0</v>
      </c>
      <c r="AI1960" s="165">
        <f t="shared" si="813"/>
        <v>0</v>
      </c>
      <c r="AJ1960" s="165">
        <f t="shared" si="813"/>
        <v>0</v>
      </c>
      <c r="AK1960" s="165">
        <f t="shared" si="813"/>
        <v>0</v>
      </c>
      <c r="AL1960" s="165">
        <f t="shared" si="813"/>
        <v>0</v>
      </c>
      <c r="AM1960" s="165">
        <f t="shared" si="813"/>
        <v>0</v>
      </c>
      <c r="AN1960" s="165">
        <f t="shared" si="813"/>
        <v>0</v>
      </c>
      <c r="AO1960" s="165">
        <f t="shared" si="813"/>
        <v>0</v>
      </c>
      <c r="AP1960" s="165">
        <f t="shared" si="813"/>
        <v>0</v>
      </c>
      <c r="AQ1960" s="165">
        <f t="shared" si="813"/>
        <v>0</v>
      </c>
      <c r="AR1960" s="165">
        <f t="shared" si="813"/>
        <v>0</v>
      </c>
      <c r="AS1960" s="165">
        <f t="shared" si="792"/>
        <v>0</v>
      </c>
    </row>
    <row r="1961" spans="2:45" hidden="1" outlineLevel="2">
      <c r="B1961" s="66">
        <v>25</v>
      </c>
      <c r="D1961" s="338">
        <v>0</v>
      </c>
      <c r="E1961" s="165">
        <f t="shared" si="810"/>
        <v>0</v>
      </c>
      <c r="F1961" s="165">
        <f t="shared" si="810"/>
        <v>0</v>
      </c>
      <c r="G1961" s="165">
        <f t="shared" si="810"/>
        <v>0</v>
      </c>
      <c r="H1961" s="165">
        <f t="shared" si="810"/>
        <v>0</v>
      </c>
      <c r="I1961" s="165">
        <f t="shared" si="810"/>
        <v>0</v>
      </c>
      <c r="J1961" s="165">
        <f t="shared" si="810"/>
        <v>0</v>
      </c>
      <c r="K1961" s="165">
        <f t="shared" si="810"/>
        <v>0</v>
      </c>
      <c r="L1961" s="165">
        <f t="shared" si="810"/>
        <v>0</v>
      </c>
      <c r="M1961" s="165">
        <f t="shared" si="810"/>
        <v>0</v>
      </c>
      <c r="N1961" s="165">
        <f t="shared" si="810"/>
        <v>0</v>
      </c>
      <c r="O1961" s="165">
        <f t="shared" si="811"/>
        <v>0</v>
      </c>
      <c r="P1961" s="165">
        <f t="shared" si="811"/>
        <v>0</v>
      </c>
      <c r="Q1961" s="165">
        <f t="shared" si="811"/>
        <v>0</v>
      </c>
      <c r="R1961" s="165">
        <f t="shared" si="811"/>
        <v>0</v>
      </c>
      <c r="S1961" s="165">
        <f t="shared" si="811"/>
        <v>0</v>
      </c>
      <c r="T1961" s="165">
        <f t="shared" si="811"/>
        <v>0</v>
      </c>
      <c r="U1961" s="165">
        <f t="shared" si="811"/>
        <v>0</v>
      </c>
      <c r="V1961" s="165">
        <f t="shared" si="811"/>
        <v>0</v>
      </c>
      <c r="W1961" s="165">
        <f t="shared" si="811"/>
        <v>0</v>
      </c>
      <c r="X1961" s="165">
        <f t="shared" si="811"/>
        <v>0</v>
      </c>
      <c r="Y1961" s="165">
        <f t="shared" si="812"/>
        <v>0</v>
      </c>
      <c r="Z1961" s="165">
        <f t="shared" si="812"/>
        <v>0</v>
      </c>
      <c r="AA1961" s="165">
        <f t="shared" si="812"/>
        <v>0</v>
      </c>
      <c r="AB1961" s="165">
        <f t="shared" si="812"/>
        <v>0</v>
      </c>
      <c r="AC1961" s="165">
        <f t="shared" si="812"/>
        <v>0</v>
      </c>
      <c r="AD1961" s="165">
        <f t="shared" si="812"/>
        <v>0</v>
      </c>
      <c r="AE1961" s="165">
        <f t="shared" si="812"/>
        <v>0</v>
      </c>
      <c r="AF1961" s="165">
        <f t="shared" si="812"/>
        <v>0</v>
      </c>
      <c r="AG1961" s="165">
        <f t="shared" si="812"/>
        <v>0</v>
      </c>
      <c r="AH1961" s="165">
        <f t="shared" si="812"/>
        <v>0</v>
      </c>
      <c r="AI1961" s="165">
        <f t="shared" si="813"/>
        <v>0</v>
      </c>
      <c r="AJ1961" s="165">
        <f t="shared" si="813"/>
        <v>0</v>
      </c>
      <c r="AK1961" s="165">
        <f t="shared" si="813"/>
        <v>0</v>
      </c>
      <c r="AL1961" s="165">
        <f t="shared" si="813"/>
        <v>0</v>
      </c>
      <c r="AM1961" s="165">
        <f t="shared" si="813"/>
        <v>0</v>
      </c>
      <c r="AN1961" s="165">
        <f t="shared" si="813"/>
        <v>0</v>
      </c>
      <c r="AO1961" s="165">
        <f t="shared" si="813"/>
        <v>0</v>
      </c>
      <c r="AP1961" s="165">
        <f t="shared" si="813"/>
        <v>0</v>
      </c>
      <c r="AQ1961" s="165">
        <f t="shared" si="813"/>
        <v>0</v>
      </c>
      <c r="AR1961" s="165">
        <f t="shared" si="813"/>
        <v>0</v>
      </c>
      <c r="AS1961" s="165">
        <f t="shared" si="792"/>
        <v>0</v>
      </c>
    </row>
    <row r="1962" spans="2:45" hidden="1" outlineLevel="2">
      <c r="B1962" s="66">
        <v>26</v>
      </c>
      <c r="D1962" s="338">
        <v>0</v>
      </c>
      <c r="E1962" s="165">
        <f t="shared" si="810"/>
        <v>0</v>
      </c>
      <c r="F1962" s="165">
        <f t="shared" si="810"/>
        <v>0</v>
      </c>
      <c r="G1962" s="165">
        <f t="shared" si="810"/>
        <v>0</v>
      </c>
      <c r="H1962" s="165">
        <f t="shared" si="810"/>
        <v>0</v>
      </c>
      <c r="I1962" s="165">
        <f t="shared" si="810"/>
        <v>0</v>
      </c>
      <c r="J1962" s="165">
        <f t="shared" si="810"/>
        <v>0</v>
      </c>
      <c r="K1962" s="165">
        <f t="shared" si="810"/>
        <v>0</v>
      </c>
      <c r="L1962" s="165">
        <f t="shared" si="810"/>
        <v>0</v>
      </c>
      <c r="M1962" s="165">
        <f t="shared" si="810"/>
        <v>0</v>
      </c>
      <c r="N1962" s="165">
        <f t="shared" si="810"/>
        <v>0</v>
      </c>
      <c r="O1962" s="165">
        <f t="shared" si="811"/>
        <v>0</v>
      </c>
      <c r="P1962" s="165">
        <f t="shared" si="811"/>
        <v>0</v>
      </c>
      <c r="Q1962" s="165">
        <f t="shared" si="811"/>
        <v>0</v>
      </c>
      <c r="R1962" s="165">
        <f t="shared" si="811"/>
        <v>0</v>
      </c>
      <c r="S1962" s="165">
        <f t="shared" si="811"/>
        <v>0</v>
      </c>
      <c r="T1962" s="165">
        <f t="shared" si="811"/>
        <v>0</v>
      </c>
      <c r="U1962" s="165">
        <f t="shared" si="811"/>
        <v>0</v>
      </c>
      <c r="V1962" s="165">
        <f t="shared" si="811"/>
        <v>0</v>
      </c>
      <c r="W1962" s="165">
        <f t="shared" si="811"/>
        <v>0</v>
      </c>
      <c r="X1962" s="165">
        <f t="shared" si="811"/>
        <v>0</v>
      </c>
      <c r="Y1962" s="165">
        <f t="shared" si="812"/>
        <v>0</v>
      </c>
      <c r="Z1962" s="165">
        <f t="shared" si="812"/>
        <v>0</v>
      </c>
      <c r="AA1962" s="165">
        <f t="shared" si="812"/>
        <v>0</v>
      </c>
      <c r="AB1962" s="165">
        <f t="shared" si="812"/>
        <v>0</v>
      </c>
      <c r="AC1962" s="165">
        <f t="shared" si="812"/>
        <v>0</v>
      </c>
      <c r="AD1962" s="165">
        <f t="shared" si="812"/>
        <v>0</v>
      </c>
      <c r="AE1962" s="165">
        <f t="shared" si="812"/>
        <v>0</v>
      </c>
      <c r="AF1962" s="165">
        <f t="shared" si="812"/>
        <v>0</v>
      </c>
      <c r="AG1962" s="165">
        <f t="shared" si="812"/>
        <v>0</v>
      </c>
      <c r="AH1962" s="165">
        <f t="shared" si="812"/>
        <v>0</v>
      </c>
      <c r="AI1962" s="165">
        <f t="shared" si="813"/>
        <v>0</v>
      </c>
      <c r="AJ1962" s="165">
        <f t="shared" si="813"/>
        <v>0</v>
      </c>
      <c r="AK1962" s="165">
        <f t="shared" si="813"/>
        <v>0</v>
      </c>
      <c r="AL1962" s="165">
        <f t="shared" si="813"/>
        <v>0</v>
      </c>
      <c r="AM1962" s="165">
        <f t="shared" si="813"/>
        <v>0</v>
      </c>
      <c r="AN1962" s="165">
        <f t="shared" si="813"/>
        <v>0</v>
      </c>
      <c r="AO1962" s="165">
        <f t="shared" si="813"/>
        <v>0</v>
      </c>
      <c r="AP1962" s="165">
        <f t="shared" si="813"/>
        <v>0</v>
      </c>
      <c r="AQ1962" s="165">
        <f t="shared" si="813"/>
        <v>0</v>
      </c>
      <c r="AR1962" s="165">
        <f t="shared" si="813"/>
        <v>0</v>
      </c>
      <c r="AS1962" s="165">
        <f t="shared" si="792"/>
        <v>0</v>
      </c>
    </row>
    <row r="1963" spans="2:45" hidden="1" outlineLevel="2">
      <c r="B1963" s="66">
        <v>27</v>
      </c>
      <c r="D1963" s="338">
        <v>0</v>
      </c>
      <c r="E1963" s="165">
        <f t="shared" si="810"/>
        <v>0</v>
      </c>
      <c r="F1963" s="165">
        <f t="shared" si="810"/>
        <v>0</v>
      </c>
      <c r="G1963" s="165">
        <f t="shared" si="810"/>
        <v>0</v>
      </c>
      <c r="H1963" s="165">
        <f t="shared" si="810"/>
        <v>0</v>
      </c>
      <c r="I1963" s="165">
        <f t="shared" si="810"/>
        <v>0</v>
      </c>
      <c r="J1963" s="165">
        <f t="shared" si="810"/>
        <v>0</v>
      </c>
      <c r="K1963" s="165">
        <f t="shared" si="810"/>
        <v>0</v>
      </c>
      <c r="L1963" s="165">
        <f t="shared" si="810"/>
        <v>0</v>
      </c>
      <c r="M1963" s="165">
        <f t="shared" si="810"/>
        <v>0</v>
      </c>
      <c r="N1963" s="165">
        <f t="shared" si="810"/>
        <v>0</v>
      </c>
      <c r="O1963" s="165">
        <f t="shared" si="811"/>
        <v>0</v>
      </c>
      <c r="P1963" s="165">
        <f t="shared" si="811"/>
        <v>0</v>
      </c>
      <c r="Q1963" s="165">
        <f t="shared" si="811"/>
        <v>0</v>
      </c>
      <c r="R1963" s="165">
        <f t="shared" si="811"/>
        <v>0</v>
      </c>
      <c r="S1963" s="165">
        <f t="shared" si="811"/>
        <v>0</v>
      </c>
      <c r="T1963" s="165">
        <f t="shared" si="811"/>
        <v>0</v>
      </c>
      <c r="U1963" s="165">
        <f t="shared" si="811"/>
        <v>0</v>
      </c>
      <c r="V1963" s="165">
        <f t="shared" si="811"/>
        <v>0</v>
      </c>
      <c r="W1963" s="165">
        <f t="shared" si="811"/>
        <v>0</v>
      </c>
      <c r="X1963" s="165">
        <f t="shared" si="811"/>
        <v>0</v>
      </c>
      <c r="Y1963" s="165">
        <f t="shared" si="812"/>
        <v>0</v>
      </c>
      <c r="Z1963" s="165">
        <f t="shared" si="812"/>
        <v>0</v>
      </c>
      <c r="AA1963" s="165">
        <f t="shared" si="812"/>
        <v>0</v>
      </c>
      <c r="AB1963" s="165">
        <f t="shared" si="812"/>
        <v>0</v>
      </c>
      <c r="AC1963" s="165">
        <f t="shared" si="812"/>
        <v>0</v>
      </c>
      <c r="AD1963" s="165">
        <f t="shared" si="812"/>
        <v>0</v>
      </c>
      <c r="AE1963" s="165">
        <f t="shared" si="812"/>
        <v>0</v>
      </c>
      <c r="AF1963" s="165">
        <f t="shared" si="812"/>
        <v>0</v>
      </c>
      <c r="AG1963" s="165">
        <f t="shared" si="812"/>
        <v>0</v>
      </c>
      <c r="AH1963" s="165">
        <f t="shared" si="812"/>
        <v>0</v>
      </c>
      <c r="AI1963" s="165">
        <f t="shared" si="813"/>
        <v>0</v>
      </c>
      <c r="AJ1963" s="165">
        <f t="shared" si="813"/>
        <v>0</v>
      </c>
      <c r="AK1963" s="165">
        <f t="shared" si="813"/>
        <v>0</v>
      </c>
      <c r="AL1963" s="165">
        <f t="shared" si="813"/>
        <v>0</v>
      </c>
      <c r="AM1963" s="165">
        <f t="shared" si="813"/>
        <v>0</v>
      </c>
      <c r="AN1963" s="165">
        <f t="shared" si="813"/>
        <v>0</v>
      </c>
      <c r="AO1963" s="165">
        <f t="shared" si="813"/>
        <v>0</v>
      </c>
      <c r="AP1963" s="165">
        <f t="shared" si="813"/>
        <v>0</v>
      </c>
      <c r="AQ1963" s="165">
        <f t="shared" si="813"/>
        <v>0</v>
      </c>
      <c r="AR1963" s="165">
        <f t="shared" si="813"/>
        <v>0</v>
      </c>
      <c r="AS1963" s="165">
        <f t="shared" si="792"/>
        <v>0</v>
      </c>
    </row>
    <row r="1964" spans="2:45" hidden="1" outlineLevel="2">
      <c r="B1964" s="66">
        <v>28</v>
      </c>
      <c r="D1964" s="338">
        <v>0</v>
      </c>
      <c r="E1964" s="165">
        <f t="shared" si="810"/>
        <v>0</v>
      </c>
      <c r="F1964" s="165">
        <f t="shared" si="810"/>
        <v>0</v>
      </c>
      <c r="G1964" s="165">
        <f t="shared" si="810"/>
        <v>0</v>
      </c>
      <c r="H1964" s="165">
        <f t="shared" si="810"/>
        <v>0</v>
      </c>
      <c r="I1964" s="165">
        <f t="shared" si="810"/>
        <v>0</v>
      </c>
      <c r="J1964" s="165">
        <f t="shared" si="810"/>
        <v>0</v>
      </c>
      <c r="K1964" s="165">
        <f t="shared" si="810"/>
        <v>0</v>
      </c>
      <c r="L1964" s="165">
        <f t="shared" si="810"/>
        <v>0</v>
      </c>
      <c r="M1964" s="165">
        <f t="shared" si="810"/>
        <v>0</v>
      </c>
      <c r="N1964" s="165">
        <f t="shared" si="810"/>
        <v>0</v>
      </c>
      <c r="O1964" s="165">
        <f t="shared" si="811"/>
        <v>0</v>
      </c>
      <c r="P1964" s="165">
        <f t="shared" si="811"/>
        <v>0</v>
      </c>
      <c r="Q1964" s="165">
        <f t="shared" si="811"/>
        <v>0</v>
      </c>
      <c r="R1964" s="165">
        <f t="shared" si="811"/>
        <v>0</v>
      </c>
      <c r="S1964" s="165">
        <f t="shared" si="811"/>
        <v>0</v>
      </c>
      <c r="T1964" s="165">
        <f t="shared" si="811"/>
        <v>0</v>
      </c>
      <c r="U1964" s="165">
        <f t="shared" si="811"/>
        <v>0</v>
      </c>
      <c r="V1964" s="165">
        <f t="shared" si="811"/>
        <v>0</v>
      </c>
      <c r="W1964" s="165">
        <f t="shared" si="811"/>
        <v>0</v>
      </c>
      <c r="X1964" s="165">
        <f t="shared" si="811"/>
        <v>0</v>
      </c>
      <c r="Y1964" s="165">
        <f t="shared" si="812"/>
        <v>0</v>
      </c>
      <c r="Z1964" s="165">
        <f t="shared" si="812"/>
        <v>0</v>
      </c>
      <c r="AA1964" s="165">
        <f t="shared" si="812"/>
        <v>0</v>
      </c>
      <c r="AB1964" s="165">
        <f t="shared" si="812"/>
        <v>0</v>
      </c>
      <c r="AC1964" s="165">
        <f t="shared" si="812"/>
        <v>0</v>
      </c>
      <c r="AD1964" s="165">
        <f t="shared" si="812"/>
        <v>0</v>
      </c>
      <c r="AE1964" s="165">
        <f t="shared" si="812"/>
        <v>0</v>
      </c>
      <c r="AF1964" s="165">
        <f t="shared" si="812"/>
        <v>0</v>
      </c>
      <c r="AG1964" s="165">
        <f t="shared" si="812"/>
        <v>0</v>
      </c>
      <c r="AH1964" s="165">
        <f t="shared" si="812"/>
        <v>0</v>
      </c>
      <c r="AI1964" s="165">
        <f t="shared" si="813"/>
        <v>0</v>
      </c>
      <c r="AJ1964" s="165">
        <f t="shared" si="813"/>
        <v>0</v>
      </c>
      <c r="AK1964" s="165">
        <f t="shared" si="813"/>
        <v>0</v>
      </c>
      <c r="AL1964" s="165">
        <f t="shared" si="813"/>
        <v>0</v>
      </c>
      <c r="AM1964" s="165">
        <f t="shared" si="813"/>
        <v>0</v>
      </c>
      <c r="AN1964" s="165">
        <f t="shared" si="813"/>
        <v>0</v>
      </c>
      <c r="AO1964" s="165">
        <f t="shared" si="813"/>
        <v>0</v>
      </c>
      <c r="AP1964" s="165">
        <f t="shared" si="813"/>
        <v>0</v>
      </c>
      <c r="AQ1964" s="165">
        <f t="shared" si="813"/>
        <v>0</v>
      </c>
      <c r="AR1964" s="165">
        <f t="shared" si="813"/>
        <v>0</v>
      </c>
      <c r="AS1964" s="165">
        <f t="shared" si="792"/>
        <v>0</v>
      </c>
    </row>
    <row r="1965" spans="2:45" hidden="1" outlineLevel="2">
      <c r="B1965" s="66">
        <v>29</v>
      </c>
      <c r="D1965" s="338">
        <v>0</v>
      </c>
      <c r="E1965" s="165">
        <f t="shared" si="810"/>
        <v>0</v>
      </c>
      <c r="F1965" s="165">
        <f t="shared" si="810"/>
        <v>0</v>
      </c>
      <c r="G1965" s="165">
        <f t="shared" si="810"/>
        <v>0</v>
      </c>
      <c r="H1965" s="165">
        <f t="shared" si="810"/>
        <v>0</v>
      </c>
      <c r="I1965" s="165">
        <f t="shared" si="810"/>
        <v>0</v>
      </c>
      <c r="J1965" s="165">
        <f t="shared" si="810"/>
        <v>0</v>
      </c>
      <c r="K1965" s="165">
        <f t="shared" si="810"/>
        <v>0</v>
      </c>
      <c r="L1965" s="165">
        <f t="shared" si="810"/>
        <v>0</v>
      </c>
      <c r="M1965" s="165">
        <f t="shared" si="810"/>
        <v>0</v>
      </c>
      <c r="N1965" s="165">
        <f t="shared" si="810"/>
        <v>0</v>
      </c>
      <c r="O1965" s="165">
        <f t="shared" si="811"/>
        <v>0</v>
      </c>
      <c r="P1965" s="165">
        <f t="shared" si="811"/>
        <v>0</v>
      </c>
      <c r="Q1965" s="165">
        <f t="shared" si="811"/>
        <v>0</v>
      </c>
      <c r="R1965" s="165">
        <f t="shared" si="811"/>
        <v>0</v>
      </c>
      <c r="S1965" s="165">
        <f t="shared" si="811"/>
        <v>0</v>
      </c>
      <c r="T1965" s="165">
        <f t="shared" si="811"/>
        <v>0</v>
      </c>
      <c r="U1965" s="165">
        <f t="shared" si="811"/>
        <v>0</v>
      </c>
      <c r="V1965" s="165">
        <f t="shared" si="811"/>
        <v>0</v>
      </c>
      <c r="W1965" s="165">
        <f t="shared" si="811"/>
        <v>0</v>
      </c>
      <c r="X1965" s="165">
        <f t="shared" si="811"/>
        <v>0</v>
      </c>
      <c r="Y1965" s="165">
        <f t="shared" si="812"/>
        <v>0</v>
      </c>
      <c r="Z1965" s="165">
        <f t="shared" si="812"/>
        <v>0</v>
      </c>
      <c r="AA1965" s="165">
        <f t="shared" si="812"/>
        <v>0</v>
      </c>
      <c r="AB1965" s="165">
        <f t="shared" si="812"/>
        <v>0</v>
      </c>
      <c r="AC1965" s="165">
        <f t="shared" si="812"/>
        <v>0</v>
      </c>
      <c r="AD1965" s="165">
        <f t="shared" si="812"/>
        <v>0</v>
      </c>
      <c r="AE1965" s="165">
        <f t="shared" si="812"/>
        <v>0</v>
      </c>
      <c r="AF1965" s="165">
        <f t="shared" si="812"/>
        <v>0</v>
      </c>
      <c r="AG1965" s="165">
        <f t="shared" si="812"/>
        <v>0</v>
      </c>
      <c r="AH1965" s="165">
        <f t="shared" si="812"/>
        <v>0</v>
      </c>
      <c r="AI1965" s="165">
        <f t="shared" si="813"/>
        <v>0</v>
      </c>
      <c r="AJ1965" s="165">
        <f t="shared" si="813"/>
        <v>0</v>
      </c>
      <c r="AK1965" s="165">
        <f t="shared" si="813"/>
        <v>0</v>
      </c>
      <c r="AL1965" s="165">
        <f t="shared" si="813"/>
        <v>0</v>
      </c>
      <c r="AM1965" s="165">
        <f t="shared" si="813"/>
        <v>0</v>
      </c>
      <c r="AN1965" s="165">
        <f t="shared" si="813"/>
        <v>0</v>
      </c>
      <c r="AO1965" s="165">
        <f t="shared" si="813"/>
        <v>0</v>
      </c>
      <c r="AP1965" s="165">
        <f t="shared" si="813"/>
        <v>0</v>
      </c>
      <c r="AQ1965" s="165">
        <f t="shared" si="813"/>
        <v>0</v>
      </c>
      <c r="AR1965" s="165">
        <f t="shared" si="813"/>
        <v>0</v>
      </c>
      <c r="AS1965" s="165">
        <f t="shared" si="792"/>
        <v>0</v>
      </c>
    </row>
    <row r="1966" spans="2:45" hidden="1" outlineLevel="2">
      <c r="B1966" s="66">
        <v>30</v>
      </c>
      <c r="D1966" s="338">
        <v>0</v>
      </c>
      <c r="E1966" s="165">
        <f t="shared" si="810"/>
        <v>0</v>
      </c>
      <c r="F1966" s="165">
        <f t="shared" si="810"/>
        <v>0</v>
      </c>
      <c r="G1966" s="165">
        <f t="shared" si="810"/>
        <v>0</v>
      </c>
      <c r="H1966" s="165">
        <f t="shared" si="810"/>
        <v>0</v>
      </c>
      <c r="I1966" s="165">
        <f t="shared" si="810"/>
        <v>0</v>
      </c>
      <c r="J1966" s="165">
        <f t="shared" si="810"/>
        <v>0</v>
      </c>
      <c r="K1966" s="165">
        <f t="shared" si="810"/>
        <v>0</v>
      </c>
      <c r="L1966" s="165">
        <f t="shared" si="810"/>
        <v>0</v>
      </c>
      <c r="M1966" s="165">
        <f t="shared" si="810"/>
        <v>0</v>
      </c>
      <c r="N1966" s="165">
        <f t="shared" si="810"/>
        <v>0</v>
      </c>
      <c r="O1966" s="165">
        <f t="shared" si="811"/>
        <v>0</v>
      </c>
      <c r="P1966" s="165">
        <f t="shared" si="811"/>
        <v>0</v>
      </c>
      <c r="Q1966" s="165">
        <f t="shared" si="811"/>
        <v>0</v>
      </c>
      <c r="R1966" s="165">
        <f t="shared" si="811"/>
        <v>0</v>
      </c>
      <c r="S1966" s="165">
        <f t="shared" si="811"/>
        <v>0</v>
      </c>
      <c r="T1966" s="165">
        <f t="shared" si="811"/>
        <v>0</v>
      </c>
      <c r="U1966" s="165">
        <f t="shared" si="811"/>
        <v>0</v>
      </c>
      <c r="V1966" s="165">
        <f t="shared" si="811"/>
        <v>0</v>
      </c>
      <c r="W1966" s="165">
        <f t="shared" si="811"/>
        <v>0</v>
      </c>
      <c r="X1966" s="165">
        <f t="shared" si="811"/>
        <v>0</v>
      </c>
      <c r="Y1966" s="165">
        <f t="shared" si="812"/>
        <v>0</v>
      </c>
      <c r="Z1966" s="165">
        <f t="shared" si="812"/>
        <v>0</v>
      </c>
      <c r="AA1966" s="165">
        <f t="shared" si="812"/>
        <v>0</v>
      </c>
      <c r="AB1966" s="165">
        <f t="shared" si="812"/>
        <v>0</v>
      </c>
      <c r="AC1966" s="165">
        <f t="shared" si="812"/>
        <v>0</v>
      </c>
      <c r="AD1966" s="165">
        <f t="shared" si="812"/>
        <v>0</v>
      </c>
      <c r="AE1966" s="165">
        <f t="shared" si="812"/>
        <v>0</v>
      </c>
      <c r="AF1966" s="165">
        <f t="shared" si="812"/>
        <v>0</v>
      </c>
      <c r="AG1966" s="165">
        <f t="shared" si="812"/>
        <v>0</v>
      </c>
      <c r="AH1966" s="165">
        <f t="shared" si="812"/>
        <v>0</v>
      </c>
      <c r="AI1966" s="165">
        <f t="shared" si="813"/>
        <v>0</v>
      </c>
      <c r="AJ1966" s="165">
        <f t="shared" si="813"/>
        <v>0</v>
      </c>
      <c r="AK1966" s="165">
        <f t="shared" si="813"/>
        <v>0</v>
      </c>
      <c r="AL1966" s="165">
        <f t="shared" si="813"/>
        <v>0</v>
      </c>
      <c r="AM1966" s="165">
        <f t="shared" si="813"/>
        <v>0</v>
      </c>
      <c r="AN1966" s="165">
        <f t="shared" si="813"/>
        <v>0</v>
      </c>
      <c r="AO1966" s="165">
        <f t="shared" si="813"/>
        <v>0</v>
      </c>
      <c r="AP1966" s="165">
        <f t="shared" si="813"/>
        <v>0</v>
      </c>
      <c r="AQ1966" s="165">
        <f t="shared" si="813"/>
        <v>0</v>
      </c>
      <c r="AR1966" s="165">
        <f t="shared" si="813"/>
        <v>0</v>
      </c>
      <c r="AS1966" s="165">
        <f t="shared" si="792"/>
        <v>0</v>
      </c>
    </row>
    <row r="1967" spans="2:45" hidden="1" outlineLevel="2">
      <c r="B1967" s="66">
        <v>31</v>
      </c>
      <c r="D1967" s="338">
        <v>0</v>
      </c>
      <c r="E1967" s="165">
        <f t="shared" ref="E1967:N1976" si="814">IF(AND(E$2=$B1967,$B1967=$C$3),$D1967,IF(AND(E$2&gt;$B1967,E$2&lt;=$D$1936+$B1967),SLN($D1967,0,IF($C$3-$B1967&gt;=$D$1936,$D$1936,$C$3-$B1967)),0))</f>
        <v>0</v>
      </c>
      <c r="F1967" s="165">
        <f t="shared" si="814"/>
        <v>0</v>
      </c>
      <c r="G1967" s="165">
        <f t="shared" si="814"/>
        <v>0</v>
      </c>
      <c r="H1967" s="165">
        <f t="shared" si="814"/>
        <v>0</v>
      </c>
      <c r="I1967" s="165">
        <f t="shared" si="814"/>
        <v>0</v>
      </c>
      <c r="J1967" s="165">
        <f t="shared" si="814"/>
        <v>0</v>
      </c>
      <c r="K1967" s="165">
        <f t="shared" si="814"/>
        <v>0</v>
      </c>
      <c r="L1967" s="165">
        <f t="shared" si="814"/>
        <v>0</v>
      </c>
      <c r="M1967" s="165">
        <f t="shared" si="814"/>
        <v>0</v>
      </c>
      <c r="N1967" s="165">
        <f t="shared" si="814"/>
        <v>0</v>
      </c>
      <c r="O1967" s="165">
        <f t="shared" ref="O1967:X1976" si="815">IF(AND(O$2=$B1967,$B1967=$C$3),$D1967,IF(AND(O$2&gt;$B1967,O$2&lt;=$D$1936+$B1967),SLN($D1967,0,IF($C$3-$B1967&gt;=$D$1936,$D$1936,$C$3-$B1967)),0))</f>
        <v>0</v>
      </c>
      <c r="P1967" s="165">
        <f t="shared" si="815"/>
        <v>0</v>
      </c>
      <c r="Q1967" s="165">
        <f t="shared" si="815"/>
        <v>0</v>
      </c>
      <c r="R1967" s="165">
        <f t="shared" si="815"/>
        <v>0</v>
      </c>
      <c r="S1967" s="165">
        <f t="shared" si="815"/>
        <v>0</v>
      </c>
      <c r="T1967" s="165">
        <f t="shared" si="815"/>
        <v>0</v>
      </c>
      <c r="U1967" s="165">
        <f t="shared" si="815"/>
        <v>0</v>
      </c>
      <c r="V1967" s="165">
        <f t="shared" si="815"/>
        <v>0</v>
      </c>
      <c r="W1967" s="165">
        <f t="shared" si="815"/>
        <v>0</v>
      </c>
      <c r="X1967" s="165">
        <f t="shared" si="815"/>
        <v>0</v>
      </c>
      <c r="Y1967" s="165">
        <f t="shared" ref="Y1967:AH1976" si="816">IF(AND(Y$2=$B1967,$B1967=$C$3),$D1967,IF(AND(Y$2&gt;$B1967,Y$2&lt;=$D$1936+$B1967),SLN($D1967,0,IF($C$3-$B1967&gt;=$D$1936,$D$1936,$C$3-$B1967)),0))</f>
        <v>0</v>
      </c>
      <c r="Z1967" s="165">
        <f t="shared" si="816"/>
        <v>0</v>
      </c>
      <c r="AA1967" s="165">
        <f t="shared" si="816"/>
        <v>0</v>
      </c>
      <c r="AB1967" s="165">
        <f t="shared" si="816"/>
        <v>0</v>
      </c>
      <c r="AC1967" s="165">
        <f t="shared" si="816"/>
        <v>0</v>
      </c>
      <c r="AD1967" s="165">
        <f t="shared" si="816"/>
        <v>0</v>
      </c>
      <c r="AE1967" s="165">
        <f t="shared" si="816"/>
        <v>0</v>
      </c>
      <c r="AF1967" s="165">
        <f t="shared" si="816"/>
        <v>0</v>
      </c>
      <c r="AG1967" s="165">
        <f t="shared" si="816"/>
        <v>0</v>
      </c>
      <c r="AH1967" s="165">
        <f t="shared" si="816"/>
        <v>0</v>
      </c>
      <c r="AI1967" s="165">
        <f t="shared" ref="AI1967:AR1976" si="817">IF(AND(AI$2=$B1967,$B1967=$C$3),$D1967,IF(AND(AI$2&gt;$B1967,AI$2&lt;=$D$1936+$B1967),SLN($D1967,0,IF($C$3-$B1967&gt;=$D$1936,$D$1936,$C$3-$B1967)),0))</f>
        <v>0</v>
      </c>
      <c r="AJ1967" s="165">
        <f t="shared" si="817"/>
        <v>0</v>
      </c>
      <c r="AK1967" s="165">
        <f t="shared" si="817"/>
        <v>0</v>
      </c>
      <c r="AL1967" s="165">
        <f t="shared" si="817"/>
        <v>0</v>
      </c>
      <c r="AM1967" s="165">
        <f t="shared" si="817"/>
        <v>0</v>
      </c>
      <c r="AN1967" s="165">
        <f t="shared" si="817"/>
        <v>0</v>
      </c>
      <c r="AO1967" s="165">
        <f t="shared" si="817"/>
        <v>0</v>
      </c>
      <c r="AP1967" s="165">
        <f t="shared" si="817"/>
        <v>0</v>
      </c>
      <c r="AQ1967" s="165">
        <f t="shared" si="817"/>
        <v>0</v>
      </c>
      <c r="AR1967" s="165">
        <f t="shared" si="817"/>
        <v>0</v>
      </c>
      <c r="AS1967" s="165">
        <f t="shared" si="792"/>
        <v>0</v>
      </c>
    </row>
    <row r="1968" spans="2:45" hidden="1" outlineLevel="2">
      <c r="B1968" s="66">
        <v>32</v>
      </c>
      <c r="D1968" s="338">
        <v>0</v>
      </c>
      <c r="E1968" s="165">
        <f t="shared" si="814"/>
        <v>0</v>
      </c>
      <c r="F1968" s="165">
        <f t="shared" si="814"/>
        <v>0</v>
      </c>
      <c r="G1968" s="165">
        <f t="shared" si="814"/>
        <v>0</v>
      </c>
      <c r="H1968" s="165">
        <f t="shared" si="814"/>
        <v>0</v>
      </c>
      <c r="I1968" s="165">
        <f t="shared" si="814"/>
        <v>0</v>
      </c>
      <c r="J1968" s="165">
        <f t="shared" si="814"/>
        <v>0</v>
      </c>
      <c r="K1968" s="165">
        <f t="shared" si="814"/>
        <v>0</v>
      </c>
      <c r="L1968" s="165">
        <f t="shared" si="814"/>
        <v>0</v>
      </c>
      <c r="M1968" s="165">
        <f t="shared" si="814"/>
        <v>0</v>
      </c>
      <c r="N1968" s="165">
        <f t="shared" si="814"/>
        <v>0</v>
      </c>
      <c r="O1968" s="165">
        <f t="shared" si="815"/>
        <v>0</v>
      </c>
      <c r="P1968" s="165">
        <f t="shared" si="815"/>
        <v>0</v>
      </c>
      <c r="Q1968" s="165">
        <f t="shared" si="815"/>
        <v>0</v>
      </c>
      <c r="R1968" s="165">
        <f t="shared" si="815"/>
        <v>0</v>
      </c>
      <c r="S1968" s="165">
        <f t="shared" si="815"/>
        <v>0</v>
      </c>
      <c r="T1968" s="165">
        <f t="shared" si="815"/>
        <v>0</v>
      </c>
      <c r="U1968" s="165">
        <f t="shared" si="815"/>
        <v>0</v>
      </c>
      <c r="V1968" s="165">
        <f t="shared" si="815"/>
        <v>0</v>
      </c>
      <c r="W1968" s="165">
        <f t="shared" si="815"/>
        <v>0</v>
      </c>
      <c r="X1968" s="165">
        <f t="shared" si="815"/>
        <v>0</v>
      </c>
      <c r="Y1968" s="165">
        <f t="shared" si="816"/>
        <v>0</v>
      </c>
      <c r="Z1968" s="165">
        <f t="shared" si="816"/>
        <v>0</v>
      </c>
      <c r="AA1968" s="165">
        <f t="shared" si="816"/>
        <v>0</v>
      </c>
      <c r="AB1968" s="165">
        <f t="shared" si="816"/>
        <v>0</v>
      </c>
      <c r="AC1968" s="165">
        <f t="shared" si="816"/>
        <v>0</v>
      </c>
      <c r="AD1968" s="165">
        <f t="shared" si="816"/>
        <v>0</v>
      </c>
      <c r="AE1968" s="165">
        <f t="shared" si="816"/>
        <v>0</v>
      </c>
      <c r="AF1968" s="165">
        <f t="shared" si="816"/>
        <v>0</v>
      </c>
      <c r="AG1968" s="165">
        <f t="shared" si="816"/>
        <v>0</v>
      </c>
      <c r="AH1968" s="165">
        <f t="shared" si="816"/>
        <v>0</v>
      </c>
      <c r="AI1968" s="165">
        <f t="shared" si="817"/>
        <v>0</v>
      </c>
      <c r="AJ1968" s="165">
        <f t="shared" si="817"/>
        <v>0</v>
      </c>
      <c r="AK1968" s="165">
        <f t="shared" si="817"/>
        <v>0</v>
      </c>
      <c r="AL1968" s="165">
        <f t="shared" si="817"/>
        <v>0</v>
      </c>
      <c r="AM1968" s="165">
        <f t="shared" si="817"/>
        <v>0</v>
      </c>
      <c r="AN1968" s="165">
        <f t="shared" si="817"/>
        <v>0</v>
      </c>
      <c r="AO1968" s="165">
        <f t="shared" si="817"/>
        <v>0</v>
      </c>
      <c r="AP1968" s="165">
        <f t="shared" si="817"/>
        <v>0</v>
      </c>
      <c r="AQ1968" s="165">
        <f t="shared" si="817"/>
        <v>0</v>
      </c>
      <c r="AR1968" s="165">
        <f t="shared" si="817"/>
        <v>0</v>
      </c>
      <c r="AS1968" s="165">
        <f t="shared" si="792"/>
        <v>0</v>
      </c>
    </row>
    <row r="1969" spans="2:46" hidden="1" outlineLevel="2">
      <c r="B1969" s="66">
        <v>33</v>
      </c>
      <c r="D1969" s="338">
        <v>0</v>
      </c>
      <c r="E1969" s="165">
        <f t="shared" si="814"/>
        <v>0</v>
      </c>
      <c r="F1969" s="165">
        <f t="shared" si="814"/>
        <v>0</v>
      </c>
      <c r="G1969" s="165">
        <f t="shared" si="814"/>
        <v>0</v>
      </c>
      <c r="H1969" s="165">
        <f t="shared" si="814"/>
        <v>0</v>
      </c>
      <c r="I1969" s="165">
        <f t="shared" si="814"/>
        <v>0</v>
      </c>
      <c r="J1969" s="165">
        <f t="shared" si="814"/>
        <v>0</v>
      </c>
      <c r="K1969" s="165">
        <f t="shared" si="814"/>
        <v>0</v>
      </c>
      <c r="L1969" s="165">
        <f t="shared" si="814"/>
        <v>0</v>
      </c>
      <c r="M1969" s="165">
        <f t="shared" si="814"/>
        <v>0</v>
      </c>
      <c r="N1969" s="165">
        <f t="shared" si="814"/>
        <v>0</v>
      </c>
      <c r="O1969" s="165">
        <f t="shared" si="815"/>
        <v>0</v>
      </c>
      <c r="P1969" s="165">
        <f t="shared" si="815"/>
        <v>0</v>
      </c>
      <c r="Q1969" s="165">
        <f t="shared" si="815"/>
        <v>0</v>
      </c>
      <c r="R1969" s="165">
        <f t="shared" si="815"/>
        <v>0</v>
      </c>
      <c r="S1969" s="165">
        <f t="shared" si="815"/>
        <v>0</v>
      </c>
      <c r="T1969" s="165">
        <f t="shared" si="815"/>
        <v>0</v>
      </c>
      <c r="U1969" s="165">
        <f t="shared" si="815"/>
        <v>0</v>
      </c>
      <c r="V1969" s="165">
        <f t="shared" si="815"/>
        <v>0</v>
      </c>
      <c r="W1969" s="165">
        <f t="shared" si="815"/>
        <v>0</v>
      </c>
      <c r="X1969" s="165">
        <f t="shared" si="815"/>
        <v>0</v>
      </c>
      <c r="Y1969" s="165">
        <f t="shared" si="816"/>
        <v>0</v>
      </c>
      <c r="Z1969" s="165">
        <f t="shared" si="816"/>
        <v>0</v>
      </c>
      <c r="AA1969" s="165">
        <f t="shared" si="816"/>
        <v>0</v>
      </c>
      <c r="AB1969" s="165">
        <f t="shared" si="816"/>
        <v>0</v>
      </c>
      <c r="AC1969" s="165">
        <f t="shared" si="816"/>
        <v>0</v>
      </c>
      <c r="AD1969" s="165">
        <f t="shared" si="816"/>
        <v>0</v>
      </c>
      <c r="AE1969" s="165">
        <f t="shared" si="816"/>
        <v>0</v>
      </c>
      <c r="AF1969" s="165">
        <f t="shared" si="816"/>
        <v>0</v>
      </c>
      <c r="AG1969" s="165">
        <f t="shared" si="816"/>
        <v>0</v>
      </c>
      <c r="AH1969" s="165">
        <f t="shared" si="816"/>
        <v>0</v>
      </c>
      <c r="AI1969" s="165">
        <f t="shared" si="817"/>
        <v>0</v>
      </c>
      <c r="AJ1969" s="165">
        <f t="shared" si="817"/>
        <v>0</v>
      </c>
      <c r="AK1969" s="165">
        <f t="shared" si="817"/>
        <v>0</v>
      </c>
      <c r="AL1969" s="165">
        <f t="shared" si="817"/>
        <v>0</v>
      </c>
      <c r="AM1969" s="165">
        <f t="shared" si="817"/>
        <v>0</v>
      </c>
      <c r="AN1969" s="165">
        <f t="shared" si="817"/>
        <v>0</v>
      </c>
      <c r="AO1969" s="165">
        <f t="shared" si="817"/>
        <v>0</v>
      </c>
      <c r="AP1969" s="165">
        <f t="shared" si="817"/>
        <v>0</v>
      </c>
      <c r="AQ1969" s="165">
        <f t="shared" si="817"/>
        <v>0</v>
      </c>
      <c r="AR1969" s="165">
        <f t="shared" si="817"/>
        <v>0</v>
      </c>
      <c r="AS1969" s="165">
        <f t="shared" si="792"/>
        <v>0</v>
      </c>
    </row>
    <row r="1970" spans="2:46" hidden="1" outlineLevel="2">
      <c r="B1970" s="66">
        <v>34</v>
      </c>
      <c r="D1970" s="338">
        <v>0</v>
      </c>
      <c r="E1970" s="165">
        <f t="shared" si="814"/>
        <v>0</v>
      </c>
      <c r="F1970" s="165">
        <f t="shared" si="814"/>
        <v>0</v>
      </c>
      <c r="G1970" s="165">
        <f t="shared" si="814"/>
        <v>0</v>
      </c>
      <c r="H1970" s="165">
        <f t="shared" si="814"/>
        <v>0</v>
      </c>
      <c r="I1970" s="165">
        <f t="shared" si="814"/>
        <v>0</v>
      </c>
      <c r="J1970" s="165">
        <f t="shared" si="814"/>
        <v>0</v>
      </c>
      <c r="K1970" s="165">
        <f t="shared" si="814"/>
        <v>0</v>
      </c>
      <c r="L1970" s="165">
        <f t="shared" si="814"/>
        <v>0</v>
      </c>
      <c r="M1970" s="165">
        <f t="shared" si="814"/>
        <v>0</v>
      </c>
      <c r="N1970" s="165">
        <f t="shared" si="814"/>
        <v>0</v>
      </c>
      <c r="O1970" s="165">
        <f t="shared" si="815"/>
        <v>0</v>
      </c>
      <c r="P1970" s="165">
        <f t="shared" si="815"/>
        <v>0</v>
      </c>
      <c r="Q1970" s="165">
        <f t="shared" si="815"/>
        <v>0</v>
      </c>
      <c r="R1970" s="165">
        <f t="shared" si="815"/>
        <v>0</v>
      </c>
      <c r="S1970" s="165">
        <f t="shared" si="815"/>
        <v>0</v>
      </c>
      <c r="T1970" s="165">
        <f t="shared" si="815"/>
        <v>0</v>
      </c>
      <c r="U1970" s="165">
        <f t="shared" si="815"/>
        <v>0</v>
      </c>
      <c r="V1970" s="165">
        <f t="shared" si="815"/>
        <v>0</v>
      </c>
      <c r="W1970" s="165">
        <f t="shared" si="815"/>
        <v>0</v>
      </c>
      <c r="X1970" s="165">
        <f t="shared" si="815"/>
        <v>0</v>
      </c>
      <c r="Y1970" s="165">
        <f t="shared" si="816"/>
        <v>0</v>
      </c>
      <c r="Z1970" s="165">
        <f t="shared" si="816"/>
        <v>0</v>
      </c>
      <c r="AA1970" s="165">
        <f t="shared" si="816"/>
        <v>0</v>
      </c>
      <c r="AB1970" s="165">
        <f t="shared" si="816"/>
        <v>0</v>
      </c>
      <c r="AC1970" s="165">
        <f t="shared" si="816"/>
        <v>0</v>
      </c>
      <c r="AD1970" s="165">
        <f t="shared" si="816"/>
        <v>0</v>
      </c>
      <c r="AE1970" s="165">
        <f t="shared" si="816"/>
        <v>0</v>
      </c>
      <c r="AF1970" s="165">
        <f t="shared" si="816"/>
        <v>0</v>
      </c>
      <c r="AG1970" s="165">
        <f t="shared" si="816"/>
        <v>0</v>
      </c>
      <c r="AH1970" s="165">
        <f t="shared" si="816"/>
        <v>0</v>
      </c>
      <c r="AI1970" s="165">
        <f t="shared" si="817"/>
        <v>0</v>
      </c>
      <c r="AJ1970" s="165">
        <f t="shared" si="817"/>
        <v>0</v>
      </c>
      <c r="AK1970" s="165">
        <f t="shared" si="817"/>
        <v>0</v>
      </c>
      <c r="AL1970" s="165">
        <f t="shared" si="817"/>
        <v>0</v>
      </c>
      <c r="AM1970" s="165">
        <f t="shared" si="817"/>
        <v>0</v>
      </c>
      <c r="AN1970" s="165">
        <f t="shared" si="817"/>
        <v>0</v>
      </c>
      <c r="AO1970" s="165">
        <f t="shared" si="817"/>
        <v>0</v>
      </c>
      <c r="AP1970" s="165">
        <f t="shared" si="817"/>
        <v>0</v>
      </c>
      <c r="AQ1970" s="165">
        <f t="shared" si="817"/>
        <v>0</v>
      </c>
      <c r="AR1970" s="165">
        <f t="shared" si="817"/>
        <v>0</v>
      </c>
      <c r="AS1970" s="165">
        <f t="shared" si="792"/>
        <v>0</v>
      </c>
    </row>
    <row r="1971" spans="2:46" hidden="1" outlineLevel="2">
      <c r="B1971" s="66">
        <v>35</v>
      </c>
      <c r="D1971" s="338">
        <v>0</v>
      </c>
      <c r="E1971" s="165">
        <f t="shared" si="814"/>
        <v>0</v>
      </c>
      <c r="F1971" s="165">
        <f t="shared" si="814"/>
        <v>0</v>
      </c>
      <c r="G1971" s="165">
        <f t="shared" si="814"/>
        <v>0</v>
      </c>
      <c r="H1971" s="165">
        <f t="shared" si="814"/>
        <v>0</v>
      </c>
      <c r="I1971" s="165">
        <f t="shared" si="814"/>
        <v>0</v>
      </c>
      <c r="J1971" s="165">
        <f t="shared" si="814"/>
        <v>0</v>
      </c>
      <c r="K1971" s="165">
        <f t="shared" si="814"/>
        <v>0</v>
      </c>
      <c r="L1971" s="165">
        <f t="shared" si="814"/>
        <v>0</v>
      </c>
      <c r="M1971" s="165">
        <f t="shared" si="814"/>
        <v>0</v>
      </c>
      <c r="N1971" s="165">
        <f t="shared" si="814"/>
        <v>0</v>
      </c>
      <c r="O1971" s="165">
        <f t="shared" si="815"/>
        <v>0</v>
      </c>
      <c r="P1971" s="165">
        <f t="shared" si="815"/>
        <v>0</v>
      </c>
      <c r="Q1971" s="165">
        <f t="shared" si="815"/>
        <v>0</v>
      </c>
      <c r="R1971" s="165">
        <f t="shared" si="815"/>
        <v>0</v>
      </c>
      <c r="S1971" s="165">
        <f t="shared" si="815"/>
        <v>0</v>
      </c>
      <c r="T1971" s="165">
        <f t="shared" si="815"/>
        <v>0</v>
      </c>
      <c r="U1971" s="165">
        <f t="shared" si="815"/>
        <v>0</v>
      </c>
      <c r="V1971" s="165">
        <f t="shared" si="815"/>
        <v>0</v>
      </c>
      <c r="W1971" s="165">
        <f t="shared" si="815"/>
        <v>0</v>
      </c>
      <c r="X1971" s="165">
        <f t="shared" si="815"/>
        <v>0</v>
      </c>
      <c r="Y1971" s="165">
        <f t="shared" si="816"/>
        <v>0</v>
      </c>
      <c r="Z1971" s="165">
        <f t="shared" si="816"/>
        <v>0</v>
      </c>
      <c r="AA1971" s="165">
        <f t="shared" si="816"/>
        <v>0</v>
      </c>
      <c r="AB1971" s="165">
        <f t="shared" si="816"/>
        <v>0</v>
      </c>
      <c r="AC1971" s="165">
        <f t="shared" si="816"/>
        <v>0</v>
      </c>
      <c r="AD1971" s="165">
        <f t="shared" si="816"/>
        <v>0</v>
      </c>
      <c r="AE1971" s="165">
        <f t="shared" si="816"/>
        <v>0</v>
      </c>
      <c r="AF1971" s="165">
        <f t="shared" si="816"/>
        <v>0</v>
      </c>
      <c r="AG1971" s="165">
        <f t="shared" si="816"/>
        <v>0</v>
      </c>
      <c r="AH1971" s="165">
        <f t="shared" si="816"/>
        <v>0</v>
      </c>
      <c r="AI1971" s="165">
        <f t="shared" si="817"/>
        <v>0</v>
      </c>
      <c r="AJ1971" s="165">
        <f t="shared" si="817"/>
        <v>0</v>
      </c>
      <c r="AK1971" s="165">
        <f t="shared" si="817"/>
        <v>0</v>
      </c>
      <c r="AL1971" s="165">
        <f t="shared" si="817"/>
        <v>0</v>
      </c>
      <c r="AM1971" s="165">
        <f t="shared" si="817"/>
        <v>0</v>
      </c>
      <c r="AN1971" s="165">
        <f t="shared" si="817"/>
        <v>0</v>
      </c>
      <c r="AO1971" s="165">
        <f t="shared" si="817"/>
        <v>0</v>
      </c>
      <c r="AP1971" s="165">
        <f t="shared" si="817"/>
        <v>0</v>
      </c>
      <c r="AQ1971" s="165">
        <f t="shared" si="817"/>
        <v>0</v>
      </c>
      <c r="AR1971" s="165">
        <f t="shared" si="817"/>
        <v>0</v>
      </c>
      <c r="AS1971" s="165">
        <f t="shared" si="792"/>
        <v>0</v>
      </c>
    </row>
    <row r="1972" spans="2:46" hidden="1" outlineLevel="2">
      <c r="B1972" s="66">
        <v>36</v>
      </c>
      <c r="D1972" s="338">
        <v>0</v>
      </c>
      <c r="E1972" s="165">
        <f t="shared" si="814"/>
        <v>0</v>
      </c>
      <c r="F1972" s="165">
        <f t="shared" si="814"/>
        <v>0</v>
      </c>
      <c r="G1972" s="165">
        <f t="shared" si="814"/>
        <v>0</v>
      </c>
      <c r="H1972" s="165">
        <f t="shared" si="814"/>
        <v>0</v>
      </c>
      <c r="I1972" s="165">
        <f t="shared" si="814"/>
        <v>0</v>
      </c>
      <c r="J1972" s="165">
        <f t="shared" si="814"/>
        <v>0</v>
      </c>
      <c r="K1972" s="165">
        <f t="shared" si="814"/>
        <v>0</v>
      </c>
      <c r="L1972" s="165">
        <f t="shared" si="814"/>
        <v>0</v>
      </c>
      <c r="M1972" s="165">
        <f t="shared" si="814"/>
        <v>0</v>
      </c>
      <c r="N1972" s="165">
        <f t="shared" si="814"/>
        <v>0</v>
      </c>
      <c r="O1972" s="165">
        <f t="shared" si="815"/>
        <v>0</v>
      </c>
      <c r="P1972" s="165">
        <f t="shared" si="815"/>
        <v>0</v>
      </c>
      <c r="Q1972" s="165">
        <f t="shared" si="815"/>
        <v>0</v>
      </c>
      <c r="R1972" s="165">
        <f t="shared" si="815"/>
        <v>0</v>
      </c>
      <c r="S1972" s="165">
        <f t="shared" si="815"/>
        <v>0</v>
      </c>
      <c r="T1972" s="165">
        <f t="shared" si="815"/>
        <v>0</v>
      </c>
      <c r="U1972" s="165">
        <f t="shared" si="815"/>
        <v>0</v>
      </c>
      <c r="V1972" s="165">
        <f t="shared" si="815"/>
        <v>0</v>
      </c>
      <c r="W1972" s="165">
        <f t="shared" si="815"/>
        <v>0</v>
      </c>
      <c r="X1972" s="165">
        <f t="shared" si="815"/>
        <v>0</v>
      </c>
      <c r="Y1972" s="165">
        <f t="shared" si="816"/>
        <v>0</v>
      </c>
      <c r="Z1972" s="165">
        <f t="shared" si="816"/>
        <v>0</v>
      </c>
      <c r="AA1972" s="165">
        <f t="shared" si="816"/>
        <v>0</v>
      </c>
      <c r="AB1972" s="165">
        <f t="shared" si="816"/>
        <v>0</v>
      </c>
      <c r="AC1972" s="165">
        <f t="shared" si="816"/>
        <v>0</v>
      </c>
      <c r="AD1972" s="165">
        <f t="shared" si="816"/>
        <v>0</v>
      </c>
      <c r="AE1972" s="165">
        <f t="shared" si="816"/>
        <v>0</v>
      </c>
      <c r="AF1972" s="165">
        <f t="shared" si="816"/>
        <v>0</v>
      </c>
      <c r="AG1972" s="165">
        <f t="shared" si="816"/>
        <v>0</v>
      </c>
      <c r="AH1972" s="165">
        <f t="shared" si="816"/>
        <v>0</v>
      </c>
      <c r="AI1972" s="165">
        <f t="shared" si="817"/>
        <v>0</v>
      </c>
      <c r="AJ1972" s="165">
        <f t="shared" si="817"/>
        <v>0</v>
      </c>
      <c r="AK1972" s="165">
        <f t="shared" si="817"/>
        <v>0</v>
      </c>
      <c r="AL1972" s="165">
        <f t="shared" si="817"/>
        <v>0</v>
      </c>
      <c r="AM1972" s="165">
        <f t="shared" si="817"/>
        <v>0</v>
      </c>
      <c r="AN1972" s="165">
        <f t="shared" si="817"/>
        <v>0</v>
      </c>
      <c r="AO1972" s="165">
        <f t="shared" si="817"/>
        <v>0</v>
      </c>
      <c r="AP1972" s="165">
        <f t="shared" si="817"/>
        <v>0</v>
      </c>
      <c r="AQ1972" s="165">
        <f t="shared" si="817"/>
        <v>0</v>
      </c>
      <c r="AR1972" s="165">
        <f t="shared" si="817"/>
        <v>0</v>
      </c>
      <c r="AS1972" s="165">
        <f t="shared" si="792"/>
        <v>0</v>
      </c>
    </row>
    <row r="1973" spans="2:46" hidden="1" outlineLevel="2">
      <c r="B1973" s="66">
        <v>37</v>
      </c>
      <c r="D1973" s="338">
        <v>0</v>
      </c>
      <c r="E1973" s="165">
        <f t="shared" si="814"/>
        <v>0</v>
      </c>
      <c r="F1973" s="165">
        <f t="shared" si="814"/>
        <v>0</v>
      </c>
      <c r="G1973" s="165">
        <f t="shared" si="814"/>
        <v>0</v>
      </c>
      <c r="H1973" s="165">
        <f t="shared" si="814"/>
        <v>0</v>
      </c>
      <c r="I1973" s="165">
        <f t="shared" si="814"/>
        <v>0</v>
      </c>
      <c r="J1973" s="165">
        <f t="shared" si="814"/>
        <v>0</v>
      </c>
      <c r="K1973" s="165">
        <f t="shared" si="814"/>
        <v>0</v>
      </c>
      <c r="L1973" s="165">
        <f t="shared" si="814"/>
        <v>0</v>
      </c>
      <c r="M1973" s="165">
        <f t="shared" si="814"/>
        <v>0</v>
      </c>
      <c r="N1973" s="165">
        <f t="shared" si="814"/>
        <v>0</v>
      </c>
      <c r="O1973" s="165">
        <f t="shared" si="815"/>
        <v>0</v>
      </c>
      <c r="P1973" s="165">
        <f t="shared" si="815"/>
        <v>0</v>
      </c>
      <c r="Q1973" s="165">
        <f t="shared" si="815"/>
        <v>0</v>
      </c>
      <c r="R1973" s="165">
        <f t="shared" si="815"/>
        <v>0</v>
      </c>
      <c r="S1973" s="165">
        <f t="shared" si="815"/>
        <v>0</v>
      </c>
      <c r="T1973" s="165">
        <f t="shared" si="815"/>
        <v>0</v>
      </c>
      <c r="U1973" s="165">
        <f t="shared" si="815"/>
        <v>0</v>
      </c>
      <c r="V1973" s="165">
        <f t="shared" si="815"/>
        <v>0</v>
      </c>
      <c r="W1973" s="165">
        <f t="shared" si="815"/>
        <v>0</v>
      </c>
      <c r="X1973" s="165">
        <f t="shared" si="815"/>
        <v>0</v>
      </c>
      <c r="Y1973" s="165">
        <f t="shared" si="816"/>
        <v>0</v>
      </c>
      <c r="Z1973" s="165">
        <f t="shared" si="816"/>
        <v>0</v>
      </c>
      <c r="AA1973" s="165">
        <f t="shared" si="816"/>
        <v>0</v>
      </c>
      <c r="AB1973" s="165">
        <f t="shared" si="816"/>
        <v>0</v>
      </c>
      <c r="AC1973" s="165">
        <f t="shared" si="816"/>
        <v>0</v>
      </c>
      <c r="AD1973" s="165">
        <f t="shared" si="816"/>
        <v>0</v>
      </c>
      <c r="AE1973" s="165">
        <f t="shared" si="816"/>
        <v>0</v>
      </c>
      <c r="AF1973" s="165">
        <f t="shared" si="816"/>
        <v>0</v>
      </c>
      <c r="AG1973" s="165">
        <f t="shared" si="816"/>
        <v>0</v>
      </c>
      <c r="AH1973" s="165">
        <f t="shared" si="816"/>
        <v>0</v>
      </c>
      <c r="AI1973" s="165">
        <f t="shared" si="817"/>
        <v>0</v>
      </c>
      <c r="AJ1973" s="165">
        <f t="shared" si="817"/>
        <v>0</v>
      </c>
      <c r="AK1973" s="165">
        <f t="shared" si="817"/>
        <v>0</v>
      </c>
      <c r="AL1973" s="165">
        <f t="shared" si="817"/>
        <v>0</v>
      </c>
      <c r="AM1973" s="165">
        <f t="shared" si="817"/>
        <v>0</v>
      </c>
      <c r="AN1973" s="165">
        <f t="shared" si="817"/>
        <v>0</v>
      </c>
      <c r="AO1973" s="165">
        <f t="shared" si="817"/>
        <v>0</v>
      </c>
      <c r="AP1973" s="165">
        <f t="shared" si="817"/>
        <v>0</v>
      </c>
      <c r="AQ1973" s="165">
        <f t="shared" si="817"/>
        <v>0</v>
      </c>
      <c r="AR1973" s="165">
        <f t="shared" si="817"/>
        <v>0</v>
      </c>
      <c r="AS1973" s="165">
        <f t="shared" si="792"/>
        <v>0</v>
      </c>
    </row>
    <row r="1974" spans="2:46" hidden="1" outlineLevel="2">
      <c r="B1974" s="66">
        <v>38</v>
      </c>
      <c r="D1974" s="338">
        <v>0</v>
      </c>
      <c r="E1974" s="165">
        <f t="shared" si="814"/>
        <v>0</v>
      </c>
      <c r="F1974" s="165">
        <f t="shared" si="814"/>
        <v>0</v>
      </c>
      <c r="G1974" s="165">
        <f t="shared" si="814"/>
        <v>0</v>
      </c>
      <c r="H1974" s="165">
        <f t="shared" si="814"/>
        <v>0</v>
      </c>
      <c r="I1974" s="165">
        <f t="shared" si="814"/>
        <v>0</v>
      </c>
      <c r="J1974" s="165">
        <f t="shared" si="814"/>
        <v>0</v>
      </c>
      <c r="K1974" s="165">
        <f t="shared" si="814"/>
        <v>0</v>
      </c>
      <c r="L1974" s="165">
        <f t="shared" si="814"/>
        <v>0</v>
      </c>
      <c r="M1974" s="165">
        <f t="shared" si="814"/>
        <v>0</v>
      </c>
      <c r="N1974" s="165">
        <f t="shared" si="814"/>
        <v>0</v>
      </c>
      <c r="O1974" s="165">
        <f t="shared" si="815"/>
        <v>0</v>
      </c>
      <c r="P1974" s="165">
        <f t="shared" si="815"/>
        <v>0</v>
      </c>
      <c r="Q1974" s="165">
        <f t="shared" si="815"/>
        <v>0</v>
      </c>
      <c r="R1974" s="165">
        <f t="shared" si="815"/>
        <v>0</v>
      </c>
      <c r="S1974" s="165">
        <f t="shared" si="815"/>
        <v>0</v>
      </c>
      <c r="T1974" s="165">
        <f t="shared" si="815"/>
        <v>0</v>
      </c>
      <c r="U1974" s="165">
        <f t="shared" si="815"/>
        <v>0</v>
      </c>
      <c r="V1974" s="165">
        <f t="shared" si="815"/>
        <v>0</v>
      </c>
      <c r="W1974" s="165">
        <f t="shared" si="815"/>
        <v>0</v>
      </c>
      <c r="X1974" s="165">
        <f t="shared" si="815"/>
        <v>0</v>
      </c>
      <c r="Y1974" s="165">
        <f t="shared" si="816"/>
        <v>0</v>
      </c>
      <c r="Z1974" s="165">
        <f t="shared" si="816"/>
        <v>0</v>
      </c>
      <c r="AA1974" s="165">
        <f t="shared" si="816"/>
        <v>0</v>
      </c>
      <c r="AB1974" s="165">
        <f t="shared" si="816"/>
        <v>0</v>
      </c>
      <c r="AC1974" s="165">
        <f t="shared" si="816"/>
        <v>0</v>
      </c>
      <c r="AD1974" s="165">
        <f t="shared" si="816"/>
        <v>0</v>
      </c>
      <c r="AE1974" s="165">
        <f t="shared" si="816"/>
        <v>0</v>
      </c>
      <c r="AF1974" s="165">
        <f t="shared" si="816"/>
        <v>0</v>
      </c>
      <c r="AG1974" s="165">
        <f t="shared" si="816"/>
        <v>0</v>
      </c>
      <c r="AH1974" s="165">
        <f t="shared" si="816"/>
        <v>0</v>
      </c>
      <c r="AI1974" s="165">
        <f t="shared" si="817"/>
        <v>0</v>
      </c>
      <c r="AJ1974" s="165">
        <f t="shared" si="817"/>
        <v>0</v>
      </c>
      <c r="AK1974" s="165">
        <f t="shared" si="817"/>
        <v>0</v>
      </c>
      <c r="AL1974" s="165">
        <f t="shared" si="817"/>
        <v>0</v>
      </c>
      <c r="AM1974" s="165">
        <f t="shared" si="817"/>
        <v>0</v>
      </c>
      <c r="AN1974" s="165">
        <f t="shared" si="817"/>
        <v>0</v>
      </c>
      <c r="AO1974" s="165">
        <f t="shared" si="817"/>
        <v>0</v>
      </c>
      <c r="AP1974" s="165">
        <f t="shared" si="817"/>
        <v>0</v>
      </c>
      <c r="AQ1974" s="165">
        <f t="shared" si="817"/>
        <v>0</v>
      </c>
      <c r="AR1974" s="165">
        <f t="shared" si="817"/>
        <v>0</v>
      </c>
      <c r="AS1974" s="165">
        <f t="shared" si="792"/>
        <v>0</v>
      </c>
    </row>
    <row r="1975" spans="2:46" hidden="1" outlineLevel="2">
      <c r="B1975" s="66">
        <v>39</v>
      </c>
      <c r="D1975" s="338">
        <v>0</v>
      </c>
      <c r="E1975" s="165">
        <f t="shared" si="814"/>
        <v>0</v>
      </c>
      <c r="F1975" s="165">
        <f t="shared" si="814"/>
        <v>0</v>
      </c>
      <c r="G1975" s="165">
        <f t="shared" si="814"/>
        <v>0</v>
      </c>
      <c r="H1975" s="165">
        <f t="shared" si="814"/>
        <v>0</v>
      </c>
      <c r="I1975" s="165">
        <f t="shared" si="814"/>
        <v>0</v>
      </c>
      <c r="J1975" s="165">
        <f t="shared" si="814"/>
        <v>0</v>
      </c>
      <c r="K1975" s="165">
        <f t="shared" si="814"/>
        <v>0</v>
      </c>
      <c r="L1975" s="165">
        <f t="shared" si="814"/>
        <v>0</v>
      </c>
      <c r="M1975" s="165">
        <f t="shared" si="814"/>
        <v>0</v>
      </c>
      <c r="N1975" s="165">
        <f t="shared" si="814"/>
        <v>0</v>
      </c>
      <c r="O1975" s="165">
        <f t="shared" si="815"/>
        <v>0</v>
      </c>
      <c r="P1975" s="165">
        <f t="shared" si="815"/>
        <v>0</v>
      </c>
      <c r="Q1975" s="165">
        <f t="shared" si="815"/>
        <v>0</v>
      </c>
      <c r="R1975" s="165">
        <f t="shared" si="815"/>
        <v>0</v>
      </c>
      <c r="S1975" s="165">
        <f t="shared" si="815"/>
        <v>0</v>
      </c>
      <c r="T1975" s="165">
        <f t="shared" si="815"/>
        <v>0</v>
      </c>
      <c r="U1975" s="165">
        <f t="shared" si="815"/>
        <v>0</v>
      </c>
      <c r="V1975" s="165">
        <f t="shared" si="815"/>
        <v>0</v>
      </c>
      <c r="W1975" s="165">
        <f t="shared" si="815"/>
        <v>0</v>
      </c>
      <c r="X1975" s="165">
        <f t="shared" si="815"/>
        <v>0</v>
      </c>
      <c r="Y1975" s="165">
        <f t="shared" si="816"/>
        <v>0</v>
      </c>
      <c r="Z1975" s="165">
        <f t="shared" si="816"/>
        <v>0</v>
      </c>
      <c r="AA1975" s="165">
        <f t="shared" si="816"/>
        <v>0</v>
      </c>
      <c r="AB1975" s="165">
        <f t="shared" si="816"/>
        <v>0</v>
      </c>
      <c r="AC1975" s="165">
        <f t="shared" si="816"/>
        <v>0</v>
      </c>
      <c r="AD1975" s="165">
        <f t="shared" si="816"/>
        <v>0</v>
      </c>
      <c r="AE1975" s="165">
        <f t="shared" si="816"/>
        <v>0</v>
      </c>
      <c r="AF1975" s="165">
        <f t="shared" si="816"/>
        <v>0</v>
      </c>
      <c r="AG1975" s="165">
        <f t="shared" si="816"/>
        <v>0</v>
      </c>
      <c r="AH1975" s="165">
        <f t="shared" si="816"/>
        <v>0</v>
      </c>
      <c r="AI1975" s="165">
        <f t="shared" si="817"/>
        <v>0</v>
      </c>
      <c r="AJ1975" s="165">
        <f t="shared" si="817"/>
        <v>0</v>
      </c>
      <c r="AK1975" s="165">
        <f t="shared" si="817"/>
        <v>0</v>
      </c>
      <c r="AL1975" s="165">
        <f t="shared" si="817"/>
        <v>0</v>
      </c>
      <c r="AM1975" s="165">
        <f t="shared" si="817"/>
        <v>0</v>
      </c>
      <c r="AN1975" s="165">
        <f t="shared" si="817"/>
        <v>0</v>
      </c>
      <c r="AO1975" s="165">
        <f t="shared" si="817"/>
        <v>0</v>
      </c>
      <c r="AP1975" s="165">
        <f t="shared" si="817"/>
        <v>0</v>
      </c>
      <c r="AQ1975" s="165">
        <f t="shared" si="817"/>
        <v>0</v>
      </c>
      <c r="AR1975" s="165">
        <f t="shared" si="817"/>
        <v>0</v>
      </c>
      <c r="AS1975" s="165">
        <f t="shared" si="792"/>
        <v>0</v>
      </c>
    </row>
    <row r="1976" spans="2:46" hidden="1" outlineLevel="2">
      <c r="B1976" s="66">
        <v>40</v>
      </c>
      <c r="D1976" s="338">
        <v>0</v>
      </c>
      <c r="E1976" s="165">
        <f t="shared" si="814"/>
        <v>0</v>
      </c>
      <c r="F1976" s="165">
        <f t="shared" si="814"/>
        <v>0</v>
      </c>
      <c r="G1976" s="165">
        <f t="shared" si="814"/>
        <v>0</v>
      </c>
      <c r="H1976" s="165">
        <f t="shared" si="814"/>
        <v>0</v>
      </c>
      <c r="I1976" s="165">
        <f t="shared" si="814"/>
        <v>0</v>
      </c>
      <c r="J1976" s="165">
        <f t="shared" si="814"/>
        <v>0</v>
      </c>
      <c r="K1976" s="165">
        <f t="shared" si="814"/>
        <v>0</v>
      </c>
      <c r="L1976" s="165">
        <f t="shared" si="814"/>
        <v>0</v>
      </c>
      <c r="M1976" s="165">
        <f t="shared" si="814"/>
        <v>0</v>
      </c>
      <c r="N1976" s="165">
        <f t="shared" si="814"/>
        <v>0</v>
      </c>
      <c r="O1976" s="165">
        <f t="shared" si="815"/>
        <v>0</v>
      </c>
      <c r="P1976" s="165">
        <f t="shared" si="815"/>
        <v>0</v>
      </c>
      <c r="Q1976" s="165">
        <f t="shared" si="815"/>
        <v>0</v>
      </c>
      <c r="R1976" s="165">
        <f t="shared" si="815"/>
        <v>0</v>
      </c>
      <c r="S1976" s="165">
        <f t="shared" si="815"/>
        <v>0</v>
      </c>
      <c r="T1976" s="165">
        <f t="shared" si="815"/>
        <v>0</v>
      </c>
      <c r="U1976" s="165">
        <f t="shared" si="815"/>
        <v>0</v>
      </c>
      <c r="V1976" s="165">
        <f t="shared" si="815"/>
        <v>0</v>
      </c>
      <c r="W1976" s="165">
        <f t="shared" si="815"/>
        <v>0</v>
      </c>
      <c r="X1976" s="165">
        <f t="shared" si="815"/>
        <v>0</v>
      </c>
      <c r="Y1976" s="165">
        <f t="shared" si="816"/>
        <v>0</v>
      </c>
      <c r="Z1976" s="165">
        <f t="shared" si="816"/>
        <v>0</v>
      </c>
      <c r="AA1976" s="165">
        <f t="shared" si="816"/>
        <v>0</v>
      </c>
      <c r="AB1976" s="165">
        <f t="shared" si="816"/>
        <v>0</v>
      </c>
      <c r="AC1976" s="165">
        <f t="shared" si="816"/>
        <v>0</v>
      </c>
      <c r="AD1976" s="165">
        <f t="shared" si="816"/>
        <v>0</v>
      </c>
      <c r="AE1976" s="165">
        <f t="shared" si="816"/>
        <v>0</v>
      </c>
      <c r="AF1976" s="165">
        <f t="shared" si="816"/>
        <v>0</v>
      </c>
      <c r="AG1976" s="165">
        <f t="shared" si="816"/>
        <v>0</v>
      </c>
      <c r="AH1976" s="165">
        <f t="shared" si="816"/>
        <v>0</v>
      </c>
      <c r="AI1976" s="165">
        <f t="shared" si="817"/>
        <v>0</v>
      </c>
      <c r="AJ1976" s="165">
        <f t="shared" si="817"/>
        <v>0</v>
      </c>
      <c r="AK1976" s="165">
        <f t="shared" si="817"/>
        <v>0</v>
      </c>
      <c r="AL1976" s="165">
        <f t="shared" si="817"/>
        <v>0</v>
      </c>
      <c r="AM1976" s="165">
        <f t="shared" si="817"/>
        <v>0</v>
      </c>
      <c r="AN1976" s="165">
        <f t="shared" si="817"/>
        <v>0</v>
      </c>
      <c r="AO1976" s="165">
        <f t="shared" si="817"/>
        <v>0</v>
      </c>
      <c r="AP1976" s="165">
        <f t="shared" si="817"/>
        <v>0</v>
      </c>
      <c r="AQ1976" s="165">
        <f t="shared" si="817"/>
        <v>0</v>
      </c>
      <c r="AR1976" s="165">
        <f t="shared" si="817"/>
        <v>0</v>
      </c>
      <c r="AS1976" s="165">
        <f t="shared" si="792"/>
        <v>0</v>
      </c>
    </row>
    <row r="1977" spans="2:46" ht="18" customHeight="1" collapsed="1">
      <c r="B1977" s="376" t="s">
        <v>280</v>
      </c>
      <c r="C1977" s="188"/>
      <c r="D1977" s="189"/>
      <c r="E1977" s="190">
        <f t="shared" ref="E1977:AR1977" si="818">E1648+E1442+E990+E456+E4</f>
        <v>0</v>
      </c>
      <c r="F1977" s="190">
        <f t="shared" si="818"/>
        <v>153.16313188449965</v>
      </c>
      <c r="G1977" s="190">
        <f t="shared" si="818"/>
        <v>204.15609508784354</v>
      </c>
      <c r="H1977" s="190">
        <f t="shared" si="818"/>
        <v>204.15609508784354</v>
      </c>
      <c r="I1977" s="190">
        <f t="shared" si="818"/>
        <v>204.15609508784354</v>
      </c>
      <c r="J1977" s="190">
        <f t="shared" si="818"/>
        <v>204.15609508784354</v>
      </c>
      <c r="K1977" s="190">
        <f t="shared" si="818"/>
        <v>102.81910009220752</v>
      </c>
      <c r="L1977" s="190">
        <f t="shared" si="818"/>
        <v>102.81910009220752</v>
      </c>
      <c r="M1977" s="190">
        <f t="shared" si="818"/>
        <v>102.81910009220752</v>
      </c>
      <c r="N1977" s="190">
        <f t="shared" si="818"/>
        <v>148.44696721133099</v>
      </c>
      <c r="O1977" s="190">
        <f t="shared" si="818"/>
        <v>148.44696721133099</v>
      </c>
      <c r="P1977" s="190">
        <f t="shared" si="818"/>
        <v>158.92277251117605</v>
      </c>
      <c r="Q1977" s="190">
        <f t="shared" si="818"/>
        <v>158.92277251117605</v>
      </c>
      <c r="R1977" s="190">
        <f t="shared" si="818"/>
        <v>158.92277251117605</v>
      </c>
      <c r="S1977" s="190">
        <f t="shared" si="818"/>
        <v>113.29490539205258</v>
      </c>
      <c r="T1977" s="190">
        <f t="shared" si="818"/>
        <v>113.29490539205258</v>
      </c>
      <c r="U1977" s="190">
        <f t="shared" si="818"/>
        <v>102.81910009220752</v>
      </c>
      <c r="V1977" s="190">
        <f t="shared" si="818"/>
        <v>148.44696721133099</v>
      </c>
      <c r="W1977" s="190">
        <f t="shared" si="818"/>
        <v>148.44696721133099</v>
      </c>
      <c r="X1977" s="190">
        <f t="shared" si="818"/>
        <v>148.44696721133099</v>
      </c>
      <c r="Y1977" s="190">
        <f t="shared" si="818"/>
        <v>148.44696721133099</v>
      </c>
      <c r="Z1977" s="190">
        <f t="shared" si="818"/>
        <v>158.92277251117605</v>
      </c>
      <c r="AA1977" s="190">
        <f t="shared" si="818"/>
        <v>113.29490539205258</v>
      </c>
      <c r="AB1977" s="190">
        <f t="shared" si="818"/>
        <v>113.29490539205258</v>
      </c>
      <c r="AC1977" s="190">
        <f t="shared" si="818"/>
        <v>113.29490539205258</v>
      </c>
      <c r="AD1977" s="190">
        <f t="shared" si="818"/>
        <v>158.92277251117605</v>
      </c>
      <c r="AE1977" s="190">
        <f t="shared" si="818"/>
        <v>112.09265561026928</v>
      </c>
      <c r="AF1977" s="190">
        <f t="shared" si="818"/>
        <v>61.099692406925364</v>
      </c>
      <c r="AG1977" s="190">
        <f t="shared" si="818"/>
        <v>61.099692406925364</v>
      </c>
      <c r="AH1977" s="190">
        <f t="shared" si="818"/>
        <v>61.099692406925364</v>
      </c>
      <c r="AI1977" s="190">
        <f t="shared" si="818"/>
        <v>15.471825287801884</v>
      </c>
      <c r="AJ1977" s="190">
        <f t="shared" si="818"/>
        <v>37.436276849904353</v>
      </c>
      <c r="AK1977" s="190">
        <f t="shared" si="818"/>
        <v>37.436276849904353</v>
      </c>
      <c r="AL1977" s="190">
        <f t="shared" si="818"/>
        <v>151.50594464771308</v>
      </c>
      <c r="AM1977" s="190">
        <f t="shared" si="818"/>
        <v>151.50594464771308</v>
      </c>
      <c r="AN1977" s="190">
        <f t="shared" si="818"/>
        <v>0</v>
      </c>
      <c r="AO1977" s="190">
        <f t="shared" si="818"/>
        <v>0</v>
      </c>
      <c r="AP1977" s="190">
        <f t="shared" si="818"/>
        <v>0</v>
      </c>
      <c r="AQ1977" s="190">
        <f t="shared" si="818"/>
        <v>0</v>
      </c>
      <c r="AR1977" s="190">
        <f t="shared" si="818"/>
        <v>0</v>
      </c>
      <c r="AS1977" s="190">
        <f>SUM(E1977:AR1977)</f>
        <v>4321.5821065029149</v>
      </c>
      <c r="AT1977" s="377"/>
    </row>
    <row r="1980" spans="2:46">
      <c r="E1980" s="338"/>
      <c r="F1980" s="338"/>
      <c r="G1980" s="338"/>
      <c r="H1980" s="338"/>
      <c r="I1980" s="338"/>
      <c r="J1980" s="338"/>
      <c r="K1980" s="338"/>
      <c r="L1980" s="338"/>
      <c r="M1980" s="338"/>
      <c r="N1980" s="338"/>
      <c r="O1980" s="338"/>
      <c r="P1980" s="338"/>
      <c r="Q1980" s="338"/>
      <c r="R1980" s="338"/>
      <c r="S1980" s="338"/>
      <c r="T1980" s="338"/>
      <c r="U1980" s="338"/>
      <c r="V1980" s="338"/>
      <c r="W1980" s="338"/>
      <c r="X1980" s="338"/>
      <c r="Y1980" s="338"/>
      <c r="Z1980" s="338"/>
      <c r="AA1980" s="338"/>
      <c r="AB1980" s="338"/>
      <c r="AC1980" s="338"/>
      <c r="AD1980" s="338"/>
      <c r="AE1980" s="338"/>
      <c r="AF1980" s="338"/>
      <c r="AG1980" s="338"/>
      <c r="AH1980" s="338"/>
      <c r="AI1980" s="338"/>
      <c r="AJ1980" s="338"/>
      <c r="AK1980" s="338"/>
      <c r="AL1980" s="338"/>
      <c r="AM1980" s="338"/>
      <c r="AN1980" s="338"/>
      <c r="AO1980" s="338"/>
      <c r="AP1980" s="338"/>
      <c r="AQ1980" s="338"/>
      <c r="AR1980" s="338"/>
    </row>
    <row r="1981" spans="2:46">
      <c r="B1981" s="389" t="str">
        <f>"Depreciação / Amortização dos Investimentos - método linear"</f>
        <v>Depreciação / Amortização dos Investimentos - método linear</v>
      </c>
      <c r="C1981" s="283"/>
      <c r="D1981" s="390"/>
      <c r="E1981" s="391">
        <f>E1977</f>
        <v>0</v>
      </c>
      <c r="F1981" s="391">
        <f t="shared" ref="F1981:AR1981" si="819">F1977</f>
        <v>153.16313188449965</v>
      </c>
      <c r="G1981" s="391">
        <f t="shared" si="819"/>
        <v>204.15609508784354</v>
      </c>
      <c r="H1981" s="391">
        <f t="shared" si="819"/>
        <v>204.15609508784354</v>
      </c>
      <c r="I1981" s="391">
        <f t="shared" si="819"/>
        <v>204.15609508784354</v>
      </c>
      <c r="J1981" s="391">
        <f t="shared" si="819"/>
        <v>204.15609508784354</v>
      </c>
      <c r="K1981" s="391">
        <f t="shared" si="819"/>
        <v>102.81910009220752</v>
      </c>
      <c r="L1981" s="391">
        <f t="shared" si="819"/>
        <v>102.81910009220752</v>
      </c>
      <c r="M1981" s="391">
        <f t="shared" si="819"/>
        <v>102.81910009220752</v>
      </c>
      <c r="N1981" s="391">
        <f t="shared" si="819"/>
        <v>148.44696721133099</v>
      </c>
      <c r="O1981" s="391">
        <f t="shared" si="819"/>
        <v>148.44696721133099</v>
      </c>
      <c r="P1981" s="391">
        <f t="shared" si="819"/>
        <v>158.92277251117605</v>
      </c>
      <c r="Q1981" s="391">
        <f t="shared" si="819"/>
        <v>158.92277251117605</v>
      </c>
      <c r="R1981" s="391">
        <f t="shared" si="819"/>
        <v>158.92277251117605</v>
      </c>
      <c r="S1981" s="391">
        <f t="shared" si="819"/>
        <v>113.29490539205258</v>
      </c>
      <c r="T1981" s="391">
        <f t="shared" si="819"/>
        <v>113.29490539205258</v>
      </c>
      <c r="U1981" s="391">
        <f t="shared" si="819"/>
        <v>102.81910009220752</v>
      </c>
      <c r="V1981" s="391">
        <f t="shared" si="819"/>
        <v>148.44696721133099</v>
      </c>
      <c r="W1981" s="391">
        <f t="shared" si="819"/>
        <v>148.44696721133099</v>
      </c>
      <c r="X1981" s="391">
        <f t="shared" si="819"/>
        <v>148.44696721133099</v>
      </c>
      <c r="Y1981" s="391">
        <f t="shared" si="819"/>
        <v>148.44696721133099</v>
      </c>
      <c r="Z1981" s="391">
        <f t="shared" si="819"/>
        <v>158.92277251117605</v>
      </c>
      <c r="AA1981" s="391">
        <f t="shared" si="819"/>
        <v>113.29490539205258</v>
      </c>
      <c r="AB1981" s="391">
        <f t="shared" si="819"/>
        <v>113.29490539205258</v>
      </c>
      <c r="AC1981" s="391">
        <f t="shared" si="819"/>
        <v>113.29490539205258</v>
      </c>
      <c r="AD1981" s="391">
        <f t="shared" si="819"/>
        <v>158.92277251117605</v>
      </c>
      <c r="AE1981" s="391">
        <f t="shared" si="819"/>
        <v>112.09265561026928</v>
      </c>
      <c r="AF1981" s="391">
        <f t="shared" si="819"/>
        <v>61.099692406925364</v>
      </c>
      <c r="AG1981" s="391">
        <f t="shared" si="819"/>
        <v>61.099692406925364</v>
      </c>
      <c r="AH1981" s="391">
        <f t="shared" si="819"/>
        <v>61.099692406925364</v>
      </c>
      <c r="AI1981" s="391">
        <f t="shared" si="819"/>
        <v>15.471825287801884</v>
      </c>
      <c r="AJ1981" s="391">
        <f t="shared" si="819"/>
        <v>37.436276849904353</v>
      </c>
      <c r="AK1981" s="391">
        <f t="shared" si="819"/>
        <v>37.436276849904353</v>
      </c>
      <c r="AL1981" s="391">
        <f t="shared" si="819"/>
        <v>151.50594464771308</v>
      </c>
      <c r="AM1981" s="391">
        <f t="shared" si="819"/>
        <v>151.50594464771308</v>
      </c>
      <c r="AN1981" s="391">
        <f t="shared" si="819"/>
        <v>0</v>
      </c>
      <c r="AO1981" s="391">
        <f t="shared" si="819"/>
        <v>0</v>
      </c>
      <c r="AP1981" s="391">
        <f t="shared" si="819"/>
        <v>0</v>
      </c>
      <c r="AQ1981" s="391">
        <f t="shared" si="819"/>
        <v>0</v>
      </c>
      <c r="AR1981" s="391">
        <f t="shared" si="819"/>
        <v>0</v>
      </c>
      <c r="AS1981" s="429">
        <f ca="1">SUM(AS1982:AS1984)</f>
        <v>4321.5821065029149</v>
      </c>
    </row>
    <row r="1982" spans="2:46" s="174" customFormat="1" ht="11.25" customHeight="1">
      <c r="C1982" s="183"/>
      <c r="D1982" s="184"/>
      <c r="E1982" s="185"/>
      <c r="F1982" s="185"/>
      <c r="G1982" s="185"/>
      <c r="H1982" s="185"/>
      <c r="I1982" s="185"/>
      <c r="J1982" s="185"/>
      <c r="K1982" s="185"/>
      <c r="L1982" s="185"/>
      <c r="M1982" s="185"/>
      <c r="N1982" s="185"/>
      <c r="O1982" s="185"/>
      <c r="P1982" s="185"/>
      <c r="Q1982" s="185"/>
      <c r="R1982" s="185"/>
      <c r="S1982" s="185"/>
      <c r="T1982" s="185"/>
      <c r="U1982" s="185"/>
      <c r="V1982" s="185"/>
      <c r="W1982" s="185"/>
      <c r="X1982" s="185"/>
      <c r="Y1982" s="185"/>
      <c r="Z1982" s="185"/>
      <c r="AA1982" s="185"/>
      <c r="AB1982" s="185"/>
      <c r="AC1982" s="185"/>
      <c r="AD1982" s="185"/>
      <c r="AE1982" s="185"/>
      <c r="AF1982" s="185"/>
      <c r="AG1982" s="185"/>
      <c r="AH1982" s="185"/>
      <c r="AI1982" s="185"/>
      <c r="AJ1982" s="185"/>
      <c r="AK1982" s="185"/>
      <c r="AL1982" s="185"/>
      <c r="AM1982" s="185"/>
      <c r="AN1982" s="185"/>
      <c r="AO1982" s="185"/>
      <c r="AP1982" s="185"/>
      <c r="AQ1982" s="185"/>
      <c r="AR1982" s="185"/>
    </row>
    <row r="1983" spans="2:46">
      <c r="B1983" s="389" t="str">
        <f>"Receita operacional (PFM e PFNM) "</f>
        <v xml:space="preserve">Receita operacional (PFM e PFNM) </v>
      </c>
      <c r="C1983" s="199"/>
      <c r="D1983" s="395"/>
      <c r="E1983" s="391">
        <f ca="1">'Cálculo Receitas'!E9</f>
        <v>19145.45451749596</v>
      </c>
      <c r="F1983" s="391">
        <f ca="1">'Cálculo Receitas'!F9</f>
        <v>19145.45451749596</v>
      </c>
      <c r="G1983" s="391">
        <f ca="1">'Cálculo Receitas'!G9</f>
        <v>19145.454517495957</v>
      </c>
      <c r="H1983" s="391">
        <f ca="1">'Cálculo Receitas'!H9</f>
        <v>19145.454517495957</v>
      </c>
      <c r="I1983" s="391">
        <f ca="1">'Cálculo Receitas'!I9</f>
        <v>16527.858728168165</v>
      </c>
      <c r="J1983" s="391">
        <f ca="1">'Cálculo Receitas'!J9</f>
        <v>16527.858728168161</v>
      </c>
      <c r="K1983" s="391">
        <f ca="1">'Cálculo Receitas'!K9</f>
        <v>16527.858728168161</v>
      </c>
      <c r="L1983" s="391">
        <f ca="1">'Cálculo Receitas'!L9</f>
        <v>0</v>
      </c>
      <c r="M1983" s="391">
        <f ca="1">'Cálculo Receitas'!M9</f>
        <v>19.695894496369341</v>
      </c>
      <c r="N1983" s="391">
        <f ca="1">'Cálculo Receitas'!N9</f>
        <v>49.597432839765482</v>
      </c>
      <c r="O1983" s="391">
        <f ca="1">'Cálculo Receitas'!O9</f>
        <v>154.40843066114761</v>
      </c>
      <c r="P1983" s="391">
        <f ca="1">'Cálculo Receitas'!P9</f>
        <v>226.38023198830078</v>
      </c>
      <c r="Q1983" s="391">
        <f ca="1">'Cálculo Receitas'!Q9</f>
        <v>471.37048365966234</v>
      </c>
      <c r="R1983" s="391">
        <f ca="1">'Cálculo Receitas'!R9</f>
        <v>748.69386834712941</v>
      </c>
      <c r="S1983" s="391">
        <f ca="1">'Cálculo Receitas'!S9</f>
        <v>1172.792951861747</v>
      </c>
      <c r="T1983" s="391">
        <f ca="1">'Cálculo Receitas'!T9</f>
        <v>1229.5561098694334</v>
      </c>
      <c r="U1983" s="391">
        <f ca="1">'Cálculo Receitas'!U9</f>
        <v>1412.1465599065364</v>
      </c>
      <c r="V1983" s="391">
        <f ca="1">'Cálculo Receitas'!V9</f>
        <v>1412.1465599065364</v>
      </c>
      <c r="W1983" s="391">
        <f ca="1">'Cálculo Receitas'!W9</f>
        <v>1967.4993412910162</v>
      </c>
      <c r="X1983" s="391">
        <f ca="1">'Cálculo Receitas'!X9</f>
        <v>2411.9730381325862</v>
      </c>
      <c r="Y1983" s="391">
        <f ca="1">'Cálculo Receitas'!Y9</f>
        <v>4561.3797495865028</v>
      </c>
      <c r="Z1983" s="391">
        <f ca="1">'Cálculo Receitas'!Z9</f>
        <v>4561.3797495865028</v>
      </c>
      <c r="AA1983" s="391">
        <f ca="1">'Cálculo Receitas'!AA9</f>
        <v>4561.3794634195528</v>
      </c>
      <c r="AB1983" s="391">
        <f ca="1">'Cálculo Receitas'!AB9</f>
        <v>4561.3794634195519</v>
      </c>
      <c r="AC1983" s="391">
        <f ca="1">'Cálculo Receitas'!AC9</f>
        <v>4561.3794634195519</v>
      </c>
      <c r="AD1983" s="391">
        <f ca="1">'Cálculo Receitas'!AD9</f>
        <v>2201.7879674852284</v>
      </c>
      <c r="AE1983" s="391">
        <f ca="1">'Cálculo Receitas'!AE9</f>
        <v>4005.7922798013451</v>
      </c>
      <c r="AF1983" s="391">
        <f ca="1">'Cálculo Receitas'!AF9</f>
        <v>8604.8556938904876</v>
      </c>
      <c r="AG1983" s="391">
        <f ca="1">'Cálculo Receitas'!AG9</f>
        <v>8604.8556938904876</v>
      </c>
      <c r="AH1983" s="391">
        <f ca="1">'Cálculo Receitas'!AH9</f>
        <v>8604.8550815820108</v>
      </c>
      <c r="AI1983" s="391">
        <f ca="1">'Cálculo Receitas'!AI9</f>
        <v>8604.855081582009</v>
      </c>
      <c r="AJ1983" s="391">
        <f ca="1">'Cálculo Receitas'!AJ9</f>
        <v>8604.855081582009</v>
      </c>
      <c r="AK1983" s="391">
        <f ca="1">'Cálculo Receitas'!AK9</f>
        <v>1013.5053380659017</v>
      </c>
      <c r="AL1983" s="391">
        <f ca="1">'Cálculo Receitas'!AL9</f>
        <v>1013.5053380659017</v>
      </c>
      <c r="AM1983" s="391">
        <f ca="1">'Cálculo Receitas'!AM9</f>
        <v>1013.5053380659017</v>
      </c>
      <c r="AN1983" s="391">
        <f ca="1">'Cálculo Receitas'!AN9</f>
        <v>0</v>
      </c>
      <c r="AO1983" s="391">
        <f ca="1">'Cálculo Receitas'!AO9</f>
        <v>0</v>
      </c>
      <c r="AP1983" s="391">
        <f ca="1">'Cálculo Receitas'!AP9</f>
        <v>0</v>
      </c>
      <c r="AQ1983" s="391">
        <f ca="1">'Cálculo Receitas'!AQ9</f>
        <v>0</v>
      </c>
      <c r="AR1983" s="391">
        <f ca="1">'Cálculo Receitas'!AR9</f>
        <v>0</v>
      </c>
      <c r="AS1983" s="429">
        <f ca="1">SUM(AS1984:AS1986)</f>
        <v>4321.5821065029149</v>
      </c>
    </row>
    <row r="1984" spans="2:46">
      <c r="B1984" s="755" t="s">
        <v>320</v>
      </c>
      <c r="C1984" s="74"/>
      <c r="D1984" s="346"/>
      <c r="E1984" s="752">
        <f ca="1">IFERROR(E1983/SUM(E$1983:$AR1983),0)</f>
        <v>9.0087385196227179E-2</v>
      </c>
      <c r="F1984" s="752">
        <f ca="1">IFERROR(F1983/SUM(F$1983:$AR1983),0)</f>
        <v>9.9006633967433214E-2</v>
      </c>
      <c r="G1984" s="752">
        <f ca="1">IFERROR(G1983/SUM(G$1983:$AR1983),0)</f>
        <v>0.10988608540304674</v>
      </c>
      <c r="H1984" s="752">
        <f ca="1">IFERROR(H1983/SUM(H$1983:$AR1983),0)</f>
        <v>0.12345171061931276</v>
      </c>
      <c r="I1984" s="752">
        <f ca="1">IFERROR(I1983/SUM(I$1983:$AR1983),0)</f>
        <v>0.12158281003185321</v>
      </c>
      <c r="J1984" s="752">
        <f ca="1">IFERROR(J1983/SUM(J$1983:$AR1983),0)</f>
        <v>0.1384112371893155</v>
      </c>
      <c r="K1984" s="752">
        <f ca="1">IFERROR(K1983/SUM(K$1983:$AR1983),0)</f>
        <v>0.1606465208968009</v>
      </c>
      <c r="L1984" s="752">
        <f ca="1">IFERROR(L1983/SUM(L$1983:$AR1983),0)</f>
        <v>0</v>
      </c>
      <c r="M1984" s="752">
        <f ca="1">IFERROR(M1983/SUM(M$1983:$AR1983),0)</f>
        <v>2.2807912952113165E-4</v>
      </c>
      <c r="N1984" s="752">
        <f ca="1">IFERROR(N1983/SUM(N$1983:$AR1983),0)</f>
        <v>5.7447098745078433E-4</v>
      </c>
      <c r="O1984" s="752">
        <f ca="1">IFERROR(O1983/SUM(O$1983:$AR1983),0)</f>
        <v>1.7894908110213405E-3</v>
      </c>
      <c r="P1984" s="752">
        <f ca="1">IFERROR(P1983/SUM(P$1983:$AR1983),0)</f>
        <v>2.6282993427223303E-3</v>
      </c>
      <c r="Q1984" s="752">
        <f ca="1">IFERROR(Q1983/SUM(Q$1983:$AR1983),0)</f>
        <v>5.4870847580152909E-3</v>
      </c>
      <c r="R1984" s="752">
        <f ca="1">IFERROR(R1983/SUM(R$1983:$AR1983),0)</f>
        <v>8.7634100495499485E-3</v>
      </c>
      <c r="S1984" s="752">
        <f ca="1">IFERROR(S1983/SUM(S$1983:$AR1983),0)</f>
        <v>1.3848823466907098E-2</v>
      </c>
      <c r="T1984" s="752">
        <f ca="1">IFERROR(T1983/SUM(T$1983:$AR1983),0)</f>
        <v>1.4723002539424622E-2</v>
      </c>
      <c r="U1984" s="752">
        <f ca="1">IFERROR(U1983/SUM(U$1983:$AR1983),0)</f>
        <v>1.7162061874517742E-2</v>
      </c>
      <c r="V1984" s="752">
        <f ca="1">IFERROR(V1983/SUM(V$1983:$AR1983),0)</f>
        <v>1.7461741360177942E-2</v>
      </c>
      <c r="W1984" s="752">
        <f ca="1">IFERROR(W1983/SUM(W$1983:$AR1983),0)</f>
        <v>2.4761269345252961E-2</v>
      </c>
      <c r="X1984" s="752">
        <f ca="1">IFERROR(X1983/SUM(X$1983:$AR1983),0)</f>
        <v>3.1125749429008791E-2</v>
      </c>
      <c r="Y1984" s="752">
        <f ca="1">IFERROR(Y1983/SUM(Y$1983:$AR1983),0)</f>
        <v>6.0754182905468662E-2</v>
      </c>
      <c r="Z1984" s="752">
        <f ca="1">IFERROR(Z1983/SUM(Z$1983:$AR1983),0)</f>
        <v>6.4684006891194912E-2</v>
      </c>
      <c r="AA1984" s="752">
        <f ca="1">IFERROR(AA1983/SUM(AA$1983:$AR1983),0)</f>
        <v>6.9157379227657884E-2</v>
      </c>
      <c r="AB1984" s="752">
        <f ca="1">IFERROR(AB1983/SUM(AB$1983:$AR1983),0)</f>
        <v>7.4295458420539834E-2</v>
      </c>
      <c r="AC1984" s="752">
        <f ca="1">IFERROR(AC1983/SUM(AC$1983:$AR1983),0)</f>
        <v>8.0258284456264053E-2</v>
      </c>
      <c r="AD1984" s="752">
        <f ca="1">IFERROR(AD1983/SUM(AD$1983:$AR1983),0)</f>
        <v>4.2121446676041029E-2</v>
      </c>
      <c r="AE1984" s="752">
        <f ca="1">IFERROR(AE1983/SUM(AE$1983:$AR1983),0)</f>
        <v>8.0002905611737396E-2</v>
      </c>
      <c r="AF1984" s="752">
        <f ca="1">IFERROR(AF1983/SUM(AF$1983:$AR1983),0)</f>
        <v>0.18679896726947079</v>
      </c>
      <c r="AG1984" s="752">
        <f ca="1">IFERROR(AG1983/SUM(AG$1983:$AR1983),0)</f>
        <v>0.22970822681108233</v>
      </c>
      <c r="AH1984" s="752">
        <f ca="1">IFERROR(AH1983/SUM(AH$1983:$AR1983),0)</f>
        <v>0.29820935191145603</v>
      </c>
      <c r="AI1984" s="752">
        <f ca="1">IFERROR(AI1983/SUM(AI$1983:$AR1983),0)</f>
        <v>0.42492636902997216</v>
      </c>
      <c r="AJ1984" s="752">
        <f ca="1">IFERROR(AJ1983/SUM(AJ$1983:$AR1983),0)</f>
        <v>0.73890776093004129</v>
      </c>
      <c r="AK1984" s="752">
        <f ca="1">IFERROR(AK1983/SUM(AK$1983:$AR1983),0)</f>
        <v>0.33333333333333337</v>
      </c>
      <c r="AL1984" s="752">
        <f ca="1">IFERROR(AL1983/SUM(AL$1983:$AR1983),0)</f>
        <v>0.5</v>
      </c>
      <c r="AM1984" s="752">
        <f ca="1">IFERROR(AM1983/SUM(AM$1983:$AR1983),0)</f>
        <v>1</v>
      </c>
      <c r="AN1984" s="752">
        <f ca="1">IFERROR(AN1983/SUM(AN$1983:$AR1983),0)</f>
        <v>0</v>
      </c>
      <c r="AO1984" s="752">
        <f ca="1">IFERROR(AO1983/SUM(AO$1983:$AR1983),0)</f>
        <v>0</v>
      </c>
      <c r="AP1984" s="752">
        <f ca="1">IFERROR(AP1983/SUM(AP$1983:$AR1983),0)</f>
        <v>0</v>
      </c>
      <c r="AQ1984" s="752">
        <f ca="1">IFERROR(AQ1983/SUM(AQ$1983:$AR1983),0)</f>
        <v>0</v>
      </c>
      <c r="AR1984" s="752">
        <f ca="1">IFERROR(AR1983/SUM(AR$1983:$AR1983),0)</f>
        <v>0</v>
      </c>
      <c r="AS1984" s="166"/>
    </row>
    <row r="1985" spans="2:45">
      <c r="B1985" s="141" t="s">
        <v>298</v>
      </c>
      <c r="E1985" s="392">
        <f>D1989</f>
        <v>0</v>
      </c>
      <c r="F1985" s="392">
        <f t="shared" ref="F1985:AR1985" ca="1" si="820">E1989</f>
        <v>1530.0576640148724</v>
      </c>
      <c r="G1985" s="392">
        <f t="shared" ca="1" si="820"/>
        <v>2653.3958850082836</v>
      </c>
      <c r="H1985" s="392">
        <f t="shared" ca="1" si="820"/>
        <v>2361.8245981801706</v>
      </c>
      <c r="I1985" s="392">
        <f t="shared" ca="1" si="820"/>
        <v>2070.2533113520576</v>
      </c>
      <c r="J1985" s="392">
        <f t="shared" ca="1" si="820"/>
        <v>1818.5460962801253</v>
      </c>
      <c r="K1985" s="392">
        <f t="shared" ca="1" si="820"/>
        <v>1641.3398712955764</v>
      </c>
      <c r="L1985" s="392">
        <f t="shared" ca="1" si="820"/>
        <v>1377.6643313627392</v>
      </c>
      <c r="M1985" s="392">
        <f t="shared" ca="1" si="820"/>
        <v>1377.6643313627392</v>
      </c>
      <c r="N1985" s="392">
        <f t="shared" ca="1" si="820"/>
        <v>1605.4894504768872</v>
      </c>
      <c r="O1985" s="392">
        <f t="shared" ca="1" si="820"/>
        <v>1604.5671433669299</v>
      </c>
      <c r="P1985" s="392">
        <f t="shared" ca="1" si="820"/>
        <v>1728.5758017948167</v>
      </c>
      <c r="Q1985" s="392">
        <f t="shared" ca="1" si="820"/>
        <v>1724.0325871511136</v>
      </c>
      <c r="R1985" s="392">
        <f t="shared" ca="1" si="820"/>
        <v>1714.5726742198351</v>
      </c>
      <c r="S1985" s="392">
        <f t="shared" ca="1" si="820"/>
        <v>1699.5471708158932</v>
      </c>
      <c r="T1985" s="392">
        <f t="shared" ca="1" si="820"/>
        <v>1676.0104420735825</v>
      </c>
      <c r="U1985" s="392">
        <f t="shared" ca="1" si="820"/>
        <v>1725.8355261662143</v>
      </c>
      <c r="V1985" s="392">
        <f t="shared" ca="1" si="820"/>
        <v>1924.355965676526</v>
      </c>
      <c r="W1985" s="392">
        <f t="shared" ca="1" si="820"/>
        <v>1890.753359518967</v>
      </c>
      <c r="X1985" s="392">
        <f t="shared" ca="1" si="820"/>
        <v>1843.9359063184761</v>
      </c>
      <c r="Y1985" s="392">
        <f t="shared" ca="1" si="820"/>
        <v>1786.542019335255</v>
      </c>
      <c r="Z1985" s="392">
        <f t="shared" ca="1" si="820"/>
        <v>1804.8821353108642</v>
      </c>
      <c r="AA1985" s="392">
        <f t="shared" ca="1" si="820"/>
        <v>1688.1351268326216</v>
      </c>
      <c r="AB1985" s="392">
        <f t="shared" ca="1" si="820"/>
        <v>1571.3881256787276</v>
      </c>
      <c r="AC1985" s="392">
        <f t="shared" ca="1" si="820"/>
        <v>1454.6411245248337</v>
      </c>
      <c r="AD1985" s="392">
        <f t="shared" ca="1" si="820"/>
        <v>1566.0334589665572</v>
      </c>
      <c r="AE1985" s="392">
        <f t="shared" ca="1" si="820"/>
        <v>1574.5708542191846</v>
      </c>
      <c r="AF1985" s="392">
        <f t="shared" ca="1" si="820"/>
        <v>1448.6006107900944</v>
      </c>
      <c r="AG1985" s="392">
        <f t="shared" ca="1" si="820"/>
        <v>1178.0035127085803</v>
      </c>
      <c r="AH1985" s="392">
        <f t="shared" ca="1" si="820"/>
        <v>907.40641462706594</v>
      </c>
      <c r="AI1985" s="392">
        <f t="shared" ca="1" si="820"/>
        <v>636.8093358008307</v>
      </c>
      <c r="AJ1985" s="392">
        <f t="shared" ca="1" si="820"/>
        <v>493.09227356120408</v>
      </c>
      <c r="AK1985" s="392">
        <f t="shared" ca="1" si="820"/>
        <v>128.74256577219137</v>
      </c>
      <c r="AL1985" s="392">
        <f t="shared" ca="1" si="820"/>
        <v>313.96771277707825</v>
      </c>
      <c r="AM1985" s="392">
        <f t="shared" ca="1" si="820"/>
        <v>156.98385638853912</v>
      </c>
      <c r="AN1985" s="392">
        <f t="shared" ca="1" si="820"/>
        <v>0</v>
      </c>
      <c r="AO1985" s="392">
        <f t="shared" ca="1" si="820"/>
        <v>0</v>
      </c>
      <c r="AP1985" s="392">
        <f t="shared" ca="1" si="820"/>
        <v>0</v>
      </c>
      <c r="AQ1985" s="392">
        <f t="shared" ca="1" si="820"/>
        <v>0</v>
      </c>
      <c r="AR1985" s="392">
        <f t="shared" ca="1" si="820"/>
        <v>0</v>
      </c>
      <c r="AS1985" s="166"/>
    </row>
    <row r="1986" spans="2:45">
      <c r="B1986" s="756" t="s">
        <v>794</v>
      </c>
      <c r="C1986" s="74"/>
      <c r="D1986" s="346"/>
      <c r="E1986" s="753">
        <f t="shared" ref="E1986:AR1986" ca="1" si="821">E1985*E1984</f>
        <v>0</v>
      </c>
      <c r="F1986" s="753">
        <f t="shared" ca="1" si="821"/>
        <v>151.48585909018638</v>
      </c>
      <c r="G1986" s="753">
        <f t="shared" ca="1" si="821"/>
        <v>291.57128682811305</v>
      </c>
      <c r="H1986" s="753">
        <f t="shared" ca="1" si="821"/>
        <v>291.57128682811305</v>
      </c>
      <c r="I1986" s="753">
        <f t="shared" ca="1" si="821"/>
        <v>251.7072150719323</v>
      </c>
      <c r="J1986" s="753">
        <f t="shared" ca="1" si="821"/>
        <v>251.70721507193221</v>
      </c>
      <c r="K1986" s="753">
        <f t="shared" ca="1" si="821"/>
        <v>263.6755399328373</v>
      </c>
      <c r="L1986" s="753">
        <f t="shared" ca="1" si="821"/>
        <v>0</v>
      </c>
      <c r="M1986" s="753">
        <f t="shared" ca="1" si="821"/>
        <v>0.31421648146952541</v>
      </c>
      <c r="N1986" s="753">
        <f t="shared" ca="1" si="821"/>
        <v>0.9223071099572745</v>
      </c>
      <c r="O1986" s="753">
        <f t="shared" ca="1" si="821"/>
        <v>2.871358158721883</v>
      </c>
      <c r="P1986" s="753">
        <f t="shared" ca="1" si="821"/>
        <v>4.5432146437030418</v>
      </c>
      <c r="Q1986" s="753">
        <f t="shared" ca="1" si="821"/>
        <v>9.4599129312785433</v>
      </c>
      <c r="R1986" s="753">
        <f t="shared" ca="1" si="821"/>
        <v>15.025503403941833</v>
      </c>
      <c r="S1986" s="753">
        <f t="shared" ca="1" si="821"/>
        <v>23.536728742310707</v>
      </c>
      <c r="T1986" s="753">
        <f t="shared" ca="1" si="821"/>
        <v>24.675905994751538</v>
      </c>
      <c r="U1986" s="753">
        <f t="shared" ca="1" si="821"/>
        <v>29.618896085305455</v>
      </c>
      <c r="V1986" s="753">
        <f t="shared" ca="1" si="821"/>
        <v>33.602606157558959</v>
      </c>
      <c r="W1986" s="753">
        <f t="shared" ca="1" si="821"/>
        <v>46.817453200491052</v>
      </c>
      <c r="X1986" s="753">
        <f t="shared" ca="1" si="821"/>
        <v>57.393886983221115</v>
      </c>
      <c r="Y1986" s="753">
        <f t="shared" ca="1" si="821"/>
        <v>108.53990061099941</v>
      </c>
      <c r="Z1986" s="753">
        <f t="shared" ca="1" si="821"/>
        <v>116.74700847824253</v>
      </c>
      <c r="AA1986" s="753">
        <f t="shared" ca="1" si="821"/>
        <v>116.74700115389395</v>
      </c>
      <c r="AB1986" s="753">
        <f t="shared" ca="1" si="821"/>
        <v>116.74700115389393</v>
      </c>
      <c r="AC1986" s="753">
        <f t="shared" ca="1" si="821"/>
        <v>116.74700115389392</v>
      </c>
      <c r="AD1986" s="753">
        <f t="shared" ca="1" si="821"/>
        <v>65.963594834755924</v>
      </c>
      <c r="AE1986" s="753">
        <f t="shared" ca="1" si="821"/>
        <v>125.97024342909015</v>
      </c>
      <c r="AF1986" s="753">
        <f t="shared" ca="1" si="821"/>
        <v>270.59709808151422</v>
      </c>
      <c r="AG1986" s="753">
        <f t="shared" ca="1" si="821"/>
        <v>270.59709808151428</v>
      </c>
      <c r="AH1986" s="753">
        <f t="shared" ca="1" si="821"/>
        <v>270.5970788262353</v>
      </c>
      <c r="AI1986" s="753">
        <f t="shared" ca="1" si="821"/>
        <v>270.59707882623525</v>
      </c>
      <c r="AJ1986" s="753">
        <f t="shared" ca="1" si="821"/>
        <v>364.34970778901271</v>
      </c>
      <c r="AK1986" s="753">
        <f t="shared" ca="1" si="821"/>
        <v>42.914188590730461</v>
      </c>
      <c r="AL1986" s="753">
        <f t="shared" ca="1" si="821"/>
        <v>156.98385638853912</v>
      </c>
      <c r="AM1986" s="753">
        <f t="shared" ca="1" si="821"/>
        <v>156.98385638853912</v>
      </c>
      <c r="AN1986" s="753">
        <f t="shared" ca="1" si="821"/>
        <v>0</v>
      </c>
      <c r="AO1986" s="753">
        <f t="shared" ca="1" si="821"/>
        <v>0</v>
      </c>
      <c r="AP1986" s="753">
        <f t="shared" ca="1" si="821"/>
        <v>0</v>
      </c>
      <c r="AQ1986" s="753">
        <f t="shared" ca="1" si="821"/>
        <v>0</v>
      </c>
      <c r="AR1986" s="753">
        <f t="shared" ca="1" si="821"/>
        <v>0</v>
      </c>
      <c r="AS1986" s="754">
        <f ca="1">SUM(E1986:AR1986)</f>
        <v>4321.5821065029149</v>
      </c>
    </row>
    <row r="1987" spans="2:45">
      <c r="B1987" s="141" t="s">
        <v>318</v>
      </c>
      <c r="E1987" s="392">
        <f>INV!E64</f>
        <v>1530.0576640148724</v>
      </c>
      <c r="F1987" s="392">
        <f>INV!F64</f>
        <v>1274.8240800835977</v>
      </c>
      <c r="G1987" s="392">
        <f>INV!G64</f>
        <v>0</v>
      </c>
      <c r="H1987" s="392">
        <f>INV!H64</f>
        <v>0</v>
      </c>
      <c r="I1987" s="392">
        <f>INV!I64</f>
        <v>0</v>
      </c>
      <c r="J1987" s="392">
        <f>INV!J64</f>
        <v>74.500990087383329</v>
      </c>
      <c r="K1987" s="392">
        <f>INV!K64</f>
        <v>0</v>
      </c>
      <c r="L1987" s="392">
        <f>INV!L64</f>
        <v>0</v>
      </c>
      <c r="M1987" s="392">
        <f>INV!M64</f>
        <v>228.13933559561735</v>
      </c>
      <c r="N1987" s="392">
        <f>INV!N64</f>
        <v>0</v>
      </c>
      <c r="O1987" s="392">
        <f>INV!O64</f>
        <v>126.88001658660863</v>
      </c>
      <c r="P1987" s="392">
        <f>INV!P64</f>
        <v>0</v>
      </c>
      <c r="Q1987" s="392">
        <f>INV!Q64</f>
        <v>0</v>
      </c>
      <c r="R1987" s="392">
        <f>INV!R64</f>
        <v>0</v>
      </c>
      <c r="S1987" s="392">
        <f>INV!S64</f>
        <v>0</v>
      </c>
      <c r="T1987" s="392">
        <f>INV!T64</f>
        <v>74.500990087383329</v>
      </c>
      <c r="U1987" s="392">
        <f>INV!U64</f>
        <v>228.13933559561735</v>
      </c>
      <c r="V1987" s="392">
        <f>INV!V64</f>
        <v>0</v>
      </c>
      <c r="W1987" s="392">
        <f>INV!W64</f>
        <v>0</v>
      </c>
      <c r="X1987" s="392">
        <f>INV!X64</f>
        <v>0</v>
      </c>
      <c r="Y1987" s="392">
        <f>INV!Y64</f>
        <v>126.88001658660863</v>
      </c>
      <c r="Z1987" s="392">
        <f>INV!Z64</f>
        <v>0</v>
      </c>
      <c r="AA1987" s="392">
        <f>INV!AA64</f>
        <v>0</v>
      </c>
      <c r="AB1987" s="392">
        <f>INV!AB64</f>
        <v>0</v>
      </c>
      <c r="AC1987" s="392">
        <f>INV!AC64</f>
        <v>228.13933559561735</v>
      </c>
      <c r="AD1987" s="392">
        <f>INV!AD64</f>
        <v>74.500990087383329</v>
      </c>
      <c r="AE1987" s="392">
        <f>INV!AE64</f>
        <v>0</v>
      </c>
      <c r="AF1987" s="392">
        <f>INV!AF64</f>
        <v>0</v>
      </c>
      <c r="AG1987" s="392">
        <f>INV!AG64</f>
        <v>0</v>
      </c>
      <c r="AH1987" s="392">
        <f>INV!AH64</f>
        <v>0</v>
      </c>
      <c r="AI1987" s="392">
        <f>INV!AI64</f>
        <v>126.88001658660863</v>
      </c>
      <c r="AJ1987" s="392">
        <f>INV!AJ64</f>
        <v>0</v>
      </c>
      <c r="AK1987" s="392">
        <f>INV!AK64</f>
        <v>228.13933559561735</v>
      </c>
      <c r="AL1987" s="392">
        <f>INV!AL64</f>
        <v>0</v>
      </c>
      <c r="AM1987" s="392">
        <f>INV!AM64</f>
        <v>0</v>
      </c>
      <c r="AN1987" s="392">
        <f>INV!AN64</f>
        <v>0</v>
      </c>
      <c r="AO1987" s="392">
        <f>INV!AO64</f>
        <v>0</v>
      </c>
      <c r="AP1987" s="392">
        <f>INV!AP64</f>
        <v>0</v>
      </c>
      <c r="AQ1987" s="392">
        <f>INV!AQ64</f>
        <v>0</v>
      </c>
      <c r="AR1987" s="392">
        <f>INV!AR64</f>
        <v>0</v>
      </c>
      <c r="AS1987" s="393">
        <f>SUM(E1987:AR1987)</f>
        <v>4321.5821065029158</v>
      </c>
    </row>
    <row r="1988" spans="2:45">
      <c r="B1988" s="141" t="s">
        <v>319</v>
      </c>
      <c r="E1988" s="392">
        <f>E1987</f>
        <v>1530.0576640148724</v>
      </c>
      <c r="F1988" s="392">
        <f t="shared" ref="F1988:AR1988" si="822">F1987</f>
        <v>1274.8240800835977</v>
      </c>
      <c r="G1988" s="392">
        <f t="shared" si="822"/>
        <v>0</v>
      </c>
      <c r="H1988" s="392">
        <f t="shared" si="822"/>
        <v>0</v>
      </c>
      <c r="I1988" s="392">
        <f t="shared" si="822"/>
        <v>0</v>
      </c>
      <c r="J1988" s="392">
        <f t="shared" si="822"/>
        <v>74.500990087383329</v>
      </c>
      <c r="K1988" s="392">
        <f t="shared" si="822"/>
        <v>0</v>
      </c>
      <c r="L1988" s="392">
        <f t="shared" si="822"/>
        <v>0</v>
      </c>
      <c r="M1988" s="392">
        <f t="shared" si="822"/>
        <v>228.13933559561735</v>
      </c>
      <c r="N1988" s="392">
        <f t="shared" si="822"/>
        <v>0</v>
      </c>
      <c r="O1988" s="392">
        <f t="shared" si="822"/>
        <v>126.88001658660863</v>
      </c>
      <c r="P1988" s="392">
        <f t="shared" si="822"/>
        <v>0</v>
      </c>
      <c r="Q1988" s="392">
        <f t="shared" si="822"/>
        <v>0</v>
      </c>
      <c r="R1988" s="392">
        <f t="shared" si="822"/>
        <v>0</v>
      </c>
      <c r="S1988" s="392">
        <f t="shared" si="822"/>
        <v>0</v>
      </c>
      <c r="T1988" s="392">
        <f t="shared" si="822"/>
        <v>74.500990087383329</v>
      </c>
      <c r="U1988" s="392">
        <f t="shared" si="822"/>
        <v>228.13933559561735</v>
      </c>
      <c r="V1988" s="392">
        <f t="shared" si="822"/>
        <v>0</v>
      </c>
      <c r="W1988" s="392">
        <f t="shared" si="822"/>
        <v>0</v>
      </c>
      <c r="X1988" s="392">
        <f t="shared" si="822"/>
        <v>0</v>
      </c>
      <c r="Y1988" s="392">
        <f t="shared" si="822"/>
        <v>126.88001658660863</v>
      </c>
      <c r="Z1988" s="392">
        <f t="shared" si="822"/>
        <v>0</v>
      </c>
      <c r="AA1988" s="392">
        <f t="shared" si="822"/>
        <v>0</v>
      </c>
      <c r="AB1988" s="392">
        <f t="shared" si="822"/>
        <v>0</v>
      </c>
      <c r="AC1988" s="392">
        <f t="shared" si="822"/>
        <v>228.13933559561735</v>
      </c>
      <c r="AD1988" s="392">
        <f t="shared" si="822"/>
        <v>74.500990087383329</v>
      </c>
      <c r="AE1988" s="392">
        <f t="shared" si="822"/>
        <v>0</v>
      </c>
      <c r="AF1988" s="392">
        <f t="shared" si="822"/>
        <v>0</v>
      </c>
      <c r="AG1988" s="392">
        <f t="shared" si="822"/>
        <v>0</v>
      </c>
      <c r="AH1988" s="392">
        <f t="shared" si="822"/>
        <v>0</v>
      </c>
      <c r="AI1988" s="392">
        <f t="shared" si="822"/>
        <v>126.88001658660863</v>
      </c>
      <c r="AJ1988" s="392">
        <f t="shared" si="822"/>
        <v>0</v>
      </c>
      <c r="AK1988" s="392">
        <f t="shared" si="822"/>
        <v>228.13933559561735</v>
      </c>
      <c r="AL1988" s="392">
        <f t="shared" si="822"/>
        <v>0</v>
      </c>
      <c r="AM1988" s="392">
        <f t="shared" si="822"/>
        <v>0</v>
      </c>
      <c r="AN1988" s="392">
        <f t="shared" si="822"/>
        <v>0</v>
      </c>
      <c r="AO1988" s="392">
        <f t="shared" si="822"/>
        <v>0</v>
      </c>
      <c r="AP1988" s="392">
        <f t="shared" si="822"/>
        <v>0</v>
      </c>
      <c r="AQ1988" s="392">
        <f t="shared" si="822"/>
        <v>0</v>
      </c>
      <c r="AR1988" s="392">
        <f t="shared" si="822"/>
        <v>0</v>
      </c>
      <c r="AS1988" s="393">
        <f>SUM(E1988:AR1988)</f>
        <v>4321.5821065029158</v>
      </c>
    </row>
    <row r="1989" spans="2:45">
      <c r="B1989" s="149" t="s">
        <v>299</v>
      </c>
      <c r="C1989" s="126"/>
      <c r="D1989" s="340"/>
      <c r="E1989" s="394">
        <f ca="1">E1985-E1986+E1988</f>
        <v>1530.0576640148724</v>
      </c>
      <c r="F1989" s="394">
        <f t="shared" ref="F1989:AR1989" ca="1" si="823">F1985-F1986+F1988</f>
        <v>2653.3958850082836</v>
      </c>
      <c r="G1989" s="394">
        <f t="shared" ca="1" si="823"/>
        <v>2361.8245981801706</v>
      </c>
      <c r="H1989" s="394">
        <f t="shared" ca="1" si="823"/>
        <v>2070.2533113520576</v>
      </c>
      <c r="I1989" s="394">
        <f t="shared" ca="1" si="823"/>
        <v>1818.5460962801253</v>
      </c>
      <c r="J1989" s="394">
        <f t="shared" ca="1" si="823"/>
        <v>1641.3398712955764</v>
      </c>
      <c r="K1989" s="394">
        <f t="shared" ca="1" si="823"/>
        <v>1377.6643313627392</v>
      </c>
      <c r="L1989" s="394">
        <f t="shared" ca="1" si="823"/>
        <v>1377.6643313627392</v>
      </c>
      <c r="M1989" s="394">
        <f t="shared" ca="1" si="823"/>
        <v>1605.4894504768872</v>
      </c>
      <c r="N1989" s="394">
        <f t="shared" ca="1" si="823"/>
        <v>1604.5671433669299</v>
      </c>
      <c r="O1989" s="394">
        <f t="shared" ca="1" si="823"/>
        <v>1728.5758017948167</v>
      </c>
      <c r="P1989" s="394">
        <f t="shared" ca="1" si="823"/>
        <v>1724.0325871511136</v>
      </c>
      <c r="Q1989" s="394">
        <f t="shared" ca="1" si="823"/>
        <v>1714.5726742198351</v>
      </c>
      <c r="R1989" s="394">
        <f t="shared" ca="1" si="823"/>
        <v>1699.5471708158932</v>
      </c>
      <c r="S1989" s="394">
        <f t="shared" ca="1" si="823"/>
        <v>1676.0104420735825</v>
      </c>
      <c r="T1989" s="394">
        <f t="shared" ca="1" si="823"/>
        <v>1725.8355261662143</v>
      </c>
      <c r="U1989" s="394">
        <f t="shared" ca="1" si="823"/>
        <v>1924.355965676526</v>
      </c>
      <c r="V1989" s="394">
        <f t="shared" ca="1" si="823"/>
        <v>1890.753359518967</v>
      </c>
      <c r="W1989" s="394">
        <f t="shared" ca="1" si="823"/>
        <v>1843.9359063184761</v>
      </c>
      <c r="X1989" s="394">
        <f t="shared" ca="1" si="823"/>
        <v>1786.542019335255</v>
      </c>
      <c r="Y1989" s="394">
        <f t="shared" ca="1" si="823"/>
        <v>1804.8821353108642</v>
      </c>
      <c r="Z1989" s="394">
        <f t="shared" ca="1" si="823"/>
        <v>1688.1351268326216</v>
      </c>
      <c r="AA1989" s="394">
        <f t="shared" ca="1" si="823"/>
        <v>1571.3881256787276</v>
      </c>
      <c r="AB1989" s="394">
        <f t="shared" ca="1" si="823"/>
        <v>1454.6411245248337</v>
      </c>
      <c r="AC1989" s="394">
        <f t="shared" ca="1" si="823"/>
        <v>1566.0334589665572</v>
      </c>
      <c r="AD1989" s="394">
        <f t="shared" ca="1" si="823"/>
        <v>1574.5708542191846</v>
      </c>
      <c r="AE1989" s="394">
        <f t="shared" ca="1" si="823"/>
        <v>1448.6006107900944</v>
      </c>
      <c r="AF1989" s="394">
        <f t="shared" ca="1" si="823"/>
        <v>1178.0035127085803</v>
      </c>
      <c r="AG1989" s="394">
        <f t="shared" ca="1" si="823"/>
        <v>907.40641462706594</v>
      </c>
      <c r="AH1989" s="394">
        <f t="shared" ca="1" si="823"/>
        <v>636.8093358008307</v>
      </c>
      <c r="AI1989" s="394">
        <f t="shared" ca="1" si="823"/>
        <v>493.09227356120408</v>
      </c>
      <c r="AJ1989" s="394">
        <f t="shared" ca="1" si="823"/>
        <v>128.74256577219137</v>
      </c>
      <c r="AK1989" s="394">
        <f t="shared" ca="1" si="823"/>
        <v>313.96771277707825</v>
      </c>
      <c r="AL1989" s="394">
        <f t="shared" ca="1" si="823"/>
        <v>156.98385638853912</v>
      </c>
      <c r="AM1989" s="394">
        <f t="shared" ca="1" si="823"/>
        <v>0</v>
      </c>
      <c r="AN1989" s="394">
        <f t="shared" ca="1" si="823"/>
        <v>0</v>
      </c>
      <c r="AO1989" s="394">
        <f t="shared" ca="1" si="823"/>
        <v>0</v>
      </c>
      <c r="AP1989" s="394">
        <f t="shared" ca="1" si="823"/>
        <v>0</v>
      </c>
      <c r="AQ1989" s="394">
        <f t="shared" ca="1" si="823"/>
        <v>0</v>
      </c>
      <c r="AR1989" s="394">
        <f t="shared" ca="1" si="823"/>
        <v>0</v>
      </c>
      <c r="AS1989" s="168"/>
    </row>
  </sheetData>
  <phoneticPr fontId="0" type="noConversion"/>
  <conditionalFormatting sqref="E2:AS2">
    <cfRule type="cellIs" dxfId="3" priority="1" stopIfTrue="1" operator="equal">
      <formula>0</formula>
    </cfRule>
  </conditionalFormatting>
  <pageMargins left="0.78740157480314965" right="0.78740157480314965" top="0.78740157480314965" bottom="0.78740157480314965" header="0.51181102362204722" footer="0.51181102362204722"/>
  <pageSetup paperSize="9" scale="45" pageOrder="overThenDown" orientation="landscape" horizontalDpi="300" verticalDpi="300" r:id="rId1"/>
  <headerFooter alignWithMargins="0">
    <oddHeader>&amp;C&amp;F&amp;R&amp;A</oddHeader>
  </headerFooter>
  <colBreaks count="2" manualBreakCount="2">
    <brk id="1" max="1048575" man="1"/>
    <brk id="19" min="3" max="1238" man="1"/>
  </colBreaks>
  <ignoredErrors>
    <ignoredError sqref="AS990" formula="1"/>
  </ignoredErrors>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1">
    <tabColor theme="9"/>
    <outlinePr summaryBelow="0"/>
  </sheetPr>
  <dimension ref="B1:BB201"/>
  <sheetViews>
    <sheetView showGridLines="0" topLeftCell="B1" zoomScaleNormal="100" workbookViewId="0">
      <pane xSplit="1" ySplit="2" topLeftCell="C3" activePane="bottomRight" state="frozen"/>
      <selection activeCell="I71" sqref="I71"/>
      <selection pane="topRight" activeCell="I71" sqref="I71"/>
      <selection pane="bottomLeft" activeCell="I71" sqref="I71"/>
      <selection pane="bottomRight" activeCell="E6" sqref="E6"/>
    </sheetView>
  </sheetViews>
  <sheetFormatPr defaultColWidth="6.81640625" defaultRowHeight="13" outlineLevelRow="2"/>
  <cols>
    <col min="1" max="1" width="6.81640625" style="66" customWidth="1"/>
    <col min="2" max="2" width="61" style="66" customWidth="1"/>
    <col min="3" max="4" width="10.81640625" style="81" customWidth="1"/>
    <col min="5" max="39" width="12.81640625" style="66" customWidth="1"/>
    <col min="40" max="44" width="12.81640625" style="66" hidden="1" customWidth="1"/>
    <col min="45" max="45" width="12.81640625" style="66" customWidth="1"/>
    <col min="46" max="46" width="7.453125" style="66" bestFit="1" customWidth="1"/>
    <col min="47" max="47" width="12.1796875" style="66" customWidth="1"/>
    <col min="48" max="16384" width="6.81640625" style="66"/>
  </cols>
  <sheetData>
    <row r="1" spans="2:54" ht="21" customHeight="1">
      <c r="B1" s="220" t="str">
        <f>UPPER("cenário analisado: "&amp;Controle!N2)</f>
        <v>CENÁRIO ANALISADO: FLONA IRATI</v>
      </c>
      <c r="C1" s="68"/>
      <c r="D1" s="68"/>
      <c r="E1" s="67"/>
      <c r="F1" s="67"/>
      <c r="G1" s="67"/>
      <c r="H1" s="67"/>
      <c r="I1" s="67"/>
      <c r="J1" s="67"/>
      <c r="K1" s="67"/>
      <c r="L1" s="69" t="str">
        <f>'Premissas macro'!L1</f>
        <v>Valores em moeda constante (R$ 1.000/Dez21)</v>
      </c>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172"/>
    </row>
    <row r="2" spans="2:54" s="70" customFormat="1" ht="21" customHeight="1">
      <c r="B2" s="69" t="s">
        <v>200</v>
      </c>
      <c r="C2" s="71"/>
      <c r="D2" s="72" t="s">
        <v>1133</v>
      </c>
      <c r="E2" s="71" t="s">
        <v>19</v>
      </c>
      <c r="F2" s="71" t="s">
        <v>18</v>
      </c>
      <c r="G2" s="71" t="s">
        <v>17</v>
      </c>
      <c r="H2" s="71" t="s">
        <v>16</v>
      </c>
      <c r="I2" s="71" t="s">
        <v>15</v>
      </c>
      <c r="J2" s="71" t="s">
        <v>14</v>
      </c>
      <c r="K2" s="71" t="s">
        <v>13</v>
      </c>
      <c r="L2" s="71" t="s">
        <v>12</v>
      </c>
      <c r="M2" s="71" t="s">
        <v>11</v>
      </c>
      <c r="N2" s="71" t="s">
        <v>10</v>
      </c>
      <c r="O2" s="71" t="s">
        <v>9</v>
      </c>
      <c r="P2" s="71" t="s">
        <v>8</v>
      </c>
      <c r="Q2" s="71" t="s">
        <v>7</v>
      </c>
      <c r="R2" s="71" t="s">
        <v>6</v>
      </c>
      <c r="S2" s="71" t="s">
        <v>5</v>
      </c>
      <c r="T2" s="71" t="s">
        <v>4</v>
      </c>
      <c r="U2" s="71" t="s">
        <v>3</v>
      </c>
      <c r="V2" s="71" t="s">
        <v>2</v>
      </c>
      <c r="W2" s="71" t="s">
        <v>1</v>
      </c>
      <c r="X2" s="71" t="s">
        <v>0</v>
      </c>
      <c r="Y2" s="71" t="s">
        <v>43</v>
      </c>
      <c r="Z2" s="71" t="s">
        <v>44</v>
      </c>
      <c r="AA2" s="71" t="s">
        <v>45</v>
      </c>
      <c r="AB2" s="71" t="s">
        <v>46</v>
      </c>
      <c r="AC2" s="71" t="s">
        <v>47</v>
      </c>
      <c r="AD2" s="71" t="s">
        <v>48</v>
      </c>
      <c r="AE2" s="71" t="s">
        <v>49</v>
      </c>
      <c r="AF2" s="71" t="s">
        <v>50</v>
      </c>
      <c r="AG2" s="71" t="s">
        <v>51</v>
      </c>
      <c r="AH2" s="71" t="s">
        <v>52</v>
      </c>
      <c r="AI2" s="71" t="s">
        <v>53</v>
      </c>
      <c r="AJ2" s="71" t="s">
        <v>54</v>
      </c>
      <c r="AK2" s="71" t="s">
        <v>55</v>
      </c>
      <c r="AL2" s="71" t="s">
        <v>56</v>
      </c>
      <c r="AM2" s="71" t="s">
        <v>57</v>
      </c>
      <c r="AN2" s="71" t="s">
        <v>58</v>
      </c>
      <c r="AO2" s="71" t="s">
        <v>59</v>
      </c>
      <c r="AP2" s="71" t="s">
        <v>60</v>
      </c>
      <c r="AQ2" s="71" t="s">
        <v>61</v>
      </c>
      <c r="AR2" s="71" t="s">
        <v>62</v>
      </c>
      <c r="AS2" s="71" t="s">
        <v>20</v>
      </c>
    </row>
    <row r="3" spans="2:54" s="70" customFormat="1">
      <c r="B3" s="73"/>
      <c r="C3" s="74"/>
      <c r="D3" s="74"/>
      <c r="E3" s="910"/>
      <c r="F3" s="910"/>
      <c r="G3" s="910"/>
      <c r="H3" s="910"/>
      <c r="I3" s="910"/>
      <c r="J3" s="910"/>
      <c r="K3" s="910"/>
      <c r="L3" s="78"/>
      <c r="M3" s="78"/>
      <c r="N3" s="78"/>
      <c r="O3" s="78"/>
      <c r="P3" s="78"/>
      <c r="Q3" s="78"/>
      <c r="R3" s="78"/>
      <c r="S3" s="78"/>
      <c r="T3" s="78"/>
      <c r="U3" s="78"/>
      <c r="V3" s="78"/>
      <c r="W3" s="78"/>
      <c r="X3" s="79">
        <v>297369.78999999998</v>
      </c>
      <c r="Y3" s="80">
        <f>1+2.9518%</f>
        <v>1.0295179999999999</v>
      </c>
      <c r="Z3" s="80">
        <f t="shared" ref="Z3:AR3" si="0">1+2.9518%</f>
        <v>1.0295179999999999</v>
      </c>
      <c r="AA3" s="80">
        <f t="shared" si="0"/>
        <v>1.0295179999999999</v>
      </c>
      <c r="AB3" s="80">
        <f t="shared" si="0"/>
        <v>1.0295179999999999</v>
      </c>
      <c r="AC3" s="80">
        <f t="shared" si="0"/>
        <v>1.0295179999999999</v>
      </c>
      <c r="AD3" s="80">
        <f t="shared" si="0"/>
        <v>1.0295179999999999</v>
      </c>
      <c r="AE3" s="80">
        <f t="shared" si="0"/>
        <v>1.0295179999999999</v>
      </c>
      <c r="AF3" s="80">
        <f t="shared" si="0"/>
        <v>1.0295179999999999</v>
      </c>
      <c r="AG3" s="80">
        <f t="shared" si="0"/>
        <v>1.0295179999999999</v>
      </c>
      <c r="AH3" s="80">
        <f t="shared" si="0"/>
        <v>1.0295179999999999</v>
      </c>
      <c r="AI3" s="80">
        <f t="shared" si="0"/>
        <v>1.0295179999999999</v>
      </c>
      <c r="AJ3" s="80">
        <f t="shared" si="0"/>
        <v>1.0295179999999999</v>
      </c>
      <c r="AK3" s="80">
        <f t="shared" si="0"/>
        <v>1.0295179999999999</v>
      </c>
      <c r="AL3" s="80">
        <f t="shared" si="0"/>
        <v>1.0295179999999999</v>
      </c>
      <c r="AM3" s="80">
        <f t="shared" si="0"/>
        <v>1.0295179999999999</v>
      </c>
      <c r="AN3" s="80">
        <f t="shared" si="0"/>
        <v>1.0295179999999999</v>
      </c>
      <c r="AO3" s="80">
        <f t="shared" si="0"/>
        <v>1.0295179999999999</v>
      </c>
      <c r="AP3" s="80">
        <f t="shared" si="0"/>
        <v>1.0295179999999999</v>
      </c>
      <c r="AQ3" s="80">
        <f t="shared" si="0"/>
        <v>1.0295179999999999</v>
      </c>
      <c r="AR3" s="80">
        <f t="shared" si="0"/>
        <v>1.0295179999999999</v>
      </c>
      <c r="AS3" s="173"/>
    </row>
    <row r="4" spans="2:54" ht="18" customHeight="1">
      <c r="B4" s="187" t="s">
        <v>158</v>
      </c>
      <c r="C4" s="188"/>
      <c r="D4" s="190">
        <f>SUM(D5:D8)</f>
        <v>0</v>
      </c>
      <c r="E4" s="190">
        <f t="shared" ref="E4:AR4" ca="1" si="1">SUM(E5:E8)</f>
        <v>20068.602989280633</v>
      </c>
      <c r="F4" s="190">
        <f t="shared" ca="1" si="1"/>
        <v>20420.27859757956</v>
      </c>
      <c r="G4" s="190">
        <f t="shared" ca="1" si="1"/>
        <v>19145.454517495957</v>
      </c>
      <c r="H4" s="190">
        <f t="shared" ca="1" si="1"/>
        <v>19145.454517495957</v>
      </c>
      <c r="I4" s="190">
        <f t="shared" ca="1" si="1"/>
        <v>16527.858728168165</v>
      </c>
      <c r="J4" s="190">
        <f t="shared" ca="1" si="1"/>
        <v>16527.858728168161</v>
      </c>
      <c r="K4" s="190">
        <f t="shared" ca="1" si="1"/>
        <v>16527.858728168161</v>
      </c>
      <c r="L4" s="190">
        <f t="shared" ca="1" si="1"/>
        <v>0</v>
      </c>
      <c r="M4" s="190">
        <f t="shared" ca="1" si="1"/>
        <v>19.695894496369341</v>
      </c>
      <c r="N4" s="190">
        <f t="shared" ca="1" si="1"/>
        <v>49.597432839765482</v>
      </c>
      <c r="O4" s="190">
        <f t="shared" ca="1" si="1"/>
        <v>154.40843066114761</v>
      </c>
      <c r="P4" s="190">
        <f t="shared" ca="1" si="1"/>
        <v>226.38023198830078</v>
      </c>
      <c r="Q4" s="190">
        <f t="shared" ca="1" si="1"/>
        <v>471.37048365966234</v>
      </c>
      <c r="R4" s="190">
        <f t="shared" ca="1" si="1"/>
        <v>748.69386834712941</v>
      </c>
      <c r="S4" s="190">
        <f t="shared" ca="1" si="1"/>
        <v>1172.792951861747</v>
      </c>
      <c r="T4" s="190">
        <f t="shared" ca="1" si="1"/>
        <v>1229.5561098694334</v>
      </c>
      <c r="U4" s="190">
        <f t="shared" ca="1" si="1"/>
        <v>1412.1465599065364</v>
      </c>
      <c r="V4" s="190">
        <f t="shared" ca="1" si="1"/>
        <v>1412.1465599065364</v>
      </c>
      <c r="W4" s="190">
        <f t="shared" ca="1" si="1"/>
        <v>1967.4993412910162</v>
      </c>
      <c r="X4" s="190">
        <f t="shared" ca="1" si="1"/>
        <v>2411.9730381325862</v>
      </c>
      <c r="Y4" s="190">
        <f t="shared" ca="1" si="1"/>
        <v>4561.3797495865028</v>
      </c>
      <c r="Z4" s="190">
        <f t="shared" ca="1" si="1"/>
        <v>4561.3797495865028</v>
      </c>
      <c r="AA4" s="190">
        <f t="shared" ca="1" si="1"/>
        <v>4561.3794634195528</v>
      </c>
      <c r="AB4" s="190">
        <f t="shared" ca="1" si="1"/>
        <v>4561.3794634195519</v>
      </c>
      <c r="AC4" s="190">
        <f t="shared" ca="1" si="1"/>
        <v>4561.3794634195519</v>
      </c>
      <c r="AD4" s="190">
        <f t="shared" ca="1" si="1"/>
        <v>2201.7879674852284</v>
      </c>
      <c r="AE4" s="190">
        <f t="shared" ca="1" si="1"/>
        <v>4005.7922798013451</v>
      </c>
      <c r="AF4" s="190">
        <f t="shared" ca="1" si="1"/>
        <v>8604.8556938904876</v>
      </c>
      <c r="AG4" s="190">
        <f t="shared" ca="1" si="1"/>
        <v>8604.8556938904876</v>
      </c>
      <c r="AH4" s="190">
        <f t="shared" ca="1" si="1"/>
        <v>8604.8550815820108</v>
      </c>
      <c r="AI4" s="190">
        <f t="shared" ca="1" si="1"/>
        <v>8604.855081582009</v>
      </c>
      <c r="AJ4" s="190">
        <f t="shared" ca="1" si="1"/>
        <v>8604.855081582009</v>
      </c>
      <c r="AK4" s="190">
        <f t="shared" ca="1" si="1"/>
        <v>1013.5053380659017</v>
      </c>
      <c r="AL4" s="190">
        <f t="shared" ca="1" si="1"/>
        <v>1013.5053380659017</v>
      </c>
      <c r="AM4" s="190">
        <f t="shared" ca="1" si="1"/>
        <v>1013.5053380659017</v>
      </c>
      <c r="AN4" s="190">
        <f t="shared" ca="1" si="1"/>
        <v>0</v>
      </c>
      <c r="AO4" s="190">
        <f t="shared" ca="1" si="1"/>
        <v>0</v>
      </c>
      <c r="AP4" s="190">
        <f t="shared" ca="1" si="1"/>
        <v>0</v>
      </c>
      <c r="AQ4" s="190">
        <f t="shared" ca="1" si="1"/>
        <v>0</v>
      </c>
      <c r="AR4" s="190">
        <f t="shared" ca="1" si="1"/>
        <v>0</v>
      </c>
      <c r="AS4" s="190">
        <f t="shared" ref="AS4:AS51" ca="1" si="2">SUM(D4:AR4)</f>
        <v>214718.89849275979</v>
      </c>
    </row>
    <row r="5" spans="2:54" outlineLevel="1">
      <c r="B5" s="144" t="str">
        <f>"1.1 - "&amp;'Cálculo Receitas'!B10</f>
        <v>1.1 - Prod. Florestais Madeireiros</v>
      </c>
      <c r="D5" s="191">
        <f>'Cálculo Receitas'!D10</f>
        <v>0</v>
      </c>
      <c r="E5" s="191">
        <f ca="1">'Cálculo Receitas'!E10</f>
        <v>17723.886458778445</v>
      </c>
      <c r="F5" s="191">
        <f ca="1">'Cálculo Receitas'!F10</f>
        <v>17723.886458778445</v>
      </c>
      <c r="G5" s="191">
        <f ca="1">'Cálculo Receitas'!G10</f>
        <v>17723.886458778441</v>
      </c>
      <c r="H5" s="191">
        <f ca="1">'Cálculo Receitas'!H10</f>
        <v>17723.886458778441</v>
      </c>
      <c r="I5" s="191">
        <f ca="1">'Cálculo Receitas'!I10</f>
        <v>16527.858728168165</v>
      </c>
      <c r="J5" s="191">
        <f ca="1">'Cálculo Receitas'!J10</f>
        <v>16527.858728168161</v>
      </c>
      <c r="K5" s="191">
        <f ca="1">'Cálculo Receitas'!K10</f>
        <v>16527.858728168161</v>
      </c>
      <c r="L5" s="191">
        <f ca="1">'Cálculo Receitas'!L10</f>
        <v>0</v>
      </c>
      <c r="M5" s="191">
        <f ca="1">'Cálculo Receitas'!M10</f>
        <v>19.695894496369341</v>
      </c>
      <c r="N5" s="191">
        <f ca="1">'Cálculo Receitas'!N10</f>
        <v>49.597432839765482</v>
      </c>
      <c r="O5" s="191">
        <f ca="1">'Cálculo Receitas'!O10</f>
        <v>125.82733433237306</v>
      </c>
      <c r="P5" s="191">
        <f ca="1">'Cálculo Receitas'!P10</f>
        <v>125.82733433237306</v>
      </c>
      <c r="Q5" s="191">
        <f ca="1">'Cálculo Receitas'!Q10</f>
        <v>188.22708908523217</v>
      </c>
      <c r="R5" s="191">
        <f ca="1">'Cálculo Receitas'!R10</f>
        <v>282.9599768541969</v>
      </c>
      <c r="S5" s="191">
        <f ca="1">'Cálculo Receitas'!S10</f>
        <v>524.46857817782484</v>
      </c>
      <c r="T5" s="191">
        <f ca="1">'Cálculo Receitas'!T10</f>
        <v>398.64125399452143</v>
      </c>
      <c r="U5" s="191">
        <f ca="1">'Cálculo Receitas'!U10</f>
        <v>398.64122184063473</v>
      </c>
      <c r="V5" s="191">
        <f ca="1">'Cálculo Receitas'!V10</f>
        <v>398.64122184063467</v>
      </c>
      <c r="W5" s="191">
        <f ca="1">'Cálculo Receitas'!W10</f>
        <v>953.99400322511451</v>
      </c>
      <c r="X5" s="191">
        <f ca="1">'Cálculo Receitas'!X10</f>
        <v>1398.4677000666843</v>
      </c>
      <c r="Y5" s="191">
        <f ca="1">'Cálculo Receitas'!Y10</f>
        <v>3547.8744115206009</v>
      </c>
      <c r="Z5" s="191">
        <f ca="1">'Cálculo Receitas'!Z10</f>
        <v>3547.8744115206009</v>
      </c>
      <c r="AA5" s="191">
        <f ca="1">'Cálculo Receitas'!AA10</f>
        <v>3547.8741253536509</v>
      </c>
      <c r="AB5" s="191">
        <f ca="1">'Cálculo Receitas'!AB10</f>
        <v>3547.87412535365</v>
      </c>
      <c r="AC5" s="191">
        <f ca="1">'Cálculo Receitas'!AC10</f>
        <v>3547.87412535365</v>
      </c>
      <c r="AD5" s="191">
        <f ca="1">'Cálculo Receitas'!AD10</f>
        <v>1188.2826294193264</v>
      </c>
      <c r="AE5" s="191">
        <f ca="1">'Cálculo Receitas'!AE10</f>
        <v>2992.2869417354432</v>
      </c>
      <c r="AF5" s="191">
        <f ca="1">'Cálculo Receitas'!AF10</f>
        <v>7591.3503558245857</v>
      </c>
      <c r="AG5" s="191">
        <f ca="1">'Cálculo Receitas'!AG10</f>
        <v>7591.3503558245857</v>
      </c>
      <c r="AH5" s="191">
        <f ca="1">'Cálculo Receitas'!AH10</f>
        <v>7591.3497435161098</v>
      </c>
      <c r="AI5" s="191">
        <f ca="1">'Cálculo Receitas'!AI10</f>
        <v>7591.3497435161071</v>
      </c>
      <c r="AJ5" s="191">
        <f ca="1">'Cálculo Receitas'!AJ10</f>
        <v>7591.3497435161071</v>
      </c>
      <c r="AK5" s="191">
        <f ca="1">'Cálculo Receitas'!AK10</f>
        <v>0</v>
      </c>
      <c r="AL5" s="191">
        <f ca="1">'Cálculo Receitas'!AL10</f>
        <v>0</v>
      </c>
      <c r="AM5" s="191">
        <f ca="1">'Cálculo Receitas'!AM10</f>
        <v>0</v>
      </c>
      <c r="AN5" s="191">
        <f ca="1">'Cálculo Receitas'!AN10</f>
        <v>0</v>
      </c>
      <c r="AO5" s="191">
        <f ca="1">'Cálculo Receitas'!AO10</f>
        <v>0</v>
      </c>
      <c r="AP5" s="191">
        <f ca="1">'Cálculo Receitas'!AP10</f>
        <v>0</v>
      </c>
      <c r="AQ5" s="191">
        <f ca="1">'Cálculo Receitas'!AQ10</f>
        <v>0</v>
      </c>
      <c r="AR5" s="191">
        <f ca="1">'Cálculo Receitas'!AR10</f>
        <v>0</v>
      </c>
      <c r="AS5" s="165">
        <f t="shared" ca="1" si="2"/>
        <v>185220.80177315831</v>
      </c>
      <c r="AT5" s="165"/>
      <c r="AU5" s="165"/>
      <c r="AV5" s="165"/>
      <c r="AW5" s="165"/>
      <c r="AX5" s="165"/>
      <c r="AY5" s="165"/>
    </row>
    <row r="6" spans="2:54" outlineLevel="1">
      <c r="B6" s="144" t="str">
        <f>"1.2 - "&amp;'Cálculo Receitas'!B11</f>
        <v>1.2 - Prod. Florestais Não Madeireiros</v>
      </c>
      <c r="D6" s="191">
        <f>'Cálculo Receitas'!D11</f>
        <v>0</v>
      </c>
      <c r="E6" s="191">
        <f ca="1">'Cálculo Receitas'!E11</f>
        <v>1421.5680587175168</v>
      </c>
      <c r="F6" s="191">
        <f ca="1">'Cálculo Receitas'!F11</f>
        <v>1421.5680587175168</v>
      </c>
      <c r="G6" s="191">
        <f ca="1">'Cálculo Receitas'!G11</f>
        <v>1421.5680587175168</v>
      </c>
      <c r="H6" s="191">
        <f ca="1">'Cálculo Receitas'!H11</f>
        <v>1421.5680587175168</v>
      </c>
      <c r="I6" s="191">
        <f ca="1">'Cálculo Receitas'!I11</f>
        <v>0</v>
      </c>
      <c r="J6" s="191">
        <f ca="1">'Cálculo Receitas'!J11</f>
        <v>0</v>
      </c>
      <c r="K6" s="191">
        <f ca="1">'Cálculo Receitas'!K11</f>
        <v>0</v>
      </c>
      <c r="L6" s="191">
        <f ca="1">'Cálculo Receitas'!L11</f>
        <v>0</v>
      </c>
      <c r="M6" s="191">
        <f ca="1">'Cálculo Receitas'!M11</f>
        <v>0</v>
      </c>
      <c r="N6" s="191">
        <f ca="1">'Cálculo Receitas'!N11</f>
        <v>0</v>
      </c>
      <c r="O6" s="191">
        <f ca="1">'Cálculo Receitas'!O11</f>
        <v>28.58109632877456</v>
      </c>
      <c r="P6" s="191">
        <f ca="1">'Cálculo Receitas'!P11</f>
        <v>100.55289765592772</v>
      </c>
      <c r="Q6" s="191">
        <f ca="1">'Cálculo Receitas'!Q11</f>
        <v>283.14339457443015</v>
      </c>
      <c r="R6" s="191">
        <f ca="1">'Cálculo Receitas'!R11</f>
        <v>465.73389149293257</v>
      </c>
      <c r="S6" s="191">
        <f ca="1">'Cálculo Receitas'!S11</f>
        <v>648.32437368392232</v>
      </c>
      <c r="T6" s="191">
        <f ca="1">'Cálculo Receitas'!T11</f>
        <v>830.91485587491206</v>
      </c>
      <c r="U6" s="191">
        <f ca="1">'Cálculo Receitas'!U11</f>
        <v>1013.5053380659017</v>
      </c>
      <c r="V6" s="191">
        <f ca="1">'Cálculo Receitas'!V11</f>
        <v>1013.5053380659017</v>
      </c>
      <c r="W6" s="191">
        <f ca="1">'Cálculo Receitas'!W11</f>
        <v>1013.5053380659017</v>
      </c>
      <c r="X6" s="191">
        <f ca="1">'Cálculo Receitas'!X11</f>
        <v>1013.5053380659017</v>
      </c>
      <c r="Y6" s="191">
        <f ca="1">'Cálculo Receitas'!Y11</f>
        <v>1013.5053380659017</v>
      </c>
      <c r="Z6" s="191">
        <f ca="1">'Cálculo Receitas'!Z11</f>
        <v>1013.5053380659017</v>
      </c>
      <c r="AA6" s="191">
        <f ca="1">'Cálculo Receitas'!AA11</f>
        <v>1013.5053380659017</v>
      </c>
      <c r="AB6" s="191">
        <f ca="1">'Cálculo Receitas'!AB11</f>
        <v>1013.5053380659017</v>
      </c>
      <c r="AC6" s="191">
        <f ca="1">'Cálculo Receitas'!AC11</f>
        <v>1013.5053380659017</v>
      </c>
      <c r="AD6" s="191">
        <f ca="1">'Cálculo Receitas'!AD11</f>
        <v>1013.5053380659017</v>
      </c>
      <c r="AE6" s="191">
        <f ca="1">'Cálculo Receitas'!AE11</f>
        <v>1013.5053380659017</v>
      </c>
      <c r="AF6" s="191">
        <f ca="1">'Cálculo Receitas'!AF11</f>
        <v>1013.5053380659017</v>
      </c>
      <c r="AG6" s="191">
        <f ca="1">'Cálculo Receitas'!AG11</f>
        <v>1013.5053380659017</v>
      </c>
      <c r="AH6" s="191">
        <f ca="1">'Cálculo Receitas'!AH11</f>
        <v>1013.5053380659017</v>
      </c>
      <c r="AI6" s="191">
        <f ca="1">'Cálculo Receitas'!AI11</f>
        <v>1013.5053380659017</v>
      </c>
      <c r="AJ6" s="191">
        <f ca="1">'Cálculo Receitas'!AJ11</f>
        <v>1013.5053380659017</v>
      </c>
      <c r="AK6" s="191">
        <f ca="1">'Cálculo Receitas'!AK11</f>
        <v>1013.5053380659017</v>
      </c>
      <c r="AL6" s="191">
        <f ca="1">'Cálculo Receitas'!AL11</f>
        <v>1013.5053380659017</v>
      </c>
      <c r="AM6" s="191">
        <f ca="1">'Cálculo Receitas'!AM11</f>
        <v>1013.5053380659017</v>
      </c>
      <c r="AN6" s="191">
        <f ca="1">'Cálculo Receitas'!AN11</f>
        <v>0</v>
      </c>
      <c r="AO6" s="191">
        <f ca="1">'Cálculo Receitas'!AO11</f>
        <v>0</v>
      </c>
      <c r="AP6" s="191">
        <f ca="1">'Cálculo Receitas'!AP11</f>
        <v>0</v>
      </c>
      <c r="AQ6" s="191">
        <f ca="1">'Cálculo Receitas'!AQ11</f>
        <v>0</v>
      </c>
      <c r="AR6" s="191">
        <f ca="1">'Cálculo Receitas'!AR11</f>
        <v>0</v>
      </c>
      <c r="AS6" s="165">
        <f t="shared" ca="1" si="2"/>
        <v>27300.124167733087</v>
      </c>
      <c r="AT6" s="165"/>
      <c r="AU6" s="165"/>
      <c r="AV6" s="165"/>
      <c r="AW6" s="165"/>
      <c r="AX6" s="165"/>
      <c r="AY6" s="165"/>
    </row>
    <row r="7" spans="2:54" hidden="1" outlineLevel="1">
      <c r="B7" s="144" t="str">
        <f>"1.3 - "&amp;'Cálculo Receitas'!B12</f>
        <v>1.3 - Receita acessórias</v>
      </c>
      <c r="C7" s="192"/>
      <c r="D7" s="191">
        <f>'Cálculo Receitas'!D12</f>
        <v>0</v>
      </c>
      <c r="E7" s="191">
        <f ca="1">'Cálculo Receitas'!E12</f>
        <v>0</v>
      </c>
      <c r="F7" s="191">
        <f ca="1">'Cálculo Receitas'!F12</f>
        <v>0</v>
      </c>
      <c r="G7" s="191">
        <f ca="1">'Cálculo Receitas'!G12</f>
        <v>0</v>
      </c>
      <c r="H7" s="191">
        <f ca="1">'Cálculo Receitas'!H12</f>
        <v>0</v>
      </c>
      <c r="I7" s="191">
        <f ca="1">'Cálculo Receitas'!I12</f>
        <v>0</v>
      </c>
      <c r="J7" s="191">
        <f ca="1">'Cálculo Receitas'!J12</f>
        <v>0</v>
      </c>
      <c r="K7" s="191">
        <f ca="1">'Cálculo Receitas'!K12</f>
        <v>0</v>
      </c>
      <c r="L7" s="191">
        <f ca="1">'Cálculo Receitas'!L12</f>
        <v>0</v>
      </c>
      <c r="M7" s="191">
        <f ca="1">'Cálculo Receitas'!M12</f>
        <v>0</v>
      </c>
      <c r="N7" s="191">
        <f ca="1">'Cálculo Receitas'!N12</f>
        <v>0</v>
      </c>
      <c r="O7" s="191">
        <f ca="1">'Cálculo Receitas'!O12</f>
        <v>0</v>
      </c>
      <c r="P7" s="191">
        <f ca="1">'Cálculo Receitas'!P12</f>
        <v>0</v>
      </c>
      <c r="Q7" s="191">
        <f ca="1">'Cálculo Receitas'!Q12</f>
        <v>0</v>
      </c>
      <c r="R7" s="191">
        <f ca="1">'Cálculo Receitas'!R12</f>
        <v>0</v>
      </c>
      <c r="S7" s="191">
        <f ca="1">'Cálculo Receitas'!S12</f>
        <v>0</v>
      </c>
      <c r="T7" s="191">
        <f ca="1">'Cálculo Receitas'!T12</f>
        <v>0</v>
      </c>
      <c r="U7" s="191">
        <f ca="1">'Cálculo Receitas'!U12</f>
        <v>0</v>
      </c>
      <c r="V7" s="191">
        <f ca="1">'Cálculo Receitas'!V12</f>
        <v>0</v>
      </c>
      <c r="W7" s="191">
        <f ca="1">'Cálculo Receitas'!W12</f>
        <v>0</v>
      </c>
      <c r="X7" s="191">
        <f ca="1">'Cálculo Receitas'!X12</f>
        <v>0</v>
      </c>
      <c r="Y7" s="191">
        <f ca="1">'Cálculo Receitas'!Y12</f>
        <v>0</v>
      </c>
      <c r="Z7" s="191">
        <f ca="1">'Cálculo Receitas'!Z12</f>
        <v>0</v>
      </c>
      <c r="AA7" s="191">
        <f ca="1">'Cálculo Receitas'!AA12</f>
        <v>0</v>
      </c>
      <c r="AB7" s="191">
        <f ca="1">'Cálculo Receitas'!AB12</f>
        <v>0</v>
      </c>
      <c r="AC7" s="191">
        <f ca="1">'Cálculo Receitas'!AC12</f>
        <v>0</v>
      </c>
      <c r="AD7" s="191">
        <f ca="1">'Cálculo Receitas'!AD12</f>
        <v>0</v>
      </c>
      <c r="AE7" s="191">
        <f ca="1">'Cálculo Receitas'!AE12</f>
        <v>0</v>
      </c>
      <c r="AF7" s="191">
        <f ca="1">'Cálculo Receitas'!AF12</f>
        <v>0</v>
      </c>
      <c r="AG7" s="191">
        <f ca="1">'Cálculo Receitas'!AG12</f>
        <v>0</v>
      </c>
      <c r="AH7" s="191">
        <f ca="1">'Cálculo Receitas'!AH12</f>
        <v>0</v>
      </c>
      <c r="AI7" s="191">
        <f ca="1">'Cálculo Receitas'!AI12</f>
        <v>0</v>
      </c>
      <c r="AJ7" s="191">
        <f ca="1">'Cálculo Receitas'!AJ12</f>
        <v>0</v>
      </c>
      <c r="AK7" s="191">
        <f ca="1">'Cálculo Receitas'!AK12</f>
        <v>0</v>
      </c>
      <c r="AL7" s="191">
        <f ca="1">'Cálculo Receitas'!AL12</f>
        <v>0</v>
      </c>
      <c r="AM7" s="191">
        <f ca="1">'Cálculo Receitas'!AM12</f>
        <v>0</v>
      </c>
      <c r="AN7" s="191">
        <f ca="1">'Cálculo Receitas'!AN12</f>
        <v>0</v>
      </c>
      <c r="AO7" s="191">
        <f ca="1">'Cálculo Receitas'!AO12</f>
        <v>0</v>
      </c>
      <c r="AP7" s="191">
        <f ca="1">'Cálculo Receitas'!AP12</f>
        <v>0</v>
      </c>
      <c r="AQ7" s="191">
        <f ca="1">'Cálculo Receitas'!AQ12</f>
        <v>0</v>
      </c>
      <c r="AR7" s="191">
        <f ca="1">'Cálculo Receitas'!AR12</f>
        <v>0</v>
      </c>
      <c r="AS7" s="165">
        <f t="shared" ca="1" si="2"/>
        <v>0</v>
      </c>
      <c r="AT7" s="165"/>
      <c r="AU7" s="165"/>
      <c r="AV7" s="165"/>
      <c r="AW7" s="165"/>
      <c r="AX7" s="165"/>
      <c r="AY7" s="165"/>
    </row>
    <row r="8" spans="2:54" outlineLevel="1">
      <c r="B8" s="144" t="s">
        <v>1081</v>
      </c>
      <c r="C8" s="192"/>
      <c r="D8" s="191">
        <f>INV!D65</f>
        <v>0</v>
      </c>
      <c r="E8" s="191">
        <f>INV!E65</f>
        <v>923.14847178467392</v>
      </c>
      <c r="F8" s="191">
        <f>INV!F65</f>
        <v>1274.8240800835977</v>
      </c>
      <c r="G8" s="191">
        <f>INV!G65</f>
        <v>0</v>
      </c>
      <c r="H8" s="191">
        <f>INV!H65</f>
        <v>0</v>
      </c>
      <c r="I8" s="191">
        <f>INV!I65</f>
        <v>0</v>
      </c>
      <c r="J8" s="191">
        <f>INV!J65</f>
        <v>0</v>
      </c>
      <c r="K8" s="191">
        <f>INV!K65</f>
        <v>0</v>
      </c>
      <c r="L8" s="191">
        <f>INV!L65</f>
        <v>0</v>
      </c>
      <c r="M8" s="191">
        <f>INV!M65</f>
        <v>0</v>
      </c>
      <c r="N8" s="191">
        <f>INV!N65</f>
        <v>0</v>
      </c>
      <c r="O8" s="191">
        <f>INV!O65</f>
        <v>0</v>
      </c>
      <c r="P8" s="191">
        <f>INV!P65</f>
        <v>0</v>
      </c>
      <c r="Q8" s="191">
        <f>INV!Q65</f>
        <v>0</v>
      </c>
      <c r="R8" s="191">
        <f>INV!R65</f>
        <v>0</v>
      </c>
      <c r="S8" s="191">
        <f>INV!S65</f>
        <v>0</v>
      </c>
      <c r="T8" s="191">
        <f>INV!T65</f>
        <v>0</v>
      </c>
      <c r="U8" s="191">
        <f>INV!U65</f>
        <v>0</v>
      </c>
      <c r="V8" s="191">
        <f>INV!V65</f>
        <v>0</v>
      </c>
      <c r="W8" s="191">
        <f>INV!W65</f>
        <v>0</v>
      </c>
      <c r="X8" s="191">
        <f>INV!X65</f>
        <v>0</v>
      </c>
      <c r="Y8" s="191">
        <f>INV!Y65</f>
        <v>0</v>
      </c>
      <c r="Z8" s="191">
        <f>INV!Z65</f>
        <v>0</v>
      </c>
      <c r="AA8" s="191">
        <f>INV!AA65</f>
        <v>0</v>
      </c>
      <c r="AB8" s="191">
        <f>INV!AB65</f>
        <v>0</v>
      </c>
      <c r="AC8" s="191">
        <f>INV!AC65</f>
        <v>0</v>
      </c>
      <c r="AD8" s="191">
        <f>INV!AD65</f>
        <v>0</v>
      </c>
      <c r="AE8" s="191">
        <f>INV!AE65</f>
        <v>0</v>
      </c>
      <c r="AF8" s="191">
        <f>INV!AF65</f>
        <v>0</v>
      </c>
      <c r="AG8" s="191">
        <f>INV!AG65</f>
        <v>0</v>
      </c>
      <c r="AH8" s="191">
        <f>INV!AH65</f>
        <v>0</v>
      </c>
      <c r="AI8" s="191">
        <f>INV!AI65</f>
        <v>0</v>
      </c>
      <c r="AJ8" s="191">
        <f>INV!AJ65</f>
        <v>0</v>
      </c>
      <c r="AK8" s="191">
        <f>INV!AK65</f>
        <v>0</v>
      </c>
      <c r="AL8" s="191">
        <f>INV!AL65</f>
        <v>0</v>
      </c>
      <c r="AM8" s="191">
        <f>INV!AM65</f>
        <v>0</v>
      </c>
      <c r="AN8" s="191">
        <f>INV!AN65</f>
        <v>0</v>
      </c>
      <c r="AO8" s="191">
        <f>INV!AO65</f>
        <v>0</v>
      </c>
      <c r="AP8" s="191">
        <f>INV!AP65</f>
        <v>0</v>
      </c>
      <c r="AQ8" s="191">
        <f>INV!AQ65</f>
        <v>0</v>
      </c>
      <c r="AR8" s="191">
        <f>INV!AR65</f>
        <v>0</v>
      </c>
      <c r="AS8" s="165">
        <f t="shared" si="2"/>
        <v>2197.9725518682717</v>
      </c>
      <c r="AT8" s="165"/>
      <c r="AU8" s="165"/>
      <c r="AV8" s="165"/>
      <c r="AW8" s="165"/>
      <c r="AX8" s="165"/>
      <c r="AY8" s="165"/>
    </row>
    <row r="9" spans="2:54" ht="18" customHeight="1">
      <c r="B9" s="187" t="s">
        <v>159</v>
      </c>
      <c r="C9" s="188"/>
      <c r="D9" s="190">
        <f>SUM(D10:D12)</f>
        <v>0</v>
      </c>
      <c r="E9" s="190">
        <f ca="1">SUM(E10:E12)</f>
        <v>698.80908988860256</v>
      </c>
      <c r="F9" s="190">
        <f t="shared" ref="F9:AR9" ca="1" si="3">SUM(F10:F12)</f>
        <v>698.80908988860256</v>
      </c>
      <c r="G9" s="190">
        <f t="shared" ca="1" si="3"/>
        <v>698.80908988860244</v>
      </c>
      <c r="H9" s="190">
        <f t="shared" ca="1" si="3"/>
        <v>698.80908988860244</v>
      </c>
      <c r="I9" s="190">
        <f t="shared" ca="1" si="3"/>
        <v>603.26684357813804</v>
      </c>
      <c r="J9" s="190">
        <f t="shared" ca="1" si="3"/>
        <v>603.26684357813792</v>
      </c>
      <c r="K9" s="190">
        <f t="shared" ca="1" si="3"/>
        <v>603.26684357813792</v>
      </c>
      <c r="L9" s="190">
        <f t="shared" ca="1" si="3"/>
        <v>0</v>
      </c>
      <c r="M9" s="190">
        <f t="shared" ca="1" si="3"/>
        <v>0.7189001491174809</v>
      </c>
      <c r="N9" s="190">
        <f t="shared" ca="1" si="3"/>
        <v>1.8103062986514398</v>
      </c>
      <c r="O9" s="190">
        <f t="shared" ca="1" si="3"/>
        <v>5.6359077191318878</v>
      </c>
      <c r="P9" s="190">
        <f t="shared" ca="1" si="3"/>
        <v>8.2628784675729783</v>
      </c>
      <c r="Q9" s="190">
        <f t="shared" ca="1" si="3"/>
        <v>17.205022653577675</v>
      </c>
      <c r="R9" s="190">
        <f t="shared" ca="1" si="3"/>
        <v>27.327326194670224</v>
      </c>
      <c r="S9" s="190">
        <f t="shared" ca="1" si="3"/>
        <v>42.806942742953773</v>
      </c>
      <c r="T9" s="190">
        <f t="shared" ca="1" si="3"/>
        <v>44.878798010234327</v>
      </c>
      <c r="U9" s="190">
        <f t="shared" ca="1" si="3"/>
        <v>51.543349436588578</v>
      </c>
      <c r="V9" s="190">
        <f t="shared" ca="1" si="3"/>
        <v>51.543349436588578</v>
      </c>
      <c r="W9" s="190">
        <f t="shared" ca="1" si="3"/>
        <v>71.813725957122088</v>
      </c>
      <c r="X9" s="190">
        <f t="shared" ca="1" si="3"/>
        <v>88.037015891839374</v>
      </c>
      <c r="Y9" s="190">
        <f t="shared" ca="1" si="3"/>
        <v>166.49036085990733</v>
      </c>
      <c r="Z9" s="190">
        <f t="shared" ca="1" si="3"/>
        <v>166.49036085990733</v>
      </c>
      <c r="AA9" s="190">
        <f t="shared" ca="1" si="3"/>
        <v>166.49035041481369</v>
      </c>
      <c r="AB9" s="190">
        <f t="shared" ca="1" si="3"/>
        <v>166.49035041481361</v>
      </c>
      <c r="AC9" s="190">
        <f t="shared" ca="1" si="3"/>
        <v>166.49035041481361</v>
      </c>
      <c r="AD9" s="190">
        <f t="shared" ca="1" si="3"/>
        <v>80.365260813210824</v>
      </c>
      <c r="AE9" s="190">
        <f t="shared" ca="1" si="3"/>
        <v>146.21141821274907</v>
      </c>
      <c r="AF9" s="190">
        <f t="shared" ca="1" si="3"/>
        <v>314.07723282700277</v>
      </c>
      <c r="AG9" s="190">
        <f t="shared" ca="1" si="3"/>
        <v>314.07723282700277</v>
      </c>
      <c r="AH9" s="190">
        <f t="shared" ca="1" si="3"/>
        <v>314.07721047774339</v>
      </c>
      <c r="AI9" s="190">
        <f t="shared" ca="1" si="3"/>
        <v>314.07721047774328</v>
      </c>
      <c r="AJ9" s="190">
        <f t="shared" ca="1" si="3"/>
        <v>314.07721047774328</v>
      </c>
      <c r="AK9" s="190">
        <f t="shared" ca="1" si="3"/>
        <v>36.992944839405411</v>
      </c>
      <c r="AL9" s="190">
        <f t="shared" ca="1" si="3"/>
        <v>36.992944839405411</v>
      </c>
      <c r="AM9" s="190">
        <f t="shared" ca="1" si="3"/>
        <v>36.992944839405411</v>
      </c>
      <c r="AN9" s="190">
        <f t="shared" ca="1" si="3"/>
        <v>0</v>
      </c>
      <c r="AO9" s="190">
        <f t="shared" ca="1" si="3"/>
        <v>0</v>
      </c>
      <c r="AP9" s="190">
        <f t="shared" ca="1" si="3"/>
        <v>0</v>
      </c>
      <c r="AQ9" s="190">
        <f t="shared" ca="1" si="3"/>
        <v>0</v>
      </c>
      <c r="AR9" s="190">
        <f t="shared" ca="1" si="3"/>
        <v>0</v>
      </c>
      <c r="AS9" s="190">
        <f t="shared" ca="1" si="2"/>
        <v>7757.0137968425379</v>
      </c>
    </row>
    <row r="10" spans="2:54" outlineLevel="1">
      <c r="B10" s="144" t="str">
        <f>"2.1 - "&amp;Controle!E5</f>
        <v>2.1 - Funrural</v>
      </c>
      <c r="C10" s="193"/>
      <c r="D10" s="165"/>
      <c r="E10" s="165">
        <f ca="1">'Cálculo Receitas'!E14</f>
        <v>0</v>
      </c>
      <c r="F10" s="165">
        <f ca="1">'Cálculo Receitas'!F14</f>
        <v>0</v>
      </c>
      <c r="G10" s="165">
        <f ca="1">'Cálculo Receitas'!G14</f>
        <v>0</v>
      </c>
      <c r="H10" s="165">
        <f ca="1">'Cálculo Receitas'!H14</f>
        <v>0</v>
      </c>
      <c r="I10" s="165">
        <f ca="1">'Cálculo Receitas'!I14</f>
        <v>0</v>
      </c>
      <c r="J10" s="165">
        <f ca="1">'Cálculo Receitas'!J14</f>
        <v>0</v>
      </c>
      <c r="K10" s="165">
        <f ca="1">'Cálculo Receitas'!K14</f>
        <v>0</v>
      </c>
      <c r="L10" s="165">
        <f ca="1">'Cálculo Receitas'!L14</f>
        <v>0</v>
      </c>
      <c r="M10" s="165">
        <f ca="1">'Cálculo Receitas'!M14</f>
        <v>0</v>
      </c>
      <c r="N10" s="165">
        <f ca="1">'Cálculo Receitas'!N14</f>
        <v>0</v>
      </c>
      <c r="O10" s="165">
        <f ca="1">'Cálculo Receitas'!O14</f>
        <v>0</v>
      </c>
      <c r="P10" s="165">
        <f ca="1">'Cálculo Receitas'!P14</f>
        <v>0</v>
      </c>
      <c r="Q10" s="165">
        <f ca="1">'Cálculo Receitas'!Q14</f>
        <v>0</v>
      </c>
      <c r="R10" s="165">
        <f ca="1">'Cálculo Receitas'!R14</f>
        <v>0</v>
      </c>
      <c r="S10" s="165">
        <f ca="1">'Cálculo Receitas'!S14</f>
        <v>0</v>
      </c>
      <c r="T10" s="165">
        <f ca="1">'Cálculo Receitas'!T14</f>
        <v>0</v>
      </c>
      <c r="U10" s="165">
        <f ca="1">'Cálculo Receitas'!U14</f>
        <v>0</v>
      </c>
      <c r="V10" s="165">
        <f ca="1">'Cálculo Receitas'!V14</f>
        <v>0</v>
      </c>
      <c r="W10" s="165">
        <f ca="1">'Cálculo Receitas'!W14</f>
        <v>0</v>
      </c>
      <c r="X10" s="165">
        <f ca="1">'Cálculo Receitas'!X14</f>
        <v>0</v>
      </c>
      <c r="Y10" s="165">
        <f ca="1">'Cálculo Receitas'!Y14</f>
        <v>0</v>
      </c>
      <c r="Z10" s="165">
        <f ca="1">'Cálculo Receitas'!Z14</f>
        <v>0</v>
      </c>
      <c r="AA10" s="165">
        <f ca="1">'Cálculo Receitas'!AA14</f>
        <v>0</v>
      </c>
      <c r="AB10" s="165">
        <f ca="1">'Cálculo Receitas'!AB14</f>
        <v>0</v>
      </c>
      <c r="AC10" s="165">
        <f ca="1">'Cálculo Receitas'!AC14</f>
        <v>0</v>
      </c>
      <c r="AD10" s="165">
        <f ca="1">'Cálculo Receitas'!AD14</f>
        <v>0</v>
      </c>
      <c r="AE10" s="165">
        <f ca="1">'Cálculo Receitas'!AE14</f>
        <v>0</v>
      </c>
      <c r="AF10" s="165">
        <f ca="1">'Cálculo Receitas'!AF14</f>
        <v>0</v>
      </c>
      <c r="AG10" s="165">
        <f ca="1">'Cálculo Receitas'!AG14</f>
        <v>0</v>
      </c>
      <c r="AH10" s="165">
        <f ca="1">'Cálculo Receitas'!AH14</f>
        <v>0</v>
      </c>
      <c r="AI10" s="165">
        <f ca="1">'Cálculo Receitas'!AI14</f>
        <v>0</v>
      </c>
      <c r="AJ10" s="165">
        <f ca="1">'Cálculo Receitas'!AJ14</f>
        <v>0</v>
      </c>
      <c r="AK10" s="165">
        <f ca="1">'Cálculo Receitas'!AK14</f>
        <v>0</v>
      </c>
      <c r="AL10" s="165">
        <f ca="1">'Cálculo Receitas'!AL14</f>
        <v>0</v>
      </c>
      <c r="AM10" s="165">
        <f ca="1">'Cálculo Receitas'!AM14</f>
        <v>0</v>
      </c>
      <c r="AN10" s="165">
        <f ca="1">'Cálculo Receitas'!AN14</f>
        <v>0</v>
      </c>
      <c r="AO10" s="165">
        <f ca="1">'Cálculo Receitas'!AO14</f>
        <v>0</v>
      </c>
      <c r="AP10" s="165">
        <f ca="1">'Cálculo Receitas'!AP14</f>
        <v>0</v>
      </c>
      <c r="AQ10" s="165">
        <f ca="1">'Cálculo Receitas'!AQ14</f>
        <v>0</v>
      </c>
      <c r="AR10" s="165">
        <f ca="1">'Cálculo Receitas'!AR14</f>
        <v>0</v>
      </c>
      <c r="AS10" s="165">
        <f t="shared" ca="1" si="2"/>
        <v>0</v>
      </c>
      <c r="AT10" s="165"/>
      <c r="AU10" s="165"/>
      <c r="AV10" s="165"/>
      <c r="AW10" s="165"/>
      <c r="AX10" s="165"/>
      <c r="AY10" s="165"/>
    </row>
    <row r="11" spans="2:54" outlineLevel="1">
      <c r="B11" s="144" t="s">
        <v>724</v>
      </c>
      <c r="C11" s="193"/>
      <c r="D11" s="165"/>
      <c r="E11" s="165">
        <f ca="1">'Cálculo Receitas'!E15</f>
        <v>574.36363552487887</v>
      </c>
      <c r="F11" s="165">
        <f ca="1">'Cálculo Receitas'!F15</f>
        <v>574.36363552487887</v>
      </c>
      <c r="G11" s="165">
        <f ca="1">'Cálculo Receitas'!G15</f>
        <v>574.36363552487876</v>
      </c>
      <c r="H11" s="165">
        <f ca="1">'Cálculo Receitas'!H15</f>
        <v>574.36363552487876</v>
      </c>
      <c r="I11" s="165">
        <f ca="1">'Cálculo Receitas'!I15</f>
        <v>495.83576184504494</v>
      </c>
      <c r="J11" s="165">
        <f ca="1">'Cálculo Receitas'!J15</f>
        <v>495.83576184504483</v>
      </c>
      <c r="K11" s="165">
        <f ca="1">'Cálculo Receitas'!K15</f>
        <v>495.83576184504483</v>
      </c>
      <c r="L11" s="165">
        <f ca="1">'Cálculo Receitas'!L15</f>
        <v>0</v>
      </c>
      <c r="M11" s="165">
        <f ca="1">'Cálculo Receitas'!M15</f>
        <v>0.59087683489108023</v>
      </c>
      <c r="N11" s="165">
        <f ca="1">'Cálculo Receitas'!N15</f>
        <v>1.4879229851929643</v>
      </c>
      <c r="O11" s="165">
        <f ca="1">'Cálculo Receitas'!O15</f>
        <v>4.6322529198344284</v>
      </c>
      <c r="P11" s="165">
        <f ca="1">'Cálculo Receitas'!P15</f>
        <v>6.7914069596490227</v>
      </c>
      <c r="Q11" s="165">
        <f ca="1">'Cálculo Receitas'!Q15</f>
        <v>14.141114509789869</v>
      </c>
      <c r="R11" s="165">
        <f ca="1">'Cálculo Receitas'!R15</f>
        <v>22.460816050413882</v>
      </c>
      <c r="S11" s="165">
        <f ca="1">'Cálculo Receitas'!S15</f>
        <v>35.183788555852416</v>
      </c>
      <c r="T11" s="165">
        <f ca="1">'Cálculo Receitas'!T15</f>
        <v>36.886683296083007</v>
      </c>
      <c r="U11" s="165">
        <f ca="1">'Cálculo Receitas'!U15</f>
        <v>42.364396797196093</v>
      </c>
      <c r="V11" s="165">
        <f ca="1">'Cálculo Receitas'!V15</f>
        <v>42.364396797196093</v>
      </c>
      <c r="W11" s="165">
        <f ca="1">'Cálculo Receitas'!W15</f>
        <v>59.024980238730478</v>
      </c>
      <c r="X11" s="165">
        <f ca="1">'Cálculo Receitas'!X15</f>
        <v>72.359191143977569</v>
      </c>
      <c r="Y11" s="165">
        <f ca="1">'Cálculo Receitas'!Y15</f>
        <v>136.84139248759507</v>
      </c>
      <c r="Z11" s="165">
        <f ca="1">'Cálculo Receitas'!Z15</f>
        <v>136.84139248759507</v>
      </c>
      <c r="AA11" s="165">
        <f ca="1">'Cálculo Receitas'!AA15</f>
        <v>136.84138390258659</v>
      </c>
      <c r="AB11" s="165">
        <f ca="1">'Cálculo Receitas'!AB15</f>
        <v>136.84138390258653</v>
      </c>
      <c r="AC11" s="165">
        <f ca="1">'Cálculo Receitas'!AC15</f>
        <v>136.84138390258653</v>
      </c>
      <c r="AD11" s="165">
        <f ca="1">'Cálculo Receitas'!AD15</f>
        <v>66.053639024556844</v>
      </c>
      <c r="AE11" s="165">
        <f ca="1">'Cálculo Receitas'!AE15</f>
        <v>120.17376839404034</v>
      </c>
      <c r="AF11" s="165">
        <f ca="1">'Cálculo Receitas'!AF15</f>
        <v>258.14567081671458</v>
      </c>
      <c r="AG11" s="165">
        <f ca="1">'Cálculo Receitas'!AG15</f>
        <v>258.14567081671458</v>
      </c>
      <c r="AH11" s="165">
        <f ca="1">'Cálculo Receitas'!AH15</f>
        <v>258.14565244746035</v>
      </c>
      <c r="AI11" s="165">
        <f ca="1">'Cálculo Receitas'!AI15</f>
        <v>258.14565244746024</v>
      </c>
      <c r="AJ11" s="165">
        <f ca="1">'Cálculo Receitas'!AJ15</f>
        <v>258.14565244746024</v>
      </c>
      <c r="AK11" s="165">
        <f ca="1">'Cálculo Receitas'!AK15</f>
        <v>30.405160141977049</v>
      </c>
      <c r="AL11" s="165">
        <f ca="1">'Cálculo Receitas'!AL15</f>
        <v>30.405160141977049</v>
      </c>
      <c r="AM11" s="165">
        <f ca="1">'Cálculo Receitas'!AM15</f>
        <v>30.405160141977049</v>
      </c>
      <c r="AN11" s="165">
        <f ca="1">'Cálculo Receitas'!AN15</f>
        <v>0</v>
      </c>
      <c r="AO11" s="165">
        <f ca="1">'Cálculo Receitas'!AO15</f>
        <v>0</v>
      </c>
      <c r="AP11" s="165">
        <f ca="1">'Cálculo Receitas'!AP15</f>
        <v>0</v>
      </c>
      <c r="AQ11" s="165">
        <f ca="1">'Cálculo Receitas'!AQ15</f>
        <v>0</v>
      </c>
      <c r="AR11" s="165">
        <f ca="1">'Cálculo Receitas'!AR15</f>
        <v>0</v>
      </c>
      <c r="AS11" s="165">
        <f t="shared" ca="1" si="2"/>
        <v>6375.6277782267443</v>
      </c>
      <c r="AT11" s="165"/>
      <c r="AU11" s="165"/>
      <c r="AV11" s="165"/>
      <c r="AW11" s="165"/>
      <c r="AX11" s="165"/>
      <c r="AY11" s="165"/>
    </row>
    <row r="12" spans="2:54" outlineLevel="1">
      <c r="B12" s="144" t="s">
        <v>725</v>
      </c>
      <c r="C12" s="193"/>
      <c r="D12" s="165"/>
      <c r="E12" s="165">
        <f ca="1">'Cálculo Receitas'!E16</f>
        <v>124.44545436372374</v>
      </c>
      <c r="F12" s="165">
        <f ca="1">'Cálculo Receitas'!F16</f>
        <v>124.44545436372374</v>
      </c>
      <c r="G12" s="165">
        <f ca="1">'Cálculo Receitas'!G16</f>
        <v>124.44545436372373</v>
      </c>
      <c r="H12" s="165">
        <f ca="1">'Cálculo Receitas'!H16</f>
        <v>124.44545436372373</v>
      </c>
      <c r="I12" s="165">
        <f ca="1">'Cálculo Receitas'!I16</f>
        <v>107.43108173309307</v>
      </c>
      <c r="J12" s="165">
        <f ca="1">'Cálculo Receitas'!J16</f>
        <v>107.43108173309304</v>
      </c>
      <c r="K12" s="165">
        <f ca="1">'Cálculo Receitas'!K16</f>
        <v>107.43108173309304</v>
      </c>
      <c r="L12" s="165">
        <f ca="1">'Cálculo Receitas'!L16</f>
        <v>0</v>
      </c>
      <c r="M12" s="165">
        <f ca="1">'Cálculo Receitas'!M16</f>
        <v>0.1280233142264007</v>
      </c>
      <c r="N12" s="165">
        <f ca="1">'Cálculo Receitas'!N16</f>
        <v>0.3223833134584756</v>
      </c>
      <c r="O12" s="165">
        <f ca="1">'Cálculo Receitas'!O16</f>
        <v>1.0036547992974594</v>
      </c>
      <c r="P12" s="165">
        <f ca="1">'Cálculo Receitas'!P16</f>
        <v>1.4714715079239551</v>
      </c>
      <c r="Q12" s="165">
        <f ca="1">'Cálculo Receitas'!Q16</f>
        <v>3.0639081437878053</v>
      </c>
      <c r="R12" s="165">
        <f ca="1">'Cálculo Receitas'!R16</f>
        <v>4.8665101442563419</v>
      </c>
      <c r="S12" s="165">
        <f ca="1">'Cálculo Receitas'!S16</f>
        <v>7.6231541871013562</v>
      </c>
      <c r="T12" s="165">
        <f ca="1">'Cálculo Receitas'!T16</f>
        <v>7.9921147141513176</v>
      </c>
      <c r="U12" s="165">
        <f ca="1">'Cálculo Receitas'!U16</f>
        <v>9.1789526393924863</v>
      </c>
      <c r="V12" s="165">
        <f ca="1">'Cálculo Receitas'!V16</f>
        <v>9.1789526393924863</v>
      </c>
      <c r="W12" s="165">
        <f ca="1">'Cálculo Receitas'!W16</f>
        <v>12.788745718391604</v>
      </c>
      <c r="X12" s="165">
        <f ca="1">'Cálculo Receitas'!X16</f>
        <v>15.677824747861809</v>
      </c>
      <c r="Y12" s="165">
        <f ca="1">'Cálculo Receitas'!Y16</f>
        <v>29.648968372312265</v>
      </c>
      <c r="Z12" s="165">
        <f ca="1">'Cálculo Receitas'!Z16</f>
        <v>29.648968372312265</v>
      </c>
      <c r="AA12" s="165">
        <f ca="1">'Cálculo Receitas'!AA16</f>
        <v>29.648966512227091</v>
      </c>
      <c r="AB12" s="165">
        <f ca="1">'Cálculo Receitas'!AB16</f>
        <v>29.648966512227087</v>
      </c>
      <c r="AC12" s="165">
        <f ca="1">'Cálculo Receitas'!AC16</f>
        <v>29.648966512227087</v>
      </c>
      <c r="AD12" s="165">
        <f ca="1">'Cálculo Receitas'!AD16</f>
        <v>14.311621788653982</v>
      </c>
      <c r="AE12" s="165">
        <f ca="1">'Cálculo Receitas'!AE16</f>
        <v>26.03764981870874</v>
      </c>
      <c r="AF12" s="165">
        <f ca="1">'Cálculo Receitas'!AF16</f>
        <v>55.931562010288168</v>
      </c>
      <c r="AG12" s="165">
        <f ca="1">'Cálculo Receitas'!AG16</f>
        <v>55.931562010288168</v>
      </c>
      <c r="AH12" s="165">
        <f ca="1">'Cálculo Receitas'!AH16</f>
        <v>55.931558030283071</v>
      </c>
      <c r="AI12" s="165">
        <f ca="1">'Cálculo Receitas'!AI16</f>
        <v>55.931558030283057</v>
      </c>
      <c r="AJ12" s="165">
        <f ca="1">'Cálculo Receitas'!AJ16</f>
        <v>55.931558030283057</v>
      </c>
      <c r="AK12" s="165">
        <f ca="1">'Cálculo Receitas'!AK16</f>
        <v>6.5877846974283605</v>
      </c>
      <c r="AL12" s="165">
        <f ca="1">'Cálculo Receitas'!AL16</f>
        <v>6.5877846974283605</v>
      </c>
      <c r="AM12" s="165">
        <f ca="1">'Cálculo Receitas'!AM16</f>
        <v>6.5877846974283605</v>
      </c>
      <c r="AN12" s="165">
        <f ca="1">'Cálculo Receitas'!AN16</f>
        <v>0</v>
      </c>
      <c r="AO12" s="165">
        <f ca="1">'Cálculo Receitas'!AO16</f>
        <v>0</v>
      </c>
      <c r="AP12" s="165">
        <f ca="1">'Cálculo Receitas'!AP16</f>
        <v>0</v>
      </c>
      <c r="AQ12" s="165">
        <f ca="1">'Cálculo Receitas'!AQ16</f>
        <v>0</v>
      </c>
      <c r="AR12" s="165">
        <f ca="1">'Cálculo Receitas'!AR16</f>
        <v>0</v>
      </c>
      <c r="AS12" s="165">
        <f t="shared" ca="1" si="2"/>
        <v>1381.3860186157947</v>
      </c>
      <c r="AT12" s="165"/>
      <c r="AU12" s="165"/>
      <c r="AV12" s="165"/>
      <c r="AW12" s="165"/>
      <c r="AX12" s="165"/>
      <c r="AY12" s="165"/>
    </row>
    <row r="13" spans="2:54" ht="18" customHeight="1">
      <c r="B13" s="187" t="s">
        <v>160</v>
      </c>
      <c r="C13" s="188"/>
      <c r="D13" s="190">
        <f>D4-D9</f>
        <v>0</v>
      </c>
      <c r="E13" s="190">
        <f t="shared" ref="E13:AR13" ca="1" si="4">E4-E9</f>
        <v>19369.793899392029</v>
      </c>
      <c r="F13" s="190">
        <f t="shared" ca="1" si="4"/>
        <v>19721.469507690956</v>
      </c>
      <c r="G13" s="190">
        <f t="shared" ca="1" si="4"/>
        <v>18446.645427607353</v>
      </c>
      <c r="H13" s="190">
        <f t="shared" ca="1" si="4"/>
        <v>18446.645427607353</v>
      </c>
      <c r="I13" s="190">
        <f t="shared" ca="1" si="4"/>
        <v>15924.591884590027</v>
      </c>
      <c r="J13" s="190">
        <f t="shared" ca="1" si="4"/>
        <v>15924.591884590023</v>
      </c>
      <c r="K13" s="190">
        <f t="shared" ca="1" si="4"/>
        <v>15924.591884590023</v>
      </c>
      <c r="L13" s="190">
        <f t="shared" ca="1" si="4"/>
        <v>0</v>
      </c>
      <c r="M13" s="190">
        <f t="shared" ca="1" si="4"/>
        <v>18.976994347251861</v>
      </c>
      <c r="N13" s="190">
        <f t="shared" ca="1" si="4"/>
        <v>47.787126541114041</v>
      </c>
      <c r="O13" s="190">
        <f t="shared" ca="1" si="4"/>
        <v>148.77252294201571</v>
      </c>
      <c r="P13" s="190">
        <f t="shared" ca="1" si="4"/>
        <v>218.11735352072779</v>
      </c>
      <c r="Q13" s="190">
        <f t="shared" ca="1" si="4"/>
        <v>454.16546100608468</v>
      </c>
      <c r="R13" s="190">
        <f t="shared" ca="1" si="4"/>
        <v>721.36654215245915</v>
      </c>
      <c r="S13" s="190">
        <f t="shared" ca="1" si="4"/>
        <v>1129.9860091187932</v>
      </c>
      <c r="T13" s="190">
        <f t="shared" ca="1" si="4"/>
        <v>1184.6773118591991</v>
      </c>
      <c r="U13" s="190">
        <f t="shared" ca="1" si="4"/>
        <v>1360.6032104699477</v>
      </c>
      <c r="V13" s="190">
        <f t="shared" ca="1" si="4"/>
        <v>1360.6032104699477</v>
      </c>
      <c r="W13" s="190">
        <f t="shared" ca="1" si="4"/>
        <v>1895.685615333894</v>
      </c>
      <c r="X13" s="190">
        <f t="shared" ca="1" si="4"/>
        <v>2323.9360222407468</v>
      </c>
      <c r="Y13" s="190">
        <f t="shared" ca="1" si="4"/>
        <v>4394.8893887265958</v>
      </c>
      <c r="Z13" s="190">
        <f t="shared" ca="1" si="4"/>
        <v>4394.8893887265958</v>
      </c>
      <c r="AA13" s="190">
        <f t="shared" ca="1" si="4"/>
        <v>4394.8891130047396</v>
      </c>
      <c r="AB13" s="190">
        <f t="shared" ca="1" si="4"/>
        <v>4394.8891130047386</v>
      </c>
      <c r="AC13" s="190">
        <f t="shared" ca="1" si="4"/>
        <v>4394.8891130047386</v>
      </c>
      <c r="AD13" s="190">
        <f t="shared" ca="1" si="4"/>
        <v>2121.4227066720177</v>
      </c>
      <c r="AE13" s="190">
        <f t="shared" ca="1" si="4"/>
        <v>3859.5808615885962</v>
      </c>
      <c r="AF13" s="190">
        <f t="shared" ca="1" si="4"/>
        <v>8290.7784610634844</v>
      </c>
      <c r="AG13" s="190">
        <f t="shared" ca="1" si="4"/>
        <v>8290.7784610634844</v>
      </c>
      <c r="AH13" s="190">
        <f t="shared" ca="1" si="4"/>
        <v>8290.7778711042665</v>
      </c>
      <c r="AI13" s="190">
        <f t="shared" ca="1" si="4"/>
        <v>8290.7778711042665</v>
      </c>
      <c r="AJ13" s="190">
        <f t="shared" ca="1" si="4"/>
        <v>8290.7778711042665</v>
      </c>
      <c r="AK13" s="190">
        <f t="shared" ca="1" si="4"/>
        <v>976.51239322649633</v>
      </c>
      <c r="AL13" s="190">
        <f t="shared" ca="1" si="4"/>
        <v>976.51239322649633</v>
      </c>
      <c r="AM13" s="190">
        <f t="shared" ca="1" si="4"/>
        <v>976.51239322649633</v>
      </c>
      <c r="AN13" s="190">
        <f t="shared" ca="1" si="4"/>
        <v>0</v>
      </c>
      <c r="AO13" s="190">
        <f t="shared" ca="1" si="4"/>
        <v>0</v>
      </c>
      <c r="AP13" s="190">
        <f t="shared" ca="1" si="4"/>
        <v>0</v>
      </c>
      <c r="AQ13" s="190">
        <f t="shared" ca="1" si="4"/>
        <v>0</v>
      </c>
      <c r="AR13" s="190">
        <f t="shared" ca="1" si="4"/>
        <v>0</v>
      </c>
      <c r="AS13" s="190">
        <f t="shared" ca="1" si="2"/>
        <v>206961.88469591716</v>
      </c>
    </row>
    <row r="14" spans="2:54" ht="18" customHeight="1">
      <c r="B14" s="187" t="s">
        <v>161</v>
      </c>
      <c r="C14" s="188"/>
      <c r="D14" s="190">
        <f>D15+D16+D23+D35+D42</f>
        <v>1917.896002446555</v>
      </c>
      <c r="E14" s="190">
        <f t="shared" ref="E14:AR14" ca="1" si="5">E15+E16+E23+E35+E42</f>
        <v>13520.483395038938</v>
      </c>
      <c r="F14" s="190">
        <f t="shared" ca="1" si="5"/>
        <v>15063.189842946402</v>
      </c>
      <c r="G14" s="190">
        <f t="shared" ca="1" si="5"/>
        <v>14335.30267222771</v>
      </c>
      <c r="H14" s="190">
        <f t="shared" ca="1" si="5"/>
        <v>14244.128114599414</v>
      </c>
      <c r="I14" s="190">
        <f t="shared" ca="1" si="5"/>
        <v>12972.217527002475</v>
      </c>
      <c r="J14" s="190">
        <f t="shared" ca="1" si="5"/>
        <v>12843.544838257521</v>
      </c>
      <c r="K14" s="190">
        <f t="shared" ca="1" si="5"/>
        <v>12807.365661658185</v>
      </c>
      <c r="L14" s="190">
        <f t="shared" ca="1" si="5"/>
        <v>4186.472136058871</v>
      </c>
      <c r="M14" s="190">
        <f t="shared" ca="1" si="5"/>
        <v>2812.6182161564639</v>
      </c>
      <c r="N14" s="190">
        <f t="shared" ca="1" si="5"/>
        <v>1842.9888193420579</v>
      </c>
      <c r="O14" s="190">
        <f t="shared" ca="1" si="5"/>
        <v>1715.4499056973682</v>
      </c>
      <c r="P14" s="190">
        <f t="shared" ca="1" si="5"/>
        <v>1699.9013767449462</v>
      </c>
      <c r="Q14" s="190">
        <f t="shared" ca="1" si="5"/>
        <v>1818.7451833360105</v>
      </c>
      <c r="R14" s="190">
        <f t="shared" ca="1" si="5"/>
        <v>1957.2322923917302</v>
      </c>
      <c r="S14" s="190">
        <f t="shared" ca="1" si="5"/>
        <v>2292.2315370173874</v>
      </c>
      <c r="T14" s="190">
        <f t="shared" ca="1" si="5"/>
        <v>2182.5018227490459</v>
      </c>
      <c r="U14" s="190">
        <f t="shared" ca="1" si="5"/>
        <v>2297.3275553111393</v>
      </c>
      <c r="V14" s="190">
        <f t="shared" ca="1" si="5"/>
        <v>2260.2090524469522</v>
      </c>
      <c r="W14" s="190">
        <f t="shared" ca="1" si="5"/>
        <v>2406.4106446768083</v>
      </c>
      <c r="X14" s="190">
        <f t="shared" ca="1" si="5"/>
        <v>2458.3366733327121</v>
      </c>
      <c r="Y14" s="190">
        <f t="shared" ca="1" si="5"/>
        <v>3196.7884104556242</v>
      </c>
      <c r="Z14" s="190">
        <f t="shared" ca="1" si="5"/>
        <v>3196.7884104556242</v>
      </c>
      <c r="AA14" s="190">
        <f t="shared" ca="1" si="5"/>
        <v>3196.7883121398982</v>
      </c>
      <c r="AB14" s="190">
        <f t="shared" ca="1" si="5"/>
        <v>3196.7883121398982</v>
      </c>
      <c r="AC14" s="190">
        <f t="shared" ca="1" si="5"/>
        <v>3196.7883121398982</v>
      </c>
      <c r="AD14" s="190">
        <f t="shared" ca="1" si="5"/>
        <v>2316.0152004383949</v>
      </c>
      <c r="AE14" s="190">
        <f t="shared" ca="1" si="5"/>
        <v>2829.3617640451189</v>
      </c>
      <c r="AF14" s="190">
        <f t="shared" ca="1" si="5"/>
        <v>4138.0689457929011</v>
      </c>
      <c r="AG14" s="190">
        <f t="shared" ca="1" si="5"/>
        <v>4138.0689457929011</v>
      </c>
      <c r="AH14" s="190">
        <f t="shared" ca="1" si="5"/>
        <v>4138.0687715547074</v>
      </c>
      <c r="AI14" s="190">
        <f t="shared" ca="1" si="5"/>
        <v>4138.0687715547074</v>
      </c>
      <c r="AJ14" s="190">
        <f t="shared" ca="1" si="5"/>
        <v>4138.0687715547074</v>
      </c>
      <c r="AK14" s="190">
        <f t="shared" ca="1" si="5"/>
        <v>2071.8613635602642</v>
      </c>
      <c r="AL14" s="190">
        <f t="shared" ca="1" si="5"/>
        <v>2071.8613635602646</v>
      </c>
      <c r="AM14" s="190">
        <f t="shared" ca="1" si="5"/>
        <v>2071.8613635602655</v>
      </c>
      <c r="AN14" s="190">
        <f t="shared" ca="1" si="5"/>
        <v>0</v>
      </c>
      <c r="AO14" s="190">
        <f t="shared" ca="1" si="5"/>
        <v>0</v>
      </c>
      <c r="AP14" s="190">
        <f t="shared" ca="1" si="5"/>
        <v>0</v>
      </c>
      <c r="AQ14" s="190">
        <f t="shared" ca="1" si="5"/>
        <v>0</v>
      </c>
      <c r="AR14" s="190">
        <f t="shared" ca="1" si="5"/>
        <v>0</v>
      </c>
      <c r="AS14" s="190">
        <f t="shared" ca="1" si="2"/>
        <v>175669.80028818388</v>
      </c>
    </row>
    <row r="15" spans="2:54" outlineLevel="1">
      <c r="B15" s="144" t="s">
        <v>339</v>
      </c>
      <c r="D15" s="162">
        <f>D8</f>
        <v>0</v>
      </c>
      <c r="E15" s="162">
        <f t="shared" ref="E15:AR15" si="6">E8</f>
        <v>923.14847178467392</v>
      </c>
      <c r="F15" s="162">
        <f t="shared" si="6"/>
        <v>1274.8240800835977</v>
      </c>
      <c r="G15" s="162">
        <f t="shared" si="6"/>
        <v>0</v>
      </c>
      <c r="H15" s="162">
        <f t="shared" si="6"/>
        <v>0</v>
      </c>
      <c r="I15" s="162">
        <f t="shared" si="6"/>
        <v>0</v>
      </c>
      <c r="J15" s="162">
        <f t="shared" si="6"/>
        <v>0</v>
      </c>
      <c r="K15" s="162">
        <f t="shared" si="6"/>
        <v>0</v>
      </c>
      <c r="L15" s="162">
        <f t="shared" si="6"/>
        <v>0</v>
      </c>
      <c r="M15" s="162">
        <f t="shared" si="6"/>
        <v>0</v>
      </c>
      <c r="N15" s="162">
        <f t="shared" si="6"/>
        <v>0</v>
      </c>
      <c r="O15" s="162">
        <f t="shared" si="6"/>
        <v>0</v>
      </c>
      <c r="P15" s="162">
        <f t="shared" si="6"/>
        <v>0</v>
      </c>
      <c r="Q15" s="162">
        <f t="shared" si="6"/>
        <v>0</v>
      </c>
      <c r="R15" s="162">
        <f t="shared" si="6"/>
        <v>0</v>
      </c>
      <c r="S15" s="162">
        <f t="shared" si="6"/>
        <v>0</v>
      </c>
      <c r="T15" s="162">
        <f t="shared" si="6"/>
        <v>0</v>
      </c>
      <c r="U15" s="162">
        <f t="shared" si="6"/>
        <v>0</v>
      </c>
      <c r="V15" s="162">
        <f t="shared" si="6"/>
        <v>0</v>
      </c>
      <c r="W15" s="162">
        <f t="shared" si="6"/>
        <v>0</v>
      </c>
      <c r="X15" s="162">
        <f t="shared" si="6"/>
        <v>0</v>
      </c>
      <c r="Y15" s="162">
        <f t="shared" si="6"/>
        <v>0</v>
      </c>
      <c r="Z15" s="162">
        <f t="shared" si="6"/>
        <v>0</v>
      </c>
      <c r="AA15" s="162">
        <f t="shared" si="6"/>
        <v>0</v>
      </c>
      <c r="AB15" s="162">
        <f t="shared" si="6"/>
        <v>0</v>
      </c>
      <c r="AC15" s="162">
        <f t="shared" si="6"/>
        <v>0</v>
      </c>
      <c r="AD15" s="162">
        <f t="shared" si="6"/>
        <v>0</v>
      </c>
      <c r="AE15" s="162">
        <f t="shared" si="6"/>
        <v>0</v>
      </c>
      <c r="AF15" s="162">
        <f t="shared" si="6"/>
        <v>0</v>
      </c>
      <c r="AG15" s="162">
        <f t="shared" si="6"/>
        <v>0</v>
      </c>
      <c r="AH15" s="162">
        <f t="shared" si="6"/>
        <v>0</v>
      </c>
      <c r="AI15" s="162">
        <f t="shared" si="6"/>
        <v>0</v>
      </c>
      <c r="AJ15" s="162">
        <f t="shared" si="6"/>
        <v>0</v>
      </c>
      <c r="AK15" s="162">
        <f t="shared" si="6"/>
        <v>0</v>
      </c>
      <c r="AL15" s="162">
        <f t="shared" si="6"/>
        <v>0</v>
      </c>
      <c r="AM15" s="162">
        <f t="shared" si="6"/>
        <v>0</v>
      </c>
      <c r="AN15" s="162">
        <f t="shared" si="6"/>
        <v>0</v>
      </c>
      <c r="AO15" s="162">
        <f t="shared" si="6"/>
        <v>0</v>
      </c>
      <c r="AP15" s="162">
        <f t="shared" si="6"/>
        <v>0</v>
      </c>
      <c r="AQ15" s="162">
        <f t="shared" si="6"/>
        <v>0</v>
      </c>
      <c r="AR15" s="162">
        <f t="shared" si="6"/>
        <v>0</v>
      </c>
      <c r="AS15" s="165">
        <f t="shared" ref="AS15" si="7">SUM(D15:AR15)</f>
        <v>2197.9725518682717</v>
      </c>
      <c r="AT15" s="221"/>
      <c r="AU15" s="221"/>
      <c r="AV15" s="221"/>
      <c r="AW15" s="221"/>
      <c r="AX15" s="221"/>
      <c r="AY15" s="221"/>
      <c r="AZ15" s="222"/>
      <c r="BA15" s="222"/>
      <c r="BB15" s="222"/>
    </row>
    <row r="16" spans="2:54" outlineLevel="1">
      <c r="B16" s="144" t="str">
        <f>"4.2 - "&amp;Opex!B53</f>
        <v>4.2 - Custos e Despesas Variáveis</v>
      </c>
      <c r="C16" s="192"/>
      <c r="D16" s="162">
        <f>SUM(D17:D22)</f>
        <v>0</v>
      </c>
      <c r="E16" s="162">
        <f t="shared" ref="E16:AR16" ca="1" si="8">SUM(E17:E22)</f>
        <v>5596.4998577101032</v>
      </c>
      <c r="F16" s="162">
        <f t="shared" ca="1" si="8"/>
        <v>5596.4998577101032</v>
      </c>
      <c r="G16" s="162">
        <f t="shared" ca="1" si="8"/>
        <v>5596.4998577101014</v>
      </c>
      <c r="H16" s="162">
        <f t="shared" ca="1" si="8"/>
        <v>5596.4998577101014</v>
      </c>
      <c r="I16" s="162">
        <f t="shared" ca="1" si="8"/>
        <v>4768.254814353947</v>
      </c>
      <c r="J16" s="162">
        <f t="shared" ca="1" si="8"/>
        <v>4768.254814353947</v>
      </c>
      <c r="K16" s="162">
        <f t="shared" ca="1" si="8"/>
        <v>4768.254814353947</v>
      </c>
      <c r="L16" s="162">
        <f t="shared" ca="1" si="8"/>
        <v>0</v>
      </c>
      <c r="M16" s="162">
        <f t="shared" ca="1" si="8"/>
        <v>13.663130999107059</v>
      </c>
      <c r="N16" s="162">
        <f t="shared" ca="1" si="8"/>
        <v>34.405963244474449</v>
      </c>
      <c r="O16" s="162">
        <f t="shared" ca="1" si="8"/>
        <v>105.25994236825559</v>
      </c>
      <c r="P16" s="162">
        <f t="shared" ca="1" si="8"/>
        <v>150.51872877684627</v>
      </c>
      <c r="Q16" s="162">
        <f t="shared" ca="1" si="8"/>
        <v>292.94931391947131</v>
      </c>
      <c r="R16" s="162">
        <f t="shared" ca="1" si="8"/>
        <v>449.68647849361861</v>
      </c>
      <c r="S16" s="162">
        <f t="shared" ca="1" si="8"/>
        <v>671.36809895624276</v>
      </c>
      <c r="T16" s="162">
        <f t="shared" ca="1" si="8"/>
        <v>698.90141308939769</v>
      </c>
      <c r="U16" s="162">
        <f t="shared" ca="1" si="8"/>
        <v>813.7216962750008</v>
      </c>
      <c r="V16" s="162">
        <f t="shared" ca="1" si="8"/>
        <v>813.7216962750008</v>
      </c>
      <c r="W16" s="162">
        <f t="shared" ca="1" si="8"/>
        <v>943.26270506332253</v>
      </c>
      <c r="X16" s="162">
        <f t="shared" ca="1" si="8"/>
        <v>963.53835671605384</v>
      </c>
      <c r="Y16" s="162">
        <f t="shared" ca="1" si="8"/>
        <v>1464.9067175694831</v>
      </c>
      <c r="Z16" s="162">
        <f t="shared" ca="1" si="8"/>
        <v>1464.9067175694831</v>
      </c>
      <c r="AA16" s="162">
        <f t="shared" ca="1" si="8"/>
        <v>1464.9066508184796</v>
      </c>
      <c r="AB16" s="162">
        <f t="shared" ca="1" si="8"/>
        <v>1464.9066508184794</v>
      </c>
      <c r="AC16" s="162">
        <f t="shared" ca="1" si="8"/>
        <v>1464.9066508184794</v>
      </c>
      <c r="AD16" s="162">
        <f t="shared" ca="1" si="8"/>
        <v>844.4006702707926</v>
      </c>
      <c r="AE16" s="162">
        <f t="shared" ca="1" si="8"/>
        <v>1158.762355450621</v>
      </c>
      <c r="AF16" s="162">
        <f t="shared" ca="1" si="8"/>
        <v>1960.184677576764</v>
      </c>
      <c r="AG16" s="162">
        <f t="shared" ca="1" si="8"/>
        <v>1960.184677576764</v>
      </c>
      <c r="AH16" s="162">
        <f t="shared" ca="1" si="8"/>
        <v>1960.184570877283</v>
      </c>
      <c r="AI16" s="162">
        <f t="shared" ca="1" si="8"/>
        <v>1960.1845708772826</v>
      </c>
      <c r="AJ16" s="162">
        <f t="shared" ca="1" si="8"/>
        <v>1960.1845708772826</v>
      </c>
      <c r="AK16" s="162">
        <f t="shared" ca="1" si="8"/>
        <v>637.33324404353232</v>
      </c>
      <c r="AL16" s="162">
        <f t="shared" ca="1" si="8"/>
        <v>637.33324404353232</v>
      </c>
      <c r="AM16" s="162">
        <f t="shared" ca="1" si="8"/>
        <v>637.33324404353232</v>
      </c>
      <c r="AN16" s="162">
        <f t="shared" ca="1" si="8"/>
        <v>0</v>
      </c>
      <c r="AO16" s="162">
        <f t="shared" ca="1" si="8"/>
        <v>0</v>
      </c>
      <c r="AP16" s="162">
        <f t="shared" ca="1" si="8"/>
        <v>0</v>
      </c>
      <c r="AQ16" s="162">
        <f t="shared" ca="1" si="8"/>
        <v>0</v>
      </c>
      <c r="AR16" s="162">
        <f t="shared" ca="1" si="8"/>
        <v>0</v>
      </c>
      <c r="AS16" s="165">
        <f t="shared" ca="1" si="2"/>
        <v>63682.380611310822</v>
      </c>
      <c r="AT16" s="165"/>
      <c r="AU16" s="165"/>
      <c r="AV16" s="165"/>
      <c r="AW16" s="165"/>
      <c r="AX16" s="165"/>
      <c r="AY16" s="165"/>
    </row>
    <row r="17" spans="2:54" outlineLevel="2">
      <c r="B17" s="216" t="str">
        <f>"4.2.1 - "&amp;Opex!B54</f>
        <v>4.2.1 - Colheita florestal - PFM</v>
      </c>
      <c r="D17" s="162">
        <f>Opex!D54</f>
        <v>0</v>
      </c>
      <c r="E17" s="162">
        <f ca="1">Opex!E54</f>
        <v>4281.3155174068779</v>
      </c>
      <c r="F17" s="162">
        <f ca="1">Opex!F54</f>
        <v>4281.3155174068779</v>
      </c>
      <c r="G17" s="162">
        <f ca="1">Opex!G54</f>
        <v>4281.3155174068761</v>
      </c>
      <c r="H17" s="162">
        <f ca="1">Opex!H54</f>
        <v>4281.3155174068761</v>
      </c>
      <c r="I17" s="162">
        <f ca="1">Opex!I54</f>
        <v>4281.315164651196</v>
      </c>
      <c r="J17" s="162">
        <f ca="1">Opex!J54</f>
        <v>4281.315164651196</v>
      </c>
      <c r="K17" s="162">
        <f ca="1">Opex!K54</f>
        <v>4281.315164651196</v>
      </c>
      <c r="L17" s="162">
        <f ca="1">Opex!L54</f>
        <v>0</v>
      </c>
      <c r="M17" s="162">
        <f ca="1">Opex!M54</f>
        <v>12.267836393097328</v>
      </c>
      <c r="N17" s="162">
        <f ca="1">Opex!N54</f>
        <v>30.892386822443392</v>
      </c>
      <c r="O17" s="162">
        <f ca="1">Opex!O54</f>
        <v>78.37314277113218</v>
      </c>
      <c r="P17" s="162">
        <f ca="1">Opex!P54</f>
        <v>78.37314277113218</v>
      </c>
      <c r="Q17" s="162">
        <f ca="1">Opex!Q54</f>
        <v>103.16382793996725</v>
      </c>
      <c r="R17" s="162">
        <f ca="1">Opex!R54</f>
        <v>140.8000882425134</v>
      </c>
      <c r="S17" s="162">
        <f ca="1">Opex!S54</f>
        <v>236.74861043775573</v>
      </c>
      <c r="T17" s="162">
        <f ca="1">Opex!T54</f>
        <v>158.3754739880996</v>
      </c>
      <c r="U17" s="162">
        <f ca="1">Opex!U54</f>
        <v>158.37546121373924</v>
      </c>
      <c r="V17" s="162">
        <f ca="1">Opex!V54</f>
        <v>158.37546121373921</v>
      </c>
      <c r="W17" s="162">
        <f ca="1">Opex!W54</f>
        <v>274.68759363168749</v>
      </c>
      <c r="X17" s="162">
        <f ca="1">Opex!X54</f>
        <v>292.89267248626317</v>
      </c>
      <c r="Y17" s="162">
        <f ca="1">Opex!Y54</f>
        <v>743.06072137836748</v>
      </c>
      <c r="Z17" s="162">
        <f ca="1">Opex!Z54</f>
        <v>743.06072137836748</v>
      </c>
      <c r="AA17" s="162">
        <f ca="1">Opex!AA54</f>
        <v>743.06066144405315</v>
      </c>
      <c r="AB17" s="162">
        <f ca="1">Opex!AB54</f>
        <v>743.06066144405293</v>
      </c>
      <c r="AC17" s="162">
        <f ca="1">Opex!AC54</f>
        <v>743.06066144405293</v>
      </c>
      <c r="AD17" s="162">
        <f ca="1">Opex!AD54</f>
        <v>185.92146320355101</v>
      </c>
      <c r="AE17" s="162">
        <f ca="1">Opex!AE54</f>
        <v>468.18017259428615</v>
      </c>
      <c r="AF17" s="162">
        <f ca="1">Opex!AF54</f>
        <v>1187.7603281429822</v>
      </c>
      <c r="AG17" s="162">
        <f ca="1">Opex!AG54</f>
        <v>1187.7603281429822</v>
      </c>
      <c r="AH17" s="162">
        <f ca="1">Opex!AH54</f>
        <v>1187.7602323397743</v>
      </c>
      <c r="AI17" s="162">
        <f ca="1">Opex!AI54</f>
        <v>1187.7602323397739</v>
      </c>
      <c r="AJ17" s="162">
        <f ca="1">Opex!AJ54</f>
        <v>1187.7602323397739</v>
      </c>
      <c r="AK17" s="162">
        <f ca="1">Opex!AK54</f>
        <v>0</v>
      </c>
      <c r="AL17" s="162">
        <f ca="1">Opex!AL54</f>
        <v>0</v>
      </c>
      <c r="AM17" s="162">
        <f ca="1">Opex!AM54</f>
        <v>0</v>
      </c>
      <c r="AN17" s="162">
        <f ca="1">Opex!AN54</f>
        <v>0</v>
      </c>
      <c r="AO17" s="162">
        <f ca="1">Opex!AO54</f>
        <v>0</v>
      </c>
      <c r="AP17" s="162">
        <f ca="1">Opex!AP54</f>
        <v>0</v>
      </c>
      <c r="AQ17" s="162">
        <f ca="1">Opex!AQ54</f>
        <v>0</v>
      </c>
      <c r="AR17" s="162">
        <f ca="1">Opex!AR54</f>
        <v>0</v>
      </c>
      <c r="AS17" s="165">
        <f t="shared" ca="1" si="2"/>
        <v>42000.739677684694</v>
      </c>
      <c r="AT17" s="221"/>
      <c r="AU17" s="221"/>
      <c r="AV17" s="221"/>
      <c r="AW17" s="221"/>
      <c r="AX17" s="221"/>
      <c r="AY17" s="221"/>
      <c r="AZ17" s="222"/>
      <c r="BA17" s="222"/>
      <c r="BB17" s="222"/>
    </row>
    <row r="18" spans="2:54" outlineLevel="2">
      <c r="B18" s="216" t="str">
        <f>"4.2.2 - "&amp;Opex!B55</f>
        <v>4.2.2 - Transporte - PFM</v>
      </c>
      <c r="D18" s="162">
        <f>Opex!D55</f>
        <v>0</v>
      </c>
      <c r="E18" s="162">
        <f ca="1">Opex!E55</f>
        <v>486.93968982377055</v>
      </c>
      <c r="F18" s="162">
        <f ca="1">Opex!F55</f>
        <v>486.93968982377055</v>
      </c>
      <c r="G18" s="162">
        <f ca="1">Opex!G55</f>
        <v>486.93968982377038</v>
      </c>
      <c r="H18" s="162">
        <f ca="1">Opex!H55</f>
        <v>486.93968982377038</v>
      </c>
      <c r="I18" s="162">
        <f ca="1">Opex!I55</f>
        <v>486.93964970275135</v>
      </c>
      <c r="J18" s="162">
        <f ca="1">Opex!J55</f>
        <v>486.9396497027513</v>
      </c>
      <c r="K18" s="162">
        <f ca="1">Opex!K55</f>
        <v>486.9396497027513</v>
      </c>
      <c r="L18" s="162">
        <f ca="1">Opex!L55</f>
        <v>0</v>
      </c>
      <c r="M18" s="162">
        <f ca="1">Opex!M55</f>
        <v>1.3952946060097311</v>
      </c>
      <c r="N18" s="162">
        <f ca="1">Opex!N55</f>
        <v>3.5135764220310612</v>
      </c>
      <c r="O18" s="162">
        <f ca="1">Opex!O55</f>
        <v>8.9138475490364897</v>
      </c>
      <c r="P18" s="162">
        <f ca="1">Opex!P55</f>
        <v>8.9138475490364897</v>
      </c>
      <c r="Q18" s="162">
        <f ca="1">Opex!Q55</f>
        <v>11.733440848701273</v>
      </c>
      <c r="R18" s="162">
        <f ca="1">Opex!R55</f>
        <v>16.014038446177253</v>
      </c>
      <c r="S18" s="162">
        <f ca="1">Opex!S55</f>
        <v>26.926839300690936</v>
      </c>
      <c r="T18" s="162">
        <f ca="1">Opex!T55</f>
        <v>18.012992470633829</v>
      </c>
      <c r="U18" s="162">
        <f ca="1">Opex!U55</f>
        <v>18.01299101772921</v>
      </c>
      <c r="V18" s="162">
        <f ca="1">Opex!V55</f>
        <v>18.012991017729206</v>
      </c>
      <c r="W18" s="162">
        <f ca="1">Opex!W55</f>
        <v>31.241867388102666</v>
      </c>
      <c r="X18" s="162">
        <f ca="1">Opex!X55</f>
        <v>33.312440186258321</v>
      </c>
      <c r="Y18" s="162">
        <f ca="1">Opex!Y55</f>
        <v>84.5127521475832</v>
      </c>
      <c r="Z18" s="162">
        <f ca="1">Opex!Z55</f>
        <v>84.5127521475832</v>
      </c>
      <c r="AA18" s="162">
        <f ca="1">Opex!AA55</f>
        <v>84.512745330894205</v>
      </c>
      <c r="AB18" s="162">
        <f ca="1">Opex!AB55</f>
        <v>84.512745330894177</v>
      </c>
      <c r="AC18" s="162">
        <f ca="1">Opex!AC55</f>
        <v>84.512745330894177</v>
      </c>
      <c r="AD18" s="162">
        <f ca="1">Opex!AD55</f>
        <v>21.145963023709303</v>
      </c>
      <c r="AE18" s="162">
        <f ca="1">Opex!AE55</f>
        <v>53.248938812802585</v>
      </c>
      <c r="AF18" s="162">
        <f ca="1">Opex!AF55</f>
        <v>135.09110539024962</v>
      </c>
      <c r="AG18" s="162">
        <f ca="1">Opex!AG55</f>
        <v>135.09110539024962</v>
      </c>
      <c r="AH18" s="162">
        <f ca="1">Opex!AH55</f>
        <v>135.09109449397624</v>
      </c>
      <c r="AI18" s="162">
        <f ca="1">Opex!AI55</f>
        <v>135.09109449397619</v>
      </c>
      <c r="AJ18" s="162">
        <f ca="1">Opex!AJ55</f>
        <v>135.09109449397619</v>
      </c>
      <c r="AK18" s="162">
        <f ca="1">Opex!AK55</f>
        <v>0</v>
      </c>
      <c r="AL18" s="162">
        <f ca="1">Opex!AL55</f>
        <v>0</v>
      </c>
      <c r="AM18" s="162">
        <f ca="1">Opex!AM55</f>
        <v>0</v>
      </c>
      <c r="AN18" s="162">
        <f ca="1">Opex!AN55</f>
        <v>0</v>
      </c>
      <c r="AO18" s="162">
        <f ca="1">Opex!AO55</f>
        <v>0</v>
      </c>
      <c r="AP18" s="162">
        <f ca="1">Opex!AP55</f>
        <v>0</v>
      </c>
      <c r="AQ18" s="162">
        <f ca="1">Opex!AQ55</f>
        <v>0</v>
      </c>
      <c r="AR18" s="162">
        <f ca="1">Opex!AR55</f>
        <v>0</v>
      </c>
      <c r="AS18" s="165">
        <f t="shared" ca="1" si="2"/>
        <v>4776.9960115922613</v>
      </c>
      <c r="AT18" s="221"/>
      <c r="AU18" s="221"/>
      <c r="AV18" s="221"/>
      <c r="AW18" s="221"/>
      <c r="AX18" s="221"/>
      <c r="AY18" s="221"/>
      <c r="AZ18" s="222"/>
      <c r="BA18" s="222"/>
      <c r="BB18" s="222"/>
    </row>
    <row r="19" spans="2:54" outlineLevel="2">
      <c r="B19" s="216" t="str">
        <f>"4.2.3 - "&amp;Opex!B56</f>
        <v>4.2.3 - Colheita - PFNM (resina)</v>
      </c>
      <c r="D19" s="162">
        <f>Opex!D56</f>
        <v>0</v>
      </c>
      <c r="E19" s="162">
        <f>Opex!E56</f>
        <v>828.24465047945523</v>
      </c>
      <c r="F19" s="162">
        <f>Opex!F56</f>
        <v>828.24465047945523</v>
      </c>
      <c r="G19" s="162">
        <f>Opex!G56</f>
        <v>828.24465047945523</v>
      </c>
      <c r="H19" s="162">
        <f>Opex!H56</f>
        <v>828.24465047945523</v>
      </c>
      <c r="I19" s="162">
        <f>Opex!I56</f>
        <v>0</v>
      </c>
      <c r="J19" s="162">
        <f>Opex!J56</f>
        <v>0</v>
      </c>
      <c r="K19" s="162">
        <f>Opex!K56</f>
        <v>0</v>
      </c>
      <c r="L19" s="162">
        <f>Opex!L56</f>
        <v>0</v>
      </c>
      <c r="M19" s="162">
        <f>Opex!M56</f>
        <v>0</v>
      </c>
      <c r="N19" s="162">
        <f>Opex!N56</f>
        <v>0</v>
      </c>
      <c r="O19" s="162">
        <f>Opex!O56</f>
        <v>0</v>
      </c>
      <c r="P19" s="162">
        <f>Opex!P56</f>
        <v>0</v>
      </c>
      <c r="Q19" s="162">
        <f>Opex!Q56</f>
        <v>0</v>
      </c>
      <c r="R19" s="162">
        <f>Opex!R56</f>
        <v>0</v>
      </c>
      <c r="S19" s="162">
        <f>Opex!S56</f>
        <v>0</v>
      </c>
      <c r="T19" s="162">
        <f>Opex!T56</f>
        <v>0</v>
      </c>
      <c r="U19" s="162">
        <f>Opex!U56</f>
        <v>0</v>
      </c>
      <c r="V19" s="162">
        <f>Opex!V56</f>
        <v>0</v>
      </c>
      <c r="W19" s="162">
        <f>Opex!W56</f>
        <v>0</v>
      </c>
      <c r="X19" s="162">
        <f>Opex!X56</f>
        <v>0</v>
      </c>
      <c r="Y19" s="162">
        <f>Opex!Y56</f>
        <v>0</v>
      </c>
      <c r="Z19" s="162">
        <f>Opex!Z56</f>
        <v>0</v>
      </c>
      <c r="AA19" s="162">
        <f>Opex!AA56</f>
        <v>0</v>
      </c>
      <c r="AB19" s="162">
        <f>Opex!AB56</f>
        <v>0</v>
      </c>
      <c r="AC19" s="162">
        <f>Opex!AC56</f>
        <v>0</v>
      </c>
      <c r="AD19" s="162">
        <f>Opex!AD56</f>
        <v>0</v>
      </c>
      <c r="AE19" s="162">
        <f>Opex!AE56</f>
        <v>0</v>
      </c>
      <c r="AF19" s="162">
        <f>Opex!AF56</f>
        <v>0</v>
      </c>
      <c r="AG19" s="162">
        <f>Opex!AG56</f>
        <v>0</v>
      </c>
      <c r="AH19" s="162">
        <f>Opex!AH56</f>
        <v>0</v>
      </c>
      <c r="AI19" s="162">
        <f>Opex!AI56</f>
        <v>0</v>
      </c>
      <c r="AJ19" s="162">
        <f>Opex!AJ56</f>
        <v>0</v>
      </c>
      <c r="AK19" s="162">
        <f>Opex!AK56</f>
        <v>0</v>
      </c>
      <c r="AL19" s="162">
        <f>Opex!AL56</f>
        <v>0</v>
      </c>
      <c r="AM19" s="162">
        <f>Opex!AM56</f>
        <v>0</v>
      </c>
      <c r="AN19" s="162">
        <f>Opex!AN56</f>
        <v>0</v>
      </c>
      <c r="AO19" s="162">
        <f>Opex!AO56</f>
        <v>0</v>
      </c>
      <c r="AP19" s="162">
        <f>Opex!AP56</f>
        <v>0</v>
      </c>
      <c r="AQ19" s="162">
        <f>Opex!AQ56</f>
        <v>0</v>
      </c>
      <c r="AR19" s="162">
        <f>Opex!AR56</f>
        <v>0</v>
      </c>
      <c r="AS19" s="165">
        <f t="shared" si="2"/>
        <v>3312.9786019178209</v>
      </c>
      <c r="AT19" s="221"/>
      <c r="AU19" s="221"/>
      <c r="AV19" s="221"/>
      <c r="AW19" s="221"/>
      <c r="AX19" s="221"/>
      <c r="AY19" s="221"/>
      <c r="AZ19" s="222"/>
      <c r="BA19" s="222"/>
      <c r="BB19" s="222"/>
    </row>
    <row r="20" spans="2:54" outlineLevel="2">
      <c r="B20" s="216" t="str">
        <f>"4.2.4 - "&amp;Opex!B57</f>
        <v>4.2.4 - Colheita - PFNM (erva mate)</v>
      </c>
      <c r="D20" s="162">
        <f>Opex!D57</f>
        <v>0</v>
      </c>
      <c r="E20" s="162">
        <f ca="1">Opex!E57</f>
        <v>0</v>
      </c>
      <c r="F20" s="162">
        <f ca="1">Opex!F57</f>
        <v>0</v>
      </c>
      <c r="G20" s="162">
        <f ca="1">Opex!G57</f>
        <v>0</v>
      </c>
      <c r="H20" s="162">
        <f ca="1">Opex!H57</f>
        <v>0</v>
      </c>
      <c r="I20" s="162">
        <f ca="1">Opex!I57</f>
        <v>0</v>
      </c>
      <c r="J20" s="162">
        <f ca="1">Opex!J57</f>
        <v>0</v>
      </c>
      <c r="K20" s="162">
        <f ca="1">Opex!K57</f>
        <v>0</v>
      </c>
      <c r="L20" s="162">
        <f ca="1">Opex!L57</f>
        <v>0</v>
      </c>
      <c r="M20" s="162">
        <f ca="1">Opex!M57</f>
        <v>0</v>
      </c>
      <c r="N20" s="162">
        <f ca="1">Opex!N57</f>
        <v>0</v>
      </c>
      <c r="O20" s="162">
        <f ca="1">Opex!O57</f>
        <v>17.972952048086928</v>
      </c>
      <c r="P20" s="162">
        <f ca="1">Opex!P57</f>
        <v>63.231738456677611</v>
      </c>
      <c r="Q20" s="162">
        <f ca="1">Opex!Q57</f>
        <v>178.05204513080278</v>
      </c>
      <c r="R20" s="162">
        <f ca="1">Opex!R57</f>
        <v>292.87235180492797</v>
      </c>
      <c r="S20" s="162">
        <f ca="1">Opex!S57</f>
        <v>407.69264921779609</v>
      </c>
      <c r="T20" s="162">
        <f ca="1">Opex!T57</f>
        <v>522.51294663066426</v>
      </c>
      <c r="U20" s="162">
        <f ca="1">Opex!U57</f>
        <v>637.33324404353232</v>
      </c>
      <c r="V20" s="162">
        <f ca="1">Opex!V57</f>
        <v>637.33324404353232</v>
      </c>
      <c r="W20" s="162">
        <f ca="1">Opex!W57</f>
        <v>637.33324404353232</v>
      </c>
      <c r="X20" s="162">
        <f ca="1">Opex!X57</f>
        <v>637.33324404353232</v>
      </c>
      <c r="Y20" s="162">
        <f ca="1">Opex!Y57</f>
        <v>637.33324404353232</v>
      </c>
      <c r="Z20" s="162">
        <f ca="1">Opex!Z57</f>
        <v>637.33324404353232</v>
      </c>
      <c r="AA20" s="162">
        <f ca="1">Opex!AA57</f>
        <v>637.33324404353232</v>
      </c>
      <c r="AB20" s="162">
        <f ca="1">Opex!AB57</f>
        <v>637.33324404353232</v>
      </c>
      <c r="AC20" s="162">
        <f ca="1">Opex!AC57</f>
        <v>637.33324404353232</v>
      </c>
      <c r="AD20" s="162">
        <f ca="1">Opex!AD57</f>
        <v>637.33324404353232</v>
      </c>
      <c r="AE20" s="162">
        <f ca="1">Opex!AE57</f>
        <v>637.33324404353232</v>
      </c>
      <c r="AF20" s="162">
        <f ca="1">Opex!AF57</f>
        <v>637.33324404353232</v>
      </c>
      <c r="AG20" s="162">
        <f ca="1">Opex!AG57</f>
        <v>637.33324404353232</v>
      </c>
      <c r="AH20" s="162">
        <f ca="1">Opex!AH57</f>
        <v>637.33324404353232</v>
      </c>
      <c r="AI20" s="162">
        <f ca="1">Opex!AI57</f>
        <v>637.33324404353232</v>
      </c>
      <c r="AJ20" s="162">
        <f ca="1">Opex!AJ57</f>
        <v>637.33324404353232</v>
      </c>
      <c r="AK20" s="162">
        <f ca="1">Opex!AK57</f>
        <v>637.33324404353232</v>
      </c>
      <c r="AL20" s="162">
        <f ca="1">Opex!AL57</f>
        <v>637.33324404353232</v>
      </c>
      <c r="AM20" s="162">
        <f ca="1">Opex!AM57</f>
        <v>637.33324404353232</v>
      </c>
      <c r="AN20" s="162">
        <f ca="1">Opex!AN57</f>
        <v>0</v>
      </c>
      <c r="AO20" s="162">
        <f ca="1">Opex!AO57</f>
        <v>0</v>
      </c>
      <c r="AP20" s="162">
        <f ca="1">Opex!AP57</f>
        <v>0</v>
      </c>
      <c r="AQ20" s="162">
        <f ca="1">Opex!AQ57</f>
        <v>0</v>
      </c>
      <c r="AR20" s="162">
        <f ca="1">Opex!AR57</f>
        <v>0</v>
      </c>
      <c r="AS20" s="165">
        <f t="shared" ca="1" si="2"/>
        <v>13591.666320116065</v>
      </c>
      <c r="AT20" s="221"/>
      <c r="AU20" s="221"/>
      <c r="AV20" s="221"/>
      <c r="AW20" s="221"/>
      <c r="AX20" s="221"/>
      <c r="AY20" s="221"/>
      <c r="AZ20" s="222"/>
      <c r="BA20" s="222"/>
      <c r="BB20" s="222"/>
    </row>
    <row r="21" spans="2:54" hidden="1" outlineLevel="2">
      <c r="B21" s="216" t="str">
        <f>"4.2.6 - "&amp;Opex!B58</f>
        <v>4.2.6 - Outros custos e despesas variáveis</v>
      </c>
      <c r="D21" s="162">
        <f>Opex!D58</f>
        <v>0</v>
      </c>
      <c r="E21" s="162">
        <f>Opex!E58</f>
        <v>0</v>
      </c>
      <c r="F21" s="162">
        <f>Opex!F58</f>
        <v>0</v>
      </c>
      <c r="G21" s="162">
        <f>Opex!G58</f>
        <v>0</v>
      </c>
      <c r="H21" s="162">
        <f>Opex!H58</f>
        <v>0</v>
      </c>
      <c r="I21" s="162">
        <f>Opex!I58</f>
        <v>0</v>
      </c>
      <c r="J21" s="162">
        <f>Opex!J58</f>
        <v>0</v>
      </c>
      <c r="K21" s="162">
        <f>Opex!K58</f>
        <v>0</v>
      </c>
      <c r="L21" s="162">
        <f>Opex!L58</f>
        <v>0</v>
      </c>
      <c r="M21" s="162">
        <f>Opex!M58</f>
        <v>0</v>
      </c>
      <c r="N21" s="162">
        <f>Opex!N58</f>
        <v>0</v>
      </c>
      <c r="O21" s="162">
        <f>Opex!O58</f>
        <v>0</v>
      </c>
      <c r="P21" s="162">
        <f>Opex!P58</f>
        <v>0</v>
      </c>
      <c r="Q21" s="162">
        <f>Opex!Q58</f>
        <v>0</v>
      </c>
      <c r="R21" s="162">
        <f>Opex!R58</f>
        <v>0</v>
      </c>
      <c r="S21" s="162">
        <f>Opex!S58</f>
        <v>0</v>
      </c>
      <c r="T21" s="162">
        <f>Opex!T58</f>
        <v>0</v>
      </c>
      <c r="U21" s="162">
        <f>Opex!U58</f>
        <v>0</v>
      </c>
      <c r="V21" s="162">
        <f>Opex!V58</f>
        <v>0</v>
      </c>
      <c r="W21" s="162">
        <f>Opex!W58</f>
        <v>0</v>
      </c>
      <c r="X21" s="162">
        <f>Opex!X58</f>
        <v>0</v>
      </c>
      <c r="Y21" s="162">
        <f>Opex!Y58</f>
        <v>0</v>
      </c>
      <c r="Z21" s="162">
        <f>Opex!Z58</f>
        <v>0</v>
      </c>
      <c r="AA21" s="162">
        <f>Opex!AA58</f>
        <v>0</v>
      </c>
      <c r="AB21" s="162">
        <f>Opex!AB58</f>
        <v>0</v>
      </c>
      <c r="AC21" s="162">
        <f>Opex!AC58</f>
        <v>0</v>
      </c>
      <c r="AD21" s="162">
        <f>Opex!AD58</f>
        <v>0</v>
      </c>
      <c r="AE21" s="162">
        <f>Opex!AE58</f>
        <v>0</v>
      </c>
      <c r="AF21" s="162">
        <f>Opex!AF58</f>
        <v>0</v>
      </c>
      <c r="AG21" s="162">
        <f>Opex!AG58</f>
        <v>0</v>
      </c>
      <c r="AH21" s="162">
        <f>Opex!AH58</f>
        <v>0</v>
      </c>
      <c r="AI21" s="162">
        <f>Opex!AI58</f>
        <v>0</v>
      </c>
      <c r="AJ21" s="162">
        <f>Opex!AJ58</f>
        <v>0</v>
      </c>
      <c r="AK21" s="162">
        <f>Opex!AK58</f>
        <v>0</v>
      </c>
      <c r="AL21" s="162">
        <f>Opex!AL58</f>
        <v>0</v>
      </c>
      <c r="AM21" s="162">
        <f>Opex!AM58</f>
        <v>0</v>
      </c>
      <c r="AN21" s="162">
        <f>Opex!AN58</f>
        <v>0</v>
      </c>
      <c r="AO21" s="162">
        <f>Opex!AO58</f>
        <v>0</v>
      </c>
      <c r="AP21" s="162">
        <f>Opex!AP58</f>
        <v>0</v>
      </c>
      <c r="AQ21" s="162">
        <f>Opex!AQ58</f>
        <v>0</v>
      </c>
      <c r="AR21" s="162">
        <f>Opex!AR58</f>
        <v>0</v>
      </c>
      <c r="AS21" s="165">
        <f t="shared" si="2"/>
        <v>0</v>
      </c>
      <c r="AT21" s="195"/>
      <c r="AU21" s="195"/>
      <c r="AV21" s="195"/>
      <c r="AW21" s="195"/>
      <c r="AX21" s="195"/>
      <c r="AY21" s="195"/>
      <c r="AZ21" s="222"/>
      <c r="BA21" s="222"/>
      <c r="BB21" s="222"/>
    </row>
    <row r="22" spans="2:54" hidden="1" outlineLevel="2">
      <c r="B22" s="216" t="str">
        <f>"4.2.7 - "&amp;Opex!B59</f>
        <v>4.2.7 - Outros custos e despesas variáveis</v>
      </c>
      <c r="D22" s="162">
        <f>Opex!D59</f>
        <v>0</v>
      </c>
      <c r="E22" s="162">
        <f>Opex!E59</f>
        <v>0</v>
      </c>
      <c r="F22" s="162">
        <f>Opex!F59</f>
        <v>0</v>
      </c>
      <c r="G22" s="162">
        <f>Opex!G59</f>
        <v>0</v>
      </c>
      <c r="H22" s="162">
        <f>Opex!H59</f>
        <v>0</v>
      </c>
      <c r="I22" s="162">
        <f>Opex!I59</f>
        <v>0</v>
      </c>
      <c r="J22" s="162">
        <f>Opex!J59</f>
        <v>0</v>
      </c>
      <c r="K22" s="162">
        <f>Opex!K59</f>
        <v>0</v>
      </c>
      <c r="L22" s="162">
        <f>Opex!L59</f>
        <v>0</v>
      </c>
      <c r="M22" s="162">
        <f>Opex!M59</f>
        <v>0</v>
      </c>
      <c r="N22" s="162">
        <f>Opex!N59</f>
        <v>0</v>
      </c>
      <c r="O22" s="162">
        <f>Opex!O59</f>
        <v>0</v>
      </c>
      <c r="P22" s="162">
        <f>Opex!P59</f>
        <v>0</v>
      </c>
      <c r="Q22" s="162">
        <f>Opex!Q59</f>
        <v>0</v>
      </c>
      <c r="R22" s="162">
        <f>Opex!R59</f>
        <v>0</v>
      </c>
      <c r="S22" s="162">
        <f>Opex!S59</f>
        <v>0</v>
      </c>
      <c r="T22" s="162">
        <f>Opex!T59</f>
        <v>0</v>
      </c>
      <c r="U22" s="162">
        <f>Opex!U59</f>
        <v>0</v>
      </c>
      <c r="V22" s="162">
        <f>Opex!V59</f>
        <v>0</v>
      </c>
      <c r="W22" s="162">
        <f>Opex!W59</f>
        <v>0</v>
      </c>
      <c r="X22" s="162">
        <f>Opex!X59</f>
        <v>0</v>
      </c>
      <c r="Y22" s="162">
        <f>Opex!Y59</f>
        <v>0</v>
      </c>
      <c r="Z22" s="162">
        <f>Opex!Z59</f>
        <v>0</v>
      </c>
      <c r="AA22" s="162">
        <f>Opex!AA59</f>
        <v>0</v>
      </c>
      <c r="AB22" s="162">
        <f>Opex!AB59</f>
        <v>0</v>
      </c>
      <c r="AC22" s="162">
        <f>Opex!AC59</f>
        <v>0</v>
      </c>
      <c r="AD22" s="162">
        <f>Opex!AD59</f>
        <v>0</v>
      </c>
      <c r="AE22" s="162">
        <f>Opex!AE59</f>
        <v>0</v>
      </c>
      <c r="AF22" s="162">
        <f>Opex!AF59</f>
        <v>0</v>
      </c>
      <c r="AG22" s="162">
        <f>Opex!AG59</f>
        <v>0</v>
      </c>
      <c r="AH22" s="162">
        <f>Opex!AH59</f>
        <v>0</v>
      </c>
      <c r="AI22" s="162">
        <f>Opex!AI59</f>
        <v>0</v>
      </c>
      <c r="AJ22" s="162">
        <f>Opex!AJ59</f>
        <v>0</v>
      </c>
      <c r="AK22" s="162">
        <f>Opex!AK59</f>
        <v>0</v>
      </c>
      <c r="AL22" s="162">
        <f>Opex!AL59</f>
        <v>0</v>
      </c>
      <c r="AM22" s="162">
        <f>Opex!AM59</f>
        <v>0</v>
      </c>
      <c r="AN22" s="162">
        <f>Opex!AN59</f>
        <v>0</v>
      </c>
      <c r="AO22" s="162">
        <f>Opex!AO59</f>
        <v>0</v>
      </c>
      <c r="AP22" s="162">
        <f>Opex!AP59</f>
        <v>0</v>
      </c>
      <c r="AQ22" s="162">
        <f>Opex!AQ59</f>
        <v>0</v>
      </c>
      <c r="AR22" s="162">
        <f>Opex!AR59</f>
        <v>0</v>
      </c>
      <c r="AS22" s="165">
        <f t="shared" si="2"/>
        <v>0</v>
      </c>
      <c r="AT22" s="195"/>
      <c r="AU22" s="195"/>
      <c r="AV22" s="195"/>
      <c r="AW22" s="195"/>
      <c r="AX22" s="195"/>
      <c r="AY22" s="195"/>
      <c r="AZ22" s="222"/>
      <c r="BA22" s="222"/>
      <c r="BB22" s="222"/>
    </row>
    <row r="23" spans="2:54" outlineLevel="1">
      <c r="B23" s="144" t="str">
        <f>"4.3 - "&amp;Opex!B61</f>
        <v xml:space="preserve">4.3 - Outros Custos e Despesas </v>
      </c>
      <c r="D23" s="162">
        <f>SUM(D24:D34)</f>
        <v>0</v>
      </c>
      <c r="E23" s="162">
        <f ca="1">SUM(E24:E34)</f>
        <v>2640.2401456043335</v>
      </c>
      <c r="F23" s="162">
        <f t="shared" ref="F23:AR23" ca="1" si="9">SUM(F24:F34)</f>
        <v>3831.2709852128728</v>
      </c>
      <c r="G23" s="162">
        <f t="shared" ca="1" si="9"/>
        <v>4378.2078945777812</v>
      </c>
      <c r="H23" s="162">
        <f t="shared" ca="1" si="9"/>
        <v>4287.0333369494865</v>
      </c>
      <c r="I23" s="162">
        <f t="shared" ca="1" si="9"/>
        <v>4263.7629708863697</v>
      </c>
      <c r="J23" s="162">
        <f t="shared" ca="1" si="9"/>
        <v>4135.0902821414202</v>
      </c>
      <c r="K23" s="162">
        <f t="shared" ca="1" si="9"/>
        <v>4098.9111055420826</v>
      </c>
      <c r="L23" s="162">
        <f t="shared" ca="1" si="9"/>
        <v>2346.5630887582947</v>
      </c>
      <c r="M23" s="162">
        <f t="shared" ca="1" si="9"/>
        <v>959.04603785678046</v>
      </c>
      <c r="N23" s="162">
        <f t="shared" ca="1" si="9"/>
        <v>603.39456143101972</v>
      </c>
      <c r="O23" s="162">
        <f t="shared" ca="1" si="9"/>
        <v>405.00166866254875</v>
      </c>
      <c r="P23" s="162">
        <f t="shared" ca="1" si="9"/>
        <v>344.19435330153624</v>
      </c>
      <c r="Q23" s="162">
        <f t="shared" ca="1" si="9"/>
        <v>320.60757474997541</v>
      </c>
      <c r="R23" s="162">
        <f t="shared" ca="1" si="9"/>
        <v>302.35751923154783</v>
      </c>
      <c r="S23" s="162">
        <f t="shared" ca="1" si="9"/>
        <v>415.67514339458103</v>
      </c>
      <c r="T23" s="162">
        <f t="shared" ca="1" si="9"/>
        <v>278.4121149930848</v>
      </c>
      <c r="U23" s="162">
        <f t="shared" ca="1" si="9"/>
        <v>278.41756436957485</v>
      </c>
      <c r="V23" s="162">
        <f t="shared" ca="1" si="9"/>
        <v>241.29906150538773</v>
      </c>
      <c r="W23" s="162">
        <f t="shared" ca="1" si="9"/>
        <v>257.95964494692214</v>
      </c>
      <c r="X23" s="162">
        <f t="shared" ca="1" si="9"/>
        <v>271.2938558521692</v>
      </c>
      <c r="Y23" s="162">
        <f t="shared" ca="1" si="9"/>
        <v>335.77605719578673</v>
      </c>
      <c r="Z23" s="162">
        <f t="shared" ca="1" si="9"/>
        <v>335.77605719578673</v>
      </c>
      <c r="AA23" s="162">
        <f t="shared" ca="1" si="9"/>
        <v>335.77604861077822</v>
      </c>
      <c r="AB23" s="162">
        <f t="shared" ca="1" si="9"/>
        <v>335.77604861077816</v>
      </c>
      <c r="AC23" s="162">
        <f t="shared" ca="1" si="9"/>
        <v>335.77604861077816</v>
      </c>
      <c r="AD23" s="162">
        <f t="shared" ca="1" si="9"/>
        <v>264.98830373274848</v>
      </c>
      <c r="AE23" s="162">
        <f t="shared" ca="1" si="9"/>
        <v>319.10843310223197</v>
      </c>
      <c r="AF23" s="162">
        <f t="shared" ca="1" si="9"/>
        <v>457.08033552490627</v>
      </c>
      <c r="AG23" s="162">
        <f t="shared" ca="1" si="9"/>
        <v>457.08033552490627</v>
      </c>
      <c r="AH23" s="162">
        <f t="shared" ca="1" si="9"/>
        <v>457.08031715565193</v>
      </c>
      <c r="AI23" s="162">
        <f t="shared" ca="1" si="9"/>
        <v>457.08031715565187</v>
      </c>
      <c r="AJ23" s="162">
        <f t="shared" ca="1" si="9"/>
        <v>457.08031715565187</v>
      </c>
      <c r="AK23" s="162">
        <f t="shared" ca="1" si="9"/>
        <v>229.33982485016867</v>
      </c>
      <c r="AL23" s="162">
        <f t="shared" ca="1" si="9"/>
        <v>229.33982485016867</v>
      </c>
      <c r="AM23" s="162">
        <f t="shared" ca="1" si="9"/>
        <v>229.33982485016867</v>
      </c>
      <c r="AN23" s="162">
        <f t="shared" ca="1" si="9"/>
        <v>0</v>
      </c>
      <c r="AO23" s="162">
        <f t="shared" ca="1" si="9"/>
        <v>0</v>
      </c>
      <c r="AP23" s="162">
        <f t="shared" ca="1" si="9"/>
        <v>0</v>
      </c>
      <c r="AQ23" s="162">
        <f t="shared" ca="1" si="9"/>
        <v>0</v>
      </c>
      <c r="AR23" s="162">
        <f t="shared" ca="1" si="9"/>
        <v>0</v>
      </c>
      <c r="AS23" s="165">
        <f t="shared" ca="1" si="2"/>
        <v>39895.137004093958</v>
      </c>
      <c r="AT23" s="221"/>
      <c r="AU23" s="221"/>
      <c r="AV23" s="221"/>
      <c r="AW23" s="221"/>
      <c r="AX23" s="221"/>
      <c r="AY23" s="221"/>
      <c r="AZ23" s="222"/>
      <c r="BA23" s="222"/>
      <c r="BB23" s="222"/>
    </row>
    <row r="24" spans="2:54" outlineLevel="2">
      <c r="B24" s="216" t="str">
        <f>"4.3.1 - "&amp;Opex!B62</f>
        <v>4.3.1 - Inventário Florestal Pré-Corte</v>
      </c>
      <c r="D24" s="162">
        <f>Opex!D62</f>
        <v>0</v>
      </c>
      <c r="E24" s="162">
        <f>Opex!E62</f>
        <v>30.810046903842498</v>
      </c>
      <c r="F24" s="162">
        <f>Opex!F62</f>
        <v>30.810046903842498</v>
      </c>
      <c r="G24" s="162">
        <f>Opex!G62</f>
        <v>30.81004690384249</v>
      </c>
      <c r="H24" s="162">
        <f>Opex!H62</f>
        <v>30.81004690384249</v>
      </c>
      <c r="I24" s="162">
        <f>Opex!I62</f>
        <v>30.81004438092031</v>
      </c>
      <c r="J24" s="162">
        <f>Opex!J62</f>
        <v>30.810044380920303</v>
      </c>
      <c r="K24" s="162">
        <f>Opex!K62</f>
        <v>30.810044380920303</v>
      </c>
      <c r="L24" s="162">
        <f>Opex!L62</f>
        <v>0</v>
      </c>
      <c r="M24" s="162">
        <f>Opex!M62</f>
        <v>0</v>
      </c>
      <c r="N24" s="162">
        <f>Opex!N62</f>
        <v>0</v>
      </c>
      <c r="O24" s="162">
        <f>Opex!O62</f>
        <v>0</v>
      </c>
      <c r="P24" s="162">
        <f>Opex!P62</f>
        <v>0</v>
      </c>
      <c r="Q24" s="162">
        <f>Opex!Q62</f>
        <v>0</v>
      </c>
      <c r="R24" s="162">
        <f>Opex!R62</f>
        <v>0</v>
      </c>
      <c r="S24" s="162">
        <f>Opex!S62</f>
        <v>0</v>
      </c>
      <c r="T24" s="162">
        <f>Opex!T62</f>
        <v>0</v>
      </c>
      <c r="U24" s="162">
        <f>Opex!U62</f>
        <v>0</v>
      </c>
      <c r="V24" s="162">
        <f>Opex!V62</f>
        <v>0</v>
      </c>
      <c r="W24" s="162">
        <f>Opex!W62</f>
        <v>0</v>
      </c>
      <c r="X24" s="162">
        <f>Opex!X62</f>
        <v>0</v>
      </c>
      <c r="Y24" s="162">
        <f>Opex!Y62</f>
        <v>0</v>
      </c>
      <c r="Z24" s="162">
        <f>Opex!Z62</f>
        <v>0</v>
      </c>
      <c r="AA24" s="162">
        <f>Opex!AA62</f>
        <v>0</v>
      </c>
      <c r="AB24" s="162">
        <f>Opex!AB62</f>
        <v>0</v>
      </c>
      <c r="AC24" s="162">
        <f>Opex!AC62</f>
        <v>0</v>
      </c>
      <c r="AD24" s="162">
        <f>Opex!AD62</f>
        <v>0</v>
      </c>
      <c r="AE24" s="162">
        <f>Opex!AE62</f>
        <v>0</v>
      </c>
      <c r="AF24" s="162">
        <f>Opex!AF62</f>
        <v>0</v>
      </c>
      <c r="AG24" s="162">
        <f>Opex!AG62</f>
        <v>0</v>
      </c>
      <c r="AH24" s="162">
        <f>Opex!AH62</f>
        <v>0</v>
      </c>
      <c r="AI24" s="162">
        <f>Opex!AI62</f>
        <v>0</v>
      </c>
      <c r="AJ24" s="162">
        <f>Opex!AJ62</f>
        <v>0</v>
      </c>
      <c r="AK24" s="162">
        <f>Opex!AK62</f>
        <v>0</v>
      </c>
      <c r="AL24" s="162">
        <f>Opex!AL62</f>
        <v>0</v>
      </c>
      <c r="AM24" s="162">
        <f>Opex!AM62</f>
        <v>0</v>
      </c>
      <c r="AN24" s="162">
        <f>Opex!AN62</f>
        <v>0</v>
      </c>
      <c r="AO24" s="162">
        <f>Opex!AO62</f>
        <v>0</v>
      </c>
      <c r="AP24" s="162">
        <f>Opex!AP62</f>
        <v>0</v>
      </c>
      <c r="AQ24" s="162">
        <f>Opex!AQ62</f>
        <v>0</v>
      </c>
      <c r="AR24" s="162">
        <f>Opex!AR62</f>
        <v>0</v>
      </c>
      <c r="AS24" s="165">
        <f t="shared" si="2"/>
        <v>215.67032075813091</v>
      </c>
      <c r="AT24" s="221"/>
      <c r="AU24" s="221"/>
      <c r="AV24" s="221"/>
      <c r="AW24" s="221"/>
      <c r="AX24" s="221"/>
      <c r="AY24" s="221"/>
      <c r="AZ24" s="222"/>
      <c r="BA24" s="222"/>
      <c r="BB24" s="222"/>
    </row>
    <row r="25" spans="2:54" outlineLevel="2">
      <c r="B25" s="216" t="str">
        <f>"4.3.2 - "&amp;Opex!B63</f>
        <v>4.3.2 - Manutenção de estradas</v>
      </c>
      <c r="D25" s="162">
        <f>Opex!D63</f>
        <v>0</v>
      </c>
      <c r="E25" s="162">
        <f>Opex!E63</f>
        <v>69.960950649197869</v>
      </c>
      <c r="F25" s="162">
        <f>Opex!F63</f>
        <v>69.960950649197869</v>
      </c>
      <c r="G25" s="162">
        <f>Opex!G63</f>
        <v>69.960950649197869</v>
      </c>
      <c r="H25" s="162">
        <f>Opex!H63</f>
        <v>69.960950649197869</v>
      </c>
      <c r="I25" s="162">
        <f>Opex!I63</f>
        <v>69.960950649197869</v>
      </c>
      <c r="J25" s="162">
        <f>Opex!J63</f>
        <v>69.960950649197869</v>
      </c>
      <c r="K25" s="162">
        <f>Opex!K63</f>
        <v>69.960950649197869</v>
      </c>
      <c r="L25" s="162">
        <f>Opex!L63</f>
        <v>69.960950649197869</v>
      </c>
      <c r="M25" s="162">
        <f>Opex!M63</f>
        <v>69.960950649197869</v>
      </c>
      <c r="N25" s="162">
        <f>Opex!N63</f>
        <v>69.960950649197869</v>
      </c>
      <c r="O25" s="162">
        <f>Opex!O63</f>
        <v>69.960950649197869</v>
      </c>
      <c r="P25" s="162">
        <f>Opex!P63</f>
        <v>69.960950649197869</v>
      </c>
      <c r="Q25" s="162">
        <f>Opex!Q63</f>
        <v>69.960950649197869</v>
      </c>
      <c r="R25" s="162">
        <f>Opex!R63</f>
        <v>69.960950649197869</v>
      </c>
      <c r="S25" s="162">
        <f>Opex!S63</f>
        <v>69.960950649197869</v>
      </c>
      <c r="T25" s="162">
        <f>Opex!T63</f>
        <v>69.960950649197869</v>
      </c>
      <c r="U25" s="162">
        <f>Opex!U63</f>
        <v>69.960950649197869</v>
      </c>
      <c r="V25" s="162">
        <f>Opex!V63</f>
        <v>69.960950649197869</v>
      </c>
      <c r="W25" s="162">
        <f>Opex!W63</f>
        <v>69.960950649197869</v>
      </c>
      <c r="X25" s="162">
        <f>Opex!X63</f>
        <v>69.960950649197869</v>
      </c>
      <c r="Y25" s="162">
        <f>Opex!Y63</f>
        <v>69.960950649197869</v>
      </c>
      <c r="Z25" s="162">
        <f>Opex!Z63</f>
        <v>69.960950649197869</v>
      </c>
      <c r="AA25" s="162">
        <f>Opex!AA63</f>
        <v>69.960950649197869</v>
      </c>
      <c r="AB25" s="162">
        <f>Opex!AB63</f>
        <v>69.960950649197869</v>
      </c>
      <c r="AC25" s="162">
        <f>Opex!AC63</f>
        <v>69.960950649197869</v>
      </c>
      <c r="AD25" s="162">
        <f>Opex!AD63</f>
        <v>69.960950649197869</v>
      </c>
      <c r="AE25" s="162">
        <f>Opex!AE63</f>
        <v>69.960950649197869</v>
      </c>
      <c r="AF25" s="162">
        <f>Opex!AF63</f>
        <v>69.960950649197869</v>
      </c>
      <c r="AG25" s="162">
        <f>Opex!AG63</f>
        <v>69.960950649197869</v>
      </c>
      <c r="AH25" s="162">
        <f>Opex!AH63</f>
        <v>69.960950649197869</v>
      </c>
      <c r="AI25" s="162">
        <f>Opex!AI63</f>
        <v>69.960950649197869</v>
      </c>
      <c r="AJ25" s="162">
        <f>Opex!AJ63</f>
        <v>69.960950649197869</v>
      </c>
      <c r="AK25" s="162">
        <f>Opex!AK63</f>
        <v>69.960950649197869</v>
      </c>
      <c r="AL25" s="162">
        <f>Opex!AL63</f>
        <v>69.960950649197869</v>
      </c>
      <c r="AM25" s="162">
        <f>Opex!AM63</f>
        <v>69.960950649197869</v>
      </c>
      <c r="AN25" s="162">
        <f>Opex!AN63</f>
        <v>0</v>
      </c>
      <c r="AO25" s="162">
        <f>Opex!AO63</f>
        <v>0</v>
      </c>
      <c r="AP25" s="162">
        <f>Opex!AP63</f>
        <v>0</v>
      </c>
      <c r="AQ25" s="162">
        <f>Opex!AQ63</f>
        <v>0</v>
      </c>
      <c r="AR25" s="162">
        <f>Opex!AR63</f>
        <v>0</v>
      </c>
      <c r="AS25" s="165">
        <f t="shared" si="2"/>
        <v>2448.6332727219265</v>
      </c>
      <c r="AT25" s="221"/>
      <c r="AU25" s="221"/>
      <c r="AV25" s="221"/>
      <c r="AW25" s="221"/>
      <c r="AX25" s="221"/>
      <c r="AY25" s="221"/>
      <c r="AZ25" s="222"/>
      <c r="BA25" s="222"/>
      <c r="BB25" s="222"/>
    </row>
    <row r="26" spans="2:54" outlineLevel="2">
      <c r="B26" s="216" t="str">
        <f>"4.3.3 - "&amp;Opex!B64</f>
        <v>4.3.3 - Reconstrução da estrada principal / Rota alternativa</v>
      </c>
      <c r="D26" s="162">
        <f>Opex!D64</f>
        <v>0</v>
      </c>
      <c r="E26" s="162">
        <f>Opex!E64</f>
        <v>0</v>
      </c>
      <c r="F26" s="162">
        <f>Opex!F64</f>
        <v>0</v>
      </c>
      <c r="G26" s="162">
        <f>Opex!G64</f>
        <v>0</v>
      </c>
      <c r="H26" s="162">
        <f>Opex!H64</f>
        <v>0</v>
      </c>
      <c r="I26" s="162">
        <f>Opex!I64</f>
        <v>0</v>
      </c>
      <c r="J26" s="162">
        <f>Opex!J64</f>
        <v>0</v>
      </c>
      <c r="K26" s="162">
        <f>Opex!K64</f>
        <v>0</v>
      </c>
      <c r="L26" s="162">
        <f>Opex!L64</f>
        <v>0</v>
      </c>
      <c r="M26" s="162">
        <f>Opex!M64</f>
        <v>0</v>
      </c>
      <c r="N26" s="162">
        <f>Opex!N64</f>
        <v>0</v>
      </c>
      <c r="O26" s="162">
        <f>Opex!O64</f>
        <v>0</v>
      </c>
      <c r="P26" s="162">
        <f>Opex!P64</f>
        <v>0</v>
      </c>
      <c r="Q26" s="162">
        <f>Opex!Q64</f>
        <v>0</v>
      </c>
      <c r="R26" s="162">
        <f>Opex!R64</f>
        <v>0</v>
      </c>
      <c r="S26" s="162">
        <f>Opex!S64</f>
        <v>0</v>
      </c>
      <c r="T26" s="162">
        <f>Opex!T64</f>
        <v>0</v>
      </c>
      <c r="U26" s="162">
        <f>Opex!U64</f>
        <v>0</v>
      </c>
      <c r="V26" s="162">
        <f>Opex!V64</f>
        <v>0</v>
      </c>
      <c r="W26" s="162">
        <f>Opex!W64</f>
        <v>0</v>
      </c>
      <c r="X26" s="162">
        <f>Opex!X64</f>
        <v>0</v>
      </c>
      <c r="Y26" s="162">
        <f>Opex!Y64</f>
        <v>0</v>
      </c>
      <c r="Z26" s="162">
        <f>Opex!Z64</f>
        <v>0</v>
      </c>
      <c r="AA26" s="162">
        <f>Opex!AA64</f>
        <v>0</v>
      </c>
      <c r="AB26" s="162">
        <f>Opex!AB64</f>
        <v>0</v>
      </c>
      <c r="AC26" s="162">
        <f>Opex!AC64</f>
        <v>0</v>
      </c>
      <c r="AD26" s="162">
        <f>Opex!AD64</f>
        <v>0</v>
      </c>
      <c r="AE26" s="162">
        <f>Opex!AE64</f>
        <v>0</v>
      </c>
      <c r="AF26" s="162">
        <f>Opex!AF64</f>
        <v>0</v>
      </c>
      <c r="AG26" s="162">
        <f>Opex!AG64</f>
        <v>0</v>
      </c>
      <c r="AH26" s="162">
        <f>Opex!AH64</f>
        <v>0</v>
      </c>
      <c r="AI26" s="162">
        <f>Opex!AI64</f>
        <v>0</v>
      </c>
      <c r="AJ26" s="162">
        <f>Opex!AJ64</f>
        <v>0</v>
      </c>
      <c r="AK26" s="162">
        <f>Opex!AK64</f>
        <v>0</v>
      </c>
      <c r="AL26" s="162">
        <f>Opex!AL64</f>
        <v>0</v>
      </c>
      <c r="AM26" s="162">
        <f>Opex!AM64</f>
        <v>0</v>
      </c>
      <c r="AN26" s="162">
        <f>Opex!AN64</f>
        <v>0</v>
      </c>
      <c r="AO26" s="162">
        <f>Opex!AO64</f>
        <v>0</v>
      </c>
      <c r="AP26" s="162">
        <f>Opex!AP64</f>
        <v>0</v>
      </c>
      <c r="AQ26" s="162">
        <f>Opex!AQ64</f>
        <v>0</v>
      </c>
      <c r="AR26" s="162">
        <f>Opex!AR64</f>
        <v>0</v>
      </c>
      <c r="AS26" s="165">
        <f t="shared" si="2"/>
        <v>0</v>
      </c>
      <c r="AT26" s="221"/>
      <c r="AU26" s="221"/>
      <c r="AV26" s="221"/>
      <c r="AW26" s="221"/>
      <c r="AX26" s="221"/>
      <c r="AY26" s="221"/>
      <c r="AZ26" s="222"/>
      <c r="BA26" s="222"/>
      <c r="BB26" s="222"/>
    </row>
    <row r="27" spans="2:54" outlineLevel="2">
      <c r="B27" s="216" t="str">
        <f>"4.3.4 - "&amp;Opex!B65</f>
        <v>4.3.4 - Recuperação das estradas de colheita florestal</v>
      </c>
      <c r="D27" s="162">
        <f>Opex!D65</f>
        <v>0</v>
      </c>
      <c r="E27" s="162">
        <f>Opex!E65</f>
        <v>0</v>
      </c>
      <c r="F27" s="162">
        <f>Opex!F65</f>
        <v>0</v>
      </c>
      <c r="G27" s="162">
        <f>Opex!G65</f>
        <v>0</v>
      </c>
      <c r="H27" s="162">
        <f>Opex!H65</f>
        <v>0</v>
      </c>
      <c r="I27" s="162">
        <f>Opex!I65</f>
        <v>0</v>
      </c>
      <c r="J27" s="162">
        <f>Opex!J65</f>
        <v>0</v>
      </c>
      <c r="K27" s="162">
        <f>Opex!K65</f>
        <v>0</v>
      </c>
      <c r="L27" s="162">
        <f>Opex!L65</f>
        <v>0</v>
      </c>
      <c r="M27" s="162">
        <f>Opex!M65</f>
        <v>0</v>
      </c>
      <c r="N27" s="162">
        <f>Opex!N65</f>
        <v>0</v>
      </c>
      <c r="O27" s="162">
        <f>Opex!O65</f>
        <v>0</v>
      </c>
      <c r="P27" s="162">
        <f>Opex!P65</f>
        <v>0</v>
      </c>
      <c r="Q27" s="162">
        <f>Opex!Q65</f>
        <v>0</v>
      </c>
      <c r="R27" s="162">
        <f>Opex!R65</f>
        <v>0</v>
      </c>
      <c r="S27" s="162">
        <f>Opex!S65</f>
        <v>0</v>
      </c>
      <c r="T27" s="162">
        <f>Opex!T65</f>
        <v>0</v>
      </c>
      <c r="U27" s="162">
        <f>Opex!U65</f>
        <v>0</v>
      </c>
      <c r="V27" s="162">
        <f>Opex!V65</f>
        <v>0</v>
      </c>
      <c r="W27" s="162">
        <f>Opex!W65</f>
        <v>0</v>
      </c>
      <c r="X27" s="162">
        <f>Opex!X65</f>
        <v>0</v>
      </c>
      <c r="Y27" s="162">
        <f>Opex!Y65</f>
        <v>0</v>
      </c>
      <c r="Z27" s="162">
        <f>Opex!Z65</f>
        <v>0</v>
      </c>
      <c r="AA27" s="162">
        <f>Opex!AA65</f>
        <v>0</v>
      </c>
      <c r="AB27" s="162">
        <f>Opex!AB65</f>
        <v>0</v>
      </c>
      <c r="AC27" s="162">
        <f>Opex!AC65</f>
        <v>0</v>
      </c>
      <c r="AD27" s="162">
        <f>Opex!AD65</f>
        <v>0</v>
      </c>
      <c r="AE27" s="162">
        <f>Opex!AE65</f>
        <v>0</v>
      </c>
      <c r="AF27" s="162">
        <f>Opex!AF65</f>
        <v>0</v>
      </c>
      <c r="AG27" s="162">
        <f>Opex!AG65</f>
        <v>0</v>
      </c>
      <c r="AH27" s="162">
        <f>Opex!AH65</f>
        <v>0</v>
      </c>
      <c r="AI27" s="162">
        <f>Opex!AI65</f>
        <v>0</v>
      </c>
      <c r="AJ27" s="162">
        <f>Opex!AJ65</f>
        <v>0</v>
      </c>
      <c r="AK27" s="162">
        <f>Opex!AK65</f>
        <v>0</v>
      </c>
      <c r="AL27" s="162">
        <f>Opex!AL65</f>
        <v>0</v>
      </c>
      <c r="AM27" s="162">
        <f>Opex!AM65</f>
        <v>0</v>
      </c>
      <c r="AN27" s="162">
        <f>Opex!AN65</f>
        <v>0</v>
      </c>
      <c r="AO27" s="162">
        <f>Opex!AO65</f>
        <v>0</v>
      </c>
      <c r="AP27" s="162">
        <f>Opex!AP65</f>
        <v>0</v>
      </c>
      <c r="AQ27" s="162">
        <f>Opex!AQ65</f>
        <v>0</v>
      </c>
      <c r="AR27" s="162">
        <f>Opex!AR65</f>
        <v>0</v>
      </c>
      <c r="AS27" s="165">
        <f t="shared" si="2"/>
        <v>0</v>
      </c>
      <c r="AT27" s="221"/>
      <c r="AU27" s="221"/>
      <c r="AV27" s="221"/>
      <c r="AW27" s="221"/>
      <c r="AX27" s="221"/>
      <c r="AY27" s="221"/>
      <c r="AZ27" s="222"/>
      <c r="BA27" s="222"/>
      <c r="BB27" s="222"/>
    </row>
    <row r="28" spans="2:54" outlineLevel="2">
      <c r="B28" s="216" t="str">
        <f>"4.3.5 - "&amp;Opex!B66</f>
        <v xml:space="preserve">4.3.5 - Manutenção Infraestrutura </v>
      </c>
      <c r="D28" s="162">
        <f>Opex!D66</f>
        <v>0</v>
      </c>
      <c r="E28" s="162">
        <f>Opex!E66</f>
        <v>25.547197131471957</v>
      </c>
      <c r="F28" s="162">
        <f>Opex!F66</f>
        <v>25.547197131471957</v>
      </c>
      <c r="G28" s="162">
        <f>Opex!G66</f>
        <v>25.547197131471957</v>
      </c>
      <c r="H28" s="162">
        <f>Opex!H66</f>
        <v>25.547197131471957</v>
      </c>
      <c r="I28" s="162">
        <f>Opex!I66</f>
        <v>25.547197131471957</v>
      </c>
      <c r="J28" s="162">
        <f>Opex!J66</f>
        <v>25.547197131471957</v>
      </c>
      <c r="K28" s="162">
        <f>Opex!K66</f>
        <v>25.547197131471957</v>
      </c>
      <c r="L28" s="162">
        <f>Opex!L66</f>
        <v>25.547197131471957</v>
      </c>
      <c r="M28" s="162">
        <f>Opex!M66</f>
        <v>25.547197131471957</v>
      </c>
      <c r="N28" s="162">
        <f>Opex!N66</f>
        <v>25.547197131471957</v>
      </c>
      <c r="O28" s="162">
        <f>Opex!O66</f>
        <v>25.547197131471957</v>
      </c>
      <c r="P28" s="162">
        <f>Opex!P66</f>
        <v>25.547197131471957</v>
      </c>
      <c r="Q28" s="162">
        <f>Opex!Q66</f>
        <v>25.547197131471957</v>
      </c>
      <c r="R28" s="162">
        <f>Opex!R66</f>
        <v>25.547197131471957</v>
      </c>
      <c r="S28" s="162">
        <f>Opex!S66</f>
        <v>25.547197131471957</v>
      </c>
      <c r="T28" s="162">
        <f>Opex!T66</f>
        <v>25.547197131471957</v>
      </c>
      <c r="U28" s="162">
        <f>Opex!U66</f>
        <v>25.547197131471957</v>
      </c>
      <c r="V28" s="162">
        <f>Opex!V66</f>
        <v>25.547197131471957</v>
      </c>
      <c r="W28" s="162">
        <f>Opex!W66</f>
        <v>25.547197131471957</v>
      </c>
      <c r="X28" s="162">
        <f>Opex!X66</f>
        <v>25.547197131471957</v>
      </c>
      <c r="Y28" s="162">
        <f>Opex!Y66</f>
        <v>25.547197131471957</v>
      </c>
      <c r="Z28" s="162">
        <f>Opex!Z66</f>
        <v>25.547197131471957</v>
      </c>
      <c r="AA28" s="162">
        <f>Opex!AA66</f>
        <v>25.547197131471957</v>
      </c>
      <c r="AB28" s="162">
        <f>Opex!AB66</f>
        <v>25.547197131471957</v>
      </c>
      <c r="AC28" s="162">
        <f>Opex!AC66</f>
        <v>25.547197131471957</v>
      </c>
      <c r="AD28" s="162">
        <f>Opex!AD66</f>
        <v>25.547197131471957</v>
      </c>
      <c r="AE28" s="162">
        <f>Opex!AE66</f>
        <v>25.547197131471957</v>
      </c>
      <c r="AF28" s="162">
        <f>Opex!AF66</f>
        <v>25.547197131471957</v>
      </c>
      <c r="AG28" s="162">
        <f>Opex!AG66</f>
        <v>25.547197131471957</v>
      </c>
      <c r="AH28" s="162">
        <f>Opex!AH66</f>
        <v>25.547197131471957</v>
      </c>
      <c r="AI28" s="162">
        <f>Opex!AI66</f>
        <v>25.547197131471957</v>
      </c>
      <c r="AJ28" s="162">
        <f>Opex!AJ66</f>
        <v>25.547197131471957</v>
      </c>
      <c r="AK28" s="162">
        <f>Opex!AK66</f>
        <v>25.547197131471957</v>
      </c>
      <c r="AL28" s="162">
        <f>Opex!AL66</f>
        <v>25.547197131471957</v>
      </c>
      <c r="AM28" s="162">
        <f>Opex!AM66</f>
        <v>25.547197131471957</v>
      </c>
      <c r="AN28" s="162">
        <f>Opex!AN66</f>
        <v>0</v>
      </c>
      <c r="AO28" s="162">
        <f>Opex!AO66</f>
        <v>0</v>
      </c>
      <c r="AP28" s="162">
        <f>Opex!AP66</f>
        <v>0</v>
      </c>
      <c r="AQ28" s="162">
        <f>Opex!AQ66</f>
        <v>0</v>
      </c>
      <c r="AR28" s="162">
        <f>Opex!AR66</f>
        <v>0</v>
      </c>
      <c r="AS28" s="165">
        <f t="shared" si="2"/>
        <v>894.15189960151872</v>
      </c>
      <c r="AT28" s="221"/>
      <c r="AU28" s="221"/>
      <c r="AV28" s="221"/>
      <c r="AW28" s="221"/>
      <c r="AX28" s="221"/>
      <c r="AY28" s="221"/>
      <c r="AZ28" s="222"/>
      <c r="BA28" s="222"/>
      <c r="BB28" s="222"/>
    </row>
    <row r="29" spans="2:54" outlineLevel="2">
      <c r="B29" s="216" t="str">
        <f>"4.3.6 - "&amp;Opex!B67</f>
        <v>4.3.6 - Recuperação florestal e silvicultura de nativas</v>
      </c>
      <c r="D29" s="162">
        <f>Opex!D67</f>
        <v>0</v>
      </c>
      <c r="E29" s="162">
        <f ca="1">Opex!E67</f>
        <v>0</v>
      </c>
      <c r="F29" s="162">
        <f ca="1">Opex!F67</f>
        <v>1731.9721253668954</v>
      </c>
      <c r="G29" s="162">
        <f ca="1">Opex!G67</f>
        <v>2278.9090347318038</v>
      </c>
      <c r="H29" s="162">
        <f ca="1">Opex!H67</f>
        <v>2187.7344771035096</v>
      </c>
      <c r="I29" s="162">
        <f ca="1">Opex!I67</f>
        <v>2192.8764711885674</v>
      </c>
      <c r="J29" s="162">
        <f ca="1">Opex!J67</f>
        <v>2297.5510037511449</v>
      </c>
      <c r="K29" s="162">
        <f ca="1">Opex!K67</f>
        <v>2261.3718271518078</v>
      </c>
      <c r="L29" s="162">
        <f ca="1">Opex!L67</f>
        <v>2192.619727565756</v>
      </c>
      <c r="M29" s="162">
        <f ca="1">Opex!M67</f>
        <v>803.13308721460453</v>
      </c>
      <c r="N29" s="162">
        <f ca="1">Opex!N67</f>
        <v>341.89635847713936</v>
      </c>
      <c r="O29" s="162">
        <f ca="1">Opex!O67</f>
        <v>246.42605455017528</v>
      </c>
      <c r="P29" s="162">
        <f ca="1">Opex!P67</f>
        <v>183.45958514934813</v>
      </c>
      <c r="Q29" s="162">
        <f ca="1">Opex!Q67</f>
        <v>152.52309904764644</v>
      </c>
      <c r="R29" s="162">
        <f ca="1">Opex!R67</f>
        <v>125.95334198859487</v>
      </c>
      <c r="S29" s="162">
        <f ca="1">Opex!S67</f>
        <v>120.4810748700413</v>
      </c>
      <c r="T29" s="162">
        <f ca="1">Opex!T67</f>
        <v>87.582070504462706</v>
      </c>
      <c r="U29" s="162">
        <f ca="1">Opex!U67</f>
        <v>82.109806379839682</v>
      </c>
      <c r="V29" s="162">
        <f ca="1">Opex!V67</f>
        <v>44.991303515652547</v>
      </c>
      <c r="W29" s="162">
        <f ca="1">Opex!W67</f>
        <v>44.991303515652547</v>
      </c>
      <c r="X29" s="162">
        <f ca="1">Opex!X67</f>
        <v>44.991303515652547</v>
      </c>
      <c r="Y29" s="162">
        <f ca="1">Opex!Y67</f>
        <v>44.991303515652547</v>
      </c>
      <c r="Z29" s="162">
        <f ca="1">Opex!Z67</f>
        <v>44.991303515652547</v>
      </c>
      <c r="AA29" s="162">
        <f ca="1">Opex!AA67</f>
        <v>44.991303515652547</v>
      </c>
      <c r="AB29" s="162">
        <f ca="1">Opex!AB67</f>
        <v>44.991303515652547</v>
      </c>
      <c r="AC29" s="162">
        <f ca="1">Opex!AC67</f>
        <v>44.991303515652547</v>
      </c>
      <c r="AD29" s="162">
        <f ca="1">Opex!AD67</f>
        <v>44.991303515652547</v>
      </c>
      <c r="AE29" s="162">
        <f ca="1">Opex!AE67</f>
        <v>44.991303515652547</v>
      </c>
      <c r="AF29" s="162">
        <f ca="1">Opex!AF67</f>
        <v>44.991303515652547</v>
      </c>
      <c r="AG29" s="162">
        <f ca="1">Opex!AG67</f>
        <v>44.991303515652547</v>
      </c>
      <c r="AH29" s="162">
        <f ca="1">Opex!AH67</f>
        <v>44.991303515652547</v>
      </c>
      <c r="AI29" s="162">
        <f ca="1">Opex!AI67</f>
        <v>44.991303515652547</v>
      </c>
      <c r="AJ29" s="162">
        <f ca="1">Opex!AJ67</f>
        <v>44.991303515652547</v>
      </c>
      <c r="AK29" s="162">
        <f ca="1">Opex!AK67</f>
        <v>44.991303515652547</v>
      </c>
      <c r="AL29" s="162">
        <f ca="1">Opex!AL67</f>
        <v>44.991303515652547</v>
      </c>
      <c r="AM29" s="162">
        <f ca="1">Opex!AM67</f>
        <v>44.991303515652547</v>
      </c>
      <c r="AN29" s="162">
        <f ca="1">Opex!AN67</f>
        <v>0</v>
      </c>
      <c r="AO29" s="162">
        <f ca="1">Opex!AO67</f>
        <v>0</v>
      </c>
      <c r="AP29" s="162">
        <f ca="1">Opex!AP67</f>
        <v>0</v>
      </c>
      <c r="AQ29" s="162">
        <f ca="1">Opex!AQ67</f>
        <v>0</v>
      </c>
      <c r="AR29" s="162">
        <f ca="1">Opex!AR67</f>
        <v>0</v>
      </c>
      <c r="AS29" s="165">
        <f t="shared" ca="1" si="2"/>
        <v>18096.442608323094</v>
      </c>
      <c r="AT29" s="221"/>
      <c r="AU29" s="221"/>
      <c r="AV29" s="221"/>
      <c r="AW29" s="221"/>
      <c r="AX29" s="221"/>
      <c r="AY29" s="221"/>
      <c r="AZ29" s="222"/>
      <c r="BA29" s="222"/>
      <c r="BB29" s="222"/>
    </row>
    <row r="30" spans="2:54" outlineLevel="2">
      <c r="B30" s="216" t="str">
        <f>"4.3.7 - "&amp;Opex!B68</f>
        <v>4.3.7 - Erradicação de espécies invasoras</v>
      </c>
      <c r="D30" s="162">
        <f>Opex!D68</f>
        <v>0</v>
      </c>
      <c r="E30" s="162">
        <f>Opex!E68</f>
        <v>42.525175595447017</v>
      </c>
      <c r="F30" s="162">
        <f>Opex!F68</f>
        <v>42.525175595447017</v>
      </c>
      <c r="G30" s="162">
        <f>Opex!G68</f>
        <v>42.525175595447017</v>
      </c>
      <c r="H30" s="162">
        <f>Opex!H68</f>
        <v>42.525175595447017</v>
      </c>
      <c r="I30" s="162">
        <f>Opex!I68</f>
        <v>42.525175595447017</v>
      </c>
      <c r="J30" s="162">
        <f>Opex!J68</f>
        <v>42.525175595447017</v>
      </c>
      <c r="K30" s="162">
        <f>Opex!K68</f>
        <v>42.525175595447017</v>
      </c>
      <c r="L30" s="162">
        <f>Opex!L68</f>
        <v>42.525175595447017</v>
      </c>
      <c r="M30" s="162">
        <f>Opex!M68</f>
        <v>42.525175595447017</v>
      </c>
      <c r="N30" s="162">
        <f>Opex!N68</f>
        <v>42.525175595447017</v>
      </c>
      <c r="O30" s="162">
        <f>Opex!O68</f>
        <v>42.525175595447017</v>
      </c>
      <c r="P30" s="162">
        <f>Opex!P68</f>
        <v>42.525175595447017</v>
      </c>
      <c r="Q30" s="162">
        <f>Opex!Q68</f>
        <v>42.525175595447017</v>
      </c>
      <c r="R30" s="162">
        <f>Opex!R68</f>
        <v>42.525175595447017</v>
      </c>
      <c r="S30" s="162">
        <f>Opex!S68</f>
        <v>42.525175595447017</v>
      </c>
      <c r="T30" s="162">
        <f>Opex!T68</f>
        <v>42.525175595447017</v>
      </c>
      <c r="U30" s="162">
        <f>Opex!U68</f>
        <v>42.525175595447017</v>
      </c>
      <c r="V30" s="162">
        <f>Opex!V68</f>
        <v>42.525175595447017</v>
      </c>
      <c r="W30" s="162">
        <f>Opex!W68</f>
        <v>42.525175595447017</v>
      </c>
      <c r="X30" s="162">
        <f>Opex!X68</f>
        <v>42.525175595447017</v>
      </c>
      <c r="Y30" s="162">
        <f>Opex!Y68</f>
        <v>42.525175595447017</v>
      </c>
      <c r="Z30" s="162">
        <f>Opex!Z68</f>
        <v>42.525175595447017</v>
      </c>
      <c r="AA30" s="162">
        <f>Opex!AA68</f>
        <v>42.525175595447017</v>
      </c>
      <c r="AB30" s="162">
        <f>Opex!AB68</f>
        <v>42.525175595447017</v>
      </c>
      <c r="AC30" s="162">
        <f>Opex!AC68</f>
        <v>42.525175595447017</v>
      </c>
      <c r="AD30" s="162">
        <f>Opex!AD68</f>
        <v>42.525175595447017</v>
      </c>
      <c r="AE30" s="162">
        <f>Opex!AE68</f>
        <v>42.525175595447017</v>
      </c>
      <c r="AF30" s="162">
        <f>Opex!AF68</f>
        <v>42.525175595447017</v>
      </c>
      <c r="AG30" s="162">
        <f>Opex!AG68</f>
        <v>42.525175595447017</v>
      </c>
      <c r="AH30" s="162">
        <f>Opex!AH68</f>
        <v>42.525175595447017</v>
      </c>
      <c r="AI30" s="162">
        <f>Opex!AI68</f>
        <v>42.525175595447017</v>
      </c>
      <c r="AJ30" s="162">
        <f>Opex!AJ68</f>
        <v>42.525175595447017</v>
      </c>
      <c r="AK30" s="162">
        <f>Opex!AK68</f>
        <v>42.525175595447017</v>
      </c>
      <c r="AL30" s="162">
        <f>Opex!AL68</f>
        <v>42.525175595447017</v>
      </c>
      <c r="AM30" s="162">
        <f>Opex!AM68</f>
        <v>42.525175595447017</v>
      </c>
      <c r="AN30" s="162">
        <f>Opex!AN68</f>
        <v>0</v>
      </c>
      <c r="AO30" s="162">
        <f>Opex!AO68</f>
        <v>0</v>
      </c>
      <c r="AP30" s="162">
        <f>Opex!AP68</f>
        <v>0</v>
      </c>
      <c r="AQ30" s="162">
        <f>Opex!AQ68</f>
        <v>0</v>
      </c>
      <c r="AR30" s="162">
        <f>Opex!AR68</f>
        <v>0</v>
      </c>
      <c r="AS30" s="165">
        <f t="shared" si="2"/>
        <v>1488.3811458406458</v>
      </c>
      <c r="AT30" s="221"/>
      <c r="AU30" s="221"/>
      <c r="AV30" s="221"/>
      <c r="AW30" s="221"/>
      <c r="AX30" s="221"/>
      <c r="AY30" s="221"/>
      <c r="AZ30" s="222"/>
      <c r="BA30" s="222"/>
      <c r="BB30" s="222"/>
    </row>
    <row r="31" spans="2:54" outlineLevel="2">
      <c r="B31" s="216" t="str">
        <f>"4.3.8 - "&amp;Opex!B69</f>
        <v>4.3.8 - Auditoria Florestal Independente</v>
      </c>
      <c r="D31" s="162">
        <f>Opex!D69</f>
        <v>0</v>
      </c>
      <c r="E31" s="162">
        <f>Opex!E69</f>
        <v>0</v>
      </c>
      <c r="F31" s="162">
        <f>Opex!F69</f>
        <v>0</v>
      </c>
      <c r="G31" s="162">
        <f>Opex!G69</f>
        <v>0</v>
      </c>
      <c r="H31" s="162">
        <f>Opex!H69</f>
        <v>0</v>
      </c>
      <c r="I31" s="162">
        <f>Opex!I69</f>
        <v>0</v>
      </c>
      <c r="J31" s="162">
        <f>Opex!J69</f>
        <v>0</v>
      </c>
      <c r="K31" s="162">
        <f>Opex!K69</f>
        <v>0</v>
      </c>
      <c r="L31" s="162">
        <f>Opex!L69</f>
        <v>0</v>
      </c>
      <c r="M31" s="162">
        <f>Opex!M69</f>
        <v>0</v>
      </c>
      <c r="N31" s="162">
        <f>Opex!N69</f>
        <v>0</v>
      </c>
      <c r="O31" s="162">
        <f>Opex!O69</f>
        <v>0</v>
      </c>
      <c r="P31" s="162">
        <f>Opex!P69</f>
        <v>0</v>
      </c>
      <c r="Q31" s="162">
        <f>Opex!Q69</f>
        <v>0</v>
      </c>
      <c r="R31" s="162">
        <f>Opex!R69</f>
        <v>0</v>
      </c>
      <c r="S31" s="162">
        <f>Opex!S69</f>
        <v>0</v>
      </c>
      <c r="T31" s="162">
        <f>Opex!T69</f>
        <v>0</v>
      </c>
      <c r="U31" s="162">
        <f>Opex!U69</f>
        <v>0</v>
      </c>
      <c r="V31" s="162">
        <f>Opex!V69</f>
        <v>0</v>
      </c>
      <c r="W31" s="162">
        <f>Opex!W69</f>
        <v>0</v>
      </c>
      <c r="X31" s="162">
        <f>Opex!X69</f>
        <v>0</v>
      </c>
      <c r="Y31" s="162">
        <f>Opex!Y69</f>
        <v>0</v>
      </c>
      <c r="Z31" s="162">
        <f>Opex!Z69</f>
        <v>0</v>
      </c>
      <c r="AA31" s="162">
        <f>Opex!AA69</f>
        <v>0</v>
      </c>
      <c r="AB31" s="162">
        <f>Opex!AB69</f>
        <v>0</v>
      </c>
      <c r="AC31" s="162">
        <f>Opex!AC69</f>
        <v>0</v>
      </c>
      <c r="AD31" s="162">
        <f>Opex!AD69</f>
        <v>0</v>
      </c>
      <c r="AE31" s="162">
        <f>Opex!AE69</f>
        <v>0</v>
      </c>
      <c r="AF31" s="162">
        <f>Opex!AF69</f>
        <v>0</v>
      </c>
      <c r="AG31" s="162">
        <f>Opex!AG69</f>
        <v>0</v>
      </c>
      <c r="AH31" s="162">
        <f>Opex!AH69</f>
        <v>0</v>
      </c>
      <c r="AI31" s="162">
        <f>Opex!AI69</f>
        <v>0</v>
      </c>
      <c r="AJ31" s="162">
        <f>Opex!AJ69</f>
        <v>0</v>
      </c>
      <c r="AK31" s="162">
        <f>Opex!AK69</f>
        <v>0</v>
      </c>
      <c r="AL31" s="162">
        <f>Opex!AL69</f>
        <v>0</v>
      </c>
      <c r="AM31" s="162">
        <f>Opex!AM69</f>
        <v>0</v>
      </c>
      <c r="AN31" s="162">
        <f>Opex!AN69</f>
        <v>0</v>
      </c>
      <c r="AO31" s="162">
        <f>Opex!AO69</f>
        <v>0</v>
      </c>
      <c r="AP31" s="162">
        <f>Opex!AP69</f>
        <v>0</v>
      </c>
      <c r="AQ31" s="162">
        <f>Opex!AQ69</f>
        <v>0</v>
      </c>
      <c r="AR31" s="162">
        <f>Opex!AR69</f>
        <v>0</v>
      </c>
      <c r="AS31" s="165">
        <f t="shared" si="2"/>
        <v>0</v>
      </c>
      <c r="AT31" s="221"/>
      <c r="AU31" s="221"/>
      <c r="AV31" s="221"/>
      <c r="AW31" s="221"/>
      <c r="AX31" s="221"/>
      <c r="AY31" s="221"/>
      <c r="AZ31" s="222"/>
      <c r="BA31" s="222"/>
      <c r="BB31" s="222"/>
    </row>
    <row r="32" spans="2:54" outlineLevel="2">
      <c r="B32" s="216" t="str">
        <f>"4.3.9 - "&amp;Opex!B70</f>
        <v>4.3.9 - Obrigações acessórias (macrotemas)</v>
      </c>
      <c r="D32" s="162">
        <f>Opex!D70</f>
        <v>0</v>
      </c>
      <c r="E32" s="162">
        <f ca="1">Opex!E70</f>
        <v>1148.7272710497575</v>
      </c>
      <c r="F32" s="162">
        <f ca="1">Opex!F70</f>
        <v>1148.7272710497575</v>
      </c>
      <c r="G32" s="162">
        <f ca="1">Opex!G70</f>
        <v>1148.7272710497573</v>
      </c>
      <c r="H32" s="162">
        <f ca="1">Opex!H70</f>
        <v>1148.7272710497573</v>
      </c>
      <c r="I32" s="162">
        <f ca="1">Opex!I70</f>
        <v>991.67152369008988</v>
      </c>
      <c r="J32" s="162">
        <f ca="1">Opex!J70</f>
        <v>991.67152369008966</v>
      </c>
      <c r="K32" s="162">
        <f ca="1">Opex!K70</f>
        <v>991.67152369008966</v>
      </c>
      <c r="L32" s="162">
        <f ca="1">Opex!L70</f>
        <v>0</v>
      </c>
      <c r="M32" s="162">
        <f ca="1">Opex!M70</f>
        <v>1.1817536697821605</v>
      </c>
      <c r="N32" s="162">
        <f ca="1">Opex!N70</f>
        <v>1.4879229851929643</v>
      </c>
      <c r="O32" s="162">
        <f ca="1">Opex!O70</f>
        <v>4.6322529198344276</v>
      </c>
      <c r="P32" s="162">
        <f ca="1">Opex!P70</f>
        <v>6.7914069596490227</v>
      </c>
      <c r="Q32" s="162">
        <f ca="1">Opex!Q70</f>
        <v>14.141114509789869</v>
      </c>
      <c r="R32" s="162">
        <f ca="1">Opex!R70</f>
        <v>22.460816050413882</v>
      </c>
      <c r="S32" s="162">
        <f ca="1">Opex!S70</f>
        <v>35.183788555852409</v>
      </c>
      <c r="T32" s="162">
        <f ca="1">Opex!T70</f>
        <v>36.886683296083</v>
      </c>
      <c r="U32" s="162">
        <f ca="1">Opex!U70</f>
        <v>42.364396797196086</v>
      </c>
      <c r="V32" s="162">
        <f ca="1">Opex!V70</f>
        <v>42.364396797196086</v>
      </c>
      <c r="W32" s="162">
        <f ca="1">Opex!W70</f>
        <v>59.024980238730485</v>
      </c>
      <c r="X32" s="162">
        <f ca="1">Opex!X70</f>
        <v>72.359191143977583</v>
      </c>
      <c r="Y32" s="162">
        <f ca="1">Opex!Y70</f>
        <v>136.84139248759507</v>
      </c>
      <c r="Z32" s="162">
        <f ca="1">Opex!Z70</f>
        <v>136.84139248759507</v>
      </c>
      <c r="AA32" s="162">
        <f ca="1">Opex!AA70</f>
        <v>136.84138390258659</v>
      </c>
      <c r="AB32" s="162">
        <f ca="1">Opex!AB70</f>
        <v>136.84138390258656</v>
      </c>
      <c r="AC32" s="162">
        <f ca="1">Opex!AC70</f>
        <v>136.84138390258656</v>
      </c>
      <c r="AD32" s="162">
        <f ca="1">Opex!AD70</f>
        <v>66.053639024556844</v>
      </c>
      <c r="AE32" s="162">
        <f ca="1">Opex!AE70</f>
        <v>120.17376839404035</v>
      </c>
      <c r="AF32" s="162">
        <f ca="1">Opex!AF70</f>
        <v>258.14567081671464</v>
      </c>
      <c r="AG32" s="162">
        <f ca="1">Opex!AG70</f>
        <v>258.14567081671464</v>
      </c>
      <c r="AH32" s="162">
        <f ca="1">Opex!AH70</f>
        <v>258.14565244746029</v>
      </c>
      <c r="AI32" s="162">
        <f ca="1">Opex!AI70</f>
        <v>258.14565244746024</v>
      </c>
      <c r="AJ32" s="162">
        <f ca="1">Opex!AJ70</f>
        <v>258.14565244746024</v>
      </c>
      <c r="AK32" s="162">
        <f ca="1">Opex!AK70</f>
        <v>30.405160141977049</v>
      </c>
      <c r="AL32" s="162">
        <f ca="1">Opex!AL70</f>
        <v>30.405160141977049</v>
      </c>
      <c r="AM32" s="162">
        <f ca="1">Opex!AM70</f>
        <v>30.405160141977049</v>
      </c>
      <c r="AN32" s="162">
        <f>Opex!AN70</f>
        <v>0</v>
      </c>
      <c r="AO32" s="162">
        <f>Opex!AO70</f>
        <v>0</v>
      </c>
      <c r="AP32" s="162">
        <f>Opex!AP70</f>
        <v>0</v>
      </c>
      <c r="AQ32" s="162">
        <f>Opex!AQ70</f>
        <v>0</v>
      </c>
      <c r="AR32" s="162">
        <f>Opex!AR70</f>
        <v>0</v>
      </c>
      <c r="AS32" s="165">
        <f t="shared" ca="1" si="2"/>
        <v>10161.180482696287</v>
      </c>
      <c r="AT32" s="221"/>
      <c r="AU32" s="221"/>
      <c r="AV32" s="221"/>
      <c r="AW32" s="221"/>
      <c r="AX32" s="221"/>
      <c r="AY32" s="221"/>
      <c r="AZ32" s="222"/>
      <c r="BA32" s="222"/>
      <c r="BB32" s="222"/>
    </row>
    <row r="33" spans="2:54" outlineLevel="2">
      <c r="B33" s="216" t="str">
        <f>"4.3.10 - "&amp;Opex!B71</f>
        <v>4.3.10 - Outras obrigações (indicadores classificatórios)</v>
      </c>
      <c r="D33" s="162">
        <f>Opex!D71</f>
        <v>0</v>
      </c>
      <c r="E33" s="162">
        <f ca="1">Opex!E71</f>
        <v>765.81818069983842</v>
      </c>
      <c r="F33" s="162">
        <f ca="1">Opex!F71</f>
        <v>765.81818069983842</v>
      </c>
      <c r="G33" s="162">
        <f ca="1">Opex!G71</f>
        <v>765.81818069983831</v>
      </c>
      <c r="H33" s="162">
        <f ca="1">Opex!H71</f>
        <v>765.81818069983831</v>
      </c>
      <c r="I33" s="162">
        <f ca="1">Opex!I71</f>
        <v>661.11434912672655</v>
      </c>
      <c r="J33" s="162">
        <f ca="1">Opex!J71</f>
        <v>661.11434912672644</v>
      </c>
      <c r="K33" s="162">
        <f ca="1">Opex!K71</f>
        <v>661.11434912672644</v>
      </c>
      <c r="L33" s="162">
        <f ca="1">Opex!L71</f>
        <v>0</v>
      </c>
      <c r="M33" s="162">
        <f ca="1">Opex!M71</f>
        <v>0.78783577985477371</v>
      </c>
      <c r="N33" s="162">
        <f>Opex!N71</f>
        <v>0</v>
      </c>
      <c r="O33" s="162">
        <f>Opex!O71</f>
        <v>0</v>
      </c>
      <c r="P33" s="162">
        <f>Opex!P71</f>
        <v>0</v>
      </c>
      <c r="Q33" s="162">
        <f>Opex!Q71</f>
        <v>0</v>
      </c>
      <c r="R33" s="162">
        <f>Opex!R71</f>
        <v>0</v>
      </c>
      <c r="S33" s="162">
        <f>Opex!S71</f>
        <v>0</v>
      </c>
      <c r="T33" s="162">
        <f>Opex!T71</f>
        <v>0</v>
      </c>
      <c r="U33" s="162">
        <f>Opex!U71</f>
        <v>0</v>
      </c>
      <c r="V33" s="162">
        <f>Opex!V71</f>
        <v>0</v>
      </c>
      <c r="W33" s="162">
        <f>Opex!W71</f>
        <v>0</v>
      </c>
      <c r="X33" s="162">
        <f>Opex!X71</f>
        <v>0</v>
      </c>
      <c r="Y33" s="162">
        <f>Opex!Y71</f>
        <v>0</v>
      </c>
      <c r="Z33" s="162">
        <f>Opex!Z71</f>
        <v>0</v>
      </c>
      <c r="AA33" s="162">
        <f>Opex!AA71</f>
        <v>0</v>
      </c>
      <c r="AB33" s="162">
        <f>Opex!AB71</f>
        <v>0</v>
      </c>
      <c r="AC33" s="162">
        <f>Opex!AC71</f>
        <v>0</v>
      </c>
      <c r="AD33" s="162">
        <f>Opex!AD71</f>
        <v>0</v>
      </c>
      <c r="AE33" s="162">
        <f>Opex!AE71</f>
        <v>0</v>
      </c>
      <c r="AF33" s="162">
        <f>Opex!AF71</f>
        <v>0</v>
      </c>
      <c r="AG33" s="162">
        <f>Opex!AG71</f>
        <v>0</v>
      </c>
      <c r="AH33" s="162">
        <f>Opex!AH71</f>
        <v>0</v>
      </c>
      <c r="AI33" s="162">
        <f>Opex!AI71</f>
        <v>0</v>
      </c>
      <c r="AJ33" s="162">
        <f>Opex!AJ71</f>
        <v>0</v>
      </c>
      <c r="AK33" s="162">
        <f>Opex!AK71</f>
        <v>0</v>
      </c>
      <c r="AL33" s="162">
        <f>Opex!AL71</f>
        <v>0</v>
      </c>
      <c r="AM33" s="162">
        <f>Opex!AM71</f>
        <v>0</v>
      </c>
      <c r="AN33" s="162">
        <f>Opex!AN71</f>
        <v>0</v>
      </c>
      <c r="AO33" s="162">
        <f>Opex!AO71</f>
        <v>0</v>
      </c>
      <c r="AP33" s="162">
        <f>Opex!AP71</f>
        <v>0</v>
      </c>
      <c r="AQ33" s="162">
        <f>Opex!AQ71</f>
        <v>0</v>
      </c>
      <c r="AR33" s="162">
        <f>Opex!AR71</f>
        <v>0</v>
      </c>
      <c r="AS33" s="165">
        <f t="shared" ca="1" si="2"/>
        <v>5047.4036059593873</v>
      </c>
      <c r="AT33" s="221"/>
      <c r="AU33" s="221"/>
      <c r="AV33" s="221"/>
      <c r="AW33" s="221"/>
      <c r="AX33" s="221"/>
      <c r="AY33" s="221"/>
      <c r="AZ33" s="222"/>
      <c r="BA33" s="222"/>
      <c r="BB33" s="222"/>
    </row>
    <row r="34" spans="2:54" outlineLevel="2">
      <c r="B34" s="216" t="str">
        <f>"4.3.11- "&amp;Opex!B72</f>
        <v>4.3.11- Consultorias Técnicas</v>
      </c>
      <c r="D34" s="162">
        <f>Opex!D72</f>
        <v>0</v>
      </c>
      <c r="E34" s="162">
        <f>Opex!E72</f>
        <v>556.85132357477846</v>
      </c>
      <c r="F34" s="162">
        <f>Opex!F72</f>
        <v>15.910037816422243</v>
      </c>
      <c r="G34" s="162">
        <f>Opex!G72</f>
        <v>15.910037816422243</v>
      </c>
      <c r="H34" s="162">
        <f>Opex!H72</f>
        <v>15.910037816422243</v>
      </c>
      <c r="I34" s="162">
        <f>Opex!I72</f>
        <v>249.25725912394847</v>
      </c>
      <c r="J34" s="162">
        <f>Opex!J72</f>
        <v>15.910037816422243</v>
      </c>
      <c r="K34" s="162">
        <f>Opex!K72</f>
        <v>15.910037816422243</v>
      </c>
      <c r="L34" s="162">
        <f>Opex!L72</f>
        <v>15.910037816422243</v>
      </c>
      <c r="M34" s="162">
        <f>Opex!M72</f>
        <v>15.910037816422243</v>
      </c>
      <c r="N34" s="162">
        <f>Opex!N72</f>
        <v>121.97695659257053</v>
      </c>
      <c r="O34" s="162">
        <f>Opex!O72</f>
        <v>15.910037816422243</v>
      </c>
      <c r="P34" s="162">
        <f>Opex!P72</f>
        <v>15.910037816422243</v>
      </c>
      <c r="Q34" s="162">
        <f>Opex!Q72</f>
        <v>15.910037816422243</v>
      </c>
      <c r="R34" s="162">
        <f>Opex!R72</f>
        <v>15.910037816422243</v>
      </c>
      <c r="S34" s="162">
        <f>Opex!S72</f>
        <v>121.97695659257053</v>
      </c>
      <c r="T34" s="162">
        <f>Opex!T72</f>
        <v>15.910037816422243</v>
      </c>
      <c r="U34" s="162">
        <f>Opex!U72</f>
        <v>15.910037816422243</v>
      </c>
      <c r="V34" s="162">
        <f>Opex!V72</f>
        <v>15.910037816422243</v>
      </c>
      <c r="W34" s="162">
        <f>Opex!W72</f>
        <v>15.910037816422243</v>
      </c>
      <c r="X34" s="162">
        <f>Opex!X72</f>
        <v>15.910037816422243</v>
      </c>
      <c r="Y34" s="162">
        <f>Opex!Y72</f>
        <v>15.910037816422243</v>
      </c>
      <c r="Z34" s="162">
        <f>Opex!Z72</f>
        <v>15.910037816422243</v>
      </c>
      <c r="AA34" s="162">
        <f>Opex!AA72</f>
        <v>15.910037816422243</v>
      </c>
      <c r="AB34" s="162">
        <f>Opex!AB72</f>
        <v>15.910037816422243</v>
      </c>
      <c r="AC34" s="162">
        <f>Opex!AC72</f>
        <v>15.910037816422243</v>
      </c>
      <c r="AD34" s="162">
        <f>Opex!AD72</f>
        <v>15.910037816422243</v>
      </c>
      <c r="AE34" s="162">
        <f>Opex!AE72</f>
        <v>15.910037816422243</v>
      </c>
      <c r="AF34" s="162">
        <f>Opex!AF72</f>
        <v>15.910037816422243</v>
      </c>
      <c r="AG34" s="162">
        <f>Opex!AG72</f>
        <v>15.910037816422243</v>
      </c>
      <c r="AH34" s="162">
        <f>Opex!AH72</f>
        <v>15.910037816422243</v>
      </c>
      <c r="AI34" s="162">
        <f>Opex!AI72</f>
        <v>15.910037816422243</v>
      </c>
      <c r="AJ34" s="162">
        <f>Opex!AJ72</f>
        <v>15.910037816422243</v>
      </c>
      <c r="AK34" s="162">
        <f>Opex!AK72</f>
        <v>15.910037816422243</v>
      </c>
      <c r="AL34" s="162">
        <f>Opex!AL72</f>
        <v>15.910037816422243</v>
      </c>
      <c r="AM34" s="162">
        <f>Opex!AM72</f>
        <v>15.910037816422243</v>
      </c>
      <c r="AN34" s="162">
        <f>Opex!AN72</f>
        <v>0</v>
      </c>
      <c r="AO34" s="162">
        <f>Opex!AO72</f>
        <v>0</v>
      </c>
      <c r="AP34" s="162">
        <f>Opex!AP72</f>
        <v>0</v>
      </c>
      <c r="AQ34" s="162">
        <f>Opex!AQ72</f>
        <v>0</v>
      </c>
      <c r="AR34" s="162">
        <f>Opex!AR72</f>
        <v>0</v>
      </c>
      <c r="AS34" s="165">
        <f t="shared" si="2"/>
        <v>1543.27366819296</v>
      </c>
      <c r="AT34" s="221"/>
      <c r="AU34" s="221"/>
      <c r="AV34" s="221"/>
      <c r="AW34" s="221"/>
      <c r="AX34" s="221"/>
      <c r="AY34" s="221"/>
      <c r="AZ34" s="222"/>
      <c r="BA34" s="222"/>
      <c r="BB34" s="222"/>
    </row>
    <row r="35" spans="2:54" outlineLevel="1">
      <c r="B35" s="144" t="s">
        <v>633</v>
      </c>
      <c r="D35" s="162">
        <f>SUM(D36:D41)</f>
        <v>0</v>
      </c>
      <c r="E35" s="162">
        <f t="shared" ref="E35:AR35" ca="1" si="10">SUM(E36:E41)</f>
        <v>1285.7669438289254</v>
      </c>
      <c r="F35" s="162">
        <f t="shared" ca="1" si="10"/>
        <v>1285.7669438289254</v>
      </c>
      <c r="G35" s="162">
        <f t="shared" ca="1" si="10"/>
        <v>1285.7669438289254</v>
      </c>
      <c r="H35" s="162">
        <f t="shared" ca="1" si="10"/>
        <v>1285.7669438289254</v>
      </c>
      <c r="I35" s="162">
        <f t="shared" ca="1" si="10"/>
        <v>1285.7669438289254</v>
      </c>
      <c r="J35" s="162">
        <f t="shared" ca="1" si="10"/>
        <v>1285.7669438289254</v>
      </c>
      <c r="K35" s="162">
        <f t="shared" ca="1" si="10"/>
        <v>1285.7669438289254</v>
      </c>
      <c r="L35" s="162">
        <f t="shared" ca="1" si="10"/>
        <v>1089.9090473005765</v>
      </c>
      <c r="M35" s="162">
        <f t="shared" ca="1" si="10"/>
        <v>1089.9090473005765</v>
      </c>
      <c r="N35" s="162">
        <f t="shared" ca="1" si="10"/>
        <v>1029.8187436534681</v>
      </c>
      <c r="O35" s="162">
        <f t="shared" ca="1" si="10"/>
        <v>1029.8187436534681</v>
      </c>
      <c r="P35" s="162">
        <f t="shared" ca="1" si="10"/>
        <v>1029.8187436534681</v>
      </c>
      <c r="Q35" s="162">
        <f t="shared" ca="1" si="10"/>
        <v>1029.8187436534681</v>
      </c>
      <c r="R35" s="162">
        <f t="shared" ca="1" si="10"/>
        <v>1029.8187436534681</v>
      </c>
      <c r="S35" s="162">
        <f t="shared" ca="1" si="10"/>
        <v>1029.8187436534681</v>
      </c>
      <c r="T35" s="162">
        <f t="shared" ca="1" si="10"/>
        <v>1029.8187436534681</v>
      </c>
      <c r="U35" s="162">
        <f t="shared" ca="1" si="10"/>
        <v>1029.8187436534681</v>
      </c>
      <c r="V35" s="162">
        <f t="shared" ca="1" si="10"/>
        <v>1029.8187436534681</v>
      </c>
      <c r="W35" s="162">
        <f t="shared" ca="1" si="10"/>
        <v>1029.8187436534681</v>
      </c>
      <c r="X35" s="162">
        <f t="shared" ca="1" si="10"/>
        <v>1029.8187436534681</v>
      </c>
      <c r="Y35" s="162">
        <f t="shared" ca="1" si="10"/>
        <v>1029.8187436534681</v>
      </c>
      <c r="Z35" s="162">
        <f t="shared" ca="1" si="10"/>
        <v>1029.8187436534681</v>
      </c>
      <c r="AA35" s="162">
        <f t="shared" ca="1" si="10"/>
        <v>1029.8187436534681</v>
      </c>
      <c r="AB35" s="162">
        <f t="shared" ca="1" si="10"/>
        <v>1029.8187436534681</v>
      </c>
      <c r="AC35" s="162">
        <f t="shared" ca="1" si="10"/>
        <v>1029.8187436534681</v>
      </c>
      <c r="AD35" s="162">
        <f t="shared" ca="1" si="10"/>
        <v>1029.8187436534681</v>
      </c>
      <c r="AE35" s="162">
        <f t="shared" ca="1" si="10"/>
        <v>1029.8187436534681</v>
      </c>
      <c r="AF35" s="162">
        <f t="shared" ca="1" si="10"/>
        <v>1029.8187436534681</v>
      </c>
      <c r="AG35" s="162">
        <f t="shared" ca="1" si="10"/>
        <v>1029.8187436534681</v>
      </c>
      <c r="AH35" s="162">
        <f t="shared" ca="1" si="10"/>
        <v>1029.8187436534681</v>
      </c>
      <c r="AI35" s="162">
        <f t="shared" ca="1" si="10"/>
        <v>1029.8187436534681</v>
      </c>
      <c r="AJ35" s="162">
        <f t="shared" ca="1" si="10"/>
        <v>1029.8187436534681</v>
      </c>
      <c r="AK35" s="162">
        <f t="shared" ca="1" si="10"/>
        <v>1029.8187436534681</v>
      </c>
      <c r="AL35" s="162">
        <f t="shared" ca="1" si="10"/>
        <v>1029.8187436534681</v>
      </c>
      <c r="AM35" s="162">
        <f t="shared" ca="1" si="10"/>
        <v>1029.8187436534681</v>
      </c>
      <c r="AN35" s="162">
        <f t="shared" ca="1" si="10"/>
        <v>0</v>
      </c>
      <c r="AO35" s="162">
        <f t="shared" ca="1" si="10"/>
        <v>0</v>
      </c>
      <c r="AP35" s="162">
        <f t="shared" ca="1" si="10"/>
        <v>0</v>
      </c>
      <c r="AQ35" s="162">
        <f t="shared" ca="1" si="10"/>
        <v>0</v>
      </c>
      <c r="AR35" s="162">
        <f t="shared" ca="1" si="10"/>
        <v>0</v>
      </c>
      <c r="AS35" s="165">
        <f t="shared" ca="1" si="2"/>
        <v>37955.474036393789</v>
      </c>
      <c r="AT35" s="221"/>
      <c r="AU35" s="221"/>
      <c r="AV35" s="221"/>
      <c r="AW35" s="221"/>
      <c r="AX35" s="221"/>
      <c r="AY35" s="221"/>
      <c r="AZ35" s="222"/>
      <c r="BA35" s="222"/>
      <c r="BB35" s="222"/>
    </row>
    <row r="36" spans="2:54" outlineLevel="2">
      <c r="B36" s="216" t="s">
        <v>1178</v>
      </c>
      <c r="D36" s="162">
        <f>Pessoal!D38*(1+Controle!$N$19)</f>
        <v>0</v>
      </c>
      <c r="E36" s="162">
        <f>Pessoal!E38*(1+Controle!$N$19)</f>
        <v>801.7827018211301</v>
      </c>
      <c r="F36" s="162">
        <f>Pessoal!F38*(1+Controle!$N$19)</f>
        <v>801.7827018211301</v>
      </c>
      <c r="G36" s="162">
        <f>Pessoal!G38*(1+Controle!$N$19)</f>
        <v>801.7827018211301</v>
      </c>
      <c r="H36" s="162">
        <f>Pessoal!H38*(1+Controle!$N$19)</f>
        <v>801.7827018211301</v>
      </c>
      <c r="I36" s="162">
        <f>Pessoal!I38*(1+Controle!$N$19)</f>
        <v>801.7827018211301</v>
      </c>
      <c r="J36" s="162">
        <f>Pessoal!J38*(1+Controle!$N$19)</f>
        <v>801.7827018211301</v>
      </c>
      <c r="K36" s="162">
        <f>Pessoal!K38*(1+Controle!$N$19)</f>
        <v>801.7827018211301</v>
      </c>
      <c r="L36" s="162">
        <f>Pessoal!L38*(1+Controle!$N$19)</f>
        <v>615.25137179413105</v>
      </c>
      <c r="M36" s="162">
        <f>Pessoal!M38*(1+Controle!$N$19)</f>
        <v>615.25137179413105</v>
      </c>
      <c r="N36" s="162">
        <f>Pessoal!N38*(1+Controle!$N$19)</f>
        <v>615.25137179413105</v>
      </c>
      <c r="O36" s="162">
        <f>Pessoal!O38*(1+Controle!$N$19)</f>
        <v>615.25137179413105</v>
      </c>
      <c r="P36" s="162">
        <f>Pessoal!P38*(1+Controle!$N$19)</f>
        <v>615.25137179413105</v>
      </c>
      <c r="Q36" s="162">
        <f>Pessoal!Q38*(1+Controle!$N$19)</f>
        <v>615.25137179413105</v>
      </c>
      <c r="R36" s="162">
        <f>Pessoal!R38*(1+Controle!$N$19)</f>
        <v>615.25137179413105</v>
      </c>
      <c r="S36" s="162">
        <f>Pessoal!S38*(1+Controle!$N$19)</f>
        <v>615.25137179413105</v>
      </c>
      <c r="T36" s="162">
        <f>Pessoal!T38*(1+Controle!$N$19)</f>
        <v>615.25137179413105</v>
      </c>
      <c r="U36" s="162">
        <f>Pessoal!U38*(1+Controle!$N$19)</f>
        <v>615.25137179413105</v>
      </c>
      <c r="V36" s="162">
        <f>Pessoal!V38*(1+Controle!$N$19)</f>
        <v>615.25137179413105</v>
      </c>
      <c r="W36" s="162">
        <f>Pessoal!W38*(1+Controle!$N$19)</f>
        <v>615.25137179413105</v>
      </c>
      <c r="X36" s="162">
        <f>Pessoal!X38*(1+Controle!$N$19)</f>
        <v>615.25137179413105</v>
      </c>
      <c r="Y36" s="162">
        <f>Pessoal!Y38*(1+Controle!$N$19)</f>
        <v>615.25137179413105</v>
      </c>
      <c r="Z36" s="162">
        <f>Pessoal!Z38*(1+Controle!$N$19)</f>
        <v>615.25137179413105</v>
      </c>
      <c r="AA36" s="162">
        <f>Pessoal!AA38*(1+Controle!$N$19)</f>
        <v>615.25137179413105</v>
      </c>
      <c r="AB36" s="162">
        <f>Pessoal!AB38*(1+Controle!$N$19)</f>
        <v>615.25137179413105</v>
      </c>
      <c r="AC36" s="162">
        <f>Pessoal!AC38*(1+Controle!$N$19)</f>
        <v>615.25137179413105</v>
      </c>
      <c r="AD36" s="162">
        <f>Pessoal!AD38*(1+Controle!$N$19)</f>
        <v>615.25137179413105</v>
      </c>
      <c r="AE36" s="162">
        <f>Pessoal!AE38*(1+Controle!$N$19)</f>
        <v>615.25137179413105</v>
      </c>
      <c r="AF36" s="162">
        <f>Pessoal!AF38*(1+Controle!$N$19)</f>
        <v>615.25137179413105</v>
      </c>
      <c r="AG36" s="162">
        <f>Pessoal!AG38*(1+Controle!$N$19)</f>
        <v>615.25137179413105</v>
      </c>
      <c r="AH36" s="162">
        <f>Pessoal!AH38*(1+Controle!$N$19)</f>
        <v>615.25137179413105</v>
      </c>
      <c r="AI36" s="162">
        <f>Pessoal!AI38</f>
        <v>615.25137179413105</v>
      </c>
      <c r="AJ36" s="162">
        <f>Pessoal!AJ38</f>
        <v>615.25137179413105</v>
      </c>
      <c r="AK36" s="162">
        <f>Pessoal!AK38</f>
        <v>615.25137179413105</v>
      </c>
      <c r="AL36" s="162">
        <f>Pessoal!AL38</f>
        <v>615.25137179413105</v>
      </c>
      <c r="AM36" s="162">
        <f>Pessoal!AM38</f>
        <v>615.25137179413105</v>
      </c>
      <c r="AN36" s="162">
        <f>Pessoal!AN38</f>
        <v>0</v>
      </c>
      <c r="AO36" s="162">
        <f>Pessoal!AO38</f>
        <v>0</v>
      </c>
      <c r="AP36" s="162">
        <f>Pessoal!AP38</f>
        <v>0</v>
      </c>
      <c r="AQ36" s="162">
        <f>Pessoal!AQ38</f>
        <v>0</v>
      </c>
      <c r="AR36" s="162">
        <f>Pessoal!AR38</f>
        <v>0</v>
      </c>
      <c r="AS36" s="165">
        <f t="shared" si="2"/>
        <v>22839.5173229836</v>
      </c>
      <c r="AT36" s="221"/>
      <c r="AU36" s="221"/>
      <c r="AV36" s="221"/>
      <c r="AW36" s="221"/>
      <c r="AX36" s="221"/>
      <c r="AY36" s="221"/>
      <c r="AZ36" s="222"/>
      <c r="BA36" s="222"/>
      <c r="BB36" s="222"/>
    </row>
    <row r="37" spans="2:54" outlineLevel="2">
      <c r="B37" s="216" t="s">
        <v>1179</v>
      </c>
      <c r="D37" s="162">
        <f>Pessoal!D61*(1+Controle!$N$19)</f>
        <v>0</v>
      </c>
      <c r="E37" s="162">
        <f>Pessoal!E61*(1+Controle!$N$19)</f>
        <v>104.5819318943563</v>
      </c>
      <c r="F37" s="162">
        <f>$E37*'Premissas macro'!F17</f>
        <v>104.5819318943563</v>
      </c>
      <c r="G37" s="162">
        <f>$E37*'Premissas macro'!G17</f>
        <v>104.5819318943563</v>
      </c>
      <c r="H37" s="162">
        <f>$E37*'Premissas macro'!H17</f>
        <v>104.5819318943563</v>
      </c>
      <c r="I37" s="162">
        <f>$E37*'Premissas macro'!I17</f>
        <v>104.5819318943563</v>
      </c>
      <c r="J37" s="162">
        <f>$E37*'Premissas macro'!J17</f>
        <v>104.5819318943563</v>
      </c>
      <c r="K37" s="162">
        <f>$E37*'Premissas macro'!K17</f>
        <v>104.5819318943563</v>
      </c>
      <c r="L37" s="162">
        <f>$E37*'Premissas macro'!L17</f>
        <v>104.5819318943563</v>
      </c>
      <c r="M37" s="162">
        <f>$E37*'Premissas macro'!M17</f>
        <v>104.5819318943563</v>
      </c>
      <c r="N37" s="162">
        <f>$E37*'Premissas macro'!N17</f>
        <v>104.5819318943563</v>
      </c>
      <c r="O37" s="162">
        <f>$E37*'Premissas macro'!O17</f>
        <v>104.5819318943563</v>
      </c>
      <c r="P37" s="162">
        <f>$E37*'Premissas macro'!P17</f>
        <v>104.5819318943563</v>
      </c>
      <c r="Q37" s="162">
        <f>$E37*'Premissas macro'!Q17</f>
        <v>104.5819318943563</v>
      </c>
      <c r="R37" s="162">
        <f>$E37*'Premissas macro'!R17</f>
        <v>104.5819318943563</v>
      </c>
      <c r="S37" s="162">
        <f>$E37*'Premissas macro'!S17</f>
        <v>104.5819318943563</v>
      </c>
      <c r="T37" s="162">
        <f>$E37*'Premissas macro'!T17</f>
        <v>104.5819318943563</v>
      </c>
      <c r="U37" s="162">
        <f>$E37*'Premissas macro'!U17</f>
        <v>104.5819318943563</v>
      </c>
      <c r="V37" s="162">
        <f>$E37*'Premissas macro'!V17</f>
        <v>104.5819318943563</v>
      </c>
      <c r="W37" s="162">
        <f>$E37*'Premissas macro'!W17</f>
        <v>104.5819318943563</v>
      </c>
      <c r="X37" s="162">
        <f>$E37*'Premissas macro'!X17</f>
        <v>104.5819318943563</v>
      </c>
      <c r="Y37" s="162">
        <f>$E37*'Premissas macro'!Y17</f>
        <v>104.5819318943563</v>
      </c>
      <c r="Z37" s="162">
        <f>$E37*'Premissas macro'!Z17</f>
        <v>104.5819318943563</v>
      </c>
      <c r="AA37" s="162">
        <f>$E37*'Premissas macro'!AA17</f>
        <v>104.5819318943563</v>
      </c>
      <c r="AB37" s="162">
        <f>$E37*'Premissas macro'!AB17</f>
        <v>104.5819318943563</v>
      </c>
      <c r="AC37" s="162">
        <f>$E37*'Premissas macro'!AC17</f>
        <v>104.5819318943563</v>
      </c>
      <c r="AD37" s="162">
        <f>$E37*'Premissas macro'!AD17</f>
        <v>104.5819318943563</v>
      </c>
      <c r="AE37" s="162">
        <f>$E37*'Premissas macro'!AE17</f>
        <v>104.5819318943563</v>
      </c>
      <c r="AF37" s="162">
        <f>$E37*'Premissas macro'!AF17</f>
        <v>104.5819318943563</v>
      </c>
      <c r="AG37" s="162">
        <f>$E37*'Premissas macro'!AG17</f>
        <v>104.5819318943563</v>
      </c>
      <c r="AH37" s="162">
        <f>$E37*'Premissas macro'!AH17</f>
        <v>104.5819318943563</v>
      </c>
      <c r="AI37" s="162">
        <f>$E37*'Premissas macro'!AI17</f>
        <v>104.5819318943563</v>
      </c>
      <c r="AJ37" s="162">
        <f>$E37*'Premissas macro'!AJ17</f>
        <v>104.5819318943563</v>
      </c>
      <c r="AK37" s="162">
        <f>$E37*'Premissas macro'!AK17</f>
        <v>104.5819318943563</v>
      </c>
      <c r="AL37" s="162">
        <f>$E37*'Premissas macro'!AL17</f>
        <v>104.5819318943563</v>
      </c>
      <c r="AM37" s="162">
        <f>$E37*'Premissas macro'!AM17</f>
        <v>104.5819318943563</v>
      </c>
      <c r="AN37" s="162">
        <f>$E37*'Premissas macro'!AN17</f>
        <v>0</v>
      </c>
      <c r="AO37" s="162">
        <f>$E37*'Premissas macro'!AO17</f>
        <v>0</v>
      </c>
      <c r="AP37" s="162">
        <f>$E37*'Premissas macro'!AP17</f>
        <v>0</v>
      </c>
      <c r="AQ37" s="162">
        <f>$E37*'Premissas macro'!AQ17</f>
        <v>0</v>
      </c>
      <c r="AR37" s="162">
        <f>$E37*'Premissas macro'!AR17</f>
        <v>0</v>
      </c>
      <c r="AS37" s="165">
        <f t="shared" si="2"/>
        <v>3660.3676163024711</v>
      </c>
      <c r="AT37" s="221"/>
      <c r="AU37" s="221"/>
      <c r="AV37" s="221"/>
      <c r="AW37" s="221"/>
      <c r="AX37" s="221"/>
      <c r="AY37" s="221"/>
      <c r="AZ37" s="222"/>
      <c r="BA37" s="222"/>
      <c r="BB37" s="222"/>
    </row>
    <row r="38" spans="2:54" outlineLevel="2">
      <c r="B38" s="216" t="s">
        <v>331</v>
      </c>
      <c r="D38" s="162">
        <f>D185*(1+Controle!$N$19)</f>
        <v>0</v>
      </c>
      <c r="E38" s="162">
        <f ca="1">E185*(1+Controle!$N$19)</f>
        <v>122.90470105955207</v>
      </c>
      <c r="F38" s="162">
        <f ca="1">F185*(1+Controle!$N$19)</f>
        <v>122.90470105955207</v>
      </c>
      <c r="G38" s="162">
        <f ca="1">G185*(1+Controle!$N$19)</f>
        <v>122.90470105955207</v>
      </c>
      <c r="H38" s="162">
        <f ca="1">H185*(1+Controle!$N$19)</f>
        <v>122.90470105955207</v>
      </c>
      <c r="I38" s="162">
        <f ca="1">I185*(1+Controle!$N$19)</f>
        <v>122.90470105955207</v>
      </c>
      <c r="J38" s="162">
        <f ca="1">J185*(1+Controle!$N$19)</f>
        <v>122.90470105955207</v>
      </c>
      <c r="K38" s="162">
        <f ca="1">K185*(1+Controle!$N$19)</f>
        <v>122.90470105955207</v>
      </c>
      <c r="L38" s="162">
        <f ca="1">L185*(1+Controle!$N$19)</f>
        <v>122.90470105955207</v>
      </c>
      <c r="M38" s="162">
        <f ca="1">M185*(1+Controle!$N$19)</f>
        <v>122.90470105955207</v>
      </c>
      <c r="N38" s="162">
        <f ca="1">N185*(1+Controle!$N$19)</f>
        <v>122.90470105955207</v>
      </c>
      <c r="O38" s="162">
        <f ca="1">O185*(1+Controle!$N$19)</f>
        <v>122.90470105955207</v>
      </c>
      <c r="P38" s="162">
        <f ca="1">P185*(1+Controle!$N$19)</f>
        <v>122.90470105955207</v>
      </c>
      <c r="Q38" s="162">
        <f ca="1">Q185*(1+Controle!$N$19)</f>
        <v>122.90470105955207</v>
      </c>
      <c r="R38" s="162">
        <f ca="1">R185*(1+Controle!$N$19)</f>
        <v>122.90470105955207</v>
      </c>
      <c r="S38" s="162">
        <f ca="1">S185*(1+Controle!$N$19)</f>
        <v>122.90470105955207</v>
      </c>
      <c r="T38" s="162">
        <f ca="1">T185*(1+Controle!$N$19)</f>
        <v>122.90470105955207</v>
      </c>
      <c r="U38" s="162">
        <f ca="1">U185*(1+Controle!$N$19)</f>
        <v>122.90470105955207</v>
      </c>
      <c r="V38" s="162">
        <f ca="1">V185*(1+Controle!$N$19)</f>
        <v>122.90470105955207</v>
      </c>
      <c r="W38" s="162">
        <f ca="1">W185*(1+Controle!$N$19)</f>
        <v>122.90470105955207</v>
      </c>
      <c r="X38" s="162">
        <f ca="1">X185*(1+Controle!$N$19)</f>
        <v>122.90470105955207</v>
      </c>
      <c r="Y38" s="162">
        <f ca="1">Y185*(1+Controle!$N$19)</f>
        <v>122.90470105955207</v>
      </c>
      <c r="Z38" s="162">
        <f ca="1">Z185*(1+Controle!$N$19)</f>
        <v>122.90470105955207</v>
      </c>
      <c r="AA38" s="162">
        <f ca="1">AA185*(1+Controle!$N$19)</f>
        <v>122.90470105955207</v>
      </c>
      <c r="AB38" s="162">
        <f ca="1">AB185*(1+Controle!$N$19)</f>
        <v>122.90470105955207</v>
      </c>
      <c r="AC38" s="162">
        <f ca="1">AC185*(1+Controle!$N$19)</f>
        <v>122.90470105955207</v>
      </c>
      <c r="AD38" s="162">
        <f ca="1">AD185*(1+Controle!$N$19)</f>
        <v>122.90470105955207</v>
      </c>
      <c r="AE38" s="162">
        <f ca="1">AE185*(1+Controle!$N$19)</f>
        <v>122.90470105955207</v>
      </c>
      <c r="AF38" s="162">
        <f ca="1">AF185*(1+Controle!$N$19)</f>
        <v>122.90470105955207</v>
      </c>
      <c r="AG38" s="162">
        <f ca="1">AG185*(1+Controle!$N$19)</f>
        <v>122.90470105955207</v>
      </c>
      <c r="AH38" s="162">
        <f ca="1">AH185*(1+Controle!$N$19)</f>
        <v>122.90470105955207</v>
      </c>
      <c r="AI38" s="162">
        <f t="shared" ref="AI38:AR38" ca="1" si="11">AI185</f>
        <v>122.90470105955207</v>
      </c>
      <c r="AJ38" s="162">
        <f t="shared" ca="1" si="11"/>
        <v>122.90470105955207</v>
      </c>
      <c r="AK38" s="162">
        <f t="shared" ca="1" si="11"/>
        <v>122.90470105955207</v>
      </c>
      <c r="AL38" s="162">
        <f t="shared" ca="1" si="11"/>
        <v>122.90470105955207</v>
      </c>
      <c r="AM38" s="162">
        <f t="shared" ca="1" si="11"/>
        <v>122.90470105955207</v>
      </c>
      <c r="AN38" s="162">
        <f t="shared" ca="1" si="11"/>
        <v>0</v>
      </c>
      <c r="AO38" s="162">
        <f t="shared" ca="1" si="11"/>
        <v>0</v>
      </c>
      <c r="AP38" s="162">
        <f t="shared" ca="1" si="11"/>
        <v>0</v>
      </c>
      <c r="AQ38" s="162">
        <f t="shared" ca="1" si="11"/>
        <v>0</v>
      </c>
      <c r="AR38" s="162">
        <f t="shared" ca="1" si="11"/>
        <v>0</v>
      </c>
      <c r="AS38" s="165">
        <f t="shared" ca="1" si="2"/>
        <v>4301.6645370843262</v>
      </c>
      <c r="AT38" s="221"/>
      <c r="AU38" s="221"/>
      <c r="AV38" s="221"/>
      <c r="AW38" s="221"/>
      <c r="AX38" s="221"/>
      <c r="AY38" s="221"/>
      <c r="AZ38" s="222"/>
      <c r="BA38" s="222"/>
      <c r="BB38" s="222"/>
    </row>
    <row r="39" spans="2:54" outlineLevel="2">
      <c r="B39" s="216" t="s">
        <v>332</v>
      </c>
      <c r="D39" s="162">
        <f>D175*(1+Controle!$N$19)</f>
        <v>0</v>
      </c>
      <c r="E39" s="162">
        <f ca="1">E175*(1+Controle!$N$19)</f>
        <v>114.45772123258713</v>
      </c>
      <c r="F39" s="162">
        <f ca="1">F175*(1+Controle!$N$19)</f>
        <v>114.45772123258713</v>
      </c>
      <c r="G39" s="162">
        <f ca="1">G175*(1+Controle!$N$19)</f>
        <v>114.45772123258713</v>
      </c>
      <c r="H39" s="162">
        <f ca="1">H175*(1+Controle!$N$19)</f>
        <v>114.45772123258713</v>
      </c>
      <c r="I39" s="162">
        <f ca="1">I175*(1+Controle!$N$19)</f>
        <v>114.45772123258713</v>
      </c>
      <c r="J39" s="162">
        <f ca="1">J175*(1+Controle!$N$19)</f>
        <v>114.45772123258713</v>
      </c>
      <c r="K39" s="162">
        <f ca="1">K175*(1+Controle!$N$19)</f>
        <v>114.45772123258713</v>
      </c>
      <c r="L39" s="162">
        <f ca="1">L175*(1+Controle!$N$19)</f>
        <v>114.45772123258713</v>
      </c>
      <c r="M39" s="162">
        <f ca="1">M175*(1+Controle!$N$19)</f>
        <v>114.45772123258713</v>
      </c>
      <c r="N39" s="162">
        <f ca="1">N175*(1+Controle!$N$19)</f>
        <v>57.228860616293566</v>
      </c>
      <c r="O39" s="162">
        <f ca="1">O175*(1+Controle!$N$19)</f>
        <v>57.228860616293566</v>
      </c>
      <c r="P39" s="162">
        <f ca="1">P175*(1+Controle!$N$19)</f>
        <v>57.228860616293566</v>
      </c>
      <c r="Q39" s="162">
        <f ca="1">Q175*(1+Controle!$N$19)</f>
        <v>57.228860616293566</v>
      </c>
      <c r="R39" s="162">
        <f ca="1">R175*(1+Controle!$N$19)</f>
        <v>57.228860616293566</v>
      </c>
      <c r="S39" s="162">
        <f ca="1">S175*(1+Controle!$N$19)</f>
        <v>57.228860616293566</v>
      </c>
      <c r="T39" s="162">
        <f ca="1">T175*(1+Controle!$N$19)</f>
        <v>57.228860616293566</v>
      </c>
      <c r="U39" s="162">
        <f ca="1">U175*(1+Controle!$N$19)</f>
        <v>57.228860616293566</v>
      </c>
      <c r="V39" s="162">
        <f ca="1">V175*(1+Controle!$N$19)</f>
        <v>57.228860616293566</v>
      </c>
      <c r="W39" s="162">
        <f ca="1">W175*(1+Controle!$N$19)</f>
        <v>57.228860616293566</v>
      </c>
      <c r="X39" s="162">
        <f ca="1">X175*(1+Controle!$N$19)</f>
        <v>57.228860616293566</v>
      </c>
      <c r="Y39" s="162">
        <f ca="1">Y175*(1+Controle!$N$19)</f>
        <v>57.228860616293566</v>
      </c>
      <c r="Z39" s="162">
        <f ca="1">Z175*(1+Controle!$N$19)</f>
        <v>57.228860616293566</v>
      </c>
      <c r="AA39" s="162">
        <f ca="1">AA175*(1+Controle!$N$19)</f>
        <v>57.228860616293566</v>
      </c>
      <c r="AB39" s="162">
        <f ca="1">AB175*(1+Controle!$N$19)</f>
        <v>57.228860616293566</v>
      </c>
      <c r="AC39" s="162">
        <f ca="1">AC175*(1+Controle!$N$19)</f>
        <v>57.228860616293566</v>
      </c>
      <c r="AD39" s="162">
        <f ca="1">AD175*(1+Controle!$N$19)</f>
        <v>57.228860616293566</v>
      </c>
      <c r="AE39" s="162">
        <f ca="1">AE175*(1+Controle!$N$19)</f>
        <v>57.228860616293566</v>
      </c>
      <c r="AF39" s="162">
        <f ca="1">AF175*(1+Controle!$N$19)</f>
        <v>57.228860616293566</v>
      </c>
      <c r="AG39" s="162">
        <f ca="1">AG175*(1+Controle!$N$19)</f>
        <v>57.228860616293566</v>
      </c>
      <c r="AH39" s="162">
        <f ca="1">AH175*(1+Controle!$N$19)</f>
        <v>57.228860616293566</v>
      </c>
      <c r="AI39" s="162">
        <f t="shared" ref="AI39:AR39" ca="1" si="12">AI175</f>
        <v>57.228860616293566</v>
      </c>
      <c r="AJ39" s="162">
        <f t="shared" ca="1" si="12"/>
        <v>57.228860616293566</v>
      </c>
      <c r="AK39" s="162">
        <f t="shared" ca="1" si="12"/>
        <v>57.228860616293566</v>
      </c>
      <c r="AL39" s="162">
        <f t="shared" ca="1" si="12"/>
        <v>57.228860616293566</v>
      </c>
      <c r="AM39" s="162">
        <f t="shared" ca="1" si="12"/>
        <v>57.228860616293566</v>
      </c>
      <c r="AN39" s="162">
        <f t="shared" ca="1" si="12"/>
        <v>0</v>
      </c>
      <c r="AO39" s="162">
        <f t="shared" ca="1" si="12"/>
        <v>0</v>
      </c>
      <c r="AP39" s="162">
        <f t="shared" ca="1" si="12"/>
        <v>0</v>
      </c>
      <c r="AQ39" s="162">
        <f t="shared" ca="1" si="12"/>
        <v>0</v>
      </c>
      <c r="AR39" s="162">
        <f t="shared" ca="1" si="12"/>
        <v>0</v>
      </c>
      <c r="AS39" s="165">
        <f t="shared" ca="1" si="2"/>
        <v>2518.0698671169189</v>
      </c>
      <c r="AT39" s="221"/>
      <c r="AU39" s="221"/>
      <c r="AV39" s="221"/>
      <c r="AW39" s="221"/>
      <c r="AX39" s="221"/>
      <c r="AY39" s="221"/>
      <c r="AZ39" s="222"/>
      <c r="BA39" s="222"/>
      <c r="BB39" s="222"/>
    </row>
    <row r="40" spans="2:54" outlineLevel="2">
      <c r="B40" s="216" t="s">
        <v>1094</v>
      </c>
      <c r="D40" s="162">
        <f>Premissas!$D63*Opex!D5</f>
        <v>0</v>
      </c>
      <c r="E40" s="162">
        <f>Premissas!$D63*Opex!E5</f>
        <v>84.853535020918628</v>
      </c>
      <c r="F40" s="162">
        <f>Premissas!$D63*Opex!F5</f>
        <v>84.853535020918628</v>
      </c>
      <c r="G40" s="162">
        <f>Premissas!$D63*Opex!G5</f>
        <v>84.853535020918628</v>
      </c>
      <c r="H40" s="162">
        <f>Premissas!$D63*Opex!H5</f>
        <v>84.853535020918628</v>
      </c>
      <c r="I40" s="162">
        <f>Premissas!$D63*Opex!I5</f>
        <v>84.853535020918628</v>
      </c>
      <c r="J40" s="162">
        <f>Premissas!$D63*Opex!J5</f>
        <v>84.853535020918628</v>
      </c>
      <c r="K40" s="162">
        <f>Premissas!$D63*Opex!K5</f>
        <v>84.853535020918628</v>
      </c>
      <c r="L40" s="162">
        <f>Premissas!$D63*Opex!L5</f>
        <v>84.853535020918628</v>
      </c>
      <c r="M40" s="162">
        <f>Premissas!$D63*Opex!M5</f>
        <v>84.853535020918628</v>
      </c>
      <c r="N40" s="162">
        <f>Premissas!$D63*Opex!N5</f>
        <v>84.853535020918628</v>
      </c>
      <c r="O40" s="162">
        <f>Premissas!$D63*Opex!O5</f>
        <v>84.853535020918628</v>
      </c>
      <c r="P40" s="162">
        <f>Premissas!$D63*Opex!P5</f>
        <v>84.853535020918628</v>
      </c>
      <c r="Q40" s="162">
        <f>Premissas!$D63*Opex!Q5</f>
        <v>84.853535020918628</v>
      </c>
      <c r="R40" s="162">
        <f>Premissas!$D63*Opex!R5</f>
        <v>84.853535020918628</v>
      </c>
      <c r="S40" s="162">
        <f>Premissas!$D63*Opex!S5</f>
        <v>84.853535020918628</v>
      </c>
      <c r="T40" s="162">
        <f>Premissas!$D63*Opex!T5</f>
        <v>84.853535020918628</v>
      </c>
      <c r="U40" s="162">
        <f>Premissas!$D63*Opex!U5</f>
        <v>84.853535020918628</v>
      </c>
      <c r="V40" s="162">
        <f>Premissas!$D63*Opex!V5</f>
        <v>84.853535020918628</v>
      </c>
      <c r="W40" s="162">
        <f>Premissas!$D63*Opex!W5</f>
        <v>84.853535020918628</v>
      </c>
      <c r="X40" s="162">
        <f>Premissas!$D63*Opex!X5</f>
        <v>84.853535020918628</v>
      </c>
      <c r="Y40" s="162">
        <f>Premissas!$D63*Opex!Y5</f>
        <v>84.853535020918628</v>
      </c>
      <c r="Z40" s="162">
        <f>Premissas!$D63*Opex!Z5</f>
        <v>84.853535020918628</v>
      </c>
      <c r="AA40" s="162">
        <f>Premissas!$D63*Opex!AA5</f>
        <v>84.853535020918628</v>
      </c>
      <c r="AB40" s="162">
        <f>Premissas!$D63*Opex!AB5</f>
        <v>84.853535020918628</v>
      </c>
      <c r="AC40" s="162">
        <f>Premissas!$D63*Opex!AC5</f>
        <v>84.853535020918628</v>
      </c>
      <c r="AD40" s="162">
        <f>Premissas!$D63*Opex!AD5</f>
        <v>84.853535020918628</v>
      </c>
      <c r="AE40" s="162">
        <f>Premissas!$D63*Opex!AE5</f>
        <v>84.853535020918628</v>
      </c>
      <c r="AF40" s="162">
        <f>Premissas!$D63*Opex!AF5</f>
        <v>84.853535020918628</v>
      </c>
      <c r="AG40" s="162">
        <f>Premissas!$D63*Opex!AG5</f>
        <v>84.853535020918628</v>
      </c>
      <c r="AH40" s="162">
        <f>Premissas!$D63*Opex!AH5</f>
        <v>84.853535020918628</v>
      </c>
      <c r="AI40" s="162">
        <f>Premissas!$D63*Opex!AI5</f>
        <v>84.853535020918628</v>
      </c>
      <c r="AJ40" s="162">
        <f>Premissas!$D63*Opex!AJ5</f>
        <v>84.853535020918628</v>
      </c>
      <c r="AK40" s="162">
        <f>Premissas!$D63*Opex!AK5</f>
        <v>84.853535020918628</v>
      </c>
      <c r="AL40" s="162">
        <f>Premissas!$D63*Opex!AL5</f>
        <v>84.853535020918628</v>
      </c>
      <c r="AM40" s="162">
        <f>Premissas!$D63*Opex!AM5</f>
        <v>84.853535020918628</v>
      </c>
      <c r="AN40" s="162">
        <f>Premissas!$D63*Opex!AN5</f>
        <v>0</v>
      </c>
      <c r="AO40" s="162">
        <f>Premissas!$D63*Opex!AO5</f>
        <v>0</v>
      </c>
      <c r="AP40" s="162">
        <f>Premissas!$D63*Opex!AP5</f>
        <v>0</v>
      </c>
      <c r="AQ40" s="162">
        <f>Premissas!$D63*Opex!AQ5</f>
        <v>0</v>
      </c>
      <c r="AR40" s="162">
        <f>Premissas!$D63*Opex!AR5</f>
        <v>0</v>
      </c>
      <c r="AS40" s="165">
        <f t="shared" si="2"/>
        <v>2969.8737257321504</v>
      </c>
      <c r="AT40" s="221"/>
      <c r="AU40" s="221"/>
      <c r="AV40" s="221"/>
      <c r="AW40" s="221"/>
      <c r="AX40" s="221"/>
      <c r="AY40" s="221"/>
      <c r="AZ40" s="222"/>
      <c r="BA40" s="222"/>
      <c r="BB40" s="222"/>
    </row>
    <row r="41" spans="2:54" outlineLevel="2">
      <c r="B41" s="216" t="s">
        <v>1084</v>
      </c>
      <c r="C41" s="590">
        <v>0.05</v>
      </c>
      <c r="D41" s="162">
        <f>SUM(D36:D39)*$C41</f>
        <v>0</v>
      </c>
      <c r="E41" s="162">
        <f ca="1">SUM(E36:E39)*$C41</f>
        <v>57.186352800381286</v>
      </c>
      <c r="F41" s="162">
        <f t="shared" ref="F41:AR41" ca="1" si="13">SUM(F36:F39)*$C41</f>
        <v>57.186352800381286</v>
      </c>
      <c r="G41" s="162">
        <f t="shared" ca="1" si="13"/>
        <v>57.186352800381286</v>
      </c>
      <c r="H41" s="162">
        <f t="shared" ca="1" si="13"/>
        <v>57.186352800381286</v>
      </c>
      <c r="I41" s="162">
        <f t="shared" ca="1" si="13"/>
        <v>57.186352800381286</v>
      </c>
      <c r="J41" s="162">
        <f t="shared" ca="1" si="13"/>
        <v>57.186352800381286</v>
      </c>
      <c r="K41" s="162">
        <f t="shared" ca="1" si="13"/>
        <v>57.186352800381286</v>
      </c>
      <c r="L41" s="162">
        <f t="shared" ca="1" si="13"/>
        <v>47.859786299031327</v>
      </c>
      <c r="M41" s="162">
        <f t="shared" ca="1" si="13"/>
        <v>47.859786299031327</v>
      </c>
      <c r="N41" s="162">
        <f t="shared" ca="1" si="13"/>
        <v>44.998343268216651</v>
      </c>
      <c r="O41" s="162">
        <f t="shared" ca="1" si="13"/>
        <v>44.998343268216651</v>
      </c>
      <c r="P41" s="162">
        <f t="shared" ca="1" si="13"/>
        <v>44.998343268216651</v>
      </c>
      <c r="Q41" s="162">
        <f t="shared" ca="1" si="13"/>
        <v>44.998343268216651</v>
      </c>
      <c r="R41" s="162">
        <f t="shared" ca="1" si="13"/>
        <v>44.998343268216651</v>
      </c>
      <c r="S41" s="162">
        <f t="shared" ca="1" si="13"/>
        <v>44.998343268216651</v>
      </c>
      <c r="T41" s="162">
        <f t="shared" ca="1" si="13"/>
        <v>44.998343268216651</v>
      </c>
      <c r="U41" s="162">
        <f t="shared" ca="1" si="13"/>
        <v>44.998343268216651</v>
      </c>
      <c r="V41" s="162">
        <f t="shared" ca="1" si="13"/>
        <v>44.998343268216651</v>
      </c>
      <c r="W41" s="162">
        <f t="shared" ca="1" si="13"/>
        <v>44.998343268216651</v>
      </c>
      <c r="X41" s="162">
        <f t="shared" ca="1" si="13"/>
        <v>44.998343268216651</v>
      </c>
      <c r="Y41" s="162">
        <f t="shared" ca="1" si="13"/>
        <v>44.998343268216651</v>
      </c>
      <c r="Z41" s="162">
        <f t="shared" ca="1" si="13"/>
        <v>44.998343268216651</v>
      </c>
      <c r="AA41" s="162">
        <f t="shared" ca="1" si="13"/>
        <v>44.998343268216651</v>
      </c>
      <c r="AB41" s="162">
        <f t="shared" ca="1" si="13"/>
        <v>44.998343268216651</v>
      </c>
      <c r="AC41" s="162">
        <f t="shared" ca="1" si="13"/>
        <v>44.998343268216651</v>
      </c>
      <c r="AD41" s="162">
        <f t="shared" ca="1" si="13"/>
        <v>44.998343268216651</v>
      </c>
      <c r="AE41" s="162">
        <f t="shared" ca="1" si="13"/>
        <v>44.998343268216651</v>
      </c>
      <c r="AF41" s="162">
        <f t="shared" ca="1" si="13"/>
        <v>44.998343268216651</v>
      </c>
      <c r="AG41" s="162">
        <f t="shared" ca="1" si="13"/>
        <v>44.998343268216651</v>
      </c>
      <c r="AH41" s="162">
        <f t="shared" ca="1" si="13"/>
        <v>44.998343268216651</v>
      </c>
      <c r="AI41" s="162">
        <f t="shared" ca="1" si="13"/>
        <v>44.998343268216651</v>
      </c>
      <c r="AJ41" s="162">
        <f t="shared" ca="1" si="13"/>
        <v>44.998343268216651</v>
      </c>
      <c r="AK41" s="162">
        <f t="shared" ca="1" si="13"/>
        <v>44.998343268216651</v>
      </c>
      <c r="AL41" s="162">
        <f t="shared" ca="1" si="13"/>
        <v>44.998343268216651</v>
      </c>
      <c r="AM41" s="162">
        <f t="shared" ca="1" si="13"/>
        <v>44.998343268216651</v>
      </c>
      <c r="AN41" s="162">
        <f t="shared" ca="1" si="13"/>
        <v>0</v>
      </c>
      <c r="AO41" s="162">
        <f t="shared" ca="1" si="13"/>
        <v>0</v>
      </c>
      <c r="AP41" s="162">
        <f t="shared" ca="1" si="13"/>
        <v>0</v>
      </c>
      <c r="AQ41" s="162">
        <f t="shared" ca="1" si="13"/>
        <v>0</v>
      </c>
      <c r="AR41" s="162">
        <f t="shared" ca="1" si="13"/>
        <v>0</v>
      </c>
      <c r="AS41" s="165">
        <f t="shared" ca="1" si="2"/>
        <v>1665.9809671743635</v>
      </c>
      <c r="AT41" s="221"/>
      <c r="AU41" s="221"/>
      <c r="AV41" s="221"/>
      <c r="AW41" s="221"/>
      <c r="AX41" s="221"/>
      <c r="AY41" s="221"/>
      <c r="AZ41" s="222"/>
      <c r="BA41" s="222"/>
      <c r="BB41" s="222"/>
    </row>
    <row r="42" spans="2:54" outlineLevel="1">
      <c r="B42" s="144" t="s">
        <v>546</v>
      </c>
      <c r="D42" s="162">
        <f>(SFB!D8-SFB!D27)</f>
        <v>1917.896002446555</v>
      </c>
      <c r="E42" s="162">
        <f ca="1">(SFB!E8-SFB!E27)</f>
        <v>3074.8279761109025</v>
      </c>
      <c r="F42" s="162">
        <f ca="1">(SFB!F8-SFB!F27)</f>
        <v>3074.8279761109025</v>
      </c>
      <c r="G42" s="162">
        <f ca="1">(SFB!G8-SFB!G27)</f>
        <v>3074.8279761109015</v>
      </c>
      <c r="H42" s="162">
        <f ca="1">(SFB!H8-SFB!H27)</f>
        <v>3074.8279761109015</v>
      </c>
      <c r="I42" s="162">
        <f ca="1">(SFB!I8-SFB!I27)</f>
        <v>2654.432797933232</v>
      </c>
      <c r="J42" s="162">
        <f ca="1">(SFB!J8-SFB!J27)</f>
        <v>2654.4327979332302</v>
      </c>
      <c r="K42" s="162">
        <f ca="1">(SFB!K8-SFB!K27)</f>
        <v>2654.4327979332306</v>
      </c>
      <c r="L42" s="162">
        <f ca="1">(SFB!L8-SFB!L27)</f>
        <v>750</v>
      </c>
      <c r="M42" s="162">
        <f ca="1">(SFB!M8-SFB!M27)</f>
        <v>750</v>
      </c>
      <c r="N42" s="162">
        <f ca="1">(SFB!N8-SFB!N27)</f>
        <v>175.36955101309553</v>
      </c>
      <c r="O42" s="162">
        <f ca="1">(SFB!O8-SFB!O27)</f>
        <v>175.3695510130955</v>
      </c>
      <c r="P42" s="162">
        <f ca="1">(SFB!P8-SFB!P27)</f>
        <v>175.3695510130955</v>
      </c>
      <c r="Q42" s="162">
        <f ca="1">(SFB!Q8-SFB!Q27)</f>
        <v>175.3695510130955</v>
      </c>
      <c r="R42" s="162">
        <f ca="1">(SFB!R8-SFB!R27)</f>
        <v>175.3695510130955</v>
      </c>
      <c r="S42" s="162">
        <f ca="1">(SFB!S8-SFB!S27)</f>
        <v>175.3695510130955</v>
      </c>
      <c r="T42" s="162">
        <f ca="1">(SFB!T8-SFB!T27)</f>
        <v>175.3695510130955</v>
      </c>
      <c r="U42" s="162">
        <f ca="1">(SFB!U8-SFB!U27)</f>
        <v>175.3695510130955</v>
      </c>
      <c r="V42" s="162">
        <f ca="1">(SFB!V8-SFB!V27)</f>
        <v>175.36955101309547</v>
      </c>
      <c r="W42" s="162">
        <f ca="1">(SFB!W8-SFB!W27)</f>
        <v>175.36955101309553</v>
      </c>
      <c r="X42" s="162">
        <f ca="1">(SFB!X8-SFB!X27)</f>
        <v>193.68571711102101</v>
      </c>
      <c r="Y42" s="162">
        <f ca="1">(SFB!Y8-SFB!Y27)</f>
        <v>366.28689203688629</v>
      </c>
      <c r="Z42" s="162">
        <f ca="1">(SFB!Z8-SFB!Z27)</f>
        <v>366.28689203688629</v>
      </c>
      <c r="AA42" s="162">
        <f ca="1">(SFB!AA8-SFB!AA27)</f>
        <v>366.28686905717217</v>
      </c>
      <c r="AB42" s="162">
        <f ca="1">(SFB!AB8-SFB!AB27)</f>
        <v>366.28686905717211</v>
      </c>
      <c r="AC42" s="162">
        <f ca="1">(SFB!AC8-SFB!AC27)</f>
        <v>366.28686905717211</v>
      </c>
      <c r="AD42" s="162">
        <f ca="1">(SFB!AD8-SFB!AD27)</f>
        <v>176.80748278138572</v>
      </c>
      <c r="AE42" s="162">
        <f ca="1">(SFB!AE8-SFB!AE27)</f>
        <v>321.67223183879798</v>
      </c>
      <c r="AF42" s="162">
        <f ca="1">(SFB!AF8-SFB!AF27)</f>
        <v>690.98518903776255</v>
      </c>
      <c r="AG42" s="162">
        <f ca="1">(SFB!AG8-SFB!AG27)</f>
        <v>690.98518903776255</v>
      </c>
      <c r="AH42" s="162">
        <f ca="1">(SFB!AH8-SFB!AH27)</f>
        <v>690.98513986830483</v>
      </c>
      <c r="AI42" s="162">
        <f ca="1">(SFB!AI8-SFB!AI27)</f>
        <v>690.9851398683046</v>
      </c>
      <c r="AJ42" s="162">
        <f ca="1">(SFB!AJ8-SFB!AJ27)</f>
        <v>690.9851398683046</v>
      </c>
      <c r="AK42" s="162">
        <f ca="1">(SFB!AK8-SFB!AK27)</f>
        <v>175.36955101309528</v>
      </c>
      <c r="AL42" s="162">
        <f ca="1">(SFB!AL8-SFB!AL27)</f>
        <v>175.36955101309559</v>
      </c>
      <c r="AM42" s="162">
        <f ca="1">(SFB!AM8-SFB!AM27)</f>
        <v>175.3695510130965</v>
      </c>
      <c r="AN42" s="162">
        <f ca="1">(SFB!AN8-SFB!AN27)</f>
        <v>0</v>
      </c>
      <c r="AO42" s="162">
        <f ca="1">(SFB!AO8-SFB!AO27)</f>
        <v>0</v>
      </c>
      <c r="AP42" s="162">
        <f ca="1">(SFB!AP8-SFB!AP27)</f>
        <v>0</v>
      </c>
      <c r="AQ42" s="162">
        <f ca="1">(SFB!AQ8-SFB!AQ27)</f>
        <v>0</v>
      </c>
      <c r="AR42" s="162">
        <f ca="1">(SFB!AR8-SFB!AR27)</f>
        <v>0</v>
      </c>
      <c r="AS42" s="165">
        <f t="shared" ca="1" si="2"/>
        <v>31938.836084517039</v>
      </c>
      <c r="AT42" s="221"/>
      <c r="AU42" s="221"/>
      <c r="AV42" s="221"/>
      <c r="AW42" s="221"/>
      <c r="AX42" s="221"/>
      <c r="AY42" s="221"/>
      <c r="AZ42" s="222"/>
      <c r="BA42" s="222"/>
      <c r="BB42" s="222"/>
    </row>
    <row r="43" spans="2:54" ht="18" customHeight="1">
      <c r="B43" s="187" t="s">
        <v>157</v>
      </c>
      <c r="C43" s="188"/>
      <c r="D43" s="190">
        <f>D13-D14</f>
        <v>-1917.896002446555</v>
      </c>
      <c r="E43" s="190">
        <f t="shared" ref="E43:AR43" ca="1" si="14">E13-E14</f>
        <v>5849.3105043530904</v>
      </c>
      <c r="F43" s="190">
        <f t="shared" ca="1" si="14"/>
        <v>4658.2796647445539</v>
      </c>
      <c r="G43" s="190">
        <f t="shared" ca="1" si="14"/>
        <v>4111.3427553796428</v>
      </c>
      <c r="H43" s="190">
        <f t="shared" ca="1" si="14"/>
        <v>4202.5173130079384</v>
      </c>
      <c r="I43" s="190">
        <f t="shared" ca="1" si="14"/>
        <v>2952.3743575875524</v>
      </c>
      <c r="J43" s="190">
        <f t="shared" ca="1" si="14"/>
        <v>3081.0470463325018</v>
      </c>
      <c r="K43" s="190">
        <f t="shared" ca="1" si="14"/>
        <v>3117.2262229318385</v>
      </c>
      <c r="L43" s="190">
        <f t="shared" ca="1" si="14"/>
        <v>-4186.472136058871</v>
      </c>
      <c r="M43" s="190">
        <f t="shared" ca="1" si="14"/>
        <v>-2793.6412218092119</v>
      </c>
      <c r="N43" s="190">
        <f t="shared" ca="1" si="14"/>
        <v>-1795.2016928009439</v>
      </c>
      <c r="O43" s="190">
        <f t="shared" ca="1" si="14"/>
        <v>-1566.6773827553525</v>
      </c>
      <c r="P43" s="190">
        <f t="shared" ca="1" si="14"/>
        <v>-1481.7840232242183</v>
      </c>
      <c r="Q43" s="190">
        <f t="shared" ca="1" si="14"/>
        <v>-1364.579722329926</v>
      </c>
      <c r="R43" s="190">
        <f t="shared" ca="1" si="14"/>
        <v>-1235.8657502392712</v>
      </c>
      <c r="S43" s="190">
        <f t="shared" ca="1" si="14"/>
        <v>-1162.2455278985942</v>
      </c>
      <c r="T43" s="190">
        <f t="shared" ca="1" si="14"/>
        <v>-997.82451088984681</v>
      </c>
      <c r="U43" s="190">
        <f t="shared" ca="1" si="14"/>
        <v>-936.72434484119162</v>
      </c>
      <c r="V43" s="190">
        <f t="shared" ca="1" si="14"/>
        <v>-899.6058419770045</v>
      </c>
      <c r="W43" s="190">
        <f t="shared" ca="1" si="14"/>
        <v>-510.72502934291424</v>
      </c>
      <c r="X43" s="190">
        <f t="shared" ca="1" si="14"/>
        <v>-134.4006510919653</v>
      </c>
      <c r="Y43" s="190">
        <f t="shared" ca="1" si="14"/>
        <v>1198.1009782709716</v>
      </c>
      <c r="Z43" s="190">
        <f t="shared" ca="1" si="14"/>
        <v>1198.1009782709716</v>
      </c>
      <c r="AA43" s="190">
        <f t="shared" ca="1" si="14"/>
        <v>1198.1008008648414</v>
      </c>
      <c r="AB43" s="190">
        <f t="shared" ca="1" si="14"/>
        <v>1198.1008008648405</v>
      </c>
      <c r="AC43" s="190">
        <f t="shared" ca="1" si="14"/>
        <v>1198.1008008648405</v>
      </c>
      <c r="AD43" s="190">
        <f t="shared" ca="1" si="14"/>
        <v>-194.59249376637717</v>
      </c>
      <c r="AE43" s="190">
        <f t="shared" ca="1" si="14"/>
        <v>1030.2190975434773</v>
      </c>
      <c r="AF43" s="190">
        <f t="shared" ca="1" si="14"/>
        <v>4152.7095152705833</v>
      </c>
      <c r="AG43" s="190">
        <f t="shared" ca="1" si="14"/>
        <v>4152.7095152705833</v>
      </c>
      <c r="AH43" s="190">
        <f t="shared" ca="1" si="14"/>
        <v>4152.7090995495591</v>
      </c>
      <c r="AI43" s="190">
        <f t="shared" ca="1" si="14"/>
        <v>4152.7090995495591</v>
      </c>
      <c r="AJ43" s="190">
        <f t="shared" ca="1" si="14"/>
        <v>4152.7090995495591</v>
      </c>
      <c r="AK43" s="190">
        <f t="shared" ca="1" si="14"/>
        <v>-1095.3489703337677</v>
      </c>
      <c r="AL43" s="190">
        <f t="shared" ca="1" si="14"/>
        <v>-1095.3489703337682</v>
      </c>
      <c r="AM43" s="190">
        <f t="shared" ca="1" si="14"/>
        <v>-1095.3489703337691</v>
      </c>
      <c r="AN43" s="190">
        <f t="shared" ca="1" si="14"/>
        <v>0</v>
      </c>
      <c r="AO43" s="190">
        <f t="shared" ca="1" si="14"/>
        <v>0</v>
      </c>
      <c r="AP43" s="190">
        <f t="shared" ca="1" si="14"/>
        <v>0</v>
      </c>
      <c r="AQ43" s="190">
        <f t="shared" ca="1" si="14"/>
        <v>0</v>
      </c>
      <c r="AR43" s="190">
        <f t="shared" ca="1" si="14"/>
        <v>0</v>
      </c>
      <c r="AS43" s="190">
        <f t="shared" ca="1" si="2"/>
        <v>31292.08440773336</v>
      </c>
    </row>
    <row r="44" spans="2:54" ht="18" customHeight="1">
      <c r="B44" s="187" t="s">
        <v>162</v>
      </c>
      <c r="C44" s="188"/>
      <c r="D44" s="190">
        <f>BP!D43+FC!D145</f>
        <v>0</v>
      </c>
      <c r="E44" s="190">
        <f>BP!E43+FC!E145</f>
        <v>42.857142857142854</v>
      </c>
      <c r="F44" s="190">
        <f>BP!F43+FC!F145</f>
        <v>232.80277419141117</v>
      </c>
      <c r="G44" s="190">
        <f>BP!G43+FC!G145</f>
        <v>320.48935807064879</v>
      </c>
      <c r="H44" s="190">
        <f>BP!H43+FC!H145</f>
        <v>361.88688168132444</v>
      </c>
      <c r="I44" s="190">
        <f>BP!I43+FC!I145</f>
        <v>404.95604021345548</v>
      </c>
      <c r="J44" s="190">
        <f>BP!J43+FC!J145</f>
        <v>449.79299337650161</v>
      </c>
      <c r="K44" s="190">
        <f>BP!K43+FC!K145</f>
        <v>413.56652207253148</v>
      </c>
      <c r="L44" s="190">
        <f>BP!L43+FC!L145</f>
        <v>411.11552347068323</v>
      </c>
      <c r="M44" s="190">
        <f>BP!M43+FC!M145</f>
        <v>408.73591317762663</v>
      </c>
      <c r="N44" s="190">
        <f>BP!N43+FC!N145</f>
        <v>440.60023466313032</v>
      </c>
      <c r="O44" s="190">
        <f>BP!O43+FC!O145</f>
        <v>437.36184637417722</v>
      </c>
      <c r="P44" s="190">
        <f>BP!P43+FC!P145</f>
        <v>441.61360342826009</v>
      </c>
      <c r="Q44" s="190">
        <f>BP!Q43+FC!Q145</f>
        <v>438.34569954420613</v>
      </c>
      <c r="R44" s="190">
        <f>BP!R43+FC!R145</f>
        <v>435.17297732667794</v>
      </c>
      <c r="S44" s="190">
        <f>BP!S43+FC!S145</f>
        <v>402.61333471481254</v>
      </c>
      <c r="T44" s="190">
        <f>BP!T43+FC!T145</f>
        <v>400.4813609874609</v>
      </c>
      <c r="U44" s="190">
        <f>BP!U43+FC!U145</f>
        <v>392.03178138931895</v>
      </c>
      <c r="V44" s="190">
        <f>BP!V43+FC!V145</f>
        <v>417.18577101512352</v>
      </c>
      <c r="W44" s="190">
        <f>BP!W43+FC!W145</f>
        <v>414.62935739552984</v>
      </c>
      <c r="X44" s="190">
        <f>BP!X43+FC!X145</f>
        <v>412.14740242505047</v>
      </c>
      <c r="Y44" s="190">
        <f>BP!Y43+FC!Y145</f>
        <v>409.73773740516765</v>
      </c>
      <c r="Z44" s="190">
        <f>BP!Z43+FC!Z145</f>
        <v>412.90144395672996</v>
      </c>
      <c r="AA44" s="190">
        <f>BP!AA43+FC!AA145</f>
        <v>387.19856141296191</v>
      </c>
      <c r="AB44" s="190">
        <f>BP!AB43+FC!AB145</f>
        <v>385.51556166527581</v>
      </c>
      <c r="AC44" s="190">
        <f>BP!AC43+FC!AC145</f>
        <v>383.8815813277165</v>
      </c>
      <c r="AD44" s="190">
        <f>BP!AD43+FC!AD145</f>
        <v>403.59168770292229</v>
      </c>
      <c r="AE44" s="190">
        <f>BP!AE43+FC!AE145</f>
        <v>380.21021153983429</v>
      </c>
      <c r="AF44" s="190">
        <f>BP!AF43+FC!AF145</f>
        <v>356.29639177016975</v>
      </c>
      <c r="AG44" s="190">
        <f>BP!AG43+FC!AG145</f>
        <v>355.51345521596306</v>
      </c>
      <c r="AH44" s="190">
        <f>BP!AH43+FC!AH145</f>
        <v>354.75332263906336</v>
      </c>
      <c r="AI44" s="190">
        <f>BP!AI43+FC!AI145</f>
        <v>335.64478613712146</v>
      </c>
      <c r="AJ44" s="190">
        <f>BP!AJ43+FC!AJ145</f>
        <v>344.04903826233607</v>
      </c>
      <c r="AK44" s="190">
        <f>BP!AK43+FC!AK145</f>
        <v>343.62282074233815</v>
      </c>
      <c r="AL44" s="190">
        <f>BP!AL43+FC!AL145</f>
        <v>385.23814195717273</v>
      </c>
      <c r="AM44" s="190">
        <f>BP!AM43+FC!AM145</f>
        <v>383.61224180528637</v>
      </c>
      <c r="AN44" s="190">
        <f>BP!AN43+FC!AN145</f>
        <v>0</v>
      </c>
      <c r="AO44" s="190">
        <f>BP!AO43+FC!AO145</f>
        <v>0</v>
      </c>
      <c r="AP44" s="190">
        <f>BP!AP43+FC!AP145</f>
        <v>0</v>
      </c>
      <c r="AQ44" s="190">
        <f>BP!AQ43+FC!AQ145</f>
        <v>0</v>
      </c>
      <c r="AR44" s="190">
        <f>BP!AR43+FC!AR145</f>
        <v>0</v>
      </c>
      <c r="AS44" s="190">
        <f t="shared" si="2"/>
        <v>13300.153501915131</v>
      </c>
    </row>
    <row r="45" spans="2:54" ht="18" customHeight="1">
      <c r="B45" s="187" t="s">
        <v>163</v>
      </c>
      <c r="C45" s="188"/>
      <c r="D45" s="190">
        <f>SUM(D46-D47)</f>
        <v>0</v>
      </c>
      <c r="E45" s="190">
        <f>SUM(E46-E47)</f>
        <v>0</v>
      </c>
      <c r="F45" s="190">
        <f t="shared" ref="F45:X45" ca="1" si="15">SUM(F46-F47)</f>
        <v>150.35454746335304</v>
      </c>
      <c r="G45" s="190">
        <f t="shared" ca="1" si="15"/>
        <v>-71.757549626505266</v>
      </c>
      <c r="H45" s="190">
        <f ca="1">SUM(H46-H47)</f>
        <v>-48.503953514127254</v>
      </c>
      <c r="I45" s="190">
        <f t="shared" ca="1" si="15"/>
        <v>4.4150228241404264E-15</v>
      </c>
      <c r="J45" s="190">
        <f t="shared" ca="1" si="15"/>
        <v>4.4150228241404264E-15</v>
      </c>
      <c r="K45" s="190">
        <f t="shared" ca="1" si="15"/>
        <v>4.4150228241404264E-15</v>
      </c>
      <c r="L45" s="190">
        <f t="shared" ca="1" si="15"/>
        <v>4.4150228241404264E-15</v>
      </c>
      <c r="M45" s="190">
        <f t="shared" ca="1" si="15"/>
        <v>4.4150228241404264E-15</v>
      </c>
      <c r="N45" s="190">
        <f t="shared" ca="1" si="15"/>
        <v>4.4150228241404264E-15</v>
      </c>
      <c r="O45" s="190">
        <f t="shared" ca="1" si="15"/>
        <v>4.4150228241404264E-15</v>
      </c>
      <c r="P45" s="190">
        <f t="shared" ca="1" si="15"/>
        <v>4.4150228241404264E-15</v>
      </c>
      <c r="Q45" s="190">
        <f t="shared" ca="1" si="15"/>
        <v>4.4150228241404264E-15</v>
      </c>
      <c r="R45" s="190">
        <f t="shared" ca="1" si="15"/>
        <v>4.4150228241404264E-15</v>
      </c>
      <c r="S45" s="190">
        <f t="shared" ca="1" si="15"/>
        <v>4.4150228241404264E-15</v>
      </c>
      <c r="T45" s="190">
        <f t="shared" ca="1" si="15"/>
        <v>4.4150228241404264E-15</v>
      </c>
      <c r="U45" s="190">
        <f t="shared" ca="1" si="15"/>
        <v>4.4150228241404264E-15</v>
      </c>
      <c r="V45" s="190">
        <f t="shared" ca="1" si="15"/>
        <v>4.4150228241404264E-15</v>
      </c>
      <c r="W45" s="190">
        <f t="shared" ca="1" si="15"/>
        <v>4.4150228241404264E-15</v>
      </c>
      <c r="X45" s="190">
        <f t="shared" ca="1" si="15"/>
        <v>4.4150228241404264E-15</v>
      </c>
      <c r="Y45" s="190">
        <f t="shared" ref="Y45:AR45" ca="1" si="16">SUM(Y46-Y47)</f>
        <v>4.4150228241404264E-15</v>
      </c>
      <c r="Z45" s="190">
        <f t="shared" ca="1" si="16"/>
        <v>4.4150228241404264E-15</v>
      </c>
      <c r="AA45" s="190">
        <f t="shared" ca="1" si="16"/>
        <v>4.4150228241404264E-15</v>
      </c>
      <c r="AB45" s="190">
        <f t="shared" ca="1" si="16"/>
        <v>4.4150228241404264E-15</v>
      </c>
      <c r="AC45" s="190">
        <f t="shared" ca="1" si="16"/>
        <v>4.4150228241404264E-15</v>
      </c>
      <c r="AD45" s="190">
        <f t="shared" ca="1" si="16"/>
        <v>4.4150228241404264E-15</v>
      </c>
      <c r="AE45" s="190">
        <f t="shared" ca="1" si="16"/>
        <v>4.4150228241404264E-15</v>
      </c>
      <c r="AF45" s="190">
        <f t="shared" ca="1" si="16"/>
        <v>4.4150228241404264E-15</v>
      </c>
      <c r="AG45" s="190">
        <f t="shared" ca="1" si="16"/>
        <v>4.4150228241404264E-15</v>
      </c>
      <c r="AH45" s="190">
        <f t="shared" ca="1" si="16"/>
        <v>4.4150228241404264E-15</v>
      </c>
      <c r="AI45" s="190">
        <f t="shared" ca="1" si="16"/>
        <v>4.4150228241404264E-15</v>
      </c>
      <c r="AJ45" s="190">
        <f t="shared" ca="1" si="16"/>
        <v>4.4150228241404264E-15</v>
      </c>
      <c r="AK45" s="190">
        <f t="shared" ca="1" si="16"/>
        <v>4.4150228241404264E-15</v>
      </c>
      <c r="AL45" s="190">
        <f t="shared" ca="1" si="16"/>
        <v>4.4150228241404264E-15</v>
      </c>
      <c r="AM45" s="190">
        <f t="shared" ca="1" si="16"/>
        <v>4.4150228241404264E-15</v>
      </c>
      <c r="AN45" s="190">
        <f t="shared" ca="1" si="16"/>
        <v>0</v>
      </c>
      <c r="AO45" s="190">
        <f t="shared" ca="1" si="16"/>
        <v>0</v>
      </c>
      <c r="AP45" s="190">
        <f t="shared" ca="1" si="16"/>
        <v>0</v>
      </c>
      <c r="AQ45" s="190">
        <f t="shared" ca="1" si="16"/>
        <v>0</v>
      </c>
      <c r="AR45" s="190">
        <f t="shared" ca="1" si="16"/>
        <v>0</v>
      </c>
      <c r="AS45" s="190">
        <f t="shared" ca="1" si="2"/>
        <v>30.093044322720633</v>
      </c>
    </row>
    <row r="46" spans="2:54" outlineLevel="1">
      <c r="B46" s="144" t="s">
        <v>164</v>
      </c>
      <c r="C46" s="608">
        <v>2</v>
      </c>
      <c r="D46" s="191">
        <f>CHOOSE($C46,D87,D88)</f>
        <v>0</v>
      </c>
      <c r="E46" s="191">
        <f>CHOOSE($C46,E87,E88)</f>
        <v>0</v>
      </c>
      <c r="F46" s="191">
        <f ca="1">CHOOSE($C46,F87,F88)</f>
        <v>295.4536443350687</v>
      </c>
      <c r="G46" s="191">
        <f ca="1">CHOOSE($C46,G87,G88)</f>
        <v>24.975181621305172</v>
      </c>
      <c r="H46" s="191">
        <f ca="1">CHOOSE($C46,H87,H88)</f>
        <v>4.4150228241404264E-15</v>
      </c>
      <c r="I46" s="191">
        <f t="shared" ref="I46:AR46" ca="1" si="17">CHOOSE($C46,I87,I88)</f>
        <v>4.4150228241404264E-15</v>
      </c>
      <c r="J46" s="191">
        <f t="shared" ca="1" si="17"/>
        <v>4.4150228241404264E-15</v>
      </c>
      <c r="K46" s="191">
        <f t="shared" ca="1" si="17"/>
        <v>4.4150228241404264E-15</v>
      </c>
      <c r="L46" s="191">
        <f t="shared" ca="1" si="17"/>
        <v>4.4150228241404264E-15</v>
      </c>
      <c r="M46" s="191">
        <f t="shared" ca="1" si="17"/>
        <v>4.4150228241404264E-15</v>
      </c>
      <c r="N46" s="191">
        <f t="shared" ca="1" si="17"/>
        <v>4.4150228241404264E-15</v>
      </c>
      <c r="O46" s="191">
        <f t="shared" ca="1" si="17"/>
        <v>4.4150228241404264E-15</v>
      </c>
      <c r="P46" s="191">
        <f t="shared" ca="1" si="17"/>
        <v>4.4150228241404264E-15</v>
      </c>
      <c r="Q46" s="191">
        <f t="shared" ca="1" si="17"/>
        <v>4.4150228241404264E-15</v>
      </c>
      <c r="R46" s="191">
        <f t="shared" ca="1" si="17"/>
        <v>4.4150228241404264E-15</v>
      </c>
      <c r="S46" s="191">
        <f t="shared" ca="1" si="17"/>
        <v>4.4150228241404264E-15</v>
      </c>
      <c r="T46" s="191">
        <f t="shared" ca="1" si="17"/>
        <v>4.4150228241404264E-15</v>
      </c>
      <c r="U46" s="191">
        <f t="shared" ca="1" si="17"/>
        <v>4.4150228241404264E-15</v>
      </c>
      <c r="V46" s="191">
        <f t="shared" ca="1" si="17"/>
        <v>4.4150228241404264E-15</v>
      </c>
      <c r="W46" s="191">
        <f t="shared" ca="1" si="17"/>
        <v>4.4150228241404264E-15</v>
      </c>
      <c r="X46" s="191">
        <f t="shared" ca="1" si="17"/>
        <v>4.4150228241404264E-15</v>
      </c>
      <c r="Y46" s="191">
        <f t="shared" ca="1" si="17"/>
        <v>4.4150228241404264E-15</v>
      </c>
      <c r="Z46" s="191">
        <f t="shared" ca="1" si="17"/>
        <v>4.4150228241404264E-15</v>
      </c>
      <c r="AA46" s="191">
        <f t="shared" ca="1" si="17"/>
        <v>4.4150228241404264E-15</v>
      </c>
      <c r="AB46" s="191">
        <f t="shared" ca="1" si="17"/>
        <v>4.4150228241404264E-15</v>
      </c>
      <c r="AC46" s="191">
        <f t="shared" ca="1" si="17"/>
        <v>4.4150228241404264E-15</v>
      </c>
      <c r="AD46" s="191">
        <f t="shared" ca="1" si="17"/>
        <v>4.4150228241404264E-15</v>
      </c>
      <c r="AE46" s="191">
        <f t="shared" ca="1" si="17"/>
        <v>4.4150228241404264E-15</v>
      </c>
      <c r="AF46" s="191">
        <f t="shared" ca="1" si="17"/>
        <v>4.4150228241404264E-15</v>
      </c>
      <c r="AG46" s="191">
        <f t="shared" ca="1" si="17"/>
        <v>4.4150228241404264E-15</v>
      </c>
      <c r="AH46" s="191">
        <f t="shared" ca="1" si="17"/>
        <v>4.4150228241404264E-15</v>
      </c>
      <c r="AI46" s="191">
        <f t="shared" ca="1" si="17"/>
        <v>4.4150228241404264E-15</v>
      </c>
      <c r="AJ46" s="191">
        <f t="shared" ca="1" si="17"/>
        <v>4.4150228241404264E-15</v>
      </c>
      <c r="AK46" s="191">
        <f t="shared" ca="1" si="17"/>
        <v>4.4150228241404264E-15</v>
      </c>
      <c r="AL46" s="191">
        <f t="shared" ca="1" si="17"/>
        <v>4.4150228241404264E-15</v>
      </c>
      <c r="AM46" s="191">
        <f t="shared" ca="1" si="17"/>
        <v>4.4150228241404264E-15</v>
      </c>
      <c r="AN46" s="191">
        <f t="shared" si="17"/>
        <v>0</v>
      </c>
      <c r="AO46" s="191">
        <f t="shared" si="17"/>
        <v>0</v>
      </c>
      <c r="AP46" s="191">
        <f t="shared" si="17"/>
        <v>0</v>
      </c>
      <c r="AQ46" s="191">
        <f t="shared" si="17"/>
        <v>0</v>
      </c>
      <c r="AR46" s="191">
        <f t="shared" si="17"/>
        <v>0</v>
      </c>
      <c r="AS46" s="165">
        <f t="shared" ca="1" si="2"/>
        <v>320.42882595637388</v>
      </c>
      <c r="AT46" s="221"/>
      <c r="AU46" s="221"/>
      <c r="AV46" s="165"/>
      <c r="AW46" s="165"/>
      <c r="AX46" s="165"/>
      <c r="AY46" s="165"/>
    </row>
    <row r="47" spans="2:54" outlineLevel="1">
      <c r="B47" s="144" t="s">
        <v>165</v>
      </c>
      <c r="D47" s="191">
        <f>'FIN CP'!D13+'FIN LP'!D10</f>
        <v>0</v>
      </c>
      <c r="E47" s="191">
        <f>'FIN CP'!E13+'FIN LP'!E10</f>
        <v>0</v>
      </c>
      <c r="F47" s="191">
        <f ca="1">'FIN CP'!F13+'FIN LP'!F10</f>
        <v>145.09909687171566</v>
      </c>
      <c r="G47" s="191">
        <f ca="1">'FIN CP'!G13+'FIN LP'!G10</f>
        <v>96.732731247810435</v>
      </c>
      <c r="H47" s="191">
        <f ca="1">'FIN CP'!H13+'FIN LP'!H10</f>
        <v>48.503953514127261</v>
      </c>
      <c r="I47" s="191">
        <f ca="1">'FIN CP'!I13+'FIN LP'!I10</f>
        <v>0</v>
      </c>
      <c r="J47" s="191">
        <f ca="1">'FIN CP'!J13+'FIN LP'!J10</f>
        <v>0</v>
      </c>
      <c r="K47" s="191">
        <f ca="1">'FIN CP'!K13+'FIN LP'!K10</f>
        <v>0</v>
      </c>
      <c r="L47" s="191">
        <f ca="1">'FIN CP'!L13+'FIN LP'!L10</f>
        <v>0</v>
      </c>
      <c r="M47" s="191">
        <f ca="1">'FIN CP'!M13+'FIN LP'!M10</f>
        <v>0</v>
      </c>
      <c r="N47" s="191">
        <f ca="1">'FIN CP'!N13+'FIN LP'!N10</f>
        <v>0</v>
      </c>
      <c r="O47" s="191">
        <f ca="1">'FIN CP'!O13+'FIN LP'!O10</f>
        <v>0</v>
      </c>
      <c r="P47" s="191">
        <f ca="1">'FIN CP'!P13+'FIN LP'!P10</f>
        <v>0</v>
      </c>
      <c r="Q47" s="191">
        <f ca="1">'FIN CP'!Q13+'FIN LP'!Q10</f>
        <v>0</v>
      </c>
      <c r="R47" s="191">
        <f ca="1">'FIN CP'!R13+'FIN LP'!R10</f>
        <v>0</v>
      </c>
      <c r="S47" s="191">
        <f ca="1">'FIN CP'!S13+'FIN LP'!S10</f>
        <v>0</v>
      </c>
      <c r="T47" s="191">
        <f ca="1">'FIN CP'!T13+'FIN LP'!T10</f>
        <v>0</v>
      </c>
      <c r="U47" s="191">
        <f ca="1">'FIN CP'!U13+'FIN LP'!U10</f>
        <v>0</v>
      </c>
      <c r="V47" s="191">
        <f ca="1">'FIN CP'!V13+'FIN LP'!V10</f>
        <v>0</v>
      </c>
      <c r="W47" s="191">
        <f ca="1">'FIN CP'!W13+'FIN LP'!W10</f>
        <v>0</v>
      </c>
      <c r="X47" s="191">
        <f ca="1">'FIN CP'!X13+'FIN LP'!X10</f>
        <v>0</v>
      </c>
      <c r="Y47" s="191">
        <f ca="1">'FIN CP'!Y13+'FIN LP'!Y10</f>
        <v>0</v>
      </c>
      <c r="Z47" s="191">
        <f ca="1">'FIN CP'!Z13+'FIN LP'!Z10</f>
        <v>0</v>
      </c>
      <c r="AA47" s="191">
        <f ca="1">'FIN CP'!AA13+'FIN LP'!AA10</f>
        <v>0</v>
      </c>
      <c r="AB47" s="191">
        <f ca="1">'FIN CP'!AB13+'FIN LP'!AB10</f>
        <v>0</v>
      </c>
      <c r="AC47" s="191">
        <f ca="1">'FIN CP'!AC13+'FIN LP'!AC10</f>
        <v>0</v>
      </c>
      <c r="AD47" s="191">
        <f ca="1">'FIN CP'!AD13+'FIN LP'!AD10</f>
        <v>0</v>
      </c>
      <c r="AE47" s="191">
        <f ca="1">'FIN CP'!AE13+'FIN LP'!AE10</f>
        <v>0</v>
      </c>
      <c r="AF47" s="191">
        <f ca="1">'FIN CP'!AF13+'FIN LP'!AF10</f>
        <v>0</v>
      </c>
      <c r="AG47" s="191">
        <f ca="1">'FIN CP'!AG13+'FIN LP'!AG10</f>
        <v>0</v>
      </c>
      <c r="AH47" s="191">
        <f ca="1">'FIN CP'!AH13+'FIN LP'!AH10</f>
        <v>0</v>
      </c>
      <c r="AI47" s="191">
        <f ca="1">'FIN CP'!AI13+'FIN LP'!AI10</f>
        <v>0</v>
      </c>
      <c r="AJ47" s="191">
        <f ca="1">'FIN CP'!AJ13+'FIN LP'!AJ10</f>
        <v>0</v>
      </c>
      <c r="AK47" s="191">
        <f ca="1">'FIN CP'!AK13+'FIN LP'!AK10</f>
        <v>0</v>
      </c>
      <c r="AL47" s="191">
        <f ca="1">'FIN CP'!AL13+'FIN LP'!AL10</f>
        <v>0</v>
      </c>
      <c r="AM47" s="191">
        <f ca="1">'FIN CP'!AM13+'FIN LP'!AM10</f>
        <v>0</v>
      </c>
      <c r="AN47" s="191">
        <f ca="1">'FIN CP'!AN13+'FIN LP'!AN10</f>
        <v>0</v>
      </c>
      <c r="AO47" s="191">
        <f ca="1">'FIN CP'!AO13+'FIN LP'!AO10</f>
        <v>0</v>
      </c>
      <c r="AP47" s="191">
        <f ca="1">'FIN CP'!AP13+'FIN LP'!AP10</f>
        <v>0</v>
      </c>
      <c r="AQ47" s="191">
        <f ca="1">'FIN CP'!AQ13+'FIN LP'!AQ10</f>
        <v>0</v>
      </c>
      <c r="AR47" s="191">
        <f ca="1">'FIN CP'!AR13+'FIN LP'!AR10</f>
        <v>0</v>
      </c>
      <c r="AS47" s="191">
        <f t="shared" ca="1" si="2"/>
        <v>290.33578163365337</v>
      </c>
      <c r="AT47" s="165"/>
      <c r="AU47" s="221"/>
      <c r="AV47" s="165"/>
      <c r="AW47" s="165"/>
      <c r="AX47" s="165"/>
      <c r="AY47" s="165"/>
    </row>
    <row r="48" spans="2:54" ht="18" customHeight="1">
      <c r="B48" s="187" t="s">
        <v>166</v>
      </c>
      <c r="C48" s="188"/>
      <c r="D48" s="190">
        <f>D43-D44+D45</f>
        <v>-1917.896002446555</v>
      </c>
      <c r="E48" s="190">
        <f ca="1">E43-E44+E45</f>
        <v>5806.4533614959473</v>
      </c>
      <c r="F48" s="190">
        <f t="shared" ref="F48:AR48" ca="1" si="18">F43-F44+F45</f>
        <v>4575.8314380164957</v>
      </c>
      <c r="G48" s="190">
        <f t="shared" ca="1" si="18"/>
        <v>3719.0958476824885</v>
      </c>
      <c r="H48" s="190">
        <f t="shared" ca="1" si="18"/>
        <v>3792.1264778124864</v>
      </c>
      <c r="I48" s="190">
        <f t="shared" ca="1" si="18"/>
        <v>2547.4183173740967</v>
      </c>
      <c r="J48" s="190">
        <f t="shared" ca="1" si="18"/>
        <v>2631.2540529560001</v>
      </c>
      <c r="K48" s="190">
        <f t="shared" ca="1" si="18"/>
        <v>2703.6597008593071</v>
      </c>
      <c r="L48" s="190">
        <f t="shared" ca="1" si="18"/>
        <v>-4597.587659529554</v>
      </c>
      <c r="M48" s="190">
        <f t="shared" ca="1" si="18"/>
        <v>-3202.3771349868384</v>
      </c>
      <c r="N48" s="190">
        <f t="shared" ca="1" si="18"/>
        <v>-2235.8019274640742</v>
      </c>
      <c r="O48" s="190">
        <f t="shared" ca="1" si="18"/>
        <v>-2004.0392291295298</v>
      </c>
      <c r="P48" s="190">
        <f t="shared" ca="1" si="18"/>
        <v>-1923.3976266524785</v>
      </c>
      <c r="Q48" s="190">
        <f t="shared" ca="1" si="18"/>
        <v>-1802.9254218741321</v>
      </c>
      <c r="R48" s="190">
        <f t="shared" ca="1" si="18"/>
        <v>-1671.0387275659491</v>
      </c>
      <c r="S48" s="190">
        <f t="shared" ca="1" si="18"/>
        <v>-1564.8588626134067</v>
      </c>
      <c r="T48" s="190">
        <f t="shared" ca="1" si="18"/>
        <v>-1398.3058718773077</v>
      </c>
      <c r="U48" s="190">
        <f t="shared" ca="1" si="18"/>
        <v>-1328.7561262305105</v>
      </c>
      <c r="V48" s="190">
        <f t="shared" ca="1" si="18"/>
        <v>-1316.791612992128</v>
      </c>
      <c r="W48" s="190">
        <f t="shared" ca="1" si="18"/>
        <v>-925.35438673844408</v>
      </c>
      <c r="X48" s="190">
        <f t="shared" ca="1" si="18"/>
        <v>-546.54805351701577</v>
      </c>
      <c r="Y48" s="190">
        <f t="shared" ca="1" si="18"/>
        <v>788.36324086580396</v>
      </c>
      <c r="Z48" s="190">
        <f t="shared" ca="1" si="18"/>
        <v>785.19953431424165</v>
      </c>
      <c r="AA48" s="190">
        <f t="shared" ca="1" si="18"/>
        <v>810.9022394518795</v>
      </c>
      <c r="AB48" s="190">
        <f t="shared" ca="1" si="18"/>
        <v>812.58523919956474</v>
      </c>
      <c r="AC48" s="190">
        <f t="shared" ca="1" si="18"/>
        <v>814.21921953712399</v>
      </c>
      <c r="AD48" s="190">
        <f t="shared" ca="1" si="18"/>
        <v>-598.18418146929946</v>
      </c>
      <c r="AE48" s="190">
        <f t="shared" ca="1" si="18"/>
        <v>650.00888600364306</v>
      </c>
      <c r="AF48" s="190">
        <f t="shared" ca="1" si="18"/>
        <v>3796.4131235004133</v>
      </c>
      <c r="AG48" s="190">
        <f t="shared" ca="1" si="18"/>
        <v>3797.1960600546204</v>
      </c>
      <c r="AH48" s="190">
        <f t="shared" ca="1" si="18"/>
        <v>3797.9557769104958</v>
      </c>
      <c r="AI48" s="190">
        <f t="shared" ca="1" si="18"/>
        <v>3817.0643134124375</v>
      </c>
      <c r="AJ48" s="190">
        <f t="shared" ca="1" si="18"/>
        <v>3808.660061287223</v>
      </c>
      <c r="AK48" s="190">
        <f t="shared" ca="1" si="18"/>
        <v>-1438.971791076106</v>
      </c>
      <c r="AL48" s="190">
        <f t="shared" ca="1" si="18"/>
        <v>-1480.5871122909409</v>
      </c>
      <c r="AM48" s="190">
        <f t="shared" ca="1" si="18"/>
        <v>-1478.9612121390555</v>
      </c>
      <c r="AN48" s="190">
        <f t="shared" ca="1" si="18"/>
        <v>0</v>
      </c>
      <c r="AO48" s="190">
        <f t="shared" ca="1" si="18"/>
        <v>0</v>
      </c>
      <c r="AP48" s="190">
        <f t="shared" ca="1" si="18"/>
        <v>0</v>
      </c>
      <c r="AQ48" s="190">
        <f t="shared" ca="1" si="18"/>
        <v>0</v>
      </c>
      <c r="AR48" s="190">
        <f t="shared" ca="1" si="18"/>
        <v>0</v>
      </c>
      <c r="AS48" s="190">
        <f t="shared" ca="1" si="2"/>
        <v>18022.023950140941</v>
      </c>
    </row>
    <row r="49" spans="2:54">
      <c r="B49" s="100" t="s">
        <v>167</v>
      </c>
      <c r="C49" s="223">
        <v>0.09</v>
      </c>
      <c r="D49" s="162">
        <f>IF('Premissas macro'!D$21=1,D75,D65)</f>
        <v>0</v>
      </c>
      <c r="E49" s="162">
        <f ca="1">IF('Premissas macro'!E$21=1,E75,E65)</f>
        <v>206.77090878895635</v>
      </c>
      <c r="F49" s="162">
        <f ca="1">IF('Premissas macro'!F$21=1,F75,F65)</f>
        <v>206.77090878895635</v>
      </c>
      <c r="G49" s="162">
        <f ca="1">IF('Premissas macro'!G$21=1,G75,G65)</f>
        <v>206.77090878895629</v>
      </c>
      <c r="H49" s="162">
        <f ca="1">IF('Premissas macro'!H$21=1,H75,H65)</f>
        <v>206.77090878895629</v>
      </c>
      <c r="I49" s="162">
        <f ca="1">IF('Premissas macro'!I$21=1,I75,I65)</f>
        <v>178.50087426421618</v>
      </c>
      <c r="J49" s="162">
        <f ca="1">IF('Premissas macro'!J$21=1,J75,J65)</f>
        <v>178.50087426421612</v>
      </c>
      <c r="K49" s="162">
        <f ca="1">IF('Premissas macro'!K$21=1,K75,K65)</f>
        <v>178.50087426421612</v>
      </c>
      <c r="L49" s="162">
        <f ca="1">IF('Premissas macro'!L$21=1,L75,L65)</f>
        <v>0</v>
      </c>
      <c r="M49" s="162">
        <f ca="1">IF('Premissas macro'!M$21=1,M75,M65)</f>
        <v>0.21271566056078886</v>
      </c>
      <c r="N49" s="162">
        <f ca="1">IF('Premissas macro'!N$21=1,N75,N65)</f>
        <v>0.53565227466946708</v>
      </c>
      <c r="O49" s="162">
        <f ca="1">IF('Premissas macro'!O$21=1,O75,O65)</f>
        <v>1.6676110511403939</v>
      </c>
      <c r="P49" s="162">
        <f ca="1">IF('Premissas macro'!P$21=1,P75,P65)</f>
        <v>2.4449065054736483</v>
      </c>
      <c r="Q49" s="162">
        <f ca="1">IF('Premissas macro'!Q$21=1,Q75,Q65)</f>
        <v>5.0908012235243527</v>
      </c>
      <c r="R49" s="162">
        <f ca="1">IF('Premissas macro'!R$21=1,R75,R65)</f>
        <v>8.0858937781489981</v>
      </c>
      <c r="S49" s="162">
        <f ca="1">IF('Premissas macro'!S$21=1,S75,S65)</f>
        <v>12.666163880106867</v>
      </c>
      <c r="T49" s="162">
        <f ca="1">IF('Premissas macro'!T$21=1,T75,T65)</f>
        <v>13.279205986589879</v>
      </c>
      <c r="U49" s="162">
        <f ca="1">IF('Premissas macro'!U$21=1,U75,U65)</f>
        <v>15.25118284699059</v>
      </c>
      <c r="V49" s="162">
        <f ca="1">IF('Premissas macro'!V$21=1,V75,V65)</f>
        <v>15.25118284699059</v>
      </c>
      <c r="W49" s="162">
        <f ca="1">IF('Premissas macro'!W$21=1,W75,W65)</f>
        <v>21.248992885942975</v>
      </c>
      <c r="X49" s="162">
        <f ca="1">IF('Premissas macro'!X$21=1,X75,X65)</f>
        <v>26.049308811831928</v>
      </c>
      <c r="Y49" s="162">
        <f ca="1">IF('Premissas macro'!Y$21=1,Y75,Y65)</f>
        <v>49.262901295534228</v>
      </c>
      <c r="Z49" s="162">
        <f ca="1">IF('Premissas macro'!Z$21=1,Z75,Z65)</f>
        <v>49.262901295534228</v>
      </c>
      <c r="AA49" s="162">
        <f ca="1">IF('Premissas macro'!AA$21=1,AA75,AA65)</f>
        <v>49.262898204931169</v>
      </c>
      <c r="AB49" s="162">
        <f ca="1">IF('Premissas macro'!AB$21=1,AB75,AB65)</f>
        <v>49.262898204931162</v>
      </c>
      <c r="AC49" s="162">
        <f ca="1">IF('Premissas macro'!AC$21=1,AC75,AC65)</f>
        <v>49.262898204931162</v>
      </c>
      <c r="AD49" s="162">
        <f ca="1">IF('Premissas macro'!AD$21=1,AD75,AD65)</f>
        <v>23.779310048840465</v>
      </c>
      <c r="AE49" s="162">
        <f ca="1">IF('Premissas macro'!AE$21=1,AE75,AE65)</f>
        <v>43.262556621854522</v>
      </c>
      <c r="AF49" s="162">
        <f ca="1">IF('Premissas macro'!AF$21=1,AF75,AF65)</f>
        <v>92.932441494017269</v>
      </c>
      <c r="AG49" s="162">
        <f ca="1">IF('Premissas macro'!AG$21=1,AG75,AG65)</f>
        <v>92.932441494017269</v>
      </c>
      <c r="AH49" s="162">
        <f ca="1">IF('Premissas macro'!AH$21=1,AH75,AH65)</f>
        <v>92.932434881085697</v>
      </c>
      <c r="AI49" s="162">
        <f ca="1">IF('Premissas macro'!AI$21=1,AI75,AI65)</f>
        <v>92.932434881085683</v>
      </c>
      <c r="AJ49" s="162">
        <f ca="1">IF('Premissas macro'!AJ$21=1,AJ75,AJ65)</f>
        <v>92.932434881085683</v>
      </c>
      <c r="AK49" s="162">
        <f ca="1">IF('Premissas macro'!AK$21=1,AK75,AK65)</f>
        <v>10.945857651111737</v>
      </c>
      <c r="AL49" s="162">
        <f ca="1">IF('Premissas macro'!AL$21=1,AL75,AL65)</f>
        <v>10.945857651111737</v>
      </c>
      <c r="AM49" s="162">
        <f ca="1">IF('Premissas macro'!AM$21=1,AM75,AM65)</f>
        <v>10.945857651111737</v>
      </c>
      <c r="AN49" s="162">
        <f ca="1">IF('Premissas macro'!AN$21=1,AN75,AN65)</f>
        <v>0</v>
      </c>
      <c r="AO49" s="162">
        <f ca="1">IF('Premissas macro'!AO$21=1,AO75,AO65)</f>
        <v>0</v>
      </c>
      <c r="AP49" s="162">
        <f ca="1">IF('Premissas macro'!AP$21=1,AP75,AP65)</f>
        <v>0</v>
      </c>
      <c r="AQ49" s="162">
        <f ca="1">IF('Premissas macro'!AQ$21=1,AQ75,AQ65)</f>
        <v>0</v>
      </c>
      <c r="AR49" s="162">
        <f ca="1">IF('Premissas macro'!AR$21=1,AR75,AR65)</f>
        <v>0</v>
      </c>
      <c r="AS49" s="165">
        <f t="shared" ca="1" si="2"/>
        <v>2295.2260001616269</v>
      </c>
      <c r="AT49" s="221"/>
      <c r="AU49" s="221"/>
      <c r="AV49" s="221"/>
      <c r="AW49" s="221"/>
      <c r="AX49" s="221"/>
      <c r="AY49" s="221"/>
      <c r="AZ49" s="222"/>
      <c r="BA49" s="222"/>
      <c r="BB49" s="222"/>
    </row>
    <row r="50" spans="2:54">
      <c r="B50" s="100" t="s">
        <v>168</v>
      </c>
      <c r="C50" s="223">
        <v>0.25</v>
      </c>
      <c r="D50" s="162">
        <f>IF('Premissas macro'!D$21=1,D76,D66)</f>
        <v>0</v>
      </c>
      <c r="E50" s="162">
        <f ca="1">IF('Premissas macro'!E$21=1,E76,E66)</f>
        <v>358.90909034991921</v>
      </c>
      <c r="F50" s="162">
        <f ca="1">IF('Premissas macro'!F$21=1,F76,F66)</f>
        <v>358.90909034991921</v>
      </c>
      <c r="G50" s="162">
        <f ca="1">IF('Premissas macro'!G$21=1,G76,G66)</f>
        <v>358.90909034991915</v>
      </c>
      <c r="H50" s="162">
        <f ca="1">IF('Premissas macro'!H$21=1,H76,H66)</f>
        <v>358.90909034991915</v>
      </c>
      <c r="I50" s="162">
        <f ca="1">IF('Premissas macro'!I$21=1,I76,I66)</f>
        <v>306.55717456336328</v>
      </c>
      <c r="J50" s="162">
        <f ca="1">IF('Premissas macro'!J$21=1,J76,J66)</f>
        <v>306.55717456336322</v>
      </c>
      <c r="K50" s="162">
        <f ca="1">IF('Premissas macro'!K$21=1,K76,K66)</f>
        <v>306.55717456336322</v>
      </c>
      <c r="L50" s="162">
        <f ca="1">IF('Premissas macro'!L$21=1,L76,L66)</f>
        <v>0</v>
      </c>
      <c r="M50" s="162">
        <f ca="1">IF('Premissas macro'!M$21=1,M76,M66)</f>
        <v>0.23635073395643211</v>
      </c>
      <c r="N50" s="162">
        <f ca="1">IF('Premissas macro'!N$21=1,N76,N66)</f>
        <v>0.59516919407718571</v>
      </c>
      <c r="O50" s="162">
        <f ca="1">IF('Premissas macro'!O$21=1,O76,O66)</f>
        <v>1.852901167933771</v>
      </c>
      <c r="P50" s="162">
        <f ca="1">IF('Premissas macro'!P$21=1,P76,P66)</f>
        <v>2.7165627838596094</v>
      </c>
      <c r="Q50" s="162">
        <f ca="1">IF('Premissas macro'!Q$21=1,Q76,Q66)</f>
        <v>5.6564458039159486</v>
      </c>
      <c r="R50" s="162">
        <f ca="1">IF('Premissas macro'!R$21=1,R76,R66)</f>
        <v>8.9843264201655533</v>
      </c>
      <c r="S50" s="162">
        <f ca="1">IF('Premissas macro'!S$21=1,S76,S66)</f>
        <v>14.073515422340964</v>
      </c>
      <c r="T50" s="162">
        <f ca="1">IF('Premissas macro'!T$21=1,T76,T66)</f>
        <v>14.7546733184332</v>
      </c>
      <c r="U50" s="162">
        <f ca="1">IF('Premissas macro'!U$21=1,U76,U66)</f>
        <v>16.945758718878434</v>
      </c>
      <c r="V50" s="162">
        <f ca="1">IF('Premissas macro'!V$21=1,V76,V66)</f>
        <v>16.945758718878434</v>
      </c>
      <c r="W50" s="162">
        <f ca="1">IF('Premissas macro'!W$21=1,W76,W66)</f>
        <v>23.609992095492192</v>
      </c>
      <c r="X50" s="162">
        <f ca="1">IF('Premissas macro'!X$21=1,X76,X66)</f>
        <v>28.943676457591032</v>
      </c>
      <c r="Y50" s="162">
        <f ca="1">IF('Premissas macro'!Y$21=1,Y76,Y66)</f>
        <v>67.227594991730058</v>
      </c>
      <c r="Z50" s="162">
        <f ca="1">IF('Premissas macro'!Z$21=1,Z76,Z66)</f>
        <v>67.227594991730058</v>
      </c>
      <c r="AA50" s="162">
        <f ca="1">IF('Premissas macro'!AA$21=1,AA76,AA66)</f>
        <v>67.227589268391057</v>
      </c>
      <c r="AB50" s="162">
        <f ca="1">IF('Premissas macro'!AB$21=1,AB76,AB66)</f>
        <v>67.227589268391043</v>
      </c>
      <c r="AC50" s="162">
        <f ca="1">IF('Premissas macro'!AC$21=1,AC76,AC66)</f>
        <v>67.227589268391043</v>
      </c>
      <c r="AD50" s="162">
        <f ca="1">IF('Premissas macro'!AD$21=1,AD76,AD66)</f>
        <v>26.42145560982274</v>
      </c>
      <c r="AE50" s="162">
        <f ca="1">IF('Premissas macro'!AE$21=1,AE76,AE66)</f>
        <v>56.115845596026901</v>
      </c>
      <c r="AF50" s="162">
        <f ca="1">IF('Premissas macro'!AF$21=1,AF76,AF66)</f>
        <v>148.09711387780976</v>
      </c>
      <c r="AG50" s="162">
        <f ca="1">IF('Premissas macro'!AG$21=1,AG76,AG66)</f>
        <v>148.09711387780976</v>
      </c>
      <c r="AH50" s="162">
        <f ca="1">IF('Premissas macro'!AH$21=1,AH76,AH66)</f>
        <v>148.09710163164021</v>
      </c>
      <c r="AI50" s="162">
        <f ca="1">IF('Premissas macro'!AI$21=1,AI76,AI66)</f>
        <v>148.09710163164019</v>
      </c>
      <c r="AJ50" s="162">
        <f ca="1">IF('Premissas macro'!AJ$21=1,AJ76,AJ66)</f>
        <v>148.09710163164019</v>
      </c>
      <c r="AK50" s="162">
        <f ca="1">IF('Premissas macro'!AK$21=1,AK76,AK66)</f>
        <v>12.16206405679082</v>
      </c>
      <c r="AL50" s="162">
        <f ca="1">IF('Premissas macro'!AL$21=1,AL76,AL66)</f>
        <v>12.16206405679082</v>
      </c>
      <c r="AM50" s="162">
        <f ca="1">IF('Premissas macro'!AM$21=1,AM76,AM66)</f>
        <v>12.16206405679082</v>
      </c>
      <c r="AN50" s="162">
        <f ca="1">IF('Premissas macro'!AN$21=1,AN76,AN66)</f>
        <v>0</v>
      </c>
      <c r="AO50" s="162">
        <f ca="1">IF('Premissas macro'!AO$21=1,AO76,AO66)</f>
        <v>0</v>
      </c>
      <c r="AP50" s="162">
        <f ca="1">IF('Premissas macro'!AP$21=1,AP76,AP66)</f>
        <v>0</v>
      </c>
      <c r="AQ50" s="162">
        <f ca="1">IF('Premissas macro'!AQ$21=1,AQ76,AQ66)</f>
        <v>0</v>
      </c>
      <c r="AR50" s="162">
        <f ca="1">IF('Premissas macro'!AR$21=1,AR76,AR66)</f>
        <v>0</v>
      </c>
      <c r="AS50" s="165">
        <f t="shared" ca="1" si="2"/>
        <v>3686.2699997406849</v>
      </c>
      <c r="AT50" s="221"/>
      <c r="AU50" s="221"/>
      <c r="AV50" s="221"/>
      <c r="AW50" s="221"/>
      <c r="AX50" s="221"/>
      <c r="AY50" s="221"/>
      <c r="AZ50" s="222"/>
      <c r="BA50" s="222"/>
      <c r="BB50" s="222"/>
    </row>
    <row r="51" spans="2:54" ht="18" customHeight="1">
      <c r="B51" s="187" t="s">
        <v>169</v>
      </c>
      <c r="C51" s="188"/>
      <c r="D51" s="190">
        <f>D48-(D49+D50)</f>
        <v>-1917.896002446555</v>
      </c>
      <c r="E51" s="190">
        <f t="shared" ref="E51:AH51" ca="1" si="19">E48-(E49+E50)</f>
        <v>5240.7733623570721</v>
      </c>
      <c r="F51" s="190">
        <f t="shared" ca="1" si="19"/>
        <v>4010.15143887762</v>
      </c>
      <c r="G51" s="190">
        <f t="shared" ca="1" si="19"/>
        <v>3153.4158485436128</v>
      </c>
      <c r="H51" s="190">
        <f t="shared" ca="1" si="19"/>
        <v>3226.4464786736107</v>
      </c>
      <c r="I51" s="190">
        <f t="shared" ca="1" si="19"/>
        <v>2062.3602685465171</v>
      </c>
      <c r="J51" s="190">
        <f t="shared" ca="1" si="19"/>
        <v>2146.196004128421</v>
      </c>
      <c r="K51" s="190">
        <f t="shared" ca="1" si="19"/>
        <v>2218.601652031728</v>
      </c>
      <c r="L51" s="190">
        <f t="shared" ca="1" si="19"/>
        <v>-4597.587659529554</v>
      </c>
      <c r="M51" s="190">
        <f t="shared" ca="1" si="19"/>
        <v>-3202.8262013813555</v>
      </c>
      <c r="N51" s="190">
        <f t="shared" ca="1" si="19"/>
        <v>-2236.9327489328207</v>
      </c>
      <c r="O51" s="190">
        <f t="shared" ca="1" si="19"/>
        <v>-2007.5597413486039</v>
      </c>
      <c r="P51" s="190">
        <f t="shared" ca="1" si="19"/>
        <v>-1928.5590959418118</v>
      </c>
      <c r="Q51" s="190">
        <f t="shared" ca="1" si="19"/>
        <v>-1813.6726689015725</v>
      </c>
      <c r="R51" s="190">
        <f t="shared" ca="1" si="19"/>
        <v>-1688.1089477642636</v>
      </c>
      <c r="S51" s="190">
        <f t="shared" ca="1" si="19"/>
        <v>-1591.5985419158546</v>
      </c>
      <c r="T51" s="190">
        <f t="shared" ca="1" si="19"/>
        <v>-1426.3397511823307</v>
      </c>
      <c r="U51" s="190">
        <f t="shared" ca="1" si="19"/>
        <v>-1360.9530677963796</v>
      </c>
      <c r="V51" s="190">
        <f t="shared" ca="1" si="19"/>
        <v>-1348.9885545579971</v>
      </c>
      <c r="W51" s="190">
        <f t="shared" ca="1" si="19"/>
        <v>-970.21337171987921</v>
      </c>
      <c r="X51" s="190">
        <f t="shared" ca="1" si="19"/>
        <v>-601.54103878643878</v>
      </c>
      <c r="Y51" s="190">
        <f t="shared" ca="1" si="19"/>
        <v>671.87274457853971</v>
      </c>
      <c r="Z51" s="190">
        <f t="shared" ca="1" si="19"/>
        <v>668.7090380269774</v>
      </c>
      <c r="AA51" s="190">
        <f t="shared" ca="1" si="19"/>
        <v>694.41175197855728</v>
      </c>
      <c r="AB51" s="190">
        <f t="shared" ca="1" si="19"/>
        <v>696.09475172624252</v>
      </c>
      <c r="AC51" s="190">
        <f t="shared" ca="1" si="19"/>
        <v>697.72873206380177</v>
      </c>
      <c r="AD51" s="190">
        <f t="shared" ca="1" si="19"/>
        <v>-648.38494712796262</v>
      </c>
      <c r="AE51" s="190">
        <f t="shared" ca="1" si="19"/>
        <v>550.63048378576161</v>
      </c>
      <c r="AF51" s="190">
        <f t="shared" ca="1" si="19"/>
        <v>3555.3835681285864</v>
      </c>
      <c r="AG51" s="190">
        <f t="shared" ca="1" si="19"/>
        <v>3556.1665046827934</v>
      </c>
      <c r="AH51" s="190">
        <f t="shared" ca="1" si="19"/>
        <v>3556.92624039777</v>
      </c>
      <c r="AI51" s="190">
        <f t="shared" ref="AI51:AR51" ca="1" si="20">AI48-(AI49+AI50)</f>
        <v>3576.0347768997117</v>
      </c>
      <c r="AJ51" s="190">
        <f t="shared" ca="1" si="20"/>
        <v>3567.6305247744972</v>
      </c>
      <c r="AK51" s="190">
        <f t="shared" ca="1" si="20"/>
        <v>-1462.0797127840085</v>
      </c>
      <c r="AL51" s="190">
        <f t="shared" ca="1" si="20"/>
        <v>-1503.6950339988434</v>
      </c>
      <c r="AM51" s="190">
        <f t="shared" ca="1" si="20"/>
        <v>-1502.069133846958</v>
      </c>
      <c r="AN51" s="190">
        <f t="shared" ca="1" si="20"/>
        <v>0</v>
      </c>
      <c r="AO51" s="190">
        <f t="shared" ca="1" si="20"/>
        <v>0</v>
      </c>
      <c r="AP51" s="190">
        <f t="shared" ca="1" si="20"/>
        <v>0</v>
      </c>
      <c r="AQ51" s="190">
        <f t="shared" ca="1" si="20"/>
        <v>0</v>
      </c>
      <c r="AR51" s="190">
        <f t="shared" ca="1" si="20"/>
        <v>0</v>
      </c>
      <c r="AS51" s="190">
        <f t="shared" ca="1" si="2"/>
        <v>12040.527950238629</v>
      </c>
    </row>
    <row r="52" spans="2:54">
      <c r="B52" s="100"/>
      <c r="C52" s="223"/>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5"/>
      <c r="AT52" s="221"/>
      <c r="AU52" s="221"/>
      <c r="AV52" s="221"/>
      <c r="AW52" s="221"/>
      <c r="AX52" s="221"/>
      <c r="AY52" s="221"/>
      <c r="AZ52" s="222"/>
      <c r="BA52" s="222"/>
      <c r="BB52" s="222"/>
    </row>
    <row r="53" spans="2:54">
      <c r="B53" s="100"/>
      <c r="C53" s="223"/>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5"/>
      <c r="AT53" s="221"/>
      <c r="AU53" s="221"/>
      <c r="AV53" s="221"/>
      <c r="AW53" s="221"/>
      <c r="AX53" s="221"/>
      <c r="AY53" s="221"/>
      <c r="AZ53" s="222"/>
      <c r="BA53" s="222"/>
      <c r="BB53" s="222"/>
    </row>
    <row r="54" spans="2:54">
      <c r="B54" s="70"/>
      <c r="E54" s="165"/>
      <c r="F54" s="197"/>
      <c r="G54" s="197"/>
      <c r="H54" s="197"/>
      <c r="I54" s="197"/>
      <c r="J54" s="165"/>
      <c r="K54" s="224"/>
      <c r="L54" s="225"/>
      <c r="M54" s="197"/>
      <c r="N54" s="197"/>
      <c r="O54" s="226"/>
      <c r="P54" s="225"/>
      <c r="Q54" s="197"/>
      <c r="R54" s="197"/>
      <c r="S54" s="197"/>
      <c r="T54" s="197"/>
      <c r="U54" s="197"/>
      <c r="V54" s="197"/>
      <c r="W54" s="197"/>
      <c r="X54" s="197"/>
      <c r="Y54" s="165"/>
      <c r="Z54" s="165"/>
      <c r="AA54" s="165"/>
      <c r="AB54" s="165"/>
      <c r="AC54" s="165"/>
      <c r="AD54" s="165"/>
      <c r="AE54" s="165"/>
      <c r="AF54" s="165"/>
      <c r="AG54" s="165"/>
      <c r="AH54" s="165"/>
      <c r="AI54" s="165"/>
      <c r="AJ54" s="165"/>
      <c r="AK54" s="165"/>
      <c r="AL54" s="165"/>
      <c r="AM54" s="165"/>
      <c r="AN54" s="165"/>
      <c r="AO54" s="165"/>
      <c r="AP54" s="165"/>
      <c r="AQ54" s="165"/>
      <c r="AR54" s="165"/>
      <c r="AS54" s="197"/>
      <c r="AT54" s="191"/>
      <c r="AU54" s="195"/>
      <c r="AV54" s="191"/>
      <c r="AW54" s="191"/>
      <c r="AX54" s="191"/>
      <c r="AY54" s="191"/>
    </row>
    <row r="55" spans="2:54">
      <c r="B55" s="227" t="s">
        <v>86</v>
      </c>
      <c r="C55" s="228"/>
      <c r="D55" s="228"/>
      <c r="E55" s="229"/>
      <c r="F55" s="229"/>
      <c r="G55" s="229"/>
      <c r="H55" s="229"/>
      <c r="I55" s="229"/>
      <c r="J55" s="229"/>
      <c r="K55" s="229"/>
      <c r="L55" s="229"/>
      <c r="M55" s="229"/>
      <c r="N55" s="229"/>
      <c r="O55" s="229"/>
      <c r="P55" s="229"/>
      <c r="Q55" s="229"/>
      <c r="R55" s="229"/>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30"/>
      <c r="AS55" s="197"/>
    </row>
    <row r="56" spans="2:54">
      <c r="B56" s="231" t="s">
        <v>21</v>
      </c>
      <c r="C56" s="232">
        <v>0.15</v>
      </c>
      <c r="AR56" s="156"/>
      <c r="AS56" s="197"/>
      <c r="AT56" s="191"/>
      <c r="AU56" s="195"/>
      <c r="AV56" s="191"/>
      <c r="AW56" s="191"/>
      <c r="AX56" s="191"/>
      <c r="AY56" s="191"/>
    </row>
    <row r="57" spans="2:54">
      <c r="B57" s="231" t="s">
        <v>22</v>
      </c>
      <c r="C57" s="232">
        <v>0.1</v>
      </c>
      <c r="AR57" s="156"/>
      <c r="AS57" s="197"/>
      <c r="AT57" s="191"/>
      <c r="AU57" s="195"/>
      <c r="AV57" s="191"/>
      <c r="AW57" s="191"/>
      <c r="AX57" s="191"/>
      <c r="AY57" s="191"/>
    </row>
    <row r="58" spans="2:54">
      <c r="B58" s="231" t="s">
        <v>23</v>
      </c>
      <c r="C58" s="233">
        <v>240</v>
      </c>
      <c r="AR58" s="156"/>
      <c r="AT58" s="191"/>
      <c r="AU58" s="195"/>
      <c r="AV58" s="191"/>
      <c r="AW58" s="191"/>
      <c r="AX58" s="191"/>
      <c r="AY58" s="191"/>
    </row>
    <row r="59" spans="2:54">
      <c r="B59" s="231" t="s">
        <v>36</v>
      </c>
      <c r="C59" s="107">
        <v>0.3</v>
      </c>
      <c r="AR59" s="156"/>
      <c r="AT59" s="191"/>
      <c r="AU59" s="195"/>
      <c r="AV59" s="191"/>
      <c r="AW59" s="191"/>
      <c r="AX59" s="191"/>
      <c r="AY59" s="191"/>
    </row>
    <row r="60" spans="2:54">
      <c r="B60" s="231" t="s">
        <v>88</v>
      </c>
      <c r="C60" s="232">
        <v>0.09</v>
      </c>
      <c r="AR60" s="156"/>
      <c r="AT60" s="191"/>
      <c r="AU60" s="195"/>
      <c r="AV60" s="191"/>
      <c r="AW60" s="191"/>
      <c r="AX60" s="191"/>
      <c r="AY60" s="191"/>
    </row>
    <row r="61" spans="2:54">
      <c r="B61" s="231" t="s">
        <v>38</v>
      </c>
      <c r="E61" s="165">
        <f t="shared" ref="E61:O61" ca="1" si="21">E48</f>
        <v>5806.4533614959473</v>
      </c>
      <c r="F61" s="165">
        <f t="shared" ca="1" si="21"/>
        <v>4575.8314380164957</v>
      </c>
      <c r="G61" s="165">
        <f t="shared" ca="1" si="21"/>
        <v>3719.0958476824885</v>
      </c>
      <c r="H61" s="165">
        <f t="shared" ca="1" si="21"/>
        <v>3792.1264778124864</v>
      </c>
      <c r="I61" s="165">
        <f t="shared" ca="1" si="21"/>
        <v>2547.4183173740967</v>
      </c>
      <c r="J61" s="165">
        <f t="shared" ca="1" si="21"/>
        <v>2631.2540529560001</v>
      </c>
      <c r="K61" s="165">
        <f t="shared" ca="1" si="21"/>
        <v>2703.6597008593071</v>
      </c>
      <c r="L61" s="165">
        <f t="shared" ca="1" si="21"/>
        <v>-4597.587659529554</v>
      </c>
      <c r="M61" s="165">
        <f t="shared" ca="1" si="21"/>
        <v>-3202.3771349868384</v>
      </c>
      <c r="N61" s="165">
        <f t="shared" ca="1" si="21"/>
        <v>-2235.8019274640742</v>
      </c>
      <c r="O61" s="165">
        <f t="shared" ca="1" si="21"/>
        <v>-2004.0392291295298</v>
      </c>
      <c r="P61" s="165">
        <f t="shared" ref="P61:T61" ca="1" si="22">P48</f>
        <v>-1923.3976266524785</v>
      </c>
      <c r="Q61" s="165">
        <f t="shared" ca="1" si="22"/>
        <v>-1802.9254218741321</v>
      </c>
      <c r="R61" s="165">
        <f t="shared" ca="1" si="22"/>
        <v>-1671.0387275659491</v>
      </c>
      <c r="S61" s="165">
        <f t="shared" ca="1" si="22"/>
        <v>-1564.8588626134067</v>
      </c>
      <c r="T61" s="165">
        <f t="shared" ca="1" si="22"/>
        <v>-1398.3058718773077</v>
      </c>
      <c r="U61" s="165">
        <f t="shared" ref="U61:X61" ca="1" si="23">U48</f>
        <v>-1328.7561262305105</v>
      </c>
      <c r="V61" s="165">
        <f t="shared" ca="1" si="23"/>
        <v>-1316.791612992128</v>
      </c>
      <c r="W61" s="165">
        <f t="shared" ca="1" si="23"/>
        <v>-925.35438673844408</v>
      </c>
      <c r="X61" s="165">
        <f t="shared" ca="1" si="23"/>
        <v>-546.54805351701577</v>
      </c>
      <c r="Y61" s="165">
        <f ca="1">Y48</f>
        <v>788.36324086580396</v>
      </c>
      <c r="Z61" s="165">
        <f ca="1">Z48</f>
        <v>785.19953431424165</v>
      </c>
      <c r="AA61" s="165">
        <f ca="1">AA48</f>
        <v>810.9022394518795</v>
      </c>
      <c r="AB61" s="165">
        <f t="shared" ref="AB61:AI61" ca="1" si="24">AB48</f>
        <v>812.58523919956474</v>
      </c>
      <c r="AC61" s="165">
        <f t="shared" ca="1" si="24"/>
        <v>814.21921953712399</v>
      </c>
      <c r="AD61" s="165">
        <f t="shared" ca="1" si="24"/>
        <v>-598.18418146929946</v>
      </c>
      <c r="AE61" s="165">
        <f t="shared" ca="1" si="24"/>
        <v>650.00888600364306</v>
      </c>
      <c r="AF61" s="165">
        <f t="shared" ca="1" si="24"/>
        <v>3796.4131235004133</v>
      </c>
      <c r="AG61" s="165">
        <f t="shared" ca="1" si="24"/>
        <v>3797.1960600546204</v>
      </c>
      <c r="AH61" s="165">
        <f t="shared" ca="1" si="24"/>
        <v>3797.9557769104958</v>
      </c>
      <c r="AI61" s="165">
        <f t="shared" ca="1" si="24"/>
        <v>3817.0643134124375</v>
      </c>
      <c r="AJ61" s="165">
        <f ca="1">AJ48</f>
        <v>3808.660061287223</v>
      </c>
      <c r="AK61" s="165">
        <f t="shared" ref="AK61:AQ61" ca="1" si="25">AK48</f>
        <v>-1438.971791076106</v>
      </c>
      <c r="AL61" s="165">
        <f t="shared" ref="AL61:AM61" ca="1" si="26">AL48</f>
        <v>-1480.5871122909409</v>
      </c>
      <c r="AM61" s="165">
        <f t="shared" ca="1" si="26"/>
        <v>-1478.9612121390555</v>
      </c>
      <c r="AN61" s="165">
        <f ca="1">AN48</f>
        <v>0</v>
      </c>
      <c r="AO61" s="165">
        <f ca="1">AO48</f>
        <v>0</v>
      </c>
      <c r="AP61" s="165">
        <f t="shared" ca="1" si="25"/>
        <v>0</v>
      </c>
      <c r="AQ61" s="165">
        <f t="shared" ca="1" si="25"/>
        <v>0</v>
      </c>
      <c r="AR61" s="166">
        <f ca="1">AR48</f>
        <v>0</v>
      </c>
      <c r="AT61" s="191"/>
      <c r="AU61" s="195"/>
      <c r="AV61" s="191"/>
      <c r="AW61" s="191"/>
      <c r="AX61" s="191"/>
      <c r="AY61" s="191"/>
    </row>
    <row r="62" spans="2:54">
      <c r="B62" s="231" t="s">
        <v>39</v>
      </c>
      <c r="E62" s="165">
        <f t="shared" ref="E62:O62" ca="1" si="27">IF(E61&lt;0,D62-E61,IF(D62&gt;$C$59*E61,D62-$C$59*E61, 0))</f>
        <v>0</v>
      </c>
      <c r="F62" s="165">
        <f t="shared" ca="1" si="27"/>
        <v>0</v>
      </c>
      <c r="G62" s="165">
        <f t="shared" ca="1" si="27"/>
        <v>0</v>
      </c>
      <c r="H62" s="165">
        <f t="shared" ca="1" si="27"/>
        <v>0</v>
      </c>
      <c r="I62" s="165">
        <f t="shared" ca="1" si="27"/>
        <v>0</v>
      </c>
      <c r="J62" s="165">
        <f t="shared" ca="1" si="27"/>
        <v>0</v>
      </c>
      <c r="K62" s="165">
        <f ca="1">IF(K61&lt;0,J62-K61,IF(J62&gt;$C$59*K61,J62-$C$59*K61, 0))</f>
        <v>0</v>
      </c>
      <c r="L62" s="165">
        <f ca="1">IF(L61&lt;0,K62-L61,IF(K62&gt;$C$59*L61,K62-$C$59*L61, 0))</f>
        <v>4597.587659529554</v>
      </c>
      <c r="M62" s="165">
        <f ca="1">IF(M61&lt;0,L62-M61,IF(L62&gt;$C$59*M61,L62-$C$59*M61, 0))</f>
        <v>7799.9647945163924</v>
      </c>
      <c r="N62" s="165">
        <f ca="1">IF(N61&lt;0,M62-N61,IF(M62&gt;$C$59*N61,M62-$C$59*N61, 0))</f>
        <v>10035.766721980466</v>
      </c>
      <c r="O62" s="165">
        <f t="shared" ca="1" si="27"/>
        <v>12039.805951109996</v>
      </c>
      <c r="P62" s="165">
        <f t="shared" ref="P62:T62" ca="1" si="28">IF(P61&lt;0,O62-P61,IF(O62&gt;$C$59*P61,O62-$C$59*P61, 0))</f>
        <v>13963.203577762475</v>
      </c>
      <c r="Q62" s="165">
        <f t="shared" ca="1" si="28"/>
        <v>15766.128999636607</v>
      </c>
      <c r="R62" s="165">
        <f t="shared" ca="1" si="28"/>
        <v>17437.167727202555</v>
      </c>
      <c r="S62" s="165">
        <f t="shared" ca="1" si="28"/>
        <v>19002.026589815963</v>
      </c>
      <c r="T62" s="165">
        <f t="shared" ca="1" si="28"/>
        <v>20400.33246169327</v>
      </c>
      <c r="U62" s="165">
        <f t="shared" ref="U62" ca="1" si="29">IF(U61&lt;0,T62-U61,IF(T62&gt;$C$59*U61,T62-$C$59*U61, 0))</f>
        <v>21729.088587923779</v>
      </c>
      <c r="V62" s="165">
        <f t="shared" ref="V62" ca="1" si="30">IF(V61&lt;0,U62-V61,IF(U62&gt;$C$59*V61,U62-$C$59*V61, 0))</f>
        <v>23045.880200915908</v>
      </c>
      <c r="W62" s="165">
        <f t="shared" ref="W62" ca="1" si="31">IF(W61&lt;0,V62-W61,IF(V62&gt;$C$59*W61,V62-$C$59*W61, 0))</f>
        <v>23971.234587654351</v>
      </c>
      <c r="X62" s="165">
        <f t="shared" ref="X62" ca="1" si="32">IF(X61&lt;0,W62-X61,IF(W62&gt;$C$59*X61,W62-$C$59*X61, 0))</f>
        <v>24517.782641171369</v>
      </c>
      <c r="Y62" s="165">
        <f t="shared" ref="Y62:AR62" ca="1" si="33">IF(Y61&lt;0,X62-Y61,IF(X62&gt;$C$59*Y61,X62-$C$59*Y61, 0))</f>
        <v>24281.273668911628</v>
      </c>
      <c r="Z62" s="165">
        <f t="shared" ca="1" si="33"/>
        <v>24045.713808617355</v>
      </c>
      <c r="AA62" s="165">
        <f t="shared" ca="1" si="33"/>
        <v>23802.443136781792</v>
      </c>
      <c r="AB62" s="165">
        <f t="shared" ref="AB62:AI62" ca="1" si="34">IF(AB61&lt;0,AA62-AB61,IF(AA62&gt;$C$59*AB61,AA62-$C$59*AB61, 0))</f>
        <v>23558.667565021922</v>
      </c>
      <c r="AC62" s="165">
        <f t="shared" ca="1" si="34"/>
        <v>23314.401799160783</v>
      </c>
      <c r="AD62" s="165">
        <f t="shared" ca="1" si="34"/>
        <v>23912.585980630083</v>
      </c>
      <c r="AE62" s="165">
        <f t="shared" ca="1" si="34"/>
        <v>23717.583314828989</v>
      </c>
      <c r="AF62" s="165">
        <f t="shared" ca="1" si="34"/>
        <v>22578.659377778866</v>
      </c>
      <c r="AG62" s="165">
        <f t="shared" ca="1" si="34"/>
        <v>21439.50055976248</v>
      </c>
      <c r="AH62" s="165">
        <f t="shared" ca="1" si="34"/>
        <v>20300.113826689332</v>
      </c>
      <c r="AI62" s="165">
        <f t="shared" ca="1" si="34"/>
        <v>19154.994532665602</v>
      </c>
      <c r="AJ62" s="165">
        <f t="shared" ca="1" si="33"/>
        <v>18012.396514279433</v>
      </c>
      <c r="AK62" s="165">
        <f t="shared" ca="1" si="33"/>
        <v>19451.36830535554</v>
      </c>
      <c r="AL62" s="165">
        <f t="shared" ref="AL62" ca="1" si="35">IF(AL61&lt;0,AK62-AL61,IF(AK62&gt;$C$59*AL61,AK62-$C$59*AL61, 0))</f>
        <v>20931.955417646481</v>
      </c>
      <c r="AM62" s="165">
        <f t="shared" ref="AM62" ca="1" si="36">IF(AM61&lt;0,AL62-AM61,IF(AL62&gt;$C$59*AM61,AL62-$C$59*AM61, 0))</f>
        <v>22410.916629785537</v>
      </c>
      <c r="AN62" s="165">
        <f t="shared" ca="1" si="33"/>
        <v>22410.916629785537</v>
      </c>
      <c r="AO62" s="165">
        <f t="shared" ca="1" si="33"/>
        <v>22410.916629785537</v>
      </c>
      <c r="AP62" s="165">
        <f t="shared" ca="1" si="33"/>
        <v>22410.916629785537</v>
      </c>
      <c r="AQ62" s="165">
        <f t="shared" ca="1" si="33"/>
        <v>22410.916629785537</v>
      </c>
      <c r="AR62" s="166">
        <f t="shared" ca="1" si="33"/>
        <v>22410.916629785537</v>
      </c>
      <c r="AT62" s="191"/>
      <c r="AU62" s="195"/>
      <c r="AV62" s="191"/>
      <c r="AW62" s="191"/>
      <c r="AX62" s="191"/>
      <c r="AY62" s="191"/>
    </row>
    <row r="63" spans="2:54">
      <c r="B63" s="231" t="s">
        <v>40</v>
      </c>
      <c r="E63" s="165">
        <f t="shared" ref="E63:O63" ca="1" si="37">IF(E61&lt;0,0,-E62+D62)</f>
        <v>0</v>
      </c>
      <c r="F63" s="165">
        <f t="shared" ca="1" si="37"/>
        <v>0</v>
      </c>
      <c r="G63" s="165">
        <f t="shared" ca="1" si="37"/>
        <v>0</v>
      </c>
      <c r="H63" s="165">
        <f t="shared" ca="1" si="37"/>
        <v>0</v>
      </c>
      <c r="I63" s="165">
        <f t="shared" ca="1" si="37"/>
        <v>0</v>
      </c>
      <c r="J63" s="165">
        <f t="shared" ca="1" si="37"/>
        <v>0</v>
      </c>
      <c r="K63" s="165">
        <f ca="1">IF(K61&lt;0,0,-K62+J62)</f>
        <v>0</v>
      </c>
      <c r="L63" s="165">
        <f ca="1">IF(L61&lt;0,0,-L62+K62)</f>
        <v>0</v>
      </c>
      <c r="M63" s="165">
        <f ca="1">IF(M61&lt;0,0,-M62+L62)</f>
        <v>0</v>
      </c>
      <c r="N63" s="165">
        <f ca="1">IF(N61&lt;0,0,-N62+M62)</f>
        <v>0</v>
      </c>
      <c r="O63" s="165">
        <f t="shared" ca="1" si="37"/>
        <v>0</v>
      </c>
      <c r="P63" s="165">
        <f t="shared" ref="P63:T63" ca="1" si="38">IF(P61&lt;0,0,-P62+O62)</f>
        <v>0</v>
      </c>
      <c r="Q63" s="165">
        <f t="shared" ca="1" si="38"/>
        <v>0</v>
      </c>
      <c r="R63" s="165">
        <f t="shared" ca="1" si="38"/>
        <v>0</v>
      </c>
      <c r="S63" s="165">
        <f t="shared" ca="1" si="38"/>
        <v>0</v>
      </c>
      <c r="T63" s="165">
        <f t="shared" ca="1" si="38"/>
        <v>0</v>
      </c>
      <c r="U63" s="165">
        <f t="shared" ref="U63" ca="1" si="39">IF(U61&lt;0,0,-U62+T62)</f>
        <v>0</v>
      </c>
      <c r="V63" s="165">
        <f t="shared" ref="V63" ca="1" si="40">IF(V61&lt;0,0,-V62+U62)</f>
        <v>0</v>
      </c>
      <c r="W63" s="165">
        <f t="shared" ref="W63" ca="1" si="41">IF(W61&lt;0,0,-W62+V62)</f>
        <v>0</v>
      </c>
      <c r="X63" s="165">
        <f t="shared" ref="X63" ca="1" si="42">IF(X61&lt;0,0,-X62+W62)</f>
        <v>0</v>
      </c>
      <c r="Y63" s="165">
        <f t="shared" ref="Y63:AR63" ca="1" si="43">IF(Y61&lt;0,0,-Y62+X62)</f>
        <v>236.5089722597404</v>
      </c>
      <c r="Z63" s="165">
        <f t="shared" ca="1" si="43"/>
        <v>235.55986029427368</v>
      </c>
      <c r="AA63" s="165">
        <f t="shared" ca="1" si="43"/>
        <v>243.2706718355621</v>
      </c>
      <c r="AB63" s="165">
        <f t="shared" ref="AB63:AI63" ca="1" si="44">IF(AB61&lt;0,0,-AB62+AA62)</f>
        <v>243.77557175987022</v>
      </c>
      <c r="AC63" s="165">
        <f t="shared" ca="1" si="44"/>
        <v>244.26576586113879</v>
      </c>
      <c r="AD63" s="165">
        <f t="shared" ca="1" si="44"/>
        <v>0</v>
      </c>
      <c r="AE63" s="165">
        <f t="shared" ca="1" si="44"/>
        <v>195.00266580109383</v>
      </c>
      <c r="AF63" s="165">
        <f t="shared" ca="1" si="44"/>
        <v>1138.9239370501236</v>
      </c>
      <c r="AG63" s="165">
        <f t="shared" ca="1" si="44"/>
        <v>1139.1588180163853</v>
      </c>
      <c r="AH63" s="165">
        <f t="shared" ca="1" si="44"/>
        <v>1139.3867330731482</v>
      </c>
      <c r="AI63" s="165">
        <f t="shared" ca="1" si="44"/>
        <v>1145.1192940237306</v>
      </c>
      <c r="AJ63" s="165">
        <f t="shared" ca="1" si="43"/>
        <v>1142.5980183861684</v>
      </c>
      <c r="AK63" s="165">
        <f t="shared" ca="1" si="43"/>
        <v>0</v>
      </c>
      <c r="AL63" s="165">
        <f t="shared" ref="AL63" ca="1" si="45">IF(AL61&lt;0,0,-AL62+AK62)</f>
        <v>0</v>
      </c>
      <c r="AM63" s="165">
        <f t="shared" ref="AM63" ca="1" si="46">IF(AM61&lt;0,0,-AM62+AL62)</f>
        <v>0</v>
      </c>
      <c r="AN63" s="165">
        <f t="shared" ca="1" si="43"/>
        <v>0</v>
      </c>
      <c r="AO63" s="165">
        <f t="shared" ca="1" si="43"/>
        <v>0</v>
      </c>
      <c r="AP63" s="165">
        <f t="shared" ca="1" si="43"/>
        <v>0</v>
      </c>
      <c r="AQ63" s="165">
        <f t="shared" ca="1" si="43"/>
        <v>0</v>
      </c>
      <c r="AR63" s="166">
        <f t="shared" ca="1" si="43"/>
        <v>0</v>
      </c>
      <c r="AT63" s="191"/>
      <c r="AU63" s="195"/>
      <c r="AV63" s="191"/>
      <c r="AW63" s="191"/>
      <c r="AX63" s="191"/>
      <c r="AY63" s="191"/>
    </row>
    <row r="64" spans="2:54">
      <c r="B64" s="234" t="s">
        <v>41</v>
      </c>
      <c r="E64" s="165">
        <f t="shared" ref="E64:O64" ca="1" si="47">E61-E63</f>
        <v>5806.4533614959473</v>
      </c>
      <c r="F64" s="165">
        <f t="shared" ca="1" si="47"/>
        <v>4575.8314380164957</v>
      </c>
      <c r="G64" s="165">
        <f t="shared" ca="1" si="47"/>
        <v>3719.0958476824885</v>
      </c>
      <c r="H64" s="165">
        <f t="shared" ca="1" si="47"/>
        <v>3792.1264778124864</v>
      </c>
      <c r="I64" s="165">
        <f t="shared" ca="1" si="47"/>
        <v>2547.4183173740967</v>
      </c>
      <c r="J64" s="165">
        <f t="shared" ca="1" si="47"/>
        <v>2631.2540529560001</v>
      </c>
      <c r="K64" s="165">
        <f ca="1">K61-K63</f>
        <v>2703.6597008593071</v>
      </c>
      <c r="L64" s="165">
        <f ca="1">L61-L63</f>
        <v>-4597.587659529554</v>
      </c>
      <c r="M64" s="165">
        <f ca="1">M61-M63</f>
        <v>-3202.3771349868384</v>
      </c>
      <c r="N64" s="165">
        <f ca="1">N61-N63</f>
        <v>-2235.8019274640742</v>
      </c>
      <c r="O64" s="165">
        <f t="shared" ca="1" si="47"/>
        <v>-2004.0392291295298</v>
      </c>
      <c r="P64" s="165">
        <f t="shared" ref="P64:T64" ca="1" si="48">P61-P63</f>
        <v>-1923.3976266524785</v>
      </c>
      <c r="Q64" s="165">
        <f t="shared" ca="1" si="48"/>
        <v>-1802.9254218741321</v>
      </c>
      <c r="R64" s="165">
        <f t="shared" ca="1" si="48"/>
        <v>-1671.0387275659491</v>
      </c>
      <c r="S64" s="165">
        <f t="shared" ca="1" si="48"/>
        <v>-1564.8588626134067</v>
      </c>
      <c r="T64" s="165">
        <f t="shared" ca="1" si="48"/>
        <v>-1398.3058718773077</v>
      </c>
      <c r="U64" s="165">
        <f t="shared" ref="U64:X64" ca="1" si="49">U61-U63</f>
        <v>-1328.7561262305105</v>
      </c>
      <c r="V64" s="165">
        <f t="shared" ca="1" si="49"/>
        <v>-1316.791612992128</v>
      </c>
      <c r="W64" s="165">
        <f t="shared" ca="1" si="49"/>
        <v>-925.35438673844408</v>
      </c>
      <c r="X64" s="165">
        <f t="shared" ca="1" si="49"/>
        <v>-546.54805351701577</v>
      </c>
      <c r="Y64" s="165">
        <f ca="1">Y61-Y63</f>
        <v>551.85426860606356</v>
      </c>
      <c r="Z64" s="165">
        <f ca="1">Z61-Z63</f>
        <v>549.63967401996797</v>
      </c>
      <c r="AA64" s="165">
        <f ca="1">AA61-AA63</f>
        <v>567.6315676163174</v>
      </c>
      <c r="AB64" s="165">
        <f t="shared" ref="AB64:AI64" ca="1" si="50">AB61-AB63</f>
        <v>568.80966743969452</v>
      </c>
      <c r="AC64" s="165">
        <f t="shared" ca="1" si="50"/>
        <v>569.9534536759852</v>
      </c>
      <c r="AD64" s="165">
        <f t="shared" ca="1" si="50"/>
        <v>-598.18418146929946</v>
      </c>
      <c r="AE64" s="165">
        <f t="shared" ca="1" si="50"/>
        <v>455.00622020254923</v>
      </c>
      <c r="AF64" s="165">
        <f t="shared" ca="1" si="50"/>
        <v>2657.4891864502897</v>
      </c>
      <c r="AG64" s="165">
        <f t="shared" ca="1" si="50"/>
        <v>2658.037242038235</v>
      </c>
      <c r="AH64" s="165">
        <f t="shared" ca="1" si="50"/>
        <v>2658.5690438373476</v>
      </c>
      <c r="AI64" s="165">
        <f t="shared" ca="1" si="50"/>
        <v>2671.9450193887069</v>
      </c>
      <c r="AJ64" s="165">
        <f ca="1">AJ61-AJ63</f>
        <v>2666.0620429010546</v>
      </c>
      <c r="AK64" s="165">
        <f t="shared" ref="AK64:AQ64" ca="1" si="51">AK61-AK63</f>
        <v>-1438.971791076106</v>
      </c>
      <c r="AL64" s="165">
        <f t="shared" ref="AL64:AM64" ca="1" si="52">AL61-AL63</f>
        <v>-1480.5871122909409</v>
      </c>
      <c r="AM64" s="165">
        <f t="shared" ca="1" si="52"/>
        <v>-1478.9612121390555</v>
      </c>
      <c r="AN64" s="165">
        <f ca="1">AN61-AN63</f>
        <v>0</v>
      </c>
      <c r="AO64" s="165">
        <f ca="1">AO61-AO63</f>
        <v>0</v>
      </c>
      <c r="AP64" s="165">
        <f t="shared" ca="1" si="51"/>
        <v>0</v>
      </c>
      <c r="AQ64" s="165">
        <f t="shared" ca="1" si="51"/>
        <v>0</v>
      </c>
      <c r="AR64" s="166">
        <f ca="1">AR61-AR63</f>
        <v>0</v>
      </c>
      <c r="AS64" s="235"/>
      <c r="AT64" s="165"/>
      <c r="AU64" s="165"/>
      <c r="AV64" s="165"/>
      <c r="AW64" s="165"/>
      <c r="AX64" s="165"/>
      <c r="AY64" s="165"/>
    </row>
    <row r="65" spans="2:51">
      <c r="B65" s="236" t="s">
        <v>91</v>
      </c>
      <c r="E65" s="165">
        <f t="shared" ref="E65:O65" ca="1" si="53">IF(E64&gt;0,$C60*E$64,0)</f>
        <v>522.58080253463527</v>
      </c>
      <c r="F65" s="165">
        <f t="shared" ca="1" si="53"/>
        <v>411.82482942148459</v>
      </c>
      <c r="G65" s="165">
        <f t="shared" ca="1" si="53"/>
        <v>334.71862629142396</v>
      </c>
      <c r="H65" s="165">
        <f t="shared" ca="1" si="53"/>
        <v>341.29138300312377</v>
      </c>
      <c r="I65" s="165">
        <f t="shared" ca="1" si="53"/>
        <v>229.2676485636687</v>
      </c>
      <c r="J65" s="165">
        <f t="shared" ca="1" si="53"/>
        <v>236.81286476604001</v>
      </c>
      <c r="K65" s="165">
        <f t="shared" ca="1" si="53"/>
        <v>243.32937307733764</v>
      </c>
      <c r="L65" s="165">
        <f t="shared" ca="1" si="53"/>
        <v>0</v>
      </c>
      <c r="M65" s="165">
        <f t="shared" ca="1" si="53"/>
        <v>0</v>
      </c>
      <c r="N65" s="165">
        <f t="shared" ca="1" si="53"/>
        <v>0</v>
      </c>
      <c r="O65" s="165">
        <f t="shared" ca="1" si="53"/>
        <v>0</v>
      </c>
      <c r="P65" s="165">
        <f t="shared" ref="P65:T65" ca="1" si="54">IF(P64&gt;0,$C60*P$64,0)</f>
        <v>0</v>
      </c>
      <c r="Q65" s="165">
        <f t="shared" ca="1" si="54"/>
        <v>0</v>
      </c>
      <c r="R65" s="165">
        <f t="shared" ca="1" si="54"/>
        <v>0</v>
      </c>
      <c r="S65" s="165">
        <f t="shared" ca="1" si="54"/>
        <v>0</v>
      </c>
      <c r="T65" s="165">
        <f t="shared" ca="1" si="54"/>
        <v>0</v>
      </c>
      <c r="U65" s="165">
        <f t="shared" ref="U65:X65" ca="1" si="55">IF(U64&gt;0,$C60*U$64,0)</f>
        <v>0</v>
      </c>
      <c r="V65" s="165">
        <f t="shared" ca="1" si="55"/>
        <v>0</v>
      </c>
      <c r="W65" s="165">
        <f t="shared" ca="1" si="55"/>
        <v>0</v>
      </c>
      <c r="X65" s="165">
        <f t="shared" ca="1" si="55"/>
        <v>0</v>
      </c>
      <c r="Y65" s="165">
        <f ca="1">IF(Y64&gt;0,$C60*Y$64,0)</f>
        <v>49.666884174545721</v>
      </c>
      <c r="Z65" s="165">
        <f ca="1">IF(Z64&gt;0,$C60*Z$64,0)</f>
        <v>49.467570661797119</v>
      </c>
      <c r="AA65" s="165">
        <f ca="1">IF(AA64&gt;0,$C60*AA$64,0)</f>
        <v>51.086841085468564</v>
      </c>
      <c r="AB65" s="165">
        <f t="shared" ref="AB65:AI65" ca="1" si="56">IF(AB64&gt;0,$C60*AB$64,0)</f>
        <v>51.192870069572507</v>
      </c>
      <c r="AC65" s="165">
        <f t="shared" ca="1" si="56"/>
        <v>51.295810830838668</v>
      </c>
      <c r="AD65" s="165">
        <f t="shared" ca="1" si="56"/>
        <v>0</v>
      </c>
      <c r="AE65" s="165">
        <f t="shared" ca="1" si="56"/>
        <v>40.950559818229429</v>
      </c>
      <c r="AF65" s="165">
        <f t="shared" ca="1" si="56"/>
        <v>239.17402678052608</v>
      </c>
      <c r="AG65" s="165">
        <f t="shared" ca="1" si="56"/>
        <v>239.22335178344113</v>
      </c>
      <c r="AH65" s="165">
        <f t="shared" ca="1" si="56"/>
        <v>239.27121394536127</v>
      </c>
      <c r="AI65" s="165">
        <f t="shared" ca="1" si="56"/>
        <v>240.4750517449836</v>
      </c>
      <c r="AJ65" s="165">
        <f ca="1">IF(AJ64&gt;0,$C60*AJ$64,0)</f>
        <v>239.94558386109492</v>
      </c>
      <c r="AK65" s="165">
        <f t="shared" ref="AK65:AQ65" ca="1" si="57">IF(AK64&gt;0,$C60*AK$64,0)</f>
        <v>0</v>
      </c>
      <c r="AL65" s="165">
        <f t="shared" ref="AL65:AM65" ca="1" si="58">IF(AL64&gt;0,$C60*AL$64,0)</f>
        <v>0</v>
      </c>
      <c r="AM65" s="165">
        <f t="shared" ca="1" si="58"/>
        <v>0</v>
      </c>
      <c r="AN65" s="165">
        <f ca="1">IF(AN64&gt;0,$C60*AN$64,0)</f>
        <v>0</v>
      </c>
      <c r="AO65" s="165">
        <f ca="1">IF(AO64&gt;0,$C60*AO$64,0)</f>
        <v>0</v>
      </c>
      <c r="AP65" s="165">
        <f t="shared" ca="1" si="57"/>
        <v>0</v>
      </c>
      <c r="AQ65" s="165">
        <f t="shared" ca="1" si="57"/>
        <v>0</v>
      </c>
      <c r="AR65" s="166">
        <f ca="1">IF(AR64&gt;0,$C60*AR$64,0)</f>
        <v>0</v>
      </c>
      <c r="AS65" s="165"/>
      <c r="AT65" s="165"/>
      <c r="AU65" s="165"/>
      <c r="AV65" s="165"/>
      <c r="AW65" s="165"/>
      <c r="AX65" s="165"/>
      <c r="AY65" s="165"/>
    </row>
    <row r="66" spans="2:51">
      <c r="B66" s="237" t="s">
        <v>92</v>
      </c>
      <c r="C66" s="126"/>
      <c r="D66" s="126"/>
      <c r="E66" s="167">
        <f t="shared" ref="E66:O66" ca="1" si="59">IF(E64&gt;0,IF(E64&gt;$C$58,(E64-$C$58)*$C$57+E64*$C$56,E64*$C$56),0)</f>
        <v>1427.6133403739868</v>
      </c>
      <c r="F66" s="167">
        <f t="shared" ca="1" si="59"/>
        <v>1119.9578595041239</v>
      </c>
      <c r="G66" s="167">
        <f t="shared" ca="1" si="59"/>
        <v>905.77396192062201</v>
      </c>
      <c r="H66" s="167">
        <f t="shared" ca="1" si="59"/>
        <v>924.03161945312172</v>
      </c>
      <c r="I66" s="167">
        <f t="shared" ca="1" si="59"/>
        <v>612.85457934352416</v>
      </c>
      <c r="J66" s="167">
        <f t="shared" ca="1" si="59"/>
        <v>633.81351323900003</v>
      </c>
      <c r="K66" s="167">
        <f t="shared" ca="1" si="59"/>
        <v>651.91492521482678</v>
      </c>
      <c r="L66" s="167">
        <f t="shared" ca="1" si="59"/>
        <v>0</v>
      </c>
      <c r="M66" s="167">
        <f t="shared" ca="1" si="59"/>
        <v>0</v>
      </c>
      <c r="N66" s="167">
        <f t="shared" ca="1" si="59"/>
        <v>0</v>
      </c>
      <c r="O66" s="167">
        <f t="shared" ca="1" si="59"/>
        <v>0</v>
      </c>
      <c r="P66" s="167">
        <f t="shared" ref="P66:T66" ca="1" si="60">IF(P64&gt;0,IF(P64&gt;$C$58,(P64-$C$58)*$C$57+P64*$C$56,P64*$C$56),0)</f>
        <v>0</v>
      </c>
      <c r="Q66" s="167">
        <f t="shared" ca="1" si="60"/>
        <v>0</v>
      </c>
      <c r="R66" s="167">
        <f t="shared" ca="1" si="60"/>
        <v>0</v>
      </c>
      <c r="S66" s="167">
        <f t="shared" ca="1" si="60"/>
        <v>0</v>
      </c>
      <c r="T66" s="167">
        <f t="shared" ca="1" si="60"/>
        <v>0</v>
      </c>
      <c r="U66" s="167">
        <f t="shared" ref="U66:X66" ca="1" si="61">IF(U64&gt;0,IF(U64&gt;$C$58,(U64-$C$58)*$C$57+U64*$C$56,U64*$C$56),0)</f>
        <v>0</v>
      </c>
      <c r="V66" s="167">
        <f t="shared" ca="1" si="61"/>
        <v>0</v>
      </c>
      <c r="W66" s="167">
        <f t="shared" ca="1" si="61"/>
        <v>0</v>
      </c>
      <c r="X66" s="167">
        <f t="shared" ca="1" si="61"/>
        <v>0</v>
      </c>
      <c r="Y66" s="167">
        <f ca="1">IF(Y64&gt;0,IF(Y64&gt;$C$58,(Y64-$C$58)*$C$57+Y64*$C$56,Y64*$C$56),0)</f>
        <v>113.96356715151589</v>
      </c>
      <c r="Z66" s="167">
        <f ca="1">IF(Z64&gt;0,IF(Z64&gt;$C$58,(Z64-$C$58)*$C$57+Z64*$C$56,Z64*$C$56),0)</f>
        <v>113.40991850499199</v>
      </c>
      <c r="AA66" s="167">
        <f ca="1">IF(AA64&gt;0,IF(AA64&gt;$C$58,(AA64-$C$58)*$C$57+AA64*$C$56,AA64*$C$56),0)</f>
        <v>117.90789190407935</v>
      </c>
      <c r="AB66" s="167">
        <f t="shared" ref="AB66:AI66" ca="1" si="62">IF(AB64&gt;0,IF(AB64&gt;$C$58,(AB64-$C$58)*$C$57+AB64*$C$56,AB64*$C$56),0)</f>
        <v>118.20241685992363</v>
      </c>
      <c r="AC66" s="167">
        <f t="shared" ca="1" si="62"/>
        <v>118.4883634189963</v>
      </c>
      <c r="AD66" s="167">
        <f t="shared" ca="1" si="62"/>
        <v>0</v>
      </c>
      <c r="AE66" s="167">
        <f t="shared" ca="1" si="62"/>
        <v>89.751555050637307</v>
      </c>
      <c r="AF66" s="167">
        <f t="shared" ca="1" si="62"/>
        <v>640.37229661257243</v>
      </c>
      <c r="AG66" s="167">
        <f t="shared" ca="1" si="62"/>
        <v>640.50931050955876</v>
      </c>
      <c r="AH66" s="167">
        <f t="shared" ca="1" si="62"/>
        <v>640.64226095933691</v>
      </c>
      <c r="AI66" s="167">
        <f t="shared" ca="1" si="62"/>
        <v>643.98625484717672</v>
      </c>
      <c r="AJ66" s="167">
        <f ca="1">IF(AJ64&gt;0,IF(AJ64&gt;$C$58,(AJ64-$C$58)*$C$57+AJ64*$C$56,AJ64*$C$56),0)</f>
        <v>642.51551072526365</v>
      </c>
      <c r="AK66" s="167">
        <f t="shared" ref="AK66:AQ66" ca="1" si="63">IF(AK64&gt;0,IF(AK64&gt;$C$58,(AK64-$C$58)*$C$57+AK64*$C$56,AK64*$C$56),0)</f>
        <v>0</v>
      </c>
      <c r="AL66" s="167">
        <f t="shared" ref="AL66:AM66" ca="1" si="64">IF(AL64&gt;0,IF(AL64&gt;$C$58,(AL64-$C$58)*$C$57+AL64*$C$56,AL64*$C$56),0)</f>
        <v>0</v>
      </c>
      <c r="AM66" s="167">
        <f t="shared" ca="1" si="64"/>
        <v>0</v>
      </c>
      <c r="AN66" s="167">
        <f ca="1">IF(AN64&gt;0,IF(AN64&gt;$C$58,(AN64-$C$58)*$C$57+AN64*$C$56,AN64*$C$56),0)</f>
        <v>0</v>
      </c>
      <c r="AO66" s="167">
        <f ca="1">IF(AO64&gt;0,IF(AO64&gt;$C$58,(AO64-$C$58)*$C$57+AO64*$C$56,AO64*$C$56),0)</f>
        <v>0</v>
      </c>
      <c r="AP66" s="167">
        <f t="shared" ca="1" si="63"/>
        <v>0</v>
      </c>
      <c r="AQ66" s="167">
        <f t="shared" ca="1" si="63"/>
        <v>0</v>
      </c>
      <c r="AR66" s="168">
        <f ca="1">IF(AR64&gt;0,IF(AR64&gt;$C$58,(AR64-$C$58)*$C$57+AR64*$C$56,AR64*$C$56),0)</f>
        <v>0</v>
      </c>
      <c r="AS66" s="165"/>
      <c r="AT66" s="165"/>
      <c r="AU66" s="165"/>
      <c r="AV66" s="165"/>
      <c r="AW66" s="165"/>
      <c r="AX66" s="165"/>
      <c r="AY66" s="165"/>
    </row>
    <row r="67" spans="2:51" s="174" customFormat="1" ht="5.25" customHeight="1">
      <c r="C67" s="183"/>
      <c r="D67" s="184"/>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5"/>
      <c r="AJ67" s="185"/>
      <c r="AK67" s="185"/>
      <c r="AL67" s="185"/>
      <c r="AM67" s="185"/>
      <c r="AN67" s="185"/>
      <c r="AO67" s="185"/>
      <c r="AP67" s="185"/>
      <c r="AQ67" s="185"/>
      <c r="AR67" s="185"/>
    </row>
    <row r="68" spans="2:51">
      <c r="B68" s="227" t="s">
        <v>87</v>
      </c>
      <c r="C68" s="228"/>
      <c r="D68" s="228"/>
      <c r="E68" s="229"/>
      <c r="F68" s="229"/>
      <c r="G68" s="229"/>
      <c r="H68" s="229"/>
      <c r="I68" s="229"/>
      <c r="J68" s="229"/>
      <c r="K68" s="229"/>
      <c r="L68" s="229"/>
      <c r="M68" s="229"/>
      <c r="N68" s="229"/>
      <c r="O68" s="229"/>
      <c r="P68" s="229"/>
      <c r="Q68" s="229"/>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30"/>
      <c r="AS68" s="165"/>
    </row>
    <row r="69" spans="2:51">
      <c r="B69" s="231" t="s">
        <v>21</v>
      </c>
      <c r="C69" s="232">
        <v>0.15</v>
      </c>
      <c r="E69" s="165"/>
      <c r="F69" s="165"/>
      <c r="G69" s="165"/>
      <c r="H69" s="165"/>
      <c r="I69" s="165"/>
      <c r="J69" s="165"/>
      <c r="K69" s="165"/>
      <c r="L69" s="165"/>
      <c r="M69" s="165"/>
      <c r="N69" s="165"/>
      <c r="O69" s="165"/>
      <c r="P69" s="165"/>
      <c r="Q69" s="165"/>
      <c r="R69" s="165"/>
      <c r="S69" s="165"/>
      <c r="T69" s="165"/>
      <c r="U69" s="165"/>
      <c r="V69" s="165"/>
      <c r="W69" s="165"/>
      <c r="X69" s="165"/>
      <c r="Y69" s="165"/>
      <c r="Z69" s="165"/>
      <c r="AA69" s="165"/>
      <c r="AB69" s="165"/>
      <c r="AC69" s="165"/>
      <c r="AD69" s="165"/>
      <c r="AE69" s="165"/>
      <c r="AF69" s="165"/>
      <c r="AG69" s="165"/>
      <c r="AH69" s="165"/>
      <c r="AI69" s="165"/>
      <c r="AJ69" s="165"/>
      <c r="AK69" s="165"/>
      <c r="AL69" s="165"/>
      <c r="AM69" s="165"/>
      <c r="AN69" s="165"/>
      <c r="AO69" s="165"/>
      <c r="AP69" s="165"/>
      <c r="AQ69" s="165"/>
      <c r="AR69" s="166"/>
      <c r="AS69" s="165"/>
      <c r="AT69" s="165"/>
      <c r="AU69" s="165"/>
      <c r="AV69" s="165"/>
      <c r="AW69" s="165"/>
      <c r="AX69" s="165"/>
      <c r="AY69" s="165"/>
    </row>
    <row r="70" spans="2:51">
      <c r="B70" s="231" t="s">
        <v>22</v>
      </c>
      <c r="C70" s="232">
        <v>0.1</v>
      </c>
      <c r="E70" s="165"/>
      <c r="F70" s="165"/>
      <c r="G70" s="165"/>
      <c r="H70" s="165"/>
      <c r="I70" s="165"/>
      <c r="J70" s="165"/>
      <c r="K70" s="165"/>
      <c r="L70" s="165"/>
      <c r="M70" s="165"/>
      <c r="N70" s="165"/>
      <c r="O70" s="165"/>
      <c r="P70" s="165"/>
      <c r="Q70" s="165"/>
      <c r="R70" s="165"/>
      <c r="S70" s="165"/>
      <c r="T70" s="165"/>
      <c r="U70" s="165"/>
      <c r="V70" s="165"/>
      <c r="W70" s="165"/>
      <c r="X70" s="165"/>
      <c r="Y70" s="165"/>
      <c r="Z70" s="165"/>
      <c r="AA70" s="165"/>
      <c r="AB70" s="165"/>
      <c r="AC70" s="165"/>
      <c r="AD70" s="165"/>
      <c r="AE70" s="165"/>
      <c r="AF70" s="165"/>
      <c r="AG70" s="165"/>
      <c r="AH70" s="165"/>
      <c r="AI70" s="165"/>
      <c r="AJ70" s="165"/>
      <c r="AK70" s="165"/>
      <c r="AL70" s="165"/>
      <c r="AM70" s="165"/>
      <c r="AN70" s="165"/>
      <c r="AO70" s="165"/>
      <c r="AP70" s="165"/>
      <c r="AQ70" s="165"/>
      <c r="AR70" s="166"/>
      <c r="AS70" s="165"/>
      <c r="AT70" s="165"/>
      <c r="AU70" s="165"/>
      <c r="AV70" s="165"/>
      <c r="AW70" s="165"/>
      <c r="AX70" s="165"/>
      <c r="AY70" s="165"/>
    </row>
    <row r="71" spans="2:51">
      <c r="B71" s="231" t="s">
        <v>23</v>
      </c>
      <c r="C71" s="233">
        <v>240</v>
      </c>
      <c r="E71" s="165"/>
      <c r="F71" s="165"/>
      <c r="G71" s="165"/>
      <c r="H71" s="165"/>
      <c r="I71" s="165"/>
      <c r="J71" s="165"/>
      <c r="K71" s="165"/>
      <c r="L71" s="165"/>
      <c r="M71" s="165"/>
      <c r="N71" s="165"/>
      <c r="O71" s="165"/>
      <c r="P71" s="165"/>
      <c r="Q71" s="165"/>
      <c r="R71" s="165"/>
      <c r="S71" s="165"/>
      <c r="T71" s="165"/>
      <c r="U71" s="165"/>
      <c r="V71" s="165"/>
      <c r="W71" s="165"/>
      <c r="X71" s="165"/>
      <c r="Y71" s="165"/>
      <c r="Z71" s="165"/>
      <c r="AA71" s="165"/>
      <c r="AB71" s="165"/>
      <c r="AC71" s="165"/>
      <c r="AD71" s="165"/>
      <c r="AE71" s="165"/>
      <c r="AF71" s="165"/>
      <c r="AG71" s="165"/>
      <c r="AH71" s="165"/>
      <c r="AI71" s="165"/>
      <c r="AJ71" s="165"/>
      <c r="AK71" s="165"/>
      <c r="AL71" s="165"/>
      <c r="AM71" s="165"/>
      <c r="AN71" s="165"/>
      <c r="AO71" s="165"/>
      <c r="AP71" s="165"/>
      <c r="AQ71" s="165"/>
      <c r="AR71" s="166"/>
      <c r="AS71" s="165"/>
      <c r="AT71" s="165"/>
      <c r="AU71" s="165"/>
      <c r="AV71" s="165"/>
      <c r="AW71" s="165"/>
      <c r="AX71" s="165"/>
      <c r="AY71" s="165"/>
    </row>
    <row r="72" spans="2:51">
      <c r="B72" s="231" t="s">
        <v>88</v>
      </c>
      <c r="C72" s="232">
        <v>0.09</v>
      </c>
      <c r="E72" s="165"/>
      <c r="F72" s="165"/>
      <c r="G72" s="165"/>
      <c r="H72" s="165"/>
      <c r="I72" s="165"/>
      <c r="J72" s="165"/>
      <c r="K72" s="165"/>
      <c r="L72" s="165"/>
      <c r="M72" s="165"/>
      <c r="N72" s="165"/>
      <c r="O72" s="165"/>
      <c r="P72" s="165"/>
      <c r="Q72" s="165"/>
      <c r="R72" s="165"/>
      <c r="S72" s="165"/>
      <c r="T72" s="165"/>
      <c r="U72" s="165"/>
      <c r="V72" s="165"/>
      <c r="W72" s="165"/>
      <c r="X72" s="165"/>
      <c r="Y72" s="165"/>
      <c r="Z72" s="165"/>
      <c r="AA72" s="165"/>
      <c r="AB72" s="165"/>
      <c r="AC72" s="165"/>
      <c r="AD72" s="165"/>
      <c r="AE72" s="165"/>
      <c r="AF72" s="165"/>
      <c r="AG72" s="165"/>
      <c r="AH72" s="165"/>
      <c r="AI72" s="165"/>
      <c r="AJ72" s="165"/>
      <c r="AK72" s="165"/>
      <c r="AL72" s="165"/>
      <c r="AM72" s="165"/>
      <c r="AN72" s="165"/>
      <c r="AO72" s="165"/>
      <c r="AP72" s="165"/>
      <c r="AQ72" s="165"/>
      <c r="AR72" s="166"/>
      <c r="AS72" s="165"/>
      <c r="AT72" s="165"/>
      <c r="AU72" s="165"/>
      <c r="AV72" s="165"/>
      <c r="AW72" s="165"/>
      <c r="AX72" s="165"/>
      <c r="AY72" s="165"/>
    </row>
    <row r="73" spans="2:51">
      <c r="B73" s="231" t="s">
        <v>89</v>
      </c>
      <c r="E73" s="191">
        <f t="shared" ref="E73:AR73" ca="1" si="65">SUM(E$5:E$6)*8%+SUM(E$7:E$7)*32%</f>
        <v>1531.6363613996768</v>
      </c>
      <c r="F73" s="191">
        <f t="shared" ca="1" si="65"/>
        <v>1531.6363613996768</v>
      </c>
      <c r="G73" s="191">
        <f t="shared" ca="1" si="65"/>
        <v>1531.6363613996766</v>
      </c>
      <c r="H73" s="191">
        <f t="shared" ca="1" si="65"/>
        <v>1531.6363613996766</v>
      </c>
      <c r="I73" s="191">
        <f t="shared" ca="1" si="65"/>
        <v>1322.2286982534531</v>
      </c>
      <c r="J73" s="165">
        <f t="shared" ca="1" si="65"/>
        <v>1322.2286982534529</v>
      </c>
      <c r="K73" s="165">
        <f t="shared" ca="1" si="65"/>
        <v>1322.2286982534529</v>
      </c>
      <c r="L73" s="165">
        <f t="shared" ca="1" si="65"/>
        <v>0</v>
      </c>
      <c r="M73" s="165">
        <f t="shared" ca="1" si="65"/>
        <v>1.5756715597095474</v>
      </c>
      <c r="N73" s="165">
        <f t="shared" ca="1" si="65"/>
        <v>3.9677946271812385</v>
      </c>
      <c r="O73" s="165">
        <f t="shared" ca="1" si="65"/>
        <v>12.352674452891808</v>
      </c>
      <c r="P73" s="165">
        <f t="shared" ca="1" si="65"/>
        <v>18.110418559064062</v>
      </c>
      <c r="Q73" s="165">
        <f t="shared" ca="1" si="65"/>
        <v>37.709638692772991</v>
      </c>
      <c r="R73" s="165">
        <f t="shared" ca="1" si="65"/>
        <v>59.895509467770353</v>
      </c>
      <c r="S73" s="165">
        <f t="shared" ca="1" si="65"/>
        <v>93.823436148939763</v>
      </c>
      <c r="T73" s="165">
        <f t="shared" ca="1" si="65"/>
        <v>98.36448878955467</v>
      </c>
      <c r="U73" s="165">
        <f t="shared" ca="1" si="65"/>
        <v>112.97172479252291</v>
      </c>
      <c r="V73" s="165">
        <f t="shared" ca="1" si="65"/>
        <v>112.97172479252291</v>
      </c>
      <c r="W73" s="165">
        <f t="shared" ca="1" si="65"/>
        <v>157.39994730328129</v>
      </c>
      <c r="X73" s="165">
        <f t="shared" ca="1" si="65"/>
        <v>192.9578430506069</v>
      </c>
      <c r="Y73" s="165">
        <f t="shared" ca="1" si="65"/>
        <v>364.91037996692023</v>
      </c>
      <c r="Z73" s="165">
        <f t="shared" ca="1" si="65"/>
        <v>364.91037996692023</v>
      </c>
      <c r="AA73" s="165">
        <f t="shared" ca="1" si="65"/>
        <v>364.91035707356423</v>
      </c>
      <c r="AB73" s="165">
        <f t="shared" ca="1" si="65"/>
        <v>364.91035707356417</v>
      </c>
      <c r="AC73" s="165">
        <f t="shared" ca="1" si="65"/>
        <v>364.91035707356417</v>
      </c>
      <c r="AD73" s="165">
        <f t="shared" ca="1" si="65"/>
        <v>176.14303739881828</v>
      </c>
      <c r="AE73" s="165">
        <f t="shared" ca="1" si="65"/>
        <v>320.4633823841076</v>
      </c>
      <c r="AF73" s="165">
        <f t="shared" ca="1" si="65"/>
        <v>688.38845551123904</v>
      </c>
      <c r="AG73" s="165">
        <f t="shared" ca="1" si="65"/>
        <v>688.38845551123904</v>
      </c>
      <c r="AH73" s="165">
        <f t="shared" ca="1" si="65"/>
        <v>688.38840652656086</v>
      </c>
      <c r="AI73" s="165">
        <f t="shared" ca="1" si="65"/>
        <v>688.38840652656074</v>
      </c>
      <c r="AJ73" s="165">
        <f t="shared" ca="1" si="65"/>
        <v>688.38840652656074</v>
      </c>
      <c r="AK73" s="165">
        <f t="shared" ca="1" si="65"/>
        <v>81.080427045272131</v>
      </c>
      <c r="AL73" s="165">
        <f t="shared" ca="1" si="65"/>
        <v>81.080427045272131</v>
      </c>
      <c r="AM73" s="165">
        <f t="shared" ca="1" si="65"/>
        <v>81.080427045272131</v>
      </c>
      <c r="AN73" s="165">
        <f t="shared" ca="1" si="65"/>
        <v>0</v>
      </c>
      <c r="AO73" s="165">
        <f t="shared" ca="1" si="65"/>
        <v>0</v>
      </c>
      <c r="AP73" s="165">
        <f t="shared" ca="1" si="65"/>
        <v>0</v>
      </c>
      <c r="AQ73" s="165">
        <f t="shared" ca="1" si="65"/>
        <v>0</v>
      </c>
      <c r="AR73" s="166">
        <f t="shared" ca="1" si="65"/>
        <v>0</v>
      </c>
      <c r="AS73" s="165"/>
      <c r="AT73" s="165"/>
      <c r="AU73" s="165"/>
      <c r="AV73" s="165"/>
      <c r="AW73" s="165"/>
      <c r="AX73" s="165"/>
      <c r="AY73" s="165"/>
    </row>
    <row r="74" spans="2:51">
      <c r="B74" s="231" t="s">
        <v>90</v>
      </c>
      <c r="E74" s="191">
        <f t="shared" ref="E74:AR74" ca="1" si="66">SUM(E$5:E$6)*12%+SUM(E$7:E$7)*32%</f>
        <v>2297.454542099515</v>
      </c>
      <c r="F74" s="191">
        <f t="shared" ca="1" si="66"/>
        <v>2297.454542099515</v>
      </c>
      <c r="G74" s="191">
        <f t="shared" ca="1" si="66"/>
        <v>2297.4545420995146</v>
      </c>
      <c r="H74" s="191">
        <f t="shared" ca="1" si="66"/>
        <v>2297.4545420995146</v>
      </c>
      <c r="I74" s="191">
        <f t="shared" ca="1" si="66"/>
        <v>1983.3430473801798</v>
      </c>
      <c r="J74" s="165">
        <f t="shared" ca="1" si="66"/>
        <v>1983.3430473801793</v>
      </c>
      <c r="K74" s="165">
        <f t="shared" ca="1" si="66"/>
        <v>1983.3430473801793</v>
      </c>
      <c r="L74" s="165">
        <f t="shared" ca="1" si="66"/>
        <v>0</v>
      </c>
      <c r="M74" s="165">
        <f t="shared" ca="1" si="66"/>
        <v>2.3635073395643209</v>
      </c>
      <c r="N74" s="165">
        <f t="shared" ca="1" si="66"/>
        <v>5.9516919407718571</v>
      </c>
      <c r="O74" s="165">
        <f t="shared" ca="1" si="66"/>
        <v>18.52901167933771</v>
      </c>
      <c r="P74" s="165">
        <f t="shared" ca="1" si="66"/>
        <v>27.165627838596091</v>
      </c>
      <c r="Q74" s="165">
        <f t="shared" ca="1" si="66"/>
        <v>56.564458039159476</v>
      </c>
      <c r="R74" s="165">
        <f t="shared" ca="1" si="66"/>
        <v>89.843264201655529</v>
      </c>
      <c r="S74" s="165">
        <f t="shared" ca="1" si="66"/>
        <v>140.73515422340964</v>
      </c>
      <c r="T74" s="165">
        <f t="shared" ca="1" si="66"/>
        <v>147.546733184332</v>
      </c>
      <c r="U74" s="165">
        <f t="shared" ca="1" si="66"/>
        <v>169.45758718878434</v>
      </c>
      <c r="V74" s="165">
        <f t="shared" ca="1" si="66"/>
        <v>169.45758718878434</v>
      </c>
      <c r="W74" s="165">
        <f t="shared" ca="1" si="66"/>
        <v>236.09992095492194</v>
      </c>
      <c r="X74" s="165">
        <f t="shared" ca="1" si="66"/>
        <v>289.43676457591033</v>
      </c>
      <c r="Y74" s="165">
        <f t="shared" ca="1" si="66"/>
        <v>547.36556995038029</v>
      </c>
      <c r="Z74" s="165">
        <f t="shared" ca="1" si="66"/>
        <v>547.36556995038029</v>
      </c>
      <c r="AA74" s="165">
        <f t="shared" ca="1" si="66"/>
        <v>547.36553561034634</v>
      </c>
      <c r="AB74" s="165">
        <f t="shared" ca="1" si="66"/>
        <v>547.36553561034623</v>
      </c>
      <c r="AC74" s="165">
        <f t="shared" ca="1" si="66"/>
        <v>547.36553561034623</v>
      </c>
      <c r="AD74" s="165">
        <f t="shared" ca="1" si="66"/>
        <v>264.21455609822738</v>
      </c>
      <c r="AE74" s="165">
        <f t="shared" ca="1" si="66"/>
        <v>480.69507357616141</v>
      </c>
      <c r="AF74" s="165">
        <f t="shared" ca="1" si="66"/>
        <v>1032.5826832668586</v>
      </c>
      <c r="AG74" s="165">
        <f t="shared" ca="1" si="66"/>
        <v>1032.5826832668586</v>
      </c>
      <c r="AH74" s="165">
        <f t="shared" ca="1" si="66"/>
        <v>1032.5826097898412</v>
      </c>
      <c r="AI74" s="165">
        <f t="shared" ca="1" si="66"/>
        <v>1032.5826097898409</v>
      </c>
      <c r="AJ74" s="165">
        <f t="shared" ca="1" si="66"/>
        <v>1032.5826097898409</v>
      </c>
      <c r="AK74" s="165">
        <f t="shared" ca="1" si="66"/>
        <v>121.6206405679082</v>
      </c>
      <c r="AL74" s="165">
        <f t="shared" ca="1" si="66"/>
        <v>121.6206405679082</v>
      </c>
      <c r="AM74" s="165">
        <f t="shared" ca="1" si="66"/>
        <v>121.6206405679082</v>
      </c>
      <c r="AN74" s="165">
        <f t="shared" ca="1" si="66"/>
        <v>0</v>
      </c>
      <c r="AO74" s="165">
        <f t="shared" ca="1" si="66"/>
        <v>0</v>
      </c>
      <c r="AP74" s="165">
        <f t="shared" ca="1" si="66"/>
        <v>0</v>
      </c>
      <c r="AQ74" s="165">
        <f t="shared" ca="1" si="66"/>
        <v>0</v>
      </c>
      <c r="AR74" s="166">
        <f t="shared" ca="1" si="66"/>
        <v>0</v>
      </c>
      <c r="AS74" s="165"/>
      <c r="AT74" s="165"/>
      <c r="AU74" s="165"/>
      <c r="AV74" s="165"/>
      <c r="AW74" s="165"/>
      <c r="AX74" s="165"/>
      <c r="AY74" s="165"/>
    </row>
    <row r="75" spans="2:51">
      <c r="B75" s="236" t="s">
        <v>91</v>
      </c>
      <c r="E75" s="165">
        <f ca="1">E74*$C72</f>
        <v>206.77090878895635</v>
      </c>
      <c r="F75" s="165">
        <f t="shared" ref="F75:AR75" ca="1" si="67">F74*$C72</f>
        <v>206.77090878895635</v>
      </c>
      <c r="G75" s="165">
        <f t="shared" ca="1" si="67"/>
        <v>206.77090878895629</v>
      </c>
      <c r="H75" s="165">
        <f t="shared" ca="1" si="67"/>
        <v>206.77090878895629</v>
      </c>
      <c r="I75" s="165">
        <f t="shared" ca="1" si="67"/>
        <v>178.50087426421618</v>
      </c>
      <c r="J75" s="165">
        <f t="shared" ca="1" si="67"/>
        <v>178.50087426421612</v>
      </c>
      <c r="K75" s="165">
        <f t="shared" ca="1" si="67"/>
        <v>178.50087426421612</v>
      </c>
      <c r="L75" s="165">
        <f t="shared" ca="1" si="67"/>
        <v>0</v>
      </c>
      <c r="M75" s="165">
        <f t="shared" ca="1" si="67"/>
        <v>0.21271566056078886</v>
      </c>
      <c r="N75" s="165">
        <f t="shared" ca="1" si="67"/>
        <v>0.53565227466946708</v>
      </c>
      <c r="O75" s="165">
        <f t="shared" ca="1" si="67"/>
        <v>1.6676110511403939</v>
      </c>
      <c r="P75" s="165">
        <f t="shared" ca="1" si="67"/>
        <v>2.4449065054736483</v>
      </c>
      <c r="Q75" s="165">
        <f t="shared" ca="1" si="67"/>
        <v>5.0908012235243527</v>
      </c>
      <c r="R75" s="165">
        <f t="shared" ca="1" si="67"/>
        <v>8.0858937781489981</v>
      </c>
      <c r="S75" s="165">
        <f t="shared" ca="1" si="67"/>
        <v>12.666163880106867</v>
      </c>
      <c r="T75" s="165">
        <f t="shared" ca="1" si="67"/>
        <v>13.279205986589879</v>
      </c>
      <c r="U75" s="165">
        <f t="shared" ca="1" si="67"/>
        <v>15.25118284699059</v>
      </c>
      <c r="V75" s="165">
        <f t="shared" ca="1" si="67"/>
        <v>15.25118284699059</v>
      </c>
      <c r="W75" s="165">
        <f t="shared" ca="1" si="67"/>
        <v>21.248992885942975</v>
      </c>
      <c r="X75" s="165">
        <f t="shared" ca="1" si="67"/>
        <v>26.049308811831928</v>
      </c>
      <c r="Y75" s="165">
        <f t="shared" ca="1" si="67"/>
        <v>49.262901295534228</v>
      </c>
      <c r="Z75" s="165">
        <f t="shared" ca="1" si="67"/>
        <v>49.262901295534228</v>
      </c>
      <c r="AA75" s="165">
        <f t="shared" ca="1" si="67"/>
        <v>49.262898204931169</v>
      </c>
      <c r="AB75" s="165">
        <f t="shared" ca="1" si="67"/>
        <v>49.262898204931162</v>
      </c>
      <c r="AC75" s="165">
        <f t="shared" ca="1" si="67"/>
        <v>49.262898204931162</v>
      </c>
      <c r="AD75" s="165">
        <f t="shared" ca="1" si="67"/>
        <v>23.779310048840465</v>
      </c>
      <c r="AE75" s="165">
        <f t="shared" ca="1" si="67"/>
        <v>43.262556621854522</v>
      </c>
      <c r="AF75" s="165">
        <f t="shared" ca="1" si="67"/>
        <v>92.932441494017269</v>
      </c>
      <c r="AG75" s="165">
        <f t="shared" ca="1" si="67"/>
        <v>92.932441494017269</v>
      </c>
      <c r="AH75" s="165">
        <f t="shared" ca="1" si="67"/>
        <v>92.932434881085697</v>
      </c>
      <c r="AI75" s="165">
        <f t="shared" ca="1" si="67"/>
        <v>92.932434881085683</v>
      </c>
      <c r="AJ75" s="165">
        <f t="shared" ca="1" si="67"/>
        <v>92.932434881085683</v>
      </c>
      <c r="AK75" s="165">
        <f t="shared" ca="1" si="67"/>
        <v>10.945857651111737</v>
      </c>
      <c r="AL75" s="165">
        <f t="shared" ca="1" si="67"/>
        <v>10.945857651111737</v>
      </c>
      <c r="AM75" s="165">
        <f t="shared" ca="1" si="67"/>
        <v>10.945857651111737</v>
      </c>
      <c r="AN75" s="165">
        <f t="shared" ca="1" si="67"/>
        <v>0</v>
      </c>
      <c r="AO75" s="165">
        <f t="shared" ca="1" si="67"/>
        <v>0</v>
      </c>
      <c r="AP75" s="165">
        <f t="shared" ca="1" si="67"/>
        <v>0</v>
      </c>
      <c r="AQ75" s="165">
        <f t="shared" ca="1" si="67"/>
        <v>0</v>
      </c>
      <c r="AR75" s="166">
        <f t="shared" ca="1" si="67"/>
        <v>0</v>
      </c>
      <c r="AS75" s="165"/>
      <c r="AT75" s="165"/>
      <c r="AU75" s="165"/>
      <c r="AV75" s="165"/>
      <c r="AW75" s="165"/>
      <c r="AX75" s="165"/>
      <c r="AY75" s="165"/>
    </row>
    <row r="76" spans="2:51">
      <c r="B76" s="237" t="s">
        <v>92</v>
      </c>
      <c r="C76" s="126"/>
      <c r="D76" s="126"/>
      <c r="E76" s="167">
        <f ca="1">IF(E73&gt;$C$71,(E73-$C$71)*$C$70+E73*$C$69,E73*$C$69)</f>
        <v>358.90909034991921</v>
      </c>
      <c r="F76" s="167">
        <f t="shared" ref="F76:AR76" ca="1" si="68">IF(F73&gt;$C$71,(F73-$C$71)*$C$70+F73*$C$69,F73*$C$69)</f>
        <v>358.90909034991921</v>
      </c>
      <c r="G76" s="167">
        <f t="shared" ca="1" si="68"/>
        <v>358.90909034991915</v>
      </c>
      <c r="H76" s="167">
        <f t="shared" ca="1" si="68"/>
        <v>358.90909034991915</v>
      </c>
      <c r="I76" s="167">
        <f t="shared" ca="1" si="68"/>
        <v>306.55717456336328</v>
      </c>
      <c r="J76" s="167">
        <f t="shared" ca="1" si="68"/>
        <v>306.55717456336322</v>
      </c>
      <c r="K76" s="167">
        <f t="shared" ca="1" si="68"/>
        <v>306.55717456336322</v>
      </c>
      <c r="L76" s="167">
        <f t="shared" ca="1" si="68"/>
        <v>0</v>
      </c>
      <c r="M76" s="167">
        <f t="shared" ca="1" si="68"/>
        <v>0.23635073395643211</v>
      </c>
      <c r="N76" s="167">
        <f t="shared" ca="1" si="68"/>
        <v>0.59516919407718571</v>
      </c>
      <c r="O76" s="167">
        <f t="shared" ca="1" si="68"/>
        <v>1.852901167933771</v>
      </c>
      <c r="P76" s="167">
        <f t="shared" ca="1" si="68"/>
        <v>2.7165627838596094</v>
      </c>
      <c r="Q76" s="167">
        <f t="shared" ca="1" si="68"/>
        <v>5.6564458039159486</v>
      </c>
      <c r="R76" s="167">
        <f t="shared" ca="1" si="68"/>
        <v>8.9843264201655533</v>
      </c>
      <c r="S76" s="167">
        <f t="shared" ca="1" si="68"/>
        <v>14.073515422340964</v>
      </c>
      <c r="T76" s="167">
        <f t="shared" ca="1" si="68"/>
        <v>14.7546733184332</v>
      </c>
      <c r="U76" s="167">
        <f t="shared" ca="1" si="68"/>
        <v>16.945758718878434</v>
      </c>
      <c r="V76" s="167">
        <f t="shared" ca="1" si="68"/>
        <v>16.945758718878434</v>
      </c>
      <c r="W76" s="167">
        <f t="shared" ca="1" si="68"/>
        <v>23.609992095492192</v>
      </c>
      <c r="X76" s="167">
        <f t="shared" ca="1" si="68"/>
        <v>28.943676457591032</v>
      </c>
      <c r="Y76" s="167">
        <f t="shared" ca="1" si="68"/>
        <v>67.227594991730058</v>
      </c>
      <c r="Z76" s="167">
        <f t="shared" ca="1" si="68"/>
        <v>67.227594991730058</v>
      </c>
      <c r="AA76" s="167">
        <f t="shared" ca="1" si="68"/>
        <v>67.227589268391057</v>
      </c>
      <c r="AB76" s="167">
        <f t="shared" ca="1" si="68"/>
        <v>67.227589268391043</v>
      </c>
      <c r="AC76" s="167">
        <f t="shared" ca="1" si="68"/>
        <v>67.227589268391043</v>
      </c>
      <c r="AD76" s="167">
        <f t="shared" ca="1" si="68"/>
        <v>26.42145560982274</v>
      </c>
      <c r="AE76" s="167">
        <f t="shared" ca="1" si="68"/>
        <v>56.115845596026901</v>
      </c>
      <c r="AF76" s="167">
        <f t="shared" ca="1" si="68"/>
        <v>148.09711387780976</v>
      </c>
      <c r="AG76" s="167">
        <f t="shared" ca="1" si="68"/>
        <v>148.09711387780976</v>
      </c>
      <c r="AH76" s="167">
        <f t="shared" ca="1" si="68"/>
        <v>148.09710163164021</v>
      </c>
      <c r="AI76" s="167">
        <f t="shared" ca="1" si="68"/>
        <v>148.09710163164019</v>
      </c>
      <c r="AJ76" s="167">
        <f t="shared" ca="1" si="68"/>
        <v>148.09710163164019</v>
      </c>
      <c r="AK76" s="167">
        <f t="shared" ca="1" si="68"/>
        <v>12.16206405679082</v>
      </c>
      <c r="AL76" s="167">
        <f t="shared" ca="1" si="68"/>
        <v>12.16206405679082</v>
      </c>
      <c r="AM76" s="167">
        <f t="shared" ca="1" si="68"/>
        <v>12.16206405679082</v>
      </c>
      <c r="AN76" s="167">
        <f t="shared" ca="1" si="68"/>
        <v>0</v>
      </c>
      <c r="AO76" s="167">
        <f t="shared" ca="1" si="68"/>
        <v>0</v>
      </c>
      <c r="AP76" s="167">
        <f t="shared" ca="1" si="68"/>
        <v>0</v>
      </c>
      <c r="AQ76" s="167">
        <f t="shared" ca="1" si="68"/>
        <v>0</v>
      </c>
      <c r="AR76" s="168">
        <f t="shared" ca="1" si="68"/>
        <v>0</v>
      </c>
      <c r="AS76" s="165"/>
      <c r="AT76" s="165"/>
      <c r="AU76" s="165"/>
      <c r="AV76" s="165"/>
      <c r="AW76" s="165"/>
      <c r="AX76" s="165"/>
      <c r="AY76" s="165"/>
    </row>
    <row r="77" spans="2:51" s="174" customFormat="1" ht="5.25" customHeight="1">
      <c r="C77" s="183"/>
      <c r="D77" s="184"/>
      <c r="E77" s="185"/>
      <c r="F77" s="185"/>
      <c r="G77" s="185"/>
      <c r="H77" s="185"/>
      <c r="I77" s="185"/>
      <c r="J77" s="185"/>
      <c r="K77" s="185"/>
      <c r="L77" s="185"/>
      <c r="M77" s="185"/>
      <c r="N77" s="185"/>
      <c r="O77" s="185"/>
      <c r="P77" s="185"/>
      <c r="Q77" s="185"/>
      <c r="R77" s="185"/>
      <c r="S77" s="185"/>
      <c r="T77" s="185"/>
      <c r="U77" s="185"/>
      <c r="V77" s="185"/>
      <c r="W77" s="185"/>
      <c r="X77" s="185"/>
      <c r="Y77" s="185"/>
      <c r="Z77" s="185"/>
      <c r="AA77" s="185"/>
      <c r="AB77" s="185"/>
      <c r="AC77" s="185"/>
      <c r="AD77" s="185"/>
      <c r="AE77" s="185"/>
      <c r="AF77" s="185"/>
      <c r="AG77" s="185"/>
      <c r="AH77" s="185"/>
      <c r="AI77" s="185"/>
      <c r="AJ77" s="185"/>
      <c r="AK77" s="185"/>
      <c r="AL77" s="185"/>
      <c r="AM77" s="185"/>
      <c r="AN77" s="185"/>
      <c r="AO77" s="185"/>
      <c r="AP77" s="185"/>
      <c r="AQ77" s="185"/>
      <c r="AR77" s="185"/>
    </row>
    <row r="78" spans="2:51">
      <c r="B78" s="238" t="s">
        <v>126</v>
      </c>
      <c r="C78" s="239"/>
      <c r="D78" s="239"/>
      <c r="E78" s="240">
        <f t="shared" ref="E78:AR78" ca="1" si="69">IF(E51&gt;0,IF(5%*E51+D84&gt;E82,E82-D84,5%*E51),0)</f>
        <v>262.0386681178536</v>
      </c>
      <c r="F78" s="240">
        <f t="shared" ca="1" si="69"/>
        <v>128.56465578531828</v>
      </c>
      <c r="G78" s="240">
        <f t="shared" ca="1" si="69"/>
        <v>0</v>
      </c>
      <c r="H78" s="240">
        <f t="shared" ca="1" si="69"/>
        <v>0</v>
      </c>
      <c r="I78" s="240">
        <f t="shared" ca="1" si="69"/>
        <v>0</v>
      </c>
      <c r="J78" s="240">
        <f t="shared" ca="1" si="69"/>
        <v>0</v>
      </c>
      <c r="K78" s="240">
        <f t="shared" ca="1" si="69"/>
        <v>0</v>
      </c>
      <c r="L78" s="240">
        <f t="shared" ca="1" si="69"/>
        <v>0</v>
      </c>
      <c r="M78" s="240">
        <f t="shared" ca="1" si="69"/>
        <v>0</v>
      </c>
      <c r="N78" s="240">
        <f t="shared" ca="1" si="69"/>
        <v>0</v>
      </c>
      <c r="O78" s="240">
        <f t="shared" ca="1" si="69"/>
        <v>0</v>
      </c>
      <c r="P78" s="240">
        <f t="shared" ref="P78:Y78" ca="1" si="70">IF(P51&gt;0,IF(5%*P51+O84&gt;P82,P82-O84,5%*P51),0)</f>
        <v>0</v>
      </c>
      <c r="Q78" s="240">
        <f t="shared" ca="1" si="70"/>
        <v>0</v>
      </c>
      <c r="R78" s="240">
        <f t="shared" ca="1" si="70"/>
        <v>0</v>
      </c>
      <c r="S78" s="240">
        <f t="shared" ca="1" si="70"/>
        <v>0</v>
      </c>
      <c r="T78" s="240">
        <f t="shared" ca="1" si="70"/>
        <v>0</v>
      </c>
      <c r="U78" s="240">
        <f t="shared" ca="1" si="70"/>
        <v>0</v>
      </c>
      <c r="V78" s="240">
        <f t="shared" ca="1" si="70"/>
        <v>0</v>
      </c>
      <c r="W78" s="240">
        <f t="shared" ca="1" si="70"/>
        <v>0</v>
      </c>
      <c r="X78" s="240">
        <f t="shared" ca="1" si="70"/>
        <v>0</v>
      </c>
      <c r="Y78" s="240">
        <f t="shared" ca="1" si="70"/>
        <v>33.593637228926987</v>
      </c>
      <c r="Z78" s="240">
        <f t="shared" ca="1" si="69"/>
        <v>33.43545190134887</v>
      </c>
      <c r="AA78" s="240">
        <f t="shared" ref="AA78:AG78" ca="1" si="71">IF(AA51&gt;0,IF(5%*AA51+Z84&gt;AA82,AA82-Z84,5%*AA51),0)</f>
        <v>34.720587598927864</v>
      </c>
      <c r="AB78" s="240">
        <f t="shared" ca="1" si="71"/>
        <v>34.804737586312129</v>
      </c>
      <c r="AC78" s="240">
        <f t="shared" ca="1" si="71"/>
        <v>34.886436603190091</v>
      </c>
      <c r="AD78" s="240">
        <f t="shared" ca="1" si="71"/>
        <v>0</v>
      </c>
      <c r="AE78" s="240">
        <f t="shared" ca="1" si="71"/>
        <v>27.531524189288081</v>
      </c>
      <c r="AF78" s="240">
        <f t="shared" ca="1" si="71"/>
        <v>177.76917840642932</v>
      </c>
      <c r="AG78" s="240">
        <f t="shared" ca="1" si="71"/>
        <v>177.80832523413969</v>
      </c>
      <c r="AH78" s="240">
        <f t="shared" ca="1" si="69"/>
        <v>177.8463120198885</v>
      </c>
      <c r="AI78" s="240">
        <f t="shared" ca="1" si="69"/>
        <v>178.80173884498561</v>
      </c>
      <c r="AJ78" s="240">
        <f t="shared" ca="1" si="69"/>
        <v>178.38152623872486</v>
      </c>
      <c r="AK78" s="240">
        <f t="shared" ca="1" si="69"/>
        <v>0</v>
      </c>
      <c r="AL78" s="240">
        <f t="shared" ca="1" si="69"/>
        <v>0</v>
      </c>
      <c r="AM78" s="240">
        <f t="shared" ca="1" si="69"/>
        <v>0</v>
      </c>
      <c r="AN78" s="240">
        <f t="shared" ca="1" si="69"/>
        <v>0</v>
      </c>
      <c r="AO78" s="240">
        <f t="shared" ca="1" si="69"/>
        <v>0</v>
      </c>
      <c r="AP78" s="240">
        <f t="shared" ca="1" si="69"/>
        <v>0</v>
      </c>
      <c r="AQ78" s="240">
        <f t="shared" ca="1" si="69"/>
        <v>0</v>
      </c>
      <c r="AR78" s="241">
        <f t="shared" ca="1" si="69"/>
        <v>0</v>
      </c>
    </row>
    <row r="79" spans="2:51">
      <c r="B79" s="231" t="s">
        <v>127</v>
      </c>
      <c r="E79" s="242">
        <f t="shared" ref="E79:AR79" ca="1" si="72">IF(E51&gt;0,E51-E78,0)</f>
        <v>4978.7346942392187</v>
      </c>
      <c r="F79" s="242">
        <f t="shared" ca="1" si="72"/>
        <v>3881.5867830923016</v>
      </c>
      <c r="G79" s="242">
        <f t="shared" ca="1" si="72"/>
        <v>3153.4158485436128</v>
      </c>
      <c r="H79" s="242">
        <f t="shared" ca="1" si="72"/>
        <v>3226.4464786736107</v>
      </c>
      <c r="I79" s="242">
        <f t="shared" ca="1" si="72"/>
        <v>2062.3602685465171</v>
      </c>
      <c r="J79" s="242">
        <f t="shared" ca="1" si="72"/>
        <v>2146.196004128421</v>
      </c>
      <c r="K79" s="242">
        <f t="shared" ca="1" si="72"/>
        <v>2218.601652031728</v>
      </c>
      <c r="L79" s="242">
        <f t="shared" ca="1" si="72"/>
        <v>0</v>
      </c>
      <c r="M79" s="242">
        <f t="shared" ca="1" si="72"/>
        <v>0</v>
      </c>
      <c r="N79" s="242">
        <f t="shared" ca="1" si="72"/>
        <v>0</v>
      </c>
      <c r="O79" s="242">
        <f t="shared" ca="1" si="72"/>
        <v>0</v>
      </c>
      <c r="P79" s="242">
        <f t="shared" ref="P79:U79" ca="1" si="73">IF(P51&gt;0,P51-P78,0)</f>
        <v>0</v>
      </c>
      <c r="Q79" s="242">
        <f t="shared" ca="1" si="73"/>
        <v>0</v>
      </c>
      <c r="R79" s="242">
        <f t="shared" ca="1" si="73"/>
        <v>0</v>
      </c>
      <c r="S79" s="242">
        <f t="shared" ca="1" si="73"/>
        <v>0</v>
      </c>
      <c r="T79" s="242">
        <f t="shared" ca="1" si="73"/>
        <v>0</v>
      </c>
      <c r="U79" s="242">
        <f t="shared" ca="1" si="73"/>
        <v>0</v>
      </c>
      <c r="V79" s="242">
        <f ca="1">IF(V51&gt;0,V51-V78,0)</f>
        <v>0</v>
      </c>
      <c r="W79" s="242">
        <f ca="1">IF(W51&gt;0,W51-W78,0)</f>
        <v>0</v>
      </c>
      <c r="X79" s="242">
        <f ca="1">IF(X51&gt;0,X51-X78,0)</f>
        <v>0</v>
      </c>
      <c r="Y79" s="242">
        <f ca="1">IF(Y51&gt;0,Y51-Y78,0)</f>
        <v>638.27910734961267</v>
      </c>
      <c r="Z79" s="242">
        <f t="shared" ca="1" si="72"/>
        <v>635.27358612562853</v>
      </c>
      <c r="AA79" s="242">
        <f t="shared" ref="AA79:AG79" ca="1" si="74">IF(AA51&gt;0,AA51-AA78,0)</f>
        <v>659.69116437962941</v>
      </c>
      <c r="AB79" s="242">
        <f t="shared" ca="1" si="74"/>
        <v>661.29001413993035</v>
      </c>
      <c r="AC79" s="242">
        <f t="shared" ca="1" si="74"/>
        <v>662.84229546061169</v>
      </c>
      <c r="AD79" s="242">
        <f t="shared" ca="1" si="74"/>
        <v>0</v>
      </c>
      <c r="AE79" s="242">
        <f t="shared" ca="1" si="74"/>
        <v>523.09895959647349</v>
      </c>
      <c r="AF79" s="242">
        <f t="shared" ca="1" si="74"/>
        <v>3377.6143897221573</v>
      </c>
      <c r="AG79" s="242">
        <f t="shared" ca="1" si="74"/>
        <v>3378.3581794486536</v>
      </c>
      <c r="AH79" s="242">
        <f t="shared" ca="1" si="72"/>
        <v>3379.0799283778815</v>
      </c>
      <c r="AI79" s="242">
        <f t="shared" ca="1" si="72"/>
        <v>3397.233038054726</v>
      </c>
      <c r="AJ79" s="242">
        <f t="shared" ca="1" si="72"/>
        <v>3389.2489985357724</v>
      </c>
      <c r="AK79" s="242">
        <f t="shared" ca="1" si="72"/>
        <v>0</v>
      </c>
      <c r="AL79" s="242">
        <f t="shared" ca="1" si="72"/>
        <v>0</v>
      </c>
      <c r="AM79" s="242">
        <f t="shared" ca="1" si="72"/>
        <v>0</v>
      </c>
      <c r="AN79" s="242">
        <f t="shared" ca="1" si="72"/>
        <v>0</v>
      </c>
      <c r="AO79" s="242">
        <f t="shared" ca="1" si="72"/>
        <v>0</v>
      </c>
      <c r="AP79" s="242">
        <f t="shared" ca="1" si="72"/>
        <v>0</v>
      </c>
      <c r="AQ79" s="242">
        <f t="shared" ca="1" si="72"/>
        <v>0</v>
      </c>
      <c r="AR79" s="243">
        <f t="shared" ca="1" si="72"/>
        <v>0</v>
      </c>
    </row>
    <row r="80" spans="2:51">
      <c r="B80" s="231" t="s">
        <v>128</v>
      </c>
      <c r="E80" s="242">
        <f ca="1">BP!E27</f>
        <v>1953.0166195158592</v>
      </c>
      <c r="F80" s="242">
        <f ca="1">BP!F27</f>
        <v>1953.0166195158592</v>
      </c>
      <c r="G80" s="242">
        <f ca="1">BP!G27</f>
        <v>1953.0166195158592</v>
      </c>
      <c r="H80" s="242">
        <f ca="1">BP!H27</f>
        <v>1953.0166195158592</v>
      </c>
      <c r="I80" s="242">
        <f ca="1">BP!I27</f>
        <v>1953.0166195158592</v>
      </c>
      <c r="J80" s="242">
        <f ca="1">BP!J27</f>
        <v>1953.0166195158592</v>
      </c>
      <c r="K80" s="242">
        <f ca="1">BP!K27</f>
        <v>1953.0166195158592</v>
      </c>
      <c r="L80" s="242">
        <f ca="1">BP!L27</f>
        <v>6618.4272847746915</v>
      </c>
      <c r="M80" s="242">
        <f ca="1">BP!M27</f>
        <v>9717.6567927991218</v>
      </c>
      <c r="N80" s="242">
        <f ca="1">BP!N27</f>
        <v>11568.88185916984</v>
      </c>
      <c r="O80" s="242">
        <f ca="1">BP!O27</f>
        <v>13276.63547932123</v>
      </c>
      <c r="P80" s="242">
        <f ca="1">BP!P27</f>
        <v>14766.910113076767</v>
      </c>
      <c r="Q80" s="242">
        <f ca="1">BP!Q27</f>
        <v>16144.026585647089</v>
      </c>
      <c r="R80" s="242">
        <f ca="1">BP!R27</f>
        <v>17398.768309243449</v>
      </c>
      <c r="S80" s="242">
        <f ca="1">BP!S27</f>
        <v>18583.669607988511</v>
      </c>
      <c r="T80" s="242">
        <f ca="1">BP!T27</f>
        <v>19692.069458182817</v>
      </c>
      <c r="U80" s="242">
        <f ca="1">BP!U27</f>
        <v>20889.005356528247</v>
      </c>
      <c r="V80" s="242">
        <f ca="1">BP!V27</f>
        <v>21822.870279119132</v>
      </c>
      <c r="W80" s="242">
        <f ca="1">BP!W27</f>
        <v>22389.355129496387</v>
      </c>
      <c r="X80" s="242">
        <f ca="1">BP!X27</f>
        <v>22591.089062578565</v>
      </c>
      <c r="Y80" s="242">
        <f ca="1">BP!Y27</f>
        <v>22591.089062578565</v>
      </c>
      <c r="Z80" s="242">
        <f ca="1">BP!Z27</f>
        <v>22591.089062578565</v>
      </c>
      <c r="AA80" s="242">
        <f ca="1">BP!AA27</f>
        <v>22591.089062578565</v>
      </c>
      <c r="AB80" s="242">
        <f ca="1">BP!AB27</f>
        <v>22591.089062578565</v>
      </c>
      <c r="AC80" s="242">
        <f ca="1">BP!AC27</f>
        <v>22591.089062578565</v>
      </c>
      <c r="AD80" s="242">
        <f ca="1">BP!AD27</f>
        <v>22880.050690726395</v>
      </c>
      <c r="AE80" s="242">
        <f ca="1">BP!AE27</f>
        <v>22880.050690726395</v>
      </c>
      <c r="AF80" s="242">
        <f ca="1">BP!AF27</f>
        <v>22880.050690726395</v>
      </c>
      <c r="AG80" s="242">
        <f ca="1">BP!AG27</f>
        <v>22880.050690726395</v>
      </c>
      <c r="AH80" s="242">
        <f ca="1">BP!AH27</f>
        <v>22880.050690726395</v>
      </c>
      <c r="AI80" s="242">
        <f ca="1">BP!AI27</f>
        <v>22880.050690726395</v>
      </c>
      <c r="AJ80" s="242">
        <f ca="1">BP!AJ27</f>
        <v>22880.050690726395</v>
      </c>
      <c r="AK80" s="242">
        <f ca="1">BP!AK27</f>
        <v>24087.005714550043</v>
      </c>
      <c r="AL80" s="242">
        <f ca="1">BP!AL27</f>
        <v>25205.462606591715</v>
      </c>
      <c r="AM80" s="242">
        <f ca="1">BP!AM27</f>
        <v>26323.919498633386</v>
      </c>
      <c r="AN80" s="242">
        <f>BP!AN27</f>
        <v>0</v>
      </c>
      <c r="AO80" s="242">
        <f>BP!AO27</f>
        <v>0</v>
      </c>
      <c r="AP80" s="242">
        <f>BP!AP27</f>
        <v>0</v>
      </c>
      <c r="AQ80" s="242">
        <f>BP!AQ27</f>
        <v>0</v>
      </c>
      <c r="AR80" s="243">
        <f>BP!AR27</f>
        <v>0</v>
      </c>
    </row>
    <row r="81" spans="2:46">
      <c r="B81" s="231" t="s">
        <v>132</v>
      </c>
      <c r="C81" s="244">
        <v>1</v>
      </c>
      <c r="E81" s="242">
        <f ca="1">$C81*E79</f>
        <v>4978.7346942392187</v>
      </c>
      <c r="F81" s="242">
        <f t="shared" ref="F81:K81" ca="1" si="75">$C81*F79</f>
        <v>3881.5867830923016</v>
      </c>
      <c r="G81" s="242">
        <f t="shared" ca="1" si="75"/>
        <v>3153.4158485436128</v>
      </c>
      <c r="H81" s="242">
        <f t="shared" ca="1" si="75"/>
        <v>3226.4464786736107</v>
      </c>
      <c r="I81" s="242">
        <f t="shared" ca="1" si="75"/>
        <v>2062.3602685465171</v>
      </c>
      <c r="J81" s="242">
        <f t="shared" ca="1" si="75"/>
        <v>2146.196004128421</v>
      </c>
      <c r="K81" s="242">
        <f t="shared" ca="1" si="75"/>
        <v>2218.601652031728</v>
      </c>
      <c r="L81" s="242">
        <f t="shared" ref="L81:AR81" ca="1" si="76">$C81*L79</f>
        <v>0</v>
      </c>
      <c r="M81" s="242">
        <f t="shared" ca="1" si="76"/>
        <v>0</v>
      </c>
      <c r="N81" s="242">
        <f t="shared" ca="1" si="76"/>
        <v>0</v>
      </c>
      <c r="O81" s="242">
        <f t="shared" ca="1" si="76"/>
        <v>0</v>
      </c>
      <c r="P81" s="242">
        <f t="shared" ref="P81:U81" ca="1" si="77">$C81*P79</f>
        <v>0</v>
      </c>
      <c r="Q81" s="242">
        <f t="shared" ca="1" si="77"/>
        <v>0</v>
      </c>
      <c r="R81" s="242">
        <f t="shared" ca="1" si="77"/>
        <v>0</v>
      </c>
      <c r="S81" s="242">
        <f t="shared" ca="1" si="77"/>
        <v>0</v>
      </c>
      <c r="T81" s="242">
        <f t="shared" ca="1" si="77"/>
        <v>0</v>
      </c>
      <c r="U81" s="242">
        <f t="shared" ca="1" si="77"/>
        <v>0</v>
      </c>
      <c r="V81" s="242">
        <f ca="1">$C81*V79</f>
        <v>0</v>
      </c>
      <c r="W81" s="242">
        <f ca="1">$C81*W79</f>
        <v>0</v>
      </c>
      <c r="X81" s="242">
        <f ca="1">$C81*X79</f>
        <v>0</v>
      </c>
      <c r="Y81" s="242">
        <f ca="1">$C81*Y79</f>
        <v>638.27910734961267</v>
      </c>
      <c r="Z81" s="242">
        <f t="shared" ca="1" si="76"/>
        <v>635.27358612562853</v>
      </c>
      <c r="AA81" s="242">
        <f t="shared" ref="AA81:AG81" ca="1" si="78">$C81*AA79</f>
        <v>659.69116437962941</v>
      </c>
      <c r="AB81" s="242">
        <f t="shared" ca="1" si="78"/>
        <v>661.29001413993035</v>
      </c>
      <c r="AC81" s="242">
        <f t="shared" ca="1" si="78"/>
        <v>662.84229546061169</v>
      </c>
      <c r="AD81" s="242">
        <f t="shared" ca="1" si="78"/>
        <v>0</v>
      </c>
      <c r="AE81" s="242">
        <f t="shared" ca="1" si="78"/>
        <v>523.09895959647349</v>
      </c>
      <c r="AF81" s="242">
        <f t="shared" ca="1" si="78"/>
        <v>3377.6143897221573</v>
      </c>
      <c r="AG81" s="242">
        <f t="shared" ca="1" si="78"/>
        <v>3378.3581794486536</v>
      </c>
      <c r="AH81" s="242">
        <f t="shared" ca="1" si="76"/>
        <v>3379.0799283778815</v>
      </c>
      <c r="AI81" s="242">
        <f t="shared" ca="1" si="76"/>
        <v>3397.233038054726</v>
      </c>
      <c r="AJ81" s="242">
        <f t="shared" ca="1" si="76"/>
        <v>3389.2489985357724</v>
      </c>
      <c r="AK81" s="242">
        <f t="shared" ca="1" si="76"/>
        <v>0</v>
      </c>
      <c r="AL81" s="242">
        <f t="shared" ca="1" si="76"/>
        <v>0</v>
      </c>
      <c r="AM81" s="242">
        <f t="shared" ca="1" si="76"/>
        <v>0</v>
      </c>
      <c r="AN81" s="242">
        <f t="shared" ca="1" si="76"/>
        <v>0</v>
      </c>
      <c r="AO81" s="242">
        <f t="shared" ca="1" si="76"/>
        <v>0</v>
      </c>
      <c r="AP81" s="242">
        <f t="shared" ca="1" si="76"/>
        <v>0</v>
      </c>
      <c r="AQ81" s="242">
        <f t="shared" ca="1" si="76"/>
        <v>0</v>
      </c>
      <c r="AR81" s="243">
        <f t="shared" ca="1" si="76"/>
        <v>0</v>
      </c>
    </row>
    <row r="82" spans="2:46">
      <c r="B82" s="231" t="s">
        <v>129</v>
      </c>
      <c r="E82" s="242">
        <f t="shared" ref="E82:K82" ca="1" si="79">20%*E80</f>
        <v>390.60332390317188</v>
      </c>
      <c r="F82" s="242">
        <f t="shared" ca="1" si="79"/>
        <v>390.60332390317188</v>
      </c>
      <c r="G82" s="242">
        <f t="shared" ca="1" si="79"/>
        <v>390.60332390317188</v>
      </c>
      <c r="H82" s="242">
        <f t="shared" ca="1" si="79"/>
        <v>390.60332390317188</v>
      </c>
      <c r="I82" s="242">
        <f t="shared" ca="1" si="79"/>
        <v>390.60332390317188</v>
      </c>
      <c r="J82" s="242">
        <f t="shared" ca="1" si="79"/>
        <v>390.60332390317188</v>
      </c>
      <c r="K82" s="242">
        <f t="shared" ca="1" si="79"/>
        <v>390.60332390317188</v>
      </c>
      <c r="L82" s="242">
        <f t="shared" ref="L82:AR82" ca="1" si="80">20%*L80</f>
        <v>1323.6854569549384</v>
      </c>
      <c r="M82" s="242">
        <f t="shared" ca="1" si="80"/>
        <v>1943.5313585598244</v>
      </c>
      <c r="N82" s="242">
        <f t="shared" ca="1" si="80"/>
        <v>2313.7763718339679</v>
      </c>
      <c r="O82" s="242">
        <f t="shared" ca="1" si="80"/>
        <v>2655.3270958642461</v>
      </c>
      <c r="P82" s="242">
        <f t="shared" ref="P82:U82" ca="1" si="81">20%*P80</f>
        <v>2953.3820226153534</v>
      </c>
      <c r="Q82" s="242">
        <f t="shared" ca="1" si="81"/>
        <v>3228.8053171294177</v>
      </c>
      <c r="R82" s="242">
        <f t="shared" ca="1" si="81"/>
        <v>3479.7536618486902</v>
      </c>
      <c r="S82" s="242">
        <f t="shared" ca="1" si="81"/>
        <v>3716.7339215977026</v>
      </c>
      <c r="T82" s="242">
        <f t="shared" ca="1" si="81"/>
        <v>3938.4138916365637</v>
      </c>
      <c r="U82" s="242">
        <f t="shared" ca="1" si="81"/>
        <v>4177.8010713056492</v>
      </c>
      <c r="V82" s="242">
        <f ca="1">20%*V80</f>
        <v>4364.5740558238267</v>
      </c>
      <c r="W82" s="242">
        <f ca="1">20%*W80</f>
        <v>4477.8710258992778</v>
      </c>
      <c r="X82" s="242">
        <f ca="1">20%*X80</f>
        <v>4518.2178125157134</v>
      </c>
      <c r="Y82" s="242">
        <f ca="1">20%*Y80</f>
        <v>4518.2178125157134</v>
      </c>
      <c r="Z82" s="242">
        <f t="shared" ca="1" si="80"/>
        <v>4518.2178125157134</v>
      </c>
      <c r="AA82" s="242">
        <f t="shared" ref="AA82:AG82" ca="1" si="82">20%*AA80</f>
        <v>4518.2178125157134</v>
      </c>
      <c r="AB82" s="242">
        <f t="shared" ca="1" si="82"/>
        <v>4518.2178125157134</v>
      </c>
      <c r="AC82" s="242">
        <f t="shared" ca="1" si="82"/>
        <v>4518.2178125157134</v>
      </c>
      <c r="AD82" s="242">
        <f t="shared" ca="1" si="82"/>
        <v>4576.0101381452796</v>
      </c>
      <c r="AE82" s="242">
        <f t="shared" ca="1" si="82"/>
        <v>4576.0101381452796</v>
      </c>
      <c r="AF82" s="242">
        <f t="shared" ca="1" si="82"/>
        <v>4576.0101381452796</v>
      </c>
      <c r="AG82" s="242">
        <f t="shared" ca="1" si="82"/>
        <v>4576.0101381452796</v>
      </c>
      <c r="AH82" s="242">
        <f t="shared" ca="1" si="80"/>
        <v>4576.0101381452796</v>
      </c>
      <c r="AI82" s="242">
        <f t="shared" ca="1" si="80"/>
        <v>4576.0101381452796</v>
      </c>
      <c r="AJ82" s="242">
        <f t="shared" ca="1" si="80"/>
        <v>4576.0101381452796</v>
      </c>
      <c r="AK82" s="242">
        <f t="shared" ca="1" si="80"/>
        <v>4817.4011429100092</v>
      </c>
      <c r="AL82" s="242">
        <f t="shared" ca="1" si="80"/>
        <v>5041.0925213183436</v>
      </c>
      <c r="AM82" s="242">
        <f t="shared" ca="1" si="80"/>
        <v>5264.7838997266772</v>
      </c>
      <c r="AN82" s="242">
        <f t="shared" si="80"/>
        <v>0</v>
      </c>
      <c r="AO82" s="242">
        <f t="shared" si="80"/>
        <v>0</v>
      </c>
      <c r="AP82" s="242">
        <f t="shared" si="80"/>
        <v>0</v>
      </c>
      <c r="AQ82" s="242">
        <f t="shared" si="80"/>
        <v>0</v>
      </c>
      <c r="AR82" s="243">
        <f t="shared" si="80"/>
        <v>0</v>
      </c>
    </row>
    <row r="83" spans="2:46">
      <c r="B83" s="231" t="s">
        <v>130</v>
      </c>
      <c r="E83" s="242">
        <f t="shared" ref="E83:AR83" ca="1" si="83">IF(E51&gt;0,E51-E78-E81,0)</f>
        <v>0</v>
      </c>
      <c r="F83" s="242">
        <f t="shared" ca="1" si="83"/>
        <v>0</v>
      </c>
      <c r="G83" s="242">
        <f t="shared" ca="1" si="83"/>
        <v>0</v>
      </c>
      <c r="H83" s="242">
        <f t="shared" ca="1" si="83"/>
        <v>0</v>
      </c>
      <c r="I83" s="242">
        <f t="shared" ca="1" si="83"/>
        <v>0</v>
      </c>
      <c r="J83" s="242">
        <f t="shared" ca="1" si="83"/>
        <v>0</v>
      </c>
      <c r="K83" s="242">
        <f t="shared" ca="1" si="83"/>
        <v>0</v>
      </c>
      <c r="L83" s="242">
        <f t="shared" ca="1" si="83"/>
        <v>0</v>
      </c>
      <c r="M83" s="242">
        <f t="shared" ca="1" si="83"/>
        <v>0</v>
      </c>
      <c r="N83" s="242">
        <f t="shared" ca="1" si="83"/>
        <v>0</v>
      </c>
      <c r="O83" s="242">
        <f t="shared" ca="1" si="83"/>
        <v>0</v>
      </c>
      <c r="P83" s="242">
        <f t="shared" ref="P83:U83" ca="1" si="84">IF(P51&gt;0,P51-P78-P81,0)</f>
        <v>0</v>
      </c>
      <c r="Q83" s="242">
        <f t="shared" ca="1" si="84"/>
        <v>0</v>
      </c>
      <c r="R83" s="242">
        <f t="shared" ca="1" si="84"/>
        <v>0</v>
      </c>
      <c r="S83" s="242">
        <f t="shared" ca="1" si="84"/>
        <v>0</v>
      </c>
      <c r="T83" s="242">
        <f t="shared" ca="1" si="84"/>
        <v>0</v>
      </c>
      <c r="U83" s="242">
        <f t="shared" ca="1" si="84"/>
        <v>0</v>
      </c>
      <c r="V83" s="242">
        <f ca="1">IF(V51&gt;0,V51-V78-V81,0)</f>
        <v>0</v>
      </c>
      <c r="W83" s="242">
        <f ca="1">IF(W51&gt;0,W51-W78-W81,0)</f>
        <v>0</v>
      </c>
      <c r="X83" s="242">
        <f ca="1">IF(X51&gt;0,X51-X78-X81,0)</f>
        <v>0</v>
      </c>
      <c r="Y83" s="242">
        <f ca="1">IF(Y51&gt;0,Y51-Y78-Y81,0)</f>
        <v>0</v>
      </c>
      <c r="Z83" s="242">
        <f t="shared" ca="1" si="83"/>
        <v>0</v>
      </c>
      <c r="AA83" s="242">
        <f t="shared" ref="AA83:AG83" ca="1" si="85">IF(AA51&gt;0,AA51-AA78-AA81,0)</f>
        <v>0</v>
      </c>
      <c r="AB83" s="242">
        <f t="shared" ca="1" si="85"/>
        <v>0</v>
      </c>
      <c r="AC83" s="242">
        <f t="shared" ca="1" si="85"/>
        <v>0</v>
      </c>
      <c r="AD83" s="242">
        <f t="shared" ca="1" si="85"/>
        <v>0</v>
      </c>
      <c r="AE83" s="242">
        <f t="shared" ca="1" si="85"/>
        <v>0</v>
      </c>
      <c r="AF83" s="242">
        <f t="shared" ca="1" si="85"/>
        <v>0</v>
      </c>
      <c r="AG83" s="242">
        <f t="shared" ca="1" si="85"/>
        <v>0</v>
      </c>
      <c r="AH83" s="242">
        <f t="shared" ca="1" si="83"/>
        <v>0</v>
      </c>
      <c r="AI83" s="242">
        <f t="shared" ca="1" si="83"/>
        <v>0</v>
      </c>
      <c r="AJ83" s="242">
        <f t="shared" ca="1" si="83"/>
        <v>0</v>
      </c>
      <c r="AK83" s="242">
        <f t="shared" ca="1" si="83"/>
        <v>0</v>
      </c>
      <c r="AL83" s="242">
        <f t="shared" ca="1" si="83"/>
        <v>0</v>
      </c>
      <c r="AM83" s="242">
        <f t="shared" ca="1" si="83"/>
        <v>0</v>
      </c>
      <c r="AN83" s="242">
        <f t="shared" ca="1" si="83"/>
        <v>0</v>
      </c>
      <c r="AO83" s="242">
        <f t="shared" ca="1" si="83"/>
        <v>0</v>
      </c>
      <c r="AP83" s="242">
        <f t="shared" ca="1" si="83"/>
        <v>0</v>
      </c>
      <c r="AQ83" s="242">
        <f t="shared" ca="1" si="83"/>
        <v>0</v>
      </c>
      <c r="AR83" s="243">
        <f t="shared" ca="1" si="83"/>
        <v>0</v>
      </c>
    </row>
    <row r="84" spans="2:46">
      <c r="B84" s="147" t="s">
        <v>131</v>
      </c>
      <c r="C84" s="126"/>
      <c r="D84" s="126"/>
      <c r="E84" s="245">
        <f ca="1">E78</f>
        <v>262.0386681178536</v>
      </c>
      <c r="F84" s="245">
        <f t="shared" ref="F84:K84" ca="1" si="86">F78+E84</f>
        <v>390.60332390317188</v>
      </c>
      <c r="G84" s="245">
        <f t="shared" ca="1" si="86"/>
        <v>390.60332390317188</v>
      </c>
      <c r="H84" s="245">
        <f t="shared" ca="1" si="86"/>
        <v>390.60332390317188</v>
      </c>
      <c r="I84" s="245">
        <f t="shared" ca="1" si="86"/>
        <v>390.60332390317188</v>
      </c>
      <c r="J84" s="245">
        <f t="shared" ca="1" si="86"/>
        <v>390.60332390317188</v>
      </c>
      <c r="K84" s="245">
        <f t="shared" ca="1" si="86"/>
        <v>390.60332390317188</v>
      </c>
      <c r="L84" s="245">
        <f t="shared" ref="L84:AR84" ca="1" si="87">L78+K84</f>
        <v>390.60332390317188</v>
      </c>
      <c r="M84" s="245">
        <f t="shared" ca="1" si="87"/>
        <v>390.60332390317188</v>
      </c>
      <c r="N84" s="245">
        <f t="shared" ca="1" si="87"/>
        <v>390.60332390317188</v>
      </c>
      <c r="O84" s="245">
        <f t="shared" ca="1" si="87"/>
        <v>390.60332390317188</v>
      </c>
      <c r="P84" s="245">
        <f t="shared" ref="P84:Y84" ca="1" si="88">P78+O84</f>
        <v>390.60332390317188</v>
      </c>
      <c r="Q84" s="245">
        <f t="shared" ca="1" si="88"/>
        <v>390.60332390317188</v>
      </c>
      <c r="R84" s="245">
        <f t="shared" ca="1" si="88"/>
        <v>390.60332390317188</v>
      </c>
      <c r="S84" s="245">
        <f t="shared" ca="1" si="88"/>
        <v>390.60332390317188</v>
      </c>
      <c r="T84" s="245">
        <f t="shared" ca="1" si="88"/>
        <v>390.60332390317188</v>
      </c>
      <c r="U84" s="245">
        <f t="shared" ca="1" si="88"/>
        <v>390.60332390317188</v>
      </c>
      <c r="V84" s="245">
        <f t="shared" ca="1" si="88"/>
        <v>390.60332390317188</v>
      </c>
      <c r="W84" s="245">
        <f t="shared" ca="1" si="88"/>
        <v>390.60332390317188</v>
      </c>
      <c r="X84" s="245">
        <f t="shared" ca="1" si="88"/>
        <v>390.60332390317188</v>
      </c>
      <c r="Y84" s="245">
        <f t="shared" ca="1" si="88"/>
        <v>424.19696113209886</v>
      </c>
      <c r="Z84" s="245">
        <f t="shared" ca="1" si="87"/>
        <v>457.63241303344773</v>
      </c>
      <c r="AA84" s="245">
        <f t="shared" ref="AA84:AG84" ca="1" si="89">AA78+Z84</f>
        <v>492.3530006323756</v>
      </c>
      <c r="AB84" s="245">
        <f t="shared" ca="1" si="89"/>
        <v>527.15773821868777</v>
      </c>
      <c r="AC84" s="245">
        <f t="shared" ca="1" si="89"/>
        <v>562.04417482187785</v>
      </c>
      <c r="AD84" s="245">
        <f t="shared" ca="1" si="89"/>
        <v>562.04417482187785</v>
      </c>
      <c r="AE84" s="245">
        <f t="shared" ca="1" si="89"/>
        <v>589.57569901116597</v>
      </c>
      <c r="AF84" s="245">
        <f t="shared" ca="1" si="89"/>
        <v>767.34487741759528</v>
      </c>
      <c r="AG84" s="245">
        <f t="shared" ca="1" si="89"/>
        <v>945.153202651735</v>
      </c>
      <c r="AH84" s="245">
        <f t="shared" ca="1" si="87"/>
        <v>1122.9995146716235</v>
      </c>
      <c r="AI84" s="245">
        <f t="shared" ca="1" si="87"/>
        <v>1301.801253516609</v>
      </c>
      <c r="AJ84" s="245">
        <f t="shared" ca="1" si="87"/>
        <v>1480.1827797553337</v>
      </c>
      <c r="AK84" s="245">
        <f t="shared" ca="1" si="87"/>
        <v>1480.1827797553337</v>
      </c>
      <c r="AL84" s="245">
        <f t="shared" ca="1" si="87"/>
        <v>1480.1827797553337</v>
      </c>
      <c r="AM84" s="245">
        <f t="shared" ca="1" si="87"/>
        <v>1480.1827797553337</v>
      </c>
      <c r="AN84" s="245">
        <f t="shared" ca="1" si="87"/>
        <v>1480.1827797553337</v>
      </c>
      <c r="AO84" s="245">
        <f t="shared" ca="1" si="87"/>
        <v>1480.1827797553337</v>
      </c>
      <c r="AP84" s="245">
        <f t="shared" ca="1" si="87"/>
        <v>1480.1827797553337</v>
      </c>
      <c r="AQ84" s="245">
        <f t="shared" ca="1" si="87"/>
        <v>1480.1827797553337</v>
      </c>
      <c r="AR84" s="246">
        <f t="shared" ca="1" si="87"/>
        <v>1480.1827797553337</v>
      </c>
    </row>
    <row r="85" spans="2:46" s="174" customFormat="1" ht="5.25" customHeight="1">
      <c r="C85" s="183"/>
      <c r="D85" s="184"/>
      <c r="E85" s="185"/>
      <c r="F85" s="185"/>
      <c r="G85" s="185"/>
      <c r="H85" s="185"/>
      <c r="I85" s="185"/>
      <c r="J85" s="185"/>
      <c r="K85" s="185"/>
      <c r="L85" s="185"/>
      <c r="M85" s="185"/>
      <c r="N85" s="185"/>
      <c r="O85" s="185"/>
      <c r="P85" s="185"/>
      <c r="Q85" s="185"/>
      <c r="R85" s="185"/>
      <c r="S85" s="185"/>
      <c r="T85" s="185"/>
      <c r="U85" s="185"/>
      <c r="V85" s="185"/>
      <c r="W85" s="185"/>
      <c r="X85" s="185"/>
      <c r="Y85" s="185"/>
      <c r="Z85" s="185"/>
      <c r="AA85" s="185"/>
      <c r="AB85" s="185"/>
      <c r="AC85" s="185"/>
      <c r="AD85" s="185"/>
      <c r="AE85" s="185"/>
      <c r="AF85" s="185"/>
      <c r="AG85" s="185"/>
      <c r="AH85" s="185"/>
      <c r="AI85" s="185"/>
      <c r="AJ85" s="185"/>
      <c r="AK85" s="185"/>
      <c r="AL85" s="185"/>
      <c r="AM85" s="185"/>
      <c r="AN85" s="185"/>
      <c r="AO85" s="185"/>
      <c r="AP85" s="185"/>
      <c r="AQ85" s="185"/>
      <c r="AR85" s="185"/>
    </row>
    <row r="86" spans="2:46">
      <c r="B86" s="227" t="s">
        <v>138</v>
      </c>
      <c r="C86" s="228"/>
      <c r="D86" s="228"/>
      <c r="E86" s="229"/>
      <c r="F86" s="229"/>
      <c r="G86" s="229"/>
      <c r="H86" s="229"/>
      <c r="I86" s="229"/>
      <c r="J86" s="229"/>
      <c r="K86" s="229"/>
      <c r="L86" s="229"/>
      <c r="M86" s="229"/>
      <c r="N86" s="229"/>
      <c r="O86" s="229"/>
      <c r="P86" s="229"/>
      <c r="Q86" s="229"/>
      <c r="R86" s="229"/>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c r="AP86" s="229"/>
      <c r="AQ86" s="229"/>
      <c r="AR86" s="230"/>
      <c r="AS86" s="165"/>
    </row>
    <row r="87" spans="2:46">
      <c r="B87" s="231" t="s">
        <v>136</v>
      </c>
      <c r="C87" s="192">
        <v>0.01</v>
      </c>
      <c r="E87" s="191">
        <f ca="1">IF('Premissas macro'!E16="",0,$C87*E4)</f>
        <v>200.68602989280635</v>
      </c>
      <c r="F87" s="191">
        <f ca="1">IF('Premissas macro'!F16="",0,$C87*F4)</f>
        <v>204.20278597579559</v>
      </c>
      <c r="G87" s="191">
        <f ca="1">IF('Premissas macro'!G16="",0,$C87*G4)</f>
        <v>191.45454517495958</v>
      </c>
      <c r="H87" s="191">
        <f ca="1">IF('Premissas macro'!H16="",0,$C87*H4)</f>
        <v>191.45454517495958</v>
      </c>
      <c r="I87" s="191">
        <f ca="1">IF('Premissas macro'!I16="",0,$C87*I4)</f>
        <v>165.27858728168164</v>
      </c>
      <c r="J87" s="191">
        <f ca="1">IF('Premissas macro'!J16="",0,$C87*J4)</f>
        <v>165.27858728168161</v>
      </c>
      <c r="K87" s="191">
        <f ca="1">IF('Premissas macro'!K16="",0,$C87*K4)</f>
        <v>165.27858728168161</v>
      </c>
      <c r="L87" s="114">
        <f ca="1">IF('Premissas macro'!L16="",0,$C87*L4)</f>
        <v>0</v>
      </c>
      <c r="M87" s="114">
        <f ca="1">IF('Premissas macro'!M16="",0,$C87*M4)</f>
        <v>0.19695894496369343</v>
      </c>
      <c r="N87" s="114">
        <f ca="1">IF('Premissas macro'!N16="",0,$C87*N4)</f>
        <v>0.49597432839765482</v>
      </c>
      <c r="O87" s="114">
        <f ca="1">IF('Premissas macro'!O16="",0,$C87*O4)</f>
        <v>1.544084306611476</v>
      </c>
      <c r="P87" s="114">
        <f ca="1">IF('Premissas macro'!P16="",0,$C87*P4)</f>
        <v>2.2638023198830077</v>
      </c>
      <c r="Q87" s="114">
        <f ca="1">IF('Premissas macro'!Q16="",0,$C87*Q4)</f>
        <v>4.7137048365966239</v>
      </c>
      <c r="R87" s="114">
        <f ca="1">IF('Premissas macro'!R16="",0,$C87*R4)</f>
        <v>7.4869386834712941</v>
      </c>
      <c r="S87" s="114">
        <f ca="1">IF('Premissas macro'!S16="",0,$C87*S4)</f>
        <v>11.72792951861747</v>
      </c>
      <c r="T87" s="114">
        <f ca="1">IF('Premissas macro'!T16="",0,$C87*T4)</f>
        <v>12.295561098694334</v>
      </c>
      <c r="U87" s="114">
        <f ca="1">IF('Premissas macro'!U16="",0,$C87*U4)</f>
        <v>14.121465599065363</v>
      </c>
      <c r="V87" s="114">
        <f ca="1">IF('Premissas macro'!V16="",0,$C87*V4)</f>
        <v>14.121465599065363</v>
      </c>
      <c r="W87" s="114">
        <f ca="1">IF('Premissas macro'!W16="",0,$C87*W4)</f>
        <v>19.674993412910162</v>
      </c>
      <c r="X87" s="114">
        <f ca="1">IF('Premissas macro'!X16="",0,$C87*X4)</f>
        <v>24.119730381325862</v>
      </c>
      <c r="Y87" s="114">
        <f ca="1">IF('Premissas macro'!Y16="",0,$C87*Y4)</f>
        <v>45.613797495865029</v>
      </c>
      <c r="Z87" s="114">
        <f ca="1">IF('Premissas macro'!Z16="",0,$C87*Z4)</f>
        <v>45.613797495865029</v>
      </c>
      <c r="AA87" s="114">
        <f ca="1">IF('Premissas macro'!AA16="",0,$C87*AA4)</f>
        <v>45.613794634195528</v>
      </c>
      <c r="AB87" s="114">
        <f ca="1">IF('Premissas macro'!AB16="",0,$C87*AB4)</f>
        <v>45.613794634195521</v>
      </c>
      <c r="AC87" s="114">
        <f ca="1">IF('Premissas macro'!AC16="",0,$C87*AC4)</f>
        <v>45.613794634195521</v>
      </c>
      <c r="AD87" s="114">
        <f ca="1">IF('Premissas macro'!AD16="",0,$C87*AD4)</f>
        <v>22.017879674852285</v>
      </c>
      <c r="AE87" s="114">
        <f ca="1">IF('Premissas macro'!AE16="",0,$C87*AE4)</f>
        <v>40.05792279801345</v>
      </c>
      <c r="AF87" s="114">
        <f ca="1">IF('Premissas macro'!AF16="",0,$C87*AF4)</f>
        <v>86.048556938904881</v>
      </c>
      <c r="AG87" s="114">
        <f ca="1">IF('Premissas macro'!AG16="",0,$C87*AG4)</f>
        <v>86.048556938904881</v>
      </c>
      <c r="AH87" s="114">
        <f ca="1">IF('Premissas macro'!AH16="",0,$C87*AH4)</f>
        <v>86.048550815820107</v>
      </c>
      <c r="AI87" s="114">
        <f ca="1">IF('Premissas macro'!AI16="",0,$C87*AI4)</f>
        <v>86.048550815820093</v>
      </c>
      <c r="AJ87" s="114">
        <f ca="1">IF('Premissas macro'!AJ16="",0,$C87*AJ4)</f>
        <v>86.048550815820093</v>
      </c>
      <c r="AK87" s="114">
        <f ca="1">IF('Premissas macro'!AK16="",0,$C87*AK4)</f>
        <v>10.135053380659016</v>
      </c>
      <c r="AL87" s="114">
        <f ca="1">IF('Premissas macro'!AL16="",0,$C87*AL4)</f>
        <v>10.135053380659016</v>
      </c>
      <c r="AM87" s="114">
        <f ca="1">IF('Premissas macro'!AM16="",0,$C87*AM4)</f>
        <v>10.135053380659016</v>
      </c>
      <c r="AN87" s="114">
        <f>IF('Premissas macro'!AN16="",0,$C87*AN4)</f>
        <v>0</v>
      </c>
      <c r="AO87" s="114">
        <f>IF('Premissas macro'!AO16="",0,$C87*AO4)</f>
        <v>0</v>
      </c>
      <c r="AP87" s="114">
        <f>IF('Premissas macro'!AP16="",0,$C87*AP4)</f>
        <v>0</v>
      </c>
      <c r="AQ87" s="114">
        <f>IF('Premissas macro'!AQ16="",0,$C87*AQ4)</f>
        <v>0</v>
      </c>
      <c r="AR87" s="124">
        <f>IF('Premissas macro'!AR16="",0,$C87*AR4)</f>
        <v>0</v>
      </c>
    </row>
    <row r="88" spans="2:46">
      <c r="B88" s="147" t="s">
        <v>137</v>
      </c>
      <c r="C88" s="126"/>
      <c r="D88" s="126"/>
      <c r="E88" s="247">
        <f>IF('Premissas macro'!E16="",0,IF(BP!D6&lt;0,0,BP!D6*((1+'Premissas macro'!D10/100)/(1+'Premissas macro'!D8/100)-1)))</f>
        <v>0</v>
      </c>
      <c r="F88" s="247">
        <f ca="1">IF('Premissas macro'!F16="",0,IF(BP!E6&lt;0,0,BP!E6*((1+'Premissas macro'!E10/100)/(1+'Premissas macro'!E8/100)-1)))</f>
        <v>295.4536443350687</v>
      </c>
      <c r="G88" s="247">
        <f ca="1">IF('Premissas macro'!G16="",0,IF(BP!F6&lt;0,0,BP!F6*((1+'Premissas macro'!F10/100)/(1+'Premissas macro'!F8/100)-1)))</f>
        <v>24.975181621305172</v>
      </c>
      <c r="H88" s="247">
        <f ca="1">IF('Premissas macro'!H16="",0,IF(BP!G6&lt;0,0,BP!G6*((1+'Premissas macro'!G10/100)/(1+'Premissas macro'!G8/100)-1)))</f>
        <v>4.4150228241404264E-15</v>
      </c>
      <c r="I88" s="247">
        <f ca="1">IF('Premissas macro'!I16="",0,IF(BP!H6&lt;0,0,BP!H6*((1+'Premissas macro'!H10/100)/(1+'Premissas macro'!H8/100)-1)))</f>
        <v>4.4150228241404264E-15</v>
      </c>
      <c r="J88" s="247">
        <f ca="1">IF('Premissas macro'!J16="",0,IF(BP!I6&lt;0,0,BP!I6*((1+'Premissas macro'!I10/100)/(1+'Premissas macro'!I8/100)-1)))</f>
        <v>4.4150228241404264E-15</v>
      </c>
      <c r="K88" s="247">
        <f ca="1">IF('Premissas macro'!K16="",0,IF(BP!J6&lt;0,0,BP!J6*((1+'Premissas macro'!J10/100)/(1+'Premissas macro'!J8/100)-1)))</f>
        <v>4.4150228241404264E-15</v>
      </c>
      <c r="L88" s="159">
        <f ca="1">IF('Premissas macro'!L16="",0,IF(BP!K6&lt;0,0,BP!K6*((1+'Premissas macro'!K10/100)/(1+'Premissas macro'!K8/100)-1)))</f>
        <v>4.4150228241404264E-15</v>
      </c>
      <c r="M88" s="159">
        <f ca="1">IF('Premissas macro'!M16="",0,IF(BP!L6&lt;0,0,BP!L6*((1+'Premissas macro'!L10/100)/(1+'Premissas macro'!L8/100)-1)))</f>
        <v>4.4150228241404264E-15</v>
      </c>
      <c r="N88" s="159">
        <f ca="1">IF('Premissas macro'!N16="",0,IF(BP!M6&lt;0,0,BP!M6*((1+'Premissas macro'!M10/100)/(1+'Premissas macro'!M8/100)-1)))</f>
        <v>4.4150228241404264E-15</v>
      </c>
      <c r="O88" s="159">
        <f ca="1">IF('Premissas macro'!O16="",0,IF(BP!N6&lt;0,0,BP!N6*((1+'Premissas macro'!N10/100)/(1+'Premissas macro'!N8/100)-1)))</f>
        <v>4.4150228241404264E-15</v>
      </c>
      <c r="P88" s="159">
        <f ca="1">IF('Premissas macro'!P16="",0,IF(BP!O6&lt;0,0,BP!O6*((1+'Premissas macro'!O10/100)/(1+'Premissas macro'!O8/100)-1)))</f>
        <v>4.4150228241404264E-15</v>
      </c>
      <c r="Q88" s="159">
        <f ca="1">IF('Premissas macro'!Q16="",0,IF(BP!P6&lt;0,0,BP!P6*((1+'Premissas macro'!P10/100)/(1+'Premissas macro'!P8/100)-1)))</f>
        <v>4.4150228241404264E-15</v>
      </c>
      <c r="R88" s="159">
        <f ca="1">IF('Premissas macro'!R16="",0,IF(BP!Q6&lt;0,0,BP!Q6*((1+'Premissas macro'!Q10/100)/(1+'Premissas macro'!Q8/100)-1)))</f>
        <v>4.4150228241404264E-15</v>
      </c>
      <c r="S88" s="159">
        <f ca="1">IF('Premissas macro'!S16="",0,IF(BP!R6&lt;0,0,BP!R6*((1+'Premissas macro'!R10/100)/(1+'Premissas macro'!R8/100)-1)))</f>
        <v>4.4150228241404264E-15</v>
      </c>
      <c r="T88" s="159">
        <f ca="1">IF('Premissas macro'!T16="",0,IF(BP!S6&lt;0,0,BP!S6*((1+'Premissas macro'!S10/100)/(1+'Premissas macro'!S8/100)-1)))</f>
        <v>4.4150228241404264E-15</v>
      </c>
      <c r="U88" s="159">
        <f ca="1">IF('Premissas macro'!U16="",0,IF(BP!T6&lt;0,0,BP!T6*((1+'Premissas macro'!T10/100)/(1+'Premissas macro'!T8/100)-1)))</f>
        <v>4.4150228241404264E-15</v>
      </c>
      <c r="V88" s="159">
        <f ca="1">IF('Premissas macro'!V16="",0,IF(BP!U6&lt;0,0,BP!U6*((1+'Premissas macro'!U10/100)/(1+'Premissas macro'!U8/100)-1)))</f>
        <v>4.4150228241404264E-15</v>
      </c>
      <c r="W88" s="159">
        <f ca="1">IF('Premissas macro'!W16="",0,IF(BP!V6&lt;0,0,BP!V6*((1+'Premissas macro'!V10/100)/(1+'Premissas macro'!V8/100)-1)))</f>
        <v>4.4150228241404264E-15</v>
      </c>
      <c r="X88" s="159">
        <f ca="1">IF('Premissas macro'!X16="",0,IF(BP!W6&lt;0,0,BP!W6*((1+'Premissas macro'!W10/100)/(1+'Premissas macro'!W8/100)-1)))</f>
        <v>4.4150228241404264E-15</v>
      </c>
      <c r="Y88" s="159">
        <f ca="1">IF('Premissas macro'!Y16="",0,IF(BP!X6&lt;0,0,BP!X6*((1+'Premissas macro'!X10/100)/(1+'Premissas macro'!X8/100)-1)))</f>
        <v>4.4150228241404264E-15</v>
      </c>
      <c r="Z88" s="159">
        <f ca="1">IF('Premissas macro'!Z16="",0,IF(BP!Y6&lt;0,0,BP!Y6*((1+'Premissas macro'!Y10/100)/(1+'Premissas macro'!Y8/100)-1)))</f>
        <v>4.4150228241404264E-15</v>
      </c>
      <c r="AA88" s="159">
        <f ca="1">IF('Premissas macro'!AA16="",0,IF(BP!Z6&lt;0,0,BP!Z6*((1+'Premissas macro'!Z10/100)/(1+'Premissas macro'!Z8/100)-1)))</f>
        <v>4.4150228241404264E-15</v>
      </c>
      <c r="AB88" s="159">
        <f ca="1">IF('Premissas macro'!AB16="",0,IF(BP!AA6&lt;0,0,BP!AA6*((1+'Premissas macro'!AA10/100)/(1+'Premissas macro'!AA8/100)-1)))</f>
        <v>4.4150228241404264E-15</v>
      </c>
      <c r="AC88" s="159">
        <f ca="1">IF('Premissas macro'!AC16="",0,IF(BP!AB6&lt;0,0,BP!AB6*((1+'Premissas macro'!AB10/100)/(1+'Premissas macro'!AB8/100)-1)))</f>
        <v>4.4150228241404264E-15</v>
      </c>
      <c r="AD88" s="159">
        <f ca="1">IF('Premissas macro'!AD16="",0,IF(BP!AC6&lt;0,0,BP!AC6*((1+'Premissas macro'!AC10/100)/(1+'Premissas macro'!AC8/100)-1)))</f>
        <v>4.4150228241404264E-15</v>
      </c>
      <c r="AE88" s="159">
        <f ca="1">IF('Premissas macro'!AE16="",0,IF(BP!AD6&lt;0,0,BP!AD6*((1+'Premissas macro'!AD10/100)/(1+'Premissas macro'!AD8/100)-1)))</f>
        <v>4.4150228241404264E-15</v>
      </c>
      <c r="AF88" s="159">
        <f ca="1">IF('Premissas macro'!AF16="",0,IF(BP!AE6&lt;0,0,BP!AE6*((1+'Premissas macro'!AE10/100)/(1+'Premissas macro'!AE8/100)-1)))</f>
        <v>4.4150228241404264E-15</v>
      </c>
      <c r="AG88" s="159">
        <f ca="1">IF('Premissas macro'!AG16="",0,IF(BP!AF6&lt;0,0,BP!AF6*((1+'Premissas macro'!AF10/100)/(1+'Premissas macro'!AF8/100)-1)))</f>
        <v>4.4150228241404264E-15</v>
      </c>
      <c r="AH88" s="159">
        <f ca="1">IF('Premissas macro'!AH16="",0,IF(BP!AG6&lt;0,0,BP!AG6*((1+'Premissas macro'!AG10/100)/(1+'Premissas macro'!AG8/100)-1)))</f>
        <v>4.4150228241404264E-15</v>
      </c>
      <c r="AI88" s="159">
        <f ca="1">IF('Premissas macro'!AI16="",0,IF(BP!AH6&lt;0,0,BP!AH6*((1+'Premissas macro'!AH10/100)/(1+'Premissas macro'!AH8/100)-1)))</f>
        <v>4.4150228241404264E-15</v>
      </c>
      <c r="AJ88" s="159">
        <f ca="1">IF('Premissas macro'!AJ16="",0,IF(BP!AI6&lt;0,0,BP!AI6*((1+'Premissas macro'!AI10/100)/(1+'Premissas macro'!AI8/100)-1)))</f>
        <v>4.4150228241404264E-15</v>
      </c>
      <c r="AK88" s="159">
        <f ca="1">IF('Premissas macro'!AK16="",0,IF(BP!AJ6&lt;0,0,BP!AJ6*((1+'Premissas macro'!AJ10/100)/(1+'Premissas macro'!AJ8/100)-1)))</f>
        <v>4.4150228241404264E-15</v>
      </c>
      <c r="AL88" s="159">
        <f ca="1">IF('Premissas macro'!AL16="",0,IF(BP!AK6&lt;0,0,BP!AK6*((1+'Premissas macro'!AK10/100)/(1+'Premissas macro'!AK8/100)-1)))</f>
        <v>4.4150228241404264E-15</v>
      </c>
      <c r="AM88" s="159">
        <f ca="1">IF('Premissas macro'!AM16="",0,IF(BP!AL6&lt;0,0,BP!AL6*((1+'Premissas macro'!AL10/100)/(1+'Premissas macro'!AL8/100)-1)))</f>
        <v>4.4150228241404264E-15</v>
      </c>
      <c r="AN88" s="159">
        <f>IF('Premissas macro'!AN16="",0,IF(BP!AM6&lt;0,0,BP!AM6*((1+'Premissas macro'!AM10/100)/(1+'Premissas macro'!AM8/100)-1)))</f>
        <v>0</v>
      </c>
      <c r="AO88" s="159">
        <f>IF('Premissas macro'!AO16="",0,IF(BP!AN6&lt;0,0,BP!AN6*((1+'Premissas macro'!AN10/100)/(1+'Premissas macro'!AN8/100)-1)))</f>
        <v>0</v>
      </c>
      <c r="AP88" s="159">
        <f>IF('Premissas macro'!AP16="",0,IF(BP!AO6&lt;0,0,BP!AO6*((1+'Premissas macro'!AO10/100)/(1+'Premissas macro'!AO8/100)-1)))</f>
        <v>0</v>
      </c>
      <c r="AQ88" s="159">
        <f>IF('Premissas macro'!AQ16="",0,IF(BP!AP6&lt;0,0,BP!AP6*((1+'Premissas macro'!AP10/100)/(1+'Premissas macro'!AP8/100)-1)))</f>
        <v>0</v>
      </c>
      <c r="AR88" s="127">
        <f>IF('Premissas macro'!AR16="",0,IF(BP!AQ6&lt;0,0,BP!AQ6*((1+'Premissas macro'!AQ10/100)/(1+'Premissas macro'!AQ8/100)-1)))</f>
        <v>0</v>
      </c>
    </row>
    <row r="89" spans="2:46" s="174" customFormat="1" ht="5.25" customHeight="1">
      <c r="C89" s="183"/>
      <c r="D89" s="184"/>
      <c r="E89" s="185"/>
      <c r="F89" s="185"/>
      <c r="G89" s="185"/>
      <c r="H89" s="185"/>
      <c r="I89" s="185"/>
      <c r="J89" s="185"/>
      <c r="K89" s="185"/>
      <c r="L89" s="185"/>
      <c r="M89" s="185"/>
      <c r="N89" s="185"/>
      <c r="O89" s="185"/>
      <c r="P89" s="185"/>
      <c r="Q89" s="185"/>
      <c r="R89" s="185"/>
      <c r="S89" s="185"/>
      <c r="T89" s="185"/>
      <c r="U89" s="185"/>
      <c r="V89" s="185"/>
      <c r="W89" s="185"/>
      <c r="X89" s="185"/>
      <c r="Y89" s="185"/>
      <c r="Z89" s="185"/>
      <c r="AA89" s="185"/>
      <c r="AB89" s="185"/>
      <c r="AC89" s="185"/>
      <c r="AD89" s="185"/>
      <c r="AE89" s="185"/>
      <c r="AF89" s="185"/>
      <c r="AG89" s="185"/>
      <c r="AH89" s="185"/>
      <c r="AI89" s="185"/>
      <c r="AJ89" s="185"/>
      <c r="AK89" s="185"/>
      <c r="AL89" s="185"/>
      <c r="AM89" s="185"/>
      <c r="AN89" s="185"/>
      <c r="AO89" s="185"/>
      <c r="AP89" s="185"/>
      <c r="AQ89" s="185"/>
      <c r="AR89" s="185"/>
    </row>
    <row r="90" spans="2:46">
      <c r="B90" s="248" t="s">
        <v>346</v>
      </c>
      <c r="C90" s="249"/>
      <c r="D90" s="249"/>
      <c r="E90" s="250"/>
      <c r="F90" s="250"/>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250"/>
      <c r="AR90" s="251"/>
      <c r="AS90" s="165"/>
    </row>
    <row r="91" spans="2:46">
      <c r="B91" s="161" t="s">
        <v>249</v>
      </c>
      <c r="D91" s="119" t="str">
        <f t="shared" ref="D91" si="90">IFERROR(D43/D13,"")</f>
        <v/>
      </c>
      <c r="E91" s="119">
        <f t="shared" ref="E91:AR91" ca="1" si="91">IFERROR(E43/E13,"")</f>
        <v>0.30198103989824521</v>
      </c>
      <c r="F91" s="119">
        <f t="shared" ca="1" si="91"/>
        <v>0.23620347677073067</v>
      </c>
      <c r="G91" s="119">
        <f t="shared" ca="1" si="91"/>
        <v>0.22287752922417992</v>
      </c>
      <c r="H91" s="119">
        <f t="shared" ca="1" si="91"/>
        <v>0.22782013832815518</v>
      </c>
      <c r="I91" s="119">
        <f t="shared" ca="1" si="91"/>
        <v>0.18539717557499968</v>
      </c>
      <c r="J91" s="119">
        <f t="shared" ca="1" si="91"/>
        <v>0.19347730030770727</v>
      </c>
      <c r="K91" s="119">
        <f t="shared" ca="1" si="91"/>
        <v>0.19574920635475307</v>
      </c>
      <c r="L91" s="119" t="str">
        <f t="shared" ca="1" si="91"/>
        <v/>
      </c>
      <c r="M91" s="119">
        <f t="shared" ca="1" si="91"/>
        <v>-147.21199630929812</v>
      </c>
      <c r="N91" s="119">
        <f t="shared" ca="1" si="91"/>
        <v>-37.566638187722539</v>
      </c>
      <c r="O91" s="119">
        <f t="shared" ca="1" si="91"/>
        <v>-10.53069042437337</v>
      </c>
      <c r="P91" s="119">
        <f t="shared" ca="1" si="91"/>
        <v>-6.793517339661852</v>
      </c>
      <c r="Q91" s="119">
        <f t="shared" ca="1" si="91"/>
        <v>-3.004587181304049</v>
      </c>
      <c r="R91" s="119">
        <f t="shared" ca="1" si="91"/>
        <v>-1.7132285433582999</v>
      </c>
      <c r="S91" s="119">
        <f t="shared" ca="1" si="91"/>
        <v>-1.0285486001768802</v>
      </c>
      <c r="T91" s="119">
        <f t="shared" ca="1" si="91"/>
        <v>-0.84227536131665193</v>
      </c>
      <c r="U91" s="119">
        <f t="shared" ca="1" si="91"/>
        <v>-0.68846254193215539</v>
      </c>
      <c r="V91" s="119">
        <f t="shared" ca="1" si="91"/>
        <v>-0.66118162521921708</v>
      </c>
      <c r="W91" s="119">
        <f t="shared" ca="1" si="91"/>
        <v>-0.26941441408414041</v>
      </c>
      <c r="X91" s="119">
        <f t="shared" ca="1" si="91"/>
        <v>-5.7833197560394005E-2</v>
      </c>
      <c r="Y91" s="119">
        <f t="shared" ca="1" si="91"/>
        <v>0.2726123167841813</v>
      </c>
      <c r="Z91" s="119">
        <f t="shared" ca="1" si="91"/>
        <v>0.2726123167841813</v>
      </c>
      <c r="AA91" s="119">
        <f t="shared" ca="1" si="91"/>
        <v>0.27261229352057814</v>
      </c>
      <c r="AB91" s="119">
        <f t="shared" ca="1" si="91"/>
        <v>0.27261229352057798</v>
      </c>
      <c r="AC91" s="119">
        <f t="shared" ca="1" si="91"/>
        <v>0.27261229352057798</v>
      </c>
      <c r="AD91" s="119">
        <f t="shared" ca="1" si="91"/>
        <v>-9.1727355021877829E-2</v>
      </c>
      <c r="AE91" s="119">
        <f t="shared" ca="1" si="91"/>
        <v>0.26692512334602081</v>
      </c>
      <c r="AF91" s="119">
        <f t="shared" ca="1" si="91"/>
        <v>0.50088294299180947</v>
      </c>
      <c r="AG91" s="119">
        <f t="shared" ca="1" si="91"/>
        <v>0.50088294299180947</v>
      </c>
      <c r="AH91" s="119">
        <f t="shared" ca="1" si="91"/>
        <v>0.50088292849129856</v>
      </c>
      <c r="AI91" s="119">
        <f t="shared" ca="1" si="91"/>
        <v>0.50088292849129856</v>
      </c>
      <c r="AJ91" s="119">
        <f t="shared" ca="1" si="91"/>
        <v>0.50088292849129856</v>
      </c>
      <c r="AK91" s="119">
        <f t="shared" ca="1" si="91"/>
        <v>-1.1216948990423186</v>
      </c>
      <c r="AL91" s="119">
        <f t="shared" ca="1" si="91"/>
        <v>-1.121694899042319</v>
      </c>
      <c r="AM91" s="119">
        <f t="shared" ca="1" si="91"/>
        <v>-1.1216948990423201</v>
      </c>
      <c r="AN91" s="119" t="str">
        <f t="shared" ca="1" si="91"/>
        <v/>
      </c>
      <c r="AO91" s="119" t="str">
        <f t="shared" ca="1" si="91"/>
        <v/>
      </c>
      <c r="AP91" s="119" t="str">
        <f t="shared" ca="1" si="91"/>
        <v/>
      </c>
      <c r="AQ91" s="119" t="str">
        <f t="shared" ca="1" si="91"/>
        <v/>
      </c>
      <c r="AR91" s="252" t="str">
        <f t="shared" ca="1" si="91"/>
        <v/>
      </c>
      <c r="AS91" s="253">
        <f ca="1">AVERAGE(E91:AR91)</f>
        <v>-6.1213905471401207</v>
      </c>
      <c r="AT91" s="146">
        <f ca="1">MAX(E91:AR91)</f>
        <v>0.50088294299180947</v>
      </c>
    </row>
    <row r="92" spans="2:46">
      <c r="B92" s="161" t="s">
        <v>345</v>
      </c>
      <c r="D92" s="119" t="str">
        <f t="shared" ref="D92" si="92">IFERROR((D13-D14-D44)/D13,"")</f>
        <v/>
      </c>
      <c r="E92" s="119">
        <f t="shared" ref="E92:AR92" ca="1" si="93">IFERROR((E13-E14-E44)/E13,"")</f>
        <v>0.29976846380787758</v>
      </c>
      <c r="F92" s="119">
        <f t="shared" ca="1" si="93"/>
        <v>0.22439894191593079</v>
      </c>
      <c r="G92" s="119">
        <f t="shared" ca="1" si="93"/>
        <v>0.20550367340153791</v>
      </c>
      <c r="H92" s="119">
        <f t="shared" ca="1" si="93"/>
        <v>0.20820210625280977</v>
      </c>
      <c r="I92" s="119">
        <f t="shared" ca="1" si="93"/>
        <v>0.15996757316205967</v>
      </c>
      <c r="J92" s="119">
        <f t="shared" ca="1" si="93"/>
        <v>0.16523211847596692</v>
      </c>
      <c r="K92" s="119">
        <f t="shared" ca="1" si="93"/>
        <v>0.16977890048633498</v>
      </c>
      <c r="L92" s="119" t="str">
        <f t="shared" ca="1" si="93"/>
        <v/>
      </c>
      <c r="M92" s="119">
        <f t="shared" ca="1" si="93"/>
        <v>-168.75049211629175</v>
      </c>
      <c r="N92" s="119">
        <f t="shared" ca="1" si="93"/>
        <v>-46.786699458492947</v>
      </c>
      <c r="O92" s="119">
        <f t="shared" ca="1" si="93"/>
        <v>-13.470493001658692</v>
      </c>
      <c r="P92" s="119">
        <f t="shared" ca="1" si="93"/>
        <v>-8.8181779010522288</v>
      </c>
      <c r="Q92" s="119">
        <f t="shared" ca="1" si="93"/>
        <v>-3.9697545865337776</v>
      </c>
      <c r="R92" s="119">
        <f t="shared" ca="1" si="93"/>
        <v>-2.3164904801098731</v>
      </c>
      <c r="S92" s="119">
        <f t="shared" ca="1" si="93"/>
        <v>-1.3848479981037503</v>
      </c>
      <c r="T92" s="119">
        <f t="shared" ca="1" si="93"/>
        <v>-1.1803263706323928</v>
      </c>
      <c r="U92" s="119">
        <f t="shared" ca="1" si="93"/>
        <v>-0.97659340798671401</v>
      </c>
      <c r="V92" s="119">
        <f t="shared" ca="1" si="93"/>
        <v>-0.96779987204154294</v>
      </c>
      <c r="W92" s="119">
        <f t="shared" ca="1" si="93"/>
        <v>-0.4881370514464014</v>
      </c>
      <c r="X92" s="119">
        <f t="shared" ca="1" si="93"/>
        <v>-0.2351820567719555</v>
      </c>
      <c r="Y92" s="119">
        <f t="shared" ca="1" si="93"/>
        <v>0.17938181627233843</v>
      </c>
      <c r="Z92" s="119">
        <f t="shared" ca="1" si="93"/>
        <v>0.17866195593644976</v>
      </c>
      <c r="AA92" s="119">
        <f t="shared" ca="1" si="93"/>
        <v>0.18451028424184157</v>
      </c>
      <c r="AB92" s="119">
        <f t="shared" ca="1" si="93"/>
        <v>0.18489322899981175</v>
      </c>
      <c r="AC92" s="119">
        <f t="shared" ca="1" si="93"/>
        <v>0.18526502002696743</v>
      </c>
      <c r="AD92" s="119">
        <f t="shared" ca="1" si="93"/>
        <v>-0.28197312095697374</v>
      </c>
      <c r="AE92" s="119">
        <f t="shared" ca="1" si="93"/>
        <v>0.16841437174504503</v>
      </c>
      <c r="AF92" s="119">
        <f t="shared" ca="1" si="93"/>
        <v>0.45790792038766348</v>
      </c>
      <c r="AG92" s="119">
        <f t="shared" ca="1" si="93"/>
        <v>0.45800235501257647</v>
      </c>
      <c r="AH92" s="119">
        <f t="shared" ca="1" si="93"/>
        <v>0.4580940215691291</v>
      </c>
      <c r="AI92" s="119">
        <f t="shared" ca="1" si="93"/>
        <v>0.46039881573911162</v>
      </c>
      <c r="AJ92" s="119">
        <f t="shared" ca="1" si="93"/>
        <v>0.45938512893482447</v>
      </c>
      <c r="AK92" s="119">
        <f t="shared" ca="1" si="93"/>
        <v>-1.4735827226130707</v>
      </c>
      <c r="AL92" s="119">
        <f t="shared" ca="1" si="93"/>
        <v>-1.5161989981498651</v>
      </c>
      <c r="AM92" s="119">
        <f t="shared" ca="1" si="93"/>
        <v>-1.5145339909639213</v>
      </c>
      <c r="AN92" s="119" t="str">
        <f t="shared" ca="1" si="93"/>
        <v/>
      </c>
      <c r="AO92" s="119" t="str">
        <f t="shared" ca="1" si="93"/>
        <v/>
      </c>
      <c r="AP92" s="119" t="str">
        <f t="shared" ca="1" si="93"/>
        <v/>
      </c>
      <c r="AQ92" s="119" t="str">
        <f t="shared" ca="1" si="93"/>
        <v/>
      </c>
      <c r="AR92" s="252" t="str">
        <f t="shared" ca="1" si="93"/>
        <v/>
      </c>
      <c r="AS92" s="253">
        <f ca="1">AVERAGE(E92:AR92)</f>
        <v>-7.3330446011011032</v>
      </c>
      <c r="AT92" s="146">
        <f ca="1">MAX(E92:AR92)</f>
        <v>0.46039881573911162</v>
      </c>
    </row>
    <row r="93" spans="2:46">
      <c r="B93" s="147" t="s">
        <v>250</v>
      </c>
      <c r="C93" s="126"/>
      <c r="D93" s="254" t="str">
        <f t="shared" ref="D93" si="94">IFERROR(D51/D13,"")</f>
        <v/>
      </c>
      <c r="E93" s="254">
        <f t="shared" ref="E93:AR93" ca="1" si="95">IFERROR(E51/E13,"")</f>
        <v>0.27056422952035475</v>
      </c>
      <c r="F93" s="254">
        <f t="shared" ca="1" si="95"/>
        <v>0.20333938286463621</v>
      </c>
      <c r="G93" s="254">
        <f t="shared" ca="1" si="95"/>
        <v>0.17094792985093069</v>
      </c>
      <c r="H93" s="254">
        <f t="shared" ca="1" si="95"/>
        <v>0.17490694941449317</v>
      </c>
      <c r="I93" s="254">
        <f t="shared" ca="1" si="95"/>
        <v>0.12950788839632557</v>
      </c>
      <c r="J93" s="254">
        <f t="shared" ca="1" si="95"/>
        <v>0.13477243371023284</v>
      </c>
      <c r="K93" s="254">
        <f t="shared" ca="1" si="95"/>
        <v>0.13931921572060091</v>
      </c>
      <c r="L93" s="254" t="str">
        <f t="shared" ca="1" si="95"/>
        <v/>
      </c>
      <c r="M93" s="254">
        <f t="shared" ca="1" si="95"/>
        <v>-168.77415584229072</v>
      </c>
      <c r="N93" s="254">
        <f t="shared" ca="1" si="95"/>
        <v>-46.810363184491905</v>
      </c>
      <c r="O93" s="254">
        <f t="shared" ca="1" si="95"/>
        <v>-13.494156727657654</v>
      </c>
      <c r="P93" s="254">
        <f t="shared" ca="1" si="95"/>
        <v>-8.8418416270511919</v>
      </c>
      <c r="Q93" s="254">
        <f t="shared" ca="1" si="95"/>
        <v>-3.9934183125327398</v>
      </c>
      <c r="R93" s="254">
        <f t="shared" ca="1" si="95"/>
        <v>-2.340154206108835</v>
      </c>
      <c r="S93" s="254">
        <f t="shared" ca="1" si="95"/>
        <v>-1.4085117241027123</v>
      </c>
      <c r="T93" s="254">
        <f t="shared" ca="1" si="95"/>
        <v>-1.2039900966313548</v>
      </c>
      <c r="U93" s="254">
        <f t="shared" ca="1" si="95"/>
        <v>-1.0002571339856761</v>
      </c>
      <c r="V93" s="254">
        <f t="shared" ca="1" si="95"/>
        <v>-0.9914635980405051</v>
      </c>
      <c r="W93" s="254">
        <f t="shared" ca="1" si="95"/>
        <v>-0.51180077744536345</v>
      </c>
      <c r="X93" s="254">
        <f t="shared" ca="1" si="95"/>
        <v>-0.25884578277091763</v>
      </c>
      <c r="Y93" s="254">
        <f t="shared" ca="1" si="95"/>
        <v>0.15287591680964069</v>
      </c>
      <c r="Z93" s="254">
        <f t="shared" ca="1" si="95"/>
        <v>0.15215605647375202</v>
      </c>
      <c r="AA93" s="254">
        <f t="shared" ca="1" si="95"/>
        <v>0.1580043851217432</v>
      </c>
      <c r="AB93" s="254">
        <f t="shared" ca="1" si="95"/>
        <v>0.15838732987971338</v>
      </c>
      <c r="AC93" s="254">
        <f t="shared" ca="1" si="95"/>
        <v>0.15875912090686906</v>
      </c>
      <c r="AD93" s="254">
        <f t="shared" ca="1" si="95"/>
        <v>-0.30563684695593585</v>
      </c>
      <c r="AE93" s="254">
        <f t="shared" ca="1" si="95"/>
        <v>0.14266587578608811</v>
      </c>
      <c r="AF93" s="254">
        <f t="shared" ca="1" si="95"/>
        <v>0.42883591508637731</v>
      </c>
      <c r="AG93" s="254">
        <f t="shared" ca="1" si="95"/>
        <v>0.42893034971129029</v>
      </c>
      <c r="AH93" s="254">
        <f t="shared" ca="1" si="95"/>
        <v>0.4290220164738312</v>
      </c>
      <c r="AI93" s="254">
        <f t="shared" ca="1" si="95"/>
        <v>0.43132681064381378</v>
      </c>
      <c r="AJ93" s="254">
        <f t="shared" ca="1" si="95"/>
        <v>0.43031312383952663</v>
      </c>
      <c r="AK93" s="254">
        <f t="shared" ca="1" si="95"/>
        <v>-1.4972464486120327</v>
      </c>
      <c r="AL93" s="254">
        <f t="shared" ca="1" si="95"/>
        <v>-1.5398627241488272</v>
      </c>
      <c r="AM93" s="254">
        <f t="shared" ca="1" si="95"/>
        <v>-1.5381977169628833</v>
      </c>
      <c r="AN93" s="254" t="str">
        <f t="shared" ca="1" si="95"/>
        <v/>
      </c>
      <c r="AO93" s="254" t="str">
        <f t="shared" ca="1" si="95"/>
        <v/>
      </c>
      <c r="AP93" s="254" t="str">
        <f t="shared" ca="1" si="95"/>
        <v/>
      </c>
      <c r="AQ93" s="254" t="str">
        <f t="shared" ca="1" si="95"/>
        <v/>
      </c>
      <c r="AR93" s="255" t="str">
        <f t="shared" ca="1" si="95"/>
        <v/>
      </c>
      <c r="AS93" s="253">
        <f ca="1">AVERAGE(E93:AR93)</f>
        <v>-7.3592725829287957</v>
      </c>
      <c r="AT93" s="146">
        <f ca="1">MAX(E93:AR93)</f>
        <v>0.43132681064381378</v>
      </c>
    </row>
    <row r="94" spans="2:46">
      <c r="B94" s="111" t="s">
        <v>347</v>
      </c>
      <c r="D94" s="165">
        <f t="shared" ref="D94" si="96">D13-D14-D44</f>
        <v>-1917.896002446555</v>
      </c>
      <c r="E94" s="165">
        <f t="shared" ref="E94:AR94" ca="1" si="97">E13-E14-E44</f>
        <v>5806.4533614959473</v>
      </c>
      <c r="F94" s="165">
        <f t="shared" ca="1" si="97"/>
        <v>4425.4768905531428</v>
      </c>
      <c r="G94" s="165">
        <f t="shared" ca="1" si="97"/>
        <v>3790.8533973089939</v>
      </c>
      <c r="H94" s="165">
        <f t="shared" ca="1" si="97"/>
        <v>3840.6304313266137</v>
      </c>
      <c r="I94" s="165">
        <f t="shared" ca="1" si="97"/>
        <v>2547.4183173740967</v>
      </c>
      <c r="J94" s="165">
        <f t="shared" ca="1" si="97"/>
        <v>2631.2540529560001</v>
      </c>
      <c r="K94" s="165">
        <f t="shared" ca="1" si="97"/>
        <v>2703.6597008593071</v>
      </c>
      <c r="L94" s="165">
        <f t="shared" ca="1" si="97"/>
        <v>-4597.587659529554</v>
      </c>
      <c r="M94" s="165">
        <f t="shared" ca="1" si="97"/>
        <v>-3202.3771349868384</v>
      </c>
      <c r="N94" s="165">
        <f t="shared" ca="1" si="97"/>
        <v>-2235.8019274640742</v>
      </c>
      <c r="O94" s="165">
        <f t="shared" ca="1" si="97"/>
        <v>-2004.0392291295298</v>
      </c>
      <c r="P94" s="165">
        <f t="shared" ca="1" si="97"/>
        <v>-1923.3976266524785</v>
      </c>
      <c r="Q94" s="165">
        <f t="shared" ca="1" si="97"/>
        <v>-1802.9254218741321</v>
      </c>
      <c r="R94" s="165">
        <f t="shared" ca="1" si="97"/>
        <v>-1671.0387275659491</v>
      </c>
      <c r="S94" s="165">
        <f t="shared" ca="1" si="97"/>
        <v>-1564.8588626134067</v>
      </c>
      <c r="T94" s="165">
        <f t="shared" ca="1" si="97"/>
        <v>-1398.3058718773077</v>
      </c>
      <c r="U94" s="165">
        <f t="shared" ca="1" si="97"/>
        <v>-1328.7561262305105</v>
      </c>
      <c r="V94" s="165">
        <f t="shared" ca="1" si="97"/>
        <v>-1316.791612992128</v>
      </c>
      <c r="W94" s="165">
        <f t="shared" ca="1" si="97"/>
        <v>-925.35438673844408</v>
      </c>
      <c r="X94" s="165">
        <f t="shared" ca="1" si="97"/>
        <v>-546.54805351701577</v>
      </c>
      <c r="Y94" s="165">
        <f t="shared" ca="1" si="97"/>
        <v>788.36324086580396</v>
      </c>
      <c r="Z94" s="165">
        <f t="shared" ca="1" si="97"/>
        <v>785.19953431424165</v>
      </c>
      <c r="AA94" s="165">
        <f t="shared" ca="1" si="97"/>
        <v>810.9022394518795</v>
      </c>
      <c r="AB94" s="165">
        <f t="shared" ca="1" si="97"/>
        <v>812.58523919956474</v>
      </c>
      <c r="AC94" s="165">
        <f t="shared" ca="1" si="97"/>
        <v>814.21921953712399</v>
      </c>
      <c r="AD94" s="165">
        <f t="shared" ca="1" si="97"/>
        <v>-598.18418146929946</v>
      </c>
      <c r="AE94" s="165">
        <f t="shared" ca="1" si="97"/>
        <v>650.00888600364306</v>
      </c>
      <c r="AF94" s="165">
        <f t="shared" ca="1" si="97"/>
        <v>3796.4131235004133</v>
      </c>
      <c r="AG94" s="165">
        <f t="shared" ca="1" si="97"/>
        <v>3797.1960600546204</v>
      </c>
      <c r="AH94" s="165">
        <f t="shared" ca="1" si="97"/>
        <v>3797.9557769104958</v>
      </c>
      <c r="AI94" s="165">
        <f t="shared" ca="1" si="97"/>
        <v>3817.0643134124375</v>
      </c>
      <c r="AJ94" s="165">
        <f t="shared" ca="1" si="97"/>
        <v>3808.660061287223</v>
      </c>
      <c r="AK94" s="165">
        <f t="shared" ca="1" si="97"/>
        <v>-1438.971791076106</v>
      </c>
      <c r="AL94" s="165">
        <f t="shared" ca="1" si="97"/>
        <v>-1480.5871122909409</v>
      </c>
      <c r="AM94" s="165">
        <f t="shared" ca="1" si="97"/>
        <v>-1478.9612121390555</v>
      </c>
      <c r="AN94" s="165">
        <f t="shared" ca="1" si="97"/>
        <v>0</v>
      </c>
      <c r="AO94" s="165">
        <f t="shared" ca="1" si="97"/>
        <v>0</v>
      </c>
      <c r="AP94" s="165">
        <f t="shared" ca="1" si="97"/>
        <v>0</v>
      </c>
      <c r="AQ94" s="165">
        <f t="shared" ca="1" si="97"/>
        <v>0</v>
      </c>
      <c r="AR94" s="165">
        <f t="shared" ca="1" si="97"/>
        <v>0</v>
      </c>
    </row>
    <row r="95" spans="2:46">
      <c r="E95" s="191"/>
      <c r="F95" s="191"/>
      <c r="G95" s="191"/>
      <c r="H95" s="191"/>
    </row>
    <row r="96" spans="2:46">
      <c r="E96" s="191"/>
      <c r="F96" s="191"/>
      <c r="G96" s="191"/>
      <c r="H96" s="191"/>
    </row>
    <row r="97" spans="2:54">
      <c r="E97" s="191"/>
      <c r="F97" s="191"/>
      <c r="G97" s="191"/>
      <c r="H97" s="191"/>
    </row>
    <row r="98" spans="2:54" ht="21" customHeight="1">
      <c r="B98" s="220" t="str">
        <f>B1</f>
        <v>CENÁRIO ANALISADO: FLONA IRATI</v>
      </c>
      <c r="C98" s="68"/>
      <c r="D98" s="68"/>
      <c r="E98" s="67"/>
      <c r="F98" s="67"/>
      <c r="G98" s="67"/>
      <c r="H98" s="67"/>
      <c r="I98" s="67"/>
      <c r="J98" s="67"/>
      <c r="K98" s="67"/>
      <c r="L98" s="69" t="str">
        <f>L1</f>
        <v>Valores em moeda constante (R$ 1.000/Dez21)</v>
      </c>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172"/>
    </row>
    <row r="99" spans="2:54" s="70" customFormat="1" ht="21" customHeight="1">
      <c r="B99" s="69" t="s">
        <v>201</v>
      </c>
      <c r="C99" s="71"/>
      <c r="D99" s="71"/>
      <c r="E99" s="71" t="s">
        <v>19</v>
      </c>
      <c r="F99" s="71" t="s">
        <v>18</v>
      </c>
      <c r="G99" s="71" t="s">
        <v>17</v>
      </c>
      <c r="H99" s="71" t="s">
        <v>16</v>
      </c>
      <c r="I99" s="71" t="s">
        <v>15</v>
      </c>
      <c r="J99" s="71" t="s">
        <v>14</v>
      </c>
      <c r="K99" s="71" t="s">
        <v>13</v>
      </c>
      <c r="L99" s="71" t="s">
        <v>12</v>
      </c>
      <c r="M99" s="71" t="s">
        <v>11</v>
      </c>
      <c r="N99" s="71" t="s">
        <v>10</v>
      </c>
      <c r="O99" s="71" t="s">
        <v>9</v>
      </c>
      <c r="P99" s="71" t="s">
        <v>8</v>
      </c>
      <c r="Q99" s="71" t="s">
        <v>7</v>
      </c>
      <c r="R99" s="71" t="s">
        <v>6</v>
      </c>
      <c r="S99" s="71" t="s">
        <v>5</v>
      </c>
      <c r="T99" s="71" t="s">
        <v>4</v>
      </c>
      <c r="U99" s="71" t="s">
        <v>3</v>
      </c>
      <c r="V99" s="71" t="s">
        <v>2</v>
      </c>
      <c r="W99" s="71" t="s">
        <v>1</v>
      </c>
      <c r="X99" s="71" t="s">
        <v>0</v>
      </c>
      <c r="Y99" s="71" t="s">
        <v>43</v>
      </c>
      <c r="Z99" s="71" t="s">
        <v>44</v>
      </c>
      <c r="AA99" s="71" t="s">
        <v>45</v>
      </c>
      <c r="AB99" s="71" t="s">
        <v>46</v>
      </c>
      <c r="AC99" s="71" t="s">
        <v>47</v>
      </c>
      <c r="AD99" s="71" t="s">
        <v>48</v>
      </c>
      <c r="AE99" s="71" t="s">
        <v>49</v>
      </c>
      <c r="AF99" s="71" t="s">
        <v>50</v>
      </c>
      <c r="AG99" s="71" t="s">
        <v>51</v>
      </c>
      <c r="AH99" s="71" t="s">
        <v>52</v>
      </c>
      <c r="AI99" s="71" t="s">
        <v>53</v>
      </c>
      <c r="AJ99" s="71" t="s">
        <v>54</v>
      </c>
      <c r="AK99" s="71" t="s">
        <v>55</v>
      </c>
      <c r="AL99" s="71" t="s">
        <v>56</v>
      </c>
      <c r="AM99" s="71" t="s">
        <v>57</v>
      </c>
      <c r="AN99" s="71" t="s">
        <v>58</v>
      </c>
      <c r="AO99" s="71" t="s">
        <v>59</v>
      </c>
      <c r="AP99" s="71" t="s">
        <v>60</v>
      </c>
      <c r="AQ99" s="71" t="s">
        <v>61</v>
      </c>
      <c r="AR99" s="71" t="s">
        <v>62</v>
      </c>
      <c r="AS99" s="71" t="s">
        <v>20</v>
      </c>
    </row>
    <row r="100" spans="2:54" s="70" customFormat="1">
      <c r="B100" s="73"/>
      <c r="C100" s="74"/>
      <c r="D100" s="74"/>
      <c r="E100" s="256"/>
      <c r="F100" s="256"/>
      <c r="G100" s="256"/>
      <c r="H100" s="256"/>
      <c r="I100" s="256"/>
      <c r="J100" s="256"/>
      <c r="K100" s="256"/>
      <c r="L100" s="256"/>
      <c r="M100" s="256"/>
      <c r="N100" s="256"/>
      <c r="O100" s="256"/>
      <c r="P100" s="256"/>
      <c r="Q100" s="256"/>
      <c r="R100" s="256"/>
      <c r="S100" s="256"/>
      <c r="T100" s="256"/>
      <c r="U100" s="256"/>
      <c r="V100" s="256"/>
      <c r="W100" s="256"/>
      <c r="X100" s="256"/>
      <c r="Y100" s="256"/>
      <c r="Z100" s="256"/>
      <c r="AA100" s="256"/>
      <c r="AB100" s="256"/>
      <c r="AC100" s="256"/>
      <c r="AD100" s="256"/>
      <c r="AE100" s="256"/>
      <c r="AF100" s="256"/>
      <c r="AG100" s="256"/>
      <c r="AH100" s="256"/>
      <c r="AI100" s="256"/>
      <c r="AJ100" s="256"/>
      <c r="AK100" s="256"/>
      <c r="AL100" s="256"/>
      <c r="AM100" s="256"/>
      <c r="AN100" s="256"/>
      <c r="AO100" s="256"/>
      <c r="AP100" s="256"/>
      <c r="AQ100" s="256"/>
      <c r="AR100" s="256"/>
    </row>
    <row r="101" spans="2:54" ht="18" customHeight="1">
      <c r="B101" s="187" t="s">
        <v>158</v>
      </c>
      <c r="C101" s="188"/>
      <c r="D101" s="190">
        <f>SUM(D102:D105)</f>
        <v>0</v>
      </c>
      <c r="E101" s="190">
        <f t="shared" ref="E101:AR101" ca="1" si="98">SUM(E102:E105)</f>
        <v>20068.602989280633</v>
      </c>
      <c r="F101" s="190">
        <f t="shared" ca="1" si="98"/>
        <v>20420.27859757956</v>
      </c>
      <c r="G101" s="190">
        <f t="shared" ca="1" si="98"/>
        <v>19145.454517495957</v>
      </c>
      <c r="H101" s="190">
        <f t="shared" ca="1" si="98"/>
        <v>19145.454517495957</v>
      </c>
      <c r="I101" s="190">
        <f t="shared" ca="1" si="98"/>
        <v>16527.858728168165</v>
      </c>
      <c r="J101" s="190">
        <f t="shared" ca="1" si="98"/>
        <v>16527.858728168161</v>
      </c>
      <c r="K101" s="190">
        <f t="shared" ca="1" si="98"/>
        <v>16527.858728168161</v>
      </c>
      <c r="L101" s="190">
        <f t="shared" ca="1" si="98"/>
        <v>0</v>
      </c>
      <c r="M101" s="190">
        <f t="shared" ca="1" si="98"/>
        <v>19.695894496369341</v>
      </c>
      <c r="N101" s="190">
        <f t="shared" ca="1" si="98"/>
        <v>49.597432839765482</v>
      </c>
      <c r="O101" s="190">
        <f t="shared" ca="1" si="98"/>
        <v>154.40843066114761</v>
      </c>
      <c r="P101" s="190">
        <f t="shared" ca="1" si="98"/>
        <v>226.38023198830078</v>
      </c>
      <c r="Q101" s="190">
        <f t="shared" ca="1" si="98"/>
        <v>471.37048365966234</v>
      </c>
      <c r="R101" s="190">
        <f t="shared" ca="1" si="98"/>
        <v>748.69386834712941</v>
      </c>
      <c r="S101" s="190">
        <f t="shared" ca="1" si="98"/>
        <v>1172.792951861747</v>
      </c>
      <c r="T101" s="190">
        <f t="shared" ca="1" si="98"/>
        <v>1229.5561098694334</v>
      </c>
      <c r="U101" s="190">
        <f t="shared" ca="1" si="98"/>
        <v>1412.1465599065364</v>
      </c>
      <c r="V101" s="190">
        <f t="shared" ca="1" si="98"/>
        <v>1412.1465599065364</v>
      </c>
      <c r="W101" s="190">
        <f t="shared" ca="1" si="98"/>
        <v>1967.4993412910162</v>
      </c>
      <c r="X101" s="190">
        <f t="shared" ca="1" si="98"/>
        <v>2411.9730381325862</v>
      </c>
      <c r="Y101" s="190">
        <f t="shared" ca="1" si="98"/>
        <v>4561.3797495865028</v>
      </c>
      <c r="Z101" s="190">
        <f t="shared" ca="1" si="98"/>
        <v>4561.3797495865028</v>
      </c>
      <c r="AA101" s="190">
        <f t="shared" ca="1" si="98"/>
        <v>4561.3794634195528</v>
      </c>
      <c r="AB101" s="190">
        <f t="shared" ca="1" si="98"/>
        <v>4561.3794634195519</v>
      </c>
      <c r="AC101" s="190">
        <f t="shared" ca="1" si="98"/>
        <v>4561.3794634195519</v>
      </c>
      <c r="AD101" s="190">
        <f t="shared" ca="1" si="98"/>
        <v>2201.7879674852284</v>
      </c>
      <c r="AE101" s="190">
        <f t="shared" ca="1" si="98"/>
        <v>4005.7922798013451</v>
      </c>
      <c r="AF101" s="190">
        <f t="shared" ca="1" si="98"/>
        <v>8604.8556938904876</v>
      </c>
      <c r="AG101" s="190">
        <f t="shared" ca="1" si="98"/>
        <v>8604.8556938904876</v>
      </c>
      <c r="AH101" s="190">
        <f t="shared" ca="1" si="98"/>
        <v>8604.8550815820108</v>
      </c>
      <c r="AI101" s="190">
        <f t="shared" ca="1" si="98"/>
        <v>8604.855081582009</v>
      </c>
      <c r="AJ101" s="190">
        <f t="shared" ca="1" si="98"/>
        <v>8604.855081582009</v>
      </c>
      <c r="AK101" s="190">
        <f t="shared" ca="1" si="98"/>
        <v>1013.5053380659017</v>
      </c>
      <c r="AL101" s="190">
        <f t="shared" ca="1" si="98"/>
        <v>1013.5053380659017</v>
      </c>
      <c r="AM101" s="190">
        <f t="shared" ca="1" si="98"/>
        <v>1013.5053380659017</v>
      </c>
      <c r="AN101" s="190">
        <f t="shared" ca="1" si="98"/>
        <v>0</v>
      </c>
      <c r="AO101" s="190">
        <f t="shared" ca="1" si="98"/>
        <v>0</v>
      </c>
      <c r="AP101" s="190">
        <f t="shared" ca="1" si="98"/>
        <v>0</v>
      </c>
      <c r="AQ101" s="190">
        <f t="shared" ca="1" si="98"/>
        <v>0</v>
      </c>
      <c r="AR101" s="190">
        <f t="shared" ca="1" si="98"/>
        <v>0</v>
      </c>
      <c r="AS101" s="190">
        <f ca="1">SUM(D101:AR101)</f>
        <v>214718.89849275979</v>
      </c>
    </row>
    <row r="102" spans="2:54" outlineLevel="1">
      <c r="B102" s="144" t="str">
        <f>B5</f>
        <v>1.1 - Prod. Florestais Madeireiros</v>
      </c>
      <c r="D102" s="191">
        <f>DRE!D5</f>
        <v>0</v>
      </c>
      <c r="E102" s="191">
        <f ca="1">DRE!E5</f>
        <v>17723.886458778445</v>
      </c>
      <c r="F102" s="191">
        <f ca="1">DRE!F5</f>
        <v>17723.886458778445</v>
      </c>
      <c r="G102" s="191">
        <f ca="1">DRE!G5</f>
        <v>17723.886458778441</v>
      </c>
      <c r="H102" s="191">
        <f ca="1">DRE!H5</f>
        <v>17723.886458778441</v>
      </c>
      <c r="I102" s="191">
        <f ca="1">DRE!I5</f>
        <v>16527.858728168165</v>
      </c>
      <c r="J102" s="191">
        <f ca="1">DRE!J5</f>
        <v>16527.858728168161</v>
      </c>
      <c r="K102" s="191">
        <f ca="1">DRE!K5</f>
        <v>16527.858728168161</v>
      </c>
      <c r="L102" s="191">
        <f ca="1">DRE!L5</f>
        <v>0</v>
      </c>
      <c r="M102" s="191">
        <f ca="1">DRE!M5</f>
        <v>19.695894496369341</v>
      </c>
      <c r="N102" s="191">
        <f ca="1">DRE!N5</f>
        <v>49.597432839765482</v>
      </c>
      <c r="O102" s="191">
        <f ca="1">DRE!O5</f>
        <v>125.82733433237306</v>
      </c>
      <c r="P102" s="191">
        <f ca="1">DRE!P5</f>
        <v>125.82733433237306</v>
      </c>
      <c r="Q102" s="191">
        <f ca="1">DRE!Q5</f>
        <v>188.22708908523217</v>
      </c>
      <c r="R102" s="191">
        <f ca="1">DRE!R5</f>
        <v>282.9599768541969</v>
      </c>
      <c r="S102" s="191">
        <f ca="1">DRE!S5</f>
        <v>524.46857817782484</v>
      </c>
      <c r="T102" s="191">
        <f ca="1">DRE!T5</f>
        <v>398.64125399452143</v>
      </c>
      <c r="U102" s="191">
        <f ca="1">DRE!U5</f>
        <v>398.64122184063473</v>
      </c>
      <c r="V102" s="191">
        <f ca="1">DRE!V5</f>
        <v>398.64122184063467</v>
      </c>
      <c r="W102" s="191">
        <f ca="1">DRE!W5</f>
        <v>953.99400322511451</v>
      </c>
      <c r="X102" s="191">
        <f ca="1">DRE!X5</f>
        <v>1398.4677000666843</v>
      </c>
      <c r="Y102" s="191">
        <f ca="1">DRE!Y5</f>
        <v>3547.8744115206009</v>
      </c>
      <c r="Z102" s="191">
        <f ca="1">DRE!Z5</f>
        <v>3547.8744115206009</v>
      </c>
      <c r="AA102" s="191">
        <f ca="1">DRE!AA5</f>
        <v>3547.8741253536509</v>
      </c>
      <c r="AB102" s="191">
        <f ca="1">DRE!AB5</f>
        <v>3547.87412535365</v>
      </c>
      <c r="AC102" s="191">
        <f ca="1">DRE!AC5</f>
        <v>3547.87412535365</v>
      </c>
      <c r="AD102" s="191">
        <f ca="1">DRE!AD5</f>
        <v>1188.2826294193264</v>
      </c>
      <c r="AE102" s="191">
        <f ca="1">DRE!AE5</f>
        <v>2992.2869417354432</v>
      </c>
      <c r="AF102" s="191">
        <f ca="1">DRE!AF5</f>
        <v>7591.3503558245857</v>
      </c>
      <c r="AG102" s="191">
        <f ca="1">DRE!AG5</f>
        <v>7591.3503558245857</v>
      </c>
      <c r="AH102" s="191">
        <f ca="1">DRE!AH5</f>
        <v>7591.3497435161098</v>
      </c>
      <c r="AI102" s="191">
        <f ca="1">DRE!AI5</f>
        <v>7591.3497435161071</v>
      </c>
      <c r="AJ102" s="191">
        <f ca="1">DRE!AJ5</f>
        <v>7591.3497435161071</v>
      </c>
      <c r="AK102" s="191">
        <f ca="1">DRE!AK5</f>
        <v>0</v>
      </c>
      <c r="AL102" s="191">
        <f ca="1">DRE!AL5</f>
        <v>0</v>
      </c>
      <c r="AM102" s="191">
        <f ca="1">DRE!AM5</f>
        <v>0</v>
      </c>
      <c r="AN102" s="191">
        <f ca="1">DRE!AN5</f>
        <v>0</v>
      </c>
      <c r="AO102" s="191">
        <f ca="1">DRE!AO5</f>
        <v>0</v>
      </c>
      <c r="AP102" s="191">
        <f ca="1">DRE!AP5</f>
        <v>0</v>
      </c>
      <c r="AQ102" s="191">
        <f ca="1">DRE!AQ5</f>
        <v>0</v>
      </c>
      <c r="AR102" s="191">
        <f ca="1">DRE!AR5</f>
        <v>0</v>
      </c>
      <c r="AS102" s="165">
        <f t="shared" ref="AS102:AS148" ca="1" si="99">SUM(D102:AR102)</f>
        <v>185220.80177315831</v>
      </c>
      <c r="AT102" s="165"/>
      <c r="AU102" s="165"/>
      <c r="AV102" s="165"/>
      <c r="AW102" s="165"/>
      <c r="AX102" s="165"/>
      <c r="AY102" s="165"/>
    </row>
    <row r="103" spans="2:54" outlineLevel="1">
      <c r="B103" s="144" t="str">
        <f>B6</f>
        <v>1.2 - Prod. Florestais Não Madeireiros</v>
      </c>
      <c r="D103" s="191">
        <f>DRE!D6</f>
        <v>0</v>
      </c>
      <c r="E103" s="191">
        <f ca="1">DRE!E6</f>
        <v>1421.5680587175168</v>
      </c>
      <c r="F103" s="191">
        <f ca="1">DRE!F6</f>
        <v>1421.5680587175168</v>
      </c>
      <c r="G103" s="191">
        <f ca="1">DRE!G6</f>
        <v>1421.5680587175168</v>
      </c>
      <c r="H103" s="191">
        <f ca="1">DRE!H6</f>
        <v>1421.5680587175168</v>
      </c>
      <c r="I103" s="191">
        <f ca="1">DRE!I6</f>
        <v>0</v>
      </c>
      <c r="J103" s="191">
        <f ca="1">DRE!J6</f>
        <v>0</v>
      </c>
      <c r="K103" s="191">
        <f ca="1">DRE!K6</f>
        <v>0</v>
      </c>
      <c r="L103" s="191">
        <f ca="1">DRE!L6</f>
        <v>0</v>
      </c>
      <c r="M103" s="191">
        <f ca="1">DRE!M6</f>
        <v>0</v>
      </c>
      <c r="N103" s="191">
        <f ca="1">DRE!N6</f>
        <v>0</v>
      </c>
      <c r="O103" s="191">
        <f ca="1">DRE!O6</f>
        <v>28.58109632877456</v>
      </c>
      <c r="P103" s="191">
        <f ca="1">DRE!P6</f>
        <v>100.55289765592772</v>
      </c>
      <c r="Q103" s="191">
        <f ca="1">DRE!Q6</f>
        <v>283.14339457443015</v>
      </c>
      <c r="R103" s="191">
        <f ca="1">DRE!R6</f>
        <v>465.73389149293257</v>
      </c>
      <c r="S103" s="191">
        <f ca="1">DRE!S6</f>
        <v>648.32437368392232</v>
      </c>
      <c r="T103" s="191">
        <f ca="1">DRE!T6</f>
        <v>830.91485587491206</v>
      </c>
      <c r="U103" s="191">
        <f ca="1">DRE!U6</f>
        <v>1013.5053380659017</v>
      </c>
      <c r="V103" s="191">
        <f ca="1">DRE!V6</f>
        <v>1013.5053380659017</v>
      </c>
      <c r="W103" s="191">
        <f ca="1">DRE!W6</f>
        <v>1013.5053380659017</v>
      </c>
      <c r="X103" s="191">
        <f ca="1">DRE!X6</f>
        <v>1013.5053380659017</v>
      </c>
      <c r="Y103" s="191">
        <f ca="1">DRE!Y6</f>
        <v>1013.5053380659017</v>
      </c>
      <c r="Z103" s="191">
        <f ca="1">DRE!Z6</f>
        <v>1013.5053380659017</v>
      </c>
      <c r="AA103" s="191">
        <f ca="1">DRE!AA6</f>
        <v>1013.5053380659017</v>
      </c>
      <c r="AB103" s="191">
        <f ca="1">DRE!AB6</f>
        <v>1013.5053380659017</v>
      </c>
      <c r="AC103" s="191">
        <f ca="1">DRE!AC6</f>
        <v>1013.5053380659017</v>
      </c>
      <c r="AD103" s="191">
        <f ca="1">DRE!AD6</f>
        <v>1013.5053380659017</v>
      </c>
      <c r="AE103" s="191">
        <f ca="1">DRE!AE6</f>
        <v>1013.5053380659017</v>
      </c>
      <c r="AF103" s="191">
        <f ca="1">DRE!AF6</f>
        <v>1013.5053380659017</v>
      </c>
      <c r="AG103" s="191">
        <f ca="1">DRE!AG6</f>
        <v>1013.5053380659017</v>
      </c>
      <c r="AH103" s="191">
        <f ca="1">DRE!AH6</f>
        <v>1013.5053380659017</v>
      </c>
      <c r="AI103" s="191">
        <f ca="1">DRE!AI6</f>
        <v>1013.5053380659017</v>
      </c>
      <c r="AJ103" s="191">
        <f ca="1">DRE!AJ6</f>
        <v>1013.5053380659017</v>
      </c>
      <c r="AK103" s="191">
        <f ca="1">DRE!AK6</f>
        <v>1013.5053380659017</v>
      </c>
      <c r="AL103" s="191">
        <f ca="1">DRE!AL6</f>
        <v>1013.5053380659017</v>
      </c>
      <c r="AM103" s="191">
        <f ca="1">DRE!AM6</f>
        <v>1013.5053380659017</v>
      </c>
      <c r="AN103" s="191">
        <f ca="1">DRE!AN6</f>
        <v>0</v>
      </c>
      <c r="AO103" s="191">
        <f ca="1">DRE!AO6</f>
        <v>0</v>
      </c>
      <c r="AP103" s="191">
        <f ca="1">DRE!AP6</f>
        <v>0</v>
      </c>
      <c r="AQ103" s="191">
        <f ca="1">DRE!AQ6</f>
        <v>0</v>
      </c>
      <c r="AR103" s="191">
        <f ca="1">DRE!AR6</f>
        <v>0</v>
      </c>
      <c r="AS103" s="165">
        <f t="shared" ca="1" si="99"/>
        <v>27300.124167733087</v>
      </c>
      <c r="AT103" s="165"/>
      <c r="AU103" s="165"/>
      <c r="AV103" s="165"/>
      <c r="AW103" s="165"/>
      <c r="AX103" s="165"/>
      <c r="AY103" s="165"/>
    </row>
    <row r="104" spans="2:54" outlineLevel="1">
      <c r="B104" s="144" t="str">
        <f>B7</f>
        <v>1.3 - Receita acessórias</v>
      </c>
      <c r="D104" s="191">
        <f>DRE!D7</f>
        <v>0</v>
      </c>
      <c r="E104" s="191">
        <f ca="1">DRE!E7</f>
        <v>0</v>
      </c>
      <c r="F104" s="191">
        <f ca="1">DRE!F7</f>
        <v>0</v>
      </c>
      <c r="G104" s="191">
        <f ca="1">DRE!G7</f>
        <v>0</v>
      </c>
      <c r="H104" s="191">
        <f ca="1">DRE!H7</f>
        <v>0</v>
      </c>
      <c r="I104" s="191">
        <f ca="1">DRE!I7</f>
        <v>0</v>
      </c>
      <c r="J104" s="191">
        <f ca="1">DRE!J7</f>
        <v>0</v>
      </c>
      <c r="K104" s="191">
        <f ca="1">DRE!K7</f>
        <v>0</v>
      </c>
      <c r="L104" s="191">
        <f ca="1">DRE!L7</f>
        <v>0</v>
      </c>
      <c r="M104" s="191">
        <f ca="1">DRE!M7</f>
        <v>0</v>
      </c>
      <c r="N104" s="191">
        <f ca="1">DRE!N7</f>
        <v>0</v>
      </c>
      <c r="O104" s="191">
        <f ca="1">DRE!O7</f>
        <v>0</v>
      </c>
      <c r="P104" s="191">
        <f ca="1">DRE!P7</f>
        <v>0</v>
      </c>
      <c r="Q104" s="191">
        <f ca="1">DRE!Q7</f>
        <v>0</v>
      </c>
      <c r="R104" s="191">
        <f ca="1">DRE!R7</f>
        <v>0</v>
      </c>
      <c r="S104" s="191">
        <f ca="1">DRE!S7</f>
        <v>0</v>
      </c>
      <c r="T104" s="191">
        <f ca="1">DRE!T7</f>
        <v>0</v>
      </c>
      <c r="U104" s="191">
        <f ca="1">DRE!U7</f>
        <v>0</v>
      </c>
      <c r="V104" s="191">
        <f ca="1">DRE!V7</f>
        <v>0</v>
      </c>
      <c r="W104" s="191">
        <f ca="1">DRE!W7</f>
        <v>0</v>
      </c>
      <c r="X104" s="191">
        <f ca="1">DRE!X7</f>
        <v>0</v>
      </c>
      <c r="Y104" s="191">
        <f ca="1">DRE!Y7</f>
        <v>0</v>
      </c>
      <c r="Z104" s="191">
        <f ca="1">DRE!Z7</f>
        <v>0</v>
      </c>
      <c r="AA104" s="191">
        <f ca="1">DRE!AA7</f>
        <v>0</v>
      </c>
      <c r="AB104" s="191">
        <f ca="1">DRE!AB7</f>
        <v>0</v>
      </c>
      <c r="AC104" s="191">
        <f ca="1">DRE!AC7</f>
        <v>0</v>
      </c>
      <c r="AD104" s="191">
        <f ca="1">DRE!AD7</f>
        <v>0</v>
      </c>
      <c r="AE104" s="191">
        <f ca="1">DRE!AE7</f>
        <v>0</v>
      </c>
      <c r="AF104" s="191">
        <f ca="1">DRE!AF7</f>
        <v>0</v>
      </c>
      <c r="AG104" s="191">
        <f ca="1">DRE!AG7</f>
        <v>0</v>
      </c>
      <c r="AH104" s="191">
        <f ca="1">DRE!AH7</f>
        <v>0</v>
      </c>
      <c r="AI104" s="191">
        <f ca="1">DRE!AI7</f>
        <v>0</v>
      </c>
      <c r="AJ104" s="191">
        <f ca="1">DRE!AJ7</f>
        <v>0</v>
      </c>
      <c r="AK104" s="191">
        <f ca="1">DRE!AK7</f>
        <v>0</v>
      </c>
      <c r="AL104" s="191">
        <f ca="1">DRE!AL7</f>
        <v>0</v>
      </c>
      <c r="AM104" s="191">
        <f ca="1">DRE!AM7</f>
        <v>0</v>
      </c>
      <c r="AN104" s="191">
        <f ca="1">DRE!AN7</f>
        <v>0</v>
      </c>
      <c r="AO104" s="191">
        <f ca="1">DRE!AO7</f>
        <v>0</v>
      </c>
      <c r="AP104" s="191">
        <f ca="1">DRE!AP7</f>
        <v>0</v>
      </c>
      <c r="AQ104" s="191">
        <f ca="1">DRE!AQ7</f>
        <v>0</v>
      </c>
      <c r="AR104" s="191">
        <f ca="1">DRE!AR7</f>
        <v>0</v>
      </c>
      <c r="AS104" s="165">
        <f t="shared" ca="1" si="99"/>
        <v>0</v>
      </c>
      <c r="AT104" s="165"/>
      <c r="AU104" s="165"/>
      <c r="AV104" s="165"/>
      <c r="AW104" s="165"/>
      <c r="AX104" s="165"/>
      <c r="AY104" s="165"/>
    </row>
    <row r="105" spans="2:54" outlineLevel="1">
      <c r="B105" s="144" t="str">
        <f>B8</f>
        <v>1.3 - Receita de construção</v>
      </c>
      <c r="C105" s="192"/>
      <c r="D105" s="191">
        <f>DRE!D8</f>
        <v>0</v>
      </c>
      <c r="E105" s="191">
        <f>DRE!E8</f>
        <v>923.14847178467392</v>
      </c>
      <c r="F105" s="191">
        <f>DRE!F8</f>
        <v>1274.8240800835977</v>
      </c>
      <c r="G105" s="191">
        <f>DRE!G8</f>
        <v>0</v>
      </c>
      <c r="H105" s="191">
        <f>DRE!H8</f>
        <v>0</v>
      </c>
      <c r="I105" s="191">
        <f>DRE!I8</f>
        <v>0</v>
      </c>
      <c r="J105" s="191">
        <f>DRE!J8</f>
        <v>0</v>
      </c>
      <c r="K105" s="191">
        <f>DRE!K8</f>
        <v>0</v>
      </c>
      <c r="L105" s="191">
        <f>DRE!L8</f>
        <v>0</v>
      </c>
      <c r="M105" s="191">
        <f>DRE!M8</f>
        <v>0</v>
      </c>
      <c r="N105" s="191">
        <f>DRE!N8</f>
        <v>0</v>
      </c>
      <c r="O105" s="191">
        <f>DRE!O8</f>
        <v>0</v>
      </c>
      <c r="P105" s="191">
        <f>DRE!P8</f>
        <v>0</v>
      </c>
      <c r="Q105" s="191">
        <f>DRE!Q8</f>
        <v>0</v>
      </c>
      <c r="R105" s="191">
        <f>DRE!R8</f>
        <v>0</v>
      </c>
      <c r="S105" s="191">
        <f>DRE!S8</f>
        <v>0</v>
      </c>
      <c r="T105" s="191">
        <f>DRE!T8</f>
        <v>0</v>
      </c>
      <c r="U105" s="191">
        <f>DRE!U8</f>
        <v>0</v>
      </c>
      <c r="V105" s="191">
        <f>DRE!V8</f>
        <v>0</v>
      </c>
      <c r="W105" s="191">
        <f>DRE!W8</f>
        <v>0</v>
      </c>
      <c r="X105" s="191">
        <f>DRE!X8</f>
        <v>0</v>
      </c>
      <c r="Y105" s="191">
        <f>DRE!Y8</f>
        <v>0</v>
      </c>
      <c r="Z105" s="191">
        <f>DRE!Z8</f>
        <v>0</v>
      </c>
      <c r="AA105" s="191">
        <f>DRE!AA8</f>
        <v>0</v>
      </c>
      <c r="AB105" s="191">
        <f>DRE!AB8</f>
        <v>0</v>
      </c>
      <c r="AC105" s="191">
        <f>DRE!AC8</f>
        <v>0</v>
      </c>
      <c r="AD105" s="191">
        <f>DRE!AD8</f>
        <v>0</v>
      </c>
      <c r="AE105" s="191">
        <f>DRE!AE8</f>
        <v>0</v>
      </c>
      <c r="AF105" s="191">
        <f>DRE!AF8</f>
        <v>0</v>
      </c>
      <c r="AG105" s="191">
        <f>DRE!AG8</f>
        <v>0</v>
      </c>
      <c r="AH105" s="191">
        <f>DRE!AH8</f>
        <v>0</v>
      </c>
      <c r="AI105" s="191">
        <f>DRE!AI8</f>
        <v>0</v>
      </c>
      <c r="AJ105" s="191">
        <f>DRE!AJ8</f>
        <v>0</v>
      </c>
      <c r="AK105" s="191">
        <f>DRE!AK8</f>
        <v>0</v>
      </c>
      <c r="AL105" s="191">
        <f>DRE!AL8</f>
        <v>0</v>
      </c>
      <c r="AM105" s="191">
        <f>DRE!AM8</f>
        <v>0</v>
      </c>
      <c r="AN105" s="191">
        <f>DRE!AN8</f>
        <v>0</v>
      </c>
      <c r="AO105" s="191">
        <f>DRE!AO8</f>
        <v>0</v>
      </c>
      <c r="AP105" s="191">
        <f>DRE!AP8</f>
        <v>0</v>
      </c>
      <c r="AQ105" s="191">
        <f>DRE!AQ8</f>
        <v>0</v>
      </c>
      <c r="AR105" s="191">
        <f>DRE!AR8</f>
        <v>0</v>
      </c>
      <c r="AS105" s="165">
        <f t="shared" si="99"/>
        <v>2197.9725518682717</v>
      </c>
      <c r="AT105" s="165"/>
      <c r="AU105" s="165"/>
      <c r="AV105" s="165"/>
      <c r="AW105" s="165"/>
      <c r="AX105" s="165"/>
      <c r="AY105" s="165"/>
    </row>
    <row r="106" spans="2:54" ht="18" customHeight="1">
      <c r="B106" s="187" t="s">
        <v>159</v>
      </c>
      <c r="C106" s="188"/>
      <c r="D106" s="190">
        <f>SUM(D107:D109)</f>
        <v>0</v>
      </c>
      <c r="E106" s="190">
        <f t="shared" ref="E106:AR106" ca="1" si="100">SUM(E107:E109)</f>
        <v>698.80908988860256</v>
      </c>
      <c r="F106" s="190">
        <f t="shared" ca="1" si="100"/>
        <v>698.80908988860256</v>
      </c>
      <c r="G106" s="190">
        <f t="shared" ca="1" si="100"/>
        <v>698.80908988860244</v>
      </c>
      <c r="H106" s="190">
        <f t="shared" ca="1" si="100"/>
        <v>698.80908988860244</v>
      </c>
      <c r="I106" s="190">
        <f t="shared" ca="1" si="100"/>
        <v>603.26684357813804</v>
      </c>
      <c r="J106" s="190">
        <f t="shared" ca="1" si="100"/>
        <v>603.26684357813792</v>
      </c>
      <c r="K106" s="190">
        <f t="shared" ca="1" si="100"/>
        <v>603.26684357813792</v>
      </c>
      <c r="L106" s="190">
        <f t="shared" ca="1" si="100"/>
        <v>0</v>
      </c>
      <c r="M106" s="190">
        <f t="shared" ca="1" si="100"/>
        <v>0.7189001491174809</v>
      </c>
      <c r="N106" s="190">
        <f t="shared" ca="1" si="100"/>
        <v>1.8103062986514398</v>
      </c>
      <c r="O106" s="190">
        <f t="shared" ca="1" si="100"/>
        <v>5.6359077191318878</v>
      </c>
      <c r="P106" s="190">
        <f t="shared" ca="1" si="100"/>
        <v>8.2628784675729783</v>
      </c>
      <c r="Q106" s="190">
        <f t="shared" ca="1" si="100"/>
        <v>17.205022653577675</v>
      </c>
      <c r="R106" s="190">
        <f t="shared" ca="1" si="100"/>
        <v>27.327326194670224</v>
      </c>
      <c r="S106" s="190">
        <f t="shared" ca="1" si="100"/>
        <v>42.806942742953773</v>
      </c>
      <c r="T106" s="190">
        <f t="shared" ca="1" si="100"/>
        <v>44.878798010234327</v>
      </c>
      <c r="U106" s="190">
        <f t="shared" ca="1" si="100"/>
        <v>51.543349436588578</v>
      </c>
      <c r="V106" s="190">
        <f t="shared" ca="1" si="100"/>
        <v>51.543349436588578</v>
      </c>
      <c r="W106" s="190">
        <f t="shared" ca="1" si="100"/>
        <v>71.813725957122088</v>
      </c>
      <c r="X106" s="190">
        <f t="shared" ca="1" si="100"/>
        <v>88.037015891839374</v>
      </c>
      <c r="Y106" s="190">
        <f t="shared" ca="1" si="100"/>
        <v>166.49036085990733</v>
      </c>
      <c r="Z106" s="190">
        <f t="shared" ca="1" si="100"/>
        <v>166.49036085990733</v>
      </c>
      <c r="AA106" s="190">
        <f t="shared" ca="1" si="100"/>
        <v>166.49035041481369</v>
      </c>
      <c r="AB106" s="190">
        <f t="shared" ca="1" si="100"/>
        <v>166.49035041481361</v>
      </c>
      <c r="AC106" s="190">
        <f t="shared" ca="1" si="100"/>
        <v>166.49035041481361</v>
      </c>
      <c r="AD106" s="190">
        <f t="shared" ca="1" si="100"/>
        <v>80.365260813210824</v>
      </c>
      <c r="AE106" s="190">
        <f t="shared" ca="1" si="100"/>
        <v>146.21141821274907</v>
      </c>
      <c r="AF106" s="190">
        <f t="shared" ca="1" si="100"/>
        <v>314.07723282700277</v>
      </c>
      <c r="AG106" s="190">
        <f t="shared" ca="1" si="100"/>
        <v>314.07723282700277</v>
      </c>
      <c r="AH106" s="190">
        <f t="shared" ca="1" si="100"/>
        <v>314.07721047774339</v>
      </c>
      <c r="AI106" s="190">
        <f t="shared" ca="1" si="100"/>
        <v>314.07721047774328</v>
      </c>
      <c r="AJ106" s="190">
        <f t="shared" ca="1" si="100"/>
        <v>314.07721047774328</v>
      </c>
      <c r="AK106" s="190">
        <f t="shared" ca="1" si="100"/>
        <v>36.992944839405411</v>
      </c>
      <c r="AL106" s="190">
        <f t="shared" ca="1" si="100"/>
        <v>36.992944839405411</v>
      </c>
      <c r="AM106" s="190">
        <f t="shared" ca="1" si="100"/>
        <v>36.992944839405411</v>
      </c>
      <c r="AN106" s="190">
        <f t="shared" ca="1" si="100"/>
        <v>0</v>
      </c>
      <c r="AO106" s="190">
        <f t="shared" ca="1" si="100"/>
        <v>0</v>
      </c>
      <c r="AP106" s="190">
        <f t="shared" ca="1" si="100"/>
        <v>0</v>
      </c>
      <c r="AQ106" s="190">
        <f t="shared" ca="1" si="100"/>
        <v>0</v>
      </c>
      <c r="AR106" s="190">
        <f t="shared" ca="1" si="100"/>
        <v>0</v>
      </c>
      <c r="AS106" s="190">
        <f t="shared" ca="1" si="99"/>
        <v>7757.0137968425379</v>
      </c>
    </row>
    <row r="107" spans="2:54" outlineLevel="1">
      <c r="B107" s="144" t="str">
        <f>B10</f>
        <v>2.1 - Funrural</v>
      </c>
      <c r="C107" s="257">
        <v>0.05</v>
      </c>
      <c r="D107" s="165">
        <f>D10</f>
        <v>0</v>
      </c>
      <c r="E107" s="165">
        <f t="shared" ref="E107:AR107" ca="1" si="101">E10</f>
        <v>0</v>
      </c>
      <c r="F107" s="165">
        <f t="shared" ca="1" si="101"/>
        <v>0</v>
      </c>
      <c r="G107" s="165">
        <f t="shared" ca="1" si="101"/>
        <v>0</v>
      </c>
      <c r="H107" s="165">
        <f t="shared" ca="1" si="101"/>
        <v>0</v>
      </c>
      <c r="I107" s="165">
        <f t="shared" ca="1" si="101"/>
        <v>0</v>
      </c>
      <c r="J107" s="165">
        <f t="shared" ca="1" si="101"/>
        <v>0</v>
      </c>
      <c r="K107" s="165">
        <f t="shared" ca="1" si="101"/>
        <v>0</v>
      </c>
      <c r="L107" s="165">
        <f t="shared" ca="1" si="101"/>
        <v>0</v>
      </c>
      <c r="M107" s="165">
        <f t="shared" ca="1" si="101"/>
        <v>0</v>
      </c>
      <c r="N107" s="165">
        <f t="shared" ca="1" si="101"/>
        <v>0</v>
      </c>
      <c r="O107" s="165">
        <f t="shared" ca="1" si="101"/>
        <v>0</v>
      </c>
      <c r="P107" s="165">
        <f t="shared" ca="1" si="101"/>
        <v>0</v>
      </c>
      <c r="Q107" s="165">
        <f t="shared" ca="1" si="101"/>
        <v>0</v>
      </c>
      <c r="R107" s="165">
        <f t="shared" ca="1" si="101"/>
        <v>0</v>
      </c>
      <c r="S107" s="165">
        <f t="shared" ca="1" si="101"/>
        <v>0</v>
      </c>
      <c r="T107" s="165">
        <f t="shared" ca="1" si="101"/>
        <v>0</v>
      </c>
      <c r="U107" s="165">
        <f t="shared" ca="1" si="101"/>
        <v>0</v>
      </c>
      <c r="V107" s="165">
        <f t="shared" ca="1" si="101"/>
        <v>0</v>
      </c>
      <c r="W107" s="165">
        <f t="shared" ca="1" si="101"/>
        <v>0</v>
      </c>
      <c r="X107" s="165">
        <f t="shared" ca="1" si="101"/>
        <v>0</v>
      </c>
      <c r="Y107" s="165">
        <f t="shared" ca="1" si="101"/>
        <v>0</v>
      </c>
      <c r="Z107" s="165">
        <f t="shared" ca="1" si="101"/>
        <v>0</v>
      </c>
      <c r="AA107" s="165">
        <f t="shared" ca="1" si="101"/>
        <v>0</v>
      </c>
      <c r="AB107" s="165">
        <f t="shared" ca="1" si="101"/>
        <v>0</v>
      </c>
      <c r="AC107" s="165">
        <f t="shared" ca="1" si="101"/>
        <v>0</v>
      </c>
      <c r="AD107" s="165">
        <f t="shared" ca="1" si="101"/>
        <v>0</v>
      </c>
      <c r="AE107" s="165">
        <f t="shared" ca="1" si="101"/>
        <v>0</v>
      </c>
      <c r="AF107" s="165">
        <f t="shared" ca="1" si="101"/>
        <v>0</v>
      </c>
      <c r="AG107" s="165">
        <f t="shared" ca="1" si="101"/>
        <v>0</v>
      </c>
      <c r="AH107" s="165">
        <f t="shared" ca="1" si="101"/>
        <v>0</v>
      </c>
      <c r="AI107" s="165">
        <f t="shared" ca="1" si="101"/>
        <v>0</v>
      </c>
      <c r="AJ107" s="165">
        <f t="shared" ca="1" si="101"/>
        <v>0</v>
      </c>
      <c r="AK107" s="165">
        <f t="shared" ca="1" si="101"/>
        <v>0</v>
      </c>
      <c r="AL107" s="165">
        <f t="shared" ca="1" si="101"/>
        <v>0</v>
      </c>
      <c r="AM107" s="165">
        <f t="shared" ca="1" si="101"/>
        <v>0</v>
      </c>
      <c r="AN107" s="165">
        <f t="shared" ca="1" si="101"/>
        <v>0</v>
      </c>
      <c r="AO107" s="165">
        <f t="shared" ca="1" si="101"/>
        <v>0</v>
      </c>
      <c r="AP107" s="165">
        <f t="shared" ca="1" si="101"/>
        <v>0</v>
      </c>
      <c r="AQ107" s="165">
        <f t="shared" ca="1" si="101"/>
        <v>0</v>
      </c>
      <c r="AR107" s="165">
        <f t="shared" ca="1" si="101"/>
        <v>0</v>
      </c>
      <c r="AS107" s="165">
        <f t="shared" ca="1" si="99"/>
        <v>0</v>
      </c>
      <c r="AT107" s="165"/>
      <c r="AU107" s="165"/>
      <c r="AV107" s="165"/>
      <c r="AW107" s="165"/>
      <c r="AX107" s="165"/>
      <c r="AY107" s="165"/>
    </row>
    <row r="108" spans="2:54" outlineLevel="1">
      <c r="B108" s="144" t="str">
        <f>B11</f>
        <v>2.2 - Cofins</v>
      </c>
      <c r="C108" s="257">
        <v>0.03</v>
      </c>
      <c r="D108" s="165">
        <f>D11</f>
        <v>0</v>
      </c>
      <c r="E108" s="165">
        <f t="shared" ref="E108:AR108" ca="1" si="102">E11</f>
        <v>574.36363552487887</v>
      </c>
      <c r="F108" s="165">
        <f t="shared" ca="1" si="102"/>
        <v>574.36363552487887</v>
      </c>
      <c r="G108" s="165">
        <f t="shared" ca="1" si="102"/>
        <v>574.36363552487876</v>
      </c>
      <c r="H108" s="165">
        <f t="shared" ca="1" si="102"/>
        <v>574.36363552487876</v>
      </c>
      <c r="I108" s="165">
        <f t="shared" ca="1" si="102"/>
        <v>495.83576184504494</v>
      </c>
      <c r="J108" s="165">
        <f t="shared" ca="1" si="102"/>
        <v>495.83576184504483</v>
      </c>
      <c r="K108" s="165">
        <f t="shared" ca="1" si="102"/>
        <v>495.83576184504483</v>
      </c>
      <c r="L108" s="165">
        <f t="shared" ca="1" si="102"/>
        <v>0</v>
      </c>
      <c r="M108" s="165">
        <f t="shared" ca="1" si="102"/>
        <v>0.59087683489108023</v>
      </c>
      <c r="N108" s="165">
        <f t="shared" ca="1" si="102"/>
        <v>1.4879229851929643</v>
      </c>
      <c r="O108" s="165">
        <f t="shared" ca="1" si="102"/>
        <v>4.6322529198344284</v>
      </c>
      <c r="P108" s="165">
        <f t="shared" ca="1" si="102"/>
        <v>6.7914069596490227</v>
      </c>
      <c r="Q108" s="165">
        <f t="shared" ca="1" si="102"/>
        <v>14.141114509789869</v>
      </c>
      <c r="R108" s="165">
        <f t="shared" ca="1" si="102"/>
        <v>22.460816050413882</v>
      </c>
      <c r="S108" s="165">
        <f t="shared" ca="1" si="102"/>
        <v>35.183788555852416</v>
      </c>
      <c r="T108" s="165">
        <f t="shared" ca="1" si="102"/>
        <v>36.886683296083007</v>
      </c>
      <c r="U108" s="165">
        <f t="shared" ca="1" si="102"/>
        <v>42.364396797196093</v>
      </c>
      <c r="V108" s="165">
        <f t="shared" ca="1" si="102"/>
        <v>42.364396797196093</v>
      </c>
      <c r="W108" s="165">
        <f t="shared" ca="1" si="102"/>
        <v>59.024980238730478</v>
      </c>
      <c r="X108" s="165">
        <f t="shared" ca="1" si="102"/>
        <v>72.359191143977569</v>
      </c>
      <c r="Y108" s="165">
        <f t="shared" ca="1" si="102"/>
        <v>136.84139248759507</v>
      </c>
      <c r="Z108" s="165">
        <f t="shared" ca="1" si="102"/>
        <v>136.84139248759507</v>
      </c>
      <c r="AA108" s="165">
        <f t="shared" ca="1" si="102"/>
        <v>136.84138390258659</v>
      </c>
      <c r="AB108" s="165">
        <f t="shared" ca="1" si="102"/>
        <v>136.84138390258653</v>
      </c>
      <c r="AC108" s="165">
        <f t="shared" ca="1" si="102"/>
        <v>136.84138390258653</v>
      </c>
      <c r="AD108" s="165">
        <f t="shared" ca="1" si="102"/>
        <v>66.053639024556844</v>
      </c>
      <c r="AE108" s="165">
        <f t="shared" ca="1" si="102"/>
        <v>120.17376839404034</v>
      </c>
      <c r="AF108" s="165">
        <f t="shared" ca="1" si="102"/>
        <v>258.14567081671458</v>
      </c>
      <c r="AG108" s="165">
        <f t="shared" ca="1" si="102"/>
        <v>258.14567081671458</v>
      </c>
      <c r="AH108" s="165">
        <f t="shared" ca="1" si="102"/>
        <v>258.14565244746035</v>
      </c>
      <c r="AI108" s="165">
        <f t="shared" ca="1" si="102"/>
        <v>258.14565244746024</v>
      </c>
      <c r="AJ108" s="165">
        <f t="shared" ca="1" si="102"/>
        <v>258.14565244746024</v>
      </c>
      <c r="AK108" s="165">
        <f t="shared" ca="1" si="102"/>
        <v>30.405160141977049</v>
      </c>
      <c r="AL108" s="165">
        <f t="shared" ca="1" si="102"/>
        <v>30.405160141977049</v>
      </c>
      <c r="AM108" s="165">
        <f t="shared" ca="1" si="102"/>
        <v>30.405160141977049</v>
      </c>
      <c r="AN108" s="165">
        <f t="shared" ca="1" si="102"/>
        <v>0</v>
      </c>
      <c r="AO108" s="165">
        <f t="shared" ca="1" si="102"/>
        <v>0</v>
      </c>
      <c r="AP108" s="165">
        <f t="shared" ca="1" si="102"/>
        <v>0</v>
      </c>
      <c r="AQ108" s="165">
        <f t="shared" ca="1" si="102"/>
        <v>0</v>
      </c>
      <c r="AR108" s="165">
        <f t="shared" ca="1" si="102"/>
        <v>0</v>
      </c>
      <c r="AS108" s="165">
        <f t="shared" ca="1" si="99"/>
        <v>6375.6277782267443</v>
      </c>
      <c r="AT108" s="165"/>
      <c r="AU108" s="165"/>
      <c r="AV108" s="165"/>
      <c r="AW108" s="165"/>
      <c r="AX108" s="165"/>
      <c r="AY108" s="165"/>
    </row>
    <row r="109" spans="2:54" outlineLevel="1">
      <c r="B109" s="144" t="str">
        <f>B12</f>
        <v>2.3 - Pis</v>
      </c>
      <c r="C109" s="257">
        <v>6.4999999999999997E-3</v>
      </c>
      <c r="D109" s="165">
        <f>D12</f>
        <v>0</v>
      </c>
      <c r="E109" s="165">
        <f t="shared" ref="E109:AR109" ca="1" si="103">E12</f>
        <v>124.44545436372374</v>
      </c>
      <c r="F109" s="165">
        <f t="shared" ca="1" si="103"/>
        <v>124.44545436372374</v>
      </c>
      <c r="G109" s="165">
        <f t="shared" ca="1" si="103"/>
        <v>124.44545436372373</v>
      </c>
      <c r="H109" s="165">
        <f t="shared" ca="1" si="103"/>
        <v>124.44545436372373</v>
      </c>
      <c r="I109" s="165">
        <f t="shared" ca="1" si="103"/>
        <v>107.43108173309307</v>
      </c>
      <c r="J109" s="165">
        <f t="shared" ca="1" si="103"/>
        <v>107.43108173309304</v>
      </c>
      <c r="K109" s="165">
        <f t="shared" ca="1" si="103"/>
        <v>107.43108173309304</v>
      </c>
      <c r="L109" s="165">
        <f t="shared" ca="1" si="103"/>
        <v>0</v>
      </c>
      <c r="M109" s="165">
        <f t="shared" ca="1" si="103"/>
        <v>0.1280233142264007</v>
      </c>
      <c r="N109" s="165">
        <f t="shared" ca="1" si="103"/>
        <v>0.3223833134584756</v>
      </c>
      <c r="O109" s="165">
        <f t="shared" ca="1" si="103"/>
        <v>1.0036547992974594</v>
      </c>
      <c r="P109" s="165">
        <f t="shared" ca="1" si="103"/>
        <v>1.4714715079239551</v>
      </c>
      <c r="Q109" s="165">
        <f t="shared" ca="1" si="103"/>
        <v>3.0639081437878053</v>
      </c>
      <c r="R109" s="165">
        <f t="shared" ca="1" si="103"/>
        <v>4.8665101442563419</v>
      </c>
      <c r="S109" s="165">
        <f t="shared" ca="1" si="103"/>
        <v>7.6231541871013562</v>
      </c>
      <c r="T109" s="165">
        <f t="shared" ca="1" si="103"/>
        <v>7.9921147141513176</v>
      </c>
      <c r="U109" s="165">
        <f t="shared" ca="1" si="103"/>
        <v>9.1789526393924863</v>
      </c>
      <c r="V109" s="165">
        <f t="shared" ca="1" si="103"/>
        <v>9.1789526393924863</v>
      </c>
      <c r="W109" s="165">
        <f t="shared" ca="1" si="103"/>
        <v>12.788745718391604</v>
      </c>
      <c r="X109" s="165">
        <f t="shared" ca="1" si="103"/>
        <v>15.677824747861809</v>
      </c>
      <c r="Y109" s="165">
        <f t="shared" ca="1" si="103"/>
        <v>29.648968372312265</v>
      </c>
      <c r="Z109" s="165">
        <f t="shared" ca="1" si="103"/>
        <v>29.648968372312265</v>
      </c>
      <c r="AA109" s="165">
        <f t="shared" ca="1" si="103"/>
        <v>29.648966512227091</v>
      </c>
      <c r="AB109" s="165">
        <f t="shared" ca="1" si="103"/>
        <v>29.648966512227087</v>
      </c>
      <c r="AC109" s="165">
        <f t="shared" ca="1" si="103"/>
        <v>29.648966512227087</v>
      </c>
      <c r="AD109" s="165">
        <f t="shared" ca="1" si="103"/>
        <v>14.311621788653982</v>
      </c>
      <c r="AE109" s="165">
        <f t="shared" ca="1" si="103"/>
        <v>26.03764981870874</v>
      </c>
      <c r="AF109" s="165">
        <f t="shared" ca="1" si="103"/>
        <v>55.931562010288168</v>
      </c>
      <c r="AG109" s="165">
        <f t="shared" ca="1" si="103"/>
        <v>55.931562010288168</v>
      </c>
      <c r="AH109" s="165">
        <f t="shared" ca="1" si="103"/>
        <v>55.931558030283071</v>
      </c>
      <c r="AI109" s="165">
        <f t="shared" ca="1" si="103"/>
        <v>55.931558030283057</v>
      </c>
      <c r="AJ109" s="165">
        <f t="shared" ca="1" si="103"/>
        <v>55.931558030283057</v>
      </c>
      <c r="AK109" s="165">
        <f t="shared" ca="1" si="103"/>
        <v>6.5877846974283605</v>
      </c>
      <c r="AL109" s="165">
        <f t="shared" ca="1" si="103"/>
        <v>6.5877846974283605</v>
      </c>
      <c r="AM109" s="165">
        <f t="shared" ca="1" si="103"/>
        <v>6.5877846974283605</v>
      </c>
      <c r="AN109" s="165">
        <f t="shared" ca="1" si="103"/>
        <v>0</v>
      </c>
      <c r="AO109" s="165">
        <f t="shared" ca="1" si="103"/>
        <v>0</v>
      </c>
      <c r="AP109" s="165">
        <f t="shared" ca="1" si="103"/>
        <v>0</v>
      </c>
      <c r="AQ109" s="165">
        <f t="shared" ca="1" si="103"/>
        <v>0</v>
      </c>
      <c r="AR109" s="165">
        <f t="shared" ca="1" si="103"/>
        <v>0</v>
      </c>
      <c r="AS109" s="165">
        <f t="shared" ca="1" si="99"/>
        <v>1381.3860186157947</v>
      </c>
      <c r="AT109" s="165"/>
      <c r="AU109" s="165"/>
      <c r="AV109" s="165"/>
      <c r="AW109" s="165"/>
      <c r="AX109" s="165"/>
      <c r="AY109" s="165"/>
    </row>
    <row r="110" spans="2:54" ht="18" customHeight="1">
      <c r="B110" s="187" t="s">
        <v>160</v>
      </c>
      <c r="C110" s="188"/>
      <c r="D110" s="190">
        <f>D101-D106</f>
        <v>0</v>
      </c>
      <c r="E110" s="190">
        <f t="shared" ref="E110:AR110" ca="1" si="104">E101-E106</f>
        <v>19369.793899392029</v>
      </c>
      <c r="F110" s="190">
        <f t="shared" ca="1" si="104"/>
        <v>19721.469507690956</v>
      </c>
      <c r="G110" s="190">
        <f t="shared" ca="1" si="104"/>
        <v>18446.645427607353</v>
      </c>
      <c r="H110" s="190">
        <f t="shared" ca="1" si="104"/>
        <v>18446.645427607353</v>
      </c>
      <c r="I110" s="190">
        <f t="shared" ca="1" si="104"/>
        <v>15924.591884590027</v>
      </c>
      <c r="J110" s="190">
        <f t="shared" ca="1" si="104"/>
        <v>15924.591884590023</v>
      </c>
      <c r="K110" s="190">
        <f t="shared" ca="1" si="104"/>
        <v>15924.591884590023</v>
      </c>
      <c r="L110" s="190">
        <f t="shared" ca="1" si="104"/>
        <v>0</v>
      </c>
      <c r="M110" s="190">
        <f t="shared" ca="1" si="104"/>
        <v>18.976994347251861</v>
      </c>
      <c r="N110" s="190">
        <f t="shared" ca="1" si="104"/>
        <v>47.787126541114041</v>
      </c>
      <c r="O110" s="190">
        <f t="shared" ca="1" si="104"/>
        <v>148.77252294201571</v>
      </c>
      <c r="P110" s="190">
        <f t="shared" ca="1" si="104"/>
        <v>218.11735352072779</v>
      </c>
      <c r="Q110" s="190">
        <f t="shared" ca="1" si="104"/>
        <v>454.16546100608468</v>
      </c>
      <c r="R110" s="190">
        <f t="shared" ca="1" si="104"/>
        <v>721.36654215245915</v>
      </c>
      <c r="S110" s="190">
        <f t="shared" ca="1" si="104"/>
        <v>1129.9860091187932</v>
      </c>
      <c r="T110" s="190">
        <f t="shared" ca="1" si="104"/>
        <v>1184.6773118591991</v>
      </c>
      <c r="U110" s="190">
        <f t="shared" ca="1" si="104"/>
        <v>1360.6032104699477</v>
      </c>
      <c r="V110" s="190">
        <f t="shared" ca="1" si="104"/>
        <v>1360.6032104699477</v>
      </c>
      <c r="W110" s="190">
        <f t="shared" ca="1" si="104"/>
        <v>1895.685615333894</v>
      </c>
      <c r="X110" s="190">
        <f t="shared" ca="1" si="104"/>
        <v>2323.9360222407468</v>
      </c>
      <c r="Y110" s="190">
        <f t="shared" ca="1" si="104"/>
        <v>4394.8893887265958</v>
      </c>
      <c r="Z110" s="190">
        <f t="shared" ca="1" si="104"/>
        <v>4394.8893887265958</v>
      </c>
      <c r="AA110" s="190">
        <f t="shared" ca="1" si="104"/>
        <v>4394.8891130047396</v>
      </c>
      <c r="AB110" s="190">
        <f t="shared" ca="1" si="104"/>
        <v>4394.8891130047386</v>
      </c>
      <c r="AC110" s="190">
        <f t="shared" ca="1" si="104"/>
        <v>4394.8891130047386</v>
      </c>
      <c r="AD110" s="190">
        <f t="shared" ca="1" si="104"/>
        <v>2121.4227066720177</v>
      </c>
      <c r="AE110" s="190">
        <f t="shared" ca="1" si="104"/>
        <v>3859.5808615885962</v>
      </c>
      <c r="AF110" s="190">
        <f t="shared" ca="1" si="104"/>
        <v>8290.7784610634844</v>
      </c>
      <c r="AG110" s="190">
        <f t="shared" ca="1" si="104"/>
        <v>8290.7784610634844</v>
      </c>
      <c r="AH110" s="190">
        <f t="shared" ca="1" si="104"/>
        <v>8290.7778711042665</v>
      </c>
      <c r="AI110" s="190">
        <f t="shared" ca="1" si="104"/>
        <v>8290.7778711042665</v>
      </c>
      <c r="AJ110" s="190">
        <f t="shared" ca="1" si="104"/>
        <v>8290.7778711042665</v>
      </c>
      <c r="AK110" s="190">
        <f t="shared" ca="1" si="104"/>
        <v>976.51239322649633</v>
      </c>
      <c r="AL110" s="190">
        <f t="shared" ca="1" si="104"/>
        <v>976.51239322649633</v>
      </c>
      <c r="AM110" s="190">
        <f t="shared" ca="1" si="104"/>
        <v>976.51239322649633</v>
      </c>
      <c r="AN110" s="190">
        <f t="shared" ca="1" si="104"/>
        <v>0</v>
      </c>
      <c r="AO110" s="190">
        <f t="shared" ca="1" si="104"/>
        <v>0</v>
      </c>
      <c r="AP110" s="190">
        <f t="shared" ca="1" si="104"/>
        <v>0</v>
      </c>
      <c r="AQ110" s="190">
        <f t="shared" ca="1" si="104"/>
        <v>0</v>
      </c>
      <c r="AR110" s="190">
        <f t="shared" ca="1" si="104"/>
        <v>0</v>
      </c>
      <c r="AS110" s="190">
        <f t="shared" ca="1" si="99"/>
        <v>206961.88469591716</v>
      </c>
    </row>
    <row r="111" spans="2:54" ht="18" customHeight="1">
      <c r="B111" s="187" t="s">
        <v>161</v>
      </c>
      <c r="C111" s="188"/>
      <c r="D111" s="190">
        <f>D112+D113+D120+D132+D139</f>
        <v>1917.896002446555</v>
      </c>
      <c r="E111" s="190">
        <f t="shared" ref="E111:AR111" ca="1" si="105">E112+E113+E120+E132+E139</f>
        <v>13520.483395038938</v>
      </c>
      <c r="F111" s="190">
        <f t="shared" ca="1" si="105"/>
        <v>15063.189842946402</v>
      </c>
      <c r="G111" s="190">
        <f t="shared" ca="1" si="105"/>
        <v>14335.30267222771</v>
      </c>
      <c r="H111" s="190">
        <f t="shared" ca="1" si="105"/>
        <v>14244.128114599414</v>
      </c>
      <c r="I111" s="190">
        <f t="shared" ca="1" si="105"/>
        <v>12972.217527002475</v>
      </c>
      <c r="J111" s="190">
        <f t="shared" ca="1" si="105"/>
        <v>12843.544838257521</v>
      </c>
      <c r="K111" s="190">
        <f t="shared" ca="1" si="105"/>
        <v>12807.365661658185</v>
      </c>
      <c r="L111" s="190">
        <f t="shared" ca="1" si="105"/>
        <v>4186.472136058871</v>
      </c>
      <c r="M111" s="190">
        <f t="shared" ca="1" si="105"/>
        <v>2812.6182161564639</v>
      </c>
      <c r="N111" s="190">
        <f t="shared" ca="1" si="105"/>
        <v>1842.9888193420579</v>
      </c>
      <c r="O111" s="190">
        <f t="shared" ca="1" si="105"/>
        <v>1715.4499056973682</v>
      </c>
      <c r="P111" s="190">
        <f t="shared" ca="1" si="105"/>
        <v>1699.9013767449462</v>
      </c>
      <c r="Q111" s="190">
        <f t="shared" ca="1" si="105"/>
        <v>1818.7451833360105</v>
      </c>
      <c r="R111" s="190">
        <f t="shared" ca="1" si="105"/>
        <v>1957.2322923917302</v>
      </c>
      <c r="S111" s="190">
        <f t="shared" ca="1" si="105"/>
        <v>2292.2315370173874</v>
      </c>
      <c r="T111" s="190">
        <f t="shared" ca="1" si="105"/>
        <v>2182.5018227490459</v>
      </c>
      <c r="U111" s="190">
        <f t="shared" ca="1" si="105"/>
        <v>2297.3275553111393</v>
      </c>
      <c r="V111" s="190">
        <f t="shared" ca="1" si="105"/>
        <v>2260.2090524469522</v>
      </c>
      <c r="W111" s="190">
        <f t="shared" ca="1" si="105"/>
        <v>2406.4106446768083</v>
      </c>
      <c r="X111" s="190">
        <f t="shared" ca="1" si="105"/>
        <v>2458.3366733327121</v>
      </c>
      <c r="Y111" s="190">
        <f t="shared" ca="1" si="105"/>
        <v>3196.7884104556242</v>
      </c>
      <c r="Z111" s="190">
        <f t="shared" ca="1" si="105"/>
        <v>3196.7884104556242</v>
      </c>
      <c r="AA111" s="190">
        <f t="shared" ca="1" si="105"/>
        <v>3196.7883121398982</v>
      </c>
      <c r="AB111" s="190">
        <f t="shared" ca="1" si="105"/>
        <v>3196.7883121398982</v>
      </c>
      <c r="AC111" s="190">
        <f t="shared" ca="1" si="105"/>
        <v>3196.7883121398982</v>
      </c>
      <c r="AD111" s="190">
        <f t="shared" ca="1" si="105"/>
        <v>2316.0152004383949</v>
      </c>
      <c r="AE111" s="190">
        <f t="shared" ca="1" si="105"/>
        <v>2829.3617640451189</v>
      </c>
      <c r="AF111" s="190">
        <f t="shared" ca="1" si="105"/>
        <v>4138.0689457929011</v>
      </c>
      <c r="AG111" s="190">
        <f t="shared" ca="1" si="105"/>
        <v>4138.0689457929011</v>
      </c>
      <c r="AH111" s="190">
        <f t="shared" ca="1" si="105"/>
        <v>4138.0687715547074</v>
      </c>
      <c r="AI111" s="190">
        <f t="shared" ca="1" si="105"/>
        <v>4138.0687715547074</v>
      </c>
      <c r="AJ111" s="190">
        <f t="shared" ca="1" si="105"/>
        <v>4138.0687715547074</v>
      </c>
      <c r="AK111" s="190">
        <f t="shared" ca="1" si="105"/>
        <v>2071.8613635602642</v>
      </c>
      <c r="AL111" s="190">
        <f t="shared" ca="1" si="105"/>
        <v>2071.8613635602646</v>
      </c>
      <c r="AM111" s="190">
        <f t="shared" ca="1" si="105"/>
        <v>2071.8613635602655</v>
      </c>
      <c r="AN111" s="190">
        <f t="shared" ca="1" si="105"/>
        <v>0</v>
      </c>
      <c r="AO111" s="190">
        <f t="shared" ca="1" si="105"/>
        <v>0</v>
      </c>
      <c r="AP111" s="190">
        <f t="shared" ca="1" si="105"/>
        <v>0</v>
      </c>
      <c r="AQ111" s="190">
        <f t="shared" ca="1" si="105"/>
        <v>0</v>
      </c>
      <c r="AR111" s="190">
        <f t="shared" ca="1" si="105"/>
        <v>0</v>
      </c>
      <c r="AS111" s="190">
        <f t="shared" ca="1" si="99"/>
        <v>175669.80028818388</v>
      </c>
    </row>
    <row r="112" spans="2:54" outlineLevel="1">
      <c r="B112" s="144" t="str">
        <f t="shared" ref="B112:B139" si="106">B15</f>
        <v>4.1 - Custo de Construção</v>
      </c>
      <c r="D112" s="162">
        <f>D15</f>
        <v>0</v>
      </c>
      <c r="E112" s="162">
        <f t="shared" ref="E112:AR112" si="107">E15</f>
        <v>923.14847178467392</v>
      </c>
      <c r="F112" s="162">
        <f t="shared" si="107"/>
        <v>1274.8240800835977</v>
      </c>
      <c r="G112" s="162">
        <f t="shared" si="107"/>
        <v>0</v>
      </c>
      <c r="H112" s="162">
        <f t="shared" si="107"/>
        <v>0</v>
      </c>
      <c r="I112" s="162">
        <f t="shared" si="107"/>
        <v>0</v>
      </c>
      <c r="J112" s="162">
        <f t="shared" si="107"/>
        <v>0</v>
      </c>
      <c r="K112" s="162">
        <f t="shared" si="107"/>
        <v>0</v>
      </c>
      <c r="L112" s="162">
        <f t="shared" si="107"/>
        <v>0</v>
      </c>
      <c r="M112" s="162">
        <f t="shared" si="107"/>
        <v>0</v>
      </c>
      <c r="N112" s="162">
        <f t="shared" si="107"/>
        <v>0</v>
      </c>
      <c r="O112" s="162">
        <f t="shared" si="107"/>
        <v>0</v>
      </c>
      <c r="P112" s="162">
        <f t="shared" si="107"/>
        <v>0</v>
      </c>
      <c r="Q112" s="162">
        <f t="shared" si="107"/>
        <v>0</v>
      </c>
      <c r="R112" s="162">
        <f t="shared" si="107"/>
        <v>0</v>
      </c>
      <c r="S112" s="162">
        <f t="shared" si="107"/>
        <v>0</v>
      </c>
      <c r="T112" s="162">
        <f t="shared" si="107"/>
        <v>0</v>
      </c>
      <c r="U112" s="162">
        <f t="shared" si="107"/>
        <v>0</v>
      </c>
      <c r="V112" s="162">
        <f t="shared" si="107"/>
        <v>0</v>
      </c>
      <c r="W112" s="162">
        <f t="shared" si="107"/>
        <v>0</v>
      </c>
      <c r="X112" s="162">
        <f t="shared" si="107"/>
        <v>0</v>
      </c>
      <c r="Y112" s="162">
        <f t="shared" si="107"/>
        <v>0</v>
      </c>
      <c r="Z112" s="162">
        <f t="shared" si="107"/>
        <v>0</v>
      </c>
      <c r="AA112" s="162">
        <f t="shared" si="107"/>
        <v>0</v>
      </c>
      <c r="AB112" s="162">
        <f t="shared" si="107"/>
        <v>0</v>
      </c>
      <c r="AC112" s="162">
        <f t="shared" si="107"/>
        <v>0</v>
      </c>
      <c r="AD112" s="162">
        <f t="shared" si="107"/>
        <v>0</v>
      </c>
      <c r="AE112" s="162">
        <f t="shared" si="107"/>
        <v>0</v>
      </c>
      <c r="AF112" s="162">
        <f t="shared" si="107"/>
        <v>0</v>
      </c>
      <c r="AG112" s="162">
        <f t="shared" si="107"/>
        <v>0</v>
      </c>
      <c r="AH112" s="162">
        <f t="shared" si="107"/>
        <v>0</v>
      </c>
      <c r="AI112" s="162">
        <f t="shared" si="107"/>
        <v>0</v>
      </c>
      <c r="AJ112" s="162">
        <f t="shared" si="107"/>
        <v>0</v>
      </c>
      <c r="AK112" s="162">
        <f t="shared" si="107"/>
        <v>0</v>
      </c>
      <c r="AL112" s="162">
        <f t="shared" si="107"/>
        <v>0</v>
      </c>
      <c r="AM112" s="162">
        <f t="shared" si="107"/>
        <v>0</v>
      </c>
      <c r="AN112" s="162">
        <f t="shared" si="107"/>
        <v>0</v>
      </c>
      <c r="AO112" s="162">
        <f t="shared" si="107"/>
        <v>0</v>
      </c>
      <c r="AP112" s="162">
        <f t="shared" si="107"/>
        <v>0</v>
      </c>
      <c r="AQ112" s="162">
        <f t="shared" si="107"/>
        <v>0</v>
      </c>
      <c r="AR112" s="162">
        <f t="shared" si="107"/>
        <v>0</v>
      </c>
      <c r="AS112" s="165">
        <f t="shared" si="99"/>
        <v>2197.9725518682717</v>
      </c>
      <c r="AT112" s="221"/>
      <c r="AU112" s="221"/>
      <c r="AV112" s="221"/>
      <c r="AW112" s="221"/>
      <c r="AX112" s="221"/>
      <c r="AY112" s="221"/>
      <c r="AZ112" s="222"/>
      <c r="BA112" s="222"/>
      <c r="BB112" s="222"/>
    </row>
    <row r="113" spans="2:54" outlineLevel="1">
      <c r="B113" s="144" t="str">
        <f t="shared" si="106"/>
        <v>4.2 - Custos e Despesas Variáveis</v>
      </c>
      <c r="C113" s="192"/>
      <c r="D113" s="162">
        <f>SUM(D114:D119)</f>
        <v>0</v>
      </c>
      <c r="E113" s="162">
        <f t="shared" ref="E113:AR113" ca="1" si="108">SUM(E114:E119)</f>
        <v>5596.4998577101032</v>
      </c>
      <c r="F113" s="162">
        <f t="shared" ca="1" si="108"/>
        <v>5596.4998577101032</v>
      </c>
      <c r="G113" s="162">
        <f t="shared" ca="1" si="108"/>
        <v>5596.4998577101014</v>
      </c>
      <c r="H113" s="162">
        <f t="shared" ca="1" si="108"/>
        <v>5596.4998577101014</v>
      </c>
      <c r="I113" s="162">
        <f t="shared" ca="1" si="108"/>
        <v>4768.254814353947</v>
      </c>
      <c r="J113" s="162">
        <f t="shared" ca="1" si="108"/>
        <v>4768.254814353947</v>
      </c>
      <c r="K113" s="162">
        <f t="shared" ca="1" si="108"/>
        <v>4768.254814353947</v>
      </c>
      <c r="L113" s="162">
        <f t="shared" ca="1" si="108"/>
        <v>0</v>
      </c>
      <c r="M113" s="162">
        <f t="shared" ca="1" si="108"/>
        <v>13.663130999107059</v>
      </c>
      <c r="N113" s="162">
        <f t="shared" ca="1" si="108"/>
        <v>34.405963244474449</v>
      </c>
      <c r="O113" s="162">
        <f t="shared" ca="1" si="108"/>
        <v>105.25994236825559</v>
      </c>
      <c r="P113" s="162">
        <f t="shared" ca="1" si="108"/>
        <v>150.51872877684627</v>
      </c>
      <c r="Q113" s="162">
        <f t="shared" ca="1" si="108"/>
        <v>292.94931391947131</v>
      </c>
      <c r="R113" s="162">
        <f t="shared" ca="1" si="108"/>
        <v>449.68647849361861</v>
      </c>
      <c r="S113" s="162">
        <f t="shared" ca="1" si="108"/>
        <v>671.36809895624276</v>
      </c>
      <c r="T113" s="162">
        <f t="shared" ca="1" si="108"/>
        <v>698.90141308939769</v>
      </c>
      <c r="U113" s="162">
        <f t="shared" ca="1" si="108"/>
        <v>813.7216962750008</v>
      </c>
      <c r="V113" s="162">
        <f t="shared" ca="1" si="108"/>
        <v>813.7216962750008</v>
      </c>
      <c r="W113" s="162">
        <f t="shared" ca="1" si="108"/>
        <v>943.26270506332253</v>
      </c>
      <c r="X113" s="162">
        <f t="shared" ca="1" si="108"/>
        <v>963.53835671605384</v>
      </c>
      <c r="Y113" s="162">
        <f t="shared" ca="1" si="108"/>
        <v>1464.9067175694831</v>
      </c>
      <c r="Z113" s="162">
        <f t="shared" ca="1" si="108"/>
        <v>1464.9067175694831</v>
      </c>
      <c r="AA113" s="162">
        <f t="shared" ca="1" si="108"/>
        <v>1464.9066508184796</v>
      </c>
      <c r="AB113" s="162">
        <f t="shared" ca="1" si="108"/>
        <v>1464.9066508184794</v>
      </c>
      <c r="AC113" s="162">
        <f t="shared" ca="1" si="108"/>
        <v>1464.9066508184794</v>
      </c>
      <c r="AD113" s="162">
        <f t="shared" ca="1" si="108"/>
        <v>844.4006702707926</v>
      </c>
      <c r="AE113" s="162">
        <f t="shared" ca="1" si="108"/>
        <v>1158.762355450621</v>
      </c>
      <c r="AF113" s="162">
        <f t="shared" ca="1" si="108"/>
        <v>1960.184677576764</v>
      </c>
      <c r="AG113" s="162">
        <f t="shared" ca="1" si="108"/>
        <v>1960.184677576764</v>
      </c>
      <c r="AH113" s="162">
        <f t="shared" ca="1" si="108"/>
        <v>1960.184570877283</v>
      </c>
      <c r="AI113" s="162">
        <f t="shared" ca="1" si="108"/>
        <v>1960.1845708772826</v>
      </c>
      <c r="AJ113" s="162">
        <f t="shared" ca="1" si="108"/>
        <v>1960.1845708772826</v>
      </c>
      <c r="AK113" s="162">
        <f t="shared" ca="1" si="108"/>
        <v>637.33324404353232</v>
      </c>
      <c r="AL113" s="162">
        <f t="shared" ca="1" si="108"/>
        <v>637.33324404353232</v>
      </c>
      <c r="AM113" s="162">
        <f t="shared" ca="1" si="108"/>
        <v>637.33324404353232</v>
      </c>
      <c r="AN113" s="162">
        <f t="shared" ca="1" si="108"/>
        <v>0</v>
      </c>
      <c r="AO113" s="162">
        <f t="shared" ca="1" si="108"/>
        <v>0</v>
      </c>
      <c r="AP113" s="162">
        <f t="shared" ca="1" si="108"/>
        <v>0</v>
      </c>
      <c r="AQ113" s="162">
        <f t="shared" ca="1" si="108"/>
        <v>0</v>
      </c>
      <c r="AR113" s="162">
        <f t="shared" ca="1" si="108"/>
        <v>0</v>
      </c>
      <c r="AS113" s="165">
        <f t="shared" ca="1" si="99"/>
        <v>63682.380611310822</v>
      </c>
      <c r="AT113" s="165"/>
      <c r="AU113" s="165"/>
      <c r="AV113" s="165"/>
      <c r="AW113" s="165"/>
      <c r="AX113" s="165"/>
      <c r="AY113" s="165"/>
    </row>
    <row r="114" spans="2:54" outlineLevel="2">
      <c r="B114" s="216" t="str">
        <f t="shared" si="106"/>
        <v>4.2.1 - Colheita florestal - PFM</v>
      </c>
      <c r="D114" s="162">
        <f t="shared" ref="D114:D119" si="109">D17</f>
        <v>0</v>
      </c>
      <c r="E114" s="162">
        <f t="shared" ref="E114:AR114" ca="1" si="110">E17</f>
        <v>4281.3155174068779</v>
      </c>
      <c r="F114" s="162">
        <f t="shared" ca="1" si="110"/>
        <v>4281.3155174068779</v>
      </c>
      <c r="G114" s="162">
        <f t="shared" ca="1" si="110"/>
        <v>4281.3155174068761</v>
      </c>
      <c r="H114" s="162">
        <f t="shared" ca="1" si="110"/>
        <v>4281.3155174068761</v>
      </c>
      <c r="I114" s="162">
        <f t="shared" ca="1" si="110"/>
        <v>4281.315164651196</v>
      </c>
      <c r="J114" s="162">
        <f t="shared" ca="1" si="110"/>
        <v>4281.315164651196</v>
      </c>
      <c r="K114" s="162">
        <f t="shared" ca="1" si="110"/>
        <v>4281.315164651196</v>
      </c>
      <c r="L114" s="162">
        <f t="shared" ca="1" si="110"/>
        <v>0</v>
      </c>
      <c r="M114" s="162">
        <f t="shared" ca="1" si="110"/>
        <v>12.267836393097328</v>
      </c>
      <c r="N114" s="162">
        <f t="shared" ca="1" si="110"/>
        <v>30.892386822443392</v>
      </c>
      <c r="O114" s="162">
        <f t="shared" ca="1" si="110"/>
        <v>78.37314277113218</v>
      </c>
      <c r="P114" s="162">
        <f t="shared" ca="1" si="110"/>
        <v>78.37314277113218</v>
      </c>
      <c r="Q114" s="162">
        <f t="shared" ca="1" si="110"/>
        <v>103.16382793996725</v>
      </c>
      <c r="R114" s="162">
        <f t="shared" ca="1" si="110"/>
        <v>140.8000882425134</v>
      </c>
      <c r="S114" s="162">
        <f t="shared" ca="1" si="110"/>
        <v>236.74861043775573</v>
      </c>
      <c r="T114" s="162">
        <f t="shared" ca="1" si="110"/>
        <v>158.3754739880996</v>
      </c>
      <c r="U114" s="162">
        <f t="shared" ca="1" si="110"/>
        <v>158.37546121373924</v>
      </c>
      <c r="V114" s="162">
        <f t="shared" ca="1" si="110"/>
        <v>158.37546121373921</v>
      </c>
      <c r="W114" s="162">
        <f t="shared" ca="1" si="110"/>
        <v>274.68759363168749</v>
      </c>
      <c r="X114" s="162">
        <f t="shared" ca="1" si="110"/>
        <v>292.89267248626317</v>
      </c>
      <c r="Y114" s="162">
        <f t="shared" ca="1" si="110"/>
        <v>743.06072137836748</v>
      </c>
      <c r="Z114" s="162">
        <f t="shared" ca="1" si="110"/>
        <v>743.06072137836748</v>
      </c>
      <c r="AA114" s="162">
        <f t="shared" ca="1" si="110"/>
        <v>743.06066144405315</v>
      </c>
      <c r="AB114" s="162">
        <f t="shared" ca="1" si="110"/>
        <v>743.06066144405293</v>
      </c>
      <c r="AC114" s="162">
        <f t="shared" ca="1" si="110"/>
        <v>743.06066144405293</v>
      </c>
      <c r="AD114" s="162">
        <f t="shared" ca="1" si="110"/>
        <v>185.92146320355101</v>
      </c>
      <c r="AE114" s="162">
        <f t="shared" ca="1" si="110"/>
        <v>468.18017259428615</v>
      </c>
      <c r="AF114" s="162">
        <f t="shared" ca="1" si="110"/>
        <v>1187.7603281429822</v>
      </c>
      <c r="AG114" s="162">
        <f t="shared" ca="1" si="110"/>
        <v>1187.7603281429822</v>
      </c>
      <c r="AH114" s="162">
        <f t="shared" ca="1" si="110"/>
        <v>1187.7602323397743</v>
      </c>
      <c r="AI114" s="162">
        <f t="shared" ca="1" si="110"/>
        <v>1187.7602323397739</v>
      </c>
      <c r="AJ114" s="162">
        <f t="shared" ca="1" si="110"/>
        <v>1187.7602323397739</v>
      </c>
      <c r="AK114" s="162">
        <f t="shared" ca="1" si="110"/>
        <v>0</v>
      </c>
      <c r="AL114" s="162">
        <f t="shared" ca="1" si="110"/>
        <v>0</v>
      </c>
      <c r="AM114" s="162">
        <f t="shared" ca="1" si="110"/>
        <v>0</v>
      </c>
      <c r="AN114" s="162">
        <f t="shared" ca="1" si="110"/>
        <v>0</v>
      </c>
      <c r="AO114" s="162">
        <f t="shared" ca="1" si="110"/>
        <v>0</v>
      </c>
      <c r="AP114" s="162">
        <f t="shared" ca="1" si="110"/>
        <v>0</v>
      </c>
      <c r="AQ114" s="162">
        <f t="shared" ca="1" si="110"/>
        <v>0</v>
      </c>
      <c r="AR114" s="162">
        <f t="shared" ca="1" si="110"/>
        <v>0</v>
      </c>
      <c r="AS114" s="165">
        <f t="shared" ca="1" si="99"/>
        <v>42000.739677684694</v>
      </c>
      <c r="AT114" s="221"/>
      <c r="AU114" s="221"/>
      <c r="AV114" s="221"/>
      <c r="AW114" s="221"/>
      <c r="AX114" s="221"/>
      <c r="AY114" s="221"/>
      <c r="AZ114" s="222"/>
      <c r="BA114" s="222"/>
      <c r="BB114" s="222"/>
    </row>
    <row r="115" spans="2:54" outlineLevel="2">
      <c r="B115" s="216" t="str">
        <f t="shared" si="106"/>
        <v>4.2.2 - Transporte - PFM</v>
      </c>
      <c r="D115" s="162">
        <f t="shared" si="109"/>
        <v>0</v>
      </c>
      <c r="E115" s="162">
        <f t="shared" ref="E115:AR115" ca="1" si="111">E18</f>
        <v>486.93968982377055</v>
      </c>
      <c r="F115" s="162">
        <f t="shared" ca="1" si="111"/>
        <v>486.93968982377055</v>
      </c>
      <c r="G115" s="162">
        <f t="shared" ca="1" si="111"/>
        <v>486.93968982377038</v>
      </c>
      <c r="H115" s="162">
        <f t="shared" ca="1" si="111"/>
        <v>486.93968982377038</v>
      </c>
      <c r="I115" s="162">
        <f t="shared" ca="1" si="111"/>
        <v>486.93964970275135</v>
      </c>
      <c r="J115" s="162">
        <f t="shared" ca="1" si="111"/>
        <v>486.9396497027513</v>
      </c>
      <c r="K115" s="162">
        <f t="shared" ca="1" si="111"/>
        <v>486.9396497027513</v>
      </c>
      <c r="L115" s="162">
        <f t="shared" ca="1" si="111"/>
        <v>0</v>
      </c>
      <c r="M115" s="162">
        <f t="shared" ca="1" si="111"/>
        <v>1.3952946060097311</v>
      </c>
      <c r="N115" s="162">
        <f t="shared" ca="1" si="111"/>
        <v>3.5135764220310612</v>
      </c>
      <c r="O115" s="162">
        <f t="shared" ca="1" si="111"/>
        <v>8.9138475490364897</v>
      </c>
      <c r="P115" s="162">
        <f t="shared" ca="1" si="111"/>
        <v>8.9138475490364897</v>
      </c>
      <c r="Q115" s="162">
        <f t="shared" ca="1" si="111"/>
        <v>11.733440848701273</v>
      </c>
      <c r="R115" s="162">
        <f t="shared" ca="1" si="111"/>
        <v>16.014038446177253</v>
      </c>
      <c r="S115" s="162">
        <f t="shared" ca="1" si="111"/>
        <v>26.926839300690936</v>
      </c>
      <c r="T115" s="162">
        <f t="shared" ca="1" si="111"/>
        <v>18.012992470633829</v>
      </c>
      <c r="U115" s="162">
        <f t="shared" ca="1" si="111"/>
        <v>18.01299101772921</v>
      </c>
      <c r="V115" s="162">
        <f t="shared" ca="1" si="111"/>
        <v>18.012991017729206</v>
      </c>
      <c r="W115" s="162">
        <f t="shared" ca="1" si="111"/>
        <v>31.241867388102666</v>
      </c>
      <c r="X115" s="162">
        <f t="shared" ca="1" si="111"/>
        <v>33.312440186258321</v>
      </c>
      <c r="Y115" s="162">
        <f t="shared" ca="1" si="111"/>
        <v>84.5127521475832</v>
      </c>
      <c r="Z115" s="162">
        <f t="shared" ca="1" si="111"/>
        <v>84.5127521475832</v>
      </c>
      <c r="AA115" s="162">
        <f t="shared" ca="1" si="111"/>
        <v>84.512745330894205</v>
      </c>
      <c r="AB115" s="162">
        <f t="shared" ca="1" si="111"/>
        <v>84.512745330894177</v>
      </c>
      <c r="AC115" s="162">
        <f t="shared" ca="1" si="111"/>
        <v>84.512745330894177</v>
      </c>
      <c r="AD115" s="162">
        <f t="shared" ca="1" si="111"/>
        <v>21.145963023709303</v>
      </c>
      <c r="AE115" s="162">
        <f t="shared" ca="1" si="111"/>
        <v>53.248938812802585</v>
      </c>
      <c r="AF115" s="162">
        <f t="shared" ca="1" si="111"/>
        <v>135.09110539024962</v>
      </c>
      <c r="AG115" s="162">
        <f t="shared" ca="1" si="111"/>
        <v>135.09110539024962</v>
      </c>
      <c r="AH115" s="162">
        <f t="shared" ca="1" si="111"/>
        <v>135.09109449397624</v>
      </c>
      <c r="AI115" s="162">
        <f t="shared" ca="1" si="111"/>
        <v>135.09109449397619</v>
      </c>
      <c r="AJ115" s="162">
        <f t="shared" ca="1" si="111"/>
        <v>135.09109449397619</v>
      </c>
      <c r="AK115" s="162">
        <f t="shared" ca="1" si="111"/>
        <v>0</v>
      </c>
      <c r="AL115" s="162">
        <f t="shared" ca="1" si="111"/>
        <v>0</v>
      </c>
      <c r="AM115" s="162">
        <f t="shared" ca="1" si="111"/>
        <v>0</v>
      </c>
      <c r="AN115" s="162">
        <f t="shared" ca="1" si="111"/>
        <v>0</v>
      </c>
      <c r="AO115" s="162">
        <f t="shared" ca="1" si="111"/>
        <v>0</v>
      </c>
      <c r="AP115" s="162">
        <f t="shared" ca="1" si="111"/>
        <v>0</v>
      </c>
      <c r="AQ115" s="162">
        <f t="shared" ca="1" si="111"/>
        <v>0</v>
      </c>
      <c r="AR115" s="162">
        <f t="shared" ca="1" si="111"/>
        <v>0</v>
      </c>
      <c r="AS115" s="165">
        <f t="shared" ca="1" si="99"/>
        <v>4776.9960115922613</v>
      </c>
      <c r="AT115" s="221"/>
      <c r="AU115" s="221"/>
      <c r="AV115" s="221"/>
      <c r="AW115" s="221"/>
      <c r="AX115" s="221"/>
      <c r="AY115" s="221"/>
      <c r="AZ115" s="222"/>
      <c r="BA115" s="222"/>
      <c r="BB115" s="222"/>
    </row>
    <row r="116" spans="2:54" outlineLevel="2">
      <c r="B116" s="216" t="str">
        <f t="shared" si="106"/>
        <v>4.2.3 - Colheita - PFNM (resina)</v>
      </c>
      <c r="D116" s="162">
        <f t="shared" si="109"/>
        <v>0</v>
      </c>
      <c r="E116" s="162">
        <f t="shared" ref="E116:AR116" si="112">E19</f>
        <v>828.24465047945523</v>
      </c>
      <c r="F116" s="162">
        <f t="shared" si="112"/>
        <v>828.24465047945523</v>
      </c>
      <c r="G116" s="162">
        <f t="shared" si="112"/>
        <v>828.24465047945523</v>
      </c>
      <c r="H116" s="162">
        <f t="shared" si="112"/>
        <v>828.24465047945523</v>
      </c>
      <c r="I116" s="162">
        <f t="shared" si="112"/>
        <v>0</v>
      </c>
      <c r="J116" s="162">
        <f t="shared" si="112"/>
        <v>0</v>
      </c>
      <c r="K116" s="162">
        <f t="shared" si="112"/>
        <v>0</v>
      </c>
      <c r="L116" s="162">
        <f t="shared" si="112"/>
        <v>0</v>
      </c>
      <c r="M116" s="162">
        <f t="shared" si="112"/>
        <v>0</v>
      </c>
      <c r="N116" s="162">
        <f t="shared" si="112"/>
        <v>0</v>
      </c>
      <c r="O116" s="162">
        <f t="shared" si="112"/>
        <v>0</v>
      </c>
      <c r="P116" s="162">
        <f t="shared" si="112"/>
        <v>0</v>
      </c>
      <c r="Q116" s="162">
        <f t="shared" si="112"/>
        <v>0</v>
      </c>
      <c r="R116" s="162">
        <f t="shared" si="112"/>
        <v>0</v>
      </c>
      <c r="S116" s="162">
        <f t="shared" si="112"/>
        <v>0</v>
      </c>
      <c r="T116" s="162">
        <f t="shared" si="112"/>
        <v>0</v>
      </c>
      <c r="U116" s="162">
        <f t="shared" si="112"/>
        <v>0</v>
      </c>
      <c r="V116" s="162">
        <f t="shared" si="112"/>
        <v>0</v>
      </c>
      <c r="W116" s="162">
        <f t="shared" si="112"/>
        <v>0</v>
      </c>
      <c r="X116" s="162">
        <f t="shared" si="112"/>
        <v>0</v>
      </c>
      <c r="Y116" s="162">
        <f t="shared" si="112"/>
        <v>0</v>
      </c>
      <c r="Z116" s="162">
        <f t="shared" si="112"/>
        <v>0</v>
      </c>
      <c r="AA116" s="162">
        <f t="shared" si="112"/>
        <v>0</v>
      </c>
      <c r="AB116" s="162">
        <f t="shared" si="112"/>
        <v>0</v>
      </c>
      <c r="AC116" s="162">
        <f t="shared" si="112"/>
        <v>0</v>
      </c>
      <c r="AD116" s="162">
        <f t="shared" si="112"/>
        <v>0</v>
      </c>
      <c r="AE116" s="162">
        <f t="shared" si="112"/>
        <v>0</v>
      </c>
      <c r="AF116" s="162">
        <f t="shared" si="112"/>
        <v>0</v>
      </c>
      <c r="AG116" s="162">
        <f t="shared" si="112"/>
        <v>0</v>
      </c>
      <c r="AH116" s="162">
        <f t="shared" si="112"/>
        <v>0</v>
      </c>
      <c r="AI116" s="162">
        <f t="shared" si="112"/>
        <v>0</v>
      </c>
      <c r="AJ116" s="162">
        <f t="shared" si="112"/>
        <v>0</v>
      </c>
      <c r="AK116" s="162">
        <f t="shared" si="112"/>
        <v>0</v>
      </c>
      <c r="AL116" s="162">
        <f t="shared" si="112"/>
        <v>0</v>
      </c>
      <c r="AM116" s="162">
        <f t="shared" si="112"/>
        <v>0</v>
      </c>
      <c r="AN116" s="162">
        <f t="shared" si="112"/>
        <v>0</v>
      </c>
      <c r="AO116" s="162">
        <f t="shared" si="112"/>
        <v>0</v>
      </c>
      <c r="AP116" s="162">
        <f t="shared" si="112"/>
        <v>0</v>
      </c>
      <c r="AQ116" s="162">
        <f t="shared" si="112"/>
        <v>0</v>
      </c>
      <c r="AR116" s="162">
        <f t="shared" si="112"/>
        <v>0</v>
      </c>
      <c r="AS116" s="165">
        <f t="shared" si="99"/>
        <v>3312.9786019178209</v>
      </c>
      <c r="AT116" s="221"/>
      <c r="AU116" s="221"/>
      <c r="AV116" s="221"/>
      <c r="AW116" s="221"/>
      <c r="AX116" s="221"/>
      <c r="AY116" s="221"/>
      <c r="AZ116" s="222"/>
      <c r="BA116" s="222"/>
      <c r="BB116" s="222"/>
    </row>
    <row r="117" spans="2:54" outlineLevel="2">
      <c r="B117" s="216" t="str">
        <f t="shared" si="106"/>
        <v>4.2.4 - Colheita - PFNM (erva mate)</v>
      </c>
      <c r="D117" s="162">
        <f t="shared" si="109"/>
        <v>0</v>
      </c>
      <c r="E117" s="162">
        <f t="shared" ref="E117:AR117" ca="1" si="113">E20</f>
        <v>0</v>
      </c>
      <c r="F117" s="162">
        <f t="shared" ca="1" si="113"/>
        <v>0</v>
      </c>
      <c r="G117" s="162">
        <f t="shared" ca="1" si="113"/>
        <v>0</v>
      </c>
      <c r="H117" s="162">
        <f t="shared" ca="1" si="113"/>
        <v>0</v>
      </c>
      <c r="I117" s="162">
        <f t="shared" ca="1" si="113"/>
        <v>0</v>
      </c>
      <c r="J117" s="162">
        <f t="shared" ca="1" si="113"/>
        <v>0</v>
      </c>
      <c r="K117" s="162">
        <f t="shared" ca="1" si="113"/>
        <v>0</v>
      </c>
      <c r="L117" s="162">
        <f t="shared" ca="1" si="113"/>
        <v>0</v>
      </c>
      <c r="M117" s="162">
        <f t="shared" ca="1" si="113"/>
        <v>0</v>
      </c>
      <c r="N117" s="162">
        <f t="shared" ca="1" si="113"/>
        <v>0</v>
      </c>
      <c r="O117" s="162">
        <f t="shared" ca="1" si="113"/>
        <v>17.972952048086928</v>
      </c>
      <c r="P117" s="162">
        <f t="shared" ca="1" si="113"/>
        <v>63.231738456677611</v>
      </c>
      <c r="Q117" s="162">
        <f t="shared" ca="1" si="113"/>
        <v>178.05204513080278</v>
      </c>
      <c r="R117" s="162">
        <f t="shared" ca="1" si="113"/>
        <v>292.87235180492797</v>
      </c>
      <c r="S117" s="162">
        <f t="shared" ca="1" si="113"/>
        <v>407.69264921779609</v>
      </c>
      <c r="T117" s="162">
        <f t="shared" ca="1" si="113"/>
        <v>522.51294663066426</v>
      </c>
      <c r="U117" s="162">
        <f t="shared" ca="1" si="113"/>
        <v>637.33324404353232</v>
      </c>
      <c r="V117" s="162">
        <f t="shared" ca="1" si="113"/>
        <v>637.33324404353232</v>
      </c>
      <c r="W117" s="162">
        <f t="shared" ca="1" si="113"/>
        <v>637.33324404353232</v>
      </c>
      <c r="X117" s="162">
        <f t="shared" ca="1" si="113"/>
        <v>637.33324404353232</v>
      </c>
      <c r="Y117" s="162">
        <f t="shared" ca="1" si="113"/>
        <v>637.33324404353232</v>
      </c>
      <c r="Z117" s="162">
        <f t="shared" ca="1" si="113"/>
        <v>637.33324404353232</v>
      </c>
      <c r="AA117" s="162">
        <f t="shared" ca="1" si="113"/>
        <v>637.33324404353232</v>
      </c>
      <c r="AB117" s="162">
        <f t="shared" ca="1" si="113"/>
        <v>637.33324404353232</v>
      </c>
      <c r="AC117" s="162">
        <f t="shared" ca="1" si="113"/>
        <v>637.33324404353232</v>
      </c>
      <c r="AD117" s="162">
        <f t="shared" ca="1" si="113"/>
        <v>637.33324404353232</v>
      </c>
      <c r="AE117" s="162">
        <f t="shared" ca="1" si="113"/>
        <v>637.33324404353232</v>
      </c>
      <c r="AF117" s="162">
        <f t="shared" ca="1" si="113"/>
        <v>637.33324404353232</v>
      </c>
      <c r="AG117" s="162">
        <f t="shared" ca="1" si="113"/>
        <v>637.33324404353232</v>
      </c>
      <c r="AH117" s="162">
        <f t="shared" ca="1" si="113"/>
        <v>637.33324404353232</v>
      </c>
      <c r="AI117" s="162">
        <f t="shared" ca="1" si="113"/>
        <v>637.33324404353232</v>
      </c>
      <c r="AJ117" s="162">
        <f t="shared" ca="1" si="113"/>
        <v>637.33324404353232</v>
      </c>
      <c r="AK117" s="162">
        <f t="shared" ca="1" si="113"/>
        <v>637.33324404353232</v>
      </c>
      <c r="AL117" s="162">
        <f t="shared" ca="1" si="113"/>
        <v>637.33324404353232</v>
      </c>
      <c r="AM117" s="162">
        <f t="shared" ca="1" si="113"/>
        <v>637.33324404353232</v>
      </c>
      <c r="AN117" s="162">
        <f t="shared" ca="1" si="113"/>
        <v>0</v>
      </c>
      <c r="AO117" s="162">
        <f t="shared" ca="1" si="113"/>
        <v>0</v>
      </c>
      <c r="AP117" s="162">
        <f t="shared" ca="1" si="113"/>
        <v>0</v>
      </c>
      <c r="AQ117" s="162">
        <f t="shared" ca="1" si="113"/>
        <v>0</v>
      </c>
      <c r="AR117" s="162">
        <f t="shared" ca="1" si="113"/>
        <v>0</v>
      </c>
      <c r="AS117" s="165">
        <f t="shared" ca="1" si="99"/>
        <v>13591.666320116065</v>
      </c>
      <c r="AT117" s="221"/>
      <c r="AU117" s="221"/>
      <c r="AV117" s="221"/>
      <c r="AW117" s="221"/>
      <c r="AX117" s="221"/>
      <c r="AY117" s="221"/>
      <c r="AZ117" s="222"/>
      <c r="BA117" s="222"/>
      <c r="BB117" s="222"/>
    </row>
    <row r="118" spans="2:54" hidden="1" outlineLevel="2">
      <c r="B118" s="216" t="str">
        <f t="shared" si="106"/>
        <v>4.2.6 - Outros custos e despesas variáveis</v>
      </c>
      <c r="D118" s="162">
        <f t="shared" si="109"/>
        <v>0</v>
      </c>
      <c r="E118" s="162">
        <f t="shared" ref="E118:AR118" si="114">E21</f>
        <v>0</v>
      </c>
      <c r="F118" s="162">
        <f t="shared" si="114"/>
        <v>0</v>
      </c>
      <c r="G118" s="162">
        <f t="shared" si="114"/>
        <v>0</v>
      </c>
      <c r="H118" s="162">
        <f t="shared" si="114"/>
        <v>0</v>
      </c>
      <c r="I118" s="162">
        <f t="shared" si="114"/>
        <v>0</v>
      </c>
      <c r="J118" s="162">
        <f t="shared" si="114"/>
        <v>0</v>
      </c>
      <c r="K118" s="162">
        <f t="shared" si="114"/>
        <v>0</v>
      </c>
      <c r="L118" s="162">
        <f t="shared" si="114"/>
        <v>0</v>
      </c>
      <c r="M118" s="162">
        <f t="shared" si="114"/>
        <v>0</v>
      </c>
      <c r="N118" s="162">
        <f t="shared" si="114"/>
        <v>0</v>
      </c>
      <c r="O118" s="162">
        <f t="shared" si="114"/>
        <v>0</v>
      </c>
      <c r="P118" s="162">
        <f t="shared" si="114"/>
        <v>0</v>
      </c>
      <c r="Q118" s="162">
        <f t="shared" si="114"/>
        <v>0</v>
      </c>
      <c r="R118" s="162">
        <f t="shared" si="114"/>
        <v>0</v>
      </c>
      <c r="S118" s="162">
        <f t="shared" si="114"/>
        <v>0</v>
      </c>
      <c r="T118" s="162">
        <f t="shared" si="114"/>
        <v>0</v>
      </c>
      <c r="U118" s="162">
        <f t="shared" si="114"/>
        <v>0</v>
      </c>
      <c r="V118" s="162">
        <f t="shared" si="114"/>
        <v>0</v>
      </c>
      <c r="W118" s="162">
        <f t="shared" si="114"/>
        <v>0</v>
      </c>
      <c r="X118" s="162">
        <f t="shared" si="114"/>
        <v>0</v>
      </c>
      <c r="Y118" s="162">
        <f t="shared" si="114"/>
        <v>0</v>
      </c>
      <c r="Z118" s="162">
        <f t="shared" si="114"/>
        <v>0</v>
      </c>
      <c r="AA118" s="162">
        <f t="shared" si="114"/>
        <v>0</v>
      </c>
      <c r="AB118" s="162">
        <f t="shared" si="114"/>
        <v>0</v>
      </c>
      <c r="AC118" s="162">
        <f t="shared" si="114"/>
        <v>0</v>
      </c>
      <c r="AD118" s="162">
        <f t="shared" si="114"/>
        <v>0</v>
      </c>
      <c r="AE118" s="162">
        <f t="shared" si="114"/>
        <v>0</v>
      </c>
      <c r="AF118" s="162">
        <f t="shared" si="114"/>
        <v>0</v>
      </c>
      <c r="AG118" s="162">
        <f t="shared" si="114"/>
        <v>0</v>
      </c>
      <c r="AH118" s="162">
        <f t="shared" si="114"/>
        <v>0</v>
      </c>
      <c r="AI118" s="162">
        <f t="shared" si="114"/>
        <v>0</v>
      </c>
      <c r="AJ118" s="162">
        <f t="shared" si="114"/>
        <v>0</v>
      </c>
      <c r="AK118" s="162">
        <f t="shared" si="114"/>
        <v>0</v>
      </c>
      <c r="AL118" s="162">
        <f t="shared" si="114"/>
        <v>0</v>
      </c>
      <c r="AM118" s="162">
        <f t="shared" si="114"/>
        <v>0</v>
      </c>
      <c r="AN118" s="162">
        <f t="shared" si="114"/>
        <v>0</v>
      </c>
      <c r="AO118" s="162">
        <f t="shared" si="114"/>
        <v>0</v>
      </c>
      <c r="AP118" s="162">
        <f t="shared" si="114"/>
        <v>0</v>
      </c>
      <c r="AQ118" s="162">
        <f t="shared" si="114"/>
        <v>0</v>
      </c>
      <c r="AR118" s="162">
        <f t="shared" si="114"/>
        <v>0</v>
      </c>
      <c r="AS118" s="165">
        <f t="shared" si="99"/>
        <v>0</v>
      </c>
      <c r="AT118" s="221"/>
      <c r="AU118" s="221"/>
      <c r="AV118" s="221"/>
      <c r="AW118" s="221"/>
      <c r="AX118" s="221"/>
      <c r="AY118" s="221"/>
      <c r="AZ118" s="222"/>
      <c r="BA118" s="222"/>
      <c r="BB118" s="222"/>
    </row>
    <row r="119" spans="2:54" hidden="1" outlineLevel="2">
      <c r="B119" s="216" t="str">
        <f t="shared" si="106"/>
        <v>4.2.7 - Outros custos e despesas variáveis</v>
      </c>
      <c r="D119" s="162">
        <f t="shared" si="109"/>
        <v>0</v>
      </c>
      <c r="E119" s="162">
        <f t="shared" ref="E119:AR119" si="115">E22</f>
        <v>0</v>
      </c>
      <c r="F119" s="162">
        <f t="shared" si="115"/>
        <v>0</v>
      </c>
      <c r="G119" s="162">
        <f t="shared" si="115"/>
        <v>0</v>
      </c>
      <c r="H119" s="162">
        <f t="shared" si="115"/>
        <v>0</v>
      </c>
      <c r="I119" s="162">
        <f t="shared" si="115"/>
        <v>0</v>
      </c>
      <c r="J119" s="162">
        <f t="shared" si="115"/>
        <v>0</v>
      </c>
      <c r="K119" s="162">
        <f t="shared" si="115"/>
        <v>0</v>
      </c>
      <c r="L119" s="162">
        <f t="shared" si="115"/>
        <v>0</v>
      </c>
      <c r="M119" s="162">
        <f t="shared" si="115"/>
        <v>0</v>
      </c>
      <c r="N119" s="162">
        <f t="shared" si="115"/>
        <v>0</v>
      </c>
      <c r="O119" s="162">
        <f t="shared" si="115"/>
        <v>0</v>
      </c>
      <c r="P119" s="162">
        <f t="shared" si="115"/>
        <v>0</v>
      </c>
      <c r="Q119" s="162">
        <f t="shared" si="115"/>
        <v>0</v>
      </c>
      <c r="R119" s="162">
        <f t="shared" si="115"/>
        <v>0</v>
      </c>
      <c r="S119" s="162">
        <f t="shared" si="115"/>
        <v>0</v>
      </c>
      <c r="T119" s="162">
        <f t="shared" si="115"/>
        <v>0</v>
      </c>
      <c r="U119" s="162">
        <f t="shared" si="115"/>
        <v>0</v>
      </c>
      <c r="V119" s="162">
        <f t="shared" si="115"/>
        <v>0</v>
      </c>
      <c r="W119" s="162">
        <f t="shared" si="115"/>
        <v>0</v>
      </c>
      <c r="X119" s="162">
        <f t="shared" si="115"/>
        <v>0</v>
      </c>
      <c r="Y119" s="162">
        <f t="shared" si="115"/>
        <v>0</v>
      </c>
      <c r="Z119" s="162">
        <f t="shared" si="115"/>
        <v>0</v>
      </c>
      <c r="AA119" s="162">
        <f t="shared" si="115"/>
        <v>0</v>
      </c>
      <c r="AB119" s="162">
        <f t="shared" si="115"/>
        <v>0</v>
      </c>
      <c r="AC119" s="162">
        <f t="shared" si="115"/>
        <v>0</v>
      </c>
      <c r="AD119" s="162">
        <f t="shared" si="115"/>
        <v>0</v>
      </c>
      <c r="AE119" s="162">
        <f t="shared" si="115"/>
        <v>0</v>
      </c>
      <c r="AF119" s="162">
        <f t="shared" si="115"/>
        <v>0</v>
      </c>
      <c r="AG119" s="162">
        <f t="shared" si="115"/>
        <v>0</v>
      </c>
      <c r="AH119" s="162">
        <f t="shared" si="115"/>
        <v>0</v>
      </c>
      <c r="AI119" s="162">
        <f t="shared" si="115"/>
        <v>0</v>
      </c>
      <c r="AJ119" s="162">
        <f t="shared" si="115"/>
        <v>0</v>
      </c>
      <c r="AK119" s="162">
        <f t="shared" si="115"/>
        <v>0</v>
      </c>
      <c r="AL119" s="162">
        <f t="shared" si="115"/>
        <v>0</v>
      </c>
      <c r="AM119" s="162">
        <f t="shared" si="115"/>
        <v>0</v>
      </c>
      <c r="AN119" s="162">
        <f t="shared" si="115"/>
        <v>0</v>
      </c>
      <c r="AO119" s="162">
        <f t="shared" si="115"/>
        <v>0</v>
      </c>
      <c r="AP119" s="162">
        <f t="shared" si="115"/>
        <v>0</v>
      </c>
      <c r="AQ119" s="162">
        <f t="shared" si="115"/>
        <v>0</v>
      </c>
      <c r="AR119" s="162">
        <f t="shared" si="115"/>
        <v>0</v>
      </c>
      <c r="AS119" s="165">
        <f t="shared" si="99"/>
        <v>0</v>
      </c>
      <c r="AT119" s="221"/>
      <c r="AU119" s="221"/>
      <c r="AV119" s="221"/>
      <c r="AW119" s="221"/>
      <c r="AX119" s="221"/>
      <c r="AY119" s="221"/>
      <c r="AZ119" s="222"/>
      <c r="BA119" s="222"/>
      <c r="BB119" s="222"/>
    </row>
    <row r="120" spans="2:54" outlineLevel="1">
      <c r="B120" s="144" t="str">
        <f t="shared" si="106"/>
        <v xml:space="preserve">4.3 - Outros Custos e Despesas </v>
      </c>
      <c r="D120" s="162">
        <f>SUM(D121:D131)</f>
        <v>0</v>
      </c>
      <c r="E120" s="162">
        <f ca="1">SUM(E121:E131)</f>
        <v>2640.2401456043335</v>
      </c>
      <c r="F120" s="162">
        <f t="shared" ref="F120:AR120" ca="1" si="116">SUM(F121:F131)</f>
        <v>3831.2709852128728</v>
      </c>
      <c r="G120" s="162">
        <f t="shared" ca="1" si="116"/>
        <v>4378.2078945777812</v>
      </c>
      <c r="H120" s="162">
        <f t="shared" ca="1" si="116"/>
        <v>4287.0333369494865</v>
      </c>
      <c r="I120" s="162">
        <f t="shared" ca="1" si="116"/>
        <v>4263.7629708863697</v>
      </c>
      <c r="J120" s="162">
        <f t="shared" ca="1" si="116"/>
        <v>4135.0902821414202</v>
      </c>
      <c r="K120" s="162">
        <f t="shared" ca="1" si="116"/>
        <v>4098.9111055420826</v>
      </c>
      <c r="L120" s="162">
        <f t="shared" ca="1" si="116"/>
        <v>2346.5630887582947</v>
      </c>
      <c r="M120" s="162">
        <f t="shared" ca="1" si="116"/>
        <v>959.04603785678046</v>
      </c>
      <c r="N120" s="162">
        <f t="shared" ca="1" si="116"/>
        <v>603.39456143101972</v>
      </c>
      <c r="O120" s="162">
        <f t="shared" ca="1" si="116"/>
        <v>405.00166866254875</v>
      </c>
      <c r="P120" s="162">
        <f t="shared" ca="1" si="116"/>
        <v>344.19435330153624</v>
      </c>
      <c r="Q120" s="162">
        <f t="shared" ca="1" si="116"/>
        <v>320.60757474997541</v>
      </c>
      <c r="R120" s="162">
        <f t="shared" ca="1" si="116"/>
        <v>302.35751923154783</v>
      </c>
      <c r="S120" s="162">
        <f t="shared" ca="1" si="116"/>
        <v>415.67514339458103</v>
      </c>
      <c r="T120" s="162">
        <f t="shared" ca="1" si="116"/>
        <v>278.4121149930848</v>
      </c>
      <c r="U120" s="162">
        <f t="shared" ca="1" si="116"/>
        <v>278.41756436957485</v>
      </c>
      <c r="V120" s="162">
        <f t="shared" ca="1" si="116"/>
        <v>241.29906150538773</v>
      </c>
      <c r="W120" s="162">
        <f t="shared" ca="1" si="116"/>
        <v>257.95964494692214</v>
      </c>
      <c r="X120" s="162">
        <f t="shared" ca="1" si="116"/>
        <v>271.2938558521692</v>
      </c>
      <c r="Y120" s="162">
        <f t="shared" ca="1" si="116"/>
        <v>335.77605719578673</v>
      </c>
      <c r="Z120" s="162">
        <f t="shared" ca="1" si="116"/>
        <v>335.77605719578673</v>
      </c>
      <c r="AA120" s="162">
        <f t="shared" ca="1" si="116"/>
        <v>335.77604861077822</v>
      </c>
      <c r="AB120" s="162">
        <f t="shared" ca="1" si="116"/>
        <v>335.77604861077816</v>
      </c>
      <c r="AC120" s="162">
        <f t="shared" ca="1" si="116"/>
        <v>335.77604861077816</v>
      </c>
      <c r="AD120" s="162">
        <f t="shared" ca="1" si="116"/>
        <v>264.98830373274848</v>
      </c>
      <c r="AE120" s="162">
        <f t="shared" ca="1" si="116"/>
        <v>319.10843310223197</v>
      </c>
      <c r="AF120" s="162">
        <f t="shared" ca="1" si="116"/>
        <v>457.08033552490627</v>
      </c>
      <c r="AG120" s="162">
        <f t="shared" ca="1" si="116"/>
        <v>457.08033552490627</v>
      </c>
      <c r="AH120" s="162">
        <f t="shared" ca="1" si="116"/>
        <v>457.08031715565193</v>
      </c>
      <c r="AI120" s="162">
        <f t="shared" ca="1" si="116"/>
        <v>457.08031715565187</v>
      </c>
      <c r="AJ120" s="162">
        <f t="shared" ca="1" si="116"/>
        <v>457.08031715565187</v>
      </c>
      <c r="AK120" s="162">
        <f t="shared" ca="1" si="116"/>
        <v>229.33982485016867</v>
      </c>
      <c r="AL120" s="162">
        <f t="shared" ca="1" si="116"/>
        <v>229.33982485016867</v>
      </c>
      <c r="AM120" s="162">
        <f t="shared" ca="1" si="116"/>
        <v>229.33982485016867</v>
      </c>
      <c r="AN120" s="162">
        <f t="shared" ca="1" si="116"/>
        <v>0</v>
      </c>
      <c r="AO120" s="162">
        <f t="shared" ca="1" si="116"/>
        <v>0</v>
      </c>
      <c r="AP120" s="162">
        <f t="shared" ca="1" si="116"/>
        <v>0</v>
      </c>
      <c r="AQ120" s="162">
        <f t="shared" ca="1" si="116"/>
        <v>0</v>
      </c>
      <c r="AR120" s="162">
        <f t="shared" ca="1" si="116"/>
        <v>0</v>
      </c>
      <c r="AS120" s="165">
        <f t="shared" ca="1" si="99"/>
        <v>39895.137004093958</v>
      </c>
      <c r="AT120" s="221"/>
      <c r="AU120" s="221"/>
      <c r="AV120" s="221"/>
      <c r="AW120" s="221"/>
      <c r="AX120" s="221"/>
      <c r="AY120" s="221"/>
      <c r="AZ120" s="222"/>
      <c r="BA120" s="222"/>
      <c r="BB120" s="222"/>
    </row>
    <row r="121" spans="2:54" outlineLevel="2">
      <c r="B121" s="216" t="str">
        <f t="shared" si="106"/>
        <v>4.3.1 - Inventário Florestal Pré-Corte</v>
      </c>
      <c r="D121" s="162">
        <f t="shared" ref="D121:D139" si="117">D24</f>
        <v>0</v>
      </c>
      <c r="E121" s="162">
        <f t="shared" ref="E121:AR121" si="118">E24</f>
        <v>30.810046903842498</v>
      </c>
      <c r="F121" s="162">
        <f t="shared" si="118"/>
        <v>30.810046903842498</v>
      </c>
      <c r="G121" s="162">
        <f t="shared" si="118"/>
        <v>30.81004690384249</v>
      </c>
      <c r="H121" s="162">
        <f t="shared" si="118"/>
        <v>30.81004690384249</v>
      </c>
      <c r="I121" s="162">
        <f t="shared" si="118"/>
        <v>30.81004438092031</v>
      </c>
      <c r="J121" s="162">
        <f t="shared" si="118"/>
        <v>30.810044380920303</v>
      </c>
      <c r="K121" s="162">
        <f t="shared" si="118"/>
        <v>30.810044380920303</v>
      </c>
      <c r="L121" s="162">
        <f t="shared" si="118"/>
        <v>0</v>
      </c>
      <c r="M121" s="162">
        <f t="shared" si="118"/>
        <v>0</v>
      </c>
      <c r="N121" s="162">
        <f t="shared" si="118"/>
        <v>0</v>
      </c>
      <c r="O121" s="162">
        <f t="shared" si="118"/>
        <v>0</v>
      </c>
      <c r="P121" s="162">
        <f t="shared" si="118"/>
        <v>0</v>
      </c>
      <c r="Q121" s="162">
        <f t="shared" si="118"/>
        <v>0</v>
      </c>
      <c r="R121" s="162">
        <f t="shared" si="118"/>
        <v>0</v>
      </c>
      <c r="S121" s="162">
        <f t="shared" si="118"/>
        <v>0</v>
      </c>
      <c r="T121" s="162">
        <f t="shared" si="118"/>
        <v>0</v>
      </c>
      <c r="U121" s="162">
        <f t="shared" si="118"/>
        <v>0</v>
      </c>
      <c r="V121" s="162">
        <f t="shared" si="118"/>
        <v>0</v>
      </c>
      <c r="W121" s="162">
        <f t="shared" si="118"/>
        <v>0</v>
      </c>
      <c r="X121" s="162">
        <f t="shared" si="118"/>
        <v>0</v>
      </c>
      <c r="Y121" s="162">
        <f t="shared" si="118"/>
        <v>0</v>
      </c>
      <c r="Z121" s="162">
        <f t="shared" si="118"/>
        <v>0</v>
      </c>
      <c r="AA121" s="162">
        <f t="shared" si="118"/>
        <v>0</v>
      </c>
      <c r="AB121" s="162">
        <f t="shared" si="118"/>
        <v>0</v>
      </c>
      <c r="AC121" s="162">
        <f t="shared" si="118"/>
        <v>0</v>
      </c>
      <c r="AD121" s="162">
        <f t="shared" si="118"/>
        <v>0</v>
      </c>
      <c r="AE121" s="162">
        <f t="shared" si="118"/>
        <v>0</v>
      </c>
      <c r="AF121" s="162">
        <f t="shared" si="118"/>
        <v>0</v>
      </c>
      <c r="AG121" s="162">
        <f t="shared" si="118"/>
        <v>0</v>
      </c>
      <c r="AH121" s="162">
        <f t="shared" si="118"/>
        <v>0</v>
      </c>
      <c r="AI121" s="162">
        <f t="shared" si="118"/>
        <v>0</v>
      </c>
      <c r="AJ121" s="162">
        <f t="shared" si="118"/>
        <v>0</v>
      </c>
      <c r="AK121" s="162">
        <f t="shared" si="118"/>
        <v>0</v>
      </c>
      <c r="AL121" s="162">
        <f t="shared" si="118"/>
        <v>0</v>
      </c>
      <c r="AM121" s="162">
        <f t="shared" si="118"/>
        <v>0</v>
      </c>
      <c r="AN121" s="162">
        <f t="shared" si="118"/>
        <v>0</v>
      </c>
      <c r="AO121" s="162">
        <f t="shared" si="118"/>
        <v>0</v>
      </c>
      <c r="AP121" s="162">
        <f t="shared" si="118"/>
        <v>0</v>
      </c>
      <c r="AQ121" s="162">
        <f t="shared" si="118"/>
        <v>0</v>
      </c>
      <c r="AR121" s="162">
        <f t="shared" si="118"/>
        <v>0</v>
      </c>
      <c r="AS121" s="165">
        <f t="shared" si="99"/>
        <v>215.67032075813091</v>
      </c>
      <c r="AT121" s="221"/>
      <c r="AU121" s="221"/>
      <c r="AV121" s="221"/>
      <c r="AW121" s="221"/>
      <c r="AX121" s="221"/>
      <c r="AY121" s="221"/>
      <c r="AZ121" s="222"/>
      <c r="BA121" s="222"/>
      <c r="BB121" s="222"/>
    </row>
    <row r="122" spans="2:54" outlineLevel="2">
      <c r="B122" s="216" t="str">
        <f t="shared" si="106"/>
        <v>4.3.2 - Manutenção de estradas</v>
      </c>
      <c r="D122" s="162">
        <f t="shared" si="117"/>
        <v>0</v>
      </c>
      <c r="E122" s="162">
        <f t="shared" ref="E122:AR122" si="119">E25</f>
        <v>69.960950649197869</v>
      </c>
      <c r="F122" s="162">
        <f t="shared" si="119"/>
        <v>69.960950649197869</v>
      </c>
      <c r="G122" s="162">
        <f t="shared" si="119"/>
        <v>69.960950649197869</v>
      </c>
      <c r="H122" s="162">
        <f t="shared" si="119"/>
        <v>69.960950649197869</v>
      </c>
      <c r="I122" s="162">
        <f t="shared" si="119"/>
        <v>69.960950649197869</v>
      </c>
      <c r="J122" s="162">
        <f t="shared" si="119"/>
        <v>69.960950649197869</v>
      </c>
      <c r="K122" s="162">
        <f t="shared" si="119"/>
        <v>69.960950649197869</v>
      </c>
      <c r="L122" s="162">
        <f t="shared" si="119"/>
        <v>69.960950649197869</v>
      </c>
      <c r="M122" s="162">
        <f t="shared" si="119"/>
        <v>69.960950649197869</v>
      </c>
      <c r="N122" s="162">
        <f t="shared" si="119"/>
        <v>69.960950649197869</v>
      </c>
      <c r="O122" s="162">
        <f t="shared" si="119"/>
        <v>69.960950649197869</v>
      </c>
      <c r="P122" s="162">
        <f t="shared" si="119"/>
        <v>69.960950649197869</v>
      </c>
      <c r="Q122" s="162">
        <f t="shared" si="119"/>
        <v>69.960950649197869</v>
      </c>
      <c r="R122" s="162">
        <f t="shared" si="119"/>
        <v>69.960950649197869</v>
      </c>
      <c r="S122" s="162">
        <f t="shared" si="119"/>
        <v>69.960950649197869</v>
      </c>
      <c r="T122" s="162">
        <f t="shared" si="119"/>
        <v>69.960950649197869</v>
      </c>
      <c r="U122" s="162">
        <f t="shared" si="119"/>
        <v>69.960950649197869</v>
      </c>
      <c r="V122" s="162">
        <f t="shared" si="119"/>
        <v>69.960950649197869</v>
      </c>
      <c r="W122" s="162">
        <f t="shared" si="119"/>
        <v>69.960950649197869</v>
      </c>
      <c r="X122" s="162">
        <f t="shared" si="119"/>
        <v>69.960950649197869</v>
      </c>
      <c r="Y122" s="162">
        <f t="shared" si="119"/>
        <v>69.960950649197869</v>
      </c>
      <c r="Z122" s="162">
        <f t="shared" si="119"/>
        <v>69.960950649197869</v>
      </c>
      <c r="AA122" s="162">
        <f t="shared" si="119"/>
        <v>69.960950649197869</v>
      </c>
      <c r="AB122" s="162">
        <f t="shared" si="119"/>
        <v>69.960950649197869</v>
      </c>
      <c r="AC122" s="162">
        <f t="shared" si="119"/>
        <v>69.960950649197869</v>
      </c>
      <c r="AD122" s="162">
        <f t="shared" si="119"/>
        <v>69.960950649197869</v>
      </c>
      <c r="AE122" s="162">
        <f t="shared" si="119"/>
        <v>69.960950649197869</v>
      </c>
      <c r="AF122" s="162">
        <f t="shared" si="119"/>
        <v>69.960950649197869</v>
      </c>
      <c r="AG122" s="162">
        <f t="shared" si="119"/>
        <v>69.960950649197869</v>
      </c>
      <c r="AH122" s="162">
        <f t="shared" si="119"/>
        <v>69.960950649197869</v>
      </c>
      <c r="AI122" s="162">
        <f t="shared" si="119"/>
        <v>69.960950649197869</v>
      </c>
      <c r="AJ122" s="162">
        <f t="shared" si="119"/>
        <v>69.960950649197869</v>
      </c>
      <c r="AK122" s="162">
        <f t="shared" si="119"/>
        <v>69.960950649197869</v>
      </c>
      <c r="AL122" s="162">
        <f t="shared" si="119"/>
        <v>69.960950649197869</v>
      </c>
      <c r="AM122" s="162">
        <f t="shared" si="119"/>
        <v>69.960950649197869</v>
      </c>
      <c r="AN122" s="162">
        <f t="shared" si="119"/>
        <v>0</v>
      </c>
      <c r="AO122" s="162">
        <f t="shared" si="119"/>
        <v>0</v>
      </c>
      <c r="AP122" s="162">
        <f t="shared" si="119"/>
        <v>0</v>
      </c>
      <c r="AQ122" s="162">
        <f t="shared" si="119"/>
        <v>0</v>
      </c>
      <c r="AR122" s="162">
        <f t="shared" si="119"/>
        <v>0</v>
      </c>
      <c r="AS122" s="165">
        <f t="shared" si="99"/>
        <v>2448.6332727219265</v>
      </c>
      <c r="AT122" s="221"/>
      <c r="AU122" s="221"/>
      <c r="AV122" s="221"/>
      <c r="AW122" s="221"/>
      <c r="AX122" s="221"/>
      <c r="AY122" s="221"/>
      <c r="AZ122" s="222"/>
      <c r="BA122" s="222"/>
      <c r="BB122" s="222"/>
    </row>
    <row r="123" spans="2:54" outlineLevel="2">
      <c r="B123" s="216" t="str">
        <f t="shared" si="106"/>
        <v>4.3.3 - Reconstrução da estrada principal / Rota alternativa</v>
      </c>
      <c r="D123" s="162">
        <f t="shared" si="117"/>
        <v>0</v>
      </c>
      <c r="E123" s="162">
        <f t="shared" ref="E123:AR125" si="120">E26</f>
        <v>0</v>
      </c>
      <c r="F123" s="162">
        <f t="shared" si="120"/>
        <v>0</v>
      </c>
      <c r="G123" s="162">
        <f t="shared" si="120"/>
        <v>0</v>
      </c>
      <c r="H123" s="162">
        <f t="shared" si="120"/>
        <v>0</v>
      </c>
      <c r="I123" s="162">
        <f t="shared" si="120"/>
        <v>0</v>
      </c>
      <c r="J123" s="162">
        <f t="shared" si="120"/>
        <v>0</v>
      </c>
      <c r="K123" s="162">
        <f t="shared" si="120"/>
        <v>0</v>
      </c>
      <c r="L123" s="162">
        <f t="shared" si="120"/>
        <v>0</v>
      </c>
      <c r="M123" s="162">
        <f t="shared" si="120"/>
        <v>0</v>
      </c>
      <c r="N123" s="162">
        <f t="shared" si="120"/>
        <v>0</v>
      </c>
      <c r="O123" s="162">
        <f t="shared" si="120"/>
        <v>0</v>
      </c>
      <c r="P123" s="162">
        <f t="shared" si="120"/>
        <v>0</v>
      </c>
      <c r="Q123" s="162">
        <f t="shared" si="120"/>
        <v>0</v>
      </c>
      <c r="R123" s="162">
        <f t="shared" si="120"/>
        <v>0</v>
      </c>
      <c r="S123" s="162">
        <f t="shared" si="120"/>
        <v>0</v>
      </c>
      <c r="T123" s="162">
        <f t="shared" si="120"/>
        <v>0</v>
      </c>
      <c r="U123" s="162">
        <f t="shared" si="120"/>
        <v>0</v>
      </c>
      <c r="V123" s="162">
        <f t="shared" si="120"/>
        <v>0</v>
      </c>
      <c r="W123" s="162">
        <f t="shared" si="120"/>
        <v>0</v>
      </c>
      <c r="X123" s="162">
        <f t="shared" si="120"/>
        <v>0</v>
      </c>
      <c r="Y123" s="162">
        <f t="shared" si="120"/>
        <v>0</v>
      </c>
      <c r="Z123" s="162">
        <f t="shared" si="120"/>
        <v>0</v>
      </c>
      <c r="AA123" s="162">
        <f t="shared" si="120"/>
        <v>0</v>
      </c>
      <c r="AB123" s="162">
        <f t="shared" si="120"/>
        <v>0</v>
      </c>
      <c r="AC123" s="162">
        <f t="shared" si="120"/>
        <v>0</v>
      </c>
      <c r="AD123" s="162">
        <f t="shared" si="120"/>
        <v>0</v>
      </c>
      <c r="AE123" s="162">
        <f t="shared" si="120"/>
        <v>0</v>
      </c>
      <c r="AF123" s="162">
        <f t="shared" si="120"/>
        <v>0</v>
      </c>
      <c r="AG123" s="162">
        <f t="shared" si="120"/>
        <v>0</v>
      </c>
      <c r="AH123" s="162">
        <f t="shared" si="120"/>
        <v>0</v>
      </c>
      <c r="AI123" s="162">
        <f t="shared" si="120"/>
        <v>0</v>
      </c>
      <c r="AJ123" s="162">
        <f t="shared" si="120"/>
        <v>0</v>
      </c>
      <c r="AK123" s="162">
        <f t="shared" si="120"/>
        <v>0</v>
      </c>
      <c r="AL123" s="162">
        <f t="shared" si="120"/>
        <v>0</v>
      </c>
      <c r="AM123" s="162">
        <f t="shared" si="120"/>
        <v>0</v>
      </c>
      <c r="AN123" s="162">
        <f t="shared" si="120"/>
        <v>0</v>
      </c>
      <c r="AO123" s="162">
        <f t="shared" si="120"/>
        <v>0</v>
      </c>
      <c r="AP123" s="162">
        <f t="shared" si="120"/>
        <v>0</v>
      </c>
      <c r="AQ123" s="162">
        <f t="shared" si="120"/>
        <v>0</v>
      </c>
      <c r="AR123" s="162">
        <f t="shared" si="120"/>
        <v>0</v>
      </c>
      <c r="AS123" s="165">
        <f t="shared" si="99"/>
        <v>0</v>
      </c>
      <c r="AT123" s="221"/>
      <c r="AU123" s="221"/>
      <c r="AV123" s="221"/>
      <c r="AW123" s="221"/>
      <c r="AX123" s="221"/>
      <c r="AY123" s="221"/>
      <c r="AZ123" s="222"/>
      <c r="BA123" s="222"/>
      <c r="BB123" s="222"/>
    </row>
    <row r="124" spans="2:54" outlineLevel="2">
      <c r="B124" s="216" t="str">
        <f t="shared" si="106"/>
        <v>4.3.4 - Recuperação das estradas de colheita florestal</v>
      </c>
      <c r="D124" s="162">
        <f t="shared" si="117"/>
        <v>0</v>
      </c>
      <c r="E124" s="162">
        <f t="shared" si="120"/>
        <v>0</v>
      </c>
      <c r="F124" s="162">
        <f t="shared" si="120"/>
        <v>0</v>
      </c>
      <c r="G124" s="162">
        <f t="shared" si="120"/>
        <v>0</v>
      </c>
      <c r="H124" s="162">
        <f t="shared" si="120"/>
        <v>0</v>
      </c>
      <c r="I124" s="162">
        <f t="shared" si="120"/>
        <v>0</v>
      </c>
      <c r="J124" s="162">
        <f t="shared" si="120"/>
        <v>0</v>
      </c>
      <c r="K124" s="162">
        <f t="shared" si="120"/>
        <v>0</v>
      </c>
      <c r="L124" s="162">
        <f t="shared" si="120"/>
        <v>0</v>
      </c>
      <c r="M124" s="162">
        <f t="shared" si="120"/>
        <v>0</v>
      </c>
      <c r="N124" s="162">
        <f t="shared" si="120"/>
        <v>0</v>
      </c>
      <c r="O124" s="162">
        <f t="shared" si="120"/>
        <v>0</v>
      </c>
      <c r="P124" s="162">
        <f t="shared" si="120"/>
        <v>0</v>
      </c>
      <c r="Q124" s="162">
        <f t="shared" si="120"/>
        <v>0</v>
      </c>
      <c r="R124" s="162">
        <f t="shared" si="120"/>
        <v>0</v>
      </c>
      <c r="S124" s="162">
        <f t="shared" si="120"/>
        <v>0</v>
      </c>
      <c r="T124" s="162">
        <f t="shared" si="120"/>
        <v>0</v>
      </c>
      <c r="U124" s="162">
        <f t="shared" si="120"/>
        <v>0</v>
      </c>
      <c r="V124" s="162">
        <f t="shared" si="120"/>
        <v>0</v>
      </c>
      <c r="W124" s="162">
        <f t="shared" si="120"/>
        <v>0</v>
      </c>
      <c r="X124" s="162">
        <f t="shared" si="120"/>
        <v>0</v>
      </c>
      <c r="Y124" s="162">
        <f t="shared" si="120"/>
        <v>0</v>
      </c>
      <c r="Z124" s="162">
        <f t="shared" si="120"/>
        <v>0</v>
      </c>
      <c r="AA124" s="162">
        <f t="shared" si="120"/>
        <v>0</v>
      </c>
      <c r="AB124" s="162">
        <f t="shared" si="120"/>
        <v>0</v>
      </c>
      <c r="AC124" s="162">
        <f t="shared" si="120"/>
        <v>0</v>
      </c>
      <c r="AD124" s="162">
        <f t="shared" si="120"/>
        <v>0</v>
      </c>
      <c r="AE124" s="162">
        <f t="shared" si="120"/>
        <v>0</v>
      </c>
      <c r="AF124" s="162">
        <f t="shared" si="120"/>
        <v>0</v>
      </c>
      <c r="AG124" s="162">
        <f t="shared" si="120"/>
        <v>0</v>
      </c>
      <c r="AH124" s="162">
        <f t="shared" si="120"/>
        <v>0</v>
      </c>
      <c r="AI124" s="162">
        <f t="shared" si="120"/>
        <v>0</v>
      </c>
      <c r="AJ124" s="162">
        <f t="shared" si="120"/>
        <v>0</v>
      </c>
      <c r="AK124" s="162">
        <f t="shared" si="120"/>
        <v>0</v>
      </c>
      <c r="AL124" s="162">
        <f t="shared" si="120"/>
        <v>0</v>
      </c>
      <c r="AM124" s="162">
        <f t="shared" si="120"/>
        <v>0</v>
      </c>
      <c r="AN124" s="162">
        <f t="shared" si="120"/>
        <v>0</v>
      </c>
      <c r="AO124" s="162">
        <f t="shared" si="120"/>
        <v>0</v>
      </c>
      <c r="AP124" s="162">
        <f t="shared" si="120"/>
        <v>0</v>
      </c>
      <c r="AQ124" s="162">
        <f t="shared" si="120"/>
        <v>0</v>
      </c>
      <c r="AR124" s="162">
        <f t="shared" si="120"/>
        <v>0</v>
      </c>
      <c r="AS124" s="165">
        <f t="shared" si="99"/>
        <v>0</v>
      </c>
      <c r="AT124" s="221"/>
      <c r="AU124" s="221"/>
      <c r="AV124" s="221"/>
      <c r="AW124" s="221"/>
      <c r="AX124" s="221"/>
      <c r="AY124" s="221"/>
      <c r="AZ124" s="222"/>
      <c r="BA124" s="222"/>
      <c r="BB124" s="222"/>
    </row>
    <row r="125" spans="2:54" outlineLevel="2">
      <c r="B125" s="216" t="str">
        <f t="shared" si="106"/>
        <v xml:space="preserve">4.3.5 - Manutenção Infraestrutura </v>
      </c>
      <c r="D125" s="162">
        <f t="shared" si="117"/>
        <v>0</v>
      </c>
      <c r="E125" s="162">
        <f t="shared" si="120"/>
        <v>25.547197131471957</v>
      </c>
      <c r="F125" s="162">
        <f t="shared" si="120"/>
        <v>25.547197131471957</v>
      </c>
      <c r="G125" s="162">
        <f t="shared" si="120"/>
        <v>25.547197131471957</v>
      </c>
      <c r="H125" s="162">
        <f t="shared" si="120"/>
        <v>25.547197131471957</v>
      </c>
      <c r="I125" s="162">
        <f t="shared" si="120"/>
        <v>25.547197131471957</v>
      </c>
      <c r="J125" s="162">
        <f t="shared" si="120"/>
        <v>25.547197131471957</v>
      </c>
      <c r="K125" s="162">
        <f t="shared" si="120"/>
        <v>25.547197131471957</v>
      </c>
      <c r="L125" s="162">
        <f t="shared" si="120"/>
        <v>25.547197131471957</v>
      </c>
      <c r="M125" s="162">
        <f t="shared" si="120"/>
        <v>25.547197131471957</v>
      </c>
      <c r="N125" s="162">
        <f t="shared" si="120"/>
        <v>25.547197131471957</v>
      </c>
      <c r="O125" s="162">
        <f t="shared" si="120"/>
        <v>25.547197131471957</v>
      </c>
      <c r="P125" s="162">
        <f t="shared" si="120"/>
        <v>25.547197131471957</v>
      </c>
      <c r="Q125" s="162">
        <f t="shared" si="120"/>
        <v>25.547197131471957</v>
      </c>
      <c r="R125" s="162">
        <f t="shared" si="120"/>
        <v>25.547197131471957</v>
      </c>
      <c r="S125" s="162">
        <f t="shared" si="120"/>
        <v>25.547197131471957</v>
      </c>
      <c r="T125" s="162">
        <f t="shared" si="120"/>
        <v>25.547197131471957</v>
      </c>
      <c r="U125" s="162">
        <f t="shared" si="120"/>
        <v>25.547197131471957</v>
      </c>
      <c r="V125" s="162">
        <f t="shared" si="120"/>
        <v>25.547197131471957</v>
      </c>
      <c r="W125" s="162">
        <f t="shared" si="120"/>
        <v>25.547197131471957</v>
      </c>
      <c r="X125" s="162">
        <f t="shared" si="120"/>
        <v>25.547197131471957</v>
      </c>
      <c r="Y125" s="162">
        <f t="shared" si="120"/>
        <v>25.547197131471957</v>
      </c>
      <c r="Z125" s="162">
        <f t="shared" si="120"/>
        <v>25.547197131471957</v>
      </c>
      <c r="AA125" s="162">
        <f t="shared" si="120"/>
        <v>25.547197131471957</v>
      </c>
      <c r="AB125" s="162">
        <f t="shared" si="120"/>
        <v>25.547197131471957</v>
      </c>
      <c r="AC125" s="162">
        <f t="shared" si="120"/>
        <v>25.547197131471957</v>
      </c>
      <c r="AD125" s="162">
        <f t="shared" si="120"/>
        <v>25.547197131471957</v>
      </c>
      <c r="AE125" s="162">
        <f t="shared" si="120"/>
        <v>25.547197131471957</v>
      </c>
      <c r="AF125" s="162">
        <f t="shared" si="120"/>
        <v>25.547197131471957</v>
      </c>
      <c r="AG125" s="162">
        <f t="shared" si="120"/>
        <v>25.547197131471957</v>
      </c>
      <c r="AH125" s="162">
        <f t="shared" si="120"/>
        <v>25.547197131471957</v>
      </c>
      <c r="AI125" s="162">
        <f t="shared" si="120"/>
        <v>25.547197131471957</v>
      </c>
      <c r="AJ125" s="162">
        <f t="shared" si="120"/>
        <v>25.547197131471957</v>
      </c>
      <c r="AK125" s="162">
        <f t="shared" si="120"/>
        <v>25.547197131471957</v>
      </c>
      <c r="AL125" s="162">
        <f t="shared" si="120"/>
        <v>25.547197131471957</v>
      </c>
      <c r="AM125" s="162">
        <f t="shared" si="120"/>
        <v>25.547197131471957</v>
      </c>
      <c r="AN125" s="162">
        <f t="shared" si="120"/>
        <v>0</v>
      </c>
      <c r="AO125" s="162">
        <f t="shared" si="120"/>
        <v>0</v>
      </c>
      <c r="AP125" s="162">
        <f t="shared" si="120"/>
        <v>0</v>
      </c>
      <c r="AQ125" s="162">
        <f t="shared" si="120"/>
        <v>0</v>
      </c>
      <c r="AR125" s="162">
        <f t="shared" si="120"/>
        <v>0</v>
      </c>
      <c r="AS125" s="165">
        <f t="shared" si="99"/>
        <v>894.15189960151872</v>
      </c>
      <c r="AT125" s="221"/>
      <c r="AU125" s="221"/>
      <c r="AV125" s="221"/>
      <c r="AW125" s="221"/>
      <c r="AX125" s="221"/>
      <c r="AY125" s="221"/>
      <c r="AZ125" s="222"/>
      <c r="BA125" s="222"/>
      <c r="BB125" s="222"/>
    </row>
    <row r="126" spans="2:54" outlineLevel="2">
      <c r="B126" s="216" t="str">
        <f t="shared" si="106"/>
        <v>4.3.6 - Recuperação florestal e silvicultura de nativas</v>
      </c>
      <c r="D126" s="162">
        <f t="shared" si="117"/>
        <v>0</v>
      </c>
      <c r="E126" s="162">
        <f t="shared" ref="E126:AR126" ca="1" si="121">E29</f>
        <v>0</v>
      </c>
      <c r="F126" s="162">
        <f t="shared" ca="1" si="121"/>
        <v>1731.9721253668954</v>
      </c>
      <c r="G126" s="162">
        <f t="shared" ca="1" si="121"/>
        <v>2278.9090347318038</v>
      </c>
      <c r="H126" s="162">
        <f t="shared" ca="1" si="121"/>
        <v>2187.7344771035096</v>
      </c>
      <c r="I126" s="162">
        <f t="shared" ca="1" si="121"/>
        <v>2192.8764711885674</v>
      </c>
      <c r="J126" s="162">
        <f t="shared" ca="1" si="121"/>
        <v>2297.5510037511449</v>
      </c>
      <c r="K126" s="162">
        <f t="shared" ca="1" si="121"/>
        <v>2261.3718271518078</v>
      </c>
      <c r="L126" s="162">
        <f t="shared" ca="1" si="121"/>
        <v>2192.619727565756</v>
      </c>
      <c r="M126" s="162">
        <f t="shared" ca="1" si="121"/>
        <v>803.13308721460453</v>
      </c>
      <c r="N126" s="162">
        <f t="shared" ca="1" si="121"/>
        <v>341.89635847713936</v>
      </c>
      <c r="O126" s="162">
        <f t="shared" ca="1" si="121"/>
        <v>246.42605455017528</v>
      </c>
      <c r="P126" s="162">
        <f t="shared" ca="1" si="121"/>
        <v>183.45958514934813</v>
      </c>
      <c r="Q126" s="162">
        <f t="shared" ca="1" si="121"/>
        <v>152.52309904764644</v>
      </c>
      <c r="R126" s="162">
        <f t="shared" ca="1" si="121"/>
        <v>125.95334198859487</v>
      </c>
      <c r="S126" s="162">
        <f t="shared" ca="1" si="121"/>
        <v>120.4810748700413</v>
      </c>
      <c r="T126" s="162">
        <f t="shared" ca="1" si="121"/>
        <v>87.582070504462706</v>
      </c>
      <c r="U126" s="162">
        <f t="shared" ca="1" si="121"/>
        <v>82.109806379839682</v>
      </c>
      <c r="V126" s="162">
        <f t="shared" ca="1" si="121"/>
        <v>44.991303515652547</v>
      </c>
      <c r="W126" s="162">
        <f t="shared" ca="1" si="121"/>
        <v>44.991303515652547</v>
      </c>
      <c r="X126" s="162">
        <f t="shared" ca="1" si="121"/>
        <v>44.991303515652547</v>
      </c>
      <c r="Y126" s="162">
        <f t="shared" ca="1" si="121"/>
        <v>44.991303515652547</v>
      </c>
      <c r="Z126" s="162">
        <f t="shared" ca="1" si="121"/>
        <v>44.991303515652547</v>
      </c>
      <c r="AA126" s="162">
        <f t="shared" ca="1" si="121"/>
        <v>44.991303515652547</v>
      </c>
      <c r="AB126" s="162">
        <f t="shared" ca="1" si="121"/>
        <v>44.991303515652547</v>
      </c>
      <c r="AC126" s="162">
        <f t="shared" ca="1" si="121"/>
        <v>44.991303515652547</v>
      </c>
      <c r="AD126" s="162">
        <f t="shared" ca="1" si="121"/>
        <v>44.991303515652547</v>
      </c>
      <c r="AE126" s="162">
        <f t="shared" ca="1" si="121"/>
        <v>44.991303515652547</v>
      </c>
      <c r="AF126" s="162">
        <f t="shared" ca="1" si="121"/>
        <v>44.991303515652547</v>
      </c>
      <c r="AG126" s="162">
        <f t="shared" ca="1" si="121"/>
        <v>44.991303515652547</v>
      </c>
      <c r="AH126" s="162">
        <f t="shared" ca="1" si="121"/>
        <v>44.991303515652547</v>
      </c>
      <c r="AI126" s="162">
        <f t="shared" ca="1" si="121"/>
        <v>44.991303515652547</v>
      </c>
      <c r="AJ126" s="162">
        <f t="shared" ca="1" si="121"/>
        <v>44.991303515652547</v>
      </c>
      <c r="AK126" s="162">
        <f t="shared" ca="1" si="121"/>
        <v>44.991303515652547</v>
      </c>
      <c r="AL126" s="162">
        <f t="shared" ca="1" si="121"/>
        <v>44.991303515652547</v>
      </c>
      <c r="AM126" s="162">
        <f t="shared" ca="1" si="121"/>
        <v>44.991303515652547</v>
      </c>
      <c r="AN126" s="162">
        <f t="shared" ca="1" si="121"/>
        <v>0</v>
      </c>
      <c r="AO126" s="162">
        <f t="shared" ca="1" si="121"/>
        <v>0</v>
      </c>
      <c r="AP126" s="162">
        <f t="shared" ca="1" si="121"/>
        <v>0</v>
      </c>
      <c r="AQ126" s="162">
        <f t="shared" ca="1" si="121"/>
        <v>0</v>
      </c>
      <c r="AR126" s="162">
        <f t="shared" ca="1" si="121"/>
        <v>0</v>
      </c>
      <c r="AS126" s="165">
        <f t="shared" ca="1" si="99"/>
        <v>18096.442608323094</v>
      </c>
      <c r="AT126" s="221"/>
      <c r="AU126" s="221"/>
      <c r="AV126" s="221"/>
      <c r="AW126" s="221"/>
      <c r="AX126" s="221"/>
      <c r="AY126" s="221"/>
      <c r="AZ126" s="222"/>
      <c r="BA126" s="222"/>
      <c r="BB126" s="222"/>
    </row>
    <row r="127" spans="2:54" outlineLevel="2">
      <c r="B127" s="216" t="str">
        <f t="shared" si="106"/>
        <v>4.3.7 - Erradicação de espécies invasoras</v>
      </c>
      <c r="D127" s="162">
        <f t="shared" si="117"/>
        <v>0</v>
      </c>
      <c r="E127" s="162">
        <f t="shared" ref="E127:AR127" si="122">E30</f>
        <v>42.525175595447017</v>
      </c>
      <c r="F127" s="162">
        <f t="shared" si="122"/>
        <v>42.525175595447017</v>
      </c>
      <c r="G127" s="162">
        <f t="shared" si="122"/>
        <v>42.525175595447017</v>
      </c>
      <c r="H127" s="162">
        <f t="shared" si="122"/>
        <v>42.525175595447017</v>
      </c>
      <c r="I127" s="162">
        <f t="shared" si="122"/>
        <v>42.525175595447017</v>
      </c>
      <c r="J127" s="162">
        <f t="shared" si="122"/>
        <v>42.525175595447017</v>
      </c>
      <c r="K127" s="162">
        <f t="shared" si="122"/>
        <v>42.525175595447017</v>
      </c>
      <c r="L127" s="162">
        <f t="shared" si="122"/>
        <v>42.525175595447017</v>
      </c>
      <c r="M127" s="162">
        <f t="shared" si="122"/>
        <v>42.525175595447017</v>
      </c>
      <c r="N127" s="162">
        <f t="shared" si="122"/>
        <v>42.525175595447017</v>
      </c>
      <c r="O127" s="162">
        <f t="shared" si="122"/>
        <v>42.525175595447017</v>
      </c>
      <c r="P127" s="162">
        <f t="shared" si="122"/>
        <v>42.525175595447017</v>
      </c>
      <c r="Q127" s="162">
        <f t="shared" si="122"/>
        <v>42.525175595447017</v>
      </c>
      <c r="R127" s="162">
        <f t="shared" si="122"/>
        <v>42.525175595447017</v>
      </c>
      <c r="S127" s="162">
        <f t="shared" si="122"/>
        <v>42.525175595447017</v>
      </c>
      <c r="T127" s="162">
        <f t="shared" si="122"/>
        <v>42.525175595447017</v>
      </c>
      <c r="U127" s="162">
        <f t="shared" si="122"/>
        <v>42.525175595447017</v>
      </c>
      <c r="V127" s="162">
        <f t="shared" si="122"/>
        <v>42.525175595447017</v>
      </c>
      <c r="W127" s="162">
        <f t="shared" si="122"/>
        <v>42.525175595447017</v>
      </c>
      <c r="X127" s="162">
        <f t="shared" si="122"/>
        <v>42.525175595447017</v>
      </c>
      <c r="Y127" s="162">
        <f t="shared" si="122"/>
        <v>42.525175595447017</v>
      </c>
      <c r="Z127" s="162">
        <f t="shared" si="122"/>
        <v>42.525175595447017</v>
      </c>
      <c r="AA127" s="162">
        <f t="shared" si="122"/>
        <v>42.525175595447017</v>
      </c>
      <c r="AB127" s="162">
        <f t="shared" si="122"/>
        <v>42.525175595447017</v>
      </c>
      <c r="AC127" s="162">
        <f t="shared" si="122"/>
        <v>42.525175595447017</v>
      </c>
      <c r="AD127" s="162">
        <f t="shared" si="122"/>
        <v>42.525175595447017</v>
      </c>
      <c r="AE127" s="162">
        <f t="shared" si="122"/>
        <v>42.525175595447017</v>
      </c>
      <c r="AF127" s="162">
        <f t="shared" si="122"/>
        <v>42.525175595447017</v>
      </c>
      <c r="AG127" s="162">
        <f t="shared" si="122"/>
        <v>42.525175595447017</v>
      </c>
      <c r="AH127" s="162">
        <f t="shared" si="122"/>
        <v>42.525175595447017</v>
      </c>
      <c r="AI127" s="162">
        <f t="shared" si="122"/>
        <v>42.525175595447017</v>
      </c>
      <c r="AJ127" s="162">
        <f t="shared" si="122"/>
        <v>42.525175595447017</v>
      </c>
      <c r="AK127" s="162">
        <f t="shared" si="122"/>
        <v>42.525175595447017</v>
      </c>
      <c r="AL127" s="162">
        <f t="shared" si="122"/>
        <v>42.525175595447017</v>
      </c>
      <c r="AM127" s="162">
        <f t="shared" si="122"/>
        <v>42.525175595447017</v>
      </c>
      <c r="AN127" s="162">
        <f t="shared" si="122"/>
        <v>0</v>
      </c>
      <c r="AO127" s="162">
        <f t="shared" si="122"/>
        <v>0</v>
      </c>
      <c r="AP127" s="162">
        <f t="shared" si="122"/>
        <v>0</v>
      </c>
      <c r="AQ127" s="162">
        <f t="shared" si="122"/>
        <v>0</v>
      </c>
      <c r="AR127" s="162">
        <f t="shared" si="122"/>
        <v>0</v>
      </c>
      <c r="AS127" s="165">
        <f t="shared" si="99"/>
        <v>1488.3811458406458</v>
      </c>
      <c r="AT127" s="221"/>
      <c r="AU127" s="221"/>
      <c r="AV127" s="221"/>
      <c r="AW127" s="221"/>
      <c r="AX127" s="221"/>
      <c r="AY127" s="221"/>
      <c r="AZ127" s="222"/>
      <c r="BA127" s="222"/>
      <c r="BB127" s="222"/>
    </row>
    <row r="128" spans="2:54" outlineLevel="2">
      <c r="B128" s="216" t="str">
        <f t="shared" si="106"/>
        <v>4.3.8 - Auditoria Florestal Independente</v>
      </c>
      <c r="D128" s="162">
        <f t="shared" si="117"/>
        <v>0</v>
      </c>
      <c r="E128" s="162">
        <f t="shared" ref="E128:AR128" si="123">E31</f>
        <v>0</v>
      </c>
      <c r="F128" s="162">
        <f t="shared" si="123"/>
        <v>0</v>
      </c>
      <c r="G128" s="162">
        <f t="shared" si="123"/>
        <v>0</v>
      </c>
      <c r="H128" s="162">
        <f t="shared" si="123"/>
        <v>0</v>
      </c>
      <c r="I128" s="162">
        <f t="shared" si="123"/>
        <v>0</v>
      </c>
      <c r="J128" s="162">
        <f t="shared" si="123"/>
        <v>0</v>
      </c>
      <c r="K128" s="162">
        <f t="shared" si="123"/>
        <v>0</v>
      </c>
      <c r="L128" s="162">
        <f t="shared" si="123"/>
        <v>0</v>
      </c>
      <c r="M128" s="162">
        <f t="shared" si="123"/>
        <v>0</v>
      </c>
      <c r="N128" s="162">
        <f t="shared" si="123"/>
        <v>0</v>
      </c>
      <c r="O128" s="162">
        <f t="shared" si="123"/>
        <v>0</v>
      </c>
      <c r="P128" s="162">
        <f t="shared" si="123"/>
        <v>0</v>
      </c>
      <c r="Q128" s="162">
        <f t="shared" si="123"/>
        <v>0</v>
      </c>
      <c r="R128" s="162">
        <f t="shared" si="123"/>
        <v>0</v>
      </c>
      <c r="S128" s="162">
        <f t="shared" si="123"/>
        <v>0</v>
      </c>
      <c r="T128" s="162">
        <f t="shared" si="123"/>
        <v>0</v>
      </c>
      <c r="U128" s="162">
        <f t="shared" si="123"/>
        <v>0</v>
      </c>
      <c r="V128" s="162">
        <f t="shared" si="123"/>
        <v>0</v>
      </c>
      <c r="W128" s="162">
        <f t="shared" si="123"/>
        <v>0</v>
      </c>
      <c r="X128" s="162">
        <f t="shared" si="123"/>
        <v>0</v>
      </c>
      <c r="Y128" s="162">
        <f t="shared" si="123"/>
        <v>0</v>
      </c>
      <c r="Z128" s="162">
        <f t="shared" si="123"/>
        <v>0</v>
      </c>
      <c r="AA128" s="162">
        <f t="shared" si="123"/>
        <v>0</v>
      </c>
      <c r="AB128" s="162">
        <f t="shared" si="123"/>
        <v>0</v>
      </c>
      <c r="AC128" s="162">
        <f t="shared" si="123"/>
        <v>0</v>
      </c>
      <c r="AD128" s="162">
        <f t="shared" si="123"/>
        <v>0</v>
      </c>
      <c r="AE128" s="162">
        <f t="shared" si="123"/>
        <v>0</v>
      </c>
      <c r="AF128" s="162">
        <f t="shared" si="123"/>
        <v>0</v>
      </c>
      <c r="AG128" s="162">
        <f t="shared" si="123"/>
        <v>0</v>
      </c>
      <c r="AH128" s="162">
        <f t="shared" si="123"/>
        <v>0</v>
      </c>
      <c r="AI128" s="162">
        <f t="shared" si="123"/>
        <v>0</v>
      </c>
      <c r="AJ128" s="162">
        <f t="shared" si="123"/>
        <v>0</v>
      </c>
      <c r="AK128" s="162">
        <f t="shared" si="123"/>
        <v>0</v>
      </c>
      <c r="AL128" s="162">
        <f t="shared" si="123"/>
        <v>0</v>
      </c>
      <c r="AM128" s="162">
        <f t="shared" si="123"/>
        <v>0</v>
      </c>
      <c r="AN128" s="162">
        <f t="shared" si="123"/>
        <v>0</v>
      </c>
      <c r="AO128" s="162">
        <f t="shared" si="123"/>
        <v>0</v>
      </c>
      <c r="AP128" s="162">
        <f t="shared" si="123"/>
        <v>0</v>
      </c>
      <c r="AQ128" s="162">
        <f t="shared" si="123"/>
        <v>0</v>
      </c>
      <c r="AR128" s="162">
        <f t="shared" si="123"/>
        <v>0</v>
      </c>
      <c r="AS128" s="165">
        <f t="shared" si="99"/>
        <v>0</v>
      </c>
      <c r="AT128" s="221"/>
      <c r="AU128" s="221"/>
      <c r="AV128" s="221"/>
      <c r="AW128" s="221"/>
      <c r="AX128" s="221"/>
      <c r="AY128" s="221"/>
      <c r="AZ128" s="222"/>
      <c r="BA128" s="222"/>
      <c r="BB128" s="222"/>
    </row>
    <row r="129" spans="2:54" outlineLevel="2">
      <c r="B129" s="216" t="str">
        <f t="shared" si="106"/>
        <v>4.3.9 - Obrigações acessórias (macrotemas)</v>
      </c>
      <c r="D129" s="162">
        <f t="shared" si="117"/>
        <v>0</v>
      </c>
      <c r="E129" s="162">
        <f t="shared" ref="E129:AR129" ca="1" si="124">E32</f>
        <v>1148.7272710497575</v>
      </c>
      <c r="F129" s="162">
        <f t="shared" ca="1" si="124"/>
        <v>1148.7272710497575</v>
      </c>
      <c r="G129" s="162">
        <f t="shared" ca="1" si="124"/>
        <v>1148.7272710497573</v>
      </c>
      <c r="H129" s="162">
        <f t="shared" ca="1" si="124"/>
        <v>1148.7272710497573</v>
      </c>
      <c r="I129" s="162">
        <f t="shared" ca="1" si="124"/>
        <v>991.67152369008988</v>
      </c>
      <c r="J129" s="162">
        <f t="shared" ca="1" si="124"/>
        <v>991.67152369008966</v>
      </c>
      <c r="K129" s="162">
        <f t="shared" ca="1" si="124"/>
        <v>991.67152369008966</v>
      </c>
      <c r="L129" s="162">
        <f t="shared" ca="1" si="124"/>
        <v>0</v>
      </c>
      <c r="M129" s="162">
        <f t="shared" ca="1" si="124"/>
        <v>1.1817536697821605</v>
      </c>
      <c r="N129" s="162">
        <f t="shared" ca="1" si="124"/>
        <v>1.4879229851929643</v>
      </c>
      <c r="O129" s="162">
        <f t="shared" ca="1" si="124"/>
        <v>4.6322529198344276</v>
      </c>
      <c r="P129" s="162">
        <f t="shared" ca="1" si="124"/>
        <v>6.7914069596490227</v>
      </c>
      <c r="Q129" s="162">
        <f t="shared" ca="1" si="124"/>
        <v>14.141114509789869</v>
      </c>
      <c r="R129" s="162">
        <f t="shared" ca="1" si="124"/>
        <v>22.460816050413882</v>
      </c>
      <c r="S129" s="162">
        <f t="shared" ca="1" si="124"/>
        <v>35.183788555852409</v>
      </c>
      <c r="T129" s="162">
        <f t="shared" ca="1" si="124"/>
        <v>36.886683296083</v>
      </c>
      <c r="U129" s="162">
        <f t="shared" ca="1" si="124"/>
        <v>42.364396797196086</v>
      </c>
      <c r="V129" s="162">
        <f t="shared" ca="1" si="124"/>
        <v>42.364396797196086</v>
      </c>
      <c r="W129" s="162">
        <f t="shared" ca="1" si="124"/>
        <v>59.024980238730485</v>
      </c>
      <c r="X129" s="162">
        <f t="shared" ca="1" si="124"/>
        <v>72.359191143977583</v>
      </c>
      <c r="Y129" s="162">
        <f t="shared" ca="1" si="124"/>
        <v>136.84139248759507</v>
      </c>
      <c r="Z129" s="162">
        <f t="shared" ca="1" si="124"/>
        <v>136.84139248759507</v>
      </c>
      <c r="AA129" s="162">
        <f t="shared" ca="1" si="124"/>
        <v>136.84138390258659</v>
      </c>
      <c r="AB129" s="162">
        <f t="shared" ca="1" si="124"/>
        <v>136.84138390258656</v>
      </c>
      <c r="AC129" s="162">
        <f t="shared" ca="1" si="124"/>
        <v>136.84138390258656</v>
      </c>
      <c r="AD129" s="162">
        <f t="shared" ca="1" si="124"/>
        <v>66.053639024556844</v>
      </c>
      <c r="AE129" s="162">
        <f t="shared" ca="1" si="124"/>
        <v>120.17376839404035</v>
      </c>
      <c r="AF129" s="162">
        <f t="shared" ca="1" si="124"/>
        <v>258.14567081671464</v>
      </c>
      <c r="AG129" s="162">
        <f t="shared" ca="1" si="124"/>
        <v>258.14567081671464</v>
      </c>
      <c r="AH129" s="162">
        <f t="shared" ca="1" si="124"/>
        <v>258.14565244746029</v>
      </c>
      <c r="AI129" s="162">
        <f t="shared" ca="1" si="124"/>
        <v>258.14565244746024</v>
      </c>
      <c r="AJ129" s="162">
        <f t="shared" ca="1" si="124"/>
        <v>258.14565244746024</v>
      </c>
      <c r="AK129" s="162">
        <f t="shared" ca="1" si="124"/>
        <v>30.405160141977049</v>
      </c>
      <c r="AL129" s="162">
        <f t="shared" ca="1" si="124"/>
        <v>30.405160141977049</v>
      </c>
      <c r="AM129" s="162">
        <f t="shared" ca="1" si="124"/>
        <v>30.405160141977049</v>
      </c>
      <c r="AN129" s="162">
        <f t="shared" si="124"/>
        <v>0</v>
      </c>
      <c r="AO129" s="162">
        <f t="shared" si="124"/>
        <v>0</v>
      </c>
      <c r="AP129" s="162">
        <f t="shared" si="124"/>
        <v>0</v>
      </c>
      <c r="AQ129" s="162">
        <f t="shared" si="124"/>
        <v>0</v>
      </c>
      <c r="AR129" s="162">
        <f t="shared" si="124"/>
        <v>0</v>
      </c>
      <c r="AS129" s="165">
        <f t="shared" ca="1" si="99"/>
        <v>10161.180482696287</v>
      </c>
      <c r="AT129" s="221"/>
      <c r="AU129" s="221"/>
      <c r="AV129" s="221"/>
      <c r="AW129" s="221"/>
      <c r="AX129" s="221"/>
      <c r="AY129" s="221"/>
      <c r="AZ129" s="222"/>
      <c r="BA129" s="222"/>
      <c r="BB129" s="222"/>
    </row>
    <row r="130" spans="2:54" outlineLevel="2">
      <c r="B130" s="216" t="str">
        <f t="shared" si="106"/>
        <v>4.3.10 - Outras obrigações (indicadores classificatórios)</v>
      </c>
      <c r="D130" s="162">
        <f t="shared" si="117"/>
        <v>0</v>
      </c>
      <c r="E130" s="162">
        <f t="shared" ref="E130:AR130" ca="1" si="125">E33</f>
        <v>765.81818069983842</v>
      </c>
      <c r="F130" s="162">
        <f t="shared" ca="1" si="125"/>
        <v>765.81818069983842</v>
      </c>
      <c r="G130" s="162">
        <f t="shared" ca="1" si="125"/>
        <v>765.81818069983831</v>
      </c>
      <c r="H130" s="162">
        <f t="shared" ca="1" si="125"/>
        <v>765.81818069983831</v>
      </c>
      <c r="I130" s="162">
        <f t="shared" ca="1" si="125"/>
        <v>661.11434912672655</v>
      </c>
      <c r="J130" s="162">
        <f t="shared" ca="1" si="125"/>
        <v>661.11434912672644</v>
      </c>
      <c r="K130" s="162">
        <f t="shared" ca="1" si="125"/>
        <v>661.11434912672644</v>
      </c>
      <c r="L130" s="162">
        <f t="shared" ca="1" si="125"/>
        <v>0</v>
      </c>
      <c r="M130" s="162">
        <f t="shared" ca="1" si="125"/>
        <v>0.78783577985477371</v>
      </c>
      <c r="N130" s="162">
        <f t="shared" si="125"/>
        <v>0</v>
      </c>
      <c r="O130" s="162">
        <f t="shared" si="125"/>
        <v>0</v>
      </c>
      <c r="P130" s="162">
        <f t="shared" si="125"/>
        <v>0</v>
      </c>
      <c r="Q130" s="162">
        <f t="shared" si="125"/>
        <v>0</v>
      </c>
      <c r="R130" s="162">
        <f t="shared" si="125"/>
        <v>0</v>
      </c>
      <c r="S130" s="162">
        <f t="shared" si="125"/>
        <v>0</v>
      </c>
      <c r="T130" s="162">
        <f t="shared" si="125"/>
        <v>0</v>
      </c>
      <c r="U130" s="162">
        <f t="shared" si="125"/>
        <v>0</v>
      </c>
      <c r="V130" s="162">
        <f t="shared" si="125"/>
        <v>0</v>
      </c>
      <c r="W130" s="162">
        <f t="shared" si="125"/>
        <v>0</v>
      </c>
      <c r="X130" s="162">
        <f t="shared" si="125"/>
        <v>0</v>
      </c>
      <c r="Y130" s="162">
        <f t="shared" si="125"/>
        <v>0</v>
      </c>
      <c r="Z130" s="162">
        <f t="shared" si="125"/>
        <v>0</v>
      </c>
      <c r="AA130" s="162">
        <f t="shared" si="125"/>
        <v>0</v>
      </c>
      <c r="AB130" s="162">
        <f t="shared" si="125"/>
        <v>0</v>
      </c>
      <c r="AC130" s="162">
        <f t="shared" si="125"/>
        <v>0</v>
      </c>
      <c r="AD130" s="162">
        <f t="shared" si="125"/>
        <v>0</v>
      </c>
      <c r="AE130" s="162">
        <f t="shared" si="125"/>
        <v>0</v>
      </c>
      <c r="AF130" s="162">
        <f t="shared" si="125"/>
        <v>0</v>
      </c>
      <c r="AG130" s="162">
        <f t="shared" si="125"/>
        <v>0</v>
      </c>
      <c r="AH130" s="162">
        <f t="shared" si="125"/>
        <v>0</v>
      </c>
      <c r="AI130" s="162">
        <f t="shared" si="125"/>
        <v>0</v>
      </c>
      <c r="AJ130" s="162">
        <f t="shared" si="125"/>
        <v>0</v>
      </c>
      <c r="AK130" s="162">
        <f t="shared" si="125"/>
        <v>0</v>
      </c>
      <c r="AL130" s="162">
        <f t="shared" si="125"/>
        <v>0</v>
      </c>
      <c r="AM130" s="162">
        <f t="shared" si="125"/>
        <v>0</v>
      </c>
      <c r="AN130" s="162">
        <f t="shared" si="125"/>
        <v>0</v>
      </c>
      <c r="AO130" s="162">
        <f t="shared" si="125"/>
        <v>0</v>
      </c>
      <c r="AP130" s="162">
        <f t="shared" si="125"/>
        <v>0</v>
      </c>
      <c r="AQ130" s="162">
        <f t="shared" si="125"/>
        <v>0</v>
      </c>
      <c r="AR130" s="162">
        <f t="shared" si="125"/>
        <v>0</v>
      </c>
      <c r="AS130" s="165">
        <f t="shared" ca="1" si="99"/>
        <v>5047.4036059593873</v>
      </c>
      <c r="AT130" s="221"/>
      <c r="AU130" s="221"/>
      <c r="AV130" s="221"/>
      <c r="AW130" s="221"/>
      <c r="AX130" s="221"/>
      <c r="AY130" s="221"/>
      <c r="AZ130" s="222"/>
      <c r="BA130" s="222"/>
      <c r="BB130" s="222"/>
    </row>
    <row r="131" spans="2:54" outlineLevel="2">
      <c r="B131" s="216" t="str">
        <f t="shared" si="106"/>
        <v>4.3.11- Consultorias Técnicas</v>
      </c>
      <c r="D131" s="162">
        <f t="shared" si="117"/>
        <v>0</v>
      </c>
      <c r="E131" s="162">
        <f t="shared" ref="E131:AR131" si="126">E34</f>
        <v>556.85132357477846</v>
      </c>
      <c r="F131" s="162">
        <f t="shared" si="126"/>
        <v>15.910037816422243</v>
      </c>
      <c r="G131" s="162">
        <f t="shared" si="126"/>
        <v>15.910037816422243</v>
      </c>
      <c r="H131" s="162">
        <f t="shared" si="126"/>
        <v>15.910037816422243</v>
      </c>
      <c r="I131" s="162">
        <f t="shared" si="126"/>
        <v>249.25725912394847</v>
      </c>
      <c r="J131" s="162">
        <f t="shared" si="126"/>
        <v>15.910037816422243</v>
      </c>
      <c r="K131" s="162">
        <f t="shared" si="126"/>
        <v>15.910037816422243</v>
      </c>
      <c r="L131" s="162">
        <f t="shared" si="126"/>
        <v>15.910037816422243</v>
      </c>
      <c r="M131" s="162">
        <f t="shared" si="126"/>
        <v>15.910037816422243</v>
      </c>
      <c r="N131" s="162">
        <f t="shared" si="126"/>
        <v>121.97695659257053</v>
      </c>
      <c r="O131" s="162">
        <f t="shared" si="126"/>
        <v>15.910037816422243</v>
      </c>
      <c r="P131" s="162">
        <f t="shared" si="126"/>
        <v>15.910037816422243</v>
      </c>
      <c r="Q131" s="162">
        <f t="shared" si="126"/>
        <v>15.910037816422243</v>
      </c>
      <c r="R131" s="162">
        <f t="shared" si="126"/>
        <v>15.910037816422243</v>
      </c>
      <c r="S131" s="162">
        <f t="shared" si="126"/>
        <v>121.97695659257053</v>
      </c>
      <c r="T131" s="162">
        <f t="shared" si="126"/>
        <v>15.910037816422243</v>
      </c>
      <c r="U131" s="162">
        <f t="shared" si="126"/>
        <v>15.910037816422243</v>
      </c>
      <c r="V131" s="162">
        <f t="shared" si="126"/>
        <v>15.910037816422243</v>
      </c>
      <c r="W131" s="162">
        <f t="shared" si="126"/>
        <v>15.910037816422243</v>
      </c>
      <c r="X131" s="162">
        <f t="shared" si="126"/>
        <v>15.910037816422243</v>
      </c>
      <c r="Y131" s="162">
        <f t="shared" si="126"/>
        <v>15.910037816422243</v>
      </c>
      <c r="Z131" s="162">
        <f t="shared" si="126"/>
        <v>15.910037816422243</v>
      </c>
      <c r="AA131" s="162">
        <f t="shared" si="126"/>
        <v>15.910037816422243</v>
      </c>
      <c r="AB131" s="162">
        <f t="shared" si="126"/>
        <v>15.910037816422243</v>
      </c>
      <c r="AC131" s="162">
        <f t="shared" si="126"/>
        <v>15.910037816422243</v>
      </c>
      <c r="AD131" s="162">
        <f t="shared" si="126"/>
        <v>15.910037816422243</v>
      </c>
      <c r="AE131" s="162">
        <f t="shared" si="126"/>
        <v>15.910037816422243</v>
      </c>
      <c r="AF131" s="162">
        <f t="shared" si="126"/>
        <v>15.910037816422243</v>
      </c>
      <c r="AG131" s="162">
        <f t="shared" si="126"/>
        <v>15.910037816422243</v>
      </c>
      <c r="AH131" s="162">
        <f t="shared" si="126"/>
        <v>15.910037816422243</v>
      </c>
      <c r="AI131" s="162">
        <f t="shared" si="126"/>
        <v>15.910037816422243</v>
      </c>
      <c r="AJ131" s="162">
        <f t="shared" si="126"/>
        <v>15.910037816422243</v>
      </c>
      <c r="AK131" s="162">
        <f t="shared" si="126"/>
        <v>15.910037816422243</v>
      </c>
      <c r="AL131" s="162">
        <f t="shared" si="126"/>
        <v>15.910037816422243</v>
      </c>
      <c r="AM131" s="162">
        <f t="shared" si="126"/>
        <v>15.910037816422243</v>
      </c>
      <c r="AN131" s="162">
        <f t="shared" si="126"/>
        <v>0</v>
      </c>
      <c r="AO131" s="162">
        <f t="shared" si="126"/>
        <v>0</v>
      </c>
      <c r="AP131" s="162">
        <f t="shared" si="126"/>
        <v>0</v>
      </c>
      <c r="AQ131" s="162">
        <f t="shared" si="126"/>
        <v>0</v>
      </c>
      <c r="AR131" s="162">
        <f t="shared" si="126"/>
        <v>0</v>
      </c>
      <c r="AS131" s="165">
        <f t="shared" si="99"/>
        <v>1543.27366819296</v>
      </c>
      <c r="AT131" s="221"/>
      <c r="AU131" s="221"/>
      <c r="AV131" s="221"/>
      <c r="AW131" s="221"/>
      <c r="AX131" s="221"/>
      <c r="AY131" s="221"/>
      <c r="AZ131" s="222"/>
      <c r="BA131" s="222"/>
      <c r="BB131" s="222"/>
    </row>
    <row r="132" spans="2:54" outlineLevel="1">
      <c r="B132" s="144" t="str">
        <f t="shared" si="106"/>
        <v>4.4 - Despesas Operacionais</v>
      </c>
      <c r="D132" s="162">
        <f t="shared" si="117"/>
        <v>0</v>
      </c>
      <c r="E132" s="162">
        <f t="shared" ref="E132:AR132" ca="1" si="127">E35</f>
        <v>1285.7669438289254</v>
      </c>
      <c r="F132" s="162">
        <f t="shared" ca="1" si="127"/>
        <v>1285.7669438289254</v>
      </c>
      <c r="G132" s="162">
        <f t="shared" ca="1" si="127"/>
        <v>1285.7669438289254</v>
      </c>
      <c r="H132" s="162">
        <f t="shared" ca="1" si="127"/>
        <v>1285.7669438289254</v>
      </c>
      <c r="I132" s="162">
        <f t="shared" ca="1" si="127"/>
        <v>1285.7669438289254</v>
      </c>
      <c r="J132" s="162">
        <f t="shared" ca="1" si="127"/>
        <v>1285.7669438289254</v>
      </c>
      <c r="K132" s="162">
        <f t="shared" ca="1" si="127"/>
        <v>1285.7669438289254</v>
      </c>
      <c r="L132" s="162">
        <f t="shared" ca="1" si="127"/>
        <v>1089.9090473005765</v>
      </c>
      <c r="M132" s="162">
        <f t="shared" ca="1" si="127"/>
        <v>1089.9090473005765</v>
      </c>
      <c r="N132" s="162">
        <f t="shared" ca="1" si="127"/>
        <v>1029.8187436534681</v>
      </c>
      <c r="O132" s="162">
        <f t="shared" ca="1" si="127"/>
        <v>1029.8187436534681</v>
      </c>
      <c r="P132" s="162">
        <f t="shared" ca="1" si="127"/>
        <v>1029.8187436534681</v>
      </c>
      <c r="Q132" s="162">
        <f t="shared" ca="1" si="127"/>
        <v>1029.8187436534681</v>
      </c>
      <c r="R132" s="162">
        <f t="shared" ca="1" si="127"/>
        <v>1029.8187436534681</v>
      </c>
      <c r="S132" s="162">
        <f t="shared" ca="1" si="127"/>
        <v>1029.8187436534681</v>
      </c>
      <c r="T132" s="162">
        <f t="shared" ca="1" si="127"/>
        <v>1029.8187436534681</v>
      </c>
      <c r="U132" s="162">
        <f t="shared" ca="1" si="127"/>
        <v>1029.8187436534681</v>
      </c>
      <c r="V132" s="162">
        <f t="shared" ca="1" si="127"/>
        <v>1029.8187436534681</v>
      </c>
      <c r="W132" s="162">
        <f t="shared" ca="1" si="127"/>
        <v>1029.8187436534681</v>
      </c>
      <c r="X132" s="162">
        <f t="shared" ca="1" si="127"/>
        <v>1029.8187436534681</v>
      </c>
      <c r="Y132" s="162">
        <f t="shared" ca="1" si="127"/>
        <v>1029.8187436534681</v>
      </c>
      <c r="Z132" s="162">
        <f t="shared" ca="1" si="127"/>
        <v>1029.8187436534681</v>
      </c>
      <c r="AA132" s="162">
        <f t="shared" ca="1" si="127"/>
        <v>1029.8187436534681</v>
      </c>
      <c r="AB132" s="162">
        <f t="shared" ca="1" si="127"/>
        <v>1029.8187436534681</v>
      </c>
      <c r="AC132" s="162">
        <f t="shared" ca="1" si="127"/>
        <v>1029.8187436534681</v>
      </c>
      <c r="AD132" s="162">
        <f t="shared" ca="1" si="127"/>
        <v>1029.8187436534681</v>
      </c>
      <c r="AE132" s="162">
        <f t="shared" ca="1" si="127"/>
        <v>1029.8187436534681</v>
      </c>
      <c r="AF132" s="162">
        <f t="shared" ca="1" si="127"/>
        <v>1029.8187436534681</v>
      </c>
      <c r="AG132" s="162">
        <f t="shared" ca="1" si="127"/>
        <v>1029.8187436534681</v>
      </c>
      <c r="AH132" s="162">
        <f t="shared" ca="1" si="127"/>
        <v>1029.8187436534681</v>
      </c>
      <c r="AI132" s="162">
        <f t="shared" ca="1" si="127"/>
        <v>1029.8187436534681</v>
      </c>
      <c r="AJ132" s="162">
        <f t="shared" ca="1" si="127"/>
        <v>1029.8187436534681</v>
      </c>
      <c r="AK132" s="162">
        <f t="shared" ca="1" si="127"/>
        <v>1029.8187436534681</v>
      </c>
      <c r="AL132" s="162">
        <f t="shared" ca="1" si="127"/>
        <v>1029.8187436534681</v>
      </c>
      <c r="AM132" s="162">
        <f t="shared" ca="1" si="127"/>
        <v>1029.8187436534681</v>
      </c>
      <c r="AN132" s="162">
        <f t="shared" ca="1" si="127"/>
        <v>0</v>
      </c>
      <c r="AO132" s="162">
        <f t="shared" ca="1" si="127"/>
        <v>0</v>
      </c>
      <c r="AP132" s="162">
        <f t="shared" ca="1" si="127"/>
        <v>0</v>
      </c>
      <c r="AQ132" s="162">
        <f t="shared" ca="1" si="127"/>
        <v>0</v>
      </c>
      <c r="AR132" s="162">
        <f t="shared" ca="1" si="127"/>
        <v>0</v>
      </c>
      <c r="AS132" s="165">
        <f t="shared" ca="1" si="99"/>
        <v>37955.474036393789</v>
      </c>
      <c r="AT132" s="221"/>
      <c r="AU132" s="221"/>
      <c r="AV132" s="221"/>
      <c r="AW132" s="221"/>
      <c r="AX132" s="221"/>
      <c r="AY132" s="221"/>
      <c r="AZ132" s="222"/>
      <c r="BA132" s="222"/>
      <c r="BB132" s="222"/>
    </row>
    <row r="133" spans="2:54" outlineLevel="2">
      <c r="B133" s="216" t="str">
        <f t="shared" si="106"/>
        <v>4.4.1 - Despesas com pessoal administrativo</v>
      </c>
      <c r="D133" s="162">
        <f t="shared" si="117"/>
        <v>0</v>
      </c>
      <c r="E133" s="162">
        <f t="shared" ref="E133:AR133" si="128">E36</f>
        <v>801.7827018211301</v>
      </c>
      <c r="F133" s="162">
        <f t="shared" si="128"/>
        <v>801.7827018211301</v>
      </c>
      <c r="G133" s="162">
        <f t="shared" si="128"/>
        <v>801.7827018211301</v>
      </c>
      <c r="H133" s="162">
        <f t="shared" si="128"/>
        <v>801.7827018211301</v>
      </c>
      <c r="I133" s="162">
        <f t="shared" si="128"/>
        <v>801.7827018211301</v>
      </c>
      <c r="J133" s="162">
        <f t="shared" si="128"/>
        <v>801.7827018211301</v>
      </c>
      <c r="K133" s="162">
        <f t="shared" si="128"/>
        <v>801.7827018211301</v>
      </c>
      <c r="L133" s="162">
        <f t="shared" si="128"/>
        <v>615.25137179413105</v>
      </c>
      <c r="M133" s="162">
        <f t="shared" si="128"/>
        <v>615.25137179413105</v>
      </c>
      <c r="N133" s="162">
        <f t="shared" si="128"/>
        <v>615.25137179413105</v>
      </c>
      <c r="O133" s="162">
        <f t="shared" si="128"/>
        <v>615.25137179413105</v>
      </c>
      <c r="P133" s="162">
        <f t="shared" si="128"/>
        <v>615.25137179413105</v>
      </c>
      <c r="Q133" s="162">
        <f t="shared" si="128"/>
        <v>615.25137179413105</v>
      </c>
      <c r="R133" s="162">
        <f t="shared" si="128"/>
        <v>615.25137179413105</v>
      </c>
      <c r="S133" s="162">
        <f t="shared" si="128"/>
        <v>615.25137179413105</v>
      </c>
      <c r="T133" s="162">
        <f t="shared" si="128"/>
        <v>615.25137179413105</v>
      </c>
      <c r="U133" s="162">
        <f t="shared" si="128"/>
        <v>615.25137179413105</v>
      </c>
      <c r="V133" s="162">
        <f t="shared" si="128"/>
        <v>615.25137179413105</v>
      </c>
      <c r="W133" s="162">
        <f t="shared" si="128"/>
        <v>615.25137179413105</v>
      </c>
      <c r="X133" s="162">
        <f t="shared" si="128"/>
        <v>615.25137179413105</v>
      </c>
      <c r="Y133" s="162">
        <f t="shared" si="128"/>
        <v>615.25137179413105</v>
      </c>
      <c r="Z133" s="162">
        <f t="shared" si="128"/>
        <v>615.25137179413105</v>
      </c>
      <c r="AA133" s="162">
        <f t="shared" si="128"/>
        <v>615.25137179413105</v>
      </c>
      <c r="AB133" s="162">
        <f t="shared" si="128"/>
        <v>615.25137179413105</v>
      </c>
      <c r="AC133" s="162">
        <f t="shared" si="128"/>
        <v>615.25137179413105</v>
      </c>
      <c r="AD133" s="162">
        <f t="shared" si="128"/>
        <v>615.25137179413105</v>
      </c>
      <c r="AE133" s="162">
        <f t="shared" si="128"/>
        <v>615.25137179413105</v>
      </c>
      <c r="AF133" s="162">
        <f t="shared" si="128"/>
        <v>615.25137179413105</v>
      </c>
      <c r="AG133" s="162">
        <f t="shared" si="128"/>
        <v>615.25137179413105</v>
      </c>
      <c r="AH133" s="162">
        <f t="shared" si="128"/>
        <v>615.25137179413105</v>
      </c>
      <c r="AI133" s="162">
        <f t="shared" si="128"/>
        <v>615.25137179413105</v>
      </c>
      <c r="AJ133" s="162">
        <f t="shared" si="128"/>
        <v>615.25137179413105</v>
      </c>
      <c r="AK133" s="162">
        <f t="shared" si="128"/>
        <v>615.25137179413105</v>
      </c>
      <c r="AL133" s="162">
        <f t="shared" si="128"/>
        <v>615.25137179413105</v>
      </c>
      <c r="AM133" s="162">
        <f t="shared" si="128"/>
        <v>615.25137179413105</v>
      </c>
      <c r="AN133" s="162">
        <f t="shared" si="128"/>
        <v>0</v>
      </c>
      <c r="AO133" s="162">
        <f t="shared" si="128"/>
        <v>0</v>
      </c>
      <c r="AP133" s="162">
        <f t="shared" si="128"/>
        <v>0</v>
      </c>
      <c r="AQ133" s="162">
        <f t="shared" si="128"/>
        <v>0</v>
      </c>
      <c r="AR133" s="162">
        <f t="shared" si="128"/>
        <v>0</v>
      </c>
      <c r="AS133" s="165">
        <f t="shared" si="99"/>
        <v>22839.5173229836</v>
      </c>
      <c r="AT133" s="221"/>
      <c r="AU133" s="221"/>
      <c r="AV133" s="221"/>
      <c r="AW133" s="221"/>
      <c r="AX133" s="221"/>
      <c r="AY133" s="221"/>
      <c r="AZ133" s="222"/>
      <c r="BA133" s="222"/>
      <c r="BB133" s="222"/>
    </row>
    <row r="134" spans="2:54" outlineLevel="2">
      <c r="B134" s="216" t="str">
        <f t="shared" si="106"/>
        <v>4.4.2 - Despesa com pessoal da brigada de incêndio</v>
      </c>
      <c r="D134" s="162">
        <f t="shared" si="117"/>
        <v>0</v>
      </c>
      <c r="E134" s="162">
        <f t="shared" ref="E134:AR134" si="129">E37</f>
        <v>104.5819318943563</v>
      </c>
      <c r="F134" s="162">
        <f t="shared" si="129"/>
        <v>104.5819318943563</v>
      </c>
      <c r="G134" s="162">
        <f t="shared" si="129"/>
        <v>104.5819318943563</v>
      </c>
      <c r="H134" s="162">
        <f t="shared" si="129"/>
        <v>104.5819318943563</v>
      </c>
      <c r="I134" s="162">
        <f t="shared" si="129"/>
        <v>104.5819318943563</v>
      </c>
      <c r="J134" s="162">
        <f t="shared" si="129"/>
        <v>104.5819318943563</v>
      </c>
      <c r="K134" s="162">
        <f t="shared" si="129"/>
        <v>104.5819318943563</v>
      </c>
      <c r="L134" s="162">
        <f t="shared" si="129"/>
        <v>104.5819318943563</v>
      </c>
      <c r="M134" s="162">
        <f t="shared" si="129"/>
        <v>104.5819318943563</v>
      </c>
      <c r="N134" s="162">
        <f t="shared" si="129"/>
        <v>104.5819318943563</v>
      </c>
      <c r="O134" s="162">
        <f t="shared" si="129"/>
        <v>104.5819318943563</v>
      </c>
      <c r="P134" s="162">
        <f t="shared" si="129"/>
        <v>104.5819318943563</v>
      </c>
      <c r="Q134" s="162">
        <f t="shared" si="129"/>
        <v>104.5819318943563</v>
      </c>
      <c r="R134" s="162">
        <f t="shared" si="129"/>
        <v>104.5819318943563</v>
      </c>
      <c r="S134" s="162">
        <f t="shared" si="129"/>
        <v>104.5819318943563</v>
      </c>
      <c r="T134" s="162">
        <f t="shared" si="129"/>
        <v>104.5819318943563</v>
      </c>
      <c r="U134" s="162">
        <f t="shared" si="129"/>
        <v>104.5819318943563</v>
      </c>
      <c r="V134" s="162">
        <f t="shared" si="129"/>
        <v>104.5819318943563</v>
      </c>
      <c r="W134" s="162">
        <f t="shared" si="129"/>
        <v>104.5819318943563</v>
      </c>
      <c r="X134" s="162">
        <f t="shared" si="129"/>
        <v>104.5819318943563</v>
      </c>
      <c r="Y134" s="162">
        <f t="shared" si="129"/>
        <v>104.5819318943563</v>
      </c>
      <c r="Z134" s="162">
        <f t="shared" si="129"/>
        <v>104.5819318943563</v>
      </c>
      <c r="AA134" s="162">
        <f t="shared" si="129"/>
        <v>104.5819318943563</v>
      </c>
      <c r="AB134" s="162">
        <f t="shared" si="129"/>
        <v>104.5819318943563</v>
      </c>
      <c r="AC134" s="162">
        <f t="shared" si="129"/>
        <v>104.5819318943563</v>
      </c>
      <c r="AD134" s="162">
        <f t="shared" si="129"/>
        <v>104.5819318943563</v>
      </c>
      <c r="AE134" s="162">
        <f t="shared" si="129"/>
        <v>104.5819318943563</v>
      </c>
      <c r="AF134" s="162">
        <f t="shared" si="129"/>
        <v>104.5819318943563</v>
      </c>
      <c r="AG134" s="162">
        <f t="shared" si="129"/>
        <v>104.5819318943563</v>
      </c>
      <c r="AH134" s="162">
        <f t="shared" si="129"/>
        <v>104.5819318943563</v>
      </c>
      <c r="AI134" s="162">
        <f t="shared" si="129"/>
        <v>104.5819318943563</v>
      </c>
      <c r="AJ134" s="162">
        <f t="shared" si="129"/>
        <v>104.5819318943563</v>
      </c>
      <c r="AK134" s="162">
        <f t="shared" si="129"/>
        <v>104.5819318943563</v>
      </c>
      <c r="AL134" s="162">
        <f t="shared" si="129"/>
        <v>104.5819318943563</v>
      </c>
      <c r="AM134" s="162">
        <f t="shared" si="129"/>
        <v>104.5819318943563</v>
      </c>
      <c r="AN134" s="162">
        <f t="shared" si="129"/>
        <v>0</v>
      </c>
      <c r="AO134" s="162">
        <f t="shared" si="129"/>
        <v>0</v>
      </c>
      <c r="AP134" s="162">
        <f t="shared" si="129"/>
        <v>0</v>
      </c>
      <c r="AQ134" s="162">
        <f t="shared" si="129"/>
        <v>0</v>
      </c>
      <c r="AR134" s="162">
        <f t="shared" si="129"/>
        <v>0</v>
      </c>
      <c r="AS134" s="165">
        <f t="shared" si="99"/>
        <v>3660.3676163024711</v>
      </c>
      <c r="AT134" s="221"/>
      <c r="AU134" s="221"/>
      <c r="AV134" s="221"/>
      <c r="AW134" s="221"/>
      <c r="AX134" s="221"/>
      <c r="AY134" s="221"/>
      <c r="AZ134" s="222"/>
      <c r="BA134" s="222"/>
      <c r="BB134" s="222"/>
    </row>
    <row r="135" spans="2:54" outlineLevel="2">
      <c r="B135" s="216" t="str">
        <f t="shared" si="106"/>
        <v>4.4.3 - Seguros</v>
      </c>
      <c r="D135" s="162">
        <f t="shared" si="117"/>
        <v>0</v>
      </c>
      <c r="E135" s="162">
        <f t="shared" ref="E135:AR135" ca="1" si="130">E38</f>
        <v>122.90470105955207</v>
      </c>
      <c r="F135" s="162">
        <f t="shared" ca="1" si="130"/>
        <v>122.90470105955207</v>
      </c>
      <c r="G135" s="162">
        <f t="shared" ca="1" si="130"/>
        <v>122.90470105955207</v>
      </c>
      <c r="H135" s="162">
        <f t="shared" ca="1" si="130"/>
        <v>122.90470105955207</v>
      </c>
      <c r="I135" s="162">
        <f t="shared" ca="1" si="130"/>
        <v>122.90470105955207</v>
      </c>
      <c r="J135" s="162">
        <f t="shared" ca="1" si="130"/>
        <v>122.90470105955207</v>
      </c>
      <c r="K135" s="162">
        <f t="shared" ca="1" si="130"/>
        <v>122.90470105955207</v>
      </c>
      <c r="L135" s="162">
        <f t="shared" ca="1" si="130"/>
        <v>122.90470105955207</v>
      </c>
      <c r="M135" s="162">
        <f t="shared" ca="1" si="130"/>
        <v>122.90470105955207</v>
      </c>
      <c r="N135" s="162">
        <f t="shared" ca="1" si="130"/>
        <v>122.90470105955207</v>
      </c>
      <c r="O135" s="162">
        <f t="shared" ca="1" si="130"/>
        <v>122.90470105955207</v>
      </c>
      <c r="P135" s="162">
        <f t="shared" ca="1" si="130"/>
        <v>122.90470105955207</v>
      </c>
      <c r="Q135" s="162">
        <f t="shared" ca="1" si="130"/>
        <v>122.90470105955207</v>
      </c>
      <c r="R135" s="162">
        <f t="shared" ca="1" si="130"/>
        <v>122.90470105955207</v>
      </c>
      <c r="S135" s="162">
        <f t="shared" ca="1" si="130"/>
        <v>122.90470105955207</v>
      </c>
      <c r="T135" s="162">
        <f t="shared" ca="1" si="130"/>
        <v>122.90470105955207</v>
      </c>
      <c r="U135" s="162">
        <f t="shared" ca="1" si="130"/>
        <v>122.90470105955207</v>
      </c>
      <c r="V135" s="162">
        <f t="shared" ca="1" si="130"/>
        <v>122.90470105955207</v>
      </c>
      <c r="W135" s="162">
        <f t="shared" ca="1" si="130"/>
        <v>122.90470105955207</v>
      </c>
      <c r="X135" s="162">
        <f t="shared" ca="1" si="130"/>
        <v>122.90470105955207</v>
      </c>
      <c r="Y135" s="162">
        <f t="shared" ca="1" si="130"/>
        <v>122.90470105955207</v>
      </c>
      <c r="Z135" s="162">
        <f t="shared" ca="1" si="130"/>
        <v>122.90470105955207</v>
      </c>
      <c r="AA135" s="162">
        <f t="shared" ca="1" si="130"/>
        <v>122.90470105955207</v>
      </c>
      <c r="AB135" s="162">
        <f t="shared" ca="1" si="130"/>
        <v>122.90470105955207</v>
      </c>
      <c r="AC135" s="162">
        <f t="shared" ca="1" si="130"/>
        <v>122.90470105955207</v>
      </c>
      <c r="AD135" s="162">
        <f t="shared" ca="1" si="130"/>
        <v>122.90470105955207</v>
      </c>
      <c r="AE135" s="162">
        <f t="shared" ca="1" si="130"/>
        <v>122.90470105955207</v>
      </c>
      <c r="AF135" s="162">
        <f t="shared" ca="1" si="130"/>
        <v>122.90470105955207</v>
      </c>
      <c r="AG135" s="162">
        <f t="shared" ca="1" si="130"/>
        <v>122.90470105955207</v>
      </c>
      <c r="AH135" s="162">
        <f t="shared" ca="1" si="130"/>
        <v>122.90470105955207</v>
      </c>
      <c r="AI135" s="162">
        <f t="shared" ca="1" si="130"/>
        <v>122.90470105955207</v>
      </c>
      <c r="AJ135" s="162">
        <f t="shared" ca="1" si="130"/>
        <v>122.90470105955207</v>
      </c>
      <c r="AK135" s="162">
        <f t="shared" ca="1" si="130"/>
        <v>122.90470105955207</v>
      </c>
      <c r="AL135" s="162">
        <f t="shared" ca="1" si="130"/>
        <v>122.90470105955207</v>
      </c>
      <c r="AM135" s="162">
        <f t="shared" ca="1" si="130"/>
        <v>122.90470105955207</v>
      </c>
      <c r="AN135" s="162">
        <f t="shared" ca="1" si="130"/>
        <v>0</v>
      </c>
      <c r="AO135" s="162">
        <f t="shared" ca="1" si="130"/>
        <v>0</v>
      </c>
      <c r="AP135" s="162">
        <f t="shared" ca="1" si="130"/>
        <v>0</v>
      </c>
      <c r="AQ135" s="162">
        <f t="shared" ca="1" si="130"/>
        <v>0</v>
      </c>
      <c r="AR135" s="162">
        <f t="shared" ca="1" si="130"/>
        <v>0</v>
      </c>
      <c r="AS135" s="165">
        <f t="shared" ca="1" si="99"/>
        <v>4301.6645370843262</v>
      </c>
      <c r="AT135" s="221"/>
      <c r="AU135" s="221"/>
      <c r="AV135" s="221"/>
      <c r="AW135" s="221"/>
      <c r="AX135" s="221"/>
      <c r="AY135" s="221"/>
      <c r="AZ135" s="222"/>
      <c r="BA135" s="222"/>
      <c r="BB135" s="222"/>
    </row>
    <row r="136" spans="2:54" outlineLevel="2">
      <c r="B136" s="216" t="str">
        <f t="shared" si="106"/>
        <v>4.4.4 - Garantias</v>
      </c>
      <c r="D136" s="162">
        <f t="shared" si="117"/>
        <v>0</v>
      </c>
      <c r="E136" s="162">
        <f t="shared" ref="E136:AR136" ca="1" si="131">E39</f>
        <v>114.45772123258713</v>
      </c>
      <c r="F136" s="162">
        <f t="shared" ca="1" si="131"/>
        <v>114.45772123258713</v>
      </c>
      <c r="G136" s="162">
        <f t="shared" ca="1" si="131"/>
        <v>114.45772123258713</v>
      </c>
      <c r="H136" s="162">
        <f t="shared" ca="1" si="131"/>
        <v>114.45772123258713</v>
      </c>
      <c r="I136" s="162">
        <f t="shared" ca="1" si="131"/>
        <v>114.45772123258713</v>
      </c>
      <c r="J136" s="162">
        <f t="shared" ca="1" si="131"/>
        <v>114.45772123258713</v>
      </c>
      <c r="K136" s="162">
        <f t="shared" ca="1" si="131"/>
        <v>114.45772123258713</v>
      </c>
      <c r="L136" s="162">
        <f t="shared" ca="1" si="131"/>
        <v>114.45772123258713</v>
      </c>
      <c r="M136" s="162">
        <f t="shared" ca="1" si="131"/>
        <v>114.45772123258713</v>
      </c>
      <c r="N136" s="162">
        <f t="shared" ca="1" si="131"/>
        <v>57.228860616293566</v>
      </c>
      <c r="O136" s="162">
        <f t="shared" ca="1" si="131"/>
        <v>57.228860616293566</v>
      </c>
      <c r="P136" s="162">
        <f t="shared" ca="1" si="131"/>
        <v>57.228860616293566</v>
      </c>
      <c r="Q136" s="162">
        <f t="shared" ca="1" si="131"/>
        <v>57.228860616293566</v>
      </c>
      <c r="R136" s="162">
        <f t="shared" ca="1" si="131"/>
        <v>57.228860616293566</v>
      </c>
      <c r="S136" s="162">
        <f t="shared" ca="1" si="131"/>
        <v>57.228860616293566</v>
      </c>
      <c r="T136" s="162">
        <f t="shared" ca="1" si="131"/>
        <v>57.228860616293566</v>
      </c>
      <c r="U136" s="162">
        <f t="shared" ca="1" si="131"/>
        <v>57.228860616293566</v>
      </c>
      <c r="V136" s="162">
        <f t="shared" ca="1" si="131"/>
        <v>57.228860616293566</v>
      </c>
      <c r="W136" s="162">
        <f t="shared" ca="1" si="131"/>
        <v>57.228860616293566</v>
      </c>
      <c r="X136" s="162">
        <f t="shared" ca="1" si="131"/>
        <v>57.228860616293566</v>
      </c>
      <c r="Y136" s="162">
        <f t="shared" ca="1" si="131"/>
        <v>57.228860616293566</v>
      </c>
      <c r="Z136" s="162">
        <f t="shared" ca="1" si="131"/>
        <v>57.228860616293566</v>
      </c>
      <c r="AA136" s="162">
        <f t="shared" ca="1" si="131"/>
        <v>57.228860616293566</v>
      </c>
      <c r="AB136" s="162">
        <f t="shared" ca="1" si="131"/>
        <v>57.228860616293566</v>
      </c>
      <c r="AC136" s="162">
        <f t="shared" ca="1" si="131"/>
        <v>57.228860616293566</v>
      </c>
      <c r="AD136" s="162">
        <f t="shared" ca="1" si="131"/>
        <v>57.228860616293566</v>
      </c>
      <c r="AE136" s="162">
        <f t="shared" ca="1" si="131"/>
        <v>57.228860616293566</v>
      </c>
      <c r="AF136" s="162">
        <f t="shared" ca="1" si="131"/>
        <v>57.228860616293566</v>
      </c>
      <c r="AG136" s="162">
        <f t="shared" ca="1" si="131"/>
        <v>57.228860616293566</v>
      </c>
      <c r="AH136" s="162">
        <f t="shared" ca="1" si="131"/>
        <v>57.228860616293566</v>
      </c>
      <c r="AI136" s="162">
        <f t="shared" ca="1" si="131"/>
        <v>57.228860616293566</v>
      </c>
      <c r="AJ136" s="162">
        <f t="shared" ca="1" si="131"/>
        <v>57.228860616293566</v>
      </c>
      <c r="AK136" s="162">
        <f t="shared" ca="1" si="131"/>
        <v>57.228860616293566</v>
      </c>
      <c r="AL136" s="162">
        <f t="shared" ca="1" si="131"/>
        <v>57.228860616293566</v>
      </c>
      <c r="AM136" s="162">
        <f t="shared" ca="1" si="131"/>
        <v>57.228860616293566</v>
      </c>
      <c r="AN136" s="162">
        <f t="shared" ca="1" si="131"/>
        <v>0</v>
      </c>
      <c r="AO136" s="162">
        <f t="shared" ca="1" si="131"/>
        <v>0</v>
      </c>
      <c r="AP136" s="162">
        <f t="shared" ca="1" si="131"/>
        <v>0</v>
      </c>
      <c r="AQ136" s="162">
        <f t="shared" ca="1" si="131"/>
        <v>0</v>
      </c>
      <c r="AR136" s="162">
        <f t="shared" ca="1" si="131"/>
        <v>0</v>
      </c>
      <c r="AS136" s="165">
        <f t="shared" ca="1" si="99"/>
        <v>2518.0698671169189</v>
      </c>
      <c r="AT136" s="221"/>
      <c r="AU136" s="221"/>
      <c r="AV136" s="221"/>
      <c r="AW136" s="221"/>
      <c r="AX136" s="221"/>
      <c r="AY136" s="221"/>
      <c r="AZ136" s="222"/>
      <c r="BA136" s="222"/>
      <c r="BB136" s="222"/>
    </row>
    <row r="137" spans="2:54" outlineLevel="2">
      <c r="B137" s="216" t="str">
        <f t="shared" si="106"/>
        <v>4.4.5 - Auditoria Contábil</v>
      </c>
      <c r="D137" s="162">
        <f t="shared" si="117"/>
        <v>0</v>
      </c>
      <c r="E137" s="162">
        <f t="shared" ref="E137:AR137" si="132">E40</f>
        <v>84.853535020918628</v>
      </c>
      <c r="F137" s="162">
        <f t="shared" si="132"/>
        <v>84.853535020918628</v>
      </c>
      <c r="G137" s="162">
        <f t="shared" si="132"/>
        <v>84.853535020918628</v>
      </c>
      <c r="H137" s="162">
        <f t="shared" si="132"/>
        <v>84.853535020918628</v>
      </c>
      <c r="I137" s="162">
        <f t="shared" si="132"/>
        <v>84.853535020918628</v>
      </c>
      <c r="J137" s="162">
        <f t="shared" si="132"/>
        <v>84.853535020918628</v>
      </c>
      <c r="K137" s="162">
        <f t="shared" si="132"/>
        <v>84.853535020918628</v>
      </c>
      <c r="L137" s="162">
        <f t="shared" si="132"/>
        <v>84.853535020918628</v>
      </c>
      <c r="M137" s="162">
        <f t="shared" si="132"/>
        <v>84.853535020918628</v>
      </c>
      <c r="N137" s="162">
        <f t="shared" si="132"/>
        <v>84.853535020918628</v>
      </c>
      <c r="O137" s="162">
        <f t="shared" si="132"/>
        <v>84.853535020918628</v>
      </c>
      <c r="P137" s="162">
        <f t="shared" si="132"/>
        <v>84.853535020918628</v>
      </c>
      <c r="Q137" s="162">
        <f t="shared" si="132"/>
        <v>84.853535020918628</v>
      </c>
      <c r="R137" s="162">
        <f t="shared" si="132"/>
        <v>84.853535020918628</v>
      </c>
      <c r="S137" s="162">
        <f t="shared" si="132"/>
        <v>84.853535020918628</v>
      </c>
      <c r="T137" s="162">
        <f t="shared" si="132"/>
        <v>84.853535020918628</v>
      </c>
      <c r="U137" s="162">
        <f t="shared" si="132"/>
        <v>84.853535020918628</v>
      </c>
      <c r="V137" s="162">
        <f t="shared" si="132"/>
        <v>84.853535020918628</v>
      </c>
      <c r="W137" s="162">
        <f t="shared" si="132"/>
        <v>84.853535020918628</v>
      </c>
      <c r="X137" s="162">
        <f t="shared" si="132"/>
        <v>84.853535020918628</v>
      </c>
      <c r="Y137" s="162">
        <f t="shared" si="132"/>
        <v>84.853535020918628</v>
      </c>
      <c r="Z137" s="162">
        <f t="shared" si="132"/>
        <v>84.853535020918628</v>
      </c>
      <c r="AA137" s="162">
        <f t="shared" si="132"/>
        <v>84.853535020918628</v>
      </c>
      <c r="AB137" s="162">
        <f t="shared" si="132"/>
        <v>84.853535020918628</v>
      </c>
      <c r="AC137" s="162">
        <f t="shared" si="132"/>
        <v>84.853535020918628</v>
      </c>
      <c r="AD137" s="162">
        <f t="shared" si="132"/>
        <v>84.853535020918628</v>
      </c>
      <c r="AE137" s="162">
        <f t="shared" si="132"/>
        <v>84.853535020918628</v>
      </c>
      <c r="AF137" s="162">
        <f t="shared" si="132"/>
        <v>84.853535020918628</v>
      </c>
      <c r="AG137" s="162">
        <f t="shared" si="132"/>
        <v>84.853535020918628</v>
      </c>
      <c r="AH137" s="162">
        <f t="shared" si="132"/>
        <v>84.853535020918628</v>
      </c>
      <c r="AI137" s="162">
        <f t="shared" si="132"/>
        <v>84.853535020918628</v>
      </c>
      <c r="AJ137" s="162">
        <f t="shared" si="132"/>
        <v>84.853535020918628</v>
      </c>
      <c r="AK137" s="162">
        <f t="shared" si="132"/>
        <v>84.853535020918628</v>
      </c>
      <c r="AL137" s="162">
        <f t="shared" si="132"/>
        <v>84.853535020918628</v>
      </c>
      <c r="AM137" s="162">
        <f t="shared" si="132"/>
        <v>84.853535020918628</v>
      </c>
      <c r="AN137" s="162">
        <f t="shared" si="132"/>
        <v>0</v>
      </c>
      <c r="AO137" s="162">
        <f t="shared" si="132"/>
        <v>0</v>
      </c>
      <c r="AP137" s="162">
        <f t="shared" si="132"/>
        <v>0</v>
      </c>
      <c r="AQ137" s="162">
        <f t="shared" si="132"/>
        <v>0</v>
      </c>
      <c r="AR137" s="162">
        <f t="shared" si="132"/>
        <v>0</v>
      </c>
      <c r="AS137" s="165">
        <f t="shared" si="99"/>
        <v>2969.8737257321504</v>
      </c>
      <c r="AT137" s="221"/>
      <c r="AU137" s="221"/>
      <c r="AV137" s="221"/>
      <c r="AW137" s="221"/>
      <c r="AX137" s="221"/>
      <c r="AY137" s="221"/>
      <c r="AZ137" s="222"/>
      <c r="BA137" s="222"/>
      <c r="BB137" s="222"/>
    </row>
    <row r="138" spans="2:54" outlineLevel="2">
      <c r="B138" s="216" t="str">
        <f t="shared" si="106"/>
        <v>4.4.6 - Outras despesas gerais e administrativas</v>
      </c>
      <c r="D138" s="162">
        <f t="shared" si="117"/>
        <v>0</v>
      </c>
      <c r="E138" s="162">
        <f t="shared" ref="E138:AR138" ca="1" si="133">E41</f>
        <v>57.186352800381286</v>
      </c>
      <c r="F138" s="162">
        <f t="shared" ca="1" si="133"/>
        <v>57.186352800381286</v>
      </c>
      <c r="G138" s="162">
        <f t="shared" ca="1" si="133"/>
        <v>57.186352800381286</v>
      </c>
      <c r="H138" s="162">
        <f t="shared" ca="1" si="133"/>
        <v>57.186352800381286</v>
      </c>
      <c r="I138" s="162">
        <f t="shared" ca="1" si="133"/>
        <v>57.186352800381286</v>
      </c>
      <c r="J138" s="162">
        <f t="shared" ca="1" si="133"/>
        <v>57.186352800381286</v>
      </c>
      <c r="K138" s="162">
        <f t="shared" ca="1" si="133"/>
        <v>57.186352800381286</v>
      </c>
      <c r="L138" s="162">
        <f t="shared" ca="1" si="133"/>
        <v>47.859786299031327</v>
      </c>
      <c r="M138" s="162">
        <f t="shared" ca="1" si="133"/>
        <v>47.859786299031327</v>
      </c>
      <c r="N138" s="162">
        <f t="shared" ca="1" si="133"/>
        <v>44.998343268216651</v>
      </c>
      <c r="O138" s="162">
        <f t="shared" ca="1" si="133"/>
        <v>44.998343268216651</v>
      </c>
      <c r="P138" s="162">
        <f t="shared" ca="1" si="133"/>
        <v>44.998343268216651</v>
      </c>
      <c r="Q138" s="162">
        <f t="shared" ca="1" si="133"/>
        <v>44.998343268216651</v>
      </c>
      <c r="R138" s="162">
        <f t="shared" ca="1" si="133"/>
        <v>44.998343268216651</v>
      </c>
      <c r="S138" s="162">
        <f t="shared" ca="1" si="133"/>
        <v>44.998343268216651</v>
      </c>
      <c r="T138" s="162">
        <f t="shared" ca="1" si="133"/>
        <v>44.998343268216651</v>
      </c>
      <c r="U138" s="162">
        <f t="shared" ca="1" si="133"/>
        <v>44.998343268216651</v>
      </c>
      <c r="V138" s="162">
        <f t="shared" ca="1" si="133"/>
        <v>44.998343268216651</v>
      </c>
      <c r="W138" s="162">
        <f t="shared" ca="1" si="133"/>
        <v>44.998343268216651</v>
      </c>
      <c r="X138" s="162">
        <f t="shared" ca="1" si="133"/>
        <v>44.998343268216651</v>
      </c>
      <c r="Y138" s="162">
        <f t="shared" ca="1" si="133"/>
        <v>44.998343268216651</v>
      </c>
      <c r="Z138" s="162">
        <f t="shared" ca="1" si="133"/>
        <v>44.998343268216651</v>
      </c>
      <c r="AA138" s="162">
        <f t="shared" ca="1" si="133"/>
        <v>44.998343268216651</v>
      </c>
      <c r="AB138" s="162">
        <f t="shared" ca="1" si="133"/>
        <v>44.998343268216651</v>
      </c>
      <c r="AC138" s="162">
        <f t="shared" ca="1" si="133"/>
        <v>44.998343268216651</v>
      </c>
      <c r="AD138" s="162">
        <f t="shared" ca="1" si="133"/>
        <v>44.998343268216651</v>
      </c>
      <c r="AE138" s="162">
        <f t="shared" ca="1" si="133"/>
        <v>44.998343268216651</v>
      </c>
      <c r="AF138" s="162">
        <f t="shared" ca="1" si="133"/>
        <v>44.998343268216651</v>
      </c>
      <c r="AG138" s="162">
        <f t="shared" ca="1" si="133"/>
        <v>44.998343268216651</v>
      </c>
      <c r="AH138" s="162">
        <f t="shared" ca="1" si="133"/>
        <v>44.998343268216651</v>
      </c>
      <c r="AI138" s="162">
        <f t="shared" ca="1" si="133"/>
        <v>44.998343268216651</v>
      </c>
      <c r="AJ138" s="162">
        <f t="shared" ca="1" si="133"/>
        <v>44.998343268216651</v>
      </c>
      <c r="AK138" s="162">
        <f t="shared" ca="1" si="133"/>
        <v>44.998343268216651</v>
      </c>
      <c r="AL138" s="162">
        <f t="shared" ca="1" si="133"/>
        <v>44.998343268216651</v>
      </c>
      <c r="AM138" s="162">
        <f t="shared" ca="1" si="133"/>
        <v>44.998343268216651</v>
      </c>
      <c r="AN138" s="162">
        <f t="shared" ca="1" si="133"/>
        <v>0</v>
      </c>
      <c r="AO138" s="162">
        <f t="shared" ca="1" si="133"/>
        <v>0</v>
      </c>
      <c r="AP138" s="162">
        <f t="shared" ca="1" si="133"/>
        <v>0</v>
      </c>
      <c r="AQ138" s="162">
        <f t="shared" ca="1" si="133"/>
        <v>0</v>
      </c>
      <c r="AR138" s="162">
        <f t="shared" ca="1" si="133"/>
        <v>0</v>
      </c>
      <c r="AS138" s="165">
        <f t="shared" ca="1" si="99"/>
        <v>1665.9809671743635</v>
      </c>
      <c r="AT138" s="221"/>
      <c r="AU138" s="221"/>
      <c r="AV138" s="221"/>
      <c r="AW138" s="221"/>
      <c r="AX138" s="221"/>
      <c r="AY138" s="221"/>
      <c r="AZ138" s="222"/>
      <c r="BA138" s="222"/>
      <c r="BB138" s="222"/>
    </row>
    <row r="139" spans="2:54" outlineLevel="1">
      <c r="B139" s="144" t="str">
        <f t="shared" si="106"/>
        <v>4.5 - Direito de exploração / Pagamentos ao SFB</v>
      </c>
      <c r="D139" s="162">
        <f t="shared" si="117"/>
        <v>1917.896002446555</v>
      </c>
      <c r="E139" s="162">
        <f t="shared" ref="E139:AR139" ca="1" si="134">E42</f>
        <v>3074.8279761109025</v>
      </c>
      <c r="F139" s="162">
        <f t="shared" ca="1" si="134"/>
        <v>3074.8279761109025</v>
      </c>
      <c r="G139" s="162">
        <f t="shared" ca="1" si="134"/>
        <v>3074.8279761109015</v>
      </c>
      <c r="H139" s="162">
        <f t="shared" ca="1" si="134"/>
        <v>3074.8279761109015</v>
      </c>
      <c r="I139" s="162">
        <f t="shared" ca="1" si="134"/>
        <v>2654.432797933232</v>
      </c>
      <c r="J139" s="162">
        <f t="shared" ca="1" si="134"/>
        <v>2654.4327979332302</v>
      </c>
      <c r="K139" s="162">
        <f t="shared" ca="1" si="134"/>
        <v>2654.4327979332306</v>
      </c>
      <c r="L139" s="162">
        <f t="shared" ca="1" si="134"/>
        <v>750</v>
      </c>
      <c r="M139" s="162">
        <f t="shared" ca="1" si="134"/>
        <v>750</v>
      </c>
      <c r="N139" s="162">
        <f t="shared" ca="1" si="134"/>
        <v>175.36955101309553</v>
      </c>
      <c r="O139" s="162">
        <f t="shared" ca="1" si="134"/>
        <v>175.3695510130955</v>
      </c>
      <c r="P139" s="162">
        <f t="shared" ca="1" si="134"/>
        <v>175.3695510130955</v>
      </c>
      <c r="Q139" s="162">
        <f t="shared" ca="1" si="134"/>
        <v>175.3695510130955</v>
      </c>
      <c r="R139" s="162">
        <f t="shared" ca="1" si="134"/>
        <v>175.3695510130955</v>
      </c>
      <c r="S139" s="162">
        <f t="shared" ca="1" si="134"/>
        <v>175.3695510130955</v>
      </c>
      <c r="T139" s="162">
        <f t="shared" ca="1" si="134"/>
        <v>175.3695510130955</v>
      </c>
      <c r="U139" s="162">
        <f t="shared" ca="1" si="134"/>
        <v>175.3695510130955</v>
      </c>
      <c r="V139" s="162">
        <f t="shared" ca="1" si="134"/>
        <v>175.36955101309547</v>
      </c>
      <c r="W139" s="162">
        <f t="shared" ca="1" si="134"/>
        <v>175.36955101309553</v>
      </c>
      <c r="X139" s="162">
        <f t="shared" ca="1" si="134"/>
        <v>193.68571711102101</v>
      </c>
      <c r="Y139" s="162">
        <f t="shared" ca="1" si="134"/>
        <v>366.28689203688629</v>
      </c>
      <c r="Z139" s="162">
        <f t="shared" ca="1" si="134"/>
        <v>366.28689203688629</v>
      </c>
      <c r="AA139" s="162">
        <f t="shared" ca="1" si="134"/>
        <v>366.28686905717217</v>
      </c>
      <c r="AB139" s="162">
        <f t="shared" ca="1" si="134"/>
        <v>366.28686905717211</v>
      </c>
      <c r="AC139" s="162">
        <f t="shared" ca="1" si="134"/>
        <v>366.28686905717211</v>
      </c>
      <c r="AD139" s="162">
        <f t="shared" ca="1" si="134"/>
        <v>176.80748278138572</v>
      </c>
      <c r="AE139" s="162">
        <f t="shared" ca="1" si="134"/>
        <v>321.67223183879798</v>
      </c>
      <c r="AF139" s="162">
        <f t="shared" ca="1" si="134"/>
        <v>690.98518903776255</v>
      </c>
      <c r="AG139" s="162">
        <f t="shared" ca="1" si="134"/>
        <v>690.98518903776255</v>
      </c>
      <c r="AH139" s="162">
        <f t="shared" ca="1" si="134"/>
        <v>690.98513986830483</v>
      </c>
      <c r="AI139" s="162">
        <f t="shared" ca="1" si="134"/>
        <v>690.9851398683046</v>
      </c>
      <c r="AJ139" s="162">
        <f t="shared" ca="1" si="134"/>
        <v>690.9851398683046</v>
      </c>
      <c r="AK139" s="162">
        <f t="shared" ca="1" si="134"/>
        <v>175.36955101309528</v>
      </c>
      <c r="AL139" s="162">
        <f t="shared" ca="1" si="134"/>
        <v>175.36955101309559</v>
      </c>
      <c r="AM139" s="162">
        <f t="shared" ca="1" si="134"/>
        <v>175.3695510130965</v>
      </c>
      <c r="AN139" s="162">
        <f t="shared" ca="1" si="134"/>
        <v>0</v>
      </c>
      <c r="AO139" s="162">
        <f t="shared" ca="1" si="134"/>
        <v>0</v>
      </c>
      <c r="AP139" s="162">
        <f t="shared" ca="1" si="134"/>
        <v>0</v>
      </c>
      <c r="AQ139" s="162">
        <f t="shared" ca="1" si="134"/>
        <v>0</v>
      </c>
      <c r="AR139" s="162">
        <f t="shared" ca="1" si="134"/>
        <v>0</v>
      </c>
      <c r="AS139" s="165">
        <f t="shared" ca="1" si="99"/>
        <v>31938.836084517039</v>
      </c>
      <c r="AT139" s="221"/>
      <c r="AU139" s="221"/>
      <c r="AV139" s="221"/>
      <c r="AW139" s="221"/>
      <c r="AX139" s="221"/>
      <c r="AY139" s="221"/>
      <c r="AZ139" s="222"/>
      <c r="BA139" s="222"/>
      <c r="BB139" s="222"/>
    </row>
    <row r="140" spans="2:54" ht="18" customHeight="1">
      <c r="B140" s="187" t="s">
        <v>157</v>
      </c>
      <c r="C140" s="188"/>
      <c r="D140" s="190">
        <f>D110-D111</f>
        <v>-1917.896002446555</v>
      </c>
      <c r="E140" s="190">
        <f t="shared" ref="E140:AR140" ca="1" si="135">E110-E111</f>
        <v>5849.3105043530904</v>
      </c>
      <c r="F140" s="190">
        <f t="shared" ca="1" si="135"/>
        <v>4658.2796647445539</v>
      </c>
      <c r="G140" s="190">
        <f t="shared" ca="1" si="135"/>
        <v>4111.3427553796428</v>
      </c>
      <c r="H140" s="190">
        <f t="shared" ca="1" si="135"/>
        <v>4202.5173130079384</v>
      </c>
      <c r="I140" s="190">
        <f t="shared" ca="1" si="135"/>
        <v>2952.3743575875524</v>
      </c>
      <c r="J140" s="190">
        <f t="shared" ca="1" si="135"/>
        <v>3081.0470463325018</v>
      </c>
      <c r="K140" s="190">
        <f t="shared" ca="1" si="135"/>
        <v>3117.2262229318385</v>
      </c>
      <c r="L140" s="190">
        <f t="shared" ca="1" si="135"/>
        <v>-4186.472136058871</v>
      </c>
      <c r="M140" s="190">
        <f t="shared" ca="1" si="135"/>
        <v>-2793.6412218092119</v>
      </c>
      <c r="N140" s="190">
        <f t="shared" ca="1" si="135"/>
        <v>-1795.2016928009439</v>
      </c>
      <c r="O140" s="190">
        <f t="shared" ca="1" si="135"/>
        <v>-1566.6773827553525</v>
      </c>
      <c r="P140" s="190">
        <f t="shared" ca="1" si="135"/>
        <v>-1481.7840232242183</v>
      </c>
      <c r="Q140" s="190">
        <f t="shared" ca="1" si="135"/>
        <v>-1364.579722329926</v>
      </c>
      <c r="R140" s="190">
        <f t="shared" ca="1" si="135"/>
        <v>-1235.8657502392712</v>
      </c>
      <c r="S140" s="190">
        <f t="shared" ca="1" si="135"/>
        <v>-1162.2455278985942</v>
      </c>
      <c r="T140" s="190">
        <f t="shared" ca="1" si="135"/>
        <v>-997.82451088984681</v>
      </c>
      <c r="U140" s="190">
        <f t="shared" ca="1" si="135"/>
        <v>-936.72434484119162</v>
      </c>
      <c r="V140" s="190">
        <f t="shared" ca="1" si="135"/>
        <v>-899.6058419770045</v>
      </c>
      <c r="W140" s="190">
        <f t="shared" ca="1" si="135"/>
        <v>-510.72502934291424</v>
      </c>
      <c r="X140" s="190">
        <f t="shared" ca="1" si="135"/>
        <v>-134.4006510919653</v>
      </c>
      <c r="Y140" s="190">
        <f t="shared" ca="1" si="135"/>
        <v>1198.1009782709716</v>
      </c>
      <c r="Z140" s="190">
        <f t="shared" ca="1" si="135"/>
        <v>1198.1009782709716</v>
      </c>
      <c r="AA140" s="190">
        <f t="shared" ca="1" si="135"/>
        <v>1198.1008008648414</v>
      </c>
      <c r="AB140" s="190">
        <f t="shared" ca="1" si="135"/>
        <v>1198.1008008648405</v>
      </c>
      <c r="AC140" s="190">
        <f t="shared" ca="1" si="135"/>
        <v>1198.1008008648405</v>
      </c>
      <c r="AD140" s="190">
        <f t="shared" ca="1" si="135"/>
        <v>-194.59249376637717</v>
      </c>
      <c r="AE140" s="190">
        <f t="shared" ca="1" si="135"/>
        <v>1030.2190975434773</v>
      </c>
      <c r="AF140" s="190">
        <f t="shared" ca="1" si="135"/>
        <v>4152.7095152705833</v>
      </c>
      <c r="AG140" s="190">
        <f t="shared" ca="1" si="135"/>
        <v>4152.7095152705833</v>
      </c>
      <c r="AH140" s="190">
        <f t="shared" ca="1" si="135"/>
        <v>4152.7090995495591</v>
      </c>
      <c r="AI140" s="190">
        <f t="shared" ca="1" si="135"/>
        <v>4152.7090995495591</v>
      </c>
      <c r="AJ140" s="190">
        <f t="shared" ca="1" si="135"/>
        <v>4152.7090995495591</v>
      </c>
      <c r="AK140" s="190">
        <f t="shared" ca="1" si="135"/>
        <v>-1095.3489703337677</v>
      </c>
      <c r="AL140" s="190">
        <f t="shared" ca="1" si="135"/>
        <v>-1095.3489703337682</v>
      </c>
      <c r="AM140" s="190">
        <f t="shared" ca="1" si="135"/>
        <v>-1095.3489703337691</v>
      </c>
      <c r="AN140" s="190">
        <f t="shared" ca="1" si="135"/>
        <v>0</v>
      </c>
      <c r="AO140" s="190">
        <f t="shared" ca="1" si="135"/>
        <v>0</v>
      </c>
      <c r="AP140" s="190">
        <f t="shared" ca="1" si="135"/>
        <v>0</v>
      </c>
      <c r="AQ140" s="190">
        <f t="shared" ca="1" si="135"/>
        <v>0</v>
      </c>
      <c r="AR140" s="190">
        <f t="shared" ca="1" si="135"/>
        <v>0</v>
      </c>
      <c r="AS140" s="190">
        <f t="shared" ca="1" si="99"/>
        <v>31292.08440773336</v>
      </c>
    </row>
    <row r="141" spans="2:54" ht="18" customHeight="1">
      <c r="B141" s="187" t="s">
        <v>162</v>
      </c>
      <c r="C141" s="188"/>
      <c r="D141" s="190">
        <f>DRE!D44</f>
        <v>0</v>
      </c>
      <c r="E141" s="190">
        <f>DRE!E44</f>
        <v>42.857142857142854</v>
      </c>
      <c r="F141" s="190">
        <f>DRE!F44</f>
        <v>232.80277419141117</v>
      </c>
      <c r="G141" s="190">
        <f>DRE!G44</f>
        <v>320.48935807064879</v>
      </c>
      <c r="H141" s="190">
        <f>DRE!H44</f>
        <v>361.88688168132444</v>
      </c>
      <c r="I141" s="190">
        <f>DRE!I44</f>
        <v>404.95604021345548</v>
      </c>
      <c r="J141" s="190">
        <f>DRE!J44</f>
        <v>449.79299337650161</v>
      </c>
      <c r="K141" s="190">
        <f>DRE!K44</f>
        <v>413.56652207253148</v>
      </c>
      <c r="L141" s="190">
        <f>DRE!L44</f>
        <v>411.11552347068323</v>
      </c>
      <c r="M141" s="190">
        <f>DRE!M44</f>
        <v>408.73591317762663</v>
      </c>
      <c r="N141" s="190">
        <f>DRE!N44</f>
        <v>440.60023466313032</v>
      </c>
      <c r="O141" s="190">
        <f>DRE!O44</f>
        <v>437.36184637417722</v>
      </c>
      <c r="P141" s="190">
        <f>DRE!P44</f>
        <v>441.61360342826009</v>
      </c>
      <c r="Q141" s="190">
        <f>DRE!Q44</f>
        <v>438.34569954420613</v>
      </c>
      <c r="R141" s="190">
        <f>DRE!R44</f>
        <v>435.17297732667794</v>
      </c>
      <c r="S141" s="190">
        <f>DRE!S44</f>
        <v>402.61333471481254</v>
      </c>
      <c r="T141" s="190">
        <f>DRE!T44</f>
        <v>400.4813609874609</v>
      </c>
      <c r="U141" s="190">
        <f>DRE!U44</f>
        <v>392.03178138931895</v>
      </c>
      <c r="V141" s="190">
        <f>DRE!V44</f>
        <v>417.18577101512352</v>
      </c>
      <c r="W141" s="190">
        <f>DRE!W44</f>
        <v>414.62935739552984</v>
      </c>
      <c r="X141" s="190">
        <f>DRE!X44</f>
        <v>412.14740242505047</v>
      </c>
      <c r="Y141" s="190">
        <f>DRE!Y44</f>
        <v>409.73773740516765</v>
      </c>
      <c r="Z141" s="190">
        <f>DRE!Z44</f>
        <v>412.90144395672996</v>
      </c>
      <c r="AA141" s="190">
        <f>DRE!AA44</f>
        <v>387.19856141296191</v>
      </c>
      <c r="AB141" s="190">
        <f>DRE!AB44</f>
        <v>385.51556166527581</v>
      </c>
      <c r="AC141" s="190">
        <f>DRE!AC44</f>
        <v>383.8815813277165</v>
      </c>
      <c r="AD141" s="190">
        <f>DRE!AD44</f>
        <v>403.59168770292229</v>
      </c>
      <c r="AE141" s="190">
        <f>DRE!AE44</f>
        <v>380.21021153983429</v>
      </c>
      <c r="AF141" s="190">
        <f>DRE!AF44</f>
        <v>356.29639177016975</v>
      </c>
      <c r="AG141" s="190">
        <f>DRE!AG44</f>
        <v>355.51345521596306</v>
      </c>
      <c r="AH141" s="190">
        <f>DRE!AH44</f>
        <v>354.75332263906336</v>
      </c>
      <c r="AI141" s="190">
        <f>DRE!AI44</f>
        <v>335.64478613712146</v>
      </c>
      <c r="AJ141" s="190">
        <f>DRE!AJ44</f>
        <v>344.04903826233607</v>
      </c>
      <c r="AK141" s="190">
        <f>DRE!AK44</f>
        <v>343.62282074233815</v>
      </c>
      <c r="AL141" s="190">
        <f>DRE!AL44</f>
        <v>385.23814195717273</v>
      </c>
      <c r="AM141" s="190">
        <f>DRE!AM44</f>
        <v>383.61224180528637</v>
      </c>
      <c r="AN141" s="190">
        <f>DRE!AN44</f>
        <v>0</v>
      </c>
      <c r="AO141" s="190">
        <f>DRE!AO44</f>
        <v>0</v>
      </c>
      <c r="AP141" s="190">
        <f>DRE!AP44</f>
        <v>0</v>
      </c>
      <c r="AQ141" s="190">
        <f>DRE!AQ44</f>
        <v>0</v>
      </c>
      <c r="AR141" s="190">
        <f>DRE!AR44</f>
        <v>0</v>
      </c>
      <c r="AS141" s="190">
        <f t="shared" si="99"/>
        <v>13300.153501915131</v>
      </c>
    </row>
    <row r="142" spans="2:54" ht="18" customHeight="1">
      <c r="B142" s="187" t="s">
        <v>163</v>
      </c>
      <c r="C142" s="188"/>
      <c r="D142" s="190">
        <f>SUM(D143-D144)</f>
        <v>0</v>
      </c>
      <c r="E142" s="190">
        <f t="shared" ref="E142:AR142" si="136">SUM(E143-E144)</f>
        <v>0</v>
      </c>
      <c r="F142" s="190">
        <f t="shared" ca="1" si="136"/>
        <v>295.4536443350687</v>
      </c>
      <c r="G142" s="190">
        <f t="shared" ca="1" si="136"/>
        <v>24.975181621305172</v>
      </c>
      <c r="H142" s="190">
        <f t="shared" ca="1" si="136"/>
        <v>4.4150228241404264E-15</v>
      </c>
      <c r="I142" s="190">
        <f t="shared" ca="1" si="136"/>
        <v>4.4150228241404264E-15</v>
      </c>
      <c r="J142" s="190">
        <f t="shared" ca="1" si="136"/>
        <v>4.4150228241404264E-15</v>
      </c>
      <c r="K142" s="190">
        <f t="shared" ca="1" si="136"/>
        <v>4.4150228241404264E-15</v>
      </c>
      <c r="L142" s="190">
        <f t="shared" ca="1" si="136"/>
        <v>4.4150228241404264E-15</v>
      </c>
      <c r="M142" s="190">
        <f t="shared" ca="1" si="136"/>
        <v>4.4150228241404264E-15</v>
      </c>
      <c r="N142" s="190">
        <f t="shared" ca="1" si="136"/>
        <v>4.4150228241404264E-15</v>
      </c>
      <c r="O142" s="190">
        <f t="shared" ca="1" si="136"/>
        <v>4.4150228241404264E-15</v>
      </c>
      <c r="P142" s="190">
        <f t="shared" ca="1" si="136"/>
        <v>4.4150228241404264E-15</v>
      </c>
      <c r="Q142" s="190">
        <f t="shared" ca="1" si="136"/>
        <v>4.4150228241404264E-15</v>
      </c>
      <c r="R142" s="190">
        <f t="shared" ca="1" si="136"/>
        <v>4.4150228241404264E-15</v>
      </c>
      <c r="S142" s="190">
        <f t="shared" ca="1" si="136"/>
        <v>4.4150228241404264E-15</v>
      </c>
      <c r="T142" s="190">
        <f t="shared" ca="1" si="136"/>
        <v>4.4150228241404264E-15</v>
      </c>
      <c r="U142" s="190">
        <f t="shared" ca="1" si="136"/>
        <v>4.4150228241404264E-15</v>
      </c>
      <c r="V142" s="190">
        <f t="shared" ca="1" si="136"/>
        <v>4.4150228241404264E-15</v>
      </c>
      <c r="W142" s="190">
        <f t="shared" ca="1" si="136"/>
        <v>4.4150228241404264E-15</v>
      </c>
      <c r="X142" s="190">
        <f t="shared" ca="1" si="136"/>
        <v>4.4150228241404264E-15</v>
      </c>
      <c r="Y142" s="190">
        <f t="shared" ca="1" si="136"/>
        <v>4.4150228241404264E-15</v>
      </c>
      <c r="Z142" s="190">
        <f t="shared" ca="1" si="136"/>
        <v>4.4150228241404264E-15</v>
      </c>
      <c r="AA142" s="190">
        <f t="shared" ca="1" si="136"/>
        <v>4.4150228241404264E-15</v>
      </c>
      <c r="AB142" s="190">
        <f t="shared" ca="1" si="136"/>
        <v>4.4150228241404264E-15</v>
      </c>
      <c r="AC142" s="190">
        <f t="shared" ca="1" si="136"/>
        <v>4.4150228241404264E-15</v>
      </c>
      <c r="AD142" s="190">
        <f t="shared" ca="1" si="136"/>
        <v>4.4150228241404264E-15</v>
      </c>
      <c r="AE142" s="190">
        <f t="shared" ca="1" si="136"/>
        <v>4.4150228241404264E-15</v>
      </c>
      <c r="AF142" s="190">
        <f t="shared" ca="1" si="136"/>
        <v>4.4150228241404264E-15</v>
      </c>
      <c r="AG142" s="190">
        <f t="shared" ca="1" si="136"/>
        <v>4.4150228241404264E-15</v>
      </c>
      <c r="AH142" s="190">
        <f t="shared" ca="1" si="136"/>
        <v>4.4150228241404264E-15</v>
      </c>
      <c r="AI142" s="190">
        <f t="shared" ca="1" si="136"/>
        <v>4.4150228241404264E-15</v>
      </c>
      <c r="AJ142" s="190">
        <f t="shared" ca="1" si="136"/>
        <v>4.4150228241404264E-15</v>
      </c>
      <c r="AK142" s="190">
        <f t="shared" ca="1" si="136"/>
        <v>4.4150228241404264E-15</v>
      </c>
      <c r="AL142" s="190">
        <f t="shared" ca="1" si="136"/>
        <v>4.4150228241404264E-15</v>
      </c>
      <c r="AM142" s="190">
        <f t="shared" ca="1" si="136"/>
        <v>4.4150228241404264E-15</v>
      </c>
      <c r="AN142" s="190">
        <f t="shared" si="136"/>
        <v>0</v>
      </c>
      <c r="AO142" s="190">
        <f t="shared" si="136"/>
        <v>0</v>
      </c>
      <c r="AP142" s="190">
        <f t="shared" si="136"/>
        <v>0</v>
      </c>
      <c r="AQ142" s="190">
        <f t="shared" si="136"/>
        <v>0</v>
      </c>
      <c r="AR142" s="190">
        <f t="shared" si="136"/>
        <v>0</v>
      </c>
      <c r="AS142" s="190">
        <f t="shared" ca="1" si="99"/>
        <v>320.42882595637388</v>
      </c>
    </row>
    <row r="143" spans="2:54" outlineLevel="1">
      <c r="B143" s="144" t="s">
        <v>164</v>
      </c>
      <c r="D143" s="191">
        <f>DRE!D46</f>
        <v>0</v>
      </c>
      <c r="E143" s="191">
        <f>DRE!E46</f>
        <v>0</v>
      </c>
      <c r="F143" s="191">
        <f ca="1">DRE!F46</f>
        <v>295.4536443350687</v>
      </c>
      <c r="G143" s="191">
        <f ca="1">DRE!G46</f>
        <v>24.975181621305172</v>
      </c>
      <c r="H143" s="191">
        <f ca="1">DRE!H46</f>
        <v>4.4150228241404264E-15</v>
      </c>
      <c r="I143" s="191">
        <f ca="1">DRE!I46</f>
        <v>4.4150228241404264E-15</v>
      </c>
      <c r="J143" s="191">
        <f ca="1">DRE!J46</f>
        <v>4.4150228241404264E-15</v>
      </c>
      <c r="K143" s="191">
        <f ca="1">DRE!K46</f>
        <v>4.4150228241404264E-15</v>
      </c>
      <c r="L143" s="191">
        <f ca="1">DRE!L46</f>
        <v>4.4150228241404264E-15</v>
      </c>
      <c r="M143" s="191">
        <f ca="1">DRE!M46</f>
        <v>4.4150228241404264E-15</v>
      </c>
      <c r="N143" s="191">
        <f ca="1">DRE!N46</f>
        <v>4.4150228241404264E-15</v>
      </c>
      <c r="O143" s="191">
        <f ca="1">DRE!O46</f>
        <v>4.4150228241404264E-15</v>
      </c>
      <c r="P143" s="191">
        <f ca="1">DRE!P46</f>
        <v>4.4150228241404264E-15</v>
      </c>
      <c r="Q143" s="191">
        <f ca="1">DRE!Q46</f>
        <v>4.4150228241404264E-15</v>
      </c>
      <c r="R143" s="191">
        <f ca="1">DRE!R46</f>
        <v>4.4150228241404264E-15</v>
      </c>
      <c r="S143" s="191">
        <f ca="1">DRE!S46</f>
        <v>4.4150228241404264E-15</v>
      </c>
      <c r="T143" s="191">
        <f ca="1">DRE!T46</f>
        <v>4.4150228241404264E-15</v>
      </c>
      <c r="U143" s="191">
        <f ca="1">DRE!U46</f>
        <v>4.4150228241404264E-15</v>
      </c>
      <c r="V143" s="191">
        <f ca="1">DRE!V46</f>
        <v>4.4150228241404264E-15</v>
      </c>
      <c r="W143" s="191">
        <f ca="1">DRE!W46</f>
        <v>4.4150228241404264E-15</v>
      </c>
      <c r="X143" s="191">
        <f ca="1">DRE!X46</f>
        <v>4.4150228241404264E-15</v>
      </c>
      <c r="Y143" s="191">
        <f ca="1">DRE!Y46</f>
        <v>4.4150228241404264E-15</v>
      </c>
      <c r="Z143" s="191">
        <f ca="1">DRE!Z46</f>
        <v>4.4150228241404264E-15</v>
      </c>
      <c r="AA143" s="191">
        <f ca="1">DRE!AA46</f>
        <v>4.4150228241404264E-15</v>
      </c>
      <c r="AB143" s="191">
        <f ca="1">DRE!AB46</f>
        <v>4.4150228241404264E-15</v>
      </c>
      <c r="AC143" s="191">
        <f ca="1">DRE!AC46</f>
        <v>4.4150228241404264E-15</v>
      </c>
      <c r="AD143" s="191">
        <f ca="1">DRE!AD46</f>
        <v>4.4150228241404264E-15</v>
      </c>
      <c r="AE143" s="191">
        <f ca="1">DRE!AE46</f>
        <v>4.4150228241404264E-15</v>
      </c>
      <c r="AF143" s="191">
        <f ca="1">DRE!AF46</f>
        <v>4.4150228241404264E-15</v>
      </c>
      <c r="AG143" s="191">
        <f ca="1">DRE!AG46</f>
        <v>4.4150228241404264E-15</v>
      </c>
      <c r="AH143" s="191">
        <f ca="1">DRE!AH46</f>
        <v>4.4150228241404264E-15</v>
      </c>
      <c r="AI143" s="191">
        <f ca="1">DRE!AI46</f>
        <v>4.4150228241404264E-15</v>
      </c>
      <c r="AJ143" s="191">
        <f ca="1">DRE!AJ46</f>
        <v>4.4150228241404264E-15</v>
      </c>
      <c r="AK143" s="191">
        <f ca="1">DRE!AK46</f>
        <v>4.4150228241404264E-15</v>
      </c>
      <c r="AL143" s="191">
        <f ca="1">DRE!AL46</f>
        <v>4.4150228241404264E-15</v>
      </c>
      <c r="AM143" s="191">
        <f ca="1">DRE!AM46</f>
        <v>4.4150228241404264E-15</v>
      </c>
      <c r="AN143" s="191">
        <f>DRE!AN46</f>
        <v>0</v>
      </c>
      <c r="AO143" s="191">
        <f>DRE!AO46</f>
        <v>0</v>
      </c>
      <c r="AP143" s="191">
        <f>DRE!AP46</f>
        <v>0</v>
      </c>
      <c r="AQ143" s="191">
        <f>DRE!AQ46</f>
        <v>0</v>
      </c>
      <c r="AR143" s="191">
        <f>DRE!AR46</f>
        <v>0</v>
      </c>
      <c r="AS143" s="165">
        <f t="shared" ca="1" si="99"/>
        <v>320.42882595637388</v>
      </c>
      <c r="AT143" s="221"/>
      <c r="AU143" s="221"/>
      <c r="AV143" s="165"/>
      <c r="AW143" s="165"/>
      <c r="AX143" s="165"/>
      <c r="AY143" s="165"/>
    </row>
    <row r="144" spans="2:54" outlineLevel="1">
      <c r="B144" s="144" t="s">
        <v>165</v>
      </c>
      <c r="D144" s="191"/>
      <c r="E144" s="191"/>
      <c r="F144" s="165"/>
      <c r="G144" s="165"/>
      <c r="H144" s="165"/>
      <c r="I144" s="165"/>
      <c r="J144" s="165"/>
      <c r="K144" s="165"/>
      <c r="L144" s="165"/>
      <c r="M144" s="165"/>
      <c r="N144" s="165"/>
      <c r="O144" s="165"/>
      <c r="P144" s="165"/>
      <c r="Q144" s="165"/>
      <c r="R144" s="165"/>
      <c r="S144" s="165"/>
      <c r="T144" s="165"/>
      <c r="U144" s="165"/>
      <c r="V144" s="165"/>
      <c r="W144" s="165"/>
      <c r="X144" s="165"/>
      <c r="Y144" s="165"/>
      <c r="Z144" s="165"/>
      <c r="AA144" s="165"/>
      <c r="AB144" s="165"/>
      <c r="AC144" s="165"/>
      <c r="AD144" s="165"/>
      <c r="AE144" s="165"/>
      <c r="AF144" s="165"/>
      <c r="AG144" s="165"/>
      <c r="AH144" s="165"/>
      <c r="AI144" s="165"/>
      <c r="AJ144" s="165"/>
      <c r="AK144" s="165"/>
      <c r="AL144" s="165"/>
      <c r="AM144" s="165"/>
      <c r="AN144" s="165"/>
      <c r="AO144" s="165"/>
      <c r="AP144" s="165"/>
      <c r="AQ144" s="165"/>
      <c r="AR144" s="165"/>
      <c r="AS144" s="165">
        <f t="shared" si="99"/>
        <v>0</v>
      </c>
      <c r="AT144" s="165"/>
      <c r="AU144" s="221"/>
      <c r="AV144" s="165"/>
      <c r="AW144" s="165"/>
      <c r="AX144" s="165"/>
      <c r="AY144" s="165"/>
    </row>
    <row r="145" spans="2:54" ht="18" customHeight="1">
      <c r="B145" s="187" t="s">
        <v>166</v>
      </c>
      <c r="C145" s="188"/>
      <c r="D145" s="190">
        <f>D140-D141+D142</f>
        <v>-1917.896002446555</v>
      </c>
      <c r="E145" s="190">
        <f t="shared" ref="E145:AR145" ca="1" si="137">E140-E141+E142</f>
        <v>5806.4533614959473</v>
      </c>
      <c r="F145" s="190">
        <f t="shared" ca="1" si="137"/>
        <v>4720.9305348882117</v>
      </c>
      <c r="G145" s="190">
        <f t="shared" ca="1" si="137"/>
        <v>3815.828578930299</v>
      </c>
      <c r="H145" s="190">
        <f t="shared" ca="1" si="137"/>
        <v>3840.6304313266137</v>
      </c>
      <c r="I145" s="190">
        <f t="shared" ca="1" si="137"/>
        <v>2547.4183173740967</v>
      </c>
      <c r="J145" s="190">
        <f t="shared" ca="1" si="137"/>
        <v>2631.2540529560001</v>
      </c>
      <c r="K145" s="190">
        <f t="shared" ca="1" si="137"/>
        <v>2703.6597008593071</v>
      </c>
      <c r="L145" s="190">
        <f t="shared" ca="1" si="137"/>
        <v>-4597.587659529554</v>
      </c>
      <c r="M145" s="190">
        <f t="shared" ca="1" si="137"/>
        <v>-3202.3771349868384</v>
      </c>
      <c r="N145" s="190">
        <f t="shared" ca="1" si="137"/>
        <v>-2235.8019274640742</v>
      </c>
      <c r="O145" s="190">
        <f t="shared" ca="1" si="137"/>
        <v>-2004.0392291295298</v>
      </c>
      <c r="P145" s="190">
        <f t="shared" ca="1" si="137"/>
        <v>-1923.3976266524785</v>
      </c>
      <c r="Q145" s="190">
        <f t="shared" ca="1" si="137"/>
        <v>-1802.9254218741321</v>
      </c>
      <c r="R145" s="190">
        <f t="shared" ca="1" si="137"/>
        <v>-1671.0387275659491</v>
      </c>
      <c r="S145" s="190">
        <f t="shared" ca="1" si="137"/>
        <v>-1564.8588626134067</v>
      </c>
      <c r="T145" s="190">
        <f t="shared" ca="1" si="137"/>
        <v>-1398.3058718773077</v>
      </c>
      <c r="U145" s="190">
        <f t="shared" ca="1" si="137"/>
        <v>-1328.7561262305105</v>
      </c>
      <c r="V145" s="190">
        <f t="shared" ca="1" si="137"/>
        <v>-1316.791612992128</v>
      </c>
      <c r="W145" s="190">
        <f t="shared" ca="1" si="137"/>
        <v>-925.35438673844408</v>
      </c>
      <c r="X145" s="190">
        <f t="shared" ca="1" si="137"/>
        <v>-546.54805351701577</v>
      </c>
      <c r="Y145" s="190">
        <f t="shared" ca="1" si="137"/>
        <v>788.36324086580396</v>
      </c>
      <c r="Z145" s="190">
        <f t="shared" ca="1" si="137"/>
        <v>785.19953431424165</v>
      </c>
      <c r="AA145" s="190">
        <f t="shared" ca="1" si="137"/>
        <v>810.9022394518795</v>
      </c>
      <c r="AB145" s="190">
        <f t="shared" ca="1" si="137"/>
        <v>812.58523919956474</v>
      </c>
      <c r="AC145" s="190">
        <f t="shared" ca="1" si="137"/>
        <v>814.21921953712399</v>
      </c>
      <c r="AD145" s="190">
        <f t="shared" ca="1" si="137"/>
        <v>-598.18418146929946</v>
      </c>
      <c r="AE145" s="190">
        <f t="shared" ca="1" si="137"/>
        <v>650.00888600364306</v>
      </c>
      <c r="AF145" s="190">
        <f t="shared" ca="1" si="137"/>
        <v>3796.4131235004133</v>
      </c>
      <c r="AG145" s="190">
        <f t="shared" ca="1" si="137"/>
        <v>3797.1960600546204</v>
      </c>
      <c r="AH145" s="190">
        <f t="shared" ca="1" si="137"/>
        <v>3797.9557769104958</v>
      </c>
      <c r="AI145" s="190">
        <f t="shared" ca="1" si="137"/>
        <v>3817.0643134124375</v>
      </c>
      <c r="AJ145" s="190">
        <f t="shared" ca="1" si="137"/>
        <v>3808.660061287223</v>
      </c>
      <c r="AK145" s="190">
        <f t="shared" ca="1" si="137"/>
        <v>-1438.971791076106</v>
      </c>
      <c r="AL145" s="190">
        <f t="shared" ca="1" si="137"/>
        <v>-1480.5871122909409</v>
      </c>
      <c r="AM145" s="190">
        <f t="shared" ca="1" si="137"/>
        <v>-1478.9612121390555</v>
      </c>
      <c r="AN145" s="190">
        <f t="shared" ca="1" si="137"/>
        <v>0</v>
      </c>
      <c r="AO145" s="190">
        <f t="shared" ca="1" si="137"/>
        <v>0</v>
      </c>
      <c r="AP145" s="190">
        <f t="shared" ca="1" si="137"/>
        <v>0</v>
      </c>
      <c r="AQ145" s="190">
        <f t="shared" ca="1" si="137"/>
        <v>0</v>
      </c>
      <c r="AR145" s="190">
        <f t="shared" ca="1" si="137"/>
        <v>0</v>
      </c>
      <c r="AS145" s="190">
        <f t="shared" ca="1" si="99"/>
        <v>18312.359731774592</v>
      </c>
    </row>
    <row r="146" spans="2:54">
      <c r="B146" s="100" t="s">
        <v>167</v>
      </c>
      <c r="C146" s="223">
        <v>0.08</v>
      </c>
      <c r="D146" s="162">
        <f>IF('Premissas macro'!D$21=1,D172,D162)</f>
        <v>0</v>
      </c>
      <c r="E146" s="162">
        <f ca="1">IF('Premissas macro'!E$21=1,E172,E162)</f>
        <v>206.77090878895635</v>
      </c>
      <c r="F146" s="162">
        <f ca="1">IF('Premissas macro'!F$21=1,F172,F162)</f>
        <v>206.77090878895635</v>
      </c>
      <c r="G146" s="162">
        <f ca="1">IF('Premissas macro'!G$21=1,G172,G162)</f>
        <v>206.77090878895629</v>
      </c>
      <c r="H146" s="162">
        <f ca="1">IF('Premissas macro'!H$21=1,H172,H162)</f>
        <v>206.77090878895629</v>
      </c>
      <c r="I146" s="162">
        <f ca="1">IF('Premissas macro'!I$21=1,I172,I162)</f>
        <v>178.50087426421618</v>
      </c>
      <c r="J146" s="162">
        <f ca="1">IF('Premissas macro'!J$21=1,J172,J162)</f>
        <v>178.50087426421612</v>
      </c>
      <c r="K146" s="162">
        <f ca="1">IF('Premissas macro'!K$21=1,K172,K162)</f>
        <v>178.50087426421612</v>
      </c>
      <c r="L146" s="162">
        <f ca="1">IF('Premissas macro'!L$21=1,L172,L162)</f>
        <v>0</v>
      </c>
      <c r="M146" s="162">
        <f ca="1">IF('Premissas macro'!M$21=1,M172,M162)</f>
        <v>0.21271566056078886</v>
      </c>
      <c r="N146" s="162">
        <f ca="1">IF('Premissas macro'!N$21=1,N172,N162)</f>
        <v>0.53565227466946708</v>
      </c>
      <c r="O146" s="162">
        <f ca="1">IF('Premissas macro'!O$21=1,O172,O162)</f>
        <v>1.6676110511403939</v>
      </c>
      <c r="P146" s="162">
        <f ca="1">IF('Premissas macro'!P$21=1,P172,P162)</f>
        <v>2.4449065054736483</v>
      </c>
      <c r="Q146" s="162">
        <f ca="1">IF('Premissas macro'!Q$21=1,Q172,Q162)</f>
        <v>5.0908012235243527</v>
      </c>
      <c r="R146" s="162">
        <f ca="1">IF('Premissas macro'!R$21=1,R172,R162)</f>
        <v>8.0858937781489981</v>
      </c>
      <c r="S146" s="162">
        <f ca="1">IF('Premissas macro'!S$21=1,S172,S162)</f>
        <v>12.666163880106867</v>
      </c>
      <c r="T146" s="162">
        <f ca="1">IF('Premissas macro'!T$21=1,T172,T162)</f>
        <v>13.279205986589879</v>
      </c>
      <c r="U146" s="162">
        <f ca="1">IF('Premissas macro'!U$21=1,U172,U162)</f>
        <v>15.25118284699059</v>
      </c>
      <c r="V146" s="162">
        <f ca="1">IF('Premissas macro'!V$21=1,V172,V162)</f>
        <v>15.25118284699059</v>
      </c>
      <c r="W146" s="162">
        <f ca="1">IF('Premissas macro'!W$21=1,W172,W162)</f>
        <v>21.248992885942975</v>
      </c>
      <c r="X146" s="162">
        <f ca="1">IF('Premissas macro'!X$21=1,X172,X162)</f>
        <v>26.049308811831928</v>
      </c>
      <c r="Y146" s="162">
        <f ca="1">IF('Premissas macro'!Y$21=1,Y172,Y162)</f>
        <v>49.262901295534228</v>
      </c>
      <c r="Z146" s="162">
        <f ca="1">IF('Premissas macro'!Z$21=1,Z172,Z162)</f>
        <v>49.262901295534228</v>
      </c>
      <c r="AA146" s="162">
        <f ca="1">IF('Premissas macro'!AA$21=1,AA172,AA162)</f>
        <v>49.262898204931169</v>
      </c>
      <c r="AB146" s="162">
        <f ca="1">IF('Premissas macro'!AB$21=1,AB172,AB162)</f>
        <v>49.262898204931162</v>
      </c>
      <c r="AC146" s="162">
        <f ca="1">IF('Premissas macro'!AC$21=1,AC172,AC162)</f>
        <v>49.262898204931162</v>
      </c>
      <c r="AD146" s="162">
        <f ca="1">IF('Premissas macro'!AD$21=1,AD172,AD162)</f>
        <v>23.779310048840465</v>
      </c>
      <c r="AE146" s="162">
        <f ca="1">IF('Premissas macro'!AE$21=1,AE172,AE162)</f>
        <v>43.262556621854522</v>
      </c>
      <c r="AF146" s="162">
        <f ca="1">IF('Premissas macro'!AF$21=1,AF172,AF162)</f>
        <v>92.932441494017269</v>
      </c>
      <c r="AG146" s="162">
        <f ca="1">IF('Premissas macro'!AG$21=1,AG172,AG162)</f>
        <v>92.932441494017269</v>
      </c>
      <c r="AH146" s="162">
        <f ca="1">IF('Premissas macro'!AH$21=1,AH172,AH162)</f>
        <v>92.932434881085697</v>
      </c>
      <c r="AI146" s="162">
        <f ca="1">IF('Premissas macro'!AI$21=1,AI172,AI162)</f>
        <v>92.932434881085683</v>
      </c>
      <c r="AJ146" s="162">
        <f ca="1">IF('Premissas macro'!AJ$21=1,AJ172,AJ162)</f>
        <v>92.932434881085683</v>
      </c>
      <c r="AK146" s="162">
        <f ca="1">IF('Premissas macro'!AK$21=1,AK172,AK162)</f>
        <v>10.945857651111737</v>
      </c>
      <c r="AL146" s="162">
        <f ca="1">IF('Premissas macro'!AL$21=1,AL172,AL162)</f>
        <v>10.945857651111737</v>
      </c>
      <c r="AM146" s="162">
        <f ca="1">IF('Premissas macro'!AM$21=1,AM172,AM162)</f>
        <v>10.945857651111737</v>
      </c>
      <c r="AN146" s="162">
        <f ca="1">IF('Premissas macro'!AN$21=1,AN172,AN162)</f>
        <v>0</v>
      </c>
      <c r="AO146" s="162">
        <f ca="1">IF('Premissas macro'!AO$21=1,AO172,AO162)</f>
        <v>0</v>
      </c>
      <c r="AP146" s="162">
        <f ca="1">IF('Premissas macro'!AP$21=1,AP172,AP162)</f>
        <v>0</v>
      </c>
      <c r="AQ146" s="162">
        <f ca="1">IF('Premissas macro'!AQ$21=1,AQ172,AQ162)</f>
        <v>0</v>
      </c>
      <c r="AR146" s="162">
        <f ca="1">IF('Premissas macro'!AR$21=1,AR172,AR162)</f>
        <v>0</v>
      </c>
      <c r="AS146" s="165">
        <f t="shared" ca="1" si="99"/>
        <v>2295.2260001616269</v>
      </c>
      <c r="AT146" s="221"/>
      <c r="AU146" s="221"/>
      <c r="AV146" s="221"/>
      <c r="AW146" s="221"/>
      <c r="AX146" s="221"/>
      <c r="AY146" s="221"/>
      <c r="AZ146" s="222"/>
      <c r="BA146" s="222"/>
      <c r="BB146" s="222"/>
    </row>
    <row r="147" spans="2:54">
      <c r="B147" s="100" t="s">
        <v>168</v>
      </c>
      <c r="C147" s="223">
        <v>0.25</v>
      </c>
      <c r="D147" s="162">
        <f>IF('Premissas macro'!D$21=1,D173,D163)</f>
        <v>0</v>
      </c>
      <c r="E147" s="162">
        <f ca="1">IF('Premissas macro'!E$21=1,E173,E163)</f>
        <v>358.90909034991921</v>
      </c>
      <c r="F147" s="162">
        <f ca="1">IF('Premissas macro'!F$21=1,F173,F163)</f>
        <v>358.90909034991921</v>
      </c>
      <c r="G147" s="162">
        <f ca="1">IF('Premissas macro'!G$21=1,G173,G163)</f>
        <v>358.90909034991915</v>
      </c>
      <c r="H147" s="162">
        <f ca="1">IF('Premissas macro'!H$21=1,H173,H163)</f>
        <v>358.90909034991915</v>
      </c>
      <c r="I147" s="162">
        <f ca="1">IF('Premissas macro'!I$21=1,I173,I163)</f>
        <v>306.55717456336328</v>
      </c>
      <c r="J147" s="162">
        <f ca="1">IF('Premissas macro'!J$21=1,J173,J163)</f>
        <v>306.55717456336322</v>
      </c>
      <c r="K147" s="162">
        <f ca="1">IF('Premissas macro'!K$21=1,K173,K163)</f>
        <v>306.55717456336322</v>
      </c>
      <c r="L147" s="162">
        <f ca="1">IF('Premissas macro'!L$21=1,L173,L163)</f>
        <v>0</v>
      </c>
      <c r="M147" s="162">
        <f ca="1">IF('Premissas macro'!M$21=1,M173,M163)</f>
        <v>0.23635073395643211</v>
      </c>
      <c r="N147" s="162">
        <f ca="1">IF('Premissas macro'!N$21=1,N173,N163)</f>
        <v>0.59516919407718571</v>
      </c>
      <c r="O147" s="162">
        <f ca="1">IF('Premissas macro'!O$21=1,O173,O163)</f>
        <v>1.852901167933771</v>
      </c>
      <c r="P147" s="162">
        <f ca="1">IF('Premissas macro'!P$21=1,P173,P163)</f>
        <v>2.7165627838596094</v>
      </c>
      <c r="Q147" s="162">
        <f ca="1">IF('Premissas macro'!Q$21=1,Q173,Q163)</f>
        <v>5.6564458039159486</v>
      </c>
      <c r="R147" s="162">
        <f ca="1">IF('Premissas macro'!R$21=1,R173,R163)</f>
        <v>8.9843264201655533</v>
      </c>
      <c r="S147" s="162">
        <f ca="1">IF('Premissas macro'!S$21=1,S173,S163)</f>
        <v>14.073515422340964</v>
      </c>
      <c r="T147" s="162">
        <f ca="1">IF('Premissas macro'!T$21=1,T173,T163)</f>
        <v>14.7546733184332</v>
      </c>
      <c r="U147" s="162">
        <f ca="1">IF('Premissas macro'!U$21=1,U173,U163)</f>
        <v>16.945758718878434</v>
      </c>
      <c r="V147" s="162">
        <f ca="1">IF('Premissas macro'!V$21=1,V173,V163)</f>
        <v>16.945758718878434</v>
      </c>
      <c r="W147" s="162">
        <f ca="1">IF('Premissas macro'!W$21=1,W173,W163)</f>
        <v>23.609992095492192</v>
      </c>
      <c r="X147" s="162">
        <f ca="1">IF('Premissas macro'!X$21=1,X173,X163)</f>
        <v>28.943676457591032</v>
      </c>
      <c r="Y147" s="162">
        <f ca="1">IF('Premissas macro'!Y$21=1,Y173,Y163)</f>
        <v>67.227594991730058</v>
      </c>
      <c r="Z147" s="162">
        <f ca="1">IF('Premissas macro'!Z$21=1,Z173,Z163)</f>
        <v>67.227594991730058</v>
      </c>
      <c r="AA147" s="162">
        <f ca="1">IF('Premissas macro'!AA$21=1,AA173,AA163)</f>
        <v>67.227589268391057</v>
      </c>
      <c r="AB147" s="162">
        <f ca="1">IF('Premissas macro'!AB$21=1,AB173,AB163)</f>
        <v>67.227589268391043</v>
      </c>
      <c r="AC147" s="162">
        <f ca="1">IF('Premissas macro'!AC$21=1,AC173,AC163)</f>
        <v>67.227589268391043</v>
      </c>
      <c r="AD147" s="162">
        <f ca="1">IF('Premissas macro'!AD$21=1,AD173,AD163)</f>
        <v>26.42145560982274</v>
      </c>
      <c r="AE147" s="162">
        <f ca="1">IF('Premissas macro'!AE$21=1,AE173,AE163)</f>
        <v>56.115845596026901</v>
      </c>
      <c r="AF147" s="162">
        <f ca="1">IF('Premissas macro'!AF$21=1,AF173,AF163)</f>
        <v>148.09711387780976</v>
      </c>
      <c r="AG147" s="162">
        <f ca="1">IF('Premissas macro'!AG$21=1,AG173,AG163)</f>
        <v>148.09711387780976</v>
      </c>
      <c r="AH147" s="162">
        <f ca="1">IF('Premissas macro'!AH$21=1,AH173,AH163)</f>
        <v>148.09710163164021</v>
      </c>
      <c r="AI147" s="162">
        <f ca="1">IF('Premissas macro'!AI$21=1,AI173,AI163)</f>
        <v>148.09710163164019</v>
      </c>
      <c r="AJ147" s="162">
        <f ca="1">IF('Premissas macro'!AJ$21=1,AJ173,AJ163)</f>
        <v>148.09710163164019</v>
      </c>
      <c r="AK147" s="162">
        <f ca="1">IF('Premissas macro'!AK$21=1,AK173,AK163)</f>
        <v>12.16206405679082</v>
      </c>
      <c r="AL147" s="162">
        <f ca="1">IF('Premissas macro'!AL$21=1,AL173,AL163)</f>
        <v>12.16206405679082</v>
      </c>
      <c r="AM147" s="162">
        <f ca="1">IF('Premissas macro'!AM$21=1,AM173,AM163)</f>
        <v>12.16206405679082</v>
      </c>
      <c r="AN147" s="162">
        <f ca="1">IF('Premissas macro'!AN$21=1,AN173,AN163)</f>
        <v>0</v>
      </c>
      <c r="AO147" s="162">
        <f ca="1">IF('Premissas macro'!AO$21=1,AO173,AO163)</f>
        <v>0</v>
      </c>
      <c r="AP147" s="162">
        <f ca="1">IF('Premissas macro'!AP$21=1,AP173,AP163)</f>
        <v>0</v>
      </c>
      <c r="AQ147" s="162">
        <f ca="1">IF('Premissas macro'!AQ$21=1,AQ173,AQ163)</f>
        <v>0</v>
      </c>
      <c r="AR147" s="162">
        <f ca="1">IF('Premissas macro'!AR$21=1,AR173,AR163)</f>
        <v>0</v>
      </c>
      <c r="AS147" s="165">
        <f t="shared" ca="1" si="99"/>
        <v>3686.2699997406849</v>
      </c>
      <c r="AT147" s="221"/>
      <c r="AU147" s="221"/>
      <c r="AV147" s="221"/>
      <c r="AW147" s="221"/>
      <c r="AX147" s="221"/>
      <c r="AY147" s="221"/>
      <c r="AZ147" s="222"/>
      <c r="BA147" s="222"/>
      <c r="BB147" s="222"/>
    </row>
    <row r="148" spans="2:54" ht="18" customHeight="1">
      <c r="B148" s="187" t="s">
        <v>169</v>
      </c>
      <c r="C148" s="188"/>
      <c r="D148" s="190">
        <f>D145-(D146+D147)</f>
        <v>-1917.896002446555</v>
      </c>
      <c r="E148" s="190">
        <f t="shared" ref="E148:AR148" ca="1" si="138">E145-(E146+E147)</f>
        <v>5240.7733623570721</v>
      </c>
      <c r="F148" s="190">
        <f t="shared" ca="1" si="138"/>
        <v>4155.2505357493364</v>
      </c>
      <c r="G148" s="190">
        <f t="shared" ca="1" si="138"/>
        <v>3250.1485797914238</v>
      </c>
      <c r="H148" s="190">
        <f t="shared" ca="1" si="138"/>
        <v>3274.9504321877384</v>
      </c>
      <c r="I148" s="190">
        <f t="shared" ca="1" si="138"/>
        <v>2062.3602685465171</v>
      </c>
      <c r="J148" s="190">
        <f t="shared" ca="1" si="138"/>
        <v>2146.196004128421</v>
      </c>
      <c r="K148" s="190">
        <f t="shared" ca="1" si="138"/>
        <v>2218.601652031728</v>
      </c>
      <c r="L148" s="190">
        <f t="shared" ca="1" si="138"/>
        <v>-4597.587659529554</v>
      </c>
      <c r="M148" s="190">
        <f t="shared" ca="1" si="138"/>
        <v>-3202.8262013813555</v>
      </c>
      <c r="N148" s="190">
        <f t="shared" ca="1" si="138"/>
        <v>-2236.9327489328207</v>
      </c>
      <c r="O148" s="190">
        <f t="shared" ca="1" si="138"/>
        <v>-2007.5597413486039</v>
      </c>
      <c r="P148" s="190">
        <f t="shared" ca="1" si="138"/>
        <v>-1928.5590959418118</v>
      </c>
      <c r="Q148" s="190">
        <f t="shared" ca="1" si="138"/>
        <v>-1813.6726689015725</v>
      </c>
      <c r="R148" s="190">
        <f t="shared" ca="1" si="138"/>
        <v>-1688.1089477642636</v>
      </c>
      <c r="S148" s="190">
        <f t="shared" ca="1" si="138"/>
        <v>-1591.5985419158546</v>
      </c>
      <c r="T148" s="190">
        <f t="shared" ca="1" si="138"/>
        <v>-1426.3397511823307</v>
      </c>
      <c r="U148" s="190">
        <f t="shared" ca="1" si="138"/>
        <v>-1360.9530677963796</v>
      </c>
      <c r="V148" s="190">
        <f t="shared" ca="1" si="138"/>
        <v>-1348.9885545579971</v>
      </c>
      <c r="W148" s="190">
        <f t="shared" ca="1" si="138"/>
        <v>-970.21337171987921</v>
      </c>
      <c r="X148" s="190">
        <f t="shared" ca="1" si="138"/>
        <v>-601.54103878643878</v>
      </c>
      <c r="Y148" s="190">
        <f t="shared" ca="1" si="138"/>
        <v>671.87274457853971</v>
      </c>
      <c r="Z148" s="190">
        <f t="shared" ca="1" si="138"/>
        <v>668.7090380269774</v>
      </c>
      <c r="AA148" s="190">
        <f t="shared" ca="1" si="138"/>
        <v>694.41175197855728</v>
      </c>
      <c r="AB148" s="190">
        <f t="shared" ca="1" si="138"/>
        <v>696.09475172624252</v>
      </c>
      <c r="AC148" s="190">
        <f t="shared" ca="1" si="138"/>
        <v>697.72873206380177</v>
      </c>
      <c r="AD148" s="190">
        <f t="shared" ca="1" si="138"/>
        <v>-648.38494712796262</v>
      </c>
      <c r="AE148" s="190">
        <f t="shared" ca="1" si="138"/>
        <v>550.63048378576161</v>
      </c>
      <c r="AF148" s="190">
        <f t="shared" ca="1" si="138"/>
        <v>3555.3835681285864</v>
      </c>
      <c r="AG148" s="190">
        <f t="shared" ca="1" si="138"/>
        <v>3556.1665046827934</v>
      </c>
      <c r="AH148" s="190">
        <f t="shared" ca="1" si="138"/>
        <v>3556.92624039777</v>
      </c>
      <c r="AI148" s="190">
        <f t="shared" ca="1" si="138"/>
        <v>3576.0347768997117</v>
      </c>
      <c r="AJ148" s="190">
        <f t="shared" ca="1" si="138"/>
        <v>3567.6305247744972</v>
      </c>
      <c r="AK148" s="190">
        <f t="shared" ca="1" si="138"/>
        <v>-1462.0797127840085</v>
      </c>
      <c r="AL148" s="190">
        <f t="shared" ca="1" si="138"/>
        <v>-1503.6950339988434</v>
      </c>
      <c r="AM148" s="190">
        <f t="shared" ca="1" si="138"/>
        <v>-1502.069133846958</v>
      </c>
      <c r="AN148" s="190">
        <f t="shared" ca="1" si="138"/>
        <v>0</v>
      </c>
      <c r="AO148" s="190">
        <f t="shared" ca="1" si="138"/>
        <v>0</v>
      </c>
      <c r="AP148" s="190">
        <f t="shared" ca="1" si="138"/>
        <v>0</v>
      </c>
      <c r="AQ148" s="190">
        <f t="shared" ca="1" si="138"/>
        <v>0</v>
      </c>
      <c r="AR148" s="190">
        <f t="shared" ca="1" si="138"/>
        <v>0</v>
      </c>
      <c r="AS148" s="190">
        <f t="shared" ca="1" si="99"/>
        <v>12330.863731872283</v>
      </c>
    </row>
    <row r="149" spans="2:54">
      <c r="E149" s="191"/>
      <c r="F149" s="191"/>
      <c r="G149" s="191"/>
      <c r="H149" s="191"/>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1"/>
      <c r="AN149" s="191"/>
      <c r="AO149" s="191"/>
      <c r="AP149" s="191"/>
      <c r="AQ149" s="191"/>
      <c r="AR149" s="191"/>
      <c r="AS149" s="191"/>
    </row>
    <row r="150" spans="2:54">
      <c r="E150" s="191"/>
      <c r="F150" s="191"/>
      <c r="G150" s="191"/>
      <c r="H150" s="191"/>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1"/>
      <c r="AN150" s="191"/>
      <c r="AO150" s="191"/>
      <c r="AP150" s="191"/>
      <c r="AQ150" s="191"/>
      <c r="AR150" s="191"/>
      <c r="AS150" s="191"/>
    </row>
    <row r="151" spans="2:54">
      <c r="B151" s="70"/>
      <c r="E151" s="258"/>
      <c r="F151" s="191"/>
      <c r="G151" s="191"/>
      <c r="H151" s="191"/>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1"/>
      <c r="AN151" s="191"/>
      <c r="AO151" s="191"/>
      <c r="AP151" s="191"/>
      <c r="AQ151" s="191"/>
      <c r="AR151" s="191"/>
      <c r="AS151" s="191"/>
    </row>
    <row r="152" spans="2:54">
      <c r="B152" s="227" t="s">
        <v>86</v>
      </c>
      <c r="C152" s="228"/>
      <c r="D152" s="228"/>
      <c r="E152" s="229"/>
      <c r="F152" s="229"/>
      <c r="G152" s="229"/>
      <c r="H152" s="229"/>
      <c r="I152" s="229"/>
      <c r="J152" s="229"/>
      <c r="K152" s="229"/>
      <c r="L152" s="229"/>
      <c r="M152" s="229"/>
      <c r="N152" s="229"/>
      <c r="O152" s="229"/>
      <c r="P152" s="229"/>
      <c r="Q152" s="229"/>
      <c r="R152" s="229"/>
      <c r="S152" s="229"/>
      <c r="T152" s="229"/>
      <c r="U152" s="229"/>
      <c r="V152" s="229"/>
      <c r="W152" s="229"/>
      <c r="X152" s="229"/>
      <c r="Y152" s="229"/>
      <c r="Z152" s="229"/>
      <c r="AA152" s="229"/>
      <c r="AB152" s="229"/>
      <c r="AC152" s="229"/>
      <c r="AD152" s="229"/>
      <c r="AE152" s="229"/>
      <c r="AF152" s="229"/>
      <c r="AG152" s="229"/>
      <c r="AH152" s="229"/>
      <c r="AI152" s="229"/>
      <c r="AJ152" s="229"/>
      <c r="AK152" s="229"/>
      <c r="AL152" s="229"/>
      <c r="AM152" s="229"/>
      <c r="AN152" s="229"/>
      <c r="AO152" s="229"/>
      <c r="AP152" s="229"/>
      <c r="AQ152" s="229"/>
      <c r="AR152" s="230"/>
      <c r="AS152" s="191"/>
    </row>
    <row r="153" spans="2:54">
      <c r="B153" s="231" t="s">
        <v>21</v>
      </c>
      <c r="C153" s="232">
        <v>0.15</v>
      </c>
      <c r="F153" s="165"/>
      <c r="G153" s="165"/>
      <c r="H153" s="165"/>
      <c r="I153" s="165"/>
      <c r="J153" s="165"/>
      <c r="K153" s="165"/>
      <c r="L153" s="165"/>
      <c r="M153" s="165"/>
      <c r="N153" s="165"/>
      <c r="O153" s="165"/>
      <c r="P153" s="165"/>
      <c r="Q153" s="165"/>
      <c r="R153" s="165"/>
      <c r="S153" s="165"/>
      <c r="T153" s="165"/>
      <c r="U153" s="165"/>
      <c r="V153" s="165"/>
      <c r="W153" s="165"/>
      <c r="X153" s="165"/>
      <c r="Y153" s="165"/>
      <c r="Z153" s="165"/>
      <c r="AA153" s="165"/>
      <c r="AB153" s="165"/>
      <c r="AC153" s="165"/>
      <c r="AD153" s="165"/>
      <c r="AE153" s="165"/>
      <c r="AF153" s="165"/>
      <c r="AG153" s="165"/>
      <c r="AH153" s="165"/>
      <c r="AI153" s="165"/>
      <c r="AJ153" s="165"/>
      <c r="AK153" s="165"/>
      <c r="AL153" s="165"/>
      <c r="AM153" s="165"/>
      <c r="AN153" s="165"/>
      <c r="AO153" s="165"/>
      <c r="AP153" s="165"/>
      <c r="AQ153" s="165"/>
      <c r="AR153" s="166"/>
      <c r="AS153" s="191"/>
    </row>
    <row r="154" spans="2:54">
      <c r="B154" s="231" t="s">
        <v>22</v>
      </c>
      <c r="C154" s="232">
        <v>0.1</v>
      </c>
      <c r="F154" s="165"/>
      <c r="G154" s="165"/>
      <c r="H154" s="165"/>
      <c r="I154" s="165"/>
      <c r="J154" s="165"/>
      <c r="K154" s="165"/>
      <c r="L154" s="165"/>
      <c r="M154" s="165"/>
      <c r="N154" s="165"/>
      <c r="O154" s="165"/>
      <c r="P154" s="165"/>
      <c r="Q154" s="165"/>
      <c r="R154" s="165"/>
      <c r="S154" s="165"/>
      <c r="T154" s="165"/>
      <c r="U154" s="165"/>
      <c r="V154" s="165"/>
      <c r="W154" s="165"/>
      <c r="X154" s="165"/>
      <c r="Y154" s="165"/>
      <c r="Z154" s="165"/>
      <c r="AA154" s="165"/>
      <c r="AB154" s="165"/>
      <c r="AC154" s="165"/>
      <c r="AD154" s="165"/>
      <c r="AE154" s="165"/>
      <c r="AF154" s="165"/>
      <c r="AG154" s="165"/>
      <c r="AH154" s="165"/>
      <c r="AI154" s="165"/>
      <c r="AJ154" s="165"/>
      <c r="AK154" s="165"/>
      <c r="AL154" s="165"/>
      <c r="AM154" s="165"/>
      <c r="AN154" s="165"/>
      <c r="AO154" s="165"/>
      <c r="AP154" s="165"/>
      <c r="AQ154" s="165"/>
      <c r="AR154" s="166"/>
      <c r="AS154" s="191"/>
    </row>
    <row r="155" spans="2:54">
      <c r="B155" s="231" t="s">
        <v>23</v>
      </c>
      <c r="C155" s="233">
        <v>240</v>
      </c>
      <c r="F155" s="165"/>
      <c r="G155" s="165"/>
      <c r="H155" s="165"/>
      <c r="I155" s="165"/>
      <c r="J155" s="165"/>
      <c r="K155" s="165"/>
      <c r="L155" s="165"/>
      <c r="M155" s="165"/>
      <c r="N155" s="165"/>
      <c r="O155" s="165"/>
      <c r="P155" s="165"/>
      <c r="Q155" s="165"/>
      <c r="R155" s="165"/>
      <c r="S155" s="165"/>
      <c r="T155" s="165"/>
      <c r="U155" s="165"/>
      <c r="V155" s="165"/>
      <c r="W155" s="165"/>
      <c r="X155" s="165"/>
      <c r="Y155" s="165"/>
      <c r="Z155" s="165"/>
      <c r="AA155" s="165"/>
      <c r="AB155" s="165"/>
      <c r="AC155" s="165"/>
      <c r="AD155" s="165"/>
      <c r="AE155" s="165"/>
      <c r="AF155" s="165"/>
      <c r="AG155" s="165"/>
      <c r="AH155" s="165"/>
      <c r="AI155" s="165"/>
      <c r="AJ155" s="165"/>
      <c r="AK155" s="165"/>
      <c r="AL155" s="165"/>
      <c r="AM155" s="165"/>
      <c r="AN155" s="165"/>
      <c r="AO155" s="165"/>
      <c r="AP155" s="165"/>
      <c r="AQ155" s="165"/>
      <c r="AR155" s="166"/>
      <c r="AS155" s="191"/>
    </row>
    <row r="156" spans="2:54">
      <c r="B156" s="231" t="s">
        <v>36</v>
      </c>
      <c r="C156" s="107">
        <v>0.3</v>
      </c>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c r="AK156" s="165"/>
      <c r="AL156" s="165"/>
      <c r="AM156" s="165"/>
      <c r="AN156" s="165"/>
      <c r="AO156" s="165"/>
      <c r="AP156" s="165"/>
      <c r="AQ156" s="165"/>
      <c r="AR156" s="166"/>
      <c r="AS156" s="191"/>
    </row>
    <row r="157" spans="2:54">
      <c r="B157" s="231" t="s">
        <v>88</v>
      </c>
      <c r="C157" s="232">
        <v>0.09</v>
      </c>
      <c r="F157" s="165"/>
      <c r="G157" s="165"/>
      <c r="H157" s="165"/>
      <c r="I157" s="165"/>
      <c r="J157" s="165"/>
      <c r="K157" s="165"/>
      <c r="L157" s="165"/>
      <c r="M157" s="165"/>
      <c r="N157" s="165"/>
      <c r="O157" s="165"/>
      <c r="P157" s="165"/>
      <c r="Q157" s="165"/>
      <c r="R157" s="165"/>
      <c r="S157" s="165"/>
      <c r="T157" s="165"/>
      <c r="U157" s="165"/>
      <c r="V157" s="165"/>
      <c r="W157" s="165"/>
      <c r="X157" s="165"/>
      <c r="Y157" s="165"/>
      <c r="Z157" s="165"/>
      <c r="AA157" s="165"/>
      <c r="AB157" s="165"/>
      <c r="AC157" s="165"/>
      <c r="AD157" s="165"/>
      <c r="AE157" s="165"/>
      <c r="AF157" s="165"/>
      <c r="AG157" s="165"/>
      <c r="AH157" s="165"/>
      <c r="AI157" s="165"/>
      <c r="AJ157" s="165"/>
      <c r="AK157" s="165"/>
      <c r="AL157" s="165"/>
      <c r="AM157" s="165"/>
      <c r="AN157" s="165"/>
      <c r="AO157" s="165"/>
      <c r="AP157" s="165"/>
      <c r="AQ157" s="165"/>
      <c r="AR157" s="166"/>
      <c r="AS157" s="191"/>
    </row>
    <row r="158" spans="2:54">
      <c r="B158" s="231" t="s">
        <v>38</v>
      </c>
      <c r="E158" s="165">
        <f t="shared" ref="E158:AR158" ca="1" si="139">E145</f>
        <v>5806.4533614959473</v>
      </c>
      <c r="F158" s="165">
        <f t="shared" ca="1" si="139"/>
        <v>4720.9305348882117</v>
      </c>
      <c r="G158" s="165">
        <f t="shared" ca="1" si="139"/>
        <v>3815.828578930299</v>
      </c>
      <c r="H158" s="165">
        <f t="shared" ca="1" si="139"/>
        <v>3840.6304313266137</v>
      </c>
      <c r="I158" s="165">
        <f t="shared" ca="1" si="139"/>
        <v>2547.4183173740967</v>
      </c>
      <c r="J158" s="165">
        <f t="shared" ca="1" si="139"/>
        <v>2631.2540529560001</v>
      </c>
      <c r="K158" s="165">
        <f t="shared" ca="1" si="139"/>
        <v>2703.6597008593071</v>
      </c>
      <c r="L158" s="165">
        <f t="shared" ca="1" si="139"/>
        <v>-4597.587659529554</v>
      </c>
      <c r="M158" s="165">
        <f t="shared" ca="1" si="139"/>
        <v>-3202.3771349868384</v>
      </c>
      <c r="N158" s="165">
        <f t="shared" ca="1" si="139"/>
        <v>-2235.8019274640742</v>
      </c>
      <c r="O158" s="165">
        <f t="shared" ca="1" si="139"/>
        <v>-2004.0392291295298</v>
      </c>
      <c r="P158" s="165">
        <f t="shared" ca="1" si="139"/>
        <v>-1923.3976266524785</v>
      </c>
      <c r="Q158" s="165">
        <f ca="1">Q145</f>
        <v>-1802.9254218741321</v>
      </c>
      <c r="R158" s="165">
        <f ca="1">R145</f>
        <v>-1671.0387275659491</v>
      </c>
      <c r="S158" s="165">
        <f ca="1">S145</f>
        <v>-1564.8588626134067</v>
      </c>
      <c r="T158" s="165">
        <f ca="1">T145</f>
        <v>-1398.3058718773077</v>
      </c>
      <c r="U158" s="165">
        <f t="shared" ca="1" si="139"/>
        <v>-1328.7561262305105</v>
      </c>
      <c r="V158" s="165">
        <f t="shared" ca="1" si="139"/>
        <v>-1316.791612992128</v>
      </c>
      <c r="W158" s="165">
        <f t="shared" ca="1" si="139"/>
        <v>-925.35438673844408</v>
      </c>
      <c r="X158" s="165">
        <f t="shared" ca="1" si="139"/>
        <v>-546.54805351701577</v>
      </c>
      <c r="Y158" s="165">
        <f t="shared" ca="1" si="139"/>
        <v>788.36324086580396</v>
      </c>
      <c r="Z158" s="165">
        <f t="shared" ref="Z158:AF158" ca="1" si="140">Z145</f>
        <v>785.19953431424165</v>
      </c>
      <c r="AA158" s="165">
        <f t="shared" ca="1" si="140"/>
        <v>810.9022394518795</v>
      </c>
      <c r="AB158" s="165">
        <f t="shared" ca="1" si="140"/>
        <v>812.58523919956474</v>
      </c>
      <c r="AC158" s="165">
        <f t="shared" ca="1" si="140"/>
        <v>814.21921953712399</v>
      </c>
      <c r="AD158" s="165">
        <f t="shared" ca="1" si="140"/>
        <v>-598.18418146929946</v>
      </c>
      <c r="AE158" s="165">
        <f t="shared" ca="1" si="140"/>
        <v>650.00888600364306</v>
      </c>
      <c r="AF158" s="165">
        <f t="shared" ca="1" si="140"/>
        <v>3796.4131235004133</v>
      </c>
      <c r="AG158" s="165">
        <f t="shared" ca="1" si="139"/>
        <v>3797.1960600546204</v>
      </c>
      <c r="AH158" s="165">
        <f t="shared" ca="1" si="139"/>
        <v>3797.9557769104958</v>
      </c>
      <c r="AI158" s="165">
        <f t="shared" ca="1" si="139"/>
        <v>3817.0643134124375</v>
      </c>
      <c r="AJ158" s="165">
        <f t="shared" ca="1" si="139"/>
        <v>3808.660061287223</v>
      </c>
      <c r="AK158" s="165">
        <f t="shared" ca="1" si="139"/>
        <v>-1438.971791076106</v>
      </c>
      <c r="AL158" s="165">
        <f t="shared" ca="1" si="139"/>
        <v>-1480.5871122909409</v>
      </c>
      <c r="AM158" s="165">
        <f t="shared" ca="1" si="139"/>
        <v>-1478.9612121390555</v>
      </c>
      <c r="AN158" s="165">
        <f t="shared" ca="1" si="139"/>
        <v>0</v>
      </c>
      <c r="AO158" s="165">
        <f t="shared" ca="1" si="139"/>
        <v>0</v>
      </c>
      <c r="AP158" s="165">
        <f t="shared" ca="1" si="139"/>
        <v>0</v>
      </c>
      <c r="AQ158" s="165">
        <f t="shared" ca="1" si="139"/>
        <v>0</v>
      </c>
      <c r="AR158" s="166">
        <f t="shared" ca="1" si="139"/>
        <v>0</v>
      </c>
      <c r="AS158" s="191"/>
    </row>
    <row r="159" spans="2:54">
      <c r="B159" s="231" t="s">
        <v>39</v>
      </c>
      <c r="E159" s="165">
        <f t="shared" ref="E159:AR159" ca="1" si="141">IF(E158&lt;0,D159-E158,IF(D159&gt;$C$156*E158,D159-$C$156*E158, 0))</f>
        <v>0</v>
      </c>
      <c r="F159" s="165">
        <f t="shared" ca="1" si="141"/>
        <v>0</v>
      </c>
      <c r="G159" s="165">
        <f t="shared" ca="1" si="141"/>
        <v>0</v>
      </c>
      <c r="H159" s="165">
        <f t="shared" ca="1" si="141"/>
        <v>0</v>
      </c>
      <c r="I159" s="165">
        <f t="shared" ca="1" si="141"/>
        <v>0</v>
      </c>
      <c r="J159" s="165">
        <f t="shared" ca="1" si="141"/>
        <v>0</v>
      </c>
      <c r="K159" s="165">
        <f t="shared" ca="1" si="141"/>
        <v>0</v>
      </c>
      <c r="L159" s="165">
        <f t="shared" ca="1" si="141"/>
        <v>4597.587659529554</v>
      </c>
      <c r="M159" s="165">
        <f t="shared" ca="1" si="141"/>
        <v>7799.9647945163924</v>
      </c>
      <c r="N159" s="165">
        <f t="shared" ca="1" si="141"/>
        <v>10035.766721980466</v>
      </c>
      <c r="O159" s="165">
        <f t="shared" ca="1" si="141"/>
        <v>12039.805951109996</v>
      </c>
      <c r="P159" s="165">
        <f t="shared" ca="1" si="141"/>
        <v>13963.203577762475</v>
      </c>
      <c r="Q159" s="165">
        <f ca="1">IF(Q158&lt;0,P159-Q158,IF(P159&gt;$C$156*Q158,P159-$C$156*Q158, 0))</f>
        <v>15766.128999636607</v>
      </c>
      <c r="R159" s="165">
        <f ca="1">IF(R158&lt;0,Q159-R158,IF(Q159&gt;$C$156*R158,Q159-$C$156*R158, 0))</f>
        <v>17437.167727202555</v>
      </c>
      <c r="S159" s="165">
        <f ca="1">IF(S158&lt;0,R159-S158,IF(R159&gt;$C$156*S158,R159-$C$156*S158, 0))</f>
        <v>19002.026589815963</v>
      </c>
      <c r="T159" s="165">
        <f ca="1">IF(T158&lt;0,S159-T158,IF(S159&gt;$C$156*T158,S159-$C$156*T158, 0))</f>
        <v>20400.33246169327</v>
      </c>
      <c r="U159" s="165">
        <f t="shared" ca="1" si="141"/>
        <v>21729.088587923779</v>
      </c>
      <c r="V159" s="165">
        <f t="shared" ca="1" si="141"/>
        <v>23045.880200915908</v>
      </c>
      <c r="W159" s="165">
        <f t="shared" ca="1" si="141"/>
        <v>23971.234587654351</v>
      </c>
      <c r="X159" s="165">
        <f t="shared" ca="1" si="141"/>
        <v>24517.782641171369</v>
      </c>
      <c r="Y159" s="165">
        <f t="shared" ca="1" si="141"/>
        <v>24281.273668911628</v>
      </c>
      <c r="Z159" s="165">
        <f t="shared" ref="Z159:AF159" ca="1" si="142">IF(Z158&lt;0,Y159-Z158,IF(Y159&gt;$C$156*Z158,Y159-$C$156*Z158, 0))</f>
        <v>24045.713808617355</v>
      </c>
      <c r="AA159" s="165">
        <f t="shared" ca="1" si="142"/>
        <v>23802.443136781792</v>
      </c>
      <c r="AB159" s="165">
        <f t="shared" ca="1" si="142"/>
        <v>23558.667565021922</v>
      </c>
      <c r="AC159" s="165">
        <f t="shared" ca="1" si="142"/>
        <v>23314.401799160783</v>
      </c>
      <c r="AD159" s="165">
        <f t="shared" ca="1" si="142"/>
        <v>23912.585980630083</v>
      </c>
      <c r="AE159" s="165">
        <f t="shared" ca="1" si="142"/>
        <v>23717.583314828989</v>
      </c>
      <c r="AF159" s="165">
        <f t="shared" ca="1" si="142"/>
        <v>22578.659377778866</v>
      </c>
      <c r="AG159" s="165">
        <f t="shared" ca="1" si="141"/>
        <v>21439.50055976248</v>
      </c>
      <c r="AH159" s="165">
        <f t="shared" ca="1" si="141"/>
        <v>20300.113826689332</v>
      </c>
      <c r="AI159" s="165">
        <f t="shared" ca="1" si="141"/>
        <v>19154.994532665602</v>
      </c>
      <c r="AJ159" s="165">
        <f t="shared" ca="1" si="141"/>
        <v>18012.396514279433</v>
      </c>
      <c r="AK159" s="165">
        <f t="shared" ca="1" si="141"/>
        <v>19451.36830535554</v>
      </c>
      <c r="AL159" s="165">
        <f t="shared" ca="1" si="141"/>
        <v>20931.955417646481</v>
      </c>
      <c r="AM159" s="165">
        <f t="shared" ca="1" si="141"/>
        <v>22410.916629785537</v>
      </c>
      <c r="AN159" s="165">
        <f t="shared" ca="1" si="141"/>
        <v>22410.916629785537</v>
      </c>
      <c r="AO159" s="165">
        <f t="shared" ca="1" si="141"/>
        <v>22410.916629785537</v>
      </c>
      <c r="AP159" s="165">
        <f t="shared" ca="1" si="141"/>
        <v>22410.916629785537</v>
      </c>
      <c r="AQ159" s="165">
        <f t="shared" ca="1" si="141"/>
        <v>22410.916629785537</v>
      </c>
      <c r="AR159" s="166">
        <f t="shared" ca="1" si="141"/>
        <v>22410.916629785537</v>
      </c>
      <c r="AS159" s="191"/>
    </row>
    <row r="160" spans="2:54">
      <c r="B160" s="231" t="s">
        <v>40</v>
      </c>
      <c r="E160" s="165">
        <f t="shared" ref="E160:AR160" ca="1" si="143">IF(E158&lt;0,0,-E159+D159)</f>
        <v>0</v>
      </c>
      <c r="F160" s="165">
        <f t="shared" ca="1" si="143"/>
        <v>0</v>
      </c>
      <c r="G160" s="165">
        <f t="shared" ca="1" si="143"/>
        <v>0</v>
      </c>
      <c r="H160" s="165">
        <f t="shared" ca="1" si="143"/>
        <v>0</v>
      </c>
      <c r="I160" s="165">
        <f t="shared" ca="1" si="143"/>
        <v>0</v>
      </c>
      <c r="J160" s="165">
        <f t="shared" ca="1" si="143"/>
        <v>0</v>
      </c>
      <c r="K160" s="165">
        <f t="shared" ca="1" si="143"/>
        <v>0</v>
      </c>
      <c r="L160" s="165">
        <f t="shared" ca="1" si="143"/>
        <v>0</v>
      </c>
      <c r="M160" s="165">
        <f t="shared" ca="1" si="143"/>
        <v>0</v>
      </c>
      <c r="N160" s="165">
        <f t="shared" ca="1" si="143"/>
        <v>0</v>
      </c>
      <c r="O160" s="165">
        <f t="shared" ca="1" si="143"/>
        <v>0</v>
      </c>
      <c r="P160" s="165">
        <f t="shared" ca="1" si="143"/>
        <v>0</v>
      </c>
      <c r="Q160" s="165">
        <f ca="1">IF(Q158&lt;0,0,-Q159+P159)</f>
        <v>0</v>
      </c>
      <c r="R160" s="165">
        <f ca="1">IF(R158&lt;0,0,-R159+Q159)</f>
        <v>0</v>
      </c>
      <c r="S160" s="165">
        <f ca="1">IF(S158&lt;0,0,-S159+R159)</f>
        <v>0</v>
      </c>
      <c r="T160" s="165">
        <f ca="1">IF(T158&lt;0,0,-T159+S159)</f>
        <v>0</v>
      </c>
      <c r="U160" s="165">
        <f t="shared" ca="1" si="143"/>
        <v>0</v>
      </c>
      <c r="V160" s="165">
        <f t="shared" ca="1" si="143"/>
        <v>0</v>
      </c>
      <c r="W160" s="165">
        <f t="shared" ca="1" si="143"/>
        <v>0</v>
      </c>
      <c r="X160" s="165">
        <f t="shared" ca="1" si="143"/>
        <v>0</v>
      </c>
      <c r="Y160" s="165">
        <f t="shared" ca="1" si="143"/>
        <v>236.5089722597404</v>
      </c>
      <c r="Z160" s="165">
        <f t="shared" ref="Z160:AF160" ca="1" si="144">IF(Z158&lt;0,0,-Z159+Y159)</f>
        <v>235.55986029427368</v>
      </c>
      <c r="AA160" s="165">
        <f t="shared" ca="1" si="144"/>
        <v>243.2706718355621</v>
      </c>
      <c r="AB160" s="165">
        <f t="shared" ca="1" si="144"/>
        <v>243.77557175987022</v>
      </c>
      <c r="AC160" s="165">
        <f t="shared" ca="1" si="144"/>
        <v>244.26576586113879</v>
      </c>
      <c r="AD160" s="165">
        <f t="shared" ca="1" si="144"/>
        <v>0</v>
      </c>
      <c r="AE160" s="165">
        <f t="shared" ca="1" si="144"/>
        <v>195.00266580109383</v>
      </c>
      <c r="AF160" s="165">
        <f t="shared" ca="1" si="144"/>
        <v>1138.9239370501236</v>
      </c>
      <c r="AG160" s="165">
        <f t="shared" ca="1" si="143"/>
        <v>1139.1588180163853</v>
      </c>
      <c r="AH160" s="165">
        <f t="shared" ca="1" si="143"/>
        <v>1139.3867330731482</v>
      </c>
      <c r="AI160" s="165">
        <f t="shared" ca="1" si="143"/>
        <v>1145.1192940237306</v>
      </c>
      <c r="AJ160" s="165">
        <f t="shared" ca="1" si="143"/>
        <v>1142.5980183861684</v>
      </c>
      <c r="AK160" s="165">
        <f t="shared" ca="1" si="143"/>
        <v>0</v>
      </c>
      <c r="AL160" s="165">
        <f t="shared" ca="1" si="143"/>
        <v>0</v>
      </c>
      <c r="AM160" s="165">
        <f t="shared" ca="1" si="143"/>
        <v>0</v>
      </c>
      <c r="AN160" s="165">
        <f t="shared" ca="1" si="143"/>
        <v>0</v>
      </c>
      <c r="AO160" s="165">
        <f t="shared" ca="1" si="143"/>
        <v>0</v>
      </c>
      <c r="AP160" s="165">
        <f t="shared" ca="1" si="143"/>
        <v>0</v>
      </c>
      <c r="AQ160" s="165">
        <f t="shared" ca="1" si="143"/>
        <v>0</v>
      </c>
      <c r="AR160" s="166">
        <f t="shared" ca="1" si="143"/>
        <v>0</v>
      </c>
      <c r="AS160" s="191"/>
    </row>
    <row r="161" spans="2:45">
      <c r="B161" s="234" t="s">
        <v>41</v>
      </c>
      <c r="C161" s="74"/>
      <c r="D161" s="74"/>
      <c r="E161" s="165">
        <f t="shared" ref="E161:AR161" ca="1" si="145">E158-E160</f>
        <v>5806.4533614959473</v>
      </c>
      <c r="F161" s="165">
        <f t="shared" ca="1" si="145"/>
        <v>4720.9305348882117</v>
      </c>
      <c r="G161" s="165">
        <f t="shared" ca="1" si="145"/>
        <v>3815.828578930299</v>
      </c>
      <c r="H161" s="165">
        <f t="shared" ca="1" si="145"/>
        <v>3840.6304313266137</v>
      </c>
      <c r="I161" s="165">
        <f t="shared" ca="1" si="145"/>
        <v>2547.4183173740967</v>
      </c>
      <c r="J161" s="165">
        <f t="shared" ca="1" si="145"/>
        <v>2631.2540529560001</v>
      </c>
      <c r="K161" s="165">
        <f t="shared" ca="1" si="145"/>
        <v>2703.6597008593071</v>
      </c>
      <c r="L161" s="165">
        <f t="shared" ca="1" si="145"/>
        <v>-4597.587659529554</v>
      </c>
      <c r="M161" s="165">
        <f t="shared" ca="1" si="145"/>
        <v>-3202.3771349868384</v>
      </c>
      <c r="N161" s="165">
        <f t="shared" ca="1" si="145"/>
        <v>-2235.8019274640742</v>
      </c>
      <c r="O161" s="165">
        <f t="shared" ca="1" si="145"/>
        <v>-2004.0392291295298</v>
      </c>
      <c r="P161" s="165">
        <f t="shared" ca="1" si="145"/>
        <v>-1923.3976266524785</v>
      </c>
      <c r="Q161" s="165">
        <f ca="1">Q158-Q160</f>
        <v>-1802.9254218741321</v>
      </c>
      <c r="R161" s="165">
        <f ca="1">R158-R160</f>
        <v>-1671.0387275659491</v>
      </c>
      <c r="S161" s="165">
        <f ca="1">S158-S160</f>
        <v>-1564.8588626134067</v>
      </c>
      <c r="T161" s="165">
        <f ca="1">T158-T160</f>
        <v>-1398.3058718773077</v>
      </c>
      <c r="U161" s="165">
        <f t="shared" ca="1" si="145"/>
        <v>-1328.7561262305105</v>
      </c>
      <c r="V161" s="165">
        <f t="shared" ca="1" si="145"/>
        <v>-1316.791612992128</v>
      </c>
      <c r="W161" s="165">
        <f t="shared" ca="1" si="145"/>
        <v>-925.35438673844408</v>
      </c>
      <c r="X161" s="165">
        <f t="shared" ca="1" si="145"/>
        <v>-546.54805351701577</v>
      </c>
      <c r="Y161" s="165">
        <f t="shared" ca="1" si="145"/>
        <v>551.85426860606356</v>
      </c>
      <c r="Z161" s="165">
        <f t="shared" ref="Z161:AF161" ca="1" si="146">Z158-Z160</f>
        <v>549.63967401996797</v>
      </c>
      <c r="AA161" s="165">
        <f t="shared" ca="1" si="146"/>
        <v>567.6315676163174</v>
      </c>
      <c r="AB161" s="165">
        <f t="shared" ca="1" si="146"/>
        <v>568.80966743969452</v>
      </c>
      <c r="AC161" s="165">
        <f t="shared" ca="1" si="146"/>
        <v>569.9534536759852</v>
      </c>
      <c r="AD161" s="165">
        <f t="shared" ca="1" si="146"/>
        <v>-598.18418146929946</v>
      </c>
      <c r="AE161" s="165">
        <f t="shared" ca="1" si="146"/>
        <v>455.00622020254923</v>
      </c>
      <c r="AF161" s="165">
        <f t="shared" ca="1" si="146"/>
        <v>2657.4891864502897</v>
      </c>
      <c r="AG161" s="165">
        <f t="shared" ca="1" si="145"/>
        <v>2658.037242038235</v>
      </c>
      <c r="AH161" s="165">
        <f t="shared" ca="1" si="145"/>
        <v>2658.5690438373476</v>
      </c>
      <c r="AI161" s="165">
        <f t="shared" ca="1" si="145"/>
        <v>2671.9450193887069</v>
      </c>
      <c r="AJ161" s="165">
        <f t="shared" ca="1" si="145"/>
        <v>2666.0620429010546</v>
      </c>
      <c r="AK161" s="165">
        <f t="shared" ca="1" si="145"/>
        <v>-1438.971791076106</v>
      </c>
      <c r="AL161" s="165">
        <f t="shared" ca="1" si="145"/>
        <v>-1480.5871122909409</v>
      </c>
      <c r="AM161" s="165">
        <f t="shared" ca="1" si="145"/>
        <v>-1478.9612121390555</v>
      </c>
      <c r="AN161" s="165">
        <f t="shared" ca="1" si="145"/>
        <v>0</v>
      </c>
      <c r="AO161" s="165">
        <f t="shared" ca="1" si="145"/>
        <v>0</v>
      </c>
      <c r="AP161" s="165">
        <f t="shared" ca="1" si="145"/>
        <v>0</v>
      </c>
      <c r="AQ161" s="165">
        <f t="shared" ca="1" si="145"/>
        <v>0</v>
      </c>
      <c r="AR161" s="166">
        <f t="shared" ca="1" si="145"/>
        <v>0</v>
      </c>
      <c r="AS161" s="191"/>
    </row>
    <row r="162" spans="2:45">
      <c r="B162" s="236" t="s">
        <v>91</v>
      </c>
      <c r="E162" s="165">
        <f t="shared" ref="E162:AR162" ca="1" si="147">IF(E161&gt;0,$C157*E$161,0)</f>
        <v>522.58080253463527</v>
      </c>
      <c r="F162" s="165">
        <f t="shared" ca="1" si="147"/>
        <v>424.88374813993903</v>
      </c>
      <c r="G162" s="165">
        <f t="shared" ca="1" si="147"/>
        <v>343.42457210372692</v>
      </c>
      <c r="H162" s="165">
        <f t="shared" ca="1" si="147"/>
        <v>345.65673881939523</v>
      </c>
      <c r="I162" s="165">
        <f t="shared" ca="1" si="147"/>
        <v>229.2676485636687</v>
      </c>
      <c r="J162" s="165">
        <f t="shared" ca="1" si="147"/>
        <v>236.81286476604001</v>
      </c>
      <c r="K162" s="165">
        <f t="shared" ca="1" si="147"/>
        <v>243.32937307733764</v>
      </c>
      <c r="L162" s="165">
        <f t="shared" ca="1" si="147"/>
        <v>0</v>
      </c>
      <c r="M162" s="165">
        <f t="shared" ca="1" si="147"/>
        <v>0</v>
      </c>
      <c r="N162" s="165">
        <f t="shared" ca="1" si="147"/>
        <v>0</v>
      </c>
      <c r="O162" s="165">
        <f t="shared" ca="1" si="147"/>
        <v>0</v>
      </c>
      <c r="P162" s="165">
        <f t="shared" ca="1" si="147"/>
        <v>0</v>
      </c>
      <c r="Q162" s="165">
        <f ca="1">IF(Q161&gt;0,$C157*Q$161,0)</f>
        <v>0</v>
      </c>
      <c r="R162" s="165">
        <f ca="1">IF(R161&gt;0,$C157*R$161,0)</f>
        <v>0</v>
      </c>
      <c r="S162" s="165">
        <f ca="1">IF(S161&gt;0,$C157*S$161,0)</f>
        <v>0</v>
      </c>
      <c r="T162" s="165">
        <f ca="1">IF(T161&gt;0,$C157*T$161,0)</f>
        <v>0</v>
      </c>
      <c r="U162" s="165">
        <f t="shared" ca="1" si="147"/>
        <v>0</v>
      </c>
      <c r="V162" s="165">
        <f t="shared" ca="1" si="147"/>
        <v>0</v>
      </c>
      <c r="W162" s="165">
        <f t="shared" ca="1" si="147"/>
        <v>0</v>
      </c>
      <c r="X162" s="165">
        <f t="shared" ca="1" si="147"/>
        <v>0</v>
      </c>
      <c r="Y162" s="165">
        <f t="shared" ca="1" si="147"/>
        <v>49.666884174545721</v>
      </c>
      <c r="Z162" s="165">
        <f t="shared" ref="Z162:AF162" ca="1" si="148">IF(Z161&gt;0,$C157*Z$161,0)</f>
        <v>49.467570661797119</v>
      </c>
      <c r="AA162" s="165">
        <f t="shared" ca="1" si="148"/>
        <v>51.086841085468564</v>
      </c>
      <c r="AB162" s="165">
        <f t="shared" ca="1" si="148"/>
        <v>51.192870069572507</v>
      </c>
      <c r="AC162" s="165">
        <f t="shared" ca="1" si="148"/>
        <v>51.295810830838668</v>
      </c>
      <c r="AD162" s="165">
        <f t="shared" ca="1" si="148"/>
        <v>0</v>
      </c>
      <c r="AE162" s="165">
        <f t="shared" ca="1" si="148"/>
        <v>40.950559818229429</v>
      </c>
      <c r="AF162" s="165">
        <f t="shared" ca="1" si="148"/>
        <v>239.17402678052608</v>
      </c>
      <c r="AG162" s="165">
        <f t="shared" ca="1" si="147"/>
        <v>239.22335178344113</v>
      </c>
      <c r="AH162" s="165">
        <f t="shared" ca="1" si="147"/>
        <v>239.27121394536127</v>
      </c>
      <c r="AI162" s="165">
        <f t="shared" ca="1" si="147"/>
        <v>240.4750517449836</v>
      </c>
      <c r="AJ162" s="165">
        <f t="shared" ca="1" si="147"/>
        <v>239.94558386109492</v>
      </c>
      <c r="AK162" s="165">
        <f t="shared" ca="1" si="147"/>
        <v>0</v>
      </c>
      <c r="AL162" s="165">
        <f t="shared" ca="1" si="147"/>
        <v>0</v>
      </c>
      <c r="AM162" s="165">
        <f t="shared" ca="1" si="147"/>
        <v>0</v>
      </c>
      <c r="AN162" s="165">
        <f t="shared" ca="1" si="147"/>
        <v>0</v>
      </c>
      <c r="AO162" s="165">
        <f t="shared" ca="1" si="147"/>
        <v>0</v>
      </c>
      <c r="AP162" s="165">
        <f t="shared" ca="1" si="147"/>
        <v>0</v>
      </c>
      <c r="AQ162" s="165">
        <f t="shared" ca="1" si="147"/>
        <v>0</v>
      </c>
      <c r="AR162" s="166">
        <f t="shared" ca="1" si="147"/>
        <v>0</v>
      </c>
      <c r="AS162" s="191"/>
    </row>
    <row r="163" spans="2:45">
      <c r="B163" s="237" t="s">
        <v>92</v>
      </c>
      <c r="C163" s="126"/>
      <c r="D163" s="126"/>
      <c r="E163" s="167">
        <f t="shared" ref="E163:AR163" ca="1" si="149">IF(E161&gt;0,IF(E161&gt;$C$155,(E161-$C$155)*$C$154+E161*$C$153,E161*$C$153),0)</f>
        <v>1427.6133403739868</v>
      </c>
      <c r="F163" s="167">
        <f t="shared" ca="1" si="149"/>
        <v>1156.2326337220529</v>
      </c>
      <c r="G163" s="167">
        <f t="shared" ca="1" si="149"/>
        <v>929.95714473257476</v>
      </c>
      <c r="H163" s="167">
        <f t="shared" ca="1" si="149"/>
        <v>936.15760783165342</v>
      </c>
      <c r="I163" s="167">
        <f t="shared" ca="1" si="149"/>
        <v>612.85457934352416</v>
      </c>
      <c r="J163" s="167">
        <f t="shared" ca="1" si="149"/>
        <v>633.81351323900003</v>
      </c>
      <c r="K163" s="167">
        <f t="shared" ca="1" si="149"/>
        <v>651.91492521482678</v>
      </c>
      <c r="L163" s="167">
        <f t="shared" ca="1" si="149"/>
        <v>0</v>
      </c>
      <c r="M163" s="167">
        <f t="shared" ca="1" si="149"/>
        <v>0</v>
      </c>
      <c r="N163" s="167">
        <f t="shared" ca="1" si="149"/>
        <v>0</v>
      </c>
      <c r="O163" s="167">
        <f t="shared" ca="1" si="149"/>
        <v>0</v>
      </c>
      <c r="P163" s="167">
        <f t="shared" ca="1" si="149"/>
        <v>0</v>
      </c>
      <c r="Q163" s="167">
        <f ca="1">IF(Q161&gt;0,IF(Q161&gt;$C$155,(Q161-$C$155)*$C$154+Q161*$C$153,Q161*$C$153),0)</f>
        <v>0</v>
      </c>
      <c r="R163" s="167">
        <f ca="1">IF(R161&gt;0,IF(R161&gt;$C$155,(R161-$C$155)*$C$154+R161*$C$153,R161*$C$153),0)</f>
        <v>0</v>
      </c>
      <c r="S163" s="167">
        <f ca="1">IF(S161&gt;0,IF(S161&gt;$C$155,(S161-$C$155)*$C$154+S161*$C$153,S161*$C$153),0)</f>
        <v>0</v>
      </c>
      <c r="T163" s="167">
        <f ca="1">IF(T161&gt;0,IF(T161&gt;$C$155,(T161-$C$155)*$C$154+T161*$C$153,T161*$C$153),0)</f>
        <v>0</v>
      </c>
      <c r="U163" s="167">
        <f t="shared" ca="1" si="149"/>
        <v>0</v>
      </c>
      <c r="V163" s="167">
        <f t="shared" ca="1" si="149"/>
        <v>0</v>
      </c>
      <c r="W163" s="167">
        <f t="shared" ca="1" si="149"/>
        <v>0</v>
      </c>
      <c r="X163" s="167">
        <f t="shared" ca="1" si="149"/>
        <v>0</v>
      </c>
      <c r="Y163" s="167">
        <f t="shared" ca="1" si="149"/>
        <v>113.96356715151589</v>
      </c>
      <c r="Z163" s="167">
        <f t="shared" ref="Z163:AF163" ca="1" si="150">IF(Z161&gt;0,IF(Z161&gt;$C$155,(Z161-$C$155)*$C$154+Z161*$C$153,Z161*$C$153),0)</f>
        <v>113.40991850499199</v>
      </c>
      <c r="AA163" s="167">
        <f t="shared" ca="1" si="150"/>
        <v>117.90789190407935</v>
      </c>
      <c r="AB163" s="167">
        <f t="shared" ca="1" si="150"/>
        <v>118.20241685992363</v>
      </c>
      <c r="AC163" s="167">
        <f t="shared" ca="1" si="150"/>
        <v>118.4883634189963</v>
      </c>
      <c r="AD163" s="167">
        <f t="shared" ca="1" si="150"/>
        <v>0</v>
      </c>
      <c r="AE163" s="167">
        <f t="shared" ca="1" si="150"/>
        <v>89.751555050637307</v>
      </c>
      <c r="AF163" s="167">
        <f t="shared" ca="1" si="150"/>
        <v>640.37229661257243</v>
      </c>
      <c r="AG163" s="167">
        <f t="shared" ca="1" si="149"/>
        <v>640.50931050955876</v>
      </c>
      <c r="AH163" s="167">
        <f t="shared" ca="1" si="149"/>
        <v>640.64226095933691</v>
      </c>
      <c r="AI163" s="167">
        <f t="shared" ca="1" si="149"/>
        <v>643.98625484717672</v>
      </c>
      <c r="AJ163" s="167">
        <f t="shared" ca="1" si="149"/>
        <v>642.51551072526365</v>
      </c>
      <c r="AK163" s="167">
        <f t="shared" ca="1" si="149"/>
        <v>0</v>
      </c>
      <c r="AL163" s="167">
        <f t="shared" ca="1" si="149"/>
        <v>0</v>
      </c>
      <c r="AM163" s="167">
        <f t="shared" ca="1" si="149"/>
        <v>0</v>
      </c>
      <c r="AN163" s="167">
        <f t="shared" ca="1" si="149"/>
        <v>0</v>
      </c>
      <c r="AO163" s="167">
        <f t="shared" ca="1" si="149"/>
        <v>0</v>
      </c>
      <c r="AP163" s="167">
        <f t="shared" ca="1" si="149"/>
        <v>0</v>
      </c>
      <c r="AQ163" s="167">
        <f t="shared" ca="1" si="149"/>
        <v>0</v>
      </c>
      <c r="AR163" s="168">
        <f t="shared" ca="1" si="149"/>
        <v>0</v>
      </c>
      <c r="AS163" s="191"/>
    </row>
    <row r="164" spans="2:45" s="174" customFormat="1" ht="5.25" customHeight="1">
      <c r="C164" s="183"/>
      <c r="D164" s="184"/>
      <c r="E164" s="185"/>
      <c r="F164" s="185"/>
      <c r="G164" s="185"/>
      <c r="H164" s="185"/>
      <c r="I164" s="185"/>
      <c r="J164" s="185"/>
      <c r="K164" s="185"/>
      <c r="L164" s="185"/>
      <c r="M164" s="185"/>
      <c r="N164" s="185"/>
      <c r="O164" s="185"/>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185"/>
      <c r="AR164" s="185"/>
    </row>
    <row r="165" spans="2:45">
      <c r="B165" s="227" t="s">
        <v>87</v>
      </c>
      <c r="C165" s="228"/>
      <c r="D165" s="228"/>
      <c r="E165" s="229"/>
      <c r="F165" s="229"/>
      <c r="G165" s="229"/>
      <c r="H165" s="229"/>
      <c r="I165" s="229"/>
      <c r="J165" s="229"/>
      <c r="K165" s="229"/>
      <c r="L165" s="229"/>
      <c r="M165" s="229"/>
      <c r="N165" s="229"/>
      <c r="O165" s="229"/>
      <c r="P165" s="229"/>
      <c r="Q165" s="229"/>
      <c r="R165" s="229"/>
      <c r="S165" s="229"/>
      <c r="T165" s="229"/>
      <c r="U165" s="229"/>
      <c r="V165" s="229"/>
      <c r="W165" s="229"/>
      <c r="X165" s="229"/>
      <c r="Y165" s="229"/>
      <c r="Z165" s="229"/>
      <c r="AA165" s="229"/>
      <c r="AB165" s="229"/>
      <c r="AC165" s="229"/>
      <c r="AD165" s="229"/>
      <c r="AE165" s="229"/>
      <c r="AF165" s="229"/>
      <c r="AG165" s="229"/>
      <c r="AH165" s="229"/>
      <c r="AI165" s="229"/>
      <c r="AJ165" s="229"/>
      <c r="AK165" s="229"/>
      <c r="AL165" s="229"/>
      <c r="AM165" s="229"/>
      <c r="AN165" s="229"/>
      <c r="AO165" s="229"/>
      <c r="AP165" s="229"/>
      <c r="AQ165" s="229"/>
      <c r="AR165" s="230"/>
      <c r="AS165" s="191"/>
    </row>
    <row r="166" spans="2:45">
      <c r="B166" s="231" t="s">
        <v>21</v>
      </c>
      <c r="C166" s="232">
        <v>0.15</v>
      </c>
      <c r="E166" s="165"/>
      <c r="AR166" s="156"/>
      <c r="AS166" s="191"/>
    </row>
    <row r="167" spans="2:45">
      <c r="B167" s="231" t="s">
        <v>22</v>
      </c>
      <c r="C167" s="232">
        <v>0.1</v>
      </c>
      <c r="E167" s="165"/>
      <c r="AR167" s="156"/>
      <c r="AS167" s="191"/>
    </row>
    <row r="168" spans="2:45">
      <c r="B168" s="231" t="s">
        <v>23</v>
      </c>
      <c r="C168" s="233">
        <v>240</v>
      </c>
      <c r="E168" s="165"/>
      <c r="AR168" s="156"/>
      <c r="AS168" s="191"/>
    </row>
    <row r="169" spans="2:45">
      <c r="B169" s="231" t="s">
        <v>88</v>
      </c>
      <c r="C169" s="232">
        <v>0.09</v>
      </c>
      <c r="E169" s="165"/>
      <c r="AR169" s="156"/>
      <c r="AS169" s="191"/>
    </row>
    <row r="170" spans="2:45">
      <c r="B170" s="231" t="s">
        <v>89</v>
      </c>
      <c r="E170" s="191">
        <f t="shared" ref="E170:AR170" ca="1" si="151">SUM(E$5:E$6)*8%+SUM(E$7:E$7)*32%</f>
        <v>1531.6363613996768</v>
      </c>
      <c r="F170" s="165">
        <f t="shared" ca="1" si="151"/>
        <v>1531.6363613996768</v>
      </c>
      <c r="G170" s="165">
        <f t="shared" ca="1" si="151"/>
        <v>1531.6363613996766</v>
      </c>
      <c r="H170" s="165">
        <f t="shared" ca="1" si="151"/>
        <v>1531.6363613996766</v>
      </c>
      <c r="I170" s="165">
        <f t="shared" ca="1" si="151"/>
        <v>1322.2286982534531</v>
      </c>
      <c r="J170" s="165">
        <f t="shared" ca="1" si="151"/>
        <v>1322.2286982534529</v>
      </c>
      <c r="K170" s="165">
        <f t="shared" ca="1" si="151"/>
        <v>1322.2286982534529</v>
      </c>
      <c r="L170" s="165">
        <f t="shared" ca="1" si="151"/>
        <v>0</v>
      </c>
      <c r="M170" s="165">
        <f t="shared" ca="1" si="151"/>
        <v>1.5756715597095474</v>
      </c>
      <c r="N170" s="165">
        <f t="shared" ca="1" si="151"/>
        <v>3.9677946271812385</v>
      </c>
      <c r="O170" s="165">
        <f t="shared" ca="1" si="151"/>
        <v>12.352674452891808</v>
      </c>
      <c r="P170" s="165">
        <f t="shared" ca="1" si="151"/>
        <v>18.110418559064062</v>
      </c>
      <c r="Q170" s="165">
        <f t="shared" ca="1" si="151"/>
        <v>37.709638692772991</v>
      </c>
      <c r="R170" s="165">
        <f t="shared" ca="1" si="151"/>
        <v>59.895509467770353</v>
      </c>
      <c r="S170" s="165">
        <f t="shared" ca="1" si="151"/>
        <v>93.823436148939763</v>
      </c>
      <c r="T170" s="165">
        <f t="shared" ca="1" si="151"/>
        <v>98.36448878955467</v>
      </c>
      <c r="U170" s="165">
        <f t="shared" ca="1" si="151"/>
        <v>112.97172479252291</v>
      </c>
      <c r="V170" s="165">
        <f t="shared" ca="1" si="151"/>
        <v>112.97172479252291</v>
      </c>
      <c r="W170" s="165">
        <f t="shared" ca="1" si="151"/>
        <v>157.39994730328129</v>
      </c>
      <c r="X170" s="165">
        <f t="shared" ca="1" si="151"/>
        <v>192.9578430506069</v>
      </c>
      <c r="Y170" s="165">
        <f t="shared" ca="1" si="151"/>
        <v>364.91037996692023</v>
      </c>
      <c r="Z170" s="165">
        <f t="shared" ca="1" si="151"/>
        <v>364.91037996692023</v>
      </c>
      <c r="AA170" s="165">
        <f t="shared" ca="1" si="151"/>
        <v>364.91035707356423</v>
      </c>
      <c r="AB170" s="165">
        <f t="shared" ca="1" si="151"/>
        <v>364.91035707356417</v>
      </c>
      <c r="AC170" s="165">
        <f t="shared" ca="1" si="151"/>
        <v>364.91035707356417</v>
      </c>
      <c r="AD170" s="165">
        <f t="shared" ca="1" si="151"/>
        <v>176.14303739881828</v>
      </c>
      <c r="AE170" s="165">
        <f t="shared" ca="1" si="151"/>
        <v>320.4633823841076</v>
      </c>
      <c r="AF170" s="165">
        <f t="shared" ca="1" si="151"/>
        <v>688.38845551123904</v>
      </c>
      <c r="AG170" s="165">
        <f t="shared" ca="1" si="151"/>
        <v>688.38845551123904</v>
      </c>
      <c r="AH170" s="165">
        <f t="shared" ca="1" si="151"/>
        <v>688.38840652656086</v>
      </c>
      <c r="AI170" s="165">
        <f t="shared" ca="1" si="151"/>
        <v>688.38840652656074</v>
      </c>
      <c r="AJ170" s="165">
        <f t="shared" ca="1" si="151"/>
        <v>688.38840652656074</v>
      </c>
      <c r="AK170" s="165">
        <f t="shared" ca="1" si="151"/>
        <v>81.080427045272131</v>
      </c>
      <c r="AL170" s="165">
        <f t="shared" ca="1" si="151"/>
        <v>81.080427045272131</v>
      </c>
      <c r="AM170" s="165">
        <f t="shared" ca="1" si="151"/>
        <v>81.080427045272131</v>
      </c>
      <c r="AN170" s="165">
        <f t="shared" ca="1" si="151"/>
        <v>0</v>
      </c>
      <c r="AO170" s="165">
        <f t="shared" ca="1" si="151"/>
        <v>0</v>
      </c>
      <c r="AP170" s="165">
        <f t="shared" ca="1" si="151"/>
        <v>0</v>
      </c>
      <c r="AQ170" s="165">
        <f t="shared" ca="1" si="151"/>
        <v>0</v>
      </c>
      <c r="AR170" s="166">
        <f t="shared" ca="1" si="151"/>
        <v>0</v>
      </c>
      <c r="AS170" s="191"/>
    </row>
    <row r="171" spans="2:45">
      <c r="B171" s="231" t="s">
        <v>90</v>
      </c>
      <c r="E171" s="191">
        <f t="shared" ref="E171:AR171" ca="1" si="152">SUM(E$5:E$6)*12%+SUM(E$7:E$7)*32%</f>
        <v>2297.454542099515</v>
      </c>
      <c r="F171" s="165">
        <f t="shared" ca="1" si="152"/>
        <v>2297.454542099515</v>
      </c>
      <c r="G171" s="165">
        <f t="shared" ca="1" si="152"/>
        <v>2297.4545420995146</v>
      </c>
      <c r="H171" s="165">
        <f t="shared" ca="1" si="152"/>
        <v>2297.4545420995146</v>
      </c>
      <c r="I171" s="165">
        <f t="shared" ca="1" si="152"/>
        <v>1983.3430473801798</v>
      </c>
      <c r="J171" s="165">
        <f t="shared" ca="1" si="152"/>
        <v>1983.3430473801793</v>
      </c>
      <c r="K171" s="165">
        <f t="shared" ca="1" si="152"/>
        <v>1983.3430473801793</v>
      </c>
      <c r="L171" s="165">
        <f t="shared" ca="1" si="152"/>
        <v>0</v>
      </c>
      <c r="M171" s="165">
        <f t="shared" ca="1" si="152"/>
        <v>2.3635073395643209</v>
      </c>
      <c r="N171" s="165">
        <f t="shared" ca="1" si="152"/>
        <v>5.9516919407718571</v>
      </c>
      <c r="O171" s="165">
        <f t="shared" ca="1" si="152"/>
        <v>18.52901167933771</v>
      </c>
      <c r="P171" s="165">
        <f t="shared" ca="1" si="152"/>
        <v>27.165627838596091</v>
      </c>
      <c r="Q171" s="165">
        <f t="shared" ca="1" si="152"/>
        <v>56.564458039159476</v>
      </c>
      <c r="R171" s="165">
        <f t="shared" ca="1" si="152"/>
        <v>89.843264201655529</v>
      </c>
      <c r="S171" s="165">
        <f t="shared" ca="1" si="152"/>
        <v>140.73515422340964</v>
      </c>
      <c r="T171" s="165">
        <f t="shared" ca="1" si="152"/>
        <v>147.546733184332</v>
      </c>
      <c r="U171" s="165">
        <f t="shared" ca="1" si="152"/>
        <v>169.45758718878434</v>
      </c>
      <c r="V171" s="165">
        <f t="shared" ca="1" si="152"/>
        <v>169.45758718878434</v>
      </c>
      <c r="W171" s="165">
        <f t="shared" ca="1" si="152"/>
        <v>236.09992095492194</v>
      </c>
      <c r="X171" s="165">
        <f t="shared" ca="1" si="152"/>
        <v>289.43676457591033</v>
      </c>
      <c r="Y171" s="165">
        <f t="shared" ca="1" si="152"/>
        <v>547.36556995038029</v>
      </c>
      <c r="Z171" s="165">
        <f t="shared" ca="1" si="152"/>
        <v>547.36556995038029</v>
      </c>
      <c r="AA171" s="165">
        <f t="shared" ca="1" si="152"/>
        <v>547.36553561034634</v>
      </c>
      <c r="AB171" s="165">
        <f t="shared" ca="1" si="152"/>
        <v>547.36553561034623</v>
      </c>
      <c r="AC171" s="165">
        <f t="shared" ca="1" si="152"/>
        <v>547.36553561034623</v>
      </c>
      <c r="AD171" s="165">
        <f t="shared" ca="1" si="152"/>
        <v>264.21455609822738</v>
      </c>
      <c r="AE171" s="165">
        <f t="shared" ca="1" si="152"/>
        <v>480.69507357616141</v>
      </c>
      <c r="AF171" s="165">
        <f t="shared" ca="1" si="152"/>
        <v>1032.5826832668586</v>
      </c>
      <c r="AG171" s="165">
        <f t="shared" ca="1" si="152"/>
        <v>1032.5826832668586</v>
      </c>
      <c r="AH171" s="165">
        <f t="shared" ca="1" si="152"/>
        <v>1032.5826097898412</v>
      </c>
      <c r="AI171" s="165">
        <f t="shared" ca="1" si="152"/>
        <v>1032.5826097898409</v>
      </c>
      <c r="AJ171" s="165">
        <f t="shared" ca="1" si="152"/>
        <v>1032.5826097898409</v>
      </c>
      <c r="AK171" s="165">
        <f t="shared" ca="1" si="152"/>
        <v>121.6206405679082</v>
      </c>
      <c r="AL171" s="165">
        <f t="shared" ca="1" si="152"/>
        <v>121.6206405679082</v>
      </c>
      <c r="AM171" s="165">
        <f t="shared" ca="1" si="152"/>
        <v>121.6206405679082</v>
      </c>
      <c r="AN171" s="165">
        <f t="shared" ca="1" si="152"/>
        <v>0</v>
      </c>
      <c r="AO171" s="165">
        <f t="shared" ca="1" si="152"/>
        <v>0</v>
      </c>
      <c r="AP171" s="165">
        <f t="shared" ca="1" si="152"/>
        <v>0</v>
      </c>
      <c r="AQ171" s="165">
        <f t="shared" ca="1" si="152"/>
        <v>0</v>
      </c>
      <c r="AR171" s="166">
        <f t="shared" ca="1" si="152"/>
        <v>0</v>
      </c>
      <c r="AS171" s="191"/>
    </row>
    <row r="172" spans="2:45">
      <c r="B172" s="236" t="s">
        <v>91</v>
      </c>
      <c r="E172" s="165">
        <f t="shared" ref="E172:AR172" ca="1" si="153">E171*$C169</f>
        <v>206.77090878895635</v>
      </c>
      <c r="F172" s="165">
        <f t="shared" ca="1" si="153"/>
        <v>206.77090878895635</v>
      </c>
      <c r="G172" s="165">
        <f t="shared" ca="1" si="153"/>
        <v>206.77090878895629</v>
      </c>
      <c r="H172" s="165">
        <f t="shared" ca="1" si="153"/>
        <v>206.77090878895629</v>
      </c>
      <c r="I172" s="165">
        <f t="shared" ca="1" si="153"/>
        <v>178.50087426421618</v>
      </c>
      <c r="J172" s="165">
        <f t="shared" ca="1" si="153"/>
        <v>178.50087426421612</v>
      </c>
      <c r="K172" s="165">
        <f t="shared" ca="1" si="153"/>
        <v>178.50087426421612</v>
      </c>
      <c r="L172" s="165">
        <f t="shared" ca="1" si="153"/>
        <v>0</v>
      </c>
      <c r="M172" s="165">
        <f t="shared" ca="1" si="153"/>
        <v>0.21271566056078886</v>
      </c>
      <c r="N172" s="165">
        <f t="shared" ca="1" si="153"/>
        <v>0.53565227466946708</v>
      </c>
      <c r="O172" s="165">
        <f t="shared" ca="1" si="153"/>
        <v>1.6676110511403939</v>
      </c>
      <c r="P172" s="165">
        <f t="shared" ca="1" si="153"/>
        <v>2.4449065054736483</v>
      </c>
      <c r="Q172" s="165">
        <f t="shared" ca="1" si="153"/>
        <v>5.0908012235243527</v>
      </c>
      <c r="R172" s="165">
        <f t="shared" ca="1" si="153"/>
        <v>8.0858937781489981</v>
      </c>
      <c r="S172" s="165">
        <f t="shared" ca="1" si="153"/>
        <v>12.666163880106867</v>
      </c>
      <c r="T172" s="165">
        <f t="shared" ca="1" si="153"/>
        <v>13.279205986589879</v>
      </c>
      <c r="U172" s="165">
        <f t="shared" ca="1" si="153"/>
        <v>15.25118284699059</v>
      </c>
      <c r="V172" s="165">
        <f t="shared" ca="1" si="153"/>
        <v>15.25118284699059</v>
      </c>
      <c r="W172" s="165">
        <f t="shared" ca="1" si="153"/>
        <v>21.248992885942975</v>
      </c>
      <c r="X172" s="165">
        <f t="shared" ca="1" si="153"/>
        <v>26.049308811831928</v>
      </c>
      <c r="Y172" s="165">
        <f t="shared" ca="1" si="153"/>
        <v>49.262901295534228</v>
      </c>
      <c r="Z172" s="165">
        <f t="shared" ca="1" si="153"/>
        <v>49.262901295534228</v>
      </c>
      <c r="AA172" s="165">
        <f t="shared" ca="1" si="153"/>
        <v>49.262898204931169</v>
      </c>
      <c r="AB172" s="165">
        <f t="shared" ca="1" si="153"/>
        <v>49.262898204931162</v>
      </c>
      <c r="AC172" s="165">
        <f t="shared" ca="1" si="153"/>
        <v>49.262898204931162</v>
      </c>
      <c r="AD172" s="165">
        <f t="shared" ca="1" si="153"/>
        <v>23.779310048840465</v>
      </c>
      <c r="AE172" s="165">
        <f t="shared" ca="1" si="153"/>
        <v>43.262556621854522</v>
      </c>
      <c r="AF172" s="165">
        <f t="shared" ca="1" si="153"/>
        <v>92.932441494017269</v>
      </c>
      <c r="AG172" s="165">
        <f t="shared" ca="1" si="153"/>
        <v>92.932441494017269</v>
      </c>
      <c r="AH172" s="165">
        <f t="shared" ca="1" si="153"/>
        <v>92.932434881085697</v>
      </c>
      <c r="AI172" s="165">
        <f t="shared" ca="1" si="153"/>
        <v>92.932434881085683</v>
      </c>
      <c r="AJ172" s="165">
        <f t="shared" ca="1" si="153"/>
        <v>92.932434881085683</v>
      </c>
      <c r="AK172" s="165">
        <f t="shared" ca="1" si="153"/>
        <v>10.945857651111737</v>
      </c>
      <c r="AL172" s="165">
        <f t="shared" ca="1" si="153"/>
        <v>10.945857651111737</v>
      </c>
      <c r="AM172" s="165">
        <f t="shared" ca="1" si="153"/>
        <v>10.945857651111737</v>
      </c>
      <c r="AN172" s="165">
        <f t="shared" ca="1" si="153"/>
        <v>0</v>
      </c>
      <c r="AO172" s="165">
        <f t="shared" ca="1" si="153"/>
        <v>0</v>
      </c>
      <c r="AP172" s="165">
        <f t="shared" ca="1" si="153"/>
        <v>0</v>
      </c>
      <c r="AQ172" s="165">
        <f t="shared" ca="1" si="153"/>
        <v>0</v>
      </c>
      <c r="AR172" s="166">
        <f t="shared" ca="1" si="153"/>
        <v>0</v>
      </c>
      <c r="AS172" s="191"/>
    </row>
    <row r="173" spans="2:45">
      <c r="B173" s="237" t="s">
        <v>92</v>
      </c>
      <c r="C173" s="126"/>
      <c r="D173" s="126"/>
      <c r="E173" s="167">
        <f t="shared" ref="E173:AR173" ca="1" si="154">IF(E170&gt;$C$168,(E170-$C$168)*$C$167+E170*$C$166,E170*$C$166)</f>
        <v>358.90909034991921</v>
      </c>
      <c r="F173" s="167">
        <f t="shared" ca="1" si="154"/>
        <v>358.90909034991921</v>
      </c>
      <c r="G173" s="167">
        <f t="shared" ca="1" si="154"/>
        <v>358.90909034991915</v>
      </c>
      <c r="H173" s="167">
        <f t="shared" ca="1" si="154"/>
        <v>358.90909034991915</v>
      </c>
      <c r="I173" s="167">
        <f t="shared" ca="1" si="154"/>
        <v>306.55717456336328</v>
      </c>
      <c r="J173" s="167">
        <f t="shared" ca="1" si="154"/>
        <v>306.55717456336322</v>
      </c>
      <c r="K173" s="167">
        <f t="shared" ca="1" si="154"/>
        <v>306.55717456336322</v>
      </c>
      <c r="L173" s="167">
        <f t="shared" ca="1" si="154"/>
        <v>0</v>
      </c>
      <c r="M173" s="167">
        <f t="shared" ca="1" si="154"/>
        <v>0.23635073395643211</v>
      </c>
      <c r="N173" s="167">
        <f t="shared" ca="1" si="154"/>
        <v>0.59516919407718571</v>
      </c>
      <c r="O173" s="167">
        <f t="shared" ca="1" si="154"/>
        <v>1.852901167933771</v>
      </c>
      <c r="P173" s="167">
        <f t="shared" ca="1" si="154"/>
        <v>2.7165627838596094</v>
      </c>
      <c r="Q173" s="167">
        <f t="shared" ca="1" si="154"/>
        <v>5.6564458039159486</v>
      </c>
      <c r="R173" s="167">
        <f t="shared" ca="1" si="154"/>
        <v>8.9843264201655533</v>
      </c>
      <c r="S173" s="167">
        <f t="shared" ca="1" si="154"/>
        <v>14.073515422340964</v>
      </c>
      <c r="T173" s="167">
        <f t="shared" ca="1" si="154"/>
        <v>14.7546733184332</v>
      </c>
      <c r="U173" s="167">
        <f t="shared" ca="1" si="154"/>
        <v>16.945758718878434</v>
      </c>
      <c r="V173" s="167">
        <f t="shared" ca="1" si="154"/>
        <v>16.945758718878434</v>
      </c>
      <c r="W173" s="167">
        <f t="shared" ca="1" si="154"/>
        <v>23.609992095492192</v>
      </c>
      <c r="X173" s="167">
        <f t="shared" ca="1" si="154"/>
        <v>28.943676457591032</v>
      </c>
      <c r="Y173" s="167">
        <f t="shared" ca="1" si="154"/>
        <v>67.227594991730058</v>
      </c>
      <c r="Z173" s="167">
        <f t="shared" ca="1" si="154"/>
        <v>67.227594991730058</v>
      </c>
      <c r="AA173" s="167">
        <f t="shared" ca="1" si="154"/>
        <v>67.227589268391057</v>
      </c>
      <c r="AB173" s="167">
        <f t="shared" ca="1" si="154"/>
        <v>67.227589268391043</v>
      </c>
      <c r="AC173" s="167">
        <f t="shared" ca="1" si="154"/>
        <v>67.227589268391043</v>
      </c>
      <c r="AD173" s="167">
        <f t="shared" ca="1" si="154"/>
        <v>26.42145560982274</v>
      </c>
      <c r="AE173" s="167">
        <f t="shared" ca="1" si="154"/>
        <v>56.115845596026901</v>
      </c>
      <c r="AF173" s="167">
        <f t="shared" ca="1" si="154"/>
        <v>148.09711387780976</v>
      </c>
      <c r="AG173" s="167">
        <f t="shared" ca="1" si="154"/>
        <v>148.09711387780976</v>
      </c>
      <c r="AH173" s="167">
        <f t="shared" ca="1" si="154"/>
        <v>148.09710163164021</v>
      </c>
      <c r="AI173" s="167">
        <f t="shared" ca="1" si="154"/>
        <v>148.09710163164019</v>
      </c>
      <c r="AJ173" s="167">
        <f t="shared" ca="1" si="154"/>
        <v>148.09710163164019</v>
      </c>
      <c r="AK173" s="167">
        <f t="shared" ca="1" si="154"/>
        <v>12.16206405679082</v>
      </c>
      <c r="AL173" s="167">
        <f t="shared" ca="1" si="154"/>
        <v>12.16206405679082</v>
      </c>
      <c r="AM173" s="167">
        <f t="shared" ca="1" si="154"/>
        <v>12.16206405679082</v>
      </c>
      <c r="AN173" s="167">
        <f t="shared" ca="1" si="154"/>
        <v>0</v>
      </c>
      <c r="AO173" s="167">
        <f t="shared" ca="1" si="154"/>
        <v>0</v>
      </c>
      <c r="AP173" s="167">
        <f t="shared" ca="1" si="154"/>
        <v>0</v>
      </c>
      <c r="AQ173" s="167">
        <f t="shared" ca="1" si="154"/>
        <v>0</v>
      </c>
      <c r="AR173" s="168">
        <f t="shared" ca="1" si="154"/>
        <v>0</v>
      </c>
      <c r="AS173" s="191"/>
    </row>
    <row r="174" spans="2:45" s="174" customFormat="1" ht="5.25" customHeight="1">
      <c r="C174" s="183"/>
      <c r="D174" s="184"/>
      <c r="E174" s="185"/>
      <c r="F174" s="185"/>
      <c r="G174" s="185"/>
      <c r="H174" s="185"/>
      <c r="I174" s="185"/>
      <c r="J174" s="185"/>
      <c r="K174" s="185"/>
      <c r="L174" s="185"/>
      <c r="M174" s="185"/>
      <c r="N174" s="185"/>
      <c r="O174" s="185"/>
      <c r="P174" s="185"/>
      <c r="Q174" s="185"/>
      <c r="R174" s="185"/>
      <c r="S174" s="185"/>
      <c r="T174" s="185"/>
      <c r="U174" s="185"/>
      <c r="V174" s="185"/>
      <c r="W174" s="185"/>
      <c r="X174" s="185"/>
      <c r="Y174" s="185"/>
      <c r="Z174" s="185"/>
      <c r="AA174" s="185"/>
      <c r="AB174" s="185"/>
      <c r="AC174" s="185"/>
      <c r="AD174" s="185"/>
      <c r="AE174" s="185"/>
      <c r="AF174" s="185"/>
      <c r="AG174" s="185"/>
      <c r="AH174" s="185"/>
      <c r="AI174" s="185"/>
      <c r="AJ174" s="185"/>
      <c r="AK174" s="185"/>
      <c r="AL174" s="185"/>
      <c r="AM174" s="185"/>
      <c r="AN174" s="185"/>
      <c r="AO174" s="185"/>
      <c r="AP174" s="185"/>
      <c r="AQ174" s="185"/>
      <c r="AR174" s="185"/>
    </row>
    <row r="175" spans="2:45">
      <c r="B175" s="227" t="s">
        <v>333</v>
      </c>
      <c r="C175" s="228"/>
      <c r="D175" s="228"/>
      <c r="E175" s="259">
        <f ca="1">E176+E180</f>
        <v>114.45772123258713</v>
      </c>
      <c r="F175" s="259">
        <f t="shared" ref="F175:AR175" ca="1" si="155">F176+F180</f>
        <v>114.45772123258713</v>
      </c>
      <c r="G175" s="259">
        <f t="shared" ca="1" si="155"/>
        <v>114.45772123258713</v>
      </c>
      <c r="H175" s="259">
        <f t="shared" ca="1" si="155"/>
        <v>114.45772123258713</v>
      </c>
      <c r="I175" s="259">
        <f t="shared" ca="1" si="155"/>
        <v>114.45772123258713</v>
      </c>
      <c r="J175" s="259">
        <f t="shared" ca="1" si="155"/>
        <v>114.45772123258713</v>
      </c>
      <c r="K175" s="259">
        <f t="shared" ca="1" si="155"/>
        <v>114.45772123258713</v>
      </c>
      <c r="L175" s="259">
        <f t="shared" ca="1" si="155"/>
        <v>114.45772123258713</v>
      </c>
      <c r="M175" s="259">
        <f t="shared" ca="1" si="155"/>
        <v>114.45772123258713</v>
      </c>
      <c r="N175" s="259">
        <f t="shared" ca="1" si="155"/>
        <v>57.228860616293566</v>
      </c>
      <c r="O175" s="259">
        <f t="shared" ca="1" si="155"/>
        <v>57.228860616293566</v>
      </c>
      <c r="P175" s="259">
        <f t="shared" ca="1" si="155"/>
        <v>57.228860616293566</v>
      </c>
      <c r="Q175" s="259">
        <f t="shared" ca="1" si="155"/>
        <v>57.228860616293566</v>
      </c>
      <c r="R175" s="259">
        <f t="shared" ca="1" si="155"/>
        <v>57.228860616293566</v>
      </c>
      <c r="S175" s="259">
        <f t="shared" ca="1" si="155"/>
        <v>57.228860616293566</v>
      </c>
      <c r="T175" s="259">
        <f t="shared" ca="1" si="155"/>
        <v>57.228860616293566</v>
      </c>
      <c r="U175" s="259">
        <f t="shared" ca="1" si="155"/>
        <v>57.228860616293566</v>
      </c>
      <c r="V175" s="259">
        <f t="shared" ca="1" si="155"/>
        <v>57.228860616293566</v>
      </c>
      <c r="W175" s="259">
        <f t="shared" ca="1" si="155"/>
        <v>57.228860616293566</v>
      </c>
      <c r="X175" s="259">
        <f t="shared" ca="1" si="155"/>
        <v>57.228860616293566</v>
      </c>
      <c r="Y175" s="259">
        <f t="shared" ca="1" si="155"/>
        <v>57.228860616293566</v>
      </c>
      <c r="Z175" s="259">
        <f t="shared" ca="1" si="155"/>
        <v>57.228860616293566</v>
      </c>
      <c r="AA175" s="259">
        <f t="shared" ca="1" si="155"/>
        <v>57.228860616293566</v>
      </c>
      <c r="AB175" s="259">
        <f t="shared" ca="1" si="155"/>
        <v>57.228860616293566</v>
      </c>
      <c r="AC175" s="259">
        <f t="shared" ca="1" si="155"/>
        <v>57.228860616293566</v>
      </c>
      <c r="AD175" s="259">
        <f t="shared" ca="1" si="155"/>
        <v>57.228860616293566</v>
      </c>
      <c r="AE175" s="259">
        <f t="shared" ca="1" si="155"/>
        <v>57.228860616293566</v>
      </c>
      <c r="AF175" s="259">
        <f t="shared" ca="1" si="155"/>
        <v>57.228860616293566</v>
      </c>
      <c r="AG175" s="259">
        <f t="shared" ca="1" si="155"/>
        <v>57.228860616293566</v>
      </c>
      <c r="AH175" s="259">
        <f t="shared" ca="1" si="155"/>
        <v>57.228860616293566</v>
      </c>
      <c r="AI175" s="259">
        <f t="shared" ca="1" si="155"/>
        <v>57.228860616293566</v>
      </c>
      <c r="AJ175" s="259">
        <f t="shared" ca="1" si="155"/>
        <v>57.228860616293566</v>
      </c>
      <c r="AK175" s="259">
        <f t="shared" ca="1" si="155"/>
        <v>57.228860616293566</v>
      </c>
      <c r="AL175" s="259">
        <f t="shared" ca="1" si="155"/>
        <v>57.228860616293566</v>
      </c>
      <c r="AM175" s="259">
        <f t="shared" ca="1" si="155"/>
        <v>57.228860616293566</v>
      </c>
      <c r="AN175" s="259">
        <f t="shared" ca="1" si="155"/>
        <v>0</v>
      </c>
      <c r="AO175" s="259">
        <f t="shared" ca="1" si="155"/>
        <v>0</v>
      </c>
      <c r="AP175" s="259">
        <f t="shared" ca="1" si="155"/>
        <v>0</v>
      </c>
      <c r="AQ175" s="259">
        <f t="shared" ca="1" si="155"/>
        <v>0</v>
      </c>
      <c r="AR175" s="260">
        <f t="shared" ca="1" si="155"/>
        <v>0</v>
      </c>
      <c r="AS175" s="191"/>
    </row>
    <row r="176" spans="2:45">
      <c r="B176" s="261" t="s">
        <v>334</v>
      </c>
      <c r="C176" s="262"/>
      <c r="D176" s="262"/>
      <c r="E176" s="263">
        <f ca="1">E177*E178*E179</f>
        <v>0</v>
      </c>
      <c r="F176" s="263"/>
      <c r="G176" s="263"/>
      <c r="H176" s="263"/>
      <c r="I176" s="263"/>
      <c r="J176" s="263"/>
      <c r="K176" s="263"/>
      <c r="L176" s="263"/>
      <c r="M176" s="263"/>
      <c r="N176" s="263"/>
      <c r="O176" s="263"/>
      <c r="P176" s="263"/>
      <c r="Q176" s="263"/>
      <c r="R176" s="263"/>
      <c r="S176" s="263"/>
      <c r="T176" s="263"/>
      <c r="U176" s="263"/>
      <c r="V176" s="263"/>
      <c r="W176" s="263"/>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264"/>
    </row>
    <row r="177" spans="2:46">
      <c r="B177" s="265" t="s">
        <v>338</v>
      </c>
      <c r="E177" s="118">
        <v>0.02</v>
      </c>
      <c r="AR177" s="156"/>
    </row>
    <row r="178" spans="2:46">
      <c r="B178" s="265" t="s">
        <v>340</v>
      </c>
      <c r="E178" s="118">
        <v>0</v>
      </c>
      <c r="AR178" s="156"/>
    </row>
    <row r="179" spans="2:46">
      <c r="B179" s="265" t="s">
        <v>624</v>
      </c>
      <c r="E179" s="114">
        <f ca="1">SFB!AS31</f>
        <v>57228.860616293568</v>
      </c>
      <c r="AR179" s="156"/>
    </row>
    <row r="180" spans="2:46">
      <c r="B180" s="261" t="s">
        <v>335</v>
      </c>
      <c r="C180" s="262"/>
      <c r="D180" s="262"/>
      <c r="E180" s="263">
        <f ca="1">E181*E182*E183</f>
        <v>114.45772123258713</v>
      </c>
      <c r="F180" s="263">
        <f t="shared" ref="F180:AR180" ca="1" si="156">F181*F182*F183</f>
        <v>114.45772123258713</v>
      </c>
      <c r="G180" s="263">
        <f t="shared" ca="1" si="156"/>
        <v>114.45772123258713</v>
      </c>
      <c r="H180" s="263">
        <f t="shared" ca="1" si="156"/>
        <v>114.45772123258713</v>
      </c>
      <c r="I180" s="263">
        <f t="shared" ca="1" si="156"/>
        <v>114.45772123258713</v>
      </c>
      <c r="J180" s="263">
        <f t="shared" ca="1" si="156"/>
        <v>114.45772123258713</v>
      </c>
      <c r="K180" s="263">
        <f t="shared" ca="1" si="156"/>
        <v>114.45772123258713</v>
      </c>
      <c r="L180" s="263">
        <f t="shared" ca="1" si="156"/>
        <v>114.45772123258713</v>
      </c>
      <c r="M180" s="263">
        <f t="shared" ca="1" si="156"/>
        <v>114.45772123258713</v>
      </c>
      <c r="N180" s="263">
        <f t="shared" ca="1" si="156"/>
        <v>57.228860616293566</v>
      </c>
      <c r="O180" s="263">
        <f t="shared" ca="1" si="156"/>
        <v>57.228860616293566</v>
      </c>
      <c r="P180" s="263">
        <f t="shared" ca="1" si="156"/>
        <v>57.228860616293566</v>
      </c>
      <c r="Q180" s="263">
        <f t="shared" ca="1" si="156"/>
        <v>57.228860616293566</v>
      </c>
      <c r="R180" s="263">
        <f t="shared" ca="1" si="156"/>
        <v>57.228860616293566</v>
      </c>
      <c r="S180" s="263">
        <f t="shared" ca="1" si="156"/>
        <v>57.228860616293566</v>
      </c>
      <c r="T180" s="263">
        <f t="shared" ca="1" si="156"/>
        <v>57.228860616293566</v>
      </c>
      <c r="U180" s="263">
        <f t="shared" ca="1" si="156"/>
        <v>57.228860616293566</v>
      </c>
      <c r="V180" s="263">
        <f t="shared" ca="1" si="156"/>
        <v>57.228860616293566</v>
      </c>
      <c r="W180" s="263">
        <f t="shared" ca="1" si="156"/>
        <v>57.228860616293566</v>
      </c>
      <c r="X180" s="263">
        <f t="shared" ca="1" si="156"/>
        <v>57.228860616293566</v>
      </c>
      <c r="Y180" s="263">
        <f t="shared" ca="1" si="156"/>
        <v>57.228860616293566</v>
      </c>
      <c r="Z180" s="263">
        <f t="shared" ca="1" si="156"/>
        <v>57.228860616293566</v>
      </c>
      <c r="AA180" s="263">
        <f t="shared" ca="1" si="156"/>
        <v>57.228860616293566</v>
      </c>
      <c r="AB180" s="263">
        <f t="shared" ca="1" si="156"/>
        <v>57.228860616293566</v>
      </c>
      <c r="AC180" s="263">
        <f t="shared" ca="1" si="156"/>
        <v>57.228860616293566</v>
      </c>
      <c r="AD180" s="263">
        <f t="shared" ca="1" si="156"/>
        <v>57.228860616293566</v>
      </c>
      <c r="AE180" s="263">
        <f t="shared" ca="1" si="156"/>
        <v>57.228860616293566</v>
      </c>
      <c r="AF180" s="263">
        <f t="shared" ca="1" si="156"/>
        <v>57.228860616293566</v>
      </c>
      <c r="AG180" s="263">
        <f t="shared" ca="1" si="156"/>
        <v>57.228860616293566</v>
      </c>
      <c r="AH180" s="263">
        <f t="shared" ca="1" si="156"/>
        <v>57.228860616293566</v>
      </c>
      <c r="AI180" s="263">
        <f t="shared" ca="1" si="156"/>
        <v>57.228860616293566</v>
      </c>
      <c r="AJ180" s="263">
        <f t="shared" ca="1" si="156"/>
        <v>57.228860616293566</v>
      </c>
      <c r="AK180" s="263">
        <f t="shared" ca="1" si="156"/>
        <v>57.228860616293566</v>
      </c>
      <c r="AL180" s="263">
        <f t="shared" ca="1" si="156"/>
        <v>57.228860616293566</v>
      </c>
      <c r="AM180" s="263">
        <f t="shared" ca="1" si="156"/>
        <v>57.228860616293566</v>
      </c>
      <c r="AN180" s="263">
        <f t="shared" ca="1" si="156"/>
        <v>0</v>
      </c>
      <c r="AO180" s="263">
        <f t="shared" ca="1" si="156"/>
        <v>0</v>
      </c>
      <c r="AP180" s="263">
        <f t="shared" ca="1" si="156"/>
        <v>0</v>
      </c>
      <c r="AQ180" s="263">
        <f t="shared" ca="1" si="156"/>
        <v>0</v>
      </c>
      <c r="AR180" s="264">
        <f t="shared" ca="1" si="156"/>
        <v>0</v>
      </c>
      <c r="AS180" s="114"/>
    </row>
    <row r="181" spans="2:46">
      <c r="B181" s="265" t="s">
        <v>338</v>
      </c>
      <c r="E181" s="118">
        <v>0.02</v>
      </c>
      <c r="F181" s="118">
        <f>$E181</f>
        <v>0.02</v>
      </c>
      <c r="G181" s="118">
        <f t="shared" ref="G181:AR181" si="157">$E181</f>
        <v>0.02</v>
      </c>
      <c r="H181" s="118">
        <f t="shared" si="157"/>
        <v>0.02</v>
      </c>
      <c r="I181" s="118">
        <f t="shared" si="157"/>
        <v>0.02</v>
      </c>
      <c r="J181" s="118">
        <f t="shared" si="157"/>
        <v>0.02</v>
      </c>
      <c r="K181" s="118">
        <f t="shared" si="157"/>
        <v>0.02</v>
      </c>
      <c r="L181" s="118">
        <f t="shared" si="157"/>
        <v>0.02</v>
      </c>
      <c r="M181" s="118">
        <f t="shared" si="157"/>
        <v>0.02</v>
      </c>
      <c r="N181" s="118">
        <f t="shared" si="157"/>
        <v>0.02</v>
      </c>
      <c r="O181" s="118">
        <f t="shared" si="157"/>
        <v>0.02</v>
      </c>
      <c r="P181" s="118">
        <f t="shared" si="157"/>
        <v>0.02</v>
      </c>
      <c r="Q181" s="118">
        <f t="shared" si="157"/>
        <v>0.02</v>
      </c>
      <c r="R181" s="118">
        <f t="shared" si="157"/>
        <v>0.02</v>
      </c>
      <c r="S181" s="118">
        <f t="shared" si="157"/>
        <v>0.02</v>
      </c>
      <c r="T181" s="118">
        <f t="shared" si="157"/>
        <v>0.02</v>
      </c>
      <c r="U181" s="118">
        <f t="shared" si="157"/>
        <v>0.02</v>
      </c>
      <c r="V181" s="118">
        <f t="shared" si="157"/>
        <v>0.02</v>
      </c>
      <c r="W181" s="118">
        <f t="shared" si="157"/>
        <v>0.02</v>
      </c>
      <c r="X181" s="118">
        <f t="shared" si="157"/>
        <v>0.02</v>
      </c>
      <c r="Y181" s="118">
        <f t="shared" si="157"/>
        <v>0.02</v>
      </c>
      <c r="Z181" s="118">
        <f t="shared" si="157"/>
        <v>0.02</v>
      </c>
      <c r="AA181" s="118">
        <f t="shared" si="157"/>
        <v>0.02</v>
      </c>
      <c r="AB181" s="118">
        <f t="shared" si="157"/>
        <v>0.02</v>
      </c>
      <c r="AC181" s="118">
        <f t="shared" si="157"/>
        <v>0.02</v>
      </c>
      <c r="AD181" s="118">
        <f t="shared" si="157"/>
        <v>0.02</v>
      </c>
      <c r="AE181" s="118">
        <f t="shared" si="157"/>
        <v>0.02</v>
      </c>
      <c r="AF181" s="118">
        <f t="shared" si="157"/>
        <v>0.02</v>
      </c>
      <c r="AG181" s="118">
        <f t="shared" si="157"/>
        <v>0.02</v>
      </c>
      <c r="AH181" s="118">
        <f t="shared" si="157"/>
        <v>0.02</v>
      </c>
      <c r="AI181" s="118">
        <f t="shared" si="157"/>
        <v>0.02</v>
      </c>
      <c r="AJ181" s="118">
        <f t="shared" si="157"/>
        <v>0.02</v>
      </c>
      <c r="AK181" s="118">
        <f t="shared" si="157"/>
        <v>0.02</v>
      </c>
      <c r="AL181" s="118">
        <f t="shared" si="157"/>
        <v>0.02</v>
      </c>
      <c r="AM181" s="118">
        <f t="shared" si="157"/>
        <v>0.02</v>
      </c>
      <c r="AN181" s="118">
        <f t="shared" si="157"/>
        <v>0.02</v>
      </c>
      <c r="AO181" s="118">
        <f t="shared" si="157"/>
        <v>0.02</v>
      </c>
      <c r="AP181" s="118">
        <f t="shared" si="157"/>
        <v>0.02</v>
      </c>
      <c r="AQ181" s="118">
        <f t="shared" si="157"/>
        <v>0.02</v>
      </c>
      <c r="AR181" s="266">
        <f t="shared" si="157"/>
        <v>0.02</v>
      </c>
    </row>
    <row r="182" spans="2:46">
      <c r="B182" s="265" t="s">
        <v>340</v>
      </c>
      <c r="E182" s="118">
        <f>IF('Premissas macro'!E19=1,10%,5%)</f>
        <v>0.1</v>
      </c>
      <c r="F182" s="118">
        <f>IF('Premissas macro'!F19=1,10%,5%)</f>
        <v>0.1</v>
      </c>
      <c r="G182" s="118">
        <f>IF('Premissas macro'!G19=1,10%,5%)</f>
        <v>0.1</v>
      </c>
      <c r="H182" s="118">
        <f>IF('Premissas macro'!H19=1,10%,5%)</f>
        <v>0.1</v>
      </c>
      <c r="I182" s="118">
        <f>IF('Premissas macro'!I19=1,10%,5%)</f>
        <v>0.1</v>
      </c>
      <c r="J182" s="118">
        <f>IF('Premissas macro'!J19=1,10%,5%)</f>
        <v>0.1</v>
      </c>
      <c r="K182" s="118">
        <f>IF('Premissas macro'!K19=1,10%,5%)</f>
        <v>0.1</v>
      </c>
      <c r="L182" s="118">
        <f>IF('Premissas macro'!L19=1,10%,5%)</f>
        <v>0.1</v>
      </c>
      <c r="M182" s="118">
        <f>IF('Premissas macro'!M19=1,10%,5%)</f>
        <v>0.1</v>
      </c>
      <c r="N182" s="118">
        <f>IF('Premissas macro'!N19=1,10%,5%)</f>
        <v>0.05</v>
      </c>
      <c r="O182" s="118">
        <f>IF('Premissas macro'!O19=1,10%,5%)</f>
        <v>0.05</v>
      </c>
      <c r="P182" s="118">
        <f>IF('Premissas macro'!P19=1,10%,5%)</f>
        <v>0.05</v>
      </c>
      <c r="Q182" s="118">
        <f>IF('Premissas macro'!Q19=1,10%,5%)</f>
        <v>0.05</v>
      </c>
      <c r="R182" s="118">
        <f>IF('Premissas macro'!R19=1,10%,5%)</f>
        <v>0.05</v>
      </c>
      <c r="S182" s="118">
        <f>IF('Premissas macro'!S19=1,10%,5%)</f>
        <v>0.05</v>
      </c>
      <c r="T182" s="118">
        <f>IF('Premissas macro'!T19=1,10%,5%)</f>
        <v>0.05</v>
      </c>
      <c r="U182" s="118">
        <f>IF('Premissas macro'!U19=1,10%,5%)</f>
        <v>0.05</v>
      </c>
      <c r="V182" s="118">
        <f>IF('Premissas macro'!V19=1,10%,5%)</f>
        <v>0.05</v>
      </c>
      <c r="W182" s="118">
        <f>IF('Premissas macro'!W19=1,10%,5%)</f>
        <v>0.05</v>
      </c>
      <c r="X182" s="118">
        <f>IF('Premissas macro'!X19=1,10%,5%)</f>
        <v>0.05</v>
      </c>
      <c r="Y182" s="118">
        <f>IF('Premissas macro'!Y19=1,10%,5%)</f>
        <v>0.05</v>
      </c>
      <c r="Z182" s="118">
        <f>IF('Premissas macro'!Z19=1,10%,5%)</f>
        <v>0.05</v>
      </c>
      <c r="AA182" s="118">
        <f>IF('Premissas macro'!AA19=1,10%,5%)</f>
        <v>0.05</v>
      </c>
      <c r="AB182" s="118">
        <f>IF('Premissas macro'!AB19=1,10%,5%)</f>
        <v>0.05</v>
      </c>
      <c r="AC182" s="118">
        <f>IF('Premissas macro'!AC19=1,10%,5%)</f>
        <v>0.05</v>
      </c>
      <c r="AD182" s="118">
        <f>IF('Premissas macro'!AD19=1,10%,5%)</f>
        <v>0.05</v>
      </c>
      <c r="AE182" s="118">
        <f>IF('Premissas macro'!AE19=1,10%,5%)</f>
        <v>0.05</v>
      </c>
      <c r="AF182" s="118">
        <f>IF('Premissas macro'!AF19=1,10%,5%)</f>
        <v>0.05</v>
      </c>
      <c r="AG182" s="118">
        <f>IF('Premissas macro'!AG19=1,10%,5%)</f>
        <v>0.05</v>
      </c>
      <c r="AH182" s="118">
        <f>IF('Premissas macro'!AH19=1,10%,5%)</f>
        <v>0.05</v>
      </c>
      <c r="AI182" s="118">
        <f>IF('Premissas macro'!AI19=1,10%,5%)</f>
        <v>0.05</v>
      </c>
      <c r="AJ182" s="118">
        <f>IF('Premissas macro'!AJ19=1,10%,5%)</f>
        <v>0.05</v>
      </c>
      <c r="AK182" s="118">
        <f>IF('Premissas macro'!AK19=1,10%,5%)</f>
        <v>0.05</v>
      </c>
      <c r="AL182" s="118">
        <f>IF('Premissas macro'!AL19=1,10%,5%)</f>
        <v>0.05</v>
      </c>
      <c r="AM182" s="118">
        <f>IF('Premissas macro'!AM19=1,10%,5%)</f>
        <v>0.05</v>
      </c>
      <c r="AN182" s="118">
        <f>IF('Premissas macro'!AN19=1,10%,5%)</f>
        <v>0.05</v>
      </c>
      <c r="AO182" s="118">
        <f>IF('Premissas macro'!AO19=1,10%,5%)</f>
        <v>0.05</v>
      </c>
      <c r="AP182" s="118">
        <f>IF('Premissas macro'!AP19=1,10%,5%)</f>
        <v>0.05</v>
      </c>
      <c r="AQ182" s="118">
        <f>IF('Premissas macro'!AQ19=1,10%,5%)</f>
        <v>0.05</v>
      </c>
      <c r="AR182" s="266">
        <f>IF('Premissas macro'!AR19=1,10%,5%)</f>
        <v>0.05</v>
      </c>
    </row>
    <row r="183" spans="2:46">
      <c r="B183" s="267" t="s">
        <v>625</v>
      </c>
      <c r="C183" s="126"/>
      <c r="D183" s="126"/>
      <c r="E183" s="159">
        <f ca="1">E179</f>
        <v>57228.860616293568</v>
      </c>
      <c r="F183" s="159">
        <f ca="1">$E183*Pessoal!F5</f>
        <v>57228.860616293568</v>
      </c>
      <c r="G183" s="159">
        <f ca="1">$E183*Pessoal!G5</f>
        <v>57228.860616293568</v>
      </c>
      <c r="H183" s="159">
        <f ca="1">$E183*Pessoal!H5</f>
        <v>57228.860616293568</v>
      </c>
      <c r="I183" s="159">
        <f ca="1">$E183*Pessoal!I5</f>
        <v>57228.860616293568</v>
      </c>
      <c r="J183" s="159">
        <f ca="1">$E183*Pessoal!J5</f>
        <v>57228.860616293568</v>
      </c>
      <c r="K183" s="159">
        <f ca="1">$E183*Pessoal!K5</f>
        <v>57228.860616293568</v>
      </c>
      <c r="L183" s="159">
        <f ca="1">$E183*Pessoal!L5</f>
        <v>57228.860616293568</v>
      </c>
      <c r="M183" s="159">
        <f ca="1">$E183*Pessoal!M5</f>
        <v>57228.860616293568</v>
      </c>
      <c r="N183" s="159">
        <f ca="1">$E183*Pessoal!N5</f>
        <v>57228.860616293568</v>
      </c>
      <c r="O183" s="159">
        <f ca="1">$E183*Pessoal!O5</f>
        <v>57228.860616293568</v>
      </c>
      <c r="P183" s="159">
        <f ca="1">$E183*Pessoal!P5</f>
        <v>57228.860616293568</v>
      </c>
      <c r="Q183" s="159">
        <f ca="1">$E183*Pessoal!Q5</f>
        <v>57228.860616293568</v>
      </c>
      <c r="R183" s="159">
        <f ca="1">$E183*Pessoal!R5</f>
        <v>57228.860616293568</v>
      </c>
      <c r="S183" s="159">
        <f ca="1">$E183*Pessoal!S5</f>
        <v>57228.860616293568</v>
      </c>
      <c r="T183" s="159">
        <f ca="1">$E183*Pessoal!T5</f>
        <v>57228.860616293568</v>
      </c>
      <c r="U183" s="159">
        <f ca="1">$E183*Pessoal!U5</f>
        <v>57228.860616293568</v>
      </c>
      <c r="V183" s="159">
        <f ca="1">$E183*Pessoal!V5</f>
        <v>57228.860616293568</v>
      </c>
      <c r="W183" s="159">
        <f ca="1">$E183*Pessoal!W5</f>
        <v>57228.860616293568</v>
      </c>
      <c r="X183" s="159">
        <f ca="1">$E183*Pessoal!X5</f>
        <v>57228.860616293568</v>
      </c>
      <c r="Y183" s="159">
        <f ca="1">$E183*Pessoal!Y5</f>
        <v>57228.860616293568</v>
      </c>
      <c r="Z183" s="159">
        <f ca="1">$E183*Pessoal!Z5</f>
        <v>57228.860616293568</v>
      </c>
      <c r="AA183" s="159">
        <f ca="1">$E183*Pessoal!AA5</f>
        <v>57228.860616293568</v>
      </c>
      <c r="AB183" s="159">
        <f ca="1">$E183*Pessoal!AB5</f>
        <v>57228.860616293568</v>
      </c>
      <c r="AC183" s="159">
        <f ca="1">$E183*Pessoal!AC5</f>
        <v>57228.860616293568</v>
      </c>
      <c r="AD183" s="159">
        <f ca="1">$E183*Pessoal!AD5</f>
        <v>57228.860616293568</v>
      </c>
      <c r="AE183" s="159">
        <f ca="1">$E183*Pessoal!AE5</f>
        <v>57228.860616293568</v>
      </c>
      <c r="AF183" s="159">
        <f ca="1">$E183*Pessoal!AF5</f>
        <v>57228.860616293568</v>
      </c>
      <c r="AG183" s="159">
        <f ca="1">$E183*Pessoal!AG5</f>
        <v>57228.860616293568</v>
      </c>
      <c r="AH183" s="159">
        <f ca="1">$E183*Pessoal!AH5</f>
        <v>57228.860616293568</v>
      </c>
      <c r="AI183" s="159">
        <f ca="1">$E183*Pessoal!AI5</f>
        <v>57228.860616293568</v>
      </c>
      <c r="AJ183" s="159">
        <f ca="1">$E183*Pessoal!AJ5</f>
        <v>57228.860616293568</v>
      </c>
      <c r="AK183" s="159">
        <f ca="1">$E183*Pessoal!AK5</f>
        <v>57228.860616293568</v>
      </c>
      <c r="AL183" s="159">
        <f ca="1">$E183*Pessoal!AL5</f>
        <v>57228.860616293568</v>
      </c>
      <c r="AM183" s="159">
        <f ca="1">$E183*Pessoal!AM5</f>
        <v>57228.860616293568</v>
      </c>
      <c r="AN183" s="159">
        <f ca="1">$E183*Pessoal!AN5</f>
        <v>0</v>
      </c>
      <c r="AO183" s="159">
        <f ca="1">$E183*Pessoal!AO5</f>
        <v>0</v>
      </c>
      <c r="AP183" s="159">
        <f ca="1">$E183*Pessoal!AP5</f>
        <v>0</v>
      </c>
      <c r="AQ183" s="159">
        <f ca="1">$E183*Pessoal!AQ5</f>
        <v>0</v>
      </c>
      <c r="AR183" s="127">
        <f ca="1">$E183*Pessoal!AR5</f>
        <v>0</v>
      </c>
      <c r="AS183" s="114"/>
      <c r="AT183" s="98"/>
    </row>
    <row r="184" spans="2:46" s="174" customFormat="1" ht="5.25" customHeight="1">
      <c r="C184" s="183"/>
      <c r="D184" s="184"/>
      <c r="E184" s="185"/>
      <c r="F184" s="185"/>
      <c r="G184" s="185"/>
      <c r="H184" s="185"/>
      <c r="I184" s="185"/>
      <c r="J184" s="185"/>
      <c r="K184" s="185"/>
      <c r="L184" s="185"/>
      <c r="M184" s="185"/>
      <c r="N184" s="185"/>
      <c r="O184" s="185"/>
      <c r="P184" s="185"/>
      <c r="Q184" s="185"/>
      <c r="R184" s="185"/>
      <c r="S184" s="185"/>
      <c r="T184" s="185"/>
      <c r="U184" s="185"/>
      <c r="V184" s="185"/>
      <c r="W184" s="185"/>
      <c r="X184" s="185"/>
      <c r="Y184" s="185"/>
      <c r="Z184" s="185"/>
      <c r="AA184" s="185"/>
      <c r="AB184" s="185"/>
      <c r="AC184" s="185"/>
      <c r="AD184" s="185"/>
      <c r="AE184" s="185"/>
      <c r="AF184" s="185"/>
      <c r="AG184" s="185"/>
      <c r="AH184" s="185"/>
      <c r="AI184" s="185"/>
      <c r="AJ184" s="185"/>
      <c r="AK184" s="185"/>
      <c r="AL184" s="185"/>
      <c r="AM184" s="185"/>
      <c r="AN184" s="185"/>
      <c r="AO184" s="185"/>
      <c r="AP184" s="185"/>
      <c r="AQ184" s="185"/>
      <c r="AR184" s="185"/>
    </row>
    <row r="185" spans="2:46">
      <c r="B185" s="227" t="s">
        <v>336</v>
      </c>
      <c r="C185" s="249"/>
      <c r="D185" s="249"/>
      <c r="E185" s="268">
        <f ca="1">E186+E191</f>
        <v>122.90470105955207</v>
      </c>
      <c r="F185" s="268">
        <f t="shared" ref="F185:AR185" ca="1" si="158">F186+F191</f>
        <v>122.90470105955207</v>
      </c>
      <c r="G185" s="268">
        <f t="shared" ca="1" si="158"/>
        <v>122.90470105955207</v>
      </c>
      <c r="H185" s="268">
        <f t="shared" ca="1" si="158"/>
        <v>122.90470105955207</v>
      </c>
      <c r="I185" s="268">
        <f t="shared" ca="1" si="158"/>
        <v>122.90470105955207</v>
      </c>
      <c r="J185" s="268">
        <f t="shared" ca="1" si="158"/>
        <v>122.90470105955207</v>
      </c>
      <c r="K185" s="268">
        <f t="shared" ca="1" si="158"/>
        <v>122.90470105955207</v>
      </c>
      <c r="L185" s="268">
        <f t="shared" ca="1" si="158"/>
        <v>122.90470105955207</v>
      </c>
      <c r="M185" s="268">
        <f t="shared" ca="1" si="158"/>
        <v>122.90470105955207</v>
      </c>
      <c r="N185" s="268">
        <f t="shared" ca="1" si="158"/>
        <v>122.90470105955207</v>
      </c>
      <c r="O185" s="268">
        <f t="shared" ca="1" si="158"/>
        <v>122.90470105955207</v>
      </c>
      <c r="P185" s="268">
        <f t="shared" ca="1" si="158"/>
        <v>122.90470105955207</v>
      </c>
      <c r="Q185" s="268">
        <f t="shared" ca="1" si="158"/>
        <v>122.90470105955207</v>
      </c>
      <c r="R185" s="268">
        <f t="shared" ca="1" si="158"/>
        <v>122.90470105955207</v>
      </c>
      <c r="S185" s="268">
        <f t="shared" ca="1" si="158"/>
        <v>122.90470105955207</v>
      </c>
      <c r="T185" s="268">
        <f t="shared" ca="1" si="158"/>
        <v>122.90470105955207</v>
      </c>
      <c r="U185" s="268">
        <f t="shared" ca="1" si="158"/>
        <v>122.90470105955207</v>
      </c>
      <c r="V185" s="268">
        <f t="shared" ca="1" si="158"/>
        <v>122.90470105955207</v>
      </c>
      <c r="W185" s="268">
        <f t="shared" ca="1" si="158"/>
        <v>122.90470105955207</v>
      </c>
      <c r="X185" s="268">
        <f t="shared" ca="1" si="158"/>
        <v>122.90470105955207</v>
      </c>
      <c r="Y185" s="268">
        <f t="shared" ca="1" si="158"/>
        <v>122.90470105955207</v>
      </c>
      <c r="Z185" s="268">
        <f t="shared" ca="1" si="158"/>
        <v>122.90470105955207</v>
      </c>
      <c r="AA185" s="268">
        <f t="shared" ca="1" si="158"/>
        <v>122.90470105955207</v>
      </c>
      <c r="AB185" s="268">
        <f t="shared" ca="1" si="158"/>
        <v>122.90470105955207</v>
      </c>
      <c r="AC185" s="268">
        <f t="shared" ca="1" si="158"/>
        <v>122.90470105955207</v>
      </c>
      <c r="AD185" s="268">
        <f t="shared" ca="1" si="158"/>
        <v>122.90470105955207</v>
      </c>
      <c r="AE185" s="268">
        <f t="shared" ca="1" si="158"/>
        <v>122.90470105955207</v>
      </c>
      <c r="AF185" s="268">
        <f t="shared" ca="1" si="158"/>
        <v>122.90470105955207</v>
      </c>
      <c r="AG185" s="268">
        <f t="shared" ca="1" si="158"/>
        <v>122.90470105955207</v>
      </c>
      <c r="AH185" s="268">
        <f t="shared" ca="1" si="158"/>
        <v>122.90470105955207</v>
      </c>
      <c r="AI185" s="268">
        <f t="shared" ca="1" si="158"/>
        <v>122.90470105955207</v>
      </c>
      <c r="AJ185" s="268">
        <f t="shared" ca="1" si="158"/>
        <v>122.90470105955207</v>
      </c>
      <c r="AK185" s="268">
        <f t="shared" ca="1" si="158"/>
        <v>122.90470105955207</v>
      </c>
      <c r="AL185" s="268">
        <f t="shared" ca="1" si="158"/>
        <v>122.90470105955207</v>
      </c>
      <c r="AM185" s="268">
        <f t="shared" ca="1" si="158"/>
        <v>122.90470105955207</v>
      </c>
      <c r="AN185" s="268">
        <f t="shared" ca="1" si="158"/>
        <v>0</v>
      </c>
      <c r="AO185" s="268">
        <f t="shared" ca="1" si="158"/>
        <v>0</v>
      </c>
      <c r="AP185" s="268">
        <f t="shared" ca="1" si="158"/>
        <v>0</v>
      </c>
      <c r="AQ185" s="268">
        <f t="shared" ca="1" si="158"/>
        <v>0</v>
      </c>
      <c r="AR185" s="260">
        <f t="shared" ca="1" si="158"/>
        <v>0</v>
      </c>
      <c r="AS185" s="191"/>
    </row>
    <row r="186" spans="2:46">
      <c r="B186" s="261" t="s">
        <v>344</v>
      </c>
      <c r="C186" s="262"/>
      <c r="D186" s="262"/>
      <c r="E186" s="263">
        <f>E187*E188*E189*(1+E190)</f>
        <v>0</v>
      </c>
      <c r="F186" s="263">
        <f t="shared" ref="F186:AR186" si="159">F187*F188*F189*(1+F190)</f>
        <v>0</v>
      </c>
      <c r="G186" s="263">
        <f t="shared" si="159"/>
        <v>0</v>
      </c>
      <c r="H186" s="263">
        <f t="shared" si="159"/>
        <v>0</v>
      </c>
      <c r="I186" s="263">
        <f t="shared" si="159"/>
        <v>0</v>
      </c>
      <c r="J186" s="263">
        <f t="shared" si="159"/>
        <v>0</v>
      </c>
      <c r="K186" s="263">
        <f t="shared" si="159"/>
        <v>0</v>
      </c>
      <c r="L186" s="263">
        <f t="shared" si="159"/>
        <v>0</v>
      </c>
      <c r="M186" s="263">
        <f t="shared" si="159"/>
        <v>0</v>
      </c>
      <c r="N186" s="263">
        <f t="shared" si="159"/>
        <v>0</v>
      </c>
      <c r="O186" s="263">
        <f t="shared" si="159"/>
        <v>0</v>
      </c>
      <c r="P186" s="263">
        <f t="shared" si="159"/>
        <v>0</v>
      </c>
      <c r="Q186" s="263">
        <f t="shared" si="159"/>
        <v>0</v>
      </c>
      <c r="R186" s="263">
        <f t="shared" si="159"/>
        <v>0</v>
      </c>
      <c r="S186" s="263">
        <f t="shared" si="159"/>
        <v>0</v>
      </c>
      <c r="T186" s="263">
        <f t="shared" si="159"/>
        <v>0</v>
      </c>
      <c r="U186" s="263">
        <f t="shared" si="159"/>
        <v>0</v>
      </c>
      <c r="V186" s="263">
        <f t="shared" si="159"/>
        <v>0</v>
      </c>
      <c r="W186" s="263">
        <f t="shared" si="159"/>
        <v>0</v>
      </c>
      <c r="X186" s="263">
        <f t="shared" si="159"/>
        <v>0</v>
      </c>
      <c r="Y186" s="263">
        <f t="shared" si="159"/>
        <v>0</v>
      </c>
      <c r="Z186" s="263">
        <f t="shared" si="159"/>
        <v>0</v>
      </c>
      <c r="AA186" s="263">
        <f t="shared" si="159"/>
        <v>0</v>
      </c>
      <c r="AB186" s="263">
        <f t="shared" si="159"/>
        <v>0</v>
      </c>
      <c r="AC186" s="263">
        <f t="shared" si="159"/>
        <v>0</v>
      </c>
      <c r="AD186" s="263">
        <f t="shared" si="159"/>
        <v>0</v>
      </c>
      <c r="AE186" s="263">
        <f t="shared" si="159"/>
        <v>0</v>
      </c>
      <c r="AF186" s="263">
        <f t="shared" si="159"/>
        <v>0</v>
      </c>
      <c r="AG186" s="263">
        <f t="shared" si="159"/>
        <v>0</v>
      </c>
      <c r="AH186" s="263">
        <f t="shared" si="159"/>
        <v>0</v>
      </c>
      <c r="AI186" s="263">
        <f t="shared" si="159"/>
        <v>0</v>
      </c>
      <c r="AJ186" s="263">
        <f t="shared" si="159"/>
        <v>0</v>
      </c>
      <c r="AK186" s="263">
        <f t="shared" si="159"/>
        <v>0</v>
      </c>
      <c r="AL186" s="263">
        <f t="shared" si="159"/>
        <v>0</v>
      </c>
      <c r="AM186" s="263">
        <f t="shared" si="159"/>
        <v>0</v>
      </c>
      <c r="AN186" s="263">
        <f t="shared" si="159"/>
        <v>0</v>
      </c>
      <c r="AO186" s="263">
        <f t="shared" si="159"/>
        <v>0</v>
      </c>
      <c r="AP186" s="263">
        <f t="shared" si="159"/>
        <v>0</v>
      </c>
      <c r="AQ186" s="263">
        <f t="shared" si="159"/>
        <v>0</v>
      </c>
      <c r="AR186" s="264">
        <f t="shared" si="159"/>
        <v>0</v>
      </c>
    </row>
    <row r="187" spans="2:46">
      <c r="B187" s="265" t="s">
        <v>341</v>
      </c>
      <c r="E187" s="118">
        <v>0.02</v>
      </c>
      <c r="F187" s="118">
        <f>E187</f>
        <v>0.02</v>
      </c>
      <c r="G187" s="118">
        <f t="shared" ref="G187:AR187" si="160">F187</f>
        <v>0.02</v>
      </c>
      <c r="H187" s="118">
        <f t="shared" si="160"/>
        <v>0.02</v>
      </c>
      <c r="I187" s="118">
        <f t="shared" si="160"/>
        <v>0.02</v>
      </c>
      <c r="J187" s="118">
        <f t="shared" si="160"/>
        <v>0.02</v>
      </c>
      <c r="K187" s="118">
        <f t="shared" si="160"/>
        <v>0.02</v>
      </c>
      <c r="L187" s="118">
        <f t="shared" si="160"/>
        <v>0.02</v>
      </c>
      <c r="M187" s="118">
        <f t="shared" si="160"/>
        <v>0.02</v>
      </c>
      <c r="N187" s="118">
        <f t="shared" si="160"/>
        <v>0.02</v>
      </c>
      <c r="O187" s="118">
        <f t="shared" si="160"/>
        <v>0.02</v>
      </c>
      <c r="P187" s="118">
        <f t="shared" si="160"/>
        <v>0.02</v>
      </c>
      <c r="Q187" s="118">
        <f t="shared" si="160"/>
        <v>0.02</v>
      </c>
      <c r="R187" s="118">
        <f t="shared" si="160"/>
        <v>0.02</v>
      </c>
      <c r="S187" s="118">
        <f t="shared" si="160"/>
        <v>0.02</v>
      </c>
      <c r="T187" s="118">
        <f t="shared" si="160"/>
        <v>0.02</v>
      </c>
      <c r="U187" s="118">
        <f t="shared" si="160"/>
        <v>0.02</v>
      </c>
      <c r="V187" s="118">
        <f t="shared" si="160"/>
        <v>0.02</v>
      </c>
      <c r="W187" s="118">
        <f t="shared" si="160"/>
        <v>0.02</v>
      </c>
      <c r="X187" s="118">
        <f t="shared" si="160"/>
        <v>0.02</v>
      </c>
      <c r="Y187" s="118">
        <f t="shared" si="160"/>
        <v>0.02</v>
      </c>
      <c r="Z187" s="118">
        <f t="shared" si="160"/>
        <v>0.02</v>
      </c>
      <c r="AA187" s="118">
        <f t="shared" si="160"/>
        <v>0.02</v>
      </c>
      <c r="AB187" s="118">
        <f t="shared" si="160"/>
        <v>0.02</v>
      </c>
      <c r="AC187" s="118">
        <f t="shared" si="160"/>
        <v>0.02</v>
      </c>
      <c r="AD187" s="118">
        <f t="shared" si="160"/>
        <v>0.02</v>
      </c>
      <c r="AE187" s="118">
        <f t="shared" si="160"/>
        <v>0.02</v>
      </c>
      <c r="AF187" s="118">
        <f t="shared" si="160"/>
        <v>0.02</v>
      </c>
      <c r="AG187" s="118">
        <f t="shared" si="160"/>
        <v>0.02</v>
      </c>
      <c r="AH187" s="118">
        <f t="shared" si="160"/>
        <v>0.02</v>
      </c>
      <c r="AI187" s="118">
        <f t="shared" si="160"/>
        <v>0.02</v>
      </c>
      <c r="AJ187" s="118">
        <f t="shared" si="160"/>
        <v>0.02</v>
      </c>
      <c r="AK187" s="118">
        <f t="shared" si="160"/>
        <v>0.02</v>
      </c>
      <c r="AL187" s="118">
        <f t="shared" si="160"/>
        <v>0.02</v>
      </c>
      <c r="AM187" s="118">
        <f t="shared" si="160"/>
        <v>0.02</v>
      </c>
      <c r="AN187" s="118">
        <f t="shared" si="160"/>
        <v>0.02</v>
      </c>
      <c r="AO187" s="118">
        <f t="shared" si="160"/>
        <v>0.02</v>
      </c>
      <c r="AP187" s="118">
        <f t="shared" si="160"/>
        <v>0.02</v>
      </c>
      <c r="AQ187" s="118">
        <f t="shared" si="160"/>
        <v>0.02</v>
      </c>
      <c r="AR187" s="266">
        <f t="shared" si="160"/>
        <v>0.02</v>
      </c>
    </row>
    <row r="188" spans="2:46">
      <c r="B188" s="265" t="s">
        <v>342</v>
      </c>
      <c r="E188" s="118">
        <v>0</v>
      </c>
      <c r="F188" s="118">
        <f>E188</f>
        <v>0</v>
      </c>
      <c r="G188" s="118">
        <f t="shared" ref="G188:AR188" si="161">F188</f>
        <v>0</v>
      </c>
      <c r="H188" s="118">
        <f t="shared" si="161"/>
        <v>0</v>
      </c>
      <c r="I188" s="118">
        <f t="shared" si="161"/>
        <v>0</v>
      </c>
      <c r="J188" s="118">
        <f t="shared" si="161"/>
        <v>0</v>
      </c>
      <c r="K188" s="118">
        <f t="shared" si="161"/>
        <v>0</v>
      </c>
      <c r="L188" s="118">
        <f t="shared" si="161"/>
        <v>0</v>
      </c>
      <c r="M188" s="118">
        <f t="shared" si="161"/>
        <v>0</v>
      </c>
      <c r="N188" s="118">
        <f t="shared" si="161"/>
        <v>0</v>
      </c>
      <c r="O188" s="118">
        <f t="shared" si="161"/>
        <v>0</v>
      </c>
      <c r="P188" s="118">
        <f t="shared" si="161"/>
        <v>0</v>
      </c>
      <c r="Q188" s="118">
        <f t="shared" si="161"/>
        <v>0</v>
      </c>
      <c r="R188" s="118">
        <f t="shared" si="161"/>
        <v>0</v>
      </c>
      <c r="S188" s="118">
        <f t="shared" si="161"/>
        <v>0</v>
      </c>
      <c r="T188" s="118">
        <f t="shared" si="161"/>
        <v>0</v>
      </c>
      <c r="U188" s="118">
        <f t="shared" si="161"/>
        <v>0</v>
      </c>
      <c r="V188" s="118">
        <f t="shared" si="161"/>
        <v>0</v>
      </c>
      <c r="W188" s="118">
        <f t="shared" si="161"/>
        <v>0</v>
      </c>
      <c r="X188" s="118">
        <f t="shared" si="161"/>
        <v>0</v>
      </c>
      <c r="Y188" s="118">
        <f t="shared" si="161"/>
        <v>0</v>
      </c>
      <c r="Z188" s="118">
        <f t="shared" si="161"/>
        <v>0</v>
      </c>
      <c r="AA188" s="118">
        <f t="shared" si="161"/>
        <v>0</v>
      </c>
      <c r="AB188" s="118">
        <f t="shared" si="161"/>
        <v>0</v>
      </c>
      <c r="AC188" s="118">
        <f t="shared" si="161"/>
        <v>0</v>
      </c>
      <c r="AD188" s="118">
        <f t="shared" si="161"/>
        <v>0</v>
      </c>
      <c r="AE188" s="118">
        <f t="shared" si="161"/>
        <v>0</v>
      </c>
      <c r="AF188" s="118">
        <f t="shared" si="161"/>
        <v>0</v>
      </c>
      <c r="AG188" s="118">
        <f t="shared" si="161"/>
        <v>0</v>
      </c>
      <c r="AH188" s="118">
        <f t="shared" si="161"/>
        <v>0</v>
      </c>
      <c r="AI188" s="118">
        <f t="shared" si="161"/>
        <v>0</v>
      </c>
      <c r="AJ188" s="118">
        <f t="shared" si="161"/>
        <v>0</v>
      </c>
      <c r="AK188" s="118">
        <f t="shared" si="161"/>
        <v>0</v>
      </c>
      <c r="AL188" s="118">
        <f t="shared" si="161"/>
        <v>0</v>
      </c>
      <c r="AM188" s="118">
        <f t="shared" si="161"/>
        <v>0</v>
      </c>
      <c r="AN188" s="118">
        <f t="shared" si="161"/>
        <v>0</v>
      </c>
      <c r="AO188" s="118">
        <f t="shared" si="161"/>
        <v>0</v>
      </c>
      <c r="AP188" s="118">
        <f t="shared" si="161"/>
        <v>0</v>
      </c>
      <c r="AQ188" s="118">
        <f t="shared" si="161"/>
        <v>0</v>
      </c>
      <c r="AR188" s="266">
        <f t="shared" si="161"/>
        <v>0</v>
      </c>
    </row>
    <row r="189" spans="2:46">
      <c r="B189" s="265" t="s">
        <v>337</v>
      </c>
      <c r="E189" s="114">
        <f>INV!E65</f>
        <v>923.14847178467392</v>
      </c>
      <c r="F189" s="114">
        <f>INV!F65</f>
        <v>1274.8240800835977</v>
      </c>
      <c r="G189" s="114">
        <f>INV!G65</f>
        <v>0</v>
      </c>
      <c r="H189" s="114">
        <f>INV!H65</f>
        <v>0</v>
      </c>
      <c r="I189" s="114">
        <f>INV!I65</f>
        <v>0</v>
      </c>
      <c r="J189" s="114">
        <f>INV!J65</f>
        <v>0</v>
      </c>
      <c r="K189" s="114">
        <f>INV!K65</f>
        <v>0</v>
      </c>
      <c r="L189" s="114">
        <f>INV!L65</f>
        <v>0</v>
      </c>
      <c r="M189" s="114">
        <f>INV!M65</f>
        <v>0</v>
      </c>
      <c r="N189" s="114">
        <f>INV!N65</f>
        <v>0</v>
      </c>
      <c r="O189" s="114">
        <f>INV!O65</f>
        <v>0</v>
      </c>
      <c r="P189" s="114">
        <f>INV!P65</f>
        <v>0</v>
      </c>
      <c r="Q189" s="114">
        <f>INV!Q65</f>
        <v>0</v>
      </c>
      <c r="R189" s="114">
        <f>INV!R65</f>
        <v>0</v>
      </c>
      <c r="S189" s="114">
        <f>INV!S65</f>
        <v>0</v>
      </c>
      <c r="T189" s="114">
        <f>INV!T65</f>
        <v>0</v>
      </c>
      <c r="U189" s="114">
        <f>INV!U65</f>
        <v>0</v>
      </c>
      <c r="V189" s="114">
        <f>INV!V65</f>
        <v>0</v>
      </c>
      <c r="W189" s="114">
        <f>INV!W65</f>
        <v>0</v>
      </c>
      <c r="X189" s="114">
        <f>INV!X65</f>
        <v>0</v>
      </c>
      <c r="Y189" s="114">
        <f>INV!Y65</f>
        <v>0</v>
      </c>
      <c r="Z189" s="114">
        <f>INV!Z65</f>
        <v>0</v>
      </c>
      <c r="AA189" s="114">
        <f>INV!AA65</f>
        <v>0</v>
      </c>
      <c r="AB189" s="114">
        <f>INV!AB65</f>
        <v>0</v>
      </c>
      <c r="AC189" s="114">
        <f>INV!AC65</f>
        <v>0</v>
      </c>
      <c r="AD189" s="114">
        <f>INV!AD65</f>
        <v>0</v>
      </c>
      <c r="AE189" s="114">
        <f>INV!AE65</f>
        <v>0</v>
      </c>
      <c r="AF189" s="114">
        <f>INV!AF65</f>
        <v>0</v>
      </c>
      <c r="AG189" s="114">
        <f>INV!AG65</f>
        <v>0</v>
      </c>
      <c r="AH189" s="114">
        <f>INV!AH65</f>
        <v>0</v>
      </c>
      <c r="AI189" s="114">
        <f>INV!AI65</f>
        <v>0</v>
      </c>
      <c r="AJ189" s="114">
        <f>INV!AJ65</f>
        <v>0</v>
      </c>
      <c r="AK189" s="114">
        <f>INV!AK65</f>
        <v>0</v>
      </c>
      <c r="AL189" s="114">
        <f>INV!AL65</f>
        <v>0</v>
      </c>
      <c r="AM189" s="114">
        <f>INV!AM65</f>
        <v>0</v>
      </c>
      <c r="AN189" s="114">
        <f>INV!AN65</f>
        <v>0</v>
      </c>
      <c r="AO189" s="114">
        <f>INV!AO65</f>
        <v>0</v>
      </c>
      <c r="AP189" s="114">
        <f>INV!AP65</f>
        <v>0</v>
      </c>
      <c r="AQ189" s="114">
        <f>INV!AQ65</f>
        <v>0</v>
      </c>
      <c r="AR189" s="124">
        <f>INV!AR65</f>
        <v>0</v>
      </c>
    </row>
    <row r="190" spans="2:46">
      <c r="B190" s="265" t="s">
        <v>343</v>
      </c>
      <c r="E190" s="98">
        <v>7.3800000000000004E-2</v>
      </c>
      <c r="F190" s="98">
        <f>E190</f>
        <v>7.3800000000000004E-2</v>
      </c>
      <c r="G190" s="98">
        <f t="shared" ref="G190:AR190" si="162">F190</f>
        <v>7.3800000000000004E-2</v>
      </c>
      <c r="H190" s="98">
        <f t="shared" si="162"/>
        <v>7.3800000000000004E-2</v>
      </c>
      <c r="I190" s="98">
        <f t="shared" si="162"/>
        <v>7.3800000000000004E-2</v>
      </c>
      <c r="J190" s="98">
        <f t="shared" si="162"/>
        <v>7.3800000000000004E-2</v>
      </c>
      <c r="K190" s="98">
        <f t="shared" si="162"/>
        <v>7.3800000000000004E-2</v>
      </c>
      <c r="L190" s="98">
        <f t="shared" si="162"/>
        <v>7.3800000000000004E-2</v>
      </c>
      <c r="M190" s="98">
        <f t="shared" si="162"/>
        <v>7.3800000000000004E-2</v>
      </c>
      <c r="N190" s="98">
        <f t="shared" si="162"/>
        <v>7.3800000000000004E-2</v>
      </c>
      <c r="O190" s="98">
        <f t="shared" si="162"/>
        <v>7.3800000000000004E-2</v>
      </c>
      <c r="P190" s="98">
        <f t="shared" si="162"/>
        <v>7.3800000000000004E-2</v>
      </c>
      <c r="Q190" s="98">
        <f t="shared" si="162"/>
        <v>7.3800000000000004E-2</v>
      </c>
      <c r="R190" s="98">
        <f t="shared" si="162"/>
        <v>7.3800000000000004E-2</v>
      </c>
      <c r="S190" s="98">
        <f t="shared" si="162"/>
        <v>7.3800000000000004E-2</v>
      </c>
      <c r="T190" s="98">
        <f t="shared" si="162"/>
        <v>7.3800000000000004E-2</v>
      </c>
      <c r="U190" s="98">
        <f t="shared" si="162"/>
        <v>7.3800000000000004E-2</v>
      </c>
      <c r="V190" s="98">
        <f t="shared" si="162"/>
        <v>7.3800000000000004E-2</v>
      </c>
      <c r="W190" s="98">
        <f t="shared" si="162"/>
        <v>7.3800000000000004E-2</v>
      </c>
      <c r="X190" s="98">
        <f t="shared" si="162"/>
        <v>7.3800000000000004E-2</v>
      </c>
      <c r="Y190" s="98">
        <f t="shared" si="162"/>
        <v>7.3800000000000004E-2</v>
      </c>
      <c r="Z190" s="98">
        <f t="shared" si="162"/>
        <v>7.3800000000000004E-2</v>
      </c>
      <c r="AA190" s="98">
        <f t="shared" si="162"/>
        <v>7.3800000000000004E-2</v>
      </c>
      <c r="AB190" s="98">
        <f t="shared" si="162"/>
        <v>7.3800000000000004E-2</v>
      </c>
      <c r="AC190" s="98">
        <f t="shared" si="162"/>
        <v>7.3800000000000004E-2</v>
      </c>
      <c r="AD190" s="98">
        <f t="shared" si="162"/>
        <v>7.3800000000000004E-2</v>
      </c>
      <c r="AE190" s="98">
        <f t="shared" si="162"/>
        <v>7.3800000000000004E-2</v>
      </c>
      <c r="AF190" s="98">
        <f t="shared" si="162"/>
        <v>7.3800000000000004E-2</v>
      </c>
      <c r="AG190" s="98">
        <f t="shared" si="162"/>
        <v>7.3800000000000004E-2</v>
      </c>
      <c r="AH190" s="98">
        <f t="shared" si="162"/>
        <v>7.3800000000000004E-2</v>
      </c>
      <c r="AI190" s="98">
        <f t="shared" si="162"/>
        <v>7.3800000000000004E-2</v>
      </c>
      <c r="AJ190" s="98">
        <f t="shared" si="162"/>
        <v>7.3800000000000004E-2</v>
      </c>
      <c r="AK190" s="98">
        <f t="shared" si="162"/>
        <v>7.3800000000000004E-2</v>
      </c>
      <c r="AL190" s="98">
        <f t="shared" si="162"/>
        <v>7.3800000000000004E-2</v>
      </c>
      <c r="AM190" s="98">
        <f t="shared" si="162"/>
        <v>7.3800000000000004E-2</v>
      </c>
      <c r="AN190" s="98">
        <f t="shared" si="162"/>
        <v>7.3800000000000004E-2</v>
      </c>
      <c r="AO190" s="98">
        <f t="shared" si="162"/>
        <v>7.3800000000000004E-2</v>
      </c>
      <c r="AP190" s="98">
        <f t="shared" si="162"/>
        <v>7.3800000000000004E-2</v>
      </c>
      <c r="AQ190" s="98">
        <f t="shared" si="162"/>
        <v>7.3800000000000004E-2</v>
      </c>
      <c r="AR190" s="269">
        <f t="shared" si="162"/>
        <v>7.3800000000000004E-2</v>
      </c>
    </row>
    <row r="191" spans="2:46">
      <c r="B191" s="261" t="s">
        <v>1079</v>
      </c>
      <c r="C191" s="262"/>
      <c r="D191" s="262"/>
      <c r="E191" s="263">
        <f ca="1">E192*E193*E194*(1+E195)</f>
        <v>122.90470105955207</v>
      </c>
      <c r="F191" s="263">
        <f t="shared" ref="F191:AR191" ca="1" si="163">F192*F193*F194*(1+F195)</f>
        <v>122.90470105955207</v>
      </c>
      <c r="G191" s="263">
        <f t="shared" ca="1" si="163"/>
        <v>122.90470105955207</v>
      </c>
      <c r="H191" s="263">
        <f t="shared" ca="1" si="163"/>
        <v>122.90470105955207</v>
      </c>
      <c r="I191" s="263">
        <f t="shared" ca="1" si="163"/>
        <v>122.90470105955207</v>
      </c>
      <c r="J191" s="263">
        <f t="shared" ca="1" si="163"/>
        <v>122.90470105955207</v>
      </c>
      <c r="K191" s="263">
        <f t="shared" ca="1" si="163"/>
        <v>122.90470105955207</v>
      </c>
      <c r="L191" s="263">
        <f t="shared" ca="1" si="163"/>
        <v>122.90470105955207</v>
      </c>
      <c r="M191" s="263">
        <f t="shared" ca="1" si="163"/>
        <v>122.90470105955207</v>
      </c>
      <c r="N191" s="263">
        <f t="shared" ca="1" si="163"/>
        <v>122.90470105955207</v>
      </c>
      <c r="O191" s="263">
        <f t="shared" ca="1" si="163"/>
        <v>122.90470105955207</v>
      </c>
      <c r="P191" s="263">
        <f t="shared" ca="1" si="163"/>
        <v>122.90470105955207</v>
      </c>
      <c r="Q191" s="263">
        <f t="shared" ca="1" si="163"/>
        <v>122.90470105955207</v>
      </c>
      <c r="R191" s="263">
        <f t="shared" ca="1" si="163"/>
        <v>122.90470105955207</v>
      </c>
      <c r="S191" s="263">
        <f t="shared" ca="1" si="163"/>
        <v>122.90470105955207</v>
      </c>
      <c r="T191" s="263">
        <f t="shared" ca="1" si="163"/>
        <v>122.90470105955207</v>
      </c>
      <c r="U191" s="263">
        <f t="shared" ca="1" si="163"/>
        <v>122.90470105955207</v>
      </c>
      <c r="V191" s="263">
        <f t="shared" ca="1" si="163"/>
        <v>122.90470105955207</v>
      </c>
      <c r="W191" s="263">
        <f t="shared" ca="1" si="163"/>
        <v>122.90470105955207</v>
      </c>
      <c r="X191" s="263">
        <f t="shared" ca="1" si="163"/>
        <v>122.90470105955207</v>
      </c>
      <c r="Y191" s="263">
        <f t="shared" ca="1" si="163"/>
        <v>122.90470105955207</v>
      </c>
      <c r="Z191" s="263">
        <f t="shared" ca="1" si="163"/>
        <v>122.90470105955207</v>
      </c>
      <c r="AA191" s="263">
        <f t="shared" ca="1" si="163"/>
        <v>122.90470105955207</v>
      </c>
      <c r="AB191" s="263">
        <f t="shared" ca="1" si="163"/>
        <v>122.90470105955207</v>
      </c>
      <c r="AC191" s="263">
        <f t="shared" ca="1" si="163"/>
        <v>122.90470105955207</v>
      </c>
      <c r="AD191" s="263">
        <f t="shared" ca="1" si="163"/>
        <v>122.90470105955207</v>
      </c>
      <c r="AE191" s="263">
        <f t="shared" ca="1" si="163"/>
        <v>122.90470105955207</v>
      </c>
      <c r="AF191" s="263">
        <f t="shared" ca="1" si="163"/>
        <v>122.90470105955207</v>
      </c>
      <c r="AG191" s="263">
        <f t="shared" ca="1" si="163"/>
        <v>122.90470105955207</v>
      </c>
      <c r="AH191" s="263">
        <f t="shared" ca="1" si="163"/>
        <v>122.90470105955207</v>
      </c>
      <c r="AI191" s="263">
        <f t="shared" ca="1" si="163"/>
        <v>122.90470105955207</v>
      </c>
      <c r="AJ191" s="263">
        <f t="shared" ca="1" si="163"/>
        <v>122.90470105955207</v>
      </c>
      <c r="AK191" s="263">
        <f t="shared" ca="1" si="163"/>
        <v>122.90470105955207</v>
      </c>
      <c r="AL191" s="263">
        <f t="shared" ca="1" si="163"/>
        <v>122.90470105955207</v>
      </c>
      <c r="AM191" s="263">
        <f t="shared" ca="1" si="163"/>
        <v>122.90470105955207</v>
      </c>
      <c r="AN191" s="263">
        <f t="shared" ca="1" si="163"/>
        <v>0</v>
      </c>
      <c r="AO191" s="263">
        <f t="shared" ca="1" si="163"/>
        <v>0</v>
      </c>
      <c r="AP191" s="263">
        <f t="shared" ca="1" si="163"/>
        <v>0</v>
      </c>
      <c r="AQ191" s="263">
        <f t="shared" ca="1" si="163"/>
        <v>0</v>
      </c>
      <c r="AR191" s="264">
        <f t="shared" ca="1" si="163"/>
        <v>0</v>
      </c>
    </row>
    <row r="192" spans="2:46">
      <c r="B192" s="265" t="s">
        <v>341</v>
      </c>
      <c r="E192" s="118">
        <v>0.02</v>
      </c>
      <c r="F192" s="118">
        <f>E192</f>
        <v>0.02</v>
      </c>
      <c r="G192" s="118">
        <f t="shared" ref="G192:AR192" si="164">F192</f>
        <v>0.02</v>
      </c>
      <c r="H192" s="118">
        <f t="shared" si="164"/>
        <v>0.02</v>
      </c>
      <c r="I192" s="118">
        <f t="shared" si="164"/>
        <v>0.02</v>
      </c>
      <c r="J192" s="118">
        <f t="shared" si="164"/>
        <v>0.02</v>
      </c>
      <c r="K192" s="118">
        <f t="shared" si="164"/>
        <v>0.02</v>
      </c>
      <c r="L192" s="118">
        <f t="shared" si="164"/>
        <v>0.02</v>
      </c>
      <c r="M192" s="118">
        <f t="shared" si="164"/>
        <v>0.02</v>
      </c>
      <c r="N192" s="118">
        <f t="shared" si="164"/>
        <v>0.02</v>
      </c>
      <c r="O192" s="118">
        <f t="shared" si="164"/>
        <v>0.02</v>
      </c>
      <c r="P192" s="118">
        <f t="shared" si="164"/>
        <v>0.02</v>
      </c>
      <c r="Q192" s="118">
        <f t="shared" si="164"/>
        <v>0.02</v>
      </c>
      <c r="R192" s="118">
        <f t="shared" si="164"/>
        <v>0.02</v>
      </c>
      <c r="S192" s="118">
        <f t="shared" si="164"/>
        <v>0.02</v>
      </c>
      <c r="T192" s="118">
        <f t="shared" si="164"/>
        <v>0.02</v>
      </c>
      <c r="U192" s="118">
        <f t="shared" si="164"/>
        <v>0.02</v>
      </c>
      <c r="V192" s="118">
        <f t="shared" si="164"/>
        <v>0.02</v>
      </c>
      <c r="W192" s="118">
        <f t="shared" si="164"/>
        <v>0.02</v>
      </c>
      <c r="X192" s="118">
        <f t="shared" si="164"/>
        <v>0.02</v>
      </c>
      <c r="Y192" s="118">
        <f t="shared" si="164"/>
        <v>0.02</v>
      </c>
      <c r="Z192" s="118">
        <f t="shared" si="164"/>
        <v>0.02</v>
      </c>
      <c r="AA192" s="118">
        <f t="shared" si="164"/>
        <v>0.02</v>
      </c>
      <c r="AB192" s="118">
        <f t="shared" si="164"/>
        <v>0.02</v>
      </c>
      <c r="AC192" s="118">
        <f t="shared" si="164"/>
        <v>0.02</v>
      </c>
      <c r="AD192" s="118">
        <f t="shared" si="164"/>
        <v>0.02</v>
      </c>
      <c r="AE192" s="118">
        <f t="shared" si="164"/>
        <v>0.02</v>
      </c>
      <c r="AF192" s="118">
        <f t="shared" si="164"/>
        <v>0.02</v>
      </c>
      <c r="AG192" s="118">
        <f t="shared" si="164"/>
        <v>0.02</v>
      </c>
      <c r="AH192" s="118">
        <f t="shared" si="164"/>
        <v>0.02</v>
      </c>
      <c r="AI192" s="118">
        <f t="shared" si="164"/>
        <v>0.02</v>
      </c>
      <c r="AJ192" s="118">
        <f t="shared" si="164"/>
        <v>0.02</v>
      </c>
      <c r="AK192" s="118">
        <f t="shared" si="164"/>
        <v>0.02</v>
      </c>
      <c r="AL192" s="118">
        <f t="shared" si="164"/>
        <v>0.02</v>
      </c>
      <c r="AM192" s="118">
        <f t="shared" si="164"/>
        <v>0.02</v>
      </c>
      <c r="AN192" s="118">
        <f t="shared" si="164"/>
        <v>0.02</v>
      </c>
      <c r="AO192" s="118">
        <f t="shared" si="164"/>
        <v>0.02</v>
      </c>
      <c r="AP192" s="118">
        <f t="shared" si="164"/>
        <v>0.02</v>
      </c>
      <c r="AQ192" s="118">
        <f t="shared" si="164"/>
        <v>0.02</v>
      </c>
      <c r="AR192" s="266">
        <f t="shared" si="164"/>
        <v>0.02</v>
      </c>
    </row>
    <row r="193" spans="2:44">
      <c r="B193" s="265" t="s">
        <v>342</v>
      </c>
      <c r="E193" s="118">
        <v>0.1</v>
      </c>
      <c r="F193" s="118">
        <f>E193</f>
        <v>0.1</v>
      </c>
      <c r="G193" s="118">
        <f t="shared" ref="G193:AR193" si="165">F193</f>
        <v>0.1</v>
      </c>
      <c r="H193" s="118">
        <f t="shared" si="165"/>
        <v>0.1</v>
      </c>
      <c r="I193" s="118">
        <f t="shared" si="165"/>
        <v>0.1</v>
      </c>
      <c r="J193" s="118">
        <f t="shared" si="165"/>
        <v>0.1</v>
      </c>
      <c r="K193" s="118">
        <f t="shared" si="165"/>
        <v>0.1</v>
      </c>
      <c r="L193" s="118">
        <f t="shared" si="165"/>
        <v>0.1</v>
      </c>
      <c r="M193" s="118">
        <f t="shared" si="165"/>
        <v>0.1</v>
      </c>
      <c r="N193" s="118">
        <f t="shared" si="165"/>
        <v>0.1</v>
      </c>
      <c r="O193" s="118">
        <f t="shared" si="165"/>
        <v>0.1</v>
      </c>
      <c r="P193" s="118">
        <f t="shared" si="165"/>
        <v>0.1</v>
      </c>
      <c r="Q193" s="118">
        <f t="shared" si="165"/>
        <v>0.1</v>
      </c>
      <c r="R193" s="118">
        <f t="shared" si="165"/>
        <v>0.1</v>
      </c>
      <c r="S193" s="118">
        <f t="shared" si="165"/>
        <v>0.1</v>
      </c>
      <c r="T193" s="118">
        <f t="shared" si="165"/>
        <v>0.1</v>
      </c>
      <c r="U193" s="118">
        <f t="shared" si="165"/>
        <v>0.1</v>
      </c>
      <c r="V193" s="118">
        <f t="shared" si="165"/>
        <v>0.1</v>
      </c>
      <c r="W193" s="118">
        <f t="shared" si="165"/>
        <v>0.1</v>
      </c>
      <c r="X193" s="118">
        <f t="shared" si="165"/>
        <v>0.1</v>
      </c>
      <c r="Y193" s="118">
        <f t="shared" si="165"/>
        <v>0.1</v>
      </c>
      <c r="Z193" s="118">
        <f t="shared" si="165"/>
        <v>0.1</v>
      </c>
      <c r="AA193" s="118">
        <f t="shared" si="165"/>
        <v>0.1</v>
      </c>
      <c r="AB193" s="118">
        <f t="shared" si="165"/>
        <v>0.1</v>
      </c>
      <c r="AC193" s="118">
        <f t="shared" si="165"/>
        <v>0.1</v>
      </c>
      <c r="AD193" s="118">
        <f t="shared" si="165"/>
        <v>0.1</v>
      </c>
      <c r="AE193" s="118">
        <f t="shared" si="165"/>
        <v>0.1</v>
      </c>
      <c r="AF193" s="118">
        <f t="shared" si="165"/>
        <v>0.1</v>
      </c>
      <c r="AG193" s="118">
        <f t="shared" si="165"/>
        <v>0.1</v>
      </c>
      <c r="AH193" s="118">
        <f t="shared" si="165"/>
        <v>0.1</v>
      </c>
      <c r="AI193" s="118">
        <f t="shared" si="165"/>
        <v>0.1</v>
      </c>
      <c r="AJ193" s="118">
        <f t="shared" si="165"/>
        <v>0.1</v>
      </c>
      <c r="AK193" s="118">
        <f t="shared" si="165"/>
        <v>0.1</v>
      </c>
      <c r="AL193" s="118">
        <f t="shared" si="165"/>
        <v>0.1</v>
      </c>
      <c r="AM193" s="118">
        <f t="shared" si="165"/>
        <v>0.1</v>
      </c>
      <c r="AN193" s="118">
        <f t="shared" si="165"/>
        <v>0.1</v>
      </c>
      <c r="AO193" s="118">
        <f t="shared" si="165"/>
        <v>0.1</v>
      </c>
      <c r="AP193" s="118">
        <f t="shared" si="165"/>
        <v>0.1</v>
      </c>
      <c r="AQ193" s="118">
        <f t="shared" si="165"/>
        <v>0.1</v>
      </c>
      <c r="AR193" s="266">
        <f t="shared" si="165"/>
        <v>0.1</v>
      </c>
    </row>
    <row r="194" spans="2:44">
      <c r="B194" s="265" t="s">
        <v>625</v>
      </c>
      <c r="E194" s="114">
        <f ca="1">E183</f>
        <v>57228.860616293568</v>
      </c>
      <c r="F194" s="114">
        <f t="shared" ref="F194:AR194" ca="1" si="166">F183</f>
        <v>57228.860616293568</v>
      </c>
      <c r="G194" s="114">
        <f t="shared" ca="1" si="166"/>
        <v>57228.860616293568</v>
      </c>
      <c r="H194" s="114">
        <f t="shared" ca="1" si="166"/>
        <v>57228.860616293568</v>
      </c>
      <c r="I194" s="114">
        <f t="shared" ca="1" si="166"/>
        <v>57228.860616293568</v>
      </c>
      <c r="J194" s="114">
        <f t="shared" ca="1" si="166"/>
        <v>57228.860616293568</v>
      </c>
      <c r="K194" s="114">
        <f t="shared" ca="1" si="166"/>
        <v>57228.860616293568</v>
      </c>
      <c r="L194" s="114">
        <f t="shared" ca="1" si="166"/>
        <v>57228.860616293568</v>
      </c>
      <c r="M194" s="114">
        <f t="shared" ca="1" si="166"/>
        <v>57228.860616293568</v>
      </c>
      <c r="N194" s="114">
        <f t="shared" ca="1" si="166"/>
        <v>57228.860616293568</v>
      </c>
      <c r="O194" s="114">
        <f t="shared" ca="1" si="166"/>
        <v>57228.860616293568</v>
      </c>
      <c r="P194" s="114">
        <f t="shared" ca="1" si="166"/>
        <v>57228.860616293568</v>
      </c>
      <c r="Q194" s="114">
        <f t="shared" ca="1" si="166"/>
        <v>57228.860616293568</v>
      </c>
      <c r="R194" s="114">
        <f t="shared" ca="1" si="166"/>
        <v>57228.860616293568</v>
      </c>
      <c r="S194" s="114">
        <f t="shared" ca="1" si="166"/>
        <v>57228.860616293568</v>
      </c>
      <c r="T194" s="114">
        <f t="shared" ca="1" si="166"/>
        <v>57228.860616293568</v>
      </c>
      <c r="U194" s="114">
        <f t="shared" ca="1" si="166"/>
        <v>57228.860616293568</v>
      </c>
      <c r="V194" s="114">
        <f t="shared" ca="1" si="166"/>
        <v>57228.860616293568</v>
      </c>
      <c r="W194" s="114">
        <f t="shared" ca="1" si="166"/>
        <v>57228.860616293568</v>
      </c>
      <c r="X194" s="114">
        <f t="shared" ca="1" si="166"/>
        <v>57228.860616293568</v>
      </c>
      <c r="Y194" s="114">
        <f t="shared" ca="1" si="166"/>
        <v>57228.860616293568</v>
      </c>
      <c r="Z194" s="114">
        <f t="shared" ca="1" si="166"/>
        <v>57228.860616293568</v>
      </c>
      <c r="AA194" s="114">
        <f t="shared" ca="1" si="166"/>
        <v>57228.860616293568</v>
      </c>
      <c r="AB194" s="114">
        <f t="shared" ca="1" si="166"/>
        <v>57228.860616293568</v>
      </c>
      <c r="AC194" s="114">
        <f t="shared" ca="1" si="166"/>
        <v>57228.860616293568</v>
      </c>
      <c r="AD194" s="114">
        <f t="shared" ca="1" si="166"/>
        <v>57228.860616293568</v>
      </c>
      <c r="AE194" s="114">
        <f t="shared" ca="1" si="166"/>
        <v>57228.860616293568</v>
      </c>
      <c r="AF194" s="114">
        <f t="shared" ca="1" si="166"/>
        <v>57228.860616293568</v>
      </c>
      <c r="AG194" s="114">
        <f t="shared" ca="1" si="166"/>
        <v>57228.860616293568</v>
      </c>
      <c r="AH194" s="114">
        <f t="shared" ca="1" si="166"/>
        <v>57228.860616293568</v>
      </c>
      <c r="AI194" s="114">
        <f t="shared" ca="1" si="166"/>
        <v>57228.860616293568</v>
      </c>
      <c r="AJ194" s="114">
        <f t="shared" ca="1" si="166"/>
        <v>57228.860616293568</v>
      </c>
      <c r="AK194" s="114">
        <f t="shared" ca="1" si="166"/>
        <v>57228.860616293568</v>
      </c>
      <c r="AL194" s="114">
        <f t="shared" ca="1" si="166"/>
        <v>57228.860616293568</v>
      </c>
      <c r="AM194" s="114">
        <f t="shared" ca="1" si="166"/>
        <v>57228.860616293568</v>
      </c>
      <c r="AN194" s="114">
        <f t="shared" ca="1" si="166"/>
        <v>0</v>
      </c>
      <c r="AO194" s="114">
        <f t="shared" ca="1" si="166"/>
        <v>0</v>
      </c>
      <c r="AP194" s="114">
        <f t="shared" ca="1" si="166"/>
        <v>0</v>
      </c>
      <c r="AQ194" s="114">
        <f t="shared" ca="1" si="166"/>
        <v>0</v>
      </c>
      <c r="AR194" s="124">
        <f t="shared" ca="1" si="166"/>
        <v>0</v>
      </c>
    </row>
    <row r="195" spans="2:44">
      <c r="B195" s="267" t="s">
        <v>343</v>
      </c>
      <c r="C195" s="126"/>
      <c r="D195" s="126"/>
      <c r="E195" s="270">
        <v>7.3800000000000004E-2</v>
      </c>
      <c r="F195" s="270">
        <f>E195</f>
        <v>7.3800000000000004E-2</v>
      </c>
      <c r="G195" s="270">
        <f t="shared" ref="G195:AR195" si="167">F195</f>
        <v>7.3800000000000004E-2</v>
      </c>
      <c r="H195" s="270">
        <f t="shared" si="167"/>
        <v>7.3800000000000004E-2</v>
      </c>
      <c r="I195" s="270">
        <f t="shared" si="167"/>
        <v>7.3800000000000004E-2</v>
      </c>
      <c r="J195" s="270">
        <f t="shared" si="167"/>
        <v>7.3800000000000004E-2</v>
      </c>
      <c r="K195" s="270">
        <f t="shared" si="167"/>
        <v>7.3800000000000004E-2</v>
      </c>
      <c r="L195" s="270">
        <f t="shared" si="167"/>
        <v>7.3800000000000004E-2</v>
      </c>
      <c r="M195" s="270">
        <f t="shared" si="167"/>
        <v>7.3800000000000004E-2</v>
      </c>
      <c r="N195" s="270">
        <f t="shared" si="167"/>
        <v>7.3800000000000004E-2</v>
      </c>
      <c r="O195" s="270">
        <f t="shared" si="167"/>
        <v>7.3800000000000004E-2</v>
      </c>
      <c r="P195" s="270">
        <f t="shared" si="167"/>
        <v>7.3800000000000004E-2</v>
      </c>
      <c r="Q195" s="270">
        <f t="shared" si="167"/>
        <v>7.3800000000000004E-2</v>
      </c>
      <c r="R195" s="270">
        <f t="shared" si="167"/>
        <v>7.3800000000000004E-2</v>
      </c>
      <c r="S195" s="270">
        <f t="shared" si="167"/>
        <v>7.3800000000000004E-2</v>
      </c>
      <c r="T195" s="270">
        <f t="shared" si="167"/>
        <v>7.3800000000000004E-2</v>
      </c>
      <c r="U195" s="270">
        <f t="shared" si="167"/>
        <v>7.3800000000000004E-2</v>
      </c>
      <c r="V195" s="270">
        <f t="shared" si="167"/>
        <v>7.3800000000000004E-2</v>
      </c>
      <c r="W195" s="270">
        <f t="shared" si="167"/>
        <v>7.3800000000000004E-2</v>
      </c>
      <c r="X195" s="270">
        <f t="shared" si="167"/>
        <v>7.3800000000000004E-2</v>
      </c>
      <c r="Y195" s="270">
        <f t="shared" si="167"/>
        <v>7.3800000000000004E-2</v>
      </c>
      <c r="Z195" s="270">
        <f t="shared" si="167"/>
        <v>7.3800000000000004E-2</v>
      </c>
      <c r="AA195" s="270">
        <f t="shared" si="167"/>
        <v>7.3800000000000004E-2</v>
      </c>
      <c r="AB195" s="270">
        <f t="shared" si="167"/>
        <v>7.3800000000000004E-2</v>
      </c>
      <c r="AC195" s="270">
        <f t="shared" si="167"/>
        <v>7.3800000000000004E-2</v>
      </c>
      <c r="AD195" s="270">
        <f t="shared" si="167"/>
        <v>7.3800000000000004E-2</v>
      </c>
      <c r="AE195" s="270">
        <f t="shared" si="167"/>
        <v>7.3800000000000004E-2</v>
      </c>
      <c r="AF195" s="270">
        <f t="shared" si="167"/>
        <v>7.3800000000000004E-2</v>
      </c>
      <c r="AG195" s="270">
        <f t="shared" si="167"/>
        <v>7.3800000000000004E-2</v>
      </c>
      <c r="AH195" s="270">
        <f t="shared" si="167"/>
        <v>7.3800000000000004E-2</v>
      </c>
      <c r="AI195" s="270">
        <f t="shared" si="167"/>
        <v>7.3800000000000004E-2</v>
      </c>
      <c r="AJ195" s="270">
        <f t="shared" si="167"/>
        <v>7.3800000000000004E-2</v>
      </c>
      <c r="AK195" s="270">
        <f t="shared" si="167"/>
        <v>7.3800000000000004E-2</v>
      </c>
      <c r="AL195" s="270">
        <f t="shared" si="167"/>
        <v>7.3800000000000004E-2</v>
      </c>
      <c r="AM195" s="270">
        <f t="shared" si="167"/>
        <v>7.3800000000000004E-2</v>
      </c>
      <c r="AN195" s="270">
        <f t="shared" si="167"/>
        <v>7.3800000000000004E-2</v>
      </c>
      <c r="AO195" s="270">
        <f t="shared" si="167"/>
        <v>7.3800000000000004E-2</v>
      </c>
      <c r="AP195" s="270">
        <f t="shared" si="167"/>
        <v>7.3800000000000004E-2</v>
      </c>
      <c r="AQ195" s="270">
        <f t="shared" si="167"/>
        <v>7.3800000000000004E-2</v>
      </c>
      <c r="AR195" s="271">
        <f t="shared" si="167"/>
        <v>7.3800000000000004E-2</v>
      </c>
    </row>
    <row r="196" spans="2:44" s="174" customFormat="1" ht="5.25" customHeight="1">
      <c r="C196" s="183"/>
      <c r="D196" s="184"/>
      <c r="E196" s="185"/>
      <c r="F196" s="185"/>
      <c r="G196" s="185"/>
      <c r="H196" s="185"/>
      <c r="I196" s="185"/>
      <c r="J196" s="185"/>
      <c r="K196" s="185"/>
      <c r="L196" s="185"/>
      <c r="M196" s="185"/>
      <c r="N196" s="185"/>
      <c r="O196" s="185"/>
      <c r="P196" s="185"/>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row>
    <row r="197" spans="2:44">
      <c r="C197" s="111" t="s">
        <v>1145</v>
      </c>
      <c r="E197" s="858">
        <f ca="1">SFB!E8</f>
        <v>4574.8279761109025</v>
      </c>
      <c r="F197" s="858">
        <f ca="1">SFB!F8</f>
        <v>4574.8279761109025</v>
      </c>
      <c r="G197" s="858">
        <f ca="1">SFB!G8</f>
        <v>4574.8279761109015</v>
      </c>
      <c r="H197" s="858">
        <f ca="1">SFB!H8</f>
        <v>4574.8279761109015</v>
      </c>
      <c r="I197" s="858">
        <f ca="1">SFB!I8</f>
        <v>4154.432797933232</v>
      </c>
      <c r="J197" s="858">
        <f ca="1">SFB!J8</f>
        <v>4154.4327979332302</v>
      </c>
      <c r="K197" s="858">
        <f ca="1">SFB!K8</f>
        <v>2654.4327979332306</v>
      </c>
      <c r="L197" s="858">
        <f ca="1">SFB!L8</f>
        <v>750</v>
      </c>
      <c r="M197" s="858">
        <f ca="1">SFB!M8</f>
        <v>750</v>
      </c>
      <c r="N197" s="858">
        <f ca="1">SFB!N8</f>
        <v>175.36955101309553</v>
      </c>
      <c r="O197" s="858">
        <f ca="1">SFB!O8</f>
        <v>175.3695510130955</v>
      </c>
      <c r="P197" s="858">
        <f ca="1">SFB!P8</f>
        <v>175.3695510130955</v>
      </c>
      <c r="Q197" s="858">
        <f ca="1">SFB!Q8</f>
        <v>175.3695510130955</v>
      </c>
      <c r="R197" s="858">
        <f ca="1">SFB!R8</f>
        <v>175.3695510130955</v>
      </c>
      <c r="S197" s="858">
        <f ca="1">SFB!S8</f>
        <v>175.3695510130955</v>
      </c>
      <c r="T197" s="858">
        <f ca="1">SFB!T8</f>
        <v>175.3695510130955</v>
      </c>
      <c r="U197" s="858">
        <f ca="1">SFB!U8</f>
        <v>175.3695510130955</v>
      </c>
      <c r="V197" s="858">
        <f ca="1">SFB!V8</f>
        <v>175.36955101309547</v>
      </c>
      <c r="W197" s="858">
        <f ca="1">SFB!W8</f>
        <v>175.36955101309553</v>
      </c>
      <c r="X197" s="858">
        <f ca="1">SFB!X8</f>
        <v>193.68571711102101</v>
      </c>
      <c r="Y197" s="858">
        <f ca="1">SFB!Y8</f>
        <v>366.28689203688629</v>
      </c>
      <c r="Z197" s="858">
        <f ca="1">SFB!Z8</f>
        <v>366.28689203688629</v>
      </c>
      <c r="AA197" s="858">
        <f ca="1">SFB!AA8</f>
        <v>366.28686905717217</v>
      </c>
      <c r="AB197" s="858">
        <f ca="1">SFB!AB8</f>
        <v>366.28686905717211</v>
      </c>
      <c r="AC197" s="858">
        <f ca="1">SFB!AC8</f>
        <v>366.28686905717211</v>
      </c>
      <c r="AD197" s="858">
        <f ca="1">SFB!AD8</f>
        <v>176.80748278138572</v>
      </c>
      <c r="AE197" s="858">
        <f ca="1">SFB!AE8</f>
        <v>321.67223183879798</v>
      </c>
      <c r="AF197" s="858">
        <f ca="1">SFB!AF8</f>
        <v>690.98518903776255</v>
      </c>
      <c r="AG197" s="858">
        <f ca="1">SFB!AG8</f>
        <v>690.98518903776255</v>
      </c>
      <c r="AH197" s="858">
        <f ca="1">SFB!AH8</f>
        <v>690.98513986830483</v>
      </c>
      <c r="AI197" s="858">
        <f ca="1">SFB!AI8</f>
        <v>690.9851398683046</v>
      </c>
      <c r="AJ197" s="858">
        <f ca="1">SFB!AJ8</f>
        <v>690.9851398683046</v>
      </c>
      <c r="AK197" s="858">
        <f ca="1">SFB!AK8</f>
        <v>175.36955101309528</v>
      </c>
      <c r="AL197" s="858">
        <f ca="1">SFB!AL8</f>
        <v>175.36955101309559</v>
      </c>
      <c r="AM197" s="858">
        <f ca="1">SFB!AM8</f>
        <v>175.3695510130965</v>
      </c>
      <c r="AN197" s="858">
        <f ca="1">SFB!AN8</f>
        <v>0</v>
      </c>
      <c r="AO197" s="858">
        <f ca="1">SFB!AO8</f>
        <v>0</v>
      </c>
      <c r="AP197" s="858">
        <f ca="1">SFB!AP8</f>
        <v>0</v>
      </c>
      <c r="AQ197" s="858">
        <f ca="1">SFB!AQ8</f>
        <v>0</v>
      </c>
      <c r="AR197" s="858">
        <f ca="1">SFB!AR8</f>
        <v>0</v>
      </c>
    </row>
    <row r="198" spans="2:44">
      <c r="C198" s="111" t="s">
        <v>1144</v>
      </c>
      <c r="E198" s="858">
        <f ca="1">E182*E183</f>
        <v>5722.8860616293568</v>
      </c>
      <c r="F198" s="858">
        <f t="shared" ref="F198:AM198" ca="1" si="168">F182*F183</f>
        <v>5722.8860616293568</v>
      </c>
      <c r="G198" s="858">
        <f t="shared" ca="1" si="168"/>
        <v>5722.8860616293568</v>
      </c>
      <c r="H198" s="858">
        <f t="shared" ca="1" si="168"/>
        <v>5722.8860616293568</v>
      </c>
      <c r="I198" s="858">
        <f t="shared" ca="1" si="168"/>
        <v>5722.8860616293568</v>
      </c>
      <c r="J198" s="858">
        <f t="shared" ca="1" si="168"/>
        <v>5722.8860616293568</v>
      </c>
      <c r="K198" s="858">
        <f t="shared" ca="1" si="168"/>
        <v>5722.8860616293568</v>
      </c>
      <c r="L198" s="858">
        <f t="shared" ca="1" si="168"/>
        <v>5722.8860616293568</v>
      </c>
      <c r="M198" s="858">
        <f t="shared" ca="1" si="168"/>
        <v>5722.8860616293568</v>
      </c>
      <c r="N198" s="858">
        <f t="shared" ca="1" si="168"/>
        <v>2861.4430308146784</v>
      </c>
      <c r="O198" s="858">
        <f t="shared" ca="1" si="168"/>
        <v>2861.4430308146784</v>
      </c>
      <c r="P198" s="858">
        <f t="shared" ca="1" si="168"/>
        <v>2861.4430308146784</v>
      </c>
      <c r="Q198" s="858">
        <f t="shared" ca="1" si="168"/>
        <v>2861.4430308146784</v>
      </c>
      <c r="R198" s="858">
        <f t="shared" ca="1" si="168"/>
        <v>2861.4430308146784</v>
      </c>
      <c r="S198" s="858">
        <f t="shared" ca="1" si="168"/>
        <v>2861.4430308146784</v>
      </c>
      <c r="T198" s="858">
        <f t="shared" ca="1" si="168"/>
        <v>2861.4430308146784</v>
      </c>
      <c r="U198" s="858">
        <f t="shared" ca="1" si="168"/>
        <v>2861.4430308146784</v>
      </c>
      <c r="V198" s="858">
        <f t="shared" ca="1" si="168"/>
        <v>2861.4430308146784</v>
      </c>
      <c r="W198" s="858">
        <f t="shared" ca="1" si="168"/>
        <v>2861.4430308146784</v>
      </c>
      <c r="X198" s="858">
        <f t="shared" ca="1" si="168"/>
        <v>2861.4430308146784</v>
      </c>
      <c r="Y198" s="858">
        <f t="shared" ca="1" si="168"/>
        <v>2861.4430308146784</v>
      </c>
      <c r="Z198" s="858">
        <f t="shared" ca="1" si="168"/>
        <v>2861.4430308146784</v>
      </c>
      <c r="AA198" s="858">
        <f t="shared" ca="1" si="168"/>
        <v>2861.4430308146784</v>
      </c>
      <c r="AB198" s="858">
        <f t="shared" ca="1" si="168"/>
        <v>2861.4430308146784</v>
      </c>
      <c r="AC198" s="858">
        <f t="shared" ca="1" si="168"/>
        <v>2861.4430308146784</v>
      </c>
      <c r="AD198" s="858">
        <f t="shared" ca="1" si="168"/>
        <v>2861.4430308146784</v>
      </c>
      <c r="AE198" s="858">
        <f t="shared" ca="1" si="168"/>
        <v>2861.4430308146784</v>
      </c>
      <c r="AF198" s="858">
        <f t="shared" ca="1" si="168"/>
        <v>2861.4430308146784</v>
      </c>
      <c r="AG198" s="858">
        <f t="shared" ca="1" si="168"/>
        <v>2861.4430308146784</v>
      </c>
      <c r="AH198" s="858">
        <f t="shared" ca="1" si="168"/>
        <v>2861.4430308146784</v>
      </c>
      <c r="AI198" s="858">
        <f t="shared" ca="1" si="168"/>
        <v>2861.4430308146784</v>
      </c>
      <c r="AJ198" s="858">
        <f t="shared" ca="1" si="168"/>
        <v>2861.4430308146784</v>
      </c>
      <c r="AK198" s="858">
        <f t="shared" ca="1" si="168"/>
        <v>2861.4430308146784</v>
      </c>
      <c r="AL198" s="858">
        <f t="shared" ca="1" si="168"/>
        <v>2861.4430308146784</v>
      </c>
      <c r="AM198" s="858">
        <f t="shared" ca="1" si="168"/>
        <v>2861.4430308146784</v>
      </c>
      <c r="AN198" s="858">
        <f ca="1">AN182*AN183</f>
        <v>0</v>
      </c>
      <c r="AO198" s="858">
        <f ca="1">AO182*AO183</f>
        <v>0</v>
      </c>
      <c r="AP198" s="858">
        <f ca="1">AP182*AP183</f>
        <v>0</v>
      </c>
      <c r="AQ198" s="858">
        <f ca="1">AQ182*AQ183</f>
        <v>0</v>
      </c>
      <c r="AR198" s="858">
        <f ca="1">AR182*AR183</f>
        <v>0</v>
      </c>
    </row>
    <row r="199" spans="2:44">
      <c r="C199" s="111" t="s">
        <v>1146</v>
      </c>
      <c r="E199" s="934">
        <f ca="1">E198-E197</f>
        <v>1148.0580855184544</v>
      </c>
      <c r="F199" s="934">
        <f t="shared" ref="F199:AM199" ca="1" si="169">F198-F197</f>
        <v>1148.0580855184544</v>
      </c>
      <c r="G199" s="934">
        <f t="shared" ca="1" si="169"/>
        <v>1148.0580855184553</v>
      </c>
      <c r="H199" s="934">
        <f t="shared" ca="1" si="169"/>
        <v>1148.0580855184553</v>
      </c>
      <c r="I199" s="934">
        <f t="shared" ca="1" si="169"/>
        <v>1568.4532636961248</v>
      </c>
      <c r="J199" s="934">
        <f t="shared" ca="1" si="169"/>
        <v>1568.4532636961267</v>
      </c>
      <c r="K199" s="934">
        <f t="shared" ca="1" si="169"/>
        <v>3068.4532636961262</v>
      </c>
      <c r="L199" s="934">
        <f t="shared" ca="1" si="169"/>
        <v>4972.8860616293568</v>
      </c>
      <c r="M199" s="934">
        <f t="shared" ca="1" si="169"/>
        <v>4972.8860616293568</v>
      </c>
      <c r="N199" s="934">
        <f t="shared" ca="1" si="169"/>
        <v>2686.0734798015828</v>
      </c>
      <c r="O199" s="934">
        <f t="shared" ca="1" si="169"/>
        <v>2686.0734798015828</v>
      </c>
      <c r="P199" s="934">
        <f t="shared" ca="1" si="169"/>
        <v>2686.0734798015828</v>
      </c>
      <c r="Q199" s="934">
        <f t="shared" ca="1" si="169"/>
        <v>2686.0734798015828</v>
      </c>
      <c r="R199" s="934">
        <f t="shared" ca="1" si="169"/>
        <v>2686.0734798015828</v>
      </c>
      <c r="S199" s="934">
        <f t="shared" ca="1" si="169"/>
        <v>2686.0734798015828</v>
      </c>
      <c r="T199" s="934">
        <f t="shared" ca="1" si="169"/>
        <v>2686.0734798015828</v>
      </c>
      <c r="U199" s="934">
        <f t="shared" ca="1" si="169"/>
        <v>2686.0734798015828</v>
      </c>
      <c r="V199" s="934">
        <f t="shared" ca="1" si="169"/>
        <v>2686.0734798015828</v>
      </c>
      <c r="W199" s="934">
        <f t="shared" ca="1" si="169"/>
        <v>2686.0734798015828</v>
      </c>
      <c r="X199" s="934">
        <f t="shared" ca="1" si="169"/>
        <v>2667.7573137036575</v>
      </c>
      <c r="Y199" s="934">
        <f t="shared" ca="1" si="169"/>
        <v>2495.156138777792</v>
      </c>
      <c r="Z199" s="934">
        <f t="shared" ca="1" si="169"/>
        <v>2495.156138777792</v>
      </c>
      <c r="AA199" s="934">
        <f t="shared" ca="1" si="169"/>
        <v>2495.1561617575062</v>
      </c>
      <c r="AB199" s="934">
        <f t="shared" ca="1" si="169"/>
        <v>2495.1561617575062</v>
      </c>
      <c r="AC199" s="934">
        <f t="shared" ca="1" si="169"/>
        <v>2495.1561617575062</v>
      </c>
      <c r="AD199" s="934">
        <f t="shared" ca="1" si="169"/>
        <v>2684.6355480332927</v>
      </c>
      <c r="AE199" s="934">
        <f t="shared" ca="1" si="169"/>
        <v>2539.7707989758806</v>
      </c>
      <c r="AF199" s="934">
        <f t="shared" ca="1" si="169"/>
        <v>2170.4578417769158</v>
      </c>
      <c r="AG199" s="934">
        <f t="shared" ca="1" si="169"/>
        <v>2170.4578417769158</v>
      </c>
      <c r="AH199" s="934">
        <f t="shared" ca="1" si="169"/>
        <v>2170.4578909463735</v>
      </c>
      <c r="AI199" s="934">
        <f t="shared" ca="1" si="169"/>
        <v>2170.4578909463739</v>
      </c>
      <c r="AJ199" s="934">
        <f t="shared" ca="1" si="169"/>
        <v>2170.4578909463739</v>
      </c>
      <c r="AK199" s="934">
        <f t="shared" ca="1" si="169"/>
        <v>2686.0734798015833</v>
      </c>
      <c r="AL199" s="934">
        <f t="shared" ca="1" si="169"/>
        <v>2686.0734798015828</v>
      </c>
      <c r="AM199" s="934">
        <f t="shared" ca="1" si="169"/>
        <v>2686.0734798015819</v>
      </c>
      <c r="AN199" s="934">
        <f ca="1">AN198-AN197</f>
        <v>0</v>
      </c>
      <c r="AO199" s="934">
        <f ca="1">AO198-AO197</f>
        <v>0</v>
      </c>
      <c r="AP199" s="934">
        <f ca="1">AP198-AP197</f>
        <v>0</v>
      </c>
      <c r="AQ199" s="934">
        <f ca="1">AQ198-AQ197</f>
        <v>0</v>
      </c>
      <c r="AR199" s="934">
        <f ca="1">AR198-AR197</f>
        <v>0</v>
      </c>
    </row>
    <row r="201" spans="2:44">
      <c r="E201" s="858"/>
      <c r="F201" s="858"/>
      <c r="G201" s="858"/>
      <c r="H201" s="858"/>
      <c r="I201" s="858"/>
      <c r="J201" s="858"/>
    </row>
  </sheetData>
  <phoneticPr fontId="0" type="noConversion"/>
  <printOptions horizontalCentered="1"/>
  <pageMargins left="0.78740157480314965" right="0.78740157480314965" top="0.78740157480314965" bottom="0.78740157480314965" header="0.51181102362204722" footer="0.51181102362204722"/>
  <pageSetup scale="44" pageOrder="overThenDown" orientation="landscape" horizontalDpi="300" verticalDpi="300" r:id="rId1"/>
  <headerFooter alignWithMargins="0">
    <oddHeader>&amp;C&amp;F&amp;R&amp;A</oddHeader>
  </headerFooter>
  <colBreaks count="1" manualBreakCount="1">
    <brk id="19" min="3" max="29" man="1"/>
  </colBreaks>
  <ignoredErrors>
    <ignoredError sqref="F191 G191:AR193 G195:AR195 F189:AR189 F194:AR194 E113:AR113 D114:AR120 D113"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tabColor rgb="FFFF0000"/>
  </sheetPr>
  <dimension ref="A1:BB108"/>
  <sheetViews>
    <sheetView showGridLines="0" zoomScaleNormal="100" workbookViewId="0">
      <pane xSplit="2" ySplit="3" topLeftCell="C4" activePane="bottomRight" state="frozen"/>
      <selection activeCell="I71" sqref="I71"/>
      <selection pane="topRight" activeCell="I71" sqref="I71"/>
      <selection pane="bottomLeft" activeCell="I71" sqref="I71"/>
      <selection pane="bottomRight" activeCell="G10" sqref="G10"/>
    </sheetView>
  </sheetViews>
  <sheetFormatPr defaultColWidth="6.81640625" defaultRowHeight="13"/>
  <cols>
    <col min="1" max="1" width="5.81640625" style="66" customWidth="1"/>
    <col min="2" max="2" width="61" style="66" customWidth="1"/>
    <col min="3" max="4" width="10.81640625" style="81" customWidth="1"/>
    <col min="5" max="44" width="12.81640625" style="66" customWidth="1"/>
    <col min="45" max="45" width="7.453125" style="66" bestFit="1" customWidth="1"/>
    <col min="46" max="46" width="12.1796875" style="66" customWidth="1"/>
    <col min="47" max="16384" width="6.81640625" style="66"/>
  </cols>
  <sheetData>
    <row r="1" spans="1:54" ht="21" customHeight="1">
      <c r="B1" s="67"/>
      <c r="C1" s="68"/>
      <c r="D1" s="68"/>
      <c r="E1" s="67"/>
      <c r="F1" s="67"/>
      <c r="G1" s="67"/>
      <c r="H1" s="67"/>
      <c r="I1" s="67"/>
      <c r="J1" s="67"/>
      <c r="K1" s="67"/>
      <c r="L1" s="69" t="s">
        <v>1331</v>
      </c>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row>
    <row r="2" spans="1:54" s="70" customFormat="1" ht="21" customHeight="1">
      <c r="B2" s="69" t="s">
        <v>74</v>
      </c>
      <c r="C2" s="71"/>
      <c r="D2" s="71"/>
      <c r="E2" s="72">
        <v>1</v>
      </c>
      <c r="F2" s="72">
        <f>E2+1</f>
        <v>2</v>
      </c>
      <c r="G2" s="72">
        <f>F2+1</f>
        <v>3</v>
      </c>
      <c r="H2" s="72">
        <f t="shared" ref="H2:AR2" si="0">G2+1</f>
        <v>4</v>
      </c>
      <c r="I2" s="72">
        <f t="shared" si="0"/>
        <v>5</v>
      </c>
      <c r="J2" s="72">
        <f t="shared" si="0"/>
        <v>6</v>
      </c>
      <c r="K2" s="72">
        <f t="shared" si="0"/>
        <v>7</v>
      </c>
      <c r="L2" s="72">
        <f t="shared" si="0"/>
        <v>8</v>
      </c>
      <c r="M2" s="72">
        <f t="shared" si="0"/>
        <v>9</v>
      </c>
      <c r="N2" s="72">
        <f t="shared" si="0"/>
        <v>10</v>
      </c>
      <c r="O2" s="72">
        <f t="shared" si="0"/>
        <v>11</v>
      </c>
      <c r="P2" s="72">
        <f t="shared" si="0"/>
        <v>12</v>
      </c>
      <c r="Q2" s="72">
        <f t="shared" si="0"/>
        <v>13</v>
      </c>
      <c r="R2" s="72">
        <f t="shared" si="0"/>
        <v>14</v>
      </c>
      <c r="S2" s="72">
        <f t="shared" si="0"/>
        <v>15</v>
      </c>
      <c r="T2" s="72">
        <f t="shared" si="0"/>
        <v>16</v>
      </c>
      <c r="U2" s="72">
        <f t="shared" si="0"/>
        <v>17</v>
      </c>
      <c r="V2" s="72">
        <f t="shared" si="0"/>
        <v>18</v>
      </c>
      <c r="W2" s="72">
        <f t="shared" si="0"/>
        <v>19</v>
      </c>
      <c r="X2" s="72">
        <f t="shared" si="0"/>
        <v>20</v>
      </c>
      <c r="Y2" s="72">
        <f t="shared" si="0"/>
        <v>21</v>
      </c>
      <c r="Z2" s="72">
        <f t="shared" si="0"/>
        <v>22</v>
      </c>
      <c r="AA2" s="72">
        <f t="shared" si="0"/>
        <v>23</v>
      </c>
      <c r="AB2" s="72">
        <f t="shared" si="0"/>
        <v>24</v>
      </c>
      <c r="AC2" s="72">
        <f t="shared" si="0"/>
        <v>25</v>
      </c>
      <c r="AD2" s="72">
        <f t="shared" si="0"/>
        <v>26</v>
      </c>
      <c r="AE2" s="72">
        <f t="shared" si="0"/>
        <v>27</v>
      </c>
      <c r="AF2" s="72">
        <f t="shared" si="0"/>
        <v>28</v>
      </c>
      <c r="AG2" s="72">
        <f t="shared" si="0"/>
        <v>29</v>
      </c>
      <c r="AH2" s="72">
        <f t="shared" si="0"/>
        <v>30</v>
      </c>
      <c r="AI2" s="72">
        <f t="shared" si="0"/>
        <v>31</v>
      </c>
      <c r="AJ2" s="72">
        <f t="shared" si="0"/>
        <v>32</v>
      </c>
      <c r="AK2" s="72">
        <f t="shared" si="0"/>
        <v>33</v>
      </c>
      <c r="AL2" s="72">
        <f t="shared" si="0"/>
        <v>34</v>
      </c>
      <c r="AM2" s="72">
        <f t="shared" si="0"/>
        <v>35</v>
      </c>
      <c r="AN2" s="72">
        <f t="shared" si="0"/>
        <v>36</v>
      </c>
      <c r="AO2" s="72">
        <f t="shared" si="0"/>
        <v>37</v>
      </c>
      <c r="AP2" s="72">
        <f t="shared" si="0"/>
        <v>38</v>
      </c>
      <c r="AQ2" s="72">
        <f t="shared" si="0"/>
        <v>39</v>
      </c>
      <c r="AR2" s="72">
        <f t="shared" si="0"/>
        <v>40</v>
      </c>
    </row>
    <row r="3" spans="1:54" s="70" customFormat="1">
      <c r="B3" s="73"/>
      <c r="C3" s="74"/>
      <c r="D3" s="75">
        <v>2021</v>
      </c>
      <c r="E3" s="76">
        <f>D3+1</f>
        <v>2022</v>
      </c>
      <c r="F3" s="76">
        <f t="shared" ref="F3:AR3" si="1">E3+1</f>
        <v>2023</v>
      </c>
      <c r="G3" s="76">
        <f t="shared" si="1"/>
        <v>2024</v>
      </c>
      <c r="H3" s="76">
        <f t="shared" si="1"/>
        <v>2025</v>
      </c>
      <c r="I3" s="76">
        <f t="shared" si="1"/>
        <v>2026</v>
      </c>
      <c r="J3" s="76">
        <f t="shared" si="1"/>
        <v>2027</v>
      </c>
      <c r="K3" s="76">
        <f t="shared" si="1"/>
        <v>2028</v>
      </c>
      <c r="L3" s="76">
        <f t="shared" si="1"/>
        <v>2029</v>
      </c>
      <c r="M3" s="76">
        <f t="shared" si="1"/>
        <v>2030</v>
      </c>
      <c r="N3" s="76">
        <f t="shared" si="1"/>
        <v>2031</v>
      </c>
      <c r="O3" s="76">
        <f t="shared" si="1"/>
        <v>2032</v>
      </c>
      <c r="P3" s="76">
        <f t="shared" si="1"/>
        <v>2033</v>
      </c>
      <c r="Q3" s="76">
        <f t="shared" si="1"/>
        <v>2034</v>
      </c>
      <c r="R3" s="76">
        <f t="shared" si="1"/>
        <v>2035</v>
      </c>
      <c r="S3" s="76">
        <f t="shared" si="1"/>
        <v>2036</v>
      </c>
      <c r="T3" s="76">
        <f t="shared" si="1"/>
        <v>2037</v>
      </c>
      <c r="U3" s="76">
        <f t="shared" si="1"/>
        <v>2038</v>
      </c>
      <c r="V3" s="76">
        <f t="shared" si="1"/>
        <v>2039</v>
      </c>
      <c r="W3" s="76">
        <f t="shared" si="1"/>
        <v>2040</v>
      </c>
      <c r="X3" s="76">
        <f t="shared" si="1"/>
        <v>2041</v>
      </c>
      <c r="Y3" s="76">
        <f t="shared" si="1"/>
        <v>2042</v>
      </c>
      <c r="Z3" s="76">
        <f t="shared" si="1"/>
        <v>2043</v>
      </c>
      <c r="AA3" s="76">
        <f t="shared" si="1"/>
        <v>2044</v>
      </c>
      <c r="AB3" s="76">
        <f t="shared" si="1"/>
        <v>2045</v>
      </c>
      <c r="AC3" s="76">
        <f t="shared" si="1"/>
        <v>2046</v>
      </c>
      <c r="AD3" s="76">
        <f t="shared" si="1"/>
        <v>2047</v>
      </c>
      <c r="AE3" s="76">
        <f t="shared" si="1"/>
        <v>2048</v>
      </c>
      <c r="AF3" s="76">
        <f t="shared" si="1"/>
        <v>2049</v>
      </c>
      <c r="AG3" s="76">
        <f t="shared" si="1"/>
        <v>2050</v>
      </c>
      <c r="AH3" s="76">
        <f t="shared" si="1"/>
        <v>2051</v>
      </c>
      <c r="AI3" s="76">
        <f t="shared" si="1"/>
        <v>2052</v>
      </c>
      <c r="AJ3" s="76">
        <f t="shared" si="1"/>
        <v>2053</v>
      </c>
      <c r="AK3" s="76">
        <f t="shared" si="1"/>
        <v>2054</v>
      </c>
      <c r="AL3" s="76">
        <f t="shared" si="1"/>
        <v>2055</v>
      </c>
      <c r="AM3" s="76">
        <f t="shared" si="1"/>
        <v>2056</v>
      </c>
      <c r="AN3" s="76">
        <f t="shared" si="1"/>
        <v>2057</v>
      </c>
      <c r="AO3" s="76">
        <f t="shared" si="1"/>
        <v>2058</v>
      </c>
      <c r="AP3" s="76">
        <f t="shared" si="1"/>
        <v>2059</v>
      </c>
      <c r="AQ3" s="76">
        <f t="shared" si="1"/>
        <v>2060</v>
      </c>
      <c r="AR3" s="76">
        <f t="shared" si="1"/>
        <v>2061</v>
      </c>
    </row>
    <row r="4" spans="1:54" s="70" customFormat="1">
      <c r="B4" s="73"/>
      <c r="C4" s="74"/>
      <c r="E4" s="77"/>
      <c r="F4" s="78"/>
      <c r="G4" s="78"/>
      <c r="H4" s="78"/>
      <c r="I4" s="78"/>
      <c r="J4" s="78"/>
      <c r="K4" s="78"/>
      <c r="L4" s="78"/>
      <c r="M4" s="78"/>
      <c r="N4" s="78"/>
      <c r="O4" s="78"/>
      <c r="P4" s="78"/>
      <c r="Q4" s="78"/>
      <c r="R4" s="78"/>
      <c r="S4" s="78"/>
      <c r="T4" s="78"/>
      <c r="U4" s="78"/>
      <c r="V4" s="78"/>
      <c r="W4" s="78"/>
      <c r="X4" s="79"/>
      <c r="Y4" s="80"/>
      <c r="Z4" s="80"/>
      <c r="AA4" s="80"/>
      <c r="AB4" s="80"/>
      <c r="AC4" s="80"/>
      <c r="AD4" s="80"/>
      <c r="AE4" s="80"/>
      <c r="AF4" s="80"/>
      <c r="AG4" s="80"/>
      <c r="AH4" s="80"/>
      <c r="AI4" s="80"/>
      <c r="AJ4" s="80"/>
      <c r="AK4" s="80"/>
      <c r="AL4" s="80"/>
      <c r="AM4" s="80"/>
      <c r="AN4" s="80"/>
      <c r="AO4" s="80"/>
      <c r="AP4" s="80"/>
      <c r="AQ4" s="80"/>
      <c r="AR4" s="80"/>
    </row>
    <row r="5" spans="1:54" ht="18" customHeight="1">
      <c r="A5" s="81"/>
      <c r="B5" s="82" t="s">
        <v>76</v>
      </c>
      <c r="C5" s="83"/>
      <c r="D5" s="84"/>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6"/>
      <c r="AT5" s="86"/>
      <c r="AU5" s="86"/>
      <c r="AV5" s="86"/>
      <c r="AW5" s="86"/>
      <c r="AX5" s="86"/>
      <c r="AY5" s="86"/>
      <c r="AZ5" s="86"/>
      <c r="BA5" s="86"/>
      <c r="BB5" s="86"/>
    </row>
    <row r="6" spans="1:54">
      <c r="A6" s="81"/>
      <c r="B6" s="87" t="s">
        <v>75</v>
      </c>
      <c r="C6" s="380" t="s">
        <v>83</v>
      </c>
      <c r="D6" s="88"/>
      <c r="E6" s="89">
        <v>4.0999999999999996</v>
      </c>
      <c r="F6" s="89">
        <f>$E$6*1</f>
        <v>4.0999999999999996</v>
      </c>
      <c r="G6" s="89">
        <f>$E$6*1</f>
        <v>4.0999999999999996</v>
      </c>
      <c r="H6" s="89">
        <f>$E$6*1</f>
        <v>4.0999999999999996</v>
      </c>
      <c r="I6" s="89">
        <f>H6</f>
        <v>4.0999999999999996</v>
      </c>
      <c r="J6" s="89">
        <f>I6</f>
        <v>4.0999999999999996</v>
      </c>
      <c r="K6" s="89">
        <f t="shared" ref="K6:AH6" si="2">J6</f>
        <v>4.0999999999999996</v>
      </c>
      <c r="L6" s="89">
        <f t="shared" si="2"/>
        <v>4.0999999999999996</v>
      </c>
      <c r="M6" s="89">
        <f t="shared" si="2"/>
        <v>4.0999999999999996</v>
      </c>
      <c r="N6" s="89">
        <f t="shared" si="2"/>
        <v>4.0999999999999996</v>
      </c>
      <c r="O6" s="89">
        <f t="shared" si="2"/>
        <v>4.0999999999999996</v>
      </c>
      <c r="P6" s="89">
        <f t="shared" si="2"/>
        <v>4.0999999999999996</v>
      </c>
      <c r="Q6" s="89">
        <f t="shared" si="2"/>
        <v>4.0999999999999996</v>
      </c>
      <c r="R6" s="89">
        <f t="shared" si="2"/>
        <v>4.0999999999999996</v>
      </c>
      <c r="S6" s="89">
        <f t="shared" si="2"/>
        <v>4.0999999999999996</v>
      </c>
      <c r="T6" s="89">
        <f t="shared" si="2"/>
        <v>4.0999999999999996</v>
      </c>
      <c r="U6" s="89">
        <f t="shared" si="2"/>
        <v>4.0999999999999996</v>
      </c>
      <c r="V6" s="89">
        <f t="shared" si="2"/>
        <v>4.0999999999999996</v>
      </c>
      <c r="W6" s="89">
        <f t="shared" si="2"/>
        <v>4.0999999999999996</v>
      </c>
      <c r="X6" s="89">
        <f t="shared" si="2"/>
        <v>4.0999999999999996</v>
      </c>
      <c r="Y6" s="89">
        <f t="shared" si="2"/>
        <v>4.0999999999999996</v>
      </c>
      <c r="Z6" s="89">
        <f t="shared" si="2"/>
        <v>4.0999999999999996</v>
      </c>
      <c r="AA6" s="89">
        <f t="shared" si="2"/>
        <v>4.0999999999999996</v>
      </c>
      <c r="AB6" s="89">
        <f t="shared" si="2"/>
        <v>4.0999999999999996</v>
      </c>
      <c r="AC6" s="89">
        <f t="shared" si="2"/>
        <v>4.0999999999999996</v>
      </c>
      <c r="AD6" s="89">
        <f t="shared" si="2"/>
        <v>4.0999999999999996</v>
      </c>
      <c r="AE6" s="89">
        <f t="shared" si="2"/>
        <v>4.0999999999999996</v>
      </c>
      <c r="AF6" s="89">
        <f t="shared" si="2"/>
        <v>4.0999999999999996</v>
      </c>
      <c r="AG6" s="89">
        <f t="shared" si="2"/>
        <v>4.0999999999999996</v>
      </c>
      <c r="AH6" s="89">
        <f t="shared" si="2"/>
        <v>4.0999999999999996</v>
      </c>
      <c r="AI6" s="89">
        <f t="shared" ref="AI6:AR6" si="3">AH6</f>
        <v>4.0999999999999996</v>
      </c>
      <c r="AJ6" s="89">
        <f t="shared" si="3"/>
        <v>4.0999999999999996</v>
      </c>
      <c r="AK6" s="89">
        <f t="shared" si="3"/>
        <v>4.0999999999999996</v>
      </c>
      <c r="AL6" s="89">
        <f t="shared" si="3"/>
        <v>4.0999999999999996</v>
      </c>
      <c r="AM6" s="89">
        <f t="shared" si="3"/>
        <v>4.0999999999999996</v>
      </c>
      <c r="AN6" s="89">
        <f t="shared" si="3"/>
        <v>4.0999999999999996</v>
      </c>
      <c r="AO6" s="89">
        <f t="shared" si="3"/>
        <v>4.0999999999999996</v>
      </c>
      <c r="AP6" s="89">
        <f t="shared" si="3"/>
        <v>4.0999999999999996</v>
      </c>
      <c r="AQ6" s="89">
        <f t="shared" si="3"/>
        <v>4.0999999999999996</v>
      </c>
      <c r="AR6" s="89">
        <f t="shared" si="3"/>
        <v>4.0999999999999996</v>
      </c>
    </row>
    <row r="7" spans="1:54">
      <c r="A7" s="81"/>
      <c r="B7" s="90" t="s">
        <v>77</v>
      </c>
      <c r="C7" s="108" t="s">
        <v>83</v>
      </c>
      <c r="D7" s="91"/>
      <c r="E7" s="92">
        <f t="shared" ref="E7:AH7" si="4">((1+E6/100)*(1+E8/100)-1)*100</f>
        <v>9.3362299999999898</v>
      </c>
      <c r="F7" s="92">
        <f t="shared" si="4"/>
        <v>7.597760000000009</v>
      </c>
      <c r="G7" s="92">
        <f t="shared" si="4"/>
        <v>7.2230000000000016</v>
      </c>
      <c r="H7" s="92">
        <f t="shared" si="4"/>
        <v>7.2230000000000016</v>
      </c>
      <c r="I7" s="92">
        <f t="shared" si="4"/>
        <v>7.2230000000000016</v>
      </c>
      <c r="J7" s="92">
        <f t="shared" si="4"/>
        <v>7.2230000000000016</v>
      </c>
      <c r="K7" s="92">
        <f t="shared" si="4"/>
        <v>7.2230000000000016</v>
      </c>
      <c r="L7" s="92">
        <f t="shared" si="4"/>
        <v>7.2230000000000016</v>
      </c>
      <c r="M7" s="92">
        <f t="shared" si="4"/>
        <v>7.2230000000000016</v>
      </c>
      <c r="N7" s="92">
        <f t="shared" si="4"/>
        <v>7.2230000000000016</v>
      </c>
      <c r="O7" s="92">
        <f t="shared" si="4"/>
        <v>7.2230000000000016</v>
      </c>
      <c r="P7" s="92">
        <f t="shared" si="4"/>
        <v>7.2230000000000016</v>
      </c>
      <c r="Q7" s="92">
        <f t="shared" si="4"/>
        <v>7.2230000000000016</v>
      </c>
      <c r="R7" s="92">
        <f t="shared" si="4"/>
        <v>7.2230000000000016</v>
      </c>
      <c r="S7" s="92">
        <f t="shared" si="4"/>
        <v>7.2230000000000016</v>
      </c>
      <c r="T7" s="92">
        <f t="shared" si="4"/>
        <v>7.2230000000000016</v>
      </c>
      <c r="U7" s="92">
        <f t="shared" si="4"/>
        <v>7.2230000000000016</v>
      </c>
      <c r="V7" s="92">
        <f t="shared" si="4"/>
        <v>7.2230000000000016</v>
      </c>
      <c r="W7" s="92">
        <f t="shared" si="4"/>
        <v>7.2230000000000016</v>
      </c>
      <c r="X7" s="92">
        <f t="shared" si="4"/>
        <v>7.2230000000000016</v>
      </c>
      <c r="Y7" s="92">
        <f t="shared" si="4"/>
        <v>7.2230000000000016</v>
      </c>
      <c r="Z7" s="92">
        <f t="shared" si="4"/>
        <v>7.2230000000000016</v>
      </c>
      <c r="AA7" s="92">
        <f t="shared" si="4"/>
        <v>7.2230000000000016</v>
      </c>
      <c r="AB7" s="92">
        <f t="shared" si="4"/>
        <v>7.2230000000000016</v>
      </c>
      <c r="AC7" s="92">
        <f t="shared" si="4"/>
        <v>7.2230000000000016</v>
      </c>
      <c r="AD7" s="92">
        <f t="shared" si="4"/>
        <v>7.2230000000000016</v>
      </c>
      <c r="AE7" s="92">
        <f t="shared" si="4"/>
        <v>7.2230000000000016</v>
      </c>
      <c r="AF7" s="92">
        <f t="shared" si="4"/>
        <v>7.2230000000000016</v>
      </c>
      <c r="AG7" s="92">
        <f t="shared" si="4"/>
        <v>7.2230000000000016</v>
      </c>
      <c r="AH7" s="92">
        <f t="shared" si="4"/>
        <v>7.2230000000000016</v>
      </c>
      <c r="AI7" s="92">
        <f t="shared" ref="AI7:AR7" si="5">((1+AI6/100)*(1+AI8/100)-1)*100</f>
        <v>7.2230000000000016</v>
      </c>
      <c r="AJ7" s="92">
        <f t="shared" si="5"/>
        <v>7.2230000000000016</v>
      </c>
      <c r="AK7" s="92">
        <f t="shared" si="5"/>
        <v>7.2230000000000016</v>
      </c>
      <c r="AL7" s="92">
        <f t="shared" si="5"/>
        <v>7.2230000000000016</v>
      </c>
      <c r="AM7" s="92">
        <f t="shared" si="5"/>
        <v>7.2230000000000016</v>
      </c>
      <c r="AN7" s="92">
        <f t="shared" si="5"/>
        <v>7.2230000000000016</v>
      </c>
      <c r="AO7" s="92">
        <f t="shared" si="5"/>
        <v>7.2230000000000016</v>
      </c>
      <c r="AP7" s="92">
        <f t="shared" si="5"/>
        <v>7.2230000000000016</v>
      </c>
      <c r="AQ7" s="92">
        <f t="shared" si="5"/>
        <v>7.2230000000000016</v>
      </c>
      <c r="AR7" s="92">
        <f t="shared" si="5"/>
        <v>7.2230000000000016</v>
      </c>
    </row>
    <row r="8" spans="1:54">
      <c r="A8" s="81"/>
      <c r="B8" s="87" t="s">
        <v>78</v>
      </c>
      <c r="C8" s="81" t="s">
        <v>83</v>
      </c>
      <c r="D8" s="95">
        <v>9.77</v>
      </c>
      <c r="E8" s="89">
        <v>5.03</v>
      </c>
      <c r="F8" s="89">
        <v>3.36</v>
      </c>
      <c r="G8" s="89">
        <v>3</v>
      </c>
      <c r="H8" s="89">
        <v>3</v>
      </c>
      <c r="I8" s="89">
        <f>H8</f>
        <v>3</v>
      </c>
      <c r="J8" s="89">
        <f t="shared" ref="J8:AH8" si="6">I8</f>
        <v>3</v>
      </c>
      <c r="K8" s="89">
        <f t="shared" si="6"/>
        <v>3</v>
      </c>
      <c r="L8" s="89">
        <f t="shared" si="6"/>
        <v>3</v>
      </c>
      <c r="M8" s="89">
        <f t="shared" si="6"/>
        <v>3</v>
      </c>
      <c r="N8" s="89">
        <f t="shared" si="6"/>
        <v>3</v>
      </c>
      <c r="O8" s="89">
        <f t="shared" si="6"/>
        <v>3</v>
      </c>
      <c r="P8" s="89">
        <f t="shared" si="6"/>
        <v>3</v>
      </c>
      <c r="Q8" s="89">
        <f t="shared" si="6"/>
        <v>3</v>
      </c>
      <c r="R8" s="89">
        <f t="shared" si="6"/>
        <v>3</v>
      </c>
      <c r="S8" s="89">
        <f t="shared" si="6"/>
        <v>3</v>
      </c>
      <c r="T8" s="89">
        <f t="shared" si="6"/>
        <v>3</v>
      </c>
      <c r="U8" s="89">
        <f t="shared" si="6"/>
        <v>3</v>
      </c>
      <c r="V8" s="89">
        <f t="shared" si="6"/>
        <v>3</v>
      </c>
      <c r="W8" s="89">
        <f t="shared" si="6"/>
        <v>3</v>
      </c>
      <c r="X8" s="89">
        <f t="shared" si="6"/>
        <v>3</v>
      </c>
      <c r="Y8" s="89">
        <f t="shared" si="6"/>
        <v>3</v>
      </c>
      <c r="Z8" s="89">
        <f t="shared" si="6"/>
        <v>3</v>
      </c>
      <c r="AA8" s="89">
        <f t="shared" si="6"/>
        <v>3</v>
      </c>
      <c r="AB8" s="89">
        <f t="shared" si="6"/>
        <v>3</v>
      </c>
      <c r="AC8" s="89">
        <f t="shared" si="6"/>
        <v>3</v>
      </c>
      <c r="AD8" s="89">
        <f t="shared" si="6"/>
        <v>3</v>
      </c>
      <c r="AE8" s="89">
        <f t="shared" si="6"/>
        <v>3</v>
      </c>
      <c r="AF8" s="89">
        <f t="shared" si="6"/>
        <v>3</v>
      </c>
      <c r="AG8" s="89">
        <f t="shared" si="6"/>
        <v>3</v>
      </c>
      <c r="AH8" s="89">
        <f t="shared" si="6"/>
        <v>3</v>
      </c>
      <c r="AI8" s="89">
        <f t="shared" ref="AI8:AR8" si="7">AH8</f>
        <v>3</v>
      </c>
      <c r="AJ8" s="89">
        <f t="shared" si="7"/>
        <v>3</v>
      </c>
      <c r="AK8" s="89">
        <f t="shared" si="7"/>
        <v>3</v>
      </c>
      <c r="AL8" s="89">
        <f t="shared" si="7"/>
        <v>3</v>
      </c>
      <c r="AM8" s="89">
        <f t="shared" si="7"/>
        <v>3</v>
      </c>
      <c r="AN8" s="89">
        <f t="shared" si="7"/>
        <v>3</v>
      </c>
      <c r="AO8" s="89">
        <f t="shared" si="7"/>
        <v>3</v>
      </c>
      <c r="AP8" s="89">
        <f t="shared" si="7"/>
        <v>3</v>
      </c>
      <c r="AQ8" s="89">
        <f t="shared" si="7"/>
        <v>3</v>
      </c>
      <c r="AR8" s="89">
        <f t="shared" si="7"/>
        <v>3</v>
      </c>
    </row>
    <row r="9" spans="1:54">
      <c r="A9" s="81"/>
      <c r="B9" s="90" t="s">
        <v>79</v>
      </c>
      <c r="C9" s="108" t="s">
        <v>83</v>
      </c>
      <c r="D9" s="91"/>
      <c r="E9" s="92">
        <f>E8</f>
        <v>5.03</v>
      </c>
      <c r="F9" s="92">
        <f>((E9/100+1)*(F8/100+1)-1)*100</f>
        <v>8.5590080000000022</v>
      </c>
      <c r="G9" s="92">
        <f>((F9/100+1)*(G8/100+1)-1)*100</f>
        <v>11.815778239999997</v>
      </c>
      <c r="H9" s="92">
        <f t="shared" ref="H9:AH9" si="8">((G9/100+1)*(H8/100+1)-1)*100</f>
        <v>15.170251587200001</v>
      </c>
      <c r="I9" s="92">
        <f t="shared" si="8"/>
        <v>18.625359134816001</v>
      </c>
      <c r="J9" s="92">
        <f t="shared" si="8"/>
        <v>22.184119908860488</v>
      </c>
      <c r="K9" s="92">
        <f t="shared" si="8"/>
        <v>25.849643506126306</v>
      </c>
      <c r="L9" s="92">
        <f t="shared" si="8"/>
        <v>29.625132811310095</v>
      </c>
      <c r="M9" s="92">
        <f t="shared" si="8"/>
        <v>33.513886795649398</v>
      </c>
      <c r="N9" s="92">
        <f t="shared" si="8"/>
        <v>37.519303399518876</v>
      </c>
      <c r="O9" s="92">
        <f t="shared" si="8"/>
        <v>41.644882501504441</v>
      </c>
      <c r="P9" s="92">
        <f t="shared" si="8"/>
        <v>45.894228976549577</v>
      </c>
      <c r="Q9" s="92">
        <f t="shared" si="8"/>
        <v>50.271055845846078</v>
      </c>
      <c r="R9" s="92">
        <f t="shared" si="8"/>
        <v>54.779187521221459</v>
      </c>
      <c r="S9" s="92">
        <f t="shared" si="8"/>
        <v>59.422563146858124</v>
      </c>
      <c r="T9" s="92">
        <f t="shared" si="8"/>
        <v>64.205240041263863</v>
      </c>
      <c r="U9" s="92">
        <f t="shared" si="8"/>
        <v>69.131397242501791</v>
      </c>
      <c r="V9" s="92">
        <f t="shared" si="8"/>
        <v>74.205339159776855</v>
      </c>
      <c r="W9" s="92">
        <f t="shared" si="8"/>
        <v>79.431499334570162</v>
      </c>
      <c r="X9" s="92">
        <f t="shared" si="8"/>
        <v>84.814444314607272</v>
      </c>
      <c r="Y9" s="92">
        <f t="shared" si="8"/>
        <v>90.358877644045492</v>
      </c>
      <c r="Z9" s="92">
        <f t="shared" si="8"/>
        <v>96.069643973366851</v>
      </c>
      <c r="AA9" s="92">
        <f t="shared" si="8"/>
        <v>101.95173329256787</v>
      </c>
      <c r="AB9" s="92">
        <f t="shared" si="8"/>
        <v>108.01028529134489</v>
      </c>
      <c r="AC9" s="92">
        <f t="shared" si="8"/>
        <v>114.25059385008525</v>
      </c>
      <c r="AD9" s="92">
        <f t="shared" si="8"/>
        <v>120.67811166558782</v>
      </c>
      <c r="AE9" s="92">
        <f t="shared" si="8"/>
        <v>127.29845501555546</v>
      </c>
      <c r="AF9" s="92">
        <f t="shared" si="8"/>
        <v>134.11740866602213</v>
      </c>
      <c r="AG9" s="92">
        <f t="shared" si="8"/>
        <v>141.14093092600282</v>
      </c>
      <c r="AH9" s="92">
        <f t="shared" si="8"/>
        <v>148.37515885378289</v>
      </c>
      <c r="AI9" s="92">
        <f t="shared" ref="AI9:AR9" si="9">((AH9/100+1)*(AI8/100+1)-1)*100</f>
        <v>155.82641361939639</v>
      </c>
      <c r="AJ9" s="92">
        <f t="shared" si="9"/>
        <v>163.5012060279783</v>
      </c>
      <c r="AK9" s="92">
        <f t="shared" si="9"/>
        <v>171.40624220881767</v>
      </c>
      <c r="AL9" s="92">
        <f t="shared" si="9"/>
        <v>179.54842947508226</v>
      </c>
      <c r="AM9" s="92">
        <f t="shared" si="9"/>
        <v>187.93488235933472</v>
      </c>
      <c r="AN9" s="92">
        <f t="shared" si="9"/>
        <v>196.57292883011479</v>
      </c>
      <c r="AO9" s="92">
        <f t="shared" si="9"/>
        <v>205.47011669501822</v>
      </c>
      <c r="AP9" s="92">
        <f t="shared" si="9"/>
        <v>214.63422019586878</v>
      </c>
      <c r="AQ9" s="92">
        <f t="shared" si="9"/>
        <v>224.07324680174483</v>
      </c>
      <c r="AR9" s="92">
        <f t="shared" si="9"/>
        <v>233.7954442057972</v>
      </c>
    </row>
    <row r="10" spans="1:54">
      <c r="A10" s="81"/>
      <c r="B10" s="87" t="s">
        <v>80</v>
      </c>
      <c r="C10" s="81" t="s">
        <v>83</v>
      </c>
      <c r="D10" s="95">
        <v>9.25</v>
      </c>
      <c r="E10" s="89">
        <v>11.75</v>
      </c>
      <c r="F10" s="89">
        <v>8</v>
      </c>
      <c r="G10" s="89">
        <v>7</v>
      </c>
      <c r="H10" s="89">
        <v>7</v>
      </c>
      <c r="I10" s="89">
        <f t="shared" ref="H10:I12" si="10">H10</f>
        <v>7</v>
      </c>
      <c r="J10" s="89">
        <f t="shared" ref="J10:AH11" si="11">I10</f>
        <v>7</v>
      </c>
      <c r="K10" s="89">
        <f t="shared" si="11"/>
        <v>7</v>
      </c>
      <c r="L10" s="89">
        <f t="shared" si="11"/>
        <v>7</v>
      </c>
      <c r="M10" s="89">
        <f t="shared" si="11"/>
        <v>7</v>
      </c>
      <c r="N10" s="89">
        <f t="shared" si="11"/>
        <v>7</v>
      </c>
      <c r="O10" s="89">
        <f t="shared" si="11"/>
        <v>7</v>
      </c>
      <c r="P10" s="89">
        <f t="shared" si="11"/>
        <v>7</v>
      </c>
      <c r="Q10" s="89">
        <f t="shared" si="11"/>
        <v>7</v>
      </c>
      <c r="R10" s="89">
        <f t="shared" si="11"/>
        <v>7</v>
      </c>
      <c r="S10" s="89">
        <f t="shared" si="11"/>
        <v>7</v>
      </c>
      <c r="T10" s="89">
        <f t="shared" si="11"/>
        <v>7</v>
      </c>
      <c r="U10" s="89">
        <f t="shared" si="11"/>
        <v>7</v>
      </c>
      <c r="V10" s="89">
        <f t="shared" si="11"/>
        <v>7</v>
      </c>
      <c r="W10" s="89">
        <f t="shared" si="11"/>
        <v>7</v>
      </c>
      <c r="X10" s="89">
        <f t="shared" si="11"/>
        <v>7</v>
      </c>
      <c r="Y10" s="89">
        <f t="shared" si="11"/>
        <v>7</v>
      </c>
      <c r="Z10" s="89">
        <f t="shared" si="11"/>
        <v>7</v>
      </c>
      <c r="AA10" s="89">
        <f t="shared" si="11"/>
        <v>7</v>
      </c>
      <c r="AB10" s="89">
        <f t="shared" si="11"/>
        <v>7</v>
      </c>
      <c r="AC10" s="89">
        <f t="shared" si="11"/>
        <v>7</v>
      </c>
      <c r="AD10" s="89">
        <f t="shared" si="11"/>
        <v>7</v>
      </c>
      <c r="AE10" s="89">
        <f t="shared" si="11"/>
        <v>7</v>
      </c>
      <c r="AF10" s="89">
        <f t="shared" si="11"/>
        <v>7</v>
      </c>
      <c r="AG10" s="89">
        <f t="shared" si="11"/>
        <v>7</v>
      </c>
      <c r="AH10" s="89">
        <f t="shared" si="11"/>
        <v>7</v>
      </c>
      <c r="AI10" s="89">
        <f t="shared" ref="AI10:AR10" si="12">AH10</f>
        <v>7</v>
      </c>
      <c r="AJ10" s="89">
        <f t="shared" si="12"/>
        <v>7</v>
      </c>
      <c r="AK10" s="89">
        <f t="shared" si="12"/>
        <v>7</v>
      </c>
      <c r="AL10" s="89">
        <f t="shared" si="12"/>
        <v>7</v>
      </c>
      <c r="AM10" s="89">
        <f t="shared" si="12"/>
        <v>7</v>
      </c>
      <c r="AN10" s="89">
        <f t="shared" si="12"/>
        <v>7</v>
      </c>
      <c r="AO10" s="89">
        <f t="shared" si="12"/>
        <v>7</v>
      </c>
      <c r="AP10" s="89">
        <f t="shared" si="12"/>
        <v>7</v>
      </c>
      <c r="AQ10" s="89">
        <f t="shared" si="12"/>
        <v>7</v>
      </c>
      <c r="AR10" s="89">
        <f t="shared" si="12"/>
        <v>7</v>
      </c>
    </row>
    <row r="11" spans="1:54">
      <c r="A11" s="81"/>
      <c r="B11" s="1101" t="s">
        <v>237</v>
      </c>
      <c r="C11" s="108" t="s">
        <v>83</v>
      </c>
      <c r="D11" s="96">
        <v>1.1000000000000001</v>
      </c>
      <c r="E11" s="92">
        <v>0.28000000000000003</v>
      </c>
      <c r="F11" s="92">
        <v>1.7</v>
      </c>
      <c r="G11" s="92">
        <v>2</v>
      </c>
      <c r="H11" s="92">
        <v>2</v>
      </c>
      <c r="I11" s="92">
        <f>H11</f>
        <v>2</v>
      </c>
      <c r="J11" s="92">
        <f>I11</f>
        <v>2</v>
      </c>
      <c r="K11" s="92">
        <f t="shared" si="11"/>
        <v>2</v>
      </c>
      <c r="L11" s="92">
        <f t="shared" si="11"/>
        <v>2</v>
      </c>
      <c r="M11" s="92">
        <f t="shared" si="11"/>
        <v>2</v>
      </c>
      <c r="N11" s="92">
        <f t="shared" si="11"/>
        <v>2</v>
      </c>
      <c r="O11" s="92">
        <f t="shared" si="11"/>
        <v>2</v>
      </c>
      <c r="P11" s="92">
        <f t="shared" si="11"/>
        <v>2</v>
      </c>
      <c r="Q11" s="92">
        <f t="shared" si="11"/>
        <v>2</v>
      </c>
      <c r="R11" s="92">
        <f t="shared" si="11"/>
        <v>2</v>
      </c>
      <c r="S11" s="92">
        <f t="shared" si="11"/>
        <v>2</v>
      </c>
      <c r="T11" s="92">
        <f t="shared" si="11"/>
        <v>2</v>
      </c>
      <c r="U11" s="92">
        <f t="shared" si="11"/>
        <v>2</v>
      </c>
      <c r="V11" s="92">
        <f t="shared" si="11"/>
        <v>2</v>
      </c>
      <c r="W11" s="92">
        <f t="shared" si="11"/>
        <v>2</v>
      </c>
      <c r="X11" s="92">
        <f t="shared" si="11"/>
        <v>2</v>
      </c>
      <c r="Y11" s="92">
        <f t="shared" ref="Y11:AH12" si="13">X11</f>
        <v>2</v>
      </c>
      <c r="Z11" s="92">
        <f t="shared" si="13"/>
        <v>2</v>
      </c>
      <c r="AA11" s="92">
        <f t="shared" si="13"/>
        <v>2</v>
      </c>
      <c r="AB11" s="92">
        <f t="shared" si="13"/>
        <v>2</v>
      </c>
      <c r="AC11" s="92">
        <f t="shared" si="13"/>
        <v>2</v>
      </c>
      <c r="AD11" s="92">
        <f t="shared" si="13"/>
        <v>2</v>
      </c>
      <c r="AE11" s="92">
        <f t="shared" si="13"/>
        <v>2</v>
      </c>
      <c r="AF11" s="92">
        <f t="shared" si="13"/>
        <v>2</v>
      </c>
      <c r="AG11" s="92">
        <f t="shared" si="13"/>
        <v>2</v>
      </c>
      <c r="AH11" s="92">
        <f t="shared" si="13"/>
        <v>2</v>
      </c>
      <c r="AI11" s="92">
        <f t="shared" ref="AI11:AR12" si="14">AH11</f>
        <v>2</v>
      </c>
      <c r="AJ11" s="92">
        <f t="shared" si="14"/>
        <v>2</v>
      </c>
      <c r="AK11" s="92">
        <f t="shared" si="14"/>
        <v>2</v>
      </c>
      <c r="AL11" s="92">
        <f t="shared" si="14"/>
        <v>2</v>
      </c>
      <c r="AM11" s="92">
        <f t="shared" si="14"/>
        <v>2</v>
      </c>
      <c r="AN11" s="92">
        <f t="shared" si="14"/>
        <v>2</v>
      </c>
      <c r="AO11" s="92">
        <f t="shared" si="14"/>
        <v>2</v>
      </c>
      <c r="AP11" s="92">
        <f t="shared" si="14"/>
        <v>2</v>
      </c>
      <c r="AQ11" s="92">
        <f t="shared" si="14"/>
        <v>2</v>
      </c>
      <c r="AR11" s="92">
        <f t="shared" si="14"/>
        <v>2</v>
      </c>
    </row>
    <row r="12" spans="1:54">
      <c r="B12" s="97" t="s">
        <v>919</v>
      </c>
      <c r="C12" s="81" t="s">
        <v>83</v>
      </c>
      <c r="D12" s="95"/>
      <c r="E12" s="89">
        <v>2.38</v>
      </c>
      <c r="F12" s="89">
        <f>E12</f>
        <v>2.38</v>
      </c>
      <c r="G12" s="89">
        <f>F12</f>
        <v>2.38</v>
      </c>
      <c r="H12" s="89">
        <f t="shared" si="10"/>
        <v>2.38</v>
      </c>
      <c r="I12" s="89">
        <f t="shared" si="10"/>
        <v>2.38</v>
      </c>
      <c r="J12" s="89">
        <f>I12</f>
        <v>2.38</v>
      </c>
      <c r="K12" s="89">
        <f t="shared" ref="K12:X12" si="15">J12</f>
        <v>2.38</v>
      </c>
      <c r="L12" s="89">
        <f t="shared" si="15"/>
        <v>2.38</v>
      </c>
      <c r="M12" s="89">
        <f t="shared" si="15"/>
        <v>2.38</v>
      </c>
      <c r="N12" s="89">
        <f t="shared" si="15"/>
        <v>2.38</v>
      </c>
      <c r="O12" s="89">
        <f t="shared" si="15"/>
        <v>2.38</v>
      </c>
      <c r="P12" s="89">
        <f t="shared" si="15"/>
        <v>2.38</v>
      </c>
      <c r="Q12" s="89">
        <f t="shared" si="15"/>
        <v>2.38</v>
      </c>
      <c r="R12" s="89">
        <f t="shared" si="15"/>
        <v>2.38</v>
      </c>
      <c r="S12" s="89">
        <f t="shared" si="15"/>
        <v>2.38</v>
      </c>
      <c r="T12" s="89">
        <f t="shared" si="15"/>
        <v>2.38</v>
      </c>
      <c r="U12" s="89">
        <f t="shared" si="15"/>
        <v>2.38</v>
      </c>
      <c r="V12" s="89">
        <f t="shared" si="15"/>
        <v>2.38</v>
      </c>
      <c r="W12" s="89">
        <f t="shared" si="15"/>
        <v>2.38</v>
      </c>
      <c r="X12" s="89">
        <f t="shared" si="15"/>
        <v>2.38</v>
      </c>
      <c r="Y12" s="89">
        <f t="shared" si="13"/>
        <v>2.38</v>
      </c>
      <c r="Z12" s="89">
        <f t="shared" si="13"/>
        <v>2.38</v>
      </c>
      <c r="AA12" s="89">
        <f t="shared" si="13"/>
        <v>2.38</v>
      </c>
      <c r="AB12" s="89">
        <f t="shared" si="13"/>
        <v>2.38</v>
      </c>
      <c r="AC12" s="89">
        <f t="shared" si="13"/>
        <v>2.38</v>
      </c>
      <c r="AD12" s="89">
        <f t="shared" si="13"/>
        <v>2.38</v>
      </c>
      <c r="AE12" s="89">
        <f t="shared" si="13"/>
        <v>2.38</v>
      </c>
      <c r="AF12" s="89">
        <f t="shared" si="13"/>
        <v>2.38</v>
      </c>
      <c r="AG12" s="89">
        <f t="shared" si="13"/>
        <v>2.38</v>
      </c>
      <c r="AH12" s="89">
        <f t="shared" si="13"/>
        <v>2.38</v>
      </c>
      <c r="AI12" s="89">
        <f t="shared" si="14"/>
        <v>2.38</v>
      </c>
      <c r="AJ12" s="89">
        <f t="shared" si="14"/>
        <v>2.38</v>
      </c>
      <c r="AK12" s="89">
        <f t="shared" si="14"/>
        <v>2.38</v>
      </c>
      <c r="AL12" s="89">
        <f t="shared" si="14"/>
        <v>2.38</v>
      </c>
      <c r="AM12" s="89">
        <f t="shared" si="14"/>
        <v>2.38</v>
      </c>
      <c r="AN12" s="89">
        <f t="shared" si="14"/>
        <v>2.38</v>
      </c>
      <c r="AO12" s="89">
        <f t="shared" si="14"/>
        <v>2.38</v>
      </c>
      <c r="AP12" s="89">
        <f t="shared" si="14"/>
        <v>2.38</v>
      </c>
      <c r="AQ12" s="89">
        <f t="shared" si="14"/>
        <v>2.38</v>
      </c>
      <c r="AR12" s="89">
        <f t="shared" si="14"/>
        <v>2.38</v>
      </c>
    </row>
    <row r="13" spans="1:54">
      <c r="B13" s="111"/>
      <c r="C13" s="94"/>
      <c r="D13" s="95"/>
      <c r="E13" s="98"/>
      <c r="F13" s="98"/>
      <c r="G13" s="89"/>
      <c r="H13" s="89"/>
      <c r="I13" s="89"/>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c r="AO13" s="89"/>
      <c r="AP13" s="89"/>
      <c r="AQ13" s="89"/>
      <c r="AR13" s="89"/>
    </row>
    <row r="14" spans="1:54">
      <c r="B14" s="99"/>
      <c r="E14" s="98"/>
    </row>
    <row r="15" spans="1:54" ht="18" customHeight="1">
      <c r="A15" s="81"/>
      <c r="B15" s="82" t="s">
        <v>84</v>
      </c>
      <c r="C15" s="83"/>
      <c r="D15" s="84"/>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6"/>
      <c r="AT15" s="86"/>
      <c r="AU15" s="86"/>
      <c r="AV15" s="86"/>
      <c r="AW15" s="86"/>
      <c r="AX15" s="86"/>
      <c r="AY15" s="86"/>
      <c r="AZ15" s="86"/>
      <c r="BA15" s="86"/>
      <c r="BB15" s="86"/>
    </row>
    <row r="16" spans="1:54">
      <c r="A16" s="81"/>
      <c r="B16" s="100" t="s">
        <v>82</v>
      </c>
      <c r="C16" s="66"/>
      <c r="E16" s="101">
        <f>Controle!N11</f>
        <v>35</v>
      </c>
      <c r="F16" s="101">
        <f t="shared" ref="F16:AR16" si="16">IF($E$16-F2+1&lt;=0,"",$E$16-F2+1)</f>
        <v>34</v>
      </c>
      <c r="G16" s="101">
        <f t="shared" si="16"/>
        <v>33</v>
      </c>
      <c r="H16" s="101">
        <f t="shared" si="16"/>
        <v>32</v>
      </c>
      <c r="I16" s="101">
        <f t="shared" si="16"/>
        <v>31</v>
      </c>
      <c r="J16" s="101">
        <f t="shared" si="16"/>
        <v>30</v>
      </c>
      <c r="K16" s="101">
        <f t="shared" si="16"/>
        <v>29</v>
      </c>
      <c r="L16" s="101">
        <f t="shared" si="16"/>
        <v>28</v>
      </c>
      <c r="M16" s="101">
        <f t="shared" si="16"/>
        <v>27</v>
      </c>
      <c r="N16" s="101">
        <f t="shared" si="16"/>
        <v>26</v>
      </c>
      <c r="O16" s="101">
        <f t="shared" si="16"/>
        <v>25</v>
      </c>
      <c r="P16" s="101">
        <f t="shared" si="16"/>
        <v>24</v>
      </c>
      <c r="Q16" s="101">
        <f t="shared" si="16"/>
        <v>23</v>
      </c>
      <c r="R16" s="101">
        <f t="shared" si="16"/>
        <v>22</v>
      </c>
      <c r="S16" s="101">
        <f t="shared" si="16"/>
        <v>21</v>
      </c>
      <c r="T16" s="101">
        <f t="shared" si="16"/>
        <v>20</v>
      </c>
      <c r="U16" s="101">
        <f t="shared" si="16"/>
        <v>19</v>
      </c>
      <c r="V16" s="101">
        <f t="shared" si="16"/>
        <v>18</v>
      </c>
      <c r="W16" s="101">
        <f t="shared" si="16"/>
        <v>17</v>
      </c>
      <c r="X16" s="101">
        <f t="shared" si="16"/>
        <v>16</v>
      </c>
      <c r="Y16" s="101">
        <f t="shared" si="16"/>
        <v>15</v>
      </c>
      <c r="Z16" s="101">
        <f t="shared" si="16"/>
        <v>14</v>
      </c>
      <c r="AA16" s="101">
        <f t="shared" si="16"/>
        <v>13</v>
      </c>
      <c r="AB16" s="101">
        <f t="shared" si="16"/>
        <v>12</v>
      </c>
      <c r="AC16" s="101">
        <f t="shared" si="16"/>
        <v>11</v>
      </c>
      <c r="AD16" s="101">
        <f t="shared" si="16"/>
        <v>10</v>
      </c>
      <c r="AE16" s="101">
        <f t="shared" si="16"/>
        <v>9</v>
      </c>
      <c r="AF16" s="101">
        <f t="shared" si="16"/>
        <v>8</v>
      </c>
      <c r="AG16" s="101">
        <f t="shared" si="16"/>
        <v>7</v>
      </c>
      <c r="AH16" s="101">
        <f t="shared" si="16"/>
        <v>6</v>
      </c>
      <c r="AI16" s="101">
        <f t="shared" si="16"/>
        <v>5</v>
      </c>
      <c r="AJ16" s="101">
        <f t="shared" si="16"/>
        <v>4</v>
      </c>
      <c r="AK16" s="101">
        <f t="shared" si="16"/>
        <v>3</v>
      </c>
      <c r="AL16" s="101">
        <f t="shared" si="16"/>
        <v>2</v>
      </c>
      <c r="AM16" s="101">
        <f t="shared" si="16"/>
        <v>1</v>
      </c>
      <c r="AN16" s="101" t="str">
        <f t="shared" si="16"/>
        <v/>
      </c>
      <c r="AO16" s="101" t="str">
        <f t="shared" si="16"/>
        <v/>
      </c>
      <c r="AP16" s="101" t="str">
        <f t="shared" si="16"/>
        <v/>
      </c>
      <c r="AQ16" s="101" t="str">
        <f t="shared" si="16"/>
        <v/>
      </c>
      <c r="AR16" s="101" t="str">
        <f t="shared" si="16"/>
        <v/>
      </c>
    </row>
    <row r="17" spans="1:54">
      <c r="A17" s="81"/>
      <c r="B17" s="102" t="s">
        <v>234</v>
      </c>
      <c r="C17" s="103"/>
      <c r="D17" s="104"/>
      <c r="E17" s="105">
        <f t="shared" ref="E17:AR17" si="17">IF(E16="",0,1)</f>
        <v>1</v>
      </c>
      <c r="F17" s="105">
        <f t="shared" si="17"/>
        <v>1</v>
      </c>
      <c r="G17" s="105">
        <f t="shared" si="17"/>
        <v>1</v>
      </c>
      <c r="H17" s="105">
        <f t="shared" si="17"/>
        <v>1</v>
      </c>
      <c r="I17" s="105">
        <f t="shared" si="17"/>
        <v>1</v>
      </c>
      <c r="J17" s="105">
        <f t="shared" si="17"/>
        <v>1</v>
      </c>
      <c r="K17" s="105">
        <f t="shared" si="17"/>
        <v>1</v>
      </c>
      <c r="L17" s="105">
        <f t="shared" si="17"/>
        <v>1</v>
      </c>
      <c r="M17" s="105">
        <f t="shared" si="17"/>
        <v>1</v>
      </c>
      <c r="N17" s="105">
        <f t="shared" si="17"/>
        <v>1</v>
      </c>
      <c r="O17" s="105">
        <f t="shared" si="17"/>
        <v>1</v>
      </c>
      <c r="P17" s="105">
        <f t="shared" si="17"/>
        <v>1</v>
      </c>
      <c r="Q17" s="105">
        <f t="shared" si="17"/>
        <v>1</v>
      </c>
      <c r="R17" s="105">
        <f t="shared" si="17"/>
        <v>1</v>
      </c>
      <c r="S17" s="105">
        <f t="shared" si="17"/>
        <v>1</v>
      </c>
      <c r="T17" s="105">
        <f t="shared" si="17"/>
        <v>1</v>
      </c>
      <c r="U17" s="105">
        <f t="shared" si="17"/>
        <v>1</v>
      </c>
      <c r="V17" s="105">
        <f t="shared" si="17"/>
        <v>1</v>
      </c>
      <c r="W17" s="105">
        <f t="shared" si="17"/>
        <v>1</v>
      </c>
      <c r="X17" s="105">
        <f t="shared" si="17"/>
        <v>1</v>
      </c>
      <c r="Y17" s="105">
        <f t="shared" si="17"/>
        <v>1</v>
      </c>
      <c r="Z17" s="105">
        <f t="shared" si="17"/>
        <v>1</v>
      </c>
      <c r="AA17" s="105">
        <f t="shared" si="17"/>
        <v>1</v>
      </c>
      <c r="AB17" s="105">
        <f t="shared" si="17"/>
        <v>1</v>
      </c>
      <c r="AC17" s="105">
        <f t="shared" si="17"/>
        <v>1</v>
      </c>
      <c r="AD17" s="105">
        <f t="shared" si="17"/>
        <v>1</v>
      </c>
      <c r="AE17" s="105">
        <f t="shared" si="17"/>
        <v>1</v>
      </c>
      <c r="AF17" s="105">
        <f t="shared" si="17"/>
        <v>1</v>
      </c>
      <c r="AG17" s="105">
        <f t="shared" si="17"/>
        <v>1</v>
      </c>
      <c r="AH17" s="105">
        <f t="shared" si="17"/>
        <v>1</v>
      </c>
      <c r="AI17" s="105">
        <f t="shared" si="17"/>
        <v>1</v>
      </c>
      <c r="AJ17" s="105">
        <f t="shared" si="17"/>
        <v>1</v>
      </c>
      <c r="AK17" s="105">
        <f t="shared" si="17"/>
        <v>1</v>
      </c>
      <c r="AL17" s="105">
        <f t="shared" si="17"/>
        <v>1</v>
      </c>
      <c r="AM17" s="105">
        <f t="shared" si="17"/>
        <v>1</v>
      </c>
      <c r="AN17" s="105">
        <f t="shared" si="17"/>
        <v>0</v>
      </c>
      <c r="AO17" s="105">
        <f t="shared" si="17"/>
        <v>0</v>
      </c>
      <c r="AP17" s="105">
        <f t="shared" si="17"/>
        <v>0</v>
      </c>
      <c r="AQ17" s="105">
        <f t="shared" si="17"/>
        <v>0</v>
      </c>
      <c r="AR17" s="105">
        <f t="shared" si="17"/>
        <v>0</v>
      </c>
    </row>
    <row r="18" spans="1:54">
      <c r="A18" s="81"/>
      <c r="B18" s="175" t="s">
        <v>790</v>
      </c>
      <c r="C18" s="66"/>
      <c r="E18" s="101">
        <f>IF(Volume!E184&gt;0,1,0)</f>
        <v>1</v>
      </c>
      <c r="F18" s="101">
        <f>IF(Volume!F184&gt;0,1,0)</f>
        <v>1</v>
      </c>
      <c r="G18" s="101">
        <f>IF(Volume!G184&gt;0,1,0)</f>
        <v>1</v>
      </c>
      <c r="H18" s="101">
        <f>IF(Volume!H184&gt;0,1,0)</f>
        <v>1</v>
      </c>
      <c r="I18" s="101">
        <f>IF(Volume!I184&gt;0,1,0)</f>
        <v>1</v>
      </c>
      <c r="J18" s="101">
        <f>IF(Volume!J184&gt;0,1,0)</f>
        <v>1</v>
      </c>
      <c r="K18" s="101">
        <f>IF(Volume!K184&gt;0,1,0)</f>
        <v>1</v>
      </c>
      <c r="L18" s="101">
        <f>IF(Volume!L184&gt;0,1,0)</f>
        <v>0</v>
      </c>
      <c r="M18" s="101">
        <f>IF(Volume!M184&gt;0,1,0)</f>
        <v>0</v>
      </c>
      <c r="N18" s="101">
        <f>IF(Volume!N184&gt;0,1,0)</f>
        <v>0</v>
      </c>
      <c r="O18" s="101">
        <f>IF(Volume!O184&gt;0,1,0)</f>
        <v>0</v>
      </c>
      <c r="P18" s="101">
        <f>IF(Volume!P184&gt;0,1,0)</f>
        <v>0</v>
      </c>
      <c r="Q18" s="101">
        <f>IF(Volume!Q184&gt;0,1,0)</f>
        <v>0</v>
      </c>
      <c r="R18" s="101">
        <f>IF(Volume!R184&gt;0,1,0)</f>
        <v>0</v>
      </c>
      <c r="S18" s="101">
        <f>IF(Volume!S184&gt;0,1,0)</f>
        <v>0</v>
      </c>
      <c r="T18" s="101">
        <f>IF(Volume!T184&gt;0,1,0)</f>
        <v>0</v>
      </c>
      <c r="U18" s="101">
        <f>IF(Volume!U184&gt;0,1,0)</f>
        <v>0</v>
      </c>
      <c r="V18" s="101">
        <f>IF(Volume!V184&gt;0,1,0)</f>
        <v>0</v>
      </c>
      <c r="W18" s="101">
        <f>IF(Volume!W184&gt;0,1,0)</f>
        <v>0</v>
      </c>
      <c r="X18" s="101">
        <f>IF(Volume!X184&gt;0,1,0)</f>
        <v>0</v>
      </c>
      <c r="Y18" s="101">
        <f>IF(Volume!Y184&gt;0,1,0)</f>
        <v>0</v>
      </c>
      <c r="Z18" s="101">
        <f>IF(Volume!Z184&gt;0,1,0)</f>
        <v>0</v>
      </c>
      <c r="AA18" s="101">
        <f>IF(Volume!AA184&gt;0,1,0)</f>
        <v>0</v>
      </c>
      <c r="AB18" s="101">
        <f>IF(Volume!AB184&gt;0,1,0)</f>
        <v>0</v>
      </c>
      <c r="AC18" s="101">
        <f>IF(Volume!AC184&gt;0,1,0)</f>
        <v>0</v>
      </c>
      <c r="AD18" s="101">
        <f>IF(Volume!AD184&gt;0,1,0)</f>
        <v>0</v>
      </c>
      <c r="AE18" s="101">
        <f>IF(Volume!AE184&gt;0,1,0)</f>
        <v>0</v>
      </c>
      <c r="AF18" s="101">
        <f>IF(Volume!AF184&gt;0,1,0)</f>
        <v>0</v>
      </c>
      <c r="AG18" s="101">
        <f>IF(Volume!AG184&gt;0,1,0)</f>
        <v>0</v>
      </c>
      <c r="AH18" s="101">
        <f>IF(Volume!AH184&gt;0,1,0)</f>
        <v>0</v>
      </c>
      <c r="AI18" s="101">
        <f>IF(Volume!AI184&gt;0,1,0)</f>
        <v>0</v>
      </c>
      <c r="AJ18" s="101">
        <f>IF(Volume!AJ184&gt;0,1,0)</f>
        <v>0</v>
      </c>
      <c r="AK18" s="101">
        <f>IF(Volume!AK184&gt;0,1,0)</f>
        <v>0</v>
      </c>
      <c r="AL18" s="101">
        <f>IF(Volume!AL184&gt;0,1,0)</f>
        <v>0</v>
      </c>
      <c r="AM18" s="101">
        <f>IF(Volume!AM184&gt;0,1,0)</f>
        <v>0</v>
      </c>
      <c r="AN18" s="101">
        <f>IF(Volume!AN184&gt;0,1,0)</f>
        <v>0</v>
      </c>
      <c r="AO18" s="101">
        <f>IF(Volume!AO184&gt;0,1,0)</f>
        <v>0</v>
      </c>
      <c r="AP18" s="101">
        <f>IF(Volume!AP184&gt;0,1,0)</f>
        <v>0</v>
      </c>
      <c r="AQ18" s="101">
        <f>IF(Volume!AQ184&gt;0,1,0)</f>
        <v>0</v>
      </c>
      <c r="AR18" s="101">
        <f>IF(Volume!AR184&gt;0,1,0)</f>
        <v>0</v>
      </c>
    </row>
    <row r="19" spans="1:54">
      <c r="A19" s="81"/>
      <c r="B19" s="102" t="s">
        <v>1140</v>
      </c>
      <c r="C19" s="103"/>
      <c r="D19" s="104"/>
      <c r="E19" s="105">
        <f>IF(E18=1,1,0)</f>
        <v>1</v>
      </c>
      <c r="F19" s="105">
        <f>IF(F18=1,1,0)</f>
        <v>1</v>
      </c>
      <c r="G19" s="105">
        <f>IF(E18=1,1,0)</f>
        <v>1</v>
      </c>
      <c r="H19" s="105">
        <f t="shared" ref="H19:AR19" si="18">IF(F18=1,1,0)</f>
        <v>1</v>
      </c>
      <c r="I19" s="105">
        <f t="shared" si="18"/>
        <v>1</v>
      </c>
      <c r="J19" s="105">
        <f t="shared" si="18"/>
        <v>1</v>
      </c>
      <c r="K19" s="105">
        <f t="shared" si="18"/>
        <v>1</v>
      </c>
      <c r="L19" s="105">
        <f t="shared" si="18"/>
        <v>1</v>
      </c>
      <c r="M19" s="105">
        <f t="shared" si="18"/>
        <v>1</v>
      </c>
      <c r="N19" s="105">
        <f t="shared" si="18"/>
        <v>0</v>
      </c>
      <c r="O19" s="105">
        <f t="shared" si="18"/>
        <v>0</v>
      </c>
      <c r="P19" s="105">
        <f t="shared" si="18"/>
        <v>0</v>
      </c>
      <c r="Q19" s="105">
        <f t="shared" si="18"/>
        <v>0</v>
      </c>
      <c r="R19" s="105">
        <f t="shared" si="18"/>
        <v>0</v>
      </c>
      <c r="S19" s="105">
        <f t="shared" si="18"/>
        <v>0</v>
      </c>
      <c r="T19" s="105">
        <f t="shared" si="18"/>
        <v>0</v>
      </c>
      <c r="U19" s="105">
        <f t="shared" si="18"/>
        <v>0</v>
      </c>
      <c r="V19" s="105">
        <f t="shared" si="18"/>
        <v>0</v>
      </c>
      <c r="W19" s="105">
        <f t="shared" si="18"/>
        <v>0</v>
      </c>
      <c r="X19" s="105">
        <f t="shared" si="18"/>
        <v>0</v>
      </c>
      <c r="Y19" s="105">
        <f t="shared" si="18"/>
        <v>0</v>
      </c>
      <c r="Z19" s="105">
        <f t="shared" si="18"/>
        <v>0</v>
      </c>
      <c r="AA19" s="105">
        <f t="shared" si="18"/>
        <v>0</v>
      </c>
      <c r="AB19" s="105">
        <f t="shared" si="18"/>
        <v>0</v>
      </c>
      <c r="AC19" s="105">
        <f t="shared" si="18"/>
        <v>0</v>
      </c>
      <c r="AD19" s="105">
        <f t="shared" si="18"/>
        <v>0</v>
      </c>
      <c r="AE19" s="105">
        <f t="shared" si="18"/>
        <v>0</v>
      </c>
      <c r="AF19" s="105">
        <f t="shared" si="18"/>
        <v>0</v>
      </c>
      <c r="AG19" s="105">
        <f t="shared" si="18"/>
        <v>0</v>
      </c>
      <c r="AH19" s="105">
        <f t="shared" si="18"/>
        <v>0</v>
      </c>
      <c r="AI19" s="105">
        <f t="shared" si="18"/>
        <v>0</v>
      </c>
      <c r="AJ19" s="105">
        <f t="shared" si="18"/>
        <v>0</v>
      </c>
      <c r="AK19" s="105">
        <f t="shared" si="18"/>
        <v>0</v>
      </c>
      <c r="AL19" s="105">
        <f t="shared" si="18"/>
        <v>0</v>
      </c>
      <c r="AM19" s="105">
        <f t="shared" si="18"/>
        <v>0</v>
      </c>
      <c r="AN19" s="105">
        <f t="shared" si="18"/>
        <v>0</v>
      </c>
      <c r="AO19" s="105">
        <f t="shared" si="18"/>
        <v>0</v>
      </c>
      <c r="AP19" s="105">
        <f t="shared" si="18"/>
        <v>0</v>
      </c>
      <c r="AQ19" s="105">
        <f t="shared" si="18"/>
        <v>0</v>
      </c>
      <c r="AR19" s="105">
        <f t="shared" si="18"/>
        <v>0</v>
      </c>
    </row>
    <row r="20" spans="1:54">
      <c r="A20" s="81"/>
      <c r="B20" s="100" t="s">
        <v>1141</v>
      </c>
      <c r="C20" s="66"/>
      <c r="E20" s="101">
        <f>IF(E19=1,0,1)</f>
        <v>0</v>
      </c>
      <c r="F20" s="101">
        <f t="shared" ref="F20:AR20" si="19">IF(F19=1,0,1)</f>
        <v>0</v>
      </c>
      <c r="G20" s="101">
        <f t="shared" si="19"/>
        <v>0</v>
      </c>
      <c r="H20" s="101">
        <f t="shared" si="19"/>
        <v>0</v>
      </c>
      <c r="I20" s="101">
        <f t="shared" si="19"/>
        <v>0</v>
      </c>
      <c r="J20" s="101">
        <f t="shared" si="19"/>
        <v>0</v>
      </c>
      <c r="K20" s="101">
        <f t="shared" si="19"/>
        <v>0</v>
      </c>
      <c r="L20" s="101">
        <f t="shared" si="19"/>
        <v>0</v>
      </c>
      <c r="M20" s="101">
        <f t="shared" si="19"/>
        <v>0</v>
      </c>
      <c r="N20" s="101">
        <f t="shared" si="19"/>
        <v>1</v>
      </c>
      <c r="O20" s="101">
        <f t="shared" si="19"/>
        <v>1</v>
      </c>
      <c r="P20" s="101">
        <f t="shared" si="19"/>
        <v>1</v>
      </c>
      <c r="Q20" s="101">
        <f t="shared" si="19"/>
        <v>1</v>
      </c>
      <c r="R20" s="101">
        <f t="shared" si="19"/>
        <v>1</v>
      </c>
      <c r="S20" s="101">
        <f t="shared" si="19"/>
        <v>1</v>
      </c>
      <c r="T20" s="101">
        <f t="shared" si="19"/>
        <v>1</v>
      </c>
      <c r="U20" s="101">
        <f t="shared" si="19"/>
        <v>1</v>
      </c>
      <c r="V20" s="101">
        <f t="shared" si="19"/>
        <v>1</v>
      </c>
      <c r="W20" s="101">
        <f t="shared" si="19"/>
        <v>1</v>
      </c>
      <c r="X20" s="101">
        <f t="shared" si="19"/>
        <v>1</v>
      </c>
      <c r="Y20" s="101">
        <f t="shared" si="19"/>
        <v>1</v>
      </c>
      <c r="Z20" s="101">
        <f t="shared" si="19"/>
        <v>1</v>
      </c>
      <c r="AA20" s="101">
        <f t="shared" si="19"/>
        <v>1</v>
      </c>
      <c r="AB20" s="101">
        <f t="shared" si="19"/>
        <v>1</v>
      </c>
      <c r="AC20" s="101">
        <f t="shared" si="19"/>
        <v>1</v>
      </c>
      <c r="AD20" s="101">
        <f t="shared" si="19"/>
        <v>1</v>
      </c>
      <c r="AE20" s="101">
        <f t="shared" si="19"/>
        <v>1</v>
      </c>
      <c r="AF20" s="101">
        <f t="shared" si="19"/>
        <v>1</v>
      </c>
      <c r="AG20" s="101">
        <f t="shared" si="19"/>
        <v>1</v>
      </c>
      <c r="AH20" s="101">
        <f t="shared" si="19"/>
        <v>1</v>
      </c>
      <c r="AI20" s="101">
        <f t="shared" si="19"/>
        <v>1</v>
      </c>
      <c r="AJ20" s="101">
        <f t="shared" si="19"/>
        <v>1</v>
      </c>
      <c r="AK20" s="101">
        <f t="shared" si="19"/>
        <v>1</v>
      </c>
      <c r="AL20" s="101">
        <f t="shared" si="19"/>
        <v>1</v>
      </c>
      <c r="AM20" s="101">
        <f t="shared" si="19"/>
        <v>1</v>
      </c>
      <c r="AN20" s="101">
        <f t="shared" si="19"/>
        <v>1</v>
      </c>
      <c r="AO20" s="101">
        <f t="shared" si="19"/>
        <v>1</v>
      </c>
      <c r="AP20" s="101">
        <f t="shared" si="19"/>
        <v>1</v>
      </c>
      <c r="AQ20" s="101">
        <f t="shared" si="19"/>
        <v>1</v>
      </c>
      <c r="AR20" s="101">
        <f t="shared" si="19"/>
        <v>1</v>
      </c>
    </row>
    <row r="21" spans="1:54">
      <c r="A21" s="81"/>
      <c r="B21" s="102" t="s">
        <v>220</v>
      </c>
      <c r="C21" s="103"/>
      <c r="D21" s="104"/>
      <c r="E21" s="105">
        <f>Controle!N12</f>
        <v>1</v>
      </c>
      <c r="F21" s="105">
        <f>E21</f>
        <v>1</v>
      </c>
      <c r="G21" s="105">
        <f t="shared" ref="G21:AH21" si="20">F21</f>
        <v>1</v>
      </c>
      <c r="H21" s="105">
        <f t="shared" si="20"/>
        <v>1</v>
      </c>
      <c r="I21" s="105">
        <f t="shared" si="20"/>
        <v>1</v>
      </c>
      <c r="J21" s="105">
        <f t="shared" si="20"/>
        <v>1</v>
      </c>
      <c r="K21" s="105">
        <f t="shared" si="20"/>
        <v>1</v>
      </c>
      <c r="L21" s="105">
        <f t="shared" si="20"/>
        <v>1</v>
      </c>
      <c r="M21" s="105">
        <f t="shared" si="20"/>
        <v>1</v>
      </c>
      <c r="N21" s="105">
        <f t="shared" si="20"/>
        <v>1</v>
      </c>
      <c r="O21" s="105">
        <f t="shared" si="20"/>
        <v>1</v>
      </c>
      <c r="P21" s="105">
        <f t="shared" si="20"/>
        <v>1</v>
      </c>
      <c r="Q21" s="105">
        <f t="shared" si="20"/>
        <v>1</v>
      </c>
      <c r="R21" s="105">
        <f t="shared" si="20"/>
        <v>1</v>
      </c>
      <c r="S21" s="105">
        <f t="shared" si="20"/>
        <v>1</v>
      </c>
      <c r="T21" s="105">
        <f t="shared" si="20"/>
        <v>1</v>
      </c>
      <c r="U21" s="105">
        <f t="shared" si="20"/>
        <v>1</v>
      </c>
      <c r="V21" s="105">
        <f t="shared" si="20"/>
        <v>1</v>
      </c>
      <c r="W21" s="105">
        <f t="shared" si="20"/>
        <v>1</v>
      </c>
      <c r="X21" s="105">
        <f t="shared" si="20"/>
        <v>1</v>
      </c>
      <c r="Y21" s="105">
        <f t="shared" si="20"/>
        <v>1</v>
      </c>
      <c r="Z21" s="105">
        <f t="shared" si="20"/>
        <v>1</v>
      </c>
      <c r="AA21" s="105">
        <f t="shared" si="20"/>
        <v>1</v>
      </c>
      <c r="AB21" s="105">
        <f t="shared" si="20"/>
        <v>1</v>
      </c>
      <c r="AC21" s="105">
        <f t="shared" si="20"/>
        <v>1</v>
      </c>
      <c r="AD21" s="105">
        <f t="shared" si="20"/>
        <v>1</v>
      </c>
      <c r="AE21" s="105">
        <f t="shared" si="20"/>
        <v>1</v>
      </c>
      <c r="AF21" s="105">
        <f t="shared" si="20"/>
        <v>1</v>
      </c>
      <c r="AG21" s="105">
        <f t="shared" si="20"/>
        <v>1</v>
      </c>
      <c r="AH21" s="105">
        <f t="shared" si="20"/>
        <v>1</v>
      </c>
      <c r="AI21" s="105">
        <f t="shared" ref="AI21:AR21" si="21">AH21</f>
        <v>1</v>
      </c>
      <c r="AJ21" s="105">
        <f t="shared" si="21"/>
        <v>1</v>
      </c>
      <c r="AK21" s="105">
        <f t="shared" si="21"/>
        <v>1</v>
      </c>
      <c r="AL21" s="105">
        <f t="shared" si="21"/>
        <v>1</v>
      </c>
      <c r="AM21" s="105">
        <f t="shared" si="21"/>
        <v>1</v>
      </c>
      <c r="AN21" s="105">
        <f t="shared" si="21"/>
        <v>1</v>
      </c>
      <c r="AO21" s="105">
        <f t="shared" si="21"/>
        <v>1</v>
      </c>
      <c r="AP21" s="105">
        <f t="shared" si="21"/>
        <v>1</v>
      </c>
      <c r="AQ21" s="105">
        <f t="shared" si="21"/>
        <v>1</v>
      </c>
      <c r="AR21" s="105">
        <f t="shared" si="21"/>
        <v>1</v>
      </c>
    </row>
    <row r="22" spans="1:54">
      <c r="A22" s="81"/>
      <c r="C22" s="66"/>
      <c r="E22" s="101"/>
      <c r="F22" s="101"/>
      <c r="G22" s="101"/>
      <c r="H22" s="101"/>
      <c r="I22" s="101"/>
      <c r="J22" s="101"/>
      <c r="K22" s="101"/>
      <c r="L22" s="101"/>
      <c r="M22" s="101"/>
      <c r="N22" s="101"/>
      <c r="O22" s="101"/>
      <c r="P22" s="101"/>
      <c r="Q22" s="101"/>
      <c r="R22" s="101"/>
      <c r="S22" s="101"/>
      <c r="T22" s="101"/>
      <c r="U22" s="101"/>
      <c r="V22" s="106"/>
      <c r="W22" s="106"/>
      <c r="X22" s="106"/>
      <c r="Y22" s="106"/>
      <c r="Z22" s="106"/>
      <c r="AA22" s="106"/>
      <c r="AB22" s="106"/>
      <c r="AC22" s="106"/>
      <c r="AD22" s="106"/>
      <c r="AE22" s="106"/>
      <c r="AF22" s="106"/>
      <c r="AG22" s="106"/>
      <c r="AH22" s="106"/>
    </row>
    <row r="23" spans="1:54">
      <c r="E23" s="497"/>
    </row>
    <row r="24" spans="1:54" ht="18" customHeight="1">
      <c r="B24" s="82" t="s">
        <v>111</v>
      </c>
      <c r="C24" s="83"/>
      <c r="D24" s="84"/>
      <c r="E24" s="853"/>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6"/>
      <c r="AT24" s="86"/>
      <c r="AU24" s="86"/>
      <c r="AV24" s="86"/>
      <c r="AW24" s="86"/>
      <c r="AX24" s="86"/>
      <c r="AY24" s="86"/>
      <c r="AZ24" s="86"/>
      <c r="BA24" s="86"/>
      <c r="BB24" s="86"/>
    </row>
    <row r="25" spans="1:54">
      <c r="B25" s="100" t="s">
        <v>107</v>
      </c>
      <c r="C25" s="81" t="s">
        <v>83</v>
      </c>
      <c r="D25" s="790"/>
      <c r="E25" s="791">
        <f>'D to E_Global'!E67/(1+'D to E_Global'!E67)</f>
        <v>0.33595548907473777</v>
      </c>
      <c r="F25" s="107">
        <f>E25</f>
        <v>0.33595548907473777</v>
      </c>
      <c r="G25" s="107">
        <f t="shared" ref="G25:AI25" si="22">F25</f>
        <v>0.33595548907473777</v>
      </c>
      <c r="H25" s="107">
        <f t="shared" si="22"/>
        <v>0.33595548907473777</v>
      </c>
      <c r="I25" s="107">
        <f t="shared" si="22"/>
        <v>0.33595548907473777</v>
      </c>
      <c r="J25" s="107">
        <f t="shared" si="22"/>
        <v>0.33595548907473777</v>
      </c>
      <c r="K25" s="107">
        <f t="shared" si="22"/>
        <v>0.33595548907473777</v>
      </c>
      <c r="L25" s="107">
        <f t="shared" si="22"/>
        <v>0.33595548907473777</v>
      </c>
      <c r="M25" s="107">
        <f t="shared" si="22"/>
        <v>0.33595548907473777</v>
      </c>
      <c r="N25" s="107">
        <f t="shared" si="22"/>
        <v>0.33595548907473777</v>
      </c>
      <c r="O25" s="107">
        <f t="shared" si="22"/>
        <v>0.33595548907473777</v>
      </c>
      <c r="P25" s="107">
        <f t="shared" si="22"/>
        <v>0.33595548907473777</v>
      </c>
      <c r="Q25" s="107">
        <f t="shared" si="22"/>
        <v>0.33595548907473777</v>
      </c>
      <c r="R25" s="107">
        <f t="shared" si="22"/>
        <v>0.33595548907473777</v>
      </c>
      <c r="S25" s="107">
        <f t="shared" si="22"/>
        <v>0.33595548907473777</v>
      </c>
      <c r="T25" s="107">
        <f t="shared" si="22"/>
        <v>0.33595548907473777</v>
      </c>
      <c r="U25" s="107">
        <f t="shared" si="22"/>
        <v>0.33595548907473777</v>
      </c>
      <c r="V25" s="107">
        <f t="shared" si="22"/>
        <v>0.33595548907473777</v>
      </c>
      <c r="W25" s="107">
        <f t="shared" si="22"/>
        <v>0.33595548907473777</v>
      </c>
      <c r="X25" s="107">
        <f t="shared" si="22"/>
        <v>0.33595548907473777</v>
      </c>
      <c r="Y25" s="107">
        <f t="shared" si="22"/>
        <v>0.33595548907473777</v>
      </c>
      <c r="Z25" s="107">
        <f t="shared" si="22"/>
        <v>0.33595548907473777</v>
      </c>
      <c r="AA25" s="107">
        <f t="shared" si="22"/>
        <v>0.33595548907473777</v>
      </c>
      <c r="AB25" s="107">
        <f t="shared" si="22"/>
        <v>0.33595548907473777</v>
      </c>
      <c r="AC25" s="107">
        <f t="shared" si="22"/>
        <v>0.33595548907473777</v>
      </c>
      <c r="AD25" s="107">
        <f t="shared" si="22"/>
        <v>0.33595548907473777</v>
      </c>
      <c r="AE25" s="107">
        <f t="shared" si="22"/>
        <v>0.33595548907473777</v>
      </c>
      <c r="AF25" s="107">
        <f t="shared" si="22"/>
        <v>0.33595548907473777</v>
      </c>
      <c r="AG25" s="107">
        <f t="shared" si="22"/>
        <v>0.33595548907473777</v>
      </c>
      <c r="AH25" s="107">
        <f t="shared" si="22"/>
        <v>0.33595548907473777</v>
      </c>
      <c r="AI25" s="107">
        <f t="shared" si="22"/>
        <v>0.33595548907473777</v>
      </c>
      <c r="AJ25" s="107">
        <f t="shared" ref="AJ25:AR25" si="23">AI25</f>
        <v>0.33595548907473777</v>
      </c>
      <c r="AK25" s="107">
        <f t="shared" si="23"/>
        <v>0.33595548907473777</v>
      </c>
      <c r="AL25" s="107">
        <f t="shared" si="23"/>
        <v>0.33595548907473777</v>
      </c>
      <c r="AM25" s="107">
        <f t="shared" si="23"/>
        <v>0.33595548907473777</v>
      </c>
      <c r="AN25" s="107">
        <f t="shared" si="23"/>
        <v>0.33595548907473777</v>
      </c>
      <c r="AO25" s="107">
        <f t="shared" si="23"/>
        <v>0.33595548907473777</v>
      </c>
      <c r="AP25" s="107">
        <f t="shared" si="23"/>
        <v>0.33595548907473777</v>
      </c>
      <c r="AQ25" s="107">
        <f t="shared" si="23"/>
        <v>0.33595548907473777</v>
      </c>
      <c r="AR25" s="107">
        <f t="shared" si="23"/>
        <v>0.33595548907473777</v>
      </c>
    </row>
    <row r="26" spans="1:54">
      <c r="B26" s="102" t="s">
        <v>108</v>
      </c>
      <c r="C26" s="108" t="s">
        <v>83</v>
      </c>
      <c r="D26" s="109"/>
      <c r="E26" s="110">
        <f>1-E25</f>
        <v>0.66404451092526218</v>
      </c>
      <c r="F26" s="110">
        <f t="shared" ref="F26:AH26" si="24">1-F25</f>
        <v>0.66404451092526218</v>
      </c>
      <c r="G26" s="110">
        <f t="shared" si="24"/>
        <v>0.66404451092526218</v>
      </c>
      <c r="H26" s="110">
        <f t="shared" si="24"/>
        <v>0.66404451092526218</v>
      </c>
      <c r="I26" s="110">
        <f t="shared" si="24"/>
        <v>0.66404451092526218</v>
      </c>
      <c r="J26" s="110">
        <f t="shared" si="24"/>
        <v>0.66404451092526218</v>
      </c>
      <c r="K26" s="110">
        <f t="shared" si="24"/>
        <v>0.66404451092526218</v>
      </c>
      <c r="L26" s="110">
        <f t="shared" si="24"/>
        <v>0.66404451092526218</v>
      </c>
      <c r="M26" s="110">
        <f t="shared" si="24"/>
        <v>0.66404451092526218</v>
      </c>
      <c r="N26" s="110">
        <f t="shared" si="24"/>
        <v>0.66404451092526218</v>
      </c>
      <c r="O26" s="110">
        <f t="shared" si="24"/>
        <v>0.66404451092526218</v>
      </c>
      <c r="P26" s="110">
        <f t="shared" si="24"/>
        <v>0.66404451092526218</v>
      </c>
      <c r="Q26" s="110">
        <f t="shared" si="24"/>
        <v>0.66404451092526218</v>
      </c>
      <c r="R26" s="110">
        <f t="shared" si="24"/>
        <v>0.66404451092526218</v>
      </c>
      <c r="S26" s="110">
        <f t="shared" si="24"/>
        <v>0.66404451092526218</v>
      </c>
      <c r="T26" s="110">
        <f t="shared" si="24"/>
        <v>0.66404451092526218</v>
      </c>
      <c r="U26" s="110">
        <f t="shared" si="24"/>
        <v>0.66404451092526218</v>
      </c>
      <c r="V26" s="110">
        <f t="shared" si="24"/>
        <v>0.66404451092526218</v>
      </c>
      <c r="W26" s="110">
        <f t="shared" si="24"/>
        <v>0.66404451092526218</v>
      </c>
      <c r="X26" s="110">
        <f t="shared" si="24"/>
        <v>0.66404451092526218</v>
      </c>
      <c r="Y26" s="110">
        <f t="shared" si="24"/>
        <v>0.66404451092526218</v>
      </c>
      <c r="Z26" s="110">
        <f t="shared" si="24"/>
        <v>0.66404451092526218</v>
      </c>
      <c r="AA26" s="110">
        <f t="shared" si="24"/>
        <v>0.66404451092526218</v>
      </c>
      <c r="AB26" s="110">
        <f t="shared" si="24"/>
        <v>0.66404451092526218</v>
      </c>
      <c r="AC26" s="110">
        <f t="shared" si="24"/>
        <v>0.66404451092526218</v>
      </c>
      <c r="AD26" s="110">
        <f t="shared" si="24"/>
        <v>0.66404451092526218</v>
      </c>
      <c r="AE26" s="110">
        <f t="shared" si="24"/>
        <v>0.66404451092526218</v>
      </c>
      <c r="AF26" s="110">
        <f t="shared" si="24"/>
        <v>0.66404451092526218</v>
      </c>
      <c r="AG26" s="110">
        <f t="shared" si="24"/>
        <v>0.66404451092526218</v>
      </c>
      <c r="AH26" s="110">
        <f t="shared" si="24"/>
        <v>0.66404451092526218</v>
      </c>
      <c r="AI26" s="110">
        <f t="shared" ref="AI26:AR26" si="25">1-AI25</f>
        <v>0.66404451092526218</v>
      </c>
      <c r="AJ26" s="110">
        <f t="shared" si="25"/>
        <v>0.66404451092526218</v>
      </c>
      <c r="AK26" s="110">
        <f t="shared" si="25"/>
        <v>0.66404451092526218</v>
      </c>
      <c r="AL26" s="110">
        <f t="shared" si="25"/>
        <v>0.66404451092526218</v>
      </c>
      <c r="AM26" s="110">
        <f t="shared" si="25"/>
        <v>0.66404451092526218</v>
      </c>
      <c r="AN26" s="110">
        <f t="shared" si="25"/>
        <v>0.66404451092526218</v>
      </c>
      <c r="AO26" s="110">
        <f t="shared" si="25"/>
        <v>0.66404451092526218</v>
      </c>
      <c r="AP26" s="110">
        <f t="shared" si="25"/>
        <v>0.66404451092526218</v>
      </c>
      <c r="AQ26" s="110">
        <f t="shared" si="25"/>
        <v>0.66404451092526218</v>
      </c>
      <c r="AR26" s="110">
        <f t="shared" si="25"/>
        <v>0.66404451092526218</v>
      </c>
    </row>
    <row r="27" spans="1:54">
      <c r="B27" s="216" t="s">
        <v>389</v>
      </c>
      <c r="C27" s="81" t="s">
        <v>83</v>
      </c>
      <c r="E27" s="113">
        <f>rf!F40</f>
        <v>3.4844612428875668E-2</v>
      </c>
      <c r="F27" s="113">
        <f>E27</f>
        <v>3.4844612428875668E-2</v>
      </c>
      <c r="G27" s="113">
        <f t="shared" ref="G27:AI27" si="26">F27</f>
        <v>3.4844612428875668E-2</v>
      </c>
      <c r="H27" s="113">
        <f t="shared" si="26"/>
        <v>3.4844612428875668E-2</v>
      </c>
      <c r="I27" s="113">
        <f t="shared" si="26"/>
        <v>3.4844612428875668E-2</v>
      </c>
      <c r="J27" s="113">
        <f t="shared" si="26"/>
        <v>3.4844612428875668E-2</v>
      </c>
      <c r="K27" s="113">
        <f t="shared" si="26"/>
        <v>3.4844612428875668E-2</v>
      </c>
      <c r="L27" s="113">
        <f t="shared" si="26"/>
        <v>3.4844612428875668E-2</v>
      </c>
      <c r="M27" s="113">
        <f t="shared" si="26"/>
        <v>3.4844612428875668E-2</v>
      </c>
      <c r="N27" s="113">
        <f t="shared" si="26"/>
        <v>3.4844612428875668E-2</v>
      </c>
      <c r="O27" s="113">
        <f t="shared" si="26"/>
        <v>3.4844612428875668E-2</v>
      </c>
      <c r="P27" s="113">
        <f t="shared" si="26"/>
        <v>3.4844612428875668E-2</v>
      </c>
      <c r="Q27" s="113">
        <f t="shared" si="26"/>
        <v>3.4844612428875668E-2</v>
      </c>
      <c r="R27" s="113">
        <f t="shared" si="26"/>
        <v>3.4844612428875668E-2</v>
      </c>
      <c r="S27" s="113">
        <f t="shared" si="26"/>
        <v>3.4844612428875668E-2</v>
      </c>
      <c r="T27" s="113">
        <f t="shared" si="26"/>
        <v>3.4844612428875668E-2</v>
      </c>
      <c r="U27" s="113">
        <f t="shared" si="26"/>
        <v>3.4844612428875668E-2</v>
      </c>
      <c r="V27" s="113">
        <f t="shared" si="26"/>
        <v>3.4844612428875668E-2</v>
      </c>
      <c r="W27" s="113">
        <f t="shared" si="26"/>
        <v>3.4844612428875668E-2</v>
      </c>
      <c r="X27" s="113">
        <f t="shared" si="26"/>
        <v>3.4844612428875668E-2</v>
      </c>
      <c r="Y27" s="113">
        <f t="shared" si="26"/>
        <v>3.4844612428875668E-2</v>
      </c>
      <c r="Z27" s="113">
        <f t="shared" si="26"/>
        <v>3.4844612428875668E-2</v>
      </c>
      <c r="AA27" s="113">
        <f t="shared" si="26"/>
        <v>3.4844612428875668E-2</v>
      </c>
      <c r="AB27" s="113">
        <f t="shared" si="26"/>
        <v>3.4844612428875668E-2</v>
      </c>
      <c r="AC27" s="113">
        <f t="shared" si="26"/>
        <v>3.4844612428875668E-2</v>
      </c>
      <c r="AD27" s="113">
        <f t="shared" si="26"/>
        <v>3.4844612428875668E-2</v>
      </c>
      <c r="AE27" s="113">
        <f t="shared" si="26"/>
        <v>3.4844612428875668E-2</v>
      </c>
      <c r="AF27" s="113">
        <f t="shared" si="26"/>
        <v>3.4844612428875668E-2</v>
      </c>
      <c r="AG27" s="113">
        <f t="shared" si="26"/>
        <v>3.4844612428875668E-2</v>
      </c>
      <c r="AH27" s="113">
        <f t="shared" si="26"/>
        <v>3.4844612428875668E-2</v>
      </c>
      <c r="AI27" s="113">
        <f t="shared" si="26"/>
        <v>3.4844612428875668E-2</v>
      </c>
      <c r="AJ27" s="113">
        <f t="shared" ref="AJ27:AR27" si="27">AI27</f>
        <v>3.4844612428875668E-2</v>
      </c>
      <c r="AK27" s="113">
        <f t="shared" si="27"/>
        <v>3.4844612428875668E-2</v>
      </c>
      <c r="AL27" s="113">
        <f t="shared" si="27"/>
        <v>3.4844612428875668E-2</v>
      </c>
      <c r="AM27" s="113">
        <f t="shared" si="27"/>
        <v>3.4844612428875668E-2</v>
      </c>
      <c r="AN27" s="113">
        <f t="shared" si="27"/>
        <v>3.4844612428875668E-2</v>
      </c>
      <c r="AO27" s="113">
        <f t="shared" si="27"/>
        <v>3.4844612428875668E-2</v>
      </c>
      <c r="AP27" s="113">
        <f t="shared" si="27"/>
        <v>3.4844612428875668E-2</v>
      </c>
      <c r="AQ27" s="113">
        <f t="shared" si="27"/>
        <v>3.4844612428875668E-2</v>
      </c>
      <c r="AR27" s="113">
        <f t="shared" si="27"/>
        <v>3.4844612428875668E-2</v>
      </c>
    </row>
    <row r="28" spans="1:54">
      <c r="A28" s="81"/>
      <c r="B28" s="216" t="s">
        <v>390</v>
      </c>
      <c r="C28" s="81" t="s">
        <v>83</v>
      </c>
      <c r="E28" s="113">
        <f>Rm!I5</f>
        <v>7.7393070885647744E-2</v>
      </c>
      <c r="F28" s="113">
        <f>E28</f>
        <v>7.7393070885647744E-2</v>
      </c>
      <c r="G28" s="113">
        <f t="shared" ref="G28:AI28" si="28">F28</f>
        <v>7.7393070885647744E-2</v>
      </c>
      <c r="H28" s="113">
        <f t="shared" si="28"/>
        <v>7.7393070885647744E-2</v>
      </c>
      <c r="I28" s="113">
        <f t="shared" si="28"/>
        <v>7.7393070885647744E-2</v>
      </c>
      <c r="J28" s="113">
        <f t="shared" si="28"/>
        <v>7.7393070885647744E-2</v>
      </c>
      <c r="K28" s="113">
        <f t="shared" si="28"/>
        <v>7.7393070885647744E-2</v>
      </c>
      <c r="L28" s="113">
        <f t="shared" si="28"/>
        <v>7.7393070885647744E-2</v>
      </c>
      <c r="M28" s="113">
        <f t="shared" si="28"/>
        <v>7.7393070885647744E-2</v>
      </c>
      <c r="N28" s="113">
        <f t="shared" si="28"/>
        <v>7.7393070885647744E-2</v>
      </c>
      <c r="O28" s="113">
        <f t="shared" si="28"/>
        <v>7.7393070885647744E-2</v>
      </c>
      <c r="P28" s="113">
        <f t="shared" si="28"/>
        <v>7.7393070885647744E-2</v>
      </c>
      <c r="Q28" s="113">
        <f t="shared" si="28"/>
        <v>7.7393070885647744E-2</v>
      </c>
      <c r="R28" s="113">
        <f t="shared" si="28"/>
        <v>7.7393070885647744E-2</v>
      </c>
      <c r="S28" s="113">
        <f t="shared" si="28"/>
        <v>7.7393070885647744E-2</v>
      </c>
      <c r="T28" s="113">
        <f t="shared" si="28"/>
        <v>7.7393070885647744E-2</v>
      </c>
      <c r="U28" s="113">
        <f t="shared" si="28"/>
        <v>7.7393070885647744E-2</v>
      </c>
      <c r="V28" s="113">
        <f t="shared" si="28"/>
        <v>7.7393070885647744E-2</v>
      </c>
      <c r="W28" s="113">
        <f t="shared" si="28"/>
        <v>7.7393070885647744E-2</v>
      </c>
      <c r="X28" s="113">
        <f t="shared" si="28"/>
        <v>7.7393070885647744E-2</v>
      </c>
      <c r="Y28" s="113">
        <f t="shared" si="28"/>
        <v>7.7393070885647744E-2</v>
      </c>
      <c r="Z28" s="113">
        <f t="shared" si="28"/>
        <v>7.7393070885647744E-2</v>
      </c>
      <c r="AA28" s="113">
        <f t="shared" si="28"/>
        <v>7.7393070885647744E-2</v>
      </c>
      <c r="AB28" s="113">
        <f t="shared" si="28"/>
        <v>7.7393070885647744E-2</v>
      </c>
      <c r="AC28" s="113">
        <f t="shared" si="28"/>
        <v>7.7393070885647744E-2</v>
      </c>
      <c r="AD28" s="113">
        <f t="shared" si="28"/>
        <v>7.7393070885647744E-2</v>
      </c>
      <c r="AE28" s="113">
        <f t="shared" si="28"/>
        <v>7.7393070885647744E-2</v>
      </c>
      <c r="AF28" s="113">
        <f t="shared" si="28"/>
        <v>7.7393070885647744E-2</v>
      </c>
      <c r="AG28" s="113">
        <f t="shared" si="28"/>
        <v>7.7393070885647744E-2</v>
      </c>
      <c r="AH28" s="113">
        <f t="shared" si="28"/>
        <v>7.7393070885647744E-2</v>
      </c>
      <c r="AI28" s="113">
        <f t="shared" si="28"/>
        <v>7.7393070885647744E-2</v>
      </c>
      <c r="AJ28" s="113">
        <f t="shared" ref="AJ28:AR28" si="29">AI28</f>
        <v>7.7393070885647744E-2</v>
      </c>
      <c r="AK28" s="113">
        <f t="shared" si="29"/>
        <v>7.7393070885647744E-2</v>
      </c>
      <c r="AL28" s="113">
        <f t="shared" si="29"/>
        <v>7.7393070885647744E-2</v>
      </c>
      <c r="AM28" s="113">
        <f t="shared" si="29"/>
        <v>7.7393070885647744E-2</v>
      </c>
      <c r="AN28" s="113">
        <f t="shared" si="29"/>
        <v>7.7393070885647744E-2</v>
      </c>
      <c r="AO28" s="113">
        <f t="shared" si="29"/>
        <v>7.7393070885647744E-2</v>
      </c>
      <c r="AP28" s="113">
        <f t="shared" si="29"/>
        <v>7.7393070885647744E-2</v>
      </c>
      <c r="AQ28" s="113">
        <f t="shared" si="29"/>
        <v>7.7393070885647744E-2</v>
      </c>
      <c r="AR28" s="113">
        <f t="shared" si="29"/>
        <v>7.7393070885647744E-2</v>
      </c>
    </row>
    <row r="29" spans="1:54">
      <c r="A29" s="81"/>
      <c r="B29" s="216" t="s">
        <v>904</v>
      </c>
      <c r="C29" s="81" t="s">
        <v>83</v>
      </c>
      <c r="E29" s="89">
        <f>Embi!G139/100</f>
        <v>2.7519250325670339</v>
      </c>
      <c r="F29" s="89">
        <f>$E29</f>
        <v>2.7519250325670339</v>
      </c>
      <c r="G29" s="89">
        <f t="shared" ref="G29:AR29" si="30">$E29</f>
        <v>2.7519250325670339</v>
      </c>
      <c r="H29" s="89">
        <f t="shared" si="30"/>
        <v>2.7519250325670339</v>
      </c>
      <c r="I29" s="89">
        <f t="shared" si="30"/>
        <v>2.7519250325670339</v>
      </c>
      <c r="J29" s="89">
        <f t="shared" si="30"/>
        <v>2.7519250325670339</v>
      </c>
      <c r="K29" s="89">
        <f t="shared" si="30"/>
        <v>2.7519250325670339</v>
      </c>
      <c r="L29" s="89">
        <f t="shared" si="30"/>
        <v>2.7519250325670339</v>
      </c>
      <c r="M29" s="89">
        <f t="shared" si="30"/>
        <v>2.7519250325670339</v>
      </c>
      <c r="N29" s="89">
        <f t="shared" si="30"/>
        <v>2.7519250325670339</v>
      </c>
      <c r="O29" s="89">
        <f t="shared" si="30"/>
        <v>2.7519250325670339</v>
      </c>
      <c r="P29" s="89">
        <f t="shared" si="30"/>
        <v>2.7519250325670339</v>
      </c>
      <c r="Q29" s="89">
        <f t="shared" si="30"/>
        <v>2.7519250325670339</v>
      </c>
      <c r="R29" s="89">
        <f t="shared" si="30"/>
        <v>2.7519250325670339</v>
      </c>
      <c r="S29" s="89">
        <f t="shared" si="30"/>
        <v>2.7519250325670339</v>
      </c>
      <c r="T29" s="89">
        <f t="shared" si="30"/>
        <v>2.7519250325670339</v>
      </c>
      <c r="U29" s="89">
        <f t="shared" si="30"/>
        <v>2.7519250325670339</v>
      </c>
      <c r="V29" s="89">
        <f t="shared" si="30"/>
        <v>2.7519250325670339</v>
      </c>
      <c r="W29" s="89">
        <f t="shared" si="30"/>
        <v>2.7519250325670339</v>
      </c>
      <c r="X29" s="89">
        <f t="shared" si="30"/>
        <v>2.7519250325670339</v>
      </c>
      <c r="Y29" s="89">
        <f t="shared" si="30"/>
        <v>2.7519250325670339</v>
      </c>
      <c r="Z29" s="89">
        <f t="shared" si="30"/>
        <v>2.7519250325670339</v>
      </c>
      <c r="AA29" s="89">
        <f t="shared" si="30"/>
        <v>2.7519250325670339</v>
      </c>
      <c r="AB29" s="89">
        <f t="shared" si="30"/>
        <v>2.7519250325670339</v>
      </c>
      <c r="AC29" s="89">
        <f t="shared" si="30"/>
        <v>2.7519250325670339</v>
      </c>
      <c r="AD29" s="89">
        <f t="shared" si="30"/>
        <v>2.7519250325670339</v>
      </c>
      <c r="AE29" s="89">
        <f t="shared" si="30"/>
        <v>2.7519250325670339</v>
      </c>
      <c r="AF29" s="89">
        <f t="shared" si="30"/>
        <v>2.7519250325670339</v>
      </c>
      <c r="AG29" s="89">
        <f t="shared" si="30"/>
        <v>2.7519250325670339</v>
      </c>
      <c r="AH29" s="89">
        <f t="shared" si="30"/>
        <v>2.7519250325670339</v>
      </c>
      <c r="AI29" s="89">
        <f t="shared" si="30"/>
        <v>2.7519250325670339</v>
      </c>
      <c r="AJ29" s="89">
        <f t="shared" si="30"/>
        <v>2.7519250325670339</v>
      </c>
      <c r="AK29" s="89">
        <f t="shared" si="30"/>
        <v>2.7519250325670339</v>
      </c>
      <c r="AL29" s="89">
        <f t="shared" si="30"/>
        <v>2.7519250325670339</v>
      </c>
      <c r="AM29" s="89">
        <f t="shared" si="30"/>
        <v>2.7519250325670339</v>
      </c>
      <c r="AN29" s="89">
        <f t="shared" si="30"/>
        <v>2.7519250325670339</v>
      </c>
      <c r="AO29" s="89">
        <f t="shared" si="30"/>
        <v>2.7519250325670339</v>
      </c>
      <c r="AP29" s="89">
        <f t="shared" si="30"/>
        <v>2.7519250325670339</v>
      </c>
      <c r="AQ29" s="89">
        <f t="shared" si="30"/>
        <v>2.7519250325670339</v>
      </c>
      <c r="AR29" s="89">
        <f t="shared" si="30"/>
        <v>2.7519250325670339</v>
      </c>
    </row>
    <row r="30" spans="1:54" ht="13" customHeight="1">
      <c r="B30" s="441" t="s">
        <v>106</v>
      </c>
      <c r="C30" s="81" t="s">
        <v>216</v>
      </c>
      <c r="E30" s="434">
        <f>Beta_global!C67</f>
        <v>0.89464643637643149</v>
      </c>
      <c r="F30" s="112">
        <f>E30</f>
        <v>0.89464643637643149</v>
      </c>
      <c r="G30" s="112">
        <f>F30</f>
        <v>0.89464643637643149</v>
      </c>
      <c r="H30" s="112">
        <f>G30</f>
        <v>0.89464643637643149</v>
      </c>
      <c r="I30" s="112">
        <f t="shared" ref="I30:AI30" si="31">H30</f>
        <v>0.89464643637643149</v>
      </c>
      <c r="J30" s="112">
        <f t="shared" si="31"/>
        <v>0.89464643637643149</v>
      </c>
      <c r="K30" s="112">
        <f t="shared" si="31"/>
        <v>0.89464643637643149</v>
      </c>
      <c r="L30" s="112">
        <f t="shared" si="31"/>
        <v>0.89464643637643149</v>
      </c>
      <c r="M30" s="112">
        <f t="shared" si="31"/>
        <v>0.89464643637643149</v>
      </c>
      <c r="N30" s="112">
        <f t="shared" si="31"/>
        <v>0.89464643637643149</v>
      </c>
      <c r="O30" s="112">
        <f t="shared" si="31"/>
        <v>0.89464643637643149</v>
      </c>
      <c r="P30" s="112">
        <f t="shared" si="31"/>
        <v>0.89464643637643149</v>
      </c>
      <c r="Q30" s="112">
        <f t="shared" si="31"/>
        <v>0.89464643637643149</v>
      </c>
      <c r="R30" s="112">
        <f t="shared" si="31"/>
        <v>0.89464643637643149</v>
      </c>
      <c r="S30" s="112">
        <f t="shared" si="31"/>
        <v>0.89464643637643149</v>
      </c>
      <c r="T30" s="112">
        <f t="shared" si="31"/>
        <v>0.89464643637643149</v>
      </c>
      <c r="U30" s="112">
        <f t="shared" si="31"/>
        <v>0.89464643637643149</v>
      </c>
      <c r="V30" s="112">
        <f t="shared" si="31"/>
        <v>0.89464643637643149</v>
      </c>
      <c r="W30" s="112">
        <f t="shared" si="31"/>
        <v>0.89464643637643149</v>
      </c>
      <c r="X30" s="112">
        <f t="shared" si="31"/>
        <v>0.89464643637643149</v>
      </c>
      <c r="Y30" s="112">
        <f t="shared" si="31"/>
        <v>0.89464643637643149</v>
      </c>
      <c r="Z30" s="112">
        <f t="shared" si="31"/>
        <v>0.89464643637643149</v>
      </c>
      <c r="AA30" s="112">
        <f t="shared" si="31"/>
        <v>0.89464643637643149</v>
      </c>
      <c r="AB30" s="112">
        <f t="shared" si="31"/>
        <v>0.89464643637643149</v>
      </c>
      <c r="AC30" s="112">
        <f t="shared" si="31"/>
        <v>0.89464643637643149</v>
      </c>
      <c r="AD30" s="112">
        <f t="shared" si="31"/>
        <v>0.89464643637643149</v>
      </c>
      <c r="AE30" s="112">
        <f t="shared" si="31"/>
        <v>0.89464643637643149</v>
      </c>
      <c r="AF30" s="112">
        <f t="shared" si="31"/>
        <v>0.89464643637643149</v>
      </c>
      <c r="AG30" s="112">
        <f t="shared" si="31"/>
        <v>0.89464643637643149</v>
      </c>
      <c r="AH30" s="112">
        <f t="shared" si="31"/>
        <v>0.89464643637643149</v>
      </c>
      <c r="AI30" s="112">
        <f t="shared" si="31"/>
        <v>0.89464643637643149</v>
      </c>
      <c r="AJ30" s="112">
        <f t="shared" ref="AJ30:AR30" si="32">AI30</f>
        <v>0.89464643637643149</v>
      </c>
      <c r="AK30" s="112">
        <f t="shared" si="32"/>
        <v>0.89464643637643149</v>
      </c>
      <c r="AL30" s="112">
        <f t="shared" si="32"/>
        <v>0.89464643637643149</v>
      </c>
      <c r="AM30" s="112">
        <f t="shared" si="32"/>
        <v>0.89464643637643149</v>
      </c>
      <c r="AN30" s="112">
        <f t="shared" si="32"/>
        <v>0.89464643637643149</v>
      </c>
      <c r="AO30" s="112">
        <f t="shared" si="32"/>
        <v>0.89464643637643149</v>
      </c>
      <c r="AP30" s="112">
        <f t="shared" si="32"/>
        <v>0.89464643637643149</v>
      </c>
      <c r="AQ30" s="112">
        <f t="shared" si="32"/>
        <v>0.89464643637643149</v>
      </c>
      <c r="AR30" s="112">
        <f t="shared" si="32"/>
        <v>0.89464643637643149</v>
      </c>
    </row>
    <row r="31" spans="1:54">
      <c r="B31" s="216" t="s">
        <v>109</v>
      </c>
      <c r="C31" s="81" t="s">
        <v>83</v>
      </c>
      <c r="E31" s="787">
        <f t="shared" ref="E31:AR31" si="33">IF(E21=1,0,34%)</f>
        <v>0</v>
      </c>
      <c r="F31" s="787">
        <f t="shared" si="33"/>
        <v>0</v>
      </c>
      <c r="G31" s="787">
        <f t="shared" si="33"/>
        <v>0</v>
      </c>
      <c r="H31" s="787">
        <f t="shared" si="33"/>
        <v>0</v>
      </c>
      <c r="I31" s="787">
        <f t="shared" si="33"/>
        <v>0</v>
      </c>
      <c r="J31" s="787">
        <f t="shared" si="33"/>
        <v>0</v>
      </c>
      <c r="K31" s="787">
        <f t="shared" si="33"/>
        <v>0</v>
      </c>
      <c r="L31" s="787">
        <f t="shared" si="33"/>
        <v>0</v>
      </c>
      <c r="M31" s="787">
        <f t="shared" si="33"/>
        <v>0</v>
      </c>
      <c r="N31" s="787">
        <f t="shared" si="33"/>
        <v>0</v>
      </c>
      <c r="O31" s="787">
        <f t="shared" si="33"/>
        <v>0</v>
      </c>
      <c r="P31" s="787">
        <f t="shared" si="33"/>
        <v>0</v>
      </c>
      <c r="Q31" s="787">
        <f t="shared" si="33"/>
        <v>0</v>
      </c>
      <c r="R31" s="787">
        <f t="shared" si="33"/>
        <v>0</v>
      </c>
      <c r="S31" s="787">
        <f t="shared" si="33"/>
        <v>0</v>
      </c>
      <c r="T31" s="787">
        <f t="shared" si="33"/>
        <v>0</v>
      </c>
      <c r="U31" s="787">
        <f t="shared" si="33"/>
        <v>0</v>
      </c>
      <c r="V31" s="787">
        <f t="shared" si="33"/>
        <v>0</v>
      </c>
      <c r="W31" s="787">
        <f t="shared" si="33"/>
        <v>0</v>
      </c>
      <c r="X31" s="787">
        <f t="shared" si="33"/>
        <v>0</v>
      </c>
      <c r="Y31" s="787">
        <f t="shared" si="33"/>
        <v>0</v>
      </c>
      <c r="Z31" s="787">
        <f t="shared" si="33"/>
        <v>0</v>
      </c>
      <c r="AA31" s="787">
        <f t="shared" si="33"/>
        <v>0</v>
      </c>
      <c r="AB31" s="787">
        <f t="shared" si="33"/>
        <v>0</v>
      </c>
      <c r="AC31" s="787">
        <f t="shared" si="33"/>
        <v>0</v>
      </c>
      <c r="AD31" s="787">
        <f t="shared" si="33"/>
        <v>0</v>
      </c>
      <c r="AE31" s="787">
        <f t="shared" si="33"/>
        <v>0</v>
      </c>
      <c r="AF31" s="787">
        <f t="shared" si="33"/>
        <v>0</v>
      </c>
      <c r="AG31" s="787">
        <f t="shared" si="33"/>
        <v>0</v>
      </c>
      <c r="AH31" s="787">
        <f t="shared" si="33"/>
        <v>0</v>
      </c>
      <c r="AI31" s="787">
        <f t="shared" si="33"/>
        <v>0</v>
      </c>
      <c r="AJ31" s="787">
        <f t="shared" si="33"/>
        <v>0</v>
      </c>
      <c r="AK31" s="787">
        <f t="shared" si="33"/>
        <v>0</v>
      </c>
      <c r="AL31" s="787">
        <f t="shared" si="33"/>
        <v>0</v>
      </c>
      <c r="AM31" s="787">
        <f t="shared" si="33"/>
        <v>0</v>
      </c>
      <c r="AN31" s="787">
        <f t="shared" si="33"/>
        <v>0</v>
      </c>
      <c r="AO31" s="787">
        <f t="shared" si="33"/>
        <v>0</v>
      </c>
      <c r="AP31" s="787">
        <f t="shared" si="33"/>
        <v>0</v>
      </c>
      <c r="AQ31" s="787">
        <f t="shared" si="33"/>
        <v>0</v>
      </c>
      <c r="AR31" s="787">
        <f t="shared" si="33"/>
        <v>0</v>
      </c>
    </row>
    <row r="32" spans="1:54" ht="13" customHeight="1">
      <c r="B32" s="441" t="s">
        <v>388</v>
      </c>
      <c r="C32" s="81" t="s">
        <v>216</v>
      </c>
      <c r="E32" s="112">
        <f t="shared" ref="E32:AR32" si="34">E30/((1-E25)/((1-E25)+E25*(1-E31)))</f>
        <v>1.3472687774044765</v>
      </c>
      <c r="F32" s="112">
        <f t="shared" si="34"/>
        <v>1.3472687774044765</v>
      </c>
      <c r="G32" s="112">
        <f t="shared" si="34"/>
        <v>1.3472687774044765</v>
      </c>
      <c r="H32" s="112">
        <f t="shared" si="34"/>
        <v>1.3472687774044765</v>
      </c>
      <c r="I32" s="112">
        <f t="shared" si="34"/>
        <v>1.3472687774044765</v>
      </c>
      <c r="J32" s="112">
        <f t="shared" si="34"/>
        <v>1.3472687774044765</v>
      </c>
      <c r="K32" s="112">
        <f t="shared" si="34"/>
        <v>1.3472687774044765</v>
      </c>
      <c r="L32" s="112">
        <f t="shared" si="34"/>
        <v>1.3472687774044765</v>
      </c>
      <c r="M32" s="112">
        <f t="shared" si="34"/>
        <v>1.3472687774044765</v>
      </c>
      <c r="N32" s="112">
        <f t="shared" si="34"/>
        <v>1.3472687774044765</v>
      </c>
      <c r="O32" s="112">
        <f t="shared" si="34"/>
        <v>1.3472687774044765</v>
      </c>
      <c r="P32" s="112">
        <f t="shared" si="34"/>
        <v>1.3472687774044765</v>
      </c>
      <c r="Q32" s="112">
        <f t="shared" si="34"/>
        <v>1.3472687774044765</v>
      </c>
      <c r="R32" s="112">
        <f t="shared" si="34"/>
        <v>1.3472687774044765</v>
      </c>
      <c r="S32" s="112">
        <f t="shared" si="34"/>
        <v>1.3472687774044765</v>
      </c>
      <c r="T32" s="112">
        <f t="shared" si="34"/>
        <v>1.3472687774044765</v>
      </c>
      <c r="U32" s="112">
        <f t="shared" si="34"/>
        <v>1.3472687774044765</v>
      </c>
      <c r="V32" s="112">
        <f t="shared" si="34"/>
        <v>1.3472687774044765</v>
      </c>
      <c r="W32" s="112">
        <f t="shared" si="34"/>
        <v>1.3472687774044765</v>
      </c>
      <c r="X32" s="112">
        <f t="shared" si="34"/>
        <v>1.3472687774044765</v>
      </c>
      <c r="Y32" s="112">
        <f t="shared" si="34"/>
        <v>1.3472687774044765</v>
      </c>
      <c r="Z32" s="112">
        <f t="shared" si="34"/>
        <v>1.3472687774044765</v>
      </c>
      <c r="AA32" s="112">
        <f t="shared" si="34"/>
        <v>1.3472687774044765</v>
      </c>
      <c r="AB32" s="112">
        <f t="shared" si="34"/>
        <v>1.3472687774044765</v>
      </c>
      <c r="AC32" s="112">
        <f t="shared" si="34"/>
        <v>1.3472687774044765</v>
      </c>
      <c r="AD32" s="112">
        <f t="shared" si="34"/>
        <v>1.3472687774044765</v>
      </c>
      <c r="AE32" s="112">
        <f t="shared" si="34"/>
        <v>1.3472687774044765</v>
      </c>
      <c r="AF32" s="112">
        <f t="shared" si="34"/>
        <v>1.3472687774044765</v>
      </c>
      <c r="AG32" s="112">
        <f t="shared" si="34"/>
        <v>1.3472687774044765</v>
      </c>
      <c r="AH32" s="112">
        <f t="shared" si="34"/>
        <v>1.3472687774044765</v>
      </c>
      <c r="AI32" s="112">
        <f t="shared" si="34"/>
        <v>1.3472687774044765</v>
      </c>
      <c r="AJ32" s="112">
        <f t="shared" si="34"/>
        <v>1.3472687774044765</v>
      </c>
      <c r="AK32" s="112">
        <f t="shared" si="34"/>
        <v>1.3472687774044765</v>
      </c>
      <c r="AL32" s="112">
        <f t="shared" si="34"/>
        <v>1.3472687774044765</v>
      </c>
      <c r="AM32" s="112">
        <f t="shared" si="34"/>
        <v>1.3472687774044765</v>
      </c>
      <c r="AN32" s="112">
        <f t="shared" si="34"/>
        <v>1.3472687774044765</v>
      </c>
      <c r="AO32" s="112">
        <f t="shared" si="34"/>
        <v>1.3472687774044765</v>
      </c>
      <c r="AP32" s="112">
        <f t="shared" si="34"/>
        <v>1.3472687774044765</v>
      </c>
      <c r="AQ32" s="112">
        <f t="shared" si="34"/>
        <v>1.3472687774044765</v>
      </c>
      <c r="AR32" s="112">
        <f t="shared" si="34"/>
        <v>1.3472687774044765</v>
      </c>
    </row>
    <row r="33" spans="1:54">
      <c r="B33" s="438" t="s">
        <v>391</v>
      </c>
      <c r="C33" s="74" t="s">
        <v>83</v>
      </c>
      <c r="D33" s="74"/>
      <c r="E33" s="439">
        <f>E27+E28*E32+E29/100</f>
        <v>0.16663313074623062</v>
      </c>
      <c r="F33" s="439">
        <f t="shared" ref="F33:AR33" si="35">F27+F28*F32+F29/100</f>
        <v>0.16663313074623062</v>
      </c>
      <c r="G33" s="439">
        <f t="shared" si="35"/>
        <v>0.16663313074623062</v>
      </c>
      <c r="H33" s="439">
        <f t="shared" si="35"/>
        <v>0.16663313074623062</v>
      </c>
      <c r="I33" s="439">
        <f t="shared" si="35"/>
        <v>0.16663313074623062</v>
      </c>
      <c r="J33" s="439">
        <f t="shared" si="35"/>
        <v>0.16663313074623062</v>
      </c>
      <c r="K33" s="439">
        <f t="shared" si="35"/>
        <v>0.16663313074623062</v>
      </c>
      <c r="L33" s="439">
        <f t="shared" si="35"/>
        <v>0.16663313074623062</v>
      </c>
      <c r="M33" s="439">
        <f t="shared" si="35"/>
        <v>0.16663313074623062</v>
      </c>
      <c r="N33" s="439">
        <f t="shared" si="35"/>
        <v>0.16663313074623062</v>
      </c>
      <c r="O33" s="439">
        <f t="shared" si="35"/>
        <v>0.16663313074623062</v>
      </c>
      <c r="P33" s="439">
        <f t="shared" si="35"/>
        <v>0.16663313074623062</v>
      </c>
      <c r="Q33" s="439">
        <f t="shared" si="35"/>
        <v>0.16663313074623062</v>
      </c>
      <c r="R33" s="439">
        <f t="shared" si="35"/>
        <v>0.16663313074623062</v>
      </c>
      <c r="S33" s="439">
        <f t="shared" si="35"/>
        <v>0.16663313074623062</v>
      </c>
      <c r="T33" s="439">
        <f t="shared" si="35"/>
        <v>0.16663313074623062</v>
      </c>
      <c r="U33" s="439">
        <f t="shared" si="35"/>
        <v>0.16663313074623062</v>
      </c>
      <c r="V33" s="439">
        <f t="shared" si="35"/>
        <v>0.16663313074623062</v>
      </c>
      <c r="W33" s="439">
        <f t="shared" si="35"/>
        <v>0.16663313074623062</v>
      </c>
      <c r="X33" s="439">
        <f t="shared" si="35"/>
        <v>0.16663313074623062</v>
      </c>
      <c r="Y33" s="439">
        <f t="shared" si="35"/>
        <v>0.16663313074623062</v>
      </c>
      <c r="Z33" s="439">
        <f t="shared" si="35"/>
        <v>0.16663313074623062</v>
      </c>
      <c r="AA33" s="439">
        <f t="shared" si="35"/>
        <v>0.16663313074623062</v>
      </c>
      <c r="AB33" s="439">
        <f t="shared" si="35"/>
        <v>0.16663313074623062</v>
      </c>
      <c r="AC33" s="439">
        <f t="shared" si="35"/>
        <v>0.16663313074623062</v>
      </c>
      <c r="AD33" s="439">
        <f t="shared" si="35"/>
        <v>0.16663313074623062</v>
      </c>
      <c r="AE33" s="439">
        <f t="shared" si="35"/>
        <v>0.16663313074623062</v>
      </c>
      <c r="AF33" s="439">
        <f t="shared" si="35"/>
        <v>0.16663313074623062</v>
      </c>
      <c r="AG33" s="439">
        <f t="shared" si="35"/>
        <v>0.16663313074623062</v>
      </c>
      <c r="AH33" s="439">
        <f t="shared" si="35"/>
        <v>0.16663313074623062</v>
      </c>
      <c r="AI33" s="439">
        <f t="shared" si="35"/>
        <v>0.16663313074623062</v>
      </c>
      <c r="AJ33" s="439">
        <f t="shared" si="35"/>
        <v>0.16663313074623062</v>
      </c>
      <c r="AK33" s="439">
        <f t="shared" si="35"/>
        <v>0.16663313074623062</v>
      </c>
      <c r="AL33" s="439">
        <f t="shared" si="35"/>
        <v>0.16663313074623062</v>
      </c>
      <c r="AM33" s="439">
        <f t="shared" si="35"/>
        <v>0.16663313074623062</v>
      </c>
      <c r="AN33" s="439">
        <f t="shared" si="35"/>
        <v>0.16663313074623062</v>
      </c>
      <c r="AO33" s="439">
        <f t="shared" si="35"/>
        <v>0.16663313074623062</v>
      </c>
      <c r="AP33" s="439">
        <f t="shared" si="35"/>
        <v>0.16663313074623062</v>
      </c>
      <c r="AQ33" s="439">
        <f t="shared" si="35"/>
        <v>0.16663313074623062</v>
      </c>
      <c r="AR33" s="439">
        <f t="shared" si="35"/>
        <v>0.16663313074623062</v>
      </c>
    </row>
    <row r="34" spans="1:54" ht="13" customHeight="1">
      <c r="B34" s="438" t="s">
        <v>920</v>
      </c>
      <c r="C34" s="81" t="s">
        <v>83</v>
      </c>
      <c r="E34" s="788">
        <f>(1+E33)*(1+AVERAGE(E8:I8)/100)/(1+E12/100)-1</f>
        <v>0.1791449804977383</v>
      </c>
      <c r="F34" s="788">
        <f>$E34</f>
        <v>0.1791449804977383</v>
      </c>
      <c r="G34" s="788">
        <f t="shared" ref="G34:AR34" si="36">$E34</f>
        <v>0.1791449804977383</v>
      </c>
      <c r="H34" s="788">
        <f t="shared" si="36"/>
        <v>0.1791449804977383</v>
      </c>
      <c r="I34" s="788">
        <f t="shared" si="36"/>
        <v>0.1791449804977383</v>
      </c>
      <c r="J34" s="788">
        <f t="shared" si="36"/>
        <v>0.1791449804977383</v>
      </c>
      <c r="K34" s="788">
        <f t="shared" si="36"/>
        <v>0.1791449804977383</v>
      </c>
      <c r="L34" s="788">
        <f t="shared" si="36"/>
        <v>0.1791449804977383</v>
      </c>
      <c r="M34" s="788">
        <f t="shared" si="36"/>
        <v>0.1791449804977383</v>
      </c>
      <c r="N34" s="788">
        <f t="shared" si="36"/>
        <v>0.1791449804977383</v>
      </c>
      <c r="O34" s="788">
        <f t="shared" si="36"/>
        <v>0.1791449804977383</v>
      </c>
      <c r="P34" s="788">
        <f t="shared" si="36"/>
        <v>0.1791449804977383</v>
      </c>
      <c r="Q34" s="788">
        <f t="shared" si="36"/>
        <v>0.1791449804977383</v>
      </c>
      <c r="R34" s="788">
        <f t="shared" si="36"/>
        <v>0.1791449804977383</v>
      </c>
      <c r="S34" s="788">
        <f t="shared" si="36"/>
        <v>0.1791449804977383</v>
      </c>
      <c r="T34" s="788">
        <f t="shared" si="36"/>
        <v>0.1791449804977383</v>
      </c>
      <c r="U34" s="788">
        <f t="shared" si="36"/>
        <v>0.1791449804977383</v>
      </c>
      <c r="V34" s="788">
        <f t="shared" si="36"/>
        <v>0.1791449804977383</v>
      </c>
      <c r="W34" s="788">
        <f t="shared" si="36"/>
        <v>0.1791449804977383</v>
      </c>
      <c r="X34" s="788">
        <f t="shared" si="36"/>
        <v>0.1791449804977383</v>
      </c>
      <c r="Y34" s="788">
        <f t="shared" si="36"/>
        <v>0.1791449804977383</v>
      </c>
      <c r="Z34" s="788">
        <f t="shared" si="36"/>
        <v>0.1791449804977383</v>
      </c>
      <c r="AA34" s="788">
        <f t="shared" si="36"/>
        <v>0.1791449804977383</v>
      </c>
      <c r="AB34" s="788">
        <f t="shared" si="36"/>
        <v>0.1791449804977383</v>
      </c>
      <c r="AC34" s="788">
        <f t="shared" si="36"/>
        <v>0.1791449804977383</v>
      </c>
      <c r="AD34" s="788">
        <f t="shared" si="36"/>
        <v>0.1791449804977383</v>
      </c>
      <c r="AE34" s="788">
        <f t="shared" si="36"/>
        <v>0.1791449804977383</v>
      </c>
      <c r="AF34" s="788">
        <f t="shared" si="36"/>
        <v>0.1791449804977383</v>
      </c>
      <c r="AG34" s="788">
        <f t="shared" si="36"/>
        <v>0.1791449804977383</v>
      </c>
      <c r="AH34" s="788">
        <f t="shared" si="36"/>
        <v>0.1791449804977383</v>
      </c>
      <c r="AI34" s="788">
        <f t="shared" si="36"/>
        <v>0.1791449804977383</v>
      </c>
      <c r="AJ34" s="788">
        <f t="shared" si="36"/>
        <v>0.1791449804977383</v>
      </c>
      <c r="AK34" s="788">
        <f t="shared" si="36"/>
        <v>0.1791449804977383</v>
      </c>
      <c r="AL34" s="788">
        <f t="shared" si="36"/>
        <v>0.1791449804977383</v>
      </c>
      <c r="AM34" s="788">
        <f t="shared" si="36"/>
        <v>0.1791449804977383</v>
      </c>
      <c r="AN34" s="788">
        <f t="shared" si="36"/>
        <v>0.1791449804977383</v>
      </c>
      <c r="AO34" s="788">
        <f t="shared" si="36"/>
        <v>0.1791449804977383</v>
      </c>
      <c r="AP34" s="788">
        <f t="shared" si="36"/>
        <v>0.1791449804977383</v>
      </c>
      <c r="AQ34" s="788">
        <f t="shared" si="36"/>
        <v>0.1791449804977383</v>
      </c>
      <c r="AR34" s="788">
        <f t="shared" si="36"/>
        <v>0.1791449804977383</v>
      </c>
    </row>
    <row r="35" spans="1:54">
      <c r="A35" s="81"/>
      <c r="B35" s="789" t="s">
        <v>75</v>
      </c>
      <c r="C35" s="81" t="s">
        <v>83</v>
      </c>
      <c r="D35" s="93"/>
      <c r="E35" s="89">
        <f t="shared" ref="E35:AR35" si="37">E6</f>
        <v>4.0999999999999996</v>
      </c>
      <c r="F35" s="89">
        <f t="shared" si="37"/>
        <v>4.0999999999999996</v>
      </c>
      <c r="G35" s="89">
        <f t="shared" si="37"/>
        <v>4.0999999999999996</v>
      </c>
      <c r="H35" s="89">
        <f t="shared" si="37"/>
        <v>4.0999999999999996</v>
      </c>
      <c r="I35" s="89">
        <f t="shared" si="37"/>
        <v>4.0999999999999996</v>
      </c>
      <c r="J35" s="89">
        <f t="shared" si="37"/>
        <v>4.0999999999999996</v>
      </c>
      <c r="K35" s="89">
        <f t="shared" si="37"/>
        <v>4.0999999999999996</v>
      </c>
      <c r="L35" s="89">
        <f t="shared" si="37"/>
        <v>4.0999999999999996</v>
      </c>
      <c r="M35" s="89">
        <f t="shared" si="37"/>
        <v>4.0999999999999996</v>
      </c>
      <c r="N35" s="89">
        <f t="shared" si="37"/>
        <v>4.0999999999999996</v>
      </c>
      <c r="O35" s="89">
        <f t="shared" si="37"/>
        <v>4.0999999999999996</v>
      </c>
      <c r="P35" s="89">
        <f t="shared" si="37"/>
        <v>4.0999999999999996</v>
      </c>
      <c r="Q35" s="89">
        <f t="shared" si="37"/>
        <v>4.0999999999999996</v>
      </c>
      <c r="R35" s="89">
        <f t="shared" si="37"/>
        <v>4.0999999999999996</v>
      </c>
      <c r="S35" s="89">
        <f t="shared" si="37"/>
        <v>4.0999999999999996</v>
      </c>
      <c r="T35" s="89">
        <f t="shared" si="37"/>
        <v>4.0999999999999996</v>
      </c>
      <c r="U35" s="89">
        <f t="shared" si="37"/>
        <v>4.0999999999999996</v>
      </c>
      <c r="V35" s="89">
        <f t="shared" si="37"/>
        <v>4.0999999999999996</v>
      </c>
      <c r="W35" s="89">
        <f t="shared" si="37"/>
        <v>4.0999999999999996</v>
      </c>
      <c r="X35" s="89">
        <f t="shared" si="37"/>
        <v>4.0999999999999996</v>
      </c>
      <c r="Y35" s="89">
        <f t="shared" si="37"/>
        <v>4.0999999999999996</v>
      </c>
      <c r="Z35" s="89">
        <f t="shared" si="37"/>
        <v>4.0999999999999996</v>
      </c>
      <c r="AA35" s="89">
        <f t="shared" si="37"/>
        <v>4.0999999999999996</v>
      </c>
      <c r="AB35" s="89">
        <f t="shared" si="37"/>
        <v>4.0999999999999996</v>
      </c>
      <c r="AC35" s="89">
        <f t="shared" si="37"/>
        <v>4.0999999999999996</v>
      </c>
      <c r="AD35" s="89">
        <f t="shared" si="37"/>
        <v>4.0999999999999996</v>
      </c>
      <c r="AE35" s="89">
        <f t="shared" si="37"/>
        <v>4.0999999999999996</v>
      </c>
      <c r="AF35" s="89">
        <f t="shared" si="37"/>
        <v>4.0999999999999996</v>
      </c>
      <c r="AG35" s="89">
        <f t="shared" si="37"/>
        <v>4.0999999999999996</v>
      </c>
      <c r="AH35" s="89">
        <f t="shared" si="37"/>
        <v>4.0999999999999996</v>
      </c>
      <c r="AI35" s="89">
        <f t="shared" si="37"/>
        <v>4.0999999999999996</v>
      </c>
      <c r="AJ35" s="89">
        <f t="shared" si="37"/>
        <v>4.0999999999999996</v>
      </c>
      <c r="AK35" s="89">
        <f t="shared" si="37"/>
        <v>4.0999999999999996</v>
      </c>
      <c r="AL35" s="89">
        <f t="shared" si="37"/>
        <v>4.0999999999999996</v>
      </c>
      <c r="AM35" s="89">
        <f t="shared" si="37"/>
        <v>4.0999999999999996</v>
      </c>
      <c r="AN35" s="89">
        <f t="shared" si="37"/>
        <v>4.0999999999999996</v>
      </c>
      <c r="AO35" s="89">
        <f t="shared" si="37"/>
        <v>4.0999999999999996</v>
      </c>
      <c r="AP35" s="89">
        <f t="shared" si="37"/>
        <v>4.0999999999999996</v>
      </c>
      <c r="AQ35" s="89">
        <f t="shared" si="37"/>
        <v>4.0999999999999996</v>
      </c>
      <c r="AR35" s="89">
        <f t="shared" si="37"/>
        <v>4.0999999999999996</v>
      </c>
    </row>
    <row r="36" spans="1:54">
      <c r="A36" s="81"/>
      <c r="B36" s="789" t="s">
        <v>77</v>
      </c>
      <c r="C36" s="81" t="s">
        <v>83</v>
      </c>
      <c r="D36" s="93"/>
      <c r="E36" s="89">
        <f>((1+E35/100)*(1+AVERAGE(E8:I8)/100)-1)*100</f>
        <v>7.7205980000000007</v>
      </c>
      <c r="F36" s="89">
        <f>E36</f>
        <v>7.7205980000000007</v>
      </c>
      <c r="G36" s="89">
        <f t="shared" ref="G36:AR36" si="38">F36</f>
        <v>7.7205980000000007</v>
      </c>
      <c r="H36" s="89">
        <f t="shared" si="38"/>
        <v>7.7205980000000007</v>
      </c>
      <c r="I36" s="89">
        <f t="shared" si="38"/>
        <v>7.7205980000000007</v>
      </c>
      <c r="J36" s="89">
        <f t="shared" si="38"/>
        <v>7.7205980000000007</v>
      </c>
      <c r="K36" s="89">
        <f t="shared" si="38"/>
        <v>7.7205980000000007</v>
      </c>
      <c r="L36" s="89">
        <f t="shared" si="38"/>
        <v>7.7205980000000007</v>
      </c>
      <c r="M36" s="89">
        <f t="shared" si="38"/>
        <v>7.7205980000000007</v>
      </c>
      <c r="N36" s="89">
        <f t="shared" si="38"/>
        <v>7.7205980000000007</v>
      </c>
      <c r="O36" s="89">
        <f t="shared" si="38"/>
        <v>7.7205980000000007</v>
      </c>
      <c r="P36" s="89">
        <f t="shared" si="38"/>
        <v>7.7205980000000007</v>
      </c>
      <c r="Q36" s="89">
        <f t="shared" si="38"/>
        <v>7.7205980000000007</v>
      </c>
      <c r="R36" s="89">
        <f t="shared" si="38"/>
        <v>7.7205980000000007</v>
      </c>
      <c r="S36" s="89">
        <f t="shared" si="38"/>
        <v>7.7205980000000007</v>
      </c>
      <c r="T36" s="89">
        <f t="shared" si="38"/>
        <v>7.7205980000000007</v>
      </c>
      <c r="U36" s="89">
        <f t="shared" si="38"/>
        <v>7.7205980000000007</v>
      </c>
      <c r="V36" s="89">
        <f t="shared" si="38"/>
        <v>7.7205980000000007</v>
      </c>
      <c r="W36" s="89">
        <f t="shared" si="38"/>
        <v>7.7205980000000007</v>
      </c>
      <c r="X36" s="89">
        <f t="shared" si="38"/>
        <v>7.7205980000000007</v>
      </c>
      <c r="Y36" s="89">
        <f t="shared" si="38"/>
        <v>7.7205980000000007</v>
      </c>
      <c r="Z36" s="89">
        <f t="shared" si="38"/>
        <v>7.7205980000000007</v>
      </c>
      <c r="AA36" s="89">
        <f t="shared" si="38"/>
        <v>7.7205980000000007</v>
      </c>
      <c r="AB36" s="89">
        <f t="shared" si="38"/>
        <v>7.7205980000000007</v>
      </c>
      <c r="AC36" s="89">
        <f t="shared" si="38"/>
        <v>7.7205980000000007</v>
      </c>
      <c r="AD36" s="89">
        <f t="shared" si="38"/>
        <v>7.7205980000000007</v>
      </c>
      <c r="AE36" s="89">
        <f t="shared" si="38"/>
        <v>7.7205980000000007</v>
      </c>
      <c r="AF36" s="89">
        <f t="shared" si="38"/>
        <v>7.7205980000000007</v>
      </c>
      <c r="AG36" s="89">
        <f t="shared" si="38"/>
        <v>7.7205980000000007</v>
      </c>
      <c r="AH36" s="89">
        <f t="shared" si="38"/>
        <v>7.7205980000000007</v>
      </c>
      <c r="AI36" s="89">
        <f t="shared" si="38"/>
        <v>7.7205980000000007</v>
      </c>
      <c r="AJ36" s="89">
        <f t="shared" si="38"/>
        <v>7.7205980000000007</v>
      </c>
      <c r="AK36" s="89">
        <f t="shared" si="38"/>
        <v>7.7205980000000007</v>
      </c>
      <c r="AL36" s="89">
        <f t="shared" si="38"/>
        <v>7.7205980000000007</v>
      </c>
      <c r="AM36" s="89">
        <f t="shared" si="38"/>
        <v>7.7205980000000007</v>
      </c>
      <c r="AN36" s="89">
        <f t="shared" si="38"/>
        <v>7.7205980000000007</v>
      </c>
      <c r="AO36" s="89">
        <f t="shared" si="38"/>
        <v>7.7205980000000007</v>
      </c>
      <c r="AP36" s="89">
        <f t="shared" si="38"/>
        <v>7.7205980000000007</v>
      </c>
      <c r="AQ36" s="89">
        <f t="shared" si="38"/>
        <v>7.7205980000000007</v>
      </c>
      <c r="AR36" s="89">
        <f t="shared" si="38"/>
        <v>7.7205980000000007</v>
      </c>
    </row>
    <row r="37" spans="1:54">
      <c r="A37" s="81"/>
      <c r="B37" s="789" t="s">
        <v>110</v>
      </c>
      <c r="C37" s="81" t="s">
        <v>83</v>
      </c>
      <c r="D37" s="93"/>
      <c r="E37" s="89">
        <f>((1+1.1/100)*(1+2.5/100)-1)*100</f>
        <v>3.6274999999999835</v>
      </c>
      <c r="F37" s="89">
        <f t="shared" ref="F37:AI37" si="39">E37</f>
        <v>3.6274999999999835</v>
      </c>
      <c r="G37" s="89">
        <f t="shared" si="39"/>
        <v>3.6274999999999835</v>
      </c>
      <c r="H37" s="89">
        <f t="shared" si="39"/>
        <v>3.6274999999999835</v>
      </c>
      <c r="I37" s="89">
        <f t="shared" si="39"/>
        <v>3.6274999999999835</v>
      </c>
      <c r="J37" s="89">
        <f t="shared" si="39"/>
        <v>3.6274999999999835</v>
      </c>
      <c r="K37" s="89">
        <f t="shared" si="39"/>
        <v>3.6274999999999835</v>
      </c>
      <c r="L37" s="89">
        <f t="shared" si="39"/>
        <v>3.6274999999999835</v>
      </c>
      <c r="M37" s="89">
        <f t="shared" si="39"/>
        <v>3.6274999999999835</v>
      </c>
      <c r="N37" s="89">
        <f t="shared" si="39"/>
        <v>3.6274999999999835</v>
      </c>
      <c r="O37" s="89">
        <f t="shared" si="39"/>
        <v>3.6274999999999835</v>
      </c>
      <c r="P37" s="89">
        <f t="shared" si="39"/>
        <v>3.6274999999999835</v>
      </c>
      <c r="Q37" s="89">
        <f t="shared" si="39"/>
        <v>3.6274999999999835</v>
      </c>
      <c r="R37" s="89">
        <f t="shared" si="39"/>
        <v>3.6274999999999835</v>
      </c>
      <c r="S37" s="89">
        <f t="shared" si="39"/>
        <v>3.6274999999999835</v>
      </c>
      <c r="T37" s="89">
        <f t="shared" si="39"/>
        <v>3.6274999999999835</v>
      </c>
      <c r="U37" s="89">
        <f t="shared" si="39"/>
        <v>3.6274999999999835</v>
      </c>
      <c r="V37" s="89">
        <f t="shared" si="39"/>
        <v>3.6274999999999835</v>
      </c>
      <c r="W37" s="89">
        <f t="shared" si="39"/>
        <v>3.6274999999999835</v>
      </c>
      <c r="X37" s="89">
        <f t="shared" si="39"/>
        <v>3.6274999999999835</v>
      </c>
      <c r="Y37" s="89">
        <f t="shared" si="39"/>
        <v>3.6274999999999835</v>
      </c>
      <c r="Z37" s="89">
        <f t="shared" si="39"/>
        <v>3.6274999999999835</v>
      </c>
      <c r="AA37" s="89">
        <f t="shared" si="39"/>
        <v>3.6274999999999835</v>
      </c>
      <c r="AB37" s="89">
        <f t="shared" si="39"/>
        <v>3.6274999999999835</v>
      </c>
      <c r="AC37" s="89">
        <f t="shared" si="39"/>
        <v>3.6274999999999835</v>
      </c>
      <c r="AD37" s="89">
        <f t="shared" si="39"/>
        <v>3.6274999999999835</v>
      </c>
      <c r="AE37" s="89">
        <f t="shared" si="39"/>
        <v>3.6274999999999835</v>
      </c>
      <c r="AF37" s="89">
        <f t="shared" si="39"/>
        <v>3.6274999999999835</v>
      </c>
      <c r="AG37" s="89">
        <f t="shared" si="39"/>
        <v>3.6274999999999835</v>
      </c>
      <c r="AH37" s="89">
        <f t="shared" si="39"/>
        <v>3.6274999999999835</v>
      </c>
      <c r="AI37" s="89">
        <f t="shared" si="39"/>
        <v>3.6274999999999835</v>
      </c>
      <c r="AJ37" s="89">
        <f t="shared" ref="AJ37:AR37" si="40">AI37</f>
        <v>3.6274999999999835</v>
      </c>
      <c r="AK37" s="89">
        <f t="shared" si="40"/>
        <v>3.6274999999999835</v>
      </c>
      <c r="AL37" s="89">
        <f t="shared" si="40"/>
        <v>3.6274999999999835</v>
      </c>
      <c r="AM37" s="89">
        <f t="shared" si="40"/>
        <v>3.6274999999999835</v>
      </c>
      <c r="AN37" s="89">
        <f t="shared" si="40"/>
        <v>3.6274999999999835</v>
      </c>
      <c r="AO37" s="89">
        <f t="shared" si="40"/>
        <v>3.6274999999999835</v>
      </c>
      <c r="AP37" s="89">
        <f t="shared" si="40"/>
        <v>3.6274999999999835</v>
      </c>
      <c r="AQ37" s="89">
        <f t="shared" si="40"/>
        <v>3.6274999999999835</v>
      </c>
      <c r="AR37" s="89">
        <f t="shared" si="40"/>
        <v>3.6274999999999835</v>
      </c>
    </row>
    <row r="38" spans="1:54">
      <c r="B38" s="438" t="s">
        <v>921</v>
      </c>
      <c r="C38" s="81" t="s">
        <v>83</v>
      </c>
      <c r="D38" s="74"/>
      <c r="E38" s="439">
        <f>((1+E36/100)*(1+E37/100)-1)*(1-E31)</f>
        <v>0.11628162692449973</v>
      </c>
      <c r="F38" s="439">
        <f t="shared" ref="F38:AR38" si="41">((1+F36/100)*(1+F37/100)-1)*(1-F31)</f>
        <v>0.11628162692449973</v>
      </c>
      <c r="G38" s="439">
        <f t="shared" si="41"/>
        <v>0.11628162692449973</v>
      </c>
      <c r="H38" s="439">
        <f t="shared" si="41"/>
        <v>0.11628162692449973</v>
      </c>
      <c r="I38" s="439">
        <f t="shared" si="41"/>
        <v>0.11628162692449973</v>
      </c>
      <c r="J38" s="439">
        <f t="shared" si="41"/>
        <v>0.11628162692449973</v>
      </c>
      <c r="K38" s="439">
        <f t="shared" si="41"/>
        <v>0.11628162692449973</v>
      </c>
      <c r="L38" s="439">
        <f t="shared" si="41"/>
        <v>0.11628162692449973</v>
      </c>
      <c r="M38" s="439">
        <f t="shared" si="41"/>
        <v>0.11628162692449973</v>
      </c>
      <c r="N38" s="439">
        <f t="shared" si="41"/>
        <v>0.11628162692449973</v>
      </c>
      <c r="O38" s="439">
        <f t="shared" si="41"/>
        <v>0.11628162692449973</v>
      </c>
      <c r="P38" s="439">
        <f t="shared" si="41"/>
        <v>0.11628162692449973</v>
      </c>
      <c r="Q38" s="439">
        <f t="shared" si="41"/>
        <v>0.11628162692449973</v>
      </c>
      <c r="R38" s="439">
        <f t="shared" si="41"/>
        <v>0.11628162692449973</v>
      </c>
      <c r="S38" s="439">
        <f t="shared" si="41"/>
        <v>0.11628162692449973</v>
      </c>
      <c r="T38" s="439">
        <f t="shared" si="41"/>
        <v>0.11628162692449973</v>
      </c>
      <c r="U38" s="439">
        <f t="shared" si="41"/>
        <v>0.11628162692449973</v>
      </c>
      <c r="V38" s="439">
        <f t="shared" si="41"/>
        <v>0.11628162692449973</v>
      </c>
      <c r="W38" s="439">
        <f t="shared" si="41"/>
        <v>0.11628162692449973</v>
      </c>
      <c r="X38" s="439">
        <f t="shared" si="41"/>
        <v>0.11628162692449973</v>
      </c>
      <c r="Y38" s="439">
        <f t="shared" si="41"/>
        <v>0.11628162692449973</v>
      </c>
      <c r="Z38" s="439">
        <f t="shared" si="41"/>
        <v>0.11628162692449973</v>
      </c>
      <c r="AA38" s="439">
        <f t="shared" si="41"/>
        <v>0.11628162692449973</v>
      </c>
      <c r="AB38" s="439">
        <f t="shared" si="41"/>
        <v>0.11628162692449973</v>
      </c>
      <c r="AC38" s="439">
        <f t="shared" si="41"/>
        <v>0.11628162692449973</v>
      </c>
      <c r="AD38" s="439">
        <f t="shared" si="41"/>
        <v>0.11628162692449973</v>
      </c>
      <c r="AE38" s="439">
        <f t="shared" si="41"/>
        <v>0.11628162692449973</v>
      </c>
      <c r="AF38" s="439">
        <f t="shared" si="41"/>
        <v>0.11628162692449973</v>
      </c>
      <c r="AG38" s="439">
        <f t="shared" si="41"/>
        <v>0.11628162692449973</v>
      </c>
      <c r="AH38" s="439">
        <f t="shared" si="41"/>
        <v>0.11628162692449973</v>
      </c>
      <c r="AI38" s="439">
        <f t="shared" si="41"/>
        <v>0.11628162692449973</v>
      </c>
      <c r="AJ38" s="439">
        <f t="shared" si="41"/>
        <v>0.11628162692449973</v>
      </c>
      <c r="AK38" s="439">
        <f t="shared" si="41"/>
        <v>0.11628162692449973</v>
      </c>
      <c r="AL38" s="439">
        <f t="shared" si="41"/>
        <v>0.11628162692449973</v>
      </c>
      <c r="AM38" s="439">
        <f t="shared" si="41"/>
        <v>0.11628162692449973</v>
      </c>
      <c r="AN38" s="439">
        <f t="shared" si="41"/>
        <v>0.11628162692449973</v>
      </c>
      <c r="AO38" s="439">
        <f t="shared" si="41"/>
        <v>0.11628162692449973</v>
      </c>
      <c r="AP38" s="439">
        <f t="shared" si="41"/>
        <v>0.11628162692449973</v>
      </c>
      <c r="AQ38" s="439">
        <f t="shared" si="41"/>
        <v>0.11628162692449973</v>
      </c>
      <c r="AR38" s="439">
        <f t="shared" si="41"/>
        <v>0.11628162692449973</v>
      </c>
    </row>
    <row r="39" spans="1:54">
      <c r="B39" s="438" t="s">
        <v>1333</v>
      </c>
      <c r="C39" s="81" t="s">
        <v>83</v>
      </c>
      <c r="D39" s="74"/>
      <c r="E39" s="439">
        <f>(1+E38)/(1+AVERAGE(E8:I8)/100)-1</f>
        <v>7.876227499999966E-2</v>
      </c>
      <c r="F39" s="439">
        <f>$E39</f>
        <v>7.876227499999966E-2</v>
      </c>
      <c r="G39" s="439">
        <f t="shared" ref="G39:AR39" si="42">$E39</f>
        <v>7.876227499999966E-2</v>
      </c>
      <c r="H39" s="439">
        <f t="shared" si="42"/>
        <v>7.876227499999966E-2</v>
      </c>
      <c r="I39" s="439">
        <f t="shared" si="42"/>
        <v>7.876227499999966E-2</v>
      </c>
      <c r="J39" s="439">
        <f t="shared" si="42"/>
        <v>7.876227499999966E-2</v>
      </c>
      <c r="K39" s="439">
        <f t="shared" si="42"/>
        <v>7.876227499999966E-2</v>
      </c>
      <c r="L39" s="439">
        <f t="shared" si="42"/>
        <v>7.876227499999966E-2</v>
      </c>
      <c r="M39" s="439">
        <f t="shared" si="42"/>
        <v>7.876227499999966E-2</v>
      </c>
      <c r="N39" s="439">
        <f t="shared" si="42"/>
        <v>7.876227499999966E-2</v>
      </c>
      <c r="O39" s="439">
        <f t="shared" si="42"/>
        <v>7.876227499999966E-2</v>
      </c>
      <c r="P39" s="439">
        <f t="shared" si="42"/>
        <v>7.876227499999966E-2</v>
      </c>
      <c r="Q39" s="439">
        <f t="shared" si="42"/>
        <v>7.876227499999966E-2</v>
      </c>
      <c r="R39" s="439">
        <f t="shared" si="42"/>
        <v>7.876227499999966E-2</v>
      </c>
      <c r="S39" s="439">
        <f t="shared" si="42"/>
        <v>7.876227499999966E-2</v>
      </c>
      <c r="T39" s="439">
        <f t="shared" si="42"/>
        <v>7.876227499999966E-2</v>
      </c>
      <c r="U39" s="439">
        <f t="shared" si="42"/>
        <v>7.876227499999966E-2</v>
      </c>
      <c r="V39" s="439">
        <f t="shared" si="42"/>
        <v>7.876227499999966E-2</v>
      </c>
      <c r="W39" s="439">
        <f t="shared" si="42"/>
        <v>7.876227499999966E-2</v>
      </c>
      <c r="X39" s="439">
        <f t="shared" si="42"/>
        <v>7.876227499999966E-2</v>
      </c>
      <c r="Y39" s="439">
        <f t="shared" si="42"/>
        <v>7.876227499999966E-2</v>
      </c>
      <c r="Z39" s="439">
        <f t="shared" si="42"/>
        <v>7.876227499999966E-2</v>
      </c>
      <c r="AA39" s="439">
        <f t="shared" si="42"/>
        <v>7.876227499999966E-2</v>
      </c>
      <c r="AB39" s="439">
        <f t="shared" si="42"/>
        <v>7.876227499999966E-2</v>
      </c>
      <c r="AC39" s="439">
        <f t="shared" si="42"/>
        <v>7.876227499999966E-2</v>
      </c>
      <c r="AD39" s="439">
        <f t="shared" si="42"/>
        <v>7.876227499999966E-2</v>
      </c>
      <c r="AE39" s="439">
        <f t="shared" si="42"/>
        <v>7.876227499999966E-2</v>
      </c>
      <c r="AF39" s="439">
        <f t="shared" si="42"/>
        <v>7.876227499999966E-2</v>
      </c>
      <c r="AG39" s="439">
        <f t="shared" si="42"/>
        <v>7.876227499999966E-2</v>
      </c>
      <c r="AH39" s="439">
        <f t="shared" si="42"/>
        <v>7.876227499999966E-2</v>
      </c>
      <c r="AI39" s="439">
        <f t="shared" si="42"/>
        <v>7.876227499999966E-2</v>
      </c>
      <c r="AJ39" s="439">
        <f t="shared" si="42"/>
        <v>7.876227499999966E-2</v>
      </c>
      <c r="AK39" s="439">
        <f t="shared" si="42"/>
        <v>7.876227499999966E-2</v>
      </c>
      <c r="AL39" s="439">
        <f t="shared" si="42"/>
        <v>7.876227499999966E-2</v>
      </c>
      <c r="AM39" s="439">
        <f t="shared" si="42"/>
        <v>7.876227499999966E-2</v>
      </c>
      <c r="AN39" s="439">
        <f t="shared" si="42"/>
        <v>7.876227499999966E-2</v>
      </c>
      <c r="AO39" s="439">
        <f t="shared" si="42"/>
        <v>7.876227499999966E-2</v>
      </c>
      <c r="AP39" s="439">
        <f t="shared" si="42"/>
        <v>7.876227499999966E-2</v>
      </c>
      <c r="AQ39" s="439">
        <f t="shared" si="42"/>
        <v>7.876227499999966E-2</v>
      </c>
      <c r="AR39" s="439">
        <f t="shared" si="42"/>
        <v>7.876227499999966E-2</v>
      </c>
    </row>
    <row r="40" spans="1:54">
      <c r="B40" s="100" t="s">
        <v>922</v>
      </c>
      <c r="C40" s="81" t="s">
        <v>83</v>
      </c>
      <c r="E40" s="343">
        <f t="shared" ref="E40:AR40" si="43">E38*E25+E34*E26</f>
        <v>0.15802569180316275</v>
      </c>
      <c r="F40" s="343">
        <f t="shared" si="43"/>
        <v>0.15802569180316275</v>
      </c>
      <c r="G40" s="343">
        <f t="shared" si="43"/>
        <v>0.15802569180316275</v>
      </c>
      <c r="H40" s="343">
        <f t="shared" si="43"/>
        <v>0.15802569180316275</v>
      </c>
      <c r="I40" s="343">
        <f t="shared" si="43"/>
        <v>0.15802569180316275</v>
      </c>
      <c r="J40" s="343">
        <f t="shared" si="43"/>
        <v>0.15802569180316275</v>
      </c>
      <c r="K40" s="343">
        <f t="shared" si="43"/>
        <v>0.15802569180316275</v>
      </c>
      <c r="L40" s="343">
        <f t="shared" si="43"/>
        <v>0.15802569180316275</v>
      </c>
      <c r="M40" s="343">
        <f t="shared" si="43"/>
        <v>0.15802569180316275</v>
      </c>
      <c r="N40" s="343">
        <f t="shared" si="43"/>
        <v>0.15802569180316275</v>
      </c>
      <c r="O40" s="343">
        <f t="shared" si="43"/>
        <v>0.15802569180316275</v>
      </c>
      <c r="P40" s="343">
        <f t="shared" si="43"/>
        <v>0.15802569180316275</v>
      </c>
      <c r="Q40" s="343">
        <f t="shared" si="43"/>
        <v>0.15802569180316275</v>
      </c>
      <c r="R40" s="343">
        <f t="shared" si="43"/>
        <v>0.15802569180316275</v>
      </c>
      <c r="S40" s="343">
        <f t="shared" si="43"/>
        <v>0.15802569180316275</v>
      </c>
      <c r="T40" s="343">
        <f t="shared" si="43"/>
        <v>0.15802569180316275</v>
      </c>
      <c r="U40" s="343">
        <f t="shared" si="43"/>
        <v>0.15802569180316275</v>
      </c>
      <c r="V40" s="343">
        <f t="shared" si="43"/>
        <v>0.15802569180316275</v>
      </c>
      <c r="W40" s="343">
        <f t="shared" si="43"/>
        <v>0.15802569180316275</v>
      </c>
      <c r="X40" s="343">
        <f t="shared" si="43"/>
        <v>0.15802569180316275</v>
      </c>
      <c r="Y40" s="343">
        <f t="shared" si="43"/>
        <v>0.15802569180316275</v>
      </c>
      <c r="Z40" s="343">
        <f t="shared" si="43"/>
        <v>0.15802569180316275</v>
      </c>
      <c r="AA40" s="343">
        <f t="shared" si="43"/>
        <v>0.15802569180316275</v>
      </c>
      <c r="AB40" s="343">
        <f t="shared" si="43"/>
        <v>0.15802569180316275</v>
      </c>
      <c r="AC40" s="343">
        <f t="shared" si="43"/>
        <v>0.15802569180316275</v>
      </c>
      <c r="AD40" s="343">
        <f t="shared" si="43"/>
        <v>0.15802569180316275</v>
      </c>
      <c r="AE40" s="343">
        <f t="shared" si="43"/>
        <v>0.15802569180316275</v>
      </c>
      <c r="AF40" s="343">
        <f t="shared" si="43"/>
        <v>0.15802569180316275</v>
      </c>
      <c r="AG40" s="343">
        <f t="shared" si="43"/>
        <v>0.15802569180316275</v>
      </c>
      <c r="AH40" s="343">
        <f t="shared" si="43"/>
        <v>0.15802569180316275</v>
      </c>
      <c r="AI40" s="343">
        <f t="shared" si="43"/>
        <v>0.15802569180316275</v>
      </c>
      <c r="AJ40" s="343">
        <f t="shared" si="43"/>
        <v>0.15802569180316275</v>
      </c>
      <c r="AK40" s="343">
        <f t="shared" si="43"/>
        <v>0.15802569180316275</v>
      </c>
      <c r="AL40" s="343">
        <f t="shared" si="43"/>
        <v>0.15802569180316275</v>
      </c>
      <c r="AM40" s="343">
        <f t="shared" si="43"/>
        <v>0.15802569180316275</v>
      </c>
      <c r="AN40" s="343">
        <f t="shared" si="43"/>
        <v>0.15802569180316275</v>
      </c>
      <c r="AO40" s="343">
        <f t="shared" si="43"/>
        <v>0.15802569180316275</v>
      </c>
      <c r="AP40" s="343">
        <f t="shared" si="43"/>
        <v>0.15802569180316275</v>
      </c>
      <c r="AQ40" s="343">
        <f t="shared" si="43"/>
        <v>0.15802569180316275</v>
      </c>
      <c r="AR40" s="343">
        <f t="shared" si="43"/>
        <v>0.15802569180316275</v>
      </c>
    </row>
    <row r="41" spans="1:54">
      <c r="B41" s="435" t="s">
        <v>435</v>
      </c>
      <c r="C41" s="436" t="s">
        <v>83</v>
      </c>
      <c r="D41" s="436"/>
      <c r="E41" s="437">
        <f>ROUND((1+E40)/(1+AVERAGE(E8:I8)/100)-1,4)</f>
        <v>0.1191</v>
      </c>
      <c r="F41" s="437">
        <f>E41</f>
        <v>0.1191</v>
      </c>
      <c r="G41" s="437">
        <f t="shared" ref="G41:AR41" si="44">F41</f>
        <v>0.1191</v>
      </c>
      <c r="H41" s="437">
        <f t="shared" si="44"/>
        <v>0.1191</v>
      </c>
      <c r="I41" s="437">
        <f t="shared" si="44"/>
        <v>0.1191</v>
      </c>
      <c r="J41" s="437">
        <f t="shared" si="44"/>
        <v>0.1191</v>
      </c>
      <c r="K41" s="437">
        <f t="shared" si="44"/>
        <v>0.1191</v>
      </c>
      <c r="L41" s="437">
        <f t="shared" si="44"/>
        <v>0.1191</v>
      </c>
      <c r="M41" s="437">
        <f t="shared" si="44"/>
        <v>0.1191</v>
      </c>
      <c r="N41" s="437">
        <f t="shared" si="44"/>
        <v>0.1191</v>
      </c>
      <c r="O41" s="437">
        <f t="shared" si="44"/>
        <v>0.1191</v>
      </c>
      <c r="P41" s="437">
        <f t="shared" si="44"/>
        <v>0.1191</v>
      </c>
      <c r="Q41" s="437">
        <f t="shared" si="44"/>
        <v>0.1191</v>
      </c>
      <c r="R41" s="437">
        <f t="shared" si="44"/>
        <v>0.1191</v>
      </c>
      <c r="S41" s="437">
        <f t="shared" si="44"/>
        <v>0.1191</v>
      </c>
      <c r="T41" s="437">
        <f t="shared" si="44"/>
        <v>0.1191</v>
      </c>
      <c r="U41" s="437">
        <f t="shared" si="44"/>
        <v>0.1191</v>
      </c>
      <c r="V41" s="437">
        <f t="shared" si="44"/>
        <v>0.1191</v>
      </c>
      <c r="W41" s="437">
        <f t="shared" si="44"/>
        <v>0.1191</v>
      </c>
      <c r="X41" s="437">
        <f t="shared" si="44"/>
        <v>0.1191</v>
      </c>
      <c r="Y41" s="437">
        <f t="shared" si="44"/>
        <v>0.1191</v>
      </c>
      <c r="Z41" s="437">
        <f t="shared" si="44"/>
        <v>0.1191</v>
      </c>
      <c r="AA41" s="437">
        <f t="shared" si="44"/>
        <v>0.1191</v>
      </c>
      <c r="AB41" s="437">
        <f t="shared" si="44"/>
        <v>0.1191</v>
      </c>
      <c r="AC41" s="437">
        <f t="shared" si="44"/>
        <v>0.1191</v>
      </c>
      <c r="AD41" s="437">
        <f t="shared" si="44"/>
        <v>0.1191</v>
      </c>
      <c r="AE41" s="437">
        <f t="shared" si="44"/>
        <v>0.1191</v>
      </c>
      <c r="AF41" s="437">
        <f t="shared" si="44"/>
        <v>0.1191</v>
      </c>
      <c r="AG41" s="437">
        <f t="shared" si="44"/>
        <v>0.1191</v>
      </c>
      <c r="AH41" s="437">
        <f t="shared" si="44"/>
        <v>0.1191</v>
      </c>
      <c r="AI41" s="437">
        <f t="shared" si="44"/>
        <v>0.1191</v>
      </c>
      <c r="AJ41" s="437">
        <f t="shared" si="44"/>
        <v>0.1191</v>
      </c>
      <c r="AK41" s="437">
        <f t="shared" si="44"/>
        <v>0.1191</v>
      </c>
      <c r="AL41" s="437">
        <f t="shared" si="44"/>
        <v>0.1191</v>
      </c>
      <c r="AM41" s="437">
        <f t="shared" si="44"/>
        <v>0.1191</v>
      </c>
      <c r="AN41" s="437">
        <f t="shared" si="44"/>
        <v>0.1191</v>
      </c>
      <c r="AO41" s="437">
        <f t="shared" si="44"/>
        <v>0.1191</v>
      </c>
      <c r="AP41" s="437">
        <f t="shared" si="44"/>
        <v>0.1191</v>
      </c>
      <c r="AQ41" s="437">
        <f t="shared" si="44"/>
        <v>0.1191</v>
      </c>
      <c r="AR41" s="437">
        <f t="shared" si="44"/>
        <v>0.1191</v>
      </c>
    </row>
    <row r="42" spans="1:54">
      <c r="E42" s="98"/>
    </row>
    <row r="43" spans="1:54">
      <c r="E43" s="343"/>
      <c r="F43" s="98"/>
    </row>
    <row r="44" spans="1:54" ht="18" customHeight="1">
      <c r="B44" s="82" t="s">
        <v>313</v>
      </c>
      <c r="C44" s="83"/>
      <c r="D44" s="84"/>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6"/>
      <c r="AT44" s="86"/>
      <c r="AU44" s="86"/>
      <c r="AV44" s="86"/>
      <c r="AW44" s="86"/>
      <c r="AX44" s="86"/>
      <c r="AY44" s="86"/>
      <c r="AZ44" s="86"/>
      <c r="BA44" s="86"/>
      <c r="BB44" s="86"/>
    </row>
    <row r="45" spans="1:54">
      <c r="B45" s="111" t="s">
        <v>105</v>
      </c>
      <c r="C45" s="81" t="s">
        <v>85</v>
      </c>
      <c r="E45" s="114">
        <f>INV!E65</f>
        <v>923.14847178467392</v>
      </c>
      <c r="F45" s="114">
        <f>INV!F65</f>
        <v>1274.8240800835977</v>
      </c>
      <c r="G45" s="114">
        <f>INV!G65</f>
        <v>0</v>
      </c>
      <c r="H45" s="114">
        <f>INV!H65</f>
        <v>0</v>
      </c>
      <c r="I45" s="114">
        <f>INV!I65</f>
        <v>0</v>
      </c>
      <c r="J45" s="114">
        <f>INV!J65</f>
        <v>0</v>
      </c>
      <c r="K45" s="114">
        <f>INV!K65</f>
        <v>0</v>
      </c>
      <c r="L45" s="114">
        <f>INV!L65</f>
        <v>0</v>
      </c>
      <c r="M45" s="114">
        <f>INV!M65</f>
        <v>0</v>
      </c>
      <c r="N45" s="114">
        <f>INV!N65</f>
        <v>0</v>
      </c>
      <c r="O45" s="114">
        <f>INV!O65</f>
        <v>0</v>
      </c>
      <c r="P45" s="114">
        <f>INV!P65</f>
        <v>0</v>
      </c>
      <c r="Q45" s="114">
        <f>INV!Q65</f>
        <v>0</v>
      </c>
      <c r="R45" s="114">
        <f>INV!R65</f>
        <v>0</v>
      </c>
      <c r="S45" s="114">
        <f>INV!S65</f>
        <v>0</v>
      </c>
      <c r="T45" s="114">
        <f>INV!T65</f>
        <v>0</v>
      </c>
      <c r="U45" s="114">
        <f>INV!U65</f>
        <v>0</v>
      </c>
      <c r="V45" s="114">
        <f>INV!V65</f>
        <v>0</v>
      </c>
      <c r="W45" s="114">
        <f>INV!W65</f>
        <v>0</v>
      </c>
      <c r="X45" s="114">
        <f>INV!X65</f>
        <v>0</v>
      </c>
      <c r="Y45" s="114">
        <f>INV!Y65</f>
        <v>0</v>
      </c>
      <c r="Z45" s="114">
        <f>INV!Z65</f>
        <v>0</v>
      </c>
      <c r="AA45" s="114">
        <f>INV!AA65</f>
        <v>0</v>
      </c>
      <c r="AB45" s="114">
        <f>INV!AB65</f>
        <v>0</v>
      </c>
      <c r="AC45" s="114">
        <f>INV!AC65</f>
        <v>0</v>
      </c>
      <c r="AD45" s="114">
        <f>INV!AD65</f>
        <v>0</v>
      </c>
      <c r="AE45" s="114">
        <f>INV!AE65</f>
        <v>0</v>
      </c>
      <c r="AF45" s="114">
        <f>INV!AF65</f>
        <v>0</v>
      </c>
      <c r="AG45" s="114">
        <f>INV!AG65</f>
        <v>0</v>
      </c>
      <c r="AH45" s="114">
        <f>INV!AH65</f>
        <v>0</v>
      </c>
      <c r="AI45" s="114">
        <f>INV!AI65</f>
        <v>0</v>
      </c>
      <c r="AJ45" s="114">
        <f>INV!AJ65</f>
        <v>0</v>
      </c>
      <c r="AK45" s="114">
        <f>INV!AK65</f>
        <v>0</v>
      </c>
      <c r="AL45" s="114">
        <f>INV!AL65</f>
        <v>0</v>
      </c>
      <c r="AM45" s="114">
        <f>INV!AM65</f>
        <v>0</v>
      </c>
      <c r="AN45" s="114">
        <f>INV!AN65</f>
        <v>0</v>
      </c>
      <c r="AO45" s="114">
        <f>INV!AO65</f>
        <v>0</v>
      </c>
      <c r="AP45" s="114">
        <f>INV!AP65</f>
        <v>0</v>
      </c>
      <c r="AQ45" s="114">
        <f>INV!AQ65</f>
        <v>0</v>
      </c>
      <c r="AR45" s="114">
        <f>INV!AR65</f>
        <v>0</v>
      </c>
    </row>
    <row r="46" spans="1:54">
      <c r="B46" s="115" t="s">
        <v>297</v>
      </c>
      <c r="C46" s="108" t="s">
        <v>85</v>
      </c>
      <c r="D46" s="108"/>
      <c r="E46" s="116">
        <v>0</v>
      </c>
      <c r="F46" s="116">
        <v>0</v>
      </c>
      <c r="G46" s="116">
        <v>0</v>
      </c>
      <c r="H46" s="116">
        <v>0</v>
      </c>
      <c r="I46" s="116">
        <v>0</v>
      </c>
      <c r="J46" s="116">
        <v>0</v>
      </c>
      <c r="K46" s="116">
        <v>0</v>
      </c>
      <c r="L46" s="116">
        <v>0</v>
      </c>
      <c r="M46" s="116">
        <v>0</v>
      </c>
      <c r="N46" s="116">
        <v>0</v>
      </c>
      <c r="O46" s="116">
        <v>0</v>
      </c>
      <c r="P46" s="116">
        <v>0</v>
      </c>
      <c r="Q46" s="116">
        <v>0</v>
      </c>
      <c r="R46" s="116">
        <v>0</v>
      </c>
      <c r="S46" s="116">
        <v>0</v>
      </c>
      <c r="T46" s="116">
        <v>0</v>
      </c>
      <c r="U46" s="116">
        <v>0</v>
      </c>
      <c r="V46" s="116">
        <v>0</v>
      </c>
      <c r="W46" s="116">
        <v>0</v>
      </c>
      <c r="X46" s="116">
        <v>0</v>
      </c>
      <c r="Y46" s="116">
        <v>0</v>
      </c>
      <c r="Z46" s="116">
        <v>0</v>
      </c>
      <c r="AA46" s="116">
        <v>0</v>
      </c>
      <c r="AB46" s="116">
        <v>0</v>
      </c>
      <c r="AC46" s="116">
        <v>0</v>
      </c>
      <c r="AD46" s="116">
        <v>0</v>
      </c>
      <c r="AE46" s="116">
        <v>0</v>
      </c>
      <c r="AF46" s="116">
        <v>0</v>
      </c>
      <c r="AG46" s="116">
        <v>0</v>
      </c>
      <c r="AH46" s="116">
        <v>0</v>
      </c>
      <c r="AI46" s="116">
        <v>0</v>
      </c>
      <c r="AJ46" s="116">
        <v>0</v>
      </c>
      <c r="AK46" s="116">
        <v>0</v>
      </c>
      <c r="AL46" s="116">
        <v>0</v>
      </c>
      <c r="AM46" s="116">
        <v>0</v>
      </c>
      <c r="AN46" s="116">
        <v>0</v>
      </c>
      <c r="AO46" s="116">
        <v>0</v>
      </c>
      <c r="AP46" s="116">
        <v>0</v>
      </c>
      <c r="AQ46" s="116">
        <v>0</v>
      </c>
      <c r="AR46" s="116">
        <v>0</v>
      </c>
    </row>
    <row r="47" spans="1:54">
      <c r="B47" s="111" t="s">
        <v>304</v>
      </c>
      <c r="C47" s="81" t="s">
        <v>85</v>
      </c>
      <c r="E47" s="114">
        <f ca="1">IF(AND((FC!E4-INV!E65)&lt;0,'FIN LP'!E9&gt;0),FC!E4-INV!E64-'FIN LP'!E9,FC!E4-INV!E64)</f>
        <v>2313.7586459462382</v>
      </c>
      <c r="F47" s="114">
        <f ca="1">IF(AND((FC!F4-INV!F65)&lt;0,'FIN LP'!F9&gt;0),FC!F4-INV!F64-'FIN LP'!F9,FC!F4-INV!F64)</f>
        <v>1534.2985129636861</v>
      </c>
      <c r="G47" s="114">
        <f ca="1">IF(AND((FC!G4-INV!G65)&lt;0,'FIN LP'!G9&gt;0),FC!G4-INV!G64-'FIN LP'!G9,FC!G4-INV!G64)</f>
        <v>2004.2905904678678</v>
      </c>
      <c r="H47" s="114">
        <f ca="1">IF(AND((FC!H4-INV!H65)&lt;0,'FIN LP'!H9&gt;0),FC!H4-INV!H64-'FIN LP'!H9,FC!H4-INV!H64)</f>
        <v>2083.2681071533634</v>
      </c>
      <c r="I47" s="114">
        <f ca="1">IF(AND((FC!I4-INV!I65)&lt;0,'FIN LP'!I9&gt;0),FC!I4-INV!I64-'FIN LP'!I9,FC!I4-INV!I64)</f>
        <v>983.7005760933024</v>
      </c>
      <c r="J47" s="114">
        <f ca="1">IF(AND((FC!J4-INV!J65)&lt;0,'FIN LP'!J9&gt;0),FC!J4-INV!J64-'FIN LP'!J9,FC!J4-INV!J64)</f>
        <v>1014.3395247094868</v>
      </c>
      <c r="K47" s="114">
        <f ca="1">IF(AND((FC!K4-INV!K65)&lt;0,'FIN LP'!K9&gt;0),FC!K4-INV!K64-'FIN LP'!K9,FC!K4-INV!K64)</f>
        <v>2630.1582198487404</v>
      </c>
      <c r="L47" s="114">
        <f ca="1">IF(AND((FC!L4-INV!L65)&lt;0,'FIN LP'!L9&gt;0),FC!L4-INV!L64-'FIN LP'!L9,FC!L4-INV!L64)</f>
        <v>-4665.4106652588325</v>
      </c>
      <c r="M47" s="114">
        <f ca="1">IF(AND((FC!M4-INV!M65)&lt;0,'FIN LP'!M9&gt;0),FC!M4-INV!M64-'FIN LP'!M9,FC!M4-INV!M64)</f>
        <v>-3099.2295080244303</v>
      </c>
      <c r="N47" s="114">
        <f ca="1">IF(AND((FC!N4-INV!N65)&lt;0,'FIN LP'!N9&gt;0),FC!N4-INV!N64-'FIN LP'!N9,FC!N4-INV!N64)</f>
        <v>-1851.2250663707173</v>
      </c>
      <c r="O47" s="114">
        <f ca="1">IF(AND((FC!O4-INV!O65)&lt;0,'FIN LP'!O9&gt;0),FC!O4-INV!O64-'FIN LP'!O9,FC!O4-INV!O64)</f>
        <v>-1707.7536201513913</v>
      </c>
      <c r="P47" s="114">
        <f ca="1">IF(AND((FC!P4-INV!P65)&lt;0,'FIN LP'!P9&gt;0),FC!P4-INV!P64-'FIN LP'!P9,FC!P4-INV!P64)</f>
        <v>-1490.2746337555357</v>
      </c>
      <c r="Q47" s="114">
        <f ca="1">IF(AND((FC!Q4-INV!Q65)&lt;0,'FIN LP'!Q9&gt;0),FC!Q4-INV!Q64-'FIN LP'!Q9,FC!Q4-INV!Q64)</f>
        <v>-1377.1164725703222</v>
      </c>
      <c r="R47" s="114">
        <f ca="1">IF(AND((FC!R4-INV!R65)&lt;0,'FIN LP'!R9&gt;0),FC!R4-INV!R64-'FIN LP'!R9,FC!R4-INV!R64)</f>
        <v>-1254.741723596361</v>
      </c>
      <c r="S47" s="114">
        <f ca="1">IF(AND((FC!S4-INV!S65)&lt;0,'FIN LP'!S9&gt;0),FC!S4-INV!S64-'FIN LP'!S9,FC!S4-INV!S64)</f>
        <v>-1184.9012987450626</v>
      </c>
      <c r="T47" s="114">
        <f ca="1">IF(AND((FC!T4-INV!T65)&lt;0,'FIN LP'!T9&gt;0),FC!T4-INV!T64-'FIN LP'!T9,FC!T4-INV!T64)</f>
        <v>-1108.3998501943049</v>
      </c>
      <c r="U47" s="114">
        <f ca="1">IF(AND((FC!U4-INV!U65)&lt;0,'FIN LP'!U9&gt;0),FC!U4-INV!U64-'FIN LP'!U9,FC!U4-INV!U64)</f>
        <v>-1196.9358983454299</v>
      </c>
      <c r="V47" s="114">
        <f ca="1">IF(AND((FC!V4-INV!V65)&lt;0,'FIN LP'!V9&gt;0),FC!V4-INV!V64-'FIN LP'!V9,FC!V4-INV!V64)</f>
        <v>-933.86492259088402</v>
      </c>
      <c r="W47" s="114">
        <f ca="1">IF(AND((FC!W4-INV!W65)&lt;0,'FIN LP'!W9&gt;0),FC!W4-INV!W64-'FIN LP'!W9,FC!W4-INV!W64)</f>
        <v>-566.48485037725379</v>
      </c>
      <c r="X47" s="114">
        <f ca="1">IF(AND((FC!X4-INV!X65)&lt;0,'FIN LP'!X9&gt;0),FC!X4-INV!X64-'FIN LP'!X9,FC!X4-INV!X64)</f>
        <v>-201.73393308217649</v>
      </c>
      <c r="Y47" s="114">
        <f ca="1">IF(AND((FC!Y4-INV!Y65)&lt;0,'FIN LP'!Y9&gt;0),FC!Y4-INV!Y64-'FIN LP'!Y9,FC!Y4-INV!Y64)</f>
        <v>923.69080592491923</v>
      </c>
      <c r="Z47" s="114">
        <f ca="1">IF(AND((FC!Z4-INV!Z65)&lt;0,'FIN LP'!Z9&gt;0),FC!Z4-INV!Z64-'FIN LP'!Z9,FC!Z4-INV!Z64)</f>
        <v>1081.6104819837074</v>
      </c>
      <c r="AA47" s="114">
        <f ca="1">IF(AND((FC!AA4-INV!AA65)&lt;0,'FIN LP'!AA9&gt;0),FC!AA4-INV!AA64-'FIN LP'!AA9,FC!AA4-INV!AA64)</f>
        <v>1081.6103174457778</v>
      </c>
      <c r="AB47" s="114">
        <f ca="1">IF(AND((FC!AB4-INV!AB65)&lt;0,'FIN LP'!AB9&gt;0),FC!AB4-INV!AB64-'FIN LP'!AB9,FC!AB4-INV!AB64)</f>
        <v>1081.6103133915183</v>
      </c>
      <c r="AC47" s="114">
        <f ca="1">IF(AND((FC!AC4-INV!AC65)&lt;0,'FIN LP'!AC9&gt;0),FC!AC4-INV!AC64-'FIN LP'!AC9,FC!AC4-INV!AC64)</f>
        <v>853.47097779590092</v>
      </c>
      <c r="AD47" s="114">
        <f ca="1">IF(AND((FC!AD4-INV!AD65)&lt;0,'FIN LP'!AD9&gt;0),FC!AD4-INV!AD64-'FIN LP'!AD9,FC!AD4-INV!AD64)</f>
        <v>-288.96162814783196</v>
      </c>
      <c r="AE47" s="114">
        <f ca="1">IF(AND((FC!AE4-INV!AE65)&lt;0,'FIN LP'!AE9&gt;0),FC!AE4-INV!AE64-'FIN LP'!AE9,FC!AE4-INV!AE64)</f>
        <v>898.57107675764246</v>
      </c>
      <c r="AF47" s="114">
        <f ca="1">IF(AND((FC!AF4-INV!AF65)&lt;0,'FIN LP'!AF9&gt;0),FC!AF4-INV!AF64-'FIN LP'!AF9,FC!AF4-INV!AF64)</f>
        <v>3831.4478931576105</v>
      </c>
      <c r="AG47" s="114">
        <f ca="1">IF(AND((FC!AG4-INV!AG65)&lt;0,'FIN LP'!AG9&gt;0),FC!AG4-INV!AG64-'FIN LP'!AG9,FC!AG4-INV!AG64)</f>
        <v>3911.6799598987564</v>
      </c>
      <c r="AH47" s="114">
        <f ca="1">IF(AND((FC!AH4-INV!AH65)&lt;0,'FIN LP'!AH9&gt;0),FC!AH4-INV!AH64-'FIN LP'!AH9,FC!AH4-INV!AH64)</f>
        <v>3911.6795737187417</v>
      </c>
      <c r="AI47" s="114">
        <f ca="1">IF(AND((FC!AI4-INV!AI65)&lt;0,'FIN LP'!AI9&gt;0),FC!AI4-INV!AI64-'FIN LP'!AI9,FC!AI4-INV!AI64)</f>
        <v>3784.7995464502246</v>
      </c>
      <c r="AJ47" s="114">
        <f ca="1">IF(AND((FC!AJ4-INV!AJ65)&lt;0,'FIN LP'!AJ9&gt;0),FC!AJ4-INV!AJ64-'FIN LP'!AJ9,FC!AJ4-INV!AJ64)</f>
        <v>3911.6795630368333</v>
      </c>
      <c r="AK47" s="114">
        <f ca="1">IF(AND((FC!AK4-INV!AK65)&lt;0,'FIN LP'!AK9&gt;0),FC!AK4-INV!AK64-'FIN LP'!AK9,FC!AK4-INV!AK64)</f>
        <v>-1206.9550238236475</v>
      </c>
      <c r="AL47" s="114">
        <f ca="1">IF(AND((FC!AL4-INV!AL65)&lt;0,'FIN LP'!AL9&gt;0),FC!AL4-INV!AL64-'FIN LP'!AL9,FC!AL4-INV!AL64)</f>
        <v>-1118.4568920416707</v>
      </c>
      <c r="AM47" s="114">
        <f ca="1">IF(AND((FC!AM4-INV!AM65)&lt;0,'FIN LP'!AM9&gt;0),FC!AM4-INV!AM64-'FIN LP'!AM9,FC!AM4-INV!AM64)</f>
        <v>-1118.4568920416716</v>
      </c>
      <c r="AN47" s="114">
        <f ca="1">IF(AND((FC!AN4-INV!AN65)&lt;0,'FIN LP'!AN9&gt;0),FC!AN4-INV!AN64-'FIN LP'!AN9,FC!AN4-INV!AN64)</f>
        <v>0</v>
      </c>
      <c r="AO47" s="114">
        <f ca="1">IF(AND((FC!AO4-INV!AO65)&lt;0,'FIN LP'!AO9&gt;0),FC!AO4-INV!AO64-'FIN LP'!AO9,FC!AO4-INV!AO64)</f>
        <v>0</v>
      </c>
      <c r="AP47" s="114">
        <f ca="1">IF(AND((FC!AP4-INV!AP65)&lt;0,'FIN LP'!AP9&gt;0),FC!AP4-INV!AP64-'FIN LP'!AP9,FC!AP4-INV!AP64)</f>
        <v>0</v>
      </c>
      <c r="AQ47" s="114">
        <f ca="1">IF(AND((FC!AQ4-INV!AQ65)&lt;0,'FIN LP'!AQ9&gt;0),FC!AQ4-INV!AQ64-'FIN LP'!AQ9,FC!AQ4-INV!AQ64)</f>
        <v>0</v>
      </c>
      <c r="AR47" s="114">
        <f ca="1">IF(AND((FC!AR4-INV!AR65)&lt;0,'FIN LP'!AR9&gt;0),FC!AR4-INV!AR64-'FIN LP'!AR9,FC!AR4-INV!AR64)</f>
        <v>0</v>
      </c>
    </row>
    <row r="48" spans="1:54">
      <c r="A48" s="483" t="s">
        <v>446</v>
      </c>
      <c r="B48" s="102" t="s">
        <v>140</v>
      </c>
      <c r="C48" s="108" t="s">
        <v>83</v>
      </c>
      <c r="D48" s="108"/>
      <c r="E48" s="117">
        <v>0.8</v>
      </c>
      <c r="F48" s="117">
        <f>E48</f>
        <v>0.8</v>
      </c>
      <c r="G48" s="117">
        <f>F48</f>
        <v>0.8</v>
      </c>
      <c r="H48" s="117">
        <f>G48</f>
        <v>0.8</v>
      </c>
      <c r="I48" s="117">
        <v>0</v>
      </c>
      <c r="J48" s="117">
        <v>0</v>
      </c>
      <c r="K48" s="117">
        <v>0</v>
      </c>
      <c r="L48" s="117">
        <v>0</v>
      </c>
      <c r="M48" s="117">
        <v>0</v>
      </c>
      <c r="N48" s="117">
        <v>0</v>
      </c>
      <c r="O48" s="117">
        <v>0</v>
      </c>
      <c r="P48" s="117">
        <v>0</v>
      </c>
      <c r="Q48" s="117">
        <v>0</v>
      </c>
      <c r="R48" s="117">
        <v>0</v>
      </c>
      <c r="S48" s="117">
        <v>0</v>
      </c>
      <c r="T48" s="117">
        <v>0</v>
      </c>
      <c r="U48" s="117">
        <v>0</v>
      </c>
      <c r="V48" s="117">
        <v>0</v>
      </c>
      <c r="W48" s="117">
        <v>0</v>
      </c>
      <c r="X48" s="117">
        <v>0</v>
      </c>
      <c r="Y48" s="117">
        <v>0</v>
      </c>
      <c r="Z48" s="117">
        <v>0</v>
      </c>
      <c r="AA48" s="117">
        <v>0</v>
      </c>
      <c r="AB48" s="117">
        <v>0</v>
      </c>
      <c r="AC48" s="117">
        <v>0</v>
      </c>
      <c r="AD48" s="117">
        <v>0</v>
      </c>
      <c r="AE48" s="117">
        <v>0</v>
      </c>
      <c r="AF48" s="117">
        <v>0</v>
      </c>
      <c r="AG48" s="117">
        <v>0</v>
      </c>
      <c r="AH48" s="117">
        <v>0</v>
      </c>
      <c r="AI48" s="117">
        <v>0</v>
      </c>
      <c r="AJ48" s="117">
        <v>0</v>
      </c>
      <c r="AK48" s="117">
        <v>0</v>
      </c>
      <c r="AL48" s="117">
        <v>0</v>
      </c>
      <c r="AM48" s="117">
        <v>0</v>
      </c>
      <c r="AN48" s="117">
        <v>0</v>
      </c>
      <c r="AO48" s="117">
        <v>0</v>
      </c>
      <c r="AP48" s="117">
        <v>0</v>
      </c>
      <c r="AQ48" s="117">
        <v>0</v>
      </c>
      <c r="AR48" s="117">
        <v>0</v>
      </c>
    </row>
    <row r="49" spans="2:44">
      <c r="B49" s="100" t="s">
        <v>305</v>
      </c>
      <c r="C49" s="81" t="s">
        <v>83</v>
      </c>
      <c r="E49" s="118">
        <f>1-E48</f>
        <v>0.19999999999999996</v>
      </c>
      <c r="F49" s="118">
        <f t="shared" ref="F49:K49" si="45">1-F48</f>
        <v>0.19999999999999996</v>
      </c>
      <c r="G49" s="118">
        <f t="shared" si="45"/>
        <v>0.19999999999999996</v>
      </c>
      <c r="H49" s="118">
        <f t="shared" si="45"/>
        <v>0.19999999999999996</v>
      </c>
      <c r="I49" s="118">
        <f t="shared" si="45"/>
        <v>1</v>
      </c>
      <c r="J49" s="118">
        <f t="shared" si="45"/>
        <v>1</v>
      </c>
      <c r="K49" s="118">
        <f t="shared" si="45"/>
        <v>1</v>
      </c>
      <c r="L49" s="118">
        <f t="shared" ref="L49:AR49" si="46">1-L48</f>
        <v>1</v>
      </c>
      <c r="M49" s="118">
        <f t="shared" si="46"/>
        <v>1</v>
      </c>
      <c r="N49" s="118">
        <f t="shared" si="46"/>
        <v>1</v>
      </c>
      <c r="O49" s="118">
        <f t="shared" si="46"/>
        <v>1</v>
      </c>
      <c r="P49" s="118">
        <f t="shared" si="46"/>
        <v>1</v>
      </c>
      <c r="Q49" s="118">
        <f>1-Q48</f>
        <v>1</v>
      </c>
      <c r="R49" s="118">
        <f>1-R48</f>
        <v>1</v>
      </c>
      <c r="S49" s="118">
        <f>1-S48</f>
        <v>1</v>
      </c>
      <c r="T49" s="118">
        <f t="shared" si="46"/>
        <v>1</v>
      </c>
      <c r="U49" s="118">
        <f t="shared" si="46"/>
        <v>1</v>
      </c>
      <c r="V49" s="118">
        <f t="shared" si="46"/>
        <v>1</v>
      </c>
      <c r="W49" s="118">
        <f t="shared" si="46"/>
        <v>1</v>
      </c>
      <c r="X49" s="118">
        <f t="shared" si="46"/>
        <v>1</v>
      </c>
      <c r="Y49" s="118">
        <f t="shared" si="46"/>
        <v>1</v>
      </c>
      <c r="Z49" s="118">
        <f t="shared" si="46"/>
        <v>1</v>
      </c>
      <c r="AA49" s="118">
        <f t="shared" si="46"/>
        <v>1</v>
      </c>
      <c r="AB49" s="118">
        <f>1-AB48</f>
        <v>1</v>
      </c>
      <c r="AC49" s="118">
        <f>1-AC48</f>
        <v>1</v>
      </c>
      <c r="AD49" s="118">
        <f>1-AD48</f>
        <v>1</v>
      </c>
      <c r="AE49" s="118">
        <f>1-AE48</f>
        <v>1</v>
      </c>
      <c r="AF49" s="118">
        <f>1-AF48</f>
        <v>1</v>
      </c>
      <c r="AG49" s="118">
        <f t="shared" si="46"/>
        <v>1</v>
      </c>
      <c r="AH49" s="118">
        <f t="shared" si="46"/>
        <v>1</v>
      </c>
      <c r="AI49" s="118">
        <f t="shared" si="46"/>
        <v>1</v>
      </c>
      <c r="AJ49" s="118">
        <f t="shared" si="46"/>
        <v>1</v>
      </c>
      <c r="AK49" s="118">
        <f t="shared" si="46"/>
        <v>1</v>
      </c>
      <c r="AL49" s="118">
        <f t="shared" si="46"/>
        <v>1</v>
      </c>
      <c r="AM49" s="118">
        <f t="shared" si="46"/>
        <v>1</v>
      </c>
      <c r="AN49" s="118">
        <f t="shared" si="46"/>
        <v>1</v>
      </c>
      <c r="AO49" s="118">
        <f t="shared" si="46"/>
        <v>1</v>
      </c>
      <c r="AP49" s="118">
        <f t="shared" si="46"/>
        <v>1</v>
      </c>
      <c r="AQ49" s="118">
        <f t="shared" si="46"/>
        <v>1</v>
      </c>
      <c r="AR49" s="118">
        <f t="shared" si="46"/>
        <v>1</v>
      </c>
    </row>
    <row r="50" spans="2:44">
      <c r="B50" s="115" t="s">
        <v>139</v>
      </c>
      <c r="C50" s="108" t="s">
        <v>85</v>
      </c>
      <c r="D50" s="108"/>
      <c r="E50" s="116">
        <f ca="1">E48*E47</f>
        <v>1851.0069167569907</v>
      </c>
      <c r="F50" s="116">
        <f t="shared" ref="F50:AR50" ca="1" si="47">IF(F47&lt;0,-F48*F47,0)</f>
        <v>0</v>
      </c>
      <c r="G50" s="116">
        <f t="shared" ca="1" si="47"/>
        <v>0</v>
      </c>
      <c r="H50" s="116">
        <f t="shared" ca="1" si="47"/>
        <v>0</v>
      </c>
      <c r="I50" s="116">
        <f t="shared" ca="1" si="47"/>
        <v>0</v>
      </c>
      <c r="J50" s="116">
        <f t="shared" ca="1" si="47"/>
        <v>0</v>
      </c>
      <c r="K50" s="116">
        <f t="shared" ca="1" si="47"/>
        <v>0</v>
      </c>
      <c r="L50" s="116">
        <f t="shared" ca="1" si="47"/>
        <v>0</v>
      </c>
      <c r="M50" s="116">
        <f t="shared" ca="1" si="47"/>
        <v>0</v>
      </c>
      <c r="N50" s="116">
        <f t="shared" ca="1" si="47"/>
        <v>0</v>
      </c>
      <c r="O50" s="116">
        <f t="shared" ca="1" si="47"/>
        <v>0</v>
      </c>
      <c r="P50" s="116">
        <f t="shared" ca="1" si="47"/>
        <v>0</v>
      </c>
      <c r="Q50" s="116">
        <f ca="1">IF(Q47&lt;0,-Q48*Q47,0)</f>
        <v>0</v>
      </c>
      <c r="R50" s="116">
        <f ca="1">IF(R47&lt;0,-R48*R47,0)</f>
        <v>0</v>
      </c>
      <c r="S50" s="116">
        <f ca="1">IF(S47&lt;0,-S48*S47,0)</f>
        <v>0</v>
      </c>
      <c r="T50" s="116">
        <f ca="1">IF(T47&lt;0,-T48*T47,0)</f>
        <v>0</v>
      </c>
      <c r="U50" s="116">
        <f t="shared" ca="1" si="47"/>
        <v>0</v>
      </c>
      <c r="V50" s="116">
        <f t="shared" ca="1" si="47"/>
        <v>0</v>
      </c>
      <c r="W50" s="116">
        <f t="shared" ca="1" si="47"/>
        <v>0</v>
      </c>
      <c r="X50" s="116">
        <f t="shared" ca="1" si="47"/>
        <v>0</v>
      </c>
      <c r="Y50" s="116">
        <f t="shared" ca="1" si="47"/>
        <v>0</v>
      </c>
      <c r="Z50" s="116">
        <f t="shared" ca="1" si="47"/>
        <v>0</v>
      </c>
      <c r="AA50" s="116">
        <f t="shared" ca="1" si="47"/>
        <v>0</v>
      </c>
      <c r="AB50" s="116">
        <f ca="1">IF(AB47&lt;0,-AB48*AB47,0)</f>
        <v>0</v>
      </c>
      <c r="AC50" s="116">
        <f ca="1">IF(AC47&lt;0,-AC48*AC47,0)</f>
        <v>0</v>
      </c>
      <c r="AD50" s="116">
        <f ca="1">IF(AD47&lt;0,-AD48*AD47,0)</f>
        <v>0</v>
      </c>
      <c r="AE50" s="116">
        <f ca="1">IF(AE47&lt;0,-AE48*AE47,0)</f>
        <v>0</v>
      </c>
      <c r="AF50" s="116">
        <f ca="1">IF(AF47&lt;0,-AF48*AF47,0)</f>
        <v>0</v>
      </c>
      <c r="AG50" s="116">
        <f t="shared" ca="1" si="47"/>
        <v>0</v>
      </c>
      <c r="AH50" s="116">
        <f t="shared" ca="1" si="47"/>
        <v>0</v>
      </c>
      <c r="AI50" s="116">
        <f t="shared" ca="1" si="47"/>
        <v>0</v>
      </c>
      <c r="AJ50" s="116">
        <f t="shared" ca="1" si="47"/>
        <v>0</v>
      </c>
      <c r="AK50" s="116">
        <f t="shared" ca="1" si="47"/>
        <v>0</v>
      </c>
      <c r="AL50" s="116">
        <f t="shared" ca="1" si="47"/>
        <v>0</v>
      </c>
      <c r="AM50" s="116">
        <f t="shared" ca="1" si="47"/>
        <v>0</v>
      </c>
      <c r="AN50" s="116">
        <f t="shared" ca="1" si="47"/>
        <v>0</v>
      </c>
      <c r="AO50" s="116">
        <f t="shared" ca="1" si="47"/>
        <v>0</v>
      </c>
      <c r="AP50" s="116">
        <f t="shared" ca="1" si="47"/>
        <v>0</v>
      </c>
      <c r="AQ50" s="116">
        <f t="shared" ca="1" si="47"/>
        <v>0</v>
      </c>
      <c r="AR50" s="116">
        <f t="shared" ca="1" si="47"/>
        <v>0</v>
      </c>
    </row>
    <row r="51" spans="2:44">
      <c r="B51" s="111" t="s">
        <v>306</v>
      </c>
      <c r="C51" s="81" t="s">
        <v>85</v>
      </c>
      <c r="E51" s="114">
        <f ca="1">IF(E47&lt;0,-E49*E47,0)</f>
        <v>0</v>
      </c>
      <c r="F51" s="114">
        <f t="shared" ref="F51:AR51" ca="1" si="48">IF(F47&lt;0,-F49*F47,0)</f>
        <v>0</v>
      </c>
      <c r="G51" s="114">
        <f t="shared" ca="1" si="48"/>
        <v>0</v>
      </c>
      <c r="H51" s="114">
        <f t="shared" ca="1" si="48"/>
        <v>0</v>
      </c>
      <c r="I51" s="114">
        <f t="shared" ca="1" si="48"/>
        <v>0</v>
      </c>
      <c r="J51" s="114">
        <f t="shared" ca="1" si="48"/>
        <v>0</v>
      </c>
      <c r="K51" s="114">
        <f t="shared" ca="1" si="48"/>
        <v>0</v>
      </c>
      <c r="L51" s="114">
        <f t="shared" ca="1" si="48"/>
        <v>4665.4106652588325</v>
      </c>
      <c r="M51" s="114">
        <f t="shared" ca="1" si="48"/>
        <v>3099.2295080244303</v>
      </c>
      <c r="N51" s="114">
        <f t="shared" ca="1" si="48"/>
        <v>1851.2250663707173</v>
      </c>
      <c r="O51" s="114">
        <f t="shared" ca="1" si="48"/>
        <v>1707.7536201513913</v>
      </c>
      <c r="P51" s="114">
        <f t="shared" ca="1" si="48"/>
        <v>1490.2746337555357</v>
      </c>
      <c r="Q51" s="114">
        <f ca="1">IF(Q47&lt;0,-Q49*Q47,0)</f>
        <v>1377.1164725703222</v>
      </c>
      <c r="R51" s="114">
        <f ca="1">IF(R47&lt;0,-R49*R47,0)</f>
        <v>1254.741723596361</v>
      </c>
      <c r="S51" s="114">
        <f ca="1">IF(S47&lt;0,-S49*S47,0)</f>
        <v>1184.9012987450626</v>
      </c>
      <c r="T51" s="114">
        <f t="shared" ca="1" si="48"/>
        <v>1108.3998501943049</v>
      </c>
      <c r="U51" s="114">
        <f t="shared" ca="1" si="48"/>
        <v>1196.9358983454299</v>
      </c>
      <c r="V51" s="114">
        <f t="shared" ca="1" si="48"/>
        <v>933.86492259088402</v>
      </c>
      <c r="W51" s="114">
        <f t="shared" ca="1" si="48"/>
        <v>566.48485037725379</v>
      </c>
      <c r="X51" s="114">
        <f t="shared" ca="1" si="48"/>
        <v>201.73393308217649</v>
      </c>
      <c r="Y51" s="114">
        <f t="shared" ca="1" si="48"/>
        <v>0</v>
      </c>
      <c r="Z51" s="114">
        <f t="shared" ca="1" si="48"/>
        <v>0</v>
      </c>
      <c r="AA51" s="114">
        <f t="shared" ca="1" si="48"/>
        <v>0</v>
      </c>
      <c r="AB51" s="114">
        <f ca="1">IF(AB47&lt;0,-AB49*AB47,0)</f>
        <v>0</v>
      </c>
      <c r="AC51" s="114">
        <f ca="1">IF(AC47&lt;0,-AC49*AC47,0)</f>
        <v>0</v>
      </c>
      <c r="AD51" s="114">
        <f ca="1">IF(AD47&lt;0,-AD49*AD47,0)</f>
        <v>288.96162814783196</v>
      </c>
      <c r="AE51" s="114">
        <f ca="1">IF(AE47&lt;0,-AE49*AE47,0)</f>
        <v>0</v>
      </c>
      <c r="AF51" s="114">
        <f ca="1">IF(AF47&lt;0,-AF49*AF47,0)</f>
        <v>0</v>
      </c>
      <c r="AG51" s="114">
        <f t="shared" ca="1" si="48"/>
        <v>0</v>
      </c>
      <c r="AH51" s="114">
        <f t="shared" ca="1" si="48"/>
        <v>0</v>
      </c>
      <c r="AI51" s="114">
        <f t="shared" ca="1" si="48"/>
        <v>0</v>
      </c>
      <c r="AJ51" s="114">
        <f t="shared" ca="1" si="48"/>
        <v>0</v>
      </c>
      <c r="AK51" s="114">
        <f t="shared" ca="1" si="48"/>
        <v>1206.9550238236475</v>
      </c>
      <c r="AL51" s="114">
        <f t="shared" ca="1" si="48"/>
        <v>1118.4568920416707</v>
      </c>
      <c r="AM51" s="114">
        <f t="shared" ca="1" si="48"/>
        <v>1118.4568920416716</v>
      </c>
      <c r="AN51" s="114">
        <f t="shared" ca="1" si="48"/>
        <v>0</v>
      </c>
      <c r="AO51" s="114">
        <f t="shared" ca="1" si="48"/>
        <v>0</v>
      </c>
      <c r="AP51" s="114">
        <f t="shared" ca="1" si="48"/>
        <v>0</v>
      </c>
      <c r="AQ51" s="114">
        <f t="shared" ca="1" si="48"/>
        <v>0</v>
      </c>
      <c r="AR51" s="114">
        <f t="shared" ca="1" si="48"/>
        <v>0</v>
      </c>
    </row>
    <row r="52" spans="2:44">
      <c r="B52" s="111"/>
      <c r="E52" s="119"/>
      <c r="F52" s="119"/>
      <c r="G52" s="119"/>
      <c r="H52" s="119"/>
      <c r="I52" s="119"/>
      <c r="J52" s="119"/>
      <c r="K52" s="119"/>
      <c r="L52" s="119"/>
      <c r="M52" s="119"/>
      <c r="N52" s="119"/>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row>
    <row r="53" spans="2:44">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row>
    <row r="54" spans="2:44">
      <c r="C54" s="120" t="s">
        <v>314</v>
      </c>
      <c r="D54" s="121" t="s">
        <v>316</v>
      </c>
      <c r="E54" s="122" t="s">
        <v>308</v>
      </c>
    </row>
    <row r="55" spans="2:44">
      <c r="C55" s="123">
        <f ca="1">IF(E55&gt;0,1,0)</f>
        <v>1</v>
      </c>
      <c r="D55" s="81">
        <v>1</v>
      </c>
      <c r="E55" s="124" cm="1">
        <f t="array" aca="1" ref="E55:E94" ca="1">TRANSPOSE(E50:AR50)</f>
        <v>1851.0069167569907</v>
      </c>
    </row>
    <row r="56" spans="2:44">
      <c r="C56" s="123">
        <f ca="1">IF(E56&gt;0,MAX(C$55:C55)+1,0)</f>
        <v>0</v>
      </c>
      <c r="D56" s="81">
        <f>D55+1</f>
        <v>2</v>
      </c>
      <c r="E56" s="124">
        <f ca="1"/>
        <v>0</v>
      </c>
    </row>
    <row r="57" spans="2:44">
      <c r="C57" s="123">
        <f ca="1">IF(E57&gt;0,MAX(C$55:C56)+1,0)</f>
        <v>0</v>
      </c>
      <c r="D57" s="81">
        <f t="shared" ref="D57:D94" si="49">D56+1</f>
        <v>3</v>
      </c>
      <c r="E57" s="124">
        <f ca="1"/>
        <v>0</v>
      </c>
    </row>
    <row r="58" spans="2:44">
      <c r="C58" s="123">
        <f ca="1">IF(E58&gt;0,MAX(C$55:C57)+1,0)</f>
        <v>0</v>
      </c>
      <c r="D58" s="81">
        <f t="shared" si="49"/>
        <v>4</v>
      </c>
      <c r="E58" s="124">
        <f ca="1"/>
        <v>0</v>
      </c>
    </row>
    <row r="59" spans="2:44">
      <c r="C59" s="123">
        <f ca="1">IF(E59&gt;0,MAX(C$55:C58)+1,0)</f>
        <v>0</v>
      </c>
      <c r="D59" s="81">
        <f t="shared" si="49"/>
        <v>5</v>
      </c>
      <c r="E59" s="124">
        <f ca="1"/>
        <v>0</v>
      </c>
    </row>
    <row r="60" spans="2:44">
      <c r="C60" s="123">
        <f ca="1">IF(E60&gt;0,MAX(C$55:C59)+1,0)</f>
        <v>0</v>
      </c>
      <c r="D60" s="81">
        <f t="shared" si="49"/>
        <v>6</v>
      </c>
      <c r="E60" s="124">
        <f ca="1"/>
        <v>0</v>
      </c>
    </row>
    <row r="61" spans="2:44">
      <c r="C61" s="123">
        <f ca="1">IF(E61&gt;0,MAX(C$55:C60)+1,0)</f>
        <v>0</v>
      </c>
      <c r="D61" s="81">
        <f t="shared" si="49"/>
        <v>7</v>
      </c>
      <c r="E61" s="124">
        <f ca="1"/>
        <v>0</v>
      </c>
    </row>
    <row r="62" spans="2:44">
      <c r="C62" s="123">
        <f ca="1">IF(E62&gt;0,MAX(C$55:C61)+1,0)</f>
        <v>0</v>
      </c>
      <c r="D62" s="81">
        <f t="shared" si="49"/>
        <v>8</v>
      </c>
      <c r="E62" s="124">
        <f ca="1"/>
        <v>0</v>
      </c>
    </row>
    <row r="63" spans="2:44">
      <c r="C63" s="123">
        <f ca="1">IF(E63&gt;0,MAX(C$55:C62)+1,0)</f>
        <v>0</v>
      </c>
      <c r="D63" s="81">
        <f t="shared" si="49"/>
        <v>9</v>
      </c>
      <c r="E63" s="124">
        <f ca="1"/>
        <v>0</v>
      </c>
    </row>
    <row r="64" spans="2:44">
      <c r="C64" s="123">
        <f ca="1">IF(E64&gt;0,MAX(C$55:C63)+1,0)</f>
        <v>0</v>
      </c>
      <c r="D64" s="81">
        <f t="shared" si="49"/>
        <v>10</v>
      </c>
      <c r="E64" s="124">
        <f ca="1"/>
        <v>0</v>
      </c>
    </row>
    <row r="65" spans="3:5">
      <c r="C65" s="123">
        <f ca="1">IF(E65&gt;0,MAX(C$55:C64)+1,0)</f>
        <v>0</v>
      </c>
      <c r="D65" s="81">
        <f t="shared" si="49"/>
        <v>11</v>
      </c>
      <c r="E65" s="124">
        <f ca="1"/>
        <v>0</v>
      </c>
    </row>
    <row r="66" spans="3:5">
      <c r="C66" s="123">
        <f ca="1">IF(E66&gt;0,MAX(C$55:C65)+1,0)</f>
        <v>0</v>
      </c>
      <c r="D66" s="81">
        <f t="shared" si="49"/>
        <v>12</v>
      </c>
      <c r="E66" s="124">
        <f ca="1"/>
        <v>0</v>
      </c>
    </row>
    <row r="67" spans="3:5">
      <c r="C67" s="123">
        <f ca="1">IF(E67&gt;0,MAX(C$55:C66)+1,0)</f>
        <v>0</v>
      </c>
      <c r="D67" s="81">
        <f t="shared" si="49"/>
        <v>13</v>
      </c>
      <c r="E67" s="124">
        <f ca="1"/>
        <v>0</v>
      </c>
    </row>
    <row r="68" spans="3:5">
      <c r="C68" s="123">
        <f ca="1">IF(E68&gt;0,MAX(C$55:C67)+1,0)</f>
        <v>0</v>
      </c>
      <c r="D68" s="81">
        <f t="shared" si="49"/>
        <v>14</v>
      </c>
      <c r="E68" s="124">
        <f ca="1"/>
        <v>0</v>
      </c>
    </row>
    <row r="69" spans="3:5">
      <c r="C69" s="123">
        <f ca="1">IF(E69&gt;0,MAX(C$55:C68)+1,0)</f>
        <v>0</v>
      </c>
      <c r="D69" s="81">
        <f t="shared" si="49"/>
        <v>15</v>
      </c>
      <c r="E69" s="124">
        <f ca="1"/>
        <v>0</v>
      </c>
    </row>
    <row r="70" spans="3:5">
      <c r="C70" s="123">
        <f ca="1">IF(E70&gt;0,MAX(C$55:C69)+1,0)</f>
        <v>0</v>
      </c>
      <c r="D70" s="81">
        <f t="shared" si="49"/>
        <v>16</v>
      </c>
      <c r="E70" s="124">
        <f ca="1"/>
        <v>0</v>
      </c>
    </row>
    <row r="71" spans="3:5">
      <c r="C71" s="123">
        <f ca="1">IF(E71&gt;0,MAX(C$55:C70)+1,0)</f>
        <v>0</v>
      </c>
      <c r="D71" s="81">
        <f t="shared" si="49"/>
        <v>17</v>
      </c>
      <c r="E71" s="124">
        <f ca="1"/>
        <v>0</v>
      </c>
    </row>
    <row r="72" spans="3:5">
      <c r="C72" s="123">
        <f ca="1">IF(E72&gt;0,MAX(C$55:C71)+1,0)</f>
        <v>0</v>
      </c>
      <c r="D72" s="81">
        <f t="shared" si="49"/>
        <v>18</v>
      </c>
      <c r="E72" s="124">
        <f ca="1"/>
        <v>0</v>
      </c>
    </row>
    <row r="73" spans="3:5">
      <c r="C73" s="123">
        <f ca="1">IF(E73&gt;0,MAX(C$55:C72)+1,0)</f>
        <v>0</v>
      </c>
      <c r="D73" s="81">
        <f t="shared" si="49"/>
        <v>19</v>
      </c>
      <c r="E73" s="124">
        <f ca="1"/>
        <v>0</v>
      </c>
    </row>
    <row r="74" spans="3:5">
      <c r="C74" s="123">
        <f ca="1">IF(E74&gt;0,MAX(C$55:C73)+1,0)</f>
        <v>0</v>
      </c>
      <c r="D74" s="81">
        <f t="shared" si="49"/>
        <v>20</v>
      </c>
      <c r="E74" s="124">
        <f ca="1"/>
        <v>0</v>
      </c>
    </row>
    <row r="75" spans="3:5">
      <c r="C75" s="123">
        <f ca="1">IF(E75&gt;0,MAX(C$55:C74)+1,0)</f>
        <v>0</v>
      </c>
      <c r="D75" s="81">
        <f t="shared" si="49"/>
        <v>21</v>
      </c>
      <c r="E75" s="124">
        <f ca="1"/>
        <v>0</v>
      </c>
    </row>
    <row r="76" spans="3:5">
      <c r="C76" s="123">
        <f ca="1">IF(E76&gt;0,MAX(C$55:C75)+1,0)</f>
        <v>0</v>
      </c>
      <c r="D76" s="81">
        <f t="shared" si="49"/>
        <v>22</v>
      </c>
      <c r="E76" s="124">
        <f ca="1"/>
        <v>0</v>
      </c>
    </row>
    <row r="77" spans="3:5">
      <c r="C77" s="123">
        <f ca="1">IF(E77&gt;0,MAX(C$55:C76)+1,0)</f>
        <v>0</v>
      </c>
      <c r="D77" s="81">
        <f t="shared" si="49"/>
        <v>23</v>
      </c>
      <c r="E77" s="124">
        <f ca="1"/>
        <v>0</v>
      </c>
    </row>
    <row r="78" spans="3:5">
      <c r="C78" s="123">
        <f ca="1">IF(E78&gt;0,MAX(C$55:C77)+1,0)</f>
        <v>0</v>
      </c>
      <c r="D78" s="81">
        <f t="shared" si="49"/>
        <v>24</v>
      </c>
      <c r="E78" s="124">
        <f ca="1"/>
        <v>0</v>
      </c>
    </row>
    <row r="79" spans="3:5">
      <c r="C79" s="123">
        <f ca="1">IF(E79&gt;0,MAX(C$55:C78)+1,0)</f>
        <v>0</v>
      </c>
      <c r="D79" s="81">
        <f t="shared" si="49"/>
        <v>25</v>
      </c>
      <c r="E79" s="124">
        <f ca="1"/>
        <v>0</v>
      </c>
    </row>
    <row r="80" spans="3:5">
      <c r="C80" s="123">
        <f ca="1">IF(E80&gt;0,MAX(C$55:C79)+1,0)</f>
        <v>0</v>
      </c>
      <c r="D80" s="81">
        <f t="shared" si="49"/>
        <v>26</v>
      </c>
      <c r="E80" s="124">
        <f ca="1"/>
        <v>0</v>
      </c>
    </row>
    <row r="81" spans="3:5">
      <c r="C81" s="123">
        <f ca="1">IF(E81&gt;0,MAX(C$55:C80)+1,0)</f>
        <v>0</v>
      </c>
      <c r="D81" s="81">
        <f t="shared" si="49"/>
        <v>27</v>
      </c>
      <c r="E81" s="124">
        <f ca="1"/>
        <v>0</v>
      </c>
    </row>
    <row r="82" spans="3:5">
      <c r="C82" s="123">
        <f ca="1">IF(E82&gt;0,MAX(C$55:C81)+1,0)</f>
        <v>0</v>
      </c>
      <c r="D82" s="81">
        <f t="shared" si="49"/>
        <v>28</v>
      </c>
      <c r="E82" s="124">
        <f ca="1"/>
        <v>0</v>
      </c>
    </row>
    <row r="83" spans="3:5">
      <c r="C83" s="123">
        <f ca="1">IF(E83&gt;0,MAX(C$55:C82)+1,0)</f>
        <v>0</v>
      </c>
      <c r="D83" s="81">
        <f t="shared" si="49"/>
        <v>29</v>
      </c>
      <c r="E83" s="124">
        <f ca="1"/>
        <v>0</v>
      </c>
    </row>
    <row r="84" spans="3:5">
      <c r="C84" s="123">
        <f ca="1">IF(E84&gt;0,MAX(C$55:C83)+1,0)</f>
        <v>0</v>
      </c>
      <c r="D84" s="81">
        <f t="shared" si="49"/>
        <v>30</v>
      </c>
      <c r="E84" s="124">
        <f ca="1"/>
        <v>0</v>
      </c>
    </row>
    <row r="85" spans="3:5">
      <c r="C85" s="123">
        <f ca="1">IF(E85&gt;0,MAX(C$55:C84)+1,0)</f>
        <v>0</v>
      </c>
      <c r="D85" s="81">
        <f t="shared" si="49"/>
        <v>31</v>
      </c>
      <c r="E85" s="124">
        <f ca="1"/>
        <v>0</v>
      </c>
    </row>
    <row r="86" spans="3:5">
      <c r="C86" s="123">
        <f ca="1">IF(E86&gt;0,MAX(C$55:C85)+1,0)</f>
        <v>0</v>
      </c>
      <c r="D86" s="81">
        <f t="shared" si="49"/>
        <v>32</v>
      </c>
      <c r="E86" s="124">
        <f ca="1"/>
        <v>0</v>
      </c>
    </row>
    <row r="87" spans="3:5">
      <c r="C87" s="123">
        <f ca="1">IF(E87&gt;0,MAX(C$55:C86)+1,0)</f>
        <v>0</v>
      </c>
      <c r="D87" s="81">
        <f t="shared" si="49"/>
        <v>33</v>
      </c>
      <c r="E87" s="124">
        <f ca="1"/>
        <v>0</v>
      </c>
    </row>
    <row r="88" spans="3:5">
      <c r="C88" s="123">
        <f ca="1">IF(E88&gt;0,MAX(C$55:C87)+1,0)</f>
        <v>0</v>
      </c>
      <c r="D88" s="81">
        <f t="shared" si="49"/>
        <v>34</v>
      </c>
      <c r="E88" s="124">
        <f ca="1"/>
        <v>0</v>
      </c>
    </row>
    <row r="89" spans="3:5">
      <c r="C89" s="123">
        <f ca="1">IF(E89&gt;0,MAX(C$55:C88)+1,0)</f>
        <v>0</v>
      </c>
      <c r="D89" s="81">
        <f t="shared" si="49"/>
        <v>35</v>
      </c>
      <c r="E89" s="124">
        <f ca="1"/>
        <v>0</v>
      </c>
    </row>
    <row r="90" spans="3:5">
      <c r="C90" s="123">
        <f ca="1">IF(E90&gt;0,MAX(C$55:C89)+1,0)</f>
        <v>0</v>
      </c>
      <c r="D90" s="81">
        <f t="shared" si="49"/>
        <v>36</v>
      </c>
      <c r="E90" s="124">
        <f ca="1"/>
        <v>0</v>
      </c>
    </row>
    <row r="91" spans="3:5">
      <c r="C91" s="123">
        <f ca="1">IF(E91&gt;0,MAX(C$55:C90)+1,0)</f>
        <v>0</v>
      </c>
      <c r="D91" s="81">
        <f t="shared" si="49"/>
        <v>37</v>
      </c>
      <c r="E91" s="124">
        <f ca="1"/>
        <v>0</v>
      </c>
    </row>
    <row r="92" spans="3:5">
      <c r="C92" s="123">
        <f ca="1">IF(E92&gt;0,MAX(C$55:C91)+1,0)</f>
        <v>0</v>
      </c>
      <c r="D92" s="81">
        <f t="shared" si="49"/>
        <v>38</v>
      </c>
      <c r="E92" s="124">
        <f ca="1"/>
        <v>0</v>
      </c>
    </row>
    <row r="93" spans="3:5">
      <c r="C93" s="123">
        <f ca="1">IF(E93&gt;0,MAX(C$55:C92)+1,0)</f>
        <v>0</v>
      </c>
      <c r="D93" s="81">
        <f t="shared" si="49"/>
        <v>39</v>
      </c>
      <c r="E93" s="124">
        <f ca="1"/>
        <v>0</v>
      </c>
    </row>
    <row r="94" spans="3:5">
      <c r="C94" s="125">
        <f ca="1">IF(E94&gt;0,MAX(C$55:C93)+1,0)</f>
        <v>0</v>
      </c>
      <c r="D94" s="126">
        <f t="shared" si="49"/>
        <v>40</v>
      </c>
      <c r="E94" s="127">
        <f ca="1"/>
        <v>0</v>
      </c>
    </row>
    <row r="96" spans="3:5">
      <c r="C96" s="120" t="s">
        <v>314</v>
      </c>
      <c r="D96" s="128" t="s">
        <v>307</v>
      </c>
      <c r="E96" s="129" t="s">
        <v>315</v>
      </c>
    </row>
    <row r="97" spans="3:5">
      <c r="C97" s="130">
        <v>1</v>
      </c>
      <c r="D97" s="81">
        <f t="shared" ref="D97:D106" ca="1" si="50">IFERROR(VLOOKUP($C97,$C$55:$E$94,2,0),0)</f>
        <v>1</v>
      </c>
      <c r="E97" s="131">
        <f t="shared" ref="E97:E108" ca="1" si="51">IFERROR(IF(D97&gt;$E$16,0,VLOOKUP($C97,$C$55:$E$94,3,0)),0)</f>
        <v>1851.0069167569907</v>
      </c>
    </row>
    <row r="98" spans="3:5">
      <c r="C98" s="130">
        <f>+C97+1</f>
        <v>2</v>
      </c>
      <c r="D98" s="81">
        <f t="shared" ca="1" si="50"/>
        <v>0</v>
      </c>
      <c r="E98" s="131">
        <f t="shared" ca="1" si="51"/>
        <v>0</v>
      </c>
    </row>
    <row r="99" spans="3:5">
      <c r="C99" s="130">
        <f t="shared" ref="C99:C108" si="52">+C98+1</f>
        <v>3</v>
      </c>
      <c r="D99" s="81">
        <f t="shared" ca="1" si="50"/>
        <v>0</v>
      </c>
      <c r="E99" s="131">
        <f t="shared" ca="1" si="51"/>
        <v>0</v>
      </c>
    </row>
    <row r="100" spans="3:5">
      <c r="C100" s="130">
        <f t="shared" si="52"/>
        <v>4</v>
      </c>
      <c r="D100" s="81">
        <f t="shared" ca="1" si="50"/>
        <v>0</v>
      </c>
      <c r="E100" s="131">
        <f t="shared" ca="1" si="51"/>
        <v>0</v>
      </c>
    </row>
    <row r="101" spans="3:5">
      <c r="C101" s="130">
        <f t="shared" si="52"/>
        <v>5</v>
      </c>
      <c r="D101" s="81">
        <f t="shared" ca="1" si="50"/>
        <v>0</v>
      </c>
      <c r="E101" s="131">
        <f t="shared" ca="1" si="51"/>
        <v>0</v>
      </c>
    </row>
    <row r="102" spans="3:5">
      <c r="C102" s="130">
        <f t="shared" si="52"/>
        <v>6</v>
      </c>
      <c r="D102" s="81">
        <f t="shared" ca="1" si="50"/>
        <v>0</v>
      </c>
      <c r="E102" s="131">
        <f t="shared" ca="1" si="51"/>
        <v>0</v>
      </c>
    </row>
    <row r="103" spans="3:5">
      <c r="C103" s="130">
        <f t="shared" si="52"/>
        <v>7</v>
      </c>
      <c r="D103" s="81">
        <f t="shared" ca="1" si="50"/>
        <v>0</v>
      </c>
      <c r="E103" s="131">
        <f t="shared" ca="1" si="51"/>
        <v>0</v>
      </c>
    </row>
    <row r="104" spans="3:5">
      <c r="C104" s="130">
        <f t="shared" si="52"/>
        <v>8</v>
      </c>
      <c r="D104" s="81">
        <f t="shared" ca="1" si="50"/>
        <v>0</v>
      </c>
      <c r="E104" s="131">
        <f t="shared" ca="1" si="51"/>
        <v>0</v>
      </c>
    </row>
    <row r="105" spans="3:5">
      <c r="C105" s="130">
        <f t="shared" si="52"/>
        <v>9</v>
      </c>
      <c r="D105" s="81">
        <f t="shared" ca="1" si="50"/>
        <v>0</v>
      </c>
      <c r="E105" s="131">
        <f t="shared" ca="1" si="51"/>
        <v>0</v>
      </c>
    </row>
    <row r="106" spans="3:5">
      <c r="C106" s="130">
        <f t="shared" si="52"/>
        <v>10</v>
      </c>
      <c r="D106" s="81">
        <f t="shared" ca="1" si="50"/>
        <v>0</v>
      </c>
      <c r="E106" s="131">
        <f t="shared" ca="1" si="51"/>
        <v>0</v>
      </c>
    </row>
    <row r="107" spans="3:5">
      <c r="C107" s="130">
        <f t="shared" si="52"/>
        <v>11</v>
      </c>
      <c r="D107" s="81">
        <f ca="1">IFERROR(VLOOKUP($C107,$C$55:$E$94,2,0),0)</f>
        <v>0</v>
      </c>
      <c r="E107" s="131">
        <f t="shared" ca="1" si="51"/>
        <v>0</v>
      </c>
    </row>
    <row r="108" spans="3:5">
      <c r="C108" s="132">
        <f t="shared" si="52"/>
        <v>12</v>
      </c>
      <c r="D108" s="126">
        <f ca="1">IFERROR(VLOOKUP($C108,$C$55:$E$94,2,0),0)</f>
        <v>0</v>
      </c>
      <c r="E108" s="133">
        <f t="shared" ca="1" si="51"/>
        <v>0</v>
      </c>
    </row>
  </sheetData>
  <phoneticPr fontId="42" type="noConversion"/>
  <printOptions horizontalCentered="1"/>
  <pageMargins left="0.51181102362204722" right="0.51181102362204722" top="0.78740157480314965" bottom="0.78740157480314965" header="0.31496062992125984" footer="0.31496062992125984"/>
  <pageSetup paperSize="9" scale="46" pageOrder="overThenDown" orientation="landscape" r:id="rId1"/>
  <colBreaks count="1" manualBreakCount="1">
    <brk id="19" min="3" max="74" man="1"/>
  </colBreaks>
  <ignoredErrors>
    <ignoredError sqref="I9:AH9 I7:AH7 AI7:AR9 AI37:AR37 AI35:AR35 AI30:AR32 F26:AR26 F29:AR29" formula="1"/>
    <ignoredError sqref="E35 E32:E33 E40 E25 E30" unlockedFormula="1"/>
    <ignoredError sqref="E34 E36" formulaRange="1" unlockedFormula="1"/>
  </ignoredError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3">
    <tabColor theme="9"/>
    <outlinePr summaryBelow="0"/>
  </sheetPr>
  <dimension ref="B1:HX189"/>
  <sheetViews>
    <sheetView showGridLines="0" topLeftCell="B1" zoomScaleNormal="100" workbookViewId="0">
      <pane xSplit="1" ySplit="2" topLeftCell="C3" activePane="bottomRight" state="frozen"/>
      <selection activeCell="I71" sqref="I71"/>
      <selection pane="topRight" activeCell="I71" sqref="I71"/>
      <selection pane="bottomLeft" activeCell="I71" sqref="I71"/>
      <selection pane="bottomRight" activeCell="C3" sqref="C3"/>
    </sheetView>
  </sheetViews>
  <sheetFormatPr defaultColWidth="8.453125" defaultRowHeight="13" outlineLevelRow="1"/>
  <cols>
    <col min="1" max="1" width="6.81640625" style="66" customWidth="1"/>
    <col min="2" max="2" width="61" style="66" customWidth="1"/>
    <col min="3" max="4" width="10.81640625" style="81" customWidth="1"/>
    <col min="5" max="39" width="12.81640625" style="66" customWidth="1"/>
    <col min="40" max="44" width="12.81640625" style="66" hidden="1" customWidth="1"/>
    <col min="45" max="45" width="12.81640625" style="66" customWidth="1"/>
    <col min="46" max="46" width="13.453125" style="66" bestFit="1" customWidth="1"/>
    <col min="47" max="16384" width="8.453125" style="66"/>
  </cols>
  <sheetData>
    <row r="1" spans="2:45" ht="21" customHeight="1">
      <c r="B1" s="220" t="str">
        <f>UPPER("cenário analisado: "&amp;Controle!N2)</f>
        <v>CENÁRIO ANALISADO: FLONA IRATI</v>
      </c>
      <c r="C1" s="68"/>
      <c r="D1" s="68"/>
      <c r="E1" s="67"/>
      <c r="F1" s="67"/>
      <c r="G1" s="67"/>
      <c r="H1" s="67"/>
      <c r="I1" s="67"/>
      <c r="J1" s="67"/>
      <c r="K1" s="67"/>
      <c r="L1" s="69" t="str">
        <f>DRE!L1</f>
        <v>Valores em moeda constante (R$ 1.000/Dez21)</v>
      </c>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row>
    <row r="2" spans="2:45" s="70" customFormat="1" ht="21" customHeight="1">
      <c r="B2" s="69" t="s">
        <v>199</v>
      </c>
      <c r="C2" s="71"/>
      <c r="D2" s="72" t="s">
        <v>1133</v>
      </c>
      <c r="E2" s="72">
        <v>1</v>
      </c>
      <c r="F2" s="72">
        <v>2</v>
      </c>
      <c r="G2" s="72">
        <f>F2+1</f>
        <v>3</v>
      </c>
      <c r="H2" s="72">
        <f t="shared" ref="H2:AR2" si="0">G2+1</f>
        <v>4</v>
      </c>
      <c r="I2" s="72">
        <f t="shared" si="0"/>
        <v>5</v>
      </c>
      <c r="J2" s="72">
        <f t="shared" si="0"/>
        <v>6</v>
      </c>
      <c r="K2" s="72">
        <f t="shared" si="0"/>
        <v>7</v>
      </c>
      <c r="L2" s="72">
        <f t="shared" si="0"/>
        <v>8</v>
      </c>
      <c r="M2" s="72">
        <f t="shared" si="0"/>
        <v>9</v>
      </c>
      <c r="N2" s="72">
        <f t="shared" si="0"/>
        <v>10</v>
      </c>
      <c r="O2" s="72">
        <f t="shared" si="0"/>
        <v>11</v>
      </c>
      <c r="P2" s="72">
        <f t="shared" si="0"/>
        <v>12</v>
      </c>
      <c r="Q2" s="72">
        <f t="shared" si="0"/>
        <v>13</v>
      </c>
      <c r="R2" s="72">
        <f t="shared" si="0"/>
        <v>14</v>
      </c>
      <c r="S2" s="72">
        <f t="shared" si="0"/>
        <v>15</v>
      </c>
      <c r="T2" s="72">
        <f t="shared" si="0"/>
        <v>16</v>
      </c>
      <c r="U2" s="72">
        <f t="shared" si="0"/>
        <v>17</v>
      </c>
      <c r="V2" s="72">
        <f t="shared" si="0"/>
        <v>18</v>
      </c>
      <c r="W2" s="72">
        <f t="shared" si="0"/>
        <v>19</v>
      </c>
      <c r="X2" s="72">
        <f t="shared" si="0"/>
        <v>20</v>
      </c>
      <c r="Y2" s="72">
        <f t="shared" si="0"/>
        <v>21</v>
      </c>
      <c r="Z2" s="72">
        <f t="shared" si="0"/>
        <v>22</v>
      </c>
      <c r="AA2" s="72">
        <f t="shared" si="0"/>
        <v>23</v>
      </c>
      <c r="AB2" s="72">
        <f t="shared" si="0"/>
        <v>24</v>
      </c>
      <c r="AC2" s="72">
        <f t="shared" si="0"/>
        <v>25</v>
      </c>
      <c r="AD2" s="72">
        <f t="shared" si="0"/>
        <v>26</v>
      </c>
      <c r="AE2" s="72">
        <f t="shared" si="0"/>
        <v>27</v>
      </c>
      <c r="AF2" s="72">
        <f t="shared" si="0"/>
        <v>28</v>
      </c>
      <c r="AG2" s="72">
        <f t="shared" si="0"/>
        <v>29</v>
      </c>
      <c r="AH2" s="72">
        <f t="shared" si="0"/>
        <v>30</v>
      </c>
      <c r="AI2" s="72">
        <f t="shared" si="0"/>
        <v>31</v>
      </c>
      <c r="AJ2" s="72">
        <f t="shared" si="0"/>
        <v>32</v>
      </c>
      <c r="AK2" s="72">
        <f t="shared" si="0"/>
        <v>33</v>
      </c>
      <c r="AL2" s="72">
        <f t="shared" si="0"/>
        <v>34</v>
      </c>
      <c r="AM2" s="72">
        <f t="shared" si="0"/>
        <v>35</v>
      </c>
      <c r="AN2" s="72">
        <f t="shared" si="0"/>
        <v>36</v>
      </c>
      <c r="AO2" s="72">
        <f t="shared" si="0"/>
        <v>37</v>
      </c>
      <c r="AP2" s="72">
        <f t="shared" si="0"/>
        <v>38</v>
      </c>
      <c r="AQ2" s="72">
        <f t="shared" si="0"/>
        <v>39</v>
      </c>
      <c r="AR2" s="72">
        <f t="shared" si="0"/>
        <v>40</v>
      </c>
      <c r="AS2" s="72" t="s">
        <v>20</v>
      </c>
    </row>
    <row r="3" spans="2:45">
      <c r="B3" s="70"/>
      <c r="C3" s="74"/>
      <c r="D3" s="74"/>
    </row>
    <row r="4" spans="2:45" ht="18" customHeight="1">
      <c r="B4" s="187" t="s">
        <v>170</v>
      </c>
      <c r="C4" s="188"/>
      <c r="D4" s="190">
        <f t="shared" ref="D4:AR4" si="1">SUM(D5:D8)</f>
        <v>-1500</v>
      </c>
      <c r="E4" s="190">
        <f t="shared" ca="1" si="1"/>
        <v>3843.8163099611106</v>
      </c>
      <c r="F4" s="190">
        <f t="shared" ca="1" si="1"/>
        <v>2809.1225930472838</v>
      </c>
      <c r="G4" s="190">
        <f t="shared" ca="1" si="1"/>
        <v>2004.2905904678678</v>
      </c>
      <c r="H4" s="190">
        <f t="shared" ca="1" si="1"/>
        <v>2083.2681071533634</v>
      </c>
      <c r="I4" s="190">
        <f t="shared" ca="1" si="1"/>
        <v>983.7005760933024</v>
      </c>
      <c r="J4" s="190">
        <f t="shared" ca="1" si="1"/>
        <v>1088.8405147968701</v>
      </c>
      <c r="K4" s="190">
        <f t="shared" ca="1" si="1"/>
        <v>2630.1582198487404</v>
      </c>
      <c r="L4" s="190">
        <f t="shared" ca="1" si="1"/>
        <v>-4665.4106652588325</v>
      </c>
      <c r="M4" s="190">
        <f t="shared" ca="1" si="1"/>
        <v>-2871.0901724288128</v>
      </c>
      <c r="N4" s="190">
        <f t="shared" ca="1" si="1"/>
        <v>-1851.2250663707173</v>
      </c>
      <c r="O4" s="190">
        <f t="shared" ca="1" si="1"/>
        <v>-1580.8736035647826</v>
      </c>
      <c r="P4" s="190">
        <f t="shared" ca="1" si="1"/>
        <v>-1490.2746337555357</v>
      </c>
      <c r="Q4" s="190">
        <f t="shared" ca="1" si="1"/>
        <v>-1377.1164725703222</v>
      </c>
      <c r="R4" s="190">
        <f t="shared" ca="1" si="1"/>
        <v>-1254.741723596361</v>
      </c>
      <c r="S4" s="190">
        <f t="shared" ca="1" si="1"/>
        <v>-1184.9012987450626</v>
      </c>
      <c r="T4" s="190">
        <f t="shared" ca="1" si="1"/>
        <v>-1033.8988601069216</v>
      </c>
      <c r="U4" s="190">
        <f t="shared" ca="1" si="1"/>
        <v>-968.79656274981255</v>
      </c>
      <c r="V4" s="190">
        <f t="shared" ca="1" si="1"/>
        <v>-933.86492259088402</v>
      </c>
      <c r="W4" s="190">
        <f t="shared" ca="1" si="1"/>
        <v>-566.48485037725379</v>
      </c>
      <c r="X4" s="190">
        <f t="shared" ca="1" si="1"/>
        <v>-201.73393308217649</v>
      </c>
      <c r="Y4" s="190">
        <f t="shared" ca="1" si="1"/>
        <v>1050.5708225115279</v>
      </c>
      <c r="Z4" s="190">
        <f t="shared" ca="1" si="1"/>
        <v>1081.6104819837074</v>
      </c>
      <c r="AA4" s="190">
        <f t="shared" ca="1" si="1"/>
        <v>1081.6103174457778</v>
      </c>
      <c r="AB4" s="190">
        <f t="shared" ca="1" si="1"/>
        <v>1081.6103133915183</v>
      </c>
      <c r="AC4" s="190">
        <f t="shared" ca="1" si="1"/>
        <v>1081.6103133915183</v>
      </c>
      <c r="AD4" s="190">
        <f t="shared" ca="1" si="1"/>
        <v>-214.46063806044864</v>
      </c>
      <c r="AE4" s="190">
        <f t="shared" ca="1" si="1"/>
        <v>898.57107675764246</v>
      </c>
      <c r="AF4" s="190">
        <f t="shared" ca="1" si="1"/>
        <v>3831.4478931576105</v>
      </c>
      <c r="AG4" s="190">
        <f t="shared" ca="1" si="1"/>
        <v>3911.6799598987564</v>
      </c>
      <c r="AH4" s="190">
        <f t="shared" ca="1" si="1"/>
        <v>3911.6795737187417</v>
      </c>
      <c r="AI4" s="190">
        <f t="shared" ca="1" si="1"/>
        <v>3911.6795630368333</v>
      </c>
      <c r="AJ4" s="190">
        <f t="shared" ca="1" si="1"/>
        <v>3911.6795630368333</v>
      </c>
      <c r="AK4" s="190">
        <f t="shared" ca="1" si="1"/>
        <v>-978.81568822803024</v>
      </c>
      <c r="AL4" s="190">
        <f t="shared" ca="1" si="1"/>
        <v>-1118.4568920416707</v>
      </c>
      <c r="AM4" s="190">
        <f t="shared" ca="1" si="1"/>
        <v>-1118.4568920416716</v>
      </c>
      <c r="AN4" s="190">
        <f t="shared" ca="1" si="1"/>
        <v>0</v>
      </c>
      <c r="AO4" s="190">
        <f t="shared" ca="1" si="1"/>
        <v>0</v>
      </c>
      <c r="AP4" s="190">
        <f t="shared" ca="1" si="1"/>
        <v>0</v>
      </c>
      <c r="AQ4" s="190">
        <f t="shared" ca="1" si="1"/>
        <v>0</v>
      </c>
      <c r="AR4" s="190">
        <f t="shared" ca="1" si="1"/>
        <v>0</v>
      </c>
      <c r="AS4" s="190">
        <f ca="1">SUM(D4:AR4)</f>
        <v>16286.343914129709</v>
      </c>
    </row>
    <row r="5" spans="2:45">
      <c r="B5" s="144" t="s">
        <v>171</v>
      </c>
      <c r="E5" s="191">
        <f ca="1">DRE!E51</f>
        <v>5240.7733623570721</v>
      </c>
      <c r="F5" s="191">
        <f ca="1">DRE!F51</f>
        <v>4010.15143887762</v>
      </c>
      <c r="G5" s="191">
        <f ca="1">DRE!G51</f>
        <v>3153.4158485436128</v>
      </c>
      <c r="H5" s="191">
        <f ca="1">DRE!H51</f>
        <v>3226.4464786736107</v>
      </c>
      <c r="I5" s="191">
        <f ca="1">DRE!I51</f>
        <v>2062.3602685465171</v>
      </c>
      <c r="J5" s="191">
        <f ca="1">DRE!J51</f>
        <v>2146.196004128421</v>
      </c>
      <c r="K5" s="191">
        <f ca="1">DRE!K51</f>
        <v>2218.601652031728</v>
      </c>
      <c r="L5" s="191">
        <f ca="1">DRE!L51</f>
        <v>-4597.587659529554</v>
      </c>
      <c r="M5" s="191">
        <f ca="1">DRE!M51</f>
        <v>-3202.8262013813555</v>
      </c>
      <c r="N5" s="191">
        <f ca="1">DRE!N51</f>
        <v>-2236.9327489328207</v>
      </c>
      <c r="O5" s="191">
        <f ca="1">DRE!O51</f>
        <v>-2007.5597413486039</v>
      </c>
      <c r="P5" s="191">
        <f ca="1">DRE!P51</f>
        <v>-1928.5590959418118</v>
      </c>
      <c r="Q5" s="191">
        <f ca="1">DRE!Q51</f>
        <v>-1813.6726689015725</v>
      </c>
      <c r="R5" s="191">
        <f ca="1">DRE!R51</f>
        <v>-1688.1089477642636</v>
      </c>
      <c r="S5" s="191">
        <f ca="1">DRE!S51</f>
        <v>-1591.5985419158546</v>
      </c>
      <c r="T5" s="191">
        <f ca="1">DRE!T51</f>
        <v>-1426.3397511823307</v>
      </c>
      <c r="U5" s="191">
        <f ca="1">DRE!U51</f>
        <v>-1360.9530677963796</v>
      </c>
      <c r="V5" s="191">
        <f ca="1">DRE!V51</f>
        <v>-1348.9885545579971</v>
      </c>
      <c r="W5" s="191">
        <f ca="1">DRE!W51</f>
        <v>-970.21337171987921</v>
      </c>
      <c r="X5" s="191">
        <f ca="1">DRE!X51</f>
        <v>-601.54103878643878</v>
      </c>
      <c r="Y5" s="191">
        <f ca="1">DRE!Y51</f>
        <v>671.87274457853971</v>
      </c>
      <c r="Z5" s="191">
        <f ca="1">DRE!Z51</f>
        <v>668.7090380269774</v>
      </c>
      <c r="AA5" s="191">
        <f ca="1">DRE!AA51</f>
        <v>694.41175197855728</v>
      </c>
      <c r="AB5" s="191">
        <f ca="1">DRE!AB51</f>
        <v>696.09475172624252</v>
      </c>
      <c r="AC5" s="191">
        <f ca="1">DRE!AC51</f>
        <v>697.72873206380177</v>
      </c>
      <c r="AD5" s="191">
        <f ca="1">DRE!AD51</f>
        <v>-648.38494712796262</v>
      </c>
      <c r="AE5" s="191">
        <f ca="1">DRE!AE51</f>
        <v>550.63048378576161</v>
      </c>
      <c r="AF5" s="191">
        <f ca="1">DRE!AF51</f>
        <v>3555.3835681285864</v>
      </c>
      <c r="AG5" s="191">
        <f ca="1">DRE!AG51</f>
        <v>3556.1665046827934</v>
      </c>
      <c r="AH5" s="191">
        <f ca="1">DRE!AH51</f>
        <v>3556.92624039777</v>
      </c>
      <c r="AI5" s="191">
        <f ca="1">DRE!AI51</f>
        <v>3576.0347768997117</v>
      </c>
      <c r="AJ5" s="191">
        <f ca="1">DRE!AJ51</f>
        <v>3567.6305247744972</v>
      </c>
      <c r="AK5" s="191">
        <f ca="1">DRE!AK51</f>
        <v>-1462.0797127840085</v>
      </c>
      <c r="AL5" s="191">
        <f ca="1">DRE!AL51</f>
        <v>-1503.6950339988434</v>
      </c>
      <c r="AM5" s="191">
        <f ca="1">DRE!AM51</f>
        <v>-1502.069133846958</v>
      </c>
      <c r="AN5" s="191">
        <f ca="1">DRE!AN51</f>
        <v>0</v>
      </c>
      <c r="AO5" s="191">
        <f ca="1">DRE!AO51</f>
        <v>0</v>
      </c>
      <c r="AP5" s="191">
        <f ca="1">DRE!AP51</f>
        <v>0</v>
      </c>
      <c r="AQ5" s="191">
        <f ca="1">DRE!AQ51</f>
        <v>0</v>
      </c>
      <c r="AR5" s="191">
        <f ca="1">DRE!AR51</f>
        <v>0</v>
      </c>
      <c r="AS5" s="191">
        <f t="shared" ref="AS5:AS21" ca="1" si="2">SUM(D5:AR5)</f>
        <v>13958.423952685185</v>
      </c>
    </row>
    <row r="6" spans="2:45">
      <c r="B6" s="144" t="s">
        <v>172</v>
      </c>
      <c r="E6" s="191">
        <f>DRE!E44</f>
        <v>42.857142857142854</v>
      </c>
      <c r="F6" s="191">
        <f>DRE!F44</f>
        <v>232.80277419141117</v>
      </c>
      <c r="G6" s="191">
        <f>DRE!G44</f>
        <v>320.48935807064879</v>
      </c>
      <c r="H6" s="191">
        <f>DRE!H44</f>
        <v>361.88688168132444</v>
      </c>
      <c r="I6" s="191">
        <f>DRE!I44</f>
        <v>404.95604021345548</v>
      </c>
      <c r="J6" s="191">
        <f>DRE!J44</f>
        <v>449.79299337650161</v>
      </c>
      <c r="K6" s="191">
        <f>DRE!K44</f>
        <v>413.56652207253148</v>
      </c>
      <c r="L6" s="191">
        <f>DRE!L44</f>
        <v>411.11552347068323</v>
      </c>
      <c r="M6" s="191">
        <f>DRE!M44</f>
        <v>408.73591317762663</v>
      </c>
      <c r="N6" s="191">
        <f>DRE!N44</f>
        <v>440.60023466313032</v>
      </c>
      <c r="O6" s="191">
        <f>DRE!O44</f>
        <v>437.36184637417722</v>
      </c>
      <c r="P6" s="191">
        <f>DRE!P44</f>
        <v>441.61360342826009</v>
      </c>
      <c r="Q6" s="191">
        <f>DRE!Q44</f>
        <v>438.34569954420613</v>
      </c>
      <c r="R6" s="191">
        <f>DRE!R44</f>
        <v>435.17297732667794</v>
      </c>
      <c r="S6" s="191">
        <f>DRE!S44</f>
        <v>402.61333471481254</v>
      </c>
      <c r="T6" s="191">
        <f>DRE!T44</f>
        <v>400.4813609874609</v>
      </c>
      <c r="U6" s="191">
        <f>DRE!U44</f>
        <v>392.03178138931895</v>
      </c>
      <c r="V6" s="191">
        <f>DRE!V44</f>
        <v>417.18577101512352</v>
      </c>
      <c r="W6" s="191">
        <f>DRE!W44</f>
        <v>414.62935739552984</v>
      </c>
      <c r="X6" s="191">
        <f>DRE!X44</f>
        <v>412.14740242505047</v>
      </c>
      <c r="Y6" s="191">
        <f>DRE!Y44</f>
        <v>409.73773740516765</v>
      </c>
      <c r="Z6" s="191">
        <f>DRE!Z44</f>
        <v>412.90144395672996</v>
      </c>
      <c r="AA6" s="191">
        <f>DRE!AA44</f>
        <v>387.19856141296191</v>
      </c>
      <c r="AB6" s="191">
        <f>DRE!AB44</f>
        <v>385.51556166527581</v>
      </c>
      <c r="AC6" s="191">
        <f>DRE!AC44</f>
        <v>383.8815813277165</v>
      </c>
      <c r="AD6" s="191">
        <f>DRE!AD44</f>
        <v>403.59168770292229</v>
      </c>
      <c r="AE6" s="191">
        <f>DRE!AE44</f>
        <v>380.21021153983429</v>
      </c>
      <c r="AF6" s="191">
        <f>DRE!AF44</f>
        <v>356.29639177016975</v>
      </c>
      <c r="AG6" s="191">
        <f>DRE!AG44</f>
        <v>355.51345521596306</v>
      </c>
      <c r="AH6" s="191">
        <f>DRE!AH44</f>
        <v>354.75332263906336</v>
      </c>
      <c r="AI6" s="191">
        <f>DRE!AI44</f>
        <v>335.64478613712146</v>
      </c>
      <c r="AJ6" s="191">
        <f>DRE!AJ44</f>
        <v>344.04903826233607</v>
      </c>
      <c r="AK6" s="191">
        <f>DRE!AK44</f>
        <v>343.62282074233815</v>
      </c>
      <c r="AL6" s="191">
        <f>DRE!AL44</f>
        <v>385.23814195717273</v>
      </c>
      <c r="AM6" s="191">
        <f>DRE!AM44</f>
        <v>383.61224180528637</v>
      </c>
      <c r="AN6" s="191">
        <f>DRE!AN44</f>
        <v>0</v>
      </c>
      <c r="AO6" s="191">
        <f>DRE!AO44</f>
        <v>0</v>
      </c>
      <c r="AP6" s="191">
        <f>DRE!AP44</f>
        <v>0</v>
      </c>
      <c r="AQ6" s="191">
        <f>DRE!AQ44</f>
        <v>0</v>
      </c>
      <c r="AR6" s="191">
        <f>DRE!AR44</f>
        <v>0</v>
      </c>
      <c r="AS6" s="191">
        <f t="shared" si="2"/>
        <v>13300.153501915131</v>
      </c>
    </row>
    <row r="7" spans="2:45">
      <c r="B7" s="144" t="s">
        <v>940</v>
      </c>
      <c r="D7" s="191">
        <f>-SFB!D27</f>
        <v>-1500</v>
      </c>
      <c r="E7" s="191">
        <f>-SFB!E27</f>
        <v>-1500</v>
      </c>
      <c r="F7" s="191">
        <f>-SFB!F27</f>
        <v>-1500</v>
      </c>
      <c r="G7" s="191">
        <f>-SFB!G27</f>
        <v>-1500</v>
      </c>
      <c r="H7" s="191">
        <f>-SFB!H27</f>
        <v>-1500</v>
      </c>
      <c r="I7" s="191">
        <f>-SFB!I27</f>
        <v>-1500</v>
      </c>
      <c r="J7" s="191">
        <f>-SFB!J27</f>
        <v>-1500</v>
      </c>
      <c r="K7" s="191">
        <f>-SFB!K27</f>
        <v>0</v>
      </c>
      <c r="L7" s="191">
        <f>-SFB!L27</f>
        <v>0</v>
      </c>
      <c r="M7" s="191">
        <f>-SFB!M27</f>
        <v>0</v>
      </c>
      <c r="N7" s="191">
        <f>-SFB!N27</f>
        <v>0</v>
      </c>
      <c r="O7" s="191">
        <f>-SFB!O27</f>
        <v>0</v>
      </c>
      <c r="P7" s="191">
        <f>-SFB!P27</f>
        <v>0</v>
      </c>
      <c r="Q7" s="191">
        <f>-SFB!Q27</f>
        <v>0</v>
      </c>
      <c r="R7" s="191">
        <f>-SFB!R27</f>
        <v>0</v>
      </c>
      <c r="S7" s="191">
        <f>-SFB!S27</f>
        <v>0</v>
      </c>
      <c r="T7" s="191">
        <f>-SFB!T27</f>
        <v>0</v>
      </c>
      <c r="U7" s="191">
        <f>-SFB!U27</f>
        <v>0</v>
      </c>
      <c r="V7" s="191">
        <f>-SFB!V27</f>
        <v>0</v>
      </c>
      <c r="W7" s="191">
        <f>-SFB!W27</f>
        <v>0</v>
      </c>
      <c r="X7" s="191">
        <f>-SFB!X27</f>
        <v>0</v>
      </c>
      <c r="Y7" s="191">
        <f>-SFB!Y27</f>
        <v>0</v>
      </c>
      <c r="Z7" s="191">
        <f>-SFB!Z27</f>
        <v>0</v>
      </c>
      <c r="AA7" s="191">
        <f>-SFB!AA27</f>
        <v>0</v>
      </c>
      <c r="AB7" s="191">
        <f>-SFB!AB27</f>
        <v>0</v>
      </c>
      <c r="AC7" s="191">
        <f>-SFB!AC27</f>
        <v>0</v>
      </c>
      <c r="AD7" s="191">
        <f>-SFB!AD27</f>
        <v>0</v>
      </c>
      <c r="AE7" s="191">
        <f>-SFB!AE27</f>
        <v>0</v>
      </c>
      <c r="AF7" s="191">
        <f>-SFB!AF27</f>
        <v>0</v>
      </c>
      <c r="AG7" s="191">
        <f>-SFB!AG27</f>
        <v>0</v>
      </c>
      <c r="AH7" s="191">
        <f>-SFB!AH27</f>
        <v>0</v>
      </c>
      <c r="AI7" s="191">
        <f>-SFB!AI27</f>
        <v>0</v>
      </c>
      <c r="AJ7" s="191">
        <f>-SFB!AJ27</f>
        <v>0</v>
      </c>
      <c r="AK7" s="191">
        <f>-SFB!AK27</f>
        <v>0</v>
      </c>
      <c r="AL7" s="191">
        <f>-SFB!AL27</f>
        <v>0</v>
      </c>
      <c r="AM7" s="191">
        <f>-SFB!AM27</f>
        <v>0</v>
      </c>
      <c r="AN7" s="191">
        <f>-SFB!AN27</f>
        <v>0</v>
      </c>
      <c r="AO7" s="191">
        <f>-SFB!AO27</f>
        <v>0</v>
      </c>
      <c r="AP7" s="191">
        <f>-SFB!AP27</f>
        <v>0</v>
      </c>
      <c r="AQ7" s="191">
        <f>-SFB!AQ27</f>
        <v>0</v>
      </c>
      <c r="AR7" s="191">
        <f>-SFB!AR27</f>
        <v>0</v>
      </c>
      <c r="AS7" s="191">
        <f t="shared" si="2"/>
        <v>-10500</v>
      </c>
    </row>
    <row r="8" spans="2:45">
      <c r="B8" s="144" t="s">
        <v>1130</v>
      </c>
      <c r="E8" s="191">
        <f ca="1">-(E9-E10)</f>
        <v>60.185804746895542</v>
      </c>
      <c r="F8" s="191">
        <f t="shared" ref="F8:L8" ca="1" si="3">-(F9-F10)</f>
        <v>66.168379978252119</v>
      </c>
      <c r="G8" s="191">
        <f t="shared" ca="1" si="3"/>
        <v>30.385383853606129</v>
      </c>
      <c r="H8" s="191">
        <f t="shared" ca="1" si="3"/>
        <v>-5.0652532015719771</v>
      </c>
      <c r="I8" s="191">
        <f t="shared" ca="1" si="3"/>
        <v>16.384267333330058</v>
      </c>
      <c r="J8" s="191">
        <f t="shared" ca="1" si="3"/>
        <v>-7.1484827080526259</v>
      </c>
      <c r="K8" s="191">
        <f t="shared" ca="1" si="3"/>
        <v>-2.0099542555187782</v>
      </c>
      <c r="L8" s="191">
        <f t="shared" ca="1" si="3"/>
        <v>-478.93852919996186</v>
      </c>
      <c r="M8" s="191">
        <f t="shared" ref="M8:AR8" ca="1" si="4">-(M9-M10)</f>
        <v>-76.999884225083662</v>
      </c>
      <c r="N8" s="191">
        <f t="shared" ca="1" si="4"/>
        <v>-54.892552101026979</v>
      </c>
      <c r="O8" s="191">
        <f t="shared" ca="1" si="4"/>
        <v>-10.675708590356022</v>
      </c>
      <c r="P8" s="191">
        <f t="shared" ca="1" si="4"/>
        <v>-3.329141241983967</v>
      </c>
      <c r="Q8" s="191">
        <f t="shared" ca="1" si="4"/>
        <v>-1.7895032129558537</v>
      </c>
      <c r="R8" s="191">
        <f t="shared" ca="1" si="4"/>
        <v>-1.805753158775298</v>
      </c>
      <c r="S8" s="191">
        <f t="shared" ca="1" si="4"/>
        <v>4.0839084559795502</v>
      </c>
      <c r="T8" s="191">
        <f t="shared" ca="1" si="4"/>
        <v>-8.0404699120517176</v>
      </c>
      <c r="U8" s="191">
        <f t="shared" ca="1" si="4"/>
        <v>0.12472365724816825</v>
      </c>
      <c r="V8" s="191">
        <f t="shared" ca="1" si="4"/>
        <v>-2.0621390480104083</v>
      </c>
      <c r="W8" s="191">
        <f t="shared" ca="1" si="4"/>
        <v>-10.900836052904427</v>
      </c>
      <c r="X8" s="191">
        <f t="shared" ca="1" si="4"/>
        <v>-12.340296720788185</v>
      </c>
      <c r="Y8" s="191">
        <f t="shared" ca="1" si="4"/>
        <v>-31.039659472179437</v>
      </c>
      <c r="Z8" s="191">
        <f t="shared" ca="1" si="4"/>
        <v>0</v>
      </c>
      <c r="AA8" s="191">
        <f t="shared" ca="1" si="4"/>
        <v>4.0542587171898958E-6</v>
      </c>
      <c r="AB8" s="191">
        <f t="shared" ca="1" si="4"/>
        <v>1.4210854715202004E-14</v>
      </c>
      <c r="AC8" s="191">
        <f t="shared" ca="1" si="4"/>
        <v>0</v>
      </c>
      <c r="AD8" s="191">
        <f t="shared" ca="1" si="4"/>
        <v>30.332621364591688</v>
      </c>
      <c r="AE8" s="191">
        <f t="shared" ca="1" si="4"/>
        <v>-32.269618567953415</v>
      </c>
      <c r="AF8" s="191">
        <f t="shared" ca="1" si="4"/>
        <v>-80.232066741145857</v>
      </c>
      <c r="AG8" s="191">
        <f t="shared" ca="1" si="4"/>
        <v>0</v>
      </c>
      <c r="AH8" s="191">
        <f t="shared" ca="1" si="4"/>
        <v>1.0681908406695584E-5</v>
      </c>
      <c r="AI8" s="191">
        <f t="shared" ca="1" si="4"/>
        <v>9.9475983006414026E-14</v>
      </c>
      <c r="AJ8" s="191">
        <f t="shared" ca="1" si="4"/>
        <v>0</v>
      </c>
      <c r="AK8" s="191">
        <f t="shared" ca="1" si="4"/>
        <v>139.64120381364023</v>
      </c>
      <c r="AL8" s="191">
        <f t="shared" ca="1" si="4"/>
        <v>4.2632564145606011E-14</v>
      </c>
      <c r="AM8" s="191">
        <f t="shared" ca="1" si="4"/>
        <v>4.2632564145606011E-14</v>
      </c>
      <c r="AN8" s="191">
        <f t="shared" ca="1" si="4"/>
        <v>0</v>
      </c>
      <c r="AO8" s="191">
        <f t="shared" ca="1" si="4"/>
        <v>0</v>
      </c>
      <c r="AP8" s="191">
        <f t="shared" ca="1" si="4"/>
        <v>0</v>
      </c>
      <c r="AQ8" s="191">
        <f t="shared" ca="1" si="4"/>
        <v>0</v>
      </c>
      <c r="AR8" s="191">
        <f t="shared" ca="1" si="4"/>
        <v>0</v>
      </c>
      <c r="AS8" s="191">
        <f t="shared" ca="1" si="2"/>
        <v>-472.23354047060968</v>
      </c>
    </row>
    <row r="9" spans="2:45">
      <c r="B9" s="216" t="s">
        <v>1131</v>
      </c>
      <c r="E9" s="162">
        <f t="shared" ref="E9:AR9" ca="1" si="5">E41</f>
        <v>797.72727156233168</v>
      </c>
      <c r="F9" s="162">
        <f t="shared" ca="1" si="5"/>
        <v>0</v>
      </c>
      <c r="G9" s="162">
        <f t="shared" ca="1" si="5"/>
        <v>-2.2737367544323206E-13</v>
      </c>
      <c r="H9" s="162">
        <f t="shared" ca="1" si="5"/>
        <v>0</v>
      </c>
      <c r="I9" s="162">
        <f t="shared" ca="1" si="5"/>
        <v>-109.06649122199121</v>
      </c>
      <c r="J9" s="162">
        <f t="shared" ca="1" si="5"/>
        <v>-2.2737367544323206E-13</v>
      </c>
      <c r="K9" s="162">
        <f t="shared" ca="1" si="5"/>
        <v>0</v>
      </c>
      <c r="L9" s="162">
        <f t="shared" ca="1" si="5"/>
        <v>0</v>
      </c>
      <c r="M9" s="162">
        <f t="shared" ca="1" si="5"/>
        <v>0.82066227068205588</v>
      </c>
      <c r="N9" s="162">
        <f t="shared" ca="1" si="5"/>
        <v>1.2458974309748392</v>
      </c>
      <c r="O9" s="162">
        <f t="shared" ca="1" si="5"/>
        <v>4.3671249092242554</v>
      </c>
      <c r="P9" s="162">
        <f t="shared" ca="1" si="5"/>
        <v>2.998825055298048</v>
      </c>
      <c r="Q9" s="162">
        <f t="shared" ca="1" si="5"/>
        <v>10.207927152973399</v>
      </c>
      <c r="R9" s="162">
        <f t="shared" ca="1" si="5"/>
        <v>11.555141028644464</v>
      </c>
      <c r="S9" s="162">
        <f t="shared" ca="1" si="5"/>
        <v>17.670795146442401</v>
      </c>
      <c r="T9" s="162">
        <f t="shared" ca="1" si="5"/>
        <v>2.3651315836535929</v>
      </c>
      <c r="U9" s="162">
        <f t="shared" ca="1" si="5"/>
        <v>7.6079354182126266</v>
      </c>
      <c r="V9" s="162">
        <f t="shared" ca="1" si="5"/>
        <v>0</v>
      </c>
      <c r="W9" s="162">
        <f t="shared" ca="1" si="5"/>
        <v>23.139699224353336</v>
      </c>
      <c r="X9" s="162">
        <f t="shared" ca="1" si="5"/>
        <v>18.519737368398737</v>
      </c>
      <c r="Y9" s="162">
        <f t="shared" ca="1" si="5"/>
        <v>89.55861297724654</v>
      </c>
      <c r="Z9" s="162">
        <f t="shared" ca="1" si="5"/>
        <v>0</v>
      </c>
      <c r="AA9" s="162">
        <f t="shared" ca="1" si="5"/>
        <v>-1.1923622935228195E-5</v>
      </c>
      <c r="AB9" s="162">
        <f t="shared" ca="1" si="5"/>
        <v>-2.8421709430404007E-14</v>
      </c>
      <c r="AC9" s="162">
        <f t="shared" ca="1" si="5"/>
        <v>0</v>
      </c>
      <c r="AD9" s="162">
        <f t="shared" ca="1" si="5"/>
        <v>-98.316312330596816</v>
      </c>
      <c r="AE9" s="162">
        <f t="shared" ca="1" si="5"/>
        <v>75.166846346504855</v>
      </c>
      <c r="AF9" s="162">
        <f t="shared" ca="1" si="5"/>
        <v>191.62764225371424</v>
      </c>
      <c r="AG9" s="162">
        <f t="shared" ca="1" si="5"/>
        <v>0</v>
      </c>
      <c r="AH9" s="162">
        <f t="shared" ca="1" si="5"/>
        <v>-2.551285314211782E-5</v>
      </c>
      <c r="AI9" s="162">
        <f t="shared" ca="1" si="5"/>
        <v>-1.1368683772161603E-13</v>
      </c>
      <c r="AJ9" s="162">
        <f t="shared" ca="1" si="5"/>
        <v>0</v>
      </c>
      <c r="AK9" s="162">
        <f t="shared" ca="1" si="5"/>
        <v>-316.30623931317109</v>
      </c>
      <c r="AL9" s="162">
        <f t="shared" ca="1" si="5"/>
        <v>0</v>
      </c>
      <c r="AM9" s="162">
        <f t="shared" ca="1" si="5"/>
        <v>0</v>
      </c>
      <c r="AN9" s="162">
        <f t="shared" ca="1" si="5"/>
        <v>0</v>
      </c>
      <c r="AO9" s="162">
        <f t="shared" ca="1" si="5"/>
        <v>0</v>
      </c>
      <c r="AP9" s="162">
        <f t="shared" ca="1" si="5"/>
        <v>0</v>
      </c>
      <c r="AQ9" s="162">
        <f t="shared" ca="1" si="5"/>
        <v>0</v>
      </c>
      <c r="AR9" s="162">
        <f t="shared" ca="1" si="5"/>
        <v>0</v>
      </c>
      <c r="AS9" s="162">
        <f t="shared" ca="1" si="2"/>
        <v>730.89016942641933</v>
      </c>
    </row>
    <row r="10" spans="2:45">
      <c r="B10" s="216" t="s">
        <v>1132</v>
      </c>
      <c r="E10" s="162">
        <f t="shared" ref="E10:AR10" ca="1" si="6">E42</f>
        <v>857.91307630922722</v>
      </c>
      <c r="F10" s="162">
        <f t="shared" ca="1" si="6"/>
        <v>66.168379978252119</v>
      </c>
      <c r="G10" s="162">
        <f t="shared" ca="1" si="6"/>
        <v>30.385383853605902</v>
      </c>
      <c r="H10" s="162">
        <f t="shared" ca="1" si="6"/>
        <v>-5.0652532015719771</v>
      </c>
      <c r="I10" s="162">
        <f t="shared" ca="1" si="6"/>
        <v>-92.682223888661156</v>
      </c>
      <c r="J10" s="162">
        <f t="shared" ca="1" si="6"/>
        <v>-7.1484827080528532</v>
      </c>
      <c r="K10" s="162">
        <f t="shared" ca="1" si="6"/>
        <v>-2.0099542555187782</v>
      </c>
      <c r="L10" s="162">
        <f t="shared" ca="1" si="6"/>
        <v>-478.93852919996186</v>
      </c>
      <c r="M10" s="162">
        <f t="shared" ca="1" si="6"/>
        <v>-76.179221954401612</v>
      </c>
      <c r="N10" s="162">
        <f t="shared" ca="1" si="6"/>
        <v>-53.646654670052143</v>
      </c>
      <c r="O10" s="162">
        <f t="shared" ca="1" si="6"/>
        <v>-6.3085836811317666</v>
      </c>
      <c r="P10" s="162">
        <f t="shared" ca="1" si="6"/>
        <v>-0.33031618668591878</v>
      </c>
      <c r="Q10" s="162">
        <f t="shared" ca="1" si="6"/>
        <v>8.4184239400175453</v>
      </c>
      <c r="R10" s="162">
        <f t="shared" ca="1" si="6"/>
        <v>9.7493878698691656</v>
      </c>
      <c r="S10" s="162">
        <f t="shared" ca="1" si="6"/>
        <v>21.754703602421952</v>
      </c>
      <c r="T10" s="162">
        <f t="shared" ca="1" si="6"/>
        <v>-5.6753383283981247</v>
      </c>
      <c r="U10" s="162">
        <f t="shared" ca="1" si="6"/>
        <v>7.7326590754607949</v>
      </c>
      <c r="V10" s="162">
        <f t="shared" ca="1" si="6"/>
        <v>-2.0621390480104083</v>
      </c>
      <c r="W10" s="162">
        <f t="shared" ca="1" si="6"/>
        <v>12.238863171448909</v>
      </c>
      <c r="X10" s="162">
        <f t="shared" ca="1" si="6"/>
        <v>6.1794406476105515</v>
      </c>
      <c r="Y10" s="162">
        <f t="shared" ca="1" si="6"/>
        <v>58.518953505067103</v>
      </c>
      <c r="Z10" s="162">
        <f t="shared" ca="1" si="6"/>
        <v>0</v>
      </c>
      <c r="AA10" s="162">
        <f t="shared" ca="1" si="6"/>
        <v>-7.8693642180382994E-6</v>
      </c>
      <c r="AB10" s="162">
        <f t="shared" ca="1" si="6"/>
        <v>-1.4210854715202004E-14</v>
      </c>
      <c r="AC10" s="162">
        <f t="shared" ca="1" si="6"/>
        <v>0</v>
      </c>
      <c r="AD10" s="162">
        <f t="shared" ca="1" si="6"/>
        <v>-67.983690966005128</v>
      </c>
      <c r="AE10" s="162">
        <f t="shared" ca="1" si="6"/>
        <v>42.897227778551439</v>
      </c>
      <c r="AF10" s="162">
        <f t="shared" ca="1" si="6"/>
        <v>111.39557551256839</v>
      </c>
      <c r="AG10" s="162">
        <f t="shared" ca="1" si="6"/>
        <v>0</v>
      </c>
      <c r="AH10" s="162">
        <f t="shared" ca="1" si="6"/>
        <v>-1.4830944735422236E-5</v>
      </c>
      <c r="AI10" s="162">
        <f t="shared" ca="1" si="6"/>
        <v>-1.4210854715202004E-14</v>
      </c>
      <c r="AJ10" s="162">
        <f t="shared" ca="1" si="6"/>
        <v>0</v>
      </c>
      <c r="AK10" s="162">
        <f t="shared" ca="1" si="6"/>
        <v>-176.66503549953086</v>
      </c>
      <c r="AL10" s="162">
        <f t="shared" ca="1" si="6"/>
        <v>4.2632564145606011E-14</v>
      </c>
      <c r="AM10" s="162">
        <f t="shared" ca="1" si="6"/>
        <v>4.2632564145606011E-14</v>
      </c>
      <c r="AN10" s="162">
        <f t="shared" ca="1" si="6"/>
        <v>0</v>
      </c>
      <c r="AO10" s="162">
        <f t="shared" ca="1" si="6"/>
        <v>0</v>
      </c>
      <c r="AP10" s="162">
        <f t="shared" ca="1" si="6"/>
        <v>0</v>
      </c>
      <c r="AQ10" s="162">
        <f t="shared" ca="1" si="6"/>
        <v>0</v>
      </c>
      <c r="AR10" s="162">
        <f t="shared" ca="1" si="6"/>
        <v>0</v>
      </c>
      <c r="AS10" s="162">
        <f t="shared" ca="1" si="2"/>
        <v>258.65662895580954</v>
      </c>
    </row>
    <row r="11" spans="2:45" s="174" customFormat="1" ht="5.25" customHeight="1">
      <c r="C11" s="183"/>
      <c r="D11" s="184"/>
      <c r="E11" s="185"/>
      <c r="F11" s="186"/>
      <c r="G11" s="186"/>
      <c r="H11" s="186"/>
      <c r="I11" s="186"/>
      <c r="J11" s="186"/>
      <c r="K11" s="186"/>
      <c r="L11" s="186"/>
      <c r="M11" s="186"/>
      <c r="N11" s="186"/>
      <c r="O11" s="186"/>
      <c r="P11" s="186"/>
      <c r="Q11" s="186"/>
      <c r="R11" s="186"/>
      <c r="S11" s="186"/>
      <c r="T11" s="186"/>
      <c r="U11" s="186"/>
      <c r="V11" s="186"/>
      <c r="W11" s="186"/>
      <c r="X11" s="186"/>
      <c r="Y11" s="186"/>
      <c r="Z11" s="186"/>
      <c r="AA11" s="186"/>
      <c r="AB11" s="186"/>
      <c r="AC11" s="186"/>
      <c r="AD11" s="186"/>
      <c r="AE11" s="186"/>
    </row>
    <row r="12" spans="2:45" ht="18" customHeight="1">
      <c r="B12" s="187" t="s">
        <v>173</v>
      </c>
      <c r="C12" s="188"/>
      <c r="D12" s="190">
        <f>SUM(D13:D14)</f>
        <v>0</v>
      </c>
      <c r="E12" s="190">
        <f ca="1">SUM(E13:E14)</f>
        <v>-1530.0576640148724</v>
      </c>
      <c r="F12" s="190">
        <f t="shared" ref="F12:L12" ca="1" si="7">SUM(F13:F14)</f>
        <v>-6253.5587743228161</v>
      </c>
      <c r="G12" s="190">
        <f t="shared" ca="1" si="7"/>
        <v>-1943.6319914114233</v>
      </c>
      <c r="H12" s="190">
        <f t="shared" ca="1" si="7"/>
        <v>-1466.2658071533633</v>
      </c>
      <c r="I12" s="190">
        <f t="shared" ca="1" si="7"/>
        <v>-983.7005760933024</v>
      </c>
      <c r="J12" s="190">
        <f t="shared" ca="1" si="7"/>
        <v>-1088.8405147968701</v>
      </c>
      <c r="K12" s="190">
        <f t="shared" ca="1" si="7"/>
        <v>-2630.1582198487404</v>
      </c>
      <c r="L12" s="190">
        <f t="shared" ca="1" si="7"/>
        <v>0</v>
      </c>
      <c r="M12" s="190">
        <f t="shared" ref="M12:AR12" ca="1" si="8">SUM(M13:M14)</f>
        <v>-228.13933559561735</v>
      </c>
      <c r="N12" s="190">
        <f t="shared" ca="1" si="8"/>
        <v>0</v>
      </c>
      <c r="O12" s="190">
        <f t="shared" ca="1" si="8"/>
        <v>-126.88001658660863</v>
      </c>
      <c r="P12" s="190">
        <f t="shared" ca="1" si="8"/>
        <v>0</v>
      </c>
      <c r="Q12" s="190">
        <f t="shared" ca="1" si="8"/>
        <v>0</v>
      </c>
      <c r="R12" s="190">
        <f t="shared" ca="1" si="8"/>
        <v>0</v>
      </c>
      <c r="S12" s="190">
        <f t="shared" ca="1" si="8"/>
        <v>0</v>
      </c>
      <c r="T12" s="190">
        <f t="shared" ca="1" si="8"/>
        <v>-74.500990087383329</v>
      </c>
      <c r="U12" s="190">
        <f t="shared" ca="1" si="8"/>
        <v>-228.13933559561735</v>
      </c>
      <c r="V12" s="190">
        <f t="shared" ca="1" si="8"/>
        <v>0</v>
      </c>
      <c r="W12" s="190">
        <f t="shared" ca="1" si="8"/>
        <v>0</v>
      </c>
      <c r="X12" s="190">
        <f t="shared" ca="1" si="8"/>
        <v>0</v>
      </c>
      <c r="Y12" s="190">
        <f t="shared" ca="1" si="8"/>
        <v>-1050.5708225115279</v>
      </c>
      <c r="Z12" s="190">
        <f t="shared" ca="1" si="8"/>
        <v>-1081.6104819837074</v>
      </c>
      <c r="AA12" s="190">
        <f t="shared" ca="1" si="8"/>
        <v>-1081.6103174457778</v>
      </c>
      <c r="AB12" s="190">
        <f t="shared" ca="1" si="8"/>
        <v>-1081.6103133915183</v>
      </c>
      <c r="AC12" s="190">
        <f t="shared" ca="1" si="8"/>
        <v>-1081.6103133915183</v>
      </c>
      <c r="AD12" s="190">
        <f t="shared" ca="1" si="8"/>
        <v>-74.500990087383329</v>
      </c>
      <c r="AE12" s="190">
        <f t="shared" ca="1" si="8"/>
        <v>-898.57107675764246</v>
      </c>
      <c r="AF12" s="190">
        <f t="shared" ca="1" si="8"/>
        <v>-3831.4478931576105</v>
      </c>
      <c r="AG12" s="190">
        <f t="shared" ca="1" si="8"/>
        <v>-3911.6799598987564</v>
      </c>
      <c r="AH12" s="190">
        <f t="shared" ca="1" si="8"/>
        <v>-3911.6795737187417</v>
      </c>
      <c r="AI12" s="190">
        <f t="shared" ca="1" si="8"/>
        <v>-3911.6795630368333</v>
      </c>
      <c r="AJ12" s="190">
        <f t="shared" ca="1" si="8"/>
        <v>-3911.6795630368333</v>
      </c>
      <c r="AK12" s="190">
        <f t="shared" ca="1" si="8"/>
        <v>-228.13933559561735</v>
      </c>
      <c r="AL12" s="190">
        <f t="shared" ca="1" si="8"/>
        <v>0</v>
      </c>
      <c r="AM12" s="190">
        <f t="shared" ca="1" si="8"/>
        <v>0</v>
      </c>
      <c r="AN12" s="190">
        <f t="shared" si="8"/>
        <v>0</v>
      </c>
      <c r="AO12" s="190">
        <f t="shared" si="8"/>
        <v>0</v>
      </c>
      <c r="AP12" s="190">
        <f t="shared" si="8"/>
        <v>0</v>
      </c>
      <c r="AQ12" s="190">
        <f t="shared" si="8"/>
        <v>0</v>
      </c>
      <c r="AR12" s="190">
        <f t="shared" si="8"/>
        <v>0</v>
      </c>
      <c r="AS12" s="190">
        <f t="shared" ca="1" si="2"/>
        <v>-42610.263429520084</v>
      </c>
    </row>
    <row r="13" spans="2:45">
      <c r="B13" s="144" t="s">
        <v>675</v>
      </c>
      <c r="C13" s="191"/>
      <c r="D13" s="191"/>
      <c r="E13" s="191">
        <f>-INV!E64</f>
        <v>-1530.0576640148724</v>
      </c>
      <c r="F13" s="191">
        <f>-INV!F64</f>
        <v>-1274.8240800835977</v>
      </c>
      <c r="G13" s="191">
        <f>-INV!G64</f>
        <v>0</v>
      </c>
      <c r="H13" s="191">
        <f>-INV!H64</f>
        <v>0</v>
      </c>
      <c r="I13" s="191">
        <f>-INV!I64</f>
        <v>0</v>
      </c>
      <c r="J13" s="191">
        <f>-INV!J64</f>
        <v>-74.500990087383329</v>
      </c>
      <c r="K13" s="191">
        <f>-INV!K64</f>
        <v>0</v>
      </c>
      <c r="L13" s="191">
        <f>-INV!L64</f>
        <v>0</v>
      </c>
      <c r="M13" s="191">
        <f>-INV!M64</f>
        <v>-228.13933559561735</v>
      </c>
      <c r="N13" s="191">
        <f>-INV!N64</f>
        <v>0</v>
      </c>
      <c r="O13" s="191">
        <f>-INV!O64</f>
        <v>-126.88001658660863</v>
      </c>
      <c r="P13" s="191">
        <f>-INV!P64</f>
        <v>0</v>
      </c>
      <c r="Q13" s="191">
        <f>-INV!Q64</f>
        <v>0</v>
      </c>
      <c r="R13" s="191">
        <f>-INV!R64</f>
        <v>0</v>
      </c>
      <c r="S13" s="191">
        <f>-INV!S64</f>
        <v>0</v>
      </c>
      <c r="T13" s="191">
        <f>-INV!T64</f>
        <v>-74.500990087383329</v>
      </c>
      <c r="U13" s="191">
        <f>-INV!U64</f>
        <v>-228.13933559561735</v>
      </c>
      <c r="V13" s="191">
        <f>-INV!V64</f>
        <v>0</v>
      </c>
      <c r="W13" s="191">
        <f>-INV!W64</f>
        <v>0</v>
      </c>
      <c r="X13" s="191">
        <f>-INV!X64</f>
        <v>0</v>
      </c>
      <c r="Y13" s="191">
        <f>-INV!Y64</f>
        <v>-126.88001658660863</v>
      </c>
      <c r="Z13" s="191">
        <f>-INV!Z64</f>
        <v>0</v>
      </c>
      <c r="AA13" s="191">
        <f>-INV!AA64</f>
        <v>0</v>
      </c>
      <c r="AB13" s="191">
        <f>-INV!AB64</f>
        <v>0</v>
      </c>
      <c r="AC13" s="191">
        <f>-INV!AC64</f>
        <v>-228.13933559561735</v>
      </c>
      <c r="AD13" s="191">
        <f>-INV!AD64</f>
        <v>-74.500990087383329</v>
      </c>
      <c r="AE13" s="191">
        <f>-INV!AE64</f>
        <v>0</v>
      </c>
      <c r="AF13" s="191">
        <f>-INV!AF64</f>
        <v>0</v>
      </c>
      <c r="AG13" s="191">
        <f>-INV!AG64</f>
        <v>0</v>
      </c>
      <c r="AH13" s="191">
        <f>-INV!AH64</f>
        <v>0</v>
      </c>
      <c r="AI13" s="191">
        <f>-INV!AI64</f>
        <v>-126.88001658660863</v>
      </c>
      <c r="AJ13" s="191">
        <f>-INV!AJ64</f>
        <v>0</v>
      </c>
      <c r="AK13" s="191">
        <f>-INV!AK64</f>
        <v>-228.13933559561735</v>
      </c>
      <c r="AL13" s="191">
        <f>-INV!AL64</f>
        <v>0</v>
      </c>
      <c r="AM13" s="191">
        <f>-INV!AM64</f>
        <v>0</v>
      </c>
      <c r="AN13" s="191">
        <f>-INV!AN64</f>
        <v>0</v>
      </c>
      <c r="AO13" s="191">
        <f>-INV!AO64</f>
        <v>0</v>
      </c>
      <c r="AP13" s="191">
        <f>-INV!AP64</f>
        <v>0</v>
      </c>
      <c r="AQ13" s="191">
        <f>-INV!AQ64</f>
        <v>0</v>
      </c>
      <c r="AR13" s="191">
        <f>-INV!AR64</f>
        <v>0</v>
      </c>
      <c r="AS13" s="191">
        <f t="shared" si="2"/>
        <v>-4321.5821065029158</v>
      </c>
    </row>
    <row r="14" spans="2:45">
      <c r="B14" s="144" t="s">
        <v>174</v>
      </c>
      <c r="C14" s="191"/>
      <c r="D14" s="191"/>
      <c r="E14" s="191">
        <f ca="1">IF('Premissas macro'!E16="",0,-E30)</f>
        <v>0</v>
      </c>
      <c r="F14" s="191">
        <f ca="1">IF('Premissas macro'!F16="",0,-F30)</f>
        <v>-4978.7346942392187</v>
      </c>
      <c r="G14" s="191">
        <f ca="1">IF('Premissas macro'!G16="",0,-G30)</f>
        <v>-1943.6319914114233</v>
      </c>
      <c r="H14" s="191">
        <f ca="1">IF('Premissas macro'!H16="",0,-H30)</f>
        <v>-1466.2658071533633</v>
      </c>
      <c r="I14" s="191">
        <f ca="1">IF('Premissas macro'!I16="",0,-I30)</f>
        <v>-983.7005760933024</v>
      </c>
      <c r="J14" s="191">
        <f ca="1">IF('Premissas macro'!J16="",0,-J30)</f>
        <v>-1014.3395247094868</v>
      </c>
      <c r="K14" s="191">
        <f ca="1">IF('Premissas macro'!K16="",0,-K30)</f>
        <v>-2630.1582198487404</v>
      </c>
      <c r="L14" s="191">
        <f ca="1">IF('Premissas macro'!L16="",0,-L30)</f>
        <v>0</v>
      </c>
      <c r="M14" s="191">
        <f ca="1">IF('Premissas macro'!M16="",0,-M30)</f>
        <v>0</v>
      </c>
      <c r="N14" s="191">
        <f ca="1">IF('Premissas macro'!N16="",0,-N30)</f>
        <v>0</v>
      </c>
      <c r="O14" s="191">
        <f ca="1">IF('Premissas macro'!O16="",0,-O30)</f>
        <v>0</v>
      </c>
      <c r="P14" s="191">
        <f ca="1">IF('Premissas macro'!P16="",0,-P30)</f>
        <v>0</v>
      </c>
      <c r="Q14" s="191">
        <f ca="1">IF('Premissas macro'!Q16="",0,-Q30)</f>
        <v>0</v>
      </c>
      <c r="R14" s="191">
        <f ca="1">IF('Premissas macro'!R16="",0,-R30)</f>
        <v>0</v>
      </c>
      <c r="S14" s="191">
        <f ca="1">IF('Premissas macro'!S16="",0,-S30)</f>
        <v>0</v>
      </c>
      <c r="T14" s="191">
        <f ca="1">IF('Premissas macro'!T16="",0,-T30)</f>
        <v>0</v>
      </c>
      <c r="U14" s="191">
        <f ca="1">IF('Premissas macro'!U16="",0,-U30)</f>
        <v>0</v>
      </c>
      <c r="V14" s="191">
        <f ca="1">IF('Premissas macro'!V16="",0,-V30)</f>
        <v>0</v>
      </c>
      <c r="W14" s="191">
        <f ca="1">IF('Premissas macro'!W16="",0,-W30)</f>
        <v>0</v>
      </c>
      <c r="X14" s="191">
        <f ca="1">IF('Premissas macro'!X16="",0,-X30)</f>
        <v>0</v>
      </c>
      <c r="Y14" s="191">
        <f ca="1">IF('Premissas macro'!Y16="",0,-Y30)</f>
        <v>-923.69080592491923</v>
      </c>
      <c r="Z14" s="191">
        <f ca="1">IF('Premissas macro'!Z16="",0,-Z30)</f>
        <v>-1081.6104819837074</v>
      </c>
      <c r="AA14" s="191">
        <f ca="1">IF('Premissas macro'!AA16="",0,-AA30)</f>
        <v>-1081.6103174457778</v>
      </c>
      <c r="AB14" s="191">
        <f ca="1">IF('Premissas macro'!AB16="",0,-AB30)</f>
        <v>-1081.6103133915183</v>
      </c>
      <c r="AC14" s="191">
        <f ca="1">IF('Premissas macro'!AC16="",0,-AC30)</f>
        <v>-853.47097779590092</v>
      </c>
      <c r="AD14" s="191">
        <f ca="1">IF('Premissas macro'!AD16="",0,-AD30)</f>
        <v>0</v>
      </c>
      <c r="AE14" s="191">
        <f ca="1">IF('Premissas macro'!AE16="",0,-AE30)</f>
        <v>-898.57107675764246</v>
      </c>
      <c r="AF14" s="191">
        <f ca="1">IF('Premissas macro'!AF16="",0,-AF30)</f>
        <v>-3831.4478931576105</v>
      </c>
      <c r="AG14" s="191">
        <f ca="1">IF('Premissas macro'!AG16="",0,-AG30)</f>
        <v>-3911.6799598987564</v>
      </c>
      <c r="AH14" s="191">
        <f ca="1">IF('Premissas macro'!AH16="",0,-AH30)</f>
        <v>-3911.6795737187417</v>
      </c>
      <c r="AI14" s="191">
        <f ca="1">IF('Premissas macro'!AI16="",0,-AI30)</f>
        <v>-3784.7995464502246</v>
      </c>
      <c r="AJ14" s="191">
        <f ca="1">IF('Premissas macro'!AJ16="",0,-AJ30)</f>
        <v>-3911.6795630368333</v>
      </c>
      <c r="AK14" s="191">
        <f ca="1">IF('Premissas macro'!AK16="",0,-AK30)</f>
        <v>0</v>
      </c>
      <c r="AL14" s="191">
        <f ca="1">IF('Premissas macro'!AL16="",0,-AL30)</f>
        <v>0</v>
      </c>
      <c r="AM14" s="191">
        <f ca="1">IF('Premissas macro'!AM16="",0,-AM30)</f>
        <v>0</v>
      </c>
      <c r="AN14" s="191">
        <f>IF('Premissas macro'!AN16="",0,-AN30)</f>
        <v>0</v>
      </c>
      <c r="AO14" s="191">
        <f>IF('Premissas macro'!AO16="",0,-AO30)</f>
        <v>0</v>
      </c>
      <c r="AP14" s="191">
        <f>IF('Premissas macro'!AP16="",0,-AP30)</f>
        <v>0</v>
      </c>
      <c r="AQ14" s="191">
        <f>IF('Premissas macro'!AQ16="",0,-AQ30)</f>
        <v>0</v>
      </c>
      <c r="AR14" s="191">
        <f>IF('Premissas macro'!AR16="",0,-AR30)</f>
        <v>0</v>
      </c>
      <c r="AS14" s="191">
        <f t="shared" ca="1" si="2"/>
        <v>-38288.681323017168</v>
      </c>
    </row>
    <row r="15" spans="2:45" s="174" customFormat="1" ht="5.25" customHeight="1">
      <c r="C15" s="183"/>
      <c r="D15" s="184"/>
      <c r="E15" s="185"/>
      <c r="F15" s="186"/>
      <c r="G15" s="186"/>
      <c r="H15" s="186"/>
      <c r="I15" s="186"/>
      <c r="J15" s="186"/>
      <c r="K15" s="186"/>
      <c r="L15" s="186"/>
      <c r="M15" s="186"/>
      <c r="N15" s="186"/>
      <c r="O15" s="186"/>
      <c r="P15" s="186"/>
      <c r="Q15" s="186"/>
      <c r="R15" s="186"/>
      <c r="S15" s="186"/>
      <c r="T15" s="186"/>
      <c r="U15" s="186"/>
      <c r="V15" s="186"/>
      <c r="W15" s="186"/>
      <c r="X15" s="186"/>
      <c r="Y15" s="186"/>
      <c r="Z15" s="186"/>
      <c r="AA15" s="186"/>
      <c r="AB15" s="186"/>
      <c r="AC15" s="186"/>
      <c r="AD15" s="186"/>
      <c r="AE15" s="186"/>
    </row>
    <row r="16" spans="2:45" ht="18" customHeight="1">
      <c r="B16" s="187" t="s">
        <v>175</v>
      </c>
      <c r="C16" s="188"/>
      <c r="D16" s="190">
        <f t="shared" ref="D16:J16" si="9">SUM(D17:D19)</f>
        <v>0</v>
      </c>
      <c r="E16" s="190">
        <f t="shared" ca="1" si="9"/>
        <v>3804.0235362728499</v>
      </c>
      <c r="F16" s="190">
        <f t="shared" ca="1" si="9"/>
        <v>-617.00229999999999</v>
      </c>
      <c r="G16" s="190">
        <f t="shared" ca="1" si="9"/>
        <v>-617.00229999999999</v>
      </c>
      <c r="H16" s="190">
        <f t="shared" ca="1" si="9"/>
        <v>-617.00229999999999</v>
      </c>
      <c r="I16" s="190">
        <f t="shared" ca="1" si="9"/>
        <v>0</v>
      </c>
      <c r="J16" s="190">
        <f t="shared" ca="1" si="9"/>
        <v>0</v>
      </c>
      <c r="K16" s="190">
        <f ca="1">SUM(K17:K19)</f>
        <v>0</v>
      </c>
      <c r="L16" s="190">
        <f ca="1">SUM(L17:L19)</f>
        <v>4665.4106652588325</v>
      </c>
      <c r="M16" s="190">
        <f t="shared" ref="M16:AR16" ca="1" si="10">SUM(M17:M19)</f>
        <v>3099.2295080244303</v>
      </c>
      <c r="N16" s="190">
        <f t="shared" ca="1" si="10"/>
        <v>1851.2250663707173</v>
      </c>
      <c r="O16" s="190">
        <f t="shared" ca="1" si="10"/>
        <v>1707.7536201513913</v>
      </c>
      <c r="P16" s="190">
        <f t="shared" ca="1" si="10"/>
        <v>1490.2746337555357</v>
      </c>
      <c r="Q16" s="190">
        <f t="shared" ca="1" si="10"/>
        <v>1377.1164725703222</v>
      </c>
      <c r="R16" s="190">
        <f t="shared" ca="1" si="10"/>
        <v>1254.741723596361</v>
      </c>
      <c r="S16" s="190">
        <f t="shared" ca="1" si="10"/>
        <v>1184.9012987450626</v>
      </c>
      <c r="T16" s="190">
        <f t="shared" ca="1" si="10"/>
        <v>1108.3998501943049</v>
      </c>
      <c r="U16" s="190">
        <f t="shared" ca="1" si="10"/>
        <v>1196.9358983454299</v>
      </c>
      <c r="V16" s="190">
        <f t="shared" ca="1" si="10"/>
        <v>933.86492259088402</v>
      </c>
      <c r="W16" s="190">
        <f t="shared" ca="1" si="10"/>
        <v>566.48485037725379</v>
      </c>
      <c r="X16" s="190">
        <f t="shared" ca="1" si="10"/>
        <v>201.73393308217649</v>
      </c>
      <c r="Y16" s="190">
        <f t="shared" ca="1" si="10"/>
        <v>0</v>
      </c>
      <c r="Z16" s="190">
        <f t="shared" ca="1" si="10"/>
        <v>0</v>
      </c>
      <c r="AA16" s="190">
        <f t="shared" ca="1" si="10"/>
        <v>0</v>
      </c>
      <c r="AB16" s="190">
        <f t="shared" ca="1" si="10"/>
        <v>0</v>
      </c>
      <c r="AC16" s="190">
        <f t="shared" ca="1" si="10"/>
        <v>0</v>
      </c>
      <c r="AD16" s="190">
        <f t="shared" ca="1" si="10"/>
        <v>288.96162814783196</v>
      </c>
      <c r="AE16" s="190">
        <f t="shared" ca="1" si="10"/>
        <v>0</v>
      </c>
      <c r="AF16" s="190">
        <f t="shared" ca="1" si="10"/>
        <v>0</v>
      </c>
      <c r="AG16" s="190">
        <f t="shared" ca="1" si="10"/>
        <v>0</v>
      </c>
      <c r="AH16" s="190">
        <f t="shared" ca="1" si="10"/>
        <v>0</v>
      </c>
      <c r="AI16" s="190">
        <f t="shared" ca="1" si="10"/>
        <v>0</v>
      </c>
      <c r="AJ16" s="190">
        <f t="shared" ca="1" si="10"/>
        <v>0</v>
      </c>
      <c r="AK16" s="190">
        <f t="shared" ca="1" si="10"/>
        <v>1206.9550238236475</v>
      </c>
      <c r="AL16" s="190">
        <f t="shared" ca="1" si="10"/>
        <v>1118.4568920416707</v>
      </c>
      <c r="AM16" s="190">
        <f t="shared" ca="1" si="10"/>
        <v>1118.4568920416716</v>
      </c>
      <c r="AN16" s="190">
        <f t="shared" ca="1" si="10"/>
        <v>0</v>
      </c>
      <c r="AO16" s="190">
        <f t="shared" ca="1" si="10"/>
        <v>0</v>
      </c>
      <c r="AP16" s="190">
        <f t="shared" ca="1" si="10"/>
        <v>0</v>
      </c>
      <c r="AQ16" s="190">
        <f t="shared" ca="1" si="10"/>
        <v>0</v>
      </c>
      <c r="AR16" s="190">
        <f t="shared" ca="1" si="10"/>
        <v>0</v>
      </c>
      <c r="AS16" s="190">
        <f t="shared" ca="1" si="2"/>
        <v>26323.919515390375</v>
      </c>
    </row>
    <row r="17" spans="2:47">
      <c r="B17" s="144" t="s">
        <v>176</v>
      </c>
      <c r="C17" s="191"/>
      <c r="D17" s="191"/>
      <c r="E17" s="191">
        <f ca="1">'Premissas macro'!E51+(DRE!AS32+DRE!AS33+INV!AS64)*10%</f>
        <v>1953.0166195158592</v>
      </c>
      <c r="F17" s="191">
        <f ca="1">'Premissas macro'!F51</f>
        <v>0</v>
      </c>
      <c r="G17" s="191">
        <f ca="1">'Premissas macro'!G51</f>
        <v>0</v>
      </c>
      <c r="H17" s="191">
        <f ca="1">'Premissas macro'!H51</f>
        <v>0</v>
      </c>
      <c r="I17" s="191">
        <f ca="1">'Premissas macro'!I51</f>
        <v>0</v>
      </c>
      <c r="J17" s="191">
        <f ca="1">'Premissas macro'!J51</f>
        <v>0</v>
      </c>
      <c r="K17" s="191">
        <f ca="1">'Premissas macro'!K51</f>
        <v>0</v>
      </c>
      <c r="L17" s="191">
        <f ca="1">'Premissas macro'!L51</f>
        <v>4665.4106652588325</v>
      </c>
      <c r="M17" s="191">
        <f ca="1">'Premissas macro'!M51</f>
        <v>3099.2295080244303</v>
      </c>
      <c r="N17" s="191">
        <f ca="1">'Premissas macro'!N51</f>
        <v>1851.2250663707173</v>
      </c>
      <c r="O17" s="191">
        <f ca="1">'Premissas macro'!O51</f>
        <v>1707.7536201513913</v>
      </c>
      <c r="P17" s="191">
        <f ca="1">'Premissas macro'!P51</f>
        <v>1490.2746337555357</v>
      </c>
      <c r="Q17" s="191">
        <f ca="1">'Premissas macro'!Q51</f>
        <v>1377.1164725703222</v>
      </c>
      <c r="R17" s="191">
        <f ca="1">'Premissas macro'!R51</f>
        <v>1254.741723596361</v>
      </c>
      <c r="S17" s="191">
        <f ca="1">'Premissas macro'!S51</f>
        <v>1184.9012987450626</v>
      </c>
      <c r="T17" s="191">
        <f ca="1">'Premissas macro'!T51</f>
        <v>1108.3998501943049</v>
      </c>
      <c r="U17" s="191">
        <f ca="1">'Premissas macro'!U51</f>
        <v>1196.9358983454299</v>
      </c>
      <c r="V17" s="191">
        <f ca="1">'Premissas macro'!V51</f>
        <v>933.86492259088402</v>
      </c>
      <c r="W17" s="191">
        <f ca="1">'Premissas macro'!W51</f>
        <v>566.48485037725379</v>
      </c>
      <c r="X17" s="191">
        <f ca="1">'Premissas macro'!X51</f>
        <v>201.73393308217649</v>
      </c>
      <c r="Y17" s="191">
        <f ca="1">'Premissas macro'!Y51</f>
        <v>0</v>
      </c>
      <c r="Z17" s="191">
        <f ca="1">'Premissas macro'!Z51</f>
        <v>0</v>
      </c>
      <c r="AA17" s="191">
        <f ca="1">'Premissas macro'!AA51</f>
        <v>0</v>
      </c>
      <c r="AB17" s="191">
        <f ca="1">'Premissas macro'!AB51</f>
        <v>0</v>
      </c>
      <c r="AC17" s="191">
        <f ca="1">'Premissas macro'!AC51</f>
        <v>0</v>
      </c>
      <c r="AD17" s="191">
        <f ca="1">'Premissas macro'!AD51</f>
        <v>288.96162814783196</v>
      </c>
      <c r="AE17" s="191">
        <f ca="1">'Premissas macro'!AE51</f>
        <v>0</v>
      </c>
      <c r="AF17" s="191">
        <f ca="1">'Premissas macro'!AF51</f>
        <v>0</v>
      </c>
      <c r="AG17" s="191">
        <f ca="1">'Premissas macro'!AG51</f>
        <v>0</v>
      </c>
      <c r="AH17" s="191">
        <f ca="1">'Premissas macro'!AH51</f>
        <v>0</v>
      </c>
      <c r="AI17" s="191">
        <f ca="1">'Premissas macro'!AI51</f>
        <v>0</v>
      </c>
      <c r="AJ17" s="191">
        <f ca="1">'Premissas macro'!AJ51</f>
        <v>0</v>
      </c>
      <c r="AK17" s="191">
        <f ca="1">'Premissas macro'!AK51</f>
        <v>1206.9550238236475</v>
      </c>
      <c r="AL17" s="191">
        <f ca="1">'Premissas macro'!AL51</f>
        <v>1118.4568920416707</v>
      </c>
      <c r="AM17" s="191">
        <f ca="1">'Premissas macro'!AM51</f>
        <v>1118.4568920416716</v>
      </c>
      <c r="AN17" s="191">
        <f ca="1">'Premissas macro'!AN51</f>
        <v>0</v>
      </c>
      <c r="AO17" s="191">
        <f ca="1">'Premissas macro'!AO51</f>
        <v>0</v>
      </c>
      <c r="AP17" s="191">
        <f ca="1">'Premissas macro'!AP51</f>
        <v>0</v>
      </c>
      <c r="AQ17" s="191">
        <f ca="1">'Premissas macro'!AQ51</f>
        <v>0</v>
      </c>
      <c r="AR17" s="191">
        <f ca="1">'Premissas macro'!AR51</f>
        <v>0</v>
      </c>
      <c r="AS17" s="191">
        <f t="shared" ca="1" si="2"/>
        <v>26323.919498633386</v>
      </c>
    </row>
    <row r="18" spans="2:47">
      <c r="B18" s="144" t="s">
        <v>177</v>
      </c>
      <c r="C18" s="191"/>
      <c r="D18" s="191"/>
      <c r="E18" s="191">
        <f>'FIN CP'!E10-'FIN CP'!E11</f>
        <v>0</v>
      </c>
      <c r="F18" s="191">
        <f>'FIN CP'!F10-'FIN CP'!F11</f>
        <v>0</v>
      </c>
      <c r="G18" s="191">
        <f>'FIN CP'!G10-'FIN CP'!G11</f>
        <v>0</v>
      </c>
      <c r="H18" s="191">
        <f>'FIN CP'!H10-'FIN CP'!H11</f>
        <v>0</v>
      </c>
      <c r="I18" s="191">
        <f>'FIN CP'!I10-'FIN CP'!I11</f>
        <v>0</v>
      </c>
      <c r="J18" s="191">
        <f>'FIN CP'!J10-'FIN CP'!J11</f>
        <v>0</v>
      </c>
      <c r="K18" s="191">
        <f>'FIN CP'!K10-'FIN CP'!K11</f>
        <v>0</v>
      </c>
      <c r="L18" s="191">
        <f>'FIN CP'!L10-'FIN CP'!L11</f>
        <v>0</v>
      </c>
      <c r="M18" s="191">
        <f>'FIN CP'!M10-'FIN CP'!M11</f>
        <v>0</v>
      </c>
      <c r="N18" s="191">
        <f>'FIN CP'!N10-'FIN CP'!N11</f>
        <v>0</v>
      </c>
      <c r="O18" s="191">
        <f>'FIN CP'!O10-'FIN CP'!O11</f>
        <v>0</v>
      </c>
      <c r="P18" s="191">
        <f>'FIN CP'!P10-'FIN CP'!P11</f>
        <v>0</v>
      </c>
      <c r="Q18" s="191">
        <f>'FIN CP'!Q10-'FIN CP'!Q11</f>
        <v>0</v>
      </c>
      <c r="R18" s="191">
        <f>'FIN CP'!R10-'FIN CP'!R11</f>
        <v>0</v>
      </c>
      <c r="S18" s="191">
        <f>'FIN CP'!S10-'FIN CP'!S11</f>
        <v>0</v>
      </c>
      <c r="T18" s="191">
        <f>'FIN CP'!T10-'FIN CP'!T11</f>
        <v>0</v>
      </c>
      <c r="U18" s="191">
        <f>'FIN CP'!U10-'FIN CP'!U11</f>
        <v>0</v>
      </c>
      <c r="V18" s="191">
        <f>'FIN CP'!V10-'FIN CP'!V11</f>
        <v>0</v>
      </c>
      <c r="W18" s="191">
        <f>'FIN CP'!W10-'FIN CP'!W11</f>
        <v>0</v>
      </c>
      <c r="X18" s="191">
        <f>'FIN CP'!X10-'FIN CP'!X11</f>
        <v>0</v>
      </c>
      <c r="Y18" s="191">
        <f>'FIN CP'!Y10-'FIN CP'!Y11</f>
        <v>0</v>
      </c>
      <c r="Z18" s="191">
        <f>'FIN CP'!Z10-'FIN CP'!Z11</f>
        <v>0</v>
      </c>
      <c r="AA18" s="191">
        <f>'FIN CP'!AA10-'FIN CP'!AA11</f>
        <v>0</v>
      </c>
      <c r="AB18" s="191">
        <f>'FIN CP'!AB10-'FIN CP'!AB11</f>
        <v>0</v>
      </c>
      <c r="AC18" s="191">
        <f>'FIN CP'!AC10-'FIN CP'!AC11</f>
        <v>0</v>
      </c>
      <c r="AD18" s="191">
        <f>'FIN CP'!AD10-'FIN CP'!AD11</f>
        <v>0</v>
      </c>
      <c r="AE18" s="191">
        <f>'FIN CP'!AE10-'FIN CP'!AE11</f>
        <v>0</v>
      </c>
      <c r="AF18" s="191">
        <f>'FIN CP'!AF10-'FIN CP'!AF11</f>
        <v>0</v>
      </c>
      <c r="AG18" s="191">
        <f>'FIN CP'!AG10-'FIN CP'!AG11</f>
        <v>0</v>
      </c>
      <c r="AH18" s="191">
        <f>'FIN CP'!AH10-'FIN CP'!AH11</f>
        <v>0</v>
      </c>
      <c r="AI18" s="191">
        <f>'FIN CP'!AI10-'FIN CP'!AI11</f>
        <v>0</v>
      </c>
      <c r="AJ18" s="191">
        <f>'FIN CP'!AJ10-'FIN CP'!AJ11</f>
        <v>0</v>
      </c>
      <c r="AK18" s="191">
        <f>'FIN CP'!AK10-'FIN CP'!AK11</f>
        <v>0</v>
      </c>
      <c r="AL18" s="191">
        <f>'FIN CP'!AL10-'FIN CP'!AL11</f>
        <v>0</v>
      </c>
      <c r="AM18" s="191">
        <f>'FIN CP'!AM10-'FIN CP'!AM11</f>
        <v>0</v>
      </c>
      <c r="AN18" s="191">
        <f>'FIN CP'!AN10-'FIN CP'!AN11</f>
        <v>0</v>
      </c>
      <c r="AO18" s="191">
        <f>'FIN CP'!AO10-'FIN CP'!AO11</f>
        <v>0</v>
      </c>
      <c r="AP18" s="191">
        <f>'FIN CP'!AP10-'FIN CP'!AP11</f>
        <v>0</v>
      </c>
      <c r="AQ18" s="191">
        <f>'FIN CP'!AQ10-'FIN CP'!AQ11</f>
        <v>0</v>
      </c>
      <c r="AR18" s="191">
        <f>'FIN CP'!AR10-'FIN CP'!AR11</f>
        <v>0</v>
      </c>
      <c r="AS18" s="191">
        <f t="shared" si="2"/>
        <v>0</v>
      </c>
    </row>
    <row r="19" spans="2:47">
      <c r="B19" s="144" t="s">
        <v>178</v>
      </c>
      <c r="C19" s="191"/>
      <c r="D19" s="191"/>
      <c r="E19" s="191">
        <f ca="1">'FIN LP'!E8-'FIN LP'!E9+('FIN LP'!E10-'FIN LP'!E11)</f>
        <v>1851.0069167569907</v>
      </c>
      <c r="F19" s="191">
        <f ca="1">'FIN LP'!F8-'FIN LP'!F9+('FIN LP'!F10-'FIN LP'!F11)</f>
        <v>-617.00229999999999</v>
      </c>
      <c r="G19" s="191">
        <f ca="1">'FIN LP'!G8-'FIN LP'!G9+('FIN LP'!G10-'FIN LP'!G11)</f>
        <v>-617.00229999999999</v>
      </c>
      <c r="H19" s="191">
        <f ca="1">'FIN LP'!H8-'FIN LP'!H9+('FIN LP'!H10-'FIN LP'!H11)</f>
        <v>-617.00229999999999</v>
      </c>
      <c r="I19" s="191">
        <f ca="1">'FIN LP'!I8-'FIN LP'!I9+('FIN LP'!I10-'FIN LP'!I11)</f>
        <v>0</v>
      </c>
      <c r="J19" s="191">
        <f ca="1">'FIN LP'!J8-'FIN LP'!J9+('FIN LP'!J10-'FIN LP'!J11)</f>
        <v>0</v>
      </c>
      <c r="K19" s="191">
        <f ca="1">'FIN LP'!K8-'FIN LP'!K9+('FIN LP'!K10-'FIN LP'!K11)</f>
        <v>0</v>
      </c>
      <c r="L19" s="191">
        <f ca="1">'FIN LP'!L8-'FIN LP'!L9+('FIN LP'!L10-'FIN LP'!L11)</f>
        <v>0</v>
      </c>
      <c r="M19" s="191">
        <f ca="1">'FIN LP'!M8-'FIN LP'!M9+('FIN LP'!M10-'FIN LP'!M11)</f>
        <v>0</v>
      </c>
      <c r="N19" s="191">
        <f ca="1">'FIN LP'!N8-'FIN LP'!N9+('FIN LP'!N10-'FIN LP'!N11)</f>
        <v>0</v>
      </c>
      <c r="O19" s="191">
        <f ca="1">'FIN LP'!O8-'FIN LP'!O9+('FIN LP'!O10-'FIN LP'!O11)</f>
        <v>0</v>
      </c>
      <c r="P19" s="191">
        <f ca="1">'FIN LP'!P8-'FIN LP'!P9+('FIN LP'!P10-'FIN LP'!P11)</f>
        <v>0</v>
      </c>
      <c r="Q19" s="191">
        <f ca="1">'FIN LP'!Q8-'FIN LP'!Q9+('FIN LP'!Q10-'FIN LP'!Q11)</f>
        <v>0</v>
      </c>
      <c r="R19" s="191">
        <f ca="1">'FIN LP'!R8-'FIN LP'!R9+('FIN LP'!R10-'FIN LP'!R11)</f>
        <v>0</v>
      </c>
      <c r="S19" s="191">
        <f ca="1">'FIN LP'!S8-'FIN LP'!S9+('FIN LP'!S10-'FIN LP'!S11)</f>
        <v>0</v>
      </c>
      <c r="T19" s="191">
        <f ca="1">'FIN LP'!T8-'FIN LP'!T9+('FIN LP'!T10-'FIN LP'!T11)</f>
        <v>0</v>
      </c>
      <c r="U19" s="191">
        <f ca="1">'FIN LP'!U8-'FIN LP'!U9+('FIN LP'!U10-'FIN LP'!U11)</f>
        <v>0</v>
      </c>
      <c r="V19" s="191">
        <f ca="1">'FIN LP'!V8-'FIN LP'!V9+('FIN LP'!V10-'FIN LP'!V11)</f>
        <v>0</v>
      </c>
      <c r="W19" s="191">
        <f ca="1">'FIN LP'!W8-'FIN LP'!W9+('FIN LP'!W10-'FIN LP'!W11)</f>
        <v>0</v>
      </c>
      <c r="X19" s="191">
        <f ca="1">'FIN LP'!X8-'FIN LP'!X9+('FIN LP'!X10-'FIN LP'!X11)</f>
        <v>0</v>
      </c>
      <c r="Y19" s="191">
        <f ca="1">'FIN LP'!Y8-'FIN LP'!Y9+('FIN LP'!Y10-'FIN LP'!Y11)</f>
        <v>0</v>
      </c>
      <c r="Z19" s="191">
        <f ca="1">'FIN LP'!Z8-'FIN LP'!Z9+('FIN LP'!Z10-'FIN LP'!Z11)</f>
        <v>0</v>
      </c>
      <c r="AA19" s="191">
        <f ca="1">'FIN LP'!AA8-'FIN LP'!AA9+('FIN LP'!AA10-'FIN LP'!AA11)</f>
        <v>0</v>
      </c>
      <c r="AB19" s="191">
        <f ca="1">'FIN LP'!AB8-'FIN LP'!AB9+('FIN LP'!AB10-'FIN LP'!AB11)</f>
        <v>0</v>
      </c>
      <c r="AC19" s="191">
        <f ca="1">'FIN LP'!AC8-'FIN LP'!AC9+('FIN LP'!AC10-'FIN LP'!AC11)</f>
        <v>0</v>
      </c>
      <c r="AD19" s="191">
        <f ca="1">'FIN LP'!AD8-'FIN LP'!AD9+('FIN LP'!AD10-'FIN LP'!AD11)</f>
        <v>0</v>
      </c>
      <c r="AE19" s="191">
        <f ca="1">'FIN LP'!AE8-'FIN LP'!AE9+('FIN LP'!AE10-'FIN LP'!AE11)</f>
        <v>0</v>
      </c>
      <c r="AF19" s="191">
        <f ca="1">'FIN LP'!AF8-'FIN LP'!AF9+('FIN LP'!AF10-'FIN LP'!AF11)</f>
        <v>0</v>
      </c>
      <c r="AG19" s="191">
        <f ca="1">'FIN LP'!AG8-'FIN LP'!AG9+('FIN LP'!AG10-'FIN LP'!AG11)</f>
        <v>0</v>
      </c>
      <c r="AH19" s="191">
        <f ca="1">'FIN LP'!AH8-'FIN LP'!AH9+('FIN LP'!AH10-'FIN LP'!AH11)</f>
        <v>0</v>
      </c>
      <c r="AI19" s="191">
        <f ca="1">'FIN LP'!AI8-'FIN LP'!AI9+('FIN LP'!AI10-'FIN LP'!AI11)</f>
        <v>0</v>
      </c>
      <c r="AJ19" s="191">
        <f ca="1">'FIN LP'!AJ8-'FIN LP'!AJ9+('FIN LP'!AJ10-'FIN LP'!AJ11)</f>
        <v>0</v>
      </c>
      <c r="AK19" s="191">
        <f ca="1">'FIN LP'!AK8-'FIN LP'!AK9+('FIN LP'!AK10-'FIN LP'!AK11)</f>
        <v>0</v>
      </c>
      <c r="AL19" s="191">
        <f ca="1">'FIN LP'!AL8-'FIN LP'!AL9+('FIN LP'!AL10-'FIN LP'!AL11)</f>
        <v>0</v>
      </c>
      <c r="AM19" s="191">
        <f ca="1">'FIN LP'!AM8-'FIN LP'!AM9+('FIN LP'!AM10-'FIN LP'!AM11)</f>
        <v>0</v>
      </c>
      <c r="AN19" s="191">
        <f ca="1">'FIN LP'!AN8-'FIN LP'!AN9+('FIN LP'!AN10-'FIN LP'!AN11)</f>
        <v>0</v>
      </c>
      <c r="AO19" s="191">
        <f ca="1">'FIN LP'!AO8-'FIN LP'!AO9+('FIN LP'!AO10-'FIN LP'!AO11)</f>
        <v>0</v>
      </c>
      <c r="AP19" s="191">
        <f ca="1">'FIN LP'!AP8-'FIN LP'!AP9+('FIN LP'!AP10-'FIN LP'!AP11)</f>
        <v>0</v>
      </c>
      <c r="AQ19" s="191">
        <f ca="1">'FIN LP'!AQ8-'FIN LP'!AQ9+('FIN LP'!AQ10-'FIN LP'!AQ11)</f>
        <v>0</v>
      </c>
      <c r="AR19" s="191">
        <f ca="1">'FIN LP'!AR8-'FIN LP'!AR9+('FIN LP'!AR10-'FIN LP'!AR11)</f>
        <v>0</v>
      </c>
      <c r="AS19" s="191">
        <f t="shared" ca="1" si="2"/>
        <v>1.6756990817157202E-5</v>
      </c>
    </row>
    <row r="20" spans="2:47" s="174" customFormat="1" ht="5.25" customHeight="1">
      <c r="C20" s="183"/>
      <c r="D20" s="184"/>
      <c r="E20" s="185"/>
      <c r="F20" s="186"/>
      <c r="G20" s="186"/>
      <c r="H20" s="186"/>
      <c r="I20" s="186"/>
      <c r="J20" s="186"/>
      <c r="K20" s="186"/>
      <c r="L20" s="186"/>
      <c r="M20" s="186"/>
      <c r="N20" s="186"/>
      <c r="O20" s="186"/>
      <c r="P20" s="186"/>
      <c r="Q20" s="186"/>
      <c r="R20" s="186"/>
      <c r="S20" s="186"/>
      <c r="T20" s="186"/>
      <c r="U20" s="186"/>
      <c r="V20" s="186"/>
      <c r="W20" s="186"/>
      <c r="X20" s="186"/>
      <c r="Y20" s="186"/>
      <c r="Z20" s="186"/>
      <c r="AA20" s="186"/>
      <c r="AB20" s="186"/>
      <c r="AC20" s="186"/>
      <c r="AD20" s="186"/>
      <c r="AE20" s="186"/>
    </row>
    <row r="21" spans="2:47" ht="18" customHeight="1">
      <c r="B21" s="187" t="s">
        <v>179</v>
      </c>
      <c r="C21" s="188"/>
      <c r="D21" s="190">
        <f t="shared" ref="D21:AR21" si="11">D4+D12+D16</f>
        <v>-1500</v>
      </c>
      <c r="E21" s="190">
        <f t="shared" ca="1" si="11"/>
        <v>6117.7821822190881</v>
      </c>
      <c r="F21" s="190">
        <f t="shared" ca="1" si="11"/>
        <v>-4061.4384812755325</v>
      </c>
      <c r="G21" s="190">
        <f t="shared" ca="1" si="11"/>
        <v>-556.34370094355552</v>
      </c>
      <c r="H21" s="190">
        <f t="shared" ca="1" si="11"/>
        <v>0</v>
      </c>
      <c r="I21" s="190">
        <f t="shared" ca="1" si="11"/>
        <v>0</v>
      </c>
      <c r="J21" s="190">
        <f t="shared" ca="1" si="11"/>
        <v>0</v>
      </c>
      <c r="K21" s="190">
        <f t="shared" ca="1" si="11"/>
        <v>0</v>
      </c>
      <c r="L21" s="190">
        <f t="shared" ca="1" si="11"/>
        <v>0</v>
      </c>
      <c r="M21" s="190">
        <f t="shared" ca="1" si="11"/>
        <v>0</v>
      </c>
      <c r="N21" s="190">
        <f t="shared" ca="1" si="11"/>
        <v>0</v>
      </c>
      <c r="O21" s="190">
        <f t="shared" ca="1" si="11"/>
        <v>0</v>
      </c>
      <c r="P21" s="190">
        <f t="shared" ca="1" si="11"/>
        <v>0</v>
      </c>
      <c r="Q21" s="190">
        <f t="shared" ca="1" si="11"/>
        <v>0</v>
      </c>
      <c r="R21" s="190">
        <f t="shared" ca="1" si="11"/>
        <v>0</v>
      </c>
      <c r="S21" s="190">
        <f t="shared" ca="1" si="11"/>
        <v>0</v>
      </c>
      <c r="T21" s="190">
        <f t="shared" ca="1" si="11"/>
        <v>0</v>
      </c>
      <c r="U21" s="190">
        <f t="shared" ca="1" si="11"/>
        <v>0</v>
      </c>
      <c r="V21" s="190">
        <f t="shared" ca="1" si="11"/>
        <v>0</v>
      </c>
      <c r="W21" s="190">
        <f t="shared" ca="1" si="11"/>
        <v>0</v>
      </c>
      <c r="X21" s="190">
        <f t="shared" ca="1" si="11"/>
        <v>0</v>
      </c>
      <c r="Y21" s="190">
        <f t="shared" ca="1" si="11"/>
        <v>0</v>
      </c>
      <c r="Z21" s="190">
        <f t="shared" ca="1" si="11"/>
        <v>0</v>
      </c>
      <c r="AA21" s="190">
        <f t="shared" ca="1" si="11"/>
        <v>0</v>
      </c>
      <c r="AB21" s="190">
        <f t="shared" ca="1" si="11"/>
        <v>0</v>
      </c>
      <c r="AC21" s="190">
        <f t="shared" ca="1" si="11"/>
        <v>0</v>
      </c>
      <c r="AD21" s="190">
        <f t="shared" ca="1" si="11"/>
        <v>0</v>
      </c>
      <c r="AE21" s="190">
        <f t="shared" ca="1" si="11"/>
        <v>0</v>
      </c>
      <c r="AF21" s="190">
        <f t="shared" ca="1" si="11"/>
        <v>0</v>
      </c>
      <c r="AG21" s="190">
        <f t="shared" ca="1" si="11"/>
        <v>0</v>
      </c>
      <c r="AH21" s="190">
        <f t="shared" ca="1" si="11"/>
        <v>0</v>
      </c>
      <c r="AI21" s="190">
        <f t="shared" ca="1" si="11"/>
        <v>0</v>
      </c>
      <c r="AJ21" s="190">
        <f t="shared" ca="1" si="11"/>
        <v>0</v>
      </c>
      <c r="AK21" s="190">
        <f t="shared" ca="1" si="11"/>
        <v>0</v>
      </c>
      <c r="AL21" s="190">
        <f t="shared" ca="1" si="11"/>
        <v>0</v>
      </c>
      <c r="AM21" s="190">
        <f t="shared" ca="1" si="11"/>
        <v>0</v>
      </c>
      <c r="AN21" s="190">
        <f t="shared" ca="1" si="11"/>
        <v>0</v>
      </c>
      <c r="AO21" s="190">
        <f t="shared" ca="1" si="11"/>
        <v>0</v>
      </c>
      <c r="AP21" s="190">
        <f t="shared" ca="1" si="11"/>
        <v>0</v>
      </c>
      <c r="AQ21" s="190">
        <f t="shared" ca="1" si="11"/>
        <v>0</v>
      </c>
      <c r="AR21" s="190">
        <f t="shared" ca="1" si="11"/>
        <v>0</v>
      </c>
      <c r="AS21" s="190">
        <f t="shared" ca="1" si="2"/>
        <v>1.1368683772161603E-13</v>
      </c>
      <c r="AT21" s="162"/>
    </row>
    <row r="22" spans="2:47" s="174" customFormat="1" ht="5.25" customHeight="1">
      <c r="C22" s="183"/>
      <c r="D22" s="184"/>
      <c r="E22" s="185"/>
      <c r="F22" s="186"/>
      <c r="G22" s="186"/>
      <c r="H22" s="186"/>
      <c r="I22" s="186"/>
      <c r="J22" s="186"/>
      <c r="K22" s="186"/>
      <c r="L22" s="186"/>
      <c r="M22" s="186"/>
      <c r="N22" s="186"/>
      <c r="O22" s="186"/>
      <c r="P22" s="186"/>
      <c r="Q22" s="186"/>
      <c r="R22" s="186"/>
      <c r="S22" s="186"/>
      <c r="T22" s="186"/>
      <c r="U22" s="186"/>
      <c r="V22" s="186"/>
      <c r="W22" s="186"/>
      <c r="X22" s="186"/>
      <c r="Y22" s="186"/>
      <c r="Z22" s="186"/>
      <c r="AA22" s="186"/>
      <c r="AB22" s="186"/>
      <c r="AC22" s="186"/>
      <c r="AD22" s="186"/>
      <c r="AE22" s="186"/>
    </row>
    <row r="23" spans="2:47">
      <c r="B23" s="144" t="s">
        <v>180</v>
      </c>
      <c r="E23" s="162">
        <f t="shared" ref="E23:AR23" si="12">D25</f>
        <v>-1500</v>
      </c>
      <c r="F23" s="162">
        <f t="shared" ca="1" si="12"/>
        <v>4617.7821822190881</v>
      </c>
      <c r="G23" s="162">
        <f t="shared" ca="1" si="12"/>
        <v>556.34370094355563</v>
      </c>
      <c r="H23" s="162">
        <f t="shared" ca="1" si="12"/>
        <v>0</v>
      </c>
      <c r="I23" s="162">
        <f t="shared" ca="1" si="12"/>
        <v>0</v>
      </c>
      <c r="J23" s="162">
        <f t="shared" ca="1" si="12"/>
        <v>0</v>
      </c>
      <c r="K23" s="162">
        <f t="shared" ca="1" si="12"/>
        <v>0</v>
      </c>
      <c r="L23" s="162">
        <f t="shared" ca="1" si="12"/>
        <v>0</v>
      </c>
      <c r="M23" s="162">
        <f t="shared" ca="1" si="12"/>
        <v>0</v>
      </c>
      <c r="N23" s="162">
        <f t="shared" ca="1" si="12"/>
        <v>0</v>
      </c>
      <c r="O23" s="162">
        <f t="shared" ca="1" si="12"/>
        <v>0</v>
      </c>
      <c r="P23" s="162">
        <f t="shared" ca="1" si="12"/>
        <v>0</v>
      </c>
      <c r="Q23" s="162">
        <f t="shared" ca="1" si="12"/>
        <v>0</v>
      </c>
      <c r="R23" s="162">
        <f t="shared" ca="1" si="12"/>
        <v>0</v>
      </c>
      <c r="S23" s="162">
        <f t="shared" ca="1" si="12"/>
        <v>0</v>
      </c>
      <c r="T23" s="162">
        <f t="shared" ca="1" si="12"/>
        <v>0</v>
      </c>
      <c r="U23" s="162">
        <f t="shared" ca="1" si="12"/>
        <v>0</v>
      </c>
      <c r="V23" s="162">
        <f t="shared" ca="1" si="12"/>
        <v>0</v>
      </c>
      <c r="W23" s="162">
        <f t="shared" ca="1" si="12"/>
        <v>0</v>
      </c>
      <c r="X23" s="162">
        <f t="shared" ca="1" si="12"/>
        <v>0</v>
      </c>
      <c r="Y23" s="162">
        <f t="shared" ca="1" si="12"/>
        <v>0</v>
      </c>
      <c r="Z23" s="162">
        <f t="shared" ca="1" si="12"/>
        <v>0</v>
      </c>
      <c r="AA23" s="162">
        <f t="shared" ca="1" si="12"/>
        <v>0</v>
      </c>
      <c r="AB23" s="162">
        <f t="shared" ca="1" si="12"/>
        <v>0</v>
      </c>
      <c r="AC23" s="162">
        <f t="shared" ca="1" si="12"/>
        <v>0</v>
      </c>
      <c r="AD23" s="162">
        <f t="shared" ca="1" si="12"/>
        <v>0</v>
      </c>
      <c r="AE23" s="162">
        <f t="shared" ca="1" si="12"/>
        <v>0</v>
      </c>
      <c r="AF23" s="162">
        <f t="shared" ca="1" si="12"/>
        <v>0</v>
      </c>
      <c r="AG23" s="162">
        <f t="shared" ca="1" si="12"/>
        <v>0</v>
      </c>
      <c r="AH23" s="162">
        <f t="shared" ca="1" si="12"/>
        <v>0</v>
      </c>
      <c r="AI23" s="162">
        <f t="shared" ca="1" si="12"/>
        <v>0</v>
      </c>
      <c r="AJ23" s="162">
        <f t="shared" ca="1" si="12"/>
        <v>0</v>
      </c>
      <c r="AK23" s="162">
        <f t="shared" ca="1" si="12"/>
        <v>0</v>
      </c>
      <c r="AL23" s="162">
        <f t="shared" ca="1" si="12"/>
        <v>0</v>
      </c>
      <c r="AM23" s="162">
        <f t="shared" ca="1" si="12"/>
        <v>0</v>
      </c>
      <c r="AN23" s="162">
        <f t="shared" ca="1" si="12"/>
        <v>0</v>
      </c>
      <c r="AO23" s="162">
        <f t="shared" ca="1" si="12"/>
        <v>0</v>
      </c>
      <c r="AP23" s="162">
        <f t="shared" ca="1" si="12"/>
        <v>0</v>
      </c>
      <c r="AQ23" s="162">
        <f t="shared" ca="1" si="12"/>
        <v>0</v>
      </c>
      <c r="AR23" s="162">
        <f t="shared" ca="1" si="12"/>
        <v>0</v>
      </c>
      <c r="AS23" s="162"/>
    </row>
    <row r="24" spans="2:47" s="174" customFormat="1" ht="5.25" customHeight="1">
      <c r="C24" s="183"/>
      <c r="D24" s="184"/>
      <c r="E24" s="185"/>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c r="AD24" s="186"/>
      <c r="AE24" s="186"/>
    </row>
    <row r="25" spans="2:47" ht="18" customHeight="1">
      <c r="B25" s="187" t="s">
        <v>181</v>
      </c>
      <c r="C25" s="188"/>
      <c r="D25" s="190">
        <f>D23+D21</f>
        <v>-1500</v>
      </c>
      <c r="E25" s="190">
        <f ca="1">E23+E21</f>
        <v>4617.7821822190881</v>
      </c>
      <c r="F25" s="190">
        <f t="shared" ref="F25:L25" ca="1" si="13">F23+F21</f>
        <v>556.34370094355563</v>
      </c>
      <c r="G25" s="190">
        <f t="shared" ca="1" si="13"/>
        <v>0</v>
      </c>
      <c r="H25" s="190">
        <f t="shared" ca="1" si="13"/>
        <v>0</v>
      </c>
      <c r="I25" s="190">
        <f t="shared" ca="1" si="13"/>
        <v>0</v>
      </c>
      <c r="J25" s="190">
        <f t="shared" ca="1" si="13"/>
        <v>0</v>
      </c>
      <c r="K25" s="190">
        <f t="shared" ca="1" si="13"/>
        <v>0</v>
      </c>
      <c r="L25" s="190">
        <f t="shared" ca="1" si="13"/>
        <v>0</v>
      </c>
      <c r="M25" s="190">
        <f t="shared" ref="M25:AR25" ca="1" si="14">M23+M21</f>
        <v>0</v>
      </c>
      <c r="N25" s="190">
        <f t="shared" ca="1" si="14"/>
        <v>0</v>
      </c>
      <c r="O25" s="190">
        <f t="shared" ca="1" si="14"/>
        <v>0</v>
      </c>
      <c r="P25" s="190">
        <f t="shared" ca="1" si="14"/>
        <v>0</v>
      </c>
      <c r="Q25" s="190">
        <f t="shared" ca="1" si="14"/>
        <v>0</v>
      </c>
      <c r="R25" s="190">
        <f t="shared" ca="1" si="14"/>
        <v>0</v>
      </c>
      <c r="S25" s="190">
        <f t="shared" ca="1" si="14"/>
        <v>0</v>
      </c>
      <c r="T25" s="190">
        <f t="shared" ca="1" si="14"/>
        <v>0</v>
      </c>
      <c r="U25" s="190">
        <f t="shared" ca="1" si="14"/>
        <v>0</v>
      </c>
      <c r="V25" s="190">
        <f t="shared" ca="1" si="14"/>
        <v>0</v>
      </c>
      <c r="W25" s="190">
        <f t="shared" ca="1" si="14"/>
        <v>0</v>
      </c>
      <c r="X25" s="190">
        <f t="shared" ca="1" si="14"/>
        <v>0</v>
      </c>
      <c r="Y25" s="190">
        <f t="shared" ca="1" si="14"/>
        <v>0</v>
      </c>
      <c r="Z25" s="190">
        <f t="shared" ca="1" si="14"/>
        <v>0</v>
      </c>
      <c r="AA25" s="190">
        <f t="shared" ca="1" si="14"/>
        <v>0</v>
      </c>
      <c r="AB25" s="190">
        <f t="shared" ca="1" si="14"/>
        <v>0</v>
      </c>
      <c r="AC25" s="190">
        <f t="shared" ca="1" si="14"/>
        <v>0</v>
      </c>
      <c r="AD25" s="190">
        <f t="shared" ca="1" si="14"/>
        <v>0</v>
      </c>
      <c r="AE25" s="190">
        <f t="shared" ca="1" si="14"/>
        <v>0</v>
      </c>
      <c r="AF25" s="190">
        <f t="shared" ca="1" si="14"/>
        <v>0</v>
      </c>
      <c r="AG25" s="190">
        <f t="shared" ca="1" si="14"/>
        <v>0</v>
      </c>
      <c r="AH25" s="190">
        <f t="shared" ca="1" si="14"/>
        <v>0</v>
      </c>
      <c r="AI25" s="190">
        <f t="shared" ca="1" si="14"/>
        <v>0</v>
      </c>
      <c r="AJ25" s="190">
        <f t="shared" ca="1" si="14"/>
        <v>0</v>
      </c>
      <c r="AK25" s="190">
        <f t="shared" ca="1" si="14"/>
        <v>0</v>
      </c>
      <c r="AL25" s="190">
        <f t="shared" ca="1" si="14"/>
        <v>0</v>
      </c>
      <c r="AM25" s="190">
        <f t="shared" ca="1" si="14"/>
        <v>0</v>
      </c>
      <c r="AN25" s="190">
        <f t="shared" ca="1" si="14"/>
        <v>0</v>
      </c>
      <c r="AO25" s="190">
        <f t="shared" ca="1" si="14"/>
        <v>0</v>
      </c>
      <c r="AP25" s="190">
        <f t="shared" ca="1" si="14"/>
        <v>0</v>
      </c>
      <c r="AQ25" s="190">
        <f t="shared" ca="1" si="14"/>
        <v>0</v>
      </c>
      <c r="AR25" s="190">
        <f t="shared" ca="1" si="14"/>
        <v>0</v>
      </c>
      <c r="AS25" s="190"/>
    </row>
    <row r="27" spans="2:47">
      <c r="E27" s="858"/>
    </row>
    <row r="28" spans="2:47">
      <c r="B28" s="272" t="s">
        <v>182</v>
      </c>
      <c r="C28" s="273"/>
      <c r="D28" s="273"/>
      <c r="E28" s="274">
        <f>BP!D22</f>
        <v>0</v>
      </c>
      <c r="F28" s="274">
        <f ca="1">BP!E22</f>
        <v>4978.7346942392187</v>
      </c>
      <c r="G28" s="274">
        <f ca="1">BP!F22</f>
        <v>3881.5867830923016</v>
      </c>
      <c r="H28" s="274">
        <f ca="1">BP!G22</f>
        <v>5091.3706402244916</v>
      </c>
      <c r="I28" s="274">
        <f ca="1">BP!H22</f>
        <v>6851.551311744739</v>
      </c>
      <c r="J28" s="274">
        <f ca="1">BP!I22</f>
        <v>7930.211004197954</v>
      </c>
      <c r="K28" s="274">
        <f ca="1">BP!J22</f>
        <v>9062.0674836168873</v>
      </c>
      <c r="L28" s="274">
        <f ca="1">BP!K22</f>
        <v>8650.5109157998741</v>
      </c>
      <c r="M28" s="274">
        <f ca="1">BP!L22</f>
        <v>8650.5109157998741</v>
      </c>
      <c r="N28" s="274">
        <f ca="1">BP!M22</f>
        <v>8650.5109157998741</v>
      </c>
      <c r="O28" s="274">
        <f ca="1">BP!N22</f>
        <v>8650.5109157998741</v>
      </c>
      <c r="P28" s="274">
        <f ca="1">BP!O22</f>
        <v>8650.5109157998741</v>
      </c>
      <c r="Q28" s="274">
        <f ca="1">BP!P22</f>
        <v>8650.5109157998741</v>
      </c>
      <c r="R28" s="274">
        <f ca="1">BP!Q22</f>
        <v>8650.5109157998741</v>
      </c>
      <c r="S28" s="274">
        <f ca="1">BP!R22</f>
        <v>8650.5109157998741</v>
      </c>
      <c r="T28" s="274">
        <f ca="1">BP!S22</f>
        <v>8650.5109157998741</v>
      </c>
      <c r="U28" s="274">
        <f ca="1">BP!T22</f>
        <v>8650.5109157998741</v>
      </c>
      <c r="V28" s="274">
        <f ca="1">BP!U22</f>
        <v>8650.5109157998741</v>
      </c>
      <c r="W28" s="274">
        <f ca="1">BP!V22</f>
        <v>8650.5109157998741</v>
      </c>
      <c r="X28" s="274">
        <f ca="1">BP!W22</f>
        <v>8650.5109157998741</v>
      </c>
      <c r="Y28" s="274">
        <f ca="1">BP!X22</f>
        <v>8650.5109157998741</v>
      </c>
      <c r="Z28" s="274">
        <f ca="1">BP!Y22</f>
        <v>8365.0992172245678</v>
      </c>
      <c r="AA28" s="274">
        <f ca="1">BP!Z22</f>
        <v>7918.7623213664892</v>
      </c>
      <c r="AB28" s="274">
        <f ca="1">BP!AA22</f>
        <v>7496.8431683003409</v>
      </c>
      <c r="AC28" s="274">
        <f ca="1">BP!AB22</f>
        <v>7076.5228690487529</v>
      </c>
      <c r="AD28" s="274">
        <f ca="1">BP!AC22</f>
        <v>6885.8941867134636</v>
      </c>
      <c r="AE28" s="274">
        <f ca="1">BP!AD22</f>
        <v>6885.8941867134636</v>
      </c>
      <c r="AF28" s="274">
        <f ca="1">BP!AE22</f>
        <v>6510.4220695522945</v>
      </c>
      <c r="AG28" s="274">
        <f ca="1">BP!AF22</f>
        <v>6056.5885661168413</v>
      </c>
      <c r="AH28" s="274">
        <f ca="1">BP!AG22</f>
        <v>5523.2667856667385</v>
      </c>
      <c r="AI28" s="274">
        <f ca="1">BP!AH22</f>
        <v>4990.6671403258788</v>
      </c>
      <c r="AJ28" s="274">
        <f ca="1">BP!AI22</f>
        <v>4603.1006319303797</v>
      </c>
      <c r="AK28" s="274">
        <f ca="1">BP!AJ22</f>
        <v>4080.6700674293188</v>
      </c>
      <c r="AL28" s="274">
        <f ca="1">BP!AK22</f>
        <v>4080.6700674293188</v>
      </c>
      <c r="AM28" s="274">
        <f ca="1">BP!AL22</f>
        <v>4080.6700674293188</v>
      </c>
      <c r="AN28" s="274">
        <f ca="1">BP!AM22</f>
        <v>4080.6700674293188</v>
      </c>
      <c r="AO28" s="274">
        <f>BP!AN22</f>
        <v>0</v>
      </c>
      <c r="AP28" s="274">
        <f>BP!AO22</f>
        <v>0</v>
      </c>
      <c r="AQ28" s="274">
        <f>BP!AP22</f>
        <v>0</v>
      </c>
      <c r="AR28" s="275">
        <f>BP!AQ22</f>
        <v>0</v>
      </c>
    </row>
    <row r="29" spans="2:47">
      <c r="B29" s="276" t="s">
        <v>183</v>
      </c>
      <c r="E29" s="114">
        <f t="shared" ref="E29:AR29" ca="1" si="15">(E23+E4+E13+E18+E19)</f>
        <v>2664.7655627032291</v>
      </c>
      <c r="F29" s="114">
        <f t="shared" ca="1" si="15"/>
        <v>5535.0783951827743</v>
      </c>
      <c r="G29" s="114">
        <f t="shared" ca="1" si="15"/>
        <v>1943.6319914114233</v>
      </c>
      <c r="H29" s="114">
        <f t="shared" ca="1" si="15"/>
        <v>1466.2658071533633</v>
      </c>
      <c r="I29" s="114">
        <f t="shared" ca="1" si="15"/>
        <v>983.7005760933024</v>
      </c>
      <c r="J29" s="114">
        <f t="shared" ca="1" si="15"/>
        <v>1014.3395247094868</v>
      </c>
      <c r="K29" s="114">
        <f t="shared" ca="1" si="15"/>
        <v>2630.1582198487404</v>
      </c>
      <c r="L29" s="114">
        <f t="shared" ca="1" si="15"/>
        <v>-4665.4106652588325</v>
      </c>
      <c r="M29" s="114">
        <f t="shared" ca="1" si="15"/>
        <v>-3099.2295080244303</v>
      </c>
      <c r="N29" s="114">
        <f t="shared" ca="1" si="15"/>
        <v>-1851.2250663707173</v>
      </c>
      <c r="O29" s="114">
        <f t="shared" ca="1" si="15"/>
        <v>-1707.7536201513913</v>
      </c>
      <c r="P29" s="114">
        <f t="shared" ca="1" si="15"/>
        <v>-1490.2746337555357</v>
      </c>
      <c r="Q29" s="114">
        <f t="shared" ca="1" si="15"/>
        <v>-1377.1164725703222</v>
      </c>
      <c r="R29" s="114">
        <f t="shared" ca="1" si="15"/>
        <v>-1254.741723596361</v>
      </c>
      <c r="S29" s="114">
        <f t="shared" ca="1" si="15"/>
        <v>-1184.9012987450626</v>
      </c>
      <c r="T29" s="114">
        <f t="shared" ca="1" si="15"/>
        <v>-1108.3998501943049</v>
      </c>
      <c r="U29" s="114">
        <f t="shared" ca="1" si="15"/>
        <v>-1196.9358983454299</v>
      </c>
      <c r="V29" s="114">
        <f t="shared" ca="1" si="15"/>
        <v>-933.86492259088402</v>
      </c>
      <c r="W29" s="114">
        <f t="shared" ca="1" si="15"/>
        <v>-566.48485037725379</v>
      </c>
      <c r="X29" s="114">
        <f t="shared" ca="1" si="15"/>
        <v>-201.73393308217649</v>
      </c>
      <c r="Y29" s="114">
        <f t="shared" ca="1" si="15"/>
        <v>923.69080592491923</v>
      </c>
      <c r="Z29" s="114">
        <f t="shared" ca="1" si="15"/>
        <v>1081.6104819837074</v>
      </c>
      <c r="AA29" s="114">
        <f t="shared" ca="1" si="15"/>
        <v>1081.6103174457778</v>
      </c>
      <c r="AB29" s="114">
        <f t="shared" ca="1" si="15"/>
        <v>1081.6103133915183</v>
      </c>
      <c r="AC29" s="114">
        <f t="shared" ca="1" si="15"/>
        <v>853.47097779590092</v>
      </c>
      <c r="AD29" s="114">
        <f t="shared" ca="1" si="15"/>
        <v>-288.96162814783196</v>
      </c>
      <c r="AE29" s="114">
        <f t="shared" ca="1" si="15"/>
        <v>898.57107675764246</v>
      </c>
      <c r="AF29" s="114">
        <f t="shared" ca="1" si="15"/>
        <v>3831.4478931576105</v>
      </c>
      <c r="AG29" s="114">
        <f t="shared" ca="1" si="15"/>
        <v>3911.6799598987564</v>
      </c>
      <c r="AH29" s="114">
        <f t="shared" ca="1" si="15"/>
        <v>3911.6795737187417</v>
      </c>
      <c r="AI29" s="114">
        <f t="shared" ca="1" si="15"/>
        <v>3784.7995464502246</v>
      </c>
      <c r="AJ29" s="114">
        <f t="shared" ca="1" si="15"/>
        <v>3911.6795630368333</v>
      </c>
      <c r="AK29" s="114">
        <f t="shared" ca="1" si="15"/>
        <v>-1206.9550238236475</v>
      </c>
      <c r="AL29" s="114">
        <f t="shared" ca="1" si="15"/>
        <v>-1118.4568920416707</v>
      </c>
      <c r="AM29" s="114">
        <f t="shared" ca="1" si="15"/>
        <v>-1118.4568920416716</v>
      </c>
      <c r="AN29" s="114">
        <f t="shared" ca="1" si="15"/>
        <v>0</v>
      </c>
      <c r="AO29" s="114">
        <f t="shared" ca="1" si="15"/>
        <v>0</v>
      </c>
      <c r="AP29" s="114">
        <f t="shared" ca="1" si="15"/>
        <v>0</v>
      </c>
      <c r="AQ29" s="114">
        <f t="shared" ca="1" si="15"/>
        <v>0</v>
      </c>
      <c r="AR29" s="124">
        <f t="shared" ca="1" si="15"/>
        <v>0</v>
      </c>
    </row>
    <row r="30" spans="2:47">
      <c r="B30" s="147" t="s">
        <v>184</v>
      </c>
      <c r="C30" s="126"/>
      <c r="D30" s="126"/>
      <c r="E30" s="159">
        <f ca="1">IF(AND(E28&gt;0,E29&gt;0),MIN(E28:E29),0)</f>
        <v>0</v>
      </c>
      <c r="F30" s="159">
        <f t="shared" ref="F30:AR30" ca="1" si="16">IF(AND(F28&gt;0,F29&gt;0),MIN(F28:F29),0)</f>
        <v>4978.7346942392187</v>
      </c>
      <c r="G30" s="159">
        <f t="shared" ca="1" si="16"/>
        <v>1943.6319914114233</v>
      </c>
      <c r="H30" s="159">
        <f t="shared" ca="1" si="16"/>
        <v>1466.2658071533633</v>
      </c>
      <c r="I30" s="159">
        <f t="shared" ca="1" si="16"/>
        <v>983.7005760933024</v>
      </c>
      <c r="J30" s="159">
        <f t="shared" ca="1" si="16"/>
        <v>1014.3395247094868</v>
      </c>
      <c r="K30" s="159">
        <f t="shared" ca="1" si="16"/>
        <v>2630.1582198487404</v>
      </c>
      <c r="L30" s="159">
        <f t="shared" ca="1" si="16"/>
        <v>0</v>
      </c>
      <c r="M30" s="159">
        <f t="shared" ca="1" si="16"/>
        <v>0</v>
      </c>
      <c r="N30" s="159">
        <f t="shared" ca="1" si="16"/>
        <v>0</v>
      </c>
      <c r="O30" s="159">
        <f t="shared" ca="1" si="16"/>
        <v>0</v>
      </c>
      <c r="P30" s="159">
        <f t="shared" ca="1" si="16"/>
        <v>0</v>
      </c>
      <c r="Q30" s="159">
        <f ca="1">IF(AND(Q28&gt;0,Q29&gt;0),MIN(Q28:Q29),0)</f>
        <v>0</v>
      </c>
      <c r="R30" s="159">
        <f ca="1">IF(AND(R28&gt;0,R29&gt;0),MIN(R28:R29),0)</f>
        <v>0</v>
      </c>
      <c r="S30" s="159">
        <f t="shared" ca="1" si="16"/>
        <v>0</v>
      </c>
      <c r="T30" s="159">
        <f t="shared" ca="1" si="16"/>
        <v>0</v>
      </c>
      <c r="U30" s="159">
        <f t="shared" ca="1" si="16"/>
        <v>0</v>
      </c>
      <c r="V30" s="159">
        <f t="shared" ca="1" si="16"/>
        <v>0</v>
      </c>
      <c r="W30" s="159">
        <f t="shared" ca="1" si="16"/>
        <v>0</v>
      </c>
      <c r="X30" s="159">
        <f t="shared" ca="1" si="16"/>
        <v>0</v>
      </c>
      <c r="Y30" s="159">
        <f t="shared" ca="1" si="16"/>
        <v>923.69080592491923</v>
      </c>
      <c r="Z30" s="159">
        <f t="shared" ca="1" si="16"/>
        <v>1081.6104819837074</v>
      </c>
      <c r="AA30" s="159">
        <f t="shared" ca="1" si="16"/>
        <v>1081.6103174457778</v>
      </c>
      <c r="AB30" s="159">
        <f t="shared" ca="1" si="16"/>
        <v>1081.6103133915183</v>
      </c>
      <c r="AC30" s="159">
        <f t="shared" ca="1" si="16"/>
        <v>853.47097779590092</v>
      </c>
      <c r="AD30" s="159">
        <f t="shared" ca="1" si="16"/>
        <v>0</v>
      </c>
      <c r="AE30" s="159">
        <f t="shared" ca="1" si="16"/>
        <v>898.57107675764246</v>
      </c>
      <c r="AF30" s="159">
        <f t="shared" ca="1" si="16"/>
        <v>3831.4478931576105</v>
      </c>
      <c r="AG30" s="159">
        <f t="shared" ca="1" si="16"/>
        <v>3911.6799598987564</v>
      </c>
      <c r="AH30" s="159">
        <f ca="1">IF(AND(AH28&gt;0,AH29&gt;0),MIN(AH28:AH29),0)</f>
        <v>3911.6795737187417</v>
      </c>
      <c r="AI30" s="159">
        <f ca="1">IF(AND(AI28&gt;0,AI29&gt;0),MIN(AI28:AI29),0)</f>
        <v>3784.7995464502246</v>
      </c>
      <c r="AJ30" s="159">
        <f ca="1">IF(AND(AJ28&gt;0,AJ29&gt;0),MIN(AJ28:AJ29),0)</f>
        <v>3911.6795630368333</v>
      </c>
      <c r="AK30" s="159">
        <f t="shared" ca="1" si="16"/>
        <v>0</v>
      </c>
      <c r="AL30" s="159">
        <f t="shared" ca="1" si="16"/>
        <v>0</v>
      </c>
      <c r="AM30" s="159">
        <f t="shared" ca="1" si="16"/>
        <v>0</v>
      </c>
      <c r="AN30" s="159">
        <f t="shared" ca="1" si="16"/>
        <v>0</v>
      </c>
      <c r="AO30" s="159">
        <f t="shared" ca="1" si="16"/>
        <v>0</v>
      </c>
      <c r="AP30" s="159">
        <f t="shared" ca="1" si="16"/>
        <v>0</v>
      </c>
      <c r="AQ30" s="159">
        <f t="shared" ca="1" si="16"/>
        <v>0</v>
      </c>
      <c r="AR30" s="127">
        <f t="shared" ca="1" si="16"/>
        <v>0</v>
      </c>
    </row>
    <row r="31" spans="2:47" s="174" customFormat="1" ht="5.25" customHeight="1">
      <c r="C31" s="183"/>
      <c r="D31" s="184"/>
      <c r="E31" s="185"/>
      <c r="F31" s="185"/>
      <c r="G31" s="185"/>
      <c r="H31" s="185"/>
      <c r="I31" s="185"/>
      <c r="J31" s="185"/>
      <c r="K31" s="185"/>
      <c r="L31" s="185"/>
      <c r="M31" s="185"/>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row>
    <row r="32" spans="2:47">
      <c r="B32" s="272" t="s">
        <v>96</v>
      </c>
      <c r="C32" s="273"/>
      <c r="D32" s="273"/>
      <c r="E32" s="277">
        <f ca="1">SUM(DRE!E5:E7)</f>
        <v>19145.45451749596</v>
      </c>
      <c r="F32" s="277">
        <f ca="1">SUM(DRE!F5:F7)</f>
        <v>19145.45451749596</v>
      </c>
      <c r="G32" s="277">
        <f ca="1">SUM(DRE!G5:G7)</f>
        <v>19145.454517495957</v>
      </c>
      <c r="H32" s="277">
        <f ca="1">SUM(DRE!H5:H7)</f>
        <v>19145.454517495957</v>
      </c>
      <c r="I32" s="277">
        <f ca="1">SUM(DRE!I5:I7)</f>
        <v>16527.858728168165</v>
      </c>
      <c r="J32" s="277">
        <f ca="1">SUM(DRE!J5:J7)</f>
        <v>16527.858728168161</v>
      </c>
      <c r="K32" s="277">
        <f ca="1">SUM(DRE!K5:K7)</f>
        <v>16527.858728168161</v>
      </c>
      <c r="L32" s="277">
        <f ca="1">SUM(DRE!L5:L7)</f>
        <v>0</v>
      </c>
      <c r="M32" s="277">
        <f ca="1">SUM(DRE!M5:M7)</f>
        <v>19.695894496369341</v>
      </c>
      <c r="N32" s="277">
        <f ca="1">SUM(DRE!N5:N7)</f>
        <v>49.597432839765482</v>
      </c>
      <c r="O32" s="277">
        <f ca="1">SUM(DRE!O5:O7)</f>
        <v>154.40843066114761</v>
      </c>
      <c r="P32" s="277">
        <f ca="1">SUM(DRE!P5:P7)</f>
        <v>226.38023198830078</v>
      </c>
      <c r="Q32" s="277">
        <f ca="1">SUM(DRE!Q5:Q7)</f>
        <v>471.37048365966234</v>
      </c>
      <c r="R32" s="277">
        <f ca="1">SUM(DRE!R5:R7)</f>
        <v>748.69386834712941</v>
      </c>
      <c r="S32" s="277">
        <f ca="1">SUM(DRE!S5:S7)</f>
        <v>1172.792951861747</v>
      </c>
      <c r="T32" s="277">
        <f ca="1">SUM(DRE!T5:T7)</f>
        <v>1229.5561098694334</v>
      </c>
      <c r="U32" s="277">
        <f ca="1">SUM(DRE!U5:U7)</f>
        <v>1412.1465599065364</v>
      </c>
      <c r="V32" s="277">
        <f ca="1">SUM(DRE!V5:V7)</f>
        <v>1412.1465599065364</v>
      </c>
      <c r="W32" s="277">
        <f ca="1">SUM(DRE!W5:W7)</f>
        <v>1967.4993412910162</v>
      </c>
      <c r="X32" s="277">
        <f ca="1">SUM(DRE!X5:X7)</f>
        <v>2411.9730381325862</v>
      </c>
      <c r="Y32" s="277">
        <f ca="1">SUM(DRE!Y5:Y7)</f>
        <v>4561.3797495865028</v>
      </c>
      <c r="Z32" s="277">
        <f ca="1">SUM(DRE!Z5:Z7)</f>
        <v>4561.3797495865028</v>
      </c>
      <c r="AA32" s="277">
        <f ca="1">SUM(DRE!AA5:AA7)</f>
        <v>4561.3794634195528</v>
      </c>
      <c r="AB32" s="277">
        <f ca="1">SUM(DRE!AB5:AB7)</f>
        <v>4561.3794634195519</v>
      </c>
      <c r="AC32" s="277">
        <f ca="1">SUM(DRE!AC5:AC7)</f>
        <v>4561.3794634195519</v>
      </c>
      <c r="AD32" s="277">
        <f ca="1">SUM(DRE!AD5:AD7)</f>
        <v>2201.7879674852284</v>
      </c>
      <c r="AE32" s="277">
        <f ca="1">SUM(DRE!AE5:AE7)</f>
        <v>4005.7922798013451</v>
      </c>
      <c r="AF32" s="277">
        <f ca="1">SUM(DRE!AF5:AF7)</f>
        <v>8604.8556938904876</v>
      </c>
      <c r="AG32" s="277">
        <f ca="1">SUM(DRE!AG5:AG7)</f>
        <v>8604.8556938904876</v>
      </c>
      <c r="AH32" s="277">
        <f ca="1">SUM(DRE!AH5:AH7)</f>
        <v>8604.8550815820108</v>
      </c>
      <c r="AI32" s="277">
        <f ca="1">SUM(DRE!AI5:AI7)</f>
        <v>8604.855081582009</v>
      </c>
      <c r="AJ32" s="277">
        <f ca="1">SUM(DRE!AJ5:AJ7)</f>
        <v>8604.855081582009</v>
      </c>
      <c r="AK32" s="277">
        <f ca="1">SUM(DRE!AK5:AK7)</f>
        <v>1013.5053380659017</v>
      </c>
      <c r="AL32" s="277">
        <f ca="1">SUM(DRE!AL5:AL7)</f>
        <v>1013.5053380659017</v>
      </c>
      <c r="AM32" s="277">
        <f ca="1">SUM(DRE!AM5:AM7)</f>
        <v>1013.5053380659017</v>
      </c>
      <c r="AN32" s="277">
        <f ca="1">SUM(DRE!AN5:AN7)</f>
        <v>0</v>
      </c>
      <c r="AO32" s="277">
        <f ca="1">SUM(DRE!AO5:AO7)</f>
        <v>0</v>
      </c>
      <c r="AP32" s="277">
        <f ca="1">SUM(DRE!AP5:AP7)</f>
        <v>0</v>
      </c>
      <c r="AQ32" s="277">
        <f ca="1">SUM(DRE!AQ5:AQ7)</f>
        <v>0</v>
      </c>
      <c r="AR32" s="278">
        <f ca="1">SUM(DRE!AR5:AR7)</f>
        <v>0</v>
      </c>
      <c r="AT32" s="111" t="s">
        <v>1286</v>
      </c>
      <c r="AU32" s="191">
        <f ca="1">NPV('Premissas macro'!$E$41,DRE!E5:AR5)+NPV('Premissas macro'!$E$41,DRE!E6:AR6)</f>
        <v>88904.696205756642</v>
      </c>
    </row>
    <row r="33" spans="2:47">
      <c r="B33" s="276" t="s">
        <v>291</v>
      </c>
      <c r="E33" s="162">
        <f ca="1">E32/360*E34</f>
        <v>797.72727156233168</v>
      </c>
      <c r="F33" s="162">
        <f t="shared" ref="F33:AR33" ca="1" si="17">F32/360*F34</f>
        <v>797.72727156233168</v>
      </c>
      <c r="G33" s="162">
        <f t="shared" ca="1" si="17"/>
        <v>797.72727156233145</v>
      </c>
      <c r="H33" s="162">
        <f t="shared" ca="1" si="17"/>
        <v>797.72727156233145</v>
      </c>
      <c r="I33" s="162">
        <f t="shared" ca="1" si="17"/>
        <v>688.66078034034024</v>
      </c>
      <c r="J33" s="162">
        <f t="shared" ca="1" si="17"/>
        <v>688.66078034034001</v>
      </c>
      <c r="K33" s="162">
        <f t="shared" ca="1" si="17"/>
        <v>688.66078034034001</v>
      </c>
      <c r="L33" s="162">
        <f t="shared" ca="1" si="17"/>
        <v>0</v>
      </c>
      <c r="M33" s="162">
        <f t="shared" ca="1" si="17"/>
        <v>0.82066227068205588</v>
      </c>
      <c r="N33" s="162">
        <f t="shared" ca="1" si="17"/>
        <v>2.0665597016568951</v>
      </c>
      <c r="O33" s="162">
        <f t="shared" ca="1" si="17"/>
        <v>6.4336846108811505</v>
      </c>
      <c r="P33" s="162">
        <f t="shared" ca="1" si="17"/>
        <v>9.4325096661791985</v>
      </c>
      <c r="Q33" s="162">
        <f t="shared" ca="1" si="17"/>
        <v>19.640436819152598</v>
      </c>
      <c r="R33" s="162">
        <f t="shared" ca="1" si="17"/>
        <v>31.195577847797061</v>
      </c>
      <c r="S33" s="162">
        <f t="shared" ca="1" si="17"/>
        <v>48.866372994239462</v>
      </c>
      <c r="T33" s="162">
        <f t="shared" ca="1" si="17"/>
        <v>51.231504577893055</v>
      </c>
      <c r="U33" s="162">
        <f t="shared" ca="1" si="17"/>
        <v>58.839439996105682</v>
      </c>
      <c r="V33" s="162">
        <f t="shared" ca="1" si="17"/>
        <v>58.839439996105682</v>
      </c>
      <c r="W33" s="162">
        <f t="shared" ca="1" si="17"/>
        <v>81.979139220459018</v>
      </c>
      <c r="X33" s="162">
        <f t="shared" ca="1" si="17"/>
        <v>100.49887658885775</v>
      </c>
      <c r="Y33" s="162">
        <f t="shared" ca="1" si="17"/>
        <v>190.05748956610429</v>
      </c>
      <c r="Z33" s="162">
        <f t="shared" ca="1" si="17"/>
        <v>190.05748956610429</v>
      </c>
      <c r="AA33" s="162">
        <f t="shared" ca="1" si="17"/>
        <v>190.05747764248136</v>
      </c>
      <c r="AB33" s="162">
        <f t="shared" ca="1" si="17"/>
        <v>190.05747764248133</v>
      </c>
      <c r="AC33" s="162">
        <f t="shared" ca="1" si="17"/>
        <v>190.05747764248133</v>
      </c>
      <c r="AD33" s="162">
        <f t="shared" ca="1" si="17"/>
        <v>91.741165311884515</v>
      </c>
      <c r="AE33" s="162">
        <f t="shared" ca="1" si="17"/>
        <v>166.90801165838937</v>
      </c>
      <c r="AF33" s="162">
        <f t="shared" ca="1" si="17"/>
        <v>358.53565391210361</v>
      </c>
      <c r="AG33" s="162">
        <f t="shared" ca="1" si="17"/>
        <v>358.53565391210361</v>
      </c>
      <c r="AH33" s="162">
        <f t="shared" ca="1" si="17"/>
        <v>358.53562839925047</v>
      </c>
      <c r="AI33" s="162">
        <f t="shared" ca="1" si="17"/>
        <v>358.53562839925036</v>
      </c>
      <c r="AJ33" s="162">
        <f t="shared" ca="1" si="17"/>
        <v>358.53562839925036</v>
      </c>
      <c r="AK33" s="162">
        <f t="shared" ca="1" si="17"/>
        <v>42.229389086079237</v>
      </c>
      <c r="AL33" s="162">
        <f t="shared" ca="1" si="17"/>
        <v>42.229389086079237</v>
      </c>
      <c r="AM33" s="162">
        <f t="shared" ca="1" si="17"/>
        <v>42.229389086079237</v>
      </c>
      <c r="AN33" s="162">
        <f t="shared" ca="1" si="17"/>
        <v>0</v>
      </c>
      <c r="AO33" s="162">
        <f t="shared" ca="1" si="17"/>
        <v>0</v>
      </c>
      <c r="AP33" s="162">
        <f t="shared" ca="1" si="17"/>
        <v>0</v>
      </c>
      <c r="AQ33" s="162">
        <f t="shared" ca="1" si="17"/>
        <v>0</v>
      </c>
      <c r="AR33" s="279">
        <f t="shared" ca="1" si="17"/>
        <v>0</v>
      </c>
      <c r="AT33" s="111" t="s">
        <v>1287</v>
      </c>
      <c r="AU33" s="191">
        <f ca="1">-NPV('Premissas macro'!$E$41,DRE!E9:AR9)</f>
        <v>-3245.0214115101162</v>
      </c>
    </row>
    <row r="34" spans="2:47">
      <c r="B34" s="147" t="s">
        <v>97</v>
      </c>
      <c r="C34" s="126"/>
      <c r="D34" s="126"/>
      <c r="E34" s="171">
        <f>Controle!$N$6</f>
        <v>15</v>
      </c>
      <c r="F34" s="171">
        <f>Controle!$N$6</f>
        <v>15</v>
      </c>
      <c r="G34" s="171">
        <f>Controle!$N$6</f>
        <v>15</v>
      </c>
      <c r="H34" s="171">
        <f>Controle!$N$6</f>
        <v>15</v>
      </c>
      <c r="I34" s="171">
        <f>Controle!$N$6</f>
        <v>15</v>
      </c>
      <c r="J34" s="171">
        <f>Controle!$N$6</f>
        <v>15</v>
      </c>
      <c r="K34" s="171">
        <f>Controle!$N$6</f>
        <v>15</v>
      </c>
      <c r="L34" s="171">
        <f>Controle!$N$6</f>
        <v>15</v>
      </c>
      <c r="M34" s="171">
        <f>Controle!$N$6</f>
        <v>15</v>
      </c>
      <c r="N34" s="171">
        <f>Controle!$N$6</f>
        <v>15</v>
      </c>
      <c r="O34" s="171">
        <f>Controle!$N$6</f>
        <v>15</v>
      </c>
      <c r="P34" s="171">
        <f>Controle!$N$6</f>
        <v>15</v>
      </c>
      <c r="Q34" s="171">
        <f>Controle!$N$6</f>
        <v>15</v>
      </c>
      <c r="R34" s="171">
        <f>Controle!$N$6</f>
        <v>15</v>
      </c>
      <c r="S34" s="171">
        <f>Controle!$N$6</f>
        <v>15</v>
      </c>
      <c r="T34" s="171">
        <f>Controle!$N$6</f>
        <v>15</v>
      </c>
      <c r="U34" s="171">
        <f>Controle!$N$6</f>
        <v>15</v>
      </c>
      <c r="V34" s="171">
        <f>Controle!$N$6</f>
        <v>15</v>
      </c>
      <c r="W34" s="171">
        <f>Controle!$N$6</f>
        <v>15</v>
      </c>
      <c r="X34" s="171">
        <f>Controle!$N$6</f>
        <v>15</v>
      </c>
      <c r="Y34" s="171">
        <f>Controle!$N$6</f>
        <v>15</v>
      </c>
      <c r="Z34" s="171">
        <f>Controle!$N$6</f>
        <v>15</v>
      </c>
      <c r="AA34" s="171">
        <f>Controle!$N$6</f>
        <v>15</v>
      </c>
      <c r="AB34" s="171">
        <f>Controle!$N$6</f>
        <v>15</v>
      </c>
      <c r="AC34" s="171">
        <f>Controle!$N$6</f>
        <v>15</v>
      </c>
      <c r="AD34" s="171">
        <f>Controle!$N$6</f>
        <v>15</v>
      </c>
      <c r="AE34" s="171">
        <f>Controle!$N$6</f>
        <v>15</v>
      </c>
      <c r="AF34" s="171">
        <f>Controle!$N$6</f>
        <v>15</v>
      </c>
      <c r="AG34" s="171">
        <f>Controle!$N$6</f>
        <v>15</v>
      </c>
      <c r="AH34" s="171">
        <f>Controle!$N$6</f>
        <v>15</v>
      </c>
      <c r="AI34" s="171">
        <f>Controle!$N$6</f>
        <v>15</v>
      </c>
      <c r="AJ34" s="171">
        <f>Controle!$N$6</f>
        <v>15</v>
      </c>
      <c r="AK34" s="171">
        <f>Controle!$N$6</f>
        <v>15</v>
      </c>
      <c r="AL34" s="171">
        <f>Controle!$N$6</f>
        <v>15</v>
      </c>
      <c r="AM34" s="171">
        <f>Controle!$N$6</f>
        <v>15</v>
      </c>
      <c r="AN34" s="171">
        <f>Controle!$N$6</f>
        <v>15</v>
      </c>
      <c r="AO34" s="171">
        <f>Controle!$N$6</f>
        <v>15</v>
      </c>
      <c r="AP34" s="171">
        <f>Controle!$N$6</f>
        <v>15</v>
      </c>
      <c r="AQ34" s="171">
        <f>Controle!$N$6</f>
        <v>15</v>
      </c>
      <c r="AR34" s="280">
        <f>Controle!$N$6</f>
        <v>15</v>
      </c>
      <c r="AT34" s="111" t="s">
        <v>1288</v>
      </c>
      <c r="AU34" s="191">
        <f ca="1">-NPV('Premissas macro'!$E$41,DRE!E16:AR16)-NPV('Premissas macro'!$E$41,DRE!E23:AR23)-NPV('Premissas macro'!$E$41,DRE!E35:AR35)</f>
        <v>-56027.949291171113</v>
      </c>
    </row>
    <row r="35" spans="2:47">
      <c r="B35" s="272" t="s">
        <v>238</v>
      </c>
      <c r="C35" s="273"/>
      <c r="D35" s="273"/>
      <c r="E35" s="277">
        <f ca="1">(DRE!E16+DRE!E23+DRE!E35+DRE!E42)</f>
        <v>12597.334923254264</v>
      </c>
      <c r="F35" s="277">
        <f ca="1">(DRE!F16+DRE!F23+DRE!F35+DRE!F42)</f>
        <v>13788.365762862803</v>
      </c>
      <c r="G35" s="277">
        <f ca="1">(DRE!G16+DRE!G23+DRE!G35+DRE!G42)</f>
        <v>14335.30267222771</v>
      </c>
      <c r="H35" s="277">
        <f ca="1">(DRE!H16+DRE!H23+DRE!H35+DRE!H42)</f>
        <v>14244.128114599414</v>
      </c>
      <c r="I35" s="277">
        <f ca="1">(DRE!I16+DRE!I23+DRE!I35+DRE!I42)</f>
        <v>12972.217527002475</v>
      </c>
      <c r="J35" s="277">
        <f ca="1">(DRE!J16+DRE!J23+DRE!J35+DRE!J42)</f>
        <v>12843.544838257521</v>
      </c>
      <c r="K35" s="277">
        <f ca="1">(DRE!K16+DRE!K23+DRE!K35+DRE!K42)</f>
        <v>12807.365661658185</v>
      </c>
      <c r="L35" s="277">
        <f ca="1">(DRE!L16+DRE!L23+DRE!L35+DRE!L42)</f>
        <v>4186.472136058871</v>
      </c>
      <c r="M35" s="277">
        <f ca="1">(DRE!M16+DRE!M23+DRE!M35+DRE!M42)</f>
        <v>2812.6182161564639</v>
      </c>
      <c r="N35" s="277">
        <f ca="1">(DRE!N16+DRE!N23+DRE!N35+DRE!N42)</f>
        <v>1842.9888193420579</v>
      </c>
      <c r="O35" s="277">
        <f ca="1">(DRE!O16+DRE!O23+DRE!O35+DRE!O42)</f>
        <v>1715.4499056973682</v>
      </c>
      <c r="P35" s="277">
        <f ca="1">(DRE!P16+DRE!P23+DRE!P35+DRE!P42)</f>
        <v>1699.9013767449462</v>
      </c>
      <c r="Q35" s="277">
        <f ca="1">(DRE!Q16+DRE!Q23+DRE!Q35+DRE!Q42)</f>
        <v>1818.7451833360105</v>
      </c>
      <c r="R35" s="277">
        <f ca="1">(DRE!R16+DRE!R23+DRE!R35+DRE!R42)</f>
        <v>1957.2322923917302</v>
      </c>
      <c r="S35" s="277">
        <f ca="1">(DRE!S16+DRE!S23+DRE!S35+DRE!S42)</f>
        <v>2292.2315370173874</v>
      </c>
      <c r="T35" s="277">
        <f ca="1">(DRE!T16+DRE!T23+DRE!T35+DRE!T42)</f>
        <v>2182.5018227490459</v>
      </c>
      <c r="U35" s="277">
        <f ca="1">(DRE!U16+DRE!U23+DRE!U35+DRE!U42)</f>
        <v>2297.3275553111393</v>
      </c>
      <c r="V35" s="277">
        <f ca="1">(DRE!V16+DRE!V23+DRE!V35+DRE!V42)</f>
        <v>2260.2090524469522</v>
      </c>
      <c r="W35" s="277">
        <f ca="1">(DRE!W16+DRE!W23+DRE!W35+DRE!W42)</f>
        <v>2406.4106446768083</v>
      </c>
      <c r="X35" s="277">
        <f ca="1">(DRE!X16+DRE!X23+DRE!X35+DRE!X42)</f>
        <v>2458.3366733327121</v>
      </c>
      <c r="Y35" s="277">
        <f ca="1">(DRE!Y16+DRE!Y23+DRE!Y35+DRE!Y42)</f>
        <v>3196.7884104556242</v>
      </c>
      <c r="Z35" s="277">
        <f ca="1">(DRE!Z16+DRE!Z23+DRE!Z35+DRE!Z42)</f>
        <v>3196.7884104556242</v>
      </c>
      <c r="AA35" s="277">
        <f ca="1">(DRE!AA16+DRE!AA23+DRE!AA35+DRE!AA42)</f>
        <v>3196.7883121398982</v>
      </c>
      <c r="AB35" s="277">
        <f ca="1">(DRE!AB16+DRE!AB23+DRE!AB35+DRE!AB42)</f>
        <v>3196.7883121398982</v>
      </c>
      <c r="AC35" s="277">
        <f ca="1">(DRE!AC16+DRE!AC23+DRE!AC35+DRE!AC42)</f>
        <v>3196.7883121398982</v>
      </c>
      <c r="AD35" s="277">
        <f ca="1">(DRE!AD16+DRE!AD23+DRE!AD35+DRE!AD42)</f>
        <v>2316.0152004383949</v>
      </c>
      <c r="AE35" s="277">
        <f ca="1">(DRE!AE16+DRE!AE23+DRE!AE35+DRE!AE42)</f>
        <v>2829.3617640451189</v>
      </c>
      <c r="AF35" s="277">
        <f ca="1">(DRE!AF16+DRE!AF23+DRE!AF35+DRE!AF42)</f>
        <v>4138.0689457929011</v>
      </c>
      <c r="AG35" s="277">
        <f ca="1">(DRE!AG16+DRE!AG23+DRE!AG35+DRE!AG42)</f>
        <v>4138.0689457929011</v>
      </c>
      <c r="AH35" s="277">
        <f ca="1">(DRE!AH16+DRE!AH23+DRE!AH35+DRE!AH42)</f>
        <v>4138.0687715547074</v>
      </c>
      <c r="AI35" s="277">
        <f ca="1">(DRE!AI16+DRE!AI23+DRE!AI35+DRE!AI42)</f>
        <v>4138.0687715547074</v>
      </c>
      <c r="AJ35" s="277">
        <f ca="1">(DRE!AJ16+DRE!AJ23+DRE!AJ35+DRE!AJ42)</f>
        <v>4138.0687715547074</v>
      </c>
      <c r="AK35" s="277">
        <f ca="1">(DRE!AK16+DRE!AK23+DRE!AK35+DRE!AK42)</f>
        <v>2071.8613635602642</v>
      </c>
      <c r="AL35" s="277">
        <f ca="1">(DRE!AL16+DRE!AL23+DRE!AL35+DRE!AL42)</f>
        <v>2071.8613635602646</v>
      </c>
      <c r="AM35" s="277">
        <f ca="1">(DRE!AM16+DRE!AM23+DRE!AM35+DRE!AM42)</f>
        <v>2071.8613635602655</v>
      </c>
      <c r="AN35" s="277">
        <f ca="1">(DRE!AN16+DRE!AN23+DRE!AN35+DRE!AN42)</f>
        <v>0</v>
      </c>
      <c r="AO35" s="277">
        <f ca="1">(DRE!AO16+DRE!AO23+DRE!AO35+DRE!AO42)</f>
        <v>0</v>
      </c>
      <c r="AP35" s="277">
        <f ca="1">(DRE!AP16+DRE!AP23+DRE!AP35+DRE!AP42)</f>
        <v>0</v>
      </c>
      <c r="AQ35" s="277">
        <f ca="1">(DRE!AQ16+DRE!AQ23+DRE!AQ35+DRE!AQ42)</f>
        <v>0</v>
      </c>
      <c r="AR35" s="278">
        <f ca="1">(DRE!AR16+DRE!AR23+DRE!AR35+DRE!AR42)</f>
        <v>0</v>
      </c>
      <c r="AT35" s="111" t="s">
        <v>1289</v>
      </c>
      <c r="AU35" s="191">
        <f ca="1">-NPV('Premissas macro'!$E$41,SFB!E8:AR8)-SFB!D8</f>
        <v>-24283.301214605159</v>
      </c>
    </row>
    <row r="36" spans="2:47">
      <c r="B36" s="276" t="s">
        <v>292</v>
      </c>
      <c r="E36" s="162">
        <f ca="1">E35/360*E37</f>
        <v>699.85194018079244</v>
      </c>
      <c r="F36" s="162">
        <f t="shared" ref="F36:AR36" ca="1" si="18">F35/360*F37</f>
        <v>766.02032015904456</v>
      </c>
      <c r="G36" s="162">
        <f t="shared" ca="1" si="18"/>
        <v>796.40570401265052</v>
      </c>
      <c r="H36" s="162">
        <f t="shared" ca="1" si="18"/>
        <v>791.34045081107854</v>
      </c>
      <c r="I36" s="162">
        <f t="shared" ca="1" si="18"/>
        <v>720.67875150013742</v>
      </c>
      <c r="J36" s="162">
        <f t="shared" ca="1" si="18"/>
        <v>713.5302687920846</v>
      </c>
      <c r="K36" s="162">
        <f t="shared" ca="1" si="18"/>
        <v>711.52031453656582</v>
      </c>
      <c r="L36" s="162">
        <f t="shared" ca="1" si="18"/>
        <v>232.58178533660396</v>
      </c>
      <c r="M36" s="162">
        <f t="shared" ca="1" si="18"/>
        <v>156.256567564248</v>
      </c>
      <c r="N36" s="162">
        <f t="shared" ca="1" si="18"/>
        <v>102.38826774122543</v>
      </c>
      <c r="O36" s="162">
        <f t="shared" ca="1" si="18"/>
        <v>95.302772538742673</v>
      </c>
      <c r="P36" s="162">
        <f t="shared" ca="1" si="18"/>
        <v>94.438965374719231</v>
      </c>
      <c r="Q36" s="162">
        <f t="shared" ca="1" si="18"/>
        <v>101.04139907422281</v>
      </c>
      <c r="R36" s="162">
        <f t="shared" ca="1" si="18"/>
        <v>108.73512735509613</v>
      </c>
      <c r="S36" s="162">
        <f t="shared" ca="1" si="18"/>
        <v>127.34619650096597</v>
      </c>
      <c r="T36" s="162">
        <f t="shared" ca="1" si="18"/>
        <v>121.25010126383587</v>
      </c>
      <c r="U36" s="162">
        <f t="shared" ca="1" si="18"/>
        <v>127.62930862839664</v>
      </c>
      <c r="V36" s="162">
        <f t="shared" ca="1" si="18"/>
        <v>125.56716958038623</v>
      </c>
      <c r="W36" s="162">
        <f t="shared" ca="1" si="18"/>
        <v>133.68948025982269</v>
      </c>
      <c r="X36" s="162">
        <f t="shared" ca="1" si="18"/>
        <v>136.5742596295951</v>
      </c>
      <c r="Y36" s="162">
        <f t="shared" ca="1" si="18"/>
        <v>177.59935613642355</v>
      </c>
      <c r="Z36" s="162">
        <f t="shared" ca="1" si="18"/>
        <v>177.59935613642355</v>
      </c>
      <c r="AA36" s="162">
        <f t="shared" ca="1" si="18"/>
        <v>177.5993506744388</v>
      </c>
      <c r="AB36" s="162">
        <f t="shared" ca="1" si="18"/>
        <v>177.5993506744388</v>
      </c>
      <c r="AC36" s="162">
        <f t="shared" ca="1" si="18"/>
        <v>177.5993506744388</v>
      </c>
      <c r="AD36" s="162">
        <f t="shared" ca="1" si="18"/>
        <v>128.66751113546638</v>
      </c>
      <c r="AE36" s="162">
        <f t="shared" ca="1" si="18"/>
        <v>157.18676466917327</v>
      </c>
      <c r="AF36" s="162">
        <f t="shared" ca="1" si="18"/>
        <v>229.89271921071673</v>
      </c>
      <c r="AG36" s="162">
        <f t="shared" ca="1" si="18"/>
        <v>229.89271921071673</v>
      </c>
      <c r="AH36" s="162">
        <f t="shared" ca="1" si="18"/>
        <v>229.89270953081706</v>
      </c>
      <c r="AI36" s="162">
        <f t="shared" ca="1" si="18"/>
        <v>229.89270953081706</v>
      </c>
      <c r="AJ36" s="162">
        <f t="shared" ca="1" si="18"/>
        <v>229.89270953081706</v>
      </c>
      <c r="AK36" s="162">
        <f t="shared" ca="1" si="18"/>
        <v>115.10340908668134</v>
      </c>
      <c r="AL36" s="162">
        <f t="shared" ca="1" si="18"/>
        <v>115.10340908668138</v>
      </c>
      <c r="AM36" s="162">
        <f t="shared" ca="1" si="18"/>
        <v>115.10340908668142</v>
      </c>
      <c r="AN36" s="162">
        <f t="shared" ca="1" si="18"/>
        <v>0</v>
      </c>
      <c r="AO36" s="162">
        <f t="shared" ca="1" si="18"/>
        <v>0</v>
      </c>
      <c r="AP36" s="162">
        <f t="shared" ca="1" si="18"/>
        <v>0</v>
      </c>
      <c r="AQ36" s="162">
        <f t="shared" ca="1" si="18"/>
        <v>0</v>
      </c>
      <c r="AR36" s="279">
        <f t="shared" ca="1" si="18"/>
        <v>0</v>
      </c>
      <c r="AT36" s="111" t="s">
        <v>330</v>
      </c>
      <c r="AU36" s="191">
        <f ca="1">NPV('Premissas macro'!$E$41,E13:AM13)+NPV('Premissas macro'!$E$41,E81:AM81)</f>
        <v>-2749.4526999719387</v>
      </c>
    </row>
    <row r="37" spans="2:47">
      <c r="B37" s="147" t="s">
        <v>98</v>
      </c>
      <c r="C37" s="126"/>
      <c r="D37" s="126"/>
      <c r="E37" s="171">
        <f>Controle!$N$7</f>
        <v>20</v>
      </c>
      <c r="F37" s="171">
        <f>Controle!$N$7</f>
        <v>20</v>
      </c>
      <c r="G37" s="171">
        <f>Controle!$N$7</f>
        <v>20</v>
      </c>
      <c r="H37" s="171">
        <f>Controle!$N$7</f>
        <v>20</v>
      </c>
      <c r="I37" s="171">
        <f>Controle!$N$7</f>
        <v>20</v>
      </c>
      <c r="J37" s="171">
        <f>Controle!$N$7</f>
        <v>20</v>
      </c>
      <c r="K37" s="171">
        <f>Controle!$N$7</f>
        <v>20</v>
      </c>
      <c r="L37" s="171">
        <f>Controle!$N$7</f>
        <v>20</v>
      </c>
      <c r="M37" s="171">
        <f>Controle!$N$7</f>
        <v>20</v>
      </c>
      <c r="N37" s="171">
        <f>Controle!$N$7</f>
        <v>20</v>
      </c>
      <c r="O37" s="171">
        <f>Controle!$N$7</f>
        <v>20</v>
      </c>
      <c r="P37" s="171">
        <f>Controle!$N$7</f>
        <v>20</v>
      </c>
      <c r="Q37" s="171">
        <f>Controle!$N$7</f>
        <v>20</v>
      </c>
      <c r="R37" s="171">
        <f>Controle!$N$7</f>
        <v>20</v>
      </c>
      <c r="S37" s="171">
        <f>Controle!$N$7</f>
        <v>20</v>
      </c>
      <c r="T37" s="171">
        <f>Controle!$N$7</f>
        <v>20</v>
      </c>
      <c r="U37" s="171">
        <f>Controle!$N$7</f>
        <v>20</v>
      </c>
      <c r="V37" s="171">
        <f>Controle!$N$7</f>
        <v>20</v>
      </c>
      <c r="W37" s="171">
        <f>Controle!$N$7</f>
        <v>20</v>
      </c>
      <c r="X37" s="171">
        <f>Controle!$N$7</f>
        <v>20</v>
      </c>
      <c r="Y37" s="171">
        <f>Controle!$N$7</f>
        <v>20</v>
      </c>
      <c r="Z37" s="171">
        <f>Controle!$N$7</f>
        <v>20</v>
      </c>
      <c r="AA37" s="171">
        <f>Controle!$N$7</f>
        <v>20</v>
      </c>
      <c r="AB37" s="171">
        <f>Controle!$N$7</f>
        <v>20</v>
      </c>
      <c r="AC37" s="171">
        <f>Controle!$N$7</f>
        <v>20</v>
      </c>
      <c r="AD37" s="171">
        <f>Controle!$N$7</f>
        <v>20</v>
      </c>
      <c r="AE37" s="171">
        <f>Controle!$N$7</f>
        <v>20</v>
      </c>
      <c r="AF37" s="171">
        <f>Controle!$N$7</f>
        <v>20</v>
      </c>
      <c r="AG37" s="171">
        <f>Controle!$N$7</f>
        <v>20</v>
      </c>
      <c r="AH37" s="171">
        <f>Controle!$N$7</f>
        <v>20</v>
      </c>
      <c r="AI37" s="171">
        <f>Controle!$N$7</f>
        <v>20</v>
      </c>
      <c r="AJ37" s="171">
        <f>Controle!$N$7</f>
        <v>20</v>
      </c>
      <c r="AK37" s="171">
        <f>Controle!$N$7</f>
        <v>20</v>
      </c>
      <c r="AL37" s="171">
        <f>Controle!$N$7</f>
        <v>20</v>
      </c>
      <c r="AM37" s="171">
        <f>Controle!$N$7</f>
        <v>20</v>
      </c>
      <c r="AN37" s="171">
        <f>Controle!$N$7</f>
        <v>20</v>
      </c>
      <c r="AO37" s="171">
        <f>Controle!$N$7</f>
        <v>20</v>
      </c>
      <c r="AP37" s="171">
        <f>Controle!$N$7</f>
        <v>20</v>
      </c>
      <c r="AQ37" s="171">
        <f>Controle!$N$7</f>
        <v>20</v>
      </c>
      <c r="AR37" s="280">
        <f>Controle!$N$7</f>
        <v>20</v>
      </c>
      <c r="AT37" s="111" t="s">
        <v>1290</v>
      </c>
      <c r="AU37" s="191">
        <f ca="1">-NPV('Premissas macro'!$E$41,DRE!E49:AR49)-NPV('Premissas macro'!$E$41,DRE!E50:AR50)</f>
        <v>-2598.9707148579005</v>
      </c>
    </row>
    <row r="38" spans="2:47">
      <c r="B38" s="272" t="s">
        <v>289</v>
      </c>
      <c r="C38" s="273"/>
      <c r="D38" s="273"/>
      <c r="E38" s="277">
        <f ca="1">(DRE!E49+DRE!E50+DRE!E9)</f>
        <v>1264.4890890274783</v>
      </c>
      <c r="F38" s="277">
        <f ca="1">(DRE!F49+DRE!F50+DRE!F9)</f>
        <v>1264.4890890274783</v>
      </c>
      <c r="G38" s="277">
        <f ca="1">(DRE!G49+DRE!G50+DRE!G9)</f>
        <v>1264.4890890274778</v>
      </c>
      <c r="H38" s="277">
        <f ca="1">(DRE!H49+DRE!H50+DRE!H9)</f>
        <v>1264.4890890274778</v>
      </c>
      <c r="I38" s="277">
        <f ca="1">(DRE!I49+DRE!I50+DRE!I9)</f>
        <v>1088.3248924057175</v>
      </c>
      <c r="J38" s="277">
        <f ca="1">(DRE!J49+DRE!J50+DRE!J9)</f>
        <v>1088.3248924057173</v>
      </c>
      <c r="K38" s="277">
        <f ca="1">(DRE!K49+DRE!K50+DRE!K9)</f>
        <v>1088.3248924057173</v>
      </c>
      <c r="L38" s="277">
        <f ca="1">(DRE!L49+DRE!L50+DRE!L9)</f>
        <v>0</v>
      </c>
      <c r="M38" s="277">
        <f ca="1">(DRE!M49+DRE!M50+DRE!M9)</f>
        <v>1.167966543634702</v>
      </c>
      <c r="N38" s="277">
        <f ca="1">(DRE!N49+DRE!N50+DRE!N9)</f>
        <v>2.9411277673980925</v>
      </c>
      <c r="O38" s="277">
        <f ca="1">(DRE!O49+DRE!O50+DRE!O9)</f>
        <v>9.1564199382060529</v>
      </c>
      <c r="P38" s="277">
        <f ca="1">(DRE!P49+DRE!P50+DRE!P9)</f>
        <v>13.424347756906236</v>
      </c>
      <c r="Q38" s="277">
        <f ca="1">(DRE!Q49+DRE!Q50+DRE!Q9)</f>
        <v>27.952269681017977</v>
      </c>
      <c r="R38" s="277">
        <f ca="1">(DRE!R49+DRE!R50+DRE!R9)</f>
        <v>44.397546392984779</v>
      </c>
      <c r="S38" s="277">
        <f ca="1">(DRE!S49+DRE!S50+DRE!S9)</f>
        <v>69.546622045401605</v>
      </c>
      <c r="T38" s="277">
        <f ca="1">(DRE!T49+DRE!T50+DRE!T9)</f>
        <v>72.912677315257412</v>
      </c>
      <c r="U38" s="277">
        <f ca="1">(DRE!U49+DRE!U50+DRE!U9)</f>
        <v>83.74029100245761</v>
      </c>
      <c r="V38" s="277">
        <f ca="1">(DRE!V49+DRE!V50+DRE!V9)</f>
        <v>83.74029100245761</v>
      </c>
      <c r="W38" s="277">
        <f ca="1">(DRE!W49+DRE!W50+DRE!W9)</f>
        <v>116.67271093855726</v>
      </c>
      <c r="X38" s="277">
        <f ca="1">(DRE!X49+DRE!X50+DRE!X9)</f>
        <v>143.03000116126233</v>
      </c>
      <c r="Y38" s="277">
        <f ca="1">(DRE!Y49+DRE!Y50+DRE!Y9)</f>
        <v>282.9808571471716</v>
      </c>
      <c r="Z38" s="277">
        <f ca="1">(DRE!Z49+DRE!Z50+DRE!Z9)</f>
        <v>282.9808571471716</v>
      </c>
      <c r="AA38" s="277">
        <f ca="1">(DRE!AA49+DRE!AA50+DRE!AA9)</f>
        <v>282.98083788813591</v>
      </c>
      <c r="AB38" s="277">
        <f ca="1">(DRE!AB49+DRE!AB50+DRE!AB9)</f>
        <v>282.9808378881358</v>
      </c>
      <c r="AC38" s="277">
        <f ca="1">(DRE!AC49+DRE!AC50+DRE!AC9)</f>
        <v>282.9808378881358</v>
      </c>
      <c r="AD38" s="281">
        <f ca="1">(DRE!AD49+DRE!AD50+DRE!AD9)</f>
        <v>130.56602647187401</v>
      </c>
      <c r="AE38" s="277">
        <f ca="1">(DRE!AE49+DRE!AE50+DRE!AE9)</f>
        <v>245.58982043063048</v>
      </c>
      <c r="AF38" s="277">
        <f ca="1">(DRE!AF49+DRE!AF50+DRE!AF9)</f>
        <v>555.1067881988298</v>
      </c>
      <c r="AG38" s="277">
        <f ca="1">(DRE!AG49+DRE!AG50+DRE!AG9)</f>
        <v>555.1067881988298</v>
      </c>
      <c r="AH38" s="277">
        <f ca="1">(DRE!AH49+DRE!AH50+DRE!AH9)</f>
        <v>555.10674699046933</v>
      </c>
      <c r="AI38" s="277">
        <f ca="1">(DRE!AI49+DRE!AI50+DRE!AI9)</f>
        <v>555.10674699046922</v>
      </c>
      <c r="AJ38" s="277">
        <f ca="1">(DRE!AJ49+DRE!AJ50+DRE!AJ9)</f>
        <v>555.10674699046922</v>
      </c>
      <c r="AK38" s="277">
        <f ca="1">(DRE!AK49+DRE!AK50+DRE!AK9)</f>
        <v>60.100866547307966</v>
      </c>
      <c r="AL38" s="277">
        <f ca="1">(DRE!AL49+DRE!AL50+DRE!AL9)</f>
        <v>60.100866547307966</v>
      </c>
      <c r="AM38" s="277">
        <f ca="1">(DRE!AM49+DRE!AM50+DRE!AM9)</f>
        <v>60.100866547307966</v>
      </c>
      <c r="AN38" s="277">
        <f ca="1">(DRE!AN49+DRE!AN50+DRE!AN9)</f>
        <v>0</v>
      </c>
      <c r="AO38" s="277">
        <f ca="1">(DRE!AO49+DRE!AO50+DRE!AO9)</f>
        <v>0</v>
      </c>
      <c r="AP38" s="277">
        <f ca="1">(DRE!AP49+DRE!AP50+DRE!AP9)</f>
        <v>0</v>
      </c>
      <c r="AQ38" s="277">
        <f ca="1">(DRE!AQ49+DRE!AQ50+DRE!AQ9)</f>
        <v>0</v>
      </c>
      <c r="AR38" s="278">
        <f ca="1">(DRE!AR49+DRE!AR50+DRE!AR9)</f>
        <v>0</v>
      </c>
      <c r="AT38" s="1136" t="s">
        <v>1291</v>
      </c>
      <c r="AU38" s="1137">
        <f ca="1">SUM(AU32:AU37)</f>
        <v>8.736404188312008E-4</v>
      </c>
    </row>
    <row r="39" spans="2:47">
      <c r="B39" s="276" t="s">
        <v>290</v>
      </c>
      <c r="E39" s="162">
        <f ca="1">E38/360*E40</f>
        <v>158.06113612843478</v>
      </c>
      <c r="F39" s="162">
        <f t="shared" ref="F39:AR39" ca="1" si="19">F38/360*F40</f>
        <v>158.06113612843478</v>
      </c>
      <c r="G39" s="162">
        <f t="shared" ca="1" si="19"/>
        <v>158.06113612843473</v>
      </c>
      <c r="H39" s="162">
        <f t="shared" ca="1" si="19"/>
        <v>158.06113612843473</v>
      </c>
      <c r="I39" s="162">
        <f t="shared" ca="1" si="19"/>
        <v>136.04061155071469</v>
      </c>
      <c r="J39" s="162">
        <f t="shared" ca="1" si="19"/>
        <v>136.04061155071466</v>
      </c>
      <c r="K39" s="162">
        <f t="shared" ca="1" si="19"/>
        <v>136.04061155071466</v>
      </c>
      <c r="L39" s="162">
        <f t="shared" ca="1" si="19"/>
        <v>0</v>
      </c>
      <c r="M39" s="162">
        <f t="shared" ca="1" si="19"/>
        <v>0.14599581795433775</v>
      </c>
      <c r="N39" s="162">
        <f t="shared" ca="1" si="19"/>
        <v>0.36764097092476161</v>
      </c>
      <c r="O39" s="162">
        <f t="shared" ca="1" si="19"/>
        <v>1.1445524922757566</v>
      </c>
      <c r="P39" s="162">
        <f t="shared" ca="1" si="19"/>
        <v>1.6780434696132793</v>
      </c>
      <c r="Q39" s="162">
        <f t="shared" ca="1" si="19"/>
        <v>3.4940337101272472</v>
      </c>
      <c r="R39" s="162">
        <f t="shared" ca="1" si="19"/>
        <v>5.5496932991230974</v>
      </c>
      <c r="S39" s="162">
        <f t="shared" ca="1" si="19"/>
        <v>8.6933277556752007</v>
      </c>
      <c r="T39" s="162">
        <f t="shared" ca="1" si="19"/>
        <v>9.1140846644071765</v>
      </c>
      <c r="U39" s="162">
        <f t="shared" ca="1" si="19"/>
        <v>10.467536375307201</v>
      </c>
      <c r="V39" s="162">
        <f t="shared" ca="1" si="19"/>
        <v>10.467536375307201</v>
      </c>
      <c r="W39" s="162">
        <f t="shared" ca="1" si="19"/>
        <v>14.584088867319657</v>
      </c>
      <c r="X39" s="162">
        <f t="shared" ca="1" si="19"/>
        <v>17.878750145157792</v>
      </c>
      <c r="Y39" s="162">
        <f t="shared" ca="1" si="19"/>
        <v>35.372607143396451</v>
      </c>
      <c r="Z39" s="162">
        <f t="shared" ca="1" si="19"/>
        <v>35.372607143396451</v>
      </c>
      <c r="AA39" s="162">
        <f t="shared" ca="1" si="19"/>
        <v>35.372604736016989</v>
      </c>
      <c r="AB39" s="162">
        <f t="shared" ca="1" si="19"/>
        <v>35.372604736016974</v>
      </c>
      <c r="AC39" s="162">
        <f t="shared" ca="1" si="19"/>
        <v>35.372604736016974</v>
      </c>
      <c r="AD39" s="162">
        <f t="shared" ca="1" si="19"/>
        <v>16.320753308984251</v>
      </c>
      <c r="AE39" s="162">
        <f t="shared" ca="1" si="19"/>
        <v>30.698727553828807</v>
      </c>
      <c r="AF39" s="162">
        <f t="shared" ca="1" si="19"/>
        <v>69.388348524853726</v>
      </c>
      <c r="AG39" s="162">
        <f t="shared" ca="1" si="19"/>
        <v>69.388348524853726</v>
      </c>
      <c r="AH39" s="162">
        <f t="shared" ca="1" si="19"/>
        <v>69.388343373808667</v>
      </c>
      <c r="AI39" s="162">
        <f t="shared" ca="1" si="19"/>
        <v>69.388343373808652</v>
      </c>
      <c r="AJ39" s="162">
        <f t="shared" ca="1" si="19"/>
        <v>69.388343373808652</v>
      </c>
      <c r="AK39" s="162">
        <f t="shared" ca="1" si="19"/>
        <v>7.5126083184134949</v>
      </c>
      <c r="AL39" s="162">
        <f t="shared" ca="1" si="19"/>
        <v>7.5126083184134949</v>
      </c>
      <c r="AM39" s="162">
        <f t="shared" ca="1" si="19"/>
        <v>7.5126083184134949</v>
      </c>
      <c r="AN39" s="162">
        <f t="shared" ca="1" si="19"/>
        <v>0</v>
      </c>
      <c r="AO39" s="162">
        <f t="shared" ca="1" si="19"/>
        <v>0</v>
      </c>
      <c r="AP39" s="162">
        <f t="shared" ca="1" si="19"/>
        <v>0</v>
      </c>
      <c r="AQ39" s="162">
        <f t="shared" ca="1" si="19"/>
        <v>0</v>
      </c>
      <c r="AR39" s="279">
        <f t="shared" ca="1" si="19"/>
        <v>0</v>
      </c>
    </row>
    <row r="40" spans="2:47">
      <c r="B40" s="147" t="s">
        <v>98</v>
      </c>
      <c r="C40" s="126"/>
      <c r="D40" s="126"/>
      <c r="E40" s="171">
        <f>Controle!$N$8</f>
        <v>45</v>
      </c>
      <c r="F40" s="171">
        <f>Controle!$N$8</f>
        <v>45</v>
      </c>
      <c r="G40" s="171">
        <f>Controle!$N$8</f>
        <v>45</v>
      </c>
      <c r="H40" s="171">
        <f>Controle!$N$8</f>
        <v>45</v>
      </c>
      <c r="I40" s="171">
        <f>Controle!$N$8</f>
        <v>45</v>
      </c>
      <c r="J40" s="171">
        <f>Controle!$N$8</f>
        <v>45</v>
      </c>
      <c r="K40" s="171">
        <f>Controle!$N$8</f>
        <v>45</v>
      </c>
      <c r="L40" s="171">
        <f>Controle!$N$8</f>
        <v>45</v>
      </c>
      <c r="M40" s="171">
        <f>Controle!$N$8</f>
        <v>45</v>
      </c>
      <c r="N40" s="171">
        <f>Controle!$N$8</f>
        <v>45</v>
      </c>
      <c r="O40" s="171">
        <f>Controle!$N$8</f>
        <v>45</v>
      </c>
      <c r="P40" s="171">
        <f>Controle!$N$8</f>
        <v>45</v>
      </c>
      <c r="Q40" s="171">
        <f>Controle!$N$8</f>
        <v>45</v>
      </c>
      <c r="R40" s="171">
        <f>Controle!$N$8</f>
        <v>45</v>
      </c>
      <c r="S40" s="171">
        <f>Controle!$N$8</f>
        <v>45</v>
      </c>
      <c r="T40" s="171">
        <f>Controle!$N$8</f>
        <v>45</v>
      </c>
      <c r="U40" s="171">
        <f>Controle!$N$8</f>
        <v>45</v>
      </c>
      <c r="V40" s="171">
        <f>Controle!$N$8</f>
        <v>45</v>
      </c>
      <c r="W40" s="171">
        <f>Controle!$N$8</f>
        <v>45</v>
      </c>
      <c r="X40" s="171">
        <f>Controle!$N$8</f>
        <v>45</v>
      </c>
      <c r="Y40" s="171">
        <f>Controle!$N$8</f>
        <v>45</v>
      </c>
      <c r="Z40" s="171">
        <f>Controle!$N$8</f>
        <v>45</v>
      </c>
      <c r="AA40" s="171">
        <f>Controle!$N$8</f>
        <v>45</v>
      </c>
      <c r="AB40" s="171">
        <f>Controle!$N$8</f>
        <v>45</v>
      </c>
      <c r="AC40" s="171">
        <f>Controle!$N$8</f>
        <v>45</v>
      </c>
      <c r="AD40" s="171">
        <f>Controle!$N$8</f>
        <v>45</v>
      </c>
      <c r="AE40" s="171">
        <f>Controle!$N$8</f>
        <v>45</v>
      </c>
      <c r="AF40" s="171">
        <f>Controle!$N$8</f>
        <v>45</v>
      </c>
      <c r="AG40" s="171">
        <f>Controle!$N$8</f>
        <v>45</v>
      </c>
      <c r="AH40" s="171">
        <f>Controle!$N$8</f>
        <v>45</v>
      </c>
      <c r="AI40" s="171">
        <f>Controle!$N$8</f>
        <v>45</v>
      </c>
      <c r="AJ40" s="171">
        <f>Controle!$N$8</f>
        <v>45</v>
      </c>
      <c r="AK40" s="171">
        <f>Controle!$N$8</f>
        <v>45</v>
      </c>
      <c r="AL40" s="171">
        <f>Controle!$N$8</f>
        <v>45</v>
      </c>
      <c r="AM40" s="171">
        <f>Controle!$N$8</f>
        <v>45</v>
      </c>
      <c r="AN40" s="171">
        <f>Controle!$N$8</f>
        <v>45</v>
      </c>
      <c r="AO40" s="171">
        <f>Controle!$N$8</f>
        <v>45</v>
      </c>
      <c r="AP40" s="171">
        <f>Controle!$N$8</f>
        <v>45</v>
      </c>
      <c r="AQ40" s="171">
        <f>Controle!$N$8</f>
        <v>45</v>
      </c>
      <c r="AR40" s="280">
        <f>Controle!$N$8</f>
        <v>45</v>
      </c>
    </row>
    <row r="41" spans="2:47">
      <c r="B41" s="231" t="s">
        <v>103</v>
      </c>
      <c r="E41" s="162">
        <f t="shared" ref="E41:AH41" ca="1" si="20">IF(E32=0,0,E33-D33)</f>
        <v>797.72727156233168</v>
      </c>
      <c r="F41" s="162">
        <f t="shared" ca="1" si="20"/>
        <v>0</v>
      </c>
      <c r="G41" s="162">
        <f t="shared" ca="1" si="20"/>
        <v>-2.2737367544323206E-13</v>
      </c>
      <c r="H41" s="162">
        <f t="shared" ca="1" si="20"/>
        <v>0</v>
      </c>
      <c r="I41" s="162">
        <f t="shared" ca="1" si="20"/>
        <v>-109.06649122199121</v>
      </c>
      <c r="J41" s="162">
        <f t="shared" ca="1" si="20"/>
        <v>-2.2737367544323206E-13</v>
      </c>
      <c r="K41" s="162">
        <f t="shared" ca="1" si="20"/>
        <v>0</v>
      </c>
      <c r="L41" s="162">
        <f t="shared" ca="1" si="20"/>
        <v>0</v>
      </c>
      <c r="M41" s="162">
        <f t="shared" ca="1" si="20"/>
        <v>0.82066227068205588</v>
      </c>
      <c r="N41" s="162">
        <f t="shared" ca="1" si="20"/>
        <v>1.2458974309748392</v>
      </c>
      <c r="O41" s="162">
        <f t="shared" ca="1" si="20"/>
        <v>4.3671249092242554</v>
      </c>
      <c r="P41" s="162">
        <f t="shared" ca="1" si="20"/>
        <v>2.998825055298048</v>
      </c>
      <c r="Q41" s="162">
        <f t="shared" ca="1" si="20"/>
        <v>10.207927152973399</v>
      </c>
      <c r="R41" s="162">
        <f t="shared" ca="1" si="20"/>
        <v>11.555141028644464</v>
      </c>
      <c r="S41" s="162">
        <f t="shared" ca="1" si="20"/>
        <v>17.670795146442401</v>
      </c>
      <c r="T41" s="162">
        <f t="shared" ca="1" si="20"/>
        <v>2.3651315836535929</v>
      </c>
      <c r="U41" s="162">
        <f t="shared" ca="1" si="20"/>
        <v>7.6079354182126266</v>
      </c>
      <c r="V41" s="162">
        <f t="shared" ca="1" si="20"/>
        <v>0</v>
      </c>
      <c r="W41" s="162">
        <f t="shared" ca="1" si="20"/>
        <v>23.139699224353336</v>
      </c>
      <c r="X41" s="162">
        <f t="shared" ca="1" si="20"/>
        <v>18.519737368398737</v>
      </c>
      <c r="Y41" s="162">
        <f t="shared" ca="1" si="20"/>
        <v>89.55861297724654</v>
      </c>
      <c r="Z41" s="162">
        <f t="shared" ca="1" si="20"/>
        <v>0</v>
      </c>
      <c r="AA41" s="162">
        <f t="shared" ca="1" si="20"/>
        <v>-1.1923622935228195E-5</v>
      </c>
      <c r="AB41" s="162">
        <f t="shared" ca="1" si="20"/>
        <v>-2.8421709430404007E-14</v>
      </c>
      <c r="AC41" s="162">
        <f t="shared" ca="1" si="20"/>
        <v>0</v>
      </c>
      <c r="AD41" s="162">
        <f t="shared" ca="1" si="20"/>
        <v>-98.316312330596816</v>
      </c>
      <c r="AE41" s="162">
        <f t="shared" ca="1" si="20"/>
        <v>75.166846346504855</v>
      </c>
      <c r="AF41" s="162">
        <f t="shared" ca="1" si="20"/>
        <v>191.62764225371424</v>
      </c>
      <c r="AG41" s="162">
        <f t="shared" ca="1" si="20"/>
        <v>0</v>
      </c>
      <c r="AH41" s="162">
        <f t="shared" ca="1" si="20"/>
        <v>-2.551285314211782E-5</v>
      </c>
      <c r="AI41" s="162">
        <f ca="1">IF(AI32=0,0,AI33-AH33)</f>
        <v>-1.1368683772161603E-13</v>
      </c>
      <c r="AJ41" s="162">
        <f t="shared" ref="AJ41:AR41" ca="1" si="21">IF(AJ32=0,0,AJ33-AI33)</f>
        <v>0</v>
      </c>
      <c r="AK41" s="162">
        <f t="shared" ca="1" si="21"/>
        <v>-316.30623931317109</v>
      </c>
      <c r="AL41" s="162">
        <f t="shared" ca="1" si="21"/>
        <v>0</v>
      </c>
      <c r="AM41" s="162">
        <f t="shared" ca="1" si="21"/>
        <v>0</v>
      </c>
      <c r="AN41" s="162">
        <f t="shared" ca="1" si="21"/>
        <v>0</v>
      </c>
      <c r="AO41" s="162">
        <f t="shared" ca="1" si="21"/>
        <v>0</v>
      </c>
      <c r="AP41" s="162">
        <f t="shared" ca="1" si="21"/>
        <v>0</v>
      </c>
      <c r="AQ41" s="162">
        <f t="shared" ca="1" si="21"/>
        <v>0</v>
      </c>
      <c r="AR41" s="279">
        <f t="shared" ca="1" si="21"/>
        <v>0</v>
      </c>
    </row>
    <row r="42" spans="2:47">
      <c r="B42" s="231" t="s">
        <v>104</v>
      </c>
      <c r="E42" s="162">
        <f ca="1">IF(E38=0,0,E39-D39)+IF(E35=0,0,E36-D36)</f>
        <v>857.91307630922722</v>
      </c>
      <c r="F42" s="162">
        <f t="shared" ref="F42:AR42" ca="1" si="22">IF(F38=0,0,F39-E39)+IF(F35=0,0,F36-E36)</f>
        <v>66.168379978252119</v>
      </c>
      <c r="G42" s="162">
        <f t="shared" ca="1" si="22"/>
        <v>30.385383853605902</v>
      </c>
      <c r="H42" s="162">
        <f t="shared" ca="1" si="22"/>
        <v>-5.0652532015719771</v>
      </c>
      <c r="I42" s="162">
        <f t="shared" ca="1" si="22"/>
        <v>-92.682223888661156</v>
      </c>
      <c r="J42" s="162">
        <f t="shared" ca="1" si="22"/>
        <v>-7.1484827080528532</v>
      </c>
      <c r="K42" s="162">
        <f t="shared" ca="1" si="22"/>
        <v>-2.0099542555187782</v>
      </c>
      <c r="L42" s="162">
        <f t="shared" ca="1" si="22"/>
        <v>-478.93852919996186</v>
      </c>
      <c r="M42" s="162">
        <f t="shared" ca="1" si="22"/>
        <v>-76.179221954401612</v>
      </c>
      <c r="N42" s="162">
        <f t="shared" ca="1" si="22"/>
        <v>-53.646654670052143</v>
      </c>
      <c r="O42" s="162">
        <f t="shared" ca="1" si="22"/>
        <v>-6.3085836811317666</v>
      </c>
      <c r="P42" s="162">
        <f t="shared" ca="1" si="22"/>
        <v>-0.33031618668591878</v>
      </c>
      <c r="Q42" s="162">
        <f t="shared" ca="1" si="22"/>
        <v>8.4184239400175453</v>
      </c>
      <c r="R42" s="162">
        <f t="shared" ca="1" si="22"/>
        <v>9.7493878698691656</v>
      </c>
      <c r="S42" s="162">
        <f t="shared" ca="1" si="22"/>
        <v>21.754703602421952</v>
      </c>
      <c r="T42" s="162">
        <f t="shared" ca="1" si="22"/>
        <v>-5.6753383283981247</v>
      </c>
      <c r="U42" s="162">
        <f t="shared" ca="1" si="22"/>
        <v>7.7326590754607949</v>
      </c>
      <c r="V42" s="162">
        <f t="shared" ca="1" si="22"/>
        <v>-2.0621390480104083</v>
      </c>
      <c r="W42" s="162">
        <f t="shared" ca="1" si="22"/>
        <v>12.238863171448909</v>
      </c>
      <c r="X42" s="162">
        <f t="shared" ca="1" si="22"/>
        <v>6.1794406476105515</v>
      </c>
      <c r="Y42" s="162">
        <f t="shared" ca="1" si="22"/>
        <v>58.518953505067103</v>
      </c>
      <c r="Z42" s="162">
        <f t="shared" ca="1" si="22"/>
        <v>0</v>
      </c>
      <c r="AA42" s="162">
        <f t="shared" ca="1" si="22"/>
        <v>-7.8693642180382994E-6</v>
      </c>
      <c r="AB42" s="162">
        <f t="shared" ca="1" si="22"/>
        <v>-1.4210854715202004E-14</v>
      </c>
      <c r="AC42" s="162">
        <f t="shared" ca="1" si="22"/>
        <v>0</v>
      </c>
      <c r="AD42" s="162">
        <f t="shared" ca="1" si="22"/>
        <v>-67.983690966005128</v>
      </c>
      <c r="AE42" s="162">
        <f t="shared" ca="1" si="22"/>
        <v>42.897227778551439</v>
      </c>
      <c r="AF42" s="162">
        <f t="shared" ca="1" si="22"/>
        <v>111.39557551256839</v>
      </c>
      <c r="AG42" s="162">
        <f t="shared" ca="1" si="22"/>
        <v>0</v>
      </c>
      <c r="AH42" s="162">
        <f t="shared" ca="1" si="22"/>
        <v>-1.4830944735422236E-5</v>
      </c>
      <c r="AI42" s="162">
        <f t="shared" ca="1" si="22"/>
        <v>-1.4210854715202004E-14</v>
      </c>
      <c r="AJ42" s="162">
        <f t="shared" ca="1" si="22"/>
        <v>0</v>
      </c>
      <c r="AK42" s="162">
        <f t="shared" ca="1" si="22"/>
        <v>-176.66503549953086</v>
      </c>
      <c r="AL42" s="162">
        <f t="shared" ca="1" si="22"/>
        <v>4.2632564145606011E-14</v>
      </c>
      <c r="AM42" s="162">
        <f t="shared" ca="1" si="22"/>
        <v>4.2632564145606011E-14</v>
      </c>
      <c r="AN42" s="162">
        <f t="shared" ca="1" si="22"/>
        <v>0</v>
      </c>
      <c r="AO42" s="162">
        <f t="shared" ca="1" si="22"/>
        <v>0</v>
      </c>
      <c r="AP42" s="162">
        <f t="shared" ca="1" si="22"/>
        <v>0</v>
      </c>
      <c r="AQ42" s="162">
        <f t="shared" ca="1" si="22"/>
        <v>0</v>
      </c>
      <c r="AR42" s="279">
        <f t="shared" ca="1" si="22"/>
        <v>0</v>
      </c>
    </row>
    <row r="43" spans="2:47">
      <c r="B43" s="147" t="s">
        <v>102</v>
      </c>
      <c r="C43" s="126"/>
      <c r="D43" s="126"/>
      <c r="E43" s="171">
        <f t="shared" ref="E43:J43" ca="1" si="23">E42-E41</f>
        <v>60.185804746895542</v>
      </c>
      <c r="F43" s="171">
        <f t="shared" ca="1" si="23"/>
        <v>66.168379978252119</v>
      </c>
      <c r="G43" s="171">
        <f t="shared" ca="1" si="23"/>
        <v>30.385383853606129</v>
      </c>
      <c r="H43" s="171">
        <f t="shared" ca="1" si="23"/>
        <v>-5.0652532015719771</v>
      </c>
      <c r="I43" s="171">
        <f t="shared" ca="1" si="23"/>
        <v>16.384267333330058</v>
      </c>
      <c r="J43" s="171">
        <f t="shared" ca="1" si="23"/>
        <v>-7.1484827080526259</v>
      </c>
      <c r="K43" s="171">
        <f t="shared" ref="K43:AR43" ca="1" si="24">K42-K41</f>
        <v>-2.0099542555187782</v>
      </c>
      <c r="L43" s="171">
        <f t="shared" ca="1" si="24"/>
        <v>-478.93852919996186</v>
      </c>
      <c r="M43" s="171">
        <f t="shared" ca="1" si="24"/>
        <v>-76.999884225083662</v>
      </c>
      <c r="N43" s="171">
        <f t="shared" ca="1" si="24"/>
        <v>-54.892552101026979</v>
      </c>
      <c r="O43" s="171">
        <f t="shared" ca="1" si="24"/>
        <v>-10.675708590356022</v>
      </c>
      <c r="P43" s="171">
        <f t="shared" ca="1" si="24"/>
        <v>-3.329141241983967</v>
      </c>
      <c r="Q43" s="171">
        <f t="shared" ca="1" si="24"/>
        <v>-1.7895032129558537</v>
      </c>
      <c r="R43" s="171">
        <f t="shared" ca="1" si="24"/>
        <v>-1.805753158775298</v>
      </c>
      <c r="S43" s="171">
        <f t="shared" ca="1" si="24"/>
        <v>4.0839084559795502</v>
      </c>
      <c r="T43" s="171">
        <f t="shared" ca="1" si="24"/>
        <v>-8.0404699120517176</v>
      </c>
      <c r="U43" s="171">
        <f t="shared" ca="1" si="24"/>
        <v>0.12472365724816825</v>
      </c>
      <c r="V43" s="171">
        <f t="shared" ca="1" si="24"/>
        <v>-2.0621390480104083</v>
      </c>
      <c r="W43" s="171">
        <f t="shared" ca="1" si="24"/>
        <v>-10.900836052904427</v>
      </c>
      <c r="X43" s="171">
        <f t="shared" ca="1" si="24"/>
        <v>-12.340296720788185</v>
      </c>
      <c r="Y43" s="171">
        <f t="shared" ca="1" si="24"/>
        <v>-31.039659472179437</v>
      </c>
      <c r="Z43" s="171">
        <f t="shared" ca="1" si="24"/>
        <v>0</v>
      </c>
      <c r="AA43" s="171">
        <f t="shared" ca="1" si="24"/>
        <v>4.0542587171898958E-6</v>
      </c>
      <c r="AB43" s="171">
        <f t="shared" ca="1" si="24"/>
        <v>1.4210854715202004E-14</v>
      </c>
      <c r="AC43" s="171">
        <f t="shared" ca="1" si="24"/>
        <v>0</v>
      </c>
      <c r="AD43" s="171">
        <f t="shared" ca="1" si="24"/>
        <v>30.332621364591688</v>
      </c>
      <c r="AE43" s="171">
        <f t="shared" ca="1" si="24"/>
        <v>-32.269618567953415</v>
      </c>
      <c r="AF43" s="171">
        <f t="shared" ca="1" si="24"/>
        <v>-80.232066741145857</v>
      </c>
      <c r="AG43" s="171">
        <f t="shared" ca="1" si="24"/>
        <v>0</v>
      </c>
      <c r="AH43" s="171">
        <f t="shared" ca="1" si="24"/>
        <v>1.0681908406695584E-5</v>
      </c>
      <c r="AI43" s="171">
        <f t="shared" ca="1" si="24"/>
        <v>9.9475983006414026E-14</v>
      </c>
      <c r="AJ43" s="171">
        <f t="shared" ca="1" si="24"/>
        <v>0</v>
      </c>
      <c r="AK43" s="171">
        <f t="shared" ca="1" si="24"/>
        <v>139.64120381364023</v>
      </c>
      <c r="AL43" s="171">
        <f t="shared" ca="1" si="24"/>
        <v>4.2632564145606011E-14</v>
      </c>
      <c r="AM43" s="171">
        <f t="shared" ca="1" si="24"/>
        <v>4.2632564145606011E-14</v>
      </c>
      <c r="AN43" s="171">
        <f t="shared" ca="1" si="24"/>
        <v>0</v>
      </c>
      <c r="AO43" s="171">
        <f t="shared" ca="1" si="24"/>
        <v>0</v>
      </c>
      <c r="AP43" s="171">
        <f t="shared" ca="1" si="24"/>
        <v>0</v>
      </c>
      <c r="AQ43" s="171">
        <f t="shared" ca="1" si="24"/>
        <v>0</v>
      </c>
      <c r="AR43" s="280">
        <f t="shared" ca="1" si="24"/>
        <v>0</v>
      </c>
    </row>
    <row r="44" spans="2:47" s="174" customFormat="1" ht="5.25" customHeight="1">
      <c r="C44" s="183"/>
      <c r="D44" s="184"/>
      <c r="E44" s="185"/>
      <c r="F44" s="185"/>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row>
    <row r="45" spans="2:47">
      <c r="B45" s="272" t="s">
        <v>326</v>
      </c>
      <c r="C45" s="273"/>
      <c r="D45" s="273"/>
      <c r="E45" s="277">
        <f ca="1">DRE!E43</f>
        <v>5849.3105043530904</v>
      </c>
      <c r="F45" s="277">
        <f ca="1">DRE!F43</f>
        <v>4658.2796647445539</v>
      </c>
      <c r="G45" s="277">
        <f ca="1">DRE!G43</f>
        <v>4111.3427553796428</v>
      </c>
      <c r="H45" s="277">
        <f ca="1">DRE!H43</f>
        <v>4202.5173130079384</v>
      </c>
      <c r="I45" s="277">
        <f ca="1">DRE!I43</f>
        <v>2952.3743575875524</v>
      </c>
      <c r="J45" s="277">
        <f ca="1">DRE!J43</f>
        <v>3081.0470463325018</v>
      </c>
      <c r="K45" s="277">
        <f ca="1">DRE!K43</f>
        <v>3117.2262229318385</v>
      </c>
      <c r="L45" s="277">
        <f ca="1">DRE!L43</f>
        <v>-4186.472136058871</v>
      </c>
      <c r="M45" s="277">
        <f ca="1">DRE!M43</f>
        <v>-2793.6412218092119</v>
      </c>
      <c r="N45" s="277">
        <f ca="1">DRE!N43</f>
        <v>-1795.2016928009439</v>
      </c>
      <c r="O45" s="277">
        <f ca="1">DRE!O43</f>
        <v>-1566.6773827553525</v>
      </c>
      <c r="P45" s="277">
        <f ca="1">DRE!P43</f>
        <v>-1481.7840232242183</v>
      </c>
      <c r="Q45" s="277">
        <f ca="1">DRE!Q43</f>
        <v>-1364.579722329926</v>
      </c>
      <c r="R45" s="277">
        <f ca="1">DRE!R43</f>
        <v>-1235.8657502392712</v>
      </c>
      <c r="S45" s="277">
        <f ca="1">DRE!S43</f>
        <v>-1162.2455278985942</v>
      </c>
      <c r="T45" s="277">
        <f ca="1">DRE!T43</f>
        <v>-997.82451088984681</v>
      </c>
      <c r="U45" s="277">
        <f ca="1">DRE!U43</f>
        <v>-936.72434484119162</v>
      </c>
      <c r="V45" s="277">
        <f ca="1">DRE!V43</f>
        <v>-899.6058419770045</v>
      </c>
      <c r="W45" s="277">
        <f ca="1">DRE!W43</f>
        <v>-510.72502934291424</v>
      </c>
      <c r="X45" s="277">
        <f ca="1">DRE!X43</f>
        <v>-134.4006510919653</v>
      </c>
      <c r="Y45" s="277">
        <f ca="1">DRE!Y43</f>
        <v>1198.1009782709716</v>
      </c>
      <c r="Z45" s="277">
        <f ca="1">DRE!Z43</f>
        <v>1198.1009782709716</v>
      </c>
      <c r="AA45" s="277">
        <f ca="1">DRE!AA43</f>
        <v>1198.1008008648414</v>
      </c>
      <c r="AB45" s="277">
        <f ca="1">DRE!AB43</f>
        <v>1198.1008008648405</v>
      </c>
      <c r="AC45" s="277">
        <f ca="1">DRE!AC43</f>
        <v>1198.1008008648405</v>
      </c>
      <c r="AD45" s="277">
        <f ca="1">DRE!AD43</f>
        <v>-194.59249376637717</v>
      </c>
      <c r="AE45" s="277">
        <f ca="1">DRE!AE43</f>
        <v>1030.2190975434773</v>
      </c>
      <c r="AF45" s="277">
        <f ca="1">DRE!AF43</f>
        <v>4152.7095152705833</v>
      </c>
      <c r="AG45" s="277">
        <f ca="1">DRE!AG43</f>
        <v>4152.7095152705833</v>
      </c>
      <c r="AH45" s="277">
        <f ca="1">DRE!AH43</f>
        <v>4152.7090995495591</v>
      </c>
      <c r="AI45" s="277">
        <f ca="1">DRE!AI43</f>
        <v>4152.7090995495591</v>
      </c>
      <c r="AJ45" s="277">
        <f ca="1">DRE!AJ43</f>
        <v>4152.7090995495591</v>
      </c>
      <c r="AK45" s="277">
        <f ca="1">DRE!AK43</f>
        <v>-1095.3489703337677</v>
      </c>
      <c r="AL45" s="277">
        <f ca="1">DRE!AL43</f>
        <v>-1095.3489703337682</v>
      </c>
      <c r="AM45" s="277">
        <f ca="1">DRE!AM43</f>
        <v>-1095.3489703337691</v>
      </c>
      <c r="AN45" s="277">
        <f ca="1">DRE!AN43</f>
        <v>0</v>
      </c>
      <c r="AO45" s="277">
        <f ca="1">DRE!AO43</f>
        <v>0</v>
      </c>
      <c r="AP45" s="277">
        <f ca="1">DRE!AP43</f>
        <v>0</v>
      </c>
      <c r="AQ45" s="277">
        <f ca="1">DRE!AQ43</f>
        <v>0</v>
      </c>
      <c r="AR45" s="278">
        <f ca="1">DRE!AR43</f>
        <v>0</v>
      </c>
    </row>
    <row r="46" spans="2:47">
      <c r="B46" s="282" t="s">
        <v>327</v>
      </c>
      <c r="E46" s="162">
        <f ca="1">-SUM(DRE!E49:E50)</f>
        <v>-565.67999913887559</v>
      </c>
      <c r="F46" s="162">
        <f ca="1">-SUM(DRE!F49:F50)</f>
        <v>-565.67999913887559</v>
      </c>
      <c r="G46" s="162">
        <f ca="1">-SUM(DRE!G49:G50)</f>
        <v>-565.67999913887547</v>
      </c>
      <c r="H46" s="162">
        <f ca="1">-SUM(DRE!H49:H50)</f>
        <v>-565.67999913887547</v>
      </c>
      <c r="I46" s="162">
        <f ca="1">-SUM(DRE!I49:I50)</f>
        <v>-485.05804882757946</v>
      </c>
      <c r="J46" s="162">
        <f ca="1">-SUM(DRE!J49:J50)</f>
        <v>-485.05804882757934</v>
      </c>
      <c r="K46" s="162">
        <f ca="1">-SUM(DRE!K49:K50)</f>
        <v>-485.05804882757934</v>
      </c>
      <c r="L46" s="162">
        <f ca="1">-SUM(DRE!L49:L50)</f>
        <v>0</v>
      </c>
      <c r="M46" s="162">
        <f ca="1">-SUM(DRE!M49:M50)</f>
        <v>-0.44906639451722097</v>
      </c>
      <c r="N46" s="162">
        <f ca="1">-SUM(DRE!N49:N50)</f>
        <v>-1.1308214687466527</v>
      </c>
      <c r="O46" s="162">
        <f ca="1">-SUM(DRE!O49:O50)</f>
        <v>-3.5205122190741651</v>
      </c>
      <c r="P46" s="162">
        <f ca="1">-SUM(DRE!P49:P50)</f>
        <v>-5.1614692893332581</v>
      </c>
      <c r="Q46" s="162">
        <f ca="1">-SUM(DRE!Q49:Q50)</f>
        <v>-10.747247027440302</v>
      </c>
      <c r="R46" s="162">
        <f ca="1">-SUM(DRE!R49:R50)</f>
        <v>-17.070220198314551</v>
      </c>
      <c r="S46" s="162">
        <f ca="1">-SUM(DRE!S49:S50)</f>
        <v>-26.739679302447833</v>
      </c>
      <c r="T46" s="162">
        <f ca="1">-SUM(DRE!T49:T50)</f>
        <v>-28.033879305023078</v>
      </c>
      <c r="U46" s="162">
        <f ca="1">-SUM(DRE!U49:U50)</f>
        <v>-32.196941565869025</v>
      </c>
      <c r="V46" s="162">
        <f ca="1">-SUM(DRE!V49:V50)</f>
        <v>-32.196941565869025</v>
      </c>
      <c r="W46" s="162">
        <f ca="1">-SUM(DRE!W49:W50)</f>
        <v>-44.858984981435171</v>
      </c>
      <c r="X46" s="162">
        <f ca="1">-SUM(DRE!X49:X50)</f>
        <v>-54.99298526942296</v>
      </c>
      <c r="Y46" s="162">
        <f ca="1">-SUM(DRE!Y49:Y50)</f>
        <v>-116.49049628726428</v>
      </c>
      <c r="Z46" s="162">
        <f ca="1">-SUM(DRE!Z49:Z50)</f>
        <v>-116.49049628726428</v>
      </c>
      <c r="AA46" s="162">
        <f ca="1">-SUM(DRE!AA49:AA50)</f>
        <v>-116.49048747332222</v>
      </c>
      <c r="AB46" s="162">
        <f ca="1">-SUM(DRE!AB49:AB50)</f>
        <v>-116.4904874733222</v>
      </c>
      <c r="AC46" s="162">
        <f ca="1">-SUM(DRE!AC49:AC50)</f>
        <v>-116.4904874733222</v>
      </c>
      <c r="AD46" s="162">
        <f ca="1">-SUM(DRE!AD49:AD50)</f>
        <v>-50.200765658663201</v>
      </c>
      <c r="AE46" s="162">
        <f ca="1">-SUM(DRE!AE49:AE50)</f>
        <v>-99.378402217881415</v>
      </c>
      <c r="AF46" s="162">
        <f ca="1">-SUM(DRE!AF49:AF50)</f>
        <v>-241.02955537182703</v>
      </c>
      <c r="AG46" s="162">
        <f ca="1">-SUM(DRE!AG49:AG50)</f>
        <v>-241.02955537182703</v>
      </c>
      <c r="AH46" s="162">
        <f ca="1">-SUM(DRE!AH49:AH50)</f>
        <v>-241.02953651272591</v>
      </c>
      <c r="AI46" s="162">
        <f ca="1">-SUM(DRE!AI49:AI50)</f>
        <v>-241.02953651272588</v>
      </c>
      <c r="AJ46" s="162">
        <f ca="1">-SUM(DRE!AJ49:AJ50)</f>
        <v>-241.02953651272588</v>
      </c>
      <c r="AK46" s="162">
        <f ca="1">-SUM(DRE!AK49:AK50)</f>
        <v>-23.107921707902555</v>
      </c>
      <c r="AL46" s="162">
        <f ca="1">-SUM(DRE!AL49:AL50)</f>
        <v>-23.107921707902555</v>
      </c>
      <c r="AM46" s="162">
        <f ca="1">-SUM(DRE!AM49:AM50)</f>
        <v>-23.107921707902555</v>
      </c>
      <c r="AN46" s="162">
        <f ca="1">-SUM(DRE!AN49:AN50)</f>
        <v>0</v>
      </c>
      <c r="AO46" s="162">
        <f ca="1">-SUM(DRE!AO49:AO50)</f>
        <v>0</v>
      </c>
      <c r="AP46" s="162">
        <f ca="1">-SUM(DRE!AP49:AP50)</f>
        <v>0</v>
      </c>
      <c r="AQ46" s="162">
        <f ca="1">-SUM(DRE!AQ49:AQ50)</f>
        <v>0</v>
      </c>
      <c r="AR46" s="279">
        <f ca="1">-SUM(DRE!AR49:AR50)</f>
        <v>0</v>
      </c>
    </row>
    <row r="47" spans="2:47">
      <c r="B47" s="282" t="s">
        <v>328</v>
      </c>
      <c r="E47" s="162">
        <f ca="1">E8</f>
        <v>60.185804746895542</v>
      </c>
      <c r="F47" s="162">
        <f ca="1">F8</f>
        <v>66.168379978252119</v>
      </c>
      <c r="G47" s="162">
        <f ca="1">G8</f>
        <v>30.385383853606129</v>
      </c>
      <c r="H47" s="162">
        <f ca="1">H8</f>
        <v>-5.0652532015719771</v>
      </c>
      <c r="I47" s="162">
        <f ca="1">I8</f>
        <v>16.384267333330058</v>
      </c>
      <c r="J47" s="162">
        <f t="shared" ref="J47:AR47" ca="1" si="25">J8</f>
        <v>-7.1484827080526259</v>
      </c>
      <c r="K47" s="162">
        <f t="shared" ca="1" si="25"/>
        <v>-2.0099542555187782</v>
      </c>
      <c r="L47" s="162">
        <f t="shared" ca="1" si="25"/>
        <v>-478.93852919996186</v>
      </c>
      <c r="M47" s="162">
        <f t="shared" ca="1" si="25"/>
        <v>-76.999884225083662</v>
      </c>
      <c r="N47" s="162">
        <f t="shared" ca="1" si="25"/>
        <v>-54.892552101026979</v>
      </c>
      <c r="O47" s="162">
        <f t="shared" ca="1" si="25"/>
        <v>-10.675708590356022</v>
      </c>
      <c r="P47" s="162">
        <f t="shared" ca="1" si="25"/>
        <v>-3.329141241983967</v>
      </c>
      <c r="Q47" s="162">
        <f t="shared" ca="1" si="25"/>
        <v>-1.7895032129558537</v>
      </c>
      <c r="R47" s="162">
        <f t="shared" ca="1" si="25"/>
        <v>-1.805753158775298</v>
      </c>
      <c r="S47" s="162">
        <f t="shared" ca="1" si="25"/>
        <v>4.0839084559795502</v>
      </c>
      <c r="T47" s="162">
        <f t="shared" ca="1" si="25"/>
        <v>-8.0404699120517176</v>
      </c>
      <c r="U47" s="162">
        <f t="shared" ca="1" si="25"/>
        <v>0.12472365724816825</v>
      </c>
      <c r="V47" s="162">
        <f t="shared" ca="1" si="25"/>
        <v>-2.0621390480104083</v>
      </c>
      <c r="W47" s="162">
        <f t="shared" ca="1" si="25"/>
        <v>-10.900836052904427</v>
      </c>
      <c r="X47" s="162">
        <f t="shared" ca="1" si="25"/>
        <v>-12.340296720788185</v>
      </c>
      <c r="Y47" s="162">
        <f t="shared" ca="1" si="25"/>
        <v>-31.039659472179437</v>
      </c>
      <c r="Z47" s="162">
        <f t="shared" ca="1" si="25"/>
        <v>0</v>
      </c>
      <c r="AA47" s="162">
        <f t="shared" ca="1" si="25"/>
        <v>4.0542587171898958E-6</v>
      </c>
      <c r="AB47" s="162">
        <f t="shared" ca="1" si="25"/>
        <v>1.4210854715202004E-14</v>
      </c>
      <c r="AC47" s="162">
        <f t="shared" ca="1" si="25"/>
        <v>0</v>
      </c>
      <c r="AD47" s="162">
        <f t="shared" ca="1" si="25"/>
        <v>30.332621364591688</v>
      </c>
      <c r="AE47" s="162">
        <f t="shared" ca="1" si="25"/>
        <v>-32.269618567953415</v>
      </c>
      <c r="AF47" s="162">
        <f t="shared" ca="1" si="25"/>
        <v>-80.232066741145857</v>
      </c>
      <c r="AG47" s="162">
        <f t="shared" ca="1" si="25"/>
        <v>0</v>
      </c>
      <c r="AH47" s="162">
        <f t="shared" ca="1" si="25"/>
        <v>1.0681908406695584E-5</v>
      </c>
      <c r="AI47" s="162">
        <f t="shared" ca="1" si="25"/>
        <v>9.9475983006414026E-14</v>
      </c>
      <c r="AJ47" s="162">
        <f t="shared" ca="1" si="25"/>
        <v>0</v>
      </c>
      <c r="AK47" s="162">
        <f t="shared" ca="1" si="25"/>
        <v>139.64120381364023</v>
      </c>
      <c r="AL47" s="162">
        <f t="shared" ca="1" si="25"/>
        <v>4.2632564145606011E-14</v>
      </c>
      <c r="AM47" s="162">
        <f t="shared" ca="1" si="25"/>
        <v>4.2632564145606011E-14</v>
      </c>
      <c r="AN47" s="162">
        <f t="shared" ca="1" si="25"/>
        <v>0</v>
      </c>
      <c r="AO47" s="162">
        <f t="shared" ca="1" si="25"/>
        <v>0</v>
      </c>
      <c r="AP47" s="162">
        <f t="shared" ca="1" si="25"/>
        <v>0</v>
      </c>
      <c r="AQ47" s="162">
        <f t="shared" ca="1" si="25"/>
        <v>0</v>
      </c>
      <c r="AR47" s="279">
        <f t="shared" ca="1" si="25"/>
        <v>0</v>
      </c>
    </row>
    <row r="48" spans="2:47">
      <c r="B48" s="282" t="s">
        <v>329</v>
      </c>
      <c r="E48" s="162">
        <f t="shared" ref="E48:AR48" ca="1" si="26">E46+E45+E47</f>
        <v>5343.8163099611111</v>
      </c>
      <c r="F48" s="162">
        <f t="shared" ca="1" si="26"/>
        <v>4158.76804558393</v>
      </c>
      <c r="G48" s="162">
        <f t="shared" ca="1" si="26"/>
        <v>3576.0481400943736</v>
      </c>
      <c r="H48" s="162">
        <f t="shared" ca="1" si="26"/>
        <v>3631.7720606674911</v>
      </c>
      <c r="I48" s="162">
        <f t="shared" ca="1" si="26"/>
        <v>2483.700576093303</v>
      </c>
      <c r="J48" s="162">
        <f t="shared" ca="1" si="26"/>
        <v>2588.8405147968701</v>
      </c>
      <c r="K48" s="162">
        <f t="shared" ca="1" si="26"/>
        <v>2630.1582198487404</v>
      </c>
      <c r="L48" s="162">
        <f t="shared" ca="1" si="26"/>
        <v>-4665.4106652588325</v>
      </c>
      <c r="M48" s="162">
        <f t="shared" ca="1" si="26"/>
        <v>-2871.0901724288128</v>
      </c>
      <c r="N48" s="162">
        <f t="shared" ca="1" si="26"/>
        <v>-1851.2250663707175</v>
      </c>
      <c r="O48" s="162">
        <f t="shared" ca="1" si="26"/>
        <v>-1580.8736035647826</v>
      </c>
      <c r="P48" s="162">
        <f t="shared" ca="1" si="26"/>
        <v>-1490.2746337555357</v>
      </c>
      <c r="Q48" s="162">
        <f t="shared" ca="1" si="26"/>
        <v>-1377.1164725703222</v>
      </c>
      <c r="R48" s="162">
        <f t="shared" ca="1" si="26"/>
        <v>-1254.741723596361</v>
      </c>
      <c r="S48" s="162">
        <f t="shared" ca="1" si="26"/>
        <v>-1184.9012987450626</v>
      </c>
      <c r="T48" s="162">
        <f t="shared" ca="1" si="26"/>
        <v>-1033.8988601069216</v>
      </c>
      <c r="U48" s="162">
        <f t="shared" ca="1" si="26"/>
        <v>-968.79656274981244</v>
      </c>
      <c r="V48" s="162">
        <f t="shared" ca="1" si="26"/>
        <v>-933.86492259088391</v>
      </c>
      <c r="W48" s="162">
        <f t="shared" ca="1" si="26"/>
        <v>-566.48485037725379</v>
      </c>
      <c r="X48" s="162">
        <f t="shared" ca="1" si="26"/>
        <v>-201.73393308217643</v>
      </c>
      <c r="Y48" s="162">
        <f t="shared" ca="1" si="26"/>
        <v>1050.5708225115279</v>
      </c>
      <c r="Z48" s="162">
        <f t="shared" ca="1" si="26"/>
        <v>1081.6104819837074</v>
      </c>
      <c r="AA48" s="162">
        <f t="shared" ca="1" si="26"/>
        <v>1081.6103174457778</v>
      </c>
      <c r="AB48" s="162">
        <f t="shared" ca="1" si="26"/>
        <v>1081.6103133915183</v>
      </c>
      <c r="AC48" s="162">
        <f t="shared" ca="1" si="26"/>
        <v>1081.6103133915183</v>
      </c>
      <c r="AD48" s="162">
        <f t="shared" ca="1" si="26"/>
        <v>-214.4606380604487</v>
      </c>
      <c r="AE48" s="162">
        <f t="shared" ca="1" si="26"/>
        <v>898.57107675764246</v>
      </c>
      <c r="AF48" s="162">
        <f t="shared" ca="1" si="26"/>
        <v>3831.4478931576105</v>
      </c>
      <c r="AG48" s="162">
        <f t="shared" ca="1" si="26"/>
        <v>3911.6799598987564</v>
      </c>
      <c r="AH48" s="162">
        <f t="shared" ca="1" si="26"/>
        <v>3911.6795737187417</v>
      </c>
      <c r="AI48" s="162">
        <f t="shared" ca="1" si="26"/>
        <v>3911.6795630368333</v>
      </c>
      <c r="AJ48" s="162">
        <f t="shared" ca="1" si="26"/>
        <v>3911.6795630368333</v>
      </c>
      <c r="AK48" s="162">
        <f t="shared" ca="1" si="26"/>
        <v>-978.81568822803001</v>
      </c>
      <c r="AL48" s="162">
        <f t="shared" ca="1" si="26"/>
        <v>-1118.4568920416707</v>
      </c>
      <c r="AM48" s="162">
        <f t="shared" ca="1" si="26"/>
        <v>-1118.4568920416716</v>
      </c>
      <c r="AN48" s="162">
        <f t="shared" ca="1" si="26"/>
        <v>0</v>
      </c>
      <c r="AO48" s="162">
        <f t="shared" ca="1" si="26"/>
        <v>0</v>
      </c>
      <c r="AP48" s="162">
        <f t="shared" ca="1" si="26"/>
        <v>0</v>
      </c>
      <c r="AQ48" s="162">
        <f t="shared" ca="1" si="26"/>
        <v>0</v>
      </c>
      <c r="AR48" s="279">
        <f t="shared" ca="1" si="26"/>
        <v>0</v>
      </c>
    </row>
    <row r="49" spans="2:44">
      <c r="B49" s="147" t="s">
        <v>325</v>
      </c>
      <c r="C49" s="126"/>
      <c r="D49" s="126"/>
      <c r="E49" s="171">
        <f ca="1">IF(E19&lt;0,-E19,0)+('FIN LP'!E11+'FIN CP'!E13)+IF(E18&lt;0,-E18,0)</f>
        <v>0</v>
      </c>
      <c r="F49" s="171">
        <f ca="1">IF(F19&lt;0,-F19,0)+('FIN LP'!F11+'FIN CP'!F13)+IF(F18&lt;0,-F18,0)</f>
        <v>762.10139687171568</v>
      </c>
      <c r="G49" s="171">
        <f ca="1">IF(G19&lt;0,-G19,0)+('FIN LP'!G11+'FIN CP'!G13)+IF(G18&lt;0,-G18,0)</f>
        <v>713.73503124781041</v>
      </c>
      <c r="H49" s="171">
        <f ca="1">IF(H19&lt;0,-H19,0)+('FIN LP'!H11+'FIN CP'!H13)+IF(H18&lt;0,-H18,0)</f>
        <v>665.50625351412725</v>
      </c>
      <c r="I49" s="171">
        <f ca="1">IF(I19&lt;0,-I19,0)+('FIN LP'!I11+'FIN CP'!I13)+IF(I18&lt;0,-I18,0)</f>
        <v>0</v>
      </c>
      <c r="J49" s="171">
        <f ca="1">IF(J19&lt;0,-J19,0)+('FIN LP'!J11+'FIN CP'!J13)+IF(J18&lt;0,-J18,0)</f>
        <v>0</v>
      </c>
      <c r="K49" s="171">
        <f ca="1">IF(K19&lt;0,-K19,0)+('FIN LP'!K11+'FIN CP'!K13)+IF(K18&lt;0,-K18,0)</f>
        <v>0</v>
      </c>
      <c r="L49" s="171">
        <f ca="1">IF(L19&lt;0,-L19,0)+('FIN LP'!L11+'FIN CP'!L13)+IF(L18&lt;0,-L18,0)</f>
        <v>0</v>
      </c>
      <c r="M49" s="171">
        <f ca="1">IF(M19&lt;0,-M19,0)+('FIN LP'!M11+'FIN CP'!M13)+IF(M18&lt;0,-M18,0)</f>
        <v>0</v>
      </c>
      <c r="N49" s="171">
        <f ca="1">IF(N19&lt;0,-N19,0)+('FIN LP'!N11+'FIN CP'!N13)+IF(N18&lt;0,-N18,0)</f>
        <v>0</v>
      </c>
      <c r="O49" s="171">
        <f ca="1">IF(O19&lt;0,-O19,0)+('FIN LP'!O11+'FIN CP'!O13)+IF(O18&lt;0,-O18,0)</f>
        <v>0</v>
      </c>
      <c r="P49" s="171">
        <f ca="1">IF(P19&lt;0,-P19,0)+('FIN LP'!P11+'FIN CP'!P13)+IF(P18&lt;0,-P18,0)</f>
        <v>0</v>
      </c>
      <c r="Q49" s="171">
        <f ca="1">IF(Q19&lt;0,-Q19,0)+('FIN LP'!Q11+'FIN CP'!Q13)+IF(Q18&lt;0,-Q18,0)</f>
        <v>0</v>
      </c>
      <c r="R49" s="171">
        <f ca="1">IF(R19&lt;0,-R19,0)+('FIN LP'!R11+'FIN CP'!R13)+IF(R18&lt;0,-R18,0)</f>
        <v>0</v>
      </c>
      <c r="S49" s="171">
        <f ca="1">IF(S19&lt;0,-S19,0)+('FIN LP'!S11+'FIN CP'!S13)+IF(S18&lt;0,-S18,0)</f>
        <v>0</v>
      </c>
      <c r="T49" s="171">
        <f ca="1">IF(T19&lt;0,-T19,0)+('FIN LP'!T11+'FIN CP'!T13)+IF(T18&lt;0,-T18,0)</f>
        <v>0</v>
      </c>
      <c r="U49" s="171">
        <f ca="1">IF(U19&lt;0,-U19,0)+('FIN LP'!U11+'FIN CP'!U13)+IF(U18&lt;0,-U18,0)</f>
        <v>0</v>
      </c>
      <c r="V49" s="171">
        <f ca="1">IF(V19&lt;0,-V19,0)+('FIN LP'!V11+'FIN CP'!V13)+IF(V18&lt;0,-V18,0)</f>
        <v>0</v>
      </c>
      <c r="W49" s="171">
        <f ca="1">IF(W19&lt;0,-W19,0)+('FIN LP'!W11+'FIN CP'!W13)+IF(W18&lt;0,-W18,0)</f>
        <v>0</v>
      </c>
      <c r="X49" s="171">
        <f ca="1">IF(X19&lt;0,-X19,0)+('FIN LP'!X11+'FIN CP'!X13)+IF(X18&lt;0,-X18,0)</f>
        <v>0</v>
      </c>
      <c r="Y49" s="171">
        <f ca="1">IF(Y19&lt;0,-Y19,0)+('FIN LP'!Y11+'FIN CP'!Y13)+IF(Y18&lt;0,-Y18,0)</f>
        <v>0</v>
      </c>
      <c r="Z49" s="171">
        <f ca="1">IF(Z19&lt;0,-Z19,0)+('FIN LP'!Z11+'FIN CP'!Z13)+IF(Z18&lt;0,-Z18,0)</f>
        <v>0</v>
      </c>
      <c r="AA49" s="171">
        <f ca="1">IF(AA19&lt;0,-AA19,0)+('FIN LP'!AA11+'FIN CP'!AA13)+IF(AA18&lt;0,-AA18,0)</f>
        <v>0</v>
      </c>
      <c r="AB49" s="171">
        <f ca="1">IF(AB19&lt;0,-AB19,0)+('FIN LP'!AB11+'FIN CP'!AB13)+IF(AB18&lt;0,-AB18,0)</f>
        <v>0</v>
      </c>
      <c r="AC49" s="171">
        <f ca="1">IF(AC19&lt;0,-AC19,0)+('FIN LP'!AC11+'FIN CP'!AC13)+IF(AC18&lt;0,-AC18,0)</f>
        <v>0</v>
      </c>
      <c r="AD49" s="171">
        <f ca="1">IF(AD19&lt;0,-AD19,0)+('FIN LP'!AD11+'FIN CP'!AD13)+IF(AD18&lt;0,-AD18,0)</f>
        <v>0</v>
      </c>
      <c r="AE49" s="171">
        <f ca="1">IF(AE19&lt;0,-AE19,0)+('FIN LP'!AE11+'FIN CP'!AE13)+IF(AE18&lt;0,-AE18,0)</f>
        <v>0</v>
      </c>
      <c r="AF49" s="171">
        <f ca="1">IF(AF19&lt;0,-AF19,0)+('FIN LP'!AF11+'FIN CP'!AF13)+IF(AF18&lt;0,-AF18,0)</f>
        <v>0</v>
      </c>
      <c r="AG49" s="171">
        <f ca="1">IF(AG19&lt;0,-AG19,0)+('FIN LP'!AG11+'FIN CP'!AG13)+IF(AG18&lt;0,-AG18,0)</f>
        <v>0</v>
      </c>
      <c r="AH49" s="171">
        <f ca="1">IF(AH19&lt;0,-AH19,0)+('FIN LP'!AH11+'FIN CP'!AH13)+IF(AH18&lt;0,-AH18,0)</f>
        <v>0</v>
      </c>
      <c r="AI49" s="171">
        <f ca="1">IF(AI19&lt;0,-AI19,0)+('FIN LP'!AI11+'FIN CP'!AI13)+IF(AI18&lt;0,-AI18,0)</f>
        <v>0</v>
      </c>
      <c r="AJ49" s="171">
        <f ca="1">IF(AJ19&lt;0,-AJ19,0)+('FIN LP'!AJ11+'FIN CP'!AJ13)+IF(AJ18&lt;0,-AJ18,0)</f>
        <v>0</v>
      </c>
      <c r="AK49" s="171">
        <f ca="1">IF(AK19&lt;0,-AK19,0)+('FIN LP'!AK11+'FIN CP'!AK13)+IF(AK18&lt;0,-AK18,0)</f>
        <v>0</v>
      </c>
      <c r="AL49" s="171">
        <f ca="1">IF(AL19&lt;0,-AL19,0)+('FIN LP'!AL11+'FIN CP'!AL13)+IF(AL18&lt;0,-AL18,0)</f>
        <v>0</v>
      </c>
      <c r="AM49" s="171">
        <f ca="1">IF(AM19&lt;0,-AM19,0)+('FIN LP'!AM11+'FIN CP'!AM13)+IF(AM18&lt;0,-AM18,0)</f>
        <v>0</v>
      </c>
      <c r="AN49" s="171">
        <f ca="1">IF(AN19&lt;0,-AN19,0)+('FIN LP'!AN11+'FIN CP'!AN13)+IF(AN18&lt;0,-AN18,0)</f>
        <v>0</v>
      </c>
      <c r="AO49" s="171">
        <f ca="1">IF(AO19&lt;0,-AO19,0)+('FIN LP'!AO11+'FIN CP'!AO13)+IF(AO18&lt;0,-AO18,0)</f>
        <v>0</v>
      </c>
      <c r="AP49" s="171">
        <f ca="1">IF(AP19&lt;0,-AP19,0)+('FIN LP'!AP11+'FIN CP'!AP13)+IF(AP18&lt;0,-AP18,0)</f>
        <v>0</v>
      </c>
      <c r="AQ49" s="171">
        <f ca="1">IF(AQ19&lt;0,-AQ19,0)+('FIN LP'!AQ11+'FIN CP'!AQ13)+IF(AQ18&lt;0,-AQ18,0)</f>
        <v>0</v>
      </c>
      <c r="AR49" s="280">
        <f ca="1">IF(AR19&lt;0,-AR19,0)+('FIN LP'!AR11+'FIN CP'!AR13)+IF(AR18&lt;0,-AR18,0)</f>
        <v>0</v>
      </c>
    </row>
    <row r="50" spans="2:44" s="174" customFormat="1" ht="5.25" customHeight="1">
      <c r="C50" s="183"/>
      <c r="D50" s="184"/>
      <c r="E50" s="185"/>
      <c r="F50" s="185"/>
      <c r="G50" s="185"/>
      <c r="H50" s="185"/>
      <c r="I50" s="185"/>
      <c r="J50" s="185"/>
      <c r="K50" s="185"/>
      <c r="L50" s="185"/>
      <c r="M50" s="185"/>
      <c r="N50" s="185"/>
      <c r="O50" s="185"/>
      <c r="P50" s="185"/>
      <c r="Q50" s="185"/>
      <c r="R50" s="185"/>
      <c r="S50" s="185"/>
      <c r="T50" s="185"/>
      <c r="U50" s="185"/>
      <c r="V50" s="185"/>
      <c r="W50" s="185"/>
      <c r="X50" s="185"/>
      <c r="Y50" s="185"/>
      <c r="Z50" s="185"/>
      <c r="AA50" s="185"/>
      <c r="AB50" s="185"/>
      <c r="AC50" s="185"/>
      <c r="AD50" s="185"/>
      <c r="AE50" s="185"/>
      <c r="AF50" s="185"/>
      <c r="AG50" s="185"/>
      <c r="AH50" s="185"/>
      <c r="AI50" s="185"/>
      <c r="AJ50" s="185"/>
      <c r="AK50" s="185"/>
      <c r="AL50" s="185"/>
      <c r="AM50" s="185"/>
      <c r="AN50" s="185"/>
      <c r="AO50" s="185"/>
      <c r="AP50" s="185"/>
      <c r="AQ50" s="185"/>
      <c r="AR50" s="185"/>
    </row>
    <row r="51" spans="2:44">
      <c r="B51" s="198" t="s">
        <v>246</v>
      </c>
      <c r="C51" s="283"/>
      <c r="D51" s="283"/>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c r="AL51" s="284"/>
      <c r="AM51" s="284"/>
      <c r="AN51" s="284"/>
      <c r="AO51" s="284"/>
      <c r="AP51" s="284"/>
      <c r="AQ51" s="284"/>
      <c r="AR51" s="285"/>
    </row>
    <row r="52" spans="2:44">
      <c r="B52" s="210" t="s">
        <v>153</v>
      </c>
      <c r="E52" s="286" t="str">
        <f t="shared" ref="E52:AR52" ca="1" si="27">IFERROR(ROUND(E48,0)/ROUND(E49,0),"")</f>
        <v/>
      </c>
      <c r="F52" s="286">
        <f t="shared" ca="1" si="27"/>
        <v>5.4580052493438318</v>
      </c>
      <c r="G52" s="286">
        <f t="shared" ca="1" si="27"/>
        <v>5.0084033613445378</v>
      </c>
      <c r="H52" s="286">
        <f t="shared" ca="1" si="27"/>
        <v>5.4534534534534531</v>
      </c>
      <c r="I52" s="286" t="str">
        <f t="shared" ca="1" si="27"/>
        <v/>
      </c>
      <c r="J52" s="286" t="str">
        <f t="shared" ca="1" si="27"/>
        <v/>
      </c>
      <c r="K52" s="286" t="str">
        <f t="shared" ca="1" si="27"/>
        <v/>
      </c>
      <c r="L52" s="286" t="str">
        <f t="shared" ca="1" si="27"/>
        <v/>
      </c>
      <c r="M52" s="286" t="str">
        <f t="shared" ca="1" si="27"/>
        <v/>
      </c>
      <c r="N52" s="286" t="str">
        <f t="shared" ca="1" si="27"/>
        <v/>
      </c>
      <c r="O52" s="286" t="str">
        <f t="shared" ca="1" si="27"/>
        <v/>
      </c>
      <c r="P52" s="286" t="str">
        <f t="shared" ca="1" si="27"/>
        <v/>
      </c>
      <c r="Q52" s="286" t="str">
        <f t="shared" ca="1" si="27"/>
        <v/>
      </c>
      <c r="R52" s="286" t="str">
        <f t="shared" ca="1" si="27"/>
        <v/>
      </c>
      <c r="S52" s="286" t="str">
        <f t="shared" ca="1" si="27"/>
        <v/>
      </c>
      <c r="T52" s="286" t="str">
        <f t="shared" ca="1" si="27"/>
        <v/>
      </c>
      <c r="U52" s="286" t="str">
        <f t="shared" ca="1" si="27"/>
        <v/>
      </c>
      <c r="V52" s="286" t="str">
        <f t="shared" ca="1" si="27"/>
        <v/>
      </c>
      <c r="W52" s="286" t="str">
        <f t="shared" ca="1" si="27"/>
        <v/>
      </c>
      <c r="X52" s="286" t="str">
        <f t="shared" ca="1" si="27"/>
        <v/>
      </c>
      <c r="Y52" s="286" t="str">
        <f t="shared" ca="1" si="27"/>
        <v/>
      </c>
      <c r="Z52" s="286" t="str">
        <f t="shared" ca="1" si="27"/>
        <v/>
      </c>
      <c r="AA52" s="286" t="str">
        <f t="shared" ca="1" si="27"/>
        <v/>
      </c>
      <c r="AB52" s="286" t="str">
        <f t="shared" ca="1" si="27"/>
        <v/>
      </c>
      <c r="AC52" s="286" t="str">
        <f t="shared" ca="1" si="27"/>
        <v/>
      </c>
      <c r="AD52" s="286" t="str">
        <f t="shared" ca="1" si="27"/>
        <v/>
      </c>
      <c r="AE52" s="286" t="str">
        <f t="shared" ca="1" si="27"/>
        <v/>
      </c>
      <c r="AF52" s="286" t="str">
        <f t="shared" ca="1" si="27"/>
        <v/>
      </c>
      <c r="AG52" s="286" t="str">
        <f t="shared" ca="1" si="27"/>
        <v/>
      </c>
      <c r="AH52" s="286" t="str">
        <f t="shared" ca="1" si="27"/>
        <v/>
      </c>
      <c r="AI52" s="286" t="str">
        <f t="shared" ca="1" si="27"/>
        <v/>
      </c>
      <c r="AJ52" s="286" t="str">
        <f t="shared" ca="1" si="27"/>
        <v/>
      </c>
      <c r="AK52" s="286" t="str">
        <f t="shared" ca="1" si="27"/>
        <v/>
      </c>
      <c r="AL52" s="286" t="str">
        <f t="shared" ca="1" si="27"/>
        <v/>
      </c>
      <c r="AM52" s="286" t="str">
        <f t="shared" ca="1" si="27"/>
        <v/>
      </c>
      <c r="AN52" s="286" t="str">
        <f t="shared" ca="1" si="27"/>
        <v/>
      </c>
      <c r="AO52" s="286" t="str">
        <f t="shared" ca="1" si="27"/>
        <v/>
      </c>
      <c r="AP52" s="286" t="str">
        <f t="shared" ca="1" si="27"/>
        <v/>
      </c>
      <c r="AQ52" s="286" t="str">
        <f t="shared" ca="1" si="27"/>
        <v/>
      </c>
      <c r="AR52" s="287" t="str">
        <f t="shared" ca="1" si="27"/>
        <v/>
      </c>
    </row>
    <row r="53" spans="2:44">
      <c r="B53" s="202" t="s">
        <v>252</v>
      </c>
      <c r="C53" s="203"/>
      <c r="D53" s="203"/>
      <c r="E53" s="288">
        <f ca="1">IFERROR(BP!E26/BP!E4,"")</f>
        <v>0.22368172886405507</v>
      </c>
      <c r="F53" s="288">
        <f ca="1">IFERROR(BP!F26/BP!F4,"")</f>
        <v>0.27955840258176495</v>
      </c>
      <c r="G53" s="288">
        <f ca="1">IFERROR(BP!G26/BP!G4,"")</f>
        <v>0.26021544657214002</v>
      </c>
      <c r="H53" s="288">
        <f ca="1">IFERROR(BP!H26/BP!H4,"")</f>
        <v>0.23102204262568982</v>
      </c>
      <c r="I53" s="288">
        <f ca="1">IFERROR(BP!I26/BP!I4,"")</f>
        <v>0.21055741849929319</v>
      </c>
      <c r="J53" s="288">
        <f ca="1">IFERROR(BP!J26/BP!J4,"")</f>
        <v>0.19123382644684611</v>
      </c>
      <c r="K53" s="288">
        <f ca="1">IFERROR(BP!K26/BP!K4,"")</f>
        <v>0.19791259412871273</v>
      </c>
      <c r="L53" s="288">
        <f ca="1">IFERROR(BP!L26/BP!L4,"")</f>
        <v>0.22448910062089791</v>
      </c>
      <c r="M53" s="288">
        <f ca="1">IFERROR(BP!M26/BP!M4,"")</f>
        <v>0.21850177586356126</v>
      </c>
      <c r="N53" s="288">
        <f ca="1">IFERROR(BP!N26/BP!N4,"")</f>
        <v>0.18988238183202899</v>
      </c>
      <c r="O53" s="288">
        <f ca="1">IFERROR(BP!O26/BP!O4,"")</f>
        <v>0.16526300289740076</v>
      </c>
      <c r="P53" s="288">
        <f ca="1">IFERROR(BP!P26/BP!P4,"")</f>
        <v>0.12625729893671861</v>
      </c>
      <c r="Q53" s="288">
        <f ca="1">IFERROR(BP!Q26/BP!Q4,"")</f>
        <v>8.3519401445266678E-2</v>
      </c>
      <c r="R53" s="288">
        <f ca="1">IFERROR(BP!R26/BP!R4,"")</f>
        <v>3.6841838040128201E-2</v>
      </c>
      <c r="S53" s="288">
        <f ca="1">IFERROR(BP!S26/BP!S4,"")</f>
        <v>-1.1370667916944185E-2</v>
      </c>
      <c r="T53" s="288">
        <f ca="1">IFERROR(BP!T26/BP!T4,"")</f>
        <v>-5.2510373855636699E-2</v>
      </c>
      <c r="U53" s="288">
        <f ca="1">IFERROR(BP!U26/BP!U4,"")</f>
        <v>-7.4989610910042165E-2</v>
      </c>
      <c r="V53" s="288">
        <f ca="1">IFERROR(BP!V26/BP!V4,"")</f>
        <v>-0.13661184498014789</v>
      </c>
      <c r="W53" s="288">
        <f ca="1">IFERROR(BP!W26/BP!W4,"")</f>
        <v>-0.20333082375283187</v>
      </c>
      <c r="X53" s="288">
        <f ca="1">IFERROR(BP!X26/BP!X4,"")</f>
        <v>-0.2776197609526535</v>
      </c>
      <c r="Y53" s="288">
        <f ca="1">IFERROR(BP!Y26/BP!Y4,"")</f>
        <v>-0.28082283742993303</v>
      </c>
      <c r="Z53" s="288">
        <f ca="1">IFERROR(BP!Z26/BP!Z4,"")</f>
        <v>-0.29492113720975149</v>
      </c>
      <c r="AA53" s="288">
        <f ca="1">IFERROR(BP!AA26/BP!AA4,"")</f>
        <v>-0.30946120470184624</v>
      </c>
      <c r="AB53" s="288">
        <f ca="1">IFERROR(BP!AB26/BP!AB4,"")</f>
        <v>-0.32609375969328297</v>
      </c>
      <c r="AC53" s="288">
        <f ca="1">IFERROR(BP!AC26/BP!AC4,"")</f>
        <v>-0.32932254329205563</v>
      </c>
      <c r="AD53" s="288">
        <f ca="1">IFERROR(BP!AD26/BP!AD4,"")</f>
        <v>-0.44054513177657934</v>
      </c>
      <c r="AE53" s="288">
        <f ca="1">IFERROR(BP!AE26/BP!AE4,"")</f>
        <v>-0.46603478719695768</v>
      </c>
      <c r="AF53" s="288">
        <f ca="1">IFERROR(BP!AF26/BP!AF4,"")</f>
        <v>-0.44094953448916108</v>
      </c>
      <c r="AG53" s="288">
        <f ca="1">IFERROR(BP!AG26/BP!AG4,"")</f>
        <v>-0.43521816060310248</v>
      </c>
      <c r="AH53" s="288">
        <f ca="1">IFERROR(BP!AH26/BP!AH4,"")</f>
        <v>-0.42814839238069896</v>
      </c>
      <c r="AI53" s="288">
        <f ca="1">IFERROR(BP!AI26/BP!AI4,"")</f>
        <v>-0.3993808724274287</v>
      </c>
      <c r="AJ53" s="288">
        <f ca="1">IFERROR(BP!AJ26/BP!AJ4,"")</f>
        <v>-0.38455796995117819</v>
      </c>
      <c r="AK53" s="288">
        <f ca="1">IFERROR(BP!AK26/BP!AK4,"")</f>
        <v>-0.56512446776901282</v>
      </c>
      <c r="AL53" s="288">
        <f ca="1">IFERROR(BP!AL26/BP!AL4,"")</f>
        <v>-0.87476081454277343</v>
      </c>
      <c r="AM53" s="288">
        <f ca="1">IFERROR(BP!AM26/BP!AM4,"")</f>
        <v>-1.3346959166079739</v>
      </c>
      <c r="AN53" s="288" t="str">
        <f ca="1">IFERROR(BP!AN26/BP!AN4,"")</f>
        <v/>
      </c>
      <c r="AO53" s="288" t="str">
        <f ca="1">IFERROR(BP!AO26/BP!AO4,"")</f>
        <v/>
      </c>
      <c r="AP53" s="288" t="str">
        <f ca="1">IFERROR(BP!AP26/BP!AP4,"")</f>
        <v/>
      </c>
      <c r="AQ53" s="288" t="str">
        <f ca="1">IFERROR(BP!AQ26/BP!AQ4,"")</f>
        <v/>
      </c>
      <c r="AR53" s="289" t="str">
        <f ca="1">IFERROR(BP!AR26/BP!AR4,"")</f>
        <v/>
      </c>
    </row>
    <row r="54" spans="2:44">
      <c r="B54" s="210" t="s">
        <v>207</v>
      </c>
      <c r="E54" s="290">
        <f ca="1">IFERROR(BP!E26/(ROUND(BP!E24+BP!E20,0)),"")</f>
        <v>1.1966803282732104</v>
      </c>
      <c r="F54" s="290">
        <f ca="1">IFERROR(BP!F26/(ROUND(BP!F24+BP!F20,0)),"")</f>
        <v>1.8992057888322793</v>
      </c>
      <c r="G54" s="290">
        <f ca="1">IFERROR(BP!G26/(ROUND(BP!G24+BP!G20,0)),"")</f>
        <v>3.7984115776645586</v>
      </c>
      <c r="H54" s="290" t="str">
        <f ca="1">IFERROR(BP!H26/(ROUND(BP!H24+BP!H20,0)),"")</f>
        <v/>
      </c>
      <c r="I54" s="290" t="str">
        <f ca="1">IFERROR(BP!I26/(ROUND(BP!I24+BP!I20,0)),"")</f>
        <v/>
      </c>
      <c r="J54" s="290" t="str">
        <f ca="1">IFERROR(BP!J26/(ROUND(BP!J24+BP!J20,0)),"")</f>
        <v/>
      </c>
      <c r="K54" s="290" t="str">
        <f ca="1">IFERROR(BP!K26/(ROUND(BP!K24+BP!K20,0)),"")</f>
        <v/>
      </c>
      <c r="L54" s="290" t="str">
        <f ca="1">IFERROR(BP!L26/(ROUND(BP!L24+BP!L20,0)),"")</f>
        <v/>
      </c>
      <c r="M54" s="290" t="str">
        <f ca="1">IFERROR(BP!M26/(ROUND(BP!M24+BP!M20,0)),"")</f>
        <v/>
      </c>
      <c r="N54" s="290" t="str">
        <f ca="1">IFERROR(BP!N26/(ROUND(BP!N24+BP!N20,0)),"")</f>
        <v/>
      </c>
      <c r="O54" s="290" t="str">
        <f ca="1">IFERROR(BP!O26/(ROUND(BP!O24+BP!O20,0)),"")</f>
        <v/>
      </c>
      <c r="P54" s="290" t="str">
        <f ca="1">IFERROR(BP!P26/(ROUND(BP!P24+BP!P20,0)),"")</f>
        <v/>
      </c>
      <c r="Q54" s="290" t="str">
        <f ca="1">IFERROR(BP!Q26/(ROUND(BP!Q24+BP!Q20,0)),"")</f>
        <v/>
      </c>
      <c r="R54" s="290" t="str">
        <f ca="1">IFERROR(BP!R26/(ROUND(BP!R24+BP!R20,0)),"")</f>
        <v/>
      </c>
      <c r="S54" s="290" t="str">
        <f ca="1">IFERROR(BP!S26/(ROUND(BP!S24+BP!S20,0)),"")</f>
        <v/>
      </c>
      <c r="T54" s="290" t="str">
        <f ca="1">IFERROR(BP!T26/(ROUND(BP!T24+BP!T20,0)),"")</f>
        <v/>
      </c>
      <c r="U54" s="290" t="str">
        <f ca="1">IFERROR(BP!U26/(ROUND(BP!U24+BP!U20,0)),"")</f>
        <v/>
      </c>
      <c r="V54" s="290" t="str">
        <f ca="1">IFERROR(BP!V26/(ROUND(BP!V24+BP!V20,0)),"")</f>
        <v/>
      </c>
      <c r="W54" s="290" t="str">
        <f ca="1">IFERROR(BP!W26/(ROUND(BP!W24+BP!W20,0)),"")</f>
        <v/>
      </c>
      <c r="X54" s="290" t="str">
        <f ca="1">IFERROR(BP!X26/(ROUND(BP!X24+BP!X20,0)),"")</f>
        <v/>
      </c>
      <c r="Y54" s="290" t="str">
        <f ca="1">IFERROR(BP!Y26/(ROUND(BP!Y24+BP!Y20,0)),"")</f>
        <v/>
      </c>
      <c r="Z54" s="290" t="str">
        <f ca="1">IFERROR(BP!Z26/(ROUND(BP!Z24+BP!Z20,0)),"")</f>
        <v/>
      </c>
      <c r="AA54" s="290" t="str">
        <f ca="1">IFERROR(BP!AA26/(ROUND(BP!AA24+BP!AA20,0)),"")</f>
        <v/>
      </c>
      <c r="AB54" s="290" t="str">
        <f ca="1">IFERROR(BP!AB26/(ROUND(BP!AB24+BP!AB20,0)),"")</f>
        <v/>
      </c>
      <c r="AC54" s="290" t="str">
        <f ca="1">IFERROR(BP!AC26/(ROUND(BP!AC24+BP!AC20,0)),"")</f>
        <v/>
      </c>
      <c r="AD54" s="290" t="str">
        <f ca="1">IFERROR(BP!AD26/(ROUND(BP!AD24+BP!AD20,0)),"")</f>
        <v/>
      </c>
      <c r="AE54" s="290" t="str">
        <f ca="1">IFERROR(BP!AE26/(ROUND(BP!AE24+BP!AE20,0)),"")</f>
        <v/>
      </c>
      <c r="AF54" s="290" t="str">
        <f ca="1">IFERROR(BP!AF26/(ROUND(BP!AF24+BP!AF20,0)),"")</f>
        <v/>
      </c>
      <c r="AG54" s="290" t="str">
        <f ca="1">IFERROR(BP!AG26/(ROUND(BP!AG24+BP!AG20,0)),"")</f>
        <v/>
      </c>
      <c r="AH54" s="290" t="str">
        <f ca="1">IFERROR(BP!AH26/(ROUND(BP!AH24+BP!AH20,0)),"")</f>
        <v/>
      </c>
      <c r="AI54" s="290" t="str">
        <f ca="1">IFERROR(BP!AI26/(ROUND(BP!AI24+BP!AI20,0)),"")</f>
        <v/>
      </c>
      <c r="AJ54" s="290" t="str">
        <f ca="1">IFERROR(BP!AJ26/(ROUND(BP!AJ24+BP!AJ20,0)),"")</f>
        <v/>
      </c>
      <c r="AK54" s="290" t="str">
        <f ca="1">IFERROR(BP!AK26/(ROUND(BP!AK24+BP!AK20,0)),"")</f>
        <v/>
      </c>
      <c r="AL54" s="290" t="str">
        <f ca="1">IFERROR(BP!AL26/(ROUND(BP!AL24+BP!AL20,0)),"")</f>
        <v/>
      </c>
      <c r="AM54" s="290" t="str">
        <f ca="1">IFERROR(BP!AM26/(ROUND(BP!AM24+BP!AM20,0)),"")</f>
        <v/>
      </c>
      <c r="AN54" s="290" t="str">
        <f ca="1">IFERROR(BP!AN26/(ROUND(BP!AN24+BP!AN20,0)),"")</f>
        <v/>
      </c>
      <c r="AO54" s="290" t="str">
        <f ca="1">IFERROR(BP!AO26/(ROUND(BP!AO24+BP!AO20,0)),"")</f>
        <v/>
      </c>
      <c r="AP54" s="290" t="str">
        <f ca="1">IFERROR(BP!AP26/(ROUND(BP!AP24+BP!AP20,0)),"")</f>
        <v/>
      </c>
      <c r="AQ54" s="290" t="str">
        <f ca="1">IFERROR(BP!AQ26/(ROUND(BP!AQ24+BP!AQ20,0)),"")</f>
        <v/>
      </c>
      <c r="AR54" s="291" t="str">
        <f ca="1">IFERROR(BP!AR26/(ROUND(BP!AR24+BP!AR20,0)),"")</f>
        <v/>
      </c>
    </row>
    <row r="55" spans="2:44">
      <c r="B55" s="202" t="s">
        <v>247</v>
      </c>
      <c r="C55" s="203"/>
      <c r="D55" s="203"/>
      <c r="E55" s="292">
        <f ca="1">IFERROR(E45/(BP!E24+BP!E20-BP!E6),"")</f>
        <v>-2.1141256183486141</v>
      </c>
      <c r="F55" s="292">
        <f ca="1">IFERROR(F45/(BP!F24+BP!F20-BP!F6),"")</f>
        <v>6.8740570265019114</v>
      </c>
      <c r="G55" s="292">
        <f ca="1">IFERROR(G45/(BP!G24+BP!G20-BP!G6),"")</f>
        <v>6.6634156070076944</v>
      </c>
      <c r="H55" s="292">
        <f ca="1">IFERROR(H45/(BP!H24+BP!H20-BP!H6),"")</f>
        <v>-3.696573321265744E+16</v>
      </c>
      <c r="I55" s="292">
        <f ca="1">IFERROR(I45/(BP!I24+BP!I20-BP!I6),"")</f>
        <v>-2.5969359485721696E+16</v>
      </c>
      <c r="J55" s="292">
        <f ca="1">IFERROR(J45/(BP!J24+BP!J20-BP!J6),"")</f>
        <v>-2.7101176425339888E+16</v>
      </c>
      <c r="K55" s="292">
        <f ca="1">IFERROR(K45/(BP!K24+BP!K20-BP!K6),"")</f>
        <v>-2.7419411828174544E+16</v>
      </c>
      <c r="L55" s="292">
        <f ca="1">IFERROR(L45/(BP!L24+BP!L20-BP!L6),"")</f>
        <v>3.6824598343655656E+16</v>
      </c>
      <c r="M55" s="292">
        <f ca="1">IFERROR(M45/(BP!M24+BP!M20-BP!M6),"")</f>
        <v>2.457312805770864E+16</v>
      </c>
      <c r="N55" s="292">
        <f ca="1">IFERROR(N45/(BP!N24+BP!N20-BP!N6),"")</f>
        <v>1.5790761083502372E+16</v>
      </c>
      <c r="O55" s="292">
        <f ca="1">IFERROR(O45/(BP!O24+BP!O20-BP!O6),"")</f>
        <v>1.3780639994505448E+16</v>
      </c>
      <c r="P55" s="292">
        <f ca="1">IFERROR(P45/(BP!P24+BP!P20-BP!P6),"")</f>
        <v>1.3033910107101844E+16</v>
      </c>
      <c r="Q55" s="292">
        <f ca="1">IFERROR(Q45/(BP!Q24+BP!Q20-BP!Q6),"")</f>
        <v>1.2002970173832792E+16</v>
      </c>
      <c r="R55" s="292">
        <f ca="1">IFERROR(R45/(BP!R24+BP!R20-BP!R6),"")</f>
        <v>1.0870790102065508E+16</v>
      </c>
      <c r="S55" s="292">
        <f ca="1">IFERROR(S45/(BP!S24+BP!S20-BP!S6),"")</f>
        <v>1.0223219778041278E+16</v>
      </c>
      <c r="T55" s="292">
        <f ca="1">IFERROR(T45/(BP!T24+BP!T20-BP!T6),"")</f>
        <v>8776957217626292</v>
      </c>
      <c r="U55" s="292">
        <f ca="1">IFERROR(U45/(BP!U24+BP!U20-BP!U6),"")</f>
        <v>8239514473389966</v>
      </c>
      <c r="V55" s="219">
        <f ca="1">IFERROR(V45/(BP!V24+BP!V20-BP!V6),"")</f>
        <v>7913016669351482</v>
      </c>
      <c r="W55" s="292">
        <f ca="1">IFERROR(W45/(BP!W24+BP!W20-BP!W6),"")</f>
        <v>4492384866870184</v>
      </c>
      <c r="X55" s="292">
        <f ca="1">IFERROR(X45/(BP!X24+BP!X20-BP!X6),"")</f>
        <v>1182200629250248</v>
      </c>
      <c r="Y55" s="292">
        <f ca="1">IFERROR(Y45/(BP!Y24+BP!Y20-BP!Y6),"")</f>
        <v>-1.0538607654869872E+16</v>
      </c>
      <c r="Z55" s="292">
        <f ca="1">IFERROR(Z45/(BP!Z24+BP!Z20-BP!Z6),"")</f>
        <v>-1.0538607654869872E+16</v>
      </c>
      <c r="AA55" s="292">
        <f ca="1">IFERROR(AA45/(BP!AA24+BP!AA20-BP!AA6),"")</f>
        <v>-1.0538606094389048E+16</v>
      </c>
      <c r="AB55" s="292">
        <f ca="1">IFERROR(AB45/(BP!AB24+BP!AB20-BP!AB6),"")</f>
        <v>-1.053860609438904E+16</v>
      </c>
      <c r="AC55" s="292">
        <f ca="1">IFERROR(AC45/(BP!AC24+BP!AC20-BP!AC6),"")</f>
        <v>-1.053860609438904E+16</v>
      </c>
      <c r="AD55" s="292">
        <f ca="1">IFERROR(AD45/(BP!AD24+BP!AD20-BP!AD6),"")</f>
        <v>1711653676592484</v>
      </c>
      <c r="AE55" s="292">
        <f ca="1">IFERROR(AE45/(BP!AE24+BP!AE20-BP!AE6),"")</f>
        <v>-9061903015247604</v>
      </c>
      <c r="AF55" s="292">
        <f ca="1">IFERROR(AF45/(BP!AF24+BP!AF20-BP!AF6),"")</f>
        <v>-3.6527619190528344E+16</v>
      </c>
      <c r="AG55" s="292">
        <f ca="1">IFERROR(AG45/(BP!AG24+BP!AG20-BP!AG6),"")</f>
        <v>-3.6527619190528344E+16</v>
      </c>
      <c r="AH55" s="292">
        <f ca="1">IFERROR(AH45/(BP!AH24+BP!AH20-BP!AH6),"")</f>
        <v>-3.6527615533807544E+16</v>
      </c>
      <c r="AI55" s="292">
        <f ca="1">IFERROR(AI45/(BP!AI24+BP!AI20-BP!AI6),"")</f>
        <v>-3.6527615533807544E+16</v>
      </c>
      <c r="AJ55" s="292">
        <f ca="1">IFERROR(AJ45/(BP!AJ24+BP!AJ20-BP!AJ6),"")</f>
        <v>-3.6527615533807544E+16</v>
      </c>
      <c r="AK55" s="292">
        <f ca="1">IFERROR(AK45/(BP!AK24+BP!AK20-BP!AK6),"")</f>
        <v>9634791434835572</v>
      </c>
      <c r="AL55" s="292">
        <f ca="1">IFERROR(AL45/(BP!AL24+BP!AL20-BP!AL6),"")</f>
        <v>9634791434835576</v>
      </c>
      <c r="AM55" s="292">
        <f ca="1">IFERROR(AM45/(BP!AM24+BP!AM20-BP!AM6),"")</f>
        <v>9634791434835584</v>
      </c>
      <c r="AN55" s="292" t="str">
        <f ca="1">IFERROR(AN45/(BP!AN24+BP!AN20-BP!AN6),"")</f>
        <v/>
      </c>
      <c r="AO55" s="292" t="str">
        <f ca="1">IFERROR(AO45/(BP!AO24+BP!AO20-BP!AO6),"")</f>
        <v/>
      </c>
      <c r="AP55" s="292" t="str">
        <f ca="1">IFERROR(AP45/(BP!AP24+BP!AP20-BP!AP6),"")</f>
        <v/>
      </c>
      <c r="AQ55" s="292" t="str">
        <f ca="1">IFERROR(AQ45/(BP!AQ24+BP!AQ20-BP!AQ6),"")</f>
        <v/>
      </c>
      <c r="AR55" s="293" t="str">
        <f ca="1">IFERROR(AR45/(BP!AR24+BP!AR20-BP!AR6),"")</f>
        <v/>
      </c>
    </row>
    <row r="56" spans="2:44">
      <c r="B56" s="211" t="s">
        <v>253</v>
      </c>
      <c r="C56" s="126"/>
      <c r="D56" s="126"/>
      <c r="E56" s="294">
        <f ca="1">IFERROR((BP!E24+BP!E20)/BP!E26,"")</f>
        <v>0.83564817110158185</v>
      </c>
      <c r="F56" s="294">
        <f ca="1">IFERROR((BP!F24+BP!F20)/BP!F26,"")</f>
        <v>0.52653784734386155</v>
      </c>
      <c r="G56" s="294">
        <f ca="1">IFERROR((BP!G24+BP!G20)/BP!G26,"")</f>
        <v>0.26326892367193078</v>
      </c>
      <c r="H56" s="294">
        <f ca="1">IFERROR((BP!H24+BP!H20)/BP!H26,"")</f>
        <v>0</v>
      </c>
      <c r="I56" s="294">
        <f ca="1">IFERROR((BP!I24+BP!I20)/BP!I26,"")</f>
        <v>0</v>
      </c>
      <c r="J56" s="294">
        <f ca="1">IFERROR((BP!J24+BP!J20)/BP!J26,"")</f>
        <v>0</v>
      </c>
      <c r="K56" s="294">
        <f ca="1">IFERROR((BP!K24+BP!K20)/BP!K26,"")</f>
        <v>0</v>
      </c>
      <c r="L56" s="294">
        <f ca="1">IFERROR((BP!L24+BP!L20)/BP!L26,"")</f>
        <v>0</v>
      </c>
      <c r="M56" s="294">
        <f ca="1">IFERROR((BP!M24+BP!M20)/BP!M26,"")</f>
        <v>0</v>
      </c>
      <c r="N56" s="294">
        <f ca="1">IFERROR((BP!N24+BP!N20)/BP!N26,"")</f>
        <v>0</v>
      </c>
      <c r="O56" s="294">
        <f ca="1">IFERROR((BP!O24+BP!O20)/BP!O26,"")</f>
        <v>0</v>
      </c>
      <c r="P56" s="294">
        <f ca="1">IFERROR((BP!P24+BP!P20)/BP!P26,"")</f>
        <v>0</v>
      </c>
      <c r="Q56" s="294">
        <f ca="1">IFERROR((BP!Q24+BP!Q20)/BP!Q26,"")</f>
        <v>0</v>
      </c>
      <c r="R56" s="294">
        <f ca="1">IFERROR((BP!R24+BP!R20)/BP!R26,"")</f>
        <v>0</v>
      </c>
      <c r="S56" s="294">
        <f ca="1">IFERROR((BP!S24+BP!S20)/BP!S26,"")</f>
        <v>0</v>
      </c>
      <c r="T56" s="294">
        <f ca="1">IFERROR((BP!T24+BP!T20)/BP!T26,"")</f>
        <v>0</v>
      </c>
      <c r="U56" s="294">
        <f ca="1">IFERROR((BP!U24+BP!U20)/BP!U26,"")</f>
        <v>0</v>
      </c>
      <c r="V56" s="294">
        <f ca="1">IFERROR((BP!V24+BP!V20)/BP!V26,"")</f>
        <v>0</v>
      </c>
      <c r="W56" s="294">
        <f ca="1">IFERROR((BP!W24+BP!W20)/BP!W26,"")</f>
        <v>0</v>
      </c>
      <c r="X56" s="294">
        <f ca="1">IFERROR((BP!X24+BP!X20)/BP!X26,"")</f>
        <v>0</v>
      </c>
      <c r="Y56" s="294">
        <f ca="1">IFERROR((BP!Y24+BP!Y20)/BP!Y26,"")</f>
        <v>0</v>
      </c>
      <c r="Z56" s="294">
        <f ca="1">IFERROR((BP!Z24+BP!Z20)/BP!Z26,"")</f>
        <v>0</v>
      </c>
      <c r="AA56" s="294">
        <f ca="1">IFERROR((BP!AA24+BP!AA20)/BP!AA26,"")</f>
        <v>0</v>
      </c>
      <c r="AB56" s="294">
        <f ca="1">IFERROR((BP!AB24+BP!AB20)/BP!AB26,"")</f>
        <v>0</v>
      </c>
      <c r="AC56" s="294">
        <f ca="1">IFERROR((BP!AC24+BP!AC20)/BP!AC26,"")</f>
        <v>0</v>
      </c>
      <c r="AD56" s="294">
        <f ca="1">IFERROR((BP!AD24+BP!AD20)/BP!AD26,"")</f>
        <v>0</v>
      </c>
      <c r="AE56" s="294">
        <f ca="1">IFERROR((BP!AE24+BP!AE20)/BP!AE26,"")</f>
        <v>0</v>
      </c>
      <c r="AF56" s="294">
        <f ca="1">IFERROR((BP!AF24+BP!AF20)/BP!AF26,"")</f>
        <v>0</v>
      </c>
      <c r="AG56" s="294">
        <f ca="1">IFERROR((BP!AG24+BP!AG20)/BP!AG26,"")</f>
        <v>0</v>
      </c>
      <c r="AH56" s="294">
        <f ca="1">IFERROR((BP!AH24+BP!AH20)/BP!AH26,"")</f>
        <v>0</v>
      </c>
      <c r="AI56" s="294">
        <f ca="1">IFERROR((BP!AI24+BP!AI20)/BP!AI26,"")</f>
        <v>0</v>
      </c>
      <c r="AJ56" s="294">
        <f ca="1">IFERROR((BP!AJ24+BP!AJ20)/BP!AJ26,"")</f>
        <v>0</v>
      </c>
      <c r="AK56" s="294">
        <f ca="1">IFERROR((BP!AK24+BP!AK20)/BP!AK26,"")</f>
        <v>0</v>
      </c>
      <c r="AL56" s="294">
        <f ca="1">IFERROR((BP!AL24+BP!AL20)/BP!AL26,"")</f>
        <v>0</v>
      </c>
      <c r="AM56" s="294">
        <f ca="1">IFERROR((BP!AM24+BP!AM20)/BP!AM26,"")</f>
        <v>0</v>
      </c>
      <c r="AN56" s="294" t="str">
        <f ca="1">IFERROR((BP!AN24+BP!AN20)/BP!AN26,"")</f>
        <v/>
      </c>
      <c r="AO56" s="294" t="str">
        <f ca="1">IFERROR((BP!AO24+BP!AO20)/BP!AO26,"")</f>
        <v/>
      </c>
      <c r="AP56" s="294" t="str">
        <f ca="1">IFERROR((BP!AP24+BP!AP20)/BP!AP26,"")</f>
        <v/>
      </c>
      <c r="AQ56" s="294" t="str">
        <f ca="1">IFERROR((BP!AQ24+BP!AQ20)/BP!AQ26,"")</f>
        <v/>
      </c>
      <c r="AR56" s="295" t="str">
        <f ca="1">IFERROR((BP!AR24+BP!AR20)/BP!AR26,"")</f>
        <v/>
      </c>
    </row>
    <row r="57" spans="2:44" s="174" customFormat="1" ht="5.25" customHeight="1">
      <c r="C57" s="183"/>
      <c r="D57" s="184"/>
      <c r="E57" s="185"/>
      <c r="F57" s="185"/>
      <c r="G57" s="185"/>
      <c r="H57" s="185"/>
      <c r="I57" s="185"/>
      <c r="J57" s="185"/>
      <c r="K57" s="185"/>
      <c r="L57" s="185"/>
      <c r="M57" s="185"/>
      <c r="N57" s="185"/>
      <c r="O57" s="185"/>
      <c r="P57" s="185"/>
      <c r="Q57" s="185"/>
      <c r="R57" s="185"/>
      <c r="S57" s="185"/>
      <c r="T57" s="185"/>
      <c r="U57" s="185"/>
      <c r="V57" s="185"/>
      <c r="W57" s="185"/>
      <c r="X57" s="185"/>
      <c r="Y57" s="185"/>
      <c r="Z57" s="185"/>
      <c r="AA57" s="185"/>
      <c r="AB57" s="185"/>
      <c r="AC57" s="185"/>
      <c r="AD57" s="185"/>
      <c r="AE57" s="185"/>
      <c r="AF57" s="185"/>
      <c r="AG57" s="185"/>
      <c r="AH57" s="185"/>
      <c r="AI57" s="185"/>
      <c r="AJ57" s="185"/>
      <c r="AK57" s="185"/>
      <c r="AL57" s="185"/>
      <c r="AM57" s="185"/>
      <c r="AN57" s="185"/>
      <c r="AO57" s="185"/>
      <c r="AP57" s="185"/>
      <c r="AQ57" s="185"/>
      <c r="AR57" s="185"/>
    </row>
    <row r="58" spans="2:44">
      <c r="B58" s="198" t="s">
        <v>248</v>
      </c>
      <c r="C58" s="283"/>
      <c r="D58" s="283"/>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c r="AL58" s="284"/>
      <c r="AM58" s="284"/>
      <c r="AN58" s="284"/>
      <c r="AO58" s="284"/>
      <c r="AP58" s="284"/>
      <c r="AQ58" s="284"/>
      <c r="AR58" s="285"/>
    </row>
    <row r="59" spans="2:44">
      <c r="B59" s="210" t="s">
        <v>249</v>
      </c>
      <c r="E59" s="290">
        <f ca="1">IFERROR(DRE!E43/DRE!E13,"")</f>
        <v>0.30198103989824521</v>
      </c>
      <c r="F59" s="290">
        <f ca="1">IFERROR(DRE!F43/DRE!F13,"")</f>
        <v>0.23620347677073067</v>
      </c>
      <c r="G59" s="290">
        <f ca="1">IFERROR(DRE!G43/DRE!G13,"")</f>
        <v>0.22287752922417992</v>
      </c>
      <c r="H59" s="290">
        <f ca="1">IFERROR(DRE!H43/DRE!H13,"")</f>
        <v>0.22782013832815518</v>
      </c>
      <c r="I59" s="290">
        <f ca="1">IFERROR(DRE!I43/DRE!I13,"")</f>
        <v>0.18539717557499968</v>
      </c>
      <c r="J59" s="290">
        <f ca="1">IFERROR(DRE!J43/DRE!J13,"")</f>
        <v>0.19347730030770727</v>
      </c>
      <c r="K59" s="290">
        <f ca="1">IFERROR(DRE!K43/DRE!K13,"")</f>
        <v>0.19574920635475307</v>
      </c>
      <c r="L59" s="290" t="str">
        <f ca="1">IFERROR(DRE!L43/DRE!L13,"")</f>
        <v/>
      </c>
      <c r="M59" s="290">
        <f ca="1">IFERROR(DRE!M43/DRE!M13,"")</f>
        <v>-147.21199630929812</v>
      </c>
      <c r="N59" s="290">
        <f ca="1">IFERROR(DRE!N43/DRE!N13,"")</f>
        <v>-37.566638187722539</v>
      </c>
      <c r="O59" s="290">
        <f ca="1">IFERROR(DRE!O43/DRE!O13,"")</f>
        <v>-10.53069042437337</v>
      </c>
      <c r="P59" s="290">
        <f ca="1">IFERROR(DRE!P43/DRE!P13,"")</f>
        <v>-6.793517339661852</v>
      </c>
      <c r="Q59" s="290">
        <f ca="1">IFERROR(DRE!Q43/DRE!Q13,"")</f>
        <v>-3.004587181304049</v>
      </c>
      <c r="R59" s="290">
        <f ca="1">IFERROR(DRE!R43/DRE!R13,"")</f>
        <v>-1.7132285433582999</v>
      </c>
      <c r="S59" s="290">
        <f ca="1">IFERROR(DRE!S43/DRE!S13,"")</f>
        <v>-1.0285486001768802</v>
      </c>
      <c r="T59" s="290">
        <f ca="1">IFERROR(DRE!T43/DRE!T13,"")</f>
        <v>-0.84227536131665193</v>
      </c>
      <c r="U59" s="290">
        <f ca="1">IFERROR(DRE!U43/DRE!U13,"")</f>
        <v>-0.68846254193215539</v>
      </c>
      <c r="V59" s="290">
        <f ca="1">IFERROR(DRE!V43/DRE!V13,"")</f>
        <v>-0.66118162521921708</v>
      </c>
      <c r="W59" s="290">
        <f ca="1">IFERROR(DRE!W43/DRE!W13,"")</f>
        <v>-0.26941441408414041</v>
      </c>
      <c r="X59" s="290">
        <f ca="1">IFERROR(DRE!X43/DRE!X13,"")</f>
        <v>-5.7833197560394005E-2</v>
      </c>
      <c r="Y59" s="290">
        <f ca="1">IFERROR(DRE!Y43/DRE!Y13,"")</f>
        <v>0.2726123167841813</v>
      </c>
      <c r="Z59" s="290">
        <f ca="1">IFERROR(DRE!Z43/DRE!Z13,"")</f>
        <v>0.2726123167841813</v>
      </c>
      <c r="AA59" s="290">
        <f ca="1">IFERROR(DRE!AA43/DRE!AA13,"")</f>
        <v>0.27261229352057814</v>
      </c>
      <c r="AB59" s="290">
        <f ca="1">IFERROR(DRE!AB43/DRE!AB13,"")</f>
        <v>0.27261229352057798</v>
      </c>
      <c r="AC59" s="290">
        <f ca="1">IFERROR(DRE!AC43/DRE!AC13,"")</f>
        <v>0.27261229352057798</v>
      </c>
      <c r="AD59" s="290">
        <f ca="1">IFERROR(DRE!AD43/DRE!AD13,"")</f>
        <v>-9.1727355021877829E-2</v>
      </c>
      <c r="AE59" s="290">
        <f ca="1">IFERROR(DRE!AE43/DRE!AE13,"")</f>
        <v>0.26692512334602081</v>
      </c>
      <c r="AF59" s="290">
        <f ca="1">IFERROR(DRE!AF43/DRE!AF13,"")</f>
        <v>0.50088294299180947</v>
      </c>
      <c r="AG59" s="290">
        <f ca="1">IFERROR(DRE!AG43/DRE!AG13,"")</f>
        <v>0.50088294299180947</v>
      </c>
      <c r="AH59" s="290">
        <f ca="1">IFERROR(DRE!AH43/DRE!AH13,"")</f>
        <v>0.50088292849129856</v>
      </c>
      <c r="AI59" s="290">
        <f ca="1">IFERROR(DRE!AI43/DRE!AI13,"")</f>
        <v>0.50088292849129856</v>
      </c>
      <c r="AJ59" s="290">
        <f ca="1">IFERROR(DRE!AJ43/DRE!AJ13,"")</f>
        <v>0.50088292849129856</v>
      </c>
      <c r="AK59" s="290">
        <f ca="1">IFERROR(DRE!AK43/DRE!AK13,"")</f>
        <v>-1.1216948990423186</v>
      </c>
      <c r="AL59" s="290">
        <f ca="1">IFERROR(DRE!AL43/DRE!AL13,"")</f>
        <v>-1.121694899042319</v>
      </c>
      <c r="AM59" s="290">
        <f ca="1">IFERROR(DRE!AM43/DRE!AM13,"")</f>
        <v>-1.1216948990423201</v>
      </c>
      <c r="AN59" s="290" t="str">
        <f ca="1">IFERROR(DRE!AN43/DRE!AN13,"")</f>
        <v/>
      </c>
      <c r="AO59" s="290" t="str">
        <f ca="1">IFERROR(DRE!AO43/DRE!AO13,"")</f>
        <v/>
      </c>
      <c r="AP59" s="290" t="str">
        <f ca="1">IFERROR(DRE!AP43/DRE!AP13,"")</f>
        <v/>
      </c>
      <c r="AQ59" s="290" t="str">
        <f ca="1">IFERROR(DRE!AQ43/DRE!AQ13,"")</f>
        <v/>
      </c>
      <c r="AR59" s="291" t="str">
        <f ca="1">IFERROR(DRE!AR43/DRE!AR13,"")</f>
        <v/>
      </c>
    </row>
    <row r="60" spans="2:44">
      <c r="B60" s="202" t="s">
        <v>250</v>
      </c>
      <c r="C60" s="203"/>
      <c r="D60" s="203"/>
      <c r="E60" s="288">
        <f ca="1">IFERROR(DRE!E51/DRE!E13,"")</f>
        <v>0.27056422952035475</v>
      </c>
      <c r="F60" s="288">
        <f ca="1">IFERROR(DRE!F51/DRE!F13,"")</f>
        <v>0.20333938286463621</v>
      </c>
      <c r="G60" s="288">
        <f ca="1">IFERROR(DRE!G51/DRE!G13,"")</f>
        <v>0.17094792985093069</v>
      </c>
      <c r="H60" s="288">
        <f ca="1">IFERROR(DRE!H51/DRE!H13,"")</f>
        <v>0.17490694941449317</v>
      </c>
      <c r="I60" s="288">
        <f ca="1">IFERROR(DRE!I51/DRE!I13,"")</f>
        <v>0.12950788839632557</v>
      </c>
      <c r="J60" s="288">
        <f ca="1">IFERROR(DRE!J51/DRE!J13,"")</f>
        <v>0.13477243371023284</v>
      </c>
      <c r="K60" s="288">
        <f ca="1">IFERROR(DRE!K51/DRE!K13,"")</f>
        <v>0.13931921572060091</v>
      </c>
      <c r="L60" s="288" t="str">
        <f ca="1">IFERROR(DRE!L51/DRE!L13,"")</f>
        <v/>
      </c>
      <c r="M60" s="288">
        <f ca="1">IFERROR(DRE!M51/DRE!M13,"")</f>
        <v>-168.77415584229072</v>
      </c>
      <c r="N60" s="288">
        <f ca="1">IFERROR(DRE!N51/DRE!N13,"")</f>
        <v>-46.810363184491905</v>
      </c>
      <c r="O60" s="288">
        <f ca="1">IFERROR(DRE!O51/DRE!O13,"")</f>
        <v>-13.494156727657654</v>
      </c>
      <c r="P60" s="288">
        <f ca="1">IFERROR(DRE!P51/DRE!P13,"")</f>
        <v>-8.8418416270511919</v>
      </c>
      <c r="Q60" s="288">
        <f ca="1">IFERROR(DRE!Q51/DRE!Q13,"")</f>
        <v>-3.9934183125327398</v>
      </c>
      <c r="R60" s="288">
        <f ca="1">IFERROR(DRE!R51/DRE!R13,"")</f>
        <v>-2.340154206108835</v>
      </c>
      <c r="S60" s="288">
        <f ca="1">IFERROR(DRE!S51/DRE!S13,"")</f>
        <v>-1.4085117241027123</v>
      </c>
      <c r="T60" s="288">
        <f ca="1">IFERROR(DRE!T51/DRE!T13,"")</f>
        <v>-1.2039900966313548</v>
      </c>
      <c r="U60" s="288">
        <f ca="1">IFERROR(DRE!U51/DRE!U13,"")</f>
        <v>-1.0002571339856761</v>
      </c>
      <c r="V60" s="288">
        <f ca="1">IFERROR(DRE!V51/DRE!V13,"")</f>
        <v>-0.9914635980405051</v>
      </c>
      <c r="W60" s="288">
        <f ca="1">IFERROR(DRE!W51/DRE!W13,"")</f>
        <v>-0.51180077744536345</v>
      </c>
      <c r="X60" s="288">
        <f ca="1">IFERROR(DRE!X51/DRE!X13,"")</f>
        <v>-0.25884578277091763</v>
      </c>
      <c r="Y60" s="288">
        <f ca="1">IFERROR(DRE!Y51/DRE!Y13,"")</f>
        <v>0.15287591680964069</v>
      </c>
      <c r="Z60" s="288">
        <f ca="1">IFERROR(DRE!Z51/DRE!Z13,"")</f>
        <v>0.15215605647375202</v>
      </c>
      <c r="AA60" s="288">
        <f ca="1">IFERROR(DRE!AA51/DRE!AA13,"")</f>
        <v>0.1580043851217432</v>
      </c>
      <c r="AB60" s="288">
        <f ca="1">IFERROR(DRE!AB51/DRE!AB13,"")</f>
        <v>0.15838732987971338</v>
      </c>
      <c r="AC60" s="288">
        <f ca="1">IFERROR(DRE!AC51/DRE!AC13,"")</f>
        <v>0.15875912090686906</v>
      </c>
      <c r="AD60" s="288">
        <f ca="1">IFERROR(DRE!AD51/DRE!AD13,"")</f>
        <v>-0.30563684695593585</v>
      </c>
      <c r="AE60" s="288">
        <f ca="1">IFERROR(DRE!AE51/DRE!AE13,"")</f>
        <v>0.14266587578608811</v>
      </c>
      <c r="AF60" s="288">
        <f ca="1">IFERROR(DRE!AF51/DRE!AF13,"")</f>
        <v>0.42883591508637731</v>
      </c>
      <c r="AG60" s="288">
        <f ca="1">IFERROR(DRE!AG51/DRE!AG13,"")</f>
        <v>0.42893034971129029</v>
      </c>
      <c r="AH60" s="288">
        <f ca="1">IFERROR(DRE!AH51/DRE!AH13,"")</f>
        <v>0.4290220164738312</v>
      </c>
      <c r="AI60" s="288">
        <f ca="1">IFERROR(DRE!AI51/DRE!AI13,"")</f>
        <v>0.43132681064381378</v>
      </c>
      <c r="AJ60" s="288">
        <f ca="1">IFERROR(DRE!AJ51/DRE!AJ13,"")</f>
        <v>0.43031312383952663</v>
      </c>
      <c r="AK60" s="288">
        <f ca="1">IFERROR(DRE!AK51/DRE!AK13,"")</f>
        <v>-1.4972464486120327</v>
      </c>
      <c r="AL60" s="288">
        <f ca="1">IFERROR(DRE!AL51/DRE!AL13,"")</f>
        <v>-1.5398627241488272</v>
      </c>
      <c r="AM60" s="288">
        <f ca="1">IFERROR(DRE!AM51/DRE!AM13,"")</f>
        <v>-1.5381977169628833</v>
      </c>
      <c r="AN60" s="288" t="str">
        <f ca="1">IFERROR(DRE!AN51/DRE!AN13,"")</f>
        <v/>
      </c>
      <c r="AO60" s="288" t="str">
        <f ca="1">IFERROR(DRE!AO51/DRE!AO13,"")</f>
        <v/>
      </c>
      <c r="AP60" s="288" t="str">
        <f ca="1">IFERROR(DRE!AP51/DRE!AP13,"")</f>
        <v/>
      </c>
      <c r="AQ60" s="288" t="str">
        <f ca="1">IFERROR(DRE!AQ51/DRE!AQ13,"")</f>
        <v/>
      </c>
      <c r="AR60" s="289" t="str">
        <f ca="1">IFERROR(DRE!AR51/DRE!AR13,"")</f>
        <v/>
      </c>
    </row>
    <row r="61" spans="2:44">
      <c r="B61" s="210" t="s">
        <v>251</v>
      </c>
      <c r="E61" s="290">
        <f ca="1">IFERROR(DRE!E51/BP!E26,"")</f>
        <v>2.365978579232511</v>
      </c>
      <c r="F61" s="290">
        <f ca="1">IFERROR(DRE!F51/BP!F26,"")</f>
        <v>1.7110928971816726</v>
      </c>
      <c r="G61" s="290">
        <f ca="1">IFERROR(DRE!G51/BP!G26,"")</f>
        <v>1.3455320933748305</v>
      </c>
      <c r="H61" s="290">
        <f ca="1">IFERROR(DRE!H51/BP!H26,"")</f>
        <v>1.3766935580718127</v>
      </c>
      <c r="I61" s="290">
        <f ca="1">IFERROR(DRE!I51/BP!I26,"")</f>
        <v>0.87998921255884333</v>
      </c>
      <c r="J61" s="290">
        <f ca="1">IFERROR(DRE!J51/BP!J26,"")</f>
        <v>0.91576111141868943</v>
      </c>
      <c r="K61" s="290">
        <f ca="1">IFERROR(DRE!K51/BP!K26,"")</f>
        <v>0.94665590223433538</v>
      </c>
      <c r="L61" s="290">
        <f ca="1">IFERROR(DRE!L51/BP!L26,"")</f>
        <v>-1.906571192635248</v>
      </c>
      <c r="M61" s="290">
        <f ca="1">IFERROR(DRE!M51/BP!M26,"")</f>
        <v>-1.3877987727059713</v>
      </c>
      <c r="N61" s="290">
        <f ca="1">IFERROR(DRE!N51/BP!N26,"")</f>
        <v>-1.1637728830209508</v>
      </c>
      <c r="O61" s="290">
        <f ca="1">IFERROR(DRE!O51/BP!O26,"")</f>
        <v>-1.2374527420899533</v>
      </c>
      <c r="P61" s="290">
        <f ca="1">IFERROR(DRE!P51/BP!P26,"")</f>
        <v>-1.6287845699505614</v>
      </c>
      <c r="Q61" s="290">
        <f ca="1">IFERROR(DRE!Q51/BP!Q26,"")</f>
        <v>-2.4263445895159181</v>
      </c>
      <c r="R61" s="290">
        <f ca="1">IFERROR(DRE!R51/BP!R26,"")</f>
        <v>-5.3740111805816522</v>
      </c>
      <c r="S61" s="290">
        <f ca="1">IFERROR(DRE!S51/BP!S26,"")</f>
        <v>17.192962849266245</v>
      </c>
      <c r="T61" s="290">
        <f ca="1">IFERROR(DRE!T51/BP!T26,"")</f>
        <v>3.4745336408633363</v>
      </c>
      <c r="U61" s="290">
        <f ca="1">IFERROR(DRE!U51/BP!U26,"")</f>
        <v>2.3688122005622207</v>
      </c>
      <c r="V61" s="290">
        <f ca="1">IFERROR(DRE!V51/BP!V26,"")</f>
        <v>1.3630919541714022</v>
      </c>
      <c r="W61" s="290">
        <f ca="1">IFERROR(DRE!W51/BP!W26,"")</f>
        <v>0.69630111702319286</v>
      </c>
      <c r="X61" s="290">
        <f ca="1">IFERROR(DRE!X51/BP!X26,"")</f>
        <v>0.33545880422370378</v>
      </c>
      <c r="Y61" s="290">
        <f ca="1">IFERROR(DRE!Y51/BP!Y26,"")</f>
        <v>-0.38183366331969398</v>
      </c>
      <c r="Z61" s="290">
        <f ca="1">IFERROR(DRE!Z51/BP!Z26,"")</f>
        <v>-0.3873969222356124</v>
      </c>
      <c r="AA61" s="290">
        <f ca="1">IFERROR(DRE!AA51/BP!AA26,"")</f>
        <v>-0.4105448780097784</v>
      </c>
      <c r="AB61" s="290">
        <f ca="1">IFERROR(DRE!AB51/BP!AB26,"")</f>
        <v>-0.42018605452549512</v>
      </c>
      <c r="AC61" s="290">
        <f ca="1">IFERROR(DRE!AC51/BP!AC26,"")</f>
        <v>-0.43023248156573235</v>
      </c>
      <c r="AD61" s="290">
        <f ca="1">IFERROR(DRE!AD51/BP!AD26,"")</f>
        <v>0.32727351292308449</v>
      </c>
      <c r="AE61" s="290">
        <f ca="1">IFERROR(DRE!AE51/BP!AE26,"")</f>
        <v>-0.28184849751318752</v>
      </c>
      <c r="AF61" s="290">
        <f ca="1">IFERROR(DRE!AF51/BP!AF26,"")</f>
        <v>-2.0020508421598153</v>
      </c>
      <c r="AG61" s="290">
        <f ca="1">IFERROR(DRE!AG51/BP!AG26,"")</f>
        <v>-2.2252988418117812</v>
      </c>
      <c r="AH61" s="290">
        <f ca="1">IFERROR(DRE!AH51/BP!AH26,"")</f>
        <v>-2.5044964365170723</v>
      </c>
      <c r="AI61" s="290">
        <f ca="1">IFERROR(DRE!AI51/BP!AI26,"")</f>
        <v>-2.8806132731262126</v>
      </c>
      <c r="AJ61" s="290">
        <f ca="1">IFERROR(DRE!AJ51/BP!AJ26,"")</f>
        <v>-3.3560867566016932</v>
      </c>
      <c r="AK61" s="290">
        <f ca="1">IFERROR(DRE!AK51/BP!AK26,"")</f>
        <v>1.1091843359943749</v>
      </c>
      <c r="AL61" s="290">
        <f ca="1">IFERROR(DRE!AL51/BP!AL26,"")</f>
        <v>0.88276319845255191</v>
      </c>
      <c r="AM61" s="290">
        <f ca="1">IFERROR(DRE!AM51/BP!AM26,"")</f>
        <v>0.7197237277758578</v>
      </c>
      <c r="AN61" s="290" t="str">
        <f ca="1">IFERROR(DRE!AN51/BP!AN26,"")</f>
        <v/>
      </c>
      <c r="AO61" s="290" t="str">
        <f ca="1">IFERROR(DRE!AO51/BP!AO26,"")</f>
        <v/>
      </c>
      <c r="AP61" s="290" t="str">
        <f ca="1">IFERROR(DRE!AP51/BP!AP26,"")</f>
        <v/>
      </c>
      <c r="AQ61" s="290" t="str">
        <f ca="1">IFERROR(DRE!AQ51/BP!AQ26,"")</f>
        <v/>
      </c>
      <c r="AR61" s="291" t="str">
        <f ca="1">IFERROR(DRE!AR51/BP!AR26,"")</f>
        <v/>
      </c>
    </row>
    <row r="62" spans="2:44">
      <c r="B62" s="296" t="s">
        <v>254</v>
      </c>
      <c r="C62" s="297"/>
      <c r="D62" s="297"/>
      <c r="E62" s="298">
        <f ca="1">IFERROR(DRE!E13/BP!E4,"")</f>
        <v>1.9560094103948604</v>
      </c>
      <c r="F62" s="298">
        <f ca="1">IFERROR(DRE!F13/BP!F4,"")</f>
        <v>2.3524729458019067</v>
      </c>
      <c r="G62" s="298">
        <f ca="1">IFERROR(DRE!G13/BP!G4,"")</f>
        <v>2.0481572070512661</v>
      </c>
      <c r="H62" s="298">
        <f ca="1">IFERROR(DRE!H13/BP!H4,"")</f>
        <v>1.8183757644853469</v>
      </c>
      <c r="I62" s="298">
        <f ca="1">IFERROR(DRE!I13/BP!I4,"")</f>
        <v>1.4307101999577727</v>
      </c>
      <c r="J62" s="298">
        <f ca="1">IFERROR(DRE!J13/BP!J4,"")</f>
        <v>1.2994089119466268</v>
      </c>
      <c r="K62" s="298">
        <f ca="1">IFERROR(DRE!K13/BP!K4,"")</f>
        <v>1.3447902673683403</v>
      </c>
      <c r="L62" s="298">
        <f ca="1">IFERROR(DRE!L13/BP!L4,"")</f>
        <v>0</v>
      </c>
      <c r="M62" s="298">
        <f ca="1">IFERROR(DRE!M13/BP!M4,"")</f>
        <v>1.7966998256586262E-3</v>
      </c>
      <c r="N62" s="298">
        <f ca="1">IFERROR(DRE!N13/BP!N4,"")</f>
        <v>4.7207488236868716E-3</v>
      </c>
      <c r="O62" s="298">
        <f ca="1">IFERROR(DRE!O13/BP!O4,"")</f>
        <v>1.5155089734674138E-2</v>
      </c>
      <c r="P62" s="298">
        <f ca="1">IFERROR(DRE!P13/BP!P4,"")</f>
        <v>2.3258270055708619E-2</v>
      </c>
      <c r="Q62" s="298">
        <f ca="1">IFERROR(DRE!Q13/BP!Q4,"")</f>
        <v>5.0745209230987465E-2</v>
      </c>
      <c r="R62" s="298">
        <f ca="1">IFERROR(DRE!R13/BP!R4,"")</f>
        <v>8.4604873056651625E-2</v>
      </c>
      <c r="S62" s="298">
        <f ca="1">IFERROR(DRE!S13/BP!S4,"")</f>
        <v>0.13879577125416168</v>
      </c>
      <c r="T62" s="298">
        <f ca="1">IFERROR(DRE!T13/BP!T4,"")</f>
        <v>0.15153701094900596</v>
      </c>
      <c r="U62" s="298">
        <f ca="1">IFERROR(DRE!U13/BP!U4,"")</f>
        <v>0.17759064064987259</v>
      </c>
      <c r="V62" s="298">
        <f ca="1">IFERROR(DRE!V13/BP!V4,"")</f>
        <v>0.18781779492961562</v>
      </c>
      <c r="W62" s="298">
        <f ca="1">IFERROR(DRE!W13/BP!W4,"")</f>
        <v>0.27663005986632544</v>
      </c>
      <c r="X62" s="298">
        <f ca="1">IFERROR(DRE!X13/BP!X4,"")</f>
        <v>0.359789493346581</v>
      </c>
      <c r="Y62" s="298">
        <f ca="1">IFERROR(DRE!Y13/BP!Y4,"")</f>
        <v>0.70140290895668522</v>
      </c>
      <c r="Z62" s="298">
        <f ca="1">IFERROR(DRE!Z13/BP!Z4,"")</f>
        <v>0.75088395102428052</v>
      </c>
      <c r="AA62" s="298">
        <f ca="1">IFERROR(DRE!AA13/BP!AA4,"")</f>
        <v>0.80407713010741821</v>
      </c>
      <c r="AB62" s="298">
        <f ca="1">IFERROR(DRE!AB13/BP!AB4,"")</f>
        <v>0.8650947673337559</v>
      </c>
      <c r="AC62" s="298">
        <f ca="1">IFERROR(DRE!AC13/BP!AC4,"")</f>
        <v>0.8924542679925429</v>
      </c>
      <c r="AD62" s="298">
        <f ca="1">IFERROR(DRE!AD13/BP!AD4,"")</f>
        <v>0.47173223488485599</v>
      </c>
      <c r="AE62" s="298">
        <f ca="1">IFERROR(DRE!AE13/BP!AE4,"")</f>
        <v>0.92069111717568231</v>
      </c>
      <c r="AF62" s="298">
        <f ca="1">IFERROR(DRE!AF13/BP!AF4,"")</f>
        <v>2.0586041322965842</v>
      </c>
      <c r="AG62" s="298">
        <f ca="1">IFERROR(DRE!AG13/BP!AG4,"")</f>
        <v>2.2579201247415139</v>
      </c>
      <c r="AH62" s="298">
        <f ca="1">IFERROR(DRE!AH13/BP!AH4,"")</f>
        <v>2.4993964921224032</v>
      </c>
      <c r="AI62" s="298">
        <f ca="1">IFERROR(DRE!AI13/BP!AI4,"")</f>
        <v>2.6672625344804262</v>
      </c>
      <c r="AJ62" s="298">
        <f ca="1">IFERROR(DRE!AJ13/BP!AJ4,"")</f>
        <v>2.9992343681808742</v>
      </c>
      <c r="AK62" s="298">
        <f ca="1">IFERROR(DRE!AK13/BP!AK4,"")</f>
        <v>0.41865332732471938</v>
      </c>
      <c r="AL62" s="298">
        <f ca="1">IFERROR(DRE!AL13/BP!AL4,"")</f>
        <v>0.50147759434438044</v>
      </c>
      <c r="AM62" s="298">
        <f ca="1">IFERROR(DRE!AM13/BP!AM4,"")</f>
        <v>0.62450510097297585</v>
      </c>
      <c r="AN62" s="298" t="str">
        <f ca="1">IFERROR(DRE!AN13/BP!AN4,"")</f>
        <v/>
      </c>
      <c r="AO62" s="298" t="str">
        <f ca="1">IFERROR(DRE!AO13/BP!AO4,"")</f>
        <v/>
      </c>
      <c r="AP62" s="298" t="str">
        <f ca="1">IFERROR(DRE!AP13/BP!AP4,"")</f>
        <v/>
      </c>
      <c r="AQ62" s="298" t="str">
        <f ca="1">IFERROR(DRE!AQ13/BP!AQ4,"")</f>
        <v/>
      </c>
      <c r="AR62" s="299" t="str">
        <f ca="1">IFERROR(DRE!AR13/BP!AR4,"")</f>
        <v/>
      </c>
    </row>
    <row r="66" spans="2:45" ht="21" customHeight="1">
      <c r="B66" s="220" t="str">
        <f>B1</f>
        <v>CENÁRIO ANALISADO: FLONA IRATI</v>
      </c>
      <c r="C66" s="68"/>
      <c r="D66" s="68"/>
      <c r="E66" s="67"/>
      <c r="F66" s="67"/>
      <c r="G66" s="67"/>
      <c r="H66" s="67"/>
      <c r="I66" s="67"/>
      <c r="J66" s="67"/>
      <c r="K66" s="67"/>
      <c r="L66" s="69" t="str">
        <f>L$1</f>
        <v>Valores em moeda constante (R$ 1.000/Dez21)</v>
      </c>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row>
    <row r="67" spans="2:45" s="70" customFormat="1" ht="21" customHeight="1">
      <c r="B67" s="69" t="s">
        <v>203</v>
      </c>
      <c r="C67" s="71"/>
      <c r="D67" s="72" t="s">
        <v>1133</v>
      </c>
      <c r="E67" s="72">
        <f>E$2</f>
        <v>1</v>
      </c>
      <c r="F67" s="72">
        <f t="shared" ref="F67:AS67" si="28">F$2</f>
        <v>2</v>
      </c>
      <c r="G67" s="72">
        <f t="shared" si="28"/>
        <v>3</v>
      </c>
      <c r="H67" s="72">
        <f t="shared" si="28"/>
        <v>4</v>
      </c>
      <c r="I67" s="72">
        <f t="shared" si="28"/>
        <v>5</v>
      </c>
      <c r="J67" s="72">
        <f t="shared" si="28"/>
        <v>6</v>
      </c>
      <c r="K67" s="72">
        <f t="shared" si="28"/>
        <v>7</v>
      </c>
      <c r="L67" s="72">
        <f t="shared" si="28"/>
        <v>8</v>
      </c>
      <c r="M67" s="72">
        <f t="shared" si="28"/>
        <v>9</v>
      </c>
      <c r="N67" s="72">
        <f t="shared" si="28"/>
        <v>10</v>
      </c>
      <c r="O67" s="72">
        <f t="shared" si="28"/>
        <v>11</v>
      </c>
      <c r="P67" s="72">
        <f t="shared" si="28"/>
        <v>12</v>
      </c>
      <c r="Q67" s="72">
        <f t="shared" si="28"/>
        <v>13</v>
      </c>
      <c r="R67" s="72">
        <f t="shared" si="28"/>
        <v>14</v>
      </c>
      <c r="S67" s="72">
        <f t="shared" si="28"/>
        <v>15</v>
      </c>
      <c r="T67" s="72">
        <f t="shared" si="28"/>
        <v>16</v>
      </c>
      <c r="U67" s="72">
        <f t="shared" si="28"/>
        <v>17</v>
      </c>
      <c r="V67" s="72">
        <f t="shared" si="28"/>
        <v>18</v>
      </c>
      <c r="W67" s="72">
        <f t="shared" si="28"/>
        <v>19</v>
      </c>
      <c r="X67" s="72">
        <f t="shared" si="28"/>
        <v>20</v>
      </c>
      <c r="Y67" s="72">
        <f t="shared" si="28"/>
        <v>21</v>
      </c>
      <c r="Z67" s="72">
        <f t="shared" si="28"/>
        <v>22</v>
      </c>
      <c r="AA67" s="72">
        <f t="shared" si="28"/>
        <v>23</v>
      </c>
      <c r="AB67" s="72">
        <f t="shared" si="28"/>
        <v>24</v>
      </c>
      <c r="AC67" s="72">
        <f t="shared" si="28"/>
        <v>25</v>
      </c>
      <c r="AD67" s="72">
        <f t="shared" si="28"/>
        <v>26</v>
      </c>
      <c r="AE67" s="72">
        <f t="shared" si="28"/>
        <v>27</v>
      </c>
      <c r="AF67" s="72">
        <f t="shared" si="28"/>
        <v>28</v>
      </c>
      <c r="AG67" s="72">
        <f t="shared" si="28"/>
        <v>29</v>
      </c>
      <c r="AH67" s="72">
        <f t="shared" si="28"/>
        <v>30</v>
      </c>
      <c r="AI67" s="72">
        <f t="shared" si="28"/>
        <v>31</v>
      </c>
      <c r="AJ67" s="72">
        <f t="shared" si="28"/>
        <v>32</v>
      </c>
      <c r="AK67" s="72">
        <f t="shared" si="28"/>
        <v>33</v>
      </c>
      <c r="AL67" s="72">
        <f t="shared" si="28"/>
        <v>34</v>
      </c>
      <c r="AM67" s="72">
        <f t="shared" si="28"/>
        <v>35</v>
      </c>
      <c r="AN67" s="72">
        <f t="shared" si="28"/>
        <v>36</v>
      </c>
      <c r="AO67" s="72">
        <f t="shared" si="28"/>
        <v>37</v>
      </c>
      <c r="AP67" s="72">
        <f t="shared" si="28"/>
        <v>38</v>
      </c>
      <c r="AQ67" s="72">
        <f t="shared" si="28"/>
        <v>39</v>
      </c>
      <c r="AR67" s="72">
        <f t="shared" si="28"/>
        <v>40</v>
      </c>
      <c r="AS67" s="72" t="str">
        <f t="shared" si="28"/>
        <v>TOTAL</v>
      </c>
    </row>
    <row r="68" spans="2:45">
      <c r="B68" s="70"/>
      <c r="C68" s="74"/>
      <c r="D68" s="74"/>
    </row>
    <row r="69" spans="2:45" ht="18" customHeight="1">
      <c r="B69" s="187" t="s">
        <v>152</v>
      </c>
      <c r="C69" s="188"/>
      <c r="D69" s="190">
        <f>DRE!D43</f>
        <v>-1917.896002446555</v>
      </c>
      <c r="E69" s="190">
        <f ca="1">DRE!E43</f>
        <v>5849.3105043530904</v>
      </c>
      <c r="F69" s="190">
        <f ca="1">DRE!F43</f>
        <v>4658.2796647445539</v>
      </c>
      <c r="G69" s="190">
        <f ca="1">DRE!G43</f>
        <v>4111.3427553796428</v>
      </c>
      <c r="H69" s="190">
        <f ca="1">DRE!H43</f>
        <v>4202.5173130079384</v>
      </c>
      <c r="I69" s="190">
        <f ca="1">DRE!I43</f>
        <v>2952.3743575875524</v>
      </c>
      <c r="J69" s="190">
        <f ca="1">DRE!J43</f>
        <v>3081.0470463325018</v>
      </c>
      <c r="K69" s="190">
        <f ca="1">DRE!K43</f>
        <v>3117.2262229318385</v>
      </c>
      <c r="L69" s="190">
        <f ca="1">DRE!L43</f>
        <v>-4186.472136058871</v>
      </c>
      <c r="M69" s="190">
        <f ca="1">DRE!M43</f>
        <v>-2793.6412218092119</v>
      </c>
      <c r="N69" s="190">
        <f ca="1">DRE!N43</f>
        <v>-1795.2016928009439</v>
      </c>
      <c r="O69" s="190">
        <f ca="1">DRE!O43</f>
        <v>-1566.6773827553525</v>
      </c>
      <c r="P69" s="190">
        <f ca="1">DRE!P43</f>
        <v>-1481.7840232242183</v>
      </c>
      <c r="Q69" s="190">
        <f ca="1">DRE!Q43</f>
        <v>-1364.579722329926</v>
      </c>
      <c r="R69" s="190">
        <f ca="1">DRE!R43</f>
        <v>-1235.8657502392712</v>
      </c>
      <c r="S69" s="190">
        <f ca="1">DRE!S43</f>
        <v>-1162.2455278985942</v>
      </c>
      <c r="T69" s="190">
        <f ca="1">DRE!T43</f>
        <v>-997.82451088984681</v>
      </c>
      <c r="U69" s="190">
        <f ca="1">DRE!U43</f>
        <v>-936.72434484119162</v>
      </c>
      <c r="V69" s="190">
        <f ca="1">DRE!V43</f>
        <v>-899.6058419770045</v>
      </c>
      <c r="W69" s="190">
        <f ca="1">DRE!W43</f>
        <v>-510.72502934291424</v>
      </c>
      <c r="X69" s="190">
        <f ca="1">DRE!X43</f>
        <v>-134.4006510919653</v>
      </c>
      <c r="Y69" s="190">
        <f ca="1">DRE!Y43</f>
        <v>1198.1009782709716</v>
      </c>
      <c r="Z69" s="190">
        <f ca="1">DRE!Z43</f>
        <v>1198.1009782709716</v>
      </c>
      <c r="AA69" s="190">
        <f ca="1">DRE!AA43</f>
        <v>1198.1008008648414</v>
      </c>
      <c r="AB69" s="190">
        <f ca="1">DRE!AB43</f>
        <v>1198.1008008648405</v>
      </c>
      <c r="AC69" s="190">
        <f ca="1">DRE!AC43</f>
        <v>1198.1008008648405</v>
      </c>
      <c r="AD69" s="190">
        <f ca="1">DRE!AD43</f>
        <v>-194.59249376637717</v>
      </c>
      <c r="AE69" s="190">
        <f ca="1">DRE!AE43</f>
        <v>1030.2190975434773</v>
      </c>
      <c r="AF69" s="190">
        <f ca="1">DRE!AF43</f>
        <v>4152.7095152705833</v>
      </c>
      <c r="AG69" s="190">
        <f ca="1">DRE!AG43</f>
        <v>4152.7095152705833</v>
      </c>
      <c r="AH69" s="190">
        <f ca="1">DRE!AH43</f>
        <v>4152.7090995495591</v>
      </c>
      <c r="AI69" s="190">
        <f ca="1">DRE!AI43</f>
        <v>4152.7090995495591</v>
      </c>
      <c r="AJ69" s="190">
        <f ca="1">DRE!AJ43</f>
        <v>4152.7090995495591</v>
      </c>
      <c r="AK69" s="190">
        <f ca="1">DRE!AK43</f>
        <v>-1095.3489703337677</v>
      </c>
      <c r="AL69" s="190">
        <f ca="1">DRE!AL43</f>
        <v>-1095.3489703337682</v>
      </c>
      <c r="AM69" s="190">
        <f ca="1">DRE!AM43</f>
        <v>-1095.3489703337691</v>
      </c>
      <c r="AN69" s="190">
        <f ca="1">DRE!AN43</f>
        <v>0</v>
      </c>
      <c r="AO69" s="190">
        <f ca="1">DRE!AO43</f>
        <v>0</v>
      </c>
      <c r="AP69" s="190">
        <f ca="1">DRE!AP43</f>
        <v>0</v>
      </c>
      <c r="AQ69" s="190">
        <f ca="1">DRE!AQ43</f>
        <v>0</v>
      </c>
      <c r="AR69" s="190">
        <f ca="1">DRE!AR43</f>
        <v>0</v>
      </c>
      <c r="AS69" s="190">
        <f t="shared" ref="AS69:AS82" ca="1" si="29">SUM(D69:AR69)</f>
        <v>31292.08440773336</v>
      </c>
    </row>
    <row r="70" spans="2:45">
      <c r="B70" s="300" t="s">
        <v>185</v>
      </c>
      <c r="D70" s="162">
        <f t="shared" ref="D70:AR70" si="30">D6</f>
        <v>0</v>
      </c>
      <c r="E70" s="162">
        <f t="shared" si="30"/>
        <v>42.857142857142854</v>
      </c>
      <c r="F70" s="162">
        <f t="shared" si="30"/>
        <v>232.80277419141117</v>
      </c>
      <c r="G70" s="162">
        <f t="shared" si="30"/>
        <v>320.48935807064879</v>
      </c>
      <c r="H70" s="162">
        <f t="shared" si="30"/>
        <v>361.88688168132444</v>
      </c>
      <c r="I70" s="162">
        <f t="shared" si="30"/>
        <v>404.95604021345548</v>
      </c>
      <c r="J70" s="162">
        <f t="shared" si="30"/>
        <v>449.79299337650161</v>
      </c>
      <c r="K70" s="162">
        <f t="shared" si="30"/>
        <v>413.56652207253148</v>
      </c>
      <c r="L70" s="162">
        <f t="shared" si="30"/>
        <v>411.11552347068323</v>
      </c>
      <c r="M70" s="162">
        <f t="shared" si="30"/>
        <v>408.73591317762663</v>
      </c>
      <c r="N70" s="162">
        <f t="shared" si="30"/>
        <v>440.60023466313032</v>
      </c>
      <c r="O70" s="162">
        <f t="shared" si="30"/>
        <v>437.36184637417722</v>
      </c>
      <c r="P70" s="162">
        <f t="shared" si="30"/>
        <v>441.61360342826009</v>
      </c>
      <c r="Q70" s="162">
        <f t="shared" si="30"/>
        <v>438.34569954420613</v>
      </c>
      <c r="R70" s="162">
        <f t="shared" si="30"/>
        <v>435.17297732667794</v>
      </c>
      <c r="S70" s="162">
        <f t="shared" si="30"/>
        <v>402.61333471481254</v>
      </c>
      <c r="T70" s="162">
        <f t="shared" si="30"/>
        <v>400.4813609874609</v>
      </c>
      <c r="U70" s="162">
        <f t="shared" si="30"/>
        <v>392.03178138931895</v>
      </c>
      <c r="V70" s="162">
        <f t="shared" si="30"/>
        <v>417.18577101512352</v>
      </c>
      <c r="W70" s="162">
        <f t="shared" si="30"/>
        <v>414.62935739552984</v>
      </c>
      <c r="X70" s="162">
        <f t="shared" si="30"/>
        <v>412.14740242505047</v>
      </c>
      <c r="Y70" s="162">
        <f t="shared" si="30"/>
        <v>409.73773740516765</v>
      </c>
      <c r="Z70" s="162">
        <f t="shared" si="30"/>
        <v>412.90144395672996</v>
      </c>
      <c r="AA70" s="162">
        <f t="shared" si="30"/>
        <v>387.19856141296191</v>
      </c>
      <c r="AB70" s="162">
        <f t="shared" si="30"/>
        <v>385.51556166527581</v>
      </c>
      <c r="AC70" s="162">
        <f t="shared" si="30"/>
        <v>383.8815813277165</v>
      </c>
      <c r="AD70" s="162">
        <f t="shared" si="30"/>
        <v>403.59168770292229</v>
      </c>
      <c r="AE70" s="162">
        <f t="shared" si="30"/>
        <v>380.21021153983429</v>
      </c>
      <c r="AF70" s="162">
        <f t="shared" si="30"/>
        <v>356.29639177016975</v>
      </c>
      <c r="AG70" s="162">
        <f t="shared" si="30"/>
        <v>355.51345521596306</v>
      </c>
      <c r="AH70" s="162">
        <f t="shared" si="30"/>
        <v>354.75332263906336</v>
      </c>
      <c r="AI70" s="162">
        <f t="shared" si="30"/>
        <v>335.64478613712146</v>
      </c>
      <c r="AJ70" s="162">
        <f t="shared" si="30"/>
        <v>344.04903826233607</v>
      </c>
      <c r="AK70" s="162">
        <f t="shared" si="30"/>
        <v>343.62282074233815</v>
      </c>
      <c r="AL70" s="162">
        <f t="shared" si="30"/>
        <v>385.23814195717273</v>
      </c>
      <c r="AM70" s="162">
        <f t="shared" si="30"/>
        <v>383.61224180528637</v>
      </c>
      <c r="AN70" s="162">
        <f t="shared" si="30"/>
        <v>0</v>
      </c>
      <c r="AO70" s="162">
        <f t="shared" si="30"/>
        <v>0</v>
      </c>
      <c r="AP70" s="162">
        <f t="shared" si="30"/>
        <v>0</v>
      </c>
      <c r="AQ70" s="162">
        <f t="shared" si="30"/>
        <v>0</v>
      </c>
      <c r="AR70" s="162">
        <f t="shared" si="30"/>
        <v>0</v>
      </c>
      <c r="AS70" s="191">
        <f t="shared" si="29"/>
        <v>13300.153501915131</v>
      </c>
    </row>
    <row r="71" spans="2:45" s="174" customFormat="1" ht="5.25" customHeight="1">
      <c r="C71" s="183"/>
      <c r="D71" s="185"/>
      <c r="E71" s="185"/>
      <c r="F71" s="185"/>
      <c r="G71" s="185"/>
      <c r="H71" s="185"/>
      <c r="I71" s="185"/>
      <c r="J71" s="185"/>
      <c r="K71" s="185"/>
      <c r="L71" s="185"/>
      <c r="M71" s="185"/>
      <c r="N71" s="185"/>
      <c r="O71" s="185"/>
      <c r="P71" s="185"/>
      <c r="Q71" s="185"/>
      <c r="R71" s="185"/>
      <c r="S71" s="185"/>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c r="AQ71" s="185"/>
      <c r="AR71" s="185"/>
      <c r="AS71" s="191">
        <f t="shared" si="29"/>
        <v>0</v>
      </c>
    </row>
    <row r="72" spans="2:45">
      <c r="B72" s="300" t="s">
        <v>186</v>
      </c>
      <c r="D72" s="162">
        <f>SUM(D69:D70)</f>
        <v>-1917.896002446555</v>
      </c>
      <c r="E72" s="162">
        <f t="shared" ref="E72:AR72" ca="1" si="31">SUM(E69:E70)</f>
        <v>5892.1676472102336</v>
      </c>
      <c r="F72" s="162">
        <f t="shared" ca="1" si="31"/>
        <v>4891.082438935965</v>
      </c>
      <c r="G72" s="162">
        <f t="shared" ca="1" si="31"/>
        <v>4431.8321134502912</v>
      </c>
      <c r="H72" s="162">
        <f t="shared" ca="1" si="31"/>
        <v>4564.404194689263</v>
      </c>
      <c r="I72" s="162">
        <f t="shared" ca="1" si="31"/>
        <v>3357.3303978010081</v>
      </c>
      <c r="J72" s="162">
        <f t="shared" ca="1" si="31"/>
        <v>3530.8400397090036</v>
      </c>
      <c r="K72" s="162">
        <f t="shared" ca="1" si="31"/>
        <v>3530.7927450043699</v>
      </c>
      <c r="L72" s="162">
        <f t="shared" ca="1" si="31"/>
        <v>-3775.356612588188</v>
      </c>
      <c r="M72" s="162">
        <f t="shared" ca="1" si="31"/>
        <v>-2384.9053086315853</v>
      </c>
      <c r="N72" s="162">
        <f t="shared" ca="1" si="31"/>
        <v>-1354.6014581378136</v>
      </c>
      <c r="O72" s="162">
        <f t="shared" ca="1" si="31"/>
        <v>-1129.3155363811752</v>
      </c>
      <c r="P72" s="162">
        <f t="shared" ca="1" si="31"/>
        <v>-1040.1704197959582</v>
      </c>
      <c r="Q72" s="162">
        <f t="shared" ca="1" si="31"/>
        <v>-926.23402278571984</v>
      </c>
      <c r="R72" s="162">
        <f t="shared" ca="1" si="31"/>
        <v>-800.69277291259323</v>
      </c>
      <c r="S72" s="162">
        <f t="shared" ca="1" si="31"/>
        <v>-759.63219318378174</v>
      </c>
      <c r="T72" s="162">
        <f t="shared" ca="1" si="31"/>
        <v>-597.3431499023859</v>
      </c>
      <c r="U72" s="162">
        <f t="shared" ca="1" si="31"/>
        <v>-544.69256345187273</v>
      </c>
      <c r="V72" s="162">
        <f t="shared" ca="1" si="31"/>
        <v>-482.42007096188098</v>
      </c>
      <c r="W72" s="162">
        <f t="shared" ca="1" si="31"/>
        <v>-96.095671947384403</v>
      </c>
      <c r="X72" s="162">
        <f t="shared" ca="1" si="31"/>
        <v>277.74675133308517</v>
      </c>
      <c r="Y72" s="162">
        <f t="shared" ca="1" si="31"/>
        <v>1607.8387156761391</v>
      </c>
      <c r="Z72" s="162">
        <f t="shared" ca="1" si="31"/>
        <v>1611.0024222277016</v>
      </c>
      <c r="AA72" s="162">
        <f t="shared" ca="1" si="31"/>
        <v>1585.2993622778033</v>
      </c>
      <c r="AB72" s="162">
        <f t="shared" ca="1" si="31"/>
        <v>1583.6163625301162</v>
      </c>
      <c r="AC72" s="162">
        <f t="shared" ca="1" si="31"/>
        <v>1581.982382192557</v>
      </c>
      <c r="AD72" s="162">
        <f t="shared" ca="1" si="31"/>
        <v>208.99919393654511</v>
      </c>
      <c r="AE72" s="162">
        <f t="shared" ca="1" si="31"/>
        <v>1410.4293090833116</v>
      </c>
      <c r="AF72" s="162">
        <f t="shared" ca="1" si="31"/>
        <v>4509.0059070407533</v>
      </c>
      <c r="AG72" s="162">
        <f t="shared" ca="1" si="31"/>
        <v>4508.2229704865467</v>
      </c>
      <c r="AH72" s="162">
        <f t="shared" ca="1" si="31"/>
        <v>4507.4624221886224</v>
      </c>
      <c r="AI72" s="162">
        <f t="shared" ca="1" si="31"/>
        <v>4488.3538856866808</v>
      </c>
      <c r="AJ72" s="162">
        <f t="shared" ca="1" si="31"/>
        <v>4496.7581378118948</v>
      </c>
      <c r="AK72" s="162">
        <f t="shared" ca="1" si="31"/>
        <v>-751.72614959142959</v>
      </c>
      <c r="AL72" s="162">
        <f t="shared" ca="1" si="31"/>
        <v>-710.11082837659546</v>
      </c>
      <c r="AM72" s="162">
        <f t="shared" ca="1" si="31"/>
        <v>-711.73672852848267</v>
      </c>
      <c r="AN72" s="162">
        <f t="shared" ca="1" si="31"/>
        <v>0</v>
      </c>
      <c r="AO72" s="162">
        <f t="shared" ca="1" si="31"/>
        <v>0</v>
      </c>
      <c r="AP72" s="162">
        <f t="shared" ca="1" si="31"/>
        <v>0</v>
      </c>
      <c r="AQ72" s="162">
        <f t="shared" ca="1" si="31"/>
        <v>0</v>
      </c>
      <c r="AR72" s="162">
        <f t="shared" ca="1" si="31"/>
        <v>0</v>
      </c>
      <c r="AS72" s="191">
        <f t="shared" ca="1" si="29"/>
        <v>44592.23790964848</v>
      </c>
    </row>
    <row r="73" spans="2:45">
      <c r="B73" s="300" t="s">
        <v>187</v>
      </c>
      <c r="D73" s="162">
        <f>-SUM(DRE!D146:D147)</f>
        <v>0</v>
      </c>
      <c r="E73" s="162">
        <f ca="1">-SUM(DRE!E146:E147)</f>
        <v>-565.67999913887559</v>
      </c>
      <c r="F73" s="162">
        <f ca="1">-SUM(DRE!F146:F147)</f>
        <v>-565.67999913887559</v>
      </c>
      <c r="G73" s="162">
        <f ca="1">-SUM(DRE!G146:G147)</f>
        <v>-565.67999913887547</v>
      </c>
      <c r="H73" s="162">
        <f ca="1">-SUM(DRE!H146:H147)</f>
        <v>-565.67999913887547</v>
      </c>
      <c r="I73" s="162">
        <f ca="1">-SUM(DRE!I146:I147)</f>
        <v>-485.05804882757946</v>
      </c>
      <c r="J73" s="162">
        <f ca="1">-SUM(DRE!J146:J147)</f>
        <v>-485.05804882757934</v>
      </c>
      <c r="K73" s="162">
        <f ca="1">-SUM(DRE!K146:K147)</f>
        <v>-485.05804882757934</v>
      </c>
      <c r="L73" s="162">
        <f ca="1">-SUM(DRE!L146:L147)</f>
        <v>0</v>
      </c>
      <c r="M73" s="162">
        <f ca="1">-SUM(DRE!M146:M147)</f>
        <v>-0.44906639451722097</v>
      </c>
      <c r="N73" s="162">
        <f ca="1">-SUM(DRE!N146:N147)</f>
        <v>-1.1308214687466527</v>
      </c>
      <c r="O73" s="162">
        <f ca="1">-SUM(DRE!O146:O147)</f>
        <v>-3.5205122190741651</v>
      </c>
      <c r="P73" s="162">
        <f ca="1">-SUM(DRE!P146:P147)</f>
        <v>-5.1614692893332581</v>
      </c>
      <c r="Q73" s="162">
        <f ca="1">-SUM(DRE!Q146:Q147)</f>
        <v>-10.747247027440302</v>
      </c>
      <c r="R73" s="162">
        <f ca="1">-SUM(DRE!R146:R147)</f>
        <v>-17.070220198314551</v>
      </c>
      <c r="S73" s="162">
        <f ca="1">-SUM(DRE!S146:S147)</f>
        <v>-26.739679302447833</v>
      </c>
      <c r="T73" s="162">
        <f ca="1">-SUM(DRE!T146:T147)</f>
        <v>-28.033879305023078</v>
      </c>
      <c r="U73" s="162">
        <f ca="1">-SUM(DRE!U146:U147)</f>
        <v>-32.196941565869025</v>
      </c>
      <c r="V73" s="162">
        <f ca="1">-SUM(DRE!V146:V147)</f>
        <v>-32.196941565869025</v>
      </c>
      <c r="W73" s="162">
        <f ca="1">-SUM(DRE!W146:W147)</f>
        <v>-44.858984981435171</v>
      </c>
      <c r="X73" s="162">
        <f ca="1">-SUM(DRE!X146:X147)</f>
        <v>-54.99298526942296</v>
      </c>
      <c r="Y73" s="162">
        <f ca="1">-SUM(DRE!Y146:Y147)</f>
        <v>-116.49049628726428</v>
      </c>
      <c r="Z73" s="162">
        <f ca="1">-SUM(DRE!Z146:Z147)</f>
        <v>-116.49049628726428</v>
      </c>
      <c r="AA73" s="162">
        <f ca="1">-SUM(DRE!AA146:AA147)</f>
        <v>-116.49048747332222</v>
      </c>
      <c r="AB73" s="162">
        <f ca="1">-SUM(DRE!AB146:AB147)</f>
        <v>-116.4904874733222</v>
      </c>
      <c r="AC73" s="162">
        <f ca="1">-SUM(DRE!AC146:AC147)</f>
        <v>-116.4904874733222</v>
      </c>
      <c r="AD73" s="162">
        <f ca="1">-SUM(DRE!AD146:AD147)</f>
        <v>-50.200765658663201</v>
      </c>
      <c r="AE73" s="162">
        <f ca="1">-SUM(DRE!AE146:AE147)</f>
        <v>-99.378402217881415</v>
      </c>
      <c r="AF73" s="162">
        <f ca="1">-SUM(DRE!AF146:AF147)</f>
        <v>-241.02955537182703</v>
      </c>
      <c r="AG73" s="162">
        <f ca="1">-SUM(DRE!AG146:AG147)</f>
        <v>-241.02955537182703</v>
      </c>
      <c r="AH73" s="162">
        <f ca="1">-SUM(DRE!AH146:AH147)</f>
        <v>-241.02953651272591</v>
      </c>
      <c r="AI73" s="162">
        <f ca="1">-SUM(DRE!AI146:AI147)</f>
        <v>-241.02953651272588</v>
      </c>
      <c r="AJ73" s="162">
        <f ca="1">-SUM(DRE!AJ146:AJ147)</f>
        <v>-241.02953651272588</v>
      </c>
      <c r="AK73" s="162">
        <f ca="1">-SUM(DRE!AK146:AK147)</f>
        <v>-23.107921707902555</v>
      </c>
      <c r="AL73" s="162">
        <f ca="1">-SUM(DRE!AL146:AL147)</f>
        <v>-23.107921707902555</v>
      </c>
      <c r="AM73" s="162">
        <f ca="1">-SUM(DRE!AM146:AM147)</f>
        <v>-23.107921707902555</v>
      </c>
      <c r="AN73" s="162">
        <f ca="1">-SUM(DRE!AN146:AN147)</f>
        <v>0</v>
      </c>
      <c r="AO73" s="162">
        <f ca="1">-SUM(DRE!AO146:AO147)</f>
        <v>0</v>
      </c>
      <c r="AP73" s="162">
        <f ca="1">-SUM(DRE!AP146:AP147)</f>
        <v>0</v>
      </c>
      <c r="AQ73" s="162">
        <f ca="1">-SUM(DRE!AQ146:AQ147)</f>
        <v>0</v>
      </c>
      <c r="AR73" s="162">
        <f ca="1">-SUM(DRE!AR146:AR147)</f>
        <v>0</v>
      </c>
      <c r="AS73" s="191">
        <f t="shared" ca="1" si="29"/>
        <v>-5981.4959999023104</v>
      </c>
    </row>
    <row r="74" spans="2:45" s="174" customFormat="1" ht="5.25" customHeight="1">
      <c r="C74" s="183"/>
      <c r="D74" s="185"/>
      <c r="E74" s="185"/>
      <c r="F74" s="185"/>
      <c r="G74" s="185"/>
      <c r="H74" s="185"/>
      <c r="I74" s="185"/>
      <c r="J74" s="185"/>
      <c r="K74" s="185"/>
      <c r="L74" s="185"/>
      <c r="M74" s="185"/>
      <c r="N74" s="185"/>
      <c r="O74" s="185"/>
      <c r="P74" s="185"/>
      <c r="Q74" s="185"/>
      <c r="R74" s="185"/>
      <c r="S74" s="185"/>
      <c r="T74" s="185"/>
      <c r="U74" s="185"/>
      <c r="V74" s="185"/>
      <c r="W74" s="185"/>
      <c r="X74" s="185"/>
      <c r="Y74" s="185"/>
      <c r="Z74" s="185"/>
      <c r="AA74" s="185"/>
      <c r="AB74" s="185"/>
      <c r="AC74" s="185"/>
      <c r="AD74" s="185"/>
      <c r="AE74" s="185"/>
      <c r="AF74" s="185"/>
      <c r="AG74" s="185"/>
      <c r="AH74" s="185"/>
      <c r="AI74" s="185"/>
      <c r="AJ74" s="185"/>
      <c r="AK74" s="185"/>
      <c r="AL74" s="185"/>
      <c r="AM74" s="185"/>
      <c r="AN74" s="185"/>
      <c r="AO74" s="185"/>
      <c r="AP74" s="185"/>
      <c r="AQ74" s="185"/>
      <c r="AR74" s="185"/>
    </row>
    <row r="75" spans="2:45" ht="18" customHeight="1">
      <c r="B75" s="187" t="s">
        <v>188</v>
      </c>
      <c r="C75" s="188"/>
      <c r="D75" s="190">
        <f t="shared" ref="D75:I75" si="32">SUM(D72:D73)</f>
        <v>-1917.896002446555</v>
      </c>
      <c r="E75" s="190">
        <f t="shared" ca="1" si="32"/>
        <v>5326.4876480713583</v>
      </c>
      <c r="F75" s="190">
        <f t="shared" ca="1" si="32"/>
        <v>4325.4024397970898</v>
      </c>
      <c r="G75" s="190">
        <f t="shared" ca="1" si="32"/>
        <v>3866.152114311416</v>
      </c>
      <c r="H75" s="190">
        <f t="shared" ca="1" si="32"/>
        <v>3998.7241955503878</v>
      </c>
      <c r="I75" s="190">
        <f t="shared" ca="1" si="32"/>
        <v>2872.2723489734285</v>
      </c>
      <c r="J75" s="190">
        <f t="shared" ref="J75:AR75" ca="1" si="33">SUM(J72:J73)</f>
        <v>3045.7819908814245</v>
      </c>
      <c r="K75" s="190">
        <f t="shared" ca="1" si="33"/>
        <v>3045.7346961767907</v>
      </c>
      <c r="L75" s="190">
        <f t="shared" ca="1" si="33"/>
        <v>-3775.356612588188</v>
      </c>
      <c r="M75" s="190">
        <f t="shared" ca="1" si="33"/>
        <v>-2385.3543750261024</v>
      </c>
      <c r="N75" s="190">
        <f t="shared" ca="1" si="33"/>
        <v>-1355.7322796065603</v>
      </c>
      <c r="O75" s="190">
        <f t="shared" ca="1" si="33"/>
        <v>-1132.8360486002493</v>
      </c>
      <c r="P75" s="190">
        <f t="shared" ca="1" si="33"/>
        <v>-1045.3318890852916</v>
      </c>
      <c r="Q75" s="190">
        <f t="shared" ca="1" si="33"/>
        <v>-936.98126981316011</v>
      </c>
      <c r="R75" s="190">
        <f t="shared" ca="1" si="33"/>
        <v>-817.76299311090781</v>
      </c>
      <c r="S75" s="190">
        <f t="shared" ca="1" si="33"/>
        <v>-786.37187248622956</v>
      </c>
      <c r="T75" s="190">
        <f t="shared" ca="1" si="33"/>
        <v>-625.37702920740901</v>
      </c>
      <c r="U75" s="190">
        <f t="shared" ca="1" si="33"/>
        <v>-576.88950501774173</v>
      </c>
      <c r="V75" s="190">
        <f t="shared" ca="1" si="33"/>
        <v>-514.61701252775003</v>
      </c>
      <c r="W75" s="190">
        <f t="shared" ca="1" si="33"/>
        <v>-140.95465692881959</v>
      </c>
      <c r="X75" s="190">
        <f t="shared" ca="1" si="33"/>
        <v>222.75376606366223</v>
      </c>
      <c r="Y75" s="190">
        <f t="shared" ca="1" si="33"/>
        <v>1491.3482193888749</v>
      </c>
      <c r="Z75" s="190">
        <f t="shared" ca="1" si="33"/>
        <v>1494.5119259404373</v>
      </c>
      <c r="AA75" s="190">
        <f t="shared" ca="1" si="33"/>
        <v>1468.8088748044811</v>
      </c>
      <c r="AB75" s="190">
        <f t="shared" ca="1" si="33"/>
        <v>1467.125875056794</v>
      </c>
      <c r="AC75" s="190">
        <f t="shared" ca="1" si="33"/>
        <v>1465.4918947192348</v>
      </c>
      <c r="AD75" s="190">
        <f t="shared" ca="1" si="33"/>
        <v>158.7984282778819</v>
      </c>
      <c r="AE75" s="190">
        <f t="shared" ca="1" si="33"/>
        <v>1311.0509068654303</v>
      </c>
      <c r="AF75" s="190">
        <f t="shared" ca="1" si="33"/>
        <v>4267.9763516689263</v>
      </c>
      <c r="AG75" s="190">
        <f t="shared" ca="1" si="33"/>
        <v>4267.1934151147198</v>
      </c>
      <c r="AH75" s="190">
        <f t="shared" ca="1" si="33"/>
        <v>4266.4328856758966</v>
      </c>
      <c r="AI75" s="190">
        <f t="shared" ca="1" si="33"/>
        <v>4247.3243491739549</v>
      </c>
      <c r="AJ75" s="190">
        <f t="shared" ca="1" si="33"/>
        <v>4255.728601299169</v>
      </c>
      <c r="AK75" s="190">
        <f t="shared" ca="1" si="33"/>
        <v>-774.83407129933209</v>
      </c>
      <c r="AL75" s="190">
        <f t="shared" ca="1" si="33"/>
        <v>-733.21875008449797</v>
      </c>
      <c r="AM75" s="190">
        <f t="shared" ca="1" si="33"/>
        <v>-734.84465023638518</v>
      </c>
      <c r="AN75" s="190">
        <f t="shared" ca="1" si="33"/>
        <v>0</v>
      </c>
      <c r="AO75" s="190">
        <f t="shared" ca="1" si="33"/>
        <v>0</v>
      </c>
      <c r="AP75" s="190">
        <f t="shared" ca="1" si="33"/>
        <v>0</v>
      </c>
      <c r="AQ75" s="190">
        <f t="shared" ca="1" si="33"/>
        <v>0</v>
      </c>
      <c r="AR75" s="190">
        <f t="shared" ca="1" si="33"/>
        <v>0</v>
      </c>
      <c r="AS75" s="190">
        <f t="shared" ca="1" si="29"/>
        <v>38610.741909746183</v>
      </c>
    </row>
    <row r="76" spans="2:45">
      <c r="B76" s="300" t="s">
        <v>189</v>
      </c>
      <c r="D76" s="162">
        <f>-D70</f>
        <v>0</v>
      </c>
      <c r="E76" s="162">
        <f t="shared" ref="E76:AR76" si="34">-E70</f>
        <v>-42.857142857142854</v>
      </c>
      <c r="F76" s="162">
        <f t="shared" si="34"/>
        <v>-232.80277419141117</v>
      </c>
      <c r="G76" s="162">
        <f t="shared" si="34"/>
        <v>-320.48935807064879</v>
      </c>
      <c r="H76" s="162">
        <f t="shared" si="34"/>
        <v>-361.88688168132444</v>
      </c>
      <c r="I76" s="162">
        <f t="shared" si="34"/>
        <v>-404.95604021345548</v>
      </c>
      <c r="J76" s="162">
        <f t="shared" si="34"/>
        <v>-449.79299337650161</v>
      </c>
      <c r="K76" s="162">
        <f t="shared" si="34"/>
        <v>-413.56652207253148</v>
      </c>
      <c r="L76" s="162">
        <f t="shared" si="34"/>
        <v>-411.11552347068323</v>
      </c>
      <c r="M76" s="162">
        <f t="shared" si="34"/>
        <v>-408.73591317762663</v>
      </c>
      <c r="N76" s="162">
        <f t="shared" si="34"/>
        <v>-440.60023466313032</v>
      </c>
      <c r="O76" s="162">
        <f t="shared" si="34"/>
        <v>-437.36184637417722</v>
      </c>
      <c r="P76" s="162">
        <f t="shared" si="34"/>
        <v>-441.61360342826009</v>
      </c>
      <c r="Q76" s="162">
        <f t="shared" si="34"/>
        <v>-438.34569954420613</v>
      </c>
      <c r="R76" s="162">
        <f t="shared" si="34"/>
        <v>-435.17297732667794</v>
      </c>
      <c r="S76" s="162">
        <f t="shared" si="34"/>
        <v>-402.61333471481254</v>
      </c>
      <c r="T76" s="162">
        <f t="shared" si="34"/>
        <v>-400.4813609874609</v>
      </c>
      <c r="U76" s="162">
        <f t="shared" si="34"/>
        <v>-392.03178138931895</v>
      </c>
      <c r="V76" s="162">
        <f t="shared" si="34"/>
        <v>-417.18577101512352</v>
      </c>
      <c r="W76" s="162">
        <f t="shared" si="34"/>
        <v>-414.62935739552984</v>
      </c>
      <c r="X76" s="162">
        <f t="shared" si="34"/>
        <v>-412.14740242505047</v>
      </c>
      <c r="Y76" s="162">
        <f t="shared" si="34"/>
        <v>-409.73773740516765</v>
      </c>
      <c r="Z76" s="162">
        <f t="shared" si="34"/>
        <v>-412.90144395672996</v>
      </c>
      <c r="AA76" s="162">
        <f t="shared" si="34"/>
        <v>-387.19856141296191</v>
      </c>
      <c r="AB76" s="162">
        <f t="shared" si="34"/>
        <v>-385.51556166527581</v>
      </c>
      <c r="AC76" s="162">
        <f t="shared" si="34"/>
        <v>-383.8815813277165</v>
      </c>
      <c r="AD76" s="162">
        <f t="shared" si="34"/>
        <v>-403.59168770292229</v>
      </c>
      <c r="AE76" s="162">
        <f t="shared" si="34"/>
        <v>-380.21021153983429</v>
      </c>
      <c r="AF76" s="162">
        <f t="shared" si="34"/>
        <v>-356.29639177016975</v>
      </c>
      <c r="AG76" s="162">
        <f t="shared" si="34"/>
        <v>-355.51345521596306</v>
      </c>
      <c r="AH76" s="162">
        <f t="shared" si="34"/>
        <v>-354.75332263906336</v>
      </c>
      <c r="AI76" s="162">
        <f t="shared" si="34"/>
        <v>-335.64478613712146</v>
      </c>
      <c r="AJ76" s="162">
        <f t="shared" si="34"/>
        <v>-344.04903826233607</v>
      </c>
      <c r="AK76" s="162">
        <f t="shared" si="34"/>
        <v>-343.62282074233815</v>
      </c>
      <c r="AL76" s="162">
        <f t="shared" si="34"/>
        <v>-385.23814195717273</v>
      </c>
      <c r="AM76" s="162">
        <f t="shared" si="34"/>
        <v>-383.61224180528637</v>
      </c>
      <c r="AN76" s="162">
        <f t="shared" si="34"/>
        <v>0</v>
      </c>
      <c r="AO76" s="162">
        <f t="shared" si="34"/>
        <v>0</v>
      </c>
      <c r="AP76" s="162">
        <f t="shared" si="34"/>
        <v>0</v>
      </c>
      <c r="AQ76" s="162">
        <f t="shared" si="34"/>
        <v>0</v>
      </c>
      <c r="AR76" s="162">
        <f t="shared" si="34"/>
        <v>0</v>
      </c>
      <c r="AS76" s="191">
        <f t="shared" si="29"/>
        <v>-13300.153501915131</v>
      </c>
    </row>
    <row r="77" spans="2:45" s="174" customFormat="1" ht="5.25" customHeight="1">
      <c r="C77" s="183"/>
      <c r="D77" s="185"/>
      <c r="E77" s="185"/>
      <c r="F77" s="185"/>
      <c r="G77" s="185"/>
      <c r="H77" s="185"/>
      <c r="I77" s="185"/>
      <c r="J77" s="185"/>
      <c r="K77" s="185"/>
      <c r="L77" s="185"/>
      <c r="M77" s="185"/>
      <c r="N77" s="185"/>
      <c r="O77" s="185"/>
      <c r="P77" s="185"/>
      <c r="Q77" s="185"/>
      <c r="R77" s="185"/>
      <c r="S77" s="185"/>
      <c r="T77" s="185"/>
      <c r="U77" s="185"/>
      <c r="V77" s="185"/>
      <c r="W77" s="185"/>
      <c r="X77" s="185"/>
      <c r="Y77" s="185"/>
      <c r="Z77" s="185"/>
      <c r="AA77" s="185"/>
      <c r="AB77" s="185"/>
      <c r="AC77" s="185"/>
      <c r="AD77" s="185"/>
      <c r="AE77" s="185"/>
      <c r="AF77" s="185"/>
      <c r="AG77" s="185"/>
      <c r="AH77" s="185"/>
      <c r="AI77" s="185"/>
      <c r="AJ77" s="185"/>
      <c r="AK77" s="185"/>
      <c r="AL77" s="185"/>
      <c r="AM77" s="185"/>
      <c r="AN77" s="185"/>
      <c r="AO77" s="185"/>
      <c r="AP77" s="185"/>
      <c r="AQ77" s="185"/>
      <c r="AR77" s="185"/>
    </row>
    <row r="78" spans="2:45" ht="18" customHeight="1">
      <c r="B78" s="187" t="s">
        <v>190</v>
      </c>
      <c r="C78" s="188"/>
      <c r="D78" s="190">
        <f t="shared" ref="D78:I78" si="35">SUM(D75:D76)</f>
        <v>-1917.896002446555</v>
      </c>
      <c r="E78" s="190">
        <f t="shared" ca="1" si="35"/>
        <v>5283.6305052142152</v>
      </c>
      <c r="F78" s="190">
        <f t="shared" ca="1" si="35"/>
        <v>4092.5996656056786</v>
      </c>
      <c r="G78" s="190">
        <f t="shared" ca="1" si="35"/>
        <v>3545.6627562407671</v>
      </c>
      <c r="H78" s="190">
        <f t="shared" ca="1" si="35"/>
        <v>3636.8373138690631</v>
      </c>
      <c r="I78" s="190">
        <f t="shared" ca="1" si="35"/>
        <v>2467.3163087599733</v>
      </c>
      <c r="J78" s="190">
        <f t="shared" ref="J78:AR78" ca="1" si="36">SUM(J75:J76)</f>
        <v>2595.9889975049227</v>
      </c>
      <c r="K78" s="190">
        <f t="shared" ca="1" si="36"/>
        <v>2632.1681741042594</v>
      </c>
      <c r="L78" s="190">
        <f t="shared" ca="1" si="36"/>
        <v>-4186.472136058871</v>
      </c>
      <c r="M78" s="190">
        <f t="shared" ca="1" si="36"/>
        <v>-2794.090288203729</v>
      </c>
      <c r="N78" s="190">
        <f t="shared" ca="1" si="36"/>
        <v>-1796.3325142696906</v>
      </c>
      <c r="O78" s="190">
        <f t="shared" ca="1" si="36"/>
        <v>-1570.1978949744266</v>
      </c>
      <c r="P78" s="190">
        <f t="shared" ca="1" si="36"/>
        <v>-1486.9454925135517</v>
      </c>
      <c r="Q78" s="190">
        <f t="shared" ca="1" si="36"/>
        <v>-1375.3269693573661</v>
      </c>
      <c r="R78" s="190">
        <f t="shared" ca="1" si="36"/>
        <v>-1252.9359704375856</v>
      </c>
      <c r="S78" s="190">
        <f t="shared" ca="1" si="36"/>
        <v>-1188.9852072010422</v>
      </c>
      <c r="T78" s="190">
        <f t="shared" ca="1" si="36"/>
        <v>-1025.85839019487</v>
      </c>
      <c r="U78" s="190">
        <f t="shared" ca="1" si="36"/>
        <v>-968.92128640706073</v>
      </c>
      <c r="V78" s="190">
        <f t="shared" ca="1" si="36"/>
        <v>-931.80278354287361</v>
      </c>
      <c r="W78" s="190">
        <f t="shared" ca="1" si="36"/>
        <v>-555.58401432434948</v>
      </c>
      <c r="X78" s="190">
        <f t="shared" ca="1" si="36"/>
        <v>-189.39363636138825</v>
      </c>
      <c r="Y78" s="190">
        <f t="shared" ca="1" si="36"/>
        <v>1081.6104819837074</v>
      </c>
      <c r="Z78" s="190">
        <f t="shared" ca="1" si="36"/>
        <v>1081.6104819837074</v>
      </c>
      <c r="AA78" s="190">
        <f t="shared" ca="1" si="36"/>
        <v>1081.6103133915192</v>
      </c>
      <c r="AB78" s="190">
        <f t="shared" ca="1" si="36"/>
        <v>1081.6103133915183</v>
      </c>
      <c r="AC78" s="190">
        <f t="shared" ca="1" si="36"/>
        <v>1081.6103133915183</v>
      </c>
      <c r="AD78" s="190">
        <f t="shared" ca="1" si="36"/>
        <v>-244.79325942504039</v>
      </c>
      <c r="AE78" s="190">
        <f t="shared" ca="1" si="36"/>
        <v>930.84069532559602</v>
      </c>
      <c r="AF78" s="190">
        <f t="shared" ca="1" si="36"/>
        <v>3911.6799598987564</v>
      </c>
      <c r="AG78" s="190">
        <f t="shared" ca="1" si="36"/>
        <v>3911.6799598987568</v>
      </c>
      <c r="AH78" s="190">
        <f t="shared" ca="1" si="36"/>
        <v>3911.6795630368333</v>
      </c>
      <c r="AI78" s="190">
        <f t="shared" ca="1" si="36"/>
        <v>3911.6795630368333</v>
      </c>
      <c r="AJ78" s="190">
        <f t="shared" ca="1" si="36"/>
        <v>3911.6795630368329</v>
      </c>
      <c r="AK78" s="190">
        <f t="shared" ca="1" si="36"/>
        <v>-1118.4568920416702</v>
      </c>
      <c r="AL78" s="190">
        <f t="shared" ca="1" si="36"/>
        <v>-1118.4568920416707</v>
      </c>
      <c r="AM78" s="190">
        <f t="shared" ca="1" si="36"/>
        <v>-1118.4568920416716</v>
      </c>
      <c r="AN78" s="190">
        <f t="shared" ca="1" si="36"/>
        <v>0</v>
      </c>
      <c r="AO78" s="190">
        <f t="shared" ca="1" si="36"/>
        <v>0</v>
      </c>
      <c r="AP78" s="190">
        <f t="shared" ca="1" si="36"/>
        <v>0</v>
      </c>
      <c r="AQ78" s="190">
        <f t="shared" ca="1" si="36"/>
        <v>0</v>
      </c>
      <c r="AR78" s="190">
        <f t="shared" ca="1" si="36"/>
        <v>0</v>
      </c>
      <c r="AS78" s="190">
        <f t="shared" ca="1" si="29"/>
        <v>25310.588407831045</v>
      </c>
    </row>
    <row r="79" spans="2:45" s="174" customFormat="1" ht="5.25" customHeight="1">
      <c r="C79" s="183"/>
      <c r="D79" s="185"/>
      <c r="E79" s="185"/>
      <c r="F79" s="185"/>
      <c r="G79" s="185"/>
      <c r="H79" s="185"/>
      <c r="I79" s="185"/>
      <c r="J79" s="185"/>
      <c r="K79" s="185"/>
      <c r="L79" s="185"/>
      <c r="M79" s="185"/>
      <c r="N79" s="185"/>
      <c r="O79" s="185"/>
      <c r="P79" s="185"/>
      <c r="Q79" s="185"/>
      <c r="R79" s="185"/>
      <c r="S79" s="185"/>
      <c r="T79" s="185"/>
      <c r="U79" s="185"/>
      <c r="V79" s="185"/>
      <c r="W79" s="185"/>
      <c r="X79" s="185"/>
      <c r="Y79" s="185"/>
      <c r="Z79" s="185"/>
      <c r="AA79" s="185"/>
      <c r="AB79" s="185"/>
      <c r="AC79" s="185"/>
      <c r="AD79" s="185"/>
      <c r="AE79" s="185"/>
      <c r="AF79" s="185"/>
      <c r="AG79" s="185"/>
      <c r="AH79" s="185"/>
      <c r="AI79" s="185"/>
      <c r="AJ79" s="185"/>
      <c r="AK79" s="185"/>
      <c r="AL79" s="185"/>
      <c r="AM79" s="185"/>
      <c r="AN79" s="185"/>
      <c r="AO79" s="185"/>
      <c r="AP79" s="185"/>
      <c r="AQ79" s="185"/>
      <c r="AR79" s="185"/>
    </row>
    <row r="80" spans="2:45">
      <c r="B80" s="300" t="s">
        <v>191</v>
      </c>
      <c r="D80" s="162">
        <f>D13</f>
        <v>0</v>
      </c>
      <c r="E80" s="162">
        <f t="shared" ref="E80:AR80" si="37">E13</f>
        <v>-1530.0576640148724</v>
      </c>
      <c r="F80" s="162">
        <f t="shared" si="37"/>
        <v>-1274.8240800835977</v>
      </c>
      <c r="G80" s="162">
        <f t="shared" si="37"/>
        <v>0</v>
      </c>
      <c r="H80" s="162">
        <f t="shared" si="37"/>
        <v>0</v>
      </c>
      <c r="I80" s="162">
        <f t="shared" si="37"/>
        <v>0</v>
      </c>
      <c r="J80" s="162">
        <f t="shared" si="37"/>
        <v>-74.500990087383329</v>
      </c>
      <c r="K80" s="162">
        <f t="shared" si="37"/>
        <v>0</v>
      </c>
      <c r="L80" s="162">
        <f t="shared" si="37"/>
        <v>0</v>
      </c>
      <c r="M80" s="162">
        <f t="shared" si="37"/>
        <v>-228.13933559561735</v>
      </c>
      <c r="N80" s="162">
        <f t="shared" si="37"/>
        <v>0</v>
      </c>
      <c r="O80" s="162">
        <f t="shared" si="37"/>
        <v>-126.88001658660863</v>
      </c>
      <c r="P80" s="162">
        <f t="shared" si="37"/>
        <v>0</v>
      </c>
      <c r="Q80" s="162">
        <f t="shared" si="37"/>
        <v>0</v>
      </c>
      <c r="R80" s="162">
        <f t="shared" si="37"/>
        <v>0</v>
      </c>
      <c r="S80" s="162">
        <f t="shared" si="37"/>
        <v>0</v>
      </c>
      <c r="T80" s="162">
        <f t="shared" si="37"/>
        <v>-74.500990087383329</v>
      </c>
      <c r="U80" s="162">
        <f t="shared" si="37"/>
        <v>-228.13933559561735</v>
      </c>
      <c r="V80" s="162">
        <f t="shared" si="37"/>
        <v>0</v>
      </c>
      <c r="W80" s="162">
        <f t="shared" si="37"/>
        <v>0</v>
      </c>
      <c r="X80" s="162">
        <f t="shared" si="37"/>
        <v>0</v>
      </c>
      <c r="Y80" s="162">
        <f t="shared" si="37"/>
        <v>-126.88001658660863</v>
      </c>
      <c r="Z80" s="162">
        <f t="shared" si="37"/>
        <v>0</v>
      </c>
      <c r="AA80" s="162">
        <f t="shared" si="37"/>
        <v>0</v>
      </c>
      <c r="AB80" s="162">
        <f t="shared" si="37"/>
        <v>0</v>
      </c>
      <c r="AC80" s="162">
        <f t="shared" si="37"/>
        <v>-228.13933559561735</v>
      </c>
      <c r="AD80" s="162">
        <f t="shared" si="37"/>
        <v>-74.500990087383329</v>
      </c>
      <c r="AE80" s="162">
        <f t="shared" si="37"/>
        <v>0</v>
      </c>
      <c r="AF80" s="162">
        <f t="shared" si="37"/>
        <v>0</v>
      </c>
      <c r="AG80" s="162">
        <f t="shared" si="37"/>
        <v>0</v>
      </c>
      <c r="AH80" s="162">
        <f t="shared" si="37"/>
        <v>0</v>
      </c>
      <c r="AI80" s="162">
        <f t="shared" si="37"/>
        <v>-126.88001658660863</v>
      </c>
      <c r="AJ80" s="162">
        <f t="shared" si="37"/>
        <v>0</v>
      </c>
      <c r="AK80" s="162">
        <f t="shared" si="37"/>
        <v>-228.13933559561735</v>
      </c>
      <c r="AL80" s="162">
        <f t="shared" si="37"/>
        <v>0</v>
      </c>
      <c r="AM80" s="162">
        <f t="shared" si="37"/>
        <v>0</v>
      </c>
      <c r="AN80" s="162">
        <f t="shared" si="37"/>
        <v>0</v>
      </c>
      <c r="AO80" s="162">
        <f t="shared" si="37"/>
        <v>0</v>
      </c>
      <c r="AP80" s="162">
        <f t="shared" si="37"/>
        <v>0</v>
      </c>
      <c r="AQ80" s="162">
        <f t="shared" si="37"/>
        <v>0</v>
      </c>
      <c r="AR80" s="162">
        <f t="shared" si="37"/>
        <v>0</v>
      </c>
      <c r="AS80" s="191">
        <f t="shared" si="29"/>
        <v>-4321.5821065029158</v>
      </c>
    </row>
    <row r="81" spans="2:232">
      <c r="B81" s="300" t="s">
        <v>192</v>
      </c>
      <c r="D81" s="162">
        <f>D8</f>
        <v>0</v>
      </c>
      <c r="E81" s="162">
        <f t="shared" ref="E81:AR81" ca="1" si="38">E8</f>
        <v>60.185804746895542</v>
      </c>
      <c r="F81" s="162">
        <f t="shared" ca="1" si="38"/>
        <v>66.168379978252119</v>
      </c>
      <c r="G81" s="162">
        <f t="shared" ca="1" si="38"/>
        <v>30.385383853606129</v>
      </c>
      <c r="H81" s="162">
        <f t="shared" ca="1" si="38"/>
        <v>-5.0652532015719771</v>
      </c>
      <c r="I81" s="162">
        <f t="shared" ca="1" si="38"/>
        <v>16.384267333330058</v>
      </c>
      <c r="J81" s="162">
        <f t="shared" ca="1" si="38"/>
        <v>-7.1484827080526259</v>
      </c>
      <c r="K81" s="162">
        <f t="shared" ca="1" si="38"/>
        <v>-2.0099542555187782</v>
      </c>
      <c r="L81" s="162">
        <f t="shared" ca="1" si="38"/>
        <v>-478.93852919996186</v>
      </c>
      <c r="M81" s="162">
        <f t="shared" ca="1" si="38"/>
        <v>-76.999884225083662</v>
      </c>
      <c r="N81" s="162">
        <f t="shared" ca="1" si="38"/>
        <v>-54.892552101026979</v>
      </c>
      <c r="O81" s="162">
        <f t="shared" ca="1" si="38"/>
        <v>-10.675708590356022</v>
      </c>
      <c r="P81" s="162">
        <f t="shared" ca="1" si="38"/>
        <v>-3.329141241983967</v>
      </c>
      <c r="Q81" s="162">
        <f t="shared" ca="1" si="38"/>
        <v>-1.7895032129558537</v>
      </c>
      <c r="R81" s="162">
        <f t="shared" ca="1" si="38"/>
        <v>-1.805753158775298</v>
      </c>
      <c r="S81" s="162">
        <f t="shared" ca="1" si="38"/>
        <v>4.0839084559795502</v>
      </c>
      <c r="T81" s="162">
        <f t="shared" ca="1" si="38"/>
        <v>-8.0404699120517176</v>
      </c>
      <c r="U81" s="162">
        <f t="shared" ca="1" si="38"/>
        <v>0.12472365724816825</v>
      </c>
      <c r="V81" s="162">
        <f t="shared" ca="1" si="38"/>
        <v>-2.0621390480104083</v>
      </c>
      <c r="W81" s="162">
        <f t="shared" ca="1" si="38"/>
        <v>-10.900836052904427</v>
      </c>
      <c r="X81" s="162">
        <f t="shared" ca="1" si="38"/>
        <v>-12.340296720788185</v>
      </c>
      <c r="Y81" s="162">
        <f t="shared" ca="1" si="38"/>
        <v>-31.039659472179437</v>
      </c>
      <c r="Z81" s="162">
        <f t="shared" ca="1" si="38"/>
        <v>0</v>
      </c>
      <c r="AA81" s="162">
        <f t="shared" ca="1" si="38"/>
        <v>4.0542587171898958E-6</v>
      </c>
      <c r="AB81" s="162">
        <f t="shared" ca="1" si="38"/>
        <v>1.4210854715202004E-14</v>
      </c>
      <c r="AC81" s="162">
        <f t="shared" ca="1" si="38"/>
        <v>0</v>
      </c>
      <c r="AD81" s="162">
        <f t="shared" ca="1" si="38"/>
        <v>30.332621364591688</v>
      </c>
      <c r="AE81" s="162">
        <f t="shared" ca="1" si="38"/>
        <v>-32.269618567953415</v>
      </c>
      <c r="AF81" s="162">
        <f t="shared" ca="1" si="38"/>
        <v>-80.232066741145857</v>
      </c>
      <c r="AG81" s="162">
        <f t="shared" ca="1" si="38"/>
        <v>0</v>
      </c>
      <c r="AH81" s="162">
        <f t="shared" ca="1" si="38"/>
        <v>1.0681908406695584E-5</v>
      </c>
      <c r="AI81" s="162">
        <f t="shared" ca="1" si="38"/>
        <v>9.9475983006414026E-14</v>
      </c>
      <c r="AJ81" s="162">
        <f t="shared" ca="1" si="38"/>
        <v>0</v>
      </c>
      <c r="AK81" s="162">
        <f t="shared" ca="1" si="38"/>
        <v>139.64120381364023</v>
      </c>
      <c r="AL81" s="162">
        <f t="shared" ca="1" si="38"/>
        <v>4.2632564145606011E-14</v>
      </c>
      <c r="AM81" s="162">
        <f t="shared" ca="1" si="38"/>
        <v>4.2632564145606011E-14</v>
      </c>
      <c r="AN81" s="162">
        <f t="shared" ca="1" si="38"/>
        <v>0</v>
      </c>
      <c r="AO81" s="162">
        <f t="shared" ca="1" si="38"/>
        <v>0</v>
      </c>
      <c r="AP81" s="162">
        <f t="shared" ca="1" si="38"/>
        <v>0</v>
      </c>
      <c r="AQ81" s="162">
        <f t="shared" ca="1" si="38"/>
        <v>0</v>
      </c>
      <c r="AR81" s="162">
        <f t="shared" ca="1" si="38"/>
        <v>0</v>
      </c>
      <c r="AS81" s="191">
        <f t="shared" ca="1" si="29"/>
        <v>-472.23354047060968</v>
      </c>
    </row>
    <row r="82" spans="2:232">
      <c r="B82" s="300" t="s">
        <v>941</v>
      </c>
      <c r="D82" s="162">
        <f t="shared" ref="D82:AR82" si="39">D7</f>
        <v>-1500</v>
      </c>
      <c r="E82" s="162">
        <f t="shared" si="39"/>
        <v>-1500</v>
      </c>
      <c r="F82" s="162">
        <f t="shared" si="39"/>
        <v>-1500</v>
      </c>
      <c r="G82" s="162">
        <f t="shared" si="39"/>
        <v>-1500</v>
      </c>
      <c r="H82" s="162">
        <f t="shared" si="39"/>
        <v>-1500</v>
      </c>
      <c r="I82" s="162">
        <f t="shared" si="39"/>
        <v>-1500</v>
      </c>
      <c r="J82" s="162">
        <f t="shared" si="39"/>
        <v>-1500</v>
      </c>
      <c r="K82" s="162">
        <f t="shared" si="39"/>
        <v>0</v>
      </c>
      <c r="L82" s="162">
        <f t="shared" si="39"/>
        <v>0</v>
      </c>
      <c r="M82" s="162">
        <f t="shared" si="39"/>
        <v>0</v>
      </c>
      <c r="N82" s="162">
        <f t="shared" si="39"/>
        <v>0</v>
      </c>
      <c r="O82" s="162">
        <f t="shared" si="39"/>
        <v>0</v>
      </c>
      <c r="P82" s="162">
        <f t="shared" si="39"/>
        <v>0</v>
      </c>
      <c r="Q82" s="162">
        <f t="shared" si="39"/>
        <v>0</v>
      </c>
      <c r="R82" s="162">
        <f t="shared" si="39"/>
        <v>0</v>
      </c>
      <c r="S82" s="162">
        <f t="shared" si="39"/>
        <v>0</v>
      </c>
      <c r="T82" s="162">
        <f t="shared" si="39"/>
        <v>0</v>
      </c>
      <c r="U82" s="162">
        <f t="shared" si="39"/>
        <v>0</v>
      </c>
      <c r="V82" s="162">
        <f t="shared" si="39"/>
        <v>0</v>
      </c>
      <c r="W82" s="162">
        <f t="shared" si="39"/>
        <v>0</v>
      </c>
      <c r="X82" s="162">
        <f t="shared" si="39"/>
        <v>0</v>
      </c>
      <c r="Y82" s="162">
        <f t="shared" si="39"/>
        <v>0</v>
      </c>
      <c r="Z82" s="162">
        <f t="shared" si="39"/>
        <v>0</v>
      </c>
      <c r="AA82" s="162">
        <f t="shared" si="39"/>
        <v>0</v>
      </c>
      <c r="AB82" s="162">
        <f t="shared" si="39"/>
        <v>0</v>
      </c>
      <c r="AC82" s="162">
        <f t="shared" si="39"/>
        <v>0</v>
      </c>
      <c r="AD82" s="162">
        <f t="shared" si="39"/>
        <v>0</v>
      </c>
      <c r="AE82" s="162">
        <f t="shared" si="39"/>
        <v>0</v>
      </c>
      <c r="AF82" s="162">
        <f t="shared" si="39"/>
        <v>0</v>
      </c>
      <c r="AG82" s="162">
        <f t="shared" si="39"/>
        <v>0</v>
      </c>
      <c r="AH82" s="162">
        <f t="shared" si="39"/>
        <v>0</v>
      </c>
      <c r="AI82" s="162">
        <f t="shared" si="39"/>
        <v>0</v>
      </c>
      <c r="AJ82" s="162">
        <f t="shared" si="39"/>
        <v>0</v>
      </c>
      <c r="AK82" s="162">
        <f t="shared" si="39"/>
        <v>0</v>
      </c>
      <c r="AL82" s="162">
        <f t="shared" si="39"/>
        <v>0</v>
      </c>
      <c r="AM82" s="162">
        <f t="shared" si="39"/>
        <v>0</v>
      </c>
      <c r="AN82" s="162">
        <f t="shared" si="39"/>
        <v>0</v>
      </c>
      <c r="AO82" s="162">
        <f t="shared" si="39"/>
        <v>0</v>
      </c>
      <c r="AP82" s="162">
        <f t="shared" si="39"/>
        <v>0</v>
      </c>
      <c r="AQ82" s="162">
        <f t="shared" si="39"/>
        <v>0</v>
      </c>
      <c r="AR82" s="162">
        <f t="shared" si="39"/>
        <v>0</v>
      </c>
      <c r="AS82" s="191">
        <f t="shared" si="29"/>
        <v>-10500</v>
      </c>
    </row>
    <row r="83" spans="2:232" s="174" customFormat="1" ht="5.25" customHeight="1">
      <c r="C83" s="183"/>
      <c r="D83" s="185"/>
      <c r="E83" s="185"/>
      <c r="F83" s="185"/>
      <c r="G83" s="185"/>
      <c r="H83" s="185"/>
      <c r="I83" s="185"/>
      <c r="J83" s="185"/>
      <c r="K83" s="185"/>
      <c r="L83" s="185"/>
      <c r="M83" s="185"/>
      <c r="N83" s="185"/>
      <c r="O83" s="185"/>
      <c r="P83" s="185"/>
      <c r="Q83" s="185"/>
      <c r="R83" s="185"/>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c r="AS83" s="191"/>
    </row>
    <row r="84" spans="2:232" ht="18" customHeight="1">
      <c r="B84" s="187" t="s">
        <v>275</v>
      </c>
      <c r="C84" s="188"/>
      <c r="D84" s="190">
        <f t="shared" ref="D84:AR84" si="40">SUM(D78:D83)</f>
        <v>-3417.896002446555</v>
      </c>
      <c r="E84" s="190">
        <f t="shared" ca="1" si="40"/>
        <v>2313.7586459462382</v>
      </c>
      <c r="F84" s="190">
        <f t="shared" ca="1" si="40"/>
        <v>1383.9439655003334</v>
      </c>
      <c r="G84" s="190">
        <f t="shared" ca="1" si="40"/>
        <v>2076.0481400943731</v>
      </c>
      <c r="H84" s="190">
        <f t="shared" ca="1" si="40"/>
        <v>2131.7720606674911</v>
      </c>
      <c r="I84" s="190">
        <f t="shared" ca="1" si="40"/>
        <v>983.70057609330343</v>
      </c>
      <c r="J84" s="190">
        <f t="shared" ca="1" si="40"/>
        <v>1014.3395247094868</v>
      </c>
      <c r="K84" s="190">
        <f t="shared" ca="1" si="40"/>
        <v>2630.1582198487404</v>
      </c>
      <c r="L84" s="190">
        <f t="shared" ca="1" si="40"/>
        <v>-4665.4106652588325</v>
      </c>
      <c r="M84" s="190">
        <f t="shared" ca="1" si="40"/>
        <v>-3099.2295080244303</v>
      </c>
      <c r="N84" s="190">
        <f t="shared" ca="1" si="40"/>
        <v>-1851.2250663707175</v>
      </c>
      <c r="O84" s="190">
        <f t="shared" ca="1" si="40"/>
        <v>-1707.7536201513913</v>
      </c>
      <c r="P84" s="190">
        <f t="shared" ca="1" si="40"/>
        <v>-1490.2746337555357</v>
      </c>
      <c r="Q84" s="190">
        <f t="shared" ca="1" si="40"/>
        <v>-1377.116472570322</v>
      </c>
      <c r="R84" s="190">
        <f t="shared" ca="1" si="40"/>
        <v>-1254.741723596361</v>
      </c>
      <c r="S84" s="190">
        <f t="shared" ca="1" si="40"/>
        <v>-1184.9012987450626</v>
      </c>
      <c r="T84" s="190">
        <f t="shared" ca="1" si="40"/>
        <v>-1108.3998501943051</v>
      </c>
      <c r="U84" s="190">
        <f t="shared" ca="1" si="40"/>
        <v>-1196.9358983454299</v>
      </c>
      <c r="V84" s="190">
        <f t="shared" ca="1" si="40"/>
        <v>-933.86492259088402</v>
      </c>
      <c r="W84" s="190">
        <f t="shared" ca="1" si="40"/>
        <v>-566.48485037725391</v>
      </c>
      <c r="X84" s="190">
        <f t="shared" ca="1" si="40"/>
        <v>-201.73393308217643</v>
      </c>
      <c r="Y84" s="190">
        <f t="shared" ca="1" si="40"/>
        <v>923.69080592491923</v>
      </c>
      <c r="Z84" s="190">
        <f t="shared" ca="1" si="40"/>
        <v>1081.6104819837074</v>
      </c>
      <c r="AA84" s="190">
        <f t="shared" ca="1" si="40"/>
        <v>1081.6103174457778</v>
      </c>
      <c r="AB84" s="190">
        <f t="shared" ca="1" si="40"/>
        <v>1081.6103133915183</v>
      </c>
      <c r="AC84" s="190">
        <f t="shared" ca="1" si="40"/>
        <v>853.47097779590092</v>
      </c>
      <c r="AD84" s="190">
        <f t="shared" ca="1" si="40"/>
        <v>-288.96162814783202</v>
      </c>
      <c r="AE84" s="190">
        <f t="shared" ca="1" si="40"/>
        <v>898.57107675764257</v>
      </c>
      <c r="AF84" s="190">
        <f t="shared" ca="1" si="40"/>
        <v>3831.4478931576105</v>
      </c>
      <c r="AG84" s="190">
        <f t="shared" ca="1" si="40"/>
        <v>3911.6799598987568</v>
      </c>
      <c r="AH84" s="190">
        <f t="shared" ca="1" si="40"/>
        <v>3911.6795737187417</v>
      </c>
      <c r="AI84" s="190">
        <f t="shared" ca="1" si="40"/>
        <v>3784.7995464502246</v>
      </c>
      <c r="AJ84" s="190">
        <f t="shared" ca="1" si="40"/>
        <v>3911.6795630368329</v>
      </c>
      <c r="AK84" s="190">
        <f t="shared" ca="1" si="40"/>
        <v>-1206.9550238236473</v>
      </c>
      <c r="AL84" s="190">
        <f t="shared" ca="1" si="40"/>
        <v>-1118.4568920416707</v>
      </c>
      <c r="AM84" s="190">
        <f t="shared" ca="1" si="40"/>
        <v>-1118.4568920416716</v>
      </c>
      <c r="AN84" s="190">
        <f t="shared" ca="1" si="40"/>
        <v>0</v>
      </c>
      <c r="AO84" s="190">
        <f t="shared" ca="1" si="40"/>
        <v>0</v>
      </c>
      <c r="AP84" s="190">
        <f t="shared" ca="1" si="40"/>
        <v>0</v>
      </c>
      <c r="AQ84" s="190">
        <f t="shared" ca="1" si="40"/>
        <v>0</v>
      </c>
      <c r="AR84" s="190">
        <f t="shared" ca="1" si="40"/>
        <v>0</v>
      </c>
      <c r="AS84" s="190">
        <f ca="1">SUM(D84:AR84)</f>
        <v>10016.772760857522</v>
      </c>
    </row>
    <row r="85" spans="2:23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row>
    <row r="86" spans="2:232">
      <c r="B86" s="301" t="s">
        <v>71</v>
      </c>
      <c r="C86" s="302"/>
      <c r="D86" s="303"/>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row>
    <row r="87" spans="2:232">
      <c r="B87" s="304" t="s">
        <v>124</v>
      </c>
      <c r="C87" s="305"/>
      <c r="D87" s="306">
        <f ca="1">IRR(D84:AR84)</f>
        <v>0.11909986047415377</v>
      </c>
      <c r="E87" s="307"/>
    </row>
    <row r="88" spans="2:232">
      <c r="B88" s="308" t="str">
        <f>"VPL (taxa de desconto = WACC)"</f>
        <v>VPL (taxa de desconto = WACC)</v>
      </c>
      <c r="C88" s="309"/>
      <c r="D88" s="310">
        <f ca="1">SUM(D100:AR100)</f>
        <v>8.736403629363565E-4</v>
      </c>
      <c r="E88" s="311"/>
      <c r="G88" s="343"/>
    </row>
    <row r="89" spans="2:232">
      <c r="B89" s="304" t="s">
        <v>72</v>
      </c>
      <c r="C89" s="305"/>
      <c r="D89" s="697">
        <f ca="1">MIN(E98:AR98)</f>
        <v>2</v>
      </c>
      <c r="E89" s="101"/>
      <c r="G89" s="343"/>
    </row>
    <row r="90" spans="2:232">
      <c r="B90" s="312" t="s">
        <v>73</v>
      </c>
      <c r="C90" s="313"/>
      <c r="D90" s="698">
        <f ca="1">MIN(E103:AR103)</f>
        <v>3</v>
      </c>
      <c r="E90" s="314"/>
      <c r="G90" s="342"/>
    </row>
    <row r="92" spans="2:232">
      <c r="B92" s="272" t="s">
        <v>239</v>
      </c>
      <c r="C92" s="273"/>
      <c r="D92" s="315">
        <f>E92</f>
        <v>0.1191</v>
      </c>
      <c r="E92" s="315">
        <f>'Premissas macro'!E41</f>
        <v>0.1191</v>
      </c>
      <c r="F92" s="315">
        <f>'Premissas macro'!F41</f>
        <v>0.1191</v>
      </c>
      <c r="G92" s="316">
        <f>'Premissas macro'!G41</f>
        <v>0.1191</v>
      </c>
      <c r="H92" s="316">
        <f>'Premissas macro'!H41</f>
        <v>0.1191</v>
      </c>
      <c r="I92" s="316">
        <f>'Premissas macro'!I41</f>
        <v>0.1191</v>
      </c>
      <c r="J92" s="316">
        <f>'Premissas macro'!J41</f>
        <v>0.1191</v>
      </c>
      <c r="K92" s="316">
        <f>'Premissas macro'!K41</f>
        <v>0.1191</v>
      </c>
      <c r="L92" s="316">
        <f>'Premissas macro'!L41</f>
        <v>0.1191</v>
      </c>
      <c r="M92" s="316">
        <f>'Premissas macro'!M41</f>
        <v>0.1191</v>
      </c>
      <c r="N92" s="316">
        <f>'Premissas macro'!N41</f>
        <v>0.1191</v>
      </c>
      <c r="O92" s="316">
        <f>'Premissas macro'!O41</f>
        <v>0.1191</v>
      </c>
      <c r="P92" s="316">
        <f>'Premissas macro'!P41</f>
        <v>0.1191</v>
      </c>
      <c r="Q92" s="316">
        <f>'Premissas macro'!Q41</f>
        <v>0.1191</v>
      </c>
      <c r="R92" s="316">
        <f>'Premissas macro'!R41</f>
        <v>0.1191</v>
      </c>
      <c r="S92" s="316">
        <f>'Premissas macro'!S41</f>
        <v>0.1191</v>
      </c>
      <c r="T92" s="316">
        <f>'Premissas macro'!T41</f>
        <v>0.1191</v>
      </c>
      <c r="U92" s="316">
        <f>'Premissas macro'!U41</f>
        <v>0.1191</v>
      </c>
      <c r="V92" s="316">
        <f>'Premissas macro'!V41</f>
        <v>0.1191</v>
      </c>
      <c r="W92" s="316">
        <f>'Premissas macro'!W41</f>
        <v>0.1191</v>
      </c>
      <c r="X92" s="316">
        <f>'Premissas macro'!X41</f>
        <v>0.1191</v>
      </c>
      <c r="Y92" s="316">
        <f>'Premissas macro'!Y41</f>
        <v>0.1191</v>
      </c>
      <c r="Z92" s="316">
        <f>'Premissas macro'!Z41</f>
        <v>0.1191</v>
      </c>
      <c r="AA92" s="316">
        <f>'Premissas macro'!AA41</f>
        <v>0.1191</v>
      </c>
      <c r="AB92" s="316">
        <f>'Premissas macro'!AB41</f>
        <v>0.1191</v>
      </c>
      <c r="AC92" s="316">
        <f>'Premissas macro'!AC41</f>
        <v>0.1191</v>
      </c>
      <c r="AD92" s="316">
        <f>'Premissas macro'!AD41</f>
        <v>0.1191</v>
      </c>
      <c r="AE92" s="316">
        <f>'Premissas macro'!AE41</f>
        <v>0.1191</v>
      </c>
      <c r="AF92" s="316">
        <f>'Premissas macro'!AF41</f>
        <v>0.1191</v>
      </c>
      <c r="AG92" s="316">
        <f>'Premissas macro'!AG41</f>
        <v>0.1191</v>
      </c>
      <c r="AH92" s="316">
        <f>'Premissas macro'!AH41</f>
        <v>0.1191</v>
      </c>
      <c r="AI92" s="316">
        <f>'Premissas macro'!AI41</f>
        <v>0.1191</v>
      </c>
      <c r="AJ92" s="316">
        <f>'Premissas macro'!AJ41</f>
        <v>0.1191</v>
      </c>
      <c r="AK92" s="316">
        <f>'Premissas macro'!AK41</f>
        <v>0.1191</v>
      </c>
      <c r="AL92" s="316">
        <f>'Premissas macro'!AL41</f>
        <v>0.1191</v>
      </c>
      <c r="AM92" s="316">
        <f>'Premissas macro'!AM41</f>
        <v>0.1191</v>
      </c>
      <c r="AN92" s="316">
        <f>'Premissas macro'!AN41</f>
        <v>0.1191</v>
      </c>
      <c r="AO92" s="316">
        <f>'Premissas macro'!AO41</f>
        <v>0.1191</v>
      </c>
      <c r="AP92" s="316">
        <f>'Premissas macro'!AP41</f>
        <v>0.1191</v>
      </c>
      <c r="AQ92" s="316">
        <f>'Premissas macro'!AQ41</f>
        <v>0.1191</v>
      </c>
      <c r="AR92" s="317">
        <f>'Premissas macro'!AR41</f>
        <v>0.1191</v>
      </c>
      <c r="AS92" s="318"/>
      <c r="AT92" s="143"/>
      <c r="AU92" s="143"/>
      <c r="AV92" s="143"/>
      <c r="AW92" s="143"/>
      <c r="AX92" s="143"/>
      <c r="AY92" s="143"/>
      <c r="AZ92" s="143"/>
      <c r="BA92" s="143"/>
      <c r="BB92" s="143"/>
      <c r="BC92" s="143"/>
      <c r="BD92" s="143"/>
      <c r="BE92" s="143"/>
      <c r="BF92" s="143"/>
      <c r="BG92" s="143"/>
      <c r="BH92" s="143"/>
      <c r="BI92" s="143"/>
      <c r="BJ92" s="143"/>
      <c r="BK92" s="143"/>
      <c r="BL92" s="143"/>
      <c r="BM92" s="143"/>
      <c r="BN92" s="143"/>
      <c r="BO92" s="143"/>
      <c r="BP92" s="143"/>
      <c r="BQ92" s="143"/>
      <c r="BR92" s="143"/>
      <c r="BS92" s="143"/>
      <c r="BT92" s="143"/>
      <c r="BU92" s="143"/>
      <c r="BV92" s="143"/>
      <c r="BW92" s="143"/>
      <c r="BX92" s="143"/>
      <c r="BY92" s="143"/>
      <c r="BZ92" s="143"/>
      <c r="CA92" s="143"/>
      <c r="CB92" s="143"/>
      <c r="CC92" s="143"/>
      <c r="CD92" s="143"/>
      <c r="CE92" s="143"/>
      <c r="CF92" s="143"/>
      <c r="CG92" s="143"/>
      <c r="CH92" s="143"/>
      <c r="CI92" s="143"/>
      <c r="CJ92" s="143"/>
      <c r="CK92" s="143"/>
      <c r="CL92" s="143"/>
      <c r="CM92" s="143"/>
      <c r="CN92" s="143"/>
      <c r="CO92" s="143"/>
      <c r="CP92" s="143"/>
      <c r="CQ92" s="143"/>
      <c r="CR92" s="143"/>
      <c r="CS92" s="143"/>
      <c r="CT92" s="143"/>
      <c r="CU92" s="143"/>
      <c r="CV92" s="143"/>
      <c r="CW92" s="143"/>
      <c r="CX92" s="143"/>
      <c r="CY92" s="143"/>
      <c r="CZ92" s="143"/>
      <c r="DA92" s="143"/>
      <c r="DB92" s="143"/>
      <c r="DC92" s="143"/>
      <c r="DD92" s="143"/>
      <c r="DE92" s="143"/>
      <c r="DF92" s="143"/>
      <c r="DG92" s="143"/>
      <c r="DH92" s="143"/>
      <c r="DI92" s="143"/>
      <c r="DJ92" s="143"/>
      <c r="DK92" s="143"/>
      <c r="DL92" s="143"/>
      <c r="DM92" s="143"/>
      <c r="DN92" s="143"/>
      <c r="DO92" s="143"/>
      <c r="DP92" s="143"/>
      <c r="DQ92" s="143"/>
      <c r="DR92" s="143"/>
      <c r="DS92" s="143"/>
      <c r="DT92" s="143"/>
      <c r="DU92" s="143"/>
      <c r="DV92" s="143"/>
      <c r="DW92" s="143"/>
      <c r="DX92" s="143"/>
      <c r="DY92" s="143"/>
      <c r="DZ92" s="143"/>
      <c r="EA92" s="143"/>
      <c r="EB92" s="143"/>
      <c r="EC92" s="143"/>
      <c r="ED92" s="143"/>
      <c r="EE92" s="143"/>
      <c r="EF92" s="143"/>
      <c r="EG92" s="143"/>
      <c r="EH92" s="143"/>
      <c r="EI92" s="143"/>
      <c r="EJ92" s="143"/>
      <c r="EK92" s="143"/>
      <c r="EL92" s="143"/>
      <c r="EM92" s="143"/>
      <c r="EN92" s="143"/>
      <c r="EO92" s="143"/>
      <c r="EP92" s="143"/>
      <c r="EQ92" s="143"/>
      <c r="ER92" s="143"/>
      <c r="ES92" s="143"/>
      <c r="ET92" s="143"/>
      <c r="EU92" s="143"/>
      <c r="EV92" s="143"/>
      <c r="EW92" s="143"/>
      <c r="EX92" s="143"/>
      <c r="EY92" s="143"/>
      <c r="EZ92" s="143"/>
      <c r="FA92" s="143"/>
      <c r="FB92" s="143"/>
      <c r="FC92" s="143"/>
      <c r="FD92" s="143"/>
      <c r="FE92" s="143"/>
      <c r="FF92" s="143"/>
      <c r="FG92" s="143"/>
      <c r="FH92" s="143"/>
      <c r="FI92" s="143"/>
      <c r="FJ92" s="143"/>
      <c r="FK92" s="143"/>
      <c r="FL92" s="143"/>
      <c r="FM92" s="143"/>
      <c r="FN92" s="143"/>
      <c r="FO92" s="143"/>
      <c r="FP92" s="143"/>
      <c r="FQ92" s="143"/>
      <c r="FR92" s="143"/>
      <c r="FS92" s="143"/>
      <c r="FT92" s="143"/>
      <c r="FU92" s="143"/>
      <c r="FV92" s="143"/>
      <c r="FW92" s="143"/>
      <c r="FX92" s="143"/>
      <c r="FY92" s="143"/>
      <c r="FZ92" s="143"/>
      <c r="GA92" s="143"/>
      <c r="GB92" s="143"/>
      <c r="GC92" s="143"/>
      <c r="GD92" s="143"/>
      <c r="GE92" s="143"/>
      <c r="GF92" s="143"/>
      <c r="GG92" s="143"/>
      <c r="GH92" s="143"/>
      <c r="GI92" s="143"/>
      <c r="GJ92" s="143"/>
      <c r="GK92" s="143"/>
      <c r="GL92" s="143"/>
      <c r="GM92" s="143"/>
      <c r="GN92" s="143"/>
      <c r="GO92" s="143"/>
      <c r="GP92" s="143"/>
      <c r="GQ92" s="143"/>
      <c r="GR92" s="143"/>
      <c r="GS92" s="143"/>
      <c r="GT92" s="143"/>
      <c r="GU92" s="143"/>
      <c r="GV92" s="143"/>
      <c r="GW92" s="143"/>
      <c r="GX92" s="143"/>
      <c r="GY92" s="143"/>
      <c r="GZ92" s="143"/>
      <c r="HA92" s="143"/>
      <c r="HB92" s="143"/>
      <c r="HC92" s="143"/>
      <c r="HD92" s="143"/>
      <c r="HE92" s="143"/>
      <c r="HF92" s="143"/>
      <c r="HG92" s="143"/>
      <c r="HH92" s="143"/>
      <c r="HI92" s="143"/>
      <c r="HJ92" s="143"/>
      <c r="HK92" s="143"/>
      <c r="HL92" s="143"/>
      <c r="HM92" s="143"/>
      <c r="HN92" s="143"/>
      <c r="HO92" s="143"/>
      <c r="HP92" s="143"/>
      <c r="HQ92" s="143"/>
      <c r="HR92" s="143"/>
      <c r="HS92" s="143"/>
      <c r="HT92" s="143"/>
      <c r="HU92" s="143"/>
      <c r="HV92" s="143"/>
      <c r="HW92" s="143"/>
      <c r="HX92" s="143"/>
    </row>
    <row r="93" spans="2:232">
      <c r="B93" s="147" t="s">
        <v>156</v>
      </c>
      <c r="C93" s="126"/>
      <c r="D93" s="319">
        <v>1</v>
      </c>
      <c r="E93" s="319">
        <f>(1+E92)</f>
        <v>1.1191</v>
      </c>
      <c r="F93" s="319">
        <f>E93*(1+F92)</f>
        <v>1.2523848099999999</v>
      </c>
      <c r="G93" s="319">
        <f t="shared" ref="G93:AH93" si="41">F93*(1+G92)</f>
        <v>1.4015438408709999</v>
      </c>
      <c r="H93" s="319">
        <f t="shared" si="41"/>
        <v>1.5684677123187361</v>
      </c>
      <c r="I93" s="319">
        <f t="shared" si="41"/>
        <v>1.7552722168558974</v>
      </c>
      <c r="J93" s="319">
        <f t="shared" si="41"/>
        <v>1.9643251378834348</v>
      </c>
      <c r="K93" s="319">
        <f t="shared" si="41"/>
        <v>2.198276261805352</v>
      </c>
      <c r="L93" s="319">
        <f t="shared" si="41"/>
        <v>2.4600909645863696</v>
      </c>
      <c r="M93" s="319">
        <f t="shared" si="41"/>
        <v>2.7530877984686062</v>
      </c>
      <c r="N93" s="319">
        <f t="shared" si="41"/>
        <v>3.0809805552662173</v>
      </c>
      <c r="O93" s="319">
        <f t="shared" si="41"/>
        <v>3.4479253393984237</v>
      </c>
      <c r="P93" s="319">
        <f t="shared" si="41"/>
        <v>3.8585732473207761</v>
      </c>
      <c r="Q93" s="319">
        <f t="shared" si="41"/>
        <v>4.3181293210766807</v>
      </c>
      <c r="R93" s="319">
        <f t="shared" si="41"/>
        <v>4.832418523216913</v>
      </c>
      <c r="S93" s="319">
        <f t="shared" si="41"/>
        <v>5.4079595693320472</v>
      </c>
      <c r="T93" s="319">
        <f t="shared" si="41"/>
        <v>6.0520475540394942</v>
      </c>
      <c r="U93" s="319">
        <f t="shared" si="41"/>
        <v>6.7728464177255976</v>
      </c>
      <c r="V93" s="319">
        <f t="shared" si="41"/>
        <v>7.5794924260767162</v>
      </c>
      <c r="W93" s="319">
        <f t="shared" si="41"/>
        <v>8.482209974022453</v>
      </c>
      <c r="X93" s="319">
        <f t="shared" si="41"/>
        <v>9.4924411819285268</v>
      </c>
      <c r="Y93" s="319">
        <f t="shared" si="41"/>
        <v>10.622990926696215</v>
      </c>
      <c r="Z93" s="319">
        <f t="shared" si="41"/>
        <v>11.888189146065734</v>
      </c>
      <c r="AA93" s="319">
        <f t="shared" si="41"/>
        <v>13.304072473362163</v>
      </c>
      <c r="AB93" s="319">
        <f t="shared" si="41"/>
        <v>14.888587504939597</v>
      </c>
      <c r="AC93" s="319">
        <f t="shared" si="41"/>
        <v>16.661818276777904</v>
      </c>
      <c r="AD93" s="319">
        <f t="shared" si="41"/>
        <v>18.646240833542151</v>
      </c>
      <c r="AE93" s="319">
        <f t="shared" si="41"/>
        <v>20.867008116817022</v>
      </c>
      <c r="AF93" s="319">
        <f t="shared" si="41"/>
        <v>23.352268783529929</v>
      </c>
      <c r="AG93" s="319">
        <f t="shared" si="41"/>
        <v>26.133523995648343</v>
      </c>
      <c r="AH93" s="319">
        <f t="shared" si="41"/>
        <v>29.24602670353006</v>
      </c>
      <c r="AI93" s="319">
        <f t="shared" ref="AI93:AR93" si="42">AH93*(1+AI92)</f>
        <v>32.729228483920487</v>
      </c>
      <c r="AJ93" s="320">
        <f t="shared" si="42"/>
        <v>36.627279596355415</v>
      </c>
      <c r="AK93" s="320">
        <f t="shared" si="42"/>
        <v>40.989588596281344</v>
      </c>
      <c r="AL93" s="320">
        <f t="shared" si="42"/>
        <v>45.871448598098453</v>
      </c>
      <c r="AM93" s="320">
        <f t="shared" si="42"/>
        <v>51.334738126131981</v>
      </c>
      <c r="AN93" s="320">
        <f t="shared" si="42"/>
        <v>57.448705436954299</v>
      </c>
      <c r="AO93" s="320">
        <f t="shared" si="42"/>
        <v>64.290846254495548</v>
      </c>
      <c r="AP93" s="320">
        <f t="shared" si="42"/>
        <v>71.947886043405973</v>
      </c>
      <c r="AQ93" s="320">
        <f t="shared" si="42"/>
        <v>80.516879271175625</v>
      </c>
      <c r="AR93" s="321">
        <f t="shared" si="42"/>
        <v>90.106439592372638</v>
      </c>
      <c r="AS93" s="318"/>
      <c r="AT93" s="143"/>
      <c r="AU93" s="143"/>
      <c r="AV93" s="143"/>
      <c r="AW93" s="143"/>
      <c r="AX93" s="143"/>
      <c r="AY93" s="143"/>
      <c r="AZ93" s="143"/>
      <c r="BA93" s="143"/>
      <c r="BB93" s="143"/>
      <c r="BC93" s="143"/>
      <c r="BD93" s="143"/>
      <c r="BE93" s="143"/>
      <c r="BF93" s="143"/>
      <c r="BG93" s="143"/>
      <c r="BH93" s="143"/>
      <c r="BI93" s="143"/>
      <c r="BJ93" s="143"/>
      <c r="BK93" s="143"/>
      <c r="BL93" s="143"/>
      <c r="BM93" s="143"/>
      <c r="BN93" s="143"/>
      <c r="BO93" s="143"/>
      <c r="BP93" s="143"/>
      <c r="BQ93" s="143"/>
      <c r="BR93" s="143"/>
      <c r="BS93" s="143"/>
      <c r="BT93" s="143"/>
      <c r="BU93" s="143"/>
      <c r="BV93" s="143"/>
      <c r="BW93" s="143"/>
      <c r="BX93" s="143"/>
      <c r="BY93" s="143"/>
      <c r="BZ93" s="143"/>
      <c r="CA93" s="143"/>
      <c r="CB93" s="143"/>
      <c r="CC93" s="143"/>
      <c r="CD93" s="143"/>
      <c r="CE93" s="143"/>
      <c r="CF93" s="143"/>
      <c r="CG93" s="143"/>
      <c r="CH93" s="143"/>
      <c r="CI93" s="143"/>
      <c r="CJ93" s="143"/>
      <c r="CK93" s="143"/>
      <c r="CL93" s="143"/>
      <c r="CM93" s="143"/>
      <c r="CN93" s="143"/>
      <c r="CO93" s="143"/>
      <c r="CP93" s="143"/>
      <c r="CQ93" s="143"/>
      <c r="CR93" s="143"/>
      <c r="CS93" s="143"/>
      <c r="CT93" s="143"/>
      <c r="CU93" s="143"/>
      <c r="CV93" s="143"/>
      <c r="CW93" s="143"/>
      <c r="CX93" s="143"/>
      <c r="CY93" s="143"/>
      <c r="CZ93" s="143"/>
      <c r="DA93" s="143"/>
      <c r="DB93" s="143"/>
      <c r="DC93" s="143"/>
      <c r="DD93" s="143"/>
      <c r="DE93" s="143"/>
      <c r="DF93" s="143"/>
      <c r="DG93" s="143"/>
      <c r="DH93" s="143"/>
      <c r="DI93" s="143"/>
      <c r="DJ93" s="143"/>
      <c r="DK93" s="143"/>
      <c r="DL93" s="143"/>
      <c r="DM93" s="143"/>
      <c r="DN93" s="143"/>
      <c r="DO93" s="143"/>
      <c r="DP93" s="143"/>
      <c r="DQ93" s="143"/>
      <c r="DR93" s="143"/>
      <c r="DS93" s="143"/>
      <c r="DT93" s="143"/>
      <c r="DU93" s="143"/>
      <c r="DV93" s="143"/>
      <c r="DW93" s="143"/>
      <c r="DX93" s="143"/>
      <c r="DY93" s="143"/>
      <c r="DZ93" s="143"/>
      <c r="EA93" s="143"/>
      <c r="EB93" s="143"/>
      <c r="EC93" s="143"/>
      <c r="ED93" s="143"/>
      <c r="EE93" s="143"/>
      <c r="EF93" s="143"/>
      <c r="EG93" s="143"/>
      <c r="EH93" s="143"/>
      <c r="EI93" s="143"/>
      <c r="EJ93" s="143"/>
      <c r="EK93" s="143"/>
      <c r="EL93" s="143"/>
      <c r="EM93" s="143"/>
      <c r="EN93" s="143"/>
      <c r="EO93" s="143"/>
      <c r="EP93" s="143"/>
      <c r="EQ93" s="143"/>
      <c r="ER93" s="143"/>
      <c r="ES93" s="143"/>
      <c r="ET93" s="143"/>
      <c r="EU93" s="143"/>
      <c r="EV93" s="143"/>
      <c r="EW93" s="143"/>
      <c r="EX93" s="143"/>
      <c r="EY93" s="143"/>
      <c r="EZ93" s="143"/>
      <c r="FA93" s="143"/>
      <c r="FB93" s="143"/>
      <c r="FC93" s="143"/>
      <c r="FD93" s="143"/>
      <c r="FE93" s="143"/>
      <c r="FF93" s="143"/>
      <c r="FG93" s="143"/>
      <c r="FH93" s="143"/>
      <c r="FI93" s="143"/>
      <c r="FJ93" s="143"/>
      <c r="FK93" s="143"/>
      <c r="FL93" s="143"/>
      <c r="FM93" s="143"/>
      <c r="FN93" s="143"/>
      <c r="FO93" s="143"/>
      <c r="FP93" s="143"/>
      <c r="FQ93" s="143"/>
      <c r="FR93" s="143"/>
      <c r="FS93" s="143"/>
      <c r="FT93" s="143"/>
      <c r="FU93" s="143"/>
      <c r="FV93" s="143"/>
      <c r="FW93" s="143"/>
      <c r="FX93" s="143"/>
      <c r="FY93" s="143"/>
      <c r="FZ93" s="143"/>
      <c r="GA93" s="143"/>
      <c r="GB93" s="143"/>
      <c r="GC93" s="143"/>
      <c r="GD93" s="143"/>
      <c r="GE93" s="143"/>
      <c r="GF93" s="143"/>
      <c r="GG93" s="143"/>
      <c r="GH93" s="143"/>
      <c r="GI93" s="143"/>
      <c r="GJ93" s="143"/>
      <c r="GK93" s="143"/>
      <c r="GL93" s="143"/>
      <c r="GM93" s="143"/>
      <c r="GN93" s="143"/>
      <c r="GO93" s="143"/>
      <c r="GP93" s="143"/>
      <c r="GQ93" s="143"/>
      <c r="GR93" s="143"/>
      <c r="GS93" s="143"/>
      <c r="GT93" s="143"/>
      <c r="GU93" s="143"/>
      <c r="GV93" s="143"/>
      <c r="GW93" s="143"/>
      <c r="GX93" s="143"/>
      <c r="GY93" s="143"/>
      <c r="GZ93" s="143"/>
      <c r="HA93" s="143"/>
      <c r="HB93" s="143"/>
      <c r="HC93" s="143"/>
      <c r="HD93" s="143"/>
      <c r="HE93" s="143"/>
      <c r="HF93" s="143"/>
      <c r="HG93" s="143"/>
      <c r="HH93" s="143"/>
      <c r="HI93" s="143"/>
      <c r="HJ93" s="143"/>
      <c r="HK93" s="143"/>
      <c r="HL93" s="143"/>
      <c r="HM93" s="143"/>
      <c r="HN93" s="143"/>
      <c r="HO93" s="143"/>
      <c r="HP93" s="143"/>
      <c r="HQ93" s="143"/>
      <c r="HR93" s="143"/>
      <c r="HS93" s="143"/>
      <c r="HT93" s="143"/>
      <c r="HU93" s="143"/>
      <c r="HV93" s="143"/>
      <c r="HW93" s="143"/>
      <c r="HX93" s="143"/>
    </row>
    <row r="94" spans="2:232" s="174" customFormat="1" ht="5.25" customHeight="1">
      <c r="C94" s="183"/>
      <c r="D94" s="184"/>
      <c r="E94" s="185"/>
      <c r="F94" s="185"/>
      <c r="G94" s="185"/>
      <c r="H94" s="185"/>
      <c r="I94" s="185"/>
      <c r="J94" s="185"/>
      <c r="K94" s="185"/>
      <c r="L94" s="185"/>
      <c r="M94" s="185"/>
      <c r="N94" s="185"/>
      <c r="O94" s="185"/>
      <c r="P94" s="185"/>
      <c r="Q94" s="185"/>
      <c r="R94" s="185"/>
      <c r="S94" s="185"/>
      <c r="T94" s="185"/>
      <c r="U94" s="185"/>
      <c r="V94" s="185"/>
      <c r="W94" s="185"/>
      <c r="X94" s="185"/>
      <c r="Y94" s="185"/>
      <c r="Z94" s="185"/>
      <c r="AA94" s="185"/>
      <c r="AB94" s="185"/>
      <c r="AC94" s="185"/>
      <c r="AD94" s="185"/>
      <c r="AE94" s="185"/>
      <c r="AF94" s="185"/>
      <c r="AG94" s="185"/>
      <c r="AH94" s="185"/>
      <c r="AI94" s="185"/>
      <c r="AJ94" s="185"/>
      <c r="AK94" s="185"/>
      <c r="AL94" s="185"/>
      <c r="AM94" s="185"/>
      <c r="AN94" s="185"/>
      <c r="AO94" s="185"/>
      <c r="AP94" s="185"/>
      <c r="AQ94" s="185"/>
      <c r="AR94" s="185"/>
    </row>
    <row r="95" spans="2:232">
      <c r="B95" s="238" t="s">
        <v>117</v>
      </c>
      <c r="C95" s="239"/>
      <c r="D95" s="322">
        <f>D84</f>
        <v>-3417.896002446555</v>
      </c>
      <c r="E95" s="322">
        <f t="shared" ref="E95:AR95" ca="1" si="43">E84</f>
        <v>2313.7586459462382</v>
      </c>
      <c r="F95" s="322">
        <f t="shared" ca="1" si="43"/>
        <v>1383.9439655003334</v>
      </c>
      <c r="G95" s="322">
        <f t="shared" ca="1" si="43"/>
        <v>2076.0481400943731</v>
      </c>
      <c r="H95" s="322">
        <f t="shared" ca="1" si="43"/>
        <v>2131.7720606674911</v>
      </c>
      <c r="I95" s="322">
        <f t="shared" ca="1" si="43"/>
        <v>983.70057609330343</v>
      </c>
      <c r="J95" s="322">
        <f t="shared" ca="1" si="43"/>
        <v>1014.3395247094868</v>
      </c>
      <c r="K95" s="322">
        <f t="shared" ca="1" si="43"/>
        <v>2630.1582198487404</v>
      </c>
      <c r="L95" s="322">
        <f t="shared" ca="1" si="43"/>
        <v>-4665.4106652588325</v>
      </c>
      <c r="M95" s="322">
        <f t="shared" ca="1" si="43"/>
        <v>-3099.2295080244303</v>
      </c>
      <c r="N95" s="322">
        <f t="shared" ca="1" si="43"/>
        <v>-1851.2250663707175</v>
      </c>
      <c r="O95" s="322">
        <f t="shared" ca="1" si="43"/>
        <v>-1707.7536201513913</v>
      </c>
      <c r="P95" s="322">
        <f t="shared" ca="1" si="43"/>
        <v>-1490.2746337555357</v>
      </c>
      <c r="Q95" s="322">
        <f t="shared" ca="1" si="43"/>
        <v>-1377.116472570322</v>
      </c>
      <c r="R95" s="322">
        <f t="shared" ca="1" si="43"/>
        <v>-1254.741723596361</v>
      </c>
      <c r="S95" s="322">
        <f t="shared" ca="1" si="43"/>
        <v>-1184.9012987450626</v>
      </c>
      <c r="T95" s="322">
        <f t="shared" ca="1" si="43"/>
        <v>-1108.3998501943051</v>
      </c>
      <c r="U95" s="322">
        <f t="shared" ca="1" si="43"/>
        <v>-1196.9358983454299</v>
      </c>
      <c r="V95" s="322">
        <f t="shared" ca="1" si="43"/>
        <v>-933.86492259088402</v>
      </c>
      <c r="W95" s="322">
        <f t="shared" ca="1" si="43"/>
        <v>-566.48485037725391</v>
      </c>
      <c r="X95" s="322">
        <f t="shared" ca="1" si="43"/>
        <v>-201.73393308217643</v>
      </c>
      <c r="Y95" s="322">
        <f t="shared" ca="1" si="43"/>
        <v>923.69080592491923</v>
      </c>
      <c r="Z95" s="322">
        <f t="shared" ca="1" si="43"/>
        <v>1081.6104819837074</v>
      </c>
      <c r="AA95" s="322">
        <f t="shared" ca="1" si="43"/>
        <v>1081.6103174457778</v>
      </c>
      <c r="AB95" s="322">
        <f t="shared" ca="1" si="43"/>
        <v>1081.6103133915183</v>
      </c>
      <c r="AC95" s="322">
        <f t="shared" ca="1" si="43"/>
        <v>853.47097779590092</v>
      </c>
      <c r="AD95" s="322">
        <f t="shared" ca="1" si="43"/>
        <v>-288.96162814783202</v>
      </c>
      <c r="AE95" s="322">
        <f t="shared" ca="1" si="43"/>
        <v>898.57107675764257</v>
      </c>
      <c r="AF95" s="322">
        <f t="shared" ca="1" si="43"/>
        <v>3831.4478931576105</v>
      </c>
      <c r="AG95" s="322">
        <f t="shared" ca="1" si="43"/>
        <v>3911.6799598987568</v>
      </c>
      <c r="AH95" s="322">
        <f t="shared" ca="1" si="43"/>
        <v>3911.6795737187417</v>
      </c>
      <c r="AI95" s="322">
        <f t="shared" ca="1" si="43"/>
        <v>3784.7995464502246</v>
      </c>
      <c r="AJ95" s="322">
        <f t="shared" ca="1" si="43"/>
        <v>3911.6795630368329</v>
      </c>
      <c r="AK95" s="322">
        <f t="shared" ca="1" si="43"/>
        <v>-1206.9550238236473</v>
      </c>
      <c r="AL95" s="322">
        <f t="shared" ca="1" si="43"/>
        <v>-1118.4568920416707</v>
      </c>
      <c r="AM95" s="322">
        <f t="shared" ca="1" si="43"/>
        <v>-1118.4568920416716</v>
      </c>
      <c r="AN95" s="322">
        <f t="shared" ca="1" si="43"/>
        <v>0</v>
      </c>
      <c r="AO95" s="322">
        <f t="shared" ca="1" si="43"/>
        <v>0</v>
      </c>
      <c r="AP95" s="322">
        <f t="shared" ca="1" si="43"/>
        <v>0</v>
      </c>
      <c r="AQ95" s="322">
        <f t="shared" ca="1" si="43"/>
        <v>0</v>
      </c>
      <c r="AR95" s="323">
        <f t="shared" ca="1" si="43"/>
        <v>0</v>
      </c>
    </row>
    <row r="96" spans="2:232">
      <c r="B96" s="231" t="s">
        <v>118</v>
      </c>
      <c r="D96" s="162">
        <f>D95</f>
        <v>-3417.896002446555</v>
      </c>
      <c r="E96" s="162">
        <f ca="1">D96+E95</f>
        <v>-1104.1373565003169</v>
      </c>
      <c r="F96" s="162">
        <f ca="1">E96+F95</f>
        <v>279.80660900001658</v>
      </c>
      <c r="G96" s="162">
        <f t="shared" ref="G96:AR96" ca="1" si="44">F96+G95</f>
        <v>2355.8547490943897</v>
      </c>
      <c r="H96" s="162">
        <f t="shared" ca="1" si="44"/>
        <v>4487.6268097618813</v>
      </c>
      <c r="I96" s="162">
        <f t="shared" ca="1" si="44"/>
        <v>5471.3273858551847</v>
      </c>
      <c r="J96" s="162">
        <f t="shared" ca="1" si="44"/>
        <v>6485.6669105646715</v>
      </c>
      <c r="K96" s="162">
        <f t="shared" ca="1" si="44"/>
        <v>9115.8251304134119</v>
      </c>
      <c r="L96" s="162">
        <f t="shared" ca="1" si="44"/>
        <v>4450.4144651545794</v>
      </c>
      <c r="M96" s="162">
        <f t="shared" ca="1" si="44"/>
        <v>1351.1849571301491</v>
      </c>
      <c r="N96" s="162">
        <f t="shared" ca="1" si="44"/>
        <v>-500.04010924056843</v>
      </c>
      <c r="O96" s="162">
        <f t="shared" ca="1" si="44"/>
        <v>-2207.7937293919595</v>
      </c>
      <c r="P96" s="162">
        <f t="shared" ca="1" si="44"/>
        <v>-3698.0683631474949</v>
      </c>
      <c r="Q96" s="162">
        <f t="shared" ca="1" si="44"/>
        <v>-5075.1848357178169</v>
      </c>
      <c r="R96" s="162">
        <f t="shared" ca="1" si="44"/>
        <v>-6329.9265593141781</v>
      </c>
      <c r="S96" s="162">
        <f t="shared" ca="1" si="44"/>
        <v>-7514.8278580592405</v>
      </c>
      <c r="T96" s="162">
        <f t="shared" ca="1" si="44"/>
        <v>-8623.2277082535456</v>
      </c>
      <c r="U96" s="162">
        <f t="shared" ca="1" si="44"/>
        <v>-9820.1636065989751</v>
      </c>
      <c r="V96" s="162">
        <f t="shared" ca="1" si="44"/>
        <v>-10754.02852918986</v>
      </c>
      <c r="W96" s="162">
        <f t="shared" ca="1" si="44"/>
        <v>-11320.513379567114</v>
      </c>
      <c r="X96" s="162">
        <f t="shared" ca="1" si="44"/>
        <v>-11522.24731264929</v>
      </c>
      <c r="Y96" s="162">
        <f t="shared" ca="1" si="44"/>
        <v>-10598.55650672437</v>
      </c>
      <c r="Z96" s="162">
        <f t="shared" ca="1" si="44"/>
        <v>-9516.9460247406623</v>
      </c>
      <c r="AA96" s="162">
        <f t="shared" ca="1" si="44"/>
        <v>-8435.3357072948838</v>
      </c>
      <c r="AB96" s="162">
        <f t="shared" ca="1" si="44"/>
        <v>-7353.7253939033653</v>
      </c>
      <c r="AC96" s="162">
        <f t="shared" ca="1" si="44"/>
        <v>-6500.2544161074647</v>
      </c>
      <c r="AD96" s="162">
        <f t="shared" ca="1" si="44"/>
        <v>-6789.2160442552968</v>
      </c>
      <c r="AE96" s="162">
        <f t="shared" ca="1" si="44"/>
        <v>-5890.6449674976539</v>
      </c>
      <c r="AF96" s="162">
        <f t="shared" ca="1" si="44"/>
        <v>-2059.1970743400434</v>
      </c>
      <c r="AG96" s="162">
        <f t="shared" ca="1" si="44"/>
        <v>1852.4828855587134</v>
      </c>
      <c r="AH96" s="162">
        <f t="shared" ca="1" si="44"/>
        <v>5764.1624592774551</v>
      </c>
      <c r="AI96" s="162">
        <f t="shared" ca="1" si="44"/>
        <v>9548.9620057276807</v>
      </c>
      <c r="AJ96" s="162">
        <f t="shared" ca="1" si="44"/>
        <v>13460.641568764513</v>
      </c>
      <c r="AK96" s="162">
        <f t="shared" ca="1" si="44"/>
        <v>12253.686544940865</v>
      </c>
      <c r="AL96" s="162">
        <f t="shared" ca="1" si="44"/>
        <v>11135.229652899194</v>
      </c>
      <c r="AM96" s="162">
        <f t="shared" ca="1" si="44"/>
        <v>10016.772760857522</v>
      </c>
      <c r="AN96" s="162">
        <f t="shared" ca="1" si="44"/>
        <v>10016.772760857522</v>
      </c>
      <c r="AO96" s="162">
        <f t="shared" ca="1" si="44"/>
        <v>10016.772760857522</v>
      </c>
      <c r="AP96" s="162">
        <f t="shared" ca="1" si="44"/>
        <v>10016.772760857522</v>
      </c>
      <c r="AQ96" s="162">
        <f t="shared" ca="1" si="44"/>
        <v>10016.772760857522</v>
      </c>
      <c r="AR96" s="279">
        <f t="shared" ca="1" si="44"/>
        <v>10016.772760857522</v>
      </c>
    </row>
    <row r="97" spans="2:45">
      <c r="B97" s="231" t="s">
        <v>119</v>
      </c>
      <c r="D97" s="66">
        <f>IF(D96&lt;0,0,1)</f>
        <v>0</v>
      </c>
      <c r="E97" s="66">
        <f ca="1">IF(E96&lt;0,0,1)</f>
        <v>0</v>
      </c>
      <c r="F97" s="66">
        <f t="shared" ref="F97:AR97" ca="1" si="45">IF(F96&lt;0,0,1)</f>
        <v>1</v>
      </c>
      <c r="G97" s="66">
        <f t="shared" ca="1" si="45"/>
        <v>1</v>
      </c>
      <c r="H97" s="66">
        <f t="shared" ca="1" si="45"/>
        <v>1</v>
      </c>
      <c r="I97" s="66">
        <f t="shared" ca="1" si="45"/>
        <v>1</v>
      </c>
      <c r="J97" s="66">
        <f t="shared" ca="1" si="45"/>
        <v>1</v>
      </c>
      <c r="K97" s="66">
        <f t="shared" ca="1" si="45"/>
        <v>1</v>
      </c>
      <c r="L97" s="66">
        <f t="shared" ca="1" si="45"/>
        <v>1</v>
      </c>
      <c r="M97" s="66">
        <f t="shared" ca="1" si="45"/>
        <v>1</v>
      </c>
      <c r="N97" s="66">
        <f t="shared" ca="1" si="45"/>
        <v>0</v>
      </c>
      <c r="O97" s="66">
        <f t="shared" ca="1" si="45"/>
        <v>0</v>
      </c>
      <c r="P97" s="66">
        <f t="shared" ca="1" si="45"/>
        <v>0</v>
      </c>
      <c r="Q97" s="66">
        <f t="shared" ca="1" si="45"/>
        <v>0</v>
      </c>
      <c r="R97" s="66">
        <f t="shared" ca="1" si="45"/>
        <v>0</v>
      </c>
      <c r="S97" s="66">
        <f t="shared" ca="1" si="45"/>
        <v>0</v>
      </c>
      <c r="T97" s="66">
        <f t="shared" ca="1" si="45"/>
        <v>0</v>
      </c>
      <c r="U97" s="66">
        <f t="shared" ca="1" si="45"/>
        <v>0</v>
      </c>
      <c r="V97" s="66">
        <f t="shared" ca="1" si="45"/>
        <v>0</v>
      </c>
      <c r="W97" s="66">
        <f t="shared" ca="1" si="45"/>
        <v>0</v>
      </c>
      <c r="X97" s="66">
        <f t="shared" ca="1" si="45"/>
        <v>0</v>
      </c>
      <c r="Y97" s="66">
        <f t="shared" ca="1" si="45"/>
        <v>0</v>
      </c>
      <c r="Z97" s="66">
        <f t="shared" ca="1" si="45"/>
        <v>0</v>
      </c>
      <c r="AA97" s="66">
        <f t="shared" ca="1" si="45"/>
        <v>0</v>
      </c>
      <c r="AB97" s="66">
        <f t="shared" ca="1" si="45"/>
        <v>0</v>
      </c>
      <c r="AC97" s="66">
        <f t="shared" ca="1" si="45"/>
        <v>0</v>
      </c>
      <c r="AD97" s="66">
        <f t="shared" ca="1" si="45"/>
        <v>0</v>
      </c>
      <c r="AE97" s="66">
        <f t="shared" ca="1" si="45"/>
        <v>0</v>
      </c>
      <c r="AF97" s="66">
        <f t="shared" ca="1" si="45"/>
        <v>0</v>
      </c>
      <c r="AG97" s="66">
        <f t="shared" ca="1" si="45"/>
        <v>1</v>
      </c>
      <c r="AH97" s="66">
        <f t="shared" ca="1" si="45"/>
        <v>1</v>
      </c>
      <c r="AI97" s="66">
        <f t="shared" ca="1" si="45"/>
        <v>1</v>
      </c>
      <c r="AJ97" s="66">
        <f t="shared" ca="1" si="45"/>
        <v>1</v>
      </c>
      <c r="AK97" s="66">
        <f t="shared" ca="1" si="45"/>
        <v>1</v>
      </c>
      <c r="AL97" s="66">
        <f t="shared" ca="1" si="45"/>
        <v>1</v>
      </c>
      <c r="AM97" s="66">
        <f t="shared" ca="1" si="45"/>
        <v>1</v>
      </c>
      <c r="AN97" s="66">
        <f t="shared" ca="1" si="45"/>
        <v>1</v>
      </c>
      <c r="AO97" s="66">
        <f t="shared" ca="1" si="45"/>
        <v>1</v>
      </c>
      <c r="AP97" s="66">
        <f t="shared" ca="1" si="45"/>
        <v>1</v>
      </c>
      <c r="AQ97" s="66">
        <f t="shared" ca="1" si="45"/>
        <v>1</v>
      </c>
      <c r="AR97" s="156">
        <f t="shared" ca="1" si="45"/>
        <v>1</v>
      </c>
    </row>
    <row r="98" spans="2:45">
      <c r="B98" s="147" t="s">
        <v>116</v>
      </c>
      <c r="C98" s="126"/>
      <c r="D98" s="148" t="str">
        <f t="shared" ref="D98:AR98" si="46">IF(D97=0,"",D2)</f>
        <v/>
      </c>
      <c r="E98" s="148" t="str">
        <f t="shared" ca="1" si="46"/>
        <v/>
      </c>
      <c r="F98" s="148">
        <f t="shared" ca="1" si="46"/>
        <v>2</v>
      </c>
      <c r="G98" s="148">
        <f t="shared" ca="1" si="46"/>
        <v>3</v>
      </c>
      <c r="H98" s="148">
        <f t="shared" ca="1" si="46"/>
        <v>4</v>
      </c>
      <c r="I98" s="148">
        <f t="shared" ca="1" si="46"/>
        <v>5</v>
      </c>
      <c r="J98" s="148">
        <f t="shared" ca="1" si="46"/>
        <v>6</v>
      </c>
      <c r="K98" s="148">
        <f t="shared" ca="1" si="46"/>
        <v>7</v>
      </c>
      <c r="L98" s="148">
        <f t="shared" ca="1" si="46"/>
        <v>8</v>
      </c>
      <c r="M98" s="148">
        <f t="shared" ca="1" si="46"/>
        <v>9</v>
      </c>
      <c r="N98" s="148" t="str">
        <f t="shared" ca="1" si="46"/>
        <v/>
      </c>
      <c r="O98" s="148" t="str">
        <f t="shared" ca="1" si="46"/>
        <v/>
      </c>
      <c r="P98" s="148" t="str">
        <f t="shared" ca="1" si="46"/>
        <v/>
      </c>
      <c r="Q98" s="148" t="str">
        <f t="shared" ca="1" si="46"/>
        <v/>
      </c>
      <c r="R98" s="148" t="str">
        <f t="shared" ca="1" si="46"/>
        <v/>
      </c>
      <c r="S98" s="148" t="str">
        <f t="shared" ca="1" si="46"/>
        <v/>
      </c>
      <c r="T98" s="148" t="str">
        <f t="shared" ca="1" si="46"/>
        <v/>
      </c>
      <c r="U98" s="148" t="str">
        <f t="shared" ca="1" si="46"/>
        <v/>
      </c>
      <c r="V98" s="148" t="str">
        <f t="shared" ca="1" si="46"/>
        <v/>
      </c>
      <c r="W98" s="148" t="str">
        <f t="shared" ca="1" si="46"/>
        <v/>
      </c>
      <c r="X98" s="148" t="str">
        <f t="shared" ca="1" si="46"/>
        <v/>
      </c>
      <c r="Y98" s="148" t="str">
        <f t="shared" ca="1" si="46"/>
        <v/>
      </c>
      <c r="Z98" s="148" t="str">
        <f t="shared" ca="1" si="46"/>
        <v/>
      </c>
      <c r="AA98" s="148" t="str">
        <f t="shared" ca="1" si="46"/>
        <v/>
      </c>
      <c r="AB98" s="148" t="str">
        <f t="shared" ca="1" si="46"/>
        <v/>
      </c>
      <c r="AC98" s="148" t="str">
        <f t="shared" ca="1" si="46"/>
        <v/>
      </c>
      <c r="AD98" s="148" t="str">
        <f t="shared" ca="1" si="46"/>
        <v/>
      </c>
      <c r="AE98" s="148" t="str">
        <f t="shared" ca="1" si="46"/>
        <v/>
      </c>
      <c r="AF98" s="148" t="str">
        <f t="shared" ca="1" si="46"/>
        <v/>
      </c>
      <c r="AG98" s="148">
        <f t="shared" ca="1" si="46"/>
        <v>29</v>
      </c>
      <c r="AH98" s="148">
        <f t="shared" ca="1" si="46"/>
        <v>30</v>
      </c>
      <c r="AI98" s="148">
        <f t="shared" ca="1" si="46"/>
        <v>31</v>
      </c>
      <c r="AJ98" s="148">
        <f t="shared" ca="1" si="46"/>
        <v>32</v>
      </c>
      <c r="AK98" s="148">
        <f t="shared" ca="1" si="46"/>
        <v>33</v>
      </c>
      <c r="AL98" s="148">
        <f t="shared" ca="1" si="46"/>
        <v>34</v>
      </c>
      <c r="AM98" s="148">
        <f t="shared" ca="1" si="46"/>
        <v>35</v>
      </c>
      <c r="AN98" s="148">
        <f t="shared" ca="1" si="46"/>
        <v>36</v>
      </c>
      <c r="AO98" s="148">
        <f t="shared" ca="1" si="46"/>
        <v>37</v>
      </c>
      <c r="AP98" s="148">
        <f t="shared" ca="1" si="46"/>
        <v>38</v>
      </c>
      <c r="AQ98" s="148">
        <f t="shared" ca="1" si="46"/>
        <v>39</v>
      </c>
      <c r="AR98" s="157">
        <f t="shared" ca="1" si="46"/>
        <v>40</v>
      </c>
    </row>
    <row r="99" spans="2:45" s="174" customFormat="1" ht="5.25" customHeight="1">
      <c r="C99" s="183"/>
      <c r="D99" s="184"/>
      <c r="E99" s="185"/>
      <c r="F99" s="185"/>
      <c r="G99" s="185"/>
      <c r="H99" s="185"/>
      <c r="I99" s="185"/>
      <c r="J99" s="185"/>
      <c r="K99" s="185"/>
      <c r="L99" s="185"/>
      <c r="M99" s="185"/>
      <c r="N99" s="185"/>
      <c r="O99" s="185"/>
      <c r="P99" s="185"/>
      <c r="Q99" s="185"/>
      <c r="R99" s="185"/>
      <c r="S99" s="185"/>
      <c r="T99" s="185"/>
      <c r="U99" s="185"/>
      <c r="V99" s="185"/>
      <c r="W99" s="185"/>
      <c r="X99" s="185"/>
      <c r="Y99" s="185"/>
      <c r="Z99" s="185"/>
      <c r="AA99" s="185"/>
      <c r="AB99" s="185"/>
      <c r="AC99" s="185"/>
      <c r="AD99" s="185"/>
      <c r="AE99" s="185"/>
      <c r="AF99" s="185"/>
      <c r="AG99" s="185"/>
      <c r="AH99" s="185"/>
      <c r="AI99" s="185"/>
      <c r="AJ99" s="185"/>
      <c r="AK99" s="185"/>
      <c r="AL99" s="185"/>
      <c r="AM99" s="185"/>
      <c r="AN99" s="185"/>
      <c r="AO99" s="185"/>
      <c r="AP99" s="185"/>
      <c r="AQ99" s="185"/>
      <c r="AR99" s="185"/>
    </row>
    <row r="100" spans="2:45">
      <c r="B100" s="238" t="s">
        <v>120</v>
      </c>
      <c r="C100" s="239"/>
      <c r="D100" s="322">
        <f t="shared" ref="D100:AR100" si="47">D84/D93</f>
        <v>-3417.896002446555</v>
      </c>
      <c r="E100" s="322">
        <f t="shared" ca="1" si="47"/>
        <v>2067.5173317364292</v>
      </c>
      <c r="F100" s="322">
        <f t="shared" ca="1" si="47"/>
        <v>1105.0469108614736</v>
      </c>
      <c r="G100" s="322">
        <f t="shared" ca="1" si="47"/>
        <v>1481.2580809489323</v>
      </c>
      <c r="H100" s="322">
        <f t="shared" ca="1" si="47"/>
        <v>1359.1430948336176</v>
      </c>
      <c r="I100" s="322">
        <f t="shared" ca="1" si="47"/>
        <v>560.42622144121947</v>
      </c>
      <c r="J100" s="322">
        <f t="shared" ca="1" si="47"/>
        <v>516.38066690040944</v>
      </c>
      <c r="K100" s="322">
        <f t="shared" ca="1" si="47"/>
        <v>1196.4639138161378</v>
      </c>
      <c r="L100" s="322">
        <f t="shared" ca="1" si="47"/>
        <v>-1896.4382750144596</v>
      </c>
      <c r="M100" s="322">
        <f t="shared" ca="1" si="47"/>
        <v>-1125.7285400590436</v>
      </c>
      <c r="N100" s="322">
        <f t="shared" ca="1" si="47"/>
        <v>-600.85580975396954</v>
      </c>
      <c r="O100" s="322">
        <f t="shared" ca="1" si="47"/>
        <v>-495.29889775668732</v>
      </c>
      <c r="P100" s="322">
        <f t="shared" ca="1" si="47"/>
        <v>-386.22426949917741</v>
      </c>
      <c r="Q100" s="322">
        <f t="shared" ca="1" si="47"/>
        <v>-318.91506024348348</v>
      </c>
      <c r="R100" s="322">
        <f t="shared" ca="1" si="47"/>
        <v>-259.65088031346397</v>
      </c>
      <c r="S100" s="322">
        <f t="shared" ca="1" si="47"/>
        <v>-219.10320954773951</v>
      </c>
      <c r="T100" s="322">
        <f t="shared" ca="1" si="47"/>
        <v>-183.14460359031608</v>
      </c>
      <c r="U100" s="322">
        <f t="shared" ca="1" si="47"/>
        <v>-176.72568142293343</v>
      </c>
      <c r="V100" s="322">
        <f t="shared" ca="1" si="47"/>
        <v>-123.20942750440474</v>
      </c>
      <c r="W100" s="322">
        <f t="shared" ca="1" si="47"/>
        <v>-66.785053908375971</v>
      </c>
      <c r="X100" s="322">
        <f t="shared" ca="1" si="47"/>
        <v>-21.252060372650238</v>
      </c>
      <c r="Y100" s="322">
        <f t="shared" ca="1" si="47"/>
        <v>86.952046961052062</v>
      </c>
      <c r="Z100" s="322">
        <f t="shared" ca="1" si="47"/>
        <v>90.981937509099481</v>
      </c>
      <c r="AA100" s="322">
        <f t="shared" ca="1" si="47"/>
        <v>81.299190124784147</v>
      </c>
      <c r="AB100" s="322">
        <f t="shared" ca="1" si="47"/>
        <v>72.646939344156834</v>
      </c>
      <c r="AC100" s="322">
        <f t="shared" ca="1" si="47"/>
        <v>51.223159658715645</v>
      </c>
      <c r="AD100" s="322">
        <f t="shared" ca="1" si="47"/>
        <v>-15.497044724855629</v>
      </c>
      <c r="AE100" s="322">
        <f t="shared" ca="1" si="47"/>
        <v>43.061807027020379</v>
      </c>
      <c r="AF100" s="322">
        <f t="shared" ca="1" si="47"/>
        <v>164.07176230601988</v>
      </c>
      <c r="AG100" s="322">
        <f t="shared" ca="1" si="47"/>
        <v>149.68053908650495</v>
      </c>
      <c r="AH100" s="322">
        <f t="shared" ca="1" si="47"/>
        <v>133.75080360049708</v>
      </c>
      <c r="AI100" s="322">
        <f t="shared" ca="1" si="47"/>
        <v>115.63974226614157</v>
      </c>
      <c r="AJ100" s="322">
        <f t="shared" ca="1" si="47"/>
        <v>106.79689035453409</v>
      </c>
      <c r="AK100" s="322">
        <f t="shared" ca="1" si="47"/>
        <v>-29.445404678522305</v>
      </c>
      <c r="AL100" s="322">
        <f t="shared" ca="1" si="47"/>
        <v>-24.382419265652644</v>
      </c>
      <c r="AM100" s="322">
        <f t="shared" ca="1" si="47"/>
        <v>-21.787525034092273</v>
      </c>
      <c r="AN100" s="322">
        <f t="shared" ca="1" si="47"/>
        <v>0</v>
      </c>
      <c r="AO100" s="322">
        <f t="shared" ca="1" si="47"/>
        <v>0</v>
      </c>
      <c r="AP100" s="322">
        <f t="shared" ca="1" si="47"/>
        <v>0</v>
      </c>
      <c r="AQ100" s="322">
        <f t="shared" ca="1" si="47"/>
        <v>0</v>
      </c>
      <c r="AR100" s="323">
        <f t="shared" ca="1" si="47"/>
        <v>0</v>
      </c>
    </row>
    <row r="101" spans="2:45">
      <c r="B101" s="231" t="s">
        <v>121</v>
      </c>
      <c r="D101" s="162">
        <f>D100</f>
        <v>-3417.896002446555</v>
      </c>
      <c r="E101" s="162">
        <f ca="1">D101+E100</f>
        <v>-1350.3786707101258</v>
      </c>
      <c r="F101" s="162">
        <f ca="1">E101+F100</f>
        <v>-245.33175984865215</v>
      </c>
      <c r="G101" s="162">
        <f t="shared" ref="G101:AR101" ca="1" si="48">F101+G100</f>
        <v>1235.9263211002801</v>
      </c>
      <c r="H101" s="162">
        <f t="shared" ca="1" si="48"/>
        <v>2595.0694159338977</v>
      </c>
      <c r="I101" s="162">
        <f t="shared" ca="1" si="48"/>
        <v>3155.4956373751174</v>
      </c>
      <c r="J101" s="162">
        <f t="shared" ca="1" si="48"/>
        <v>3671.8763042755268</v>
      </c>
      <c r="K101" s="162">
        <f t="shared" ca="1" si="48"/>
        <v>4868.3402180916646</v>
      </c>
      <c r="L101" s="162">
        <f t="shared" ca="1" si="48"/>
        <v>2971.901943077205</v>
      </c>
      <c r="M101" s="162">
        <f t="shared" ca="1" si="48"/>
        <v>1846.1734030181615</v>
      </c>
      <c r="N101" s="162">
        <f t="shared" ca="1" si="48"/>
        <v>1245.3175932641921</v>
      </c>
      <c r="O101" s="162">
        <f t="shared" ca="1" si="48"/>
        <v>750.01869550750473</v>
      </c>
      <c r="P101" s="162">
        <f t="shared" ca="1" si="48"/>
        <v>363.79442600832732</v>
      </c>
      <c r="Q101" s="162">
        <f t="shared" ca="1" si="48"/>
        <v>44.87936576484384</v>
      </c>
      <c r="R101" s="162">
        <f t="shared" ca="1" si="48"/>
        <v>-214.77151454862013</v>
      </c>
      <c r="S101" s="162">
        <f t="shared" ca="1" si="48"/>
        <v>-433.87472409635961</v>
      </c>
      <c r="T101" s="162">
        <f t="shared" ca="1" si="48"/>
        <v>-617.01932768667575</v>
      </c>
      <c r="U101" s="162">
        <f t="shared" ca="1" si="48"/>
        <v>-793.74500910960921</v>
      </c>
      <c r="V101" s="162">
        <f t="shared" ca="1" si="48"/>
        <v>-916.95443661401396</v>
      </c>
      <c r="W101" s="162">
        <f t="shared" ca="1" si="48"/>
        <v>-983.73949052238993</v>
      </c>
      <c r="X101" s="162">
        <f t="shared" ca="1" si="48"/>
        <v>-1004.9915508950402</v>
      </c>
      <c r="Y101" s="162">
        <f t="shared" ca="1" si="48"/>
        <v>-918.03950393398816</v>
      </c>
      <c r="Z101" s="162">
        <f t="shared" ca="1" si="48"/>
        <v>-827.05756642488871</v>
      </c>
      <c r="AA101" s="162">
        <f t="shared" ca="1" si="48"/>
        <v>-745.7583763001046</v>
      </c>
      <c r="AB101" s="162">
        <f t="shared" ca="1" si="48"/>
        <v>-673.11143695594774</v>
      </c>
      <c r="AC101" s="162">
        <f t="shared" ca="1" si="48"/>
        <v>-621.88827729723209</v>
      </c>
      <c r="AD101" s="162">
        <f t="shared" ca="1" si="48"/>
        <v>-637.38532202208773</v>
      </c>
      <c r="AE101" s="162">
        <f t="shared" ca="1" si="48"/>
        <v>-594.3235149950674</v>
      </c>
      <c r="AF101" s="162">
        <f t="shared" ca="1" si="48"/>
        <v>-430.25175268904752</v>
      </c>
      <c r="AG101" s="162">
        <f t="shared" ca="1" si="48"/>
        <v>-280.57121360254257</v>
      </c>
      <c r="AH101" s="162">
        <f t="shared" ca="1" si="48"/>
        <v>-146.82041000204549</v>
      </c>
      <c r="AI101" s="162">
        <f t="shared" ca="1" si="48"/>
        <v>-31.180667735903924</v>
      </c>
      <c r="AJ101" s="162">
        <f t="shared" ca="1" si="48"/>
        <v>75.616222618630161</v>
      </c>
      <c r="AK101" s="162">
        <f t="shared" ca="1" si="48"/>
        <v>46.170817940107852</v>
      </c>
      <c r="AL101" s="162">
        <f t="shared" ca="1" si="48"/>
        <v>21.788398674455209</v>
      </c>
      <c r="AM101" s="162">
        <f t="shared" ca="1" si="48"/>
        <v>8.736403629363565E-4</v>
      </c>
      <c r="AN101" s="162">
        <f t="shared" ca="1" si="48"/>
        <v>8.736403629363565E-4</v>
      </c>
      <c r="AO101" s="162">
        <f t="shared" ca="1" si="48"/>
        <v>8.736403629363565E-4</v>
      </c>
      <c r="AP101" s="162">
        <f t="shared" ca="1" si="48"/>
        <v>8.736403629363565E-4</v>
      </c>
      <c r="AQ101" s="162">
        <f t="shared" ca="1" si="48"/>
        <v>8.736403629363565E-4</v>
      </c>
      <c r="AR101" s="279">
        <f t="shared" ca="1" si="48"/>
        <v>8.736403629363565E-4</v>
      </c>
    </row>
    <row r="102" spans="2:45">
      <c r="B102" s="231" t="s">
        <v>122</v>
      </c>
      <c r="D102" s="66">
        <f>IF(D101&lt;0,0,1)</f>
        <v>0</v>
      </c>
      <c r="E102" s="66">
        <f ca="1">IF(E101&lt;0,0,1)</f>
        <v>0</v>
      </c>
      <c r="F102" s="66">
        <f t="shared" ref="F102:AR102" ca="1" si="49">IF(F101&lt;0,0,1)</f>
        <v>0</v>
      </c>
      <c r="G102" s="66">
        <f t="shared" ca="1" si="49"/>
        <v>1</v>
      </c>
      <c r="H102" s="66">
        <f t="shared" ca="1" si="49"/>
        <v>1</v>
      </c>
      <c r="I102" s="66">
        <f t="shared" ca="1" si="49"/>
        <v>1</v>
      </c>
      <c r="J102" s="66">
        <f t="shared" ca="1" si="49"/>
        <v>1</v>
      </c>
      <c r="K102" s="66">
        <f t="shared" ca="1" si="49"/>
        <v>1</v>
      </c>
      <c r="L102" s="66">
        <f t="shared" ca="1" si="49"/>
        <v>1</v>
      </c>
      <c r="M102" s="66">
        <f t="shared" ca="1" si="49"/>
        <v>1</v>
      </c>
      <c r="N102" s="66">
        <f t="shared" ca="1" si="49"/>
        <v>1</v>
      </c>
      <c r="O102" s="66">
        <f t="shared" ca="1" si="49"/>
        <v>1</v>
      </c>
      <c r="P102" s="66">
        <f t="shared" ca="1" si="49"/>
        <v>1</v>
      </c>
      <c r="Q102" s="66">
        <f t="shared" ca="1" si="49"/>
        <v>1</v>
      </c>
      <c r="R102" s="66">
        <f t="shared" ca="1" si="49"/>
        <v>0</v>
      </c>
      <c r="S102" s="66">
        <f t="shared" ca="1" si="49"/>
        <v>0</v>
      </c>
      <c r="T102" s="66">
        <f t="shared" ca="1" si="49"/>
        <v>0</v>
      </c>
      <c r="U102" s="66">
        <f t="shared" ca="1" si="49"/>
        <v>0</v>
      </c>
      <c r="V102" s="66">
        <f t="shared" ca="1" si="49"/>
        <v>0</v>
      </c>
      <c r="W102" s="66">
        <f t="shared" ca="1" si="49"/>
        <v>0</v>
      </c>
      <c r="X102" s="66">
        <f t="shared" ca="1" si="49"/>
        <v>0</v>
      </c>
      <c r="Y102" s="66">
        <f t="shared" ca="1" si="49"/>
        <v>0</v>
      </c>
      <c r="Z102" s="66">
        <f t="shared" ca="1" si="49"/>
        <v>0</v>
      </c>
      <c r="AA102" s="66">
        <f t="shared" ca="1" si="49"/>
        <v>0</v>
      </c>
      <c r="AB102" s="66">
        <f t="shared" ca="1" si="49"/>
        <v>0</v>
      </c>
      <c r="AC102" s="66">
        <f t="shared" ca="1" si="49"/>
        <v>0</v>
      </c>
      <c r="AD102" s="66">
        <f t="shared" ca="1" si="49"/>
        <v>0</v>
      </c>
      <c r="AE102" s="66">
        <f t="shared" ca="1" si="49"/>
        <v>0</v>
      </c>
      <c r="AF102" s="66">
        <f t="shared" ca="1" si="49"/>
        <v>0</v>
      </c>
      <c r="AG102" s="66">
        <f t="shared" ca="1" si="49"/>
        <v>0</v>
      </c>
      <c r="AH102" s="66">
        <f t="shared" ca="1" si="49"/>
        <v>0</v>
      </c>
      <c r="AI102" s="66">
        <f t="shared" ca="1" si="49"/>
        <v>0</v>
      </c>
      <c r="AJ102" s="66">
        <f t="shared" ca="1" si="49"/>
        <v>1</v>
      </c>
      <c r="AK102" s="66">
        <f t="shared" ca="1" si="49"/>
        <v>1</v>
      </c>
      <c r="AL102" s="66">
        <f t="shared" ca="1" si="49"/>
        <v>1</v>
      </c>
      <c r="AM102" s="66">
        <f t="shared" ca="1" si="49"/>
        <v>1</v>
      </c>
      <c r="AN102" s="66">
        <f t="shared" ca="1" si="49"/>
        <v>1</v>
      </c>
      <c r="AO102" s="66">
        <f t="shared" ca="1" si="49"/>
        <v>1</v>
      </c>
      <c r="AP102" s="66">
        <f t="shared" ca="1" si="49"/>
        <v>1</v>
      </c>
      <c r="AQ102" s="66">
        <f t="shared" ca="1" si="49"/>
        <v>1</v>
      </c>
      <c r="AR102" s="156">
        <f t="shared" ca="1" si="49"/>
        <v>1</v>
      </c>
    </row>
    <row r="103" spans="2:45">
      <c r="B103" s="147" t="s">
        <v>95</v>
      </c>
      <c r="C103" s="126"/>
      <c r="D103" s="148" t="str">
        <f t="shared" ref="D103:AR103" si="50">IF(D102=0,"",D2)</f>
        <v/>
      </c>
      <c r="E103" s="148" t="str">
        <f t="shared" ca="1" si="50"/>
        <v/>
      </c>
      <c r="F103" s="148" t="str">
        <f t="shared" ca="1" si="50"/>
        <v/>
      </c>
      <c r="G103" s="148">
        <f t="shared" ca="1" si="50"/>
        <v>3</v>
      </c>
      <c r="H103" s="148">
        <f t="shared" ca="1" si="50"/>
        <v>4</v>
      </c>
      <c r="I103" s="148">
        <f t="shared" ca="1" si="50"/>
        <v>5</v>
      </c>
      <c r="J103" s="148">
        <f t="shared" ca="1" si="50"/>
        <v>6</v>
      </c>
      <c r="K103" s="148">
        <f t="shared" ca="1" si="50"/>
        <v>7</v>
      </c>
      <c r="L103" s="148">
        <f t="shared" ca="1" si="50"/>
        <v>8</v>
      </c>
      <c r="M103" s="148">
        <f t="shared" ca="1" si="50"/>
        <v>9</v>
      </c>
      <c r="N103" s="148">
        <f t="shared" ca="1" si="50"/>
        <v>10</v>
      </c>
      <c r="O103" s="148">
        <f t="shared" ca="1" si="50"/>
        <v>11</v>
      </c>
      <c r="P103" s="148">
        <f t="shared" ca="1" si="50"/>
        <v>12</v>
      </c>
      <c r="Q103" s="148">
        <f t="shared" ca="1" si="50"/>
        <v>13</v>
      </c>
      <c r="R103" s="148" t="str">
        <f t="shared" ca="1" si="50"/>
        <v/>
      </c>
      <c r="S103" s="148" t="str">
        <f t="shared" ca="1" si="50"/>
        <v/>
      </c>
      <c r="T103" s="148" t="str">
        <f t="shared" ca="1" si="50"/>
        <v/>
      </c>
      <c r="U103" s="148" t="str">
        <f t="shared" ca="1" si="50"/>
        <v/>
      </c>
      <c r="V103" s="148" t="str">
        <f t="shared" ca="1" si="50"/>
        <v/>
      </c>
      <c r="W103" s="148" t="str">
        <f t="shared" ca="1" si="50"/>
        <v/>
      </c>
      <c r="X103" s="148" t="str">
        <f t="shared" ca="1" si="50"/>
        <v/>
      </c>
      <c r="Y103" s="148" t="str">
        <f t="shared" ca="1" si="50"/>
        <v/>
      </c>
      <c r="Z103" s="148" t="str">
        <f t="shared" ca="1" si="50"/>
        <v/>
      </c>
      <c r="AA103" s="148" t="str">
        <f t="shared" ca="1" si="50"/>
        <v/>
      </c>
      <c r="AB103" s="148" t="str">
        <f t="shared" ca="1" si="50"/>
        <v/>
      </c>
      <c r="AC103" s="148" t="str">
        <f t="shared" ca="1" si="50"/>
        <v/>
      </c>
      <c r="AD103" s="148" t="str">
        <f t="shared" ca="1" si="50"/>
        <v/>
      </c>
      <c r="AE103" s="148" t="str">
        <f t="shared" ca="1" si="50"/>
        <v/>
      </c>
      <c r="AF103" s="148" t="str">
        <f t="shared" ca="1" si="50"/>
        <v/>
      </c>
      <c r="AG103" s="148" t="str">
        <f t="shared" ca="1" si="50"/>
        <v/>
      </c>
      <c r="AH103" s="148" t="str">
        <f t="shared" ca="1" si="50"/>
        <v/>
      </c>
      <c r="AI103" s="148" t="str">
        <f t="shared" ca="1" si="50"/>
        <v/>
      </c>
      <c r="AJ103" s="148">
        <f t="shared" ca="1" si="50"/>
        <v>32</v>
      </c>
      <c r="AK103" s="148">
        <f t="shared" ca="1" si="50"/>
        <v>33</v>
      </c>
      <c r="AL103" s="148">
        <f t="shared" ca="1" si="50"/>
        <v>34</v>
      </c>
      <c r="AM103" s="148">
        <f t="shared" ca="1" si="50"/>
        <v>35</v>
      </c>
      <c r="AN103" s="148">
        <f t="shared" ca="1" si="50"/>
        <v>36</v>
      </c>
      <c r="AO103" s="148">
        <f t="shared" ca="1" si="50"/>
        <v>37</v>
      </c>
      <c r="AP103" s="148">
        <f t="shared" ca="1" si="50"/>
        <v>38</v>
      </c>
      <c r="AQ103" s="148">
        <f t="shared" ca="1" si="50"/>
        <v>39</v>
      </c>
      <c r="AR103" s="157">
        <f t="shared" ca="1" si="50"/>
        <v>40</v>
      </c>
    </row>
    <row r="107" spans="2:45" ht="21" customHeight="1">
      <c r="B107" s="220" t="str">
        <f>B1</f>
        <v>CENÁRIO ANALISADO: FLONA IRATI</v>
      </c>
      <c r="C107" s="68"/>
      <c r="D107" s="68"/>
      <c r="E107" s="67"/>
      <c r="F107" s="67"/>
      <c r="G107" s="67"/>
      <c r="H107" s="67"/>
      <c r="I107" s="67"/>
      <c r="J107" s="67"/>
      <c r="K107" s="67"/>
      <c r="L107" s="69" t="str">
        <f>L$1</f>
        <v>Valores em moeda constante (R$ 1.000/Dez21)</v>
      </c>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row>
    <row r="108" spans="2:45" s="70" customFormat="1" ht="21" customHeight="1">
      <c r="B108" s="69" t="s">
        <v>202</v>
      </c>
      <c r="C108" s="71"/>
      <c r="D108" s="72" t="s">
        <v>1133</v>
      </c>
      <c r="E108" s="72">
        <f>E$2</f>
        <v>1</v>
      </c>
      <c r="F108" s="72">
        <f t="shared" ref="F108:AS108" si="51">F$2</f>
        <v>2</v>
      </c>
      <c r="G108" s="72">
        <f t="shared" si="51"/>
        <v>3</v>
      </c>
      <c r="H108" s="72">
        <f t="shared" si="51"/>
        <v>4</v>
      </c>
      <c r="I108" s="72">
        <f t="shared" si="51"/>
        <v>5</v>
      </c>
      <c r="J108" s="72">
        <f t="shared" si="51"/>
        <v>6</v>
      </c>
      <c r="K108" s="72">
        <f t="shared" si="51"/>
        <v>7</v>
      </c>
      <c r="L108" s="72">
        <f t="shared" si="51"/>
        <v>8</v>
      </c>
      <c r="M108" s="72">
        <f t="shared" si="51"/>
        <v>9</v>
      </c>
      <c r="N108" s="72">
        <f t="shared" si="51"/>
        <v>10</v>
      </c>
      <c r="O108" s="72">
        <f t="shared" si="51"/>
        <v>11</v>
      </c>
      <c r="P108" s="72">
        <f t="shared" si="51"/>
        <v>12</v>
      </c>
      <c r="Q108" s="72">
        <f t="shared" si="51"/>
        <v>13</v>
      </c>
      <c r="R108" s="72">
        <f t="shared" si="51"/>
        <v>14</v>
      </c>
      <c r="S108" s="72">
        <f t="shared" si="51"/>
        <v>15</v>
      </c>
      <c r="T108" s="72">
        <f t="shared" si="51"/>
        <v>16</v>
      </c>
      <c r="U108" s="72">
        <f t="shared" si="51"/>
        <v>17</v>
      </c>
      <c r="V108" s="72">
        <f t="shared" si="51"/>
        <v>18</v>
      </c>
      <c r="W108" s="72">
        <f t="shared" si="51"/>
        <v>19</v>
      </c>
      <c r="X108" s="72">
        <f t="shared" si="51"/>
        <v>20</v>
      </c>
      <c r="Y108" s="72">
        <f t="shared" si="51"/>
        <v>21</v>
      </c>
      <c r="Z108" s="72">
        <f t="shared" si="51"/>
        <v>22</v>
      </c>
      <c r="AA108" s="72">
        <f t="shared" si="51"/>
        <v>23</v>
      </c>
      <c r="AB108" s="72">
        <f t="shared" si="51"/>
        <v>24</v>
      </c>
      <c r="AC108" s="72">
        <f t="shared" si="51"/>
        <v>25</v>
      </c>
      <c r="AD108" s="72">
        <f t="shared" si="51"/>
        <v>26</v>
      </c>
      <c r="AE108" s="72">
        <f t="shared" si="51"/>
        <v>27</v>
      </c>
      <c r="AF108" s="72">
        <f t="shared" si="51"/>
        <v>28</v>
      </c>
      <c r="AG108" s="72">
        <f t="shared" si="51"/>
        <v>29</v>
      </c>
      <c r="AH108" s="72">
        <f t="shared" si="51"/>
        <v>30</v>
      </c>
      <c r="AI108" s="72">
        <f t="shared" si="51"/>
        <v>31</v>
      </c>
      <c r="AJ108" s="72">
        <f t="shared" si="51"/>
        <v>32</v>
      </c>
      <c r="AK108" s="72">
        <f t="shared" si="51"/>
        <v>33</v>
      </c>
      <c r="AL108" s="72">
        <f t="shared" si="51"/>
        <v>34</v>
      </c>
      <c r="AM108" s="72">
        <f t="shared" si="51"/>
        <v>35</v>
      </c>
      <c r="AN108" s="72">
        <f t="shared" si="51"/>
        <v>36</v>
      </c>
      <c r="AO108" s="72">
        <f t="shared" si="51"/>
        <v>37</v>
      </c>
      <c r="AP108" s="72">
        <f t="shared" si="51"/>
        <v>38</v>
      </c>
      <c r="AQ108" s="72">
        <f t="shared" si="51"/>
        <v>39</v>
      </c>
      <c r="AR108" s="72">
        <f t="shared" si="51"/>
        <v>40</v>
      </c>
      <c r="AS108" s="72" t="str">
        <f t="shared" si="51"/>
        <v>TOTAL</v>
      </c>
    </row>
    <row r="109" spans="2:45">
      <c r="B109" s="70"/>
      <c r="C109" s="74"/>
      <c r="D109" s="74"/>
    </row>
    <row r="110" spans="2:45" ht="18" customHeight="1">
      <c r="B110" s="187" t="s">
        <v>194</v>
      </c>
      <c r="C110" s="188"/>
      <c r="D110" s="190">
        <f>D84</f>
        <v>-3417.896002446555</v>
      </c>
      <c r="E110" s="190">
        <f t="shared" ref="E110:AR110" ca="1" si="52">E84</f>
        <v>2313.7586459462382</v>
      </c>
      <c r="F110" s="190">
        <f t="shared" ca="1" si="52"/>
        <v>1383.9439655003334</v>
      </c>
      <c r="G110" s="190">
        <f t="shared" ca="1" si="52"/>
        <v>2076.0481400943731</v>
      </c>
      <c r="H110" s="190">
        <f t="shared" ca="1" si="52"/>
        <v>2131.7720606674911</v>
      </c>
      <c r="I110" s="190">
        <f t="shared" ca="1" si="52"/>
        <v>983.70057609330343</v>
      </c>
      <c r="J110" s="190">
        <f t="shared" ca="1" si="52"/>
        <v>1014.3395247094868</v>
      </c>
      <c r="K110" s="190">
        <f t="shared" ca="1" si="52"/>
        <v>2630.1582198487404</v>
      </c>
      <c r="L110" s="190">
        <f t="shared" ca="1" si="52"/>
        <v>-4665.4106652588325</v>
      </c>
      <c r="M110" s="190">
        <f t="shared" ca="1" si="52"/>
        <v>-3099.2295080244303</v>
      </c>
      <c r="N110" s="190">
        <f t="shared" ca="1" si="52"/>
        <v>-1851.2250663707175</v>
      </c>
      <c r="O110" s="190">
        <f t="shared" ca="1" si="52"/>
        <v>-1707.7536201513913</v>
      </c>
      <c r="P110" s="190">
        <f t="shared" ca="1" si="52"/>
        <v>-1490.2746337555357</v>
      </c>
      <c r="Q110" s="190">
        <f t="shared" ca="1" si="52"/>
        <v>-1377.116472570322</v>
      </c>
      <c r="R110" s="190">
        <f t="shared" ca="1" si="52"/>
        <v>-1254.741723596361</v>
      </c>
      <c r="S110" s="190">
        <f t="shared" ca="1" si="52"/>
        <v>-1184.9012987450626</v>
      </c>
      <c r="T110" s="190">
        <f t="shared" ca="1" si="52"/>
        <v>-1108.3998501943051</v>
      </c>
      <c r="U110" s="190">
        <f t="shared" ca="1" si="52"/>
        <v>-1196.9358983454299</v>
      </c>
      <c r="V110" s="190">
        <f t="shared" ca="1" si="52"/>
        <v>-933.86492259088402</v>
      </c>
      <c r="W110" s="190">
        <f t="shared" ca="1" si="52"/>
        <v>-566.48485037725391</v>
      </c>
      <c r="X110" s="190">
        <f t="shared" ca="1" si="52"/>
        <v>-201.73393308217643</v>
      </c>
      <c r="Y110" s="190">
        <f t="shared" ca="1" si="52"/>
        <v>923.69080592491923</v>
      </c>
      <c r="Z110" s="190">
        <f t="shared" ca="1" si="52"/>
        <v>1081.6104819837074</v>
      </c>
      <c r="AA110" s="190">
        <f t="shared" ca="1" si="52"/>
        <v>1081.6103174457778</v>
      </c>
      <c r="AB110" s="190">
        <f t="shared" ca="1" si="52"/>
        <v>1081.6103133915183</v>
      </c>
      <c r="AC110" s="190">
        <f t="shared" ca="1" si="52"/>
        <v>853.47097779590092</v>
      </c>
      <c r="AD110" s="190">
        <f t="shared" ca="1" si="52"/>
        <v>-288.96162814783202</v>
      </c>
      <c r="AE110" s="190">
        <f t="shared" ca="1" si="52"/>
        <v>898.57107675764257</v>
      </c>
      <c r="AF110" s="190">
        <f t="shared" ca="1" si="52"/>
        <v>3831.4478931576105</v>
      </c>
      <c r="AG110" s="190">
        <f t="shared" ca="1" si="52"/>
        <v>3911.6799598987568</v>
      </c>
      <c r="AH110" s="190">
        <f t="shared" ca="1" si="52"/>
        <v>3911.6795737187417</v>
      </c>
      <c r="AI110" s="190">
        <f t="shared" ca="1" si="52"/>
        <v>3784.7995464502246</v>
      </c>
      <c r="AJ110" s="190">
        <f t="shared" ca="1" si="52"/>
        <v>3911.6795630368329</v>
      </c>
      <c r="AK110" s="190">
        <f t="shared" ca="1" si="52"/>
        <v>-1206.9550238236473</v>
      </c>
      <c r="AL110" s="190">
        <f t="shared" ca="1" si="52"/>
        <v>-1118.4568920416707</v>
      </c>
      <c r="AM110" s="190">
        <f t="shared" ca="1" si="52"/>
        <v>-1118.4568920416716</v>
      </c>
      <c r="AN110" s="190">
        <f t="shared" ca="1" si="52"/>
        <v>0</v>
      </c>
      <c r="AO110" s="190">
        <f t="shared" ca="1" si="52"/>
        <v>0</v>
      </c>
      <c r="AP110" s="190">
        <f t="shared" ca="1" si="52"/>
        <v>0</v>
      </c>
      <c r="AQ110" s="190">
        <f t="shared" ca="1" si="52"/>
        <v>0</v>
      </c>
      <c r="AR110" s="190">
        <f t="shared" ca="1" si="52"/>
        <v>0</v>
      </c>
      <c r="AS110" s="190">
        <f ca="1">SUM(D110:AR110)</f>
        <v>10016.772760857522</v>
      </c>
    </row>
    <row r="111" spans="2:45">
      <c r="B111" s="300" t="s">
        <v>195</v>
      </c>
      <c r="D111" s="162">
        <f>'FIN LP'!D8+IF('FIN CP'!D10&gt;0,'FIN CP'!D10,0)</f>
        <v>0</v>
      </c>
      <c r="E111" s="162">
        <f ca="1">'FIN LP'!E8+IF('FIN CP'!E10&gt;0,'FIN CP'!E10,0)</f>
        <v>1851.0069167569907</v>
      </c>
      <c r="F111" s="162">
        <f ca="1">'FIN LP'!F8+IF('FIN CP'!F10&gt;0,'FIN CP'!F10,0)</f>
        <v>0</v>
      </c>
      <c r="G111" s="162">
        <f ca="1">'FIN LP'!G8+IF('FIN CP'!G10&gt;0,'FIN CP'!G10,0)</f>
        <v>0</v>
      </c>
      <c r="H111" s="162">
        <f ca="1">'FIN LP'!H8+IF('FIN CP'!H10&gt;0,'FIN CP'!H10,0)</f>
        <v>0</v>
      </c>
      <c r="I111" s="162">
        <f ca="1">'FIN LP'!I8+IF('FIN CP'!I10&gt;0,'FIN CP'!I10,0)</f>
        <v>0</v>
      </c>
      <c r="J111" s="162">
        <f ca="1">'FIN LP'!J8+IF('FIN CP'!J10&gt;0,'FIN CP'!J10,0)</f>
        <v>0</v>
      </c>
      <c r="K111" s="162">
        <f ca="1">'FIN LP'!K8+IF('FIN CP'!K10&gt;0,'FIN CP'!K10,0)</f>
        <v>0</v>
      </c>
      <c r="L111" s="162">
        <f ca="1">'FIN LP'!L8+IF('FIN CP'!L10&gt;0,'FIN CP'!L10,0)</f>
        <v>0</v>
      </c>
      <c r="M111" s="162">
        <f ca="1">'FIN LP'!M8+IF('FIN CP'!M10&gt;0,'FIN CP'!M10,0)</f>
        <v>0</v>
      </c>
      <c r="N111" s="162">
        <f ca="1">'FIN LP'!N8+IF('FIN CP'!N10&gt;0,'FIN CP'!N10,0)</f>
        <v>0</v>
      </c>
      <c r="O111" s="162">
        <f ca="1">'FIN LP'!O8+IF('FIN CP'!O10&gt;0,'FIN CP'!O10,0)</f>
        <v>0</v>
      </c>
      <c r="P111" s="162">
        <f ca="1">'FIN LP'!P8+IF('FIN CP'!P10&gt;0,'FIN CP'!P10,0)</f>
        <v>0</v>
      </c>
      <c r="Q111" s="162">
        <f ca="1">'FIN LP'!Q8+IF('FIN CP'!Q10&gt;0,'FIN CP'!Q10,0)</f>
        <v>0</v>
      </c>
      <c r="R111" s="162">
        <f ca="1">'FIN LP'!R8+IF('FIN CP'!R10&gt;0,'FIN CP'!R10,0)</f>
        <v>0</v>
      </c>
      <c r="S111" s="162">
        <f ca="1">'FIN LP'!S8+IF('FIN CP'!S10&gt;0,'FIN CP'!S10,0)</f>
        <v>0</v>
      </c>
      <c r="T111" s="162">
        <f ca="1">'FIN LP'!T8+IF('FIN CP'!T10&gt;0,'FIN CP'!T10,0)</f>
        <v>0</v>
      </c>
      <c r="U111" s="162">
        <f ca="1">'FIN LP'!U8+IF('FIN CP'!U10&gt;0,'FIN CP'!U10,0)</f>
        <v>0</v>
      </c>
      <c r="V111" s="162">
        <f ca="1">'FIN LP'!V8+IF('FIN CP'!V10&gt;0,'FIN CP'!V10,0)</f>
        <v>0</v>
      </c>
      <c r="W111" s="162">
        <f ca="1">'FIN LP'!W8+IF('FIN CP'!W10&gt;0,'FIN CP'!W10,0)</f>
        <v>0</v>
      </c>
      <c r="X111" s="162">
        <f ca="1">'FIN LP'!X8+IF('FIN CP'!X10&gt;0,'FIN CP'!X10,0)</f>
        <v>0</v>
      </c>
      <c r="Y111" s="162">
        <f ca="1">'FIN LP'!Y8+IF('FIN CP'!Y10&gt;0,'FIN CP'!Y10,0)</f>
        <v>0</v>
      </c>
      <c r="Z111" s="162">
        <f ca="1">'FIN LP'!Z8+IF('FIN CP'!Z10&gt;0,'FIN CP'!Z10,0)</f>
        <v>0</v>
      </c>
      <c r="AA111" s="162">
        <f ca="1">'FIN LP'!AA8+IF('FIN CP'!AA10&gt;0,'FIN CP'!AA10,0)</f>
        <v>0</v>
      </c>
      <c r="AB111" s="162">
        <f ca="1">'FIN LP'!AB8+IF('FIN CP'!AB10&gt;0,'FIN CP'!AB10,0)</f>
        <v>0</v>
      </c>
      <c r="AC111" s="162">
        <f ca="1">'FIN LP'!AC8+IF('FIN CP'!AC10&gt;0,'FIN CP'!AC10,0)</f>
        <v>0</v>
      </c>
      <c r="AD111" s="162">
        <f ca="1">'FIN LP'!AD8+IF('FIN CP'!AD10&gt;0,'FIN CP'!AD10,0)</f>
        <v>0</v>
      </c>
      <c r="AE111" s="162">
        <f ca="1">'FIN LP'!AE8+IF('FIN CP'!AE10&gt;0,'FIN CP'!AE10,0)</f>
        <v>0</v>
      </c>
      <c r="AF111" s="162">
        <f ca="1">'FIN LP'!AF8+IF('FIN CP'!AF10&gt;0,'FIN CP'!AF10,0)</f>
        <v>0</v>
      </c>
      <c r="AG111" s="162">
        <f ca="1">'FIN LP'!AG8+IF('FIN CP'!AG10&gt;0,'FIN CP'!AG10,0)</f>
        <v>0</v>
      </c>
      <c r="AH111" s="162">
        <f ca="1">'FIN LP'!AH8+IF('FIN CP'!AH10&gt;0,'FIN CP'!AH10,0)</f>
        <v>0</v>
      </c>
      <c r="AI111" s="162">
        <f ca="1">'FIN LP'!AI8+IF('FIN CP'!AI10&gt;0,'FIN CP'!AI10,0)</f>
        <v>0</v>
      </c>
      <c r="AJ111" s="162">
        <f ca="1">'FIN LP'!AJ8+IF('FIN CP'!AJ10&gt;0,'FIN CP'!AJ10,0)</f>
        <v>0</v>
      </c>
      <c r="AK111" s="162">
        <f ca="1">'FIN LP'!AK8+IF('FIN CP'!AK10&gt;0,'FIN CP'!AK10,0)</f>
        <v>0</v>
      </c>
      <c r="AL111" s="162">
        <f ca="1">'FIN LP'!AL8+IF('FIN CP'!AL10&gt;0,'FIN CP'!AL10,0)</f>
        <v>0</v>
      </c>
      <c r="AM111" s="162">
        <f ca="1">'FIN LP'!AM8+IF('FIN CP'!AM10&gt;0,'FIN CP'!AM10,0)</f>
        <v>0</v>
      </c>
      <c r="AN111" s="162">
        <f ca="1">'FIN LP'!AN8+IF('FIN CP'!AN10&gt;0,'FIN CP'!AN10,0)</f>
        <v>0</v>
      </c>
      <c r="AO111" s="162">
        <f ca="1">'FIN LP'!AO8+IF('FIN CP'!AO10&gt;0,'FIN CP'!AO10,0)</f>
        <v>0</v>
      </c>
      <c r="AP111" s="162">
        <f ca="1">'FIN LP'!AP8+IF('FIN CP'!AP10&gt;0,'FIN CP'!AP10,0)</f>
        <v>0</v>
      </c>
      <c r="AQ111" s="162">
        <f ca="1">'FIN LP'!AQ8+IF('FIN CP'!AQ10&gt;0,'FIN CP'!AQ10,0)</f>
        <v>0</v>
      </c>
      <c r="AR111" s="162">
        <f ca="1">'FIN LP'!AR8+IF('FIN CP'!AR10&gt;0,'FIN CP'!AR10,0)</f>
        <v>0</v>
      </c>
      <c r="AS111" s="191">
        <f t="shared" ref="AS111:AS117" ca="1" si="53">SUM(D111:AR111)</f>
        <v>1851.0069167569907</v>
      </c>
    </row>
    <row r="112" spans="2:45">
      <c r="B112" s="300" t="s">
        <v>196</v>
      </c>
      <c r="D112" s="162">
        <f>-('FIN LP'!D9+IF('FIN CP'!D10&lt;0,-'FIN CP'!D10,0))</f>
        <v>0</v>
      </c>
      <c r="E112" s="162">
        <f>-('FIN LP'!E9+IF('FIN CP'!E10&lt;0,-'FIN CP'!E10,0))</f>
        <v>0</v>
      </c>
      <c r="F112" s="162">
        <f ca="1">-('FIN LP'!F9+IF('FIN CP'!F10&lt;0,-'FIN CP'!F10,0))</f>
        <v>-617.00229999999999</v>
      </c>
      <c r="G112" s="162">
        <f ca="1">-('FIN LP'!G9+IF('FIN CP'!G10&lt;0,-'FIN CP'!G10,0))</f>
        <v>-617.00229999999999</v>
      </c>
      <c r="H112" s="162">
        <f ca="1">-('FIN LP'!H9+IF('FIN CP'!H10&lt;0,-'FIN CP'!H10,0))</f>
        <v>-617.00229999999999</v>
      </c>
      <c r="I112" s="162">
        <f ca="1">-('FIN LP'!I9+IF('FIN CP'!I10&lt;0,-'FIN CP'!I10,0))</f>
        <v>0</v>
      </c>
      <c r="J112" s="162">
        <f ca="1">-('FIN LP'!J9+IF('FIN CP'!J10&lt;0,-'FIN CP'!J10,0))</f>
        <v>0</v>
      </c>
      <c r="K112" s="162">
        <f ca="1">-('FIN LP'!K9+IF('FIN CP'!K10&lt;0,-'FIN CP'!K10,0))</f>
        <v>0</v>
      </c>
      <c r="L112" s="162">
        <f ca="1">-('FIN LP'!L9+IF('FIN CP'!L10&lt;0,-'FIN CP'!L10,0))</f>
        <v>0</v>
      </c>
      <c r="M112" s="162">
        <f ca="1">-('FIN LP'!M9+IF('FIN CP'!M10&lt;0,-'FIN CP'!M10,0))</f>
        <v>0</v>
      </c>
      <c r="N112" s="162">
        <f ca="1">-('FIN LP'!N9+IF('FIN CP'!N10&lt;0,-'FIN CP'!N10,0))</f>
        <v>0</v>
      </c>
      <c r="O112" s="162">
        <f ca="1">-('FIN LP'!O9+IF('FIN CP'!O10&lt;0,-'FIN CP'!O10,0))</f>
        <v>0</v>
      </c>
      <c r="P112" s="162">
        <f ca="1">-('FIN LP'!P9+IF('FIN CP'!P10&lt;0,-'FIN CP'!P10,0))</f>
        <v>0</v>
      </c>
      <c r="Q112" s="162">
        <f ca="1">-('FIN LP'!Q9+IF('FIN CP'!Q10&lt;0,-'FIN CP'!Q10,0))</f>
        <v>0</v>
      </c>
      <c r="R112" s="162">
        <f ca="1">-('FIN LP'!R9+IF('FIN CP'!R10&lt;0,-'FIN CP'!R10,0))</f>
        <v>0</v>
      </c>
      <c r="S112" s="162">
        <f ca="1">-('FIN LP'!S9+IF('FIN CP'!S10&lt;0,-'FIN CP'!S10,0))</f>
        <v>0</v>
      </c>
      <c r="T112" s="162">
        <f ca="1">-('FIN LP'!T9+IF('FIN CP'!T10&lt;0,-'FIN CP'!T10,0))</f>
        <v>0</v>
      </c>
      <c r="U112" s="162">
        <f ca="1">-('FIN LP'!U9+IF('FIN CP'!U10&lt;0,-'FIN CP'!U10,0))</f>
        <v>0</v>
      </c>
      <c r="V112" s="162">
        <f ca="1">-('FIN LP'!V9+IF('FIN CP'!V10&lt;0,-'FIN CP'!V10,0))</f>
        <v>0</v>
      </c>
      <c r="W112" s="162">
        <f ca="1">-('FIN LP'!W9+IF('FIN CP'!W10&lt;0,-'FIN CP'!W10,0))</f>
        <v>0</v>
      </c>
      <c r="X112" s="162">
        <f ca="1">-('FIN LP'!X9+IF('FIN CP'!X10&lt;0,-'FIN CP'!X10,0))</f>
        <v>0</v>
      </c>
      <c r="Y112" s="162">
        <f ca="1">-('FIN LP'!Y9+IF('FIN CP'!Y10&lt;0,-'FIN CP'!Y10,0))</f>
        <v>0</v>
      </c>
      <c r="Z112" s="162">
        <f ca="1">-('FIN LP'!Z9+IF('FIN CP'!Z10&lt;0,-'FIN CP'!Z10,0))</f>
        <v>0</v>
      </c>
      <c r="AA112" s="162">
        <f ca="1">-('FIN LP'!AA9+IF('FIN CP'!AA10&lt;0,-'FIN CP'!AA10,0))</f>
        <v>0</v>
      </c>
      <c r="AB112" s="162">
        <f ca="1">-('FIN LP'!AB9+IF('FIN CP'!AB10&lt;0,-'FIN CP'!AB10,0))</f>
        <v>0</v>
      </c>
      <c r="AC112" s="162">
        <f ca="1">-('FIN LP'!AC9+IF('FIN CP'!AC10&lt;0,-'FIN CP'!AC10,0))</f>
        <v>0</v>
      </c>
      <c r="AD112" s="162">
        <f ca="1">-('FIN LP'!AD9+IF('FIN CP'!AD10&lt;0,-'FIN CP'!AD10,0))</f>
        <v>0</v>
      </c>
      <c r="AE112" s="162">
        <f ca="1">-('FIN LP'!AE9+IF('FIN CP'!AE10&lt;0,-'FIN CP'!AE10,0))</f>
        <v>0</v>
      </c>
      <c r="AF112" s="162">
        <f ca="1">-('FIN LP'!AF9+IF('FIN CP'!AF10&lt;0,-'FIN CP'!AF10,0))</f>
        <v>0</v>
      </c>
      <c r="AG112" s="162">
        <f ca="1">-('FIN LP'!AG9+IF('FIN CP'!AG10&lt;0,-'FIN CP'!AG10,0))</f>
        <v>0</v>
      </c>
      <c r="AH112" s="162">
        <f ca="1">-('FIN LP'!AH9+IF('FIN CP'!AH10&lt;0,-'FIN CP'!AH10,0))</f>
        <v>0</v>
      </c>
      <c r="AI112" s="162">
        <f ca="1">-('FIN LP'!AI9+IF('FIN CP'!AI10&lt;0,-'FIN CP'!AI10,0))</f>
        <v>0</v>
      </c>
      <c r="AJ112" s="162">
        <f ca="1">-('FIN LP'!AJ9+IF('FIN CP'!AJ10&lt;0,-'FIN CP'!AJ10,0))</f>
        <v>0</v>
      </c>
      <c r="AK112" s="162">
        <f ca="1">-('FIN LP'!AK9+IF('FIN CP'!AK10&lt;0,-'FIN CP'!AK10,0))</f>
        <v>0</v>
      </c>
      <c r="AL112" s="162">
        <f ca="1">-('FIN LP'!AL9+IF('FIN CP'!AL10&lt;0,-'FIN CP'!AL10,0))</f>
        <v>0</v>
      </c>
      <c r="AM112" s="162">
        <f ca="1">-('FIN LP'!AM9+IF('FIN CP'!AM10&lt;0,-'FIN CP'!AM10,0))</f>
        <v>0</v>
      </c>
      <c r="AN112" s="162">
        <f ca="1">-('FIN LP'!AN9+IF('FIN CP'!AN10&lt;0,-'FIN CP'!AN10,0))</f>
        <v>0</v>
      </c>
      <c r="AO112" s="162">
        <f ca="1">-('FIN LP'!AO9+IF('FIN CP'!AO10&lt;0,-'FIN CP'!AO10,0))</f>
        <v>0</v>
      </c>
      <c r="AP112" s="162">
        <f ca="1">-('FIN LP'!AP9+IF('FIN CP'!AP10&lt;0,-'FIN CP'!AP10,0))</f>
        <v>0</v>
      </c>
      <c r="AQ112" s="162">
        <f ca="1">-('FIN LP'!AQ9+IF('FIN CP'!AQ10&lt;0,-'FIN CP'!AQ10,0))</f>
        <v>0</v>
      </c>
      <c r="AR112" s="162">
        <f ca="1">-('FIN LP'!AR9+IF('FIN CP'!AR10&lt;0,-'FIN CP'!AR10,0))</f>
        <v>0</v>
      </c>
      <c r="AS112" s="191">
        <f t="shared" ca="1" si="53"/>
        <v>-1851.0068999999999</v>
      </c>
    </row>
    <row r="113" spans="2:232">
      <c r="B113" s="300" t="s">
        <v>197</v>
      </c>
      <c r="D113" s="162">
        <f>-('FIN LP'!D11+'FIN CP'!D13)</f>
        <v>0</v>
      </c>
      <c r="E113" s="162">
        <f>-('FIN LP'!E11+'FIN CP'!E13)</f>
        <v>0</v>
      </c>
      <c r="F113" s="162">
        <f ca="1">-('FIN LP'!F11+'FIN CP'!F13)</f>
        <v>-145.09909687171566</v>
      </c>
      <c r="G113" s="162">
        <f ca="1">-('FIN LP'!G11+'FIN CP'!G13)</f>
        <v>-96.732731247810435</v>
      </c>
      <c r="H113" s="162">
        <f ca="1">-('FIN LP'!H11+'FIN CP'!H13)</f>
        <v>-48.503953514127261</v>
      </c>
      <c r="I113" s="162">
        <f ca="1">-('FIN LP'!I11+'FIN CP'!I13)</f>
        <v>0</v>
      </c>
      <c r="J113" s="162">
        <f ca="1">-('FIN LP'!J11+'FIN CP'!J13)</f>
        <v>0</v>
      </c>
      <c r="K113" s="162">
        <f ca="1">-('FIN LP'!K11+'FIN CP'!K13)</f>
        <v>0</v>
      </c>
      <c r="L113" s="162">
        <f ca="1">-('FIN LP'!L11+'FIN CP'!L13)</f>
        <v>0</v>
      </c>
      <c r="M113" s="162">
        <f ca="1">-('FIN LP'!M11+'FIN CP'!M13)</f>
        <v>0</v>
      </c>
      <c r="N113" s="162">
        <f ca="1">-('FIN LP'!N11+'FIN CP'!N13)</f>
        <v>0</v>
      </c>
      <c r="O113" s="162">
        <f ca="1">-('FIN LP'!O11+'FIN CP'!O13)</f>
        <v>0</v>
      </c>
      <c r="P113" s="162">
        <f ca="1">-('FIN LP'!P11+'FIN CP'!P13)</f>
        <v>0</v>
      </c>
      <c r="Q113" s="162">
        <f ca="1">-('FIN LP'!Q11+'FIN CP'!Q13)</f>
        <v>0</v>
      </c>
      <c r="R113" s="162">
        <f ca="1">-('FIN LP'!R11+'FIN CP'!R13)</f>
        <v>0</v>
      </c>
      <c r="S113" s="162">
        <f ca="1">-('FIN LP'!S11+'FIN CP'!S13)</f>
        <v>0</v>
      </c>
      <c r="T113" s="162">
        <f ca="1">-('FIN LP'!T11+'FIN CP'!T13)</f>
        <v>0</v>
      </c>
      <c r="U113" s="162">
        <f ca="1">-('FIN LP'!U11+'FIN CP'!U13)</f>
        <v>0</v>
      </c>
      <c r="V113" s="162">
        <f ca="1">-('FIN LP'!V11+'FIN CP'!V13)</f>
        <v>0</v>
      </c>
      <c r="W113" s="162">
        <f ca="1">-('FIN LP'!W11+'FIN CP'!W13)</f>
        <v>0</v>
      </c>
      <c r="X113" s="162">
        <f ca="1">-('FIN LP'!X11+'FIN CP'!X13)</f>
        <v>0</v>
      </c>
      <c r="Y113" s="162">
        <f ca="1">-('FIN LP'!Y11+'FIN CP'!Y13)</f>
        <v>0</v>
      </c>
      <c r="Z113" s="162">
        <f ca="1">-('FIN LP'!Z11+'FIN CP'!Z13)</f>
        <v>0</v>
      </c>
      <c r="AA113" s="162">
        <f ca="1">-('FIN LP'!AA11+'FIN CP'!AA13)</f>
        <v>0</v>
      </c>
      <c r="AB113" s="162">
        <f ca="1">-('FIN LP'!AB11+'FIN CP'!AB13)</f>
        <v>0</v>
      </c>
      <c r="AC113" s="162">
        <f ca="1">-('FIN LP'!AC11+'FIN CP'!AC13)</f>
        <v>0</v>
      </c>
      <c r="AD113" s="162">
        <f ca="1">-('FIN LP'!AD11+'FIN CP'!AD13)</f>
        <v>0</v>
      </c>
      <c r="AE113" s="162">
        <f ca="1">-('FIN LP'!AE11+'FIN CP'!AE13)</f>
        <v>0</v>
      </c>
      <c r="AF113" s="162">
        <f ca="1">-('FIN LP'!AF11+'FIN CP'!AF13)</f>
        <v>0</v>
      </c>
      <c r="AG113" s="162">
        <f ca="1">-('FIN LP'!AG11+'FIN CP'!AG13)</f>
        <v>0</v>
      </c>
      <c r="AH113" s="162">
        <f ca="1">-('FIN LP'!AH11+'FIN CP'!AH13)</f>
        <v>0</v>
      </c>
      <c r="AI113" s="162">
        <f ca="1">-('FIN LP'!AI11+'FIN CP'!AI13)</f>
        <v>0</v>
      </c>
      <c r="AJ113" s="162">
        <f ca="1">-('FIN LP'!AJ11+'FIN CP'!AJ13)</f>
        <v>0</v>
      </c>
      <c r="AK113" s="162">
        <f ca="1">-('FIN LP'!AK11+'FIN CP'!AK13)</f>
        <v>0</v>
      </c>
      <c r="AL113" s="162">
        <f ca="1">-('FIN LP'!AL11+'FIN CP'!AL13)</f>
        <v>0</v>
      </c>
      <c r="AM113" s="162">
        <f ca="1">-('FIN LP'!AM11+'FIN CP'!AM13)</f>
        <v>0</v>
      </c>
      <c r="AN113" s="162">
        <f ca="1">-('FIN LP'!AN11+'FIN CP'!AN13)</f>
        <v>0</v>
      </c>
      <c r="AO113" s="162">
        <f ca="1">-('FIN LP'!AO11+'FIN CP'!AO13)</f>
        <v>0</v>
      </c>
      <c r="AP113" s="162">
        <f ca="1">-('FIN LP'!AP11+'FIN CP'!AP13)</f>
        <v>0</v>
      </c>
      <c r="AQ113" s="162">
        <f ca="1">-('FIN LP'!AQ11+'FIN CP'!AQ13)</f>
        <v>0</v>
      </c>
      <c r="AR113" s="162">
        <f ca="1">-('FIN LP'!AR11+'FIN CP'!AR13)</f>
        <v>0</v>
      </c>
      <c r="AS113" s="191">
        <f t="shared" ca="1" si="53"/>
        <v>-290.33578163365337</v>
      </c>
    </row>
    <row r="114" spans="2:232">
      <c r="B114" s="300" t="s">
        <v>193</v>
      </c>
      <c r="D114" s="162">
        <f>DRE!D46</f>
        <v>0</v>
      </c>
      <c r="E114" s="162">
        <f>DRE!E46</f>
        <v>0</v>
      </c>
      <c r="F114" s="162">
        <f ca="1">DRE!F46</f>
        <v>295.4536443350687</v>
      </c>
      <c r="G114" s="162">
        <f ca="1">DRE!G46</f>
        <v>24.975181621305172</v>
      </c>
      <c r="H114" s="162">
        <f ca="1">DRE!H46</f>
        <v>4.4150228241404264E-15</v>
      </c>
      <c r="I114" s="162">
        <f ca="1">DRE!I46</f>
        <v>4.4150228241404264E-15</v>
      </c>
      <c r="J114" s="162">
        <f ca="1">DRE!J46</f>
        <v>4.4150228241404264E-15</v>
      </c>
      <c r="K114" s="162">
        <f ca="1">DRE!K46</f>
        <v>4.4150228241404264E-15</v>
      </c>
      <c r="L114" s="162">
        <f ca="1">DRE!L46</f>
        <v>4.4150228241404264E-15</v>
      </c>
      <c r="M114" s="162">
        <f ca="1">DRE!M46</f>
        <v>4.4150228241404264E-15</v>
      </c>
      <c r="N114" s="162">
        <f ca="1">DRE!N46</f>
        <v>4.4150228241404264E-15</v>
      </c>
      <c r="O114" s="162">
        <f ca="1">DRE!O46</f>
        <v>4.4150228241404264E-15</v>
      </c>
      <c r="P114" s="162">
        <f ca="1">DRE!P46</f>
        <v>4.4150228241404264E-15</v>
      </c>
      <c r="Q114" s="162">
        <f ca="1">DRE!Q46</f>
        <v>4.4150228241404264E-15</v>
      </c>
      <c r="R114" s="162">
        <f ca="1">DRE!R46</f>
        <v>4.4150228241404264E-15</v>
      </c>
      <c r="S114" s="162">
        <f ca="1">DRE!S46</f>
        <v>4.4150228241404264E-15</v>
      </c>
      <c r="T114" s="162">
        <f ca="1">DRE!T46</f>
        <v>4.4150228241404264E-15</v>
      </c>
      <c r="U114" s="162">
        <f ca="1">DRE!U46</f>
        <v>4.4150228241404264E-15</v>
      </c>
      <c r="V114" s="162">
        <f ca="1">DRE!V46</f>
        <v>4.4150228241404264E-15</v>
      </c>
      <c r="W114" s="162">
        <f ca="1">DRE!W46</f>
        <v>4.4150228241404264E-15</v>
      </c>
      <c r="X114" s="162">
        <f ca="1">DRE!X46</f>
        <v>4.4150228241404264E-15</v>
      </c>
      <c r="Y114" s="162">
        <f ca="1">DRE!Y46</f>
        <v>4.4150228241404264E-15</v>
      </c>
      <c r="Z114" s="162">
        <f ca="1">DRE!Z46</f>
        <v>4.4150228241404264E-15</v>
      </c>
      <c r="AA114" s="162">
        <f ca="1">DRE!AA46</f>
        <v>4.4150228241404264E-15</v>
      </c>
      <c r="AB114" s="162">
        <f ca="1">DRE!AB46</f>
        <v>4.4150228241404264E-15</v>
      </c>
      <c r="AC114" s="162">
        <f ca="1">DRE!AC46</f>
        <v>4.4150228241404264E-15</v>
      </c>
      <c r="AD114" s="162">
        <f ca="1">DRE!AD46</f>
        <v>4.4150228241404264E-15</v>
      </c>
      <c r="AE114" s="162">
        <f ca="1">DRE!AE46</f>
        <v>4.4150228241404264E-15</v>
      </c>
      <c r="AF114" s="162">
        <f ca="1">DRE!AF46</f>
        <v>4.4150228241404264E-15</v>
      </c>
      <c r="AG114" s="162">
        <f ca="1">DRE!AG46</f>
        <v>4.4150228241404264E-15</v>
      </c>
      <c r="AH114" s="162">
        <f ca="1">DRE!AH46</f>
        <v>4.4150228241404264E-15</v>
      </c>
      <c r="AI114" s="162">
        <f ca="1">DRE!AI46</f>
        <v>4.4150228241404264E-15</v>
      </c>
      <c r="AJ114" s="162">
        <f ca="1">DRE!AJ46</f>
        <v>4.4150228241404264E-15</v>
      </c>
      <c r="AK114" s="162">
        <f ca="1">DRE!AK46</f>
        <v>4.4150228241404264E-15</v>
      </c>
      <c r="AL114" s="162">
        <f ca="1">DRE!AL46</f>
        <v>4.4150228241404264E-15</v>
      </c>
      <c r="AM114" s="162">
        <f ca="1">DRE!AM46</f>
        <v>4.4150228241404264E-15</v>
      </c>
      <c r="AN114" s="162">
        <f>DRE!AN46</f>
        <v>0</v>
      </c>
      <c r="AO114" s="162">
        <f>DRE!AO46</f>
        <v>0</v>
      </c>
      <c r="AP114" s="162">
        <f>DRE!AP46</f>
        <v>0</v>
      </c>
      <c r="AQ114" s="162">
        <f>DRE!AQ46</f>
        <v>0</v>
      </c>
      <c r="AR114" s="162">
        <f>DRE!AR46</f>
        <v>0</v>
      </c>
      <c r="AS114" s="191">
        <f t="shared" ca="1" si="53"/>
        <v>320.42882595637388</v>
      </c>
    </row>
    <row r="115" spans="2:232">
      <c r="B115" s="300" t="s">
        <v>198</v>
      </c>
      <c r="D115" s="162">
        <f>IF('Premissas macro'!D21=1,0,-(DRE!D49+DRE!D50)+(DRE!D146+DRE!D147))</f>
        <v>0</v>
      </c>
      <c r="E115" s="162">
        <f>IF('Premissas macro'!E21=1,0,-(DRE!E49+DRE!E50)+(DRE!E146+DRE!E147))</f>
        <v>0</v>
      </c>
      <c r="F115" s="162">
        <f>IF('Premissas macro'!F21=1,0,-(DRE!F49+DRE!F50)+(DRE!F146+DRE!F147))</f>
        <v>0</v>
      </c>
      <c r="G115" s="162">
        <f>IF('Premissas macro'!G21=1,0,-(DRE!G49+DRE!G50)+(DRE!G146+DRE!G147))</f>
        <v>0</v>
      </c>
      <c r="H115" s="162">
        <f>IF('Premissas macro'!H21=1,0,-(DRE!H49+DRE!H50)+(DRE!H146+DRE!H147))</f>
        <v>0</v>
      </c>
      <c r="I115" s="162">
        <f>IF('Premissas macro'!I21=1,0,-(DRE!I49+DRE!I50)+(DRE!I146+DRE!I147))</f>
        <v>0</v>
      </c>
      <c r="J115" s="162">
        <f>IF('Premissas macro'!J21=1,0,-(DRE!J49+DRE!J50)+(DRE!J146+DRE!J147))</f>
        <v>0</v>
      </c>
      <c r="K115" s="162">
        <f>IF('Premissas macro'!K21=1,0,-(DRE!K49+DRE!K50)+(DRE!K146+DRE!K147))</f>
        <v>0</v>
      </c>
      <c r="L115" s="162">
        <f>IF('Premissas macro'!L21=1,0,-(DRE!L49+DRE!L50)+(DRE!L146+DRE!L147))</f>
        <v>0</v>
      </c>
      <c r="M115" s="162">
        <f>IF('Premissas macro'!M21=1,0,-(DRE!M49+DRE!M50)+(DRE!M146+DRE!M147))</f>
        <v>0</v>
      </c>
      <c r="N115" s="162">
        <f>IF('Premissas macro'!N21=1,0,-(DRE!N49+DRE!N50)+(DRE!N146+DRE!N147))</f>
        <v>0</v>
      </c>
      <c r="O115" s="162">
        <f>IF('Premissas macro'!O21=1,0,-(DRE!O49+DRE!O50)+(DRE!O146+DRE!O147))</f>
        <v>0</v>
      </c>
      <c r="P115" s="162">
        <f>IF('Premissas macro'!P21=1,0,-(DRE!P49+DRE!P50)+(DRE!P146+DRE!P147))</f>
        <v>0</v>
      </c>
      <c r="Q115" s="162">
        <f>IF('Premissas macro'!Q21=1,0,-(DRE!Q49+DRE!Q50)+(DRE!Q146+DRE!Q147))</f>
        <v>0</v>
      </c>
      <c r="R115" s="162">
        <f>IF('Premissas macro'!R21=1,0,-(DRE!R49+DRE!R50)+(DRE!R146+DRE!R147))</f>
        <v>0</v>
      </c>
      <c r="S115" s="162">
        <f>IF('Premissas macro'!S21=1,0,-(DRE!S49+DRE!S50)+(DRE!S146+DRE!S147))</f>
        <v>0</v>
      </c>
      <c r="T115" s="162">
        <f>IF('Premissas macro'!T21=1,0,-(DRE!T49+DRE!T50)+(DRE!T146+DRE!T147))</f>
        <v>0</v>
      </c>
      <c r="U115" s="162">
        <f>IF('Premissas macro'!U21=1,0,-(DRE!U49+DRE!U50)+(DRE!U146+DRE!U147))</f>
        <v>0</v>
      </c>
      <c r="V115" s="162">
        <f>IF('Premissas macro'!V21=1,0,-(DRE!V49+DRE!V50)+(DRE!V146+DRE!V147))</f>
        <v>0</v>
      </c>
      <c r="W115" s="162">
        <f>IF('Premissas macro'!W21=1,0,-(DRE!W49+DRE!W50)+(DRE!W146+DRE!W147))</f>
        <v>0</v>
      </c>
      <c r="X115" s="162">
        <f>IF('Premissas macro'!X21=1,0,-(DRE!X49+DRE!X50)+(DRE!X146+DRE!X147))</f>
        <v>0</v>
      </c>
      <c r="Y115" s="162">
        <f>IF('Premissas macro'!Y21=1,0,-(DRE!Y49+DRE!Y50)+(DRE!Y146+DRE!Y147))</f>
        <v>0</v>
      </c>
      <c r="Z115" s="162">
        <f>IF('Premissas macro'!Z21=1,0,-(DRE!Z49+DRE!Z50)+(DRE!Z146+DRE!Z147))</f>
        <v>0</v>
      </c>
      <c r="AA115" s="162">
        <f>IF('Premissas macro'!AA21=1,0,-(DRE!AA49+DRE!AA50)+(DRE!AA146+DRE!AA147))</f>
        <v>0</v>
      </c>
      <c r="AB115" s="162">
        <f>IF('Premissas macro'!AB21=1,0,-(DRE!AB49+DRE!AB50)+(DRE!AB146+DRE!AB147))</f>
        <v>0</v>
      </c>
      <c r="AC115" s="162">
        <f>IF('Premissas macro'!AC21=1,0,-(DRE!AC49+DRE!AC50)+(DRE!AC146+DRE!AC147))</f>
        <v>0</v>
      </c>
      <c r="AD115" s="162">
        <f>IF('Premissas macro'!AD21=1,0,-(DRE!AD49+DRE!AD50)+(DRE!AD146+DRE!AD147))</f>
        <v>0</v>
      </c>
      <c r="AE115" s="162">
        <f>IF('Premissas macro'!AE21=1,0,-(DRE!AE49+DRE!AE50)+(DRE!AE146+DRE!AE147))</f>
        <v>0</v>
      </c>
      <c r="AF115" s="162">
        <f>IF('Premissas macro'!AF21=1,0,-(DRE!AF49+DRE!AF50)+(DRE!AF146+DRE!AF147))</f>
        <v>0</v>
      </c>
      <c r="AG115" s="162">
        <f>IF('Premissas macro'!AG21=1,0,-(DRE!AG49+DRE!AG50)+(DRE!AG146+DRE!AG147))</f>
        <v>0</v>
      </c>
      <c r="AH115" s="162">
        <f>IF('Premissas macro'!AH21=1,0,-(DRE!AH49+DRE!AH50)+(DRE!AH146+DRE!AH147))</f>
        <v>0</v>
      </c>
      <c r="AI115" s="162">
        <f>IF('Premissas macro'!AI21=1,0,-(DRE!AI49+DRE!AI50)+(DRE!AI146+DRE!AI147))</f>
        <v>0</v>
      </c>
      <c r="AJ115" s="162">
        <f>IF('Premissas macro'!AJ21=1,0,-(DRE!AJ49+DRE!AJ50)+(DRE!AJ146+DRE!AJ147))</f>
        <v>0</v>
      </c>
      <c r="AK115" s="162">
        <f>IF('Premissas macro'!AK21=1,0,-(DRE!AK49+DRE!AK50)+(DRE!AK146+DRE!AK147))</f>
        <v>0</v>
      </c>
      <c r="AL115" s="162">
        <f>IF('Premissas macro'!AL21=1,0,-(DRE!AL49+DRE!AL50)+(DRE!AL146+DRE!AL147))</f>
        <v>0</v>
      </c>
      <c r="AM115" s="162">
        <f>IF('Premissas macro'!AM21=1,0,-(DRE!AM49+DRE!AM50)+(DRE!AM146+DRE!AM147))</f>
        <v>0</v>
      </c>
      <c r="AN115" s="162">
        <f>IF('Premissas macro'!AN21=1,0,-(DRE!AN49+DRE!AN50)+(DRE!AN146+DRE!AN147))</f>
        <v>0</v>
      </c>
      <c r="AO115" s="162">
        <f>IF('Premissas macro'!AO21=1,0,-(DRE!AO49+DRE!AO50)+(DRE!AO146+DRE!AO147))</f>
        <v>0</v>
      </c>
      <c r="AP115" s="162">
        <f>IF('Premissas macro'!AP21=1,0,-(DRE!AP49+DRE!AP50)+(DRE!AP146+DRE!AP147))</f>
        <v>0</v>
      </c>
      <c r="AQ115" s="162">
        <f>IF('Premissas macro'!AQ21=1,0,-(DRE!AQ49+DRE!AQ50)+(DRE!AQ146+DRE!AQ147))</f>
        <v>0</v>
      </c>
      <c r="AR115" s="162">
        <f>IF('Premissas macro'!AR21=1,0,-(DRE!AR49+DRE!AR50)+(DRE!AR146+DRE!AR147))</f>
        <v>0</v>
      </c>
      <c r="AS115" s="191">
        <f t="shared" si="53"/>
        <v>0</v>
      </c>
    </row>
    <row r="116" spans="2:232" s="174" customFormat="1" ht="5.25" customHeight="1">
      <c r="C116" s="183"/>
      <c r="D116" s="185"/>
      <c r="E116" s="185"/>
      <c r="F116" s="185"/>
      <c r="G116" s="185"/>
      <c r="H116" s="185"/>
      <c r="I116" s="185"/>
      <c r="J116" s="185"/>
      <c r="K116" s="185"/>
      <c r="L116" s="185"/>
      <c r="M116" s="185"/>
      <c r="N116" s="185"/>
      <c r="O116" s="185"/>
      <c r="P116" s="185"/>
      <c r="Q116" s="185"/>
      <c r="R116" s="185"/>
      <c r="S116" s="185"/>
      <c r="T116" s="185"/>
      <c r="U116" s="185"/>
      <c r="V116" s="185"/>
      <c r="W116" s="185"/>
      <c r="X116" s="185"/>
      <c r="Y116" s="185"/>
      <c r="Z116" s="185"/>
      <c r="AA116" s="185"/>
      <c r="AB116" s="185"/>
      <c r="AC116" s="185"/>
      <c r="AD116" s="185"/>
      <c r="AE116" s="185"/>
      <c r="AF116" s="185"/>
      <c r="AG116" s="185"/>
      <c r="AH116" s="185"/>
      <c r="AI116" s="185"/>
      <c r="AJ116" s="185"/>
      <c r="AK116" s="185"/>
      <c r="AL116" s="185"/>
      <c r="AM116" s="185"/>
      <c r="AN116" s="185"/>
      <c r="AO116" s="185"/>
      <c r="AP116" s="185"/>
      <c r="AQ116" s="185"/>
      <c r="AR116" s="185"/>
    </row>
    <row r="117" spans="2:232" ht="18" customHeight="1">
      <c r="B117" s="187" t="s">
        <v>276</v>
      </c>
      <c r="C117" s="188"/>
      <c r="D117" s="190">
        <f>SUM(D110:D115)</f>
        <v>-3417.896002446555</v>
      </c>
      <c r="E117" s="190">
        <f t="shared" ref="E117:L117" ca="1" si="54">SUM(E110:E115)</f>
        <v>4164.7655627032291</v>
      </c>
      <c r="F117" s="190">
        <f t="shared" ca="1" si="54"/>
        <v>917.29621296368646</v>
      </c>
      <c r="G117" s="190">
        <f t="shared" ca="1" si="54"/>
        <v>1387.2882904678677</v>
      </c>
      <c r="H117" s="190">
        <f t="shared" ca="1" si="54"/>
        <v>1466.2658071533638</v>
      </c>
      <c r="I117" s="190">
        <f t="shared" ca="1" si="54"/>
        <v>983.70057609330343</v>
      </c>
      <c r="J117" s="190">
        <f t="shared" ca="1" si="54"/>
        <v>1014.3395247094868</v>
      </c>
      <c r="K117" s="190">
        <f t="shared" ca="1" si="54"/>
        <v>2630.1582198487404</v>
      </c>
      <c r="L117" s="190">
        <f t="shared" ca="1" si="54"/>
        <v>-4665.4106652588325</v>
      </c>
      <c r="M117" s="190">
        <f t="shared" ref="M117:AR117" ca="1" si="55">SUM(M110:M115)</f>
        <v>-3099.2295080244303</v>
      </c>
      <c r="N117" s="190">
        <f t="shared" ca="1" si="55"/>
        <v>-1851.2250663707175</v>
      </c>
      <c r="O117" s="190">
        <f t="shared" ca="1" si="55"/>
        <v>-1707.7536201513913</v>
      </c>
      <c r="P117" s="190">
        <f t="shared" ca="1" si="55"/>
        <v>-1490.2746337555357</v>
      </c>
      <c r="Q117" s="190">
        <f t="shared" ca="1" si="55"/>
        <v>-1377.116472570322</v>
      </c>
      <c r="R117" s="190">
        <f t="shared" ca="1" si="55"/>
        <v>-1254.741723596361</v>
      </c>
      <c r="S117" s="190">
        <f t="shared" ca="1" si="55"/>
        <v>-1184.9012987450626</v>
      </c>
      <c r="T117" s="190">
        <f t="shared" ca="1" si="55"/>
        <v>-1108.3998501943051</v>
      </c>
      <c r="U117" s="190">
        <f t="shared" ca="1" si="55"/>
        <v>-1196.9358983454299</v>
      </c>
      <c r="V117" s="190">
        <f t="shared" ca="1" si="55"/>
        <v>-933.86492259088402</v>
      </c>
      <c r="W117" s="190">
        <f t="shared" ca="1" si="55"/>
        <v>-566.48485037725391</v>
      </c>
      <c r="X117" s="190">
        <f t="shared" ca="1" si="55"/>
        <v>-201.73393308217643</v>
      </c>
      <c r="Y117" s="190">
        <f t="shared" ca="1" si="55"/>
        <v>923.69080592491923</v>
      </c>
      <c r="Z117" s="190">
        <f t="shared" ca="1" si="55"/>
        <v>1081.6104819837074</v>
      </c>
      <c r="AA117" s="190">
        <f t="shared" ca="1" si="55"/>
        <v>1081.6103174457778</v>
      </c>
      <c r="AB117" s="190">
        <f t="shared" ca="1" si="55"/>
        <v>1081.6103133915183</v>
      </c>
      <c r="AC117" s="190">
        <f t="shared" ca="1" si="55"/>
        <v>853.47097779590092</v>
      </c>
      <c r="AD117" s="190">
        <f t="shared" ca="1" si="55"/>
        <v>-288.96162814783202</v>
      </c>
      <c r="AE117" s="190">
        <f t="shared" ca="1" si="55"/>
        <v>898.57107675764257</v>
      </c>
      <c r="AF117" s="190">
        <f t="shared" ca="1" si="55"/>
        <v>3831.4478931576105</v>
      </c>
      <c r="AG117" s="190">
        <f t="shared" ca="1" si="55"/>
        <v>3911.6799598987568</v>
      </c>
      <c r="AH117" s="190">
        <f t="shared" ca="1" si="55"/>
        <v>3911.6795737187417</v>
      </c>
      <c r="AI117" s="190">
        <f t="shared" ca="1" si="55"/>
        <v>3784.7995464502246</v>
      </c>
      <c r="AJ117" s="190">
        <f t="shared" ca="1" si="55"/>
        <v>3911.6795630368329</v>
      </c>
      <c r="AK117" s="190">
        <f t="shared" ca="1" si="55"/>
        <v>-1206.9550238236473</v>
      </c>
      <c r="AL117" s="190">
        <f t="shared" ca="1" si="55"/>
        <v>-1118.4568920416707</v>
      </c>
      <c r="AM117" s="190">
        <f t="shared" ca="1" si="55"/>
        <v>-1118.4568920416716</v>
      </c>
      <c r="AN117" s="190">
        <f t="shared" ca="1" si="55"/>
        <v>0</v>
      </c>
      <c r="AO117" s="190">
        <f t="shared" ca="1" si="55"/>
        <v>0</v>
      </c>
      <c r="AP117" s="190">
        <f t="shared" ca="1" si="55"/>
        <v>0</v>
      </c>
      <c r="AQ117" s="190">
        <f t="shared" ca="1" si="55"/>
        <v>0</v>
      </c>
      <c r="AR117" s="190">
        <f t="shared" ca="1" si="55"/>
        <v>0</v>
      </c>
      <c r="AS117" s="190">
        <f t="shared" ca="1" si="53"/>
        <v>10046.865821937234</v>
      </c>
    </row>
    <row r="118" spans="2:23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91"/>
    </row>
    <row r="119" spans="2:232">
      <c r="B119" s="301" t="s">
        <v>71</v>
      </c>
      <c r="C119" s="302"/>
      <c r="D119" s="303"/>
      <c r="E119" s="114"/>
      <c r="F119" s="114"/>
      <c r="G119" s="114"/>
      <c r="H119" s="114"/>
      <c r="I119" s="114"/>
      <c r="J119" s="114"/>
      <c r="K119" s="114"/>
      <c r="L119" s="114"/>
      <c r="M119" s="114"/>
      <c r="N119" s="114"/>
      <c r="O119" s="114"/>
      <c r="P119" s="114"/>
      <c r="Q119" s="114"/>
      <c r="R119" s="114"/>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row>
    <row r="120" spans="2:232">
      <c r="B120" s="304" t="s">
        <v>125</v>
      </c>
      <c r="C120" s="305"/>
      <c r="D120" s="306">
        <f ca="1">IRR(D117:AR117)</f>
        <v>0.65437013129251653</v>
      </c>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row>
    <row r="121" spans="2:232">
      <c r="B121" s="308" t="str">
        <f>"VPL (taxa de desconto = Ke)"</f>
        <v>VPL (taxa de desconto = Ke)</v>
      </c>
      <c r="C121" s="324"/>
      <c r="D121" s="310">
        <f ca="1">SUM(D133:AR133)</f>
        <v>771.22842663618758</v>
      </c>
    </row>
    <row r="122" spans="2:232">
      <c r="B122" s="304" t="s">
        <v>72</v>
      </c>
      <c r="C122" s="305"/>
      <c r="D122" s="697">
        <f ca="1">MIN(E131:AR131)</f>
        <v>1</v>
      </c>
    </row>
    <row r="123" spans="2:232">
      <c r="B123" s="312" t="s">
        <v>73</v>
      </c>
      <c r="C123" s="313"/>
      <c r="D123" s="698">
        <f ca="1">MIN(E136:AR136)</f>
        <v>1</v>
      </c>
      <c r="E123" s="314"/>
    </row>
    <row r="125" spans="2:232">
      <c r="B125" s="272" t="s">
        <v>240</v>
      </c>
      <c r="C125" s="239"/>
      <c r="D125" s="325">
        <f>E125</f>
        <v>0.16663313074623062</v>
      </c>
      <c r="E125" s="325">
        <f>'Premissas macro'!E33</f>
        <v>0.16663313074623062</v>
      </c>
      <c r="F125" s="326">
        <f>'Premissas macro'!F33</f>
        <v>0.16663313074623062</v>
      </c>
      <c r="G125" s="326">
        <f>'Premissas macro'!G33</f>
        <v>0.16663313074623062</v>
      </c>
      <c r="H125" s="326">
        <f>'Premissas macro'!H33</f>
        <v>0.16663313074623062</v>
      </c>
      <c r="I125" s="326">
        <f>'Premissas macro'!I33</f>
        <v>0.16663313074623062</v>
      </c>
      <c r="J125" s="326">
        <f>'Premissas macro'!J33</f>
        <v>0.16663313074623062</v>
      </c>
      <c r="K125" s="326">
        <f>'Premissas macro'!K33</f>
        <v>0.16663313074623062</v>
      </c>
      <c r="L125" s="326">
        <f>'Premissas macro'!L33</f>
        <v>0.16663313074623062</v>
      </c>
      <c r="M125" s="326">
        <f>'Premissas macro'!M33</f>
        <v>0.16663313074623062</v>
      </c>
      <c r="N125" s="326">
        <f>'Premissas macro'!N33</f>
        <v>0.16663313074623062</v>
      </c>
      <c r="O125" s="326">
        <f>'Premissas macro'!O33</f>
        <v>0.16663313074623062</v>
      </c>
      <c r="P125" s="326">
        <f>'Premissas macro'!P33</f>
        <v>0.16663313074623062</v>
      </c>
      <c r="Q125" s="326">
        <f>'Premissas macro'!Q33</f>
        <v>0.16663313074623062</v>
      </c>
      <c r="R125" s="326">
        <f>'Premissas macro'!R33</f>
        <v>0.16663313074623062</v>
      </c>
      <c r="S125" s="326">
        <f>'Premissas macro'!S33</f>
        <v>0.16663313074623062</v>
      </c>
      <c r="T125" s="326">
        <f>'Premissas macro'!T33</f>
        <v>0.16663313074623062</v>
      </c>
      <c r="U125" s="326">
        <f>'Premissas macro'!U33</f>
        <v>0.16663313074623062</v>
      </c>
      <c r="V125" s="326">
        <f>'Premissas macro'!V33</f>
        <v>0.16663313074623062</v>
      </c>
      <c r="W125" s="326">
        <f>'Premissas macro'!W33</f>
        <v>0.16663313074623062</v>
      </c>
      <c r="X125" s="326">
        <f>'Premissas macro'!X33</f>
        <v>0.16663313074623062</v>
      </c>
      <c r="Y125" s="326">
        <f>'Premissas macro'!Y33</f>
        <v>0.16663313074623062</v>
      </c>
      <c r="Z125" s="326">
        <f>'Premissas macro'!Z33</f>
        <v>0.16663313074623062</v>
      </c>
      <c r="AA125" s="326">
        <f>'Premissas macro'!AA33</f>
        <v>0.16663313074623062</v>
      </c>
      <c r="AB125" s="326">
        <f>'Premissas macro'!AB33</f>
        <v>0.16663313074623062</v>
      </c>
      <c r="AC125" s="326">
        <f>'Premissas macro'!AC33</f>
        <v>0.16663313074623062</v>
      </c>
      <c r="AD125" s="326">
        <f>'Premissas macro'!AD33</f>
        <v>0.16663313074623062</v>
      </c>
      <c r="AE125" s="326">
        <f>'Premissas macro'!AE33</f>
        <v>0.16663313074623062</v>
      </c>
      <c r="AF125" s="326">
        <f>'Premissas macro'!AF33</f>
        <v>0.16663313074623062</v>
      </c>
      <c r="AG125" s="326">
        <f>'Premissas macro'!AG33</f>
        <v>0.16663313074623062</v>
      </c>
      <c r="AH125" s="326">
        <f>'Premissas macro'!AH33</f>
        <v>0.16663313074623062</v>
      </c>
      <c r="AI125" s="326">
        <f>'Premissas macro'!AI33</f>
        <v>0.16663313074623062</v>
      </c>
      <c r="AJ125" s="326">
        <f>'Premissas macro'!AJ33</f>
        <v>0.16663313074623062</v>
      </c>
      <c r="AK125" s="326">
        <f>'Premissas macro'!AK33</f>
        <v>0.16663313074623062</v>
      </c>
      <c r="AL125" s="326">
        <f>'Premissas macro'!AL33</f>
        <v>0.16663313074623062</v>
      </c>
      <c r="AM125" s="326">
        <f>'Premissas macro'!AM33</f>
        <v>0.16663313074623062</v>
      </c>
      <c r="AN125" s="326">
        <f>'Premissas macro'!AN33</f>
        <v>0.16663313074623062</v>
      </c>
      <c r="AO125" s="326">
        <f>'Premissas macro'!AO33</f>
        <v>0.16663313074623062</v>
      </c>
      <c r="AP125" s="326">
        <f>'Premissas macro'!AP33</f>
        <v>0.16663313074623062</v>
      </c>
      <c r="AQ125" s="326">
        <f>'Premissas macro'!AQ33</f>
        <v>0.16663313074623062</v>
      </c>
      <c r="AR125" s="327">
        <f>'Premissas macro'!AR33</f>
        <v>0.16663313074623062</v>
      </c>
      <c r="AS125" s="318"/>
      <c r="AT125" s="143"/>
      <c r="AU125" s="143"/>
      <c r="AV125" s="143"/>
      <c r="AW125" s="143"/>
      <c r="AX125" s="143"/>
      <c r="AY125" s="143"/>
      <c r="AZ125" s="143"/>
      <c r="BA125" s="143"/>
      <c r="BB125" s="143"/>
      <c r="BC125" s="143"/>
      <c r="BD125" s="143"/>
      <c r="BE125" s="143"/>
      <c r="BF125" s="143"/>
      <c r="BG125" s="143"/>
      <c r="BH125" s="143"/>
      <c r="BI125" s="143"/>
      <c r="BJ125" s="143"/>
      <c r="BK125" s="143"/>
      <c r="BL125" s="143"/>
      <c r="BM125" s="143"/>
      <c r="BN125" s="143"/>
      <c r="BO125" s="143"/>
      <c r="BP125" s="143"/>
      <c r="BQ125" s="143"/>
      <c r="BR125" s="143"/>
      <c r="BS125" s="143"/>
      <c r="BT125" s="143"/>
      <c r="BU125" s="143"/>
      <c r="BV125" s="143"/>
      <c r="BW125" s="143"/>
      <c r="BX125" s="143"/>
      <c r="BY125" s="143"/>
      <c r="BZ125" s="143"/>
      <c r="CA125" s="143"/>
      <c r="CB125" s="143"/>
      <c r="CC125" s="143"/>
      <c r="CD125" s="143"/>
      <c r="CE125" s="143"/>
      <c r="CF125" s="143"/>
      <c r="CG125" s="143"/>
      <c r="CH125" s="143"/>
      <c r="CI125" s="143"/>
      <c r="CJ125" s="143"/>
      <c r="CK125" s="143"/>
      <c r="CL125" s="143"/>
      <c r="CM125" s="143"/>
      <c r="CN125" s="143"/>
      <c r="CO125" s="143"/>
      <c r="CP125" s="143"/>
      <c r="CQ125" s="143"/>
      <c r="CR125" s="143"/>
      <c r="CS125" s="143"/>
      <c r="CT125" s="143"/>
      <c r="CU125" s="143"/>
      <c r="CV125" s="143"/>
      <c r="CW125" s="143"/>
      <c r="CX125" s="143"/>
      <c r="CY125" s="143"/>
      <c r="CZ125" s="143"/>
      <c r="DA125" s="143"/>
      <c r="DB125" s="143"/>
      <c r="DC125" s="143"/>
      <c r="DD125" s="143"/>
      <c r="DE125" s="143"/>
      <c r="DF125" s="143"/>
      <c r="DG125" s="143"/>
      <c r="DH125" s="143"/>
      <c r="DI125" s="143"/>
      <c r="DJ125" s="143"/>
      <c r="DK125" s="143"/>
      <c r="DL125" s="143"/>
      <c r="DM125" s="143"/>
      <c r="DN125" s="143"/>
      <c r="DO125" s="143"/>
      <c r="DP125" s="143"/>
      <c r="DQ125" s="143"/>
      <c r="DR125" s="143"/>
      <c r="DS125" s="143"/>
      <c r="DT125" s="143"/>
      <c r="DU125" s="143"/>
      <c r="DV125" s="143"/>
      <c r="DW125" s="143"/>
      <c r="DX125" s="143"/>
      <c r="DY125" s="143"/>
      <c r="DZ125" s="143"/>
      <c r="EA125" s="143"/>
      <c r="EB125" s="143"/>
      <c r="EC125" s="143"/>
      <c r="ED125" s="143"/>
      <c r="EE125" s="143"/>
      <c r="EF125" s="143"/>
      <c r="EG125" s="143"/>
      <c r="EH125" s="143"/>
      <c r="EI125" s="143"/>
      <c r="EJ125" s="143"/>
      <c r="EK125" s="143"/>
      <c r="EL125" s="143"/>
      <c r="EM125" s="143"/>
      <c r="EN125" s="143"/>
      <c r="EO125" s="143"/>
      <c r="EP125" s="143"/>
      <c r="EQ125" s="143"/>
      <c r="ER125" s="143"/>
      <c r="ES125" s="143"/>
      <c r="ET125" s="143"/>
      <c r="EU125" s="143"/>
      <c r="EV125" s="143"/>
      <c r="EW125" s="143"/>
      <c r="EX125" s="143"/>
      <c r="EY125" s="143"/>
      <c r="EZ125" s="143"/>
      <c r="FA125" s="143"/>
      <c r="FB125" s="143"/>
      <c r="FC125" s="143"/>
      <c r="FD125" s="143"/>
      <c r="FE125" s="143"/>
      <c r="FF125" s="143"/>
      <c r="FG125" s="143"/>
      <c r="FH125" s="143"/>
      <c r="FI125" s="143"/>
      <c r="FJ125" s="143"/>
      <c r="FK125" s="143"/>
      <c r="FL125" s="143"/>
      <c r="FM125" s="143"/>
      <c r="FN125" s="143"/>
      <c r="FO125" s="143"/>
      <c r="FP125" s="143"/>
      <c r="FQ125" s="143"/>
      <c r="FR125" s="143"/>
      <c r="FS125" s="143"/>
      <c r="FT125" s="143"/>
      <c r="FU125" s="143"/>
      <c r="FV125" s="143"/>
      <c r="FW125" s="143"/>
      <c r="FX125" s="143"/>
      <c r="FY125" s="143"/>
      <c r="FZ125" s="143"/>
      <c r="GA125" s="143"/>
      <c r="GB125" s="143"/>
      <c r="GC125" s="143"/>
      <c r="GD125" s="143"/>
      <c r="GE125" s="143"/>
      <c r="GF125" s="143"/>
      <c r="GG125" s="143"/>
      <c r="GH125" s="143"/>
      <c r="GI125" s="143"/>
      <c r="GJ125" s="143"/>
      <c r="GK125" s="143"/>
      <c r="GL125" s="143"/>
      <c r="GM125" s="143"/>
      <c r="GN125" s="143"/>
      <c r="GO125" s="143"/>
      <c r="GP125" s="143"/>
      <c r="GQ125" s="143"/>
      <c r="GR125" s="143"/>
      <c r="GS125" s="143"/>
      <c r="GT125" s="143"/>
      <c r="GU125" s="143"/>
      <c r="GV125" s="143"/>
      <c r="GW125" s="143"/>
      <c r="GX125" s="143"/>
      <c r="GY125" s="143"/>
      <c r="GZ125" s="143"/>
      <c r="HA125" s="143"/>
      <c r="HB125" s="143"/>
      <c r="HC125" s="143"/>
      <c r="HD125" s="143"/>
      <c r="HE125" s="143"/>
      <c r="HF125" s="143"/>
      <c r="HG125" s="143"/>
      <c r="HH125" s="143"/>
      <c r="HI125" s="143"/>
      <c r="HJ125" s="143"/>
      <c r="HK125" s="143"/>
      <c r="HL125" s="143"/>
      <c r="HM125" s="143"/>
      <c r="HN125" s="143"/>
      <c r="HO125" s="143"/>
      <c r="HP125" s="143"/>
      <c r="HQ125" s="143"/>
      <c r="HR125" s="143"/>
      <c r="HS125" s="143"/>
      <c r="HT125" s="143"/>
      <c r="HU125" s="143"/>
      <c r="HV125" s="143"/>
      <c r="HW125" s="143"/>
      <c r="HX125" s="143"/>
    </row>
    <row r="126" spans="2:232">
      <c r="B126" s="147" t="s">
        <v>112</v>
      </c>
      <c r="C126" s="126"/>
      <c r="D126" s="319">
        <v>1</v>
      </c>
      <c r="E126" s="319">
        <f>(1+E125)</f>
        <v>1.1666331307462305</v>
      </c>
      <c r="F126" s="328">
        <f>E126*(1+F125)</f>
        <v>1.3610328617547514</v>
      </c>
      <c r="G126" s="328">
        <f t="shared" ref="G126:AI126" si="56">F126*(1+G125)</f>
        <v>1.5878260285574473</v>
      </c>
      <c r="H126" s="328">
        <f t="shared" si="56"/>
        <v>1.8524104507763284</v>
      </c>
      <c r="I126" s="328">
        <f t="shared" si="56"/>
        <v>2.1610834036162241</v>
      </c>
      <c r="J126" s="328">
        <f t="shared" si="56"/>
        <v>2.5211914969645153</v>
      </c>
      <c r="K126" s="328">
        <f t="shared" si="56"/>
        <v>2.9413055293144881</v>
      </c>
      <c r="L126" s="328">
        <f t="shared" si="56"/>
        <v>3.43142447814536</v>
      </c>
      <c r="M126" s="328">
        <f t="shared" si="56"/>
        <v>4.0032134818579719</v>
      </c>
      <c r="N126" s="328">
        <f t="shared" si="56"/>
        <v>4.6702814773854842</v>
      </c>
      <c r="O126" s="328">
        <f t="shared" si="56"/>
        <v>5.4485051014283581</v>
      </c>
      <c r="P126" s="328">
        <f t="shared" si="56"/>
        <v>6.356406564366174</v>
      </c>
      <c r="Q126" s="328">
        <f t="shared" si="56"/>
        <v>7.4155944904824009</v>
      </c>
      <c r="R126" s="328">
        <f t="shared" si="56"/>
        <v>8.6512782167759816</v>
      </c>
      <c r="S126" s="328">
        <f t="shared" si="56"/>
        <v>10.092867790994029</v>
      </c>
      <c r="T126" s="328">
        <f t="shared" si="56"/>
        <v>11.774673949215156</v>
      </c>
      <c r="U126" s="328">
        <f t="shared" si="56"/>
        <v>13.736724732888961</v>
      </c>
      <c r="V126" s="328">
        <f t="shared" si="56"/>
        <v>16.025718181329427</v>
      </c>
      <c r="W126" s="328">
        <f t="shared" si="56"/>
        <v>18.696133774341138</v>
      </c>
      <c r="X126" s="328">
        <f t="shared" si="56"/>
        <v>21.811529078009944</v>
      </c>
      <c r="Y126" s="328">
        <f t="shared" si="56"/>
        <v>25.446052454641183</v>
      </c>
      <c r="Z126" s="328">
        <f t="shared" si="56"/>
        <v>29.686207840290848</v>
      </c>
      <c r="AA126" s="328">
        <f t="shared" si="56"/>
        <v>34.632913592701804</v>
      </c>
      <c r="AB126" s="328">
        <f t="shared" si="56"/>
        <v>40.403904411517388</v>
      </c>
      <c r="AC126" s="328">
        <f t="shared" si="56"/>
        <v>47.136533497979968</v>
      </c>
      <c r="AD126" s="328">
        <f t="shared" si="56"/>
        <v>54.991041647272937</v>
      </c>
      <c r="AE126" s="328">
        <f t="shared" si="56"/>
        <v>64.154371079954373</v>
      </c>
      <c r="AF126" s="328">
        <f t="shared" si="56"/>
        <v>74.8446147840626</v>
      </c>
      <c r="AG126" s="328">
        <f t="shared" si="56"/>
        <v>87.316207265026563</v>
      </c>
      <c r="AH126" s="328">
        <f t="shared" si="56"/>
        <v>101.8659802464847</v>
      </c>
      <c r="AI126" s="328">
        <f t="shared" si="56"/>
        <v>118.84022745149012</v>
      </c>
      <c r="AJ126" s="329">
        <f t="shared" ref="AJ126:AR126" si="57">AI126*(1+AJ125)</f>
        <v>138.64294661032605</v>
      </c>
      <c r="AK126" s="329">
        <f t="shared" si="57"/>
        <v>161.74545485988716</v>
      </c>
      <c r="AL126" s="329">
        <f t="shared" si="57"/>
        <v>188.69760638716326</v>
      </c>
      <c r="AM126" s="329">
        <f t="shared" si="57"/>
        <v>220.14087930377619</v>
      </c>
      <c r="AN126" s="329">
        <f t="shared" si="57"/>
        <v>256.82364322739249</v>
      </c>
      <c r="AO126" s="329">
        <f t="shared" si="57"/>
        <v>299.61897094802583</v>
      </c>
      <c r="AP126" s="329">
        <f t="shared" si="57"/>
        <v>349.54541810805927</v>
      </c>
      <c r="AQ126" s="329">
        <f t="shared" si="57"/>
        <v>407.79126546540533</v>
      </c>
      <c r="AR126" s="330">
        <f t="shared" si="57"/>
        <v>475.74280072087305</v>
      </c>
      <c r="AS126" s="318"/>
      <c r="AT126" s="143"/>
      <c r="AU126" s="143"/>
      <c r="AV126" s="143"/>
      <c r="AW126" s="143"/>
      <c r="AX126" s="143"/>
      <c r="AY126" s="143"/>
      <c r="AZ126" s="143"/>
      <c r="BA126" s="143"/>
      <c r="BB126" s="143"/>
      <c r="BC126" s="143"/>
      <c r="BD126" s="143"/>
      <c r="BE126" s="143"/>
      <c r="BF126" s="143"/>
      <c r="BG126" s="143"/>
      <c r="BH126" s="143"/>
      <c r="BI126" s="143"/>
      <c r="BJ126" s="143"/>
      <c r="BK126" s="143"/>
      <c r="BL126" s="143"/>
      <c r="BM126" s="143"/>
      <c r="BN126" s="143"/>
      <c r="BO126" s="143"/>
      <c r="BP126" s="143"/>
      <c r="BQ126" s="143"/>
      <c r="BR126" s="143"/>
      <c r="BS126" s="143"/>
      <c r="BT126" s="143"/>
      <c r="BU126" s="143"/>
      <c r="BV126" s="143"/>
      <c r="BW126" s="143"/>
      <c r="BX126" s="143"/>
      <c r="BY126" s="143"/>
      <c r="BZ126" s="143"/>
      <c r="CA126" s="143"/>
      <c r="CB126" s="143"/>
      <c r="CC126" s="143"/>
      <c r="CD126" s="143"/>
      <c r="CE126" s="143"/>
      <c r="CF126" s="143"/>
      <c r="CG126" s="143"/>
      <c r="CH126" s="143"/>
      <c r="CI126" s="143"/>
      <c r="CJ126" s="143"/>
      <c r="CK126" s="143"/>
      <c r="CL126" s="143"/>
      <c r="CM126" s="143"/>
      <c r="CN126" s="143"/>
      <c r="CO126" s="143"/>
      <c r="CP126" s="143"/>
      <c r="CQ126" s="143"/>
      <c r="CR126" s="143"/>
      <c r="CS126" s="143"/>
      <c r="CT126" s="143"/>
      <c r="CU126" s="143"/>
      <c r="CV126" s="143"/>
      <c r="CW126" s="143"/>
      <c r="CX126" s="143"/>
      <c r="CY126" s="143"/>
      <c r="CZ126" s="143"/>
      <c r="DA126" s="143"/>
      <c r="DB126" s="143"/>
      <c r="DC126" s="143"/>
      <c r="DD126" s="143"/>
      <c r="DE126" s="143"/>
      <c r="DF126" s="143"/>
      <c r="DG126" s="143"/>
      <c r="DH126" s="143"/>
      <c r="DI126" s="143"/>
      <c r="DJ126" s="143"/>
      <c r="DK126" s="143"/>
      <c r="DL126" s="143"/>
      <c r="DM126" s="143"/>
      <c r="DN126" s="143"/>
      <c r="DO126" s="143"/>
      <c r="DP126" s="143"/>
      <c r="DQ126" s="143"/>
      <c r="DR126" s="143"/>
      <c r="DS126" s="143"/>
      <c r="DT126" s="143"/>
      <c r="DU126" s="143"/>
      <c r="DV126" s="143"/>
      <c r="DW126" s="143"/>
      <c r="DX126" s="143"/>
      <c r="DY126" s="143"/>
      <c r="DZ126" s="143"/>
      <c r="EA126" s="143"/>
      <c r="EB126" s="143"/>
      <c r="EC126" s="143"/>
      <c r="ED126" s="143"/>
      <c r="EE126" s="143"/>
      <c r="EF126" s="143"/>
      <c r="EG126" s="143"/>
      <c r="EH126" s="143"/>
      <c r="EI126" s="143"/>
      <c r="EJ126" s="143"/>
      <c r="EK126" s="143"/>
      <c r="EL126" s="143"/>
      <c r="EM126" s="143"/>
      <c r="EN126" s="143"/>
      <c r="EO126" s="143"/>
      <c r="EP126" s="143"/>
      <c r="EQ126" s="143"/>
      <c r="ER126" s="143"/>
      <c r="ES126" s="143"/>
      <c r="ET126" s="143"/>
      <c r="EU126" s="143"/>
      <c r="EV126" s="143"/>
      <c r="EW126" s="143"/>
      <c r="EX126" s="143"/>
      <c r="EY126" s="143"/>
      <c r="EZ126" s="143"/>
      <c r="FA126" s="143"/>
      <c r="FB126" s="143"/>
      <c r="FC126" s="143"/>
      <c r="FD126" s="143"/>
      <c r="FE126" s="143"/>
      <c r="FF126" s="143"/>
      <c r="FG126" s="143"/>
      <c r="FH126" s="143"/>
      <c r="FI126" s="143"/>
      <c r="FJ126" s="143"/>
      <c r="FK126" s="143"/>
      <c r="FL126" s="143"/>
      <c r="FM126" s="143"/>
      <c r="FN126" s="143"/>
      <c r="FO126" s="143"/>
      <c r="FP126" s="143"/>
      <c r="FQ126" s="143"/>
      <c r="FR126" s="143"/>
      <c r="FS126" s="143"/>
      <c r="FT126" s="143"/>
      <c r="FU126" s="143"/>
      <c r="FV126" s="143"/>
      <c r="FW126" s="143"/>
      <c r="FX126" s="143"/>
      <c r="FY126" s="143"/>
      <c r="FZ126" s="143"/>
      <c r="GA126" s="143"/>
      <c r="GB126" s="143"/>
      <c r="GC126" s="143"/>
      <c r="GD126" s="143"/>
      <c r="GE126" s="143"/>
      <c r="GF126" s="143"/>
      <c r="GG126" s="143"/>
      <c r="GH126" s="143"/>
      <c r="GI126" s="143"/>
      <c r="GJ126" s="143"/>
      <c r="GK126" s="143"/>
      <c r="GL126" s="143"/>
      <c r="GM126" s="143"/>
      <c r="GN126" s="143"/>
      <c r="GO126" s="143"/>
      <c r="GP126" s="143"/>
      <c r="GQ126" s="143"/>
      <c r="GR126" s="143"/>
      <c r="GS126" s="143"/>
      <c r="GT126" s="143"/>
      <c r="GU126" s="143"/>
      <c r="GV126" s="143"/>
      <c r="GW126" s="143"/>
      <c r="GX126" s="143"/>
      <c r="GY126" s="143"/>
      <c r="GZ126" s="143"/>
      <c r="HA126" s="143"/>
      <c r="HB126" s="143"/>
      <c r="HC126" s="143"/>
      <c r="HD126" s="143"/>
      <c r="HE126" s="143"/>
      <c r="HF126" s="143"/>
      <c r="HG126" s="143"/>
      <c r="HH126" s="143"/>
      <c r="HI126" s="143"/>
      <c r="HJ126" s="143"/>
      <c r="HK126" s="143"/>
      <c r="HL126" s="143"/>
      <c r="HM126" s="143"/>
      <c r="HN126" s="143"/>
      <c r="HO126" s="143"/>
      <c r="HP126" s="143"/>
      <c r="HQ126" s="143"/>
      <c r="HR126" s="143"/>
      <c r="HS126" s="143"/>
      <c r="HT126" s="143"/>
      <c r="HU126" s="143"/>
      <c r="HV126" s="143"/>
      <c r="HW126" s="143"/>
      <c r="HX126" s="143"/>
    </row>
    <row r="127" spans="2:232" s="174" customFormat="1" ht="5.25" customHeight="1">
      <c r="C127" s="183"/>
      <c r="D127" s="184"/>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185"/>
      <c r="AL127" s="185"/>
      <c r="AM127" s="185"/>
      <c r="AN127" s="185"/>
      <c r="AO127" s="185"/>
      <c r="AP127" s="185"/>
      <c r="AQ127" s="185"/>
      <c r="AR127" s="185"/>
    </row>
    <row r="128" spans="2:232">
      <c r="B128" s="238" t="s">
        <v>113</v>
      </c>
      <c r="C128" s="239"/>
      <c r="D128" s="322">
        <f>D117</f>
        <v>-3417.896002446555</v>
      </c>
      <c r="E128" s="322">
        <f ca="1">E117</f>
        <v>4164.7655627032291</v>
      </c>
      <c r="F128" s="322">
        <f t="shared" ref="F128:AR128" ca="1" si="58">F117</f>
        <v>917.29621296368646</v>
      </c>
      <c r="G128" s="322">
        <f t="shared" ca="1" si="58"/>
        <v>1387.2882904678677</v>
      </c>
      <c r="H128" s="322">
        <f t="shared" ca="1" si="58"/>
        <v>1466.2658071533638</v>
      </c>
      <c r="I128" s="322">
        <f t="shared" ca="1" si="58"/>
        <v>983.70057609330343</v>
      </c>
      <c r="J128" s="322">
        <f t="shared" ca="1" si="58"/>
        <v>1014.3395247094868</v>
      </c>
      <c r="K128" s="322">
        <f t="shared" ca="1" si="58"/>
        <v>2630.1582198487404</v>
      </c>
      <c r="L128" s="322">
        <f t="shared" ca="1" si="58"/>
        <v>-4665.4106652588325</v>
      </c>
      <c r="M128" s="322">
        <f t="shared" ca="1" si="58"/>
        <v>-3099.2295080244303</v>
      </c>
      <c r="N128" s="322">
        <f t="shared" ca="1" si="58"/>
        <v>-1851.2250663707175</v>
      </c>
      <c r="O128" s="322">
        <f t="shared" ca="1" si="58"/>
        <v>-1707.7536201513913</v>
      </c>
      <c r="P128" s="322">
        <f t="shared" ca="1" si="58"/>
        <v>-1490.2746337555357</v>
      </c>
      <c r="Q128" s="322">
        <f t="shared" ca="1" si="58"/>
        <v>-1377.116472570322</v>
      </c>
      <c r="R128" s="322">
        <f t="shared" ca="1" si="58"/>
        <v>-1254.741723596361</v>
      </c>
      <c r="S128" s="322">
        <f t="shared" ca="1" si="58"/>
        <v>-1184.9012987450626</v>
      </c>
      <c r="T128" s="322">
        <f t="shared" ca="1" si="58"/>
        <v>-1108.3998501943051</v>
      </c>
      <c r="U128" s="322">
        <f t="shared" ca="1" si="58"/>
        <v>-1196.9358983454299</v>
      </c>
      <c r="V128" s="322">
        <f t="shared" ca="1" si="58"/>
        <v>-933.86492259088402</v>
      </c>
      <c r="W128" s="322">
        <f t="shared" ca="1" si="58"/>
        <v>-566.48485037725391</v>
      </c>
      <c r="X128" s="322">
        <f t="shared" ca="1" si="58"/>
        <v>-201.73393308217643</v>
      </c>
      <c r="Y128" s="322">
        <f t="shared" ca="1" si="58"/>
        <v>923.69080592491923</v>
      </c>
      <c r="Z128" s="322">
        <f t="shared" ca="1" si="58"/>
        <v>1081.6104819837074</v>
      </c>
      <c r="AA128" s="322">
        <f t="shared" ca="1" si="58"/>
        <v>1081.6103174457778</v>
      </c>
      <c r="AB128" s="322">
        <f t="shared" ca="1" si="58"/>
        <v>1081.6103133915183</v>
      </c>
      <c r="AC128" s="322">
        <f t="shared" ca="1" si="58"/>
        <v>853.47097779590092</v>
      </c>
      <c r="AD128" s="322">
        <f t="shared" ca="1" si="58"/>
        <v>-288.96162814783202</v>
      </c>
      <c r="AE128" s="322">
        <f t="shared" ca="1" si="58"/>
        <v>898.57107675764257</v>
      </c>
      <c r="AF128" s="322">
        <f t="shared" ca="1" si="58"/>
        <v>3831.4478931576105</v>
      </c>
      <c r="AG128" s="322">
        <f t="shared" ca="1" si="58"/>
        <v>3911.6799598987568</v>
      </c>
      <c r="AH128" s="322">
        <f t="shared" ca="1" si="58"/>
        <v>3911.6795737187417</v>
      </c>
      <c r="AI128" s="322">
        <f t="shared" ca="1" si="58"/>
        <v>3784.7995464502246</v>
      </c>
      <c r="AJ128" s="322">
        <f t="shared" ca="1" si="58"/>
        <v>3911.6795630368329</v>
      </c>
      <c r="AK128" s="322">
        <f t="shared" ca="1" si="58"/>
        <v>-1206.9550238236473</v>
      </c>
      <c r="AL128" s="322">
        <f t="shared" ca="1" si="58"/>
        <v>-1118.4568920416707</v>
      </c>
      <c r="AM128" s="322">
        <f t="shared" ca="1" si="58"/>
        <v>-1118.4568920416716</v>
      </c>
      <c r="AN128" s="322">
        <f t="shared" ca="1" si="58"/>
        <v>0</v>
      </c>
      <c r="AO128" s="322">
        <f t="shared" ca="1" si="58"/>
        <v>0</v>
      </c>
      <c r="AP128" s="322">
        <f t="shared" ca="1" si="58"/>
        <v>0</v>
      </c>
      <c r="AQ128" s="322">
        <f t="shared" ca="1" si="58"/>
        <v>0</v>
      </c>
      <c r="AR128" s="323">
        <f t="shared" ca="1" si="58"/>
        <v>0</v>
      </c>
    </row>
    <row r="129" spans="2:45">
      <c r="B129" s="231" t="s">
        <v>114</v>
      </c>
      <c r="D129" s="162">
        <f>D128</f>
        <v>-3417.896002446555</v>
      </c>
      <c r="E129" s="162">
        <f t="shared" ref="E129:AR129" ca="1" si="59">D129+E128</f>
        <v>746.86956025667405</v>
      </c>
      <c r="F129" s="162">
        <f t="shared" ca="1" si="59"/>
        <v>1664.1657732203605</v>
      </c>
      <c r="G129" s="162">
        <f t="shared" ca="1" si="59"/>
        <v>3051.4540636882284</v>
      </c>
      <c r="H129" s="162">
        <f t="shared" ca="1" si="59"/>
        <v>4517.7198708415926</v>
      </c>
      <c r="I129" s="162">
        <f t="shared" ca="1" si="59"/>
        <v>5501.4204469348961</v>
      </c>
      <c r="J129" s="162">
        <f t="shared" ca="1" si="59"/>
        <v>6515.7599716443829</v>
      </c>
      <c r="K129" s="162">
        <f t="shared" ca="1" si="59"/>
        <v>9145.9181914931232</v>
      </c>
      <c r="L129" s="162">
        <f t="shared" ca="1" si="59"/>
        <v>4480.5075262342907</v>
      </c>
      <c r="M129" s="162">
        <f t="shared" ca="1" si="59"/>
        <v>1381.2780182098604</v>
      </c>
      <c r="N129" s="162">
        <f t="shared" ca="1" si="59"/>
        <v>-469.94704816085709</v>
      </c>
      <c r="O129" s="162">
        <f t="shared" ca="1" si="59"/>
        <v>-2177.7006683122481</v>
      </c>
      <c r="P129" s="162">
        <f t="shared" ca="1" si="59"/>
        <v>-3667.9753020677836</v>
      </c>
      <c r="Q129" s="162">
        <f t="shared" ca="1" si="59"/>
        <v>-5045.0917746381056</v>
      </c>
      <c r="R129" s="162">
        <f t="shared" ca="1" si="59"/>
        <v>-6299.8334982344668</v>
      </c>
      <c r="S129" s="162">
        <f t="shared" ca="1" si="59"/>
        <v>-7484.7347969795292</v>
      </c>
      <c r="T129" s="162">
        <f t="shared" ca="1" si="59"/>
        <v>-8593.1346471738343</v>
      </c>
      <c r="U129" s="162">
        <f t="shared" ca="1" si="59"/>
        <v>-9790.0705455192638</v>
      </c>
      <c r="V129" s="162">
        <f t="shared" ca="1" si="59"/>
        <v>-10723.935468110149</v>
      </c>
      <c r="W129" s="162">
        <f t="shared" ca="1" si="59"/>
        <v>-11290.420318487402</v>
      </c>
      <c r="X129" s="162">
        <f t="shared" ca="1" si="59"/>
        <v>-11492.154251569578</v>
      </c>
      <c r="Y129" s="162">
        <f t="shared" ca="1" si="59"/>
        <v>-10568.463445644658</v>
      </c>
      <c r="Z129" s="162">
        <f t="shared" ca="1" si="59"/>
        <v>-9486.852963660951</v>
      </c>
      <c r="AA129" s="162">
        <f t="shared" ca="1" si="59"/>
        <v>-8405.2426462151725</v>
      </c>
      <c r="AB129" s="162">
        <f t="shared" ca="1" si="59"/>
        <v>-7323.632332823654</v>
      </c>
      <c r="AC129" s="162">
        <f t="shared" ca="1" si="59"/>
        <v>-6470.1613550277534</v>
      </c>
      <c r="AD129" s="162">
        <f t="shared" ca="1" si="59"/>
        <v>-6759.1229831755854</v>
      </c>
      <c r="AE129" s="162">
        <f t="shared" ca="1" si="59"/>
        <v>-5860.5519064179425</v>
      </c>
      <c r="AF129" s="162">
        <f t="shared" ca="1" si="59"/>
        <v>-2029.1040132603321</v>
      </c>
      <c r="AG129" s="162">
        <f t="shared" ca="1" si="59"/>
        <v>1882.5759466384247</v>
      </c>
      <c r="AH129" s="162">
        <f t="shared" ca="1" si="59"/>
        <v>5794.2555203571665</v>
      </c>
      <c r="AI129" s="162">
        <f t="shared" ca="1" si="59"/>
        <v>9579.055066807392</v>
      </c>
      <c r="AJ129" s="162">
        <f t="shared" ca="1" si="59"/>
        <v>13490.734629844224</v>
      </c>
      <c r="AK129" s="162">
        <f t="shared" ca="1" si="59"/>
        <v>12283.779606020576</v>
      </c>
      <c r="AL129" s="162">
        <f t="shared" ca="1" si="59"/>
        <v>11165.322713978905</v>
      </c>
      <c r="AM129" s="162">
        <f t="shared" ca="1" si="59"/>
        <v>10046.865821937234</v>
      </c>
      <c r="AN129" s="162">
        <f t="shared" ca="1" si="59"/>
        <v>10046.865821937234</v>
      </c>
      <c r="AO129" s="162">
        <f t="shared" ca="1" si="59"/>
        <v>10046.865821937234</v>
      </c>
      <c r="AP129" s="162">
        <f t="shared" ca="1" si="59"/>
        <v>10046.865821937234</v>
      </c>
      <c r="AQ129" s="162">
        <f t="shared" ca="1" si="59"/>
        <v>10046.865821937234</v>
      </c>
      <c r="AR129" s="279">
        <f t="shared" ca="1" si="59"/>
        <v>10046.865821937234</v>
      </c>
    </row>
    <row r="130" spans="2:45">
      <c r="B130" s="231" t="s">
        <v>115</v>
      </c>
      <c r="D130" s="66">
        <f>IF(D129&lt;=0,0,1)</f>
        <v>0</v>
      </c>
      <c r="E130" s="66">
        <f ca="1">IF(E129&lt;=0,0,1)</f>
        <v>1</v>
      </c>
      <c r="F130" s="66">
        <f t="shared" ref="F130:AR130" ca="1" si="60">IF(F129&lt;=0,0,1)</f>
        <v>1</v>
      </c>
      <c r="G130" s="66">
        <f t="shared" ca="1" si="60"/>
        <v>1</v>
      </c>
      <c r="H130" s="66">
        <f t="shared" ca="1" si="60"/>
        <v>1</v>
      </c>
      <c r="I130" s="66">
        <f t="shared" ca="1" si="60"/>
        <v>1</v>
      </c>
      <c r="J130" s="66">
        <f t="shared" ca="1" si="60"/>
        <v>1</v>
      </c>
      <c r="K130" s="66">
        <f t="shared" ca="1" si="60"/>
        <v>1</v>
      </c>
      <c r="L130" s="66">
        <f t="shared" ca="1" si="60"/>
        <v>1</v>
      </c>
      <c r="M130" s="66">
        <f t="shared" ca="1" si="60"/>
        <v>1</v>
      </c>
      <c r="N130" s="66">
        <f t="shared" ca="1" si="60"/>
        <v>0</v>
      </c>
      <c r="O130" s="66">
        <f t="shared" ca="1" si="60"/>
        <v>0</v>
      </c>
      <c r="P130" s="66">
        <f t="shared" ca="1" si="60"/>
        <v>0</v>
      </c>
      <c r="Q130" s="66">
        <f t="shared" ca="1" si="60"/>
        <v>0</v>
      </c>
      <c r="R130" s="66">
        <f t="shared" ca="1" si="60"/>
        <v>0</v>
      </c>
      <c r="S130" s="66">
        <f t="shared" ca="1" si="60"/>
        <v>0</v>
      </c>
      <c r="T130" s="66">
        <f t="shared" ca="1" si="60"/>
        <v>0</v>
      </c>
      <c r="U130" s="66">
        <f t="shared" ca="1" si="60"/>
        <v>0</v>
      </c>
      <c r="V130" s="66">
        <f t="shared" ca="1" si="60"/>
        <v>0</v>
      </c>
      <c r="W130" s="66">
        <f t="shared" ca="1" si="60"/>
        <v>0</v>
      </c>
      <c r="X130" s="66">
        <f t="shared" ca="1" si="60"/>
        <v>0</v>
      </c>
      <c r="Y130" s="66">
        <f t="shared" ca="1" si="60"/>
        <v>0</v>
      </c>
      <c r="Z130" s="66">
        <f t="shared" ca="1" si="60"/>
        <v>0</v>
      </c>
      <c r="AA130" s="66">
        <f t="shared" ca="1" si="60"/>
        <v>0</v>
      </c>
      <c r="AB130" s="66">
        <f t="shared" ca="1" si="60"/>
        <v>0</v>
      </c>
      <c r="AC130" s="66">
        <f t="shared" ca="1" si="60"/>
        <v>0</v>
      </c>
      <c r="AD130" s="66">
        <f t="shared" ca="1" si="60"/>
        <v>0</v>
      </c>
      <c r="AE130" s="66">
        <f t="shared" ca="1" si="60"/>
        <v>0</v>
      </c>
      <c r="AF130" s="66">
        <f t="shared" ca="1" si="60"/>
        <v>0</v>
      </c>
      <c r="AG130" s="66">
        <f t="shared" ca="1" si="60"/>
        <v>1</v>
      </c>
      <c r="AH130" s="66">
        <f t="shared" ca="1" si="60"/>
        <v>1</v>
      </c>
      <c r="AI130" s="66">
        <f t="shared" ca="1" si="60"/>
        <v>1</v>
      </c>
      <c r="AJ130" s="66">
        <f t="shared" ca="1" si="60"/>
        <v>1</v>
      </c>
      <c r="AK130" s="66">
        <f t="shared" ca="1" si="60"/>
        <v>1</v>
      </c>
      <c r="AL130" s="66">
        <f t="shared" ca="1" si="60"/>
        <v>1</v>
      </c>
      <c r="AM130" s="66">
        <f t="shared" ca="1" si="60"/>
        <v>1</v>
      </c>
      <c r="AN130" s="66">
        <f t="shared" ca="1" si="60"/>
        <v>1</v>
      </c>
      <c r="AO130" s="66">
        <f t="shared" ca="1" si="60"/>
        <v>1</v>
      </c>
      <c r="AP130" s="66">
        <f t="shared" ca="1" si="60"/>
        <v>1</v>
      </c>
      <c r="AQ130" s="66">
        <f t="shared" ca="1" si="60"/>
        <v>1</v>
      </c>
      <c r="AR130" s="156">
        <f t="shared" ca="1" si="60"/>
        <v>1</v>
      </c>
    </row>
    <row r="131" spans="2:45">
      <c r="B131" s="147" t="s">
        <v>116</v>
      </c>
      <c r="C131" s="126"/>
      <c r="D131" s="148" t="str">
        <f t="shared" ref="D131:AR131" si="61">IF(D130=0,"",D2)</f>
        <v/>
      </c>
      <c r="E131" s="148">
        <f t="shared" ca="1" si="61"/>
        <v>1</v>
      </c>
      <c r="F131" s="148">
        <f t="shared" ca="1" si="61"/>
        <v>2</v>
      </c>
      <c r="G131" s="148">
        <f t="shared" ca="1" si="61"/>
        <v>3</v>
      </c>
      <c r="H131" s="148">
        <f t="shared" ca="1" si="61"/>
        <v>4</v>
      </c>
      <c r="I131" s="148">
        <f t="shared" ca="1" si="61"/>
        <v>5</v>
      </c>
      <c r="J131" s="148">
        <f t="shared" ca="1" si="61"/>
        <v>6</v>
      </c>
      <c r="K131" s="148">
        <f t="shared" ca="1" si="61"/>
        <v>7</v>
      </c>
      <c r="L131" s="148">
        <f t="shared" ca="1" si="61"/>
        <v>8</v>
      </c>
      <c r="M131" s="148">
        <f t="shared" ca="1" si="61"/>
        <v>9</v>
      </c>
      <c r="N131" s="148" t="str">
        <f t="shared" ca="1" si="61"/>
        <v/>
      </c>
      <c r="O131" s="148" t="str">
        <f t="shared" ca="1" si="61"/>
        <v/>
      </c>
      <c r="P131" s="148" t="str">
        <f t="shared" ca="1" si="61"/>
        <v/>
      </c>
      <c r="Q131" s="148" t="str">
        <f t="shared" ca="1" si="61"/>
        <v/>
      </c>
      <c r="R131" s="148" t="str">
        <f t="shared" ca="1" si="61"/>
        <v/>
      </c>
      <c r="S131" s="148" t="str">
        <f t="shared" ca="1" si="61"/>
        <v/>
      </c>
      <c r="T131" s="148" t="str">
        <f t="shared" ca="1" si="61"/>
        <v/>
      </c>
      <c r="U131" s="148" t="str">
        <f t="shared" ca="1" si="61"/>
        <v/>
      </c>
      <c r="V131" s="148" t="str">
        <f t="shared" ca="1" si="61"/>
        <v/>
      </c>
      <c r="W131" s="148" t="str">
        <f t="shared" ca="1" si="61"/>
        <v/>
      </c>
      <c r="X131" s="148" t="str">
        <f t="shared" ca="1" si="61"/>
        <v/>
      </c>
      <c r="Y131" s="148" t="str">
        <f t="shared" ca="1" si="61"/>
        <v/>
      </c>
      <c r="Z131" s="148" t="str">
        <f t="shared" ca="1" si="61"/>
        <v/>
      </c>
      <c r="AA131" s="148" t="str">
        <f t="shared" ca="1" si="61"/>
        <v/>
      </c>
      <c r="AB131" s="148" t="str">
        <f t="shared" ca="1" si="61"/>
        <v/>
      </c>
      <c r="AC131" s="148" t="str">
        <f t="shared" ca="1" si="61"/>
        <v/>
      </c>
      <c r="AD131" s="148" t="str">
        <f t="shared" ca="1" si="61"/>
        <v/>
      </c>
      <c r="AE131" s="148" t="str">
        <f t="shared" ca="1" si="61"/>
        <v/>
      </c>
      <c r="AF131" s="148" t="str">
        <f t="shared" ca="1" si="61"/>
        <v/>
      </c>
      <c r="AG131" s="148">
        <f t="shared" ca="1" si="61"/>
        <v>29</v>
      </c>
      <c r="AH131" s="148">
        <f t="shared" ca="1" si="61"/>
        <v>30</v>
      </c>
      <c r="AI131" s="148">
        <f t="shared" ca="1" si="61"/>
        <v>31</v>
      </c>
      <c r="AJ131" s="148">
        <f t="shared" ca="1" si="61"/>
        <v>32</v>
      </c>
      <c r="AK131" s="148">
        <f t="shared" ca="1" si="61"/>
        <v>33</v>
      </c>
      <c r="AL131" s="148">
        <f t="shared" ca="1" si="61"/>
        <v>34</v>
      </c>
      <c r="AM131" s="148">
        <f t="shared" ca="1" si="61"/>
        <v>35</v>
      </c>
      <c r="AN131" s="148">
        <f t="shared" ca="1" si="61"/>
        <v>36</v>
      </c>
      <c r="AO131" s="148">
        <f t="shared" ca="1" si="61"/>
        <v>37</v>
      </c>
      <c r="AP131" s="148">
        <f t="shared" ca="1" si="61"/>
        <v>38</v>
      </c>
      <c r="AQ131" s="148">
        <f t="shared" ca="1" si="61"/>
        <v>39</v>
      </c>
      <c r="AR131" s="157">
        <f t="shared" ca="1" si="61"/>
        <v>40</v>
      </c>
    </row>
    <row r="132" spans="2:45" s="174" customFormat="1" ht="5.25" customHeight="1">
      <c r="C132" s="183"/>
      <c r="D132" s="184"/>
      <c r="E132" s="185"/>
      <c r="F132" s="185"/>
      <c r="G132" s="185"/>
      <c r="H132" s="185"/>
      <c r="I132" s="185"/>
      <c r="J132" s="185"/>
      <c r="K132" s="185"/>
      <c r="L132" s="185"/>
      <c r="M132" s="185"/>
      <c r="N132" s="185"/>
      <c r="O132" s="185"/>
      <c r="P132" s="185"/>
      <c r="Q132" s="185"/>
      <c r="R132" s="185"/>
      <c r="S132" s="185"/>
      <c r="T132" s="185"/>
      <c r="U132" s="185"/>
      <c r="V132" s="185"/>
      <c r="W132" s="185"/>
      <c r="X132" s="185"/>
      <c r="Y132" s="185"/>
      <c r="Z132" s="185"/>
      <c r="AA132" s="185"/>
      <c r="AB132" s="185"/>
      <c r="AC132" s="185"/>
      <c r="AD132" s="185"/>
      <c r="AE132" s="185"/>
      <c r="AF132" s="185"/>
      <c r="AG132" s="185"/>
      <c r="AH132" s="185"/>
      <c r="AI132" s="185"/>
      <c r="AJ132" s="185"/>
      <c r="AK132" s="185"/>
      <c r="AL132" s="185"/>
      <c r="AM132" s="185"/>
      <c r="AN132" s="185"/>
      <c r="AO132" s="185"/>
      <c r="AP132" s="185"/>
      <c r="AQ132" s="185"/>
      <c r="AR132" s="185"/>
    </row>
    <row r="133" spans="2:45">
      <c r="B133" s="238" t="s">
        <v>81</v>
      </c>
      <c r="C133" s="239"/>
      <c r="D133" s="322">
        <f>D117/D126</f>
        <v>-3417.896002446555</v>
      </c>
      <c r="E133" s="322">
        <f ca="1">E117/E126</f>
        <v>3569.9016708356803</v>
      </c>
      <c r="F133" s="322">
        <f t="shared" ref="F133:AR133" ca="1" si="62">F117/F126</f>
        <v>673.97065768201628</v>
      </c>
      <c r="G133" s="322">
        <f t="shared" ca="1" si="62"/>
        <v>873.70295329408998</v>
      </c>
      <c r="H133" s="322">
        <f t="shared" ca="1" si="62"/>
        <v>791.54477159144994</v>
      </c>
      <c r="I133" s="322">
        <f t="shared" ca="1" si="62"/>
        <v>455.18862180295281</v>
      </c>
      <c r="J133" s="322">
        <f t="shared" ca="1" si="62"/>
        <v>402.32545839169279</v>
      </c>
      <c r="K133" s="322">
        <f t="shared" ca="1" si="62"/>
        <v>894.21455664340147</v>
      </c>
      <c r="L133" s="322">
        <f t="shared" ca="1" si="62"/>
        <v>-1359.6133894167549</v>
      </c>
      <c r="M133" s="322">
        <f t="shared" ca="1" si="62"/>
        <v>-774.18541930619585</v>
      </c>
      <c r="N133" s="322">
        <f t="shared" ca="1" si="62"/>
        <v>-396.38404565865051</v>
      </c>
      <c r="O133" s="322">
        <f t="shared" ca="1" si="62"/>
        <v>-313.43526129831343</v>
      </c>
      <c r="P133" s="322">
        <f t="shared" ca="1" si="62"/>
        <v>-234.45237787494131</v>
      </c>
      <c r="Q133" s="322">
        <f t="shared" ca="1" si="62"/>
        <v>-185.70547167024736</v>
      </c>
      <c r="R133" s="322">
        <f t="shared" ca="1" si="62"/>
        <v>-145.03541467008304</v>
      </c>
      <c r="S133" s="322">
        <f t="shared" ca="1" si="62"/>
        <v>-117.39986327794389</v>
      </c>
      <c r="T133" s="322">
        <f t="shared" ca="1" si="62"/>
        <v>-94.134228682246089</v>
      </c>
      <c r="U133" s="322">
        <f t="shared" ca="1" si="62"/>
        <v>-87.13400913390096</v>
      </c>
      <c r="V133" s="322">
        <f t="shared" ca="1" si="62"/>
        <v>-58.27289061396776</v>
      </c>
      <c r="W133" s="322">
        <f t="shared" ca="1" si="62"/>
        <v>-30.299571944372072</v>
      </c>
      <c r="X133" s="322">
        <f t="shared" ca="1" si="62"/>
        <v>-9.2489587667451314</v>
      </c>
      <c r="Y133" s="322">
        <f t="shared" ca="1" si="62"/>
        <v>36.299964702636792</v>
      </c>
      <c r="Z133" s="322">
        <f t="shared" ca="1" si="62"/>
        <v>36.434781020286437</v>
      </c>
      <c r="AA133" s="322">
        <f t="shared" ca="1" si="62"/>
        <v>31.23070528128207</v>
      </c>
      <c r="AB133" s="322">
        <f t="shared" ca="1" si="62"/>
        <v>26.769945359122236</v>
      </c>
      <c r="AC133" s="322">
        <f t="shared" ca="1" si="62"/>
        <v>18.106358581342779</v>
      </c>
      <c r="AD133" s="322">
        <f t="shared" ca="1" si="62"/>
        <v>-5.2547036661227153</v>
      </c>
      <c r="AE133" s="322">
        <f t="shared" ca="1" si="62"/>
        <v>14.006388990046688</v>
      </c>
      <c r="AF133" s="322">
        <f t="shared" ca="1" si="62"/>
        <v>51.192031707449956</v>
      </c>
      <c r="AG133" s="322">
        <f t="shared" ca="1" si="62"/>
        <v>44.79901363587436</v>
      </c>
      <c r="AH133" s="322">
        <f t="shared" ca="1" si="62"/>
        <v>38.400254572269041</v>
      </c>
      <c r="AI133" s="322">
        <f t="shared" ca="1" si="62"/>
        <v>31.847797901557851</v>
      </c>
      <c r="AJ133" s="322">
        <f t="shared" ca="1" si="62"/>
        <v>28.21405386046154</v>
      </c>
      <c r="AK133" s="322">
        <f t="shared" ca="1" si="62"/>
        <v>-7.4620645437559796</v>
      </c>
      <c r="AL133" s="322">
        <f t="shared" ca="1" si="62"/>
        <v>-5.927244724805143</v>
      </c>
      <c r="AM133" s="322">
        <f t="shared" ca="1" si="62"/>
        <v>-5.0806415218242753</v>
      </c>
      <c r="AN133" s="322">
        <f t="shared" ca="1" si="62"/>
        <v>0</v>
      </c>
      <c r="AO133" s="322">
        <f t="shared" ca="1" si="62"/>
        <v>0</v>
      </c>
      <c r="AP133" s="322">
        <f t="shared" ca="1" si="62"/>
        <v>0</v>
      </c>
      <c r="AQ133" s="322">
        <f t="shared" ca="1" si="62"/>
        <v>0</v>
      </c>
      <c r="AR133" s="323">
        <f t="shared" ca="1" si="62"/>
        <v>0</v>
      </c>
    </row>
    <row r="134" spans="2:45">
      <c r="B134" s="231" t="s">
        <v>93</v>
      </c>
      <c r="D134" s="162">
        <f>D133</f>
        <v>-3417.896002446555</v>
      </c>
      <c r="E134" s="162">
        <f ca="1">D134+E133</f>
        <v>152.00566838912528</v>
      </c>
      <c r="F134" s="162">
        <f ca="1">E134+F133</f>
        <v>825.97632607114156</v>
      </c>
      <c r="G134" s="162">
        <f t="shared" ref="G134:AR134" ca="1" si="63">F134+G133</f>
        <v>1699.6792793652317</v>
      </c>
      <c r="H134" s="162">
        <f t="shared" ca="1" si="63"/>
        <v>2491.2240509566818</v>
      </c>
      <c r="I134" s="162">
        <f t="shared" ca="1" si="63"/>
        <v>2946.4126727596345</v>
      </c>
      <c r="J134" s="162">
        <f t="shared" ca="1" si="63"/>
        <v>3348.7381311513273</v>
      </c>
      <c r="K134" s="162">
        <f t="shared" ca="1" si="63"/>
        <v>4242.9526877947283</v>
      </c>
      <c r="L134" s="162">
        <f t="shared" ca="1" si="63"/>
        <v>2883.3392983779731</v>
      </c>
      <c r="M134" s="162">
        <f t="shared" ca="1" si="63"/>
        <v>2109.1538790717773</v>
      </c>
      <c r="N134" s="162">
        <f t="shared" ca="1" si="63"/>
        <v>1712.7698334131269</v>
      </c>
      <c r="O134" s="162">
        <f t="shared" ca="1" si="63"/>
        <v>1399.3345721148135</v>
      </c>
      <c r="P134" s="162">
        <f t="shared" ca="1" si="63"/>
        <v>1164.8821942398722</v>
      </c>
      <c r="Q134" s="162">
        <f t="shared" ca="1" si="63"/>
        <v>979.17672256962487</v>
      </c>
      <c r="R134" s="162">
        <f t="shared" ca="1" si="63"/>
        <v>834.14130789954186</v>
      </c>
      <c r="S134" s="162">
        <f t="shared" ca="1" si="63"/>
        <v>716.74144462159802</v>
      </c>
      <c r="T134" s="162">
        <f t="shared" ca="1" si="63"/>
        <v>622.60721593935193</v>
      </c>
      <c r="U134" s="162">
        <f t="shared" ca="1" si="63"/>
        <v>535.47320680545101</v>
      </c>
      <c r="V134" s="162">
        <f t="shared" ca="1" si="63"/>
        <v>477.20031619148324</v>
      </c>
      <c r="W134" s="162">
        <f t="shared" ca="1" si="63"/>
        <v>446.90074424711116</v>
      </c>
      <c r="X134" s="162">
        <f t="shared" ca="1" si="63"/>
        <v>437.65178548036602</v>
      </c>
      <c r="Y134" s="162">
        <f t="shared" ca="1" si="63"/>
        <v>473.95175018300279</v>
      </c>
      <c r="Z134" s="162">
        <f t="shared" ca="1" si="63"/>
        <v>510.38653120328922</v>
      </c>
      <c r="AA134" s="162">
        <f t="shared" ca="1" si="63"/>
        <v>541.61723648457132</v>
      </c>
      <c r="AB134" s="162">
        <f t="shared" ca="1" si="63"/>
        <v>568.38718184369361</v>
      </c>
      <c r="AC134" s="162">
        <f t="shared" ca="1" si="63"/>
        <v>586.49354042503637</v>
      </c>
      <c r="AD134" s="162">
        <f t="shared" ca="1" si="63"/>
        <v>581.23883675891364</v>
      </c>
      <c r="AE134" s="162">
        <f t="shared" ca="1" si="63"/>
        <v>595.24522574896037</v>
      </c>
      <c r="AF134" s="162">
        <f t="shared" ca="1" si="63"/>
        <v>646.43725745641029</v>
      </c>
      <c r="AG134" s="162">
        <f t="shared" ca="1" si="63"/>
        <v>691.2362710922846</v>
      </c>
      <c r="AH134" s="162">
        <f t="shared" ca="1" si="63"/>
        <v>729.63652566455369</v>
      </c>
      <c r="AI134" s="162">
        <f t="shared" ca="1" si="63"/>
        <v>761.48432356611158</v>
      </c>
      <c r="AJ134" s="162">
        <f t="shared" ca="1" si="63"/>
        <v>789.69837742657307</v>
      </c>
      <c r="AK134" s="162">
        <f t="shared" ca="1" si="63"/>
        <v>782.23631288281706</v>
      </c>
      <c r="AL134" s="162">
        <f t="shared" ca="1" si="63"/>
        <v>776.30906815801188</v>
      </c>
      <c r="AM134" s="162">
        <f t="shared" ca="1" si="63"/>
        <v>771.22842663618758</v>
      </c>
      <c r="AN134" s="162">
        <f t="shared" ca="1" si="63"/>
        <v>771.22842663618758</v>
      </c>
      <c r="AO134" s="162">
        <f t="shared" ca="1" si="63"/>
        <v>771.22842663618758</v>
      </c>
      <c r="AP134" s="162">
        <f t="shared" ca="1" si="63"/>
        <v>771.22842663618758</v>
      </c>
      <c r="AQ134" s="162">
        <f t="shared" ca="1" si="63"/>
        <v>771.22842663618758</v>
      </c>
      <c r="AR134" s="279">
        <f t="shared" ca="1" si="63"/>
        <v>771.22842663618758</v>
      </c>
    </row>
    <row r="135" spans="2:45">
      <c r="B135" s="231" t="s">
        <v>94</v>
      </c>
      <c r="D135" s="66">
        <f>IF(D134&lt;=0,0,1)</f>
        <v>0</v>
      </c>
      <c r="E135" s="66">
        <f ca="1">IF(E134&lt;=0,0,1)</f>
        <v>1</v>
      </c>
      <c r="F135" s="66">
        <f t="shared" ref="F135:AR135" ca="1" si="64">IF(F134&lt;=0,0,1)</f>
        <v>1</v>
      </c>
      <c r="G135" s="66">
        <f t="shared" ca="1" si="64"/>
        <v>1</v>
      </c>
      <c r="H135" s="66">
        <f t="shared" ca="1" si="64"/>
        <v>1</v>
      </c>
      <c r="I135" s="66">
        <f t="shared" ca="1" si="64"/>
        <v>1</v>
      </c>
      <c r="J135" s="66">
        <f t="shared" ca="1" si="64"/>
        <v>1</v>
      </c>
      <c r="K135" s="66">
        <f t="shared" ca="1" si="64"/>
        <v>1</v>
      </c>
      <c r="L135" s="66">
        <f t="shared" ca="1" si="64"/>
        <v>1</v>
      </c>
      <c r="M135" s="66">
        <f t="shared" ca="1" si="64"/>
        <v>1</v>
      </c>
      <c r="N135" s="66">
        <f t="shared" ca="1" si="64"/>
        <v>1</v>
      </c>
      <c r="O135" s="66">
        <f t="shared" ca="1" si="64"/>
        <v>1</v>
      </c>
      <c r="P135" s="66">
        <f t="shared" ca="1" si="64"/>
        <v>1</v>
      </c>
      <c r="Q135" s="66">
        <f t="shared" ca="1" si="64"/>
        <v>1</v>
      </c>
      <c r="R135" s="66">
        <f t="shared" ca="1" si="64"/>
        <v>1</v>
      </c>
      <c r="S135" s="66">
        <f t="shared" ca="1" si="64"/>
        <v>1</v>
      </c>
      <c r="T135" s="66">
        <f t="shared" ca="1" si="64"/>
        <v>1</v>
      </c>
      <c r="U135" s="66">
        <f t="shared" ca="1" si="64"/>
        <v>1</v>
      </c>
      <c r="V135" s="66">
        <f t="shared" ca="1" si="64"/>
        <v>1</v>
      </c>
      <c r="W135" s="66">
        <f t="shared" ca="1" si="64"/>
        <v>1</v>
      </c>
      <c r="X135" s="66">
        <f t="shared" ca="1" si="64"/>
        <v>1</v>
      </c>
      <c r="Y135" s="66">
        <f t="shared" ca="1" si="64"/>
        <v>1</v>
      </c>
      <c r="Z135" s="66">
        <f t="shared" ca="1" si="64"/>
        <v>1</v>
      </c>
      <c r="AA135" s="66">
        <f t="shared" ca="1" si="64"/>
        <v>1</v>
      </c>
      <c r="AB135" s="66">
        <f t="shared" ca="1" si="64"/>
        <v>1</v>
      </c>
      <c r="AC135" s="66">
        <f t="shared" ca="1" si="64"/>
        <v>1</v>
      </c>
      <c r="AD135" s="66">
        <f t="shared" ca="1" si="64"/>
        <v>1</v>
      </c>
      <c r="AE135" s="66">
        <f t="shared" ca="1" si="64"/>
        <v>1</v>
      </c>
      <c r="AF135" s="66">
        <f t="shared" ca="1" si="64"/>
        <v>1</v>
      </c>
      <c r="AG135" s="66">
        <f t="shared" ca="1" si="64"/>
        <v>1</v>
      </c>
      <c r="AH135" s="66">
        <f t="shared" ca="1" si="64"/>
        <v>1</v>
      </c>
      <c r="AI135" s="66">
        <f t="shared" ca="1" si="64"/>
        <v>1</v>
      </c>
      <c r="AJ135" s="66">
        <f t="shared" ca="1" si="64"/>
        <v>1</v>
      </c>
      <c r="AK135" s="66">
        <f t="shared" ca="1" si="64"/>
        <v>1</v>
      </c>
      <c r="AL135" s="66">
        <f t="shared" ca="1" si="64"/>
        <v>1</v>
      </c>
      <c r="AM135" s="66">
        <f t="shared" ca="1" si="64"/>
        <v>1</v>
      </c>
      <c r="AN135" s="66">
        <f t="shared" ca="1" si="64"/>
        <v>1</v>
      </c>
      <c r="AO135" s="66">
        <f t="shared" ca="1" si="64"/>
        <v>1</v>
      </c>
      <c r="AP135" s="66">
        <f t="shared" ca="1" si="64"/>
        <v>1</v>
      </c>
      <c r="AQ135" s="66">
        <f t="shared" ca="1" si="64"/>
        <v>1</v>
      </c>
      <c r="AR135" s="156">
        <f t="shared" ca="1" si="64"/>
        <v>1</v>
      </c>
    </row>
    <row r="136" spans="2:45">
      <c r="B136" s="147" t="s">
        <v>95</v>
      </c>
      <c r="C136" s="126"/>
      <c r="D136" s="148" t="str">
        <f t="shared" ref="D136:AR136" si="65">IF(D135=0,"",D2)</f>
        <v/>
      </c>
      <c r="E136" s="148">
        <f t="shared" ca="1" si="65"/>
        <v>1</v>
      </c>
      <c r="F136" s="148">
        <f t="shared" ca="1" si="65"/>
        <v>2</v>
      </c>
      <c r="G136" s="148">
        <f t="shared" ca="1" si="65"/>
        <v>3</v>
      </c>
      <c r="H136" s="148">
        <f t="shared" ca="1" si="65"/>
        <v>4</v>
      </c>
      <c r="I136" s="148">
        <f t="shared" ca="1" si="65"/>
        <v>5</v>
      </c>
      <c r="J136" s="148">
        <f t="shared" ca="1" si="65"/>
        <v>6</v>
      </c>
      <c r="K136" s="148">
        <f t="shared" ca="1" si="65"/>
        <v>7</v>
      </c>
      <c r="L136" s="148">
        <f t="shared" ca="1" si="65"/>
        <v>8</v>
      </c>
      <c r="M136" s="148">
        <f t="shared" ca="1" si="65"/>
        <v>9</v>
      </c>
      <c r="N136" s="148">
        <f t="shared" ca="1" si="65"/>
        <v>10</v>
      </c>
      <c r="O136" s="148">
        <f t="shared" ca="1" si="65"/>
        <v>11</v>
      </c>
      <c r="P136" s="148">
        <f t="shared" ca="1" si="65"/>
        <v>12</v>
      </c>
      <c r="Q136" s="148">
        <f t="shared" ca="1" si="65"/>
        <v>13</v>
      </c>
      <c r="R136" s="148">
        <f t="shared" ca="1" si="65"/>
        <v>14</v>
      </c>
      <c r="S136" s="148">
        <f t="shared" ca="1" si="65"/>
        <v>15</v>
      </c>
      <c r="T136" s="148">
        <f t="shared" ca="1" si="65"/>
        <v>16</v>
      </c>
      <c r="U136" s="148">
        <f t="shared" ca="1" si="65"/>
        <v>17</v>
      </c>
      <c r="V136" s="148">
        <f t="shared" ca="1" si="65"/>
        <v>18</v>
      </c>
      <c r="W136" s="148">
        <f t="shared" ca="1" si="65"/>
        <v>19</v>
      </c>
      <c r="X136" s="148">
        <f t="shared" ca="1" si="65"/>
        <v>20</v>
      </c>
      <c r="Y136" s="148">
        <f t="shared" ca="1" si="65"/>
        <v>21</v>
      </c>
      <c r="Z136" s="148">
        <f t="shared" ca="1" si="65"/>
        <v>22</v>
      </c>
      <c r="AA136" s="148">
        <f t="shared" ca="1" si="65"/>
        <v>23</v>
      </c>
      <c r="AB136" s="148">
        <f t="shared" ca="1" si="65"/>
        <v>24</v>
      </c>
      <c r="AC136" s="148">
        <f t="shared" ca="1" si="65"/>
        <v>25</v>
      </c>
      <c r="AD136" s="148">
        <f t="shared" ca="1" si="65"/>
        <v>26</v>
      </c>
      <c r="AE136" s="148">
        <f t="shared" ca="1" si="65"/>
        <v>27</v>
      </c>
      <c r="AF136" s="148">
        <f t="shared" ca="1" si="65"/>
        <v>28</v>
      </c>
      <c r="AG136" s="148">
        <f t="shared" ca="1" si="65"/>
        <v>29</v>
      </c>
      <c r="AH136" s="148">
        <f t="shared" ca="1" si="65"/>
        <v>30</v>
      </c>
      <c r="AI136" s="148">
        <f t="shared" ca="1" si="65"/>
        <v>31</v>
      </c>
      <c r="AJ136" s="148">
        <f t="shared" ca="1" si="65"/>
        <v>32</v>
      </c>
      <c r="AK136" s="148">
        <f t="shared" ca="1" si="65"/>
        <v>33</v>
      </c>
      <c r="AL136" s="148">
        <f t="shared" ca="1" si="65"/>
        <v>34</v>
      </c>
      <c r="AM136" s="148">
        <f t="shared" ca="1" si="65"/>
        <v>35</v>
      </c>
      <c r="AN136" s="148">
        <f t="shared" ca="1" si="65"/>
        <v>36</v>
      </c>
      <c r="AO136" s="148">
        <f t="shared" ca="1" si="65"/>
        <v>37</v>
      </c>
      <c r="AP136" s="148">
        <f t="shared" ca="1" si="65"/>
        <v>38</v>
      </c>
      <c r="AQ136" s="148">
        <f t="shared" ca="1" si="65"/>
        <v>39</v>
      </c>
      <c r="AR136" s="157">
        <f t="shared" ca="1" si="65"/>
        <v>40</v>
      </c>
    </row>
    <row r="137" spans="2:45" s="174" customFormat="1" ht="5.25" customHeight="1">
      <c r="C137" s="183"/>
      <c r="D137" s="185"/>
      <c r="E137" s="185"/>
      <c r="F137" s="185"/>
      <c r="G137" s="185"/>
      <c r="H137" s="185"/>
      <c r="I137" s="185"/>
      <c r="J137" s="185"/>
      <c r="K137" s="185"/>
      <c r="L137" s="185"/>
      <c r="M137" s="185"/>
      <c r="N137" s="185"/>
      <c r="O137" s="185"/>
      <c r="P137" s="185"/>
      <c r="Q137" s="185"/>
      <c r="R137" s="185"/>
      <c r="S137" s="185"/>
      <c r="T137" s="185"/>
      <c r="U137" s="185"/>
      <c r="V137" s="185"/>
      <c r="W137" s="185"/>
      <c r="X137" s="185"/>
      <c r="Y137" s="185"/>
      <c r="Z137" s="185"/>
      <c r="AA137" s="185"/>
      <c r="AB137" s="185"/>
      <c r="AC137" s="185"/>
      <c r="AD137" s="185"/>
      <c r="AE137" s="185"/>
      <c r="AF137" s="185"/>
      <c r="AG137" s="185"/>
      <c r="AH137" s="185"/>
      <c r="AI137" s="185"/>
      <c r="AJ137" s="185"/>
      <c r="AK137" s="185"/>
      <c r="AL137" s="185"/>
      <c r="AM137" s="185"/>
      <c r="AN137" s="185"/>
      <c r="AO137" s="185"/>
      <c r="AP137" s="185"/>
      <c r="AQ137" s="185"/>
      <c r="AR137" s="185"/>
    </row>
    <row r="138" spans="2:45">
      <c r="B138" s="238" t="s">
        <v>311</v>
      </c>
      <c r="C138" s="239"/>
      <c r="D138" s="322">
        <f t="shared" ref="D138:AR138" si="66">D17</f>
        <v>0</v>
      </c>
      <c r="E138" s="322">
        <f t="shared" ca="1" si="66"/>
        <v>1953.0166195158592</v>
      </c>
      <c r="F138" s="322">
        <f t="shared" ca="1" si="66"/>
        <v>0</v>
      </c>
      <c r="G138" s="322">
        <f t="shared" ca="1" si="66"/>
        <v>0</v>
      </c>
      <c r="H138" s="322">
        <f t="shared" ca="1" si="66"/>
        <v>0</v>
      </c>
      <c r="I138" s="322">
        <f t="shared" ca="1" si="66"/>
        <v>0</v>
      </c>
      <c r="J138" s="322">
        <f t="shared" ca="1" si="66"/>
        <v>0</v>
      </c>
      <c r="K138" s="322">
        <f t="shared" ca="1" si="66"/>
        <v>0</v>
      </c>
      <c r="L138" s="322">
        <f t="shared" ca="1" si="66"/>
        <v>4665.4106652588325</v>
      </c>
      <c r="M138" s="322">
        <f t="shared" ca="1" si="66"/>
        <v>3099.2295080244303</v>
      </c>
      <c r="N138" s="322">
        <f t="shared" ca="1" si="66"/>
        <v>1851.2250663707173</v>
      </c>
      <c r="O138" s="322">
        <f t="shared" ca="1" si="66"/>
        <v>1707.7536201513913</v>
      </c>
      <c r="P138" s="322">
        <f t="shared" ca="1" si="66"/>
        <v>1490.2746337555357</v>
      </c>
      <c r="Q138" s="322">
        <f t="shared" ca="1" si="66"/>
        <v>1377.1164725703222</v>
      </c>
      <c r="R138" s="322">
        <f t="shared" ca="1" si="66"/>
        <v>1254.741723596361</v>
      </c>
      <c r="S138" s="322">
        <f t="shared" ca="1" si="66"/>
        <v>1184.9012987450626</v>
      </c>
      <c r="T138" s="322">
        <f t="shared" ca="1" si="66"/>
        <v>1108.3998501943049</v>
      </c>
      <c r="U138" s="322">
        <f t="shared" ca="1" si="66"/>
        <v>1196.9358983454299</v>
      </c>
      <c r="V138" s="322">
        <f t="shared" ca="1" si="66"/>
        <v>933.86492259088402</v>
      </c>
      <c r="W138" s="322">
        <f t="shared" ca="1" si="66"/>
        <v>566.48485037725379</v>
      </c>
      <c r="X138" s="322">
        <f t="shared" ca="1" si="66"/>
        <v>201.73393308217649</v>
      </c>
      <c r="Y138" s="322">
        <f t="shared" ca="1" si="66"/>
        <v>0</v>
      </c>
      <c r="Z138" s="322">
        <f t="shared" ca="1" si="66"/>
        <v>0</v>
      </c>
      <c r="AA138" s="322">
        <f t="shared" ca="1" si="66"/>
        <v>0</v>
      </c>
      <c r="AB138" s="322">
        <f t="shared" ca="1" si="66"/>
        <v>0</v>
      </c>
      <c r="AC138" s="322">
        <f t="shared" ca="1" si="66"/>
        <v>0</v>
      </c>
      <c r="AD138" s="322">
        <f t="shared" ca="1" si="66"/>
        <v>288.96162814783196</v>
      </c>
      <c r="AE138" s="322">
        <f t="shared" ca="1" si="66"/>
        <v>0</v>
      </c>
      <c r="AF138" s="322">
        <f t="shared" ca="1" si="66"/>
        <v>0</v>
      </c>
      <c r="AG138" s="322">
        <f t="shared" ca="1" si="66"/>
        <v>0</v>
      </c>
      <c r="AH138" s="322">
        <f t="shared" ca="1" si="66"/>
        <v>0</v>
      </c>
      <c r="AI138" s="322">
        <f t="shared" ca="1" si="66"/>
        <v>0</v>
      </c>
      <c r="AJ138" s="322">
        <f t="shared" ca="1" si="66"/>
        <v>0</v>
      </c>
      <c r="AK138" s="322">
        <f t="shared" ca="1" si="66"/>
        <v>1206.9550238236475</v>
      </c>
      <c r="AL138" s="322">
        <f t="shared" ca="1" si="66"/>
        <v>1118.4568920416707</v>
      </c>
      <c r="AM138" s="322">
        <f t="shared" ca="1" si="66"/>
        <v>1118.4568920416716</v>
      </c>
      <c r="AN138" s="322">
        <f t="shared" ca="1" si="66"/>
        <v>0</v>
      </c>
      <c r="AO138" s="322">
        <f t="shared" ca="1" si="66"/>
        <v>0</v>
      </c>
      <c r="AP138" s="322">
        <f t="shared" ca="1" si="66"/>
        <v>0</v>
      </c>
      <c r="AQ138" s="322">
        <f t="shared" ca="1" si="66"/>
        <v>0</v>
      </c>
      <c r="AR138" s="323">
        <f t="shared" ca="1" si="66"/>
        <v>0</v>
      </c>
    </row>
    <row r="139" spans="2:45">
      <c r="B139" s="231" t="s">
        <v>208</v>
      </c>
      <c r="D139" s="162">
        <f t="shared" ref="D139:AR139" si="67">-D14</f>
        <v>0</v>
      </c>
      <c r="E139" s="162">
        <f t="shared" ca="1" si="67"/>
        <v>0</v>
      </c>
      <c r="F139" s="162">
        <f t="shared" ca="1" si="67"/>
        <v>4978.7346942392187</v>
      </c>
      <c r="G139" s="162">
        <f t="shared" ca="1" si="67"/>
        <v>1943.6319914114233</v>
      </c>
      <c r="H139" s="162">
        <f t="shared" ca="1" si="67"/>
        <v>1466.2658071533633</v>
      </c>
      <c r="I139" s="162">
        <f t="shared" ca="1" si="67"/>
        <v>983.7005760933024</v>
      </c>
      <c r="J139" s="162">
        <f t="shared" ca="1" si="67"/>
        <v>1014.3395247094868</v>
      </c>
      <c r="K139" s="162">
        <f t="shared" ca="1" si="67"/>
        <v>2630.1582198487404</v>
      </c>
      <c r="L139" s="162">
        <f t="shared" ca="1" si="67"/>
        <v>0</v>
      </c>
      <c r="M139" s="162">
        <f t="shared" ca="1" si="67"/>
        <v>0</v>
      </c>
      <c r="N139" s="162">
        <f t="shared" ca="1" si="67"/>
        <v>0</v>
      </c>
      <c r="O139" s="162">
        <f t="shared" ca="1" si="67"/>
        <v>0</v>
      </c>
      <c r="P139" s="162">
        <f t="shared" ca="1" si="67"/>
        <v>0</v>
      </c>
      <c r="Q139" s="162">
        <f t="shared" ca="1" si="67"/>
        <v>0</v>
      </c>
      <c r="R139" s="162">
        <f t="shared" ca="1" si="67"/>
        <v>0</v>
      </c>
      <c r="S139" s="162">
        <f t="shared" ca="1" si="67"/>
        <v>0</v>
      </c>
      <c r="T139" s="162">
        <f t="shared" ca="1" si="67"/>
        <v>0</v>
      </c>
      <c r="U139" s="162">
        <f t="shared" ca="1" si="67"/>
        <v>0</v>
      </c>
      <c r="V139" s="162">
        <f t="shared" ca="1" si="67"/>
        <v>0</v>
      </c>
      <c r="W139" s="162">
        <f t="shared" ca="1" si="67"/>
        <v>0</v>
      </c>
      <c r="X139" s="162">
        <f t="shared" ca="1" si="67"/>
        <v>0</v>
      </c>
      <c r="Y139" s="162">
        <f t="shared" ca="1" si="67"/>
        <v>923.69080592491923</v>
      </c>
      <c r="Z139" s="162">
        <f t="shared" ca="1" si="67"/>
        <v>1081.6104819837074</v>
      </c>
      <c r="AA139" s="162">
        <f t="shared" ca="1" si="67"/>
        <v>1081.6103174457778</v>
      </c>
      <c r="AB139" s="162">
        <f t="shared" ca="1" si="67"/>
        <v>1081.6103133915183</v>
      </c>
      <c r="AC139" s="162">
        <f t="shared" ca="1" si="67"/>
        <v>853.47097779590092</v>
      </c>
      <c r="AD139" s="162">
        <f t="shared" ca="1" si="67"/>
        <v>0</v>
      </c>
      <c r="AE139" s="162">
        <f t="shared" ca="1" si="67"/>
        <v>898.57107675764246</v>
      </c>
      <c r="AF139" s="162">
        <f t="shared" ca="1" si="67"/>
        <v>3831.4478931576105</v>
      </c>
      <c r="AG139" s="162">
        <f t="shared" ca="1" si="67"/>
        <v>3911.6799598987564</v>
      </c>
      <c r="AH139" s="162">
        <f t="shared" ca="1" si="67"/>
        <v>3911.6795737187417</v>
      </c>
      <c r="AI139" s="162">
        <f t="shared" ca="1" si="67"/>
        <v>3784.7995464502246</v>
      </c>
      <c r="AJ139" s="162">
        <f t="shared" ca="1" si="67"/>
        <v>3911.6795630368333</v>
      </c>
      <c r="AK139" s="162">
        <f t="shared" ca="1" si="67"/>
        <v>0</v>
      </c>
      <c r="AL139" s="162">
        <f t="shared" ca="1" si="67"/>
        <v>0</v>
      </c>
      <c r="AM139" s="162">
        <f t="shared" ca="1" si="67"/>
        <v>0</v>
      </c>
      <c r="AN139" s="162">
        <f t="shared" si="67"/>
        <v>0</v>
      </c>
      <c r="AO139" s="162">
        <f t="shared" si="67"/>
        <v>0</v>
      </c>
      <c r="AP139" s="162">
        <f t="shared" si="67"/>
        <v>0</v>
      </c>
      <c r="AQ139" s="162">
        <f t="shared" si="67"/>
        <v>0</v>
      </c>
      <c r="AR139" s="279">
        <f t="shared" si="67"/>
        <v>0</v>
      </c>
    </row>
    <row r="140" spans="2:45">
      <c r="B140" s="141" t="s">
        <v>312</v>
      </c>
      <c r="D140" s="162">
        <f>D139-D138</f>
        <v>0</v>
      </c>
      <c r="E140" s="162">
        <f ca="1">E139-E138</f>
        <v>-1953.0166195158592</v>
      </c>
      <c r="F140" s="162">
        <f t="shared" ref="F140:AR140" ca="1" si="68">F139-F138</f>
        <v>4978.7346942392187</v>
      </c>
      <c r="G140" s="162">
        <f t="shared" ca="1" si="68"/>
        <v>1943.6319914114233</v>
      </c>
      <c r="H140" s="162">
        <f t="shared" ca="1" si="68"/>
        <v>1466.2658071533633</v>
      </c>
      <c r="I140" s="162">
        <f t="shared" ca="1" si="68"/>
        <v>983.7005760933024</v>
      </c>
      <c r="J140" s="162">
        <f t="shared" ca="1" si="68"/>
        <v>1014.3395247094868</v>
      </c>
      <c r="K140" s="162">
        <f t="shared" ca="1" si="68"/>
        <v>2630.1582198487404</v>
      </c>
      <c r="L140" s="162">
        <f t="shared" ca="1" si="68"/>
        <v>-4665.4106652588325</v>
      </c>
      <c r="M140" s="162">
        <f t="shared" ca="1" si="68"/>
        <v>-3099.2295080244303</v>
      </c>
      <c r="N140" s="162">
        <f t="shared" ca="1" si="68"/>
        <v>-1851.2250663707173</v>
      </c>
      <c r="O140" s="162">
        <f t="shared" ca="1" si="68"/>
        <v>-1707.7536201513913</v>
      </c>
      <c r="P140" s="162">
        <f t="shared" ca="1" si="68"/>
        <v>-1490.2746337555357</v>
      </c>
      <c r="Q140" s="162">
        <f t="shared" ca="1" si="68"/>
        <v>-1377.1164725703222</v>
      </c>
      <c r="R140" s="162">
        <f t="shared" ca="1" si="68"/>
        <v>-1254.741723596361</v>
      </c>
      <c r="S140" s="162">
        <f t="shared" ca="1" si="68"/>
        <v>-1184.9012987450626</v>
      </c>
      <c r="T140" s="162">
        <f t="shared" ca="1" si="68"/>
        <v>-1108.3998501943049</v>
      </c>
      <c r="U140" s="162">
        <f t="shared" ca="1" si="68"/>
        <v>-1196.9358983454299</v>
      </c>
      <c r="V140" s="162">
        <f t="shared" ca="1" si="68"/>
        <v>-933.86492259088402</v>
      </c>
      <c r="W140" s="162">
        <f t="shared" ca="1" si="68"/>
        <v>-566.48485037725379</v>
      </c>
      <c r="X140" s="162">
        <f t="shared" ca="1" si="68"/>
        <v>-201.73393308217649</v>
      </c>
      <c r="Y140" s="162">
        <f t="shared" ca="1" si="68"/>
        <v>923.69080592491923</v>
      </c>
      <c r="Z140" s="162">
        <f t="shared" ca="1" si="68"/>
        <v>1081.6104819837074</v>
      </c>
      <c r="AA140" s="162">
        <f t="shared" ca="1" si="68"/>
        <v>1081.6103174457778</v>
      </c>
      <c r="AB140" s="162">
        <f t="shared" ca="1" si="68"/>
        <v>1081.6103133915183</v>
      </c>
      <c r="AC140" s="162">
        <f t="shared" ca="1" si="68"/>
        <v>853.47097779590092</v>
      </c>
      <c r="AD140" s="162">
        <f t="shared" ca="1" si="68"/>
        <v>-288.96162814783196</v>
      </c>
      <c r="AE140" s="162">
        <f t="shared" ca="1" si="68"/>
        <v>898.57107675764246</v>
      </c>
      <c r="AF140" s="162">
        <f t="shared" ca="1" si="68"/>
        <v>3831.4478931576105</v>
      </c>
      <c r="AG140" s="162">
        <f t="shared" ca="1" si="68"/>
        <v>3911.6799598987564</v>
      </c>
      <c r="AH140" s="162">
        <f t="shared" ca="1" si="68"/>
        <v>3911.6795737187417</v>
      </c>
      <c r="AI140" s="162">
        <f t="shared" ca="1" si="68"/>
        <v>3784.7995464502246</v>
      </c>
      <c r="AJ140" s="162">
        <f t="shared" ca="1" si="68"/>
        <v>3911.6795630368333</v>
      </c>
      <c r="AK140" s="162">
        <f t="shared" ca="1" si="68"/>
        <v>-1206.9550238236475</v>
      </c>
      <c r="AL140" s="162">
        <f t="shared" ca="1" si="68"/>
        <v>-1118.4568920416707</v>
      </c>
      <c r="AM140" s="162">
        <f t="shared" ca="1" si="68"/>
        <v>-1118.4568920416716</v>
      </c>
      <c r="AN140" s="162">
        <f t="shared" ca="1" si="68"/>
        <v>0</v>
      </c>
      <c r="AO140" s="162">
        <f t="shared" ca="1" si="68"/>
        <v>0</v>
      </c>
      <c r="AP140" s="162">
        <f t="shared" ca="1" si="68"/>
        <v>0</v>
      </c>
      <c r="AQ140" s="162">
        <f t="shared" ca="1" si="68"/>
        <v>0</v>
      </c>
      <c r="AR140" s="279">
        <f t="shared" ca="1" si="68"/>
        <v>0</v>
      </c>
      <c r="AS140" s="217"/>
    </row>
    <row r="141" spans="2:45">
      <c r="B141" s="139" t="s">
        <v>209</v>
      </c>
      <c r="D141" s="331">
        <f>D126</f>
        <v>1</v>
      </c>
      <c r="E141" s="331">
        <f>E126</f>
        <v>1.1666331307462305</v>
      </c>
      <c r="F141" s="331">
        <f t="shared" ref="F141:AR141" si="69">F126</f>
        <v>1.3610328617547514</v>
      </c>
      <c r="G141" s="331">
        <f t="shared" si="69"/>
        <v>1.5878260285574473</v>
      </c>
      <c r="H141" s="331">
        <f t="shared" si="69"/>
        <v>1.8524104507763284</v>
      </c>
      <c r="I141" s="331">
        <f t="shared" si="69"/>
        <v>2.1610834036162241</v>
      </c>
      <c r="J141" s="331">
        <f t="shared" si="69"/>
        <v>2.5211914969645153</v>
      </c>
      <c r="K141" s="331">
        <f t="shared" si="69"/>
        <v>2.9413055293144881</v>
      </c>
      <c r="L141" s="331">
        <f t="shared" si="69"/>
        <v>3.43142447814536</v>
      </c>
      <c r="M141" s="331">
        <f t="shared" si="69"/>
        <v>4.0032134818579719</v>
      </c>
      <c r="N141" s="331">
        <f t="shared" si="69"/>
        <v>4.6702814773854842</v>
      </c>
      <c r="O141" s="331">
        <f t="shared" si="69"/>
        <v>5.4485051014283581</v>
      </c>
      <c r="P141" s="331">
        <f t="shared" si="69"/>
        <v>6.356406564366174</v>
      </c>
      <c r="Q141" s="331">
        <f t="shared" si="69"/>
        <v>7.4155944904824009</v>
      </c>
      <c r="R141" s="331">
        <f t="shared" si="69"/>
        <v>8.6512782167759816</v>
      </c>
      <c r="S141" s="331">
        <f t="shared" si="69"/>
        <v>10.092867790994029</v>
      </c>
      <c r="T141" s="331">
        <f t="shared" si="69"/>
        <v>11.774673949215156</v>
      </c>
      <c r="U141" s="331">
        <f t="shared" si="69"/>
        <v>13.736724732888961</v>
      </c>
      <c r="V141" s="331">
        <f t="shared" si="69"/>
        <v>16.025718181329427</v>
      </c>
      <c r="W141" s="331">
        <f t="shared" si="69"/>
        <v>18.696133774341138</v>
      </c>
      <c r="X141" s="331">
        <f t="shared" si="69"/>
        <v>21.811529078009944</v>
      </c>
      <c r="Y141" s="331">
        <f t="shared" si="69"/>
        <v>25.446052454641183</v>
      </c>
      <c r="Z141" s="331">
        <f t="shared" si="69"/>
        <v>29.686207840290848</v>
      </c>
      <c r="AA141" s="331">
        <f t="shared" si="69"/>
        <v>34.632913592701804</v>
      </c>
      <c r="AB141" s="331">
        <f t="shared" si="69"/>
        <v>40.403904411517388</v>
      </c>
      <c r="AC141" s="331">
        <f t="shared" si="69"/>
        <v>47.136533497979968</v>
      </c>
      <c r="AD141" s="331">
        <f t="shared" si="69"/>
        <v>54.991041647272937</v>
      </c>
      <c r="AE141" s="331">
        <f t="shared" si="69"/>
        <v>64.154371079954373</v>
      </c>
      <c r="AF141" s="331">
        <f t="shared" si="69"/>
        <v>74.8446147840626</v>
      </c>
      <c r="AG141" s="331">
        <f t="shared" si="69"/>
        <v>87.316207265026563</v>
      </c>
      <c r="AH141" s="331">
        <f t="shared" si="69"/>
        <v>101.8659802464847</v>
      </c>
      <c r="AI141" s="331">
        <f t="shared" si="69"/>
        <v>118.84022745149012</v>
      </c>
      <c r="AJ141" s="331">
        <f t="shared" si="69"/>
        <v>138.64294661032605</v>
      </c>
      <c r="AK141" s="331">
        <f t="shared" si="69"/>
        <v>161.74545485988716</v>
      </c>
      <c r="AL141" s="331">
        <f t="shared" si="69"/>
        <v>188.69760638716326</v>
      </c>
      <c r="AM141" s="331">
        <f t="shared" si="69"/>
        <v>220.14087930377619</v>
      </c>
      <c r="AN141" s="331">
        <f t="shared" si="69"/>
        <v>256.82364322739249</v>
      </c>
      <c r="AO141" s="331">
        <f t="shared" si="69"/>
        <v>299.61897094802583</v>
      </c>
      <c r="AP141" s="331">
        <f t="shared" si="69"/>
        <v>349.54541810805927</v>
      </c>
      <c r="AQ141" s="331">
        <f t="shared" si="69"/>
        <v>407.79126546540533</v>
      </c>
      <c r="AR141" s="332">
        <f t="shared" si="69"/>
        <v>475.74280072087305</v>
      </c>
    </row>
    <row r="142" spans="2:45">
      <c r="B142" s="149" t="s">
        <v>210</v>
      </c>
      <c r="C142" s="126"/>
      <c r="D142" s="171">
        <f>D140/D141</f>
        <v>0</v>
      </c>
      <c r="E142" s="171">
        <f ca="1">E140/E141</f>
        <v>-1674.0623663470133</v>
      </c>
      <c r="F142" s="171">
        <f t="shared" ref="F142:AR142" ca="1" si="70">F140/F141</f>
        <v>3658.0561969828118</v>
      </c>
      <c r="G142" s="171">
        <f t="shared" ca="1" si="70"/>
        <v>1224.0837197871285</v>
      </c>
      <c r="H142" s="171">
        <f t="shared" ca="1" si="70"/>
        <v>791.54477159144972</v>
      </c>
      <c r="I142" s="171">
        <f t="shared" ca="1" si="70"/>
        <v>455.18862180295235</v>
      </c>
      <c r="J142" s="171">
        <f t="shared" ca="1" si="70"/>
        <v>402.32545839169279</v>
      </c>
      <c r="K142" s="171">
        <f t="shared" ca="1" si="70"/>
        <v>894.21455664340147</v>
      </c>
      <c r="L142" s="171">
        <f t="shared" ca="1" si="70"/>
        <v>-1359.6133894167549</v>
      </c>
      <c r="M142" s="171">
        <f t="shared" ca="1" si="70"/>
        <v>-774.18541930619585</v>
      </c>
      <c r="N142" s="171">
        <f t="shared" ca="1" si="70"/>
        <v>-396.38404565865045</v>
      </c>
      <c r="O142" s="171">
        <f t="shared" ca="1" si="70"/>
        <v>-313.43526129831343</v>
      </c>
      <c r="P142" s="171">
        <f t="shared" ca="1" si="70"/>
        <v>-234.45237787494131</v>
      </c>
      <c r="Q142" s="171">
        <f t="shared" ca="1" si="70"/>
        <v>-185.70547167024739</v>
      </c>
      <c r="R142" s="171">
        <f t="shared" ca="1" si="70"/>
        <v>-145.03541467008304</v>
      </c>
      <c r="S142" s="171">
        <f t="shared" ca="1" si="70"/>
        <v>-117.39986327794389</v>
      </c>
      <c r="T142" s="171">
        <f t="shared" ca="1" si="70"/>
        <v>-94.134228682246061</v>
      </c>
      <c r="U142" s="171">
        <f t="shared" ca="1" si="70"/>
        <v>-87.13400913390096</v>
      </c>
      <c r="V142" s="171">
        <f t="shared" ca="1" si="70"/>
        <v>-58.27289061396776</v>
      </c>
      <c r="W142" s="171">
        <f t="shared" ca="1" si="70"/>
        <v>-30.299571944372065</v>
      </c>
      <c r="X142" s="171">
        <f t="shared" ca="1" si="70"/>
        <v>-9.248958766745135</v>
      </c>
      <c r="Y142" s="171">
        <f t="shared" ca="1" si="70"/>
        <v>36.299964702636792</v>
      </c>
      <c r="Z142" s="171">
        <f t="shared" ca="1" si="70"/>
        <v>36.434781020286437</v>
      </c>
      <c r="AA142" s="171">
        <f t="shared" ca="1" si="70"/>
        <v>31.23070528128207</v>
      </c>
      <c r="AB142" s="171">
        <f t="shared" ca="1" si="70"/>
        <v>26.769945359122236</v>
      </c>
      <c r="AC142" s="171">
        <f t="shared" ca="1" si="70"/>
        <v>18.106358581342779</v>
      </c>
      <c r="AD142" s="171">
        <f t="shared" ca="1" si="70"/>
        <v>-5.2547036661227144</v>
      </c>
      <c r="AE142" s="171">
        <f t="shared" ca="1" si="70"/>
        <v>14.006388990046686</v>
      </c>
      <c r="AF142" s="171">
        <f t="shared" ca="1" si="70"/>
        <v>51.192031707449956</v>
      </c>
      <c r="AG142" s="171">
        <f t="shared" ca="1" si="70"/>
        <v>44.799013635874353</v>
      </c>
      <c r="AH142" s="171">
        <f t="shared" ca="1" si="70"/>
        <v>38.400254572269041</v>
      </c>
      <c r="AI142" s="171">
        <f t="shared" ca="1" si="70"/>
        <v>31.847797901557851</v>
      </c>
      <c r="AJ142" s="171">
        <f t="shared" ca="1" si="70"/>
        <v>28.214053860461544</v>
      </c>
      <c r="AK142" s="171">
        <f t="shared" ca="1" si="70"/>
        <v>-7.4620645437559805</v>
      </c>
      <c r="AL142" s="171">
        <f t="shared" ca="1" si="70"/>
        <v>-5.927244724805143</v>
      </c>
      <c r="AM142" s="171">
        <f t="shared" ca="1" si="70"/>
        <v>-5.0806415218242753</v>
      </c>
      <c r="AN142" s="171">
        <f t="shared" ca="1" si="70"/>
        <v>0</v>
      </c>
      <c r="AO142" s="171">
        <f t="shared" ca="1" si="70"/>
        <v>0</v>
      </c>
      <c r="AP142" s="171">
        <f t="shared" ca="1" si="70"/>
        <v>0</v>
      </c>
      <c r="AQ142" s="171">
        <f t="shared" ca="1" si="70"/>
        <v>0</v>
      </c>
      <c r="AR142" s="280">
        <f t="shared" ca="1" si="70"/>
        <v>0</v>
      </c>
      <c r="AS142" s="217"/>
    </row>
    <row r="143" spans="2:45" s="174" customFormat="1" ht="5.25" customHeight="1">
      <c r="C143" s="183"/>
      <c r="D143" s="184"/>
      <c r="E143" s="185"/>
      <c r="F143" s="185"/>
      <c r="G143" s="185"/>
      <c r="H143" s="185"/>
      <c r="I143" s="185"/>
      <c r="J143" s="185"/>
      <c r="K143" s="185"/>
      <c r="L143" s="185"/>
      <c r="M143" s="185"/>
      <c r="N143" s="185"/>
      <c r="O143" s="185"/>
      <c r="P143" s="185"/>
      <c r="Q143" s="185"/>
      <c r="R143" s="185"/>
      <c r="S143" s="185"/>
      <c r="T143" s="185"/>
      <c r="U143" s="185"/>
      <c r="V143" s="185"/>
      <c r="W143" s="185"/>
      <c r="X143" s="185"/>
      <c r="Y143" s="185"/>
      <c r="Z143" s="185"/>
      <c r="AA143" s="185"/>
      <c r="AB143" s="185"/>
      <c r="AC143" s="185"/>
      <c r="AD143" s="185"/>
      <c r="AE143" s="185"/>
      <c r="AF143" s="185"/>
      <c r="AG143" s="185"/>
      <c r="AH143" s="185"/>
      <c r="AI143" s="185"/>
      <c r="AJ143" s="185"/>
      <c r="AK143" s="185"/>
      <c r="AL143" s="185"/>
      <c r="AM143" s="185"/>
      <c r="AN143" s="185"/>
      <c r="AO143" s="185"/>
      <c r="AP143" s="185"/>
      <c r="AQ143" s="185"/>
      <c r="AR143" s="185"/>
    </row>
    <row r="144" spans="2:45" ht="14">
      <c r="B144" s="956" t="s">
        <v>63</v>
      </c>
      <c r="C144" s="957">
        <f>'Premissas macro'!E16</f>
        <v>35</v>
      </c>
      <c r="D144" s="957">
        <f>C144</f>
        <v>35</v>
      </c>
      <c r="E144" s="333">
        <v>1</v>
      </c>
      <c r="F144" s="333">
        <f>E144+1</f>
        <v>2</v>
      </c>
      <c r="G144" s="333">
        <f t="shared" ref="G144:AR144" si="71">F144+1</f>
        <v>3</v>
      </c>
      <c r="H144" s="333">
        <f t="shared" si="71"/>
        <v>4</v>
      </c>
      <c r="I144" s="333">
        <f t="shared" si="71"/>
        <v>5</v>
      </c>
      <c r="J144" s="333">
        <f t="shared" si="71"/>
        <v>6</v>
      </c>
      <c r="K144" s="333">
        <f t="shared" si="71"/>
        <v>7</v>
      </c>
      <c r="L144" s="333">
        <f t="shared" si="71"/>
        <v>8</v>
      </c>
      <c r="M144" s="333">
        <f t="shared" si="71"/>
        <v>9</v>
      </c>
      <c r="N144" s="333">
        <f t="shared" si="71"/>
        <v>10</v>
      </c>
      <c r="O144" s="333">
        <f t="shared" si="71"/>
        <v>11</v>
      </c>
      <c r="P144" s="333">
        <f t="shared" si="71"/>
        <v>12</v>
      </c>
      <c r="Q144" s="333">
        <f t="shared" si="71"/>
        <v>13</v>
      </c>
      <c r="R144" s="333">
        <f t="shared" si="71"/>
        <v>14</v>
      </c>
      <c r="S144" s="333">
        <f t="shared" si="71"/>
        <v>15</v>
      </c>
      <c r="T144" s="333">
        <f t="shared" si="71"/>
        <v>16</v>
      </c>
      <c r="U144" s="333">
        <f t="shared" si="71"/>
        <v>17</v>
      </c>
      <c r="V144" s="333">
        <f t="shared" si="71"/>
        <v>18</v>
      </c>
      <c r="W144" s="333">
        <f t="shared" si="71"/>
        <v>19</v>
      </c>
      <c r="X144" s="333">
        <f t="shared" si="71"/>
        <v>20</v>
      </c>
      <c r="Y144" s="333">
        <f t="shared" si="71"/>
        <v>21</v>
      </c>
      <c r="Z144" s="333">
        <f t="shared" si="71"/>
        <v>22</v>
      </c>
      <c r="AA144" s="333">
        <f t="shared" si="71"/>
        <v>23</v>
      </c>
      <c r="AB144" s="333">
        <f t="shared" si="71"/>
        <v>24</v>
      </c>
      <c r="AC144" s="333">
        <f t="shared" si="71"/>
        <v>25</v>
      </c>
      <c r="AD144" s="333">
        <f t="shared" si="71"/>
        <v>26</v>
      </c>
      <c r="AE144" s="333">
        <f t="shared" si="71"/>
        <v>27</v>
      </c>
      <c r="AF144" s="333">
        <f t="shared" si="71"/>
        <v>28</v>
      </c>
      <c r="AG144" s="333">
        <f t="shared" si="71"/>
        <v>29</v>
      </c>
      <c r="AH144" s="333">
        <f t="shared" si="71"/>
        <v>30</v>
      </c>
      <c r="AI144" s="333">
        <f t="shared" si="71"/>
        <v>31</v>
      </c>
      <c r="AJ144" s="333">
        <f t="shared" si="71"/>
        <v>32</v>
      </c>
      <c r="AK144" s="333">
        <f t="shared" si="71"/>
        <v>33</v>
      </c>
      <c r="AL144" s="333">
        <f t="shared" si="71"/>
        <v>34</v>
      </c>
      <c r="AM144" s="333">
        <f t="shared" si="71"/>
        <v>35</v>
      </c>
      <c r="AN144" s="333">
        <f t="shared" si="71"/>
        <v>36</v>
      </c>
      <c r="AO144" s="333">
        <f t="shared" si="71"/>
        <v>37</v>
      </c>
      <c r="AP144" s="333">
        <f t="shared" si="71"/>
        <v>38</v>
      </c>
      <c r="AQ144" s="333">
        <f t="shared" si="71"/>
        <v>39</v>
      </c>
      <c r="AR144" s="333">
        <f t="shared" si="71"/>
        <v>40</v>
      </c>
      <c r="AS144" s="334" t="s">
        <v>242</v>
      </c>
    </row>
    <row r="145" spans="2:45">
      <c r="B145" s="859" t="s">
        <v>277</v>
      </c>
      <c r="C145" s="335"/>
      <c r="D145" s="335"/>
      <c r="E145" s="335">
        <f>SUM(E146:E185)</f>
        <v>42.857142857142854</v>
      </c>
      <c r="F145" s="335">
        <f t="shared" ref="F145:AR145" si="72">SUM(F146:F185)</f>
        <v>86.974789915966383</v>
      </c>
      <c r="G145" s="335">
        <f t="shared" si="72"/>
        <v>132.42933537051184</v>
      </c>
      <c r="H145" s="335">
        <f t="shared" si="72"/>
        <v>179.30433537051184</v>
      </c>
      <c r="I145" s="335">
        <f t="shared" si="72"/>
        <v>227.6914321447054</v>
      </c>
      <c r="J145" s="335">
        <f t="shared" si="72"/>
        <v>277.6914321447054</v>
      </c>
      <c r="K145" s="335">
        <f t="shared" si="72"/>
        <v>329.41557007573988</v>
      </c>
      <c r="L145" s="335">
        <f t="shared" si="72"/>
        <v>329.41557007573988</v>
      </c>
      <c r="M145" s="335">
        <f t="shared" si="72"/>
        <v>329.41557007573988</v>
      </c>
      <c r="N145" s="335">
        <f t="shared" si="72"/>
        <v>329.41557007573988</v>
      </c>
      <c r="O145" s="335">
        <f t="shared" si="72"/>
        <v>329.41557007573988</v>
      </c>
      <c r="P145" s="335">
        <f t="shared" si="72"/>
        <v>329.41557007573988</v>
      </c>
      <c r="Q145" s="335">
        <f t="shared" si="72"/>
        <v>329.41557007573988</v>
      </c>
      <c r="R145" s="335">
        <f t="shared" si="72"/>
        <v>329.41557007573988</v>
      </c>
      <c r="S145" s="335">
        <f t="shared" si="72"/>
        <v>329.41557007573988</v>
      </c>
      <c r="T145" s="335">
        <f t="shared" si="72"/>
        <v>329.41557007573988</v>
      </c>
      <c r="U145" s="335">
        <f t="shared" si="72"/>
        <v>329.41557007573988</v>
      </c>
      <c r="V145" s="335">
        <f t="shared" si="72"/>
        <v>329.41557007573988</v>
      </c>
      <c r="W145" s="335">
        <f t="shared" si="72"/>
        <v>329.41557007573988</v>
      </c>
      <c r="X145" s="335">
        <f t="shared" si="72"/>
        <v>329.41557007573988</v>
      </c>
      <c r="Y145" s="335">
        <f t="shared" si="72"/>
        <v>329.41557007573988</v>
      </c>
      <c r="Z145" s="335">
        <f t="shared" si="72"/>
        <v>329.41557007573988</v>
      </c>
      <c r="AA145" s="335">
        <f t="shared" si="72"/>
        <v>329.41557007573988</v>
      </c>
      <c r="AB145" s="335">
        <f t="shared" si="72"/>
        <v>329.41557007573988</v>
      </c>
      <c r="AC145" s="335">
        <f t="shared" si="72"/>
        <v>329.41557007573988</v>
      </c>
      <c r="AD145" s="335">
        <f t="shared" si="72"/>
        <v>329.41557007573988</v>
      </c>
      <c r="AE145" s="335">
        <f t="shared" si="72"/>
        <v>329.41557007573988</v>
      </c>
      <c r="AF145" s="335">
        <f t="shared" si="72"/>
        <v>329.41557007573988</v>
      </c>
      <c r="AG145" s="335">
        <f t="shared" si="72"/>
        <v>329.41557007573988</v>
      </c>
      <c r="AH145" s="335">
        <f t="shared" si="72"/>
        <v>329.41557007573988</v>
      </c>
      <c r="AI145" s="335">
        <f t="shared" si="72"/>
        <v>329.41557007573988</v>
      </c>
      <c r="AJ145" s="335">
        <f t="shared" si="72"/>
        <v>329.41557007573988</v>
      </c>
      <c r="AK145" s="335">
        <f t="shared" si="72"/>
        <v>329.41557007573988</v>
      </c>
      <c r="AL145" s="335">
        <f t="shared" si="72"/>
        <v>329.41557007573988</v>
      </c>
      <c r="AM145" s="335">
        <f t="shared" si="72"/>
        <v>329.41557007573988</v>
      </c>
      <c r="AN145" s="335">
        <f t="shared" si="72"/>
        <v>0</v>
      </c>
      <c r="AO145" s="335">
        <f t="shared" si="72"/>
        <v>0</v>
      </c>
      <c r="AP145" s="335">
        <f t="shared" si="72"/>
        <v>0</v>
      </c>
      <c r="AQ145" s="335">
        <f t="shared" si="72"/>
        <v>0</v>
      </c>
      <c r="AR145" s="335">
        <f t="shared" si="72"/>
        <v>0</v>
      </c>
      <c r="AS145" s="336">
        <f>SUM(E145:AR145)</f>
        <v>10500.000000000005</v>
      </c>
    </row>
    <row r="146" spans="2:45" outlineLevel="1">
      <c r="B146" s="337">
        <v>1</v>
      </c>
      <c r="D146" s="338" cm="1">
        <f t="array" ref="D146:D181">-TRANSPOSE(D82:AM82)</f>
        <v>1500</v>
      </c>
      <c r="E146" s="207">
        <f t="shared" ref="E146:N155" si="73">IF(E$2&gt;$C$144,0,IF(AND(E$2=$B146,$B146=$C$144),$D146,IF(AND(E$2&gt;=$B146,E$2&lt;$D$144+$B146),SLN($D146,0,IF($C$144-$B146&gt;=$D$144,$D$144,$C$144-$B146+1)),0)))</f>
        <v>42.857142857142854</v>
      </c>
      <c r="F146" s="207">
        <f t="shared" si="73"/>
        <v>42.857142857142854</v>
      </c>
      <c r="G146" s="207">
        <f t="shared" si="73"/>
        <v>42.857142857142854</v>
      </c>
      <c r="H146" s="207">
        <f t="shared" si="73"/>
        <v>42.857142857142854</v>
      </c>
      <c r="I146" s="207">
        <f t="shared" si="73"/>
        <v>42.857142857142854</v>
      </c>
      <c r="J146" s="207">
        <f t="shared" si="73"/>
        <v>42.857142857142854</v>
      </c>
      <c r="K146" s="207">
        <f t="shared" si="73"/>
        <v>42.857142857142854</v>
      </c>
      <c r="L146" s="207">
        <f t="shared" si="73"/>
        <v>42.857142857142854</v>
      </c>
      <c r="M146" s="207">
        <f t="shared" si="73"/>
        <v>42.857142857142854</v>
      </c>
      <c r="N146" s="207">
        <f t="shared" si="73"/>
        <v>42.857142857142854</v>
      </c>
      <c r="O146" s="207">
        <f t="shared" ref="O146:X155" si="74">IF(O$2&gt;$C$144,0,IF(AND(O$2=$B146,$B146=$C$144),$D146,IF(AND(O$2&gt;=$B146,O$2&lt;$D$144+$B146),SLN($D146,0,IF($C$144-$B146&gt;=$D$144,$D$144,$C$144-$B146+1)),0)))</f>
        <v>42.857142857142854</v>
      </c>
      <c r="P146" s="207">
        <f t="shared" si="74"/>
        <v>42.857142857142854</v>
      </c>
      <c r="Q146" s="207">
        <f t="shared" si="74"/>
        <v>42.857142857142854</v>
      </c>
      <c r="R146" s="207">
        <f t="shared" si="74"/>
        <v>42.857142857142854</v>
      </c>
      <c r="S146" s="207">
        <f t="shared" si="74"/>
        <v>42.857142857142854</v>
      </c>
      <c r="T146" s="207">
        <f t="shared" si="74"/>
        <v>42.857142857142854</v>
      </c>
      <c r="U146" s="207">
        <f t="shared" si="74"/>
        <v>42.857142857142854</v>
      </c>
      <c r="V146" s="207">
        <f t="shared" si="74"/>
        <v>42.857142857142854</v>
      </c>
      <c r="W146" s="207">
        <f t="shared" si="74"/>
        <v>42.857142857142854</v>
      </c>
      <c r="X146" s="207">
        <f t="shared" si="74"/>
        <v>42.857142857142854</v>
      </c>
      <c r="Y146" s="207">
        <f t="shared" ref="Y146:AH155" si="75">IF(Y$2&gt;$C$144,0,IF(AND(Y$2=$B146,$B146=$C$144),$D146,IF(AND(Y$2&gt;=$B146,Y$2&lt;$D$144+$B146),SLN($D146,0,IF($C$144-$B146&gt;=$D$144,$D$144,$C$144-$B146+1)),0)))</f>
        <v>42.857142857142854</v>
      </c>
      <c r="Z146" s="207">
        <f t="shared" si="75"/>
        <v>42.857142857142854</v>
      </c>
      <c r="AA146" s="207">
        <f t="shared" si="75"/>
        <v>42.857142857142854</v>
      </c>
      <c r="AB146" s="207">
        <f t="shared" si="75"/>
        <v>42.857142857142854</v>
      </c>
      <c r="AC146" s="207">
        <f t="shared" si="75"/>
        <v>42.857142857142854</v>
      </c>
      <c r="AD146" s="207">
        <f t="shared" si="75"/>
        <v>42.857142857142854</v>
      </c>
      <c r="AE146" s="207">
        <f t="shared" si="75"/>
        <v>42.857142857142854</v>
      </c>
      <c r="AF146" s="207">
        <f t="shared" si="75"/>
        <v>42.857142857142854</v>
      </c>
      <c r="AG146" s="207">
        <f t="shared" si="75"/>
        <v>42.857142857142854</v>
      </c>
      <c r="AH146" s="207">
        <f t="shared" si="75"/>
        <v>42.857142857142854</v>
      </c>
      <c r="AI146" s="207">
        <f t="shared" ref="AI146:AR155" si="76">IF(AI$2&gt;$C$144,0,IF(AND(AI$2=$B146,$B146=$C$144),$D146,IF(AND(AI$2&gt;=$B146,AI$2&lt;$D$144+$B146),SLN($D146,0,IF($C$144-$B146&gt;=$D$144,$D$144,$C$144-$B146+1)),0)))</f>
        <v>42.857142857142854</v>
      </c>
      <c r="AJ146" s="207">
        <f t="shared" si="76"/>
        <v>42.857142857142854</v>
      </c>
      <c r="AK146" s="207">
        <f t="shared" si="76"/>
        <v>42.857142857142854</v>
      </c>
      <c r="AL146" s="207">
        <f t="shared" si="76"/>
        <v>42.857142857142854</v>
      </c>
      <c r="AM146" s="207">
        <f t="shared" si="76"/>
        <v>42.857142857142854</v>
      </c>
      <c r="AN146" s="207">
        <f t="shared" si="76"/>
        <v>0</v>
      </c>
      <c r="AO146" s="207">
        <f t="shared" si="76"/>
        <v>0</v>
      </c>
      <c r="AP146" s="207">
        <f t="shared" si="76"/>
        <v>0</v>
      </c>
      <c r="AQ146" s="207">
        <f t="shared" si="76"/>
        <v>0</v>
      </c>
      <c r="AR146" s="207">
        <f t="shared" si="76"/>
        <v>0</v>
      </c>
      <c r="AS146" s="339">
        <f>SUM(E146:AR146)</f>
        <v>1500.0000000000005</v>
      </c>
    </row>
    <row r="147" spans="2:45" outlineLevel="1">
      <c r="B147" s="123">
        <f>B146+1</f>
        <v>2</v>
      </c>
      <c r="D147" s="338">
        <v>1500</v>
      </c>
      <c r="E147" s="207">
        <f t="shared" si="73"/>
        <v>0</v>
      </c>
      <c r="F147" s="207">
        <f t="shared" si="73"/>
        <v>44.117647058823529</v>
      </c>
      <c r="G147" s="207">
        <f t="shared" si="73"/>
        <v>44.117647058823529</v>
      </c>
      <c r="H147" s="207">
        <f t="shared" si="73"/>
        <v>44.117647058823529</v>
      </c>
      <c r="I147" s="207">
        <f t="shared" si="73"/>
        <v>44.117647058823529</v>
      </c>
      <c r="J147" s="207">
        <f t="shared" si="73"/>
        <v>44.117647058823529</v>
      </c>
      <c r="K147" s="207">
        <f t="shared" si="73"/>
        <v>44.117647058823529</v>
      </c>
      <c r="L147" s="207">
        <f t="shared" si="73"/>
        <v>44.117647058823529</v>
      </c>
      <c r="M147" s="207">
        <f t="shared" si="73"/>
        <v>44.117647058823529</v>
      </c>
      <c r="N147" s="207">
        <f t="shared" si="73"/>
        <v>44.117647058823529</v>
      </c>
      <c r="O147" s="207">
        <f t="shared" si="74"/>
        <v>44.117647058823529</v>
      </c>
      <c r="P147" s="207">
        <f t="shared" si="74"/>
        <v>44.117647058823529</v>
      </c>
      <c r="Q147" s="207">
        <f t="shared" si="74"/>
        <v>44.117647058823529</v>
      </c>
      <c r="R147" s="207">
        <f t="shared" si="74"/>
        <v>44.117647058823529</v>
      </c>
      <c r="S147" s="207">
        <f t="shared" si="74"/>
        <v>44.117647058823529</v>
      </c>
      <c r="T147" s="207">
        <f t="shared" si="74"/>
        <v>44.117647058823529</v>
      </c>
      <c r="U147" s="207">
        <f t="shared" si="74"/>
        <v>44.117647058823529</v>
      </c>
      <c r="V147" s="207">
        <f t="shared" si="74"/>
        <v>44.117647058823529</v>
      </c>
      <c r="W147" s="207">
        <f t="shared" si="74"/>
        <v>44.117647058823529</v>
      </c>
      <c r="X147" s="207">
        <f t="shared" si="74"/>
        <v>44.117647058823529</v>
      </c>
      <c r="Y147" s="207">
        <f t="shared" si="75"/>
        <v>44.117647058823529</v>
      </c>
      <c r="Z147" s="207">
        <f t="shared" si="75"/>
        <v>44.117647058823529</v>
      </c>
      <c r="AA147" s="207">
        <f t="shared" si="75"/>
        <v>44.117647058823529</v>
      </c>
      <c r="AB147" s="207">
        <f t="shared" si="75"/>
        <v>44.117647058823529</v>
      </c>
      <c r="AC147" s="207">
        <f t="shared" si="75"/>
        <v>44.117647058823529</v>
      </c>
      <c r="AD147" s="207">
        <f t="shared" si="75"/>
        <v>44.117647058823529</v>
      </c>
      <c r="AE147" s="207">
        <f t="shared" si="75"/>
        <v>44.117647058823529</v>
      </c>
      <c r="AF147" s="207">
        <f t="shared" si="75"/>
        <v>44.117647058823529</v>
      </c>
      <c r="AG147" s="207">
        <f t="shared" si="75"/>
        <v>44.117647058823529</v>
      </c>
      <c r="AH147" s="207">
        <f t="shared" si="75"/>
        <v>44.117647058823529</v>
      </c>
      <c r="AI147" s="207">
        <f t="shared" si="76"/>
        <v>44.117647058823529</v>
      </c>
      <c r="AJ147" s="207">
        <f t="shared" si="76"/>
        <v>44.117647058823529</v>
      </c>
      <c r="AK147" s="207">
        <f t="shared" si="76"/>
        <v>44.117647058823529</v>
      </c>
      <c r="AL147" s="207">
        <f t="shared" si="76"/>
        <v>44.117647058823529</v>
      </c>
      <c r="AM147" s="207">
        <f t="shared" si="76"/>
        <v>44.117647058823529</v>
      </c>
      <c r="AN147" s="207">
        <f t="shared" si="76"/>
        <v>0</v>
      </c>
      <c r="AO147" s="207">
        <f t="shared" si="76"/>
        <v>0</v>
      </c>
      <c r="AP147" s="207">
        <f t="shared" si="76"/>
        <v>0</v>
      </c>
      <c r="AQ147" s="207">
        <f t="shared" si="76"/>
        <v>0</v>
      </c>
      <c r="AR147" s="207">
        <f t="shared" si="76"/>
        <v>0</v>
      </c>
      <c r="AS147" s="339">
        <f t="shared" ref="AS147:AS185" si="77">SUM(E147:AR147)</f>
        <v>1499.9999999999989</v>
      </c>
    </row>
    <row r="148" spans="2:45" outlineLevel="1">
      <c r="B148" s="123">
        <f t="shared" ref="B148:B185" si="78">B147+1</f>
        <v>3</v>
      </c>
      <c r="D148" s="338">
        <v>1500</v>
      </c>
      <c r="E148" s="207">
        <f t="shared" si="73"/>
        <v>0</v>
      </c>
      <c r="F148" s="207">
        <f t="shared" si="73"/>
        <v>0</v>
      </c>
      <c r="G148" s="207">
        <f t="shared" si="73"/>
        <v>45.454545454545453</v>
      </c>
      <c r="H148" s="207">
        <f t="shared" si="73"/>
        <v>45.454545454545453</v>
      </c>
      <c r="I148" s="207">
        <f t="shared" si="73"/>
        <v>45.454545454545453</v>
      </c>
      <c r="J148" s="207">
        <f t="shared" si="73"/>
        <v>45.454545454545453</v>
      </c>
      <c r="K148" s="207">
        <f t="shared" si="73"/>
        <v>45.454545454545453</v>
      </c>
      <c r="L148" s="207">
        <f t="shared" si="73"/>
        <v>45.454545454545453</v>
      </c>
      <c r="M148" s="207">
        <f t="shared" si="73"/>
        <v>45.454545454545453</v>
      </c>
      <c r="N148" s="207">
        <f t="shared" si="73"/>
        <v>45.454545454545453</v>
      </c>
      <c r="O148" s="207">
        <f t="shared" si="74"/>
        <v>45.454545454545453</v>
      </c>
      <c r="P148" s="207">
        <f t="shared" si="74"/>
        <v>45.454545454545453</v>
      </c>
      <c r="Q148" s="207">
        <f t="shared" si="74"/>
        <v>45.454545454545453</v>
      </c>
      <c r="R148" s="207">
        <f t="shared" si="74"/>
        <v>45.454545454545453</v>
      </c>
      <c r="S148" s="207">
        <f t="shared" si="74"/>
        <v>45.454545454545453</v>
      </c>
      <c r="T148" s="207">
        <f t="shared" si="74"/>
        <v>45.454545454545453</v>
      </c>
      <c r="U148" s="207">
        <f t="shared" si="74"/>
        <v>45.454545454545453</v>
      </c>
      <c r="V148" s="207">
        <f t="shared" si="74"/>
        <v>45.454545454545453</v>
      </c>
      <c r="W148" s="207">
        <f t="shared" si="74"/>
        <v>45.454545454545453</v>
      </c>
      <c r="X148" s="207">
        <f t="shared" si="74"/>
        <v>45.454545454545453</v>
      </c>
      <c r="Y148" s="207">
        <f t="shared" si="75"/>
        <v>45.454545454545453</v>
      </c>
      <c r="Z148" s="207">
        <f t="shared" si="75"/>
        <v>45.454545454545453</v>
      </c>
      <c r="AA148" s="207">
        <f t="shared" si="75"/>
        <v>45.454545454545453</v>
      </c>
      <c r="AB148" s="207">
        <f t="shared" si="75"/>
        <v>45.454545454545453</v>
      </c>
      <c r="AC148" s="207">
        <f t="shared" si="75"/>
        <v>45.454545454545453</v>
      </c>
      <c r="AD148" s="207">
        <f t="shared" si="75"/>
        <v>45.454545454545453</v>
      </c>
      <c r="AE148" s="207">
        <f t="shared" si="75"/>
        <v>45.454545454545453</v>
      </c>
      <c r="AF148" s="207">
        <f t="shared" si="75"/>
        <v>45.454545454545453</v>
      </c>
      <c r="AG148" s="207">
        <f t="shared" si="75"/>
        <v>45.454545454545453</v>
      </c>
      <c r="AH148" s="207">
        <f t="shared" si="75"/>
        <v>45.454545454545453</v>
      </c>
      <c r="AI148" s="207">
        <f t="shared" si="76"/>
        <v>45.454545454545453</v>
      </c>
      <c r="AJ148" s="207">
        <f t="shared" si="76"/>
        <v>45.454545454545453</v>
      </c>
      <c r="AK148" s="207">
        <f t="shared" si="76"/>
        <v>45.454545454545453</v>
      </c>
      <c r="AL148" s="207">
        <f t="shared" si="76"/>
        <v>45.454545454545453</v>
      </c>
      <c r="AM148" s="207">
        <f t="shared" si="76"/>
        <v>45.454545454545453</v>
      </c>
      <c r="AN148" s="207">
        <f t="shared" si="76"/>
        <v>0</v>
      </c>
      <c r="AO148" s="207">
        <f t="shared" si="76"/>
        <v>0</v>
      </c>
      <c r="AP148" s="207">
        <f t="shared" si="76"/>
        <v>0</v>
      </c>
      <c r="AQ148" s="207">
        <f t="shared" si="76"/>
        <v>0</v>
      </c>
      <c r="AR148" s="207">
        <f t="shared" si="76"/>
        <v>0</v>
      </c>
      <c r="AS148" s="339">
        <f t="shared" si="77"/>
        <v>1500.0000000000007</v>
      </c>
    </row>
    <row r="149" spans="2:45" outlineLevel="1">
      <c r="B149" s="123">
        <f t="shared" si="78"/>
        <v>4</v>
      </c>
      <c r="D149" s="338">
        <v>1500</v>
      </c>
      <c r="E149" s="207">
        <f t="shared" si="73"/>
        <v>0</v>
      </c>
      <c r="F149" s="207">
        <f t="shared" si="73"/>
        <v>0</v>
      </c>
      <c r="G149" s="207">
        <f t="shared" si="73"/>
        <v>0</v>
      </c>
      <c r="H149" s="207">
        <f t="shared" si="73"/>
        <v>46.875</v>
      </c>
      <c r="I149" s="207">
        <f t="shared" si="73"/>
        <v>46.875</v>
      </c>
      <c r="J149" s="207">
        <f t="shared" si="73"/>
        <v>46.875</v>
      </c>
      <c r="K149" s="207">
        <f t="shared" si="73"/>
        <v>46.875</v>
      </c>
      <c r="L149" s="207">
        <f t="shared" si="73"/>
        <v>46.875</v>
      </c>
      <c r="M149" s="207">
        <f t="shared" si="73"/>
        <v>46.875</v>
      </c>
      <c r="N149" s="207">
        <f t="shared" si="73"/>
        <v>46.875</v>
      </c>
      <c r="O149" s="207">
        <f t="shared" si="74"/>
        <v>46.875</v>
      </c>
      <c r="P149" s="207">
        <f t="shared" si="74"/>
        <v>46.875</v>
      </c>
      <c r="Q149" s="207">
        <f t="shared" si="74"/>
        <v>46.875</v>
      </c>
      <c r="R149" s="207">
        <f t="shared" si="74"/>
        <v>46.875</v>
      </c>
      <c r="S149" s="207">
        <f t="shared" si="74"/>
        <v>46.875</v>
      </c>
      <c r="T149" s="207">
        <f t="shared" si="74"/>
        <v>46.875</v>
      </c>
      <c r="U149" s="207">
        <f t="shared" si="74"/>
        <v>46.875</v>
      </c>
      <c r="V149" s="207">
        <f t="shared" si="74"/>
        <v>46.875</v>
      </c>
      <c r="W149" s="207">
        <f t="shared" si="74"/>
        <v>46.875</v>
      </c>
      <c r="X149" s="207">
        <f t="shared" si="74"/>
        <v>46.875</v>
      </c>
      <c r="Y149" s="207">
        <f t="shared" si="75"/>
        <v>46.875</v>
      </c>
      <c r="Z149" s="207">
        <f t="shared" si="75"/>
        <v>46.875</v>
      </c>
      <c r="AA149" s="207">
        <f t="shared" si="75"/>
        <v>46.875</v>
      </c>
      <c r="AB149" s="207">
        <f t="shared" si="75"/>
        <v>46.875</v>
      </c>
      <c r="AC149" s="207">
        <f t="shared" si="75"/>
        <v>46.875</v>
      </c>
      <c r="AD149" s="207">
        <f t="shared" si="75"/>
        <v>46.875</v>
      </c>
      <c r="AE149" s="207">
        <f t="shared" si="75"/>
        <v>46.875</v>
      </c>
      <c r="AF149" s="207">
        <f t="shared" si="75"/>
        <v>46.875</v>
      </c>
      <c r="AG149" s="207">
        <f t="shared" si="75"/>
        <v>46.875</v>
      </c>
      <c r="AH149" s="207">
        <f t="shared" si="75"/>
        <v>46.875</v>
      </c>
      <c r="AI149" s="207">
        <f t="shared" si="76"/>
        <v>46.875</v>
      </c>
      <c r="AJ149" s="207">
        <f t="shared" si="76"/>
        <v>46.875</v>
      </c>
      <c r="AK149" s="207">
        <f t="shared" si="76"/>
        <v>46.875</v>
      </c>
      <c r="AL149" s="207">
        <f t="shared" si="76"/>
        <v>46.875</v>
      </c>
      <c r="AM149" s="207">
        <f t="shared" si="76"/>
        <v>46.875</v>
      </c>
      <c r="AN149" s="207">
        <f t="shared" si="76"/>
        <v>0</v>
      </c>
      <c r="AO149" s="207">
        <f t="shared" si="76"/>
        <v>0</v>
      </c>
      <c r="AP149" s="207">
        <f t="shared" si="76"/>
        <v>0</v>
      </c>
      <c r="AQ149" s="207">
        <f t="shared" si="76"/>
        <v>0</v>
      </c>
      <c r="AR149" s="207">
        <f t="shared" si="76"/>
        <v>0</v>
      </c>
      <c r="AS149" s="339">
        <f t="shared" si="77"/>
        <v>1500</v>
      </c>
    </row>
    <row r="150" spans="2:45" outlineLevel="1">
      <c r="B150" s="123">
        <f t="shared" si="78"/>
        <v>5</v>
      </c>
      <c r="D150" s="338">
        <v>1500</v>
      </c>
      <c r="E150" s="207">
        <f t="shared" si="73"/>
        <v>0</v>
      </c>
      <c r="F150" s="207">
        <f t="shared" si="73"/>
        <v>0</v>
      </c>
      <c r="G150" s="207">
        <f t="shared" si="73"/>
        <v>0</v>
      </c>
      <c r="H150" s="207">
        <f t="shared" si="73"/>
        <v>0</v>
      </c>
      <c r="I150" s="207">
        <f t="shared" si="73"/>
        <v>48.387096774193552</v>
      </c>
      <c r="J150" s="207">
        <f t="shared" si="73"/>
        <v>48.387096774193552</v>
      </c>
      <c r="K150" s="207">
        <f t="shared" si="73"/>
        <v>48.387096774193552</v>
      </c>
      <c r="L150" s="207">
        <f t="shared" si="73"/>
        <v>48.387096774193552</v>
      </c>
      <c r="M150" s="207">
        <f t="shared" si="73"/>
        <v>48.387096774193552</v>
      </c>
      <c r="N150" s="207">
        <f t="shared" si="73"/>
        <v>48.387096774193552</v>
      </c>
      <c r="O150" s="207">
        <f t="shared" si="74"/>
        <v>48.387096774193552</v>
      </c>
      <c r="P150" s="207">
        <f t="shared" si="74"/>
        <v>48.387096774193552</v>
      </c>
      <c r="Q150" s="207">
        <f t="shared" si="74"/>
        <v>48.387096774193552</v>
      </c>
      <c r="R150" s="207">
        <f t="shared" si="74"/>
        <v>48.387096774193552</v>
      </c>
      <c r="S150" s="207">
        <f t="shared" si="74"/>
        <v>48.387096774193552</v>
      </c>
      <c r="T150" s="207">
        <f t="shared" si="74"/>
        <v>48.387096774193552</v>
      </c>
      <c r="U150" s="207">
        <f t="shared" si="74"/>
        <v>48.387096774193552</v>
      </c>
      <c r="V150" s="207">
        <f t="shared" si="74"/>
        <v>48.387096774193552</v>
      </c>
      <c r="W150" s="207">
        <f t="shared" si="74"/>
        <v>48.387096774193552</v>
      </c>
      <c r="X150" s="207">
        <f t="shared" si="74"/>
        <v>48.387096774193552</v>
      </c>
      <c r="Y150" s="207">
        <f t="shared" si="75"/>
        <v>48.387096774193552</v>
      </c>
      <c r="Z150" s="207">
        <f t="shared" si="75"/>
        <v>48.387096774193552</v>
      </c>
      <c r="AA150" s="207">
        <f t="shared" si="75"/>
        <v>48.387096774193552</v>
      </c>
      <c r="AB150" s="207">
        <f t="shared" si="75"/>
        <v>48.387096774193552</v>
      </c>
      <c r="AC150" s="207">
        <f t="shared" si="75"/>
        <v>48.387096774193552</v>
      </c>
      <c r="AD150" s="207">
        <f t="shared" si="75"/>
        <v>48.387096774193552</v>
      </c>
      <c r="AE150" s="207">
        <f t="shared" si="75"/>
        <v>48.387096774193552</v>
      </c>
      <c r="AF150" s="207">
        <f t="shared" si="75"/>
        <v>48.387096774193552</v>
      </c>
      <c r="AG150" s="207">
        <f t="shared" si="75"/>
        <v>48.387096774193552</v>
      </c>
      <c r="AH150" s="207">
        <f t="shared" si="75"/>
        <v>48.387096774193552</v>
      </c>
      <c r="AI150" s="207">
        <f t="shared" si="76"/>
        <v>48.387096774193552</v>
      </c>
      <c r="AJ150" s="207">
        <f t="shared" si="76"/>
        <v>48.387096774193552</v>
      </c>
      <c r="AK150" s="207">
        <f t="shared" si="76"/>
        <v>48.387096774193552</v>
      </c>
      <c r="AL150" s="207">
        <f t="shared" si="76"/>
        <v>48.387096774193552</v>
      </c>
      <c r="AM150" s="207">
        <f t="shared" si="76"/>
        <v>48.387096774193552</v>
      </c>
      <c r="AN150" s="207">
        <f t="shared" si="76"/>
        <v>0</v>
      </c>
      <c r="AO150" s="207">
        <f t="shared" si="76"/>
        <v>0</v>
      </c>
      <c r="AP150" s="207">
        <f t="shared" si="76"/>
        <v>0</v>
      </c>
      <c r="AQ150" s="207">
        <f t="shared" si="76"/>
        <v>0</v>
      </c>
      <c r="AR150" s="207">
        <f t="shared" si="76"/>
        <v>0</v>
      </c>
      <c r="AS150" s="339">
        <f t="shared" si="77"/>
        <v>1500.0000000000009</v>
      </c>
    </row>
    <row r="151" spans="2:45" outlineLevel="1">
      <c r="B151" s="123">
        <f t="shared" si="78"/>
        <v>6</v>
      </c>
      <c r="D151" s="338">
        <v>1500</v>
      </c>
      <c r="E151" s="207">
        <f t="shared" si="73"/>
        <v>0</v>
      </c>
      <c r="F151" s="207">
        <f t="shared" si="73"/>
        <v>0</v>
      </c>
      <c r="G151" s="207">
        <f t="shared" si="73"/>
        <v>0</v>
      </c>
      <c r="H151" s="207">
        <f t="shared" si="73"/>
        <v>0</v>
      </c>
      <c r="I151" s="207">
        <f t="shared" si="73"/>
        <v>0</v>
      </c>
      <c r="J151" s="207">
        <f t="shared" si="73"/>
        <v>50</v>
      </c>
      <c r="K151" s="207">
        <f t="shared" si="73"/>
        <v>50</v>
      </c>
      <c r="L151" s="207">
        <f t="shared" si="73"/>
        <v>50</v>
      </c>
      <c r="M151" s="207">
        <f t="shared" si="73"/>
        <v>50</v>
      </c>
      <c r="N151" s="207">
        <f t="shared" si="73"/>
        <v>50</v>
      </c>
      <c r="O151" s="207">
        <f t="shared" si="74"/>
        <v>50</v>
      </c>
      <c r="P151" s="207">
        <f t="shared" si="74"/>
        <v>50</v>
      </c>
      <c r="Q151" s="207">
        <f t="shared" si="74"/>
        <v>50</v>
      </c>
      <c r="R151" s="207">
        <f t="shared" si="74"/>
        <v>50</v>
      </c>
      <c r="S151" s="207">
        <f t="shared" si="74"/>
        <v>50</v>
      </c>
      <c r="T151" s="207">
        <f t="shared" si="74"/>
        <v>50</v>
      </c>
      <c r="U151" s="207">
        <f t="shared" si="74"/>
        <v>50</v>
      </c>
      <c r="V151" s="207">
        <f t="shared" si="74"/>
        <v>50</v>
      </c>
      <c r="W151" s="207">
        <f t="shared" si="74"/>
        <v>50</v>
      </c>
      <c r="X151" s="207">
        <f t="shared" si="74"/>
        <v>50</v>
      </c>
      <c r="Y151" s="207">
        <f t="shared" si="75"/>
        <v>50</v>
      </c>
      <c r="Z151" s="207">
        <f t="shared" si="75"/>
        <v>50</v>
      </c>
      <c r="AA151" s="207">
        <f t="shared" si="75"/>
        <v>50</v>
      </c>
      <c r="AB151" s="207">
        <f t="shared" si="75"/>
        <v>50</v>
      </c>
      <c r="AC151" s="207">
        <f t="shared" si="75"/>
        <v>50</v>
      </c>
      <c r="AD151" s="207">
        <f t="shared" si="75"/>
        <v>50</v>
      </c>
      <c r="AE151" s="207">
        <f t="shared" si="75"/>
        <v>50</v>
      </c>
      <c r="AF151" s="207">
        <f t="shared" si="75"/>
        <v>50</v>
      </c>
      <c r="AG151" s="207">
        <f t="shared" si="75"/>
        <v>50</v>
      </c>
      <c r="AH151" s="207">
        <f t="shared" si="75"/>
        <v>50</v>
      </c>
      <c r="AI151" s="207">
        <f t="shared" si="76"/>
        <v>50</v>
      </c>
      <c r="AJ151" s="207">
        <f t="shared" si="76"/>
        <v>50</v>
      </c>
      <c r="AK151" s="207">
        <f t="shared" si="76"/>
        <v>50</v>
      </c>
      <c r="AL151" s="207">
        <f t="shared" si="76"/>
        <v>50</v>
      </c>
      <c r="AM151" s="207">
        <f t="shared" si="76"/>
        <v>50</v>
      </c>
      <c r="AN151" s="207">
        <f t="shared" si="76"/>
        <v>0</v>
      </c>
      <c r="AO151" s="207">
        <f t="shared" si="76"/>
        <v>0</v>
      </c>
      <c r="AP151" s="207">
        <f t="shared" si="76"/>
        <v>0</v>
      </c>
      <c r="AQ151" s="207">
        <f t="shared" si="76"/>
        <v>0</v>
      </c>
      <c r="AR151" s="207">
        <f t="shared" si="76"/>
        <v>0</v>
      </c>
      <c r="AS151" s="339">
        <f t="shared" si="77"/>
        <v>1500</v>
      </c>
    </row>
    <row r="152" spans="2:45" outlineLevel="1">
      <c r="B152" s="123">
        <f t="shared" si="78"/>
        <v>7</v>
      </c>
      <c r="D152" s="338">
        <v>1500</v>
      </c>
      <c r="E152" s="207">
        <f t="shared" si="73"/>
        <v>0</v>
      </c>
      <c r="F152" s="207">
        <f t="shared" si="73"/>
        <v>0</v>
      </c>
      <c r="G152" s="207">
        <f t="shared" si="73"/>
        <v>0</v>
      </c>
      <c r="H152" s="207">
        <f t="shared" si="73"/>
        <v>0</v>
      </c>
      <c r="I152" s="207">
        <f t="shared" si="73"/>
        <v>0</v>
      </c>
      <c r="J152" s="207">
        <f t="shared" si="73"/>
        <v>0</v>
      </c>
      <c r="K152" s="207">
        <f t="shared" si="73"/>
        <v>51.724137931034484</v>
      </c>
      <c r="L152" s="207">
        <f t="shared" si="73"/>
        <v>51.724137931034484</v>
      </c>
      <c r="M152" s="207">
        <f t="shared" si="73"/>
        <v>51.724137931034484</v>
      </c>
      <c r="N152" s="207">
        <f t="shared" si="73"/>
        <v>51.724137931034484</v>
      </c>
      <c r="O152" s="207">
        <f t="shared" si="74"/>
        <v>51.724137931034484</v>
      </c>
      <c r="P152" s="207">
        <f t="shared" si="74"/>
        <v>51.724137931034484</v>
      </c>
      <c r="Q152" s="207">
        <f t="shared" si="74"/>
        <v>51.724137931034484</v>
      </c>
      <c r="R152" s="207">
        <f t="shared" si="74"/>
        <v>51.724137931034484</v>
      </c>
      <c r="S152" s="207">
        <f t="shared" si="74"/>
        <v>51.724137931034484</v>
      </c>
      <c r="T152" s="207">
        <f t="shared" si="74"/>
        <v>51.724137931034484</v>
      </c>
      <c r="U152" s="207">
        <f t="shared" si="74"/>
        <v>51.724137931034484</v>
      </c>
      <c r="V152" s="207">
        <f t="shared" si="74"/>
        <v>51.724137931034484</v>
      </c>
      <c r="W152" s="207">
        <f t="shared" si="74"/>
        <v>51.724137931034484</v>
      </c>
      <c r="X152" s="207">
        <f t="shared" si="74"/>
        <v>51.724137931034484</v>
      </c>
      <c r="Y152" s="207">
        <f t="shared" si="75"/>
        <v>51.724137931034484</v>
      </c>
      <c r="Z152" s="207">
        <f t="shared" si="75"/>
        <v>51.724137931034484</v>
      </c>
      <c r="AA152" s="207">
        <f t="shared" si="75"/>
        <v>51.724137931034484</v>
      </c>
      <c r="AB152" s="207">
        <f t="shared" si="75"/>
        <v>51.724137931034484</v>
      </c>
      <c r="AC152" s="207">
        <f t="shared" si="75"/>
        <v>51.724137931034484</v>
      </c>
      <c r="AD152" s="207">
        <f t="shared" si="75"/>
        <v>51.724137931034484</v>
      </c>
      <c r="AE152" s="207">
        <f t="shared" si="75"/>
        <v>51.724137931034484</v>
      </c>
      <c r="AF152" s="207">
        <f t="shared" si="75"/>
        <v>51.724137931034484</v>
      </c>
      <c r="AG152" s="207">
        <f t="shared" si="75"/>
        <v>51.724137931034484</v>
      </c>
      <c r="AH152" s="207">
        <f t="shared" si="75"/>
        <v>51.724137931034484</v>
      </c>
      <c r="AI152" s="207">
        <f t="shared" si="76"/>
        <v>51.724137931034484</v>
      </c>
      <c r="AJ152" s="207">
        <f t="shared" si="76"/>
        <v>51.724137931034484</v>
      </c>
      <c r="AK152" s="207">
        <f t="shared" si="76"/>
        <v>51.724137931034484</v>
      </c>
      <c r="AL152" s="207">
        <f t="shared" si="76"/>
        <v>51.724137931034484</v>
      </c>
      <c r="AM152" s="207">
        <f t="shared" si="76"/>
        <v>51.724137931034484</v>
      </c>
      <c r="AN152" s="207">
        <f t="shared" si="76"/>
        <v>0</v>
      </c>
      <c r="AO152" s="207">
        <f t="shared" si="76"/>
        <v>0</v>
      </c>
      <c r="AP152" s="207">
        <f t="shared" si="76"/>
        <v>0</v>
      </c>
      <c r="AQ152" s="207">
        <f t="shared" si="76"/>
        <v>0</v>
      </c>
      <c r="AR152" s="207">
        <f t="shared" si="76"/>
        <v>0</v>
      </c>
      <c r="AS152" s="339">
        <f t="shared" si="77"/>
        <v>1500</v>
      </c>
    </row>
    <row r="153" spans="2:45" outlineLevel="1">
      <c r="B153" s="123">
        <f t="shared" si="78"/>
        <v>8</v>
      </c>
      <c r="D153" s="338">
        <v>0</v>
      </c>
      <c r="E153" s="207">
        <f t="shared" si="73"/>
        <v>0</v>
      </c>
      <c r="F153" s="207">
        <f t="shared" si="73"/>
        <v>0</v>
      </c>
      <c r="G153" s="207">
        <f t="shared" si="73"/>
        <v>0</v>
      </c>
      <c r="H153" s="207">
        <f t="shared" si="73"/>
        <v>0</v>
      </c>
      <c r="I153" s="207">
        <f t="shared" si="73"/>
        <v>0</v>
      </c>
      <c r="J153" s="207">
        <f t="shared" si="73"/>
        <v>0</v>
      </c>
      <c r="K153" s="207">
        <f t="shared" si="73"/>
        <v>0</v>
      </c>
      <c r="L153" s="207">
        <f t="shared" si="73"/>
        <v>0</v>
      </c>
      <c r="M153" s="207">
        <f t="shared" si="73"/>
        <v>0</v>
      </c>
      <c r="N153" s="207">
        <f t="shared" si="73"/>
        <v>0</v>
      </c>
      <c r="O153" s="207">
        <f t="shared" si="74"/>
        <v>0</v>
      </c>
      <c r="P153" s="207">
        <f t="shared" si="74"/>
        <v>0</v>
      </c>
      <c r="Q153" s="207">
        <f t="shared" si="74"/>
        <v>0</v>
      </c>
      <c r="R153" s="207">
        <f t="shared" si="74"/>
        <v>0</v>
      </c>
      <c r="S153" s="207">
        <f t="shared" si="74"/>
        <v>0</v>
      </c>
      <c r="T153" s="207">
        <f t="shared" si="74"/>
        <v>0</v>
      </c>
      <c r="U153" s="207">
        <f t="shared" si="74"/>
        <v>0</v>
      </c>
      <c r="V153" s="207">
        <f t="shared" si="74"/>
        <v>0</v>
      </c>
      <c r="W153" s="207">
        <f t="shared" si="74"/>
        <v>0</v>
      </c>
      <c r="X153" s="207">
        <f t="shared" si="74"/>
        <v>0</v>
      </c>
      <c r="Y153" s="207">
        <f t="shared" si="75"/>
        <v>0</v>
      </c>
      <c r="Z153" s="207">
        <f t="shared" si="75"/>
        <v>0</v>
      </c>
      <c r="AA153" s="207">
        <f t="shared" si="75"/>
        <v>0</v>
      </c>
      <c r="AB153" s="207">
        <f t="shared" si="75"/>
        <v>0</v>
      </c>
      <c r="AC153" s="207">
        <f t="shared" si="75"/>
        <v>0</v>
      </c>
      <c r="AD153" s="207">
        <f t="shared" si="75"/>
        <v>0</v>
      </c>
      <c r="AE153" s="207">
        <f t="shared" si="75"/>
        <v>0</v>
      </c>
      <c r="AF153" s="207">
        <f t="shared" si="75"/>
        <v>0</v>
      </c>
      <c r="AG153" s="207">
        <f t="shared" si="75"/>
        <v>0</v>
      </c>
      <c r="AH153" s="207">
        <f t="shared" si="75"/>
        <v>0</v>
      </c>
      <c r="AI153" s="207">
        <f t="shared" si="76"/>
        <v>0</v>
      </c>
      <c r="AJ153" s="207">
        <f t="shared" si="76"/>
        <v>0</v>
      </c>
      <c r="AK153" s="207">
        <f t="shared" si="76"/>
        <v>0</v>
      </c>
      <c r="AL153" s="207">
        <f t="shared" si="76"/>
        <v>0</v>
      </c>
      <c r="AM153" s="207">
        <f t="shared" si="76"/>
        <v>0</v>
      </c>
      <c r="AN153" s="207">
        <f t="shared" si="76"/>
        <v>0</v>
      </c>
      <c r="AO153" s="207">
        <f t="shared" si="76"/>
        <v>0</v>
      </c>
      <c r="AP153" s="207">
        <f t="shared" si="76"/>
        <v>0</v>
      </c>
      <c r="AQ153" s="207">
        <f t="shared" si="76"/>
        <v>0</v>
      </c>
      <c r="AR153" s="207">
        <f t="shared" si="76"/>
        <v>0</v>
      </c>
      <c r="AS153" s="339">
        <f t="shared" si="77"/>
        <v>0</v>
      </c>
    </row>
    <row r="154" spans="2:45" outlineLevel="1">
      <c r="B154" s="123">
        <f t="shared" si="78"/>
        <v>9</v>
      </c>
      <c r="D154" s="338">
        <v>0</v>
      </c>
      <c r="E154" s="207">
        <f t="shared" si="73"/>
        <v>0</v>
      </c>
      <c r="F154" s="207">
        <f t="shared" si="73"/>
        <v>0</v>
      </c>
      <c r="G154" s="207">
        <f t="shared" si="73"/>
        <v>0</v>
      </c>
      <c r="H154" s="207">
        <f t="shared" si="73"/>
        <v>0</v>
      </c>
      <c r="I154" s="207">
        <f t="shared" si="73"/>
        <v>0</v>
      </c>
      <c r="J154" s="207">
        <f t="shared" si="73"/>
        <v>0</v>
      </c>
      <c r="K154" s="207">
        <f t="shared" si="73"/>
        <v>0</v>
      </c>
      <c r="L154" s="207">
        <f t="shared" si="73"/>
        <v>0</v>
      </c>
      <c r="M154" s="207">
        <f t="shared" si="73"/>
        <v>0</v>
      </c>
      <c r="N154" s="207">
        <f t="shared" si="73"/>
        <v>0</v>
      </c>
      <c r="O154" s="207">
        <f t="shared" si="74"/>
        <v>0</v>
      </c>
      <c r="P154" s="207">
        <f t="shared" si="74"/>
        <v>0</v>
      </c>
      <c r="Q154" s="207">
        <f t="shared" si="74"/>
        <v>0</v>
      </c>
      <c r="R154" s="207">
        <f t="shared" si="74"/>
        <v>0</v>
      </c>
      <c r="S154" s="207">
        <f t="shared" si="74"/>
        <v>0</v>
      </c>
      <c r="T154" s="207">
        <f t="shared" si="74"/>
        <v>0</v>
      </c>
      <c r="U154" s="207">
        <f t="shared" si="74"/>
        <v>0</v>
      </c>
      <c r="V154" s="207">
        <f t="shared" si="74"/>
        <v>0</v>
      </c>
      <c r="W154" s="207">
        <f t="shared" si="74"/>
        <v>0</v>
      </c>
      <c r="X154" s="207">
        <f t="shared" si="74"/>
        <v>0</v>
      </c>
      <c r="Y154" s="207">
        <f t="shared" si="75"/>
        <v>0</v>
      </c>
      <c r="Z154" s="207">
        <f t="shared" si="75"/>
        <v>0</v>
      </c>
      <c r="AA154" s="207">
        <f t="shared" si="75"/>
        <v>0</v>
      </c>
      <c r="AB154" s="207">
        <f t="shared" si="75"/>
        <v>0</v>
      </c>
      <c r="AC154" s="207">
        <f t="shared" si="75"/>
        <v>0</v>
      </c>
      <c r="AD154" s="207">
        <f t="shared" si="75"/>
        <v>0</v>
      </c>
      <c r="AE154" s="207">
        <f t="shared" si="75"/>
        <v>0</v>
      </c>
      <c r="AF154" s="207">
        <f t="shared" si="75"/>
        <v>0</v>
      </c>
      <c r="AG154" s="207">
        <f t="shared" si="75"/>
        <v>0</v>
      </c>
      <c r="AH154" s="207">
        <f t="shared" si="75"/>
        <v>0</v>
      </c>
      <c r="AI154" s="207">
        <f t="shared" si="76"/>
        <v>0</v>
      </c>
      <c r="AJ154" s="207">
        <f t="shared" si="76"/>
        <v>0</v>
      </c>
      <c r="AK154" s="207">
        <f t="shared" si="76"/>
        <v>0</v>
      </c>
      <c r="AL154" s="207">
        <f t="shared" si="76"/>
        <v>0</v>
      </c>
      <c r="AM154" s="207">
        <f t="shared" si="76"/>
        <v>0</v>
      </c>
      <c r="AN154" s="207">
        <f t="shared" si="76"/>
        <v>0</v>
      </c>
      <c r="AO154" s="207">
        <f t="shared" si="76"/>
        <v>0</v>
      </c>
      <c r="AP154" s="207">
        <f t="shared" si="76"/>
        <v>0</v>
      </c>
      <c r="AQ154" s="207">
        <f t="shared" si="76"/>
        <v>0</v>
      </c>
      <c r="AR154" s="207">
        <f t="shared" si="76"/>
        <v>0</v>
      </c>
      <c r="AS154" s="339">
        <f t="shared" si="77"/>
        <v>0</v>
      </c>
    </row>
    <row r="155" spans="2:45" outlineLevel="1">
      <c r="B155" s="123">
        <f t="shared" si="78"/>
        <v>10</v>
      </c>
      <c r="D155" s="338">
        <v>0</v>
      </c>
      <c r="E155" s="207">
        <f t="shared" si="73"/>
        <v>0</v>
      </c>
      <c r="F155" s="207">
        <f t="shared" si="73"/>
        <v>0</v>
      </c>
      <c r="G155" s="207">
        <f t="shared" si="73"/>
        <v>0</v>
      </c>
      <c r="H155" s="207">
        <f t="shared" si="73"/>
        <v>0</v>
      </c>
      <c r="I155" s="207">
        <f t="shared" si="73"/>
        <v>0</v>
      </c>
      <c r="J155" s="207">
        <f t="shared" si="73"/>
        <v>0</v>
      </c>
      <c r="K155" s="207">
        <f t="shared" si="73"/>
        <v>0</v>
      </c>
      <c r="L155" s="207">
        <f t="shared" si="73"/>
        <v>0</v>
      </c>
      <c r="M155" s="207">
        <f t="shared" si="73"/>
        <v>0</v>
      </c>
      <c r="N155" s="207">
        <f t="shared" si="73"/>
        <v>0</v>
      </c>
      <c r="O155" s="207">
        <f t="shared" si="74"/>
        <v>0</v>
      </c>
      <c r="P155" s="207">
        <f t="shared" si="74"/>
        <v>0</v>
      </c>
      <c r="Q155" s="207">
        <f t="shared" si="74"/>
        <v>0</v>
      </c>
      <c r="R155" s="207">
        <f t="shared" si="74"/>
        <v>0</v>
      </c>
      <c r="S155" s="207">
        <f t="shared" si="74"/>
        <v>0</v>
      </c>
      <c r="T155" s="207">
        <f t="shared" si="74"/>
        <v>0</v>
      </c>
      <c r="U155" s="207">
        <f t="shared" si="74"/>
        <v>0</v>
      </c>
      <c r="V155" s="207">
        <f t="shared" si="74"/>
        <v>0</v>
      </c>
      <c r="W155" s="207">
        <f t="shared" si="74"/>
        <v>0</v>
      </c>
      <c r="X155" s="207">
        <f t="shared" si="74"/>
        <v>0</v>
      </c>
      <c r="Y155" s="207">
        <f t="shared" si="75"/>
        <v>0</v>
      </c>
      <c r="Z155" s="207">
        <f t="shared" si="75"/>
        <v>0</v>
      </c>
      <c r="AA155" s="207">
        <f t="shared" si="75"/>
        <v>0</v>
      </c>
      <c r="AB155" s="207">
        <f t="shared" si="75"/>
        <v>0</v>
      </c>
      <c r="AC155" s="207">
        <f t="shared" si="75"/>
        <v>0</v>
      </c>
      <c r="AD155" s="207">
        <f t="shared" si="75"/>
        <v>0</v>
      </c>
      <c r="AE155" s="207">
        <f t="shared" si="75"/>
        <v>0</v>
      </c>
      <c r="AF155" s="207">
        <f t="shared" si="75"/>
        <v>0</v>
      </c>
      <c r="AG155" s="207">
        <f t="shared" si="75"/>
        <v>0</v>
      </c>
      <c r="AH155" s="207">
        <f t="shared" si="75"/>
        <v>0</v>
      </c>
      <c r="AI155" s="207">
        <f t="shared" si="76"/>
        <v>0</v>
      </c>
      <c r="AJ155" s="207">
        <f t="shared" si="76"/>
        <v>0</v>
      </c>
      <c r="AK155" s="207">
        <f t="shared" si="76"/>
        <v>0</v>
      </c>
      <c r="AL155" s="207">
        <f t="shared" si="76"/>
        <v>0</v>
      </c>
      <c r="AM155" s="207">
        <f t="shared" si="76"/>
        <v>0</v>
      </c>
      <c r="AN155" s="207">
        <f t="shared" si="76"/>
        <v>0</v>
      </c>
      <c r="AO155" s="207">
        <f t="shared" si="76"/>
        <v>0</v>
      </c>
      <c r="AP155" s="207">
        <f t="shared" si="76"/>
        <v>0</v>
      </c>
      <c r="AQ155" s="207">
        <f t="shared" si="76"/>
        <v>0</v>
      </c>
      <c r="AR155" s="207">
        <f t="shared" si="76"/>
        <v>0</v>
      </c>
      <c r="AS155" s="339">
        <f t="shared" si="77"/>
        <v>0</v>
      </c>
    </row>
    <row r="156" spans="2:45" outlineLevel="1">
      <c r="B156" s="123">
        <f t="shared" si="78"/>
        <v>11</v>
      </c>
      <c r="D156" s="338">
        <v>0</v>
      </c>
      <c r="E156" s="207">
        <f t="shared" ref="E156:N165" si="79">IF(E$2&gt;$C$144,0,IF(AND(E$2=$B156,$B156=$C$144),$D156,IF(AND(E$2&gt;=$B156,E$2&lt;$D$144+$B156),SLN($D156,0,IF($C$144-$B156&gt;=$D$144,$D$144,$C$144-$B156+1)),0)))</f>
        <v>0</v>
      </c>
      <c r="F156" s="207">
        <f t="shared" si="79"/>
        <v>0</v>
      </c>
      <c r="G156" s="207">
        <f t="shared" si="79"/>
        <v>0</v>
      </c>
      <c r="H156" s="207">
        <f t="shared" si="79"/>
        <v>0</v>
      </c>
      <c r="I156" s="207">
        <f t="shared" si="79"/>
        <v>0</v>
      </c>
      <c r="J156" s="207">
        <f t="shared" si="79"/>
        <v>0</v>
      </c>
      <c r="K156" s="207">
        <f t="shared" si="79"/>
        <v>0</v>
      </c>
      <c r="L156" s="207">
        <f t="shared" si="79"/>
        <v>0</v>
      </c>
      <c r="M156" s="207">
        <f t="shared" si="79"/>
        <v>0</v>
      </c>
      <c r="N156" s="207">
        <f t="shared" si="79"/>
        <v>0</v>
      </c>
      <c r="O156" s="207">
        <f t="shared" ref="O156:X165" si="80">IF(O$2&gt;$C$144,0,IF(AND(O$2=$B156,$B156=$C$144),$D156,IF(AND(O$2&gt;=$B156,O$2&lt;$D$144+$B156),SLN($D156,0,IF($C$144-$B156&gt;=$D$144,$D$144,$C$144-$B156+1)),0)))</f>
        <v>0</v>
      </c>
      <c r="P156" s="207">
        <f t="shared" si="80"/>
        <v>0</v>
      </c>
      <c r="Q156" s="207">
        <f t="shared" si="80"/>
        <v>0</v>
      </c>
      <c r="R156" s="207">
        <f t="shared" si="80"/>
        <v>0</v>
      </c>
      <c r="S156" s="207">
        <f t="shared" si="80"/>
        <v>0</v>
      </c>
      <c r="T156" s="207">
        <f t="shared" si="80"/>
        <v>0</v>
      </c>
      <c r="U156" s="207">
        <f t="shared" si="80"/>
        <v>0</v>
      </c>
      <c r="V156" s="207">
        <f t="shared" si="80"/>
        <v>0</v>
      </c>
      <c r="W156" s="207">
        <f t="shared" si="80"/>
        <v>0</v>
      </c>
      <c r="X156" s="207">
        <f t="shared" si="80"/>
        <v>0</v>
      </c>
      <c r="Y156" s="207">
        <f t="shared" ref="Y156:AH165" si="81">IF(Y$2&gt;$C$144,0,IF(AND(Y$2=$B156,$B156=$C$144),$D156,IF(AND(Y$2&gt;=$B156,Y$2&lt;$D$144+$B156),SLN($D156,0,IF($C$144-$B156&gt;=$D$144,$D$144,$C$144-$B156+1)),0)))</f>
        <v>0</v>
      </c>
      <c r="Z156" s="207">
        <f t="shared" si="81"/>
        <v>0</v>
      </c>
      <c r="AA156" s="207">
        <f t="shared" si="81"/>
        <v>0</v>
      </c>
      <c r="AB156" s="207">
        <f t="shared" si="81"/>
        <v>0</v>
      </c>
      <c r="AC156" s="207">
        <f t="shared" si="81"/>
        <v>0</v>
      </c>
      <c r="AD156" s="207">
        <f t="shared" si="81"/>
        <v>0</v>
      </c>
      <c r="AE156" s="207">
        <f t="shared" si="81"/>
        <v>0</v>
      </c>
      <c r="AF156" s="207">
        <f t="shared" si="81"/>
        <v>0</v>
      </c>
      <c r="AG156" s="207">
        <f t="shared" si="81"/>
        <v>0</v>
      </c>
      <c r="AH156" s="207">
        <f t="shared" si="81"/>
        <v>0</v>
      </c>
      <c r="AI156" s="207">
        <f t="shared" ref="AI156:AR165" si="82">IF(AI$2&gt;$C$144,0,IF(AND(AI$2=$B156,$B156=$C$144),$D156,IF(AND(AI$2&gt;=$B156,AI$2&lt;$D$144+$B156),SLN($D156,0,IF($C$144-$B156&gt;=$D$144,$D$144,$C$144-$B156+1)),0)))</f>
        <v>0</v>
      </c>
      <c r="AJ156" s="207">
        <f t="shared" si="82"/>
        <v>0</v>
      </c>
      <c r="AK156" s="207">
        <f t="shared" si="82"/>
        <v>0</v>
      </c>
      <c r="AL156" s="207">
        <f t="shared" si="82"/>
        <v>0</v>
      </c>
      <c r="AM156" s="207">
        <f t="shared" si="82"/>
        <v>0</v>
      </c>
      <c r="AN156" s="207">
        <f t="shared" si="82"/>
        <v>0</v>
      </c>
      <c r="AO156" s="207">
        <f t="shared" si="82"/>
        <v>0</v>
      </c>
      <c r="AP156" s="207">
        <f t="shared" si="82"/>
        <v>0</v>
      </c>
      <c r="AQ156" s="207">
        <f t="shared" si="82"/>
        <v>0</v>
      </c>
      <c r="AR156" s="207">
        <f t="shared" si="82"/>
        <v>0</v>
      </c>
      <c r="AS156" s="339">
        <f t="shared" si="77"/>
        <v>0</v>
      </c>
    </row>
    <row r="157" spans="2:45" outlineLevel="1">
      <c r="B157" s="123">
        <f t="shared" si="78"/>
        <v>12</v>
      </c>
      <c r="D157" s="338">
        <v>0</v>
      </c>
      <c r="E157" s="207">
        <f t="shared" si="79"/>
        <v>0</v>
      </c>
      <c r="F157" s="207">
        <f t="shared" si="79"/>
        <v>0</v>
      </c>
      <c r="G157" s="207">
        <f t="shared" si="79"/>
        <v>0</v>
      </c>
      <c r="H157" s="207">
        <f t="shared" si="79"/>
        <v>0</v>
      </c>
      <c r="I157" s="207">
        <f t="shared" si="79"/>
        <v>0</v>
      </c>
      <c r="J157" s="207">
        <f t="shared" si="79"/>
        <v>0</v>
      </c>
      <c r="K157" s="207">
        <f t="shared" si="79"/>
        <v>0</v>
      </c>
      <c r="L157" s="207">
        <f t="shared" si="79"/>
        <v>0</v>
      </c>
      <c r="M157" s="207">
        <f t="shared" si="79"/>
        <v>0</v>
      </c>
      <c r="N157" s="207">
        <f t="shared" si="79"/>
        <v>0</v>
      </c>
      <c r="O157" s="207">
        <f t="shared" si="80"/>
        <v>0</v>
      </c>
      <c r="P157" s="207">
        <f t="shared" si="80"/>
        <v>0</v>
      </c>
      <c r="Q157" s="207">
        <f t="shared" si="80"/>
        <v>0</v>
      </c>
      <c r="R157" s="207">
        <f t="shared" si="80"/>
        <v>0</v>
      </c>
      <c r="S157" s="207">
        <f t="shared" si="80"/>
        <v>0</v>
      </c>
      <c r="T157" s="207">
        <f t="shared" si="80"/>
        <v>0</v>
      </c>
      <c r="U157" s="207">
        <f t="shared" si="80"/>
        <v>0</v>
      </c>
      <c r="V157" s="207">
        <f t="shared" si="80"/>
        <v>0</v>
      </c>
      <c r="W157" s="207">
        <f t="shared" si="80"/>
        <v>0</v>
      </c>
      <c r="X157" s="207">
        <f t="shared" si="80"/>
        <v>0</v>
      </c>
      <c r="Y157" s="207">
        <f t="shared" si="81"/>
        <v>0</v>
      </c>
      <c r="Z157" s="207">
        <f t="shared" si="81"/>
        <v>0</v>
      </c>
      <c r="AA157" s="207">
        <f t="shared" si="81"/>
        <v>0</v>
      </c>
      <c r="AB157" s="207">
        <f t="shared" si="81"/>
        <v>0</v>
      </c>
      <c r="AC157" s="207">
        <f t="shared" si="81"/>
        <v>0</v>
      </c>
      <c r="AD157" s="207">
        <f t="shared" si="81"/>
        <v>0</v>
      </c>
      <c r="AE157" s="207">
        <f t="shared" si="81"/>
        <v>0</v>
      </c>
      <c r="AF157" s="207">
        <f t="shared" si="81"/>
        <v>0</v>
      </c>
      <c r="AG157" s="207">
        <f t="shared" si="81"/>
        <v>0</v>
      </c>
      <c r="AH157" s="207">
        <f t="shared" si="81"/>
        <v>0</v>
      </c>
      <c r="AI157" s="207">
        <f t="shared" si="82"/>
        <v>0</v>
      </c>
      <c r="AJ157" s="207">
        <f t="shared" si="82"/>
        <v>0</v>
      </c>
      <c r="AK157" s="207">
        <f t="shared" si="82"/>
        <v>0</v>
      </c>
      <c r="AL157" s="207">
        <f t="shared" si="82"/>
        <v>0</v>
      </c>
      <c r="AM157" s="207">
        <f t="shared" si="82"/>
        <v>0</v>
      </c>
      <c r="AN157" s="207">
        <f t="shared" si="82"/>
        <v>0</v>
      </c>
      <c r="AO157" s="207">
        <f t="shared" si="82"/>
        <v>0</v>
      </c>
      <c r="AP157" s="207">
        <f t="shared" si="82"/>
        <v>0</v>
      </c>
      <c r="AQ157" s="207">
        <f t="shared" si="82"/>
        <v>0</v>
      </c>
      <c r="AR157" s="207">
        <f t="shared" si="82"/>
        <v>0</v>
      </c>
      <c r="AS157" s="339">
        <f t="shared" si="77"/>
        <v>0</v>
      </c>
    </row>
    <row r="158" spans="2:45" outlineLevel="1">
      <c r="B158" s="123">
        <f t="shared" si="78"/>
        <v>13</v>
      </c>
      <c r="D158" s="338">
        <v>0</v>
      </c>
      <c r="E158" s="207">
        <f t="shared" si="79"/>
        <v>0</v>
      </c>
      <c r="F158" s="207">
        <f t="shared" si="79"/>
        <v>0</v>
      </c>
      <c r="G158" s="207">
        <f t="shared" si="79"/>
        <v>0</v>
      </c>
      <c r="H158" s="207">
        <f t="shared" si="79"/>
        <v>0</v>
      </c>
      <c r="I158" s="207">
        <f t="shared" si="79"/>
        <v>0</v>
      </c>
      <c r="J158" s="207">
        <f t="shared" si="79"/>
        <v>0</v>
      </c>
      <c r="K158" s="207">
        <f t="shared" si="79"/>
        <v>0</v>
      </c>
      <c r="L158" s="207">
        <f t="shared" si="79"/>
        <v>0</v>
      </c>
      <c r="M158" s="207">
        <f t="shared" si="79"/>
        <v>0</v>
      </c>
      <c r="N158" s="207">
        <f t="shared" si="79"/>
        <v>0</v>
      </c>
      <c r="O158" s="207">
        <f t="shared" si="80"/>
        <v>0</v>
      </c>
      <c r="P158" s="207">
        <f t="shared" si="80"/>
        <v>0</v>
      </c>
      <c r="Q158" s="207">
        <f t="shared" si="80"/>
        <v>0</v>
      </c>
      <c r="R158" s="207">
        <f t="shared" si="80"/>
        <v>0</v>
      </c>
      <c r="S158" s="207">
        <f t="shared" si="80"/>
        <v>0</v>
      </c>
      <c r="T158" s="207">
        <f t="shared" si="80"/>
        <v>0</v>
      </c>
      <c r="U158" s="207">
        <f t="shared" si="80"/>
        <v>0</v>
      </c>
      <c r="V158" s="207">
        <f t="shared" si="80"/>
        <v>0</v>
      </c>
      <c r="W158" s="207">
        <f t="shared" si="80"/>
        <v>0</v>
      </c>
      <c r="X158" s="207">
        <f t="shared" si="80"/>
        <v>0</v>
      </c>
      <c r="Y158" s="207">
        <f t="shared" si="81"/>
        <v>0</v>
      </c>
      <c r="Z158" s="207">
        <f t="shared" si="81"/>
        <v>0</v>
      </c>
      <c r="AA158" s="207">
        <f t="shared" si="81"/>
        <v>0</v>
      </c>
      <c r="AB158" s="207">
        <f t="shared" si="81"/>
        <v>0</v>
      </c>
      <c r="AC158" s="207">
        <f t="shared" si="81"/>
        <v>0</v>
      </c>
      <c r="AD158" s="207">
        <f t="shared" si="81"/>
        <v>0</v>
      </c>
      <c r="AE158" s="207">
        <f t="shared" si="81"/>
        <v>0</v>
      </c>
      <c r="AF158" s="207">
        <f t="shared" si="81"/>
        <v>0</v>
      </c>
      <c r="AG158" s="207">
        <f t="shared" si="81"/>
        <v>0</v>
      </c>
      <c r="AH158" s="207">
        <f t="shared" si="81"/>
        <v>0</v>
      </c>
      <c r="AI158" s="207">
        <f t="shared" si="82"/>
        <v>0</v>
      </c>
      <c r="AJ158" s="207">
        <f t="shared" si="82"/>
        <v>0</v>
      </c>
      <c r="AK158" s="207">
        <f t="shared" si="82"/>
        <v>0</v>
      </c>
      <c r="AL158" s="207">
        <f t="shared" si="82"/>
        <v>0</v>
      </c>
      <c r="AM158" s="207">
        <f t="shared" si="82"/>
        <v>0</v>
      </c>
      <c r="AN158" s="207">
        <f t="shared" si="82"/>
        <v>0</v>
      </c>
      <c r="AO158" s="207">
        <f t="shared" si="82"/>
        <v>0</v>
      </c>
      <c r="AP158" s="207">
        <f t="shared" si="82"/>
        <v>0</v>
      </c>
      <c r="AQ158" s="207">
        <f t="shared" si="82"/>
        <v>0</v>
      </c>
      <c r="AR158" s="207">
        <f t="shared" si="82"/>
        <v>0</v>
      </c>
      <c r="AS158" s="339">
        <f t="shared" si="77"/>
        <v>0</v>
      </c>
    </row>
    <row r="159" spans="2:45" outlineLevel="1">
      <c r="B159" s="123">
        <f t="shared" si="78"/>
        <v>14</v>
      </c>
      <c r="D159" s="338">
        <v>0</v>
      </c>
      <c r="E159" s="207">
        <f t="shared" si="79"/>
        <v>0</v>
      </c>
      <c r="F159" s="207">
        <f t="shared" si="79"/>
        <v>0</v>
      </c>
      <c r="G159" s="207">
        <f t="shared" si="79"/>
        <v>0</v>
      </c>
      <c r="H159" s="207">
        <f t="shared" si="79"/>
        <v>0</v>
      </c>
      <c r="I159" s="207">
        <f t="shared" si="79"/>
        <v>0</v>
      </c>
      <c r="J159" s="207">
        <f t="shared" si="79"/>
        <v>0</v>
      </c>
      <c r="K159" s="207">
        <f t="shared" si="79"/>
        <v>0</v>
      </c>
      <c r="L159" s="207">
        <f t="shared" si="79"/>
        <v>0</v>
      </c>
      <c r="M159" s="207">
        <f t="shared" si="79"/>
        <v>0</v>
      </c>
      <c r="N159" s="207">
        <f t="shared" si="79"/>
        <v>0</v>
      </c>
      <c r="O159" s="207">
        <f t="shared" si="80"/>
        <v>0</v>
      </c>
      <c r="P159" s="207">
        <f t="shared" si="80"/>
        <v>0</v>
      </c>
      <c r="Q159" s="207">
        <f t="shared" si="80"/>
        <v>0</v>
      </c>
      <c r="R159" s="207">
        <f t="shared" si="80"/>
        <v>0</v>
      </c>
      <c r="S159" s="207">
        <f t="shared" si="80"/>
        <v>0</v>
      </c>
      <c r="T159" s="207">
        <f t="shared" si="80"/>
        <v>0</v>
      </c>
      <c r="U159" s="207">
        <f t="shared" si="80"/>
        <v>0</v>
      </c>
      <c r="V159" s="207">
        <f t="shared" si="80"/>
        <v>0</v>
      </c>
      <c r="W159" s="207">
        <f t="shared" si="80"/>
        <v>0</v>
      </c>
      <c r="X159" s="207">
        <f t="shared" si="80"/>
        <v>0</v>
      </c>
      <c r="Y159" s="207">
        <f t="shared" si="81"/>
        <v>0</v>
      </c>
      <c r="Z159" s="207">
        <f t="shared" si="81"/>
        <v>0</v>
      </c>
      <c r="AA159" s="207">
        <f t="shared" si="81"/>
        <v>0</v>
      </c>
      <c r="AB159" s="207">
        <f t="shared" si="81"/>
        <v>0</v>
      </c>
      <c r="AC159" s="207">
        <f t="shared" si="81"/>
        <v>0</v>
      </c>
      <c r="AD159" s="207">
        <f t="shared" si="81"/>
        <v>0</v>
      </c>
      <c r="AE159" s="207">
        <f t="shared" si="81"/>
        <v>0</v>
      </c>
      <c r="AF159" s="207">
        <f t="shared" si="81"/>
        <v>0</v>
      </c>
      <c r="AG159" s="207">
        <f t="shared" si="81"/>
        <v>0</v>
      </c>
      <c r="AH159" s="207">
        <f t="shared" si="81"/>
        <v>0</v>
      </c>
      <c r="AI159" s="207">
        <f t="shared" si="82"/>
        <v>0</v>
      </c>
      <c r="AJ159" s="207">
        <f t="shared" si="82"/>
        <v>0</v>
      </c>
      <c r="AK159" s="207">
        <f t="shared" si="82"/>
        <v>0</v>
      </c>
      <c r="AL159" s="207">
        <f t="shared" si="82"/>
        <v>0</v>
      </c>
      <c r="AM159" s="207">
        <f t="shared" si="82"/>
        <v>0</v>
      </c>
      <c r="AN159" s="207">
        <f t="shared" si="82"/>
        <v>0</v>
      </c>
      <c r="AO159" s="207">
        <f t="shared" si="82"/>
        <v>0</v>
      </c>
      <c r="AP159" s="207">
        <f t="shared" si="82"/>
        <v>0</v>
      </c>
      <c r="AQ159" s="207">
        <f t="shared" si="82"/>
        <v>0</v>
      </c>
      <c r="AR159" s="207">
        <f t="shared" si="82"/>
        <v>0</v>
      </c>
      <c r="AS159" s="339">
        <f t="shared" si="77"/>
        <v>0</v>
      </c>
    </row>
    <row r="160" spans="2:45" outlineLevel="1">
      <c r="B160" s="123">
        <f t="shared" si="78"/>
        <v>15</v>
      </c>
      <c r="D160" s="338">
        <v>0</v>
      </c>
      <c r="E160" s="207">
        <f t="shared" si="79"/>
        <v>0</v>
      </c>
      <c r="F160" s="207">
        <f t="shared" si="79"/>
        <v>0</v>
      </c>
      <c r="G160" s="207">
        <f t="shared" si="79"/>
        <v>0</v>
      </c>
      <c r="H160" s="207">
        <f t="shared" si="79"/>
        <v>0</v>
      </c>
      <c r="I160" s="207">
        <f t="shared" si="79"/>
        <v>0</v>
      </c>
      <c r="J160" s="207">
        <f t="shared" si="79"/>
        <v>0</v>
      </c>
      <c r="K160" s="207">
        <f t="shared" si="79"/>
        <v>0</v>
      </c>
      <c r="L160" s="207">
        <f t="shared" si="79"/>
        <v>0</v>
      </c>
      <c r="M160" s="207">
        <f t="shared" si="79"/>
        <v>0</v>
      </c>
      <c r="N160" s="207">
        <f t="shared" si="79"/>
        <v>0</v>
      </c>
      <c r="O160" s="207">
        <f t="shared" si="80"/>
        <v>0</v>
      </c>
      <c r="P160" s="207">
        <f t="shared" si="80"/>
        <v>0</v>
      </c>
      <c r="Q160" s="207">
        <f t="shared" si="80"/>
        <v>0</v>
      </c>
      <c r="R160" s="207">
        <f t="shared" si="80"/>
        <v>0</v>
      </c>
      <c r="S160" s="207">
        <f t="shared" si="80"/>
        <v>0</v>
      </c>
      <c r="T160" s="207">
        <f t="shared" si="80"/>
        <v>0</v>
      </c>
      <c r="U160" s="207">
        <f t="shared" si="80"/>
        <v>0</v>
      </c>
      <c r="V160" s="207">
        <f t="shared" si="80"/>
        <v>0</v>
      </c>
      <c r="W160" s="207">
        <f t="shared" si="80"/>
        <v>0</v>
      </c>
      <c r="X160" s="207">
        <f t="shared" si="80"/>
        <v>0</v>
      </c>
      <c r="Y160" s="207">
        <f t="shared" si="81"/>
        <v>0</v>
      </c>
      <c r="Z160" s="207">
        <f t="shared" si="81"/>
        <v>0</v>
      </c>
      <c r="AA160" s="207">
        <f t="shared" si="81"/>
        <v>0</v>
      </c>
      <c r="AB160" s="207">
        <f t="shared" si="81"/>
        <v>0</v>
      </c>
      <c r="AC160" s="207">
        <f t="shared" si="81"/>
        <v>0</v>
      </c>
      <c r="AD160" s="207">
        <f t="shared" si="81"/>
        <v>0</v>
      </c>
      <c r="AE160" s="207">
        <f t="shared" si="81"/>
        <v>0</v>
      </c>
      <c r="AF160" s="207">
        <f t="shared" si="81"/>
        <v>0</v>
      </c>
      <c r="AG160" s="207">
        <f t="shared" si="81"/>
        <v>0</v>
      </c>
      <c r="AH160" s="207">
        <f t="shared" si="81"/>
        <v>0</v>
      </c>
      <c r="AI160" s="207">
        <f t="shared" si="82"/>
        <v>0</v>
      </c>
      <c r="AJ160" s="207">
        <f t="shared" si="82"/>
        <v>0</v>
      </c>
      <c r="AK160" s="207">
        <f t="shared" si="82"/>
        <v>0</v>
      </c>
      <c r="AL160" s="207">
        <f t="shared" si="82"/>
        <v>0</v>
      </c>
      <c r="AM160" s="207">
        <f t="shared" si="82"/>
        <v>0</v>
      </c>
      <c r="AN160" s="207">
        <f t="shared" si="82"/>
        <v>0</v>
      </c>
      <c r="AO160" s="207">
        <f t="shared" si="82"/>
        <v>0</v>
      </c>
      <c r="AP160" s="207">
        <f t="shared" si="82"/>
        <v>0</v>
      </c>
      <c r="AQ160" s="207">
        <f t="shared" si="82"/>
        <v>0</v>
      </c>
      <c r="AR160" s="207">
        <f t="shared" si="82"/>
        <v>0</v>
      </c>
      <c r="AS160" s="339">
        <f t="shared" si="77"/>
        <v>0</v>
      </c>
    </row>
    <row r="161" spans="2:45" outlineLevel="1">
      <c r="B161" s="123">
        <f t="shared" si="78"/>
        <v>16</v>
      </c>
      <c r="D161" s="338">
        <v>0</v>
      </c>
      <c r="E161" s="207">
        <f t="shared" si="79"/>
        <v>0</v>
      </c>
      <c r="F161" s="207">
        <f t="shared" si="79"/>
        <v>0</v>
      </c>
      <c r="G161" s="207">
        <f t="shared" si="79"/>
        <v>0</v>
      </c>
      <c r="H161" s="207">
        <f t="shared" si="79"/>
        <v>0</v>
      </c>
      <c r="I161" s="207">
        <f t="shared" si="79"/>
        <v>0</v>
      </c>
      <c r="J161" s="207">
        <f t="shared" si="79"/>
        <v>0</v>
      </c>
      <c r="K161" s="207">
        <f t="shared" si="79"/>
        <v>0</v>
      </c>
      <c r="L161" s="207">
        <f t="shared" si="79"/>
        <v>0</v>
      </c>
      <c r="M161" s="207">
        <f t="shared" si="79"/>
        <v>0</v>
      </c>
      <c r="N161" s="207">
        <f t="shared" si="79"/>
        <v>0</v>
      </c>
      <c r="O161" s="207">
        <f t="shared" si="80"/>
        <v>0</v>
      </c>
      <c r="P161" s="207">
        <f t="shared" si="80"/>
        <v>0</v>
      </c>
      <c r="Q161" s="207">
        <f t="shared" si="80"/>
        <v>0</v>
      </c>
      <c r="R161" s="207">
        <f t="shared" si="80"/>
        <v>0</v>
      </c>
      <c r="S161" s="207">
        <f t="shared" si="80"/>
        <v>0</v>
      </c>
      <c r="T161" s="207">
        <f t="shared" si="80"/>
        <v>0</v>
      </c>
      <c r="U161" s="207">
        <f t="shared" si="80"/>
        <v>0</v>
      </c>
      <c r="V161" s="207">
        <f t="shared" si="80"/>
        <v>0</v>
      </c>
      <c r="W161" s="207">
        <f t="shared" si="80"/>
        <v>0</v>
      </c>
      <c r="X161" s="207">
        <f t="shared" si="80"/>
        <v>0</v>
      </c>
      <c r="Y161" s="207">
        <f t="shared" si="81"/>
        <v>0</v>
      </c>
      <c r="Z161" s="207">
        <f t="shared" si="81"/>
        <v>0</v>
      </c>
      <c r="AA161" s="207">
        <f t="shared" si="81"/>
        <v>0</v>
      </c>
      <c r="AB161" s="207">
        <f t="shared" si="81"/>
        <v>0</v>
      </c>
      <c r="AC161" s="207">
        <f t="shared" si="81"/>
        <v>0</v>
      </c>
      <c r="AD161" s="207">
        <f t="shared" si="81"/>
        <v>0</v>
      </c>
      <c r="AE161" s="207">
        <f t="shared" si="81"/>
        <v>0</v>
      </c>
      <c r="AF161" s="207">
        <f t="shared" si="81"/>
        <v>0</v>
      </c>
      <c r="AG161" s="207">
        <f t="shared" si="81"/>
        <v>0</v>
      </c>
      <c r="AH161" s="207">
        <f t="shared" si="81"/>
        <v>0</v>
      </c>
      <c r="AI161" s="207">
        <f t="shared" si="82"/>
        <v>0</v>
      </c>
      <c r="AJ161" s="207">
        <f t="shared" si="82"/>
        <v>0</v>
      </c>
      <c r="AK161" s="207">
        <f t="shared" si="82"/>
        <v>0</v>
      </c>
      <c r="AL161" s="207">
        <f t="shared" si="82"/>
        <v>0</v>
      </c>
      <c r="AM161" s="207">
        <f t="shared" si="82"/>
        <v>0</v>
      </c>
      <c r="AN161" s="207">
        <f t="shared" si="82"/>
        <v>0</v>
      </c>
      <c r="AO161" s="207">
        <f t="shared" si="82"/>
        <v>0</v>
      </c>
      <c r="AP161" s="207">
        <f t="shared" si="82"/>
        <v>0</v>
      </c>
      <c r="AQ161" s="207">
        <f t="shared" si="82"/>
        <v>0</v>
      </c>
      <c r="AR161" s="207">
        <f t="shared" si="82"/>
        <v>0</v>
      </c>
      <c r="AS161" s="339">
        <f t="shared" si="77"/>
        <v>0</v>
      </c>
    </row>
    <row r="162" spans="2:45" outlineLevel="1">
      <c r="B162" s="123">
        <f t="shared" si="78"/>
        <v>17</v>
      </c>
      <c r="D162" s="338">
        <v>0</v>
      </c>
      <c r="E162" s="207">
        <f t="shared" si="79"/>
        <v>0</v>
      </c>
      <c r="F162" s="207">
        <f t="shared" si="79"/>
        <v>0</v>
      </c>
      <c r="G162" s="207">
        <f t="shared" si="79"/>
        <v>0</v>
      </c>
      <c r="H162" s="207">
        <f t="shared" si="79"/>
        <v>0</v>
      </c>
      <c r="I162" s="207">
        <f t="shared" si="79"/>
        <v>0</v>
      </c>
      <c r="J162" s="207">
        <f t="shared" si="79"/>
        <v>0</v>
      </c>
      <c r="K162" s="207">
        <f t="shared" si="79"/>
        <v>0</v>
      </c>
      <c r="L162" s="207">
        <f t="shared" si="79"/>
        <v>0</v>
      </c>
      <c r="M162" s="207">
        <f t="shared" si="79"/>
        <v>0</v>
      </c>
      <c r="N162" s="207">
        <f t="shared" si="79"/>
        <v>0</v>
      </c>
      <c r="O162" s="207">
        <f t="shared" si="80"/>
        <v>0</v>
      </c>
      <c r="P162" s="207">
        <f t="shared" si="80"/>
        <v>0</v>
      </c>
      <c r="Q162" s="207">
        <f t="shared" si="80"/>
        <v>0</v>
      </c>
      <c r="R162" s="207">
        <f t="shared" si="80"/>
        <v>0</v>
      </c>
      <c r="S162" s="207">
        <f t="shared" si="80"/>
        <v>0</v>
      </c>
      <c r="T162" s="207">
        <f t="shared" si="80"/>
        <v>0</v>
      </c>
      <c r="U162" s="207">
        <f t="shared" si="80"/>
        <v>0</v>
      </c>
      <c r="V162" s="207">
        <f t="shared" si="80"/>
        <v>0</v>
      </c>
      <c r="W162" s="207">
        <f t="shared" si="80"/>
        <v>0</v>
      </c>
      <c r="X162" s="207">
        <f t="shared" si="80"/>
        <v>0</v>
      </c>
      <c r="Y162" s="207">
        <f t="shared" si="81"/>
        <v>0</v>
      </c>
      <c r="Z162" s="207">
        <f t="shared" si="81"/>
        <v>0</v>
      </c>
      <c r="AA162" s="207">
        <f t="shared" si="81"/>
        <v>0</v>
      </c>
      <c r="AB162" s="207">
        <f t="shared" si="81"/>
        <v>0</v>
      </c>
      <c r="AC162" s="207">
        <f t="shared" si="81"/>
        <v>0</v>
      </c>
      <c r="AD162" s="207">
        <f t="shared" si="81"/>
        <v>0</v>
      </c>
      <c r="AE162" s="207">
        <f t="shared" si="81"/>
        <v>0</v>
      </c>
      <c r="AF162" s="207">
        <f t="shared" si="81"/>
        <v>0</v>
      </c>
      <c r="AG162" s="207">
        <f t="shared" si="81"/>
        <v>0</v>
      </c>
      <c r="AH162" s="207">
        <f t="shared" si="81"/>
        <v>0</v>
      </c>
      <c r="AI162" s="207">
        <f t="shared" si="82"/>
        <v>0</v>
      </c>
      <c r="AJ162" s="207">
        <f t="shared" si="82"/>
        <v>0</v>
      </c>
      <c r="AK162" s="207">
        <f t="shared" si="82"/>
        <v>0</v>
      </c>
      <c r="AL162" s="207">
        <f t="shared" si="82"/>
        <v>0</v>
      </c>
      <c r="AM162" s="207">
        <f t="shared" si="82"/>
        <v>0</v>
      </c>
      <c r="AN162" s="207">
        <f t="shared" si="82"/>
        <v>0</v>
      </c>
      <c r="AO162" s="207">
        <f t="shared" si="82"/>
        <v>0</v>
      </c>
      <c r="AP162" s="207">
        <f t="shared" si="82"/>
        <v>0</v>
      </c>
      <c r="AQ162" s="207">
        <f t="shared" si="82"/>
        <v>0</v>
      </c>
      <c r="AR162" s="207">
        <f t="shared" si="82"/>
        <v>0</v>
      </c>
      <c r="AS162" s="339">
        <f t="shared" si="77"/>
        <v>0</v>
      </c>
    </row>
    <row r="163" spans="2:45" outlineLevel="1">
      <c r="B163" s="123">
        <f t="shared" si="78"/>
        <v>18</v>
      </c>
      <c r="D163" s="338">
        <v>0</v>
      </c>
      <c r="E163" s="207">
        <f t="shared" si="79"/>
        <v>0</v>
      </c>
      <c r="F163" s="207">
        <f t="shared" si="79"/>
        <v>0</v>
      </c>
      <c r="G163" s="207">
        <f t="shared" si="79"/>
        <v>0</v>
      </c>
      <c r="H163" s="207">
        <f t="shared" si="79"/>
        <v>0</v>
      </c>
      <c r="I163" s="207">
        <f t="shared" si="79"/>
        <v>0</v>
      </c>
      <c r="J163" s="207">
        <f t="shared" si="79"/>
        <v>0</v>
      </c>
      <c r="K163" s="207">
        <f t="shared" si="79"/>
        <v>0</v>
      </c>
      <c r="L163" s="207">
        <f t="shared" si="79"/>
        <v>0</v>
      </c>
      <c r="M163" s="207">
        <f t="shared" si="79"/>
        <v>0</v>
      </c>
      <c r="N163" s="207">
        <f t="shared" si="79"/>
        <v>0</v>
      </c>
      <c r="O163" s="207">
        <f t="shared" si="80"/>
        <v>0</v>
      </c>
      <c r="P163" s="207">
        <f t="shared" si="80"/>
        <v>0</v>
      </c>
      <c r="Q163" s="207">
        <f t="shared" si="80"/>
        <v>0</v>
      </c>
      <c r="R163" s="207">
        <f t="shared" si="80"/>
        <v>0</v>
      </c>
      <c r="S163" s="207">
        <f t="shared" si="80"/>
        <v>0</v>
      </c>
      <c r="T163" s="207">
        <f t="shared" si="80"/>
        <v>0</v>
      </c>
      <c r="U163" s="207">
        <f t="shared" si="80"/>
        <v>0</v>
      </c>
      <c r="V163" s="207">
        <f t="shared" si="80"/>
        <v>0</v>
      </c>
      <c r="W163" s="207">
        <f t="shared" si="80"/>
        <v>0</v>
      </c>
      <c r="X163" s="207">
        <f t="shared" si="80"/>
        <v>0</v>
      </c>
      <c r="Y163" s="207">
        <f t="shared" si="81"/>
        <v>0</v>
      </c>
      <c r="Z163" s="207">
        <f t="shared" si="81"/>
        <v>0</v>
      </c>
      <c r="AA163" s="207">
        <f t="shared" si="81"/>
        <v>0</v>
      </c>
      <c r="AB163" s="207">
        <f t="shared" si="81"/>
        <v>0</v>
      </c>
      <c r="AC163" s="207">
        <f t="shared" si="81"/>
        <v>0</v>
      </c>
      <c r="AD163" s="207">
        <f t="shared" si="81"/>
        <v>0</v>
      </c>
      <c r="AE163" s="207">
        <f t="shared" si="81"/>
        <v>0</v>
      </c>
      <c r="AF163" s="207">
        <f t="shared" si="81"/>
        <v>0</v>
      </c>
      <c r="AG163" s="207">
        <f t="shared" si="81"/>
        <v>0</v>
      </c>
      <c r="AH163" s="207">
        <f t="shared" si="81"/>
        <v>0</v>
      </c>
      <c r="AI163" s="207">
        <f t="shared" si="82"/>
        <v>0</v>
      </c>
      <c r="AJ163" s="207">
        <f t="shared" si="82"/>
        <v>0</v>
      </c>
      <c r="AK163" s="207">
        <f t="shared" si="82"/>
        <v>0</v>
      </c>
      <c r="AL163" s="207">
        <f t="shared" si="82"/>
        <v>0</v>
      </c>
      <c r="AM163" s="207">
        <f t="shared" si="82"/>
        <v>0</v>
      </c>
      <c r="AN163" s="207">
        <f t="shared" si="82"/>
        <v>0</v>
      </c>
      <c r="AO163" s="207">
        <f t="shared" si="82"/>
        <v>0</v>
      </c>
      <c r="AP163" s="207">
        <f t="shared" si="82"/>
        <v>0</v>
      </c>
      <c r="AQ163" s="207">
        <f t="shared" si="82"/>
        <v>0</v>
      </c>
      <c r="AR163" s="207">
        <f t="shared" si="82"/>
        <v>0</v>
      </c>
      <c r="AS163" s="339">
        <f t="shared" si="77"/>
        <v>0</v>
      </c>
    </row>
    <row r="164" spans="2:45" outlineLevel="1">
      <c r="B164" s="123">
        <f t="shared" si="78"/>
        <v>19</v>
      </c>
      <c r="D164" s="338">
        <v>0</v>
      </c>
      <c r="E164" s="207">
        <f t="shared" si="79"/>
        <v>0</v>
      </c>
      <c r="F164" s="207">
        <f t="shared" si="79"/>
        <v>0</v>
      </c>
      <c r="G164" s="207">
        <f t="shared" si="79"/>
        <v>0</v>
      </c>
      <c r="H164" s="207">
        <f t="shared" si="79"/>
        <v>0</v>
      </c>
      <c r="I164" s="207">
        <f t="shared" si="79"/>
        <v>0</v>
      </c>
      <c r="J164" s="207">
        <f t="shared" si="79"/>
        <v>0</v>
      </c>
      <c r="K164" s="207">
        <f t="shared" si="79"/>
        <v>0</v>
      </c>
      <c r="L164" s="207">
        <f t="shared" si="79"/>
        <v>0</v>
      </c>
      <c r="M164" s="207">
        <f t="shared" si="79"/>
        <v>0</v>
      </c>
      <c r="N164" s="207">
        <f t="shared" si="79"/>
        <v>0</v>
      </c>
      <c r="O164" s="207">
        <f t="shared" si="80"/>
        <v>0</v>
      </c>
      <c r="P164" s="207">
        <f t="shared" si="80"/>
        <v>0</v>
      </c>
      <c r="Q164" s="207">
        <f t="shared" si="80"/>
        <v>0</v>
      </c>
      <c r="R164" s="207">
        <f t="shared" si="80"/>
        <v>0</v>
      </c>
      <c r="S164" s="207">
        <f t="shared" si="80"/>
        <v>0</v>
      </c>
      <c r="T164" s="207">
        <f t="shared" si="80"/>
        <v>0</v>
      </c>
      <c r="U164" s="207">
        <f t="shared" si="80"/>
        <v>0</v>
      </c>
      <c r="V164" s="207">
        <f t="shared" si="80"/>
        <v>0</v>
      </c>
      <c r="W164" s="207">
        <f t="shared" si="80"/>
        <v>0</v>
      </c>
      <c r="X164" s="207">
        <f t="shared" si="80"/>
        <v>0</v>
      </c>
      <c r="Y164" s="207">
        <f t="shared" si="81"/>
        <v>0</v>
      </c>
      <c r="Z164" s="207">
        <f t="shared" si="81"/>
        <v>0</v>
      </c>
      <c r="AA164" s="207">
        <f t="shared" si="81"/>
        <v>0</v>
      </c>
      <c r="AB164" s="207">
        <f t="shared" si="81"/>
        <v>0</v>
      </c>
      <c r="AC164" s="207">
        <f t="shared" si="81"/>
        <v>0</v>
      </c>
      <c r="AD164" s="207">
        <f t="shared" si="81"/>
        <v>0</v>
      </c>
      <c r="AE164" s="207">
        <f t="shared" si="81"/>
        <v>0</v>
      </c>
      <c r="AF164" s="207">
        <f t="shared" si="81"/>
        <v>0</v>
      </c>
      <c r="AG164" s="207">
        <f t="shared" si="81"/>
        <v>0</v>
      </c>
      <c r="AH164" s="207">
        <f t="shared" si="81"/>
        <v>0</v>
      </c>
      <c r="AI164" s="207">
        <f t="shared" si="82"/>
        <v>0</v>
      </c>
      <c r="AJ164" s="207">
        <f t="shared" si="82"/>
        <v>0</v>
      </c>
      <c r="AK164" s="207">
        <f t="shared" si="82"/>
        <v>0</v>
      </c>
      <c r="AL164" s="207">
        <f t="shared" si="82"/>
        <v>0</v>
      </c>
      <c r="AM164" s="207">
        <f t="shared" si="82"/>
        <v>0</v>
      </c>
      <c r="AN164" s="207">
        <f t="shared" si="82"/>
        <v>0</v>
      </c>
      <c r="AO164" s="207">
        <f t="shared" si="82"/>
        <v>0</v>
      </c>
      <c r="AP164" s="207">
        <f t="shared" si="82"/>
        <v>0</v>
      </c>
      <c r="AQ164" s="207">
        <f t="shared" si="82"/>
        <v>0</v>
      </c>
      <c r="AR164" s="207">
        <f t="shared" si="82"/>
        <v>0</v>
      </c>
      <c r="AS164" s="339">
        <f t="shared" si="77"/>
        <v>0</v>
      </c>
    </row>
    <row r="165" spans="2:45" outlineLevel="1">
      <c r="B165" s="123">
        <f t="shared" si="78"/>
        <v>20</v>
      </c>
      <c r="D165" s="338">
        <v>0</v>
      </c>
      <c r="E165" s="207">
        <f t="shared" si="79"/>
        <v>0</v>
      </c>
      <c r="F165" s="207">
        <f t="shared" si="79"/>
        <v>0</v>
      </c>
      <c r="G165" s="207">
        <f t="shared" si="79"/>
        <v>0</v>
      </c>
      <c r="H165" s="207">
        <f t="shared" si="79"/>
        <v>0</v>
      </c>
      <c r="I165" s="207">
        <f t="shared" si="79"/>
        <v>0</v>
      </c>
      <c r="J165" s="207">
        <f t="shared" si="79"/>
        <v>0</v>
      </c>
      <c r="K165" s="207">
        <f t="shared" si="79"/>
        <v>0</v>
      </c>
      <c r="L165" s="207">
        <f t="shared" si="79"/>
        <v>0</v>
      </c>
      <c r="M165" s="207">
        <f t="shared" si="79"/>
        <v>0</v>
      </c>
      <c r="N165" s="207">
        <f t="shared" si="79"/>
        <v>0</v>
      </c>
      <c r="O165" s="207">
        <f t="shared" si="80"/>
        <v>0</v>
      </c>
      <c r="P165" s="207">
        <f t="shared" si="80"/>
        <v>0</v>
      </c>
      <c r="Q165" s="207">
        <f t="shared" si="80"/>
        <v>0</v>
      </c>
      <c r="R165" s="207">
        <f t="shared" si="80"/>
        <v>0</v>
      </c>
      <c r="S165" s="207">
        <f t="shared" si="80"/>
        <v>0</v>
      </c>
      <c r="T165" s="207">
        <f t="shared" si="80"/>
        <v>0</v>
      </c>
      <c r="U165" s="207">
        <f t="shared" si="80"/>
        <v>0</v>
      </c>
      <c r="V165" s="207">
        <f t="shared" si="80"/>
        <v>0</v>
      </c>
      <c r="W165" s="207">
        <f t="shared" si="80"/>
        <v>0</v>
      </c>
      <c r="X165" s="207">
        <f t="shared" si="80"/>
        <v>0</v>
      </c>
      <c r="Y165" s="207">
        <f t="shared" si="81"/>
        <v>0</v>
      </c>
      <c r="Z165" s="207">
        <f t="shared" si="81"/>
        <v>0</v>
      </c>
      <c r="AA165" s="207">
        <f t="shared" si="81"/>
        <v>0</v>
      </c>
      <c r="AB165" s="207">
        <f t="shared" si="81"/>
        <v>0</v>
      </c>
      <c r="AC165" s="207">
        <f t="shared" si="81"/>
        <v>0</v>
      </c>
      <c r="AD165" s="207">
        <f t="shared" si="81"/>
        <v>0</v>
      </c>
      <c r="AE165" s="207">
        <f t="shared" si="81"/>
        <v>0</v>
      </c>
      <c r="AF165" s="207">
        <f t="shared" si="81"/>
        <v>0</v>
      </c>
      <c r="AG165" s="207">
        <f t="shared" si="81"/>
        <v>0</v>
      </c>
      <c r="AH165" s="207">
        <f t="shared" si="81"/>
        <v>0</v>
      </c>
      <c r="AI165" s="207">
        <f t="shared" si="82"/>
        <v>0</v>
      </c>
      <c r="AJ165" s="207">
        <f t="shared" si="82"/>
        <v>0</v>
      </c>
      <c r="AK165" s="207">
        <f t="shared" si="82"/>
        <v>0</v>
      </c>
      <c r="AL165" s="207">
        <f t="shared" si="82"/>
        <v>0</v>
      </c>
      <c r="AM165" s="207">
        <f t="shared" si="82"/>
        <v>0</v>
      </c>
      <c r="AN165" s="207">
        <f t="shared" si="82"/>
        <v>0</v>
      </c>
      <c r="AO165" s="207">
        <f t="shared" si="82"/>
        <v>0</v>
      </c>
      <c r="AP165" s="207">
        <f t="shared" si="82"/>
        <v>0</v>
      </c>
      <c r="AQ165" s="207">
        <f t="shared" si="82"/>
        <v>0</v>
      </c>
      <c r="AR165" s="207">
        <f t="shared" si="82"/>
        <v>0</v>
      </c>
      <c r="AS165" s="339">
        <f t="shared" si="77"/>
        <v>0</v>
      </c>
    </row>
    <row r="166" spans="2:45" outlineLevel="1">
      <c r="B166" s="123">
        <f t="shared" si="78"/>
        <v>21</v>
      </c>
      <c r="D166" s="338">
        <v>0</v>
      </c>
      <c r="E166" s="207">
        <f t="shared" ref="E166:N175" si="83">IF(E$2&gt;$C$144,0,IF(AND(E$2=$B166,$B166=$C$144),$D166,IF(AND(E$2&gt;=$B166,E$2&lt;$D$144+$B166),SLN($D166,0,IF($C$144-$B166&gt;=$D$144,$D$144,$C$144-$B166+1)),0)))</f>
        <v>0</v>
      </c>
      <c r="F166" s="207">
        <f t="shared" si="83"/>
        <v>0</v>
      </c>
      <c r="G166" s="207">
        <f t="shared" si="83"/>
        <v>0</v>
      </c>
      <c r="H166" s="207">
        <f t="shared" si="83"/>
        <v>0</v>
      </c>
      <c r="I166" s="207">
        <f t="shared" si="83"/>
        <v>0</v>
      </c>
      <c r="J166" s="207">
        <f t="shared" si="83"/>
        <v>0</v>
      </c>
      <c r="K166" s="207">
        <f t="shared" si="83"/>
        <v>0</v>
      </c>
      <c r="L166" s="207">
        <f t="shared" si="83"/>
        <v>0</v>
      </c>
      <c r="M166" s="207">
        <f t="shared" si="83"/>
        <v>0</v>
      </c>
      <c r="N166" s="207">
        <f t="shared" si="83"/>
        <v>0</v>
      </c>
      <c r="O166" s="207">
        <f t="shared" ref="O166:X175" si="84">IF(O$2&gt;$C$144,0,IF(AND(O$2=$B166,$B166=$C$144),$D166,IF(AND(O$2&gt;=$B166,O$2&lt;$D$144+$B166),SLN($D166,0,IF($C$144-$B166&gt;=$D$144,$D$144,$C$144-$B166+1)),0)))</f>
        <v>0</v>
      </c>
      <c r="P166" s="207">
        <f t="shared" si="84"/>
        <v>0</v>
      </c>
      <c r="Q166" s="207">
        <f t="shared" si="84"/>
        <v>0</v>
      </c>
      <c r="R166" s="207">
        <f t="shared" si="84"/>
        <v>0</v>
      </c>
      <c r="S166" s="207">
        <f t="shared" si="84"/>
        <v>0</v>
      </c>
      <c r="T166" s="207">
        <f t="shared" si="84"/>
        <v>0</v>
      </c>
      <c r="U166" s="207">
        <f t="shared" si="84"/>
        <v>0</v>
      </c>
      <c r="V166" s="207">
        <f t="shared" si="84"/>
        <v>0</v>
      </c>
      <c r="W166" s="207">
        <f t="shared" si="84"/>
        <v>0</v>
      </c>
      <c r="X166" s="207">
        <f t="shared" si="84"/>
        <v>0</v>
      </c>
      <c r="Y166" s="207">
        <f t="shared" ref="Y166:AH175" si="85">IF(Y$2&gt;$C$144,0,IF(AND(Y$2=$B166,$B166=$C$144),$D166,IF(AND(Y$2&gt;=$B166,Y$2&lt;$D$144+$B166),SLN($D166,0,IF($C$144-$B166&gt;=$D$144,$D$144,$C$144-$B166+1)),0)))</f>
        <v>0</v>
      </c>
      <c r="Z166" s="207">
        <f t="shared" si="85"/>
        <v>0</v>
      </c>
      <c r="AA166" s="207">
        <f t="shared" si="85"/>
        <v>0</v>
      </c>
      <c r="AB166" s="207">
        <f t="shared" si="85"/>
        <v>0</v>
      </c>
      <c r="AC166" s="207">
        <f t="shared" si="85"/>
        <v>0</v>
      </c>
      <c r="AD166" s="207">
        <f t="shared" si="85"/>
        <v>0</v>
      </c>
      <c r="AE166" s="207">
        <f t="shared" si="85"/>
        <v>0</v>
      </c>
      <c r="AF166" s="207">
        <f t="shared" si="85"/>
        <v>0</v>
      </c>
      <c r="AG166" s="207">
        <f t="shared" si="85"/>
        <v>0</v>
      </c>
      <c r="AH166" s="207">
        <f t="shared" si="85"/>
        <v>0</v>
      </c>
      <c r="AI166" s="207">
        <f t="shared" ref="AI166:AR175" si="86">IF(AI$2&gt;$C$144,0,IF(AND(AI$2=$B166,$B166=$C$144),$D166,IF(AND(AI$2&gt;=$B166,AI$2&lt;$D$144+$B166),SLN($D166,0,IF($C$144-$B166&gt;=$D$144,$D$144,$C$144-$B166+1)),0)))</f>
        <v>0</v>
      </c>
      <c r="AJ166" s="207">
        <f t="shared" si="86"/>
        <v>0</v>
      </c>
      <c r="AK166" s="207">
        <f t="shared" si="86"/>
        <v>0</v>
      </c>
      <c r="AL166" s="207">
        <f t="shared" si="86"/>
        <v>0</v>
      </c>
      <c r="AM166" s="207">
        <f t="shared" si="86"/>
        <v>0</v>
      </c>
      <c r="AN166" s="207">
        <f t="shared" si="86"/>
        <v>0</v>
      </c>
      <c r="AO166" s="207">
        <f t="shared" si="86"/>
        <v>0</v>
      </c>
      <c r="AP166" s="207">
        <f t="shared" si="86"/>
        <v>0</v>
      </c>
      <c r="AQ166" s="207">
        <f t="shared" si="86"/>
        <v>0</v>
      </c>
      <c r="AR166" s="207">
        <f t="shared" si="86"/>
        <v>0</v>
      </c>
      <c r="AS166" s="339">
        <f t="shared" si="77"/>
        <v>0</v>
      </c>
    </row>
    <row r="167" spans="2:45" outlineLevel="1">
      <c r="B167" s="123">
        <f t="shared" si="78"/>
        <v>22</v>
      </c>
      <c r="D167" s="338">
        <v>0</v>
      </c>
      <c r="E167" s="207">
        <f t="shared" si="83"/>
        <v>0</v>
      </c>
      <c r="F167" s="207">
        <f t="shared" si="83"/>
        <v>0</v>
      </c>
      <c r="G167" s="207">
        <f t="shared" si="83"/>
        <v>0</v>
      </c>
      <c r="H167" s="207">
        <f t="shared" si="83"/>
        <v>0</v>
      </c>
      <c r="I167" s="207">
        <f t="shared" si="83"/>
        <v>0</v>
      </c>
      <c r="J167" s="207">
        <f t="shared" si="83"/>
        <v>0</v>
      </c>
      <c r="K167" s="207">
        <f t="shared" si="83"/>
        <v>0</v>
      </c>
      <c r="L167" s="207">
        <f t="shared" si="83"/>
        <v>0</v>
      </c>
      <c r="M167" s="207">
        <f t="shared" si="83"/>
        <v>0</v>
      </c>
      <c r="N167" s="207">
        <f t="shared" si="83"/>
        <v>0</v>
      </c>
      <c r="O167" s="207">
        <f t="shared" si="84"/>
        <v>0</v>
      </c>
      <c r="P167" s="207">
        <f t="shared" si="84"/>
        <v>0</v>
      </c>
      <c r="Q167" s="207">
        <f t="shared" si="84"/>
        <v>0</v>
      </c>
      <c r="R167" s="207">
        <f t="shared" si="84"/>
        <v>0</v>
      </c>
      <c r="S167" s="207">
        <f t="shared" si="84"/>
        <v>0</v>
      </c>
      <c r="T167" s="207">
        <f t="shared" si="84"/>
        <v>0</v>
      </c>
      <c r="U167" s="207">
        <f t="shared" si="84"/>
        <v>0</v>
      </c>
      <c r="V167" s="207">
        <f t="shared" si="84"/>
        <v>0</v>
      </c>
      <c r="W167" s="207">
        <f t="shared" si="84"/>
        <v>0</v>
      </c>
      <c r="X167" s="207">
        <f t="shared" si="84"/>
        <v>0</v>
      </c>
      <c r="Y167" s="207">
        <f t="shared" si="85"/>
        <v>0</v>
      </c>
      <c r="Z167" s="207">
        <f t="shared" si="85"/>
        <v>0</v>
      </c>
      <c r="AA167" s="207">
        <f t="shared" si="85"/>
        <v>0</v>
      </c>
      <c r="AB167" s="207">
        <f t="shared" si="85"/>
        <v>0</v>
      </c>
      <c r="AC167" s="207">
        <f t="shared" si="85"/>
        <v>0</v>
      </c>
      <c r="AD167" s="207">
        <f t="shared" si="85"/>
        <v>0</v>
      </c>
      <c r="AE167" s="207">
        <f t="shared" si="85"/>
        <v>0</v>
      </c>
      <c r="AF167" s="207">
        <f t="shared" si="85"/>
        <v>0</v>
      </c>
      <c r="AG167" s="207">
        <f t="shared" si="85"/>
        <v>0</v>
      </c>
      <c r="AH167" s="207">
        <f t="shared" si="85"/>
        <v>0</v>
      </c>
      <c r="AI167" s="207">
        <f t="shared" si="86"/>
        <v>0</v>
      </c>
      <c r="AJ167" s="207">
        <f t="shared" si="86"/>
        <v>0</v>
      </c>
      <c r="AK167" s="207">
        <f t="shared" si="86"/>
        <v>0</v>
      </c>
      <c r="AL167" s="207">
        <f t="shared" si="86"/>
        <v>0</v>
      </c>
      <c r="AM167" s="207">
        <f t="shared" si="86"/>
        <v>0</v>
      </c>
      <c r="AN167" s="207">
        <f t="shared" si="86"/>
        <v>0</v>
      </c>
      <c r="AO167" s="207">
        <f t="shared" si="86"/>
        <v>0</v>
      </c>
      <c r="AP167" s="207">
        <f t="shared" si="86"/>
        <v>0</v>
      </c>
      <c r="AQ167" s="207">
        <f t="shared" si="86"/>
        <v>0</v>
      </c>
      <c r="AR167" s="207">
        <f t="shared" si="86"/>
        <v>0</v>
      </c>
      <c r="AS167" s="339">
        <f t="shared" si="77"/>
        <v>0</v>
      </c>
    </row>
    <row r="168" spans="2:45" outlineLevel="1">
      <c r="B168" s="123">
        <f t="shared" si="78"/>
        <v>23</v>
      </c>
      <c r="D168" s="338">
        <v>0</v>
      </c>
      <c r="E168" s="207">
        <f t="shared" si="83"/>
        <v>0</v>
      </c>
      <c r="F168" s="207">
        <f t="shared" si="83"/>
        <v>0</v>
      </c>
      <c r="G168" s="207">
        <f t="shared" si="83"/>
        <v>0</v>
      </c>
      <c r="H168" s="207">
        <f t="shared" si="83"/>
        <v>0</v>
      </c>
      <c r="I168" s="207">
        <f t="shared" si="83"/>
        <v>0</v>
      </c>
      <c r="J168" s="207">
        <f t="shared" si="83"/>
        <v>0</v>
      </c>
      <c r="K168" s="207">
        <f t="shared" si="83"/>
        <v>0</v>
      </c>
      <c r="L168" s="207">
        <f t="shared" si="83"/>
        <v>0</v>
      </c>
      <c r="M168" s="207">
        <f t="shared" si="83"/>
        <v>0</v>
      </c>
      <c r="N168" s="207">
        <f t="shared" si="83"/>
        <v>0</v>
      </c>
      <c r="O168" s="207">
        <f t="shared" si="84"/>
        <v>0</v>
      </c>
      <c r="P168" s="207">
        <f t="shared" si="84"/>
        <v>0</v>
      </c>
      <c r="Q168" s="207">
        <f t="shared" si="84"/>
        <v>0</v>
      </c>
      <c r="R168" s="207">
        <f t="shared" si="84"/>
        <v>0</v>
      </c>
      <c r="S168" s="207">
        <f t="shared" si="84"/>
        <v>0</v>
      </c>
      <c r="T168" s="207">
        <f t="shared" si="84"/>
        <v>0</v>
      </c>
      <c r="U168" s="207">
        <f t="shared" si="84"/>
        <v>0</v>
      </c>
      <c r="V168" s="207">
        <f t="shared" si="84"/>
        <v>0</v>
      </c>
      <c r="W168" s="207">
        <f t="shared" si="84"/>
        <v>0</v>
      </c>
      <c r="X168" s="207">
        <f t="shared" si="84"/>
        <v>0</v>
      </c>
      <c r="Y168" s="207">
        <f t="shared" si="85"/>
        <v>0</v>
      </c>
      <c r="Z168" s="207">
        <f t="shared" si="85"/>
        <v>0</v>
      </c>
      <c r="AA168" s="207">
        <f t="shared" si="85"/>
        <v>0</v>
      </c>
      <c r="AB168" s="207">
        <f t="shared" si="85"/>
        <v>0</v>
      </c>
      <c r="AC168" s="207">
        <f t="shared" si="85"/>
        <v>0</v>
      </c>
      <c r="AD168" s="207">
        <f t="shared" si="85"/>
        <v>0</v>
      </c>
      <c r="AE168" s="207">
        <f t="shared" si="85"/>
        <v>0</v>
      </c>
      <c r="AF168" s="207">
        <f t="shared" si="85"/>
        <v>0</v>
      </c>
      <c r="AG168" s="207">
        <f t="shared" si="85"/>
        <v>0</v>
      </c>
      <c r="AH168" s="207">
        <f t="shared" si="85"/>
        <v>0</v>
      </c>
      <c r="AI168" s="207">
        <f t="shared" si="86"/>
        <v>0</v>
      </c>
      <c r="AJ168" s="207">
        <f t="shared" si="86"/>
        <v>0</v>
      </c>
      <c r="AK168" s="207">
        <f t="shared" si="86"/>
        <v>0</v>
      </c>
      <c r="AL168" s="207">
        <f t="shared" si="86"/>
        <v>0</v>
      </c>
      <c r="AM168" s="207">
        <f t="shared" si="86"/>
        <v>0</v>
      </c>
      <c r="AN168" s="207">
        <f t="shared" si="86"/>
        <v>0</v>
      </c>
      <c r="AO168" s="207">
        <f t="shared" si="86"/>
        <v>0</v>
      </c>
      <c r="AP168" s="207">
        <f t="shared" si="86"/>
        <v>0</v>
      </c>
      <c r="AQ168" s="207">
        <f t="shared" si="86"/>
        <v>0</v>
      </c>
      <c r="AR168" s="207">
        <f t="shared" si="86"/>
        <v>0</v>
      </c>
      <c r="AS168" s="339">
        <f t="shared" si="77"/>
        <v>0</v>
      </c>
    </row>
    <row r="169" spans="2:45" outlineLevel="1">
      <c r="B169" s="123">
        <f t="shared" si="78"/>
        <v>24</v>
      </c>
      <c r="D169" s="338">
        <v>0</v>
      </c>
      <c r="E169" s="207">
        <f t="shared" si="83"/>
        <v>0</v>
      </c>
      <c r="F169" s="207">
        <f t="shared" si="83"/>
        <v>0</v>
      </c>
      <c r="G169" s="207">
        <f t="shared" si="83"/>
        <v>0</v>
      </c>
      <c r="H169" s="207">
        <f t="shared" si="83"/>
        <v>0</v>
      </c>
      <c r="I169" s="207">
        <f t="shared" si="83"/>
        <v>0</v>
      </c>
      <c r="J169" s="207">
        <f t="shared" si="83"/>
        <v>0</v>
      </c>
      <c r="K169" s="207">
        <f t="shared" si="83"/>
        <v>0</v>
      </c>
      <c r="L169" s="207">
        <f t="shared" si="83"/>
        <v>0</v>
      </c>
      <c r="M169" s="207">
        <f t="shared" si="83"/>
        <v>0</v>
      </c>
      <c r="N169" s="207">
        <f t="shared" si="83"/>
        <v>0</v>
      </c>
      <c r="O169" s="207">
        <f t="shared" si="84"/>
        <v>0</v>
      </c>
      <c r="P169" s="207">
        <f t="shared" si="84"/>
        <v>0</v>
      </c>
      <c r="Q169" s="207">
        <f t="shared" si="84"/>
        <v>0</v>
      </c>
      <c r="R169" s="207">
        <f t="shared" si="84"/>
        <v>0</v>
      </c>
      <c r="S169" s="207">
        <f t="shared" si="84"/>
        <v>0</v>
      </c>
      <c r="T169" s="207">
        <f t="shared" si="84"/>
        <v>0</v>
      </c>
      <c r="U169" s="207">
        <f t="shared" si="84"/>
        <v>0</v>
      </c>
      <c r="V169" s="207">
        <f t="shared" si="84"/>
        <v>0</v>
      </c>
      <c r="W169" s="207">
        <f t="shared" si="84"/>
        <v>0</v>
      </c>
      <c r="X169" s="207">
        <f t="shared" si="84"/>
        <v>0</v>
      </c>
      <c r="Y169" s="207">
        <f t="shared" si="85"/>
        <v>0</v>
      </c>
      <c r="Z169" s="207">
        <f t="shared" si="85"/>
        <v>0</v>
      </c>
      <c r="AA169" s="207">
        <f t="shared" si="85"/>
        <v>0</v>
      </c>
      <c r="AB169" s="207">
        <f t="shared" si="85"/>
        <v>0</v>
      </c>
      <c r="AC169" s="207">
        <f t="shared" si="85"/>
        <v>0</v>
      </c>
      <c r="AD169" s="207">
        <f t="shared" si="85"/>
        <v>0</v>
      </c>
      <c r="AE169" s="207">
        <f t="shared" si="85"/>
        <v>0</v>
      </c>
      <c r="AF169" s="207">
        <f t="shared" si="85"/>
        <v>0</v>
      </c>
      <c r="AG169" s="207">
        <f t="shared" si="85"/>
        <v>0</v>
      </c>
      <c r="AH169" s="207">
        <f t="shared" si="85"/>
        <v>0</v>
      </c>
      <c r="AI169" s="207">
        <f t="shared" si="86"/>
        <v>0</v>
      </c>
      <c r="AJ169" s="207">
        <f t="shared" si="86"/>
        <v>0</v>
      </c>
      <c r="AK169" s="207">
        <f t="shared" si="86"/>
        <v>0</v>
      </c>
      <c r="AL169" s="207">
        <f t="shared" si="86"/>
        <v>0</v>
      </c>
      <c r="AM169" s="207">
        <f t="shared" si="86"/>
        <v>0</v>
      </c>
      <c r="AN169" s="207">
        <f t="shared" si="86"/>
        <v>0</v>
      </c>
      <c r="AO169" s="207">
        <f t="shared" si="86"/>
        <v>0</v>
      </c>
      <c r="AP169" s="207">
        <f t="shared" si="86"/>
        <v>0</v>
      </c>
      <c r="AQ169" s="207">
        <f t="shared" si="86"/>
        <v>0</v>
      </c>
      <c r="AR169" s="207">
        <f t="shared" si="86"/>
        <v>0</v>
      </c>
      <c r="AS169" s="339">
        <f t="shared" si="77"/>
        <v>0</v>
      </c>
    </row>
    <row r="170" spans="2:45" outlineLevel="1">
      <c r="B170" s="123">
        <f t="shared" si="78"/>
        <v>25</v>
      </c>
      <c r="D170" s="338">
        <v>0</v>
      </c>
      <c r="E170" s="207">
        <f t="shared" si="83"/>
        <v>0</v>
      </c>
      <c r="F170" s="207">
        <f t="shared" si="83"/>
        <v>0</v>
      </c>
      <c r="G170" s="207">
        <f t="shared" si="83"/>
        <v>0</v>
      </c>
      <c r="H170" s="207">
        <f t="shared" si="83"/>
        <v>0</v>
      </c>
      <c r="I170" s="207">
        <f t="shared" si="83"/>
        <v>0</v>
      </c>
      <c r="J170" s="207">
        <f t="shared" si="83"/>
        <v>0</v>
      </c>
      <c r="K170" s="207">
        <f t="shared" si="83"/>
        <v>0</v>
      </c>
      <c r="L170" s="207">
        <f t="shared" si="83"/>
        <v>0</v>
      </c>
      <c r="M170" s="207">
        <f t="shared" si="83"/>
        <v>0</v>
      </c>
      <c r="N170" s="207">
        <f t="shared" si="83"/>
        <v>0</v>
      </c>
      <c r="O170" s="207">
        <f t="shared" si="84"/>
        <v>0</v>
      </c>
      <c r="P170" s="207">
        <f t="shared" si="84"/>
        <v>0</v>
      </c>
      <c r="Q170" s="207">
        <f t="shared" si="84"/>
        <v>0</v>
      </c>
      <c r="R170" s="207">
        <f t="shared" si="84"/>
        <v>0</v>
      </c>
      <c r="S170" s="207">
        <f t="shared" si="84"/>
        <v>0</v>
      </c>
      <c r="T170" s="207">
        <f t="shared" si="84"/>
        <v>0</v>
      </c>
      <c r="U170" s="207">
        <f t="shared" si="84"/>
        <v>0</v>
      </c>
      <c r="V170" s="207">
        <f t="shared" si="84"/>
        <v>0</v>
      </c>
      <c r="W170" s="207">
        <f t="shared" si="84"/>
        <v>0</v>
      </c>
      <c r="X170" s="207">
        <f t="shared" si="84"/>
        <v>0</v>
      </c>
      <c r="Y170" s="207">
        <f t="shared" si="85"/>
        <v>0</v>
      </c>
      <c r="Z170" s="207">
        <f t="shared" si="85"/>
        <v>0</v>
      </c>
      <c r="AA170" s="207">
        <f t="shared" si="85"/>
        <v>0</v>
      </c>
      <c r="AB170" s="207">
        <f t="shared" si="85"/>
        <v>0</v>
      </c>
      <c r="AC170" s="207">
        <f t="shared" si="85"/>
        <v>0</v>
      </c>
      <c r="AD170" s="207">
        <f t="shared" si="85"/>
        <v>0</v>
      </c>
      <c r="AE170" s="207">
        <f t="shared" si="85"/>
        <v>0</v>
      </c>
      <c r="AF170" s="207">
        <f t="shared" si="85"/>
        <v>0</v>
      </c>
      <c r="AG170" s="207">
        <f t="shared" si="85"/>
        <v>0</v>
      </c>
      <c r="AH170" s="207">
        <f t="shared" si="85"/>
        <v>0</v>
      </c>
      <c r="AI170" s="207">
        <f t="shared" si="86"/>
        <v>0</v>
      </c>
      <c r="AJ170" s="207">
        <f t="shared" si="86"/>
        <v>0</v>
      </c>
      <c r="AK170" s="207">
        <f t="shared" si="86"/>
        <v>0</v>
      </c>
      <c r="AL170" s="207">
        <f t="shared" si="86"/>
        <v>0</v>
      </c>
      <c r="AM170" s="207">
        <f t="shared" si="86"/>
        <v>0</v>
      </c>
      <c r="AN170" s="207">
        <f t="shared" si="86"/>
        <v>0</v>
      </c>
      <c r="AO170" s="207">
        <f t="shared" si="86"/>
        <v>0</v>
      </c>
      <c r="AP170" s="207">
        <f t="shared" si="86"/>
        <v>0</v>
      </c>
      <c r="AQ170" s="207">
        <f t="shared" si="86"/>
        <v>0</v>
      </c>
      <c r="AR170" s="207">
        <f t="shared" si="86"/>
        <v>0</v>
      </c>
      <c r="AS170" s="339">
        <f t="shared" si="77"/>
        <v>0</v>
      </c>
    </row>
    <row r="171" spans="2:45" outlineLevel="1">
      <c r="B171" s="123">
        <f t="shared" si="78"/>
        <v>26</v>
      </c>
      <c r="D171" s="338">
        <v>0</v>
      </c>
      <c r="E171" s="207">
        <f t="shared" si="83"/>
        <v>0</v>
      </c>
      <c r="F171" s="207">
        <f t="shared" si="83"/>
        <v>0</v>
      </c>
      <c r="G171" s="207">
        <f t="shared" si="83"/>
        <v>0</v>
      </c>
      <c r="H171" s="207">
        <f t="shared" si="83"/>
        <v>0</v>
      </c>
      <c r="I171" s="207">
        <f t="shared" si="83"/>
        <v>0</v>
      </c>
      <c r="J171" s="207">
        <f t="shared" si="83"/>
        <v>0</v>
      </c>
      <c r="K171" s="207">
        <f t="shared" si="83"/>
        <v>0</v>
      </c>
      <c r="L171" s="207">
        <f t="shared" si="83"/>
        <v>0</v>
      </c>
      <c r="M171" s="207">
        <f t="shared" si="83"/>
        <v>0</v>
      </c>
      <c r="N171" s="207">
        <f t="shared" si="83"/>
        <v>0</v>
      </c>
      <c r="O171" s="207">
        <f t="shared" si="84"/>
        <v>0</v>
      </c>
      <c r="P171" s="207">
        <f t="shared" si="84"/>
        <v>0</v>
      </c>
      <c r="Q171" s="207">
        <f t="shared" si="84"/>
        <v>0</v>
      </c>
      <c r="R171" s="207">
        <f t="shared" si="84"/>
        <v>0</v>
      </c>
      <c r="S171" s="207">
        <f t="shared" si="84"/>
        <v>0</v>
      </c>
      <c r="T171" s="207">
        <f t="shared" si="84"/>
        <v>0</v>
      </c>
      <c r="U171" s="207">
        <f t="shared" si="84"/>
        <v>0</v>
      </c>
      <c r="V171" s="207">
        <f t="shared" si="84"/>
        <v>0</v>
      </c>
      <c r="W171" s="207">
        <f t="shared" si="84"/>
        <v>0</v>
      </c>
      <c r="X171" s="207">
        <f t="shared" si="84"/>
        <v>0</v>
      </c>
      <c r="Y171" s="207">
        <f t="shared" si="85"/>
        <v>0</v>
      </c>
      <c r="Z171" s="207">
        <f t="shared" si="85"/>
        <v>0</v>
      </c>
      <c r="AA171" s="207">
        <f t="shared" si="85"/>
        <v>0</v>
      </c>
      <c r="AB171" s="207">
        <f t="shared" si="85"/>
        <v>0</v>
      </c>
      <c r="AC171" s="207">
        <f t="shared" si="85"/>
        <v>0</v>
      </c>
      <c r="AD171" s="207">
        <f t="shared" si="85"/>
        <v>0</v>
      </c>
      <c r="AE171" s="207">
        <f t="shared" si="85"/>
        <v>0</v>
      </c>
      <c r="AF171" s="207">
        <f t="shared" si="85"/>
        <v>0</v>
      </c>
      <c r="AG171" s="207">
        <f t="shared" si="85"/>
        <v>0</v>
      </c>
      <c r="AH171" s="207">
        <f t="shared" si="85"/>
        <v>0</v>
      </c>
      <c r="AI171" s="207">
        <f t="shared" si="86"/>
        <v>0</v>
      </c>
      <c r="AJ171" s="207">
        <f t="shared" si="86"/>
        <v>0</v>
      </c>
      <c r="AK171" s="207">
        <f t="shared" si="86"/>
        <v>0</v>
      </c>
      <c r="AL171" s="207">
        <f t="shared" si="86"/>
        <v>0</v>
      </c>
      <c r="AM171" s="207">
        <f t="shared" si="86"/>
        <v>0</v>
      </c>
      <c r="AN171" s="207">
        <f t="shared" si="86"/>
        <v>0</v>
      </c>
      <c r="AO171" s="207">
        <f t="shared" si="86"/>
        <v>0</v>
      </c>
      <c r="AP171" s="207">
        <f t="shared" si="86"/>
        <v>0</v>
      </c>
      <c r="AQ171" s="207">
        <f t="shared" si="86"/>
        <v>0</v>
      </c>
      <c r="AR171" s="207">
        <f t="shared" si="86"/>
        <v>0</v>
      </c>
      <c r="AS171" s="339">
        <f t="shared" si="77"/>
        <v>0</v>
      </c>
    </row>
    <row r="172" spans="2:45" outlineLevel="1">
      <c r="B172" s="123">
        <f t="shared" si="78"/>
        <v>27</v>
      </c>
      <c r="D172" s="338">
        <v>0</v>
      </c>
      <c r="E172" s="207">
        <f t="shared" si="83"/>
        <v>0</v>
      </c>
      <c r="F172" s="207">
        <f t="shared" si="83"/>
        <v>0</v>
      </c>
      <c r="G172" s="207">
        <f t="shared" si="83"/>
        <v>0</v>
      </c>
      <c r="H172" s="207">
        <f t="shared" si="83"/>
        <v>0</v>
      </c>
      <c r="I172" s="207">
        <f t="shared" si="83"/>
        <v>0</v>
      </c>
      <c r="J172" s="207">
        <f t="shared" si="83"/>
        <v>0</v>
      </c>
      <c r="K172" s="207">
        <f t="shared" si="83"/>
        <v>0</v>
      </c>
      <c r="L172" s="207">
        <f t="shared" si="83"/>
        <v>0</v>
      </c>
      <c r="M172" s="207">
        <f t="shared" si="83"/>
        <v>0</v>
      </c>
      <c r="N172" s="207">
        <f t="shared" si="83"/>
        <v>0</v>
      </c>
      <c r="O172" s="207">
        <f t="shared" si="84"/>
        <v>0</v>
      </c>
      <c r="P172" s="207">
        <f t="shared" si="84"/>
        <v>0</v>
      </c>
      <c r="Q172" s="207">
        <f t="shared" si="84"/>
        <v>0</v>
      </c>
      <c r="R172" s="207">
        <f t="shared" si="84"/>
        <v>0</v>
      </c>
      <c r="S172" s="207">
        <f t="shared" si="84"/>
        <v>0</v>
      </c>
      <c r="T172" s="207">
        <f t="shared" si="84"/>
        <v>0</v>
      </c>
      <c r="U172" s="207">
        <f t="shared" si="84"/>
        <v>0</v>
      </c>
      <c r="V172" s="207">
        <f t="shared" si="84"/>
        <v>0</v>
      </c>
      <c r="W172" s="207">
        <f t="shared" si="84"/>
        <v>0</v>
      </c>
      <c r="X172" s="207">
        <f t="shared" si="84"/>
        <v>0</v>
      </c>
      <c r="Y172" s="207">
        <f t="shared" si="85"/>
        <v>0</v>
      </c>
      <c r="Z172" s="207">
        <f t="shared" si="85"/>
        <v>0</v>
      </c>
      <c r="AA172" s="207">
        <f t="shared" si="85"/>
        <v>0</v>
      </c>
      <c r="AB172" s="207">
        <f t="shared" si="85"/>
        <v>0</v>
      </c>
      <c r="AC172" s="207">
        <f t="shared" si="85"/>
        <v>0</v>
      </c>
      <c r="AD172" s="207">
        <f t="shared" si="85"/>
        <v>0</v>
      </c>
      <c r="AE172" s="207">
        <f t="shared" si="85"/>
        <v>0</v>
      </c>
      <c r="AF172" s="207">
        <f t="shared" si="85"/>
        <v>0</v>
      </c>
      <c r="AG172" s="207">
        <f t="shared" si="85"/>
        <v>0</v>
      </c>
      <c r="AH172" s="207">
        <f t="shared" si="85"/>
        <v>0</v>
      </c>
      <c r="AI172" s="207">
        <f t="shared" si="86"/>
        <v>0</v>
      </c>
      <c r="AJ172" s="207">
        <f t="shared" si="86"/>
        <v>0</v>
      </c>
      <c r="AK172" s="207">
        <f t="shared" si="86"/>
        <v>0</v>
      </c>
      <c r="AL172" s="207">
        <f t="shared" si="86"/>
        <v>0</v>
      </c>
      <c r="AM172" s="207">
        <f t="shared" si="86"/>
        <v>0</v>
      </c>
      <c r="AN172" s="207">
        <f t="shared" si="86"/>
        <v>0</v>
      </c>
      <c r="AO172" s="207">
        <f t="shared" si="86"/>
        <v>0</v>
      </c>
      <c r="AP172" s="207">
        <f t="shared" si="86"/>
        <v>0</v>
      </c>
      <c r="AQ172" s="207">
        <f t="shared" si="86"/>
        <v>0</v>
      </c>
      <c r="AR172" s="207">
        <f t="shared" si="86"/>
        <v>0</v>
      </c>
      <c r="AS172" s="339">
        <f t="shared" si="77"/>
        <v>0</v>
      </c>
    </row>
    <row r="173" spans="2:45" outlineLevel="1">
      <c r="B173" s="123">
        <f t="shared" si="78"/>
        <v>28</v>
      </c>
      <c r="D173" s="338">
        <v>0</v>
      </c>
      <c r="E173" s="207">
        <f t="shared" si="83"/>
        <v>0</v>
      </c>
      <c r="F173" s="207">
        <f t="shared" si="83"/>
        <v>0</v>
      </c>
      <c r="G173" s="207">
        <f t="shared" si="83"/>
        <v>0</v>
      </c>
      <c r="H173" s="207">
        <f t="shared" si="83"/>
        <v>0</v>
      </c>
      <c r="I173" s="207">
        <f t="shared" si="83"/>
        <v>0</v>
      </c>
      <c r="J173" s="207">
        <f t="shared" si="83"/>
        <v>0</v>
      </c>
      <c r="K173" s="207">
        <f t="shared" si="83"/>
        <v>0</v>
      </c>
      <c r="L173" s="207">
        <f t="shared" si="83"/>
        <v>0</v>
      </c>
      <c r="M173" s="207">
        <f t="shared" si="83"/>
        <v>0</v>
      </c>
      <c r="N173" s="207">
        <f t="shared" si="83"/>
        <v>0</v>
      </c>
      <c r="O173" s="207">
        <f t="shared" si="84"/>
        <v>0</v>
      </c>
      <c r="P173" s="207">
        <f t="shared" si="84"/>
        <v>0</v>
      </c>
      <c r="Q173" s="207">
        <f t="shared" si="84"/>
        <v>0</v>
      </c>
      <c r="R173" s="207">
        <f t="shared" si="84"/>
        <v>0</v>
      </c>
      <c r="S173" s="207">
        <f t="shared" si="84"/>
        <v>0</v>
      </c>
      <c r="T173" s="207">
        <f t="shared" si="84"/>
        <v>0</v>
      </c>
      <c r="U173" s="207">
        <f t="shared" si="84"/>
        <v>0</v>
      </c>
      <c r="V173" s="207">
        <f t="shared" si="84"/>
        <v>0</v>
      </c>
      <c r="W173" s="207">
        <f t="shared" si="84"/>
        <v>0</v>
      </c>
      <c r="X173" s="207">
        <f t="shared" si="84"/>
        <v>0</v>
      </c>
      <c r="Y173" s="207">
        <f t="shared" si="85"/>
        <v>0</v>
      </c>
      <c r="Z173" s="207">
        <f t="shared" si="85"/>
        <v>0</v>
      </c>
      <c r="AA173" s="207">
        <f t="shared" si="85"/>
        <v>0</v>
      </c>
      <c r="AB173" s="207">
        <f t="shared" si="85"/>
        <v>0</v>
      </c>
      <c r="AC173" s="207">
        <f t="shared" si="85"/>
        <v>0</v>
      </c>
      <c r="AD173" s="207">
        <f t="shared" si="85"/>
        <v>0</v>
      </c>
      <c r="AE173" s="207">
        <f t="shared" si="85"/>
        <v>0</v>
      </c>
      <c r="AF173" s="207">
        <f t="shared" si="85"/>
        <v>0</v>
      </c>
      <c r="AG173" s="207">
        <f t="shared" si="85"/>
        <v>0</v>
      </c>
      <c r="AH173" s="207">
        <f t="shared" si="85"/>
        <v>0</v>
      </c>
      <c r="AI173" s="207">
        <f t="shared" si="86"/>
        <v>0</v>
      </c>
      <c r="AJ173" s="207">
        <f t="shared" si="86"/>
        <v>0</v>
      </c>
      <c r="AK173" s="207">
        <f t="shared" si="86"/>
        <v>0</v>
      </c>
      <c r="AL173" s="207">
        <f t="shared" si="86"/>
        <v>0</v>
      </c>
      <c r="AM173" s="207">
        <f t="shared" si="86"/>
        <v>0</v>
      </c>
      <c r="AN173" s="207">
        <f t="shared" si="86"/>
        <v>0</v>
      </c>
      <c r="AO173" s="207">
        <f t="shared" si="86"/>
        <v>0</v>
      </c>
      <c r="AP173" s="207">
        <f t="shared" si="86"/>
        <v>0</v>
      </c>
      <c r="AQ173" s="207">
        <f t="shared" si="86"/>
        <v>0</v>
      </c>
      <c r="AR173" s="207">
        <f t="shared" si="86"/>
        <v>0</v>
      </c>
      <c r="AS173" s="339">
        <f t="shared" si="77"/>
        <v>0</v>
      </c>
    </row>
    <row r="174" spans="2:45" outlineLevel="1">
      <c r="B174" s="123">
        <f t="shared" si="78"/>
        <v>29</v>
      </c>
      <c r="D174" s="338">
        <v>0</v>
      </c>
      <c r="E174" s="207">
        <f t="shared" si="83"/>
        <v>0</v>
      </c>
      <c r="F174" s="207">
        <f t="shared" si="83"/>
        <v>0</v>
      </c>
      <c r="G174" s="207">
        <f t="shared" si="83"/>
        <v>0</v>
      </c>
      <c r="H174" s="207">
        <f t="shared" si="83"/>
        <v>0</v>
      </c>
      <c r="I174" s="207">
        <f t="shared" si="83"/>
        <v>0</v>
      </c>
      <c r="J174" s="207">
        <f t="shared" si="83"/>
        <v>0</v>
      </c>
      <c r="K174" s="207">
        <f t="shared" si="83"/>
        <v>0</v>
      </c>
      <c r="L174" s="207">
        <f t="shared" si="83"/>
        <v>0</v>
      </c>
      <c r="M174" s="207">
        <f t="shared" si="83"/>
        <v>0</v>
      </c>
      <c r="N174" s="207">
        <f t="shared" si="83"/>
        <v>0</v>
      </c>
      <c r="O174" s="207">
        <f t="shared" si="84"/>
        <v>0</v>
      </c>
      <c r="P174" s="207">
        <f t="shared" si="84"/>
        <v>0</v>
      </c>
      <c r="Q174" s="207">
        <f t="shared" si="84"/>
        <v>0</v>
      </c>
      <c r="R174" s="207">
        <f t="shared" si="84"/>
        <v>0</v>
      </c>
      <c r="S174" s="207">
        <f t="shared" si="84"/>
        <v>0</v>
      </c>
      <c r="T174" s="207">
        <f t="shared" si="84"/>
        <v>0</v>
      </c>
      <c r="U174" s="207">
        <f t="shared" si="84"/>
        <v>0</v>
      </c>
      <c r="V174" s="207">
        <f t="shared" si="84"/>
        <v>0</v>
      </c>
      <c r="W174" s="207">
        <f t="shared" si="84"/>
        <v>0</v>
      </c>
      <c r="X174" s="207">
        <f t="shared" si="84"/>
        <v>0</v>
      </c>
      <c r="Y174" s="207">
        <f t="shared" si="85"/>
        <v>0</v>
      </c>
      <c r="Z174" s="207">
        <f t="shared" si="85"/>
        <v>0</v>
      </c>
      <c r="AA174" s="207">
        <f t="shared" si="85"/>
        <v>0</v>
      </c>
      <c r="AB174" s="207">
        <f t="shared" si="85"/>
        <v>0</v>
      </c>
      <c r="AC174" s="207">
        <f t="shared" si="85"/>
        <v>0</v>
      </c>
      <c r="AD174" s="207">
        <f t="shared" si="85"/>
        <v>0</v>
      </c>
      <c r="AE174" s="207">
        <f t="shared" si="85"/>
        <v>0</v>
      </c>
      <c r="AF174" s="207">
        <f t="shared" si="85"/>
        <v>0</v>
      </c>
      <c r="AG174" s="207">
        <f t="shared" si="85"/>
        <v>0</v>
      </c>
      <c r="AH174" s="207">
        <f t="shared" si="85"/>
        <v>0</v>
      </c>
      <c r="AI174" s="207">
        <f t="shared" si="86"/>
        <v>0</v>
      </c>
      <c r="AJ174" s="207">
        <f t="shared" si="86"/>
        <v>0</v>
      </c>
      <c r="AK174" s="207">
        <f t="shared" si="86"/>
        <v>0</v>
      </c>
      <c r="AL174" s="207">
        <f t="shared" si="86"/>
        <v>0</v>
      </c>
      <c r="AM174" s="207">
        <f t="shared" si="86"/>
        <v>0</v>
      </c>
      <c r="AN174" s="207">
        <f t="shared" si="86"/>
        <v>0</v>
      </c>
      <c r="AO174" s="207">
        <f t="shared" si="86"/>
        <v>0</v>
      </c>
      <c r="AP174" s="207">
        <f t="shared" si="86"/>
        <v>0</v>
      </c>
      <c r="AQ174" s="207">
        <f t="shared" si="86"/>
        <v>0</v>
      </c>
      <c r="AR174" s="207">
        <f t="shared" si="86"/>
        <v>0</v>
      </c>
      <c r="AS174" s="339">
        <f t="shared" si="77"/>
        <v>0</v>
      </c>
    </row>
    <row r="175" spans="2:45" outlineLevel="1">
      <c r="B175" s="123">
        <f t="shared" si="78"/>
        <v>30</v>
      </c>
      <c r="D175" s="338">
        <v>0</v>
      </c>
      <c r="E175" s="207">
        <f t="shared" si="83"/>
        <v>0</v>
      </c>
      <c r="F175" s="207">
        <f t="shared" si="83"/>
        <v>0</v>
      </c>
      <c r="G175" s="207">
        <f t="shared" si="83"/>
        <v>0</v>
      </c>
      <c r="H175" s="207">
        <f t="shared" si="83"/>
        <v>0</v>
      </c>
      <c r="I175" s="207">
        <f t="shared" si="83"/>
        <v>0</v>
      </c>
      <c r="J175" s="207">
        <f t="shared" si="83"/>
        <v>0</v>
      </c>
      <c r="K175" s="207">
        <f t="shared" si="83"/>
        <v>0</v>
      </c>
      <c r="L175" s="207">
        <f t="shared" si="83"/>
        <v>0</v>
      </c>
      <c r="M175" s="207">
        <f t="shared" si="83"/>
        <v>0</v>
      </c>
      <c r="N175" s="207">
        <f t="shared" si="83"/>
        <v>0</v>
      </c>
      <c r="O175" s="207">
        <f t="shared" si="84"/>
        <v>0</v>
      </c>
      <c r="P175" s="207">
        <f t="shared" si="84"/>
        <v>0</v>
      </c>
      <c r="Q175" s="207">
        <f t="shared" si="84"/>
        <v>0</v>
      </c>
      <c r="R175" s="207">
        <f t="shared" si="84"/>
        <v>0</v>
      </c>
      <c r="S175" s="207">
        <f t="shared" si="84"/>
        <v>0</v>
      </c>
      <c r="T175" s="207">
        <f t="shared" si="84"/>
        <v>0</v>
      </c>
      <c r="U175" s="207">
        <f t="shared" si="84"/>
        <v>0</v>
      </c>
      <c r="V175" s="207">
        <f t="shared" si="84"/>
        <v>0</v>
      </c>
      <c r="W175" s="207">
        <f t="shared" si="84"/>
        <v>0</v>
      </c>
      <c r="X175" s="207">
        <f t="shared" si="84"/>
        <v>0</v>
      </c>
      <c r="Y175" s="207">
        <f t="shared" si="85"/>
        <v>0</v>
      </c>
      <c r="Z175" s="207">
        <f t="shared" si="85"/>
        <v>0</v>
      </c>
      <c r="AA175" s="207">
        <f t="shared" si="85"/>
        <v>0</v>
      </c>
      <c r="AB175" s="207">
        <f t="shared" si="85"/>
        <v>0</v>
      </c>
      <c r="AC175" s="207">
        <f t="shared" si="85"/>
        <v>0</v>
      </c>
      <c r="AD175" s="207">
        <f t="shared" si="85"/>
        <v>0</v>
      </c>
      <c r="AE175" s="207">
        <f t="shared" si="85"/>
        <v>0</v>
      </c>
      <c r="AF175" s="207">
        <f t="shared" si="85"/>
        <v>0</v>
      </c>
      <c r="AG175" s="207">
        <f t="shared" si="85"/>
        <v>0</v>
      </c>
      <c r="AH175" s="207">
        <f t="shared" si="85"/>
        <v>0</v>
      </c>
      <c r="AI175" s="207">
        <f t="shared" si="86"/>
        <v>0</v>
      </c>
      <c r="AJ175" s="207">
        <f t="shared" si="86"/>
        <v>0</v>
      </c>
      <c r="AK175" s="207">
        <f t="shared" si="86"/>
        <v>0</v>
      </c>
      <c r="AL175" s="207">
        <f t="shared" si="86"/>
        <v>0</v>
      </c>
      <c r="AM175" s="207">
        <f t="shared" si="86"/>
        <v>0</v>
      </c>
      <c r="AN175" s="207">
        <f t="shared" si="86"/>
        <v>0</v>
      </c>
      <c r="AO175" s="207">
        <f t="shared" si="86"/>
        <v>0</v>
      </c>
      <c r="AP175" s="207">
        <f t="shared" si="86"/>
        <v>0</v>
      </c>
      <c r="AQ175" s="207">
        <f t="shared" si="86"/>
        <v>0</v>
      </c>
      <c r="AR175" s="207">
        <f t="shared" si="86"/>
        <v>0</v>
      </c>
      <c r="AS175" s="339">
        <f t="shared" si="77"/>
        <v>0</v>
      </c>
    </row>
    <row r="176" spans="2:45" outlineLevel="1">
      <c r="B176" s="123">
        <f t="shared" si="78"/>
        <v>31</v>
      </c>
      <c r="D176" s="338">
        <v>0</v>
      </c>
      <c r="E176" s="207">
        <f t="shared" ref="E176:N185" si="87">IF(E$2&gt;$C$144,0,IF(AND(E$2=$B176,$B176=$C$144),$D176,IF(AND(E$2&gt;=$B176,E$2&lt;$D$144+$B176),SLN($D176,0,IF($C$144-$B176&gt;=$D$144,$D$144,$C$144-$B176+1)),0)))</f>
        <v>0</v>
      </c>
      <c r="F176" s="207">
        <f t="shared" si="87"/>
        <v>0</v>
      </c>
      <c r="G176" s="207">
        <f t="shared" si="87"/>
        <v>0</v>
      </c>
      <c r="H176" s="207">
        <f t="shared" si="87"/>
        <v>0</v>
      </c>
      <c r="I176" s="207">
        <f t="shared" si="87"/>
        <v>0</v>
      </c>
      <c r="J176" s="207">
        <f t="shared" si="87"/>
        <v>0</v>
      </c>
      <c r="K176" s="207">
        <f t="shared" si="87"/>
        <v>0</v>
      </c>
      <c r="L176" s="207">
        <f t="shared" si="87"/>
        <v>0</v>
      </c>
      <c r="M176" s="207">
        <f t="shared" si="87"/>
        <v>0</v>
      </c>
      <c r="N176" s="207">
        <f t="shared" si="87"/>
        <v>0</v>
      </c>
      <c r="O176" s="207">
        <f t="shared" ref="O176:X185" si="88">IF(O$2&gt;$C$144,0,IF(AND(O$2=$B176,$B176=$C$144),$D176,IF(AND(O$2&gt;=$B176,O$2&lt;$D$144+$B176),SLN($D176,0,IF($C$144-$B176&gt;=$D$144,$D$144,$C$144-$B176+1)),0)))</f>
        <v>0</v>
      </c>
      <c r="P176" s="207">
        <f t="shared" si="88"/>
        <v>0</v>
      </c>
      <c r="Q176" s="207">
        <f t="shared" si="88"/>
        <v>0</v>
      </c>
      <c r="R176" s="207">
        <f t="shared" si="88"/>
        <v>0</v>
      </c>
      <c r="S176" s="207">
        <f t="shared" si="88"/>
        <v>0</v>
      </c>
      <c r="T176" s="207">
        <f t="shared" si="88"/>
        <v>0</v>
      </c>
      <c r="U176" s="207">
        <f t="shared" si="88"/>
        <v>0</v>
      </c>
      <c r="V176" s="207">
        <f t="shared" si="88"/>
        <v>0</v>
      </c>
      <c r="W176" s="207">
        <f t="shared" si="88"/>
        <v>0</v>
      </c>
      <c r="X176" s="207">
        <f t="shared" si="88"/>
        <v>0</v>
      </c>
      <c r="Y176" s="207">
        <f t="shared" ref="Y176:AH185" si="89">IF(Y$2&gt;$C$144,0,IF(AND(Y$2=$B176,$B176=$C$144),$D176,IF(AND(Y$2&gt;=$B176,Y$2&lt;$D$144+$B176),SLN($D176,0,IF($C$144-$B176&gt;=$D$144,$D$144,$C$144-$B176+1)),0)))</f>
        <v>0</v>
      </c>
      <c r="Z176" s="207">
        <f t="shared" si="89"/>
        <v>0</v>
      </c>
      <c r="AA176" s="207">
        <f t="shared" si="89"/>
        <v>0</v>
      </c>
      <c r="AB176" s="207">
        <f t="shared" si="89"/>
        <v>0</v>
      </c>
      <c r="AC176" s="207">
        <f t="shared" si="89"/>
        <v>0</v>
      </c>
      <c r="AD176" s="207">
        <f t="shared" si="89"/>
        <v>0</v>
      </c>
      <c r="AE176" s="207">
        <f t="shared" si="89"/>
        <v>0</v>
      </c>
      <c r="AF176" s="207">
        <f t="shared" si="89"/>
        <v>0</v>
      </c>
      <c r="AG176" s="207">
        <f t="shared" si="89"/>
        <v>0</v>
      </c>
      <c r="AH176" s="207">
        <f t="shared" si="89"/>
        <v>0</v>
      </c>
      <c r="AI176" s="207">
        <f t="shared" ref="AI176:AR185" si="90">IF(AI$2&gt;$C$144,0,IF(AND(AI$2=$B176,$B176=$C$144),$D176,IF(AND(AI$2&gt;=$B176,AI$2&lt;$D$144+$B176),SLN($D176,0,IF($C$144-$B176&gt;=$D$144,$D$144,$C$144-$B176+1)),0)))</f>
        <v>0</v>
      </c>
      <c r="AJ176" s="207">
        <f t="shared" si="90"/>
        <v>0</v>
      </c>
      <c r="AK176" s="207">
        <f t="shared" si="90"/>
        <v>0</v>
      </c>
      <c r="AL176" s="207">
        <f t="shared" si="90"/>
        <v>0</v>
      </c>
      <c r="AM176" s="207">
        <f t="shared" si="90"/>
        <v>0</v>
      </c>
      <c r="AN176" s="207">
        <f t="shared" si="90"/>
        <v>0</v>
      </c>
      <c r="AO176" s="207">
        <f t="shared" si="90"/>
        <v>0</v>
      </c>
      <c r="AP176" s="207">
        <f t="shared" si="90"/>
        <v>0</v>
      </c>
      <c r="AQ176" s="207">
        <f t="shared" si="90"/>
        <v>0</v>
      </c>
      <c r="AR176" s="207">
        <f t="shared" si="90"/>
        <v>0</v>
      </c>
      <c r="AS176" s="339">
        <f t="shared" si="77"/>
        <v>0</v>
      </c>
    </row>
    <row r="177" spans="2:45" outlineLevel="1">
      <c r="B177" s="123">
        <f t="shared" si="78"/>
        <v>32</v>
      </c>
      <c r="D177" s="338">
        <v>0</v>
      </c>
      <c r="E177" s="207">
        <f t="shared" si="87"/>
        <v>0</v>
      </c>
      <c r="F177" s="207">
        <f t="shared" si="87"/>
        <v>0</v>
      </c>
      <c r="G177" s="207">
        <f t="shared" si="87"/>
        <v>0</v>
      </c>
      <c r="H177" s="207">
        <f t="shared" si="87"/>
        <v>0</v>
      </c>
      <c r="I177" s="207">
        <f t="shared" si="87"/>
        <v>0</v>
      </c>
      <c r="J177" s="207">
        <f t="shared" si="87"/>
        <v>0</v>
      </c>
      <c r="K177" s="207">
        <f t="shared" si="87"/>
        <v>0</v>
      </c>
      <c r="L177" s="207">
        <f t="shared" si="87"/>
        <v>0</v>
      </c>
      <c r="M177" s="207">
        <f t="shared" si="87"/>
        <v>0</v>
      </c>
      <c r="N177" s="207">
        <f t="shared" si="87"/>
        <v>0</v>
      </c>
      <c r="O177" s="207">
        <f t="shared" si="88"/>
        <v>0</v>
      </c>
      <c r="P177" s="207">
        <f t="shared" si="88"/>
        <v>0</v>
      </c>
      <c r="Q177" s="207">
        <f t="shared" si="88"/>
        <v>0</v>
      </c>
      <c r="R177" s="207">
        <f t="shared" si="88"/>
        <v>0</v>
      </c>
      <c r="S177" s="207">
        <f t="shared" si="88"/>
        <v>0</v>
      </c>
      <c r="T177" s="207">
        <f t="shared" si="88"/>
        <v>0</v>
      </c>
      <c r="U177" s="207">
        <f t="shared" si="88"/>
        <v>0</v>
      </c>
      <c r="V177" s="207">
        <f t="shared" si="88"/>
        <v>0</v>
      </c>
      <c r="W177" s="207">
        <f t="shared" si="88"/>
        <v>0</v>
      </c>
      <c r="X177" s="207">
        <f t="shared" si="88"/>
        <v>0</v>
      </c>
      <c r="Y177" s="207">
        <f t="shared" si="89"/>
        <v>0</v>
      </c>
      <c r="Z177" s="207">
        <f t="shared" si="89"/>
        <v>0</v>
      </c>
      <c r="AA177" s="207">
        <f t="shared" si="89"/>
        <v>0</v>
      </c>
      <c r="AB177" s="207">
        <f t="shared" si="89"/>
        <v>0</v>
      </c>
      <c r="AC177" s="207">
        <f t="shared" si="89"/>
        <v>0</v>
      </c>
      <c r="AD177" s="207">
        <f t="shared" si="89"/>
        <v>0</v>
      </c>
      <c r="AE177" s="207">
        <f t="shared" si="89"/>
        <v>0</v>
      </c>
      <c r="AF177" s="207">
        <f t="shared" si="89"/>
        <v>0</v>
      </c>
      <c r="AG177" s="207">
        <f t="shared" si="89"/>
        <v>0</v>
      </c>
      <c r="AH177" s="207">
        <f t="shared" si="89"/>
        <v>0</v>
      </c>
      <c r="AI177" s="207">
        <f t="shared" si="90"/>
        <v>0</v>
      </c>
      <c r="AJ177" s="207">
        <f t="shared" si="90"/>
        <v>0</v>
      </c>
      <c r="AK177" s="207">
        <f t="shared" si="90"/>
        <v>0</v>
      </c>
      <c r="AL177" s="207">
        <f t="shared" si="90"/>
        <v>0</v>
      </c>
      <c r="AM177" s="207">
        <f t="shared" si="90"/>
        <v>0</v>
      </c>
      <c r="AN177" s="207">
        <f t="shared" si="90"/>
        <v>0</v>
      </c>
      <c r="AO177" s="207">
        <f t="shared" si="90"/>
        <v>0</v>
      </c>
      <c r="AP177" s="207">
        <f t="shared" si="90"/>
        <v>0</v>
      </c>
      <c r="AQ177" s="207">
        <f t="shared" si="90"/>
        <v>0</v>
      </c>
      <c r="AR177" s="207">
        <f t="shared" si="90"/>
        <v>0</v>
      </c>
      <c r="AS177" s="339">
        <f t="shared" si="77"/>
        <v>0</v>
      </c>
    </row>
    <row r="178" spans="2:45" outlineLevel="1">
      <c r="B178" s="123">
        <f t="shared" si="78"/>
        <v>33</v>
      </c>
      <c r="D178" s="338">
        <v>0</v>
      </c>
      <c r="E178" s="207">
        <f t="shared" si="87"/>
        <v>0</v>
      </c>
      <c r="F178" s="207">
        <f t="shared" si="87"/>
        <v>0</v>
      </c>
      <c r="G178" s="207">
        <f t="shared" si="87"/>
        <v>0</v>
      </c>
      <c r="H178" s="207">
        <f t="shared" si="87"/>
        <v>0</v>
      </c>
      <c r="I178" s="207">
        <f t="shared" si="87"/>
        <v>0</v>
      </c>
      <c r="J178" s="207">
        <f t="shared" si="87"/>
        <v>0</v>
      </c>
      <c r="K178" s="207">
        <f t="shared" si="87"/>
        <v>0</v>
      </c>
      <c r="L178" s="207">
        <f t="shared" si="87"/>
        <v>0</v>
      </c>
      <c r="M178" s="207">
        <f t="shared" si="87"/>
        <v>0</v>
      </c>
      <c r="N178" s="207">
        <f t="shared" si="87"/>
        <v>0</v>
      </c>
      <c r="O178" s="207">
        <f t="shared" si="88"/>
        <v>0</v>
      </c>
      <c r="P178" s="207">
        <f t="shared" si="88"/>
        <v>0</v>
      </c>
      <c r="Q178" s="207">
        <f t="shared" si="88"/>
        <v>0</v>
      </c>
      <c r="R178" s="207">
        <f t="shared" si="88"/>
        <v>0</v>
      </c>
      <c r="S178" s="207">
        <f t="shared" si="88"/>
        <v>0</v>
      </c>
      <c r="T178" s="207">
        <f t="shared" si="88"/>
        <v>0</v>
      </c>
      <c r="U178" s="207">
        <f t="shared" si="88"/>
        <v>0</v>
      </c>
      <c r="V178" s="207">
        <f t="shared" si="88"/>
        <v>0</v>
      </c>
      <c r="W178" s="207">
        <f t="shared" si="88"/>
        <v>0</v>
      </c>
      <c r="X178" s="207">
        <f t="shared" si="88"/>
        <v>0</v>
      </c>
      <c r="Y178" s="207">
        <f t="shared" si="89"/>
        <v>0</v>
      </c>
      <c r="Z178" s="207">
        <f t="shared" si="89"/>
        <v>0</v>
      </c>
      <c r="AA178" s="207">
        <f t="shared" si="89"/>
        <v>0</v>
      </c>
      <c r="AB178" s="207">
        <f t="shared" si="89"/>
        <v>0</v>
      </c>
      <c r="AC178" s="207">
        <f t="shared" si="89"/>
        <v>0</v>
      </c>
      <c r="AD178" s="207">
        <f t="shared" si="89"/>
        <v>0</v>
      </c>
      <c r="AE178" s="207">
        <f t="shared" si="89"/>
        <v>0</v>
      </c>
      <c r="AF178" s="207">
        <f t="shared" si="89"/>
        <v>0</v>
      </c>
      <c r="AG178" s="207">
        <f t="shared" si="89"/>
        <v>0</v>
      </c>
      <c r="AH178" s="207">
        <f t="shared" si="89"/>
        <v>0</v>
      </c>
      <c r="AI178" s="207">
        <f t="shared" si="90"/>
        <v>0</v>
      </c>
      <c r="AJ178" s="207">
        <f t="shared" si="90"/>
        <v>0</v>
      </c>
      <c r="AK178" s="207">
        <f t="shared" si="90"/>
        <v>0</v>
      </c>
      <c r="AL178" s="207">
        <f t="shared" si="90"/>
        <v>0</v>
      </c>
      <c r="AM178" s="207">
        <f t="shared" si="90"/>
        <v>0</v>
      </c>
      <c r="AN178" s="207">
        <f t="shared" si="90"/>
        <v>0</v>
      </c>
      <c r="AO178" s="207">
        <f t="shared" si="90"/>
        <v>0</v>
      </c>
      <c r="AP178" s="207">
        <f t="shared" si="90"/>
        <v>0</v>
      </c>
      <c r="AQ178" s="207">
        <f t="shared" si="90"/>
        <v>0</v>
      </c>
      <c r="AR178" s="207">
        <f t="shared" si="90"/>
        <v>0</v>
      </c>
      <c r="AS178" s="339">
        <f t="shared" si="77"/>
        <v>0</v>
      </c>
    </row>
    <row r="179" spans="2:45" outlineLevel="1">
      <c r="B179" s="123">
        <f t="shared" si="78"/>
        <v>34</v>
      </c>
      <c r="D179" s="338">
        <v>0</v>
      </c>
      <c r="E179" s="207">
        <f t="shared" si="87"/>
        <v>0</v>
      </c>
      <c r="F179" s="207">
        <f t="shared" si="87"/>
        <v>0</v>
      </c>
      <c r="G179" s="207">
        <f t="shared" si="87"/>
        <v>0</v>
      </c>
      <c r="H179" s="207">
        <f t="shared" si="87"/>
        <v>0</v>
      </c>
      <c r="I179" s="207">
        <f t="shared" si="87"/>
        <v>0</v>
      </c>
      <c r="J179" s="207">
        <f t="shared" si="87"/>
        <v>0</v>
      </c>
      <c r="K179" s="207">
        <f t="shared" si="87"/>
        <v>0</v>
      </c>
      <c r="L179" s="207">
        <f t="shared" si="87"/>
        <v>0</v>
      </c>
      <c r="M179" s="207">
        <f t="shared" si="87"/>
        <v>0</v>
      </c>
      <c r="N179" s="207">
        <f t="shared" si="87"/>
        <v>0</v>
      </c>
      <c r="O179" s="207">
        <f t="shared" si="88"/>
        <v>0</v>
      </c>
      <c r="P179" s="207">
        <f t="shared" si="88"/>
        <v>0</v>
      </c>
      <c r="Q179" s="207">
        <f t="shared" si="88"/>
        <v>0</v>
      </c>
      <c r="R179" s="207">
        <f t="shared" si="88"/>
        <v>0</v>
      </c>
      <c r="S179" s="207">
        <f t="shared" si="88"/>
        <v>0</v>
      </c>
      <c r="T179" s="207">
        <f t="shared" si="88"/>
        <v>0</v>
      </c>
      <c r="U179" s="207">
        <f t="shared" si="88"/>
        <v>0</v>
      </c>
      <c r="V179" s="207">
        <f t="shared" si="88"/>
        <v>0</v>
      </c>
      <c r="W179" s="207">
        <f t="shared" si="88"/>
        <v>0</v>
      </c>
      <c r="X179" s="207">
        <f t="shared" si="88"/>
        <v>0</v>
      </c>
      <c r="Y179" s="207">
        <f t="shared" si="89"/>
        <v>0</v>
      </c>
      <c r="Z179" s="207">
        <f t="shared" si="89"/>
        <v>0</v>
      </c>
      <c r="AA179" s="207">
        <f t="shared" si="89"/>
        <v>0</v>
      </c>
      <c r="AB179" s="207">
        <f t="shared" si="89"/>
        <v>0</v>
      </c>
      <c r="AC179" s="207">
        <f t="shared" si="89"/>
        <v>0</v>
      </c>
      <c r="AD179" s="207">
        <f t="shared" si="89"/>
        <v>0</v>
      </c>
      <c r="AE179" s="207">
        <f t="shared" si="89"/>
        <v>0</v>
      </c>
      <c r="AF179" s="207">
        <f t="shared" si="89"/>
        <v>0</v>
      </c>
      <c r="AG179" s="207">
        <f t="shared" si="89"/>
        <v>0</v>
      </c>
      <c r="AH179" s="207">
        <f t="shared" si="89"/>
        <v>0</v>
      </c>
      <c r="AI179" s="207">
        <f t="shared" si="90"/>
        <v>0</v>
      </c>
      <c r="AJ179" s="207">
        <f t="shared" si="90"/>
        <v>0</v>
      </c>
      <c r="AK179" s="207">
        <f t="shared" si="90"/>
        <v>0</v>
      </c>
      <c r="AL179" s="207">
        <f t="shared" si="90"/>
        <v>0</v>
      </c>
      <c r="AM179" s="207">
        <f t="shared" si="90"/>
        <v>0</v>
      </c>
      <c r="AN179" s="207">
        <f t="shared" si="90"/>
        <v>0</v>
      </c>
      <c r="AO179" s="207">
        <f t="shared" si="90"/>
        <v>0</v>
      </c>
      <c r="AP179" s="207">
        <f t="shared" si="90"/>
        <v>0</v>
      </c>
      <c r="AQ179" s="207">
        <f t="shared" si="90"/>
        <v>0</v>
      </c>
      <c r="AR179" s="207">
        <f t="shared" si="90"/>
        <v>0</v>
      </c>
      <c r="AS179" s="339">
        <f t="shared" si="77"/>
        <v>0</v>
      </c>
    </row>
    <row r="180" spans="2:45" outlineLevel="1">
      <c r="B180" s="123">
        <f t="shared" si="78"/>
        <v>35</v>
      </c>
      <c r="D180" s="338">
        <v>0</v>
      </c>
      <c r="E180" s="207">
        <f t="shared" si="87"/>
        <v>0</v>
      </c>
      <c r="F180" s="207">
        <f t="shared" si="87"/>
        <v>0</v>
      </c>
      <c r="G180" s="207">
        <f t="shared" si="87"/>
        <v>0</v>
      </c>
      <c r="H180" s="207">
        <f t="shared" si="87"/>
        <v>0</v>
      </c>
      <c r="I180" s="207">
        <f t="shared" si="87"/>
        <v>0</v>
      </c>
      <c r="J180" s="207">
        <f t="shared" si="87"/>
        <v>0</v>
      </c>
      <c r="K180" s="207">
        <f t="shared" si="87"/>
        <v>0</v>
      </c>
      <c r="L180" s="207">
        <f t="shared" si="87"/>
        <v>0</v>
      </c>
      <c r="M180" s="207">
        <f t="shared" si="87"/>
        <v>0</v>
      </c>
      <c r="N180" s="207">
        <f t="shared" si="87"/>
        <v>0</v>
      </c>
      <c r="O180" s="207">
        <f t="shared" si="88"/>
        <v>0</v>
      </c>
      <c r="P180" s="207">
        <f t="shared" si="88"/>
        <v>0</v>
      </c>
      <c r="Q180" s="207">
        <f t="shared" si="88"/>
        <v>0</v>
      </c>
      <c r="R180" s="207">
        <f t="shared" si="88"/>
        <v>0</v>
      </c>
      <c r="S180" s="207">
        <f t="shared" si="88"/>
        <v>0</v>
      </c>
      <c r="T180" s="207">
        <f t="shared" si="88"/>
        <v>0</v>
      </c>
      <c r="U180" s="207">
        <f t="shared" si="88"/>
        <v>0</v>
      </c>
      <c r="V180" s="207">
        <f t="shared" si="88"/>
        <v>0</v>
      </c>
      <c r="W180" s="207">
        <f t="shared" si="88"/>
        <v>0</v>
      </c>
      <c r="X180" s="207">
        <f t="shared" si="88"/>
        <v>0</v>
      </c>
      <c r="Y180" s="207">
        <f t="shared" si="89"/>
        <v>0</v>
      </c>
      <c r="Z180" s="207">
        <f t="shared" si="89"/>
        <v>0</v>
      </c>
      <c r="AA180" s="207">
        <f t="shared" si="89"/>
        <v>0</v>
      </c>
      <c r="AB180" s="207">
        <f t="shared" si="89"/>
        <v>0</v>
      </c>
      <c r="AC180" s="207">
        <f t="shared" si="89"/>
        <v>0</v>
      </c>
      <c r="AD180" s="207">
        <f t="shared" si="89"/>
        <v>0</v>
      </c>
      <c r="AE180" s="207">
        <f t="shared" si="89"/>
        <v>0</v>
      </c>
      <c r="AF180" s="207">
        <f t="shared" si="89"/>
        <v>0</v>
      </c>
      <c r="AG180" s="207">
        <f t="shared" si="89"/>
        <v>0</v>
      </c>
      <c r="AH180" s="207">
        <f t="shared" si="89"/>
        <v>0</v>
      </c>
      <c r="AI180" s="207">
        <f t="shared" si="90"/>
        <v>0</v>
      </c>
      <c r="AJ180" s="207">
        <f t="shared" si="90"/>
        <v>0</v>
      </c>
      <c r="AK180" s="207">
        <f t="shared" si="90"/>
        <v>0</v>
      </c>
      <c r="AL180" s="207">
        <f t="shared" si="90"/>
        <v>0</v>
      </c>
      <c r="AM180" s="207">
        <f t="shared" si="90"/>
        <v>0</v>
      </c>
      <c r="AN180" s="207">
        <f t="shared" si="90"/>
        <v>0</v>
      </c>
      <c r="AO180" s="207">
        <f t="shared" si="90"/>
        <v>0</v>
      </c>
      <c r="AP180" s="207">
        <f t="shared" si="90"/>
        <v>0</v>
      </c>
      <c r="AQ180" s="207">
        <f t="shared" si="90"/>
        <v>0</v>
      </c>
      <c r="AR180" s="207">
        <f t="shared" si="90"/>
        <v>0</v>
      </c>
      <c r="AS180" s="339">
        <f t="shared" si="77"/>
        <v>0</v>
      </c>
    </row>
    <row r="181" spans="2:45" outlineLevel="1">
      <c r="B181" s="123">
        <f t="shared" si="78"/>
        <v>36</v>
      </c>
      <c r="D181" s="338">
        <v>0</v>
      </c>
      <c r="E181" s="207">
        <f t="shared" si="87"/>
        <v>0</v>
      </c>
      <c r="F181" s="207">
        <f t="shared" si="87"/>
        <v>0</v>
      </c>
      <c r="G181" s="207">
        <f t="shared" si="87"/>
        <v>0</v>
      </c>
      <c r="H181" s="207">
        <f t="shared" si="87"/>
        <v>0</v>
      </c>
      <c r="I181" s="207">
        <f t="shared" si="87"/>
        <v>0</v>
      </c>
      <c r="J181" s="207">
        <f t="shared" si="87"/>
        <v>0</v>
      </c>
      <c r="K181" s="207">
        <f t="shared" si="87"/>
        <v>0</v>
      </c>
      <c r="L181" s="207">
        <f t="shared" si="87"/>
        <v>0</v>
      </c>
      <c r="M181" s="207">
        <f t="shared" si="87"/>
        <v>0</v>
      </c>
      <c r="N181" s="207">
        <f t="shared" si="87"/>
        <v>0</v>
      </c>
      <c r="O181" s="207">
        <f t="shared" si="88"/>
        <v>0</v>
      </c>
      <c r="P181" s="207">
        <f t="shared" si="88"/>
        <v>0</v>
      </c>
      <c r="Q181" s="207">
        <f t="shared" si="88"/>
        <v>0</v>
      </c>
      <c r="R181" s="207">
        <f t="shared" si="88"/>
        <v>0</v>
      </c>
      <c r="S181" s="207">
        <f t="shared" si="88"/>
        <v>0</v>
      </c>
      <c r="T181" s="207">
        <f t="shared" si="88"/>
        <v>0</v>
      </c>
      <c r="U181" s="207">
        <f t="shared" si="88"/>
        <v>0</v>
      </c>
      <c r="V181" s="207">
        <f t="shared" si="88"/>
        <v>0</v>
      </c>
      <c r="W181" s="207">
        <f t="shared" si="88"/>
        <v>0</v>
      </c>
      <c r="X181" s="207">
        <f t="shared" si="88"/>
        <v>0</v>
      </c>
      <c r="Y181" s="207">
        <f t="shared" si="89"/>
        <v>0</v>
      </c>
      <c r="Z181" s="207">
        <f t="shared" si="89"/>
        <v>0</v>
      </c>
      <c r="AA181" s="207">
        <f t="shared" si="89"/>
        <v>0</v>
      </c>
      <c r="AB181" s="207">
        <f t="shared" si="89"/>
        <v>0</v>
      </c>
      <c r="AC181" s="207">
        <f t="shared" si="89"/>
        <v>0</v>
      </c>
      <c r="AD181" s="207">
        <f t="shared" si="89"/>
        <v>0</v>
      </c>
      <c r="AE181" s="207">
        <f t="shared" si="89"/>
        <v>0</v>
      </c>
      <c r="AF181" s="207">
        <f t="shared" si="89"/>
        <v>0</v>
      </c>
      <c r="AG181" s="207">
        <f t="shared" si="89"/>
        <v>0</v>
      </c>
      <c r="AH181" s="207">
        <f t="shared" si="89"/>
        <v>0</v>
      </c>
      <c r="AI181" s="207">
        <f t="shared" si="90"/>
        <v>0</v>
      </c>
      <c r="AJ181" s="207">
        <f t="shared" si="90"/>
        <v>0</v>
      </c>
      <c r="AK181" s="207">
        <f t="shared" si="90"/>
        <v>0</v>
      </c>
      <c r="AL181" s="207">
        <f t="shared" si="90"/>
        <v>0</v>
      </c>
      <c r="AM181" s="207">
        <f t="shared" si="90"/>
        <v>0</v>
      </c>
      <c r="AN181" s="207">
        <f t="shared" si="90"/>
        <v>0</v>
      </c>
      <c r="AO181" s="207">
        <f t="shared" si="90"/>
        <v>0</v>
      </c>
      <c r="AP181" s="207">
        <f t="shared" si="90"/>
        <v>0</v>
      </c>
      <c r="AQ181" s="207">
        <f t="shared" si="90"/>
        <v>0</v>
      </c>
      <c r="AR181" s="207">
        <f t="shared" si="90"/>
        <v>0</v>
      </c>
      <c r="AS181" s="339">
        <f t="shared" si="77"/>
        <v>0</v>
      </c>
    </row>
    <row r="182" spans="2:45" outlineLevel="1">
      <c r="B182" s="123">
        <f t="shared" si="78"/>
        <v>37</v>
      </c>
      <c r="D182" s="338"/>
      <c r="E182" s="207">
        <f t="shared" si="87"/>
        <v>0</v>
      </c>
      <c r="F182" s="207">
        <f t="shared" si="87"/>
        <v>0</v>
      </c>
      <c r="G182" s="207">
        <f t="shared" si="87"/>
        <v>0</v>
      </c>
      <c r="H182" s="207">
        <f t="shared" si="87"/>
        <v>0</v>
      </c>
      <c r="I182" s="207">
        <f t="shared" si="87"/>
        <v>0</v>
      </c>
      <c r="J182" s="207">
        <f t="shared" si="87"/>
        <v>0</v>
      </c>
      <c r="K182" s="207">
        <f t="shared" si="87"/>
        <v>0</v>
      </c>
      <c r="L182" s="207">
        <f t="shared" si="87"/>
        <v>0</v>
      </c>
      <c r="M182" s="207">
        <f t="shared" si="87"/>
        <v>0</v>
      </c>
      <c r="N182" s="207">
        <f t="shared" si="87"/>
        <v>0</v>
      </c>
      <c r="O182" s="207">
        <f t="shared" si="88"/>
        <v>0</v>
      </c>
      <c r="P182" s="207">
        <f t="shared" si="88"/>
        <v>0</v>
      </c>
      <c r="Q182" s="207">
        <f t="shared" si="88"/>
        <v>0</v>
      </c>
      <c r="R182" s="207">
        <f t="shared" si="88"/>
        <v>0</v>
      </c>
      <c r="S182" s="207">
        <f t="shared" si="88"/>
        <v>0</v>
      </c>
      <c r="T182" s="207">
        <f t="shared" si="88"/>
        <v>0</v>
      </c>
      <c r="U182" s="207">
        <f t="shared" si="88"/>
        <v>0</v>
      </c>
      <c r="V182" s="207">
        <f t="shared" si="88"/>
        <v>0</v>
      </c>
      <c r="W182" s="207">
        <f t="shared" si="88"/>
        <v>0</v>
      </c>
      <c r="X182" s="207">
        <f t="shared" si="88"/>
        <v>0</v>
      </c>
      <c r="Y182" s="207">
        <f t="shared" si="89"/>
        <v>0</v>
      </c>
      <c r="Z182" s="207">
        <f t="shared" si="89"/>
        <v>0</v>
      </c>
      <c r="AA182" s="207">
        <f t="shared" si="89"/>
        <v>0</v>
      </c>
      <c r="AB182" s="207">
        <f t="shared" si="89"/>
        <v>0</v>
      </c>
      <c r="AC182" s="207">
        <f t="shared" si="89"/>
        <v>0</v>
      </c>
      <c r="AD182" s="207">
        <f t="shared" si="89"/>
        <v>0</v>
      </c>
      <c r="AE182" s="207">
        <f t="shared" si="89"/>
        <v>0</v>
      </c>
      <c r="AF182" s="207">
        <f t="shared" si="89"/>
        <v>0</v>
      </c>
      <c r="AG182" s="207">
        <f t="shared" si="89"/>
        <v>0</v>
      </c>
      <c r="AH182" s="207">
        <f t="shared" si="89"/>
        <v>0</v>
      </c>
      <c r="AI182" s="207">
        <f t="shared" si="90"/>
        <v>0</v>
      </c>
      <c r="AJ182" s="207">
        <f t="shared" si="90"/>
        <v>0</v>
      </c>
      <c r="AK182" s="207">
        <f t="shared" si="90"/>
        <v>0</v>
      </c>
      <c r="AL182" s="207">
        <f t="shared" si="90"/>
        <v>0</v>
      </c>
      <c r="AM182" s="207">
        <f t="shared" si="90"/>
        <v>0</v>
      </c>
      <c r="AN182" s="207">
        <f t="shared" si="90"/>
        <v>0</v>
      </c>
      <c r="AO182" s="207">
        <f t="shared" si="90"/>
        <v>0</v>
      </c>
      <c r="AP182" s="207">
        <f t="shared" si="90"/>
        <v>0</v>
      </c>
      <c r="AQ182" s="207">
        <f t="shared" si="90"/>
        <v>0</v>
      </c>
      <c r="AR182" s="207">
        <f t="shared" si="90"/>
        <v>0</v>
      </c>
      <c r="AS182" s="339">
        <f t="shared" si="77"/>
        <v>0</v>
      </c>
    </row>
    <row r="183" spans="2:45" outlineLevel="1">
      <c r="B183" s="123">
        <f t="shared" si="78"/>
        <v>38</v>
      </c>
      <c r="D183" s="338"/>
      <c r="E183" s="207">
        <f t="shared" si="87"/>
        <v>0</v>
      </c>
      <c r="F183" s="207">
        <f t="shared" si="87"/>
        <v>0</v>
      </c>
      <c r="G183" s="207">
        <f t="shared" si="87"/>
        <v>0</v>
      </c>
      <c r="H183" s="207">
        <f t="shared" si="87"/>
        <v>0</v>
      </c>
      <c r="I183" s="207">
        <f t="shared" si="87"/>
        <v>0</v>
      </c>
      <c r="J183" s="207">
        <f t="shared" si="87"/>
        <v>0</v>
      </c>
      <c r="K183" s="207">
        <f t="shared" si="87"/>
        <v>0</v>
      </c>
      <c r="L183" s="207">
        <f t="shared" si="87"/>
        <v>0</v>
      </c>
      <c r="M183" s="207">
        <f t="shared" si="87"/>
        <v>0</v>
      </c>
      <c r="N183" s="207">
        <f t="shared" si="87"/>
        <v>0</v>
      </c>
      <c r="O183" s="207">
        <f t="shared" si="88"/>
        <v>0</v>
      </c>
      <c r="P183" s="207">
        <f t="shared" si="88"/>
        <v>0</v>
      </c>
      <c r="Q183" s="207">
        <f t="shared" si="88"/>
        <v>0</v>
      </c>
      <c r="R183" s="207">
        <f t="shared" si="88"/>
        <v>0</v>
      </c>
      <c r="S183" s="207">
        <f t="shared" si="88"/>
        <v>0</v>
      </c>
      <c r="T183" s="207">
        <f t="shared" si="88"/>
        <v>0</v>
      </c>
      <c r="U183" s="207">
        <f t="shared" si="88"/>
        <v>0</v>
      </c>
      <c r="V183" s="207">
        <f t="shared" si="88"/>
        <v>0</v>
      </c>
      <c r="W183" s="207">
        <f t="shared" si="88"/>
        <v>0</v>
      </c>
      <c r="X183" s="207">
        <f t="shared" si="88"/>
        <v>0</v>
      </c>
      <c r="Y183" s="207">
        <f t="shared" si="89"/>
        <v>0</v>
      </c>
      <c r="Z183" s="207">
        <f t="shared" si="89"/>
        <v>0</v>
      </c>
      <c r="AA183" s="207">
        <f t="shared" si="89"/>
        <v>0</v>
      </c>
      <c r="AB183" s="207">
        <f t="shared" si="89"/>
        <v>0</v>
      </c>
      <c r="AC183" s="207">
        <f t="shared" si="89"/>
        <v>0</v>
      </c>
      <c r="AD183" s="207">
        <f t="shared" si="89"/>
        <v>0</v>
      </c>
      <c r="AE183" s="207">
        <f t="shared" si="89"/>
        <v>0</v>
      </c>
      <c r="AF183" s="207">
        <f t="shared" si="89"/>
        <v>0</v>
      </c>
      <c r="AG183" s="207">
        <f t="shared" si="89"/>
        <v>0</v>
      </c>
      <c r="AH183" s="207">
        <f t="shared" si="89"/>
        <v>0</v>
      </c>
      <c r="AI183" s="207">
        <f t="shared" si="90"/>
        <v>0</v>
      </c>
      <c r="AJ183" s="207">
        <f t="shared" si="90"/>
        <v>0</v>
      </c>
      <c r="AK183" s="207">
        <f t="shared" si="90"/>
        <v>0</v>
      </c>
      <c r="AL183" s="207">
        <f t="shared" si="90"/>
        <v>0</v>
      </c>
      <c r="AM183" s="207">
        <f t="shared" si="90"/>
        <v>0</v>
      </c>
      <c r="AN183" s="207">
        <f t="shared" si="90"/>
        <v>0</v>
      </c>
      <c r="AO183" s="207">
        <f t="shared" si="90"/>
        <v>0</v>
      </c>
      <c r="AP183" s="207">
        <f t="shared" si="90"/>
        <v>0</v>
      </c>
      <c r="AQ183" s="207">
        <f t="shared" si="90"/>
        <v>0</v>
      </c>
      <c r="AR183" s="207">
        <f t="shared" si="90"/>
        <v>0</v>
      </c>
      <c r="AS183" s="339">
        <f t="shared" si="77"/>
        <v>0</v>
      </c>
    </row>
    <row r="184" spans="2:45" outlineLevel="1">
      <c r="B184" s="123">
        <f t="shared" si="78"/>
        <v>39</v>
      </c>
      <c r="D184" s="338"/>
      <c r="E184" s="207">
        <f t="shared" si="87"/>
        <v>0</v>
      </c>
      <c r="F184" s="207">
        <f t="shared" si="87"/>
        <v>0</v>
      </c>
      <c r="G184" s="207">
        <f t="shared" si="87"/>
        <v>0</v>
      </c>
      <c r="H184" s="207">
        <f t="shared" si="87"/>
        <v>0</v>
      </c>
      <c r="I184" s="207">
        <f t="shared" si="87"/>
        <v>0</v>
      </c>
      <c r="J184" s="207">
        <f t="shared" si="87"/>
        <v>0</v>
      </c>
      <c r="K184" s="207">
        <f t="shared" si="87"/>
        <v>0</v>
      </c>
      <c r="L184" s="207">
        <f t="shared" si="87"/>
        <v>0</v>
      </c>
      <c r="M184" s="207">
        <f t="shared" si="87"/>
        <v>0</v>
      </c>
      <c r="N184" s="207">
        <f t="shared" si="87"/>
        <v>0</v>
      </c>
      <c r="O184" s="207">
        <f t="shared" si="88"/>
        <v>0</v>
      </c>
      <c r="P184" s="207">
        <f t="shared" si="88"/>
        <v>0</v>
      </c>
      <c r="Q184" s="207">
        <f t="shared" si="88"/>
        <v>0</v>
      </c>
      <c r="R184" s="207">
        <f t="shared" si="88"/>
        <v>0</v>
      </c>
      <c r="S184" s="207">
        <f t="shared" si="88"/>
        <v>0</v>
      </c>
      <c r="T184" s="207">
        <f t="shared" si="88"/>
        <v>0</v>
      </c>
      <c r="U184" s="207">
        <f t="shared" si="88"/>
        <v>0</v>
      </c>
      <c r="V184" s="207">
        <f t="shared" si="88"/>
        <v>0</v>
      </c>
      <c r="W184" s="207">
        <f t="shared" si="88"/>
        <v>0</v>
      </c>
      <c r="X184" s="207">
        <f t="shared" si="88"/>
        <v>0</v>
      </c>
      <c r="Y184" s="207">
        <f t="shared" si="89"/>
        <v>0</v>
      </c>
      <c r="Z184" s="207">
        <f t="shared" si="89"/>
        <v>0</v>
      </c>
      <c r="AA184" s="207">
        <f t="shared" si="89"/>
        <v>0</v>
      </c>
      <c r="AB184" s="207">
        <f t="shared" si="89"/>
        <v>0</v>
      </c>
      <c r="AC184" s="207">
        <f t="shared" si="89"/>
        <v>0</v>
      </c>
      <c r="AD184" s="207">
        <f t="shared" si="89"/>
        <v>0</v>
      </c>
      <c r="AE184" s="207">
        <f t="shared" si="89"/>
        <v>0</v>
      </c>
      <c r="AF184" s="207">
        <f t="shared" si="89"/>
        <v>0</v>
      </c>
      <c r="AG184" s="207">
        <f t="shared" si="89"/>
        <v>0</v>
      </c>
      <c r="AH184" s="207">
        <f t="shared" si="89"/>
        <v>0</v>
      </c>
      <c r="AI184" s="207">
        <f t="shared" si="90"/>
        <v>0</v>
      </c>
      <c r="AJ184" s="207">
        <f t="shared" si="90"/>
        <v>0</v>
      </c>
      <c r="AK184" s="207">
        <f t="shared" si="90"/>
        <v>0</v>
      </c>
      <c r="AL184" s="207">
        <f t="shared" si="90"/>
        <v>0</v>
      </c>
      <c r="AM184" s="207">
        <f t="shared" si="90"/>
        <v>0</v>
      </c>
      <c r="AN184" s="207">
        <f t="shared" si="90"/>
        <v>0</v>
      </c>
      <c r="AO184" s="207">
        <f t="shared" si="90"/>
        <v>0</v>
      </c>
      <c r="AP184" s="207">
        <f t="shared" si="90"/>
        <v>0</v>
      </c>
      <c r="AQ184" s="207">
        <f t="shared" si="90"/>
        <v>0</v>
      </c>
      <c r="AR184" s="207">
        <f t="shared" si="90"/>
        <v>0</v>
      </c>
      <c r="AS184" s="339">
        <f t="shared" si="77"/>
        <v>0</v>
      </c>
    </row>
    <row r="185" spans="2:45" outlineLevel="1">
      <c r="B185" s="125">
        <f t="shared" si="78"/>
        <v>40</v>
      </c>
      <c r="C185" s="126"/>
      <c r="D185" s="340"/>
      <c r="E185" s="213">
        <f t="shared" si="87"/>
        <v>0</v>
      </c>
      <c r="F185" s="213">
        <f t="shared" si="87"/>
        <v>0</v>
      </c>
      <c r="G185" s="213">
        <f t="shared" si="87"/>
        <v>0</v>
      </c>
      <c r="H185" s="213">
        <f t="shared" si="87"/>
        <v>0</v>
      </c>
      <c r="I185" s="213">
        <f t="shared" si="87"/>
        <v>0</v>
      </c>
      <c r="J185" s="213">
        <f t="shared" si="87"/>
        <v>0</v>
      </c>
      <c r="K185" s="213">
        <f t="shared" si="87"/>
        <v>0</v>
      </c>
      <c r="L185" s="213">
        <f t="shared" si="87"/>
        <v>0</v>
      </c>
      <c r="M185" s="213">
        <f t="shared" si="87"/>
        <v>0</v>
      </c>
      <c r="N185" s="213">
        <f t="shared" si="87"/>
        <v>0</v>
      </c>
      <c r="O185" s="213">
        <f t="shared" si="88"/>
        <v>0</v>
      </c>
      <c r="P185" s="213">
        <f t="shared" si="88"/>
        <v>0</v>
      </c>
      <c r="Q185" s="213">
        <f t="shared" si="88"/>
        <v>0</v>
      </c>
      <c r="R185" s="213">
        <f t="shared" si="88"/>
        <v>0</v>
      </c>
      <c r="S185" s="213">
        <f t="shared" si="88"/>
        <v>0</v>
      </c>
      <c r="T185" s="213">
        <f t="shared" si="88"/>
        <v>0</v>
      </c>
      <c r="U185" s="213">
        <f t="shared" si="88"/>
        <v>0</v>
      </c>
      <c r="V185" s="213">
        <f t="shared" si="88"/>
        <v>0</v>
      </c>
      <c r="W185" s="213">
        <f t="shared" si="88"/>
        <v>0</v>
      </c>
      <c r="X185" s="213">
        <f t="shared" si="88"/>
        <v>0</v>
      </c>
      <c r="Y185" s="213">
        <f t="shared" si="89"/>
        <v>0</v>
      </c>
      <c r="Z185" s="213">
        <f t="shared" si="89"/>
        <v>0</v>
      </c>
      <c r="AA185" s="213">
        <f t="shared" si="89"/>
        <v>0</v>
      </c>
      <c r="AB185" s="213">
        <f t="shared" si="89"/>
        <v>0</v>
      </c>
      <c r="AC185" s="213">
        <f t="shared" si="89"/>
        <v>0</v>
      </c>
      <c r="AD185" s="213">
        <f t="shared" si="89"/>
        <v>0</v>
      </c>
      <c r="AE185" s="213">
        <f t="shared" si="89"/>
        <v>0</v>
      </c>
      <c r="AF185" s="213">
        <f t="shared" si="89"/>
        <v>0</v>
      </c>
      <c r="AG185" s="213">
        <f t="shared" si="89"/>
        <v>0</v>
      </c>
      <c r="AH185" s="213">
        <f t="shared" si="89"/>
        <v>0</v>
      </c>
      <c r="AI185" s="213">
        <f t="shared" si="90"/>
        <v>0</v>
      </c>
      <c r="AJ185" s="213">
        <f t="shared" si="90"/>
        <v>0</v>
      </c>
      <c r="AK185" s="213">
        <f t="shared" si="90"/>
        <v>0</v>
      </c>
      <c r="AL185" s="213">
        <f t="shared" si="90"/>
        <v>0</v>
      </c>
      <c r="AM185" s="213">
        <f t="shared" si="90"/>
        <v>0</v>
      </c>
      <c r="AN185" s="213">
        <f t="shared" si="90"/>
        <v>0</v>
      </c>
      <c r="AO185" s="213">
        <f t="shared" si="90"/>
        <v>0</v>
      </c>
      <c r="AP185" s="213">
        <f t="shared" si="90"/>
        <v>0</v>
      </c>
      <c r="AQ185" s="213">
        <f t="shared" si="90"/>
        <v>0</v>
      </c>
      <c r="AR185" s="213">
        <f t="shared" si="90"/>
        <v>0</v>
      </c>
      <c r="AS185" s="341">
        <f t="shared" si="77"/>
        <v>0</v>
      </c>
    </row>
    <row r="186" spans="2:45" s="174" customFormat="1" ht="5.25" customHeight="1">
      <c r="C186" s="183"/>
      <c r="D186" s="184"/>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5"/>
      <c r="AJ186" s="185"/>
      <c r="AK186" s="185"/>
      <c r="AL186" s="185"/>
      <c r="AM186" s="185"/>
      <c r="AN186" s="185"/>
      <c r="AO186" s="185"/>
      <c r="AP186" s="185"/>
      <c r="AQ186" s="185"/>
      <c r="AR186" s="185"/>
    </row>
    <row r="188" spans="2:45">
      <c r="C188" s="162"/>
      <c r="D188" s="162"/>
      <c r="E188" s="162"/>
      <c r="F188" s="162"/>
      <c r="G188" s="162"/>
      <c r="H188" s="162"/>
      <c r="I188" s="162"/>
      <c r="J188" s="162"/>
      <c r="K188" s="162"/>
    </row>
    <row r="189" spans="2:45">
      <c r="C189" s="858"/>
      <c r="D189" s="858"/>
      <c r="E189" s="858"/>
      <c r="F189" s="858"/>
      <c r="G189" s="858"/>
      <c r="H189" s="858"/>
      <c r="I189" s="858"/>
      <c r="J189" s="858"/>
      <c r="K189" s="858"/>
    </row>
  </sheetData>
  <phoneticPr fontId="0" type="noConversion"/>
  <printOptions horizontalCentered="1"/>
  <pageMargins left="0.78740157480314965" right="0.78740157480314965" top="0.78740157480314965" bottom="0.78740157480314965" header="0.51181102362204722" footer="0.51181102362204722"/>
  <pageSetup scale="44" orientation="landscape" horizontalDpi="300" verticalDpi="300" r:id="rId1"/>
  <headerFooter alignWithMargins="0">
    <oddHeader>&amp;C&amp;F&amp;R&amp;A</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24">
    <tabColor theme="9"/>
  </sheetPr>
  <dimension ref="B1:AS405"/>
  <sheetViews>
    <sheetView showGridLines="0" topLeftCell="B1" zoomScaleNormal="100" workbookViewId="0">
      <pane xSplit="3" ySplit="2" topLeftCell="E3" activePane="bottomRight" state="frozen"/>
      <selection activeCell="I71" sqref="I71"/>
      <selection pane="topRight" activeCell="I71" sqref="I71"/>
      <selection pane="bottomLeft" activeCell="I71" sqref="I71"/>
      <selection pane="bottomRight" activeCell="E37" sqref="E37"/>
    </sheetView>
  </sheetViews>
  <sheetFormatPr defaultColWidth="10.81640625" defaultRowHeight="13"/>
  <cols>
    <col min="1" max="1" width="4.81640625" style="145" customWidth="1"/>
    <col min="2" max="2" width="61" style="66" customWidth="1"/>
    <col min="3" max="4" width="10.81640625" style="81" customWidth="1"/>
    <col min="5" max="39" width="10.81640625" style="145" customWidth="1"/>
    <col min="40" max="44" width="10.81640625" style="145" hidden="1" customWidth="1"/>
    <col min="45" max="16384" width="10.81640625" style="145"/>
  </cols>
  <sheetData>
    <row r="1" spans="2:45" s="66" customFormat="1" ht="21" customHeight="1">
      <c r="B1" s="220" t="str">
        <f>UPPER("cenário analisado: "&amp;Controle!N2)</f>
        <v>CENÁRIO ANALISADO: FLONA IRATI</v>
      </c>
      <c r="C1" s="68"/>
      <c r="D1" s="68"/>
      <c r="E1" s="67"/>
      <c r="F1" s="67"/>
      <c r="G1" s="67"/>
      <c r="H1" s="67"/>
      <c r="I1" s="67"/>
      <c r="J1" s="67"/>
      <c r="K1" s="67"/>
      <c r="L1" s="69" t="str">
        <f>'Premissas macro'!L1</f>
        <v>Valores em moeda constante (R$ 1.000/Dez21)</v>
      </c>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row>
    <row r="2" spans="2:45" s="70" customFormat="1" ht="21" customHeight="1">
      <c r="B2" s="69" t="s">
        <v>255</v>
      </c>
      <c r="C2" s="71"/>
      <c r="D2" s="71"/>
      <c r="E2" s="71" t="s">
        <v>19</v>
      </c>
      <c r="F2" s="71" t="s">
        <v>18</v>
      </c>
      <c r="G2" s="71" t="s">
        <v>17</v>
      </c>
      <c r="H2" s="71" t="s">
        <v>16</v>
      </c>
      <c r="I2" s="71" t="s">
        <v>15</v>
      </c>
      <c r="J2" s="71" t="s">
        <v>14</v>
      </c>
      <c r="K2" s="71" t="s">
        <v>13</v>
      </c>
      <c r="L2" s="71" t="s">
        <v>12</v>
      </c>
      <c r="M2" s="71" t="s">
        <v>11</v>
      </c>
      <c r="N2" s="71" t="s">
        <v>10</v>
      </c>
      <c r="O2" s="71" t="s">
        <v>9</v>
      </c>
      <c r="P2" s="71" t="s">
        <v>8</v>
      </c>
      <c r="Q2" s="71" t="s">
        <v>7</v>
      </c>
      <c r="R2" s="71" t="s">
        <v>6</v>
      </c>
      <c r="S2" s="71" t="s">
        <v>5</v>
      </c>
      <c r="T2" s="71" t="s">
        <v>4</v>
      </c>
      <c r="U2" s="71" t="s">
        <v>3</v>
      </c>
      <c r="V2" s="71" t="s">
        <v>2</v>
      </c>
      <c r="W2" s="71" t="s">
        <v>1</v>
      </c>
      <c r="X2" s="71" t="s">
        <v>0</v>
      </c>
      <c r="Y2" s="71" t="s">
        <v>43</v>
      </c>
      <c r="Z2" s="71" t="s">
        <v>44</v>
      </c>
      <c r="AA2" s="71" t="s">
        <v>45</v>
      </c>
      <c r="AB2" s="71" t="s">
        <v>46</v>
      </c>
      <c r="AC2" s="71" t="s">
        <v>47</v>
      </c>
      <c r="AD2" s="71" t="s">
        <v>48</v>
      </c>
      <c r="AE2" s="71" t="s">
        <v>49</v>
      </c>
      <c r="AF2" s="71" t="s">
        <v>50</v>
      </c>
      <c r="AG2" s="71" t="s">
        <v>51</v>
      </c>
      <c r="AH2" s="71" t="s">
        <v>52</v>
      </c>
      <c r="AI2" s="71" t="s">
        <v>53</v>
      </c>
      <c r="AJ2" s="71" t="s">
        <v>54</v>
      </c>
      <c r="AK2" s="71" t="s">
        <v>55</v>
      </c>
      <c r="AL2" s="71" t="s">
        <v>56</v>
      </c>
      <c r="AM2" s="71" t="s">
        <v>57</v>
      </c>
      <c r="AN2" s="71" t="s">
        <v>58</v>
      </c>
      <c r="AO2" s="71" t="s">
        <v>59</v>
      </c>
      <c r="AP2" s="71" t="s">
        <v>60</v>
      </c>
      <c r="AQ2" s="71" t="s">
        <v>61</v>
      </c>
      <c r="AR2" s="71" t="s">
        <v>62</v>
      </c>
      <c r="AS2" s="71" t="s">
        <v>20</v>
      </c>
    </row>
    <row r="3" spans="2:45" s="70" customFormat="1">
      <c r="B3" s="73"/>
      <c r="C3" s="74"/>
      <c r="D3" s="74"/>
      <c r="E3" s="78"/>
      <c r="F3" s="78"/>
      <c r="G3" s="78"/>
      <c r="H3" s="78"/>
      <c r="I3" s="78"/>
      <c r="J3" s="78"/>
      <c r="K3" s="78"/>
      <c r="L3" s="78"/>
      <c r="M3" s="78"/>
      <c r="N3" s="78"/>
      <c r="O3" s="78"/>
      <c r="P3" s="78"/>
      <c r="Q3" s="78"/>
      <c r="R3" s="78"/>
      <c r="S3" s="78"/>
      <c r="T3" s="78"/>
      <c r="U3" s="78"/>
      <c r="V3" s="78"/>
      <c r="W3" s="78"/>
      <c r="X3" s="79">
        <v>297369.78999999998</v>
      </c>
      <c r="Y3" s="80">
        <f>1+2.9518%</f>
        <v>1.0295179999999999</v>
      </c>
      <c r="Z3" s="80">
        <f t="shared" ref="Z3:AR3" si="0">1+2.9518%</f>
        <v>1.0295179999999999</v>
      </c>
      <c r="AA3" s="80">
        <f t="shared" si="0"/>
        <v>1.0295179999999999</v>
      </c>
      <c r="AB3" s="80">
        <f t="shared" si="0"/>
        <v>1.0295179999999999</v>
      </c>
      <c r="AC3" s="80">
        <f t="shared" si="0"/>
        <v>1.0295179999999999</v>
      </c>
      <c r="AD3" s="80">
        <f t="shared" si="0"/>
        <v>1.0295179999999999</v>
      </c>
      <c r="AE3" s="80">
        <f t="shared" si="0"/>
        <v>1.0295179999999999</v>
      </c>
      <c r="AF3" s="80">
        <f t="shared" si="0"/>
        <v>1.0295179999999999</v>
      </c>
      <c r="AG3" s="80">
        <f t="shared" si="0"/>
        <v>1.0295179999999999</v>
      </c>
      <c r="AH3" s="80">
        <f t="shared" si="0"/>
        <v>1.0295179999999999</v>
      </c>
      <c r="AI3" s="80">
        <f t="shared" si="0"/>
        <v>1.0295179999999999</v>
      </c>
      <c r="AJ3" s="80">
        <f t="shared" si="0"/>
        <v>1.0295179999999999</v>
      </c>
      <c r="AK3" s="80">
        <f t="shared" si="0"/>
        <v>1.0295179999999999</v>
      </c>
      <c r="AL3" s="80">
        <f t="shared" si="0"/>
        <v>1.0295179999999999</v>
      </c>
      <c r="AM3" s="80">
        <f t="shared" si="0"/>
        <v>1.0295179999999999</v>
      </c>
      <c r="AN3" s="80">
        <f t="shared" si="0"/>
        <v>1.0295179999999999</v>
      </c>
      <c r="AO3" s="80">
        <f t="shared" si="0"/>
        <v>1.0295179999999999</v>
      </c>
      <c r="AP3" s="80">
        <f t="shared" si="0"/>
        <v>1.0295179999999999</v>
      </c>
      <c r="AQ3" s="80">
        <f t="shared" si="0"/>
        <v>1.0295179999999999</v>
      </c>
      <c r="AR3" s="80">
        <f t="shared" si="0"/>
        <v>1.0295179999999999</v>
      </c>
      <c r="AS3" s="80"/>
    </row>
    <row r="4" spans="2:45" s="66" customFormat="1" ht="18" customHeight="1">
      <c r="B4" s="187" t="s">
        <v>256</v>
      </c>
      <c r="C4" s="188"/>
      <c r="D4" s="344"/>
      <c r="E4" s="190">
        <f t="shared" ref="E4:AR4" ca="1" si="1">SUM(E5:E7)</f>
        <v>19205.640322242856</v>
      </c>
      <c r="F4" s="190">
        <f t="shared" ca="1" si="1"/>
        <v>19211.622897474212</v>
      </c>
      <c r="G4" s="190">
        <f t="shared" ca="1" si="1"/>
        <v>19175.839901349562</v>
      </c>
      <c r="H4" s="190">
        <f t="shared" ca="1" si="1"/>
        <v>19145.454517495957</v>
      </c>
      <c r="I4" s="190">
        <f t="shared" ca="1" si="1"/>
        <v>16544.242995501496</v>
      </c>
      <c r="J4" s="190">
        <f t="shared" ca="1" si="1"/>
        <v>16527.858728168161</v>
      </c>
      <c r="K4" s="190">
        <f t="shared" ca="1" si="1"/>
        <v>16527.858728168161</v>
      </c>
      <c r="L4" s="190">
        <f t="shared" ca="1" si="1"/>
        <v>0</v>
      </c>
      <c r="M4" s="190">
        <f t="shared" ca="1" si="1"/>
        <v>19.695894496369341</v>
      </c>
      <c r="N4" s="190">
        <f t="shared" ca="1" si="1"/>
        <v>49.597432839765482</v>
      </c>
      <c r="O4" s="190">
        <f t="shared" ca="1" si="1"/>
        <v>154.40843066114761</v>
      </c>
      <c r="P4" s="190">
        <f t="shared" ca="1" si="1"/>
        <v>226.38023198830078</v>
      </c>
      <c r="Q4" s="190">
        <f t="shared" ca="1" si="1"/>
        <v>471.37048365966234</v>
      </c>
      <c r="R4" s="190">
        <f t="shared" ca="1" si="1"/>
        <v>748.69386834712941</v>
      </c>
      <c r="S4" s="190">
        <f t="shared" ca="1" si="1"/>
        <v>1176.8768603177266</v>
      </c>
      <c r="T4" s="190">
        <f t="shared" ca="1" si="1"/>
        <v>1229.5561098694334</v>
      </c>
      <c r="U4" s="190">
        <f t="shared" ca="1" si="1"/>
        <v>1412.2712835637844</v>
      </c>
      <c r="V4" s="190">
        <f t="shared" ca="1" si="1"/>
        <v>1412.1465599065364</v>
      </c>
      <c r="W4" s="190">
        <f t="shared" ca="1" si="1"/>
        <v>1967.4993412910162</v>
      </c>
      <c r="X4" s="190">
        <f t="shared" ca="1" si="1"/>
        <v>2411.9730381325862</v>
      </c>
      <c r="Y4" s="190">
        <f t="shared" ca="1" si="1"/>
        <v>4561.3797495865028</v>
      </c>
      <c r="Z4" s="190">
        <f t="shared" ca="1" si="1"/>
        <v>4561.3797495865028</v>
      </c>
      <c r="AA4" s="190">
        <f t="shared" ca="1" si="1"/>
        <v>4561.3794674738119</v>
      </c>
      <c r="AB4" s="190">
        <f t="shared" ca="1" si="1"/>
        <v>4561.3794634195519</v>
      </c>
      <c r="AC4" s="190">
        <f t="shared" ca="1" si="1"/>
        <v>4561.3794634195519</v>
      </c>
      <c r="AD4" s="190">
        <f t="shared" ca="1" si="1"/>
        <v>2232.1205888498203</v>
      </c>
      <c r="AE4" s="190">
        <f t="shared" ca="1" si="1"/>
        <v>4005.7922798013451</v>
      </c>
      <c r="AF4" s="190">
        <f t="shared" ca="1" si="1"/>
        <v>8604.8556938904876</v>
      </c>
      <c r="AG4" s="190">
        <f t="shared" ca="1" si="1"/>
        <v>8604.8556938904876</v>
      </c>
      <c r="AH4" s="190">
        <f t="shared" ca="1" si="1"/>
        <v>8604.8550922639188</v>
      </c>
      <c r="AI4" s="190">
        <f t="shared" ca="1" si="1"/>
        <v>8604.855081582009</v>
      </c>
      <c r="AJ4" s="190">
        <f t="shared" ca="1" si="1"/>
        <v>8604.855081582009</v>
      </c>
      <c r="AK4" s="190">
        <f t="shared" ca="1" si="1"/>
        <v>1153.1465418795419</v>
      </c>
      <c r="AL4" s="190">
        <f t="shared" ca="1" si="1"/>
        <v>1013.5053380659017</v>
      </c>
      <c r="AM4" s="190">
        <f t="shared" ca="1" si="1"/>
        <v>1013.5053380659017</v>
      </c>
      <c r="AN4" s="190">
        <f t="shared" ca="1" si="1"/>
        <v>0</v>
      </c>
      <c r="AO4" s="190">
        <f t="shared" ca="1" si="1"/>
        <v>0</v>
      </c>
      <c r="AP4" s="190">
        <f t="shared" ca="1" si="1"/>
        <v>0</v>
      </c>
      <c r="AQ4" s="190">
        <f t="shared" ca="1" si="1"/>
        <v>0</v>
      </c>
      <c r="AR4" s="190">
        <f t="shared" ca="1" si="1"/>
        <v>0</v>
      </c>
      <c r="AS4" s="190">
        <f ca="1">SUM(E4:AR4)</f>
        <v>212868.23224883119</v>
      </c>
    </row>
    <row r="5" spans="2:45">
      <c r="B5" s="144" t="s">
        <v>387</v>
      </c>
      <c r="E5" s="191">
        <f ca="1">SUM(DRE!E5:E6)</f>
        <v>19145.45451749596</v>
      </c>
      <c r="F5" s="191">
        <f ca="1">SUM(DRE!F5:F6)</f>
        <v>19145.45451749596</v>
      </c>
      <c r="G5" s="191">
        <f ca="1">SUM(DRE!G5:G6)</f>
        <v>19145.454517495957</v>
      </c>
      <c r="H5" s="191">
        <f ca="1">SUM(DRE!H5:H6)</f>
        <v>19145.454517495957</v>
      </c>
      <c r="I5" s="191">
        <f ca="1">SUM(DRE!I5:I6)</f>
        <v>16527.858728168165</v>
      </c>
      <c r="J5" s="191">
        <f ca="1">SUM(DRE!J5:J6)</f>
        <v>16527.858728168161</v>
      </c>
      <c r="K5" s="191">
        <f ca="1">SUM(DRE!K5:K6)</f>
        <v>16527.858728168161</v>
      </c>
      <c r="L5" s="191">
        <f ca="1">SUM(DRE!L5:L6)</f>
        <v>0</v>
      </c>
      <c r="M5" s="191">
        <f ca="1">SUM(DRE!M5:M6)</f>
        <v>19.695894496369341</v>
      </c>
      <c r="N5" s="191">
        <f ca="1">SUM(DRE!N5:N6)</f>
        <v>49.597432839765482</v>
      </c>
      <c r="O5" s="191">
        <f ca="1">SUM(DRE!O5:O6)</f>
        <v>154.40843066114761</v>
      </c>
      <c r="P5" s="191">
        <f ca="1">SUM(DRE!P5:P6)</f>
        <v>226.38023198830078</v>
      </c>
      <c r="Q5" s="191">
        <f ca="1">SUM(DRE!Q5:Q6)</f>
        <v>471.37048365966234</v>
      </c>
      <c r="R5" s="191">
        <f ca="1">SUM(DRE!R5:R6)</f>
        <v>748.69386834712941</v>
      </c>
      <c r="S5" s="191">
        <f ca="1">SUM(DRE!S5:S6)</f>
        <v>1172.792951861747</v>
      </c>
      <c r="T5" s="191">
        <f ca="1">SUM(DRE!T5:T6)</f>
        <v>1229.5561098694334</v>
      </c>
      <c r="U5" s="191">
        <f ca="1">SUM(DRE!U5:U6)</f>
        <v>1412.1465599065364</v>
      </c>
      <c r="V5" s="191">
        <f ca="1">SUM(DRE!V5:V6)</f>
        <v>1412.1465599065364</v>
      </c>
      <c r="W5" s="191">
        <f ca="1">SUM(DRE!W5:W6)</f>
        <v>1967.4993412910162</v>
      </c>
      <c r="X5" s="191">
        <f ca="1">SUM(DRE!X5:X6)</f>
        <v>2411.9730381325862</v>
      </c>
      <c r="Y5" s="191">
        <f ca="1">SUM(DRE!Y5:Y6)</f>
        <v>4561.3797495865028</v>
      </c>
      <c r="Z5" s="191">
        <f ca="1">SUM(DRE!Z5:Z6)</f>
        <v>4561.3797495865028</v>
      </c>
      <c r="AA5" s="191">
        <f ca="1">SUM(DRE!AA5:AA6)</f>
        <v>4561.3794634195528</v>
      </c>
      <c r="AB5" s="191">
        <f ca="1">SUM(DRE!AB5:AB6)</f>
        <v>4561.3794634195519</v>
      </c>
      <c r="AC5" s="191">
        <f ca="1">SUM(DRE!AC5:AC6)</f>
        <v>4561.3794634195519</v>
      </c>
      <c r="AD5" s="191">
        <f ca="1">SUM(DRE!AD5:AD6)</f>
        <v>2201.7879674852284</v>
      </c>
      <c r="AE5" s="191">
        <f ca="1">SUM(DRE!AE5:AE6)</f>
        <v>4005.7922798013451</v>
      </c>
      <c r="AF5" s="191">
        <f ca="1">SUM(DRE!AF5:AF6)</f>
        <v>8604.8556938904876</v>
      </c>
      <c r="AG5" s="191">
        <f ca="1">SUM(DRE!AG5:AG6)</f>
        <v>8604.8556938904876</v>
      </c>
      <c r="AH5" s="191">
        <f ca="1">SUM(DRE!AH5:AH6)</f>
        <v>8604.8550815820108</v>
      </c>
      <c r="AI5" s="191">
        <f ca="1">SUM(DRE!AI5:AI6)</f>
        <v>8604.855081582009</v>
      </c>
      <c r="AJ5" s="191">
        <f ca="1">SUM(DRE!AJ5:AJ6)</f>
        <v>8604.855081582009</v>
      </c>
      <c r="AK5" s="191">
        <f ca="1">SUM(DRE!AK5:AK6)</f>
        <v>1013.5053380659017</v>
      </c>
      <c r="AL5" s="191">
        <f ca="1">SUM(DRE!AL5:AL6)</f>
        <v>1013.5053380659017</v>
      </c>
      <c r="AM5" s="191">
        <f ca="1">SUM(DRE!AM5:AM6)</f>
        <v>1013.5053380659017</v>
      </c>
      <c r="AN5" s="191">
        <f ca="1">SUM(DRE!AN5:AN6)</f>
        <v>0</v>
      </c>
      <c r="AO5" s="191">
        <f ca="1">SUM(DRE!AO5:AO6)</f>
        <v>0</v>
      </c>
      <c r="AP5" s="191">
        <f ca="1">SUM(DRE!AP5:AP6)</f>
        <v>0</v>
      </c>
      <c r="AQ5" s="191">
        <f ca="1">SUM(DRE!AQ5:AQ6)</f>
        <v>0</v>
      </c>
      <c r="AR5" s="191">
        <f ca="1">SUM(DRE!AR5:AR6)</f>
        <v>0</v>
      </c>
      <c r="AS5" s="191">
        <f t="shared" ref="AS5:AS25" ca="1" si="2">SUM(E5:AR5)</f>
        <v>212520.92594089149</v>
      </c>
    </row>
    <row r="6" spans="2:45">
      <c r="B6" s="144" t="s">
        <v>226</v>
      </c>
      <c r="C6" s="192"/>
      <c r="E6" s="191">
        <f ca="1">DRE!E7</f>
        <v>0</v>
      </c>
      <c r="F6" s="191">
        <f ca="1">DRE!F7</f>
        <v>0</v>
      </c>
      <c r="G6" s="191">
        <f ca="1">DRE!G7</f>
        <v>0</v>
      </c>
      <c r="H6" s="191">
        <f ca="1">DRE!H7</f>
        <v>0</v>
      </c>
      <c r="I6" s="191">
        <f ca="1">DRE!I7</f>
        <v>0</v>
      </c>
      <c r="J6" s="191">
        <f ca="1">DRE!J7</f>
        <v>0</v>
      </c>
      <c r="K6" s="191">
        <f ca="1">DRE!K7</f>
        <v>0</v>
      </c>
      <c r="L6" s="191">
        <f ca="1">DRE!L7</f>
        <v>0</v>
      </c>
      <c r="M6" s="191">
        <f ca="1">DRE!M7</f>
        <v>0</v>
      </c>
      <c r="N6" s="191">
        <f ca="1">DRE!N7</f>
        <v>0</v>
      </c>
      <c r="O6" s="191">
        <f ca="1">DRE!O7</f>
        <v>0</v>
      </c>
      <c r="P6" s="191">
        <f ca="1">DRE!P7</f>
        <v>0</v>
      </c>
      <c r="Q6" s="191">
        <f ca="1">DRE!Q7</f>
        <v>0</v>
      </c>
      <c r="R6" s="191">
        <f ca="1">DRE!R7</f>
        <v>0</v>
      </c>
      <c r="S6" s="191">
        <f ca="1">DRE!S7</f>
        <v>0</v>
      </c>
      <c r="T6" s="191">
        <f ca="1">DRE!T7</f>
        <v>0</v>
      </c>
      <c r="U6" s="191">
        <f ca="1">DRE!U7</f>
        <v>0</v>
      </c>
      <c r="V6" s="191">
        <f ca="1">DRE!V7</f>
        <v>0</v>
      </c>
      <c r="W6" s="191">
        <f ca="1">DRE!W7</f>
        <v>0</v>
      </c>
      <c r="X6" s="191">
        <f ca="1">DRE!X7</f>
        <v>0</v>
      </c>
      <c r="Y6" s="191">
        <f ca="1">DRE!Y7</f>
        <v>0</v>
      </c>
      <c r="Z6" s="191">
        <f ca="1">DRE!Z7</f>
        <v>0</v>
      </c>
      <c r="AA6" s="191">
        <f ca="1">DRE!AA7</f>
        <v>0</v>
      </c>
      <c r="AB6" s="191">
        <f ca="1">DRE!AB7</f>
        <v>0</v>
      </c>
      <c r="AC6" s="191">
        <f ca="1">DRE!AC7</f>
        <v>0</v>
      </c>
      <c r="AD6" s="191">
        <f ca="1">DRE!AD7</f>
        <v>0</v>
      </c>
      <c r="AE6" s="191">
        <f ca="1">DRE!AE7</f>
        <v>0</v>
      </c>
      <c r="AF6" s="191">
        <f ca="1">DRE!AF7</f>
        <v>0</v>
      </c>
      <c r="AG6" s="191">
        <f ca="1">DRE!AG7</f>
        <v>0</v>
      </c>
      <c r="AH6" s="191">
        <f ca="1">DRE!AH7</f>
        <v>0</v>
      </c>
      <c r="AI6" s="191">
        <f ca="1">DRE!AI7</f>
        <v>0</v>
      </c>
      <c r="AJ6" s="191">
        <f ca="1">DRE!AJ7</f>
        <v>0</v>
      </c>
      <c r="AK6" s="191">
        <f ca="1">DRE!AK7</f>
        <v>0</v>
      </c>
      <c r="AL6" s="191">
        <f ca="1">DRE!AL7</f>
        <v>0</v>
      </c>
      <c r="AM6" s="191">
        <f ca="1">DRE!AM7</f>
        <v>0</v>
      </c>
      <c r="AN6" s="191">
        <f ca="1">DRE!AN7</f>
        <v>0</v>
      </c>
      <c r="AO6" s="191">
        <f ca="1">DRE!AO7</f>
        <v>0</v>
      </c>
      <c r="AP6" s="191">
        <f ca="1">DRE!AP7</f>
        <v>0</v>
      </c>
      <c r="AQ6" s="191">
        <f ca="1">DRE!AQ7</f>
        <v>0</v>
      </c>
      <c r="AR6" s="191">
        <f ca="1">DRE!AR7</f>
        <v>0</v>
      </c>
      <c r="AS6" s="191">
        <f t="shared" ca="1" si="2"/>
        <v>0</v>
      </c>
    </row>
    <row r="7" spans="2:45">
      <c r="B7" s="144" t="s">
        <v>257</v>
      </c>
      <c r="C7" s="345"/>
      <c r="D7" s="346"/>
      <c r="E7" s="207">
        <f ca="1">IF(FC!E8&gt;0,FC!E8,0)</f>
        <v>60.185804746895542</v>
      </c>
      <c r="F7" s="207">
        <f ca="1">IF(FC!F8&gt;0,FC!F8,0)</f>
        <v>66.168379978252119</v>
      </c>
      <c r="G7" s="207">
        <f ca="1">IF(FC!G8&gt;0,FC!G8,0)</f>
        <v>30.385383853606129</v>
      </c>
      <c r="H7" s="207">
        <f ca="1">IF(FC!H8&gt;0,FC!H8,0)</f>
        <v>0</v>
      </c>
      <c r="I7" s="207">
        <f ca="1">IF(FC!I8&gt;0,FC!I8,0)</f>
        <v>16.384267333330058</v>
      </c>
      <c r="J7" s="207">
        <f ca="1">IF(FC!J8&gt;0,FC!J8,0)</f>
        <v>0</v>
      </c>
      <c r="K7" s="207">
        <f ca="1">IF(FC!K8&gt;0,FC!K8,0)</f>
        <v>0</v>
      </c>
      <c r="L7" s="207">
        <f ca="1">IF(FC!L8&gt;0,FC!L8,0)</f>
        <v>0</v>
      </c>
      <c r="M7" s="207">
        <f ca="1">IF(FC!M8&gt;0,FC!M8,0)</f>
        <v>0</v>
      </c>
      <c r="N7" s="207">
        <f ca="1">IF(FC!N8&gt;0,FC!N8,0)</f>
        <v>0</v>
      </c>
      <c r="O7" s="207">
        <f ca="1">IF(FC!O8&gt;0,FC!O8,0)</f>
        <v>0</v>
      </c>
      <c r="P7" s="207">
        <f ca="1">IF(FC!P8&gt;0,FC!P8,0)</f>
        <v>0</v>
      </c>
      <c r="Q7" s="207">
        <f ca="1">IF(FC!Q8&gt;0,FC!Q8,0)</f>
        <v>0</v>
      </c>
      <c r="R7" s="207">
        <f ca="1">IF(FC!R8&gt;0,FC!R8,0)</f>
        <v>0</v>
      </c>
      <c r="S7" s="207">
        <f ca="1">IF(FC!S8&gt;0,FC!S8,0)</f>
        <v>4.0839084559795502</v>
      </c>
      <c r="T7" s="207">
        <f ca="1">IF(FC!T8&gt;0,FC!T8,0)</f>
        <v>0</v>
      </c>
      <c r="U7" s="207">
        <f ca="1">IF(FC!U8&gt;0,FC!U8,0)</f>
        <v>0.12472365724816825</v>
      </c>
      <c r="V7" s="207">
        <f ca="1">IF(FC!V8&gt;0,FC!V8,0)</f>
        <v>0</v>
      </c>
      <c r="W7" s="207">
        <f ca="1">IF(FC!W8&gt;0,FC!W8,0)</f>
        <v>0</v>
      </c>
      <c r="X7" s="207">
        <f ca="1">IF(FC!X8&gt;0,FC!X8,0)</f>
        <v>0</v>
      </c>
      <c r="Y7" s="207">
        <f ca="1">IF(FC!Y8&gt;0,FC!Y8,0)</f>
        <v>0</v>
      </c>
      <c r="Z7" s="207">
        <f ca="1">IF(FC!Z8&gt;0,FC!Z8,0)</f>
        <v>0</v>
      </c>
      <c r="AA7" s="207">
        <f ca="1">IF(FC!AA8&gt;0,FC!AA8,0)</f>
        <v>4.0542587171898958E-6</v>
      </c>
      <c r="AB7" s="207">
        <f ca="1">IF(FC!AB8&gt;0,FC!AB8,0)</f>
        <v>1.4210854715202004E-14</v>
      </c>
      <c r="AC7" s="207">
        <f ca="1">IF(FC!AC8&gt;0,FC!AC8,0)</f>
        <v>0</v>
      </c>
      <c r="AD7" s="207">
        <f ca="1">IF(FC!AD8&gt;0,FC!AD8,0)</f>
        <v>30.332621364591688</v>
      </c>
      <c r="AE7" s="207">
        <f ca="1">IF(FC!AE8&gt;0,FC!AE8,0)</f>
        <v>0</v>
      </c>
      <c r="AF7" s="207">
        <f ca="1">IF(FC!AF8&gt;0,FC!AF8,0)</f>
        <v>0</v>
      </c>
      <c r="AG7" s="207">
        <f ca="1">IF(FC!AG8&gt;0,FC!AG8,0)</f>
        <v>0</v>
      </c>
      <c r="AH7" s="207">
        <f ca="1">IF(FC!AH8&gt;0,FC!AH8,0)</f>
        <v>1.0681908406695584E-5</v>
      </c>
      <c r="AI7" s="207">
        <f ca="1">IF(FC!AI8&gt;0,FC!AI8,0)</f>
        <v>9.9475983006414026E-14</v>
      </c>
      <c r="AJ7" s="207">
        <f ca="1">IF(FC!AJ8&gt;0,FC!AJ8,0)</f>
        <v>0</v>
      </c>
      <c r="AK7" s="207">
        <f ca="1">IF(FC!AK8&gt;0,FC!AK8,0)</f>
        <v>139.64120381364023</v>
      </c>
      <c r="AL7" s="207">
        <f ca="1">IF(FC!AL8&gt;0,FC!AL8,0)</f>
        <v>4.2632564145606011E-14</v>
      </c>
      <c r="AM7" s="207">
        <f ca="1">IF(FC!AM8&gt;0,FC!AM8,0)</f>
        <v>4.2632564145606011E-14</v>
      </c>
      <c r="AN7" s="207">
        <f ca="1">IF(FC!AN8&gt;0,FC!AN8,0)</f>
        <v>0</v>
      </c>
      <c r="AO7" s="207">
        <f ca="1">IF(FC!AO8&gt;0,FC!AO8,0)</f>
        <v>0</v>
      </c>
      <c r="AP7" s="207">
        <f ca="1">IF(FC!AP8&gt;0,FC!AP8,0)</f>
        <v>0</v>
      </c>
      <c r="AQ7" s="207">
        <f ca="1">IF(FC!AQ8&gt;0,FC!AQ8,0)</f>
        <v>0</v>
      </c>
      <c r="AR7" s="207">
        <f ca="1">IF(FC!AR8&gt;0,FC!AR8,0)</f>
        <v>0</v>
      </c>
      <c r="AS7" s="207">
        <f t="shared" ca="1" si="2"/>
        <v>347.30630793971085</v>
      </c>
    </row>
    <row r="8" spans="2:45" s="174" customFormat="1" ht="5.25" customHeight="1">
      <c r="C8" s="183"/>
      <c r="D8" s="184"/>
      <c r="E8" s="186"/>
      <c r="F8" s="186"/>
      <c r="G8" s="186"/>
      <c r="H8" s="186"/>
      <c r="I8" s="186"/>
      <c r="J8" s="186"/>
      <c r="K8" s="186"/>
      <c r="L8" s="186"/>
      <c r="M8" s="186"/>
      <c r="N8" s="186"/>
      <c r="O8" s="186"/>
      <c r="P8" s="186"/>
      <c r="Q8" s="186"/>
      <c r="R8" s="186"/>
      <c r="S8" s="186"/>
      <c r="T8" s="186"/>
      <c r="U8" s="186"/>
      <c r="V8" s="186"/>
      <c r="W8" s="186"/>
      <c r="X8" s="186"/>
      <c r="Y8" s="186"/>
      <c r="Z8" s="186"/>
      <c r="AA8" s="186"/>
      <c r="AB8" s="186"/>
      <c r="AC8" s="186"/>
      <c r="AD8" s="186"/>
      <c r="AE8" s="186"/>
      <c r="AS8" s="174">
        <f t="shared" si="2"/>
        <v>0</v>
      </c>
    </row>
    <row r="9" spans="2:45" s="66" customFormat="1" ht="18" customHeight="1">
      <c r="B9" s="187" t="s">
        <v>258</v>
      </c>
      <c r="C9" s="188"/>
      <c r="D9" s="344"/>
      <c r="E9" s="190">
        <f t="shared" ref="E9:AR9" ca="1" si="3">SUM(E10:E12)</f>
        <v>3804.0235362728499</v>
      </c>
      <c r="F9" s="190">
        <f t="shared" ca="1" si="3"/>
        <v>295.4536443350687</v>
      </c>
      <c r="G9" s="190">
        <f t="shared" ca="1" si="3"/>
        <v>24.975181621305172</v>
      </c>
      <c r="H9" s="190">
        <f t="shared" ca="1" si="3"/>
        <v>4.4150228241404264E-15</v>
      </c>
      <c r="I9" s="190">
        <f t="shared" ca="1" si="3"/>
        <v>4.4150228241404264E-15</v>
      </c>
      <c r="J9" s="190">
        <f t="shared" ca="1" si="3"/>
        <v>4.4150228241404264E-15</v>
      </c>
      <c r="K9" s="190">
        <f t="shared" ca="1" si="3"/>
        <v>4.4150228241404264E-15</v>
      </c>
      <c r="L9" s="190">
        <f t="shared" ca="1" si="3"/>
        <v>4665.4106652588325</v>
      </c>
      <c r="M9" s="190">
        <f t="shared" ca="1" si="3"/>
        <v>3099.2295080244303</v>
      </c>
      <c r="N9" s="190">
        <f t="shared" ca="1" si="3"/>
        <v>1851.2250663707173</v>
      </c>
      <c r="O9" s="190">
        <f t="shared" ca="1" si="3"/>
        <v>1707.7536201513913</v>
      </c>
      <c r="P9" s="190">
        <f t="shared" ca="1" si="3"/>
        <v>1490.2746337555357</v>
      </c>
      <c r="Q9" s="190">
        <f t="shared" ca="1" si="3"/>
        <v>1377.1164725703222</v>
      </c>
      <c r="R9" s="190">
        <f t="shared" ca="1" si="3"/>
        <v>1254.741723596361</v>
      </c>
      <c r="S9" s="190">
        <f t="shared" ca="1" si="3"/>
        <v>1184.9012987450626</v>
      </c>
      <c r="T9" s="190">
        <f t="shared" ca="1" si="3"/>
        <v>1108.3998501943049</v>
      </c>
      <c r="U9" s="190">
        <f t="shared" ca="1" si="3"/>
        <v>1196.9358983454299</v>
      </c>
      <c r="V9" s="190">
        <f t="shared" ca="1" si="3"/>
        <v>933.86492259088402</v>
      </c>
      <c r="W9" s="190">
        <f t="shared" ca="1" si="3"/>
        <v>566.48485037725379</v>
      </c>
      <c r="X9" s="190">
        <f t="shared" ca="1" si="3"/>
        <v>201.73393308217649</v>
      </c>
      <c r="Y9" s="190">
        <f t="shared" ca="1" si="3"/>
        <v>4.4150228241404264E-15</v>
      </c>
      <c r="Z9" s="190">
        <f t="shared" ca="1" si="3"/>
        <v>4.4150228241404264E-15</v>
      </c>
      <c r="AA9" s="190">
        <f t="shared" ca="1" si="3"/>
        <v>4.4150228241404264E-15</v>
      </c>
      <c r="AB9" s="190">
        <f t="shared" ca="1" si="3"/>
        <v>4.4150228241404264E-15</v>
      </c>
      <c r="AC9" s="190">
        <f t="shared" ca="1" si="3"/>
        <v>4.4150228241404264E-15</v>
      </c>
      <c r="AD9" s="190">
        <f t="shared" ca="1" si="3"/>
        <v>288.96162814783196</v>
      </c>
      <c r="AE9" s="190">
        <f t="shared" ca="1" si="3"/>
        <v>4.4150228241404264E-15</v>
      </c>
      <c r="AF9" s="190">
        <f t="shared" ca="1" si="3"/>
        <v>4.4150228241404264E-15</v>
      </c>
      <c r="AG9" s="190">
        <f t="shared" ca="1" si="3"/>
        <v>4.4150228241404264E-15</v>
      </c>
      <c r="AH9" s="190">
        <f t="shared" ca="1" si="3"/>
        <v>4.4150228241404264E-15</v>
      </c>
      <c r="AI9" s="190">
        <f t="shared" ca="1" si="3"/>
        <v>4.4150228241404264E-15</v>
      </c>
      <c r="AJ9" s="190">
        <f t="shared" ca="1" si="3"/>
        <v>4.4150228241404264E-15</v>
      </c>
      <c r="AK9" s="190">
        <f t="shared" ca="1" si="3"/>
        <v>1206.9550238236475</v>
      </c>
      <c r="AL9" s="190">
        <f t="shared" ca="1" si="3"/>
        <v>1118.4568920416707</v>
      </c>
      <c r="AM9" s="190">
        <f t="shared" ca="1" si="3"/>
        <v>1118.4568920416716</v>
      </c>
      <c r="AN9" s="190">
        <f t="shared" ca="1" si="3"/>
        <v>0</v>
      </c>
      <c r="AO9" s="190">
        <f t="shared" ca="1" si="3"/>
        <v>0</v>
      </c>
      <c r="AP9" s="190">
        <f t="shared" ca="1" si="3"/>
        <v>0</v>
      </c>
      <c r="AQ9" s="190">
        <f t="shared" ca="1" si="3"/>
        <v>0</v>
      </c>
      <c r="AR9" s="190">
        <f t="shared" ca="1" si="3"/>
        <v>0</v>
      </c>
      <c r="AS9" s="190">
        <f t="shared" ca="1" si="2"/>
        <v>28495.355241346751</v>
      </c>
    </row>
    <row r="10" spans="2:45">
      <c r="B10" s="144" t="s">
        <v>259</v>
      </c>
      <c r="C10" s="193"/>
      <c r="D10" s="194"/>
      <c r="E10" s="191">
        <f ca="1">'FIN LP'!E8+IF('FIN CP'!E10&gt;0,'FIN CP'!E10,0)</f>
        <v>1851.0069167569907</v>
      </c>
      <c r="F10" s="191">
        <f ca="1">'FIN LP'!F8+IF('FIN CP'!F10&gt;0,'FIN CP'!F10,0)</f>
        <v>0</v>
      </c>
      <c r="G10" s="191">
        <f ca="1">'FIN LP'!G8+IF('FIN CP'!G10&gt;0,'FIN CP'!G10,0)</f>
        <v>0</v>
      </c>
      <c r="H10" s="191">
        <f ca="1">'FIN LP'!H8+IF('FIN CP'!H10&gt;0,'FIN CP'!H10,0)</f>
        <v>0</v>
      </c>
      <c r="I10" s="191">
        <f ca="1">'FIN LP'!I8+IF('FIN CP'!I10&gt;0,'FIN CP'!I10,0)</f>
        <v>0</v>
      </c>
      <c r="J10" s="191">
        <f ca="1">'FIN LP'!J8+IF('FIN CP'!J10&gt;0,'FIN CP'!J10,0)</f>
        <v>0</v>
      </c>
      <c r="K10" s="191">
        <f ca="1">'FIN LP'!K8+IF('FIN CP'!K10&gt;0,'FIN CP'!K10,0)</f>
        <v>0</v>
      </c>
      <c r="L10" s="191">
        <f ca="1">'FIN LP'!L8+IF('FIN CP'!L10&gt;0,'FIN CP'!L10,0)</f>
        <v>0</v>
      </c>
      <c r="M10" s="191">
        <f ca="1">'FIN LP'!M8+IF('FIN CP'!M10&gt;0,'FIN CP'!M10,0)</f>
        <v>0</v>
      </c>
      <c r="N10" s="191">
        <f ca="1">'FIN LP'!N8+IF('FIN CP'!N10&gt;0,'FIN CP'!N10,0)</f>
        <v>0</v>
      </c>
      <c r="O10" s="191">
        <f ca="1">'FIN LP'!O8+IF('FIN CP'!O10&gt;0,'FIN CP'!O10,0)</f>
        <v>0</v>
      </c>
      <c r="P10" s="191">
        <f ca="1">'FIN LP'!P8+IF('FIN CP'!P10&gt;0,'FIN CP'!P10,0)</f>
        <v>0</v>
      </c>
      <c r="Q10" s="191">
        <f ca="1">'FIN LP'!Q8+IF('FIN CP'!Q10&gt;0,'FIN CP'!Q10,0)</f>
        <v>0</v>
      </c>
      <c r="R10" s="191">
        <f ca="1">'FIN LP'!R8+IF('FIN CP'!R10&gt;0,'FIN CP'!R10,0)</f>
        <v>0</v>
      </c>
      <c r="S10" s="191">
        <f ca="1">'FIN LP'!S8+IF('FIN CP'!S10&gt;0,'FIN CP'!S10,0)</f>
        <v>0</v>
      </c>
      <c r="T10" s="191">
        <f ca="1">'FIN LP'!T8+IF('FIN CP'!T10&gt;0,'FIN CP'!T10,0)</f>
        <v>0</v>
      </c>
      <c r="U10" s="191">
        <f ca="1">'FIN LP'!U8+IF('FIN CP'!U10&gt;0,'FIN CP'!U10,0)</f>
        <v>0</v>
      </c>
      <c r="V10" s="191">
        <f ca="1">'FIN LP'!V8+IF('FIN CP'!V10&gt;0,'FIN CP'!V10,0)</f>
        <v>0</v>
      </c>
      <c r="W10" s="191">
        <f ca="1">'FIN LP'!W8+IF('FIN CP'!W10&gt;0,'FIN CP'!W10,0)</f>
        <v>0</v>
      </c>
      <c r="X10" s="191">
        <f ca="1">'FIN LP'!X8+IF('FIN CP'!X10&gt;0,'FIN CP'!X10,0)</f>
        <v>0</v>
      </c>
      <c r="Y10" s="191">
        <f ca="1">'FIN LP'!Y8+IF('FIN CP'!Y10&gt;0,'FIN CP'!Y10,0)</f>
        <v>0</v>
      </c>
      <c r="Z10" s="191">
        <f ca="1">'FIN LP'!Z8+IF('FIN CP'!Z10&gt;0,'FIN CP'!Z10,0)</f>
        <v>0</v>
      </c>
      <c r="AA10" s="191">
        <f ca="1">'FIN LP'!AA8+IF('FIN CP'!AA10&gt;0,'FIN CP'!AA10,0)</f>
        <v>0</v>
      </c>
      <c r="AB10" s="191">
        <f ca="1">'FIN LP'!AB8+IF('FIN CP'!AB10&gt;0,'FIN CP'!AB10,0)</f>
        <v>0</v>
      </c>
      <c r="AC10" s="191">
        <f ca="1">'FIN LP'!AC8+IF('FIN CP'!AC10&gt;0,'FIN CP'!AC10,0)</f>
        <v>0</v>
      </c>
      <c r="AD10" s="191">
        <f ca="1">'FIN LP'!AD8+IF('FIN CP'!AD10&gt;0,'FIN CP'!AD10,0)</f>
        <v>0</v>
      </c>
      <c r="AE10" s="191">
        <f ca="1">'FIN LP'!AE8+IF('FIN CP'!AE10&gt;0,'FIN CP'!AE10,0)</f>
        <v>0</v>
      </c>
      <c r="AF10" s="191">
        <f ca="1">'FIN LP'!AF8+IF('FIN CP'!AF10&gt;0,'FIN CP'!AF10,0)</f>
        <v>0</v>
      </c>
      <c r="AG10" s="191">
        <f ca="1">'FIN LP'!AG8+IF('FIN CP'!AG10&gt;0,'FIN CP'!AG10,0)</f>
        <v>0</v>
      </c>
      <c r="AH10" s="191">
        <f ca="1">'FIN LP'!AH8+IF('FIN CP'!AH10&gt;0,'FIN CP'!AH10,0)</f>
        <v>0</v>
      </c>
      <c r="AI10" s="191">
        <f ca="1">'FIN LP'!AI8+IF('FIN CP'!AI10&gt;0,'FIN CP'!AI10,0)</f>
        <v>0</v>
      </c>
      <c r="AJ10" s="191">
        <f ca="1">'FIN LP'!AJ8+IF('FIN CP'!AJ10&gt;0,'FIN CP'!AJ10,0)</f>
        <v>0</v>
      </c>
      <c r="AK10" s="191">
        <f ca="1">'FIN LP'!AK8+IF('FIN CP'!AK10&gt;0,'FIN CP'!AK10,0)</f>
        <v>0</v>
      </c>
      <c r="AL10" s="191">
        <f ca="1">'FIN LP'!AL8+IF('FIN CP'!AL10&gt;0,'FIN CP'!AL10,0)</f>
        <v>0</v>
      </c>
      <c r="AM10" s="191">
        <f ca="1">'FIN LP'!AM8+IF('FIN CP'!AM10&gt;0,'FIN CP'!AM10,0)</f>
        <v>0</v>
      </c>
      <c r="AN10" s="191">
        <f ca="1">'FIN LP'!AN8+IF('FIN CP'!AN10&gt;0,'FIN CP'!AN10,0)</f>
        <v>0</v>
      </c>
      <c r="AO10" s="191">
        <f ca="1">'FIN LP'!AO8+IF('FIN CP'!AO10&gt;0,'FIN CP'!AO10,0)</f>
        <v>0</v>
      </c>
      <c r="AP10" s="191">
        <f ca="1">'FIN LP'!AP8+IF('FIN CP'!AP10&gt;0,'FIN CP'!AP10,0)</f>
        <v>0</v>
      </c>
      <c r="AQ10" s="191">
        <f ca="1">'FIN LP'!AQ8+IF('FIN CP'!AQ10&gt;0,'FIN CP'!AQ10,0)</f>
        <v>0</v>
      </c>
      <c r="AR10" s="191">
        <f ca="1">'FIN LP'!AR8+IF('FIN CP'!AR10&gt;0,'FIN CP'!AR10,0)</f>
        <v>0</v>
      </c>
      <c r="AS10" s="191">
        <f t="shared" ca="1" si="2"/>
        <v>1851.0069167569907</v>
      </c>
    </row>
    <row r="11" spans="2:45">
      <c r="B11" s="144" t="s">
        <v>260</v>
      </c>
      <c r="C11" s="345"/>
      <c r="D11" s="346"/>
      <c r="E11" s="191">
        <f ca="1">FC!E17</f>
        <v>1953.0166195158592</v>
      </c>
      <c r="F11" s="191">
        <f ca="1">FC!F17</f>
        <v>0</v>
      </c>
      <c r="G11" s="191">
        <f ca="1">FC!G17</f>
        <v>0</v>
      </c>
      <c r="H11" s="191">
        <f ca="1">FC!H17</f>
        <v>0</v>
      </c>
      <c r="I11" s="191">
        <f ca="1">FC!I17</f>
        <v>0</v>
      </c>
      <c r="J11" s="191">
        <f ca="1">FC!J17</f>
        <v>0</v>
      </c>
      <c r="K11" s="191">
        <f ca="1">FC!K17</f>
        <v>0</v>
      </c>
      <c r="L11" s="191">
        <f ca="1">FC!L17</f>
        <v>4665.4106652588325</v>
      </c>
      <c r="M11" s="191">
        <f ca="1">FC!M17</f>
        <v>3099.2295080244303</v>
      </c>
      <c r="N11" s="191">
        <f ca="1">FC!N17</f>
        <v>1851.2250663707173</v>
      </c>
      <c r="O11" s="191">
        <f ca="1">FC!O17</f>
        <v>1707.7536201513913</v>
      </c>
      <c r="P11" s="191">
        <f ca="1">FC!P17</f>
        <v>1490.2746337555357</v>
      </c>
      <c r="Q11" s="191">
        <f ca="1">FC!Q17</f>
        <v>1377.1164725703222</v>
      </c>
      <c r="R11" s="191">
        <f ca="1">FC!R17</f>
        <v>1254.741723596361</v>
      </c>
      <c r="S11" s="191">
        <f ca="1">FC!S17</f>
        <v>1184.9012987450626</v>
      </c>
      <c r="T11" s="191">
        <f ca="1">FC!T17</f>
        <v>1108.3998501943049</v>
      </c>
      <c r="U11" s="191">
        <f ca="1">FC!U17</f>
        <v>1196.9358983454299</v>
      </c>
      <c r="V11" s="191">
        <f ca="1">FC!V17</f>
        <v>933.86492259088402</v>
      </c>
      <c r="W11" s="191">
        <f ca="1">FC!W17</f>
        <v>566.48485037725379</v>
      </c>
      <c r="X11" s="191">
        <f ca="1">FC!X17</f>
        <v>201.73393308217649</v>
      </c>
      <c r="Y11" s="191">
        <f ca="1">FC!Y17</f>
        <v>0</v>
      </c>
      <c r="Z11" s="191">
        <f ca="1">FC!Z17</f>
        <v>0</v>
      </c>
      <c r="AA11" s="191">
        <f ca="1">FC!AA17</f>
        <v>0</v>
      </c>
      <c r="AB11" s="191">
        <f ca="1">FC!AB17</f>
        <v>0</v>
      </c>
      <c r="AC11" s="191">
        <f ca="1">FC!AC17</f>
        <v>0</v>
      </c>
      <c r="AD11" s="191">
        <f ca="1">FC!AD17</f>
        <v>288.96162814783196</v>
      </c>
      <c r="AE11" s="191">
        <f ca="1">FC!AE17</f>
        <v>0</v>
      </c>
      <c r="AF11" s="191">
        <f ca="1">FC!AF17</f>
        <v>0</v>
      </c>
      <c r="AG11" s="191">
        <f ca="1">FC!AG17</f>
        <v>0</v>
      </c>
      <c r="AH11" s="191">
        <f ca="1">FC!AH17</f>
        <v>0</v>
      </c>
      <c r="AI11" s="191">
        <f ca="1">FC!AI17</f>
        <v>0</v>
      </c>
      <c r="AJ11" s="191">
        <f ca="1">FC!AJ17</f>
        <v>0</v>
      </c>
      <c r="AK11" s="191">
        <f ca="1">FC!AK17</f>
        <v>1206.9550238236475</v>
      </c>
      <c r="AL11" s="191">
        <f ca="1">FC!AL17</f>
        <v>1118.4568920416707</v>
      </c>
      <c r="AM11" s="191">
        <f ca="1">FC!AM17</f>
        <v>1118.4568920416716</v>
      </c>
      <c r="AN11" s="191">
        <f ca="1">FC!AN17</f>
        <v>0</v>
      </c>
      <c r="AO11" s="191">
        <f ca="1">FC!AO17</f>
        <v>0</v>
      </c>
      <c r="AP11" s="191">
        <f ca="1">FC!AP17</f>
        <v>0</v>
      </c>
      <c r="AQ11" s="191">
        <f ca="1">FC!AQ17</f>
        <v>0</v>
      </c>
      <c r="AR11" s="191">
        <f ca="1">FC!AR17</f>
        <v>0</v>
      </c>
      <c r="AS11" s="191">
        <f t="shared" ca="1" si="2"/>
        <v>26323.919498633386</v>
      </c>
    </row>
    <row r="12" spans="2:45">
      <c r="B12" s="144" t="s">
        <v>261</v>
      </c>
      <c r="C12" s="192"/>
      <c r="E12" s="162">
        <f>DRE!E46</f>
        <v>0</v>
      </c>
      <c r="F12" s="162">
        <f ca="1">DRE!F46</f>
        <v>295.4536443350687</v>
      </c>
      <c r="G12" s="162">
        <f ca="1">DRE!G46</f>
        <v>24.975181621305172</v>
      </c>
      <c r="H12" s="162">
        <f ca="1">DRE!H46</f>
        <v>4.4150228241404264E-15</v>
      </c>
      <c r="I12" s="162">
        <f ca="1">DRE!I46</f>
        <v>4.4150228241404264E-15</v>
      </c>
      <c r="J12" s="162">
        <f ca="1">DRE!J46</f>
        <v>4.4150228241404264E-15</v>
      </c>
      <c r="K12" s="162">
        <f ca="1">DRE!K46</f>
        <v>4.4150228241404264E-15</v>
      </c>
      <c r="L12" s="162">
        <f ca="1">DRE!L46</f>
        <v>4.4150228241404264E-15</v>
      </c>
      <c r="M12" s="162">
        <f ca="1">DRE!M46</f>
        <v>4.4150228241404264E-15</v>
      </c>
      <c r="N12" s="162">
        <f ca="1">DRE!N46</f>
        <v>4.4150228241404264E-15</v>
      </c>
      <c r="O12" s="162">
        <f ca="1">DRE!O46</f>
        <v>4.4150228241404264E-15</v>
      </c>
      <c r="P12" s="162">
        <f ca="1">DRE!P46</f>
        <v>4.4150228241404264E-15</v>
      </c>
      <c r="Q12" s="162">
        <f ca="1">DRE!Q46</f>
        <v>4.4150228241404264E-15</v>
      </c>
      <c r="R12" s="162">
        <f ca="1">DRE!R46</f>
        <v>4.4150228241404264E-15</v>
      </c>
      <c r="S12" s="162">
        <f ca="1">DRE!S46</f>
        <v>4.4150228241404264E-15</v>
      </c>
      <c r="T12" s="162">
        <f ca="1">DRE!T46</f>
        <v>4.4150228241404264E-15</v>
      </c>
      <c r="U12" s="162">
        <f ca="1">DRE!U46</f>
        <v>4.4150228241404264E-15</v>
      </c>
      <c r="V12" s="162">
        <f ca="1">DRE!V46</f>
        <v>4.4150228241404264E-15</v>
      </c>
      <c r="W12" s="162">
        <f ca="1">DRE!W46</f>
        <v>4.4150228241404264E-15</v>
      </c>
      <c r="X12" s="162">
        <f ca="1">DRE!X46</f>
        <v>4.4150228241404264E-15</v>
      </c>
      <c r="Y12" s="162">
        <f ca="1">DRE!Y46</f>
        <v>4.4150228241404264E-15</v>
      </c>
      <c r="Z12" s="162">
        <f ca="1">DRE!Z46</f>
        <v>4.4150228241404264E-15</v>
      </c>
      <c r="AA12" s="162">
        <f ca="1">DRE!AA46</f>
        <v>4.4150228241404264E-15</v>
      </c>
      <c r="AB12" s="162">
        <f ca="1">DRE!AB46</f>
        <v>4.4150228241404264E-15</v>
      </c>
      <c r="AC12" s="162">
        <f ca="1">DRE!AC46</f>
        <v>4.4150228241404264E-15</v>
      </c>
      <c r="AD12" s="162">
        <f ca="1">DRE!AD46</f>
        <v>4.4150228241404264E-15</v>
      </c>
      <c r="AE12" s="162">
        <f ca="1">DRE!AE46</f>
        <v>4.4150228241404264E-15</v>
      </c>
      <c r="AF12" s="162">
        <f ca="1">DRE!AF46</f>
        <v>4.4150228241404264E-15</v>
      </c>
      <c r="AG12" s="162">
        <f ca="1">DRE!AG46</f>
        <v>4.4150228241404264E-15</v>
      </c>
      <c r="AH12" s="162">
        <f ca="1">DRE!AH46</f>
        <v>4.4150228241404264E-15</v>
      </c>
      <c r="AI12" s="162">
        <f ca="1">DRE!AI46</f>
        <v>4.4150228241404264E-15</v>
      </c>
      <c r="AJ12" s="162">
        <f ca="1">DRE!AJ46</f>
        <v>4.4150228241404264E-15</v>
      </c>
      <c r="AK12" s="162">
        <f ca="1">DRE!AK46</f>
        <v>4.4150228241404264E-15</v>
      </c>
      <c r="AL12" s="162">
        <f ca="1">DRE!AL46</f>
        <v>4.4150228241404264E-15</v>
      </c>
      <c r="AM12" s="162">
        <f ca="1">DRE!AM46</f>
        <v>4.4150228241404264E-15</v>
      </c>
      <c r="AN12" s="162">
        <f>DRE!AN46</f>
        <v>0</v>
      </c>
      <c r="AO12" s="162">
        <f>DRE!AO46</f>
        <v>0</v>
      </c>
      <c r="AP12" s="162">
        <f>DRE!AP46</f>
        <v>0</v>
      </c>
      <c r="AQ12" s="162">
        <f>DRE!AQ46</f>
        <v>0</v>
      </c>
      <c r="AR12" s="162">
        <f>DRE!AR46</f>
        <v>0</v>
      </c>
      <c r="AS12" s="162">
        <f t="shared" ca="1" si="2"/>
        <v>320.42882595637388</v>
      </c>
    </row>
    <row r="13" spans="2:45" s="174" customFormat="1" ht="5.25" customHeight="1">
      <c r="C13" s="183"/>
      <c r="D13" s="184"/>
      <c r="E13" s="186"/>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c r="AD13" s="186"/>
      <c r="AE13" s="186"/>
    </row>
    <row r="14" spans="2:45" s="66" customFormat="1" ht="18" customHeight="1">
      <c r="B14" s="187" t="s">
        <v>262</v>
      </c>
      <c r="C14" s="188"/>
      <c r="D14" s="344"/>
      <c r="E14" s="190">
        <f ca="1">IF(FC!E21&lt;0,-FC!E21,0)</f>
        <v>0</v>
      </c>
      <c r="F14" s="190">
        <f ca="1">IF(FC!F21&lt;0,-FC!F21,0)</f>
        <v>4061.4384812755325</v>
      </c>
      <c r="G14" s="190">
        <f ca="1">IF(FC!G21&lt;0,-FC!G21,0)</f>
        <v>556.34370094355552</v>
      </c>
      <c r="H14" s="190">
        <f ca="1">IF(FC!H21&lt;0,-FC!H21,0)</f>
        <v>0</v>
      </c>
      <c r="I14" s="190">
        <f ca="1">IF(FC!I21&lt;0,-FC!I21,0)</f>
        <v>0</v>
      </c>
      <c r="J14" s="190">
        <f ca="1">IF(FC!J21&lt;0,-FC!J21,0)</f>
        <v>0</v>
      </c>
      <c r="K14" s="190">
        <f ca="1">IF(FC!K21&lt;0,-FC!K21,0)</f>
        <v>0</v>
      </c>
      <c r="L14" s="190">
        <f ca="1">IF(FC!L21&lt;0,-FC!L21,0)</f>
        <v>0</v>
      </c>
      <c r="M14" s="190">
        <f ca="1">IF(FC!M21&lt;0,-FC!M21,0)</f>
        <v>0</v>
      </c>
      <c r="N14" s="190">
        <f ca="1">IF(FC!N21&lt;0,-FC!N21,0)</f>
        <v>0</v>
      </c>
      <c r="O14" s="190">
        <f ca="1">IF(FC!O21&lt;0,-FC!O21,0)</f>
        <v>0</v>
      </c>
      <c r="P14" s="190">
        <f ca="1">IF(FC!P21&lt;0,-FC!P21,0)</f>
        <v>0</v>
      </c>
      <c r="Q14" s="190">
        <f ca="1">IF(FC!Q21&lt;0,-FC!Q21,0)</f>
        <v>0</v>
      </c>
      <c r="R14" s="190">
        <f ca="1">IF(FC!R21&lt;0,-FC!R21,0)</f>
        <v>0</v>
      </c>
      <c r="S14" s="190">
        <f ca="1">IF(FC!S21&lt;0,-FC!S21,0)</f>
        <v>0</v>
      </c>
      <c r="T14" s="190">
        <f ca="1">IF(FC!T21&lt;0,-FC!T21,0)</f>
        <v>0</v>
      </c>
      <c r="U14" s="190">
        <f ca="1">IF(FC!U21&lt;0,-FC!U21,0)</f>
        <v>0</v>
      </c>
      <c r="V14" s="190">
        <f ca="1">IF(FC!V21&lt;0,-FC!V21,0)</f>
        <v>0</v>
      </c>
      <c r="W14" s="190">
        <f ca="1">IF(FC!W21&lt;0,-FC!W21,0)</f>
        <v>0</v>
      </c>
      <c r="X14" s="190">
        <f ca="1">IF(FC!X21&lt;0,-FC!X21,0)</f>
        <v>0</v>
      </c>
      <c r="Y14" s="190">
        <f ca="1">IF(FC!Y21&lt;0,-FC!Y21,0)</f>
        <v>0</v>
      </c>
      <c r="Z14" s="190">
        <f ca="1">IF(FC!Z21&lt;0,-FC!Z21,0)</f>
        <v>0</v>
      </c>
      <c r="AA14" s="190">
        <f ca="1">IF(FC!AA21&lt;0,-FC!AA21,0)</f>
        <v>0</v>
      </c>
      <c r="AB14" s="190">
        <f ca="1">IF(FC!AB21&lt;0,-FC!AB21,0)</f>
        <v>0</v>
      </c>
      <c r="AC14" s="190">
        <f ca="1">IF(FC!AC21&lt;0,-FC!AC21,0)</f>
        <v>0</v>
      </c>
      <c r="AD14" s="190">
        <f ca="1">IF(FC!AD21&lt;0,-FC!AD21,0)</f>
        <v>0</v>
      </c>
      <c r="AE14" s="190">
        <f ca="1">IF(FC!AE21&lt;0,-FC!AE21,0)</f>
        <v>0</v>
      </c>
      <c r="AF14" s="190">
        <f ca="1">IF(FC!AF21&lt;0,-FC!AF21,0)</f>
        <v>0</v>
      </c>
      <c r="AG14" s="190">
        <f ca="1">IF(FC!AG21&lt;0,-FC!AG21,0)</f>
        <v>0</v>
      </c>
      <c r="AH14" s="190">
        <f ca="1">IF(FC!AH21&lt;0,-FC!AH21,0)</f>
        <v>0</v>
      </c>
      <c r="AI14" s="190">
        <f ca="1">IF(FC!AI21&lt;0,-FC!AI21,0)</f>
        <v>0</v>
      </c>
      <c r="AJ14" s="190">
        <f ca="1">IF(FC!AJ21&lt;0,-FC!AJ21,0)</f>
        <v>0</v>
      </c>
      <c r="AK14" s="190">
        <f ca="1">IF(FC!AK21&lt;0,-FC!AK21,0)</f>
        <v>0</v>
      </c>
      <c r="AL14" s="190">
        <f ca="1">IF(FC!AL21&lt;0,-FC!AL21,0)</f>
        <v>0</v>
      </c>
      <c r="AM14" s="190">
        <f ca="1">IF(FC!AM21&lt;0,-FC!AM21,0)</f>
        <v>0</v>
      </c>
      <c r="AN14" s="190">
        <f ca="1">IF(FC!AN21&lt;0,-FC!AN21,0)</f>
        <v>0</v>
      </c>
      <c r="AO14" s="190">
        <f ca="1">IF(FC!AO21&lt;0,-FC!AO21,0)</f>
        <v>0</v>
      </c>
      <c r="AP14" s="190">
        <f ca="1">IF(FC!AP21&lt;0,-FC!AP21,0)</f>
        <v>0</v>
      </c>
      <c r="AQ14" s="190">
        <f ca="1">IF(FC!AQ21&lt;0,-FC!AQ21,0)</f>
        <v>0</v>
      </c>
      <c r="AR14" s="190">
        <f ca="1">IF(FC!AR21&lt;0,-FC!AR21,0)</f>
        <v>0</v>
      </c>
      <c r="AS14" s="190">
        <f t="shared" ca="1" si="2"/>
        <v>4617.7821822190881</v>
      </c>
    </row>
    <row r="15" spans="2:45" s="174" customFormat="1" ht="5.25" customHeight="1">
      <c r="C15" s="183"/>
      <c r="D15" s="184"/>
      <c r="E15" s="186"/>
      <c r="F15" s="186"/>
      <c r="G15" s="186"/>
      <c r="H15" s="186"/>
      <c r="I15" s="186"/>
      <c r="J15" s="186"/>
      <c r="K15" s="186"/>
      <c r="L15" s="186"/>
      <c r="M15" s="186"/>
      <c r="N15" s="186"/>
      <c r="O15" s="186"/>
      <c r="P15" s="186"/>
      <c r="Q15" s="186"/>
      <c r="R15" s="186"/>
      <c r="S15" s="186"/>
      <c r="T15" s="186"/>
      <c r="U15" s="186"/>
      <c r="V15" s="186"/>
      <c r="W15" s="186"/>
      <c r="X15" s="186"/>
      <c r="Y15" s="186"/>
      <c r="Z15" s="186"/>
      <c r="AA15" s="186"/>
      <c r="AB15" s="186"/>
      <c r="AC15" s="186"/>
      <c r="AD15" s="186"/>
      <c r="AE15" s="186"/>
    </row>
    <row r="16" spans="2:45" s="66" customFormat="1" ht="18" customHeight="1">
      <c r="B16" s="82" t="s">
        <v>263</v>
      </c>
      <c r="C16" s="83"/>
      <c r="D16" s="347"/>
      <c r="E16" s="85">
        <f t="shared" ref="E16:AR16" ca="1" si="4">E4+E9+E14</f>
        <v>23009.663858515705</v>
      </c>
      <c r="F16" s="85">
        <f t="shared" ca="1" si="4"/>
        <v>23568.515023084816</v>
      </c>
      <c r="G16" s="85">
        <f t="shared" ca="1" si="4"/>
        <v>19757.158783914423</v>
      </c>
      <c r="H16" s="85">
        <f t="shared" ca="1" si="4"/>
        <v>19145.454517495957</v>
      </c>
      <c r="I16" s="85">
        <f t="shared" ca="1" si="4"/>
        <v>16544.242995501496</v>
      </c>
      <c r="J16" s="85">
        <f t="shared" ca="1" si="4"/>
        <v>16527.858728168161</v>
      </c>
      <c r="K16" s="85">
        <f t="shared" ca="1" si="4"/>
        <v>16527.858728168161</v>
      </c>
      <c r="L16" s="85">
        <f t="shared" ca="1" si="4"/>
        <v>4665.4106652588325</v>
      </c>
      <c r="M16" s="85">
        <f t="shared" ca="1" si="4"/>
        <v>3118.9254025207997</v>
      </c>
      <c r="N16" s="85">
        <f t="shared" ca="1" si="4"/>
        <v>1900.8224992104829</v>
      </c>
      <c r="O16" s="85">
        <f t="shared" ca="1" si="4"/>
        <v>1862.1620508125388</v>
      </c>
      <c r="P16" s="85">
        <f t="shared" ca="1" si="4"/>
        <v>1716.6548657438364</v>
      </c>
      <c r="Q16" s="85">
        <f t="shared" ca="1" si="4"/>
        <v>1848.4869562299846</v>
      </c>
      <c r="R16" s="85">
        <f t="shared" ca="1" si="4"/>
        <v>2003.4355919434904</v>
      </c>
      <c r="S16" s="85">
        <f t="shared" ca="1" si="4"/>
        <v>2361.7781590627892</v>
      </c>
      <c r="T16" s="85">
        <f t="shared" ca="1" si="4"/>
        <v>2337.9559600637385</v>
      </c>
      <c r="U16" s="85">
        <f t="shared" ca="1" si="4"/>
        <v>2609.2071819092143</v>
      </c>
      <c r="V16" s="85">
        <f t="shared" ca="1" si="4"/>
        <v>2346.0114824974203</v>
      </c>
      <c r="W16" s="85">
        <f t="shared" ca="1" si="4"/>
        <v>2533.9841916682699</v>
      </c>
      <c r="X16" s="85">
        <f t="shared" ca="1" si="4"/>
        <v>2613.7069712147627</v>
      </c>
      <c r="Y16" s="85">
        <f t="shared" ca="1" si="4"/>
        <v>4561.3797495865028</v>
      </c>
      <c r="Z16" s="85">
        <f t="shared" ca="1" si="4"/>
        <v>4561.3797495865028</v>
      </c>
      <c r="AA16" s="85">
        <f t="shared" ca="1" si="4"/>
        <v>4561.3794674738119</v>
      </c>
      <c r="AB16" s="85">
        <f t="shared" ca="1" si="4"/>
        <v>4561.3794634195519</v>
      </c>
      <c r="AC16" s="85">
        <f t="shared" ca="1" si="4"/>
        <v>4561.3794634195519</v>
      </c>
      <c r="AD16" s="85">
        <f t="shared" ca="1" si="4"/>
        <v>2521.0822169976523</v>
      </c>
      <c r="AE16" s="85">
        <f t="shared" ca="1" si="4"/>
        <v>4005.7922798013451</v>
      </c>
      <c r="AF16" s="85">
        <f t="shared" ca="1" si="4"/>
        <v>8604.8556938904876</v>
      </c>
      <c r="AG16" s="85">
        <f t="shared" ca="1" si="4"/>
        <v>8604.8556938904876</v>
      </c>
      <c r="AH16" s="85">
        <f t="shared" ca="1" si="4"/>
        <v>8604.8550922639188</v>
      </c>
      <c r="AI16" s="85">
        <f t="shared" ca="1" si="4"/>
        <v>8604.855081582009</v>
      </c>
      <c r="AJ16" s="85">
        <f t="shared" ca="1" si="4"/>
        <v>8604.855081582009</v>
      </c>
      <c r="AK16" s="85">
        <f t="shared" ca="1" si="4"/>
        <v>2360.1015657031894</v>
      </c>
      <c r="AL16" s="85">
        <f t="shared" ca="1" si="4"/>
        <v>2131.9622301075724</v>
      </c>
      <c r="AM16" s="85">
        <f t="shared" ca="1" si="4"/>
        <v>2131.9622301075733</v>
      </c>
      <c r="AN16" s="85">
        <f t="shared" ca="1" si="4"/>
        <v>0</v>
      </c>
      <c r="AO16" s="85">
        <f t="shared" ca="1" si="4"/>
        <v>0</v>
      </c>
      <c r="AP16" s="85">
        <f t="shared" ca="1" si="4"/>
        <v>0</v>
      </c>
      <c r="AQ16" s="85">
        <f t="shared" ca="1" si="4"/>
        <v>0</v>
      </c>
      <c r="AR16" s="85">
        <f t="shared" ca="1" si="4"/>
        <v>0</v>
      </c>
      <c r="AS16" s="85">
        <f t="shared" ca="1" si="2"/>
        <v>245981.36967239701</v>
      </c>
    </row>
    <row r="17" spans="2:45">
      <c r="B17" s="216"/>
    </row>
    <row r="18" spans="2:45" s="66" customFormat="1" ht="18" customHeight="1">
      <c r="B18" s="187" t="s">
        <v>264</v>
      </c>
      <c r="C18" s="188"/>
      <c r="D18" s="344"/>
      <c r="E18" s="190">
        <f t="shared" ref="E18:AR18" ca="1" si="5">SUM(E19:E25)</f>
        <v>16891.881676296616</v>
      </c>
      <c r="F18" s="190">
        <f t="shared" ca="1" si="5"/>
        <v>17827.678931973882</v>
      </c>
      <c r="G18" s="190">
        <f t="shared" ca="1" si="5"/>
        <v>17099.791761255186</v>
      </c>
      <c r="H18" s="190">
        <f t="shared" ca="1" si="5"/>
        <v>17013.682456828465</v>
      </c>
      <c r="I18" s="190">
        <f t="shared" ca="1" si="5"/>
        <v>15560.542419408192</v>
      </c>
      <c r="J18" s="190">
        <f t="shared" ca="1" si="5"/>
        <v>15513.519203458676</v>
      </c>
      <c r="K18" s="190">
        <f t="shared" ca="1" si="5"/>
        <v>13897.70050831942</v>
      </c>
      <c r="L18" s="190">
        <f t="shared" ca="1" si="5"/>
        <v>4665.4106652588325</v>
      </c>
      <c r="M18" s="190">
        <f t="shared" ca="1" si="5"/>
        <v>3118.9254025208002</v>
      </c>
      <c r="N18" s="190">
        <f t="shared" ca="1" si="5"/>
        <v>1900.8224992104829</v>
      </c>
      <c r="O18" s="190">
        <f t="shared" ca="1" si="5"/>
        <v>1862.1620508125388</v>
      </c>
      <c r="P18" s="190">
        <f t="shared" ca="1" si="5"/>
        <v>1716.6548657438364</v>
      </c>
      <c r="Q18" s="190">
        <f t="shared" ca="1" si="5"/>
        <v>1848.4869562299843</v>
      </c>
      <c r="R18" s="190">
        <f t="shared" ca="1" si="5"/>
        <v>2003.4355919434904</v>
      </c>
      <c r="S18" s="190">
        <f t="shared" ca="1" si="5"/>
        <v>2361.7781590627892</v>
      </c>
      <c r="T18" s="190">
        <f t="shared" ca="1" si="5"/>
        <v>2337.955960063739</v>
      </c>
      <c r="U18" s="190">
        <f t="shared" ca="1" si="5"/>
        <v>2609.2071819092143</v>
      </c>
      <c r="V18" s="190">
        <f t="shared" ca="1" si="5"/>
        <v>2346.0114824974203</v>
      </c>
      <c r="W18" s="190">
        <f t="shared" ca="1" si="5"/>
        <v>2533.9841916682703</v>
      </c>
      <c r="X18" s="190">
        <f t="shared" ca="1" si="5"/>
        <v>2613.7069712147622</v>
      </c>
      <c r="Y18" s="190">
        <f t="shared" ca="1" si="5"/>
        <v>3637.6889436615847</v>
      </c>
      <c r="Z18" s="190">
        <f t="shared" ca="1" si="5"/>
        <v>3479.7692676027964</v>
      </c>
      <c r="AA18" s="190">
        <f t="shared" ca="1" si="5"/>
        <v>3479.7691500280343</v>
      </c>
      <c r="AB18" s="190">
        <f t="shared" ca="1" si="5"/>
        <v>3479.7691500280334</v>
      </c>
      <c r="AC18" s="190">
        <f t="shared" ca="1" si="5"/>
        <v>3707.9084856236509</v>
      </c>
      <c r="AD18" s="190">
        <f t="shared" ca="1" si="5"/>
        <v>2521.0822169976523</v>
      </c>
      <c r="AE18" s="190">
        <f t="shared" ca="1" si="5"/>
        <v>3107.2212030437026</v>
      </c>
      <c r="AF18" s="190">
        <f t="shared" ca="1" si="5"/>
        <v>4773.4078007328762</v>
      </c>
      <c r="AG18" s="190">
        <f t="shared" ca="1" si="5"/>
        <v>4693.1757339917303</v>
      </c>
      <c r="AH18" s="190">
        <f t="shared" ca="1" si="5"/>
        <v>4693.1755185451766</v>
      </c>
      <c r="AI18" s="190">
        <f t="shared" ca="1" si="5"/>
        <v>4820.0555351317853</v>
      </c>
      <c r="AJ18" s="190">
        <f t="shared" ca="1" si="5"/>
        <v>4693.1755185451766</v>
      </c>
      <c r="AK18" s="190">
        <f t="shared" ca="1" si="5"/>
        <v>2360.1015657031899</v>
      </c>
      <c r="AL18" s="190">
        <f t="shared" ca="1" si="5"/>
        <v>2131.9622301075724</v>
      </c>
      <c r="AM18" s="190">
        <f t="shared" ca="1" si="5"/>
        <v>2131.9622301075733</v>
      </c>
      <c r="AN18" s="190">
        <f t="shared" ca="1" si="5"/>
        <v>0</v>
      </c>
      <c r="AO18" s="190">
        <f t="shared" ca="1" si="5"/>
        <v>0</v>
      </c>
      <c r="AP18" s="190">
        <f t="shared" ca="1" si="5"/>
        <v>0</v>
      </c>
      <c r="AQ18" s="190">
        <f t="shared" ca="1" si="5"/>
        <v>0</v>
      </c>
      <c r="AR18" s="190">
        <f t="shared" ca="1" si="5"/>
        <v>0</v>
      </c>
      <c r="AS18" s="190">
        <f t="shared" ca="1" si="2"/>
        <v>199433.56348552715</v>
      </c>
    </row>
    <row r="19" spans="2:45">
      <c r="B19" s="144" t="s">
        <v>265</v>
      </c>
      <c r="E19" s="162">
        <f ca="1">DRE!E9+DRE!E49+DRE!E50</f>
        <v>1264.4890890274783</v>
      </c>
      <c r="F19" s="162">
        <f ca="1">DRE!F9+DRE!F49+DRE!F50</f>
        <v>1264.4890890274783</v>
      </c>
      <c r="G19" s="162">
        <f ca="1">DRE!G9+DRE!G49+DRE!G50</f>
        <v>1264.4890890274778</v>
      </c>
      <c r="H19" s="162">
        <f ca="1">DRE!H9+DRE!H49+DRE!H50</f>
        <v>1264.4890890274778</v>
      </c>
      <c r="I19" s="162">
        <f ca="1">DRE!I9+DRE!I49+DRE!I50</f>
        <v>1088.3248924057175</v>
      </c>
      <c r="J19" s="162">
        <f ca="1">DRE!J9+DRE!J49+DRE!J50</f>
        <v>1088.3248924057173</v>
      </c>
      <c r="K19" s="162">
        <f ca="1">DRE!K9+DRE!K49+DRE!K50</f>
        <v>1088.3248924057173</v>
      </c>
      <c r="L19" s="162">
        <f ca="1">DRE!L9+DRE!L49+DRE!L50</f>
        <v>0</v>
      </c>
      <c r="M19" s="162">
        <f ca="1">DRE!M9+DRE!M49+DRE!M50</f>
        <v>1.1679665436347018</v>
      </c>
      <c r="N19" s="162">
        <f ca="1">DRE!N9+DRE!N49+DRE!N50</f>
        <v>2.9411277673980925</v>
      </c>
      <c r="O19" s="162">
        <f ca="1">DRE!O9+DRE!O49+DRE!O50</f>
        <v>9.1564199382060529</v>
      </c>
      <c r="P19" s="162">
        <f ca="1">DRE!P9+DRE!P49+DRE!P50</f>
        <v>13.424347756906236</v>
      </c>
      <c r="Q19" s="162">
        <f ca="1">DRE!Q9+DRE!Q49+DRE!Q50</f>
        <v>27.952269681017974</v>
      </c>
      <c r="R19" s="162">
        <f ca="1">DRE!R9+DRE!R49+DRE!R50</f>
        <v>44.397546392984772</v>
      </c>
      <c r="S19" s="162">
        <f ca="1">DRE!S9+DRE!S49+DRE!S50</f>
        <v>69.546622045401605</v>
      </c>
      <c r="T19" s="162">
        <f ca="1">DRE!T9+DRE!T49+DRE!T50</f>
        <v>72.912677315257412</v>
      </c>
      <c r="U19" s="162">
        <f ca="1">DRE!U9+DRE!U49+DRE!U50</f>
        <v>83.74029100245761</v>
      </c>
      <c r="V19" s="162">
        <f ca="1">DRE!V9+DRE!V49+DRE!V50</f>
        <v>83.74029100245761</v>
      </c>
      <c r="W19" s="162">
        <f ca="1">DRE!W9+DRE!W49+DRE!W50</f>
        <v>116.67271093855724</v>
      </c>
      <c r="X19" s="162">
        <f ca="1">DRE!X9+DRE!X49+DRE!X50</f>
        <v>143.03000116126233</v>
      </c>
      <c r="Y19" s="162">
        <f ca="1">DRE!Y9+DRE!Y49+DRE!Y50</f>
        <v>282.9808571471716</v>
      </c>
      <c r="Z19" s="162">
        <f ca="1">DRE!Z9+DRE!Z49+DRE!Z50</f>
        <v>282.9808571471716</v>
      </c>
      <c r="AA19" s="162">
        <f ca="1">DRE!AA9+DRE!AA49+DRE!AA50</f>
        <v>282.98083788813591</v>
      </c>
      <c r="AB19" s="162">
        <f ca="1">DRE!AB9+DRE!AB49+DRE!AB50</f>
        <v>282.9808378881358</v>
      </c>
      <c r="AC19" s="162">
        <f ca="1">DRE!AC9+DRE!AC49+DRE!AC50</f>
        <v>282.9808378881358</v>
      </c>
      <c r="AD19" s="162">
        <f ca="1">DRE!AD9+DRE!AD49+DRE!AD50</f>
        <v>130.56602647187404</v>
      </c>
      <c r="AE19" s="162">
        <f ca="1">DRE!AE9+DRE!AE49+DRE!AE50</f>
        <v>245.58982043063048</v>
      </c>
      <c r="AF19" s="162">
        <f ca="1">DRE!AF9+DRE!AF49+DRE!AF50</f>
        <v>555.1067881988298</v>
      </c>
      <c r="AG19" s="162">
        <f ca="1">DRE!AG9+DRE!AG49+DRE!AG50</f>
        <v>555.1067881988298</v>
      </c>
      <c r="AH19" s="162">
        <f ca="1">DRE!AH9+DRE!AH49+DRE!AH50</f>
        <v>555.10674699046922</v>
      </c>
      <c r="AI19" s="162">
        <f ca="1">DRE!AI9+DRE!AI49+DRE!AI50</f>
        <v>555.10674699046911</v>
      </c>
      <c r="AJ19" s="162">
        <f ca="1">DRE!AJ9+DRE!AJ49+DRE!AJ50</f>
        <v>555.10674699046911</v>
      </c>
      <c r="AK19" s="162">
        <f ca="1">DRE!AK9+DRE!AK49+DRE!AK50</f>
        <v>60.100866547307966</v>
      </c>
      <c r="AL19" s="162">
        <f ca="1">DRE!AL9+DRE!AL49+DRE!AL50</f>
        <v>60.100866547307966</v>
      </c>
      <c r="AM19" s="162">
        <f ca="1">DRE!AM9+DRE!AM49+DRE!AM50</f>
        <v>60.100866547307966</v>
      </c>
      <c r="AN19" s="162">
        <f ca="1">DRE!AN9+DRE!AN49+DRE!AN50</f>
        <v>0</v>
      </c>
      <c r="AO19" s="162">
        <f ca="1">DRE!AO9+DRE!AO49+DRE!AO50</f>
        <v>0</v>
      </c>
      <c r="AP19" s="162">
        <f ca="1">DRE!AP9+DRE!AP49+DRE!AP50</f>
        <v>0</v>
      </c>
      <c r="AQ19" s="162">
        <f ca="1">DRE!AQ9+DRE!AQ49+DRE!AQ50</f>
        <v>0</v>
      </c>
      <c r="AR19" s="162">
        <f ca="1">DRE!AR9+DRE!AR49+DRE!AR50</f>
        <v>0</v>
      </c>
      <c r="AS19" s="162">
        <f t="shared" ca="1" si="2"/>
        <v>13738.509796744847</v>
      </c>
    </row>
    <row r="20" spans="2:45">
      <c r="B20" s="144" t="s">
        <v>383</v>
      </c>
      <c r="E20" s="162">
        <f ca="1">DRE!E16</f>
        <v>5596.4998577101032</v>
      </c>
      <c r="F20" s="162">
        <f ca="1">DRE!F16</f>
        <v>5596.4998577101032</v>
      </c>
      <c r="G20" s="162">
        <f ca="1">DRE!G16</f>
        <v>5596.4998577101014</v>
      </c>
      <c r="H20" s="162">
        <f ca="1">DRE!H16</f>
        <v>5596.4998577101014</v>
      </c>
      <c r="I20" s="162">
        <f ca="1">DRE!I16</f>
        <v>4768.254814353947</v>
      </c>
      <c r="J20" s="162">
        <f ca="1">DRE!J16</f>
        <v>4768.254814353947</v>
      </c>
      <c r="K20" s="162">
        <f ca="1">DRE!K16</f>
        <v>4768.254814353947</v>
      </c>
      <c r="L20" s="162">
        <f ca="1">DRE!L16</f>
        <v>0</v>
      </c>
      <c r="M20" s="162">
        <f ca="1">DRE!M16</f>
        <v>13.663130999107059</v>
      </c>
      <c r="N20" s="162">
        <f ca="1">DRE!N16</f>
        <v>34.405963244474449</v>
      </c>
      <c r="O20" s="162">
        <f ca="1">DRE!O16</f>
        <v>105.25994236825559</v>
      </c>
      <c r="P20" s="162">
        <f ca="1">DRE!P16</f>
        <v>150.51872877684627</v>
      </c>
      <c r="Q20" s="162">
        <f ca="1">DRE!Q16</f>
        <v>292.94931391947131</v>
      </c>
      <c r="R20" s="162">
        <f ca="1">DRE!R16</f>
        <v>449.68647849361861</v>
      </c>
      <c r="S20" s="162">
        <f ca="1">DRE!S16</f>
        <v>671.36809895624276</v>
      </c>
      <c r="T20" s="162">
        <f ca="1">DRE!T16</f>
        <v>698.90141308939769</v>
      </c>
      <c r="U20" s="162">
        <f ca="1">DRE!U16</f>
        <v>813.7216962750008</v>
      </c>
      <c r="V20" s="162">
        <f ca="1">DRE!V16</f>
        <v>813.7216962750008</v>
      </c>
      <c r="W20" s="162">
        <f ca="1">DRE!W16</f>
        <v>943.26270506332253</v>
      </c>
      <c r="X20" s="162">
        <f ca="1">DRE!X16</f>
        <v>963.53835671605384</v>
      </c>
      <c r="Y20" s="162">
        <f ca="1">DRE!Y16</f>
        <v>1464.9067175694831</v>
      </c>
      <c r="Z20" s="162">
        <f ca="1">DRE!Z16</f>
        <v>1464.9067175694831</v>
      </c>
      <c r="AA20" s="162">
        <f ca="1">DRE!AA16</f>
        <v>1464.9066508184796</v>
      </c>
      <c r="AB20" s="162">
        <f ca="1">DRE!AB16</f>
        <v>1464.9066508184794</v>
      </c>
      <c r="AC20" s="162">
        <f ca="1">DRE!AC16</f>
        <v>1464.9066508184794</v>
      </c>
      <c r="AD20" s="162">
        <f ca="1">DRE!AD16</f>
        <v>844.4006702707926</v>
      </c>
      <c r="AE20" s="162">
        <f ca="1">DRE!AE16</f>
        <v>1158.762355450621</v>
      </c>
      <c r="AF20" s="162">
        <f ca="1">DRE!AF16</f>
        <v>1960.184677576764</v>
      </c>
      <c r="AG20" s="162">
        <f ca="1">DRE!AG16</f>
        <v>1960.184677576764</v>
      </c>
      <c r="AH20" s="162">
        <f ca="1">DRE!AH16</f>
        <v>1960.184570877283</v>
      </c>
      <c r="AI20" s="162">
        <f ca="1">DRE!AI16</f>
        <v>1960.1845708772826</v>
      </c>
      <c r="AJ20" s="162">
        <f ca="1">DRE!AJ16</f>
        <v>1960.1845708772826</v>
      </c>
      <c r="AK20" s="162">
        <f ca="1">DRE!AK16</f>
        <v>637.33324404353232</v>
      </c>
      <c r="AL20" s="162">
        <f ca="1">DRE!AL16</f>
        <v>637.33324404353232</v>
      </c>
      <c r="AM20" s="162">
        <f ca="1">DRE!AM16</f>
        <v>637.33324404353232</v>
      </c>
      <c r="AN20" s="162">
        <f ca="1">DRE!AN16</f>
        <v>0</v>
      </c>
      <c r="AO20" s="162">
        <f ca="1">DRE!AO16</f>
        <v>0</v>
      </c>
      <c r="AP20" s="162">
        <f ca="1">DRE!AP16</f>
        <v>0</v>
      </c>
      <c r="AQ20" s="162">
        <f ca="1">DRE!AQ16</f>
        <v>0</v>
      </c>
      <c r="AR20" s="162">
        <f ca="1">DRE!AR16</f>
        <v>0</v>
      </c>
      <c r="AS20" s="162">
        <f t="shared" ca="1" si="2"/>
        <v>63682.380611310822</v>
      </c>
    </row>
    <row r="21" spans="2:45">
      <c r="B21" s="144" t="s">
        <v>384</v>
      </c>
      <c r="E21" s="162">
        <f ca="1">DRE!E23</f>
        <v>2640.2401456043335</v>
      </c>
      <c r="F21" s="162">
        <f ca="1">DRE!F23</f>
        <v>3831.2709852128728</v>
      </c>
      <c r="G21" s="162">
        <f ca="1">DRE!G23</f>
        <v>4378.2078945777812</v>
      </c>
      <c r="H21" s="162">
        <f ca="1">DRE!H23</f>
        <v>4287.0333369494865</v>
      </c>
      <c r="I21" s="162">
        <f ca="1">DRE!I23</f>
        <v>4263.7629708863697</v>
      </c>
      <c r="J21" s="162">
        <f ca="1">DRE!J23</f>
        <v>4135.0902821414202</v>
      </c>
      <c r="K21" s="162">
        <f ca="1">DRE!K23</f>
        <v>4098.9111055420826</v>
      </c>
      <c r="L21" s="162">
        <f ca="1">DRE!L23</f>
        <v>2346.5630887582947</v>
      </c>
      <c r="M21" s="162">
        <f ca="1">DRE!M23</f>
        <v>959.04603785678046</v>
      </c>
      <c r="N21" s="162">
        <f ca="1">DRE!N23</f>
        <v>603.39456143101972</v>
      </c>
      <c r="O21" s="162">
        <f ca="1">DRE!O23</f>
        <v>405.00166866254875</v>
      </c>
      <c r="P21" s="162">
        <f ca="1">DRE!P23</f>
        <v>344.19435330153624</v>
      </c>
      <c r="Q21" s="162">
        <f ca="1">DRE!Q23</f>
        <v>320.60757474997541</v>
      </c>
      <c r="R21" s="162">
        <f ca="1">DRE!R23</f>
        <v>302.35751923154783</v>
      </c>
      <c r="S21" s="162">
        <f ca="1">DRE!S23</f>
        <v>415.67514339458103</v>
      </c>
      <c r="T21" s="162">
        <f ca="1">DRE!T23</f>
        <v>278.4121149930848</v>
      </c>
      <c r="U21" s="162">
        <f ca="1">DRE!U23</f>
        <v>278.41756436957485</v>
      </c>
      <c r="V21" s="162">
        <f ca="1">DRE!V23</f>
        <v>241.29906150538773</v>
      </c>
      <c r="W21" s="162">
        <f ca="1">DRE!W23</f>
        <v>257.95964494692214</v>
      </c>
      <c r="X21" s="162">
        <f ca="1">DRE!X23</f>
        <v>271.2938558521692</v>
      </c>
      <c r="Y21" s="162">
        <f ca="1">DRE!Y23</f>
        <v>335.77605719578673</v>
      </c>
      <c r="Z21" s="162">
        <f ca="1">DRE!Z23</f>
        <v>335.77605719578673</v>
      </c>
      <c r="AA21" s="162">
        <f ca="1">DRE!AA23</f>
        <v>335.77604861077822</v>
      </c>
      <c r="AB21" s="162">
        <f ca="1">DRE!AB23</f>
        <v>335.77604861077816</v>
      </c>
      <c r="AC21" s="162">
        <f ca="1">DRE!AC23</f>
        <v>335.77604861077816</v>
      </c>
      <c r="AD21" s="162">
        <f ca="1">DRE!AD23</f>
        <v>264.98830373274848</v>
      </c>
      <c r="AE21" s="162">
        <f ca="1">DRE!AE23</f>
        <v>319.10843310223197</v>
      </c>
      <c r="AF21" s="162">
        <f ca="1">DRE!AF23</f>
        <v>457.08033552490627</v>
      </c>
      <c r="AG21" s="162">
        <f ca="1">DRE!AG23</f>
        <v>457.08033552490627</v>
      </c>
      <c r="AH21" s="162">
        <f ca="1">DRE!AH23</f>
        <v>457.08031715565193</v>
      </c>
      <c r="AI21" s="162">
        <f ca="1">DRE!AI23</f>
        <v>457.08031715565187</v>
      </c>
      <c r="AJ21" s="162">
        <f ca="1">DRE!AJ23</f>
        <v>457.08031715565187</v>
      </c>
      <c r="AK21" s="162">
        <f ca="1">DRE!AK23</f>
        <v>229.33982485016867</v>
      </c>
      <c r="AL21" s="162">
        <f ca="1">DRE!AL23</f>
        <v>229.33982485016867</v>
      </c>
      <c r="AM21" s="162">
        <f ca="1">DRE!AM23</f>
        <v>229.33982485016867</v>
      </c>
      <c r="AN21" s="162">
        <f ca="1">DRE!AN23</f>
        <v>0</v>
      </c>
      <c r="AO21" s="162">
        <f ca="1">DRE!AO23</f>
        <v>0</v>
      </c>
      <c r="AP21" s="162">
        <f ca="1">DRE!AP23</f>
        <v>0</v>
      </c>
      <c r="AQ21" s="162">
        <f ca="1">DRE!AQ23</f>
        <v>0</v>
      </c>
      <c r="AR21" s="162">
        <f ca="1">DRE!AR23</f>
        <v>0</v>
      </c>
      <c r="AS21" s="162">
        <f t="shared" ca="1" si="2"/>
        <v>39895.137004093958</v>
      </c>
    </row>
    <row r="22" spans="2:45">
      <c r="B22" s="144" t="s">
        <v>381</v>
      </c>
      <c r="E22" s="162">
        <f ca="1">DRE!E35</f>
        <v>1285.7669438289254</v>
      </c>
      <c r="F22" s="162">
        <f ca="1">DRE!F35</f>
        <v>1285.7669438289254</v>
      </c>
      <c r="G22" s="162">
        <f ca="1">DRE!G35</f>
        <v>1285.7669438289254</v>
      </c>
      <c r="H22" s="162">
        <f ca="1">DRE!H35</f>
        <v>1285.7669438289254</v>
      </c>
      <c r="I22" s="162">
        <f ca="1">DRE!I35</f>
        <v>1285.7669438289254</v>
      </c>
      <c r="J22" s="162">
        <f ca="1">DRE!J35</f>
        <v>1285.7669438289254</v>
      </c>
      <c r="K22" s="162">
        <f ca="1">DRE!K35</f>
        <v>1285.7669438289254</v>
      </c>
      <c r="L22" s="162">
        <f ca="1">DRE!L35</f>
        <v>1089.9090473005765</v>
      </c>
      <c r="M22" s="162">
        <f ca="1">DRE!M35</f>
        <v>1089.9090473005765</v>
      </c>
      <c r="N22" s="162">
        <f ca="1">DRE!N35</f>
        <v>1029.8187436534681</v>
      </c>
      <c r="O22" s="162">
        <f ca="1">DRE!O35</f>
        <v>1029.8187436534681</v>
      </c>
      <c r="P22" s="162">
        <f ca="1">DRE!P35</f>
        <v>1029.8187436534681</v>
      </c>
      <c r="Q22" s="162">
        <f ca="1">DRE!Q35</f>
        <v>1029.8187436534681</v>
      </c>
      <c r="R22" s="162">
        <f ca="1">DRE!R35</f>
        <v>1029.8187436534681</v>
      </c>
      <c r="S22" s="162">
        <f ca="1">DRE!S35</f>
        <v>1029.8187436534681</v>
      </c>
      <c r="T22" s="162">
        <f ca="1">DRE!T35</f>
        <v>1029.8187436534681</v>
      </c>
      <c r="U22" s="162">
        <f ca="1">DRE!U35</f>
        <v>1029.8187436534681</v>
      </c>
      <c r="V22" s="162">
        <f ca="1">DRE!V35</f>
        <v>1029.8187436534681</v>
      </c>
      <c r="W22" s="162">
        <f ca="1">DRE!W35</f>
        <v>1029.8187436534681</v>
      </c>
      <c r="X22" s="162">
        <f ca="1">DRE!X35</f>
        <v>1029.8187436534681</v>
      </c>
      <c r="Y22" s="162">
        <f ca="1">DRE!Y35</f>
        <v>1029.8187436534681</v>
      </c>
      <c r="Z22" s="162">
        <f ca="1">DRE!Z35</f>
        <v>1029.8187436534681</v>
      </c>
      <c r="AA22" s="162">
        <f ca="1">DRE!AA35</f>
        <v>1029.8187436534681</v>
      </c>
      <c r="AB22" s="162">
        <f ca="1">DRE!AB35</f>
        <v>1029.8187436534681</v>
      </c>
      <c r="AC22" s="162">
        <f ca="1">DRE!AC35</f>
        <v>1029.8187436534681</v>
      </c>
      <c r="AD22" s="162">
        <f ca="1">DRE!AD35</f>
        <v>1029.8187436534681</v>
      </c>
      <c r="AE22" s="162">
        <f ca="1">DRE!AE35</f>
        <v>1029.8187436534681</v>
      </c>
      <c r="AF22" s="162">
        <f ca="1">DRE!AF35</f>
        <v>1029.8187436534681</v>
      </c>
      <c r="AG22" s="162">
        <f ca="1">DRE!AG35</f>
        <v>1029.8187436534681</v>
      </c>
      <c r="AH22" s="162">
        <f ca="1">DRE!AH35</f>
        <v>1029.8187436534681</v>
      </c>
      <c r="AI22" s="162">
        <f ca="1">DRE!AI35</f>
        <v>1029.8187436534681</v>
      </c>
      <c r="AJ22" s="162">
        <f ca="1">DRE!AJ35</f>
        <v>1029.8187436534681</v>
      </c>
      <c r="AK22" s="162">
        <f ca="1">DRE!AK35</f>
        <v>1029.8187436534681</v>
      </c>
      <c r="AL22" s="162">
        <f ca="1">DRE!AL35</f>
        <v>1029.8187436534681</v>
      </c>
      <c r="AM22" s="162">
        <f ca="1">DRE!AM35</f>
        <v>1029.8187436534681</v>
      </c>
      <c r="AN22" s="162">
        <f ca="1">DRE!AN35</f>
        <v>0</v>
      </c>
      <c r="AO22" s="162">
        <f ca="1">DRE!AO35</f>
        <v>0</v>
      </c>
      <c r="AP22" s="162">
        <f ca="1">DRE!AP35</f>
        <v>0</v>
      </c>
      <c r="AQ22" s="162">
        <f ca="1">DRE!AQ35</f>
        <v>0</v>
      </c>
      <c r="AR22" s="162">
        <f ca="1">DRE!AR35</f>
        <v>0</v>
      </c>
      <c r="AS22" s="162">
        <f t="shared" ca="1" si="2"/>
        <v>37955.474036393789</v>
      </c>
    </row>
    <row r="23" spans="2:45">
      <c r="B23" s="144" t="s">
        <v>273</v>
      </c>
      <c r="E23" s="162">
        <f ca="1">DRE!E42-FC!E7</f>
        <v>4574.8279761109025</v>
      </c>
      <c r="F23" s="162">
        <f ca="1">DRE!F42-FC!F7</f>
        <v>4574.8279761109025</v>
      </c>
      <c r="G23" s="162">
        <f ca="1">DRE!G42-FC!G7</f>
        <v>4574.8279761109015</v>
      </c>
      <c r="H23" s="162">
        <f ca="1">DRE!H42-FC!H7</f>
        <v>4574.8279761109015</v>
      </c>
      <c r="I23" s="162">
        <f ca="1">DRE!I42-FC!I7</f>
        <v>4154.432797933232</v>
      </c>
      <c r="J23" s="162">
        <f ca="1">DRE!J42-FC!J7</f>
        <v>4154.4327979332302</v>
      </c>
      <c r="K23" s="162">
        <f ca="1">DRE!K42-FC!K7</f>
        <v>2654.4327979332306</v>
      </c>
      <c r="L23" s="162">
        <f ca="1">DRE!L42-FC!L7</f>
        <v>750</v>
      </c>
      <c r="M23" s="162">
        <f ca="1">DRE!M42-FC!M7</f>
        <v>750</v>
      </c>
      <c r="N23" s="162">
        <f ca="1">DRE!N42-FC!N7</f>
        <v>175.36955101309553</v>
      </c>
      <c r="O23" s="162">
        <f ca="1">DRE!O42-FC!O7</f>
        <v>175.3695510130955</v>
      </c>
      <c r="P23" s="162">
        <f ca="1">DRE!P42-FC!P7</f>
        <v>175.3695510130955</v>
      </c>
      <c r="Q23" s="162">
        <f ca="1">DRE!Q42-FC!Q7</f>
        <v>175.3695510130955</v>
      </c>
      <c r="R23" s="162">
        <f ca="1">DRE!R42-FC!R7</f>
        <v>175.3695510130955</v>
      </c>
      <c r="S23" s="162">
        <f ca="1">DRE!S42-FC!S7</f>
        <v>175.3695510130955</v>
      </c>
      <c r="T23" s="162">
        <f ca="1">DRE!T42-FC!T7</f>
        <v>175.3695510130955</v>
      </c>
      <c r="U23" s="162">
        <f ca="1">DRE!U42-FC!U7</f>
        <v>175.3695510130955</v>
      </c>
      <c r="V23" s="162">
        <f ca="1">DRE!V42-FC!V7</f>
        <v>175.36955101309547</v>
      </c>
      <c r="W23" s="162">
        <f ca="1">DRE!W42-FC!W7</f>
        <v>175.36955101309553</v>
      </c>
      <c r="X23" s="162">
        <f ca="1">DRE!X42-FC!X7</f>
        <v>193.68571711102101</v>
      </c>
      <c r="Y23" s="162">
        <f ca="1">DRE!Y42-FC!Y7</f>
        <v>366.28689203688629</v>
      </c>
      <c r="Z23" s="162">
        <f ca="1">DRE!Z42-FC!Z7</f>
        <v>366.28689203688629</v>
      </c>
      <c r="AA23" s="162">
        <f ca="1">DRE!AA42-FC!AA7</f>
        <v>366.28686905717217</v>
      </c>
      <c r="AB23" s="162">
        <f ca="1">DRE!AB42-FC!AB7</f>
        <v>366.28686905717211</v>
      </c>
      <c r="AC23" s="162">
        <f ca="1">DRE!AC42-FC!AC7</f>
        <v>366.28686905717211</v>
      </c>
      <c r="AD23" s="162">
        <f ca="1">DRE!AD42-FC!AD7</f>
        <v>176.80748278138572</v>
      </c>
      <c r="AE23" s="162">
        <f ca="1">DRE!AE42-FC!AE7</f>
        <v>321.67223183879798</v>
      </c>
      <c r="AF23" s="162">
        <f ca="1">DRE!AF42-FC!AF7</f>
        <v>690.98518903776255</v>
      </c>
      <c r="AG23" s="162">
        <f ca="1">DRE!AG42-FC!AG7</f>
        <v>690.98518903776255</v>
      </c>
      <c r="AH23" s="162">
        <f ca="1">DRE!AH42-FC!AH7</f>
        <v>690.98513986830483</v>
      </c>
      <c r="AI23" s="162">
        <f ca="1">DRE!AI42-FC!AI7</f>
        <v>690.9851398683046</v>
      </c>
      <c r="AJ23" s="162">
        <f ca="1">DRE!AJ42-FC!AJ7</f>
        <v>690.9851398683046</v>
      </c>
      <c r="AK23" s="162">
        <f ca="1">DRE!AK42-FC!AK7</f>
        <v>175.36955101309528</v>
      </c>
      <c r="AL23" s="162">
        <f ca="1">DRE!AL42-FC!AL7</f>
        <v>175.36955101309559</v>
      </c>
      <c r="AM23" s="162">
        <f ca="1">DRE!AM42-FC!AM7</f>
        <v>175.3695510130965</v>
      </c>
      <c r="AN23" s="162">
        <f ca="1">DRE!AN42-FC!AN7</f>
        <v>0</v>
      </c>
      <c r="AO23" s="162">
        <f ca="1">DRE!AO42-FC!AO7</f>
        <v>0</v>
      </c>
      <c r="AP23" s="162">
        <f ca="1">DRE!AP42-FC!AP7</f>
        <v>0</v>
      </c>
      <c r="AQ23" s="162">
        <f ca="1">DRE!AQ42-FC!AQ7</f>
        <v>0</v>
      </c>
      <c r="AR23" s="162">
        <f ca="1">DRE!AR42-FC!AR7</f>
        <v>0</v>
      </c>
      <c r="AS23" s="162">
        <f t="shared" ca="1" si="2"/>
        <v>39020.940082070461</v>
      </c>
    </row>
    <row r="24" spans="2:45">
      <c r="B24" s="144" t="s">
        <v>266</v>
      </c>
      <c r="E24" s="162">
        <f ca="1">IF(FC!E8&lt;0,-FC!E8,0)</f>
        <v>0</v>
      </c>
      <c r="F24" s="162">
        <f ca="1">IF(FC!F8&lt;0,-FC!F8,0)</f>
        <v>0</v>
      </c>
      <c r="G24" s="162">
        <f ca="1">IF(FC!G8&lt;0,-FC!G8,0)</f>
        <v>0</v>
      </c>
      <c r="H24" s="162">
        <f ca="1">IF(FC!H8&lt;0,-FC!H8,0)</f>
        <v>5.0652532015719771</v>
      </c>
      <c r="I24" s="162">
        <f ca="1">IF(FC!I8&lt;0,-FC!I8,0)</f>
        <v>0</v>
      </c>
      <c r="J24" s="162">
        <f ca="1">IF(FC!J8&lt;0,-FC!J8,0)</f>
        <v>7.1484827080526259</v>
      </c>
      <c r="K24" s="162">
        <f ca="1">IF(FC!K8&lt;0,-FC!K8,0)</f>
        <v>2.0099542555187782</v>
      </c>
      <c r="L24" s="162">
        <f ca="1">IF(FC!L8&lt;0,-FC!L8,0)</f>
        <v>478.93852919996186</v>
      </c>
      <c r="M24" s="162">
        <f ca="1">IF(FC!M8&lt;0,-FC!M8,0)</f>
        <v>76.999884225083662</v>
      </c>
      <c r="N24" s="162">
        <f ca="1">IF(FC!N8&lt;0,-FC!N8,0)</f>
        <v>54.892552101026979</v>
      </c>
      <c r="O24" s="162">
        <f ca="1">IF(FC!O8&lt;0,-FC!O8,0)</f>
        <v>10.675708590356022</v>
      </c>
      <c r="P24" s="162">
        <f ca="1">IF(FC!P8&lt;0,-FC!P8,0)</f>
        <v>3.329141241983967</v>
      </c>
      <c r="Q24" s="162">
        <f ca="1">IF(FC!Q8&lt;0,-FC!Q8,0)</f>
        <v>1.7895032129558537</v>
      </c>
      <c r="R24" s="162">
        <f ca="1">IF(FC!R8&lt;0,-FC!R8,0)</f>
        <v>1.805753158775298</v>
      </c>
      <c r="S24" s="162">
        <f ca="1">IF(FC!S8&lt;0,-FC!S8,0)</f>
        <v>0</v>
      </c>
      <c r="T24" s="162">
        <f ca="1">IF(FC!T8&lt;0,-FC!T8,0)</f>
        <v>8.0404699120517176</v>
      </c>
      <c r="U24" s="162">
        <f ca="1">IF(FC!U8&lt;0,-FC!U8,0)</f>
        <v>0</v>
      </c>
      <c r="V24" s="162">
        <f ca="1">IF(FC!V8&lt;0,-FC!V8,0)</f>
        <v>2.0621390480104083</v>
      </c>
      <c r="W24" s="162">
        <f ca="1">IF(FC!W8&lt;0,-FC!W8,0)</f>
        <v>10.900836052904427</v>
      </c>
      <c r="X24" s="162">
        <f ca="1">IF(FC!X8&lt;0,-FC!X8,0)</f>
        <v>12.340296720788185</v>
      </c>
      <c r="Y24" s="162">
        <f ca="1">IF(FC!Y8&lt;0,-FC!Y8,0)</f>
        <v>31.039659472179437</v>
      </c>
      <c r="Z24" s="162">
        <f ca="1">IF(FC!Z8&lt;0,-FC!Z8,0)</f>
        <v>0</v>
      </c>
      <c r="AA24" s="162">
        <f ca="1">IF(FC!AA8&lt;0,-FC!AA8,0)</f>
        <v>0</v>
      </c>
      <c r="AB24" s="162">
        <f ca="1">IF(FC!AB8&lt;0,-FC!AB8,0)</f>
        <v>0</v>
      </c>
      <c r="AC24" s="162">
        <f ca="1">IF(FC!AC8&lt;0,-FC!AC8,0)</f>
        <v>0</v>
      </c>
      <c r="AD24" s="162">
        <f ca="1">IF(FC!AD8&lt;0,-FC!AD8,0)</f>
        <v>0</v>
      </c>
      <c r="AE24" s="162">
        <f ca="1">IF(FC!AE8&lt;0,-FC!AE8,0)</f>
        <v>32.269618567953415</v>
      </c>
      <c r="AF24" s="162">
        <f ca="1">IF(FC!AF8&lt;0,-FC!AF8,0)</f>
        <v>80.232066741145857</v>
      </c>
      <c r="AG24" s="162">
        <f ca="1">IF(FC!AG8&lt;0,-FC!AG8,0)</f>
        <v>0</v>
      </c>
      <c r="AH24" s="162">
        <f ca="1">IF(FC!AH8&lt;0,-FC!AH8,0)</f>
        <v>0</v>
      </c>
      <c r="AI24" s="162">
        <f ca="1">IF(FC!AI8&lt;0,-FC!AI8,0)</f>
        <v>0</v>
      </c>
      <c r="AJ24" s="162">
        <f ca="1">IF(FC!AJ8&lt;0,-FC!AJ8,0)</f>
        <v>0</v>
      </c>
      <c r="AK24" s="162">
        <f ca="1">IF(FC!AK8&lt;0,-FC!AK8,0)</f>
        <v>0</v>
      </c>
      <c r="AL24" s="162">
        <f ca="1">IF(FC!AL8&lt;0,-FC!AL8,0)</f>
        <v>0</v>
      </c>
      <c r="AM24" s="162">
        <f ca="1">IF(FC!AM8&lt;0,-FC!AM8,0)</f>
        <v>0</v>
      </c>
      <c r="AN24" s="162">
        <f ca="1">IF(FC!AN8&lt;0,-FC!AN8,0)</f>
        <v>0</v>
      </c>
      <c r="AO24" s="162">
        <f ca="1">IF(FC!AO8&lt;0,-FC!AO8,0)</f>
        <v>0</v>
      </c>
      <c r="AP24" s="162">
        <f ca="1">IF(FC!AP8&lt;0,-FC!AP8,0)</f>
        <v>0</v>
      </c>
      <c r="AQ24" s="162">
        <f ca="1">IF(FC!AQ8&lt;0,-FC!AQ8,0)</f>
        <v>0</v>
      </c>
      <c r="AR24" s="162">
        <f ca="1">IF(FC!AR8&lt;0,-FC!AR8,0)</f>
        <v>0</v>
      </c>
      <c r="AS24" s="162">
        <f t="shared" ca="1" si="2"/>
        <v>819.53984841032047</v>
      </c>
    </row>
    <row r="25" spans="2:45">
      <c r="B25" s="144" t="s">
        <v>267</v>
      </c>
      <c r="E25" s="162">
        <f>-FC!E13</f>
        <v>1530.0576640148724</v>
      </c>
      <c r="F25" s="162">
        <f>-FC!F13</f>
        <v>1274.8240800835977</v>
      </c>
      <c r="G25" s="162">
        <f>-FC!G13</f>
        <v>0</v>
      </c>
      <c r="H25" s="162">
        <f>-FC!H13</f>
        <v>0</v>
      </c>
      <c r="I25" s="162">
        <f>-FC!I13</f>
        <v>0</v>
      </c>
      <c r="J25" s="162">
        <f>-FC!J13</f>
        <v>74.500990087383329</v>
      </c>
      <c r="K25" s="162">
        <f>-FC!K13</f>
        <v>0</v>
      </c>
      <c r="L25" s="162">
        <f>-FC!L13</f>
        <v>0</v>
      </c>
      <c r="M25" s="162">
        <f>-FC!M13</f>
        <v>228.13933559561735</v>
      </c>
      <c r="N25" s="162">
        <f>-FC!N13</f>
        <v>0</v>
      </c>
      <c r="O25" s="162">
        <f>-FC!O13</f>
        <v>126.88001658660863</v>
      </c>
      <c r="P25" s="162">
        <f>-FC!P13</f>
        <v>0</v>
      </c>
      <c r="Q25" s="162">
        <f>-FC!Q13</f>
        <v>0</v>
      </c>
      <c r="R25" s="162">
        <f>-FC!R13</f>
        <v>0</v>
      </c>
      <c r="S25" s="162">
        <f>-FC!S13</f>
        <v>0</v>
      </c>
      <c r="T25" s="162">
        <f>-FC!T13</f>
        <v>74.500990087383329</v>
      </c>
      <c r="U25" s="162">
        <f>-FC!U13</f>
        <v>228.13933559561735</v>
      </c>
      <c r="V25" s="162">
        <f>-FC!V13</f>
        <v>0</v>
      </c>
      <c r="W25" s="162">
        <f>-FC!W13</f>
        <v>0</v>
      </c>
      <c r="X25" s="162">
        <f>-FC!X13</f>
        <v>0</v>
      </c>
      <c r="Y25" s="162">
        <f>-FC!Y13</f>
        <v>126.88001658660863</v>
      </c>
      <c r="Z25" s="162">
        <f>-FC!Z13</f>
        <v>0</v>
      </c>
      <c r="AA25" s="162">
        <f>-FC!AA13</f>
        <v>0</v>
      </c>
      <c r="AB25" s="162">
        <f>-FC!AB13</f>
        <v>0</v>
      </c>
      <c r="AC25" s="162">
        <f>-FC!AC13</f>
        <v>228.13933559561735</v>
      </c>
      <c r="AD25" s="162">
        <f>-FC!AD13</f>
        <v>74.500990087383329</v>
      </c>
      <c r="AE25" s="162">
        <f>-FC!AE13</f>
        <v>0</v>
      </c>
      <c r="AF25" s="162">
        <f>-FC!AF13</f>
        <v>0</v>
      </c>
      <c r="AG25" s="162">
        <f>-FC!AG13</f>
        <v>0</v>
      </c>
      <c r="AH25" s="162">
        <f>-FC!AH13</f>
        <v>0</v>
      </c>
      <c r="AI25" s="162">
        <f>-FC!AI13</f>
        <v>126.88001658660863</v>
      </c>
      <c r="AJ25" s="162">
        <f>-FC!AJ13</f>
        <v>0</v>
      </c>
      <c r="AK25" s="162">
        <f>-FC!AK13</f>
        <v>228.13933559561735</v>
      </c>
      <c r="AL25" s="162">
        <f>-FC!AL13</f>
        <v>0</v>
      </c>
      <c r="AM25" s="162">
        <f>-FC!AM13</f>
        <v>0</v>
      </c>
      <c r="AN25" s="162">
        <f>-FC!AN13</f>
        <v>0</v>
      </c>
      <c r="AO25" s="162">
        <f>-FC!AO13</f>
        <v>0</v>
      </c>
      <c r="AP25" s="162">
        <f>-FC!AP13</f>
        <v>0</v>
      </c>
      <c r="AQ25" s="162">
        <f>-FC!AQ13</f>
        <v>0</v>
      </c>
      <c r="AR25" s="162">
        <f>-FC!AR13</f>
        <v>0</v>
      </c>
      <c r="AS25" s="162">
        <f t="shared" si="2"/>
        <v>4321.5821065029158</v>
      </c>
    </row>
    <row r="26" spans="2:45" s="174" customFormat="1" ht="5.25" customHeight="1">
      <c r="C26" s="183"/>
      <c r="D26" s="184"/>
      <c r="E26" s="186"/>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c r="AD26" s="186"/>
      <c r="AE26" s="186"/>
    </row>
    <row r="27" spans="2:45" s="66" customFormat="1" ht="18" customHeight="1">
      <c r="B27" s="187" t="s">
        <v>268</v>
      </c>
      <c r="C27" s="188"/>
      <c r="D27" s="344"/>
      <c r="E27" s="190">
        <f t="shared" ref="E27:AR27" ca="1" si="6">SUM(E28:E30)</f>
        <v>0</v>
      </c>
      <c r="F27" s="190">
        <f t="shared" ca="1" si="6"/>
        <v>5740.8360911109339</v>
      </c>
      <c r="G27" s="190">
        <f t="shared" ca="1" si="6"/>
        <v>2657.367022659234</v>
      </c>
      <c r="H27" s="190">
        <f t="shared" ca="1" si="6"/>
        <v>2131.7720606674907</v>
      </c>
      <c r="I27" s="190">
        <f t="shared" ca="1" si="6"/>
        <v>983.7005760933024</v>
      </c>
      <c r="J27" s="190">
        <f t="shared" ca="1" si="6"/>
        <v>1014.3395247094868</v>
      </c>
      <c r="K27" s="190">
        <f t="shared" ca="1" si="6"/>
        <v>2630.1582198487404</v>
      </c>
      <c r="L27" s="190">
        <f t="shared" ca="1" si="6"/>
        <v>0</v>
      </c>
      <c r="M27" s="190">
        <f t="shared" ca="1" si="6"/>
        <v>0</v>
      </c>
      <c r="N27" s="190">
        <f t="shared" ca="1" si="6"/>
        <v>0</v>
      </c>
      <c r="O27" s="190">
        <f t="shared" ca="1" si="6"/>
        <v>0</v>
      </c>
      <c r="P27" s="190">
        <f t="shared" ca="1" si="6"/>
        <v>0</v>
      </c>
      <c r="Q27" s="190">
        <f t="shared" ca="1" si="6"/>
        <v>0</v>
      </c>
      <c r="R27" s="190">
        <f t="shared" ca="1" si="6"/>
        <v>0</v>
      </c>
      <c r="S27" s="190">
        <f t="shared" ca="1" si="6"/>
        <v>0</v>
      </c>
      <c r="T27" s="190">
        <f t="shared" ca="1" si="6"/>
        <v>0</v>
      </c>
      <c r="U27" s="190">
        <f t="shared" ca="1" si="6"/>
        <v>0</v>
      </c>
      <c r="V27" s="190">
        <f t="shared" ca="1" si="6"/>
        <v>0</v>
      </c>
      <c r="W27" s="190">
        <f t="shared" ca="1" si="6"/>
        <v>0</v>
      </c>
      <c r="X27" s="190">
        <f t="shared" ca="1" si="6"/>
        <v>0</v>
      </c>
      <c r="Y27" s="190">
        <f t="shared" ca="1" si="6"/>
        <v>923.69080592491923</v>
      </c>
      <c r="Z27" s="190">
        <f t="shared" ca="1" si="6"/>
        <v>1081.6104819837074</v>
      </c>
      <c r="AA27" s="190">
        <f t="shared" ca="1" si="6"/>
        <v>1081.6103174457778</v>
      </c>
      <c r="AB27" s="190">
        <f t="shared" ca="1" si="6"/>
        <v>1081.6103133915183</v>
      </c>
      <c r="AC27" s="190">
        <f t="shared" ca="1" si="6"/>
        <v>853.47097779590092</v>
      </c>
      <c r="AD27" s="190">
        <f t="shared" ca="1" si="6"/>
        <v>0</v>
      </c>
      <c r="AE27" s="190">
        <f t="shared" ca="1" si="6"/>
        <v>898.57107675764246</v>
      </c>
      <c r="AF27" s="190">
        <f t="shared" ca="1" si="6"/>
        <v>3831.4478931576105</v>
      </c>
      <c r="AG27" s="190">
        <f t="shared" ca="1" si="6"/>
        <v>3911.6799598987564</v>
      </c>
      <c r="AH27" s="190">
        <f t="shared" ca="1" si="6"/>
        <v>3911.6795737187417</v>
      </c>
      <c r="AI27" s="190">
        <f t="shared" ca="1" si="6"/>
        <v>3784.7995464502246</v>
      </c>
      <c r="AJ27" s="190">
        <f t="shared" ca="1" si="6"/>
        <v>3911.6795630368333</v>
      </c>
      <c r="AK27" s="190">
        <f t="shared" ca="1" si="6"/>
        <v>0</v>
      </c>
      <c r="AL27" s="190">
        <f t="shared" ca="1" si="6"/>
        <v>0</v>
      </c>
      <c r="AM27" s="190">
        <f t="shared" ca="1" si="6"/>
        <v>0</v>
      </c>
      <c r="AN27" s="190">
        <f t="shared" ca="1" si="6"/>
        <v>0</v>
      </c>
      <c r="AO27" s="190">
        <f t="shared" ca="1" si="6"/>
        <v>0</v>
      </c>
      <c r="AP27" s="190">
        <f t="shared" ca="1" si="6"/>
        <v>0</v>
      </c>
      <c r="AQ27" s="190">
        <f t="shared" ca="1" si="6"/>
        <v>0</v>
      </c>
      <c r="AR27" s="190">
        <f t="shared" ca="1" si="6"/>
        <v>0</v>
      </c>
      <c r="AS27" s="190">
        <f ca="1">SUM(E27:AR27)</f>
        <v>40430.024004650819</v>
      </c>
    </row>
    <row r="28" spans="2:45">
      <c r="B28" s="144" t="s">
        <v>269</v>
      </c>
      <c r="E28" s="162">
        <f>'FIN LP'!E9+IF('FIN CP'!E10&lt;0,-'FIN CP'!E10,0)</f>
        <v>0</v>
      </c>
      <c r="F28" s="162">
        <f ca="1">'FIN LP'!F9+IF('FIN CP'!F10&lt;0,-'FIN CP'!F10,0)</f>
        <v>617.00229999999999</v>
      </c>
      <c r="G28" s="162">
        <f ca="1">'FIN LP'!G9+IF('FIN CP'!G10&lt;0,-'FIN CP'!G10,0)</f>
        <v>617.00229999999999</v>
      </c>
      <c r="H28" s="162">
        <f ca="1">'FIN LP'!H9+IF('FIN CP'!H10&lt;0,-'FIN CP'!H10,0)</f>
        <v>617.00229999999999</v>
      </c>
      <c r="I28" s="162">
        <f ca="1">'FIN LP'!I9+IF('FIN CP'!I10&lt;0,-'FIN CP'!I10,0)</f>
        <v>0</v>
      </c>
      <c r="J28" s="162">
        <f ca="1">'FIN LP'!J9+IF('FIN CP'!J10&lt;0,-'FIN CP'!J10,0)</f>
        <v>0</v>
      </c>
      <c r="K28" s="162">
        <f ca="1">'FIN LP'!K9+IF('FIN CP'!K10&lt;0,-'FIN CP'!K10,0)</f>
        <v>0</v>
      </c>
      <c r="L28" s="162">
        <f ca="1">'FIN LP'!L9+IF('FIN CP'!L10&lt;0,-'FIN CP'!L10,0)</f>
        <v>0</v>
      </c>
      <c r="M28" s="162">
        <f ca="1">'FIN LP'!M9+IF('FIN CP'!M10&lt;0,-'FIN CP'!M10,0)</f>
        <v>0</v>
      </c>
      <c r="N28" s="162">
        <f ca="1">'FIN LP'!N9+IF('FIN CP'!N10&lt;0,-'FIN CP'!N10,0)</f>
        <v>0</v>
      </c>
      <c r="O28" s="162">
        <f ca="1">'FIN LP'!O9+IF('FIN CP'!O10&lt;0,-'FIN CP'!O10,0)</f>
        <v>0</v>
      </c>
      <c r="P28" s="162">
        <f ca="1">'FIN LP'!P9+IF('FIN CP'!P10&lt;0,-'FIN CP'!P10,0)</f>
        <v>0</v>
      </c>
      <c r="Q28" s="162">
        <f ca="1">'FIN LP'!Q9+IF('FIN CP'!Q10&lt;0,-'FIN CP'!Q10,0)</f>
        <v>0</v>
      </c>
      <c r="R28" s="162">
        <f ca="1">'FIN LP'!R9+IF('FIN CP'!R10&lt;0,-'FIN CP'!R10,0)</f>
        <v>0</v>
      </c>
      <c r="S28" s="162">
        <f ca="1">'FIN LP'!S9+IF('FIN CP'!S10&lt;0,-'FIN CP'!S10,0)</f>
        <v>0</v>
      </c>
      <c r="T28" s="162">
        <f ca="1">'FIN LP'!T9+IF('FIN CP'!T10&lt;0,-'FIN CP'!T10,0)</f>
        <v>0</v>
      </c>
      <c r="U28" s="162">
        <f ca="1">'FIN LP'!U9+IF('FIN CP'!U10&lt;0,-'FIN CP'!U10,0)</f>
        <v>0</v>
      </c>
      <c r="V28" s="162">
        <f ca="1">'FIN LP'!V9+IF('FIN CP'!V10&lt;0,-'FIN CP'!V10,0)</f>
        <v>0</v>
      </c>
      <c r="W28" s="162">
        <f ca="1">'FIN LP'!W9+IF('FIN CP'!W10&lt;0,-'FIN CP'!W10,0)</f>
        <v>0</v>
      </c>
      <c r="X28" s="162">
        <f ca="1">'FIN LP'!X9+IF('FIN CP'!X10&lt;0,-'FIN CP'!X10,0)</f>
        <v>0</v>
      </c>
      <c r="Y28" s="162">
        <f ca="1">'FIN LP'!Y9+IF('FIN CP'!Y10&lt;0,-'FIN CP'!Y10,0)</f>
        <v>0</v>
      </c>
      <c r="Z28" s="162">
        <f ca="1">'FIN LP'!Z9+IF('FIN CP'!Z10&lt;0,-'FIN CP'!Z10,0)</f>
        <v>0</v>
      </c>
      <c r="AA28" s="162">
        <f ca="1">'FIN LP'!AA9+IF('FIN CP'!AA10&lt;0,-'FIN CP'!AA10,0)</f>
        <v>0</v>
      </c>
      <c r="AB28" s="162">
        <f ca="1">'FIN LP'!AB9+IF('FIN CP'!AB10&lt;0,-'FIN CP'!AB10,0)</f>
        <v>0</v>
      </c>
      <c r="AC28" s="162">
        <f ca="1">'FIN LP'!AC9+IF('FIN CP'!AC10&lt;0,-'FIN CP'!AC10,0)</f>
        <v>0</v>
      </c>
      <c r="AD28" s="162">
        <f ca="1">'FIN LP'!AD9+IF('FIN CP'!AD10&lt;0,-'FIN CP'!AD10,0)</f>
        <v>0</v>
      </c>
      <c r="AE28" s="162">
        <f ca="1">'FIN LP'!AE9+IF('FIN CP'!AE10&lt;0,-'FIN CP'!AE10,0)</f>
        <v>0</v>
      </c>
      <c r="AF28" s="162">
        <f ca="1">'FIN LP'!AF9+IF('FIN CP'!AF10&lt;0,-'FIN CP'!AF10,0)</f>
        <v>0</v>
      </c>
      <c r="AG28" s="162">
        <f ca="1">'FIN LP'!AG9+IF('FIN CP'!AG10&lt;0,-'FIN CP'!AG10,0)</f>
        <v>0</v>
      </c>
      <c r="AH28" s="162">
        <f ca="1">'FIN LP'!AH9+IF('FIN CP'!AH10&lt;0,-'FIN CP'!AH10,0)</f>
        <v>0</v>
      </c>
      <c r="AI28" s="162">
        <f ca="1">'FIN LP'!AI9+IF('FIN CP'!AI10&lt;0,-'FIN CP'!AI10,0)</f>
        <v>0</v>
      </c>
      <c r="AJ28" s="162">
        <f ca="1">'FIN LP'!AJ9+IF('FIN CP'!AJ10&lt;0,-'FIN CP'!AJ10,0)</f>
        <v>0</v>
      </c>
      <c r="AK28" s="162">
        <f ca="1">'FIN LP'!AK9+IF('FIN CP'!AK10&lt;0,-'FIN CP'!AK10,0)</f>
        <v>0</v>
      </c>
      <c r="AL28" s="162">
        <f ca="1">'FIN LP'!AL9+IF('FIN CP'!AL10&lt;0,-'FIN CP'!AL10,0)</f>
        <v>0</v>
      </c>
      <c r="AM28" s="162">
        <f ca="1">'FIN LP'!AM9+IF('FIN CP'!AM10&lt;0,-'FIN CP'!AM10,0)</f>
        <v>0</v>
      </c>
      <c r="AN28" s="162">
        <f ca="1">'FIN LP'!AN9+IF('FIN CP'!AN10&lt;0,-'FIN CP'!AN10,0)</f>
        <v>0</v>
      </c>
      <c r="AO28" s="162">
        <f ca="1">'FIN LP'!AO9+IF('FIN CP'!AO10&lt;0,-'FIN CP'!AO10,0)</f>
        <v>0</v>
      </c>
      <c r="AP28" s="162">
        <f ca="1">'FIN LP'!AP9+IF('FIN CP'!AP10&lt;0,-'FIN CP'!AP10,0)</f>
        <v>0</v>
      </c>
      <c r="AQ28" s="162">
        <f ca="1">'FIN LP'!AQ9+IF('FIN CP'!AQ10&lt;0,-'FIN CP'!AQ10,0)</f>
        <v>0</v>
      </c>
      <c r="AR28" s="162">
        <f ca="1">'FIN LP'!AR9+IF('FIN CP'!AR10&lt;0,-'FIN CP'!AR10,0)</f>
        <v>0</v>
      </c>
      <c r="AS28" s="162">
        <f ca="1">SUM(E28:AR28)</f>
        <v>1851.0068999999999</v>
      </c>
    </row>
    <row r="29" spans="2:45">
      <c r="B29" s="144" t="s">
        <v>274</v>
      </c>
      <c r="E29" s="162">
        <f>'FIN LP'!E11+'FIN CP'!E13</f>
        <v>0</v>
      </c>
      <c r="F29" s="162">
        <f ca="1">'FIN LP'!F11+'FIN CP'!F13</f>
        <v>145.09909687171566</v>
      </c>
      <c r="G29" s="162">
        <f ca="1">'FIN LP'!G11+'FIN CP'!G13</f>
        <v>96.732731247810435</v>
      </c>
      <c r="H29" s="162">
        <f ca="1">'FIN LP'!H11+'FIN CP'!H13</f>
        <v>48.503953514127261</v>
      </c>
      <c r="I29" s="162">
        <f ca="1">'FIN LP'!I11+'FIN CP'!I13</f>
        <v>0</v>
      </c>
      <c r="J29" s="162">
        <f ca="1">'FIN LP'!J11+'FIN CP'!J13</f>
        <v>0</v>
      </c>
      <c r="K29" s="162">
        <f ca="1">'FIN LP'!K11+'FIN CP'!K13</f>
        <v>0</v>
      </c>
      <c r="L29" s="162">
        <f ca="1">'FIN LP'!L11+'FIN CP'!L13</f>
        <v>0</v>
      </c>
      <c r="M29" s="162">
        <f ca="1">'FIN LP'!M11+'FIN CP'!M13</f>
        <v>0</v>
      </c>
      <c r="N29" s="162">
        <f ca="1">'FIN LP'!N11+'FIN CP'!N13</f>
        <v>0</v>
      </c>
      <c r="O29" s="162">
        <f ca="1">'FIN LP'!O11+'FIN CP'!O13</f>
        <v>0</v>
      </c>
      <c r="P29" s="162">
        <f ca="1">'FIN LP'!P11+'FIN CP'!P13</f>
        <v>0</v>
      </c>
      <c r="Q29" s="162">
        <f ca="1">'FIN LP'!Q11+'FIN CP'!Q13</f>
        <v>0</v>
      </c>
      <c r="R29" s="162">
        <f ca="1">'FIN LP'!R11+'FIN CP'!R13</f>
        <v>0</v>
      </c>
      <c r="S29" s="162">
        <f ca="1">'FIN LP'!S11+'FIN CP'!S13</f>
        <v>0</v>
      </c>
      <c r="T29" s="162">
        <f ca="1">'FIN LP'!T11+'FIN CP'!T13</f>
        <v>0</v>
      </c>
      <c r="U29" s="162">
        <f ca="1">'FIN LP'!U11+'FIN CP'!U13</f>
        <v>0</v>
      </c>
      <c r="V29" s="162">
        <f ca="1">'FIN LP'!V11+'FIN CP'!V13</f>
        <v>0</v>
      </c>
      <c r="W29" s="162">
        <f ca="1">'FIN LP'!W11+'FIN CP'!W13</f>
        <v>0</v>
      </c>
      <c r="X29" s="162">
        <f ca="1">'FIN LP'!X11+'FIN CP'!X13</f>
        <v>0</v>
      </c>
      <c r="Y29" s="162">
        <f ca="1">'FIN LP'!Y11+'FIN CP'!Y13</f>
        <v>0</v>
      </c>
      <c r="Z29" s="162">
        <f ca="1">'FIN LP'!Z11+'FIN CP'!Z13</f>
        <v>0</v>
      </c>
      <c r="AA29" s="162">
        <f ca="1">'FIN LP'!AA11+'FIN CP'!AA13</f>
        <v>0</v>
      </c>
      <c r="AB29" s="162">
        <f ca="1">'FIN LP'!AB11+'FIN CP'!AB13</f>
        <v>0</v>
      </c>
      <c r="AC29" s="162">
        <f ca="1">'FIN LP'!AC11+'FIN CP'!AC13</f>
        <v>0</v>
      </c>
      <c r="AD29" s="162">
        <f ca="1">'FIN LP'!AD11+'FIN CP'!AD13</f>
        <v>0</v>
      </c>
      <c r="AE29" s="162">
        <f ca="1">'FIN LP'!AE11+'FIN CP'!AE13</f>
        <v>0</v>
      </c>
      <c r="AF29" s="162">
        <f ca="1">'FIN LP'!AF11+'FIN CP'!AF13</f>
        <v>0</v>
      </c>
      <c r="AG29" s="162">
        <f ca="1">'FIN LP'!AG11+'FIN CP'!AG13</f>
        <v>0</v>
      </c>
      <c r="AH29" s="162">
        <f ca="1">'FIN LP'!AH11+'FIN CP'!AH13</f>
        <v>0</v>
      </c>
      <c r="AI29" s="162">
        <f ca="1">'FIN LP'!AI11+'FIN CP'!AI13</f>
        <v>0</v>
      </c>
      <c r="AJ29" s="162">
        <f ca="1">'FIN LP'!AJ11+'FIN CP'!AJ13</f>
        <v>0</v>
      </c>
      <c r="AK29" s="162">
        <f ca="1">'FIN LP'!AK11+'FIN CP'!AK13</f>
        <v>0</v>
      </c>
      <c r="AL29" s="162">
        <f ca="1">'FIN LP'!AL11+'FIN CP'!AL13</f>
        <v>0</v>
      </c>
      <c r="AM29" s="162">
        <f ca="1">'FIN LP'!AM11+'FIN CP'!AM13</f>
        <v>0</v>
      </c>
      <c r="AN29" s="162">
        <f ca="1">'FIN LP'!AN11+'FIN CP'!AN13</f>
        <v>0</v>
      </c>
      <c r="AO29" s="162">
        <f ca="1">'FIN LP'!AO11+'FIN CP'!AO13</f>
        <v>0</v>
      </c>
      <c r="AP29" s="162">
        <f ca="1">'FIN LP'!AP11+'FIN CP'!AP13</f>
        <v>0</v>
      </c>
      <c r="AQ29" s="162">
        <f ca="1">'FIN LP'!AQ11+'FIN CP'!AQ13</f>
        <v>0</v>
      </c>
      <c r="AR29" s="162">
        <f ca="1">'FIN LP'!AR11+'FIN CP'!AR13</f>
        <v>0</v>
      </c>
      <c r="AS29" s="162">
        <f ca="1">SUM(E29:AR29)</f>
        <v>290.33578163365337</v>
      </c>
    </row>
    <row r="30" spans="2:45">
      <c r="B30" s="144" t="s">
        <v>270</v>
      </c>
      <c r="C30" s="345"/>
      <c r="D30" s="346"/>
      <c r="E30" s="207">
        <f ca="1">-FC!E14</f>
        <v>0</v>
      </c>
      <c r="F30" s="207">
        <f ca="1">-FC!F14</f>
        <v>4978.7346942392187</v>
      </c>
      <c r="G30" s="207">
        <f ca="1">-FC!G14</f>
        <v>1943.6319914114233</v>
      </c>
      <c r="H30" s="207">
        <f ca="1">-FC!H14</f>
        <v>1466.2658071533633</v>
      </c>
      <c r="I30" s="207">
        <f ca="1">-FC!I14</f>
        <v>983.7005760933024</v>
      </c>
      <c r="J30" s="207">
        <f ca="1">-FC!J14</f>
        <v>1014.3395247094868</v>
      </c>
      <c r="K30" s="207">
        <f ca="1">-FC!K14</f>
        <v>2630.1582198487404</v>
      </c>
      <c r="L30" s="207">
        <f ca="1">-FC!L14</f>
        <v>0</v>
      </c>
      <c r="M30" s="207">
        <f ca="1">-FC!M14</f>
        <v>0</v>
      </c>
      <c r="N30" s="207">
        <f ca="1">-FC!N14</f>
        <v>0</v>
      </c>
      <c r="O30" s="207">
        <f ca="1">-FC!O14</f>
        <v>0</v>
      </c>
      <c r="P30" s="207">
        <f ca="1">-FC!P14</f>
        <v>0</v>
      </c>
      <c r="Q30" s="207">
        <f ca="1">-FC!Q14</f>
        <v>0</v>
      </c>
      <c r="R30" s="207">
        <f ca="1">-FC!R14</f>
        <v>0</v>
      </c>
      <c r="S30" s="207">
        <f ca="1">-FC!S14</f>
        <v>0</v>
      </c>
      <c r="T30" s="207">
        <f ca="1">-FC!T14</f>
        <v>0</v>
      </c>
      <c r="U30" s="207">
        <f ca="1">-FC!U14</f>
        <v>0</v>
      </c>
      <c r="V30" s="207">
        <f ca="1">-FC!V14</f>
        <v>0</v>
      </c>
      <c r="W30" s="207">
        <f ca="1">-FC!W14</f>
        <v>0</v>
      </c>
      <c r="X30" s="207">
        <f ca="1">-FC!X14</f>
        <v>0</v>
      </c>
      <c r="Y30" s="207">
        <f ca="1">-FC!Y14</f>
        <v>923.69080592491923</v>
      </c>
      <c r="Z30" s="207">
        <f ca="1">-FC!Z14</f>
        <v>1081.6104819837074</v>
      </c>
      <c r="AA30" s="207">
        <f ca="1">-FC!AA14</f>
        <v>1081.6103174457778</v>
      </c>
      <c r="AB30" s="207">
        <f ca="1">-FC!AB14</f>
        <v>1081.6103133915183</v>
      </c>
      <c r="AC30" s="207">
        <f ca="1">-FC!AC14</f>
        <v>853.47097779590092</v>
      </c>
      <c r="AD30" s="207">
        <f ca="1">-FC!AD14</f>
        <v>0</v>
      </c>
      <c r="AE30" s="207">
        <f ca="1">-FC!AE14</f>
        <v>898.57107675764246</v>
      </c>
      <c r="AF30" s="207">
        <f ca="1">-FC!AF14</f>
        <v>3831.4478931576105</v>
      </c>
      <c r="AG30" s="207">
        <f ca="1">-FC!AG14</f>
        <v>3911.6799598987564</v>
      </c>
      <c r="AH30" s="207">
        <f ca="1">-FC!AH14</f>
        <v>3911.6795737187417</v>
      </c>
      <c r="AI30" s="207">
        <f ca="1">-FC!AI14</f>
        <v>3784.7995464502246</v>
      </c>
      <c r="AJ30" s="207">
        <f ca="1">-FC!AJ14</f>
        <v>3911.6795630368333</v>
      </c>
      <c r="AK30" s="207">
        <f ca="1">-FC!AK14</f>
        <v>0</v>
      </c>
      <c r="AL30" s="207">
        <f ca="1">-FC!AL14</f>
        <v>0</v>
      </c>
      <c r="AM30" s="207">
        <f ca="1">-FC!AM14</f>
        <v>0</v>
      </c>
      <c r="AN30" s="207">
        <f>-FC!AN14</f>
        <v>0</v>
      </c>
      <c r="AO30" s="207">
        <f>-FC!AO14</f>
        <v>0</v>
      </c>
      <c r="AP30" s="207">
        <f>-FC!AP14</f>
        <v>0</v>
      </c>
      <c r="AQ30" s="207">
        <f>-FC!AQ14</f>
        <v>0</v>
      </c>
      <c r="AR30" s="207">
        <f>-FC!AR14</f>
        <v>0</v>
      </c>
      <c r="AS30" s="207">
        <f ca="1">SUM(E30:AR30)</f>
        <v>38288.681323017168</v>
      </c>
    </row>
    <row r="31" spans="2:45" s="174" customFormat="1" ht="5.25" customHeight="1">
      <c r="C31" s="183"/>
      <c r="D31" s="184"/>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row>
    <row r="32" spans="2:45" s="66" customFormat="1" ht="18" customHeight="1">
      <c r="B32" s="187" t="s">
        <v>271</v>
      </c>
      <c r="C32" s="188"/>
      <c r="D32" s="344"/>
      <c r="E32" s="190">
        <f ca="1">IF(FC!E21&gt;0,FC!E21,0)</f>
        <v>6117.7821822190881</v>
      </c>
      <c r="F32" s="190">
        <f ca="1">IF(FC!F21&gt;0,FC!F21,0)</f>
        <v>0</v>
      </c>
      <c r="G32" s="190">
        <f ca="1">IF(FC!G21&gt;0,FC!G21,0)</f>
        <v>0</v>
      </c>
      <c r="H32" s="190">
        <f ca="1">IF(FC!H21&gt;0,FC!H21,0)</f>
        <v>0</v>
      </c>
      <c r="I32" s="190">
        <f ca="1">IF(FC!I21&gt;0,FC!I21,0)</f>
        <v>0</v>
      </c>
      <c r="J32" s="190">
        <f ca="1">IF(FC!J21&gt;0,FC!J21,0)</f>
        <v>0</v>
      </c>
      <c r="K32" s="190">
        <f ca="1">IF(FC!K21&gt;0,FC!K21,0)</f>
        <v>0</v>
      </c>
      <c r="L32" s="190">
        <f ca="1">IF(FC!L21&gt;0,FC!L21,0)</f>
        <v>0</v>
      </c>
      <c r="M32" s="190">
        <f ca="1">IF(FC!M21&gt;0,FC!M21,0)</f>
        <v>0</v>
      </c>
      <c r="N32" s="190">
        <f ca="1">IF(FC!N21&gt;0,FC!N21,0)</f>
        <v>0</v>
      </c>
      <c r="O32" s="190">
        <f ca="1">IF(FC!O21&gt;0,FC!O21,0)</f>
        <v>0</v>
      </c>
      <c r="P32" s="190">
        <f ca="1">IF(FC!P21&gt;0,FC!P21,0)</f>
        <v>0</v>
      </c>
      <c r="Q32" s="190">
        <f ca="1">IF(FC!Q21&gt;0,FC!Q21,0)</f>
        <v>0</v>
      </c>
      <c r="R32" s="190">
        <f ca="1">IF(FC!R21&gt;0,FC!R21,0)</f>
        <v>0</v>
      </c>
      <c r="S32" s="190">
        <f ca="1">IF(FC!S21&gt;0,FC!S21,0)</f>
        <v>0</v>
      </c>
      <c r="T32" s="190">
        <f ca="1">IF(FC!T21&gt;0,FC!T21,0)</f>
        <v>0</v>
      </c>
      <c r="U32" s="190">
        <f ca="1">IF(FC!U21&gt;0,FC!U21,0)</f>
        <v>0</v>
      </c>
      <c r="V32" s="190">
        <f ca="1">IF(FC!V21&gt;0,FC!V21,0)</f>
        <v>0</v>
      </c>
      <c r="W32" s="190">
        <f ca="1">IF(FC!W21&gt;0,FC!W21,0)</f>
        <v>0</v>
      </c>
      <c r="X32" s="190">
        <f ca="1">IF(FC!X21&gt;0,FC!X21,0)</f>
        <v>0</v>
      </c>
      <c r="Y32" s="190">
        <f ca="1">IF(FC!Y21&gt;0,FC!Y21,0)</f>
        <v>0</v>
      </c>
      <c r="Z32" s="190">
        <f ca="1">IF(FC!Z21&gt;0,FC!Z21,0)</f>
        <v>0</v>
      </c>
      <c r="AA32" s="190">
        <f ca="1">IF(FC!AA21&gt;0,FC!AA21,0)</f>
        <v>0</v>
      </c>
      <c r="AB32" s="190">
        <f ca="1">IF(FC!AB21&gt;0,FC!AB21,0)</f>
        <v>0</v>
      </c>
      <c r="AC32" s="190">
        <f ca="1">IF(FC!AC21&gt;0,FC!AC21,0)</f>
        <v>0</v>
      </c>
      <c r="AD32" s="190">
        <f ca="1">IF(FC!AD21&gt;0,FC!AD21,0)</f>
        <v>0</v>
      </c>
      <c r="AE32" s="190">
        <f ca="1">IF(FC!AE21&gt;0,FC!AE21,0)</f>
        <v>0</v>
      </c>
      <c r="AF32" s="190">
        <f ca="1">IF(FC!AF21&gt;0,FC!AF21,0)</f>
        <v>0</v>
      </c>
      <c r="AG32" s="190">
        <f ca="1">IF(FC!AG21&gt;0,FC!AG21,0)</f>
        <v>0</v>
      </c>
      <c r="AH32" s="190">
        <f ca="1">IF(FC!AH21&gt;0,FC!AH21,0)</f>
        <v>0</v>
      </c>
      <c r="AI32" s="190">
        <f ca="1">IF(FC!AI21&gt;0,FC!AI21,0)</f>
        <v>0</v>
      </c>
      <c r="AJ32" s="190">
        <f ca="1">IF(FC!AJ21&gt;0,FC!AJ21,0)</f>
        <v>0</v>
      </c>
      <c r="AK32" s="190">
        <f ca="1">IF(FC!AK21&gt;0,FC!AK21,0)</f>
        <v>0</v>
      </c>
      <c r="AL32" s="190">
        <f ca="1">IF(FC!AL21&gt;0,FC!AL21,0)</f>
        <v>0</v>
      </c>
      <c r="AM32" s="190">
        <f ca="1">IF(FC!AM21&gt;0,FC!AM21,0)</f>
        <v>0</v>
      </c>
      <c r="AN32" s="190">
        <f ca="1">IF(FC!AN21&gt;0,FC!AN21,0)</f>
        <v>0</v>
      </c>
      <c r="AO32" s="190">
        <f ca="1">IF(FC!AO21&gt;0,FC!AO21,0)</f>
        <v>0</v>
      </c>
      <c r="AP32" s="190">
        <f ca="1">IF(FC!AP21&gt;0,FC!AP21,0)</f>
        <v>0</v>
      </c>
      <c r="AQ32" s="190">
        <f ca="1">IF(FC!AQ21&gt;0,FC!AQ21,0)</f>
        <v>0</v>
      </c>
      <c r="AR32" s="190">
        <f ca="1">IF(FC!AR21&gt;0,FC!AR21,0)</f>
        <v>0</v>
      </c>
      <c r="AS32" s="190">
        <f ca="1">SUM(E32:AR32)</f>
        <v>6117.7821822190881</v>
      </c>
    </row>
    <row r="33" spans="2:45" s="174" customFormat="1" ht="5.25" customHeight="1">
      <c r="C33" s="183"/>
      <c r="D33" s="184"/>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row>
    <row r="34" spans="2:45" s="66" customFormat="1" ht="18" customHeight="1">
      <c r="B34" s="82" t="s">
        <v>272</v>
      </c>
      <c r="C34" s="83"/>
      <c r="D34" s="347"/>
      <c r="E34" s="85">
        <f t="shared" ref="E34:AR34" ca="1" si="7">E18+E27+E32</f>
        <v>23009.663858515705</v>
      </c>
      <c r="F34" s="85">
        <f t="shared" ca="1" si="7"/>
        <v>23568.515023084816</v>
      </c>
      <c r="G34" s="85">
        <f t="shared" ca="1" si="7"/>
        <v>19757.158783914419</v>
      </c>
      <c r="H34" s="85">
        <f t="shared" ca="1" si="7"/>
        <v>19145.454517495957</v>
      </c>
      <c r="I34" s="85">
        <f t="shared" ca="1" si="7"/>
        <v>16544.242995501492</v>
      </c>
      <c r="J34" s="85">
        <f t="shared" ca="1" si="7"/>
        <v>16527.858728168161</v>
      </c>
      <c r="K34" s="85">
        <f t="shared" ca="1" si="7"/>
        <v>16527.858728168161</v>
      </c>
      <c r="L34" s="85">
        <f t="shared" ca="1" si="7"/>
        <v>4665.4106652588325</v>
      </c>
      <c r="M34" s="85">
        <f t="shared" ca="1" si="7"/>
        <v>3118.9254025208002</v>
      </c>
      <c r="N34" s="85">
        <f t="shared" ca="1" si="7"/>
        <v>1900.8224992104829</v>
      </c>
      <c r="O34" s="85">
        <f t="shared" ca="1" si="7"/>
        <v>1862.1620508125388</v>
      </c>
      <c r="P34" s="85">
        <f t="shared" ca="1" si="7"/>
        <v>1716.6548657438364</v>
      </c>
      <c r="Q34" s="85">
        <f t="shared" ca="1" si="7"/>
        <v>1848.4869562299843</v>
      </c>
      <c r="R34" s="85">
        <f t="shared" ca="1" si="7"/>
        <v>2003.4355919434904</v>
      </c>
      <c r="S34" s="85">
        <f t="shared" ca="1" si="7"/>
        <v>2361.7781590627892</v>
      </c>
      <c r="T34" s="85">
        <f t="shared" ca="1" si="7"/>
        <v>2337.955960063739</v>
      </c>
      <c r="U34" s="85">
        <f t="shared" ca="1" si="7"/>
        <v>2609.2071819092143</v>
      </c>
      <c r="V34" s="85">
        <f t="shared" ca="1" si="7"/>
        <v>2346.0114824974203</v>
      </c>
      <c r="W34" s="85">
        <f t="shared" ca="1" si="7"/>
        <v>2533.9841916682703</v>
      </c>
      <c r="X34" s="85">
        <f t="shared" ca="1" si="7"/>
        <v>2613.7069712147622</v>
      </c>
      <c r="Y34" s="85">
        <f t="shared" ca="1" si="7"/>
        <v>4561.3797495865037</v>
      </c>
      <c r="Z34" s="85">
        <f t="shared" ca="1" si="7"/>
        <v>4561.3797495865037</v>
      </c>
      <c r="AA34" s="85">
        <f t="shared" ca="1" si="7"/>
        <v>4561.3794674738119</v>
      </c>
      <c r="AB34" s="85">
        <f t="shared" ca="1" si="7"/>
        <v>4561.3794634195519</v>
      </c>
      <c r="AC34" s="85">
        <f t="shared" ca="1" si="7"/>
        <v>4561.3794634195519</v>
      </c>
      <c r="AD34" s="85">
        <f t="shared" ca="1" si="7"/>
        <v>2521.0822169976523</v>
      </c>
      <c r="AE34" s="85">
        <f t="shared" ca="1" si="7"/>
        <v>4005.7922798013451</v>
      </c>
      <c r="AF34" s="85">
        <f t="shared" ca="1" si="7"/>
        <v>8604.8556938904876</v>
      </c>
      <c r="AG34" s="85">
        <f t="shared" ca="1" si="7"/>
        <v>8604.8556938904876</v>
      </c>
      <c r="AH34" s="85">
        <f t="shared" ca="1" si="7"/>
        <v>8604.8550922639188</v>
      </c>
      <c r="AI34" s="85">
        <f t="shared" ca="1" si="7"/>
        <v>8604.855081582009</v>
      </c>
      <c r="AJ34" s="85">
        <f t="shared" ca="1" si="7"/>
        <v>8604.855081582009</v>
      </c>
      <c r="AK34" s="85">
        <f t="shared" ca="1" si="7"/>
        <v>2360.1015657031899</v>
      </c>
      <c r="AL34" s="85">
        <f t="shared" ca="1" si="7"/>
        <v>2131.9622301075724</v>
      </c>
      <c r="AM34" s="85">
        <f t="shared" ca="1" si="7"/>
        <v>2131.9622301075733</v>
      </c>
      <c r="AN34" s="85">
        <f t="shared" ca="1" si="7"/>
        <v>0</v>
      </c>
      <c r="AO34" s="85">
        <f t="shared" ca="1" si="7"/>
        <v>0</v>
      </c>
      <c r="AP34" s="85">
        <f t="shared" ca="1" si="7"/>
        <v>0</v>
      </c>
      <c r="AQ34" s="85">
        <f t="shared" ca="1" si="7"/>
        <v>0</v>
      </c>
      <c r="AR34" s="85">
        <f t="shared" ca="1" si="7"/>
        <v>0</v>
      </c>
      <c r="AS34" s="85">
        <f ca="1">SUM(E34:AR34)</f>
        <v>245981.36967239701</v>
      </c>
    </row>
    <row r="35" spans="2:45">
      <c r="B35" s="348"/>
      <c r="C35" s="345"/>
      <c r="D35" s="346"/>
    </row>
    <row r="36" spans="2:45" ht="12.5">
      <c r="B36" s="349" t="s">
        <v>149</v>
      </c>
      <c r="C36" s="350"/>
      <c r="D36" s="351">
        <f>D6-D18</f>
        <v>0</v>
      </c>
      <c r="E36" s="352">
        <f t="shared" ref="E36:AS36" ca="1" si="8">E16-E34</f>
        <v>0</v>
      </c>
      <c r="F36" s="352">
        <f t="shared" ca="1" si="8"/>
        <v>0</v>
      </c>
      <c r="G36" s="352">
        <f t="shared" ca="1" si="8"/>
        <v>0</v>
      </c>
      <c r="H36" s="352">
        <f t="shared" ca="1" si="8"/>
        <v>0</v>
      </c>
      <c r="I36" s="352">
        <f t="shared" ca="1" si="8"/>
        <v>0</v>
      </c>
      <c r="J36" s="352">
        <f t="shared" ca="1" si="8"/>
        <v>0</v>
      </c>
      <c r="K36" s="352">
        <f t="shared" ca="1" si="8"/>
        <v>0</v>
      </c>
      <c r="L36" s="352">
        <f t="shared" ca="1" si="8"/>
        <v>0</v>
      </c>
      <c r="M36" s="352">
        <f t="shared" ca="1" si="8"/>
        <v>0</v>
      </c>
      <c r="N36" s="352">
        <f t="shared" ca="1" si="8"/>
        <v>0</v>
      </c>
      <c r="O36" s="352">
        <f t="shared" ca="1" si="8"/>
        <v>0</v>
      </c>
      <c r="P36" s="352">
        <f t="shared" ca="1" si="8"/>
        <v>0</v>
      </c>
      <c r="Q36" s="352">
        <f t="shared" ca="1" si="8"/>
        <v>0</v>
      </c>
      <c r="R36" s="352">
        <f t="shared" ca="1" si="8"/>
        <v>0</v>
      </c>
      <c r="S36" s="352">
        <f t="shared" ca="1" si="8"/>
        <v>0</v>
      </c>
      <c r="T36" s="352">
        <f t="shared" ca="1" si="8"/>
        <v>0</v>
      </c>
      <c r="U36" s="352">
        <f t="shared" ca="1" si="8"/>
        <v>0</v>
      </c>
      <c r="V36" s="352">
        <f t="shared" ca="1" si="8"/>
        <v>0</v>
      </c>
      <c r="W36" s="352">
        <f t="shared" ca="1" si="8"/>
        <v>0</v>
      </c>
      <c r="X36" s="352">
        <f t="shared" ca="1" si="8"/>
        <v>0</v>
      </c>
      <c r="Y36" s="352">
        <f t="shared" ca="1" si="8"/>
        <v>0</v>
      </c>
      <c r="Z36" s="352">
        <f t="shared" ca="1" si="8"/>
        <v>0</v>
      </c>
      <c r="AA36" s="352">
        <f t="shared" ca="1" si="8"/>
        <v>0</v>
      </c>
      <c r="AB36" s="352">
        <f t="shared" ca="1" si="8"/>
        <v>0</v>
      </c>
      <c r="AC36" s="352">
        <f t="shared" ca="1" si="8"/>
        <v>0</v>
      </c>
      <c r="AD36" s="352">
        <f t="shared" ca="1" si="8"/>
        <v>0</v>
      </c>
      <c r="AE36" s="352">
        <f t="shared" ca="1" si="8"/>
        <v>0</v>
      </c>
      <c r="AF36" s="352">
        <f t="shared" ca="1" si="8"/>
        <v>0</v>
      </c>
      <c r="AG36" s="352">
        <f t="shared" ca="1" si="8"/>
        <v>0</v>
      </c>
      <c r="AH36" s="352">
        <f t="shared" ca="1" si="8"/>
        <v>0</v>
      </c>
      <c r="AI36" s="352">
        <f t="shared" ca="1" si="8"/>
        <v>0</v>
      </c>
      <c r="AJ36" s="352">
        <f t="shared" ca="1" si="8"/>
        <v>0</v>
      </c>
      <c r="AK36" s="352">
        <f t="shared" ca="1" si="8"/>
        <v>0</v>
      </c>
      <c r="AL36" s="352">
        <f t="shared" ca="1" si="8"/>
        <v>0</v>
      </c>
      <c r="AM36" s="352">
        <f t="shared" ca="1" si="8"/>
        <v>0</v>
      </c>
      <c r="AN36" s="352">
        <f t="shared" ca="1" si="8"/>
        <v>0</v>
      </c>
      <c r="AO36" s="352">
        <f t="shared" ca="1" si="8"/>
        <v>0</v>
      </c>
      <c r="AP36" s="352">
        <f t="shared" ca="1" si="8"/>
        <v>0</v>
      </c>
      <c r="AQ36" s="352">
        <f t="shared" ca="1" si="8"/>
        <v>0</v>
      </c>
      <c r="AR36" s="352">
        <f t="shared" ca="1" si="8"/>
        <v>0</v>
      </c>
      <c r="AS36" s="353">
        <f t="shared" ca="1" si="8"/>
        <v>0</v>
      </c>
    </row>
    <row r="37" spans="2:45">
      <c r="B37" s="100"/>
      <c r="C37" s="354"/>
    </row>
    <row r="38" spans="2:45">
      <c r="B38" s="348"/>
      <c r="C38" s="345"/>
      <c r="D38" s="346"/>
    </row>
    <row r="39" spans="2:45">
      <c r="B39" s="348"/>
      <c r="C39" s="345"/>
      <c r="D39" s="346"/>
    </row>
    <row r="40" spans="2:45">
      <c r="B40" s="348"/>
      <c r="C40" s="345"/>
      <c r="D40" s="346"/>
    </row>
    <row r="41" spans="2:45">
      <c r="B41" s="348"/>
      <c r="C41" s="345"/>
      <c r="D41" s="346"/>
    </row>
    <row r="42" spans="2:45">
      <c r="B42" s="348"/>
      <c r="C42" s="345"/>
      <c r="D42" s="346"/>
    </row>
    <row r="43" spans="2:45">
      <c r="B43" s="348"/>
      <c r="C43" s="345"/>
      <c r="D43" s="346"/>
    </row>
    <row r="44" spans="2:45">
      <c r="B44" s="348"/>
      <c r="C44" s="345"/>
      <c r="D44" s="346"/>
    </row>
    <row r="45" spans="2:45">
      <c r="B45" s="348"/>
      <c r="C45" s="345"/>
      <c r="D45" s="346"/>
    </row>
    <row r="46" spans="2:45">
      <c r="B46" s="348"/>
      <c r="C46" s="345"/>
      <c r="D46" s="346"/>
    </row>
    <row r="47" spans="2:45">
      <c r="B47" s="348"/>
      <c r="C47" s="345"/>
      <c r="D47" s="346"/>
    </row>
    <row r="48" spans="2:45">
      <c r="B48" s="348"/>
      <c r="C48" s="345"/>
      <c r="D48" s="346"/>
    </row>
    <row r="49" spans="2:4">
      <c r="B49" s="348"/>
      <c r="C49" s="345"/>
      <c r="D49" s="346"/>
    </row>
    <row r="50" spans="2:4">
      <c r="B50" s="348"/>
      <c r="C50" s="345"/>
      <c r="D50" s="346"/>
    </row>
    <row r="51" spans="2:4">
      <c r="B51" s="348"/>
      <c r="C51" s="345"/>
      <c r="D51" s="346"/>
    </row>
    <row r="52" spans="2:4">
      <c r="B52" s="348"/>
      <c r="C52" s="345"/>
      <c r="D52" s="346"/>
    </row>
    <row r="53" spans="2:4">
      <c r="B53" s="348"/>
      <c r="C53" s="345"/>
      <c r="D53" s="346"/>
    </row>
    <row r="54" spans="2:4">
      <c r="B54" s="348"/>
      <c r="C54" s="345"/>
      <c r="D54" s="346"/>
    </row>
    <row r="55" spans="2:4">
      <c r="B55" s="348"/>
      <c r="C55" s="345"/>
      <c r="D55" s="346"/>
    </row>
    <row r="56" spans="2:4">
      <c r="B56" s="348"/>
      <c r="C56" s="345"/>
      <c r="D56" s="346"/>
    </row>
    <row r="57" spans="2:4">
      <c r="B57" s="348"/>
      <c r="C57" s="345"/>
      <c r="D57" s="346"/>
    </row>
    <row r="58" spans="2:4">
      <c r="B58" s="348"/>
      <c r="C58" s="345"/>
      <c r="D58" s="346"/>
    </row>
    <row r="59" spans="2:4">
      <c r="B59" s="348"/>
      <c r="C59" s="345"/>
      <c r="D59" s="346"/>
    </row>
    <row r="60" spans="2:4">
      <c r="B60" s="348"/>
      <c r="C60" s="345"/>
      <c r="D60" s="346"/>
    </row>
    <row r="61" spans="2:4">
      <c r="B61" s="348"/>
      <c r="C61" s="345"/>
      <c r="D61" s="346"/>
    </row>
    <row r="62" spans="2:4">
      <c r="B62" s="348"/>
      <c r="C62" s="345"/>
      <c r="D62" s="346"/>
    </row>
    <row r="63" spans="2:4">
      <c r="B63" s="348"/>
      <c r="C63" s="345"/>
      <c r="D63" s="346"/>
    </row>
    <row r="64" spans="2:4">
      <c r="B64" s="348"/>
      <c r="C64" s="345"/>
      <c r="D64" s="346"/>
    </row>
    <row r="65" spans="2:4">
      <c r="B65" s="348"/>
      <c r="C65" s="345"/>
      <c r="D65" s="346"/>
    </row>
    <row r="66" spans="2:4">
      <c r="B66" s="348"/>
      <c r="C66" s="345"/>
      <c r="D66" s="346"/>
    </row>
    <row r="67" spans="2:4">
      <c r="B67" s="348"/>
      <c r="C67" s="345"/>
      <c r="D67" s="346"/>
    </row>
    <row r="68" spans="2:4">
      <c r="B68" s="348"/>
      <c r="C68" s="345"/>
      <c r="D68" s="346"/>
    </row>
    <row r="69" spans="2:4">
      <c r="B69" s="348"/>
      <c r="C69" s="345"/>
      <c r="D69" s="346"/>
    </row>
    <row r="70" spans="2:4">
      <c r="B70" s="348"/>
      <c r="C70" s="345"/>
      <c r="D70" s="346"/>
    </row>
    <row r="71" spans="2:4">
      <c r="B71" s="348"/>
      <c r="C71" s="345"/>
      <c r="D71" s="346"/>
    </row>
    <row r="72" spans="2:4">
      <c r="B72" s="348"/>
      <c r="C72" s="345"/>
      <c r="D72" s="346"/>
    </row>
    <row r="73" spans="2:4">
      <c r="B73" s="348"/>
      <c r="C73" s="345"/>
      <c r="D73" s="346"/>
    </row>
    <row r="74" spans="2:4">
      <c r="B74" s="348"/>
      <c r="C74" s="345"/>
      <c r="D74" s="346"/>
    </row>
    <row r="75" spans="2:4">
      <c r="B75" s="348"/>
      <c r="C75" s="345"/>
      <c r="D75" s="346"/>
    </row>
    <row r="76" spans="2:4">
      <c r="B76" s="348"/>
      <c r="C76" s="345"/>
      <c r="D76" s="346"/>
    </row>
    <row r="77" spans="2:4">
      <c r="B77" s="348"/>
      <c r="C77" s="345"/>
      <c r="D77" s="346"/>
    </row>
    <row r="78" spans="2:4">
      <c r="B78" s="348"/>
      <c r="C78" s="345"/>
      <c r="D78" s="346"/>
    </row>
    <row r="79" spans="2:4">
      <c r="B79" s="348"/>
      <c r="C79" s="345"/>
      <c r="D79" s="346"/>
    </row>
    <row r="80" spans="2:4">
      <c r="B80" s="348"/>
      <c r="C80" s="345"/>
      <c r="D80" s="346"/>
    </row>
    <row r="81" spans="2:4">
      <c r="B81" s="348"/>
      <c r="C81" s="345"/>
      <c r="D81" s="346"/>
    </row>
    <row r="82" spans="2:4">
      <c r="B82" s="348"/>
      <c r="C82" s="345"/>
      <c r="D82" s="346"/>
    </row>
    <row r="83" spans="2:4">
      <c r="B83" s="348"/>
      <c r="C83" s="345"/>
      <c r="D83" s="346"/>
    </row>
    <row r="84" spans="2:4">
      <c r="B84" s="348"/>
      <c r="C84" s="345"/>
      <c r="D84" s="346"/>
    </row>
    <row r="85" spans="2:4">
      <c r="B85" s="348"/>
      <c r="C85" s="345"/>
      <c r="D85" s="346"/>
    </row>
    <row r="86" spans="2:4">
      <c r="B86" s="348"/>
      <c r="C86" s="345"/>
      <c r="D86" s="346"/>
    </row>
    <row r="87" spans="2:4">
      <c r="B87" s="348"/>
      <c r="C87" s="345"/>
      <c r="D87" s="346"/>
    </row>
    <row r="88" spans="2:4">
      <c r="B88" s="348"/>
      <c r="C88" s="345"/>
      <c r="D88" s="346"/>
    </row>
    <row r="89" spans="2:4">
      <c r="B89" s="348"/>
      <c r="C89" s="345"/>
      <c r="D89" s="346"/>
    </row>
    <row r="90" spans="2:4">
      <c r="B90" s="348"/>
      <c r="C90" s="345"/>
      <c r="D90" s="346"/>
    </row>
    <row r="91" spans="2:4">
      <c r="B91" s="348"/>
      <c r="C91" s="345"/>
      <c r="D91" s="346"/>
    </row>
    <row r="92" spans="2:4">
      <c r="B92" s="348"/>
      <c r="C92" s="345"/>
      <c r="D92" s="346"/>
    </row>
    <row r="93" spans="2:4">
      <c r="B93" s="348"/>
      <c r="C93" s="345"/>
      <c r="D93" s="346"/>
    </row>
    <row r="94" spans="2:4">
      <c r="B94" s="348"/>
      <c r="C94" s="345"/>
      <c r="D94" s="346"/>
    </row>
    <row r="95" spans="2:4">
      <c r="B95" s="348"/>
      <c r="C95" s="345"/>
      <c r="D95" s="346"/>
    </row>
    <row r="96" spans="2:4">
      <c r="B96" s="348"/>
      <c r="C96" s="345"/>
      <c r="D96" s="346"/>
    </row>
    <row r="97" spans="2:4">
      <c r="B97" s="348"/>
      <c r="C97" s="345"/>
      <c r="D97" s="346"/>
    </row>
    <row r="98" spans="2:4">
      <c r="B98" s="348"/>
      <c r="C98" s="345"/>
      <c r="D98" s="346"/>
    </row>
    <row r="99" spans="2:4">
      <c r="B99" s="348"/>
      <c r="C99" s="345"/>
      <c r="D99" s="346"/>
    </row>
    <row r="100" spans="2:4">
      <c r="B100" s="348"/>
      <c r="C100" s="345"/>
      <c r="D100" s="346"/>
    </row>
    <row r="101" spans="2:4">
      <c r="B101" s="348"/>
      <c r="C101" s="345"/>
      <c r="D101" s="346"/>
    </row>
    <row r="102" spans="2:4">
      <c r="B102" s="348"/>
      <c r="C102" s="345"/>
      <c r="D102" s="346"/>
    </row>
    <row r="103" spans="2:4">
      <c r="B103" s="348"/>
      <c r="C103" s="345"/>
      <c r="D103" s="346"/>
    </row>
    <row r="104" spans="2:4">
      <c r="B104" s="348"/>
      <c r="C104" s="345"/>
      <c r="D104" s="346"/>
    </row>
    <row r="105" spans="2:4">
      <c r="B105" s="348"/>
      <c r="C105" s="345"/>
      <c r="D105" s="346"/>
    </row>
    <row r="106" spans="2:4">
      <c r="B106" s="348"/>
      <c r="C106" s="345"/>
      <c r="D106" s="346"/>
    </row>
    <row r="107" spans="2:4">
      <c r="B107" s="348"/>
      <c r="C107" s="345"/>
      <c r="D107" s="346"/>
    </row>
    <row r="108" spans="2:4">
      <c r="B108" s="348"/>
      <c r="C108" s="345"/>
      <c r="D108" s="346"/>
    </row>
    <row r="109" spans="2:4">
      <c r="B109" s="348"/>
      <c r="C109" s="345"/>
      <c r="D109" s="346"/>
    </row>
    <row r="110" spans="2:4">
      <c r="B110" s="348"/>
      <c r="C110" s="345"/>
      <c r="D110" s="346"/>
    </row>
    <row r="111" spans="2:4">
      <c r="B111" s="348"/>
      <c r="C111" s="345"/>
      <c r="D111" s="346"/>
    </row>
    <row r="112" spans="2:4">
      <c r="B112" s="348"/>
      <c r="C112" s="345"/>
      <c r="D112" s="346"/>
    </row>
    <row r="113" spans="2:4">
      <c r="B113" s="348"/>
      <c r="C113" s="345"/>
      <c r="D113" s="346"/>
    </row>
    <row r="114" spans="2:4">
      <c r="B114" s="348"/>
      <c r="C114" s="345"/>
      <c r="D114" s="346"/>
    </row>
    <row r="115" spans="2:4">
      <c r="B115" s="348"/>
      <c r="C115" s="345"/>
      <c r="D115" s="346"/>
    </row>
    <row r="116" spans="2:4">
      <c r="B116" s="348"/>
      <c r="C116" s="345"/>
      <c r="D116" s="346"/>
    </row>
    <row r="117" spans="2:4">
      <c r="B117" s="348"/>
      <c r="C117" s="345"/>
      <c r="D117" s="346"/>
    </row>
    <row r="118" spans="2:4">
      <c r="B118" s="348"/>
      <c r="C118" s="345"/>
      <c r="D118" s="346"/>
    </row>
    <row r="119" spans="2:4">
      <c r="B119" s="348"/>
      <c r="C119" s="345"/>
      <c r="D119" s="346"/>
    </row>
    <row r="120" spans="2:4">
      <c r="B120" s="348"/>
      <c r="C120" s="345"/>
      <c r="D120" s="346"/>
    </row>
    <row r="121" spans="2:4">
      <c r="B121" s="348"/>
      <c r="C121" s="345"/>
      <c r="D121" s="346"/>
    </row>
    <row r="122" spans="2:4">
      <c r="B122" s="348"/>
      <c r="C122" s="345"/>
      <c r="D122" s="346"/>
    </row>
    <row r="123" spans="2:4">
      <c r="B123" s="348"/>
      <c r="C123" s="345"/>
      <c r="D123" s="346"/>
    </row>
    <row r="124" spans="2:4">
      <c r="B124" s="348"/>
      <c r="C124" s="345"/>
      <c r="D124" s="346"/>
    </row>
    <row r="125" spans="2:4">
      <c r="B125" s="348"/>
      <c r="C125" s="345"/>
      <c r="D125" s="346"/>
    </row>
    <row r="126" spans="2:4">
      <c r="B126" s="348"/>
      <c r="C126" s="345"/>
      <c r="D126" s="346"/>
    </row>
    <row r="127" spans="2:4">
      <c r="B127" s="348"/>
      <c r="C127" s="345"/>
      <c r="D127" s="346"/>
    </row>
    <row r="128" spans="2:4">
      <c r="B128" s="348"/>
      <c r="C128" s="345"/>
      <c r="D128" s="346"/>
    </row>
    <row r="129" spans="2:4">
      <c r="B129" s="348"/>
      <c r="C129" s="345"/>
      <c r="D129" s="346"/>
    </row>
    <row r="130" spans="2:4">
      <c r="B130" s="348"/>
      <c r="C130" s="345"/>
      <c r="D130" s="346"/>
    </row>
    <row r="131" spans="2:4">
      <c r="B131" s="348"/>
      <c r="C131" s="345"/>
      <c r="D131" s="346"/>
    </row>
    <row r="132" spans="2:4">
      <c r="B132" s="348"/>
      <c r="C132" s="345"/>
      <c r="D132" s="346"/>
    </row>
    <row r="133" spans="2:4">
      <c r="B133" s="348"/>
      <c r="C133" s="345"/>
      <c r="D133" s="346"/>
    </row>
    <row r="134" spans="2:4">
      <c r="B134" s="348"/>
      <c r="C134" s="345"/>
      <c r="D134" s="346"/>
    </row>
    <row r="135" spans="2:4">
      <c r="B135" s="348"/>
      <c r="C135" s="345"/>
      <c r="D135" s="346"/>
    </row>
    <row r="136" spans="2:4">
      <c r="B136" s="348"/>
      <c r="C136" s="345"/>
      <c r="D136" s="346"/>
    </row>
    <row r="137" spans="2:4">
      <c r="B137" s="348"/>
      <c r="C137" s="345"/>
      <c r="D137" s="346"/>
    </row>
    <row r="138" spans="2:4">
      <c r="B138" s="348"/>
      <c r="C138" s="345"/>
      <c r="D138" s="346"/>
    </row>
    <row r="139" spans="2:4">
      <c r="B139" s="348"/>
      <c r="C139" s="345"/>
      <c r="D139" s="346"/>
    </row>
    <row r="140" spans="2:4">
      <c r="B140" s="348"/>
      <c r="C140" s="345"/>
      <c r="D140" s="346"/>
    </row>
    <row r="141" spans="2:4">
      <c r="B141" s="348"/>
      <c r="C141" s="345"/>
      <c r="D141" s="346"/>
    </row>
    <row r="142" spans="2:4">
      <c r="B142" s="348"/>
      <c r="C142" s="345"/>
      <c r="D142" s="346"/>
    </row>
    <row r="143" spans="2:4">
      <c r="B143" s="348"/>
      <c r="C143" s="345"/>
      <c r="D143" s="346"/>
    </row>
    <row r="144" spans="2:4">
      <c r="B144" s="348"/>
      <c r="C144" s="345"/>
      <c r="D144" s="346"/>
    </row>
    <row r="145" spans="2:4">
      <c r="B145" s="348"/>
      <c r="C145" s="345"/>
      <c r="D145" s="346"/>
    </row>
    <row r="146" spans="2:4">
      <c r="B146" s="348"/>
      <c r="C146" s="345"/>
      <c r="D146" s="346"/>
    </row>
    <row r="147" spans="2:4">
      <c r="B147" s="348"/>
      <c r="C147" s="345"/>
      <c r="D147" s="346"/>
    </row>
    <row r="148" spans="2:4">
      <c r="B148" s="348"/>
      <c r="C148" s="345"/>
      <c r="D148" s="346"/>
    </row>
    <row r="149" spans="2:4">
      <c r="B149" s="348"/>
      <c r="C149" s="345"/>
      <c r="D149" s="346"/>
    </row>
    <row r="150" spans="2:4">
      <c r="B150" s="348"/>
      <c r="C150" s="345"/>
      <c r="D150" s="346"/>
    </row>
    <row r="151" spans="2:4">
      <c r="B151" s="348"/>
      <c r="C151" s="345"/>
      <c r="D151" s="346"/>
    </row>
    <row r="152" spans="2:4">
      <c r="B152" s="348"/>
      <c r="C152" s="345"/>
      <c r="D152" s="346"/>
    </row>
    <row r="153" spans="2:4">
      <c r="B153" s="348"/>
      <c r="C153" s="345"/>
      <c r="D153" s="346"/>
    </row>
    <row r="154" spans="2:4">
      <c r="B154" s="348"/>
      <c r="C154" s="345"/>
      <c r="D154" s="346"/>
    </row>
    <row r="155" spans="2:4">
      <c r="B155" s="348"/>
      <c r="C155" s="345"/>
      <c r="D155" s="346"/>
    </row>
    <row r="156" spans="2:4">
      <c r="B156" s="348"/>
      <c r="C156" s="345"/>
      <c r="D156" s="346"/>
    </row>
    <row r="157" spans="2:4">
      <c r="B157" s="348"/>
      <c r="C157" s="345"/>
      <c r="D157" s="346"/>
    </row>
    <row r="158" spans="2:4">
      <c r="B158" s="348"/>
      <c r="C158" s="345"/>
      <c r="D158" s="346"/>
    </row>
    <row r="159" spans="2:4">
      <c r="B159" s="348"/>
      <c r="C159" s="345"/>
      <c r="D159" s="346"/>
    </row>
    <row r="160" spans="2:4">
      <c r="B160" s="348"/>
      <c r="C160" s="345"/>
      <c r="D160" s="346"/>
    </row>
    <row r="161" spans="2:4">
      <c r="B161" s="348"/>
      <c r="C161" s="345"/>
      <c r="D161" s="346"/>
    </row>
    <row r="162" spans="2:4">
      <c r="B162" s="348"/>
      <c r="C162" s="345"/>
      <c r="D162" s="346"/>
    </row>
    <row r="163" spans="2:4">
      <c r="B163" s="348"/>
      <c r="C163" s="345"/>
      <c r="D163" s="346"/>
    </row>
    <row r="164" spans="2:4">
      <c r="B164" s="348"/>
      <c r="C164" s="345"/>
      <c r="D164" s="346"/>
    </row>
    <row r="165" spans="2:4">
      <c r="B165" s="348"/>
      <c r="C165" s="345"/>
      <c r="D165" s="346"/>
    </row>
    <row r="166" spans="2:4">
      <c r="B166" s="348"/>
      <c r="C166" s="345"/>
      <c r="D166" s="346"/>
    </row>
    <row r="167" spans="2:4">
      <c r="B167" s="348"/>
      <c r="C167" s="345"/>
      <c r="D167" s="346"/>
    </row>
    <row r="168" spans="2:4">
      <c r="B168" s="348"/>
      <c r="C168" s="345"/>
      <c r="D168" s="346"/>
    </row>
    <row r="169" spans="2:4">
      <c r="B169" s="348"/>
      <c r="C169" s="345"/>
      <c r="D169" s="346"/>
    </row>
    <row r="170" spans="2:4">
      <c r="B170" s="348"/>
      <c r="C170" s="345"/>
      <c r="D170" s="346"/>
    </row>
    <row r="171" spans="2:4">
      <c r="B171" s="348"/>
      <c r="C171" s="345"/>
      <c r="D171" s="346"/>
    </row>
    <row r="172" spans="2:4">
      <c r="B172" s="348"/>
      <c r="C172" s="345"/>
      <c r="D172" s="346"/>
    </row>
    <row r="173" spans="2:4">
      <c r="B173" s="348"/>
      <c r="C173" s="345"/>
      <c r="D173" s="346"/>
    </row>
    <row r="174" spans="2:4">
      <c r="B174" s="348"/>
      <c r="C174" s="345"/>
      <c r="D174" s="346"/>
    </row>
    <row r="175" spans="2:4">
      <c r="B175" s="348"/>
      <c r="C175" s="345"/>
      <c r="D175" s="346"/>
    </row>
    <row r="176" spans="2:4">
      <c r="B176" s="348"/>
      <c r="C176" s="345"/>
      <c r="D176" s="346"/>
    </row>
    <row r="177" spans="2:4">
      <c r="B177" s="348"/>
      <c r="C177" s="345"/>
      <c r="D177" s="346"/>
    </row>
    <row r="178" spans="2:4">
      <c r="B178" s="348"/>
      <c r="C178" s="345"/>
      <c r="D178" s="346"/>
    </row>
    <row r="179" spans="2:4">
      <c r="B179" s="348"/>
      <c r="C179" s="345"/>
      <c r="D179" s="346"/>
    </row>
    <row r="180" spans="2:4">
      <c r="B180" s="348"/>
      <c r="C180" s="345"/>
      <c r="D180" s="346"/>
    </row>
    <row r="181" spans="2:4">
      <c r="B181" s="348"/>
      <c r="C181" s="345"/>
      <c r="D181" s="346"/>
    </row>
    <row r="182" spans="2:4">
      <c r="B182" s="348"/>
      <c r="C182" s="345"/>
      <c r="D182" s="346"/>
    </row>
    <row r="183" spans="2:4">
      <c r="B183" s="348"/>
      <c r="C183" s="345"/>
      <c r="D183" s="346"/>
    </row>
    <row r="184" spans="2:4">
      <c r="B184" s="348"/>
      <c r="C184" s="345"/>
      <c r="D184" s="346"/>
    </row>
    <row r="185" spans="2:4">
      <c r="B185" s="348"/>
      <c r="C185" s="345"/>
      <c r="D185" s="346"/>
    </row>
    <row r="186" spans="2:4">
      <c r="B186" s="348"/>
      <c r="C186" s="345"/>
      <c r="D186" s="346"/>
    </row>
    <row r="187" spans="2:4">
      <c r="B187" s="348"/>
      <c r="C187" s="345"/>
      <c r="D187" s="346"/>
    </row>
    <row r="188" spans="2:4">
      <c r="B188" s="348"/>
      <c r="C188" s="345"/>
      <c r="D188" s="346"/>
    </row>
    <row r="189" spans="2:4">
      <c r="B189" s="348"/>
      <c r="C189" s="345"/>
      <c r="D189" s="346"/>
    </row>
    <row r="190" spans="2:4">
      <c r="B190" s="348"/>
      <c r="C190" s="345"/>
      <c r="D190" s="346"/>
    </row>
    <row r="191" spans="2:4">
      <c r="B191" s="348"/>
      <c r="C191" s="345"/>
      <c r="D191" s="346"/>
    </row>
    <row r="192" spans="2:4">
      <c r="B192" s="348"/>
      <c r="C192" s="345"/>
      <c r="D192" s="346"/>
    </row>
    <row r="193" spans="2:4">
      <c r="B193" s="348"/>
      <c r="C193" s="345"/>
      <c r="D193" s="346"/>
    </row>
    <row r="194" spans="2:4">
      <c r="B194" s="348"/>
      <c r="C194" s="345"/>
      <c r="D194" s="346"/>
    </row>
    <row r="195" spans="2:4">
      <c r="B195" s="348"/>
      <c r="C195" s="345"/>
      <c r="D195" s="346"/>
    </row>
    <row r="196" spans="2:4">
      <c r="B196" s="348"/>
      <c r="C196" s="345"/>
      <c r="D196" s="346"/>
    </row>
    <row r="197" spans="2:4">
      <c r="B197" s="348"/>
      <c r="C197" s="345"/>
      <c r="D197" s="346"/>
    </row>
    <row r="198" spans="2:4">
      <c r="B198" s="348"/>
      <c r="C198" s="345"/>
      <c r="D198" s="346"/>
    </row>
    <row r="199" spans="2:4">
      <c r="B199" s="348"/>
      <c r="C199" s="345"/>
      <c r="D199" s="346"/>
    </row>
    <row r="200" spans="2:4">
      <c r="B200" s="348"/>
      <c r="C200" s="345"/>
      <c r="D200" s="346"/>
    </row>
    <row r="201" spans="2:4">
      <c r="B201" s="348"/>
      <c r="C201" s="345"/>
      <c r="D201" s="346"/>
    </row>
    <row r="202" spans="2:4">
      <c r="B202" s="348"/>
      <c r="C202" s="345"/>
      <c r="D202" s="346"/>
    </row>
    <row r="203" spans="2:4">
      <c r="B203" s="348"/>
      <c r="C203" s="345"/>
      <c r="D203" s="346"/>
    </row>
    <row r="204" spans="2:4">
      <c r="B204" s="348"/>
      <c r="C204" s="345"/>
      <c r="D204" s="346"/>
    </row>
    <row r="205" spans="2:4">
      <c r="B205" s="348"/>
      <c r="C205" s="345"/>
      <c r="D205" s="346"/>
    </row>
    <row r="206" spans="2:4">
      <c r="B206" s="348"/>
      <c r="C206" s="345"/>
      <c r="D206" s="346"/>
    </row>
    <row r="207" spans="2:4">
      <c r="B207" s="348"/>
      <c r="C207" s="345"/>
      <c r="D207" s="346"/>
    </row>
    <row r="208" spans="2:4">
      <c r="B208" s="348"/>
      <c r="C208" s="345"/>
      <c r="D208" s="346"/>
    </row>
    <row r="209" spans="2:4">
      <c r="B209" s="348"/>
      <c r="C209" s="345"/>
      <c r="D209" s="346"/>
    </row>
    <row r="210" spans="2:4">
      <c r="B210" s="348"/>
      <c r="C210" s="345"/>
      <c r="D210" s="346"/>
    </row>
    <row r="211" spans="2:4">
      <c r="B211" s="348"/>
      <c r="C211" s="345"/>
      <c r="D211" s="346"/>
    </row>
    <row r="212" spans="2:4">
      <c r="B212" s="348"/>
      <c r="C212" s="345"/>
      <c r="D212" s="346"/>
    </row>
    <row r="213" spans="2:4">
      <c r="B213" s="348"/>
      <c r="C213" s="345"/>
      <c r="D213" s="346"/>
    </row>
    <row r="214" spans="2:4">
      <c r="B214" s="348"/>
      <c r="C214" s="345"/>
      <c r="D214" s="346"/>
    </row>
    <row r="215" spans="2:4">
      <c r="B215" s="348"/>
      <c r="C215" s="345"/>
      <c r="D215" s="346"/>
    </row>
    <row r="216" spans="2:4">
      <c r="B216" s="348"/>
      <c r="C216" s="345"/>
      <c r="D216" s="346"/>
    </row>
    <row r="217" spans="2:4">
      <c r="B217" s="348"/>
      <c r="C217" s="345"/>
      <c r="D217" s="346"/>
    </row>
    <row r="218" spans="2:4">
      <c r="B218" s="348"/>
      <c r="C218" s="345"/>
      <c r="D218" s="346"/>
    </row>
    <row r="219" spans="2:4">
      <c r="B219" s="348"/>
      <c r="C219" s="345"/>
      <c r="D219" s="346"/>
    </row>
    <row r="220" spans="2:4">
      <c r="B220" s="348"/>
      <c r="C220" s="345"/>
      <c r="D220" s="346"/>
    </row>
    <row r="221" spans="2:4">
      <c r="B221" s="348"/>
      <c r="C221" s="345"/>
      <c r="D221" s="346"/>
    </row>
    <row r="222" spans="2:4">
      <c r="B222" s="348"/>
      <c r="C222" s="345"/>
      <c r="D222" s="346"/>
    </row>
    <row r="223" spans="2:4">
      <c r="B223" s="348"/>
      <c r="C223" s="345"/>
      <c r="D223" s="346"/>
    </row>
    <row r="224" spans="2:4">
      <c r="B224" s="348"/>
      <c r="C224" s="345"/>
      <c r="D224" s="346"/>
    </row>
    <row r="225" spans="2:4">
      <c r="B225" s="348"/>
      <c r="C225" s="345"/>
      <c r="D225" s="346"/>
    </row>
    <row r="226" spans="2:4">
      <c r="B226" s="348"/>
      <c r="C226" s="345"/>
      <c r="D226" s="346"/>
    </row>
    <row r="227" spans="2:4">
      <c r="B227" s="348"/>
      <c r="C227" s="345"/>
      <c r="D227" s="346"/>
    </row>
    <row r="228" spans="2:4">
      <c r="B228" s="348"/>
      <c r="C228" s="345"/>
      <c r="D228" s="346"/>
    </row>
    <row r="229" spans="2:4">
      <c r="B229" s="348"/>
      <c r="C229" s="345"/>
      <c r="D229" s="346"/>
    </row>
    <row r="230" spans="2:4">
      <c r="B230" s="348"/>
      <c r="C230" s="345"/>
      <c r="D230" s="346"/>
    </row>
    <row r="231" spans="2:4">
      <c r="B231" s="348"/>
      <c r="C231" s="345"/>
      <c r="D231" s="346"/>
    </row>
    <row r="232" spans="2:4">
      <c r="B232" s="348"/>
      <c r="C232" s="345"/>
      <c r="D232" s="346"/>
    </row>
    <row r="233" spans="2:4">
      <c r="B233" s="348"/>
      <c r="C233" s="345"/>
      <c r="D233" s="346"/>
    </row>
    <row r="234" spans="2:4">
      <c r="B234" s="348"/>
      <c r="C234" s="345"/>
      <c r="D234" s="346"/>
    </row>
    <row r="235" spans="2:4">
      <c r="B235" s="348"/>
      <c r="C235" s="345"/>
      <c r="D235" s="346"/>
    </row>
    <row r="236" spans="2:4">
      <c r="B236" s="348"/>
      <c r="C236" s="345"/>
      <c r="D236" s="346"/>
    </row>
    <row r="237" spans="2:4">
      <c r="B237" s="348"/>
      <c r="C237" s="345"/>
      <c r="D237" s="346"/>
    </row>
    <row r="238" spans="2:4">
      <c r="B238" s="348"/>
      <c r="C238" s="345"/>
      <c r="D238" s="346"/>
    </row>
    <row r="239" spans="2:4">
      <c r="B239" s="348"/>
      <c r="C239" s="345"/>
      <c r="D239" s="346"/>
    </row>
    <row r="240" spans="2:4">
      <c r="B240" s="348"/>
      <c r="C240" s="345"/>
      <c r="D240" s="346"/>
    </row>
    <row r="241" spans="2:4">
      <c r="B241" s="348"/>
      <c r="C241" s="345"/>
      <c r="D241" s="346"/>
    </row>
    <row r="242" spans="2:4">
      <c r="B242" s="348"/>
      <c r="C242" s="345"/>
      <c r="D242" s="346"/>
    </row>
    <row r="243" spans="2:4">
      <c r="B243" s="348"/>
      <c r="C243" s="345"/>
      <c r="D243" s="346"/>
    </row>
    <row r="244" spans="2:4">
      <c r="B244" s="348"/>
      <c r="C244" s="345"/>
      <c r="D244" s="346"/>
    </row>
    <row r="245" spans="2:4">
      <c r="B245" s="348"/>
      <c r="C245" s="345"/>
      <c r="D245" s="346"/>
    </row>
    <row r="246" spans="2:4">
      <c r="B246" s="348"/>
      <c r="C246" s="345"/>
      <c r="D246" s="346"/>
    </row>
    <row r="247" spans="2:4">
      <c r="B247" s="348"/>
      <c r="C247" s="345"/>
      <c r="D247" s="346"/>
    </row>
    <row r="248" spans="2:4">
      <c r="B248" s="348"/>
      <c r="C248" s="345"/>
      <c r="D248" s="346"/>
    </row>
    <row r="249" spans="2:4">
      <c r="B249" s="348"/>
      <c r="C249" s="345"/>
      <c r="D249" s="346"/>
    </row>
    <row r="250" spans="2:4">
      <c r="B250" s="348"/>
      <c r="C250" s="345"/>
      <c r="D250" s="346"/>
    </row>
    <row r="251" spans="2:4">
      <c r="B251" s="348"/>
      <c r="C251" s="345"/>
      <c r="D251" s="346"/>
    </row>
    <row r="252" spans="2:4">
      <c r="B252" s="348"/>
      <c r="C252" s="345"/>
      <c r="D252" s="346"/>
    </row>
    <row r="253" spans="2:4">
      <c r="B253" s="348"/>
      <c r="C253" s="345"/>
      <c r="D253" s="346"/>
    </row>
    <row r="254" spans="2:4">
      <c r="B254" s="348"/>
      <c r="C254" s="345"/>
      <c r="D254" s="346"/>
    </row>
    <row r="255" spans="2:4">
      <c r="B255" s="348"/>
      <c r="C255" s="345"/>
      <c r="D255" s="346"/>
    </row>
    <row r="256" spans="2:4">
      <c r="B256" s="348"/>
      <c r="C256" s="345"/>
      <c r="D256" s="346"/>
    </row>
    <row r="257" spans="2:4">
      <c r="B257" s="348"/>
      <c r="C257" s="345"/>
      <c r="D257" s="346"/>
    </row>
    <row r="258" spans="2:4">
      <c r="B258" s="348"/>
      <c r="C258" s="345"/>
      <c r="D258" s="346"/>
    </row>
    <row r="259" spans="2:4">
      <c r="B259" s="348"/>
      <c r="C259" s="345"/>
      <c r="D259" s="346"/>
    </row>
    <row r="260" spans="2:4">
      <c r="B260" s="348"/>
      <c r="C260" s="345"/>
      <c r="D260" s="346"/>
    </row>
    <row r="261" spans="2:4">
      <c r="B261" s="348"/>
      <c r="C261" s="345"/>
      <c r="D261" s="346"/>
    </row>
    <row r="262" spans="2:4">
      <c r="B262" s="348"/>
      <c r="C262" s="345"/>
      <c r="D262" s="346"/>
    </row>
    <row r="263" spans="2:4">
      <c r="B263" s="348"/>
      <c r="C263" s="345"/>
      <c r="D263" s="346"/>
    </row>
    <row r="264" spans="2:4">
      <c r="B264" s="348"/>
      <c r="C264" s="345"/>
      <c r="D264" s="346"/>
    </row>
    <row r="265" spans="2:4">
      <c r="B265" s="348"/>
      <c r="C265" s="345"/>
      <c r="D265" s="346"/>
    </row>
    <row r="266" spans="2:4">
      <c r="B266" s="348"/>
      <c r="C266" s="345"/>
      <c r="D266" s="346"/>
    </row>
    <row r="267" spans="2:4">
      <c r="B267" s="348"/>
      <c r="C267" s="345"/>
      <c r="D267" s="346"/>
    </row>
    <row r="268" spans="2:4">
      <c r="B268" s="348"/>
      <c r="C268" s="345"/>
      <c r="D268" s="346"/>
    </row>
    <row r="269" spans="2:4">
      <c r="B269" s="348"/>
      <c r="C269" s="345"/>
      <c r="D269" s="346"/>
    </row>
    <row r="270" spans="2:4">
      <c r="B270" s="348"/>
      <c r="C270" s="345"/>
      <c r="D270" s="346"/>
    </row>
    <row r="271" spans="2:4">
      <c r="B271" s="348"/>
      <c r="C271" s="345"/>
      <c r="D271" s="346"/>
    </row>
    <row r="272" spans="2:4">
      <c r="B272" s="348"/>
      <c r="C272" s="345"/>
      <c r="D272" s="346"/>
    </row>
    <row r="273" spans="2:4">
      <c r="B273" s="348"/>
      <c r="C273" s="345"/>
      <c r="D273" s="346"/>
    </row>
    <row r="274" spans="2:4">
      <c r="B274" s="348"/>
      <c r="C274" s="345"/>
      <c r="D274" s="346"/>
    </row>
    <row r="275" spans="2:4">
      <c r="B275" s="348"/>
      <c r="C275" s="345"/>
      <c r="D275" s="346"/>
    </row>
    <row r="276" spans="2:4">
      <c r="B276" s="348"/>
      <c r="C276" s="345"/>
      <c r="D276" s="346"/>
    </row>
    <row r="277" spans="2:4">
      <c r="B277" s="348"/>
      <c r="C277" s="345"/>
      <c r="D277" s="346"/>
    </row>
    <row r="278" spans="2:4">
      <c r="B278" s="348"/>
      <c r="C278" s="345"/>
      <c r="D278" s="346"/>
    </row>
    <row r="279" spans="2:4">
      <c r="B279" s="348"/>
      <c r="C279" s="345"/>
      <c r="D279" s="346"/>
    </row>
    <row r="280" spans="2:4">
      <c r="B280" s="348"/>
      <c r="C280" s="345"/>
      <c r="D280" s="346"/>
    </row>
    <row r="281" spans="2:4">
      <c r="B281" s="348"/>
      <c r="C281" s="345"/>
      <c r="D281" s="346"/>
    </row>
    <row r="282" spans="2:4">
      <c r="B282" s="348"/>
      <c r="C282" s="345"/>
      <c r="D282" s="346"/>
    </row>
    <row r="283" spans="2:4">
      <c r="B283" s="348"/>
      <c r="C283" s="345"/>
      <c r="D283" s="346"/>
    </row>
    <row r="284" spans="2:4">
      <c r="B284" s="348"/>
      <c r="C284" s="345"/>
      <c r="D284" s="346"/>
    </row>
    <row r="285" spans="2:4">
      <c r="B285" s="348"/>
      <c r="C285" s="345"/>
      <c r="D285" s="346"/>
    </row>
    <row r="286" spans="2:4">
      <c r="B286" s="348"/>
      <c r="C286" s="345"/>
      <c r="D286" s="346"/>
    </row>
    <row r="287" spans="2:4">
      <c r="B287" s="348"/>
      <c r="C287" s="345"/>
      <c r="D287" s="346"/>
    </row>
    <row r="288" spans="2:4">
      <c r="B288" s="348"/>
      <c r="C288" s="345"/>
      <c r="D288" s="346"/>
    </row>
    <row r="289" spans="2:4">
      <c r="B289" s="348"/>
      <c r="C289" s="345"/>
      <c r="D289" s="346"/>
    </row>
    <row r="290" spans="2:4">
      <c r="B290" s="348"/>
      <c r="C290" s="345"/>
      <c r="D290" s="346"/>
    </row>
    <row r="291" spans="2:4">
      <c r="B291" s="348"/>
      <c r="C291" s="345"/>
      <c r="D291" s="346"/>
    </row>
    <row r="292" spans="2:4">
      <c r="B292" s="348"/>
      <c r="C292" s="345"/>
      <c r="D292" s="346"/>
    </row>
    <row r="293" spans="2:4">
      <c r="B293" s="348"/>
      <c r="C293" s="345"/>
      <c r="D293" s="346"/>
    </row>
    <row r="294" spans="2:4">
      <c r="B294" s="348"/>
      <c r="C294" s="345"/>
      <c r="D294" s="346"/>
    </row>
    <row r="295" spans="2:4">
      <c r="B295" s="348"/>
      <c r="C295" s="345"/>
      <c r="D295" s="346"/>
    </row>
    <row r="296" spans="2:4">
      <c r="B296" s="348"/>
      <c r="C296" s="345"/>
      <c r="D296" s="346"/>
    </row>
    <row r="297" spans="2:4">
      <c r="B297" s="348"/>
      <c r="C297" s="345"/>
      <c r="D297" s="346"/>
    </row>
    <row r="298" spans="2:4">
      <c r="B298" s="348"/>
      <c r="C298" s="345"/>
      <c r="D298" s="346"/>
    </row>
    <row r="299" spans="2:4">
      <c r="B299" s="348"/>
      <c r="C299" s="345"/>
      <c r="D299" s="346"/>
    </row>
    <row r="300" spans="2:4">
      <c r="B300" s="348"/>
      <c r="C300" s="345"/>
      <c r="D300" s="346"/>
    </row>
    <row r="301" spans="2:4">
      <c r="B301" s="348"/>
      <c r="C301" s="345"/>
      <c r="D301" s="346"/>
    </row>
    <row r="302" spans="2:4">
      <c r="B302" s="348"/>
      <c r="C302" s="345"/>
      <c r="D302" s="346"/>
    </row>
    <row r="303" spans="2:4">
      <c r="B303" s="348"/>
      <c r="C303" s="345"/>
      <c r="D303" s="346"/>
    </row>
    <row r="304" spans="2:4">
      <c r="B304" s="348"/>
      <c r="C304" s="345"/>
      <c r="D304" s="346"/>
    </row>
    <row r="305" spans="2:4">
      <c r="B305" s="348"/>
      <c r="C305" s="345"/>
      <c r="D305" s="346"/>
    </row>
    <row r="306" spans="2:4">
      <c r="B306" s="348"/>
      <c r="C306" s="345"/>
      <c r="D306" s="346"/>
    </row>
    <row r="307" spans="2:4">
      <c r="B307" s="348"/>
      <c r="C307" s="345"/>
      <c r="D307" s="346"/>
    </row>
    <row r="308" spans="2:4">
      <c r="B308" s="348"/>
      <c r="C308" s="345"/>
      <c r="D308" s="346"/>
    </row>
    <row r="309" spans="2:4">
      <c r="B309" s="348"/>
      <c r="C309" s="345"/>
      <c r="D309" s="346"/>
    </row>
    <row r="310" spans="2:4">
      <c r="B310" s="348"/>
      <c r="C310" s="345"/>
      <c r="D310" s="346"/>
    </row>
    <row r="311" spans="2:4">
      <c r="B311" s="348"/>
      <c r="C311" s="345"/>
      <c r="D311" s="346"/>
    </row>
    <row r="312" spans="2:4">
      <c r="B312" s="348"/>
      <c r="C312" s="345"/>
      <c r="D312" s="346"/>
    </row>
    <row r="313" spans="2:4">
      <c r="B313" s="348"/>
      <c r="C313" s="345"/>
      <c r="D313" s="346"/>
    </row>
    <row r="314" spans="2:4">
      <c r="B314" s="348"/>
      <c r="C314" s="345"/>
      <c r="D314" s="346"/>
    </row>
    <row r="315" spans="2:4">
      <c r="B315" s="348"/>
      <c r="C315" s="345"/>
      <c r="D315" s="346"/>
    </row>
    <row r="316" spans="2:4">
      <c r="B316" s="348"/>
      <c r="C316" s="345"/>
      <c r="D316" s="346"/>
    </row>
    <row r="317" spans="2:4">
      <c r="B317" s="348"/>
      <c r="C317" s="345"/>
      <c r="D317" s="346"/>
    </row>
    <row r="318" spans="2:4">
      <c r="B318" s="348"/>
      <c r="C318" s="345"/>
      <c r="D318" s="346"/>
    </row>
    <row r="319" spans="2:4">
      <c r="B319" s="348"/>
      <c r="C319" s="345"/>
      <c r="D319" s="346"/>
    </row>
    <row r="320" spans="2:4">
      <c r="B320" s="348"/>
      <c r="C320" s="345"/>
      <c r="D320" s="346"/>
    </row>
    <row r="321" spans="2:4">
      <c r="B321" s="348"/>
      <c r="C321" s="345"/>
      <c r="D321" s="346"/>
    </row>
    <row r="322" spans="2:4">
      <c r="B322" s="348"/>
      <c r="C322" s="345"/>
      <c r="D322" s="346"/>
    </row>
    <row r="323" spans="2:4">
      <c r="B323" s="348"/>
      <c r="C323" s="345"/>
      <c r="D323" s="346"/>
    </row>
    <row r="324" spans="2:4">
      <c r="B324" s="348"/>
      <c r="C324" s="345"/>
      <c r="D324" s="346"/>
    </row>
    <row r="325" spans="2:4">
      <c r="B325" s="348"/>
      <c r="C325" s="345"/>
      <c r="D325" s="346"/>
    </row>
    <row r="326" spans="2:4">
      <c r="B326" s="348"/>
      <c r="C326" s="345"/>
      <c r="D326" s="346"/>
    </row>
    <row r="327" spans="2:4">
      <c r="B327" s="348"/>
      <c r="C327" s="345"/>
      <c r="D327" s="346"/>
    </row>
    <row r="328" spans="2:4">
      <c r="B328" s="348"/>
      <c r="C328" s="345"/>
      <c r="D328" s="346"/>
    </row>
    <row r="329" spans="2:4">
      <c r="B329" s="348"/>
      <c r="C329" s="345"/>
      <c r="D329" s="346"/>
    </row>
    <row r="330" spans="2:4">
      <c r="B330" s="348"/>
      <c r="C330" s="345"/>
      <c r="D330" s="346"/>
    </row>
    <row r="331" spans="2:4">
      <c r="B331" s="348"/>
      <c r="C331" s="345"/>
      <c r="D331" s="346"/>
    </row>
    <row r="332" spans="2:4">
      <c r="B332" s="348"/>
      <c r="C332" s="345"/>
      <c r="D332" s="346"/>
    </row>
    <row r="333" spans="2:4">
      <c r="B333" s="348"/>
      <c r="C333" s="345"/>
      <c r="D333" s="346"/>
    </row>
    <row r="334" spans="2:4">
      <c r="B334" s="348"/>
      <c r="C334" s="345"/>
      <c r="D334" s="346"/>
    </row>
    <row r="335" spans="2:4">
      <c r="B335" s="348"/>
      <c r="C335" s="345"/>
      <c r="D335" s="346"/>
    </row>
    <row r="336" spans="2:4">
      <c r="B336" s="348"/>
      <c r="C336" s="345"/>
      <c r="D336" s="346"/>
    </row>
    <row r="337" spans="2:4">
      <c r="B337" s="348"/>
      <c r="C337" s="345"/>
      <c r="D337" s="346"/>
    </row>
    <row r="338" spans="2:4">
      <c r="B338" s="348"/>
      <c r="C338" s="345"/>
      <c r="D338" s="346"/>
    </row>
    <row r="339" spans="2:4">
      <c r="B339" s="348"/>
      <c r="C339" s="345"/>
      <c r="D339" s="346"/>
    </row>
    <row r="340" spans="2:4">
      <c r="B340" s="348"/>
      <c r="C340" s="345"/>
      <c r="D340" s="346"/>
    </row>
    <row r="341" spans="2:4">
      <c r="B341" s="348"/>
      <c r="C341" s="345"/>
      <c r="D341" s="346"/>
    </row>
    <row r="342" spans="2:4">
      <c r="B342" s="348"/>
      <c r="C342" s="345"/>
      <c r="D342" s="346"/>
    </row>
    <row r="343" spans="2:4">
      <c r="B343" s="348"/>
      <c r="C343" s="345"/>
      <c r="D343" s="346"/>
    </row>
    <row r="344" spans="2:4">
      <c r="B344" s="348"/>
      <c r="C344" s="345"/>
      <c r="D344" s="346"/>
    </row>
    <row r="345" spans="2:4">
      <c r="B345" s="348"/>
      <c r="C345" s="345"/>
      <c r="D345" s="346"/>
    </row>
    <row r="346" spans="2:4">
      <c r="B346" s="348"/>
      <c r="C346" s="345"/>
      <c r="D346" s="346"/>
    </row>
    <row r="347" spans="2:4">
      <c r="B347" s="348"/>
      <c r="C347" s="345"/>
      <c r="D347" s="346"/>
    </row>
    <row r="348" spans="2:4">
      <c r="B348" s="348"/>
      <c r="C348" s="345"/>
      <c r="D348" s="346"/>
    </row>
    <row r="349" spans="2:4">
      <c r="B349" s="348"/>
      <c r="C349" s="345"/>
      <c r="D349" s="346"/>
    </row>
    <row r="350" spans="2:4">
      <c r="B350" s="348"/>
      <c r="C350" s="345"/>
      <c r="D350" s="346"/>
    </row>
    <row r="351" spans="2:4">
      <c r="B351" s="348"/>
      <c r="C351" s="345"/>
      <c r="D351" s="346"/>
    </row>
    <row r="352" spans="2:4">
      <c r="B352" s="348"/>
      <c r="C352" s="345"/>
      <c r="D352" s="346"/>
    </row>
    <row r="353" spans="2:4">
      <c r="B353" s="348"/>
      <c r="C353" s="345"/>
      <c r="D353" s="346"/>
    </row>
    <row r="354" spans="2:4">
      <c r="B354" s="348"/>
      <c r="C354" s="345"/>
      <c r="D354" s="346"/>
    </row>
    <row r="355" spans="2:4">
      <c r="B355" s="348"/>
      <c r="C355" s="345"/>
      <c r="D355" s="346"/>
    </row>
    <row r="356" spans="2:4">
      <c r="B356" s="348"/>
      <c r="C356" s="345"/>
      <c r="D356" s="346"/>
    </row>
    <row r="357" spans="2:4">
      <c r="B357" s="348"/>
      <c r="C357" s="345"/>
      <c r="D357" s="346"/>
    </row>
    <row r="358" spans="2:4">
      <c r="B358" s="348"/>
      <c r="C358" s="345"/>
      <c r="D358" s="346"/>
    </row>
    <row r="359" spans="2:4">
      <c r="B359" s="348"/>
      <c r="C359" s="345"/>
      <c r="D359" s="346"/>
    </row>
    <row r="360" spans="2:4">
      <c r="B360" s="348"/>
      <c r="C360" s="345"/>
      <c r="D360" s="346"/>
    </row>
    <row r="361" spans="2:4">
      <c r="B361" s="348"/>
      <c r="C361" s="345"/>
      <c r="D361" s="346"/>
    </row>
    <row r="362" spans="2:4">
      <c r="B362" s="348"/>
      <c r="C362" s="345"/>
      <c r="D362" s="346"/>
    </row>
    <row r="363" spans="2:4">
      <c r="B363" s="348"/>
      <c r="C363" s="345"/>
      <c r="D363" s="346"/>
    </row>
    <row r="364" spans="2:4">
      <c r="B364" s="348"/>
      <c r="C364" s="345"/>
      <c r="D364" s="346"/>
    </row>
    <row r="365" spans="2:4">
      <c r="B365" s="348"/>
      <c r="C365" s="345"/>
      <c r="D365" s="346"/>
    </row>
    <row r="366" spans="2:4">
      <c r="B366" s="348"/>
      <c r="C366" s="345"/>
      <c r="D366" s="346"/>
    </row>
    <row r="367" spans="2:4">
      <c r="B367" s="348"/>
      <c r="C367" s="345"/>
      <c r="D367" s="346"/>
    </row>
    <row r="368" spans="2:4">
      <c r="B368" s="348"/>
      <c r="C368" s="345"/>
      <c r="D368" s="346"/>
    </row>
    <row r="369" spans="2:4">
      <c r="B369" s="348"/>
      <c r="C369" s="345"/>
      <c r="D369" s="346"/>
    </row>
    <row r="370" spans="2:4">
      <c r="B370" s="348"/>
      <c r="C370" s="345"/>
      <c r="D370" s="346"/>
    </row>
    <row r="371" spans="2:4">
      <c r="B371" s="348"/>
      <c r="C371" s="345"/>
      <c r="D371" s="346"/>
    </row>
    <row r="372" spans="2:4">
      <c r="B372" s="348"/>
      <c r="C372" s="345"/>
      <c r="D372" s="346"/>
    </row>
    <row r="373" spans="2:4">
      <c r="B373" s="348"/>
      <c r="C373" s="345"/>
      <c r="D373" s="346"/>
    </row>
    <row r="374" spans="2:4">
      <c r="B374" s="348"/>
      <c r="C374" s="345"/>
      <c r="D374" s="346"/>
    </row>
    <row r="375" spans="2:4">
      <c r="B375" s="348"/>
      <c r="C375" s="345"/>
      <c r="D375" s="346"/>
    </row>
    <row r="376" spans="2:4">
      <c r="B376" s="348"/>
      <c r="C376" s="345"/>
      <c r="D376" s="346"/>
    </row>
    <row r="377" spans="2:4">
      <c r="B377" s="348"/>
      <c r="C377" s="345"/>
      <c r="D377" s="346"/>
    </row>
    <row r="378" spans="2:4">
      <c r="B378" s="348"/>
      <c r="C378" s="345"/>
      <c r="D378" s="346"/>
    </row>
    <row r="379" spans="2:4">
      <c r="B379" s="348"/>
      <c r="C379" s="345"/>
      <c r="D379" s="346"/>
    </row>
    <row r="380" spans="2:4">
      <c r="B380" s="348"/>
      <c r="C380" s="345"/>
      <c r="D380" s="346"/>
    </row>
    <row r="381" spans="2:4">
      <c r="B381" s="348"/>
      <c r="C381" s="345"/>
      <c r="D381" s="346"/>
    </row>
    <row r="382" spans="2:4">
      <c r="B382" s="348"/>
      <c r="C382" s="345"/>
      <c r="D382" s="346"/>
    </row>
    <row r="383" spans="2:4">
      <c r="B383" s="348"/>
      <c r="C383" s="345"/>
      <c r="D383" s="346"/>
    </row>
    <row r="384" spans="2:4">
      <c r="B384" s="348"/>
      <c r="C384" s="345"/>
      <c r="D384" s="346"/>
    </row>
    <row r="385" spans="2:4">
      <c r="B385" s="348"/>
      <c r="C385" s="345"/>
      <c r="D385" s="346"/>
    </row>
    <row r="386" spans="2:4">
      <c r="B386" s="348"/>
      <c r="C386" s="345"/>
      <c r="D386" s="346"/>
    </row>
    <row r="387" spans="2:4">
      <c r="B387" s="348"/>
      <c r="C387" s="345"/>
      <c r="D387" s="346"/>
    </row>
    <row r="388" spans="2:4">
      <c r="B388" s="348"/>
      <c r="C388" s="345"/>
      <c r="D388" s="346"/>
    </row>
    <row r="389" spans="2:4">
      <c r="B389" s="348"/>
      <c r="C389" s="345"/>
      <c r="D389" s="346"/>
    </row>
    <row r="390" spans="2:4">
      <c r="B390" s="348"/>
      <c r="C390" s="345"/>
      <c r="D390" s="346"/>
    </row>
    <row r="391" spans="2:4">
      <c r="B391" s="348"/>
      <c r="C391" s="345"/>
      <c r="D391" s="346"/>
    </row>
    <row r="392" spans="2:4">
      <c r="B392" s="348"/>
      <c r="C392" s="345"/>
      <c r="D392" s="346"/>
    </row>
    <row r="393" spans="2:4">
      <c r="B393" s="348"/>
      <c r="C393" s="345"/>
      <c r="D393" s="346"/>
    </row>
    <row r="394" spans="2:4">
      <c r="B394" s="348"/>
      <c r="C394" s="345"/>
      <c r="D394" s="346"/>
    </row>
    <row r="395" spans="2:4">
      <c r="B395" s="348"/>
      <c r="C395" s="345"/>
      <c r="D395" s="346"/>
    </row>
    <row r="396" spans="2:4">
      <c r="B396" s="348"/>
      <c r="C396" s="345"/>
      <c r="D396" s="346"/>
    </row>
    <row r="397" spans="2:4">
      <c r="B397" s="348"/>
      <c r="C397" s="345"/>
      <c r="D397" s="346"/>
    </row>
    <row r="398" spans="2:4">
      <c r="B398" s="348"/>
      <c r="C398" s="345"/>
      <c r="D398" s="346"/>
    </row>
    <row r="399" spans="2:4">
      <c r="B399" s="348"/>
      <c r="C399" s="345"/>
      <c r="D399" s="346"/>
    </row>
    <row r="400" spans="2:4">
      <c r="B400" s="348"/>
      <c r="C400" s="345"/>
      <c r="D400" s="346"/>
    </row>
    <row r="401" spans="2:4">
      <c r="B401" s="348"/>
      <c r="C401" s="345"/>
      <c r="D401" s="346"/>
    </row>
    <row r="402" spans="2:4">
      <c r="B402" s="348"/>
      <c r="C402" s="345"/>
      <c r="D402" s="346"/>
    </row>
    <row r="403" spans="2:4">
      <c r="B403" s="348"/>
      <c r="C403" s="345"/>
      <c r="D403" s="346"/>
    </row>
    <row r="404" spans="2:4">
      <c r="B404" s="348"/>
      <c r="C404" s="345"/>
      <c r="D404" s="346"/>
    </row>
    <row r="405" spans="2:4">
      <c r="B405" s="348"/>
      <c r="C405" s="345"/>
      <c r="D405" s="346"/>
    </row>
  </sheetData>
  <pageMargins left="0.511811024" right="0.511811024" top="0.78740157499999996" bottom="0.78740157499999996" header="0.31496062000000002" footer="0.3149606200000000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Plan5">
    <tabColor theme="9"/>
    <outlinePr summaryBelow="0"/>
  </sheetPr>
  <dimension ref="B1:HN51"/>
  <sheetViews>
    <sheetView showGridLines="0" topLeftCell="B1" zoomScaleNormal="100" workbookViewId="0">
      <pane xSplit="1" ySplit="2" topLeftCell="C3" activePane="bottomRight" state="frozen"/>
      <selection activeCell="I71" sqref="I71"/>
      <selection pane="topRight" activeCell="I71" sqref="I71"/>
      <selection pane="bottomLeft" activeCell="I71" sqref="I71"/>
      <selection pane="bottomRight" activeCell="C9" sqref="C9"/>
    </sheetView>
  </sheetViews>
  <sheetFormatPr defaultColWidth="8.453125" defaultRowHeight="13" outlineLevelRow="1"/>
  <cols>
    <col min="1" max="1" width="6.7265625" style="66" customWidth="1"/>
    <col min="2" max="2" width="61" style="66" customWidth="1"/>
    <col min="3" max="3" width="10.81640625" style="81" customWidth="1"/>
    <col min="4" max="4" width="11.453125" style="81" customWidth="1"/>
    <col min="5" max="44" width="12.81640625" style="66" customWidth="1"/>
    <col min="45" max="16384" width="8.453125" style="66"/>
  </cols>
  <sheetData>
    <row r="1" spans="2:222" ht="21" customHeight="1">
      <c r="B1" s="220" t="str">
        <f>UF!B1</f>
        <v>CENÁRIO ANALISADO: FLONA IRATI</v>
      </c>
      <c r="C1" s="68"/>
      <c r="D1" s="68"/>
      <c r="E1" s="67"/>
      <c r="F1" s="67"/>
      <c r="G1" s="67"/>
      <c r="H1" s="67"/>
      <c r="I1" s="67"/>
      <c r="J1" s="67"/>
      <c r="K1" s="67"/>
      <c r="L1" s="69" t="str">
        <f>'Premissas macro'!L1</f>
        <v>Valores em moeda constante (R$ 1.000/Dez21)</v>
      </c>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row>
    <row r="2" spans="2:222" s="70" customFormat="1" ht="21" customHeight="1">
      <c r="B2" s="69" t="s">
        <v>37</v>
      </c>
      <c r="C2" s="71"/>
      <c r="D2" s="71"/>
      <c r="E2" s="72">
        <v>1</v>
      </c>
      <c r="F2" s="72">
        <f>E2+1</f>
        <v>2</v>
      </c>
      <c r="G2" s="72">
        <f t="shared" ref="G2:AR2" si="0">F2+1</f>
        <v>3</v>
      </c>
      <c r="H2" s="72">
        <f t="shared" si="0"/>
        <v>4</v>
      </c>
      <c r="I2" s="72">
        <f t="shared" si="0"/>
        <v>5</v>
      </c>
      <c r="J2" s="72">
        <f t="shared" si="0"/>
        <v>6</v>
      </c>
      <c r="K2" s="72">
        <f t="shared" si="0"/>
        <v>7</v>
      </c>
      <c r="L2" s="72">
        <f t="shared" si="0"/>
        <v>8</v>
      </c>
      <c r="M2" s="72">
        <f t="shared" si="0"/>
        <v>9</v>
      </c>
      <c r="N2" s="72">
        <f t="shared" si="0"/>
        <v>10</v>
      </c>
      <c r="O2" s="72">
        <f t="shared" si="0"/>
        <v>11</v>
      </c>
      <c r="P2" s="72">
        <f t="shared" si="0"/>
        <v>12</v>
      </c>
      <c r="Q2" s="72">
        <f t="shared" si="0"/>
        <v>13</v>
      </c>
      <c r="R2" s="72">
        <f t="shared" si="0"/>
        <v>14</v>
      </c>
      <c r="S2" s="72">
        <f t="shared" si="0"/>
        <v>15</v>
      </c>
      <c r="T2" s="72">
        <f t="shared" si="0"/>
        <v>16</v>
      </c>
      <c r="U2" s="72">
        <f t="shared" si="0"/>
        <v>17</v>
      </c>
      <c r="V2" s="72">
        <f t="shared" si="0"/>
        <v>18</v>
      </c>
      <c r="W2" s="72">
        <f t="shared" si="0"/>
        <v>19</v>
      </c>
      <c r="X2" s="72">
        <f t="shared" si="0"/>
        <v>20</v>
      </c>
      <c r="Y2" s="72">
        <f t="shared" si="0"/>
        <v>21</v>
      </c>
      <c r="Z2" s="72">
        <f t="shared" si="0"/>
        <v>22</v>
      </c>
      <c r="AA2" s="72">
        <f t="shared" si="0"/>
        <v>23</v>
      </c>
      <c r="AB2" s="72">
        <f t="shared" si="0"/>
        <v>24</v>
      </c>
      <c r="AC2" s="72">
        <f t="shared" si="0"/>
        <v>25</v>
      </c>
      <c r="AD2" s="72">
        <f t="shared" si="0"/>
        <v>26</v>
      </c>
      <c r="AE2" s="72">
        <f t="shared" si="0"/>
        <v>27</v>
      </c>
      <c r="AF2" s="72">
        <f t="shared" si="0"/>
        <v>28</v>
      </c>
      <c r="AG2" s="72">
        <f t="shared" si="0"/>
        <v>29</v>
      </c>
      <c r="AH2" s="72">
        <f t="shared" si="0"/>
        <v>30</v>
      </c>
      <c r="AI2" s="72">
        <f t="shared" si="0"/>
        <v>31</v>
      </c>
      <c r="AJ2" s="72">
        <f t="shared" si="0"/>
        <v>32</v>
      </c>
      <c r="AK2" s="72">
        <f t="shared" si="0"/>
        <v>33</v>
      </c>
      <c r="AL2" s="72">
        <f t="shared" si="0"/>
        <v>34</v>
      </c>
      <c r="AM2" s="72">
        <f t="shared" si="0"/>
        <v>35</v>
      </c>
      <c r="AN2" s="72">
        <f t="shared" si="0"/>
        <v>36</v>
      </c>
      <c r="AO2" s="72">
        <f t="shared" si="0"/>
        <v>37</v>
      </c>
      <c r="AP2" s="72">
        <f t="shared" si="0"/>
        <v>38</v>
      </c>
      <c r="AQ2" s="72">
        <f t="shared" si="0"/>
        <v>39</v>
      </c>
      <c r="AR2" s="72">
        <f t="shared" si="0"/>
        <v>40</v>
      </c>
    </row>
    <row r="3" spans="2:222">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6"/>
      <c r="AT3" s="356"/>
      <c r="AU3" s="356"/>
      <c r="AV3" s="356"/>
      <c r="AW3" s="356"/>
      <c r="AX3" s="356"/>
      <c r="AY3" s="356"/>
      <c r="AZ3" s="356"/>
      <c r="BA3" s="356"/>
      <c r="BB3" s="356"/>
      <c r="BC3" s="356"/>
      <c r="BD3" s="356"/>
      <c r="BE3" s="356"/>
      <c r="BF3" s="356"/>
      <c r="BG3" s="356"/>
      <c r="BH3" s="356"/>
      <c r="BI3" s="356"/>
      <c r="BJ3" s="356"/>
      <c r="BK3" s="356"/>
      <c r="BL3" s="356"/>
      <c r="BM3" s="356"/>
      <c r="BN3" s="356"/>
      <c r="BO3" s="356"/>
      <c r="BP3" s="356"/>
      <c r="BQ3" s="356"/>
      <c r="BR3" s="356"/>
      <c r="BS3" s="356"/>
      <c r="BT3" s="356"/>
      <c r="BU3" s="356"/>
      <c r="BV3" s="356"/>
      <c r="BW3" s="356"/>
      <c r="BX3" s="356"/>
      <c r="BY3" s="356"/>
      <c r="BZ3" s="356"/>
      <c r="CA3" s="356"/>
      <c r="CB3" s="356"/>
      <c r="CC3" s="356"/>
      <c r="CD3" s="356"/>
      <c r="CE3" s="356"/>
      <c r="CF3" s="356"/>
      <c r="CG3" s="356"/>
      <c r="CH3" s="356"/>
      <c r="CI3" s="356"/>
      <c r="CJ3" s="356"/>
      <c r="CK3" s="356"/>
      <c r="CL3" s="356"/>
      <c r="CM3" s="356"/>
      <c r="CN3" s="356"/>
      <c r="CO3" s="356"/>
      <c r="CP3" s="356"/>
      <c r="CQ3" s="356"/>
      <c r="CR3" s="356"/>
      <c r="CS3" s="356"/>
      <c r="CT3" s="356"/>
      <c r="CU3" s="356"/>
      <c r="CV3" s="356"/>
      <c r="CW3" s="356"/>
      <c r="CX3" s="356"/>
      <c r="CY3" s="356"/>
      <c r="CZ3" s="356"/>
      <c r="DA3" s="356"/>
      <c r="DB3" s="356"/>
      <c r="DC3" s="356"/>
      <c r="DD3" s="356"/>
      <c r="DE3" s="356"/>
      <c r="DF3" s="356"/>
      <c r="DG3" s="356"/>
      <c r="DH3" s="356"/>
      <c r="DI3" s="356"/>
      <c r="DJ3" s="356"/>
      <c r="DK3" s="356"/>
      <c r="DL3" s="356"/>
      <c r="DM3" s="356"/>
      <c r="DN3" s="356"/>
      <c r="DO3" s="356"/>
      <c r="DP3" s="356"/>
      <c r="DQ3" s="356"/>
      <c r="DR3" s="356"/>
      <c r="DS3" s="356"/>
      <c r="DT3" s="356"/>
      <c r="DU3" s="356"/>
      <c r="DV3" s="356"/>
      <c r="DW3" s="356"/>
      <c r="DX3" s="356"/>
      <c r="DY3" s="356"/>
      <c r="DZ3" s="356"/>
      <c r="EA3" s="356"/>
      <c r="EB3" s="356"/>
      <c r="EC3" s="356"/>
      <c r="ED3" s="356"/>
      <c r="EE3" s="356"/>
      <c r="EF3" s="356"/>
      <c r="EG3" s="356"/>
      <c r="EH3" s="356"/>
      <c r="EI3" s="356"/>
      <c r="EJ3" s="356"/>
      <c r="EK3" s="356"/>
      <c r="EL3" s="356"/>
      <c r="EM3" s="356"/>
      <c r="EN3" s="356"/>
      <c r="EO3" s="356"/>
      <c r="EP3" s="356"/>
      <c r="EQ3" s="356"/>
      <c r="ER3" s="356"/>
      <c r="ES3" s="356"/>
      <c r="ET3" s="356"/>
      <c r="EU3" s="356"/>
      <c r="EV3" s="356"/>
      <c r="EW3" s="356"/>
      <c r="EX3" s="356"/>
      <c r="EY3" s="356"/>
      <c r="EZ3" s="356"/>
      <c r="FA3" s="356"/>
      <c r="FB3" s="356"/>
      <c r="FC3" s="356"/>
      <c r="FD3" s="356"/>
      <c r="FE3" s="356"/>
      <c r="FF3" s="356"/>
      <c r="FG3" s="356"/>
      <c r="FH3" s="356"/>
      <c r="FI3" s="356"/>
      <c r="FJ3" s="356"/>
      <c r="FK3" s="356"/>
      <c r="FL3" s="356"/>
      <c r="FM3" s="356"/>
      <c r="FN3" s="356"/>
      <c r="FO3" s="356"/>
      <c r="FP3" s="356"/>
      <c r="FQ3" s="356"/>
      <c r="FR3" s="356"/>
      <c r="FS3" s="356"/>
      <c r="FT3" s="356"/>
      <c r="FU3" s="356"/>
      <c r="FV3" s="356"/>
      <c r="FW3" s="356"/>
      <c r="FX3" s="356"/>
      <c r="FY3" s="356"/>
      <c r="FZ3" s="356"/>
      <c r="GA3" s="356"/>
      <c r="GB3" s="356"/>
      <c r="GC3" s="356"/>
      <c r="GD3" s="356"/>
      <c r="GE3" s="356"/>
      <c r="GF3" s="356"/>
      <c r="GG3" s="356"/>
      <c r="GH3" s="356"/>
      <c r="GI3" s="356"/>
      <c r="GJ3" s="356"/>
      <c r="GK3" s="356"/>
      <c r="GL3" s="356"/>
      <c r="GM3" s="356"/>
      <c r="GN3" s="356"/>
      <c r="GO3" s="356"/>
      <c r="GP3" s="356"/>
      <c r="GQ3" s="356"/>
      <c r="GR3" s="356"/>
      <c r="GS3" s="356"/>
      <c r="GT3" s="356"/>
      <c r="GU3" s="356"/>
      <c r="GV3" s="356"/>
      <c r="GW3" s="356"/>
      <c r="GX3" s="356"/>
      <c r="GY3" s="356"/>
      <c r="GZ3" s="356"/>
      <c r="HA3" s="356"/>
      <c r="HB3" s="356"/>
      <c r="HC3" s="356"/>
      <c r="HD3" s="356"/>
      <c r="HE3" s="356"/>
      <c r="HF3" s="356"/>
      <c r="HG3" s="356"/>
      <c r="HH3" s="356"/>
      <c r="HI3" s="356"/>
      <c r="HJ3" s="356"/>
      <c r="HK3" s="356"/>
      <c r="HL3" s="356"/>
      <c r="HM3" s="356"/>
      <c r="HN3" s="356"/>
    </row>
    <row r="4" spans="2:222" ht="18" customHeight="1">
      <c r="B4" s="82" t="s">
        <v>65</v>
      </c>
      <c r="C4" s="83"/>
      <c r="D4" s="347">
        <f t="shared" ref="D4:AR4" si="1">D5+D10</f>
        <v>0</v>
      </c>
      <c r="E4" s="85">
        <f t="shared" ca="1" si="1"/>
        <v>9902.7099749391491</v>
      </c>
      <c r="F4" s="85">
        <f t="shared" ca="1" si="1"/>
        <v>8383.2927995558039</v>
      </c>
      <c r="G4" s="85">
        <f t="shared" ca="1" si="1"/>
        <v>9006.4597405415989</v>
      </c>
      <c r="H4" s="85">
        <f t="shared" ca="1" si="1"/>
        <v>10144.572858860274</v>
      </c>
      <c r="I4" s="85">
        <f t="shared" ca="1" si="1"/>
        <v>11130.550327424828</v>
      </c>
      <c r="J4" s="85">
        <f t="shared" ca="1" si="1"/>
        <v>12255.25832413571</v>
      </c>
      <c r="K4" s="85">
        <f t="shared" ca="1" si="1"/>
        <v>11841.691802063177</v>
      </c>
      <c r="L4" s="85">
        <f t="shared" ca="1" si="1"/>
        <v>10741.915498252154</v>
      </c>
      <c r="M4" s="85">
        <f t="shared" ca="1" si="1"/>
        <v>10562.139582940828</v>
      </c>
      <c r="N4" s="85">
        <f t="shared" ca="1" si="1"/>
        <v>10122.785245708674</v>
      </c>
      <c r="O4" s="85">
        <f t="shared" ca="1" si="1"/>
        <v>9816.6705408303278</v>
      </c>
      <c r="P4" s="85">
        <f t="shared" ca="1" si="1"/>
        <v>9378.0557624573648</v>
      </c>
      <c r="Q4" s="85">
        <f t="shared" ca="1" si="1"/>
        <v>8949.9179900661329</v>
      </c>
      <c r="R4" s="85">
        <f t="shared" ca="1" si="1"/>
        <v>8526.3001537680975</v>
      </c>
      <c r="S4" s="85">
        <f t="shared" ca="1" si="1"/>
        <v>8141.3576141997291</v>
      </c>
      <c r="T4" s="85">
        <f t="shared" ca="1" si="1"/>
        <v>7817.7423748833044</v>
      </c>
      <c r="U4" s="85">
        <f t="shared" ca="1" si="1"/>
        <v>7661.4578645078154</v>
      </c>
      <c r="V4" s="85">
        <f t="shared" ca="1" si="1"/>
        <v>7244.272093492692</v>
      </c>
      <c r="W4" s="85">
        <f t="shared" ca="1" si="1"/>
        <v>6852.7824353215146</v>
      </c>
      <c r="X4" s="85">
        <f t="shared" ca="1" si="1"/>
        <v>6459.1547702648622</v>
      </c>
      <c r="Y4" s="85">
        <f t="shared" ca="1" si="1"/>
        <v>6265.8556624235498</v>
      </c>
      <c r="Z4" s="85">
        <f t="shared" ca="1" si="1"/>
        <v>5852.9542184668198</v>
      </c>
      <c r="AA4" s="85">
        <f t="shared" ca="1" si="1"/>
        <v>5465.7556451302353</v>
      </c>
      <c r="AB4" s="85">
        <f t="shared" ca="1" si="1"/>
        <v>5080.2400834649579</v>
      </c>
      <c r="AC4" s="85">
        <f t="shared" ca="1" si="1"/>
        <v>4924.4978377328589</v>
      </c>
      <c r="AD4" s="85">
        <f t="shared" ca="1" si="1"/>
        <v>4497.0908277867229</v>
      </c>
      <c r="AE4" s="85">
        <f t="shared" ca="1" si="1"/>
        <v>4192.0474625933939</v>
      </c>
      <c r="AF4" s="85">
        <f t="shared" ca="1" si="1"/>
        <v>4027.3787130769379</v>
      </c>
      <c r="AG4" s="85">
        <f t="shared" ca="1" si="1"/>
        <v>3671.8652578609754</v>
      </c>
      <c r="AH4" s="85">
        <f t="shared" ca="1" si="1"/>
        <v>3317.1119097090582</v>
      </c>
      <c r="AI4" s="85">
        <f t="shared" ca="1" si="1"/>
        <v>3108.3471401585452</v>
      </c>
      <c r="AJ4" s="85">
        <f t="shared" ca="1" si="1"/>
        <v>2764.2981018962091</v>
      </c>
      <c r="AK4" s="85">
        <f t="shared" ca="1" si="1"/>
        <v>2332.5083774363166</v>
      </c>
      <c r="AL4" s="85">
        <f t="shared" ca="1" si="1"/>
        <v>1947.2702354791438</v>
      </c>
      <c r="AM4" s="85">
        <f t="shared" ca="1" si="1"/>
        <v>1563.6579936738626</v>
      </c>
      <c r="AN4" s="85">
        <f t="shared" ca="1" si="1"/>
        <v>0</v>
      </c>
      <c r="AO4" s="85">
        <f t="shared" ca="1" si="1"/>
        <v>0</v>
      </c>
      <c r="AP4" s="85">
        <f t="shared" ca="1" si="1"/>
        <v>0</v>
      </c>
      <c r="AQ4" s="85">
        <f t="shared" ca="1" si="1"/>
        <v>0</v>
      </c>
      <c r="AR4" s="85">
        <f t="shared" ca="1" si="1"/>
        <v>0</v>
      </c>
      <c r="AS4" s="356"/>
    </row>
    <row r="5" spans="2:222" ht="18" customHeight="1">
      <c r="B5" s="187" t="s">
        <v>204</v>
      </c>
      <c r="C5" s="188"/>
      <c r="D5" s="344">
        <f t="shared" ref="D5:AR5" si="2">SUM(D6:D9)</f>
        <v>0</v>
      </c>
      <c r="E5" s="190">
        <f t="shared" ca="1" si="2"/>
        <v>5415.5094537814202</v>
      </c>
      <c r="F5" s="190">
        <f t="shared" ca="1" si="2"/>
        <v>1354.0709725058873</v>
      </c>
      <c r="G5" s="190">
        <f t="shared" ca="1" si="2"/>
        <v>797.72727156233157</v>
      </c>
      <c r="H5" s="190">
        <f t="shared" ca="1" si="2"/>
        <v>797.72727156233157</v>
      </c>
      <c r="I5" s="190">
        <f t="shared" ca="1" si="2"/>
        <v>688.66078034034035</v>
      </c>
      <c r="J5" s="190">
        <f t="shared" ca="1" si="2"/>
        <v>688.66078034034012</v>
      </c>
      <c r="K5" s="190">
        <f t="shared" ca="1" si="2"/>
        <v>688.66078034034012</v>
      </c>
      <c r="L5" s="190">
        <f t="shared" ca="1" si="2"/>
        <v>1.1368683772161603E-13</v>
      </c>
      <c r="M5" s="190">
        <f t="shared" ca="1" si="2"/>
        <v>0.82066227068216957</v>
      </c>
      <c r="N5" s="190">
        <f t="shared" ca="1" si="2"/>
        <v>2.0665597016570088</v>
      </c>
      <c r="O5" s="190">
        <f t="shared" ca="1" si="2"/>
        <v>6.4336846108812642</v>
      </c>
      <c r="P5" s="190">
        <f t="shared" ca="1" si="2"/>
        <v>9.4325096661793122</v>
      </c>
      <c r="Q5" s="190">
        <f t="shared" ca="1" si="2"/>
        <v>19.640436819152711</v>
      </c>
      <c r="R5" s="190">
        <f t="shared" ca="1" si="2"/>
        <v>31.195577847797175</v>
      </c>
      <c r="S5" s="190">
        <f t="shared" ca="1" si="2"/>
        <v>48.866372994239576</v>
      </c>
      <c r="T5" s="190">
        <f t="shared" ca="1" si="2"/>
        <v>51.231504577893169</v>
      </c>
      <c r="U5" s="190">
        <f t="shared" ca="1" si="2"/>
        <v>58.839439996105796</v>
      </c>
      <c r="V5" s="190">
        <f t="shared" ca="1" si="2"/>
        <v>58.839439996105796</v>
      </c>
      <c r="W5" s="190">
        <f t="shared" ca="1" si="2"/>
        <v>81.979139220459132</v>
      </c>
      <c r="X5" s="190">
        <f t="shared" ca="1" si="2"/>
        <v>100.49887658885787</v>
      </c>
      <c r="Y5" s="190">
        <f t="shared" ca="1" si="2"/>
        <v>190.05748956610441</v>
      </c>
      <c r="Z5" s="190">
        <f t="shared" ca="1" si="2"/>
        <v>190.05748956610441</v>
      </c>
      <c r="AA5" s="190">
        <f t="shared" ca="1" si="2"/>
        <v>190.05747764248147</v>
      </c>
      <c r="AB5" s="190">
        <f t="shared" ca="1" si="2"/>
        <v>190.05747764248144</v>
      </c>
      <c r="AC5" s="190">
        <f t="shared" ca="1" si="2"/>
        <v>190.05747764248144</v>
      </c>
      <c r="AD5" s="190">
        <f t="shared" ca="1" si="2"/>
        <v>91.741165311884629</v>
      </c>
      <c r="AE5" s="190">
        <f t="shared" ca="1" si="2"/>
        <v>166.90801165838948</v>
      </c>
      <c r="AF5" s="190">
        <f t="shared" ca="1" si="2"/>
        <v>358.53565391210373</v>
      </c>
      <c r="AG5" s="190">
        <f t="shared" ca="1" si="2"/>
        <v>358.53565391210373</v>
      </c>
      <c r="AH5" s="190">
        <f t="shared" ca="1" si="2"/>
        <v>358.53562839925058</v>
      </c>
      <c r="AI5" s="190">
        <f t="shared" ca="1" si="2"/>
        <v>358.53562839925047</v>
      </c>
      <c r="AJ5" s="190">
        <f t="shared" ca="1" si="2"/>
        <v>358.53562839925047</v>
      </c>
      <c r="AK5" s="190">
        <f t="shared" ca="1" si="2"/>
        <v>42.229389086079351</v>
      </c>
      <c r="AL5" s="190">
        <f t="shared" ca="1" si="2"/>
        <v>42.229389086079351</v>
      </c>
      <c r="AM5" s="190">
        <f t="shared" ca="1" si="2"/>
        <v>42.229389086079351</v>
      </c>
      <c r="AN5" s="190">
        <f t="shared" ca="1" si="2"/>
        <v>0</v>
      </c>
      <c r="AO5" s="190">
        <f t="shared" ca="1" si="2"/>
        <v>0</v>
      </c>
      <c r="AP5" s="190">
        <f t="shared" ca="1" si="2"/>
        <v>0</v>
      </c>
      <c r="AQ5" s="190">
        <f t="shared" ca="1" si="2"/>
        <v>0</v>
      </c>
      <c r="AR5" s="190">
        <f t="shared" ca="1" si="2"/>
        <v>0</v>
      </c>
      <c r="AS5" s="356"/>
    </row>
    <row r="6" spans="2:222" outlineLevel="1">
      <c r="B6" s="144" t="s">
        <v>33</v>
      </c>
      <c r="E6" s="191">
        <f ca="1">IF('Premissas macro'!E16="",0,FC!E21+D6)+FC!D7</f>
        <v>4617.7821822190881</v>
      </c>
      <c r="F6" s="191">
        <f ca="1">IF('Premissas macro'!F16="",0,FC!F21+E6)</f>
        <v>556.34370094355563</v>
      </c>
      <c r="G6" s="191">
        <f ca="1">IF('Premissas macro'!G16="",0,FC!G21+F6)</f>
        <v>1.1368683772161603E-13</v>
      </c>
      <c r="H6" s="191">
        <f ca="1">IF('Premissas macro'!H16="",0,FC!H21+G6)</f>
        <v>1.1368683772161603E-13</v>
      </c>
      <c r="I6" s="191">
        <f ca="1">IF('Premissas macro'!I16="",0,FC!I21+H6)</f>
        <v>1.1368683772161603E-13</v>
      </c>
      <c r="J6" s="191">
        <f ca="1">IF('Premissas macro'!J16="",0,FC!J21+I6)</f>
        <v>1.1368683772161603E-13</v>
      </c>
      <c r="K6" s="191">
        <f ca="1">IF('Premissas macro'!K16="",0,FC!K21+J6)</f>
        <v>1.1368683772161603E-13</v>
      </c>
      <c r="L6" s="191">
        <f ca="1">IF('Premissas macro'!L16="",0,FC!L21+K6)</f>
        <v>1.1368683772161603E-13</v>
      </c>
      <c r="M6" s="191">
        <f ca="1">IF('Premissas macro'!M16="",0,FC!M21+L6)</f>
        <v>1.1368683772161603E-13</v>
      </c>
      <c r="N6" s="191">
        <f ca="1">IF('Premissas macro'!N16="",0,FC!N21+M6)</f>
        <v>1.1368683772161603E-13</v>
      </c>
      <c r="O6" s="191">
        <f ca="1">IF('Premissas macro'!O16="",0,FC!O21+N6)</f>
        <v>1.1368683772161603E-13</v>
      </c>
      <c r="P6" s="191">
        <f ca="1">IF('Premissas macro'!P16="",0,FC!P21+O6)</f>
        <v>1.1368683772161603E-13</v>
      </c>
      <c r="Q6" s="191">
        <f ca="1">IF('Premissas macro'!Q16="",0,FC!Q21+P6)</f>
        <v>1.1368683772161603E-13</v>
      </c>
      <c r="R6" s="191">
        <f ca="1">IF('Premissas macro'!R16="",0,FC!R21+Q6)</f>
        <v>1.1368683772161603E-13</v>
      </c>
      <c r="S6" s="191">
        <f ca="1">IF('Premissas macro'!S16="",0,FC!S21+R6)</f>
        <v>1.1368683772161603E-13</v>
      </c>
      <c r="T6" s="191">
        <f ca="1">IF('Premissas macro'!T16="",0,FC!T21+S6)</f>
        <v>1.1368683772161603E-13</v>
      </c>
      <c r="U6" s="191">
        <f ca="1">IF('Premissas macro'!U16="",0,FC!U21+T6)</f>
        <v>1.1368683772161603E-13</v>
      </c>
      <c r="V6" s="191">
        <f ca="1">IF('Premissas macro'!V16="",0,FC!V21+U6)</f>
        <v>1.1368683772161603E-13</v>
      </c>
      <c r="W6" s="191">
        <f ca="1">IF('Premissas macro'!W16="",0,FC!W21+V6)</f>
        <v>1.1368683772161603E-13</v>
      </c>
      <c r="X6" s="191">
        <f ca="1">IF('Premissas macro'!X16="",0,FC!X21+W6)</f>
        <v>1.1368683772161603E-13</v>
      </c>
      <c r="Y6" s="191">
        <f ca="1">IF('Premissas macro'!Y16="",0,FC!Y21+X6)</f>
        <v>1.1368683772161603E-13</v>
      </c>
      <c r="Z6" s="191">
        <f ca="1">IF('Premissas macro'!Z16="",0,FC!Z21+Y6)</f>
        <v>1.1368683772161603E-13</v>
      </c>
      <c r="AA6" s="191">
        <f ca="1">IF('Premissas macro'!AA16="",0,FC!AA21+Z6)</f>
        <v>1.1368683772161603E-13</v>
      </c>
      <c r="AB6" s="191">
        <f ca="1">IF('Premissas macro'!AB16="",0,FC!AB21+AA6)</f>
        <v>1.1368683772161603E-13</v>
      </c>
      <c r="AC6" s="191">
        <f ca="1">IF('Premissas macro'!AC16="",0,FC!AC21+AB6)</f>
        <v>1.1368683772161603E-13</v>
      </c>
      <c r="AD6" s="191">
        <f ca="1">IF('Premissas macro'!AD16="",0,FC!AD21+AC6)</f>
        <v>1.1368683772161603E-13</v>
      </c>
      <c r="AE6" s="191">
        <f ca="1">IF('Premissas macro'!AE16="",0,FC!AE21+AD6)</f>
        <v>1.1368683772161603E-13</v>
      </c>
      <c r="AF6" s="191">
        <f ca="1">IF('Premissas macro'!AF16="",0,FC!AF21+AE6)</f>
        <v>1.1368683772161603E-13</v>
      </c>
      <c r="AG6" s="191">
        <f ca="1">IF('Premissas macro'!AG16="",0,FC!AG21+AF6)</f>
        <v>1.1368683772161603E-13</v>
      </c>
      <c r="AH6" s="191">
        <f ca="1">IF('Premissas macro'!AH16="",0,FC!AH21+AG6)</f>
        <v>1.1368683772161603E-13</v>
      </c>
      <c r="AI6" s="191">
        <f ca="1">IF('Premissas macro'!AI16="",0,FC!AI21+AH6)</f>
        <v>1.1368683772161603E-13</v>
      </c>
      <c r="AJ6" s="191">
        <f ca="1">IF('Premissas macro'!AJ16="",0,FC!AJ21+AI6)</f>
        <v>1.1368683772161603E-13</v>
      </c>
      <c r="AK6" s="191">
        <f ca="1">IF('Premissas macro'!AK16="",0,FC!AK21+AJ6)</f>
        <v>1.1368683772161603E-13</v>
      </c>
      <c r="AL6" s="191">
        <f ca="1">IF('Premissas macro'!AL16="",0,FC!AL21+AK6)</f>
        <v>1.1368683772161603E-13</v>
      </c>
      <c r="AM6" s="191">
        <f ca="1">IF('Premissas macro'!AM16="",0,FC!AM21+AL6)</f>
        <v>1.1368683772161603E-13</v>
      </c>
      <c r="AN6" s="191">
        <f>IF('Premissas macro'!AN16="",0,FC!AN21+AM6)</f>
        <v>0</v>
      </c>
      <c r="AO6" s="191">
        <f>IF('Premissas macro'!AO16="",0,FC!AO21+AN6)</f>
        <v>0</v>
      </c>
      <c r="AP6" s="191">
        <f>IF('Premissas macro'!AP16="",0,FC!AP21+AO6)</f>
        <v>0</v>
      </c>
      <c r="AQ6" s="191">
        <f>IF('Premissas macro'!AQ16="",0,FC!AQ21+AP6)</f>
        <v>0</v>
      </c>
      <c r="AR6" s="191">
        <f>IF('Premissas macro'!AR16="",0,FC!AR21+AQ6)</f>
        <v>0</v>
      </c>
      <c r="AS6" s="356"/>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c r="BY6" s="143"/>
      <c r="BZ6" s="143"/>
      <c r="CA6" s="143"/>
      <c r="CB6" s="143"/>
      <c r="CC6" s="14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143"/>
      <c r="DJ6" s="143"/>
      <c r="DK6" s="143"/>
      <c r="DL6" s="143"/>
      <c r="DM6" s="143"/>
      <c r="DN6" s="143"/>
      <c r="DO6" s="143"/>
      <c r="DP6" s="143"/>
      <c r="DQ6" s="143"/>
      <c r="DR6" s="143"/>
      <c r="DS6" s="143"/>
      <c r="DT6" s="143"/>
      <c r="DU6" s="143"/>
      <c r="DV6" s="143"/>
      <c r="DW6" s="143"/>
      <c r="DX6" s="143"/>
      <c r="DY6" s="143"/>
      <c r="DZ6" s="143"/>
      <c r="EA6" s="143"/>
      <c r="EB6" s="143"/>
      <c r="EC6" s="143"/>
      <c r="ED6" s="143"/>
      <c r="EE6" s="143"/>
      <c r="EF6" s="143"/>
      <c r="EG6" s="143"/>
      <c r="EH6" s="143"/>
      <c r="EI6" s="143"/>
      <c r="EJ6" s="143"/>
      <c r="EK6" s="143"/>
      <c r="EL6" s="143"/>
      <c r="EM6" s="143"/>
      <c r="EN6" s="143"/>
      <c r="EO6" s="143"/>
      <c r="EP6" s="143"/>
      <c r="EQ6" s="143"/>
      <c r="ER6" s="143"/>
      <c r="ES6" s="143"/>
      <c r="ET6" s="143"/>
      <c r="EU6" s="143"/>
      <c r="EV6" s="143"/>
      <c r="EW6" s="143"/>
      <c r="EX6" s="143"/>
      <c r="EY6" s="143"/>
      <c r="EZ6" s="143"/>
      <c r="FA6" s="143"/>
      <c r="FB6" s="143"/>
      <c r="FC6" s="143"/>
      <c r="FD6" s="143"/>
      <c r="FE6" s="143"/>
      <c r="FF6" s="143"/>
      <c r="FG6" s="143"/>
      <c r="FH6" s="143"/>
      <c r="FI6" s="143"/>
      <c r="FJ6" s="143"/>
      <c r="FK6" s="143"/>
      <c r="FL6" s="143"/>
      <c r="FM6" s="143"/>
      <c r="FN6" s="143"/>
      <c r="FO6" s="143"/>
      <c r="FP6" s="143"/>
      <c r="FQ6" s="143"/>
      <c r="FR6" s="143"/>
      <c r="FS6" s="143"/>
      <c r="FT6" s="143"/>
      <c r="FU6" s="143"/>
      <c r="FV6" s="143"/>
      <c r="FW6" s="143"/>
      <c r="FX6" s="143"/>
      <c r="FY6" s="143"/>
      <c r="FZ6" s="143"/>
      <c r="GA6" s="143"/>
      <c r="GB6" s="143"/>
      <c r="GC6" s="143"/>
      <c r="GD6" s="143"/>
      <c r="GE6" s="143"/>
      <c r="GF6" s="143"/>
      <c r="GG6" s="143"/>
      <c r="GH6" s="143"/>
      <c r="GI6" s="143"/>
      <c r="GJ6" s="143"/>
      <c r="GK6" s="143"/>
      <c r="GL6" s="143"/>
      <c r="GM6" s="143"/>
      <c r="GN6" s="143"/>
      <c r="GO6" s="143"/>
      <c r="GP6" s="143"/>
      <c r="GQ6" s="143"/>
      <c r="GR6" s="143"/>
      <c r="GS6" s="143"/>
      <c r="GT6" s="143"/>
      <c r="GU6" s="143"/>
      <c r="GV6" s="143"/>
      <c r="GW6" s="143"/>
      <c r="GX6" s="143"/>
      <c r="GY6" s="143"/>
      <c r="GZ6" s="143"/>
      <c r="HA6" s="143"/>
      <c r="HB6" s="143"/>
      <c r="HC6" s="143"/>
      <c r="HD6" s="143"/>
      <c r="HE6" s="143"/>
      <c r="HF6" s="143"/>
      <c r="HG6" s="143"/>
      <c r="HH6" s="143"/>
      <c r="HI6" s="143"/>
      <c r="HJ6" s="143"/>
      <c r="HK6" s="143"/>
      <c r="HL6" s="143"/>
      <c r="HM6" s="143"/>
      <c r="HN6" s="143"/>
    </row>
    <row r="7" spans="2:222" outlineLevel="1">
      <c r="B7" s="144" t="s">
        <v>294</v>
      </c>
      <c r="E7" s="191">
        <f ca="1">FC!E33</f>
        <v>797.72727156233168</v>
      </c>
      <c r="F7" s="165">
        <f ca="1">FC!F33</f>
        <v>797.72727156233168</v>
      </c>
      <c r="G7" s="165">
        <f ca="1">FC!G33</f>
        <v>797.72727156233145</v>
      </c>
      <c r="H7" s="165">
        <f ca="1">FC!H33</f>
        <v>797.72727156233145</v>
      </c>
      <c r="I7" s="165">
        <f ca="1">FC!I33</f>
        <v>688.66078034034024</v>
      </c>
      <c r="J7" s="165">
        <f ca="1">FC!J33</f>
        <v>688.66078034034001</v>
      </c>
      <c r="K7" s="165">
        <f ca="1">FC!K33</f>
        <v>688.66078034034001</v>
      </c>
      <c r="L7" s="165">
        <f ca="1">FC!L33</f>
        <v>0</v>
      </c>
      <c r="M7" s="165">
        <f ca="1">FC!M33</f>
        <v>0.82066227068205588</v>
      </c>
      <c r="N7" s="165">
        <f ca="1">FC!N33</f>
        <v>2.0665597016568951</v>
      </c>
      <c r="O7" s="165">
        <f ca="1">FC!O33</f>
        <v>6.4336846108811505</v>
      </c>
      <c r="P7" s="165">
        <f ca="1">FC!P33</f>
        <v>9.4325096661791985</v>
      </c>
      <c r="Q7" s="165">
        <f ca="1">FC!Q33</f>
        <v>19.640436819152598</v>
      </c>
      <c r="R7" s="165">
        <f ca="1">FC!R33</f>
        <v>31.195577847797061</v>
      </c>
      <c r="S7" s="165">
        <f ca="1">FC!S33</f>
        <v>48.866372994239462</v>
      </c>
      <c r="T7" s="165">
        <f ca="1">FC!T33</f>
        <v>51.231504577893055</v>
      </c>
      <c r="U7" s="165">
        <f ca="1">FC!U33</f>
        <v>58.839439996105682</v>
      </c>
      <c r="V7" s="165">
        <f ca="1">FC!V33</f>
        <v>58.839439996105682</v>
      </c>
      <c r="W7" s="165">
        <f ca="1">FC!W33</f>
        <v>81.979139220459018</v>
      </c>
      <c r="X7" s="165">
        <f ca="1">FC!X33</f>
        <v>100.49887658885775</v>
      </c>
      <c r="Y7" s="165">
        <f ca="1">FC!Y33</f>
        <v>190.05748956610429</v>
      </c>
      <c r="Z7" s="165">
        <f ca="1">FC!Z33</f>
        <v>190.05748956610429</v>
      </c>
      <c r="AA7" s="165">
        <f ca="1">FC!AA33</f>
        <v>190.05747764248136</v>
      </c>
      <c r="AB7" s="165">
        <f ca="1">FC!AB33</f>
        <v>190.05747764248133</v>
      </c>
      <c r="AC7" s="165">
        <f ca="1">FC!AC33</f>
        <v>190.05747764248133</v>
      </c>
      <c r="AD7" s="165">
        <f ca="1">FC!AD33</f>
        <v>91.741165311884515</v>
      </c>
      <c r="AE7" s="165">
        <f ca="1">FC!AE33</f>
        <v>166.90801165838937</v>
      </c>
      <c r="AF7" s="165">
        <f ca="1">FC!AF33</f>
        <v>358.53565391210361</v>
      </c>
      <c r="AG7" s="165">
        <f ca="1">FC!AG33</f>
        <v>358.53565391210361</v>
      </c>
      <c r="AH7" s="165">
        <f ca="1">FC!AH33</f>
        <v>358.53562839925047</v>
      </c>
      <c r="AI7" s="165">
        <f ca="1">FC!AI33</f>
        <v>358.53562839925036</v>
      </c>
      <c r="AJ7" s="165">
        <f ca="1">FC!AJ33</f>
        <v>358.53562839925036</v>
      </c>
      <c r="AK7" s="165">
        <f ca="1">FC!AK33</f>
        <v>42.229389086079237</v>
      </c>
      <c r="AL7" s="165">
        <f ca="1">FC!AL33</f>
        <v>42.229389086079237</v>
      </c>
      <c r="AM7" s="165">
        <f ca="1">FC!AM33</f>
        <v>42.229389086079237</v>
      </c>
      <c r="AN7" s="165">
        <f ca="1">FC!AN33</f>
        <v>0</v>
      </c>
      <c r="AO7" s="165">
        <f ca="1">FC!AO33</f>
        <v>0</v>
      </c>
      <c r="AP7" s="165">
        <f ca="1">FC!AP33</f>
        <v>0</v>
      </c>
      <c r="AQ7" s="165">
        <f ca="1">FC!AQ33</f>
        <v>0</v>
      </c>
      <c r="AR7" s="165">
        <f ca="1">FC!AR33</f>
        <v>0</v>
      </c>
      <c r="AS7" s="356"/>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c r="BY7" s="143"/>
      <c r="BZ7" s="143"/>
      <c r="CA7" s="143"/>
      <c r="CB7" s="143"/>
      <c r="CC7" s="14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143"/>
      <c r="DJ7" s="143"/>
      <c r="DK7" s="143"/>
      <c r="DL7" s="143"/>
      <c r="DM7" s="143"/>
      <c r="DN7" s="143"/>
      <c r="DO7" s="143"/>
      <c r="DP7" s="143"/>
      <c r="DQ7" s="143"/>
      <c r="DR7" s="143"/>
      <c r="DS7" s="143"/>
      <c r="DT7" s="143"/>
      <c r="DU7" s="143"/>
      <c r="DV7" s="143"/>
      <c r="DW7" s="143"/>
      <c r="DX7" s="143"/>
      <c r="DY7" s="143"/>
      <c r="DZ7" s="143"/>
      <c r="EA7" s="143"/>
      <c r="EB7" s="143"/>
      <c r="EC7" s="143"/>
      <c r="ED7" s="143"/>
      <c r="EE7" s="143"/>
      <c r="EF7" s="143"/>
      <c r="EG7" s="143"/>
      <c r="EH7" s="143"/>
      <c r="EI7" s="143"/>
      <c r="EJ7" s="143"/>
      <c r="EK7" s="143"/>
      <c r="EL7" s="143"/>
      <c r="EM7" s="143"/>
      <c r="EN7" s="143"/>
      <c r="EO7" s="143"/>
      <c r="EP7" s="143"/>
      <c r="EQ7" s="143"/>
      <c r="ER7" s="143"/>
      <c r="ES7" s="143"/>
      <c r="ET7" s="143"/>
      <c r="EU7" s="143"/>
      <c r="EV7" s="143"/>
      <c r="EW7" s="143"/>
      <c r="EX7" s="143"/>
      <c r="EY7" s="143"/>
      <c r="EZ7" s="143"/>
      <c r="FA7" s="143"/>
      <c r="FB7" s="143"/>
      <c r="FC7" s="143"/>
      <c r="FD7" s="143"/>
      <c r="FE7" s="143"/>
      <c r="FF7" s="143"/>
      <c r="FG7" s="143"/>
      <c r="FH7" s="143"/>
      <c r="FI7" s="143"/>
      <c r="FJ7" s="143"/>
      <c r="FK7" s="143"/>
      <c r="FL7" s="143"/>
      <c r="FM7" s="143"/>
      <c r="FN7" s="143"/>
      <c r="FO7" s="143"/>
      <c r="FP7" s="143"/>
      <c r="FQ7" s="143"/>
      <c r="FR7" s="143"/>
      <c r="FS7" s="143"/>
      <c r="FT7" s="143"/>
      <c r="FU7" s="143"/>
      <c r="FV7" s="143"/>
      <c r="FW7" s="143"/>
      <c r="FX7" s="143"/>
      <c r="FY7" s="143"/>
      <c r="FZ7" s="143"/>
      <c r="GA7" s="143"/>
      <c r="GB7" s="143"/>
      <c r="GC7" s="143"/>
      <c r="GD7" s="143"/>
      <c r="GE7" s="143"/>
      <c r="GF7" s="143"/>
      <c r="GG7" s="143"/>
      <c r="GH7" s="143"/>
      <c r="GI7" s="143"/>
      <c r="GJ7" s="143"/>
      <c r="GK7" s="143"/>
      <c r="GL7" s="143"/>
      <c r="GM7" s="143"/>
      <c r="GN7" s="143"/>
      <c r="GO7" s="143"/>
      <c r="GP7" s="143"/>
      <c r="GQ7" s="143"/>
      <c r="GR7" s="143"/>
      <c r="GS7" s="143"/>
      <c r="GT7" s="143"/>
      <c r="GU7" s="143"/>
      <c r="GV7" s="143"/>
      <c r="GW7" s="143"/>
      <c r="GX7" s="143"/>
      <c r="GY7" s="143"/>
      <c r="GZ7" s="143"/>
      <c r="HA7" s="143"/>
      <c r="HB7" s="143"/>
      <c r="HC7" s="143"/>
      <c r="HD7" s="143"/>
      <c r="HE7" s="143"/>
      <c r="HF7" s="143"/>
      <c r="HG7" s="143"/>
      <c r="HH7" s="143"/>
      <c r="HI7" s="143"/>
      <c r="HJ7" s="143"/>
      <c r="HK7" s="143"/>
      <c r="HL7" s="143"/>
      <c r="HM7" s="143"/>
      <c r="HN7" s="143"/>
    </row>
    <row r="8" spans="2:222" outlineLevel="1">
      <c r="B8" s="144" t="s">
        <v>1082</v>
      </c>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165"/>
      <c r="AH8" s="165"/>
      <c r="AI8" s="165"/>
      <c r="AJ8" s="165"/>
      <c r="AK8" s="165"/>
      <c r="AL8" s="165"/>
      <c r="AM8" s="165"/>
      <c r="AN8" s="165"/>
      <c r="AO8" s="165"/>
      <c r="AP8" s="165"/>
      <c r="AQ8" s="165"/>
      <c r="AR8" s="165"/>
      <c r="AS8" s="356"/>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c r="BR8" s="143"/>
      <c r="BS8" s="143"/>
      <c r="BT8" s="143"/>
      <c r="BU8" s="143"/>
      <c r="BV8" s="143"/>
      <c r="BW8" s="143"/>
      <c r="BX8" s="143"/>
      <c r="BY8" s="143"/>
      <c r="BZ8" s="143"/>
      <c r="CA8" s="143"/>
      <c r="CB8" s="143"/>
      <c r="CC8" s="14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143"/>
      <c r="DJ8" s="143"/>
      <c r="DK8" s="143"/>
      <c r="DL8" s="143"/>
      <c r="DM8" s="143"/>
      <c r="DN8" s="143"/>
      <c r="DO8" s="143"/>
      <c r="DP8" s="143"/>
      <c r="DQ8" s="143"/>
      <c r="DR8" s="143"/>
      <c r="DS8" s="143"/>
      <c r="DT8" s="143"/>
      <c r="DU8" s="143"/>
      <c r="DV8" s="143"/>
      <c r="DW8" s="143"/>
      <c r="DX8" s="143"/>
      <c r="DY8" s="143"/>
      <c r="DZ8" s="143"/>
      <c r="EA8" s="143"/>
      <c r="EB8" s="143"/>
      <c r="EC8" s="143"/>
      <c r="ED8" s="143"/>
      <c r="EE8" s="143"/>
      <c r="EF8" s="143"/>
      <c r="EG8" s="143"/>
      <c r="EH8" s="143"/>
      <c r="EI8" s="143"/>
      <c r="EJ8" s="143"/>
      <c r="EK8" s="143"/>
      <c r="EL8" s="143"/>
      <c r="EM8" s="143"/>
      <c r="EN8" s="143"/>
      <c r="EO8" s="143"/>
      <c r="EP8" s="143"/>
      <c r="EQ8" s="143"/>
      <c r="ER8" s="143"/>
      <c r="ES8" s="143"/>
      <c r="ET8" s="143"/>
      <c r="EU8" s="143"/>
      <c r="EV8" s="143"/>
      <c r="EW8" s="143"/>
      <c r="EX8" s="143"/>
      <c r="EY8" s="143"/>
      <c r="EZ8" s="143"/>
      <c r="FA8" s="143"/>
      <c r="FB8" s="143"/>
      <c r="FC8" s="143"/>
      <c r="FD8" s="143"/>
      <c r="FE8" s="143"/>
      <c r="FF8" s="143"/>
      <c r="FG8" s="143"/>
      <c r="FH8" s="143"/>
      <c r="FI8" s="143"/>
      <c r="FJ8" s="143"/>
      <c r="FK8" s="143"/>
      <c r="FL8" s="143"/>
      <c r="FM8" s="143"/>
      <c r="FN8" s="143"/>
      <c r="FO8" s="143"/>
      <c r="FP8" s="143"/>
      <c r="FQ8" s="143"/>
      <c r="FR8" s="143"/>
      <c r="FS8" s="143"/>
      <c r="FT8" s="143"/>
      <c r="FU8" s="143"/>
      <c r="FV8" s="143"/>
      <c r="FW8" s="143"/>
      <c r="FX8" s="143"/>
      <c r="FY8" s="143"/>
      <c r="FZ8" s="143"/>
      <c r="GA8" s="143"/>
      <c r="GB8" s="143"/>
      <c r="GC8" s="143"/>
      <c r="GD8" s="143"/>
      <c r="GE8" s="143"/>
      <c r="GF8" s="143"/>
      <c r="GG8" s="143"/>
      <c r="GH8" s="143"/>
      <c r="GI8" s="143"/>
      <c r="GJ8" s="143"/>
      <c r="GK8" s="143"/>
      <c r="GL8" s="143"/>
      <c r="GM8" s="143"/>
      <c r="GN8" s="143"/>
      <c r="GO8" s="143"/>
      <c r="GP8" s="143"/>
      <c r="GQ8" s="143"/>
      <c r="GR8" s="143"/>
      <c r="GS8" s="143"/>
      <c r="GT8" s="143"/>
      <c r="GU8" s="143"/>
      <c r="GV8" s="143"/>
      <c r="GW8" s="143"/>
      <c r="GX8" s="143"/>
      <c r="GY8" s="143"/>
      <c r="GZ8" s="143"/>
      <c r="HA8" s="143"/>
      <c r="HB8" s="143"/>
      <c r="HC8" s="143"/>
      <c r="HD8" s="143"/>
      <c r="HE8" s="143"/>
      <c r="HF8" s="143"/>
      <c r="HG8" s="143"/>
      <c r="HH8" s="143"/>
      <c r="HI8" s="143"/>
      <c r="HJ8" s="143"/>
      <c r="HK8" s="143"/>
      <c r="HL8" s="143"/>
      <c r="HM8" s="143"/>
      <c r="HN8" s="143"/>
    </row>
    <row r="9" spans="2:222" outlineLevel="1">
      <c r="B9" s="144" t="s">
        <v>322</v>
      </c>
      <c r="C9" s="357"/>
      <c r="D9" s="358"/>
      <c r="E9" s="165"/>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356"/>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143"/>
      <c r="CM9" s="143"/>
      <c r="CN9" s="143"/>
      <c r="CO9" s="143"/>
      <c r="CP9" s="143"/>
      <c r="CQ9" s="143"/>
      <c r="CR9" s="143"/>
      <c r="CS9" s="143"/>
      <c r="CT9" s="143"/>
      <c r="CU9" s="143"/>
      <c r="CV9" s="143"/>
      <c r="CW9" s="143"/>
      <c r="CX9" s="143"/>
      <c r="CY9" s="143"/>
      <c r="CZ9" s="143"/>
      <c r="DA9" s="143"/>
      <c r="DB9" s="143"/>
      <c r="DC9" s="143"/>
      <c r="DD9" s="143"/>
      <c r="DE9" s="143"/>
      <c r="DF9" s="143"/>
      <c r="DG9" s="143"/>
      <c r="DH9" s="143"/>
      <c r="DI9" s="143"/>
      <c r="DJ9" s="143"/>
      <c r="DK9" s="143"/>
      <c r="DL9" s="143"/>
      <c r="DM9" s="143"/>
      <c r="DN9" s="143"/>
      <c r="DO9" s="143"/>
      <c r="DP9" s="143"/>
      <c r="DQ9" s="143"/>
      <c r="DR9" s="143"/>
      <c r="DS9" s="143"/>
      <c r="DT9" s="143"/>
      <c r="DU9" s="143"/>
      <c r="DV9" s="143"/>
      <c r="DW9" s="143"/>
      <c r="DX9" s="143"/>
      <c r="DY9" s="143"/>
      <c r="DZ9" s="143"/>
      <c r="EA9" s="143"/>
      <c r="EB9" s="143"/>
      <c r="EC9" s="143"/>
      <c r="ED9" s="143"/>
      <c r="EE9" s="143"/>
      <c r="EF9" s="143"/>
      <c r="EG9" s="143"/>
      <c r="EH9" s="143"/>
      <c r="EI9" s="143"/>
      <c r="EJ9" s="143"/>
      <c r="EK9" s="143"/>
      <c r="EL9" s="143"/>
      <c r="EM9" s="143"/>
      <c r="EN9" s="143"/>
      <c r="EO9" s="143"/>
      <c r="EP9" s="143"/>
      <c r="EQ9" s="143"/>
      <c r="ER9" s="143"/>
      <c r="ES9" s="143"/>
      <c r="ET9" s="143"/>
      <c r="EU9" s="143"/>
      <c r="EV9" s="143"/>
      <c r="EW9" s="143"/>
      <c r="EX9" s="143"/>
      <c r="EY9" s="143"/>
      <c r="EZ9" s="143"/>
      <c r="FA9" s="143"/>
      <c r="FB9" s="143"/>
      <c r="FC9" s="143"/>
      <c r="FD9" s="143"/>
      <c r="FE9" s="143"/>
      <c r="FF9" s="143"/>
      <c r="FG9" s="143"/>
      <c r="FH9" s="143"/>
      <c r="FI9" s="143"/>
      <c r="FJ9" s="143"/>
      <c r="FK9" s="143"/>
      <c r="FL9" s="143"/>
      <c r="FM9" s="143"/>
      <c r="FN9" s="143"/>
      <c r="FO9" s="143"/>
      <c r="FP9" s="143"/>
      <c r="FQ9" s="143"/>
      <c r="FR9" s="143"/>
      <c r="FS9" s="143"/>
      <c r="FT9" s="143"/>
      <c r="FU9" s="143"/>
      <c r="FV9" s="143"/>
      <c r="FW9" s="143"/>
      <c r="FX9" s="143"/>
      <c r="FY9" s="143"/>
      <c r="FZ9" s="143"/>
      <c r="GA9" s="143"/>
      <c r="GB9" s="143"/>
      <c r="GC9" s="143"/>
      <c r="GD9" s="143"/>
      <c r="GE9" s="143"/>
      <c r="GF9" s="143"/>
      <c r="GG9" s="143"/>
      <c r="GH9" s="143"/>
      <c r="GI9" s="143"/>
      <c r="GJ9" s="143"/>
      <c r="GK9" s="143"/>
      <c r="GL9" s="143"/>
      <c r="GM9" s="143"/>
      <c r="GN9" s="143"/>
      <c r="GO9" s="143"/>
      <c r="GP9" s="143"/>
      <c r="GQ9" s="143"/>
      <c r="GR9" s="143"/>
      <c r="GS9" s="143"/>
      <c r="GT9" s="143"/>
      <c r="GU9" s="143"/>
      <c r="GV9" s="143"/>
      <c r="GW9" s="143"/>
      <c r="GX9" s="143"/>
      <c r="GY9" s="143"/>
      <c r="GZ9" s="143"/>
      <c r="HA9" s="143"/>
      <c r="HB9" s="143"/>
      <c r="HC9" s="143"/>
      <c r="HD9" s="143"/>
      <c r="HE9" s="143"/>
      <c r="HF9" s="143"/>
      <c r="HG9" s="143"/>
      <c r="HH9" s="143"/>
      <c r="HI9" s="143"/>
      <c r="HJ9" s="143"/>
      <c r="HK9" s="143"/>
      <c r="HL9" s="143"/>
      <c r="HM9" s="143"/>
      <c r="HN9" s="143"/>
    </row>
    <row r="10" spans="2:222" ht="18" customHeight="1">
      <c r="B10" s="187" t="s">
        <v>222</v>
      </c>
      <c r="C10" s="188"/>
      <c r="D10" s="344">
        <f>D11-D12+D14</f>
        <v>0</v>
      </c>
      <c r="E10" s="190">
        <f t="shared" ref="E10:AR10" si="3">SUM(E11:E14)</f>
        <v>4487.2005211577298</v>
      </c>
      <c r="F10" s="190">
        <f t="shared" si="3"/>
        <v>7029.2218270499161</v>
      </c>
      <c r="G10" s="190">
        <f t="shared" si="3"/>
        <v>8208.7324689792677</v>
      </c>
      <c r="H10" s="190">
        <f t="shared" si="3"/>
        <v>9346.845587297943</v>
      </c>
      <c r="I10" s="190">
        <f t="shared" si="3"/>
        <v>10441.889547084487</v>
      </c>
      <c r="J10" s="190">
        <f t="shared" si="3"/>
        <v>11566.597543795369</v>
      </c>
      <c r="K10" s="190">
        <f t="shared" si="3"/>
        <v>11153.031021722836</v>
      </c>
      <c r="L10" s="190">
        <f t="shared" si="3"/>
        <v>10741.915498252154</v>
      </c>
      <c r="M10" s="190">
        <f t="shared" si="3"/>
        <v>10561.318920670146</v>
      </c>
      <c r="N10" s="190">
        <f t="shared" si="3"/>
        <v>10120.718686007016</v>
      </c>
      <c r="O10" s="190">
        <f t="shared" si="3"/>
        <v>9810.2368562194461</v>
      </c>
      <c r="P10" s="190">
        <f t="shared" si="3"/>
        <v>9368.6232527911852</v>
      </c>
      <c r="Q10" s="190">
        <f t="shared" si="3"/>
        <v>8930.2775532469805</v>
      </c>
      <c r="R10" s="190">
        <f t="shared" si="3"/>
        <v>8495.1045759203007</v>
      </c>
      <c r="S10" s="190">
        <f t="shared" si="3"/>
        <v>8092.4912412054891</v>
      </c>
      <c r="T10" s="190">
        <f t="shared" si="3"/>
        <v>7766.5108703054111</v>
      </c>
      <c r="U10" s="190">
        <f t="shared" si="3"/>
        <v>7602.6184245117092</v>
      </c>
      <c r="V10" s="190">
        <f t="shared" si="3"/>
        <v>7185.4326534965858</v>
      </c>
      <c r="W10" s="190">
        <f t="shared" si="3"/>
        <v>6770.8032961010558</v>
      </c>
      <c r="X10" s="190">
        <f t="shared" si="3"/>
        <v>6358.6558936760048</v>
      </c>
      <c r="Y10" s="190">
        <f t="shared" si="3"/>
        <v>6075.798172857445</v>
      </c>
      <c r="Z10" s="190">
        <f t="shared" si="3"/>
        <v>5662.8967289007151</v>
      </c>
      <c r="AA10" s="190">
        <f t="shared" si="3"/>
        <v>5275.6981674877534</v>
      </c>
      <c r="AB10" s="190">
        <f t="shared" si="3"/>
        <v>4890.1826058224769</v>
      </c>
      <c r="AC10" s="190">
        <f t="shared" si="3"/>
        <v>4734.4403600903779</v>
      </c>
      <c r="AD10" s="190">
        <f t="shared" si="3"/>
        <v>4405.3496624748386</v>
      </c>
      <c r="AE10" s="190">
        <f t="shared" si="3"/>
        <v>4025.1394509350043</v>
      </c>
      <c r="AF10" s="190">
        <f t="shared" si="3"/>
        <v>3668.8430591648344</v>
      </c>
      <c r="AG10" s="190">
        <f t="shared" si="3"/>
        <v>3313.3296039488714</v>
      </c>
      <c r="AH10" s="190">
        <f t="shared" si="3"/>
        <v>2958.5762813098077</v>
      </c>
      <c r="AI10" s="190">
        <f t="shared" si="3"/>
        <v>2749.8115117592947</v>
      </c>
      <c r="AJ10" s="190">
        <f t="shared" si="3"/>
        <v>2405.7624734969586</v>
      </c>
      <c r="AK10" s="190">
        <f t="shared" si="3"/>
        <v>2290.2789883502373</v>
      </c>
      <c r="AL10" s="190">
        <f t="shared" ca="1" si="3"/>
        <v>1905.0408463930644</v>
      </c>
      <c r="AM10" s="190">
        <f t="shared" ca="1" si="3"/>
        <v>1521.4286045877832</v>
      </c>
      <c r="AN10" s="190">
        <f t="shared" ca="1" si="3"/>
        <v>0</v>
      </c>
      <c r="AO10" s="190">
        <f t="shared" ca="1" si="3"/>
        <v>0</v>
      </c>
      <c r="AP10" s="190">
        <f t="shared" ca="1" si="3"/>
        <v>0</v>
      </c>
      <c r="AQ10" s="190">
        <f t="shared" ca="1" si="3"/>
        <v>0</v>
      </c>
      <c r="AR10" s="190">
        <f t="shared" ca="1" si="3"/>
        <v>0</v>
      </c>
      <c r="AS10" s="356"/>
    </row>
    <row r="11" spans="2:222" outlineLevel="1">
      <c r="B11" s="144" t="s">
        <v>303</v>
      </c>
      <c r="D11" s="359"/>
      <c r="E11" s="191">
        <f>-SUM(FC!$D7:'FC'!E7)-SUM(FC!$E145:'FC'!E145)</f>
        <v>2957.1428571428573</v>
      </c>
      <c r="F11" s="165">
        <f>-SUM(FC!$D7:'FC'!F7)-SUM(FC!$E145:'FC'!F145)</f>
        <v>4370.1680672268903</v>
      </c>
      <c r="G11" s="165">
        <f>-SUM(FC!$D7:'FC'!G7)-SUM(FC!$E145:'FC'!G145)</f>
        <v>5737.7387318563788</v>
      </c>
      <c r="H11" s="165">
        <f>-SUM(FC!$D7:'FC'!H7)-SUM(FC!$E145:'FC'!H145)</f>
        <v>7058.4343964858672</v>
      </c>
      <c r="I11" s="165">
        <f>-SUM(FC!$D7:'FC'!I7)-SUM(FC!$E145:'FC'!I145)</f>
        <v>8330.7429643411615</v>
      </c>
      <c r="J11" s="165">
        <f>-SUM(FC!$D7:'FC'!J7)-SUM(FC!$E145:'FC'!J145)</f>
        <v>9553.0515321964558</v>
      </c>
      <c r="K11" s="165">
        <f>-SUM(FC!$D7:'FC'!K7)-SUM(FC!$E145:'FC'!K145)</f>
        <v>9223.6359621207157</v>
      </c>
      <c r="L11" s="165">
        <f>-SUM(FC!$D7:'FC'!L7)-SUM(FC!$E145:'FC'!L145)</f>
        <v>8894.2203920449756</v>
      </c>
      <c r="M11" s="165">
        <f>-SUM(FC!$D7:'FC'!M7)-SUM(FC!$E145:'FC'!M145)</f>
        <v>8564.8048219692373</v>
      </c>
      <c r="N11" s="165">
        <f>-SUM(FC!$D7:'FC'!N7)-SUM(FC!$E145:'FC'!N145)</f>
        <v>8235.3892518934972</v>
      </c>
      <c r="O11" s="165">
        <f>-SUM(FC!$D7:'FC'!O7)-SUM(FC!$E145:'FC'!O145)</f>
        <v>7905.9736818177571</v>
      </c>
      <c r="P11" s="165">
        <f>-SUM(FC!$D7:'FC'!P7)-SUM(FC!$E145:'FC'!P145)</f>
        <v>7576.558111742017</v>
      </c>
      <c r="Q11" s="165">
        <f>-SUM(FC!$D7:'FC'!Q7)-SUM(FC!$E145:'FC'!Q145)</f>
        <v>7247.1425416662769</v>
      </c>
      <c r="R11" s="165">
        <f>-SUM(FC!$D7:'FC'!R7)-SUM(FC!$E145:'FC'!R145)</f>
        <v>6917.7269715905368</v>
      </c>
      <c r="S11" s="165">
        <f>-SUM(FC!$D7:'FC'!S7)-SUM(FC!$E145:'FC'!S145)</f>
        <v>6588.3114015147967</v>
      </c>
      <c r="T11" s="165">
        <f>-SUM(FC!$D7:'FC'!T7)-SUM(FC!$E145:'FC'!T145)</f>
        <v>6258.8958314390566</v>
      </c>
      <c r="U11" s="165">
        <f>-SUM(FC!$D7:'FC'!U7)-SUM(FC!$E145:'FC'!U145)</f>
        <v>5929.4802613633165</v>
      </c>
      <c r="V11" s="165">
        <f>-SUM(FC!$D7:'FC'!V7)-SUM(FC!$E145:'FC'!V145)</f>
        <v>5600.0646912875764</v>
      </c>
      <c r="W11" s="165">
        <f>-SUM(FC!$D7:'FC'!W7)-SUM(FC!$E145:'FC'!W145)</f>
        <v>5270.6491212118362</v>
      </c>
      <c r="X11" s="165">
        <f>-SUM(FC!$D7:'FC'!X7)-SUM(FC!$E145:'FC'!X145)</f>
        <v>4941.2335511360961</v>
      </c>
      <c r="Y11" s="165">
        <f>-SUM(FC!$D7:'FC'!Y7)-SUM(FC!$E145:'FC'!Y145)</f>
        <v>4611.817981060356</v>
      </c>
      <c r="Z11" s="165">
        <f>-SUM(FC!$D7:'FC'!Z7)-SUM(FC!$E145:'FC'!Z145)</f>
        <v>4282.4024109846159</v>
      </c>
      <c r="AA11" s="165">
        <f>-SUM(FC!$D7:'FC'!AA7)-SUM(FC!$E145:'FC'!AA145)</f>
        <v>3952.9868409088758</v>
      </c>
      <c r="AB11" s="165">
        <f>-SUM(FC!$D7:'FC'!AB7)-SUM(FC!$E145:'FC'!AB145)</f>
        <v>3623.5712708331357</v>
      </c>
      <c r="AC11" s="165">
        <f>-SUM(FC!$D7:'FC'!AC7)-SUM(FC!$E145:'FC'!AC145)</f>
        <v>3294.1557007573956</v>
      </c>
      <c r="AD11" s="165">
        <f>-SUM(FC!$D7:'FC'!AD7)-SUM(FC!$E145:'FC'!AD145)</f>
        <v>2964.7401306816555</v>
      </c>
      <c r="AE11" s="165">
        <f>-SUM(FC!$D7:'FC'!AE7)-SUM(FC!$E145:'FC'!AE145)</f>
        <v>2635.3245606059154</v>
      </c>
      <c r="AF11" s="165">
        <f>-SUM(FC!$D7:'FC'!AF7)-SUM(FC!$E145:'FC'!AF145)</f>
        <v>2305.9089905301753</v>
      </c>
      <c r="AG11" s="165">
        <f>-SUM(FC!$D7:'FC'!AG7)-SUM(FC!$E145:'FC'!AG145)</f>
        <v>1976.4934204544352</v>
      </c>
      <c r="AH11" s="165">
        <f>-SUM(FC!$D7:'FC'!AH7)-SUM(FC!$E145:'FC'!AH145)</f>
        <v>1647.0778503786951</v>
      </c>
      <c r="AI11" s="165">
        <f>-SUM(FC!$D7:'FC'!AI7)-SUM(FC!$E145:'FC'!AI145)</f>
        <v>1317.662280302955</v>
      </c>
      <c r="AJ11" s="165">
        <f>-SUM(FC!$D7:'FC'!AJ7)-SUM(FC!$E145:'FC'!AJ145)</f>
        <v>988.24671022721486</v>
      </c>
      <c r="AK11" s="165">
        <f>-SUM(FC!$D7:'FC'!AK7)-SUM(FC!$E145:'FC'!AK145)</f>
        <v>658.83114015147476</v>
      </c>
      <c r="AL11" s="165">
        <f>-SUM(FC!$D7:'FC'!AL7)-SUM(FC!$E145:'FC'!AL145)</f>
        <v>329.41557007573465</v>
      </c>
      <c r="AM11" s="165">
        <f>-SUM(FC!$D7:'FC'!AM7)-SUM(FC!$E145:'FC'!AM145)</f>
        <v>0</v>
      </c>
      <c r="AN11" s="165">
        <f>-SUM(FC!$D7:'FC'!AN7)-SUM(FC!$E145:'FC'!AN145)</f>
        <v>0</v>
      </c>
      <c r="AO11" s="165">
        <f>-SUM(FC!$D7:'FC'!AO7)-SUM(FC!$E145:'FC'!AO145)</f>
        <v>0</v>
      </c>
      <c r="AP11" s="165">
        <f>-SUM(FC!$D7:'FC'!AP7)-SUM(FC!$E145:'FC'!AP145)</f>
        <v>0</v>
      </c>
      <c r="AQ11" s="165">
        <f>-SUM(FC!$D7:'FC'!AQ7)-SUM(FC!$E145:'FC'!AQ145)</f>
        <v>0</v>
      </c>
      <c r="AR11" s="165">
        <f>-SUM(FC!$D7:'FC'!AR7)-SUM(FC!$E145:'FC'!AR145)</f>
        <v>0</v>
      </c>
      <c r="AS11" s="356"/>
    </row>
    <row r="12" spans="2:222" outlineLevel="1">
      <c r="B12" s="144" t="s">
        <v>295</v>
      </c>
      <c r="D12" s="359"/>
      <c r="E12" s="191">
        <f>BP!E47*'Premissas macro'!E17</f>
        <v>1530.0576640148724</v>
      </c>
      <c r="F12" s="191">
        <f>BP!F47*'Premissas macro'!F17</f>
        <v>2659.0537598230253</v>
      </c>
      <c r="G12" s="191">
        <f>BP!G47*'Premissas macro'!G17</f>
        <v>2470.9937371228884</v>
      </c>
      <c r="H12" s="191">
        <f>BP!H47*'Premissas macro'!H17</f>
        <v>2288.4111908120758</v>
      </c>
      <c r="I12" s="191">
        <f>BP!I47*'Premissas macro'!I17</f>
        <v>2111.1465827433258</v>
      </c>
      <c r="J12" s="191">
        <f>BP!J47*'Premissas macro'!J17</f>
        <v>2013.5460115989129</v>
      </c>
      <c r="K12" s="191">
        <f>BP!K47*'Premissas macro'!K17</f>
        <v>1929.3950596021211</v>
      </c>
      <c r="L12" s="191">
        <f>BP!L47*'Premissas macro'!L17</f>
        <v>1847.6951062071778</v>
      </c>
      <c r="M12" s="191">
        <f>BP!M47*'Premissas macro'!M17</f>
        <v>1996.5140987009086</v>
      </c>
      <c r="N12" s="191">
        <f>BP!N47*'Premissas macro'!N17</f>
        <v>1885.3294341135181</v>
      </c>
      <c r="O12" s="191">
        <f>BP!O47*'Premissas macro'!O17</f>
        <v>1904.2631744016894</v>
      </c>
      <c r="P12" s="191">
        <f>BP!P47*'Premissas macro'!P17</f>
        <v>1792.0651410491691</v>
      </c>
      <c r="Q12" s="191">
        <f>BP!Q47*'Premissas macro'!Q17</f>
        <v>1683.1350115807029</v>
      </c>
      <c r="R12" s="191">
        <f>BP!R47*'Premissas macro'!R17</f>
        <v>1577.3776043297648</v>
      </c>
      <c r="S12" s="191">
        <f>BP!S47*'Premissas macro'!S17</f>
        <v>1504.1798396906922</v>
      </c>
      <c r="T12" s="191">
        <f>BP!T47*'Premissas macro'!T17</f>
        <v>1507.6150388663546</v>
      </c>
      <c r="U12" s="191">
        <f>BP!U47*'Premissas macro'!U17</f>
        <v>1673.1381631483928</v>
      </c>
      <c r="V12" s="191">
        <f>BP!V47*'Premissas macro'!V17</f>
        <v>1585.3679622090092</v>
      </c>
      <c r="W12" s="191">
        <f>BP!W47*'Premissas macro'!W17</f>
        <v>1500.1541748892193</v>
      </c>
      <c r="X12" s="191">
        <f>BP!X47*'Premissas macro'!X17</f>
        <v>1417.4223425399086</v>
      </c>
      <c r="Y12" s="191">
        <f>BP!Y47*'Premissas macro'!Y17</f>
        <v>1463.9801917970894</v>
      </c>
      <c r="Z12" s="191">
        <f>BP!Z47*'Premissas macro'!Z17</f>
        <v>1380.4943179160994</v>
      </c>
      <c r="AA12" s="191">
        <f>BP!AA47*'Premissas macro'!AA17</f>
        <v>1322.7113265788773</v>
      </c>
      <c r="AB12" s="191">
        <f>BP!AB47*'Premissas macro'!AB17</f>
        <v>1266.6113349893415</v>
      </c>
      <c r="AC12" s="191">
        <f>BP!AC47*'Premissas macro'!AC17</f>
        <v>1440.2846593329823</v>
      </c>
      <c r="AD12" s="191">
        <f>BP!AD47*'Premissas macro'!AD17</f>
        <v>1440.6095317931834</v>
      </c>
      <c r="AE12" s="191">
        <f>BP!AE47*'Premissas macro'!AE17</f>
        <v>1389.8148903290889</v>
      </c>
      <c r="AF12" s="191">
        <f>BP!AF47*'Premissas macro'!AF17</f>
        <v>1362.9340686346591</v>
      </c>
      <c r="AG12" s="191">
        <f>BP!AG47*'Premissas macro'!AG17</f>
        <v>1336.836183494436</v>
      </c>
      <c r="AH12" s="191">
        <f>BP!AH47*'Premissas macro'!AH17</f>
        <v>1311.4984309311126</v>
      </c>
      <c r="AI12" s="191">
        <f>BP!AI47*'Premissas macro'!AI17</f>
        <v>1432.1492314563397</v>
      </c>
      <c r="AJ12" s="191">
        <f>BP!AJ47*'Premissas macro'!AJ17</f>
        <v>1417.5157632697435</v>
      </c>
      <c r="AK12" s="191">
        <f>BP!AK47*'Premissas macro'!AK17</f>
        <v>1631.4478481987626</v>
      </c>
      <c r="AL12" s="191">
        <f ca="1">BP!AL47*'Premissas macro'!AL17</f>
        <v>1575.6252763173297</v>
      </c>
      <c r="AM12" s="191">
        <f ca="1">BP!AM47*'Premissas macro'!AM17</f>
        <v>1521.4286045877832</v>
      </c>
      <c r="AN12" s="191">
        <f ca="1">BP!AN47*'Premissas macro'!AN17</f>
        <v>0</v>
      </c>
      <c r="AO12" s="191">
        <f ca="1">BP!AO47*'Premissas macro'!AO17</f>
        <v>0</v>
      </c>
      <c r="AP12" s="191">
        <f ca="1">BP!AP47*'Premissas macro'!AP17</f>
        <v>0</v>
      </c>
      <c r="AQ12" s="191">
        <f ca="1">BP!AQ47*'Premissas macro'!AQ17</f>
        <v>0</v>
      </c>
      <c r="AR12" s="191">
        <f ca="1">BP!AR47*'Premissas macro'!AR17</f>
        <v>0</v>
      </c>
      <c r="AS12" s="356"/>
    </row>
    <row r="13" spans="2:222" outlineLevel="1">
      <c r="B13" s="144" t="s">
        <v>323</v>
      </c>
      <c r="D13" s="359"/>
      <c r="E13" s="191">
        <v>0</v>
      </c>
      <c r="F13" s="191">
        <v>0</v>
      </c>
      <c r="G13" s="191">
        <v>0</v>
      </c>
      <c r="H13" s="191">
        <v>0</v>
      </c>
      <c r="I13" s="191">
        <v>0</v>
      </c>
      <c r="J13" s="191">
        <v>0</v>
      </c>
      <c r="K13" s="191">
        <v>0</v>
      </c>
      <c r="L13" s="191">
        <v>0</v>
      </c>
      <c r="M13" s="191">
        <v>0</v>
      </c>
      <c r="N13" s="191">
        <v>0</v>
      </c>
      <c r="O13" s="191">
        <v>0</v>
      </c>
      <c r="P13" s="191">
        <v>0</v>
      </c>
      <c r="Q13" s="191">
        <v>0</v>
      </c>
      <c r="R13" s="191">
        <v>0</v>
      </c>
      <c r="S13" s="191">
        <v>0</v>
      </c>
      <c r="T13" s="191">
        <v>0</v>
      </c>
      <c r="U13" s="191">
        <v>0</v>
      </c>
      <c r="V13" s="191">
        <v>0</v>
      </c>
      <c r="W13" s="191">
        <v>0</v>
      </c>
      <c r="X13" s="191">
        <v>0</v>
      </c>
      <c r="Y13" s="191">
        <v>0</v>
      </c>
      <c r="Z13" s="191">
        <v>0</v>
      </c>
      <c r="AA13" s="191">
        <v>0</v>
      </c>
      <c r="AB13" s="191">
        <v>0</v>
      </c>
      <c r="AC13" s="191">
        <v>0</v>
      </c>
      <c r="AD13" s="191">
        <v>0</v>
      </c>
      <c r="AE13" s="191">
        <v>0</v>
      </c>
      <c r="AF13" s="191">
        <v>0</v>
      </c>
      <c r="AG13" s="191">
        <v>0</v>
      </c>
      <c r="AH13" s="191">
        <v>0</v>
      </c>
      <c r="AI13" s="191">
        <v>0</v>
      </c>
      <c r="AJ13" s="191">
        <v>0</v>
      </c>
      <c r="AK13" s="191">
        <v>0</v>
      </c>
      <c r="AL13" s="191">
        <v>0</v>
      </c>
      <c r="AM13" s="191">
        <v>0</v>
      </c>
      <c r="AN13" s="191">
        <v>0</v>
      </c>
      <c r="AO13" s="191">
        <v>0</v>
      </c>
      <c r="AP13" s="191">
        <v>0</v>
      </c>
      <c r="AQ13" s="191">
        <v>0</v>
      </c>
      <c r="AR13" s="191">
        <v>0</v>
      </c>
      <c r="AS13" s="356"/>
    </row>
    <row r="14" spans="2:222" outlineLevel="1">
      <c r="B14" s="144" t="s">
        <v>324</v>
      </c>
      <c r="D14" s="218"/>
      <c r="E14" s="191">
        <v>0</v>
      </c>
      <c r="F14" s="191">
        <v>0</v>
      </c>
      <c r="G14" s="191">
        <v>0</v>
      </c>
      <c r="H14" s="191">
        <v>0</v>
      </c>
      <c r="I14" s="191">
        <v>0</v>
      </c>
      <c r="J14" s="191">
        <v>0</v>
      </c>
      <c r="K14" s="191">
        <v>0</v>
      </c>
      <c r="L14" s="191">
        <v>0</v>
      </c>
      <c r="M14" s="191">
        <v>0</v>
      </c>
      <c r="N14" s="191">
        <v>0</v>
      </c>
      <c r="O14" s="191">
        <v>0</v>
      </c>
      <c r="P14" s="191">
        <v>0</v>
      </c>
      <c r="Q14" s="191">
        <v>0</v>
      </c>
      <c r="R14" s="191">
        <v>0</v>
      </c>
      <c r="S14" s="191">
        <v>0</v>
      </c>
      <c r="T14" s="191">
        <v>0</v>
      </c>
      <c r="U14" s="191">
        <v>0</v>
      </c>
      <c r="V14" s="191">
        <v>0</v>
      </c>
      <c r="W14" s="191">
        <v>0</v>
      </c>
      <c r="X14" s="191">
        <v>0</v>
      </c>
      <c r="Y14" s="191">
        <v>0</v>
      </c>
      <c r="Z14" s="191">
        <v>0</v>
      </c>
      <c r="AA14" s="191">
        <v>0</v>
      </c>
      <c r="AB14" s="191">
        <v>0</v>
      </c>
      <c r="AC14" s="191">
        <v>0</v>
      </c>
      <c r="AD14" s="191">
        <v>0</v>
      </c>
      <c r="AE14" s="191">
        <v>0</v>
      </c>
      <c r="AF14" s="191">
        <v>0</v>
      </c>
      <c r="AG14" s="191">
        <v>0</v>
      </c>
      <c r="AH14" s="191">
        <v>0</v>
      </c>
      <c r="AI14" s="191">
        <v>0</v>
      </c>
      <c r="AJ14" s="191">
        <v>0</v>
      </c>
      <c r="AK14" s="191">
        <v>0</v>
      </c>
      <c r="AL14" s="191">
        <v>0</v>
      </c>
      <c r="AM14" s="191">
        <v>0</v>
      </c>
      <c r="AN14" s="191">
        <v>0</v>
      </c>
      <c r="AO14" s="191">
        <v>0</v>
      </c>
      <c r="AP14" s="191">
        <v>0</v>
      </c>
      <c r="AQ14" s="191">
        <v>0</v>
      </c>
      <c r="AR14" s="191">
        <v>0</v>
      </c>
      <c r="AS14" s="356"/>
    </row>
    <row r="15" spans="2:222" ht="21.75" customHeight="1">
      <c r="C15" s="66"/>
      <c r="D15" s="66"/>
      <c r="AS15" s="356"/>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43"/>
      <c r="CZ15" s="143"/>
      <c r="DA15" s="143"/>
      <c r="DB15" s="143"/>
      <c r="DC15" s="143"/>
      <c r="DD15" s="143"/>
      <c r="DE15" s="143"/>
      <c r="DF15" s="143"/>
      <c r="DG15" s="143"/>
      <c r="DH15" s="143"/>
      <c r="DI15" s="143"/>
      <c r="DJ15" s="143"/>
      <c r="DK15" s="143"/>
      <c r="DL15" s="143"/>
      <c r="DM15" s="143"/>
      <c r="DN15" s="143"/>
      <c r="DO15" s="143"/>
      <c r="DP15" s="143"/>
      <c r="DQ15" s="143"/>
      <c r="DR15" s="143"/>
      <c r="DS15" s="143"/>
      <c r="DT15" s="143"/>
      <c r="DU15" s="143"/>
      <c r="DV15" s="143"/>
      <c r="DW15" s="143"/>
      <c r="DX15" s="143"/>
      <c r="DY15" s="143"/>
      <c r="DZ15" s="143"/>
      <c r="EA15" s="143"/>
      <c r="EB15" s="143"/>
      <c r="EC15" s="143"/>
      <c r="ED15" s="143"/>
      <c r="EE15" s="143"/>
      <c r="EF15" s="143"/>
      <c r="EG15" s="143"/>
      <c r="EH15" s="143"/>
      <c r="EI15" s="143"/>
      <c r="EJ15" s="143"/>
      <c r="EK15" s="143"/>
      <c r="EL15" s="143"/>
      <c r="EM15" s="143"/>
      <c r="EN15" s="143"/>
      <c r="EO15" s="143"/>
      <c r="EP15" s="143"/>
      <c r="EQ15" s="143"/>
      <c r="ER15" s="143"/>
      <c r="ES15" s="143"/>
      <c r="ET15" s="143"/>
      <c r="EU15" s="143"/>
      <c r="EV15" s="143"/>
      <c r="EW15" s="143"/>
      <c r="EX15" s="143"/>
      <c r="EY15" s="143"/>
      <c r="EZ15" s="143"/>
      <c r="FA15" s="143"/>
      <c r="FB15" s="143"/>
      <c r="FC15" s="143"/>
      <c r="FD15" s="143"/>
      <c r="FE15" s="143"/>
      <c r="FF15" s="143"/>
      <c r="FG15" s="143"/>
      <c r="FH15" s="143"/>
      <c r="FI15" s="143"/>
      <c r="FJ15" s="143"/>
      <c r="FK15" s="143"/>
      <c r="FL15" s="143"/>
      <c r="FM15" s="143"/>
      <c r="FN15" s="143"/>
      <c r="FO15" s="143"/>
      <c r="FP15" s="143"/>
      <c r="FQ15" s="143"/>
      <c r="FR15" s="143"/>
      <c r="FS15" s="143"/>
      <c r="FT15" s="143"/>
      <c r="FU15" s="143"/>
      <c r="FV15" s="143"/>
      <c r="FW15" s="143"/>
      <c r="FX15" s="143"/>
      <c r="FY15" s="143"/>
      <c r="FZ15" s="143"/>
      <c r="GA15" s="143"/>
      <c r="GB15" s="143"/>
      <c r="GC15" s="143"/>
      <c r="GD15" s="143"/>
      <c r="GE15" s="143"/>
      <c r="GF15" s="143"/>
      <c r="GG15" s="143"/>
      <c r="GH15" s="143"/>
      <c r="GI15" s="143"/>
      <c r="GJ15" s="143"/>
      <c r="GK15" s="143"/>
      <c r="GL15" s="143"/>
      <c r="GM15" s="143"/>
      <c r="GN15" s="143"/>
      <c r="GO15" s="143"/>
      <c r="GP15" s="143"/>
      <c r="GQ15" s="143"/>
      <c r="GR15" s="143"/>
      <c r="GS15" s="143"/>
      <c r="GT15" s="143"/>
      <c r="GU15" s="143"/>
      <c r="GV15" s="143"/>
      <c r="GW15" s="143"/>
      <c r="GX15" s="143"/>
      <c r="GY15" s="143"/>
      <c r="GZ15" s="143"/>
      <c r="HA15" s="143"/>
      <c r="HB15" s="143"/>
      <c r="HC15" s="143"/>
      <c r="HD15" s="143"/>
      <c r="HE15" s="143"/>
      <c r="HF15" s="143"/>
      <c r="HG15" s="143"/>
      <c r="HH15" s="143"/>
      <c r="HI15" s="143"/>
      <c r="HJ15" s="143"/>
      <c r="HK15" s="143"/>
      <c r="HL15" s="143"/>
      <c r="HM15" s="143"/>
      <c r="HN15" s="143"/>
    </row>
    <row r="16" spans="2:222" ht="18" customHeight="1">
      <c r="B16" s="82" t="s">
        <v>66</v>
      </c>
      <c r="C16" s="83"/>
      <c r="D16" s="347">
        <f t="shared" ref="D16:AR16" si="4">D17+D23+D26</f>
        <v>0</v>
      </c>
      <c r="E16" s="85">
        <f t="shared" ca="1" si="4"/>
        <v>9902.7099581821585</v>
      </c>
      <c r="F16" s="85">
        <f t="shared" ca="1" si="4"/>
        <v>8383.2927827988133</v>
      </c>
      <c r="G16" s="85">
        <f t="shared" ca="1" si="4"/>
        <v>9006.4597237846101</v>
      </c>
      <c r="H16" s="85">
        <f t="shared" ca="1" si="4"/>
        <v>10144.572842103287</v>
      </c>
      <c r="I16" s="85">
        <f t="shared" ca="1" si="4"/>
        <v>11130.550310667841</v>
      </c>
      <c r="J16" s="85">
        <f t="shared" ca="1" si="4"/>
        <v>12255.258307378721</v>
      </c>
      <c r="K16" s="85">
        <f t="shared" ca="1" si="4"/>
        <v>11841.69178530619</v>
      </c>
      <c r="L16" s="85">
        <f t="shared" ca="1" si="4"/>
        <v>11294.53565028479</v>
      </c>
      <c r="M16" s="85">
        <f t="shared" ca="1" si="4"/>
        <v>11114.759734973461</v>
      </c>
      <c r="N16" s="85">
        <f t="shared" ca="1" si="4"/>
        <v>10675.405397741308</v>
      </c>
      <c r="O16" s="85">
        <f t="shared" ca="1" si="4"/>
        <v>10369.290692862964</v>
      </c>
      <c r="P16" s="85">
        <f t="shared" ca="1" si="4"/>
        <v>9930.6759144900025</v>
      </c>
      <c r="Q16" s="85">
        <f t="shared" ca="1" si="4"/>
        <v>9502.5381420987724</v>
      </c>
      <c r="R16" s="85">
        <f t="shared" ca="1" si="4"/>
        <v>9078.920305800737</v>
      </c>
      <c r="S16" s="85">
        <f t="shared" ca="1" si="4"/>
        <v>8693.977766232365</v>
      </c>
      <c r="T16" s="85">
        <f t="shared" ca="1" si="4"/>
        <v>8370.362526915942</v>
      </c>
      <c r="U16" s="85">
        <f t="shared" ca="1" si="4"/>
        <v>8214.078016540454</v>
      </c>
      <c r="V16" s="85">
        <f t="shared" ca="1" si="4"/>
        <v>7796.8922455253323</v>
      </c>
      <c r="W16" s="85">
        <f t="shared" ca="1" si="4"/>
        <v>7405.4025873541559</v>
      </c>
      <c r="X16" s="85">
        <f t="shared" ca="1" si="4"/>
        <v>7011.7749222975035</v>
      </c>
      <c r="Y16" s="85">
        <f t="shared" ca="1" si="4"/>
        <v>6818.4758144561947</v>
      </c>
      <c r="Z16" s="85">
        <f t="shared" ca="1" si="4"/>
        <v>6405.574370499462</v>
      </c>
      <c r="AA16" s="85">
        <f t="shared" ca="1" si="4"/>
        <v>6018.3757971628775</v>
      </c>
      <c r="AB16" s="85">
        <f t="shared" ca="1" si="4"/>
        <v>5632.8602354976028</v>
      </c>
      <c r="AC16" s="85">
        <f t="shared" ca="1" si="4"/>
        <v>5477.1179897655056</v>
      </c>
      <c r="AD16" s="85">
        <f t="shared" ca="1" si="4"/>
        <v>5049.710979819366</v>
      </c>
      <c r="AE16" s="85">
        <f t="shared" ca="1" si="4"/>
        <v>4744.6676146260379</v>
      </c>
      <c r="AF16" s="85">
        <f t="shared" ca="1" si="4"/>
        <v>4579.9988651095791</v>
      </c>
      <c r="AG16" s="85">
        <f t="shared" ca="1" si="4"/>
        <v>4224.4854098936185</v>
      </c>
      <c r="AH16" s="85">
        <f t="shared" ca="1" si="4"/>
        <v>3869.7320617417008</v>
      </c>
      <c r="AI16" s="85">
        <f t="shared" ca="1" si="4"/>
        <v>3660.9672921911824</v>
      </c>
      <c r="AJ16" s="85">
        <f t="shared" ca="1" si="4"/>
        <v>3316.9182539288431</v>
      </c>
      <c r="AK16" s="85">
        <f t="shared" ca="1" si="4"/>
        <v>2885.1285294689515</v>
      </c>
      <c r="AL16" s="85">
        <f t="shared" ca="1" si="4"/>
        <v>2499.8903875117794</v>
      </c>
      <c r="AM16" s="85">
        <f t="shared" ca="1" si="4"/>
        <v>2116.2781457064921</v>
      </c>
      <c r="AN16" s="85">
        <f t="shared" ca="1" si="4"/>
        <v>0</v>
      </c>
      <c r="AO16" s="85">
        <f t="shared" ca="1" si="4"/>
        <v>0</v>
      </c>
      <c r="AP16" s="85">
        <f t="shared" ca="1" si="4"/>
        <v>0</v>
      </c>
      <c r="AQ16" s="85">
        <f t="shared" ca="1" si="4"/>
        <v>0</v>
      </c>
      <c r="AR16" s="85">
        <f t="shared" ca="1" si="4"/>
        <v>0</v>
      </c>
      <c r="AS16" s="356"/>
    </row>
    <row r="17" spans="2:222" ht="18" customHeight="1">
      <c r="B17" s="187" t="s">
        <v>205</v>
      </c>
      <c r="C17" s="188"/>
      <c r="D17" s="344">
        <f t="shared" ref="D17:AR17" si="5">SUM(D18:D22)</f>
        <v>0</v>
      </c>
      <c r="E17" s="190">
        <f t="shared" ca="1" si="5"/>
        <v>5836.6477705484458</v>
      </c>
      <c r="F17" s="190">
        <f t="shared" ca="1" si="5"/>
        <v>4805.668239379781</v>
      </c>
      <c r="G17" s="190">
        <f t="shared" ca="1" si="5"/>
        <v>6045.837480365577</v>
      </c>
      <c r="H17" s="190">
        <f t="shared" ca="1" si="5"/>
        <v>7800.9528986842524</v>
      </c>
      <c r="I17" s="190">
        <f t="shared" ca="1" si="5"/>
        <v>8786.9303672488059</v>
      </c>
      <c r="J17" s="190">
        <f t="shared" ca="1" si="5"/>
        <v>9911.6383639596861</v>
      </c>
      <c r="K17" s="190">
        <f t="shared" ca="1" si="5"/>
        <v>9498.0718418871547</v>
      </c>
      <c r="L17" s="190">
        <f t="shared" ca="1" si="5"/>
        <v>8883.0927011364784</v>
      </c>
      <c r="M17" s="190">
        <f t="shared" ca="1" si="5"/>
        <v>8806.9134791820761</v>
      </c>
      <c r="N17" s="190">
        <f t="shared" ca="1" si="5"/>
        <v>8753.266824512024</v>
      </c>
      <c r="O17" s="190">
        <f t="shared" ca="1" si="5"/>
        <v>8746.9582408308925</v>
      </c>
      <c r="P17" s="190">
        <f t="shared" ca="1" si="5"/>
        <v>8746.6279246442064</v>
      </c>
      <c r="Q17" s="190">
        <f t="shared" ca="1" si="5"/>
        <v>8755.0463485842247</v>
      </c>
      <c r="R17" s="190">
        <f t="shared" ca="1" si="5"/>
        <v>8764.7957364540925</v>
      </c>
      <c r="S17" s="190">
        <f t="shared" ca="1" si="5"/>
        <v>8786.5504400565151</v>
      </c>
      <c r="T17" s="190">
        <f t="shared" ca="1" si="5"/>
        <v>8780.8751017281174</v>
      </c>
      <c r="U17" s="190">
        <f t="shared" ca="1" si="5"/>
        <v>8788.6077608035775</v>
      </c>
      <c r="V17" s="190">
        <f t="shared" ca="1" si="5"/>
        <v>8786.5456217555675</v>
      </c>
      <c r="W17" s="190">
        <f t="shared" ca="1" si="5"/>
        <v>8798.7844849270168</v>
      </c>
      <c r="X17" s="190">
        <f t="shared" ca="1" si="5"/>
        <v>8804.963925574626</v>
      </c>
      <c r="Y17" s="190">
        <f t="shared" ca="1" si="5"/>
        <v>8578.0711805043884</v>
      </c>
      <c r="Z17" s="190">
        <f t="shared" ca="1" si="5"/>
        <v>8131.7342846463089</v>
      </c>
      <c r="AA17" s="190">
        <f t="shared" ca="1" si="5"/>
        <v>7709.8151237107968</v>
      </c>
      <c r="AB17" s="190">
        <f t="shared" ca="1" si="5"/>
        <v>7289.4948244592088</v>
      </c>
      <c r="AC17" s="190">
        <f t="shared" ca="1" si="5"/>
        <v>7098.8661421239194</v>
      </c>
      <c r="AD17" s="190">
        <f t="shared" ca="1" si="5"/>
        <v>7030.8824511579141</v>
      </c>
      <c r="AE17" s="190">
        <f t="shared" ca="1" si="5"/>
        <v>6698.3075617752966</v>
      </c>
      <c r="AF17" s="190">
        <f t="shared" ca="1" si="5"/>
        <v>6355.8696338524114</v>
      </c>
      <c r="AG17" s="190">
        <f t="shared" ca="1" si="5"/>
        <v>5822.5478534023086</v>
      </c>
      <c r="AH17" s="190">
        <f t="shared" ca="1" si="5"/>
        <v>5289.9481932305043</v>
      </c>
      <c r="AI17" s="190">
        <f t="shared" ca="1" si="5"/>
        <v>4902.3816848350052</v>
      </c>
      <c r="AJ17" s="190">
        <f t="shared" ca="1" si="5"/>
        <v>4379.9511203339443</v>
      </c>
      <c r="AK17" s="190">
        <f t="shared" ca="1" si="5"/>
        <v>4203.2860848344135</v>
      </c>
      <c r="AL17" s="190">
        <f t="shared" ca="1" si="5"/>
        <v>4203.2860848344135</v>
      </c>
      <c r="AM17" s="190">
        <f t="shared" ca="1" si="5"/>
        <v>4203.2860848344135</v>
      </c>
      <c r="AN17" s="190">
        <f t="shared" ca="1" si="5"/>
        <v>0</v>
      </c>
      <c r="AO17" s="190">
        <f t="shared" ca="1" si="5"/>
        <v>0</v>
      </c>
      <c r="AP17" s="190">
        <f t="shared" ca="1" si="5"/>
        <v>0</v>
      </c>
      <c r="AQ17" s="190">
        <f t="shared" ca="1" si="5"/>
        <v>0</v>
      </c>
      <c r="AR17" s="190">
        <f t="shared" ca="1" si="5"/>
        <v>0</v>
      </c>
      <c r="AS17" s="356"/>
    </row>
    <row r="18" spans="2:222" outlineLevel="1">
      <c r="B18" s="144" t="s">
        <v>100</v>
      </c>
      <c r="E18" s="165">
        <f ca="1">FC!E36</f>
        <v>699.85194018079244</v>
      </c>
      <c r="F18" s="165">
        <f ca="1">FC!F36</f>
        <v>766.02032015904456</v>
      </c>
      <c r="G18" s="165">
        <f ca="1">FC!G36</f>
        <v>796.40570401265052</v>
      </c>
      <c r="H18" s="165">
        <f ca="1">FC!H36</f>
        <v>791.34045081107854</v>
      </c>
      <c r="I18" s="165">
        <f ca="1">FC!I36</f>
        <v>720.67875150013742</v>
      </c>
      <c r="J18" s="165">
        <f ca="1">FC!J36</f>
        <v>713.5302687920846</v>
      </c>
      <c r="K18" s="165">
        <f ca="1">FC!K36</f>
        <v>711.52031453656582</v>
      </c>
      <c r="L18" s="165">
        <f ca="1">FC!L36</f>
        <v>232.58178533660396</v>
      </c>
      <c r="M18" s="165">
        <f ca="1">FC!M36</f>
        <v>156.256567564248</v>
      </c>
      <c r="N18" s="165">
        <f ca="1">FC!N36</f>
        <v>102.38826774122543</v>
      </c>
      <c r="O18" s="165">
        <f ca="1">FC!O36</f>
        <v>95.302772538742673</v>
      </c>
      <c r="P18" s="165">
        <f ca="1">FC!P36</f>
        <v>94.438965374719231</v>
      </c>
      <c r="Q18" s="165">
        <f ca="1">FC!Q36</f>
        <v>101.04139907422281</v>
      </c>
      <c r="R18" s="165">
        <f ca="1">FC!R36</f>
        <v>108.73512735509613</v>
      </c>
      <c r="S18" s="165">
        <f ca="1">FC!S36</f>
        <v>127.34619650096597</v>
      </c>
      <c r="T18" s="165">
        <f ca="1">FC!T36</f>
        <v>121.25010126383587</v>
      </c>
      <c r="U18" s="165">
        <f ca="1">FC!U36</f>
        <v>127.62930862839664</v>
      </c>
      <c r="V18" s="165">
        <f ca="1">FC!V36</f>
        <v>125.56716958038623</v>
      </c>
      <c r="W18" s="165">
        <f ca="1">FC!W36</f>
        <v>133.68948025982269</v>
      </c>
      <c r="X18" s="165">
        <f ca="1">FC!X36</f>
        <v>136.5742596295951</v>
      </c>
      <c r="Y18" s="165">
        <f ca="1">FC!Y36</f>
        <v>177.59935613642355</v>
      </c>
      <c r="Z18" s="165">
        <f ca="1">FC!Z36</f>
        <v>177.59935613642355</v>
      </c>
      <c r="AA18" s="165">
        <f ca="1">FC!AA36</f>
        <v>177.5993506744388</v>
      </c>
      <c r="AB18" s="165">
        <f ca="1">FC!AB36</f>
        <v>177.5993506744388</v>
      </c>
      <c r="AC18" s="165">
        <f ca="1">FC!AC36</f>
        <v>177.5993506744388</v>
      </c>
      <c r="AD18" s="165">
        <f ca="1">FC!AD36</f>
        <v>128.66751113546638</v>
      </c>
      <c r="AE18" s="165">
        <f ca="1">FC!AE36</f>
        <v>157.18676466917327</v>
      </c>
      <c r="AF18" s="165">
        <f ca="1">FC!AF36</f>
        <v>229.89271921071673</v>
      </c>
      <c r="AG18" s="165">
        <f ca="1">FC!AG36</f>
        <v>229.89271921071673</v>
      </c>
      <c r="AH18" s="165">
        <f ca="1">FC!AH36</f>
        <v>229.89270953081706</v>
      </c>
      <c r="AI18" s="165">
        <f ca="1">FC!AI36</f>
        <v>229.89270953081706</v>
      </c>
      <c r="AJ18" s="165">
        <f ca="1">FC!AJ36</f>
        <v>229.89270953081706</v>
      </c>
      <c r="AK18" s="165">
        <f ca="1">FC!AK36</f>
        <v>115.10340908668134</v>
      </c>
      <c r="AL18" s="165">
        <f ca="1">FC!AL36</f>
        <v>115.10340908668138</v>
      </c>
      <c r="AM18" s="165">
        <f ca="1">FC!AM36</f>
        <v>115.10340908668142</v>
      </c>
      <c r="AN18" s="165">
        <f ca="1">FC!AN36</f>
        <v>0</v>
      </c>
      <c r="AO18" s="165">
        <f ca="1">FC!AO36</f>
        <v>0</v>
      </c>
      <c r="AP18" s="165">
        <f ca="1">FC!AP36</f>
        <v>0</v>
      </c>
      <c r="AQ18" s="165">
        <f ca="1">FC!AQ36</f>
        <v>0</v>
      </c>
      <c r="AR18" s="165">
        <f ca="1">FC!AR36</f>
        <v>0</v>
      </c>
      <c r="AS18" s="356"/>
    </row>
    <row r="19" spans="2:222" outlineLevel="1">
      <c r="B19" s="144" t="s">
        <v>101</v>
      </c>
      <c r="E19" s="165">
        <v>0</v>
      </c>
      <c r="F19" s="165">
        <v>0</v>
      </c>
      <c r="G19" s="165">
        <v>0</v>
      </c>
      <c r="H19" s="165">
        <v>0</v>
      </c>
      <c r="I19" s="165">
        <v>0</v>
      </c>
      <c r="J19" s="165">
        <v>0</v>
      </c>
      <c r="K19" s="165">
        <v>0</v>
      </c>
      <c r="L19" s="165">
        <v>0</v>
      </c>
      <c r="M19" s="165">
        <v>0</v>
      </c>
      <c r="N19" s="165">
        <v>0</v>
      </c>
      <c r="O19" s="165">
        <v>0</v>
      </c>
      <c r="P19" s="165">
        <v>0</v>
      </c>
      <c r="Q19" s="165">
        <v>0</v>
      </c>
      <c r="R19" s="165">
        <v>0</v>
      </c>
      <c r="S19" s="165">
        <v>0</v>
      </c>
      <c r="T19" s="165">
        <v>0</v>
      </c>
      <c r="U19" s="165">
        <v>0</v>
      </c>
      <c r="V19" s="165">
        <v>0</v>
      </c>
      <c r="W19" s="165">
        <v>0</v>
      </c>
      <c r="X19" s="165">
        <v>0</v>
      </c>
      <c r="Y19" s="165">
        <v>0</v>
      </c>
      <c r="Z19" s="165">
        <v>0</v>
      </c>
      <c r="AA19" s="165">
        <v>0</v>
      </c>
      <c r="AB19" s="165">
        <v>0</v>
      </c>
      <c r="AC19" s="165">
        <v>0</v>
      </c>
      <c r="AD19" s="165">
        <v>0</v>
      </c>
      <c r="AE19" s="165">
        <v>0</v>
      </c>
      <c r="AF19" s="165">
        <v>0</v>
      </c>
      <c r="AG19" s="165">
        <v>0</v>
      </c>
      <c r="AH19" s="165">
        <v>0</v>
      </c>
      <c r="AI19" s="165">
        <v>0</v>
      </c>
      <c r="AJ19" s="165">
        <v>0</v>
      </c>
      <c r="AK19" s="165">
        <v>0</v>
      </c>
      <c r="AL19" s="165">
        <v>0</v>
      </c>
      <c r="AM19" s="165">
        <v>0</v>
      </c>
      <c r="AN19" s="165">
        <v>0</v>
      </c>
      <c r="AO19" s="165">
        <v>0</v>
      </c>
      <c r="AP19" s="165">
        <v>0</v>
      </c>
      <c r="AQ19" s="165">
        <v>0</v>
      </c>
      <c r="AR19" s="165">
        <v>0</v>
      </c>
      <c r="AS19" s="356"/>
    </row>
    <row r="20" spans="2:222" outlineLevel="1">
      <c r="B20" s="144" t="s">
        <v>99</v>
      </c>
      <c r="E20" s="165">
        <f>SUM(FC!$E$18:E18)</f>
        <v>0</v>
      </c>
      <c r="F20" s="165">
        <f>SUM(FC!$E$18:F18)</f>
        <v>0</v>
      </c>
      <c r="G20" s="165">
        <f>SUM(FC!$E$18:G18)</f>
        <v>0</v>
      </c>
      <c r="H20" s="165">
        <f>SUM(FC!$E$18:H18)</f>
        <v>0</v>
      </c>
      <c r="I20" s="165">
        <f>SUM(FC!$E$18:I18)</f>
        <v>0</v>
      </c>
      <c r="J20" s="165">
        <f>SUM(FC!$E$18:J18)</f>
        <v>0</v>
      </c>
      <c r="K20" s="165">
        <f>SUM(FC!$E$18:K18)</f>
        <v>0</v>
      </c>
      <c r="L20" s="165">
        <f>SUM(FC!$E$18:L18)</f>
        <v>0</v>
      </c>
      <c r="M20" s="165">
        <f>SUM(FC!$E$18:M18)</f>
        <v>0</v>
      </c>
      <c r="N20" s="165">
        <f>SUM(FC!$E$18:N18)</f>
        <v>0</v>
      </c>
      <c r="O20" s="165">
        <f>SUM(FC!$E$18:O18)</f>
        <v>0</v>
      </c>
      <c r="P20" s="165">
        <f>SUM(FC!$E$18:P18)</f>
        <v>0</v>
      </c>
      <c r="Q20" s="165">
        <f>SUM(FC!$E$18:Q18)</f>
        <v>0</v>
      </c>
      <c r="R20" s="165">
        <f>SUM(FC!$E$18:R18)</f>
        <v>0</v>
      </c>
      <c r="S20" s="165">
        <f>SUM(FC!$E$18:S18)</f>
        <v>0</v>
      </c>
      <c r="T20" s="165">
        <f>SUM(FC!$E$18:T18)</f>
        <v>0</v>
      </c>
      <c r="U20" s="165">
        <f>SUM(FC!$E$18:U18)</f>
        <v>0</v>
      </c>
      <c r="V20" s="165">
        <f>SUM(FC!$E$18:V18)</f>
        <v>0</v>
      </c>
      <c r="W20" s="165">
        <f>SUM(FC!$E$18:W18)</f>
        <v>0</v>
      </c>
      <c r="X20" s="165">
        <f>SUM(FC!$E$18:X18)</f>
        <v>0</v>
      </c>
      <c r="Y20" s="165">
        <f>SUM(FC!$E$18:Y18)</f>
        <v>0</v>
      </c>
      <c r="Z20" s="165">
        <f>SUM(FC!$E$18:Z18)</f>
        <v>0</v>
      </c>
      <c r="AA20" s="165">
        <f>SUM(FC!$E$18:AA18)</f>
        <v>0</v>
      </c>
      <c r="AB20" s="165">
        <f>SUM(FC!$E$18:AB18)</f>
        <v>0</v>
      </c>
      <c r="AC20" s="165">
        <f>SUM(FC!$E$18:AC18)</f>
        <v>0</v>
      </c>
      <c r="AD20" s="165">
        <f>SUM(FC!$E$18:AD18)</f>
        <v>0</v>
      </c>
      <c r="AE20" s="165">
        <f>SUM(FC!$E$18:AE18)</f>
        <v>0</v>
      </c>
      <c r="AF20" s="165">
        <f>SUM(FC!$E$18:AF18)</f>
        <v>0</v>
      </c>
      <c r="AG20" s="165">
        <f>SUM(FC!$E$18:AG18)</f>
        <v>0</v>
      </c>
      <c r="AH20" s="165">
        <f>SUM(FC!$E$18:AH18)</f>
        <v>0</v>
      </c>
      <c r="AI20" s="165">
        <f>SUM(FC!$E$18:AI18)</f>
        <v>0</v>
      </c>
      <c r="AJ20" s="165">
        <f>SUM(FC!$E$18:AJ18)</f>
        <v>0</v>
      </c>
      <c r="AK20" s="165">
        <f>SUM(FC!$E$18:AK18)</f>
        <v>0</v>
      </c>
      <c r="AL20" s="165">
        <f>SUM(FC!$E$18:AL18)</f>
        <v>0</v>
      </c>
      <c r="AM20" s="165">
        <f>SUM(FC!$E$18:AM18)</f>
        <v>0</v>
      </c>
      <c r="AN20" s="165">
        <f>SUM(FC!$E$18:AN18)</f>
        <v>0</v>
      </c>
      <c r="AO20" s="165">
        <f>SUM(FC!$E$18:AO18)</f>
        <v>0</v>
      </c>
      <c r="AP20" s="165">
        <f>SUM(FC!$E$18:AP18)</f>
        <v>0</v>
      </c>
      <c r="AQ20" s="165">
        <f>SUM(FC!$E$18:AQ18)</f>
        <v>0</v>
      </c>
      <c r="AR20" s="165">
        <f>SUM(FC!$E$18:AR18)</f>
        <v>0</v>
      </c>
      <c r="AS20" s="356"/>
    </row>
    <row r="21" spans="2:222" outlineLevel="1">
      <c r="B21" s="144" t="s">
        <v>293</v>
      </c>
      <c r="E21" s="191">
        <f ca="1">FC!E39</f>
        <v>158.06113612843478</v>
      </c>
      <c r="F21" s="165">
        <f ca="1">FC!F39</f>
        <v>158.06113612843478</v>
      </c>
      <c r="G21" s="165">
        <f ca="1">FC!G39</f>
        <v>158.06113612843473</v>
      </c>
      <c r="H21" s="165">
        <f ca="1">FC!H39</f>
        <v>158.06113612843473</v>
      </c>
      <c r="I21" s="165">
        <f ca="1">FC!I39</f>
        <v>136.04061155071469</v>
      </c>
      <c r="J21" s="165">
        <f ca="1">FC!J39</f>
        <v>136.04061155071466</v>
      </c>
      <c r="K21" s="165">
        <f ca="1">FC!K39</f>
        <v>136.04061155071466</v>
      </c>
      <c r="L21" s="165">
        <f ca="1">FC!L39</f>
        <v>0</v>
      </c>
      <c r="M21" s="165">
        <f ca="1">FC!M39</f>
        <v>0.14599581795433775</v>
      </c>
      <c r="N21" s="165">
        <f ca="1">FC!N39</f>
        <v>0.36764097092476161</v>
      </c>
      <c r="O21" s="165">
        <f ca="1">FC!O39</f>
        <v>1.1445524922757566</v>
      </c>
      <c r="P21" s="165">
        <f ca="1">FC!P39</f>
        <v>1.6780434696132793</v>
      </c>
      <c r="Q21" s="165">
        <f ca="1">FC!Q39</f>
        <v>3.4940337101272472</v>
      </c>
      <c r="R21" s="165">
        <f ca="1">FC!R39</f>
        <v>5.5496932991230974</v>
      </c>
      <c r="S21" s="165">
        <f ca="1">FC!S39</f>
        <v>8.6933277556752007</v>
      </c>
      <c r="T21" s="165">
        <f ca="1">FC!T39</f>
        <v>9.1140846644071765</v>
      </c>
      <c r="U21" s="165">
        <f ca="1">FC!U39</f>
        <v>10.467536375307201</v>
      </c>
      <c r="V21" s="165">
        <f ca="1">FC!V39</f>
        <v>10.467536375307201</v>
      </c>
      <c r="W21" s="165">
        <f ca="1">FC!W39</f>
        <v>14.584088867319657</v>
      </c>
      <c r="X21" s="165">
        <f ca="1">FC!X39</f>
        <v>17.878750145157792</v>
      </c>
      <c r="Y21" s="165">
        <f ca="1">FC!Y39</f>
        <v>35.372607143396451</v>
      </c>
      <c r="Z21" s="165">
        <f ca="1">FC!Z39</f>
        <v>35.372607143396451</v>
      </c>
      <c r="AA21" s="165">
        <f ca="1">FC!AA39</f>
        <v>35.372604736016989</v>
      </c>
      <c r="AB21" s="165">
        <f ca="1">FC!AB39</f>
        <v>35.372604736016974</v>
      </c>
      <c r="AC21" s="165">
        <f ca="1">FC!AC39</f>
        <v>35.372604736016974</v>
      </c>
      <c r="AD21" s="165">
        <f ca="1">FC!AD39</f>
        <v>16.320753308984251</v>
      </c>
      <c r="AE21" s="165">
        <f ca="1">FC!AE39</f>
        <v>30.698727553828807</v>
      </c>
      <c r="AF21" s="165">
        <f ca="1">FC!AF39</f>
        <v>69.388348524853726</v>
      </c>
      <c r="AG21" s="165">
        <f ca="1">FC!AG39</f>
        <v>69.388348524853726</v>
      </c>
      <c r="AH21" s="165">
        <f ca="1">FC!AH39</f>
        <v>69.388343373808667</v>
      </c>
      <c r="AI21" s="165">
        <f ca="1">FC!AI39</f>
        <v>69.388343373808652</v>
      </c>
      <c r="AJ21" s="165">
        <f ca="1">FC!AJ39</f>
        <v>69.388343373808652</v>
      </c>
      <c r="AK21" s="165">
        <f ca="1">FC!AK39</f>
        <v>7.5126083184134949</v>
      </c>
      <c r="AL21" s="165">
        <f ca="1">FC!AL39</f>
        <v>7.5126083184134949</v>
      </c>
      <c r="AM21" s="165">
        <f ca="1">FC!AM39</f>
        <v>7.5126083184134949</v>
      </c>
      <c r="AN21" s="165">
        <f ca="1">FC!AN39</f>
        <v>0</v>
      </c>
      <c r="AO21" s="165">
        <f ca="1">FC!AO39</f>
        <v>0</v>
      </c>
      <c r="AP21" s="165">
        <f ca="1">FC!AP39</f>
        <v>0</v>
      </c>
      <c r="AQ21" s="165">
        <f ca="1">FC!AQ39</f>
        <v>0</v>
      </c>
      <c r="AR21" s="165">
        <f ca="1">FC!AR39</f>
        <v>0</v>
      </c>
      <c r="AS21" s="356"/>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c r="BY21" s="143"/>
      <c r="BZ21" s="143"/>
      <c r="CA21" s="143"/>
      <c r="CB21" s="143"/>
      <c r="CC21" s="143"/>
      <c r="CD21" s="143"/>
      <c r="CE21" s="143"/>
      <c r="CF21" s="143"/>
      <c r="CG21" s="143"/>
      <c r="CH21" s="143"/>
      <c r="CI21" s="143"/>
      <c r="CJ21" s="143"/>
      <c r="CK21" s="143"/>
      <c r="CL21" s="143"/>
      <c r="CM21" s="143"/>
      <c r="CN21" s="143"/>
      <c r="CO21" s="143"/>
      <c r="CP21" s="143"/>
      <c r="CQ21" s="143"/>
      <c r="CR21" s="143"/>
      <c r="CS21" s="143"/>
      <c r="CT21" s="143"/>
      <c r="CU21" s="143"/>
      <c r="CV21" s="143"/>
      <c r="CW21" s="143"/>
      <c r="CX21" s="143"/>
      <c r="CY21" s="143"/>
      <c r="CZ21" s="143"/>
      <c r="DA21" s="143"/>
      <c r="DB21" s="143"/>
      <c r="DC21" s="143"/>
      <c r="DD21" s="143"/>
      <c r="DE21" s="143"/>
      <c r="DF21" s="143"/>
      <c r="DG21" s="143"/>
      <c r="DH21" s="143"/>
      <c r="DI21" s="143"/>
      <c r="DJ21" s="143"/>
      <c r="DK21" s="143"/>
      <c r="DL21" s="143"/>
      <c r="DM21" s="143"/>
      <c r="DN21" s="143"/>
      <c r="DO21" s="143"/>
      <c r="DP21" s="143"/>
      <c r="DQ21" s="143"/>
      <c r="DR21" s="143"/>
      <c r="DS21" s="143"/>
      <c r="DT21" s="143"/>
      <c r="DU21" s="143"/>
      <c r="DV21" s="143"/>
      <c r="DW21" s="143"/>
      <c r="DX21" s="143"/>
      <c r="DY21" s="143"/>
      <c r="DZ21" s="143"/>
      <c r="EA21" s="143"/>
      <c r="EB21" s="143"/>
      <c r="EC21" s="143"/>
      <c r="ED21" s="143"/>
      <c r="EE21" s="143"/>
      <c r="EF21" s="143"/>
      <c r="EG21" s="143"/>
      <c r="EH21" s="143"/>
      <c r="EI21" s="143"/>
      <c r="EJ21" s="143"/>
      <c r="EK21" s="143"/>
      <c r="EL21" s="143"/>
      <c r="EM21" s="143"/>
      <c r="EN21" s="143"/>
      <c r="EO21" s="143"/>
      <c r="EP21" s="143"/>
      <c r="EQ21" s="143"/>
      <c r="ER21" s="143"/>
      <c r="ES21" s="143"/>
      <c r="ET21" s="143"/>
      <c r="EU21" s="143"/>
      <c r="EV21" s="143"/>
      <c r="EW21" s="143"/>
      <c r="EX21" s="143"/>
      <c r="EY21" s="143"/>
      <c r="EZ21" s="143"/>
      <c r="FA21" s="143"/>
      <c r="FB21" s="143"/>
      <c r="FC21" s="143"/>
      <c r="FD21" s="143"/>
      <c r="FE21" s="143"/>
      <c r="FF21" s="143"/>
      <c r="FG21" s="143"/>
      <c r="FH21" s="143"/>
      <c r="FI21" s="143"/>
      <c r="FJ21" s="143"/>
      <c r="FK21" s="143"/>
      <c r="FL21" s="143"/>
      <c r="FM21" s="143"/>
      <c r="FN21" s="143"/>
      <c r="FO21" s="143"/>
      <c r="FP21" s="143"/>
      <c r="FQ21" s="143"/>
      <c r="FR21" s="143"/>
      <c r="FS21" s="143"/>
      <c r="FT21" s="143"/>
      <c r="FU21" s="143"/>
      <c r="FV21" s="143"/>
      <c r="FW21" s="143"/>
      <c r="FX21" s="143"/>
      <c r="FY21" s="143"/>
      <c r="FZ21" s="143"/>
      <c r="GA21" s="143"/>
      <c r="GB21" s="143"/>
      <c r="GC21" s="143"/>
      <c r="GD21" s="143"/>
      <c r="GE21" s="143"/>
      <c r="GF21" s="143"/>
      <c r="GG21" s="143"/>
      <c r="GH21" s="143"/>
      <c r="GI21" s="143"/>
      <c r="GJ21" s="143"/>
      <c r="GK21" s="143"/>
      <c r="GL21" s="143"/>
      <c r="GM21" s="143"/>
      <c r="GN21" s="143"/>
      <c r="GO21" s="143"/>
      <c r="GP21" s="143"/>
      <c r="GQ21" s="143"/>
      <c r="GR21" s="143"/>
      <c r="GS21" s="143"/>
      <c r="GT21" s="143"/>
      <c r="GU21" s="143"/>
      <c r="GV21" s="143"/>
      <c r="GW21" s="143"/>
      <c r="GX21" s="143"/>
      <c r="GY21" s="143"/>
      <c r="GZ21" s="143"/>
      <c r="HA21" s="143"/>
      <c r="HB21" s="143"/>
      <c r="HC21" s="143"/>
      <c r="HD21" s="143"/>
      <c r="HE21" s="143"/>
      <c r="HF21" s="143"/>
      <c r="HG21" s="143"/>
      <c r="HH21" s="143"/>
      <c r="HI21" s="143"/>
      <c r="HJ21" s="143"/>
      <c r="HK21" s="143"/>
      <c r="HL21" s="143"/>
      <c r="HM21" s="143"/>
      <c r="HN21" s="143"/>
    </row>
    <row r="22" spans="2:222" ht="12.75" customHeight="1" outlineLevel="1">
      <c r="B22" s="144" t="s">
        <v>1325</v>
      </c>
      <c r="E22" s="165">
        <f ca="1">IF('Premissas macro'!E16="",0,DRE!E81+FC!E14+D22)</f>
        <v>4978.7346942392187</v>
      </c>
      <c r="F22" s="165">
        <f ca="1">IF('Premissas macro'!F16="",0,DRE!F81+FC!F14+E22)</f>
        <v>3881.5867830923016</v>
      </c>
      <c r="G22" s="165">
        <f ca="1">IF('Premissas macro'!G16="",0,DRE!G81+FC!G14+F22)</f>
        <v>5091.3706402244916</v>
      </c>
      <c r="H22" s="165">
        <f ca="1">IF('Premissas macro'!H16="",0,DRE!H81+FC!H14+G22)</f>
        <v>6851.551311744739</v>
      </c>
      <c r="I22" s="165">
        <f ca="1">IF('Premissas macro'!I16="",0,DRE!I81+FC!I14+H22)</f>
        <v>7930.211004197954</v>
      </c>
      <c r="J22" s="165">
        <f ca="1">IF('Premissas macro'!J16="",0,DRE!J81+FC!J14+I22)</f>
        <v>9062.0674836168873</v>
      </c>
      <c r="K22" s="165">
        <f ca="1">IF('Premissas macro'!K16="",0,DRE!K81+FC!K14+J22)</f>
        <v>8650.5109157998741</v>
      </c>
      <c r="L22" s="165">
        <f ca="1">IF('Premissas macro'!L16="",0,DRE!L81+FC!L14+K22)</f>
        <v>8650.5109157998741</v>
      </c>
      <c r="M22" s="165">
        <f ca="1">IF('Premissas macro'!M16="",0,DRE!M81+FC!M14+L22)</f>
        <v>8650.5109157998741</v>
      </c>
      <c r="N22" s="165">
        <f ca="1">IF('Premissas macro'!N16="",0,DRE!N81+FC!N14+M22)</f>
        <v>8650.5109157998741</v>
      </c>
      <c r="O22" s="165">
        <f ca="1">IF('Premissas macro'!O16="",0,DRE!O81+FC!O14+N22)</f>
        <v>8650.5109157998741</v>
      </c>
      <c r="P22" s="165">
        <f ca="1">IF('Premissas macro'!P16="",0,DRE!P81+FC!P14+O22)</f>
        <v>8650.5109157998741</v>
      </c>
      <c r="Q22" s="165">
        <f ca="1">IF('Premissas macro'!Q16="",0,DRE!Q81+FC!Q14+P22)</f>
        <v>8650.5109157998741</v>
      </c>
      <c r="R22" s="165">
        <f ca="1">IF('Premissas macro'!R16="",0,DRE!R81+FC!R14+Q22)</f>
        <v>8650.5109157998741</v>
      </c>
      <c r="S22" s="165">
        <f ca="1">IF('Premissas macro'!S16="",0,DRE!S81+FC!S14+R22)</f>
        <v>8650.5109157998741</v>
      </c>
      <c r="T22" s="165">
        <f ca="1">IF('Premissas macro'!T16="",0,DRE!T81+FC!T14+S22)</f>
        <v>8650.5109157998741</v>
      </c>
      <c r="U22" s="165">
        <f ca="1">IF('Premissas macro'!U16="",0,DRE!U81+FC!U14+T22)</f>
        <v>8650.5109157998741</v>
      </c>
      <c r="V22" s="165">
        <f ca="1">IF('Premissas macro'!V16="",0,DRE!V81+FC!V14+U22)</f>
        <v>8650.5109157998741</v>
      </c>
      <c r="W22" s="165">
        <f ca="1">IF('Premissas macro'!W16="",0,DRE!W81+FC!W14+V22)</f>
        <v>8650.5109157998741</v>
      </c>
      <c r="X22" s="165">
        <f ca="1">IF('Premissas macro'!X16="",0,DRE!X81+FC!X14+W22)</f>
        <v>8650.5109157998741</v>
      </c>
      <c r="Y22" s="165">
        <f ca="1">IF('Premissas macro'!Y16="",0,DRE!Y81+FC!Y14+X22)</f>
        <v>8365.0992172245678</v>
      </c>
      <c r="Z22" s="165">
        <f ca="1">IF('Premissas macro'!Z16="",0,DRE!Z81+FC!Z14+Y22)</f>
        <v>7918.7623213664892</v>
      </c>
      <c r="AA22" s="165">
        <f ca="1">IF('Premissas macro'!AA16="",0,DRE!AA81+FC!AA14+Z22)</f>
        <v>7496.8431683003409</v>
      </c>
      <c r="AB22" s="165">
        <f ca="1">IF('Premissas macro'!AB16="",0,DRE!AB81+FC!AB14+AA22)</f>
        <v>7076.5228690487529</v>
      </c>
      <c r="AC22" s="165">
        <f ca="1">IF('Premissas macro'!AC16="",0,DRE!AC81+FC!AC14+AB22)</f>
        <v>6885.8941867134636</v>
      </c>
      <c r="AD22" s="165">
        <f ca="1">IF('Premissas macro'!AD16="",0,DRE!AD81+FC!AD14+AC22)</f>
        <v>6885.8941867134636</v>
      </c>
      <c r="AE22" s="165">
        <f ca="1">IF('Premissas macro'!AE16="",0,DRE!AE81+FC!AE14+AD22)</f>
        <v>6510.4220695522945</v>
      </c>
      <c r="AF22" s="165">
        <f ca="1">IF('Premissas macro'!AF16="",0,DRE!AF81+FC!AF14+AE22)</f>
        <v>6056.5885661168413</v>
      </c>
      <c r="AG22" s="165">
        <f ca="1">IF('Premissas macro'!AG16="",0,DRE!AG81+FC!AG14+AF22)</f>
        <v>5523.2667856667385</v>
      </c>
      <c r="AH22" s="165">
        <f ca="1">IF('Premissas macro'!AH16="",0,DRE!AH81+FC!AH14+AG22)</f>
        <v>4990.6671403258788</v>
      </c>
      <c r="AI22" s="165">
        <f ca="1">IF('Premissas macro'!AI16="",0,DRE!AI81+FC!AI14+AH22)</f>
        <v>4603.1006319303797</v>
      </c>
      <c r="AJ22" s="165">
        <f ca="1">IF('Premissas macro'!AJ16="",0,DRE!AJ81+FC!AJ14+AI22)</f>
        <v>4080.6700674293188</v>
      </c>
      <c r="AK22" s="165">
        <f ca="1">IF('Premissas macro'!AK16="",0,DRE!AK81+FC!AK14+AJ22)</f>
        <v>4080.6700674293188</v>
      </c>
      <c r="AL22" s="165">
        <f ca="1">IF('Premissas macro'!AL16="",0,DRE!AL81+FC!AL14+AK22)</f>
        <v>4080.6700674293188</v>
      </c>
      <c r="AM22" s="165">
        <f ca="1">IF('Premissas macro'!AM16="",0,DRE!AM81+FC!AM14+AL22)</f>
        <v>4080.6700674293188</v>
      </c>
      <c r="AN22" s="165">
        <f>IF('Premissas macro'!AN16="",0,DRE!AN81+FC!AN14+AM22)</f>
        <v>0</v>
      </c>
      <c r="AO22" s="165">
        <f>IF('Premissas macro'!AO16="",0,DRE!AO81+FC!AO14+AN22)</f>
        <v>0</v>
      </c>
      <c r="AP22" s="165">
        <f>IF('Premissas macro'!AP16="",0,DRE!AP81+FC!AP14+AO22)</f>
        <v>0</v>
      </c>
      <c r="AQ22" s="165">
        <f>IF('Premissas macro'!AQ16="",0,DRE!AQ81+FC!AQ14+AP22)</f>
        <v>0</v>
      </c>
      <c r="AR22" s="165">
        <f>IF('Premissas macro'!AR16="",0,DRE!AR81+FC!AR14+AQ22)</f>
        <v>0</v>
      </c>
      <c r="AS22" s="356"/>
      <c r="AT22" s="143"/>
      <c r="AU22" s="143"/>
      <c r="AV22" s="143"/>
      <c r="AW22" s="143"/>
      <c r="AX22" s="143"/>
      <c r="AY22" s="143"/>
      <c r="AZ22" s="143"/>
      <c r="BA22" s="143"/>
      <c r="BB22" s="143"/>
      <c r="BC22" s="143"/>
      <c r="BD22" s="143"/>
      <c r="BE22" s="143"/>
      <c r="BF22" s="143"/>
      <c r="BG22" s="143"/>
      <c r="BH22" s="143"/>
      <c r="BI22" s="143"/>
      <c r="BJ22" s="143"/>
      <c r="BK22" s="143"/>
      <c r="BL22" s="143"/>
      <c r="BM22" s="143"/>
      <c r="BN22" s="143"/>
      <c r="BO22" s="143"/>
      <c r="BP22" s="143"/>
      <c r="BQ22" s="143"/>
      <c r="BR22" s="143"/>
      <c r="BS22" s="143"/>
      <c r="BT22" s="143"/>
      <c r="BU22" s="143"/>
      <c r="BV22" s="143"/>
      <c r="BW22" s="143"/>
      <c r="BX22" s="143"/>
      <c r="BY22" s="143"/>
      <c r="BZ22" s="143"/>
      <c r="CA22" s="143"/>
      <c r="CB22" s="143"/>
      <c r="CC22" s="143"/>
      <c r="CD22" s="143"/>
      <c r="CE22" s="143"/>
      <c r="CF22" s="143"/>
      <c r="CG22" s="143"/>
      <c r="CH22" s="143"/>
      <c r="CI22" s="143"/>
      <c r="CJ22" s="143"/>
      <c r="CK22" s="143"/>
      <c r="CL22" s="143"/>
      <c r="CM22" s="143"/>
      <c r="CN22" s="143"/>
      <c r="CO22" s="143"/>
      <c r="CP22" s="143"/>
      <c r="CQ22" s="143"/>
      <c r="CR22" s="143"/>
      <c r="CS22" s="143"/>
      <c r="CT22" s="143"/>
      <c r="CU22" s="143"/>
      <c r="CV22" s="143"/>
      <c r="CW22" s="143"/>
      <c r="CX22" s="143"/>
      <c r="CY22" s="143"/>
      <c r="CZ22" s="143"/>
      <c r="DA22" s="143"/>
      <c r="DB22" s="143"/>
      <c r="DC22" s="143"/>
      <c r="DD22" s="143"/>
      <c r="DE22" s="143"/>
      <c r="DF22" s="143"/>
      <c r="DG22" s="143"/>
      <c r="DH22" s="143"/>
      <c r="DI22" s="143"/>
      <c r="DJ22" s="143"/>
      <c r="DK22" s="143"/>
      <c r="DL22" s="143"/>
      <c r="DM22" s="143"/>
      <c r="DN22" s="143"/>
      <c r="DO22" s="143"/>
      <c r="DP22" s="143"/>
      <c r="DQ22" s="143"/>
      <c r="DR22" s="143"/>
      <c r="DS22" s="143"/>
      <c r="DT22" s="143"/>
      <c r="DU22" s="143"/>
      <c r="DV22" s="143"/>
      <c r="DW22" s="143"/>
      <c r="DX22" s="143"/>
      <c r="DY22" s="143"/>
      <c r="DZ22" s="143"/>
      <c r="EA22" s="143"/>
      <c r="EB22" s="143"/>
      <c r="EC22" s="143"/>
      <c r="ED22" s="143"/>
      <c r="EE22" s="143"/>
      <c r="EF22" s="143"/>
      <c r="EG22" s="143"/>
      <c r="EH22" s="143"/>
      <c r="EI22" s="143"/>
      <c r="EJ22" s="143"/>
      <c r="EK22" s="143"/>
      <c r="EL22" s="143"/>
      <c r="EM22" s="143"/>
      <c r="EN22" s="143"/>
      <c r="EO22" s="143"/>
      <c r="EP22" s="143"/>
      <c r="EQ22" s="143"/>
      <c r="ER22" s="143"/>
      <c r="ES22" s="143"/>
      <c r="ET22" s="143"/>
      <c r="EU22" s="143"/>
      <c r="EV22" s="143"/>
      <c r="EW22" s="143"/>
      <c r="EX22" s="143"/>
      <c r="EY22" s="143"/>
      <c r="EZ22" s="143"/>
      <c r="FA22" s="143"/>
      <c r="FB22" s="143"/>
      <c r="FC22" s="143"/>
      <c r="FD22" s="143"/>
      <c r="FE22" s="143"/>
      <c r="FF22" s="143"/>
      <c r="FG22" s="143"/>
      <c r="FH22" s="143"/>
      <c r="FI22" s="143"/>
      <c r="FJ22" s="143"/>
      <c r="FK22" s="143"/>
      <c r="FL22" s="143"/>
      <c r="FM22" s="143"/>
      <c r="FN22" s="143"/>
      <c r="FO22" s="143"/>
      <c r="FP22" s="143"/>
      <c r="FQ22" s="143"/>
      <c r="FR22" s="143"/>
      <c r="FS22" s="143"/>
      <c r="FT22" s="143"/>
      <c r="FU22" s="143"/>
      <c r="FV22" s="143"/>
      <c r="FW22" s="143"/>
      <c r="FX22" s="143"/>
      <c r="FY22" s="143"/>
      <c r="FZ22" s="143"/>
      <c r="GA22" s="143"/>
      <c r="GB22" s="143"/>
      <c r="GC22" s="143"/>
      <c r="GD22" s="143"/>
      <c r="GE22" s="143"/>
      <c r="GF22" s="143"/>
      <c r="GG22" s="143"/>
      <c r="GH22" s="143"/>
      <c r="GI22" s="143"/>
      <c r="GJ22" s="143"/>
      <c r="GK22" s="143"/>
      <c r="GL22" s="143"/>
      <c r="GM22" s="143"/>
      <c r="GN22" s="143"/>
      <c r="GO22" s="143"/>
      <c r="GP22" s="143"/>
      <c r="GQ22" s="143"/>
      <c r="GR22" s="143"/>
      <c r="GS22" s="143"/>
      <c r="GT22" s="143"/>
      <c r="GU22" s="143"/>
      <c r="GV22" s="143"/>
      <c r="GW22" s="143"/>
      <c r="GX22" s="143"/>
      <c r="GY22" s="143"/>
      <c r="GZ22" s="143"/>
      <c r="HA22" s="143"/>
      <c r="HB22" s="143"/>
      <c r="HC22" s="143"/>
      <c r="HD22" s="143"/>
      <c r="HE22" s="143"/>
      <c r="HF22" s="143"/>
      <c r="HG22" s="143"/>
      <c r="HH22" s="143"/>
      <c r="HI22" s="143"/>
      <c r="HJ22" s="143"/>
      <c r="HK22" s="143"/>
      <c r="HL22" s="143"/>
      <c r="HM22" s="143"/>
      <c r="HN22" s="143"/>
    </row>
    <row r="23" spans="2:222" ht="18" customHeight="1">
      <c r="B23" s="187" t="s">
        <v>221</v>
      </c>
      <c r="C23" s="188"/>
      <c r="D23" s="344">
        <f t="shared" ref="D23:AR23" si="6">SUM(D24:D25)</f>
        <v>0</v>
      </c>
      <c r="E23" s="190">
        <f t="shared" ca="1" si="6"/>
        <v>1851.0069000000001</v>
      </c>
      <c r="F23" s="190">
        <f t="shared" ca="1" si="6"/>
        <v>1234.0046</v>
      </c>
      <c r="G23" s="190">
        <f t="shared" ca="1" si="6"/>
        <v>617.00229999999999</v>
      </c>
      <c r="H23" s="190">
        <f t="shared" ca="1" si="6"/>
        <v>0</v>
      </c>
      <c r="I23" s="190">
        <f t="shared" ca="1" si="6"/>
        <v>0</v>
      </c>
      <c r="J23" s="190">
        <f t="shared" ca="1" si="6"/>
        <v>0</v>
      </c>
      <c r="K23" s="190">
        <f t="shared" ca="1" si="6"/>
        <v>0</v>
      </c>
      <c r="L23" s="190">
        <f t="shared" ca="1" si="6"/>
        <v>0</v>
      </c>
      <c r="M23" s="190">
        <f t="shared" ca="1" si="6"/>
        <v>0</v>
      </c>
      <c r="N23" s="190">
        <f t="shared" ca="1" si="6"/>
        <v>0</v>
      </c>
      <c r="O23" s="190">
        <f t="shared" ca="1" si="6"/>
        <v>0</v>
      </c>
      <c r="P23" s="190">
        <f t="shared" ca="1" si="6"/>
        <v>0</v>
      </c>
      <c r="Q23" s="190">
        <f t="shared" ca="1" si="6"/>
        <v>0</v>
      </c>
      <c r="R23" s="190">
        <f t="shared" ca="1" si="6"/>
        <v>0</v>
      </c>
      <c r="S23" s="190">
        <f t="shared" ca="1" si="6"/>
        <v>0</v>
      </c>
      <c r="T23" s="190">
        <f t="shared" ca="1" si="6"/>
        <v>0</v>
      </c>
      <c r="U23" s="190">
        <f t="shared" ca="1" si="6"/>
        <v>0</v>
      </c>
      <c r="V23" s="190">
        <f t="shared" ca="1" si="6"/>
        <v>0</v>
      </c>
      <c r="W23" s="190">
        <f t="shared" ca="1" si="6"/>
        <v>0</v>
      </c>
      <c r="X23" s="190">
        <f t="shared" ca="1" si="6"/>
        <v>0</v>
      </c>
      <c r="Y23" s="190">
        <f t="shared" ca="1" si="6"/>
        <v>0</v>
      </c>
      <c r="Z23" s="190">
        <f t="shared" ca="1" si="6"/>
        <v>0</v>
      </c>
      <c r="AA23" s="190">
        <f t="shared" ca="1" si="6"/>
        <v>0</v>
      </c>
      <c r="AB23" s="190">
        <f t="shared" ca="1" si="6"/>
        <v>0</v>
      </c>
      <c r="AC23" s="190">
        <f t="shared" ca="1" si="6"/>
        <v>0</v>
      </c>
      <c r="AD23" s="190">
        <f t="shared" ca="1" si="6"/>
        <v>0</v>
      </c>
      <c r="AE23" s="190">
        <f t="shared" ca="1" si="6"/>
        <v>0</v>
      </c>
      <c r="AF23" s="190">
        <f t="shared" ca="1" si="6"/>
        <v>0</v>
      </c>
      <c r="AG23" s="190">
        <f t="shared" ca="1" si="6"/>
        <v>0</v>
      </c>
      <c r="AH23" s="190">
        <f t="shared" ca="1" si="6"/>
        <v>0</v>
      </c>
      <c r="AI23" s="190">
        <f t="shared" ca="1" si="6"/>
        <v>0</v>
      </c>
      <c r="AJ23" s="190">
        <f t="shared" ca="1" si="6"/>
        <v>0</v>
      </c>
      <c r="AK23" s="190">
        <f t="shared" ca="1" si="6"/>
        <v>0</v>
      </c>
      <c r="AL23" s="190">
        <f t="shared" ca="1" si="6"/>
        <v>0</v>
      </c>
      <c r="AM23" s="190">
        <f t="shared" ca="1" si="6"/>
        <v>0</v>
      </c>
      <c r="AN23" s="190">
        <f t="shared" ca="1" si="6"/>
        <v>0</v>
      </c>
      <c r="AO23" s="190">
        <f t="shared" ca="1" si="6"/>
        <v>0</v>
      </c>
      <c r="AP23" s="190">
        <f t="shared" ca="1" si="6"/>
        <v>0</v>
      </c>
      <c r="AQ23" s="190">
        <f t="shared" ca="1" si="6"/>
        <v>0</v>
      </c>
      <c r="AR23" s="190">
        <f t="shared" ca="1" si="6"/>
        <v>0</v>
      </c>
      <c r="AS23" s="356"/>
    </row>
    <row r="24" spans="2:222" ht="12.75" customHeight="1" outlineLevel="1">
      <c r="B24" s="144" t="s">
        <v>34</v>
      </c>
      <c r="E24" s="165">
        <f ca="1">'FIN LP'!E12</f>
        <v>1851.0069000000001</v>
      </c>
      <c r="F24" s="165">
        <f ca="1">'FIN LP'!F12</f>
        <v>1234.0046</v>
      </c>
      <c r="G24" s="165">
        <f ca="1">'FIN LP'!G12</f>
        <v>617.00229999999999</v>
      </c>
      <c r="H24" s="165">
        <f ca="1">'FIN LP'!H12</f>
        <v>0</v>
      </c>
      <c r="I24" s="165">
        <f ca="1">'FIN LP'!I12</f>
        <v>0</v>
      </c>
      <c r="J24" s="165">
        <f ca="1">'FIN LP'!J12</f>
        <v>0</v>
      </c>
      <c r="K24" s="165">
        <f ca="1">'FIN LP'!K12</f>
        <v>0</v>
      </c>
      <c r="L24" s="165">
        <f ca="1">'FIN LP'!L12</f>
        <v>0</v>
      </c>
      <c r="M24" s="165">
        <f ca="1">'FIN LP'!M12</f>
        <v>0</v>
      </c>
      <c r="N24" s="165">
        <f ca="1">'FIN LP'!N12</f>
        <v>0</v>
      </c>
      <c r="O24" s="165">
        <f ca="1">'FIN LP'!O12</f>
        <v>0</v>
      </c>
      <c r="P24" s="165">
        <f ca="1">'FIN LP'!P12</f>
        <v>0</v>
      </c>
      <c r="Q24" s="165">
        <f ca="1">'FIN LP'!Q12</f>
        <v>0</v>
      </c>
      <c r="R24" s="165">
        <f ca="1">'FIN LP'!R12</f>
        <v>0</v>
      </c>
      <c r="S24" s="165">
        <f ca="1">'FIN LP'!S12</f>
        <v>0</v>
      </c>
      <c r="T24" s="165">
        <f ca="1">'FIN LP'!T12</f>
        <v>0</v>
      </c>
      <c r="U24" s="165">
        <f ca="1">'FIN LP'!U12</f>
        <v>0</v>
      </c>
      <c r="V24" s="165">
        <f ca="1">'FIN LP'!V12</f>
        <v>0</v>
      </c>
      <c r="W24" s="165">
        <f ca="1">'FIN LP'!W12</f>
        <v>0</v>
      </c>
      <c r="X24" s="165">
        <f ca="1">'FIN LP'!X12</f>
        <v>0</v>
      </c>
      <c r="Y24" s="165">
        <f ca="1">'FIN LP'!Y12</f>
        <v>0</v>
      </c>
      <c r="Z24" s="165">
        <f ca="1">'FIN LP'!Z12</f>
        <v>0</v>
      </c>
      <c r="AA24" s="165">
        <f ca="1">'FIN LP'!AA12</f>
        <v>0</v>
      </c>
      <c r="AB24" s="165">
        <f ca="1">'FIN LP'!AB12</f>
        <v>0</v>
      </c>
      <c r="AC24" s="165">
        <f ca="1">'FIN LP'!AC12</f>
        <v>0</v>
      </c>
      <c r="AD24" s="165">
        <f ca="1">'FIN LP'!AD12</f>
        <v>0</v>
      </c>
      <c r="AE24" s="165">
        <f ca="1">'FIN LP'!AE12</f>
        <v>0</v>
      </c>
      <c r="AF24" s="165">
        <f ca="1">'FIN LP'!AF12</f>
        <v>0</v>
      </c>
      <c r="AG24" s="165">
        <f ca="1">'FIN LP'!AG12</f>
        <v>0</v>
      </c>
      <c r="AH24" s="165">
        <f ca="1">'FIN LP'!AH12</f>
        <v>0</v>
      </c>
      <c r="AI24" s="165">
        <f ca="1">'FIN LP'!AI12</f>
        <v>0</v>
      </c>
      <c r="AJ24" s="165">
        <f ca="1">'FIN LP'!AJ12</f>
        <v>0</v>
      </c>
      <c r="AK24" s="165">
        <f ca="1">'FIN LP'!AK12</f>
        <v>0</v>
      </c>
      <c r="AL24" s="165">
        <f ca="1">'FIN LP'!AL12</f>
        <v>0</v>
      </c>
      <c r="AM24" s="165">
        <f ca="1">'FIN LP'!AM12</f>
        <v>0</v>
      </c>
      <c r="AN24" s="165">
        <f ca="1">'FIN LP'!AN12</f>
        <v>0</v>
      </c>
      <c r="AO24" s="165">
        <f ca="1">'FIN LP'!AO12</f>
        <v>0</v>
      </c>
      <c r="AP24" s="165">
        <f ca="1">'FIN LP'!AP12</f>
        <v>0</v>
      </c>
      <c r="AQ24" s="165">
        <f ca="1">'FIN LP'!AQ12</f>
        <v>0</v>
      </c>
      <c r="AR24" s="165">
        <f ca="1">'FIN LP'!AR12</f>
        <v>0</v>
      </c>
    </row>
    <row r="25" spans="2:222" ht="12.75" customHeight="1" outlineLevel="1">
      <c r="B25" s="144" t="s">
        <v>223</v>
      </c>
      <c r="E25" s="165">
        <v>0</v>
      </c>
      <c r="F25" s="165">
        <v>0</v>
      </c>
      <c r="G25" s="165">
        <v>0</v>
      </c>
      <c r="H25" s="165">
        <v>0</v>
      </c>
      <c r="I25" s="165">
        <v>0</v>
      </c>
      <c r="J25" s="165">
        <v>0</v>
      </c>
      <c r="K25" s="165">
        <v>0</v>
      </c>
      <c r="L25" s="165">
        <v>0</v>
      </c>
      <c r="M25" s="165">
        <v>0</v>
      </c>
      <c r="N25" s="165">
        <v>0</v>
      </c>
      <c r="O25" s="165">
        <v>0</v>
      </c>
      <c r="P25" s="165">
        <v>0</v>
      </c>
      <c r="Q25" s="165">
        <v>0</v>
      </c>
      <c r="R25" s="165">
        <v>0</v>
      </c>
      <c r="S25" s="165">
        <v>0</v>
      </c>
      <c r="T25" s="165">
        <v>0</v>
      </c>
      <c r="U25" s="165">
        <v>0</v>
      </c>
      <c r="V25" s="165">
        <v>0</v>
      </c>
      <c r="W25" s="165">
        <v>0</v>
      </c>
      <c r="X25" s="165">
        <v>0</v>
      </c>
      <c r="Y25" s="165">
        <v>0</v>
      </c>
      <c r="Z25" s="165">
        <v>0</v>
      </c>
      <c r="AA25" s="165">
        <v>0</v>
      </c>
      <c r="AB25" s="165">
        <v>0</v>
      </c>
      <c r="AC25" s="165">
        <v>0</v>
      </c>
      <c r="AD25" s="165">
        <v>0</v>
      </c>
      <c r="AE25" s="165">
        <v>0</v>
      </c>
      <c r="AF25" s="165">
        <v>0</v>
      </c>
      <c r="AG25" s="165">
        <v>0</v>
      </c>
      <c r="AH25" s="165">
        <v>0</v>
      </c>
      <c r="AI25" s="165">
        <v>0</v>
      </c>
      <c r="AJ25" s="165">
        <v>0</v>
      </c>
      <c r="AK25" s="165">
        <v>0</v>
      </c>
      <c r="AL25" s="165">
        <v>0</v>
      </c>
      <c r="AM25" s="165">
        <v>0</v>
      </c>
      <c r="AN25" s="165">
        <v>0</v>
      </c>
      <c r="AO25" s="165">
        <v>0</v>
      </c>
      <c r="AP25" s="165">
        <v>0</v>
      </c>
      <c r="AQ25" s="165">
        <v>0</v>
      </c>
      <c r="AR25" s="165">
        <v>0</v>
      </c>
    </row>
    <row r="26" spans="2:222" ht="18" customHeight="1">
      <c r="B26" s="187" t="s">
        <v>206</v>
      </c>
      <c r="C26" s="188"/>
      <c r="D26" s="344">
        <f t="shared" ref="D26:X26" si="7">SUM(D27:D30)</f>
        <v>0</v>
      </c>
      <c r="E26" s="190">
        <f t="shared" ca="1" si="7"/>
        <v>2215.0552876337124</v>
      </c>
      <c r="F26" s="190">
        <f t="shared" ca="1" si="7"/>
        <v>2343.6199434190326</v>
      </c>
      <c r="G26" s="190">
        <f t="shared" ca="1" si="7"/>
        <v>2343.6199434190326</v>
      </c>
      <c r="H26" s="190">
        <f t="shared" ca="1" si="7"/>
        <v>2343.6199434190344</v>
      </c>
      <c r="I26" s="190">
        <f t="shared" ca="1" si="7"/>
        <v>2343.6199434190344</v>
      </c>
      <c r="J26" s="190">
        <f t="shared" ca="1" si="7"/>
        <v>2343.6199434190344</v>
      </c>
      <c r="K26" s="190">
        <f t="shared" ca="1" si="7"/>
        <v>2343.6199434190344</v>
      </c>
      <c r="L26" s="190">
        <f t="shared" ca="1" si="7"/>
        <v>2411.4429491483106</v>
      </c>
      <c r="M26" s="190">
        <f t="shared" ca="1" si="7"/>
        <v>2307.8462557913854</v>
      </c>
      <c r="N26" s="190">
        <f t="shared" ca="1" si="7"/>
        <v>1922.1385732292838</v>
      </c>
      <c r="O26" s="190">
        <f t="shared" ca="1" si="7"/>
        <v>1622.3324520320712</v>
      </c>
      <c r="P26" s="190">
        <f t="shared" ca="1" si="7"/>
        <v>1184.0479898457961</v>
      </c>
      <c r="Q26" s="190">
        <f t="shared" ca="1" si="7"/>
        <v>747.49179351454768</v>
      </c>
      <c r="R26" s="190">
        <f t="shared" ca="1" si="7"/>
        <v>314.12456934664442</v>
      </c>
      <c r="S26" s="190">
        <f t="shared" ca="1" si="7"/>
        <v>-92.572673824150115</v>
      </c>
      <c r="T26" s="190">
        <f t="shared" ca="1" si="7"/>
        <v>-410.51257481217544</v>
      </c>
      <c r="U26" s="190">
        <f t="shared" ca="1" si="7"/>
        <v>-574.52974426312358</v>
      </c>
      <c r="V26" s="190">
        <f t="shared" ca="1" si="7"/>
        <v>-989.65337623023515</v>
      </c>
      <c r="W26" s="190">
        <f t="shared" ca="1" si="7"/>
        <v>-1393.3818975728609</v>
      </c>
      <c r="X26" s="190">
        <f t="shared" ca="1" si="7"/>
        <v>-1793.1890032771225</v>
      </c>
      <c r="Y26" s="190">
        <f t="shared" ref="Y26:AR26" ca="1" si="8">SUM(Y27:Y30)</f>
        <v>-1759.5953660481937</v>
      </c>
      <c r="Z26" s="190">
        <f t="shared" ca="1" si="8"/>
        <v>-1726.1599141468469</v>
      </c>
      <c r="AA26" s="190">
        <f t="shared" ca="1" si="8"/>
        <v>-1691.4393265479193</v>
      </c>
      <c r="AB26" s="190">
        <f t="shared" ca="1" si="8"/>
        <v>-1656.6345889616059</v>
      </c>
      <c r="AC26" s="190">
        <f t="shared" ca="1" si="8"/>
        <v>-1621.7481523584138</v>
      </c>
      <c r="AD26" s="190">
        <f t="shared" ca="1" si="8"/>
        <v>-1981.1714713385481</v>
      </c>
      <c r="AE26" s="190">
        <f t="shared" ca="1" si="8"/>
        <v>-1953.6399471492587</v>
      </c>
      <c r="AF26" s="190">
        <f t="shared" ca="1" si="8"/>
        <v>-1775.8707687428323</v>
      </c>
      <c r="AG26" s="190">
        <f t="shared" ca="1" si="8"/>
        <v>-1598.0624435086902</v>
      </c>
      <c r="AH26" s="190">
        <f t="shared" ca="1" si="8"/>
        <v>-1420.2161314888035</v>
      </c>
      <c r="AI26" s="190">
        <f t="shared" ca="1" si="8"/>
        <v>-1241.4143926438228</v>
      </c>
      <c r="AJ26" s="190">
        <f t="shared" ca="1" si="8"/>
        <v>-1063.0328664051012</v>
      </c>
      <c r="AK26" s="190">
        <f t="shared" ca="1" si="8"/>
        <v>-1318.157555365462</v>
      </c>
      <c r="AL26" s="190">
        <f t="shared" ca="1" si="8"/>
        <v>-1703.3956973226341</v>
      </c>
      <c r="AM26" s="190">
        <f t="shared" ca="1" si="8"/>
        <v>-2087.0079391279214</v>
      </c>
      <c r="AN26" s="190">
        <f t="shared" si="8"/>
        <v>0</v>
      </c>
      <c r="AO26" s="190">
        <f t="shared" si="8"/>
        <v>0</v>
      </c>
      <c r="AP26" s="190">
        <f t="shared" si="8"/>
        <v>0</v>
      </c>
      <c r="AQ26" s="190">
        <f t="shared" si="8"/>
        <v>0</v>
      </c>
      <c r="AR26" s="190">
        <f t="shared" si="8"/>
        <v>0</v>
      </c>
    </row>
    <row r="27" spans="2:222" outlineLevel="1">
      <c r="B27" s="144" t="s">
        <v>133</v>
      </c>
      <c r="D27" s="218">
        <v>0</v>
      </c>
      <c r="E27" s="165">
        <f ca="1">IF('Premissas macro'!E16="",0,D27+FC!E17)</f>
        <v>1953.0166195158592</v>
      </c>
      <c r="F27" s="165">
        <f ca="1">IF('Premissas macro'!F16="",0,E27+FC!F17)</f>
        <v>1953.0166195158592</v>
      </c>
      <c r="G27" s="165">
        <f ca="1">IF('Premissas macro'!G16="",0,F27+FC!G17)</f>
        <v>1953.0166195158592</v>
      </c>
      <c r="H27" s="165">
        <f ca="1">IF('Premissas macro'!H16="",0,G27+FC!H17)</f>
        <v>1953.0166195158592</v>
      </c>
      <c r="I27" s="165">
        <f ca="1">IF('Premissas macro'!I16="",0,H27+FC!I17)</f>
        <v>1953.0166195158592</v>
      </c>
      <c r="J27" s="165">
        <f ca="1">IF('Premissas macro'!J16="",0,I27+FC!J17)</f>
        <v>1953.0166195158592</v>
      </c>
      <c r="K27" s="165">
        <f ca="1">IF('Premissas macro'!K16="",0,J27+FC!K17)</f>
        <v>1953.0166195158592</v>
      </c>
      <c r="L27" s="165">
        <f ca="1">IF('Premissas macro'!L16="",0,K27+FC!L17)</f>
        <v>6618.4272847746915</v>
      </c>
      <c r="M27" s="165">
        <f ca="1">IF('Premissas macro'!M16="",0,L27+FC!M17)</f>
        <v>9717.6567927991218</v>
      </c>
      <c r="N27" s="165">
        <f ca="1">IF('Premissas macro'!N16="",0,M27+FC!N17)</f>
        <v>11568.88185916984</v>
      </c>
      <c r="O27" s="165">
        <f ca="1">IF('Premissas macro'!O16="",0,N27+FC!O17)</f>
        <v>13276.63547932123</v>
      </c>
      <c r="P27" s="165">
        <f ca="1">IF('Premissas macro'!P16="",0,O27+FC!P17)</f>
        <v>14766.910113076767</v>
      </c>
      <c r="Q27" s="165">
        <f ca="1">IF('Premissas macro'!Q16="",0,P27+FC!Q17)</f>
        <v>16144.026585647089</v>
      </c>
      <c r="R27" s="165">
        <f ca="1">IF('Premissas macro'!R16="",0,Q27+FC!R17)</f>
        <v>17398.768309243449</v>
      </c>
      <c r="S27" s="165">
        <f ca="1">IF('Premissas macro'!S16="",0,R27+FC!S17)</f>
        <v>18583.669607988511</v>
      </c>
      <c r="T27" s="165">
        <f ca="1">IF('Premissas macro'!T16="",0,S27+FC!T17)</f>
        <v>19692.069458182817</v>
      </c>
      <c r="U27" s="165">
        <f ca="1">IF('Premissas macro'!U16="",0,T27+FC!U17)</f>
        <v>20889.005356528247</v>
      </c>
      <c r="V27" s="165">
        <f ca="1">IF('Premissas macro'!V16="",0,U27+FC!V17)</f>
        <v>21822.870279119132</v>
      </c>
      <c r="W27" s="165">
        <f ca="1">IF('Premissas macro'!W16="",0,V27+FC!W17)</f>
        <v>22389.355129496387</v>
      </c>
      <c r="X27" s="165">
        <f ca="1">IF('Premissas macro'!X16="",0,W27+FC!X17)</f>
        <v>22591.089062578565</v>
      </c>
      <c r="Y27" s="165">
        <f ca="1">IF('Premissas macro'!Y16="",0,X27+FC!Y17)</f>
        <v>22591.089062578565</v>
      </c>
      <c r="Z27" s="165">
        <f ca="1">IF('Premissas macro'!Z16="",0,Y27+FC!Z17)</f>
        <v>22591.089062578565</v>
      </c>
      <c r="AA27" s="165">
        <f ca="1">IF('Premissas macro'!AA16="",0,Z27+FC!AA17)</f>
        <v>22591.089062578565</v>
      </c>
      <c r="AB27" s="165">
        <f ca="1">IF('Premissas macro'!AB16="",0,AA27+FC!AB17)</f>
        <v>22591.089062578565</v>
      </c>
      <c r="AC27" s="165">
        <f ca="1">IF('Premissas macro'!AC16="",0,AB27+FC!AC17)</f>
        <v>22591.089062578565</v>
      </c>
      <c r="AD27" s="165">
        <f ca="1">IF('Premissas macro'!AD16="",0,AC27+FC!AD17)</f>
        <v>22880.050690726395</v>
      </c>
      <c r="AE27" s="165">
        <f ca="1">IF('Premissas macro'!AE16="",0,AD27+FC!AE17)</f>
        <v>22880.050690726395</v>
      </c>
      <c r="AF27" s="165">
        <f ca="1">IF('Premissas macro'!AF16="",0,AE27+FC!AF17)</f>
        <v>22880.050690726395</v>
      </c>
      <c r="AG27" s="165">
        <f ca="1">IF('Premissas macro'!AG16="",0,AF27+FC!AG17)</f>
        <v>22880.050690726395</v>
      </c>
      <c r="AH27" s="165">
        <f ca="1">IF('Premissas macro'!AH16="",0,AG27+FC!AH17)</f>
        <v>22880.050690726395</v>
      </c>
      <c r="AI27" s="165">
        <f ca="1">IF('Premissas macro'!AI16="",0,AH27+FC!AI17)</f>
        <v>22880.050690726395</v>
      </c>
      <c r="AJ27" s="165">
        <f ca="1">IF('Premissas macro'!AJ16="",0,AI27+FC!AJ17)</f>
        <v>22880.050690726395</v>
      </c>
      <c r="AK27" s="165">
        <f ca="1">IF('Premissas macro'!AK16="",0,AJ27+FC!AK17)</f>
        <v>24087.005714550043</v>
      </c>
      <c r="AL27" s="165">
        <f ca="1">IF('Premissas macro'!AL16="",0,AK27+FC!AL17)</f>
        <v>25205.462606591715</v>
      </c>
      <c r="AM27" s="165">
        <f ca="1">IF('Premissas macro'!AM16="",0,AL27+FC!AM17)</f>
        <v>26323.919498633386</v>
      </c>
      <c r="AN27" s="165">
        <f>IF('Premissas macro'!AN16="",0,AM27+FC!AN17)</f>
        <v>0</v>
      </c>
      <c r="AO27" s="165">
        <f>IF('Premissas macro'!AO16="",0,AN27+FC!AO17)</f>
        <v>0</v>
      </c>
      <c r="AP27" s="165">
        <f>IF('Premissas macro'!AP16="",0,AO27+FC!AP17)</f>
        <v>0</v>
      </c>
      <c r="AQ27" s="165">
        <f>IF('Premissas macro'!AQ16="",0,AP27+FC!AQ17)</f>
        <v>0</v>
      </c>
      <c r="AR27" s="165">
        <f>IF('Premissas macro'!AR16="",0,AQ27+FC!AR17)</f>
        <v>0</v>
      </c>
    </row>
    <row r="28" spans="2:222" outlineLevel="1">
      <c r="B28" s="144" t="s">
        <v>135</v>
      </c>
      <c r="D28" s="218"/>
      <c r="E28" s="165">
        <f ca="1">IF('Premissas macro'!E16="",0,DRE!E83)</f>
        <v>0</v>
      </c>
      <c r="F28" s="165">
        <f ca="1">IF('Premissas macro'!F16="",0,DRE!F83)</f>
        <v>0</v>
      </c>
      <c r="G28" s="165">
        <f ca="1">IF('Premissas macro'!G16="",0,DRE!G83)</f>
        <v>0</v>
      </c>
      <c r="H28" s="165">
        <f ca="1">IF('Premissas macro'!H16="",0,DRE!H83)</f>
        <v>0</v>
      </c>
      <c r="I28" s="165">
        <f ca="1">IF('Premissas macro'!I16="",0,DRE!I83)</f>
        <v>0</v>
      </c>
      <c r="J28" s="165">
        <f ca="1">IF('Premissas macro'!J16="",0,DRE!J83)</f>
        <v>0</v>
      </c>
      <c r="K28" s="165">
        <f ca="1">IF('Premissas macro'!K16="",0,DRE!K83)</f>
        <v>0</v>
      </c>
      <c r="L28" s="165">
        <f ca="1">IF('Premissas macro'!L16="",0,DRE!L83)</f>
        <v>0</v>
      </c>
      <c r="M28" s="165">
        <f ca="1">IF('Premissas macro'!M16="",0,DRE!M83)</f>
        <v>0</v>
      </c>
      <c r="N28" s="165">
        <f ca="1">IF('Premissas macro'!N16="",0,DRE!N83)</f>
        <v>0</v>
      </c>
      <c r="O28" s="165">
        <f ca="1">IF('Premissas macro'!O16="",0,DRE!O83)</f>
        <v>0</v>
      </c>
      <c r="P28" s="165">
        <f ca="1">IF('Premissas macro'!P16="",0,DRE!P83)</f>
        <v>0</v>
      </c>
      <c r="Q28" s="165">
        <f ca="1">IF('Premissas macro'!Q16="",0,DRE!Q83)</f>
        <v>0</v>
      </c>
      <c r="R28" s="165">
        <f ca="1">IF('Premissas macro'!R16="",0,DRE!R83)</f>
        <v>0</v>
      </c>
      <c r="S28" s="165">
        <f ca="1">IF('Premissas macro'!S16="",0,DRE!S83)</f>
        <v>0</v>
      </c>
      <c r="T28" s="165">
        <f ca="1">IF('Premissas macro'!T16="",0,DRE!T83)</f>
        <v>0</v>
      </c>
      <c r="U28" s="165">
        <f ca="1">IF('Premissas macro'!U16="",0,DRE!U83)</f>
        <v>0</v>
      </c>
      <c r="V28" s="165">
        <f ca="1">IF('Premissas macro'!V16="",0,DRE!V83)</f>
        <v>0</v>
      </c>
      <c r="W28" s="165">
        <f ca="1">IF('Premissas macro'!W16="",0,DRE!W83)</f>
        <v>0</v>
      </c>
      <c r="X28" s="165">
        <f ca="1">IF('Premissas macro'!X16="",0,DRE!X83)</f>
        <v>0</v>
      </c>
      <c r="Y28" s="165">
        <f ca="1">IF('Premissas macro'!Y16="",0,DRE!Y83)</f>
        <v>0</v>
      </c>
      <c r="Z28" s="165">
        <f ca="1">IF('Premissas macro'!Z16="",0,DRE!Z83)</f>
        <v>0</v>
      </c>
      <c r="AA28" s="165">
        <f ca="1">IF('Premissas macro'!AA16="",0,DRE!AA83)</f>
        <v>0</v>
      </c>
      <c r="AB28" s="165">
        <f ca="1">IF('Premissas macro'!AB16="",0,DRE!AB83)</f>
        <v>0</v>
      </c>
      <c r="AC28" s="165">
        <f ca="1">IF('Premissas macro'!AC16="",0,DRE!AC83)</f>
        <v>0</v>
      </c>
      <c r="AD28" s="165">
        <f ca="1">IF('Premissas macro'!AD16="",0,DRE!AD83)</f>
        <v>0</v>
      </c>
      <c r="AE28" s="165">
        <f ca="1">IF('Premissas macro'!AE16="",0,DRE!AE83)</f>
        <v>0</v>
      </c>
      <c r="AF28" s="165">
        <f ca="1">IF('Premissas macro'!AF16="",0,DRE!AF83)</f>
        <v>0</v>
      </c>
      <c r="AG28" s="165">
        <f ca="1">IF('Premissas macro'!AG16="",0,DRE!AG83)</f>
        <v>0</v>
      </c>
      <c r="AH28" s="165">
        <f ca="1">IF('Premissas macro'!AH16="",0,DRE!AH83)</f>
        <v>0</v>
      </c>
      <c r="AI28" s="165">
        <f ca="1">IF('Premissas macro'!AI16="",0,DRE!AI83)</f>
        <v>0</v>
      </c>
      <c r="AJ28" s="165">
        <f ca="1">IF('Premissas macro'!AJ16="",0,DRE!AJ83)</f>
        <v>0</v>
      </c>
      <c r="AK28" s="165">
        <f ca="1">IF('Premissas macro'!AK16="",0,DRE!AK83)</f>
        <v>0</v>
      </c>
      <c r="AL28" s="165">
        <f ca="1">IF('Premissas macro'!AL16="",0,DRE!AL83)</f>
        <v>0</v>
      </c>
      <c r="AM28" s="165">
        <f ca="1">IF('Premissas macro'!AM16="",0,DRE!AM83)</f>
        <v>0</v>
      </c>
      <c r="AN28" s="165">
        <f>IF('Premissas macro'!AN16="",0,DRE!AN83)</f>
        <v>0</v>
      </c>
      <c r="AO28" s="165">
        <f>IF('Premissas macro'!AO16="",0,DRE!AO83)</f>
        <v>0</v>
      </c>
      <c r="AP28" s="165">
        <f>IF('Premissas macro'!AP16="",0,DRE!AP83)</f>
        <v>0</v>
      </c>
      <c r="AQ28" s="165">
        <f>IF('Premissas macro'!AQ16="",0,DRE!AQ83)</f>
        <v>0</v>
      </c>
      <c r="AR28" s="165">
        <f>IF('Premissas macro'!AR16="",0,DRE!AR83)</f>
        <v>0</v>
      </c>
    </row>
    <row r="29" spans="2:222" outlineLevel="1">
      <c r="B29" s="144" t="s">
        <v>134</v>
      </c>
      <c r="D29" s="218"/>
      <c r="E29" s="165">
        <f ca="1">IF('Premissas macro'!E16="",0,DRE!E84)</f>
        <v>262.0386681178536</v>
      </c>
      <c r="F29" s="165">
        <f ca="1">IF('Premissas macro'!F16="",0,DRE!F84)</f>
        <v>390.60332390317188</v>
      </c>
      <c r="G29" s="165">
        <f ca="1">IF('Premissas macro'!G16="",0,DRE!G84)</f>
        <v>390.60332390317188</v>
      </c>
      <c r="H29" s="165">
        <f ca="1">IF('Premissas macro'!H16="",0,DRE!H84)</f>
        <v>390.60332390317188</v>
      </c>
      <c r="I29" s="165">
        <f ca="1">IF('Premissas macro'!I16="",0,DRE!I84)</f>
        <v>390.60332390317188</v>
      </c>
      <c r="J29" s="165">
        <f ca="1">IF('Premissas macro'!J16="",0,DRE!J84)</f>
        <v>390.60332390317188</v>
      </c>
      <c r="K29" s="165">
        <f ca="1">IF('Premissas macro'!K16="",0,DRE!K84)</f>
        <v>390.60332390317188</v>
      </c>
      <c r="L29" s="165">
        <f ca="1">IF('Premissas macro'!L16="",0,DRE!L84)</f>
        <v>390.60332390317188</v>
      </c>
      <c r="M29" s="165">
        <f ca="1">IF('Premissas macro'!M16="",0,DRE!M84)</f>
        <v>390.60332390317188</v>
      </c>
      <c r="N29" s="165">
        <f ca="1">IF('Premissas macro'!N16="",0,DRE!N84)</f>
        <v>390.60332390317188</v>
      </c>
      <c r="O29" s="165">
        <f ca="1">IF('Premissas macro'!O16="",0,DRE!O84)</f>
        <v>390.60332390317188</v>
      </c>
      <c r="P29" s="165">
        <f ca="1">IF('Premissas macro'!P16="",0,DRE!P84)</f>
        <v>390.60332390317188</v>
      </c>
      <c r="Q29" s="165">
        <f ca="1">IF('Premissas macro'!Q16="",0,DRE!Q84)</f>
        <v>390.60332390317188</v>
      </c>
      <c r="R29" s="165">
        <f ca="1">IF('Premissas macro'!R16="",0,DRE!R84)</f>
        <v>390.60332390317188</v>
      </c>
      <c r="S29" s="165">
        <f ca="1">IF('Premissas macro'!S16="",0,DRE!S84)</f>
        <v>390.60332390317188</v>
      </c>
      <c r="T29" s="165">
        <f ca="1">IF('Premissas macro'!T16="",0,DRE!T84)</f>
        <v>390.60332390317188</v>
      </c>
      <c r="U29" s="165">
        <f ca="1">IF('Premissas macro'!U16="",0,DRE!U84)</f>
        <v>390.60332390317188</v>
      </c>
      <c r="V29" s="165">
        <f ca="1">IF('Premissas macro'!V16="",0,DRE!V84)</f>
        <v>390.60332390317188</v>
      </c>
      <c r="W29" s="165">
        <f ca="1">IF('Premissas macro'!W16="",0,DRE!W84)</f>
        <v>390.60332390317188</v>
      </c>
      <c r="X29" s="165">
        <f ca="1">IF('Premissas macro'!X16="",0,DRE!X84)</f>
        <v>390.60332390317188</v>
      </c>
      <c r="Y29" s="165">
        <f ca="1">IF('Premissas macro'!Y16="",0,DRE!Y84)</f>
        <v>424.19696113209886</v>
      </c>
      <c r="Z29" s="165">
        <f ca="1">IF('Premissas macro'!Z16="",0,DRE!Z84)</f>
        <v>457.63241303344773</v>
      </c>
      <c r="AA29" s="165">
        <f ca="1">IF('Premissas macro'!AA16="",0,DRE!AA84)</f>
        <v>492.3530006323756</v>
      </c>
      <c r="AB29" s="165">
        <f ca="1">IF('Premissas macro'!AB16="",0,DRE!AB84)</f>
        <v>527.15773821868777</v>
      </c>
      <c r="AC29" s="165">
        <f ca="1">IF('Premissas macro'!AC16="",0,DRE!AC84)</f>
        <v>562.04417482187785</v>
      </c>
      <c r="AD29" s="165">
        <f ca="1">IF('Premissas macro'!AD16="",0,DRE!AD84)</f>
        <v>562.04417482187785</v>
      </c>
      <c r="AE29" s="165">
        <f ca="1">IF('Premissas macro'!AE16="",0,DRE!AE84)</f>
        <v>589.57569901116597</v>
      </c>
      <c r="AF29" s="165">
        <f ca="1">IF('Premissas macro'!AF16="",0,DRE!AF84)</f>
        <v>767.34487741759528</v>
      </c>
      <c r="AG29" s="165">
        <f ca="1">IF('Premissas macro'!AG16="",0,DRE!AG84)</f>
        <v>945.153202651735</v>
      </c>
      <c r="AH29" s="165">
        <f ca="1">IF('Premissas macro'!AH16="",0,DRE!AH84)</f>
        <v>1122.9995146716235</v>
      </c>
      <c r="AI29" s="165">
        <f ca="1">IF('Premissas macro'!AI16="",0,DRE!AI84)</f>
        <v>1301.801253516609</v>
      </c>
      <c r="AJ29" s="165">
        <f ca="1">IF('Premissas macro'!AJ16="",0,DRE!AJ84)</f>
        <v>1480.1827797553337</v>
      </c>
      <c r="AK29" s="165">
        <f ca="1">IF('Premissas macro'!AK16="",0,DRE!AK84)</f>
        <v>1480.1827797553337</v>
      </c>
      <c r="AL29" s="165">
        <f ca="1">IF('Premissas macro'!AL16="",0,DRE!AL84)</f>
        <v>1480.1827797553337</v>
      </c>
      <c r="AM29" s="165">
        <f ca="1">IF('Premissas macro'!AM16="",0,DRE!AM84)</f>
        <v>1480.1827797553337</v>
      </c>
      <c r="AN29" s="165">
        <f>IF('Premissas macro'!AN16="",0,DRE!AN84)</f>
        <v>0</v>
      </c>
      <c r="AO29" s="165">
        <f>IF('Premissas macro'!AO16="",0,DRE!AO84)</f>
        <v>0</v>
      </c>
      <c r="AP29" s="165">
        <f>IF('Premissas macro'!AP16="",0,DRE!AP84)</f>
        <v>0</v>
      </c>
      <c r="AQ29" s="165">
        <f>IF('Premissas macro'!AQ16="",0,DRE!AQ84)</f>
        <v>0</v>
      </c>
      <c r="AR29" s="165">
        <f>IF('Premissas macro'!AR16="",0,DRE!AR84)</f>
        <v>0</v>
      </c>
    </row>
    <row r="30" spans="2:222" outlineLevel="1">
      <c r="B30" s="144" t="s">
        <v>42</v>
      </c>
      <c r="D30" s="218"/>
      <c r="E30" s="191">
        <f ca="1">IF('Premissas macro'!E16="",0,SUM(DRE!$E51:E51)-SUM(DRE!$E81:E81)-E29)</f>
        <v>-2.2737367544323206E-13</v>
      </c>
      <c r="F30" s="165">
        <f ca="1">IF('Premissas macro'!F16="",0,SUM(DRE!$E51:F51)-SUM(DRE!$E81:F81)-F29)</f>
        <v>1.1937117960769683E-12</v>
      </c>
      <c r="G30" s="165">
        <f ca="1">IF('Premissas macro'!G16="",0,SUM(DRE!$E51:G51)-SUM(DRE!$E81:G81)-G29)</f>
        <v>1.1937117960769683E-12</v>
      </c>
      <c r="H30" s="165">
        <f ca="1">IF('Premissas macro'!H16="",0,SUM(DRE!$E51:H51)-SUM(DRE!$E81:H81)-H29)</f>
        <v>3.0127011996228248E-12</v>
      </c>
      <c r="I30" s="165">
        <f ca="1">IF('Premissas macro'!I16="",0,SUM(DRE!$E51:I51)-SUM(DRE!$E81:I81)-I29)</f>
        <v>3.0127011996228248E-12</v>
      </c>
      <c r="J30" s="165">
        <f ca="1">IF('Premissas macro'!J16="",0,SUM(DRE!$E51:J51)-SUM(DRE!$E81:J81)-J29)</f>
        <v>3.0127011996228248E-12</v>
      </c>
      <c r="K30" s="165">
        <f ca="1">IF('Premissas macro'!K16="",0,SUM(DRE!$E51:K51)-SUM(DRE!$E81:K81)-K29)</f>
        <v>3.0127011996228248E-12</v>
      </c>
      <c r="L30" s="165">
        <f ca="1">IF('Premissas macro'!L16="",0,SUM(DRE!$E51:L51)-SUM(DRE!$E81:L81)-L29)</f>
        <v>-4597.5876595295531</v>
      </c>
      <c r="M30" s="165">
        <f ca="1">IF('Premissas macro'!M16="",0,SUM(DRE!$E51:M51)-SUM(DRE!$E81:M81)-M29)</f>
        <v>-7800.4138609109077</v>
      </c>
      <c r="N30" s="165">
        <f ca="1">IF('Premissas macro'!N16="",0,SUM(DRE!$E51:N51)-SUM(DRE!$E81:N81)-N29)</f>
        <v>-10037.346609843727</v>
      </c>
      <c r="O30" s="165">
        <f ca="1">IF('Premissas macro'!O16="",0,SUM(DRE!$E51:O51)-SUM(DRE!$E81:O81)-O29)</f>
        <v>-12044.90635119233</v>
      </c>
      <c r="P30" s="165">
        <f ca="1">IF('Premissas macro'!P16="",0,SUM(DRE!$E51:P51)-SUM(DRE!$E81:P81)-P29)</f>
        <v>-13973.465447134142</v>
      </c>
      <c r="Q30" s="165">
        <f ca="1">IF('Premissas macro'!Q16="",0,SUM(DRE!$E51:Q51)-SUM(DRE!$E81:Q81)-Q29)</f>
        <v>-15787.138116035714</v>
      </c>
      <c r="R30" s="165">
        <f ca="1">IF('Premissas macro'!R16="",0,SUM(DRE!$E51:R51)-SUM(DRE!$E81:R81)-R29)</f>
        <v>-17475.247063799976</v>
      </c>
      <c r="S30" s="165">
        <f ca="1">IF('Premissas macro'!S16="",0,SUM(DRE!$E51:S51)-SUM(DRE!$E81:S81)-S29)</f>
        <v>-19066.845605715833</v>
      </c>
      <c r="T30" s="165">
        <f ca="1">IF('Premissas macro'!T16="",0,SUM(DRE!$E51:T51)-SUM(DRE!$E81:T81)-T29)</f>
        <v>-20493.185356898164</v>
      </c>
      <c r="U30" s="165">
        <f ca="1">IF('Premissas macro'!U16="",0,SUM(DRE!$E51:U51)-SUM(DRE!$E81:U81)-U29)</f>
        <v>-21854.138424694542</v>
      </c>
      <c r="V30" s="165">
        <f ca="1">IF('Premissas macro'!V16="",0,SUM(DRE!$E51:V51)-SUM(DRE!$E81:V81)-V29)</f>
        <v>-23203.126979252538</v>
      </c>
      <c r="W30" s="165">
        <f ca="1">IF('Premissas macro'!W16="",0,SUM(DRE!$E51:W51)-SUM(DRE!$E81:W81)-W29)</f>
        <v>-24173.340350972419</v>
      </c>
      <c r="X30" s="165">
        <f ca="1">IF('Premissas macro'!X16="",0,SUM(DRE!$E51:X51)-SUM(DRE!$E81:X81)-X29)</f>
        <v>-24774.881389758859</v>
      </c>
      <c r="Y30" s="165">
        <f ca="1">IF('Premissas macro'!Y16="",0,SUM(DRE!$E51:Y51)-SUM(DRE!$E81:Y81)-Y29)</f>
        <v>-24774.881389758859</v>
      </c>
      <c r="Z30" s="165">
        <f ca="1">IF('Premissas macro'!Z16="",0,SUM(DRE!$E51:Z51)-SUM(DRE!$E81:Z81)-Z29)</f>
        <v>-24774.881389758859</v>
      </c>
      <c r="AA30" s="165">
        <f ca="1">IF('Premissas macro'!AA16="",0,SUM(DRE!$E51:AA51)-SUM(DRE!$E81:AA81)-AA29)</f>
        <v>-24774.881389758859</v>
      </c>
      <c r="AB30" s="165">
        <f ca="1">IF('Premissas macro'!AB16="",0,SUM(DRE!$E51:AB51)-SUM(DRE!$E81:AB81)-AB29)</f>
        <v>-24774.881389758859</v>
      </c>
      <c r="AC30" s="165">
        <f ca="1">IF('Premissas macro'!AC16="",0,SUM(DRE!$E51:AC51)-SUM(DRE!$E81:AC81)-AC29)</f>
        <v>-24774.881389758855</v>
      </c>
      <c r="AD30" s="165">
        <f ca="1">IF('Premissas macro'!AD16="",0,SUM(DRE!$E51:AD51)-SUM(DRE!$E81:AD81)-AD29)</f>
        <v>-25423.26633688682</v>
      </c>
      <c r="AE30" s="165">
        <f ca="1">IF('Premissas macro'!AE16="",0,SUM(DRE!$E51:AE51)-SUM(DRE!$E81:AE81)-AE29)</f>
        <v>-25423.26633688682</v>
      </c>
      <c r="AF30" s="165">
        <f ca="1">IF('Premissas macro'!AF16="",0,SUM(DRE!$E51:AF51)-SUM(DRE!$E81:AF81)-AF29)</f>
        <v>-25423.266336886823</v>
      </c>
      <c r="AG30" s="165">
        <f ca="1">IF('Premissas macro'!AG16="",0,SUM(DRE!$E51:AG51)-SUM(DRE!$E81:AG81)-AG29)</f>
        <v>-25423.26633688682</v>
      </c>
      <c r="AH30" s="165">
        <f ca="1">IF('Premissas macro'!AH16="",0,SUM(DRE!$E51:AH51)-SUM(DRE!$E81:AH81)-AH29)</f>
        <v>-25423.266336886823</v>
      </c>
      <c r="AI30" s="165">
        <f ca="1">IF('Premissas macro'!AI16="",0,SUM(DRE!$E51:AI51)-SUM(DRE!$E81:AI81)-AI29)</f>
        <v>-25423.266336886827</v>
      </c>
      <c r="AJ30" s="165">
        <f ca="1">IF('Premissas macro'!AJ16="",0,SUM(DRE!$E51:AJ51)-SUM(DRE!$E81:AJ81)-AJ29)</f>
        <v>-25423.266336886831</v>
      </c>
      <c r="AK30" s="165">
        <f ca="1">IF('Premissas macro'!AK16="",0,SUM(DRE!$E51:AK51)-SUM(DRE!$E81:AK81)-AK29)</f>
        <v>-26885.346049670839</v>
      </c>
      <c r="AL30" s="165">
        <f ca="1">IF('Premissas macro'!AL16="",0,SUM(DRE!$E51:AL51)-SUM(DRE!$E81:AL81)-AL29)</f>
        <v>-28389.041083669683</v>
      </c>
      <c r="AM30" s="165">
        <f ca="1">IF('Premissas macro'!AM16="",0,SUM(DRE!$E51:AM51)-SUM(DRE!$E81:AM81)-AM29)</f>
        <v>-29891.110217516642</v>
      </c>
      <c r="AN30" s="165">
        <f>IF('Premissas macro'!AN16="",0,SUM(DRE!$E51:AN51)-SUM(DRE!$E81:AN81)-AN29)</f>
        <v>0</v>
      </c>
      <c r="AO30" s="165">
        <f>IF('Premissas macro'!AO16="",0,SUM(DRE!$E51:AO51)-SUM(DRE!$E81:AO81)-AO29)</f>
        <v>0</v>
      </c>
      <c r="AP30" s="165">
        <f>IF('Premissas macro'!AP16="",0,SUM(DRE!$E51:AP51)-SUM(DRE!$E81:AP81)-AP29)</f>
        <v>0</v>
      </c>
      <c r="AQ30" s="165">
        <f>IF('Premissas macro'!AQ16="",0,SUM(DRE!$E51:AQ51)-SUM(DRE!$E81:AQ81)-AQ29)</f>
        <v>0</v>
      </c>
      <c r="AR30" s="165">
        <f>IF('Premissas macro'!AR16="",0,SUM(DRE!$E51:AR51)-SUM(DRE!$E81:AR81)-AR29)</f>
        <v>0</v>
      </c>
      <c r="AS30" s="143"/>
      <c r="AT30" s="143"/>
      <c r="AU30" s="143"/>
      <c r="AV30" s="143"/>
      <c r="AW30" s="143"/>
      <c r="AX30" s="143"/>
      <c r="AY30" s="143"/>
      <c r="AZ30" s="143"/>
      <c r="BA30" s="143"/>
      <c r="BB30" s="143"/>
      <c r="BC30" s="143"/>
      <c r="BD30" s="143"/>
      <c r="BE30" s="143"/>
      <c r="BF30" s="143"/>
      <c r="BG30" s="143"/>
      <c r="BH30" s="143"/>
      <c r="BI30" s="143"/>
      <c r="BJ30" s="143"/>
      <c r="BK30" s="143"/>
      <c r="BL30" s="143"/>
      <c r="BM30" s="143"/>
      <c r="BN30" s="143"/>
      <c r="BO30" s="143"/>
      <c r="BP30" s="143"/>
      <c r="BQ30" s="143"/>
      <c r="BR30" s="143"/>
      <c r="BS30" s="143"/>
      <c r="BT30" s="143"/>
      <c r="BU30" s="143"/>
      <c r="BV30" s="143"/>
      <c r="BW30" s="143"/>
      <c r="BX30" s="143"/>
      <c r="BY30" s="143"/>
      <c r="BZ30" s="143"/>
      <c r="CA30" s="143"/>
      <c r="CB30" s="143"/>
      <c r="CC30" s="143"/>
      <c r="CD30" s="143"/>
      <c r="CE30" s="143"/>
      <c r="CF30" s="143"/>
      <c r="CG30" s="143"/>
      <c r="CH30" s="143"/>
      <c r="CI30" s="143"/>
      <c r="CJ30" s="143"/>
      <c r="CK30" s="143"/>
      <c r="CL30" s="143"/>
      <c r="CM30" s="143"/>
      <c r="CN30" s="143"/>
      <c r="CO30" s="143"/>
      <c r="CP30" s="143"/>
      <c r="CQ30" s="143"/>
      <c r="CR30" s="143"/>
      <c r="CS30" s="143"/>
      <c r="CT30" s="143"/>
      <c r="CU30" s="143"/>
      <c r="CV30" s="143"/>
      <c r="CW30" s="143"/>
      <c r="CX30" s="143"/>
      <c r="CY30" s="143"/>
      <c r="CZ30" s="143"/>
      <c r="DA30" s="143"/>
      <c r="DB30" s="143"/>
      <c r="DC30" s="143"/>
      <c r="DD30" s="143"/>
      <c r="DE30" s="143"/>
      <c r="DF30" s="143"/>
      <c r="DG30" s="143"/>
      <c r="DH30" s="143"/>
      <c r="DI30" s="143"/>
      <c r="DJ30" s="143"/>
      <c r="DK30" s="143"/>
      <c r="DL30" s="143"/>
      <c r="DM30" s="143"/>
      <c r="DN30" s="143"/>
      <c r="DO30" s="143"/>
      <c r="DP30" s="143"/>
      <c r="DQ30" s="143"/>
      <c r="DR30" s="143"/>
      <c r="DS30" s="143"/>
      <c r="DT30" s="143"/>
      <c r="DU30" s="143"/>
      <c r="DV30" s="143"/>
      <c r="DW30" s="143"/>
      <c r="DX30" s="143"/>
      <c r="DY30" s="143"/>
      <c r="DZ30" s="143"/>
      <c r="EA30" s="143"/>
      <c r="EB30" s="143"/>
      <c r="EC30" s="143"/>
      <c r="ED30" s="143"/>
      <c r="EE30" s="143"/>
      <c r="EF30" s="143"/>
      <c r="EG30" s="143"/>
      <c r="EH30" s="143"/>
      <c r="EI30" s="143"/>
      <c r="EJ30" s="143"/>
      <c r="EK30" s="143"/>
      <c r="EL30" s="143"/>
      <c r="EM30" s="143"/>
      <c r="EN30" s="143"/>
      <c r="EO30" s="143"/>
      <c r="EP30" s="143"/>
      <c r="EQ30" s="143"/>
      <c r="ER30" s="143"/>
      <c r="ES30" s="143"/>
      <c r="ET30" s="143"/>
      <c r="EU30" s="143"/>
      <c r="EV30" s="143"/>
      <c r="EW30" s="143"/>
      <c r="EX30" s="143"/>
      <c r="EY30" s="143"/>
      <c r="EZ30" s="143"/>
      <c r="FA30" s="143"/>
      <c r="FB30" s="143"/>
      <c r="FC30" s="143"/>
      <c r="FD30" s="143"/>
      <c r="FE30" s="143"/>
      <c r="FF30" s="143"/>
      <c r="FG30" s="143"/>
      <c r="FH30" s="143"/>
      <c r="FI30" s="143"/>
      <c r="FJ30" s="143"/>
      <c r="FK30" s="143"/>
      <c r="FL30" s="143"/>
      <c r="FM30" s="143"/>
      <c r="FN30" s="143"/>
      <c r="FO30" s="143"/>
      <c r="FP30" s="143"/>
      <c r="FQ30" s="143"/>
      <c r="FR30" s="143"/>
      <c r="FS30" s="143"/>
      <c r="FT30" s="143"/>
      <c r="FU30" s="143"/>
      <c r="FV30" s="143"/>
      <c r="FW30" s="143"/>
      <c r="FX30" s="143"/>
      <c r="FY30" s="143"/>
      <c r="FZ30" s="143"/>
      <c r="GA30" s="143"/>
      <c r="GB30" s="143"/>
      <c r="GC30" s="143"/>
      <c r="GD30" s="143"/>
      <c r="GE30" s="143"/>
      <c r="GF30" s="143"/>
      <c r="GG30" s="143"/>
      <c r="GH30" s="143"/>
      <c r="GI30" s="143"/>
      <c r="GJ30" s="143"/>
      <c r="GK30" s="143"/>
      <c r="GL30" s="143"/>
      <c r="GM30" s="143"/>
      <c r="GN30" s="143"/>
      <c r="GO30" s="143"/>
      <c r="GP30" s="143"/>
      <c r="GQ30" s="143"/>
      <c r="GR30" s="143"/>
      <c r="GS30" s="143"/>
      <c r="GT30" s="143"/>
      <c r="GU30" s="143"/>
      <c r="GV30" s="143"/>
      <c r="GW30" s="143"/>
      <c r="GX30" s="143"/>
      <c r="GY30" s="143"/>
      <c r="GZ30" s="143"/>
      <c r="HA30" s="143"/>
      <c r="HB30" s="143"/>
      <c r="HC30" s="143"/>
      <c r="HD30" s="143"/>
      <c r="HE30" s="143"/>
      <c r="HF30" s="143"/>
      <c r="HG30" s="143"/>
      <c r="HH30" s="143"/>
      <c r="HI30" s="143"/>
      <c r="HJ30" s="143"/>
      <c r="HK30" s="143"/>
      <c r="HL30" s="143"/>
      <c r="HM30" s="143"/>
      <c r="HN30" s="143"/>
    </row>
    <row r="31" spans="2:222" ht="15" customHeight="1">
      <c r="D31" s="218"/>
      <c r="E31" s="165"/>
      <c r="F31" s="165"/>
      <c r="G31" s="165"/>
      <c r="H31" s="165"/>
      <c r="I31" s="165"/>
      <c r="J31" s="165"/>
      <c r="K31" s="165"/>
      <c r="L31" s="165"/>
      <c r="M31" s="165"/>
      <c r="N31" s="165"/>
      <c r="O31" s="165"/>
      <c r="P31" s="165"/>
      <c r="Q31" s="165"/>
      <c r="R31" s="165"/>
      <c r="S31" s="165"/>
      <c r="T31" s="165"/>
      <c r="U31" s="165"/>
      <c r="V31" s="165"/>
      <c r="W31" s="165"/>
      <c r="X31" s="165"/>
      <c r="Y31" s="165"/>
      <c r="Z31" s="165"/>
      <c r="AA31" s="165"/>
      <c r="AB31" s="165"/>
      <c r="AC31" s="165"/>
      <c r="AD31" s="165"/>
      <c r="AE31" s="165"/>
      <c r="AF31" s="165"/>
      <c r="AG31" s="165"/>
      <c r="AH31" s="165"/>
      <c r="AI31" s="165"/>
      <c r="AJ31" s="165"/>
      <c r="AK31" s="165"/>
      <c r="AL31" s="165"/>
      <c r="AM31" s="165"/>
      <c r="AN31" s="165"/>
      <c r="AO31" s="165"/>
      <c r="AP31" s="165"/>
      <c r="AQ31" s="165"/>
      <c r="AR31" s="165"/>
    </row>
    <row r="32" spans="2:222" ht="15" customHeight="1"/>
    <row r="33" spans="2:44" s="360" customFormat="1">
      <c r="B33" s="361" t="s">
        <v>149</v>
      </c>
      <c r="C33" s="362"/>
      <c r="D33" s="363">
        <f t="shared" ref="D33:AR33" si="9">D4-D16</f>
        <v>0</v>
      </c>
      <c r="E33" s="364">
        <f t="shared" ca="1" si="9"/>
        <v>1.6756990589783527E-5</v>
      </c>
      <c r="F33" s="364">
        <f t="shared" ca="1" si="9"/>
        <v>1.6756990589783527E-5</v>
      </c>
      <c r="G33" s="364">
        <f t="shared" ca="1" si="9"/>
        <v>1.6756988770794123E-5</v>
      </c>
      <c r="H33" s="364">
        <f t="shared" ca="1" si="9"/>
        <v>1.675698695180472E-5</v>
      </c>
      <c r="I33" s="364">
        <f t="shared" ca="1" si="9"/>
        <v>1.675698695180472E-5</v>
      </c>
      <c r="J33" s="364">
        <f t="shared" ca="1" si="9"/>
        <v>1.6756988770794123E-5</v>
      </c>
      <c r="K33" s="364">
        <f t="shared" ca="1" si="9"/>
        <v>1.675698695180472E-5</v>
      </c>
      <c r="L33" s="364">
        <f t="shared" ca="1" si="9"/>
        <v>-552.62015203263581</v>
      </c>
      <c r="M33" s="364">
        <f t="shared" ca="1" si="9"/>
        <v>-552.62015203263218</v>
      </c>
      <c r="N33" s="364">
        <f t="shared" ca="1" si="9"/>
        <v>-552.620152032634</v>
      </c>
      <c r="O33" s="364">
        <f t="shared" ca="1" si="9"/>
        <v>-552.62015203263581</v>
      </c>
      <c r="P33" s="364">
        <f t="shared" ca="1" si="9"/>
        <v>-552.62015203263763</v>
      </c>
      <c r="Q33" s="364">
        <f t="shared" ca="1" si="9"/>
        <v>-552.62015203263945</v>
      </c>
      <c r="R33" s="364">
        <f t="shared" ca="1" si="9"/>
        <v>-552.62015203263945</v>
      </c>
      <c r="S33" s="364">
        <f t="shared" ca="1" si="9"/>
        <v>-552.62015203263581</v>
      </c>
      <c r="T33" s="364">
        <f t="shared" ca="1" si="9"/>
        <v>-552.62015203263763</v>
      </c>
      <c r="U33" s="364">
        <f t="shared" ca="1" si="9"/>
        <v>-552.62015203263854</v>
      </c>
      <c r="V33" s="364">
        <f t="shared" ca="1" si="9"/>
        <v>-552.62015203264036</v>
      </c>
      <c r="W33" s="364">
        <f t="shared" ca="1" si="9"/>
        <v>-552.62015203264127</v>
      </c>
      <c r="X33" s="364">
        <f t="shared" ca="1" si="9"/>
        <v>-552.62015203264127</v>
      </c>
      <c r="Y33" s="364">
        <f t="shared" ca="1" si="9"/>
        <v>-552.62015203264491</v>
      </c>
      <c r="Z33" s="364">
        <f t="shared" ca="1" si="9"/>
        <v>-552.62015203264218</v>
      </c>
      <c r="AA33" s="364">
        <f t="shared" ca="1" si="9"/>
        <v>-552.62015203264218</v>
      </c>
      <c r="AB33" s="364">
        <f t="shared" ca="1" si="9"/>
        <v>-552.62015203264491</v>
      </c>
      <c r="AC33" s="364">
        <f t="shared" ca="1" si="9"/>
        <v>-552.62015203264673</v>
      </c>
      <c r="AD33" s="364">
        <f t="shared" ca="1" si="9"/>
        <v>-552.62015203264309</v>
      </c>
      <c r="AE33" s="364">
        <f t="shared" ca="1" si="9"/>
        <v>-552.620152032644</v>
      </c>
      <c r="AF33" s="364">
        <f t="shared" ca="1" si="9"/>
        <v>-552.62015203264127</v>
      </c>
      <c r="AG33" s="364">
        <f t="shared" ca="1" si="9"/>
        <v>-552.62015203264309</v>
      </c>
      <c r="AH33" s="364">
        <f t="shared" ca="1" si="9"/>
        <v>-552.62015203264264</v>
      </c>
      <c r="AI33" s="364">
        <f t="shared" ca="1" si="9"/>
        <v>-552.62015203263718</v>
      </c>
      <c r="AJ33" s="364">
        <f t="shared" ca="1" si="9"/>
        <v>-552.620152032634</v>
      </c>
      <c r="AK33" s="364">
        <f t="shared" ca="1" si="9"/>
        <v>-552.62015203263491</v>
      </c>
      <c r="AL33" s="364">
        <f t="shared" ca="1" si="9"/>
        <v>-552.62015203263559</v>
      </c>
      <c r="AM33" s="364">
        <f t="shared" ca="1" si="9"/>
        <v>-552.62015203262945</v>
      </c>
      <c r="AN33" s="364">
        <f t="shared" ca="1" si="9"/>
        <v>0</v>
      </c>
      <c r="AO33" s="364">
        <f t="shared" ca="1" si="9"/>
        <v>0</v>
      </c>
      <c r="AP33" s="364">
        <f t="shared" ca="1" si="9"/>
        <v>0</v>
      </c>
      <c r="AQ33" s="364">
        <f t="shared" ca="1" si="9"/>
        <v>0</v>
      </c>
      <c r="AR33" s="365">
        <f t="shared" ca="1" si="9"/>
        <v>0</v>
      </c>
    </row>
    <row r="34" spans="2:44" s="174" customFormat="1" ht="5.25" customHeight="1">
      <c r="C34" s="183"/>
      <c r="D34" s="184"/>
      <c r="E34" s="185"/>
      <c r="F34" s="185"/>
      <c r="G34" s="185"/>
      <c r="H34" s="185"/>
      <c r="I34" s="185"/>
      <c r="J34" s="185"/>
      <c r="K34" s="185"/>
      <c r="L34" s="185"/>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row>
    <row r="35" spans="2:44" s="360" customFormat="1">
      <c r="B35" s="366" t="s">
        <v>148</v>
      </c>
      <c r="C35" s="367"/>
      <c r="D35" s="368" t="str">
        <f t="shared" ref="D35:AR35" si="10">IFERROR(D26/D16,"")</f>
        <v/>
      </c>
      <c r="E35" s="369">
        <f t="shared" ca="1" si="10"/>
        <v>0.22368172924256083</v>
      </c>
      <c r="F35" s="369">
        <f t="shared" ca="1" si="10"/>
        <v>0.27955840314056174</v>
      </c>
      <c r="G35" s="369">
        <f t="shared" ca="1" si="10"/>
        <v>0.26021544705628447</v>
      </c>
      <c r="H35" s="369">
        <f t="shared" ca="1" si="10"/>
        <v>0.23102204300729617</v>
      </c>
      <c r="I35" s="369">
        <f t="shared" ca="1" si="10"/>
        <v>0.21055741881628631</v>
      </c>
      <c r="J35" s="369">
        <f t="shared" ca="1" si="10"/>
        <v>0.19123382670832595</v>
      </c>
      <c r="K35" s="369">
        <f t="shared" ca="1" si="10"/>
        <v>0.19791259440877565</v>
      </c>
      <c r="L35" s="369">
        <f t="shared" ca="1" si="10"/>
        <v>0.21350527580897108</v>
      </c>
      <c r="M35" s="369">
        <f t="shared" ca="1" si="10"/>
        <v>0.20763797966136566</v>
      </c>
      <c r="N35" s="369">
        <f t="shared" ca="1" si="10"/>
        <v>0.18005298174774403</v>
      </c>
      <c r="O35" s="369">
        <f t="shared" ca="1" si="10"/>
        <v>0.1564554895879908</v>
      </c>
      <c r="P35" s="369">
        <f t="shared" ca="1" si="10"/>
        <v>0.11923135948059017</v>
      </c>
      <c r="Q35" s="369">
        <f t="shared" ca="1" si="10"/>
        <v>7.8662330246585394E-2</v>
      </c>
      <c r="R35" s="369">
        <f t="shared" ca="1" si="10"/>
        <v>3.4599331062080456E-2</v>
      </c>
      <c r="S35" s="369">
        <f t="shared" ca="1" si="10"/>
        <v>-1.0647907817720076E-2</v>
      </c>
      <c r="T35" s="369">
        <f t="shared" ca="1" si="10"/>
        <v>-4.9043583655083184E-2</v>
      </c>
      <c r="U35" s="369">
        <f t="shared" ca="1" si="10"/>
        <v>-6.994452001870563E-2</v>
      </c>
      <c r="V35" s="369">
        <f t="shared" ca="1" si="10"/>
        <v>-0.12692921039125571</v>
      </c>
      <c r="W35" s="369">
        <f t="shared" ca="1" si="10"/>
        <v>-0.18815748112766631</v>
      </c>
      <c r="X35" s="369">
        <f t="shared" ca="1" si="10"/>
        <v>-0.25573966979099205</v>
      </c>
      <c r="Y35" s="369">
        <f t="shared" ca="1" si="10"/>
        <v>-0.25806285949091246</v>
      </c>
      <c r="Z35" s="369">
        <f t="shared" ca="1" si="10"/>
        <v>-0.26947777268758072</v>
      </c>
      <c r="AA35" s="369">
        <f t="shared" ca="1" si="10"/>
        <v>-0.28104581427854353</v>
      </c>
      <c r="AB35" s="369">
        <f t="shared" ca="1" si="10"/>
        <v>-0.29410184519077809</v>
      </c>
      <c r="AC35" s="369">
        <f t="shared" ca="1" si="10"/>
        <v>-0.29609516453521689</v>
      </c>
      <c r="AD35" s="369">
        <f t="shared" ca="1" si="10"/>
        <v>-0.39233363637168339</v>
      </c>
      <c r="AE35" s="369">
        <f t="shared" ca="1" si="10"/>
        <v>-0.41175485952417751</v>
      </c>
      <c r="AF35" s="369">
        <f t="shared" ca="1" si="10"/>
        <v>-0.38774480541281608</v>
      </c>
      <c r="AG35" s="369">
        <f t="shared" ca="1" si="10"/>
        <v>-0.37828570546511436</v>
      </c>
      <c r="AH35" s="369">
        <f t="shared" ca="1" si="10"/>
        <v>-0.36700632209910378</v>
      </c>
      <c r="AI35" s="369">
        <f t="shared" ca="1" si="10"/>
        <v>-0.33909464181549803</v>
      </c>
      <c r="AJ35" s="369">
        <f t="shared" ca="1" si="10"/>
        <v>-0.32048811125988824</v>
      </c>
      <c r="AK35" s="369">
        <f t="shared" ca="1" si="10"/>
        <v>-0.4568800113761613</v>
      </c>
      <c r="AL35" s="369">
        <f t="shared" ca="1" si="10"/>
        <v>-0.68138815438947231</v>
      </c>
      <c r="AM35" s="369">
        <f t="shared" ca="1" si="10"/>
        <v>-0.98616901722585282</v>
      </c>
      <c r="AN35" s="369" t="str">
        <f t="shared" ca="1" si="10"/>
        <v/>
      </c>
      <c r="AO35" s="369" t="str">
        <f t="shared" ca="1" si="10"/>
        <v/>
      </c>
      <c r="AP35" s="369" t="str">
        <f t="shared" ca="1" si="10"/>
        <v/>
      </c>
      <c r="AQ35" s="369" t="str">
        <f t="shared" ca="1" si="10"/>
        <v/>
      </c>
      <c r="AR35" s="370" t="str">
        <f t="shared" ca="1" si="10"/>
        <v/>
      </c>
    </row>
    <row r="36" spans="2:44">
      <c r="B36" s="371" t="s">
        <v>207</v>
      </c>
      <c r="C36" s="126"/>
      <c r="D36" s="126"/>
      <c r="E36" s="372">
        <f t="shared" ref="E36:AR36" ca="1" si="11">IFERROR(E26/(ROUND(E24+E20,0)),"")</f>
        <v>1.1966803282732104</v>
      </c>
      <c r="F36" s="372">
        <f t="shared" ca="1" si="11"/>
        <v>1.8992057888322793</v>
      </c>
      <c r="G36" s="372">
        <f t="shared" ca="1" si="11"/>
        <v>3.7984115776645586</v>
      </c>
      <c r="H36" s="372" t="str">
        <f t="shared" ca="1" si="11"/>
        <v/>
      </c>
      <c r="I36" s="372" t="str">
        <f t="shared" ca="1" si="11"/>
        <v/>
      </c>
      <c r="J36" s="372" t="str">
        <f t="shared" ca="1" si="11"/>
        <v/>
      </c>
      <c r="K36" s="372" t="str">
        <f t="shared" ca="1" si="11"/>
        <v/>
      </c>
      <c r="L36" s="372" t="str">
        <f t="shared" ca="1" si="11"/>
        <v/>
      </c>
      <c r="M36" s="372" t="str">
        <f t="shared" ca="1" si="11"/>
        <v/>
      </c>
      <c r="N36" s="372" t="str">
        <f t="shared" ca="1" si="11"/>
        <v/>
      </c>
      <c r="O36" s="372" t="str">
        <f t="shared" ca="1" si="11"/>
        <v/>
      </c>
      <c r="P36" s="372" t="str">
        <f t="shared" ca="1" si="11"/>
        <v/>
      </c>
      <c r="Q36" s="372" t="str">
        <f t="shared" ca="1" si="11"/>
        <v/>
      </c>
      <c r="R36" s="372" t="str">
        <f t="shared" ca="1" si="11"/>
        <v/>
      </c>
      <c r="S36" s="372" t="str">
        <f t="shared" ca="1" si="11"/>
        <v/>
      </c>
      <c r="T36" s="372" t="str">
        <f t="shared" ca="1" si="11"/>
        <v/>
      </c>
      <c r="U36" s="372" t="str">
        <f t="shared" ca="1" si="11"/>
        <v/>
      </c>
      <c r="V36" s="372" t="str">
        <f t="shared" ca="1" si="11"/>
        <v/>
      </c>
      <c r="W36" s="372" t="str">
        <f t="shared" ca="1" si="11"/>
        <v/>
      </c>
      <c r="X36" s="372" t="str">
        <f t="shared" ca="1" si="11"/>
        <v/>
      </c>
      <c r="Y36" s="372" t="str">
        <f t="shared" ca="1" si="11"/>
        <v/>
      </c>
      <c r="Z36" s="372" t="str">
        <f t="shared" ca="1" si="11"/>
        <v/>
      </c>
      <c r="AA36" s="372" t="str">
        <f t="shared" ca="1" si="11"/>
        <v/>
      </c>
      <c r="AB36" s="372" t="str">
        <f t="shared" ca="1" si="11"/>
        <v/>
      </c>
      <c r="AC36" s="372" t="str">
        <f t="shared" ca="1" si="11"/>
        <v/>
      </c>
      <c r="AD36" s="372" t="str">
        <f t="shared" ca="1" si="11"/>
        <v/>
      </c>
      <c r="AE36" s="372" t="str">
        <f t="shared" ca="1" si="11"/>
        <v/>
      </c>
      <c r="AF36" s="372" t="str">
        <f t="shared" ca="1" si="11"/>
        <v/>
      </c>
      <c r="AG36" s="372" t="str">
        <f t="shared" ca="1" si="11"/>
        <v/>
      </c>
      <c r="AH36" s="372" t="str">
        <f t="shared" ca="1" si="11"/>
        <v/>
      </c>
      <c r="AI36" s="372" t="str">
        <f t="shared" ca="1" si="11"/>
        <v/>
      </c>
      <c r="AJ36" s="372" t="str">
        <f t="shared" ca="1" si="11"/>
        <v/>
      </c>
      <c r="AK36" s="372" t="str">
        <f t="shared" ca="1" si="11"/>
        <v/>
      </c>
      <c r="AL36" s="372" t="str">
        <f t="shared" ca="1" si="11"/>
        <v/>
      </c>
      <c r="AM36" s="372" t="str">
        <f t="shared" ca="1" si="11"/>
        <v/>
      </c>
      <c r="AN36" s="372" t="str">
        <f t="shared" ca="1" si="11"/>
        <v/>
      </c>
      <c r="AO36" s="372" t="str">
        <f t="shared" ca="1" si="11"/>
        <v/>
      </c>
      <c r="AP36" s="372" t="str">
        <f t="shared" ca="1" si="11"/>
        <v/>
      </c>
      <c r="AQ36" s="372" t="str">
        <f t="shared" ca="1" si="11"/>
        <v/>
      </c>
      <c r="AR36" s="373" t="str">
        <f t="shared" ca="1" si="11"/>
        <v/>
      </c>
    </row>
    <row r="37" spans="2:44" s="174" customFormat="1" ht="5.25" customHeight="1">
      <c r="C37" s="183"/>
      <c r="D37" s="184"/>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row>
    <row r="38" spans="2:44" s="360" customFormat="1">
      <c r="B38" s="366" t="s">
        <v>309</v>
      </c>
      <c r="C38" s="367"/>
      <c r="D38" s="368"/>
      <c r="E38" s="369">
        <f ca="1">IFERROR(E26/(E26+E23+E20)*'Premissas macro'!E17,"")</f>
        <v>0.54476670188922682</v>
      </c>
      <c r="F38" s="369">
        <f ca="1">IFERROR(F26/(F26+F23+F20)*'Premissas macro'!F17,"")</f>
        <v>0.65507710911981354</v>
      </c>
      <c r="G38" s="369">
        <f ca="1">IFERROR(G26/(G26+G23+G20)*'Premissas macro'!G17,"")</f>
        <v>0.79159708693958075</v>
      </c>
      <c r="H38" s="369">
        <f ca="1">IFERROR(H26/(H26+H23+H20)*'Premissas macro'!H17,"")</f>
        <v>1</v>
      </c>
      <c r="I38" s="369">
        <f ca="1">IFERROR(I26/(I26+I23+I20)*'Premissas macro'!I17,"")</f>
        <v>1</v>
      </c>
      <c r="J38" s="369">
        <f ca="1">IFERROR(J26/(J26+J23+J20)*'Premissas macro'!J17,"")</f>
        <v>1</v>
      </c>
      <c r="K38" s="369">
        <f ca="1">IFERROR(K26/(K26+K23+K20)*'Premissas macro'!K17,"")</f>
        <v>1</v>
      </c>
      <c r="L38" s="369">
        <f ca="1">IFERROR(L26/(L26+L23+L20)*'Premissas macro'!L17,"")</f>
        <v>1</v>
      </c>
      <c r="M38" s="369">
        <f ca="1">IFERROR(M26/(M26+M23+M20)*'Premissas macro'!M17,"")</f>
        <v>1</v>
      </c>
      <c r="N38" s="369">
        <f ca="1">IFERROR(N26/(N26+N23+N20)*'Premissas macro'!N17,"")</f>
        <v>1</v>
      </c>
      <c r="O38" s="369">
        <f ca="1">IFERROR(O26/(O26+O23+O20)*'Premissas macro'!O17,"")</f>
        <v>1</v>
      </c>
      <c r="P38" s="369">
        <f ca="1">IFERROR(P26/(P26+P23+P20)*'Premissas macro'!P17,"")</f>
        <v>1</v>
      </c>
      <c r="Q38" s="369">
        <f ca="1">IFERROR(Q26/(Q26+Q23+Q20)*'Premissas macro'!Q17,"")</f>
        <v>1</v>
      </c>
      <c r="R38" s="369">
        <f ca="1">IFERROR(R26/(R26+R23+R20)*'Premissas macro'!R17,"")</f>
        <v>1</v>
      </c>
      <c r="S38" s="369">
        <f ca="1">IFERROR(S26/(S26+S23+S20)*'Premissas macro'!S17,"")</f>
        <v>1</v>
      </c>
      <c r="T38" s="369">
        <f ca="1">IFERROR(T26/(T26+T23+T20)*'Premissas macro'!T17,"")</f>
        <v>1</v>
      </c>
      <c r="U38" s="369">
        <f ca="1">IFERROR(U26/(U26+U23+U20)*'Premissas macro'!U17,"")</f>
        <v>1</v>
      </c>
      <c r="V38" s="369">
        <f ca="1">IFERROR(V26/(V26+V23+V20)*'Premissas macro'!V17,"")</f>
        <v>1</v>
      </c>
      <c r="W38" s="369">
        <f ca="1">IFERROR(W26/(W26+W23+W20)*'Premissas macro'!W17,"")</f>
        <v>1</v>
      </c>
      <c r="X38" s="369">
        <f ca="1">IFERROR(X26/(X26+X23+X20)*'Premissas macro'!X17,"")</f>
        <v>1</v>
      </c>
      <c r="Y38" s="369">
        <f ca="1">IFERROR(Y26/(Y26+Y23+Y20)*'Premissas macro'!Y17,"")</f>
        <v>1</v>
      </c>
      <c r="Z38" s="369">
        <f ca="1">IFERROR(Z26/(Z26+Z23+Z20)*'Premissas macro'!Z17,"")</f>
        <v>1</v>
      </c>
      <c r="AA38" s="369">
        <f ca="1">IFERROR(AA26/(AA26+AA23+AA20)*'Premissas macro'!AA17,"")</f>
        <v>1</v>
      </c>
      <c r="AB38" s="369">
        <f ca="1">IFERROR(AB26/(AB26+AB23+AB20)*'Premissas macro'!AB17,"")</f>
        <v>1</v>
      </c>
      <c r="AC38" s="369">
        <f ca="1">IFERROR(AC26/(AC26+AC23+AC20)*'Premissas macro'!AC17,"")</f>
        <v>1</v>
      </c>
      <c r="AD38" s="369">
        <f ca="1">IFERROR(AD26/(AD26+AD23+AD20)*'Premissas macro'!AD17,"")</f>
        <v>1</v>
      </c>
      <c r="AE38" s="369">
        <f ca="1">IFERROR(AE26/(AE26+AE23+AE20)*'Premissas macro'!AE17,"")</f>
        <v>1</v>
      </c>
      <c r="AF38" s="369">
        <f ca="1">IFERROR(AF26/(AF26+AF23+AF20)*'Premissas macro'!AF17,"")</f>
        <v>1</v>
      </c>
      <c r="AG38" s="369">
        <f ca="1">IFERROR(AG26/(AG26+AG23+AG20)*'Premissas macro'!AG17,"")</f>
        <v>1</v>
      </c>
      <c r="AH38" s="369">
        <f ca="1">IFERROR(AH26/(AH26+AH23+AH20)*'Premissas macro'!AH17,"")</f>
        <v>1</v>
      </c>
      <c r="AI38" s="369">
        <f ca="1">IFERROR(AI26/(AI26+AI23+AI20)*'Premissas macro'!AI17,"")</f>
        <v>1</v>
      </c>
      <c r="AJ38" s="369">
        <f ca="1">IFERROR(AJ26/(AJ26+AJ23+AJ20)*'Premissas macro'!AJ17,"")</f>
        <v>1</v>
      </c>
      <c r="AK38" s="369">
        <f ca="1">IFERROR(AK26/(AK26+AK23+AK20)*'Premissas macro'!AK17,"")</f>
        <v>1</v>
      </c>
      <c r="AL38" s="369">
        <f ca="1">IFERROR(AL26/(AL26+AL23+AL20)*'Premissas macro'!AL17,"")</f>
        <v>1</v>
      </c>
      <c r="AM38" s="369">
        <f ca="1">IFERROR(AM26/(AM26+AM23+AM20)*'Premissas macro'!AM17,"")</f>
        <v>1</v>
      </c>
      <c r="AN38" s="369" t="str">
        <f ca="1">IFERROR(AN26/(AN26+AN23+AN20)*'Premissas macro'!AN17,"")</f>
        <v/>
      </c>
      <c r="AO38" s="369" t="str">
        <f ca="1">IFERROR(AO26/(AO26+AO23+AO20)*'Premissas macro'!AO17,"")</f>
        <v/>
      </c>
      <c r="AP38" s="369" t="str">
        <f ca="1">IFERROR(AP26/(AP26+AP23+AP20)*'Premissas macro'!AP17,"")</f>
        <v/>
      </c>
      <c r="AQ38" s="369" t="str">
        <f ca="1">IFERROR(AQ26/(AQ26+AQ23+AQ20)*'Premissas macro'!AQ17,"")</f>
        <v/>
      </c>
      <c r="AR38" s="370" t="str">
        <f ca="1">IFERROR(AR26/(AR26+AR23+AR20)*'Premissas macro'!AR17,"")</f>
        <v/>
      </c>
    </row>
    <row r="39" spans="2:44">
      <c r="B39" s="371" t="s">
        <v>310</v>
      </c>
      <c r="C39" s="126"/>
      <c r="D39" s="126"/>
      <c r="E39" s="372">
        <f ca="1">IFERROR((1-E38)*'Premissas macro'!E17,"")</f>
        <v>0.45523329811077318</v>
      </c>
      <c r="F39" s="372">
        <f ca="1">IFERROR((1-F38)*'Premissas macro'!F17,"")</f>
        <v>0.34492289088018646</v>
      </c>
      <c r="G39" s="372">
        <f ca="1">IFERROR((1-G38)*'Premissas macro'!G17,"")</f>
        <v>0.20840291306041925</v>
      </c>
      <c r="H39" s="372">
        <f ca="1">IFERROR((1-H38)*'Premissas macro'!H17,"")</f>
        <v>0</v>
      </c>
      <c r="I39" s="372">
        <f ca="1">IFERROR((1-I38)*'Premissas macro'!I17,"")</f>
        <v>0</v>
      </c>
      <c r="J39" s="372">
        <f ca="1">IFERROR((1-J38)*'Premissas macro'!J17,"")</f>
        <v>0</v>
      </c>
      <c r="K39" s="372">
        <f ca="1">IFERROR((1-K38)*'Premissas macro'!K17,"")</f>
        <v>0</v>
      </c>
      <c r="L39" s="372">
        <f ca="1">IFERROR((1-L38)*'Premissas macro'!L17,"")</f>
        <v>0</v>
      </c>
      <c r="M39" s="372">
        <f ca="1">IFERROR((1-M38)*'Premissas macro'!M17,"")</f>
        <v>0</v>
      </c>
      <c r="N39" s="372">
        <f ca="1">IFERROR((1-N38)*'Premissas macro'!N17,"")</f>
        <v>0</v>
      </c>
      <c r="O39" s="372">
        <f ca="1">IFERROR((1-O38)*'Premissas macro'!O17,"")</f>
        <v>0</v>
      </c>
      <c r="P39" s="372">
        <f ca="1">IFERROR((1-P38)*'Premissas macro'!P17,"")</f>
        <v>0</v>
      </c>
      <c r="Q39" s="372">
        <f ca="1">IFERROR((1-Q38)*'Premissas macro'!Q17,"")</f>
        <v>0</v>
      </c>
      <c r="R39" s="372">
        <f ca="1">IFERROR((1-R38)*'Premissas macro'!R17,"")</f>
        <v>0</v>
      </c>
      <c r="S39" s="372">
        <f ca="1">IFERROR((1-S38)*'Premissas macro'!S17,"")</f>
        <v>0</v>
      </c>
      <c r="T39" s="372">
        <f ca="1">IFERROR((1-T38)*'Premissas macro'!T17,"")</f>
        <v>0</v>
      </c>
      <c r="U39" s="372">
        <f ca="1">IFERROR((1-U38)*'Premissas macro'!U17,"")</f>
        <v>0</v>
      </c>
      <c r="V39" s="372">
        <f ca="1">IFERROR((1-V38)*'Premissas macro'!V17,"")</f>
        <v>0</v>
      </c>
      <c r="W39" s="372">
        <f ca="1">IFERROR((1-W38)*'Premissas macro'!W17,"")</f>
        <v>0</v>
      </c>
      <c r="X39" s="372">
        <f ca="1">IFERROR((1-X38)*'Premissas macro'!X17,"")</f>
        <v>0</v>
      </c>
      <c r="Y39" s="372">
        <f ca="1">IFERROR((1-Y38)*'Premissas macro'!Y17,"")</f>
        <v>0</v>
      </c>
      <c r="Z39" s="372">
        <f ca="1">IFERROR((1-Z38)*'Premissas macro'!Z17,"")</f>
        <v>0</v>
      </c>
      <c r="AA39" s="372">
        <f ca="1">IFERROR((1-AA38)*'Premissas macro'!AA17,"")</f>
        <v>0</v>
      </c>
      <c r="AB39" s="372">
        <f ca="1">IFERROR((1-AB38)*'Premissas macro'!AB17,"")</f>
        <v>0</v>
      </c>
      <c r="AC39" s="372">
        <f ca="1">IFERROR((1-AC38)*'Premissas macro'!AC17,"")</f>
        <v>0</v>
      </c>
      <c r="AD39" s="372">
        <f ca="1">IFERROR((1-AD38)*'Premissas macro'!AD17,"")</f>
        <v>0</v>
      </c>
      <c r="AE39" s="372">
        <f ca="1">IFERROR((1-AE38)*'Premissas macro'!AE17,"")</f>
        <v>0</v>
      </c>
      <c r="AF39" s="372">
        <f ca="1">IFERROR((1-AF38)*'Premissas macro'!AF17,"")</f>
        <v>0</v>
      </c>
      <c r="AG39" s="372">
        <f ca="1">IFERROR((1-AG38)*'Premissas macro'!AG17,"")</f>
        <v>0</v>
      </c>
      <c r="AH39" s="372">
        <f ca="1">IFERROR((1-AH38)*'Premissas macro'!AH17,"")</f>
        <v>0</v>
      </c>
      <c r="AI39" s="372">
        <f ca="1">IFERROR((1-AI38)*'Premissas macro'!AI17,"")</f>
        <v>0</v>
      </c>
      <c r="AJ39" s="372">
        <f ca="1">IFERROR((1-AJ38)*'Premissas macro'!AJ17,"")</f>
        <v>0</v>
      </c>
      <c r="AK39" s="372">
        <f ca="1">IFERROR((1-AK38)*'Premissas macro'!AK17,"")</f>
        <v>0</v>
      </c>
      <c r="AL39" s="372">
        <f ca="1">IFERROR((1-AL38)*'Premissas macro'!AL17,"")</f>
        <v>0</v>
      </c>
      <c r="AM39" s="372">
        <f ca="1">IFERROR((1-AM38)*'Premissas macro'!AM17,"")</f>
        <v>0</v>
      </c>
      <c r="AN39" s="372" t="str">
        <f ca="1">IFERROR((1-AN38)*'Premissas macro'!AN17,"")</f>
        <v/>
      </c>
      <c r="AO39" s="372" t="str">
        <f ca="1">IFERROR((1-AO38)*'Premissas macro'!AO17,"")</f>
        <v/>
      </c>
      <c r="AP39" s="372" t="str">
        <f ca="1">IFERROR((1-AP38)*'Premissas macro'!AP17,"")</f>
        <v/>
      </c>
      <c r="AQ39" s="372" t="str">
        <f ca="1">IFERROR((1-AQ38)*'Premissas macro'!AQ17,"")</f>
        <v/>
      </c>
      <c r="AR39" s="373" t="str">
        <f ca="1">IFERROR((1-AR38)*'Premissas macro'!AR17,"")</f>
        <v/>
      </c>
    </row>
    <row r="40" spans="2:44" s="174" customFormat="1" ht="5.25" customHeight="1">
      <c r="C40" s="183"/>
      <c r="D40" s="184"/>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row>
    <row r="41" spans="2:44">
      <c r="B41" s="374" t="s">
        <v>317</v>
      </c>
      <c r="C41" s="273"/>
      <c r="D41" s="273"/>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9"/>
    </row>
    <row r="42" spans="2:44">
      <c r="B42" s="139" t="s">
        <v>298</v>
      </c>
      <c r="E42" s="114">
        <f t="shared" ref="E42:AR42" si="12">D47</f>
        <v>0</v>
      </c>
      <c r="F42" s="114">
        <f t="shared" si="12"/>
        <v>1530.0576640148724</v>
      </c>
      <c r="G42" s="114">
        <f t="shared" si="12"/>
        <v>2659.0537598230253</v>
      </c>
      <c r="H42" s="114">
        <f t="shared" si="12"/>
        <v>2470.9937371228884</v>
      </c>
      <c r="I42" s="114">
        <f t="shared" si="12"/>
        <v>2288.4111908120758</v>
      </c>
      <c r="J42" s="114">
        <f t="shared" si="12"/>
        <v>2111.1465827433258</v>
      </c>
      <c r="K42" s="114">
        <f t="shared" si="12"/>
        <v>2013.5460115989129</v>
      </c>
      <c r="L42" s="114">
        <f t="shared" si="12"/>
        <v>1929.3950596021211</v>
      </c>
      <c r="M42" s="114">
        <f t="shared" si="12"/>
        <v>1847.6951062071778</v>
      </c>
      <c r="N42" s="114">
        <f t="shared" si="12"/>
        <v>1996.5140987009086</v>
      </c>
      <c r="O42" s="114">
        <f t="shared" si="12"/>
        <v>1885.3294341135181</v>
      </c>
      <c r="P42" s="114">
        <f t="shared" si="12"/>
        <v>1904.2631744016894</v>
      </c>
      <c r="Q42" s="114">
        <f t="shared" si="12"/>
        <v>1792.0651410491691</v>
      </c>
      <c r="R42" s="114">
        <f t="shared" si="12"/>
        <v>1683.1350115807029</v>
      </c>
      <c r="S42" s="114">
        <f t="shared" si="12"/>
        <v>1577.3776043297648</v>
      </c>
      <c r="T42" s="114">
        <f t="shared" si="12"/>
        <v>1504.1798396906922</v>
      </c>
      <c r="U42" s="114">
        <f t="shared" si="12"/>
        <v>1507.6150388663546</v>
      </c>
      <c r="V42" s="114">
        <f t="shared" si="12"/>
        <v>1673.1381631483928</v>
      </c>
      <c r="W42" s="114">
        <f t="shared" si="12"/>
        <v>1585.3679622090092</v>
      </c>
      <c r="X42" s="114">
        <f t="shared" si="12"/>
        <v>1500.1541748892193</v>
      </c>
      <c r="Y42" s="114">
        <f t="shared" si="12"/>
        <v>1417.4223425399086</v>
      </c>
      <c r="Z42" s="114">
        <f t="shared" si="12"/>
        <v>1463.9801917970894</v>
      </c>
      <c r="AA42" s="114">
        <f t="shared" si="12"/>
        <v>1380.4943179160994</v>
      </c>
      <c r="AB42" s="114">
        <f t="shared" si="12"/>
        <v>1322.7113265788773</v>
      </c>
      <c r="AC42" s="114">
        <f t="shared" si="12"/>
        <v>1266.6113349893415</v>
      </c>
      <c r="AD42" s="114">
        <f t="shared" si="12"/>
        <v>1440.2846593329823</v>
      </c>
      <c r="AE42" s="114">
        <f t="shared" si="12"/>
        <v>1440.6095317931834</v>
      </c>
      <c r="AF42" s="114">
        <f t="shared" si="12"/>
        <v>1389.8148903290889</v>
      </c>
      <c r="AG42" s="114">
        <f t="shared" si="12"/>
        <v>1362.9340686346591</v>
      </c>
      <c r="AH42" s="114">
        <f t="shared" si="12"/>
        <v>1336.836183494436</v>
      </c>
      <c r="AI42" s="114">
        <f t="shared" si="12"/>
        <v>1311.4984309311126</v>
      </c>
      <c r="AJ42" s="114">
        <f t="shared" si="12"/>
        <v>1432.1492314563397</v>
      </c>
      <c r="AK42" s="114">
        <f t="shared" si="12"/>
        <v>1417.5157632697435</v>
      </c>
      <c r="AL42" s="114">
        <f t="shared" si="12"/>
        <v>1631.4478481987626</v>
      </c>
      <c r="AM42" s="114">
        <f t="shared" ca="1" si="12"/>
        <v>1575.6252763173297</v>
      </c>
      <c r="AN42" s="114">
        <f t="shared" ca="1" si="12"/>
        <v>1521.4286045877832</v>
      </c>
      <c r="AO42" s="114">
        <f t="shared" ca="1" si="12"/>
        <v>1521.4286045877832</v>
      </c>
      <c r="AP42" s="114">
        <f t="shared" ca="1" si="12"/>
        <v>1521.4286045877832</v>
      </c>
      <c r="AQ42" s="114">
        <f t="shared" ca="1" si="12"/>
        <v>1521.4286045877832</v>
      </c>
      <c r="AR42" s="124">
        <f t="shared" ca="1" si="12"/>
        <v>1521.4286045877832</v>
      </c>
    </row>
    <row r="43" spans="2:44">
      <c r="B43" s="139" t="s">
        <v>794</v>
      </c>
      <c r="E43" s="114">
        <f>IF(E48=1,E42*E44,DEPR!E1981)/E49</f>
        <v>0</v>
      </c>
      <c r="F43" s="114">
        <f>IF(F48=1,F42*F44,DEPR!F1981)/F49</f>
        <v>145.82798427544478</v>
      </c>
      <c r="G43" s="114">
        <f>IF(G48=1,G42*G44,DEPR!G1981)/G49</f>
        <v>188.06002270013698</v>
      </c>
      <c r="H43" s="114">
        <f>IF(H48=1,H42*H44,DEPR!H1981)/H49</f>
        <v>182.58254631081263</v>
      </c>
      <c r="I43" s="114">
        <f>IF(I48=1,I42*I44,DEPR!I1981)/I49</f>
        <v>177.26460806875011</v>
      </c>
      <c r="J43" s="114">
        <f>IF(J48=1,J42*J44,DEPR!J1981)/J49</f>
        <v>172.10156123179624</v>
      </c>
      <c r="K43" s="114">
        <f>IF(K48=1,K42*K44,DEPR!K1981)/K49</f>
        <v>84.150951996791633</v>
      </c>
      <c r="L43" s="114">
        <f>IF(L48=1,L42*L44,DEPR!L1981)/L49</f>
        <v>81.699953394943336</v>
      </c>
      <c r="M43" s="114">
        <f>IF(M48=1,M42*M44,DEPR!M1981)/M49</f>
        <v>79.320343101886735</v>
      </c>
      <c r="N43" s="114">
        <f>IF(N48=1,N42*N44,DEPR!N1981)/N49</f>
        <v>111.18466458739046</v>
      </c>
      <c r="O43" s="114">
        <f>IF(O48=1,O42*O44,DEPR!O1981)/O49</f>
        <v>107.94627629843734</v>
      </c>
      <c r="P43" s="114">
        <f>IF(P48=1,P42*P44,DEPR!P1981)/P49</f>
        <v>112.19803335252023</v>
      </c>
      <c r="Q43" s="114">
        <f>IF(Q48=1,Q42*Q44,DEPR!Q1981)/Q49</f>
        <v>108.93012946846625</v>
      </c>
      <c r="R43" s="114">
        <f>IF(R48=1,R42*R44,DEPR!R1981)/R49</f>
        <v>105.75740725093809</v>
      </c>
      <c r="S43" s="114">
        <f>IF(S48=1,S42*S44,DEPR!S1981)/S49</f>
        <v>73.197764639072645</v>
      </c>
      <c r="T43" s="114">
        <f>IF(T48=1,T42*T44,DEPR!T1981)/T49</f>
        <v>71.06579091172101</v>
      </c>
      <c r="U43" s="114">
        <f>IF(U48=1,U42*U44,DEPR!U1981)/U49</f>
        <v>62.616211313579065</v>
      </c>
      <c r="V43" s="114">
        <f>IF(V48=1,V42*V44,DEPR!V1981)/V49</f>
        <v>87.770200939383642</v>
      </c>
      <c r="W43" s="114">
        <f>IF(W48=1,W42*W44,DEPR!W1981)/W49</f>
        <v>85.213787319789944</v>
      </c>
      <c r="X43" s="114">
        <f>IF(X48=1,X42*X44,DEPR!X1981)/X49</f>
        <v>82.731832349310622</v>
      </c>
      <c r="Y43" s="114">
        <f>IF(Y48=1,Y42*Y44,DEPR!Y1981)/Y49</f>
        <v>80.322167329427785</v>
      </c>
      <c r="Z43" s="114">
        <f>IF(Z48=1,Z42*Z44,DEPR!Z1981)/Z49</f>
        <v>83.485873880990084</v>
      </c>
      <c r="AA43" s="114">
        <f>IF(AA48=1,AA42*AA44,DEPR!AA1981)/AA49</f>
        <v>57.782991337222001</v>
      </c>
      <c r="AB43" s="114">
        <f>IF(AB48=1,AB42*AB44,DEPR!AB1981)/AB49</f>
        <v>56.099991589535918</v>
      </c>
      <c r="AC43" s="114">
        <f>IF(AC48=1,AC42*AC44,DEPR!AC1981)/AC49</f>
        <v>54.466011251976624</v>
      </c>
      <c r="AD43" s="114">
        <f>IF(AD48=1,AD42*AD44,DEPR!AD1981)/AD49</f>
        <v>74.176117627182393</v>
      </c>
      <c r="AE43" s="114">
        <f>IF(AE48=1,AE42*AE44,DEPR!AE1981)/AE49</f>
        <v>50.794641464094433</v>
      </c>
      <c r="AF43" s="114">
        <f>IF(AF48=1,AF42*AF44,DEPR!AF1981)/AF49</f>
        <v>26.880821694429876</v>
      </c>
      <c r="AG43" s="114">
        <f>IF(AG48=1,AG42*AG44,DEPR!AG1981)/AG49</f>
        <v>26.09788514022318</v>
      </c>
      <c r="AH43" s="114">
        <f>IF(AH48=1,AH42*AH44,DEPR!AH1981)/AH49</f>
        <v>25.337752563323473</v>
      </c>
      <c r="AI43" s="114">
        <f>IF(AI48=1,AI42*AI44,DEPR!AI1981)/AI49</f>
        <v>6.2292160613815906</v>
      </c>
      <c r="AJ43" s="114">
        <f>IF(AJ48=1,AJ42*AJ44,DEPR!AJ1981)/AJ49</f>
        <v>14.63346818659619</v>
      </c>
      <c r="AK43" s="114">
        <f>IF(AK48=1,AK42*AK44,DEPR!AK1981)/AK49</f>
        <v>14.207250666598242</v>
      </c>
      <c r="AL43" s="114">
        <f>IF(AL48=1,AL42*AL44,DEPR!AL1981)/AL49</f>
        <v>55.822571881432879</v>
      </c>
      <c r="AM43" s="114">
        <f>IF(AM48=1,AM42*AM44,DEPR!AM1981)/AM49</f>
        <v>54.19667172954648</v>
      </c>
      <c r="AN43" s="114">
        <f>IF(AN48=1,AN42*AN44,DEPR!AN1981)/AN49</f>
        <v>0</v>
      </c>
      <c r="AO43" s="114">
        <f>IF(AO48=1,AO42*AO44,DEPR!AO1981)/AO49</f>
        <v>0</v>
      </c>
      <c r="AP43" s="114">
        <f>IF(AP48=1,AP42*AP44,DEPR!AP1981)/AP49</f>
        <v>0</v>
      </c>
      <c r="AQ43" s="114">
        <f>IF(AQ48=1,AQ42*AQ44,DEPR!AQ1981)/AQ49</f>
        <v>0</v>
      </c>
      <c r="AR43" s="124">
        <f>IF(AR48=1,AR42*AR44,DEPR!AR1981)/AR49</f>
        <v>0</v>
      </c>
    </row>
    <row r="44" spans="2:44">
      <c r="B44" s="139" t="s">
        <v>321</v>
      </c>
      <c r="E44" s="119">
        <f ca="1">DEPR!E1984</f>
        <v>9.0087385196227179E-2</v>
      </c>
      <c r="F44" s="119">
        <f ca="1">DEPR!F1984</f>
        <v>9.9006633967433214E-2</v>
      </c>
      <c r="G44" s="119">
        <f ca="1">DEPR!G1984</f>
        <v>0.10988608540304674</v>
      </c>
      <c r="H44" s="119">
        <f ca="1">DEPR!H1984</f>
        <v>0.12345171061931276</v>
      </c>
      <c r="I44" s="119">
        <f ca="1">DEPR!I1984</f>
        <v>0.12158281003185321</v>
      </c>
      <c r="J44" s="119">
        <f ca="1">DEPR!J1984</f>
        <v>0.1384112371893155</v>
      </c>
      <c r="K44" s="119">
        <f ca="1">DEPR!K1984</f>
        <v>0.1606465208968009</v>
      </c>
      <c r="L44" s="119">
        <f ca="1">DEPR!L1984</f>
        <v>0</v>
      </c>
      <c r="M44" s="119">
        <f ca="1">DEPR!M1984</f>
        <v>2.2807912952113165E-4</v>
      </c>
      <c r="N44" s="119">
        <f ca="1">DEPR!N1984</f>
        <v>5.7447098745078433E-4</v>
      </c>
      <c r="O44" s="119">
        <f ca="1">DEPR!O1984</f>
        <v>1.7894908110213405E-3</v>
      </c>
      <c r="P44" s="119">
        <f ca="1">DEPR!P1984</f>
        <v>2.6282993427223303E-3</v>
      </c>
      <c r="Q44" s="119">
        <f ca="1">DEPR!Q1984</f>
        <v>5.4870847580152909E-3</v>
      </c>
      <c r="R44" s="119">
        <f ca="1">DEPR!R1984</f>
        <v>8.7634100495499485E-3</v>
      </c>
      <c r="S44" s="119">
        <f ca="1">DEPR!S1984</f>
        <v>1.3848823466907098E-2</v>
      </c>
      <c r="T44" s="119">
        <f ca="1">DEPR!T1984</f>
        <v>1.4723002539424622E-2</v>
      </c>
      <c r="U44" s="119">
        <f ca="1">DEPR!U1984</f>
        <v>1.7162061874517742E-2</v>
      </c>
      <c r="V44" s="119">
        <f ca="1">DEPR!V1984</f>
        <v>1.7461741360177942E-2</v>
      </c>
      <c r="W44" s="119">
        <f ca="1">DEPR!W1984</f>
        <v>2.4761269345252961E-2</v>
      </c>
      <c r="X44" s="119">
        <f ca="1">DEPR!X1984</f>
        <v>3.1125749429008791E-2</v>
      </c>
      <c r="Y44" s="119">
        <f ca="1">DEPR!Y1984</f>
        <v>6.0754182905468662E-2</v>
      </c>
      <c r="Z44" s="119">
        <f ca="1">DEPR!Z1984</f>
        <v>6.4684006891194912E-2</v>
      </c>
      <c r="AA44" s="119">
        <f ca="1">DEPR!AA1984</f>
        <v>6.9157379227657884E-2</v>
      </c>
      <c r="AB44" s="119">
        <f ca="1">DEPR!AB1984</f>
        <v>7.4295458420539834E-2</v>
      </c>
      <c r="AC44" s="119">
        <f ca="1">DEPR!AC1984</f>
        <v>8.0258284456264053E-2</v>
      </c>
      <c r="AD44" s="119">
        <f ca="1">DEPR!AD1984</f>
        <v>4.2121446676041029E-2</v>
      </c>
      <c r="AE44" s="119">
        <f ca="1">DEPR!AE1984</f>
        <v>8.0002905611737396E-2</v>
      </c>
      <c r="AF44" s="119">
        <f ca="1">DEPR!AF1984</f>
        <v>0.18679896726947079</v>
      </c>
      <c r="AG44" s="119">
        <f ca="1">DEPR!AG1984</f>
        <v>0.22970822681108233</v>
      </c>
      <c r="AH44" s="119">
        <f ca="1">DEPR!AH1984</f>
        <v>0.29820935191145603</v>
      </c>
      <c r="AI44" s="119">
        <f ca="1">DEPR!AI1984</f>
        <v>0.42492636902997216</v>
      </c>
      <c r="AJ44" s="119">
        <f ca="1">DEPR!AJ1984</f>
        <v>0.73890776093004129</v>
      </c>
      <c r="AK44" s="119">
        <f ca="1">DEPR!AK1984</f>
        <v>0.33333333333333337</v>
      </c>
      <c r="AL44" s="119">
        <f ca="1">DEPR!AL1984</f>
        <v>0.5</v>
      </c>
      <c r="AM44" s="119">
        <f ca="1">DEPR!AM1984</f>
        <v>1</v>
      </c>
      <c r="AN44" s="119">
        <f ca="1">DEPR!AN1984</f>
        <v>0</v>
      </c>
      <c r="AO44" s="119">
        <f ca="1">DEPR!AO1984</f>
        <v>0</v>
      </c>
      <c r="AP44" s="119">
        <f ca="1">DEPR!AP1984</f>
        <v>0</v>
      </c>
      <c r="AQ44" s="119">
        <f ca="1">DEPR!AQ1984</f>
        <v>0</v>
      </c>
      <c r="AR44" s="252">
        <f ca="1">DEPR!AR1984</f>
        <v>0</v>
      </c>
    </row>
    <row r="45" spans="2:44">
      <c r="B45" s="139" t="s">
        <v>318</v>
      </c>
      <c r="E45" s="114">
        <f>INV!E64</f>
        <v>1530.0576640148724</v>
      </c>
      <c r="F45" s="114">
        <f>INV!F64</f>
        <v>1274.8240800835977</v>
      </c>
      <c r="G45" s="114">
        <f>INV!G64</f>
        <v>0</v>
      </c>
      <c r="H45" s="114">
        <f>INV!H64</f>
        <v>0</v>
      </c>
      <c r="I45" s="114">
        <f>INV!I64</f>
        <v>0</v>
      </c>
      <c r="J45" s="114">
        <f>INV!J64</f>
        <v>74.500990087383329</v>
      </c>
      <c r="K45" s="114">
        <f>INV!K64</f>
        <v>0</v>
      </c>
      <c r="L45" s="114">
        <f>INV!L64</f>
        <v>0</v>
      </c>
      <c r="M45" s="114">
        <f>INV!M64</f>
        <v>228.13933559561735</v>
      </c>
      <c r="N45" s="114">
        <f>INV!N64</f>
        <v>0</v>
      </c>
      <c r="O45" s="114">
        <f>INV!O64</f>
        <v>126.88001658660863</v>
      </c>
      <c r="P45" s="114">
        <f>INV!P64</f>
        <v>0</v>
      </c>
      <c r="Q45" s="114">
        <f>INV!Q64</f>
        <v>0</v>
      </c>
      <c r="R45" s="114">
        <f>INV!R64</f>
        <v>0</v>
      </c>
      <c r="S45" s="114">
        <f>INV!S64</f>
        <v>0</v>
      </c>
      <c r="T45" s="114">
        <f>INV!T64</f>
        <v>74.500990087383329</v>
      </c>
      <c r="U45" s="114">
        <f>INV!U64</f>
        <v>228.13933559561735</v>
      </c>
      <c r="V45" s="114">
        <f>INV!V64</f>
        <v>0</v>
      </c>
      <c r="W45" s="114">
        <f>INV!W64</f>
        <v>0</v>
      </c>
      <c r="X45" s="114">
        <f>INV!X64</f>
        <v>0</v>
      </c>
      <c r="Y45" s="114">
        <f>INV!Y64</f>
        <v>126.88001658660863</v>
      </c>
      <c r="Z45" s="114">
        <f>INV!Z64</f>
        <v>0</v>
      </c>
      <c r="AA45" s="114">
        <f>INV!AA64</f>
        <v>0</v>
      </c>
      <c r="AB45" s="114">
        <f>INV!AB64</f>
        <v>0</v>
      </c>
      <c r="AC45" s="114">
        <f>INV!AC64</f>
        <v>228.13933559561735</v>
      </c>
      <c r="AD45" s="114">
        <f>INV!AD64</f>
        <v>74.500990087383329</v>
      </c>
      <c r="AE45" s="114">
        <f>INV!AE64</f>
        <v>0</v>
      </c>
      <c r="AF45" s="114">
        <f>INV!AF64</f>
        <v>0</v>
      </c>
      <c r="AG45" s="114">
        <f>INV!AG64</f>
        <v>0</v>
      </c>
      <c r="AH45" s="114">
        <f>INV!AH64</f>
        <v>0</v>
      </c>
      <c r="AI45" s="114">
        <f>INV!AI64</f>
        <v>126.88001658660863</v>
      </c>
      <c r="AJ45" s="114">
        <f>INV!AJ64</f>
        <v>0</v>
      </c>
      <c r="AK45" s="114">
        <f>INV!AK64</f>
        <v>228.13933559561735</v>
      </c>
      <c r="AL45" s="114">
        <f>INV!AL64</f>
        <v>0</v>
      </c>
      <c r="AM45" s="114">
        <f>INV!AM64</f>
        <v>0</v>
      </c>
      <c r="AN45" s="114">
        <f>INV!AN64</f>
        <v>0</v>
      </c>
      <c r="AO45" s="114">
        <f>INV!AO64</f>
        <v>0</v>
      </c>
      <c r="AP45" s="114">
        <f>INV!AP64</f>
        <v>0</v>
      </c>
      <c r="AQ45" s="114">
        <f>INV!AQ64</f>
        <v>0</v>
      </c>
      <c r="AR45" s="124">
        <f>INV!AR64</f>
        <v>0</v>
      </c>
    </row>
    <row r="46" spans="2:44">
      <c r="B46" s="139" t="s">
        <v>319</v>
      </c>
      <c r="E46" s="114">
        <f>IFERROR((IF('Cálculo Receitas'!E$2&lt;Controle!$N$11-1,E45,0)+IF('Cálculo Receitas'!E$2=Controle!$N$11-1,E45+F45/F44,0)),0)</f>
        <v>1530.0576640148724</v>
      </c>
      <c r="F46" s="114">
        <f>IFERROR((IF('Cálculo Receitas'!F$2&lt;Controle!$N$11-1,F45,0)+IF('Cálculo Receitas'!F$2=Controle!$N$11-1,F45+G45/G44,0)),0)</f>
        <v>1274.8240800835977</v>
      </c>
      <c r="G46" s="114">
        <f>IFERROR((IF('Cálculo Receitas'!G$2&lt;Controle!$N$11-1,G45,0)+IF('Cálculo Receitas'!G$2=Controle!$N$11-1,G45+H45/H44,0)),0)</f>
        <v>0</v>
      </c>
      <c r="H46" s="114">
        <f>IFERROR((IF('Cálculo Receitas'!H$2&lt;Controle!$N$11-1,H45,0)+IF('Cálculo Receitas'!H$2=Controle!$N$11-1,H45+I45/I44,0)),0)</f>
        <v>0</v>
      </c>
      <c r="I46" s="114">
        <f>IFERROR((IF('Cálculo Receitas'!I$2&lt;Controle!$N$11-1,I45,0)+IF('Cálculo Receitas'!I$2=Controle!$N$11-1,I45+J45/J44,0)),0)</f>
        <v>0</v>
      </c>
      <c r="J46" s="114">
        <f>IFERROR((IF('Cálculo Receitas'!J$2&lt;Controle!$N$11-1,J45,0)+IF('Cálculo Receitas'!J$2=Controle!$N$11-1,J45+K45/K44,0)),0)</f>
        <v>74.500990087383329</v>
      </c>
      <c r="K46" s="114">
        <f>IFERROR((IF('Cálculo Receitas'!K$2&lt;Controle!$N$11-1,K45,0)+IF('Cálculo Receitas'!K$2=Controle!$N$11-1,K45+L45/L44,0)),0)</f>
        <v>0</v>
      </c>
      <c r="L46" s="114">
        <f>IFERROR((IF('Cálculo Receitas'!L$2&lt;Controle!$N$11-1,L45,0)+IF('Cálculo Receitas'!L$2=Controle!$N$11-1,L45+M45/M44,0)),0)</f>
        <v>0</v>
      </c>
      <c r="M46" s="114">
        <f>IFERROR((IF('Cálculo Receitas'!M$2&lt;Controle!$N$11-1,M45,0)+IF('Cálculo Receitas'!M$2=Controle!$N$11-1,M45+N45/N44,0)),0)</f>
        <v>228.13933559561735</v>
      </c>
      <c r="N46" s="114">
        <f>IFERROR((IF('Cálculo Receitas'!N$2&lt;Controle!$N$11-1,N45,0)+IF('Cálculo Receitas'!N$2=Controle!$N$11-1,N45+O45/O44,0)),0)</f>
        <v>0</v>
      </c>
      <c r="O46" s="114">
        <f>IFERROR((IF('Cálculo Receitas'!O$2&lt;Controle!$N$11-1,O45,0)+IF('Cálculo Receitas'!O$2=Controle!$N$11-1,O45+P45/P44,0)),0)</f>
        <v>126.88001658660863</v>
      </c>
      <c r="P46" s="114">
        <f>IFERROR((IF('Cálculo Receitas'!P$2&lt;Controle!$N$11-1,P45,0)+IF('Cálculo Receitas'!P$2=Controle!$N$11-1,P45+Q45/Q44,0)),0)</f>
        <v>0</v>
      </c>
      <c r="Q46" s="114">
        <f>IFERROR((IF('Cálculo Receitas'!Q$2&lt;Controle!$N$11-1,Q45,0)+IF('Cálculo Receitas'!Q$2=Controle!$N$11-1,Q45+R45/R44,0)),0)</f>
        <v>0</v>
      </c>
      <c r="R46" s="114">
        <f>IFERROR((IF('Cálculo Receitas'!R$2&lt;Controle!$N$11-1,R45,0)+IF('Cálculo Receitas'!R$2=Controle!$N$11-1,R45+S45/S44,0)),0)</f>
        <v>0</v>
      </c>
      <c r="S46" s="114">
        <f>IFERROR((IF('Cálculo Receitas'!S$2&lt;Controle!$N$11-1,S45,0)+IF('Cálculo Receitas'!S$2=Controle!$N$11-1,S45+T45/T44,0)),0)</f>
        <v>0</v>
      </c>
      <c r="T46" s="114">
        <f>IFERROR((IF('Cálculo Receitas'!T$2&lt;Controle!$N$11-1,T45,0)+IF('Cálculo Receitas'!T$2=Controle!$N$11-1,T45+U45/U44,0)),0)</f>
        <v>74.500990087383329</v>
      </c>
      <c r="U46" s="114">
        <f>IFERROR((IF('Cálculo Receitas'!U$2&lt;Controle!$N$11-1,U45,0)+IF('Cálculo Receitas'!U$2=Controle!$N$11-1,U45+V45/V44,0)),0)</f>
        <v>228.13933559561735</v>
      </c>
      <c r="V46" s="114">
        <f>IFERROR((IF('Cálculo Receitas'!V$2&lt;Controle!$N$11-1,V45,0)+IF('Cálculo Receitas'!V$2=Controle!$N$11-1,V45+W45/W44,0)),0)</f>
        <v>0</v>
      </c>
      <c r="W46" s="114">
        <f>IFERROR((IF('Cálculo Receitas'!W$2&lt;Controle!$N$11-1,W45,0)+IF('Cálculo Receitas'!W$2=Controle!$N$11-1,W45+X45/X44,0)),0)</f>
        <v>0</v>
      </c>
      <c r="X46" s="114">
        <f>IFERROR((IF('Cálculo Receitas'!X$2&lt;Controle!$N$11-1,X45,0)+IF('Cálculo Receitas'!X$2=Controle!$N$11-1,X45+Y45/Y44,0)),0)</f>
        <v>0</v>
      </c>
      <c r="Y46" s="114">
        <f>IFERROR((IF('Cálculo Receitas'!Y$2&lt;Controle!$N$11-1,Y45,0)+IF('Cálculo Receitas'!Y$2=Controle!$N$11-1,Y45+Z45/Z44,0)),0)</f>
        <v>126.88001658660863</v>
      </c>
      <c r="Z46" s="114">
        <f>IFERROR((IF('Cálculo Receitas'!Z$2&lt;Controle!$N$11-1,Z45,0)+IF('Cálculo Receitas'!Z$2=Controle!$N$11-1,Z45+AA45/AA44,0)),0)</f>
        <v>0</v>
      </c>
      <c r="AA46" s="114">
        <f>IFERROR((IF('Cálculo Receitas'!AA$2&lt;Controle!$N$11-1,AA45,0)+IF('Cálculo Receitas'!AA$2=Controle!$N$11-1,AA45+AB45/AB44,0)),0)</f>
        <v>0</v>
      </c>
      <c r="AB46" s="114">
        <f>IFERROR((IF('Cálculo Receitas'!AB$2&lt;Controle!$N$11-1,AB45,0)+IF('Cálculo Receitas'!AB$2=Controle!$N$11-1,AB45+AC45/AC44,0)),0)</f>
        <v>0</v>
      </c>
      <c r="AC46" s="114">
        <f>IFERROR((IF('Cálculo Receitas'!AC$2&lt;Controle!$N$11-1,AC45,0)+IF('Cálculo Receitas'!AC$2=Controle!$N$11-1,AC45+AD45/AD44,0)),0)</f>
        <v>228.13933559561735</v>
      </c>
      <c r="AD46" s="114">
        <f>IFERROR((IF('Cálculo Receitas'!AD$2&lt;Controle!$N$11-1,AD45,0)+IF('Cálculo Receitas'!AD$2=Controle!$N$11-1,AD45+AE45/AE44,0)),0)</f>
        <v>74.500990087383329</v>
      </c>
      <c r="AE46" s="114">
        <f>IFERROR((IF('Cálculo Receitas'!AE$2&lt;Controle!$N$11-1,AE45,0)+IF('Cálculo Receitas'!AE$2=Controle!$N$11-1,AE45+AF45/AF44,0)),0)</f>
        <v>0</v>
      </c>
      <c r="AF46" s="114">
        <f>IFERROR((IF('Cálculo Receitas'!AF$2&lt;Controle!$N$11-1,AF45,0)+IF('Cálculo Receitas'!AF$2=Controle!$N$11-1,AF45+AG45/AG44,0)),0)</f>
        <v>0</v>
      </c>
      <c r="AG46" s="114">
        <f>IFERROR((IF('Cálculo Receitas'!AG$2&lt;Controle!$N$11-1,AG45,0)+IF('Cálculo Receitas'!AG$2=Controle!$N$11-1,AG45+AH45/AH44,0)),0)</f>
        <v>0</v>
      </c>
      <c r="AH46" s="114">
        <f>IFERROR((IF('Cálculo Receitas'!AH$2&lt;Controle!$N$11-1,AH45,0)+IF('Cálculo Receitas'!AH$2=Controle!$N$11-1,AH45+AI45/AI44,0)),0)</f>
        <v>0</v>
      </c>
      <c r="AI46" s="114">
        <f>IFERROR((IF('Cálculo Receitas'!AI$2&lt;Controle!$N$11-1,AI45,0)+IF('Cálculo Receitas'!AI$2=Controle!$N$11-1,AI45+AJ45/AJ44,0)),0)</f>
        <v>126.88001658660863</v>
      </c>
      <c r="AJ46" s="114">
        <f>IFERROR((IF('Cálculo Receitas'!AJ$2&lt;Controle!$N$11-1,AJ45,0)+IF('Cálculo Receitas'!AJ$2=Controle!$N$11-1,AJ45+AK45/AK44,0)),0)</f>
        <v>0</v>
      </c>
      <c r="AK46" s="114">
        <f>IFERROR((IF('Cálculo Receitas'!AK$2&lt;Controle!$N$11-1,AK45,0)+IF('Cálculo Receitas'!AK$2=Controle!$N$11-1,AK45+AL45/AL44,0)),0)</f>
        <v>228.13933559561735</v>
      </c>
      <c r="AL46" s="114">
        <f ca="1">IFERROR((IF('Cálculo Receitas'!AL$2&lt;Controle!$N$11-1,AL45,0)+IF('Cálculo Receitas'!AL$2=Controle!$N$11-1,AL45+AM45/AM44,0)),0)</f>
        <v>0</v>
      </c>
      <c r="AM46" s="114">
        <f>IFERROR((IF('Cálculo Receitas'!AM$2&lt;Controle!$N$11-1,AM45,0)+IF('Cálculo Receitas'!AM$2=Controle!$N$11-1,AM45+AN45/AN44,0)),0)</f>
        <v>0</v>
      </c>
      <c r="AN46" s="114">
        <f>IFERROR((IF('Cálculo Receitas'!AN$2&lt;Controle!$N$11-1,AN45,0)+IF('Cálculo Receitas'!AN$2=Controle!$N$11-1,AN45+AO45/AO44,0)),0)</f>
        <v>0</v>
      </c>
      <c r="AO46" s="114">
        <f>IFERROR((IF('Cálculo Receitas'!AO$2&lt;Controle!$N$11-1,AO45,0)+IF('Cálculo Receitas'!AO$2=Controle!$N$11-1,AO45+AP45/AP44,0)),0)</f>
        <v>0</v>
      </c>
      <c r="AP46" s="114">
        <f>IFERROR((IF('Cálculo Receitas'!AP$2&lt;Controle!$N$11-1,AP45,0)+IF('Cálculo Receitas'!AP$2=Controle!$N$11-1,AP45+AQ45/AQ44,0)),0)</f>
        <v>0</v>
      </c>
      <c r="AQ46" s="114">
        <f>IFERROR((IF('Cálculo Receitas'!AQ$2&lt;Controle!$N$11-1,AQ45,0)+IF('Cálculo Receitas'!AQ$2=Controle!$N$11-1,AQ45+AR45/AR44,0)),0)</f>
        <v>0</v>
      </c>
      <c r="AR46" s="124">
        <f>IFERROR((IF('Cálculo Receitas'!AR$2&lt;Controle!$N$11-1,AR45,0)+IF('Cálculo Receitas'!AR$2=Controle!$N$11-1,AR45+AS45/AS44,0)),0)</f>
        <v>0</v>
      </c>
    </row>
    <row r="47" spans="2:44">
      <c r="B47" s="149" t="s">
        <v>299</v>
      </c>
      <c r="C47" s="126"/>
      <c r="D47" s="126"/>
      <c r="E47" s="159">
        <f t="shared" ref="E47:AR47" si="13">E42-E43+E46</f>
        <v>1530.0576640148724</v>
      </c>
      <c r="F47" s="159">
        <f t="shared" si="13"/>
        <v>2659.0537598230253</v>
      </c>
      <c r="G47" s="159">
        <f t="shared" si="13"/>
        <v>2470.9937371228884</v>
      </c>
      <c r="H47" s="159">
        <f t="shared" si="13"/>
        <v>2288.4111908120758</v>
      </c>
      <c r="I47" s="159">
        <f t="shared" si="13"/>
        <v>2111.1465827433258</v>
      </c>
      <c r="J47" s="159">
        <f t="shared" si="13"/>
        <v>2013.5460115989129</v>
      </c>
      <c r="K47" s="159">
        <f t="shared" si="13"/>
        <v>1929.3950596021211</v>
      </c>
      <c r="L47" s="159">
        <f t="shared" si="13"/>
        <v>1847.6951062071778</v>
      </c>
      <c r="M47" s="159">
        <f t="shared" si="13"/>
        <v>1996.5140987009086</v>
      </c>
      <c r="N47" s="159">
        <f t="shared" si="13"/>
        <v>1885.3294341135181</v>
      </c>
      <c r="O47" s="159">
        <f t="shared" si="13"/>
        <v>1904.2631744016894</v>
      </c>
      <c r="P47" s="159">
        <f t="shared" si="13"/>
        <v>1792.0651410491691</v>
      </c>
      <c r="Q47" s="159">
        <f t="shared" si="13"/>
        <v>1683.1350115807029</v>
      </c>
      <c r="R47" s="159">
        <f t="shared" si="13"/>
        <v>1577.3776043297648</v>
      </c>
      <c r="S47" s="159">
        <f t="shared" si="13"/>
        <v>1504.1798396906922</v>
      </c>
      <c r="T47" s="159">
        <f t="shared" si="13"/>
        <v>1507.6150388663546</v>
      </c>
      <c r="U47" s="159">
        <f t="shared" si="13"/>
        <v>1673.1381631483928</v>
      </c>
      <c r="V47" s="159">
        <f t="shared" si="13"/>
        <v>1585.3679622090092</v>
      </c>
      <c r="W47" s="159">
        <f t="shared" si="13"/>
        <v>1500.1541748892193</v>
      </c>
      <c r="X47" s="159">
        <f t="shared" si="13"/>
        <v>1417.4223425399086</v>
      </c>
      <c r="Y47" s="159">
        <f t="shared" si="13"/>
        <v>1463.9801917970894</v>
      </c>
      <c r="Z47" s="159">
        <f t="shared" si="13"/>
        <v>1380.4943179160994</v>
      </c>
      <c r="AA47" s="159">
        <f t="shared" si="13"/>
        <v>1322.7113265788773</v>
      </c>
      <c r="AB47" s="159">
        <f t="shared" si="13"/>
        <v>1266.6113349893415</v>
      </c>
      <c r="AC47" s="159">
        <f t="shared" si="13"/>
        <v>1440.2846593329823</v>
      </c>
      <c r="AD47" s="159">
        <f t="shared" si="13"/>
        <v>1440.6095317931834</v>
      </c>
      <c r="AE47" s="159">
        <f t="shared" si="13"/>
        <v>1389.8148903290889</v>
      </c>
      <c r="AF47" s="159">
        <f t="shared" si="13"/>
        <v>1362.9340686346591</v>
      </c>
      <c r="AG47" s="159">
        <f t="shared" si="13"/>
        <v>1336.836183494436</v>
      </c>
      <c r="AH47" s="159">
        <f t="shared" si="13"/>
        <v>1311.4984309311126</v>
      </c>
      <c r="AI47" s="159">
        <f t="shared" si="13"/>
        <v>1432.1492314563397</v>
      </c>
      <c r="AJ47" s="159">
        <f t="shared" si="13"/>
        <v>1417.5157632697435</v>
      </c>
      <c r="AK47" s="159">
        <f t="shared" si="13"/>
        <v>1631.4478481987626</v>
      </c>
      <c r="AL47" s="159">
        <f t="shared" ca="1" si="13"/>
        <v>1575.6252763173297</v>
      </c>
      <c r="AM47" s="159">
        <f t="shared" ca="1" si="13"/>
        <v>1521.4286045877832</v>
      </c>
      <c r="AN47" s="159">
        <f t="shared" ca="1" si="13"/>
        <v>1521.4286045877832</v>
      </c>
      <c r="AO47" s="159">
        <f t="shared" ca="1" si="13"/>
        <v>1521.4286045877832</v>
      </c>
      <c r="AP47" s="159">
        <f t="shared" ca="1" si="13"/>
        <v>1521.4286045877832</v>
      </c>
      <c r="AQ47" s="159">
        <f t="shared" ca="1" si="13"/>
        <v>1521.4286045877832</v>
      </c>
      <c r="AR47" s="127">
        <f t="shared" ca="1" si="13"/>
        <v>1521.4286045877832</v>
      </c>
    </row>
    <row r="48" spans="2:44">
      <c r="B48" s="757" t="s">
        <v>795</v>
      </c>
      <c r="C48" s="758"/>
      <c r="D48" s="758"/>
      <c r="E48" s="759">
        <v>0</v>
      </c>
      <c r="F48" s="759">
        <f>$E48</f>
        <v>0</v>
      </c>
      <c r="G48" s="759">
        <f t="shared" ref="G48:AR48" si="14">$E48</f>
        <v>0</v>
      </c>
      <c r="H48" s="759">
        <f t="shared" si="14"/>
        <v>0</v>
      </c>
      <c r="I48" s="759">
        <f t="shared" si="14"/>
        <v>0</v>
      </c>
      <c r="J48" s="759">
        <f t="shared" si="14"/>
        <v>0</v>
      </c>
      <c r="K48" s="759">
        <f t="shared" si="14"/>
        <v>0</v>
      </c>
      <c r="L48" s="759">
        <f t="shared" si="14"/>
        <v>0</v>
      </c>
      <c r="M48" s="759">
        <f t="shared" si="14"/>
        <v>0</v>
      </c>
      <c r="N48" s="759">
        <f t="shared" si="14"/>
        <v>0</v>
      </c>
      <c r="O48" s="759">
        <f t="shared" si="14"/>
        <v>0</v>
      </c>
      <c r="P48" s="759">
        <f t="shared" si="14"/>
        <v>0</v>
      </c>
      <c r="Q48" s="759">
        <f t="shared" si="14"/>
        <v>0</v>
      </c>
      <c r="R48" s="759">
        <f t="shared" si="14"/>
        <v>0</v>
      </c>
      <c r="S48" s="759">
        <f t="shared" si="14"/>
        <v>0</v>
      </c>
      <c r="T48" s="759">
        <f t="shared" si="14"/>
        <v>0</v>
      </c>
      <c r="U48" s="759">
        <f t="shared" si="14"/>
        <v>0</v>
      </c>
      <c r="V48" s="759">
        <f t="shared" si="14"/>
        <v>0</v>
      </c>
      <c r="W48" s="759">
        <f t="shared" si="14"/>
        <v>0</v>
      </c>
      <c r="X48" s="759">
        <f t="shared" si="14"/>
        <v>0</v>
      </c>
      <c r="Y48" s="759">
        <f t="shared" si="14"/>
        <v>0</v>
      </c>
      <c r="Z48" s="759">
        <f t="shared" si="14"/>
        <v>0</v>
      </c>
      <c r="AA48" s="759">
        <f t="shared" si="14"/>
        <v>0</v>
      </c>
      <c r="AB48" s="759">
        <f t="shared" si="14"/>
        <v>0</v>
      </c>
      <c r="AC48" s="759">
        <f t="shared" si="14"/>
        <v>0</v>
      </c>
      <c r="AD48" s="759">
        <f t="shared" si="14"/>
        <v>0</v>
      </c>
      <c r="AE48" s="759">
        <f t="shared" si="14"/>
        <v>0</v>
      </c>
      <c r="AF48" s="759">
        <f t="shared" si="14"/>
        <v>0</v>
      </c>
      <c r="AG48" s="759">
        <f t="shared" si="14"/>
        <v>0</v>
      </c>
      <c r="AH48" s="759">
        <f t="shared" si="14"/>
        <v>0</v>
      </c>
      <c r="AI48" s="759">
        <f t="shared" si="14"/>
        <v>0</v>
      </c>
      <c r="AJ48" s="759">
        <f t="shared" si="14"/>
        <v>0</v>
      </c>
      <c r="AK48" s="759">
        <f t="shared" si="14"/>
        <v>0</v>
      </c>
      <c r="AL48" s="759">
        <f t="shared" si="14"/>
        <v>0</v>
      </c>
      <c r="AM48" s="759">
        <f t="shared" si="14"/>
        <v>0</v>
      </c>
      <c r="AN48" s="759">
        <f t="shared" si="14"/>
        <v>0</v>
      </c>
      <c r="AO48" s="759">
        <f t="shared" si="14"/>
        <v>0</v>
      </c>
      <c r="AP48" s="759">
        <f t="shared" si="14"/>
        <v>0</v>
      </c>
      <c r="AQ48" s="759">
        <f t="shared" si="14"/>
        <v>0</v>
      </c>
      <c r="AR48" s="760">
        <f t="shared" si="14"/>
        <v>0</v>
      </c>
    </row>
    <row r="49" spans="2:44">
      <c r="B49" s="757" t="s">
        <v>1171</v>
      </c>
      <c r="C49" s="758"/>
      <c r="D49" s="758"/>
      <c r="E49" s="998">
        <f>(1+'Premissas macro'!D9/100)</f>
        <v>1</v>
      </c>
      <c r="F49" s="998">
        <f>(1+'Premissas macro'!E9/100)</f>
        <v>1.0503</v>
      </c>
      <c r="G49" s="998">
        <f>(1+'Premissas macro'!F9/100)</f>
        <v>1.08559008</v>
      </c>
      <c r="H49" s="998">
        <f>(1+'Premissas macro'!G9/100)</f>
        <v>1.1181577824</v>
      </c>
      <c r="I49" s="998">
        <f>(1+'Premissas macro'!H9/100)</f>
        <v>1.151702515872</v>
      </c>
      <c r="J49" s="998">
        <f>(1+'Premissas macro'!I9/100)</f>
        <v>1.18625359134816</v>
      </c>
      <c r="K49" s="998">
        <f>(1+'Premissas macro'!J9/100)</f>
        <v>1.2218411990886049</v>
      </c>
      <c r="L49" s="998">
        <f>(1+'Premissas macro'!K9/100)</f>
        <v>1.2584964350612631</v>
      </c>
      <c r="M49" s="998">
        <f>(1+'Premissas macro'!L9/100)</f>
        <v>1.296251328113101</v>
      </c>
      <c r="N49" s="998">
        <f>(1+'Premissas macro'!M9/100)</f>
        <v>1.3351388679564939</v>
      </c>
      <c r="O49" s="998">
        <f>(1+'Premissas macro'!N9/100)</f>
        <v>1.3751930339951888</v>
      </c>
      <c r="P49" s="998">
        <f>(1+'Premissas macro'!O9/100)</f>
        <v>1.4164488250150444</v>
      </c>
      <c r="Q49" s="998">
        <f>(1+'Premissas macro'!P9/100)</f>
        <v>1.4589422897654958</v>
      </c>
      <c r="R49" s="998">
        <f>(1+'Premissas macro'!Q9/100)</f>
        <v>1.5027105584584608</v>
      </c>
      <c r="S49" s="998">
        <f>(1+'Premissas macro'!R9/100)</f>
        <v>1.5477918752122146</v>
      </c>
      <c r="T49" s="998">
        <f>(1+'Premissas macro'!S9/100)</f>
        <v>1.5942256314685812</v>
      </c>
      <c r="U49" s="998">
        <f>(1+'Premissas macro'!T9/100)</f>
        <v>1.6420524004126387</v>
      </c>
      <c r="V49" s="998">
        <f>(1+'Premissas macro'!U9/100)</f>
        <v>1.6913139724250179</v>
      </c>
      <c r="W49" s="998">
        <f>(1+'Premissas macro'!V9/100)</f>
        <v>1.7420533915977685</v>
      </c>
      <c r="X49" s="998">
        <f>(1+'Premissas macro'!W9/100)</f>
        <v>1.7943149933457017</v>
      </c>
      <c r="Y49" s="998">
        <f>(1+'Premissas macro'!X9/100)</f>
        <v>1.8481444431460727</v>
      </c>
      <c r="Z49" s="998">
        <f>(1+'Premissas macro'!Y9/100)</f>
        <v>1.9035887764404549</v>
      </c>
      <c r="AA49" s="998">
        <f>(1+'Premissas macro'!Z9/100)</f>
        <v>1.9606964397336686</v>
      </c>
      <c r="AB49" s="998">
        <f>(1+'Premissas macro'!AA9/100)</f>
        <v>2.0195173329256786</v>
      </c>
      <c r="AC49" s="998">
        <f>(1+'Premissas macro'!AB9/100)</f>
        <v>2.0801028529134489</v>
      </c>
      <c r="AD49" s="998">
        <f>(1+'Premissas macro'!AC9/100)</f>
        <v>2.1425059385008525</v>
      </c>
      <c r="AE49" s="998">
        <f>(1+'Premissas macro'!AD9/100)</f>
        <v>2.2067811166558782</v>
      </c>
      <c r="AF49" s="998">
        <f>(1+'Premissas macro'!AE9/100)</f>
        <v>2.2729845501555546</v>
      </c>
      <c r="AG49" s="998">
        <f>(1+'Premissas macro'!AF9/100)</f>
        <v>2.3411740866602213</v>
      </c>
      <c r="AH49" s="998">
        <f>(1+'Premissas macro'!AG9/100)</f>
        <v>2.4114093092600282</v>
      </c>
      <c r="AI49" s="998">
        <f>(1+'Premissas macro'!AH9/100)</f>
        <v>2.483751588537829</v>
      </c>
      <c r="AJ49" s="998">
        <f>(1+'Premissas macro'!AI9/100)</f>
        <v>2.558264136193964</v>
      </c>
      <c r="AK49" s="998">
        <f>(1+'Premissas macro'!AJ9/100)</f>
        <v>2.6350120602797831</v>
      </c>
      <c r="AL49" s="998">
        <f>(1+'Premissas macro'!AK9/100)</f>
        <v>2.7140624220881771</v>
      </c>
      <c r="AM49" s="998">
        <f>(1+'Premissas macro'!AL9/100)</f>
        <v>2.7954842947508225</v>
      </c>
      <c r="AN49" s="998">
        <f>(1+'Premissas macro'!AM9/100)</f>
        <v>2.8793488235933475</v>
      </c>
      <c r="AO49" s="998">
        <f>(1+'Premissas macro'!AN9/100)</f>
        <v>2.9657292883011479</v>
      </c>
      <c r="AP49" s="998">
        <f>(1+'Premissas macro'!AO9/100)</f>
        <v>3.0547011669501822</v>
      </c>
      <c r="AQ49" s="998">
        <f>(1+'Premissas macro'!AP9/100)</f>
        <v>3.1463422019586877</v>
      </c>
      <c r="AR49" s="999">
        <f>(1+'Premissas macro'!AQ9/100)</f>
        <v>3.2407324680174483</v>
      </c>
    </row>
    <row r="50" spans="2:4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row>
    <row r="51" spans="2:4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row>
  </sheetData>
  <phoneticPr fontId="0" type="noConversion"/>
  <conditionalFormatting sqref="E2:AR2">
    <cfRule type="cellIs" dxfId="2" priority="7" stopIfTrue="1" operator="equal">
      <formula>0</formula>
    </cfRule>
  </conditionalFormatting>
  <printOptions horizontalCentered="1"/>
  <pageMargins left="0.78740157480314965" right="0.78740157480314965" top="0.78740157480314965" bottom="0.78740157480314965" header="0.51181102362204722" footer="0.51181102362204722"/>
  <pageSetup scale="44" fitToWidth="2" pageOrder="overThenDown" orientation="landscape" horizontalDpi="300" verticalDpi="300" r:id="rId1"/>
  <headerFooter alignWithMargins="0">
    <oddHeader>&amp;C&amp;F&amp;R&amp;A</oddHeader>
  </headerFooter>
  <colBreaks count="1" manualBreakCount="1">
    <brk id="19" min="3" max="30" man="1"/>
  </colBreaks>
  <ignoredErrors>
    <ignoredError sqref="D10" formula="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9">
    <tabColor theme="9"/>
  </sheetPr>
  <dimension ref="B1:AT195"/>
  <sheetViews>
    <sheetView showGridLines="0" topLeftCell="B1" zoomScaleNormal="100" workbookViewId="0">
      <pane xSplit="2" ySplit="3" topLeftCell="D4" activePane="bottomRight" state="frozen"/>
      <selection activeCell="I71" sqref="I71"/>
      <selection pane="topRight" activeCell="I71" sqref="I71"/>
      <selection pane="bottomLeft" activeCell="I71" sqref="I71"/>
      <selection pane="bottomRight" activeCell="E14" sqref="E14"/>
    </sheetView>
  </sheetViews>
  <sheetFormatPr defaultColWidth="6.7265625" defaultRowHeight="13"/>
  <cols>
    <col min="1" max="1" width="8.1796875" style="66" customWidth="1"/>
    <col min="2" max="2" width="61" style="66" customWidth="1"/>
    <col min="3" max="4" width="10.81640625" style="81" customWidth="1"/>
    <col min="5" max="45" width="12.81640625" style="66" customWidth="1"/>
    <col min="46" max="46" width="10.26953125" style="66" bestFit="1" customWidth="1"/>
    <col min="47" max="16384" width="6.7265625" style="66"/>
  </cols>
  <sheetData>
    <row r="1" spans="2:46" ht="21" customHeight="1">
      <c r="B1" s="67"/>
      <c r="C1" s="68"/>
      <c r="D1" s="68"/>
      <c r="E1" s="67"/>
      <c r="F1" s="67"/>
      <c r="G1" s="67"/>
      <c r="H1" s="67"/>
      <c r="I1" s="67"/>
      <c r="J1" s="67"/>
      <c r="K1" s="67"/>
      <c r="L1" s="69" t="str">
        <f>'Premissas macro'!L1</f>
        <v>Valores em moeda constante (R$ 1.000/Dez21)</v>
      </c>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row>
    <row r="2" spans="2:46" s="70" customFormat="1" ht="21" customHeight="1">
      <c r="B2" s="69" t="s">
        <v>69</v>
      </c>
      <c r="C2" s="71"/>
      <c r="D2" s="71"/>
      <c r="E2" s="72">
        <v>1</v>
      </c>
      <c r="F2" s="72">
        <f>E2+1</f>
        <v>2</v>
      </c>
      <c r="G2" s="72">
        <f t="shared" ref="G2:AR2" si="0">F2+1</f>
        <v>3</v>
      </c>
      <c r="H2" s="72">
        <f t="shared" si="0"/>
        <v>4</v>
      </c>
      <c r="I2" s="72">
        <f t="shared" si="0"/>
        <v>5</v>
      </c>
      <c r="J2" s="72">
        <f t="shared" si="0"/>
        <v>6</v>
      </c>
      <c r="K2" s="72">
        <f t="shared" si="0"/>
        <v>7</v>
      </c>
      <c r="L2" s="72">
        <f t="shared" si="0"/>
        <v>8</v>
      </c>
      <c r="M2" s="72">
        <f t="shared" si="0"/>
        <v>9</v>
      </c>
      <c r="N2" s="72">
        <f t="shared" si="0"/>
        <v>10</v>
      </c>
      <c r="O2" s="72">
        <f t="shared" si="0"/>
        <v>11</v>
      </c>
      <c r="P2" s="72">
        <f t="shared" si="0"/>
        <v>12</v>
      </c>
      <c r="Q2" s="72">
        <f t="shared" si="0"/>
        <v>13</v>
      </c>
      <c r="R2" s="72">
        <f t="shared" si="0"/>
        <v>14</v>
      </c>
      <c r="S2" s="72">
        <f t="shared" si="0"/>
        <v>15</v>
      </c>
      <c r="T2" s="72">
        <f t="shared" si="0"/>
        <v>16</v>
      </c>
      <c r="U2" s="72">
        <f t="shared" si="0"/>
        <v>17</v>
      </c>
      <c r="V2" s="72">
        <f t="shared" si="0"/>
        <v>18</v>
      </c>
      <c r="W2" s="72">
        <f t="shared" si="0"/>
        <v>19</v>
      </c>
      <c r="X2" s="72">
        <f t="shared" si="0"/>
        <v>20</v>
      </c>
      <c r="Y2" s="72">
        <f t="shared" si="0"/>
        <v>21</v>
      </c>
      <c r="Z2" s="72">
        <f t="shared" si="0"/>
        <v>22</v>
      </c>
      <c r="AA2" s="72">
        <f t="shared" si="0"/>
        <v>23</v>
      </c>
      <c r="AB2" s="72">
        <f t="shared" si="0"/>
        <v>24</v>
      </c>
      <c r="AC2" s="72">
        <f t="shared" si="0"/>
        <v>25</v>
      </c>
      <c r="AD2" s="72">
        <f t="shared" si="0"/>
        <v>26</v>
      </c>
      <c r="AE2" s="72">
        <f t="shared" si="0"/>
        <v>27</v>
      </c>
      <c r="AF2" s="72">
        <f t="shared" si="0"/>
        <v>28</v>
      </c>
      <c r="AG2" s="72">
        <f t="shared" si="0"/>
        <v>29</v>
      </c>
      <c r="AH2" s="72">
        <f t="shared" si="0"/>
        <v>30</v>
      </c>
      <c r="AI2" s="72">
        <f t="shared" si="0"/>
        <v>31</v>
      </c>
      <c r="AJ2" s="72">
        <f t="shared" si="0"/>
        <v>32</v>
      </c>
      <c r="AK2" s="72">
        <f t="shared" si="0"/>
        <v>33</v>
      </c>
      <c r="AL2" s="72">
        <f t="shared" si="0"/>
        <v>34</v>
      </c>
      <c r="AM2" s="72">
        <f t="shared" si="0"/>
        <v>35</v>
      </c>
      <c r="AN2" s="72">
        <f t="shared" si="0"/>
        <v>36</v>
      </c>
      <c r="AO2" s="72">
        <f t="shared" si="0"/>
        <v>37</v>
      </c>
      <c r="AP2" s="72">
        <f t="shared" si="0"/>
        <v>38</v>
      </c>
      <c r="AQ2" s="72">
        <f t="shared" si="0"/>
        <v>39</v>
      </c>
      <c r="AR2" s="72">
        <f t="shared" si="0"/>
        <v>40</v>
      </c>
    </row>
    <row r="3" spans="2:46">
      <c r="D3" s="397">
        <v>44196</v>
      </c>
      <c r="E3" s="397">
        <v>44561</v>
      </c>
      <c r="F3" s="397">
        <v>44926</v>
      </c>
      <c r="G3" s="397">
        <v>45291</v>
      </c>
      <c r="H3" s="397">
        <v>45657</v>
      </c>
      <c r="I3" s="397">
        <v>46022</v>
      </c>
      <c r="J3" s="397">
        <v>46387</v>
      </c>
      <c r="K3" s="397">
        <v>46752</v>
      </c>
      <c r="L3" s="397">
        <v>47118</v>
      </c>
      <c r="M3" s="397">
        <v>47483</v>
      </c>
      <c r="N3" s="397">
        <v>47848</v>
      </c>
      <c r="O3" s="397">
        <v>48213</v>
      </c>
      <c r="P3" s="397">
        <v>48579</v>
      </c>
      <c r="Q3" s="397">
        <v>48944</v>
      </c>
      <c r="R3" s="397">
        <v>49309</v>
      </c>
      <c r="S3" s="397">
        <v>49674</v>
      </c>
      <c r="T3" s="397">
        <v>50040</v>
      </c>
      <c r="U3" s="397">
        <v>50405</v>
      </c>
      <c r="V3" s="397">
        <v>50770</v>
      </c>
      <c r="W3" s="397">
        <v>51135</v>
      </c>
      <c r="X3" s="397">
        <v>51501</v>
      </c>
      <c r="Y3" s="397">
        <v>51866</v>
      </c>
      <c r="Z3" s="397">
        <v>52231</v>
      </c>
      <c r="AA3" s="397">
        <v>52596</v>
      </c>
      <c r="AB3" s="397">
        <v>52962</v>
      </c>
      <c r="AC3" s="397">
        <v>53327</v>
      </c>
      <c r="AD3" s="397">
        <v>53692</v>
      </c>
      <c r="AE3" s="397">
        <v>54057</v>
      </c>
      <c r="AF3" s="397">
        <v>54423</v>
      </c>
      <c r="AG3" s="397">
        <v>54788</v>
      </c>
      <c r="AH3" s="397">
        <v>55153</v>
      </c>
      <c r="AI3" s="397">
        <v>55518</v>
      </c>
      <c r="AJ3" s="397">
        <v>55884</v>
      </c>
      <c r="AK3" s="397">
        <v>56249</v>
      </c>
      <c r="AL3" s="397">
        <v>56614</v>
      </c>
      <c r="AM3" s="397">
        <v>56979</v>
      </c>
      <c r="AN3" s="397">
        <v>57345</v>
      </c>
      <c r="AO3" s="397">
        <v>57710</v>
      </c>
      <c r="AP3" s="397">
        <v>58075</v>
      </c>
      <c r="AQ3" s="397">
        <v>58440</v>
      </c>
      <c r="AR3" s="397">
        <v>58806</v>
      </c>
    </row>
    <row r="4" spans="2:46">
      <c r="D4" s="398"/>
    </row>
    <row r="5" spans="2:46">
      <c r="B5" s="399" t="s">
        <v>32</v>
      </c>
      <c r="C5" s="400"/>
      <c r="D5" s="401"/>
      <c r="E5" s="402"/>
      <c r="F5" s="402"/>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s="402"/>
      <c r="AG5" s="402"/>
      <c r="AH5" s="402"/>
      <c r="AI5" s="402"/>
      <c r="AJ5" s="402"/>
      <c r="AK5" s="402"/>
      <c r="AL5" s="402"/>
      <c r="AM5" s="402"/>
      <c r="AN5" s="402"/>
      <c r="AO5" s="402"/>
      <c r="AP5" s="402"/>
      <c r="AQ5" s="402"/>
      <c r="AR5" s="402"/>
    </row>
    <row r="6" spans="2:46">
      <c r="D6" s="398"/>
    </row>
    <row r="7" spans="2:46">
      <c r="B7" s="403" t="s">
        <v>29</v>
      </c>
      <c r="C7" s="404"/>
      <c r="D7" s="404"/>
      <c r="E7" s="405">
        <f t="shared" ref="E7:E12" si="1">E25+E40+E55+E70+E85+E100+E115+E130+E145+E160+E175+E190</f>
        <v>0</v>
      </c>
      <c r="F7" s="405">
        <f t="shared" ref="F7:AR12" ca="1" si="2">F25+F40+F55+F70+F85+F100+F115+F130+F145+F160+F175+F190</f>
        <v>1851.0069000000001</v>
      </c>
      <c r="G7" s="405">
        <f t="shared" ca="1" si="2"/>
        <v>1234.0046</v>
      </c>
      <c r="H7" s="405">
        <f t="shared" ca="1" si="2"/>
        <v>617.00229999999999</v>
      </c>
      <c r="I7" s="405">
        <f t="shared" ca="1" si="2"/>
        <v>0</v>
      </c>
      <c r="J7" s="405">
        <f t="shared" ca="1" si="2"/>
        <v>0</v>
      </c>
      <c r="K7" s="405">
        <f t="shared" ca="1" si="2"/>
        <v>0</v>
      </c>
      <c r="L7" s="405">
        <f t="shared" ca="1" si="2"/>
        <v>0</v>
      </c>
      <c r="M7" s="405">
        <f t="shared" ca="1" si="2"/>
        <v>0</v>
      </c>
      <c r="N7" s="405">
        <f t="shared" ca="1" si="2"/>
        <v>0</v>
      </c>
      <c r="O7" s="405">
        <f t="shared" ca="1" si="2"/>
        <v>0</v>
      </c>
      <c r="P7" s="405">
        <f t="shared" ca="1" si="2"/>
        <v>0</v>
      </c>
      <c r="Q7" s="405">
        <f t="shared" ca="1" si="2"/>
        <v>0</v>
      </c>
      <c r="R7" s="405">
        <f t="shared" ca="1" si="2"/>
        <v>0</v>
      </c>
      <c r="S7" s="405">
        <f t="shared" ca="1" si="2"/>
        <v>0</v>
      </c>
      <c r="T7" s="405">
        <f t="shared" ca="1" si="2"/>
        <v>0</v>
      </c>
      <c r="U7" s="405">
        <f t="shared" ca="1" si="2"/>
        <v>0</v>
      </c>
      <c r="V7" s="405">
        <f t="shared" ca="1" si="2"/>
        <v>0</v>
      </c>
      <c r="W7" s="405">
        <f t="shared" ca="1" si="2"/>
        <v>0</v>
      </c>
      <c r="X7" s="405">
        <f t="shared" ca="1" si="2"/>
        <v>0</v>
      </c>
      <c r="Y7" s="405">
        <f t="shared" ca="1" si="2"/>
        <v>0</v>
      </c>
      <c r="Z7" s="405">
        <f t="shared" ca="1" si="2"/>
        <v>0</v>
      </c>
      <c r="AA7" s="405">
        <f t="shared" ca="1" si="2"/>
        <v>0</v>
      </c>
      <c r="AB7" s="405">
        <f t="shared" ca="1" si="2"/>
        <v>0</v>
      </c>
      <c r="AC7" s="405">
        <f t="shared" ca="1" si="2"/>
        <v>0</v>
      </c>
      <c r="AD7" s="405">
        <f t="shared" ca="1" si="2"/>
        <v>0</v>
      </c>
      <c r="AE7" s="405">
        <f t="shared" ca="1" si="2"/>
        <v>0</v>
      </c>
      <c r="AF7" s="405">
        <f t="shared" ca="1" si="2"/>
        <v>0</v>
      </c>
      <c r="AG7" s="405">
        <f t="shared" ca="1" si="2"/>
        <v>0</v>
      </c>
      <c r="AH7" s="405">
        <f t="shared" ca="1" si="2"/>
        <v>0</v>
      </c>
      <c r="AI7" s="405">
        <f t="shared" ca="1" si="2"/>
        <v>0</v>
      </c>
      <c r="AJ7" s="405">
        <f t="shared" ca="1" si="2"/>
        <v>0</v>
      </c>
      <c r="AK7" s="405">
        <f t="shared" ca="1" si="2"/>
        <v>0</v>
      </c>
      <c r="AL7" s="405">
        <f t="shared" ca="1" si="2"/>
        <v>0</v>
      </c>
      <c r="AM7" s="405">
        <f t="shared" ca="1" si="2"/>
        <v>0</v>
      </c>
      <c r="AN7" s="405">
        <f t="shared" ca="1" si="2"/>
        <v>0</v>
      </c>
      <c r="AO7" s="405">
        <f t="shared" ca="1" si="2"/>
        <v>0</v>
      </c>
      <c r="AP7" s="405">
        <f t="shared" ca="1" si="2"/>
        <v>0</v>
      </c>
      <c r="AQ7" s="405">
        <f t="shared" ca="1" si="2"/>
        <v>0</v>
      </c>
      <c r="AR7" s="405">
        <f t="shared" ca="1" si="2"/>
        <v>0</v>
      </c>
    </row>
    <row r="8" spans="2:46">
      <c r="B8" s="100" t="s">
        <v>24</v>
      </c>
      <c r="C8" s="74"/>
      <c r="D8" s="74"/>
      <c r="E8" s="165">
        <f t="shared" ca="1" si="1"/>
        <v>1851.0069167569907</v>
      </c>
      <c r="F8" s="165">
        <f t="shared" ref="F8:T8" ca="1" si="3">F26+F41+F56+F71+F86+F101+F116+F131+F146+F161+F176+F191</f>
        <v>0</v>
      </c>
      <c r="G8" s="165">
        <f t="shared" ca="1" si="3"/>
        <v>0</v>
      </c>
      <c r="H8" s="165">
        <f t="shared" ca="1" si="3"/>
        <v>0</v>
      </c>
      <c r="I8" s="165">
        <f t="shared" ca="1" si="3"/>
        <v>0</v>
      </c>
      <c r="J8" s="165">
        <f t="shared" ca="1" si="3"/>
        <v>0</v>
      </c>
      <c r="K8" s="165">
        <f t="shared" ca="1" si="3"/>
        <v>0</v>
      </c>
      <c r="L8" s="165">
        <f t="shared" ca="1" si="3"/>
        <v>0</v>
      </c>
      <c r="M8" s="165">
        <f t="shared" ca="1" si="3"/>
        <v>0</v>
      </c>
      <c r="N8" s="165">
        <f t="shared" ca="1" si="3"/>
        <v>0</v>
      </c>
      <c r="O8" s="165">
        <f t="shared" ca="1" si="3"/>
        <v>0</v>
      </c>
      <c r="P8" s="165">
        <f t="shared" ca="1" si="3"/>
        <v>0</v>
      </c>
      <c r="Q8" s="165">
        <f t="shared" ca="1" si="3"/>
        <v>0</v>
      </c>
      <c r="R8" s="165">
        <f t="shared" ca="1" si="3"/>
        <v>0</v>
      </c>
      <c r="S8" s="165">
        <f t="shared" ca="1" si="3"/>
        <v>0</v>
      </c>
      <c r="T8" s="165">
        <f t="shared" ca="1" si="3"/>
        <v>0</v>
      </c>
      <c r="U8" s="165">
        <f t="shared" ca="1" si="2"/>
        <v>0</v>
      </c>
      <c r="V8" s="165">
        <f t="shared" ca="1" si="2"/>
        <v>0</v>
      </c>
      <c r="W8" s="165">
        <f t="shared" ca="1" si="2"/>
        <v>0</v>
      </c>
      <c r="X8" s="165">
        <f t="shared" ca="1" si="2"/>
        <v>0</v>
      </c>
      <c r="Y8" s="165">
        <f t="shared" ca="1" si="2"/>
        <v>0</v>
      </c>
      <c r="Z8" s="165">
        <f t="shared" ca="1" si="2"/>
        <v>0</v>
      </c>
      <c r="AA8" s="165">
        <f t="shared" ca="1" si="2"/>
        <v>0</v>
      </c>
      <c r="AB8" s="165">
        <f t="shared" ca="1" si="2"/>
        <v>0</v>
      </c>
      <c r="AC8" s="165">
        <f t="shared" ca="1" si="2"/>
        <v>0</v>
      </c>
      <c r="AD8" s="165">
        <f t="shared" ca="1" si="2"/>
        <v>0</v>
      </c>
      <c r="AE8" s="165">
        <f t="shared" ca="1" si="2"/>
        <v>0</v>
      </c>
      <c r="AF8" s="165">
        <f t="shared" ca="1" si="2"/>
        <v>0</v>
      </c>
      <c r="AG8" s="165">
        <f t="shared" ca="1" si="2"/>
        <v>0</v>
      </c>
      <c r="AH8" s="165">
        <f t="shared" ca="1" si="2"/>
        <v>0</v>
      </c>
      <c r="AI8" s="165">
        <f t="shared" ca="1" si="2"/>
        <v>0</v>
      </c>
      <c r="AJ8" s="165">
        <f t="shared" ca="1" si="2"/>
        <v>0</v>
      </c>
      <c r="AK8" s="165">
        <f t="shared" ca="1" si="2"/>
        <v>0</v>
      </c>
      <c r="AL8" s="165">
        <f t="shared" ca="1" si="2"/>
        <v>0</v>
      </c>
      <c r="AM8" s="165">
        <f t="shared" ca="1" si="2"/>
        <v>0</v>
      </c>
      <c r="AN8" s="165">
        <f t="shared" ca="1" si="2"/>
        <v>0</v>
      </c>
      <c r="AO8" s="165">
        <f t="shared" ca="1" si="2"/>
        <v>0</v>
      </c>
      <c r="AP8" s="165">
        <f t="shared" ca="1" si="2"/>
        <v>0</v>
      </c>
      <c r="AQ8" s="165">
        <f t="shared" ca="1" si="2"/>
        <v>0</v>
      </c>
      <c r="AR8" s="165">
        <f t="shared" ca="1" si="2"/>
        <v>0</v>
      </c>
    </row>
    <row r="9" spans="2:46">
      <c r="B9" s="100" t="s">
        <v>25</v>
      </c>
      <c r="C9" s="74"/>
      <c r="D9" s="74"/>
      <c r="E9" s="165">
        <f t="shared" si="1"/>
        <v>0</v>
      </c>
      <c r="F9" s="165">
        <f t="shared" ca="1" si="2"/>
        <v>617.00229999999999</v>
      </c>
      <c r="G9" s="165">
        <f t="shared" ca="1" si="2"/>
        <v>617.00229999999999</v>
      </c>
      <c r="H9" s="165">
        <f t="shared" ca="1" si="2"/>
        <v>617.00229999999999</v>
      </c>
      <c r="I9" s="165">
        <f t="shared" ca="1" si="2"/>
        <v>0</v>
      </c>
      <c r="J9" s="165">
        <f t="shared" ca="1" si="2"/>
        <v>0</v>
      </c>
      <c r="K9" s="165">
        <f t="shared" ca="1" si="2"/>
        <v>0</v>
      </c>
      <c r="L9" s="165">
        <f t="shared" ca="1" si="2"/>
        <v>0</v>
      </c>
      <c r="M9" s="165">
        <f t="shared" ca="1" si="2"/>
        <v>0</v>
      </c>
      <c r="N9" s="165">
        <f t="shared" ca="1" si="2"/>
        <v>0</v>
      </c>
      <c r="O9" s="165">
        <f t="shared" ca="1" si="2"/>
        <v>0</v>
      </c>
      <c r="P9" s="165">
        <f t="shared" ca="1" si="2"/>
        <v>0</v>
      </c>
      <c r="Q9" s="165">
        <f t="shared" ca="1" si="2"/>
        <v>0</v>
      </c>
      <c r="R9" s="165">
        <f t="shared" ca="1" si="2"/>
        <v>0</v>
      </c>
      <c r="S9" s="165">
        <f t="shared" ca="1" si="2"/>
        <v>0</v>
      </c>
      <c r="T9" s="165">
        <f t="shared" ca="1" si="2"/>
        <v>0</v>
      </c>
      <c r="U9" s="165">
        <f t="shared" ca="1" si="2"/>
        <v>0</v>
      </c>
      <c r="V9" s="165">
        <f t="shared" ca="1" si="2"/>
        <v>0</v>
      </c>
      <c r="W9" s="165">
        <f t="shared" ca="1" si="2"/>
        <v>0</v>
      </c>
      <c r="X9" s="165">
        <f t="shared" ca="1" si="2"/>
        <v>0</v>
      </c>
      <c r="Y9" s="165">
        <f t="shared" ca="1" si="2"/>
        <v>0</v>
      </c>
      <c r="Z9" s="165">
        <f t="shared" ca="1" si="2"/>
        <v>0</v>
      </c>
      <c r="AA9" s="165">
        <f t="shared" ca="1" si="2"/>
        <v>0</v>
      </c>
      <c r="AB9" s="165">
        <f t="shared" ca="1" si="2"/>
        <v>0</v>
      </c>
      <c r="AC9" s="165">
        <f t="shared" ca="1" si="2"/>
        <v>0</v>
      </c>
      <c r="AD9" s="165">
        <f t="shared" ca="1" si="2"/>
        <v>0</v>
      </c>
      <c r="AE9" s="165">
        <f t="shared" ca="1" si="2"/>
        <v>0</v>
      </c>
      <c r="AF9" s="165">
        <f t="shared" ca="1" si="2"/>
        <v>0</v>
      </c>
      <c r="AG9" s="165">
        <f t="shared" ca="1" si="2"/>
        <v>0</v>
      </c>
      <c r="AH9" s="165">
        <f t="shared" ca="1" si="2"/>
        <v>0</v>
      </c>
      <c r="AI9" s="165">
        <f t="shared" ca="1" si="2"/>
        <v>0</v>
      </c>
      <c r="AJ9" s="165">
        <f t="shared" ca="1" si="2"/>
        <v>0</v>
      </c>
      <c r="AK9" s="165">
        <f t="shared" ca="1" si="2"/>
        <v>0</v>
      </c>
      <c r="AL9" s="165">
        <f t="shared" ca="1" si="2"/>
        <v>0</v>
      </c>
      <c r="AM9" s="165">
        <f t="shared" ca="1" si="2"/>
        <v>0</v>
      </c>
      <c r="AN9" s="165">
        <f t="shared" ca="1" si="2"/>
        <v>0</v>
      </c>
      <c r="AO9" s="165">
        <f t="shared" ca="1" si="2"/>
        <v>0</v>
      </c>
      <c r="AP9" s="165">
        <f t="shared" ca="1" si="2"/>
        <v>0</v>
      </c>
      <c r="AQ9" s="165">
        <f t="shared" ca="1" si="2"/>
        <v>0</v>
      </c>
      <c r="AR9" s="165">
        <f t="shared" ca="1" si="2"/>
        <v>0</v>
      </c>
      <c r="AS9" s="162"/>
    </row>
    <row r="10" spans="2:46">
      <c r="B10" s="100" t="s">
        <v>26</v>
      </c>
      <c r="C10" s="74"/>
      <c r="D10" s="74"/>
      <c r="E10" s="165">
        <f t="shared" si="1"/>
        <v>0</v>
      </c>
      <c r="F10" s="165">
        <f t="shared" ca="1" si="2"/>
        <v>145.09909687171566</v>
      </c>
      <c r="G10" s="165">
        <f t="shared" ca="1" si="2"/>
        <v>96.732731247810435</v>
      </c>
      <c r="H10" s="165">
        <f t="shared" ca="1" si="2"/>
        <v>48.503953514127261</v>
      </c>
      <c r="I10" s="165">
        <f t="shared" ca="1" si="2"/>
        <v>0</v>
      </c>
      <c r="J10" s="165">
        <f t="shared" ca="1" si="2"/>
        <v>0</v>
      </c>
      <c r="K10" s="165">
        <f t="shared" ca="1" si="2"/>
        <v>0</v>
      </c>
      <c r="L10" s="165">
        <f t="shared" ca="1" si="2"/>
        <v>0</v>
      </c>
      <c r="M10" s="165">
        <f t="shared" ca="1" si="2"/>
        <v>0</v>
      </c>
      <c r="N10" s="165">
        <f t="shared" ca="1" si="2"/>
        <v>0</v>
      </c>
      <c r="O10" s="165">
        <f t="shared" ca="1" si="2"/>
        <v>0</v>
      </c>
      <c r="P10" s="165">
        <f t="shared" ca="1" si="2"/>
        <v>0</v>
      </c>
      <c r="Q10" s="165">
        <f t="shared" ca="1" si="2"/>
        <v>0</v>
      </c>
      <c r="R10" s="165">
        <f t="shared" ca="1" si="2"/>
        <v>0</v>
      </c>
      <c r="S10" s="165">
        <f t="shared" ca="1" si="2"/>
        <v>0</v>
      </c>
      <c r="T10" s="165">
        <f t="shared" ca="1" si="2"/>
        <v>0</v>
      </c>
      <c r="U10" s="165">
        <f t="shared" ca="1" si="2"/>
        <v>0</v>
      </c>
      <c r="V10" s="165">
        <f t="shared" ca="1" si="2"/>
        <v>0</v>
      </c>
      <c r="W10" s="165">
        <f t="shared" ca="1" si="2"/>
        <v>0</v>
      </c>
      <c r="X10" s="165">
        <f t="shared" ca="1" si="2"/>
        <v>0</v>
      </c>
      <c r="Y10" s="165">
        <f t="shared" ca="1" si="2"/>
        <v>0</v>
      </c>
      <c r="Z10" s="165">
        <f t="shared" ca="1" si="2"/>
        <v>0</v>
      </c>
      <c r="AA10" s="165">
        <f t="shared" ca="1" si="2"/>
        <v>0</v>
      </c>
      <c r="AB10" s="165">
        <f t="shared" ca="1" si="2"/>
        <v>0</v>
      </c>
      <c r="AC10" s="165">
        <f t="shared" ca="1" si="2"/>
        <v>0</v>
      </c>
      <c r="AD10" s="165">
        <f t="shared" ca="1" si="2"/>
        <v>0</v>
      </c>
      <c r="AE10" s="165">
        <f t="shared" ca="1" si="2"/>
        <v>0</v>
      </c>
      <c r="AF10" s="165">
        <f t="shared" ca="1" si="2"/>
        <v>0</v>
      </c>
      <c r="AG10" s="165">
        <f t="shared" ca="1" si="2"/>
        <v>0</v>
      </c>
      <c r="AH10" s="165">
        <f t="shared" ca="1" si="2"/>
        <v>0</v>
      </c>
      <c r="AI10" s="165">
        <f t="shared" ca="1" si="2"/>
        <v>0</v>
      </c>
      <c r="AJ10" s="165">
        <f t="shared" ca="1" si="2"/>
        <v>0</v>
      </c>
      <c r="AK10" s="165">
        <f t="shared" ca="1" si="2"/>
        <v>0</v>
      </c>
      <c r="AL10" s="165">
        <f t="shared" ca="1" si="2"/>
        <v>0</v>
      </c>
      <c r="AM10" s="165">
        <f t="shared" ca="1" si="2"/>
        <v>0</v>
      </c>
      <c r="AN10" s="165">
        <f t="shared" ca="1" si="2"/>
        <v>0</v>
      </c>
      <c r="AO10" s="165">
        <f t="shared" ca="1" si="2"/>
        <v>0</v>
      </c>
      <c r="AP10" s="165">
        <f t="shared" ca="1" si="2"/>
        <v>0</v>
      </c>
      <c r="AQ10" s="165">
        <f t="shared" ca="1" si="2"/>
        <v>0</v>
      </c>
      <c r="AR10" s="165">
        <f t="shared" ca="1" si="2"/>
        <v>0</v>
      </c>
      <c r="AS10" s="162"/>
    </row>
    <row r="11" spans="2:46">
      <c r="B11" s="100" t="s">
        <v>27</v>
      </c>
      <c r="C11" s="74"/>
      <c r="D11" s="74"/>
      <c r="E11" s="165">
        <f t="shared" si="1"/>
        <v>0</v>
      </c>
      <c r="F11" s="165">
        <f t="shared" ca="1" si="2"/>
        <v>145.09909687171566</v>
      </c>
      <c r="G11" s="165">
        <f t="shared" ca="1" si="2"/>
        <v>96.732731247810435</v>
      </c>
      <c r="H11" s="165">
        <f t="shared" ca="1" si="2"/>
        <v>48.503953514127261</v>
      </c>
      <c r="I11" s="165">
        <f t="shared" ca="1" si="2"/>
        <v>0</v>
      </c>
      <c r="J11" s="165">
        <f t="shared" ca="1" si="2"/>
        <v>0</v>
      </c>
      <c r="K11" s="165">
        <f t="shared" ca="1" si="2"/>
        <v>0</v>
      </c>
      <c r="L11" s="165">
        <f t="shared" ca="1" si="2"/>
        <v>0</v>
      </c>
      <c r="M11" s="165">
        <f t="shared" ca="1" si="2"/>
        <v>0</v>
      </c>
      <c r="N11" s="165">
        <f t="shared" ca="1" si="2"/>
        <v>0</v>
      </c>
      <c r="O11" s="165">
        <f t="shared" ca="1" si="2"/>
        <v>0</v>
      </c>
      <c r="P11" s="165">
        <f t="shared" ca="1" si="2"/>
        <v>0</v>
      </c>
      <c r="Q11" s="165">
        <f t="shared" ca="1" si="2"/>
        <v>0</v>
      </c>
      <c r="R11" s="165">
        <f t="shared" ca="1" si="2"/>
        <v>0</v>
      </c>
      <c r="S11" s="165">
        <f t="shared" ca="1" si="2"/>
        <v>0</v>
      </c>
      <c r="T11" s="165">
        <f t="shared" ca="1" si="2"/>
        <v>0</v>
      </c>
      <c r="U11" s="165">
        <f t="shared" ca="1" si="2"/>
        <v>0</v>
      </c>
      <c r="V11" s="165">
        <f t="shared" ca="1" si="2"/>
        <v>0</v>
      </c>
      <c r="W11" s="165">
        <f t="shared" ca="1" si="2"/>
        <v>0</v>
      </c>
      <c r="X11" s="165">
        <f t="shared" ca="1" si="2"/>
        <v>0</v>
      </c>
      <c r="Y11" s="165">
        <f t="shared" ca="1" si="2"/>
        <v>0</v>
      </c>
      <c r="Z11" s="165">
        <f t="shared" ca="1" si="2"/>
        <v>0</v>
      </c>
      <c r="AA11" s="165">
        <f t="shared" ca="1" si="2"/>
        <v>0</v>
      </c>
      <c r="AB11" s="165">
        <f t="shared" ca="1" si="2"/>
        <v>0</v>
      </c>
      <c r="AC11" s="165">
        <f t="shared" ca="1" si="2"/>
        <v>0</v>
      </c>
      <c r="AD11" s="165">
        <f t="shared" ca="1" si="2"/>
        <v>0</v>
      </c>
      <c r="AE11" s="165">
        <f t="shared" ca="1" si="2"/>
        <v>0</v>
      </c>
      <c r="AF11" s="165">
        <f t="shared" ca="1" si="2"/>
        <v>0</v>
      </c>
      <c r="AG11" s="165">
        <f t="shared" ca="1" si="2"/>
        <v>0</v>
      </c>
      <c r="AH11" s="165">
        <f t="shared" ca="1" si="2"/>
        <v>0</v>
      </c>
      <c r="AI11" s="165">
        <f t="shared" ca="1" si="2"/>
        <v>0</v>
      </c>
      <c r="AJ11" s="165">
        <f t="shared" ca="1" si="2"/>
        <v>0</v>
      </c>
      <c r="AK11" s="165">
        <f t="shared" ca="1" si="2"/>
        <v>0</v>
      </c>
      <c r="AL11" s="165">
        <f t="shared" ca="1" si="2"/>
        <v>0</v>
      </c>
      <c r="AM11" s="165">
        <f t="shared" ca="1" si="2"/>
        <v>0</v>
      </c>
      <c r="AN11" s="165">
        <f t="shared" ca="1" si="2"/>
        <v>0</v>
      </c>
      <c r="AO11" s="165">
        <f t="shared" ca="1" si="2"/>
        <v>0</v>
      </c>
      <c r="AP11" s="165">
        <f t="shared" ca="1" si="2"/>
        <v>0</v>
      </c>
      <c r="AQ11" s="165">
        <f t="shared" ca="1" si="2"/>
        <v>0</v>
      </c>
      <c r="AR11" s="165">
        <f t="shared" ca="1" si="2"/>
        <v>0</v>
      </c>
      <c r="AS11" s="162"/>
      <c r="AT11" s="162"/>
    </row>
    <row r="12" spans="2:46">
      <c r="B12" s="403" t="s">
        <v>28</v>
      </c>
      <c r="C12" s="404"/>
      <c r="D12" s="404"/>
      <c r="E12" s="405">
        <f t="shared" ca="1" si="1"/>
        <v>1851.0069000000001</v>
      </c>
      <c r="F12" s="405">
        <f t="shared" ca="1" si="2"/>
        <v>1234.0046</v>
      </c>
      <c r="G12" s="405">
        <f t="shared" ca="1" si="2"/>
        <v>617.00229999999999</v>
      </c>
      <c r="H12" s="405">
        <f ca="1">ROUND(H30+H45+H60+H75+H90+H105+H120+H135+H150+H165+H180+H195,2)</f>
        <v>0</v>
      </c>
      <c r="I12" s="405">
        <f t="shared" ca="1" si="2"/>
        <v>0</v>
      </c>
      <c r="J12" s="405">
        <f t="shared" ca="1" si="2"/>
        <v>0</v>
      </c>
      <c r="K12" s="405">
        <f t="shared" ca="1" si="2"/>
        <v>0</v>
      </c>
      <c r="L12" s="405">
        <f t="shared" ca="1" si="2"/>
        <v>0</v>
      </c>
      <c r="M12" s="405">
        <f t="shared" ca="1" si="2"/>
        <v>0</v>
      </c>
      <c r="N12" s="405">
        <f t="shared" ca="1" si="2"/>
        <v>0</v>
      </c>
      <c r="O12" s="405">
        <f t="shared" ca="1" si="2"/>
        <v>0</v>
      </c>
      <c r="P12" s="405">
        <f t="shared" ca="1" si="2"/>
        <v>0</v>
      </c>
      <c r="Q12" s="405">
        <f t="shared" ca="1" si="2"/>
        <v>0</v>
      </c>
      <c r="R12" s="405">
        <f t="shared" ca="1" si="2"/>
        <v>0</v>
      </c>
      <c r="S12" s="405">
        <f t="shared" ca="1" si="2"/>
        <v>0</v>
      </c>
      <c r="T12" s="405">
        <f t="shared" ca="1" si="2"/>
        <v>0</v>
      </c>
      <c r="U12" s="405">
        <f t="shared" ca="1" si="2"/>
        <v>0</v>
      </c>
      <c r="V12" s="405">
        <f t="shared" ca="1" si="2"/>
        <v>0</v>
      </c>
      <c r="W12" s="405">
        <f t="shared" ca="1" si="2"/>
        <v>0</v>
      </c>
      <c r="X12" s="405">
        <f t="shared" ca="1" si="2"/>
        <v>0</v>
      </c>
      <c r="Y12" s="405">
        <f t="shared" ca="1" si="2"/>
        <v>0</v>
      </c>
      <c r="Z12" s="405">
        <f t="shared" ca="1" si="2"/>
        <v>0</v>
      </c>
      <c r="AA12" s="405">
        <f t="shared" ca="1" si="2"/>
        <v>0</v>
      </c>
      <c r="AB12" s="405">
        <f t="shared" ca="1" si="2"/>
        <v>0</v>
      </c>
      <c r="AC12" s="405">
        <f t="shared" ca="1" si="2"/>
        <v>0</v>
      </c>
      <c r="AD12" s="405">
        <f t="shared" ca="1" si="2"/>
        <v>0</v>
      </c>
      <c r="AE12" s="405">
        <f t="shared" ca="1" si="2"/>
        <v>0</v>
      </c>
      <c r="AF12" s="405">
        <f t="shared" ca="1" si="2"/>
        <v>0</v>
      </c>
      <c r="AG12" s="405">
        <f t="shared" ca="1" si="2"/>
        <v>0</v>
      </c>
      <c r="AH12" s="405">
        <f t="shared" ca="1" si="2"/>
        <v>0</v>
      </c>
      <c r="AI12" s="405">
        <f t="shared" ca="1" si="2"/>
        <v>0</v>
      </c>
      <c r="AJ12" s="405">
        <f t="shared" ca="1" si="2"/>
        <v>0</v>
      </c>
      <c r="AK12" s="405">
        <f t="shared" ca="1" si="2"/>
        <v>0</v>
      </c>
      <c r="AL12" s="405">
        <f t="shared" ca="1" si="2"/>
        <v>0</v>
      </c>
      <c r="AM12" s="405">
        <f t="shared" ca="1" si="2"/>
        <v>0</v>
      </c>
      <c r="AN12" s="405">
        <f t="shared" ca="1" si="2"/>
        <v>0</v>
      </c>
      <c r="AO12" s="405">
        <f t="shared" ca="1" si="2"/>
        <v>0</v>
      </c>
      <c r="AP12" s="405">
        <f t="shared" ca="1" si="2"/>
        <v>0</v>
      </c>
      <c r="AQ12" s="405">
        <f t="shared" ca="1" si="2"/>
        <v>0</v>
      </c>
      <c r="AR12" s="405">
        <f t="shared" ca="1" si="2"/>
        <v>0</v>
      </c>
    </row>
    <row r="13" spans="2:46">
      <c r="D13" s="398"/>
      <c r="E13" s="162"/>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row>
    <row r="14" spans="2:46">
      <c r="D14" s="398"/>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row>
    <row r="15" spans="2:46">
      <c r="B15" s="406" t="s">
        <v>241</v>
      </c>
      <c r="C15" s="239"/>
      <c r="D15" s="407"/>
      <c r="E15" s="325">
        <f>'Premissas macro'!E6/100</f>
        <v>4.0999999999999995E-2</v>
      </c>
      <c r="F15" s="325">
        <f>'Premissas macro'!F6/100</f>
        <v>4.0999999999999995E-2</v>
      </c>
      <c r="G15" s="325">
        <f>'Premissas macro'!G6/100</f>
        <v>4.0999999999999995E-2</v>
      </c>
      <c r="H15" s="325">
        <f>'Premissas macro'!H6/100</f>
        <v>4.0999999999999995E-2</v>
      </c>
      <c r="I15" s="325">
        <f>'Premissas macro'!I6/100</f>
        <v>4.0999999999999995E-2</v>
      </c>
      <c r="J15" s="325">
        <f>'Premissas macro'!J6/100</f>
        <v>4.0999999999999995E-2</v>
      </c>
      <c r="K15" s="325">
        <f>'Premissas macro'!K6/100</f>
        <v>4.0999999999999995E-2</v>
      </c>
      <c r="L15" s="325">
        <f>'Premissas macro'!L6/100</f>
        <v>4.0999999999999995E-2</v>
      </c>
      <c r="M15" s="325">
        <f>'Premissas macro'!M6/100</f>
        <v>4.0999999999999995E-2</v>
      </c>
      <c r="N15" s="325">
        <f>'Premissas macro'!N6/100</f>
        <v>4.0999999999999995E-2</v>
      </c>
      <c r="O15" s="325">
        <f>'Premissas macro'!O6/100</f>
        <v>4.0999999999999995E-2</v>
      </c>
      <c r="P15" s="325">
        <f>'Premissas macro'!P6/100</f>
        <v>4.0999999999999995E-2</v>
      </c>
      <c r="Q15" s="325">
        <f>'Premissas macro'!Q6/100</f>
        <v>4.0999999999999995E-2</v>
      </c>
      <c r="R15" s="325">
        <f>'Premissas macro'!R6/100</f>
        <v>4.0999999999999995E-2</v>
      </c>
      <c r="S15" s="325">
        <f>'Premissas macro'!S6/100</f>
        <v>4.0999999999999995E-2</v>
      </c>
      <c r="T15" s="325">
        <f>'Premissas macro'!T6/100</f>
        <v>4.0999999999999995E-2</v>
      </c>
      <c r="U15" s="325">
        <f>'Premissas macro'!U6/100</f>
        <v>4.0999999999999995E-2</v>
      </c>
      <c r="V15" s="325">
        <f>'Premissas macro'!V6/100</f>
        <v>4.0999999999999995E-2</v>
      </c>
      <c r="W15" s="325">
        <f>'Premissas macro'!W6/100</f>
        <v>4.0999999999999995E-2</v>
      </c>
      <c r="X15" s="325">
        <f>'Premissas macro'!X6/100</f>
        <v>4.0999999999999995E-2</v>
      </c>
      <c r="Y15" s="325">
        <f>'Premissas macro'!Y6/100</f>
        <v>4.0999999999999995E-2</v>
      </c>
      <c r="Z15" s="325">
        <f>'Premissas macro'!Z6/100</f>
        <v>4.0999999999999995E-2</v>
      </c>
      <c r="AA15" s="325">
        <f>'Premissas macro'!AA6/100</f>
        <v>4.0999999999999995E-2</v>
      </c>
      <c r="AB15" s="325">
        <f>'Premissas macro'!AB6/100</f>
        <v>4.0999999999999995E-2</v>
      </c>
      <c r="AC15" s="325">
        <f>'Premissas macro'!AC6/100</f>
        <v>4.0999999999999995E-2</v>
      </c>
      <c r="AD15" s="325">
        <f>'Premissas macro'!AD6/100</f>
        <v>4.0999999999999995E-2</v>
      </c>
      <c r="AE15" s="325">
        <f>'Premissas macro'!AE6/100</f>
        <v>4.0999999999999995E-2</v>
      </c>
      <c r="AF15" s="325">
        <f>'Premissas macro'!AF6/100</f>
        <v>4.0999999999999995E-2</v>
      </c>
      <c r="AG15" s="325">
        <f>'Premissas macro'!AG6/100</f>
        <v>4.0999999999999995E-2</v>
      </c>
      <c r="AH15" s="325">
        <f>'Premissas macro'!AH6/100</f>
        <v>4.0999999999999995E-2</v>
      </c>
      <c r="AI15" s="325">
        <f>'Premissas macro'!AI6/100</f>
        <v>4.0999999999999995E-2</v>
      </c>
      <c r="AJ15" s="325">
        <f>'Premissas macro'!AJ6/100</f>
        <v>4.0999999999999995E-2</v>
      </c>
      <c r="AK15" s="325">
        <f>'Premissas macro'!AK6/100</f>
        <v>4.0999999999999995E-2</v>
      </c>
      <c r="AL15" s="325">
        <f>'Premissas macro'!AL6/100</f>
        <v>4.0999999999999995E-2</v>
      </c>
      <c r="AM15" s="325">
        <f>'Premissas macro'!AM6/100</f>
        <v>4.0999999999999995E-2</v>
      </c>
      <c r="AN15" s="325">
        <f>'Premissas macro'!AN6/100</f>
        <v>4.0999999999999995E-2</v>
      </c>
      <c r="AO15" s="325">
        <f>'Premissas macro'!AO6/100</f>
        <v>4.0999999999999995E-2</v>
      </c>
      <c r="AP15" s="325">
        <f>'Premissas macro'!AP6/100</f>
        <v>4.0999999999999995E-2</v>
      </c>
      <c r="AQ15" s="325">
        <f>'Premissas macro'!AQ6/100</f>
        <v>4.0999999999999995E-2</v>
      </c>
      <c r="AR15" s="327">
        <f>'Premissas macro'!AR6/100</f>
        <v>4.0999999999999995E-2</v>
      </c>
    </row>
    <row r="16" spans="2:46">
      <c r="B16" s="408" t="s">
        <v>110</v>
      </c>
      <c r="C16" s="126"/>
      <c r="D16" s="126"/>
      <c r="E16" s="270">
        <f>'Premissas macro'!E37/100</f>
        <v>3.6274999999999835E-2</v>
      </c>
      <c r="F16" s="270">
        <f>'Premissas macro'!F37/100</f>
        <v>3.6274999999999835E-2</v>
      </c>
      <c r="G16" s="270">
        <f>'Premissas macro'!G37/100</f>
        <v>3.6274999999999835E-2</v>
      </c>
      <c r="H16" s="270">
        <f>'Premissas macro'!H37/100</f>
        <v>3.6274999999999835E-2</v>
      </c>
      <c r="I16" s="270">
        <f>'Premissas macro'!I37/100</f>
        <v>3.6274999999999835E-2</v>
      </c>
      <c r="J16" s="270">
        <f>'Premissas macro'!J37/100</f>
        <v>3.6274999999999835E-2</v>
      </c>
      <c r="K16" s="270">
        <f>'Premissas macro'!K37/100</f>
        <v>3.6274999999999835E-2</v>
      </c>
      <c r="L16" s="270">
        <f>'Premissas macro'!L37/100</f>
        <v>3.6274999999999835E-2</v>
      </c>
      <c r="M16" s="270">
        <f>'Premissas macro'!M37/100</f>
        <v>3.6274999999999835E-2</v>
      </c>
      <c r="N16" s="270">
        <f>'Premissas macro'!N37/100</f>
        <v>3.6274999999999835E-2</v>
      </c>
      <c r="O16" s="270">
        <f>'Premissas macro'!O37/100</f>
        <v>3.6274999999999835E-2</v>
      </c>
      <c r="P16" s="270">
        <f>'Premissas macro'!P37/100</f>
        <v>3.6274999999999835E-2</v>
      </c>
      <c r="Q16" s="270">
        <f>'Premissas macro'!Q37/100</f>
        <v>3.6274999999999835E-2</v>
      </c>
      <c r="R16" s="270">
        <f>'Premissas macro'!R37/100</f>
        <v>3.6274999999999835E-2</v>
      </c>
      <c r="S16" s="270">
        <f>'Premissas macro'!S37/100</f>
        <v>3.6274999999999835E-2</v>
      </c>
      <c r="T16" s="270">
        <f>'Premissas macro'!T37/100</f>
        <v>3.6274999999999835E-2</v>
      </c>
      <c r="U16" s="270">
        <f>'Premissas macro'!U37/100</f>
        <v>3.6274999999999835E-2</v>
      </c>
      <c r="V16" s="270">
        <f>'Premissas macro'!V37/100</f>
        <v>3.6274999999999835E-2</v>
      </c>
      <c r="W16" s="270">
        <f>'Premissas macro'!W37/100</f>
        <v>3.6274999999999835E-2</v>
      </c>
      <c r="X16" s="270">
        <f>'Premissas macro'!X37/100</f>
        <v>3.6274999999999835E-2</v>
      </c>
      <c r="Y16" s="270">
        <f>'Premissas macro'!Y37/100</f>
        <v>3.6274999999999835E-2</v>
      </c>
      <c r="Z16" s="270">
        <f>'Premissas macro'!Z37/100</f>
        <v>3.6274999999999835E-2</v>
      </c>
      <c r="AA16" s="270">
        <f>'Premissas macro'!AA37/100</f>
        <v>3.6274999999999835E-2</v>
      </c>
      <c r="AB16" s="270">
        <f>'Premissas macro'!AB37/100</f>
        <v>3.6274999999999835E-2</v>
      </c>
      <c r="AC16" s="270">
        <f>'Premissas macro'!AC37/100</f>
        <v>3.6274999999999835E-2</v>
      </c>
      <c r="AD16" s="270">
        <f>'Premissas macro'!AD37/100</f>
        <v>3.6274999999999835E-2</v>
      </c>
      <c r="AE16" s="270">
        <f>'Premissas macro'!AE37/100</f>
        <v>3.6274999999999835E-2</v>
      </c>
      <c r="AF16" s="270">
        <f>'Premissas macro'!AF37/100</f>
        <v>3.6274999999999835E-2</v>
      </c>
      <c r="AG16" s="270">
        <f>'Premissas macro'!AG37/100</f>
        <v>3.6274999999999835E-2</v>
      </c>
      <c r="AH16" s="270">
        <f>'Premissas macro'!AH37/100</f>
        <v>3.6274999999999835E-2</v>
      </c>
      <c r="AI16" s="270">
        <f>'Premissas macro'!AI37/100</f>
        <v>3.6274999999999835E-2</v>
      </c>
      <c r="AJ16" s="270">
        <f>'Premissas macro'!AJ37/100</f>
        <v>3.6274999999999835E-2</v>
      </c>
      <c r="AK16" s="270">
        <f>'Premissas macro'!AK37/100</f>
        <v>3.6274999999999835E-2</v>
      </c>
      <c r="AL16" s="270">
        <f>'Premissas macro'!AL37/100</f>
        <v>3.6274999999999835E-2</v>
      </c>
      <c r="AM16" s="270">
        <f>'Premissas macro'!AM37/100</f>
        <v>3.6274999999999835E-2</v>
      </c>
      <c r="AN16" s="270">
        <f>'Premissas macro'!AN37/100</f>
        <v>3.6274999999999835E-2</v>
      </c>
      <c r="AO16" s="270">
        <f>'Premissas macro'!AO37/100</f>
        <v>3.6274999999999835E-2</v>
      </c>
      <c r="AP16" s="270">
        <f>'Premissas macro'!AP37/100</f>
        <v>3.6274999999999835E-2</v>
      </c>
      <c r="AQ16" s="270">
        <f>'Premissas macro'!AQ37/100</f>
        <v>3.6274999999999835E-2</v>
      </c>
      <c r="AR16" s="271">
        <f>'Premissas macro'!AR37/100</f>
        <v>3.6274999999999835E-2</v>
      </c>
    </row>
    <row r="17" spans="2:45">
      <c r="E17" s="98"/>
      <c r="F17" s="258"/>
      <c r="G17" s="258"/>
      <c r="H17" s="258"/>
      <c r="I17" s="258"/>
      <c r="J17" s="165"/>
      <c r="K17" s="258"/>
      <c r="L17" s="258"/>
      <c r="M17" s="258"/>
      <c r="N17" s="258"/>
      <c r="O17" s="258"/>
      <c r="P17" s="258"/>
      <c r="Q17" s="258"/>
      <c r="R17" s="258"/>
      <c r="S17" s="258"/>
      <c r="T17" s="258"/>
      <c r="U17" s="258"/>
      <c r="V17" s="258"/>
      <c r="W17" s="258"/>
      <c r="X17" s="258"/>
      <c r="Y17" s="258"/>
      <c r="Z17" s="258"/>
      <c r="AA17" s="258"/>
      <c r="AB17" s="258"/>
      <c r="AC17" s="258"/>
      <c r="AD17" s="258"/>
      <c r="AE17" s="258"/>
      <c r="AF17" s="258"/>
      <c r="AG17" s="258"/>
      <c r="AH17" s="258"/>
      <c r="AI17" s="258"/>
      <c r="AJ17" s="258"/>
      <c r="AK17" s="258"/>
      <c r="AL17" s="258"/>
      <c r="AM17" s="258"/>
      <c r="AN17" s="258"/>
      <c r="AO17" s="258"/>
      <c r="AP17" s="258"/>
      <c r="AQ17" s="258"/>
      <c r="AR17" s="258"/>
    </row>
    <row r="18" spans="2:45">
      <c r="E18" s="98"/>
      <c r="F18" s="258"/>
      <c r="G18" s="258"/>
      <c r="H18" s="258"/>
      <c r="I18" s="258"/>
      <c r="J18" s="165"/>
      <c r="K18" s="258"/>
      <c r="L18" s="258"/>
      <c r="M18" s="258"/>
      <c r="N18" s="258"/>
      <c r="O18" s="258"/>
      <c r="P18" s="258"/>
      <c r="Q18" s="258"/>
      <c r="R18" s="258"/>
      <c r="S18" s="258"/>
      <c r="T18" s="258"/>
      <c r="U18" s="258"/>
      <c r="V18" s="258"/>
      <c r="W18" s="258"/>
      <c r="X18" s="258"/>
      <c r="Y18" s="258"/>
      <c r="Z18" s="258"/>
      <c r="AA18" s="258"/>
      <c r="AB18" s="258"/>
      <c r="AC18" s="258"/>
      <c r="AD18" s="258"/>
      <c r="AE18" s="258"/>
      <c r="AF18" s="258"/>
      <c r="AG18" s="258"/>
      <c r="AH18" s="258"/>
      <c r="AI18" s="258"/>
      <c r="AJ18" s="258"/>
      <c r="AK18" s="258"/>
      <c r="AL18" s="258"/>
      <c r="AM18" s="258"/>
      <c r="AN18" s="258"/>
      <c r="AO18" s="258"/>
      <c r="AP18" s="258"/>
      <c r="AQ18" s="258"/>
      <c r="AR18" s="258"/>
    </row>
    <row r="19" spans="2:45">
      <c r="B19" s="399" t="str">
        <f ca="1">"1)  FINANCIAMENTO DE LONGO PRAZO - ANO "&amp;C21</f>
        <v>1)  FINANCIAMENTO DE LONGO PRAZO - ANO 1</v>
      </c>
      <c r="C19" s="400"/>
      <c r="D19" s="401"/>
      <c r="E19" s="402"/>
      <c r="F19" s="402"/>
      <c r="G19" s="402"/>
      <c r="H19" s="402"/>
      <c r="I19" s="402"/>
      <c r="J19" s="402"/>
      <c r="K19" s="402"/>
      <c r="L19" s="402"/>
      <c r="M19" s="402"/>
      <c r="N19" s="402"/>
      <c r="O19" s="402"/>
      <c r="P19" s="402"/>
      <c r="Q19" s="402"/>
      <c r="R19" s="402"/>
      <c r="S19" s="402"/>
      <c r="T19" s="402"/>
      <c r="U19" s="402"/>
      <c r="V19" s="402"/>
      <c r="W19" s="402"/>
      <c r="X19" s="402"/>
      <c r="Y19" s="402"/>
      <c r="Z19" s="402"/>
      <c r="AA19" s="402"/>
      <c r="AB19" s="402"/>
      <c r="AC19" s="402"/>
      <c r="AD19" s="402"/>
      <c r="AE19" s="402"/>
      <c r="AF19" s="402"/>
      <c r="AG19" s="402"/>
      <c r="AH19" s="402"/>
      <c r="AI19" s="402"/>
      <c r="AJ19" s="402"/>
      <c r="AK19" s="402"/>
      <c r="AL19" s="402"/>
      <c r="AM19" s="402"/>
      <c r="AN19" s="402"/>
      <c r="AO19" s="402"/>
      <c r="AP19" s="402"/>
      <c r="AQ19" s="402"/>
      <c r="AR19" s="402"/>
    </row>
    <row r="20" spans="2:45">
      <c r="B20" s="144" t="s">
        <v>68</v>
      </c>
      <c r="C20" s="396">
        <f ca="1">'Premissas macro'!E97</f>
        <v>1851.0069167569907</v>
      </c>
      <c r="E20" s="162"/>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row>
    <row r="21" spans="2:45">
      <c r="B21" s="144" t="s">
        <v>67</v>
      </c>
      <c r="C21" s="60">
        <f ca="1">'Premissas macro'!D97</f>
        <v>1</v>
      </c>
      <c r="E21" s="162"/>
      <c r="F21" s="162"/>
      <c r="G21" s="162"/>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row>
    <row r="22" spans="2:45">
      <c r="B22" s="144" t="s">
        <v>123</v>
      </c>
      <c r="C22" s="60">
        <v>1</v>
      </c>
      <c r="E22" s="162"/>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row>
    <row r="23" spans="2:45">
      <c r="B23" s="144" t="s">
        <v>70</v>
      </c>
      <c r="C23" s="60">
        <v>3</v>
      </c>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row>
    <row r="24" spans="2:45">
      <c r="B24" s="70"/>
      <c r="C24" s="101"/>
      <c r="D24" s="74"/>
      <c r="E24" s="162"/>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row>
    <row r="25" spans="2:45">
      <c r="B25" s="403" t="s">
        <v>29</v>
      </c>
      <c r="C25" s="404"/>
      <c r="D25" s="404"/>
      <c r="E25" s="405">
        <v>0</v>
      </c>
      <c r="F25" s="405">
        <f ca="1">E30</f>
        <v>1851.0069000000001</v>
      </c>
      <c r="G25" s="405">
        <f t="shared" ref="G25:X25" ca="1" si="4">F30</f>
        <v>1234.0046</v>
      </c>
      <c r="H25" s="405">
        <f t="shared" ca="1" si="4"/>
        <v>617.00229999999999</v>
      </c>
      <c r="I25" s="405">
        <f t="shared" ca="1" si="4"/>
        <v>0</v>
      </c>
      <c r="J25" s="405">
        <f t="shared" ca="1" si="4"/>
        <v>0</v>
      </c>
      <c r="K25" s="405">
        <f t="shared" ca="1" si="4"/>
        <v>0</v>
      </c>
      <c r="L25" s="405">
        <f t="shared" ca="1" si="4"/>
        <v>0</v>
      </c>
      <c r="M25" s="405">
        <f t="shared" ca="1" si="4"/>
        <v>0</v>
      </c>
      <c r="N25" s="405">
        <f t="shared" ca="1" si="4"/>
        <v>0</v>
      </c>
      <c r="O25" s="405">
        <f t="shared" ca="1" si="4"/>
        <v>0</v>
      </c>
      <c r="P25" s="405">
        <f t="shared" ca="1" si="4"/>
        <v>0</v>
      </c>
      <c r="Q25" s="405">
        <f t="shared" ca="1" si="4"/>
        <v>0</v>
      </c>
      <c r="R25" s="405">
        <f t="shared" ca="1" si="4"/>
        <v>0</v>
      </c>
      <c r="S25" s="405">
        <f t="shared" ca="1" si="4"/>
        <v>0</v>
      </c>
      <c r="T25" s="405">
        <f t="shared" ca="1" si="4"/>
        <v>0</v>
      </c>
      <c r="U25" s="405">
        <f t="shared" ca="1" si="4"/>
        <v>0</v>
      </c>
      <c r="V25" s="405">
        <f t="shared" ca="1" si="4"/>
        <v>0</v>
      </c>
      <c r="W25" s="405">
        <f t="shared" ca="1" si="4"/>
        <v>0</v>
      </c>
      <c r="X25" s="405">
        <f t="shared" ca="1" si="4"/>
        <v>0</v>
      </c>
      <c r="Y25" s="405">
        <f t="shared" ref="Y25:AR25" ca="1" si="5">X30</f>
        <v>0</v>
      </c>
      <c r="Z25" s="405">
        <f t="shared" ca="1" si="5"/>
        <v>0</v>
      </c>
      <c r="AA25" s="405">
        <f t="shared" ca="1" si="5"/>
        <v>0</v>
      </c>
      <c r="AB25" s="405">
        <f t="shared" ca="1" si="5"/>
        <v>0</v>
      </c>
      <c r="AC25" s="405">
        <f t="shared" ca="1" si="5"/>
        <v>0</v>
      </c>
      <c r="AD25" s="405">
        <f t="shared" ca="1" si="5"/>
        <v>0</v>
      </c>
      <c r="AE25" s="405">
        <f t="shared" ca="1" si="5"/>
        <v>0</v>
      </c>
      <c r="AF25" s="405">
        <f t="shared" ca="1" si="5"/>
        <v>0</v>
      </c>
      <c r="AG25" s="405">
        <f t="shared" ca="1" si="5"/>
        <v>0</v>
      </c>
      <c r="AH25" s="405">
        <f t="shared" ca="1" si="5"/>
        <v>0</v>
      </c>
      <c r="AI25" s="405">
        <f t="shared" ca="1" si="5"/>
        <v>0</v>
      </c>
      <c r="AJ25" s="405">
        <f t="shared" ca="1" si="5"/>
        <v>0</v>
      </c>
      <c r="AK25" s="405">
        <f t="shared" ca="1" si="5"/>
        <v>0</v>
      </c>
      <c r="AL25" s="405">
        <f t="shared" ca="1" si="5"/>
        <v>0</v>
      </c>
      <c r="AM25" s="405">
        <f t="shared" ca="1" si="5"/>
        <v>0</v>
      </c>
      <c r="AN25" s="405">
        <f t="shared" ca="1" si="5"/>
        <v>0</v>
      </c>
      <c r="AO25" s="405">
        <f t="shared" ca="1" si="5"/>
        <v>0</v>
      </c>
      <c r="AP25" s="405">
        <f t="shared" ca="1" si="5"/>
        <v>0</v>
      </c>
      <c r="AQ25" s="405">
        <f t="shared" ca="1" si="5"/>
        <v>0</v>
      </c>
      <c r="AR25" s="405">
        <f t="shared" ca="1" si="5"/>
        <v>0</v>
      </c>
    </row>
    <row r="26" spans="2:45">
      <c r="B26" s="100" t="s">
        <v>24</v>
      </c>
      <c r="D26" s="74"/>
      <c r="E26" s="165">
        <f t="shared" ref="E26:AR26" ca="1" si="6">IF(E$2=$C21,$C20,0)</f>
        <v>1851.0069167569907</v>
      </c>
      <c r="F26" s="165">
        <f t="shared" ca="1" si="6"/>
        <v>0</v>
      </c>
      <c r="G26" s="165">
        <f t="shared" ca="1" si="6"/>
        <v>0</v>
      </c>
      <c r="H26" s="165">
        <f t="shared" ca="1" si="6"/>
        <v>0</v>
      </c>
      <c r="I26" s="165">
        <f t="shared" ca="1" si="6"/>
        <v>0</v>
      </c>
      <c r="J26" s="165">
        <f t="shared" ca="1" si="6"/>
        <v>0</v>
      </c>
      <c r="K26" s="165">
        <f t="shared" ca="1" si="6"/>
        <v>0</v>
      </c>
      <c r="L26" s="165">
        <f t="shared" ca="1" si="6"/>
        <v>0</v>
      </c>
      <c r="M26" s="165">
        <f t="shared" ca="1" si="6"/>
        <v>0</v>
      </c>
      <c r="N26" s="165">
        <f t="shared" ca="1" si="6"/>
        <v>0</v>
      </c>
      <c r="O26" s="165">
        <f t="shared" ca="1" si="6"/>
        <v>0</v>
      </c>
      <c r="P26" s="165">
        <f t="shared" ca="1" si="6"/>
        <v>0</v>
      </c>
      <c r="Q26" s="165">
        <f t="shared" ca="1" si="6"/>
        <v>0</v>
      </c>
      <c r="R26" s="165">
        <f t="shared" ca="1" si="6"/>
        <v>0</v>
      </c>
      <c r="S26" s="165">
        <f t="shared" ca="1" si="6"/>
        <v>0</v>
      </c>
      <c r="T26" s="165">
        <f t="shared" ca="1" si="6"/>
        <v>0</v>
      </c>
      <c r="U26" s="165">
        <f t="shared" ca="1" si="6"/>
        <v>0</v>
      </c>
      <c r="V26" s="165">
        <f t="shared" ca="1" si="6"/>
        <v>0</v>
      </c>
      <c r="W26" s="165">
        <f t="shared" ca="1" si="6"/>
        <v>0</v>
      </c>
      <c r="X26" s="165">
        <f t="shared" ca="1" si="6"/>
        <v>0</v>
      </c>
      <c r="Y26" s="165">
        <f t="shared" ca="1" si="6"/>
        <v>0</v>
      </c>
      <c r="Z26" s="165">
        <f t="shared" ca="1" si="6"/>
        <v>0</v>
      </c>
      <c r="AA26" s="165">
        <f t="shared" ca="1" si="6"/>
        <v>0</v>
      </c>
      <c r="AB26" s="165">
        <f t="shared" ca="1" si="6"/>
        <v>0</v>
      </c>
      <c r="AC26" s="165">
        <f t="shared" ca="1" si="6"/>
        <v>0</v>
      </c>
      <c r="AD26" s="165">
        <f t="shared" ca="1" si="6"/>
        <v>0</v>
      </c>
      <c r="AE26" s="165">
        <f t="shared" ca="1" si="6"/>
        <v>0</v>
      </c>
      <c r="AF26" s="165">
        <f t="shared" ca="1" si="6"/>
        <v>0</v>
      </c>
      <c r="AG26" s="165">
        <f t="shared" ca="1" si="6"/>
        <v>0</v>
      </c>
      <c r="AH26" s="165">
        <f t="shared" ca="1" si="6"/>
        <v>0</v>
      </c>
      <c r="AI26" s="165">
        <f t="shared" ca="1" si="6"/>
        <v>0</v>
      </c>
      <c r="AJ26" s="165">
        <f t="shared" ca="1" si="6"/>
        <v>0</v>
      </c>
      <c r="AK26" s="165">
        <f t="shared" ca="1" si="6"/>
        <v>0</v>
      </c>
      <c r="AL26" s="165">
        <f t="shared" ca="1" si="6"/>
        <v>0</v>
      </c>
      <c r="AM26" s="165">
        <f t="shared" ca="1" si="6"/>
        <v>0</v>
      </c>
      <c r="AN26" s="165">
        <f t="shared" ca="1" si="6"/>
        <v>0</v>
      </c>
      <c r="AO26" s="165">
        <f t="shared" ca="1" si="6"/>
        <v>0</v>
      </c>
      <c r="AP26" s="165">
        <f t="shared" ca="1" si="6"/>
        <v>0</v>
      </c>
      <c r="AQ26" s="165">
        <f t="shared" ca="1" si="6"/>
        <v>0</v>
      </c>
      <c r="AR26" s="165">
        <f t="shared" ca="1" si="6"/>
        <v>0</v>
      </c>
    </row>
    <row r="27" spans="2:45">
      <c r="B27" s="100" t="s">
        <v>25</v>
      </c>
      <c r="E27" s="165">
        <f>(IF(E25&gt;0.5,IF(E$2&gt;=($C22+$C21),HLOOKUP($C21+$C22,$E$2:$AR$90,ROW(E$25)-1,1)/$C23,0),0))</f>
        <v>0</v>
      </c>
      <c r="F27" s="165">
        <f t="shared" ref="F27:AR27" ca="1" si="7">(IF(F25&gt;0.5,IF(F$2&gt;=($C22+$C21),HLOOKUP($C21+$C22,$E$2:$AR$90,ROW(F$25)-1,1)/$C23,0),0))</f>
        <v>617.00229999999999</v>
      </c>
      <c r="G27" s="165">
        <f t="shared" ca="1" si="7"/>
        <v>617.00229999999999</v>
      </c>
      <c r="H27" s="165">
        <f t="shared" ca="1" si="7"/>
        <v>617.00229999999999</v>
      </c>
      <c r="I27" s="165">
        <f t="shared" ca="1" si="7"/>
        <v>0</v>
      </c>
      <c r="J27" s="165">
        <f t="shared" ca="1" si="7"/>
        <v>0</v>
      </c>
      <c r="K27" s="165">
        <f t="shared" ca="1" si="7"/>
        <v>0</v>
      </c>
      <c r="L27" s="165">
        <f t="shared" ca="1" si="7"/>
        <v>0</v>
      </c>
      <c r="M27" s="165">
        <f t="shared" ca="1" si="7"/>
        <v>0</v>
      </c>
      <c r="N27" s="165">
        <f t="shared" ca="1" si="7"/>
        <v>0</v>
      </c>
      <c r="O27" s="165">
        <f t="shared" ca="1" si="7"/>
        <v>0</v>
      </c>
      <c r="P27" s="165">
        <f t="shared" ca="1" si="7"/>
        <v>0</v>
      </c>
      <c r="Q27" s="165">
        <f t="shared" ca="1" si="7"/>
        <v>0</v>
      </c>
      <c r="R27" s="165">
        <f t="shared" ca="1" si="7"/>
        <v>0</v>
      </c>
      <c r="S27" s="165">
        <f t="shared" ca="1" si="7"/>
        <v>0</v>
      </c>
      <c r="T27" s="165">
        <f t="shared" ca="1" si="7"/>
        <v>0</v>
      </c>
      <c r="U27" s="165">
        <f t="shared" ca="1" si="7"/>
        <v>0</v>
      </c>
      <c r="V27" s="165">
        <f t="shared" ca="1" si="7"/>
        <v>0</v>
      </c>
      <c r="W27" s="165">
        <f t="shared" ca="1" si="7"/>
        <v>0</v>
      </c>
      <c r="X27" s="165">
        <f t="shared" ca="1" si="7"/>
        <v>0</v>
      </c>
      <c r="Y27" s="165">
        <f t="shared" ca="1" si="7"/>
        <v>0</v>
      </c>
      <c r="Z27" s="165">
        <f t="shared" ca="1" si="7"/>
        <v>0</v>
      </c>
      <c r="AA27" s="165">
        <f t="shared" ca="1" si="7"/>
        <v>0</v>
      </c>
      <c r="AB27" s="165">
        <f t="shared" ca="1" si="7"/>
        <v>0</v>
      </c>
      <c r="AC27" s="165">
        <f t="shared" ca="1" si="7"/>
        <v>0</v>
      </c>
      <c r="AD27" s="165">
        <f t="shared" ca="1" si="7"/>
        <v>0</v>
      </c>
      <c r="AE27" s="165">
        <f t="shared" ca="1" si="7"/>
        <v>0</v>
      </c>
      <c r="AF27" s="165">
        <f t="shared" ca="1" si="7"/>
        <v>0</v>
      </c>
      <c r="AG27" s="165">
        <f t="shared" ca="1" si="7"/>
        <v>0</v>
      </c>
      <c r="AH27" s="165">
        <f t="shared" ca="1" si="7"/>
        <v>0</v>
      </c>
      <c r="AI27" s="165">
        <f t="shared" ca="1" si="7"/>
        <v>0</v>
      </c>
      <c r="AJ27" s="165">
        <f t="shared" ca="1" si="7"/>
        <v>0</v>
      </c>
      <c r="AK27" s="165">
        <f t="shared" ca="1" si="7"/>
        <v>0</v>
      </c>
      <c r="AL27" s="165">
        <f t="shared" ca="1" si="7"/>
        <v>0</v>
      </c>
      <c r="AM27" s="165">
        <f t="shared" ca="1" si="7"/>
        <v>0</v>
      </c>
      <c r="AN27" s="165">
        <f t="shared" ca="1" si="7"/>
        <v>0</v>
      </c>
      <c r="AO27" s="165">
        <f t="shared" ca="1" si="7"/>
        <v>0</v>
      </c>
      <c r="AP27" s="165">
        <f t="shared" ca="1" si="7"/>
        <v>0</v>
      </c>
      <c r="AQ27" s="165">
        <f t="shared" ca="1" si="7"/>
        <v>0</v>
      </c>
      <c r="AR27" s="165">
        <f t="shared" ca="1" si="7"/>
        <v>0</v>
      </c>
      <c r="AS27" s="162"/>
    </row>
    <row r="28" spans="2:45">
      <c r="B28" s="100" t="s">
        <v>26</v>
      </c>
      <c r="C28" s="244"/>
      <c r="E28" s="165">
        <f>E25*(((1+E$15+E$16)^((E$3-D$3)/360))-1)</f>
        <v>0</v>
      </c>
      <c r="F28" s="165">
        <f ca="1">F25*(((1+F$15+F$16)^((F$3-E$3)/360))-1)</f>
        <v>145.09909687171566</v>
      </c>
      <c r="G28" s="165">
        <f t="shared" ref="G28:AR28" ca="1" si="8">G25*(((1+G$15+G$16)^((G$3-F$3)/360))-1)</f>
        <v>96.732731247810435</v>
      </c>
      <c r="H28" s="165">
        <f t="shared" ca="1" si="8"/>
        <v>48.503953514127261</v>
      </c>
      <c r="I28" s="165">
        <f t="shared" ca="1" si="8"/>
        <v>0</v>
      </c>
      <c r="J28" s="165">
        <f t="shared" ca="1" si="8"/>
        <v>0</v>
      </c>
      <c r="K28" s="165">
        <f t="shared" ca="1" si="8"/>
        <v>0</v>
      </c>
      <c r="L28" s="165">
        <f t="shared" ca="1" si="8"/>
        <v>0</v>
      </c>
      <c r="M28" s="165">
        <f t="shared" ca="1" si="8"/>
        <v>0</v>
      </c>
      <c r="N28" s="165">
        <f t="shared" ca="1" si="8"/>
        <v>0</v>
      </c>
      <c r="O28" s="165">
        <f t="shared" ca="1" si="8"/>
        <v>0</v>
      </c>
      <c r="P28" s="165">
        <f t="shared" ca="1" si="8"/>
        <v>0</v>
      </c>
      <c r="Q28" s="165">
        <f t="shared" ca="1" si="8"/>
        <v>0</v>
      </c>
      <c r="R28" s="165">
        <f t="shared" ca="1" si="8"/>
        <v>0</v>
      </c>
      <c r="S28" s="165">
        <f t="shared" ca="1" si="8"/>
        <v>0</v>
      </c>
      <c r="T28" s="165">
        <f t="shared" ca="1" si="8"/>
        <v>0</v>
      </c>
      <c r="U28" s="165">
        <f t="shared" ca="1" si="8"/>
        <v>0</v>
      </c>
      <c r="V28" s="165">
        <f t="shared" ca="1" si="8"/>
        <v>0</v>
      </c>
      <c r="W28" s="165">
        <f t="shared" ca="1" si="8"/>
        <v>0</v>
      </c>
      <c r="X28" s="165">
        <f t="shared" ca="1" si="8"/>
        <v>0</v>
      </c>
      <c r="Y28" s="165">
        <f t="shared" ca="1" si="8"/>
        <v>0</v>
      </c>
      <c r="Z28" s="165">
        <f t="shared" ca="1" si="8"/>
        <v>0</v>
      </c>
      <c r="AA28" s="165">
        <f t="shared" ca="1" si="8"/>
        <v>0</v>
      </c>
      <c r="AB28" s="165">
        <f t="shared" ca="1" si="8"/>
        <v>0</v>
      </c>
      <c r="AC28" s="165">
        <f t="shared" ca="1" si="8"/>
        <v>0</v>
      </c>
      <c r="AD28" s="165">
        <f t="shared" ca="1" si="8"/>
        <v>0</v>
      </c>
      <c r="AE28" s="165">
        <f t="shared" ca="1" si="8"/>
        <v>0</v>
      </c>
      <c r="AF28" s="165">
        <f t="shared" ca="1" si="8"/>
        <v>0</v>
      </c>
      <c r="AG28" s="165">
        <f t="shared" ca="1" si="8"/>
        <v>0</v>
      </c>
      <c r="AH28" s="165">
        <f t="shared" ca="1" si="8"/>
        <v>0</v>
      </c>
      <c r="AI28" s="165">
        <f t="shared" ca="1" si="8"/>
        <v>0</v>
      </c>
      <c r="AJ28" s="165">
        <f t="shared" ca="1" si="8"/>
        <v>0</v>
      </c>
      <c r="AK28" s="165">
        <f t="shared" ca="1" si="8"/>
        <v>0</v>
      </c>
      <c r="AL28" s="165">
        <f t="shared" ca="1" si="8"/>
        <v>0</v>
      </c>
      <c r="AM28" s="165">
        <f t="shared" ca="1" si="8"/>
        <v>0</v>
      </c>
      <c r="AN28" s="165">
        <f t="shared" ca="1" si="8"/>
        <v>0</v>
      </c>
      <c r="AO28" s="165">
        <f t="shared" ca="1" si="8"/>
        <v>0</v>
      </c>
      <c r="AP28" s="165">
        <f t="shared" ca="1" si="8"/>
        <v>0</v>
      </c>
      <c r="AQ28" s="165">
        <f t="shared" ca="1" si="8"/>
        <v>0</v>
      </c>
      <c r="AR28" s="165">
        <f t="shared" ca="1" si="8"/>
        <v>0</v>
      </c>
      <c r="AS28" s="162"/>
    </row>
    <row r="29" spans="2:45">
      <c r="B29" s="100" t="s">
        <v>27</v>
      </c>
      <c r="C29" s="74"/>
      <c r="D29" s="74"/>
      <c r="E29" s="191">
        <f>(IF(E25&gt;0,IF(E$2&gt;=($C22+$C21),E28,0),0))</f>
        <v>0</v>
      </c>
      <c r="F29" s="191">
        <f t="shared" ref="F29:K29" ca="1" si="9">(IF(F25&gt;0,IF(F$2&gt;=($C22+$C21),F28,0),0))</f>
        <v>145.09909687171566</v>
      </c>
      <c r="G29" s="191">
        <f t="shared" ca="1" si="9"/>
        <v>96.732731247810435</v>
      </c>
      <c r="H29" s="191">
        <f t="shared" ca="1" si="9"/>
        <v>48.503953514127261</v>
      </c>
      <c r="I29" s="191">
        <f t="shared" ca="1" si="9"/>
        <v>0</v>
      </c>
      <c r="J29" s="191">
        <f t="shared" ca="1" si="9"/>
        <v>0</v>
      </c>
      <c r="K29" s="191">
        <f t="shared" ca="1" si="9"/>
        <v>0</v>
      </c>
      <c r="L29" s="191">
        <f t="shared" ref="L29:AR29" ca="1" si="10">(IF(L25&gt;0,IF(L$2&gt;=($C22+$C21),L28,0),0))</f>
        <v>0</v>
      </c>
      <c r="M29" s="191">
        <f t="shared" ca="1" si="10"/>
        <v>0</v>
      </c>
      <c r="N29" s="191">
        <f t="shared" ca="1" si="10"/>
        <v>0</v>
      </c>
      <c r="O29" s="191">
        <f t="shared" ca="1" si="10"/>
        <v>0</v>
      </c>
      <c r="P29" s="191">
        <f t="shared" ca="1" si="10"/>
        <v>0</v>
      </c>
      <c r="Q29" s="191">
        <f t="shared" ca="1" si="10"/>
        <v>0</v>
      </c>
      <c r="R29" s="191">
        <f t="shared" ca="1" si="10"/>
        <v>0</v>
      </c>
      <c r="S29" s="191">
        <f t="shared" ca="1" si="10"/>
        <v>0</v>
      </c>
      <c r="T29" s="191">
        <f t="shared" ca="1" si="10"/>
        <v>0</v>
      </c>
      <c r="U29" s="191">
        <f t="shared" ca="1" si="10"/>
        <v>0</v>
      </c>
      <c r="V29" s="191">
        <f t="shared" ca="1" si="10"/>
        <v>0</v>
      </c>
      <c r="W29" s="191">
        <f t="shared" ca="1" si="10"/>
        <v>0</v>
      </c>
      <c r="X29" s="191">
        <f t="shared" ca="1" si="10"/>
        <v>0</v>
      </c>
      <c r="Y29" s="191">
        <f t="shared" ca="1" si="10"/>
        <v>0</v>
      </c>
      <c r="Z29" s="191">
        <f t="shared" ca="1" si="10"/>
        <v>0</v>
      </c>
      <c r="AA29" s="191">
        <f t="shared" ca="1" si="10"/>
        <v>0</v>
      </c>
      <c r="AB29" s="191">
        <f t="shared" ca="1" si="10"/>
        <v>0</v>
      </c>
      <c r="AC29" s="191">
        <f t="shared" ca="1" si="10"/>
        <v>0</v>
      </c>
      <c r="AD29" s="191">
        <f t="shared" ca="1" si="10"/>
        <v>0</v>
      </c>
      <c r="AE29" s="191">
        <f t="shared" ca="1" si="10"/>
        <v>0</v>
      </c>
      <c r="AF29" s="191">
        <f t="shared" ca="1" si="10"/>
        <v>0</v>
      </c>
      <c r="AG29" s="191">
        <f t="shared" ca="1" si="10"/>
        <v>0</v>
      </c>
      <c r="AH29" s="191">
        <f t="shared" ca="1" si="10"/>
        <v>0</v>
      </c>
      <c r="AI29" s="191">
        <f t="shared" ca="1" si="10"/>
        <v>0</v>
      </c>
      <c r="AJ29" s="191">
        <f t="shared" ca="1" si="10"/>
        <v>0</v>
      </c>
      <c r="AK29" s="191">
        <f t="shared" ca="1" si="10"/>
        <v>0</v>
      </c>
      <c r="AL29" s="191">
        <f t="shared" ca="1" si="10"/>
        <v>0</v>
      </c>
      <c r="AM29" s="191">
        <f t="shared" ca="1" si="10"/>
        <v>0</v>
      </c>
      <c r="AN29" s="191">
        <f t="shared" ca="1" si="10"/>
        <v>0</v>
      </c>
      <c r="AO29" s="191">
        <f t="shared" ca="1" si="10"/>
        <v>0</v>
      </c>
      <c r="AP29" s="191">
        <f t="shared" ca="1" si="10"/>
        <v>0</v>
      </c>
      <c r="AQ29" s="191">
        <f t="shared" ca="1" si="10"/>
        <v>0</v>
      </c>
      <c r="AR29" s="191">
        <f t="shared" ca="1" si="10"/>
        <v>0</v>
      </c>
      <c r="AS29" s="162"/>
    </row>
    <row r="30" spans="2:45">
      <c r="B30" s="403" t="s">
        <v>28</v>
      </c>
      <c r="C30" s="404"/>
      <c r="D30" s="404"/>
      <c r="E30" s="405">
        <f ca="1">ROUND(E25+E26-E27+E28-E29,4)</f>
        <v>1851.0069000000001</v>
      </c>
      <c r="F30" s="405">
        <f ca="1">ROUND(F25+F26-F27+F28-F29,4)</f>
        <v>1234.0046</v>
      </c>
      <c r="G30" s="405">
        <f ca="1">ROUND(G25+G26-G27+G28-G29,4)</f>
        <v>617.00229999999999</v>
      </c>
      <c r="H30" s="405">
        <f ca="1">ROUND(H25+H26-H27+H28-H29,1)</f>
        <v>0</v>
      </c>
      <c r="I30" s="405">
        <f ca="1">ROUND(I25+I26-I27+I28-I29,1)</f>
        <v>0</v>
      </c>
      <c r="J30" s="405">
        <f t="shared" ref="J30:AR30" ca="1" si="11">ROUND(J25+J26-J27+J28-J29,2)</f>
        <v>0</v>
      </c>
      <c r="K30" s="405">
        <f t="shared" ca="1" si="11"/>
        <v>0</v>
      </c>
      <c r="L30" s="405">
        <f t="shared" ca="1" si="11"/>
        <v>0</v>
      </c>
      <c r="M30" s="405">
        <f t="shared" ca="1" si="11"/>
        <v>0</v>
      </c>
      <c r="N30" s="405">
        <f t="shared" ca="1" si="11"/>
        <v>0</v>
      </c>
      <c r="O30" s="405">
        <f t="shared" ca="1" si="11"/>
        <v>0</v>
      </c>
      <c r="P30" s="405">
        <f t="shared" ca="1" si="11"/>
        <v>0</v>
      </c>
      <c r="Q30" s="405">
        <f t="shared" ca="1" si="11"/>
        <v>0</v>
      </c>
      <c r="R30" s="405">
        <f t="shared" ca="1" si="11"/>
        <v>0</v>
      </c>
      <c r="S30" s="405">
        <f t="shared" ca="1" si="11"/>
        <v>0</v>
      </c>
      <c r="T30" s="405">
        <f t="shared" ca="1" si="11"/>
        <v>0</v>
      </c>
      <c r="U30" s="405">
        <f t="shared" ca="1" si="11"/>
        <v>0</v>
      </c>
      <c r="V30" s="405">
        <f t="shared" ca="1" si="11"/>
        <v>0</v>
      </c>
      <c r="W30" s="405">
        <f t="shared" ca="1" si="11"/>
        <v>0</v>
      </c>
      <c r="X30" s="405">
        <f t="shared" ca="1" si="11"/>
        <v>0</v>
      </c>
      <c r="Y30" s="405">
        <f t="shared" ca="1" si="11"/>
        <v>0</v>
      </c>
      <c r="Z30" s="405">
        <f t="shared" ca="1" si="11"/>
        <v>0</v>
      </c>
      <c r="AA30" s="405">
        <f t="shared" ca="1" si="11"/>
        <v>0</v>
      </c>
      <c r="AB30" s="405">
        <f t="shared" ca="1" si="11"/>
        <v>0</v>
      </c>
      <c r="AC30" s="405">
        <f t="shared" ca="1" si="11"/>
        <v>0</v>
      </c>
      <c r="AD30" s="405">
        <f t="shared" ca="1" si="11"/>
        <v>0</v>
      </c>
      <c r="AE30" s="405">
        <f t="shared" ca="1" si="11"/>
        <v>0</v>
      </c>
      <c r="AF30" s="405">
        <f t="shared" ca="1" si="11"/>
        <v>0</v>
      </c>
      <c r="AG30" s="405">
        <f t="shared" ca="1" si="11"/>
        <v>0</v>
      </c>
      <c r="AH30" s="405">
        <f t="shared" ca="1" si="11"/>
        <v>0</v>
      </c>
      <c r="AI30" s="405">
        <f t="shared" ca="1" si="11"/>
        <v>0</v>
      </c>
      <c r="AJ30" s="405">
        <f t="shared" ca="1" si="11"/>
        <v>0</v>
      </c>
      <c r="AK30" s="405">
        <f t="shared" ca="1" si="11"/>
        <v>0</v>
      </c>
      <c r="AL30" s="405">
        <f t="shared" ca="1" si="11"/>
        <v>0</v>
      </c>
      <c r="AM30" s="405">
        <f t="shared" ca="1" si="11"/>
        <v>0</v>
      </c>
      <c r="AN30" s="405">
        <f t="shared" ca="1" si="11"/>
        <v>0</v>
      </c>
      <c r="AO30" s="405">
        <f t="shared" ca="1" si="11"/>
        <v>0</v>
      </c>
      <c r="AP30" s="405">
        <f t="shared" ca="1" si="11"/>
        <v>0</v>
      </c>
      <c r="AQ30" s="405">
        <f t="shared" ca="1" si="11"/>
        <v>0</v>
      </c>
      <c r="AR30" s="405">
        <f t="shared" ca="1" si="11"/>
        <v>0</v>
      </c>
    </row>
    <row r="31" spans="2:45">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P31" s="162"/>
      <c r="AQ31" s="162"/>
      <c r="AR31" s="162"/>
      <c r="AS31" s="162"/>
    </row>
    <row r="32" spans="2:45">
      <c r="E32" s="162"/>
      <c r="F32" s="162"/>
      <c r="G32" s="162"/>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c r="AQ32" s="162"/>
      <c r="AR32" s="162"/>
      <c r="AS32" s="162"/>
    </row>
    <row r="33" spans="2:44">
      <c r="E33" s="162"/>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c r="AM33" s="162"/>
      <c r="AN33" s="162"/>
      <c r="AO33" s="162"/>
      <c r="AP33" s="162"/>
      <c r="AQ33" s="162"/>
      <c r="AR33" s="162"/>
    </row>
    <row r="34" spans="2:44">
      <c r="B34" s="399" t="str">
        <f ca="1">"2)  FINANCIAMENTO DE LONGO PRAZO - ANO "&amp;C36</f>
        <v>2)  FINANCIAMENTO DE LONGO PRAZO - ANO 0</v>
      </c>
      <c r="C34" s="400"/>
      <c r="D34" s="401"/>
      <c r="E34" s="402"/>
      <c r="F34" s="402"/>
      <c r="G34" s="402"/>
      <c r="H34" s="402"/>
      <c r="I34" s="402"/>
      <c r="J34" s="402"/>
      <c r="K34" s="402"/>
      <c r="L34" s="402"/>
      <c r="M34" s="402"/>
      <c r="N34" s="402"/>
      <c r="O34" s="402"/>
      <c r="P34" s="402"/>
      <c r="Q34" s="402"/>
      <c r="R34" s="402"/>
      <c r="S34" s="402"/>
      <c r="T34" s="402"/>
      <c r="U34" s="402"/>
      <c r="V34" s="402"/>
      <c r="W34" s="402"/>
      <c r="X34" s="402"/>
      <c r="Y34" s="402"/>
      <c r="Z34" s="402"/>
      <c r="AA34" s="402"/>
      <c r="AB34" s="402"/>
      <c r="AC34" s="402"/>
      <c r="AD34" s="402"/>
      <c r="AE34" s="402"/>
      <c r="AF34" s="402"/>
      <c r="AG34" s="402"/>
      <c r="AH34" s="402"/>
      <c r="AI34" s="402"/>
      <c r="AJ34" s="402"/>
      <c r="AK34" s="402"/>
      <c r="AL34" s="402"/>
      <c r="AM34" s="402"/>
      <c r="AN34" s="402"/>
      <c r="AO34" s="402"/>
      <c r="AP34" s="402"/>
      <c r="AQ34" s="402"/>
      <c r="AR34" s="402"/>
    </row>
    <row r="35" spans="2:44">
      <c r="B35" s="144" t="str">
        <f>B20</f>
        <v>valor do financiamento</v>
      </c>
      <c r="C35" s="396">
        <f ca="1">'Premissas macro'!E98</f>
        <v>0</v>
      </c>
      <c r="E35" s="162"/>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c r="AM35" s="162"/>
      <c r="AN35" s="162"/>
      <c r="AO35" s="162"/>
      <c r="AP35" s="162"/>
      <c r="AQ35" s="162"/>
      <c r="AR35" s="162"/>
    </row>
    <row r="36" spans="2:44">
      <c r="B36" s="144" t="str">
        <f>B21</f>
        <v>ano da liberação</v>
      </c>
      <c r="C36" s="60">
        <f ca="1">'Premissas macro'!D98</f>
        <v>0</v>
      </c>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c r="AM36" s="162"/>
      <c r="AN36" s="162"/>
      <c r="AO36" s="162"/>
      <c r="AP36" s="162"/>
      <c r="AQ36" s="162"/>
      <c r="AR36" s="162"/>
    </row>
    <row r="37" spans="2:44">
      <c r="B37" s="144" t="str">
        <f>B22</f>
        <v>prazo de carência - principal e juros (anos)</v>
      </c>
      <c r="C37" s="60">
        <v>1</v>
      </c>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162"/>
      <c r="AH37" s="162"/>
      <c r="AI37" s="162"/>
      <c r="AJ37" s="162"/>
      <c r="AK37" s="162"/>
      <c r="AL37" s="162"/>
      <c r="AM37" s="162"/>
      <c r="AN37" s="162"/>
      <c r="AO37" s="162"/>
      <c r="AP37" s="162"/>
      <c r="AQ37" s="162"/>
      <c r="AR37" s="162"/>
    </row>
    <row r="38" spans="2:44">
      <c r="B38" s="144" t="str">
        <f>B23</f>
        <v>prazo de amortização (anos)</v>
      </c>
      <c r="C38" s="60">
        <f>C23</f>
        <v>3</v>
      </c>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2"/>
      <c r="AM38" s="162"/>
      <c r="AN38" s="162"/>
      <c r="AO38" s="162"/>
      <c r="AP38" s="162"/>
      <c r="AQ38" s="162"/>
      <c r="AR38" s="162"/>
    </row>
    <row r="39" spans="2:44">
      <c r="B39" s="70"/>
      <c r="C39" s="74"/>
      <c r="D39" s="74"/>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row>
    <row r="40" spans="2:44">
      <c r="B40" s="403" t="s">
        <v>29</v>
      </c>
      <c r="C40" s="404"/>
      <c r="D40" s="404"/>
      <c r="E40" s="405">
        <v>0</v>
      </c>
      <c r="F40" s="405">
        <f ca="1">E45</f>
        <v>0</v>
      </c>
      <c r="G40" s="405">
        <f t="shared" ref="G40:X40" ca="1" si="12">F45</f>
        <v>0</v>
      </c>
      <c r="H40" s="405">
        <f t="shared" ca="1" si="12"/>
        <v>0</v>
      </c>
      <c r="I40" s="405">
        <f t="shared" ca="1" si="12"/>
        <v>0</v>
      </c>
      <c r="J40" s="405">
        <f t="shared" ca="1" si="12"/>
        <v>0</v>
      </c>
      <c r="K40" s="405">
        <f t="shared" ca="1" si="12"/>
        <v>0</v>
      </c>
      <c r="L40" s="405">
        <f t="shared" ca="1" si="12"/>
        <v>0</v>
      </c>
      <c r="M40" s="405">
        <f t="shared" ca="1" si="12"/>
        <v>0</v>
      </c>
      <c r="N40" s="405">
        <f t="shared" ca="1" si="12"/>
        <v>0</v>
      </c>
      <c r="O40" s="405">
        <f t="shared" ca="1" si="12"/>
        <v>0</v>
      </c>
      <c r="P40" s="405">
        <f t="shared" ca="1" si="12"/>
        <v>0</v>
      </c>
      <c r="Q40" s="405">
        <f t="shared" ca="1" si="12"/>
        <v>0</v>
      </c>
      <c r="R40" s="405">
        <f t="shared" ca="1" si="12"/>
        <v>0</v>
      </c>
      <c r="S40" s="405">
        <f t="shared" ca="1" si="12"/>
        <v>0</v>
      </c>
      <c r="T40" s="405">
        <f t="shared" ca="1" si="12"/>
        <v>0</v>
      </c>
      <c r="U40" s="405">
        <f t="shared" ca="1" si="12"/>
        <v>0</v>
      </c>
      <c r="V40" s="405">
        <f t="shared" ca="1" si="12"/>
        <v>0</v>
      </c>
      <c r="W40" s="405">
        <f t="shared" ca="1" si="12"/>
        <v>0</v>
      </c>
      <c r="X40" s="405">
        <f t="shared" ca="1" si="12"/>
        <v>0</v>
      </c>
      <c r="Y40" s="405">
        <f t="shared" ref="Y40:AR40" ca="1" si="13">X45</f>
        <v>0</v>
      </c>
      <c r="Z40" s="405">
        <f t="shared" ca="1" si="13"/>
        <v>0</v>
      </c>
      <c r="AA40" s="405">
        <f t="shared" ca="1" si="13"/>
        <v>0</v>
      </c>
      <c r="AB40" s="405">
        <f t="shared" ca="1" si="13"/>
        <v>0</v>
      </c>
      <c r="AC40" s="405">
        <f t="shared" ca="1" si="13"/>
        <v>0</v>
      </c>
      <c r="AD40" s="405">
        <f t="shared" ca="1" si="13"/>
        <v>0</v>
      </c>
      <c r="AE40" s="405">
        <f t="shared" ca="1" si="13"/>
        <v>0</v>
      </c>
      <c r="AF40" s="405">
        <f t="shared" ca="1" si="13"/>
        <v>0</v>
      </c>
      <c r="AG40" s="405">
        <f t="shared" ca="1" si="13"/>
        <v>0</v>
      </c>
      <c r="AH40" s="405">
        <f t="shared" ca="1" si="13"/>
        <v>0</v>
      </c>
      <c r="AI40" s="405">
        <f t="shared" ca="1" si="13"/>
        <v>0</v>
      </c>
      <c r="AJ40" s="405">
        <f t="shared" ca="1" si="13"/>
        <v>0</v>
      </c>
      <c r="AK40" s="405">
        <f t="shared" ca="1" si="13"/>
        <v>0</v>
      </c>
      <c r="AL40" s="405">
        <f t="shared" ca="1" si="13"/>
        <v>0</v>
      </c>
      <c r="AM40" s="405">
        <f t="shared" ca="1" si="13"/>
        <v>0</v>
      </c>
      <c r="AN40" s="405">
        <f t="shared" ca="1" si="13"/>
        <v>0</v>
      </c>
      <c r="AO40" s="405">
        <f t="shared" ca="1" si="13"/>
        <v>0</v>
      </c>
      <c r="AP40" s="405">
        <f t="shared" ca="1" si="13"/>
        <v>0</v>
      </c>
      <c r="AQ40" s="405">
        <f t="shared" ca="1" si="13"/>
        <v>0</v>
      </c>
      <c r="AR40" s="405">
        <f t="shared" ca="1" si="13"/>
        <v>0</v>
      </c>
    </row>
    <row r="41" spans="2:44">
      <c r="B41" s="100" t="s">
        <v>24</v>
      </c>
      <c r="D41" s="74"/>
      <c r="E41" s="165">
        <f t="shared" ref="E41:AR41" ca="1" si="14">IF(E$2=$C36,$C35,0)</f>
        <v>0</v>
      </c>
      <c r="F41" s="165">
        <f t="shared" ca="1" si="14"/>
        <v>0</v>
      </c>
      <c r="G41" s="165">
        <f t="shared" ca="1" si="14"/>
        <v>0</v>
      </c>
      <c r="H41" s="165">
        <f t="shared" ca="1" si="14"/>
        <v>0</v>
      </c>
      <c r="I41" s="165">
        <f t="shared" ca="1" si="14"/>
        <v>0</v>
      </c>
      <c r="J41" s="165">
        <f t="shared" ca="1" si="14"/>
        <v>0</v>
      </c>
      <c r="K41" s="165">
        <f t="shared" ca="1" si="14"/>
        <v>0</v>
      </c>
      <c r="L41" s="165">
        <f t="shared" ca="1" si="14"/>
        <v>0</v>
      </c>
      <c r="M41" s="165">
        <f t="shared" ca="1" si="14"/>
        <v>0</v>
      </c>
      <c r="N41" s="165">
        <f t="shared" ca="1" si="14"/>
        <v>0</v>
      </c>
      <c r="O41" s="165">
        <f t="shared" ca="1" si="14"/>
        <v>0</v>
      </c>
      <c r="P41" s="165">
        <f t="shared" ca="1" si="14"/>
        <v>0</v>
      </c>
      <c r="Q41" s="165">
        <f t="shared" ca="1" si="14"/>
        <v>0</v>
      </c>
      <c r="R41" s="165">
        <f t="shared" ca="1" si="14"/>
        <v>0</v>
      </c>
      <c r="S41" s="165">
        <f t="shared" ca="1" si="14"/>
        <v>0</v>
      </c>
      <c r="T41" s="165">
        <f t="shared" ca="1" si="14"/>
        <v>0</v>
      </c>
      <c r="U41" s="165">
        <f t="shared" ca="1" si="14"/>
        <v>0</v>
      </c>
      <c r="V41" s="165">
        <f t="shared" ca="1" si="14"/>
        <v>0</v>
      </c>
      <c r="W41" s="165">
        <f t="shared" ca="1" si="14"/>
        <v>0</v>
      </c>
      <c r="X41" s="165">
        <f t="shared" ca="1" si="14"/>
        <v>0</v>
      </c>
      <c r="Y41" s="165">
        <f t="shared" ca="1" si="14"/>
        <v>0</v>
      </c>
      <c r="Z41" s="165">
        <f t="shared" ca="1" si="14"/>
        <v>0</v>
      </c>
      <c r="AA41" s="165">
        <f t="shared" ca="1" si="14"/>
        <v>0</v>
      </c>
      <c r="AB41" s="165">
        <f t="shared" ca="1" si="14"/>
        <v>0</v>
      </c>
      <c r="AC41" s="165">
        <f t="shared" ca="1" si="14"/>
        <v>0</v>
      </c>
      <c r="AD41" s="165">
        <f t="shared" ca="1" si="14"/>
        <v>0</v>
      </c>
      <c r="AE41" s="165">
        <f t="shared" ca="1" si="14"/>
        <v>0</v>
      </c>
      <c r="AF41" s="165">
        <f t="shared" ca="1" si="14"/>
        <v>0</v>
      </c>
      <c r="AG41" s="165">
        <f t="shared" ca="1" si="14"/>
        <v>0</v>
      </c>
      <c r="AH41" s="165">
        <f t="shared" ca="1" si="14"/>
        <v>0</v>
      </c>
      <c r="AI41" s="165">
        <f t="shared" ca="1" si="14"/>
        <v>0</v>
      </c>
      <c r="AJ41" s="165">
        <f t="shared" ca="1" si="14"/>
        <v>0</v>
      </c>
      <c r="AK41" s="165">
        <f t="shared" ca="1" si="14"/>
        <v>0</v>
      </c>
      <c r="AL41" s="165">
        <f t="shared" ca="1" si="14"/>
        <v>0</v>
      </c>
      <c r="AM41" s="165">
        <f t="shared" ca="1" si="14"/>
        <v>0</v>
      </c>
      <c r="AN41" s="165">
        <f t="shared" ca="1" si="14"/>
        <v>0</v>
      </c>
      <c r="AO41" s="165">
        <f t="shared" ca="1" si="14"/>
        <v>0</v>
      </c>
      <c r="AP41" s="165">
        <f t="shared" ca="1" si="14"/>
        <v>0</v>
      </c>
      <c r="AQ41" s="165">
        <f t="shared" ca="1" si="14"/>
        <v>0</v>
      </c>
      <c r="AR41" s="165">
        <f t="shared" ca="1" si="14"/>
        <v>0</v>
      </c>
    </row>
    <row r="42" spans="2:44">
      <c r="B42" s="100" t="s">
        <v>25</v>
      </c>
      <c r="E42" s="165">
        <f>(IF(E40&gt;0.5,IF(E$2&gt;=($C37+$C36),HLOOKUP($C36+$C37,$E$2:$AR$90,ROW(E$40)-1,1)/$C38,0),0))</f>
        <v>0</v>
      </c>
      <c r="F42" s="165">
        <f t="shared" ref="F42:AR42" ca="1" si="15">(IF(F40&gt;0.5,IF(F$2&gt;=($C37+$C36),HLOOKUP($C36+$C37,$E$2:$AR$90,ROW(F$40)-1,1)/$C38,0),0))</f>
        <v>0</v>
      </c>
      <c r="G42" s="165">
        <f t="shared" ca="1" si="15"/>
        <v>0</v>
      </c>
      <c r="H42" s="165">
        <f t="shared" ca="1" si="15"/>
        <v>0</v>
      </c>
      <c r="I42" s="165">
        <f t="shared" ca="1" si="15"/>
        <v>0</v>
      </c>
      <c r="J42" s="165">
        <f t="shared" ca="1" si="15"/>
        <v>0</v>
      </c>
      <c r="K42" s="165">
        <f t="shared" ca="1" si="15"/>
        <v>0</v>
      </c>
      <c r="L42" s="165">
        <f t="shared" ca="1" si="15"/>
        <v>0</v>
      </c>
      <c r="M42" s="165">
        <f t="shared" ca="1" si="15"/>
        <v>0</v>
      </c>
      <c r="N42" s="165">
        <f t="shared" ca="1" si="15"/>
        <v>0</v>
      </c>
      <c r="O42" s="165">
        <f t="shared" ca="1" si="15"/>
        <v>0</v>
      </c>
      <c r="P42" s="165">
        <f t="shared" ca="1" si="15"/>
        <v>0</v>
      </c>
      <c r="Q42" s="165">
        <f t="shared" ca="1" si="15"/>
        <v>0</v>
      </c>
      <c r="R42" s="165">
        <f t="shared" ca="1" si="15"/>
        <v>0</v>
      </c>
      <c r="S42" s="165">
        <f t="shared" ca="1" si="15"/>
        <v>0</v>
      </c>
      <c r="T42" s="165">
        <f t="shared" ca="1" si="15"/>
        <v>0</v>
      </c>
      <c r="U42" s="165">
        <f t="shared" ca="1" si="15"/>
        <v>0</v>
      </c>
      <c r="V42" s="165">
        <f t="shared" ca="1" si="15"/>
        <v>0</v>
      </c>
      <c r="W42" s="165">
        <f t="shared" ca="1" si="15"/>
        <v>0</v>
      </c>
      <c r="X42" s="165">
        <f t="shared" ca="1" si="15"/>
        <v>0</v>
      </c>
      <c r="Y42" s="165">
        <f t="shared" ca="1" si="15"/>
        <v>0</v>
      </c>
      <c r="Z42" s="165">
        <f t="shared" ca="1" si="15"/>
        <v>0</v>
      </c>
      <c r="AA42" s="165">
        <f t="shared" ca="1" si="15"/>
        <v>0</v>
      </c>
      <c r="AB42" s="165">
        <f t="shared" ca="1" si="15"/>
        <v>0</v>
      </c>
      <c r="AC42" s="165">
        <f t="shared" ca="1" si="15"/>
        <v>0</v>
      </c>
      <c r="AD42" s="165">
        <f t="shared" ca="1" si="15"/>
        <v>0</v>
      </c>
      <c r="AE42" s="165">
        <f t="shared" ca="1" si="15"/>
        <v>0</v>
      </c>
      <c r="AF42" s="165">
        <f t="shared" ca="1" si="15"/>
        <v>0</v>
      </c>
      <c r="AG42" s="165">
        <f t="shared" ca="1" si="15"/>
        <v>0</v>
      </c>
      <c r="AH42" s="165">
        <f t="shared" ca="1" si="15"/>
        <v>0</v>
      </c>
      <c r="AI42" s="165">
        <f t="shared" ca="1" si="15"/>
        <v>0</v>
      </c>
      <c r="AJ42" s="165">
        <f t="shared" ca="1" si="15"/>
        <v>0</v>
      </c>
      <c r="AK42" s="165">
        <f t="shared" ca="1" si="15"/>
        <v>0</v>
      </c>
      <c r="AL42" s="165">
        <f t="shared" ca="1" si="15"/>
        <v>0</v>
      </c>
      <c r="AM42" s="165">
        <f t="shared" ca="1" si="15"/>
        <v>0</v>
      </c>
      <c r="AN42" s="165">
        <f t="shared" ca="1" si="15"/>
        <v>0</v>
      </c>
      <c r="AO42" s="165">
        <f t="shared" ca="1" si="15"/>
        <v>0</v>
      </c>
      <c r="AP42" s="165">
        <f t="shared" ca="1" si="15"/>
        <v>0</v>
      </c>
      <c r="AQ42" s="165">
        <f t="shared" ca="1" si="15"/>
        <v>0</v>
      </c>
      <c r="AR42" s="165">
        <f t="shared" ca="1" si="15"/>
        <v>0</v>
      </c>
    </row>
    <row r="43" spans="2:44">
      <c r="B43" s="100" t="s">
        <v>26</v>
      </c>
      <c r="C43" s="244"/>
      <c r="E43" s="165">
        <f t="shared" ref="E43:AR43" si="16">E40*(((1+E$15+E$16)^((E$3-D$3)/360))-1)</f>
        <v>0</v>
      </c>
      <c r="F43" s="165">
        <f t="shared" ca="1" si="16"/>
        <v>0</v>
      </c>
      <c r="G43" s="165">
        <f t="shared" ca="1" si="16"/>
        <v>0</v>
      </c>
      <c r="H43" s="165">
        <f t="shared" ca="1" si="16"/>
        <v>0</v>
      </c>
      <c r="I43" s="165">
        <f t="shared" ca="1" si="16"/>
        <v>0</v>
      </c>
      <c r="J43" s="165">
        <f t="shared" ca="1" si="16"/>
        <v>0</v>
      </c>
      <c r="K43" s="165">
        <f t="shared" ca="1" si="16"/>
        <v>0</v>
      </c>
      <c r="L43" s="165">
        <f t="shared" ca="1" si="16"/>
        <v>0</v>
      </c>
      <c r="M43" s="165">
        <f t="shared" ca="1" si="16"/>
        <v>0</v>
      </c>
      <c r="N43" s="165">
        <f t="shared" ca="1" si="16"/>
        <v>0</v>
      </c>
      <c r="O43" s="165">
        <f t="shared" ca="1" si="16"/>
        <v>0</v>
      </c>
      <c r="P43" s="165">
        <f t="shared" ca="1" si="16"/>
        <v>0</v>
      </c>
      <c r="Q43" s="165">
        <f t="shared" ca="1" si="16"/>
        <v>0</v>
      </c>
      <c r="R43" s="165">
        <f t="shared" ca="1" si="16"/>
        <v>0</v>
      </c>
      <c r="S43" s="165">
        <f t="shared" ca="1" si="16"/>
        <v>0</v>
      </c>
      <c r="T43" s="165">
        <f t="shared" ca="1" si="16"/>
        <v>0</v>
      </c>
      <c r="U43" s="165">
        <f t="shared" ca="1" si="16"/>
        <v>0</v>
      </c>
      <c r="V43" s="165">
        <f t="shared" ca="1" si="16"/>
        <v>0</v>
      </c>
      <c r="W43" s="165">
        <f t="shared" ca="1" si="16"/>
        <v>0</v>
      </c>
      <c r="X43" s="165">
        <f t="shared" ca="1" si="16"/>
        <v>0</v>
      </c>
      <c r="Y43" s="165">
        <f t="shared" ca="1" si="16"/>
        <v>0</v>
      </c>
      <c r="Z43" s="165">
        <f t="shared" ca="1" si="16"/>
        <v>0</v>
      </c>
      <c r="AA43" s="165">
        <f t="shared" ca="1" si="16"/>
        <v>0</v>
      </c>
      <c r="AB43" s="165">
        <f t="shared" ca="1" si="16"/>
        <v>0</v>
      </c>
      <c r="AC43" s="165">
        <f t="shared" ca="1" si="16"/>
        <v>0</v>
      </c>
      <c r="AD43" s="165">
        <f t="shared" ca="1" si="16"/>
        <v>0</v>
      </c>
      <c r="AE43" s="165">
        <f t="shared" ca="1" si="16"/>
        <v>0</v>
      </c>
      <c r="AF43" s="165">
        <f t="shared" ca="1" si="16"/>
        <v>0</v>
      </c>
      <c r="AG43" s="165">
        <f t="shared" ca="1" si="16"/>
        <v>0</v>
      </c>
      <c r="AH43" s="165">
        <f t="shared" ca="1" si="16"/>
        <v>0</v>
      </c>
      <c r="AI43" s="165">
        <f t="shared" ca="1" si="16"/>
        <v>0</v>
      </c>
      <c r="AJ43" s="165">
        <f t="shared" ca="1" si="16"/>
        <v>0</v>
      </c>
      <c r="AK43" s="165">
        <f t="shared" ca="1" si="16"/>
        <v>0</v>
      </c>
      <c r="AL43" s="165">
        <f t="shared" ca="1" si="16"/>
        <v>0</v>
      </c>
      <c r="AM43" s="165">
        <f t="shared" ca="1" si="16"/>
        <v>0</v>
      </c>
      <c r="AN43" s="165">
        <f t="shared" ca="1" si="16"/>
        <v>0</v>
      </c>
      <c r="AO43" s="165">
        <f t="shared" ca="1" si="16"/>
        <v>0</v>
      </c>
      <c r="AP43" s="165">
        <f t="shared" ca="1" si="16"/>
        <v>0</v>
      </c>
      <c r="AQ43" s="165">
        <f t="shared" ca="1" si="16"/>
        <v>0</v>
      </c>
      <c r="AR43" s="165">
        <f t="shared" ca="1" si="16"/>
        <v>0</v>
      </c>
    </row>
    <row r="44" spans="2:44">
      <c r="B44" s="100" t="s">
        <v>27</v>
      </c>
      <c r="C44" s="74"/>
      <c r="D44" s="74"/>
      <c r="E44" s="191">
        <f>(IF(E40&gt;0,IF(E$2&gt;=($C37+$C36),E43,0),0))</f>
        <v>0</v>
      </c>
      <c r="F44" s="191">
        <f t="shared" ref="F44:AR44" ca="1" si="17">(IF(F40&gt;0,IF(F$2&gt;=($C37+$C36),F43,0),0))</f>
        <v>0</v>
      </c>
      <c r="G44" s="191">
        <f t="shared" ca="1" si="17"/>
        <v>0</v>
      </c>
      <c r="H44" s="191">
        <f t="shared" ca="1" si="17"/>
        <v>0</v>
      </c>
      <c r="I44" s="191">
        <f t="shared" ca="1" si="17"/>
        <v>0</v>
      </c>
      <c r="J44" s="191">
        <f t="shared" ca="1" si="17"/>
        <v>0</v>
      </c>
      <c r="K44" s="191">
        <f t="shared" ca="1" si="17"/>
        <v>0</v>
      </c>
      <c r="L44" s="191">
        <f t="shared" ca="1" si="17"/>
        <v>0</v>
      </c>
      <c r="M44" s="191">
        <f t="shared" ca="1" si="17"/>
        <v>0</v>
      </c>
      <c r="N44" s="191">
        <f t="shared" ca="1" si="17"/>
        <v>0</v>
      </c>
      <c r="O44" s="191">
        <f t="shared" ca="1" si="17"/>
        <v>0</v>
      </c>
      <c r="P44" s="191">
        <f t="shared" ca="1" si="17"/>
        <v>0</v>
      </c>
      <c r="Q44" s="191">
        <f t="shared" ca="1" si="17"/>
        <v>0</v>
      </c>
      <c r="R44" s="191">
        <f t="shared" ca="1" si="17"/>
        <v>0</v>
      </c>
      <c r="S44" s="191">
        <f t="shared" ca="1" si="17"/>
        <v>0</v>
      </c>
      <c r="T44" s="191">
        <f t="shared" ca="1" si="17"/>
        <v>0</v>
      </c>
      <c r="U44" s="191">
        <f t="shared" ca="1" si="17"/>
        <v>0</v>
      </c>
      <c r="V44" s="191">
        <f t="shared" ca="1" si="17"/>
        <v>0</v>
      </c>
      <c r="W44" s="191">
        <f t="shared" ca="1" si="17"/>
        <v>0</v>
      </c>
      <c r="X44" s="191">
        <f t="shared" ca="1" si="17"/>
        <v>0</v>
      </c>
      <c r="Y44" s="191">
        <f t="shared" ca="1" si="17"/>
        <v>0</v>
      </c>
      <c r="Z44" s="191">
        <f t="shared" ca="1" si="17"/>
        <v>0</v>
      </c>
      <c r="AA44" s="191">
        <f t="shared" ca="1" si="17"/>
        <v>0</v>
      </c>
      <c r="AB44" s="191">
        <f t="shared" ca="1" si="17"/>
        <v>0</v>
      </c>
      <c r="AC44" s="191">
        <f t="shared" ca="1" si="17"/>
        <v>0</v>
      </c>
      <c r="AD44" s="191">
        <f t="shared" ca="1" si="17"/>
        <v>0</v>
      </c>
      <c r="AE44" s="191">
        <f t="shared" ca="1" si="17"/>
        <v>0</v>
      </c>
      <c r="AF44" s="191">
        <f t="shared" ca="1" si="17"/>
        <v>0</v>
      </c>
      <c r="AG44" s="191">
        <f t="shared" ca="1" si="17"/>
        <v>0</v>
      </c>
      <c r="AH44" s="191">
        <f t="shared" ca="1" si="17"/>
        <v>0</v>
      </c>
      <c r="AI44" s="191">
        <f t="shared" ca="1" si="17"/>
        <v>0</v>
      </c>
      <c r="AJ44" s="191">
        <f t="shared" ca="1" si="17"/>
        <v>0</v>
      </c>
      <c r="AK44" s="191">
        <f t="shared" ca="1" si="17"/>
        <v>0</v>
      </c>
      <c r="AL44" s="191">
        <f t="shared" ca="1" si="17"/>
        <v>0</v>
      </c>
      <c r="AM44" s="191">
        <f t="shared" ca="1" si="17"/>
        <v>0</v>
      </c>
      <c r="AN44" s="191">
        <f t="shared" ca="1" si="17"/>
        <v>0</v>
      </c>
      <c r="AO44" s="191">
        <f t="shared" ca="1" si="17"/>
        <v>0</v>
      </c>
      <c r="AP44" s="191">
        <f t="shared" ca="1" si="17"/>
        <v>0</v>
      </c>
      <c r="AQ44" s="191">
        <f t="shared" ca="1" si="17"/>
        <v>0</v>
      </c>
      <c r="AR44" s="191">
        <f t="shared" ca="1" si="17"/>
        <v>0</v>
      </c>
    </row>
    <row r="45" spans="2:44">
      <c r="B45" s="403" t="s">
        <v>28</v>
      </c>
      <c r="C45" s="404"/>
      <c r="D45" s="404"/>
      <c r="E45" s="405">
        <f t="shared" ref="E45:R45" ca="1" si="18">ROUND(E40+E41-E42+E43-E44,4)</f>
        <v>0</v>
      </c>
      <c r="F45" s="405">
        <f t="shared" ca="1" si="18"/>
        <v>0</v>
      </c>
      <c r="G45" s="405">
        <f t="shared" ca="1" si="18"/>
        <v>0</v>
      </c>
      <c r="H45" s="405">
        <f t="shared" ca="1" si="18"/>
        <v>0</v>
      </c>
      <c r="I45" s="405">
        <f t="shared" ca="1" si="18"/>
        <v>0</v>
      </c>
      <c r="J45" s="405">
        <f t="shared" ca="1" si="18"/>
        <v>0</v>
      </c>
      <c r="K45" s="405">
        <f t="shared" ca="1" si="18"/>
        <v>0</v>
      </c>
      <c r="L45" s="405">
        <f t="shared" ca="1" si="18"/>
        <v>0</v>
      </c>
      <c r="M45" s="405">
        <f t="shared" ca="1" si="18"/>
        <v>0</v>
      </c>
      <c r="N45" s="405">
        <f t="shared" ca="1" si="18"/>
        <v>0</v>
      </c>
      <c r="O45" s="405">
        <f t="shared" ca="1" si="18"/>
        <v>0</v>
      </c>
      <c r="P45" s="405">
        <f t="shared" ca="1" si="18"/>
        <v>0</v>
      </c>
      <c r="Q45" s="405">
        <f t="shared" ca="1" si="18"/>
        <v>0</v>
      </c>
      <c r="R45" s="405">
        <f t="shared" ca="1" si="18"/>
        <v>0</v>
      </c>
      <c r="S45" s="405">
        <f ca="1">ROUND(S40+S41-S42+S43-S44,2)</f>
        <v>0</v>
      </c>
      <c r="T45" s="405">
        <f ca="1">ROUND(T40+T41-T42+T43-T44,2)</f>
        <v>0</v>
      </c>
      <c r="U45" s="405">
        <f t="shared" ref="U45:AG45" ca="1" si="19">ROUND(U40+U41-U42+U43-U44,4)</f>
        <v>0</v>
      </c>
      <c r="V45" s="405">
        <f t="shared" ca="1" si="19"/>
        <v>0</v>
      </c>
      <c r="W45" s="405">
        <f t="shared" ca="1" si="19"/>
        <v>0</v>
      </c>
      <c r="X45" s="405">
        <f t="shared" ca="1" si="19"/>
        <v>0</v>
      </c>
      <c r="Y45" s="405">
        <f t="shared" ca="1" si="19"/>
        <v>0</v>
      </c>
      <c r="Z45" s="405">
        <f t="shared" ca="1" si="19"/>
        <v>0</v>
      </c>
      <c r="AA45" s="405">
        <f t="shared" ca="1" si="19"/>
        <v>0</v>
      </c>
      <c r="AB45" s="405">
        <f t="shared" ca="1" si="19"/>
        <v>0</v>
      </c>
      <c r="AC45" s="405">
        <f t="shared" ca="1" si="19"/>
        <v>0</v>
      </c>
      <c r="AD45" s="405">
        <f t="shared" ca="1" si="19"/>
        <v>0</v>
      </c>
      <c r="AE45" s="405">
        <f t="shared" ca="1" si="19"/>
        <v>0</v>
      </c>
      <c r="AF45" s="405">
        <f t="shared" ca="1" si="19"/>
        <v>0</v>
      </c>
      <c r="AG45" s="405">
        <f t="shared" ca="1" si="19"/>
        <v>0</v>
      </c>
      <c r="AH45" s="405">
        <f ca="1">ROUND(AH40+AH41-AH42+AH43-AH44,2)</f>
        <v>0</v>
      </c>
      <c r="AI45" s="405">
        <f t="shared" ref="AI45:AR45" ca="1" si="20">ROUND(AI40+AI41-AI42+AI43-AI44,4)</f>
        <v>0</v>
      </c>
      <c r="AJ45" s="405">
        <f t="shared" ca="1" si="20"/>
        <v>0</v>
      </c>
      <c r="AK45" s="405">
        <f t="shared" ca="1" si="20"/>
        <v>0</v>
      </c>
      <c r="AL45" s="405">
        <f t="shared" ca="1" si="20"/>
        <v>0</v>
      </c>
      <c r="AM45" s="405">
        <f t="shared" ca="1" si="20"/>
        <v>0</v>
      </c>
      <c r="AN45" s="405">
        <f t="shared" ca="1" si="20"/>
        <v>0</v>
      </c>
      <c r="AO45" s="405">
        <f t="shared" ca="1" si="20"/>
        <v>0</v>
      </c>
      <c r="AP45" s="405">
        <f t="shared" ca="1" si="20"/>
        <v>0</v>
      </c>
      <c r="AQ45" s="405">
        <f t="shared" ca="1" si="20"/>
        <v>0</v>
      </c>
      <c r="AR45" s="405">
        <f t="shared" ca="1" si="20"/>
        <v>0</v>
      </c>
    </row>
    <row r="49" spans="2:44">
      <c r="B49" s="399" t="str">
        <f ca="1">"3)  FINANCIAMENTO DE LONGO PRAZO - ANO "&amp;C51</f>
        <v>3)  FINANCIAMENTO DE LONGO PRAZO - ANO 0</v>
      </c>
      <c r="C49" s="400"/>
      <c r="D49" s="401"/>
      <c r="E49" s="402"/>
      <c r="F49" s="402"/>
      <c r="G49" s="402"/>
      <c r="H49" s="402"/>
      <c r="I49" s="402"/>
      <c r="J49" s="402"/>
      <c r="K49" s="402"/>
      <c r="L49" s="402"/>
      <c r="M49" s="402"/>
      <c r="N49" s="402"/>
      <c r="O49" s="402"/>
      <c r="P49" s="402"/>
      <c r="Q49" s="402"/>
      <c r="R49" s="402"/>
      <c r="S49" s="402"/>
      <c r="T49" s="402"/>
      <c r="U49" s="402"/>
      <c r="V49" s="402"/>
      <c r="W49" s="402"/>
      <c r="X49" s="402"/>
      <c r="Y49" s="402"/>
      <c r="Z49" s="402"/>
      <c r="AA49" s="402"/>
      <c r="AB49" s="402"/>
      <c r="AC49" s="402"/>
      <c r="AD49" s="402"/>
      <c r="AE49" s="402"/>
      <c r="AF49" s="402"/>
      <c r="AG49" s="402"/>
      <c r="AH49" s="402"/>
      <c r="AI49" s="402"/>
      <c r="AJ49" s="402"/>
      <c r="AK49" s="402"/>
      <c r="AL49" s="402"/>
      <c r="AM49" s="402"/>
      <c r="AN49" s="402"/>
      <c r="AO49" s="402"/>
      <c r="AP49" s="402"/>
      <c r="AQ49" s="402"/>
      <c r="AR49" s="402"/>
    </row>
    <row r="50" spans="2:44">
      <c r="B50" s="144" t="str">
        <f>B35</f>
        <v>valor do financiamento</v>
      </c>
      <c r="C50" s="396">
        <f ca="1">'Premissas macro'!E99</f>
        <v>0</v>
      </c>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row>
    <row r="51" spans="2:44">
      <c r="B51" s="144" t="str">
        <f>B36</f>
        <v>ano da liberação</v>
      </c>
      <c r="C51" s="60">
        <f ca="1">'Premissas macro'!D99</f>
        <v>0</v>
      </c>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row>
    <row r="52" spans="2:44">
      <c r="B52" s="144" t="str">
        <f>B37</f>
        <v>prazo de carência - principal e juros (anos)</v>
      </c>
      <c r="C52" s="60">
        <v>1</v>
      </c>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row>
    <row r="53" spans="2:44">
      <c r="B53" s="144" t="str">
        <f>B38</f>
        <v>prazo de amortização (anos)</v>
      </c>
      <c r="C53" s="60">
        <v>8</v>
      </c>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row>
    <row r="54" spans="2:44">
      <c r="B54" s="70"/>
      <c r="C54" s="74"/>
      <c r="D54" s="74"/>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row>
    <row r="55" spans="2:44">
      <c r="B55" s="403" t="s">
        <v>29</v>
      </c>
      <c r="C55" s="404"/>
      <c r="D55" s="404"/>
      <c r="E55" s="405">
        <v>0</v>
      </c>
      <c r="F55" s="405">
        <f t="shared" ref="F55:X55" ca="1" si="21">E60</f>
        <v>0</v>
      </c>
      <c r="G55" s="405">
        <f t="shared" ca="1" si="21"/>
        <v>0</v>
      </c>
      <c r="H55" s="405">
        <f t="shared" ca="1" si="21"/>
        <v>0</v>
      </c>
      <c r="I55" s="405">
        <f t="shared" ca="1" si="21"/>
        <v>0</v>
      </c>
      <c r="J55" s="405">
        <f t="shared" ca="1" si="21"/>
        <v>0</v>
      </c>
      <c r="K55" s="405">
        <f t="shared" ca="1" si="21"/>
        <v>0</v>
      </c>
      <c r="L55" s="405">
        <f t="shared" ca="1" si="21"/>
        <v>0</v>
      </c>
      <c r="M55" s="405">
        <f t="shared" ca="1" si="21"/>
        <v>0</v>
      </c>
      <c r="N55" s="405">
        <f t="shared" ca="1" si="21"/>
        <v>0</v>
      </c>
      <c r="O55" s="405">
        <f t="shared" ca="1" si="21"/>
        <v>0</v>
      </c>
      <c r="P55" s="405">
        <f t="shared" ca="1" si="21"/>
        <v>0</v>
      </c>
      <c r="Q55" s="405">
        <f t="shared" ca="1" si="21"/>
        <v>0</v>
      </c>
      <c r="R55" s="405">
        <f t="shared" ca="1" si="21"/>
        <v>0</v>
      </c>
      <c r="S55" s="405">
        <f t="shared" ca="1" si="21"/>
        <v>0</v>
      </c>
      <c r="T55" s="405">
        <f t="shared" ca="1" si="21"/>
        <v>0</v>
      </c>
      <c r="U55" s="405">
        <f t="shared" ca="1" si="21"/>
        <v>0</v>
      </c>
      <c r="V55" s="405">
        <f t="shared" ca="1" si="21"/>
        <v>0</v>
      </c>
      <c r="W55" s="405">
        <f t="shared" ca="1" si="21"/>
        <v>0</v>
      </c>
      <c r="X55" s="405">
        <f t="shared" ca="1" si="21"/>
        <v>0</v>
      </c>
      <c r="Y55" s="405">
        <f t="shared" ref="Y55:AR55" ca="1" si="22">X60</f>
        <v>0</v>
      </c>
      <c r="Z55" s="405">
        <f t="shared" ca="1" si="22"/>
        <v>0</v>
      </c>
      <c r="AA55" s="405">
        <f t="shared" ca="1" si="22"/>
        <v>0</v>
      </c>
      <c r="AB55" s="405">
        <f t="shared" ca="1" si="22"/>
        <v>0</v>
      </c>
      <c r="AC55" s="405">
        <f t="shared" ca="1" si="22"/>
        <v>0</v>
      </c>
      <c r="AD55" s="405">
        <f t="shared" ca="1" si="22"/>
        <v>0</v>
      </c>
      <c r="AE55" s="405">
        <f t="shared" ca="1" si="22"/>
        <v>0</v>
      </c>
      <c r="AF55" s="405">
        <f t="shared" ca="1" si="22"/>
        <v>0</v>
      </c>
      <c r="AG55" s="405">
        <f t="shared" ca="1" si="22"/>
        <v>0</v>
      </c>
      <c r="AH55" s="405">
        <f t="shared" ca="1" si="22"/>
        <v>0</v>
      </c>
      <c r="AI55" s="405">
        <f t="shared" ca="1" si="22"/>
        <v>0</v>
      </c>
      <c r="AJ55" s="405">
        <f t="shared" ca="1" si="22"/>
        <v>0</v>
      </c>
      <c r="AK55" s="405">
        <f t="shared" ca="1" si="22"/>
        <v>0</v>
      </c>
      <c r="AL55" s="405">
        <f t="shared" ca="1" si="22"/>
        <v>0</v>
      </c>
      <c r="AM55" s="405">
        <f t="shared" ca="1" si="22"/>
        <v>0</v>
      </c>
      <c r="AN55" s="405">
        <f t="shared" ca="1" si="22"/>
        <v>0</v>
      </c>
      <c r="AO55" s="405">
        <f t="shared" ca="1" si="22"/>
        <v>0</v>
      </c>
      <c r="AP55" s="405">
        <f t="shared" ca="1" si="22"/>
        <v>0</v>
      </c>
      <c r="AQ55" s="405">
        <f t="shared" ca="1" si="22"/>
        <v>0</v>
      </c>
      <c r="AR55" s="405">
        <f t="shared" ca="1" si="22"/>
        <v>0</v>
      </c>
    </row>
    <row r="56" spans="2:44">
      <c r="B56" s="100" t="s">
        <v>24</v>
      </c>
      <c r="D56" s="74"/>
      <c r="E56" s="165">
        <f t="shared" ref="E56:AR56" ca="1" si="23">IF(E$2=$C51,$C50,0)</f>
        <v>0</v>
      </c>
      <c r="F56" s="165">
        <f t="shared" ca="1" si="23"/>
        <v>0</v>
      </c>
      <c r="G56" s="165">
        <f t="shared" ca="1" si="23"/>
        <v>0</v>
      </c>
      <c r="H56" s="165">
        <f t="shared" ca="1" si="23"/>
        <v>0</v>
      </c>
      <c r="I56" s="165">
        <f t="shared" ca="1" si="23"/>
        <v>0</v>
      </c>
      <c r="J56" s="165">
        <f t="shared" ca="1" si="23"/>
        <v>0</v>
      </c>
      <c r="K56" s="165">
        <f t="shared" ca="1" si="23"/>
        <v>0</v>
      </c>
      <c r="L56" s="165">
        <f t="shared" ca="1" si="23"/>
        <v>0</v>
      </c>
      <c r="M56" s="165">
        <f t="shared" ca="1" si="23"/>
        <v>0</v>
      </c>
      <c r="N56" s="165">
        <f t="shared" ca="1" si="23"/>
        <v>0</v>
      </c>
      <c r="O56" s="165">
        <f t="shared" ca="1" si="23"/>
        <v>0</v>
      </c>
      <c r="P56" s="165">
        <f t="shared" ca="1" si="23"/>
        <v>0</v>
      </c>
      <c r="Q56" s="165">
        <f t="shared" ca="1" si="23"/>
        <v>0</v>
      </c>
      <c r="R56" s="165">
        <f t="shared" ca="1" si="23"/>
        <v>0</v>
      </c>
      <c r="S56" s="165">
        <f t="shared" ca="1" si="23"/>
        <v>0</v>
      </c>
      <c r="T56" s="165">
        <f t="shared" ca="1" si="23"/>
        <v>0</v>
      </c>
      <c r="U56" s="165">
        <f t="shared" ca="1" si="23"/>
        <v>0</v>
      </c>
      <c r="V56" s="165">
        <f t="shared" ca="1" si="23"/>
        <v>0</v>
      </c>
      <c r="W56" s="165">
        <f t="shared" ca="1" si="23"/>
        <v>0</v>
      </c>
      <c r="X56" s="165">
        <f t="shared" ca="1" si="23"/>
        <v>0</v>
      </c>
      <c r="Y56" s="165">
        <f t="shared" ca="1" si="23"/>
        <v>0</v>
      </c>
      <c r="Z56" s="165">
        <f t="shared" ca="1" si="23"/>
        <v>0</v>
      </c>
      <c r="AA56" s="165">
        <f t="shared" ca="1" si="23"/>
        <v>0</v>
      </c>
      <c r="AB56" s="165">
        <f t="shared" ca="1" si="23"/>
        <v>0</v>
      </c>
      <c r="AC56" s="165">
        <f t="shared" ca="1" si="23"/>
        <v>0</v>
      </c>
      <c r="AD56" s="165">
        <f t="shared" ca="1" si="23"/>
        <v>0</v>
      </c>
      <c r="AE56" s="165">
        <f t="shared" ca="1" si="23"/>
        <v>0</v>
      </c>
      <c r="AF56" s="165">
        <f t="shared" ca="1" si="23"/>
        <v>0</v>
      </c>
      <c r="AG56" s="165">
        <f t="shared" ca="1" si="23"/>
        <v>0</v>
      </c>
      <c r="AH56" s="165">
        <f t="shared" ca="1" si="23"/>
        <v>0</v>
      </c>
      <c r="AI56" s="165">
        <f t="shared" ca="1" si="23"/>
        <v>0</v>
      </c>
      <c r="AJ56" s="165">
        <f t="shared" ca="1" si="23"/>
        <v>0</v>
      </c>
      <c r="AK56" s="165">
        <f t="shared" ca="1" si="23"/>
        <v>0</v>
      </c>
      <c r="AL56" s="165">
        <f t="shared" ca="1" si="23"/>
        <v>0</v>
      </c>
      <c r="AM56" s="165">
        <f t="shared" ca="1" si="23"/>
        <v>0</v>
      </c>
      <c r="AN56" s="165">
        <f t="shared" ca="1" si="23"/>
        <v>0</v>
      </c>
      <c r="AO56" s="165">
        <f t="shared" ca="1" si="23"/>
        <v>0</v>
      </c>
      <c r="AP56" s="165">
        <f t="shared" ca="1" si="23"/>
        <v>0</v>
      </c>
      <c r="AQ56" s="165">
        <f t="shared" ca="1" si="23"/>
        <v>0</v>
      </c>
      <c r="AR56" s="165">
        <f t="shared" ca="1" si="23"/>
        <v>0</v>
      </c>
    </row>
    <row r="57" spans="2:44">
      <c r="B57" s="100" t="s">
        <v>25</v>
      </c>
      <c r="E57" s="165">
        <f>(IF(E55&gt;0.5,IF(E$2&gt;=($C52+$C51),HLOOKUP($C51+$C52,$E$2:$AR$90,ROW(E$55)-1,1)/$C53,0),0))</f>
        <v>0</v>
      </c>
      <c r="F57" s="165">
        <f t="shared" ref="F57:AR57" ca="1" si="24">(IF(F55&gt;0.5,IF(F$2&gt;=($C52+$C51),HLOOKUP($C51+$C52,$E$2:$AR$90,ROW(F$55)-1,1)/$C53,0),0))</f>
        <v>0</v>
      </c>
      <c r="G57" s="165">
        <f t="shared" ca="1" si="24"/>
        <v>0</v>
      </c>
      <c r="H57" s="165">
        <f t="shared" ca="1" si="24"/>
        <v>0</v>
      </c>
      <c r="I57" s="165">
        <f t="shared" ca="1" si="24"/>
        <v>0</v>
      </c>
      <c r="J57" s="165">
        <f t="shared" ca="1" si="24"/>
        <v>0</v>
      </c>
      <c r="K57" s="165">
        <f t="shared" ca="1" si="24"/>
        <v>0</v>
      </c>
      <c r="L57" s="165">
        <f t="shared" ca="1" si="24"/>
        <v>0</v>
      </c>
      <c r="M57" s="165">
        <f t="shared" ca="1" si="24"/>
        <v>0</v>
      </c>
      <c r="N57" s="165">
        <f t="shared" ca="1" si="24"/>
        <v>0</v>
      </c>
      <c r="O57" s="165">
        <f t="shared" ca="1" si="24"/>
        <v>0</v>
      </c>
      <c r="P57" s="165">
        <f t="shared" ca="1" si="24"/>
        <v>0</v>
      </c>
      <c r="Q57" s="165">
        <f t="shared" ca="1" si="24"/>
        <v>0</v>
      </c>
      <c r="R57" s="165">
        <f t="shared" ca="1" si="24"/>
        <v>0</v>
      </c>
      <c r="S57" s="165">
        <f t="shared" ca="1" si="24"/>
        <v>0</v>
      </c>
      <c r="T57" s="165">
        <f t="shared" ca="1" si="24"/>
        <v>0</v>
      </c>
      <c r="U57" s="165">
        <f t="shared" ca="1" si="24"/>
        <v>0</v>
      </c>
      <c r="V57" s="165">
        <f t="shared" ca="1" si="24"/>
        <v>0</v>
      </c>
      <c r="W57" s="165">
        <f t="shared" ca="1" si="24"/>
        <v>0</v>
      </c>
      <c r="X57" s="165">
        <f t="shared" ca="1" si="24"/>
        <v>0</v>
      </c>
      <c r="Y57" s="165">
        <f t="shared" ca="1" si="24"/>
        <v>0</v>
      </c>
      <c r="Z57" s="165">
        <f t="shared" ca="1" si="24"/>
        <v>0</v>
      </c>
      <c r="AA57" s="165">
        <f t="shared" ca="1" si="24"/>
        <v>0</v>
      </c>
      <c r="AB57" s="165">
        <f t="shared" ca="1" si="24"/>
        <v>0</v>
      </c>
      <c r="AC57" s="165">
        <f t="shared" ca="1" si="24"/>
        <v>0</v>
      </c>
      <c r="AD57" s="165">
        <f t="shared" ca="1" si="24"/>
        <v>0</v>
      </c>
      <c r="AE57" s="165">
        <f t="shared" ca="1" si="24"/>
        <v>0</v>
      </c>
      <c r="AF57" s="165">
        <f t="shared" ca="1" si="24"/>
        <v>0</v>
      </c>
      <c r="AG57" s="165">
        <f t="shared" ca="1" si="24"/>
        <v>0</v>
      </c>
      <c r="AH57" s="165">
        <f t="shared" ca="1" si="24"/>
        <v>0</v>
      </c>
      <c r="AI57" s="165">
        <f t="shared" ca="1" si="24"/>
        <v>0</v>
      </c>
      <c r="AJ57" s="165">
        <f t="shared" ca="1" si="24"/>
        <v>0</v>
      </c>
      <c r="AK57" s="165">
        <f t="shared" ca="1" si="24"/>
        <v>0</v>
      </c>
      <c r="AL57" s="165">
        <f t="shared" ca="1" si="24"/>
        <v>0</v>
      </c>
      <c r="AM57" s="165">
        <f t="shared" ca="1" si="24"/>
        <v>0</v>
      </c>
      <c r="AN57" s="165">
        <f t="shared" ca="1" si="24"/>
        <v>0</v>
      </c>
      <c r="AO57" s="165">
        <f t="shared" ca="1" si="24"/>
        <v>0</v>
      </c>
      <c r="AP57" s="165">
        <f t="shared" ca="1" si="24"/>
        <v>0</v>
      </c>
      <c r="AQ57" s="165">
        <f t="shared" ca="1" si="24"/>
        <v>0</v>
      </c>
      <c r="AR57" s="165">
        <f t="shared" ca="1" si="24"/>
        <v>0</v>
      </c>
    </row>
    <row r="58" spans="2:44">
      <c r="B58" s="100" t="s">
        <v>26</v>
      </c>
      <c r="C58" s="244"/>
      <c r="E58" s="165">
        <f t="shared" ref="E58:AR58" si="25">E55*(((1+E$15+E$16)^((E$3-D$3)/360))-1)</f>
        <v>0</v>
      </c>
      <c r="F58" s="165">
        <f t="shared" ca="1" si="25"/>
        <v>0</v>
      </c>
      <c r="G58" s="165">
        <f t="shared" ca="1" si="25"/>
        <v>0</v>
      </c>
      <c r="H58" s="165">
        <f t="shared" ca="1" si="25"/>
        <v>0</v>
      </c>
      <c r="I58" s="165">
        <f t="shared" ca="1" si="25"/>
        <v>0</v>
      </c>
      <c r="J58" s="165">
        <f t="shared" ca="1" si="25"/>
        <v>0</v>
      </c>
      <c r="K58" s="165">
        <f t="shared" ca="1" si="25"/>
        <v>0</v>
      </c>
      <c r="L58" s="165">
        <f t="shared" ca="1" si="25"/>
        <v>0</v>
      </c>
      <c r="M58" s="165">
        <f t="shared" ca="1" si="25"/>
        <v>0</v>
      </c>
      <c r="N58" s="165">
        <f t="shared" ca="1" si="25"/>
        <v>0</v>
      </c>
      <c r="O58" s="165">
        <f t="shared" ca="1" si="25"/>
        <v>0</v>
      </c>
      <c r="P58" s="165">
        <f t="shared" ca="1" si="25"/>
        <v>0</v>
      </c>
      <c r="Q58" s="165">
        <f t="shared" ca="1" si="25"/>
        <v>0</v>
      </c>
      <c r="R58" s="165">
        <f t="shared" ca="1" si="25"/>
        <v>0</v>
      </c>
      <c r="S58" s="165">
        <f t="shared" ca="1" si="25"/>
        <v>0</v>
      </c>
      <c r="T58" s="165">
        <f t="shared" ca="1" si="25"/>
        <v>0</v>
      </c>
      <c r="U58" s="165">
        <f t="shared" ca="1" si="25"/>
        <v>0</v>
      </c>
      <c r="V58" s="165">
        <f t="shared" ca="1" si="25"/>
        <v>0</v>
      </c>
      <c r="W58" s="165">
        <f t="shared" ca="1" si="25"/>
        <v>0</v>
      </c>
      <c r="X58" s="165">
        <f t="shared" ca="1" si="25"/>
        <v>0</v>
      </c>
      <c r="Y58" s="165">
        <f t="shared" ca="1" si="25"/>
        <v>0</v>
      </c>
      <c r="Z58" s="165">
        <f t="shared" ca="1" si="25"/>
        <v>0</v>
      </c>
      <c r="AA58" s="165">
        <f t="shared" ca="1" si="25"/>
        <v>0</v>
      </c>
      <c r="AB58" s="165">
        <f t="shared" ca="1" si="25"/>
        <v>0</v>
      </c>
      <c r="AC58" s="165">
        <f t="shared" ca="1" si="25"/>
        <v>0</v>
      </c>
      <c r="AD58" s="165">
        <f t="shared" ca="1" si="25"/>
        <v>0</v>
      </c>
      <c r="AE58" s="165">
        <f t="shared" ca="1" si="25"/>
        <v>0</v>
      </c>
      <c r="AF58" s="165">
        <f t="shared" ca="1" si="25"/>
        <v>0</v>
      </c>
      <c r="AG58" s="165">
        <f t="shared" ca="1" si="25"/>
        <v>0</v>
      </c>
      <c r="AH58" s="165">
        <f t="shared" ca="1" si="25"/>
        <v>0</v>
      </c>
      <c r="AI58" s="165">
        <f t="shared" ca="1" si="25"/>
        <v>0</v>
      </c>
      <c r="AJ58" s="165">
        <f t="shared" ca="1" si="25"/>
        <v>0</v>
      </c>
      <c r="AK58" s="165">
        <f t="shared" ca="1" si="25"/>
        <v>0</v>
      </c>
      <c r="AL58" s="165">
        <f t="shared" ca="1" si="25"/>
        <v>0</v>
      </c>
      <c r="AM58" s="165">
        <f t="shared" ca="1" si="25"/>
        <v>0</v>
      </c>
      <c r="AN58" s="165">
        <f t="shared" ca="1" si="25"/>
        <v>0</v>
      </c>
      <c r="AO58" s="165">
        <f t="shared" ca="1" si="25"/>
        <v>0</v>
      </c>
      <c r="AP58" s="165">
        <f t="shared" ca="1" si="25"/>
        <v>0</v>
      </c>
      <c r="AQ58" s="165">
        <f t="shared" ca="1" si="25"/>
        <v>0</v>
      </c>
      <c r="AR58" s="165">
        <f t="shared" ca="1" si="25"/>
        <v>0</v>
      </c>
    </row>
    <row r="59" spans="2:44">
      <c r="B59" s="100" t="s">
        <v>27</v>
      </c>
      <c r="C59" s="74"/>
      <c r="D59" s="74"/>
      <c r="E59" s="191">
        <f>(IF(E55&gt;0,IF(E$2&gt;=($C52+$C51),E58,0),0))</f>
        <v>0</v>
      </c>
      <c r="F59" s="191">
        <f t="shared" ref="F59:AR59" ca="1" si="26">(IF(F55&gt;0,IF(F$2&gt;=($C52+$C51),F58,0),0))</f>
        <v>0</v>
      </c>
      <c r="G59" s="191">
        <f t="shared" ca="1" si="26"/>
        <v>0</v>
      </c>
      <c r="H59" s="191">
        <f t="shared" ca="1" si="26"/>
        <v>0</v>
      </c>
      <c r="I59" s="191">
        <f t="shared" ca="1" si="26"/>
        <v>0</v>
      </c>
      <c r="J59" s="191">
        <f t="shared" ca="1" si="26"/>
        <v>0</v>
      </c>
      <c r="K59" s="191">
        <f t="shared" ca="1" si="26"/>
        <v>0</v>
      </c>
      <c r="L59" s="191">
        <f t="shared" ca="1" si="26"/>
        <v>0</v>
      </c>
      <c r="M59" s="191">
        <f t="shared" ca="1" si="26"/>
        <v>0</v>
      </c>
      <c r="N59" s="191">
        <f t="shared" ca="1" si="26"/>
        <v>0</v>
      </c>
      <c r="O59" s="191">
        <f t="shared" ca="1" si="26"/>
        <v>0</v>
      </c>
      <c r="P59" s="191">
        <f t="shared" ca="1" si="26"/>
        <v>0</v>
      </c>
      <c r="Q59" s="191">
        <f t="shared" ca="1" si="26"/>
        <v>0</v>
      </c>
      <c r="R59" s="191">
        <f t="shared" ca="1" si="26"/>
        <v>0</v>
      </c>
      <c r="S59" s="191">
        <f t="shared" ca="1" si="26"/>
        <v>0</v>
      </c>
      <c r="T59" s="191">
        <f t="shared" ca="1" si="26"/>
        <v>0</v>
      </c>
      <c r="U59" s="191">
        <f t="shared" ca="1" si="26"/>
        <v>0</v>
      </c>
      <c r="V59" s="191">
        <f t="shared" ca="1" si="26"/>
        <v>0</v>
      </c>
      <c r="W59" s="191">
        <f t="shared" ca="1" si="26"/>
        <v>0</v>
      </c>
      <c r="X59" s="191">
        <f t="shared" ca="1" si="26"/>
        <v>0</v>
      </c>
      <c r="Y59" s="191">
        <f t="shared" ca="1" si="26"/>
        <v>0</v>
      </c>
      <c r="Z59" s="191">
        <f t="shared" ca="1" si="26"/>
        <v>0</v>
      </c>
      <c r="AA59" s="191">
        <f t="shared" ca="1" si="26"/>
        <v>0</v>
      </c>
      <c r="AB59" s="191">
        <f t="shared" ca="1" si="26"/>
        <v>0</v>
      </c>
      <c r="AC59" s="191">
        <f t="shared" ca="1" si="26"/>
        <v>0</v>
      </c>
      <c r="AD59" s="191">
        <f t="shared" ca="1" si="26"/>
        <v>0</v>
      </c>
      <c r="AE59" s="191">
        <f t="shared" ca="1" si="26"/>
        <v>0</v>
      </c>
      <c r="AF59" s="191">
        <f t="shared" ca="1" si="26"/>
        <v>0</v>
      </c>
      <c r="AG59" s="191">
        <f t="shared" ca="1" si="26"/>
        <v>0</v>
      </c>
      <c r="AH59" s="191">
        <f t="shared" ca="1" si="26"/>
        <v>0</v>
      </c>
      <c r="AI59" s="191">
        <f t="shared" ca="1" si="26"/>
        <v>0</v>
      </c>
      <c r="AJ59" s="191">
        <f t="shared" ca="1" si="26"/>
        <v>0</v>
      </c>
      <c r="AK59" s="191">
        <f t="shared" ca="1" si="26"/>
        <v>0</v>
      </c>
      <c r="AL59" s="191">
        <f t="shared" ca="1" si="26"/>
        <v>0</v>
      </c>
      <c r="AM59" s="191">
        <f t="shared" ca="1" si="26"/>
        <v>0</v>
      </c>
      <c r="AN59" s="191">
        <f t="shared" ca="1" si="26"/>
        <v>0</v>
      </c>
      <c r="AO59" s="191">
        <f t="shared" ca="1" si="26"/>
        <v>0</v>
      </c>
      <c r="AP59" s="191">
        <f t="shared" ca="1" si="26"/>
        <v>0</v>
      </c>
      <c r="AQ59" s="191">
        <f t="shared" ca="1" si="26"/>
        <v>0</v>
      </c>
      <c r="AR59" s="191">
        <f t="shared" ca="1" si="26"/>
        <v>0</v>
      </c>
    </row>
    <row r="60" spans="2:44">
      <c r="B60" s="403" t="s">
        <v>28</v>
      </c>
      <c r="C60" s="404"/>
      <c r="D60" s="404"/>
      <c r="E60" s="405">
        <f ca="1">ROUND(E55+E56-E57+E58-E59,4)</f>
        <v>0</v>
      </c>
      <c r="F60" s="405">
        <f t="shared" ref="F60:R60" ca="1" si="27">ROUND(F55+F56-F57+F58-F59,4)</f>
        <v>0</v>
      </c>
      <c r="G60" s="405">
        <f t="shared" ca="1" si="27"/>
        <v>0</v>
      </c>
      <c r="H60" s="405">
        <f t="shared" ca="1" si="27"/>
        <v>0</v>
      </c>
      <c r="I60" s="405">
        <f t="shared" ca="1" si="27"/>
        <v>0</v>
      </c>
      <c r="J60" s="405">
        <f t="shared" ca="1" si="27"/>
        <v>0</v>
      </c>
      <c r="K60" s="405">
        <f t="shared" ca="1" si="27"/>
        <v>0</v>
      </c>
      <c r="L60" s="405">
        <f t="shared" ca="1" si="27"/>
        <v>0</v>
      </c>
      <c r="M60" s="405">
        <f t="shared" ca="1" si="27"/>
        <v>0</v>
      </c>
      <c r="N60" s="405">
        <f t="shared" ca="1" si="27"/>
        <v>0</v>
      </c>
      <c r="O60" s="405">
        <f t="shared" ca="1" si="27"/>
        <v>0</v>
      </c>
      <c r="P60" s="405">
        <f t="shared" ca="1" si="27"/>
        <v>0</v>
      </c>
      <c r="Q60" s="405">
        <f t="shared" ca="1" si="27"/>
        <v>0</v>
      </c>
      <c r="R60" s="405">
        <f t="shared" ca="1" si="27"/>
        <v>0</v>
      </c>
      <c r="S60" s="405">
        <f ca="1">ROUND(S55+S56-S57+S58-S59,2)</f>
        <v>0</v>
      </c>
      <c r="T60" s="405">
        <f ca="1">ROUND(T55+T56-T57+T58-T59,2)</f>
        <v>0</v>
      </c>
      <c r="U60" s="405">
        <f t="shared" ref="U60:AR60" ca="1" si="28">ROUND(U55+U56-U57+U58-U59,2)</f>
        <v>0</v>
      </c>
      <c r="V60" s="405">
        <f t="shared" ca="1" si="28"/>
        <v>0</v>
      </c>
      <c r="W60" s="405">
        <f t="shared" ca="1" si="28"/>
        <v>0</v>
      </c>
      <c r="X60" s="405">
        <f t="shared" ca="1" si="28"/>
        <v>0</v>
      </c>
      <c r="Y60" s="405">
        <f t="shared" ca="1" si="28"/>
        <v>0</v>
      </c>
      <c r="Z60" s="405">
        <f t="shared" ca="1" si="28"/>
        <v>0</v>
      </c>
      <c r="AA60" s="405">
        <f t="shared" ca="1" si="28"/>
        <v>0</v>
      </c>
      <c r="AB60" s="405">
        <f t="shared" ca="1" si="28"/>
        <v>0</v>
      </c>
      <c r="AC60" s="405">
        <f t="shared" ca="1" si="28"/>
        <v>0</v>
      </c>
      <c r="AD60" s="405">
        <f t="shared" ca="1" si="28"/>
        <v>0</v>
      </c>
      <c r="AE60" s="405">
        <f t="shared" ca="1" si="28"/>
        <v>0</v>
      </c>
      <c r="AF60" s="405">
        <f t="shared" ca="1" si="28"/>
        <v>0</v>
      </c>
      <c r="AG60" s="405">
        <f t="shared" ca="1" si="28"/>
        <v>0</v>
      </c>
      <c r="AH60" s="405">
        <f t="shared" ca="1" si="28"/>
        <v>0</v>
      </c>
      <c r="AI60" s="405">
        <f t="shared" ca="1" si="28"/>
        <v>0</v>
      </c>
      <c r="AJ60" s="405">
        <f t="shared" ca="1" si="28"/>
        <v>0</v>
      </c>
      <c r="AK60" s="405">
        <f t="shared" ca="1" si="28"/>
        <v>0</v>
      </c>
      <c r="AL60" s="405">
        <f t="shared" ca="1" si="28"/>
        <v>0</v>
      </c>
      <c r="AM60" s="405">
        <f t="shared" ca="1" si="28"/>
        <v>0</v>
      </c>
      <c r="AN60" s="405">
        <f t="shared" ca="1" si="28"/>
        <v>0</v>
      </c>
      <c r="AO60" s="405">
        <f t="shared" ca="1" si="28"/>
        <v>0</v>
      </c>
      <c r="AP60" s="405">
        <f t="shared" ca="1" si="28"/>
        <v>0</v>
      </c>
      <c r="AQ60" s="405">
        <f t="shared" ca="1" si="28"/>
        <v>0</v>
      </c>
      <c r="AR60" s="405">
        <f t="shared" ca="1" si="28"/>
        <v>0</v>
      </c>
    </row>
    <row r="64" spans="2:44">
      <c r="B64" s="399" t="str">
        <f ca="1">"4)  FINANCIAMENTO DE LONGO PRAZO - ANO "&amp;C66</f>
        <v>4)  FINANCIAMENTO DE LONGO PRAZO - ANO 0</v>
      </c>
      <c r="C64" s="400"/>
      <c r="D64" s="401"/>
      <c r="E64" s="402"/>
      <c r="F64" s="402"/>
      <c r="G64" s="402"/>
      <c r="H64" s="402"/>
      <c r="I64" s="402"/>
      <c r="J64" s="402"/>
      <c r="K64" s="402"/>
      <c r="L64" s="402"/>
      <c r="M64" s="402"/>
      <c r="N64" s="402"/>
      <c r="O64" s="402"/>
      <c r="P64" s="402"/>
      <c r="Q64" s="402"/>
      <c r="R64" s="402"/>
      <c r="S64" s="402"/>
      <c r="T64" s="402"/>
      <c r="U64" s="402"/>
      <c r="V64" s="402"/>
      <c r="W64" s="402"/>
      <c r="X64" s="402"/>
      <c r="Y64" s="402"/>
      <c r="Z64" s="402"/>
      <c r="AA64" s="402"/>
      <c r="AB64" s="402"/>
      <c r="AC64" s="402"/>
      <c r="AD64" s="402"/>
      <c r="AE64" s="402"/>
      <c r="AF64" s="402"/>
      <c r="AG64" s="402"/>
      <c r="AH64" s="402"/>
      <c r="AI64" s="402"/>
      <c r="AJ64" s="402"/>
      <c r="AK64" s="402"/>
      <c r="AL64" s="402"/>
      <c r="AM64" s="402"/>
      <c r="AN64" s="402"/>
      <c r="AO64" s="402"/>
      <c r="AP64" s="402"/>
      <c r="AQ64" s="402"/>
      <c r="AR64" s="402"/>
    </row>
    <row r="65" spans="2:44">
      <c r="B65" s="144" t="str">
        <f>B50</f>
        <v>valor do financiamento</v>
      </c>
      <c r="C65" s="396">
        <f ca="1">'Premissas macro'!E100</f>
        <v>0</v>
      </c>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row>
    <row r="66" spans="2:44">
      <c r="B66" s="144" t="str">
        <f>B51</f>
        <v>ano da liberação</v>
      </c>
      <c r="C66" s="60">
        <f ca="1">'Premissas macro'!D100</f>
        <v>0</v>
      </c>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row>
    <row r="67" spans="2:44">
      <c r="B67" s="144" t="str">
        <f>B52</f>
        <v>prazo de carência - principal e juros (anos)</v>
      </c>
      <c r="C67" s="60">
        <v>1</v>
      </c>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row>
    <row r="68" spans="2:44">
      <c r="B68" s="144" t="str">
        <f>B53</f>
        <v>prazo de amortização (anos)</v>
      </c>
      <c r="C68" s="60">
        <f>C53</f>
        <v>8</v>
      </c>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row>
    <row r="69" spans="2:44">
      <c r="B69" s="70"/>
      <c r="C69" s="74"/>
      <c r="D69" s="74"/>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row>
    <row r="70" spans="2:44">
      <c r="B70" s="403" t="s">
        <v>29</v>
      </c>
      <c r="C70" s="404"/>
      <c r="D70" s="404"/>
      <c r="E70" s="405">
        <v>0</v>
      </c>
      <c r="F70" s="405">
        <f t="shared" ref="F70:X70" ca="1" si="29">E75</f>
        <v>0</v>
      </c>
      <c r="G70" s="405">
        <f t="shared" ca="1" si="29"/>
        <v>0</v>
      </c>
      <c r="H70" s="405">
        <f t="shared" ca="1" si="29"/>
        <v>0</v>
      </c>
      <c r="I70" s="405">
        <f t="shared" ca="1" si="29"/>
        <v>0</v>
      </c>
      <c r="J70" s="405">
        <f t="shared" ca="1" si="29"/>
        <v>0</v>
      </c>
      <c r="K70" s="405">
        <f t="shared" ca="1" si="29"/>
        <v>0</v>
      </c>
      <c r="L70" s="405">
        <f t="shared" ca="1" si="29"/>
        <v>0</v>
      </c>
      <c r="M70" s="405">
        <f t="shared" ca="1" si="29"/>
        <v>0</v>
      </c>
      <c r="N70" s="405">
        <f t="shared" ca="1" si="29"/>
        <v>0</v>
      </c>
      <c r="O70" s="405">
        <f t="shared" ca="1" si="29"/>
        <v>0</v>
      </c>
      <c r="P70" s="405">
        <f t="shared" ca="1" si="29"/>
        <v>0</v>
      </c>
      <c r="Q70" s="405">
        <f t="shared" ca="1" si="29"/>
        <v>0</v>
      </c>
      <c r="R70" s="405">
        <f t="shared" ca="1" si="29"/>
        <v>0</v>
      </c>
      <c r="S70" s="405">
        <f t="shared" ca="1" si="29"/>
        <v>0</v>
      </c>
      <c r="T70" s="405">
        <f t="shared" ca="1" si="29"/>
        <v>0</v>
      </c>
      <c r="U70" s="405">
        <f t="shared" ca="1" si="29"/>
        <v>0</v>
      </c>
      <c r="V70" s="405">
        <f t="shared" ca="1" si="29"/>
        <v>0</v>
      </c>
      <c r="W70" s="405">
        <f t="shared" ca="1" si="29"/>
        <v>0</v>
      </c>
      <c r="X70" s="405">
        <f t="shared" ca="1" si="29"/>
        <v>0</v>
      </c>
      <c r="Y70" s="405">
        <f t="shared" ref="Y70:AR70" ca="1" si="30">X75</f>
        <v>0</v>
      </c>
      <c r="Z70" s="405">
        <f t="shared" ca="1" si="30"/>
        <v>0</v>
      </c>
      <c r="AA70" s="405">
        <f t="shared" ca="1" si="30"/>
        <v>0</v>
      </c>
      <c r="AB70" s="405">
        <f t="shared" ca="1" si="30"/>
        <v>0</v>
      </c>
      <c r="AC70" s="405">
        <f t="shared" ca="1" si="30"/>
        <v>0</v>
      </c>
      <c r="AD70" s="405">
        <f t="shared" ca="1" si="30"/>
        <v>0</v>
      </c>
      <c r="AE70" s="405">
        <f t="shared" ca="1" si="30"/>
        <v>0</v>
      </c>
      <c r="AF70" s="405">
        <f t="shared" ca="1" si="30"/>
        <v>0</v>
      </c>
      <c r="AG70" s="405">
        <f t="shared" ca="1" si="30"/>
        <v>0</v>
      </c>
      <c r="AH70" s="405">
        <f t="shared" ca="1" si="30"/>
        <v>0</v>
      </c>
      <c r="AI70" s="405">
        <f t="shared" ca="1" si="30"/>
        <v>0</v>
      </c>
      <c r="AJ70" s="405">
        <f t="shared" ca="1" si="30"/>
        <v>0</v>
      </c>
      <c r="AK70" s="405">
        <f t="shared" ca="1" si="30"/>
        <v>0</v>
      </c>
      <c r="AL70" s="405">
        <f t="shared" ca="1" si="30"/>
        <v>0</v>
      </c>
      <c r="AM70" s="405">
        <f t="shared" ca="1" si="30"/>
        <v>0</v>
      </c>
      <c r="AN70" s="405">
        <f t="shared" ca="1" si="30"/>
        <v>0</v>
      </c>
      <c r="AO70" s="405">
        <f t="shared" ca="1" si="30"/>
        <v>0</v>
      </c>
      <c r="AP70" s="405">
        <f t="shared" ca="1" si="30"/>
        <v>0</v>
      </c>
      <c r="AQ70" s="405">
        <f t="shared" ca="1" si="30"/>
        <v>0</v>
      </c>
      <c r="AR70" s="405">
        <f t="shared" ca="1" si="30"/>
        <v>0</v>
      </c>
    </row>
    <row r="71" spans="2:44">
      <c r="B71" s="100" t="s">
        <v>24</v>
      </c>
      <c r="D71" s="74"/>
      <c r="E71" s="165">
        <f t="shared" ref="E71:AR71" ca="1" si="31">IF(E$2=$C66,$C65,0)</f>
        <v>0</v>
      </c>
      <c r="F71" s="165">
        <f t="shared" ca="1" si="31"/>
        <v>0</v>
      </c>
      <c r="G71" s="165">
        <f t="shared" ca="1" si="31"/>
        <v>0</v>
      </c>
      <c r="H71" s="165">
        <f t="shared" ca="1" si="31"/>
        <v>0</v>
      </c>
      <c r="I71" s="165">
        <f t="shared" ca="1" si="31"/>
        <v>0</v>
      </c>
      <c r="J71" s="165">
        <f t="shared" ca="1" si="31"/>
        <v>0</v>
      </c>
      <c r="K71" s="165">
        <f t="shared" ca="1" si="31"/>
        <v>0</v>
      </c>
      <c r="L71" s="165">
        <f t="shared" ca="1" si="31"/>
        <v>0</v>
      </c>
      <c r="M71" s="165">
        <f t="shared" ca="1" si="31"/>
        <v>0</v>
      </c>
      <c r="N71" s="165">
        <f t="shared" ca="1" si="31"/>
        <v>0</v>
      </c>
      <c r="O71" s="165">
        <f t="shared" ca="1" si="31"/>
        <v>0</v>
      </c>
      <c r="P71" s="165">
        <f t="shared" ca="1" si="31"/>
        <v>0</v>
      </c>
      <c r="Q71" s="165">
        <f t="shared" ca="1" si="31"/>
        <v>0</v>
      </c>
      <c r="R71" s="165">
        <f t="shared" ca="1" si="31"/>
        <v>0</v>
      </c>
      <c r="S71" s="165">
        <f t="shared" ca="1" si="31"/>
        <v>0</v>
      </c>
      <c r="T71" s="165">
        <f t="shared" ca="1" si="31"/>
        <v>0</v>
      </c>
      <c r="U71" s="165">
        <f t="shared" ca="1" si="31"/>
        <v>0</v>
      </c>
      <c r="V71" s="165">
        <f t="shared" ca="1" si="31"/>
        <v>0</v>
      </c>
      <c r="W71" s="165">
        <f t="shared" ca="1" si="31"/>
        <v>0</v>
      </c>
      <c r="X71" s="165">
        <f t="shared" ca="1" si="31"/>
        <v>0</v>
      </c>
      <c r="Y71" s="165">
        <f t="shared" ca="1" si="31"/>
        <v>0</v>
      </c>
      <c r="Z71" s="165">
        <f t="shared" ca="1" si="31"/>
        <v>0</v>
      </c>
      <c r="AA71" s="165">
        <f t="shared" ca="1" si="31"/>
        <v>0</v>
      </c>
      <c r="AB71" s="165">
        <f t="shared" ca="1" si="31"/>
        <v>0</v>
      </c>
      <c r="AC71" s="165">
        <f t="shared" ca="1" si="31"/>
        <v>0</v>
      </c>
      <c r="AD71" s="165">
        <f t="shared" ca="1" si="31"/>
        <v>0</v>
      </c>
      <c r="AE71" s="165">
        <f t="shared" ca="1" si="31"/>
        <v>0</v>
      </c>
      <c r="AF71" s="165">
        <f t="shared" ca="1" si="31"/>
        <v>0</v>
      </c>
      <c r="AG71" s="165">
        <f t="shared" ca="1" si="31"/>
        <v>0</v>
      </c>
      <c r="AH71" s="165">
        <f t="shared" ca="1" si="31"/>
        <v>0</v>
      </c>
      <c r="AI71" s="165">
        <f t="shared" ca="1" si="31"/>
        <v>0</v>
      </c>
      <c r="AJ71" s="165">
        <f t="shared" ca="1" si="31"/>
        <v>0</v>
      </c>
      <c r="AK71" s="165">
        <f t="shared" ca="1" si="31"/>
        <v>0</v>
      </c>
      <c r="AL71" s="165">
        <f t="shared" ca="1" si="31"/>
        <v>0</v>
      </c>
      <c r="AM71" s="165">
        <f t="shared" ca="1" si="31"/>
        <v>0</v>
      </c>
      <c r="AN71" s="165">
        <f t="shared" ca="1" si="31"/>
        <v>0</v>
      </c>
      <c r="AO71" s="165">
        <f t="shared" ca="1" si="31"/>
        <v>0</v>
      </c>
      <c r="AP71" s="165">
        <f t="shared" ca="1" si="31"/>
        <v>0</v>
      </c>
      <c r="AQ71" s="165">
        <f t="shared" ca="1" si="31"/>
        <v>0</v>
      </c>
      <c r="AR71" s="165">
        <f t="shared" ca="1" si="31"/>
        <v>0</v>
      </c>
    </row>
    <row r="72" spans="2:44">
      <c r="B72" s="100" t="s">
        <v>25</v>
      </c>
      <c r="E72" s="165">
        <f>(IF(E70&gt;0.5,IF(E$2&gt;=($C67+$C66),HLOOKUP($C66+$C67,$E$2:$AR$90,ROW(E$70)-1,1)/$C68,0),0))</f>
        <v>0</v>
      </c>
      <c r="F72" s="165">
        <f t="shared" ref="F72:AR72" ca="1" si="32">(IF(F70&gt;0.5,IF(F$2&gt;=($C67+$C66),HLOOKUP($C66+$C67,$E$2:$AR$90,ROW(F$70)-1,1)/$C68,0),0))</f>
        <v>0</v>
      </c>
      <c r="G72" s="165">
        <f t="shared" ca="1" si="32"/>
        <v>0</v>
      </c>
      <c r="H72" s="165">
        <f t="shared" ca="1" si="32"/>
        <v>0</v>
      </c>
      <c r="I72" s="165">
        <f t="shared" ca="1" si="32"/>
        <v>0</v>
      </c>
      <c r="J72" s="165">
        <f t="shared" ca="1" si="32"/>
        <v>0</v>
      </c>
      <c r="K72" s="165">
        <f t="shared" ca="1" si="32"/>
        <v>0</v>
      </c>
      <c r="L72" s="165">
        <f t="shared" ca="1" si="32"/>
        <v>0</v>
      </c>
      <c r="M72" s="165">
        <f t="shared" ca="1" si="32"/>
        <v>0</v>
      </c>
      <c r="N72" s="165">
        <f t="shared" ca="1" si="32"/>
        <v>0</v>
      </c>
      <c r="O72" s="165">
        <f t="shared" ca="1" si="32"/>
        <v>0</v>
      </c>
      <c r="P72" s="165">
        <f t="shared" ca="1" si="32"/>
        <v>0</v>
      </c>
      <c r="Q72" s="165">
        <f t="shared" ca="1" si="32"/>
        <v>0</v>
      </c>
      <c r="R72" s="165">
        <f t="shared" ca="1" si="32"/>
        <v>0</v>
      </c>
      <c r="S72" s="165">
        <f t="shared" ca="1" si="32"/>
        <v>0</v>
      </c>
      <c r="T72" s="165">
        <f t="shared" ca="1" si="32"/>
        <v>0</v>
      </c>
      <c r="U72" s="165">
        <f t="shared" ca="1" si="32"/>
        <v>0</v>
      </c>
      <c r="V72" s="165">
        <f t="shared" ca="1" si="32"/>
        <v>0</v>
      </c>
      <c r="W72" s="165">
        <f t="shared" ca="1" si="32"/>
        <v>0</v>
      </c>
      <c r="X72" s="165">
        <f t="shared" ca="1" si="32"/>
        <v>0</v>
      </c>
      <c r="Y72" s="165">
        <f t="shared" ca="1" si="32"/>
        <v>0</v>
      </c>
      <c r="Z72" s="165">
        <f t="shared" ca="1" si="32"/>
        <v>0</v>
      </c>
      <c r="AA72" s="165">
        <f t="shared" ca="1" si="32"/>
        <v>0</v>
      </c>
      <c r="AB72" s="165">
        <f t="shared" ca="1" si="32"/>
        <v>0</v>
      </c>
      <c r="AC72" s="165">
        <f t="shared" ca="1" si="32"/>
        <v>0</v>
      </c>
      <c r="AD72" s="165">
        <f t="shared" ca="1" si="32"/>
        <v>0</v>
      </c>
      <c r="AE72" s="165">
        <f t="shared" ca="1" si="32"/>
        <v>0</v>
      </c>
      <c r="AF72" s="165">
        <f t="shared" ca="1" si="32"/>
        <v>0</v>
      </c>
      <c r="AG72" s="165">
        <f t="shared" ca="1" si="32"/>
        <v>0</v>
      </c>
      <c r="AH72" s="165">
        <f t="shared" ca="1" si="32"/>
        <v>0</v>
      </c>
      <c r="AI72" s="165">
        <f t="shared" ca="1" si="32"/>
        <v>0</v>
      </c>
      <c r="AJ72" s="165">
        <f t="shared" ca="1" si="32"/>
        <v>0</v>
      </c>
      <c r="AK72" s="165">
        <f t="shared" ca="1" si="32"/>
        <v>0</v>
      </c>
      <c r="AL72" s="165">
        <f t="shared" ca="1" si="32"/>
        <v>0</v>
      </c>
      <c r="AM72" s="165">
        <f t="shared" ca="1" si="32"/>
        <v>0</v>
      </c>
      <c r="AN72" s="165">
        <f t="shared" ca="1" si="32"/>
        <v>0</v>
      </c>
      <c r="AO72" s="165">
        <f t="shared" ca="1" si="32"/>
        <v>0</v>
      </c>
      <c r="AP72" s="165">
        <f t="shared" ca="1" si="32"/>
        <v>0</v>
      </c>
      <c r="AQ72" s="165">
        <f t="shared" ca="1" si="32"/>
        <v>0</v>
      </c>
      <c r="AR72" s="165">
        <f t="shared" ca="1" si="32"/>
        <v>0</v>
      </c>
    </row>
    <row r="73" spans="2:44">
      <c r="B73" s="100" t="s">
        <v>26</v>
      </c>
      <c r="C73" s="244"/>
      <c r="E73" s="165">
        <f t="shared" ref="E73:AR73" si="33">E70*(((1+E$15+E$16)^((E$3-D$3)/360))-1)</f>
        <v>0</v>
      </c>
      <c r="F73" s="165">
        <f t="shared" ca="1" si="33"/>
        <v>0</v>
      </c>
      <c r="G73" s="165">
        <f t="shared" ca="1" si="33"/>
        <v>0</v>
      </c>
      <c r="H73" s="165">
        <f t="shared" ca="1" si="33"/>
        <v>0</v>
      </c>
      <c r="I73" s="165">
        <f t="shared" ca="1" si="33"/>
        <v>0</v>
      </c>
      <c r="J73" s="165">
        <f t="shared" ca="1" si="33"/>
        <v>0</v>
      </c>
      <c r="K73" s="165">
        <f t="shared" ca="1" si="33"/>
        <v>0</v>
      </c>
      <c r="L73" s="165">
        <f t="shared" ca="1" si="33"/>
        <v>0</v>
      </c>
      <c r="M73" s="165">
        <f t="shared" ca="1" si="33"/>
        <v>0</v>
      </c>
      <c r="N73" s="165">
        <f t="shared" ca="1" si="33"/>
        <v>0</v>
      </c>
      <c r="O73" s="165">
        <f t="shared" ca="1" si="33"/>
        <v>0</v>
      </c>
      <c r="P73" s="165">
        <f t="shared" ca="1" si="33"/>
        <v>0</v>
      </c>
      <c r="Q73" s="165">
        <f t="shared" ca="1" si="33"/>
        <v>0</v>
      </c>
      <c r="R73" s="165">
        <f t="shared" ca="1" si="33"/>
        <v>0</v>
      </c>
      <c r="S73" s="165">
        <f t="shared" ca="1" si="33"/>
        <v>0</v>
      </c>
      <c r="T73" s="165">
        <f t="shared" ca="1" si="33"/>
        <v>0</v>
      </c>
      <c r="U73" s="165">
        <f t="shared" ca="1" si="33"/>
        <v>0</v>
      </c>
      <c r="V73" s="165">
        <f t="shared" ca="1" si="33"/>
        <v>0</v>
      </c>
      <c r="W73" s="165">
        <f t="shared" ca="1" si="33"/>
        <v>0</v>
      </c>
      <c r="X73" s="165">
        <f t="shared" ca="1" si="33"/>
        <v>0</v>
      </c>
      <c r="Y73" s="165">
        <f t="shared" ca="1" si="33"/>
        <v>0</v>
      </c>
      <c r="Z73" s="165">
        <f t="shared" ca="1" si="33"/>
        <v>0</v>
      </c>
      <c r="AA73" s="165">
        <f t="shared" ca="1" si="33"/>
        <v>0</v>
      </c>
      <c r="AB73" s="165">
        <f t="shared" ca="1" si="33"/>
        <v>0</v>
      </c>
      <c r="AC73" s="165">
        <f t="shared" ca="1" si="33"/>
        <v>0</v>
      </c>
      <c r="AD73" s="165">
        <f t="shared" ca="1" si="33"/>
        <v>0</v>
      </c>
      <c r="AE73" s="165">
        <f t="shared" ca="1" si="33"/>
        <v>0</v>
      </c>
      <c r="AF73" s="165">
        <f t="shared" ca="1" si="33"/>
        <v>0</v>
      </c>
      <c r="AG73" s="165">
        <f t="shared" ca="1" si="33"/>
        <v>0</v>
      </c>
      <c r="AH73" s="165">
        <f t="shared" ca="1" si="33"/>
        <v>0</v>
      </c>
      <c r="AI73" s="165">
        <f t="shared" ca="1" si="33"/>
        <v>0</v>
      </c>
      <c r="AJ73" s="165">
        <f t="shared" ca="1" si="33"/>
        <v>0</v>
      </c>
      <c r="AK73" s="165">
        <f t="shared" ca="1" si="33"/>
        <v>0</v>
      </c>
      <c r="AL73" s="165">
        <f t="shared" ca="1" si="33"/>
        <v>0</v>
      </c>
      <c r="AM73" s="165">
        <f t="shared" ca="1" si="33"/>
        <v>0</v>
      </c>
      <c r="AN73" s="165">
        <f t="shared" ca="1" si="33"/>
        <v>0</v>
      </c>
      <c r="AO73" s="165">
        <f t="shared" ca="1" si="33"/>
        <v>0</v>
      </c>
      <c r="AP73" s="165">
        <f t="shared" ca="1" si="33"/>
        <v>0</v>
      </c>
      <c r="AQ73" s="165">
        <f t="shared" ca="1" si="33"/>
        <v>0</v>
      </c>
      <c r="AR73" s="165">
        <f t="shared" ca="1" si="33"/>
        <v>0</v>
      </c>
    </row>
    <row r="74" spans="2:44">
      <c r="B74" s="100" t="s">
        <v>27</v>
      </c>
      <c r="C74" s="74"/>
      <c r="D74" s="74"/>
      <c r="E74" s="191">
        <f>(IF(E70&gt;0,IF(E$2&gt;=($C67+$C66),E73,0),0))</f>
        <v>0</v>
      </c>
      <c r="F74" s="191">
        <f t="shared" ref="F74:AR74" ca="1" si="34">(IF(F70&gt;0,IF(F$2&gt;=($C67+$C66),F73,0),0))</f>
        <v>0</v>
      </c>
      <c r="G74" s="191">
        <f t="shared" ca="1" si="34"/>
        <v>0</v>
      </c>
      <c r="H74" s="191">
        <f t="shared" ca="1" si="34"/>
        <v>0</v>
      </c>
      <c r="I74" s="191">
        <f t="shared" ca="1" si="34"/>
        <v>0</v>
      </c>
      <c r="J74" s="191">
        <f t="shared" ca="1" si="34"/>
        <v>0</v>
      </c>
      <c r="K74" s="191">
        <f t="shared" ca="1" si="34"/>
        <v>0</v>
      </c>
      <c r="L74" s="191">
        <f t="shared" ca="1" si="34"/>
        <v>0</v>
      </c>
      <c r="M74" s="191">
        <f t="shared" ca="1" si="34"/>
        <v>0</v>
      </c>
      <c r="N74" s="191">
        <f t="shared" ca="1" si="34"/>
        <v>0</v>
      </c>
      <c r="O74" s="191">
        <f t="shared" ca="1" si="34"/>
        <v>0</v>
      </c>
      <c r="P74" s="191">
        <f t="shared" ca="1" si="34"/>
        <v>0</v>
      </c>
      <c r="Q74" s="191">
        <f t="shared" ca="1" si="34"/>
        <v>0</v>
      </c>
      <c r="R74" s="191">
        <f t="shared" ca="1" si="34"/>
        <v>0</v>
      </c>
      <c r="S74" s="191">
        <f t="shared" ca="1" si="34"/>
        <v>0</v>
      </c>
      <c r="T74" s="191">
        <f t="shared" ca="1" si="34"/>
        <v>0</v>
      </c>
      <c r="U74" s="191">
        <f t="shared" ca="1" si="34"/>
        <v>0</v>
      </c>
      <c r="V74" s="191">
        <f t="shared" ca="1" si="34"/>
        <v>0</v>
      </c>
      <c r="W74" s="191">
        <f t="shared" ca="1" si="34"/>
        <v>0</v>
      </c>
      <c r="X74" s="191">
        <f t="shared" ca="1" si="34"/>
        <v>0</v>
      </c>
      <c r="Y74" s="191">
        <f t="shared" ca="1" si="34"/>
        <v>0</v>
      </c>
      <c r="Z74" s="191">
        <f t="shared" ca="1" si="34"/>
        <v>0</v>
      </c>
      <c r="AA74" s="191">
        <f t="shared" ca="1" si="34"/>
        <v>0</v>
      </c>
      <c r="AB74" s="191">
        <f t="shared" ca="1" si="34"/>
        <v>0</v>
      </c>
      <c r="AC74" s="191">
        <f t="shared" ca="1" si="34"/>
        <v>0</v>
      </c>
      <c r="AD74" s="191">
        <f t="shared" ca="1" si="34"/>
        <v>0</v>
      </c>
      <c r="AE74" s="191">
        <f t="shared" ca="1" si="34"/>
        <v>0</v>
      </c>
      <c r="AF74" s="191">
        <f t="shared" ca="1" si="34"/>
        <v>0</v>
      </c>
      <c r="AG74" s="191">
        <f t="shared" ca="1" si="34"/>
        <v>0</v>
      </c>
      <c r="AH74" s="191">
        <f t="shared" ca="1" si="34"/>
        <v>0</v>
      </c>
      <c r="AI74" s="191">
        <f t="shared" ca="1" si="34"/>
        <v>0</v>
      </c>
      <c r="AJ74" s="191">
        <f t="shared" ca="1" si="34"/>
        <v>0</v>
      </c>
      <c r="AK74" s="191">
        <f t="shared" ca="1" si="34"/>
        <v>0</v>
      </c>
      <c r="AL74" s="191">
        <f t="shared" ca="1" si="34"/>
        <v>0</v>
      </c>
      <c r="AM74" s="191">
        <f t="shared" ca="1" si="34"/>
        <v>0</v>
      </c>
      <c r="AN74" s="191">
        <f t="shared" ca="1" si="34"/>
        <v>0</v>
      </c>
      <c r="AO74" s="191">
        <f t="shared" ca="1" si="34"/>
        <v>0</v>
      </c>
      <c r="AP74" s="191">
        <f t="shared" ca="1" si="34"/>
        <v>0</v>
      </c>
      <c r="AQ74" s="191">
        <f t="shared" ca="1" si="34"/>
        <v>0</v>
      </c>
      <c r="AR74" s="191">
        <f t="shared" ca="1" si="34"/>
        <v>0</v>
      </c>
    </row>
    <row r="75" spans="2:44">
      <c r="B75" s="403" t="s">
        <v>28</v>
      </c>
      <c r="C75" s="404"/>
      <c r="D75" s="404"/>
      <c r="E75" s="405">
        <f t="shared" ref="E75:O75" ca="1" si="35">ROUND(E70+E71-E72+E73-E74,4)</f>
        <v>0</v>
      </c>
      <c r="F75" s="405">
        <f t="shared" ca="1" si="35"/>
        <v>0</v>
      </c>
      <c r="G75" s="405">
        <f t="shared" ca="1" si="35"/>
        <v>0</v>
      </c>
      <c r="H75" s="405">
        <f t="shared" ca="1" si="35"/>
        <v>0</v>
      </c>
      <c r="I75" s="405">
        <f t="shared" ca="1" si="35"/>
        <v>0</v>
      </c>
      <c r="J75" s="405">
        <f t="shared" ca="1" si="35"/>
        <v>0</v>
      </c>
      <c r="K75" s="405">
        <f t="shared" ca="1" si="35"/>
        <v>0</v>
      </c>
      <c r="L75" s="405">
        <f t="shared" ca="1" si="35"/>
        <v>0</v>
      </c>
      <c r="M75" s="405">
        <f t="shared" ca="1" si="35"/>
        <v>0</v>
      </c>
      <c r="N75" s="405">
        <f t="shared" ca="1" si="35"/>
        <v>0</v>
      </c>
      <c r="O75" s="405">
        <f t="shared" ca="1" si="35"/>
        <v>0</v>
      </c>
      <c r="P75" s="405">
        <f ca="1">ROUND(P70+P71-P72+P73-P74,2)</f>
        <v>0</v>
      </c>
      <c r="Q75" s="405">
        <f ca="1">ROUND(Q70+Q71-Q72+Q73-Q74,4)</f>
        <v>0</v>
      </c>
      <c r="R75" s="405">
        <f ca="1">ROUND(R70+R71-R72+R73-R74,4)</f>
        <v>0</v>
      </c>
      <c r="S75" s="405">
        <f ca="1">ROUND(S70+S71-S72+S73-S74,3)</f>
        <v>0</v>
      </c>
      <c r="T75" s="405">
        <f ca="1">ROUND(T70+T71-T72+T73-T74,2)</f>
        <v>0</v>
      </c>
      <c r="U75" s="405">
        <f ca="1">ROUND(U70+U71-U72+U73-U74,2)</f>
        <v>0</v>
      </c>
      <c r="V75" s="405">
        <f ca="1">ROUND(V70+V71-V72+V73-V74,2)</f>
        <v>0</v>
      </c>
      <c r="W75" s="405">
        <f t="shared" ref="W75:AG75" ca="1" si="36">ROUND(W70+W71-W72+W73-W74,4)</f>
        <v>0</v>
      </c>
      <c r="X75" s="405">
        <f t="shared" ca="1" si="36"/>
        <v>0</v>
      </c>
      <c r="Y75" s="405">
        <f t="shared" ca="1" si="36"/>
        <v>0</v>
      </c>
      <c r="Z75" s="405">
        <f t="shared" ca="1" si="36"/>
        <v>0</v>
      </c>
      <c r="AA75" s="405">
        <f t="shared" ca="1" si="36"/>
        <v>0</v>
      </c>
      <c r="AB75" s="405">
        <f t="shared" ca="1" si="36"/>
        <v>0</v>
      </c>
      <c r="AC75" s="405">
        <f t="shared" ca="1" si="36"/>
        <v>0</v>
      </c>
      <c r="AD75" s="405">
        <f t="shared" ca="1" si="36"/>
        <v>0</v>
      </c>
      <c r="AE75" s="405">
        <f t="shared" ca="1" si="36"/>
        <v>0</v>
      </c>
      <c r="AF75" s="405">
        <f t="shared" ca="1" si="36"/>
        <v>0</v>
      </c>
      <c r="AG75" s="405">
        <f t="shared" ca="1" si="36"/>
        <v>0</v>
      </c>
      <c r="AH75" s="405">
        <f ca="1">ROUND(AH70+AH71-AH72+AH73-AH74,3)</f>
        <v>0</v>
      </c>
      <c r="AI75" s="405">
        <f t="shared" ref="AI75:AR75" ca="1" si="37">ROUND(AI70+AI71-AI72+AI73-AI74,4)</f>
        <v>0</v>
      </c>
      <c r="AJ75" s="405">
        <f t="shared" ca="1" si="37"/>
        <v>0</v>
      </c>
      <c r="AK75" s="405">
        <f t="shared" ca="1" si="37"/>
        <v>0</v>
      </c>
      <c r="AL75" s="405">
        <f t="shared" ca="1" si="37"/>
        <v>0</v>
      </c>
      <c r="AM75" s="405">
        <f t="shared" ca="1" si="37"/>
        <v>0</v>
      </c>
      <c r="AN75" s="405">
        <f t="shared" ca="1" si="37"/>
        <v>0</v>
      </c>
      <c r="AO75" s="405">
        <f t="shared" ca="1" si="37"/>
        <v>0</v>
      </c>
      <c r="AP75" s="405">
        <f t="shared" ca="1" si="37"/>
        <v>0</v>
      </c>
      <c r="AQ75" s="405">
        <f t="shared" ca="1" si="37"/>
        <v>0</v>
      </c>
      <c r="AR75" s="405">
        <f t="shared" ca="1" si="37"/>
        <v>0</v>
      </c>
    </row>
    <row r="79" spans="2:44">
      <c r="B79" s="399" t="str">
        <f ca="1">"5)  FINANCIAMENTO DE LONGO PRAZO - ANO "&amp;C81</f>
        <v>5)  FINANCIAMENTO DE LONGO PRAZO - ANO 0</v>
      </c>
      <c r="C79" s="400"/>
      <c r="D79" s="401"/>
      <c r="E79" s="402"/>
      <c r="F79" s="402"/>
      <c r="G79" s="402"/>
      <c r="H79" s="402"/>
      <c r="I79" s="402"/>
      <c r="J79" s="402"/>
      <c r="K79" s="402"/>
      <c r="L79" s="402"/>
      <c r="M79" s="402"/>
      <c r="N79" s="402"/>
      <c r="O79" s="402"/>
      <c r="P79" s="402"/>
      <c r="Q79" s="402"/>
      <c r="R79" s="402"/>
      <c r="S79" s="402"/>
      <c r="T79" s="402"/>
      <c r="U79" s="402"/>
      <c r="V79" s="402"/>
      <c r="W79" s="402"/>
      <c r="X79" s="402"/>
      <c r="Y79" s="402"/>
      <c r="Z79" s="402"/>
      <c r="AA79" s="402"/>
      <c r="AB79" s="402"/>
      <c r="AC79" s="402"/>
      <c r="AD79" s="402"/>
      <c r="AE79" s="402"/>
      <c r="AF79" s="402"/>
      <c r="AG79" s="402"/>
      <c r="AH79" s="402"/>
      <c r="AI79" s="402"/>
      <c r="AJ79" s="402"/>
      <c r="AK79" s="402"/>
      <c r="AL79" s="402"/>
      <c r="AM79" s="402"/>
      <c r="AN79" s="402"/>
      <c r="AO79" s="402"/>
      <c r="AP79" s="402"/>
      <c r="AQ79" s="402"/>
      <c r="AR79" s="402"/>
    </row>
    <row r="80" spans="2:44">
      <c r="B80" s="144" t="str">
        <f>B65</f>
        <v>valor do financiamento</v>
      </c>
      <c r="C80" s="396">
        <f ca="1">'Premissas macro'!E101</f>
        <v>0</v>
      </c>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row>
    <row r="81" spans="2:44">
      <c r="B81" s="144" t="str">
        <f>B66</f>
        <v>ano da liberação</v>
      </c>
      <c r="C81" s="60">
        <f ca="1">'Premissas macro'!D101</f>
        <v>0</v>
      </c>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row>
    <row r="82" spans="2:44">
      <c r="B82" s="144" t="str">
        <f>B67</f>
        <v>prazo de carência - principal e juros (anos)</v>
      </c>
      <c r="C82" s="60">
        <v>2</v>
      </c>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row>
    <row r="83" spans="2:44">
      <c r="B83" s="144" t="str">
        <f>B68</f>
        <v>prazo de amortização (anos)</v>
      </c>
      <c r="C83" s="60">
        <f>C68</f>
        <v>8</v>
      </c>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row>
    <row r="84" spans="2:44">
      <c r="B84" s="70"/>
      <c r="C84" s="74"/>
      <c r="D84" s="74"/>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row>
    <row r="85" spans="2:44">
      <c r="B85" s="403" t="s">
        <v>29</v>
      </c>
      <c r="C85" s="404"/>
      <c r="D85" s="404"/>
      <c r="E85" s="405">
        <v>0</v>
      </c>
      <c r="F85" s="405">
        <f t="shared" ref="F85:X85" ca="1" si="38">E90</f>
        <v>0</v>
      </c>
      <c r="G85" s="405">
        <f t="shared" ca="1" si="38"/>
        <v>0</v>
      </c>
      <c r="H85" s="405">
        <f t="shared" ca="1" si="38"/>
        <v>0</v>
      </c>
      <c r="I85" s="405">
        <f t="shared" ca="1" si="38"/>
        <v>0</v>
      </c>
      <c r="J85" s="405">
        <f t="shared" ca="1" si="38"/>
        <v>0</v>
      </c>
      <c r="K85" s="405">
        <f t="shared" ca="1" si="38"/>
        <v>0</v>
      </c>
      <c r="L85" s="405">
        <f t="shared" ca="1" si="38"/>
        <v>0</v>
      </c>
      <c r="M85" s="405">
        <f t="shared" ca="1" si="38"/>
        <v>0</v>
      </c>
      <c r="N85" s="405">
        <f t="shared" ca="1" si="38"/>
        <v>0</v>
      </c>
      <c r="O85" s="405">
        <f t="shared" ca="1" si="38"/>
        <v>0</v>
      </c>
      <c r="P85" s="405">
        <f t="shared" ca="1" si="38"/>
        <v>0</v>
      </c>
      <c r="Q85" s="405">
        <f t="shared" ca="1" si="38"/>
        <v>0</v>
      </c>
      <c r="R85" s="405">
        <f t="shared" ca="1" si="38"/>
        <v>0</v>
      </c>
      <c r="S85" s="405">
        <f t="shared" ca="1" si="38"/>
        <v>0</v>
      </c>
      <c r="T85" s="405">
        <f t="shared" ca="1" si="38"/>
        <v>0</v>
      </c>
      <c r="U85" s="405">
        <f t="shared" ca="1" si="38"/>
        <v>0</v>
      </c>
      <c r="V85" s="405">
        <f t="shared" ca="1" si="38"/>
        <v>0</v>
      </c>
      <c r="W85" s="405">
        <f t="shared" ca="1" si="38"/>
        <v>0</v>
      </c>
      <c r="X85" s="405">
        <f t="shared" ca="1" si="38"/>
        <v>0</v>
      </c>
      <c r="Y85" s="405">
        <f t="shared" ref="Y85:AR85" ca="1" si="39">X90</f>
        <v>0</v>
      </c>
      <c r="Z85" s="405">
        <f t="shared" ca="1" si="39"/>
        <v>0</v>
      </c>
      <c r="AA85" s="405">
        <f t="shared" ca="1" si="39"/>
        <v>0</v>
      </c>
      <c r="AB85" s="405">
        <f t="shared" ca="1" si="39"/>
        <v>0</v>
      </c>
      <c r="AC85" s="405">
        <f t="shared" ca="1" si="39"/>
        <v>0</v>
      </c>
      <c r="AD85" s="405">
        <f t="shared" ca="1" si="39"/>
        <v>0</v>
      </c>
      <c r="AE85" s="405">
        <f t="shared" ca="1" si="39"/>
        <v>0</v>
      </c>
      <c r="AF85" s="405">
        <f t="shared" ca="1" si="39"/>
        <v>0</v>
      </c>
      <c r="AG85" s="405">
        <f t="shared" ca="1" si="39"/>
        <v>0</v>
      </c>
      <c r="AH85" s="405">
        <f t="shared" ca="1" si="39"/>
        <v>0</v>
      </c>
      <c r="AI85" s="405">
        <f t="shared" ca="1" si="39"/>
        <v>0</v>
      </c>
      <c r="AJ85" s="405">
        <f t="shared" ca="1" si="39"/>
        <v>0</v>
      </c>
      <c r="AK85" s="405">
        <f t="shared" ca="1" si="39"/>
        <v>0</v>
      </c>
      <c r="AL85" s="405">
        <f t="shared" ca="1" si="39"/>
        <v>0</v>
      </c>
      <c r="AM85" s="405">
        <f t="shared" ca="1" si="39"/>
        <v>0</v>
      </c>
      <c r="AN85" s="405">
        <f t="shared" ca="1" si="39"/>
        <v>0</v>
      </c>
      <c r="AO85" s="405">
        <f t="shared" ca="1" si="39"/>
        <v>0</v>
      </c>
      <c r="AP85" s="405">
        <f t="shared" ca="1" si="39"/>
        <v>0</v>
      </c>
      <c r="AQ85" s="405">
        <f t="shared" ca="1" si="39"/>
        <v>0</v>
      </c>
      <c r="AR85" s="405">
        <f t="shared" ca="1" si="39"/>
        <v>0</v>
      </c>
    </row>
    <row r="86" spans="2:44">
      <c r="B86" s="100" t="s">
        <v>24</v>
      </c>
      <c r="D86" s="74"/>
      <c r="E86" s="165">
        <f t="shared" ref="E86:AR86" ca="1" si="40">IF(E$2=$C81,$C80,0)</f>
        <v>0</v>
      </c>
      <c r="F86" s="165">
        <f t="shared" ca="1" si="40"/>
        <v>0</v>
      </c>
      <c r="G86" s="165">
        <f t="shared" ca="1" si="40"/>
        <v>0</v>
      </c>
      <c r="H86" s="165">
        <f t="shared" ca="1" si="40"/>
        <v>0</v>
      </c>
      <c r="I86" s="165">
        <f t="shared" ca="1" si="40"/>
        <v>0</v>
      </c>
      <c r="J86" s="165">
        <f t="shared" ca="1" si="40"/>
        <v>0</v>
      </c>
      <c r="K86" s="165">
        <f t="shared" ca="1" si="40"/>
        <v>0</v>
      </c>
      <c r="L86" s="165">
        <f t="shared" ca="1" si="40"/>
        <v>0</v>
      </c>
      <c r="M86" s="165">
        <f t="shared" ca="1" si="40"/>
        <v>0</v>
      </c>
      <c r="N86" s="165">
        <f t="shared" ca="1" si="40"/>
        <v>0</v>
      </c>
      <c r="O86" s="165">
        <f t="shared" ca="1" si="40"/>
        <v>0</v>
      </c>
      <c r="P86" s="165">
        <f t="shared" ca="1" si="40"/>
        <v>0</v>
      </c>
      <c r="Q86" s="165">
        <f t="shared" ca="1" si="40"/>
        <v>0</v>
      </c>
      <c r="R86" s="165">
        <f t="shared" ca="1" si="40"/>
        <v>0</v>
      </c>
      <c r="S86" s="165">
        <f t="shared" ca="1" si="40"/>
        <v>0</v>
      </c>
      <c r="T86" s="165">
        <f t="shared" ca="1" si="40"/>
        <v>0</v>
      </c>
      <c r="U86" s="165">
        <f t="shared" ca="1" si="40"/>
        <v>0</v>
      </c>
      <c r="V86" s="165">
        <f t="shared" ca="1" si="40"/>
        <v>0</v>
      </c>
      <c r="W86" s="165">
        <f t="shared" ca="1" si="40"/>
        <v>0</v>
      </c>
      <c r="X86" s="165">
        <f t="shared" ca="1" si="40"/>
        <v>0</v>
      </c>
      <c r="Y86" s="165">
        <f t="shared" ca="1" si="40"/>
        <v>0</v>
      </c>
      <c r="Z86" s="165">
        <f t="shared" ca="1" si="40"/>
        <v>0</v>
      </c>
      <c r="AA86" s="165">
        <f t="shared" ca="1" si="40"/>
        <v>0</v>
      </c>
      <c r="AB86" s="165">
        <f t="shared" ca="1" si="40"/>
        <v>0</v>
      </c>
      <c r="AC86" s="165">
        <f t="shared" ca="1" si="40"/>
        <v>0</v>
      </c>
      <c r="AD86" s="165">
        <f t="shared" ca="1" si="40"/>
        <v>0</v>
      </c>
      <c r="AE86" s="165">
        <f t="shared" ca="1" si="40"/>
        <v>0</v>
      </c>
      <c r="AF86" s="165">
        <f t="shared" ca="1" si="40"/>
        <v>0</v>
      </c>
      <c r="AG86" s="165">
        <f t="shared" ca="1" si="40"/>
        <v>0</v>
      </c>
      <c r="AH86" s="165">
        <f t="shared" ca="1" si="40"/>
        <v>0</v>
      </c>
      <c r="AI86" s="165">
        <f t="shared" ca="1" si="40"/>
        <v>0</v>
      </c>
      <c r="AJ86" s="165">
        <f t="shared" ca="1" si="40"/>
        <v>0</v>
      </c>
      <c r="AK86" s="165">
        <f t="shared" ca="1" si="40"/>
        <v>0</v>
      </c>
      <c r="AL86" s="165">
        <f t="shared" ca="1" si="40"/>
        <v>0</v>
      </c>
      <c r="AM86" s="165">
        <f t="shared" ca="1" si="40"/>
        <v>0</v>
      </c>
      <c r="AN86" s="165">
        <f t="shared" ca="1" si="40"/>
        <v>0</v>
      </c>
      <c r="AO86" s="165">
        <f t="shared" ca="1" si="40"/>
        <v>0</v>
      </c>
      <c r="AP86" s="165">
        <f t="shared" ca="1" si="40"/>
        <v>0</v>
      </c>
      <c r="AQ86" s="165">
        <f t="shared" ca="1" si="40"/>
        <v>0</v>
      </c>
      <c r="AR86" s="165">
        <f t="shared" ca="1" si="40"/>
        <v>0</v>
      </c>
    </row>
    <row r="87" spans="2:44">
      <c r="B87" s="100" t="s">
        <v>25</v>
      </c>
      <c r="E87" s="165">
        <f>(IF(E85&gt;0.5,IF(E$2&gt;=($C82+$C81),HLOOKUP($C81+$C82,$E$2:$AR$90,ROW(E$85)-1,1)/$C83,0),0))</f>
        <v>0</v>
      </c>
      <c r="F87" s="165">
        <f t="shared" ref="F87:AR87" ca="1" si="41">(IF(F85&gt;0.5,IF(F$2&gt;=($C82+$C81),HLOOKUP($C81+$C82,$E$2:$AR$90,ROW(F$85)-1,1)/$C83,0),0))</f>
        <v>0</v>
      </c>
      <c r="G87" s="165">
        <f t="shared" ca="1" si="41"/>
        <v>0</v>
      </c>
      <c r="H87" s="165">
        <f t="shared" ca="1" si="41"/>
        <v>0</v>
      </c>
      <c r="I87" s="165">
        <f t="shared" ca="1" si="41"/>
        <v>0</v>
      </c>
      <c r="J87" s="165">
        <f t="shared" ca="1" si="41"/>
        <v>0</v>
      </c>
      <c r="K87" s="165">
        <f t="shared" ca="1" si="41"/>
        <v>0</v>
      </c>
      <c r="L87" s="165">
        <f t="shared" ca="1" si="41"/>
        <v>0</v>
      </c>
      <c r="M87" s="165">
        <f t="shared" ca="1" si="41"/>
        <v>0</v>
      </c>
      <c r="N87" s="165">
        <f t="shared" ca="1" si="41"/>
        <v>0</v>
      </c>
      <c r="O87" s="165">
        <f t="shared" ca="1" si="41"/>
        <v>0</v>
      </c>
      <c r="P87" s="165">
        <f t="shared" ca="1" si="41"/>
        <v>0</v>
      </c>
      <c r="Q87" s="165">
        <f t="shared" ca="1" si="41"/>
        <v>0</v>
      </c>
      <c r="R87" s="165">
        <f t="shared" ca="1" si="41"/>
        <v>0</v>
      </c>
      <c r="S87" s="165">
        <f t="shared" ca="1" si="41"/>
        <v>0</v>
      </c>
      <c r="T87" s="165">
        <f t="shared" ca="1" si="41"/>
        <v>0</v>
      </c>
      <c r="U87" s="165">
        <f t="shared" ca="1" si="41"/>
        <v>0</v>
      </c>
      <c r="V87" s="165">
        <f t="shared" ca="1" si="41"/>
        <v>0</v>
      </c>
      <c r="W87" s="165">
        <f t="shared" ca="1" si="41"/>
        <v>0</v>
      </c>
      <c r="X87" s="165">
        <f t="shared" ca="1" si="41"/>
        <v>0</v>
      </c>
      <c r="Y87" s="165">
        <f t="shared" ca="1" si="41"/>
        <v>0</v>
      </c>
      <c r="Z87" s="165">
        <f t="shared" ca="1" si="41"/>
        <v>0</v>
      </c>
      <c r="AA87" s="165">
        <f t="shared" ca="1" si="41"/>
        <v>0</v>
      </c>
      <c r="AB87" s="165">
        <f t="shared" ca="1" si="41"/>
        <v>0</v>
      </c>
      <c r="AC87" s="165">
        <f t="shared" ca="1" si="41"/>
        <v>0</v>
      </c>
      <c r="AD87" s="165">
        <f t="shared" ca="1" si="41"/>
        <v>0</v>
      </c>
      <c r="AE87" s="165">
        <f t="shared" ca="1" si="41"/>
        <v>0</v>
      </c>
      <c r="AF87" s="165">
        <f t="shared" ca="1" si="41"/>
        <v>0</v>
      </c>
      <c r="AG87" s="165">
        <f t="shared" ca="1" si="41"/>
        <v>0</v>
      </c>
      <c r="AH87" s="165">
        <f t="shared" ca="1" si="41"/>
        <v>0</v>
      </c>
      <c r="AI87" s="165">
        <f t="shared" ca="1" si="41"/>
        <v>0</v>
      </c>
      <c r="AJ87" s="165">
        <f t="shared" ca="1" si="41"/>
        <v>0</v>
      </c>
      <c r="AK87" s="165">
        <f t="shared" ca="1" si="41"/>
        <v>0</v>
      </c>
      <c r="AL87" s="165">
        <f t="shared" ca="1" si="41"/>
        <v>0</v>
      </c>
      <c r="AM87" s="165">
        <f t="shared" ca="1" si="41"/>
        <v>0</v>
      </c>
      <c r="AN87" s="165">
        <f t="shared" ca="1" si="41"/>
        <v>0</v>
      </c>
      <c r="AO87" s="165">
        <f t="shared" ca="1" si="41"/>
        <v>0</v>
      </c>
      <c r="AP87" s="165">
        <f t="shared" ca="1" si="41"/>
        <v>0</v>
      </c>
      <c r="AQ87" s="165">
        <f t="shared" ca="1" si="41"/>
        <v>0</v>
      </c>
      <c r="AR87" s="165">
        <f t="shared" ca="1" si="41"/>
        <v>0</v>
      </c>
    </row>
    <row r="88" spans="2:44">
      <c r="B88" s="100" t="s">
        <v>26</v>
      </c>
      <c r="C88" s="409"/>
      <c r="E88" s="165">
        <f t="shared" ref="E88:AR88" si="42">E85*(((1+E$15+E$16)^((E$3-D$3)/360))-1)</f>
        <v>0</v>
      </c>
      <c r="F88" s="165">
        <f t="shared" ca="1" si="42"/>
        <v>0</v>
      </c>
      <c r="G88" s="165">
        <f t="shared" ca="1" si="42"/>
        <v>0</v>
      </c>
      <c r="H88" s="165">
        <f t="shared" ca="1" si="42"/>
        <v>0</v>
      </c>
      <c r="I88" s="165">
        <f t="shared" ca="1" si="42"/>
        <v>0</v>
      </c>
      <c r="J88" s="165">
        <f t="shared" ca="1" si="42"/>
        <v>0</v>
      </c>
      <c r="K88" s="165">
        <f t="shared" ca="1" si="42"/>
        <v>0</v>
      </c>
      <c r="L88" s="165">
        <f t="shared" ca="1" si="42"/>
        <v>0</v>
      </c>
      <c r="M88" s="165">
        <f t="shared" ca="1" si="42"/>
        <v>0</v>
      </c>
      <c r="N88" s="165">
        <f t="shared" ca="1" si="42"/>
        <v>0</v>
      </c>
      <c r="O88" s="165">
        <f t="shared" ca="1" si="42"/>
        <v>0</v>
      </c>
      <c r="P88" s="165">
        <f t="shared" ca="1" si="42"/>
        <v>0</v>
      </c>
      <c r="Q88" s="165">
        <f t="shared" ca="1" si="42"/>
        <v>0</v>
      </c>
      <c r="R88" s="165">
        <f t="shared" ca="1" si="42"/>
        <v>0</v>
      </c>
      <c r="S88" s="165">
        <f t="shared" ca="1" si="42"/>
        <v>0</v>
      </c>
      <c r="T88" s="165">
        <f t="shared" ca="1" si="42"/>
        <v>0</v>
      </c>
      <c r="U88" s="165">
        <f t="shared" ca="1" si="42"/>
        <v>0</v>
      </c>
      <c r="V88" s="165">
        <f t="shared" ca="1" si="42"/>
        <v>0</v>
      </c>
      <c r="W88" s="165">
        <f t="shared" ca="1" si="42"/>
        <v>0</v>
      </c>
      <c r="X88" s="165">
        <f t="shared" ca="1" si="42"/>
        <v>0</v>
      </c>
      <c r="Y88" s="165">
        <f t="shared" ca="1" si="42"/>
        <v>0</v>
      </c>
      <c r="Z88" s="165">
        <f t="shared" ca="1" si="42"/>
        <v>0</v>
      </c>
      <c r="AA88" s="165">
        <f t="shared" ca="1" si="42"/>
        <v>0</v>
      </c>
      <c r="AB88" s="165">
        <f t="shared" ca="1" si="42"/>
        <v>0</v>
      </c>
      <c r="AC88" s="165">
        <f t="shared" ca="1" si="42"/>
        <v>0</v>
      </c>
      <c r="AD88" s="165">
        <f t="shared" ca="1" si="42"/>
        <v>0</v>
      </c>
      <c r="AE88" s="165">
        <f t="shared" ca="1" si="42"/>
        <v>0</v>
      </c>
      <c r="AF88" s="165">
        <f t="shared" ca="1" si="42"/>
        <v>0</v>
      </c>
      <c r="AG88" s="165">
        <f t="shared" ca="1" si="42"/>
        <v>0</v>
      </c>
      <c r="AH88" s="165">
        <f t="shared" ca="1" si="42"/>
        <v>0</v>
      </c>
      <c r="AI88" s="165">
        <f t="shared" ca="1" si="42"/>
        <v>0</v>
      </c>
      <c r="AJ88" s="165">
        <f t="shared" ca="1" si="42"/>
        <v>0</v>
      </c>
      <c r="AK88" s="165">
        <f t="shared" ca="1" si="42"/>
        <v>0</v>
      </c>
      <c r="AL88" s="165">
        <f t="shared" ca="1" si="42"/>
        <v>0</v>
      </c>
      <c r="AM88" s="165">
        <f t="shared" ca="1" si="42"/>
        <v>0</v>
      </c>
      <c r="AN88" s="165">
        <f t="shared" ca="1" si="42"/>
        <v>0</v>
      </c>
      <c r="AO88" s="165">
        <f t="shared" ca="1" si="42"/>
        <v>0</v>
      </c>
      <c r="AP88" s="165">
        <f t="shared" ca="1" si="42"/>
        <v>0</v>
      </c>
      <c r="AQ88" s="165">
        <f t="shared" ca="1" si="42"/>
        <v>0</v>
      </c>
      <c r="AR88" s="165">
        <f t="shared" ca="1" si="42"/>
        <v>0</v>
      </c>
    </row>
    <row r="89" spans="2:44">
      <c r="B89" s="100" t="s">
        <v>27</v>
      </c>
      <c r="C89" s="74"/>
      <c r="D89" s="74"/>
      <c r="E89" s="191">
        <f>(IF(E85&gt;0,IF(E$2&gt;=($C82+$C81),E88,0),0))</f>
        <v>0</v>
      </c>
      <c r="F89" s="191">
        <f t="shared" ref="F89:AR89" ca="1" si="43">(IF(F85&gt;0,IF(F$2&gt;=($C82+$C81),F88,0),0))</f>
        <v>0</v>
      </c>
      <c r="G89" s="191">
        <f t="shared" ca="1" si="43"/>
        <v>0</v>
      </c>
      <c r="H89" s="191">
        <f t="shared" ca="1" si="43"/>
        <v>0</v>
      </c>
      <c r="I89" s="191">
        <f t="shared" ca="1" si="43"/>
        <v>0</v>
      </c>
      <c r="J89" s="191">
        <f t="shared" ca="1" si="43"/>
        <v>0</v>
      </c>
      <c r="K89" s="191">
        <f t="shared" ca="1" si="43"/>
        <v>0</v>
      </c>
      <c r="L89" s="191">
        <f t="shared" ca="1" si="43"/>
        <v>0</v>
      </c>
      <c r="M89" s="191">
        <f t="shared" ca="1" si="43"/>
        <v>0</v>
      </c>
      <c r="N89" s="191">
        <f t="shared" ca="1" si="43"/>
        <v>0</v>
      </c>
      <c r="O89" s="191">
        <f t="shared" ca="1" si="43"/>
        <v>0</v>
      </c>
      <c r="P89" s="191">
        <f t="shared" ca="1" si="43"/>
        <v>0</v>
      </c>
      <c r="Q89" s="191">
        <f t="shared" ca="1" si="43"/>
        <v>0</v>
      </c>
      <c r="R89" s="191">
        <f t="shared" ca="1" si="43"/>
        <v>0</v>
      </c>
      <c r="S89" s="191">
        <f t="shared" ca="1" si="43"/>
        <v>0</v>
      </c>
      <c r="T89" s="191">
        <f t="shared" ca="1" si="43"/>
        <v>0</v>
      </c>
      <c r="U89" s="191">
        <f t="shared" ca="1" si="43"/>
        <v>0</v>
      </c>
      <c r="V89" s="191">
        <f t="shared" ca="1" si="43"/>
        <v>0</v>
      </c>
      <c r="W89" s="191">
        <f t="shared" ca="1" si="43"/>
        <v>0</v>
      </c>
      <c r="X89" s="191">
        <f t="shared" ca="1" si="43"/>
        <v>0</v>
      </c>
      <c r="Y89" s="191">
        <f t="shared" ca="1" si="43"/>
        <v>0</v>
      </c>
      <c r="Z89" s="191">
        <f t="shared" ca="1" si="43"/>
        <v>0</v>
      </c>
      <c r="AA89" s="191">
        <f t="shared" ca="1" si="43"/>
        <v>0</v>
      </c>
      <c r="AB89" s="191">
        <f t="shared" ca="1" si="43"/>
        <v>0</v>
      </c>
      <c r="AC89" s="191">
        <f t="shared" ca="1" si="43"/>
        <v>0</v>
      </c>
      <c r="AD89" s="191">
        <f t="shared" ca="1" si="43"/>
        <v>0</v>
      </c>
      <c r="AE89" s="191">
        <f t="shared" ca="1" si="43"/>
        <v>0</v>
      </c>
      <c r="AF89" s="191">
        <f t="shared" ca="1" si="43"/>
        <v>0</v>
      </c>
      <c r="AG89" s="191">
        <f t="shared" ca="1" si="43"/>
        <v>0</v>
      </c>
      <c r="AH89" s="191">
        <f t="shared" ca="1" si="43"/>
        <v>0</v>
      </c>
      <c r="AI89" s="191">
        <f t="shared" ca="1" si="43"/>
        <v>0</v>
      </c>
      <c r="AJ89" s="191">
        <f t="shared" ca="1" si="43"/>
        <v>0</v>
      </c>
      <c r="AK89" s="191">
        <f t="shared" ca="1" si="43"/>
        <v>0</v>
      </c>
      <c r="AL89" s="191">
        <f t="shared" ca="1" si="43"/>
        <v>0</v>
      </c>
      <c r="AM89" s="191">
        <f t="shared" ca="1" si="43"/>
        <v>0</v>
      </c>
      <c r="AN89" s="191">
        <f t="shared" ca="1" si="43"/>
        <v>0</v>
      </c>
      <c r="AO89" s="191">
        <f t="shared" ca="1" si="43"/>
        <v>0</v>
      </c>
      <c r="AP89" s="191">
        <f t="shared" ca="1" si="43"/>
        <v>0</v>
      </c>
      <c r="AQ89" s="191">
        <f t="shared" ca="1" si="43"/>
        <v>0</v>
      </c>
      <c r="AR89" s="191">
        <f t="shared" ca="1" si="43"/>
        <v>0</v>
      </c>
    </row>
    <row r="90" spans="2:44">
      <c r="B90" s="403" t="s">
        <v>28</v>
      </c>
      <c r="C90" s="404"/>
      <c r="D90" s="404"/>
      <c r="E90" s="405">
        <f t="shared" ref="E90:R90" ca="1" si="44">ROUND(E85+E86-E87+E88-E89,4)</f>
        <v>0</v>
      </c>
      <c r="F90" s="405">
        <f t="shared" ca="1" si="44"/>
        <v>0</v>
      </c>
      <c r="G90" s="405">
        <f t="shared" ca="1" si="44"/>
        <v>0</v>
      </c>
      <c r="H90" s="405">
        <f t="shared" ca="1" si="44"/>
        <v>0</v>
      </c>
      <c r="I90" s="405">
        <f t="shared" ca="1" si="44"/>
        <v>0</v>
      </c>
      <c r="J90" s="405">
        <f t="shared" ca="1" si="44"/>
        <v>0</v>
      </c>
      <c r="K90" s="405">
        <f t="shared" ca="1" si="44"/>
        <v>0</v>
      </c>
      <c r="L90" s="405">
        <f t="shared" ca="1" si="44"/>
        <v>0</v>
      </c>
      <c r="M90" s="405">
        <f t="shared" ca="1" si="44"/>
        <v>0</v>
      </c>
      <c r="N90" s="405">
        <f t="shared" ca="1" si="44"/>
        <v>0</v>
      </c>
      <c r="O90" s="405">
        <f t="shared" ca="1" si="44"/>
        <v>0</v>
      </c>
      <c r="P90" s="405">
        <f t="shared" ca="1" si="44"/>
        <v>0</v>
      </c>
      <c r="Q90" s="405">
        <f t="shared" ca="1" si="44"/>
        <v>0</v>
      </c>
      <c r="R90" s="405">
        <f t="shared" ca="1" si="44"/>
        <v>0</v>
      </c>
      <c r="S90" s="405">
        <f ca="1">ROUND(S85+S86-S87+S88-S89,3)</f>
        <v>0</v>
      </c>
      <c r="T90" s="405">
        <f ca="1">ROUND(T85+T86-T87+T88-T89,4)</f>
        <v>0</v>
      </c>
      <c r="U90" s="405">
        <f ca="1">ROUND(U85+U86-U87+U88-U89,4)</f>
        <v>0</v>
      </c>
      <c r="V90" s="405">
        <f ca="1">ROUND(V85+V86-V87+V88-V89,2)</f>
        <v>0</v>
      </c>
      <c r="W90" s="405">
        <f t="shared" ref="W90:AR90" ca="1" si="45">ROUND(W85+W86-W87+W88-W89,2)</f>
        <v>0</v>
      </c>
      <c r="X90" s="405">
        <f t="shared" ca="1" si="45"/>
        <v>0</v>
      </c>
      <c r="Y90" s="405">
        <f t="shared" ca="1" si="45"/>
        <v>0</v>
      </c>
      <c r="Z90" s="405">
        <f t="shared" ca="1" si="45"/>
        <v>0</v>
      </c>
      <c r="AA90" s="405">
        <f t="shared" ca="1" si="45"/>
        <v>0</v>
      </c>
      <c r="AB90" s="405">
        <f t="shared" ca="1" si="45"/>
        <v>0</v>
      </c>
      <c r="AC90" s="405">
        <f t="shared" ca="1" si="45"/>
        <v>0</v>
      </c>
      <c r="AD90" s="405">
        <f t="shared" ca="1" si="45"/>
        <v>0</v>
      </c>
      <c r="AE90" s="405">
        <f t="shared" ca="1" si="45"/>
        <v>0</v>
      </c>
      <c r="AF90" s="405">
        <f t="shared" ca="1" si="45"/>
        <v>0</v>
      </c>
      <c r="AG90" s="405">
        <f t="shared" ca="1" si="45"/>
        <v>0</v>
      </c>
      <c r="AH90" s="405">
        <f t="shared" ca="1" si="45"/>
        <v>0</v>
      </c>
      <c r="AI90" s="405">
        <f t="shared" ca="1" si="45"/>
        <v>0</v>
      </c>
      <c r="AJ90" s="405">
        <f t="shared" ca="1" si="45"/>
        <v>0</v>
      </c>
      <c r="AK90" s="405">
        <f t="shared" ca="1" si="45"/>
        <v>0</v>
      </c>
      <c r="AL90" s="405">
        <f t="shared" ca="1" si="45"/>
        <v>0</v>
      </c>
      <c r="AM90" s="405">
        <f t="shared" ca="1" si="45"/>
        <v>0</v>
      </c>
      <c r="AN90" s="405">
        <f t="shared" ca="1" si="45"/>
        <v>0</v>
      </c>
      <c r="AO90" s="405">
        <f t="shared" ca="1" si="45"/>
        <v>0</v>
      </c>
      <c r="AP90" s="405">
        <f t="shared" ca="1" si="45"/>
        <v>0</v>
      </c>
      <c r="AQ90" s="405">
        <f t="shared" ca="1" si="45"/>
        <v>0</v>
      </c>
      <c r="AR90" s="405">
        <f t="shared" ca="1" si="45"/>
        <v>0</v>
      </c>
    </row>
    <row r="94" spans="2:44">
      <c r="B94" s="399" t="str">
        <f ca="1">"6)  FINANCIAMENTO DE LONGO PRAZO - ANO "&amp;C96</f>
        <v>6)  FINANCIAMENTO DE LONGO PRAZO - ANO 0</v>
      </c>
      <c r="C94" s="400"/>
      <c r="D94" s="401"/>
      <c r="E94" s="402"/>
      <c r="F94" s="402"/>
      <c r="G94" s="402"/>
      <c r="H94" s="402"/>
      <c r="I94" s="402"/>
      <c r="J94" s="402"/>
      <c r="K94" s="402"/>
      <c r="L94" s="402"/>
      <c r="M94" s="402"/>
      <c r="N94" s="402"/>
      <c r="O94" s="402"/>
      <c r="P94" s="402"/>
      <c r="Q94" s="402"/>
      <c r="R94" s="402"/>
      <c r="S94" s="402"/>
      <c r="T94" s="402"/>
      <c r="U94" s="402"/>
      <c r="V94" s="402"/>
      <c r="W94" s="402"/>
      <c r="X94" s="402"/>
      <c r="Y94" s="402"/>
      <c r="Z94" s="402"/>
      <c r="AA94" s="402"/>
      <c r="AB94" s="402"/>
      <c r="AC94" s="402"/>
      <c r="AD94" s="402"/>
      <c r="AE94" s="402"/>
      <c r="AF94" s="402"/>
      <c r="AG94" s="402"/>
      <c r="AH94" s="402"/>
      <c r="AI94" s="402"/>
      <c r="AJ94" s="402"/>
      <c r="AK94" s="402"/>
      <c r="AL94" s="402"/>
      <c r="AM94" s="402"/>
      <c r="AN94" s="402"/>
      <c r="AO94" s="402"/>
      <c r="AP94" s="402"/>
      <c r="AQ94" s="402"/>
      <c r="AR94" s="402"/>
    </row>
    <row r="95" spans="2:44">
      <c r="B95" s="144" t="str">
        <f>B80</f>
        <v>valor do financiamento</v>
      </c>
      <c r="C95" s="396">
        <f ca="1">'Premissas macro'!E102</f>
        <v>0</v>
      </c>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row>
    <row r="96" spans="2:44">
      <c r="B96" s="144" t="str">
        <f>B81</f>
        <v>ano da liberação</v>
      </c>
      <c r="C96" s="60">
        <f ca="1">'Premissas macro'!D102</f>
        <v>0</v>
      </c>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row>
    <row r="97" spans="2:44">
      <c r="B97" s="144" t="str">
        <f>B82</f>
        <v>prazo de carência - principal e juros (anos)</v>
      </c>
      <c r="C97" s="60">
        <v>2</v>
      </c>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row>
    <row r="98" spans="2:44">
      <c r="B98" s="144" t="str">
        <f>B83</f>
        <v>prazo de amortização (anos)</v>
      </c>
      <c r="C98" s="60">
        <f>C83</f>
        <v>8</v>
      </c>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row>
    <row r="99" spans="2:44">
      <c r="B99" s="70"/>
      <c r="C99" s="74"/>
      <c r="D99" s="74"/>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row>
    <row r="100" spans="2:44">
      <c r="B100" s="403" t="s">
        <v>29</v>
      </c>
      <c r="C100" s="404"/>
      <c r="D100" s="404"/>
      <c r="E100" s="405">
        <v>0</v>
      </c>
      <c r="F100" s="405">
        <f t="shared" ref="F100:AR100" ca="1" si="46">E105</f>
        <v>0</v>
      </c>
      <c r="G100" s="405">
        <f t="shared" ca="1" si="46"/>
        <v>0</v>
      </c>
      <c r="H100" s="405">
        <f t="shared" ca="1" si="46"/>
        <v>0</v>
      </c>
      <c r="I100" s="405">
        <f t="shared" ca="1" si="46"/>
        <v>0</v>
      </c>
      <c r="J100" s="405">
        <f t="shared" ca="1" si="46"/>
        <v>0</v>
      </c>
      <c r="K100" s="405">
        <f t="shared" ca="1" si="46"/>
        <v>0</v>
      </c>
      <c r="L100" s="405">
        <f t="shared" ca="1" si="46"/>
        <v>0</v>
      </c>
      <c r="M100" s="405">
        <f t="shared" ca="1" si="46"/>
        <v>0</v>
      </c>
      <c r="N100" s="405">
        <f t="shared" ca="1" si="46"/>
        <v>0</v>
      </c>
      <c r="O100" s="405">
        <f t="shared" ca="1" si="46"/>
        <v>0</v>
      </c>
      <c r="P100" s="405">
        <f t="shared" ca="1" si="46"/>
        <v>0</v>
      </c>
      <c r="Q100" s="405">
        <f t="shared" ca="1" si="46"/>
        <v>0</v>
      </c>
      <c r="R100" s="405">
        <f t="shared" ca="1" si="46"/>
        <v>0</v>
      </c>
      <c r="S100" s="405">
        <f t="shared" ca="1" si="46"/>
        <v>0</v>
      </c>
      <c r="T100" s="405">
        <f t="shared" ca="1" si="46"/>
        <v>0</v>
      </c>
      <c r="U100" s="405">
        <f t="shared" ca="1" si="46"/>
        <v>0</v>
      </c>
      <c r="V100" s="405">
        <f t="shared" ca="1" si="46"/>
        <v>0</v>
      </c>
      <c r="W100" s="405">
        <f t="shared" ca="1" si="46"/>
        <v>0</v>
      </c>
      <c r="X100" s="405">
        <f t="shared" ca="1" si="46"/>
        <v>0</v>
      </c>
      <c r="Y100" s="405">
        <f t="shared" ca="1" si="46"/>
        <v>0</v>
      </c>
      <c r="Z100" s="405">
        <f t="shared" ca="1" si="46"/>
        <v>0</v>
      </c>
      <c r="AA100" s="405">
        <f t="shared" ca="1" si="46"/>
        <v>0</v>
      </c>
      <c r="AB100" s="405">
        <f t="shared" ca="1" si="46"/>
        <v>0</v>
      </c>
      <c r="AC100" s="405">
        <f t="shared" ca="1" si="46"/>
        <v>0</v>
      </c>
      <c r="AD100" s="405">
        <f t="shared" ca="1" si="46"/>
        <v>0</v>
      </c>
      <c r="AE100" s="405">
        <f t="shared" ca="1" si="46"/>
        <v>0</v>
      </c>
      <c r="AF100" s="405">
        <f t="shared" ca="1" si="46"/>
        <v>0</v>
      </c>
      <c r="AG100" s="405">
        <f t="shared" ca="1" si="46"/>
        <v>0</v>
      </c>
      <c r="AH100" s="405">
        <f t="shared" ca="1" si="46"/>
        <v>0</v>
      </c>
      <c r="AI100" s="405">
        <f t="shared" ca="1" si="46"/>
        <v>0</v>
      </c>
      <c r="AJ100" s="405">
        <f t="shared" ca="1" si="46"/>
        <v>0</v>
      </c>
      <c r="AK100" s="405">
        <f t="shared" ca="1" si="46"/>
        <v>0</v>
      </c>
      <c r="AL100" s="405">
        <f t="shared" ca="1" si="46"/>
        <v>0</v>
      </c>
      <c r="AM100" s="405">
        <f t="shared" ca="1" si="46"/>
        <v>0</v>
      </c>
      <c r="AN100" s="405">
        <f t="shared" ca="1" si="46"/>
        <v>0</v>
      </c>
      <c r="AO100" s="405">
        <f t="shared" ca="1" si="46"/>
        <v>0</v>
      </c>
      <c r="AP100" s="405">
        <f t="shared" ca="1" si="46"/>
        <v>0</v>
      </c>
      <c r="AQ100" s="405">
        <f t="shared" ca="1" si="46"/>
        <v>0</v>
      </c>
      <c r="AR100" s="405">
        <f t="shared" ca="1" si="46"/>
        <v>0</v>
      </c>
    </row>
    <row r="101" spans="2:44">
      <c r="B101" s="100" t="s">
        <v>24</v>
      </c>
      <c r="D101" s="74"/>
      <c r="E101" s="165">
        <f t="shared" ref="E101:AR101" ca="1" si="47">IF(E$2=$C96,$C95,0)</f>
        <v>0</v>
      </c>
      <c r="F101" s="165">
        <f t="shared" ca="1" si="47"/>
        <v>0</v>
      </c>
      <c r="G101" s="165">
        <f t="shared" ca="1" si="47"/>
        <v>0</v>
      </c>
      <c r="H101" s="165">
        <f t="shared" ca="1" si="47"/>
        <v>0</v>
      </c>
      <c r="I101" s="165">
        <f t="shared" ca="1" si="47"/>
        <v>0</v>
      </c>
      <c r="J101" s="165">
        <f t="shared" ca="1" si="47"/>
        <v>0</v>
      </c>
      <c r="K101" s="165">
        <f t="shared" ca="1" si="47"/>
        <v>0</v>
      </c>
      <c r="L101" s="165">
        <f t="shared" ca="1" si="47"/>
        <v>0</v>
      </c>
      <c r="M101" s="165">
        <f t="shared" ca="1" si="47"/>
        <v>0</v>
      </c>
      <c r="N101" s="165">
        <f t="shared" ca="1" si="47"/>
        <v>0</v>
      </c>
      <c r="O101" s="165">
        <f t="shared" ca="1" si="47"/>
        <v>0</v>
      </c>
      <c r="P101" s="165">
        <f t="shared" ca="1" si="47"/>
        <v>0</v>
      </c>
      <c r="Q101" s="165">
        <f t="shared" ca="1" si="47"/>
        <v>0</v>
      </c>
      <c r="R101" s="165">
        <f t="shared" ca="1" si="47"/>
        <v>0</v>
      </c>
      <c r="S101" s="165">
        <f t="shared" ca="1" si="47"/>
        <v>0</v>
      </c>
      <c r="T101" s="165">
        <f t="shared" ca="1" si="47"/>
        <v>0</v>
      </c>
      <c r="U101" s="165">
        <f t="shared" ca="1" si="47"/>
        <v>0</v>
      </c>
      <c r="V101" s="165">
        <f t="shared" ca="1" si="47"/>
        <v>0</v>
      </c>
      <c r="W101" s="165">
        <f t="shared" ca="1" si="47"/>
        <v>0</v>
      </c>
      <c r="X101" s="165">
        <f t="shared" ca="1" si="47"/>
        <v>0</v>
      </c>
      <c r="Y101" s="165">
        <f t="shared" ca="1" si="47"/>
        <v>0</v>
      </c>
      <c r="Z101" s="165">
        <f t="shared" ca="1" si="47"/>
        <v>0</v>
      </c>
      <c r="AA101" s="165">
        <f t="shared" ca="1" si="47"/>
        <v>0</v>
      </c>
      <c r="AB101" s="165">
        <f t="shared" ca="1" si="47"/>
        <v>0</v>
      </c>
      <c r="AC101" s="165">
        <f t="shared" ca="1" si="47"/>
        <v>0</v>
      </c>
      <c r="AD101" s="165">
        <f t="shared" ca="1" si="47"/>
        <v>0</v>
      </c>
      <c r="AE101" s="165">
        <f t="shared" ca="1" si="47"/>
        <v>0</v>
      </c>
      <c r="AF101" s="165">
        <f t="shared" ca="1" si="47"/>
        <v>0</v>
      </c>
      <c r="AG101" s="165">
        <f t="shared" ca="1" si="47"/>
        <v>0</v>
      </c>
      <c r="AH101" s="165">
        <f t="shared" ca="1" si="47"/>
        <v>0</v>
      </c>
      <c r="AI101" s="165">
        <f t="shared" ca="1" si="47"/>
        <v>0</v>
      </c>
      <c r="AJ101" s="165">
        <f t="shared" ca="1" si="47"/>
        <v>0</v>
      </c>
      <c r="AK101" s="165">
        <f t="shared" ca="1" si="47"/>
        <v>0</v>
      </c>
      <c r="AL101" s="165">
        <f t="shared" ca="1" si="47"/>
        <v>0</v>
      </c>
      <c r="AM101" s="165">
        <f t="shared" ca="1" si="47"/>
        <v>0</v>
      </c>
      <c r="AN101" s="165">
        <f t="shared" ca="1" si="47"/>
        <v>0</v>
      </c>
      <c r="AO101" s="165">
        <f t="shared" ca="1" si="47"/>
        <v>0</v>
      </c>
      <c r="AP101" s="165">
        <f t="shared" ca="1" si="47"/>
        <v>0</v>
      </c>
      <c r="AQ101" s="165">
        <f t="shared" ca="1" si="47"/>
        <v>0</v>
      </c>
      <c r="AR101" s="165">
        <f t="shared" ca="1" si="47"/>
        <v>0</v>
      </c>
    </row>
    <row r="102" spans="2:44">
      <c r="B102" s="100" t="s">
        <v>25</v>
      </c>
      <c r="E102" s="165">
        <f t="shared" ref="E102:W102" si="48">(IF(E100&gt;0.5,IF(E$2&gt;=($C97+$C96),HLOOKUP($C96+$C97,$E$2:$AR$252,ROW(E$100)-1,1)/$C98,0),0))</f>
        <v>0</v>
      </c>
      <c r="F102" s="165">
        <f t="shared" ca="1" si="48"/>
        <v>0</v>
      </c>
      <c r="G102" s="165">
        <f t="shared" ca="1" si="48"/>
        <v>0</v>
      </c>
      <c r="H102" s="165">
        <f t="shared" ca="1" si="48"/>
        <v>0</v>
      </c>
      <c r="I102" s="165">
        <f t="shared" ca="1" si="48"/>
        <v>0</v>
      </c>
      <c r="J102" s="165">
        <f t="shared" ca="1" si="48"/>
        <v>0</v>
      </c>
      <c r="K102" s="165">
        <f t="shared" ca="1" si="48"/>
        <v>0</v>
      </c>
      <c r="L102" s="165">
        <f t="shared" ca="1" si="48"/>
        <v>0</v>
      </c>
      <c r="M102" s="165">
        <f t="shared" ca="1" si="48"/>
        <v>0</v>
      </c>
      <c r="N102" s="165">
        <f t="shared" ca="1" si="48"/>
        <v>0</v>
      </c>
      <c r="O102" s="165">
        <f t="shared" ca="1" si="48"/>
        <v>0</v>
      </c>
      <c r="P102" s="165">
        <f t="shared" ca="1" si="48"/>
        <v>0</v>
      </c>
      <c r="Q102" s="165">
        <f t="shared" ca="1" si="48"/>
        <v>0</v>
      </c>
      <c r="R102" s="165">
        <f t="shared" ca="1" si="48"/>
        <v>0</v>
      </c>
      <c r="S102" s="165">
        <f t="shared" ca="1" si="48"/>
        <v>0</v>
      </c>
      <c r="T102" s="165">
        <f t="shared" ca="1" si="48"/>
        <v>0</v>
      </c>
      <c r="U102" s="165">
        <f t="shared" ca="1" si="48"/>
        <v>0</v>
      </c>
      <c r="V102" s="165">
        <f t="shared" ca="1" si="48"/>
        <v>0</v>
      </c>
      <c r="W102" s="165">
        <f t="shared" ca="1" si="48"/>
        <v>0</v>
      </c>
      <c r="X102" s="165">
        <f ca="1">(IF(X100&gt;0.5,IF(X$2&gt;=($C97+$C96),HLOOKUP($C96+$C97,$E$2:$AR$252,ROW(X$100)-1,1)/$C98,0),0))</f>
        <v>0</v>
      </c>
      <c r="Y102" s="165">
        <f t="shared" ref="Y102:AR102" ca="1" si="49">(IF(Y100&gt;0.5,IF(Y$2&gt;=($C97+$C96),HLOOKUP($C96+$C97,$E$2:$AR$252,ROW(Y$100)-1,1)/$C98,0),0))</f>
        <v>0</v>
      </c>
      <c r="Z102" s="165">
        <f t="shared" ca="1" si="49"/>
        <v>0</v>
      </c>
      <c r="AA102" s="165">
        <f t="shared" ca="1" si="49"/>
        <v>0</v>
      </c>
      <c r="AB102" s="165">
        <f t="shared" ca="1" si="49"/>
        <v>0</v>
      </c>
      <c r="AC102" s="165">
        <f t="shared" ca="1" si="49"/>
        <v>0</v>
      </c>
      <c r="AD102" s="165">
        <f t="shared" ca="1" si="49"/>
        <v>0</v>
      </c>
      <c r="AE102" s="165">
        <f t="shared" ca="1" si="49"/>
        <v>0</v>
      </c>
      <c r="AF102" s="165">
        <f t="shared" ca="1" si="49"/>
        <v>0</v>
      </c>
      <c r="AG102" s="165">
        <f t="shared" ca="1" si="49"/>
        <v>0</v>
      </c>
      <c r="AH102" s="165">
        <f t="shared" ca="1" si="49"/>
        <v>0</v>
      </c>
      <c r="AI102" s="165">
        <f t="shared" ca="1" si="49"/>
        <v>0</v>
      </c>
      <c r="AJ102" s="165">
        <f t="shared" ca="1" si="49"/>
        <v>0</v>
      </c>
      <c r="AK102" s="165">
        <f t="shared" ca="1" si="49"/>
        <v>0</v>
      </c>
      <c r="AL102" s="165">
        <f t="shared" ca="1" si="49"/>
        <v>0</v>
      </c>
      <c r="AM102" s="165">
        <f t="shared" ca="1" si="49"/>
        <v>0</v>
      </c>
      <c r="AN102" s="165">
        <f t="shared" ca="1" si="49"/>
        <v>0</v>
      </c>
      <c r="AO102" s="165">
        <f t="shared" ca="1" si="49"/>
        <v>0</v>
      </c>
      <c r="AP102" s="165">
        <f t="shared" ca="1" si="49"/>
        <v>0</v>
      </c>
      <c r="AQ102" s="165">
        <f t="shared" ca="1" si="49"/>
        <v>0</v>
      </c>
      <c r="AR102" s="165">
        <f t="shared" ca="1" si="49"/>
        <v>0</v>
      </c>
    </row>
    <row r="103" spans="2:44">
      <c r="B103" s="100" t="s">
        <v>26</v>
      </c>
      <c r="C103" s="409"/>
      <c r="E103" s="165">
        <f t="shared" ref="E103:AR103" si="50">E100*(((1+E$15+E$16)^((E$3-D$3)/360))-1)</f>
        <v>0</v>
      </c>
      <c r="F103" s="165">
        <f t="shared" ca="1" si="50"/>
        <v>0</v>
      </c>
      <c r="G103" s="165">
        <f t="shared" ca="1" si="50"/>
        <v>0</v>
      </c>
      <c r="H103" s="165">
        <f t="shared" ca="1" si="50"/>
        <v>0</v>
      </c>
      <c r="I103" s="165">
        <f t="shared" ca="1" si="50"/>
        <v>0</v>
      </c>
      <c r="J103" s="165">
        <f t="shared" ca="1" si="50"/>
        <v>0</v>
      </c>
      <c r="K103" s="165">
        <f t="shared" ca="1" si="50"/>
        <v>0</v>
      </c>
      <c r="L103" s="165">
        <f t="shared" ca="1" si="50"/>
        <v>0</v>
      </c>
      <c r="M103" s="165">
        <f t="shared" ca="1" si="50"/>
        <v>0</v>
      </c>
      <c r="N103" s="165">
        <f t="shared" ca="1" si="50"/>
        <v>0</v>
      </c>
      <c r="O103" s="165">
        <f t="shared" ca="1" si="50"/>
        <v>0</v>
      </c>
      <c r="P103" s="165">
        <f t="shared" ca="1" si="50"/>
        <v>0</v>
      </c>
      <c r="Q103" s="165">
        <f t="shared" ca="1" si="50"/>
        <v>0</v>
      </c>
      <c r="R103" s="165">
        <f t="shared" ca="1" si="50"/>
        <v>0</v>
      </c>
      <c r="S103" s="165">
        <f t="shared" ca="1" si="50"/>
        <v>0</v>
      </c>
      <c r="T103" s="165">
        <f t="shared" ca="1" si="50"/>
        <v>0</v>
      </c>
      <c r="U103" s="165">
        <f t="shared" ca="1" si="50"/>
        <v>0</v>
      </c>
      <c r="V103" s="165">
        <f t="shared" ca="1" si="50"/>
        <v>0</v>
      </c>
      <c r="W103" s="165">
        <f t="shared" ca="1" si="50"/>
        <v>0</v>
      </c>
      <c r="X103" s="165">
        <f t="shared" ca="1" si="50"/>
        <v>0</v>
      </c>
      <c r="Y103" s="165">
        <f t="shared" ca="1" si="50"/>
        <v>0</v>
      </c>
      <c r="Z103" s="165">
        <f t="shared" ca="1" si="50"/>
        <v>0</v>
      </c>
      <c r="AA103" s="165">
        <f t="shared" ca="1" si="50"/>
        <v>0</v>
      </c>
      <c r="AB103" s="165">
        <f t="shared" ca="1" si="50"/>
        <v>0</v>
      </c>
      <c r="AC103" s="165">
        <f t="shared" ca="1" si="50"/>
        <v>0</v>
      </c>
      <c r="AD103" s="165">
        <f t="shared" ca="1" si="50"/>
        <v>0</v>
      </c>
      <c r="AE103" s="165">
        <f t="shared" ca="1" si="50"/>
        <v>0</v>
      </c>
      <c r="AF103" s="165">
        <f t="shared" ca="1" si="50"/>
        <v>0</v>
      </c>
      <c r="AG103" s="165">
        <f t="shared" ca="1" si="50"/>
        <v>0</v>
      </c>
      <c r="AH103" s="165">
        <f t="shared" ca="1" si="50"/>
        <v>0</v>
      </c>
      <c r="AI103" s="165">
        <f t="shared" ca="1" si="50"/>
        <v>0</v>
      </c>
      <c r="AJ103" s="165">
        <f t="shared" ca="1" si="50"/>
        <v>0</v>
      </c>
      <c r="AK103" s="165">
        <f t="shared" ca="1" si="50"/>
        <v>0</v>
      </c>
      <c r="AL103" s="165">
        <f t="shared" ca="1" si="50"/>
        <v>0</v>
      </c>
      <c r="AM103" s="165">
        <f t="shared" ca="1" si="50"/>
        <v>0</v>
      </c>
      <c r="AN103" s="165">
        <f t="shared" ca="1" si="50"/>
        <v>0</v>
      </c>
      <c r="AO103" s="165">
        <f t="shared" ca="1" si="50"/>
        <v>0</v>
      </c>
      <c r="AP103" s="165">
        <f t="shared" ca="1" si="50"/>
        <v>0</v>
      </c>
      <c r="AQ103" s="165">
        <f t="shared" ca="1" si="50"/>
        <v>0</v>
      </c>
      <c r="AR103" s="165">
        <f t="shared" ca="1" si="50"/>
        <v>0</v>
      </c>
    </row>
    <row r="104" spans="2:44">
      <c r="B104" s="100" t="s">
        <v>27</v>
      </c>
      <c r="C104" s="74"/>
      <c r="D104" s="74"/>
      <c r="E104" s="191">
        <f>(IF(E100&gt;0,IF(E$2&gt;=($C97+$C96),E103,0),0))</f>
        <v>0</v>
      </c>
      <c r="F104" s="191">
        <f t="shared" ref="F104:AR104" ca="1" si="51">(IF(F100&gt;0,IF(F$2&gt;=($C97+$C96),F103,0),0))</f>
        <v>0</v>
      </c>
      <c r="G104" s="191">
        <f t="shared" ca="1" si="51"/>
        <v>0</v>
      </c>
      <c r="H104" s="191">
        <f t="shared" ca="1" si="51"/>
        <v>0</v>
      </c>
      <c r="I104" s="191">
        <f t="shared" ca="1" si="51"/>
        <v>0</v>
      </c>
      <c r="J104" s="191">
        <f t="shared" ca="1" si="51"/>
        <v>0</v>
      </c>
      <c r="K104" s="191">
        <f t="shared" ca="1" si="51"/>
        <v>0</v>
      </c>
      <c r="L104" s="191">
        <f t="shared" ca="1" si="51"/>
        <v>0</v>
      </c>
      <c r="M104" s="191">
        <f t="shared" ca="1" si="51"/>
        <v>0</v>
      </c>
      <c r="N104" s="191">
        <f t="shared" ca="1" si="51"/>
        <v>0</v>
      </c>
      <c r="O104" s="191">
        <f t="shared" ca="1" si="51"/>
        <v>0</v>
      </c>
      <c r="P104" s="191">
        <f t="shared" ca="1" si="51"/>
        <v>0</v>
      </c>
      <c r="Q104" s="191">
        <f t="shared" ca="1" si="51"/>
        <v>0</v>
      </c>
      <c r="R104" s="191">
        <f t="shared" ca="1" si="51"/>
        <v>0</v>
      </c>
      <c r="S104" s="191">
        <f t="shared" ca="1" si="51"/>
        <v>0</v>
      </c>
      <c r="T104" s="191">
        <f t="shared" ca="1" si="51"/>
        <v>0</v>
      </c>
      <c r="U104" s="191">
        <f t="shared" ca="1" si="51"/>
        <v>0</v>
      </c>
      <c r="V104" s="191">
        <f t="shared" ca="1" si="51"/>
        <v>0</v>
      </c>
      <c r="W104" s="191">
        <f t="shared" ca="1" si="51"/>
        <v>0</v>
      </c>
      <c r="X104" s="191">
        <f t="shared" ca="1" si="51"/>
        <v>0</v>
      </c>
      <c r="Y104" s="191">
        <f t="shared" ca="1" si="51"/>
        <v>0</v>
      </c>
      <c r="Z104" s="191">
        <f t="shared" ca="1" si="51"/>
        <v>0</v>
      </c>
      <c r="AA104" s="191">
        <f t="shared" ca="1" si="51"/>
        <v>0</v>
      </c>
      <c r="AB104" s="191">
        <f t="shared" ca="1" si="51"/>
        <v>0</v>
      </c>
      <c r="AC104" s="191">
        <f t="shared" ca="1" si="51"/>
        <v>0</v>
      </c>
      <c r="AD104" s="191">
        <f t="shared" ca="1" si="51"/>
        <v>0</v>
      </c>
      <c r="AE104" s="191">
        <f t="shared" ca="1" si="51"/>
        <v>0</v>
      </c>
      <c r="AF104" s="191">
        <f t="shared" ca="1" si="51"/>
        <v>0</v>
      </c>
      <c r="AG104" s="191">
        <f t="shared" ca="1" si="51"/>
        <v>0</v>
      </c>
      <c r="AH104" s="191">
        <f t="shared" ca="1" si="51"/>
        <v>0</v>
      </c>
      <c r="AI104" s="191">
        <f t="shared" ca="1" si="51"/>
        <v>0</v>
      </c>
      <c r="AJ104" s="191">
        <f t="shared" ca="1" si="51"/>
        <v>0</v>
      </c>
      <c r="AK104" s="191">
        <f t="shared" ca="1" si="51"/>
        <v>0</v>
      </c>
      <c r="AL104" s="191">
        <f t="shared" ca="1" si="51"/>
        <v>0</v>
      </c>
      <c r="AM104" s="191">
        <f t="shared" ca="1" si="51"/>
        <v>0</v>
      </c>
      <c r="AN104" s="191">
        <f t="shared" ca="1" si="51"/>
        <v>0</v>
      </c>
      <c r="AO104" s="191">
        <f t="shared" ca="1" si="51"/>
        <v>0</v>
      </c>
      <c r="AP104" s="191">
        <f t="shared" ca="1" si="51"/>
        <v>0</v>
      </c>
      <c r="AQ104" s="191">
        <f t="shared" ca="1" si="51"/>
        <v>0</v>
      </c>
      <c r="AR104" s="191">
        <f t="shared" ca="1" si="51"/>
        <v>0</v>
      </c>
    </row>
    <row r="105" spans="2:44">
      <c r="B105" s="403" t="s">
        <v>28</v>
      </c>
      <c r="C105" s="404"/>
      <c r="D105" s="404"/>
      <c r="E105" s="405">
        <f t="shared" ref="E105:R105" ca="1" si="52">ROUND(E100+E101-E102+E103-E104,4)</f>
        <v>0</v>
      </c>
      <c r="F105" s="405">
        <f t="shared" ca="1" si="52"/>
        <v>0</v>
      </c>
      <c r="G105" s="405">
        <f t="shared" ca="1" si="52"/>
        <v>0</v>
      </c>
      <c r="H105" s="405">
        <f t="shared" ca="1" si="52"/>
        <v>0</v>
      </c>
      <c r="I105" s="405">
        <f t="shared" ca="1" si="52"/>
        <v>0</v>
      </c>
      <c r="J105" s="405">
        <f t="shared" ca="1" si="52"/>
        <v>0</v>
      </c>
      <c r="K105" s="405">
        <f t="shared" ca="1" si="52"/>
        <v>0</v>
      </c>
      <c r="L105" s="405">
        <f t="shared" ca="1" si="52"/>
        <v>0</v>
      </c>
      <c r="M105" s="405">
        <f t="shared" ca="1" si="52"/>
        <v>0</v>
      </c>
      <c r="N105" s="405">
        <f t="shared" ca="1" si="52"/>
        <v>0</v>
      </c>
      <c r="O105" s="405">
        <f t="shared" ca="1" si="52"/>
        <v>0</v>
      </c>
      <c r="P105" s="405">
        <f t="shared" ca="1" si="52"/>
        <v>0</v>
      </c>
      <c r="Q105" s="405">
        <f t="shared" ca="1" si="52"/>
        <v>0</v>
      </c>
      <c r="R105" s="405">
        <f t="shared" ca="1" si="52"/>
        <v>0</v>
      </c>
      <c r="S105" s="405">
        <f ca="1">ROUND(S100+S101-S102+S103-S104,3)</f>
        <v>0</v>
      </c>
      <c r="T105" s="405">
        <f ca="1">ROUND(T100+T101-T102+T103-T104,4)</f>
        <v>0</v>
      </c>
      <c r="U105" s="405">
        <f ca="1">ROUND(U100+U101-U102+U103-U104,4)</f>
        <v>0</v>
      </c>
      <c r="V105" s="405">
        <f ca="1">ROUND(V100+V101-V102+V103-V104,4)</f>
        <v>0</v>
      </c>
      <c r="W105" s="405">
        <f ca="1">ROUND(W100+W101-W102+W103-W104,4)</f>
        <v>0</v>
      </c>
      <c r="X105" s="405">
        <f ca="1">ROUND(X100+X101-X102+X103-X104,2)</f>
        <v>0</v>
      </c>
      <c r="Y105" s="405">
        <f ca="1">ROUND(Y100+Y101-Y102+Y103-Y104,4)</f>
        <v>0</v>
      </c>
      <c r="Z105" s="405">
        <f ca="1">ROUND(Z100+Z101-Z102+Z103-Z104,4)</f>
        <v>0</v>
      </c>
      <c r="AA105" s="405">
        <f ca="1">ROUND(AA100+AA101-AA102+AA103-AA104,2)</f>
        <v>0</v>
      </c>
      <c r="AB105" s="405">
        <f ca="1">ROUND(AB100+AB101-AB102+AB103-AB104,2)</f>
        <v>0</v>
      </c>
      <c r="AC105" s="405">
        <f t="shared" ref="AC105:AR105" ca="1" si="53">ROUND(AC100+AC101-AC102+AC103-AC104,2)</f>
        <v>0</v>
      </c>
      <c r="AD105" s="405">
        <f t="shared" ca="1" si="53"/>
        <v>0</v>
      </c>
      <c r="AE105" s="405">
        <f t="shared" ca="1" si="53"/>
        <v>0</v>
      </c>
      <c r="AF105" s="405">
        <f t="shared" ca="1" si="53"/>
        <v>0</v>
      </c>
      <c r="AG105" s="405">
        <f t="shared" ca="1" si="53"/>
        <v>0</v>
      </c>
      <c r="AH105" s="405">
        <f t="shared" ca="1" si="53"/>
        <v>0</v>
      </c>
      <c r="AI105" s="405">
        <f t="shared" ca="1" si="53"/>
        <v>0</v>
      </c>
      <c r="AJ105" s="405">
        <f t="shared" ca="1" si="53"/>
        <v>0</v>
      </c>
      <c r="AK105" s="405">
        <f t="shared" ca="1" si="53"/>
        <v>0</v>
      </c>
      <c r="AL105" s="405">
        <f t="shared" ca="1" si="53"/>
        <v>0</v>
      </c>
      <c r="AM105" s="405">
        <f t="shared" ca="1" si="53"/>
        <v>0</v>
      </c>
      <c r="AN105" s="405">
        <f t="shared" ca="1" si="53"/>
        <v>0</v>
      </c>
      <c r="AO105" s="405">
        <f t="shared" ca="1" si="53"/>
        <v>0</v>
      </c>
      <c r="AP105" s="405">
        <f t="shared" ca="1" si="53"/>
        <v>0</v>
      </c>
      <c r="AQ105" s="405">
        <f t="shared" ca="1" si="53"/>
        <v>0</v>
      </c>
      <c r="AR105" s="405">
        <f t="shared" ca="1" si="53"/>
        <v>0</v>
      </c>
    </row>
    <row r="109" spans="2:44">
      <c r="B109" s="399" t="str">
        <f ca="1">"7)  FINANCIAMENTO DE LONGO PRAZO - ANO "&amp;C111</f>
        <v>7)  FINANCIAMENTO DE LONGO PRAZO - ANO 0</v>
      </c>
      <c r="C109" s="400"/>
      <c r="D109" s="401"/>
      <c r="E109" s="402"/>
      <c r="F109" s="402"/>
      <c r="G109" s="402"/>
      <c r="H109" s="402"/>
      <c r="I109" s="402"/>
      <c r="J109" s="402"/>
      <c r="K109" s="402"/>
      <c r="L109" s="402"/>
      <c r="M109" s="402"/>
      <c r="N109" s="402"/>
      <c r="O109" s="402"/>
      <c r="P109" s="402"/>
      <c r="Q109" s="402"/>
      <c r="R109" s="402"/>
      <c r="S109" s="402"/>
      <c r="T109" s="402"/>
      <c r="U109" s="402"/>
      <c r="V109" s="402"/>
      <c r="W109" s="402"/>
      <c r="X109" s="402"/>
      <c r="Y109" s="402"/>
      <c r="Z109" s="402"/>
      <c r="AA109" s="402"/>
      <c r="AB109" s="402"/>
      <c r="AC109" s="402"/>
      <c r="AD109" s="402"/>
      <c r="AE109" s="402"/>
      <c r="AF109" s="402"/>
      <c r="AG109" s="402"/>
      <c r="AH109" s="402"/>
      <c r="AI109" s="402"/>
      <c r="AJ109" s="402"/>
      <c r="AK109" s="402"/>
      <c r="AL109" s="402"/>
      <c r="AM109" s="402"/>
      <c r="AN109" s="402"/>
      <c r="AO109" s="402"/>
      <c r="AP109" s="402"/>
      <c r="AQ109" s="402"/>
      <c r="AR109" s="402"/>
    </row>
    <row r="110" spans="2:44">
      <c r="B110" s="144" t="str">
        <f>B95</f>
        <v>valor do financiamento</v>
      </c>
      <c r="C110" s="396">
        <f ca="1">'Premissas macro'!E103</f>
        <v>0</v>
      </c>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row>
    <row r="111" spans="2:44">
      <c r="B111" s="144" t="str">
        <f>B96</f>
        <v>ano da liberação</v>
      </c>
      <c r="C111" s="60">
        <f ca="1">'Premissas macro'!D103</f>
        <v>0</v>
      </c>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row>
    <row r="112" spans="2:44">
      <c r="B112" s="144" t="str">
        <f>B97</f>
        <v>prazo de carência - principal e juros (anos)</v>
      </c>
      <c r="C112" s="60">
        <v>2</v>
      </c>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row>
    <row r="113" spans="2:44">
      <c r="B113" s="144" t="str">
        <f>B98</f>
        <v>prazo de amortização (anos)</v>
      </c>
      <c r="C113" s="60">
        <f>C98</f>
        <v>8</v>
      </c>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row>
    <row r="114" spans="2:44">
      <c r="B114" s="70"/>
      <c r="C114" s="74"/>
      <c r="D114" s="74"/>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row>
    <row r="115" spans="2:44">
      <c r="B115" s="403" t="s">
        <v>29</v>
      </c>
      <c r="C115" s="404"/>
      <c r="D115" s="404"/>
      <c r="E115" s="405">
        <v>0</v>
      </c>
      <c r="F115" s="405">
        <f t="shared" ref="F115:AR115" ca="1" si="54">E120</f>
        <v>0</v>
      </c>
      <c r="G115" s="405">
        <f t="shared" ca="1" si="54"/>
        <v>0</v>
      </c>
      <c r="H115" s="405">
        <f t="shared" ca="1" si="54"/>
        <v>0</v>
      </c>
      <c r="I115" s="405">
        <f t="shared" ca="1" si="54"/>
        <v>0</v>
      </c>
      <c r="J115" s="405">
        <f t="shared" ca="1" si="54"/>
        <v>0</v>
      </c>
      <c r="K115" s="405">
        <f t="shared" ca="1" si="54"/>
        <v>0</v>
      </c>
      <c r="L115" s="405">
        <f t="shared" ca="1" si="54"/>
        <v>0</v>
      </c>
      <c r="M115" s="405">
        <f t="shared" ca="1" si="54"/>
        <v>0</v>
      </c>
      <c r="N115" s="405">
        <f t="shared" ca="1" si="54"/>
        <v>0</v>
      </c>
      <c r="O115" s="405">
        <f t="shared" ca="1" si="54"/>
        <v>0</v>
      </c>
      <c r="P115" s="405">
        <f t="shared" ca="1" si="54"/>
        <v>0</v>
      </c>
      <c r="Q115" s="405">
        <f t="shared" ca="1" si="54"/>
        <v>0</v>
      </c>
      <c r="R115" s="405">
        <f t="shared" ca="1" si="54"/>
        <v>0</v>
      </c>
      <c r="S115" s="405">
        <f t="shared" ca="1" si="54"/>
        <v>0</v>
      </c>
      <c r="T115" s="405">
        <f t="shared" ca="1" si="54"/>
        <v>0</v>
      </c>
      <c r="U115" s="405">
        <f t="shared" ca="1" si="54"/>
        <v>0</v>
      </c>
      <c r="V115" s="405">
        <f t="shared" ca="1" si="54"/>
        <v>0</v>
      </c>
      <c r="W115" s="405">
        <f t="shared" ca="1" si="54"/>
        <v>0</v>
      </c>
      <c r="X115" s="405">
        <f t="shared" ca="1" si="54"/>
        <v>0</v>
      </c>
      <c r="Y115" s="405">
        <f t="shared" ca="1" si="54"/>
        <v>0</v>
      </c>
      <c r="Z115" s="405">
        <f t="shared" ca="1" si="54"/>
        <v>0</v>
      </c>
      <c r="AA115" s="405">
        <f t="shared" ca="1" si="54"/>
        <v>0</v>
      </c>
      <c r="AB115" s="405">
        <f t="shared" ca="1" si="54"/>
        <v>0</v>
      </c>
      <c r="AC115" s="405">
        <f t="shared" ca="1" si="54"/>
        <v>0</v>
      </c>
      <c r="AD115" s="405">
        <f t="shared" ca="1" si="54"/>
        <v>0</v>
      </c>
      <c r="AE115" s="405">
        <f t="shared" ca="1" si="54"/>
        <v>0</v>
      </c>
      <c r="AF115" s="405">
        <f t="shared" ca="1" si="54"/>
        <v>0</v>
      </c>
      <c r="AG115" s="405">
        <f t="shared" ca="1" si="54"/>
        <v>0</v>
      </c>
      <c r="AH115" s="405">
        <f t="shared" ca="1" si="54"/>
        <v>0</v>
      </c>
      <c r="AI115" s="405">
        <f t="shared" ca="1" si="54"/>
        <v>0</v>
      </c>
      <c r="AJ115" s="405">
        <f t="shared" ca="1" si="54"/>
        <v>0</v>
      </c>
      <c r="AK115" s="405">
        <f t="shared" ca="1" si="54"/>
        <v>0</v>
      </c>
      <c r="AL115" s="405">
        <f t="shared" ca="1" si="54"/>
        <v>0</v>
      </c>
      <c r="AM115" s="405">
        <f t="shared" ca="1" si="54"/>
        <v>0</v>
      </c>
      <c r="AN115" s="405">
        <f t="shared" ca="1" si="54"/>
        <v>0</v>
      </c>
      <c r="AO115" s="405">
        <f t="shared" ca="1" si="54"/>
        <v>0</v>
      </c>
      <c r="AP115" s="405">
        <f t="shared" ca="1" si="54"/>
        <v>0</v>
      </c>
      <c r="AQ115" s="405">
        <f t="shared" ca="1" si="54"/>
        <v>0</v>
      </c>
      <c r="AR115" s="405">
        <f t="shared" ca="1" si="54"/>
        <v>0</v>
      </c>
    </row>
    <row r="116" spans="2:44">
      <c r="B116" s="100" t="s">
        <v>24</v>
      </c>
      <c r="D116" s="74"/>
      <c r="E116" s="165">
        <f t="shared" ref="E116:AR116" ca="1" si="55">IF(E$2=$C111,$C110,0)</f>
        <v>0</v>
      </c>
      <c r="F116" s="165">
        <f t="shared" ca="1" si="55"/>
        <v>0</v>
      </c>
      <c r="G116" s="165">
        <f t="shared" ca="1" si="55"/>
        <v>0</v>
      </c>
      <c r="H116" s="165">
        <f t="shared" ca="1" si="55"/>
        <v>0</v>
      </c>
      <c r="I116" s="165">
        <f t="shared" ca="1" si="55"/>
        <v>0</v>
      </c>
      <c r="J116" s="165">
        <f t="shared" ca="1" si="55"/>
        <v>0</v>
      </c>
      <c r="K116" s="165">
        <f t="shared" ca="1" si="55"/>
        <v>0</v>
      </c>
      <c r="L116" s="165">
        <f t="shared" ca="1" si="55"/>
        <v>0</v>
      </c>
      <c r="M116" s="165">
        <f t="shared" ca="1" si="55"/>
        <v>0</v>
      </c>
      <c r="N116" s="165">
        <f t="shared" ca="1" si="55"/>
        <v>0</v>
      </c>
      <c r="O116" s="165">
        <f t="shared" ca="1" si="55"/>
        <v>0</v>
      </c>
      <c r="P116" s="165">
        <f t="shared" ca="1" si="55"/>
        <v>0</v>
      </c>
      <c r="Q116" s="165">
        <f t="shared" ca="1" si="55"/>
        <v>0</v>
      </c>
      <c r="R116" s="165">
        <f t="shared" ca="1" si="55"/>
        <v>0</v>
      </c>
      <c r="S116" s="165">
        <f t="shared" ca="1" si="55"/>
        <v>0</v>
      </c>
      <c r="T116" s="165">
        <f t="shared" ca="1" si="55"/>
        <v>0</v>
      </c>
      <c r="U116" s="165">
        <f t="shared" ca="1" si="55"/>
        <v>0</v>
      </c>
      <c r="V116" s="165">
        <f t="shared" ca="1" si="55"/>
        <v>0</v>
      </c>
      <c r="W116" s="165">
        <f t="shared" ca="1" si="55"/>
        <v>0</v>
      </c>
      <c r="X116" s="165">
        <f t="shared" ca="1" si="55"/>
        <v>0</v>
      </c>
      <c r="Y116" s="165">
        <f t="shared" ca="1" si="55"/>
        <v>0</v>
      </c>
      <c r="Z116" s="165">
        <f t="shared" ca="1" si="55"/>
        <v>0</v>
      </c>
      <c r="AA116" s="165">
        <f t="shared" ca="1" si="55"/>
        <v>0</v>
      </c>
      <c r="AB116" s="165">
        <f t="shared" ca="1" si="55"/>
        <v>0</v>
      </c>
      <c r="AC116" s="165">
        <f t="shared" ca="1" si="55"/>
        <v>0</v>
      </c>
      <c r="AD116" s="165">
        <f t="shared" ca="1" si="55"/>
        <v>0</v>
      </c>
      <c r="AE116" s="165">
        <f t="shared" ca="1" si="55"/>
        <v>0</v>
      </c>
      <c r="AF116" s="165">
        <f t="shared" ca="1" si="55"/>
        <v>0</v>
      </c>
      <c r="AG116" s="165">
        <f t="shared" ca="1" si="55"/>
        <v>0</v>
      </c>
      <c r="AH116" s="165">
        <f t="shared" ca="1" si="55"/>
        <v>0</v>
      </c>
      <c r="AI116" s="165">
        <f t="shared" ca="1" si="55"/>
        <v>0</v>
      </c>
      <c r="AJ116" s="165">
        <f t="shared" ca="1" si="55"/>
        <v>0</v>
      </c>
      <c r="AK116" s="165">
        <f t="shared" ca="1" si="55"/>
        <v>0</v>
      </c>
      <c r="AL116" s="165">
        <f t="shared" ca="1" si="55"/>
        <v>0</v>
      </c>
      <c r="AM116" s="165">
        <f t="shared" ca="1" si="55"/>
        <v>0</v>
      </c>
      <c r="AN116" s="165">
        <f t="shared" ca="1" si="55"/>
        <v>0</v>
      </c>
      <c r="AO116" s="165">
        <f t="shared" ca="1" si="55"/>
        <v>0</v>
      </c>
      <c r="AP116" s="165">
        <f t="shared" ca="1" si="55"/>
        <v>0</v>
      </c>
      <c r="AQ116" s="165">
        <f t="shared" ca="1" si="55"/>
        <v>0</v>
      </c>
      <c r="AR116" s="165">
        <f t="shared" ca="1" si="55"/>
        <v>0</v>
      </c>
    </row>
    <row r="117" spans="2:44">
      <c r="B117" s="100" t="s">
        <v>25</v>
      </c>
      <c r="E117" s="165">
        <f>(IF(E115&gt;0.5,IF(E$2&gt;=($C112+$C111),HLOOKUP($C111+$C112,$E$2:$AR$252,ROW(E$115)-1,1)/$C113,0),0))</f>
        <v>0</v>
      </c>
      <c r="F117" s="165">
        <f t="shared" ref="F117:AR117" ca="1" si="56">(IF(F115&gt;0.5,IF(F$2&gt;=($C112+$C111),HLOOKUP($C111+$C112,$E$2:$AR$252,ROW(F$115)-1,1)/$C113,0),0))</f>
        <v>0</v>
      </c>
      <c r="G117" s="165">
        <f t="shared" ca="1" si="56"/>
        <v>0</v>
      </c>
      <c r="H117" s="165">
        <f t="shared" ca="1" si="56"/>
        <v>0</v>
      </c>
      <c r="I117" s="165">
        <f t="shared" ca="1" si="56"/>
        <v>0</v>
      </c>
      <c r="J117" s="165">
        <f t="shared" ca="1" si="56"/>
        <v>0</v>
      </c>
      <c r="K117" s="165">
        <f t="shared" ca="1" si="56"/>
        <v>0</v>
      </c>
      <c r="L117" s="165">
        <f t="shared" ca="1" si="56"/>
        <v>0</v>
      </c>
      <c r="M117" s="165">
        <f t="shared" ca="1" si="56"/>
        <v>0</v>
      </c>
      <c r="N117" s="165">
        <f t="shared" ca="1" si="56"/>
        <v>0</v>
      </c>
      <c r="O117" s="165">
        <f t="shared" ca="1" si="56"/>
        <v>0</v>
      </c>
      <c r="P117" s="165">
        <f t="shared" ca="1" si="56"/>
        <v>0</v>
      </c>
      <c r="Q117" s="165">
        <f t="shared" ca="1" si="56"/>
        <v>0</v>
      </c>
      <c r="R117" s="165">
        <f t="shared" ca="1" si="56"/>
        <v>0</v>
      </c>
      <c r="S117" s="165">
        <f t="shared" ca="1" si="56"/>
        <v>0</v>
      </c>
      <c r="T117" s="165">
        <f t="shared" ca="1" si="56"/>
        <v>0</v>
      </c>
      <c r="U117" s="165">
        <f t="shared" ca="1" si="56"/>
        <v>0</v>
      </c>
      <c r="V117" s="165">
        <f t="shared" ca="1" si="56"/>
        <v>0</v>
      </c>
      <c r="W117" s="165">
        <f t="shared" ca="1" si="56"/>
        <v>0</v>
      </c>
      <c r="X117" s="165">
        <f t="shared" ca="1" si="56"/>
        <v>0</v>
      </c>
      <c r="Y117" s="165">
        <f t="shared" ca="1" si="56"/>
        <v>0</v>
      </c>
      <c r="Z117" s="165">
        <f t="shared" ca="1" si="56"/>
        <v>0</v>
      </c>
      <c r="AA117" s="165">
        <f t="shared" ca="1" si="56"/>
        <v>0</v>
      </c>
      <c r="AB117" s="165">
        <f t="shared" ca="1" si="56"/>
        <v>0</v>
      </c>
      <c r="AC117" s="165">
        <f t="shared" ca="1" si="56"/>
        <v>0</v>
      </c>
      <c r="AD117" s="165">
        <f t="shared" ca="1" si="56"/>
        <v>0</v>
      </c>
      <c r="AE117" s="165">
        <f t="shared" ca="1" si="56"/>
        <v>0</v>
      </c>
      <c r="AF117" s="165">
        <f t="shared" ca="1" si="56"/>
        <v>0</v>
      </c>
      <c r="AG117" s="165">
        <f t="shared" ca="1" si="56"/>
        <v>0</v>
      </c>
      <c r="AH117" s="165">
        <f t="shared" ca="1" si="56"/>
        <v>0</v>
      </c>
      <c r="AI117" s="165">
        <f t="shared" ca="1" si="56"/>
        <v>0</v>
      </c>
      <c r="AJ117" s="165">
        <f t="shared" ca="1" si="56"/>
        <v>0</v>
      </c>
      <c r="AK117" s="165">
        <f t="shared" ca="1" si="56"/>
        <v>0</v>
      </c>
      <c r="AL117" s="165">
        <f t="shared" ca="1" si="56"/>
        <v>0</v>
      </c>
      <c r="AM117" s="165">
        <f t="shared" ca="1" si="56"/>
        <v>0</v>
      </c>
      <c r="AN117" s="165">
        <f t="shared" ca="1" si="56"/>
        <v>0</v>
      </c>
      <c r="AO117" s="165">
        <f t="shared" ca="1" si="56"/>
        <v>0</v>
      </c>
      <c r="AP117" s="165">
        <f t="shared" ca="1" si="56"/>
        <v>0</v>
      </c>
      <c r="AQ117" s="165">
        <f t="shared" ca="1" si="56"/>
        <v>0</v>
      </c>
      <c r="AR117" s="165">
        <f t="shared" ca="1" si="56"/>
        <v>0</v>
      </c>
    </row>
    <row r="118" spans="2:44">
      <c r="B118" s="100" t="s">
        <v>26</v>
      </c>
      <c r="C118" s="409"/>
      <c r="E118" s="165">
        <f t="shared" ref="E118:AR118" si="57">E115*(((1+E$15+E$16)^((E$3-D$3)/360))-1)</f>
        <v>0</v>
      </c>
      <c r="F118" s="165">
        <f t="shared" ca="1" si="57"/>
        <v>0</v>
      </c>
      <c r="G118" s="165">
        <f t="shared" ca="1" si="57"/>
        <v>0</v>
      </c>
      <c r="H118" s="165">
        <f t="shared" ca="1" si="57"/>
        <v>0</v>
      </c>
      <c r="I118" s="165">
        <f t="shared" ca="1" si="57"/>
        <v>0</v>
      </c>
      <c r="J118" s="165">
        <f t="shared" ca="1" si="57"/>
        <v>0</v>
      </c>
      <c r="K118" s="165">
        <f t="shared" ca="1" si="57"/>
        <v>0</v>
      </c>
      <c r="L118" s="165">
        <f t="shared" ca="1" si="57"/>
        <v>0</v>
      </c>
      <c r="M118" s="165">
        <f t="shared" ca="1" si="57"/>
        <v>0</v>
      </c>
      <c r="N118" s="165">
        <f t="shared" ca="1" si="57"/>
        <v>0</v>
      </c>
      <c r="O118" s="165">
        <f t="shared" ca="1" si="57"/>
        <v>0</v>
      </c>
      <c r="P118" s="165">
        <f t="shared" ca="1" si="57"/>
        <v>0</v>
      </c>
      <c r="Q118" s="165">
        <f t="shared" ca="1" si="57"/>
        <v>0</v>
      </c>
      <c r="R118" s="165">
        <f t="shared" ca="1" si="57"/>
        <v>0</v>
      </c>
      <c r="S118" s="165">
        <f t="shared" ca="1" si="57"/>
        <v>0</v>
      </c>
      <c r="T118" s="165">
        <f t="shared" ca="1" si="57"/>
        <v>0</v>
      </c>
      <c r="U118" s="165">
        <f t="shared" ca="1" si="57"/>
        <v>0</v>
      </c>
      <c r="V118" s="165">
        <f t="shared" ca="1" si="57"/>
        <v>0</v>
      </c>
      <c r="W118" s="165">
        <f t="shared" ca="1" si="57"/>
        <v>0</v>
      </c>
      <c r="X118" s="165">
        <f t="shared" ca="1" si="57"/>
        <v>0</v>
      </c>
      <c r="Y118" s="165">
        <f t="shared" ca="1" si="57"/>
        <v>0</v>
      </c>
      <c r="Z118" s="165">
        <f t="shared" ca="1" si="57"/>
        <v>0</v>
      </c>
      <c r="AA118" s="165">
        <f t="shared" ca="1" si="57"/>
        <v>0</v>
      </c>
      <c r="AB118" s="165">
        <f t="shared" ca="1" si="57"/>
        <v>0</v>
      </c>
      <c r="AC118" s="165">
        <f t="shared" ca="1" si="57"/>
        <v>0</v>
      </c>
      <c r="AD118" s="165">
        <f t="shared" ca="1" si="57"/>
        <v>0</v>
      </c>
      <c r="AE118" s="165">
        <f t="shared" ca="1" si="57"/>
        <v>0</v>
      </c>
      <c r="AF118" s="165">
        <f t="shared" ca="1" si="57"/>
        <v>0</v>
      </c>
      <c r="AG118" s="165">
        <f t="shared" ca="1" si="57"/>
        <v>0</v>
      </c>
      <c r="AH118" s="165">
        <f t="shared" ca="1" si="57"/>
        <v>0</v>
      </c>
      <c r="AI118" s="165">
        <f t="shared" ca="1" si="57"/>
        <v>0</v>
      </c>
      <c r="AJ118" s="165">
        <f t="shared" ca="1" si="57"/>
        <v>0</v>
      </c>
      <c r="AK118" s="165">
        <f t="shared" ca="1" si="57"/>
        <v>0</v>
      </c>
      <c r="AL118" s="165">
        <f t="shared" ca="1" si="57"/>
        <v>0</v>
      </c>
      <c r="AM118" s="165">
        <f t="shared" ca="1" si="57"/>
        <v>0</v>
      </c>
      <c r="AN118" s="165">
        <f t="shared" ca="1" si="57"/>
        <v>0</v>
      </c>
      <c r="AO118" s="165">
        <f t="shared" ca="1" si="57"/>
        <v>0</v>
      </c>
      <c r="AP118" s="165">
        <f t="shared" ca="1" si="57"/>
        <v>0</v>
      </c>
      <c r="AQ118" s="165">
        <f t="shared" ca="1" si="57"/>
        <v>0</v>
      </c>
      <c r="AR118" s="165">
        <f t="shared" ca="1" si="57"/>
        <v>0</v>
      </c>
    </row>
    <row r="119" spans="2:44">
      <c r="B119" s="100" t="s">
        <v>27</v>
      </c>
      <c r="C119" s="74"/>
      <c r="D119" s="74"/>
      <c r="E119" s="191">
        <f>(IF(E115&gt;0,IF(E$2&gt;=($C112+$C111),E118,0),0))</f>
        <v>0</v>
      </c>
      <c r="F119" s="191">
        <f t="shared" ref="F119:AR119" ca="1" si="58">(IF(F115&gt;0,IF(F$2&gt;=($C112+$C111),F118,0),0))</f>
        <v>0</v>
      </c>
      <c r="G119" s="191">
        <f t="shared" ca="1" si="58"/>
        <v>0</v>
      </c>
      <c r="H119" s="191">
        <f t="shared" ca="1" si="58"/>
        <v>0</v>
      </c>
      <c r="I119" s="191">
        <f t="shared" ca="1" si="58"/>
        <v>0</v>
      </c>
      <c r="J119" s="191">
        <f t="shared" ca="1" si="58"/>
        <v>0</v>
      </c>
      <c r="K119" s="191">
        <f t="shared" ca="1" si="58"/>
        <v>0</v>
      </c>
      <c r="L119" s="191">
        <f t="shared" ca="1" si="58"/>
        <v>0</v>
      </c>
      <c r="M119" s="191">
        <f t="shared" ca="1" si="58"/>
        <v>0</v>
      </c>
      <c r="N119" s="191">
        <f t="shared" ca="1" si="58"/>
        <v>0</v>
      </c>
      <c r="O119" s="191">
        <f t="shared" ca="1" si="58"/>
        <v>0</v>
      </c>
      <c r="P119" s="191">
        <f t="shared" ca="1" si="58"/>
        <v>0</v>
      </c>
      <c r="Q119" s="191">
        <f t="shared" ca="1" si="58"/>
        <v>0</v>
      </c>
      <c r="R119" s="191">
        <f t="shared" ca="1" si="58"/>
        <v>0</v>
      </c>
      <c r="S119" s="191">
        <f t="shared" ca="1" si="58"/>
        <v>0</v>
      </c>
      <c r="T119" s="191">
        <f t="shared" ca="1" si="58"/>
        <v>0</v>
      </c>
      <c r="U119" s="191">
        <f t="shared" ca="1" si="58"/>
        <v>0</v>
      </c>
      <c r="V119" s="191">
        <f t="shared" ca="1" si="58"/>
        <v>0</v>
      </c>
      <c r="W119" s="191">
        <f t="shared" ca="1" si="58"/>
        <v>0</v>
      </c>
      <c r="X119" s="191">
        <f t="shared" ca="1" si="58"/>
        <v>0</v>
      </c>
      <c r="Y119" s="191">
        <f t="shared" ca="1" si="58"/>
        <v>0</v>
      </c>
      <c r="Z119" s="191">
        <f t="shared" ca="1" si="58"/>
        <v>0</v>
      </c>
      <c r="AA119" s="191">
        <f t="shared" ca="1" si="58"/>
        <v>0</v>
      </c>
      <c r="AB119" s="191">
        <f t="shared" ca="1" si="58"/>
        <v>0</v>
      </c>
      <c r="AC119" s="191">
        <f t="shared" ca="1" si="58"/>
        <v>0</v>
      </c>
      <c r="AD119" s="191">
        <f t="shared" ca="1" si="58"/>
        <v>0</v>
      </c>
      <c r="AE119" s="191">
        <f t="shared" ca="1" si="58"/>
        <v>0</v>
      </c>
      <c r="AF119" s="191">
        <f t="shared" ca="1" si="58"/>
        <v>0</v>
      </c>
      <c r="AG119" s="191">
        <f t="shared" ca="1" si="58"/>
        <v>0</v>
      </c>
      <c r="AH119" s="191">
        <f t="shared" ca="1" si="58"/>
        <v>0</v>
      </c>
      <c r="AI119" s="191">
        <f t="shared" ca="1" si="58"/>
        <v>0</v>
      </c>
      <c r="AJ119" s="191">
        <f t="shared" ca="1" si="58"/>
        <v>0</v>
      </c>
      <c r="AK119" s="191">
        <f t="shared" ca="1" si="58"/>
        <v>0</v>
      </c>
      <c r="AL119" s="191">
        <f t="shared" ca="1" si="58"/>
        <v>0</v>
      </c>
      <c r="AM119" s="191">
        <f t="shared" ca="1" si="58"/>
        <v>0</v>
      </c>
      <c r="AN119" s="191">
        <f t="shared" ca="1" si="58"/>
        <v>0</v>
      </c>
      <c r="AO119" s="191">
        <f t="shared" ca="1" si="58"/>
        <v>0</v>
      </c>
      <c r="AP119" s="191">
        <f t="shared" ca="1" si="58"/>
        <v>0</v>
      </c>
      <c r="AQ119" s="191">
        <f t="shared" ca="1" si="58"/>
        <v>0</v>
      </c>
      <c r="AR119" s="191">
        <f t="shared" ca="1" si="58"/>
        <v>0</v>
      </c>
    </row>
    <row r="120" spans="2:44">
      <c r="B120" s="403" t="s">
        <v>28</v>
      </c>
      <c r="C120" s="404"/>
      <c r="D120" s="404"/>
      <c r="E120" s="405">
        <f t="shared" ref="E120:R120" ca="1" si="59">ROUND(E115+E116-E117+E118-E119,4)</f>
        <v>0</v>
      </c>
      <c r="F120" s="405">
        <f t="shared" ca="1" si="59"/>
        <v>0</v>
      </c>
      <c r="G120" s="405">
        <f t="shared" ca="1" si="59"/>
        <v>0</v>
      </c>
      <c r="H120" s="405">
        <f t="shared" ca="1" si="59"/>
        <v>0</v>
      </c>
      <c r="I120" s="405">
        <f t="shared" ca="1" si="59"/>
        <v>0</v>
      </c>
      <c r="J120" s="405">
        <f t="shared" ca="1" si="59"/>
        <v>0</v>
      </c>
      <c r="K120" s="405">
        <f t="shared" ca="1" si="59"/>
        <v>0</v>
      </c>
      <c r="L120" s="405">
        <f t="shared" ca="1" si="59"/>
        <v>0</v>
      </c>
      <c r="M120" s="405">
        <f t="shared" ca="1" si="59"/>
        <v>0</v>
      </c>
      <c r="N120" s="405">
        <f t="shared" ca="1" si="59"/>
        <v>0</v>
      </c>
      <c r="O120" s="405">
        <f t="shared" ca="1" si="59"/>
        <v>0</v>
      </c>
      <c r="P120" s="405">
        <f t="shared" ca="1" si="59"/>
        <v>0</v>
      </c>
      <c r="Q120" s="405">
        <f t="shared" ca="1" si="59"/>
        <v>0</v>
      </c>
      <c r="R120" s="405">
        <f t="shared" ca="1" si="59"/>
        <v>0</v>
      </c>
      <c r="S120" s="405">
        <f ca="1">ROUND(S115+S116-S117+S118-S119,3)</f>
        <v>0</v>
      </c>
      <c r="T120" s="405">
        <f ca="1">ROUND(T115+T116-T117+T118-T119,4)</f>
        <v>0</v>
      </c>
      <c r="U120" s="405">
        <f ca="1">ROUND(U115+U116-U117+U118-U119,4)</f>
        <v>0</v>
      </c>
      <c r="V120" s="405">
        <f ca="1">ROUND(V115+V116-V117+V118-V119,4)</f>
        <v>0</v>
      </c>
      <c r="W120" s="405">
        <f ca="1">ROUND(W115+W116-W117+W118-W119,4)</f>
        <v>0</v>
      </c>
      <c r="X120" s="405">
        <f ca="1">ROUND(X115+X116-X117+X118-X119,2)</f>
        <v>0</v>
      </c>
      <c r="Y120" s="405">
        <f ca="1">ROUND(Y115+Y116-Y117+Y118-Y119,4)</f>
        <v>0</v>
      </c>
      <c r="Z120" s="405">
        <f ca="1">ROUND(Z115+Z116-Z117+Z118-Z119,4)</f>
        <v>0</v>
      </c>
      <c r="AA120" s="405">
        <f ca="1">ROUND(AA115+AA116-AA117+AA118-AA119,4)</f>
        <v>0</v>
      </c>
      <c r="AB120" s="405">
        <f ca="1">ROUND(AB115+AB116-AB117+AB118-AB119,4)</f>
        <v>0</v>
      </c>
      <c r="AC120" s="405">
        <f ca="1">ROUND(AC115+AC116-AC117+AC118-AC119,4)</f>
        <v>0</v>
      </c>
      <c r="AD120" s="405">
        <f ca="1">ROUND(AD115+AD116-AD117+AD118-AD119,2)</f>
        <v>0</v>
      </c>
      <c r="AE120" s="405">
        <f t="shared" ref="AE120:AR120" ca="1" si="60">ROUND(AE115+AE116-AE117+AE118-AE119,2)</f>
        <v>0</v>
      </c>
      <c r="AF120" s="405">
        <f t="shared" ca="1" si="60"/>
        <v>0</v>
      </c>
      <c r="AG120" s="405">
        <f t="shared" ca="1" si="60"/>
        <v>0</v>
      </c>
      <c r="AH120" s="405">
        <f t="shared" ca="1" si="60"/>
        <v>0</v>
      </c>
      <c r="AI120" s="405">
        <f t="shared" ca="1" si="60"/>
        <v>0</v>
      </c>
      <c r="AJ120" s="405">
        <f t="shared" ca="1" si="60"/>
        <v>0</v>
      </c>
      <c r="AK120" s="405">
        <f t="shared" ca="1" si="60"/>
        <v>0</v>
      </c>
      <c r="AL120" s="405">
        <f t="shared" ca="1" si="60"/>
        <v>0</v>
      </c>
      <c r="AM120" s="405">
        <f t="shared" ca="1" si="60"/>
        <v>0</v>
      </c>
      <c r="AN120" s="405">
        <f t="shared" ca="1" si="60"/>
        <v>0</v>
      </c>
      <c r="AO120" s="405">
        <f t="shared" ca="1" si="60"/>
        <v>0</v>
      </c>
      <c r="AP120" s="405">
        <f t="shared" ca="1" si="60"/>
        <v>0</v>
      </c>
      <c r="AQ120" s="405">
        <f t="shared" ca="1" si="60"/>
        <v>0</v>
      </c>
      <c r="AR120" s="405">
        <f t="shared" ca="1" si="60"/>
        <v>0</v>
      </c>
    </row>
    <row r="124" spans="2:44">
      <c r="B124" s="399" t="str">
        <f ca="1">"8)  FINANCIAMENTO DE LONGO PRAZO - ANO "&amp;C126</f>
        <v>8)  FINANCIAMENTO DE LONGO PRAZO - ANO 0</v>
      </c>
      <c r="C124" s="400"/>
      <c r="D124" s="401"/>
      <c r="E124" s="402"/>
      <c r="F124" s="402"/>
      <c r="G124" s="402"/>
      <c r="H124" s="402"/>
      <c r="I124" s="402"/>
      <c r="J124" s="402"/>
      <c r="K124" s="402"/>
      <c r="L124" s="402"/>
      <c r="M124" s="402"/>
      <c r="N124" s="402"/>
      <c r="O124" s="402"/>
      <c r="P124" s="402"/>
      <c r="Q124" s="402"/>
      <c r="R124" s="402"/>
      <c r="S124" s="402"/>
      <c r="T124" s="402"/>
      <c r="U124" s="402"/>
      <c r="V124" s="402"/>
      <c r="W124" s="402"/>
      <c r="X124" s="402"/>
      <c r="Y124" s="402"/>
      <c r="Z124" s="402"/>
      <c r="AA124" s="402"/>
      <c r="AB124" s="402"/>
      <c r="AC124" s="402"/>
      <c r="AD124" s="402"/>
      <c r="AE124" s="402"/>
      <c r="AF124" s="402"/>
      <c r="AG124" s="402"/>
      <c r="AH124" s="402"/>
      <c r="AI124" s="402"/>
      <c r="AJ124" s="402"/>
      <c r="AK124" s="402"/>
      <c r="AL124" s="402"/>
      <c r="AM124" s="402"/>
      <c r="AN124" s="402"/>
      <c r="AO124" s="402"/>
      <c r="AP124" s="402"/>
      <c r="AQ124" s="402"/>
      <c r="AR124" s="402"/>
    </row>
    <row r="125" spans="2:44">
      <c r="B125" s="144" t="str">
        <f>B110</f>
        <v>valor do financiamento</v>
      </c>
      <c r="C125" s="396">
        <f ca="1">'Premissas macro'!E104</f>
        <v>0</v>
      </c>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row>
    <row r="126" spans="2:44">
      <c r="B126" s="144" t="str">
        <f>B111</f>
        <v>ano da liberação</v>
      </c>
      <c r="C126" s="60">
        <f ca="1">'Premissas macro'!D104</f>
        <v>0</v>
      </c>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row>
    <row r="127" spans="2:44">
      <c r="B127" s="144" t="str">
        <f>B112</f>
        <v>prazo de carência - principal e juros (anos)</v>
      </c>
      <c r="C127" s="60">
        <v>2</v>
      </c>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row>
    <row r="128" spans="2:44">
      <c r="B128" s="144" t="str">
        <f>B113</f>
        <v>prazo de amortização (anos)</v>
      </c>
      <c r="C128" s="60">
        <v>11</v>
      </c>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row>
    <row r="129" spans="2:44">
      <c r="B129" s="70"/>
      <c r="C129" s="74"/>
      <c r="D129" s="74"/>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row>
    <row r="130" spans="2:44">
      <c r="B130" s="403" t="s">
        <v>29</v>
      </c>
      <c r="C130" s="404"/>
      <c r="D130" s="404"/>
      <c r="E130" s="405">
        <v>0</v>
      </c>
      <c r="F130" s="405">
        <f t="shared" ref="F130:AR130" ca="1" si="61">E135</f>
        <v>0</v>
      </c>
      <c r="G130" s="405">
        <f t="shared" ca="1" si="61"/>
        <v>0</v>
      </c>
      <c r="H130" s="405">
        <f t="shared" ca="1" si="61"/>
        <v>0</v>
      </c>
      <c r="I130" s="405">
        <f t="shared" ca="1" si="61"/>
        <v>0</v>
      </c>
      <c r="J130" s="405">
        <f t="shared" ca="1" si="61"/>
        <v>0</v>
      </c>
      <c r="K130" s="405">
        <f t="shared" ca="1" si="61"/>
        <v>0</v>
      </c>
      <c r="L130" s="405">
        <f t="shared" ca="1" si="61"/>
        <v>0</v>
      </c>
      <c r="M130" s="405">
        <f t="shared" ca="1" si="61"/>
        <v>0</v>
      </c>
      <c r="N130" s="405">
        <f t="shared" ca="1" si="61"/>
        <v>0</v>
      </c>
      <c r="O130" s="405">
        <f t="shared" ca="1" si="61"/>
        <v>0</v>
      </c>
      <c r="P130" s="405">
        <f t="shared" ca="1" si="61"/>
        <v>0</v>
      </c>
      <c r="Q130" s="405">
        <f t="shared" ca="1" si="61"/>
        <v>0</v>
      </c>
      <c r="R130" s="405">
        <f t="shared" ca="1" si="61"/>
        <v>0</v>
      </c>
      <c r="S130" s="405">
        <f t="shared" ca="1" si="61"/>
        <v>0</v>
      </c>
      <c r="T130" s="405">
        <f t="shared" ca="1" si="61"/>
        <v>0</v>
      </c>
      <c r="U130" s="405">
        <f t="shared" ca="1" si="61"/>
        <v>0</v>
      </c>
      <c r="V130" s="405">
        <f t="shared" ca="1" si="61"/>
        <v>0</v>
      </c>
      <c r="W130" s="405">
        <f t="shared" ca="1" si="61"/>
        <v>0</v>
      </c>
      <c r="X130" s="405">
        <f t="shared" ca="1" si="61"/>
        <v>0</v>
      </c>
      <c r="Y130" s="405">
        <f t="shared" ca="1" si="61"/>
        <v>0</v>
      </c>
      <c r="Z130" s="405">
        <f t="shared" ca="1" si="61"/>
        <v>0</v>
      </c>
      <c r="AA130" s="405">
        <f t="shared" ca="1" si="61"/>
        <v>0</v>
      </c>
      <c r="AB130" s="405">
        <f t="shared" ca="1" si="61"/>
        <v>0</v>
      </c>
      <c r="AC130" s="405">
        <f t="shared" ca="1" si="61"/>
        <v>0</v>
      </c>
      <c r="AD130" s="405">
        <f t="shared" ca="1" si="61"/>
        <v>0</v>
      </c>
      <c r="AE130" s="405">
        <f t="shared" ca="1" si="61"/>
        <v>0</v>
      </c>
      <c r="AF130" s="405">
        <f t="shared" ca="1" si="61"/>
        <v>0</v>
      </c>
      <c r="AG130" s="405">
        <f t="shared" ca="1" si="61"/>
        <v>0</v>
      </c>
      <c r="AH130" s="405">
        <f t="shared" ca="1" si="61"/>
        <v>0</v>
      </c>
      <c r="AI130" s="405">
        <f t="shared" ca="1" si="61"/>
        <v>0</v>
      </c>
      <c r="AJ130" s="405">
        <f t="shared" ca="1" si="61"/>
        <v>0</v>
      </c>
      <c r="AK130" s="405">
        <f t="shared" ca="1" si="61"/>
        <v>0</v>
      </c>
      <c r="AL130" s="405">
        <f t="shared" ca="1" si="61"/>
        <v>0</v>
      </c>
      <c r="AM130" s="405">
        <f t="shared" ca="1" si="61"/>
        <v>0</v>
      </c>
      <c r="AN130" s="405">
        <f t="shared" ca="1" si="61"/>
        <v>0</v>
      </c>
      <c r="AO130" s="405">
        <f t="shared" ca="1" si="61"/>
        <v>0</v>
      </c>
      <c r="AP130" s="405">
        <f t="shared" ca="1" si="61"/>
        <v>0</v>
      </c>
      <c r="AQ130" s="405">
        <f t="shared" ca="1" si="61"/>
        <v>0</v>
      </c>
      <c r="AR130" s="405">
        <f t="shared" ca="1" si="61"/>
        <v>0</v>
      </c>
    </row>
    <row r="131" spans="2:44">
      <c r="B131" s="100" t="s">
        <v>24</v>
      </c>
      <c r="D131" s="74"/>
      <c r="E131" s="165">
        <f t="shared" ref="E131:AR131" ca="1" si="62">IF(E$2=$C126,$C125,0)</f>
        <v>0</v>
      </c>
      <c r="F131" s="165">
        <f t="shared" ca="1" si="62"/>
        <v>0</v>
      </c>
      <c r="G131" s="165">
        <f t="shared" ca="1" si="62"/>
        <v>0</v>
      </c>
      <c r="H131" s="165">
        <f t="shared" ca="1" si="62"/>
        <v>0</v>
      </c>
      <c r="I131" s="165">
        <f t="shared" ca="1" si="62"/>
        <v>0</v>
      </c>
      <c r="J131" s="165">
        <f t="shared" ca="1" si="62"/>
        <v>0</v>
      </c>
      <c r="K131" s="165">
        <f t="shared" ca="1" si="62"/>
        <v>0</v>
      </c>
      <c r="L131" s="165">
        <f t="shared" ca="1" si="62"/>
        <v>0</v>
      </c>
      <c r="M131" s="165">
        <f t="shared" ca="1" si="62"/>
        <v>0</v>
      </c>
      <c r="N131" s="165">
        <f t="shared" ca="1" si="62"/>
        <v>0</v>
      </c>
      <c r="O131" s="165">
        <f t="shared" ca="1" si="62"/>
        <v>0</v>
      </c>
      <c r="P131" s="165">
        <f t="shared" ca="1" si="62"/>
        <v>0</v>
      </c>
      <c r="Q131" s="165">
        <f t="shared" ca="1" si="62"/>
        <v>0</v>
      </c>
      <c r="R131" s="165">
        <f t="shared" ca="1" si="62"/>
        <v>0</v>
      </c>
      <c r="S131" s="165">
        <f t="shared" ca="1" si="62"/>
        <v>0</v>
      </c>
      <c r="T131" s="165">
        <f t="shared" ca="1" si="62"/>
        <v>0</v>
      </c>
      <c r="U131" s="165">
        <f t="shared" ca="1" si="62"/>
        <v>0</v>
      </c>
      <c r="V131" s="165">
        <f t="shared" ca="1" si="62"/>
        <v>0</v>
      </c>
      <c r="W131" s="165">
        <f t="shared" ca="1" si="62"/>
        <v>0</v>
      </c>
      <c r="X131" s="165">
        <f t="shared" ca="1" si="62"/>
        <v>0</v>
      </c>
      <c r="Y131" s="165">
        <f t="shared" ca="1" si="62"/>
        <v>0</v>
      </c>
      <c r="Z131" s="165">
        <f t="shared" ca="1" si="62"/>
        <v>0</v>
      </c>
      <c r="AA131" s="165">
        <f t="shared" ca="1" si="62"/>
        <v>0</v>
      </c>
      <c r="AB131" s="165">
        <f t="shared" ca="1" si="62"/>
        <v>0</v>
      </c>
      <c r="AC131" s="165">
        <f t="shared" ca="1" si="62"/>
        <v>0</v>
      </c>
      <c r="AD131" s="165">
        <f t="shared" ca="1" si="62"/>
        <v>0</v>
      </c>
      <c r="AE131" s="165">
        <f t="shared" ca="1" si="62"/>
        <v>0</v>
      </c>
      <c r="AF131" s="165">
        <f t="shared" ca="1" si="62"/>
        <v>0</v>
      </c>
      <c r="AG131" s="165">
        <f t="shared" ca="1" si="62"/>
        <v>0</v>
      </c>
      <c r="AH131" s="165">
        <f t="shared" ca="1" si="62"/>
        <v>0</v>
      </c>
      <c r="AI131" s="165">
        <f t="shared" ca="1" si="62"/>
        <v>0</v>
      </c>
      <c r="AJ131" s="165">
        <f t="shared" ca="1" si="62"/>
        <v>0</v>
      </c>
      <c r="AK131" s="165">
        <f t="shared" ca="1" si="62"/>
        <v>0</v>
      </c>
      <c r="AL131" s="165">
        <f t="shared" ca="1" si="62"/>
        <v>0</v>
      </c>
      <c r="AM131" s="165">
        <f t="shared" ca="1" si="62"/>
        <v>0</v>
      </c>
      <c r="AN131" s="165">
        <f t="shared" ca="1" si="62"/>
        <v>0</v>
      </c>
      <c r="AO131" s="165">
        <f t="shared" ca="1" si="62"/>
        <v>0</v>
      </c>
      <c r="AP131" s="165">
        <f t="shared" ca="1" si="62"/>
        <v>0</v>
      </c>
      <c r="AQ131" s="165">
        <f t="shared" ca="1" si="62"/>
        <v>0</v>
      </c>
      <c r="AR131" s="165">
        <f t="shared" ca="1" si="62"/>
        <v>0</v>
      </c>
    </row>
    <row r="132" spans="2:44">
      <c r="B132" s="100" t="s">
        <v>25</v>
      </c>
      <c r="E132" s="165">
        <f>(IF(E130&gt;0.5,IF(E$2&gt;=($C127+$C126),HLOOKUP($C126+$C127,$E$2:$AR$252,ROW(E$130)-1,1)/$C128,0),0))</f>
        <v>0</v>
      </c>
      <c r="F132" s="165">
        <f t="shared" ref="F132:AR132" ca="1" si="63">(IF(F130&gt;0.5,IF(F$2&gt;=($C127+$C126),HLOOKUP($C126+$C127,$E$2:$AR$252,ROW(F$130)-1,1)/$C128,0),0))</f>
        <v>0</v>
      </c>
      <c r="G132" s="165">
        <f t="shared" ca="1" si="63"/>
        <v>0</v>
      </c>
      <c r="H132" s="165">
        <f t="shared" ca="1" si="63"/>
        <v>0</v>
      </c>
      <c r="I132" s="165">
        <f t="shared" ca="1" si="63"/>
        <v>0</v>
      </c>
      <c r="J132" s="165">
        <f t="shared" ca="1" si="63"/>
        <v>0</v>
      </c>
      <c r="K132" s="165">
        <f t="shared" ca="1" si="63"/>
        <v>0</v>
      </c>
      <c r="L132" s="165">
        <f t="shared" ca="1" si="63"/>
        <v>0</v>
      </c>
      <c r="M132" s="165">
        <f t="shared" ca="1" si="63"/>
        <v>0</v>
      </c>
      <c r="N132" s="165">
        <f t="shared" ca="1" si="63"/>
        <v>0</v>
      </c>
      <c r="O132" s="165">
        <f t="shared" ca="1" si="63"/>
        <v>0</v>
      </c>
      <c r="P132" s="165">
        <f t="shared" ca="1" si="63"/>
        <v>0</v>
      </c>
      <c r="Q132" s="165">
        <f t="shared" ca="1" si="63"/>
        <v>0</v>
      </c>
      <c r="R132" s="165">
        <f t="shared" ca="1" si="63"/>
        <v>0</v>
      </c>
      <c r="S132" s="165">
        <f t="shared" ca="1" si="63"/>
        <v>0</v>
      </c>
      <c r="T132" s="165">
        <f t="shared" ca="1" si="63"/>
        <v>0</v>
      </c>
      <c r="U132" s="165">
        <f t="shared" ca="1" si="63"/>
        <v>0</v>
      </c>
      <c r="V132" s="165">
        <f t="shared" ca="1" si="63"/>
        <v>0</v>
      </c>
      <c r="W132" s="165">
        <f t="shared" ca="1" si="63"/>
        <v>0</v>
      </c>
      <c r="X132" s="165">
        <f t="shared" ca="1" si="63"/>
        <v>0</v>
      </c>
      <c r="Y132" s="165">
        <f t="shared" ca="1" si="63"/>
        <v>0</v>
      </c>
      <c r="Z132" s="165">
        <f t="shared" ca="1" si="63"/>
        <v>0</v>
      </c>
      <c r="AA132" s="165">
        <f t="shared" ca="1" si="63"/>
        <v>0</v>
      </c>
      <c r="AB132" s="165">
        <f t="shared" ca="1" si="63"/>
        <v>0</v>
      </c>
      <c r="AC132" s="165">
        <f t="shared" ca="1" si="63"/>
        <v>0</v>
      </c>
      <c r="AD132" s="165">
        <f t="shared" ca="1" si="63"/>
        <v>0</v>
      </c>
      <c r="AE132" s="165">
        <f t="shared" ca="1" si="63"/>
        <v>0</v>
      </c>
      <c r="AF132" s="165">
        <f t="shared" ca="1" si="63"/>
        <v>0</v>
      </c>
      <c r="AG132" s="165">
        <f t="shared" ca="1" si="63"/>
        <v>0</v>
      </c>
      <c r="AH132" s="165">
        <f t="shared" ca="1" si="63"/>
        <v>0</v>
      </c>
      <c r="AI132" s="165">
        <f t="shared" ca="1" si="63"/>
        <v>0</v>
      </c>
      <c r="AJ132" s="165">
        <f t="shared" ca="1" si="63"/>
        <v>0</v>
      </c>
      <c r="AK132" s="165">
        <f t="shared" ca="1" si="63"/>
        <v>0</v>
      </c>
      <c r="AL132" s="165">
        <f t="shared" ca="1" si="63"/>
        <v>0</v>
      </c>
      <c r="AM132" s="165">
        <f t="shared" ca="1" si="63"/>
        <v>0</v>
      </c>
      <c r="AN132" s="165">
        <f t="shared" ca="1" si="63"/>
        <v>0</v>
      </c>
      <c r="AO132" s="165">
        <f t="shared" ca="1" si="63"/>
        <v>0</v>
      </c>
      <c r="AP132" s="165">
        <f t="shared" ca="1" si="63"/>
        <v>0</v>
      </c>
      <c r="AQ132" s="165">
        <f t="shared" ca="1" si="63"/>
        <v>0</v>
      </c>
      <c r="AR132" s="165">
        <f t="shared" ca="1" si="63"/>
        <v>0</v>
      </c>
    </row>
    <row r="133" spans="2:44">
      <c r="B133" s="100" t="s">
        <v>26</v>
      </c>
      <c r="C133" s="409"/>
      <c r="E133" s="165">
        <f t="shared" ref="E133:AR133" si="64">E130*(((1+E$15+E$16)^((E$3-D$3)/360))-1)</f>
        <v>0</v>
      </c>
      <c r="F133" s="165">
        <f t="shared" ca="1" si="64"/>
        <v>0</v>
      </c>
      <c r="G133" s="165">
        <f t="shared" ca="1" si="64"/>
        <v>0</v>
      </c>
      <c r="H133" s="165">
        <f t="shared" ca="1" si="64"/>
        <v>0</v>
      </c>
      <c r="I133" s="165">
        <f t="shared" ca="1" si="64"/>
        <v>0</v>
      </c>
      <c r="J133" s="165">
        <f t="shared" ca="1" si="64"/>
        <v>0</v>
      </c>
      <c r="K133" s="165">
        <f t="shared" ca="1" si="64"/>
        <v>0</v>
      </c>
      <c r="L133" s="165">
        <f t="shared" ca="1" si="64"/>
        <v>0</v>
      </c>
      <c r="M133" s="165">
        <f t="shared" ca="1" si="64"/>
        <v>0</v>
      </c>
      <c r="N133" s="165">
        <f t="shared" ca="1" si="64"/>
        <v>0</v>
      </c>
      <c r="O133" s="165">
        <f t="shared" ca="1" si="64"/>
        <v>0</v>
      </c>
      <c r="P133" s="165">
        <f t="shared" ca="1" si="64"/>
        <v>0</v>
      </c>
      <c r="Q133" s="165">
        <f t="shared" ca="1" si="64"/>
        <v>0</v>
      </c>
      <c r="R133" s="165">
        <f t="shared" ca="1" si="64"/>
        <v>0</v>
      </c>
      <c r="S133" s="165">
        <f t="shared" ca="1" si="64"/>
        <v>0</v>
      </c>
      <c r="T133" s="165">
        <f t="shared" ca="1" si="64"/>
        <v>0</v>
      </c>
      <c r="U133" s="165">
        <f t="shared" ca="1" si="64"/>
        <v>0</v>
      </c>
      <c r="V133" s="165">
        <f t="shared" ca="1" si="64"/>
        <v>0</v>
      </c>
      <c r="W133" s="165">
        <f t="shared" ca="1" si="64"/>
        <v>0</v>
      </c>
      <c r="X133" s="165">
        <f t="shared" ca="1" si="64"/>
        <v>0</v>
      </c>
      <c r="Y133" s="165">
        <f t="shared" ca="1" si="64"/>
        <v>0</v>
      </c>
      <c r="Z133" s="165">
        <f t="shared" ca="1" si="64"/>
        <v>0</v>
      </c>
      <c r="AA133" s="165">
        <f t="shared" ca="1" si="64"/>
        <v>0</v>
      </c>
      <c r="AB133" s="165">
        <f t="shared" ca="1" si="64"/>
        <v>0</v>
      </c>
      <c r="AC133" s="165">
        <f t="shared" ca="1" si="64"/>
        <v>0</v>
      </c>
      <c r="AD133" s="165">
        <f t="shared" ca="1" si="64"/>
        <v>0</v>
      </c>
      <c r="AE133" s="165">
        <f t="shared" ca="1" si="64"/>
        <v>0</v>
      </c>
      <c r="AF133" s="165">
        <f t="shared" ca="1" si="64"/>
        <v>0</v>
      </c>
      <c r="AG133" s="165">
        <f t="shared" ca="1" si="64"/>
        <v>0</v>
      </c>
      <c r="AH133" s="165">
        <f t="shared" ca="1" si="64"/>
        <v>0</v>
      </c>
      <c r="AI133" s="165">
        <f t="shared" ca="1" si="64"/>
        <v>0</v>
      </c>
      <c r="AJ133" s="165">
        <f t="shared" ca="1" si="64"/>
        <v>0</v>
      </c>
      <c r="AK133" s="165">
        <f t="shared" ca="1" si="64"/>
        <v>0</v>
      </c>
      <c r="AL133" s="165">
        <f t="shared" ca="1" si="64"/>
        <v>0</v>
      </c>
      <c r="AM133" s="165">
        <f t="shared" ca="1" si="64"/>
        <v>0</v>
      </c>
      <c r="AN133" s="165">
        <f t="shared" ca="1" si="64"/>
        <v>0</v>
      </c>
      <c r="AO133" s="165">
        <f t="shared" ca="1" si="64"/>
        <v>0</v>
      </c>
      <c r="AP133" s="165">
        <f t="shared" ca="1" si="64"/>
        <v>0</v>
      </c>
      <c r="AQ133" s="165">
        <f t="shared" ca="1" si="64"/>
        <v>0</v>
      </c>
      <c r="AR133" s="165">
        <f t="shared" ca="1" si="64"/>
        <v>0</v>
      </c>
    </row>
    <row r="134" spans="2:44">
      <c r="B134" s="100" t="s">
        <v>27</v>
      </c>
      <c r="C134" s="74"/>
      <c r="D134" s="74"/>
      <c r="E134" s="191">
        <f>(IF(E130&gt;0,IF(E$2&gt;=($C127+$C126),E133,0),0))</f>
        <v>0</v>
      </c>
      <c r="F134" s="191">
        <f t="shared" ref="F134:AR134" ca="1" si="65">(IF(F130&gt;0,IF(F$2&gt;=($C127+$C126),F133,0),0))</f>
        <v>0</v>
      </c>
      <c r="G134" s="191">
        <f t="shared" ca="1" si="65"/>
        <v>0</v>
      </c>
      <c r="H134" s="191">
        <f t="shared" ca="1" si="65"/>
        <v>0</v>
      </c>
      <c r="I134" s="191">
        <f t="shared" ca="1" si="65"/>
        <v>0</v>
      </c>
      <c r="J134" s="191">
        <f t="shared" ca="1" si="65"/>
        <v>0</v>
      </c>
      <c r="K134" s="191">
        <f t="shared" ca="1" si="65"/>
        <v>0</v>
      </c>
      <c r="L134" s="191">
        <f t="shared" ca="1" si="65"/>
        <v>0</v>
      </c>
      <c r="M134" s="191">
        <f t="shared" ca="1" si="65"/>
        <v>0</v>
      </c>
      <c r="N134" s="191">
        <f t="shared" ca="1" si="65"/>
        <v>0</v>
      </c>
      <c r="O134" s="191">
        <f t="shared" ca="1" si="65"/>
        <v>0</v>
      </c>
      <c r="P134" s="191">
        <f t="shared" ca="1" si="65"/>
        <v>0</v>
      </c>
      <c r="Q134" s="191">
        <f t="shared" ca="1" si="65"/>
        <v>0</v>
      </c>
      <c r="R134" s="191">
        <f t="shared" ca="1" si="65"/>
        <v>0</v>
      </c>
      <c r="S134" s="191">
        <f t="shared" ca="1" si="65"/>
        <v>0</v>
      </c>
      <c r="T134" s="191">
        <f t="shared" ca="1" si="65"/>
        <v>0</v>
      </c>
      <c r="U134" s="191">
        <f t="shared" ca="1" si="65"/>
        <v>0</v>
      </c>
      <c r="V134" s="191">
        <f t="shared" ca="1" si="65"/>
        <v>0</v>
      </c>
      <c r="W134" s="191">
        <f t="shared" ca="1" si="65"/>
        <v>0</v>
      </c>
      <c r="X134" s="191">
        <f t="shared" ca="1" si="65"/>
        <v>0</v>
      </c>
      <c r="Y134" s="191">
        <f t="shared" ca="1" si="65"/>
        <v>0</v>
      </c>
      <c r="Z134" s="191">
        <f t="shared" ca="1" si="65"/>
        <v>0</v>
      </c>
      <c r="AA134" s="191">
        <f t="shared" ca="1" si="65"/>
        <v>0</v>
      </c>
      <c r="AB134" s="191">
        <f t="shared" ca="1" si="65"/>
        <v>0</v>
      </c>
      <c r="AC134" s="191">
        <f t="shared" ca="1" si="65"/>
        <v>0</v>
      </c>
      <c r="AD134" s="191">
        <f t="shared" ca="1" si="65"/>
        <v>0</v>
      </c>
      <c r="AE134" s="191">
        <f t="shared" ca="1" si="65"/>
        <v>0</v>
      </c>
      <c r="AF134" s="191">
        <f t="shared" ca="1" si="65"/>
        <v>0</v>
      </c>
      <c r="AG134" s="191">
        <f t="shared" ca="1" si="65"/>
        <v>0</v>
      </c>
      <c r="AH134" s="191">
        <f t="shared" ca="1" si="65"/>
        <v>0</v>
      </c>
      <c r="AI134" s="191">
        <f t="shared" ca="1" si="65"/>
        <v>0</v>
      </c>
      <c r="AJ134" s="191">
        <f t="shared" ca="1" si="65"/>
        <v>0</v>
      </c>
      <c r="AK134" s="191">
        <f t="shared" ca="1" si="65"/>
        <v>0</v>
      </c>
      <c r="AL134" s="191">
        <f t="shared" ca="1" si="65"/>
        <v>0</v>
      </c>
      <c r="AM134" s="191">
        <f t="shared" ca="1" si="65"/>
        <v>0</v>
      </c>
      <c r="AN134" s="191">
        <f t="shared" ca="1" si="65"/>
        <v>0</v>
      </c>
      <c r="AO134" s="191">
        <f t="shared" ca="1" si="65"/>
        <v>0</v>
      </c>
      <c r="AP134" s="191">
        <f t="shared" ca="1" si="65"/>
        <v>0</v>
      </c>
      <c r="AQ134" s="191">
        <f t="shared" ca="1" si="65"/>
        <v>0</v>
      </c>
      <c r="AR134" s="191">
        <f t="shared" ca="1" si="65"/>
        <v>0</v>
      </c>
    </row>
    <row r="135" spans="2:44">
      <c r="B135" s="403" t="s">
        <v>28</v>
      </c>
      <c r="C135" s="404"/>
      <c r="D135" s="404"/>
      <c r="E135" s="405">
        <f t="shared" ref="E135:R135" ca="1" si="66">ROUND(E130+E131-E132+E133-E134,4)</f>
        <v>0</v>
      </c>
      <c r="F135" s="405">
        <f t="shared" ca="1" si="66"/>
        <v>0</v>
      </c>
      <c r="G135" s="405">
        <f t="shared" ca="1" si="66"/>
        <v>0</v>
      </c>
      <c r="H135" s="405">
        <f t="shared" ca="1" si="66"/>
        <v>0</v>
      </c>
      <c r="I135" s="405">
        <f t="shared" ca="1" si="66"/>
        <v>0</v>
      </c>
      <c r="J135" s="405">
        <f t="shared" ca="1" si="66"/>
        <v>0</v>
      </c>
      <c r="K135" s="405">
        <f t="shared" ca="1" si="66"/>
        <v>0</v>
      </c>
      <c r="L135" s="405">
        <f t="shared" ca="1" si="66"/>
        <v>0</v>
      </c>
      <c r="M135" s="405">
        <f t="shared" ca="1" si="66"/>
        <v>0</v>
      </c>
      <c r="N135" s="405">
        <f t="shared" ca="1" si="66"/>
        <v>0</v>
      </c>
      <c r="O135" s="405">
        <f t="shared" ca="1" si="66"/>
        <v>0</v>
      </c>
      <c r="P135" s="405">
        <f t="shared" ca="1" si="66"/>
        <v>0</v>
      </c>
      <c r="Q135" s="405">
        <f t="shared" ca="1" si="66"/>
        <v>0</v>
      </c>
      <c r="R135" s="405">
        <f t="shared" ca="1" si="66"/>
        <v>0</v>
      </c>
      <c r="S135" s="405">
        <f ca="1">ROUND(S130+S131-S132+S133-S134,3)</f>
        <v>0</v>
      </c>
      <c r="T135" s="405">
        <f ca="1">ROUND(T130+T131-T132+T133-T134,4)</f>
        <v>0</v>
      </c>
      <c r="U135" s="405">
        <f ca="1">ROUND(U130+U131-U132+U133-U134,4)</f>
        <v>0</v>
      </c>
      <c r="V135" s="405">
        <f ca="1">ROUND(V130+V131-V132+V133-V134,4)</f>
        <v>0</v>
      </c>
      <c r="W135" s="405">
        <f ca="1">ROUND(W130+W131-W132+W133-W134,4)</f>
        <v>0</v>
      </c>
      <c r="X135" s="405">
        <f ca="1">ROUND(X130+X131-X132+X133-X134,2)</f>
        <v>0</v>
      </c>
      <c r="Y135" s="405">
        <f ca="1">ROUND(Y130+Y131-Y132+Y133-Y134,2)</f>
        <v>0</v>
      </c>
      <c r="Z135" s="405">
        <f t="shared" ref="Z135:AR135" ca="1" si="67">ROUND(Z130+Z131-Z132+Z133-Z134,2)</f>
        <v>0</v>
      </c>
      <c r="AA135" s="405">
        <f t="shared" ca="1" si="67"/>
        <v>0</v>
      </c>
      <c r="AB135" s="405">
        <f t="shared" ca="1" si="67"/>
        <v>0</v>
      </c>
      <c r="AC135" s="405">
        <f t="shared" ca="1" si="67"/>
        <v>0</v>
      </c>
      <c r="AD135" s="405">
        <f t="shared" ca="1" si="67"/>
        <v>0</v>
      </c>
      <c r="AE135" s="405">
        <f t="shared" ca="1" si="67"/>
        <v>0</v>
      </c>
      <c r="AF135" s="405">
        <f t="shared" ca="1" si="67"/>
        <v>0</v>
      </c>
      <c r="AG135" s="405">
        <f t="shared" ca="1" si="67"/>
        <v>0</v>
      </c>
      <c r="AH135" s="405">
        <f t="shared" ca="1" si="67"/>
        <v>0</v>
      </c>
      <c r="AI135" s="405">
        <f t="shared" ca="1" si="67"/>
        <v>0</v>
      </c>
      <c r="AJ135" s="405">
        <f t="shared" ca="1" si="67"/>
        <v>0</v>
      </c>
      <c r="AK135" s="405">
        <f t="shared" ca="1" si="67"/>
        <v>0</v>
      </c>
      <c r="AL135" s="405">
        <f t="shared" ca="1" si="67"/>
        <v>0</v>
      </c>
      <c r="AM135" s="405">
        <f t="shared" ca="1" si="67"/>
        <v>0</v>
      </c>
      <c r="AN135" s="405">
        <f t="shared" ca="1" si="67"/>
        <v>0</v>
      </c>
      <c r="AO135" s="405">
        <f t="shared" ca="1" si="67"/>
        <v>0</v>
      </c>
      <c r="AP135" s="405">
        <f t="shared" ca="1" si="67"/>
        <v>0</v>
      </c>
      <c r="AQ135" s="405">
        <f t="shared" ca="1" si="67"/>
        <v>0</v>
      </c>
      <c r="AR135" s="405">
        <f t="shared" ca="1" si="67"/>
        <v>0</v>
      </c>
    </row>
    <row r="139" spans="2:44">
      <c r="B139" s="399" t="str">
        <f ca="1">"9)  FINANCIAMENTO DE LONGO PRAZO - ANO "&amp;C141</f>
        <v>9)  FINANCIAMENTO DE LONGO PRAZO - ANO 0</v>
      </c>
      <c r="C139" s="400"/>
      <c r="D139" s="401"/>
      <c r="E139" s="402"/>
      <c r="F139" s="402"/>
      <c r="G139" s="402"/>
      <c r="H139" s="402"/>
      <c r="I139" s="402"/>
      <c r="J139" s="402"/>
      <c r="K139" s="402"/>
      <c r="L139" s="402"/>
      <c r="M139" s="402"/>
      <c r="N139" s="402"/>
      <c r="O139" s="402"/>
      <c r="P139" s="402"/>
      <c r="Q139" s="402"/>
      <c r="R139" s="402"/>
      <c r="S139" s="402"/>
      <c r="T139" s="402"/>
      <c r="U139" s="402"/>
      <c r="V139" s="402"/>
      <c r="W139" s="402"/>
      <c r="X139" s="402"/>
      <c r="Y139" s="402"/>
      <c r="Z139" s="402"/>
      <c r="AA139" s="402"/>
      <c r="AB139" s="402"/>
      <c r="AC139" s="402"/>
      <c r="AD139" s="402"/>
      <c r="AE139" s="402"/>
      <c r="AF139" s="402"/>
      <c r="AG139" s="402"/>
      <c r="AH139" s="402"/>
      <c r="AI139" s="402"/>
      <c r="AJ139" s="402"/>
      <c r="AK139" s="402"/>
      <c r="AL139" s="402"/>
      <c r="AM139" s="402"/>
      <c r="AN139" s="402"/>
      <c r="AO139" s="402"/>
      <c r="AP139" s="402"/>
      <c r="AQ139" s="402"/>
      <c r="AR139" s="402"/>
    </row>
    <row r="140" spans="2:44">
      <c r="B140" s="144" t="str">
        <f>B125</f>
        <v>valor do financiamento</v>
      </c>
      <c r="C140" s="396">
        <f ca="1">'Premissas macro'!E105</f>
        <v>0</v>
      </c>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row>
    <row r="141" spans="2:44">
      <c r="B141" s="144" t="str">
        <f>B126</f>
        <v>ano da liberação</v>
      </c>
      <c r="C141" s="60">
        <f ca="1">'Premissas macro'!D105</f>
        <v>0</v>
      </c>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row>
    <row r="142" spans="2:44">
      <c r="B142" s="144" t="str">
        <f>B127</f>
        <v>prazo de carência - principal e juros (anos)</v>
      </c>
      <c r="C142" s="60">
        <v>2</v>
      </c>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row>
    <row r="143" spans="2:44">
      <c r="B143" s="144" t="str">
        <f>B128</f>
        <v>prazo de amortização (anos)</v>
      </c>
      <c r="C143" s="60">
        <v>10</v>
      </c>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row>
    <row r="144" spans="2:44">
      <c r="B144" s="70"/>
      <c r="C144" s="74"/>
      <c r="D144" s="74"/>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row>
    <row r="145" spans="2:44">
      <c r="B145" s="403" t="s">
        <v>29</v>
      </c>
      <c r="C145" s="404"/>
      <c r="D145" s="404"/>
      <c r="E145" s="405">
        <v>0</v>
      </c>
      <c r="F145" s="405">
        <f t="shared" ref="F145:AR145" ca="1" si="68">E150</f>
        <v>0</v>
      </c>
      <c r="G145" s="405">
        <f t="shared" ca="1" si="68"/>
        <v>0</v>
      </c>
      <c r="H145" s="405">
        <f t="shared" ca="1" si="68"/>
        <v>0</v>
      </c>
      <c r="I145" s="405">
        <f t="shared" ca="1" si="68"/>
        <v>0</v>
      </c>
      <c r="J145" s="405">
        <f t="shared" ca="1" si="68"/>
        <v>0</v>
      </c>
      <c r="K145" s="405">
        <f t="shared" ca="1" si="68"/>
        <v>0</v>
      </c>
      <c r="L145" s="405">
        <f t="shared" ca="1" si="68"/>
        <v>0</v>
      </c>
      <c r="M145" s="405">
        <f t="shared" ca="1" si="68"/>
        <v>0</v>
      </c>
      <c r="N145" s="405">
        <f t="shared" ca="1" si="68"/>
        <v>0</v>
      </c>
      <c r="O145" s="405">
        <f t="shared" ca="1" si="68"/>
        <v>0</v>
      </c>
      <c r="P145" s="405">
        <f t="shared" ca="1" si="68"/>
        <v>0</v>
      </c>
      <c r="Q145" s="405">
        <f t="shared" ca="1" si="68"/>
        <v>0</v>
      </c>
      <c r="R145" s="405">
        <f t="shared" ca="1" si="68"/>
        <v>0</v>
      </c>
      <c r="S145" s="405">
        <f t="shared" ca="1" si="68"/>
        <v>0</v>
      </c>
      <c r="T145" s="405">
        <f t="shared" ca="1" si="68"/>
        <v>0</v>
      </c>
      <c r="U145" s="405">
        <f t="shared" ca="1" si="68"/>
        <v>0</v>
      </c>
      <c r="V145" s="405">
        <f t="shared" ca="1" si="68"/>
        <v>0</v>
      </c>
      <c r="W145" s="405">
        <f t="shared" ca="1" si="68"/>
        <v>0</v>
      </c>
      <c r="X145" s="405">
        <f t="shared" ca="1" si="68"/>
        <v>0</v>
      </c>
      <c r="Y145" s="405">
        <f t="shared" ca="1" si="68"/>
        <v>0</v>
      </c>
      <c r="Z145" s="405">
        <f t="shared" ca="1" si="68"/>
        <v>0</v>
      </c>
      <c r="AA145" s="405">
        <f t="shared" ca="1" si="68"/>
        <v>0</v>
      </c>
      <c r="AB145" s="405">
        <f t="shared" ca="1" si="68"/>
        <v>0</v>
      </c>
      <c r="AC145" s="405">
        <f t="shared" ca="1" si="68"/>
        <v>0</v>
      </c>
      <c r="AD145" s="405">
        <f t="shared" ca="1" si="68"/>
        <v>0</v>
      </c>
      <c r="AE145" s="405">
        <f t="shared" ca="1" si="68"/>
        <v>0</v>
      </c>
      <c r="AF145" s="405">
        <f t="shared" ca="1" si="68"/>
        <v>0</v>
      </c>
      <c r="AG145" s="405">
        <f t="shared" ca="1" si="68"/>
        <v>0</v>
      </c>
      <c r="AH145" s="405">
        <f t="shared" ca="1" si="68"/>
        <v>0</v>
      </c>
      <c r="AI145" s="405">
        <f t="shared" ca="1" si="68"/>
        <v>0</v>
      </c>
      <c r="AJ145" s="405">
        <f t="shared" ca="1" si="68"/>
        <v>0</v>
      </c>
      <c r="AK145" s="405">
        <f t="shared" ca="1" si="68"/>
        <v>0</v>
      </c>
      <c r="AL145" s="405">
        <f t="shared" ca="1" si="68"/>
        <v>0</v>
      </c>
      <c r="AM145" s="405">
        <f t="shared" ca="1" si="68"/>
        <v>0</v>
      </c>
      <c r="AN145" s="405">
        <f t="shared" ca="1" si="68"/>
        <v>0</v>
      </c>
      <c r="AO145" s="405">
        <f t="shared" ca="1" si="68"/>
        <v>0</v>
      </c>
      <c r="AP145" s="405">
        <f t="shared" ca="1" si="68"/>
        <v>0</v>
      </c>
      <c r="AQ145" s="405">
        <f t="shared" ca="1" si="68"/>
        <v>0</v>
      </c>
      <c r="AR145" s="405">
        <f t="shared" ca="1" si="68"/>
        <v>0</v>
      </c>
    </row>
    <row r="146" spans="2:44">
      <c r="B146" s="100" t="s">
        <v>24</v>
      </c>
      <c r="D146" s="74"/>
      <c r="E146" s="165">
        <f t="shared" ref="E146:AR146" ca="1" si="69">IF(E$2=$C141,$C140,0)</f>
        <v>0</v>
      </c>
      <c r="F146" s="165">
        <f t="shared" ca="1" si="69"/>
        <v>0</v>
      </c>
      <c r="G146" s="165">
        <f t="shared" ca="1" si="69"/>
        <v>0</v>
      </c>
      <c r="H146" s="165">
        <f t="shared" ca="1" si="69"/>
        <v>0</v>
      </c>
      <c r="I146" s="165">
        <f t="shared" ca="1" si="69"/>
        <v>0</v>
      </c>
      <c r="J146" s="165">
        <f t="shared" ca="1" si="69"/>
        <v>0</v>
      </c>
      <c r="K146" s="165">
        <f t="shared" ca="1" si="69"/>
        <v>0</v>
      </c>
      <c r="L146" s="165">
        <f t="shared" ca="1" si="69"/>
        <v>0</v>
      </c>
      <c r="M146" s="165">
        <f t="shared" ca="1" si="69"/>
        <v>0</v>
      </c>
      <c r="N146" s="165">
        <f t="shared" ca="1" si="69"/>
        <v>0</v>
      </c>
      <c r="O146" s="165">
        <f t="shared" ca="1" si="69"/>
        <v>0</v>
      </c>
      <c r="P146" s="165">
        <f t="shared" ca="1" si="69"/>
        <v>0</v>
      </c>
      <c r="Q146" s="165">
        <f t="shared" ca="1" si="69"/>
        <v>0</v>
      </c>
      <c r="R146" s="165">
        <f t="shared" ca="1" si="69"/>
        <v>0</v>
      </c>
      <c r="S146" s="165">
        <f t="shared" ca="1" si="69"/>
        <v>0</v>
      </c>
      <c r="T146" s="165">
        <f t="shared" ca="1" si="69"/>
        <v>0</v>
      </c>
      <c r="U146" s="165">
        <f t="shared" ca="1" si="69"/>
        <v>0</v>
      </c>
      <c r="V146" s="165">
        <f t="shared" ca="1" si="69"/>
        <v>0</v>
      </c>
      <c r="W146" s="165">
        <f t="shared" ca="1" si="69"/>
        <v>0</v>
      </c>
      <c r="X146" s="165">
        <f t="shared" ca="1" si="69"/>
        <v>0</v>
      </c>
      <c r="Y146" s="165">
        <f t="shared" ca="1" si="69"/>
        <v>0</v>
      </c>
      <c r="Z146" s="165">
        <f t="shared" ca="1" si="69"/>
        <v>0</v>
      </c>
      <c r="AA146" s="165">
        <f t="shared" ca="1" si="69"/>
        <v>0</v>
      </c>
      <c r="AB146" s="165">
        <f t="shared" ca="1" si="69"/>
        <v>0</v>
      </c>
      <c r="AC146" s="165">
        <f t="shared" ca="1" si="69"/>
        <v>0</v>
      </c>
      <c r="AD146" s="165">
        <f t="shared" ca="1" si="69"/>
        <v>0</v>
      </c>
      <c r="AE146" s="165">
        <f t="shared" ca="1" si="69"/>
        <v>0</v>
      </c>
      <c r="AF146" s="165">
        <f t="shared" ca="1" si="69"/>
        <v>0</v>
      </c>
      <c r="AG146" s="165">
        <f t="shared" ca="1" si="69"/>
        <v>0</v>
      </c>
      <c r="AH146" s="165">
        <f t="shared" ca="1" si="69"/>
        <v>0</v>
      </c>
      <c r="AI146" s="165">
        <f t="shared" ca="1" si="69"/>
        <v>0</v>
      </c>
      <c r="AJ146" s="165">
        <f t="shared" ca="1" si="69"/>
        <v>0</v>
      </c>
      <c r="AK146" s="165">
        <f t="shared" ca="1" si="69"/>
        <v>0</v>
      </c>
      <c r="AL146" s="165">
        <f t="shared" ca="1" si="69"/>
        <v>0</v>
      </c>
      <c r="AM146" s="165">
        <f t="shared" ca="1" si="69"/>
        <v>0</v>
      </c>
      <c r="AN146" s="165">
        <f t="shared" ca="1" si="69"/>
        <v>0</v>
      </c>
      <c r="AO146" s="165">
        <f t="shared" ca="1" si="69"/>
        <v>0</v>
      </c>
      <c r="AP146" s="165">
        <f t="shared" ca="1" si="69"/>
        <v>0</v>
      </c>
      <c r="AQ146" s="165">
        <f t="shared" ca="1" si="69"/>
        <v>0</v>
      </c>
      <c r="AR146" s="165">
        <f t="shared" ca="1" si="69"/>
        <v>0</v>
      </c>
    </row>
    <row r="147" spans="2:44">
      <c r="B147" s="100" t="s">
        <v>25</v>
      </c>
      <c r="E147" s="165">
        <f>(IF(E145&gt;0.5,IF(E$2&gt;=($C142+$C141),HLOOKUP($C141+$C142,$E$2:$AR$252,ROW(E$145)-1,1)/$C143,0),0))</f>
        <v>0</v>
      </c>
      <c r="F147" s="165">
        <f t="shared" ref="F147:AR147" ca="1" si="70">(IF(F145&gt;0.5,IF(F$2&gt;=($C142+$C141),HLOOKUP($C141+$C142,$E$2:$AR$252,ROW(F$145)-1,1)/$C143,0),0))</f>
        <v>0</v>
      </c>
      <c r="G147" s="165">
        <f t="shared" ca="1" si="70"/>
        <v>0</v>
      </c>
      <c r="H147" s="165">
        <f t="shared" ca="1" si="70"/>
        <v>0</v>
      </c>
      <c r="I147" s="165">
        <f t="shared" ca="1" si="70"/>
        <v>0</v>
      </c>
      <c r="J147" s="165">
        <f t="shared" ca="1" si="70"/>
        <v>0</v>
      </c>
      <c r="K147" s="165">
        <f t="shared" ca="1" si="70"/>
        <v>0</v>
      </c>
      <c r="L147" s="165">
        <f t="shared" ca="1" si="70"/>
        <v>0</v>
      </c>
      <c r="M147" s="165">
        <f t="shared" ca="1" si="70"/>
        <v>0</v>
      </c>
      <c r="N147" s="165">
        <f t="shared" ca="1" si="70"/>
        <v>0</v>
      </c>
      <c r="O147" s="165">
        <f t="shared" ca="1" si="70"/>
        <v>0</v>
      </c>
      <c r="P147" s="165">
        <f t="shared" ca="1" si="70"/>
        <v>0</v>
      </c>
      <c r="Q147" s="165">
        <f t="shared" ca="1" si="70"/>
        <v>0</v>
      </c>
      <c r="R147" s="165">
        <f t="shared" ca="1" si="70"/>
        <v>0</v>
      </c>
      <c r="S147" s="165">
        <f t="shared" ca="1" si="70"/>
        <v>0</v>
      </c>
      <c r="T147" s="165">
        <f t="shared" ca="1" si="70"/>
        <v>0</v>
      </c>
      <c r="U147" s="165">
        <f t="shared" ca="1" si="70"/>
        <v>0</v>
      </c>
      <c r="V147" s="165">
        <f t="shared" ca="1" si="70"/>
        <v>0</v>
      </c>
      <c r="W147" s="165">
        <f t="shared" ca="1" si="70"/>
        <v>0</v>
      </c>
      <c r="X147" s="165">
        <f t="shared" ca="1" si="70"/>
        <v>0</v>
      </c>
      <c r="Y147" s="165">
        <f t="shared" ca="1" si="70"/>
        <v>0</v>
      </c>
      <c r="Z147" s="165">
        <f t="shared" ca="1" si="70"/>
        <v>0</v>
      </c>
      <c r="AA147" s="165">
        <f t="shared" ca="1" si="70"/>
        <v>0</v>
      </c>
      <c r="AB147" s="165">
        <f t="shared" ca="1" si="70"/>
        <v>0</v>
      </c>
      <c r="AC147" s="165">
        <f t="shared" ca="1" si="70"/>
        <v>0</v>
      </c>
      <c r="AD147" s="165">
        <f t="shared" ca="1" si="70"/>
        <v>0</v>
      </c>
      <c r="AE147" s="165">
        <f t="shared" ca="1" si="70"/>
        <v>0</v>
      </c>
      <c r="AF147" s="165">
        <f t="shared" ca="1" si="70"/>
        <v>0</v>
      </c>
      <c r="AG147" s="165">
        <f t="shared" ca="1" si="70"/>
        <v>0</v>
      </c>
      <c r="AH147" s="165">
        <f t="shared" ca="1" si="70"/>
        <v>0</v>
      </c>
      <c r="AI147" s="165">
        <f t="shared" ca="1" si="70"/>
        <v>0</v>
      </c>
      <c r="AJ147" s="165">
        <f t="shared" ca="1" si="70"/>
        <v>0</v>
      </c>
      <c r="AK147" s="165">
        <f t="shared" ca="1" si="70"/>
        <v>0</v>
      </c>
      <c r="AL147" s="165">
        <f t="shared" ca="1" si="70"/>
        <v>0</v>
      </c>
      <c r="AM147" s="165">
        <f t="shared" ca="1" si="70"/>
        <v>0</v>
      </c>
      <c r="AN147" s="165">
        <f t="shared" ca="1" si="70"/>
        <v>0</v>
      </c>
      <c r="AO147" s="165">
        <f t="shared" ca="1" si="70"/>
        <v>0</v>
      </c>
      <c r="AP147" s="165">
        <f t="shared" ca="1" si="70"/>
        <v>0</v>
      </c>
      <c r="AQ147" s="165">
        <f t="shared" ca="1" si="70"/>
        <v>0</v>
      </c>
      <c r="AR147" s="165">
        <f t="shared" ca="1" si="70"/>
        <v>0</v>
      </c>
    </row>
    <row r="148" spans="2:44">
      <c r="B148" s="100" t="s">
        <v>26</v>
      </c>
      <c r="C148" s="409"/>
      <c r="E148" s="165">
        <f t="shared" ref="E148:AR148" si="71">E145*(((1+E$15+E$16)^((E$3-D$3)/360))-1)</f>
        <v>0</v>
      </c>
      <c r="F148" s="165">
        <f t="shared" ca="1" si="71"/>
        <v>0</v>
      </c>
      <c r="G148" s="165">
        <f t="shared" ca="1" si="71"/>
        <v>0</v>
      </c>
      <c r="H148" s="165">
        <f t="shared" ca="1" si="71"/>
        <v>0</v>
      </c>
      <c r="I148" s="165">
        <f t="shared" ca="1" si="71"/>
        <v>0</v>
      </c>
      <c r="J148" s="165">
        <f t="shared" ca="1" si="71"/>
        <v>0</v>
      </c>
      <c r="K148" s="165">
        <f t="shared" ca="1" si="71"/>
        <v>0</v>
      </c>
      <c r="L148" s="165">
        <f t="shared" ca="1" si="71"/>
        <v>0</v>
      </c>
      <c r="M148" s="165">
        <f t="shared" ca="1" si="71"/>
        <v>0</v>
      </c>
      <c r="N148" s="165">
        <f t="shared" ca="1" si="71"/>
        <v>0</v>
      </c>
      <c r="O148" s="165">
        <f t="shared" ca="1" si="71"/>
        <v>0</v>
      </c>
      <c r="P148" s="165">
        <f t="shared" ca="1" si="71"/>
        <v>0</v>
      </c>
      <c r="Q148" s="165">
        <f t="shared" ca="1" si="71"/>
        <v>0</v>
      </c>
      <c r="R148" s="165">
        <f t="shared" ca="1" si="71"/>
        <v>0</v>
      </c>
      <c r="S148" s="165">
        <f t="shared" ca="1" si="71"/>
        <v>0</v>
      </c>
      <c r="T148" s="165">
        <f t="shared" ca="1" si="71"/>
        <v>0</v>
      </c>
      <c r="U148" s="165">
        <f t="shared" ca="1" si="71"/>
        <v>0</v>
      </c>
      <c r="V148" s="165">
        <f t="shared" ca="1" si="71"/>
        <v>0</v>
      </c>
      <c r="W148" s="165">
        <f t="shared" ca="1" si="71"/>
        <v>0</v>
      </c>
      <c r="X148" s="165">
        <f t="shared" ca="1" si="71"/>
        <v>0</v>
      </c>
      <c r="Y148" s="165">
        <f t="shared" ca="1" si="71"/>
        <v>0</v>
      </c>
      <c r="Z148" s="165">
        <f t="shared" ca="1" si="71"/>
        <v>0</v>
      </c>
      <c r="AA148" s="165">
        <f t="shared" ca="1" si="71"/>
        <v>0</v>
      </c>
      <c r="AB148" s="165">
        <f t="shared" ca="1" si="71"/>
        <v>0</v>
      </c>
      <c r="AC148" s="165">
        <f t="shared" ca="1" si="71"/>
        <v>0</v>
      </c>
      <c r="AD148" s="165">
        <f t="shared" ca="1" si="71"/>
        <v>0</v>
      </c>
      <c r="AE148" s="165">
        <f t="shared" ca="1" si="71"/>
        <v>0</v>
      </c>
      <c r="AF148" s="165">
        <f t="shared" ca="1" si="71"/>
        <v>0</v>
      </c>
      <c r="AG148" s="165">
        <f t="shared" ca="1" si="71"/>
        <v>0</v>
      </c>
      <c r="AH148" s="165">
        <f t="shared" ca="1" si="71"/>
        <v>0</v>
      </c>
      <c r="AI148" s="165">
        <f t="shared" ca="1" si="71"/>
        <v>0</v>
      </c>
      <c r="AJ148" s="165">
        <f t="shared" ca="1" si="71"/>
        <v>0</v>
      </c>
      <c r="AK148" s="165">
        <f t="shared" ca="1" si="71"/>
        <v>0</v>
      </c>
      <c r="AL148" s="165">
        <f t="shared" ca="1" si="71"/>
        <v>0</v>
      </c>
      <c r="AM148" s="165">
        <f t="shared" ca="1" si="71"/>
        <v>0</v>
      </c>
      <c r="AN148" s="165">
        <f t="shared" ca="1" si="71"/>
        <v>0</v>
      </c>
      <c r="AO148" s="165">
        <f t="shared" ca="1" si="71"/>
        <v>0</v>
      </c>
      <c r="AP148" s="165">
        <f t="shared" ca="1" si="71"/>
        <v>0</v>
      </c>
      <c r="AQ148" s="165">
        <f t="shared" ca="1" si="71"/>
        <v>0</v>
      </c>
      <c r="AR148" s="165">
        <f t="shared" ca="1" si="71"/>
        <v>0</v>
      </c>
    </row>
    <row r="149" spans="2:44">
      <c r="B149" s="100" t="s">
        <v>27</v>
      </c>
      <c r="C149" s="74"/>
      <c r="D149" s="74"/>
      <c r="E149" s="191">
        <f>(IF(E145&gt;0,IF(E$2&gt;=($C142+$C141),E148,0),0))</f>
        <v>0</v>
      </c>
      <c r="F149" s="191">
        <f t="shared" ref="F149:AR149" ca="1" si="72">(IF(F145&gt;0,IF(F$2&gt;=($C142+$C141),F148,0),0))</f>
        <v>0</v>
      </c>
      <c r="G149" s="191">
        <f t="shared" ca="1" si="72"/>
        <v>0</v>
      </c>
      <c r="H149" s="191">
        <f t="shared" ca="1" si="72"/>
        <v>0</v>
      </c>
      <c r="I149" s="191">
        <f t="shared" ca="1" si="72"/>
        <v>0</v>
      </c>
      <c r="J149" s="191">
        <f t="shared" ca="1" si="72"/>
        <v>0</v>
      </c>
      <c r="K149" s="191">
        <f t="shared" ca="1" si="72"/>
        <v>0</v>
      </c>
      <c r="L149" s="191">
        <f t="shared" ca="1" si="72"/>
        <v>0</v>
      </c>
      <c r="M149" s="191">
        <f t="shared" ca="1" si="72"/>
        <v>0</v>
      </c>
      <c r="N149" s="191">
        <f t="shared" ca="1" si="72"/>
        <v>0</v>
      </c>
      <c r="O149" s="191">
        <f t="shared" ca="1" si="72"/>
        <v>0</v>
      </c>
      <c r="P149" s="191">
        <f t="shared" ca="1" si="72"/>
        <v>0</v>
      </c>
      <c r="Q149" s="191">
        <f t="shared" ca="1" si="72"/>
        <v>0</v>
      </c>
      <c r="R149" s="191">
        <f t="shared" ca="1" si="72"/>
        <v>0</v>
      </c>
      <c r="S149" s="191">
        <f t="shared" ca="1" si="72"/>
        <v>0</v>
      </c>
      <c r="T149" s="191">
        <f t="shared" ca="1" si="72"/>
        <v>0</v>
      </c>
      <c r="U149" s="191">
        <f t="shared" ca="1" si="72"/>
        <v>0</v>
      </c>
      <c r="V149" s="191">
        <f t="shared" ca="1" si="72"/>
        <v>0</v>
      </c>
      <c r="W149" s="191">
        <f t="shared" ca="1" si="72"/>
        <v>0</v>
      </c>
      <c r="X149" s="191">
        <f t="shared" ca="1" si="72"/>
        <v>0</v>
      </c>
      <c r="Y149" s="191">
        <f t="shared" ca="1" si="72"/>
        <v>0</v>
      </c>
      <c r="Z149" s="191">
        <f t="shared" ca="1" si="72"/>
        <v>0</v>
      </c>
      <c r="AA149" s="191">
        <f t="shared" ca="1" si="72"/>
        <v>0</v>
      </c>
      <c r="AB149" s="191">
        <f t="shared" ca="1" si="72"/>
        <v>0</v>
      </c>
      <c r="AC149" s="191">
        <f t="shared" ca="1" si="72"/>
        <v>0</v>
      </c>
      <c r="AD149" s="191">
        <f t="shared" ca="1" si="72"/>
        <v>0</v>
      </c>
      <c r="AE149" s="191">
        <f t="shared" ca="1" si="72"/>
        <v>0</v>
      </c>
      <c r="AF149" s="191">
        <f t="shared" ca="1" si="72"/>
        <v>0</v>
      </c>
      <c r="AG149" s="191">
        <f t="shared" ca="1" si="72"/>
        <v>0</v>
      </c>
      <c r="AH149" s="191">
        <f t="shared" ca="1" si="72"/>
        <v>0</v>
      </c>
      <c r="AI149" s="191">
        <f t="shared" ca="1" si="72"/>
        <v>0</v>
      </c>
      <c r="AJ149" s="191">
        <f t="shared" ca="1" si="72"/>
        <v>0</v>
      </c>
      <c r="AK149" s="191">
        <f t="shared" ca="1" si="72"/>
        <v>0</v>
      </c>
      <c r="AL149" s="191">
        <f t="shared" ca="1" si="72"/>
        <v>0</v>
      </c>
      <c r="AM149" s="191">
        <f t="shared" ca="1" si="72"/>
        <v>0</v>
      </c>
      <c r="AN149" s="191">
        <f t="shared" ca="1" si="72"/>
        <v>0</v>
      </c>
      <c r="AO149" s="191">
        <f t="shared" ca="1" si="72"/>
        <v>0</v>
      </c>
      <c r="AP149" s="191">
        <f t="shared" ca="1" si="72"/>
        <v>0</v>
      </c>
      <c r="AQ149" s="191">
        <f t="shared" ca="1" si="72"/>
        <v>0</v>
      </c>
      <c r="AR149" s="191">
        <f t="shared" ca="1" si="72"/>
        <v>0</v>
      </c>
    </row>
    <row r="150" spans="2:44">
      <c r="B150" s="403" t="s">
        <v>28</v>
      </c>
      <c r="C150" s="404"/>
      <c r="D150" s="404"/>
      <c r="E150" s="405">
        <f t="shared" ref="E150:R150" ca="1" si="73">ROUND(E145+E146-E147+E148-E149,4)</f>
        <v>0</v>
      </c>
      <c r="F150" s="405">
        <f t="shared" ca="1" si="73"/>
        <v>0</v>
      </c>
      <c r="G150" s="405">
        <f t="shared" ca="1" si="73"/>
        <v>0</v>
      </c>
      <c r="H150" s="405">
        <f t="shared" ca="1" si="73"/>
        <v>0</v>
      </c>
      <c r="I150" s="405">
        <f t="shared" ca="1" si="73"/>
        <v>0</v>
      </c>
      <c r="J150" s="405">
        <f t="shared" ca="1" si="73"/>
        <v>0</v>
      </c>
      <c r="K150" s="405">
        <f t="shared" ca="1" si="73"/>
        <v>0</v>
      </c>
      <c r="L150" s="405">
        <f t="shared" ca="1" si="73"/>
        <v>0</v>
      </c>
      <c r="M150" s="405">
        <f t="shared" ca="1" si="73"/>
        <v>0</v>
      </c>
      <c r="N150" s="405">
        <f t="shared" ca="1" si="73"/>
        <v>0</v>
      </c>
      <c r="O150" s="405">
        <f t="shared" ca="1" si="73"/>
        <v>0</v>
      </c>
      <c r="P150" s="405">
        <f t="shared" ca="1" si="73"/>
        <v>0</v>
      </c>
      <c r="Q150" s="405">
        <f t="shared" ca="1" si="73"/>
        <v>0</v>
      </c>
      <c r="R150" s="405">
        <f t="shared" ca="1" si="73"/>
        <v>0</v>
      </c>
      <c r="S150" s="405">
        <f ca="1">ROUND(S145+S146-S147+S148-S149,3)</f>
        <v>0</v>
      </c>
      <c r="T150" s="405">
        <f ca="1">ROUND(T145+T146-T147+T148-T149,4)</f>
        <v>0</v>
      </c>
      <c r="U150" s="405">
        <f ca="1">ROUND(U145+U146-U147+U148-U149,4)</f>
        <v>0</v>
      </c>
      <c r="V150" s="405">
        <f ca="1">ROUND(V145+V146-V147+V148-V149,4)</f>
        <v>0</v>
      </c>
      <c r="W150" s="405">
        <f ca="1">ROUND(W145+W146-W147+W148-W149,4)</f>
        <v>0</v>
      </c>
      <c r="X150" s="405">
        <f ca="1">ROUND(X145+X146-X147+X148-X149,2)</f>
        <v>0</v>
      </c>
      <c r="Y150" s="405">
        <f t="shared" ref="Y150:AE150" ca="1" si="74">ROUND(Y145+Y146-Y147+Y148-Y149,4)</f>
        <v>0</v>
      </c>
      <c r="Z150" s="405">
        <f t="shared" ca="1" si="74"/>
        <v>0</v>
      </c>
      <c r="AA150" s="405">
        <f t="shared" ca="1" si="74"/>
        <v>0</v>
      </c>
      <c r="AB150" s="405">
        <f t="shared" ca="1" si="74"/>
        <v>0</v>
      </c>
      <c r="AC150" s="405">
        <f t="shared" ca="1" si="74"/>
        <v>0</v>
      </c>
      <c r="AD150" s="405">
        <f t="shared" ca="1" si="74"/>
        <v>0</v>
      </c>
      <c r="AE150" s="405">
        <f t="shared" ca="1" si="74"/>
        <v>0</v>
      </c>
      <c r="AF150" s="405">
        <f ca="1">ROUND(AF145+AF146-AF147+AF148-AF149,2)</f>
        <v>0</v>
      </c>
      <c r="AG150" s="405">
        <f ca="1">ROUND(AG145+AG146-AG147+AG148-AG149,2)</f>
        <v>0</v>
      </c>
      <c r="AH150" s="405">
        <f ca="1">ROUND(AH145+AH146-AH147+AH148-AH149,2)</f>
        <v>0</v>
      </c>
      <c r="AI150" s="405">
        <f t="shared" ref="AI150:AR150" ca="1" si="75">ROUND(AI145+AI146-AI147+AI148-AI149,2)</f>
        <v>0</v>
      </c>
      <c r="AJ150" s="405">
        <f t="shared" ca="1" si="75"/>
        <v>0</v>
      </c>
      <c r="AK150" s="405">
        <f t="shared" ca="1" si="75"/>
        <v>0</v>
      </c>
      <c r="AL150" s="405">
        <f t="shared" ca="1" si="75"/>
        <v>0</v>
      </c>
      <c r="AM150" s="405">
        <f t="shared" ca="1" si="75"/>
        <v>0</v>
      </c>
      <c r="AN150" s="405">
        <f t="shared" ca="1" si="75"/>
        <v>0</v>
      </c>
      <c r="AO150" s="405">
        <f t="shared" ca="1" si="75"/>
        <v>0</v>
      </c>
      <c r="AP150" s="405">
        <f t="shared" ca="1" si="75"/>
        <v>0</v>
      </c>
      <c r="AQ150" s="405">
        <f t="shared" ca="1" si="75"/>
        <v>0</v>
      </c>
      <c r="AR150" s="405">
        <f t="shared" ca="1" si="75"/>
        <v>0</v>
      </c>
    </row>
    <row r="154" spans="2:44">
      <c r="B154" s="399" t="str">
        <f ca="1">"10)  FINANCIAMENTO DE LONGO PRAZO - ANO "&amp;C156</f>
        <v>10)  FINANCIAMENTO DE LONGO PRAZO - ANO 0</v>
      </c>
      <c r="C154" s="400"/>
      <c r="D154" s="401"/>
      <c r="E154" s="402"/>
      <c r="F154" s="402"/>
      <c r="G154" s="402"/>
      <c r="H154" s="402"/>
      <c r="I154" s="402"/>
      <c r="J154" s="402"/>
      <c r="K154" s="402"/>
      <c r="L154" s="402"/>
      <c r="M154" s="402"/>
      <c r="N154" s="402"/>
      <c r="O154" s="402"/>
      <c r="P154" s="402"/>
      <c r="Q154" s="402"/>
      <c r="R154" s="402"/>
      <c r="S154" s="402"/>
      <c r="T154" s="402"/>
      <c r="U154" s="402"/>
      <c r="V154" s="402"/>
      <c r="W154" s="402"/>
      <c r="X154" s="402"/>
      <c r="Y154" s="402"/>
      <c r="Z154" s="402"/>
      <c r="AA154" s="402"/>
      <c r="AB154" s="402"/>
      <c r="AC154" s="402"/>
      <c r="AD154" s="402"/>
      <c r="AE154" s="402"/>
      <c r="AF154" s="402"/>
      <c r="AG154" s="402"/>
      <c r="AH154" s="402"/>
      <c r="AI154" s="402"/>
      <c r="AJ154" s="402"/>
      <c r="AK154" s="402"/>
      <c r="AL154" s="402"/>
      <c r="AM154" s="402"/>
      <c r="AN154" s="402"/>
      <c r="AO154" s="402"/>
      <c r="AP154" s="402"/>
      <c r="AQ154" s="402"/>
      <c r="AR154" s="402"/>
    </row>
    <row r="155" spans="2:44">
      <c r="B155" s="144" t="str">
        <f>B140</f>
        <v>valor do financiamento</v>
      </c>
      <c r="C155" s="396">
        <f ca="1">'Premissas macro'!E106</f>
        <v>0</v>
      </c>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row>
    <row r="156" spans="2:44">
      <c r="B156" s="144" t="str">
        <f>B141</f>
        <v>ano da liberação</v>
      </c>
      <c r="C156" s="60">
        <f ca="1">'Premissas macro'!D106</f>
        <v>0</v>
      </c>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row>
    <row r="157" spans="2:44">
      <c r="B157" s="144" t="str">
        <f>B142</f>
        <v>prazo de carência - principal e juros (anos)</v>
      </c>
      <c r="C157" s="60">
        <v>2</v>
      </c>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row>
    <row r="158" spans="2:44">
      <c r="B158" s="144" t="str">
        <f>B143</f>
        <v>prazo de amortização (anos)</v>
      </c>
      <c r="C158" s="60">
        <v>9</v>
      </c>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row>
    <row r="159" spans="2:44">
      <c r="B159" s="70"/>
      <c r="C159" s="74"/>
      <c r="D159" s="74"/>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row>
    <row r="160" spans="2:44">
      <c r="B160" s="403" t="s">
        <v>29</v>
      </c>
      <c r="C160" s="404"/>
      <c r="D160" s="404"/>
      <c r="E160" s="405">
        <v>0</v>
      </c>
      <c r="F160" s="405">
        <f t="shared" ref="F160:AR160" ca="1" si="76">E165</f>
        <v>0</v>
      </c>
      <c r="G160" s="405">
        <f t="shared" ca="1" si="76"/>
        <v>0</v>
      </c>
      <c r="H160" s="405">
        <f t="shared" ca="1" si="76"/>
        <v>0</v>
      </c>
      <c r="I160" s="405">
        <f t="shared" ca="1" si="76"/>
        <v>0</v>
      </c>
      <c r="J160" s="405">
        <f t="shared" ca="1" si="76"/>
        <v>0</v>
      </c>
      <c r="K160" s="405">
        <f t="shared" ca="1" si="76"/>
        <v>0</v>
      </c>
      <c r="L160" s="405">
        <f t="shared" ca="1" si="76"/>
        <v>0</v>
      </c>
      <c r="M160" s="405">
        <f t="shared" ca="1" si="76"/>
        <v>0</v>
      </c>
      <c r="N160" s="405">
        <f t="shared" ca="1" si="76"/>
        <v>0</v>
      </c>
      <c r="O160" s="405">
        <f t="shared" ca="1" si="76"/>
        <v>0</v>
      </c>
      <c r="P160" s="405">
        <f t="shared" ca="1" si="76"/>
        <v>0</v>
      </c>
      <c r="Q160" s="405">
        <f t="shared" ca="1" si="76"/>
        <v>0</v>
      </c>
      <c r="R160" s="405">
        <f t="shared" ca="1" si="76"/>
        <v>0</v>
      </c>
      <c r="S160" s="405">
        <f t="shared" ca="1" si="76"/>
        <v>0</v>
      </c>
      <c r="T160" s="405">
        <f t="shared" ca="1" si="76"/>
        <v>0</v>
      </c>
      <c r="U160" s="405">
        <f t="shared" ca="1" si="76"/>
        <v>0</v>
      </c>
      <c r="V160" s="405">
        <f t="shared" ca="1" si="76"/>
        <v>0</v>
      </c>
      <c r="W160" s="405">
        <f t="shared" ca="1" si="76"/>
        <v>0</v>
      </c>
      <c r="X160" s="405">
        <f t="shared" ca="1" si="76"/>
        <v>0</v>
      </c>
      <c r="Y160" s="405">
        <f t="shared" ca="1" si="76"/>
        <v>0</v>
      </c>
      <c r="Z160" s="405">
        <f t="shared" ca="1" si="76"/>
        <v>0</v>
      </c>
      <c r="AA160" s="405">
        <f t="shared" ca="1" si="76"/>
        <v>0</v>
      </c>
      <c r="AB160" s="405">
        <f t="shared" ca="1" si="76"/>
        <v>0</v>
      </c>
      <c r="AC160" s="405">
        <f t="shared" ca="1" si="76"/>
        <v>0</v>
      </c>
      <c r="AD160" s="405">
        <f t="shared" ca="1" si="76"/>
        <v>0</v>
      </c>
      <c r="AE160" s="405">
        <f t="shared" ca="1" si="76"/>
        <v>0</v>
      </c>
      <c r="AF160" s="405">
        <f t="shared" ca="1" si="76"/>
        <v>0</v>
      </c>
      <c r="AG160" s="405">
        <f t="shared" ca="1" si="76"/>
        <v>0</v>
      </c>
      <c r="AH160" s="405">
        <f t="shared" ca="1" si="76"/>
        <v>0</v>
      </c>
      <c r="AI160" s="405">
        <f t="shared" ca="1" si="76"/>
        <v>0</v>
      </c>
      <c r="AJ160" s="405">
        <f t="shared" ca="1" si="76"/>
        <v>0</v>
      </c>
      <c r="AK160" s="405">
        <f t="shared" ca="1" si="76"/>
        <v>0</v>
      </c>
      <c r="AL160" s="405">
        <f t="shared" ca="1" si="76"/>
        <v>0</v>
      </c>
      <c r="AM160" s="405">
        <f t="shared" ca="1" si="76"/>
        <v>0</v>
      </c>
      <c r="AN160" s="405">
        <f t="shared" ca="1" si="76"/>
        <v>0</v>
      </c>
      <c r="AO160" s="405">
        <f t="shared" ca="1" si="76"/>
        <v>0</v>
      </c>
      <c r="AP160" s="405">
        <f t="shared" ca="1" si="76"/>
        <v>0</v>
      </c>
      <c r="AQ160" s="405">
        <f t="shared" ca="1" si="76"/>
        <v>0</v>
      </c>
      <c r="AR160" s="405">
        <f t="shared" ca="1" si="76"/>
        <v>0</v>
      </c>
    </row>
    <row r="161" spans="2:44">
      <c r="B161" s="100" t="s">
        <v>24</v>
      </c>
      <c r="D161" s="74"/>
      <c r="E161" s="165">
        <f t="shared" ref="E161:AR161" ca="1" si="77">IF(E$2=$C156,$C155,0)</f>
        <v>0</v>
      </c>
      <c r="F161" s="165">
        <f t="shared" ca="1" si="77"/>
        <v>0</v>
      </c>
      <c r="G161" s="165">
        <f t="shared" ca="1" si="77"/>
        <v>0</v>
      </c>
      <c r="H161" s="165">
        <f t="shared" ca="1" si="77"/>
        <v>0</v>
      </c>
      <c r="I161" s="165">
        <f t="shared" ca="1" si="77"/>
        <v>0</v>
      </c>
      <c r="J161" s="165">
        <f t="shared" ca="1" si="77"/>
        <v>0</v>
      </c>
      <c r="K161" s="165">
        <f t="shared" ca="1" si="77"/>
        <v>0</v>
      </c>
      <c r="L161" s="165">
        <f t="shared" ca="1" si="77"/>
        <v>0</v>
      </c>
      <c r="M161" s="165">
        <f t="shared" ca="1" si="77"/>
        <v>0</v>
      </c>
      <c r="N161" s="165">
        <f t="shared" ca="1" si="77"/>
        <v>0</v>
      </c>
      <c r="O161" s="165">
        <f t="shared" ca="1" si="77"/>
        <v>0</v>
      </c>
      <c r="P161" s="165">
        <f t="shared" ca="1" si="77"/>
        <v>0</v>
      </c>
      <c r="Q161" s="165">
        <f t="shared" ca="1" si="77"/>
        <v>0</v>
      </c>
      <c r="R161" s="165">
        <f t="shared" ca="1" si="77"/>
        <v>0</v>
      </c>
      <c r="S161" s="165">
        <f t="shared" ca="1" si="77"/>
        <v>0</v>
      </c>
      <c r="T161" s="165">
        <f t="shared" ca="1" si="77"/>
        <v>0</v>
      </c>
      <c r="U161" s="165">
        <f t="shared" ca="1" si="77"/>
        <v>0</v>
      </c>
      <c r="V161" s="165">
        <f t="shared" ca="1" si="77"/>
        <v>0</v>
      </c>
      <c r="W161" s="165">
        <f t="shared" ca="1" si="77"/>
        <v>0</v>
      </c>
      <c r="X161" s="165">
        <f t="shared" ca="1" si="77"/>
        <v>0</v>
      </c>
      <c r="Y161" s="165">
        <f t="shared" ca="1" si="77"/>
        <v>0</v>
      </c>
      <c r="Z161" s="165">
        <f t="shared" ca="1" si="77"/>
        <v>0</v>
      </c>
      <c r="AA161" s="165">
        <f t="shared" ca="1" si="77"/>
        <v>0</v>
      </c>
      <c r="AB161" s="165">
        <f t="shared" ca="1" si="77"/>
        <v>0</v>
      </c>
      <c r="AC161" s="165">
        <f t="shared" ca="1" si="77"/>
        <v>0</v>
      </c>
      <c r="AD161" s="165">
        <f t="shared" ca="1" si="77"/>
        <v>0</v>
      </c>
      <c r="AE161" s="165">
        <f t="shared" ca="1" si="77"/>
        <v>0</v>
      </c>
      <c r="AF161" s="165">
        <f t="shared" ca="1" si="77"/>
        <v>0</v>
      </c>
      <c r="AG161" s="165">
        <f t="shared" ca="1" si="77"/>
        <v>0</v>
      </c>
      <c r="AH161" s="165">
        <f t="shared" ca="1" si="77"/>
        <v>0</v>
      </c>
      <c r="AI161" s="165">
        <f t="shared" ca="1" si="77"/>
        <v>0</v>
      </c>
      <c r="AJ161" s="165">
        <f t="shared" ca="1" si="77"/>
        <v>0</v>
      </c>
      <c r="AK161" s="165">
        <f t="shared" ca="1" si="77"/>
        <v>0</v>
      </c>
      <c r="AL161" s="165">
        <f t="shared" ca="1" si="77"/>
        <v>0</v>
      </c>
      <c r="AM161" s="165">
        <f t="shared" ca="1" si="77"/>
        <v>0</v>
      </c>
      <c r="AN161" s="165">
        <f t="shared" ca="1" si="77"/>
        <v>0</v>
      </c>
      <c r="AO161" s="165">
        <f t="shared" ca="1" si="77"/>
        <v>0</v>
      </c>
      <c r="AP161" s="165">
        <f t="shared" ca="1" si="77"/>
        <v>0</v>
      </c>
      <c r="AQ161" s="165">
        <f t="shared" ca="1" si="77"/>
        <v>0</v>
      </c>
      <c r="AR161" s="165">
        <f t="shared" ca="1" si="77"/>
        <v>0</v>
      </c>
    </row>
    <row r="162" spans="2:44">
      <c r="B162" s="100" t="s">
        <v>25</v>
      </c>
      <c r="E162" s="165">
        <f>(IF(E160&gt;0,IF(E$2&gt;=($C157+$C156),HLOOKUP($C156+$C157,$E$2:$AR$252,ROW(E$160)-1,1)/$C158,0),0))</f>
        <v>0</v>
      </c>
      <c r="F162" s="165">
        <f t="shared" ref="F162:AK162" ca="1" si="78">(IF(F160&gt;0,IF(F$2&gt;=($C157+$C156),HLOOKUP($C156+$C157,$E$2:$AR$252,ROW(F$160)-1,1)/$C158,0),0))</f>
        <v>0</v>
      </c>
      <c r="G162" s="165">
        <f t="shared" ca="1" si="78"/>
        <v>0</v>
      </c>
      <c r="H162" s="165">
        <f t="shared" ca="1" si="78"/>
        <v>0</v>
      </c>
      <c r="I162" s="165">
        <f t="shared" ca="1" si="78"/>
        <v>0</v>
      </c>
      <c r="J162" s="165">
        <f t="shared" ca="1" si="78"/>
        <v>0</v>
      </c>
      <c r="K162" s="165">
        <f t="shared" ca="1" si="78"/>
        <v>0</v>
      </c>
      <c r="L162" s="165">
        <f t="shared" ca="1" si="78"/>
        <v>0</v>
      </c>
      <c r="M162" s="165">
        <f t="shared" ca="1" si="78"/>
        <v>0</v>
      </c>
      <c r="N162" s="165">
        <f t="shared" ca="1" si="78"/>
        <v>0</v>
      </c>
      <c r="O162" s="165">
        <f t="shared" ca="1" si="78"/>
        <v>0</v>
      </c>
      <c r="P162" s="165">
        <f t="shared" ca="1" si="78"/>
        <v>0</v>
      </c>
      <c r="Q162" s="165">
        <f t="shared" ca="1" si="78"/>
        <v>0</v>
      </c>
      <c r="R162" s="165">
        <f t="shared" ca="1" si="78"/>
        <v>0</v>
      </c>
      <c r="S162" s="165">
        <f t="shared" ca="1" si="78"/>
        <v>0</v>
      </c>
      <c r="T162" s="165">
        <f t="shared" ca="1" si="78"/>
        <v>0</v>
      </c>
      <c r="U162" s="165">
        <f t="shared" ca="1" si="78"/>
        <v>0</v>
      </c>
      <c r="V162" s="165">
        <f t="shared" ca="1" si="78"/>
        <v>0</v>
      </c>
      <c r="W162" s="165">
        <f t="shared" ca="1" si="78"/>
        <v>0</v>
      </c>
      <c r="X162" s="165">
        <f t="shared" ca="1" si="78"/>
        <v>0</v>
      </c>
      <c r="Y162" s="165">
        <f t="shared" ca="1" si="78"/>
        <v>0</v>
      </c>
      <c r="Z162" s="165">
        <f t="shared" ca="1" si="78"/>
        <v>0</v>
      </c>
      <c r="AA162" s="165">
        <f t="shared" ca="1" si="78"/>
        <v>0</v>
      </c>
      <c r="AB162" s="165">
        <f t="shared" ca="1" si="78"/>
        <v>0</v>
      </c>
      <c r="AC162" s="165">
        <f t="shared" ca="1" si="78"/>
        <v>0</v>
      </c>
      <c r="AD162" s="165">
        <f t="shared" ca="1" si="78"/>
        <v>0</v>
      </c>
      <c r="AE162" s="165">
        <f t="shared" ca="1" si="78"/>
        <v>0</v>
      </c>
      <c r="AF162" s="165">
        <f t="shared" ca="1" si="78"/>
        <v>0</v>
      </c>
      <c r="AG162" s="165">
        <f t="shared" ca="1" si="78"/>
        <v>0</v>
      </c>
      <c r="AH162" s="165">
        <f t="shared" ca="1" si="78"/>
        <v>0</v>
      </c>
      <c r="AI162" s="165">
        <f t="shared" ca="1" si="78"/>
        <v>0</v>
      </c>
      <c r="AJ162" s="165">
        <f t="shared" ca="1" si="78"/>
        <v>0</v>
      </c>
      <c r="AK162" s="165">
        <f t="shared" ca="1" si="78"/>
        <v>0</v>
      </c>
      <c r="AL162" s="165">
        <f ca="1">(IF(AL160&gt;0.5,IF(AL$2&gt;=($C157+$C156),HLOOKUP($C156+$C157,$E$2:$AR$252,ROW(AL$160)-1,1)/$C158,0),0))</f>
        <v>0</v>
      </c>
      <c r="AM162" s="165">
        <f t="shared" ref="AM162:AR162" ca="1" si="79">(IF(AM160&gt;0.5,IF(AM$2&gt;=($C157+$C156),HLOOKUP($C156+$C157,$E$2:$AR$252,ROW(AM$160)-1,1)/$C158,0),0))</f>
        <v>0</v>
      </c>
      <c r="AN162" s="165">
        <f t="shared" ca="1" si="79"/>
        <v>0</v>
      </c>
      <c r="AO162" s="165">
        <f t="shared" ca="1" si="79"/>
        <v>0</v>
      </c>
      <c r="AP162" s="165">
        <f t="shared" ca="1" si="79"/>
        <v>0</v>
      </c>
      <c r="AQ162" s="165">
        <f t="shared" ca="1" si="79"/>
        <v>0</v>
      </c>
      <c r="AR162" s="165">
        <f t="shared" ca="1" si="79"/>
        <v>0</v>
      </c>
    </row>
    <row r="163" spans="2:44">
      <c r="B163" s="100" t="s">
        <v>26</v>
      </c>
      <c r="C163" s="409"/>
      <c r="E163" s="165">
        <f t="shared" ref="E163:AR163" si="80">E160*(((1+E$15+E$16)^((E$3-D$3)/360))-1)</f>
        <v>0</v>
      </c>
      <c r="F163" s="165">
        <f t="shared" ca="1" si="80"/>
        <v>0</v>
      </c>
      <c r="G163" s="165">
        <f t="shared" ca="1" si="80"/>
        <v>0</v>
      </c>
      <c r="H163" s="165">
        <f t="shared" ca="1" si="80"/>
        <v>0</v>
      </c>
      <c r="I163" s="165">
        <f t="shared" ca="1" si="80"/>
        <v>0</v>
      </c>
      <c r="J163" s="165">
        <f t="shared" ca="1" si="80"/>
        <v>0</v>
      </c>
      <c r="K163" s="165">
        <f t="shared" ca="1" si="80"/>
        <v>0</v>
      </c>
      <c r="L163" s="165">
        <f t="shared" ca="1" si="80"/>
        <v>0</v>
      </c>
      <c r="M163" s="165">
        <f t="shared" ca="1" si="80"/>
        <v>0</v>
      </c>
      <c r="N163" s="165">
        <f t="shared" ca="1" si="80"/>
        <v>0</v>
      </c>
      <c r="O163" s="165">
        <f t="shared" ca="1" si="80"/>
        <v>0</v>
      </c>
      <c r="P163" s="165">
        <f t="shared" ca="1" si="80"/>
        <v>0</v>
      </c>
      <c r="Q163" s="165">
        <f t="shared" ca="1" si="80"/>
        <v>0</v>
      </c>
      <c r="R163" s="165">
        <f t="shared" ca="1" si="80"/>
        <v>0</v>
      </c>
      <c r="S163" s="165">
        <f t="shared" ca="1" si="80"/>
        <v>0</v>
      </c>
      <c r="T163" s="165">
        <f t="shared" ca="1" si="80"/>
        <v>0</v>
      </c>
      <c r="U163" s="165">
        <f t="shared" ca="1" si="80"/>
        <v>0</v>
      </c>
      <c r="V163" s="165">
        <f t="shared" ca="1" si="80"/>
        <v>0</v>
      </c>
      <c r="W163" s="165">
        <f t="shared" ca="1" si="80"/>
        <v>0</v>
      </c>
      <c r="X163" s="165">
        <f t="shared" ca="1" si="80"/>
        <v>0</v>
      </c>
      <c r="Y163" s="165">
        <f t="shared" ca="1" si="80"/>
        <v>0</v>
      </c>
      <c r="Z163" s="165">
        <f t="shared" ca="1" si="80"/>
        <v>0</v>
      </c>
      <c r="AA163" s="165">
        <f t="shared" ca="1" si="80"/>
        <v>0</v>
      </c>
      <c r="AB163" s="165">
        <f t="shared" ca="1" si="80"/>
        <v>0</v>
      </c>
      <c r="AC163" s="165">
        <f t="shared" ca="1" si="80"/>
        <v>0</v>
      </c>
      <c r="AD163" s="165">
        <f t="shared" ca="1" si="80"/>
        <v>0</v>
      </c>
      <c r="AE163" s="165">
        <f t="shared" ca="1" si="80"/>
        <v>0</v>
      </c>
      <c r="AF163" s="165">
        <f t="shared" ca="1" si="80"/>
        <v>0</v>
      </c>
      <c r="AG163" s="165">
        <f t="shared" ca="1" si="80"/>
        <v>0</v>
      </c>
      <c r="AH163" s="165">
        <f t="shared" ca="1" si="80"/>
        <v>0</v>
      </c>
      <c r="AI163" s="165">
        <f t="shared" ca="1" si="80"/>
        <v>0</v>
      </c>
      <c r="AJ163" s="165">
        <f t="shared" ca="1" si="80"/>
        <v>0</v>
      </c>
      <c r="AK163" s="165">
        <f t="shared" ca="1" si="80"/>
        <v>0</v>
      </c>
      <c r="AL163" s="165">
        <f t="shared" ca="1" si="80"/>
        <v>0</v>
      </c>
      <c r="AM163" s="165">
        <f t="shared" ca="1" si="80"/>
        <v>0</v>
      </c>
      <c r="AN163" s="165">
        <f t="shared" ca="1" si="80"/>
        <v>0</v>
      </c>
      <c r="AO163" s="165">
        <f t="shared" ca="1" si="80"/>
        <v>0</v>
      </c>
      <c r="AP163" s="165">
        <f t="shared" ca="1" si="80"/>
        <v>0</v>
      </c>
      <c r="AQ163" s="165">
        <f t="shared" ca="1" si="80"/>
        <v>0</v>
      </c>
      <c r="AR163" s="165">
        <f t="shared" ca="1" si="80"/>
        <v>0</v>
      </c>
    </row>
    <row r="164" spans="2:44">
      <c r="B164" s="100" t="s">
        <v>27</v>
      </c>
      <c r="C164" s="74"/>
      <c r="D164" s="74"/>
      <c r="E164" s="191">
        <f>(IF(E160&gt;0,IF(E$2&gt;=($C157+$C156),E163,0),0))</f>
        <v>0</v>
      </c>
      <c r="F164" s="191">
        <f t="shared" ref="F164:AR164" ca="1" si="81">(IF(F160&gt;0,IF(F$2&gt;=($C157+$C156),F163,0),0))</f>
        <v>0</v>
      </c>
      <c r="G164" s="191">
        <f t="shared" ca="1" si="81"/>
        <v>0</v>
      </c>
      <c r="H164" s="191">
        <f t="shared" ca="1" si="81"/>
        <v>0</v>
      </c>
      <c r="I164" s="191">
        <f t="shared" ca="1" si="81"/>
        <v>0</v>
      </c>
      <c r="J164" s="191">
        <f t="shared" ca="1" si="81"/>
        <v>0</v>
      </c>
      <c r="K164" s="191">
        <f t="shared" ca="1" si="81"/>
        <v>0</v>
      </c>
      <c r="L164" s="191">
        <f t="shared" ca="1" si="81"/>
        <v>0</v>
      </c>
      <c r="M164" s="191">
        <f t="shared" ca="1" si="81"/>
        <v>0</v>
      </c>
      <c r="N164" s="191">
        <f t="shared" ca="1" si="81"/>
        <v>0</v>
      </c>
      <c r="O164" s="191">
        <f t="shared" ca="1" si="81"/>
        <v>0</v>
      </c>
      <c r="P164" s="191">
        <f t="shared" ca="1" si="81"/>
        <v>0</v>
      </c>
      <c r="Q164" s="191">
        <f t="shared" ca="1" si="81"/>
        <v>0</v>
      </c>
      <c r="R164" s="191">
        <f t="shared" ca="1" si="81"/>
        <v>0</v>
      </c>
      <c r="S164" s="191">
        <f t="shared" ca="1" si="81"/>
        <v>0</v>
      </c>
      <c r="T164" s="191">
        <f t="shared" ca="1" si="81"/>
        <v>0</v>
      </c>
      <c r="U164" s="191">
        <f t="shared" ca="1" si="81"/>
        <v>0</v>
      </c>
      <c r="V164" s="191">
        <f t="shared" ca="1" si="81"/>
        <v>0</v>
      </c>
      <c r="W164" s="191">
        <f t="shared" ca="1" si="81"/>
        <v>0</v>
      </c>
      <c r="X164" s="191">
        <f t="shared" ca="1" si="81"/>
        <v>0</v>
      </c>
      <c r="Y164" s="191">
        <f t="shared" ca="1" si="81"/>
        <v>0</v>
      </c>
      <c r="Z164" s="191">
        <f t="shared" ca="1" si="81"/>
        <v>0</v>
      </c>
      <c r="AA164" s="191">
        <f t="shared" ca="1" si="81"/>
        <v>0</v>
      </c>
      <c r="AB164" s="191">
        <f t="shared" ca="1" si="81"/>
        <v>0</v>
      </c>
      <c r="AC164" s="191">
        <f t="shared" ca="1" si="81"/>
        <v>0</v>
      </c>
      <c r="AD164" s="191">
        <f t="shared" ca="1" si="81"/>
        <v>0</v>
      </c>
      <c r="AE164" s="191">
        <f t="shared" ca="1" si="81"/>
        <v>0</v>
      </c>
      <c r="AF164" s="191">
        <f t="shared" ca="1" si="81"/>
        <v>0</v>
      </c>
      <c r="AG164" s="191">
        <f t="shared" ca="1" si="81"/>
        <v>0</v>
      </c>
      <c r="AH164" s="191">
        <f t="shared" ca="1" si="81"/>
        <v>0</v>
      </c>
      <c r="AI164" s="191">
        <f t="shared" ca="1" si="81"/>
        <v>0</v>
      </c>
      <c r="AJ164" s="191">
        <f t="shared" ca="1" si="81"/>
        <v>0</v>
      </c>
      <c r="AK164" s="191">
        <f t="shared" ca="1" si="81"/>
        <v>0</v>
      </c>
      <c r="AL164" s="191">
        <f t="shared" ca="1" si="81"/>
        <v>0</v>
      </c>
      <c r="AM164" s="191">
        <f t="shared" ca="1" si="81"/>
        <v>0</v>
      </c>
      <c r="AN164" s="191">
        <f t="shared" ca="1" si="81"/>
        <v>0</v>
      </c>
      <c r="AO164" s="191">
        <f t="shared" ca="1" si="81"/>
        <v>0</v>
      </c>
      <c r="AP164" s="191">
        <f t="shared" ca="1" si="81"/>
        <v>0</v>
      </c>
      <c r="AQ164" s="191">
        <f t="shared" ca="1" si="81"/>
        <v>0</v>
      </c>
      <c r="AR164" s="191">
        <f t="shared" ca="1" si="81"/>
        <v>0</v>
      </c>
    </row>
    <row r="165" spans="2:44">
      <c r="B165" s="403" t="s">
        <v>28</v>
      </c>
      <c r="C165" s="404"/>
      <c r="D165" s="404"/>
      <c r="E165" s="405">
        <f t="shared" ref="E165:R165" ca="1" si="82">ROUND(E160+E161-E162+E163-E164,4)</f>
        <v>0</v>
      </c>
      <c r="F165" s="405">
        <f t="shared" ca="1" si="82"/>
        <v>0</v>
      </c>
      <c r="G165" s="405">
        <f t="shared" ca="1" si="82"/>
        <v>0</v>
      </c>
      <c r="H165" s="405">
        <f t="shared" ca="1" si="82"/>
        <v>0</v>
      </c>
      <c r="I165" s="405">
        <f t="shared" ca="1" si="82"/>
        <v>0</v>
      </c>
      <c r="J165" s="405">
        <f t="shared" ca="1" si="82"/>
        <v>0</v>
      </c>
      <c r="K165" s="405">
        <f t="shared" ca="1" si="82"/>
        <v>0</v>
      </c>
      <c r="L165" s="405">
        <f t="shared" ca="1" si="82"/>
        <v>0</v>
      </c>
      <c r="M165" s="405">
        <f t="shared" ca="1" si="82"/>
        <v>0</v>
      </c>
      <c r="N165" s="405">
        <f t="shared" ca="1" si="82"/>
        <v>0</v>
      </c>
      <c r="O165" s="405">
        <f t="shared" ca="1" si="82"/>
        <v>0</v>
      </c>
      <c r="P165" s="405">
        <f t="shared" ca="1" si="82"/>
        <v>0</v>
      </c>
      <c r="Q165" s="405">
        <f t="shared" ca="1" si="82"/>
        <v>0</v>
      </c>
      <c r="R165" s="405">
        <f t="shared" ca="1" si="82"/>
        <v>0</v>
      </c>
      <c r="S165" s="405">
        <f ca="1">ROUND(S160+S161-S162+S163-S164,3)</f>
        <v>0</v>
      </c>
      <c r="T165" s="405">
        <f ca="1">ROUND(T160+T161-T162+T163-T164,4)</f>
        <v>0</v>
      </c>
      <c r="U165" s="405">
        <f ca="1">ROUND(U160+U161-U162+U163-U164,4)</f>
        <v>0</v>
      </c>
      <c r="V165" s="405">
        <f ca="1">ROUND(V160+V161-V162+V163-V164,4)</f>
        <v>0</v>
      </c>
      <c r="W165" s="405">
        <f ca="1">ROUND(W160+W161-W162+W163-W164,4)</f>
        <v>0</v>
      </c>
      <c r="X165" s="405">
        <f ca="1">ROUND(X160+X161-X162+X163-X164,2)</f>
        <v>0</v>
      </c>
      <c r="Y165" s="405">
        <f t="shared" ref="Y165:AR165" ca="1" si="83">ROUND(Y160+Y161-Y162+Y163-Y164,4)</f>
        <v>0</v>
      </c>
      <c r="Z165" s="405">
        <f t="shared" ca="1" si="83"/>
        <v>0</v>
      </c>
      <c r="AA165" s="405">
        <f t="shared" ca="1" si="83"/>
        <v>0</v>
      </c>
      <c r="AB165" s="405">
        <f t="shared" ca="1" si="83"/>
        <v>0</v>
      </c>
      <c r="AC165" s="405">
        <f t="shared" ca="1" si="83"/>
        <v>0</v>
      </c>
      <c r="AD165" s="405">
        <f t="shared" ca="1" si="83"/>
        <v>0</v>
      </c>
      <c r="AE165" s="405">
        <f t="shared" ca="1" si="83"/>
        <v>0</v>
      </c>
      <c r="AF165" s="405">
        <f t="shared" ca="1" si="83"/>
        <v>0</v>
      </c>
      <c r="AG165" s="405">
        <f t="shared" ca="1" si="83"/>
        <v>0</v>
      </c>
      <c r="AH165" s="405">
        <f t="shared" ca="1" si="83"/>
        <v>0</v>
      </c>
      <c r="AI165" s="405">
        <f t="shared" ca="1" si="83"/>
        <v>0</v>
      </c>
      <c r="AJ165" s="405">
        <f t="shared" ca="1" si="83"/>
        <v>0</v>
      </c>
      <c r="AK165" s="405">
        <f t="shared" ca="1" si="83"/>
        <v>0</v>
      </c>
      <c r="AL165" s="405">
        <f t="shared" ca="1" si="83"/>
        <v>0</v>
      </c>
      <c r="AM165" s="405">
        <f t="shared" ca="1" si="83"/>
        <v>0</v>
      </c>
      <c r="AN165" s="405">
        <f t="shared" ca="1" si="83"/>
        <v>0</v>
      </c>
      <c r="AO165" s="405">
        <f t="shared" ca="1" si="83"/>
        <v>0</v>
      </c>
      <c r="AP165" s="405">
        <f t="shared" ca="1" si="83"/>
        <v>0</v>
      </c>
      <c r="AQ165" s="405">
        <f t="shared" ca="1" si="83"/>
        <v>0</v>
      </c>
      <c r="AR165" s="405">
        <f t="shared" ca="1" si="83"/>
        <v>0</v>
      </c>
    </row>
    <row r="169" spans="2:44">
      <c r="B169" s="399" t="str">
        <f ca="1">"11)  FINANCIAMENTO DE LONGO PRAZO - ANO "&amp;C171</f>
        <v>11)  FINANCIAMENTO DE LONGO PRAZO - ANO 0</v>
      </c>
      <c r="C169" s="400"/>
      <c r="D169" s="401"/>
      <c r="E169" s="402"/>
      <c r="F169" s="402"/>
      <c r="G169" s="402"/>
      <c r="H169" s="402"/>
      <c r="I169" s="402"/>
      <c r="J169" s="402"/>
      <c r="K169" s="402"/>
      <c r="L169" s="402"/>
      <c r="M169" s="402"/>
      <c r="N169" s="402"/>
      <c r="O169" s="402"/>
      <c r="P169" s="402"/>
      <c r="Q169" s="402"/>
      <c r="R169" s="402"/>
      <c r="S169" s="402"/>
      <c r="T169" s="402"/>
      <c r="U169" s="402"/>
      <c r="V169" s="402"/>
      <c r="W169" s="402"/>
      <c r="X169" s="402"/>
      <c r="Y169" s="402"/>
      <c r="Z169" s="402"/>
      <c r="AA169" s="402"/>
      <c r="AB169" s="402"/>
      <c r="AC169" s="402"/>
      <c r="AD169" s="402"/>
      <c r="AE169" s="402"/>
      <c r="AF169" s="402"/>
      <c r="AG169" s="402"/>
      <c r="AH169" s="402"/>
      <c r="AI169" s="402"/>
      <c r="AJ169" s="402"/>
      <c r="AK169" s="402"/>
      <c r="AL169" s="402"/>
      <c r="AM169" s="402"/>
      <c r="AN169" s="402"/>
      <c r="AO169" s="402"/>
      <c r="AP169" s="402"/>
      <c r="AQ169" s="402"/>
      <c r="AR169" s="402"/>
    </row>
    <row r="170" spans="2:44">
      <c r="B170" s="144" t="str">
        <f>B155</f>
        <v>valor do financiamento</v>
      </c>
      <c r="C170" s="396">
        <f ca="1">'Premissas macro'!E107</f>
        <v>0</v>
      </c>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row>
    <row r="171" spans="2:44">
      <c r="B171" s="144" t="str">
        <f>B156</f>
        <v>ano da liberação</v>
      </c>
      <c r="C171" s="60">
        <f ca="1">'Premissas macro'!D107</f>
        <v>0</v>
      </c>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row>
    <row r="172" spans="2:44">
      <c r="B172" s="144" t="str">
        <f>B157</f>
        <v>prazo de carência - principal e juros (anos)</v>
      </c>
      <c r="C172" s="60">
        <v>2</v>
      </c>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row>
    <row r="173" spans="2:44">
      <c r="B173" s="144" t="str">
        <f>B158</f>
        <v>prazo de amortização (anos)</v>
      </c>
      <c r="C173" s="60">
        <v>9</v>
      </c>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row>
    <row r="174" spans="2:44">
      <c r="B174" s="70"/>
      <c r="C174" s="74"/>
      <c r="D174" s="74"/>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row>
    <row r="175" spans="2:44">
      <c r="B175" s="403" t="s">
        <v>29</v>
      </c>
      <c r="C175" s="404"/>
      <c r="D175" s="404"/>
      <c r="E175" s="405">
        <v>0</v>
      </c>
      <c r="F175" s="405">
        <f t="shared" ref="F175:AR175" ca="1" si="84">E180</f>
        <v>0</v>
      </c>
      <c r="G175" s="405">
        <f t="shared" ca="1" si="84"/>
        <v>0</v>
      </c>
      <c r="H175" s="405">
        <f t="shared" ca="1" si="84"/>
        <v>0</v>
      </c>
      <c r="I175" s="405">
        <f t="shared" ca="1" si="84"/>
        <v>0</v>
      </c>
      <c r="J175" s="405">
        <f t="shared" ca="1" si="84"/>
        <v>0</v>
      </c>
      <c r="K175" s="405">
        <f t="shared" ca="1" si="84"/>
        <v>0</v>
      </c>
      <c r="L175" s="405">
        <f t="shared" ca="1" si="84"/>
        <v>0</v>
      </c>
      <c r="M175" s="405">
        <f t="shared" ca="1" si="84"/>
        <v>0</v>
      </c>
      <c r="N175" s="405">
        <f t="shared" ca="1" si="84"/>
        <v>0</v>
      </c>
      <c r="O175" s="405">
        <f t="shared" ca="1" si="84"/>
        <v>0</v>
      </c>
      <c r="P175" s="405">
        <f t="shared" ca="1" si="84"/>
        <v>0</v>
      </c>
      <c r="Q175" s="405">
        <f t="shared" ca="1" si="84"/>
        <v>0</v>
      </c>
      <c r="R175" s="405">
        <f t="shared" ca="1" si="84"/>
        <v>0</v>
      </c>
      <c r="S175" s="405">
        <f t="shared" ca="1" si="84"/>
        <v>0</v>
      </c>
      <c r="T175" s="405">
        <f t="shared" ca="1" si="84"/>
        <v>0</v>
      </c>
      <c r="U175" s="405">
        <f t="shared" ca="1" si="84"/>
        <v>0</v>
      </c>
      <c r="V175" s="405">
        <f t="shared" ca="1" si="84"/>
        <v>0</v>
      </c>
      <c r="W175" s="405">
        <f t="shared" ca="1" si="84"/>
        <v>0</v>
      </c>
      <c r="X175" s="405">
        <f t="shared" ca="1" si="84"/>
        <v>0</v>
      </c>
      <c r="Y175" s="405">
        <f t="shared" ca="1" si="84"/>
        <v>0</v>
      </c>
      <c r="Z175" s="405">
        <f t="shared" ca="1" si="84"/>
        <v>0</v>
      </c>
      <c r="AA175" s="405">
        <f t="shared" ca="1" si="84"/>
        <v>0</v>
      </c>
      <c r="AB175" s="405">
        <f t="shared" ca="1" si="84"/>
        <v>0</v>
      </c>
      <c r="AC175" s="405">
        <f t="shared" ca="1" si="84"/>
        <v>0</v>
      </c>
      <c r="AD175" s="405">
        <f t="shared" ca="1" si="84"/>
        <v>0</v>
      </c>
      <c r="AE175" s="405">
        <f t="shared" ca="1" si="84"/>
        <v>0</v>
      </c>
      <c r="AF175" s="405">
        <f t="shared" ca="1" si="84"/>
        <v>0</v>
      </c>
      <c r="AG175" s="405">
        <f t="shared" ca="1" si="84"/>
        <v>0</v>
      </c>
      <c r="AH175" s="405">
        <f t="shared" ca="1" si="84"/>
        <v>0</v>
      </c>
      <c r="AI175" s="405">
        <f t="shared" ca="1" si="84"/>
        <v>0</v>
      </c>
      <c r="AJ175" s="405">
        <f t="shared" ca="1" si="84"/>
        <v>0</v>
      </c>
      <c r="AK175" s="405">
        <f t="shared" ca="1" si="84"/>
        <v>0</v>
      </c>
      <c r="AL175" s="405">
        <f t="shared" ca="1" si="84"/>
        <v>0</v>
      </c>
      <c r="AM175" s="405">
        <f t="shared" ca="1" si="84"/>
        <v>0</v>
      </c>
      <c r="AN175" s="405">
        <f t="shared" ca="1" si="84"/>
        <v>0</v>
      </c>
      <c r="AO175" s="405">
        <f t="shared" ca="1" si="84"/>
        <v>0</v>
      </c>
      <c r="AP175" s="405">
        <f t="shared" ca="1" si="84"/>
        <v>0</v>
      </c>
      <c r="AQ175" s="405">
        <f t="shared" ca="1" si="84"/>
        <v>0</v>
      </c>
      <c r="AR175" s="405">
        <f t="shared" ca="1" si="84"/>
        <v>0</v>
      </c>
    </row>
    <row r="176" spans="2:44">
      <c r="B176" s="100" t="s">
        <v>24</v>
      </c>
      <c r="D176" s="74"/>
      <c r="E176" s="165">
        <f t="shared" ref="E176:AR176" ca="1" si="85">IF(E$2=$C171,$C170,0)</f>
        <v>0</v>
      </c>
      <c r="F176" s="165">
        <f t="shared" ca="1" si="85"/>
        <v>0</v>
      </c>
      <c r="G176" s="165">
        <f t="shared" ca="1" si="85"/>
        <v>0</v>
      </c>
      <c r="H176" s="165">
        <f t="shared" ca="1" si="85"/>
        <v>0</v>
      </c>
      <c r="I176" s="165">
        <f t="shared" ca="1" si="85"/>
        <v>0</v>
      </c>
      <c r="J176" s="165">
        <f t="shared" ca="1" si="85"/>
        <v>0</v>
      </c>
      <c r="K176" s="165">
        <f t="shared" ca="1" si="85"/>
        <v>0</v>
      </c>
      <c r="L176" s="165">
        <f t="shared" ca="1" si="85"/>
        <v>0</v>
      </c>
      <c r="M176" s="165">
        <f t="shared" ca="1" si="85"/>
        <v>0</v>
      </c>
      <c r="N176" s="165">
        <f t="shared" ca="1" si="85"/>
        <v>0</v>
      </c>
      <c r="O176" s="165">
        <f t="shared" ca="1" si="85"/>
        <v>0</v>
      </c>
      <c r="P176" s="165">
        <f t="shared" ca="1" si="85"/>
        <v>0</v>
      </c>
      <c r="Q176" s="165">
        <f t="shared" ca="1" si="85"/>
        <v>0</v>
      </c>
      <c r="R176" s="165">
        <f t="shared" ca="1" si="85"/>
        <v>0</v>
      </c>
      <c r="S176" s="165">
        <f t="shared" ca="1" si="85"/>
        <v>0</v>
      </c>
      <c r="T176" s="165">
        <f t="shared" ca="1" si="85"/>
        <v>0</v>
      </c>
      <c r="U176" s="165">
        <f t="shared" ca="1" si="85"/>
        <v>0</v>
      </c>
      <c r="V176" s="165">
        <f t="shared" ca="1" si="85"/>
        <v>0</v>
      </c>
      <c r="W176" s="165">
        <f t="shared" ca="1" si="85"/>
        <v>0</v>
      </c>
      <c r="X176" s="165">
        <f t="shared" ca="1" si="85"/>
        <v>0</v>
      </c>
      <c r="Y176" s="165">
        <f t="shared" ca="1" si="85"/>
        <v>0</v>
      </c>
      <c r="Z176" s="165">
        <f t="shared" ca="1" si="85"/>
        <v>0</v>
      </c>
      <c r="AA176" s="165">
        <f t="shared" ca="1" si="85"/>
        <v>0</v>
      </c>
      <c r="AB176" s="165">
        <f t="shared" ca="1" si="85"/>
        <v>0</v>
      </c>
      <c r="AC176" s="165">
        <f t="shared" ca="1" si="85"/>
        <v>0</v>
      </c>
      <c r="AD176" s="165">
        <f t="shared" ca="1" si="85"/>
        <v>0</v>
      </c>
      <c r="AE176" s="165">
        <f t="shared" ca="1" si="85"/>
        <v>0</v>
      </c>
      <c r="AF176" s="165">
        <f t="shared" ca="1" si="85"/>
        <v>0</v>
      </c>
      <c r="AG176" s="165">
        <f t="shared" ca="1" si="85"/>
        <v>0</v>
      </c>
      <c r="AH176" s="165">
        <f t="shared" ca="1" si="85"/>
        <v>0</v>
      </c>
      <c r="AI176" s="165">
        <f t="shared" ca="1" si="85"/>
        <v>0</v>
      </c>
      <c r="AJ176" s="165">
        <f t="shared" ca="1" si="85"/>
        <v>0</v>
      </c>
      <c r="AK176" s="165">
        <f t="shared" ca="1" si="85"/>
        <v>0</v>
      </c>
      <c r="AL176" s="165">
        <f t="shared" ca="1" si="85"/>
        <v>0</v>
      </c>
      <c r="AM176" s="165">
        <f t="shared" ca="1" si="85"/>
        <v>0</v>
      </c>
      <c r="AN176" s="165">
        <f t="shared" ca="1" si="85"/>
        <v>0</v>
      </c>
      <c r="AO176" s="165">
        <f t="shared" ca="1" si="85"/>
        <v>0</v>
      </c>
      <c r="AP176" s="165">
        <f t="shared" ca="1" si="85"/>
        <v>0</v>
      </c>
      <c r="AQ176" s="165">
        <f t="shared" ca="1" si="85"/>
        <v>0</v>
      </c>
      <c r="AR176" s="165">
        <f t="shared" ca="1" si="85"/>
        <v>0</v>
      </c>
    </row>
    <row r="177" spans="2:44">
      <c r="B177" s="100" t="s">
        <v>25</v>
      </c>
      <c r="E177" s="165">
        <f>(IF(E175&gt;0.5,IF(E$2&gt;=($C172+$C171),HLOOKUP($C171+$C172,$E$2:$AR$252,ROW(E$175)-1,1)/$C173,0),0))</f>
        <v>0</v>
      </c>
      <c r="F177" s="165">
        <f t="shared" ref="F177:AR177" ca="1" si="86">(IF(F175&gt;0.5,IF(F$2&gt;=($C172+$C171),HLOOKUP($C171+$C172,$E$2:$AR$252,ROW(F$175)-1,1)/$C173,0),0))</f>
        <v>0</v>
      </c>
      <c r="G177" s="165">
        <f t="shared" ca="1" si="86"/>
        <v>0</v>
      </c>
      <c r="H177" s="165">
        <f t="shared" ca="1" si="86"/>
        <v>0</v>
      </c>
      <c r="I177" s="165">
        <f t="shared" ca="1" si="86"/>
        <v>0</v>
      </c>
      <c r="J177" s="165">
        <f t="shared" ca="1" si="86"/>
        <v>0</v>
      </c>
      <c r="K177" s="165">
        <f t="shared" ca="1" si="86"/>
        <v>0</v>
      </c>
      <c r="L177" s="165">
        <f t="shared" ca="1" si="86"/>
        <v>0</v>
      </c>
      <c r="M177" s="165">
        <f t="shared" ca="1" si="86"/>
        <v>0</v>
      </c>
      <c r="N177" s="165">
        <f t="shared" ca="1" si="86"/>
        <v>0</v>
      </c>
      <c r="O177" s="165">
        <f t="shared" ca="1" si="86"/>
        <v>0</v>
      </c>
      <c r="P177" s="165">
        <f t="shared" ca="1" si="86"/>
        <v>0</v>
      </c>
      <c r="Q177" s="165">
        <f t="shared" ca="1" si="86"/>
        <v>0</v>
      </c>
      <c r="R177" s="165">
        <f t="shared" ca="1" si="86"/>
        <v>0</v>
      </c>
      <c r="S177" s="165">
        <f t="shared" ca="1" si="86"/>
        <v>0</v>
      </c>
      <c r="T177" s="165">
        <f t="shared" ca="1" si="86"/>
        <v>0</v>
      </c>
      <c r="U177" s="165">
        <f t="shared" ca="1" si="86"/>
        <v>0</v>
      </c>
      <c r="V177" s="165">
        <f t="shared" ca="1" si="86"/>
        <v>0</v>
      </c>
      <c r="W177" s="165">
        <f t="shared" ca="1" si="86"/>
        <v>0</v>
      </c>
      <c r="X177" s="165">
        <f t="shared" ca="1" si="86"/>
        <v>0</v>
      </c>
      <c r="Y177" s="165">
        <f t="shared" ca="1" si="86"/>
        <v>0</v>
      </c>
      <c r="Z177" s="165">
        <f t="shared" ca="1" si="86"/>
        <v>0</v>
      </c>
      <c r="AA177" s="165">
        <f t="shared" ca="1" si="86"/>
        <v>0</v>
      </c>
      <c r="AB177" s="165">
        <f t="shared" ca="1" si="86"/>
        <v>0</v>
      </c>
      <c r="AC177" s="165">
        <f t="shared" ca="1" si="86"/>
        <v>0</v>
      </c>
      <c r="AD177" s="165">
        <f t="shared" ca="1" si="86"/>
        <v>0</v>
      </c>
      <c r="AE177" s="165">
        <f t="shared" ca="1" si="86"/>
        <v>0</v>
      </c>
      <c r="AF177" s="165">
        <f t="shared" ca="1" si="86"/>
        <v>0</v>
      </c>
      <c r="AG177" s="165">
        <f t="shared" ca="1" si="86"/>
        <v>0</v>
      </c>
      <c r="AH177" s="165">
        <f t="shared" ca="1" si="86"/>
        <v>0</v>
      </c>
      <c r="AI177" s="165">
        <f t="shared" ca="1" si="86"/>
        <v>0</v>
      </c>
      <c r="AJ177" s="165">
        <f t="shared" ca="1" si="86"/>
        <v>0</v>
      </c>
      <c r="AK177" s="165">
        <f t="shared" ca="1" si="86"/>
        <v>0</v>
      </c>
      <c r="AL177" s="165">
        <f t="shared" ca="1" si="86"/>
        <v>0</v>
      </c>
      <c r="AM177" s="165">
        <f t="shared" ca="1" si="86"/>
        <v>0</v>
      </c>
      <c r="AN177" s="165">
        <f t="shared" ca="1" si="86"/>
        <v>0</v>
      </c>
      <c r="AO177" s="165">
        <f t="shared" ca="1" si="86"/>
        <v>0</v>
      </c>
      <c r="AP177" s="165">
        <f t="shared" ca="1" si="86"/>
        <v>0</v>
      </c>
      <c r="AQ177" s="165">
        <f t="shared" ca="1" si="86"/>
        <v>0</v>
      </c>
      <c r="AR177" s="165">
        <f t="shared" ca="1" si="86"/>
        <v>0</v>
      </c>
    </row>
    <row r="178" spans="2:44">
      <c r="B178" s="100" t="s">
        <v>26</v>
      </c>
      <c r="C178" s="409"/>
      <c r="E178" s="165">
        <f t="shared" ref="E178:AR178" si="87">E175*(((1+E$15+E$16)^((E$3-D$3)/360))-1)</f>
        <v>0</v>
      </c>
      <c r="F178" s="165">
        <f t="shared" ca="1" si="87"/>
        <v>0</v>
      </c>
      <c r="G178" s="165">
        <f t="shared" ca="1" si="87"/>
        <v>0</v>
      </c>
      <c r="H178" s="165">
        <f t="shared" ca="1" si="87"/>
        <v>0</v>
      </c>
      <c r="I178" s="165">
        <f t="shared" ca="1" si="87"/>
        <v>0</v>
      </c>
      <c r="J178" s="165">
        <f t="shared" ca="1" si="87"/>
        <v>0</v>
      </c>
      <c r="K178" s="165">
        <f t="shared" ca="1" si="87"/>
        <v>0</v>
      </c>
      <c r="L178" s="165">
        <f t="shared" ca="1" si="87"/>
        <v>0</v>
      </c>
      <c r="M178" s="165">
        <f t="shared" ca="1" si="87"/>
        <v>0</v>
      </c>
      <c r="N178" s="165">
        <f t="shared" ca="1" si="87"/>
        <v>0</v>
      </c>
      <c r="O178" s="165">
        <f t="shared" ca="1" si="87"/>
        <v>0</v>
      </c>
      <c r="P178" s="165">
        <f t="shared" ca="1" si="87"/>
        <v>0</v>
      </c>
      <c r="Q178" s="165">
        <f t="shared" ca="1" si="87"/>
        <v>0</v>
      </c>
      <c r="R178" s="165">
        <f t="shared" ca="1" si="87"/>
        <v>0</v>
      </c>
      <c r="S178" s="165">
        <f t="shared" ca="1" si="87"/>
        <v>0</v>
      </c>
      <c r="T178" s="165">
        <f t="shared" ca="1" si="87"/>
        <v>0</v>
      </c>
      <c r="U178" s="165">
        <f t="shared" ca="1" si="87"/>
        <v>0</v>
      </c>
      <c r="V178" s="165">
        <f t="shared" ca="1" si="87"/>
        <v>0</v>
      </c>
      <c r="W178" s="165">
        <f t="shared" ca="1" si="87"/>
        <v>0</v>
      </c>
      <c r="X178" s="165">
        <f t="shared" ca="1" si="87"/>
        <v>0</v>
      </c>
      <c r="Y178" s="165">
        <f t="shared" ca="1" si="87"/>
        <v>0</v>
      </c>
      <c r="Z178" s="165">
        <f t="shared" ca="1" si="87"/>
        <v>0</v>
      </c>
      <c r="AA178" s="165">
        <f t="shared" ca="1" si="87"/>
        <v>0</v>
      </c>
      <c r="AB178" s="165">
        <f t="shared" ca="1" si="87"/>
        <v>0</v>
      </c>
      <c r="AC178" s="165">
        <f t="shared" ca="1" si="87"/>
        <v>0</v>
      </c>
      <c r="AD178" s="165">
        <f t="shared" ca="1" si="87"/>
        <v>0</v>
      </c>
      <c r="AE178" s="165">
        <f t="shared" ca="1" si="87"/>
        <v>0</v>
      </c>
      <c r="AF178" s="165">
        <f t="shared" ca="1" si="87"/>
        <v>0</v>
      </c>
      <c r="AG178" s="165">
        <f t="shared" ca="1" si="87"/>
        <v>0</v>
      </c>
      <c r="AH178" s="165">
        <f t="shared" ca="1" si="87"/>
        <v>0</v>
      </c>
      <c r="AI178" s="165">
        <f t="shared" ca="1" si="87"/>
        <v>0</v>
      </c>
      <c r="AJ178" s="165">
        <f t="shared" ca="1" si="87"/>
        <v>0</v>
      </c>
      <c r="AK178" s="165">
        <f t="shared" ca="1" si="87"/>
        <v>0</v>
      </c>
      <c r="AL178" s="165">
        <f t="shared" ca="1" si="87"/>
        <v>0</v>
      </c>
      <c r="AM178" s="165">
        <f t="shared" ca="1" si="87"/>
        <v>0</v>
      </c>
      <c r="AN178" s="165">
        <f t="shared" ca="1" si="87"/>
        <v>0</v>
      </c>
      <c r="AO178" s="165">
        <f t="shared" ca="1" si="87"/>
        <v>0</v>
      </c>
      <c r="AP178" s="165">
        <f t="shared" ca="1" si="87"/>
        <v>0</v>
      </c>
      <c r="AQ178" s="165">
        <f t="shared" ca="1" si="87"/>
        <v>0</v>
      </c>
      <c r="AR178" s="165">
        <f t="shared" ca="1" si="87"/>
        <v>0</v>
      </c>
    </row>
    <row r="179" spans="2:44">
      <c r="B179" s="100" t="s">
        <v>27</v>
      </c>
      <c r="C179" s="74"/>
      <c r="D179" s="74"/>
      <c r="E179" s="191">
        <f>(IF(E175&gt;0,IF(E$2&gt;=($C172+$C171),E178,0),0))</f>
        <v>0</v>
      </c>
      <c r="F179" s="191">
        <f t="shared" ref="F179:AR179" ca="1" si="88">(IF(F175&gt;0,IF(F$2&gt;=($C172+$C171),F178,0),0))</f>
        <v>0</v>
      </c>
      <c r="G179" s="191">
        <f t="shared" ca="1" si="88"/>
        <v>0</v>
      </c>
      <c r="H179" s="191">
        <f t="shared" ca="1" si="88"/>
        <v>0</v>
      </c>
      <c r="I179" s="191">
        <f t="shared" ca="1" si="88"/>
        <v>0</v>
      </c>
      <c r="J179" s="191">
        <f t="shared" ca="1" si="88"/>
        <v>0</v>
      </c>
      <c r="K179" s="191">
        <f t="shared" ca="1" si="88"/>
        <v>0</v>
      </c>
      <c r="L179" s="191">
        <f t="shared" ca="1" si="88"/>
        <v>0</v>
      </c>
      <c r="M179" s="191">
        <f t="shared" ca="1" si="88"/>
        <v>0</v>
      </c>
      <c r="N179" s="191">
        <f t="shared" ca="1" si="88"/>
        <v>0</v>
      </c>
      <c r="O179" s="191">
        <f t="shared" ca="1" si="88"/>
        <v>0</v>
      </c>
      <c r="P179" s="191">
        <f t="shared" ca="1" si="88"/>
        <v>0</v>
      </c>
      <c r="Q179" s="191">
        <f t="shared" ca="1" si="88"/>
        <v>0</v>
      </c>
      <c r="R179" s="191">
        <f t="shared" ca="1" si="88"/>
        <v>0</v>
      </c>
      <c r="S179" s="191">
        <f t="shared" ca="1" si="88"/>
        <v>0</v>
      </c>
      <c r="T179" s="191">
        <f t="shared" ca="1" si="88"/>
        <v>0</v>
      </c>
      <c r="U179" s="191">
        <f t="shared" ca="1" si="88"/>
        <v>0</v>
      </c>
      <c r="V179" s="191">
        <f t="shared" ca="1" si="88"/>
        <v>0</v>
      </c>
      <c r="W179" s="191">
        <f t="shared" ca="1" si="88"/>
        <v>0</v>
      </c>
      <c r="X179" s="191">
        <f t="shared" ca="1" si="88"/>
        <v>0</v>
      </c>
      <c r="Y179" s="191">
        <f t="shared" ca="1" si="88"/>
        <v>0</v>
      </c>
      <c r="Z179" s="191">
        <f t="shared" ca="1" si="88"/>
        <v>0</v>
      </c>
      <c r="AA179" s="191">
        <f t="shared" ca="1" si="88"/>
        <v>0</v>
      </c>
      <c r="AB179" s="191">
        <f t="shared" ca="1" si="88"/>
        <v>0</v>
      </c>
      <c r="AC179" s="191">
        <f t="shared" ca="1" si="88"/>
        <v>0</v>
      </c>
      <c r="AD179" s="191">
        <f t="shared" ca="1" si="88"/>
        <v>0</v>
      </c>
      <c r="AE179" s="191">
        <f t="shared" ca="1" si="88"/>
        <v>0</v>
      </c>
      <c r="AF179" s="191">
        <f t="shared" ca="1" si="88"/>
        <v>0</v>
      </c>
      <c r="AG179" s="191">
        <f t="shared" ca="1" si="88"/>
        <v>0</v>
      </c>
      <c r="AH179" s="191">
        <f t="shared" ca="1" si="88"/>
        <v>0</v>
      </c>
      <c r="AI179" s="191">
        <f t="shared" ca="1" si="88"/>
        <v>0</v>
      </c>
      <c r="AJ179" s="191">
        <f t="shared" ca="1" si="88"/>
        <v>0</v>
      </c>
      <c r="AK179" s="191">
        <f t="shared" ca="1" si="88"/>
        <v>0</v>
      </c>
      <c r="AL179" s="191">
        <f t="shared" ca="1" si="88"/>
        <v>0</v>
      </c>
      <c r="AM179" s="191">
        <f t="shared" ca="1" si="88"/>
        <v>0</v>
      </c>
      <c r="AN179" s="191">
        <f t="shared" ca="1" si="88"/>
        <v>0</v>
      </c>
      <c r="AO179" s="191">
        <f t="shared" ca="1" si="88"/>
        <v>0</v>
      </c>
      <c r="AP179" s="191">
        <f t="shared" ca="1" si="88"/>
        <v>0</v>
      </c>
      <c r="AQ179" s="191">
        <f t="shared" ca="1" si="88"/>
        <v>0</v>
      </c>
      <c r="AR179" s="191">
        <f t="shared" ca="1" si="88"/>
        <v>0</v>
      </c>
    </row>
    <row r="180" spans="2:44">
      <c r="B180" s="403" t="s">
        <v>28</v>
      </c>
      <c r="C180" s="404"/>
      <c r="D180" s="404"/>
      <c r="E180" s="405">
        <f t="shared" ref="E180:R180" ca="1" si="89">ROUND(E175+E176-E177+E178-E179,4)</f>
        <v>0</v>
      </c>
      <c r="F180" s="405">
        <f t="shared" ca="1" si="89"/>
        <v>0</v>
      </c>
      <c r="G180" s="405">
        <f t="shared" ca="1" si="89"/>
        <v>0</v>
      </c>
      <c r="H180" s="405">
        <f t="shared" ca="1" si="89"/>
        <v>0</v>
      </c>
      <c r="I180" s="405">
        <f t="shared" ca="1" si="89"/>
        <v>0</v>
      </c>
      <c r="J180" s="405">
        <f t="shared" ca="1" si="89"/>
        <v>0</v>
      </c>
      <c r="K180" s="405">
        <f t="shared" ca="1" si="89"/>
        <v>0</v>
      </c>
      <c r="L180" s="405">
        <f t="shared" ca="1" si="89"/>
        <v>0</v>
      </c>
      <c r="M180" s="405">
        <f t="shared" ca="1" si="89"/>
        <v>0</v>
      </c>
      <c r="N180" s="405">
        <f t="shared" ca="1" si="89"/>
        <v>0</v>
      </c>
      <c r="O180" s="405">
        <f t="shared" ca="1" si="89"/>
        <v>0</v>
      </c>
      <c r="P180" s="405">
        <f t="shared" ca="1" si="89"/>
        <v>0</v>
      </c>
      <c r="Q180" s="405">
        <f t="shared" ca="1" si="89"/>
        <v>0</v>
      </c>
      <c r="R180" s="405">
        <f t="shared" ca="1" si="89"/>
        <v>0</v>
      </c>
      <c r="S180" s="405">
        <f ca="1">ROUND(S175+S176-S177+S178-S179,3)</f>
        <v>0</v>
      </c>
      <c r="T180" s="405">
        <f ca="1">ROUND(T175+T176-T177+T178-T179,4)</f>
        <v>0</v>
      </c>
      <c r="U180" s="405">
        <f ca="1">ROUND(U175+U176-U177+U178-U179,4)</f>
        <v>0</v>
      </c>
      <c r="V180" s="405">
        <f ca="1">ROUND(V175+V176-V177+V178-V179,4)</f>
        <v>0</v>
      </c>
      <c r="W180" s="405">
        <f ca="1">ROUND(W175+W176-W177+W178-W179,4)</f>
        <v>0</v>
      </c>
      <c r="X180" s="405">
        <f ca="1">ROUND(X175+X176-X177+X178-X179,2)</f>
        <v>0</v>
      </c>
      <c r="Y180" s="405">
        <f ca="1">ROUND(Y175+Y176-Y177+Y178-Y179,4)</f>
        <v>0</v>
      </c>
      <c r="Z180" s="405">
        <f ca="1">ROUND(Z175+Z176-Z177+Z178-Z179,2)</f>
        <v>0</v>
      </c>
      <c r="AA180" s="405">
        <f t="shared" ref="AA180:AR180" ca="1" si="90">ROUND(AA175+AA176-AA177+AA178-AA179,2)</f>
        <v>0</v>
      </c>
      <c r="AB180" s="405">
        <f t="shared" ca="1" si="90"/>
        <v>0</v>
      </c>
      <c r="AC180" s="405">
        <f t="shared" ca="1" si="90"/>
        <v>0</v>
      </c>
      <c r="AD180" s="405">
        <f t="shared" ca="1" si="90"/>
        <v>0</v>
      </c>
      <c r="AE180" s="405">
        <f t="shared" ca="1" si="90"/>
        <v>0</v>
      </c>
      <c r="AF180" s="405">
        <f t="shared" ca="1" si="90"/>
        <v>0</v>
      </c>
      <c r="AG180" s="405">
        <f t="shared" ca="1" si="90"/>
        <v>0</v>
      </c>
      <c r="AH180" s="405">
        <f t="shared" ca="1" si="90"/>
        <v>0</v>
      </c>
      <c r="AI180" s="405">
        <f t="shared" ca="1" si="90"/>
        <v>0</v>
      </c>
      <c r="AJ180" s="405">
        <f t="shared" ca="1" si="90"/>
        <v>0</v>
      </c>
      <c r="AK180" s="405">
        <f t="shared" ca="1" si="90"/>
        <v>0</v>
      </c>
      <c r="AL180" s="405">
        <f t="shared" ca="1" si="90"/>
        <v>0</v>
      </c>
      <c r="AM180" s="405">
        <f t="shared" ca="1" si="90"/>
        <v>0</v>
      </c>
      <c r="AN180" s="405">
        <f t="shared" ca="1" si="90"/>
        <v>0</v>
      </c>
      <c r="AO180" s="405">
        <f t="shared" ca="1" si="90"/>
        <v>0</v>
      </c>
      <c r="AP180" s="405">
        <f t="shared" ca="1" si="90"/>
        <v>0</v>
      </c>
      <c r="AQ180" s="405">
        <f t="shared" ca="1" si="90"/>
        <v>0</v>
      </c>
      <c r="AR180" s="405">
        <f t="shared" ca="1" si="90"/>
        <v>0</v>
      </c>
    </row>
    <row r="184" spans="2:44">
      <c r="B184" s="399" t="str">
        <f ca="1">"12)  FINANCIAMENTO DE LONGO PRAZO - ANO "&amp;C186</f>
        <v>12)  FINANCIAMENTO DE LONGO PRAZO - ANO 0</v>
      </c>
      <c r="C184" s="400"/>
      <c r="D184" s="401"/>
      <c r="E184" s="402"/>
      <c r="F184" s="402"/>
      <c r="G184" s="402"/>
      <c r="H184" s="402"/>
      <c r="I184" s="402"/>
      <c r="J184" s="402"/>
      <c r="K184" s="402"/>
      <c r="L184" s="402"/>
      <c r="M184" s="402"/>
      <c r="N184" s="402"/>
      <c r="O184" s="402"/>
      <c r="P184" s="402"/>
      <c r="Q184" s="402"/>
      <c r="R184" s="402"/>
      <c r="S184" s="402"/>
      <c r="T184" s="402"/>
      <c r="U184" s="402"/>
      <c r="V184" s="402"/>
      <c r="W184" s="402"/>
      <c r="X184" s="402"/>
      <c r="Y184" s="402"/>
      <c r="Z184" s="402"/>
      <c r="AA184" s="402"/>
      <c r="AB184" s="402"/>
      <c r="AC184" s="402"/>
      <c r="AD184" s="402"/>
      <c r="AE184" s="402"/>
      <c r="AF184" s="402"/>
      <c r="AG184" s="402"/>
      <c r="AH184" s="402"/>
      <c r="AI184" s="402"/>
      <c r="AJ184" s="402"/>
      <c r="AK184" s="402"/>
      <c r="AL184" s="402"/>
      <c r="AM184" s="402"/>
      <c r="AN184" s="402"/>
      <c r="AO184" s="402"/>
      <c r="AP184" s="402"/>
      <c r="AQ184" s="402"/>
      <c r="AR184" s="402"/>
    </row>
    <row r="185" spans="2:44">
      <c r="B185" s="144" t="str">
        <f>B170</f>
        <v>valor do financiamento</v>
      </c>
      <c r="C185" s="396">
        <f ca="1">'Premissas macro'!E108</f>
        <v>0</v>
      </c>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row>
    <row r="186" spans="2:44">
      <c r="B186" s="144" t="str">
        <f>B171</f>
        <v>ano da liberação</v>
      </c>
      <c r="C186" s="60">
        <f ca="1">'Premissas macro'!D108</f>
        <v>0</v>
      </c>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row>
    <row r="187" spans="2:44">
      <c r="B187" s="144" t="str">
        <f>B172</f>
        <v>prazo de carência - principal e juros (anos)</v>
      </c>
      <c r="C187" s="60">
        <v>2</v>
      </c>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row>
    <row r="188" spans="2:44">
      <c r="B188" s="144" t="str">
        <f>B173</f>
        <v>prazo de amortização (anos)</v>
      </c>
      <c r="C188" s="60">
        <v>9</v>
      </c>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row>
    <row r="189" spans="2:44">
      <c r="B189" s="70"/>
      <c r="C189" s="74"/>
      <c r="D189" s="74"/>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row>
    <row r="190" spans="2:44">
      <c r="B190" s="403" t="s">
        <v>29</v>
      </c>
      <c r="C190" s="404"/>
      <c r="D190" s="404"/>
      <c r="E190" s="405">
        <v>0</v>
      </c>
      <c r="F190" s="405">
        <f t="shared" ref="F190:AR190" ca="1" si="91">E195</f>
        <v>0</v>
      </c>
      <c r="G190" s="405">
        <f t="shared" ca="1" si="91"/>
        <v>0</v>
      </c>
      <c r="H190" s="405">
        <f t="shared" ca="1" si="91"/>
        <v>0</v>
      </c>
      <c r="I190" s="405">
        <f t="shared" ca="1" si="91"/>
        <v>0</v>
      </c>
      <c r="J190" s="405">
        <f t="shared" ca="1" si="91"/>
        <v>0</v>
      </c>
      <c r="K190" s="405">
        <f t="shared" ca="1" si="91"/>
        <v>0</v>
      </c>
      <c r="L190" s="405">
        <f t="shared" ca="1" si="91"/>
        <v>0</v>
      </c>
      <c r="M190" s="405">
        <f t="shared" ca="1" si="91"/>
        <v>0</v>
      </c>
      <c r="N190" s="405">
        <f t="shared" ca="1" si="91"/>
        <v>0</v>
      </c>
      <c r="O190" s="405">
        <f t="shared" ca="1" si="91"/>
        <v>0</v>
      </c>
      <c r="P190" s="405">
        <f t="shared" ca="1" si="91"/>
        <v>0</v>
      </c>
      <c r="Q190" s="405">
        <f t="shared" ca="1" si="91"/>
        <v>0</v>
      </c>
      <c r="R190" s="405">
        <f t="shared" ca="1" si="91"/>
        <v>0</v>
      </c>
      <c r="S190" s="405">
        <f t="shared" ca="1" si="91"/>
        <v>0</v>
      </c>
      <c r="T190" s="405">
        <f t="shared" ca="1" si="91"/>
        <v>0</v>
      </c>
      <c r="U190" s="405">
        <f t="shared" ca="1" si="91"/>
        <v>0</v>
      </c>
      <c r="V190" s="405">
        <f t="shared" ca="1" si="91"/>
        <v>0</v>
      </c>
      <c r="W190" s="405">
        <f t="shared" ca="1" si="91"/>
        <v>0</v>
      </c>
      <c r="X190" s="405">
        <f t="shared" ca="1" si="91"/>
        <v>0</v>
      </c>
      <c r="Y190" s="405">
        <f t="shared" ca="1" si="91"/>
        <v>0</v>
      </c>
      <c r="Z190" s="405">
        <f t="shared" ca="1" si="91"/>
        <v>0</v>
      </c>
      <c r="AA190" s="405">
        <f t="shared" ca="1" si="91"/>
        <v>0</v>
      </c>
      <c r="AB190" s="405">
        <f t="shared" ca="1" si="91"/>
        <v>0</v>
      </c>
      <c r="AC190" s="405">
        <f t="shared" ca="1" si="91"/>
        <v>0</v>
      </c>
      <c r="AD190" s="405">
        <f t="shared" ca="1" si="91"/>
        <v>0</v>
      </c>
      <c r="AE190" s="405">
        <f t="shared" ca="1" si="91"/>
        <v>0</v>
      </c>
      <c r="AF190" s="405">
        <f t="shared" ca="1" si="91"/>
        <v>0</v>
      </c>
      <c r="AG190" s="405">
        <f t="shared" ca="1" si="91"/>
        <v>0</v>
      </c>
      <c r="AH190" s="405">
        <f t="shared" ca="1" si="91"/>
        <v>0</v>
      </c>
      <c r="AI190" s="405">
        <f t="shared" ca="1" si="91"/>
        <v>0</v>
      </c>
      <c r="AJ190" s="405">
        <f t="shared" ca="1" si="91"/>
        <v>0</v>
      </c>
      <c r="AK190" s="405">
        <f t="shared" ca="1" si="91"/>
        <v>0</v>
      </c>
      <c r="AL190" s="405">
        <f t="shared" ca="1" si="91"/>
        <v>0</v>
      </c>
      <c r="AM190" s="405">
        <f t="shared" ca="1" si="91"/>
        <v>0</v>
      </c>
      <c r="AN190" s="405">
        <f t="shared" ca="1" si="91"/>
        <v>0</v>
      </c>
      <c r="AO190" s="405">
        <f t="shared" ca="1" si="91"/>
        <v>0</v>
      </c>
      <c r="AP190" s="405">
        <f t="shared" ca="1" si="91"/>
        <v>0</v>
      </c>
      <c r="AQ190" s="405">
        <f t="shared" ca="1" si="91"/>
        <v>0</v>
      </c>
      <c r="AR190" s="405">
        <f t="shared" ca="1" si="91"/>
        <v>0</v>
      </c>
    </row>
    <row r="191" spans="2:44">
      <c r="B191" s="100" t="s">
        <v>24</v>
      </c>
      <c r="D191" s="74"/>
      <c r="E191" s="165">
        <f t="shared" ref="E191:AR191" ca="1" si="92">IF(E$2=$C186,$C185,0)</f>
        <v>0</v>
      </c>
      <c r="F191" s="165">
        <f t="shared" ca="1" si="92"/>
        <v>0</v>
      </c>
      <c r="G191" s="165">
        <f t="shared" ca="1" si="92"/>
        <v>0</v>
      </c>
      <c r="H191" s="165">
        <f t="shared" ca="1" si="92"/>
        <v>0</v>
      </c>
      <c r="I191" s="165">
        <f t="shared" ca="1" si="92"/>
        <v>0</v>
      </c>
      <c r="J191" s="165">
        <f t="shared" ca="1" si="92"/>
        <v>0</v>
      </c>
      <c r="K191" s="165">
        <f t="shared" ca="1" si="92"/>
        <v>0</v>
      </c>
      <c r="L191" s="165">
        <f t="shared" ca="1" si="92"/>
        <v>0</v>
      </c>
      <c r="M191" s="165">
        <f t="shared" ca="1" si="92"/>
        <v>0</v>
      </c>
      <c r="N191" s="165">
        <f t="shared" ca="1" si="92"/>
        <v>0</v>
      </c>
      <c r="O191" s="165">
        <f t="shared" ca="1" si="92"/>
        <v>0</v>
      </c>
      <c r="P191" s="165">
        <f t="shared" ca="1" si="92"/>
        <v>0</v>
      </c>
      <c r="Q191" s="165">
        <f t="shared" ca="1" si="92"/>
        <v>0</v>
      </c>
      <c r="R191" s="165">
        <f t="shared" ca="1" si="92"/>
        <v>0</v>
      </c>
      <c r="S191" s="165">
        <f t="shared" ca="1" si="92"/>
        <v>0</v>
      </c>
      <c r="T191" s="165">
        <f t="shared" ca="1" si="92"/>
        <v>0</v>
      </c>
      <c r="U191" s="165">
        <f t="shared" ca="1" si="92"/>
        <v>0</v>
      </c>
      <c r="V191" s="165">
        <f t="shared" ca="1" si="92"/>
        <v>0</v>
      </c>
      <c r="W191" s="165">
        <f t="shared" ca="1" si="92"/>
        <v>0</v>
      </c>
      <c r="X191" s="165">
        <f t="shared" ca="1" si="92"/>
        <v>0</v>
      </c>
      <c r="Y191" s="165">
        <f t="shared" ca="1" si="92"/>
        <v>0</v>
      </c>
      <c r="Z191" s="165">
        <f t="shared" ca="1" si="92"/>
        <v>0</v>
      </c>
      <c r="AA191" s="165">
        <f t="shared" ca="1" si="92"/>
        <v>0</v>
      </c>
      <c r="AB191" s="165">
        <f t="shared" ca="1" si="92"/>
        <v>0</v>
      </c>
      <c r="AC191" s="165">
        <f t="shared" ca="1" si="92"/>
        <v>0</v>
      </c>
      <c r="AD191" s="165">
        <f t="shared" ca="1" si="92"/>
        <v>0</v>
      </c>
      <c r="AE191" s="165">
        <f t="shared" ca="1" si="92"/>
        <v>0</v>
      </c>
      <c r="AF191" s="165">
        <f t="shared" ca="1" si="92"/>
        <v>0</v>
      </c>
      <c r="AG191" s="165">
        <f t="shared" ca="1" si="92"/>
        <v>0</v>
      </c>
      <c r="AH191" s="165">
        <f t="shared" ca="1" si="92"/>
        <v>0</v>
      </c>
      <c r="AI191" s="165">
        <f t="shared" ca="1" si="92"/>
        <v>0</v>
      </c>
      <c r="AJ191" s="165">
        <f t="shared" ca="1" si="92"/>
        <v>0</v>
      </c>
      <c r="AK191" s="165">
        <f t="shared" ca="1" si="92"/>
        <v>0</v>
      </c>
      <c r="AL191" s="165">
        <f t="shared" ca="1" si="92"/>
        <v>0</v>
      </c>
      <c r="AM191" s="165">
        <f t="shared" ca="1" si="92"/>
        <v>0</v>
      </c>
      <c r="AN191" s="165">
        <f t="shared" ca="1" si="92"/>
        <v>0</v>
      </c>
      <c r="AO191" s="165">
        <f t="shared" ca="1" si="92"/>
        <v>0</v>
      </c>
      <c r="AP191" s="165">
        <f t="shared" ca="1" si="92"/>
        <v>0</v>
      </c>
      <c r="AQ191" s="165">
        <f t="shared" ca="1" si="92"/>
        <v>0</v>
      </c>
      <c r="AR191" s="165">
        <f t="shared" ca="1" si="92"/>
        <v>0</v>
      </c>
    </row>
    <row r="192" spans="2:44">
      <c r="B192" s="100" t="s">
        <v>25</v>
      </c>
      <c r="E192" s="165">
        <f>(IF(E190&gt;0,IF(E$2&gt;=($C187+$C186),HLOOKUP($C186+$C187,$E$2:$AR$252,ROW(E$190)-1,1)/$C188,0),0))</f>
        <v>0</v>
      </c>
      <c r="F192" s="165">
        <f t="shared" ref="F192:Z192" ca="1" si="93">(IF(F190&gt;0,IF(F$2&gt;=($C187+$C186),HLOOKUP($C186+$C187,$E$2:$AR$252,ROW(F$190)-1,1)/$C188,0),0))</f>
        <v>0</v>
      </c>
      <c r="G192" s="165">
        <f t="shared" ca="1" si="93"/>
        <v>0</v>
      </c>
      <c r="H192" s="165">
        <f t="shared" ca="1" si="93"/>
        <v>0</v>
      </c>
      <c r="I192" s="165">
        <f t="shared" ca="1" si="93"/>
        <v>0</v>
      </c>
      <c r="J192" s="165">
        <f t="shared" ca="1" si="93"/>
        <v>0</v>
      </c>
      <c r="K192" s="165">
        <f t="shared" ca="1" si="93"/>
        <v>0</v>
      </c>
      <c r="L192" s="165">
        <f t="shared" ca="1" si="93"/>
        <v>0</v>
      </c>
      <c r="M192" s="165">
        <f t="shared" ca="1" si="93"/>
        <v>0</v>
      </c>
      <c r="N192" s="165">
        <f t="shared" ca="1" si="93"/>
        <v>0</v>
      </c>
      <c r="O192" s="165">
        <f t="shared" ca="1" si="93"/>
        <v>0</v>
      </c>
      <c r="P192" s="165">
        <f t="shared" ca="1" si="93"/>
        <v>0</v>
      </c>
      <c r="Q192" s="165">
        <f t="shared" ca="1" si="93"/>
        <v>0</v>
      </c>
      <c r="R192" s="165">
        <f t="shared" ca="1" si="93"/>
        <v>0</v>
      </c>
      <c r="S192" s="165">
        <f t="shared" ca="1" si="93"/>
        <v>0</v>
      </c>
      <c r="T192" s="165">
        <f t="shared" ca="1" si="93"/>
        <v>0</v>
      </c>
      <c r="U192" s="165">
        <f t="shared" ca="1" si="93"/>
        <v>0</v>
      </c>
      <c r="V192" s="165">
        <f t="shared" ca="1" si="93"/>
        <v>0</v>
      </c>
      <c r="W192" s="165">
        <f t="shared" ca="1" si="93"/>
        <v>0</v>
      </c>
      <c r="X192" s="165">
        <f t="shared" ca="1" si="93"/>
        <v>0</v>
      </c>
      <c r="Y192" s="165">
        <f t="shared" ca="1" si="93"/>
        <v>0</v>
      </c>
      <c r="Z192" s="165">
        <f t="shared" ca="1" si="93"/>
        <v>0</v>
      </c>
      <c r="AA192" s="165">
        <f ca="1">(IF(AA190&gt;0.5,IF(AA$2&gt;=($C187+$C186),HLOOKUP($C186+$C187,$E$2:$AR$252,ROW(AA$190)-1,1)/$C188,0),0))</f>
        <v>0</v>
      </c>
      <c r="AB192" s="165">
        <f t="shared" ref="AB192:AR192" ca="1" si="94">(IF(AB190&gt;0.5,IF(AB$2&gt;=($C187+$C186),HLOOKUP($C186+$C187,$E$2:$AR$252,ROW(AB$190)-1,1)/$C188,0),0))</f>
        <v>0</v>
      </c>
      <c r="AC192" s="165">
        <f t="shared" ca="1" si="94"/>
        <v>0</v>
      </c>
      <c r="AD192" s="165">
        <f t="shared" ca="1" si="94"/>
        <v>0</v>
      </c>
      <c r="AE192" s="165">
        <f t="shared" ca="1" si="94"/>
        <v>0</v>
      </c>
      <c r="AF192" s="165">
        <f t="shared" ca="1" si="94"/>
        <v>0</v>
      </c>
      <c r="AG192" s="165">
        <f t="shared" ca="1" si="94"/>
        <v>0</v>
      </c>
      <c r="AH192" s="165">
        <f t="shared" ca="1" si="94"/>
        <v>0</v>
      </c>
      <c r="AI192" s="165">
        <f t="shared" ca="1" si="94"/>
        <v>0</v>
      </c>
      <c r="AJ192" s="165">
        <f t="shared" ca="1" si="94"/>
        <v>0</v>
      </c>
      <c r="AK192" s="165">
        <f t="shared" ca="1" si="94"/>
        <v>0</v>
      </c>
      <c r="AL192" s="165">
        <f t="shared" ca="1" si="94"/>
        <v>0</v>
      </c>
      <c r="AM192" s="165">
        <f t="shared" ca="1" si="94"/>
        <v>0</v>
      </c>
      <c r="AN192" s="165">
        <f t="shared" ca="1" si="94"/>
        <v>0</v>
      </c>
      <c r="AO192" s="165">
        <f t="shared" ca="1" si="94"/>
        <v>0</v>
      </c>
      <c r="AP192" s="165">
        <f t="shared" ca="1" si="94"/>
        <v>0</v>
      </c>
      <c r="AQ192" s="165">
        <f t="shared" ca="1" si="94"/>
        <v>0</v>
      </c>
      <c r="AR192" s="165">
        <f t="shared" ca="1" si="94"/>
        <v>0</v>
      </c>
    </row>
    <row r="193" spans="2:44">
      <c r="B193" s="100" t="s">
        <v>26</v>
      </c>
      <c r="C193" s="409"/>
      <c r="E193" s="165">
        <f t="shared" ref="E193:AR193" si="95">E190*(((1+E$15+E$16)^((E$3-D$3)/360))-1)</f>
        <v>0</v>
      </c>
      <c r="F193" s="165">
        <f t="shared" ca="1" si="95"/>
        <v>0</v>
      </c>
      <c r="G193" s="165">
        <f t="shared" ca="1" si="95"/>
        <v>0</v>
      </c>
      <c r="H193" s="165">
        <f t="shared" ca="1" si="95"/>
        <v>0</v>
      </c>
      <c r="I193" s="165">
        <f t="shared" ca="1" si="95"/>
        <v>0</v>
      </c>
      <c r="J193" s="165">
        <f t="shared" ca="1" si="95"/>
        <v>0</v>
      </c>
      <c r="K193" s="165">
        <f t="shared" ca="1" si="95"/>
        <v>0</v>
      </c>
      <c r="L193" s="165">
        <f t="shared" ca="1" si="95"/>
        <v>0</v>
      </c>
      <c r="M193" s="165">
        <f t="shared" ca="1" si="95"/>
        <v>0</v>
      </c>
      <c r="N193" s="165">
        <f t="shared" ca="1" si="95"/>
        <v>0</v>
      </c>
      <c r="O193" s="165">
        <f t="shared" ca="1" si="95"/>
        <v>0</v>
      </c>
      <c r="P193" s="165">
        <f t="shared" ca="1" si="95"/>
        <v>0</v>
      </c>
      <c r="Q193" s="165">
        <f t="shared" ca="1" si="95"/>
        <v>0</v>
      </c>
      <c r="R193" s="165">
        <f t="shared" ca="1" si="95"/>
        <v>0</v>
      </c>
      <c r="S193" s="165">
        <f t="shared" ca="1" si="95"/>
        <v>0</v>
      </c>
      <c r="T193" s="165">
        <f t="shared" ca="1" si="95"/>
        <v>0</v>
      </c>
      <c r="U193" s="165">
        <f t="shared" ca="1" si="95"/>
        <v>0</v>
      </c>
      <c r="V193" s="165">
        <f t="shared" ca="1" si="95"/>
        <v>0</v>
      </c>
      <c r="W193" s="165">
        <f t="shared" ca="1" si="95"/>
        <v>0</v>
      </c>
      <c r="X193" s="165">
        <f t="shared" ca="1" si="95"/>
        <v>0</v>
      </c>
      <c r="Y193" s="165">
        <f t="shared" ca="1" si="95"/>
        <v>0</v>
      </c>
      <c r="Z193" s="165">
        <f t="shared" ca="1" si="95"/>
        <v>0</v>
      </c>
      <c r="AA193" s="165">
        <f t="shared" ca="1" si="95"/>
        <v>0</v>
      </c>
      <c r="AB193" s="165">
        <f t="shared" ca="1" si="95"/>
        <v>0</v>
      </c>
      <c r="AC193" s="165">
        <f t="shared" ca="1" si="95"/>
        <v>0</v>
      </c>
      <c r="AD193" s="165">
        <f t="shared" ca="1" si="95"/>
        <v>0</v>
      </c>
      <c r="AE193" s="165">
        <f t="shared" ca="1" si="95"/>
        <v>0</v>
      </c>
      <c r="AF193" s="165">
        <f t="shared" ca="1" si="95"/>
        <v>0</v>
      </c>
      <c r="AG193" s="165">
        <f t="shared" ca="1" si="95"/>
        <v>0</v>
      </c>
      <c r="AH193" s="165">
        <f t="shared" ca="1" si="95"/>
        <v>0</v>
      </c>
      <c r="AI193" s="165">
        <f t="shared" ca="1" si="95"/>
        <v>0</v>
      </c>
      <c r="AJ193" s="165">
        <f t="shared" ca="1" si="95"/>
        <v>0</v>
      </c>
      <c r="AK193" s="165">
        <f t="shared" ca="1" si="95"/>
        <v>0</v>
      </c>
      <c r="AL193" s="165">
        <f t="shared" ca="1" si="95"/>
        <v>0</v>
      </c>
      <c r="AM193" s="165">
        <f t="shared" ca="1" si="95"/>
        <v>0</v>
      </c>
      <c r="AN193" s="165">
        <f t="shared" ca="1" si="95"/>
        <v>0</v>
      </c>
      <c r="AO193" s="165">
        <f t="shared" ca="1" si="95"/>
        <v>0</v>
      </c>
      <c r="AP193" s="165">
        <f t="shared" ca="1" si="95"/>
        <v>0</v>
      </c>
      <c r="AQ193" s="165">
        <f t="shared" ca="1" si="95"/>
        <v>0</v>
      </c>
      <c r="AR193" s="165">
        <f t="shared" ca="1" si="95"/>
        <v>0</v>
      </c>
    </row>
    <row r="194" spans="2:44">
      <c r="B194" s="100" t="s">
        <v>27</v>
      </c>
      <c r="C194" s="74"/>
      <c r="D194" s="74"/>
      <c r="E194" s="191">
        <f>(IF(E190&gt;0,IF(E$2&gt;=($C187+$C186),E193,0),0))</f>
        <v>0</v>
      </c>
      <c r="F194" s="191">
        <f t="shared" ref="F194:AR194" ca="1" si="96">(IF(F190&gt;0,IF(F$2&gt;=($C187+$C186),F193,0),0))</f>
        <v>0</v>
      </c>
      <c r="G194" s="191">
        <f t="shared" ca="1" si="96"/>
        <v>0</v>
      </c>
      <c r="H194" s="191">
        <f t="shared" ca="1" si="96"/>
        <v>0</v>
      </c>
      <c r="I194" s="191">
        <f t="shared" ca="1" si="96"/>
        <v>0</v>
      </c>
      <c r="J194" s="191">
        <f t="shared" ca="1" si="96"/>
        <v>0</v>
      </c>
      <c r="K194" s="191">
        <f t="shared" ca="1" si="96"/>
        <v>0</v>
      </c>
      <c r="L194" s="191">
        <f t="shared" ca="1" si="96"/>
        <v>0</v>
      </c>
      <c r="M194" s="191">
        <f t="shared" ca="1" si="96"/>
        <v>0</v>
      </c>
      <c r="N194" s="191">
        <f t="shared" ca="1" si="96"/>
        <v>0</v>
      </c>
      <c r="O194" s="191">
        <f t="shared" ca="1" si="96"/>
        <v>0</v>
      </c>
      <c r="P194" s="191">
        <f t="shared" ca="1" si="96"/>
        <v>0</v>
      </c>
      <c r="Q194" s="191">
        <f t="shared" ca="1" si="96"/>
        <v>0</v>
      </c>
      <c r="R194" s="191">
        <f t="shared" ca="1" si="96"/>
        <v>0</v>
      </c>
      <c r="S194" s="191">
        <f t="shared" ca="1" si="96"/>
        <v>0</v>
      </c>
      <c r="T194" s="191">
        <f t="shared" ca="1" si="96"/>
        <v>0</v>
      </c>
      <c r="U194" s="191">
        <f t="shared" ca="1" si="96"/>
        <v>0</v>
      </c>
      <c r="V194" s="191">
        <f t="shared" ca="1" si="96"/>
        <v>0</v>
      </c>
      <c r="W194" s="191">
        <f t="shared" ca="1" si="96"/>
        <v>0</v>
      </c>
      <c r="X194" s="191">
        <f t="shared" ca="1" si="96"/>
        <v>0</v>
      </c>
      <c r="Y194" s="191">
        <f t="shared" ca="1" si="96"/>
        <v>0</v>
      </c>
      <c r="Z194" s="191">
        <f t="shared" ca="1" si="96"/>
        <v>0</v>
      </c>
      <c r="AA194" s="191">
        <f t="shared" ca="1" si="96"/>
        <v>0</v>
      </c>
      <c r="AB194" s="191">
        <f t="shared" ca="1" si="96"/>
        <v>0</v>
      </c>
      <c r="AC194" s="191">
        <f t="shared" ca="1" si="96"/>
        <v>0</v>
      </c>
      <c r="AD194" s="191">
        <f t="shared" ca="1" si="96"/>
        <v>0</v>
      </c>
      <c r="AE194" s="191">
        <f t="shared" ca="1" si="96"/>
        <v>0</v>
      </c>
      <c r="AF194" s="191">
        <f t="shared" ca="1" si="96"/>
        <v>0</v>
      </c>
      <c r="AG194" s="191">
        <f t="shared" ca="1" si="96"/>
        <v>0</v>
      </c>
      <c r="AH194" s="191">
        <f t="shared" ca="1" si="96"/>
        <v>0</v>
      </c>
      <c r="AI194" s="191">
        <f t="shared" ca="1" si="96"/>
        <v>0</v>
      </c>
      <c r="AJ194" s="191">
        <f t="shared" ca="1" si="96"/>
        <v>0</v>
      </c>
      <c r="AK194" s="191">
        <f t="shared" ca="1" si="96"/>
        <v>0</v>
      </c>
      <c r="AL194" s="191">
        <f t="shared" ca="1" si="96"/>
        <v>0</v>
      </c>
      <c r="AM194" s="191">
        <f t="shared" ca="1" si="96"/>
        <v>0</v>
      </c>
      <c r="AN194" s="191">
        <f t="shared" ca="1" si="96"/>
        <v>0</v>
      </c>
      <c r="AO194" s="191">
        <f t="shared" ca="1" si="96"/>
        <v>0</v>
      </c>
      <c r="AP194" s="191">
        <f t="shared" ca="1" si="96"/>
        <v>0</v>
      </c>
      <c r="AQ194" s="191">
        <f t="shared" ca="1" si="96"/>
        <v>0</v>
      </c>
      <c r="AR194" s="191">
        <f t="shared" ca="1" si="96"/>
        <v>0</v>
      </c>
    </row>
    <row r="195" spans="2:44">
      <c r="B195" s="403" t="s">
        <v>28</v>
      </c>
      <c r="C195" s="404"/>
      <c r="D195" s="404"/>
      <c r="E195" s="405">
        <f t="shared" ref="E195:R195" ca="1" si="97">ROUND(E190+E191-E192+E193-E194,4)</f>
        <v>0</v>
      </c>
      <c r="F195" s="405">
        <f t="shared" ca="1" si="97"/>
        <v>0</v>
      </c>
      <c r="G195" s="405">
        <f t="shared" ca="1" si="97"/>
        <v>0</v>
      </c>
      <c r="H195" s="405">
        <f t="shared" ca="1" si="97"/>
        <v>0</v>
      </c>
      <c r="I195" s="405">
        <f t="shared" ca="1" si="97"/>
        <v>0</v>
      </c>
      <c r="J195" s="405">
        <f t="shared" ca="1" si="97"/>
        <v>0</v>
      </c>
      <c r="K195" s="405">
        <f t="shared" ca="1" si="97"/>
        <v>0</v>
      </c>
      <c r="L195" s="405">
        <f t="shared" ca="1" si="97"/>
        <v>0</v>
      </c>
      <c r="M195" s="405">
        <f t="shared" ca="1" si="97"/>
        <v>0</v>
      </c>
      <c r="N195" s="405">
        <f t="shared" ca="1" si="97"/>
        <v>0</v>
      </c>
      <c r="O195" s="405">
        <f t="shared" ca="1" si="97"/>
        <v>0</v>
      </c>
      <c r="P195" s="405">
        <f t="shared" ca="1" si="97"/>
        <v>0</v>
      </c>
      <c r="Q195" s="405">
        <f t="shared" ca="1" si="97"/>
        <v>0</v>
      </c>
      <c r="R195" s="405">
        <f t="shared" ca="1" si="97"/>
        <v>0</v>
      </c>
      <c r="S195" s="405">
        <f ca="1">ROUND(S190+S191-S192+S193-S194,3)</f>
        <v>0</v>
      </c>
      <c r="T195" s="405">
        <f ca="1">ROUND(T190+T191-T192+T193-T194,4)</f>
        <v>0</v>
      </c>
      <c r="U195" s="405">
        <f ca="1">ROUND(U190+U191-U192+U193-U194,4)</f>
        <v>0</v>
      </c>
      <c r="V195" s="405">
        <f ca="1">ROUND(V190+V191-V192+V193-V194,4)</f>
        <v>0</v>
      </c>
      <c r="W195" s="405">
        <f ca="1">ROUND(W190+W191-W192+W193-W194,4)</f>
        <v>0</v>
      </c>
      <c r="X195" s="405">
        <f ca="1">ROUND(X190+X191-X192+X193-X194,2)</f>
        <v>0</v>
      </c>
      <c r="Y195" s="405">
        <f t="shared" ref="Y195:AR195" ca="1" si="98">ROUND(Y190+Y191-Y192+Y193-Y194,2)</f>
        <v>0</v>
      </c>
      <c r="Z195" s="405">
        <f t="shared" ca="1" si="98"/>
        <v>0</v>
      </c>
      <c r="AA195" s="405">
        <f t="shared" ca="1" si="98"/>
        <v>0</v>
      </c>
      <c r="AB195" s="405">
        <f t="shared" ca="1" si="98"/>
        <v>0</v>
      </c>
      <c r="AC195" s="405">
        <f t="shared" ca="1" si="98"/>
        <v>0</v>
      </c>
      <c r="AD195" s="405">
        <f t="shared" ca="1" si="98"/>
        <v>0</v>
      </c>
      <c r="AE195" s="405">
        <f t="shared" ca="1" si="98"/>
        <v>0</v>
      </c>
      <c r="AF195" s="405">
        <f t="shared" ca="1" si="98"/>
        <v>0</v>
      </c>
      <c r="AG195" s="405">
        <f t="shared" ca="1" si="98"/>
        <v>0</v>
      </c>
      <c r="AH195" s="405">
        <f t="shared" ca="1" si="98"/>
        <v>0</v>
      </c>
      <c r="AI195" s="405">
        <f t="shared" ca="1" si="98"/>
        <v>0</v>
      </c>
      <c r="AJ195" s="405">
        <f t="shared" ca="1" si="98"/>
        <v>0</v>
      </c>
      <c r="AK195" s="405">
        <f t="shared" ca="1" si="98"/>
        <v>0</v>
      </c>
      <c r="AL195" s="405">
        <f t="shared" ca="1" si="98"/>
        <v>0</v>
      </c>
      <c r="AM195" s="405">
        <f t="shared" ca="1" si="98"/>
        <v>0</v>
      </c>
      <c r="AN195" s="405">
        <f t="shared" ca="1" si="98"/>
        <v>0</v>
      </c>
      <c r="AO195" s="405">
        <f t="shared" ca="1" si="98"/>
        <v>0</v>
      </c>
      <c r="AP195" s="405">
        <f t="shared" ca="1" si="98"/>
        <v>0</v>
      </c>
      <c r="AQ195" s="405">
        <f t="shared" ca="1" si="98"/>
        <v>0</v>
      </c>
      <c r="AR195" s="405">
        <f t="shared" ca="1" si="98"/>
        <v>0</v>
      </c>
    </row>
  </sheetData>
  <phoneticPr fontId="0" type="noConversion"/>
  <conditionalFormatting sqref="E2:AR2">
    <cfRule type="cellIs" dxfId="1" priority="1" stopIfTrue="1" operator="equal">
      <formula>0</formula>
    </cfRule>
  </conditionalFormatting>
  <pageMargins left="0.78740157480314965" right="0.78740157480314965" top="0.78740157480314965" bottom="0.78740157480314965" header="0.51181102362204722" footer="0.51181102362204722"/>
  <pageSetup scale="44" orientation="landscape" horizontalDpi="300" verticalDpi="300" r:id="rId1"/>
  <headerFooter alignWithMargins="0">
    <oddHeader>&amp;C&amp;F&amp;R&amp;A</oddHeader>
  </headerFooter>
  <rowBreaks count="2" manualBreakCount="2">
    <brk id="47" min="4" max="43" man="1"/>
    <brk id="92" min="4" max="43" man="1"/>
  </rowBreaks>
  <colBreaks count="1" manualBreakCount="1">
    <brk id="19" min="4" max="90" man="1"/>
  </colBreaks>
  <ignoredErrors>
    <ignoredError sqref="AH75 AH31:AH41 S90 S75 P75 AH43:AH44" formula="1"/>
    <ignoredError sqref="C20:C21 C25:C36 C38:C51 C54:C188" unlockedFormula="1"/>
  </ignoredError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Plan8">
    <tabColor theme="9"/>
  </sheetPr>
  <dimension ref="B1:AR30"/>
  <sheetViews>
    <sheetView showGridLines="0" topLeftCell="B1" zoomScaleNormal="100" zoomScaleSheetLayoutView="55" workbookViewId="0">
      <pane xSplit="3" ySplit="2" topLeftCell="E3" activePane="bottomRight" state="frozen"/>
      <selection activeCell="AH1" sqref="AH1:AS1048576"/>
      <selection pane="topRight" activeCell="AH1" sqref="AH1:AS1048576"/>
      <selection pane="bottomLeft" activeCell="AH1" sqref="AH1:AS1048576"/>
      <selection pane="bottomRight" activeCell="E4" sqref="E4"/>
    </sheetView>
  </sheetViews>
  <sheetFormatPr defaultColWidth="6.81640625" defaultRowHeight="13"/>
  <cols>
    <col min="1" max="1" width="8.1796875" style="66" customWidth="1"/>
    <col min="2" max="2" width="61" style="66" customWidth="1"/>
    <col min="3" max="4" width="10.81640625" style="81" customWidth="1"/>
    <col min="5" max="45" width="12.81640625" style="66" customWidth="1"/>
    <col min="46" max="16384" width="6.81640625" style="66"/>
  </cols>
  <sheetData>
    <row r="1" spans="2:44" ht="21" customHeight="1">
      <c r="B1" s="67"/>
      <c r="C1" s="68"/>
      <c r="D1" s="68"/>
      <c r="E1" s="67"/>
      <c r="F1" s="67"/>
      <c r="G1" s="67"/>
      <c r="H1" s="67"/>
      <c r="I1" s="67"/>
      <c r="J1" s="67"/>
      <c r="K1" s="67"/>
      <c r="L1" s="69" t="str">
        <f>'Premissas macro'!L1</f>
        <v>Valores em moeda constante (R$ 1.000/Dez21)</v>
      </c>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row>
    <row r="2" spans="2:44" s="70" customFormat="1" ht="21" customHeight="1">
      <c r="B2" s="69" t="s">
        <v>155</v>
      </c>
      <c r="C2" s="71"/>
      <c r="D2" s="71"/>
      <c r="E2" s="72">
        <v>1</v>
      </c>
      <c r="F2" s="72">
        <f>E2+1</f>
        <v>2</v>
      </c>
      <c r="G2" s="72">
        <f t="shared" ref="G2:AR2" si="0">F2+1</f>
        <v>3</v>
      </c>
      <c r="H2" s="72">
        <f t="shared" si="0"/>
        <v>4</v>
      </c>
      <c r="I2" s="72">
        <f t="shared" si="0"/>
        <v>5</v>
      </c>
      <c r="J2" s="72">
        <f t="shared" si="0"/>
        <v>6</v>
      </c>
      <c r="K2" s="72">
        <f t="shared" si="0"/>
        <v>7</v>
      </c>
      <c r="L2" s="72">
        <f t="shared" si="0"/>
        <v>8</v>
      </c>
      <c r="M2" s="72">
        <f t="shared" si="0"/>
        <v>9</v>
      </c>
      <c r="N2" s="72">
        <f t="shared" si="0"/>
        <v>10</v>
      </c>
      <c r="O2" s="72">
        <f t="shared" si="0"/>
        <v>11</v>
      </c>
      <c r="P2" s="72">
        <f t="shared" si="0"/>
        <v>12</v>
      </c>
      <c r="Q2" s="72">
        <f t="shared" si="0"/>
        <v>13</v>
      </c>
      <c r="R2" s="72">
        <f t="shared" si="0"/>
        <v>14</v>
      </c>
      <c r="S2" s="72">
        <f t="shared" si="0"/>
        <v>15</v>
      </c>
      <c r="T2" s="72">
        <f t="shared" si="0"/>
        <v>16</v>
      </c>
      <c r="U2" s="72">
        <f t="shared" si="0"/>
        <v>17</v>
      </c>
      <c r="V2" s="72">
        <f t="shared" si="0"/>
        <v>18</v>
      </c>
      <c r="W2" s="72">
        <f t="shared" si="0"/>
        <v>19</v>
      </c>
      <c r="X2" s="72">
        <f t="shared" si="0"/>
        <v>20</v>
      </c>
      <c r="Y2" s="72">
        <f t="shared" si="0"/>
        <v>21</v>
      </c>
      <c r="Z2" s="72">
        <f t="shared" si="0"/>
        <v>22</v>
      </c>
      <c r="AA2" s="72">
        <f t="shared" si="0"/>
        <v>23</v>
      </c>
      <c r="AB2" s="72">
        <f t="shared" si="0"/>
        <v>24</v>
      </c>
      <c r="AC2" s="72">
        <f t="shared" si="0"/>
        <v>25</v>
      </c>
      <c r="AD2" s="72">
        <f t="shared" si="0"/>
        <v>26</v>
      </c>
      <c r="AE2" s="72">
        <f t="shared" si="0"/>
        <v>27</v>
      </c>
      <c r="AF2" s="72">
        <f t="shared" si="0"/>
        <v>28</v>
      </c>
      <c r="AG2" s="72">
        <f t="shared" si="0"/>
        <v>29</v>
      </c>
      <c r="AH2" s="72">
        <f t="shared" si="0"/>
        <v>30</v>
      </c>
      <c r="AI2" s="72">
        <f t="shared" si="0"/>
        <v>31</v>
      </c>
      <c r="AJ2" s="72">
        <f t="shared" si="0"/>
        <v>32</v>
      </c>
      <c r="AK2" s="72">
        <f t="shared" si="0"/>
        <v>33</v>
      </c>
      <c r="AL2" s="72">
        <f t="shared" si="0"/>
        <v>34</v>
      </c>
      <c r="AM2" s="72">
        <f t="shared" si="0"/>
        <v>35</v>
      </c>
      <c r="AN2" s="72">
        <f t="shared" si="0"/>
        <v>36</v>
      </c>
      <c r="AO2" s="72">
        <f t="shared" si="0"/>
        <v>37</v>
      </c>
      <c r="AP2" s="72">
        <f t="shared" si="0"/>
        <v>38</v>
      </c>
      <c r="AQ2" s="72">
        <f t="shared" si="0"/>
        <v>39</v>
      </c>
      <c r="AR2" s="72">
        <f t="shared" si="0"/>
        <v>40</v>
      </c>
    </row>
    <row r="3" spans="2:44">
      <c r="B3" s="70"/>
      <c r="C3" s="74"/>
    </row>
    <row r="4" spans="2:44">
      <c r="B4" s="70"/>
      <c r="C4" s="74"/>
    </row>
    <row r="5" spans="2:44">
      <c r="B5" s="272" t="s">
        <v>146</v>
      </c>
      <c r="C5" s="410"/>
      <c r="D5" s="273"/>
      <c r="E5" s="411">
        <f>(1+'Premissas macro'!E10/100)/(1+'Premissas macro'!E8/100)-1</f>
        <v>6.3981719508711787E-2</v>
      </c>
      <c r="F5" s="411">
        <f>(1+'Premissas macro'!E10/100)/(1+'Premissas macro'!E8/100)-1</f>
        <v>6.3981719508711787E-2</v>
      </c>
      <c r="G5" s="411">
        <f>(1+'Premissas macro'!F10/100)/(1+'Premissas macro'!F8/100)-1</f>
        <v>4.4891640866873139E-2</v>
      </c>
      <c r="H5" s="411">
        <f>(1+'Premissas macro'!G10/100)/(1+'Premissas macro'!G8/100)-1</f>
        <v>3.8834951456310662E-2</v>
      </c>
      <c r="I5" s="411">
        <f>(1+'Premissas macro'!H10/100)/(1+'Premissas macro'!H8/100)-1</f>
        <v>3.8834951456310662E-2</v>
      </c>
      <c r="J5" s="411">
        <f>(1+'Premissas macro'!I10/100)/(1+'Premissas macro'!I8/100)-1</f>
        <v>3.8834951456310662E-2</v>
      </c>
      <c r="K5" s="411">
        <f>(1+'Premissas macro'!J10/100)/(1+'Premissas macro'!J8/100)-1</f>
        <v>3.8834951456310662E-2</v>
      </c>
      <c r="L5" s="411">
        <f>(1+'Premissas macro'!K10/100)/(1+'Premissas macro'!K8/100)-1</f>
        <v>3.8834951456310662E-2</v>
      </c>
      <c r="M5" s="411">
        <f>(1+'Premissas macro'!L10/100)/(1+'Premissas macro'!L8/100)-1</f>
        <v>3.8834951456310662E-2</v>
      </c>
      <c r="N5" s="411">
        <f>(1+'Premissas macro'!M10/100)/(1+'Premissas macro'!M8/100)-1</f>
        <v>3.8834951456310662E-2</v>
      </c>
      <c r="O5" s="411">
        <f>(1+'Premissas macro'!N10/100)/(1+'Premissas macro'!N8/100)-1</f>
        <v>3.8834951456310662E-2</v>
      </c>
      <c r="P5" s="411">
        <f>(1+'Premissas macro'!O10/100)/(1+'Premissas macro'!O8/100)-1</f>
        <v>3.8834951456310662E-2</v>
      </c>
      <c r="Q5" s="411">
        <f>(1+'Premissas macro'!P10/100)/(1+'Premissas macro'!P8/100)-1</f>
        <v>3.8834951456310662E-2</v>
      </c>
      <c r="R5" s="411">
        <f>(1+'Premissas macro'!Q10/100)/(1+'Premissas macro'!Q8/100)-1</f>
        <v>3.8834951456310662E-2</v>
      </c>
      <c r="S5" s="411">
        <f>(1+'Premissas macro'!R10/100)/(1+'Premissas macro'!R8/100)-1</f>
        <v>3.8834951456310662E-2</v>
      </c>
      <c r="T5" s="411">
        <f>(1+'Premissas macro'!S10/100)/(1+'Premissas macro'!S8/100)-1</f>
        <v>3.8834951456310662E-2</v>
      </c>
      <c r="U5" s="411">
        <f>(1+'Premissas macro'!T10/100)/(1+'Premissas macro'!T8/100)-1</f>
        <v>3.8834951456310662E-2</v>
      </c>
      <c r="V5" s="411">
        <f>(1+'Premissas macro'!U10/100)/(1+'Premissas macro'!U8/100)-1</f>
        <v>3.8834951456310662E-2</v>
      </c>
      <c r="W5" s="411">
        <f>(1+'Premissas macro'!V10/100)/(1+'Premissas macro'!V8/100)-1</f>
        <v>3.8834951456310662E-2</v>
      </c>
      <c r="X5" s="411">
        <f>(1+'Premissas macro'!W10/100)/(1+'Premissas macro'!W8/100)-1</f>
        <v>3.8834951456310662E-2</v>
      </c>
      <c r="Y5" s="411">
        <f>(1+'Premissas macro'!X10/100)/(1+'Premissas macro'!X8/100)-1</f>
        <v>3.8834951456310662E-2</v>
      </c>
      <c r="Z5" s="411">
        <f>(1+'Premissas macro'!Y10/100)/(1+'Premissas macro'!Y8/100)-1</f>
        <v>3.8834951456310662E-2</v>
      </c>
      <c r="AA5" s="411">
        <f>(1+'Premissas macro'!Z10/100)/(1+'Premissas macro'!Z8/100)-1</f>
        <v>3.8834951456310662E-2</v>
      </c>
      <c r="AB5" s="411">
        <f>(1+'Premissas macro'!AA10/100)/(1+'Premissas macro'!AA8/100)-1</f>
        <v>3.8834951456310662E-2</v>
      </c>
      <c r="AC5" s="411">
        <f>(1+'Premissas macro'!AB10/100)/(1+'Premissas macro'!AB8/100)-1</f>
        <v>3.8834951456310662E-2</v>
      </c>
      <c r="AD5" s="411">
        <f>(1+'Premissas macro'!AC10/100)/(1+'Premissas macro'!AC8/100)-1</f>
        <v>3.8834951456310662E-2</v>
      </c>
      <c r="AE5" s="411">
        <f>(1+'Premissas macro'!AD10/100)/(1+'Premissas macro'!AD8/100)-1</f>
        <v>3.8834951456310662E-2</v>
      </c>
      <c r="AF5" s="411">
        <f>(1+'Premissas macro'!AE10/100)/(1+'Premissas macro'!AE8/100)-1</f>
        <v>3.8834951456310662E-2</v>
      </c>
      <c r="AG5" s="411">
        <f>(1+'Premissas macro'!AF10/100)/(1+'Premissas macro'!AF8/100)-1</f>
        <v>3.8834951456310662E-2</v>
      </c>
      <c r="AH5" s="411">
        <f>(1+'Premissas macro'!AG10/100)/(1+'Premissas macro'!AG8/100)-1</f>
        <v>3.8834951456310662E-2</v>
      </c>
      <c r="AI5" s="411">
        <f>(1+'Premissas macro'!AH10/100)/(1+'Premissas macro'!AH8/100)-1</f>
        <v>3.8834951456310662E-2</v>
      </c>
      <c r="AJ5" s="411">
        <f>(1+'Premissas macro'!AI10/100)/(1+'Premissas macro'!AI8/100)-1</f>
        <v>3.8834951456310662E-2</v>
      </c>
      <c r="AK5" s="411">
        <f>(1+'Premissas macro'!AJ10/100)/(1+'Premissas macro'!AJ8/100)-1</f>
        <v>3.8834951456310662E-2</v>
      </c>
      <c r="AL5" s="411">
        <f>(1+'Premissas macro'!AK10/100)/(1+'Premissas macro'!AK8/100)-1</f>
        <v>3.8834951456310662E-2</v>
      </c>
      <c r="AM5" s="411">
        <f>(1+'Premissas macro'!AL10/100)/(1+'Premissas macro'!AL8/100)-1</f>
        <v>3.8834951456310662E-2</v>
      </c>
      <c r="AN5" s="411">
        <f>(1+'Premissas macro'!AM10/100)/(1+'Premissas macro'!AM8/100)-1</f>
        <v>3.8834951456310662E-2</v>
      </c>
      <c r="AO5" s="411">
        <f>(1+'Premissas macro'!AN10/100)/(1+'Premissas macro'!AN8/100)-1</f>
        <v>3.8834951456310662E-2</v>
      </c>
      <c r="AP5" s="411">
        <f>(1+'Premissas macro'!AO10/100)/(1+'Premissas macro'!AO8/100)-1</f>
        <v>3.8834951456310662E-2</v>
      </c>
      <c r="AQ5" s="411">
        <f>(1+'Premissas macro'!AP10/100)/(1+'Premissas macro'!AP8/100)-1</f>
        <v>3.8834951456310662E-2</v>
      </c>
      <c r="AR5" s="412">
        <f>(1+'Premissas macro'!AQ10/100)/(1+'Premissas macro'!AQ8/100)-1</f>
        <v>3.8834951456310662E-2</v>
      </c>
    </row>
    <row r="6" spans="2:44">
      <c r="B6" s="147" t="s">
        <v>147</v>
      </c>
      <c r="C6" s="126"/>
      <c r="D6" s="126"/>
      <c r="E6" s="1043">
        <f>E5+10%</f>
        <v>0.16398171950871179</v>
      </c>
      <c r="F6" s="270">
        <f>F5+10%</f>
        <v>0.16398171950871179</v>
      </c>
      <c r="G6" s="270">
        <f>G5+10%</f>
        <v>0.14489164086687314</v>
      </c>
      <c r="H6" s="270">
        <f>H5+10%</f>
        <v>0.13883495145631067</v>
      </c>
      <c r="I6" s="270">
        <f t="shared" ref="I6:AR6" si="1">I5+10%</f>
        <v>0.13883495145631067</v>
      </c>
      <c r="J6" s="270">
        <f t="shared" si="1"/>
        <v>0.13883495145631067</v>
      </c>
      <c r="K6" s="270">
        <f t="shared" si="1"/>
        <v>0.13883495145631067</v>
      </c>
      <c r="L6" s="270">
        <f t="shared" si="1"/>
        <v>0.13883495145631067</v>
      </c>
      <c r="M6" s="270">
        <f t="shared" si="1"/>
        <v>0.13883495145631067</v>
      </c>
      <c r="N6" s="270">
        <f t="shared" si="1"/>
        <v>0.13883495145631067</v>
      </c>
      <c r="O6" s="270">
        <f t="shared" si="1"/>
        <v>0.13883495145631067</v>
      </c>
      <c r="P6" s="270">
        <f t="shared" si="1"/>
        <v>0.13883495145631067</v>
      </c>
      <c r="Q6" s="270">
        <f t="shared" si="1"/>
        <v>0.13883495145631067</v>
      </c>
      <c r="R6" s="270">
        <f t="shared" si="1"/>
        <v>0.13883495145631067</v>
      </c>
      <c r="S6" s="270">
        <f t="shared" si="1"/>
        <v>0.13883495145631067</v>
      </c>
      <c r="T6" s="270">
        <f t="shared" si="1"/>
        <v>0.13883495145631067</v>
      </c>
      <c r="U6" s="270">
        <f t="shared" si="1"/>
        <v>0.13883495145631067</v>
      </c>
      <c r="V6" s="270">
        <f t="shared" si="1"/>
        <v>0.13883495145631067</v>
      </c>
      <c r="W6" s="270">
        <f t="shared" si="1"/>
        <v>0.13883495145631067</v>
      </c>
      <c r="X6" s="270">
        <f t="shared" si="1"/>
        <v>0.13883495145631067</v>
      </c>
      <c r="Y6" s="270">
        <f t="shared" si="1"/>
        <v>0.13883495145631067</v>
      </c>
      <c r="Z6" s="270">
        <f t="shared" si="1"/>
        <v>0.13883495145631067</v>
      </c>
      <c r="AA6" s="270">
        <f t="shared" si="1"/>
        <v>0.13883495145631067</v>
      </c>
      <c r="AB6" s="270">
        <f t="shared" si="1"/>
        <v>0.13883495145631067</v>
      </c>
      <c r="AC6" s="270">
        <f t="shared" si="1"/>
        <v>0.13883495145631067</v>
      </c>
      <c r="AD6" s="270">
        <f t="shared" si="1"/>
        <v>0.13883495145631067</v>
      </c>
      <c r="AE6" s="270">
        <f t="shared" si="1"/>
        <v>0.13883495145631067</v>
      </c>
      <c r="AF6" s="270">
        <f t="shared" si="1"/>
        <v>0.13883495145631067</v>
      </c>
      <c r="AG6" s="270">
        <f t="shared" si="1"/>
        <v>0.13883495145631067</v>
      </c>
      <c r="AH6" s="270">
        <f t="shared" si="1"/>
        <v>0.13883495145631067</v>
      </c>
      <c r="AI6" s="270">
        <f t="shared" si="1"/>
        <v>0.13883495145631067</v>
      </c>
      <c r="AJ6" s="270">
        <f t="shared" si="1"/>
        <v>0.13883495145631067</v>
      </c>
      <c r="AK6" s="270">
        <f t="shared" si="1"/>
        <v>0.13883495145631067</v>
      </c>
      <c r="AL6" s="270">
        <f t="shared" si="1"/>
        <v>0.13883495145631067</v>
      </c>
      <c r="AM6" s="270">
        <f t="shared" si="1"/>
        <v>0.13883495145631067</v>
      </c>
      <c r="AN6" s="270">
        <f t="shared" si="1"/>
        <v>0.13883495145631067</v>
      </c>
      <c r="AO6" s="270">
        <f t="shared" si="1"/>
        <v>0.13883495145631067</v>
      </c>
      <c r="AP6" s="270">
        <f t="shared" si="1"/>
        <v>0.13883495145631067</v>
      </c>
      <c r="AQ6" s="270">
        <f t="shared" si="1"/>
        <v>0.13883495145631067</v>
      </c>
      <c r="AR6" s="271">
        <f t="shared" si="1"/>
        <v>0.13883495145631067</v>
      </c>
    </row>
    <row r="7" spans="2:44">
      <c r="B7" s="70"/>
      <c r="C7" s="74"/>
      <c r="D7" s="74"/>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row>
    <row r="8" spans="2:44">
      <c r="B8" s="70"/>
      <c r="C8" s="74"/>
      <c r="D8" s="74"/>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row>
    <row r="9" spans="2:44" ht="18" customHeight="1">
      <c r="B9" s="376" t="s">
        <v>29</v>
      </c>
      <c r="C9" s="188"/>
      <c r="D9" s="189"/>
      <c r="E9" s="190">
        <v>0</v>
      </c>
      <c r="F9" s="190">
        <f t="shared" ref="F9:X9" si="2">E14</f>
        <v>0</v>
      </c>
      <c r="G9" s="190">
        <f t="shared" si="2"/>
        <v>0</v>
      </c>
      <c r="H9" s="190">
        <f t="shared" si="2"/>
        <v>0</v>
      </c>
      <c r="I9" s="190">
        <f t="shared" si="2"/>
        <v>0</v>
      </c>
      <c r="J9" s="190">
        <f t="shared" si="2"/>
        <v>0</v>
      </c>
      <c r="K9" s="190">
        <f t="shared" si="2"/>
        <v>0</v>
      </c>
      <c r="L9" s="190">
        <f t="shared" si="2"/>
        <v>0</v>
      </c>
      <c r="M9" s="190">
        <f t="shared" si="2"/>
        <v>0</v>
      </c>
      <c r="N9" s="190">
        <f t="shared" si="2"/>
        <v>0</v>
      </c>
      <c r="O9" s="190">
        <f t="shared" si="2"/>
        <v>0</v>
      </c>
      <c r="P9" s="190">
        <f t="shared" si="2"/>
        <v>0</v>
      </c>
      <c r="Q9" s="190">
        <f t="shared" si="2"/>
        <v>0</v>
      </c>
      <c r="R9" s="190">
        <f t="shared" si="2"/>
        <v>0</v>
      </c>
      <c r="S9" s="190">
        <f t="shared" si="2"/>
        <v>0</v>
      </c>
      <c r="T9" s="190">
        <f t="shared" si="2"/>
        <v>0</v>
      </c>
      <c r="U9" s="190">
        <f t="shared" si="2"/>
        <v>0</v>
      </c>
      <c r="V9" s="190">
        <f t="shared" si="2"/>
        <v>0</v>
      </c>
      <c r="W9" s="190">
        <f t="shared" si="2"/>
        <v>0</v>
      </c>
      <c r="X9" s="190">
        <f t="shared" si="2"/>
        <v>0</v>
      </c>
      <c r="Y9" s="190">
        <f t="shared" ref="Y9:AR9" si="3">X14</f>
        <v>0</v>
      </c>
      <c r="Z9" s="190">
        <f t="shared" si="3"/>
        <v>0</v>
      </c>
      <c r="AA9" s="190">
        <f t="shared" si="3"/>
        <v>0</v>
      </c>
      <c r="AB9" s="190">
        <f t="shared" si="3"/>
        <v>0</v>
      </c>
      <c r="AC9" s="190">
        <f t="shared" si="3"/>
        <v>0</v>
      </c>
      <c r="AD9" s="190">
        <f t="shared" si="3"/>
        <v>0</v>
      </c>
      <c r="AE9" s="190">
        <f t="shared" si="3"/>
        <v>0</v>
      </c>
      <c r="AF9" s="190">
        <f t="shared" si="3"/>
        <v>0</v>
      </c>
      <c r="AG9" s="190">
        <f t="shared" si="3"/>
        <v>0</v>
      </c>
      <c r="AH9" s="190">
        <f t="shared" si="3"/>
        <v>0</v>
      </c>
      <c r="AI9" s="190">
        <f t="shared" si="3"/>
        <v>0</v>
      </c>
      <c r="AJ9" s="190">
        <f t="shared" si="3"/>
        <v>0</v>
      </c>
      <c r="AK9" s="190">
        <f t="shared" si="3"/>
        <v>0</v>
      </c>
      <c r="AL9" s="190">
        <f t="shared" si="3"/>
        <v>0</v>
      </c>
      <c r="AM9" s="190">
        <f t="shared" si="3"/>
        <v>0</v>
      </c>
      <c r="AN9" s="190">
        <f t="shared" si="3"/>
        <v>0</v>
      </c>
      <c r="AO9" s="190">
        <f t="shared" si="3"/>
        <v>0</v>
      </c>
      <c r="AP9" s="190">
        <f t="shared" si="3"/>
        <v>0</v>
      </c>
      <c r="AQ9" s="190">
        <f t="shared" si="3"/>
        <v>0</v>
      </c>
      <c r="AR9" s="190">
        <f t="shared" si="3"/>
        <v>0</v>
      </c>
    </row>
    <row r="10" spans="2:44" ht="15" customHeight="1">
      <c r="B10" s="111" t="s">
        <v>31</v>
      </c>
      <c r="D10" s="74"/>
      <c r="E10" s="413"/>
      <c r="F10" s="413"/>
      <c r="G10" s="413"/>
      <c r="H10" s="413"/>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c r="AI10" s="413"/>
      <c r="AJ10" s="413"/>
      <c r="AK10" s="413"/>
      <c r="AL10" s="413"/>
      <c r="AM10" s="413"/>
      <c r="AN10" s="413"/>
      <c r="AO10" s="413"/>
      <c r="AP10" s="413"/>
      <c r="AQ10" s="413"/>
      <c r="AR10" s="413"/>
    </row>
    <row r="11" spans="2:44" ht="15" customHeight="1">
      <c r="B11" s="111" t="s">
        <v>30</v>
      </c>
      <c r="D11" s="74"/>
      <c r="E11" s="165"/>
      <c r="F11" s="413"/>
      <c r="G11" s="165">
        <v>0</v>
      </c>
      <c r="H11" s="165">
        <v>0</v>
      </c>
      <c r="I11" s="165">
        <v>0</v>
      </c>
      <c r="J11" s="165">
        <v>0</v>
      </c>
      <c r="K11" s="165">
        <v>0</v>
      </c>
      <c r="L11" s="165">
        <v>0</v>
      </c>
      <c r="M11" s="165">
        <v>0</v>
      </c>
      <c r="N11" s="165">
        <v>0</v>
      </c>
      <c r="O11" s="165">
        <v>0</v>
      </c>
      <c r="P11" s="165">
        <v>0</v>
      </c>
      <c r="Q11" s="165">
        <v>0</v>
      </c>
      <c r="R11" s="165">
        <v>0</v>
      </c>
      <c r="S11" s="165">
        <v>0</v>
      </c>
      <c r="T11" s="165">
        <v>0</v>
      </c>
      <c r="U11" s="165">
        <v>0</v>
      </c>
      <c r="V11" s="165">
        <v>0</v>
      </c>
      <c r="W11" s="165">
        <v>0</v>
      </c>
      <c r="X11" s="165">
        <v>0</v>
      </c>
      <c r="Y11" s="165">
        <v>0</v>
      </c>
      <c r="Z11" s="165">
        <v>0</v>
      </c>
      <c r="AA11" s="165">
        <v>0</v>
      </c>
      <c r="AB11" s="165">
        <v>0</v>
      </c>
      <c r="AC11" s="165">
        <v>0</v>
      </c>
      <c r="AD11" s="165">
        <v>0</v>
      </c>
      <c r="AE11" s="165">
        <v>0</v>
      </c>
      <c r="AF11" s="165">
        <v>0</v>
      </c>
      <c r="AG11" s="165">
        <v>0</v>
      </c>
      <c r="AH11" s="165">
        <v>0</v>
      </c>
      <c r="AI11" s="165">
        <v>0</v>
      </c>
      <c r="AJ11" s="165">
        <v>0</v>
      </c>
      <c r="AK11" s="165">
        <v>0</v>
      </c>
      <c r="AL11" s="165">
        <v>0</v>
      </c>
      <c r="AM11" s="165">
        <v>0</v>
      </c>
      <c r="AN11" s="165">
        <v>0</v>
      </c>
      <c r="AO11" s="165">
        <v>0</v>
      </c>
      <c r="AP11" s="165">
        <v>0</v>
      </c>
      <c r="AQ11" s="165">
        <v>0</v>
      </c>
      <c r="AR11" s="165">
        <v>0</v>
      </c>
    </row>
    <row r="12" spans="2:44" ht="15" customHeight="1">
      <c r="B12" s="111" t="s">
        <v>26</v>
      </c>
      <c r="C12" s="192"/>
      <c r="D12" s="74"/>
      <c r="E12" s="318">
        <f t="shared" ref="E12:AR12" si="4">ROUND(E9*E6,10)</f>
        <v>0</v>
      </c>
      <c r="F12" s="165">
        <f t="shared" si="4"/>
        <v>0</v>
      </c>
      <c r="G12" s="165">
        <f t="shared" si="4"/>
        <v>0</v>
      </c>
      <c r="H12" s="165">
        <f t="shared" si="4"/>
        <v>0</v>
      </c>
      <c r="I12" s="165">
        <f t="shared" si="4"/>
        <v>0</v>
      </c>
      <c r="J12" s="165">
        <f t="shared" si="4"/>
        <v>0</v>
      </c>
      <c r="K12" s="165">
        <f t="shared" si="4"/>
        <v>0</v>
      </c>
      <c r="L12" s="165">
        <f t="shared" si="4"/>
        <v>0</v>
      </c>
      <c r="M12" s="165">
        <f t="shared" si="4"/>
        <v>0</v>
      </c>
      <c r="N12" s="165">
        <f t="shared" si="4"/>
        <v>0</v>
      </c>
      <c r="O12" s="165">
        <f t="shared" si="4"/>
        <v>0</v>
      </c>
      <c r="P12" s="165">
        <f t="shared" si="4"/>
        <v>0</v>
      </c>
      <c r="Q12" s="165">
        <f t="shared" si="4"/>
        <v>0</v>
      </c>
      <c r="R12" s="165">
        <f t="shared" si="4"/>
        <v>0</v>
      </c>
      <c r="S12" s="165">
        <f t="shared" si="4"/>
        <v>0</v>
      </c>
      <c r="T12" s="165">
        <f t="shared" si="4"/>
        <v>0</v>
      </c>
      <c r="U12" s="165">
        <f t="shared" si="4"/>
        <v>0</v>
      </c>
      <c r="V12" s="165">
        <f t="shared" si="4"/>
        <v>0</v>
      </c>
      <c r="W12" s="165">
        <f t="shared" si="4"/>
        <v>0</v>
      </c>
      <c r="X12" s="165">
        <f t="shared" si="4"/>
        <v>0</v>
      </c>
      <c r="Y12" s="165">
        <f t="shared" si="4"/>
        <v>0</v>
      </c>
      <c r="Z12" s="165">
        <f t="shared" si="4"/>
        <v>0</v>
      </c>
      <c r="AA12" s="165">
        <f t="shared" si="4"/>
        <v>0</v>
      </c>
      <c r="AB12" s="165">
        <f t="shared" si="4"/>
        <v>0</v>
      </c>
      <c r="AC12" s="165">
        <f t="shared" si="4"/>
        <v>0</v>
      </c>
      <c r="AD12" s="165">
        <f t="shared" si="4"/>
        <v>0</v>
      </c>
      <c r="AE12" s="165">
        <f t="shared" si="4"/>
        <v>0</v>
      </c>
      <c r="AF12" s="165">
        <f t="shared" si="4"/>
        <v>0</v>
      </c>
      <c r="AG12" s="165">
        <f t="shared" si="4"/>
        <v>0</v>
      </c>
      <c r="AH12" s="165">
        <f t="shared" si="4"/>
        <v>0</v>
      </c>
      <c r="AI12" s="165">
        <f t="shared" si="4"/>
        <v>0</v>
      </c>
      <c r="AJ12" s="165">
        <f t="shared" si="4"/>
        <v>0</v>
      </c>
      <c r="AK12" s="165">
        <f t="shared" si="4"/>
        <v>0</v>
      </c>
      <c r="AL12" s="165">
        <f t="shared" si="4"/>
        <v>0</v>
      </c>
      <c r="AM12" s="165">
        <f t="shared" si="4"/>
        <v>0</v>
      </c>
      <c r="AN12" s="165">
        <f t="shared" si="4"/>
        <v>0</v>
      </c>
      <c r="AO12" s="165">
        <f t="shared" si="4"/>
        <v>0</v>
      </c>
      <c r="AP12" s="165">
        <f t="shared" si="4"/>
        <v>0</v>
      </c>
      <c r="AQ12" s="165">
        <f t="shared" si="4"/>
        <v>0</v>
      </c>
      <c r="AR12" s="165">
        <f t="shared" si="4"/>
        <v>0</v>
      </c>
    </row>
    <row r="13" spans="2:44" ht="15" customHeight="1">
      <c r="B13" s="111" t="s">
        <v>27</v>
      </c>
      <c r="C13" s="74"/>
      <c r="D13" s="74"/>
      <c r="E13" s="165">
        <f t="shared" ref="E13:AR13" si="5">SUM(E12:E12)</f>
        <v>0</v>
      </c>
      <c r="F13" s="165">
        <f t="shared" si="5"/>
        <v>0</v>
      </c>
      <c r="G13" s="165">
        <f t="shared" si="5"/>
        <v>0</v>
      </c>
      <c r="H13" s="165">
        <f t="shared" si="5"/>
        <v>0</v>
      </c>
      <c r="I13" s="165">
        <f t="shared" si="5"/>
        <v>0</v>
      </c>
      <c r="J13" s="165">
        <f t="shared" si="5"/>
        <v>0</v>
      </c>
      <c r="K13" s="165">
        <f t="shared" si="5"/>
        <v>0</v>
      </c>
      <c r="L13" s="165">
        <f t="shared" si="5"/>
        <v>0</v>
      </c>
      <c r="M13" s="165">
        <f t="shared" si="5"/>
        <v>0</v>
      </c>
      <c r="N13" s="165">
        <f t="shared" si="5"/>
        <v>0</v>
      </c>
      <c r="O13" s="165">
        <f t="shared" si="5"/>
        <v>0</v>
      </c>
      <c r="P13" s="165">
        <f t="shared" si="5"/>
        <v>0</v>
      </c>
      <c r="Q13" s="165">
        <f t="shared" si="5"/>
        <v>0</v>
      </c>
      <c r="R13" s="165">
        <f t="shared" si="5"/>
        <v>0</v>
      </c>
      <c r="S13" s="165">
        <f t="shared" si="5"/>
        <v>0</v>
      </c>
      <c r="T13" s="165">
        <f t="shared" si="5"/>
        <v>0</v>
      </c>
      <c r="U13" s="165">
        <f t="shared" si="5"/>
        <v>0</v>
      </c>
      <c r="V13" s="165">
        <f t="shared" si="5"/>
        <v>0</v>
      </c>
      <c r="W13" s="165">
        <f t="shared" si="5"/>
        <v>0</v>
      </c>
      <c r="X13" s="165">
        <f t="shared" si="5"/>
        <v>0</v>
      </c>
      <c r="Y13" s="165">
        <f t="shared" si="5"/>
        <v>0</v>
      </c>
      <c r="Z13" s="165">
        <f t="shared" si="5"/>
        <v>0</v>
      </c>
      <c r="AA13" s="165">
        <f t="shared" si="5"/>
        <v>0</v>
      </c>
      <c r="AB13" s="165">
        <f t="shared" si="5"/>
        <v>0</v>
      </c>
      <c r="AC13" s="165">
        <f t="shared" si="5"/>
        <v>0</v>
      </c>
      <c r="AD13" s="165">
        <f t="shared" si="5"/>
        <v>0</v>
      </c>
      <c r="AE13" s="165">
        <f t="shared" si="5"/>
        <v>0</v>
      </c>
      <c r="AF13" s="165">
        <f t="shared" si="5"/>
        <v>0</v>
      </c>
      <c r="AG13" s="165">
        <f t="shared" si="5"/>
        <v>0</v>
      </c>
      <c r="AH13" s="165">
        <f t="shared" si="5"/>
        <v>0</v>
      </c>
      <c r="AI13" s="165">
        <f t="shared" si="5"/>
        <v>0</v>
      </c>
      <c r="AJ13" s="165">
        <f t="shared" si="5"/>
        <v>0</v>
      </c>
      <c r="AK13" s="165">
        <f t="shared" si="5"/>
        <v>0</v>
      </c>
      <c r="AL13" s="165">
        <f t="shared" si="5"/>
        <v>0</v>
      </c>
      <c r="AM13" s="165">
        <f t="shared" si="5"/>
        <v>0</v>
      </c>
      <c r="AN13" s="165">
        <f t="shared" si="5"/>
        <v>0</v>
      </c>
      <c r="AO13" s="165">
        <f t="shared" si="5"/>
        <v>0</v>
      </c>
      <c r="AP13" s="165">
        <f t="shared" si="5"/>
        <v>0</v>
      </c>
      <c r="AQ13" s="165">
        <f t="shared" si="5"/>
        <v>0</v>
      </c>
      <c r="AR13" s="165">
        <f t="shared" si="5"/>
        <v>0</v>
      </c>
    </row>
    <row r="14" spans="2:44" ht="18" customHeight="1">
      <c r="B14" s="376" t="s">
        <v>28</v>
      </c>
      <c r="C14" s="188"/>
      <c r="D14" s="189"/>
      <c r="E14" s="190">
        <f>E9+E10-E11+E12-E13</f>
        <v>0</v>
      </c>
      <c r="F14" s="190">
        <f t="shared" ref="F14:AR14" si="6">F9+F10-F11+F12-F13</f>
        <v>0</v>
      </c>
      <c r="G14" s="190">
        <f t="shared" si="6"/>
        <v>0</v>
      </c>
      <c r="H14" s="190">
        <f t="shared" si="6"/>
        <v>0</v>
      </c>
      <c r="I14" s="190">
        <f t="shared" si="6"/>
        <v>0</v>
      </c>
      <c r="J14" s="190">
        <f t="shared" si="6"/>
        <v>0</v>
      </c>
      <c r="K14" s="190">
        <f t="shared" si="6"/>
        <v>0</v>
      </c>
      <c r="L14" s="190">
        <f t="shared" si="6"/>
        <v>0</v>
      </c>
      <c r="M14" s="190">
        <f t="shared" si="6"/>
        <v>0</v>
      </c>
      <c r="N14" s="190">
        <f t="shared" si="6"/>
        <v>0</v>
      </c>
      <c r="O14" s="190">
        <f t="shared" si="6"/>
        <v>0</v>
      </c>
      <c r="P14" s="190">
        <f t="shared" si="6"/>
        <v>0</v>
      </c>
      <c r="Q14" s="190">
        <f t="shared" si="6"/>
        <v>0</v>
      </c>
      <c r="R14" s="190">
        <f t="shared" si="6"/>
        <v>0</v>
      </c>
      <c r="S14" s="190">
        <f t="shared" si="6"/>
        <v>0</v>
      </c>
      <c r="T14" s="190">
        <f t="shared" si="6"/>
        <v>0</v>
      </c>
      <c r="U14" s="190">
        <f t="shared" si="6"/>
        <v>0</v>
      </c>
      <c r="V14" s="190">
        <f t="shared" si="6"/>
        <v>0</v>
      </c>
      <c r="W14" s="190">
        <f t="shared" si="6"/>
        <v>0</v>
      </c>
      <c r="X14" s="190">
        <f t="shared" si="6"/>
        <v>0</v>
      </c>
      <c r="Y14" s="190">
        <f t="shared" si="6"/>
        <v>0</v>
      </c>
      <c r="Z14" s="190">
        <f t="shared" si="6"/>
        <v>0</v>
      </c>
      <c r="AA14" s="190">
        <f t="shared" si="6"/>
        <v>0</v>
      </c>
      <c r="AB14" s="190">
        <f t="shared" si="6"/>
        <v>0</v>
      </c>
      <c r="AC14" s="190">
        <f t="shared" si="6"/>
        <v>0</v>
      </c>
      <c r="AD14" s="190">
        <f t="shared" si="6"/>
        <v>0</v>
      </c>
      <c r="AE14" s="190">
        <f t="shared" si="6"/>
        <v>0</v>
      </c>
      <c r="AF14" s="190">
        <f t="shared" si="6"/>
        <v>0</v>
      </c>
      <c r="AG14" s="190">
        <f t="shared" si="6"/>
        <v>0</v>
      </c>
      <c r="AH14" s="190">
        <f t="shared" si="6"/>
        <v>0</v>
      </c>
      <c r="AI14" s="190">
        <f t="shared" si="6"/>
        <v>0</v>
      </c>
      <c r="AJ14" s="190">
        <f t="shared" si="6"/>
        <v>0</v>
      </c>
      <c r="AK14" s="190">
        <f t="shared" si="6"/>
        <v>0</v>
      </c>
      <c r="AL14" s="190">
        <f t="shared" si="6"/>
        <v>0</v>
      </c>
      <c r="AM14" s="190">
        <f t="shared" si="6"/>
        <v>0</v>
      </c>
      <c r="AN14" s="190">
        <f t="shared" si="6"/>
        <v>0</v>
      </c>
      <c r="AO14" s="190">
        <f t="shared" si="6"/>
        <v>0</v>
      </c>
      <c r="AP14" s="190">
        <f t="shared" si="6"/>
        <v>0</v>
      </c>
      <c r="AQ14" s="190">
        <f t="shared" si="6"/>
        <v>0</v>
      </c>
      <c r="AR14" s="190">
        <f t="shared" si="6"/>
        <v>0</v>
      </c>
    </row>
    <row r="15" spans="2:44">
      <c r="B15" s="70"/>
      <c r="C15" s="74"/>
      <c r="D15" s="74"/>
      <c r="E15" s="89"/>
      <c r="F15" s="89"/>
      <c r="G15" s="89"/>
      <c r="H15" s="89"/>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c r="AO15" s="89"/>
      <c r="AP15" s="89"/>
      <c r="AQ15" s="89"/>
      <c r="AR15" s="89"/>
    </row>
    <row r="17" spans="2:44">
      <c r="B17" s="414" t="s">
        <v>141</v>
      </c>
      <c r="C17" s="273"/>
      <c r="D17" s="273"/>
      <c r="E17" s="163">
        <f t="shared" ref="E17:AR17" ca="1" si="7">IF(E18-E19&gt;0,E18-D19+E20,IF((E9-E19)&gt;0,IF(-E18&gt;E9,-E9,E18),-E9))</f>
        <v>0</v>
      </c>
      <c r="F17" s="163">
        <f t="shared" ca="1" si="7"/>
        <v>443.65629905644437</v>
      </c>
      <c r="G17" s="163">
        <f t="shared" ca="1" si="7"/>
        <v>999.99999999999989</v>
      </c>
      <c r="H17" s="163">
        <f t="shared" ca="1" si="7"/>
        <v>0</v>
      </c>
      <c r="I17" s="163">
        <f t="shared" ca="1" si="7"/>
        <v>0</v>
      </c>
      <c r="J17" s="163">
        <f t="shared" ca="1" si="7"/>
        <v>0</v>
      </c>
      <c r="K17" s="163">
        <f t="shared" ca="1" si="7"/>
        <v>0</v>
      </c>
      <c r="L17" s="163">
        <f t="shared" ca="1" si="7"/>
        <v>0</v>
      </c>
      <c r="M17" s="163">
        <f t="shared" ca="1" si="7"/>
        <v>0</v>
      </c>
      <c r="N17" s="163">
        <f t="shared" ca="1" si="7"/>
        <v>0</v>
      </c>
      <c r="O17" s="163">
        <f t="shared" ca="1" si="7"/>
        <v>0</v>
      </c>
      <c r="P17" s="163">
        <f t="shared" ca="1" si="7"/>
        <v>0</v>
      </c>
      <c r="Q17" s="163">
        <f t="shared" ca="1" si="7"/>
        <v>0</v>
      </c>
      <c r="R17" s="163">
        <f t="shared" ca="1" si="7"/>
        <v>0</v>
      </c>
      <c r="S17" s="163">
        <f t="shared" ca="1" si="7"/>
        <v>0</v>
      </c>
      <c r="T17" s="163">
        <f t="shared" ca="1" si="7"/>
        <v>0</v>
      </c>
      <c r="U17" s="163">
        <f t="shared" ca="1" si="7"/>
        <v>0</v>
      </c>
      <c r="V17" s="163">
        <f t="shared" ca="1" si="7"/>
        <v>0</v>
      </c>
      <c r="W17" s="163">
        <f t="shared" ca="1" si="7"/>
        <v>0</v>
      </c>
      <c r="X17" s="163">
        <f t="shared" ca="1" si="7"/>
        <v>0</v>
      </c>
      <c r="Y17" s="163">
        <f t="shared" ca="1" si="7"/>
        <v>0</v>
      </c>
      <c r="Z17" s="163">
        <f t="shared" ca="1" si="7"/>
        <v>0</v>
      </c>
      <c r="AA17" s="163">
        <f t="shared" ca="1" si="7"/>
        <v>0</v>
      </c>
      <c r="AB17" s="163">
        <f t="shared" ca="1" si="7"/>
        <v>0</v>
      </c>
      <c r="AC17" s="163">
        <f t="shared" ca="1" si="7"/>
        <v>0</v>
      </c>
      <c r="AD17" s="163">
        <f t="shared" ca="1" si="7"/>
        <v>0</v>
      </c>
      <c r="AE17" s="163">
        <f t="shared" ca="1" si="7"/>
        <v>0</v>
      </c>
      <c r="AF17" s="163">
        <f t="shared" ca="1" si="7"/>
        <v>0</v>
      </c>
      <c r="AG17" s="163">
        <f t="shared" ca="1" si="7"/>
        <v>0</v>
      </c>
      <c r="AH17" s="163">
        <f t="shared" ca="1" si="7"/>
        <v>0</v>
      </c>
      <c r="AI17" s="163">
        <f t="shared" ca="1" si="7"/>
        <v>0</v>
      </c>
      <c r="AJ17" s="163">
        <f t="shared" ca="1" si="7"/>
        <v>0</v>
      </c>
      <c r="AK17" s="163">
        <f t="shared" ca="1" si="7"/>
        <v>0</v>
      </c>
      <c r="AL17" s="163">
        <f t="shared" ca="1" si="7"/>
        <v>0</v>
      </c>
      <c r="AM17" s="163">
        <f t="shared" ca="1" si="7"/>
        <v>0</v>
      </c>
      <c r="AN17" s="163">
        <f t="shared" ca="1" si="7"/>
        <v>0</v>
      </c>
      <c r="AO17" s="163">
        <f t="shared" ca="1" si="7"/>
        <v>0</v>
      </c>
      <c r="AP17" s="163">
        <f t="shared" ca="1" si="7"/>
        <v>0</v>
      </c>
      <c r="AQ17" s="163">
        <f t="shared" ca="1" si="7"/>
        <v>0</v>
      </c>
      <c r="AR17" s="164">
        <f t="shared" ca="1" si="7"/>
        <v>0</v>
      </c>
    </row>
    <row r="18" spans="2:44">
      <c r="B18" s="415" t="s">
        <v>142</v>
      </c>
      <c r="E18" s="165">
        <f ca="1">-(FC!E12+FC!E4+FC!E17+FC!E19)</f>
        <v>-6117.7821822190881</v>
      </c>
      <c r="F18" s="165">
        <f ca="1">-(FC!F12+FC!F4+FC!F17+FC!F19)</f>
        <v>4061.4384812755325</v>
      </c>
      <c r="G18" s="165">
        <f ca="1">-(FC!G12+FC!G4+FC!G17+FC!G19)</f>
        <v>556.34370094355552</v>
      </c>
      <c r="H18" s="165">
        <f ca="1">-(FC!H12+FC!H4+FC!H17+FC!H19)</f>
        <v>-1.1368683772161603E-13</v>
      </c>
      <c r="I18" s="165">
        <f ca="1">-(FC!I12+FC!I4+FC!I17+FC!I19)</f>
        <v>0</v>
      </c>
      <c r="J18" s="165">
        <f ca="1">-(FC!J12+FC!J4+FC!J17+FC!J19)</f>
        <v>0</v>
      </c>
      <c r="K18" s="165">
        <f ca="1">-(FC!K12+FC!K4+FC!K17+FC!K19)</f>
        <v>0</v>
      </c>
      <c r="L18" s="165">
        <f ca="1">-(FC!L12+FC!L4+FC!L17+FC!L19)</f>
        <v>0</v>
      </c>
      <c r="M18" s="165">
        <f ca="1">-(FC!M12+FC!M4+FC!M17+FC!M19)</f>
        <v>0</v>
      </c>
      <c r="N18" s="165">
        <f ca="1">-(FC!N12+FC!N4+FC!N17+FC!N19)</f>
        <v>0</v>
      </c>
      <c r="O18" s="165">
        <f ca="1">-(FC!O12+FC!O4+FC!O17+FC!O19)</f>
        <v>0</v>
      </c>
      <c r="P18" s="165">
        <f ca="1">-(FC!P12+FC!P4+FC!P17+FC!P19)</f>
        <v>0</v>
      </c>
      <c r="Q18" s="165">
        <f ca="1">-(FC!Q12+FC!Q4+FC!Q17+FC!Q19)</f>
        <v>0</v>
      </c>
      <c r="R18" s="165">
        <f ca="1">-(FC!R12+FC!R4+FC!R17+FC!R19)</f>
        <v>0</v>
      </c>
      <c r="S18" s="165">
        <f ca="1">-(FC!S12+FC!S4+FC!S17+FC!S19)</f>
        <v>0</v>
      </c>
      <c r="T18" s="165">
        <f ca="1">-(FC!T12+FC!T4+FC!T17+FC!T19)</f>
        <v>0</v>
      </c>
      <c r="U18" s="165">
        <f ca="1">-(FC!U12+FC!U4+FC!U17+FC!U19)</f>
        <v>0</v>
      </c>
      <c r="V18" s="165">
        <f ca="1">-(FC!V12+FC!V4+FC!V17+FC!V19)</f>
        <v>0</v>
      </c>
      <c r="W18" s="165">
        <f ca="1">-(FC!W12+FC!W4+FC!W17+FC!W19)</f>
        <v>0</v>
      </c>
      <c r="X18" s="165">
        <f ca="1">-(FC!X12+FC!X4+FC!X17+FC!X19)</f>
        <v>0</v>
      </c>
      <c r="Y18" s="165">
        <f ca="1">-(FC!Y12+FC!Y4+FC!Y17+FC!Y19)</f>
        <v>0</v>
      </c>
      <c r="Z18" s="165">
        <f ca="1">-(FC!Z12+FC!Z4+FC!Z17+FC!Z19)</f>
        <v>0</v>
      </c>
      <c r="AA18" s="165">
        <f ca="1">-(FC!AA12+FC!AA4+FC!AA17+FC!AA19)</f>
        <v>0</v>
      </c>
      <c r="AB18" s="165">
        <f ca="1">-(FC!AB12+FC!AB4+FC!AB17+FC!AB19)</f>
        <v>0</v>
      </c>
      <c r="AC18" s="165">
        <f ca="1">-(FC!AC12+FC!AC4+FC!AC17+FC!AC19)</f>
        <v>0</v>
      </c>
      <c r="AD18" s="165">
        <f ca="1">-(FC!AD12+FC!AD4+FC!AD17+FC!AD19)</f>
        <v>0</v>
      </c>
      <c r="AE18" s="165">
        <f ca="1">-(FC!AE12+FC!AE4+FC!AE17+FC!AE19)</f>
        <v>0</v>
      </c>
      <c r="AF18" s="165">
        <f ca="1">-(FC!AF12+FC!AF4+FC!AF17+FC!AF19)</f>
        <v>0</v>
      </c>
      <c r="AG18" s="165">
        <f ca="1">-(FC!AG12+FC!AG4+FC!AG17+FC!AG19)</f>
        <v>0</v>
      </c>
      <c r="AH18" s="165">
        <f ca="1">-(FC!AH12+FC!AH4+FC!AH17+FC!AH19)</f>
        <v>0</v>
      </c>
      <c r="AI18" s="165">
        <f ca="1">-(FC!AI12+FC!AI4+FC!AI17+FC!AI19)</f>
        <v>0</v>
      </c>
      <c r="AJ18" s="165">
        <f ca="1">-(FC!AJ12+FC!AJ4+FC!AJ17+FC!AJ19)</f>
        <v>0</v>
      </c>
      <c r="AK18" s="165">
        <f ca="1">-(FC!AK12+FC!AK4+FC!AK17+FC!AK19)</f>
        <v>0</v>
      </c>
      <c r="AL18" s="165">
        <f ca="1">-(FC!AL12+FC!AL4+FC!AL17+FC!AL19)</f>
        <v>0</v>
      </c>
      <c r="AM18" s="165">
        <f ca="1">-(FC!AM12+FC!AM4+FC!AM17+FC!AM19)</f>
        <v>0</v>
      </c>
      <c r="AN18" s="165">
        <f ca="1">-(FC!AN12+FC!AN4+FC!AN17+FC!AN19)</f>
        <v>0</v>
      </c>
      <c r="AO18" s="165">
        <f ca="1">-(FC!AO12+FC!AO4+FC!AO17+FC!AO19)</f>
        <v>0</v>
      </c>
      <c r="AP18" s="165">
        <f ca="1">-(FC!AP12+FC!AP4+FC!AP17+FC!AP19)</f>
        <v>0</v>
      </c>
      <c r="AQ18" s="165">
        <f ca="1">-(FC!AQ12+FC!AQ4+FC!AQ17+FC!AQ19)</f>
        <v>0</v>
      </c>
      <c r="AR18" s="166">
        <f ca="1">-(FC!AR12+FC!AR4+FC!AR17+FC!AR19)</f>
        <v>0</v>
      </c>
    </row>
    <row r="19" spans="2:44">
      <c r="B19" s="415" t="s">
        <v>143</v>
      </c>
      <c r="E19" s="165">
        <f ca="1">BP!E6</f>
        <v>4617.7821822190881</v>
      </c>
      <c r="F19" s="165">
        <f ca="1">BP!F6</f>
        <v>556.34370094355563</v>
      </c>
      <c r="G19" s="165">
        <f ca="1">BP!G6</f>
        <v>1.1368683772161603E-13</v>
      </c>
      <c r="H19" s="165">
        <f ca="1">BP!H6</f>
        <v>1.1368683772161603E-13</v>
      </c>
      <c r="I19" s="165">
        <f ca="1">BP!I6</f>
        <v>1.1368683772161603E-13</v>
      </c>
      <c r="J19" s="165">
        <f ca="1">BP!J6</f>
        <v>1.1368683772161603E-13</v>
      </c>
      <c r="K19" s="165">
        <f ca="1">BP!K6</f>
        <v>1.1368683772161603E-13</v>
      </c>
      <c r="L19" s="165">
        <f ca="1">BP!L6</f>
        <v>1.1368683772161603E-13</v>
      </c>
      <c r="M19" s="165">
        <f ca="1">BP!M6</f>
        <v>1.1368683772161603E-13</v>
      </c>
      <c r="N19" s="165">
        <f ca="1">BP!N6</f>
        <v>1.1368683772161603E-13</v>
      </c>
      <c r="O19" s="165">
        <f ca="1">BP!O6</f>
        <v>1.1368683772161603E-13</v>
      </c>
      <c r="P19" s="165">
        <f ca="1">BP!P6</f>
        <v>1.1368683772161603E-13</v>
      </c>
      <c r="Q19" s="165">
        <f ca="1">BP!Q6</f>
        <v>1.1368683772161603E-13</v>
      </c>
      <c r="R19" s="165">
        <f ca="1">BP!R6</f>
        <v>1.1368683772161603E-13</v>
      </c>
      <c r="S19" s="165">
        <f ca="1">BP!S6</f>
        <v>1.1368683772161603E-13</v>
      </c>
      <c r="T19" s="165">
        <f ca="1">BP!T6</f>
        <v>1.1368683772161603E-13</v>
      </c>
      <c r="U19" s="165">
        <f ca="1">BP!U6</f>
        <v>1.1368683772161603E-13</v>
      </c>
      <c r="V19" s="165">
        <f ca="1">BP!V6</f>
        <v>1.1368683772161603E-13</v>
      </c>
      <c r="W19" s="165">
        <f ca="1">BP!W6</f>
        <v>1.1368683772161603E-13</v>
      </c>
      <c r="X19" s="165">
        <f ca="1">BP!X6</f>
        <v>1.1368683772161603E-13</v>
      </c>
      <c r="Y19" s="165">
        <f ca="1">BP!Y6</f>
        <v>1.1368683772161603E-13</v>
      </c>
      <c r="Z19" s="165">
        <f ca="1">BP!Z6</f>
        <v>1.1368683772161603E-13</v>
      </c>
      <c r="AA19" s="165">
        <f ca="1">BP!AA6</f>
        <v>1.1368683772161603E-13</v>
      </c>
      <c r="AB19" s="165">
        <f ca="1">BP!AB6</f>
        <v>1.1368683772161603E-13</v>
      </c>
      <c r="AC19" s="165">
        <f ca="1">BP!AC6</f>
        <v>1.1368683772161603E-13</v>
      </c>
      <c r="AD19" s="165">
        <f ca="1">BP!AD6</f>
        <v>1.1368683772161603E-13</v>
      </c>
      <c r="AE19" s="165">
        <f ca="1">BP!AE6</f>
        <v>1.1368683772161603E-13</v>
      </c>
      <c r="AF19" s="165">
        <f ca="1">BP!AF6</f>
        <v>1.1368683772161603E-13</v>
      </c>
      <c r="AG19" s="165">
        <f ca="1">BP!AG6</f>
        <v>1.1368683772161603E-13</v>
      </c>
      <c r="AH19" s="165">
        <f ca="1">BP!AH6</f>
        <v>1.1368683772161603E-13</v>
      </c>
      <c r="AI19" s="165">
        <f ca="1">BP!AI6</f>
        <v>1.1368683772161603E-13</v>
      </c>
      <c r="AJ19" s="165">
        <f ca="1">BP!AJ6</f>
        <v>1.1368683772161603E-13</v>
      </c>
      <c r="AK19" s="165">
        <f ca="1">BP!AK6</f>
        <v>1.1368683772161603E-13</v>
      </c>
      <c r="AL19" s="165">
        <f ca="1">BP!AL6</f>
        <v>1.1368683772161603E-13</v>
      </c>
      <c r="AM19" s="165">
        <f ca="1">BP!AM6</f>
        <v>1.1368683772161603E-13</v>
      </c>
      <c r="AN19" s="165">
        <f>BP!AN6</f>
        <v>0</v>
      </c>
      <c r="AO19" s="165">
        <f>BP!AO6</f>
        <v>0</v>
      </c>
      <c r="AP19" s="165">
        <f>BP!AP6</f>
        <v>0</v>
      </c>
      <c r="AQ19" s="165">
        <f>BP!AQ6</f>
        <v>0</v>
      </c>
      <c r="AR19" s="166">
        <f>BP!AR6</f>
        <v>0</v>
      </c>
    </row>
    <row r="20" spans="2:44">
      <c r="B20" s="415" t="s">
        <v>144</v>
      </c>
      <c r="E20" s="165">
        <f>$D$25*'Premissas macro'!E17</f>
        <v>1000</v>
      </c>
      <c r="F20" s="165">
        <f>$D$25*'Premissas macro'!F17</f>
        <v>1000</v>
      </c>
      <c r="G20" s="165">
        <f>$D$25*'Premissas macro'!G17</f>
        <v>1000</v>
      </c>
      <c r="H20" s="165">
        <f>$D$25*'Premissas macro'!H17</f>
        <v>1000</v>
      </c>
      <c r="I20" s="165">
        <f>$D$25*'Premissas macro'!I17</f>
        <v>1000</v>
      </c>
      <c r="J20" s="165">
        <f>$D$25*'Premissas macro'!J17</f>
        <v>1000</v>
      </c>
      <c r="K20" s="165">
        <f>$D$25*'Premissas macro'!K17</f>
        <v>1000</v>
      </c>
      <c r="L20" s="165">
        <f>$D$25*'Premissas macro'!L17</f>
        <v>1000</v>
      </c>
      <c r="M20" s="165">
        <f>$D$25*'Premissas macro'!M17</f>
        <v>1000</v>
      </c>
      <c r="N20" s="165">
        <f>$D$25*'Premissas macro'!N17</f>
        <v>1000</v>
      </c>
      <c r="O20" s="165">
        <f>$D$25*'Premissas macro'!O17</f>
        <v>1000</v>
      </c>
      <c r="P20" s="165">
        <f>$D$25*'Premissas macro'!P17</f>
        <v>1000</v>
      </c>
      <c r="Q20" s="165">
        <f>$D$25*'Premissas macro'!Q17</f>
        <v>1000</v>
      </c>
      <c r="R20" s="165">
        <f>$D$25*'Premissas macro'!R17</f>
        <v>1000</v>
      </c>
      <c r="S20" s="165">
        <f>$D$25*'Premissas macro'!S17</f>
        <v>1000</v>
      </c>
      <c r="T20" s="165">
        <f>$D$25*'Premissas macro'!T17</f>
        <v>1000</v>
      </c>
      <c r="U20" s="165">
        <f>$D$25*'Premissas macro'!U17</f>
        <v>1000</v>
      </c>
      <c r="V20" s="165">
        <f>$D$25*'Premissas macro'!V17</f>
        <v>1000</v>
      </c>
      <c r="W20" s="165">
        <f>$D$25*'Premissas macro'!W17</f>
        <v>1000</v>
      </c>
      <c r="X20" s="165">
        <f>$D$25*'Premissas macro'!X17</f>
        <v>1000</v>
      </c>
      <c r="Y20" s="165">
        <f>$D$25*'Premissas macro'!Y17</f>
        <v>1000</v>
      </c>
      <c r="Z20" s="165">
        <f>$D$25*'Premissas macro'!Z17</f>
        <v>1000</v>
      </c>
      <c r="AA20" s="165">
        <f>$D$25*'Premissas macro'!AA17</f>
        <v>1000</v>
      </c>
      <c r="AB20" s="165">
        <f>$D$25*'Premissas macro'!AB17</f>
        <v>1000</v>
      </c>
      <c r="AC20" s="165">
        <f>$D$25*'Premissas macro'!AC17</f>
        <v>1000</v>
      </c>
      <c r="AD20" s="165">
        <f>$D$25*'Premissas macro'!AD17</f>
        <v>1000</v>
      </c>
      <c r="AE20" s="165">
        <f>$D$25*'Premissas macro'!AE17</f>
        <v>1000</v>
      </c>
      <c r="AF20" s="165">
        <f>$D$25*'Premissas macro'!AF17</f>
        <v>1000</v>
      </c>
      <c r="AG20" s="165">
        <f>$D$25*'Premissas macro'!AG17</f>
        <v>1000</v>
      </c>
      <c r="AH20" s="165">
        <f>$D$25*'Premissas macro'!AH17</f>
        <v>1000</v>
      </c>
      <c r="AI20" s="165">
        <f>$D$25*'Premissas macro'!AI17</f>
        <v>1000</v>
      </c>
      <c r="AJ20" s="165">
        <f>$D$25*'Premissas macro'!AJ17</f>
        <v>1000</v>
      </c>
      <c r="AK20" s="165">
        <f>$D$25*'Premissas macro'!AK17</f>
        <v>1000</v>
      </c>
      <c r="AL20" s="165">
        <f>$D$25*'Premissas macro'!AL17</f>
        <v>1000</v>
      </c>
      <c r="AM20" s="165">
        <f>$D$25*'Premissas macro'!AM17</f>
        <v>1000</v>
      </c>
      <c r="AN20" s="165">
        <f>$D$25*'Premissas macro'!AN17</f>
        <v>0</v>
      </c>
      <c r="AO20" s="165">
        <f>$D$25*'Premissas macro'!AO17</f>
        <v>0</v>
      </c>
      <c r="AP20" s="165">
        <f>$D$25*'Premissas macro'!AP17</f>
        <v>0</v>
      </c>
      <c r="AQ20" s="165">
        <f>$D$25*'Premissas macro'!AQ17</f>
        <v>0</v>
      </c>
      <c r="AR20" s="166">
        <f>$D$25*'Premissas macro'!AR17</f>
        <v>0</v>
      </c>
    </row>
    <row r="21" spans="2:44">
      <c r="B21" s="416" t="s">
        <v>145</v>
      </c>
      <c r="C21" s="126"/>
      <c r="D21" s="126"/>
      <c r="E21" s="167">
        <f>IF('Premissas macro'!E16&gt;0,E14,0)</f>
        <v>0</v>
      </c>
      <c r="F21" s="167">
        <f>IF('Premissas macro'!F16&gt;0,F14,0)</f>
        <v>0</v>
      </c>
      <c r="G21" s="167">
        <f>IF('Premissas macro'!G16&gt;0,G14,0)</f>
        <v>0</v>
      </c>
      <c r="H21" s="167">
        <f>IF('Premissas macro'!H16&gt;0,H14,0)</f>
        <v>0</v>
      </c>
      <c r="I21" s="167">
        <f>IF('Premissas macro'!I16&gt;0,I14,0)</f>
        <v>0</v>
      </c>
      <c r="J21" s="167">
        <f>IF('Premissas macro'!J16&gt;0,J14,0)</f>
        <v>0</v>
      </c>
      <c r="K21" s="167">
        <f>IF('Premissas macro'!K16&gt;0,K14,0)</f>
        <v>0</v>
      </c>
      <c r="L21" s="167">
        <f>IF('Premissas macro'!L16&gt;0,L14,0)</f>
        <v>0</v>
      </c>
      <c r="M21" s="167">
        <f>IF('Premissas macro'!M16&gt;0,M14,0)</f>
        <v>0</v>
      </c>
      <c r="N21" s="167">
        <f>IF('Premissas macro'!N16&gt;0,N14,0)</f>
        <v>0</v>
      </c>
      <c r="O21" s="167">
        <f>IF('Premissas macro'!O16&gt;0,O14,0)</f>
        <v>0</v>
      </c>
      <c r="P21" s="167">
        <f>IF('Premissas macro'!P16&gt;0,P14,0)</f>
        <v>0</v>
      </c>
      <c r="Q21" s="167">
        <f>IF('Premissas macro'!Q16&gt;0,Q14,0)</f>
        <v>0</v>
      </c>
      <c r="R21" s="167">
        <f>IF('Premissas macro'!R16&gt;0,R14,0)</f>
        <v>0</v>
      </c>
      <c r="S21" s="167">
        <f>IF('Premissas macro'!S16&gt;0,S14,0)</f>
        <v>0</v>
      </c>
      <c r="T21" s="167">
        <f>IF('Premissas macro'!T16&gt;0,T14,0)</f>
        <v>0</v>
      </c>
      <c r="U21" s="167">
        <f>IF('Premissas macro'!U16&gt;0,U14,0)</f>
        <v>0</v>
      </c>
      <c r="V21" s="167">
        <f>IF('Premissas macro'!V16&gt;0,V14,0)</f>
        <v>0</v>
      </c>
      <c r="W21" s="167">
        <f>IF('Premissas macro'!W16&gt;0,W14,0)</f>
        <v>0</v>
      </c>
      <c r="X21" s="167">
        <f>IF('Premissas macro'!X16&gt;0,X14,0)</f>
        <v>0</v>
      </c>
      <c r="Y21" s="167">
        <f>IF('Premissas macro'!Y16&gt;0,Y14,0)</f>
        <v>0</v>
      </c>
      <c r="Z21" s="167">
        <f>IF('Premissas macro'!Z16&gt;0,Z14,0)</f>
        <v>0</v>
      </c>
      <c r="AA21" s="167">
        <f>IF('Premissas macro'!AA16&gt;0,AA14,0)</f>
        <v>0</v>
      </c>
      <c r="AB21" s="167">
        <f>IF('Premissas macro'!AB16&gt;0,AB14,0)</f>
        <v>0</v>
      </c>
      <c r="AC21" s="167">
        <f>IF('Premissas macro'!AC16&gt;0,AC14,0)</f>
        <v>0</v>
      </c>
      <c r="AD21" s="167">
        <f>IF('Premissas macro'!AD16&gt;0,AD14,0)</f>
        <v>0</v>
      </c>
      <c r="AE21" s="167">
        <f>IF('Premissas macro'!AE16&gt;0,AE14,0)</f>
        <v>0</v>
      </c>
      <c r="AF21" s="167">
        <f>IF('Premissas macro'!AF16&gt;0,AF14,0)</f>
        <v>0</v>
      </c>
      <c r="AG21" s="167">
        <f>IF('Premissas macro'!AG16&gt;0,AG14,0)</f>
        <v>0</v>
      </c>
      <c r="AH21" s="167">
        <f>IF('Premissas macro'!AH16&gt;0,AH14,0)</f>
        <v>0</v>
      </c>
      <c r="AI21" s="167">
        <f>IF('Premissas macro'!AI16&gt;0,AI14,0)</f>
        <v>0</v>
      </c>
      <c r="AJ21" s="167">
        <f>IF('Premissas macro'!AJ16&gt;0,AJ14,0)</f>
        <v>0</v>
      </c>
      <c r="AK21" s="167">
        <f>IF('Premissas macro'!AK16&gt;0,AK14,0)</f>
        <v>0</v>
      </c>
      <c r="AL21" s="167">
        <f>IF('Premissas macro'!AL16&gt;0,AL14,0)</f>
        <v>0</v>
      </c>
      <c r="AM21" s="167">
        <f>IF('Premissas macro'!AM16&gt;0,AM14,0)</f>
        <v>0</v>
      </c>
      <c r="AN21" s="167">
        <f>IF('Premissas macro'!AN16&gt;0,AN14,0)</f>
        <v>0</v>
      </c>
      <c r="AO21" s="167">
        <f>IF('Premissas macro'!AO16&gt;0,AO14,0)</f>
        <v>0</v>
      </c>
      <c r="AP21" s="167">
        <f>IF('Premissas macro'!AP16&gt;0,AP14,0)</f>
        <v>0</v>
      </c>
      <c r="AQ21" s="167">
        <f>IF('Premissas macro'!AQ16&gt;0,AQ14,0)</f>
        <v>0</v>
      </c>
      <c r="AR21" s="168">
        <f>IF('Premissas macro'!AR16&gt;0,AR14,0)</f>
        <v>0</v>
      </c>
    </row>
    <row r="22" spans="2:44">
      <c r="B22" s="417" t="s">
        <v>154</v>
      </c>
      <c r="C22" s="418"/>
      <c r="D22" s="418"/>
      <c r="E22" s="419">
        <f ca="1">IF(AND(E17&lt;0,E9=0),0,IF(E2&lt;='Premissas macro'!E16,E17,0))</f>
        <v>0</v>
      </c>
      <c r="F22" s="419">
        <f ca="1">IF(AND(F17&lt;0,F9=0),0,IF(F2&lt;=SUM('Premissas macro'!$E$17:'Premissas macro'!F17),F17,0))</f>
        <v>443.65629905644437</v>
      </c>
      <c r="G22" s="419">
        <f ca="1">IF(AND(G17&lt;0,G9=0),0,IF(G2&lt;=SUM('Premissas macro'!$E$17:'Premissas macro'!G17),G17,0))</f>
        <v>999.99999999999989</v>
      </c>
      <c r="H22" s="419">
        <f ca="1">IF(AND(H17&lt;0,H9=0),0,IF(H2&lt;=SUM('Premissas macro'!$E$17:'Premissas macro'!H17),H17,0))</f>
        <v>0</v>
      </c>
      <c r="I22" s="419">
        <f ca="1">IF(AND(I17&lt;0,I9=0),0,IF(I2&lt;=SUM('Premissas macro'!$E$17:'Premissas macro'!I17),I17,0))</f>
        <v>0</v>
      </c>
      <c r="J22" s="419">
        <f ca="1">IF(AND(J17&lt;0,J9=0),0,IF(J2&lt;=SUM('Premissas macro'!$E$17:'Premissas macro'!J17),J17,0))</f>
        <v>0</v>
      </c>
      <c r="K22" s="419">
        <f ca="1">IF(AND(K17&lt;0,K9=0),0,IF(K2&lt;=SUM('Premissas macro'!$E$17:'Premissas macro'!K17),K17,0))</f>
        <v>0</v>
      </c>
      <c r="L22" s="419">
        <f ca="1">IF(AND(L17&lt;0,L9=0),0,IF(L2&lt;=SUM('Premissas macro'!$E$17:'Premissas macro'!L17),L17,0))</f>
        <v>0</v>
      </c>
      <c r="M22" s="419">
        <f ca="1">IF(AND(M17&lt;0,M9=0),0,IF(M2&lt;=SUM('Premissas macro'!$E$17:'Premissas macro'!M17),M17,0))</f>
        <v>0</v>
      </c>
      <c r="N22" s="419">
        <f ca="1">IF(AND(N17&lt;0,N9=0),0,IF(N2&lt;=SUM('Premissas macro'!$E$17:'Premissas macro'!N17),N17,0))</f>
        <v>0</v>
      </c>
      <c r="O22" s="419">
        <f ca="1">IF(AND(O17&lt;0,O9=0),0,IF(O2&lt;=SUM('Premissas macro'!$E$17:'Premissas macro'!O17),O17,0))</f>
        <v>0</v>
      </c>
      <c r="P22" s="419">
        <f ca="1">IF(AND(P17&lt;0,P9=0),0,IF(P2&lt;=SUM('Premissas macro'!$E$17:'Premissas macro'!P17),P17,0))</f>
        <v>0</v>
      </c>
      <c r="Q22" s="419">
        <f ca="1">IF(AND(Q17&lt;0,Q9=0),0,IF(Q2&lt;=SUM('Premissas macro'!$E$17:'Premissas macro'!Q17),Q17,0))</f>
        <v>0</v>
      </c>
      <c r="R22" s="419">
        <f ca="1">IF(AND(R17&lt;0,R9=0),0,IF(R2&lt;=SUM('Premissas macro'!$E$17:'Premissas macro'!R17),R17,0))</f>
        <v>0</v>
      </c>
      <c r="S22" s="419">
        <f ca="1">IF(AND(S17&lt;0,S9=0),0,IF(S2&lt;=SUM('Premissas macro'!$E$17:'Premissas macro'!S17),S17,0))</f>
        <v>0</v>
      </c>
      <c r="T22" s="419">
        <f ca="1">IF(AND(T17&lt;0,T9=0),0,IF(T2&lt;=SUM('Premissas macro'!$E$17:'Premissas macro'!T17),T17,0))</f>
        <v>0</v>
      </c>
      <c r="U22" s="419">
        <f ca="1">IF(AND(U17&lt;0,U9=0),0,IF(U2&lt;=SUM('Premissas macro'!$E$17:'Premissas macro'!U17),U17,0))</f>
        <v>0</v>
      </c>
      <c r="V22" s="419">
        <f ca="1">IF(AND(V17&lt;0,V9=0),0,IF(V2&lt;=SUM('Premissas macro'!$E$17:'Premissas macro'!V17),V17,0))</f>
        <v>0</v>
      </c>
      <c r="W22" s="419">
        <f ca="1">IF(AND(W17&lt;0,W9=0),0,IF(W2&lt;=SUM('Premissas macro'!$E$17:'Premissas macro'!W17),W17,0))</f>
        <v>0</v>
      </c>
      <c r="X22" s="419">
        <f ca="1">IF(AND(X17&lt;0,X9=0),0,IF(X2&lt;=SUM('Premissas macro'!$E$17:'Premissas macro'!X17),X17,0))</f>
        <v>0</v>
      </c>
      <c r="Y22" s="419">
        <f ca="1">IF(AND(Y17&lt;0,Y9=0),0,IF(Y2&lt;=SUM('Premissas macro'!$E$17:'Premissas macro'!Y17),Y17,0))</f>
        <v>0</v>
      </c>
      <c r="Z22" s="419">
        <f ca="1">IF(AND(Z17&lt;0,Z9=0),0,IF(Z2&lt;=SUM('Premissas macro'!$E$17:'Premissas macro'!Z17),Z17,0))</f>
        <v>0</v>
      </c>
      <c r="AA22" s="419">
        <f ca="1">IF(AND(AA17&lt;0,AA9=0),0,IF(AA2&lt;=SUM('Premissas macro'!$E$17:'Premissas macro'!AA17),AA17,0))</f>
        <v>0</v>
      </c>
      <c r="AB22" s="419">
        <f ca="1">IF(AND(AB17&lt;0,AB9=0),0,IF(AB2&lt;=SUM('Premissas macro'!$E$17:'Premissas macro'!AB17),AB17,0))</f>
        <v>0</v>
      </c>
      <c r="AC22" s="419">
        <f ca="1">IF(AND(AC17&lt;0,AC9=0),0,IF(AC2&lt;=SUM('Premissas macro'!$E$17:'Premissas macro'!AC17),AC17,0))</f>
        <v>0</v>
      </c>
      <c r="AD22" s="419">
        <f ca="1">IF(AND(AD17&lt;0,AD9=0),0,IF(AD2&lt;=SUM('Premissas macro'!$E$17:'Premissas macro'!AD17),AD17,0))</f>
        <v>0</v>
      </c>
      <c r="AE22" s="419">
        <f ca="1">IF(AND(AE17&lt;0,AE9=0),0,IF(AE2&lt;=SUM('Premissas macro'!$E$17:'Premissas macro'!AE17),AE17,0))</f>
        <v>0</v>
      </c>
      <c r="AF22" s="419">
        <f ca="1">IF(AND(AF17&lt;0,AF9=0),0,IF(AF2&lt;=SUM('Premissas macro'!$E$17:'Premissas macro'!AF17),AF17,0))</f>
        <v>0</v>
      </c>
      <c r="AG22" s="419">
        <f ca="1">IF(AND(AG17&lt;0,AG9=0),0,IF(AG2&lt;=SUM('Premissas macro'!$E$17:'Premissas macro'!AG17),AG17,0))</f>
        <v>0</v>
      </c>
      <c r="AH22" s="419">
        <f ca="1">IF(AND(AH17&lt;0,AH9=0),0,IF(AH2&lt;=SUM('Premissas macro'!$E$17:'Premissas macro'!AH17),AH17,0))</f>
        <v>0</v>
      </c>
      <c r="AI22" s="419">
        <f ca="1">IF(AND(AI17&lt;0,AI9=0),0,IF(AI2&lt;=SUM('Premissas macro'!$E$17:'Premissas macro'!AI17),AI17,0))</f>
        <v>0</v>
      </c>
      <c r="AJ22" s="419">
        <f ca="1">IF(AND(AJ17&lt;0,AJ9=0),0,IF(AJ2&lt;=SUM('Premissas macro'!$E$17:'Premissas macro'!AJ17),AJ17,0))</f>
        <v>0</v>
      </c>
      <c r="AK22" s="419">
        <f ca="1">IF(AND(AK17&lt;0,AK9=0),0,IF(AK2&lt;=SUM('Premissas macro'!$E$17:'Premissas macro'!AK17),AK17,0))</f>
        <v>0</v>
      </c>
      <c r="AL22" s="419">
        <f ca="1">IF(AND(AL17&lt;0,AL9=0),0,IF(AL2&lt;=SUM('Premissas macro'!$E$17:'Premissas macro'!AL17),AL17,0))</f>
        <v>0</v>
      </c>
      <c r="AM22" s="419">
        <f ca="1">IF(AND(AM17&lt;0,AM9=0),0,IF(AM2&lt;=SUM('Premissas macro'!$E$17:'Premissas macro'!AM17),AM17,0))</f>
        <v>0</v>
      </c>
      <c r="AN22" s="419">
        <f ca="1">IF(AND(AN17&lt;0,AN9=0),0,IF(AN2&lt;=SUM('Premissas macro'!$E$17:'Premissas macro'!AN17),AN17,0))</f>
        <v>0</v>
      </c>
      <c r="AO22" s="419">
        <f ca="1">IF(AND(AO17&lt;0,AO9=0),0,IF(AO2&lt;=SUM('Premissas macro'!$E$17:'Premissas macro'!AO17),AO17,0))</f>
        <v>0</v>
      </c>
      <c r="AP22" s="419">
        <f ca="1">IF(AND(AP17&lt;0,AP9=0),0,IF(AP2&lt;=SUM('Premissas macro'!$E$17:'Premissas macro'!AP17),AP17,0))</f>
        <v>0</v>
      </c>
      <c r="AQ22" s="419">
        <f ca="1">IF(AND(AQ17&lt;0,AQ9=0),0,IF(AQ2&lt;=SUM('Premissas macro'!$E$17:'Premissas macro'!AQ17),AQ17,0))</f>
        <v>0</v>
      </c>
      <c r="AR22" s="420">
        <f ca="1">IF(AND(AR17&lt;0,AR9=0),0,IF(AR2&lt;=SUM('Premissas macro'!$E$17:'Premissas macro'!AR17),AR17,0))</f>
        <v>0</v>
      </c>
    </row>
    <row r="23" spans="2:44">
      <c r="B23" s="100"/>
      <c r="F23" s="162"/>
    </row>
    <row r="25" spans="2:44">
      <c r="B25" s="421"/>
      <c r="C25" s="422" t="s">
        <v>150</v>
      </c>
      <c r="D25" s="423">
        <v>1000</v>
      </c>
    </row>
    <row r="26" spans="2:44">
      <c r="B26" s="421"/>
      <c r="C26" s="422" t="s">
        <v>151</v>
      </c>
      <c r="D26" s="423">
        <f>MAX(E9:AR9)</f>
        <v>0</v>
      </c>
    </row>
    <row r="30" spans="2:44">
      <c r="E30" s="165"/>
      <c r="F30" s="165"/>
      <c r="G30" s="165"/>
    </row>
  </sheetData>
  <phoneticPr fontId="0" type="noConversion"/>
  <conditionalFormatting sqref="E2:AR2">
    <cfRule type="cellIs" dxfId="0" priority="1" stopIfTrue="1" operator="equal">
      <formula>0</formula>
    </cfRule>
  </conditionalFormatting>
  <pageMargins left="0.78740157480314965" right="0.78740157480314965" top="0.78740157480314965" bottom="0.78740157480314965" header="0.51181102362204722" footer="0.51181102362204722"/>
  <pageSetup scale="44" orientation="landscape" horizontalDpi="300" verticalDpi="300" r:id="rId1"/>
  <headerFooter alignWithMargins="0">
    <oddHeader>&amp;C&amp;F&amp;R&amp;A</oddHeader>
  </headerFooter>
  <colBreaks count="1" manualBreakCount="1">
    <brk id="19" min="2" max="14" man="1"/>
  </col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6">
    <tabColor rgb="FFFF0000"/>
  </sheetPr>
  <dimension ref="B3:U28"/>
  <sheetViews>
    <sheetView showGridLines="0" zoomScaleNormal="100" workbookViewId="0">
      <selection activeCell="L18" sqref="L18"/>
    </sheetView>
  </sheetViews>
  <sheetFormatPr defaultColWidth="10.81640625" defaultRowHeight="12.5"/>
  <cols>
    <col min="1" max="1" width="5.81640625" style="523" customWidth="1"/>
    <col min="2" max="3" width="10.81640625" style="523"/>
    <col min="4" max="8" width="11" style="523" bestFit="1" customWidth="1"/>
    <col min="9" max="9" width="11.7265625" style="523" bestFit="1" customWidth="1"/>
    <col min="10" max="13" width="11" style="523" bestFit="1" customWidth="1"/>
    <col min="14" max="16384" width="10.81640625" style="523"/>
  </cols>
  <sheetData>
    <row r="3" spans="2:21">
      <c r="B3" s="521" t="s">
        <v>427</v>
      </c>
      <c r="C3" s="521" t="s">
        <v>426</v>
      </c>
      <c r="D3" s="522" t="s">
        <v>495</v>
      </c>
      <c r="E3" s="521" t="s">
        <v>496</v>
      </c>
      <c r="F3" s="522" t="s">
        <v>497</v>
      </c>
      <c r="G3" s="522" t="s">
        <v>498</v>
      </c>
      <c r="H3" s="521" t="s">
        <v>499</v>
      </c>
      <c r="I3" s="521" t="s">
        <v>500</v>
      </c>
      <c r="J3" s="522" t="s">
        <v>501</v>
      </c>
      <c r="K3" s="522" t="s">
        <v>502</v>
      </c>
      <c r="L3" s="522" t="s">
        <v>503</v>
      </c>
      <c r="M3" s="521" t="s">
        <v>504</v>
      </c>
      <c r="O3" s="525"/>
      <c r="P3" s="523" t="s">
        <v>506</v>
      </c>
    </row>
    <row r="4" spans="2:21">
      <c r="B4" s="523" t="s">
        <v>428</v>
      </c>
      <c r="C4" s="523" t="s">
        <v>505</v>
      </c>
      <c r="D4" s="524">
        <v>8</v>
      </c>
      <c r="E4" s="525">
        <v>7.89</v>
      </c>
      <c r="F4" s="524">
        <v>417</v>
      </c>
      <c r="G4" s="535">
        <f>F4*E4</f>
        <v>3290.1299999999997</v>
      </c>
      <c r="H4" s="539">
        <v>393.94</v>
      </c>
      <c r="I4" s="526">
        <f>H4*E4</f>
        <v>3108.1866</v>
      </c>
      <c r="J4" s="527">
        <f t="shared" ref="J4:J15" si="0">$O$4</f>
        <v>167</v>
      </c>
      <c r="K4" s="523">
        <f>IF(F4&lt;J4,0,F4-J4)</f>
        <v>250</v>
      </c>
      <c r="L4" s="528">
        <f>K4/F4</f>
        <v>0.59952038369304561</v>
      </c>
      <c r="M4" s="526">
        <f>L4*I4</f>
        <v>1863.4212230215828</v>
      </c>
      <c r="O4" s="628">
        <f>ROUND(S28,0)</f>
        <v>167</v>
      </c>
      <c r="P4" s="523" t="s">
        <v>507</v>
      </c>
    </row>
    <row r="5" spans="2:21">
      <c r="B5" s="523" t="s">
        <v>428</v>
      </c>
      <c r="C5" s="523" t="s">
        <v>505</v>
      </c>
      <c r="D5" s="524">
        <v>9</v>
      </c>
      <c r="E5" s="525">
        <v>12.51</v>
      </c>
      <c r="F5" s="524">
        <v>200</v>
      </c>
      <c r="G5" s="535">
        <f t="shared" ref="G5:G15" si="1">F5*E5</f>
        <v>2502</v>
      </c>
      <c r="H5" s="539">
        <v>426.69</v>
      </c>
      <c r="I5" s="526">
        <f t="shared" ref="I5:I15" si="2">H5*E5</f>
        <v>5337.8918999999996</v>
      </c>
      <c r="J5" s="527">
        <f t="shared" si="0"/>
        <v>167</v>
      </c>
      <c r="K5" s="523">
        <f t="shared" ref="K5:K15" si="3">IF(F5&lt;J5,0,F5-J5)</f>
        <v>33</v>
      </c>
      <c r="L5" s="528">
        <f t="shared" ref="L5:L15" si="4">K5/F5</f>
        <v>0.16500000000000001</v>
      </c>
      <c r="M5" s="526">
        <f t="shared" ref="M5:M15" si="5">L5*I5</f>
        <v>880.75216349999994</v>
      </c>
    </row>
    <row r="6" spans="2:21">
      <c r="B6" s="523" t="s">
        <v>428</v>
      </c>
      <c r="C6" s="523" t="s">
        <v>505</v>
      </c>
      <c r="D6" s="524">
        <v>10</v>
      </c>
      <c r="E6" s="525">
        <v>14.21</v>
      </c>
      <c r="F6" s="524">
        <v>350</v>
      </c>
      <c r="G6" s="535">
        <f t="shared" si="1"/>
        <v>4973.5</v>
      </c>
      <c r="H6" s="539">
        <v>525.45000000000005</v>
      </c>
      <c r="I6" s="526">
        <f t="shared" si="2"/>
        <v>7466.6445000000012</v>
      </c>
      <c r="J6" s="527">
        <f t="shared" si="0"/>
        <v>167</v>
      </c>
      <c r="K6" s="523">
        <f t="shared" si="3"/>
        <v>183</v>
      </c>
      <c r="L6" s="528">
        <f t="shared" si="4"/>
        <v>0.52285714285714291</v>
      </c>
      <c r="M6" s="526">
        <f t="shared" si="5"/>
        <v>3903.9884100000008</v>
      </c>
    </row>
    <row r="7" spans="2:21">
      <c r="B7" s="523" t="s">
        <v>428</v>
      </c>
      <c r="C7" s="523" t="s">
        <v>505</v>
      </c>
      <c r="D7" s="524">
        <v>11</v>
      </c>
      <c r="E7" s="525">
        <v>17.5</v>
      </c>
      <c r="F7" s="524">
        <v>296</v>
      </c>
      <c r="G7" s="535">
        <f t="shared" si="1"/>
        <v>5180</v>
      </c>
      <c r="H7" s="539">
        <v>388.85</v>
      </c>
      <c r="I7" s="526">
        <f t="shared" si="2"/>
        <v>6804.875</v>
      </c>
      <c r="J7" s="527">
        <f t="shared" si="0"/>
        <v>167</v>
      </c>
      <c r="K7" s="523">
        <f t="shared" si="3"/>
        <v>129</v>
      </c>
      <c r="L7" s="528">
        <f t="shared" si="4"/>
        <v>0.4358108108108108</v>
      </c>
      <c r="M7" s="526">
        <f t="shared" si="5"/>
        <v>2965.6380912162163</v>
      </c>
    </row>
    <row r="8" spans="2:21">
      <c r="B8" s="523" t="s">
        <v>428</v>
      </c>
      <c r="C8" s="523" t="s">
        <v>505</v>
      </c>
      <c r="D8" s="524">
        <v>14</v>
      </c>
      <c r="E8" s="525">
        <v>2.78</v>
      </c>
      <c r="F8" s="524">
        <v>225</v>
      </c>
      <c r="G8" s="535">
        <f t="shared" si="1"/>
        <v>625.5</v>
      </c>
      <c r="H8" s="539">
        <v>437.2</v>
      </c>
      <c r="I8" s="526">
        <f t="shared" si="2"/>
        <v>1215.4159999999999</v>
      </c>
      <c r="J8" s="527">
        <f t="shared" si="0"/>
        <v>167</v>
      </c>
      <c r="K8" s="523">
        <f t="shared" si="3"/>
        <v>58</v>
      </c>
      <c r="L8" s="528">
        <f t="shared" si="4"/>
        <v>0.25777777777777777</v>
      </c>
      <c r="M8" s="526">
        <f t="shared" si="5"/>
        <v>313.30723555555551</v>
      </c>
    </row>
    <row r="9" spans="2:21">
      <c r="B9" s="523" t="s">
        <v>428</v>
      </c>
      <c r="C9" s="523" t="s">
        <v>505</v>
      </c>
      <c r="D9" s="524">
        <v>24</v>
      </c>
      <c r="E9" s="525">
        <v>9.0500000000000007</v>
      </c>
      <c r="F9" s="524">
        <v>408</v>
      </c>
      <c r="G9" s="535">
        <f t="shared" si="1"/>
        <v>3692.4</v>
      </c>
      <c r="H9" s="539">
        <v>435.96</v>
      </c>
      <c r="I9" s="526">
        <f t="shared" si="2"/>
        <v>3945.4380000000001</v>
      </c>
      <c r="J9" s="527">
        <f t="shared" si="0"/>
        <v>167</v>
      </c>
      <c r="K9" s="523">
        <f t="shared" si="3"/>
        <v>241</v>
      </c>
      <c r="L9" s="528">
        <f t="shared" si="4"/>
        <v>0.59068627450980393</v>
      </c>
      <c r="M9" s="526">
        <f t="shared" si="5"/>
        <v>2330.5160735294116</v>
      </c>
      <c r="O9" s="609" t="s">
        <v>641</v>
      </c>
      <c r="P9" s="609" t="s">
        <v>316</v>
      </c>
      <c r="Q9" s="609" t="s">
        <v>642</v>
      </c>
      <c r="R9" s="609" t="s">
        <v>643</v>
      </c>
      <c r="S9" s="610"/>
      <c r="T9" s="610"/>
      <c r="U9" s="610"/>
    </row>
    <row r="10" spans="2:21">
      <c r="B10" s="523" t="s">
        <v>428</v>
      </c>
      <c r="C10" s="523" t="s">
        <v>505</v>
      </c>
      <c r="D10" s="524">
        <v>25</v>
      </c>
      <c r="E10" s="525">
        <v>5.92</v>
      </c>
      <c r="F10" s="524">
        <v>192</v>
      </c>
      <c r="G10" s="535">
        <f t="shared" si="1"/>
        <v>1136.6399999999999</v>
      </c>
      <c r="H10" s="539">
        <v>265.93</v>
      </c>
      <c r="I10" s="526">
        <f t="shared" si="2"/>
        <v>1574.3055999999999</v>
      </c>
      <c r="J10" s="527">
        <f t="shared" si="0"/>
        <v>167</v>
      </c>
      <c r="K10" s="523">
        <f t="shared" si="3"/>
        <v>25</v>
      </c>
      <c r="L10" s="528">
        <f t="shared" si="4"/>
        <v>0.13020833333333334</v>
      </c>
      <c r="M10" s="526">
        <f t="shared" si="5"/>
        <v>204.98770833333333</v>
      </c>
      <c r="O10" s="611" t="s">
        <v>644</v>
      </c>
      <c r="P10" s="612" t="s">
        <v>645</v>
      </c>
      <c r="Q10" s="613">
        <v>42</v>
      </c>
      <c r="R10" s="611" t="s">
        <v>646</v>
      </c>
      <c r="S10" s="610"/>
      <c r="T10" s="610"/>
      <c r="U10" s="610"/>
    </row>
    <row r="11" spans="2:21">
      <c r="B11" s="523" t="s">
        <v>428</v>
      </c>
      <c r="C11" s="523" t="s">
        <v>505</v>
      </c>
      <c r="D11" s="524">
        <v>26</v>
      </c>
      <c r="E11" s="525">
        <v>55.7</v>
      </c>
      <c r="F11" s="524">
        <v>317</v>
      </c>
      <c r="G11" s="535">
        <f t="shared" si="1"/>
        <v>17656.900000000001</v>
      </c>
      <c r="H11" s="539">
        <v>404.84</v>
      </c>
      <c r="I11" s="526">
        <f t="shared" si="2"/>
        <v>22549.588</v>
      </c>
      <c r="J11" s="527">
        <f t="shared" si="0"/>
        <v>167</v>
      </c>
      <c r="K11" s="523">
        <f t="shared" si="3"/>
        <v>150</v>
      </c>
      <c r="L11" s="528">
        <f t="shared" si="4"/>
        <v>0.47318611987381703</v>
      </c>
      <c r="M11" s="526">
        <f t="shared" si="5"/>
        <v>10670.152050473185</v>
      </c>
      <c r="O11" s="614" t="s">
        <v>647</v>
      </c>
      <c r="P11" s="615">
        <v>2004</v>
      </c>
      <c r="Q11" s="615">
        <v>69</v>
      </c>
      <c r="R11" s="614" t="s">
        <v>648</v>
      </c>
      <c r="S11" s="610"/>
      <c r="T11" s="610"/>
      <c r="U11" s="610"/>
    </row>
    <row r="12" spans="2:21">
      <c r="B12" s="523" t="s">
        <v>428</v>
      </c>
      <c r="C12" s="523" t="s">
        <v>505</v>
      </c>
      <c r="D12" s="524">
        <v>31</v>
      </c>
      <c r="E12" s="525">
        <v>21.99</v>
      </c>
      <c r="F12" s="524">
        <v>217</v>
      </c>
      <c r="G12" s="535">
        <f t="shared" si="1"/>
        <v>4771.83</v>
      </c>
      <c r="H12" s="539">
        <v>344.82</v>
      </c>
      <c r="I12" s="526">
        <f t="shared" si="2"/>
        <v>7582.5917999999992</v>
      </c>
      <c r="J12" s="527">
        <f t="shared" si="0"/>
        <v>167</v>
      </c>
      <c r="K12" s="523">
        <f t="shared" si="3"/>
        <v>50</v>
      </c>
      <c r="L12" s="528">
        <f t="shared" si="4"/>
        <v>0.2304147465437788</v>
      </c>
      <c r="M12" s="526">
        <f t="shared" si="5"/>
        <v>1747.1409677419354</v>
      </c>
      <c r="O12" s="614" t="s">
        <v>647</v>
      </c>
      <c r="P12" s="615">
        <v>2005</v>
      </c>
      <c r="Q12" s="615">
        <v>68</v>
      </c>
      <c r="R12" s="614" t="s">
        <v>648</v>
      </c>
      <c r="S12" s="610"/>
      <c r="T12" s="610"/>
      <c r="U12" s="610"/>
    </row>
    <row r="13" spans="2:21">
      <c r="B13" s="523" t="s">
        <v>428</v>
      </c>
      <c r="C13" s="523" t="s">
        <v>505</v>
      </c>
      <c r="D13" s="524">
        <v>36</v>
      </c>
      <c r="E13" s="525">
        <v>23.18</v>
      </c>
      <c r="F13" s="524">
        <v>654</v>
      </c>
      <c r="G13" s="535">
        <f t="shared" si="1"/>
        <v>15159.72</v>
      </c>
      <c r="H13" s="539">
        <v>511.73</v>
      </c>
      <c r="I13" s="526">
        <f t="shared" si="2"/>
        <v>11861.901400000001</v>
      </c>
      <c r="J13" s="527">
        <f t="shared" si="0"/>
        <v>167</v>
      </c>
      <c r="K13" s="523">
        <f t="shared" si="3"/>
        <v>487</v>
      </c>
      <c r="L13" s="528">
        <f t="shared" si="4"/>
        <v>0.74464831804281351</v>
      </c>
      <c r="M13" s="526">
        <f t="shared" si="5"/>
        <v>8832.944926299695</v>
      </c>
      <c r="O13" s="614" t="s">
        <v>647</v>
      </c>
      <c r="P13" s="615">
        <v>2006</v>
      </c>
      <c r="Q13" s="615">
        <v>67</v>
      </c>
      <c r="R13" s="614" t="s">
        <v>648</v>
      </c>
      <c r="S13" s="610"/>
      <c r="T13" s="610"/>
      <c r="U13" s="610"/>
    </row>
    <row r="14" spans="2:21">
      <c r="B14" s="523" t="s">
        <v>428</v>
      </c>
      <c r="C14" s="523" t="s">
        <v>505</v>
      </c>
      <c r="D14" s="524">
        <v>37</v>
      </c>
      <c r="E14" s="525">
        <v>22.04</v>
      </c>
      <c r="F14" s="524">
        <v>530</v>
      </c>
      <c r="G14" s="535">
        <f t="shared" si="1"/>
        <v>11681.199999999999</v>
      </c>
      <c r="H14" s="539">
        <v>504.2</v>
      </c>
      <c r="I14" s="526">
        <f t="shared" si="2"/>
        <v>11112.567999999999</v>
      </c>
      <c r="J14" s="527">
        <f t="shared" si="0"/>
        <v>167</v>
      </c>
      <c r="K14" s="523">
        <f t="shared" si="3"/>
        <v>363</v>
      </c>
      <c r="L14" s="528">
        <f t="shared" si="4"/>
        <v>0.68490566037735845</v>
      </c>
      <c r="M14" s="526">
        <f t="shared" si="5"/>
        <v>7611.0607245283009</v>
      </c>
      <c r="O14" s="614" t="s">
        <v>647</v>
      </c>
      <c r="P14" s="615">
        <v>2007</v>
      </c>
      <c r="Q14" s="615">
        <v>65</v>
      </c>
      <c r="R14" s="614" t="s">
        <v>648</v>
      </c>
      <c r="S14" s="610"/>
      <c r="T14" s="610"/>
      <c r="U14" s="610"/>
    </row>
    <row r="15" spans="2:21">
      <c r="B15" s="529" t="s">
        <v>428</v>
      </c>
      <c r="C15" s="529" t="s">
        <v>505</v>
      </c>
      <c r="D15" s="530">
        <v>45</v>
      </c>
      <c r="E15" s="531">
        <v>8.11</v>
      </c>
      <c r="F15" s="530">
        <v>644</v>
      </c>
      <c r="G15" s="562">
        <f t="shared" si="1"/>
        <v>5222.8399999999992</v>
      </c>
      <c r="H15" s="541">
        <v>535.94000000000005</v>
      </c>
      <c r="I15" s="532">
        <f t="shared" si="2"/>
        <v>4346.4733999999999</v>
      </c>
      <c r="J15" s="533">
        <f t="shared" si="0"/>
        <v>167</v>
      </c>
      <c r="K15" s="529">
        <f t="shared" si="3"/>
        <v>477</v>
      </c>
      <c r="L15" s="534">
        <f t="shared" si="4"/>
        <v>0.74068322981366463</v>
      </c>
      <c r="M15" s="532">
        <f t="shared" si="5"/>
        <v>3219.3599562111804</v>
      </c>
      <c r="O15" s="614" t="s">
        <v>647</v>
      </c>
      <c r="P15" s="615">
        <v>2008</v>
      </c>
      <c r="Q15" s="615">
        <v>64</v>
      </c>
      <c r="R15" s="614" t="s">
        <v>648</v>
      </c>
      <c r="S15" s="610"/>
      <c r="T15" s="610"/>
      <c r="U15" s="610"/>
    </row>
    <row r="16" spans="2:21">
      <c r="E16" s="523">
        <f>SUM(E4:E15)</f>
        <v>200.88</v>
      </c>
      <c r="G16" s="536"/>
      <c r="I16" s="536">
        <f>SUM(I4:I15)</f>
        <v>86905.8802</v>
      </c>
      <c r="M16" s="536">
        <f>SUM(M4:M15)</f>
        <v>44543.269530410398</v>
      </c>
      <c r="O16" s="614" t="s">
        <v>647</v>
      </c>
      <c r="P16" s="615">
        <v>2009</v>
      </c>
      <c r="Q16" s="615">
        <v>64</v>
      </c>
      <c r="R16" s="614" t="s">
        <v>648</v>
      </c>
      <c r="S16" s="610"/>
      <c r="T16" s="610"/>
      <c r="U16" s="610"/>
    </row>
    <row r="17" spans="7:21">
      <c r="G17" s="540"/>
      <c r="I17" s="536">
        <f>I16/E16</f>
        <v>432.62584727200317</v>
      </c>
      <c r="L17" s="537" t="s">
        <v>508</v>
      </c>
      <c r="M17" s="538">
        <f>M16/I16</f>
        <v>0.51254609501567883</v>
      </c>
      <c r="O17" s="614" t="s">
        <v>647</v>
      </c>
      <c r="P17" s="615">
        <v>2010</v>
      </c>
      <c r="Q17" s="615">
        <v>59</v>
      </c>
      <c r="R17" s="614" t="s">
        <v>648</v>
      </c>
      <c r="S17" s="610"/>
      <c r="T17" s="610"/>
      <c r="U17" s="610"/>
    </row>
    <row r="18" spans="7:21">
      <c r="O18" s="614" t="s">
        <v>647</v>
      </c>
      <c r="P18" s="615">
        <v>2011</v>
      </c>
      <c r="Q18" s="615">
        <v>58</v>
      </c>
      <c r="R18" s="614" t="s">
        <v>648</v>
      </c>
      <c r="S18" s="610"/>
      <c r="T18" s="610"/>
      <c r="U18" s="610"/>
    </row>
    <row r="19" spans="7:21" ht="14.5">
      <c r="O19" s="614" t="s">
        <v>647</v>
      </c>
      <c r="P19" s="615">
        <v>2012</v>
      </c>
      <c r="Q19" s="615">
        <v>57</v>
      </c>
      <c r="R19" s="614" t="s">
        <v>648</v>
      </c>
      <c r="S19" s="616">
        <f>AVERAGE(Q11:Q19)</f>
        <v>63.444444444444443</v>
      </c>
      <c r="T19" s="610"/>
      <c r="U19" s="610"/>
    </row>
    <row r="20" spans="7:21">
      <c r="O20" s="617" t="s">
        <v>649</v>
      </c>
      <c r="P20" s="610">
        <v>1998</v>
      </c>
      <c r="Q20" s="618">
        <v>116</v>
      </c>
      <c r="R20" s="617" t="s">
        <v>650</v>
      </c>
      <c r="S20" s="610"/>
      <c r="T20" s="610"/>
      <c r="U20" s="610"/>
    </row>
    <row r="21" spans="7:21">
      <c r="O21" s="617" t="s">
        <v>649</v>
      </c>
      <c r="P21" s="610">
        <v>2002</v>
      </c>
      <c r="Q21" s="618">
        <v>129</v>
      </c>
      <c r="R21" s="617" t="s">
        <v>651</v>
      </c>
      <c r="S21" s="610"/>
      <c r="T21" s="610"/>
      <c r="U21" s="610"/>
    </row>
    <row r="22" spans="7:21">
      <c r="O22" s="617" t="s">
        <v>649</v>
      </c>
      <c r="P22" s="610">
        <v>1998</v>
      </c>
      <c r="Q22" s="618">
        <v>163</v>
      </c>
      <c r="R22" s="617" t="s">
        <v>650</v>
      </c>
      <c r="S22" s="610"/>
      <c r="T22" s="610"/>
      <c r="U22" s="610"/>
    </row>
    <row r="23" spans="7:21">
      <c r="O23" s="617" t="s">
        <v>649</v>
      </c>
      <c r="P23" s="610">
        <v>2002</v>
      </c>
      <c r="Q23" s="618">
        <v>165</v>
      </c>
      <c r="R23" s="617" t="s">
        <v>651</v>
      </c>
      <c r="S23" s="610"/>
      <c r="T23" s="610"/>
      <c r="U23" s="610"/>
    </row>
    <row r="24" spans="7:21">
      <c r="O24" s="617" t="s">
        <v>652</v>
      </c>
      <c r="P24" s="610">
        <v>2011</v>
      </c>
      <c r="Q24" s="619">
        <v>456</v>
      </c>
      <c r="R24" s="617" t="s">
        <v>653</v>
      </c>
      <c r="S24" s="620">
        <f>Q24-(133+92)</f>
        <v>231</v>
      </c>
      <c r="T24" s="621" t="s">
        <v>654</v>
      </c>
      <c r="U24" s="610"/>
    </row>
    <row r="25" spans="7:21">
      <c r="O25" s="617" t="s">
        <v>655</v>
      </c>
      <c r="P25" s="610">
        <v>2009</v>
      </c>
      <c r="Q25" s="619">
        <v>363</v>
      </c>
      <c r="R25" s="617" t="s">
        <v>656</v>
      </c>
      <c r="S25" s="620">
        <f>Q25-109</f>
        <v>254</v>
      </c>
      <c r="T25" s="621" t="s">
        <v>654</v>
      </c>
      <c r="U25" s="610"/>
    </row>
    <row r="26" spans="7:21">
      <c r="O26" s="617" t="s">
        <v>657</v>
      </c>
      <c r="P26" s="610">
        <v>2013</v>
      </c>
      <c r="Q26" s="618">
        <v>228</v>
      </c>
      <c r="R26" s="617" t="s">
        <v>653</v>
      </c>
      <c r="S26" s="610"/>
      <c r="T26" s="610"/>
      <c r="U26" s="610"/>
    </row>
    <row r="27" spans="7:21" ht="13" thickBot="1">
      <c r="O27" s="622" t="s">
        <v>658</v>
      </c>
      <c r="P27" s="623">
        <v>2002</v>
      </c>
      <c r="Q27" s="624">
        <v>154</v>
      </c>
      <c r="R27" s="622" t="s">
        <v>659</v>
      </c>
      <c r="S27" s="610"/>
      <c r="T27" s="610"/>
      <c r="U27" s="610"/>
    </row>
    <row r="28" spans="7:21" ht="19" thickBot="1">
      <c r="O28" s="610"/>
      <c r="P28" s="610"/>
      <c r="Q28" s="610"/>
      <c r="R28" s="617"/>
      <c r="S28" s="625">
        <f>AVERAGE(Q20:Q23,Q26:Q27,S24:S25,S19)</f>
        <v>167.04938271604937</v>
      </c>
      <c r="T28" s="626">
        <f>AVERAGE(S19,Q20:Q23,Q26:Q27)</f>
        <v>145.49206349206349</v>
      </c>
      <c r="U28" s="627">
        <f>AVERAGE(Q20:Q27,S19)</f>
        <v>204.16049382716048</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4">
    <tabColor theme="5" tint="0.79998168889431442"/>
  </sheetPr>
  <dimension ref="A2:Y7110"/>
  <sheetViews>
    <sheetView showGridLines="0" topLeftCell="A100" zoomScaleNormal="100" workbookViewId="0">
      <selection activeCell="G143" sqref="G143"/>
    </sheetView>
  </sheetViews>
  <sheetFormatPr defaultColWidth="9.1796875" defaultRowHeight="13"/>
  <cols>
    <col min="1" max="1" width="9.1796875" style="863"/>
    <col min="2" max="2" width="12.81640625" style="863" customWidth="1"/>
    <col min="3" max="3" width="9.26953125" style="873" bestFit="1" customWidth="1"/>
    <col min="4" max="4" width="4.26953125" style="863" customWidth="1"/>
    <col min="5" max="5" width="4.1796875" style="863" customWidth="1"/>
    <col min="6" max="6" width="21.1796875" style="863" customWidth="1"/>
    <col min="7" max="7" width="13.7265625" style="863" bestFit="1" customWidth="1"/>
    <col min="8" max="10" width="9.1796875" style="863"/>
    <col min="11" max="12" width="12.26953125" style="863" customWidth="1"/>
    <col min="13" max="21" width="9.1796875" style="863"/>
    <col min="22" max="23" width="12.1796875" style="863" bestFit="1" customWidth="1"/>
    <col min="24" max="16384" width="9.1796875" style="863"/>
  </cols>
  <sheetData>
    <row r="2" spans="1:10" s="862" customFormat="1">
      <c r="B2" s="761" t="s">
        <v>905</v>
      </c>
      <c r="C2" s="761" t="s">
        <v>1087</v>
      </c>
      <c r="F2" s="863"/>
      <c r="G2" s="863"/>
      <c r="H2" s="863"/>
      <c r="I2" s="863"/>
      <c r="J2" s="864"/>
    </row>
    <row r="3" spans="1:10" s="862" customFormat="1">
      <c r="A3" s="762">
        <f>YEAR(B3)</f>
        <v>2021</v>
      </c>
      <c r="B3" s="1087">
        <v>44561</v>
      </c>
      <c r="C3" s="1088">
        <v>326</v>
      </c>
      <c r="F3" s="863"/>
      <c r="G3" s="863"/>
      <c r="H3" s="863"/>
      <c r="I3" s="863"/>
    </row>
    <row r="4" spans="1:10" s="862" customFormat="1">
      <c r="A4" s="762">
        <f t="shared" ref="A4:A67" si="0">YEAR(B4)</f>
        <v>2021</v>
      </c>
      <c r="B4" s="1087">
        <v>44560</v>
      </c>
      <c r="C4" s="1088">
        <v>326</v>
      </c>
      <c r="F4" s="863"/>
      <c r="G4" s="863"/>
      <c r="H4" s="863"/>
      <c r="I4" s="863"/>
    </row>
    <row r="5" spans="1:10" s="862" customFormat="1">
      <c r="A5" s="762">
        <f t="shared" si="0"/>
        <v>2021</v>
      </c>
      <c r="B5" s="1087">
        <v>44559</v>
      </c>
      <c r="C5" s="1088">
        <v>325</v>
      </c>
      <c r="F5" s="863"/>
      <c r="G5" s="863"/>
      <c r="H5" s="863"/>
      <c r="I5" s="863"/>
    </row>
    <row r="6" spans="1:10" s="862" customFormat="1">
      <c r="A6" s="762">
        <f t="shared" si="0"/>
        <v>2021</v>
      </c>
      <c r="B6" s="1087">
        <v>44558</v>
      </c>
      <c r="C6" s="1088">
        <v>331</v>
      </c>
      <c r="F6" s="863"/>
      <c r="G6" s="863"/>
      <c r="H6" s="863"/>
      <c r="I6" s="863"/>
    </row>
    <row r="7" spans="1:10" s="862" customFormat="1">
      <c r="A7" s="762">
        <f t="shared" si="0"/>
        <v>2021</v>
      </c>
      <c r="B7" s="1087">
        <v>44557</v>
      </c>
      <c r="C7" s="1088">
        <v>334</v>
      </c>
      <c r="F7" s="863"/>
      <c r="G7" s="863"/>
      <c r="H7" s="863"/>
      <c r="I7" s="863"/>
    </row>
    <row r="8" spans="1:10" s="862" customFormat="1">
      <c r="A8" s="762">
        <f t="shared" si="0"/>
        <v>2021</v>
      </c>
      <c r="B8" s="1087">
        <v>44554</v>
      </c>
      <c r="C8" s="1088">
        <v>335</v>
      </c>
      <c r="F8" s="863"/>
      <c r="G8" s="863"/>
      <c r="H8" s="863"/>
      <c r="I8" s="863"/>
    </row>
    <row r="9" spans="1:10" s="862" customFormat="1">
      <c r="A9" s="762">
        <f t="shared" si="0"/>
        <v>2021</v>
      </c>
      <c r="B9" s="1087">
        <v>44553</v>
      </c>
      <c r="C9" s="1088">
        <v>335</v>
      </c>
      <c r="F9" s="863"/>
      <c r="G9" s="863"/>
      <c r="H9" s="863"/>
      <c r="I9" s="863"/>
    </row>
    <row r="10" spans="1:10" s="862" customFormat="1">
      <c r="A10" s="762">
        <f t="shared" si="0"/>
        <v>2021</v>
      </c>
      <c r="B10" s="1087">
        <v>44552</v>
      </c>
      <c r="C10" s="1088">
        <v>342</v>
      </c>
      <c r="F10" s="863"/>
      <c r="G10" s="863"/>
      <c r="H10" s="863"/>
      <c r="I10" s="863"/>
    </row>
    <row r="11" spans="1:10" s="862" customFormat="1">
      <c r="A11" s="762">
        <f t="shared" si="0"/>
        <v>2021</v>
      </c>
      <c r="B11" s="1087">
        <v>44551</v>
      </c>
      <c r="C11" s="1088">
        <v>341</v>
      </c>
      <c r="F11" s="863"/>
      <c r="G11" s="863"/>
      <c r="H11" s="863"/>
      <c r="I11" s="863"/>
    </row>
    <row r="12" spans="1:10" s="862" customFormat="1">
      <c r="A12" s="762">
        <f t="shared" si="0"/>
        <v>2021</v>
      </c>
      <c r="B12" s="1087">
        <v>44550</v>
      </c>
      <c r="C12" s="1088">
        <v>345</v>
      </c>
      <c r="F12" s="863"/>
      <c r="G12" s="863"/>
      <c r="H12" s="863"/>
      <c r="I12" s="863"/>
    </row>
    <row r="13" spans="1:10" s="862" customFormat="1">
      <c r="A13" s="762">
        <f t="shared" si="0"/>
        <v>2021</v>
      </c>
      <c r="B13" s="1087">
        <v>44547</v>
      </c>
      <c r="C13" s="1088">
        <v>343</v>
      </c>
      <c r="F13" s="863"/>
      <c r="G13" s="863"/>
      <c r="H13" s="863"/>
      <c r="I13" s="863"/>
    </row>
    <row r="14" spans="1:10" s="862" customFormat="1">
      <c r="A14" s="762">
        <f t="shared" si="0"/>
        <v>2021</v>
      </c>
      <c r="B14" s="1087">
        <v>44546</v>
      </c>
      <c r="C14" s="1088">
        <v>342</v>
      </c>
      <c r="F14" s="863"/>
      <c r="G14" s="863"/>
      <c r="H14" s="863"/>
      <c r="I14" s="863"/>
    </row>
    <row r="15" spans="1:10" s="862" customFormat="1">
      <c r="A15" s="762">
        <f t="shared" si="0"/>
        <v>2021</v>
      </c>
      <c r="B15" s="1087">
        <v>44545</v>
      </c>
      <c r="C15" s="1088">
        <v>339</v>
      </c>
      <c r="F15" s="863"/>
      <c r="G15" s="863"/>
      <c r="H15" s="863"/>
      <c r="I15" s="863"/>
    </row>
    <row r="16" spans="1:10" s="862" customFormat="1">
      <c r="A16" s="762">
        <f t="shared" si="0"/>
        <v>2021</v>
      </c>
      <c r="B16" s="1087">
        <v>44544</v>
      </c>
      <c r="C16" s="1088">
        <v>338</v>
      </c>
      <c r="F16" s="863"/>
      <c r="G16" s="863"/>
      <c r="H16" s="863"/>
      <c r="I16" s="863"/>
    </row>
    <row r="17" spans="1:9" s="862" customFormat="1">
      <c r="A17" s="762">
        <f t="shared" si="0"/>
        <v>2021</v>
      </c>
      <c r="B17" s="1087">
        <v>44543</v>
      </c>
      <c r="C17" s="1088">
        <v>337</v>
      </c>
      <c r="F17" s="863"/>
      <c r="G17" s="863"/>
      <c r="H17" s="863"/>
      <c r="I17" s="863"/>
    </row>
    <row r="18" spans="1:9" s="862" customFormat="1">
      <c r="A18" s="762">
        <f t="shared" si="0"/>
        <v>2021</v>
      </c>
      <c r="B18" s="1087">
        <v>44540</v>
      </c>
      <c r="C18" s="1088">
        <v>333</v>
      </c>
      <c r="F18" s="863"/>
      <c r="G18" s="863"/>
      <c r="H18" s="863"/>
      <c r="I18" s="863"/>
    </row>
    <row r="19" spans="1:9" s="862" customFormat="1">
      <c r="A19" s="762">
        <f t="shared" si="0"/>
        <v>2021</v>
      </c>
      <c r="B19" s="1087">
        <v>44539</v>
      </c>
      <c r="C19" s="1088">
        <v>333</v>
      </c>
      <c r="F19" s="863"/>
      <c r="G19" s="863"/>
      <c r="H19" s="863"/>
      <c r="I19" s="863"/>
    </row>
    <row r="20" spans="1:9" s="862" customFormat="1">
      <c r="A20" s="762">
        <f t="shared" si="0"/>
        <v>2021</v>
      </c>
      <c r="B20" s="1087">
        <v>44538</v>
      </c>
      <c r="C20" s="1088">
        <v>327</v>
      </c>
      <c r="F20" s="863"/>
      <c r="G20" s="863"/>
      <c r="H20" s="863"/>
      <c r="I20" s="863"/>
    </row>
    <row r="21" spans="1:9" s="862" customFormat="1">
      <c r="A21" s="762">
        <f t="shared" si="0"/>
        <v>2021</v>
      </c>
      <c r="B21" s="1087">
        <v>44537</v>
      </c>
      <c r="C21" s="1088">
        <v>330</v>
      </c>
      <c r="F21" s="863"/>
      <c r="G21" s="863"/>
      <c r="H21" s="863"/>
      <c r="I21" s="863"/>
    </row>
    <row r="22" spans="1:9" s="862" customFormat="1">
      <c r="A22" s="762">
        <f t="shared" si="0"/>
        <v>2021</v>
      </c>
      <c r="B22" s="1087">
        <v>44536</v>
      </c>
      <c r="C22" s="1088">
        <v>343</v>
      </c>
      <c r="F22" s="863"/>
      <c r="G22" s="863"/>
      <c r="H22" s="863"/>
      <c r="I22" s="863"/>
    </row>
    <row r="23" spans="1:9" s="862" customFormat="1">
      <c r="A23" s="762">
        <f t="shared" si="0"/>
        <v>2021</v>
      </c>
      <c r="B23" s="1087">
        <v>44533</v>
      </c>
      <c r="C23" s="1088">
        <v>349</v>
      </c>
      <c r="F23" s="863"/>
      <c r="G23" s="863"/>
      <c r="H23" s="863"/>
      <c r="I23" s="863"/>
    </row>
    <row r="24" spans="1:9" s="862" customFormat="1">
      <c r="A24" s="762">
        <f t="shared" si="0"/>
        <v>2021</v>
      </c>
      <c r="B24" s="1087">
        <v>44532</v>
      </c>
      <c r="C24" s="1088">
        <v>345</v>
      </c>
      <c r="F24" s="863"/>
      <c r="G24" s="863"/>
      <c r="H24" s="863"/>
      <c r="I24" s="863"/>
    </row>
    <row r="25" spans="1:9" s="862" customFormat="1">
      <c r="A25" s="762">
        <f t="shared" si="0"/>
        <v>2021</v>
      </c>
      <c r="B25" s="1087">
        <v>44531</v>
      </c>
      <c r="C25" s="1088">
        <v>355</v>
      </c>
      <c r="F25" s="863"/>
      <c r="G25" s="863"/>
      <c r="H25" s="863"/>
      <c r="I25" s="863"/>
    </row>
    <row r="26" spans="1:9" s="862" customFormat="1">
      <c r="A26" s="762">
        <f t="shared" si="0"/>
        <v>2021</v>
      </c>
      <c r="B26" s="1087">
        <v>44530</v>
      </c>
      <c r="C26" s="1088">
        <v>366</v>
      </c>
      <c r="F26" s="863"/>
      <c r="G26" s="863"/>
      <c r="H26" s="863"/>
      <c r="I26" s="863"/>
    </row>
    <row r="27" spans="1:9" s="862" customFormat="1">
      <c r="A27" s="762">
        <f t="shared" si="0"/>
        <v>2021</v>
      </c>
      <c r="B27" s="1087">
        <v>44529</v>
      </c>
      <c r="C27" s="1088">
        <v>366</v>
      </c>
      <c r="F27" s="863"/>
      <c r="G27" s="863"/>
      <c r="H27" s="863"/>
      <c r="I27" s="863"/>
    </row>
    <row r="28" spans="1:9" s="862" customFormat="1">
      <c r="A28" s="762">
        <f t="shared" si="0"/>
        <v>2021</v>
      </c>
      <c r="B28" s="1087">
        <v>44526</v>
      </c>
      <c r="C28" s="1088">
        <v>375</v>
      </c>
      <c r="F28" s="863"/>
      <c r="G28" s="863"/>
      <c r="H28" s="863"/>
      <c r="I28" s="863"/>
    </row>
    <row r="29" spans="1:9" s="862" customFormat="1">
      <c r="A29" s="762">
        <f t="shared" si="0"/>
        <v>2021</v>
      </c>
      <c r="B29" s="1087">
        <v>44525</v>
      </c>
      <c r="C29" s="1088">
        <v>349</v>
      </c>
      <c r="F29" s="863"/>
      <c r="G29" s="863"/>
      <c r="H29" s="863"/>
      <c r="I29" s="863"/>
    </row>
    <row r="30" spans="1:9" s="862" customFormat="1">
      <c r="A30" s="762">
        <f t="shared" si="0"/>
        <v>2021</v>
      </c>
      <c r="B30" s="1087">
        <v>44524</v>
      </c>
      <c r="C30" s="1088">
        <v>349</v>
      </c>
      <c r="F30" s="863"/>
      <c r="G30" s="863"/>
      <c r="H30" s="863"/>
      <c r="I30" s="863"/>
    </row>
    <row r="31" spans="1:9" s="862" customFormat="1">
      <c r="A31" s="762">
        <f t="shared" si="0"/>
        <v>2021</v>
      </c>
      <c r="B31" s="1087">
        <v>44523</v>
      </c>
      <c r="C31" s="1088">
        <v>345</v>
      </c>
      <c r="F31" s="863"/>
      <c r="G31" s="863"/>
      <c r="H31" s="863"/>
      <c r="I31" s="863"/>
    </row>
    <row r="32" spans="1:9" s="862" customFormat="1">
      <c r="A32" s="762">
        <f t="shared" si="0"/>
        <v>2021</v>
      </c>
      <c r="B32" s="1087">
        <v>44522</v>
      </c>
      <c r="C32" s="1088">
        <v>339</v>
      </c>
      <c r="F32" s="863"/>
      <c r="G32" s="863"/>
      <c r="H32" s="863"/>
      <c r="I32" s="863"/>
    </row>
    <row r="33" spans="1:9" s="862" customFormat="1">
      <c r="A33" s="762">
        <f t="shared" si="0"/>
        <v>2021</v>
      </c>
      <c r="B33" s="1087">
        <v>44519</v>
      </c>
      <c r="C33" s="1088">
        <v>341</v>
      </c>
      <c r="F33" s="863"/>
      <c r="G33" s="863"/>
      <c r="H33" s="863"/>
      <c r="I33" s="863"/>
    </row>
    <row r="34" spans="1:9" s="862" customFormat="1">
      <c r="A34" s="762">
        <f t="shared" si="0"/>
        <v>2021</v>
      </c>
      <c r="B34" s="1087">
        <v>44518</v>
      </c>
      <c r="C34" s="1088">
        <v>340</v>
      </c>
      <c r="F34" s="863"/>
      <c r="G34" s="863"/>
      <c r="H34" s="863"/>
      <c r="I34" s="863"/>
    </row>
    <row r="35" spans="1:9" s="862" customFormat="1">
      <c r="A35" s="762">
        <f t="shared" si="0"/>
        <v>2021</v>
      </c>
      <c r="B35" s="1087">
        <v>44517</v>
      </c>
      <c r="C35" s="1088">
        <v>338</v>
      </c>
      <c r="F35" s="863"/>
      <c r="G35" s="863"/>
      <c r="H35" s="863"/>
      <c r="I35" s="863"/>
    </row>
    <row r="36" spans="1:9" s="862" customFormat="1">
      <c r="A36" s="762">
        <f t="shared" si="0"/>
        <v>2021</v>
      </c>
      <c r="B36" s="1087">
        <v>44516</v>
      </c>
      <c r="C36" s="1088">
        <v>336</v>
      </c>
      <c r="F36" s="863"/>
      <c r="G36" s="863"/>
      <c r="H36" s="863"/>
      <c r="I36" s="863"/>
    </row>
    <row r="37" spans="1:9" s="862" customFormat="1">
      <c r="A37" s="762">
        <f t="shared" si="0"/>
        <v>2021</v>
      </c>
      <c r="B37" s="1087">
        <v>44515</v>
      </c>
      <c r="C37" s="1088">
        <v>336</v>
      </c>
      <c r="F37" s="863"/>
      <c r="G37" s="863"/>
      <c r="H37" s="863"/>
      <c r="I37" s="863"/>
    </row>
    <row r="38" spans="1:9" s="862" customFormat="1">
      <c r="A38" s="762">
        <f t="shared" si="0"/>
        <v>2021</v>
      </c>
      <c r="B38" s="1087">
        <v>44512</v>
      </c>
      <c r="C38" s="1088">
        <v>339</v>
      </c>
      <c r="F38" s="863"/>
      <c r="G38" s="863"/>
      <c r="H38" s="863"/>
      <c r="I38" s="863"/>
    </row>
    <row r="39" spans="1:9" s="862" customFormat="1">
      <c r="A39" s="762">
        <f t="shared" si="0"/>
        <v>2021</v>
      </c>
      <c r="B39" s="1087">
        <v>44511</v>
      </c>
      <c r="C39" s="1088">
        <v>338</v>
      </c>
      <c r="F39" s="863"/>
      <c r="G39" s="863"/>
      <c r="H39" s="863"/>
      <c r="I39" s="863"/>
    </row>
    <row r="40" spans="1:9" s="862" customFormat="1">
      <c r="A40" s="762">
        <f t="shared" si="0"/>
        <v>2021</v>
      </c>
      <c r="B40" s="1087">
        <v>44510</v>
      </c>
      <c r="C40" s="1088">
        <v>341</v>
      </c>
      <c r="F40" s="863"/>
      <c r="G40" s="863"/>
      <c r="H40" s="863"/>
      <c r="I40" s="863"/>
    </row>
    <row r="41" spans="1:9" s="862" customFormat="1">
      <c r="A41" s="762">
        <f t="shared" si="0"/>
        <v>2021</v>
      </c>
      <c r="B41" s="1087">
        <v>44509</v>
      </c>
      <c r="C41" s="1088">
        <v>346</v>
      </c>
      <c r="F41" s="863"/>
      <c r="G41" s="863"/>
      <c r="H41" s="863"/>
      <c r="I41" s="863"/>
    </row>
    <row r="42" spans="1:9" s="862" customFormat="1">
      <c r="A42" s="762">
        <f t="shared" si="0"/>
        <v>2021</v>
      </c>
      <c r="B42" s="1087">
        <v>44508</v>
      </c>
      <c r="C42" s="1088">
        <v>343</v>
      </c>
      <c r="F42" s="863"/>
      <c r="G42" s="863"/>
      <c r="H42" s="863"/>
      <c r="I42" s="863"/>
    </row>
    <row r="43" spans="1:9" s="862" customFormat="1">
      <c r="A43" s="762">
        <f t="shared" si="0"/>
        <v>2021</v>
      </c>
      <c r="B43" s="1087">
        <v>44505</v>
      </c>
      <c r="C43" s="1088">
        <v>355</v>
      </c>
      <c r="F43" s="863"/>
      <c r="G43" s="863"/>
      <c r="H43" s="863"/>
      <c r="I43" s="863"/>
    </row>
    <row r="44" spans="1:9" s="862" customFormat="1">
      <c r="A44" s="762">
        <f t="shared" si="0"/>
        <v>2021</v>
      </c>
      <c r="B44" s="1087">
        <v>44504</v>
      </c>
      <c r="C44" s="1088">
        <v>356</v>
      </c>
      <c r="F44" s="863"/>
      <c r="G44" s="863"/>
      <c r="H44" s="863"/>
      <c r="I44" s="863"/>
    </row>
    <row r="45" spans="1:9" s="862" customFormat="1">
      <c r="A45" s="762">
        <f t="shared" si="0"/>
        <v>2021</v>
      </c>
      <c r="B45" s="1087">
        <v>44503</v>
      </c>
      <c r="C45" s="1088">
        <v>361</v>
      </c>
      <c r="F45" s="863"/>
      <c r="G45" s="863"/>
      <c r="H45" s="863"/>
      <c r="I45" s="863"/>
    </row>
    <row r="46" spans="1:9" s="862" customFormat="1">
      <c r="A46" s="762">
        <f t="shared" si="0"/>
        <v>2021</v>
      </c>
      <c r="B46" s="1087">
        <v>44502</v>
      </c>
      <c r="C46" s="1088">
        <v>370</v>
      </c>
      <c r="F46" s="863"/>
      <c r="G46" s="863"/>
      <c r="H46" s="863"/>
      <c r="I46" s="863"/>
    </row>
    <row r="47" spans="1:9" s="862" customFormat="1">
      <c r="A47" s="762">
        <f t="shared" si="0"/>
        <v>2021</v>
      </c>
      <c r="B47" s="1087">
        <v>44501</v>
      </c>
      <c r="C47" s="1088">
        <v>366</v>
      </c>
      <c r="F47" s="863"/>
      <c r="G47" s="863"/>
      <c r="H47" s="863"/>
      <c r="I47" s="863"/>
    </row>
    <row r="48" spans="1:9" s="862" customFormat="1">
      <c r="A48" s="762">
        <f t="shared" si="0"/>
        <v>2021</v>
      </c>
      <c r="B48" s="1087">
        <v>44498</v>
      </c>
      <c r="C48" s="1088">
        <v>362</v>
      </c>
      <c r="F48" s="863"/>
      <c r="G48" s="863"/>
      <c r="H48" s="863"/>
      <c r="I48" s="863"/>
    </row>
    <row r="49" spans="1:9" s="862" customFormat="1">
      <c r="A49" s="762">
        <f t="shared" si="0"/>
        <v>2021</v>
      </c>
      <c r="B49" s="1087">
        <v>44497</v>
      </c>
      <c r="C49" s="1088">
        <v>347</v>
      </c>
      <c r="F49" s="863"/>
      <c r="G49" s="863"/>
      <c r="H49" s="863"/>
      <c r="I49" s="863"/>
    </row>
    <row r="50" spans="1:9" s="862" customFormat="1">
      <c r="A50" s="762">
        <f t="shared" si="0"/>
        <v>2021</v>
      </c>
      <c r="B50" s="1087">
        <v>44496</v>
      </c>
      <c r="C50" s="1088">
        <v>346</v>
      </c>
      <c r="F50" s="863"/>
      <c r="G50" s="863"/>
      <c r="H50" s="863"/>
      <c r="I50" s="863"/>
    </row>
    <row r="51" spans="1:9" s="862" customFormat="1">
      <c r="A51" s="762">
        <f t="shared" si="0"/>
        <v>2021</v>
      </c>
      <c r="B51" s="1087">
        <v>44495</v>
      </c>
      <c r="C51" s="1088">
        <v>346</v>
      </c>
      <c r="F51" s="863"/>
      <c r="G51" s="863"/>
      <c r="H51" s="863"/>
      <c r="I51" s="863"/>
    </row>
    <row r="52" spans="1:9" s="862" customFormat="1">
      <c r="A52" s="762">
        <f t="shared" si="0"/>
        <v>2021</v>
      </c>
      <c r="B52" s="1087">
        <v>44494</v>
      </c>
      <c r="C52" s="1088">
        <v>348</v>
      </c>
      <c r="F52" s="863"/>
      <c r="G52" s="863"/>
      <c r="H52" s="863"/>
      <c r="I52" s="863"/>
    </row>
    <row r="53" spans="1:9" s="862" customFormat="1">
      <c r="A53" s="762">
        <f t="shared" si="0"/>
        <v>2021</v>
      </c>
      <c r="B53" s="1087">
        <v>44491</v>
      </c>
      <c r="C53" s="1088">
        <v>353</v>
      </c>
      <c r="F53" s="863"/>
      <c r="G53" s="863"/>
      <c r="H53" s="863"/>
      <c r="I53" s="863"/>
    </row>
    <row r="54" spans="1:9" s="862" customFormat="1">
      <c r="A54" s="762">
        <f t="shared" si="0"/>
        <v>2021</v>
      </c>
      <c r="B54" s="1087">
        <v>44490</v>
      </c>
      <c r="C54" s="1088">
        <v>350</v>
      </c>
      <c r="F54" s="863"/>
      <c r="G54" s="863"/>
      <c r="H54" s="863"/>
      <c r="I54" s="863"/>
    </row>
    <row r="55" spans="1:9" s="862" customFormat="1">
      <c r="A55" s="762">
        <f t="shared" si="0"/>
        <v>2021</v>
      </c>
      <c r="B55" s="1087">
        <v>44489</v>
      </c>
      <c r="C55" s="1088">
        <v>336</v>
      </c>
      <c r="F55" s="863"/>
      <c r="G55" s="863"/>
      <c r="H55" s="863"/>
      <c r="I55" s="863"/>
    </row>
    <row r="56" spans="1:9" s="862" customFormat="1">
      <c r="A56" s="762">
        <f t="shared" si="0"/>
        <v>2021</v>
      </c>
      <c r="B56" s="1087">
        <v>44488</v>
      </c>
      <c r="C56" s="1088">
        <v>329</v>
      </c>
      <c r="F56" s="863"/>
      <c r="G56" s="863"/>
      <c r="H56" s="863"/>
      <c r="I56" s="863"/>
    </row>
    <row r="57" spans="1:9" s="862" customFormat="1">
      <c r="A57" s="762">
        <f t="shared" si="0"/>
        <v>2021</v>
      </c>
      <c r="B57" s="1087">
        <v>44487</v>
      </c>
      <c r="C57" s="1088">
        <v>327</v>
      </c>
      <c r="F57" s="863"/>
      <c r="G57" s="863"/>
      <c r="H57" s="863"/>
      <c r="I57" s="863"/>
    </row>
    <row r="58" spans="1:9" s="862" customFormat="1">
      <c r="A58" s="762">
        <f t="shared" si="0"/>
        <v>2021</v>
      </c>
      <c r="B58" s="1087">
        <v>44484</v>
      </c>
      <c r="C58" s="1088">
        <v>324</v>
      </c>
      <c r="F58" s="863"/>
      <c r="G58" s="863"/>
      <c r="H58" s="863"/>
      <c r="I58" s="863"/>
    </row>
    <row r="59" spans="1:9" s="862" customFormat="1">
      <c r="A59" s="762">
        <f t="shared" si="0"/>
        <v>2021</v>
      </c>
      <c r="B59" s="1087">
        <v>44483</v>
      </c>
      <c r="C59" s="1088">
        <v>328</v>
      </c>
      <c r="F59" s="863"/>
      <c r="G59" s="863"/>
      <c r="H59" s="863"/>
      <c r="I59" s="863"/>
    </row>
    <row r="60" spans="1:9" s="862" customFormat="1">
      <c r="A60" s="762">
        <f t="shared" si="0"/>
        <v>2021</v>
      </c>
      <c r="B60" s="1087">
        <v>44482</v>
      </c>
      <c r="C60" s="1088">
        <v>330</v>
      </c>
      <c r="F60" s="863"/>
      <c r="G60" s="863"/>
      <c r="H60" s="863"/>
      <c r="I60" s="863"/>
    </row>
    <row r="61" spans="1:9" s="862" customFormat="1">
      <c r="A61" s="762">
        <f t="shared" si="0"/>
        <v>2021</v>
      </c>
      <c r="B61" s="1087">
        <v>44481</v>
      </c>
      <c r="C61" s="1088">
        <v>332</v>
      </c>
      <c r="F61" s="863"/>
      <c r="G61" s="863"/>
      <c r="H61" s="863"/>
      <c r="I61" s="863"/>
    </row>
    <row r="62" spans="1:9" s="862" customFormat="1">
      <c r="A62" s="762">
        <f t="shared" si="0"/>
        <v>2021</v>
      </c>
      <c r="B62" s="1087">
        <v>44480</v>
      </c>
      <c r="C62" s="1088">
        <v>327</v>
      </c>
      <c r="F62" s="863"/>
      <c r="G62" s="863"/>
      <c r="H62" s="863"/>
      <c r="I62" s="863"/>
    </row>
    <row r="63" spans="1:9" s="862" customFormat="1">
      <c r="A63" s="762">
        <f t="shared" si="0"/>
        <v>2021</v>
      </c>
      <c r="B63" s="1087">
        <v>44477</v>
      </c>
      <c r="C63" s="1088">
        <v>326</v>
      </c>
      <c r="F63" s="863"/>
      <c r="G63" s="863"/>
      <c r="H63" s="863"/>
      <c r="I63" s="863"/>
    </row>
    <row r="64" spans="1:9" s="862" customFormat="1">
      <c r="A64" s="762">
        <f t="shared" si="0"/>
        <v>2021</v>
      </c>
      <c r="B64" s="1087">
        <v>44476</v>
      </c>
      <c r="C64" s="1088">
        <v>326</v>
      </c>
      <c r="F64" s="863"/>
      <c r="G64" s="863"/>
      <c r="H64" s="863"/>
      <c r="I64" s="863"/>
    </row>
    <row r="65" spans="1:9" s="862" customFormat="1">
      <c r="A65" s="762">
        <f t="shared" si="0"/>
        <v>2021</v>
      </c>
      <c r="B65" s="1087">
        <v>44475</v>
      </c>
      <c r="C65" s="1088">
        <v>334</v>
      </c>
      <c r="F65" s="863"/>
      <c r="G65" s="863"/>
      <c r="H65" s="863"/>
      <c r="I65" s="863"/>
    </row>
    <row r="66" spans="1:9" s="862" customFormat="1">
      <c r="A66" s="762">
        <f t="shared" si="0"/>
        <v>2021</v>
      </c>
      <c r="B66" s="1087">
        <v>44474</v>
      </c>
      <c r="C66" s="1088">
        <v>332</v>
      </c>
      <c r="F66" s="863"/>
      <c r="G66" s="863"/>
      <c r="H66" s="863"/>
      <c r="I66" s="863"/>
    </row>
    <row r="67" spans="1:9" s="862" customFormat="1">
      <c r="A67" s="762">
        <f t="shared" si="0"/>
        <v>2021</v>
      </c>
      <c r="B67" s="1087">
        <v>44473</v>
      </c>
      <c r="C67" s="1088">
        <v>334</v>
      </c>
      <c r="F67" s="863"/>
      <c r="G67" s="863"/>
      <c r="H67" s="863"/>
      <c r="I67" s="863"/>
    </row>
    <row r="68" spans="1:9" s="862" customFormat="1">
      <c r="A68" s="762">
        <f t="shared" ref="A68:A131" si="1">YEAR(B68)</f>
        <v>2021</v>
      </c>
      <c r="B68" s="1087">
        <v>44470</v>
      </c>
      <c r="C68" s="1088">
        <v>333</v>
      </c>
      <c r="F68" s="863"/>
      <c r="G68" s="863"/>
      <c r="H68" s="863"/>
      <c r="I68" s="863"/>
    </row>
    <row r="69" spans="1:9" s="862" customFormat="1">
      <c r="A69" s="762">
        <f t="shared" si="1"/>
        <v>2021</v>
      </c>
      <c r="B69" s="1087">
        <v>44469</v>
      </c>
      <c r="C69" s="1088">
        <v>327</v>
      </c>
      <c r="F69" s="863"/>
      <c r="G69" s="863"/>
      <c r="H69" s="863"/>
      <c r="I69" s="863"/>
    </row>
    <row r="70" spans="1:9" s="862" customFormat="1">
      <c r="A70" s="762">
        <f t="shared" si="1"/>
        <v>2021</v>
      </c>
      <c r="B70" s="1087">
        <v>44468</v>
      </c>
      <c r="C70" s="1088">
        <v>320</v>
      </c>
      <c r="F70" s="863"/>
      <c r="G70" s="863"/>
      <c r="H70" s="863"/>
      <c r="I70" s="863"/>
    </row>
    <row r="71" spans="1:9" s="862" customFormat="1">
      <c r="A71" s="762">
        <f t="shared" si="1"/>
        <v>2021</v>
      </c>
      <c r="B71" s="1087">
        <v>44467</v>
      </c>
      <c r="C71" s="1088">
        <v>325</v>
      </c>
      <c r="F71" s="863"/>
      <c r="G71" s="863"/>
      <c r="H71" s="863"/>
      <c r="I71" s="863"/>
    </row>
    <row r="72" spans="1:9" s="862" customFormat="1">
      <c r="A72" s="762">
        <f t="shared" si="1"/>
        <v>2021</v>
      </c>
      <c r="B72" s="1087">
        <v>44466</v>
      </c>
      <c r="C72" s="1088">
        <v>322</v>
      </c>
      <c r="F72" s="863"/>
      <c r="G72" s="863"/>
      <c r="H72" s="863"/>
      <c r="I72" s="863"/>
    </row>
    <row r="73" spans="1:9" s="862" customFormat="1">
      <c r="A73" s="762">
        <f t="shared" si="1"/>
        <v>2021</v>
      </c>
      <c r="B73" s="1087">
        <v>44463</v>
      </c>
      <c r="C73" s="1088">
        <v>320</v>
      </c>
      <c r="F73" s="863"/>
      <c r="G73" s="863"/>
      <c r="H73" s="863"/>
      <c r="I73" s="863"/>
    </row>
    <row r="74" spans="1:9" s="862" customFormat="1">
      <c r="A74" s="762">
        <f t="shared" si="1"/>
        <v>2021</v>
      </c>
      <c r="B74" s="1087">
        <v>44462</v>
      </c>
      <c r="C74" s="1088">
        <v>317</v>
      </c>
      <c r="F74" s="863"/>
      <c r="G74" s="863"/>
      <c r="H74" s="863"/>
      <c r="I74" s="863"/>
    </row>
    <row r="75" spans="1:9" s="862" customFormat="1">
      <c r="A75" s="762">
        <f t="shared" si="1"/>
        <v>2021</v>
      </c>
      <c r="B75" s="1087">
        <v>44461</v>
      </c>
      <c r="C75" s="1088">
        <v>318</v>
      </c>
      <c r="F75" s="863"/>
      <c r="G75" s="863"/>
      <c r="H75" s="863"/>
      <c r="I75" s="863"/>
    </row>
    <row r="76" spans="1:9" s="862" customFormat="1">
      <c r="A76" s="762">
        <f t="shared" si="1"/>
        <v>2021</v>
      </c>
      <c r="B76" s="1087">
        <v>44460</v>
      </c>
      <c r="C76" s="1088">
        <v>318</v>
      </c>
      <c r="F76" s="863"/>
      <c r="G76" s="863"/>
      <c r="H76" s="863"/>
      <c r="I76" s="863"/>
    </row>
    <row r="77" spans="1:9" s="862" customFormat="1">
      <c r="A77" s="762">
        <f t="shared" si="1"/>
        <v>2021</v>
      </c>
      <c r="B77" s="1087">
        <v>44459</v>
      </c>
      <c r="C77" s="1088">
        <v>322</v>
      </c>
      <c r="F77" s="863"/>
      <c r="G77" s="863"/>
      <c r="H77" s="863"/>
      <c r="I77" s="863"/>
    </row>
    <row r="78" spans="1:9" s="862" customFormat="1">
      <c r="A78" s="762">
        <f t="shared" si="1"/>
        <v>2021</v>
      </c>
      <c r="B78" s="1087">
        <v>44456</v>
      </c>
      <c r="C78" s="1088">
        <v>311</v>
      </c>
      <c r="F78" s="863"/>
      <c r="G78" s="863"/>
      <c r="H78" s="863"/>
      <c r="I78" s="863"/>
    </row>
    <row r="79" spans="1:9" s="862" customFormat="1">
      <c r="A79" s="762">
        <f t="shared" si="1"/>
        <v>2021</v>
      </c>
      <c r="B79" s="1087">
        <v>44455</v>
      </c>
      <c r="C79" s="1088">
        <v>312</v>
      </c>
      <c r="F79" s="863"/>
      <c r="G79" s="863"/>
      <c r="H79" s="863"/>
      <c r="I79" s="863"/>
    </row>
    <row r="80" spans="1:9" s="862" customFormat="1">
      <c r="A80" s="762">
        <f t="shared" si="1"/>
        <v>2021</v>
      </c>
      <c r="B80" s="1087">
        <v>44454</v>
      </c>
      <c r="C80" s="1088">
        <v>314</v>
      </c>
      <c r="F80" s="863"/>
      <c r="G80" s="863"/>
      <c r="H80" s="863"/>
      <c r="I80" s="863"/>
    </row>
    <row r="81" spans="1:9" s="862" customFormat="1">
      <c r="A81" s="762">
        <f t="shared" si="1"/>
        <v>2021</v>
      </c>
      <c r="B81" s="1087">
        <v>44453</v>
      </c>
      <c r="C81" s="1088">
        <v>318</v>
      </c>
      <c r="F81" s="863"/>
      <c r="G81" s="863"/>
      <c r="H81" s="863"/>
      <c r="I81" s="863"/>
    </row>
    <row r="82" spans="1:9" s="862" customFormat="1">
      <c r="A82" s="762">
        <f t="shared" si="1"/>
        <v>2021</v>
      </c>
      <c r="B82" s="1087">
        <v>44452</v>
      </c>
      <c r="C82" s="1088">
        <v>314</v>
      </c>
      <c r="F82" s="863"/>
      <c r="G82" s="863"/>
      <c r="H82" s="863"/>
      <c r="I82" s="863"/>
    </row>
    <row r="83" spans="1:9" s="862" customFormat="1">
      <c r="A83" s="762">
        <f t="shared" si="1"/>
        <v>2021</v>
      </c>
      <c r="B83" s="1087">
        <v>44449</v>
      </c>
      <c r="C83" s="1088">
        <v>310</v>
      </c>
      <c r="F83" s="863"/>
      <c r="G83" s="863"/>
      <c r="H83" s="863"/>
      <c r="I83" s="863"/>
    </row>
    <row r="84" spans="1:9" s="862" customFormat="1">
      <c r="A84" s="762">
        <f t="shared" si="1"/>
        <v>2021</v>
      </c>
      <c r="B84" s="1087">
        <v>44448</v>
      </c>
      <c r="C84" s="1088">
        <v>317</v>
      </c>
      <c r="F84" s="863"/>
      <c r="G84" s="863"/>
      <c r="H84" s="863"/>
      <c r="I84" s="863"/>
    </row>
    <row r="85" spans="1:9" s="862" customFormat="1">
      <c r="A85" s="762">
        <f t="shared" si="1"/>
        <v>2021</v>
      </c>
      <c r="B85" s="1087">
        <v>44447</v>
      </c>
      <c r="C85" s="1088">
        <v>312</v>
      </c>
      <c r="F85" s="863"/>
      <c r="G85" s="863"/>
      <c r="H85" s="863"/>
      <c r="I85" s="863"/>
    </row>
    <row r="86" spans="1:9" s="862" customFormat="1">
      <c r="A86" s="762">
        <f t="shared" si="1"/>
        <v>2021</v>
      </c>
      <c r="B86" s="1087">
        <v>44446</v>
      </c>
      <c r="C86" s="1088">
        <v>304</v>
      </c>
      <c r="F86" s="863"/>
      <c r="G86" s="863"/>
      <c r="H86" s="863"/>
      <c r="I86" s="863"/>
    </row>
    <row r="87" spans="1:9" s="862" customFormat="1">
      <c r="A87" s="762">
        <f t="shared" si="1"/>
        <v>2021</v>
      </c>
      <c r="B87" s="1087">
        <v>44445</v>
      </c>
      <c r="C87" s="1088">
        <v>304</v>
      </c>
      <c r="F87" s="863"/>
      <c r="G87" s="863"/>
      <c r="H87" s="863"/>
      <c r="I87" s="863"/>
    </row>
    <row r="88" spans="1:9" s="862" customFormat="1">
      <c r="A88" s="762">
        <f t="shared" si="1"/>
        <v>2021</v>
      </c>
      <c r="B88" s="1087">
        <v>44442</v>
      </c>
      <c r="C88" s="1088">
        <v>304</v>
      </c>
      <c r="F88" s="863"/>
      <c r="G88" s="863"/>
      <c r="H88" s="863"/>
      <c r="I88" s="863"/>
    </row>
    <row r="89" spans="1:9" s="862" customFormat="1">
      <c r="A89" s="762">
        <f t="shared" si="1"/>
        <v>2021</v>
      </c>
      <c r="B89" s="1087">
        <v>44441</v>
      </c>
      <c r="C89" s="1088">
        <v>305</v>
      </c>
      <c r="F89" s="863"/>
      <c r="G89" s="863"/>
      <c r="H89" s="863"/>
      <c r="I89" s="863"/>
    </row>
    <row r="90" spans="1:9" s="862" customFormat="1">
      <c r="A90" s="762">
        <f t="shared" si="1"/>
        <v>2021</v>
      </c>
      <c r="B90" s="1087">
        <v>44440</v>
      </c>
      <c r="C90" s="1088">
        <v>304</v>
      </c>
      <c r="F90" s="863"/>
      <c r="G90" s="863"/>
      <c r="H90" s="863"/>
      <c r="I90" s="863"/>
    </row>
    <row r="91" spans="1:9" s="862" customFormat="1">
      <c r="A91" s="762">
        <f t="shared" si="1"/>
        <v>2021</v>
      </c>
      <c r="B91" s="1087">
        <v>44439</v>
      </c>
      <c r="C91" s="1088">
        <v>304</v>
      </c>
      <c r="F91" s="863"/>
      <c r="G91" s="863"/>
      <c r="H91" s="863"/>
      <c r="I91" s="863"/>
    </row>
    <row r="92" spans="1:9" s="862" customFormat="1">
      <c r="A92" s="762">
        <f t="shared" si="1"/>
        <v>2021</v>
      </c>
      <c r="B92" s="1087">
        <v>44438</v>
      </c>
      <c r="C92" s="1088">
        <v>304</v>
      </c>
      <c r="F92" s="863"/>
      <c r="G92" s="863"/>
      <c r="H92" s="863"/>
      <c r="I92" s="863"/>
    </row>
    <row r="93" spans="1:9" s="862" customFormat="1">
      <c r="A93" s="762">
        <f t="shared" si="1"/>
        <v>2021</v>
      </c>
      <c r="B93" s="1087">
        <v>44435</v>
      </c>
      <c r="C93" s="1088">
        <v>309</v>
      </c>
      <c r="F93" s="863"/>
      <c r="G93" s="863"/>
      <c r="H93" s="863"/>
      <c r="I93" s="863"/>
    </row>
    <row r="94" spans="1:9" s="862" customFormat="1">
      <c r="A94" s="762">
        <f t="shared" si="1"/>
        <v>2021</v>
      </c>
      <c r="B94" s="1087">
        <v>44434</v>
      </c>
      <c r="C94" s="1088">
        <v>311</v>
      </c>
      <c r="F94" s="863"/>
      <c r="G94" s="863"/>
      <c r="H94" s="863"/>
      <c r="I94" s="863"/>
    </row>
    <row r="95" spans="1:9" s="862" customFormat="1">
      <c r="A95" s="762">
        <f t="shared" si="1"/>
        <v>2021</v>
      </c>
      <c r="B95" s="1087">
        <v>44433</v>
      </c>
      <c r="C95" s="1088">
        <v>310</v>
      </c>
      <c r="F95" s="863"/>
      <c r="G95" s="863"/>
      <c r="H95" s="863"/>
      <c r="I95" s="863"/>
    </row>
    <row r="96" spans="1:9" s="862" customFormat="1">
      <c r="A96" s="762">
        <f t="shared" si="1"/>
        <v>2021</v>
      </c>
      <c r="B96" s="1087">
        <v>44432</v>
      </c>
      <c r="C96" s="1088">
        <v>315</v>
      </c>
      <c r="F96" s="863"/>
      <c r="G96" s="863"/>
      <c r="H96" s="863"/>
      <c r="I96" s="863"/>
    </row>
    <row r="97" spans="1:9" s="862" customFormat="1">
      <c r="A97" s="762">
        <f t="shared" si="1"/>
        <v>2021</v>
      </c>
      <c r="B97" s="1087">
        <v>44431</v>
      </c>
      <c r="C97" s="1088">
        <v>318</v>
      </c>
      <c r="F97" s="863"/>
      <c r="G97" s="863"/>
      <c r="H97" s="863"/>
      <c r="I97" s="863"/>
    </row>
    <row r="98" spans="1:9" s="862" customFormat="1">
      <c r="A98" s="762">
        <f t="shared" si="1"/>
        <v>2021</v>
      </c>
      <c r="B98" s="1087">
        <v>44428</v>
      </c>
      <c r="C98" s="1088">
        <v>320</v>
      </c>
      <c r="F98" s="863"/>
      <c r="G98" s="863"/>
      <c r="H98" s="863"/>
      <c r="I98" s="863"/>
    </row>
    <row r="99" spans="1:9" s="862" customFormat="1">
      <c r="A99" s="762">
        <f t="shared" si="1"/>
        <v>2021</v>
      </c>
      <c r="B99" s="1087">
        <v>44427</v>
      </c>
      <c r="C99" s="1088">
        <v>321</v>
      </c>
      <c r="F99" s="863"/>
      <c r="G99" s="863"/>
      <c r="H99" s="863"/>
      <c r="I99" s="863"/>
    </row>
    <row r="100" spans="1:9" s="862" customFormat="1">
      <c r="A100" s="762">
        <f t="shared" si="1"/>
        <v>2021</v>
      </c>
      <c r="B100" s="1087">
        <v>44426</v>
      </c>
      <c r="C100" s="1088">
        <v>313</v>
      </c>
      <c r="F100" s="863"/>
      <c r="G100" s="863"/>
      <c r="H100" s="863"/>
      <c r="I100" s="863"/>
    </row>
    <row r="101" spans="1:9" s="862" customFormat="1">
      <c r="A101" s="762">
        <f t="shared" si="1"/>
        <v>2021</v>
      </c>
      <c r="B101" s="1087">
        <v>44425</v>
      </c>
      <c r="C101" s="1088">
        <v>309</v>
      </c>
      <c r="F101" s="863"/>
      <c r="G101" s="863"/>
      <c r="H101" s="863"/>
      <c r="I101" s="863"/>
    </row>
    <row r="102" spans="1:9" s="862" customFormat="1">
      <c r="A102" s="762">
        <f t="shared" si="1"/>
        <v>2021</v>
      </c>
      <c r="B102" s="1087">
        <v>44424</v>
      </c>
      <c r="C102" s="1088">
        <v>307</v>
      </c>
      <c r="F102" s="863"/>
      <c r="G102" s="863"/>
      <c r="H102" s="863"/>
      <c r="I102" s="863"/>
    </row>
    <row r="103" spans="1:9" s="862" customFormat="1">
      <c r="A103" s="762">
        <f t="shared" si="1"/>
        <v>2021</v>
      </c>
      <c r="B103" s="1087">
        <v>44421</v>
      </c>
      <c r="C103" s="1088">
        <v>304</v>
      </c>
      <c r="F103" s="863"/>
      <c r="G103" s="863"/>
      <c r="H103" s="863"/>
      <c r="I103" s="863"/>
    </row>
    <row r="104" spans="1:9" s="862" customFormat="1">
      <c r="A104" s="762">
        <f t="shared" si="1"/>
        <v>2021</v>
      </c>
      <c r="B104" s="1087">
        <v>44420</v>
      </c>
      <c r="C104" s="1088">
        <v>300</v>
      </c>
      <c r="F104" s="863"/>
      <c r="G104" s="863"/>
      <c r="H104" s="863"/>
      <c r="I104" s="863"/>
    </row>
    <row r="105" spans="1:9" s="862" customFormat="1">
      <c r="A105" s="762">
        <f t="shared" si="1"/>
        <v>2021</v>
      </c>
      <c r="B105" s="1089">
        <v>44419</v>
      </c>
      <c r="C105" s="1090">
        <v>301</v>
      </c>
      <c r="F105" s="863"/>
      <c r="G105" s="863"/>
      <c r="H105" s="863"/>
      <c r="I105" s="863"/>
    </row>
    <row r="106" spans="1:9" s="862" customFormat="1">
      <c r="A106" s="762">
        <f t="shared" si="1"/>
        <v>2021</v>
      </c>
      <c r="B106" s="865">
        <v>44418</v>
      </c>
      <c r="C106" s="866">
        <v>301</v>
      </c>
      <c r="F106" s="863"/>
      <c r="G106" s="863"/>
      <c r="H106" s="863"/>
      <c r="I106" s="863"/>
    </row>
    <row r="107" spans="1:9" s="862" customFormat="1">
      <c r="A107" s="762">
        <f t="shared" si="1"/>
        <v>2021</v>
      </c>
      <c r="B107" s="865">
        <v>44417</v>
      </c>
      <c r="C107" s="866">
        <v>301</v>
      </c>
      <c r="F107" s="863"/>
      <c r="G107" s="863"/>
      <c r="H107" s="863"/>
      <c r="I107" s="863"/>
    </row>
    <row r="108" spans="1:9" s="862" customFormat="1">
      <c r="A108" s="762">
        <f t="shared" si="1"/>
        <v>2021</v>
      </c>
      <c r="B108" s="865">
        <v>44414</v>
      </c>
      <c r="C108" s="866">
        <v>301</v>
      </c>
      <c r="F108" s="863"/>
      <c r="G108" s="863"/>
      <c r="H108" s="863"/>
      <c r="I108" s="863"/>
    </row>
    <row r="109" spans="1:9" s="862" customFormat="1">
      <c r="A109" s="762">
        <f t="shared" si="1"/>
        <v>2021</v>
      </c>
      <c r="B109" s="865">
        <v>44413</v>
      </c>
      <c r="C109" s="866">
        <v>301</v>
      </c>
      <c r="F109" s="863"/>
      <c r="G109" s="863"/>
      <c r="H109" s="863"/>
      <c r="I109" s="863"/>
    </row>
    <row r="110" spans="1:9" s="862" customFormat="1">
      <c r="A110" s="762">
        <f t="shared" si="1"/>
        <v>2021</v>
      </c>
      <c r="B110" s="865">
        <v>44412</v>
      </c>
      <c r="C110" s="866">
        <v>305</v>
      </c>
      <c r="F110" s="863"/>
      <c r="G110" s="863"/>
      <c r="H110" s="863"/>
      <c r="I110" s="863"/>
    </row>
    <row r="111" spans="1:9" s="862" customFormat="1">
      <c r="A111" s="762">
        <f t="shared" si="1"/>
        <v>2021</v>
      </c>
      <c r="B111" s="865">
        <v>44411</v>
      </c>
      <c r="C111" s="866">
        <v>304</v>
      </c>
      <c r="F111" s="863"/>
      <c r="G111" s="863"/>
      <c r="H111" s="863"/>
      <c r="I111" s="863"/>
    </row>
    <row r="112" spans="1:9" s="862" customFormat="1">
      <c r="A112" s="762">
        <f t="shared" si="1"/>
        <v>2021</v>
      </c>
      <c r="B112" s="865">
        <v>44410</v>
      </c>
      <c r="C112" s="866">
        <v>302</v>
      </c>
      <c r="F112" s="863"/>
      <c r="G112" s="863"/>
      <c r="H112" s="863"/>
      <c r="I112" s="863"/>
    </row>
    <row r="113" spans="1:25" s="862" customFormat="1" ht="14">
      <c r="A113" s="762">
        <f t="shared" si="1"/>
        <v>2021</v>
      </c>
      <c r="B113" s="865">
        <v>44407</v>
      </c>
      <c r="C113" s="866">
        <v>300</v>
      </c>
      <c r="F113" s="863"/>
      <c r="G113" s="863"/>
      <c r="H113" s="863"/>
      <c r="I113" s="863"/>
      <c r="W113" s="867"/>
      <c r="X113" s="867"/>
      <c r="Y113" s="867"/>
    </row>
    <row r="114" spans="1:25" s="862" customFormat="1" ht="14">
      <c r="A114" s="762">
        <f t="shared" si="1"/>
        <v>2021</v>
      </c>
      <c r="B114" s="865">
        <v>44406</v>
      </c>
      <c r="C114" s="866">
        <v>298</v>
      </c>
      <c r="F114" s="863"/>
      <c r="G114" s="863"/>
      <c r="H114" s="863"/>
      <c r="I114" s="863"/>
      <c r="W114" s="868"/>
      <c r="X114" s="867"/>
      <c r="Y114" s="867"/>
    </row>
    <row r="115" spans="1:25" s="862" customFormat="1" ht="14">
      <c r="A115" s="762">
        <f t="shared" si="1"/>
        <v>2021</v>
      </c>
      <c r="B115" s="865">
        <v>44405</v>
      </c>
      <c r="C115" s="866">
        <v>300</v>
      </c>
      <c r="W115" s="868"/>
      <c r="X115" s="867"/>
      <c r="Y115" s="867"/>
    </row>
    <row r="116" spans="1:25" s="862" customFormat="1" ht="14">
      <c r="A116" s="762">
        <f t="shared" si="1"/>
        <v>2021</v>
      </c>
      <c r="B116" s="865">
        <v>44404</v>
      </c>
      <c r="C116" s="866">
        <v>300</v>
      </c>
      <c r="F116" s="763">
        <f t="shared" ref="F116:F135" si="2">F117-1</f>
        <v>1999</v>
      </c>
      <c r="G116" s="764" cm="1">
        <f t="array" ref="G116">SUMPRODUCT($C$3:$C$7110,N(YEAR($B$3:$B$7110)=F116))/COUNTIF($A$3:$A$7110,F116)</f>
        <v>1034.2868525896415</v>
      </c>
      <c r="W116" s="868"/>
      <c r="X116" s="867"/>
      <c r="Y116" s="867"/>
    </row>
    <row r="117" spans="1:25" s="862" customFormat="1" ht="14">
      <c r="A117" s="762">
        <f t="shared" si="1"/>
        <v>2021</v>
      </c>
      <c r="B117" s="865">
        <v>44403</v>
      </c>
      <c r="C117" s="866">
        <v>294</v>
      </c>
      <c r="F117" s="763">
        <f t="shared" si="2"/>
        <v>2000</v>
      </c>
      <c r="G117" s="764" cm="1">
        <f t="array" ref="G117">SUMPRODUCT($C$3:$C$7110,N(YEAR($B$3:$B$7110)=F117))/COUNTIF($A$3:$A$7110,F117)</f>
        <v>727.3359375</v>
      </c>
      <c r="W117" s="868"/>
      <c r="X117" s="867"/>
      <c r="Y117" s="867"/>
    </row>
    <row r="118" spans="1:25" s="862" customFormat="1" ht="14">
      <c r="A118" s="762">
        <f t="shared" si="1"/>
        <v>2021</v>
      </c>
      <c r="B118" s="865">
        <v>44400</v>
      </c>
      <c r="C118" s="866">
        <v>294</v>
      </c>
      <c r="F118" s="763">
        <f t="shared" si="2"/>
        <v>2001</v>
      </c>
      <c r="G118" s="764" cm="1">
        <f t="array" ref="G118">SUMPRODUCT($C$3:$C$7110,N(YEAR($B$3:$B$7110)=F118))/COUNTIF($A$3:$A$7110,F118)</f>
        <v>889.74131274131275</v>
      </c>
      <c r="W118" s="868"/>
      <c r="X118" s="867"/>
      <c r="Y118" s="867"/>
    </row>
    <row r="119" spans="1:25" s="862" customFormat="1" ht="14">
      <c r="A119" s="762">
        <f t="shared" si="1"/>
        <v>2021</v>
      </c>
      <c r="B119" s="865">
        <v>44399</v>
      </c>
      <c r="C119" s="866">
        <v>296</v>
      </c>
      <c r="F119" s="763">
        <f t="shared" si="2"/>
        <v>2002</v>
      </c>
      <c r="G119" s="764" cm="1">
        <f t="array" ref="G119">SUMPRODUCT($C$3:$C$7110,N(YEAR($B$3:$B$7110)=F119))/COUNTIF($A$3:$A$7110,F119)</f>
        <v>1364.3976833976833</v>
      </c>
      <c r="W119" s="868"/>
      <c r="X119" s="867"/>
      <c r="Y119" s="867"/>
    </row>
    <row r="120" spans="1:25" s="862" customFormat="1" ht="14">
      <c r="A120" s="762">
        <f t="shared" si="1"/>
        <v>2021</v>
      </c>
      <c r="B120" s="865">
        <v>44398</v>
      </c>
      <c r="C120" s="866">
        <v>296</v>
      </c>
      <c r="F120" s="763">
        <f t="shared" si="2"/>
        <v>2003</v>
      </c>
      <c r="G120" s="764" cm="1">
        <f t="array" ref="G120">SUMPRODUCT($C$3:$C$7110,N(YEAR($B$3:$B$7110)=F120))/COUNTIF($A$3:$A$7110,F120)</f>
        <v>834.88759689922483</v>
      </c>
      <c r="W120" s="868"/>
      <c r="X120" s="867"/>
      <c r="Y120" s="867"/>
    </row>
    <row r="121" spans="1:25" s="862" customFormat="1" ht="14">
      <c r="A121" s="762">
        <f t="shared" si="1"/>
        <v>2021</v>
      </c>
      <c r="B121" s="865">
        <v>44397</v>
      </c>
      <c r="C121" s="866">
        <v>299</v>
      </c>
      <c r="F121" s="763">
        <f t="shared" si="2"/>
        <v>2004</v>
      </c>
      <c r="G121" s="764" cm="1">
        <f t="array" ref="G121">SUMPRODUCT($C$3:$C$7110,N(YEAR($B$3:$B$7110)=F121))/COUNTIF($A$3:$A$7110,F121)</f>
        <v>540.29230769230765</v>
      </c>
      <c r="H121" s="869">
        <f t="shared" ref="H121:H138" si="3">$G$139</f>
        <v>275.19250325670339</v>
      </c>
      <c r="W121" s="868"/>
      <c r="X121" s="867"/>
      <c r="Y121" s="867"/>
    </row>
    <row r="122" spans="1:25" s="862" customFormat="1" ht="14">
      <c r="A122" s="762">
        <f t="shared" si="1"/>
        <v>2021</v>
      </c>
      <c r="B122" s="865">
        <v>44396</v>
      </c>
      <c r="C122" s="866">
        <v>303</v>
      </c>
      <c r="F122" s="763">
        <f t="shared" si="2"/>
        <v>2005</v>
      </c>
      <c r="G122" s="764" cm="1">
        <f t="array" ref="G122">SUMPRODUCT($C$3:$C$7110,N(YEAR($B$3:$B$7110)=F122))/COUNTIF($A$3:$A$7110,F122)</f>
        <v>398.37065637065638</v>
      </c>
      <c r="H122" s="869">
        <f t="shared" si="3"/>
        <v>275.19250325670339</v>
      </c>
      <c r="W122" s="868"/>
      <c r="X122" s="867"/>
      <c r="Y122" s="867"/>
    </row>
    <row r="123" spans="1:25" s="862" customFormat="1" ht="14">
      <c r="A123" s="762">
        <f t="shared" si="1"/>
        <v>2021</v>
      </c>
      <c r="B123" s="865">
        <v>44393</v>
      </c>
      <c r="C123" s="866">
        <v>291</v>
      </c>
      <c r="F123" s="763">
        <f t="shared" si="2"/>
        <v>2006</v>
      </c>
      <c r="G123" s="764" cm="1">
        <f t="array" ref="G123">SUMPRODUCT($C$3:$C$7110,N(YEAR($B$3:$B$7110)=F123))/COUNTIF($A$3:$A$7110,F123)</f>
        <v>235.49224806201551</v>
      </c>
      <c r="H123" s="869">
        <f t="shared" si="3"/>
        <v>275.19250325670339</v>
      </c>
      <c r="W123" s="868"/>
      <c r="X123" s="867"/>
      <c r="Y123" s="867"/>
    </row>
    <row r="124" spans="1:25" s="862" customFormat="1" ht="14">
      <c r="A124" s="762">
        <f t="shared" si="1"/>
        <v>2021</v>
      </c>
      <c r="B124" s="865">
        <v>44392</v>
      </c>
      <c r="C124" s="866">
        <v>292</v>
      </c>
      <c r="F124" s="763">
        <f t="shared" si="2"/>
        <v>2007</v>
      </c>
      <c r="G124" s="764" cm="1">
        <f t="array" ref="G124">SUMPRODUCT($C$3:$C$7110,N(YEAR($B$3:$B$7110)=F124))/COUNTIF($A$3:$A$7110,F124)</f>
        <v>180.62790697674419</v>
      </c>
      <c r="H124" s="869">
        <f t="shared" si="3"/>
        <v>275.19250325670339</v>
      </c>
      <c r="W124" s="868"/>
      <c r="X124" s="867"/>
      <c r="Y124" s="867"/>
    </row>
    <row r="125" spans="1:25" s="862" customFormat="1" ht="14">
      <c r="A125" s="762">
        <f t="shared" si="1"/>
        <v>2021</v>
      </c>
      <c r="B125" s="865">
        <v>44391</v>
      </c>
      <c r="C125" s="866">
        <v>289</v>
      </c>
      <c r="F125" s="763">
        <f t="shared" si="2"/>
        <v>2008</v>
      </c>
      <c r="G125" s="764" cm="1">
        <f t="array" ref="G125">SUMPRODUCT($C$3:$C$7110,N(YEAR($B$3:$B$7110)=F125))/COUNTIF($A$3:$A$7110,F125)</f>
        <v>300.11284046692606</v>
      </c>
      <c r="H125" s="869">
        <f t="shared" si="3"/>
        <v>275.19250325670339</v>
      </c>
      <c r="W125" s="868"/>
      <c r="X125" s="867"/>
      <c r="Y125" s="867"/>
    </row>
    <row r="126" spans="1:25" s="862" customFormat="1" ht="14">
      <c r="A126" s="762">
        <f t="shared" si="1"/>
        <v>2021</v>
      </c>
      <c r="B126" s="865">
        <v>44390</v>
      </c>
      <c r="C126" s="866">
        <v>285</v>
      </c>
      <c r="F126" s="763">
        <f t="shared" si="2"/>
        <v>2009</v>
      </c>
      <c r="G126" s="764" cm="1">
        <f t="array" ref="G126">SUMPRODUCT($C$3:$C$7110,N(YEAR($B$3:$B$7110)=F126))/COUNTIF($A$3:$A$7110,F126)</f>
        <v>305.79457364341084</v>
      </c>
      <c r="H126" s="869">
        <f t="shared" si="3"/>
        <v>275.19250325670339</v>
      </c>
      <c r="W126" s="868"/>
      <c r="X126" s="867"/>
      <c r="Y126" s="867"/>
    </row>
    <row r="127" spans="1:25" s="862" customFormat="1" ht="14">
      <c r="A127" s="762">
        <f t="shared" si="1"/>
        <v>2021</v>
      </c>
      <c r="B127" s="865">
        <v>44389</v>
      </c>
      <c r="C127" s="866">
        <v>288</v>
      </c>
      <c r="F127" s="763">
        <f t="shared" si="2"/>
        <v>2010</v>
      </c>
      <c r="G127" s="764" cm="1">
        <f t="array" ref="G127">SUMPRODUCT($C$3:$C$7110,N(YEAR($B$3:$B$7110)=F127))/COUNTIF($A$3:$A$7110,F127)</f>
        <v>203.43410852713177</v>
      </c>
      <c r="H127" s="869">
        <f t="shared" si="3"/>
        <v>275.19250325670339</v>
      </c>
      <c r="W127" s="868"/>
      <c r="X127" s="867"/>
      <c r="Y127" s="867"/>
    </row>
    <row r="128" spans="1:25" s="862" customFormat="1" ht="14">
      <c r="A128" s="762">
        <f t="shared" si="1"/>
        <v>2021</v>
      </c>
      <c r="B128" s="865">
        <v>44386</v>
      </c>
      <c r="C128" s="866">
        <v>289</v>
      </c>
      <c r="F128" s="763">
        <f t="shared" si="2"/>
        <v>2011</v>
      </c>
      <c r="G128" s="764" cm="1">
        <f t="array" ref="G128">SUMPRODUCT($C$3:$C$7110,N(YEAR($B$3:$B$7110)=F128))/COUNTIF($A$3:$A$7110,F128)</f>
        <v>193.79922779922779</v>
      </c>
      <c r="H128" s="869">
        <f t="shared" si="3"/>
        <v>275.19250325670339</v>
      </c>
      <c r="W128" s="868"/>
      <c r="X128" s="867"/>
      <c r="Y128" s="867"/>
    </row>
    <row r="129" spans="1:25" s="862" customFormat="1" ht="14">
      <c r="A129" s="762">
        <f t="shared" si="1"/>
        <v>2021</v>
      </c>
      <c r="B129" s="865">
        <v>44385</v>
      </c>
      <c r="C129" s="866">
        <v>294</v>
      </c>
      <c r="F129" s="763">
        <f t="shared" si="2"/>
        <v>2012</v>
      </c>
      <c r="G129" s="764" cm="1">
        <f t="array" ref="G129">SUMPRODUCT($C$3:$C$7110,N(YEAR($B$3:$B$7110)=F129))/COUNTIF($A$3:$A$7110,F129)</f>
        <v>183.996138996139</v>
      </c>
      <c r="H129" s="869">
        <f t="shared" si="3"/>
        <v>275.19250325670339</v>
      </c>
      <c r="W129" s="868"/>
      <c r="X129" s="867"/>
      <c r="Y129" s="867"/>
    </row>
    <row r="130" spans="1:25" s="862" customFormat="1" ht="14">
      <c r="A130" s="762">
        <f t="shared" si="1"/>
        <v>2021</v>
      </c>
      <c r="B130" s="865">
        <v>44384</v>
      </c>
      <c r="C130" s="866">
        <v>291</v>
      </c>
      <c r="F130" s="763">
        <f t="shared" si="2"/>
        <v>2013</v>
      </c>
      <c r="G130" s="764" cm="1">
        <f t="array" ref="G130">SUMPRODUCT($C$3:$C$7110,N(YEAR($B$3:$B$7110)=F130))/COUNTIF($A$3:$A$7110,F130)</f>
        <v>204.7093023255814</v>
      </c>
      <c r="H130" s="869">
        <f t="shared" si="3"/>
        <v>275.19250325670339</v>
      </c>
      <c r="W130" s="868"/>
      <c r="X130" s="867"/>
      <c r="Y130" s="867"/>
    </row>
    <row r="131" spans="1:25" s="862" customFormat="1" ht="14">
      <c r="A131" s="762">
        <f t="shared" si="1"/>
        <v>2021</v>
      </c>
      <c r="B131" s="865">
        <v>44383</v>
      </c>
      <c r="C131" s="866">
        <v>287</v>
      </c>
      <c r="F131" s="763">
        <f t="shared" si="2"/>
        <v>2014</v>
      </c>
      <c r="G131" s="764" cm="1">
        <f t="array" ref="G131">SUMPRODUCT($C$3:$C$7110,N(YEAR($B$3:$B$7110)=F131))/COUNTIF($A$3:$A$7110,F131)</f>
        <v>230.70155038759691</v>
      </c>
      <c r="H131" s="869">
        <f t="shared" si="3"/>
        <v>275.19250325670339</v>
      </c>
      <c r="W131" s="868"/>
      <c r="X131" s="867"/>
      <c r="Y131" s="867"/>
    </row>
    <row r="132" spans="1:25" s="862" customFormat="1" ht="14">
      <c r="A132" s="762">
        <f t="shared" ref="A132:A195" si="4">YEAR(B132)</f>
        <v>2021</v>
      </c>
      <c r="B132" s="865">
        <v>44382</v>
      </c>
      <c r="C132" s="866">
        <v>279</v>
      </c>
      <c r="F132" s="763">
        <f t="shared" si="2"/>
        <v>2015</v>
      </c>
      <c r="G132" s="764" cm="1">
        <f t="array" ref="G132">SUMPRODUCT($C$3:$C$7110,N(YEAR($B$3:$B$7110)=F132))/COUNTIF($A$3:$A$7110,F132)</f>
        <v>345.95752895752895</v>
      </c>
      <c r="H132" s="869">
        <f t="shared" si="3"/>
        <v>275.19250325670339</v>
      </c>
      <c r="W132" s="868"/>
      <c r="X132" s="867"/>
      <c r="Y132" s="867"/>
    </row>
    <row r="133" spans="1:25" s="862" customFormat="1" ht="14">
      <c r="A133" s="762">
        <f t="shared" si="4"/>
        <v>2021</v>
      </c>
      <c r="B133" s="865">
        <v>44379</v>
      </c>
      <c r="C133" s="866">
        <v>279</v>
      </c>
      <c r="F133" s="763">
        <f t="shared" si="2"/>
        <v>2016</v>
      </c>
      <c r="G133" s="764" cm="1">
        <f t="array" ref="G133">SUMPRODUCT($C$3:$C$7110,N(YEAR($B$3:$B$7110)=F133))/COUNTIF($A$3:$A$7110,F133)</f>
        <v>381.6911196911197</v>
      </c>
      <c r="H133" s="869">
        <f t="shared" si="3"/>
        <v>275.19250325670339</v>
      </c>
      <c r="W133" s="868"/>
      <c r="X133" s="867"/>
      <c r="Y133" s="867"/>
    </row>
    <row r="134" spans="1:25" s="862" customFormat="1" ht="14">
      <c r="A134" s="762">
        <f t="shared" si="4"/>
        <v>2021</v>
      </c>
      <c r="B134" s="865">
        <v>44378</v>
      </c>
      <c r="C134" s="866">
        <v>276</v>
      </c>
      <c r="F134" s="763">
        <f t="shared" si="2"/>
        <v>2017</v>
      </c>
      <c r="G134" s="764" cm="1">
        <f t="array" ref="G134">SUMPRODUCT($C$3:$C$7110,N(YEAR($B$3:$B$7110)=F134))/COUNTIF($A$3:$A$7110,F134)</f>
        <v>268.11284046692606</v>
      </c>
      <c r="H134" s="869">
        <f t="shared" si="3"/>
        <v>275.19250325670339</v>
      </c>
      <c r="W134" s="868"/>
      <c r="X134" s="867"/>
      <c r="Y134" s="867"/>
    </row>
    <row r="135" spans="1:25" s="862" customFormat="1" ht="14">
      <c r="A135" s="762">
        <f t="shared" si="4"/>
        <v>2021</v>
      </c>
      <c r="B135" s="865">
        <v>44377</v>
      </c>
      <c r="C135" s="866">
        <v>275</v>
      </c>
      <c r="F135" s="763">
        <f t="shared" si="2"/>
        <v>2018</v>
      </c>
      <c r="G135" s="764" cm="1">
        <f t="array" ref="G135">SUMPRODUCT($C$3:$C$7110,N(YEAR($B$3:$B$7110)=F135))/COUNTIF($A$3:$A$7110,F135)</f>
        <v>272.25291828793775</v>
      </c>
      <c r="H135" s="869">
        <f t="shared" si="3"/>
        <v>275.19250325670339</v>
      </c>
      <c r="W135" s="868"/>
      <c r="X135" s="867"/>
      <c r="Y135" s="867"/>
    </row>
    <row r="136" spans="1:25" s="862" customFormat="1" ht="14">
      <c r="A136" s="762">
        <f t="shared" si="4"/>
        <v>2021</v>
      </c>
      <c r="B136" s="865">
        <v>44376</v>
      </c>
      <c r="C136" s="866">
        <v>270</v>
      </c>
      <c r="F136" s="763">
        <f>F137-1</f>
        <v>2019</v>
      </c>
      <c r="G136" s="764" cm="1">
        <f t="array" ref="G136">SUMPRODUCT($C$3:$C$7110,N(YEAR($B$3:$B$7110)=F136))/COUNTIF($A$3:$A$7110,F136)</f>
        <v>241.4980694980695</v>
      </c>
      <c r="H136" s="869">
        <f t="shared" si="3"/>
        <v>275.19250325670339</v>
      </c>
      <c r="W136" s="868"/>
      <c r="X136" s="867"/>
      <c r="Y136" s="867"/>
    </row>
    <row r="137" spans="1:25" s="862" customFormat="1" ht="14">
      <c r="A137" s="762">
        <f t="shared" si="4"/>
        <v>2021</v>
      </c>
      <c r="B137" s="865">
        <v>44375</v>
      </c>
      <c r="C137" s="866">
        <v>266</v>
      </c>
      <c r="F137" s="763">
        <v>2020</v>
      </c>
      <c r="G137" s="764" cm="1">
        <f t="array" ref="G137">SUMPRODUCT($C$3:$C$7110,N(YEAR($B$3:$B$7110)=F137))/COUNTIF($A$3:$A$7110,F137)</f>
        <v>321.88973384030419</v>
      </c>
      <c r="H137" s="869">
        <f t="shared" si="3"/>
        <v>275.19250325670339</v>
      </c>
      <c r="W137" s="868"/>
      <c r="X137" s="867"/>
      <c r="Y137" s="867"/>
    </row>
    <row r="138" spans="1:25" s="862" customFormat="1" ht="14">
      <c r="A138" s="762">
        <f t="shared" si="4"/>
        <v>2021</v>
      </c>
      <c r="B138" s="865">
        <v>44372</v>
      </c>
      <c r="C138" s="866">
        <v>262</v>
      </c>
      <c r="F138" s="763">
        <v>2021</v>
      </c>
      <c r="G138" s="764" cm="1">
        <f t="array" ref="G138">SUMPRODUCT($C$3:$C$7110,N(YEAR($B$3:$B$7110)=F138))/COUNTIF($A$3:$A$7110,F138)</f>
        <v>301.11583011583014</v>
      </c>
      <c r="H138" s="869">
        <f t="shared" si="3"/>
        <v>275.19250325670339</v>
      </c>
      <c r="W138" s="868"/>
      <c r="X138" s="867"/>
      <c r="Y138" s="867"/>
    </row>
    <row r="139" spans="1:25" s="862" customFormat="1" ht="14">
      <c r="A139" s="762">
        <f t="shared" si="4"/>
        <v>2021</v>
      </c>
      <c r="B139" s="865">
        <v>44371</v>
      </c>
      <c r="C139" s="866">
        <v>265</v>
      </c>
      <c r="F139" s="765" t="s">
        <v>906</v>
      </c>
      <c r="G139" s="766">
        <f>AVERAGE(G129:G138)</f>
        <v>275.19250325670339</v>
      </c>
      <c r="W139" s="868"/>
      <c r="X139" s="867"/>
      <c r="Y139" s="867"/>
    </row>
    <row r="140" spans="1:25" s="862" customFormat="1" ht="14">
      <c r="A140" s="762">
        <f t="shared" si="4"/>
        <v>2021</v>
      </c>
      <c r="B140" s="865">
        <v>44370</v>
      </c>
      <c r="C140" s="866">
        <v>264</v>
      </c>
      <c r="F140" s="765" t="s">
        <v>1088</v>
      </c>
      <c r="G140" s="766">
        <f>AVERAGE(G124:G138)</f>
        <v>262.3795793320316</v>
      </c>
      <c r="W140" s="868"/>
      <c r="X140" s="867"/>
      <c r="Y140" s="867"/>
    </row>
    <row r="141" spans="1:25" s="862" customFormat="1" ht="14">
      <c r="A141" s="762">
        <f t="shared" si="4"/>
        <v>2021</v>
      </c>
      <c r="B141" s="865">
        <v>44369</v>
      </c>
      <c r="C141" s="866">
        <v>267</v>
      </c>
      <c r="F141" s="765" t="s">
        <v>1088</v>
      </c>
      <c r="G141" s="766">
        <f>AVERAGE(G119:G138)</f>
        <v>365.45670912011815</v>
      </c>
      <c r="W141" s="868"/>
      <c r="X141" s="867"/>
      <c r="Y141" s="867"/>
    </row>
    <row r="142" spans="1:25" s="862" customFormat="1" ht="14">
      <c r="A142" s="762">
        <f t="shared" si="4"/>
        <v>2021</v>
      </c>
      <c r="B142" s="865">
        <v>44368</v>
      </c>
      <c r="C142" s="866">
        <v>263</v>
      </c>
      <c r="W142" s="868"/>
      <c r="X142" s="867"/>
      <c r="Y142" s="867"/>
    </row>
    <row r="143" spans="1:25" s="862" customFormat="1" ht="14">
      <c r="A143" s="762">
        <f t="shared" si="4"/>
        <v>2021</v>
      </c>
      <c r="B143" s="865">
        <v>44365</v>
      </c>
      <c r="C143" s="866">
        <v>267</v>
      </c>
      <c r="W143" s="868"/>
      <c r="X143" s="867"/>
      <c r="Y143" s="867"/>
    </row>
    <row r="144" spans="1:25" s="862" customFormat="1" ht="14">
      <c r="A144" s="762">
        <f t="shared" si="4"/>
        <v>2021</v>
      </c>
      <c r="B144" s="865">
        <v>44364</v>
      </c>
      <c r="C144" s="866">
        <v>263</v>
      </c>
      <c r="W144" s="868"/>
      <c r="X144" s="867"/>
      <c r="Y144" s="867"/>
    </row>
    <row r="145" spans="1:25" s="862" customFormat="1" ht="14">
      <c r="A145" s="762">
        <f t="shared" si="4"/>
        <v>2021</v>
      </c>
      <c r="B145" s="865">
        <v>44363</v>
      </c>
      <c r="C145" s="866">
        <v>266</v>
      </c>
      <c r="W145" s="868"/>
      <c r="X145" s="867"/>
      <c r="Y145" s="867"/>
    </row>
    <row r="146" spans="1:25" s="862" customFormat="1" ht="14">
      <c r="A146" s="762">
        <f t="shared" si="4"/>
        <v>2021</v>
      </c>
      <c r="B146" s="865">
        <v>44362</v>
      </c>
      <c r="C146" s="866">
        <v>266</v>
      </c>
      <c r="F146" s="870" t="s">
        <v>1089</v>
      </c>
      <c r="W146" s="868"/>
      <c r="X146" s="867"/>
      <c r="Y146" s="867"/>
    </row>
    <row r="147" spans="1:25" s="862" customFormat="1" ht="14">
      <c r="A147" s="762">
        <f t="shared" si="4"/>
        <v>2021</v>
      </c>
      <c r="B147" s="865">
        <v>44361</v>
      </c>
      <c r="C147" s="866">
        <v>263</v>
      </c>
      <c r="F147" s="862" t="s">
        <v>1090</v>
      </c>
      <c r="W147" s="868"/>
      <c r="X147" s="867"/>
      <c r="Y147" s="867"/>
    </row>
    <row r="148" spans="1:25" s="862" customFormat="1" ht="14">
      <c r="A148" s="762">
        <f t="shared" si="4"/>
        <v>2021</v>
      </c>
      <c r="B148" s="865">
        <v>44358</v>
      </c>
      <c r="C148" s="866">
        <v>262</v>
      </c>
      <c r="F148" s="870" t="s">
        <v>1091</v>
      </c>
      <c r="W148" s="868"/>
      <c r="X148" s="867"/>
      <c r="Y148" s="867"/>
    </row>
    <row r="149" spans="1:25" s="862" customFormat="1" ht="14">
      <c r="A149" s="762">
        <f t="shared" si="4"/>
        <v>2021</v>
      </c>
      <c r="B149" s="865">
        <v>44357</v>
      </c>
      <c r="C149" s="866">
        <v>266</v>
      </c>
      <c r="F149" s="870" t="s">
        <v>1092</v>
      </c>
      <c r="W149" s="868"/>
      <c r="X149" s="867"/>
      <c r="Y149" s="867"/>
    </row>
    <row r="150" spans="1:25" s="862" customFormat="1" ht="14">
      <c r="A150" s="762">
        <f t="shared" si="4"/>
        <v>2021</v>
      </c>
      <c r="B150" s="865">
        <v>44356</v>
      </c>
      <c r="C150" s="866">
        <v>264</v>
      </c>
      <c r="F150" s="862" t="s">
        <v>1093</v>
      </c>
      <c r="W150" s="868"/>
      <c r="X150" s="867"/>
      <c r="Y150" s="867"/>
    </row>
    <row r="151" spans="1:25" s="862" customFormat="1" ht="14">
      <c r="A151" s="762">
        <f t="shared" si="4"/>
        <v>2021</v>
      </c>
      <c r="B151" s="865">
        <v>44355</v>
      </c>
      <c r="C151" s="866">
        <v>263</v>
      </c>
      <c r="W151" s="868"/>
      <c r="X151" s="867"/>
      <c r="Y151" s="867"/>
    </row>
    <row r="152" spans="1:25" s="862" customFormat="1" ht="14">
      <c r="A152" s="762">
        <f t="shared" si="4"/>
        <v>2021</v>
      </c>
      <c r="B152" s="865">
        <v>44354</v>
      </c>
      <c r="C152" s="866">
        <v>261</v>
      </c>
      <c r="W152" s="868"/>
      <c r="X152" s="867"/>
      <c r="Y152" s="867"/>
    </row>
    <row r="153" spans="1:25" s="862" customFormat="1" ht="14">
      <c r="A153" s="762">
        <f t="shared" si="4"/>
        <v>2021</v>
      </c>
      <c r="B153" s="865">
        <v>44351</v>
      </c>
      <c r="C153" s="866">
        <v>263</v>
      </c>
      <c r="W153" s="868"/>
      <c r="X153" s="867"/>
      <c r="Y153" s="867"/>
    </row>
    <row r="154" spans="1:25" s="862" customFormat="1" ht="14">
      <c r="A154" s="762">
        <f t="shared" si="4"/>
        <v>2021</v>
      </c>
      <c r="B154" s="865">
        <v>44350</v>
      </c>
      <c r="C154" s="866">
        <v>260</v>
      </c>
      <c r="W154" s="868"/>
      <c r="X154" s="867"/>
      <c r="Y154" s="867"/>
    </row>
    <row r="155" spans="1:25" s="862" customFormat="1" ht="14">
      <c r="A155" s="762">
        <f t="shared" si="4"/>
        <v>2021</v>
      </c>
      <c r="B155" s="865">
        <v>44349</v>
      </c>
      <c r="C155" s="866">
        <v>258</v>
      </c>
      <c r="W155" s="868"/>
      <c r="X155" s="867"/>
      <c r="Y155" s="867"/>
    </row>
    <row r="156" spans="1:25" s="862" customFormat="1" ht="14">
      <c r="A156" s="762">
        <f t="shared" si="4"/>
        <v>2021</v>
      </c>
      <c r="B156" s="865">
        <v>44348</v>
      </c>
      <c r="C156" s="866">
        <v>260</v>
      </c>
      <c r="W156" s="868"/>
      <c r="X156" s="867"/>
      <c r="Y156" s="867"/>
    </row>
    <row r="157" spans="1:25" s="862" customFormat="1" ht="14">
      <c r="A157" s="762">
        <f t="shared" si="4"/>
        <v>2021</v>
      </c>
      <c r="B157" s="865">
        <v>44347</v>
      </c>
      <c r="C157" s="866">
        <v>262</v>
      </c>
      <c r="W157" s="868"/>
      <c r="X157" s="867"/>
      <c r="Y157" s="867"/>
    </row>
    <row r="158" spans="1:25" s="862" customFormat="1" ht="14">
      <c r="A158" s="762">
        <f t="shared" si="4"/>
        <v>2021</v>
      </c>
      <c r="B158" s="865">
        <v>44344</v>
      </c>
      <c r="C158" s="866">
        <v>261</v>
      </c>
      <c r="W158" s="868"/>
      <c r="X158" s="867"/>
      <c r="Y158" s="867"/>
    </row>
    <row r="159" spans="1:25" s="862" customFormat="1" ht="14">
      <c r="A159" s="762">
        <f t="shared" si="4"/>
        <v>2021</v>
      </c>
      <c r="B159" s="865">
        <v>44343</v>
      </c>
      <c r="C159" s="866">
        <v>264</v>
      </c>
      <c r="W159" s="868"/>
      <c r="X159" s="867"/>
      <c r="Y159" s="867"/>
    </row>
    <row r="160" spans="1:25" s="862" customFormat="1" ht="14">
      <c r="A160" s="762">
        <f t="shared" si="4"/>
        <v>2021</v>
      </c>
      <c r="B160" s="865">
        <v>44342</v>
      </c>
      <c r="C160" s="866">
        <v>265</v>
      </c>
      <c r="W160" s="868"/>
      <c r="X160" s="867"/>
      <c r="Y160" s="867"/>
    </row>
    <row r="161" spans="1:25" s="862" customFormat="1" ht="14">
      <c r="A161" s="762">
        <f t="shared" si="4"/>
        <v>2021</v>
      </c>
      <c r="B161" s="865">
        <v>44341</v>
      </c>
      <c r="C161" s="866">
        <v>271</v>
      </c>
      <c r="W161" s="868"/>
      <c r="X161" s="867"/>
      <c r="Y161" s="867"/>
    </row>
    <row r="162" spans="1:25" s="862" customFormat="1" ht="14">
      <c r="A162" s="762">
        <f t="shared" si="4"/>
        <v>2021</v>
      </c>
      <c r="B162" s="865">
        <v>44340</v>
      </c>
      <c r="C162" s="866">
        <v>268</v>
      </c>
      <c r="W162" s="868"/>
      <c r="X162" s="867"/>
      <c r="Y162" s="867"/>
    </row>
    <row r="163" spans="1:25" s="862" customFormat="1" ht="14">
      <c r="A163" s="762">
        <f t="shared" si="4"/>
        <v>2021</v>
      </c>
      <c r="B163" s="865">
        <v>44337</v>
      </c>
      <c r="C163" s="866">
        <v>266</v>
      </c>
      <c r="W163" s="868"/>
      <c r="X163" s="867"/>
      <c r="Y163" s="867"/>
    </row>
    <row r="164" spans="1:25" s="862" customFormat="1" ht="14">
      <c r="A164" s="762">
        <f t="shared" si="4"/>
        <v>2021</v>
      </c>
      <c r="B164" s="865">
        <v>44336</v>
      </c>
      <c r="C164" s="866">
        <v>266</v>
      </c>
      <c r="W164" s="868"/>
      <c r="X164" s="867"/>
      <c r="Y164" s="867"/>
    </row>
    <row r="165" spans="1:25" s="862" customFormat="1" ht="14">
      <c r="A165" s="762">
        <f t="shared" si="4"/>
        <v>2021</v>
      </c>
      <c r="B165" s="865">
        <v>44335</v>
      </c>
      <c r="C165" s="866">
        <v>262</v>
      </c>
      <c r="W165" s="868"/>
      <c r="X165" s="867"/>
      <c r="Y165" s="867"/>
    </row>
    <row r="166" spans="1:25" s="862" customFormat="1" ht="14">
      <c r="A166" s="762">
        <f t="shared" si="4"/>
        <v>2021</v>
      </c>
      <c r="B166" s="865">
        <v>44334</v>
      </c>
      <c r="C166" s="866">
        <v>260</v>
      </c>
      <c r="W166" s="868"/>
      <c r="X166" s="867"/>
      <c r="Y166" s="867"/>
    </row>
    <row r="167" spans="1:25" s="862" customFormat="1" ht="14">
      <c r="A167" s="762">
        <f t="shared" si="4"/>
        <v>2021</v>
      </c>
      <c r="B167" s="865">
        <v>44333</v>
      </c>
      <c r="C167" s="866">
        <v>260</v>
      </c>
      <c r="W167" s="868"/>
      <c r="X167" s="867"/>
      <c r="Y167" s="867"/>
    </row>
    <row r="168" spans="1:25" s="862" customFormat="1" ht="14">
      <c r="A168" s="762">
        <f t="shared" si="4"/>
        <v>2021</v>
      </c>
      <c r="B168" s="865">
        <v>44330</v>
      </c>
      <c r="C168" s="866">
        <v>258</v>
      </c>
      <c r="W168" s="868"/>
      <c r="X168" s="867"/>
      <c r="Y168" s="867"/>
    </row>
    <row r="169" spans="1:25" s="862" customFormat="1" ht="14">
      <c r="A169" s="762">
        <f t="shared" si="4"/>
        <v>2021</v>
      </c>
      <c r="B169" s="865">
        <v>44329</v>
      </c>
      <c r="C169" s="866">
        <v>257</v>
      </c>
      <c r="W169" s="868"/>
      <c r="X169" s="867"/>
      <c r="Y169" s="867"/>
    </row>
    <row r="170" spans="1:25" s="862" customFormat="1" ht="14">
      <c r="A170" s="762">
        <f t="shared" si="4"/>
        <v>2021</v>
      </c>
      <c r="B170" s="865">
        <v>44328</v>
      </c>
      <c r="C170" s="866">
        <v>256</v>
      </c>
      <c r="W170" s="868"/>
      <c r="X170" s="867"/>
      <c r="Y170" s="867"/>
    </row>
    <row r="171" spans="1:25" s="862" customFormat="1" ht="14">
      <c r="A171" s="762">
        <f t="shared" si="4"/>
        <v>2021</v>
      </c>
      <c r="B171" s="865">
        <v>44327</v>
      </c>
      <c r="C171" s="866">
        <v>256</v>
      </c>
      <c r="W171" s="868"/>
      <c r="X171" s="867"/>
      <c r="Y171" s="867"/>
    </row>
    <row r="172" spans="1:25" s="862" customFormat="1" ht="14">
      <c r="A172" s="762">
        <f t="shared" si="4"/>
        <v>2021</v>
      </c>
      <c r="B172" s="865">
        <v>44326</v>
      </c>
      <c r="C172" s="866">
        <v>254</v>
      </c>
      <c r="W172" s="868"/>
      <c r="X172" s="867"/>
      <c r="Y172" s="867"/>
    </row>
    <row r="173" spans="1:25" s="862" customFormat="1" ht="14">
      <c r="A173" s="762">
        <f t="shared" si="4"/>
        <v>2021</v>
      </c>
      <c r="B173" s="865">
        <v>44323</v>
      </c>
      <c r="C173" s="866">
        <v>261</v>
      </c>
      <c r="W173" s="868"/>
      <c r="X173" s="867"/>
      <c r="Y173" s="867"/>
    </row>
    <row r="174" spans="1:25" s="862" customFormat="1" ht="14">
      <c r="A174" s="762">
        <f t="shared" si="4"/>
        <v>2021</v>
      </c>
      <c r="B174" s="865">
        <v>44322</v>
      </c>
      <c r="C174" s="866">
        <v>272</v>
      </c>
      <c r="W174" s="868"/>
      <c r="X174" s="867"/>
      <c r="Y174" s="867"/>
    </row>
    <row r="175" spans="1:25" s="862" customFormat="1" ht="14">
      <c r="A175" s="762">
        <f t="shared" si="4"/>
        <v>2021</v>
      </c>
      <c r="B175" s="865">
        <v>44321</v>
      </c>
      <c r="C175" s="866">
        <v>276</v>
      </c>
      <c r="W175" s="868"/>
      <c r="X175" s="867"/>
      <c r="Y175" s="867"/>
    </row>
    <row r="176" spans="1:25" s="862" customFormat="1" ht="14">
      <c r="A176" s="762">
        <f t="shared" si="4"/>
        <v>2021</v>
      </c>
      <c r="B176" s="865">
        <v>44320</v>
      </c>
      <c r="C176" s="866">
        <v>277</v>
      </c>
      <c r="W176" s="868"/>
      <c r="X176" s="867"/>
      <c r="Y176" s="867"/>
    </row>
    <row r="177" spans="1:25" s="862" customFormat="1" ht="14">
      <c r="A177" s="762">
        <f t="shared" si="4"/>
        <v>2021</v>
      </c>
      <c r="B177" s="865">
        <v>44319</v>
      </c>
      <c r="C177" s="866">
        <v>277</v>
      </c>
      <c r="W177" s="868"/>
      <c r="X177" s="867"/>
      <c r="Y177" s="867"/>
    </row>
    <row r="178" spans="1:25" s="862" customFormat="1" ht="14">
      <c r="A178" s="762">
        <f t="shared" si="4"/>
        <v>2021</v>
      </c>
      <c r="B178" s="865">
        <v>44316</v>
      </c>
      <c r="C178" s="866">
        <v>277</v>
      </c>
      <c r="W178" s="868"/>
      <c r="X178" s="867"/>
      <c r="Y178" s="867"/>
    </row>
    <row r="179" spans="1:25" s="862" customFormat="1" ht="14">
      <c r="A179" s="762">
        <f t="shared" si="4"/>
        <v>2021</v>
      </c>
      <c r="B179" s="865">
        <v>44315</v>
      </c>
      <c r="C179" s="866">
        <v>277</v>
      </c>
      <c r="W179" s="868"/>
      <c r="X179" s="867"/>
      <c r="Y179" s="867"/>
    </row>
    <row r="180" spans="1:25" s="862" customFormat="1" ht="14">
      <c r="A180" s="762">
        <f t="shared" si="4"/>
        <v>2021</v>
      </c>
      <c r="B180" s="865">
        <v>44314</v>
      </c>
      <c r="C180" s="866">
        <v>281</v>
      </c>
      <c r="W180" s="868"/>
      <c r="X180" s="867"/>
      <c r="Y180" s="867"/>
    </row>
    <row r="181" spans="1:25" s="862" customFormat="1" ht="14">
      <c r="A181" s="762">
        <f t="shared" si="4"/>
        <v>2021</v>
      </c>
      <c r="B181" s="865">
        <v>44313</v>
      </c>
      <c r="C181" s="866">
        <v>282</v>
      </c>
      <c r="W181" s="868"/>
      <c r="X181" s="867"/>
      <c r="Y181" s="867"/>
    </row>
    <row r="182" spans="1:25" s="862" customFormat="1" ht="14">
      <c r="A182" s="762">
        <f t="shared" si="4"/>
        <v>2021</v>
      </c>
      <c r="B182" s="865">
        <v>44312</v>
      </c>
      <c r="C182" s="866">
        <v>283</v>
      </c>
      <c r="W182" s="868"/>
      <c r="X182" s="867"/>
      <c r="Y182" s="867"/>
    </row>
    <row r="183" spans="1:25" s="862" customFormat="1" ht="14">
      <c r="A183" s="762">
        <f t="shared" si="4"/>
        <v>2021</v>
      </c>
      <c r="B183" s="865">
        <v>44309</v>
      </c>
      <c r="C183" s="866">
        <v>283</v>
      </c>
      <c r="W183" s="868"/>
      <c r="X183" s="867"/>
      <c r="Y183" s="867"/>
    </row>
    <row r="184" spans="1:25" s="862" customFormat="1" ht="14">
      <c r="A184" s="762">
        <f t="shared" si="4"/>
        <v>2021</v>
      </c>
      <c r="B184" s="865">
        <v>44308</v>
      </c>
      <c r="C184" s="866">
        <v>287</v>
      </c>
      <c r="W184" s="868"/>
      <c r="X184" s="867"/>
      <c r="Y184" s="867"/>
    </row>
    <row r="185" spans="1:25" s="862" customFormat="1" ht="14">
      <c r="A185" s="762">
        <f t="shared" si="4"/>
        <v>2021</v>
      </c>
      <c r="B185" s="865">
        <v>44307</v>
      </c>
      <c r="C185" s="866">
        <v>286</v>
      </c>
      <c r="W185" s="868"/>
      <c r="X185" s="867"/>
      <c r="Y185" s="867"/>
    </row>
    <row r="186" spans="1:25" s="862" customFormat="1" ht="14">
      <c r="A186" s="762">
        <f t="shared" si="4"/>
        <v>2021</v>
      </c>
      <c r="B186" s="865">
        <v>44306</v>
      </c>
      <c r="C186" s="866">
        <v>286</v>
      </c>
      <c r="W186" s="868"/>
      <c r="X186" s="867"/>
      <c r="Y186" s="867"/>
    </row>
    <row r="187" spans="1:25" s="862" customFormat="1" ht="14">
      <c r="A187" s="762">
        <f t="shared" si="4"/>
        <v>2021</v>
      </c>
      <c r="B187" s="865">
        <v>44305</v>
      </c>
      <c r="C187" s="866">
        <v>281</v>
      </c>
      <c r="W187" s="868"/>
      <c r="X187" s="867"/>
      <c r="Y187" s="867"/>
    </row>
    <row r="188" spans="1:25" s="862" customFormat="1" ht="14">
      <c r="A188" s="762">
        <f t="shared" si="4"/>
        <v>2021</v>
      </c>
      <c r="B188" s="865">
        <v>44302</v>
      </c>
      <c r="C188" s="866">
        <v>285</v>
      </c>
      <c r="W188" s="868"/>
      <c r="X188" s="867"/>
      <c r="Y188" s="867"/>
    </row>
    <row r="189" spans="1:25" s="862" customFormat="1" ht="14">
      <c r="A189" s="762">
        <f t="shared" si="4"/>
        <v>2021</v>
      </c>
      <c r="B189" s="865">
        <v>44301</v>
      </c>
      <c r="C189" s="866">
        <v>290</v>
      </c>
      <c r="W189" s="868"/>
      <c r="X189" s="867"/>
      <c r="Y189" s="867"/>
    </row>
    <row r="190" spans="1:25" s="862" customFormat="1" ht="14">
      <c r="A190" s="762">
        <f t="shared" si="4"/>
        <v>2021</v>
      </c>
      <c r="B190" s="865">
        <v>44300</v>
      </c>
      <c r="C190" s="866">
        <v>291</v>
      </c>
      <c r="W190" s="868"/>
      <c r="X190" s="867"/>
      <c r="Y190" s="867"/>
    </row>
    <row r="191" spans="1:25" s="862" customFormat="1" ht="14">
      <c r="A191" s="762">
        <f t="shared" si="4"/>
        <v>2021</v>
      </c>
      <c r="B191" s="865">
        <v>44299</v>
      </c>
      <c r="C191" s="866">
        <v>296</v>
      </c>
      <c r="W191" s="868"/>
      <c r="X191" s="867"/>
      <c r="Y191" s="867"/>
    </row>
    <row r="192" spans="1:25" s="862" customFormat="1" ht="14">
      <c r="A192" s="762">
        <f t="shared" si="4"/>
        <v>2021</v>
      </c>
      <c r="B192" s="865">
        <v>44298</v>
      </c>
      <c r="C192" s="866">
        <v>292</v>
      </c>
      <c r="W192" s="868"/>
      <c r="X192" s="867"/>
      <c r="Y192" s="867"/>
    </row>
    <row r="193" spans="1:25" s="862" customFormat="1" ht="14">
      <c r="A193" s="762">
        <f t="shared" si="4"/>
        <v>2021</v>
      </c>
      <c r="B193" s="865">
        <v>44295</v>
      </c>
      <c r="C193" s="866">
        <v>289</v>
      </c>
      <c r="W193" s="868"/>
      <c r="X193" s="867"/>
      <c r="Y193" s="867"/>
    </row>
    <row r="194" spans="1:25" s="862" customFormat="1" ht="14">
      <c r="A194" s="762">
        <f t="shared" si="4"/>
        <v>2021</v>
      </c>
      <c r="B194" s="865">
        <v>44294</v>
      </c>
      <c r="C194" s="866">
        <v>289</v>
      </c>
      <c r="W194" s="868"/>
      <c r="X194" s="867"/>
      <c r="Y194" s="867"/>
    </row>
    <row r="195" spans="1:25" s="862" customFormat="1" ht="14">
      <c r="A195" s="762">
        <f t="shared" si="4"/>
        <v>2021</v>
      </c>
      <c r="B195" s="865">
        <v>44293</v>
      </c>
      <c r="C195" s="866">
        <v>286</v>
      </c>
      <c r="W195" s="868"/>
      <c r="X195" s="867"/>
      <c r="Y195" s="867"/>
    </row>
    <row r="196" spans="1:25" s="862" customFormat="1" ht="14">
      <c r="A196" s="762">
        <f t="shared" ref="A196:A259" si="5">YEAR(B196)</f>
        <v>2021</v>
      </c>
      <c r="B196" s="865">
        <v>44292</v>
      </c>
      <c r="C196" s="866">
        <v>288</v>
      </c>
      <c r="W196" s="868"/>
      <c r="X196" s="867"/>
      <c r="Y196" s="867"/>
    </row>
    <row r="197" spans="1:25" s="862" customFormat="1" ht="14">
      <c r="A197" s="762">
        <f t="shared" si="5"/>
        <v>2021</v>
      </c>
      <c r="B197" s="865">
        <v>44291</v>
      </c>
      <c r="C197" s="866">
        <v>289</v>
      </c>
      <c r="W197" s="868"/>
      <c r="X197" s="867"/>
      <c r="Y197" s="867"/>
    </row>
    <row r="198" spans="1:25" s="862" customFormat="1" ht="14">
      <c r="A198" s="762">
        <f t="shared" si="5"/>
        <v>2021</v>
      </c>
      <c r="B198" s="865">
        <v>44287</v>
      </c>
      <c r="C198" s="866">
        <v>292</v>
      </c>
      <c r="W198" s="868"/>
      <c r="X198" s="867"/>
      <c r="Y198" s="867"/>
    </row>
    <row r="199" spans="1:25" s="862" customFormat="1" ht="14">
      <c r="A199" s="762">
        <f t="shared" si="5"/>
        <v>2021</v>
      </c>
      <c r="B199" s="865">
        <v>44286</v>
      </c>
      <c r="C199" s="866">
        <v>290</v>
      </c>
      <c r="W199" s="868"/>
      <c r="X199" s="867"/>
      <c r="Y199" s="867"/>
    </row>
    <row r="200" spans="1:25" s="862" customFormat="1" ht="14">
      <c r="A200" s="762">
        <f t="shared" si="5"/>
        <v>2021</v>
      </c>
      <c r="B200" s="865">
        <v>44285</v>
      </c>
      <c r="C200" s="866">
        <v>299</v>
      </c>
      <c r="W200" s="868"/>
      <c r="X200" s="867"/>
      <c r="Y200" s="867"/>
    </row>
    <row r="201" spans="1:25" s="862" customFormat="1" ht="14">
      <c r="A201" s="762">
        <f t="shared" si="5"/>
        <v>2021</v>
      </c>
      <c r="B201" s="865">
        <v>44284</v>
      </c>
      <c r="C201" s="866">
        <v>295</v>
      </c>
      <c r="W201" s="868"/>
      <c r="X201" s="867"/>
      <c r="Y201" s="867"/>
    </row>
    <row r="202" spans="1:25" s="862" customFormat="1" ht="14">
      <c r="A202" s="762">
        <f t="shared" si="5"/>
        <v>2021</v>
      </c>
      <c r="B202" s="865">
        <v>44281</v>
      </c>
      <c r="C202" s="866">
        <v>299</v>
      </c>
      <c r="W202" s="868"/>
      <c r="X202" s="867"/>
      <c r="Y202" s="867"/>
    </row>
    <row r="203" spans="1:25" s="862" customFormat="1" ht="14">
      <c r="A203" s="762">
        <f t="shared" si="5"/>
        <v>2021</v>
      </c>
      <c r="B203" s="865">
        <v>44280</v>
      </c>
      <c r="C203" s="866">
        <v>301</v>
      </c>
      <c r="W203" s="868"/>
      <c r="X203" s="867"/>
      <c r="Y203" s="867"/>
    </row>
    <row r="204" spans="1:25" s="862" customFormat="1" ht="14">
      <c r="A204" s="762">
        <f t="shared" si="5"/>
        <v>2021</v>
      </c>
      <c r="B204" s="865">
        <v>44279</v>
      </c>
      <c r="C204" s="866">
        <v>294</v>
      </c>
      <c r="W204" s="868"/>
      <c r="X204" s="867"/>
      <c r="Y204" s="867"/>
    </row>
    <row r="205" spans="1:25" s="862" customFormat="1" ht="14">
      <c r="A205" s="762">
        <f t="shared" si="5"/>
        <v>2021</v>
      </c>
      <c r="B205" s="865">
        <v>44278</v>
      </c>
      <c r="C205" s="866">
        <v>289</v>
      </c>
      <c r="W205" s="868"/>
      <c r="X205" s="867"/>
      <c r="Y205" s="867"/>
    </row>
    <row r="206" spans="1:25" s="862" customFormat="1" ht="14">
      <c r="A206" s="762">
        <f t="shared" si="5"/>
        <v>2021</v>
      </c>
      <c r="B206" s="865">
        <v>44277</v>
      </c>
      <c r="C206" s="866">
        <v>289</v>
      </c>
      <c r="W206" s="868"/>
      <c r="X206" s="867"/>
      <c r="Y206" s="867"/>
    </row>
    <row r="207" spans="1:25" s="862" customFormat="1" ht="14">
      <c r="A207" s="762">
        <f t="shared" si="5"/>
        <v>2021</v>
      </c>
      <c r="B207" s="865">
        <v>44274</v>
      </c>
      <c r="C207" s="866">
        <v>288</v>
      </c>
      <c r="W207" s="868"/>
      <c r="X207" s="867"/>
      <c r="Y207" s="867"/>
    </row>
    <row r="208" spans="1:25" s="862" customFormat="1" ht="14">
      <c r="A208" s="762">
        <f t="shared" si="5"/>
        <v>2021</v>
      </c>
      <c r="B208" s="865">
        <v>44273</v>
      </c>
      <c r="C208" s="866">
        <v>289</v>
      </c>
      <c r="W208" s="868"/>
      <c r="X208" s="867"/>
      <c r="Y208" s="867"/>
    </row>
    <row r="209" spans="1:25" s="862" customFormat="1" ht="14">
      <c r="A209" s="762">
        <f t="shared" si="5"/>
        <v>2021</v>
      </c>
      <c r="B209" s="865">
        <v>44272</v>
      </c>
      <c r="C209" s="866">
        <v>294</v>
      </c>
      <c r="W209" s="868"/>
      <c r="X209" s="867"/>
      <c r="Y209" s="867"/>
    </row>
    <row r="210" spans="1:25" s="862" customFormat="1" ht="14">
      <c r="A210" s="762">
        <f t="shared" si="5"/>
        <v>2021</v>
      </c>
      <c r="B210" s="865">
        <v>44271</v>
      </c>
      <c r="C210" s="866">
        <v>295</v>
      </c>
      <c r="W210" s="868"/>
      <c r="X210" s="867"/>
      <c r="Y210" s="867"/>
    </row>
    <row r="211" spans="1:25" s="862" customFormat="1" ht="14">
      <c r="A211" s="762">
        <f t="shared" si="5"/>
        <v>2021</v>
      </c>
      <c r="B211" s="865">
        <v>44270</v>
      </c>
      <c r="C211" s="866">
        <v>302</v>
      </c>
      <c r="W211" s="868"/>
      <c r="X211" s="867"/>
      <c r="Y211" s="867"/>
    </row>
    <row r="212" spans="1:25" s="862" customFormat="1" ht="14">
      <c r="A212" s="762">
        <f t="shared" si="5"/>
        <v>2021</v>
      </c>
      <c r="B212" s="865">
        <v>44267</v>
      </c>
      <c r="C212" s="866">
        <v>302</v>
      </c>
      <c r="W212" s="868"/>
      <c r="X212" s="867"/>
      <c r="Y212" s="867"/>
    </row>
    <row r="213" spans="1:25" s="862" customFormat="1" ht="14">
      <c r="A213" s="762">
        <f t="shared" si="5"/>
        <v>2021</v>
      </c>
      <c r="B213" s="865">
        <v>44266</v>
      </c>
      <c r="C213" s="866">
        <v>310</v>
      </c>
      <c r="W213" s="868"/>
      <c r="X213" s="867"/>
      <c r="Y213" s="867"/>
    </row>
    <row r="214" spans="1:25" s="862" customFormat="1" ht="14">
      <c r="A214" s="762">
        <f t="shared" si="5"/>
        <v>2021</v>
      </c>
      <c r="B214" s="865">
        <v>44265</v>
      </c>
      <c r="C214" s="866">
        <v>320</v>
      </c>
      <c r="W214" s="868"/>
      <c r="X214" s="867"/>
      <c r="Y214" s="867"/>
    </row>
    <row r="215" spans="1:25" s="862" customFormat="1" ht="14">
      <c r="A215" s="762">
        <f t="shared" si="5"/>
        <v>2021</v>
      </c>
      <c r="B215" s="865">
        <v>44264</v>
      </c>
      <c r="C215" s="866">
        <v>324</v>
      </c>
      <c r="W215" s="868"/>
      <c r="X215" s="867"/>
      <c r="Y215" s="867"/>
    </row>
    <row r="216" spans="1:25" s="862" customFormat="1" ht="14">
      <c r="A216" s="762">
        <f t="shared" si="5"/>
        <v>2021</v>
      </c>
      <c r="B216" s="865">
        <v>44263</v>
      </c>
      <c r="C216" s="866">
        <v>323</v>
      </c>
      <c r="W216" s="868"/>
      <c r="X216" s="867"/>
      <c r="Y216" s="867"/>
    </row>
    <row r="217" spans="1:25" s="862" customFormat="1" ht="14">
      <c r="A217" s="762">
        <f t="shared" si="5"/>
        <v>2021</v>
      </c>
      <c r="B217" s="865">
        <v>44260</v>
      </c>
      <c r="C217" s="866">
        <v>306</v>
      </c>
      <c r="W217" s="868"/>
      <c r="X217" s="867"/>
      <c r="Y217" s="867"/>
    </row>
    <row r="218" spans="1:25" s="862" customFormat="1" ht="14">
      <c r="A218" s="762">
        <f t="shared" si="5"/>
        <v>2021</v>
      </c>
      <c r="B218" s="865">
        <v>44259</v>
      </c>
      <c r="C218" s="866">
        <v>299</v>
      </c>
      <c r="W218" s="868"/>
      <c r="X218" s="867"/>
      <c r="Y218" s="867"/>
    </row>
    <row r="219" spans="1:25" s="862" customFormat="1" ht="14">
      <c r="A219" s="762">
        <f t="shared" si="5"/>
        <v>2021</v>
      </c>
      <c r="B219" s="865">
        <v>44258</v>
      </c>
      <c r="C219" s="866">
        <v>304</v>
      </c>
      <c r="W219" s="868"/>
      <c r="X219" s="867"/>
      <c r="Y219" s="867"/>
    </row>
    <row r="220" spans="1:25" s="862" customFormat="1" ht="14">
      <c r="A220" s="762">
        <f t="shared" si="5"/>
        <v>2021</v>
      </c>
      <c r="B220" s="865">
        <v>44257</v>
      </c>
      <c r="C220" s="866">
        <v>303</v>
      </c>
      <c r="W220" s="868"/>
      <c r="X220" s="867"/>
      <c r="Y220" s="867"/>
    </row>
    <row r="221" spans="1:25" s="862" customFormat="1" ht="14">
      <c r="A221" s="762">
        <f t="shared" si="5"/>
        <v>2021</v>
      </c>
      <c r="B221" s="865">
        <v>44256</v>
      </c>
      <c r="C221" s="866">
        <v>296</v>
      </c>
      <c r="W221" s="868"/>
      <c r="X221" s="867"/>
      <c r="Y221" s="867"/>
    </row>
    <row r="222" spans="1:25" s="862" customFormat="1" ht="14">
      <c r="A222" s="762">
        <f t="shared" si="5"/>
        <v>2021</v>
      </c>
      <c r="B222" s="865">
        <v>44253</v>
      </c>
      <c r="C222" s="866">
        <v>299</v>
      </c>
      <c r="W222" s="868"/>
      <c r="X222" s="867"/>
      <c r="Y222" s="867"/>
    </row>
    <row r="223" spans="1:25" s="862" customFormat="1" ht="14">
      <c r="A223" s="762">
        <f t="shared" si="5"/>
        <v>2021</v>
      </c>
      <c r="B223" s="865">
        <v>44252</v>
      </c>
      <c r="C223" s="866">
        <v>285</v>
      </c>
      <c r="W223" s="868"/>
      <c r="X223" s="867"/>
      <c r="Y223" s="867"/>
    </row>
    <row r="224" spans="1:25" s="862" customFormat="1" ht="14">
      <c r="A224" s="762">
        <f t="shared" si="5"/>
        <v>2021</v>
      </c>
      <c r="B224" s="865">
        <v>44251</v>
      </c>
      <c r="C224" s="866">
        <v>280</v>
      </c>
      <c r="W224" s="868"/>
      <c r="X224" s="867"/>
      <c r="Y224" s="867"/>
    </row>
    <row r="225" spans="1:25" s="862" customFormat="1" ht="14">
      <c r="A225" s="762">
        <f t="shared" si="5"/>
        <v>2021</v>
      </c>
      <c r="B225" s="865">
        <v>44250</v>
      </c>
      <c r="C225" s="866">
        <v>288</v>
      </c>
      <c r="W225" s="868"/>
      <c r="X225" s="867"/>
      <c r="Y225" s="867"/>
    </row>
    <row r="226" spans="1:25" s="862" customFormat="1" ht="14">
      <c r="A226" s="762">
        <f t="shared" si="5"/>
        <v>2021</v>
      </c>
      <c r="B226" s="865">
        <v>44249</v>
      </c>
      <c r="C226" s="866">
        <v>292</v>
      </c>
      <c r="W226" s="868"/>
      <c r="X226" s="867"/>
      <c r="Y226" s="867"/>
    </row>
    <row r="227" spans="1:25" s="862" customFormat="1" ht="14">
      <c r="A227" s="762">
        <f t="shared" si="5"/>
        <v>2021</v>
      </c>
      <c r="B227" s="865">
        <v>44246</v>
      </c>
      <c r="C227" s="866">
        <v>274</v>
      </c>
      <c r="W227" s="868"/>
      <c r="X227" s="867"/>
      <c r="Y227" s="867"/>
    </row>
    <row r="228" spans="1:25" s="862" customFormat="1" ht="14">
      <c r="A228" s="762">
        <f t="shared" si="5"/>
        <v>2021</v>
      </c>
      <c r="B228" s="865">
        <v>44245</v>
      </c>
      <c r="C228" s="866">
        <v>279</v>
      </c>
      <c r="W228" s="868"/>
      <c r="X228" s="867"/>
      <c r="Y228" s="867"/>
    </row>
    <row r="229" spans="1:25" s="862" customFormat="1" ht="14">
      <c r="A229" s="762">
        <f t="shared" si="5"/>
        <v>2021</v>
      </c>
      <c r="B229" s="865">
        <v>44244</v>
      </c>
      <c r="C229" s="866">
        <v>271</v>
      </c>
      <c r="W229" s="868"/>
      <c r="X229" s="867"/>
      <c r="Y229" s="867"/>
    </row>
    <row r="230" spans="1:25" s="862" customFormat="1" ht="14">
      <c r="A230" s="762">
        <f t="shared" si="5"/>
        <v>2021</v>
      </c>
      <c r="B230" s="865">
        <v>44243</v>
      </c>
      <c r="C230" s="866">
        <v>270</v>
      </c>
      <c r="W230" s="868"/>
      <c r="X230" s="867"/>
      <c r="Y230" s="867"/>
    </row>
    <row r="231" spans="1:25" s="862" customFormat="1" ht="14">
      <c r="A231" s="762">
        <f t="shared" si="5"/>
        <v>2021</v>
      </c>
      <c r="B231" s="865">
        <v>44242</v>
      </c>
      <c r="C231" s="866">
        <v>269</v>
      </c>
      <c r="W231" s="868"/>
      <c r="X231" s="867"/>
      <c r="Y231" s="867"/>
    </row>
    <row r="232" spans="1:25" s="862" customFormat="1" ht="14">
      <c r="A232" s="762">
        <f t="shared" si="5"/>
        <v>2021</v>
      </c>
      <c r="B232" s="865">
        <v>44239</v>
      </c>
      <c r="C232" s="866">
        <v>269</v>
      </c>
      <c r="W232" s="868"/>
      <c r="X232" s="867"/>
      <c r="Y232" s="867"/>
    </row>
    <row r="233" spans="1:25" s="862" customFormat="1" ht="14">
      <c r="A233" s="762">
        <f t="shared" si="5"/>
        <v>2021</v>
      </c>
      <c r="B233" s="865">
        <v>44238</v>
      </c>
      <c r="C233" s="866">
        <v>271</v>
      </c>
      <c r="W233" s="868"/>
      <c r="X233" s="867"/>
      <c r="Y233" s="867"/>
    </row>
    <row r="234" spans="1:25" s="862" customFormat="1" ht="14">
      <c r="A234" s="762">
        <f t="shared" si="5"/>
        <v>2021</v>
      </c>
      <c r="B234" s="865">
        <v>44237</v>
      </c>
      <c r="C234" s="866">
        <v>273</v>
      </c>
      <c r="W234" s="868"/>
      <c r="X234" s="867"/>
      <c r="Y234" s="867"/>
    </row>
    <row r="235" spans="1:25" s="862" customFormat="1" ht="14">
      <c r="A235" s="762">
        <f t="shared" si="5"/>
        <v>2021</v>
      </c>
      <c r="B235" s="865">
        <v>44236</v>
      </c>
      <c r="C235" s="866">
        <v>270</v>
      </c>
      <c r="W235" s="868"/>
      <c r="X235" s="867"/>
      <c r="Y235" s="867"/>
    </row>
    <row r="236" spans="1:25" s="862" customFormat="1" ht="14">
      <c r="A236" s="762">
        <f t="shared" si="5"/>
        <v>2021</v>
      </c>
      <c r="B236" s="865">
        <v>44235</v>
      </c>
      <c r="C236" s="866">
        <v>268</v>
      </c>
      <c r="W236" s="868"/>
      <c r="X236" s="867"/>
      <c r="Y236" s="867"/>
    </row>
    <row r="237" spans="1:25" s="862" customFormat="1" ht="14">
      <c r="A237" s="762">
        <f t="shared" si="5"/>
        <v>2021</v>
      </c>
      <c r="B237" s="865">
        <v>44232</v>
      </c>
      <c r="C237" s="866">
        <v>266</v>
      </c>
      <c r="W237" s="868"/>
      <c r="X237" s="867"/>
      <c r="Y237" s="867"/>
    </row>
    <row r="238" spans="1:25" s="862" customFormat="1" ht="14">
      <c r="A238" s="762">
        <f t="shared" si="5"/>
        <v>2021</v>
      </c>
      <c r="B238" s="865">
        <v>44231</v>
      </c>
      <c r="C238" s="866">
        <v>270</v>
      </c>
      <c r="W238" s="868"/>
      <c r="X238" s="867"/>
      <c r="Y238" s="867"/>
    </row>
    <row r="239" spans="1:25" s="862" customFormat="1" ht="14">
      <c r="A239" s="762">
        <f t="shared" si="5"/>
        <v>2021</v>
      </c>
      <c r="B239" s="865">
        <v>44230</v>
      </c>
      <c r="C239" s="866">
        <v>276</v>
      </c>
      <c r="W239" s="868"/>
      <c r="X239" s="867"/>
      <c r="Y239" s="867"/>
    </row>
    <row r="240" spans="1:25" s="862" customFormat="1" ht="14">
      <c r="A240" s="762">
        <f t="shared" si="5"/>
        <v>2021</v>
      </c>
      <c r="B240" s="865">
        <v>44229</v>
      </c>
      <c r="C240" s="866">
        <v>276</v>
      </c>
      <c r="W240" s="868"/>
      <c r="X240" s="867"/>
      <c r="Y240" s="867"/>
    </row>
    <row r="241" spans="1:25" s="862" customFormat="1" ht="14">
      <c r="A241" s="762">
        <f t="shared" si="5"/>
        <v>2021</v>
      </c>
      <c r="B241" s="865">
        <v>44228</v>
      </c>
      <c r="C241" s="866">
        <v>283</v>
      </c>
      <c r="W241" s="868"/>
      <c r="X241" s="867"/>
      <c r="Y241" s="867"/>
    </row>
    <row r="242" spans="1:25" s="862" customFormat="1" ht="14">
      <c r="A242" s="762">
        <f t="shared" si="5"/>
        <v>2021</v>
      </c>
      <c r="B242" s="865">
        <v>44225</v>
      </c>
      <c r="C242" s="866">
        <v>288</v>
      </c>
      <c r="W242" s="868"/>
      <c r="X242" s="867"/>
      <c r="Y242" s="867"/>
    </row>
    <row r="243" spans="1:25" s="862" customFormat="1" ht="14">
      <c r="A243" s="762">
        <f t="shared" si="5"/>
        <v>2021</v>
      </c>
      <c r="B243" s="865">
        <v>44224</v>
      </c>
      <c r="C243" s="866">
        <v>287</v>
      </c>
      <c r="W243" s="868"/>
      <c r="X243" s="867"/>
      <c r="Y243" s="867"/>
    </row>
    <row r="244" spans="1:25" s="862" customFormat="1" ht="14">
      <c r="A244" s="762">
        <f t="shared" si="5"/>
        <v>2021</v>
      </c>
      <c r="B244" s="865">
        <v>44223</v>
      </c>
      <c r="C244" s="866">
        <v>294</v>
      </c>
      <c r="W244" s="868"/>
      <c r="X244" s="867"/>
      <c r="Y244" s="867"/>
    </row>
    <row r="245" spans="1:25" s="862" customFormat="1" ht="14">
      <c r="A245" s="762">
        <f t="shared" si="5"/>
        <v>2021</v>
      </c>
      <c r="B245" s="865">
        <v>44222</v>
      </c>
      <c r="C245" s="866">
        <v>290</v>
      </c>
      <c r="W245" s="868"/>
      <c r="X245" s="867"/>
      <c r="Y245" s="867"/>
    </row>
    <row r="246" spans="1:25" s="862" customFormat="1" ht="14">
      <c r="A246" s="762">
        <f t="shared" si="5"/>
        <v>2021</v>
      </c>
      <c r="B246" s="865">
        <v>44221</v>
      </c>
      <c r="C246" s="866">
        <v>291</v>
      </c>
      <c r="W246" s="868"/>
      <c r="X246" s="867"/>
      <c r="Y246" s="867"/>
    </row>
    <row r="247" spans="1:25" s="862" customFormat="1" ht="14">
      <c r="A247" s="762">
        <f t="shared" si="5"/>
        <v>2021</v>
      </c>
      <c r="B247" s="865">
        <v>44218</v>
      </c>
      <c r="C247" s="866">
        <v>287</v>
      </c>
      <c r="W247" s="868"/>
      <c r="X247" s="867"/>
      <c r="Y247" s="867"/>
    </row>
    <row r="248" spans="1:25" s="862" customFormat="1" ht="14">
      <c r="A248" s="762">
        <f t="shared" si="5"/>
        <v>2021</v>
      </c>
      <c r="B248" s="865">
        <v>44217</v>
      </c>
      <c r="C248" s="866">
        <v>283</v>
      </c>
      <c r="W248" s="868"/>
      <c r="X248" s="867"/>
      <c r="Y248" s="867"/>
    </row>
    <row r="249" spans="1:25" s="862" customFormat="1" ht="14">
      <c r="A249" s="762">
        <f t="shared" si="5"/>
        <v>2021</v>
      </c>
      <c r="B249" s="865">
        <v>44216</v>
      </c>
      <c r="C249" s="866">
        <v>283</v>
      </c>
      <c r="W249" s="868"/>
      <c r="X249" s="867"/>
      <c r="Y249" s="867"/>
    </row>
    <row r="250" spans="1:25" s="862" customFormat="1" ht="14">
      <c r="A250" s="762">
        <f t="shared" si="5"/>
        <v>2021</v>
      </c>
      <c r="B250" s="865">
        <v>44215</v>
      </c>
      <c r="C250" s="866">
        <v>283</v>
      </c>
      <c r="W250" s="868"/>
      <c r="X250" s="867"/>
      <c r="Y250" s="867"/>
    </row>
    <row r="251" spans="1:25" s="862" customFormat="1" ht="14">
      <c r="A251" s="762">
        <f t="shared" si="5"/>
        <v>2021</v>
      </c>
      <c r="B251" s="865">
        <v>44214</v>
      </c>
      <c r="C251" s="866">
        <v>280</v>
      </c>
      <c r="W251" s="868"/>
      <c r="X251" s="867"/>
      <c r="Y251" s="867"/>
    </row>
    <row r="252" spans="1:25" s="862" customFormat="1" ht="14">
      <c r="A252" s="762">
        <f t="shared" si="5"/>
        <v>2021</v>
      </c>
      <c r="B252" s="865">
        <v>44211</v>
      </c>
      <c r="C252" s="866">
        <v>280</v>
      </c>
      <c r="W252" s="868"/>
      <c r="X252" s="867"/>
      <c r="Y252" s="867"/>
    </row>
    <row r="253" spans="1:25" s="862" customFormat="1" ht="14">
      <c r="A253" s="762">
        <f t="shared" si="5"/>
        <v>2021</v>
      </c>
      <c r="B253" s="865">
        <v>44210</v>
      </c>
      <c r="C253" s="866">
        <v>272</v>
      </c>
      <c r="W253" s="868"/>
      <c r="X253" s="867"/>
      <c r="Y253" s="867"/>
    </row>
    <row r="254" spans="1:25" s="862" customFormat="1" ht="14">
      <c r="A254" s="762">
        <f t="shared" si="5"/>
        <v>2021</v>
      </c>
      <c r="B254" s="865">
        <v>44209</v>
      </c>
      <c r="C254" s="866">
        <v>273</v>
      </c>
      <c r="W254" s="868"/>
      <c r="X254" s="867"/>
      <c r="Y254" s="867"/>
    </row>
    <row r="255" spans="1:25" s="862" customFormat="1" ht="14">
      <c r="A255" s="762">
        <f t="shared" si="5"/>
        <v>2021</v>
      </c>
      <c r="B255" s="865">
        <v>44208</v>
      </c>
      <c r="C255" s="866">
        <v>273</v>
      </c>
      <c r="W255" s="868"/>
      <c r="X255" s="867"/>
      <c r="Y255" s="867"/>
    </row>
    <row r="256" spans="1:25" s="862" customFormat="1" ht="14">
      <c r="A256" s="762">
        <f t="shared" si="5"/>
        <v>2021</v>
      </c>
      <c r="B256" s="865">
        <v>44207</v>
      </c>
      <c r="C256" s="866">
        <v>270</v>
      </c>
      <c r="W256" s="868"/>
      <c r="X256" s="867"/>
      <c r="Y256" s="867"/>
    </row>
    <row r="257" spans="1:25" s="862" customFormat="1" ht="14">
      <c r="A257" s="762">
        <f t="shared" si="5"/>
        <v>2021</v>
      </c>
      <c r="B257" s="865">
        <v>44204</v>
      </c>
      <c r="C257" s="866">
        <v>265</v>
      </c>
      <c r="W257" s="868"/>
      <c r="X257" s="867"/>
      <c r="Y257" s="867"/>
    </row>
    <row r="258" spans="1:25" s="862" customFormat="1" ht="14">
      <c r="A258" s="762">
        <f t="shared" si="5"/>
        <v>2021</v>
      </c>
      <c r="B258" s="865">
        <v>44203</v>
      </c>
      <c r="C258" s="866">
        <v>268</v>
      </c>
      <c r="W258" s="868"/>
      <c r="X258" s="867"/>
      <c r="Y258" s="867"/>
    </row>
    <row r="259" spans="1:25" s="862" customFormat="1" ht="14">
      <c r="A259" s="762">
        <f t="shared" si="5"/>
        <v>2021</v>
      </c>
      <c r="B259" s="865">
        <v>44202</v>
      </c>
      <c r="C259" s="866">
        <v>266</v>
      </c>
      <c r="W259" s="868"/>
      <c r="X259" s="867"/>
      <c r="Y259" s="867"/>
    </row>
    <row r="260" spans="1:25" s="862" customFormat="1" ht="14">
      <c r="A260" s="762">
        <f t="shared" ref="A260:A323" si="6">YEAR(B260)</f>
        <v>2021</v>
      </c>
      <c r="B260" s="865">
        <v>44201</v>
      </c>
      <c r="C260" s="866">
        <v>264</v>
      </c>
      <c r="W260" s="868"/>
      <c r="X260" s="867"/>
      <c r="Y260" s="867"/>
    </row>
    <row r="261" spans="1:25" s="862" customFormat="1" ht="14">
      <c r="A261" s="762">
        <f t="shared" si="6"/>
        <v>2021</v>
      </c>
      <c r="B261" s="865">
        <v>44200</v>
      </c>
      <c r="C261" s="866">
        <v>261</v>
      </c>
      <c r="W261" s="868"/>
      <c r="X261" s="867"/>
      <c r="Y261" s="867"/>
    </row>
    <row r="262" spans="1:25" s="862" customFormat="1" ht="14">
      <c r="A262" s="762">
        <f t="shared" si="6"/>
        <v>2020</v>
      </c>
      <c r="B262" s="865">
        <v>44196</v>
      </c>
      <c r="C262" s="866">
        <v>260</v>
      </c>
      <c r="W262" s="868"/>
      <c r="X262" s="867"/>
      <c r="Y262" s="867"/>
    </row>
    <row r="263" spans="1:25" s="862" customFormat="1" ht="14">
      <c r="A263" s="762">
        <f t="shared" si="6"/>
        <v>2020</v>
      </c>
      <c r="B263" s="865">
        <v>44195</v>
      </c>
      <c r="C263" s="866">
        <v>259</v>
      </c>
      <c r="W263" s="868"/>
      <c r="X263" s="867"/>
      <c r="Y263" s="867"/>
    </row>
    <row r="264" spans="1:25" s="862" customFormat="1" ht="14">
      <c r="A264" s="762">
        <f t="shared" si="6"/>
        <v>2020</v>
      </c>
      <c r="B264" s="865">
        <v>44194</v>
      </c>
      <c r="C264" s="866">
        <v>259</v>
      </c>
      <c r="W264" s="868"/>
      <c r="X264" s="867"/>
      <c r="Y264" s="867"/>
    </row>
    <row r="265" spans="1:25" s="862" customFormat="1" ht="14">
      <c r="A265" s="762">
        <f t="shared" si="6"/>
        <v>2020</v>
      </c>
      <c r="B265" s="865">
        <v>44193</v>
      </c>
      <c r="C265" s="866">
        <v>261</v>
      </c>
      <c r="W265" s="868"/>
      <c r="X265" s="867"/>
      <c r="Y265" s="867"/>
    </row>
    <row r="266" spans="1:25" s="862" customFormat="1" ht="14">
      <c r="A266" s="762">
        <f t="shared" si="6"/>
        <v>2020</v>
      </c>
      <c r="B266" s="865">
        <v>44189</v>
      </c>
      <c r="C266" s="866">
        <v>261</v>
      </c>
      <c r="W266" s="868"/>
      <c r="X266" s="867"/>
      <c r="Y266" s="867"/>
    </row>
    <row r="267" spans="1:25" s="862" customFormat="1" ht="14">
      <c r="A267" s="762">
        <f t="shared" si="6"/>
        <v>2020</v>
      </c>
      <c r="B267" s="865">
        <v>44188</v>
      </c>
      <c r="C267" s="866">
        <v>259</v>
      </c>
      <c r="W267" s="868"/>
      <c r="X267" s="867"/>
      <c r="Y267" s="867"/>
    </row>
    <row r="268" spans="1:25" s="862" customFormat="1" ht="14">
      <c r="A268" s="762">
        <f t="shared" si="6"/>
        <v>2020</v>
      </c>
      <c r="B268" s="865">
        <v>44187</v>
      </c>
      <c r="C268" s="866">
        <v>263</v>
      </c>
      <c r="W268" s="868"/>
      <c r="X268" s="867"/>
      <c r="Y268" s="867"/>
    </row>
    <row r="269" spans="1:25" s="862" customFormat="1" ht="14">
      <c r="A269" s="762">
        <f t="shared" si="6"/>
        <v>2020</v>
      </c>
      <c r="B269" s="865">
        <v>44186</v>
      </c>
      <c r="C269" s="866">
        <v>261</v>
      </c>
      <c r="W269" s="868"/>
      <c r="X269" s="867"/>
      <c r="Y269" s="867"/>
    </row>
    <row r="270" spans="1:25" s="862" customFormat="1" ht="14">
      <c r="A270" s="762">
        <f t="shared" si="6"/>
        <v>2020</v>
      </c>
      <c r="B270" s="865">
        <v>44183</v>
      </c>
      <c r="C270" s="866">
        <v>256</v>
      </c>
      <c r="W270" s="868"/>
      <c r="X270" s="867"/>
      <c r="Y270" s="867"/>
    </row>
    <row r="271" spans="1:25" s="862" customFormat="1" ht="14">
      <c r="A271" s="762">
        <f t="shared" si="6"/>
        <v>2020</v>
      </c>
      <c r="B271" s="865">
        <v>44182</v>
      </c>
      <c r="C271" s="866">
        <v>258</v>
      </c>
      <c r="W271" s="868"/>
      <c r="X271" s="867"/>
      <c r="Y271" s="867"/>
    </row>
    <row r="272" spans="1:25" s="862" customFormat="1" ht="14">
      <c r="A272" s="762">
        <f t="shared" si="6"/>
        <v>2020</v>
      </c>
      <c r="B272" s="865">
        <v>44181</v>
      </c>
      <c r="C272" s="866">
        <v>260</v>
      </c>
      <c r="W272" s="868"/>
      <c r="X272" s="867"/>
      <c r="Y272" s="867"/>
    </row>
    <row r="273" spans="1:25" s="862" customFormat="1" ht="14">
      <c r="A273" s="762">
        <f t="shared" si="6"/>
        <v>2020</v>
      </c>
      <c r="B273" s="865">
        <v>44180</v>
      </c>
      <c r="C273" s="866">
        <v>263</v>
      </c>
      <c r="W273" s="868"/>
      <c r="X273" s="867"/>
      <c r="Y273" s="867"/>
    </row>
    <row r="274" spans="1:25" s="862" customFormat="1" ht="14">
      <c r="A274" s="762">
        <f t="shared" si="6"/>
        <v>2020</v>
      </c>
      <c r="B274" s="865">
        <v>44179</v>
      </c>
      <c r="C274" s="866">
        <v>268</v>
      </c>
      <c r="W274" s="868"/>
      <c r="X274" s="867"/>
      <c r="Y274" s="867"/>
    </row>
    <row r="275" spans="1:25" s="862" customFormat="1" ht="14">
      <c r="A275" s="762">
        <f t="shared" si="6"/>
        <v>2020</v>
      </c>
      <c r="B275" s="865">
        <v>44176</v>
      </c>
      <c r="C275" s="866">
        <v>269</v>
      </c>
      <c r="W275" s="868"/>
      <c r="X275" s="867"/>
      <c r="Y275" s="867"/>
    </row>
    <row r="276" spans="1:25" s="862" customFormat="1" ht="14">
      <c r="A276" s="762">
        <f t="shared" si="6"/>
        <v>2020</v>
      </c>
      <c r="B276" s="865">
        <v>44175</v>
      </c>
      <c r="C276" s="866">
        <v>268</v>
      </c>
      <c r="W276" s="868"/>
      <c r="X276" s="867"/>
      <c r="Y276" s="867"/>
    </row>
    <row r="277" spans="1:25" s="862" customFormat="1" ht="14">
      <c r="A277" s="762">
        <f t="shared" si="6"/>
        <v>2020</v>
      </c>
      <c r="B277" s="865">
        <v>44174</v>
      </c>
      <c r="C277" s="866">
        <v>267</v>
      </c>
      <c r="W277" s="868"/>
      <c r="X277" s="867"/>
      <c r="Y277" s="867"/>
    </row>
    <row r="278" spans="1:25" s="862" customFormat="1" ht="14">
      <c r="A278" s="762">
        <f t="shared" si="6"/>
        <v>2020</v>
      </c>
      <c r="B278" s="865">
        <v>44173</v>
      </c>
      <c r="C278" s="866">
        <v>270</v>
      </c>
      <c r="W278" s="868"/>
      <c r="X278" s="867"/>
      <c r="Y278" s="867"/>
    </row>
    <row r="279" spans="1:25" s="862" customFormat="1" ht="14">
      <c r="A279" s="762">
        <f t="shared" si="6"/>
        <v>2020</v>
      </c>
      <c r="B279" s="865">
        <v>44172</v>
      </c>
      <c r="C279" s="866">
        <v>266</v>
      </c>
      <c r="W279" s="868"/>
      <c r="X279" s="867"/>
      <c r="Y279" s="867"/>
    </row>
    <row r="280" spans="1:25" s="862" customFormat="1" ht="14">
      <c r="A280" s="762">
        <f t="shared" si="6"/>
        <v>2020</v>
      </c>
      <c r="B280" s="865">
        <v>44169</v>
      </c>
      <c r="C280" s="866">
        <v>262</v>
      </c>
      <c r="W280" s="868"/>
      <c r="X280" s="867"/>
      <c r="Y280" s="867"/>
    </row>
    <row r="281" spans="1:25" s="862" customFormat="1" ht="14">
      <c r="A281" s="762">
        <f t="shared" si="6"/>
        <v>2020</v>
      </c>
      <c r="B281" s="865">
        <v>44168</v>
      </c>
      <c r="C281" s="866">
        <v>267</v>
      </c>
      <c r="W281" s="868"/>
      <c r="X281" s="867"/>
      <c r="Y281" s="867"/>
    </row>
    <row r="282" spans="1:25" s="862" customFormat="1" ht="14">
      <c r="A282" s="762">
        <f t="shared" si="6"/>
        <v>2020</v>
      </c>
      <c r="B282" s="865">
        <v>44167</v>
      </c>
      <c r="C282" s="866">
        <v>266</v>
      </c>
      <c r="W282" s="868"/>
      <c r="X282" s="867"/>
      <c r="Y282" s="867"/>
    </row>
    <row r="283" spans="1:25" s="862" customFormat="1" ht="14">
      <c r="A283" s="762">
        <f t="shared" si="6"/>
        <v>2020</v>
      </c>
      <c r="B283" s="865">
        <v>44166</v>
      </c>
      <c r="C283" s="866">
        <v>264</v>
      </c>
      <c r="W283" s="868"/>
      <c r="X283" s="867"/>
      <c r="Y283" s="867"/>
    </row>
    <row r="284" spans="1:25" s="862" customFormat="1" ht="14">
      <c r="A284" s="762">
        <f t="shared" si="6"/>
        <v>2020</v>
      </c>
      <c r="B284" s="865">
        <v>44165</v>
      </c>
      <c r="C284" s="866">
        <v>275</v>
      </c>
      <c r="W284" s="868"/>
      <c r="X284" s="867"/>
      <c r="Y284" s="867"/>
    </row>
    <row r="285" spans="1:25" s="862" customFormat="1" ht="14">
      <c r="A285" s="762">
        <f t="shared" si="6"/>
        <v>2020</v>
      </c>
      <c r="B285" s="865">
        <v>44164</v>
      </c>
      <c r="C285" s="866">
        <v>259</v>
      </c>
      <c r="W285" s="868"/>
      <c r="X285" s="867"/>
      <c r="Y285" s="867"/>
    </row>
    <row r="286" spans="1:25" s="862" customFormat="1" ht="14">
      <c r="A286" s="762">
        <f t="shared" si="6"/>
        <v>2020</v>
      </c>
      <c r="B286" s="865">
        <v>44163</v>
      </c>
      <c r="C286" s="866">
        <v>261</v>
      </c>
      <c r="W286" s="868"/>
      <c r="X286" s="867"/>
      <c r="Y286" s="867"/>
    </row>
    <row r="287" spans="1:25" s="862" customFormat="1" ht="14">
      <c r="A287" s="762">
        <f t="shared" si="6"/>
        <v>2020</v>
      </c>
      <c r="B287" s="865">
        <v>44162</v>
      </c>
      <c r="C287" s="866">
        <v>275</v>
      </c>
      <c r="W287" s="868"/>
      <c r="X287" s="867"/>
      <c r="Y287" s="867"/>
    </row>
    <row r="288" spans="1:25" s="862" customFormat="1" ht="14">
      <c r="A288" s="762">
        <f t="shared" si="6"/>
        <v>2020</v>
      </c>
      <c r="B288" s="865">
        <v>44161</v>
      </c>
      <c r="C288" s="866">
        <v>271</v>
      </c>
      <c r="W288" s="868"/>
      <c r="X288" s="867"/>
      <c r="Y288" s="867"/>
    </row>
    <row r="289" spans="1:25" s="862" customFormat="1" ht="14">
      <c r="A289" s="762">
        <f t="shared" si="6"/>
        <v>2020</v>
      </c>
      <c r="B289" s="865">
        <v>44160</v>
      </c>
      <c r="C289" s="866">
        <v>271</v>
      </c>
      <c r="W289" s="868"/>
      <c r="X289" s="867"/>
      <c r="Y289" s="867"/>
    </row>
    <row r="290" spans="1:25" s="862" customFormat="1" ht="14">
      <c r="A290" s="762">
        <f t="shared" si="6"/>
        <v>2020</v>
      </c>
      <c r="B290" s="865">
        <v>44159</v>
      </c>
      <c r="C290" s="866">
        <v>272</v>
      </c>
      <c r="W290" s="868"/>
      <c r="X290" s="867"/>
      <c r="Y290" s="867"/>
    </row>
    <row r="291" spans="1:25" s="862" customFormat="1" ht="14">
      <c r="A291" s="762">
        <f t="shared" si="6"/>
        <v>2020</v>
      </c>
      <c r="B291" s="865">
        <v>44158</v>
      </c>
      <c r="C291" s="866">
        <v>275</v>
      </c>
      <c r="W291" s="868"/>
      <c r="X291" s="867"/>
      <c r="Y291" s="867"/>
    </row>
    <row r="292" spans="1:25" s="862" customFormat="1" ht="14">
      <c r="A292" s="762">
        <f t="shared" si="6"/>
        <v>2020</v>
      </c>
      <c r="B292" s="865">
        <v>44157</v>
      </c>
      <c r="C292" s="866">
        <v>263</v>
      </c>
      <c r="W292" s="868"/>
      <c r="X292" s="867"/>
      <c r="Y292" s="867"/>
    </row>
    <row r="293" spans="1:25" s="862" customFormat="1" ht="14">
      <c r="A293" s="762">
        <f t="shared" si="6"/>
        <v>2020</v>
      </c>
      <c r="B293" s="865">
        <v>44156</v>
      </c>
      <c r="C293" s="866">
        <v>261</v>
      </c>
      <c r="W293" s="868"/>
      <c r="X293" s="867"/>
      <c r="Y293" s="867"/>
    </row>
    <row r="294" spans="1:25" s="862" customFormat="1" ht="14">
      <c r="A294" s="762">
        <f t="shared" si="6"/>
        <v>2020</v>
      </c>
      <c r="B294" s="865">
        <v>44155</v>
      </c>
      <c r="C294" s="866">
        <v>276</v>
      </c>
      <c r="W294" s="868"/>
      <c r="X294" s="867"/>
      <c r="Y294" s="867"/>
    </row>
    <row r="295" spans="1:25" s="862" customFormat="1" ht="14">
      <c r="A295" s="762">
        <f t="shared" si="6"/>
        <v>2020</v>
      </c>
      <c r="B295" s="865">
        <v>44154</v>
      </c>
      <c r="C295" s="866">
        <v>277</v>
      </c>
      <c r="W295" s="868"/>
      <c r="X295" s="867"/>
      <c r="Y295" s="867"/>
    </row>
    <row r="296" spans="1:25" s="862" customFormat="1" ht="14">
      <c r="A296" s="762">
        <f t="shared" si="6"/>
        <v>2020</v>
      </c>
      <c r="B296" s="865">
        <v>44153</v>
      </c>
      <c r="C296" s="866">
        <v>275</v>
      </c>
      <c r="W296" s="868"/>
      <c r="X296" s="867"/>
      <c r="Y296" s="867"/>
    </row>
    <row r="297" spans="1:25" s="862" customFormat="1" ht="14">
      <c r="A297" s="762">
        <f t="shared" si="6"/>
        <v>2020</v>
      </c>
      <c r="B297" s="865">
        <v>44152</v>
      </c>
      <c r="C297" s="866">
        <v>279</v>
      </c>
      <c r="W297" s="868"/>
      <c r="X297" s="867"/>
      <c r="Y297" s="867"/>
    </row>
    <row r="298" spans="1:25" s="862" customFormat="1" ht="14">
      <c r="A298" s="762">
        <f t="shared" si="6"/>
        <v>2020</v>
      </c>
      <c r="B298" s="865">
        <v>44151</v>
      </c>
      <c r="C298" s="866">
        <v>276</v>
      </c>
      <c r="W298" s="868"/>
      <c r="X298" s="867"/>
      <c r="Y298" s="867"/>
    </row>
    <row r="299" spans="1:25" s="862" customFormat="1" ht="14">
      <c r="A299" s="762">
        <f t="shared" si="6"/>
        <v>2020</v>
      </c>
      <c r="B299" s="865">
        <v>44148</v>
      </c>
      <c r="C299" s="866">
        <v>279</v>
      </c>
      <c r="W299" s="868"/>
      <c r="X299" s="867"/>
      <c r="Y299" s="867"/>
    </row>
    <row r="300" spans="1:25" s="862" customFormat="1" ht="14">
      <c r="A300" s="762">
        <f t="shared" si="6"/>
        <v>2020</v>
      </c>
      <c r="B300" s="865">
        <v>44147</v>
      </c>
      <c r="C300" s="866">
        <v>279</v>
      </c>
      <c r="W300" s="868"/>
      <c r="X300" s="867"/>
      <c r="Y300" s="867"/>
    </row>
    <row r="301" spans="1:25" s="862" customFormat="1" ht="14">
      <c r="A301" s="762">
        <f t="shared" si="6"/>
        <v>2020</v>
      </c>
      <c r="B301" s="865">
        <v>44146</v>
      </c>
      <c r="C301" s="866">
        <v>273</v>
      </c>
      <c r="W301" s="868"/>
      <c r="X301" s="867"/>
      <c r="Y301" s="867"/>
    </row>
    <row r="302" spans="1:25" s="862" customFormat="1" ht="14">
      <c r="A302" s="762">
        <f t="shared" si="6"/>
        <v>2020</v>
      </c>
      <c r="B302" s="865">
        <v>44145</v>
      </c>
      <c r="C302" s="866">
        <v>273</v>
      </c>
      <c r="W302" s="868"/>
      <c r="X302" s="867"/>
      <c r="Y302" s="867"/>
    </row>
    <row r="303" spans="1:25" s="862" customFormat="1" ht="14">
      <c r="A303" s="762">
        <f t="shared" si="6"/>
        <v>2020</v>
      </c>
      <c r="B303" s="865">
        <v>44144</v>
      </c>
      <c r="C303" s="866">
        <v>271</v>
      </c>
      <c r="W303" s="868"/>
      <c r="X303" s="867"/>
      <c r="Y303" s="867"/>
    </row>
    <row r="304" spans="1:25" s="862" customFormat="1" ht="14">
      <c r="A304" s="762">
        <f t="shared" si="6"/>
        <v>2020</v>
      </c>
      <c r="B304" s="865">
        <v>44141</v>
      </c>
      <c r="C304" s="866">
        <v>289</v>
      </c>
      <c r="W304" s="868"/>
      <c r="X304" s="867"/>
      <c r="Y304" s="867"/>
    </row>
    <row r="305" spans="1:25" s="862" customFormat="1" ht="14">
      <c r="A305" s="762">
        <f t="shared" si="6"/>
        <v>2020</v>
      </c>
      <c r="B305" s="865">
        <v>44140</v>
      </c>
      <c r="C305" s="866">
        <v>290</v>
      </c>
      <c r="W305" s="868"/>
      <c r="X305" s="867"/>
      <c r="Y305" s="867"/>
    </row>
    <row r="306" spans="1:25" s="862" customFormat="1" ht="14">
      <c r="A306" s="762">
        <f t="shared" si="6"/>
        <v>2020</v>
      </c>
      <c r="B306" s="865">
        <v>44139</v>
      </c>
      <c r="C306" s="866">
        <v>296</v>
      </c>
      <c r="W306" s="868"/>
      <c r="X306" s="867"/>
      <c r="Y306" s="867"/>
    </row>
    <row r="307" spans="1:25" s="862" customFormat="1" ht="14">
      <c r="A307" s="762">
        <f t="shared" si="6"/>
        <v>2020</v>
      </c>
      <c r="B307" s="865">
        <v>44138</v>
      </c>
      <c r="C307" s="866">
        <v>307</v>
      </c>
      <c r="W307" s="868"/>
      <c r="X307" s="867"/>
      <c r="Y307" s="867"/>
    </row>
    <row r="308" spans="1:25" s="862" customFormat="1" ht="14">
      <c r="A308" s="762">
        <f t="shared" si="6"/>
        <v>2020</v>
      </c>
      <c r="B308" s="865">
        <v>44137</v>
      </c>
      <c r="C308" s="866">
        <v>317</v>
      </c>
      <c r="W308" s="868"/>
      <c r="X308" s="867"/>
      <c r="Y308" s="867"/>
    </row>
    <row r="309" spans="1:25" s="862" customFormat="1" ht="14">
      <c r="A309" s="762">
        <f t="shared" si="6"/>
        <v>2020</v>
      </c>
      <c r="B309" s="865">
        <v>44134</v>
      </c>
      <c r="C309" s="866">
        <v>318</v>
      </c>
      <c r="W309" s="868"/>
      <c r="X309" s="867"/>
      <c r="Y309" s="867"/>
    </row>
    <row r="310" spans="1:25" s="862" customFormat="1" ht="14">
      <c r="A310" s="762">
        <f t="shared" si="6"/>
        <v>2020</v>
      </c>
      <c r="B310" s="865">
        <v>44133</v>
      </c>
      <c r="C310" s="866">
        <v>319</v>
      </c>
      <c r="W310" s="868"/>
      <c r="X310" s="867"/>
      <c r="Y310" s="867"/>
    </row>
    <row r="311" spans="1:25" s="862" customFormat="1" ht="14">
      <c r="A311" s="762">
        <f t="shared" si="6"/>
        <v>2020</v>
      </c>
      <c r="B311" s="865">
        <v>44132</v>
      </c>
      <c r="C311" s="866">
        <v>321</v>
      </c>
      <c r="W311" s="868"/>
      <c r="X311" s="867"/>
      <c r="Y311" s="867"/>
    </row>
    <row r="312" spans="1:25" s="862" customFormat="1" ht="14">
      <c r="A312" s="762">
        <f t="shared" si="6"/>
        <v>2020</v>
      </c>
      <c r="B312" s="865">
        <v>44131</v>
      </c>
      <c r="C312" s="866">
        <v>315</v>
      </c>
      <c r="W312" s="868"/>
      <c r="X312" s="867"/>
      <c r="Y312" s="867"/>
    </row>
    <row r="313" spans="1:25" s="862" customFormat="1" ht="14">
      <c r="A313" s="762">
        <f t="shared" si="6"/>
        <v>2020</v>
      </c>
      <c r="B313" s="865">
        <v>44130</v>
      </c>
      <c r="C313" s="866">
        <v>317</v>
      </c>
      <c r="W313" s="868"/>
      <c r="X313" s="867"/>
      <c r="Y313" s="867"/>
    </row>
    <row r="314" spans="1:25" s="862" customFormat="1" ht="14">
      <c r="A314" s="762">
        <f t="shared" si="6"/>
        <v>2020</v>
      </c>
      <c r="B314" s="865">
        <v>44127</v>
      </c>
      <c r="C314" s="866">
        <v>310</v>
      </c>
      <c r="W314" s="868"/>
      <c r="X314" s="867"/>
      <c r="Y314" s="867"/>
    </row>
    <row r="315" spans="1:25" s="862" customFormat="1" ht="14">
      <c r="A315" s="762">
        <f t="shared" si="6"/>
        <v>2020</v>
      </c>
      <c r="B315" s="865">
        <v>44126</v>
      </c>
      <c r="C315" s="866">
        <v>306</v>
      </c>
      <c r="W315" s="868"/>
      <c r="X315" s="867"/>
      <c r="Y315" s="867"/>
    </row>
    <row r="316" spans="1:25" s="862" customFormat="1" ht="14">
      <c r="A316" s="762">
        <f t="shared" si="6"/>
        <v>2020</v>
      </c>
      <c r="B316" s="865">
        <v>44125</v>
      </c>
      <c r="C316" s="866">
        <v>306</v>
      </c>
      <c r="W316" s="868"/>
      <c r="X316" s="867"/>
      <c r="Y316" s="867"/>
    </row>
    <row r="317" spans="1:25" s="862" customFormat="1" ht="14">
      <c r="A317" s="762">
        <f t="shared" si="6"/>
        <v>2020</v>
      </c>
      <c r="B317" s="865">
        <v>44124</v>
      </c>
      <c r="C317" s="866">
        <v>305</v>
      </c>
      <c r="W317" s="868"/>
      <c r="X317" s="867"/>
      <c r="Y317" s="867"/>
    </row>
    <row r="318" spans="1:25" s="862" customFormat="1" ht="14">
      <c r="A318" s="762">
        <f t="shared" si="6"/>
        <v>2020</v>
      </c>
      <c r="B318" s="865">
        <v>44123</v>
      </c>
      <c r="C318" s="866">
        <v>306</v>
      </c>
      <c r="W318" s="868"/>
      <c r="X318" s="867"/>
      <c r="Y318" s="867"/>
    </row>
    <row r="319" spans="1:25" s="862" customFormat="1" ht="14">
      <c r="A319" s="762">
        <f t="shared" si="6"/>
        <v>2020</v>
      </c>
      <c r="B319" s="865">
        <v>44120</v>
      </c>
      <c r="C319" s="866">
        <v>307</v>
      </c>
      <c r="W319" s="868"/>
      <c r="X319" s="867"/>
      <c r="Y319" s="867"/>
    </row>
    <row r="320" spans="1:25" s="862" customFormat="1" ht="14">
      <c r="A320" s="762">
        <f t="shared" si="6"/>
        <v>2020</v>
      </c>
      <c r="B320" s="865">
        <v>44119</v>
      </c>
      <c r="C320" s="866">
        <v>310</v>
      </c>
      <c r="W320" s="868"/>
      <c r="X320" s="867"/>
      <c r="Y320" s="867"/>
    </row>
    <row r="321" spans="1:25" s="862" customFormat="1" ht="14">
      <c r="A321" s="762">
        <f t="shared" si="6"/>
        <v>2020</v>
      </c>
      <c r="B321" s="865">
        <v>44118</v>
      </c>
      <c r="C321" s="866">
        <v>309</v>
      </c>
      <c r="W321" s="868"/>
      <c r="X321" s="867"/>
      <c r="Y321" s="867"/>
    </row>
    <row r="322" spans="1:25" s="862" customFormat="1" ht="14">
      <c r="A322" s="762">
        <f t="shared" si="6"/>
        <v>2020</v>
      </c>
      <c r="B322" s="865">
        <v>44117</v>
      </c>
      <c r="C322" s="866">
        <v>311</v>
      </c>
      <c r="W322" s="868"/>
      <c r="X322" s="867"/>
      <c r="Y322" s="867"/>
    </row>
    <row r="323" spans="1:25" s="862" customFormat="1" ht="14">
      <c r="A323" s="762">
        <f t="shared" si="6"/>
        <v>2020</v>
      </c>
      <c r="B323" s="865">
        <v>44116</v>
      </c>
      <c r="C323" s="866">
        <v>308</v>
      </c>
      <c r="W323" s="868"/>
      <c r="X323" s="867"/>
      <c r="Y323" s="867"/>
    </row>
    <row r="324" spans="1:25" s="862" customFormat="1" ht="14">
      <c r="A324" s="762">
        <f t="shared" ref="A324:A387" si="7">YEAR(B324)</f>
        <v>2020</v>
      </c>
      <c r="B324" s="865">
        <v>44113</v>
      </c>
      <c r="C324" s="866">
        <v>309</v>
      </c>
      <c r="W324" s="868"/>
      <c r="X324" s="867"/>
      <c r="Y324" s="867"/>
    </row>
    <row r="325" spans="1:25" s="862" customFormat="1" ht="14">
      <c r="A325" s="762">
        <f t="shared" si="7"/>
        <v>2020</v>
      </c>
      <c r="B325" s="865">
        <v>44112</v>
      </c>
      <c r="C325" s="866">
        <v>315</v>
      </c>
      <c r="W325" s="868"/>
      <c r="X325" s="867"/>
      <c r="Y325" s="867"/>
    </row>
    <row r="326" spans="1:25" s="862" customFormat="1" ht="14">
      <c r="A326" s="762">
        <f t="shared" si="7"/>
        <v>2020</v>
      </c>
      <c r="B326" s="865">
        <v>44111</v>
      </c>
      <c r="C326" s="866">
        <v>320</v>
      </c>
      <c r="W326" s="868"/>
      <c r="X326" s="867"/>
      <c r="Y326" s="867"/>
    </row>
    <row r="327" spans="1:25" s="862" customFormat="1" ht="14">
      <c r="A327" s="762">
        <f t="shared" si="7"/>
        <v>2020</v>
      </c>
      <c r="B327" s="865">
        <v>44110</v>
      </c>
      <c r="C327" s="866">
        <v>328</v>
      </c>
      <c r="W327" s="868"/>
      <c r="X327" s="867"/>
      <c r="Y327" s="867"/>
    </row>
    <row r="328" spans="1:25" s="862" customFormat="1" ht="14">
      <c r="A328" s="762">
        <f t="shared" si="7"/>
        <v>2020</v>
      </c>
      <c r="B328" s="865">
        <v>44109</v>
      </c>
      <c r="C328" s="866">
        <v>331</v>
      </c>
      <c r="W328" s="868"/>
      <c r="X328" s="867"/>
      <c r="Y328" s="867"/>
    </row>
    <row r="329" spans="1:25" s="862" customFormat="1" ht="14">
      <c r="A329" s="762">
        <f t="shared" si="7"/>
        <v>2020</v>
      </c>
      <c r="B329" s="865">
        <v>44106</v>
      </c>
      <c r="C329" s="866">
        <v>341</v>
      </c>
      <c r="W329" s="868"/>
      <c r="X329" s="867"/>
      <c r="Y329" s="867"/>
    </row>
    <row r="330" spans="1:25" s="862" customFormat="1" ht="14">
      <c r="A330" s="762">
        <f t="shared" si="7"/>
        <v>2020</v>
      </c>
      <c r="B330" s="865">
        <v>44105</v>
      </c>
      <c r="C330" s="866">
        <v>343</v>
      </c>
      <c r="W330" s="868"/>
      <c r="X330" s="867"/>
      <c r="Y330" s="867"/>
    </row>
    <row r="331" spans="1:25" s="862" customFormat="1" ht="14">
      <c r="A331" s="762">
        <f t="shared" si="7"/>
        <v>2020</v>
      </c>
      <c r="B331" s="865">
        <v>44104</v>
      </c>
      <c r="C331" s="866">
        <v>343</v>
      </c>
      <c r="W331" s="868"/>
      <c r="X331" s="867"/>
      <c r="Y331" s="867"/>
    </row>
    <row r="332" spans="1:25" s="862" customFormat="1" ht="14">
      <c r="A332" s="762">
        <f t="shared" si="7"/>
        <v>2020</v>
      </c>
      <c r="B332" s="865">
        <v>44103</v>
      </c>
      <c r="C332" s="866">
        <v>353</v>
      </c>
      <c r="W332" s="868"/>
      <c r="X332" s="867"/>
      <c r="Y332" s="867"/>
    </row>
    <row r="333" spans="1:25" s="862" customFormat="1" ht="14">
      <c r="A333" s="762">
        <f t="shared" si="7"/>
        <v>2020</v>
      </c>
      <c r="B333" s="865">
        <v>44102</v>
      </c>
      <c r="C333" s="866">
        <v>347</v>
      </c>
      <c r="W333" s="868"/>
      <c r="X333" s="867"/>
      <c r="Y333" s="867"/>
    </row>
    <row r="334" spans="1:25" s="862" customFormat="1" ht="14">
      <c r="A334" s="762">
        <f t="shared" si="7"/>
        <v>2020</v>
      </c>
      <c r="B334" s="865">
        <v>44099</v>
      </c>
      <c r="C334" s="866">
        <v>346</v>
      </c>
      <c r="W334" s="868"/>
      <c r="X334" s="867"/>
      <c r="Y334" s="867"/>
    </row>
    <row r="335" spans="1:25" s="862" customFormat="1" ht="14">
      <c r="A335" s="762">
        <f t="shared" si="7"/>
        <v>2020</v>
      </c>
      <c r="B335" s="865">
        <v>44098</v>
      </c>
      <c r="C335" s="866">
        <v>348</v>
      </c>
      <c r="W335" s="868"/>
      <c r="X335" s="867"/>
      <c r="Y335" s="867"/>
    </row>
    <row r="336" spans="1:25" s="862" customFormat="1" ht="14">
      <c r="A336" s="762">
        <f t="shared" si="7"/>
        <v>2020</v>
      </c>
      <c r="B336" s="865">
        <v>44097</v>
      </c>
      <c r="C336" s="866">
        <v>348</v>
      </c>
      <c r="W336" s="868"/>
      <c r="X336" s="867"/>
      <c r="Y336" s="867"/>
    </row>
    <row r="337" spans="1:25" s="862" customFormat="1" ht="14">
      <c r="A337" s="762">
        <f t="shared" si="7"/>
        <v>2020</v>
      </c>
      <c r="B337" s="865">
        <v>44096</v>
      </c>
      <c r="C337" s="866">
        <v>332</v>
      </c>
      <c r="W337" s="868"/>
      <c r="X337" s="867"/>
      <c r="Y337" s="867"/>
    </row>
    <row r="338" spans="1:25" s="862" customFormat="1" ht="14">
      <c r="A338" s="762">
        <f t="shared" si="7"/>
        <v>2020</v>
      </c>
      <c r="B338" s="865">
        <v>44095</v>
      </c>
      <c r="C338" s="866">
        <v>327</v>
      </c>
      <c r="W338" s="868"/>
      <c r="X338" s="867"/>
      <c r="Y338" s="867"/>
    </row>
    <row r="339" spans="1:25" s="862" customFormat="1" ht="14">
      <c r="A339" s="762">
        <f t="shared" si="7"/>
        <v>2020</v>
      </c>
      <c r="B339" s="865">
        <v>44092</v>
      </c>
      <c r="C339" s="866">
        <v>313</v>
      </c>
      <c r="W339" s="868"/>
      <c r="X339" s="867"/>
      <c r="Y339" s="867"/>
    </row>
    <row r="340" spans="1:25" s="862" customFormat="1" ht="14">
      <c r="A340" s="762">
        <f t="shared" si="7"/>
        <v>2020</v>
      </c>
      <c r="B340" s="865">
        <v>44091</v>
      </c>
      <c r="C340" s="866">
        <v>310</v>
      </c>
      <c r="W340" s="868"/>
      <c r="X340" s="867"/>
      <c r="Y340" s="867"/>
    </row>
    <row r="341" spans="1:25" s="862" customFormat="1" ht="14">
      <c r="A341" s="762">
        <f t="shared" si="7"/>
        <v>2020</v>
      </c>
      <c r="B341" s="865">
        <v>44090</v>
      </c>
      <c r="C341" s="866">
        <v>306</v>
      </c>
      <c r="W341" s="868"/>
      <c r="X341" s="867"/>
      <c r="Y341" s="867"/>
    </row>
    <row r="342" spans="1:25" s="862" customFormat="1" ht="14">
      <c r="A342" s="762">
        <f t="shared" si="7"/>
        <v>2020</v>
      </c>
      <c r="B342" s="865">
        <v>44089</v>
      </c>
      <c r="C342" s="866">
        <v>307</v>
      </c>
      <c r="W342" s="868"/>
      <c r="X342" s="867"/>
      <c r="Y342" s="867"/>
    </row>
    <row r="343" spans="1:25" s="862" customFormat="1" ht="14">
      <c r="A343" s="762">
        <f t="shared" si="7"/>
        <v>2020</v>
      </c>
      <c r="B343" s="865">
        <v>44088</v>
      </c>
      <c r="C343" s="866">
        <v>310</v>
      </c>
      <c r="W343" s="868"/>
      <c r="X343" s="867"/>
      <c r="Y343" s="867"/>
    </row>
    <row r="344" spans="1:25" s="862" customFormat="1" ht="14">
      <c r="A344" s="762">
        <f t="shared" si="7"/>
        <v>2020</v>
      </c>
      <c r="B344" s="865">
        <v>44085</v>
      </c>
      <c r="C344" s="866">
        <v>311</v>
      </c>
      <c r="W344" s="868"/>
      <c r="X344" s="867"/>
      <c r="Y344" s="867"/>
    </row>
    <row r="345" spans="1:25" s="862" customFormat="1" ht="14">
      <c r="A345" s="762">
        <f t="shared" si="7"/>
        <v>2020</v>
      </c>
      <c r="B345" s="865">
        <v>44084</v>
      </c>
      <c r="C345" s="866">
        <v>308</v>
      </c>
      <c r="W345" s="868"/>
      <c r="X345" s="867"/>
      <c r="Y345" s="867"/>
    </row>
    <row r="346" spans="1:25" s="862" customFormat="1" ht="14">
      <c r="A346" s="762">
        <f t="shared" si="7"/>
        <v>2020</v>
      </c>
      <c r="B346" s="865">
        <v>44083</v>
      </c>
      <c r="C346" s="866">
        <v>311</v>
      </c>
      <c r="W346" s="868"/>
      <c r="X346" s="867"/>
      <c r="Y346" s="867"/>
    </row>
    <row r="347" spans="1:25" s="862" customFormat="1" ht="14">
      <c r="A347" s="762">
        <f t="shared" si="7"/>
        <v>2020</v>
      </c>
      <c r="B347" s="865">
        <v>44082</v>
      </c>
      <c r="C347" s="866">
        <v>317</v>
      </c>
      <c r="W347" s="868"/>
      <c r="X347" s="867"/>
      <c r="Y347" s="867"/>
    </row>
    <row r="348" spans="1:25" s="862" customFormat="1" ht="14">
      <c r="A348" s="762">
        <f t="shared" si="7"/>
        <v>2020</v>
      </c>
      <c r="B348" s="865">
        <v>44081</v>
      </c>
      <c r="C348" s="866">
        <v>312</v>
      </c>
      <c r="W348" s="868"/>
      <c r="X348" s="867"/>
      <c r="Y348" s="867"/>
    </row>
    <row r="349" spans="1:25" s="862" customFormat="1" ht="14">
      <c r="A349" s="762">
        <f t="shared" si="7"/>
        <v>2020</v>
      </c>
      <c r="B349" s="865">
        <v>44078</v>
      </c>
      <c r="C349" s="866">
        <v>312</v>
      </c>
      <c r="W349" s="868"/>
      <c r="X349" s="867"/>
      <c r="Y349" s="867"/>
    </row>
    <row r="350" spans="1:25" s="862" customFormat="1" ht="14">
      <c r="A350" s="762">
        <f t="shared" si="7"/>
        <v>2020</v>
      </c>
      <c r="B350" s="865">
        <v>44077</v>
      </c>
      <c r="C350" s="866">
        <v>318</v>
      </c>
      <c r="W350" s="868"/>
      <c r="X350" s="867"/>
      <c r="Y350" s="867"/>
    </row>
    <row r="351" spans="1:25" s="862" customFormat="1" ht="14">
      <c r="A351" s="762">
        <f t="shared" si="7"/>
        <v>2020</v>
      </c>
      <c r="B351" s="865">
        <v>44076</v>
      </c>
      <c r="C351" s="866">
        <v>312</v>
      </c>
      <c r="W351" s="868"/>
      <c r="X351" s="867"/>
      <c r="Y351" s="867"/>
    </row>
    <row r="352" spans="1:25" s="862" customFormat="1" ht="14">
      <c r="A352" s="762">
        <f t="shared" si="7"/>
        <v>2020</v>
      </c>
      <c r="B352" s="865">
        <v>44075</v>
      </c>
      <c r="C352" s="866">
        <v>314</v>
      </c>
      <c r="W352" s="868"/>
      <c r="X352" s="867"/>
      <c r="Y352" s="867"/>
    </row>
    <row r="353" spans="1:25" s="862" customFormat="1" ht="14">
      <c r="A353" s="762">
        <f t="shared" si="7"/>
        <v>2020</v>
      </c>
      <c r="B353" s="865">
        <v>44074</v>
      </c>
      <c r="C353" s="866">
        <v>319</v>
      </c>
      <c r="W353" s="868"/>
      <c r="X353" s="867"/>
      <c r="Y353" s="867"/>
    </row>
    <row r="354" spans="1:25" s="862" customFormat="1" ht="14">
      <c r="A354" s="762">
        <f t="shared" si="7"/>
        <v>2020</v>
      </c>
      <c r="B354" s="865">
        <v>44071</v>
      </c>
      <c r="C354" s="866">
        <v>320</v>
      </c>
      <c r="W354" s="868"/>
      <c r="X354" s="867"/>
      <c r="Y354" s="867"/>
    </row>
    <row r="355" spans="1:25" s="862" customFormat="1" ht="14">
      <c r="A355" s="762">
        <f t="shared" si="7"/>
        <v>2020</v>
      </c>
      <c r="B355" s="865">
        <v>44070</v>
      </c>
      <c r="C355" s="866">
        <v>327</v>
      </c>
      <c r="W355" s="868"/>
      <c r="X355" s="867"/>
      <c r="Y355" s="867"/>
    </row>
    <row r="356" spans="1:25" s="862" customFormat="1" ht="14">
      <c r="A356" s="762">
        <f t="shared" si="7"/>
        <v>2020</v>
      </c>
      <c r="B356" s="865">
        <v>44069</v>
      </c>
      <c r="C356" s="866">
        <v>334</v>
      </c>
      <c r="W356" s="868"/>
      <c r="X356" s="867"/>
      <c r="Y356" s="867"/>
    </row>
    <row r="357" spans="1:25" s="862" customFormat="1" ht="14">
      <c r="A357" s="762">
        <f t="shared" si="7"/>
        <v>2020</v>
      </c>
      <c r="B357" s="865">
        <v>44068</v>
      </c>
      <c r="C357" s="866">
        <v>334</v>
      </c>
      <c r="W357" s="868"/>
      <c r="X357" s="867"/>
      <c r="Y357" s="867"/>
    </row>
    <row r="358" spans="1:25" s="862" customFormat="1" ht="14">
      <c r="A358" s="762">
        <f t="shared" si="7"/>
        <v>2020</v>
      </c>
      <c r="B358" s="865">
        <v>44067</v>
      </c>
      <c r="C358" s="866">
        <v>329</v>
      </c>
      <c r="W358" s="868"/>
      <c r="X358" s="867"/>
      <c r="Y358" s="867"/>
    </row>
    <row r="359" spans="1:25" s="862" customFormat="1" ht="14">
      <c r="A359" s="762">
        <f t="shared" si="7"/>
        <v>2020</v>
      </c>
      <c r="B359" s="865">
        <v>44064</v>
      </c>
      <c r="C359" s="866">
        <v>333</v>
      </c>
      <c r="W359" s="868"/>
      <c r="X359" s="867"/>
      <c r="Y359" s="867"/>
    </row>
    <row r="360" spans="1:25" s="862" customFormat="1" ht="14">
      <c r="A360" s="762">
        <f t="shared" si="7"/>
        <v>2020</v>
      </c>
      <c r="B360" s="865">
        <v>44063</v>
      </c>
      <c r="C360" s="866">
        <v>338</v>
      </c>
      <c r="W360" s="868"/>
      <c r="X360" s="867"/>
      <c r="Y360" s="867"/>
    </row>
    <row r="361" spans="1:25" s="862" customFormat="1" ht="14">
      <c r="A361" s="762">
        <f t="shared" si="7"/>
        <v>2020</v>
      </c>
      <c r="B361" s="865">
        <v>44062</v>
      </c>
      <c r="C361" s="866">
        <v>327</v>
      </c>
      <c r="W361" s="868"/>
      <c r="X361" s="867"/>
      <c r="Y361" s="867"/>
    </row>
    <row r="362" spans="1:25" s="862" customFormat="1" ht="14">
      <c r="A362" s="762">
        <f t="shared" si="7"/>
        <v>2020</v>
      </c>
      <c r="B362" s="865">
        <v>44061</v>
      </c>
      <c r="C362" s="866">
        <v>325</v>
      </c>
      <c r="W362" s="868"/>
      <c r="X362" s="867"/>
      <c r="Y362" s="867"/>
    </row>
    <row r="363" spans="1:25" s="862" customFormat="1" ht="14">
      <c r="A363" s="762">
        <f t="shared" si="7"/>
        <v>2020</v>
      </c>
      <c r="B363" s="865">
        <v>44060</v>
      </c>
      <c r="C363" s="866">
        <v>321</v>
      </c>
      <c r="W363" s="868"/>
      <c r="X363" s="867"/>
      <c r="Y363" s="867"/>
    </row>
    <row r="364" spans="1:25" s="862" customFormat="1" ht="14">
      <c r="A364" s="762">
        <f t="shared" si="7"/>
        <v>2020</v>
      </c>
      <c r="B364" s="865">
        <v>44057</v>
      </c>
      <c r="C364" s="866">
        <v>317</v>
      </c>
      <c r="W364" s="868"/>
      <c r="X364" s="867"/>
      <c r="Y364" s="867"/>
    </row>
    <row r="365" spans="1:25" s="862" customFormat="1" ht="14">
      <c r="A365" s="762">
        <f t="shared" si="7"/>
        <v>2020</v>
      </c>
      <c r="B365" s="865">
        <v>44056</v>
      </c>
      <c r="C365" s="866">
        <v>307</v>
      </c>
      <c r="W365" s="868"/>
      <c r="X365" s="867"/>
      <c r="Y365" s="867"/>
    </row>
    <row r="366" spans="1:25" s="862" customFormat="1" ht="14">
      <c r="A366" s="762">
        <f t="shared" si="7"/>
        <v>2020</v>
      </c>
      <c r="B366" s="865">
        <v>44055</v>
      </c>
      <c r="C366" s="866">
        <v>307</v>
      </c>
      <c r="W366" s="868"/>
      <c r="X366" s="867"/>
      <c r="Y366" s="867"/>
    </row>
    <row r="367" spans="1:25" s="862" customFormat="1" ht="14">
      <c r="A367" s="762">
        <f t="shared" si="7"/>
        <v>2020</v>
      </c>
      <c r="B367" s="865">
        <v>44054</v>
      </c>
      <c r="C367" s="866">
        <v>298</v>
      </c>
      <c r="W367" s="868"/>
      <c r="X367" s="867"/>
      <c r="Y367" s="867"/>
    </row>
    <row r="368" spans="1:25" s="862" customFormat="1" ht="14">
      <c r="A368" s="762">
        <f t="shared" si="7"/>
        <v>2020</v>
      </c>
      <c r="B368" s="865">
        <v>44053</v>
      </c>
      <c r="C368" s="866">
        <v>309</v>
      </c>
      <c r="W368" s="868"/>
      <c r="X368" s="867"/>
      <c r="Y368" s="867"/>
    </row>
    <row r="369" spans="1:25" s="862" customFormat="1" ht="14">
      <c r="A369" s="762">
        <f t="shared" si="7"/>
        <v>2020</v>
      </c>
      <c r="B369" s="865">
        <v>44050</v>
      </c>
      <c r="C369" s="866">
        <v>317</v>
      </c>
      <c r="W369" s="868"/>
      <c r="X369" s="867"/>
      <c r="Y369" s="867"/>
    </row>
    <row r="370" spans="1:25" s="862" customFormat="1" ht="14">
      <c r="A370" s="762">
        <f t="shared" si="7"/>
        <v>2020</v>
      </c>
      <c r="B370" s="865">
        <v>44049</v>
      </c>
      <c r="C370" s="866">
        <v>323</v>
      </c>
      <c r="W370" s="868"/>
      <c r="X370" s="867"/>
      <c r="Y370" s="867"/>
    </row>
    <row r="371" spans="1:25" s="862" customFormat="1" ht="14">
      <c r="A371" s="762">
        <f t="shared" si="7"/>
        <v>2020</v>
      </c>
      <c r="B371" s="865">
        <v>44048</v>
      </c>
      <c r="C371" s="866">
        <v>323</v>
      </c>
      <c r="W371" s="868"/>
      <c r="X371" s="867"/>
      <c r="Y371" s="867"/>
    </row>
    <row r="372" spans="1:25" s="862" customFormat="1" ht="14">
      <c r="A372" s="762">
        <f t="shared" si="7"/>
        <v>2020</v>
      </c>
      <c r="B372" s="865">
        <v>44047</v>
      </c>
      <c r="C372" s="866">
        <v>333</v>
      </c>
      <c r="W372" s="868"/>
      <c r="X372" s="867"/>
      <c r="Y372" s="867"/>
    </row>
    <row r="373" spans="1:25" s="862" customFormat="1" ht="14">
      <c r="A373" s="762">
        <f t="shared" si="7"/>
        <v>2020</v>
      </c>
      <c r="B373" s="865">
        <v>44046</v>
      </c>
      <c r="C373" s="866">
        <v>329</v>
      </c>
      <c r="W373" s="868"/>
      <c r="X373" s="867"/>
      <c r="Y373" s="867"/>
    </row>
    <row r="374" spans="1:25" s="862" customFormat="1" ht="14">
      <c r="A374" s="762">
        <f t="shared" si="7"/>
        <v>2020</v>
      </c>
      <c r="B374" s="865">
        <v>44043</v>
      </c>
      <c r="C374" s="866">
        <v>334</v>
      </c>
      <c r="W374" s="868"/>
      <c r="X374" s="867"/>
      <c r="Y374" s="867"/>
    </row>
    <row r="375" spans="1:25" s="862" customFormat="1" ht="14">
      <c r="A375" s="762">
        <f t="shared" si="7"/>
        <v>2020</v>
      </c>
      <c r="B375" s="865">
        <v>44042</v>
      </c>
      <c r="C375" s="866">
        <v>342</v>
      </c>
      <c r="W375" s="868"/>
      <c r="X375" s="867"/>
      <c r="Y375" s="867"/>
    </row>
    <row r="376" spans="1:25" s="862" customFormat="1" ht="14">
      <c r="A376" s="762">
        <f t="shared" si="7"/>
        <v>2020</v>
      </c>
      <c r="B376" s="865">
        <v>44041</v>
      </c>
      <c r="C376" s="866">
        <v>340</v>
      </c>
      <c r="W376" s="868"/>
      <c r="X376" s="867"/>
      <c r="Y376" s="867"/>
    </row>
    <row r="377" spans="1:25" s="862" customFormat="1" ht="14">
      <c r="A377" s="762">
        <f t="shared" si="7"/>
        <v>2020</v>
      </c>
      <c r="B377" s="865">
        <v>44040</v>
      </c>
      <c r="C377" s="866">
        <v>349</v>
      </c>
      <c r="W377" s="868"/>
      <c r="X377" s="867"/>
      <c r="Y377" s="867"/>
    </row>
    <row r="378" spans="1:25" s="862" customFormat="1" ht="14">
      <c r="A378" s="762">
        <f t="shared" si="7"/>
        <v>2020</v>
      </c>
      <c r="B378" s="865">
        <v>44039</v>
      </c>
      <c r="C378" s="866">
        <v>346</v>
      </c>
      <c r="W378" s="868"/>
      <c r="X378" s="867"/>
      <c r="Y378" s="867"/>
    </row>
    <row r="379" spans="1:25" s="862" customFormat="1" ht="14">
      <c r="A379" s="762">
        <f t="shared" si="7"/>
        <v>2020</v>
      </c>
      <c r="B379" s="865">
        <v>44036</v>
      </c>
      <c r="C379" s="866">
        <v>352</v>
      </c>
      <c r="W379" s="868"/>
      <c r="X379" s="867"/>
      <c r="Y379" s="867"/>
    </row>
    <row r="380" spans="1:25" s="862" customFormat="1" ht="14">
      <c r="A380" s="762">
        <f t="shared" si="7"/>
        <v>2020</v>
      </c>
      <c r="B380" s="865">
        <v>44035</v>
      </c>
      <c r="C380" s="866">
        <v>351</v>
      </c>
      <c r="W380" s="868"/>
      <c r="X380" s="867"/>
      <c r="Y380" s="867"/>
    </row>
    <row r="381" spans="1:25" s="862" customFormat="1" ht="14">
      <c r="A381" s="762">
        <f t="shared" si="7"/>
        <v>2020</v>
      </c>
      <c r="B381" s="865">
        <v>44034</v>
      </c>
      <c r="C381" s="866">
        <v>342</v>
      </c>
      <c r="W381" s="868"/>
      <c r="X381" s="867"/>
      <c r="Y381" s="867"/>
    </row>
    <row r="382" spans="1:25" s="862" customFormat="1" ht="14">
      <c r="A382" s="762">
        <f t="shared" si="7"/>
        <v>2020</v>
      </c>
      <c r="B382" s="865">
        <v>44033</v>
      </c>
      <c r="C382" s="866">
        <v>346</v>
      </c>
      <c r="W382" s="868"/>
      <c r="X382" s="867"/>
      <c r="Y382" s="867"/>
    </row>
    <row r="383" spans="1:25" s="862" customFormat="1" ht="14">
      <c r="A383" s="762">
        <f t="shared" si="7"/>
        <v>2020</v>
      </c>
      <c r="B383" s="865">
        <v>44032</v>
      </c>
      <c r="C383" s="866">
        <v>355</v>
      </c>
      <c r="W383" s="868"/>
      <c r="X383" s="867"/>
      <c r="Y383" s="867"/>
    </row>
    <row r="384" spans="1:25" s="862" customFormat="1" ht="14">
      <c r="A384" s="762">
        <f t="shared" si="7"/>
        <v>2020</v>
      </c>
      <c r="B384" s="865">
        <v>44029</v>
      </c>
      <c r="C384" s="866">
        <v>364</v>
      </c>
      <c r="W384" s="868"/>
      <c r="X384" s="867"/>
      <c r="Y384" s="867"/>
    </row>
    <row r="385" spans="1:25" s="862" customFormat="1" ht="14">
      <c r="A385" s="762">
        <f t="shared" si="7"/>
        <v>2020</v>
      </c>
      <c r="B385" s="865">
        <v>44028</v>
      </c>
      <c r="C385" s="866">
        <v>375</v>
      </c>
      <c r="W385" s="868"/>
      <c r="X385" s="867"/>
      <c r="Y385" s="867"/>
    </row>
    <row r="386" spans="1:25" s="862" customFormat="1" ht="14">
      <c r="A386" s="762">
        <f t="shared" si="7"/>
        <v>2020</v>
      </c>
      <c r="B386" s="865">
        <v>44027</v>
      </c>
      <c r="C386" s="866">
        <v>376</v>
      </c>
      <c r="W386" s="868"/>
      <c r="X386" s="867"/>
      <c r="Y386" s="867"/>
    </row>
    <row r="387" spans="1:25" s="862" customFormat="1" ht="14">
      <c r="A387" s="762">
        <f t="shared" si="7"/>
        <v>2020</v>
      </c>
      <c r="B387" s="865">
        <v>44026</v>
      </c>
      <c r="C387" s="866">
        <v>685</v>
      </c>
      <c r="W387" s="868"/>
      <c r="X387" s="867"/>
      <c r="Y387" s="867"/>
    </row>
    <row r="388" spans="1:25" s="862" customFormat="1" ht="14">
      <c r="A388" s="762">
        <f t="shared" ref="A388:A451" si="8">YEAR(B388)</f>
        <v>2020</v>
      </c>
      <c r="B388" s="865">
        <v>44025</v>
      </c>
      <c r="C388" s="866">
        <v>377</v>
      </c>
      <c r="W388" s="868"/>
      <c r="X388" s="867"/>
      <c r="Y388" s="867"/>
    </row>
    <row r="389" spans="1:25" s="862" customFormat="1" ht="14">
      <c r="A389" s="762">
        <f t="shared" si="8"/>
        <v>2020</v>
      </c>
      <c r="B389" s="865">
        <v>44022</v>
      </c>
      <c r="C389" s="866">
        <v>382</v>
      </c>
      <c r="W389" s="868"/>
      <c r="X389" s="867"/>
      <c r="Y389" s="867"/>
    </row>
    <row r="390" spans="1:25" s="862" customFormat="1" ht="14">
      <c r="A390" s="762">
        <f t="shared" si="8"/>
        <v>2020</v>
      </c>
      <c r="B390" s="865">
        <v>44021</v>
      </c>
      <c r="C390" s="866">
        <v>382</v>
      </c>
      <c r="W390" s="868"/>
      <c r="X390" s="867"/>
      <c r="Y390" s="867"/>
    </row>
    <row r="391" spans="1:25" s="862" customFormat="1" ht="14">
      <c r="A391" s="762">
        <f t="shared" si="8"/>
        <v>2020</v>
      </c>
      <c r="B391" s="865">
        <v>44020</v>
      </c>
      <c r="C391" s="866">
        <v>374</v>
      </c>
      <c r="W391" s="868"/>
      <c r="X391" s="867"/>
      <c r="Y391" s="867"/>
    </row>
    <row r="392" spans="1:25" s="862" customFormat="1" ht="14">
      <c r="A392" s="762">
        <f t="shared" si="8"/>
        <v>2020</v>
      </c>
      <c r="B392" s="865">
        <v>44019</v>
      </c>
      <c r="C392" s="866">
        <v>375</v>
      </c>
      <c r="W392" s="868"/>
      <c r="X392" s="867"/>
      <c r="Y392" s="867"/>
    </row>
    <row r="393" spans="1:25" s="862" customFormat="1" ht="14">
      <c r="A393" s="762">
        <f t="shared" si="8"/>
        <v>2020</v>
      </c>
      <c r="B393" s="865">
        <v>44018</v>
      </c>
      <c r="C393" s="866">
        <v>362</v>
      </c>
      <c r="W393" s="868"/>
      <c r="X393" s="867"/>
      <c r="Y393" s="867"/>
    </row>
    <row r="394" spans="1:25" s="862" customFormat="1" ht="14">
      <c r="A394" s="762">
        <f t="shared" si="8"/>
        <v>2020</v>
      </c>
      <c r="B394" s="865">
        <v>44015</v>
      </c>
      <c r="C394" s="866">
        <v>366</v>
      </c>
      <c r="W394" s="868"/>
      <c r="X394" s="867"/>
      <c r="Y394" s="867"/>
    </row>
    <row r="395" spans="1:25" s="862" customFormat="1" ht="14">
      <c r="A395" s="762">
        <f t="shared" si="8"/>
        <v>2020</v>
      </c>
      <c r="B395" s="865">
        <v>44014</v>
      </c>
      <c r="C395" s="866">
        <v>366</v>
      </c>
      <c r="W395" s="868"/>
      <c r="X395" s="867"/>
      <c r="Y395" s="867"/>
    </row>
    <row r="396" spans="1:25" s="862" customFormat="1" ht="14">
      <c r="A396" s="762">
        <f t="shared" si="8"/>
        <v>2020</v>
      </c>
      <c r="B396" s="865">
        <v>44013</v>
      </c>
      <c r="C396" s="866">
        <v>372</v>
      </c>
      <c r="W396" s="868"/>
      <c r="X396" s="867"/>
      <c r="Y396" s="867"/>
    </row>
    <row r="397" spans="1:25" s="862" customFormat="1" ht="14">
      <c r="A397" s="762">
        <f t="shared" si="8"/>
        <v>2020</v>
      </c>
      <c r="B397" s="865">
        <v>44012</v>
      </c>
      <c r="C397" s="866">
        <v>380</v>
      </c>
      <c r="W397" s="868"/>
      <c r="X397" s="867"/>
      <c r="Y397" s="867"/>
    </row>
    <row r="398" spans="1:25" s="862" customFormat="1" ht="14">
      <c r="A398" s="762">
        <f t="shared" si="8"/>
        <v>2020</v>
      </c>
      <c r="B398" s="865">
        <v>44011</v>
      </c>
      <c r="C398" s="866">
        <v>384</v>
      </c>
      <c r="W398" s="868"/>
      <c r="X398" s="867"/>
      <c r="Y398" s="867"/>
    </row>
    <row r="399" spans="1:25" s="862" customFormat="1" ht="14">
      <c r="A399" s="762">
        <f t="shared" si="8"/>
        <v>2020</v>
      </c>
      <c r="B399" s="865">
        <v>44008</v>
      </c>
      <c r="C399" s="866">
        <v>384</v>
      </c>
      <c r="W399" s="868"/>
      <c r="X399" s="867"/>
      <c r="Y399" s="867"/>
    </row>
    <row r="400" spans="1:25" s="862" customFormat="1" ht="14">
      <c r="A400" s="762">
        <f t="shared" si="8"/>
        <v>2020</v>
      </c>
      <c r="B400" s="865">
        <v>44007</v>
      </c>
      <c r="C400" s="866">
        <v>377</v>
      </c>
      <c r="W400" s="868"/>
      <c r="X400" s="867"/>
      <c r="Y400" s="867"/>
    </row>
    <row r="401" spans="1:25" s="862" customFormat="1" ht="14">
      <c r="A401" s="762">
        <f t="shared" si="8"/>
        <v>2020</v>
      </c>
      <c r="B401" s="865">
        <v>44006</v>
      </c>
      <c r="C401" s="866">
        <v>376</v>
      </c>
      <c r="W401" s="868"/>
      <c r="X401" s="867"/>
      <c r="Y401" s="867"/>
    </row>
    <row r="402" spans="1:25" s="862" customFormat="1" ht="14">
      <c r="A402" s="762">
        <f t="shared" si="8"/>
        <v>2020</v>
      </c>
      <c r="B402" s="865">
        <v>44005</v>
      </c>
      <c r="C402" s="866">
        <v>375</v>
      </c>
      <c r="W402" s="868"/>
      <c r="X402" s="867"/>
      <c r="Y402" s="867"/>
    </row>
    <row r="403" spans="1:25" s="862" customFormat="1" ht="14">
      <c r="A403" s="762">
        <f t="shared" si="8"/>
        <v>2020</v>
      </c>
      <c r="B403" s="865">
        <v>44004</v>
      </c>
      <c r="C403" s="866">
        <v>375</v>
      </c>
      <c r="W403" s="868"/>
      <c r="X403" s="867"/>
      <c r="Y403" s="867"/>
    </row>
    <row r="404" spans="1:25" s="862" customFormat="1" ht="14">
      <c r="A404" s="762">
        <f t="shared" si="8"/>
        <v>2020</v>
      </c>
      <c r="B404" s="865">
        <v>44001</v>
      </c>
      <c r="C404" s="866">
        <v>377</v>
      </c>
      <c r="W404" s="868"/>
      <c r="X404" s="867"/>
      <c r="Y404" s="867"/>
    </row>
    <row r="405" spans="1:25" s="862" customFormat="1" ht="14">
      <c r="A405" s="762">
        <f t="shared" si="8"/>
        <v>2020</v>
      </c>
      <c r="B405" s="865">
        <v>44000</v>
      </c>
      <c r="C405" s="866">
        <v>380</v>
      </c>
      <c r="W405" s="868"/>
      <c r="X405" s="867"/>
      <c r="Y405" s="867"/>
    </row>
    <row r="406" spans="1:25" s="862" customFormat="1" ht="14">
      <c r="A406" s="762">
        <f t="shared" si="8"/>
        <v>2020</v>
      </c>
      <c r="B406" s="865">
        <v>43999</v>
      </c>
      <c r="C406" s="866">
        <v>374</v>
      </c>
      <c r="W406" s="868"/>
      <c r="X406" s="867"/>
      <c r="Y406" s="867"/>
    </row>
    <row r="407" spans="1:25" s="862" customFormat="1" ht="14">
      <c r="A407" s="762">
        <f t="shared" si="8"/>
        <v>2020</v>
      </c>
      <c r="B407" s="865">
        <v>43998</v>
      </c>
      <c r="C407" s="866">
        <v>367</v>
      </c>
      <c r="W407" s="868"/>
      <c r="X407" s="867"/>
      <c r="Y407" s="867"/>
    </row>
    <row r="408" spans="1:25" s="862" customFormat="1" ht="14">
      <c r="A408" s="762">
        <f t="shared" si="8"/>
        <v>2020</v>
      </c>
      <c r="B408" s="865">
        <v>43997</v>
      </c>
      <c r="C408" s="866">
        <v>387</v>
      </c>
      <c r="W408" s="868"/>
      <c r="X408" s="867"/>
      <c r="Y408" s="867"/>
    </row>
    <row r="409" spans="1:25" s="862" customFormat="1" ht="14">
      <c r="A409" s="762">
        <f t="shared" si="8"/>
        <v>2020</v>
      </c>
      <c r="B409" s="865">
        <v>43994</v>
      </c>
      <c r="C409" s="866">
        <v>384</v>
      </c>
      <c r="W409" s="868"/>
      <c r="X409" s="867"/>
      <c r="Y409" s="867"/>
    </row>
    <row r="410" spans="1:25" s="862" customFormat="1" ht="14">
      <c r="A410" s="762">
        <f t="shared" si="8"/>
        <v>2020</v>
      </c>
      <c r="B410" s="865">
        <v>43993</v>
      </c>
      <c r="C410" s="866">
        <v>389</v>
      </c>
      <c r="W410" s="868"/>
      <c r="X410" s="867"/>
      <c r="Y410" s="867"/>
    </row>
    <row r="411" spans="1:25" s="862" customFormat="1" ht="14">
      <c r="A411" s="762">
        <f t="shared" si="8"/>
        <v>2020</v>
      </c>
      <c r="B411" s="865">
        <v>43992</v>
      </c>
      <c r="C411" s="866">
        <v>355</v>
      </c>
      <c r="W411" s="868"/>
      <c r="X411" s="867"/>
      <c r="Y411" s="867"/>
    </row>
    <row r="412" spans="1:25" s="862" customFormat="1" ht="14">
      <c r="A412" s="762">
        <f t="shared" si="8"/>
        <v>2020</v>
      </c>
      <c r="B412" s="865">
        <v>43991</v>
      </c>
      <c r="C412" s="866">
        <v>344</v>
      </c>
      <c r="W412" s="868"/>
      <c r="X412" s="867"/>
      <c r="Y412" s="867"/>
    </row>
    <row r="413" spans="1:25" s="862" customFormat="1" ht="14">
      <c r="A413" s="762">
        <f t="shared" si="8"/>
        <v>2020</v>
      </c>
      <c r="B413" s="865">
        <v>43990</v>
      </c>
      <c r="C413" s="866">
        <v>332</v>
      </c>
      <c r="W413" s="868"/>
      <c r="X413" s="867"/>
      <c r="Y413" s="867"/>
    </row>
    <row r="414" spans="1:25" s="862" customFormat="1" ht="14">
      <c r="A414" s="762">
        <f t="shared" si="8"/>
        <v>2020</v>
      </c>
      <c r="B414" s="865">
        <v>43987</v>
      </c>
      <c r="C414" s="866">
        <v>334</v>
      </c>
      <c r="W414" s="868"/>
      <c r="X414" s="867"/>
      <c r="Y414" s="867"/>
    </row>
    <row r="415" spans="1:25" s="862" customFormat="1" ht="14">
      <c r="A415" s="762">
        <f t="shared" si="8"/>
        <v>2020</v>
      </c>
      <c r="B415" s="865">
        <v>43986</v>
      </c>
      <c r="C415" s="866">
        <v>348</v>
      </c>
      <c r="W415" s="868"/>
      <c r="X415" s="867"/>
      <c r="Y415" s="867"/>
    </row>
    <row r="416" spans="1:25" s="862" customFormat="1" ht="14">
      <c r="A416" s="762">
        <f t="shared" si="8"/>
        <v>2020</v>
      </c>
      <c r="B416" s="865">
        <v>43985</v>
      </c>
      <c r="C416" s="866">
        <v>351</v>
      </c>
      <c r="W416" s="868"/>
      <c r="X416" s="867"/>
      <c r="Y416" s="867"/>
    </row>
    <row r="417" spans="1:25" s="862" customFormat="1" ht="14">
      <c r="A417" s="762">
        <f t="shared" si="8"/>
        <v>2020</v>
      </c>
      <c r="B417" s="865">
        <v>43984</v>
      </c>
      <c r="C417" s="866">
        <v>375</v>
      </c>
      <c r="W417" s="868"/>
      <c r="X417" s="867"/>
      <c r="Y417" s="867"/>
    </row>
    <row r="418" spans="1:25" s="862" customFormat="1" ht="14">
      <c r="A418" s="762">
        <f t="shared" si="8"/>
        <v>2020</v>
      </c>
      <c r="B418" s="865">
        <v>43983</v>
      </c>
      <c r="C418" s="866">
        <v>386</v>
      </c>
      <c r="W418" s="868"/>
      <c r="X418" s="867"/>
      <c r="Y418" s="867"/>
    </row>
    <row r="419" spans="1:25" s="862" customFormat="1" ht="14">
      <c r="A419" s="762">
        <f t="shared" si="8"/>
        <v>2020</v>
      </c>
      <c r="B419" s="865">
        <v>43980</v>
      </c>
      <c r="C419" s="866">
        <v>392</v>
      </c>
      <c r="W419" s="868"/>
      <c r="X419" s="867"/>
      <c r="Y419" s="867"/>
    </row>
    <row r="420" spans="1:25" s="862" customFormat="1" ht="14">
      <c r="A420" s="762">
        <f t="shared" si="8"/>
        <v>2020</v>
      </c>
      <c r="B420" s="865">
        <v>43979</v>
      </c>
      <c r="C420" s="866">
        <v>379</v>
      </c>
      <c r="W420" s="868"/>
      <c r="X420" s="867"/>
      <c r="Y420" s="867"/>
    </row>
    <row r="421" spans="1:25" s="862" customFormat="1" ht="14">
      <c r="A421" s="762">
        <f t="shared" si="8"/>
        <v>2020</v>
      </c>
      <c r="B421" s="865">
        <v>43978</v>
      </c>
      <c r="C421" s="866">
        <v>384</v>
      </c>
      <c r="W421" s="868"/>
      <c r="X421" s="867"/>
      <c r="Y421" s="867"/>
    </row>
    <row r="422" spans="1:25" s="862" customFormat="1" ht="14">
      <c r="A422" s="762">
        <f t="shared" si="8"/>
        <v>2020</v>
      </c>
      <c r="B422" s="865">
        <v>43977</v>
      </c>
      <c r="C422" s="866">
        <v>387</v>
      </c>
      <c r="W422" s="868"/>
      <c r="X422" s="867"/>
      <c r="Y422" s="867"/>
    </row>
    <row r="423" spans="1:25" s="862" customFormat="1" ht="14">
      <c r="A423" s="762">
        <f t="shared" si="8"/>
        <v>2020</v>
      </c>
      <c r="B423" s="865">
        <v>43976</v>
      </c>
      <c r="C423" s="866">
        <v>405</v>
      </c>
      <c r="W423" s="868"/>
      <c r="X423" s="867"/>
      <c r="Y423" s="867"/>
    </row>
    <row r="424" spans="1:25" s="862" customFormat="1" ht="14">
      <c r="A424" s="762">
        <f t="shared" si="8"/>
        <v>2020</v>
      </c>
      <c r="B424" s="865">
        <v>43973</v>
      </c>
      <c r="C424" s="866">
        <v>405</v>
      </c>
      <c r="W424" s="868"/>
      <c r="X424" s="867"/>
      <c r="Y424" s="867"/>
    </row>
    <row r="425" spans="1:25" s="862" customFormat="1" ht="14">
      <c r="A425" s="762">
        <f t="shared" si="8"/>
        <v>2020</v>
      </c>
      <c r="B425" s="865">
        <v>43972</v>
      </c>
      <c r="C425" s="866">
        <v>405</v>
      </c>
      <c r="W425" s="868"/>
      <c r="X425" s="867"/>
      <c r="Y425" s="867"/>
    </row>
    <row r="426" spans="1:25" s="862" customFormat="1" ht="14">
      <c r="A426" s="762">
        <f t="shared" si="8"/>
        <v>2020</v>
      </c>
      <c r="B426" s="865">
        <v>43971</v>
      </c>
      <c r="C426" s="866">
        <v>420</v>
      </c>
      <c r="W426" s="868"/>
      <c r="X426" s="867"/>
      <c r="Y426" s="867"/>
    </row>
    <row r="427" spans="1:25" s="862" customFormat="1" ht="14">
      <c r="A427" s="762">
        <f t="shared" si="8"/>
        <v>2020</v>
      </c>
      <c r="B427" s="865">
        <v>43970</v>
      </c>
      <c r="C427" s="866">
        <v>429</v>
      </c>
      <c r="H427" s="865"/>
      <c r="W427" s="868"/>
      <c r="X427" s="867"/>
      <c r="Y427" s="867"/>
    </row>
    <row r="428" spans="1:25" s="862" customFormat="1" ht="14">
      <c r="A428" s="762">
        <f t="shared" si="8"/>
        <v>2020</v>
      </c>
      <c r="B428" s="865">
        <v>43969</v>
      </c>
      <c r="C428" s="866">
        <v>427</v>
      </c>
      <c r="W428" s="868"/>
      <c r="X428" s="867"/>
      <c r="Y428" s="867"/>
    </row>
    <row r="429" spans="1:25" s="862" customFormat="1" ht="14">
      <c r="A429" s="762">
        <f t="shared" si="8"/>
        <v>2020</v>
      </c>
      <c r="B429" s="865">
        <v>43966</v>
      </c>
      <c r="C429" s="866">
        <v>451</v>
      </c>
      <c r="I429" s="871"/>
      <c r="W429" s="868"/>
      <c r="X429" s="867"/>
      <c r="Y429" s="867"/>
    </row>
    <row r="430" spans="1:25" s="862" customFormat="1" ht="14">
      <c r="A430" s="762">
        <f t="shared" si="8"/>
        <v>2020</v>
      </c>
      <c r="B430" s="865">
        <v>43965</v>
      </c>
      <c r="C430" s="866">
        <v>450</v>
      </c>
      <c r="I430" s="871"/>
      <c r="W430" s="868"/>
      <c r="X430" s="867"/>
      <c r="Y430" s="867"/>
    </row>
    <row r="431" spans="1:25" s="862" customFormat="1" ht="14">
      <c r="A431" s="762">
        <f t="shared" si="8"/>
        <v>2020</v>
      </c>
      <c r="B431" s="865">
        <v>43964</v>
      </c>
      <c r="C431" s="866">
        <v>438</v>
      </c>
      <c r="W431" s="868"/>
      <c r="X431" s="867"/>
      <c r="Y431" s="867"/>
    </row>
    <row r="432" spans="1:25" s="862" customFormat="1">
      <c r="A432" s="762">
        <f t="shared" si="8"/>
        <v>2020</v>
      </c>
      <c r="B432" s="865">
        <v>43963</v>
      </c>
      <c r="C432" s="866">
        <v>420</v>
      </c>
    </row>
    <row r="433" spans="1:3" s="862" customFormat="1">
      <c r="A433" s="762">
        <f t="shared" si="8"/>
        <v>2020</v>
      </c>
      <c r="B433" s="865">
        <v>43962</v>
      </c>
      <c r="C433" s="866">
        <v>414</v>
      </c>
    </row>
    <row r="434" spans="1:3" s="862" customFormat="1">
      <c r="A434" s="762">
        <f t="shared" si="8"/>
        <v>2020</v>
      </c>
      <c r="B434" s="865">
        <v>43959</v>
      </c>
      <c r="C434" s="866">
        <v>419</v>
      </c>
    </row>
    <row r="435" spans="1:3" s="862" customFormat="1">
      <c r="A435" s="762">
        <f t="shared" si="8"/>
        <v>2020</v>
      </c>
      <c r="B435" s="865">
        <v>43958</v>
      </c>
      <c r="C435" s="866">
        <v>432</v>
      </c>
    </row>
    <row r="436" spans="1:3" s="862" customFormat="1">
      <c r="A436" s="762">
        <f t="shared" si="8"/>
        <v>2020</v>
      </c>
      <c r="B436" s="865">
        <v>43957</v>
      </c>
      <c r="C436" s="866">
        <v>429</v>
      </c>
    </row>
    <row r="437" spans="1:3" s="862" customFormat="1">
      <c r="A437" s="762">
        <f t="shared" si="8"/>
        <v>2020</v>
      </c>
      <c r="B437" s="865">
        <v>43956</v>
      </c>
      <c r="C437" s="866">
        <v>423</v>
      </c>
    </row>
    <row r="438" spans="1:3" s="862" customFormat="1">
      <c r="A438" s="762">
        <f t="shared" si="8"/>
        <v>2020</v>
      </c>
      <c r="B438" s="865">
        <v>43955</v>
      </c>
      <c r="C438" s="866">
        <v>426</v>
      </c>
    </row>
    <row r="439" spans="1:3" s="862" customFormat="1">
      <c r="A439" s="762">
        <f t="shared" si="8"/>
        <v>2020</v>
      </c>
      <c r="B439" s="865">
        <v>43952</v>
      </c>
      <c r="C439" s="866">
        <v>422</v>
      </c>
    </row>
    <row r="440" spans="1:3" s="862" customFormat="1">
      <c r="A440" s="762">
        <f t="shared" si="8"/>
        <v>2020</v>
      </c>
      <c r="B440" s="865">
        <v>43951</v>
      </c>
      <c r="C440" s="866">
        <v>422</v>
      </c>
    </row>
    <row r="441" spans="1:3" s="862" customFormat="1">
      <c r="A441" s="762">
        <f t="shared" si="8"/>
        <v>2020</v>
      </c>
      <c r="B441" s="865">
        <v>43950</v>
      </c>
      <c r="C441" s="866">
        <v>446</v>
      </c>
    </row>
    <row r="442" spans="1:3" s="862" customFormat="1">
      <c r="A442" s="762">
        <f t="shared" si="8"/>
        <v>2020</v>
      </c>
      <c r="B442" s="865">
        <v>43949</v>
      </c>
      <c r="C442" s="866">
        <v>470</v>
      </c>
    </row>
    <row r="443" spans="1:3" s="862" customFormat="1">
      <c r="A443" s="762">
        <f t="shared" si="8"/>
        <v>2020</v>
      </c>
      <c r="B443" s="865">
        <v>43948</v>
      </c>
      <c r="C443" s="866">
        <v>475</v>
      </c>
    </row>
    <row r="444" spans="1:3" s="862" customFormat="1">
      <c r="A444" s="762">
        <f t="shared" si="8"/>
        <v>2020</v>
      </c>
      <c r="B444" s="865">
        <v>43945</v>
      </c>
      <c r="C444" s="866">
        <v>473</v>
      </c>
    </row>
    <row r="445" spans="1:3" s="862" customFormat="1">
      <c r="A445" s="762">
        <f t="shared" si="8"/>
        <v>2020</v>
      </c>
      <c r="B445" s="865">
        <v>43944</v>
      </c>
      <c r="C445" s="866">
        <v>442</v>
      </c>
    </row>
    <row r="446" spans="1:3" s="862" customFormat="1">
      <c r="A446" s="762">
        <f t="shared" si="8"/>
        <v>2020</v>
      </c>
      <c r="B446" s="865">
        <v>43943</v>
      </c>
      <c r="C446" s="866">
        <v>426</v>
      </c>
    </row>
    <row r="447" spans="1:3" s="862" customFormat="1">
      <c r="A447" s="762">
        <f t="shared" si="8"/>
        <v>2020</v>
      </c>
      <c r="B447" s="865">
        <v>43942</v>
      </c>
      <c r="C447" s="866">
        <v>421</v>
      </c>
    </row>
    <row r="448" spans="1:3" s="862" customFormat="1">
      <c r="A448" s="762">
        <f t="shared" si="8"/>
        <v>2020</v>
      </c>
      <c r="B448" s="865">
        <v>43941</v>
      </c>
      <c r="C448" s="866">
        <v>403</v>
      </c>
    </row>
    <row r="449" spans="1:3" s="862" customFormat="1">
      <c r="A449" s="762">
        <f t="shared" si="8"/>
        <v>2020</v>
      </c>
      <c r="B449" s="865">
        <v>43938</v>
      </c>
      <c r="C449" s="866">
        <v>397</v>
      </c>
    </row>
    <row r="450" spans="1:3" s="862" customFormat="1">
      <c r="A450" s="762">
        <f t="shared" si="8"/>
        <v>2020</v>
      </c>
      <c r="B450" s="865">
        <v>43937</v>
      </c>
      <c r="C450" s="866">
        <v>400</v>
      </c>
    </row>
    <row r="451" spans="1:3" s="862" customFormat="1">
      <c r="A451" s="762">
        <f t="shared" si="8"/>
        <v>2020</v>
      </c>
      <c r="B451" s="865">
        <v>43936</v>
      </c>
      <c r="C451" s="866">
        <v>394</v>
      </c>
    </row>
    <row r="452" spans="1:3" s="862" customFormat="1">
      <c r="A452" s="762">
        <f t="shared" ref="A452:A515" si="9">YEAR(B452)</f>
        <v>2020</v>
      </c>
      <c r="B452" s="865">
        <v>43935</v>
      </c>
      <c r="C452" s="866">
        <v>366</v>
      </c>
    </row>
    <row r="453" spans="1:3" s="862" customFormat="1">
      <c r="A453" s="762">
        <f t="shared" si="9"/>
        <v>2020</v>
      </c>
      <c r="B453" s="865">
        <v>43934</v>
      </c>
      <c r="C453" s="866">
        <v>374</v>
      </c>
    </row>
    <row r="454" spans="1:3" s="862" customFormat="1">
      <c r="A454" s="762">
        <f t="shared" si="9"/>
        <v>2020</v>
      </c>
      <c r="B454" s="865">
        <v>43930</v>
      </c>
      <c r="C454" s="866">
        <v>390</v>
      </c>
    </row>
    <row r="455" spans="1:3" s="862" customFormat="1">
      <c r="A455" s="762">
        <f t="shared" si="9"/>
        <v>2020</v>
      </c>
      <c r="B455" s="865">
        <v>43929</v>
      </c>
      <c r="C455" s="866">
        <v>415</v>
      </c>
    </row>
    <row r="456" spans="1:3" s="862" customFormat="1">
      <c r="A456" s="762">
        <f t="shared" si="9"/>
        <v>2020</v>
      </c>
      <c r="B456" s="865">
        <v>43928</v>
      </c>
      <c r="C456" s="866">
        <v>418</v>
      </c>
    </row>
    <row r="457" spans="1:3" s="862" customFormat="1">
      <c r="A457" s="762">
        <f t="shared" si="9"/>
        <v>2020</v>
      </c>
      <c r="B457" s="865">
        <v>43927</v>
      </c>
      <c r="C457" s="866">
        <v>437</v>
      </c>
    </row>
    <row r="458" spans="1:3" s="862" customFormat="1">
      <c r="A458" s="762">
        <f t="shared" si="9"/>
        <v>2020</v>
      </c>
      <c r="B458" s="865">
        <v>43924</v>
      </c>
      <c r="C458" s="866">
        <v>445</v>
      </c>
    </row>
    <row r="459" spans="1:3" s="862" customFormat="1">
      <c r="A459" s="762">
        <f t="shared" si="9"/>
        <v>2020</v>
      </c>
      <c r="B459" s="865">
        <v>43923</v>
      </c>
      <c r="C459" s="866">
        <v>427</v>
      </c>
    </row>
    <row r="460" spans="1:3" s="862" customFormat="1">
      <c r="A460" s="762">
        <f t="shared" si="9"/>
        <v>2020</v>
      </c>
      <c r="B460" s="865">
        <v>43922</v>
      </c>
      <c r="C460" s="866">
        <v>414</v>
      </c>
    </row>
    <row r="461" spans="1:3" s="862" customFormat="1">
      <c r="A461" s="762">
        <f t="shared" si="9"/>
        <v>2020</v>
      </c>
      <c r="B461" s="865">
        <v>43921</v>
      </c>
      <c r="C461" s="866">
        <v>389</v>
      </c>
    </row>
    <row r="462" spans="1:3" s="862" customFormat="1">
      <c r="A462" s="762">
        <f t="shared" si="9"/>
        <v>2020</v>
      </c>
      <c r="B462" s="865">
        <v>43920</v>
      </c>
      <c r="C462" s="866">
        <v>393</v>
      </c>
    </row>
    <row r="463" spans="1:3" s="862" customFormat="1">
      <c r="A463" s="762">
        <f t="shared" si="9"/>
        <v>2020</v>
      </c>
      <c r="B463" s="865">
        <v>43917</v>
      </c>
      <c r="C463" s="866">
        <v>375</v>
      </c>
    </row>
    <row r="464" spans="1:3" s="862" customFormat="1">
      <c r="A464" s="762">
        <f t="shared" si="9"/>
        <v>2020</v>
      </c>
      <c r="B464" s="865">
        <v>43916</v>
      </c>
      <c r="C464" s="866">
        <v>343</v>
      </c>
    </row>
    <row r="465" spans="1:3" s="862" customFormat="1">
      <c r="A465" s="762">
        <f t="shared" si="9"/>
        <v>2020</v>
      </c>
      <c r="B465" s="865">
        <v>43915</v>
      </c>
      <c r="C465" s="866">
        <v>370</v>
      </c>
    </row>
    <row r="466" spans="1:3" s="862" customFormat="1">
      <c r="A466" s="762">
        <f t="shared" si="9"/>
        <v>2020</v>
      </c>
      <c r="B466" s="865">
        <v>43914</v>
      </c>
      <c r="C466" s="866">
        <v>427</v>
      </c>
    </row>
    <row r="467" spans="1:3" s="862" customFormat="1">
      <c r="A467" s="762">
        <f t="shared" si="9"/>
        <v>2020</v>
      </c>
      <c r="B467" s="865">
        <v>43913</v>
      </c>
      <c r="C467" s="866">
        <v>476</v>
      </c>
    </row>
    <row r="468" spans="1:3" s="862" customFormat="1">
      <c r="A468" s="762">
        <f t="shared" si="9"/>
        <v>2020</v>
      </c>
      <c r="B468" s="865">
        <v>43910</v>
      </c>
      <c r="C468" s="866">
        <v>453</v>
      </c>
    </row>
    <row r="469" spans="1:3" s="862" customFormat="1">
      <c r="A469" s="762">
        <f t="shared" si="9"/>
        <v>2020</v>
      </c>
      <c r="B469" s="865">
        <v>43909</v>
      </c>
      <c r="C469" s="866">
        <v>465</v>
      </c>
    </row>
    <row r="470" spans="1:3" s="862" customFormat="1">
      <c r="A470" s="762">
        <f t="shared" si="9"/>
        <v>2020</v>
      </c>
      <c r="B470" s="865">
        <v>43908</v>
      </c>
      <c r="C470" s="866">
        <v>441</v>
      </c>
    </row>
    <row r="471" spans="1:3" s="862" customFormat="1">
      <c r="A471" s="762">
        <f t="shared" si="9"/>
        <v>2020</v>
      </c>
      <c r="B471" s="865">
        <v>43907</v>
      </c>
      <c r="C471" s="866">
        <v>374</v>
      </c>
    </row>
    <row r="472" spans="1:3" s="862" customFormat="1">
      <c r="A472" s="762">
        <f t="shared" si="9"/>
        <v>2020</v>
      </c>
      <c r="B472" s="865">
        <v>43906</v>
      </c>
      <c r="C472" s="866">
        <v>395</v>
      </c>
    </row>
    <row r="473" spans="1:3" s="862" customFormat="1">
      <c r="A473" s="762">
        <f t="shared" si="9"/>
        <v>2020</v>
      </c>
      <c r="B473" s="865">
        <v>43903</v>
      </c>
      <c r="C473" s="866">
        <v>335</v>
      </c>
    </row>
    <row r="474" spans="1:3" s="862" customFormat="1">
      <c r="A474" s="762">
        <f t="shared" si="9"/>
        <v>2020</v>
      </c>
      <c r="B474" s="865">
        <v>43902</v>
      </c>
      <c r="C474" s="866">
        <v>367</v>
      </c>
    </row>
    <row r="475" spans="1:3" s="862" customFormat="1">
      <c r="A475" s="762">
        <f t="shared" si="9"/>
        <v>2020</v>
      </c>
      <c r="B475" s="865">
        <v>43901</v>
      </c>
      <c r="C475" s="866">
        <v>302</v>
      </c>
    </row>
    <row r="476" spans="1:3" s="862" customFormat="1">
      <c r="A476" s="762">
        <f t="shared" si="9"/>
        <v>2020</v>
      </c>
      <c r="B476" s="865">
        <v>43900</v>
      </c>
      <c r="C476" s="866">
        <v>284</v>
      </c>
    </row>
    <row r="477" spans="1:3" s="862" customFormat="1">
      <c r="A477" s="762">
        <f t="shared" si="9"/>
        <v>2020</v>
      </c>
      <c r="B477" s="865">
        <v>43899</v>
      </c>
      <c r="C477" s="866">
        <v>312</v>
      </c>
    </row>
    <row r="478" spans="1:3" s="862" customFormat="1">
      <c r="A478" s="762">
        <f t="shared" si="9"/>
        <v>2020</v>
      </c>
      <c r="B478" s="865">
        <v>43896</v>
      </c>
      <c r="C478" s="866">
        <v>262</v>
      </c>
    </row>
    <row r="479" spans="1:3" s="862" customFormat="1">
      <c r="A479" s="762">
        <f t="shared" si="9"/>
        <v>2020</v>
      </c>
      <c r="B479" s="865">
        <v>43895</v>
      </c>
      <c r="C479" s="866">
        <v>239</v>
      </c>
    </row>
    <row r="480" spans="1:3" s="862" customFormat="1">
      <c r="A480" s="762">
        <f t="shared" si="9"/>
        <v>2020</v>
      </c>
      <c r="B480" s="865">
        <v>43894</v>
      </c>
      <c r="C480" s="866">
        <v>223</v>
      </c>
    </row>
    <row r="481" spans="1:3" s="862" customFormat="1">
      <c r="A481" s="762">
        <f t="shared" si="9"/>
        <v>2020</v>
      </c>
      <c r="B481" s="865">
        <v>43893</v>
      </c>
      <c r="C481" s="866">
        <v>240</v>
      </c>
    </row>
    <row r="482" spans="1:3" s="862" customFormat="1">
      <c r="A482" s="762">
        <f t="shared" si="9"/>
        <v>2020</v>
      </c>
      <c r="B482" s="865">
        <v>43892</v>
      </c>
      <c r="C482" s="866">
        <v>247</v>
      </c>
    </row>
    <row r="483" spans="1:3" s="862" customFormat="1">
      <c r="A483" s="762">
        <f t="shared" si="9"/>
        <v>2020</v>
      </c>
      <c r="B483" s="865">
        <v>43889</v>
      </c>
      <c r="C483" s="866">
        <v>252</v>
      </c>
    </row>
    <row r="484" spans="1:3" s="862" customFormat="1">
      <c r="A484" s="762">
        <f t="shared" si="9"/>
        <v>2020</v>
      </c>
      <c r="B484" s="865">
        <v>43888</v>
      </c>
      <c r="C484" s="866">
        <v>233</v>
      </c>
    </row>
    <row r="485" spans="1:3" s="862" customFormat="1">
      <c r="A485" s="762">
        <f t="shared" si="9"/>
        <v>2020</v>
      </c>
      <c r="B485" s="865">
        <v>43887</v>
      </c>
      <c r="C485" s="866">
        <v>218</v>
      </c>
    </row>
    <row r="486" spans="1:3" s="862" customFormat="1">
      <c r="A486" s="762">
        <f t="shared" si="9"/>
        <v>2020</v>
      </c>
      <c r="B486" s="865">
        <v>43886</v>
      </c>
      <c r="C486" s="866">
        <v>214</v>
      </c>
    </row>
    <row r="487" spans="1:3" s="862" customFormat="1">
      <c r="A487" s="762">
        <f t="shared" si="9"/>
        <v>2020</v>
      </c>
      <c r="B487" s="865">
        <v>43885</v>
      </c>
      <c r="C487" s="866">
        <v>208</v>
      </c>
    </row>
    <row r="488" spans="1:3" s="862" customFormat="1">
      <c r="A488" s="762">
        <f t="shared" si="9"/>
        <v>2020</v>
      </c>
      <c r="B488" s="865">
        <v>43882</v>
      </c>
      <c r="C488" s="866">
        <v>202</v>
      </c>
    </row>
    <row r="489" spans="1:3" s="862" customFormat="1">
      <c r="A489" s="762">
        <f t="shared" si="9"/>
        <v>2020</v>
      </c>
      <c r="B489" s="865">
        <v>43881</v>
      </c>
      <c r="C489" s="866">
        <v>193</v>
      </c>
    </row>
    <row r="490" spans="1:3" s="862" customFormat="1">
      <c r="A490" s="762">
        <f t="shared" si="9"/>
        <v>2020</v>
      </c>
      <c r="B490" s="865">
        <v>43880</v>
      </c>
      <c r="C490" s="866">
        <v>189</v>
      </c>
    </row>
    <row r="491" spans="1:3" s="862" customFormat="1">
      <c r="A491" s="762">
        <f t="shared" si="9"/>
        <v>2020</v>
      </c>
      <c r="B491" s="865">
        <v>43879</v>
      </c>
      <c r="C491" s="866">
        <v>198</v>
      </c>
    </row>
    <row r="492" spans="1:3" s="862" customFormat="1">
      <c r="A492" s="762">
        <f t="shared" si="9"/>
        <v>2020</v>
      </c>
      <c r="B492" s="865">
        <v>43878</v>
      </c>
      <c r="C492" s="866">
        <v>196</v>
      </c>
    </row>
    <row r="493" spans="1:3" s="862" customFormat="1">
      <c r="A493" s="762">
        <f t="shared" si="9"/>
        <v>2020</v>
      </c>
      <c r="B493" s="865">
        <v>43875</v>
      </c>
      <c r="C493" s="866">
        <v>196</v>
      </c>
    </row>
    <row r="494" spans="1:3" s="862" customFormat="1">
      <c r="A494" s="762">
        <f t="shared" si="9"/>
        <v>2020</v>
      </c>
      <c r="B494" s="865">
        <v>43874</v>
      </c>
      <c r="C494" s="866">
        <v>203</v>
      </c>
    </row>
    <row r="495" spans="1:3" s="862" customFormat="1">
      <c r="A495" s="762">
        <f t="shared" si="9"/>
        <v>2020</v>
      </c>
      <c r="B495" s="865">
        <v>43873</v>
      </c>
      <c r="C495" s="866">
        <v>203</v>
      </c>
    </row>
    <row r="496" spans="1:3" s="862" customFormat="1">
      <c r="A496" s="762">
        <f t="shared" si="9"/>
        <v>2020</v>
      </c>
      <c r="B496" s="865">
        <v>43872</v>
      </c>
      <c r="C496" s="866">
        <v>209</v>
      </c>
    </row>
    <row r="497" spans="1:3" s="862" customFormat="1">
      <c r="A497" s="762">
        <f t="shared" si="9"/>
        <v>2020</v>
      </c>
      <c r="B497" s="865">
        <v>43871</v>
      </c>
      <c r="C497" s="866">
        <v>216</v>
      </c>
    </row>
    <row r="498" spans="1:3" s="862" customFormat="1">
      <c r="A498" s="762">
        <f t="shared" si="9"/>
        <v>2020</v>
      </c>
      <c r="B498" s="865">
        <v>43868</v>
      </c>
      <c r="C498" s="866">
        <v>217</v>
      </c>
    </row>
    <row r="499" spans="1:3" s="862" customFormat="1">
      <c r="A499" s="762">
        <f t="shared" si="9"/>
        <v>2020</v>
      </c>
      <c r="B499" s="865">
        <v>43867</v>
      </c>
      <c r="C499" s="866">
        <v>213</v>
      </c>
    </row>
    <row r="500" spans="1:3" s="862" customFormat="1">
      <c r="A500" s="762">
        <f t="shared" si="9"/>
        <v>2020</v>
      </c>
      <c r="B500" s="865">
        <v>43866</v>
      </c>
      <c r="C500" s="866">
        <v>214</v>
      </c>
    </row>
    <row r="501" spans="1:3" s="862" customFormat="1">
      <c r="A501" s="762">
        <f t="shared" si="9"/>
        <v>2020</v>
      </c>
      <c r="B501" s="865">
        <v>43865</v>
      </c>
      <c r="C501" s="866">
        <v>219</v>
      </c>
    </row>
    <row r="502" spans="1:3" s="862" customFormat="1">
      <c r="A502" s="762">
        <f t="shared" si="9"/>
        <v>2020</v>
      </c>
      <c r="B502" s="865">
        <v>43864</v>
      </c>
      <c r="C502" s="866">
        <v>226</v>
      </c>
    </row>
    <row r="503" spans="1:3" s="862" customFormat="1">
      <c r="A503" s="762">
        <f t="shared" si="9"/>
        <v>2020</v>
      </c>
      <c r="B503" s="865">
        <v>43861</v>
      </c>
      <c r="C503" s="866">
        <v>225</v>
      </c>
    </row>
    <row r="504" spans="1:3" s="862" customFormat="1">
      <c r="A504" s="762">
        <f t="shared" si="9"/>
        <v>2020</v>
      </c>
      <c r="B504" s="865">
        <v>43860</v>
      </c>
      <c r="C504" s="866">
        <v>224</v>
      </c>
    </row>
    <row r="505" spans="1:3" s="862" customFormat="1">
      <c r="A505" s="762">
        <f t="shared" si="9"/>
        <v>2020</v>
      </c>
      <c r="B505" s="865">
        <v>43859</v>
      </c>
      <c r="C505" s="866">
        <v>225</v>
      </c>
    </row>
    <row r="506" spans="1:3" s="862" customFormat="1">
      <c r="A506" s="762">
        <f t="shared" si="9"/>
        <v>2020</v>
      </c>
      <c r="B506" s="865">
        <v>43858</v>
      </c>
      <c r="C506" s="866">
        <v>227</v>
      </c>
    </row>
    <row r="507" spans="1:3" s="862" customFormat="1">
      <c r="A507" s="762">
        <f t="shared" si="9"/>
        <v>2020</v>
      </c>
      <c r="B507" s="865">
        <v>43857</v>
      </c>
      <c r="C507" s="866">
        <v>232</v>
      </c>
    </row>
    <row r="508" spans="1:3" s="862" customFormat="1">
      <c r="A508" s="762">
        <f t="shared" si="9"/>
        <v>2020</v>
      </c>
      <c r="B508" s="865">
        <v>43854</v>
      </c>
      <c r="C508" s="866">
        <v>225</v>
      </c>
    </row>
    <row r="509" spans="1:3" s="862" customFormat="1">
      <c r="A509" s="762">
        <f t="shared" si="9"/>
        <v>2020</v>
      </c>
      <c r="B509" s="865">
        <v>43853</v>
      </c>
      <c r="C509" s="866">
        <v>220</v>
      </c>
    </row>
    <row r="510" spans="1:3" s="862" customFormat="1">
      <c r="A510" s="762">
        <f t="shared" si="9"/>
        <v>2020</v>
      </c>
      <c r="B510" s="865">
        <v>43852</v>
      </c>
      <c r="C510" s="866">
        <v>216</v>
      </c>
    </row>
    <row r="511" spans="1:3" s="862" customFormat="1">
      <c r="A511" s="762">
        <f t="shared" si="9"/>
        <v>2020</v>
      </c>
      <c r="B511" s="865">
        <v>43851</v>
      </c>
      <c r="C511" s="866">
        <v>214</v>
      </c>
    </row>
    <row r="512" spans="1:3" s="862" customFormat="1">
      <c r="A512" s="762">
        <f t="shared" si="9"/>
        <v>2020</v>
      </c>
      <c r="B512" s="865">
        <v>43850</v>
      </c>
      <c r="C512" s="866">
        <v>209</v>
      </c>
    </row>
    <row r="513" spans="1:3" s="862" customFormat="1">
      <c r="A513" s="762">
        <f t="shared" si="9"/>
        <v>2020</v>
      </c>
      <c r="B513" s="865">
        <v>43847</v>
      </c>
      <c r="C513" s="866">
        <v>209</v>
      </c>
    </row>
    <row r="514" spans="1:3" s="862" customFormat="1">
      <c r="A514" s="762">
        <f t="shared" si="9"/>
        <v>2020</v>
      </c>
      <c r="B514" s="865">
        <v>43846</v>
      </c>
      <c r="C514" s="866">
        <v>211</v>
      </c>
    </row>
    <row r="515" spans="1:3" s="862" customFormat="1">
      <c r="A515" s="762">
        <f t="shared" si="9"/>
        <v>2020</v>
      </c>
      <c r="B515" s="865">
        <v>43845</v>
      </c>
      <c r="C515" s="866">
        <v>217</v>
      </c>
    </row>
    <row r="516" spans="1:3" s="862" customFormat="1">
      <c r="A516" s="762">
        <f t="shared" ref="A516:A579" si="10">YEAR(B516)</f>
        <v>2020</v>
      </c>
      <c r="B516" s="865">
        <v>43844</v>
      </c>
      <c r="C516" s="866">
        <v>215</v>
      </c>
    </row>
    <row r="517" spans="1:3" s="862" customFormat="1">
      <c r="A517" s="762">
        <f t="shared" si="10"/>
        <v>2020</v>
      </c>
      <c r="B517" s="865">
        <v>43843</v>
      </c>
      <c r="C517" s="866">
        <v>213</v>
      </c>
    </row>
    <row r="518" spans="1:3" s="862" customFormat="1">
      <c r="A518" s="762">
        <f t="shared" si="10"/>
        <v>2020</v>
      </c>
      <c r="B518" s="865">
        <v>43840</v>
      </c>
      <c r="C518" s="866">
        <v>213</v>
      </c>
    </row>
    <row r="519" spans="1:3" s="862" customFormat="1">
      <c r="A519" s="762">
        <f t="shared" si="10"/>
        <v>2020</v>
      </c>
      <c r="B519" s="865">
        <v>43839</v>
      </c>
      <c r="C519" s="866">
        <v>215</v>
      </c>
    </row>
    <row r="520" spans="1:3" s="862" customFormat="1">
      <c r="A520" s="762">
        <f t="shared" si="10"/>
        <v>2020</v>
      </c>
      <c r="B520" s="865">
        <v>43838</v>
      </c>
      <c r="C520" s="866">
        <v>215</v>
      </c>
    </row>
    <row r="521" spans="1:3" s="862" customFormat="1">
      <c r="A521" s="762">
        <f t="shared" si="10"/>
        <v>2020</v>
      </c>
      <c r="B521" s="865">
        <v>43837</v>
      </c>
      <c r="C521" s="866">
        <v>220</v>
      </c>
    </row>
    <row r="522" spans="1:3" s="862" customFormat="1">
      <c r="A522" s="762">
        <f t="shared" si="10"/>
        <v>2020</v>
      </c>
      <c r="B522" s="865">
        <v>43836</v>
      </c>
      <c r="C522" s="866">
        <v>222</v>
      </c>
    </row>
    <row r="523" spans="1:3" s="862" customFormat="1">
      <c r="A523" s="762">
        <f t="shared" si="10"/>
        <v>2020</v>
      </c>
      <c r="B523" s="865">
        <v>43833</v>
      </c>
      <c r="C523" s="866">
        <v>225</v>
      </c>
    </row>
    <row r="524" spans="1:3" s="862" customFormat="1">
      <c r="A524" s="762">
        <f t="shared" si="10"/>
        <v>2020</v>
      </c>
      <c r="B524" s="865">
        <v>43832</v>
      </c>
      <c r="C524" s="866">
        <v>218</v>
      </c>
    </row>
    <row r="525" spans="1:3" s="862" customFormat="1">
      <c r="A525" s="762">
        <f t="shared" si="10"/>
        <v>2019</v>
      </c>
      <c r="B525" s="865">
        <v>43830</v>
      </c>
      <c r="C525" s="866">
        <v>214</v>
      </c>
    </row>
    <row r="526" spans="1:3" s="862" customFormat="1">
      <c r="A526" s="762">
        <f t="shared" si="10"/>
        <v>2019</v>
      </c>
      <c r="B526" s="865">
        <v>43829</v>
      </c>
      <c r="C526" s="866">
        <v>215</v>
      </c>
    </row>
    <row r="527" spans="1:3" s="862" customFormat="1">
      <c r="A527" s="762">
        <f t="shared" si="10"/>
        <v>2019</v>
      </c>
      <c r="B527" s="865">
        <v>43826</v>
      </c>
      <c r="C527" s="866">
        <v>215</v>
      </c>
    </row>
    <row r="528" spans="1:3" s="862" customFormat="1">
      <c r="A528" s="762">
        <f t="shared" si="10"/>
        <v>2019</v>
      </c>
      <c r="B528" s="865">
        <v>43825</v>
      </c>
      <c r="C528" s="866">
        <v>214</v>
      </c>
    </row>
    <row r="529" spans="1:3" s="862" customFormat="1">
      <c r="A529" s="762">
        <f t="shared" si="10"/>
        <v>2019</v>
      </c>
      <c r="B529" s="865">
        <v>43823</v>
      </c>
      <c r="C529" s="866">
        <v>215</v>
      </c>
    </row>
    <row r="530" spans="1:3" s="862" customFormat="1">
      <c r="A530" s="762">
        <f t="shared" si="10"/>
        <v>2019</v>
      </c>
      <c r="B530" s="865">
        <v>43822</v>
      </c>
      <c r="C530" s="866">
        <v>212</v>
      </c>
    </row>
    <row r="531" spans="1:3" s="862" customFormat="1">
      <c r="A531" s="762">
        <f t="shared" si="10"/>
        <v>2019</v>
      </c>
      <c r="B531" s="865">
        <v>43819</v>
      </c>
      <c r="C531" s="866">
        <v>214</v>
      </c>
    </row>
    <row r="532" spans="1:3" s="862" customFormat="1">
      <c r="A532" s="762">
        <f t="shared" si="10"/>
        <v>2019</v>
      </c>
      <c r="B532" s="865">
        <v>43818</v>
      </c>
      <c r="C532" s="866">
        <v>213</v>
      </c>
    </row>
    <row r="533" spans="1:3" s="862" customFormat="1">
      <c r="A533" s="762">
        <f t="shared" si="10"/>
        <v>2019</v>
      </c>
      <c r="B533" s="865">
        <v>43817</v>
      </c>
      <c r="C533" s="866">
        <v>208</v>
      </c>
    </row>
    <row r="534" spans="1:3" s="862" customFormat="1">
      <c r="A534" s="762">
        <f t="shared" si="10"/>
        <v>2019</v>
      </c>
      <c r="B534" s="865">
        <v>43816</v>
      </c>
      <c r="C534" s="866">
        <v>211</v>
      </c>
    </row>
    <row r="535" spans="1:3" s="862" customFormat="1">
      <c r="A535" s="762">
        <f t="shared" si="10"/>
        <v>2019</v>
      </c>
      <c r="B535" s="865">
        <v>43815</v>
      </c>
      <c r="C535" s="866">
        <v>212</v>
      </c>
    </row>
    <row r="536" spans="1:3" s="862" customFormat="1">
      <c r="A536" s="762">
        <f t="shared" si="10"/>
        <v>2019</v>
      </c>
      <c r="B536" s="865">
        <v>43812</v>
      </c>
      <c r="C536" s="866">
        <v>218</v>
      </c>
    </row>
    <row r="537" spans="1:3" s="862" customFormat="1">
      <c r="A537" s="762">
        <f t="shared" si="10"/>
        <v>2019</v>
      </c>
      <c r="B537" s="865">
        <v>43811</v>
      </c>
      <c r="C537" s="866">
        <v>215</v>
      </c>
    </row>
    <row r="538" spans="1:3" s="862" customFormat="1">
      <c r="A538" s="762">
        <f t="shared" si="10"/>
        <v>2019</v>
      </c>
      <c r="B538" s="865">
        <v>43810</v>
      </c>
      <c r="C538" s="866">
        <v>230</v>
      </c>
    </row>
    <row r="539" spans="1:3" s="862" customFormat="1">
      <c r="A539" s="762">
        <f t="shared" si="10"/>
        <v>2019</v>
      </c>
      <c r="B539" s="865">
        <v>43809</v>
      </c>
      <c r="C539" s="866">
        <v>228</v>
      </c>
    </row>
    <row r="540" spans="1:3" s="862" customFormat="1">
      <c r="A540" s="762">
        <f t="shared" si="10"/>
        <v>2019</v>
      </c>
      <c r="B540" s="865">
        <v>43808</v>
      </c>
      <c r="C540" s="866">
        <v>231</v>
      </c>
    </row>
    <row r="541" spans="1:3" s="862" customFormat="1">
      <c r="A541" s="762">
        <f t="shared" si="10"/>
        <v>2019</v>
      </c>
      <c r="B541" s="865">
        <v>43805</v>
      </c>
      <c r="C541" s="866">
        <v>231</v>
      </c>
    </row>
    <row r="542" spans="1:3" s="862" customFormat="1">
      <c r="A542" s="762">
        <f t="shared" si="10"/>
        <v>2019</v>
      </c>
      <c r="B542" s="865">
        <v>43804</v>
      </c>
      <c r="C542" s="866">
        <v>238</v>
      </c>
    </row>
    <row r="543" spans="1:3" s="862" customFormat="1">
      <c r="A543" s="762">
        <f t="shared" si="10"/>
        <v>2019</v>
      </c>
      <c r="B543" s="865">
        <v>43803</v>
      </c>
      <c r="C543" s="866">
        <v>240</v>
      </c>
    </row>
    <row r="544" spans="1:3" s="862" customFormat="1">
      <c r="A544" s="762">
        <f t="shared" si="10"/>
        <v>2019</v>
      </c>
      <c r="B544" s="865">
        <v>43802</v>
      </c>
      <c r="C544" s="866">
        <v>250</v>
      </c>
    </row>
    <row r="545" spans="1:3" s="862" customFormat="1">
      <c r="A545" s="762">
        <f t="shared" si="10"/>
        <v>2019</v>
      </c>
      <c r="B545" s="865">
        <v>43801</v>
      </c>
      <c r="C545" s="866">
        <v>240</v>
      </c>
    </row>
    <row r="546" spans="1:3" s="862" customFormat="1">
      <c r="A546" s="762">
        <f t="shared" si="10"/>
        <v>2019</v>
      </c>
      <c r="B546" s="865">
        <v>43798</v>
      </c>
      <c r="C546" s="866">
        <v>239</v>
      </c>
    </row>
    <row r="547" spans="1:3" s="862" customFormat="1">
      <c r="A547" s="762">
        <f t="shared" si="10"/>
        <v>2019</v>
      </c>
      <c r="B547" s="865">
        <v>43797</v>
      </c>
      <c r="C547" s="866">
        <v>244</v>
      </c>
    </row>
    <row r="548" spans="1:3" s="862" customFormat="1">
      <c r="A548" s="762">
        <f t="shared" si="10"/>
        <v>2019</v>
      </c>
      <c r="B548" s="865">
        <v>43796</v>
      </c>
      <c r="C548" s="866">
        <v>244</v>
      </c>
    </row>
    <row r="549" spans="1:3" s="862" customFormat="1">
      <c r="A549" s="762">
        <f t="shared" si="10"/>
        <v>2019</v>
      </c>
      <c r="B549" s="865">
        <v>43795</v>
      </c>
      <c r="C549" s="866">
        <v>246</v>
      </c>
    </row>
    <row r="550" spans="1:3" s="862" customFormat="1">
      <c r="A550" s="762">
        <f t="shared" si="10"/>
        <v>2019</v>
      </c>
      <c r="B550" s="865">
        <v>43794</v>
      </c>
      <c r="C550" s="866">
        <v>242</v>
      </c>
    </row>
    <row r="551" spans="1:3" s="862" customFormat="1">
      <c r="A551" s="762">
        <f t="shared" si="10"/>
        <v>2019</v>
      </c>
      <c r="B551" s="865">
        <v>43791</v>
      </c>
      <c r="C551" s="866">
        <v>241</v>
      </c>
    </row>
    <row r="552" spans="1:3" s="862" customFormat="1">
      <c r="A552" s="762">
        <f t="shared" si="10"/>
        <v>2019</v>
      </c>
      <c r="B552" s="865">
        <v>43790</v>
      </c>
      <c r="C552" s="866">
        <v>245</v>
      </c>
    </row>
    <row r="553" spans="1:3" s="862" customFormat="1">
      <c r="A553" s="762">
        <f t="shared" si="10"/>
        <v>2019</v>
      </c>
      <c r="B553" s="865">
        <v>43789</v>
      </c>
      <c r="C553" s="866">
        <v>249</v>
      </c>
    </row>
    <row r="554" spans="1:3" s="862" customFormat="1">
      <c r="A554" s="762">
        <f t="shared" si="10"/>
        <v>2019</v>
      </c>
      <c r="B554" s="865">
        <v>43788</v>
      </c>
      <c r="C554" s="866">
        <v>246</v>
      </c>
    </row>
    <row r="555" spans="1:3" s="862" customFormat="1">
      <c r="A555" s="762">
        <f t="shared" si="10"/>
        <v>2019</v>
      </c>
      <c r="B555" s="865">
        <v>43787</v>
      </c>
      <c r="C555" s="866">
        <v>240</v>
      </c>
    </row>
    <row r="556" spans="1:3" s="862" customFormat="1">
      <c r="A556" s="762">
        <f t="shared" si="10"/>
        <v>2019</v>
      </c>
      <c r="B556" s="865">
        <v>43784</v>
      </c>
      <c r="C556" s="866">
        <v>238</v>
      </c>
    </row>
    <row r="557" spans="1:3" s="862" customFormat="1">
      <c r="A557" s="762">
        <f t="shared" si="10"/>
        <v>2019</v>
      </c>
      <c r="B557" s="865">
        <v>43783</v>
      </c>
      <c r="C557" s="866">
        <v>238</v>
      </c>
    </row>
    <row r="558" spans="1:3" s="862" customFormat="1">
      <c r="A558" s="762">
        <f t="shared" si="10"/>
        <v>2019</v>
      </c>
      <c r="B558" s="865">
        <v>43782</v>
      </c>
      <c r="C558" s="866">
        <v>235</v>
      </c>
    </row>
    <row r="559" spans="1:3" s="862" customFormat="1">
      <c r="A559" s="762">
        <f t="shared" si="10"/>
        <v>2019</v>
      </c>
      <c r="B559" s="865">
        <v>43781</v>
      </c>
      <c r="C559" s="866">
        <v>232</v>
      </c>
    </row>
    <row r="560" spans="1:3" s="862" customFormat="1">
      <c r="A560" s="762">
        <f t="shared" si="10"/>
        <v>2019</v>
      </c>
      <c r="B560" s="865">
        <v>43780</v>
      </c>
      <c r="C560" s="866">
        <v>229</v>
      </c>
    </row>
    <row r="561" spans="1:3" s="862" customFormat="1">
      <c r="A561" s="762">
        <f t="shared" si="10"/>
        <v>2019</v>
      </c>
      <c r="B561" s="865">
        <v>43777</v>
      </c>
      <c r="C561" s="866">
        <v>229</v>
      </c>
    </row>
    <row r="562" spans="1:3" s="862" customFormat="1">
      <c r="A562" s="762">
        <f t="shared" si="10"/>
        <v>2019</v>
      </c>
      <c r="B562" s="865">
        <v>43776</v>
      </c>
      <c r="C562" s="866">
        <v>230</v>
      </c>
    </row>
    <row r="563" spans="1:3" s="862" customFormat="1">
      <c r="A563" s="762">
        <f t="shared" si="10"/>
        <v>2019</v>
      </c>
      <c r="B563" s="865">
        <v>43775</v>
      </c>
      <c r="C563" s="866">
        <v>235</v>
      </c>
    </row>
    <row r="564" spans="1:3" s="862" customFormat="1">
      <c r="A564" s="762">
        <f t="shared" si="10"/>
        <v>2019</v>
      </c>
      <c r="B564" s="865">
        <v>43774</v>
      </c>
      <c r="C564" s="866">
        <v>231</v>
      </c>
    </row>
    <row r="565" spans="1:3" s="862" customFormat="1">
      <c r="A565" s="762">
        <f t="shared" si="10"/>
        <v>2019</v>
      </c>
      <c r="B565" s="865">
        <v>43773</v>
      </c>
      <c r="C565" s="866">
        <v>229</v>
      </c>
    </row>
    <row r="566" spans="1:3" s="862" customFormat="1">
      <c r="A566" s="762">
        <f t="shared" si="10"/>
        <v>2019</v>
      </c>
      <c r="B566" s="865">
        <v>43770</v>
      </c>
      <c r="C566" s="866">
        <v>231</v>
      </c>
    </row>
    <row r="567" spans="1:3" s="862" customFormat="1">
      <c r="A567" s="762">
        <f t="shared" si="10"/>
        <v>2019</v>
      </c>
      <c r="B567" s="865">
        <v>43769</v>
      </c>
      <c r="C567" s="866">
        <v>240</v>
      </c>
    </row>
    <row r="568" spans="1:3" s="862" customFormat="1">
      <c r="A568" s="762">
        <f t="shared" si="10"/>
        <v>2019</v>
      </c>
      <c r="B568" s="865">
        <v>43768</v>
      </c>
      <c r="C568" s="866">
        <v>237</v>
      </c>
    </row>
    <row r="569" spans="1:3" s="862" customFormat="1">
      <c r="A569" s="762">
        <f t="shared" si="10"/>
        <v>2019</v>
      </c>
      <c r="B569" s="865">
        <v>43767</v>
      </c>
      <c r="C569" s="866">
        <v>228</v>
      </c>
    </row>
    <row r="570" spans="1:3" s="862" customFormat="1">
      <c r="A570" s="762">
        <f t="shared" si="10"/>
        <v>2019</v>
      </c>
      <c r="B570" s="865">
        <v>43766</v>
      </c>
      <c r="C570" s="866">
        <v>227</v>
      </c>
    </row>
    <row r="571" spans="1:3" s="862" customFormat="1">
      <c r="A571" s="762">
        <f t="shared" si="10"/>
        <v>2019</v>
      </c>
      <c r="B571" s="865">
        <v>43763</v>
      </c>
      <c r="C571" s="866">
        <v>231</v>
      </c>
    </row>
    <row r="572" spans="1:3" s="862" customFormat="1">
      <c r="A572" s="762">
        <f t="shared" si="10"/>
        <v>2019</v>
      </c>
      <c r="B572" s="865">
        <v>43762</v>
      </c>
      <c r="C572" s="866">
        <v>235</v>
      </c>
    </row>
    <row r="573" spans="1:3" s="862" customFormat="1">
      <c r="A573" s="762">
        <f t="shared" si="10"/>
        <v>2019</v>
      </c>
      <c r="B573" s="865">
        <v>43761</v>
      </c>
      <c r="C573" s="866">
        <v>237</v>
      </c>
    </row>
    <row r="574" spans="1:3" s="862" customFormat="1">
      <c r="A574" s="762">
        <f t="shared" si="10"/>
        <v>2019</v>
      </c>
      <c r="B574" s="865">
        <v>43760</v>
      </c>
      <c r="C574" s="866">
        <v>237</v>
      </c>
    </row>
    <row r="575" spans="1:3" s="862" customFormat="1">
      <c r="A575" s="762">
        <f t="shared" si="10"/>
        <v>2019</v>
      </c>
      <c r="B575" s="865">
        <v>43759</v>
      </c>
      <c r="C575" s="866">
        <v>235</v>
      </c>
    </row>
    <row r="576" spans="1:3" s="862" customFormat="1">
      <c r="A576" s="762">
        <f t="shared" si="10"/>
        <v>2019</v>
      </c>
      <c r="B576" s="865">
        <v>43756</v>
      </c>
      <c r="C576" s="866">
        <v>238</v>
      </c>
    </row>
    <row r="577" spans="1:3" s="862" customFormat="1">
      <c r="A577" s="762">
        <f t="shared" si="10"/>
        <v>2019</v>
      </c>
      <c r="B577" s="865">
        <v>43755</v>
      </c>
      <c r="C577" s="866">
        <v>238</v>
      </c>
    </row>
    <row r="578" spans="1:3" s="862" customFormat="1">
      <c r="A578" s="762">
        <f t="shared" si="10"/>
        <v>2019</v>
      </c>
      <c r="B578" s="865">
        <v>43754</v>
      </c>
      <c r="C578" s="866">
        <v>239</v>
      </c>
    </row>
    <row r="579" spans="1:3" s="862" customFormat="1">
      <c r="A579" s="762">
        <f t="shared" si="10"/>
        <v>2019</v>
      </c>
      <c r="B579" s="865">
        <v>43753</v>
      </c>
      <c r="C579" s="866">
        <v>237</v>
      </c>
    </row>
    <row r="580" spans="1:3" s="862" customFormat="1">
      <c r="A580" s="762">
        <f t="shared" ref="A580:A643" si="11">YEAR(B580)</f>
        <v>2019</v>
      </c>
      <c r="B580" s="865">
        <v>43752</v>
      </c>
      <c r="C580" s="866">
        <v>240</v>
      </c>
    </row>
    <row r="581" spans="1:3" s="862" customFormat="1">
      <c r="A581" s="762">
        <f t="shared" si="11"/>
        <v>2019</v>
      </c>
      <c r="B581" s="865">
        <v>43749</v>
      </c>
      <c r="C581" s="866">
        <v>240</v>
      </c>
    </row>
    <row r="582" spans="1:3" s="862" customFormat="1">
      <c r="A582" s="762">
        <f t="shared" si="11"/>
        <v>2019</v>
      </c>
      <c r="B582" s="865">
        <v>43748</v>
      </c>
      <c r="C582" s="866">
        <v>247</v>
      </c>
    </row>
    <row r="583" spans="1:3" s="862" customFormat="1">
      <c r="A583" s="762">
        <f t="shared" si="11"/>
        <v>2019</v>
      </c>
      <c r="B583" s="865">
        <v>43747</v>
      </c>
      <c r="C583" s="866">
        <v>255</v>
      </c>
    </row>
    <row r="584" spans="1:3" s="862" customFormat="1">
      <c r="A584" s="762">
        <f t="shared" si="11"/>
        <v>2019</v>
      </c>
      <c r="B584" s="865">
        <v>43746</v>
      </c>
      <c r="C584" s="866">
        <v>262</v>
      </c>
    </row>
    <row r="585" spans="1:3" s="862" customFormat="1">
      <c r="A585" s="762">
        <f t="shared" si="11"/>
        <v>2019</v>
      </c>
      <c r="B585" s="865">
        <v>43745</v>
      </c>
      <c r="C585" s="866">
        <v>259</v>
      </c>
    </row>
    <row r="586" spans="1:3" s="862" customFormat="1">
      <c r="A586" s="762">
        <f t="shared" si="11"/>
        <v>2019</v>
      </c>
      <c r="B586" s="865">
        <v>43742</v>
      </c>
      <c r="C586" s="866">
        <v>264</v>
      </c>
    </row>
    <row r="587" spans="1:3" s="862" customFormat="1">
      <c r="A587" s="762">
        <f t="shared" si="11"/>
        <v>2019</v>
      </c>
      <c r="B587" s="865">
        <v>43741</v>
      </c>
      <c r="C587" s="866">
        <v>264</v>
      </c>
    </row>
    <row r="588" spans="1:3" s="862" customFormat="1">
      <c r="A588" s="762">
        <f t="shared" si="11"/>
        <v>2019</v>
      </c>
      <c r="B588" s="865">
        <v>43740</v>
      </c>
      <c r="C588" s="866">
        <v>259</v>
      </c>
    </row>
    <row r="589" spans="1:3" s="862" customFormat="1">
      <c r="A589" s="762">
        <f t="shared" si="11"/>
        <v>2019</v>
      </c>
      <c r="B589" s="865">
        <v>43739</v>
      </c>
      <c r="C589" s="866">
        <v>252</v>
      </c>
    </row>
    <row r="590" spans="1:3" s="862" customFormat="1">
      <c r="A590" s="762">
        <f t="shared" si="11"/>
        <v>2019</v>
      </c>
      <c r="B590" s="865">
        <v>43738</v>
      </c>
      <c r="C590" s="866">
        <v>247</v>
      </c>
    </row>
    <row r="591" spans="1:3" s="862" customFormat="1">
      <c r="A591" s="762">
        <f t="shared" si="11"/>
        <v>2019</v>
      </c>
      <c r="B591" s="865">
        <v>43735</v>
      </c>
      <c r="C591" s="866">
        <v>246</v>
      </c>
    </row>
    <row r="592" spans="1:3" s="862" customFormat="1">
      <c r="A592" s="762">
        <f t="shared" si="11"/>
        <v>2019</v>
      </c>
      <c r="B592" s="865">
        <v>43734</v>
      </c>
      <c r="C592" s="866">
        <v>243</v>
      </c>
    </row>
    <row r="593" spans="1:3" s="862" customFormat="1">
      <c r="A593" s="762">
        <f t="shared" si="11"/>
        <v>2019</v>
      </c>
      <c r="B593" s="865">
        <v>43733</v>
      </c>
      <c r="C593" s="866">
        <v>240</v>
      </c>
    </row>
    <row r="594" spans="1:3" s="862" customFormat="1">
      <c r="A594" s="762">
        <f t="shared" si="11"/>
        <v>2019</v>
      </c>
      <c r="B594" s="865">
        <v>43732</v>
      </c>
      <c r="C594" s="866">
        <v>243</v>
      </c>
    </row>
    <row r="595" spans="1:3" s="862" customFormat="1">
      <c r="A595" s="762">
        <f t="shared" si="11"/>
        <v>2019</v>
      </c>
      <c r="B595" s="865">
        <v>43731</v>
      </c>
      <c r="C595" s="866">
        <v>234</v>
      </c>
    </row>
    <row r="596" spans="1:3" s="862" customFormat="1">
      <c r="A596" s="762">
        <f t="shared" si="11"/>
        <v>2019</v>
      </c>
      <c r="B596" s="865">
        <v>43728</v>
      </c>
      <c r="C596" s="866">
        <v>232</v>
      </c>
    </row>
    <row r="597" spans="1:3" s="862" customFormat="1">
      <c r="A597" s="762">
        <f t="shared" si="11"/>
        <v>2019</v>
      </c>
      <c r="B597" s="865">
        <v>43727</v>
      </c>
      <c r="C597" s="866">
        <v>227</v>
      </c>
    </row>
    <row r="598" spans="1:3" s="862" customFormat="1">
      <c r="A598" s="762">
        <f t="shared" si="11"/>
        <v>2019</v>
      </c>
      <c r="B598" s="865">
        <v>43726</v>
      </c>
      <c r="C598" s="866">
        <v>225</v>
      </c>
    </row>
    <row r="599" spans="1:3" s="862" customFormat="1">
      <c r="A599" s="762">
        <f t="shared" si="11"/>
        <v>2019</v>
      </c>
      <c r="B599" s="865">
        <v>43725</v>
      </c>
      <c r="C599" s="866">
        <v>227</v>
      </c>
    </row>
    <row r="600" spans="1:3" s="862" customFormat="1">
      <c r="A600" s="762">
        <f t="shared" si="11"/>
        <v>2019</v>
      </c>
      <c r="B600" s="865">
        <v>43724</v>
      </c>
      <c r="C600" s="866">
        <v>224</v>
      </c>
    </row>
    <row r="601" spans="1:3" s="862" customFormat="1">
      <c r="A601" s="762">
        <f t="shared" si="11"/>
        <v>2019</v>
      </c>
      <c r="B601" s="865">
        <v>43721</v>
      </c>
      <c r="C601" s="866">
        <v>219</v>
      </c>
    </row>
    <row r="602" spans="1:3" s="862" customFormat="1">
      <c r="A602" s="762">
        <f t="shared" si="11"/>
        <v>2019</v>
      </c>
      <c r="B602" s="865">
        <v>43720</v>
      </c>
      <c r="C602" s="866">
        <v>222</v>
      </c>
    </row>
    <row r="603" spans="1:3" s="862" customFormat="1">
      <c r="A603" s="762">
        <f t="shared" si="11"/>
        <v>2019</v>
      </c>
      <c r="B603" s="865">
        <v>43719</v>
      </c>
      <c r="C603" s="866">
        <v>228</v>
      </c>
    </row>
    <row r="604" spans="1:3" s="862" customFormat="1">
      <c r="A604" s="762">
        <f t="shared" si="11"/>
        <v>2019</v>
      </c>
      <c r="B604" s="865">
        <v>43718</v>
      </c>
      <c r="C604" s="866">
        <v>229</v>
      </c>
    </row>
    <row r="605" spans="1:3" s="862" customFormat="1">
      <c r="A605" s="762">
        <f t="shared" si="11"/>
        <v>2019</v>
      </c>
      <c r="B605" s="865">
        <v>43717</v>
      </c>
      <c r="C605" s="866">
        <v>234</v>
      </c>
    </row>
    <row r="606" spans="1:3" s="862" customFormat="1">
      <c r="A606" s="762">
        <f t="shared" si="11"/>
        <v>2019</v>
      </c>
      <c r="B606" s="865">
        <v>43714</v>
      </c>
      <c r="C606" s="866">
        <v>240</v>
      </c>
    </row>
    <row r="607" spans="1:3" s="862" customFormat="1">
      <c r="A607" s="762">
        <f t="shared" si="11"/>
        <v>2019</v>
      </c>
      <c r="B607" s="865">
        <v>43713</v>
      </c>
      <c r="C607" s="866">
        <v>238</v>
      </c>
    </row>
    <row r="608" spans="1:3" s="862" customFormat="1">
      <c r="A608" s="762">
        <f t="shared" si="11"/>
        <v>2019</v>
      </c>
      <c r="B608" s="865">
        <v>43712</v>
      </c>
      <c r="C608" s="866">
        <v>247</v>
      </c>
    </row>
    <row r="609" spans="1:3" s="862" customFormat="1">
      <c r="A609" s="762">
        <f t="shared" si="11"/>
        <v>2019</v>
      </c>
      <c r="B609" s="865">
        <v>43711</v>
      </c>
      <c r="C609" s="866">
        <v>249</v>
      </c>
    </row>
    <row r="610" spans="1:3" s="862" customFormat="1">
      <c r="A610" s="762">
        <f t="shared" si="11"/>
        <v>2019</v>
      </c>
      <c r="B610" s="865">
        <v>43710</v>
      </c>
      <c r="C610" s="866">
        <v>248</v>
      </c>
    </row>
    <row r="611" spans="1:3" s="862" customFormat="1">
      <c r="A611" s="762">
        <f t="shared" si="11"/>
        <v>2019</v>
      </c>
      <c r="B611" s="865">
        <v>43707</v>
      </c>
      <c r="C611" s="866">
        <v>248</v>
      </c>
    </row>
    <row r="612" spans="1:3" s="862" customFormat="1">
      <c r="A612" s="762">
        <f t="shared" si="11"/>
        <v>2019</v>
      </c>
      <c r="B612" s="865">
        <v>43706</v>
      </c>
      <c r="C612" s="866">
        <v>247</v>
      </c>
    </row>
    <row r="613" spans="1:3" s="862" customFormat="1">
      <c r="A613" s="762">
        <f t="shared" si="11"/>
        <v>2019</v>
      </c>
      <c r="B613" s="865">
        <v>43705</v>
      </c>
      <c r="C613" s="866">
        <v>252</v>
      </c>
    </row>
    <row r="614" spans="1:3" s="862" customFormat="1">
      <c r="A614" s="762">
        <f t="shared" si="11"/>
        <v>2019</v>
      </c>
      <c r="B614" s="865">
        <v>43704</v>
      </c>
      <c r="C614" s="866">
        <v>250</v>
      </c>
    </row>
    <row r="615" spans="1:3" s="862" customFormat="1">
      <c r="A615" s="762">
        <f t="shared" si="11"/>
        <v>2019</v>
      </c>
      <c r="B615" s="865">
        <v>43703</v>
      </c>
      <c r="C615" s="866">
        <v>245</v>
      </c>
    </row>
    <row r="616" spans="1:3" s="862" customFormat="1">
      <c r="A616" s="762">
        <f t="shared" si="11"/>
        <v>2019</v>
      </c>
      <c r="B616" s="865">
        <v>43700</v>
      </c>
      <c r="C616" s="866">
        <v>246</v>
      </c>
    </row>
    <row r="617" spans="1:3" s="862" customFormat="1">
      <c r="A617" s="762">
        <f t="shared" si="11"/>
        <v>2019</v>
      </c>
      <c r="B617" s="865">
        <v>43699</v>
      </c>
      <c r="C617" s="866">
        <v>240</v>
      </c>
    </row>
    <row r="618" spans="1:3" s="862" customFormat="1">
      <c r="A618" s="762">
        <f t="shared" si="11"/>
        <v>2019</v>
      </c>
      <c r="B618" s="865">
        <v>43698</v>
      </c>
      <c r="C618" s="866">
        <v>244</v>
      </c>
    </row>
    <row r="619" spans="1:3" s="862" customFormat="1">
      <c r="A619" s="762">
        <f t="shared" si="11"/>
        <v>2019</v>
      </c>
      <c r="B619" s="865">
        <v>43697</v>
      </c>
      <c r="C619" s="866">
        <v>247</v>
      </c>
    </row>
    <row r="620" spans="1:3" s="862" customFormat="1">
      <c r="A620" s="762">
        <f t="shared" si="11"/>
        <v>2019</v>
      </c>
      <c r="B620" s="865">
        <v>43696</v>
      </c>
      <c r="C620" s="866">
        <v>243</v>
      </c>
    </row>
    <row r="621" spans="1:3" s="862" customFormat="1">
      <c r="A621" s="762">
        <f t="shared" si="11"/>
        <v>2019</v>
      </c>
      <c r="B621" s="865">
        <v>43693</v>
      </c>
      <c r="C621" s="866">
        <v>248</v>
      </c>
    </row>
    <row r="622" spans="1:3" s="862" customFormat="1">
      <c r="A622" s="762">
        <f t="shared" si="11"/>
        <v>2019</v>
      </c>
      <c r="B622" s="865">
        <v>43692</v>
      </c>
      <c r="C622" s="866">
        <v>251</v>
      </c>
    </row>
    <row r="623" spans="1:3" s="862" customFormat="1">
      <c r="A623" s="762">
        <f t="shared" si="11"/>
        <v>2019</v>
      </c>
      <c r="B623" s="865">
        <v>43691</v>
      </c>
      <c r="C623" s="866">
        <v>244</v>
      </c>
    </row>
    <row r="624" spans="1:3" s="862" customFormat="1">
      <c r="A624" s="762">
        <f t="shared" si="11"/>
        <v>2019</v>
      </c>
      <c r="B624" s="865">
        <v>43690</v>
      </c>
      <c r="C624" s="866">
        <v>236</v>
      </c>
    </row>
    <row r="625" spans="1:3" s="862" customFormat="1">
      <c r="A625" s="762">
        <f t="shared" si="11"/>
        <v>2019</v>
      </c>
      <c r="B625" s="865">
        <v>43689</v>
      </c>
      <c r="C625" s="866">
        <v>239</v>
      </c>
    </row>
    <row r="626" spans="1:3" s="862" customFormat="1">
      <c r="A626" s="762">
        <f t="shared" si="11"/>
        <v>2019</v>
      </c>
      <c r="B626" s="865">
        <v>43686</v>
      </c>
      <c r="C626" s="866">
        <v>226</v>
      </c>
    </row>
    <row r="627" spans="1:3" s="862" customFormat="1">
      <c r="A627" s="762">
        <f t="shared" si="11"/>
        <v>2019</v>
      </c>
      <c r="B627" s="865">
        <v>43685</v>
      </c>
      <c r="C627" s="866">
        <v>229</v>
      </c>
    </row>
    <row r="628" spans="1:3" s="862" customFormat="1">
      <c r="A628" s="762">
        <f t="shared" si="11"/>
        <v>2019</v>
      </c>
      <c r="B628" s="865">
        <v>43684</v>
      </c>
      <c r="C628" s="866">
        <v>232</v>
      </c>
    </row>
    <row r="629" spans="1:3" s="862" customFormat="1">
      <c r="A629" s="762">
        <f t="shared" si="11"/>
        <v>2019</v>
      </c>
      <c r="B629" s="865">
        <v>43683</v>
      </c>
      <c r="C629" s="866">
        <v>233</v>
      </c>
    </row>
    <row r="630" spans="1:3" s="862" customFormat="1">
      <c r="A630" s="762">
        <f t="shared" si="11"/>
        <v>2019</v>
      </c>
      <c r="B630" s="865">
        <v>43682</v>
      </c>
      <c r="C630" s="866">
        <v>235</v>
      </c>
    </row>
    <row r="631" spans="1:3" s="862" customFormat="1">
      <c r="A631" s="762">
        <f t="shared" si="11"/>
        <v>2019</v>
      </c>
      <c r="B631" s="865">
        <v>43679</v>
      </c>
      <c r="C631" s="866">
        <v>222</v>
      </c>
    </row>
    <row r="632" spans="1:3" s="862" customFormat="1">
      <c r="A632" s="762">
        <f t="shared" si="11"/>
        <v>2019</v>
      </c>
      <c r="B632" s="865">
        <v>43678</v>
      </c>
      <c r="C632" s="866">
        <v>221</v>
      </c>
    </row>
    <row r="633" spans="1:3" s="862" customFormat="1">
      <c r="A633" s="762">
        <f t="shared" si="11"/>
        <v>2019</v>
      </c>
      <c r="B633" s="865">
        <v>43677</v>
      </c>
      <c r="C633" s="866">
        <v>212</v>
      </c>
    </row>
    <row r="634" spans="1:3" s="862" customFormat="1">
      <c r="A634" s="762">
        <f t="shared" si="11"/>
        <v>2019</v>
      </c>
      <c r="B634" s="865">
        <v>43676</v>
      </c>
      <c r="C634" s="866">
        <v>209</v>
      </c>
    </row>
    <row r="635" spans="1:3" s="862" customFormat="1">
      <c r="A635" s="762">
        <f t="shared" si="11"/>
        <v>2019</v>
      </c>
      <c r="B635" s="865">
        <v>43675</v>
      </c>
      <c r="C635" s="866">
        <v>207</v>
      </c>
    </row>
    <row r="636" spans="1:3" s="862" customFormat="1">
      <c r="A636" s="762">
        <f t="shared" si="11"/>
        <v>2019</v>
      </c>
      <c r="B636" s="865">
        <v>43672</v>
      </c>
      <c r="C636" s="866">
        <v>207</v>
      </c>
    </row>
    <row r="637" spans="1:3" s="862" customFormat="1">
      <c r="A637" s="762">
        <f t="shared" si="11"/>
        <v>2019</v>
      </c>
      <c r="B637" s="865">
        <v>43671</v>
      </c>
      <c r="C637" s="866">
        <v>208</v>
      </c>
    </row>
    <row r="638" spans="1:3" s="862" customFormat="1">
      <c r="A638" s="762">
        <f t="shared" si="11"/>
        <v>2019</v>
      </c>
      <c r="B638" s="865">
        <v>43670</v>
      </c>
      <c r="C638" s="866">
        <v>213</v>
      </c>
    </row>
    <row r="639" spans="1:3" s="862" customFormat="1">
      <c r="A639" s="762">
        <f t="shared" si="11"/>
        <v>2019</v>
      </c>
      <c r="B639" s="865">
        <v>43669</v>
      </c>
      <c r="C639" s="866">
        <v>213</v>
      </c>
    </row>
    <row r="640" spans="1:3" s="862" customFormat="1">
      <c r="A640" s="762">
        <f t="shared" si="11"/>
        <v>2019</v>
      </c>
      <c r="B640" s="865">
        <v>43668</v>
      </c>
      <c r="C640" s="866">
        <v>216</v>
      </c>
    </row>
    <row r="641" spans="1:3" s="862" customFormat="1">
      <c r="A641" s="762">
        <f t="shared" si="11"/>
        <v>2019</v>
      </c>
      <c r="B641" s="865">
        <v>43665</v>
      </c>
      <c r="C641" s="866">
        <v>220</v>
      </c>
    </row>
    <row r="642" spans="1:3" s="862" customFormat="1">
      <c r="A642" s="762">
        <f t="shared" si="11"/>
        <v>2019</v>
      </c>
      <c r="B642" s="865">
        <v>43664</v>
      </c>
      <c r="C642" s="866">
        <v>222</v>
      </c>
    </row>
    <row r="643" spans="1:3" s="862" customFormat="1">
      <c r="A643" s="762">
        <f t="shared" si="11"/>
        <v>2019</v>
      </c>
      <c r="B643" s="865">
        <v>43663</v>
      </c>
      <c r="C643" s="866">
        <v>221</v>
      </c>
    </row>
    <row r="644" spans="1:3" s="862" customFormat="1">
      <c r="A644" s="762">
        <f t="shared" ref="A644:A707" si="12">YEAR(B644)</f>
        <v>2019</v>
      </c>
      <c r="B644" s="865">
        <v>43662</v>
      </c>
      <c r="C644" s="866">
        <v>215</v>
      </c>
    </row>
    <row r="645" spans="1:3" s="862" customFormat="1">
      <c r="A645" s="762">
        <f t="shared" si="12"/>
        <v>2019</v>
      </c>
      <c r="B645" s="865">
        <v>43661</v>
      </c>
      <c r="C645" s="866">
        <v>217</v>
      </c>
    </row>
    <row r="646" spans="1:3" s="862" customFormat="1">
      <c r="A646" s="762">
        <f t="shared" si="12"/>
        <v>2019</v>
      </c>
      <c r="B646" s="865">
        <v>43658</v>
      </c>
      <c r="C646" s="866">
        <v>217</v>
      </c>
    </row>
    <row r="647" spans="1:3" s="862" customFormat="1">
      <c r="A647" s="762">
        <f t="shared" si="12"/>
        <v>2019</v>
      </c>
      <c r="B647" s="865">
        <v>43657</v>
      </c>
      <c r="C647" s="866">
        <v>218</v>
      </c>
    </row>
    <row r="648" spans="1:3" s="862" customFormat="1">
      <c r="A648" s="762">
        <f t="shared" si="12"/>
        <v>2019</v>
      </c>
      <c r="B648" s="865">
        <v>43656</v>
      </c>
      <c r="C648" s="866">
        <v>224</v>
      </c>
    </row>
    <row r="649" spans="1:3" s="862" customFormat="1">
      <c r="A649" s="762">
        <f t="shared" si="12"/>
        <v>2019</v>
      </c>
      <c r="B649" s="865">
        <v>43655</v>
      </c>
      <c r="C649" s="866">
        <v>228</v>
      </c>
    </row>
    <row r="650" spans="1:3" s="862" customFormat="1">
      <c r="A650" s="762">
        <f t="shared" si="12"/>
        <v>2019</v>
      </c>
      <c r="B650" s="865">
        <v>43654</v>
      </c>
      <c r="C650" s="866">
        <v>232</v>
      </c>
    </row>
    <row r="651" spans="1:3" s="862" customFormat="1">
      <c r="A651" s="762">
        <f t="shared" si="12"/>
        <v>2019</v>
      </c>
      <c r="B651" s="865">
        <v>43651</v>
      </c>
      <c r="C651" s="866">
        <v>233</v>
      </c>
    </row>
    <row r="652" spans="1:3" s="862" customFormat="1">
      <c r="A652" s="762">
        <f t="shared" si="12"/>
        <v>2019</v>
      </c>
      <c r="B652" s="865">
        <v>43650</v>
      </c>
      <c r="C652" s="866">
        <v>238</v>
      </c>
    </row>
    <row r="653" spans="1:3" s="862" customFormat="1">
      <c r="A653" s="762">
        <f t="shared" si="12"/>
        <v>2019</v>
      </c>
      <c r="B653" s="865">
        <v>43649</v>
      </c>
      <c r="C653" s="866">
        <v>238</v>
      </c>
    </row>
    <row r="654" spans="1:3" s="862" customFormat="1">
      <c r="A654" s="762">
        <f t="shared" si="12"/>
        <v>2019</v>
      </c>
      <c r="B654" s="865">
        <v>43648</v>
      </c>
      <c r="C654" s="866">
        <v>238</v>
      </c>
    </row>
    <row r="655" spans="1:3" s="862" customFormat="1">
      <c r="A655" s="762">
        <f t="shared" si="12"/>
        <v>2019</v>
      </c>
      <c r="B655" s="865">
        <v>43647</v>
      </c>
      <c r="C655" s="866">
        <v>234</v>
      </c>
    </row>
    <row r="656" spans="1:3" s="862" customFormat="1">
      <c r="A656" s="762">
        <f t="shared" si="12"/>
        <v>2019</v>
      </c>
      <c r="B656" s="865">
        <v>43644</v>
      </c>
      <c r="C656" s="866">
        <v>239</v>
      </c>
    </row>
    <row r="657" spans="1:3" s="862" customFormat="1">
      <c r="A657" s="762">
        <f t="shared" si="12"/>
        <v>2019</v>
      </c>
      <c r="B657" s="865">
        <v>43643</v>
      </c>
      <c r="C657" s="866">
        <v>242</v>
      </c>
    </row>
    <row r="658" spans="1:3" s="862" customFormat="1">
      <c r="A658" s="762">
        <f t="shared" si="12"/>
        <v>2019</v>
      </c>
      <c r="B658" s="865">
        <v>43642</v>
      </c>
      <c r="C658" s="866">
        <v>240</v>
      </c>
    </row>
    <row r="659" spans="1:3" s="862" customFormat="1">
      <c r="A659" s="762">
        <f t="shared" si="12"/>
        <v>2019</v>
      </c>
      <c r="B659" s="865">
        <v>43641</v>
      </c>
      <c r="C659" s="866">
        <v>243</v>
      </c>
    </row>
    <row r="660" spans="1:3" s="862" customFormat="1">
      <c r="A660" s="762">
        <f t="shared" si="12"/>
        <v>2019</v>
      </c>
      <c r="B660" s="865">
        <v>43640</v>
      </c>
      <c r="C660" s="866">
        <v>239</v>
      </c>
    </row>
    <row r="661" spans="1:3" s="862" customFormat="1">
      <c r="A661" s="762">
        <f t="shared" si="12"/>
        <v>2019</v>
      </c>
      <c r="B661" s="865">
        <v>43637</v>
      </c>
      <c r="C661" s="866">
        <v>236</v>
      </c>
    </row>
    <row r="662" spans="1:3" s="862" customFormat="1">
      <c r="A662" s="762">
        <f t="shared" si="12"/>
        <v>2019</v>
      </c>
      <c r="B662" s="865">
        <v>43636</v>
      </c>
      <c r="C662" s="866">
        <v>237</v>
      </c>
    </row>
    <row r="663" spans="1:3" s="862" customFormat="1">
      <c r="A663" s="762">
        <f t="shared" si="12"/>
        <v>2019</v>
      </c>
      <c r="B663" s="865">
        <v>43635</v>
      </c>
      <c r="C663" s="866">
        <v>246</v>
      </c>
    </row>
    <row r="664" spans="1:3" s="862" customFormat="1">
      <c r="A664" s="762">
        <f t="shared" si="12"/>
        <v>2019</v>
      </c>
      <c r="B664" s="865">
        <v>43634</v>
      </c>
      <c r="C664" s="866">
        <v>247</v>
      </c>
    </row>
    <row r="665" spans="1:3" s="862" customFormat="1">
      <c r="A665" s="762">
        <f t="shared" si="12"/>
        <v>2019</v>
      </c>
      <c r="B665" s="865">
        <v>43633</v>
      </c>
      <c r="C665" s="866">
        <v>252</v>
      </c>
    </row>
    <row r="666" spans="1:3" s="862" customFormat="1">
      <c r="A666" s="762">
        <f t="shared" si="12"/>
        <v>2019</v>
      </c>
      <c r="B666" s="865">
        <v>43630</v>
      </c>
      <c r="C666" s="866">
        <v>250</v>
      </c>
    </row>
    <row r="667" spans="1:3" s="862" customFormat="1">
      <c r="A667" s="762">
        <f t="shared" si="12"/>
        <v>2019</v>
      </c>
      <c r="B667" s="865">
        <v>43629</v>
      </c>
      <c r="C667" s="866">
        <v>248</v>
      </c>
    </row>
    <row r="668" spans="1:3" s="862" customFormat="1">
      <c r="A668" s="762">
        <f t="shared" si="12"/>
        <v>2019</v>
      </c>
      <c r="B668" s="865">
        <v>43628</v>
      </c>
      <c r="C668" s="866">
        <v>247</v>
      </c>
    </row>
    <row r="669" spans="1:3" s="862" customFormat="1">
      <c r="A669" s="762">
        <f t="shared" si="12"/>
        <v>2019</v>
      </c>
      <c r="B669" s="865">
        <v>43627</v>
      </c>
      <c r="C669" s="866">
        <v>248</v>
      </c>
    </row>
    <row r="670" spans="1:3" s="862" customFormat="1">
      <c r="A670" s="762">
        <f t="shared" si="12"/>
        <v>2019</v>
      </c>
      <c r="B670" s="865">
        <v>43626</v>
      </c>
      <c r="C670" s="866">
        <v>250</v>
      </c>
    </row>
    <row r="671" spans="1:3" s="862" customFormat="1">
      <c r="A671" s="762">
        <f t="shared" si="12"/>
        <v>2019</v>
      </c>
      <c r="B671" s="865">
        <v>43623</v>
      </c>
      <c r="C671" s="866">
        <v>254</v>
      </c>
    </row>
    <row r="672" spans="1:3" s="862" customFormat="1">
      <c r="A672" s="762">
        <f t="shared" si="12"/>
        <v>2019</v>
      </c>
      <c r="B672" s="865">
        <v>43622</v>
      </c>
      <c r="C672" s="866">
        <v>255</v>
      </c>
    </row>
    <row r="673" spans="1:3" s="862" customFormat="1">
      <c r="A673" s="762">
        <f t="shared" si="12"/>
        <v>2019</v>
      </c>
      <c r="B673" s="865">
        <v>43621</v>
      </c>
      <c r="C673" s="866">
        <v>256</v>
      </c>
    </row>
    <row r="674" spans="1:3" s="862" customFormat="1">
      <c r="A674" s="762">
        <f t="shared" si="12"/>
        <v>2019</v>
      </c>
      <c r="B674" s="865">
        <v>43620</v>
      </c>
      <c r="C674" s="866">
        <v>261</v>
      </c>
    </row>
    <row r="675" spans="1:3" s="862" customFormat="1">
      <c r="A675" s="762">
        <f t="shared" si="12"/>
        <v>2019</v>
      </c>
      <c r="B675" s="865">
        <v>43619</v>
      </c>
      <c r="C675" s="866">
        <v>276</v>
      </c>
    </row>
    <row r="676" spans="1:3" s="862" customFormat="1">
      <c r="A676" s="762">
        <f t="shared" si="12"/>
        <v>2019</v>
      </c>
      <c r="B676" s="865">
        <v>43616</v>
      </c>
      <c r="C676" s="866">
        <v>274</v>
      </c>
    </row>
    <row r="677" spans="1:3" s="862" customFormat="1">
      <c r="A677" s="762">
        <f t="shared" si="12"/>
        <v>2019</v>
      </c>
      <c r="B677" s="865">
        <v>43615</v>
      </c>
      <c r="C677" s="866">
        <v>270</v>
      </c>
    </row>
    <row r="678" spans="1:3" s="862" customFormat="1">
      <c r="A678" s="762">
        <f t="shared" si="12"/>
        <v>2019</v>
      </c>
      <c r="B678" s="865">
        <v>43614</v>
      </c>
      <c r="C678" s="866">
        <v>269</v>
      </c>
    </row>
    <row r="679" spans="1:3" s="862" customFormat="1">
      <c r="A679" s="762">
        <f t="shared" si="12"/>
        <v>2019</v>
      </c>
      <c r="B679" s="865">
        <v>43613</v>
      </c>
      <c r="C679" s="866">
        <v>267</v>
      </c>
    </row>
    <row r="680" spans="1:3" s="862" customFormat="1">
      <c r="A680" s="762">
        <f t="shared" si="12"/>
        <v>2019</v>
      </c>
      <c r="B680" s="865">
        <v>43612</v>
      </c>
      <c r="C680" s="866">
        <v>265</v>
      </c>
    </row>
    <row r="681" spans="1:3" s="862" customFormat="1">
      <c r="A681" s="762">
        <f t="shared" si="12"/>
        <v>2019</v>
      </c>
      <c r="B681" s="865">
        <v>43609</v>
      </c>
      <c r="C681" s="866">
        <v>265</v>
      </c>
    </row>
    <row r="682" spans="1:3" s="862" customFormat="1">
      <c r="A682" s="762">
        <f t="shared" si="12"/>
        <v>2019</v>
      </c>
      <c r="B682" s="865">
        <v>43608</v>
      </c>
      <c r="C682" s="866">
        <v>266</v>
      </c>
    </row>
    <row r="683" spans="1:3" s="862" customFormat="1">
      <c r="A683" s="762">
        <f t="shared" si="12"/>
        <v>2019</v>
      </c>
      <c r="B683" s="865">
        <v>43607</v>
      </c>
      <c r="C683" s="866">
        <v>258</v>
      </c>
    </row>
    <row r="684" spans="1:3" s="862" customFormat="1">
      <c r="A684" s="762">
        <f t="shared" si="12"/>
        <v>2019</v>
      </c>
      <c r="B684" s="865">
        <v>43606</v>
      </c>
      <c r="C684" s="866">
        <v>257</v>
      </c>
    </row>
    <row r="685" spans="1:3" s="862" customFormat="1">
      <c r="A685" s="762">
        <f t="shared" si="12"/>
        <v>2019</v>
      </c>
      <c r="B685" s="865">
        <v>43605</v>
      </c>
      <c r="C685" s="866">
        <v>260</v>
      </c>
    </row>
    <row r="686" spans="1:3" s="862" customFormat="1">
      <c r="A686" s="762">
        <f t="shared" si="12"/>
        <v>2019</v>
      </c>
      <c r="B686" s="865">
        <v>43602</v>
      </c>
      <c r="C686" s="866">
        <v>263</v>
      </c>
    </row>
    <row r="687" spans="1:3" s="862" customFormat="1">
      <c r="A687" s="762">
        <f t="shared" si="12"/>
        <v>2019</v>
      </c>
      <c r="B687" s="865">
        <v>43601</v>
      </c>
      <c r="C687" s="866">
        <v>261</v>
      </c>
    </row>
    <row r="688" spans="1:3" s="862" customFormat="1">
      <c r="A688" s="762">
        <f t="shared" si="12"/>
        <v>2019</v>
      </c>
      <c r="B688" s="865">
        <v>43600</v>
      </c>
      <c r="C688" s="866">
        <v>260</v>
      </c>
    </row>
    <row r="689" spans="1:3" s="862" customFormat="1">
      <c r="A689" s="762">
        <f t="shared" si="12"/>
        <v>2019</v>
      </c>
      <c r="B689" s="865">
        <v>43599</v>
      </c>
      <c r="C689" s="866">
        <v>256</v>
      </c>
    </row>
    <row r="690" spans="1:3" s="862" customFormat="1">
      <c r="A690" s="762">
        <f t="shared" si="12"/>
        <v>2019</v>
      </c>
      <c r="B690" s="865">
        <v>43598</v>
      </c>
      <c r="C690" s="866">
        <v>260</v>
      </c>
    </row>
    <row r="691" spans="1:3" s="862" customFormat="1">
      <c r="A691" s="762">
        <f t="shared" si="12"/>
        <v>2019</v>
      </c>
      <c r="B691" s="865">
        <v>43595</v>
      </c>
      <c r="C691" s="866">
        <v>252</v>
      </c>
    </row>
    <row r="692" spans="1:3" s="862" customFormat="1">
      <c r="A692" s="762">
        <f t="shared" si="12"/>
        <v>2019</v>
      </c>
      <c r="B692" s="865">
        <v>43594</v>
      </c>
      <c r="C692" s="866">
        <v>253</v>
      </c>
    </row>
    <row r="693" spans="1:3" s="862" customFormat="1">
      <c r="A693" s="762">
        <f t="shared" si="12"/>
        <v>2019</v>
      </c>
      <c r="B693" s="865">
        <v>43593</v>
      </c>
      <c r="C693" s="866">
        <v>250</v>
      </c>
    </row>
    <row r="694" spans="1:3" s="862" customFormat="1">
      <c r="A694" s="762">
        <f t="shared" si="12"/>
        <v>2019</v>
      </c>
      <c r="B694" s="865">
        <v>43592</v>
      </c>
      <c r="C694" s="866">
        <v>255</v>
      </c>
    </row>
    <row r="695" spans="1:3" s="862" customFormat="1">
      <c r="A695" s="762">
        <f t="shared" si="12"/>
        <v>2019</v>
      </c>
      <c r="B695" s="865">
        <v>43591</v>
      </c>
      <c r="C695" s="866">
        <v>250</v>
      </c>
    </row>
    <row r="696" spans="1:3" s="862" customFormat="1">
      <c r="A696" s="762">
        <f t="shared" si="12"/>
        <v>2019</v>
      </c>
      <c r="B696" s="865">
        <v>43588</v>
      </c>
      <c r="C696" s="866">
        <v>248</v>
      </c>
    </row>
    <row r="697" spans="1:3" s="862" customFormat="1">
      <c r="A697" s="762">
        <f t="shared" si="12"/>
        <v>2019</v>
      </c>
      <c r="B697" s="865">
        <v>43587</v>
      </c>
      <c r="C697" s="866">
        <v>250</v>
      </c>
    </row>
    <row r="698" spans="1:3" s="862" customFormat="1">
      <c r="A698" s="762">
        <f t="shared" si="12"/>
        <v>2019</v>
      </c>
      <c r="B698" s="865">
        <v>43586</v>
      </c>
      <c r="C698" s="866">
        <v>250</v>
      </c>
    </row>
    <row r="699" spans="1:3" s="862" customFormat="1">
      <c r="A699" s="762">
        <f t="shared" si="12"/>
        <v>2019</v>
      </c>
      <c r="B699" s="865">
        <v>43585</v>
      </c>
      <c r="C699" s="866">
        <v>252</v>
      </c>
    </row>
    <row r="700" spans="1:3" s="862" customFormat="1">
      <c r="A700" s="762">
        <f t="shared" si="12"/>
        <v>2019</v>
      </c>
      <c r="B700" s="865">
        <v>43584</v>
      </c>
      <c r="C700" s="866">
        <v>248</v>
      </c>
    </row>
    <row r="701" spans="1:3" s="862" customFormat="1">
      <c r="A701" s="762">
        <f t="shared" si="12"/>
        <v>2019</v>
      </c>
      <c r="B701" s="865">
        <v>43581</v>
      </c>
      <c r="C701" s="866">
        <v>252</v>
      </c>
    </row>
    <row r="702" spans="1:3" s="862" customFormat="1">
      <c r="A702" s="762">
        <f t="shared" si="12"/>
        <v>2019</v>
      </c>
      <c r="B702" s="865">
        <v>43580</v>
      </c>
      <c r="C702" s="866">
        <v>252</v>
      </c>
    </row>
    <row r="703" spans="1:3" s="862" customFormat="1">
      <c r="A703" s="762">
        <f t="shared" si="12"/>
        <v>2019</v>
      </c>
      <c r="B703" s="865">
        <v>43579</v>
      </c>
      <c r="C703" s="866">
        <v>251</v>
      </c>
    </row>
    <row r="704" spans="1:3" s="862" customFormat="1">
      <c r="A704" s="762">
        <f t="shared" si="12"/>
        <v>2019</v>
      </c>
      <c r="B704" s="865">
        <v>43578</v>
      </c>
      <c r="C704" s="866">
        <v>247</v>
      </c>
    </row>
    <row r="705" spans="1:3" s="862" customFormat="1">
      <c r="A705" s="762">
        <f t="shared" si="12"/>
        <v>2019</v>
      </c>
      <c r="B705" s="865">
        <v>43577</v>
      </c>
      <c r="C705" s="866">
        <v>250</v>
      </c>
    </row>
    <row r="706" spans="1:3" s="862" customFormat="1">
      <c r="A706" s="762">
        <f t="shared" si="12"/>
        <v>2019</v>
      </c>
      <c r="B706" s="865">
        <v>43574</v>
      </c>
      <c r="C706" s="866">
        <v>253</v>
      </c>
    </row>
    <row r="707" spans="1:3" s="862" customFormat="1">
      <c r="A707" s="762">
        <f t="shared" si="12"/>
        <v>2019</v>
      </c>
      <c r="B707" s="865">
        <v>43573</v>
      </c>
      <c r="C707" s="866">
        <v>253</v>
      </c>
    </row>
    <row r="708" spans="1:3" s="862" customFormat="1">
      <c r="A708" s="762">
        <f t="shared" ref="A708:A771" si="13">YEAR(B708)</f>
        <v>2019</v>
      </c>
      <c r="B708" s="865">
        <v>43572</v>
      </c>
      <c r="C708" s="866">
        <v>249</v>
      </c>
    </row>
    <row r="709" spans="1:3" s="862" customFormat="1">
      <c r="A709" s="762">
        <f t="shared" si="13"/>
        <v>2019</v>
      </c>
      <c r="B709" s="865">
        <v>43571</v>
      </c>
      <c r="C709" s="866">
        <v>248</v>
      </c>
    </row>
    <row r="710" spans="1:3" s="862" customFormat="1">
      <c r="A710" s="762">
        <f t="shared" si="13"/>
        <v>2019</v>
      </c>
      <c r="B710" s="865">
        <v>43570</v>
      </c>
      <c r="C710" s="866">
        <v>254</v>
      </c>
    </row>
    <row r="711" spans="1:3" s="862" customFormat="1">
      <c r="A711" s="762">
        <f t="shared" si="13"/>
        <v>2019</v>
      </c>
      <c r="B711" s="865">
        <v>43567</v>
      </c>
      <c r="C711" s="866">
        <v>252</v>
      </c>
    </row>
    <row r="712" spans="1:3" s="862" customFormat="1">
      <c r="A712" s="762">
        <f t="shared" si="13"/>
        <v>2019</v>
      </c>
      <c r="B712" s="865">
        <v>43566</v>
      </c>
      <c r="C712" s="866">
        <v>253</v>
      </c>
    </row>
    <row r="713" spans="1:3" s="862" customFormat="1">
      <c r="A713" s="762">
        <f t="shared" si="13"/>
        <v>2019</v>
      </c>
      <c r="B713" s="865">
        <v>43565</v>
      </c>
      <c r="C713" s="866">
        <v>253</v>
      </c>
    </row>
    <row r="714" spans="1:3" s="862" customFormat="1">
      <c r="A714" s="762">
        <f t="shared" si="13"/>
        <v>2019</v>
      </c>
      <c r="B714" s="865">
        <v>43564</v>
      </c>
      <c r="C714" s="866">
        <v>251</v>
      </c>
    </row>
    <row r="715" spans="1:3" s="862" customFormat="1">
      <c r="A715" s="762">
        <f t="shared" si="13"/>
        <v>2019</v>
      </c>
      <c r="B715" s="865">
        <v>43563</v>
      </c>
      <c r="C715" s="866">
        <v>250</v>
      </c>
    </row>
    <row r="716" spans="1:3" s="862" customFormat="1">
      <c r="A716" s="762">
        <f t="shared" si="13"/>
        <v>2019</v>
      </c>
      <c r="B716" s="865">
        <v>43560</v>
      </c>
      <c r="C716" s="866">
        <v>250</v>
      </c>
    </row>
    <row r="717" spans="1:3" s="862" customFormat="1">
      <c r="A717" s="762">
        <f t="shared" si="13"/>
        <v>2019</v>
      </c>
      <c r="B717" s="865">
        <v>43559</v>
      </c>
      <c r="C717" s="866">
        <v>250</v>
      </c>
    </row>
    <row r="718" spans="1:3" s="862" customFormat="1">
      <c r="A718" s="762">
        <f t="shared" si="13"/>
        <v>2019</v>
      </c>
      <c r="B718" s="865">
        <v>43558</v>
      </c>
      <c r="C718" s="866">
        <v>249</v>
      </c>
    </row>
    <row r="719" spans="1:3" s="862" customFormat="1">
      <c r="A719" s="762">
        <f t="shared" si="13"/>
        <v>2019</v>
      </c>
      <c r="B719" s="865">
        <v>43557</v>
      </c>
      <c r="C719" s="866">
        <v>253</v>
      </c>
    </row>
    <row r="720" spans="1:3" s="862" customFormat="1">
      <c r="A720" s="762">
        <f t="shared" si="13"/>
        <v>2019</v>
      </c>
      <c r="B720" s="865">
        <v>43556</v>
      </c>
      <c r="C720" s="866">
        <v>248</v>
      </c>
    </row>
    <row r="721" spans="1:3" s="862" customFormat="1">
      <c r="A721" s="762">
        <f t="shared" si="13"/>
        <v>2019</v>
      </c>
      <c r="B721" s="865">
        <v>43553</v>
      </c>
      <c r="C721" s="866">
        <v>253</v>
      </c>
    </row>
    <row r="722" spans="1:3" s="862" customFormat="1">
      <c r="A722" s="762">
        <f t="shared" si="13"/>
        <v>2019</v>
      </c>
      <c r="B722" s="865">
        <v>43552</v>
      </c>
      <c r="C722" s="866">
        <v>258</v>
      </c>
    </row>
    <row r="723" spans="1:3" s="862" customFormat="1">
      <c r="A723" s="762">
        <f t="shared" si="13"/>
        <v>2019</v>
      </c>
      <c r="B723" s="865">
        <v>43551</v>
      </c>
      <c r="C723" s="866">
        <v>262</v>
      </c>
    </row>
    <row r="724" spans="1:3" s="862" customFormat="1">
      <c r="A724" s="762">
        <f t="shared" si="13"/>
        <v>2019</v>
      </c>
      <c r="B724" s="865">
        <v>43550</v>
      </c>
      <c r="C724" s="866">
        <v>255</v>
      </c>
    </row>
    <row r="725" spans="1:3" s="862" customFormat="1">
      <c r="A725" s="762">
        <f t="shared" si="13"/>
        <v>2019</v>
      </c>
      <c r="B725" s="865">
        <v>43549</v>
      </c>
      <c r="C725" s="866">
        <v>255</v>
      </c>
    </row>
    <row r="726" spans="1:3" s="862" customFormat="1">
      <c r="A726" s="762">
        <f t="shared" si="13"/>
        <v>2019</v>
      </c>
      <c r="B726" s="865">
        <v>43546</v>
      </c>
      <c r="C726" s="866">
        <v>255</v>
      </c>
    </row>
    <row r="727" spans="1:3" s="862" customFormat="1">
      <c r="A727" s="762">
        <f t="shared" si="13"/>
        <v>2019</v>
      </c>
      <c r="B727" s="865">
        <v>43545</v>
      </c>
      <c r="C727" s="866">
        <v>239</v>
      </c>
    </row>
    <row r="728" spans="1:3" s="862" customFormat="1">
      <c r="A728" s="762">
        <f t="shared" si="13"/>
        <v>2019</v>
      </c>
      <c r="B728" s="865">
        <v>43544</v>
      </c>
      <c r="C728" s="866">
        <v>240</v>
      </c>
    </row>
    <row r="729" spans="1:3" s="862" customFormat="1">
      <c r="A729" s="762">
        <f t="shared" si="13"/>
        <v>2019</v>
      </c>
      <c r="B729" s="865">
        <v>43543</v>
      </c>
      <c r="C729" s="866">
        <v>240</v>
      </c>
    </row>
    <row r="730" spans="1:3" s="862" customFormat="1">
      <c r="A730" s="762">
        <f t="shared" si="13"/>
        <v>2019</v>
      </c>
      <c r="B730" s="865">
        <v>43542</v>
      </c>
      <c r="C730" s="866">
        <v>242</v>
      </c>
    </row>
    <row r="731" spans="1:3" s="862" customFormat="1">
      <c r="A731" s="762">
        <f t="shared" si="13"/>
        <v>2019</v>
      </c>
      <c r="B731" s="865">
        <v>43539</v>
      </c>
      <c r="C731" s="866">
        <v>246</v>
      </c>
    </row>
    <row r="732" spans="1:3" s="862" customFormat="1">
      <c r="A732" s="762">
        <f t="shared" si="13"/>
        <v>2019</v>
      </c>
      <c r="B732" s="865">
        <v>43538</v>
      </c>
      <c r="C732" s="866">
        <v>245</v>
      </c>
    </row>
    <row r="733" spans="1:3" s="862" customFormat="1">
      <c r="A733" s="762">
        <f t="shared" si="13"/>
        <v>2019</v>
      </c>
      <c r="B733" s="865">
        <v>43537</v>
      </c>
      <c r="C733" s="866">
        <v>249</v>
      </c>
    </row>
    <row r="734" spans="1:3" s="862" customFormat="1">
      <c r="A734" s="762">
        <f t="shared" si="13"/>
        <v>2019</v>
      </c>
      <c r="B734" s="865">
        <v>43536</v>
      </c>
      <c r="C734" s="866">
        <v>245</v>
      </c>
    </row>
    <row r="735" spans="1:3" s="862" customFormat="1">
      <c r="A735" s="762">
        <f t="shared" si="13"/>
        <v>2019</v>
      </c>
      <c r="B735" s="865">
        <v>43535</v>
      </c>
      <c r="C735" s="866">
        <v>243</v>
      </c>
    </row>
    <row r="736" spans="1:3" s="862" customFormat="1">
      <c r="A736" s="762">
        <f t="shared" si="13"/>
        <v>2019</v>
      </c>
      <c r="B736" s="865">
        <v>43532</v>
      </c>
      <c r="C736" s="866">
        <v>251</v>
      </c>
    </row>
    <row r="737" spans="1:3" s="862" customFormat="1">
      <c r="A737" s="762">
        <f t="shared" si="13"/>
        <v>2019</v>
      </c>
      <c r="B737" s="865">
        <v>43531</v>
      </c>
      <c r="C737" s="866">
        <v>249</v>
      </c>
    </row>
    <row r="738" spans="1:3" s="862" customFormat="1">
      <c r="A738" s="762">
        <f t="shared" si="13"/>
        <v>2019</v>
      </c>
      <c r="B738" s="865">
        <v>43530</v>
      </c>
      <c r="C738" s="866">
        <v>245</v>
      </c>
    </row>
    <row r="739" spans="1:3" s="862" customFormat="1">
      <c r="A739" s="762">
        <f t="shared" si="13"/>
        <v>2019</v>
      </c>
      <c r="B739" s="865">
        <v>43529</v>
      </c>
      <c r="C739" s="866">
        <v>242</v>
      </c>
    </row>
    <row r="740" spans="1:3" s="862" customFormat="1">
      <c r="A740" s="762">
        <f t="shared" si="13"/>
        <v>2019</v>
      </c>
      <c r="B740" s="865">
        <v>43528</v>
      </c>
      <c r="C740" s="866">
        <v>240</v>
      </c>
    </row>
    <row r="741" spans="1:3" s="862" customFormat="1">
      <c r="A741" s="762">
        <f t="shared" si="13"/>
        <v>2019</v>
      </c>
      <c r="B741" s="865">
        <v>43525</v>
      </c>
      <c r="C741" s="866">
        <v>236</v>
      </c>
    </row>
    <row r="742" spans="1:3" s="862" customFormat="1">
      <c r="A742" s="762">
        <f t="shared" si="13"/>
        <v>2019</v>
      </c>
      <c r="B742" s="865">
        <v>43524</v>
      </c>
      <c r="C742" s="866">
        <v>235</v>
      </c>
    </row>
    <row r="743" spans="1:3" s="862" customFormat="1">
      <c r="A743" s="762">
        <f t="shared" si="13"/>
        <v>2019</v>
      </c>
      <c r="B743" s="865">
        <v>43523</v>
      </c>
      <c r="C743" s="866">
        <v>236</v>
      </c>
    </row>
    <row r="744" spans="1:3" s="862" customFormat="1">
      <c r="A744" s="762">
        <f t="shared" si="13"/>
        <v>2019</v>
      </c>
      <c r="B744" s="865">
        <v>43522</v>
      </c>
      <c r="C744" s="866">
        <v>239</v>
      </c>
    </row>
    <row r="745" spans="1:3" s="862" customFormat="1">
      <c r="A745" s="762">
        <f t="shared" si="13"/>
        <v>2019</v>
      </c>
      <c r="B745" s="865">
        <v>43521</v>
      </c>
      <c r="C745" s="866">
        <v>240</v>
      </c>
    </row>
    <row r="746" spans="1:3" s="862" customFormat="1">
      <c r="A746" s="762">
        <f t="shared" si="13"/>
        <v>2019</v>
      </c>
      <c r="B746" s="865">
        <v>43518</v>
      </c>
      <c r="C746" s="866">
        <v>241</v>
      </c>
    </row>
    <row r="747" spans="1:3" s="862" customFormat="1">
      <c r="A747" s="762">
        <f t="shared" si="13"/>
        <v>2019</v>
      </c>
      <c r="B747" s="865">
        <v>43517</v>
      </c>
      <c r="C747" s="866">
        <v>242</v>
      </c>
    </row>
    <row r="748" spans="1:3" s="862" customFormat="1">
      <c r="A748" s="762">
        <f t="shared" si="13"/>
        <v>2019</v>
      </c>
      <c r="B748" s="865">
        <v>43516</v>
      </c>
      <c r="C748" s="866">
        <v>241</v>
      </c>
    </row>
    <row r="749" spans="1:3" s="862" customFormat="1">
      <c r="A749" s="762">
        <f t="shared" si="13"/>
        <v>2019</v>
      </c>
      <c r="B749" s="865">
        <v>43515</v>
      </c>
      <c r="C749" s="866">
        <v>241</v>
      </c>
    </row>
    <row r="750" spans="1:3" s="862" customFormat="1">
      <c r="A750" s="762">
        <f t="shared" si="13"/>
        <v>2019</v>
      </c>
      <c r="B750" s="865">
        <v>43514</v>
      </c>
      <c r="C750" s="866">
        <v>241</v>
      </c>
    </row>
    <row r="751" spans="1:3" s="862" customFormat="1">
      <c r="A751" s="762">
        <f t="shared" si="13"/>
        <v>2019</v>
      </c>
      <c r="B751" s="865">
        <v>43511</v>
      </c>
      <c r="C751" s="866">
        <v>241</v>
      </c>
    </row>
    <row r="752" spans="1:3" s="862" customFormat="1">
      <c r="A752" s="762">
        <f t="shared" si="13"/>
        <v>2019</v>
      </c>
      <c r="B752" s="865">
        <v>43510</v>
      </c>
      <c r="C752" s="866">
        <v>240</v>
      </c>
    </row>
    <row r="753" spans="1:3" s="862" customFormat="1">
      <c r="A753" s="762">
        <f t="shared" si="13"/>
        <v>2019</v>
      </c>
      <c r="B753" s="865">
        <v>43509</v>
      </c>
      <c r="C753" s="866">
        <v>242</v>
      </c>
    </row>
    <row r="754" spans="1:3" s="862" customFormat="1">
      <c r="A754" s="762">
        <f t="shared" si="13"/>
        <v>2019</v>
      </c>
      <c r="B754" s="865">
        <v>43508</v>
      </c>
      <c r="C754" s="866">
        <v>244</v>
      </c>
    </row>
    <row r="755" spans="1:3" s="862" customFormat="1">
      <c r="A755" s="762">
        <f t="shared" si="13"/>
        <v>2019</v>
      </c>
      <c r="B755" s="865">
        <v>43507</v>
      </c>
      <c r="C755" s="866">
        <v>250</v>
      </c>
    </row>
    <row r="756" spans="1:3" s="862" customFormat="1">
      <c r="A756" s="762">
        <f t="shared" si="13"/>
        <v>2019</v>
      </c>
      <c r="B756" s="865">
        <v>43504</v>
      </c>
      <c r="C756" s="866">
        <v>249</v>
      </c>
    </row>
    <row r="757" spans="1:3" s="862" customFormat="1">
      <c r="A757" s="762">
        <f t="shared" si="13"/>
        <v>2019</v>
      </c>
      <c r="B757" s="865">
        <v>43503</v>
      </c>
      <c r="C757" s="866">
        <v>245</v>
      </c>
    </row>
    <row r="758" spans="1:3" s="862" customFormat="1">
      <c r="A758" s="762">
        <f t="shared" si="13"/>
        <v>2019</v>
      </c>
      <c r="B758" s="865">
        <v>43502</v>
      </c>
      <c r="C758" s="866">
        <v>239</v>
      </c>
    </row>
    <row r="759" spans="1:3" s="862" customFormat="1">
      <c r="A759" s="762">
        <f t="shared" si="13"/>
        <v>2019</v>
      </c>
      <c r="B759" s="865">
        <v>43501</v>
      </c>
      <c r="C759" s="866">
        <v>232</v>
      </c>
    </row>
    <row r="760" spans="1:3" s="862" customFormat="1">
      <c r="A760" s="762">
        <f t="shared" si="13"/>
        <v>2019</v>
      </c>
      <c r="B760" s="865">
        <v>43500</v>
      </c>
      <c r="C760" s="866">
        <v>234</v>
      </c>
    </row>
    <row r="761" spans="1:3" s="862" customFormat="1">
      <c r="A761" s="762">
        <f t="shared" si="13"/>
        <v>2019</v>
      </c>
      <c r="B761" s="865">
        <v>43497</v>
      </c>
      <c r="C761" s="866">
        <v>237</v>
      </c>
    </row>
    <row r="762" spans="1:3" s="862" customFormat="1">
      <c r="A762" s="762">
        <f t="shared" si="13"/>
        <v>2019</v>
      </c>
      <c r="B762" s="865">
        <v>43496</v>
      </c>
      <c r="C762" s="866">
        <v>238</v>
      </c>
    </row>
    <row r="763" spans="1:3" s="862" customFormat="1">
      <c r="A763" s="762">
        <f t="shared" si="13"/>
        <v>2019</v>
      </c>
      <c r="B763" s="865">
        <v>43495</v>
      </c>
      <c r="C763" s="866">
        <v>240</v>
      </c>
    </row>
    <row r="764" spans="1:3" s="862" customFormat="1">
      <c r="A764" s="762">
        <f t="shared" si="13"/>
        <v>2019</v>
      </c>
      <c r="B764" s="865">
        <v>43494</v>
      </c>
      <c r="C764" s="866">
        <v>244</v>
      </c>
    </row>
    <row r="765" spans="1:3" s="862" customFormat="1">
      <c r="A765" s="762">
        <f t="shared" si="13"/>
        <v>2019</v>
      </c>
      <c r="B765" s="865">
        <v>43493</v>
      </c>
      <c r="C765" s="866">
        <v>240</v>
      </c>
    </row>
    <row r="766" spans="1:3" s="862" customFormat="1">
      <c r="A766" s="762">
        <f t="shared" si="13"/>
        <v>2019</v>
      </c>
      <c r="B766" s="865">
        <v>43490</v>
      </c>
      <c r="C766" s="866">
        <v>239</v>
      </c>
    </row>
    <row r="767" spans="1:3" s="862" customFormat="1">
      <c r="A767" s="762">
        <f t="shared" si="13"/>
        <v>2019</v>
      </c>
      <c r="B767" s="865">
        <v>43489</v>
      </c>
      <c r="C767" s="866">
        <v>246</v>
      </c>
    </row>
    <row r="768" spans="1:3" s="862" customFormat="1">
      <c r="A768" s="762">
        <f t="shared" si="13"/>
        <v>2019</v>
      </c>
      <c r="B768" s="865">
        <v>43488</v>
      </c>
      <c r="C768" s="866">
        <v>247</v>
      </c>
    </row>
    <row r="769" spans="1:3" s="862" customFormat="1">
      <c r="A769" s="762">
        <f t="shared" si="13"/>
        <v>2019</v>
      </c>
      <c r="B769" s="865">
        <v>43487</v>
      </c>
      <c r="C769" s="866">
        <v>252</v>
      </c>
    </row>
    <row r="770" spans="1:3" s="862" customFormat="1">
      <c r="A770" s="762">
        <f t="shared" si="13"/>
        <v>2019</v>
      </c>
      <c r="B770" s="865">
        <v>43486</v>
      </c>
      <c r="C770" s="866">
        <v>245</v>
      </c>
    </row>
    <row r="771" spans="1:3" s="862" customFormat="1">
      <c r="A771" s="762">
        <f t="shared" si="13"/>
        <v>2019</v>
      </c>
      <c r="B771" s="865">
        <v>43483</v>
      </c>
      <c r="C771" s="866">
        <v>245</v>
      </c>
    </row>
    <row r="772" spans="1:3" s="862" customFormat="1">
      <c r="A772" s="762">
        <f t="shared" ref="A772:A835" si="14">YEAR(B772)</f>
        <v>2019</v>
      </c>
      <c r="B772" s="865">
        <v>43482</v>
      </c>
      <c r="C772" s="866">
        <v>255</v>
      </c>
    </row>
    <row r="773" spans="1:3" s="862" customFormat="1">
      <c r="A773" s="762">
        <f t="shared" si="14"/>
        <v>2019</v>
      </c>
      <c r="B773" s="865">
        <v>43481</v>
      </c>
      <c r="C773" s="866">
        <v>255</v>
      </c>
    </row>
    <row r="774" spans="1:3" s="862" customFormat="1">
      <c r="A774" s="762">
        <f t="shared" si="14"/>
        <v>2019</v>
      </c>
      <c r="B774" s="865">
        <v>43480</v>
      </c>
      <c r="C774" s="866">
        <v>255</v>
      </c>
    </row>
    <row r="775" spans="1:3" s="862" customFormat="1">
      <c r="A775" s="762">
        <f t="shared" si="14"/>
        <v>2019</v>
      </c>
      <c r="B775" s="865">
        <v>43479</v>
      </c>
      <c r="C775" s="866">
        <v>258</v>
      </c>
    </row>
    <row r="776" spans="1:3" s="862" customFormat="1">
      <c r="A776" s="762">
        <f t="shared" si="14"/>
        <v>2019</v>
      </c>
      <c r="B776" s="865">
        <v>43476</v>
      </c>
      <c r="C776" s="866">
        <v>258</v>
      </c>
    </row>
    <row r="777" spans="1:3" s="862" customFormat="1">
      <c r="A777" s="762">
        <f t="shared" si="14"/>
        <v>2019</v>
      </c>
      <c r="B777" s="865">
        <v>43475</v>
      </c>
      <c r="C777" s="866">
        <v>254</v>
      </c>
    </row>
    <row r="778" spans="1:3" s="862" customFormat="1">
      <c r="A778" s="762">
        <f t="shared" si="14"/>
        <v>2019</v>
      </c>
      <c r="B778" s="865">
        <v>43474</v>
      </c>
      <c r="C778" s="866">
        <v>250</v>
      </c>
    </row>
    <row r="779" spans="1:3" s="862" customFormat="1">
      <c r="A779" s="762">
        <f t="shared" si="14"/>
        <v>2019</v>
      </c>
      <c r="B779" s="865">
        <v>43473</v>
      </c>
      <c r="C779" s="866">
        <v>254</v>
      </c>
    </row>
    <row r="780" spans="1:3" s="862" customFormat="1">
      <c r="A780" s="762">
        <f t="shared" si="14"/>
        <v>2019</v>
      </c>
      <c r="B780" s="865">
        <v>43472</v>
      </c>
      <c r="C780" s="866">
        <v>256</v>
      </c>
    </row>
    <row r="781" spans="1:3" s="862" customFormat="1">
      <c r="A781" s="762">
        <f t="shared" si="14"/>
        <v>2019</v>
      </c>
      <c r="B781" s="865">
        <v>43469</v>
      </c>
      <c r="C781" s="866">
        <v>264</v>
      </c>
    </row>
    <row r="782" spans="1:3" s="862" customFormat="1">
      <c r="A782" s="762">
        <f t="shared" si="14"/>
        <v>2019</v>
      </c>
      <c r="B782" s="865">
        <v>43468</v>
      </c>
      <c r="C782" s="866">
        <v>278</v>
      </c>
    </row>
    <row r="783" spans="1:3" s="862" customFormat="1">
      <c r="A783" s="762">
        <f t="shared" si="14"/>
        <v>2019</v>
      </c>
      <c r="B783" s="865">
        <v>43467</v>
      </c>
      <c r="C783" s="866">
        <v>275</v>
      </c>
    </row>
    <row r="784" spans="1:3" s="862" customFormat="1">
      <c r="A784" s="762">
        <f t="shared" si="14"/>
        <v>2018</v>
      </c>
      <c r="B784" s="865">
        <v>43465</v>
      </c>
      <c r="C784" s="866">
        <v>276</v>
      </c>
    </row>
    <row r="785" spans="1:3" s="862" customFormat="1">
      <c r="A785" s="762">
        <f t="shared" si="14"/>
        <v>2018</v>
      </c>
      <c r="B785" s="865">
        <v>43462</v>
      </c>
      <c r="C785" s="866">
        <v>272</v>
      </c>
    </row>
    <row r="786" spans="1:3" s="862" customFormat="1">
      <c r="A786" s="762">
        <f t="shared" si="14"/>
        <v>2018</v>
      </c>
      <c r="B786" s="865">
        <v>43461</v>
      </c>
      <c r="C786" s="866">
        <v>274</v>
      </c>
    </row>
    <row r="787" spans="1:3" s="862" customFormat="1">
      <c r="A787" s="762">
        <f t="shared" si="14"/>
        <v>2018</v>
      </c>
      <c r="B787" s="865">
        <v>43460</v>
      </c>
      <c r="C787" s="866">
        <v>273</v>
      </c>
    </row>
    <row r="788" spans="1:3" s="862" customFormat="1">
      <c r="A788" s="762">
        <f t="shared" si="14"/>
        <v>2018</v>
      </c>
      <c r="B788" s="865">
        <v>43458</v>
      </c>
      <c r="C788" s="866">
        <v>276</v>
      </c>
    </row>
    <row r="789" spans="1:3" s="862" customFormat="1">
      <c r="A789" s="762">
        <f t="shared" si="14"/>
        <v>2018</v>
      </c>
      <c r="B789" s="865">
        <v>43455</v>
      </c>
      <c r="C789" s="866">
        <v>273</v>
      </c>
    </row>
    <row r="790" spans="1:3" s="862" customFormat="1">
      <c r="A790" s="762">
        <f t="shared" si="14"/>
        <v>2018</v>
      </c>
      <c r="B790" s="865">
        <v>43454</v>
      </c>
      <c r="C790" s="866">
        <v>268</v>
      </c>
    </row>
    <row r="791" spans="1:3" s="862" customFormat="1">
      <c r="A791" s="762">
        <f t="shared" si="14"/>
        <v>2018</v>
      </c>
      <c r="B791" s="865">
        <v>43453</v>
      </c>
      <c r="C791" s="866">
        <v>270</v>
      </c>
    </row>
    <row r="792" spans="1:3" s="862" customFormat="1">
      <c r="A792" s="762">
        <f t="shared" si="14"/>
        <v>2018</v>
      </c>
      <c r="B792" s="865">
        <v>43452</v>
      </c>
      <c r="C792" s="866">
        <v>265</v>
      </c>
    </row>
    <row r="793" spans="1:3" s="862" customFormat="1">
      <c r="A793" s="762">
        <f t="shared" si="14"/>
        <v>2018</v>
      </c>
      <c r="B793" s="865">
        <v>43451</v>
      </c>
      <c r="C793" s="866">
        <v>260</v>
      </c>
    </row>
    <row r="794" spans="1:3" s="862" customFormat="1">
      <c r="A794" s="762">
        <f t="shared" si="14"/>
        <v>2018</v>
      </c>
      <c r="B794" s="865">
        <v>43448</v>
      </c>
      <c r="C794" s="866">
        <v>261</v>
      </c>
    </row>
    <row r="795" spans="1:3" s="862" customFormat="1">
      <c r="A795" s="762">
        <f t="shared" si="14"/>
        <v>2018</v>
      </c>
      <c r="B795" s="865">
        <v>43447</v>
      </c>
      <c r="C795" s="866">
        <v>258</v>
      </c>
    </row>
    <row r="796" spans="1:3" s="862" customFormat="1">
      <c r="A796" s="762">
        <f t="shared" si="14"/>
        <v>2018</v>
      </c>
      <c r="B796" s="865">
        <v>43446</v>
      </c>
      <c r="C796" s="866">
        <v>261</v>
      </c>
    </row>
    <row r="797" spans="1:3" s="862" customFormat="1">
      <c r="A797" s="762">
        <f t="shared" si="14"/>
        <v>2018</v>
      </c>
      <c r="B797" s="865">
        <v>43445</v>
      </c>
      <c r="C797" s="866">
        <v>270</v>
      </c>
    </row>
    <row r="798" spans="1:3" s="862" customFormat="1">
      <c r="A798" s="762">
        <f t="shared" si="14"/>
        <v>2018</v>
      </c>
      <c r="B798" s="865">
        <v>43444</v>
      </c>
      <c r="C798" s="866">
        <v>276</v>
      </c>
    </row>
    <row r="799" spans="1:3" s="862" customFormat="1">
      <c r="A799" s="762">
        <f t="shared" si="14"/>
        <v>2018</v>
      </c>
      <c r="B799" s="865">
        <v>43441</v>
      </c>
      <c r="C799" s="866">
        <v>274</v>
      </c>
    </row>
    <row r="800" spans="1:3" s="862" customFormat="1">
      <c r="A800" s="762">
        <f t="shared" si="14"/>
        <v>2018</v>
      </c>
      <c r="B800" s="865">
        <v>43440</v>
      </c>
      <c r="C800" s="866">
        <v>277</v>
      </c>
    </row>
    <row r="801" spans="1:3" s="862" customFormat="1">
      <c r="A801" s="762">
        <f t="shared" si="14"/>
        <v>2018</v>
      </c>
      <c r="B801" s="865">
        <v>43439</v>
      </c>
      <c r="C801" s="866">
        <v>274</v>
      </c>
    </row>
    <row r="802" spans="1:3" s="862" customFormat="1">
      <c r="A802" s="762">
        <f t="shared" si="14"/>
        <v>2018</v>
      </c>
      <c r="B802" s="865">
        <v>43438</v>
      </c>
      <c r="C802" s="866">
        <v>274</v>
      </c>
    </row>
    <row r="803" spans="1:3" s="862" customFormat="1">
      <c r="A803" s="762">
        <f t="shared" si="14"/>
        <v>2018</v>
      </c>
      <c r="B803" s="865">
        <v>43437</v>
      </c>
      <c r="C803" s="866">
        <v>267</v>
      </c>
    </row>
    <row r="804" spans="1:3" s="862" customFormat="1">
      <c r="A804" s="762">
        <f t="shared" si="14"/>
        <v>2018</v>
      </c>
      <c r="B804" s="865">
        <v>43434</v>
      </c>
      <c r="C804" s="866">
        <v>270</v>
      </c>
    </row>
    <row r="805" spans="1:3" s="862" customFormat="1">
      <c r="A805" s="762">
        <f t="shared" si="14"/>
        <v>2018</v>
      </c>
      <c r="B805" s="865">
        <v>43433</v>
      </c>
      <c r="C805" s="866">
        <v>272</v>
      </c>
    </row>
    <row r="806" spans="1:3" s="862" customFormat="1">
      <c r="A806" s="762">
        <f t="shared" si="14"/>
        <v>2018</v>
      </c>
      <c r="B806" s="865">
        <v>43432</v>
      </c>
      <c r="C806" s="866">
        <v>272</v>
      </c>
    </row>
    <row r="807" spans="1:3" s="862" customFormat="1">
      <c r="A807" s="762">
        <f t="shared" si="14"/>
        <v>2018</v>
      </c>
      <c r="B807" s="865">
        <v>43431</v>
      </c>
      <c r="C807" s="866">
        <v>280</v>
      </c>
    </row>
    <row r="808" spans="1:3" s="862" customFormat="1">
      <c r="A808" s="762">
        <f t="shared" si="14"/>
        <v>2018</v>
      </c>
      <c r="B808" s="865">
        <v>43430</v>
      </c>
      <c r="C808" s="866">
        <v>276</v>
      </c>
    </row>
    <row r="809" spans="1:3" s="862" customFormat="1">
      <c r="A809" s="762">
        <f t="shared" si="14"/>
        <v>2018</v>
      </c>
      <c r="B809" s="865">
        <v>43427</v>
      </c>
      <c r="C809" s="866">
        <v>274</v>
      </c>
    </row>
    <row r="810" spans="1:3" s="862" customFormat="1">
      <c r="A810" s="762">
        <f t="shared" si="14"/>
        <v>2018</v>
      </c>
      <c r="B810" s="865">
        <v>43426</v>
      </c>
      <c r="C810" s="866">
        <v>271</v>
      </c>
    </row>
    <row r="811" spans="1:3" s="862" customFormat="1">
      <c r="A811" s="762">
        <f t="shared" si="14"/>
        <v>2018</v>
      </c>
      <c r="B811" s="865">
        <v>43425</v>
      </c>
      <c r="C811" s="866">
        <v>271</v>
      </c>
    </row>
    <row r="812" spans="1:3" s="862" customFormat="1">
      <c r="A812" s="762">
        <f t="shared" si="14"/>
        <v>2018</v>
      </c>
      <c r="B812" s="865">
        <v>43424</v>
      </c>
      <c r="C812" s="866">
        <v>273</v>
      </c>
    </row>
    <row r="813" spans="1:3" s="862" customFormat="1">
      <c r="A813" s="762">
        <f t="shared" si="14"/>
        <v>2018</v>
      </c>
      <c r="B813" s="865">
        <v>43423</v>
      </c>
      <c r="C813" s="866">
        <v>267</v>
      </c>
    </row>
    <row r="814" spans="1:3" s="862" customFormat="1">
      <c r="A814" s="762">
        <f t="shared" si="14"/>
        <v>2018</v>
      </c>
      <c r="B814" s="865">
        <v>43420</v>
      </c>
      <c r="C814" s="866">
        <v>263</v>
      </c>
    </row>
    <row r="815" spans="1:3" s="862" customFormat="1">
      <c r="A815" s="762">
        <f t="shared" si="14"/>
        <v>2018</v>
      </c>
      <c r="B815" s="865">
        <v>43419</v>
      </c>
      <c r="C815" s="866">
        <v>261</v>
      </c>
    </row>
    <row r="816" spans="1:3" s="862" customFormat="1">
      <c r="A816" s="762">
        <f t="shared" si="14"/>
        <v>2018</v>
      </c>
      <c r="B816" s="865">
        <v>43418</v>
      </c>
      <c r="C816" s="866">
        <v>263</v>
      </c>
    </row>
    <row r="817" spans="1:3" s="862" customFormat="1">
      <c r="A817" s="762">
        <f t="shared" si="14"/>
        <v>2018</v>
      </c>
      <c r="B817" s="865">
        <v>43417</v>
      </c>
      <c r="C817" s="866">
        <v>262</v>
      </c>
    </row>
    <row r="818" spans="1:3" s="862" customFormat="1">
      <c r="A818" s="762">
        <f t="shared" si="14"/>
        <v>2018</v>
      </c>
      <c r="B818" s="865">
        <v>43416</v>
      </c>
      <c r="C818" s="866">
        <v>254</v>
      </c>
    </row>
    <row r="819" spans="1:3" s="862" customFormat="1">
      <c r="A819" s="762">
        <f t="shared" si="14"/>
        <v>2018</v>
      </c>
      <c r="B819" s="865">
        <v>43413</v>
      </c>
      <c r="C819" s="866">
        <v>254</v>
      </c>
    </row>
    <row r="820" spans="1:3" s="862" customFormat="1">
      <c r="A820" s="762">
        <f t="shared" si="14"/>
        <v>2018</v>
      </c>
      <c r="B820" s="865">
        <v>43412</v>
      </c>
      <c r="C820" s="866">
        <v>251</v>
      </c>
    </row>
    <row r="821" spans="1:3" s="862" customFormat="1">
      <c r="A821" s="762">
        <f t="shared" si="14"/>
        <v>2018</v>
      </c>
      <c r="B821" s="865">
        <v>43411</v>
      </c>
      <c r="C821" s="866">
        <v>247</v>
      </c>
    </row>
    <row r="822" spans="1:3" s="862" customFormat="1">
      <c r="A822" s="762">
        <f t="shared" si="14"/>
        <v>2018</v>
      </c>
      <c r="B822" s="865">
        <v>43410</v>
      </c>
      <c r="C822" s="866">
        <v>249</v>
      </c>
    </row>
    <row r="823" spans="1:3" s="862" customFormat="1">
      <c r="A823" s="762">
        <f t="shared" si="14"/>
        <v>2018</v>
      </c>
      <c r="B823" s="865">
        <v>43409</v>
      </c>
      <c r="C823" s="866">
        <v>247</v>
      </c>
    </row>
    <row r="824" spans="1:3" s="862" customFormat="1">
      <c r="A824" s="762">
        <f t="shared" si="14"/>
        <v>2018</v>
      </c>
      <c r="B824" s="865">
        <v>43406</v>
      </c>
      <c r="C824" s="866">
        <v>248</v>
      </c>
    </row>
    <row r="825" spans="1:3" s="862" customFormat="1">
      <c r="A825" s="762">
        <f t="shared" si="14"/>
        <v>2018</v>
      </c>
      <c r="B825" s="865">
        <v>43405</v>
      </c>
      <c r="C825" s="866">
        <v>254</v>
      </c>
    </row>
    <row r="826" spans="1:3" s="862" customFormat="1">
      <c r="A826" s="762">
        <f t="shared" si="14"/>
        <v>2018</v>
      </c>
      <c r="B826" s="865">
        <v>43404</v>
      </c>
      <c r="C826" s="866">
        <v>260</v>
      </c>
    </row>
    <row r="827" spans="1:3" s="862" customFormat="1">
      <c r="A827" s="762">
        <f t="shared" si="14"/>
        <v>2018</v>
      </c>
      <c r="B827" s="865">
        <v>43403</v>
      </c>
      <c r="C827" s="866">
        <v>263</v>
      </c>
    </row>
    <row r="828" spans="1:3" s="862" customFormat="1">
      <c r="A828" s="762">
        <f t="shared" si="14"/>
        <v>2018</v>
      </c>
      <c r="B828" s="865">
        <v>43402</v>
      </c>
      <c r="C828" s="866">
        <v>267</v>
      </c>
    </row>
    <row r="829" spans="1:3" s="862" customFormat="1">
      <c r="A829" s="762">
        <f t="shared" si="14"/>
        <v>2018</v>
      </c>
      <c r="B829" s="865">
        <v>43399</v>
      </c>
      <c r="C829" s="866">
        <v>266</v>
      </c>
    </row>
    <row r="830" spans="1:3" s="862" customFormat="1">
      <c r="A830" s="762">
        <f t="shared" si="14"/>
        <v>2018</v>
      </c>
      <c r="B830" s="865">
        <v>43398</v>
      </c>
      <c r="C830" s="866">
        <v>264</v>
      </c>
    </row>
    <row r="831" spans="1:3" s="862" customFormat="1">
      <c r="A831" s="762">
        <f t="shared" si="14"/>
        <v>2018</v>
      </c>
      <c r="B831" s="865">
        <v>43397</v>
      </c>
      <c r="C831" s="866">
        <v>269</v>
      </c>
    </row>
    <row r="832" spans="1:3" s="862" customFormat="1">
      <c r="A832" s="762">
        <f t="shared" si="14"/>
        <v>2018</v>
      </c>
      <c r="B832" s="865">
        <v>43396</v>
      </c>
      <c r="C832" s="866">
        <v>260</v>
      </c>
    </row>
    <row r="833" spans="1:3" s="862" customFormat="1">
      <c r="A833" s="762">
        <f t="shared" si="14"/>
        <v>2018</v>
      </c>
      <c r="B833" s="865">
        <v>43395</v>
      </c>
      <c r="C833" s="866">
        <v>260</v>
      </c>
    </row>
    <row r="834" spans="1:3" s="862" customFormat="1">
      <c r="A834" s="762">
        <f t="shared" si="14"/>
        <v>2018</v>
      </c>
      <c r="B834" s="865">
        <v>43392</v>
      </c>
      <c r="C834" s="866">
        <v>262</v>
      </c>
    </row>
    <row r="835" spans="1:3" s="862" customFormat="1">
      <c r="A835" s="762">
        <f t="shared" si="14"/>
        <v>2018</v>
      </c>
      <c r="B835" s="865">
        <v>43391</v>
      </c>
      <c r="C835" s="866">
        <v>264</v>
      </c>
    </row>
    <row r="836" spans="1:3" s="862" customFormat="1">
      <c r="A836" s="762">
        <f t="shared" ref="A836:A899" si="15">YEAR(B836)</f>
        <v>2018</v>
      </c>
      <c r="B836" s="865">
        <v>43390</v>
      </c>
      <c r="C836" s="866">
        <v>255</v>
      </c>
    </row>
    <row r="837" spans="1:3" s="862" customFormat="1">
      <c r="A837" s="762">
        <f t="shared" si="15"/>
        <v>2018</v>
      </c>
      <c r="B837" s="865">
        <v>43389</v>
      </c>
      <c r="C837" s="866">
        <v>256</v>
      </c>
    </row>
    <row r="838" spans="1:3" s="862" customFormat="1">
      <c r="A838" s="762">
        <f t="shared" si="15"/>
        <v>2018</v>
      </c>
      <c r="B838" s="865">
        <v>43388</v>
      </c>
      <c r="C838" s="866">
        <v>261</v>
      </c>
    </row>
    <row r="839" spans="1:3" s="862" customFormat="1">
      <c r="A839" s="762">
        <f t="shared" si="15"/>
        <v>2018</v>
      </c>
      <c r="B839" s="865">
        <v>43385</v>
      </c>
      <c r="C839" s="866">
        <v>266</v>
      </c>
    </row>
    <row r="840" spans="1:3" s="862" customFormat="1">
      <c r="A840" s="762">
        <f t="shared" si="15"/>
        <v>2018</v>
      </c>
      <c r="B840" s="865">
        <v>43384</v>
      </c>
      <c r="C840" s="866">
        <v>272</v>
      </c>
    </row>
    <row r="841" spans="1:3" s="862" customFormat="1">
      <c r="A841" s="762">
        <f t="shared" si="15"/>
        <v>2018</v>
      </c>
      <c r="B841" s="865">
        <v>43383</v>
      </c>
      <c r="C841" s="866">
        <v>268</v>
      </c>
    </row>
    <row r="842" spans="1:3" s="862" customFormat="1">
      <c r="A842" s="762">
        <f t="shared" si="15"/>
        <v>2018</v>
      </c>
      <c r="B842" s="865">
        <v>43382</v>
      </c>
      <c r="C842" s="866">
        <v>260</v>
      </c>
    </row>
    <row r="843" spans="1:3" s="862" customFormat="1">
      <c r="A843" s="762">
        <f t="shared" si="15"/>
        <v>2018</v>
      </c>
      <c r="B843" s="865">
        <v>43381</v>
      </c>
      <c r="C843" s="866">
        <v>272</v>
      </c>
    </row>
    <row r="844" spans="1:3" s="862" customFormat="1">
      <c r="A844" s="762">
        <f t="shared" si="15"/>
        <v>2018</v>
      </c>
      <c r="B844" s="865">
        <v>43378</v>
      </c>
      <c r="C844" s="866">
        <v>272</v>
      </c>
    </row>
    <row r="845" spans="1:3" s="862" customFormat="1">
      <c r="A845" s="762">
        <f t="shared" si="15"/>
        <v>2018</v>
      </c>
      <c r="B845" s="865">
        <v>43377</v>
      </c>
      <c r="C845" s="866">
        <v>278</v>
      </c>
    </row>
    <row r="846" spans="1:3" s="862" customFormat="1">
      <c r="A846" s="762">
        <f t="shared" si="15"/>
        <v>2018</v>
      </c>
      <c r="B846" s="865">
        <v>43376</v>
      </c>
      <c r="C846" s="866">
        <v>273</v>
      </c>
    </row>
    <row r="847" spans="1:3" s="862" customFormat="1">
      <c r="A847" s="762">
        <f t="shared" si="15"/>
        <v>2018</v>
      </c>
      <c r="B847" s="865">
        <v>43375</v>
      </c>
      <c r="C847" s="866">
        <v>285</v>
      </c>
    </row>
    <row r="848" spans="1:3" s="862" customFormat="1">
      <c r="A848" s="762">
        <f t="shared" si="15"/>
        <v>2018</v>
      </c>
      <c r="B848" s="865">
        <v>43374</v>
      </c>
      <c r="C848" s="866">
        <v>296</v>
      </c>
    </row>
    <row r="849" spans="1:3" s="862" customFormat="1">
      <c r="A849" s="762">
        <f t="shared" si="15"/>
        <v>2018</v>
      </c>
      <c r="B849" s="865">
        <v>43371</v>
      </c>
      <c r="C849" s="866">
        <v>293</v>
      </c>
    </row>
    <row r="850" spans="1:3" s="862" customFormat="1">
      <c r="A850" s="762">
        <f t="shared" si="15"/>
        <v>2018</v>
      </c>
      <c r="B850" s="865">
        <v>43370</v>
      </c>
      <c r="C850" s="866">
        <v>291</v>
      </c>
    </row>
    <row r="851" spans="1:3" s="862" customFormat="1">
      <c r="A851" s="762">
        <f t="shared" si="15"/>
        <v>2018</v>
      </c>
      <c r="B851" s="865">
        <v>43369</v>
      </c>
      <c r="C851" s="866">
        <v>294</v>
      </c>
    </row>
    <row r="852" spans="1:3" s="862" customFormat="1">
      <c r="A852" s="762">
        <f t="shared" si="15"/>
        <v>2018</v>
      </c>
      <c r="B852" s="865">
        <v>43368</v>
      </c>
      <c r="C852" s="866">
        <v>295</v>
      </c>
    </row>
    <row r="853" spans="1:3" s="862" customFormat="1">
      <c r="A853" s="762">
        <f t="shared" si="15"/>
        <v>2018</v>
      </c>
      <c r="B853" s="865">
        <v>43367</v>
      </c>
      <c r="C853" s="866">
        <v>293</v>
      </c>
    </row>
    <row r="854" spans="1:3" s="862" customFormat="1">
      <c r="A854" s="762">
        <f t="shared" si="15"/>
        <v>2018</v>
      </c>
      <c r="B854" s="865">
        <v>43364</v>
      </c>
      <c r="C854" s="866">
        <v>287</v>
      </c>
    </row>
    <row r="855" spans="1:3" s="862" customFormat="1">
      <c r="A855" s="762">
        <f t="shared" si="15"/>
        <v>2018</v>
      </c>
      <c r="B855" s="865">
        <v>43363</v>
      </c>
      <c r="C855" s="866">
        <v>309</v>
      </c>
    </row>
    <row r="856" spans="1:3" s="862" customFormat="1">
      <c r="A856" s="762">
        <f t="shared" si="15"/>
        <v>2018</v>
      </c>
      <c r="B856" s="865">
        <v>43362</v>
      </c>
      <c r="C856" s="866">
        <v>328</v>
      </c>
    </row>
    <row r="857" spans="1:3" s="862" customFormat="1">
      <c r="A857" s="762">
        <f t="shared" si="15"/>
        <v>2018</v>
      </c>
      <c r="B857" s="865">
        <v>43361</v>
      </c>
      <c r="C857" s="866">
        <v>335</v>
      </c>
    </row>
    <row r="858" spans="1:3" s="862" customFormat="1">
      <c r="A858" s="762">
        <f t="shared" si="15"/>
        <v>2018</v>
      </c>
      <c r="B858" s="865">
        <v>43360</v>
      </c>
      <c r="C858" s="866">
        <v>337</v>
      </c>
    </row>
    <row r="859" spans="1:3" s="862" customFormat="1">
      <c r="A859" s="762">
        <f t="shared" si="15"/>
        <v>2018</v>
      </c>
      <c r="B859" s="865">
        <v>43357</v>
      </c>
      <c r="C859" s="866">
        <v>334</v>
      </c>
    </row>
    <row r="860" spans="1:3" s="862" customFormat="1">
      <c r="A860" s="762">
        <f t="shared" si="15"/>
        <v>2018</v>
      </c>
      <c r="B860" s="865">
        <v>43356</v>
      </c>
      <c r="C860" s="866">
        <v>334</v>
      </c>
    </row>
    <row r="861" spans="1:3" s="862" customFormat="1">
      <c r="A861" s="762">
        <f t="shared" si="15"/>
        <v>2018</v>
      </c>
      <c r="B861" s="865">
        <v>43355</v>
      </c>
      <c r="C861" s="866">
        <v>332</v>
      </c>
    </row>
    <row r="862" spans="1:3" s="862" customFormat="1">
      <c r="A862" s="762">
        <f t="shared" si="15"/>
        <v>2018</v>
      </c>
      <c r="B862" s="865">
        <v>43354</v>
      </c>
      <c r="C862" s="866">
        <v>336</v>
      </c>
    </row>
    <row r="863" spans="1:3" s="862" customFormat="1">
      <c r="A863" s="762">
        <f t="shared" si="15"/>
        <v>2018</v>
      </c>
      <c r="B863" s="865">
        <v>43353</v>
      </c>
      <c r="C863" s="866">
        <v>329</v>
      </c>
    </row>
    <row r="864" spans="1:3" s="862" customFormat="1">
      <c r="A864" s="762">
        <f t="shared" si="15"/>
        <v>2018</v>
      </c>
      <c r="B864" s="865">
        <v>43350</v>
      </c>
      <c r="C864" s="866">
        <v>323</v>
      </c>
    </row>
    <row r="865" spans="1:3" s="862" customFormat="1">
      <c r="A865" s="762">
        <f t="shared" si="15"/>
        <v>2018</v>
      </c>
      <c r="B865" s="865">
        <v>43349</v>
      </c>
      <c r="C865" s="866">
        <v>332</v>
      </c>
    </row>
    <row r="866" spans="1:3" s="862" customFormat="1">
      <c r="A866" s="762">
        <f t="shared" si="15"/>
        <v>2018</v>
      </c>
      <c r="B866" s="865">
        <v>43348</v>
      </c>
      <c r="C866" s="866">
        <v>338</v>
      </c>
    </row>
    <row r="867" spans="1:3" s="862" customFormat="1">
      <c r="A867" s="762">
        <f t="shared" si="15"/>
        <v>2018</v>
      </c>
      <c r="B867" s="865">
        <v>43347</v>
      </c>
      <c r="C867" s="866">
        <v>349</v>
      </c>
    </row>
    <row r="868" spans="1:3" s="862" customFormat="1">
      <c r="A868" s="762">
        <f t="shared" si="15"/>
        <v>2018</v>
      </c>
      <c r="B868" s="865">
        <v>43346</v>
      </c>
      <c r="C868" s="866">
        <v>345</v>
      </c>
    </row>
    <row r="869" spans="1:3" s="862" customFormat="1">
      <c r="A869" s="762">
        <f t="shared" si="15"/>
        <v>2018</v>
      </c>
      <c r="B869" s="865">
        <v>43343</v>
      </c>
      <c r="C869" s="866">
        <v>345</v>
      </c>
    </row>
    <row r="870" spans="1:3" s="862" customFormat="1">
      <c r="A870" s="762">
        <f t="shared" si="15"/>
        <v>2018</v>
      </c>
      <c r="B870" s="865">
        <v>43342</v>
      </c>
      <c r="C870" s="866">
        <v>343</v>
      </c>
    </row>
    <row r="871" spans="1:3" s="862" customFormat="1">
      <c r="A871" s="762">
        <f t="shared" si="15"/>
        <v>2018</v>
      </c>
      <c r="B871" s="865">
        <v>43341</v>
      </c>
      <c r="C871" s="866">
        <v>335</v>
      </c>
    </row>
    <row r="872" spans="1:3" s="862" customFormat="1">
      <c r="A872" s="762">
        <f t="shared" si="15"/>
        <v>2018</v>
      </c>
      <c r="B872" s="865">
        <v>43340</v>
      </c>
      <c r="C872" s="866">
        <v>330</v>
      </c>
    </row>
    <row r="873" spans="1:3" s="862" customFormat="1">
      <c r="A873" s="762">
        <f t="shared" si="15"/>
        <v>2018</v>
      </c>
      <c r="B873" s="865">
        <v>43339</v>
      </c>
      <c r="C873" s="866">
        <v>329</v>
      </c>
    </row>
    <row r="874" spans="1:3" s="862" customFormat="1">
      <c r="A874" s="762">
        <f t="shared" si="15"/>
        <v>2018</v>
      </c>
      <c r="B874" s="865">
        <v>43336</v>
      </c>
      <c r="C874" s="866">
        <v>332</v>
      </c>
    </row>
    <row r="875" spans="1:3" s="862" customFormat="1">
      <c r="A875" s="762">
        <f t="shared" si="15"/>
        <v>2018</v>
      </c>
      <c r="B875" s="865">
        <v>43335</v>
      </c>
      <c r="C875" s="866">
        <v>332</v>
      </c>
    </row>
    <row r="876" spans="1:3" s="862" customFormat="1">
      <c r="A876" s="762">
        <f t="shared" si="15"/>
        <v>2018</v>
      </c>
      <c r="B876" s="865">
        <v>43334</v>
      </c>
      <c r="C876" s="866">
        <v>323</v>
      </c>
    </row>
    <row r="877" spans="1:3" s="862" customFormat="1">
      <c r="A877" s="762">
        <f t="shared" si="15"/>
        <v>2018</v>
      </c>
      <c r="B877" s="865">
        <v>43333</v>
      </c>
      <c r="C877" s="866">
        <v>311</v>
      </c>
    </row>
    <row r="878" spans="1:3" s="862" customFormat="1">
      <c r="A878" s="762">
        <f t="shared" si="15"/>
        <v>2018</v>
      </c>
      <c r="B878" s="865">
        <v>43332</v>
      </c>
      <c r="C878" s="866">
        <v>308</v>
      </c>
    </row>
    <row r="879" spans="1:3" s="862" customFormat="1">
      <c r="A879" s="762">
        <f t="shared" si="15"/>
        <v>2018</v>
      </c>
      <c r="B879" s="865">
        <v>43329</v>
      </c>
      <c r="C879" s="866">
        <v>305</v>
      </c>
    </row>
    <row r="880" spans="1:3" s="862" customFormat="1">
      <c r="A880" s="762">
        <f t="shared" si="15"/>
        <v>2018</v>
      </c>
      <c r="B880" s="865">
        <v>43328</v>
      </c>
      <c r="C880" s="866">
        <v>302</v>
      </c>
    </row>
    <row r="881" spans="1:3" s="862" customFormat="1">
      <c r="A881" s="762">
        <f t="shared" si="15"/>
        <v>2018</v>
      </c>
      <c r="B881" s="865">
        <v>43327</v>
      </c>
      <c r="C881" s="866">
        <v>306</v>
      </c>
    </row>
    <row r="882" spans="1:3" s="862" customFormat="1">
      <c r="A882" s="762">
        <f t="shared" si="15"/>
        <v>2018</v>
      </c>
      <c r="B882" s="865">
        <v>43326</v>
      </c>
      <c r="C882" s="866">
        <v>300</v>
      </c>
    </row>
    <row r="883" spans="1:3" s="862" customFormat="1">
      <c r="A883" s="762">
        <f t="shared" si="15"/>
        <v>2018</v>
      </c>
      <c r="B883" s="865">
        <v>43325</v>
      </c>
      <c r="C883" s="866">
        <v>306</v>
      </c>
    </row>
    <row r="884" spans="1:3" s="862" customFormat="1">
      <c r="A884" s="762">
        <f t="shared" si="15"/>
        <v>2018</v>
      </c>
      <c r="B884" s="865">
        <v>43322</v>
      </c>
      <c r="C884" s="866">
        <v>301</v>
      </c>
    </row>
    <row r="885" spans="1:3" s="862" customFormat="1">
      <c r="A885" s="762">
        <f t="shared" si="15"/>
        <v>2018</v>
      </c>
      <c r="B885" s="865">
        <v>43321</v>
      </c>
      <c r="C885" s="866">
        <v>285</v>
      </c>
    </row>
    <row r="886" spans="1:3" s="862" customFormat="1">
      <c r="A886" s="762">
        <f t="shared" si="15"/>
        <v>2018</v>
      </c>
      <c r="B886" s="865">
        <v>43320</v>
      </c>
      <c r="C886" s="866">
        <v>277</v>
      </c>
    </row>
    <row r="887" spans="1:3" s="862" customFormat="1">
      <c r="A887" s="762">
        <f t="shared" si="15"/>
        <v>2018</v>
      </c>
      <c r="B887" s="865">
        <v>43319</v>
      </c>
      <c r="C887" s="866">
        <v>275</v>
      </c>
    </row>
    <row r="888" spans="1:3" s="862" customFormat="1">
      <c r="A888" s="762">
        <f t="shared" si="15"/>
        <v>2018</v>
      </c>
      <c r="B888" s="865">
        <v>43318</v>
      </c>
      <c r="C888" s="866">
        <v>272</v>
      </c>
    </row>
    <row r="889" spans="1:3" s="862" customFormat="1">
      <c r="A889" s="762">
        <f t="shared" si="15"/>
        <v>2018</v>
      </c>
      <c r="B889" s="865">
        <v>43315</v>
      </c>
      <c r="C889" s="866">
        <v>270</v>
      </c>
    </row>
    <row r="890" spans="1:3" s="862" customFormat="1">
      <c r="A890" s="762">
        <f t="shared" si="15"/>
        <v>2018</v>
      </c>
      <c r="B890" s="865">
        <v>43314</v>
      </c>
      <c r="C890" s="866">
        <v>273</v>
      </c>
    </row>
    <row r="891" spans="1:3" s="862" customFormat="1">
      <c r="A891" s="762">
        <f t="shared" si="15"/>
        <v>2018</v>
      </c>
      <c r="B891" s="865">
        <v>43313</v>
      </c>
      <c r="C891" s="866">
        <v>271</v>
      </c>
    </row>
    <row r="892" spans="1:3" s="862" customFormat="1">
      <c r="A892" s="762">
        <f t="shared" si="15"/>
        <v>2018</v>
      </c>
      <c r="B892" s="865">
        <v>43312</v>
      </c>
      <c r="C892" s="866">
        <v>267</v>
      </c>
    </row>
    <row r="893" spans="1:3" s="862" customFormat="1">
      <c r="A893" s="762">
        <f t="shared" si="15"/>
        <v>2018</v>
      </c>
      <c r="B893" s="865">
        <v>43311</v>
      </c>
      <c r="C893" s="866">
        <v>266</v>
      </c>
    </row>
    <row r="894" spans="1:3" s="862" customFormat="1">
      <c r="A894" s="762">
        <f t="shared" si="15"/>
        <v>2018</v>
      </c>
      <c r="B894" s="865">
        <v>43308</v>
      </c>
      <c r="C894" s="866">
        <v>264</v>
      </c>
    </row>
    <row r="895" spans="1:3" s="862" customFormat="1">
      <c r="A895" s="762">
        <f t="shared" si="15"/>
        <v>2018</v>
      </c>
      <c r="B895" s="865">
        <v>43307</v>
      </c>
      <c r="C895" s="866">
        <v>267</v>
      </c>
    </row>
    <row r="896" spans="1:3" s="862" customFormat="1">
      <c r="A896" s="762">
        <f t="shared" si="15"/>
        <v>2018</v>
      </c>
      <c r="B896" s="865">
        <v>43306</v>
      </c>
      <c r="C896" s="866">
        <v>271</v>
      </c>
    </row>
    <row r="897" spans="1:3" s="862" customFormat="1">
      <c r="A897" s="762">
        <f t="shared" si="15"/>
        <v>2018</v>
      </c>
      <c r="B897" s="865">
        <v>43305</v>
      </c>
      <c r="C897" s="866">
        <v>276</v>
      </c>
    </row>
    <row r="898" spans="1:3" s="862" customFormat="1">
      <c r="A898" s="762">
        <f t="shared" si="15"/>
        <v>2018</v>
      </c>
      <c r="B898" s="865">
        <v>43304</v>
      </c>
      <c r="C898" s="866">
        <v>277</v>
      </c>
    </row>
    <row r="899" spans="1:3" s="862" customFormat="1">
      <c r="A899" s="762">
        <f t="shared" si="15"/>
        <v>2018</v>
      </c>
      <c r="B899" s="865">
        <v>43301</v>
      </c>
      <c r="C899" s="866">
        <v>280</v>
      </c>
    </row>
    <row r="900" spans="1:3" s="862" customFormat="1">
      <c r="A900" s="762">
        <f t="shared" ref="A900:A963" si="16">YEAR(B900)</f>
        <v>2018</v>
      </c>
      <c r="B900" s="865">
        <v>43300</v>
      </c>
      <c r="C900" s="866">
        <v>297</v>
      </c>
    </row>
    <row r="901" spans="1:3" s="862" customFormat="1">
      <c r="A901" s="762">
        <f t="shared" si="16"/>
        <v>2018</v>
      </c>
      <c r="B901" s="865">
        <v>43299</v>
      </c>
      <c r="C901" s="866">
        <v>292</v>
      </c>
    </row>
    <row r="902" spans="1:3" s="862" customFormat="1">
      <c r="A902" s="762">
        <f t="shared" si="16"/>
        <v>2018</v>
      </c>
      <c r="B902" s="865">
        <v>43298</v>
      </c>
      <c r="C902" s="866">
        <v>295</v>
      </c>
    </row>
    <row r="903" spans="1:3" s="862" customFormat="1">
      <c r="A903" s="762">
        <f t="shared" si="16"/>
        <v>2018</v>
      </c>
      <c r="B903" s="865">
        <v>43297</v>
      </c>
      <c r="C903" s="866">
        <v>295</v>
      </c>
    </row>
    <row r="904" spans="1:3" s="862" customFormat="1">
      <c r="A904" s="762">
        <f t="shared" si="16"/>
        <v>2018</v>
      </c>
      <c r="B904" s="865">
        <v>43294</v>
      </c>
      <c r="C904" s="866">
        <v>298</v>
      </c>
    </row>
    <row r="905" spans="1:3" s="862" customFormat="1">
      <c r="A905" s="762">
        <f t="shared" si="16"/>
        <v>2018</v>
      </c>
      <c r="B905" s="865">
        <v>43293</v>
      </c>
      <c r="C905" s="866">
        <v>299</v>
      </c>
    </row>
    <row r="906" spans="1:3" s="862" customFormat="1">
      <c r="A906" s="762">
        <f t="shared" si="16"/>
        <v>2018</v>
      </c>
      <c r="B906" s="865">
        <v>43292</v>
      </c>
      <c r="C906" s="866">
        <v>301</v>
      </c>
    </row>
    <row r="907" spans="1:3" s="862" customFormat="1">
      <c r="A907" s="762">
        <f t="shared" si="16"/>
        <v>2018</v>
      </c>
      <c r="B907" s="865">
        <v>43291</v>
      </c>
      <c r="C907" s="866">
        <v>296</v>
      </c>
    </row>
    <row r="908" spans="1:3" s="862" customFormat="1">
      <c r="A908" s="762">
        <f t="shared" si="16"/>
        <v>2018</v>
      </c>
      <c r="B908" s="865">
        <v>43290</v>
      </c>
      <c r="C908" s="866">
        <v>303</v>
      </c>
    </row>
    <row r="909" spans="1:3" s="862" customFormat="1">
      <c r="A909" s="762">
        <f t="shared" si="16"/>
        <v>2018</v>
      </c>
      <c r="B909" s="865">
        <v>43287</v>
      </c>
      <c r="C909" s="866">
        <v>312</v>
      </c>
    </row>
    <row r="910" spans="1:3" s="862" customFormat="1">
      <c r="A910" s="762">
        <f t="shared" si="16"/>
        <v>2018</v>
      </c>
      <c r="B910" s="865">
        <v>43286</v>
      </c>
      <c r="C910" s="866">
        <v>319</v>
      </c>
    </row>
    <row r="911" spans="1:3" s="862" customFormat="1">
      <c r="A911" s="762">
        <f t="shared" si="16"/>
        <v>2018</v>
      </c>
      <c r="B911" s="865">
        <v>43285</v>
      </c>
      <c r="C911" s="866">
        <v>327</v>
      </c>
    </row>
    <row r="912" spans="1:3" s="862" customFormat="1">
      <c r="A912" s="762">
        <f t="shared" si="16"/>
        <v>2018</v>
      </c>
      <c r="B912" s="865">
        <v>43284</v>
      </c>
      <c r="C912" s="866">
        <v>327</v>
      </c>
    </row>
    <row r="913" spans="1:3" s="862" customFormat="1">
      <c r="A913" s="762">
        <f t="shared" si="16"/>
        <v>2018</v>
      </c>
      <c r="B913" s="865">
        <v>43283</v>
      </c>
      <c r="C913" s="866">
        <v>331</v>
      </c>
    </row>
    <row r="914" spans="1:3" s="862" customFormat="1">
      <c r="A914" s="762">
        <f t="shared" si="16"/>
        <v>2018</v>
      </c>
      <c r="B914" s="865">
        <v>43280</v>
      </c>
      <c r="C914" s="866">
        <v>332</v>
      </c>
    </row>
    <row r="915" spans="1:3" s="862" customFormat="1">
      <c r="A915" s="762">
        <f t="shared" si="16"/>
        <v>2018</v>
      </c>
      <c r="B915" s="865">
        <v>43279</v>
      </c>
      <c r="C915" s="866">
        <v>332</v>
      </c>
    </row>
    <row r="916" spans="1:3" s="862" customFormat="1">
      <c r="A916" s="762">
        <f t="shared" si="16"/>
        <v>2018</v>
      </c>
      <c r="B916" s="865">
        <v>43278</v>
      </c>
      <c r="C916" s="866">
        <v>332</v>
      </c>
    </row>
    <row r="917" spans="1:3" s="862" customFormat="1">
      <c r="A917" s="762">
        <f t="shared" si="16"/>
        <v>2018</v>
      </c>
      <c r="B917" s="865">
        <v>43277</v>
      </c>
      <c r="C917" s="866">
        <v>320</v>
      </c>
    </row>
    <row r="918" spans="1:3" s="862" customFormat="1">
      <c r="A918" s="762">
        <f t="shared" si="16"/>
        <v>2018</v>
      </c>
      <c r="B918" s="865">
        <v>43276</v>
      </c>
      <c r="C918" s="866">
        <v>323</v>
      </c>
    </row>
    <row r="919" spans="1:3" s="862" customFormat="1">
      <c r="A919" s="762">
        <f t="shared" si="16"/>
        <v>2018</v>
      </c>
      <c r="B919" s="865">
        <v>43273</v>
      </c>
      <c r="C919" s="866">
        <v>318</v>
      </c>
    </row>
    <row r="920" spans="1:3" s="862" customFormat="1">
      <c r="A920" s="762">
        <f t="shared" si="16"/>
        <v>2018</v>
      </c>
      <c r="B920" s="865">
        <v>43272</v>
      </c>
      <c r="C920" s="866">
        <v>325</v>
      </c>
    </row>
    <row r="921" spans="1:3" s="862" customFormat="1">
      <c r="A921" s="762">
        <f t="shared" si="16"/>
        <v>2018</v>
      </c>
      <c r="B921" s="865">
        <v>43271</v>
      </c>
      <c r="C921" s="866">
        <v>333</v>
      </c>
    </row>
    <row r="922" spans="1:3" s="862" customFormat="1">
      <c r="A922" s="762">
        <f t="shared" si="16"/>
        <v>2018</v>
      </c>
      <c r="B922" s="865">
        <v>43270</v>
      </c>
      <c r="C922" s="866">
        <v>345</v>
      </c>
    </row>
    <row r="923" spans="1:3" s="862" customFormat="1">
      <c r="A923" s="762">
        <f t="shared" si="16"/>
        <v>2018</v>
      </c>
      <c r="B923" s="865">
        <v>43269</v>
      </c>
      <c r="C923" s="866">
        <v>343</v>
      </c>
    </row>
    <row r="924" spans="1:3" s="862" customFormat="1">
      <c r="A924" s="762">
        <f t="shared" si="16"/>
        <v>2018</v>
      </c>
      <c r="B924" s="865">
        <v>43266</v>
      </c>
      <c r="C924" s="866">
        <v>333</v>
      </c>
    </row>
    <row r="925" spans="1:3" s="862" customFormat="1">
      <c r="A925" s="762">
        <f t="shared" si="16"/>
        <v>2018</v>
      </c>
      <c r="B925" s="865">
        <v>43265</v>
      </c>
      <c r="C925" s="866">
        <v>334</v>
      </c>
    </row>
    <row r="926" spans="1:3" s="862" customFormat="1">
      <c r="A926" s="762">
        <f t="shared" si="16"/>
        <v>2018</v>
      </c>
      <c r="B926" s="865">
        <v>43264</v>
      </c>
      <c r="C926" s="866">
        <v>330</v>
      </c>
    </row>
    <row r="927" spans="1:3" s="862" customFormat="1">
      <c r="A927" s="762">
        <f t="shared" si="16"/>
        <v>2018</v>
      </c>
      <c r="B927" s="865">
        <v>43263</v>
      </c>
      <c r="C927" s="866">
        <v>332</v>
      </c>
    </row>
    <row r="928" spans="1:3" s="862" customFormat="1">
      <c r="A928" s="762">
        <f t="shared" si="16"/>
        <v>2018</v>
      </c>
      <c r="B928" s="865">
        <v>43262</v>
      </c>
      <c r="C928" s="866">
        <v>330</v>
      </c>
    </row>
    <row r="929" spans="1:3" s="862" customFormat="1">
      <c r="A929" s="762">
        <f t="shared" si="16"/>
        <v>2018</v>
      </c>
      <c r="B929" s="865">
        <v>43259</v>
      </c>
      <c r="C929" s="866">
        <v>325</v>
      </c>
    </row>
    <row r="930" spans="1:3" s="862" customFormat="1">
      <c r="A930" s="762">
        <f t="shared" si="16"/>
        <v>2018</v>
      </c>
      <c r="B930" s="865">
        <v>43258</v>
      </c>
      <c r="C930" s="866">
        <v>330</v>
      </c>
    </row>
    <row r="931" spans="1:3" s="862" customFormat="1">
      <c r="A931" s="762">
        <f t="shared" si="16"/>
        <v>2018</v>
      </c>
      <c r="B931" s="865">
        <v>43257</v>
      </c>
      <c r="C931" s="866">
        <v>311</v>
      </c>
    </row>
    <row r="932" spans="1:3" s="862" customFormat="1">
      <c r="A932" s="762">
        <f t="shared" si="16"/>
        <v>2018</v>
      </c>
      <c r="B932" s="865">
        <v>43256</v>
      </c>
      <c r="C932" s="866">
        <v>304</v>
      </c>
    </row>
    <row r="933" spans="1:3" s="862" customFormat="1">
      <c r="A933" s="762">
        <f t="shared" si="16"/>
        <v>2018</v>
      </c>
      <c r="B933" s="865">
        <v>43255</v>
      </c>
      <c r="C933" s="866">
        <v>300</v>
      </c>
    </row>
    <row r="934" spans="1:3" s="862" customFormat="1">
      <c r="A934" s="762">
        <f t="shared" si="16"/>
        <v>2018</v>
      </c>
      <c r="B934" s="865">
        <v>43252</v>
      </c>
      <c r="C934" s="866">
        <v>309</v>
      </c>
    </row>
    <row r="935" spans="1:3" s="862" customFormat="1">
      <c r="A935" s="762">
        <f t="shared" si="16"/>
        <v>2018</v>
      </c>
      <c r="B935" s="865">
        <v>43251</v>
      </c>
      <c r="C935" s="866">
        <v>307</v>
      </c>
    </row>
    <row r="936" spans="1:3" s="862" customFormat="1">
      <c r="A936" s="762">
        <f t="shared" si="16"/>
        <v>2018</v>
      </c>
      <c r="B936" s="865">
        <v>43250</v>
      </c>
      <c r="C936" s="866">
        <v>295</v>
      </c>
    </row>
    <row r="937" spans="1:3" s="862" customFormat="1">
      <c r="A937" s="762">
        <f t="shared" si="16"/>
        <v>2018</v>
      </c>
      <c r="B937" s="865">
        <v>43249</v>
      </c>
      <c r="C937" s="866">
        <v>297</v>
      </c>
    </row>
    <row r="938" spans="1:3" s="862" customFormat="1">
      <c r="A938" s="762">
        <f t="shared" si="16"/>
        <v>2018</v>
      </c>
      <c r="B938" s="865">
        <v>43248</v>
      </c>
      <c r="C938" s="866">
        <v>271</v>
      </c>
    </row>
    <row r="939" spans="1:3" s="862" customFormat="1">
      <c r="A939" s="762">
        <f t="shared" si="16"/>
        <v>2018</v>
      </c>
      <c r="B939" s="865">
        <v>43245</v>
      </c>
      <c r="C939" s="866">
        <v>271</v>
      </c>
    </row>
    <row r="940" spans="1:3" s="862" customFormat="1">
      <c r="A940" s="762">
        <f t="shared" si="16"/>
        <v>2018</v>
      </c>
      <c r="B940" s="865">
        <v>43244</v>
      </c>
      <c r="C940" s="866">
        <v>268</v>
      </c>
    </row>
    <row r="941" spans="1:3" s="862" customFormat="1">
      <c r="A941" s="762">
        <f t="shared" si="16"/>
        <v>2018</v>
      </c>
      <c r="B941" s="865">
        <v>43243</v>
      </c>
      <c r="C941" s="866">
        <v>265</v>
      </c>
    </row>
    <row r="942" spans="1:3" s="862" customFormat="1">
      <c r="A942" s="762">
        <f t="shared" si="16"/>
        <v>2018</v>
      </c>
      <c r="B942" s="865">
        <v>43242</v>
      </c>
      <c r="C942" s="866">
        <v>265</v>
      </c>
    </row>
    <row r="943" spans="1:3" s="862" customFormat="1">
      <c r="A943" s="762">
        <f t="shared" si="16"/>
        <v>2018</v>
      </c>
      <c r="B943" s="865">
        <v>43241</v>
      </c>
      <c r="C943" s="866">
        <v>270</v>
      </c>
    </row>
    <row r="944" spans="1:3" s="862" customFormat="1">
      <c r="A944" s="762">
        <f t="shared" si="16"/>
        <v>2018</v>
      </c>
      <c r="B944" s="865">
        <v>43238</v>
      </c>
      <c r="C944" s="866">
        <v>274</v>
      </c>
    </row>
    <row r="945" spans="1:3" s="862" customFormat="1">
      <c r="A945" s="762">
        <f t="shared" si="16"/>
        <v>2018</v>
      </c>
      <c r="B945" s="865">
        <v>43237</v>
      </c>
      <c r="C945" s="866">
        <v>261</v>
      </c>
    </row>
    <row r="946" spans="1:3" s="862" customFormat="1">
      <c r="A946" s="762">
        <f t="shared" si="16"/>
        <v>2018</v>
      </c>
      <c r="B946" s="865">
        <v>43236</v>
      </c>
      <c r="C946" s="866">
        <v>257</v>
      </c>
    </row>
    <row r="947" spans="1:3" s="862" customFormat="1">
      <c r="A947" s="762">
        <f t="shared" si="16"/>
        <v>2018</v>
      </c>
      <c r="B947" s="865">
        <v>43235</v>
      </c>
      <c r="C947" s="866">
        <v>260</v>
      </c>
    </row>
    <row r="948" spans="1:3" s="862" customFormat="1">
      <c r="A948" s="762">
        <f t="shared" si="16"/>
        <v>2018</v>
      </c>
      <c r="B948" s="865">
        <v>43234</v>
      </c>
      <c r="C948" s="866">
        <v>255</v>
      </c>
    </row>
    <row r="949" spans="1:3" s="862" customFormat="1">
      <c r="A949" s="762">
        <f t="shared" si="16"/>
        <v>2018</v>
      </c>
      <c r="B949" s="865">
        <v>43231</v>
      </c>
      <c r="C949" s="866">
        <v>254</v>
      </c>
    </row>
    <row r="950" spans="1:3" s="862" customFormat="1">
      <c r="A950" s="762">
        <f t="shared" si="16"/>
        <v>2018</v>
      </c>
      <c r="B950" s="865">
        <v>43230</v>
      </c>
      <c r="C950" s="866">
        <v>252</v>
      </c>
    </row>
    <row r="951" spans="1:3" s="862" customFormat="1">
      <c r="A951" s="762">
        <f t="shared" si="16"/>
        <v>2018</v>
      </c>
      <c r="B951" s="865">
        <v>43229</v>
      </c>
      <c r="C951" s="866">
        <v>264</v>
      </c>
    </row>
    <row r="952" spans="1:3" s="862" customFormat="1">
      <c r="A952" s="762">
        <f t="shared" si="16"/>
        <v>2018</v>
      </c>
      <c r="B952" s="865">
        <v>43228</v>
      </c>
      <c r="C952" s="866">
        <v>269</v>
      </c>
    </row>
    <row r="953" spans="1:3" s="862" customFormat="1">
      <c r="A953" s="762">
        <f t="shared" si="16"/>
        <v>2018</v>
      </c>
      <c r="B953" s="865">
        <v>43227</v>
      </c>
      <c r="C953" s="866">
        <v>262</v>
      </c>
    </row>
    <row r="954" spans="1:3" s="862" customFormat="1">
      <c r="A954" s="762">
        <f t="shared" si="16"/>
        <v>2018</v>
      </c>
      <c r="B954" s="865">
        <v>43224</v>
      </c>
      <c r="C954" s="866">
        <v>261</v>
      </c>
    </row>
    <row r="955" spans="1:3" s="862" customFormat="1">
      <c r="A955" s="762">
        <f t="shared" si="16"/>
        <v>2018</v>
      </c>
      <c r="B955" s="865">
        <v>43223</v>
      </c>
      <c r="C955" s="866">
        <v>263</v>
      </c>
    </row>
    <row r="956" spans="1:3" s="862" customFormat="1">
      <c r="A956" s="762">
        <f t="shared" si="16"/>
        <v>2018</v>
      </c>
      <c r="B956" s="865">
        <v>43222</v>
      </c>
      <c r="C956" s="866">
        <v>256</v>
      </c>
    </row>
    <row r="957" spans="1:3" s="862" customFormat="1">
      <c r="A957" s="762">
        <f t="shared" si="16"/>
        <v>2018</v>
      </c>
      <c r="B957" s="865">
        <v>43221</v>
      </c>
      <c r="C957" s="866">
        <v>250</v>
      </c>
    </row>
    <row r="958" spans="1:3" s="862" customFormat="1">
      <c r="A958" s="762">
        <f t="shared" si="16"/>
        <v>2018</v>
      </c>
      <c r="B958" s="865">
        <v>43220</v>
      </c>
      <c r="C958" s="866">
        <v>250</v>
      </c>
    </row>
    <row r="959" spans="1:3" s="862" customFormat="1">
      <c r="A959" s="762">
        <f t="shared" si="16"/>
        <v>2018</v>
      </c>
      <c r="B959" s="865">
        <v>43217</v>
      </c>
      <c r="C959" s="866">
        <v>249</v>
      </c>
    </row>
    <row r="960" spans="1:3" s="862" customFormat="1">
      <c r="A960" s="762">
        <f t="shared" si="16"/>
        <v>2018</v>
      </c>
      <c r="B960" s="865">
        <v>43216</v>
      </c>
      <c r="C960" s="866">
        <v>244</v>
      </c>
    </row>
    <row r="961" spans="1:3" s="862" customFormat="1">
      <c r="A961" s="762">
        <f t="shared" si="16"/>
        <v>2018</v>
      </c>
      <c r="B961" s="865">
        <v>43215</v>
      </c>
      <c r="C961" s="866">
        <v>243</v>
      </c>
    </row>
    <row r="962" spans="1:3" s="862" customFormat="1">
      <c r="A962" s="762">
        <f t="shared" si="16"/>
        <v>2018</v>
      </c>
      <c r="B962" s="865">
        <v>43214</v>
      </c>
      <c r="C962" s="866">
        <v>242</v>
      </c>
    </row>
    <row r="963" spans="1:3" s="862" customFormat="1">
      <c r="A963" s="762">
        <f t="shared" si="16"/>
        <v>2018</v>
      </c>
      <c r="B963" s="865">
        <v>43213</v>
      </c>
      <c r="C963" s="866">
        <v>243</v>
      </c>
    </row>
    <row r="964" spans="1:3" s="862" customFormat="1">
      <c r="A964" s="762">
        <f t="shared" ref="A964:A1027" si="17">YEAR(B964)</f>
        <v>2018</v>
      </c>
      <c r="B964" s="865">
        <v>43210</v>
      </c>
      <c r="C964" s="866">
        <v>243</v>
      </c>
    </row>
    <row r="965" spans="1:3" s="862" customFormat="1">
      <c r="A965" s="762">
        <f t="shared" si="17"/>
        <v>2018</v>
      </c>
      <c r="B965" s="865">
        <v>43209</v>
      </c>
      <c r="C965" s="866">
        <v>245</v>
      </c>
    </row>
    <row r="966" spans="1:3" s="862" customFormat="1">
      <c r="A966" s="762">
        <f t="shared" si="17"/>
        <v>2018</v>
      </c>
      <c r="B966" s="865">
        <v>43208</v>
      </c>
      <c r="C966" s="866">
        <v>244</v>
      </c>
    </row>
    <row r="967" spans="1:3" s="862" customFormat="1">
      <c r="A967" s="762">
        <f t="shared" si="17"/>
        <v>2018</v>
      </c>
      <c r="B967" s="865">
        <v>43207</v>
      </c>
      <c r="C967" s="866">
        <v>247</v>
      </c>
    </row>
    <row r="968" spans="1:3" s="862" customFormat="1">
      <c r="A968" s="762">
        <f t="shared" si="17"/>
        <v>2018</v>
      </c>
      <c r="B968" s="865">
        <v>43206</v>
      </c>
      <c r="C968" s="866">
        <v>248</v>
      </c>
    </row>
    <row r="969" spans="1:3" s="862" customFormat="1">
      <c r="A969" s="762">
        <f t="shared" si="17"/>
        <v>2018</v>
      </c>
      <c r="B969" s="865">
        <v>43203</v>
      </c>
      <c r="C969" s="866">
        <v>245</v>
      </c>
    </row>
    <row r="970" spans="1:3" s="862" customFormat="1">
      <c r="A970" s="762">
        <f t="shared" si="17"/>
        <v>2018</v>
      </c>
      <c r="B970" s="865">
        <v>43202</v>
      </c>
      <c r="C970" s="866">
        <v>244</v>
      </c>
    </row>
    <row r="971" spans="1:3" s="862" customFormat="1">
      <c r="A971" s="762">
        <f t="shared" si="17"/>
        <v>2018</v>
      </c>
      <c r="B971" s="865">
        <v>43201</v>
      </c>
      <c r="C971" s="866">
        <v>246</v>
      </c>
    </row>
    <row r="972" spans="1:3" s="862" customFormat="1">
      <c r="A972" s="762">
        <f t="shared" si="17"/>
        <v>2018</v>
      </c>
      <c r="B972" s="865">
        <v>43200</v>
      </c>
      <c r="C972" s="866">
        <v>246</v>
      </c>
    </row>
    <row r="973" spans="1:3" s="862" customFormat="1">
      <c r="A973" s="762">
        <f t="shared" si="17"/>
        <v>2018</v>
      </c>
      <c r="B973" s="865">
        <v>43199</v>
      </c>
      <c r="C973" s="866">
        <v>247</v>
      </c>
    </row>
    <row r="974" spans="1:3" s="862" customFormat="1">
      <c r="A974" s="762">
        <f t="shared" si="17"/>
        <v>2018</v>
      </c>
      <c r="B974" s="865">
        <v>43196</v>
      </c>
      <c r="C974" s="866">
        <v>247</v>
      </c>
    </row>
    <row r="975" spans="1:3" s="862" customFormat="1">
      <c r="A975" s="762">
        <f t="shared" si="17"/>
        <v>2018</v>
      </c>
      <c r="B975" s="865">
        <v>43195</v>
      </c>
      <c r="C975" s="866">
        <v>239</v>
      </c>
    </row>
    <row r="976" spans="1:3" s="862" customFormat="1">
      <c r="A976" s="762">
        <f t="shared" si="17"/>
        <v>2018</v>
      </c>
      <c r="B976" s="865">
        <v>43194</v>
      </c>
      <c r="C976" s="866">
        <v>244</v>
      </c>
    </row>
    <row r="977" spans="1:3" s="862" customFormat="1">
      <c r="A977" s="762">
        <f t="shared" si="17"/>
        <v>2018</v>
      </c>
      <c r="B977" s="865">
        <v>43193</v>
      </c>
      <c r="C977" s="866">
        <v>243</v>
      </c>
    </row>
    <row r="978" spans="1:3" s="862" customFormat="1">
      <c r="A978" s="762">
        <f t="shared" si="17"/>
        <v>2018</v>
      </c>
      <c r="B978" s="865">
        <v>43192</v>
      </c>
      <c r="C978" s="866">
        <v>251</v>
      </c>
    </row>
    <row r="979" spans="1:3" s="862" customFormat="1">
      <c r="A979" s="762">
        <f t="shared" si="17"/>
        <v>2018</v>
      </c>
      <c r="B979" s="865">
        <v>43188</v>
      </c>
      <c r="C979" s="866">
        <v>248</v>
      </c>
    </row>
    <row r="980" spans="1:3" s="862" customFormat="1">
      <c r="A980" s="762">
        <f t="shared" si="17"/>
        <v>2018</v>
      </c>
      <c r="B980" s="865">
        <v>43187</v>
      </c>
      <c r="C980" s="866">
        <v>250</v>
      </c>
    </row>
    <row r="981" spans="1:3" s="862" customFormat="1">
      <c r="A981" s="762">
        <f t="shared" si="17"/>
        <v>2018</v>
      </c>
      <c r="B981" s="865">
        <v>43186</v>
      </c>
      <c r="C981" s="866">
        <v>251</v>
      </c>
    </row>
    <row r="982" spans="1:3" s="862" customFormat="1">
      <c r="A982" s="762">
        <f t="shared" si="17"/>
        <v>2018</v>
      </c>
      <c r="B982" s="865">
        <v>43185</v>
      </c>
      <c r="C982" s="866">
        <v>248</v>
      </c>
    </row>
    <row r="983" spans="1:3" s="862" customFormat="1">
      <c r="A983" s="762">
        <f t="shared" si="17"/>
        <v>2018</v>
      </c>
      <c r="B983" s="865">
        <v>43182</v>
      </c>
      <c r="C983" s="866">
        <v>252</v>
      </c>
    </row>
    <row r="984" spans="1:3" s="862" customFormat="1">
      <c r="A984" s="762">
        <f t="shared" si="17"/>
        <v>2018</v>
      </c>
      <c r="B984" s="865">
        <v>43181</v>
      </c>
      <c r="C984" s="866">
        <v>250</v>
      </c>
    </row>
    <row r="985" spans="1:3" s="862" customFormat="1">
      <c r="A985" s="762">
        <f t="shared" si="17"/>
        <v>2018</v>
      </c>
      <c r="B985" s="865">
        <v>43180</v>
      </c>
      <c r="C985" s="866">
        <v>246</v>
      </c>
    </row>
    <row r="986" spans="1:3" s="862" customFormat="1">
      <c r="A986" s="762">
        <f t="shared" si="17"/>
        <v>2018</v>
      </c>
      <c r="B986" s="865">
        <v>43179</v>
      </c>
      <c r="C986" s="866">
        <v>246</v>
      </c>
    </row>
    <row r="987" spans="1:3" s="862" customFormat="1">
      <c r="A987" s="762">
        <f t="shared" si="17"/>
        <v>2018</v>
      </c>
      <c r="B987" s="865">
        <v>43178</v>
      </c>
      <c r="C987" s="866">
        <v>249</v>
      </c>
    </row>
    <row r="988" spans="1:3" s="862" customFormat="1">
      <c r="A988" s="762">
        <f t="shared" si="17"/>
        <v>2018</v>
      </c>
      <c r="B988" s="865">
        <v>43175</v>
      </c>
      <c r="C988" s="866">
        <v>244</v>
      </c>
    </row>
    <row r="989" spans="1:3" s="862" customFormat="1">
      <c r="A989" s="762">
        <f t="shared" si="17"/>
        <v>2018</v>
      </c>
      <c r="B989" s="865">
        <v>43174</v>
      </c>
      <c r="C989" s="866">
        <v>247</v>
      </c>
    </row>
    <row r="990" spans="1:3" s="862" customFormat="1">
      <c r="A990" s="762">
        <f t="shared" si="17"/>
        <v>2018</v>
      </c>
      <c r="B990" s="865">
        <v>43173</v>
      </c>
      <c r="C990" s="866">
        <v>245</v>
      </c>
    </row>
    <row r="991" spans="1:3" s="862" customFormat="1">
      <c r="A991" s="762">
        <f t="shared" si="17"/>
        <v>2018</v>
      </c>
      <c r="B991" s="865">
        <v>43172</v>
      </c>
      <c r="C991" s="866">
        <v>243</v>
      </c>
    </row>
    <row r="992" spans="1:3" s="862" customFormat="1">
      <c r="A992" s="762">
        <f t="shared" si="17"/>
        <v>2018</v>
      </c>
      <c r="B992" s="865">
        <v>43171</v>
      </c>
      <c r="C992" s="866">
        <v>235</v>
      </c>
    </row>
    <row r="993" spans="1:3" s="862" customFormat="1">
      <c r="A993" s="762">
        <f t="shared" si="17"/>
        <v>2018</v>
      </c>
      <c r="B993" s="865">
        <v>43168</v>
      </c>
      <c r="C993" s="866">
        <v>233</v>
      </c>
    </row>
    <row r="994" spans="1:3" s="862" customFormat="1">
      <c r="A994" s="762">
        <f t="shared" si="17"/>
        <v>2018</v>
      </c>
      <c r="B994" s="865">
        <v>43167</v>
      </c>
      <c r="C994" s="866">
        <v>242</v>
      </c>
    </row>
    <row r="995" spans="1:3" s="862" customFormat="1">
      <c r="A995" s="762">
        <f t="shared" si="17"/>
        <v>2018</v>
      </c>
      <c r="B995" s="865">
        <v>43166</v>
      </c>
      <c r="C995" s="866">
        <v>239</v>
      </c>
    </row>
    <row r="996" spans="1:3" s="862" customFormat="1">
      <c r="A996" s="762">
        <f t="shared" si="17"/>
        <v>2018</v>
      </c>
      <c r="B996" s="865">
        <v>43165</v>
      </c>
      <c r="C996" s="866">
        <v>235</v>
      </c>
    </row>
    <row r="997" spans="1:3" s="862" customFormat="1">
      <c r="A997" s="762">
        <f t="shared" si="17"/>
        <v>2018</v>
      </c>
      <c r="B997" s="865">
        <v>43164</v>
      </c>
      <c r="C997" s="866">
        <v>237</v>
      </c>
    </row>
    <row r="998" spans="1:3" s="862" customFormat="1">
      <c r="A998" s="762">
        <f t="shared" si="17"/>
        <v>2018</v>
      </c>
      <c r="B998" s="865">
        <v>43161</v>
      </c>
      <c r="C998" s="866">
        <v>240</v>
      </c>
    </row>
    <row r="999" spans="1:3" s="862" customFormat="1">
      <c r="A999" s="762">
        <f t="shared" si="17"/>
        <v>2018</v>
      </c>
      <c r="B999" s="865">
        <v>43160</v>
      </c>
      <c r="C999" s="866">
        <v>243</v>
      </c>
    </row>
    <row r="1000" spans="1:3" s="862" customFormat="1">
      <c r="A1000" s="762">
        <f t="shared" si="17"/>
        <v>2018</v>
      </c>
      <c r="B1000" s="865">
        <v>43159</v>
      </c>
      <c r="C1000" s="866">
        <v>236</v>
      </c>
    </row>
    <row r="1001" spans="1:3" s="862" customFormat="1">
      <c r="A1001" s="762">
        <f t="shared" si="17"/>
        <v>2018</v>
      </c>
      <c r="B1001" s="865">
        <v>43158</v>
      </c>
      <c r="C1001" s="866">
        <v>229</v>
      </c>
    </row>
    <row r="1002" spans="1:3" s="862" customFormat="1">
      <c r="A1002" s="762">
        <f t="shared" si="17"/>
        <v>2018</v>
      </c>
      <c r="B1002" s="865">
        <v>43157</v>
      </c>
      <c r="C1002" s="866">
        <v>231</v>
      </c>
    </row>
    <row r="1003" spans="1:3" s="862" customFormat="1">
      <c r="A1003" s="762">
        <f t="shared" si="17"/>
        <v>2018</v>
      </c>
      <c r="B1003" s="865">
        <v>43154</v>
      </c>
      <c r="C1003" s="866">
        <v>236</v>
      </c>
    </row>
    <row r="1004" spans="1:3" s="862" customFormat="1">
      <c r="A1004" s="762">
        <f t="shared" si="17"/>
        <v>2018</v>
      </c>
      <c r="B1004" s="865">
        <v>43153</v>
      </c>
      <c r="C1004" s="866">
        <v>238</v>
      </c>
    </row>
    <row r="1005" spans="1:3" s="862" customFormat="1">
      <c r="A1005" s="762">
        <f t="shared" si="17"/>
        <v>2018</v>
      </c>
      <c r="B1005" s="865">
        <v>43152</v>
      </c>
      <c r="C1005" s="866">
        <v>233</v>
      </c>
    </row>
    <row r="1006" spans="1:3" s="862" customFormat="1">
      <c r="A1006" s="762">
        <f t="shared" si="17"/>
        <v>2018</v>
      </c>
      <c r="B1006" s="865">
        <v>43151</v>
      </c>
      <c r="C1006" s="866">
        <v>235</v>
      </c>
    </row>
    <row r="1007" spans="1:3" s="862" customFormat="1">
      <c r="A1007" s="762">
        <f t="shared" si="17"/>
        <v>2018</v>
      </c>
      <c r="B1007" s="865">
        <v>43147</v>
      </c>
      <c r="C1007" s="866">
        <v>228</v>
      </c>
    </row>
    <row r="1008" spans="1:3" s="862" customFormat="1">
      <c r="A1008" s="762">
        <f t="shared" si="17"/>
        <v>2018</v>
      </c>
      <c r="B1008" s="865">
        <v>43146</v>
      </c>
      <c r="C1008" s="866">
        <v>233</v>
      </c>
    </row>
    <row r="1009" spans="1:3" s="862" customFormat="1">
      <c r="A1009" s="762">
        <f t="shared" si="17"/>
        <v>2018</v>
      </c>
      <c r="B1009" s="865">
        <v>43145</v>
      </c>
      <c r="C1009" s="866">
        <v>249</v>
      </c>
    </row>
    <row r="1010" spans="1:3" s="862" customFormat="1">
      <c r="A1010" s="762">
        <f t="shared" si="17"/>
        <v>2018</v>
      </c>
      <c r="B1010" s="865">
        <v>43144</v>
      </c>
      <c r="C1010" s="866">
        <v>255</v>
      </c>
    </row>
    <row r="1011" spans="1:3" s="862" customFormat="1">
      <c r="A1011" s="762">
        <f t="shared" si="17"/>
        <v>2018</v>
      </c>
      <c r="B1011" s="865">
        <v>43143</v>
      </c>
      <c r="C1011" s="866">
        <v>245</v>
      </c>
    </row>
    <row r="1012" spans="1:3" s="862" customFormat="1">
      <c r="A1012" s="762">
        <f t="shared" si="17"/>
        <v>2018</v>
      </c>
      <c r="B1012" s="865">
        <v>43140</v>
      </c>
      <c r="C1012" s="866">
        <v>256</v>
      </c>
    </row>
    <row r="1013" spans="1:3" s="862" customFormat="1">
      <c r="A1013" s="762">
        <f t="shared" si="17"/>
        <v>2018</v>
      </c>
      <c r="B1013" s="865">
        <v>43139</v>
      </c>
      <c r="C1013" s="866">
        <v>241</v>
      </c>
    </row>
    <row r="1014" spans="1:3" s="862" customFormat="1">
      <c r="A1014" s="762">
        <f t="shared" si="17"/>
        <v>2018</v>
      </c>
      <c r="B1014" s="865">
        <v>43138</v>
      </c>
      <c r="C1014" s="866">
        <v>226</v>
      </c>
    </row>
    <row r="1015" spans="1:3" s="862" customFormat="1">
      <c r="A1015" s="762">
        <f t="shared" si="17"/>
        <v>2018</v>
      </c>
      <c r="B1015" s="865">
        <v>43137</v>
      </c>
      <c r="C1015" s="866">
        <v>235</v>
      </c>
    </row>
    <row r="1016" spans="1:3" s="862" customFormat="1">
      <c r="A1016" s="762">
        <f t="shared" si="17"/>
        <v>2018</v>
      </c>
      <c r="B1016" s="865">
        <v>43136</v>
      </c>
      <c r="C1016" s="866">
        <v>243</v>
      </c>
    </row>
    <row r="1017" spans="1:3" s="862" customFormat="1">
      <c r="A1017" s="762">
        <f t="shared" si="17"/>
        <v>2018</v>
      </c>
      <c r="B1017" s="865">
        <v>43133</v>
      </c>
      <c r="C1017" s="866">
        <v>229</v>
      </c>
    </row>
    <row r="1018" spans="1:3" s="862" customFormat="1">
      <c r="A1018" s="762">
        <f t="shared" si="17"/>
        <v>2018</v>
      </c>
      <c r="B1018" s="865">
        <v>43132</v>
      </c>
      <c r="C1018" s="866">
        <v>227</v>
      </c>
    </row>
    <row r="1019" spans="1:3" s="862" customFormat="1">
      <c r="A1019" s="762">
        <f t="shared" si="17"/>
        <v>2018</v>
      </c>
      <c r="B1019" s="865">
        <v>43131</v>
      </c>
      <c r="C1019" s="866">
        <v>227</v>
      </c>
    </row>
    <row r="1020" spans="1:3" s="862" customFormat="1">
      <c r="A1020" s="762">
        <f t="shared" si="17"/>
        <v>2018</v>
      </c>
      <c r="B1020" s="865">
        <v>43130</v>
      </c>
      <c r="C1020" s="866">
        <v>224</v>
      </c>
    </row>
    <row r="1021" spans="1:3" s="862" customFormat="1">
      <c r="A1021" s="762">
        <f t="shared" si="17"/>
        <v>2018</v>
      </c>
      <c r="B1021" s="865">
        <v>43129</v>
      </c>
      <c r="C1021" s="866">
        <v>224</v>
      </c>
    </row>
    <row r="1022" spans="1:3" s="862" customFormat="1">
      <c r="A1022" s="762">
        <f t="shared" si="17"/>
        <v>2018</v>
      </c>
      <c r="B1022" s="865">
        <v>43126</v>
      </c>
      <c r="C1022" s="866">
        <v>222</v>
      </c>
    </row>
    <row r="1023" spans="1:3" s="862" customFormat="1">
      <c r="A1023" s="762">
        <f t="shared" si="17"/>
        <v>2018</v>
      </c>
      <c r="B1023" s="865">
        <v>43125</v>
      </c>
      <c r="C1023" s="866">
        <v>225</v>
      </c>
    </row>
    <row r="1024" spans="1:3" s="862" customFormat="1">
      <c r="A1024" s="762">
        <f t="shared" si="17"/>
        <v>2018</v>
      </c>
      <c r="B1024" s="865">
        <v>43124</v>
      </c>
      <c r="C1024" s="866">
        <v>226</v>
      </c>
    </row>
    <row r="1025" spans="1:3" s="862" customFormat="1">
      <c r="A1025" s="762">
        <f t="shared" si="17"/>
        <v>2018</v>
      </c>
      <c r="B1025" s="865">
        <v>43123</v>
      </c>
      <c r="C1025" s="866">
        <v>233</v>
      </c>
    </row>
    <row r="1026" spans="1:3" s="862" customFormat="1">
      <c r="A1026" s="762">
        <f t="shared" si="17"/>
        <v>2018</v>
      </c>
      <c r="B1026" s="865">
        <v>43122</v>
      </c>
      <c r="C1026" s="866">
        <v>231</v>
      </c>
    </row>
    <row r="1027" spans="1:3" s="862" customFormat="1">
      <c r="A1027" s="762">
        <f t="shared" si="17"/>
        <v>2018</v>
      </c>
      <c r="B1027" s="865">
        <v>43119</v>
      </c>
      <c r="C1027" s="866">
        <v>231</v>
      </c>
    </row>
    <row r="1028" spans="1:3" s="862" customFormat="1">
      <c r="A1028" s="762">
        <f t="shared" ref="A1028:A1091" si="18">YEAR(B1028)</f>
        <v>2018</v>
      </c>
      <c r="B1028" s="865">
        <v>43118</v>
      </c>
      <c r="C1028" s="866">
        <v>231</v>
      </c>
    </row>
    <row r="1029" spans="1:3" s="862" customFormat="1">
      <c r="A1029" s="762">
        <f t="shared" si="18"/>
        <v>2018</v>
      </c>
      <c r="B1029" s="865">
        <v>43117</v>
      </c>
      <c r="C1029" s="866">
        <v>228</v>
      </c>
    </row>
    <row r="1030" spans="1:3" s="862" customFormat="1">
      <c r="A1030" s="762">
        <f t="shared" si="18"/>
        <v>2018</v>
      </c>
      <c r="B1030" s="865">
        <v>43116</v>
      </c>
      <c r="C1030" s="866">
        <v>226</v>
      </c>
    </row>
    <row r="1031" spans="1:3" s="862" customFormat="1">
      <c r="A1031" s="762">
        <f t="shared" si="18"/>
        <v>2018</v>
      </c>
      <c r="B1031" s="865">
        <v>43115</v>
      </c>
      <c r="C1031" s="866">
        <v>225</v>
      </c>
    </row>
    <row r="1032" spans="1:3" s="862" customFormat="1">
      <c r="A1032" s="762">
        <f t="shared" si="18"/>
        <v>2018</v>
      </c>
      <c r="B1032" s="865">
        <v>43112</v>
      </c>
      <c r="C1032" s="866">
        <v>225</v>
      </c>
    </row>
    <row r="1033" spans="1:3" s="862" customFormat="1">
      <c r="A1033" s="762">
        <f t="shared" si="18"/>
        <v>2018</v>
      </c>
      <c r="B1033" s="865">
        <v>43111</v>
      </c>
      <c r="C1033" s="866">
        <v>223</v>
      </c>
    </row>
    <row r="1034" spans="1:3" s="862" customFormat="1">
      <c r="A1034" s="762">
        <f t="shared" si="18"/>
        <v>2018</v>
      </c>
      <c r="B1034" s="865">
        <v>43110</v>
      </c>
      <c r="C1034" s="866">
        <v>222</v>
      </c>
    </row>
    <row r="1035" spans="1:3" s="862" customFormat="1">
      <c r="A1035" s="762">
        <f t="shared" si="18"/>
        <v>2018</v>
      </c>
      <c r="B1035" s="865">
        <v>43109</v>
      </c>
      <c r="C1035" s="866">
        <v>218</v>
      </c>
    </row>
    <row r="1036" spans="1:3" s="862" customFormat="1">
      <c r="A1036" s="762">
        <f t="shared" si="18"/>
        <v>2018</v>
      </c>
      <c r="B1036" s="865">
        <v>43108</v>
      </c>
      <c r="C1036" s="866">
        <v>222</v>
      </c>
    </row>
    <row r="1037" spans="1:3" s="862" customFormat="1">
      <c r="A1037" s="762">
        <f t="shared" si="18"/>
        <v>2018</v>
      </c>
      <c r="B1037" s="865">
        <v>43105</v>
      </c>
      <c r="C1037" s="866">
        <v>221</v>
      </c>
    </row>
    <row r="1038" spans="1:3" s="862" customFormat="1">
      <c r="A1038" s="762">
        <f t="shared" si="18"/>
        <v>2018</v>
      </c>
      <c r="B1038" s="865">
        <v>43104</v>
      </c>
      <c r="C1038" s="866">
        <v>225</v>
      </c>
    </row>
    <row r="1039" spans="1:3" s="862" customFormat="1">
      <c r="A1039" s="762">
        <f t="shared" si="18"/>
        <v>2018</v>
      </c>
      <c r="B1039" s="865">
        <v>43103</v>
      </c>
      <c r="C1039" s="866">
        <v>228</v>
      </c>
    </row>
    <row r="1040" spans="1:3" s="862" customFormat="1">
      <c r="A1040" s="762">
        <f t="shared" si="18"/>
        <v>2018</v>
      </c>
      <c r="B1040" s="865">
        <v>43102</v>
      </c>
      <c r="C1040" s="866">
        <v>234</v>
      </c>
    </row>
    <row r="1041" spans="1:3" s="862" customFormat="1">
      <c r="A1041" s="762">
        <f t="shared" si="18"/>
        <v>2017</v>
      </c>
      <c r="B1041" s="865">
        <v>43098</v>
      </c>
      <c r="C1041" s="866">
        <v>240</v>
      </c>
    </row>
    <row r="1042" spans="1:3" s="862" customFormat="1">
      <c r="A1042" s="762">
        <f t="shared" si="18"/>
        <v>2017</v>
      </c>
      <c r="B1042" s="865">
        <v>43097</v>
      </c>
      <c r="C1042" s="866">
        <v>239</v>
      </c>
    </row>
    <row r="1043" spans="1:3" s="862" customFormat="1">
      <c r="A1043" s="762">
        <f t="shared" si="18"/>
        <v>2017</v>
      </c>
      <c r="B1043" s="865">
        <v>43096</v>
      </c>
      <c r="C1043" s="866">
        <v>240</v>
      </c>
    </row>
    <row r="1044" spans="1:3" s="862" customFormat="1">
      <c r="A1044" s="762">
        <f t="shared" si="18"/>
        <v>2017</v>
      </c>
      <c r="B1044" s="865">
        <v>43095</v>
      </c>
      <c r="C1044" s="866">
        <v>237</v>
      </c>
    </row>
    <row r="1045" spans="1:3" s="862" customFormat="1">
      <c r="A1045" s="762">
        <f t="shared" si="18"/>
        <v>2017</v>
      </c>
      <c r="B1045" s="865">
        <v>43091</v>
      </c>
      <c r="C1045" s="866">
        <v>235</v>
      </c>
    </row>
    <row r="1046" spans="1:3" s="862" customFormat="1">
      <c r="A1046" s="762">
        <f t="shared" si="18"/>
        <v>2017</v>
      </c>
      <c r="B1046" s="865">
        <v>43090</v>
      </c>
      <c r="C1046" s="866">
        <v>233</v>
      </c>
    </row>
    <row r="1047" spans="1:3" s="862" customFormat="1">
      <c r="A1047" s="762">
        <f t="shared" si="18"/>
        <v>2017</v>
      </c>
      <c r="B1047" s="865">
        <v>43089</v>
      </c>
      <c r="C1047" s="866">
        <v>231</v>
      </c>
    </row>
    <row r="1048" spans="1:3" s="862" customFormat="1">
      <c r="A1048" s="762">
        <f t="shared" si="18"/>
        <v>2017</v>
      </c>
      <c r="B1048" s="865">
        <v>43088</v>
      </c>
      <c r="C1048" s="866">
        <v>234</v>
      </c>
    </row>
    <row r="1049" spans="1:3" s="862" customFormat="1">
      <c r="A1049" s="762">
        <f t="shared" si="18"/>
        <v>2017</v>
      </c>
      <c r="B1049" s="865">
        <v>43087</v>
      </c>
      <c r="C1049" s="866">
        <v>238</v>
      </c>
    </row>
    <row r="1050" spans="1:3" s="862" customFormat="1">
      <c r="A1050" s="762">
        <f t="shared" si="18"/>
        <v>2017</v>
      </c>
      <c r="B1050" s="865">
        <v>43084</v>
      </c>
      <c r="C1050" s="866">
        <v>244</v>
      </c>
    </row>
    <row r="1051" spans="1:3" s="862" customFormat="1">
      <c r="A1051" s="762">
        <f t="shared" si="18"/>
        <v>2017</v>
      </c>
      <c r="B1051" s="865">
        <v>43083</v>
      </c>
      <c r="C1051" s="866">
        <v>245</v>
      </c>
    </row>
    <row r="1052" spans="1:3" s="862" customFormat="1">
      <c r="A1052" s="762">
        <f t="shared" si="18"/>
        <v>2017</v>
      </c>
      <c r="B1052" s="865">
        <v>43082</v>
      </c>
      <c r="C1052" s="866">
        <v>243</v>
      </c>
    </row>
    <row r="1053" spans="1:3" s="862" customFormat="1">
      <c r="A1053" s="762">
        <f t="shared" si="18"/>
        <v>2017</v>
      </c>
      <c r="B1053" s="865">
        <v>43081</v>
      </c>
      <c r="C1053" s="866">
        <v>239</v>
      </c>
    </row>
    <row r="1054" spans="1:3" s="862" customFormat="1">
      <c r="A1054" s="762">
        <f t="shared" si="18"/>
        <v>2017</v>
      </c>
      <c r="B1054" s="865">
        <v>43080</v>
      </c>
      <c r="C1054" s="866">
        <v>239</v>
      </c>
    </row>
    <row r="1055" spans="1:3" s="862" customFormat="1">
      <c r="A1055" s="762">
        <f t="shared" si="18"/>
        <v>2017</v>
      </c>
      <c r="B1055" s="865">
        <v>43077</v>
      </c>
      <c r="C1055" s="866">
        <v>240</v>
      </c>
    </row>
    <row r="1056" spans="1:3" s="862" customFormat="1">
      <c r="A1056" s="762">
        <f t="shared" si="18"/>
        <v>2017</v>
      </c>
      <c r="B1056" s="865">
        <v>43076</v>
      </c>
      <c r="C1056" s="866">
        <v>242</v>
      </c>
    </row>
    <row r="1057" spans="1:3" s="862" customFormat="1">
      <c r="A1057" s="762">
        <f t="shared" si="18"/>
        <v>2017</v>
      </c>
      <c r="B1057" s="865">
        <v>43075</v>
      </c>
      <c r="C1057" s="866">
        <v>238</v>
      </c>
    </row>
    <row r="1058" spans="1:3" s="862" customFormat="1">
      <c r="A1058" s="762">
        <f t="shared" si="18"/>
        <v>2017</v>
      </c>
      <c r="B1058" s="865">
        <v>43074</v>
      </c>
      <c r="C1058" s="866">
        <v>236</v>
      </c>
    </row>
    <row r="1059" spans="1:3" s="862" customFormat="1">
      <c r="A1059" s="762">
        <f t="shared" si="18"/>
        <v>2017</v>
      </c>
      <c r="B1059" s="865">
        <v>43073</v>
      </c>
      <c r="C1059" s="866">
        <v>242</v>
      </c>
    </row>
    <row r="1060" spans="1:3" s="862" customFormat="1">
      <c r="A1060" s="762">
        <f t="shared" si="18"/>
        <v>2017</v>
      </c>
      <c r="B1060" s="865">
        <v>43070</v>
      </c>
      <c r="C1060" s="866">
        <v>244</v>
      </c>
    </row>
    <row r="1061" spans="1:3" s="862" customFormat="1">
      <c r="A1061" s="762">
        <f t="shared" si="18"/>
        <v>2017</v>
      </c>
      <c r="B1061" s="865">
        <v>43069</v>
      </c>
      <c r="C1061" s="866">
        <v>241</v>
      </c>
    </row>
    <row r="1062" spans="1:3" s="862" customFormat="1">
      <c r="A1062" s="762">
        <f t="shared" si="18"/>
        <v>2017</v>
      </c>
      <c r="B1062" s="865">
        <v>43068</v>
      </c>
      <c r="C1062" s="866">
        <v>240</v>
      </c>
    </row>
    <row r="1063" spans="1:3" s="862" customFormat="1">
      <c r="A1063" s="762">
        <f t="shared" si="18"/>
        <v>2017</v>
      </c>
      <c r="B1063" s="865">
        <v>43067</v>
      </c>
      <c r="C1063" s="866">
        <v>239</v>
      </c>
    </row>
    <row r="1064" spans="1:3" s="862" customFormat="1">
      <c r="A1064" s="762">
        <f t="shared" si="18"/>
        <v>2017</v>
      </c>
      <c r="B1064" s="865">
        <v>43066</v>
      </c>
      <c r="C1064" s="866">
        <v>242</v>
      </c>
    </row>
    <row r="1065" spans="1:3" s="862" customFormat="1">
      <c r="A1065" s="762">
        <f t="shared" si="18"/>
        <v>2017</v>
      </c>
      <c r="B1065" s="865">
        <v>43063</v>
      </c>
      <c r="C1065" s="866">
        <v>243</v>
      </c>
    </row>
    <row r="1066" spans="1:3" s="862" customFormat="1">
      <c r="A1066" s="762">
        <f t="shared" si="18"/>
        <v>2017</v>
      </c>
      <c r="B1066" s="865">
        <v>43062</v>
      </c>
      <c r="C1066" s="866">
        <v>246</v>
      </c>
    </row>
    <row r="1067" spans="1:3" s="862" customFormat="1">
      <c r="A1067" s="762">
        <f t="shared" si="18"/>
        <v>2017</v>
      </c>
      <c r="B1067" s="865">
        <v>43061</v>
      </c>
      <c r="C1067" s="866">
        <v>246</v>
      </c>
    </row>
    <row r="1068" spans="1:3" s="862" customFormat="1">
      <c r="A1068" s="762">
        <f t="shared" si="18"/>
        <v>2017</v>
      </c>
      <c r="B1068" s="865">
        <v>43060</v>
      </c>
      <c r="C1068" s="866">
        <v>247</v>
      </c>
    </row>
    <row r="1069" spans="1:3" s="862" customFormat="1">
      <c r="A1069" s="762">
        <f t="shared" si="18"/>
        <v>2017</v>
      </c>
      <c r="B1069" s="865">
        <v>43059</v>
      </c>
      <c r="C1069" s="866">
        <v>248</v>
      </c>
    </row>
    <row r="1070" spans="1:3" s="862" customFormat="1">
      <c r="A1070" s="762">
        <f t="shared" si="18"/>
        <v>2017</v>
      </c>
      <c r="B1070" s="865">
        <v>43056</v>
      </c>
      <c r="C1070" s="866">
        <v>246</v>
      </c>
    </row>
    <row r="1071" spans="1:3" s="862" customFormat="1">
      <c r="A1071" s="762">
        <f t="shared" si="18"/>
        <v>2017</v>
      </c>
      <c r="B1071" s="865">
        <v>43055</v>
      </c>
      <c r="C1071" s="866">
        <v>251</v>
      </c>
    </row>
    <row r="1072" spans="1:3" s="862" customFormat="1">
      <c r="A1072" s="762">
        <f t="shared" si="18"/>
        <v>2017</v>
      </c>
      <c r="B1072" s="865">
        <v>43054</v>
      </c>
      <c r="C1072" s="866">
        <v>259</v>
      </c>
    </row>
    <row r="1073" spans="1:3" s="862" customFormat="1">
      <c r="A1073" s="762">
        <f t="shared" si="18"/>
        <v>2017</v>
      </c>
      <c r="B1073" s="865">
        <v>43053</v>
      </c>
      <c r="C1073" s="866">
        <v>256</v>
      </c>
    </row>
    <row r="1074" spans="1:3" s="862" customFormat="1">
      <c r="A1074" s="762">
        <f t="shared" si="18"/>
        <v>2017</v>
      </c>
      <c r="B1074" s="865">
        <v>43052</v>
      </c>
      <c r="C1074" s="866">
        <v>251</v>
      </c>
    </row>
    <row r="1075" spans="1:3" s="862" customFormat="1">
      <c r="A1075" s="762">
        <f t="shared" si="18"/>
        <v>2017</v>
      </c>
      <c r="B1075" s="865">
        <v>43049</v>
      </c>
      <c r="C1075" s="866">
        <v>253</v>
      </c>
    </row>
    <row r="1076" spans="1:3" s="862" customFormat="1">
      <c r="A1076" s="762">
        <f t="shared" si="18"/>
        <v>2017</v>
      </c>
      <c r="B1076" s="865">
        <v>43048</v>
      </c>
      <c r="C1076" s="866">
        <v>255</v>
      </c>
    </row>
    <row r="1077" spans="1:3" s="862" customFormat="1">
      <c r="A1077" s="762">
        <f t="shared" si="18"/>
        <v>2017</v>
      </c>
      <c r="B1077" s="865">
        <v>43047</v>
      </c>
      <c r="C1077" s="866">
        <v>253</v>
      </c>
    </row>
    <row r="1078" spans="1:3" s="862" customFormat="1">
      <c r="A1078" s="762">
        <f t="shared" si="18"/>
        <v>2017</v>
      </c>
      <c r="B1078" s="865">
        <v>43046</v>
      </c>
      <c r="C1078" s="866">
        <v>253</v>
      </c>
    </row>
    <row r="1079" spans="1:3" s="862" customFormat="1">
      <c r="A1079" s="762">
        <f t="shared" si="18"/>
        <v>2017</v>
      </c>
      <c r="B1079" s="865">
        <v>43045</v>
      </c>
      <c r="C1079" s="866">
        <v>247</v>
      </c>
    </row>
    <row r="1080" spans="1:3" s="862" customFormat="1">
      <c r="A1080" s="762">
        <f t="shared" si="18"/>
        <v>2017</v>
      </c>
      <c r="B1080" s="865">
        <v>43042</v>
      </c>
      <c r="C1080" s="866">
        <v>249</v>
      </c>
    </row>
    <row r="1081" spans="1:3" s="862" customFormat="1">
      <c r="A1081" s="762">
        <f t="shared" si="18"/>
        <v>2017</v>
      </c>
      <c r="B1081" s="865">
        <v>43041</v>
      </c>
      <c r="C1081" s="866">
        <v>245</v>
      </c>
    </row>
    <row r="1082" spans="1:3" s="862" customFormat="1">
      <c r="A1082" s="762">
        <f t="shared" si="18"/>
        <v>2017</v>
      </c>
      <c r="B1082" s="865">
        <v>43040</v>
      </c>
      <c r="C1082" s="866">
        <v>244</v>
      </c>
    </row>
    <row r="1083" spans="1:3" s="862" customFormat="1">
      <c r="A1083" s="762">
        <f t="shared" si="18"/>
        <v>2017</v>
      </c>
      <c r="B1083" s="865">
        <v>43039</v>
      </c>
      <c r="C1083" s="866">
        <v>243</v>
      </c>
    </row>
    <row r="1084" spans="1:3" s="862" customFormat="1">
      <c r="A1084" s="762">
        <f t="shared" si="18"/>
        <v>2017</v>
      </c>
      <c r="B1084" s="865">
        <v>43038</v>
      </c>
      <c r="C1084" s="866">
        <v>239</v>
      </c>
    </row>
    <row r="1085" spans="1:3" s="862" customFormat="1">
      <c r="A1085" s="762">
        <f t="shared" si="18"/>
        <v>2017</v>
      </c>
      <c r="B1085" s="865">
        <v>43035</v>
      </c>
      <c r="C1085" s="866">
        <v>238</v>
      </c>
    </row>
    <row r="1086" spans="1:3" s="862" customFormat="1">
      <c r="A1086" s="762">
        <f t="shared" si="18"/>
        <v>2017</v>
      </c>
      <c r="B1086" s="865">
        <v>43034</v>
      </c>
      <c r="C1086" s="866">
        <v>242</v>
      </c>
    </row>
    <row r="1087" spans="1:3" s="862" customFormat="1">
      <c r="A1087" s="762">
        <f t="shared" si="18"/>
        <v>2017</v>
      </c>
      <c r="B1087" s="865">
        <v>43033</v>
      </c>
      <c r="C1087" s="866">
        <v>234</v>
      </c>
    </row>
    <row r="1088" spans="1:3" s="862" customFormat="1">
      <c r="A1088" s="762">
        <f t="shared" si="18"/>
        <v>2017</v>
      </c>
      <c r="B1088" s="865">
        <v>43032</v>
      </c>
      <c r="C1088" s="866">
        <v>234</v>
      </c>
    </row>
    <row r="1089" spans="1:3" s="862" customFormat="1">
      <c r="A1089" s="762">
        <f t="shared" si="18"/>
        <v>2017</v>
      </c>
      <c r="B1089" s="865">
        <v>43031</v>
      </c>
      <c r="C1089" s="866">
        <v>233</v>
      </c>
    </row>
    <row r="1090" spans="1:3" s="862" customFormat="1">
      <c r="A1090" s="762">
        <f t="shared" si="18"/>
        <v>2017</v>
      </c>
      <c r="B1090" s="865">
        <v>43028</v>
      </c>
      <c r="C1090" s="866">
        <v>233</v>
      </c>
    </row>
    <row r="1091" spans="1:3" s="862" customFormat="1">
      <c r="A1091" s="762">
        <f t="shared" si="18"/>
        <v>2017</v>
      </c>
      <c r="B1091" s="865">
        <v>43027</v>
      </c>
      <c r="C1091" s="866">
        <v>236</v>
      </c>
    </row>
    <row r="1092" spans="1:3" s="862" customFormat="1">
      <c r="A1092" s="762">
        <f t="shared" ref="A1092:A1155" si="19">YEAR(B1092)</f>
        <v>2017</v>
      </c>
      <c r="B1092" s="865">
        <v>43026</v>
      </c>
      <c r="C1092" s="866">
        <v>236</v>
      </c>
    </row>
    <row r="1093" spans="1:3" s="862" customFormat="1">
      <c r="A1093" s="762">
        <f t="shared" si="19"/>
        <v>2017</v>
      </c>
      <c r="B1093" s="865">
        <v>43025</v>
      </c>
      <c r="C1093" s="866">
        <v>240</v>
      </c>
    </row>
    <row r="1094" spans="1:3" s="862" customFormat="1">
      <c r="A1094" s="762">
        <f t="shared" si="19"/>
        <v>2017</v>
      </c>
      <c r="B1094" s="865">
        <v>43024</v>
      </c>
      <c r="C1094" s="866">
        <v>242</v>
      </c>
    </row>
    <row r="1095" spans="1:3" s="862" customFormat="1">
      <c r="A1095" s="762">
        <f t="shared" si="19"/>
        <v>2017</v>
      </c>
      <c r="B1095" s="865">
        <v>43021</v>
      </c>
      <c r="C1095" s="866">
        <v>244</v>
      </c>
    </row>
    <row r="1096" spans="1:3" s="862" customFormat="1">
      <c r="A1096" s="762">
        <f t="shared" si="19"/>
        <v>2017</v>
      </c>
      <c r="B1096" s="865">
        <v>43020</v>
      </c>
      <c r="C1096" s="866">
        <v>245</v>
      </c>
    </row>
    <row r="1097" spans="1:3" s="862" customFormat="1">
      <c r="A1097" s="762">
        <f t="shared" si="19"/>
        <v>2017</v>
      </c>
      <c r="B1097" s="865">
        <v>43019</v>
      </c>
      <c r="C1097" s="866">
        <v>247</v>
      </c>
    </row>
    <row r="1098" spans="1:3" s="862" customFormat="1">
      <c r="A1098" s="762">
        <f t="shared" si="19"/>
        <v>2017</v>
      </c>
      <c r="B1098" s="865">
        <v>43018</v>
      </c>
      <c r="C1098" s="866">
        <v>248</v>
      </c>
    </row>
    <row r="1099" spans="1:3" s="862" customFormat="1">
      <c r="A1099" s="762">
        <f t="shared" si="19"/>
        <v>2017</v>
      </c>
      <c r="B1099" s="865">
        <v>43017</v>
      </c>
      <c r="C1099" s="866">
        <v>244</v>
      </c>
    </row>
    <row r="1100" spans="1:3" s="862" customFormat="1">
      <c r="A1100" s="762">
        <f t="shared" si="19"/>
        <v>2017</v>
      </c>
      <c r="B1100" s="865">
        <v>43014</v>
      </c>
      <c r="C1100" s="866">
        <v>244</v>
      </c>
    </row>
    <row r="1101" spans="1:3" s="862" customFormat="1">
      <c r="A1101" s="762">
        <f t="shared" si="19"/>
        <v>2017</v>
      </c>
      <c r="B1101" s="865">
        <v>43013</v>
      </c>
      <c r="C1101" s="866">
        <v>241</v>
      </c>
    </row>
    <row r="1102" spans="1:3" s="862" customFormat="1">
      <c r="A1102" s="762">
        <f t="shared" si="19"/>
        <v>2017</v>
      </c>
      <c r="B1102" s="865">
        <v>43012</v>
      </c>
      <c r="C1102" s="866">
        <v>245</v>
      </c>
    </row>
    <row r="1103" spans="1:3" s="862" customFormat="1">
      <c r="A1103" s="762">
        <f t="shared" si="19"/>
        <v>2017</v>
      </c>
      <c r="B1103" s="865">
        <v>43011</v>
      </c>
      <c r="C1103" s="866">
        <v>245</v>
      </c>
    </row>
    <row r="1104" spans="1:3" s="862" customFormat="1">
      <c r="A1104" s="762">
        <f t="shared" si="19"/>
        <v>2017</v>
      </c>
      <c r="B1104" s="865">
        <v>43010</v>
      </c>
      <c r="C1104" s="866">
        <v>246</v>
      </c>
    </row>
    <row r="1105" spans="1:3" s="862" customFormat="1">
      <c r="A1105" s="762">
        <f t="shared" si="19"/>
        <v>2017</v>
      </c>
      <c r="B1105" s="865">
        <v>43007</v>
      </c>
      <c r="C1105" s="866">
        <v>246</v>
      </c>
    </row>
    <row r="1106" spans="1:3" s="862" customFormat="1">
      <c r="A1106" s="762">
        <f t="shared" si="19"/>
        <v>2017</v>
      </c>
      <c r="B1106" s="865">
        <v>43006</v>
      </c>
      <c r="C1106" s="866">
        <v>253</v>
      </c>
    </row>
    <row r="1107" spans="1:3" s="862" customFormat="1">
      <c r="A1107" s="762">
        <f t="shared" si="19"/>
        <v>2017</v>
      </c>
      <c r="B1107" s="865">
        <v>43005</v>
      </c>
      <c r="C1107" s="866">
        <v>256</v>
      </c>
    </row>
    <row r="1108" spans="1:3" s="862" customFormat="1">
      <c r="A1108" s="762">
        <f t="shared" si="19"/>
        <v>2017</v>
      </c>
      <c r="B1108" s="865">
        <v>43004</v>
      </c>
      <c r="C1108" s="866">
        <v>256</v>
      </c>
    </row>
    <row r="1109" spans="1:3" s="862" customFormat="1">
      <c r="A1109" s="762">
        <f t="shared" si="19"/>
        <v>2017</v>
      </c>
      <c r="B1109" s="865">
        <v>43003</v>
      </c>
      <c r="C1109" s="866">
        <v>257</v>
      </c>
    </row>
    <row r="1110" spans="1:3" s="862" customFormat="1">
      <c r="A1110" s="762">
        <f t="shared" si="19"/>
        <v>2017</v>
      </c>
      <c r="B1110" s="865">
        <v>43000</v>
      </c>
      <c r="C1110" s="866">
        <v>253</v>
      </c>
    </row>
    <row r="1111" spans="1:3" s="862" customFormat="1">
      <c r="A1111" s="762">
        <f t="shared" si="19"/>
        <v>2017</v>
      </c>
      <c r="B1111" s="865">
        <v>42999</v>
      </c>
      <c r="C1111" s="866">
        <v>255</v>
      </c>
    </row>
    <row r="1112" spans="1:3" s="862" customFormat="1">
      <c r="A1112" s="762">
        <f t="shared" si="19"/>
        <v>2017</v>
      </c>
      <c r="B1112" s="865">
        <v>42998</v>
      </c>
      <c r="C1112" s="866">
        <v>254</v>
      </c>
    </row>
    <row r="1113" spans="1:3" s="862" customFormat="1">
      <c r="A1113" s="762">
        <f t="shared" si="19"/>
        <v>2017</v>
      </c>
      <c r="B1113" s="865">
        <v>42997</v>
      </c>
      <c r="C1113" s="866">
        <v>252</v>
      </c>
    </row>
    <row r="1114" spans="1:3" s="862" customFormat="1">
      <c r="A1114" s="762">
        <f t="shared" si="19"/>
        <v>2017</v>
      </c>
      <c r="B1114" s="865">
        <v>42996</v>
      </c>
      <c r="C1114" s="866">
        <v>252</v>
      </c>
    </row>
    <row r="1115" spans="1:3" s="862" customFormat="1">
      <c r="A1115" s="762">
        <f t="shared" si="19"/>
        <v>2017</v>
      </c>
      <c r="B1115" s="865">
        <v>42993</v>
      </c>
      <c r="C1115" s="866">
        <v>255</v>
      </c>
    </row>
    <row r="1116" spans="1:3" s="862" customFormat="1">
      <c r="A1116" s="762">
        <f t="shared" si="19"/>
        <v>2017</v>
      </c>
      <c r="B1116" s="865">
        <v>42992</v>
      </c>
      <c r="C1116" s="866">
        <v>256</v>
      </c>
    </row>
    <row r="1117" spans="1:3" s="862" customFormat="1">
      <c r="A1117" s="762">
        <f t="shared" si="19"/>
        <v>2017</v>
      </c>
      <c r="B1117" s="865">
        <v>42991</v>
      </c>
      <c r="C1117" s="866">
        <v>257</v>
      </c>
    </row>
    <row r="1118" spans="1:3" s="862" customFormat="1">
      <c r="A1118" s="762">
        <f t="shared" si="19"/>
        <v>2017</v>
      </c>
      <c r="B1118" s="865">
        <v>42990</v>
      </c>
      <c r="C1118" s="866">
        <v>260</v>
      </c>
    </row>
    <row r="1119" spans="1:3" s="862" customFormat="1">
      <c r="A1119" s="762">
        <f t="shared" si="19"/>
        <v>2017</v>
      </c>
      <c r="B1119" s="865">
        <v>42989</v>
      </c>
      <c r="C1119" s="866">
        <v>259</v>
      </c>
    </row>
    <row r="1120" spans="1:3" s="862" customFormat="1">
      <c r="A1120" s="762">
        <f t="shared" si="19"/>
        <v>2017</v>
      </c>
      <c r="B1120" s="865">
        <v>42986</v>
      </c>
      <c r="C1120" s="866">
        <v>264</v>
      </c>
    </row>
    <row r="1121" spans="1:3" s="862" customFormat="1">
      <c r="A1121" s="762">
        <f t="shared" si="19"/>
        <v>2017</v>
      </c>
      <c r="B1121" s="865">
        <v>42985</v>
      </c>
      <c r="C1121" s="866">
        <v>265</v>
      </c>
    </row>
    <row r="1122" spans="1:3" s="862" customFormat="1">
      <c r="A1122" s="762">
        <f t="shared" si="19"/>
        <v>2017</v>
      </c>
      <c r="B1122" s="865">
        <v>42984</v>
      </c>
      <c r="C1122" s="866">
        <v>267</v>
      </c>
    </row>
    <row r="1123" spans="1:3" s="862" customFormat="1">
      <c r="A1123" s="762">
        <f t="shared" si="19"/>
        <v>2017</v>
      </c>
      <c r="B1123" s="865">
        <v>42983</v>
      </c>
      <c r="C1123" s="866">
        <v>268</v>
      </c>
    </row>
    <row r="1124" spans="1:3" s="862" customFormat="1">
      <c r="A1124" s="762">
        <f t="shared" si="19"/>
        <v>2017</v>
      </c>
      <c r="B1124" s="865">
        <v>42982</v>
      </c>
      <c r="C1124" s="866">
        <v>265</v>
      </c>
    </row>
    <row r="1125" spans="1:3" s="862" customFormat="1">
      <c r="A1125" s="762">
        <f t="shared" si="19"/>
        <v>2017</v>
      </c>
      <c r="B1125" s="865">
        <v>42979</v>
      </c>
      <c r="C1125" s="866">
        <v>265</v>
      </c>
    </row>
    <row r="1126" spans="1:3" s="862" customFormat="1">
      <c r="A1126" s="762">
        <f t="shared" si="19"/>
        <v>2017</v>
      </c>
      <c r="B1126" s="865">
        <v>42978</v>
      </c>
      <c r="C1126" s="866">
        <v>272</v>
      </c>
    </row>
    <row r="1127" spans="1:3" s="862" customFormat="1">
      <c r="A1127" s="762">
        <f t="shared" si="19"/>
        <v>2017</v>
      </c>
      <c r="B1127" s="865">
        <v>42977</v>
      </c>
      <c r="C1127" s="866">
        <v>272</v>
      </c>
    </row>
    <row r="1128" spans="1:3" s="862" customFormat="1">
      <c r="A1128" s="762">
        <f t="shared" si="19"/>
        <v>2017</v>
      </c>
      <c r="B1128" s="865">
        <v>42976</v>
      </c>
      <c r="C1128" s="866">
        <v>274</v>
      </c>
    </row>
    <row r="1129" spans="1:3" s="862" customFormat="1">
      <c r="A1129" s="762">
        <f t="shared" si="19"/>
        <v>2017</v>
      </c>
      <c r="B1129" s="865">
        <v>42975</v>
      </c>
      <c r="C1129" s="866">
        <v>273</v>
      </c>
    </row>
    <row r="1130" spans="1:3" s="862" customFormat="1">
      <c r="A1130" s="762">
        <f t="shared" si="19"/>
        <v>2017</v>
      </c>
      <c r="B1130" s="865">
        <v>42972</v>
      </c>
      <c r="C1130" s="866">
        <v>270</v>
      </c>
    </row>
    <row r="1131" spans="1:3" s="862" customFormat="1">
      <c r="A1131" s="762">
        <f t="shared" si="19"/>
        <v>2017</v>
      </c>
      <c r="B1131" s="865">
        <v>42971</v>
      </c>
      <c r="C1131" s="866">
        <v>269</v>
      </c>
    </row>
    <row r="1132" spans="1:3" s="862" customFormat="1">
      <c r="A1132" s="762">
        <f t="shared" si="19"/>
        <v>2017</v>
      </c>
      <c r="B1132" s="865">
        <v>42970</v>
      </c>
      <c r="C1132" s="866">
        <v>274</v>
      </c>
    </row>
    <row r="1133" spans="1:3" s="862" customFormat="1">
      <c r="A1133" s="762">
        <f t="shared" si="19"/>
        <v>2017</v>
      </c>
      <c r="B1133" s="865">
        <v>42969</v>
      </c>
      <c r="C1133" s="866">
        <v>276</v>
      </c>
    </row>
    <row r="1134" spans="1:3" s="862" customFormat="1">
      <c r="A1134" s="762">
        <f t="shared" si="19"/>
        <v>2017</v>
      </c>
      <c r="B1134" s="865">
        <v>42968</v>
      </c>
      <c r="C1134" s="866">
        <v>279</v>
      </c>
    </row>
    <row r="1135" spans="1:3" s="862" customFormat="1">
      <c r="A1135" s="762">
        <f t="shared" si="19"/>
        <v>2017</v>
      </c>
      <c r="B1135" s="865">
        <v>42965</v>
      </c>
      <c r="C1135" s="866">
        <v>277</v>
      </c>
    </row>
    <row r="1136" spans="1:3" s="862" customFormat="1">
      <c r="A1136" s="762">
        <f t="shared" si="19"/>
        <v>2017</v>
      </c>
      <c r="B1136" s="865">
        <v>42964</v>
      </c>
      <c r="C1136" s="866">
        <v>279</v>
      </c>
    </row>
    <row r="1137" spans="1:3" s="862" customFormat="1">
      <c r="A1137" s="762">
        <f t="shared" si="19"/>
        <v>2017</v>
      </c>
      <c r="B1137" s="865">
        <v>42963</v>
      </c>
      <c r="C1137" s="866">
        <v>271</v>
      </c>
    </row>
    <row r="1138" spans="1:3" s="862" customFormat="1">
      <c r="A1138" s="762">
        <f t="shared" si="19"/>
        <v>2017</v>
      </c>
      <c r="B1138" s="865">
        <v>42962</v>
      </c>
      <c r="C1138" s="866">
        <v>269</v>
      </c>
    </row>
    <row r="1139" spans="1:3" s="862" customFormat="1">
      <c r="A1139" s="762">
        <f t="shared" si="19"/>
        <v>2017</v>
      </c>
      <c r="B1139" s="865">
        <v>42961</v>
      </c>
      <c r="C1139" s="866">
        <v>276</v>
      </c>
    </row>
    <row r="1140" spans="1:3" s="862" customFormat="1">
      <c r="A1140" s="762">
        <f t="shared" si="19"/>
        <v>2017</v>
      </c>
      <c r="B1140" s="865">
        <v>42958</v>
      </c>
      <c r="C1140" s="866">
        <v>281</v>
      </c>
    </row>
    <row r="1141" spans="1:3" s="862" customFormat="1">
      <c r="A1141" s="762">
        <f t="shared" si="19"/>
        <v>2017</v>
      </c>
      <c r="B1141" s="865">
        <v>42957</v>
      </c>
      <c r="C1141" s="866">
        <v>281</v>
      </c>
    </row>
    <row r="1142" spans="1:3" s="862" customFormat="1">
      <c r="A1142" s="762">
        <f t="shared" si="19"/>
        <v>2017</v>
      </c>
      <c r="B1142" s="865">
        <v>42956</v>
      </c>
      <c r="C1142" s="866">
        <v>269</v>
      </c>
    </row>
    <row r="1143" spans="1:3" s="862" customFormat="1">
      <c r="A1143" s="762">
        <f t="shared" si="19"/>
        <v>2017</v>
      </c>
      <c r="B1143" s="865">
        <v>42955</v>
      </c>
      <c r="C1143" s="866">
        <v>262</v>
      </c>
    </row>
    <row r="1144" spans="1:3" s="862" customFormat="1">
      <c r="A1144" s="762">
        <f t="shared" si="19"/>
        <v>2017</v>
      </c>
      <c r="B1144" s="865">
        <v>42954</v>
      </c>
      <c r="C1144" s="866">
        <v>263</v>
      </c>
    </row>
    <row r="1145" spans="1:3" s="862" customFormat="1">
      <c r="A1145" s="762">
        <f t="shared" si="19"/>
        <v>2017</v>
      </c>
      <c r="B1145" s="865">
        <v>42951</v>
      </c>
      <c r="C1145" s="866">
        <v>262</v>
      </c>
    </row>
    <row r="1146" spans="1:3" s="862" customFormat="1">
      <c r="A1146" s="762">
        <f t="shared" si="19"/>
        <v>2017</v>
      </c>
      <c r="B1146" s="865">
        <v>42950</v>
      </c>
      <c r="C1146" s="866">
        <v>264</v>
      </c>
    </row>
    <row r="1147" spans="1:3" s="862" customFormat="1">
      <c r="A1147" s="762">
        <f t="shared" si="19"/>
        <v>2017</v>
      </c>
      <c r="B1147" s="865">
        <v>42949</v>
      </c>
      <c r="C1147" s="866">
        <v>268</v>
      </c>
    </row>
    <row r="1148" spans="1:3" s="862" customFormat="1">
      <c r="A1148" s="762">
        <f t="shared" si="19"/>
        <v>2017</v>
      </c>
      <c r="B1148" s="865">
        <v>42948</v>
      </c>
      <c r="C1148" s="866">
        <v>267</v>
      </c>
    </row>
    <row r="1149" spans="1:3" s="862" customFormat="1">
      <c r="A1149" s="762">
        <f t="shared" si="19"/>
        <v>2017</v>
      </c>
      <c r="B1149" s="865">
        <v>42947</v>
      </c>
      <c r="C1149" s="866">
        <v>267</v>
      </c>
    </row>
    <row r="1150" spans="1:3" s="862" customFormat="1">
      <c r="A1150" s="762">
        <f t="shared" si="19"/>
        <v>2017</v>
      </c>
      <c r="B1150" s="865">
        <v>42944</v>
      </c>
      <c r="C1150" s="866">
        <v>271</v>
      </c>
    </row>
    <row r="1151" spans="1:3" s="862" customFormat="1">
      <c r="A1151" s="762">
        <f t="shared" si="19"/>
        <v>2017</v>
      </c>
      <c r="B1151" s="865">
        <v>42943</v>
      </c>
      <c r="C1151" s="866">
        <v>268</v>
      </c>
    </row>
    <row r="1152" spans="1:3" s="862" customFormat="1">
      <c r="A1152" s="762">
        <f t="shared" si="19"/>
        <v>2017</v>
      </c>
      <c r="B1152" s="865">
        <v>42942</v>
      </c>
      <c r="C1152" s="866">
        <v>269</v>
      </c>
    </row>
    <row r="1153" spans="1:3" s="862" customFormat="1">
      <c r="A1153" s="762">
        <f t="shared" si="19"/>
        <v>2017</v>
      </c>
      <c r="B1153" s="865">
        <v>42941</v>
      </c>
      <c r="C1153" s="866">
        <v>272</v>
      </c>
    </row>
    <row r="1154" spans="1:3" s="862" customFormat="1">
      <c r="A1154" s="762">
        <f t="shared" si="19"/>
        <v>2017</v>
      </c>
      <c r="B1154" s="865">
        <v>42940</v>
      </c>
      <c r="C1154" s="866">
        <v>270</v>
      </c>
    </row>
    <row r="1155" spans="1:3" s="862" customFormat="1">
      <c r="A1155" s="762">
        <f t="shared" si="19"/>
        <v>2017</v>
      </c>
      <c r="B1155" s="865">
        <v>42937</v>
      </c>
      <c r="C1155" s="866">
        <v>264</v>
      </c>
    </row>
    <row r="1156" spans="1:3" s="862" customFormat="1">
      <c r="A1156" s="762">
        <f t="shared" ref="A1156:A1219" si="20">YEAR(B1156)</f>
        <v>2017</v>
      </c>
      <c r="B1156" s="865">
        <v>42936</v>
      </c>
      <c r="C1156" s="866">
        <v>266</v>
      </c>
    </row>
    <row r="1157" spans="1:3" s="862" customFormat="1">
      <c r="A1157" s="762">
        <f t="shared" si="20"/>
        <v>2017</v>
      </c>
      <c r="B1157" s="865">
        <v>42935</v>
      </c>
      <c r="C1157" s="866">
        <v>271</v>
      </c>
    </row>
    <row r="1158" spans="1:3" s="862" customFormat="1">
      <c r="A1158" s="762">
        <f t="shared" si="20"/>
        <v>2017</v>
      </c>
      <c r="B1158" s="865">
        <v>42934</v>
      </c>
      <c r="C1158" s="866">
        <v>273</v>
      </c>
    </row>
    <row r="1159" spans="1:3" s="862" customFormat="1">
      <c r="A1159" s="762">
        <f t="shared" si="20"/>
        <v>2017</v>
      </c>
      <c r="B1159" s="865">
        <v>42933</v>
      </c>
      <c r="C1159" s="866">
        <v>273</v>
      </c>
    </row>
    <row r="1160" spans="1:3" s="862" customFormat="1">
      <c r="A1160" s="762">
        <f t="shared" si="20"/>
        <v>2017</v>
      </c>
      <c r="B1160" s="865">
        <v>42930</v>
      </c>
      <c r="C1160" s="866">
        <v>274</v>
      </c>
    </row>
    <row r="1161" spans="1:3" s="862" customFormat="1">
      <c r="A1161" s="762">
        <f t="shared" si="20"/>
        <v>2017</v>
      </c>
      <c r="B1161" s="865">
        <v>42929</v>
      </c>
      <c r="C1161" s="866">
        <v>277</v>
      </c>
    </row>
    <row r="1162" spans="1:3" s="862" customFormat="1">
      <c r="A1162" s="762">
        <f t="shared" si="20"/>
        <v>2017</v>
      </c>
      <c r="B1162" s="865">
        <v>42928</v>
      </c>
      <c r="C1162" s="866">
        <v>277</v>
      </c>
    </row>
    <row r="1163" spans="1:3" s="862" customFormat="1">
      <c r="A1163" s="762">
        <f t="shared" si="20"/>
        <v>2017</v>
      </c>
      <c r="B1163" s="865">
        <v>42927</v>
      </c>
      <c r="C1163" s="866">
        <v>282</v>
      </c>
    </row>
    <row r="1164" spans="1:3" s="862" customFormat="1">
      <c r="A1164" s="762">
        <f t="shared" si="20"/>
        <v>2017</v>
      </c>
      <c r="B1164" s="865">
        <v>42926</v>
      </c>
      <c r="C1164" s="866">
        <v>286</v>
      </c>
    </row>
    <row r="1165" spans="1:3" s="862" customFormat="1">
      <c r="A1165" s="762">
        <f t="shared" si="20"/>
        <v>2017</v>
      </c>
      <c r="B1165" s="865">
        <v>42923</v>
      </c>
      <c r="C1165" s="866">
        <v>293</v>
      </c>
    </row>
    <row r="1166" spans="1:3" s="862" customFormat="1">
      <c r="A1166" s="762">
        <f t="shared" si="20"/>
        <v>2017</v>
      </c>
      <c r="B1166" s="865">
        <v>42922</v>
      </c>
      <c r="C1166" s="866">
        <v>297</v>
      </c>
    </row>
    <row r="1167" spans="1:3" s="862" customFormat="1">
      <c r="A1167" s="762">
        <f t="shared" si="20"/>
        <v>2017</v>
      </c>
      <c r="B1167" s="865">
        <v>42921</v>
      </c>
      <c r="C1167" s="866">
        <v>291</v>
      </c>
    </row>
    <row r="1168" spans="1:3" s="862" customFormat="1">
      <c r="A1168" s="762">
        <f t="shared" si="20"/>
        <v>2017</v>
      </c>
      <c r="B1168" s="865">
        <v>42919</v>
      </c>
      <c r="C1168" s="866">
        <v>286</v>
      </c>
    </row>
    <row r="1169" spans="1:3" s="862" customFormat="1">
      <c r="A1169" s="762">
        <f t="shared" si="20"/>
        <v>2017</v>
      </c>
      <c r="B1169" s="865">
        <v>42916</v>
      </c>
      <c r="C1169" s="866">
        <v>289</v>
      </c>
    </row>
    <row r="1170" spans="1:3" s="862" customFormat="1">
      <c r="A1170" s="762">
        <f t="shared" si="20"/>
        <v>2017</v>
      </c>
      <c r="B1170" s="865">
        <v>42915</v>
      </c>
      <c r="C1170" s="866">
        <v>294</v>
      </c>
    </row>
    <row r="1171" spans="1:3" s="862" customFormat="1">
      <c r="A1171" s="762">
        <f t="shared" si="20"/>
        <v>2017</v>
      </c>
      <c r="B1171" s="865">
        <v>42914</v>
      </c>
      <c r="C1171" s="866">
        <v>290</v>
      </c>
    </row>
    <row r="1172" spans="1:3" s="862" customFormat="1">
      <c r="A1172" s="762">
        <f t="shared" si="20"/>
        <v>2017</v>
      </c>
      <c r="B1172" s="865">
        <v>42913</v>
      </c>
      <c r="C1172" s="866">
        <v>298</v>
      </c>
    </row>
    <row r="1173" spans="1:3" s="862" customFormat="1">
      <c r="A1173" s="762">
        <f t="shared" si="20"/>
        <v>2017</v>
      </c>
      <c r="B1173" s="865">
        <v>42912</v>
      </c>
      <c r="C1173" s="866">
        <v>290</v>
      </c>
    </row>
    <row r="1174" spans="1:3" s="862" customFormat="1">
      <c r="A1174" s="762">
        <f t="shared" si="20"/>
        <v>2017</v>
      </c>
      <c r="B1174" s="865">
        <v>42909</v>
      </c>
      <c r="C1174" s="866">
        <v>294</v>
      </c>
    </row>
    <row r="1175" spans="1:3" s="862" customFormat="1">
      <c r="A1175" s="762">
        <f t="shared" si="20"/>
        <v>2017</v>
      </c>
      <c r="B1175" s="865">
        <v>42908</v>
      </c>
      <c r="C1175" s="866">
        <v>298</v>
      </c>
    </row>
    <row r="1176" spans="1:3" s="862" customFormat="1">
      <c r="A1176" s="762">
        <f t="shared" si="20"/>
        <v>2017</v>
      </c>
      <c r="B1176" s="865">
        <v>42907</v>
      </c>
      <c r="C1176" s="866">
        <v>302</v>
      </c>
    </row>
    <row r="1177" spans="1:3" s="862" customFormat="1">
      <c r="A1177" s="762">
        <f t="shared" si="20"/>
        <v>2017</v>
      </c>
      <c r="B1177" s="865">
        <v>42906</v>
      </c>
      <c r="C1177" s="866">
        <v>299</v>
      </c>
    </row>
    <row r="1178" spans="1:3" s="862" customFormat="1">
      <c r="A1178" s="762">
        <f t="shared" si="20"/>
        <v>2017</v>
      </c>
      <c r="B1178" s="865">
        <v>42905</v>
      </c>
      <c r="C1178" s="866">
        <v>289</v>
      </c>
    </row>
    <row r="1179" spans="1:3" s="862" customFormat="1">
      <c r="A1179" s="762">
        <f t="shared" si="20"/>
        <v>2017</v>
      </c>
      <c r="B1179" s="865">
        <v>42902</v>
      </c>
      <c r="C1179" s="866">
        <v>286</v>
      </c>
    </row>
    <row r="1180" spans="1:3" s="862" customFormat="1">
      <c r="A1180" s="762">
        <f t="shared" si="20"/>
        <v>2017</v>
      </c>
      <c r="B1180" s="865">
        <v>42901</v>
      </c>
      <c r="C1180" s="866">
        <v>286</v>
      </c>
    </row>
    <row r="1181" spans="1:3" s="862" customFormat="1">
      <c r="A1181" s="762">
        <f t="shared" si="20"/>
        <v>2017</v>
      </c>
      <c r="B1181" s="865">
        <v>42900</v>
      </c>
      <c r="C1181" s="866">
        <v>281</v>
      </c>
    </row>
    <row r="1182" spans="1:3" s="862" customFormat="1">
      <c r="A1182" s="762">
        <f t="shared" si="20"/>
        <v>2017</v>
      </c>
      <c r="B1182" s="865">
        <v>42899</v>
      </c>
      <c r="C1182" s="866">
        <v>282</v>
      </c>
    </row>
    <row r="1183" spans="1:3" s="862" customFormat="1">
      <c r="A1183" s="762">
        <f t="shared" si="20"/>
        <v>2017</v>
      </c>
      <c r="B1183" s="865">
        <v>42898</v>
      </c>
      <c r="C1183" s="866">
        <v>286</v>
      </c>
    </row>
    <row r="1184" spans="1:3" s="862" customFormat="1">
      <c r="A1184" s="762">
        <f t="shared" si="20"/>
        <v>2017</v>
      </c>
      <c r="B1184" s="865">
        <v>42895</v>
      </c>
      <c r="C1184" s="866">
        <v>285</v>
      </c>
    </row>
    <row r="1185" spans="1:3" s="862" customFormat="1">
      <c r="A1185" s="762">
        <f t="shared" si="20"/>
        <v>2017</v>
      </c>
      <c r="B1185" s="865">
        <v>42894</v>
      </c>
      <c r="C1185" s="866">
        <v>285</v>
      </c>
    </row>
    <row r="1186" spans="1:3" s="862" customFormat="1">
      <c r="A1186" s="762">
        <f t="shared" si="20"/>
        <v>2017</v>
      </c>
      <c r="B1186" s="865">
        <v>42893</v>
      </c>
      <c r="C1186" s="866">
        <v>288</v>
      </c>
    </row>
    <row r="1187" spans="1:3" s="862" customFormat="1">
      <c r="A1187" s="762">
        <f t="shared" si="20"/>
        <v>2017</v>
      </c>
      <c r="B1187" s="865">
        <v>42892</v>
      </c>
      <c r="C1187" s="866">
        <v>285</v>
      </c>
    </row>
    <row r="1188" spans="1:3" s="862" customFormat="1">
      <c r="A1188" s="762">
        <f t="shared" si="20"/>
        <v>2017</v>
      </c>
      <c r="B1188" s="865">
        <v>42891</v>
      </c>
      <c r="C1188" s="866">
        <v>283</v>
      </c>
    </row>
    <row r="1189" spans="1:3" s="862" customFormat="1">
      <c r="A1189" s="762">
        <f t="shared" si="20"/>
        <v>2017</v>
      </c>
      <c r="B1189" s="865">
        <v>42888</v>
      </c>
      <c r="C1189" s="866">
        <v>283</v>
      </c>
    </row>
    <row r="1190" spans="1:3" s="862" customFormat="1">
      <c r="A1190" s="762">
        <f t="shared" si="20"/>
        <v>2017</v>
      </c>
      <c r="B1190" s="865">
        <v>42887</v>
      </c>
      <c r="C1190" s="866">
        <v>284</v>
      </c>
    </row>
    <row r="1191" spans="1:3" s="862" customFormat="1">
      <c r="A1191" s="762">
        <f t="shared" si="20"/>
        <v>2017</v>
      </c>
      <c r="B1191" s="865">
        <v>42886</v>
      </c>
      <c r="C1191" s="866">
        <v>284</v>
      </c>
    </row>
    <row r="1192" spans="1:3" s="862" customFormat="1">
      <c r="A1192" s="762">
        <f t="shared" si="20"/>
        <v>2017</v>
      </c>
      <c r="B1192" s="865">
        <v>42885</v>
      </c>
      <c r="C1192" s="866">
        <v>284</v>
      </c>
    </row>
    <row r="1193" spans="1:3" s="862" customFormat="1">
      <c r="A1193" s="762">
        <f t="shared" si="20"/>
        <v>2017</v>
      </c>
      <c r="B1193" s="865">
        <v>42884</v>
      </c>
      <c r="C1193" s="866">
        <v>286</v>
      </c>
    </row>
    <row r="1194" spans="1:3" s="862" customFormat="1">
      <c r="A1194" s="762">
        <f t="shared" si="20"/>
        <v>2017</v>
      </c>
      <c r="B1194" s="865">
        <v>42881</v>
      </c>
      <c r="C1194" s="866">
        <v>283</v>
      </c>
    </row>
    <row r="1195" spans="1:3" s="862" customFormat="1">
      <c r="A1195" s="762">
        <f t="shared" si="20"/>
        <v>2017</v>
      </c>
      <c r="B1195" s="865">
        <v>42880</v>
      </c>
      <c r="C1195" s="866">
        <v>286</v>
      </c>
    </row>
    <row r="1196" spans="1:3" s="862" customFormat="1">
      <c r="A1196" s="762">
        <f t="shared" si="20"/>
        <v>2017</v>
      </c>
      <c r="B1196" s="865">
        <v>42879</v>
      </c>
      <c r="C1196" s="866">
        <v>281</v>
      </c>
    </row>
    <row r="1197" spans="1:3" s="862" customFormat="1">
      <c r="A1197" s="762">
        <f t="shared" si="20"/>
        <v>2017</v>
      </c>
      <c r="B1197" s="865">
        <v>42878</v>
      </c>
      <c r="C1197" s="866">
        <v>280</v>
      </c>
    </row>
    <row r="1198" spans="1:3" s="862" customFormat="1">
      <c r="A1198" s="762">
        <f t="shared" si="20"/>
        <v>2017</v>
      </c>
      <c r="B1198" s="865">
        <v>42877</v>
      </c>
      <c r="C1198" s="866">
        <v>288</v>
      </c>
    </row>
    <row r="1199" spans="1:3" s="862" customFormat="1">
      <c r="A1199" s="762">
        <f t="shared" si="20"/>
        <v>2017</v>
      </c>
      <c r="B1199" s="865">
        <v>42874</v>
      </c>
      <c r="C1199" s="866">
        <v>282</v>
      </c>
    </row>
    <row r="1200" spans="1:3" s="862" customFormat="1">
      <c r="A1200" s="762">
        <f t="shared" si="20"/>
        <v>2017</v>
      </c>
      <c r="B1200" s="865">
        <v>42873</v>
      </c>
      <c r="C1200" s="866">
        <v>300</v>
      </c>
    </row>
    <row r="1201" spans="1:3" s="862" customFormat="1">
      <c r="A1201" s="762">
        <f t="shared" si="20"/>
        <v>2017</v>
      </c>
      <c r="B1201" s="865">
        <v>42872</v>
      </c>
      <c r="C1201" s="866">
        <v>258</v>
      </c>
    </row>
    <row r="1202" spans="1:3" s="862" customFormat="1">
      <c r="A1202" s="762">
        <f t="shared" si="20"/>
        <v>2017</v>
      </c>
      <c r="B1202" s="865">
        <v>42871</v>
      </c>
      <c r="C1202" s="866">
        <v>250</v>
      </c>
    </row>
    <row r="1203" spans="1:3" s="862" customFormat="1">
      <c r="A1203" s="762">
        <f t="shared" si="20"/>
        <v>2017</v>
      </c>
      <c r="B1203" s="865">
        <v>42870</v>
      </c>
      <c r="C1203" s="866">
        <v>251</v>
      </c>
    </row>
    <row r="1204" spans="1:3" s="862" customFormat="1">
      <c r="A1204" s="762">
        <f t="shared" si="20"/>
        <v>2017</v>
      </c>
      <c r="B1204" s="865">
        <v>42867</v>
      </c>
      <c r="C1204" s="866">
        <v>255</v>
      </c>
    </row>
    <row r="1205" spans="1:3" s="862" customFormat="1">
      <c r="A1205" s="762">
        <f t="shared" si="20"/>
        <v>2017</v>
      </c>
      <c r="B1205" s="865">
        <v>42866</v>
      </c>
      <c r="C1205" s="866">
        <v>255</v>
      </c>
    </row>
    <row r="1206" spans="1:3" s="862" customFormat="1">
      <c r="A1206" s="762">
        <f t="shared" si="20"/>
        <v>2017</v>
      </c>
      <c r="B1206" s="865">
        <v>42865</v>
      </c>
      <c r="C1206" s="866">
        <v>257</v>
      </c>
    </row>
    <row r="1207" spans="1:3" s="862" customFormat="1">
      <c r="A1207" s="762">
        <f t="shared" si="20"/>
        <v>2017</v>
      </c>
      <c r="B1207" s="865">
        <v>42864</v>
      </c>
      <c r="C1207" s="866">
        <v>264</v>
      </c>
    </row>
    <row r="1208" spans="1:3" s="862" customFormat="1">
      <c r="A1208" s="762">
        <f t="shared" si="20"/>
        <v>2017</v>
      </c>
      <c r="B1208" s="865">
        <v>42863</v>
      </c>
      <c r="C1208" s="866">
        <v>262</v>
      </c>
    </row>
    <row r="1209" spans="1:3" s="862" customFormat="1">
      <c r="A1209" s="762">
        <f t="shared" si="20"/>
        <v>2017</v>
      </c>
      <c r="B1209" s="865">
        <v>42860</v>
      </c>
      <c r="C1209" s="866">
        <v>262</v>
      </c>
    </row>
    <row r="1210" spans="1:3" s="862" customFormat="1">
      <c r="A1210" s="762">
        <f t="shared" si="20"/>
        <v>2017</v>
      </c>
      <c r="B1210" s="865">
        <v>42859</v>
      </c>
      <c r="C1210" s="866">
        <v>264</v>
      </c>
    </row>
    <row r="1211" spans="1:3" s="862" customFormat="1">
      <c r="A1211" s="762">
        <f t="shared" si="20"/>
        <v>2017</v>
      </c>
      <c r="B1211" s="865">
        <v>42858</v>
      </c>
      <c r="C1211" s="866">
        <v>256</v>
      </c>
    </row>
    <row r="1212" spans="1:3" s="862" customFormat="1">
      <c r="A1212" s="762">
        <f t="shared" si="20"/>
        <v>2017</v>
      </c>
      <c r="B1212" s="865">
        <v>42857</v>
      </c>
      <c r="C1212" s="866">
        <v>258</v>
      </c>
    </row>
    <row r="1213" spans="1:3" s="862" customFormat="1">
      <c r="A1213" s="762">
        <f t="shared" si="20"/>
        <v>2017</v>
      </c>
      <c r="B1213" s="865">
        <v>42856</v>
      </c>
      <c r="C1213" s="866">
        <v>260</v>
      </c>
    </row>
    <row r="1214" spans="1:3" s="862" customFormat="1">
      <c r="A1214" s="762">
        <f t="shared" si="20"/>
        <v>2017</v>
      </c>
      <c r="B1214" s="865">
        <v>42853</v>
      </c>
      <c r="C1214" s="866">
        <v>263</v>
      </c>
    </row>
    <row r="1215" spans="1:3" s="862" customFormat="1">
      <c r="A1215" s="762">
        <f t="shared" si="20"/>
        <v>2017</v>
      </c>
      <c r="B1215" s="865">
        <v>42852</v>
      </c>
      <c r="C1215" s="866">
        <v>264</v>
      </c>
    </row>
    <row r="1216" spans="1:3" s="862" customFormat="1">
      <c r="A1216" s="762">
        <f t="shared" si="20"/>
        <v>2017</v>
      </c>
      <c r="B1216" s="865">
        <v>42851</v>
      </c>
      <c r="C1216" s="866">
        <v>268</v>
      </c>
    </row>
    <row r="1217" spans="1:3" s="862" customFormat="1">
      <c r="A1217" s="762">
        <f t="shared" si="20"/>
        <v>2017</v>
      </c>
      <c r="B1217" s="865">
        <v>42850</v>
      </c>
      <c r="C1217" s="866">
        <v>263</v>
      </c>
    </row>
    <row r="1218" spans="1:3" s="862" customFormat="1">
      <c r="A1218" s="762">
        <f t="shared" si="20"/>
        <v>2017</v>
      </c>
      <c r="B1218" s="865">
        <v>42849</v>
      </c>
      <c r="C1218" s="866">
        <v>263</v>
      </c>
    </row>
    <row r="1219" spans="1:3" s="862" customFormat="1">
      <c r="A1219" s="762">
        <f t="shared" si="20"/>
        <v>2017</v>
      </c>
      <c r="B1219" s="865">
        <v>42846</v>
      </c>
      <c r="C1219" s="866">
        <v>272</v>
      </c>
    </row>
    <row r="1220" spans="1:3" s="862" customFormat="1">
      <c r="A1220" s="762">
        <f t="shared" ref="A1220:A1283" si="21">YEAR(B1220)</f>
        <v>2017</v>
      </c>
      <c r="B1220" s="865">
        <v>42845</v>
      </c>
      <c r="C1220" s="866">
        <v>275</v>
      </c>
    </row>
    <row r="1221" spans="1:3" s="862" customFormat="1">
      <c r="A1221" s="762">
        <f t="shared" si="21"/>
        <v>2017</v>
      </c>
      <c r="B1221" s="865">
        <v>42844</v>
      </c>
      <c r="C1221" s="866">
        <v>273</v>
      </c>
    </row>
    <row r="1222" spans="1:3" s="862" customFormat="1">
      <c r="A1222" s="762">
        <f t="shared" si="21"/>
        <v>2017</v>
      </c>
      <c r="B1222" s="865">
        <v>42843</v>
      </c>
      <c r="C1222" s="866">
        <v>275</v>
      </c>
    </row>
    <row r="1223" spans="1:3" s="862" customFormat="1">
      <c r="A1223" s="762">
        <f t="shared" si="21"/>
        <v>2017</v>
      </c>
      <c r="B1223" s="865">
        <v>42842</v>
      </c>
      <c r="C1223" s="866">
        <v>270</v>
      </c>
    </row>
    <row r="1224" spans="1:3" s="862" customFormat="1">
      <c r="A1224" s="762">
        <f t="shared" si="21"/>
        <v>2017</v>
      </c>
      <c r="B1224" s="865">
        <v>42838</v>
      </c>
      <c r="C1224" s="866">
        <v>271</v>
      </c>
    </row>
    <row r="1225" spans="1:3" s="862" customFormat="1">
      <c r="A1225" s="762">
        <f t="shared" si="21"/>
        <v>2017</v>
      </c>
      <c r="B1225" s="865">
        <v>42837</v>
      </c>
      <c r="C1225" s="866">
        <v>271</v>
      </c>
    </row>
    <row r="1226" spans="1:3" s="862" customFormat="1">
      <c r="A1226" s="762">
        <f t="shared" si="21"/>
        <v>2017</v>
      </c>
      <c r="B1226" s="865">
        <v>42836</v>
      </c>
      <c r="C1226" s="866">
        <v>272</v>
      </c>
    </row>
    <row r="1227" spans="1:3" s="862" customFormat="1">
      <c r="A1227" s="762">
        <f t="shared" si="21"/>
        <v>2017</v>
      </c>
      <c r="B1227" s="865">
        <v>42835</v>
      </c>
      <c r="C1227" s="866">
        <v>267</v>
      </c>
    </row>
    <row r="1228" spans="1:3" s="862" customFormat="1">
      <c r="A1228" s="762">
        <f t="shared" si="21"/>
        <v>2017</v>
      </c>
      <c r="B1228" s="865">
        <v>42832</v>
      </c>
      <c r="C1228" s="866">
        <v>271</v>
      </c>
    </row>
    <row r="1229" spans="1:3" s="862" customFormat="1">
      <c r="A1229" s="762">
        <f t="shared" si="21"/>
        <v>2017</v>
      </c>
      <c r="B1229" s="865">
        <v>42831</v>
      </c>
      <c r="C1229" s="866">
        <v>269</v>
      </c>
    </row>
    <row r="1230" spans="1:3" s="862" customFormat="1">
      <c r="A1230" s="762">
        <f t="shared" si="21"/>
        <v>2017</v>
      </c>
      <c r="B1230" s="865">
        <v>42830</v>
      </c>
      <c r="C1230" s="866">
        <v>263</v>
      </c>
    </row>
    <row r="1231" spans="1:3" s="862" customFormat="1">
      <c r="A1231" s="762">
        <f t="shared" si="21"/>
        <v>2017</v>
      </c>
      <c r="B1231" s="865">
        <v>42829</v>
      </c>
      <c r="C1231" s="866">
        <v>265</v>
      </c>
    </row>
    <row r="1232" spans="1:3" s="862" customFormat="1">
      <c r="A1232" s="762">
        <f t="shared" si="21"/>
        <v>2017</v>
      </c>
      <c r="B1232" s="865">
        <v>42828</v>
      </c>
      <c r="C1232" s="866">
        <v>270</v>
      </c>
    </row>
    <row r="1233" spans="1:3" s="862" customFormat="1">
      <c r="A1233" s="762">
        <f t="shared" si="21"/>
        <v>2017</v>
      </c>
      <c r="B1233" s="865">
        <v>42825</v>
      </c>
      <c r="C1233" s="866">
        <v>270</v>
      </c>
    </row>
    <row r="1234" spans="1:3" s="862" customFormat="1">
      <c r="A1234" s="762">
        <f t="shared" si="21"/>
        <v>2017</v>
      </c>
      <c r="B1234" s="865">
        <v>42824</v>
      </c>
      <c r="C1234" s="866">
        <v>274</v>
      </c>
    </row>
    <row r="1235" spans="1:3" s="862" customFormat="1">
      <c r="A1235" s="762">
        <f t="shared" si="21"/>
        <v>2017</v>
      </c>
      <c r="B1235" s="865">
        <v>42823</v>
      </c>
      <c r="C1235" s="866">
        <v>275</v>
      </c>
    </row>
    <row r="1236" spans="1:3" s="862" customFormat="1">
      <c r="A1236" s="762">
        <f t="shared" si="21"/>
        <v>2017</v>
      </c>
      <c r="B1236" s="865">
        <v>42822</v>
      </c>
      <c r="C1236" s="866">
        <v>278</v>
      </c>
    </row>
    <row r="1237" spans="1:3" s="862" customFormat="1">
      <c r="A1237" s="762">
        <f t="shared" si="21"/>
        <v>2017</v>
      </c>
      <c r="B1237" s="865">
        <v>42821</v>
      </c>
      <c r="C1237" s="866">
        <v>279</v>
      </c>
    </row>
    <row r="1238" spans="1:3" s="862" customFormat="1">
      <c r="A1238" s="762">
        <f t="shared" si="21"/>
        <v>2017</v>
      </c>
      <c r="B1238" s="865">
        <v>42818</v>
      </c>
      <c r="C1238" s="866">
        <v>278</v>
      </c>
    </row>
    <row r="1239" spans="1:3" s="862" customFormat="1">
      <c r="A1239" s="762">
        <f t="shared" si="21"/>
        <v>2017</v>
      </c>
      <c r="B1239" s="865">
        <v>42817</v>
      </c>
      <c r="C1239" s="866">
        <v>280</v>
      </c>
    </row>
    <row r="1240" spans="1:3" s="862" customFormat="1">
      <c r="A1240" s="762">
        <f t="shared" si="21"/>
        <v>2017</v>
      </c>
      <c r="B1240" s="865">
        <v>42816</v>
      </c>
      <c r="C1240" s="866">
        <v>280</v>
      </c>
    </row>
    <row r="1241" spans="1:3" s="862" customFormat="1">
      <c r="A1241" s="762">
        <f t="shared" si="21"/>
        <v>2017</v>
      </c>
      <c r="B1241" s="865">
        <v>42815</v>
      </c>
      <c r="C1241" s="866">
        <v>277</v>
      </c>
    </row>
    <row r="1242" spans="1:3" s="862" customFormat="1">
      <c r="A1242" s="762">
        <f t="shared" si="21"/>
        <v>2017</v>
      </c>
      <c r="B1242" s="865">
        <v>42814</v>
      </c>
      <c r="C1242" s="866">
        <v>269</v>
      </c>
    </row>
    <row r="1243" spans="1:3" s="862" customFormat="1">
      <c r="A1243" s="762">
        <f t="shared" si="21"/>
        <v>2017</v>
      </c>
      <c r="B1243" s="865">
        <v>42811</v>
      </c>
      <c r="C1243" s="866">
        <v>272</v>
      </c>
    </row>
    <row r="1244" spans="1:3" s="862" customFormat="1">
      <c r="A1244" s="762">
        <f t="shared" si="21"/>
        <v>2017</v>
      </c>
      <c r="B1244" s="865">
        <v>42810</v>
      </c>
      <c r="C1244" s="866">
        <v>274</v>
      </c>
    </row>
    <row r="1245" spans="1:3" s="862" customFormat="1">
      <c r="A1245" s="762">
        <f t="shared" si="21"/>
        <v>2017</v>
      </c>
      <c r="B1245" s="865">
        <v>42809</v>
      </c>
      <c r="C1245" s="866">
        <v>282</v>
      </c>
    </row>
    <row r="1246" spans="1:3" s="862" customFormat="1">
      <c r="A1246" s="762">
        <f t="shared" si="21"/>
        <v>2017</v>
      </c>
      <c r="B1246" s="865">
        <v>42808</v>
      </c>
      <c r="C1246" s="866">
        <v>291</v>
      </c>
    </row>
    <row r="1247" spans="1:3" s="862" customFormat="1">
      <c r="A1247" s="762">
        <f t="shared" si="21"/>
        <v>2017</v>
      </c>
      <c r="B1247" s="865">
        <v>42807</v>
      </c>
      <c r="C1247" s="866">
        <v>286</v>
      </c>
    </row>
    <row r="1248" spans="1:3" s="862" customFormat="1">
      <c r="A1248" s="762">
        <f t="shared" si="21"/>
        <v>2017</v>
      </c>
      <c r="B1248" s="865">
        <v>42804</v>
      </c>
      <c r="C1248" s="866">
        <v>280</v>
      </c>
    </row>
    <row r="1249" spans="1:3" s="862" customFormat="1">
      <c r="A1249" s="762">
        <f t="shared" si="21"/>
        <v>2017</v>
      </c>
      <c r="B1249" s="865">
        <v>42803</v>
      </c>
      <c r="C1249" s="866">
        <v>290</v>
      </c>
    </row>
    <row r="1250" spans="1:3" s="862" customFormat="1">
      <c r="A1250" s="762">
        <f t="shared" si="21"/>
        <v>2017</v>
      </c>
      <c r="B1250" s="865">
        <v>42802</v>
      </c>
      <c r="C1250" s="866">
        <v>287</v>
      </c>
    </row>
    <row r="1251" spans="1:3" s="862" customFormat="1">
      <c r="A1251" s="762">
        <f t="shared" si="21"/>
        <v>2017</v>
      </c>
      <c r="B1251" s="865">
        <v>42801</v>
      </c>
      <c r="C1251" s="866">
        <v>274</v>
      </c>
    </row>
    <row r="1252" spans="1:3" s="862" customFormat="1">
      <c r="A1252" s="762">
        <f t="shared" si="21"/>
        <v>2017</v>
      </c>
      <c r="B1252" s="865">
        <v>42800</v>
      </c>
      <c r="C1252" s="866">
        <v>272</v>
      </c>
    </row>
    <row r="1253" spans="1:3" s="862" customFormat="1">
      <c r="A1253" s="762">
        <f t="shared" si="21"/>
        <v>2017</v>
      </c>
      <c r="B1253" s="865">
        <v>42797</v>
      </c>
      <c r="C1253" s="866">
        <v>273</v>
      </c>
    </row>
    <row r="1254" spans="1:3" s="862" customFormat="1">
      <c r="A1254" s="762">
        <f t="shared" si="21"/>
        <v>2017</v>
      </c>
      <c r="B1254" s="865">
        <v>42796</v>
      </c>
      <c r="C1254" s="866">
        <v>280</v>
      </c>
    </row>
    <row r="1255" spans="1:3" s="862" customFormat="1">
      <c r="A1255" s="762">
        <f t="shared" si="21"/>
        <v>2017</v>
      </c>
      <c r="B1255" s="865">
        <v>42795</v>
      </c>
      <c r="C1255" s="866">
        <v>275</v>
      </c>
    </row>
    <row r="1256" spans="1:3" s="862" customFormat="1">
      <c r="A1256" s="762">
        <f t="shared" si="21"/>
        <v>2017</v>
      </c>
      <c r="B1256" s="865">
        <v>42794</v>
      </c>
      <c r="C1256" s="866">
        <v>286</v>
      </c>
    </row>
    <row r="1257" spans="1:3" s="862" customFormat="1">
      <c r="A1257" s="762">
        <f t="shared" si="21"/>
        <v>2017</v>
      </c>
      <c r="B1257" s="865">
        <v>42793</v>
      </c>
      <c r="C1257" s="866">
        <v>277</v>
      </c>
    </row>
    <row r="1258" spans="1:3" s="862" customFormat="1">
      <c r="A1258" s="762">
        <f t="shared" si="21"/>
        <v>2017</v>
      </c>
      <c r="B1258" s="865">
        <v>42790</v>
      </c>
      <c r="C1258" s="866">
        <v>277</v>
      </c>
    </row>
    <row r="1259" spans="1:3" s="862" customFormat="1">
      <c r="A1259" s="762">
        <f t="shared" si="21"/>
        <v>2017</v>
      </c>
      <c r="B1259" s="865">
        <v>42789</v>
      </c>
      <c r="C1259" s="866">
        <v>272</v>
      </c>
    </row>
    <row r="1260" spans="1:3" s="862" customFormat="1">
      <c r="A1260" s="762">
        <f t="shared" si="21"/>
        <v>2017</v>
      </c>
      <c r="B1260" s="865">
        <v>42788</v>
      </c>
      <c r="C1260" s="866">
        <v>277</v>
      </c>
    </row>
    <row r="1261" spans="1:3" s="862" customFormat="1">
      <c r="A1261" s="762">
        <f t="shared" si="21"/>
        <v>2017</v>
      </c>
      <c r="B1261" s="865">
        <v>42787</v>
      </c>
      <c r="C1261" s="866">
        <v>279</v>
      </c>
    </row>
    <row r="1262" spans="1:3" s="862" customFormat="1">
      <c r="A1262" s="762">
        <f t="shared" si="21"/>
        <v>2017</v>
      </c>
      <c r="B1262" s="865">
        <v>42786</v>
      </c>
      <c r="C1262" s="866">
        <v>282</v>
      </c>
    </row>
    <row r="1263" spans="1:3" s="862" customFormat="1">
      <c r="A1263" s="762">
        <f t="shared" si="21"/>
        <v>2017</v>
      </c>
      <c r="B1263" s="865">
        <v>42783</v>
      </c>
      <c r="C1263" s="866">
        <v>282</v>
      </c>
    </row>
    <row r="1264" spans="1:3" s="862" customFormat="1">
      <c r="A1264" s="762">
        <f t="shared" si="21"/>
        <v>2017</v>
      </c>
      <c r="B1264" s="865">
        <v>42782</v>
      </c>
      <c r="C1264" s="866">
        <v>280</v>
      </c>
    </row>
    <row r="1265" spans="1:3" s="862" customFormat="1">
      <c r="A1265" s="762">
        <f t="shared" si="21"/>
        <v>2017</v>
      </c>
      <c r="B1265" s="865">
        <v>42781</v>
      </c>
      <c r="C1265" s="866">
        <v>271</v>
      </c>
    </row>
    <row r="1266" spans="1:3" s="862" customFormat="1">
      <c r="A1266" s="762">
        <f t="shared" si="21"/>
        <v>2017</v>
      </c>
      <c r="B1266" s="865">
        <v>42780</v>
      </c>
      <c r="C1266" s="866">
        <v>266</v>
      </c>
    </row>
    <row r="1267" spans="1:3" s="862" customFormat="1">
      <c r="A1267" s="762">
        <f t="shared" si="21"/>
        <v>2017</v>
      </c>
      <c r="B1267" s="865">
        <v>42779</v>
      </c>
      <c r="C1267" s="866">
        <v>268</v>
      </c>
    </row>
    <row r="1268" spans="1:3" s="862" customFormat="1">
      <c r="A1268" s="762">
        <f t="shared" si="21"/>
        <v>2017</v>
      </c>
      <c r="B1268" s="865">
        <v>42776</v>
      </c>
      <c r="C1268" s="866">
        <v>272</v>
      </c>
    </row>
    <row r="1269" spans="1:3" s="862" customFormat="1">
      <c r="A1269" s="762">
        <f t="shared" si="21"/>
        <v>2017</v>
      </c>
      <c r="B1269" s="865">
        <v>42775</v>
      </c>
      <c r="C1269" s="866">
        <v>280</v>
      </c>
    </row>
    <row r="1270" spans="1:3" s="862" customFormat="1">
      <c r="A1270" s="762">
        <f t="shared" si="21"/>
        <v>2017</v>
      </c>
      <c r="B1270" s="865">
        <v>42774</v>
      </c>
      <c r="C1270" s="866">
        <v>284</v>
      </c>
    </row>
    <row r="1271" spans="1:3" s="862" customFormat="1">
      <c r="A1271" s="762">
        <f t="shared" si="21"/>
        <v>2017</v>
      </c>
      <c r="B1271" s="865">
        <v>42773</v>
      </c>
      <c r="C1271" s="866">
        <v>287</v>
      </c>
    </row>
    <row r="1272" spans="1:3" s="862" customFormat="1">
      <c r="A1272" s="762">
        <f t="shared" si="21"/>
        <v>2017</v>
      </c>
      <c r="B1272" s="865">
        <v>42772</v>
      </c>
      <c r="C1272" s="866">
        <v>277</v>
      </c>
    </row>
    <row r="1273" spans="1:3" s="862" customFormat="1">
      <c r="A1273" s="762">
        <f t="shared" si="21"/>
        <v>2017</v>
      </c>
      <c r="B1273" s="865">
        <v>42769</v>
      </c>
      <c r="C1273" s="866">
        <v>276</v>
      </c>
    </row>
    <row r="1274" spans="1:3" s="862" customFormat="1">
      <c r="A1274" s="762">
        <f t="shared" si="21"/>
        <v>2017</v>
      </c>
      <c r="B1274" s="865">
        <v>42768</v>
      </c>
      <c r="C1274" s="866">
        <v>281</v>
      </c>
    </row>
    <row r="1275" spans="1:3" s="862" customFormat="1">
      <c r="A1275" s="762">
        <f t="shared" si="21"/>
        <v>2017</v>
      </c>
      <c r="B1275" s="865">
        <v>42767</v>
      </c>
      <c r="C1275" s="866">
        <v>285</v>
      </c>
    </row>
    <row r="1276" spans="1:3" s="862" customFormat="1">
      <c r="A1276" s="762">
        <f t="shared" si="21"/>
        <v>2017</v>
      </c>
      <c r="B1276" s="865">
        <v>42766</v>
      </c>
      <c r="C1276" s="866">
        <v>289</v>
      </c>
    </row>
    <row r="1277" spans="1:3" s="862" customFormat="1">
      <c r="A1277" s="762">
        <f t="shared" si="21"/>
        <v>2017</v>
      </c>
      <c r="B1277" s="865">
        <v>42765</v>
      </c>
      <c r="C1277" s="866">
        <v>291</v>
      </c>
    </row>
    <row r="1278" spans="1:3" s="862" customFormat="1">
      <c r="A1278" s="762">
        <f t="shared" si="21"/>
        <v>2017</v>
      </c>
      <c r="B1278" s="865">
        <v>42762</v>
      </c>
      <c r="C1278" s="866">
        <v>284</v>
      </c>
    </row>
    <row r="1279" spans="1:3" s="862" customFormat="1">
      <c r="A1279" s="762">
        <f t="shared" si="21"/>
        <v>2017</v>
      </c>
      <c r="B1279" s="865">
        <v>42761</v>
      </c>
      <c r="C1279" s="866">
        <v>296</v>
      </c>
    </row>
    <row r="1280" spans="1:3" s="862" customFormat="1">
      <c r="A1280" s="762">
        <f t="shared" si="21"/>
        <v>2017</v>
      </c>
      <c r="B1280" s="865">
        <v>42760</v>
      </c>
      <c r="C1280" s="866">
        <v>296</v>
      </c>
    </row>
    <row r="1281" spans="1:3" s="862" customFormat="1">
      <c r="A1281" s="762">
        <f t="shared" si="21"/>
        <v>2017</v>
      </c>
      <c r="B1281" s="865">
        <v>42759</v>
      </c>
      <c r="C1281" s="866">
        <v>293</v>
      </c>
    </row>
    <row r="1282" spans="1:3" s="862" customFormat="1">
      <c r="A1282" s="762">
        <f t="shared" si="21"/>
        <v>2017</v>
      </c>
      <c r="B1282" s="865">
        <v>42758</v>
      </c>
      <c r="C1282" s="866">
        <v>295</v>
      </c>
    </row>
    <row r="1283" spans="1:3" s="862" customFormat="1">
      <c r="A1283" s="762">
        <f t="shared" si="21"/>
        <v>2017</v>
      </c>
      <c r="B1283" s="865">
        <v>42755</v>
      </c>
      <c r="C1283" s="866">
        <v>294</v>
      </c>
    </row>
    <row r="1284" spans="1:3" s="862" customFormat="1">
      <c r="A1284" s="762">
        <f t="shared" ref="A1284:A1347" si="22">YEAR(B1284)</f>
        <v>2017</v>
      </c>
      <c r="B1284" s="865">
        <v>42754</v>
      </c>
      <c r="C1284" s="866">
        <v>296</v>
      </c>
    </row>
    <row r="1285" spans="1:3" s="862" customFormat="1">
      <c r="A1285" s="762">
        <f t="shared" si="22"/>
        <v>2017</v>
      </c>
      <c r="B1285" s="865">
        <v>42753</v>
      </c>
      <c r="C1285" s="866">
        <v>291</v>
      </c>
    </row>
    <row r="1286" spans="1:3" s="862" customFormat="1">
      <c r="A1286" s="762">
        <f t="shared" si="22"/>
        <v>2017</v>
      </c>
      <c r="B1286" s="865">
        <v>42752</v>
      </c>
      <c r="C1286" s="866">
        <v>282</v>
      </c>
    </row>
    <row r="1287" spans="1:3" s="862" customFormat="1">
      <c r="A1287" s="762">
        <f t="shared" si="22"/>
        <v>2017</v>
      </c>
      <c r="B1287" s="865">
        <v>42751</v>
      </c>
      <c r="C1287" s="866">
        <v>288</v>
      </c>
    </row>
    <row r="1288" spans="1:3" s="862" customFormat="1">
      <c r="A1288" s="762">
        <f t="shared" si="22"/>
        <v>2017</v>
      </c>
      <c r="B1288" s="865">
        <v>42748</v>
      </c>
      <c r="C1288" s="866">
        <v>288</v>
      </c>
    </row>
    <row r="1289" spans="1:3" s="862" customFormat="1">
      <c r="A1289" s="762">
        <f t="shared" si="22"/>
        <v>2017</v>
      </c>
      <c r="B1289" s="865">
        <v>42747</v>
      </c>
      <c r="C1289" s="866">
        <v>298</v>
      </c>
    </row>
    <row r="1290" spans="1:3" s="862" customFormat="1">
      <c r="A1290" s="762">
        <f t="shared" si="22"/>
        <v>2017</v>
      </c>
      <c r="B1290" s="865">
        <v>42746</v>
      </c>
      <c r="C1290" s="866">
        <v>305</v>
      </c>
    </row>
    <row r="1291" spans="1:3" s="862" customFormat="1">
      <c r="A1291" s="762">
        <f t="shared" si="22"/>
        <v>2017</v>
      </c>
      <c r="B1291" s="865">
        <v>42745</v>
      </c>
      <c r="C1291" s="866">
        <v>305</v>
      </c>
    </row>
    <row r="1292" spans="1:3" s="862" customFormat="1">
      <c r="A1292" s="762">
        <f t="shared" si="22"/>
        <v>2017</v>
      </c>
      <c r="B1292" s="865">
        <v>42744</v>
      </c>
      <c r="C1292" s="866">
        <v>302</v>
      </c>
    </row>
    <row r="1293" spans="1:3" s="862" customFormat="1">
      <c r="A1293" s="762">
        <f t="shared" si="22"/>
        <v>2017</v>
      </c>
      <c r="B1293" s="865">
        <v>42741</v>
      </c>
      <c r="C1293" s="866">
        <v>301</v>
      </c>
    </row>
    <row r="1294" spans="1:3" s="862" customFormat="1">
      <c r="A1294" s="762">
        <f t="shared" si="22"/>
        <v>2017</v>
      </c>
      <c r="B1294" s="865">
        <v>42740</v>
      </c>
      <c r="C1294" s="866">
        <v>302</v>
      </c>
    </row>
    <row r="1295" spans="1:3" s="862" customFormat="1">
      <c r="A1295" s="762">
        <f t="shared" si="22"/>
        <v>2017</v>
      </c>
      <c r="B1295" s="865">
        <v>42739</v>
      </c>
      <c r="C1295" s="866">
        <v>311</v>
      </c>
    </row>
    <row r="1296" spans="1:3" s="862" customFormat="1">
      <c r="A1296" s="762">
        <f t="shared" si="22"/>
        <v>2017</v>
      </c>
      <c r="B1296" s="865">
        <v>42738</v>
      </c>
      <c r="C1296" s="866">
        <v>325</v>
      </c>
    </row>
    <row r="1297" spans="1:3" s="862" customFormat="1">
      <c r="A1297" s="762">
        <f t="shared" si="22"/>
        <v>2017</v>
      </c>
      <c r="B1297" s="865">
        <v>42737</v>
      </c>
      <c r="C1297" s="866">
        <v>328</v>
      </c>
    </row>
    <row r="1298" spans="1:3" s="862" customFormat="1">
      <c r="A1298" s="762">
        <f t="shared" si="22"/>
        <v>2016</v>
      </c>
      <c r="B1298" s="865">
        <v>42734</v>
      </c>
      <c r="C1298" s="866">
        <v>328</v>
      </c>
    </row>
    <row r="1299" spans="1:3" s="862" customFormat="1">
      <c r="A1299" s="762">
        <f t="shared" si="22"/>
        <v>2016</v>
      </c>
      <c r="B1299" s="865">
        <v>42733</v>
      </c>
      <c r="C1299" s="866">
        <v>325</v>
      </c>
    </row>
    <row r="1300" spans="1:3" s="862" customFormat="1">
      <c r="A1300" s="762">
        <f t="shared" si="22"/>
        <v>2016</v>
      </c>
      <c r="B1300" s="865">
        <v>42732</v>
      </c>
      <c r="C1300" s="866">
        <v>325</v>
      </c>
    </row>
    <row r="1301" spans="1:3" s="862" customFormat="1">
      <c r="A1301" s="762">
        <f t="shared" si="22"/>
        <v>2016</v>
      </c>
      <c r="B1301" s="865">
        <v>42731</v>
      </c>
      <c r="C1301" s="866">
        <v>322</v>
      </c>
    </row>
    <row r="1302" spans="1:3" s="862" customFormat="1">
      <c r="A1302" s="762">
        <f t="shared" si="22"/>
        <v>2016</v>
      </c>
      <c r="B1302" s="865">
        <v>42730</v>
      </c>
      <c r="C1302" s="866">
        <v>325</v>
      </c>
    </row>
    <row r="1303" spans="1:3" s="862" customFormat="1">
      <c r="A1303" s="762">
        <f t="shared" si="22"/>
        <v>2016</v>
      </c>
      <c r="B1303" s="865">
        <v>42727</v>
      </c>
      <c r="C1303" s="866">
        <v>325</v>
      </c>
    </row>
    <row r="1304" spans="1:3" s="862" customFormat="1">
      <c r="A1304" s="762">
        <f t="shared" si="22"/>
        <v>2016</v>
      </c>
      <c r="B1304" s="865">
        <v>42726</v>
      </c>
      <c r="C1304" s="866">
        <v>326</v>
      </c>
    </row>
    <row r="1305" spans="1:3" s="862" customFormat="1">
      <c r="A1305" s="762">
        <f t="shared" si="22"/>
        <v>2016</v>
      </c>
      <c r="B1305" s="865">
        <v>42725</v>
      </c>
      <c r="C1305" s="866">
        <v>323</v>
      </c>
    </row>
    <row r="1306" spans="1:3" s="862" customFormat="1">
      <c r="A1306" s="762">
        <f t="shared" si="22"/>
        <v>2016</v>
      </c>
      <c r="B1306" s="865">
        <v>42724</v>
      </c>
      <c r="C1306" s="866">
        <v>324</v>
      </c>
    </row>
    <row r="1307" spans="1:3" s="862" customFormat="1">
      <c r="A1307" s="762">
        <f t="shared" si="22"/>
        <v>2016</v>
      </c>
      <c r="B1307" s="865">
        <v>42723</v>
      </c>
      <c r="C1307" s="866">
        <v>327</v>
      </c>
    </row>
    <row r="1308" spans="1:3" s="862" customFormat="1">
      <c r="A1308" s="762">
        <f t="shared" si="22"/>
        <v>2016</v>
      </c>
      <c r="B1308" s="865">
        <v>42720</v>
      </c>
      <c r="C1308" s="866">
        <v>328</v>
      </c>
    </row>
    <row r="1309" spans="1:3" s="862" customFormat="1">
      <c r="A1309" s="762">
        <f t="shared" si="22"/>
        <v>2016</v>
      </c>
      <c r="B1309" s="865">
        <v>42719</v>
      </c>
      <c r="C1309" s="866">
        <v>332</v>
      </c>
    </row>
    <row r="1310" spans="1:3" s="862" customFormat="1">
      <c r="A1310" s="762">
        <f t="shared" si="22"/>
        <v>2016</v>
      </c>
      <c r="B1310" s="865">
        <v>42718</v>
      </c>
      <c r="C1310" s="866">
        <v>332</v>
      </c>
    </row>
    <row r="1311" spans="1:3" s="862" customFormat="1">
      <c r="A1311" s="762">
        <f t="shared" si="22"/>
        <v>2016</v>
      </c>
      <c r="B1311" s="865">
        <v>42717</v>
      </c>
      <c r="C1311" s="866">
        <v>324</v>
      </c>
    </row>
    <row r="1312" spans="1:3" s="862" customFormat="1">
      <c r="A1312" s="762">
        <f t="shared" si="22"/>
        <v>2016</v>
      </c>
      <c r="B1312" s="865">
        <v>42716</v>
      </c>
      <c r="C1312" s="866">
        <v>330</v>
      </c>
    </row>
    <row r="1313" spans="1:3" s="862" customFormat="1">
      <c r="A1313" s="762">
        <f t="shared" si="22"/>
        <v>2016</v>
      </c>
      <c r="B1313" s="865">
        <v>42713</v>
      </c>
      <c r="C1313" s="866">
        <v>328</v>
      </c>
    </row>
    <row r="1314" spans="1:3" s="862" customFormat="1">
      <c r="A1314" s="762">
        <f t="shared" si="22"/>
        <v>2016</v>
      </c>
      <c r="B1314" s="865">
        <v>42712</v>
      </c>
      <c r="C1314" s="866">
        <v>334</v>
      </c>
    </row>
    <row r="1315" spans="1:3" s="862" customFormat="1">
      <c r="A1315" s="762">
        <f t="shared" si="22"/>
        <v>2016</v>
      </c>
      <c r="B1315" s="865">
        <v>42711</v>
      </c>
      <c r="C1315" s="866">
        <v>336</v>
      </c>
    </row>
    <row r="1316" spans="1:3" s="862" customFormat="1">
      <c r="A1316" s="762">
        <f t="shared" si="22"/>
        <v>2016</v>
      </c>
      <c r="B1316" s="865">
        <v>42710</v>
      </c>
      <c r="C1316" s="866">
        <v>341</v>
      </c>
    </row>
    <row r="1317" spans="1:3" s="862" customFormat="1">
      <c r="A1317" s="762">
        <f t="shared" si="22"/>
        <v>2016</v>
      </c>
      <c r="B1317" s="865">
        <v>42709</v>
      </c>
      <c r="C1317" s="866">
        <v>342</v>
      </c>
    </row>
    <row r="1318" spans="1:3" s="862" customFormat="1">
      <c r="A1318" s="762">
        <f t="shared" si="22"/>
        <v>2016</v>
      </c>
      <c r="B1318" s="865">
        <v>42706</v>
      </c>
      <c r="C1318" s="866">
        <v>350</v>
      </c>
    </row>
    <row r="1319" spans="1:3" s="862" customFormat="1">
      <c r="A1319" s="762">
        <f t="shared" si="22"/>
        <v>2016</v>
      </c>
      <c r="B1319" s="865">
        <v>42705</v>
      </c>
      <c r="C1319" s="866">
        <v>348</v>
      </c>
    </row>
    <row r="1320" spans="1:3" s="862" customFormat="1">
      <c r="A1320" s="762">
        <f t="shared" si="22"/>
        <v>2016</v>
      </c>
      <c r="B1320" s="865">
        <v>42704</v>
      </c>
      <c r="C1320" s="866">
        <v>337</v>
      </c>
    </row>
    <row r="1321" spans="1:3" s="862" customFormat="1">
      <c r="A1321" s="762">
        <f t="shared" si="22"/>
        <v>2016</v>
      </c>
      <c r="B1321" s="865">
        <v>42703</v>
      </c>
      <c r="C1321" s="866">
        <v>337</v>
      </c>
    </row>
    <row r="1322" spans="1:3" s="862" customFormat="1">
      <c r="A1322" s="762">
        <f t="shared" si="22"/>
        <v>2016</v>
      </c>
      <c r="B1322" s="865">
        <v>42702</v>
      </c>
      <c r="C1322" s="866">
        <v>334</v>
      </c>
    </row>
    <row r="1323" spans="1:3" s="862" customFormat="1">
      <c r="A1323" s="762">
        <f t="shared" si="22"/>
        <v>2016</v>
      </c>
      <c r="B1323" s="865">
        <v>42699</v>
      </c>
      <c r="C1323" s="866">
        <v>337</v>
      </c>
    </row>
    <row r="1324" spans="1:3" s="862" customFormat="1">
      <c r="A1324" s="762">
        <f t="shared" si="22"/>
        <v>2016</v>
      </c>
      <c r="B1324" s="865">
        <v>42698</v>
      </c>
      <c r="C1324" s="866">
        <v>337</v>
      </c>
    </row>
    <row r="1325" spans="1:3" s="862" customFormat="1">
      <c r="A1325" s="762">
        <f t="shared" si="22"/>
        <v>2016</v>
      </c>
      <c r="B1325" s="865">
        <v>42697</v>
      </c>
      <c r="C1325" s="866">
        <v>336</v>
      </c>
    </row>
    <row r="1326" spans="1:3" s="862" customFormat="1">
      <c r="A1326" s="762">
        <f t="shared" si="22"/>
        <v>2016</v>
      </c>
      <c r="B1326" s="865">
        <v>42696</v>
      </c>
      <c r="C1326" s="866">
        <v>332</v>
      </c>
    </row>
    <row r="1327" spans="1:3" s="862" customFormat="1">
      <c r="A1327" s="762">
        <f t="shared" si="22"/>
        <v>2016</v>
      </c>
      <c r="B1327" s="865">
        <v>42695</v>
      </c>
      <c r="C1327" s="866">
        <v>333</v>
      </c>
    </row>
    <row r="1328" spans="1:3" s="862" customFormat="1">
      <c r="A1328" s="762">
        <f t="shared" si="22"/>
        <v>2016</v>
      </c>
      <c r="B1328" s="865">
        <v>42692</v>
      </c>
      <c r="C1328" s="866">
        <v>334</v>
      </c>
    </row>
    <row r="1329" spans="1:3" s="862" customFormat="1">
      <c r="A1329" s="762">
        <f t="shared" si="22"/>
        <v>2016</v>
      </c>
      <c r="B1329" s="865">
        <v>42691</v>
      </c>
      <c r="C1329" s="866">
        <v>331</v>
      </c>
    </row>
    <row r="1330" spans="1:3" s="862" customFormat="1">
      <c r="A1330" s="762">
        <f t="shared" si="22"/>
        <v>2016</v>
      </c>
      <c r="B1330" s="865">
        <v>42690</v>
      </c>
      <c r="C1330" s="866">
        <v>329</v>
      </c>
    </row>
    <row r="1331" spans="1:3" s="862" customFormat="1">
      <c r="A1331" s="762">
        <f t="shared" si="22"/>
        <v>2016</v>
      </c>
      <c r="B1331" s="865">
        <v>42689</v>
      </c>
      <c r="C1331" s="866">
        <v>330</v>
      </c>
    </row>
    <row r="1332" spans="1:3" s="862" customFormat="1">
      <c r="A1332" s="762">
        <f t="shared" si="22"/>
        <v>2016</v>
      </c>
      <c r="B1332" s="865">
        <v>42688</v>
      </c>
      <c r="C1332" s="866">
        <v>357</v>
      </c>
    </row>
    <row r="1333" spans="1:3" s="862" customFormat="1">
      <c r="A1333" s="762">
        <f t="shared" si="22"/>
        <v>2016</v>
      </c>
      <c r="B1333" s="865">
        <v>42685</v>
      </c>
      <c r="C1333" s="866">
        <v>341</v>
      </c>
    </row>
    <row r="1334" spans="1:3" s="862" customFormat="1">
      <c r="A1334" s="762">
        <f t="shared" si="22"/>
        <v>2016</v>
      </c>
      <c r="B1334" s="865">
        <v>42684</v>
      </c>
      <c r="C1334" s="866">
        <v>341</v>
      </c>
    </row>
    <row r="1335" spans="1:3" s="862" customFormat="1">
      <c r="A1335" s="762">
        <f t="shared" si="22"/>
        <v>2016</v>
      </c>
      <c r="B1335" s="865">
        <v>42683</v>
      </c>
      <c r="C1335" s="866">
        <v>306</v>
      </c>
    </row>
    <row r="1336" spans="1:3" s="862" customFormat="1">
      <c r="A1336" s="762">
        <f t="shared" si="22"/>
        <v>2016</v>
      </c>
      <c r="B1336" s="865">
        <v>42682</v>
      </c>
      <c r="C1336" s="866">
        <v>303</v>
      </c>
    </row>
    <row r="1337" spans="1:3" s="862" customFormat="1">
      <c r="A1337" s="762">
        <f t="shared" si="22"/>
        <v>2016</v>
      </c>
      <c r="B1337" s="865">
        <v>42681</v>
      </c>
      <c r="C1337" s="866">
        <v>314</v>
      </c>
    </row>
    <row r="1338" spans="1:3" s="862" customFormat="1">
      <c r="A1338" s="762">
        <f t="shared" si="22"/>
        <v>2016</v>
      </c>
      <c r="B1338" s="865">
        <v>42678</v>
      </c>
      <c r="C1338" s="866">
        <v>328</v>
      </c>
    </row>
    <row r="1339" spans="1:3" s="862" customFormat="1">
      <c r="A1339" s="762">
        <f t="shared" si="22"/>
        <v>2016</v>
      </c>
      <c r="B1339" s="865">
        <v>42677</v>
      </c>
      <c r="C1339" s="866">
        <v>327</v>
      </c>
    </row>
    <row r="1340" spans="1:3" s="862" customFormat="1">
      <c r="A1340" s="762">
        <f t="shared" si="22"/>
        <v>2016</v>
      </c>
      <c r="B1340" s="865">
        <v>42676</v>
      </c>
      <c r="C1340" s="866">
        <v>328</v>
      </c>
    </row>
    <row r="1341" spans="1:3" s="862" customFormat="1">
      <c r="A1341" s="762">
        <f t="shared" si="22"/>
        <v>2016</v>
      </c>
      <c r="B1341" s="865">
        <v>42675</v>
      </c>
      <c r="C1341" s="866">
        <v>323</v>
      </c>
    </row>
    <row r="1342" spans="1:3" s="862" customFormat="1">
      <c r="A1342" s="762">
        <f t="shared" si="22"/>
        <v>2016</v>
      </c>
      <c r="B1342" s="865">
        <v>42674</v>
      </c>
      <c r="C1342" s="866">
        <v>313</v>
      </c>
    </row>
    <row r="1343" spans="1:3" s="862" customFormat="1">
      <c r="A1343" s="762">
        <f t="shared" si="22"/>
        <v>2016</v>
      </c>
      <c r="B1343" s="865">
        <v>42671</v>
      </c>
      <c r="C1343" s="866">
        <v>308</v>
      </c>
    </row>
    <row r="1344" spans="1:3" s="862" customFormat="1">
      <c r="A1344" s="762">
        <f t="shared" si="22"/>
        <v>2016</v>
      </c>
      <c r="B1344" s="865">
        <v>42670</v>
      </c>
      <c r="C1344" s="866">
        <v>313</v>
      </c>
    </row>
    <row r="1345" spans="1:3" s="862" customFormat="1">
      <c r="A1345" s="762">
        <f t="shared" si="22"/>
        <v>2016</v>
      </c>
      <c r="B1345" s="865">
        <v>42669</v>
      </c>
      <c r="C1345" s="866">
        <v>309</v>
      </c>
    </row>
    <row r="1346" spans="1:3" s="862" customFormat="1">
      <c r="A1346" s="762">
        <f t="shared" si="22"/>
        <v>2016</v>
      </c>
      <c r="B1346" s="865">
        <v>42668</v>
      </c>
      <c r="C1346" s="866">
        <v>307</v>
      </c>
    </row>
    <row r="1347" spans="1:3" s="862" customFormat="1">
      <c r="A1347" s="762">
        <f t="shared" si="22"/>
        <v>2016</v>
      </c>
      <c r="B1347" s="865">
        <v>42667</v>
      </c>
      <c r="C1347" s="866">
        <v>305</v>
      </c>
    </row>
    <row r="1348" spans="1:3" s="862" customFormat="1">
      <c r="A1348" s="762">
        <f t="shared" ref="A1348:A1411" si="23">YEAR(B1348)</f>
        <v>2016</v>
      </c>
      <c r="B1348" s="865">
        <v>42664</v>
      </c>
      <c r="C1348" s="866">
        <v>308</v>
      </c>
    </row>
    <row r="1349" spans="1:3" s="862" customFormat="1">
      <c r="A1349" s="762">
        <f t="shared" si="23"/>
        <v>2016</v>
      </c>
      <c r="B1349" s="865">
        <v>42663</v>
      </c>
      <c r="C1349" s="866">
        <v>308</v>
      </c>
    </row>
    <row r="1350" spans="1:3" s="862" customFormat="1">
      <c r="A1350" s="762">
        <f t="shared" si="23"/>
        <v>2016</v>
      </c>
      <c r="B1350" s="865">
        <v>42662</v>
      </c>
      <c r="C1350" s="866">
        <v>311</v>
      </c>
    </row>
    <row r="1351" spans="1:3" s="862" customFormat="1">
      <c r="A1351" s="762">
        <f t="shared" si="23"/>
        <v>2016</v>
      </c>
      <c r="B1351" s="865">
        <v>42661</v>
      </c>
      <c r="C1351" s="866">
        <v>314</v>
      </c>
    </row>
    <row r="1352" spans="1:3" s="862" customFormat="1">
      <c r="A1352" s="762">
        <f t="shared" si="23"/>
        <v>2016</v>
      </c>
      <c r="B1352" s="865">
        <v>42660</v>
      </c>
      <c r="C1352" s="866">
        <v>314</v>
      </c>
    </row>
    <row r="1353" spans="1:3" s="862" customFormat="1">
      <c r="A1353" s="762">
        <f t="shared" si="23"/>
        <v>2016</v>
      </c>
      <c r="B1353" s="865">
        <v>42657</v>
      </c>
      <c r="C1353" s="866">
        <v>309</v>
      </c>
    </row>
    <row r="1354" spans="1:3" s="862" customFormat="1">
      <c r="A1354" s="762">
        <f t="shared" si="23"/>
        <v>2016</v>
      </c>
      <c r="B1354" s="865">
        <v>42656</v>
      </c>
      <c r="C1354" s="866">
        <v>313</v>
      </c>
    </row>
    <row r="1355" spans="1:3" s="862" customFormat="1">
      <c r="A1355" s="762">
        <f t="shared" si="23"/>
        <v>2016</v>
      </c>
      <c r="B1355" s="865">
        <v>42655</v>
      </c>
      <c r="C1355" s="866">
        <v>314</v>
      </c>
    </row>
    <row r="1356" spans="1:3" s="862" customFormat="1">
      <c r="A1356" s="762">
        <f t="shared" si="23"/>
        <v>2016</v>
      </c>
      <c r="B1356" s="865">
        <v>42654</v>
      </c>
      <c r="C1356" s="866">
        <v>314</v>
      </c>
    </row>
    <row r="1357" spans="1:3" s="862" customFormat="1">
      <c r="A1357" s="762">
        <f t="shared" si="23"/>
        <v>2016</v>
      </c>
      <c r="B1357" s="865">
        <v>42653</v>
      </c>
      <c r="C1357" s="866">
        <v>317</v>
      </c>
    </row>
    <row r="1358" spans="1:3" s="862" customFormat="1">
      <c r="A1358" s="762">
        <f t="shared" si="23"/>
        <v>2016</v>
      </c>
      <c r="B1358" s="865">
        <v>42650</v>
      </c>
      <c r="C1358" s="866">
        <v>317</v>
      </c>
    </row>
    <row r="1359" spans="1:3" s="862" customFormat="1">
      <c r="A1359" s="762">
        <f t="shared" si="23"/>
        <v>2016</v>
      </c>
      <c r="B1359" s="865">
        <v>42649</v>
      </c>
      <c r="C1359" s="866">
        <v>317</v>
      </c>
    </row>
    <row r="1360" spans="1:3" s="862" customFormat="1">
      <c r="A1360" s="762">
        <f t="shared" si="23"/>
        <v>2016</v>
      </c>
      <c r="B1360" s="865">
        <v>42648</v>
      </c>
      <c r="C1360" s="866">
        <v>319</v>
      </c>
    </row>
    <row r="1361" spans="1:3" s="862" customFormat="1">
      <c r="A1361" s="762">
        <f t="shared" si="23"/>
        <v>2016</v>
      </c>
      <c r="B1361" s="865">
        <v>42647</v>
      </c>
      <c r="C1361" s="866">
        <v>318</v>
      </c>
    </row>
    <row r="1362" spans="1:3" s="862" customFormat="1">
      <c r="A1362" s="762">
        <f t="shared" si="23"/>
        <v>2016</v>
      </c>
      <c r="B1362" s="865">
        <v>42646</v>
      </c>
      <c r="C1362" s="866">
        <v>315</v>
      </c>
    </row>
    <row r="1363" spans="1:3" s="862" customFormat="1">
      <c r="A1363" s="762">
        <f t="shared" si="23"/>
        <v>2016</v>
      </c>
      <c r="B1363" s="865">
        <v>42643</v>
      </c>
      <c r="C1363" s="866">
        <v>319</v>
      </c>
    </row>
    <row r="1364" spans="1:3" s="862" customFormat="1">
      <c r="A1364" s="762">
        <f t="shared" si="23"/>
        <v>2016</v>
      </c>
      <c r="B1364" s="865">
        <v>42642</v>
      </c>
      <c r="C1364" s="866">
        <v>318</v>
      </c>
    </row>
    <row r="1365" spans="1:3" s="862" customFormat="1">
      <c r="A1365" s="762">
        <f t="shared" si="23"/>
        <v>2016</v>
      </c>
      <c r="B1365" s="865">
        <v>42641</v>
      </c>
      <c r="C1365" s="866">
        <v>311</v>
      </c>
    </row>
    <row r="1366" spans="1:3" s="862" customFormat="1">
      <c r="A1366" s="762">
        <f t="shared" si="23"/>
        <v>2016</v>
      </c>
      <c r="B1366" s="865">
        <v>42640</v>
      </c>
      <c r="C1366" s="866">
        <v>322</v>
      </c>
    </row>
    <row r="1367" spans="1:3" s="862" customFormat="1">
      <c r="A1367" s="762">
        <f t="shared" si="23"/>
        <v>2016</v>
      </c>
      <c r="B1367" s="865">
        <v>42639</v>
      </c>
      <c r="C1367" s="866">
        <v>320</v>
      </c>
    </row>
    <row r="1368" spans="1:3" s="862" customFormat="1">
      <c r="A1368" s="762">
        <f t="shared" si="23"/>
        <v>2016</v>
      </c>
      <c r="B1368" s="865">
        <v>42636</v>
      </c>
      <c r="C1368" s="866">
        <v>315</v>
      </c>
    </row>
    <row r="1369" spans="1:3" s="862" customFormat="1">
      <c r="A1369" s="762">
        <f t="shared" si="23"/>
        <v>2016</v>
      </c>
      <c r="B1369" s="865">
        <v>42635</v>
      </c>
      <c r="C1369" s="866">
        <v>306</v>
      </c>
    </row>
    <row r="1370" spans="1:3" s="862" customFormat="1">
      <c r="A1370" s="762">
        <f t="shared" si="23"/>
        <v>2016</v>
      </c>
      <c r="B1370" s="865">
        <v>42634</v>
      </c>
      <c r="C1370" s="866">
        <v>312</v>
      </c>
    </row>
    <row r="1371" spans="1:3" s="862" customFormat="1">
      <c r="A1371" s="762">
        <f t="shared" si="23"/>
        <v>2016</v>
      </c>
      <c r="B1371" s="865">
        <v>42633</v>
      </c>
      <c r="C1371" s="866">
        <v>328</v>
      </c>
    </row>
    <row r="1372" spans="1:3" s="862" customFormat="1">
      <c r="A1372" s="762">
        <f t="shared" si="23"/>
        <v>2016</v>
      </c>
      <c r="B1372" s="865">
        <v>42632</v>
      </c>
      <c r="C1372" s="866">
        <v>334</v>
      </c>
    </row>
    <row r="1373" spans="1:3" s="862" customFormat="1">
      <c r="A1373" s="762">
        <f t="shared" si="23"/>
        <v>2016</v>
      </c>
      <c r="B1373" s="865">
        <v>42629</v>
      </c>
      <c r="C1373" s="866">
        <v>340</v>
      </c>
    </row>
    <row r="1374" spans="1:3" s="862" customFormat="1">
      <c r="A1374" s="762">
        <f t="shared" si="23"/>
        <v>2016</v>
      </c>
      <c r="B1374" s="865">
        <v>42628</v>
      </c>
      <c r="C1374" s="866">
        <v>331</v>
      </c>
    </row>
    <row r="1375" spans="1:3" s="862" customFormat="1">
      <c r="A1375" s="762">
        <f t="shared" si="23"/>
        <v>2016</v>
      </c>
      <c r="B1375" s="865">
        <v>42627</v>
      </c>
      <c r="C1375" s="866">
        <v>333</v>
      </c>
    </row>
    <row r="1376" spans="1:3" s="862" customFormat="1">
      <c r="A1376" s="762">
        <f t="shared" si="23"/>
        <v>2016</v>
      </c>
      <c r="B1376" s="865">
        <v>42626</v>
      </c>
      <c r="C1376" s="866">
        <v>325</v>
      </c>
    </row>
    <row r="1377" spans="1:3" s="862" customFormat="1">
      <c r="A1377" s="762">
        <f t="shared" si="23"/>
        <v>2016</v>
      </c>
      <c r="B1377" s="865">
        <v>42625</v>
      </c>
      <c r="C1377" s="866">
        <v>313</v>
      </c>
    </row>
    <row r="1378" spans="1:3" s="862" customFormat="1">
      <c r="A1378" s="762">
        <f t="shared" si="23"/>
        <v>2016</v>
      </c>
      <c r="B1378" s="865">
        <v>42622</v>
      </c>
      <c r="C1378" s="866">
        <v>314</v>
      </c>
    </row>
    <row r="1379" spans="1:3" s="862" customFormat="1">
      <c r="A1379" s="762">
        <f t="shared" si="23"/>
        <v>2016</v>
      </c>
      <c r="B1379" s="865">
        <v>42621</v>
      </c>
      <c r="C1379" s="866">
        <v>303</v>
      </c>
    </row>
    <row r="1380" spans="1:3" s="862" customFormat="1">
      <c r="A1380" s="762">
        <f t="shared" si="23"/>
        <v>2016</v>
      </c>
      <c r="B1380" s="865">
        <v>42620</v>
      </c>
      <c r="C1380" s="866">
        <v>303</v>
      </c>
    </row>
    <row r="1381" spans="1:3" s="862" customFormat="1">
      <c r="A1381" s="762">
        <f t="shared" si="23"/>
        <v>2016</v>
      </c>
      <c r="B1381" s="865">
        <v>42619</v>
      </c>
      <c r="C1381" s="866">
        <v>309</v>
      </c>
    </row>
    <row r="1382" spans="1:3" s="862" customFormat="1">
      <c r="A1382" s="762">
        <f t="shared" si="23"/>
        <v>2016</v>
      </c>
      <c r="B1382" s="865">
        <v>42618</v>
      </c>
      <c r="C1382" s="866">
        <v>309</v>
      </c>
    </row>
    <row r="1383" spans="1:3" s="862" customFormat="1">
      <c r="A1383" s="762">
        <f t="shared" si="23"/>
        <v>2016</v>
      </c>
      <c r="B1383" s="865">
        <v>42615</v>
      </c>
      <c r="C1383" s="866">
        <v>309</v>
      </c>
    </row>
    <row r="1384" spans="1:3" s="862" customFormat="1">
      <c r="A1384" s="762">
        <f t="shared" si="23"/>
        <v>2016</v>
      </c>
      <c r="B1384" s="865">
        <v>42614</v>
      </c>
      <c r="C1384" s="866">
        <v>315</v>
      </c>
    </row>
    <row r="1385" spans="1:3" s="862" customFormat="1">
      <c r="A1385" s="762">
        <f t="shared" si="23"/>
        <v>2016</v>
      </c>
      <c r="B1385" s="865">
        <v>42613</v>
      </c>
      <c r="C1385" s="866">
        <v>309</v>
      </c>
    </row>
    <row r="1386" spans="1:3" s="862" customFormat="1">
      <c r="A1386" s="762">
        <f t="shared" si="23"/>
        <v>2016</v>
      </c>
      <c r="B1386" s="865">
        <v>42612</v>
      </c>
      <c r="C1386" s="866">
        <v>306</v>
      </c>
    </row>
    <row r="1387" spans="1:3" s="862" customFormat="1">
      <c r="A1387" s="762">
        <f t="shared" si="23"/>
        <v>2016</v>
      </c>
      <c r="B1387" s="865">
        <v>42611</v>
      </c>
      <c r="C1387" s="866">
        <v>304</v>
      </c>
    </row>
    <row r="1388" spans="1:3" s="862" customFormat="1">
      <c r="A1388" s="762">
        <f t="shared" si="23"/>
        <v>2016</v>
      </c>
      <c r="B1388" s="865">
        <v>42608</v>
      </c>
      <c r="C1388" s="866">
        <v>299</v>
      </c>
    </row>
    <row r="1389" spans="1:3" s="862" customFormat="1">
      <c r="A1389" s="762">
        <f t="shared" si="23"/>
        <v>2016</v>
      </c>
      <c r="B1389" s="865">
        <v>42607</v>
      </c>
      <c r="C1389" s="866">
        <v>306</v>
      </c>
    </row>
    <row r="1390" spans="1:3" s="862" customFormat="1">
      <c r="A1390" s="762">
        <f t="shared" si="23"/>
        <v>2016</v>
      </c>
      <c r="B1390" s="865">
        <v>42606</v>
      </c>
      <c r="C1390" s="866">
        <v>305</v>
      </c>
    </row>
    <row r="1391" spans="1:3" s="862" customFormat="1">
      <c r="A1391" s="762">
        <f t="shared" si="23"/>
        <v>2016</v>
      </c>
      <c r="B1391" s="865">
        <v>42605</v>
      </c>
      <c r="C1391" s="866">
        <v>302</v>
      </c>
    </row>
    <row r="1392" spans="1:3" s="862" customFormat="1">
      <c r="A1392" s="762">
        <f t="shared" si="23"/>
        <v>2016</v>
      </c>
      <c r="B1392" s="865">
        <v>42604</v>
      </c>
      <c r="C1392" s="866">
        <v>303</v>
      </c>
    </row>
    <row r="1393" spans="1:3" s="862" customFormat="1">
      <c r="A1393" s="762">
        <f t="shared" si="23"/>
        <v>2016</v>
      </c>
      <c r="B1393" s="865">
        <v>42601</v>
      </c>
      <c r="C1393" s="866">
        <v>296</v>
      </c>
    </row>
    <row r="1394" spans="1:3" s="862" customFormat="1">
      <c r="A1394" s="762">
        <f t="shared" si="23"/>
        <v>2016</v>
      </c>
      <c r="B1394" s="865">
        <v>42600</v>
      </c>
      <c r="C1394" s="866">
        <v>297</v>
      </c>
    </row>
    <row r="1395" spans="1:3" s="862" customFormat="1">
      <c r="A1395" s="762">
        <f t="shared" si="23"/>
        <v>2016</v>
      </c>
      <c r="B1395" s="865">
        <v>42599</v>
      </c>
      <c r="C1395" s="866">
        <v>298</v>
      </c>
    </row>
    <row r="1396" spans="1:3" s="862" customFormat="1">
      <c r="A1396" s="762">
        <f t="shared" si="23"/>
        <v>2016</v>
      </c>
      <c r="B1396" s="865">
        <v>42598</v>
      </c>
      <c r="C1396" s="866">
        <v>292</v>
      </c>
    </row>
    <row r="1397" spans="1:3" s="862" customFormat="1">
      <c r="A1397" s="762">
        <f t="shared" si="23"/>
        <v>2016</v>
      </c>
      <c r="B1397" s="865">
        <v>42597</v>
      </c>
      <c r="C1397" s="866">
        <v>299</v>
      </c>
    </row>
    <row r="1398" spans="1:3" s="862" customFormat="1">
      <c r="A1398" s="762">
        <f t="shared" si="23"/>
        <v>2016</v>
      </c>
      <c r="B1398" s="865">
        <v>42594</v>
      </c>
      <c r="C1398" s="866">
        <v>306</v>
      </c>
    </row>
    <row r="1399" spans="1:3" s="862" customFormat="1">
      <c r="A1399" s="762">
        <f t="shared" si="23"/>
        <v>2016</v>
      </c>
      <c r="B1399" s="865">
        <v>42593</v>
      </c>
      <c r="C1399" s="866">
        <v>309</v>
      </c>
    </row>
    <row r="1400" spans="1:3" s="862" customFormat="1">
      <c r="A1400" s="762">
        <f t="shared" si="23"/>
        <v>2016</v>
      </c>
      <c r="B1400" s="865">
        <v>42592</v>
      </c>
      <c r="C1400" s="866">
        <v>316</v>
      </c>
    </row>
    <row r="1401" spans="1:3" s="862" customFormat="1">
      <c r="A1401" s="762">
        <f t="shared" si="23"/>
        <v>2016</v>
      </c>
      <c r="B1401" s="865">
        <v>42591</v>
      </c>
      <c r="C1401" s="866">
        <v>320</v>
      </c>
    </row>
    <row r="1402" spans="1:3" s="862" customFormat="1">
      <c r="A1402" s="762">
        <f t="shared" si="23"/>
        <v>2016</v>
      </c>
      <c r="B1402" s="865">
        <v>42590</v>
      </c>
      <c r="C1402" s="866">
        <v>317</v>
      </c>
    </row>
    <row r="1403" spans="1:3" s="862" customFormat="1">
      <c r="A1403" s="762">
        <f t="shared" si="23"/>
        <v>2016</v>
      </c>
      <c r="B1403" s="865">
        <v>42587</v>
      </c>
      <c r="C1403" s="866">
        <v>319</v>
      </c>
    </row>
    <row r="1404" spans="1:3" s="862" customFormat="1">
      <c r="A1404" s="762">
        <f t="shared" si="23"/>
        <v>2016</v>
      </c>
      <c r="B1404" s="865">
        <v>42586</v>
      </c>
      <c r="C1404" s="866">
        <v>325</v>
      </c>
    </row>
    <row r="1405" spans="1:3" s="862" customFormat="1">
      <c r="A1405" s="762">
        <f t="shared" si="23"/>
        <v>2016</v>
      </c>
      <c r="B1405" s="865">
        <v>42585</v>
      </c>
      <c r="C1405" s="866">
        <v>327</v>
      </c>
    </row>
    <row r="1406" spans="1:3" s="862" customFormat="1">
      <c r="A1406" s="762">
        <f t="shared" si="23"/>
        <v>2016</v>
      </c>
      <c r="B1406" s="865">
        <v>42584</v>
      </c>
      <c r="C1406" s="866">
        <v>331</v>
      </c>
    </row>
    <row r="1407" spans="1:3" s="862" customFormat="1">
      <c r="A1407" s="762">
        <f t="shared" si="23"/>
        <v>2016</v>
      </c>
      <c r="B1407" s="865">
        <v>42583</v>
      </c>
      <c r="C1407" s="866">
        <v>336</v>
      </c>
    </row>
    <row r="1408" spans="1:3" s="862" customFormat="1">
      <c r="A1408" s="762">
        <f t="shared" si="23"/>
        <v>2016</v>
      </c>
      <c r="B1408" s="865">
        <v>42580</v>
      </c>
      <c r="C1408" s="866">
        <v>339</v>
      </c>
    </row>
    <row r="1409" spans="1:3" s="862" customFormat="1">
      <c r="A1409" s="762">
        <f t="shared" si="23"/>
        <v>2016</v>
      </c>
      <c r="B1409" s="865">
        <v>42579</v>
      </c>
      <c r="C1409" s="866">
        <v>340</v>
      </c>
    </row>
    <row r="1410" spans="1:3" s="862" customFormat="1">
      <c r="A1410" s="762">
        <f t="shared" si="23"/>
        <v>2016</v>
      </c>
      <c r="B1410" s="865">
        <v>42578</v>
      </c>
      <c r="C1410" s="866">
        <v>344</v>
      </c>
    </row>
    <row r="1411" spans="1:3" s="862" customFormat="1">
      <c r="A1411" s="762">
        <f t="shared" si="23"/>
        <v>2016</v>
      </c>
      <c r="B1411" s="865">
        <v>42577</v>
      </c>
      <c r="C1411" s="866">
        <v>343</v>
      </c>
    </row>
    <row r="1412" spans="1:3" s="862" customFormat="1">
      <c r="A1412" s="762">
        <f t="shared" ref="A1412:A1475" si="24">YEAR(B1412)</f>
        <v>2016</v>
      </c>
      <c r="B1412" s="865">
        <v>42576</v>
      </c>
      <c r="C1412" s="866">
        <v>341</v>
      </c>
    </row>
    <row r="1413" spans="1:3" s="862" customFormat="1">
      <c r="A1413" s="762">
        <f t="shared" si="24"/>
        <v>2016</v>
      </c>
      <c r="B1413" s="865">
        <v>42573</v>
      </c>
      <c r="C1413" s="866">
        <v>338</v>
      </c>
    </row>
    <row r="1414" spans="1:3" s="862" customFormat="1">
      <c r="A1414" s="762">
        <f t="shared" si="24"/>
        <v>2016</v>
      </c>
      <c r="B1414" s="865">
        <v>42572</v>
      </c>
      <c r="C1414" s="866">
        <v>337</v>
      </c>
    </row>
    <row r="1415" spans="1:3" s="862" customFormat="1">
      <c r="A1415" s="762">
        <f t="shared" si="24"/>
        <v>2016</v>
      </c>
      <c r="B1415" s="865">
        <v>42571</v>
      </c>
      <c r="C1415" s="866">
        <v>330</v>
      </c>
    </row>
    <row r="1416" spans="1:3" s="862" customFormat="1">
      <c r="A1416" s="762">
        <f t="shared" si="24"/>
        <v>2016</v>
      </c>
      <c r="B1416" s="865">
        <v>42570</v>
      </c>
      <c r="C1416" s="866">
        <v>332</v>
      </c>
    </row>
    <row r="1417" spans="1:3" s="862" customFormat="1">
      <c r="A1417" s="762">
        <f t="shared" si="24"/>
        <v>2016</v>
      </c>
      <c r="B1417" s="865">
        <v>42569</v>
      </c>
      <c r="C1417" s="866">
        <v>332</v>
      </c>
    </row>
    <row r="1418" spans="1:3" s="862" customFormat="1">
      <c r="A1418" s="762">
        <f t="shared" si="24"/>
        <v>2016</v>
      </c>
      <c r="B1418" s="865">
        <v>42566</v>
      </c>
      <c r="C1418" s="866">
        <v>331</v>
      </c>
    </row>
    <row r="1419" spans="1:3" s="862" customFormat="1">
      <c r="A1419" s="762">
        <f t="shared" si="24"/>
        <v>2016</v>
      </c>
      <c r="B1419" s="865">
        <v>42565</v>
      </c>
      <c r="C1419" s="866">
        <v>331</v>
      </c>
    </row>
    <row r="1420" spans="1:3" s="862" customFormat="1">
      <c r="A1420" s="762">
        <f t="shared" si="24"/>
        <v>2016</v>
      </c>
      <c r="B1420" s="865">
        <v>42564</v>
      </c>
      <c r="C1420" s="866">
        <v>334</v>
      </c>
    </row>
    <row r="1421" spans="1:3" s="862" customFormat="1">
      <c r="A1421" s="762">
        <f t="shared" si="24"/>
        <v>2016</v>
      </c>
      <c r="B1421" s="865">
        <v>42563</v>
      </c>
      <c r="C1421" s="866">
        <v>331</v>
      </c>
    </row>
    <row r="1422" spans="1:3" s="862" customFormat="1">
      <c r="A1422" s="762">
        <f t="shared" si="24"/>
        <v>2016</v>
      </c>
      <c r="B1422" s="865">
        <v>42562</v>
      </c>
      <c r="C1422" s="866">
        <v>340</v>
      </c>
    </row>
    <row r="1423" spans="1:3" s="862" customFormat="1">
      <c r="A1423" s="762">
        <f t="shared" si="24"/>
        <v>2016</v>
      </c>
      <c r="B1423" s="865">
        <v>42559</v>
      </c>
      <c r="C1423" s="866">
        <v>345</v>
      </c>
    </row>
    <row r="1424" spans="1:3" s="862" customFormat="1">
      <c r="A1424" s="762">
        <f t="shared" si="24"/>
        <v>2016</v>
      </c>
      <c r="B1424" s="865">
        <v>42558</v>
      </c>
      <c r="C1424" s="866">
        <v>355</v>
      </c>
    </row>
    <row r="1425" spans="1:3" s="862" customFormat="1">
      <c r="A1425" s="762">
        <f t="shared" si="24"/>
        <v>2016</v>
      </c>
      <c r="B1425" s="865">
        <v>42557</v>
      </c>
      <c r="C1425" s="866">
        <v>355</v>
      </c>
    </row>
    <row r="1426" spans="1:3" s="862" customFormat="1">
      <c r="A1426" s="762">
        <f t="shared" si="24"/>
        <v>2016</v>
      </c>
      <c r="B1426" s="865">
        <v>42556</v>
      </c>
      <c r="C1426" s="866">
        <v>352</v>
      </c>
    </row>
    <row r="1427" spans="1:3" s="862" customFormat="1">
      <c r="A1427" s="762">
        <f t="shared" si="24"/>
        <v>2016</v>
      </c>
      <c r="B1427" s="865">
        <v>42555</v>
      </c>
      <c r="C1427" s="866">
        <v>347</v>
      </c>
    </row>
    <row r="1428" spans="1:3" s="862" customFormat="1">
      <c r="A1428" s="762">
        <f t="shared" si="24"/>
        <v>2016</v>
      </c>
      <c r="B1428" s="865">
        <v>42552</v>
      </c>
      <c r="C1428" s="866">
        <v>347</v>
      </c>
    </row>
    <row r="1429" spans="1:3" s="862" customFormat="1">
      <c r="A1429" s="762">
        <f t="shared" si="24"/>
        <v>2016</v>
      </c>
      <c r="B1429" s="865">
        <v>42551</v>
      </c>
      <c r="C1429" s="866">
        <v>350</v>
      </c>
    </row>
    <row r="1430" spans="1:3" s="862" customFormat="1">
      <c r="A1430" s="762">
        <f t="shared" si="24"/>
        <v>2016</v>
      </c>
      <c r="B1430" s="865">
        <v>42550</v>
      </c>
      <c r="C1430" s="866">
        <v>354</v>
      </c>
    </row>
    <row r="1431" spans="1:3" s="862" customFormat="1">
      <c r="A1431" s="762">
        <f t="shared" si="24"/>
        <v>2016</v>
      </c>
      <c r="B1431" s="865">
        <v>42549</v>
      </c>
      <c r="C1431" s="866">
        <v>376</v>
      </c>
    </row>
    <row r="1432" spans="1:3" s="862" customFormat="1">
      <c r="A1432" s="762">
        <f t="shared" si="24"/>
        <v>2016</v>
      </c>
      <c r="B1432" s="865">
        <v>42548</v>
      </c>
      <c r="C1432" s="866">
        <v>393</v>
      </c>
    </row>
    <row r="1433" spans="1:3" s="862" customFormat="1">
      <c r="A1433" s="762">
        <f t="shared" si="24"/>
        <v>2016</v>
      </c>
      <c r="B1433" s="865">
        <v>42545</v>
      </c>
      <c r="C1433" s="866">
        <v>384</v>
      </c>
    </row>
    <row r="1434" spans="1:3" s="862" customFormat="1">
      <c r="A1434" s="762">
        <f t="shared" si="24"/>
        <v>2016</v>
      </c>
      <c r="B1434" s="865">
        <v>42544</v>
      </c>
      <c r="C1434" s="866">
        <v>365</v>
      </c>
    </row>
    <row r="1435" spans="1:3" s="862" customFormat="1">
      <c r="A1435" s="762">
        <f t="shared" si="24"/>
        <v>2016</v>
      </c>
      <c r="B1435" s="865">
        <v>42543</v>
      </c>
      <c r="C1435" s="866">
        <v>376</v>
      </c>
    </row>
    <row r="1436" spans="1:3" s="862" customFormat="1">
      <c r="A1436" s="762">
        <f t="shared" si="24"/>
        <v>2016</v>
      </c>
      <c r="B1436" s="865">
        <v>42542</v>
      </c>
      <c r="C1436" s="866">
        <v>378</v>
      </c>
    </row>
    <row r="1437" spans="1:3" s="862" customFormat="1">
      <c r="A1437" s="762">
        <f t="shared" si="24"/>
        <v>2016</v>
      </c>
      <c r="B1437" s="865">
        <v>42541</v>
      </c>
      <c r="C1437" s="866">
        <v>380</v>
      </c>
    </row>
    <row r="1438" spans="1:3" s="862" customFormat="1">
      <c r="A1438" s="762">
        <f t="shared" si="24"/>
        <v>2016</v>
      </c>
      <c r="B1438" s="865">
        <v>42538</v>
      </c>
      <c r="C1438" s="866">
        <v>392</v>
      </c>
    </row>
    <row r="1439" spans="1:3" s="862" customFormat="1">
      <c r="A1439" s="762">
        <f t="shared" si="24"/>
        <v>2016</v>
      </c>
      <c r="B1439" s="865">
        <v>42537</v>
      </c>
      <c r="C1439" s="866">
        <v>399</v>
      </c>
    </row>
    <row r="1440" spans="1:3" s="862" customFormat="1">
      <c r="A1440" s="762">
        <f t="shared" si="24"/>
        <v>2016</v>
      </c>
      <c r="B1440" s="865">
        <v>42536</v>
      </c>
      <c r="C1440" s="866">
        <v>395</v>
      </c>
    </row>
    <row r="1441" spans="1:3" s="862" customFormat="1">
      <c r="A1441" s="762">
        <f t="shared" si="24"/>
        <v>2016</v>
      </c>
      <c r="B1441" s="865">
        <v>42535</v>
      </c>
      <c r="C1441" s="866">
        <v>401</v>
      </c>
    </row>
    <row r="1442" spans="1:3" s="862" customFormat="1">
      <c r="A1442" s="762">
        <f t="shared" si="24"/>
        <v>2016</v>
      </c>
      <c r="B1442" s="865">
        <v>42534</v>
      </c>
      <c r="C1442" s="866">
        <v>389</v>
      </c>
    </row>
    <row r="1443" spans="1:3" s="862" customFormat="1">
      <c r="A1443" s="762">
        <f t="shared" si="24"/>
        <v>2016</v>
      </c>
      <c r="B1443" s="865">
        <v>42531</v>
      </c>
      <c r="C1443" s="866">
        <v>383</v>
      </c>
    </row>
    <row r="1444" spans="1:3" s="862" customFormat="1">
      <c r="A1444" s="762">
        <f t="shared" si="24"/>
        <v>2016</v>
      </c>
      <c r="B1444" s="865">
        <v>42530</v>
      </c>
      <c r="C1444" s="866">
        <v>375</v>
      </c>
    </row>
    <row r="1445" spans="1:3" s="862" customFormat="1">
      <c r="A1445" s="762">
        <f t="shared" si="24"/>
        <v>2016</v>
      </c>
      <c r="B1445" s="865">
        <v>42529</v>
      </c>
      <c r="C1445" s="866">
        <v>371</v>
      </c>
    </row>
    <row r="1446" spans="1:3" s="862" customFormat="1">
      <c r="A1446" s="762">
        <f t="shared" si="24"/>
        <v>2016</v>
      </c>
      <c r="B1446" s="865">
        <v>42528</v>
      </c>
      <c r="C1446" s="866">
        <v>377</v>
      </c>
    </row>
    <row r="1447" spans="1:3" s="862" customFormat="1">
      <c r="A1447" s="762">
        <f t="shared" si="24"/>
        <v>2016</v>
      </c>
      <c r="B1447" s="865">
        <v>42527</v>
      </c>
      <c r="C1447" s="866">
        <v>385</v>
      </c>
    </row>
    <row r="1448" spans="1:3" s="862" customFormat="1">
      <c r="A1448" s="762">
        <f t="shared" si="24"/>
        <v>2016</v>
      </c>
      <c r="B1448" s="865">
        <v>42524</v>
      </c>
      <c r="C1448" s="866">
        <v>391</v>
      </c>
    </row>
    <row r="1449" spans="1:3" s="862" customFormat="1">
      <c r="A1449" s="762">
        <f t="shared" si="24"/>
        <v>2016</v>
      </c>
      <c r="B1449" s="865">
        <v>42523</v>
      </c>
      <c r="C1449" s="866">
        <v>392</v>
      </c>
    </row>
    <row r="1450" spans="1:3" s="862" customFormat="1">
      <c r="A1450" s="762">
        <f t="shared" si="24"/>
        <v>2016</v>
      </c>
      <c r="B1450" s="865">
        <v>42522</v>
      </c>
      <c r="C1450" s="866">
        <v>401</v>
      </c>
    </row>
    <row r="1451" spans="1:3" s="862" customFormat="1">
      <c r="A1451" s="762">
        <f t="shared" si="24"/>
        <v>2016</v>
      </c>
      <c r="B1451" s="865">
        <v>42521</v>
      </c>
      <c r="C1451" s="866">
        <v>403</v>
      </c>
    </row>
    <row r="1452" spans="1:3" s="862" customFormat="1">
      <c r="A1452" s="762">
        <f t="shared" si="24"/>
        <v>2016</v>
      </c>
      <c r="B1452" s="865">
        <v>42520</v>
      </c>
      <c r="C1452" s="866">
        <v>393</v>
      </c>
    </row>
    <row r="1453" spans="1:3" s="862" customFormat="1">
      <c r="A1453" s="762">
        <f t="shared" si="24"/>
        <v>2016</v>
      </c>
      <c r="B1453" s="865">
        <v>42517</v>
      </c>
      <c r="C1453" s="866">
        <v>393</v>
      </c>
    </row>
    <row r="1454" spans="1:3" s="862" customFormat="1">
      <c r="A1454" s="762">
        <f t="shared" si="24"/>
        <v>2016</v>
      </c>
      <c r="B1454" s="865">
        <v>42516</v>
      </c>
      <c r="C1454" s="866">
        <v>395</v>
      </c>
    </row>
    <row r="1455" spans="1:3" s="862" customFormat="1">
      <c r="A1455" s="762">
        <f t="shared" si="24"/>
        <v>2016</v>
      </c>
      <c r="B1455" s="865">
        <v>42515</v>
      </c>
      <c r="C1455" s="866">
        <v>391</v>
      </c>
    </row>
    <row r="1456" spans="1:3" s="862" customFormat="1">
      <c r="A1456" s="762">
        <f t="shared" si="24"/>
        <v>2016</v>
      </c>
      <c r="B1456" s="865">
        <v>42514</v>
      </c>
      <c r="C1456" s="866">
        <v>398</v>
      </c>
    </row>
    <row r="1457" spans="1:3" s="862" customFormat="1">
      <c r="A1457" s="762">
        <f t="shared" si="24"/>
        <v>2016</v>
      </c>
      <c r="B1457" s="865">
        <v>42513</v>
      </c>
      <c r="C1457" s="866">
        <v>397</v>
      </c>
    </row>
    <row r="1458" spans="1:3" s="862" customFormat="1">
      <c r="A1458" s="762">
        <f t="shared" si="24"/>
        <v>2016</v>
      </c>
      <c r="B1458" s="865">
        <v>42510</v>
      </c>
      <c r="C1458" s="866">
        <v>392</v>
      </c>
    </row>
    <row r="1459" spans="1:3" s="862" customFormat="1">
      <c r="A1459" s="762">
        <f t="shared" si="24"/>
        <v>2016</v>
      </c>
      <c r="B1459" s="865">
        <v>42509</v>
      </c>
      <c r="C1459" s="866">
        <v>394</v>
      </c>
    </row>
    <row r="1460" spans="1:3" s="862" customFormat="1">
      <c r="A1460" s="762">
        <f t="shared" si="24"/>
        <v>2016</v>
      </c>
      <c r="B1460" s="865">
        <v>42508</v>
      </c>
      <c r="C1460" s="866">
        <v>377</v>
      </c>
    </row>
    <row r="1461" spans="1:3" s="862" customFormat="1">
      <c r="A1461" s="762">
        <f t="shared" si="24"/>
        <v>2016</v>
      </c>
      <c r="B1461" s="865">
        <v>42507</v>
      </c>
      <c r="C1461" s="866">
        <v>374</v>
      </c>
    </row>
    <row r="1462" spans="1:3" s="862" customFormat="1">
      <c r="A1462" s="762">
        <f t="shared" si="24"/>
        <v>2016</v>
      </c>
      <c r="B1462" s="865">
        <v>42506</v>
      </c>
      <c r="C1462" s="866">
        <v>375</v>
      </c>
    </row>
    <row r="1463" spans="1:3" s="862" customFormat="1">
      <c r="A1463" s="762">
        <f t="shared" si="24"/>
        <v>2016</v>
      </c>
      <c r="B1463" s="865">
        <v>42503</v>
      </c>
      <c r="C1463" s="866">
        <v>382</v>
      </c>
    </row>
    <row r="1464" spans="1:3" s="862" customFormat="1">
      <c r="A1464" s="762">
        <f t="shared" si="24"/>
        <v>2016</v>
      </c>
      <c r="B1464" s="865">
        <v>42502</v>
      </c>
      <c r="C1464" s="866">
        <v>376</v>
      </c>
    </row>
    <row r="1465" spans="1:3" s="862" customFormat="1">
      <c r="A1465" s="762">
        <f t="shared" si="24"/>
        <v>2016</v>
      </c>
      <c r="B1465" s="865">
        <v>42501</v>
      </c>
      <c r="C1465" s="866">
        <v>379</v>
      </c>
    </row>
    <row r="1466" spans="1:3" s="862" customFormat="1">
      <c r="A1466" s="762">
        <f t="shared" si="24"/>
        <v>2016</v>
      </c>
      <c r="B1466" s="865">
        <v>42500</v>
      </c>
      <c r="C1466" s="866">
        <v>387</v>
      </c>
    </row>
    <row r="1467" spans="1:3" s="862" customFormat="1">
      <c r="A1467" s="762">
        <f t="shared" si="24"/>
        <v>2016</v>
      </c>
      <c r="B1467" s="865">
        <v>42499</v>
      </c>
      <c r="C1467" s="866">
        <v>394</v>
      </c>
    </row>
    <row r="1468" spans="1:3" s="862" customFormat="1">
      <c r="A1468" s="762">
        <f t="shared" si="24"/>
        <v>2016</v>
      </c>
      <c r="B1468" s="865">
        <v>42496</v>
      </c>
      <c r="C1468" s="866">
        <v>390</v>
      </c>
    </row>
    <row r="1469" spans="1:3" s="862" customFormat="1">
      <c r="A1469" s="762">
        <f t="shared" si="24"/>
        <v>2016</v>
      </c>
      <c r="B1469" s="865">
        <v>42495</v>
      </c>
      <c r="C1469" s="866">
        <v>397</v>
      </c>
    </row>
    <row r="1470" spans="1:3" s="862" customFormat="1">
      <c r="A1470" s="762">
        <f t="shared" si="24"/>
        <v>2016</v>
      </c>
      <c r="B1470" s="865">
        <v>42494</v>
      </c>
      <c r="C1470" s="866">
        <v>395</v>
      </c>
    </row>
    <row r="1471" spans="1:3" s="862" customFormat="1">
      <c r="A1471" s="762">
        <f t="shared" si="24"/>
        <v>2016</v>
      </c>
      <c r="B1471" s="865">
        <v>42493</v>
      </c>
      <c r="C1471" s="866">
        <v>392</v>
      </c>
    </row>
    <row r="1472" spans="1:3" s="862" customFormat="1">
      <c r="A1472" s="762">
        <f t="shared" si="24"/>
        <v>2016</v>
      </c>
      <c r="B1472" s="865">
        <v>42492</v>
      </c>
      <c r="C1472" s="866">
        <v>382</v>
      </c>
    </row>
    <row r="1473" spans="1:3" s="862" customFormat="1">
      <c r="A1473" s="762">
        <f t="shared" si="24"/>
        <v>2016</v>
      </c>
      <c r="B1473" s="865">
        <v>42489</v>
      </c>
      <c r="C1473" s="866">
        <v>385</v>
      </c>
    </row>
    <row r="1474" spans="1:3" s="862" customFormat="1">
      <c r="A1474" s="762">
        <f t="shared" si="24"/>
        <v>2016</v>
      </c>
      <c r="B1474" s="865">
        <v>42488</v>
      </c>
      <c r="C1474" s="866">
        <v>385</v>
      </c>
    </row>
    <row r="1475" spans="1:3" s="862" customFormat="1">
      <c r="A1475" s="762">
        <f t="shared" si="24"/>
        <v>2016</v>
      </c>
      <c r="B1475" s="865">
        <v>42487</v>
      </c>
      <c r="C1475" s="866">
        <v>382</v>
      </c>
    </row>
    <row r="1476" spans="1:3" s="862" customFormat="1">
      <c r="A1476" s="762">
        <f t="shared" ref="A1476:A1539" si="25">YEAR(B1476)</f>
        <v>2016</v>
      </c>
      <c r="B1476" s="865">
        <v>42486</v>
      </c>
      <c r="C1476" s="866">
        <v>397</v>
      </c>
    </row>
    <row r="1477" spans="1:3" s="862" customFormat="1">
      <c r="A1477" s="762">
        <f t="shared" si="25"/>
        <v>2016</v>
      </c>
      <c r="B1477" s="865">
        <v>42485</v>
      </c>
      <c r="C1477" s="866">
        <v>403</v>
      </c>
    </row>
    <row r="1478" spans="1:3" s="862" customFormat="1">
      <c r="A1478" s="762">
        <f t="shared" si="25"/>
        <v>2016</v>
      </c>
      <c r="B1478" s="865">
        <v>42482</v>
      </c>
      <c r="C1478" s="866">
        <v>406</v>
      </c>
    </row>
    <row r="1479" spans="1:3" s="862" customFormat="1">
      <c r="A1479" s="762">
        <f t="shared" si="25"/>
        <v>2016</v>
      </c>
      <c r="B1479" s="865">
        <v>42481</v>
      </c>
      <c r="C1479" s="866">
        <v>400</v>
      </c>
    </row>
    <row r="1480" spans="1:3" s="862" customFormat="1">
      <c r="A1480" s="762">
        <f t="shared" si="25"/>
        <v>2016</v>
      </c>
      <c r="B1480" s="865">
        <v>42480</v>
      </c>
      <c r="C1480" s="866">
        <v>385</v>
      </c>
    </row>
    <row r="1481" spans="1:3" s="862" customFormat="1">
      <c r="A1481" s="762">
        <f t="shared" si="25"/>
        <v>2016</v>
      </c>
      <c r="B1481" s="865">
        <v>42479</v>
      </c>
      <c r="C1481" s="866">
        <v>390</v>
      </c>
    </row>
    <row r="1482" spans="1:3" s="862" customFormat="1">
      <c r="A1482" s="762">
        <f t="shared" si="25"/>
        <v>2016</v>
      </c>
      <c r="B1482" s="865">
        <v>42478</v>
      </c>
      <c r="C1482" s="866">
        <v>394</v>
      </c>
    </row>
    <row r="1483" spans="1:3" s="862" customFormat="1">
      <c r="A1483" s="762">
        <f t="shared" si="25"/>
        <v>2016</v>
      </c>
      <c r="B1483" s="865">
        <v>42475</v>
      </c>
      <c r="C1483" s="866">
        <v>387</v>
      </c>
    </row>
    <row r="1484" spans="1:3" s="862" customFormat="1">
      <c r="A1484" s="762">
        <f t="shared" si="25"/>
        <v>2016</v>
      </c>
      <c r="B1484" s="865">
        <v>42474</v>
      </c>
      <c r="C1484" s="866">
        <v>382</v>
      </c>
    </row>
    <row r="1485" spans="1:3" s="862" customFormat="1">
      <c r="A1485" s="762">
        <f t="shared" si="25"/>
        <v>2016</v>
      </c>
      <c r="B1485" s="865">
        <v>42473</v>
      </c>
      <c r="C1485" s="866">
        <v>387</v>
      </c>
    </row>
    <row r="1486" spans="1:3" s="862" customFormat="1">
      <c r="A1486" s="762">
        <f t="shared" si="25"/>
        <v>2016</v>
      </c>
      <c r="B1486" s="865">
        <v>42472</v>
      </c>
      <c r="C1486" s="866">
        <v>397</v>
      </c>
    </row>
    <row r="1487" spans="1:3" s="862" customFormat="1">
      <c r="A1487" s="762">
        <f t="shared" si="25"/>
        <v>2016</v>
      </c>
      <c r="B1487" s="865">
        <v>42471</v>
      </c>
      <c r="C1487" s="866">
        <v>416</v>
      </c>
    </row>
    <row r="1488" spans="1:3" s="862" customFormat="1">
      <c r="A1488" s="762">
        <f t="shared" si="25"/>
        <v>2016</v>
      </c>
      <c r="B1488" s="865">
        <v>42468</v>
      </c>
      <c r="C1488" s="866">
        <v>440</v>
      </c>
    </row>
    <row r="1489" spans="1:3" s="862" customFormat="1">
      <c r="A1489" s="762">
        <f t="shared" si="25"/>
        <v>2016</v>
      </c>
      <c r="B1489" s="865">
        <v>42467</v>
      </c>
      <c r="C1489" s="866">
        <v>449</v>
      </c>
    </row>
    <row r="1490" spans="1:3" s="862" customFormat="1">
      <c r="A1490" s="762">
        <f t="shared" si="25"/>
        <v>2016</v>
      </c>
      <c r="B1490" s="865">
        <v>42466</v>
      </c>
      <c r="C1490" s="866">
        <v>430</v>
      </c>
    </row>
    <row r="1491" spans="1:3" s="862" customFormat="1">
      <c r="A1491" s="762">
        <f t="shared" si="25"/>
        <v>2016</v>
      </c>
      <c r="B1491" s="865">
        <v>42465</v>
      </c>
      <c r="C1491" s="866">
        <v>432</v>
      </c>
    </row>
    <row r="1492" spans="1:3" s="862" customFormat="1">
      <c r="A1492" s="762">
        <f t="shared" si="25"/>
        <v>2016</v>
      </c>
      <c r="B1492" s="865">
        <v>42464</v>
      </c>
      <c r="C1492" s="866">
        <v>413</v>
      </c>
    </row>
    <row r="1493" spans="1:3" s="862" customFormat="1">
      <c r="A1493" s="762">
        <f t="shared" si="25"/>
        <v>2016</v>
      </c>
      <c r="B1493" s="865">
        <v>42461</v>
      </c>
      <c r="C1493" s="866">
        <v>404</v>
      </c>
    </row>
    <row r="1494" spans="1:3" s="862" customFormat="1">
      <c r="A1494" s="762">
        <f t="shared" si="25"/>
        <v>2016</v>
      </c>
      <c r="B1494" s="865">
        <v>42460</v>
      </c>
      <c r="C1494" s="866">
        <v>409</v>
      </c>
    </row>
    <row r="1495" spans="1:3" s="862" customFormat="1">
      <c r="A1495" s="762">
        <f t="shared" si="25"/>
        <v>2016</v>
      </c>
      <c r="B1495" s="865">
        <v>42459</v>
      </c>
      <c r="C1495" s="866">
        <v>404</v>
      </c>
    </row>
    <row r="1496" spans="1:3" s="862" customFormat="1">
      <c r="A1496" s="762">
        <f t="shared" si="25"/>
        <v>2016</v>
      </c>
      <c r="B1496" s="865">
        <v>42458</v>
      </c>
      <c r="C1496" s="866">
        <v>416</v>
      </c>
    </row>
    <row r="1497" spans="1:3" s="862" customFormat="1">
      <c r="A1497" s="762">
        <f t="shared" si="25"/>
        <v>2016</v>
      </c>
      <c r="B1497" s="865">
        <v>42457</v>
      </c>
      <c r="C1497" s="866">
        <v>419</v>
      </c>
    </row>
    <row r="1498" spans="1:3" s="862" customFormat="1">
      <c r="A1498" s="762">
        <f t="shared" si="25"/>
        <v>2016</v>
      </c>
      <c r="B1498" s="865">
        <v>42453</v>
      </c>
      <c r="C1498" s="866">
        <v>427</v>
      </c>
    </row>
    <row r="1499" spans="1:3" s="862" customFormat="1">
      <c r="A1499" s="762">
        <f t="shared" si="25"/>
        <v>2016</v>
      </c>
      <c r="B1499" s="865">
        <v>42452</v>
      </c>
      <c r="C1499" s="866">
        <v>419</v>
      </c>
    </row>
    <row r="1500" spans="1:3" s="862" customFormat="1">
      <c r="A1500" s="762">
        <f t="shared" si="25"/>
        <v>2016</v>
      </c>
      <c r="B1500" s="865">
        <v>42451</v>
      </c>
      <c r="C1500" s="866">
        <v>391</v>
      </c>
    </row>
    <row r="1501" spans="1:3" s="862" customFormat="1">
      <c r="A1501" s="762">
        <f t="shared" si="25"/>
        <v>2016</v>
      </c>
      <c r="B1501" s="865">
        <v>42450</v>
      </c>
      <c r="C1501" s="866">
        <v>392</v>
      </c>
    </row>
    <row r="1502" spans="1:3" s="862" customFormat="1">
      <c r="A1502" s="762">
        <f t="shared" si="25"/>
        <v>2016</v>
      </c>
      <c r="B1502" s="865">
        <v>42447</v>
      </c>
      <c r="C1502" s="866">
        <v>409</v>
      </c>
    </row>
    <row r="1503" spans="1:3" s="862" customFormat="1">
      <c r="A1503" s="762">
        <f t="shared" si="25"/>
        <v>2016</v>
      </c>
      <c r="B1503" s="865">
        <v>42446</v>
      </c>
      <c r="C1503" s="866">
        <v>435</v>
      </c>
    </row>
    <row r="1504" spans="1:3" s="862" customFormat="1">
      <c r="A1504" s="762">
        <f t="shared" si="25"/>
        <v>2016</v>
      </c>
      <c r="B1504" s="865">
        <v>42445</v>
      </c>
      <c r="C1504" s="866">
        <v>457</v>
      </c>
    </row>
    <row r="1505" spans="1:3" s="862" customFormat="1">
      <c r="A1505" s="762">
        <f t="shared" si="25"/>
        <v>2016</v>
      </c>
      <c r="B1505" s="865">
        <v>42444</v>
      </c>
      <c r="C1505" s="866">
        <v>459</v>
      </c>
    </row>
    <row r="1506" spans="1:3" s="862" customFormat="1">
      <c r="A1506" s="762">
        <f t="shared" si="25"/>
        <v>2016</v>
      </c>
      <c r="B1506" s="865">
        <v>42443</v>
      </c>
      <c r="C1506" s="866">
        <v>437</v>
      </c>
    </row>
    <row r="1507" spans="1:3" s="862" customFormat="1">
      <c r="A1507" s="762">
        <f t="shared" si="25"/>
        <v>2016</v>
      </c>
      <c r="B1507" s="865">
        <v>42440</v>
      </c>
      <c r="C1507" s="866">
        <v>427</v>
      </c>
    </row>
    <row r="1508" spans="1:3" s="862" customFormat="1">
      <c r="A1508" s="762">
        <f t="shared" si="25"/>
        <v>2016</v>
      </c>
      <c r="B1508" s="865">
        <v>42439</v>
      </c>
      <c r="C1508" s="866">
        <v>434</v>
      </c>
    </row>
    <row r="1509" spans="1:3" s="862" customFormat="1">
      <c r="A1509" s="762">
        <f t="shared" si="25"/>
        <v>2016</v>
      </c>
      <c r="B1509" s="865">
        <v>42438</v>
      </c>
      <c r="C1509" s="866">
        <v>440</v>
      </c>
    </row>
    <row r="1510" spans="1:3" s="862" customFormat="1">
      <c r="A1510" s="762">
        <f t="shared" si="25"/>
        <v>2016</v>
      </c>
      <c r="B1510" s="865">
        <v>42437</v>
      </c>
      <c r="C1510" s="866">
        <v>460</v>
      </c>
    </row>
    <row r="1511" spans="1:3" s="862" customFormat="1">
      <c r="A1511" s="762">
        <f t="shared" si="25"/>
        <v>2016</v>
      </c>
      <c r="B1511" s="865">
        <v>42436</v>
      </c>
      <c r="C1511" s="866">
        <v>452</v>
      </c>
    </row>
    <row r="1512" spans="1:3" s="862" customFormat="1">
      <c r="A1512" s="762">
        <f t="shared" si="25"/>
        <v>2016</v>
      </c>
      <c r="B1512" s="865">
        <v>42433</v>
      </c>
      <c r="C1512" s="866">
        <v>447</v>
      </c>
    </row>
    <row r="1513" spans="1:3" s="862" customFormat="1">
      <c r="A1513" s="762">
        <f t="shared" si="25"/>
        <v>2016</v>
      </c>
      <c r="B1513" s="865">
        <v>42432</v>
      </c>
      <c r="C1513" s="866">
        <v>462</v>
      </c>
    </row>
    <row r="1514" spans="1:3" s="862" customFormat="1">
      <c r="A1514" s="762">
        <f t="shared" si="25"/>
        <v>2016</v>
      </c>
      <c r="B1514" s="865">
        <v>42431</v>
      </c>
      <c r="C1514" s="866">
        <v>485</v>
      </c>
    </row>
    <row r="1515" spans="1:3" s="862" customFormat="1">
      <c r="A1515" s="762">
        <f t="shared" si="25"/>
        <v>2016</v>
      </c>
      <c r="B1515" s="865">
        <v>42430</v>
      </c>
      <c r="C1515" s="866">
        <v>489</v>
      </c>
    </row>
    <row r="1516" spans="1:3" s="862" customFormat="1">
      <c r="A1516" s="762">
        <f t="shared" si="25"/>
        <v>2016</v>
      </c>
      <c r="B1516" s="865">
        <v>42429</v>
      </c>
      <c r="C1516" s="866">
        <v>502</v>
      </c>
    </row>
    <row r="1517" spans="1:3" s="862" customFormat="1">
      <c r="A1517" s="762">
        <f t="shared" si="25"/>
        <v>2016</v>
      </c>
      <c r="B1517" s="865">
        <v>42426</v>
      </c>
      <c r="C1517" s="866">
        <v>506</v>
      </c>
    </row>
    <row r="1518" spans="1:3" s="862" customFormat="1">
      <c r="A1518" s="762">
        <f t="shared" si="25"/>
        <v>2016</v>
      </c>
      <c r="B1518" s="865">
        <v>42425</v>
      </c>
      <c r="C1518" s="866">
        <v>513</v>
      </c>
    </row>
    <row r="1519" spans="1:3" s="862" customFormat="1">
      <c r="A1519" s="762">
        <f t="shared" si="25"/>
        <v>2016</v>
      </c>
      <c r="B1519" s="865">
        <v>42424</v>
      </c>
      <c r="C1519" s="866">
        <v>506</v>
      </c>
    </row>
    <row r="1520" spans="1:3" s="862" customFormat="1">
      <c r="A1520" s="762">
        <f t="shared" si="25"/>
        <v>2016</v>
      </c>
      <c r="B1520" s="865">
        <v>42423</v>
      </c>
      <c r="C1520" s="866">
        <v>519</v>
      </c>
    </row>
    <row r="1521" spans="1:3" s="862" customFormat="1">
      <c r="A1521" s="762">
        <f t="shared" si="25"/>
        <v>2016</v>
      </c>
      <c r="B1521" s="865">
        <v>42422</v>
      </c>
      <c r="C1521" s="866">
        <v>521</v>
      </c>
    </row>
    <row r="1522" spans="1:3" s="862" customFormat="1">
      <c r="A1522" s="762">
        <f t="shared" si="25"/>
        <v>2016</v>
      </c>
      <c r="B1522" s="865">
        <v>42419</v>
      </c>
      <c r="C1522" s="866">
        <v>529</v>
      </c>
    </row>
    <row r="1523" spans="1:3" s="862" customFormat="1">
      <c r="A1523" s="762">
        <f t="shared" si="25"/>
        <v>2016</v>
      </c>
      <c r="B1523" s="865">
        <v>42418</v>
      </c>
      <c r="C1523" s="866">
        <v>539</v>
      </c>
    </row>
    <row r="1524" spans="1:3" s="862" customFormat="1">
      <c r="A1524" s="762">
        <f t="shared" si="25"/>
        <v>2016</v>
      </c>
      <c r="B1524" s="865">
        <v>42417</v>
      </c>
      <c r="C1524" s="866">
        <v>535</v>
      </c>
    </row>
    <row r="1525" spans="1:3" s="862" customFormat="1">
      <c r="A1525" s="762">
        <f t="shared" si="25"/>
        <v>2016</v>
      </c>
      <c r="B1525" s="865">
        <v>42416</v>
      </c>
      <c r="C1525" s="866">
        <v>549</v>
      </c>
    </row>
    <row r="1526" spans="1:3" s="862" customFormat="1">
      <c r="A1526" s="762">
        <f t="shared" si="25"/>
        <v>2016</v>
      </c>
      <c r="B1526" s="865">
        <v>42415</v>
      </c>
      <c r="C1526" s="866">
        <v>554</v>
      </c>
    </row>
    <row r="1527" spans="1:3" s="862" customFormat="1">
      <c r="A1527" s="762">
        <f t="shared" si="25"/>
        <v>2016</v>
      </c>
      <c r="B1527" s="865">
        <v>42412</v>
      </c>
      <c r="C1527" s="866">
        <v>554</v>
      </c>
    </row>
    <row r="1528" spans="1:3" s="862" customFormat="1">
      <c r="A1528" s="762">
        <f t="shared" si="25"/>
        <v>2016</v>
      </c>
      <c r="B1528" s="865">
        <v>42411</v>
      </c>
      <c r="C1528" s="866">
        <v>569</v>
      </c>
    </row>
    <row r="1529" spans="1:3" s="862" customFormat="1">
      <c r="A1529" s="762">
        <f t="shared" si="25"/>
        <v>2016</v>
      </c>
      <c r="B1529" s="865">
        <v>42410</v>
      </c>
      <c r="C1529" s="866">
        <v>554</v>
      </c>
    </row>
    <row r="1530" spans="1:3" s="862" customFormat="1">
      <c r="A1530" s="762">
        <f t="shared" si="25"/>
        <v>2016</v>
      </c>
      <c r="B1530" s="865">
        <v>42409</v>
      </c>
      <c r="C1530" s="866">
        <v>547</v>
      </c>
    </row>
    <row r="1531" spans="1:3" s="862" customFormat="1">
      <c r="A1531" s="762">
        <f t="shared" si="25"/>
        <v>2016</v>
      </c>
      <c r="B1531" s="865">
        <v>42408</v>
      </c>
      <c r="C1531" s="866">
        <v>548</v>
      </c>
    </row>
    <row r="1532" spans="1:3" s="862" customFormat="1">
      <c r="A1532" s="762">
        <f t="shared" si="25"/>
        <v>2016</v>
      </c>
      <c r="B1532" s="865">
        <v>42405</v>
      </c>
      <c r="C1532" s="866">
        <v>521</v>
      </c>
    </row>
    <row r="1533" spans="1:3" s="862" customFormat="1">
      <c r="A1533" s="762">
        <f t="shared" si="25"/>
        <v>2016</v>
      </c>
      <c r="B1533" s="865">
        <v>42404</v>
      </c>
      <c r="C1533" s="866">
        <v>523</v>
      </c>
    </row>
    <row r="1534" spans="1:3" s="862" customFormat="1">
      <c r="A1534" s="762">
        <f t="shared" si="25"/>
        <v>2016</v>
      </c>
      <c r="B1534" s="865">
        <v>42403</v>
      </c>
      <c r="C1534" s="866">
        <v>525</v>
      </c>
    </row>
    <row r="1535" spans="1:3" s="862" customFormat="1">
      <c r="A1535" s="762">
        <f t="shared" si="25"/>
        <v>2016</v>
      </c>
      <c r="B1535" s="865">
        <v>42402</v>
      </c>
      <c r="C1535" s="866">
        <v>530</v>
      </c>
    </row>
    <row r="1536" spans="1:3" s="862" customFormat="1">
      <c r="A1536" s="762">
        <f t="shared" si="25"/>
        <v>2016</v>
      </c>
      <c r="B1536" s="865">
        <v>42401</v>
      </c>
      <c r="C1536" s="866">
        <v>513</v>
      </c>
    </row>
    <row r="1537" spans="1:3" s="862" customFormat="1">
      <c r="A1537" s="762">
        <f t="shared" si="25"/>
        <v>2016</v>
      </c>
      <c r="B1537" s="865">
        <v>42398</v>
      </c>
      <c r="C1537" s="866">
        <v>512</v>
      </c>
    </row>
    <row r="1538" spans="1:3" s="862" customFormat="1">
      <c r="A1538" s="762">
        <f t="shared" si="25"/>
        <v>2016</v>
      </c>
      <c r="B1538" s="865">
        <v>42397</v>
      </c>
      <c r="C1538" s="866">
        <v>499</v>
      </c>
    </row>
    <row r="1539" spans="1:3" s="862" customFormat="1">
      <c r="A1539" s="762">
        <f t="shared" si="25"/>
        <v>2016</v>
      </c>
      <c r="B1539" s="865">
        <v>42396</v>
      </c>
      <c r="C1539" s="866">
        <v>503</v>
      </c>
    </row>
    <row r="1540" spans="1:3" s="862" customFormat="1">
      <c r="A1540" s="762">
        <f t="shared" ref="A1540:A1603" si="26">YEAR(B1540)</f>
        <v>2016</v>
      </c>
      <c r="B1540" s="865">
        <v>42395</v>
      </c>
      <c r="C1540" s="866">
        <v>511</v>
      </c>
    </row>
    <row r="1541" spans="1:3" s="862" customFormat="1">
      <c r="A1541" s="762">
        <f t="shared" si="26"/>
        <v>2016</v>
      </c>
      <c r="B1541" s="865">
        <v>42394</v>
      </c>
      <c r="C1541" s="866">
        <v>523</v>
      </c>
    </row>
    <row r="1542" spans="1:3" s="862" customFormat="1">
      <c r="A1542" s="762">
        <f t="shared" si="26"/>
        <v>2016</v>
      </c>
      <c r="B1542" s="865">
        <v>42391</v>
      </c>
      <c r="C1542" s="866">
        <v>514</v>
      </c>
    </row>
    <row r="1543" spans="1:3" s="862" customFormat="1">
      <c r="A1543" s="762">
        <f t="shared" si="26"/>
        <v>2016</v>
      </c>
      <c r="B1543" s="865">
        <v>42390</v>
      </c>
      <c r="C1543" s="866">
        <v>534</v>
      </c>
    </row>
    <row r="1544" spans="1:3" s="862" customFormat="1">
      <c r="A1544" s="762">
        <f t="shared" si="26"/>
        <v>2016</v>
      </c>
      <c r="B1544" s="865">
        <v>42389</v>
      </c>
      <c r="C1544" s="866">
        <v>544</v>
      </c>
    </row>
    <row r="1545" spans="1:3" s="862" customFormat="1">
      <c r="A1545" s="762">
        <f t="shared" si="26"/>
        <v>2016</v>
      </c>
      <c r="B1545" s="865">
        <v>42388</v>
      </c>
      <c r="C1545" s="866">
        <v>533</v>
      </c>
    </row>
    <row r="1546" spans="1:3" s="862" customFormat="1">
      <c r="A1546" s="762">
        <f t="shared" si="26"/>
        <v>2016</v>
      </c>
      <c r="B1546" s="865">
        <v>42387</v>
      </c>
      <c r="C1546" s="866">
        <v>533</v>
      </c>
    </row>
    <row r="1547" spans="1:3" s="862" customFormat="1">
      <c r="A1547" s="762">
        <f t="shared" si="26"/>
        <v>2016</v>
      </c>
      <c r="B1547" s="865">
        <v>42384</v>
      </c>
      <c r="C1547" s="866">
        <v>533</v>
      </c>
    </row>
    <row r="1548" spans="1:3" s="862" customFormat="1">
      <c r="A1548" s="762">
        <f t="shared" si="26"/>
        <v>2016</v>
      </c>
      <c r="B1548" s="865">
        <v>42383</v>
      </c>
      <c r="C1548" s="866">
        <v>512</v>
      </c>
    </row>
    <row r="1549" spans="1:3" s="862" customFormat="1">
      <c r="A1549" s="762">
        <f t="shared" si="26"/>
        <v>2016</v>
      </c>
      <c r="B1549" s="865">
        <v>42382</v>
      </c>
      <c r="C1549" s="866">
        <v>521</v>
      </c>
    </row>
    <row r="1550" spans="1:3" s="862" customFormat="1">
      <c r="A1550" s="762">
        <f t="shared" si="26"/>
        <v>2016</v>
      </c>
      <c r="B1550" s="865">
        <v>42381</v>
      </c>
      <c r="C1550" s="866">
        <v>506</v>
      </c>
    </row>
    <row r="1551" spans="1:3" s="862" customFormat="1">
      <c r="A1551" s="762">
        <f t="shared" si="26"/>
        <v>2016</v>
      </c>
      <c r="B1551" s="865">
        <v>42380</v>
      </c>
      <c r="C1551" s="866">
        <v>506</v>
      </c>
    </row>
    <row r="1552" spans="1:3" s="862" customFormat="1">
      <c r="A1552" s="762">
        <f t="shared" si="26"/>
        <v>2016</v>
      </c>
      <c r="B1552" s="865">
        <v>42377</v>
      </c>
      <c r="C1552" s="866">
        <v>512</v>
      </c>
    </row>
    <row r="1553" spans="1:3" s="862" customFormat="1">
      <c r="A1553" s="762">
        <f t="shared" si="26"/>
        <v>2016</v>
      </c>
      <c r="B1553" s="865">
        <v>42376</v>
      </c>
      <c r="C1553" s="866">
        <v>506</v>
      </c>
    </row>
    <row r="1554" spans="1:3" s="862" customFormat="1">
      <c r="A1554" s="762">
        <f t="shared" si="26"/>
        <v>2016</v>
      </c>
      <c r="B1554" s="865">
        <v>42375</v>
      </c>
      <c r="C1554" s="866">
        <v>505</v>
      </c>
    </row>
    <row r="1555" spans="1:3" s="862" customFormat="1">
      <c r="A1555" s="762">
        <f t="shared" si="26"/>
        <v>2016</v>
      </c>
      <c r="B1555" s="865">
        <v>42374</v>
      </c>
      <c r="C1555" s="866">
        <v>497</v>
      </c>
    </row>
    <row r="1556" spans="1:3" s="862" customFormat="1">
      <c r="A1556" s="762">
        <f t="shared" si="26"/>
        <v>2016</v>
      </c>
      <c r="B1556" s="865">
        <v>42373</v>
      </c>
      <c r="C1556" s="866">
        <v>532</v>
      </c>
    </row>
    <row r="1557" spans="1:3" s="862" customFormat="1">
      <c r="A1557" s="762">
        <f t="shared" si="26"/>
        <v>2015</v>
      </c>
      <c r="B1557" s="865">
        <v>42369</v>
      </c>
      <c r="C1557" s="866">
        <v>523</v>
      </c>
    </row>
    <row r="1558" spans="1:3" s="862" customFormat="1">
      <c r="A1558" s="762">
        <f t="shared" si="26"/>
        <v>2015</v>
      </c>
      <c r="B1558" s="865">
        <v>42368</v>
      </c>
      <c r="C1558" s="866">
        <v>516</v>
      </c>
    </row>
    <row r="1559" spans="1:3" s="862" customFormat="1">
      <c r="A1559" s="762">
        <f t="shared" si="26"/>
        <v>2015</v>
      </c>
      <c r="B1559" s="865">
        <v>42367</v>
      </c>
      <c r="C1559" s="866">
        <v>506</v>
      </c>
    </row>
    <row r="1560" spans="1:3" s="862" customFormat="1">
      <c r="A1560" s="762">
        <f t="shared" si="26"/>
        <v>2015</v>
      </c>
      <c r="B1560" s="865">
        <v>42366</v>
      </c>
      <c r="C1560" s="866">
        <v>520</v>
      </c>
    </row>
    <row r="1561" spans="1:3" s="862" customFormat="1">
      <c r="A1561" s="762">
        <f t="shared" si="26"/>
        <v>2015</v>
      </c>
      <c r="B1561" s="865">
        <v>42362</v>
      </c>
      <c r="C1561" s="866">
        <v>518</v>
      </c>
    </row>
    <row r="1562" spans="1:3" s="862" customFormat="1">
      <c r="A1562" s="762">
        <f t="shared" si="26"/>
        <v>2015</v>
      </c>
      <c r="B1562" s="865">
        <v>42361</v>
      </c>
      <c r="C1562" s="866">
        <v>516</v>
      </c>
    </row>
    <row r="1563" spans="1:3" s="862" customFormat="1">
      <c r="A1563" s="762">
        <f t="shared" si="26"/>
        <v>2015</v>
      </c>
      <c r="B1563" s="865">
        <v>42360</v>
      </c>
      <c r="C1563" s="866">
        <v>521</v>
      </c>
    </row>
    <row r="1564" spans="1:3" s="862" customFormat="1">
      <c r="A1564" s="762">
        <f t="shared" si="26"/>
        <v>2015</v>
      </c>
      <c r="B1564" s="865">
        <v>42359</v>
      </c>
      <c r="C1564" s="866">
        <v>545</v>
      </c>
    </row>
    <row r="1565" spans="1:3" s="862" customFormat="1">
      <c r="A1565" s="762">
        <f t="shared" si="26"/>
        <v>2015</v>
      </c>
      <c r="B1565" s="865">
        <v>42356</v>
      </c>
      <c r="C1565" s="866">
        <v>524</v>
      </c>
    </row>
    <row r="1566" spans="1:3" s="862" customFormat="1">
      <c r="A1566" s="762">
        <f t="shared" si="26"/>
        <v>2015</v>
      </c>
      <c r="B1566" s="865">
        <v>42355</v>
      </c>
      <c r="C1566" s="866">
        <v>498</v>
      </c>
    </row>
    <row r="1567" spans="1:3" s="862" customFormat="1">
      <c r="A1567" s="762">
        <f t="shared" si="26"/>
        <v>2015</v>
      </c>
      <c r="B1567" s="865">
        <v>42354</v>
      </c>
      <c r="C1567" s="866">
        <v>499</v>
      </c>
    </row>
    <row r="1568" spans="1:3" s="862" customFormat="1">
      <c r="A1568" s="762">
        <f t="shared" si="26"/>
        <v>2015</v>
      </c>
      <c r="B1568" s="865">
        <v>42353</v>
      </c>
      <c r="C1568" s="866">
        <v>465</v>
      </c>
    </row>
    <row r="1569" spans="1:3" s="862" customFormat="1">
      <c r="A1569" s="762">
        <f t="shared" si="26"/>
        <v>2015</v>
      </c>
      <c r="B1569" s="865">
        <v>42352</v>
      </c>
      <c r="C1569" s="866">
        <v>484</v>
      </c>
    </row>
    <row r="1570" spans="1:3" s="862" customFormat="1">
      <c r="A1570" s="762">
        <f t="shared" si="26"/>
        <v>2015</v>
      </c>
      <c r="B1570" s="865">
        <v>42349</v>
      </c>
      <c r="C1570" s="866">
        <v>501</v>
      </c>
    </row>
    <row r="1571" spans="1:3" s="862" customFormat="1">
      <c r="A1571" s="762">
        <f t="shared" si="26"/>
        <v>2015</v>
      </c>
      <c r="B1571" s="865">
        <v>42348</v>
      </c>
      <c r="C1571" s="866">
        <v>473</v>
      </c>
    </row>
    <row r="1572" spans="1:3" s="862" customFormat="1">
      <c r="A1572" s="762">
        <f t="shared" si="26"/>
        <v>2015</v>
      </c>
      <c r="B1572" s="865">
        <v>42347</v>
      </c>
      <c r="C1572" s="866">
        <v>458</v>
      </c>
    </row>
    <row r="1573" spans="1:3" s="862" customFormat="1">
      <c r="A1573" s="762">
        <f t="shared" si="26"/>
        <v>2015</v>
      </c>
      <c r="B1573" s="865">
        <v>42346</v>
      </c>
      <c r="C1573" s="866">
        <v>453</v>
      </c>
    </row>
    <row r="1574" spans="1:3" s="862" customFormat="1">
      <c r="A1574" s="762">
        <f t="shared" si="26"/>
        <v>2015</v>
      </c>
      <c r="B1574" s="865">
        <v>42345</v>
      </c>
      <c r="C1574" s="866">
        <v>444</v>
      </c>
    </row>
    <row r="1575" spans="1:3" s="862" customFormat="1">
      <c r="A1575" s="762">
        <f t="shared" si="26"/>
        <v>2015</v>
      </c>
      <c r="B1575" s="865">
        <v>42342</v>
      </c>
      <c r="C1575" s="866">
        <v>435</v>
      </c>
    </row>
    <row r="1576" spans="1:3" s="862" customFormat="1">
      <c r="A1576" s="762">
        <f t="shared" si="26"/>
        <v>2015</v>
      </c>
      <c r="B1576" s="865">
        <v>42341</v>
      </c>
      <c r="C1576" s="866">
        <v>438</v>
      </c>
    </row>
    <row r="1577" spans="1:3" s="862" customFormat="1">
      <c r="A1577" s="762">
        <f t="shared" si="26"/>
        <v>2015</v>
      </c>
      <c r="B1577" s="865">
        <v>42340</v>
      </c>
      <c r="C1577" s="866">
        <v>440</v>
      </c>
    </row>
    <row r="1578" spans="1:3" s="862" customFormat="1">
      <c r="A1578" s="762">
        <f t="shared" si="26"/>
        <v>2015</v>
      </c>
      <c r="B1578" s="865">
        <v>42339</v>
      </c>
      <c r="C1578" s="866">
        <v>436</v>
      </c>
    </row>
    <row r="1579" spans="1:3" s="862" customFormat="1">
      <c r="A1579" s="762">
        <f t="shared" si="26"/>
        <v>2015</v>
      </c>
      <c r="B1579" s="865">
        <v>42338</v>
      </c>
      <c r="C1579" s="866">
        <v>432</v>
      </c>
    </row>
    <row r="1580" spans="1:3" s="862" customFormat="1">
      <c r="A1580" s="762">
        <f t="shared" si="26"/>
        <v>2015</v>
      </c>
      <c r="B1580" s="865">
        <v>42335</v>
      </c>
      <c r="C1580" s="866">
        <v>409</v>
      </c>
    </row>
    <row r="1581" spans="1:3" s="862" customFormat="1">
      <c r="A1581" s="762">
        <f t="shared" si="26"/>
        <v>2015</v>
      </c>
      <c r="B1581" s="865">
        <v>42334</v>
      </c>
      <c r="C1581" s="866">
        <v>411</v>
      </c>
    </row>
    <row r="1582" spans="1:3" s="862" customFormat="1">
      <c r="A1582" s="762">
        <f t="shared" si="26"/>
        <v>2015</v>
      </c>
      <c r="B1582" s="865">
        <v>42333</v>
      </c>
      <c r="C1582" s="866">
        <v>411</v>
      </c>
    </row>
    <row r="1583" spans="1:3" s="862" customFormat="1">
      <c r="A1583" s="762">
        <f t="shared" si="26"/>
        <v>2015</v>
      </c>
      <c r="B1583" s="865">
        <v>42332</v>
      </c>
      <c r="C1583" s="866">
        <v>393</v>
      </c>
    </row>
    <row r="1584" spans="1:3" s="862" customFormat="1">
      <c r="A1584" s="762">
        <f t="shared" si="26"/>
        <v>2015</v>
      </c>
      <c r="B1584" s="865">
        <v>42331</v>
      </c>
      <c r="C1584" s="866">
        <v>397</v>
      </c>
    </row>
    <row r="1585" spans="1:3" s="862" customFormat="1">
      <c r="A1585" s="762">
        <f t="shared" si="26"/>
        <v>2015</v>
      </c>
      <c r="B1585" s="865">
        <v>42328</v>
      </c>
      <c r="C1585" s="866">
        <v>386</v>
      </c>
    </row>
    <row r="1586" spans="1:3" s="862" customFormat="1">
      <c r="A1586" s="762">
        <f t="shared" si="26"/>
        <v>2015</v>
      </c>
      <c r="B1586" s="865">
        <v>42327</v>
      </c>
      <c r="C1586" s="866">
        <v>381</v>
      </c>
    </row>
    <row r="1587" spans="1:3" s="862" customFormat="1">
      <c r="A1587" s="762">
        <f t="shared" si="26"/>
        <v>2015</v>
      </c>
      <c r="B1587" s="865">
        <v>42326</v>
      </c>
      <c r="C1587" s="866">
        <v>395</v>
      </c>
    </row>
    <row r="1588" spans="1:3" s="862" customFormat="1">
      <c r="A1588" s="762">
        <f t="shared" si="26"/>
        <v>2015</v>
      </c>
      <c r="B1588" s="865">
        <v>42325</v>
      </c>
      <c r="C1588" s="866">
        <v>399</v>
      </c>
    </row>
    <row r="1589" spans="1:3" s="862" customFormat="1">
      <c r="A1589" s="762">
        <f t="shared" si="26"/>
        <v>2015</v>
      </c>
      <c r="B1589" s="865">
        <v>42324</v>
      </c>
      <c r="C1589" s="866">
        <v>410</v>
      </c>
    </row>
    <row r="1590" spans="1:3" s="862" customFormat="1">
      <c r="A1590" s="762">
        <f t="shared" si="26"/>
        <v>2015</v>
      </c>
      <c r="B1590" s="865">
        <v>42321</v>
      </c>
      <c r="C1590" s="866">
        <v>415</v>
      </c>
    </row>
    <row r="1591" spans="1:3" s="862" customFormat="1">
      <c r="A1591" s="762">
        <f t="shared" si="26"/>
        <v>2015</v>
      </c>
      <c r="B1591" s="865">
        <v>42320</v>
      </c>
      <c r="C1591" s="866">
        <v>398</v>
      </c>
    </row>
    <row r="1592" spans="1:3" s="862" customFormat="1">
      <c r="A1592" s="762">
        <f t="shared" si="26"/>
        <v>2015</v>
      </c>
      <c r="B1592" s="865">
        <v>42319</v>
      </c>
      <c r="C1592" s="866">
        <v>396</v>
      </c>
    </row>
    <row r="1593" spans="1:3" s="862" customFormat="1">
      <c r="A1593" s="762">
        <f t="shared" si="26"/>
        <v>2015</v>
      </c>
      <c r="B1593" s="865">
        <v>42318</v>
      </c>
      <c r="C1593" s="866">
        <v>396</v>
      </c>
    </row>
    <row r="1594" spans="1:3" s="862" customFormat="1">
      <c r="A1594" s="762">
        <f t="shared" si="26"/>
        <v>2015</v>
      </c>
      <c r="B1594" s="865">
        <v>42317</v>
      </c>
      <c r="C1594" s="866">
        <v>403</v>
      </c>
    </row>
    <row r="1595" spans="1:3" s="862" customFormat="1">
      <c r="A1595" s="762">
        <f t="shared" si="26"/>
        <v>2015</v>
      </c>
      <c r="B1595" s="865">
        <v>42314</v>
      </c>
      <c r="C1595" s="866">
        <v>393</v>
      </c>
    </row>
    <row r="1596" spans="1:3" s="862" customFormat="1">
      <c r="A1596" s="762">
        <f t="shared" si="26"/>
        <v>2015</v>
      </c>
      <c r="B1596" s="865">
        <v>42313</v>
      </c>
      <c r="C1596" s="866">
        <v>387</v>
      </c>
    </row>
    <row r="1597" spans="1:3" s="862" customFormat="1">
      <c r="A1597" s="762">
        <f t="shared" si="26"/>
        <v>2015</v>
      </c>
      <c r="B1597" s="865">
        <v>42312</v>
      </c>
      <c r="C1597" s="866">
        <v>378</v>
      </c>
    </row>
    <row r="1598" spans="1:3" s="862" customFormat="1">
      <c r="A1598" s="762">
        <f t="shared" si="26"/>
        <v>2015</v>
      </c>
      <c r="B1598" s="865">
        <v>42311</v>
      </c>
      <c r="C1598" s="866">
        <v>376</v>
      </c>
    </row>
    <row r="1599" spans="1:3" s="862" customFormat="1">
      <c r="A1599" s="762">
        <f t="shared" si="26"/>
        <v>2015</v>
      </c>
      <c r="B1599" s="865">
        <v>42310</v>
      </c>
      <c r="C1599" s="866">
        <v>394</v>
      </c>
    </row>
    <row r="1600" spans="1:3" s="862" customFormat="1">
      <c r="A1600" s="762">
        <f t="shared" si="26"/>
        <v>2015</v>
      </c>
      <c r="B1600" s="865">
        <v>42307</v>
      </c>
      <c r="C1600" s="866">
        <v>410</v>
      </c>
    </row>
    <row r="1601" spans="1:3" s="862" customFormat="1">
      <c r="A1601" s="762">
        <f t="shared" si="26"/>
        <v>2015</v>
      </c>
      <c r="B1601" s="865">
        <v>42306</v>
      </c>
      <c r="C1601" s="866">
        <v>410</v>
      </c>
    </row>
    <row r="1602" spans="1:3" s="862" customFormat="1">
      <c r="A1602" s="762">
        <f t="shared" si="26"/>
        <v>2015</v>
      </c>
      <c r="B1602" s="865">
        <v>42305</v>
      </c>
      <c r="C1602" s="866">
        <v>414</v>
      </c>
    </row>
    <row r="1603" spans="1:3" s="862" customFormat="1">
      <c r="A1603" s="762">
        <f t="shared" si="26"/>
        <v>2015</v>
      </c>
      <c r="B1603" s="865">
        <v>42304</v>
      </c>
      <c r="C1603" s="866">
        <v>422</v>
      </c>
    </row>
    <row r="1604" spans="1:3" s="862" customFormat="1">
      <c r="A1604" s="762">
        <f t="shared" ref="A1604:A1667" si="27">YEAR(B1604)</f>
        <v>2015</v>
      </c>
      <c r="B1604" s="865">
        <v>42303</v>
      </c>
      <c r="C1604" s="866">
        <v>418</v>
      </c>
    </row>
    <row r="1605" spans="1:3" s="862" customFormat="1">
      <c r="A1605" s="762">
        <f t="shared" si="27"/>
        <v>2015</v>
      </c>
      <c r="B1605" s="865">
        <v>42300</v>
      </c>
      <c r="C1605" s="866">
        <v>423</v>
      </c>
    </row>
    <row r="1606" spans="1:3" s="862" customFormat="1">
      <c r="A1606" s="762">
        <f t="shared" si="27"/>
        <v>2015</v>
      </c>
      <c r="B1606" s="865">
        <v>42299</v>
      </c>
      <c r="C1606" s="866">
        <v>437</v>
      </c>
    </row>
    <row r="1607" spans="1:3" s="862" customFormat="1">
      <c r="A1607" s="762">
        <f t="shared" si="27"/>
        <v>2015</v>
      </c>
      <c r="B1607" s="865">
        <v>42298</v>
      </c>
      <c r="C1607" s="866">
        <v>450</v>
      </c>
    </row>
    <row r="1608" spans="1:3" s="862" customFormat="1">
      <c r="A1608" s="762">
        <f t="shared" si="27"/>
        <v>2015</v>
      </c>
      <c r="B1608" s="865">
        <v>42297</v>
      </c>
      <c r="C1608" s="866">
        <v>454</v>
      </c>
    </row>
    <row r="1609" spans="1:3" s="862" customFormat="1">
      <c r="A1609" s="762">
        <f t="shared" si="27"/>
        <v>2015</v>
      </c>
      <c r="B1609" s="865">
        <v>42296</v>
      </c>
      <c r="C1609" s="866">
        <v>438</v>
      </c>
    </row>
    <row r="1610" spans="1:3" s="862" customFormat="1">
      <c r="A1610" s="762">
        <f t="shared" si="27"/>
        <v>2015</v>
      </c>
      <c r="B1610" s="865">
        <v>42293</v>
      </c>
      <c r="C1610" s="866">
        <v>419</v>
      </c>
    </row>
    <row r="1611" spans="1:3" s="862" customFormat="1">
      <c r="A1611" s="762">
        <f t="shared" si="27"/>
        <v>2015</v>
      </c>
      <c r="B1611" s="865">
        <v>42292</v>
      </c>
      <c r="C1611" s="866">
        <v>408</v>
      </c>
    </row>
    <row r="1612" spans="1:3" s="862" customFormat="1">
      <c r="A1612" s="762">
        <f t="shared" si="27"/>
        <v>2015</v>
      </c>
      <c r="B1612" s="865">
        <v>42291</v>
      </c>
      <c r="C1612" s="866">
        <v>411</v>
      </c>
    </row>
    <row r="1613" spans="1:3" s="862" customFormat="1">
      <c r="A1613" s="762">
        <f t="shared" si="27"/>
        <v>2015</v>
      </c>
      <c r="B1613" s="865">
        <v>42290</v>
      </c>
      <c r="C1613" s="866">
        <v>408</v>
      </c>
    </row>
    <row r="1614" spans="1:3" s="862" customFormat="1">
      <c r="A1614" s="762">
        <f t="shared" si="27"/>
        <v>2015</v>
      </c>
      <c r="B1614" s="865">
        <v>42289</v>
      </c>
      <c r="C1614" s="866">
        <v>383</v>
      </c>
    </row>
    <row r="1615" spans="1:3" s="862" customFormat="1">
      <c r="A1615" s="762">
        <f t="shared" si="27"/>
        <v>2015</v>
      </c>
      <c r="B1615" s="865">
        <v>42286</v>
      </c>
      <c r="C1615" s="866">
        <v>383</v>
      </c>
    </row>
    <row r="1616" spans="1:3" s="862" customFormat="1">
      <c r="A1616" s="762">
        <f t="shared" si="27"/>
        <v>2015</v>
      </c>
      <c r="B1616" s="865">
        <v>42285</v>
      </c>
      <c r="C1616" s="866">
        <v>389</v>
      </c>
    </row>
    <row r="1617" spans="1:3" s="862" customFormat="1">
      <c r="A1617" s="762">
        <f t="shared" si="27"/>
        <v>2015</v>
      </c>
      <c r="B1617" s="865">
        <v>42284</v>
      </c>
      <c r="C1617" s="866">
        <v>405</v>
      </c>
    </row>
    <row r="1618" spans="1:3" s="862" customFormat="1">
      <c r="A1618" s="762">
        <f t="shared" si="27"/>
        <v>2015</v>
      </c>
      <c r="B1618" s="865">
        <v>42283</v>
      </c>
      <c r="C1618" s="866">
        <v>386</v>
      </c>
    </row>
    <row r="1619" spans="1:3" s="862" customFormat="1">
      <c r="A1619" s="762">
        <f t="shared" si="27"/>
        <v>2015</v>
      </c>
      <c r="B1619" s="865">
        <v>42282</v>
      </c>
      <c r="C1619" s="866">
        <v>388</v>
      </c>
    </row>
    <row r="1620" spans="1:3" s="862" customFormat="1">
      <c r="A1620" s="762">
        <f t="shared" si="27"/>
        <v>2015</v>
      </c>
      <c r="B1620" s="865">
        <v>42279</v>
      </c>
      <c r="C1620" s="866">
        <v>406</v>
      </c>
    </row>
    <row r="1621" spans="1:3" s="862" customFormat="1">
      <c r="A1621" s="762">
        <f t="shared" si="27"/>
        <v>2015</v>
      </c>
      <c r="B1621" s="865">
        <v>42278</v>
      </c>
      <c r="C1621" s="866">
        <v>421</v>
      </c>
    </row>
    <row r="1622" spans="1:3" s="862" customFormat="1">
      <c r="A1622" s="762">
        <f t="shared" si="27"/>
        <v>2015</v>
      </c>
      <c r="B1622" s="865">
        <v>42277</v>
      </c>
      <c r="C1622" s="866">
        <v>442</v>
      </c>
    </row>
    <row r="1623" spans="1:3" s="862" customFormat="1">
      <c r="A1623" s="762">
        <f t="shared" si="27"/>
        <v>2015</v>
      </c>
      <c r="B1623" s="865">
        <v>42276</v>
      </c>
      <c r="C1623" s="866">
        <v>485</v>
      </c>
    </row>
    <row r="1624" spans="1:3" s="862" customFormat="1">
      <c r="A1624" s="762">
        <f t="shared" si="27"/>
        <v>2015</v>
      </c>
      <c r="B1624" s="865">
        <v>42275</v>
      </c>
      <c r="C1624" s="866">
        <v>489</v>
      </c>
    </row>
    <row r="1625" spans="1:3" s="862" customFormat="1">
      <c r="A1625" s="762">
        <f t="shared" si="27"/>
        <v>2015</v>
      </c>
      <c r="B1625" s="865">
        <v>42272</v>
      </c>
      <c r="C1625" s="866">
        <v>453</v>
      </c>
    </row>
    <row r="1626" spans="1:3" s="862" customFormat="1">
      <c r="A1626" s="762">
        <f t="shared" si="27"/>
        <v>2015</v>
      </c>
      <c r="B1626" s="865">
        <v>42271</v>
      </c>
      <c r="C1626" s="866">
        <v>450</v>
      </c>
    </row>
    <row r="1627" spans="1:3" s="862" customFormat="1">
      <c r="A1627" s="762">
        <f t="shared" si="27"/>
        <v>2015</v>
      </c>
      <c r="B1627" s="865">
        <v>42270</v>
      </c>
      <c r="C1627" s="866">
        <v>454</v>
      </c>
    </row>
    <row r="1628" spans="1:3" s="862" customFormat="1">
      <c r="A1628" s="762">
        <f t="shared" si="27"/>
        <v>2015</v>
      </c>
      <c r="B1628" s="865">
        <v>42269</v>
      </c>
      <c r="C1628" s="866">
        <v>443</v>
      </c>
    </row>
    <row r="1629" spans="1:3" s="862" customFormat="1">
      <c r="A1629" s="762">
        <f t="shared" si="27"/>
        <v>2015</v>
      </c>
      <c r="B1629" s="865">
        <v>42268</v>
      </c>
      <c r="C1629" s="866">
        <v>422</v>
      </c>
    </row>
    <row r="1630" spans="1:3" s="862" customFormat="1">
      <c r="A1630" s="762">
        <f t="shared" si="27"/>
        <v>2015</v>
      </c>
      <c r="B1630" s="865">
        <v>42265</v>
      </c>
      <c r="C1630" s="866">
        <v>397</v>
      </c>
    </row>
    <row r="1631" spans="1:3" s="862" customFormat="1">
      <c r="A1631" s="762">
        <f t="shared" si="27"/>
        <v>2015</v>
      </c>
      <c r="B1631" s="865">
        <v>42264</v>
      </c>
      <c r="C1631" s="866">
        <v>376</v>
      </c>
    </row>
    <row r="1632" spans="1:3" s="862" customFormat="1">
      <c r="A1632" s="762">
        <f t="shared" si="27"/>
        <v>2015</v>
      </c>
      <c r="B1632" s="865">
        <v>42263</v>
      </c>
      <c r="C1632" s="866">
        <v>374</v>
      </c>
    </row>
    <row r="1633" spans="1:3" s="862" customFormat="1">
      <c r="A1633" s="762">
        <f t="shared" si="27"/>
        <v>2015</v>
      </c>
      <c r="B1633" s="865">
        <v>42262</v>
      </c>
      <c r="C1633" s="866">
        <v>377</v>
      </c>
    </row>
    <row r="1634" spans="1:3" s="862" customFormat="1">
      <c r="A1634" s="762">
        <f t="shared" si="27"/>
        <v>2015</v>
      </c>
      <c r="B1634" s="865">
        <v>42261</v>
      </c>
      <c r="C1634" s="866">
        <v>389</v>
      </c>
    </row>
    <row r="1635" spans="1:3" s="862" customFormat="1">
      <c r="A1635" s="762">
        <f t="shared" si="27"/>
        <v>2015</v>
      </c>
      <c r="B1635" s="865">
        <v>42258</v>
      </c>
      <c r="C1635" s="866">
        <v>390</v>
      </c>
    </row>
    <row r="1636" spans="1:3" s="862" customFormat="1">
      <c r="A1636" s="762">
        <f t="shared" si="27"/>
        <v>2015</v>
      </c>
      <c r="B1636" s="865">
        <v>42257</v>
      </c>
      <c r="C1636" s="866">
        <v>388</v>
      </c>
    </row>
    <row r="1637" spans="1:3" s="862" customFormat="1">
      <c r="A1637" s="762">
        <f t="shared" si="27"/>
        <v>2015</v>
      </c>
      <c r="B1637" s="865">
        <v>42256</v>
      </c>
      <c r="C1637" s="866">
        <v>363</v>
      </c>
    </row>
    <row r="1638" spans="1:3" s="862" customFormat="1">
      <c r="A1638" s="762">
        <f t="shared" si="27"/>
        <v>2015</v>
      </c>
      <c r="B1638" s="865">
        <v>42255</v>
      </c>
      <c r="C1638" s="866">
        <v>372</v>
      </c>
    </row>
    <row r="1639" spans="1:3" s="862" customFormat="1">
      <c r="A1639" s="762">
        <f t="shared" si="27"/>
        <v>2015</v>
      </c>
      <c r="B1639" s="865">
        <v>42254</v>
      </c>
      <c r="C1639" s="866">
        <v>381</v>
      </c>
    </row>
    <row r="1640" spans="1:3" s="862" customFormat="1">
      <c r="A1640" s="762">
        <f t="shared" si="27"/>
        <v>2015</v>
      </c>
      <c r="B1640" s="865">
        <v>42251</v>
      </c>
      <c r="C1640" s="866">
        <v>381</v>
      </c>
    </row>
    <row r="1641" spans="1:3" s="862" customFormat="1">
      <c r="A1641" s="762">
        <f t="shared" si="27"/>
        <v>2015</v>
      </c>
      <c r="B1641" s="865">
        <v>42250</v>
      </c>
      <c r="C1641" s="866">
        <v>365</v>
      </c>
    </row>
    <row r="1642" spans="1:3" s="862" customFormat="1">
      <c r="A1642" s="762">
        <f t="shared" si="27"/>
        <v>2015</v>
      </c>
      <c r="B1642" s="865">
        <v>42249</v>
      </c>
      <c r="C1642" s="866">
        <v>367</v>
      </c>
    </row>
    <row r="1643" spans="1:3" s="862" customFormat="1">
      <c r="A1643" s="762">
        <f t="shared" si="27"/>
        <v>2015</v>
      </c>
      <c r="B1643" s="865">
        <v>42248</v>
      </c>
      <c r="C1643" s="866">
        <v>361</v>
      </c>
    </row>
    <row r="1644" spans="1:3" s="862" customFormat="1">
      <c r="A1644" s="762">
        <f t="shared" si="27"/>
        <v>2015</v>
      </c>
      <c r="B1644" s="865">
        <v>42247</v>
      </c>
      <c r="C1644" s="866">
        <v>340</v>
      </c>
    </row>
    <row r="1645" spans="1:3" s="862" customFormat="1">
      <c r="A1645" s="762">
        <f t="shared" si="27"/>
        <v>2015</v>
      </c>
      <c r="B1645" s="865">
        <v>42244</v>
      </c>
      <c r="C1645" s="866">
        <v>334</v>
      </c>
    </row>
    <row r="1646" spans="1:3" s="862" customFormat="1">
      <c r="A1646" s="762">
        <f t="shared" si="27"/>
        <v>2015</v>
      </c>
      <c r="B1646" s="865">
        <v>42243</v>
      </c>
      <c r="C1646" s="866">
        <v>338</v>
      </c>
    </row>
    <row r="1647" spans="1:3" s="862" customFormat="1">
      <c r="A1647" s="762">
        <f t="shared" si="27"/>
        <v>2015</v>
      </c>
      <c r="B1647" s="865">
        <v>42242</v>
      </c>
      <c r="C1647" s="866">
        <v>358</v>
      </c>
    </row>
    <row r="1648" spans="1:3" s="862" customFormat="1">
      <c r="A1648" s="762">
        <f t="shared" si="27"/>
        <v>2015</v>
      </c>
      <c r="B1648" s="865">
        <v>42241</v>
      </c>
      <c r="C1648" s="866">
        <v>352</v>
      </c>
    </row>
    <row r="1649" spans="1:3" s="862" customFormat="1">
      <c r="A1649" s="762">
        <f t="shared" si="27"/>
        <v>2015</v>
      </c>
      <c r="B1649" s="865">
        <v>42240</v>
      </c>
      <c r="C1649" s="866">
        <v>369</v>
      </c>
    </row>
    <row r="1650" spans="1:3" s="862" customFormat="1">
      <c r="A1650" s="762">
        <f t="shared" si="27"/>
        <v>2015</v>
      </c>
      <c r="B1650" s="865">
        <v>42237</v>
      </c>
      <c r="C1650" s="866">
        <v>351</v>
      </c>
    </row>
    <row r="1651" spans="1:3" s="862" customFormat="1">
      <c r="A1651" s="762">
        <f t="shared" si="27"/>
        <v>2015</v>
      </c>
      <c r="B1651" s="865">
        <v>42236</v>
      </c>
      <c r="C1651" s="866">
        <v>338</v>
      </c>
    </row>
    <row r="1652" spans="1:3" s="862" customFormat="1">
      <c r="A1652" s="762">
        <f t="shared" si="27"/>
        <v>2015</v>
      </c>
      <c r="B1652" s="865">
        <v>42235</v>
      </c>
      <c r="C1652" s="866">
        <v>329</v>
      </c>
    </row>
    <row r="1653" spans="1:3" s="862" customFormat="1">
      <c r="A1653" s="762">
        <f t="shared" si="27"/>
        <v>2015</v>
      </c>
      <c r="B1653" s="865">
        <v>42234</v>
      </c>
      <c r="C1653" s="866">
        <v>316</v>
      </c>
    </row>
    <row r="1654" spans="1:3" s="862" customFormat="1">
      <c r="A1654" s="762">
        <f t="shared" si="27"/>
        <v>2015</v>
      </c>
      <c r="B1654" s="865">
        <v>42233</v>
      </c>
      <c r="C1654" s="866">
        <v>316</v>
      </c>
    </row>
    <row r="1655" spans="1:3" s="862" customFormat="1">
      <c r="A1655" s="762">
        <f t="shared" si="27"/>
        <v>2015</v>
      </c>
      <c r="B1655" s="865">
        <v>42230</v>
      </c>
      <c r="C1655" s="866">
        <v>318</v>
      </c>
    </row>
    <row r="1656" spans="1:3" s="862" customFormat="1">
      <c r="A1656" s="762">
        <f t="shared" si="27"/>
        <v>2015</v>
      </c>
      <c r="B1656" s="865">
        <v>42229</v>
      </c>
      <c r="C1656" s="866">
        <v>322</v>
      </c>
    </row>
    <row r="1657" spans="1:3" s="862" customFormat="1">
      <c r="A1657" s="762">
        <f t="shared" si="27"/>
        <v>2015</v>
      </c>
      <c r="B1657" s="865">
        <v>42228</v>
      </c>
      <c r="C1657" s="866">
        <v>323</v>
      </c>
    </row>
    <row r="1658" spans="1:3" s="862" customFormat="1">
      <c r="A1658" s="762">
        <f t="shared" si="27"/>
        <v>2015</v>
      </c>
      <c r="B1658" s="865">
        <v>42227</v>
      </c>
      <c r="C1658" s="866">
        <v>342</v>
      </c>
    </row>
    <row r="1659" spans="1:3" s="862" customFormat="1">
      <c r="A1659" s="762">
        <f t="shared" si="27"/>
        <v>2015</v>
      </c>
      <c r="B1659" s="865">
        <v>42226</v>
      </c>
      <c r="C1659" s="866">
        <v>335</v>
      </c>
    </row>
    <row r="1660" spans="1:3" s="862" customFormat="1">
      <c r="A1660" s="762">
        <f t="shared" si="27"/>
        <v>2015</v>
      </c>
      <c r="B1660" s="865">
        <v>42223</v>
      </c>
      <c r="C1660" s="866">
        <v>343</v>
      </c>
    </row>
    <row r="1661" spans="1:3" s="862" customFormat="1">
      <c r="A1661" s="762">
        <f t="shared" si="27"/>
        <v>2015</v>
      </c>
      <c r="B1661" s="865">
        <v>42222</v>
      </c>
      <c r="C1661" s="866">
        <v>341</v>
      </c>
    </row>
    <row r="1662" spans="1:3" s="862" customFormat="1">
      <c r="A1662" s="762">
        <f t="shared" si="27"/>
        <v>2015</v>
      </c>
      <c r="B1662" s="865">
        <v>42221</v>
      </c>
      <c r="C1662" s="866">
        <v>317</v>
      </c>
    </row>
    <row r="1663" spans="1:3" s="862" customFormat="1">
      <c r="A1663" s="762">
        <f t="shared" si="27"/>
        <v>2015</v>
      </c>
      <c r="B1663" s="865">
        <v>42220</v>
      </c>
      <c r="C1663" s="866">
        <v>322</v>
      </c>
    </row>
    <row r="1664" spans="1:3" s="862" customFormat="1">
      <c r="A1664" s="762">
        <f t="shared" si="27"/>
        <v>2015</v>
      </c>
      <c r="B1664" s="865">
        <v>42219</v>
      </c>
      <c r="C1664" s="866">
        <v>323</v>
      </c>
    </row>
    <row r="1665" spans="1:3" s="862" customFormat="1">
      <c r="A1665" s="762">
        <f t="shared" si="27"/>
        <v>2015</v>
      </c>
      <c r="B1665" s="865">
        <v>42216</v>
      </c>
      <c r="C1665" s="866">
        <v>315</v>
      </c>
    </row>
    <row r="1666" spans="1:3" s="862" customFormat="1">
      <c r="A1666" s="762">
        <f t="shared" si="27"/>
        <v>2015</v>
      </c>
      <c r="B1666" s="865">
        <v>42215</v>
      </c>
      <c r="C1666" s="866">
        <v>339</v>
      </c>
    </row>
    <row r="1667" spans="1:3" s="862" customFormat="1">
      <c r="A1667" s="762">
        <f t="shared" si="27"/>
        <v>2015</v>
      </c>
      <c r="B1667" s="865">
        <v>42214</v>
      </c>
      <c r="C1667" s="866">
        <v>340</v>
      </c>
    </row>
    <row r="1668" spans="1:3" s="862" customFormat="1">
      <c r="A1668" s="762">
        <f t="shared" ref="A1668:A1731" si="28">YEAR(B1668)</f>
        <v>2015</v>
      </c>
      <c r="B1668" s="865">
        <v>42213</v>
      </c>
      <c r="C1668" s="866">
        <v>350</v>
      </c>
    </row>
    <row r="1669" spans="1:3" s="862" customFormat="1">
      <c r="A1669" s="762">
        <f t="shared" si="28"/>
        <v>2015</v>
      </c>
      <c r="B1669" s="865">
        <v>42212</v>
      </c>
      <c r="C1669" s="866">
        <v>360</v>
      </c>
    </row>
    <row r="1670" spans="1:3" s="862" customFormat="1">
      <c r="A1670" s="762">
        <f t="shared" si="28"/>
        <v>2015</v>
      </c>
      <c r="B1670" s="865">
        <v>42209</v>
      </c>
      <c r="C1670" s="866">
        <v>353</v>
      </c>
    </row>
    <row r="1671" spans="1:3" s="862" customFormat="1">
      <c r="A1671" s="762">
        <f t="shared" si="28"/>
        <v>2015</v>
      </c>
      <c r="B1671" s="865">
        <v>42208</v>
      </c>
      <c r="C1671" s="866">
        <v>344</v>
      </c>
    </row>
    <row r="1672" spans="1:3" s="862" customFormat="1">
      <c r="A1672" s="762">
        <f t="shared" si="28"/>
        <v>2015</v>
      </c>
      <c r="B1672" s="865">
        <v>42207</v>
      </c>
      <c r="C1672" s="866">
        <v>328</v>
      </c>
    </row>
    <row r="1673" spans="1:3" s="862" customFormat="1">
      <c r="A1673" s="762">
        <f t="shared" si="28"/>
        <v>2015</v>
      </c>
      <c r="B1673" s="865">
        <v>42206</v>
      </c>
      <c r="C1673" s="866">
        <v>320</v>
      </c>
    </row>
    <row r="1674" spans="1:3" s="862" customFormat="1">
      <c r="A1674" s="762">
        <f t="shared" si="28"/>
        <v>2015</v>
      </c>
      <c r="B1674" s="865">
        <v>42205</v>
      </c>
      <c r="C1674" s="866">
        <v>318</v>
      </c>
    </row>
    <row r="1675" spans="1:3" s="862" customFormat="1">
      <c r="A1675" s="762">
        <f t="shared" si="28"/>
        <v>2015</v>
      </c>
      <c r="B1675" s="865">
        <v>42202</v>
      </c>
      <c r="C1675" s="866">
        <v>311</v>
      </c>
    </row>
    <row r="1676" spans="1:3" s="862" customFormat="1">
      <c r="A1676" s="762">
        <f t="shared" si="28"/>
        <v>2015</v>
      </c>
      <c r="B1676" s="865">
        <v>42201</v>
      </c>
      <c r="C1676" s="866">
        <v>306</v>
      </c>
    </row>
    <row r="1677" spans="1:3" s="862" customFormat="1">
      <c r="A1677" s="762">
        <f t="shared" si="28"/>
        <v>2015</v>
      </c>
      <c r="B1677" s="865">
        <v>42200</v>
      </c>
      <c r="C1677" s="866">
        <v>306</v>
      </c>
    </row>
    <row r="1678" spans="1:3" s="862" customFormat="1">
      <c r="A1678" s="762">
        <f t="shared" si="28"/>
        <v>2015</v>
      </c>
      <c r="B1678" s="865">
        <v>42199</v>
      </c>
      <c r="C1678" s="866">
        <v>297</v>
      </c>
    </row>
    <row r="1679" spans="1:3" s="862" customFormat="1">
      <c r="A1679" s="762">
        <f t="shared" si="28"/>
        <v>2015</v>
      </c>
      <c r="B1679" s="865">
        <v>42198</v>
      </c>
      <c r="C1679" s="866">
        <v>296</v>
      </c>
    </row>
    <row r="1680" spans="1:3" s="862" customFormat="1">
      <c r="A1680" s="762">
        <f t="shared" si="28"/>
        <v>2015</v>
      </c>
      <c r="B1680" s="865">
        <v>42195</v>
      </c>
      <c r="C1680" s="866">
        <v>297</v>
      </c>
    </row>
    <row r="1681" spans="1:3" s="862" customFormat="1">
      <c r="A1681" s="762">
        <f t="shared" si="28"/>
        <v>2015</v>
      </c>
      <c r="B1681" s="865">
        <v>42194</v>
      </c>
      <c r="C1681" s="866">
        <v>307</v>
      </c>
    </row>
    <row r="1682" spans="1:3" s="862" customFormat="1">
      <c r="A1682" s="762">
        <f t="shared" si="28"/>
        <v>2015</v>
      </c>
      <c r="B1682" s="865">
        <v>42193</v>
      </c>
      <c r="C1682" s="866">
        <v>312</v>
      </c>
    </row>
    <row r="1683" spans="1:3" s="862" customFormat="1">
      <c r="A1683" s="762">
        <f t="shared" si="28"/>
        <v>2015</v>
      </c>
      <c r="B1683" s="865">
        <v>42192</v>
      </c>
      <c r="C1683" s="866">
        <v>309</v>
      </c>
    </row>
    <row r="1684" spans="1:3" s="862" customFormat="1">
      <c r="A1684" s="762">
        <f t="shared" si="28"/>
        <v>2015</v>
      </c>
      <c r="B1684" s="865">
        <v>42191</v>
      </c>
      <c r="C1684" s="866">
        <v>304</v>
      </c>
    </row>
    <row r="1685" spans="1:3" s="862" customFormat="1">
      <c r="A1685" s="762">
        <f t="shared" si="28"/>
        <v>2015</v>
      </c>
      <c r="B1685" s="865">
        <v>42188</v>
      </c>
      <c r="C1685" s="866">
        <v>295</v>
      </c>
    </row>
    <row r="1686" spans="1:3" s="862" customFormat="1">
      <c r="A1686" s="762">
        <f t="shared" si="28"/>
        <v>2015</v>
      </c>
      <c r="B1686" s="865">
        <v>42187</v>
      </c>
      <c r="C1686" s="866">
        <v>295</v>
      </c>
    </row>
    <row r="1687" spans="1:3" s="862" customFormat="1">
      <c r="A1687" s="762">
        <f t="shared" si="28"/>
        <v>2015</v>
      </c>
      <c r="B1687" s="865">
        <v>42186</v>
      </c>
      <c r="C1687" s="866">
        <v>299</v>
      </c>
    </row>
    <row r="1688" spans="1:3" s="862" customFormat="1">
      <c r="A1688" s="762">
        <f t="shared" si="28"/>
        <v>2015</v>
      </c>
      <c r="B1688" s="865">
        <v>42185</v>
      </c>
      <c r="C1688" s="866">
        <v>304</v>
      </c>
    </row>
    <row r="1689" spans="1:3" s="862" customFormat="1">
      <c r="A1689" s="762">
        <f t="shared" si="28"/>
        <v>2015</v>
      </c>
      <c r="B1689" s="865">
        <v>42184</v>
      </c>
      <c r="C1689" s="866">
        <v>310</v>
      </c>
    </row>
    <row r="1690" spans="1:3" s="862" customFormat="1">
      <c r="A1690" s="762">
        <f t="shared" si="28"/>
        <v>2015</v>
      </c>
      <c r="B1690" s="865">
        <v>42181</v>
      </c>
      <c r="C1690" s="866">
        <v>296</v>
      </c>
    </row>
    <row r="1691" spans="1:3" s="862" customFormat="1">
      <c r="A1691" s="762">
        <f t="shared" si="28"/>
        <v>2015</v>
      </c>
      <c r="B1691" s="865">
        <v>42180</v>
      </c>
      <c r="C1691" s="866">
        <v>298</v>
      </c>
    </row>
    <row r="1692" spans="1:3" s="862" customFormat="1">
      <c r="A1692" s="762">
        <f t="shared" si="28"/>
        <v>2015</v>
      </c>
      <c r="B1692" s="865">
        <v>42179</v>
      </c>
      <c r="C1692" s="866">
        <v>292</v>
      </c>
    </row>
    <row r="1693" spans="1:3" s="862" customFormat="1">
      <c r="A1693" s="762">
        <f t="shared" si="28"/>
        <v>2015</v>
      </c>
      <c r="B1693" s="865">
        <v>42178</v>
      </c>
      <c r="C1693" s="866">
        <v>288</v>
      </c>
    </row>
    <row r="1694" spans="1:3" s="862" customFormat="1">
      <c r="A1694" s="762">
        <f t="shared" si="28"/>
        <v>2015</v>
      </c>
      <c r="B1694" s="865">
        <v>42177</v>
      </c>
      <c r="C1694" s="866">
        <v>292</v>
      </c>
    </row>
    <row r="1695" spans="1:3" s="862" customFormat="1">
      <c r="A1695" s="762">
        <f t="shared" si="28"/>
        <v>2015</v>
      </c>
      <c r="B1695" s="865">
        <v>42174</v>
      </c>
      <c r="C1695" s="866">
        <v>292</v>
      </c>
    </row>
    <row r="1696" spans="1:3" s="862" customFormat="1">
      <c r="A1696" s="762">
        <f t="shared" si="28"/>
        <v>2015</v>
      </c>
      <c r="B1696" s="865">
        <v>42173</v>
      </c>
      <c r="C1696" s="866">
        <v>283</v>
      </c>
    </row>
    <row r="1697" spans="1:3" s="862" customFormat="1">
      <c r="A1697" s="762">
        <f t="shared" si="28"/>
        <v>2015</v>
      </c>
      <c r="B1697" s="865">
        <v>42172</v>
      </c>
      <c r="C1697" s="866">
        <v>298</v>
      </c>
    </row>
    <row r="1698" spans="1:3" s="862" customFormat="1">
      <c r="A1698" s="762">
        <f t="shared" si="28"/>
        <v>2015</v>
      </c>
      <c r="B1698" s="865">
        <v>42171</v>
      </c>
      <c r="C1698" s="866">
        <v>297</v>
      </c>
    </row>
    <row r="1699" spans="1:3" s="862" customFormat="1">
      <c r="A1699" s="762">
        <f t="shared" si="28"/>
        <v>2015</v>
      </c>
      <c r="B1699" s="865">
        <v>42170</v>
      </c>
      <c r="C1699" s="866">
        <v>292</v>
      </c>
    </row>
    <row r="1700" spans="1:3" s="862" customFormat="1">
      <c r="A1700" s="762">
        <f t="shared" si="28"/>
        <v>2015</v>
      </c>
      <c r="B1700" s="865">
        <v>42167</v>
      </c>
      <c r="C1700" s="866">
        <v>287</v>
      </c>
    </row>
    <row r="1701" spans="1:3" s="862" customFormat="1">
      <c r="A1701" s="762">
        <f t="shared" si="28"/>
        <v>2015</v>
      </c>
      <c r="B1701" s="865">
        <v>42166</v>
      </c>
      <c r="C1701" s="866">
        <v>288</v>
      </c>
    </row>
    <row r="1702" spans="1:3" s="862" customFormat="1">
      <c r="A1702" s="762">
        <f t="shared" si="28"/>
        <v>2015</v>
      </c>
      <c r="B1702" s="865">
        <v>42165</v>
      </c>
      <c r="C1702" s="866">
        <v>291</v>
      </c>
    </row>
    <row r="1703" spans="1:3" s="862" customFormat="1">
      <c r="A1703" s="762">
        <f t="shared" si="28"/>
        <v>2015</v>
      </c>
      <c r="B1703" s="865">
        <v>42164</v>
      </c>
      <c r="C1703" s="866">
        <v>290</v>
      </c>
    </row>
    <row r="1704" spans="1:3" s="862" customFormat="1">
      <c r="A1704" s="762">
        <f t="shared" si="28"/>
        <v>2015</v>
      </c>
      <c r="B1704" s="865">
        <v>42163</v>
      </c>
      <c r="C1704" s="866">
        <v>288</v>
      </c>
    </row>
    <row r="1705" spans="1:3" s="862" customFormat="1">
      <c r="A1705" s="762">
        <f t="shared" si="28"/>
        <v>2015</v>
      </c>
      <c r="B1705" s="865">
        <v>42160</v>
      </c>
      <c r="C1705" s="866">
        <v>287</v>
      </c>
    </row>
    <row r="1706" spans="1:3" s="862" customFormat="1">
      <c r="A1706" s="762">
        <f t="shared" si="28"/>
        <v>2015</v>
      </c>
      <c r="B1706" s="865">
        <v>42159</v>
      </c>
      <c r="C1706" s="866">
        <v>288</v>
      </c>
    </row>
    <row r="1707" spans="1:3" s="862" customFormat="1">
      <c r="A1707" s="762">
        <f t="shared" si="28"/>
        <v>2015</v>
      </c>
      <c r="B1707" s="865">
        <v>42158</v>
      </c>
      <c r="C1707" s="866">
        <v>283</v>
      </c>
    </row>
    <row r="1708" spans="1:3" s="862" customFormat="1">
      <c r="A1708" s="762">
        <f t="shared" si="28"/>
        <v>2015</v>
      </c>
      <c r="B1708" s="865">
        <v>42157</v>
      </c>
      <c r="C1708" s="866">
        <v>284</v>
      </c>
    </row>
    <row r="1709" spans="1:3" s="862" customFormat="1">
      <c r="A1709" s="762">
        <f t="shared" si="28"/>
        <v>2015</v>
      </c>
      <c r="B1709" s="865">
        <v>42156</v>
      </c>
      <c r="C1709" s="866">
        <v>292</v>
      </c>
    </row>
    <row r="1710" spans="1:3" s="862" customFormat="1">
      <c r="A1710" s="762">
        <f t="shared" si="28"/>
        <v>2015</v>
      </c>
      <c r="B1710" s="865">
        <v>42153</v>
      </c>
      <c r="C1710" s="866">
        <v>294</v>
      </c>
    </row>
    <row r="1711" spans="1:3" s="862" customFormat="1">
      <c r="A1711" s="762">
        <f t="shared" si="28"/>
        <v>2015</v>
      </c>
      <c r="B1711" s="865">
        <v>42152</v>
      </c>
      <c r="C1711" s="866">
        <v>287</v>
      </c>
    </row>
    <row r="1712" spans="1:3" s="862" customFormat="1">
      <c r="A1712" s="762">
        <f t="shared" si="28"/>
        <v>2015</v>
      </c>
      <c r="B1712" s="865">
        <v>42151</v>
      </c>
      <c r="C1712" s="866">
        <v>285</v>
      </c>
    </row>
    <row r="1713" spans="1:3" s="862" customFormat="1">
      <c r="A1713" s="762">
        <f t="shared" si="28"/>
        <v>2015</v>
      </c>
      <c r="B1713" s="865">
        <v>42150</v>
      </c>
      <c r="C1713" s="866">
        <v>281</v>
      </c>
    </row>
    <row r="1714" spans="1:3" s="862" customFormat="1">
      <c r="A1714" s="762">
        <f t="shared" si="28"/>
        <v>2015</v>
      </c>
      <c r="B1714" s="865">
        <v>42149</v>
      </c>
      <c r="C1714" s="866">
        <v>268</v>
      </c>
    </row>
    <row r="1715" spans="1:3" s="862" customFormat="1">
      <c r="A1715" s="762">
        <f t="shared" si="28"/>
        <v>2015</v>
      </c>
      <c r="B1715" s="865">
        <v>42146</v>
      </c>
      <c r="C1715" s="866">
        <v>268</v>
      </c>
    </row>
    <row r="1716" spans="1:3" s="862" customFormat="1">
      <c r="A1716" s="762">
        <f t="shared" si="28"/>
        <v>2015</v>
      </c>
      <c r="B1716" s="865">
        <v>42145</v>
      </c>
      <c r="C1716" s="866">
        <v>269</v>
      </c>
    </row>
    <row r="1717" spans="1:3" s="862" customFormat="1">
      <c r="A1717" s="762">
        <f t="shared" si="28"/>
        <v>2015</v>
      </c>
      <c r="B1717" s="865">
        <v>42144</v>
      </c>
      <c r="C1717" s="866">
        <v>270</v>
      </c>
    </row>
    <row r="1718" spans="1:3" s="862" customFormat="1">
      <c r="A1718" s="762">
        <f t="shared" si="28"/>
        <v>2015</v>
      </c>
      <c r="B1718" s="865">
        <v>42143</v>
      </c>
      <c r="C1718" s="866">
        <v>274</v>
      </c>
    </row>
    <row r="1719" spans="1:3" s="862" customFormat="1">
      <c r="A1719" s="762">
        <f t="shared" si="28"/>
        <v>2015</v>
      </c>
      <c r="B1719" s="865">
        <v>42142</v>
      </c>
      <c r="C1719" s="866">
        <v>275</v>
      </c>
    </row>
    <row r="1720" spans="1:3" s="862" customFormat="1">
      <c r="A1720" s="762">
        <f t="shared" si="28"/>
        <v>2015</v>
      </c>
      <c r="B1720" s="865">
        <v>42139</v>
      </c>
      <c r="C1720" s="866">
        <v>285</v>
      </c>
    </row>
    <row r="1721" spans="1:3" s="862" customFormat="1">
      <c r="A1721" s="762">
        <f t="shared" si="28"/>
        <v>2015</v>
      </c>
      <c r="B1721" s="865">
        <v>42138</v>
      </c>
      <c r="C1721" s="866">
        <v>282</v>
      </c>
    </row>
    <row r="1722" spans="1:3" s="862" customFormat="1">
      <c r="A1722" s="762">
        <f t="shared" si="28"/>
        <v>2015</v>
      </c>
      <c r="B1722" s="865">
        <v>42137</v>
      </c>
      <c r="C1722" s="866">
        <v>279</v>
      </c>
    </row>
    <row r="1723" spans="1:3" s="862" customFormat="1">
      <c r="A1723" s="762">
        <f t="shared" si="28"/>
        <v>2015</v>
      </c>
      <c r="B1723" s="865">
        <v>42136</v>
      </c>
      <c r="C1723" s="866">
        <v>283</v>
      </c>
    </row>
    <row r="1724" spans="1:3" s="862" customFormat="1">
      <c r="A1724" s="762">
        <f t="shared" si="28"/>
        <v>2015</v>
      </c>
      <c r="B1724" s="865">
        <v>42135</v>
      </c>
      <c r="C1724" s="866">
        <v>275</v>
      </c>
    </row>
    <row r="1725" spans="1:3" s="862" customFormat="1">
      <c r="A1725" s="762">
        <f t="shared" si="28"/>
        <v>2015</v>
      </c>
      <c r="B1725" s="865">
        <v>42132</v>
      </c>
      <c r="C1725" s="866">
        <v>274</v>
      </c>
    </row>
    <row r="1726" spans="1:3" s="862" customFormat="1">
      <c r="A1726" s="762">
        <f t="shared" si="28"/>
        <v>2015</v>
      </c>
      <c r="B1726" s="865">
        <v>42131</v>
      </c>
      <c r="C1726" s="866">
        <v>281</v>
      </c>
    </row>
    <row r="1727" spans="1:3" s="862" customFormat="1">
      <c r="A1727" s="762">
        <f t="shared" si="28"/>
        <v>2015</v>
      </c>
      <c r="B1727" s="865">
        <v>42130</v>
      </c>
      <c r="C1727" s="866">
        <v>277</v>
      </c>
    </row>
    <row r="1728" spans="1:3" s="862" customFormat="1">
      <c r="A1728" s="762">
        <f t="shared" si="28"/>
        <v>2015</v>
      </c>
      <c r="B1728" s="865">
        <v>42129</v>
      </c>
      <c r="C1728" s="866">
        <v>284</v>
      </c>
    </row>
    <row r="1729" spans="1:3" s="862" customFormat="1">
      <c r="A1729" s="762">
        <f t="shared" si="28"/>
        <v>2015</v>
      </c>
      <c r="B1729" s="865">
        <v>42128</v>
      </c>
      <c r="C1729" s="866">
        <v>292</v>
      </c>
    </row>
    <row r="1730" spans="1:3" s="862" customFormat="1">
      <c r="A1730" s="762">
        <f t="shared" si="28"/>
        <v>2015</v>
      </c>
      <c r="B1730" s="865">
        <v>42125</v>
      </c>
      <c r="C1730" s="866">
        <v>296</v>
      </c>
    </row>
    <row r="1731" spans="1:3" s="862" customFormat="1">
      <c r="A1731" s="762">
        <f t="shared" si="28"/>
        <v>2015</v>
      </c>
      <c r="B1731" s="865">
        <v>42124</v>
      </c>
      <c r="C1731" s="866">
        <v>295</v>
      </c>
    </row>
    <row r="1732" spans="1:3" s="862" customFormat="1">
      <c r="A1732" s="762">
        <f t="shared" ref="A1732:A1795" si="29">YEAR(B1732)</f>
        <v>2015</v>
      </c>
      <c r="B1732" s="865">
        <v>42123</v>
      </c>
      <c r="C1732" s="866">
        <v>282</v>
      </c>
    </row>
    <row r="1733" spans="1:3" s="862" customFormat="1">
      <c r="A1733" s="762">
        <f t="shared" si="29"/>
        <v>2015</v>
      </c>
      <c r="B1733" s="865">
        <v>42122</v>
      </c>
      <c r="C1733" s="866">
        <v>281</v>
      </c>
    </row>
    <row r="1734" spans="1:3" s="862" customFormat="1">
      <c r="A1734" s="762">
        <f t="shared" si="29"/>
        <v>2015</v>
      </c>
      <c r="B1734" s="865">
        <v>42121</v>
      </c>
      <c r="C1734" s="866">
        <v>283</v>
      </c>
    </row>
    <row r="1735" spans="1:3" s="862" customFormat="1">
      <c r="A1735" s="762">
        <f t="shared" si="29"/>
        <v>2015</v>
      </c>
      <c r="B1735" s="865">
        <v>42118</v>
      </c>
      <c r="C1735" s="866">
        <v>280</v>
      </c>
    </row>
    <row r="1736" spans="1:3" s="862" customFormat="1">
      <c r="A1736" s="762">
        <f t="shared" si="29"/>
        <v>2015</v>
      </c>
      <c r="B1736" s="865">
        <v>42117</v>
      </c>
      <c r="C1736" s="866">
        <v>276</v>
      </c>
    </row>
    <row r="1737" spans="1:3" s="862" customFormat="1">
      <c r="A1737" s="762">
        <f t="shared" si="29"/>
        <v>2015</v>
      </c>
      <c r="B1737" s="865">
        <v>42116</v>
      </c>
      <c r="C1737" s="866">
        <v>278</v>
      </c>
    </row>
    <row r="1738" spans="1:3" s="862" customFormat="1">
      <c r="A1738" s="762">
        <f t="shared" si="29"/>
        <v>2015</v>
      </c>
      <c r="B1738" s="865">
        <v>42115</v>
      </c>
      <c r="C1738" s="866">
        <v>288</v>
      </c>
    </row>
    <row r="1739" spans="1:3" s="862" customFormat="1">
      <c r="A1739" s="762">
        <f t="shared" si="29"/>
        <v>2015</v>
      </c>
      <c r="B1739" s="865">
        <v>42114</v>
      </c>
      <c r="C1739" s="866">
        <v>296</v>
      </c>
    </row>
    <row r="1740" spans="1:3" s="862" customFormat="1">
      <c r="A1740" s="762">
        <f t="shared" si="29"/>
        <v>2015</v>
      </c>
      <c r="B1740" s="865">
        <v>42111</v>
      </c>
      <c r="C1740" s="866">
        <v>310</v>
      </c>
    </row>
    <row r="1741" spans="1:3" s="862" customFormat="1">
      <c r="A1741" s="762">
        <f t="shared" si="29"/>
        <v>2015</v>
      </c>
      <c r="B1741" s="865">
        <v>42110</v>
      </c>
      <c r="C1741" s="866">
        <v>300</v>
      </c>
    </row>
    <row r="1742" spans="1:3" s="862" customFormat="1">
      <c r="A1742" s="762">
        <f t="shared" si="29"/>
        <v>2015</v>
      </c>
      <c r="B1742" s="865">
        <v>42109</v>
      </c>
      <c r="C1742" s="866">
        <v>293</v>
      </c>
    </row>
    <row r="1743" spans="1:3" s="862" customFormat="1">
      <c r="A1743" s="762">
        <f t="shared" si="29"/>
        <v>2015</v>
      </c>
      <c r="B1743" s="865">
        <v>42108</v>
      </c>
      <c r="C1743" s="866">
        <v>289</v>
      </c>
    </row>
    <row r="1744" spans="1:3" s="862" customFormat="1">
      <c r="A1744" s="762">
        <f t="shared" si="29"/>
        <v>2015</v>
      </c>
      <c r="B1744" s="865">
        <v>42107</v>
      </c>
      <c r="C1744" s="866">
        <v>291</v>
      </c>
    </row>
    <row r="1745" spans="1:3" s="862" customFormat="1">
      <c r="A1745" s="762">
        <f t="shared" si="29"/>
        <v>2015</v>
      </c>
      <c r="B1745" s="865">
        <v>42104</v>
      </c>
      <c r="C1745" s="866">
        <v>287</v>
      </c>
    </row>
    <row r="1746" spans="1:3" s="862" customFormat="1">
      <c r="A1746" s="762">
        <f t="shared" si="29"/>
        <v>2015</v>
      </c>
      <c r="B1746" s="865">
        <v>42103</v>
      </c>
      <c r="C1746" s="866">
        <v>283</v>
      </c>
    </row>
    <row r="1747" spans="1:3" s="862" customFormat="1">
      <c r="A1747" s="762">
        <f t="shared" si="29"/>
        <v>2015</v>
      </c>
      <c r="B1747" s="865">
        <v>42102</v>
      </c>
      <c r="C1747" s="866">
        <v>287</v>
      </c>
    </row>
    <row r="1748" spans="1:3" s="862" customFormat="1">
      <c r="A1748" s="762">
        <f t="shared" si="29"/>
        <v>2015</v>
      </c>
      <c r="B1748" s="865">
        <v>42101</v>
      </c>
      <c r="C1748" s="866">
        <v>301</v>
      </c>
    </row>
    <row r="1749" spans="1:3" s="862" customFormat="1">
      <c r="A1749" s="762">
        <f t="shared" si="29"/>
        <v>2015</v>
      </c>
      <c r="B1749" s="865">
        <v>42100</v>
      </c>
      <c r="C1749" s="866">
        <v>302</v>
      </c>
    </row>
    <row r="1750" spans="1:3" s="862" customFormat="1">
      <c r="A1750" s="762">
        <f t="shared" si="29"/>
        <v>2015</v>
      </c>
      <c r="B1750" s="865">
        <v>42097</v>
      </c>
      <c r="C1750" s="866">
        <v>312</v>
      </c>
    </row>
    <row r="1751" spans="1:3" s="862" customFormat="1">
      <c r="A1751" s="762">
        <f t="shared" si="29"/>
        <v>2015</v>
      </c>
      <c r="B1751" s="865">
        <v>42096</v>
      </c>
      <c r="C1751" s="866">
        <v>309</v>
      </c>
    </row>
    <row r="1752" spans="1:3" s="862" customFormat="1">
      <c r="A1752" s="762">
        <f t="shared" si="29"/>
        <v>2015</v>
      </c>
      <c r="B1752" s="865">
        <v>42095</v>
      </c>
      <c r="C1752" s="866">
        <v>317</v>
      </c>
    </row>
    <row r="1753" spans="1:3" s="862" customFormat="1">
      <c r="A1753" s="762">
        <f t="shared" si="29"/>
        <v>2015</v>
      </c>
      <c r="B1753" s="865">
        <v>42094</v>
      </c>
      <c r="C1753" s="866">
        <v>322</v>
      </c>
    </row>
    <row r="1754" spans="1:3" s="862" customFormat="1">
      <c r="A1754" s="762">
        <f t="shared" si="29"/>
        <v>2015</v>
      </c>
      <c r="B1754" s="865">
        <v>42093</v>
      </c>
      <c r="C1754" s="866">
        <v>318</v>
      </c>
    </row>
    <row r="1755" spans="1:3" s="862" customFormat="1">
      <c r="A1755" s="762">
        <f t="shared" si="29"/>
        <v>2015</v>
      </c>
      <c r="B1755" s="865">
        <v>42090</v>
      </c>
      <c r="C1755" s="866">
        <v>324</v>
      </c>
    </row>
    <row r="1756" spans="1:3" s="862" customFormat="1">
      <c r="A1756" s="762">
        <f t="shared" si="29"/>
        <v>2015</v>
      </c>
      <c r="B1756" s="865">
        <v>42089</v>
      </c>
      <c r="C1756" s="866">
        <v>319</v>
      </c>
    </row>
    <row r="1757" spans="1:3" s="862" customFormat="1">
      <c r="A1757" s="762">
        <f t="shared" si="29"/>
        <v>2015</v>
      </c>
      <c r="B1757" s="865">
        <v>42088</v>
      </c>
      <c r="C1757" s="866">
        <v>324</v>
      </c>
    </row>
    <row r="1758" spans="1:3" s="862" customFormat="1">
      <c r="A1758" s="762">
        <f t="shared" si="29"/>
        <v>2015</v>
      </c>
      <c r="B1758" s="865">
        <v>42087</v>
      </c>
      <c r="C1758" s="866">
        <v>328</v>
      </c>
    </row>
    <row r="1759" spans="1:3" s="862" customFormat="1">
      <c r="A1759" s="762">
        <f t="shared" si="29"/>
        <v>2015</v>
      </c>
      <c r="B1759" s="865">
        <v>42086</v>
      </c>
      <c r="C1759" s="866">
        <v>333</v>
      </c>
    </row>
    <row r="1760" spans="1:3" s="862" customFormat="1">
      <c r="A1760" s="762">
        <f t="shared" si="29"/>
        <v>2015</v>
      </c>
      <c r="B1760" s="865">
        <v>42083</v>
      </c>
      <c r="C1760" s="866">
        <v>344</v>
      </c>
    </row>
    <row r="1761" spans="1:3" s="862" customFormat="1">
      <c r="A1761" s="762">
        <f t="shared" si="29"/>
        <v>2015</v>
      </c>
      <c r="B1761" s="865">
        <v>42082</v>
      </c>
      <c r="C1761" s="866">
        <v>351</v>
      </c>
    </row>
    <row r="1762" spans="1:3" s="862" customFormat="1">
      <c r="A1762" s="762">
        <f t="shared" si="29"/>
        <v>2015</v>
      </c>
      <c r="B1762" s="865">
        <v>42081</v>
      </c>
      <c r="C1762" s="866">
        <v>360</v>
      </c>
    </row>
    <row r="1763" spans="1:3" s="862" customFormat="1">
      <c r="A1763" s="762">
        <f t="shared" si="29"/>
        <v>2015</v>
      </c>
      <c r="B1763" s="865">
        <v>42080</v>
      </c>
      <c r="C1763" s="866">
        <v>361</v>
      </c>
    </row>
    <row r="1764" spans="1:3" s="862" customFormat="1">
      <c r="A1764" s="762">
        <f t="shared" si="29"/>
        <v>2015</v>
      </c>
      <c r="B1764" s="865">
        <v>42079</v>
      </c>
      <c r="C1764" s="866">
        <v>344</v>
      </c>
    </row>
    <row r="1765" spans="1:3" s="862" customFormat="1">
      <c r="A1765" s="762">
        <f t="shared" si="29"/>
        <v>2015</v>
      </c>
      <c r="B1765" s="865">
        <v>42076</v>
      </c>
      <c r="C1765" s="866">
        <v>344</v>
      </c>
    </row>
    <row r="1766" spans="1:3" s="862" customFormat="1">
      <c r="A1766" s="762">
        <f t="shared" si="29"/>
        <v>2015</v>
      </c>
      <c r="B1766" s="865">
        <v>42075</v>
      </c>
      <c r="C1766" s="866">
        <v>324</v>
      </c>
    </row>
    <row r="1767" spans="1:3" s="862" customFormat="1">
      <c r="A1767" s="762">
        <f t="shared" si="29"/>
        <v>2015</v>
      </c>
      <c r="B1767" s="865">
        <v>42074</v>
      </c>
      <c r="C1767" s="866">
        <v>333</v>
      </c>
    </row>
    <row r="1768" spans="1:3" s="862" customFormat="1">
      <c r="A1768" s="762">
        <f t="shared" si="29"/>
        <v>2015</v>
      </c>
      <c r="B1768" s="865">
        <v>42073</v>
      </c>
      <c r="C1768" s="866">
        <v>328</v>
      </c>
    </row>
    <row r="1769" spans="1:3" s="862" customFormat="1">
      <c r="A1769" s="762">
        <f t="shared" si="29"/>
        <v>2015</v>
      </c>
      <c r="B1769" s="865">
        <v>42072</v>
      </c>
      <c r="C1769" s="866">
        <v>327</v>
      </c>
    </row>
    <row r="1770" spans="1:3" s="862" customFormat="1">
      <c r="A1770" s="762">
        <f t="shared" si="29"/>
        <v>2015</v>
      </c>
      <c r="B1770" s="865">
        <v>42069</v>
      </c>
      <c r="C1770" s="866">
        <v>308</v>
      </c>
    </row>
    <row r="1771" spans="1:3" s="862" customFormat="1">
      <c r="A1771" s="762">
        <f t="shared" si="29"/>
        <v>2015</v>
      </c>
      <c r="B1771" s="865">
        <v>42068</v>
      </c>
      <c r="C1771" s="866">
        <v>307</v>
      </c>
    </row>
    <row r="1772" spans="1:3" s="862" customFormat="1">
      <c r="A1772" s="762">
        <f t="shared" si="29"/>
        <v>2015</v>
      </c>
      <c r="B1772" s="865">
        <v>42067</v>
      </c>
      <c r="C1772" s="866">
        <v>307</v>
      </c>
    </row>
    <row r="1773" spans="1:3" s="862" customFormat="1">
      <c r="A1773" s="762">
        <f t="shared" si="29"/>
        <v>2015</v>
      </c>
      <c r="B1773" s="865">
        <v>42066</v>
      </c>
      <c r="C1773" s="866">
        <v>303</v>
      </c>
    </row>
    <row r="1774" spans="1:3" s="862" customFormat="1">
      <c r="A1774" s="762">
        <f t="shared" si="29"/>
        <v>2015</v>
      </c>
      <c r="B1774" s="865">
        <v>42065</v>
      </c>
      <c r="C1774" s="866">
        <v>310</v>
      </c>
    </row>
    <row r="1775" spans="1:3" s="862" customFormat="1">
      <c r="A1775" s="762">
        <f t="shared" si="29"/>
        <v>2015</v>
      </c>
      <c r="B1775" s="865">
        <v>42062</v>
      </c>
      <c r="C1775" s="866">
        <v>322</v>
      </c>
    </row>
    <row r="1776" spans="1:3" s="862" customFormat="1">
      <c r="A1776" s="762">
        <f t="shared" si="29"/>
        <v>2015</v>
      </c>
      <c r="B1776" s="865">
        <v>42061</v>
      </c>
      <c r="C1776" s="866">
        <v>329</v>
      </c>
    </row>
    <row r="1777" spans="1:3" s="862" customFormat="1">
      <c r="A1777" s="762">
        <f t="shared" si="29"/>
        <v>2015</v>
      </c>
      <c r="B1777" s="865">
        <v>42060</v>
      </c>
      <c r="C1777" s="866">
        <v>322</v>
      </c>
    </row>
    <row r="1778" spans="1:3" s="862" customFormat="1">
      <c r="A1778" s="762">
        <f t="shared" si="29"/>
        <v>2015</v>
      </c>
      <c r="B1778" s="865">
        <v>42059</v>
      </c>
      <c r="C1778" s="866">
        <v>314</v>
      </c>
    </row>
    <row r="1779" spans="1:3" s="862" customFormat="1">
      <c r="A1779" s="762">
        <f t="shared" si="29"/>
        <v>2015</v>
      </c>
      <c r="B1779" s="865">
        <v>42058</v>
      </c>
      <c r="C1779" s="866">
        <v>314</v>
      </c>
    </row>
    <row r="1780" spans="1:3" s="862" customFormat="1">
      <c r="A1780" s="762">
        <f t="shared" si="29"/>
        <v>2015</v>
      </c>
      <c r="B1780" s="865">
        <v>42055</v>
      </c>
      <c r="C1780" s="866">
        <v>306</v>
      </c>
    </row>
    <row r="1781" spans="1:3" s="862" customFormat="1">
      <c r="A1781" s="762">
        <f t="shared" si="29"/>
        <v>2015</v>
      </c>
      <c r="B1781" s="865">
        <v>42054</v>
      </c>
      <c r="C1781" s="866">
        <v>297</v>
      </c>
    </row>
    <row r="1782" spans="1:3" s="862" customFormat="1">
      <c r="A1782" s="762">
        <f t="shared" si="29"/>
        <v>2015</v>
      </c>
      <c r="B1782" s="865">
        <v>42053</v>
      </c>
      <c r="C1782" s="866">
        <v>304</v>
      </c>
    </row>
    <row r="1783" spans="1:3" s="862" customFormat="1">
      <c r="A1783" s="762">
        <f t="shared" si="29"/>
        <v>2015</v>
      </c>
      <c r="B1783" s="865">
        <v>42052</v>
      </c>
      <c r="C1783" s="866">
        <v>301</v>
      </c>
    </row>
    <row r="1784" spans="1:3" s="862" customFormat="1">
      <c r="A1784" s="762">
        <f t="shared" si="29"/>
        <v>2015</v>
      </c>
      <c r="B1784" s="865">
        <v>42051</v>
      </c>
      <c r="C1784" s="866">
        <v>305</v>
      </c>
    </row>
    <row r="1785" spans="1:3" s="862" customFormat="1">
      <c r="A1785" s="762">
        <f t="shared" si="29"/>
        <v>2015</v>
      </c>
      <c r="B1785" s="865">
        <v>42048</v>
      </c>
      <c r="C1785" s="866">
        <v>305</v>
      </c>
    </row>
    <row r="1786" spans="1:3" s="862" customFormat="1">
      <c r="A1786" s="762">
        <f t="shared" si="29"/>
        <v>2015</v>
      </c>
      <c r="B1786" s="865">
        <v>42047</v>
      </c>
      <c r="C1786" s="866">
        <v>313</v>
      </c>
    </row>
    <row r="1787" spans="1:3" s="862" customFormat="1">
      <c r="A1787" s="762">
        <f t="shared" si="29"/>
        <v>2015</v>
      </c>
      <c r="B1787" s="865">
        <v>42046</v>
      </c>
      <c r="C1787" s="866">
        <v>312</v>
      </c>
    </row>
    <row r="1788" spans="1:3" s="862" customFormat="1">
      <c r="A1788" s="762">
        <f t="shared" si="29"/>
        <v>2015</v>
      </c>
      <c r="B1788" s="865">
        <v>42045</v>
      </c>
      <c r="C1788" s="866">
        <v>300</v>
      </c>
    </row>
    <row r="1789" spans="1:3" s="862" customFormat="1">
      <c r="A1789" s="762">
        <f t="shared" si="29"/>
        <v>2015</v>
      </c>
      <c r="B1789" s="865">
        <v>42044</v>
      </c>
      <c r="C1789" s="866">
        <v>296</v>
      </c>
    </row>
    <row r="1790" spans="1:3" s="862" customFormat="1">
      <c r="A1790" s="762">
        <f t="shared" si="29"/>
        <v>2015</v>
      </c>
      <c r="B1790" s="865">
        <v>42041</v>
      </c>
      <c r="C1790" s="866">
        <v>297</v>
      </c>
    </row>
    <row r="1791" spans="1:3" s="862" customFormat="1">
      <c r="A1791" s="762">
        <f t="shared" si="29"/>
        <v>2015</v>
      </c>
      <c r="B1791" s="865">
        <v>42040</v>
      </c>
      <c r="C1791" s="866">
        <v>300</v>
      </c>
    </row>
    <row r="1792" spans="1:3" s="862" customFormat="1">
      <c r="A1792" s="762">
        <f t="shared" si="29"/>
        <v>2015</v>
      </c>
      <c r="B1792" s="865">
        <v>42039</v>
      </c>
      <c r="C1792" s="866">
        <v>307</v>
      </c>
    </row>
    <row r="1793" spans="1:3" s="862" customFormat="1">
      <c r="A1793" s="762">
        <f t="shared" si="29"/>
        <v>2015</v>
      </c>
      <c r="B1793" s="865">
        <v>42038</v>
      </c>
      <c r="C1793" s="866">
        <v>311</v>
      </c>
    </row>
    <row r="1794" spans="1:3" s="862" customFormat="1">
      <c r="A1794" s="762">
        <f t="shared" si="29"/>
        <v>2015</v>
      </c>
      <c r="B1794" s="865">
        <v>42037</v>
      </c>
      <c r="C1794" s="866">
        <v>324</v>
      </c>
    </row>
    <row r="1795" spans="1:3" s="862" customFormat="1">
      <c r="A1795" s="762">
        <f t="shared" si="29"/>
        <v>2015</v>
      </c>
      <c r="B1795" s="865">
        <v>42034</v>
      </c>
      <c r="C1795" s="866">
        <v>324</v>
      </c>
    </row>
    <row r="1796" spans="1:3" s="862" customFormat="1">
      <c r="A1796" s="762">
        <f t="shared" ref="A1796:A1859" si="30">YEAR(B1796)</f>
        <v>2015</v>
      </c>
      <c r="B1796" s="865">
        <v>42033</v>
      </c>
      <c r="C1796" s="866">
        <v>294</v>
      </c>
    </row>
    <row r="1797" spans="1:3" s="862" customFormat="1">
      <c r="A1797" s="762">
        <f t="shared" si="30"/>
        <v>2015</v>
      </c>
      <c r="B1797" s="865">
        <v>42032</v>
      </c>
      <c r="C1797" s="866">
        <v>297</v>
      </c>
    </row>
    <row r="1798" spans="1:3" s="862" customFormat="1">
      <c r="A1798" s="762">
        <f t="shared" si="30"/>
        <v>2015</v>
      </c>
      <c r="B1798" s="865">
        <v>42031</v>
      </c>
      <c r="C1798" s="866">
        <v>284</v>
      </c>
    </row>
    <row r="1799" spans="1:3" s="862" customFormat="1">
      <c r="A1799" s="762">
        <f t="shared" si="30"/>
        <v>2015</v>
      </c>
      <c r="B1799" s="865">
        <v>42030</v>
      </c>
      <c r="C1799" s="866">
        <v>286</v>
      </c>
    </row>
    <row r="1800" spans="1:3" s="862" customFormat="1">
      <c r="A1800" s="762">
        <f t="shared" si="30"/>
        <v>2015</v>
      </c>
      <c r="B1800" s="865">
        <v>42027</v>
      </c>
      <c r="C1800" s="866">
        <v>283</v>
      </c>
    </row>
    <row r="1801" spans="1:3" s="862" customFormat="1">
      <c r="A1801" s="762">
        <f t="shared" si="30"/>
        <v>2015</v>
      </c>
      <c r="B1801" s="865">
        <v>42026</v>
      </c>
      <c r="C1801" s="866">
        <v>286</v>
      </c>
    </row>
    <row r="1802" spans="1:3" s="862" customFormat="1">
      <c r="A1802" s="762">
        <f t="shared" si="30"/>
        <v>2015</v>
      </c>
      <c r="B1802" s="865">
        <v>42025</v>
      </c>
      <c r="C1802" s="866">
        <v>288</v>
      </c>
    </row>
    <row r="1803" spans="1:3" s="862" customFormat="1">
      <c r="A1803" s="762">
        <f t="shared" si="30"/>
        <v>2015</v>
      </c>
      <c r="B1803" s="865">
        <v>42024</v>
      </c>
      <c r="C1803" s="866">
        <v>290</v>
      </c>
    </row>
    <row r="1804" spans="1:3" s="862" customFormat="1">
      <c r="A1804" s="762">
        <f t="shared" si="30"/>
        <v>2015</v>
      </c>
      <c r="B1804" s="865">
        <v>42023</v>
      </c>
      <c r="C1804" s="866">
        <v>294</v>
      </c>
    </row>
    <row r="1805" spans="1:3" s="862" customFormat="1">
      <c r="A1805" s="762">
        <f t="shared" si="30"/>
        <v>2015</v>
      </c>
      <c r="B1805" s="865">
        <v>42020</v>
      </c>
      <c r="C1805" s="866">
        <v>294</v>
      </c>
    </row>
    <row r="1806" spans="1:3" s="862" customFormat="1">
      <c r="A1806" s="762">
        <f t="shared" si="30"/>
        <v>2015</v>
      </c>
      <c r="B1806" s="865">
        <v>42019</v>
      </c>
      <c r="C1806" s="866">
        <v>294</v>
      </c>
    </row>
    <row r="1807" spans="1:3" s="862" customFormat="1">
      <c r="A1807" s="762">
        <f t="shared" si="30"/>
        <v>2015</v>
      </c>
      <c r="B1807" s="865">
        <v>42018</v>
      </c>
      <c r="C1807" s="866">
        <v>289</v>
      </c>
    </row>
    <row r="1808" spans="1:3" s="862" customFormat="1">
      <c r="A1808" s="762">
        <f t="shared" si="30"/>
        <v>2015</v>
      </c>
      <c r="B1808" s="865">
        <v>42017</v>
      </c>
      <c r="C1808" s="866">
        <v>292</v>
      </c>
    </row>
    <row r="1809" spans="1:3" s="862" customFormat="1">
      <c r="A1809" s="762">
        <f t="shared" si="30"/>
        <v>2015</v>
      </c>
      <c r="B1809" s="865">
        <v>42016</v>
      </c>
      <c r="C1809" s="866">
        <v>293</v>
      </c>
    </row>
    <row r="1810" spans="1:3" s="862" customFormat="1">
      <c r="A1810" s="762">
        <f t="shared" si="30"/>
        <v>2015</v>
      </c>
      <c r="B1810" s="865">
        <v>42013</v>
      </c>
      <c r="C1810" s="866">
        <v>281</v>
      </c>
    </row>
    <row r="1811" spans="1:3" s="862" customFormat="1">
      <c r="A1811" s="762">
        <f t="shared" si="30"/>
        <v>2015</v>
      </c>
      <c r="B1811" s="865">
        <v>42012</v>
      </c>
      <c r="C1811" s="866">
        <v>278</v>
      </c>
    </row>
    <row r="1812" spans="1:3" s="862" customFormat="1">
      <c r="A1812" s="762">
        <f t="shared" si="30"/>
        <v>2015</v>
      </c>
      <c r="B1812" s="865">
        <v>42011</v>
      </c>
      <c r="C1812" s="866">
        <v>284</v>
      </c>
    </row>
    <row r="1813" spans="1:3" s="862" customFormat="1">
      <c r="A1813" s="762">
        <f t="shared" si="30"/>
        <v>2015</v>
      </c>
      <c r="B1813" s="865">
        <v>42010</v>
      </c>
      <c r="C1813" s="866">
        <v>287</v>
      </c>
    </row>
    <row r="1814" spans="1:3" s="862" customFormat="1">
      <c r="A1814" s="762">
        <f t="shared" si="30"/>
        <v>2015</v>
      </c>
      <c r="B1814" s="865">
        <v>42009</v>
      </c>
      <c r="C1814" s="866">
        <v>281</v>
      </c>
    </row>
    <row r="1815" spans="1:3" s="862" customFormat="1">
      <c r="A1815" s="762">
        <f t="shared" si="30"/>
        <v>2015</v>
      </c>
      <c r="B1815" s="865">
        <v>42006</v>
      </c>
      <c r="C1815" s="866">
        <v>264</v>
      </c>
    </row>
    <row r="1816" spans="1:3" s="862" customFormat="1">
      <c r="A1816" s="762">
        <f t="shared" si="30"/>
        <v>2014</v>
      </c>
      <c r="B1816" s="865">
        <v>42004</v>
      </c>
      <c r="C1816" s="866">
        <v>259</v>
      </c>
    </row>
    <row r="1817" spans="1:3" s="862" customFormat="1">
      <c r="A1817" s="762">
        <f t="shared" si="30"/>
        <v>2014</v>
      </c>
      <c r="B1817" s="865">
        <v>42003</v>
      </c>
      <c r="C1817" s="866">
        <v>261</v>
      </c>
    </row>
    <row r="1818" spans="1:3" s="862" customFormat="1">
      <c r="A1818" s="762">
        <f t="shared" si="30"/>
        <v>2014</v>
      </c>
      <c r="B1818" s="865">
        <v>42002</v>
      </c>
      <c r="C1818" s="866">
        <v>257</v>
      </c>
    </row>
    <row r="1819" spans="1:3" s="862" customFormat="1">
      <c r="A1819" s="762">
        <f t="shared" si="30"/>
        <v>2014</v>
      </c>
      <c r="B1819" s="865">
        <v>41999</v>
      </c>
      <c r="C1819" s="866">
        <v>256</v>
      </c>
    </row>
    <row r="1820" spans="1:3" s="862" customFormat="1">
      <c r="A1820" s="762">
        <f t="shared" si="30"/>
        <v>2014</v>
      </c>
      <c r="B1820" s="865">
        <v>41997</v>
      </c>
      <c r="C1820" s="866">
        <v>254</v>
      </c>
    </row>
    <row r="1821" spans="1:3" s="862" customFormat="1">
      <c r="A1821" s="762">
        <f t="shared" si="30"/>
        <v>2014</v>
      </c>
      <c r="B1821" s="865">
        <v>41996</v>
      </c>
      <c r="C1821" s="866">
        <v>250</v>
      </c>
    </row>
    <row r="1822" spans="1:3" s="862" customFormat="1">
      <c r="A1822" s="762">
        <f t="shared" si="30"/>
        <v>2014</v>
      </c>
      <c r="B1822" s="865">
        <v>41995</v>
      </c>
      <c r="C1822" s="866">
        <v>263</v>
      </c>
    </row>
    <row r="1823" spans="1:3" s="862" customFormat="1">
      <c r="A1823" s="762">
        <f t="shared" si="30"/>
        <v>2014</v>
      </c>
      <c r="B1823" s="865">
        <v>41992</v>
      </c>
      <c r="C1823" s="866">
        <v>266</v>
      </c>
    </row>
    <row r="1824" spans="1:3" s="862" customFormat="1">
      <c r="A1824" s="762">
        <f t="shared" si="30"/>
        <v>2014</v>
      </c>
      <c r="B1824" s="865">
        <v>41991</v>
      </c>
      <c r="C1824" s="866">
        <v>283</v>
      </c>
    </row>
    <row r="1825" spans="1:3" s="862" customFormat="1">
      <c r="A1825" s="762">
        <f t="shared" si="30"/>
        <v>2014</v>
      </c>
      <c r="B1825" s="865">
        <v>41990</v>
      </c>
      <c r="C1825" s="866">
        <v>284</v>
      </c>
    </row>
    <row r="1826" spans="1:3" s="862" customFormat="1">
      <c r="A1826" s="762">
        <f t="shared" si="30"/>
        <v>2014</v>
      </c>
      <c r="B1826" s="865">
        <v>41989</v>
      </c>
      <c r="C1826" s="866">
        <v>318</v>
      </c>
    </row>
    <row r="1827" spans="1:3" s="862" customFormat="1">
      <c r="A1827" s="762">
        <f t="shared" si="30"/>
        <v>2014</v>
      </c>
      <c r="B1827" s="865">
        <v>41988</v>
      </c>
      <c r="C1827" s="866">
        <v>312</v>
      </c>
    </row>
    <row r="1828" spans="1:3" s="862" customFormat="1">
      <c r="A1828" s="762">
        <f t="shared" si="30"/>
        <v>2014</v>
      </c>
      <c r="B1828" s="865">
        <v>41985</v>
      </c>
      <c r="C1828" s="866">
        <v>301</v>
      </c>
    </row>
    <row r="1829" spans="1:3" s="862" customFormat="1">
      <c r="A1829" s="762">
        <f t="shared" si="30"/>
        <v>2014</v>
      </c>
      <c r="B1829" s="865">
        <v>41984</v>
      </c>
      <c r="C1829" s="866">
        <v>273</v>
      </c>
    </row>
    <row r="1830" spans="1:3" s="862" customFormat="1">
      <c r="A1830" s="762">
        <f t="shared" si="30"/>
        <v>2014</v>
      </c>
      <c r="B1830" s="865">
        <v>41983</v>
      </c>
      <c r="C1830" s="866">
        <v>280</v>
      </c>
    </row>
    <row r="1831" spans="1:3" s="862" customFormat="1">
      <c r="A1831" s="762">
        <f t="shared" si="30"/>
        <v>2014</v>
      </c>
      <c r="B1831" s="865">
        <v>41982</v>
      </c>
      <c r="C1831" s="866">
        <v>266</v>
      </c>
    </row>
    <row r="1832" spans="1:3" s="862" customFormat="1">
      <c r="A1832" s="762">
        <f t="shared" si="30"/>
        <v>2014</v>
      </c>
      <c r="B1832" s="865">
        <v>41981</v>
      </c>
      <c r="C1832" s="866">
        <v>255</v>
      </c>
    </row>
    <row r="1833" spans="1:3" s="862" customFormat="1">
      <c r="A1833" s="762">
        <f t="shared" si="30"/>
        <v>2014</v>
      </c>
      <c r="B1833" s="865">
        <v>41978</v>
      </c>
      <c r="C1833" s="866">
        <v>243</v>
      </c>
    </row>
    <row r="1834" spans="1:3" s="862" customFormat="1">
      <c r="A1834" s="762">
        <f t="shared" si="30"/>
        <v>2014</v>
      </c>
      <c r="B1834" s="865">
        <v>41977</v>
      </c>
      <c r="C1834" s="866">
        <v>238</v>
      </c>
    </row>
    <row r="1835" spans="1:3" s="862" customFormat="1">
      <c r="A1835" s="762">
        <f t="shared" si="30"/>
        <v>2014</v>
      </c>
      <c r="B1835" s="865">
        <v>41976</v>
      </c>
      <c r="C1835" s="866">
        <v>233</v>
      </c>
    </row>
    <row r="1836" spans="1:3" s="862" customFormat="1">
      <c r="A1836" s="762">
        <f t="shared" si="30"/>
        <v>2014</v>
      </c>
      <c r="B1836" s="865">
        <v>41975</v>
      </c>
      <c r="C1836" s="866">
        <v>238</v>
      </c>
    </row>
    <row r="1837" spans="1:3" s="862" customFormat="1">
      <c r="A1837" s="762">
        <f t="shared" si="30"/>
        <v>2014</v>
      </c>
      <c r="B1837" s="865">
        <v>41974</v>
      </c>
      <c r="C1837" s="866">
        <v>244</v>
      </c>
    </row>
    <row r="1838" spans="1:3" s="862" customFormat="1">
      <c r="A1838" s="762">
        <f t="shared" si="30"/>
        <v>2014</v>
      </c>
      <c r="B1838" s="865">
        <v>41971</v>
      </c>
      <c r="C1838" s="866">
        <v>238</v>
      </c>
    </row>
    <row r="1839" spans="1:3" s="862" customFormat="1">
      <c r="A1839" s="762">
        <f t="shared" si="30"/>
        <v>2014</v>
      </c>
      <c r="B1839" s="865">
        <v>41970</v>
      </c>
      <c r="C1839" s="866">
        <v>238</v>
      </c>
    </row>
    <row r="1840" spans="1:3" s="862" customFormat="1">
      <c r="A1840" s="762">
        <f t="shared" si="30"/>
        <v>2014</v>
      </c>
      <c r="B1840" s="865">
        <v>41969</v>
      </c>
      <c r="C1840" s="866">
        <v>238</v>
      </c>
    </row>
    <row r="1841" spans="1:3" s="862" customFormat="1">
      <c r="A1841" s="762">
        <f t="shared" si="30"/>
        <v>2014</v>
      </c>
      <c r="B1841" s="865">
        <v>41968</v>
      </c>
      <c r="C1841" s="866">
        <v>245</v>
      </c>
    </row>
    <row r="1842" spans="1:3" s="862" customFormat="1">
      <c r="A1842" s="762">
        <f t="shared" si="30"/>
        <v>2014</v>
      </c>
      <c r="B1842" s="865">
        <v>41967</v>
      </c>
      <c r="C1842" s="866">
        <v>241</v>
      </c>
    </row>
    <row r="1843" spans="1:3" s="862" customFormat="1">
      <c r="A1843" s="762">
        <f t="shared" si="30"/>
        <v>2014</v>
      </c>
      <c r="B1843" s="865">
        <v>41964</v>
      </c>
      <c r="C1843" s="866">
        <v>237</v>
      </c>
    </row>
    <row r="1844" spans="1:3" s="862" customFormat="1">
      <c r="A1844" s="762">
        <f t="shared" si="30"/>
        <v>2014</v>
      </c>
      <c r="B1844" s="865">
        <v>41963</v>
      </c>
      <c r="C1844" s="866">
        <v>252</v>
      </c>
    </row>
    <row r="1845" spans="1:3" s="862" customFormat="1">
      <c r="A1845" s="762">
        <f t="shared" si="30"/>
        <v>2014</v>
      </c>
      <c r="B1845" s="865">
        <v>41962</v>
      </c>
      <c r="C1845" s="866">
        <v>255</v>
      </c>
    </row>
    <row r="1846" spans="1:3" s="862" customFormat="1">
      <c r="A1846" s="762">
        <f t="shared" si="30"/>
        <v>2014</v>
      </c>
      <c r="B1846" s="865">
        <v>41961</v>
      </c>
      <c r="C1846" s="866">
        <v>264</v>
      </c>
    </row>
    <row r="1847" spans="1:3" s="862" customFormat="1">
      <c r="A1847" s="762">
        <f t="shared" si="30"/>
        <v>2014</v>
      </c>
      <c r="B1847" s="865">
        <v>41960</v>
      </c>
      <c r="C1847" s="866">
        <v>264</v>
      </c>
    </row>
    <row r="1848" spans="1:3" s="862" customFormat="1">
      <c r="A1848" s="762">
        <f t="shared" si="30"/>
        <v>2014</v>
      </c>
      <c r="B1848" s="865">
        <v>41957</v>
      </c>
      <c r="C1848" s="866">
        <v>263</v>
      </c>
    </row>
    <row r="1849" spans="1:3" s="862" customFormat="1">
      <c r="A1849" s="762">
        <f t="shared" si="30"/>
        <v>2014</v>
      </c>
      <c r="B1849" s="865">
        <v>41956</v>
      </c>
      <c r="C1849" s="866">
        <v>250</v>
      </c>
    </row>
    <row r="1850" spans="1:3" s="862" customFormat="1">
      <c r="A1850" s="762">
        <f t="shared" si="30"/>
        <v>2014</v>
      </c>
      <c r="B1850" s="865">
        <v>41955</v>
      </c>
      <c r="C1850" s="866">
        <v>249</v>
      </c>
    </row>
    <row r="1851" spans="1:3" s="862" customFormat="1">
      <c r="A1851" s="762">
        <f t="shared" si="30"/>
        <v>2014</v>
      </c>
      <c r="B1851" s="865">
        <v>41954</v>
      </c>
      <c r="C1851" s="866">
        <v>249</v>
      </c>
    </row>
    <row r="1852" spans="1:3" s="862" customFormat="1">
      <c r="A1852" s="762">
        <f t="shared" si="30"/>
        <v>2014</v>
      </c>
      <c r="B1852" s="865">
        <v>41953</v>
      </c>
      <c r="C1852" s="866">
        <v>249</v>
      </c>
    </row>
    <row r="1853" spans="1:3" s="862" customFormat="1">
      <c r="A1853" s="762">
        <f t="shared" si="30"/>
        <v>2014</v>
      </c>
      <c r="B1853" s="865">
        <v>41950</v>
      </c>
      <c r="C1853" s="866">
        <v>252</v>
      </c>
    </row>
    <row r="1854" spans="1:3" s="862" customFormat="1">
      <c r="A1854" s="762">
        <f t="shared" si="30"/>
        <v>2014</v>
      </c>
      <c r="B1854" s="865">
        <v>41949</v>
      </c>
      <c r="C1854" s="866">
        <v>243</v>
      </c>
    </row>
    <row r="1855" spans="1:3" s="862" customFormat="1">
      <c r="A1855" s="762">
        <f t="shared" si="30"/>
        <v>2014</v>
      </c>
      <c r="B1855" s="865">
        <v>41948</v>
      </c>
      <c r="C1855" s="866">
        <v>242</v>
      </c>
    </row>
    <row r="1856" spans="1:3" s="862" customFormat="1">
      <c r="A1856" s="762">
        <f t="shared" si="30"/>
        <v>2014</v>
      </c>
      <c r="B1856" s="865">
        <v>41947</v>
      </c>
      <c r="C1856" s="866">
        <v>244</v>
      </c>
    </row>
    <row r="1857" spans="1:3" s="862" customFormat="1">
      <c r="A1857" s="762">
        <f t="shared" si="30"/>
        <v>2014</v>
      </c>
      <c r="B1857" s="865">
        <v>41946</v>
      </c>
      <c r="C1857" s="866">
        <v>237</v>
      </c>
    </row>
    <row r="1858" spans="1:3" s="862" customFormat="1">
      <c r="A1858" s="762">
        <f t="shared" si="30"/>
        <v>2014</v>
      </c>
      <c r="B1858" s="865">
        <v>41943</v>
      </c>
      <c r="C1858" s="866">
        <v>233</v>
      </c>
    </row>
    <row r="1859" spans="1:3" s="862" customFormat="1">
      <c r="A1859" s="762">
        <f t="shared" si="30"/>
        <v>2014</v>
      </c>
      <c r="B1859" s="865">
        <v>41942</v>
      </c>
      <c r="C1859" s="866">
        <v>233</v>
      </c>
    </row>
    <row r="1860" spans="1:3" s="862" customFormat="1">
      <c r="A1860" s="762">
        <f t="shared" ref="A1860:A1923" si="31">YEAR(B1860)</f>
        <v>2014</v>
      </c>
      <c r="B1860" s="865">
        <v>41941</v>
      </c>
      <c r="C1860" s="866">
        <v>236</v>
      </c>
    </row>
    <row r="1861" spans="1:3" s="862" customFormat="1">
      <c r="A1861" s="762">
        <f t="shared" si="31"/>
        <v>2014</v>
      </c>
      <c r="B1861" s="865">
        <v>41940</v>
      </c>
      <c r="C1861" s="866">
        <v>239</v>
      </c>
    </row>
    <row r="1862" spans="1:3" s="862" customFormat="1">
      <c r="A1862" s="762">
        <f t="shared" si="31"/>
        <v>2014</v>
      </c>
      <c r="B1862" s="865">
        <v>41939</v>
      </c>
      <c r="C1862" s="866">
        <v>245</v>
      </c>
    </row>
    <row r="1863" spans="1:3" s="862" customFormat="1">
      <c r="A1863" s="762">
        <f t="shared" si="31"/>
        <v>2014</v>
      </c>
      <c r="B1863" s="865">
        <v>41936</v>
      </c>
      <c r="C1863" s="866">
        <v>243</v>
      </c>
    </row>
    <row r="1864" spans="1:3" s="862" customFormat="1">
      <c r="A1864" s="762">
        <f t="shared" si="31"/>
        <v>2014</v>
      </c>
      <c r="B1864" s="865">
        <v>41935</v>
      </c>
      <c r="C1864" s="866">
        <v>243</v>
      </c>
    </row>
    <row r="1865" spans="1:3" s="862" customFormat="1">
      <c r="A1865" s="762">
        <f t="shared" si="31"/>
        <v>2014</v>
      </c>
      <c r="B1865" s="865">
        <v>41934</v>
      </c>
      <c r="C1865" s="866">
        <v>243</v>
      </c>
    </row>
    <row r="1866" spans="1:3" s="862" customFormat="1">
      <c r="A1866" s="762">
        <f t="shared" si="31"/>
        <v>2014</v>
      </c>
      <c r="B1866" s="865">
        <v>41933</v>
      </c>
      <c r="C1866" s="866">
        <v>244</v>
      </c>
    </row>
    <row r="1867" spans="1:3" s="862" customFormat="1">
      <c r="A1867" s="762">
        <f t="shared" si="31"/>
        <v>2014</v>
      </c>
      <c r="B1867" s="865">
        <v>41932</v>
      </c>
      <c r="C1867" s="866">
        <v>241</v>
      </c>
    </row>
    <row r="1868" spans="1:3" s="862" customFormat="1">
      <c r="A1868" s="762">
        <f t="shared" si="31"/>
        <v>2014</v>
      </c>
      <c r="B1868" s="865">
        <v>41929</v>
      </c>
      <c r="C1868" s="866">
        <v>239</v>
      </c>
    </row>
    <row r="1869" spans="1:3" s="862" customFormat="1">
      <c r="A1869" s="762">
        <f t="shared" si="31"/>
        <v>2014</v>
      </c>
      <c r="B1869" s="865">
        <v>41928</v>
      </c>
      <c r="C1869" s="866">
        <v>245</v>
      </c>
    </row>
    <row r="1870" spans="1:3" s="862" customFormat="1">
      <c r="A1870" s="762">
        <f t="shared" si="31"/>
        <v>2014</v>
      </c>
      <c r="B1870" s="865">
        <v>41927</v>
      </c>
      <c r="C1870" s="866">
        <v>244</v>
      </c>
    </row>
    <row r="1871" spans="1:3" s="862" customFormat="1">
      <c r="A1871" s="762">
        <f t="shared" si="31"/>
        <v>2014</v>
      </c>
      <c r="B1871" s="865">
        <v>41926</v>
      </c>
      <c r="C1871" s="866">
        <v>245</v>
      </c>
    </row>
    <row r="1872" spans="1:3" s="862" customFormat="1">
      <c r="A1872" s="762">
        <f t="shared" si="31"/>
        <v>2014</v>
      </c>
      <c r="B1872" s="865">
        <v>41925</v>
      </c>
      <c r="C1872" s="866">
        <v>236</v>
      </c>
    </row>
    <row r="1873" spans="1:3" s="862" customFormat="1">
      <c r="A1873" s="762">
        <f t="shared" si="31"/>
        <v>2014</v>
      </c>
      <c r="B1873" s="865">
        <v>41922</v>
      </c>
      <c r="C1873" s="866">
        <v>236</v>
      </c>
    </row>
    <row r="1874" spans="1:3" s="862" customFormat="1">
      <c r="A1874" s="762">
        <f t="shared" si="31"/>
        <v>2014</v>
      </c>
      <c r="B1874" s="865">
        <v>41921</v>
      </c>
      <c r="C1874" s="866">
        <v>232</v>
      </c>
    </row>
    <row r="1875" spans="1:3" s="862" customFormat="1">
      <c r="A1875" s="762">
        <f t="shared" si="31"/>
        <v>2014</v>
      </c>
      <c r="B1875" s="865">
        <v>41920</v>
      </c>
      <c r="C1875" s="866">
        <v>239</v>
      </c>
    </row>
    <row r="1876" spans="1:3" s="862" customFormat="1">
      <c r="A1876" s="762">
        <f t="shared" si="31"/>
        <v>2014</v>
      </c>
      <c r="B1876" s="865">
        <v>41919</v>
      </c>
      <c r="C1876" s="866">
        <v>240</v>
      </c>
    </row>
    <row r="1877" spans="1:3" s="862" customFormat="1">
      <c r="A1877" s="762">
        <f t="shared" si="31"/>
        <v>2014</v>
      </c>
      <c r="B1877" s="865">
        <v>41918</v>
      </c>
      <c r="C1877" s="866">
        <v>237</v>
      </c>
    </row>
    <row r="1878" spans="1:3" s="862" customFormat="1">
      <c r="A1878" s="762">
        <f t="shared" si="31"/>
        <v>2014</v>
      </c>
      <c r="B1878" s="865">
        <v>41915</v>
      </c>
      <c r="C1878" s="866">
        <v>239</v>
      </c>
    </row>
    <row r="1879" spans="1:3" s="862" customFormat="1">
      <c r="A1879" s="762">
        <f t="shared" si="31"/>
        <v>2014</v>
      </c>
      <c r="B1879" s="865">
        <v>41914</v>
      </c>
      <c r="C1879" s="866">
        <v>240</v>
      </c>
    </row>
    <row r="1880" spans="1:3" s="862" customFormat="1">
      <c r="A1880" s="762">
        <f t="shared" si="31"/>
        <v>2014</v>
      </c>
      <c r="B1880" s="865">
        <v>41913</v>
      </c>
      <c r="C1880" s="866">
        <v>246</v>
      </c>
    </row>
    <row r="1881" spans="1:3" s="862" customFormat="1">
      <c r="A1881" s="762">
        <f t="shared" si="31"/>
        <v>2014</v>
      </c>
      <c r="B1881" s="865">
        <v>41912</v>
      </c>
      <c r="C1881" s="866">
        <v>239</v>
      </c>
    </row>
    <row r="1882" spans="1:3" s="862" customFormat="1">
      <c r="A1882" s="762">
        <f t="shared" si="31"/>
        <v>2014</v>
      </c>
      <c r="B1882" s="865">
        <v>41911</v>
      </c>
      <c r="C1882" s="866">
        <v>243</v>
      </c>
    </row>
    <row r="1883" spans="1:3" s="862" customFormat="1">
      <c r="A1883" s="762">
        <f t="shared" si="31"/>
        <v>2014</v>
      </c>
      <c r="B1883" s="865">
        <v>41908</v>
      </c>
      <c r="C1883" s="866">
        <v>230</v>
      </c>
    </row>
    <row r="1884" spans="1:3" s="862" customFormat="1">
      <c r="A1884" s="762">
        <f t="shared" si="31"/>
        <v>2014</v>
      </c>
      <c r="B1884" s="865">
        <v>41907</v>
      </c>
      <c r="C1884" s="866">
        <v>228</v>
      </c>
    </row>
    <row r="1885" spans="1:3" s="862" customFormat="1">
      <c r="A1885" s="762">
        <f t="shared" si="31"/>
        <v>2014</v>
      </c>
      <c r="B1885" s="865">
        <v>41906</v>
      </c>
      <c r="C1885" s="866">
        <v>218</v>
      </c>
    </row>
    <row r="1886" spans="1:3" s="862" customFormat="1">
      <c r="A1886" s="762">
        <f t="shared" si="31"/>
        <v>2014</v>
      </c>
      <c r="B1886" s="865">
        <v>41905</v>
      </c>
      <c r="C1886" s="866">
        <v>220</v>
      </c>
    </row>
    <row r="1887" spans="1:3" s="862" customFormat="1">
      <c r="A1887" s="762">
        <f t="shared" si="31"/>
        <v>2014</v>
      </c>
      <c r="B1887" s="865">
        <v>41904</v>
      </c>
      <c r="C1887" s="866">
        <v>219</v>
      </c>
    </row>
    <row r="1888" spans="1:3" s="862" customFormat="1">
      <c r="A1888" s="762">
        <f t="shared" si="31"/>
        <v>2014</v>
      </c>
      <c r="B1888" s="865">
        <v>41901</v>
      </c>
      <c r="C1888" s="866">
        <v>212</v>
      </c>
    </row>
    <row r="1889" spans="1:3" s="862" customFormat="1">
      <c r="A1889" s="762">
        <f t="shared" si="31"/>
        <v>2014</v>
      </c>
      <c r="B1889" s="865">
        <v>41900</v>
      </c>
      <c r="C1889" s="866">
        <v>210</v>
      </c>
    </row>
    <row r="1890" spans="1:3" s="862" customFormat="1">
      <c r="A1890" s="762">
        <f t="shared" si="31"/>
        <v>2014</v>
      </c>
      <c r="B1890" s="865">
        <v>41899</v>
      </c>
      <c r="C1890" s="866">
        <v>209</v>
      </c>
    </row>
    <row r="1891" spans="1:3" s="862" customFormat="1">
      <c r="A1891" s="762">
        <f t="shared" si="31"/>
        <v>2014</v>
      </c>
      <c r="B1891" s="865">
        <v>41898</v>
      </c>
      <c r="C1891" s="866">
        <v>218</v>
      </c>
    </row>
    <row r="1892" spans="1:3" s="862" customFormat="1">
      <c r="A1892" s="762">
        <f t="shared" si="31"/>
        <v>2014</v>
      </c>
      <c r="B1892" s="865">
        <v>41897</v>
      </c>
      <c r="C1892" s="866">
        <v>219</v>
      </c>
    </row>
    <row r="1893" spans="1:3" s="862" customFormat="1">
      <c r="A1893" s="762">
        <f t="shared" si="31"/>
        <v>2014</v>
      </c>
      <c r="B1893" s="865">
        <v>41894</v>
      </c>
      <c r="C1893" s="866">
        <v>214</v>
      </c>
    </row>
    <row r="1894" spans="1:3" s="862" customFormat="1">
      <c r="A1894" s="762">
        <f t="shared" si="31"/>
        <v>2014</v>
      </c>
      <c r="B1894" s="865">
        <v>41893</v>
      </c>
      <c r="C1894" s="866">
        <v>209</v>
      </c>
    </row>
    <row r="1895" spans="1:3" s="862" customFormat="1">
      <c r="A1895" s="762">
        <f t="shared" si="31"/>
        <v>2014</v>
      </c>
      <c r="B1895" s="865">
        <v>41892</v>
      </c>
      <c r="C1895" s="866">
        <v>208</v>
      </c>
    </row>
    <row r="1896" spans="1:3" s="862" customFormat="1">
      <c r="A1896" s="762">
        <f t="shared" si="31"/>
        <v>2014</v>
      </c>
      <c r="B1896" s="865">
        <v>41891</v>
      </c>
      <c r="C1896" s="866">
        <v>210</v>
      </c>
    </row>
    <row r="1897" spans="1:3" s="862" customFormat="1">
      <c r="A1897" s="762">
        <f t="shared" si="31"/>
        <v>2014</v>
      </c>
      <c r="B1897" s="865">
        <v>41890</v>
      </c>
      <c r="C1897" s="866">
        <v>200</v>
      </c>
    </row>
    <row r="1898" spans="1:3" s="862" customFormat="1">
      <c r="A1898" s="762">
        <f t="shared" si="31"/>
        <v>2014</v>
      </c>
      <c r="B1898" s="865">
        <v>41887</v>
      </c>
      <c r="C1898" s="866">
        <v>200</v>
      </c>
    </row>
    <row r="1899" spans="1:3" s="862" customFormat="1">
      <c r="A1899" s="762">
        <f t="shared" si="31"/>
        <v>2014</v>
      </c>
      <c r="B1899" s="865">
        <v>41886</v>
      </c>
      <c r="C1899" s="866">
        <v>203</v>
      </c>
    </row>
    <row r="1900" spans="1:3" s="862" customFormat="1">
      <c r="A1900" s="762">
        <f t="shared" si="31"/>
        <v>2014</v>
      </c>
      <c r="B1900" s="865">
        <v>41885</v>
      </c>
      <c r="C1900" s="866">
        <v>201</v>
      </c>
    </row>
    <row r="1901" spans="1:3" s="862" customFormat="1">
      <c r="A1901" s="762">
        <f t="shared" si="31"/>
        <v>2014</v>
      </c>
      <c r="B1901" s="865">
        <v>41884</v>
      </c>
      <c r="C1901" s="866">
        <v>203</v>
      </c>
    </row>
    <row r="1902" spans="1:3" s="862" customFormat="1">
      <c r="A1902" s="762">
        <f t="shared" si="31"/>
        <v>2014</v>
      </c>
      <c r="B1902" s="865">
        <v>41883</v>
      </c>
      <c r="C1902" s="866">
        <v>205</v>
      </c>
    </row>
    <row r="1903" spans="1:3" s="862" customFormat="1">
      <c r="A1903" s="762">
        <f t="shared" si="31"/>
        <v>2014</v>
      </c>
      <c r="B1903" s="865">
        <v>41880</v>
      </c>
      <c r="C1903" s="866">
        <v>205</v>
      </c>
    </row>
    <row r="1904" spans="1:3" s="862" customFormat="1">
      <c r="A1904" s="762">
        <f t="shared" si="31"/>
        <v>2014</v>
      </c>
      <c r="B1904" s="865">
        <v>41879</v>
      </c>
      <c r="C1904" s="866">
        <v>204</v>
      </c>
    </row>
    <row r="1905" spans="1:3" s="862" customFormat="1">
      <c r="A1905" s="762">
        <f t="shared" si="31"/>
        <v>2014</v>
      </c>
      <c r="B1905" s="865">
        <v>41878</v>
      </c>
      <c r="C1905" s="866">
        <v>205</v>
      </c>
    </row>
    <row r="1906" spans="1:3" s="862" customFormat="1">
      <c r="A1906" s="762">
        <f t="shared" si="31"/>
        <v>2014</v>
      </c>
      <c r="B1906" s="865">
        <v>41877</v>
      </c>
      <c r="C1906" s="866">
        <v>209</v>
      </c>
    </row>
    <row r="1907" spans="1:3" s="862" customFormat="1">
      <c r="A1907" s="762">
        <f t="shared" si="31"/>
        <v>2014</v>
      </c>
      <c r="B1907" s="865">
        <v>41876</v>
      </c>
      <c r="C1907" s="866">
        <v>212</v>
      </c>
    </row>
    <row r="1908" spans="1:3" s="862" customFormat="1">
      <c r="A1908" s="762">
        <f t="shared" si="31"/>
        <v>2014</v>
      </c>
      <c r="B1908" s="865">
        <v>41873</v>
      </c>
      <c r="C1908" s="866">
        <v>212</v>
      </c>
    </row>
    <row r="1909" spans="1:3" s="862" customFormat="1">
      <c r="A1909" s="762">
        <f t="shared" si="31"/>
        <v>2014</v>
      </c>
      <c r="B1909" s="865">
        <v>41872</v>
      </c>
      <c r="C1909" s="866">
        <v>211</v>
      </c>
    </row>
    <row r="1910" spans="1:3" s="862" customFormat="1">
      <c r="A1910" s="762">
        <f t="shared" si="31"/>
        <v>2014</v>
      </c>
      <c r="B1910" s="865">
        <v>41871</v>
      </c>
      <c r="C1910" s="866">
        <v>213</v>
      </c>
    </row>
    <row r="1911" spans="1:3" s="862" customFormat="1">
      <c r="A1911" s="762">
        <f t="shared" si="31"/>
        <v>2014</v>
      </c>
      <c r="B1911" s="865">
        <v>41870</v>
      </c>
      <c r="C1911" s="866">
        <v>215</v>
      </c>
    </row>
    <row r="1912" spans="1:3" s="862" customFormat="1">
      <c r="A1912" s="762">
        <f t="shared" si="31"/>
        <v>2014</v>
      </c>
      <c r="B1912" s="865">
        <v>41869</v>
      </c>
      <c r="C1912" s="866">
        <v>218</v>
      </c>
    </row>
    <row r="1913" spans="1:3" s="862" customFormat="1">
      <c r="A1913" s="762">
        <f t="shared" si="31"/>
        <v>2014</v>
      </c>
      <c r="B1913" s="865">
        <v>41866</v>
      </c>
      <c r="C1913" s="866">
        <v>222</v>
      </c>
    </row>
    <row r="1914" spans="1:3" s="862" customFormat="1">
      <c r="A1914" s="762">
        <f t="shared" si="31"/>
        <v>2014</v>
      </c>
      <c r="B1914" s="865">
        <v>41865</v>
      </c>
      <c r="C1914" s="866">
        <v>221</v>
      </c>
    </row>
    <row r="1915" spans="1:3" s="862" customFormat="1">
      <c r="A1915" s="762">
        <f t="shared" si="31"/>
        <v>2014</v>
      </c>
      <c r="B1915" s="865">
        <v>41864</v>
      </c>
      <c r="C1915" s="866">
        <v>227</v>
      </c>
    </row>
    <row r="1916" spans="1:3" s="862" customFormat="1">
      <c r="A1916" s="762">
        <f t="shared" si="31"/>
        <v>2014</v>
      </c>
      <c r="B1916" s="865">
        <v>41863</v>
      </c>
      <c r="C1916" s="866">
        <v>228</v>
      </c>
    </row>
    <row r="1917" spans="1:3" s="862" customFormat="1">
      <c r="A1917" s="762">
        <f t="shared" si="31"/>
        <v>2014</v>
      </c>
      <c r="B1917" s="865">
        <v>41862</v>
      </c>
      <c r="C1917" s="866">
        <v>231</v>
      </c>
    </row>
    <row r="1918" spans="1:3" s="862" customFormat="1">
      <c r="A1918" s="762">
        <f t="shared" si="31"/>
        <v>2014</v>
      </c>
      <c r="B1918" s="865">
        <v>41859</v>
      </c>
      <c r="C1918" s="866">
        <v>233</v>
      </c>
    </row>
    <row r="1919" spans="1:3" s="862" customFormat="1">
      <c r="A1919" s="762">
        <f t="shared" si="31"/>
        <v>2014</v>
      </c>
      <c r="B1919" s="865">
        <v>41858</v>
      </c>
      <c r="C1919" s="866">
        <v>234</v>
      </c>
    </row>
    <row r="1920" spans="1:3" s="862" customFormat="1">
      <c r="A1920" s="762">
        <f t="shared" si="31"/>
        <v>2014</v>
      </c>
      <c r="B1920" s="865">
        <v>41857</v>
      </c>
      <c r="C1920" s="866">
        <v>230</v>
      </c>
    </row>
    <row r="1921" spans="1:3" s="862" customFormat="1">
      <c r="A1921" s="762">
        <f t="shared" si="31"/>
        <v>2014</v>
      </c>
      <c r="B1921" s="865">
        <v>41856</v>
      </c>
      <c r="C1921" s="866">
        <v>231</v>
      </c>
    </row>
    <row r="1922" spans="1:3" s="862" customFormat="1">
      <c r="A1922" s="762">
        <f t="shared" si="31"/>
        <v>2014</v>
      </c>
      <c r="B1922" s="865">
        <v>41855</v>
      </c>
      <c r="C1922" s="866">
        <v>224</v>
      </c>
    </row>
    <row r="1923" spans="1:3" s="862" customFormat="1">
      <c r="A1923" s="762">
        <f t="shared" si="31"/>
        <v>2014</v>
      </c>
      <c r="B1923" s="865">
        <v>41852</v>
      </c>
      <c r="C1923" s="866">
        <v>225</v>
      </c>
    </row>
    <row r="1924" spans="1:3" s="862" customFormat="1">
      <c r="A1924" s="762">
        <f t="shared" ref="A1924:A1987" si="32">YEAR(B1924)</f>
        <v>2014</v>
      </c>
      <c r="B1924" s="865">
        <v>41851</v>
      </c>
      <c r="C1924" s="866">
        <v>212</v>
      </c>
    </row>
    <row r="1925" spans="1:3" s="862" customFormat="1">
      <c r="A1925" s="762">
        <f t="shared" si="32"/>
        <v>2014</v>
      </c>
      <c r="B1925" s="865">
        <v>41850</v>
      </c>
      <c r="C1925" s="866">
        <v>206</v>
      </c>
    </row>
    <row r="1926" spans="1:3" s="862" customFormat="1">
      <c r="A1926" s="762">
        <f t="shared" si="32"/>
        <v>2014</v>
      </c>
      <c r="B1926" s="865">
        <v>41849</v>
      </c>
      <c r="C1926" s="866">
        <v>215</v>
      </c>
    </row>
    <row r="1927" spans="1:3" s="862" customFormat="1">
      <c r="A1927" s="762">
        <f t="shared" si="32"/>
        <v>2014</v>
      </c>
      <c r="B1927" s="865">
        <v>41848</v>
      </c>
      <c r="C1927" s="866">
        <v>210</v>
      </c>
    </row>
    <row r="1928" spans="1:3" s="862" customFormat="1">
      <c r="A1928" s="762">
        <f t="shared" si="32"/>
        <v>2014</v>
      </c>
      <c r="B1928" s="865">
        <v>41845</v>
      </c>
      <c r="C1928" s="866">
        <v>209</v>
      </c>
    </row>
    <row r="1929" spans="1:3" s="862" customFormat="1">
      <c r="A1929" s="762">
        <f t="shared" si="32"/>
        <v>2014</v>
      </c>
      <c r="B1929" s="865">
        <v>41844</v>
      </c>
      <c r="C1929" s="866">
        <v>203</v>
      </c>
    </row>
    <row r="1930" spans="1:3" s="862" customFormat="1">
      <c r="A1930" s="762">
        <f t="shared" si="32"/>
        <v>2014</v>
      </c>
      <c r="B1930" s="865">
        <v>41843</v>
      </c>
      <c r="C1930" s="866">
        <v>203</v>
      </c>
    </row>
    <row r="1931" spans="1:3" s="862" customFormat="1">
      <c r="A1931" s="762">
        <f t="shared" si="32"/>
        <v>2014</v>
      </c>
      <c r="B1931" s="865">
        <v>41842</v>
      </c>
      <c r="C1931" s="866">
        <v>207</v>
      </c>
    </row>
    <row r="1932" spans="1:3" s="862" customFormat="1">
      <c r="A1932" s="762">
        <f t="shared" si="32"/>
        <v>2014</v>
      </c>
      <c r="B1932" s="865">
        <v>41841</v>
      </c>
      <c r="C1932" s="866">
        <v>208</v>
      </c>
    </row>
    <row r="1933" spans="1:3" s="862" customFormat="1">
      <c r="A1933" s="762">
        <f t="shared" si="32"/>
        <v>2014</v>
      </c>
      <c r="B1933" s="865">
        <v>41838</v>
      </c>
      <c r="C1933" s="866">
        <v>209</v>
      </c>
    </row>
    <row r="1934" spans="1:3" s="862" customFormat="1">
      <c r="A1934" s="762">
        <f t="shared" si="32"/>
        <v>2014</v>
      </c>
      <c r="B1934" s="865">
        <v>41837</v>
      </c>
      <c r="C1934" s="866">
        <v>219</v>
      </c>
    </row>
    <row r="1935" spans="1:3" s="862" customFormat="1">
      <c r="A1935" s="762">
        <f t="shared" si="32"/>
        <v>2014</v>
      </c>
      <c r="B1935" s="865">
        <v>41836</v>
      </c>
      <c r="C1935" s="866">
        <v>214</v>
      </c>
    </row>
    <row r="1936" spans="1:3" s="862" customFormat="1">
      <c r="A1936" s="762">
        <f t="shared" si="32"/>
        <v>2014</v>
      </c>
      <c r="B1936" s="865">
        <v>41835</v>
      </c>
      <c r="C1936" s="866">
        <v>214</v>
      </c>
    </row>
    <row r="1937" spans="1:3" s="862" customFormat="1">
      <c r="A1937" s="762">
        <f t="shared" si="32"/>
        <v>2014</v>
      </c>
      <c r="B1937" s="865">
        <v>41834</v>
      </c>
      <c r="C1937" s="866">
        <v>213</v>
      </c>
    </row>
    <row r="1938" spans="1:3" s="862" customFormat="1">
      <c r="A1938" s="762">
        <f t="shared" si="32"/>
        <v>2014</v>
      </c>
      <c r="B1938" s="865">
        <v>41831</v>
      </c>
      <c r="C1938" s="866">
        <v>215</v>
      </c>
    </row>
    <row r="1939" spans="1:3" s="862" customFormat="1">
      <c r="A1939" s="762">
        <f t="shared" si="32"/>
        <v>2014</v>
      </c>
      <c r="B1939" s="865">
        <v>41830</v>
      </c>
      <c r="C1939" s="866">
        <v>214</v>
      </c>
    </row>
    <row r="1940" spans="1:3" s="862" customFormat="1">
      <c r="A1940" s="762">
        <f t="shared" si="32"/>
        <v>2014</v>
      </c>
      <c r="B1940" s="865">
        <v>41829</v>
      </c>
      <c r="C1940" s="866">
        <v>212</v>
      </c>
    </row>
    <row r="1941" spans="1:3" s="862" customFormat="1">
      <c r="A1941" s="762">
        <f t="shared" si="32"/>
        <v>2014</v>
      </c>
      <c r="B1941" s="865">
        <v>41828</v>
      </c>
      <c r="C1941" s="866">
        <v>208</v>
      </c>
    </row>
    <row r="1942" spans="1:3" s="862" customFormat="1">
      <c r="A1942" s="762">
        <f t="shared" si="32"/>
        <v>2014</v>
      </c>
      <c r="B1942" s="865">
        <v>41827</v>
      </c>
      <c r="C1942" s="866">
        <v>206</v>
      </c>
    </row>
    <row r="1943" spans="1:3" s="862" customFormat="1">
      <c r="A1943" s="762">
        <f t="shared" si="32"/>
        <v>2014</v>
      </c>
      <c r="B1943" s="865">
        <v>41824</v>
      </c>
      <c r="C1943" s="866">
        <v>206</v>
      </c>
    </row>
    <row r="1944" spans="1:3" s="862" customFormat="1">
      <c r="A1944" s="762">
        <f t="shared" si="32"/>
        <v>2014</v>
      </c>
      <c r="B1944" s="865">
        <v>41823</v>
      </c>
      <c r="C1944" s="866">
        <v>206</v>
      </c>
    </row>
    <row r="1945" spans="1:3" s="862" customFormat="1">
      <c r="A1945" s="762">
        <f t="shared" si="32"/>
        <v>2014</v>
      </c>
      <c r="B1945" s="865">
        <v>41822</v>
      </c>
      <c r="C1945" s="866">
        <v>207</v>
      </c>
    </row>
    <row r="1946" spans="1:3" s="862" customFormat="1">
      <c r="A1946" s="762">
        <f t="shared" si="32"/>
        <v>2014</v>
      </c>
      <c r="B1946" s="865">
        <v>41821</v>
      </c>
      <c r="C1946" s="866">
        <v>206</v>
      </c>
    </row>
    <row r="1947" spans="1:3" s="862" customFormat="1">
      <c r="A1947" s="762">
        <f t="shared" si="32"/>
        <v>2014</v>
      </c>
      <c r="B1947" s="865">
        <v>41820</v>
      </c>
      <c r="C1947" s="866">
        <v>208</v>
      </c>
    </row>
    <row r="1948" spans="1:3" s="862" customFormat="1">
      <c r="A1948" s="762">
        <f t="shared" si="32"/>
        <v>2014</v>
      </c>
      <c r="B1948" s="865">
        <v>41817</v>
      </c>
      <c r="C1948" s="866">
        <v>205</v>
      </c>
    </row>
    <row r="1949" spans="1:3" s="862" customFormat="1">
      <c r="A1949" s="762">
        <f t="shared" si="32"/>
        <v>2014</v>
      </c>
      <c r="B1949" s="865">
        <v>41816</v>
      </c>
      <c r="C1949" s="866">
        <v>203</v>
      </c>
    </row>
    <row r="1950" spans="1:3" s="862" customFormat="1">
      <c r="A1950" s="762">
        <f t="shared" si="32"/>
        <v>2014</v>
      </c>
      <c r="B1950" s="865">
        <v>41815</v>
      </c>
      <c r="C1950" s="866">
        <v>203</v>
      </c>
    </row>
    <row r="1951" spans="1:3" s="862" customFormat="1">
      <c r="A1951" s="762">
        <f t="shared" si="32"/>
        <v>2014</v>
      </c>
      <c r="B1951" s="865">
        <v>41814</v>
      </c>
      <c r="C1951" s="866">
        <v>207</v>
      </c>
    </row>
    <row r="1952" spans="1:3" s="862" customFormat="1">
      <c r="A1952" s="762">
        <f t="shared" si="32"/>
        <v>2014</v>
      </c>
      <c r="B1952" s="865">
        <v>41813</v>
      </c>
      <c r="C1952" s="866">
        <v>208</v>
      </c>
    </row>
    <row r="1953" spans="1:3" s="862" customFormat="1">
      <c r="A1953" s="762">
        <f t="shared" si="32"/>
        <v>2014</v>
      </c>
      <c r="B1953" s="865">
        <v>41810</v>
      </c>
      <c r="C1953" s="866">
        <v>209</v>
      </c>
    </row>
    <row r="1954" spans="1:3" s="862" customFormat="1">
      <c r="A1954" s="762">
        <f t="shared" si="32"/>
        <v>2014</v>
      </c>
      <c r="B1954" s="865">
        <v>41809</v>
      </c>
      <c r="C1954" s="866">
        <v>208</v>
      </c>
    </row>
    <row r="1955" spans="1:3" s="862" customFormat="1">
      <c r="A1955" s="762">
        <f t="shared" si="32"/>
        <v>2014</v>
      </c>
      <c r="B1955" s="865">
        <v>41808</v>
      </c>
      <c r="C1955" s="866">
        <v>206</v>
      </c>
    </row>
    <row r="1956" spans="1:3" s="862" customFormat="1">
      <c r="A1956" s="762">
        <f t="shared" si="32"/>
        <v>2014</v>
      </c>
      <c r="B1956" s="865">
        <v>41807</v>
      </c>
      <c r="C1956" s="866">
        <v>207</v>
      </c>
    </row>
    <row r="1957" spans="1:3" s="862" customFormat="1">
      <c r="A1957" s="762">
        <f t="shared" si="32"/>
        <v>2014</v>
      </c>
      <c r="B1957" s="865">
        <v>41806</v>
      </c>
      <c r="C1957" s="866">
        <v>208</v>
      </c>
    </row>
    <row r="1958" spans="1:3" s="862" customFormat="1">
      <c r="A1958" s="762">
        <f t="shared" si="32"/>
        <v>2014</v>
      </c>
      <c r="B1958" s="865">
        <v>41803</v>
      </c>
      <c r="C1958" s="866">
        <v>204</v>
      </c>
    </row>
    <row r="1959" spans="1:3" s="862" customFormat="1">
      <c r="A1959" s="762">
        <f t="shared" si="32"/>
        <v>2014</v>
      </c>
      <c r="B1959" s="865">
        <v>41802</v>
      </c>
      <c r="C1959" s="866">
        <v>211</v>
      </c>
    </row>
    <row r="1960" spans="1:3" s="862" customFormat="1">
      <c r="A1960" s="762">
        <f t="shared" si="32"/>
        <v>2014</v>
      </c>
      <c r="B1960" s="865">
        <v>41801</v>
      </c>
      <c r="C1960" s="866">
        <v>212</v>
      </c>
    </row>
    <row r="1961" spans="1:3" s="862" customFormat="1">
      <c r="A1961" s="762">
        <f t="shared" si="32"/>
        <v>2014</v>
      </c>
      <c r="B1961" s="865">
        <v>41800</v>
      </c>
      <c r="C1961" s="866">
        <v>201</v>
      </c>
    </row>
    <row r="1962" spans="1:3" s="862" customFormat="1">
      <c r="A1962" s="762">
        <f t="shared" si="32"/>
        <v>2014</v>
      </c>
      <c r="B1962" s="865">
        <v>41799</v>
      </c>
      <c r="C1962" s="866">
        <v>197</v>
      </c>
    </row>
    <row r="1963" spans="1:3" s="862" customFormat="1">
      <c r="A1963" s="762">
        <f t="shared" si="32"/>
        <v>2014</v>
      </c>
      <c r="B1963" s="865">
        <v>41796</v>
      </c>
      <c r="C1963" s="866">
        <v>198</v>
      </c>
    </row>
    <row r="1964" spans="1:3" s="862" customFormat="1">
      <c r="A1964" s="762">
        <f t="shared" si="32"/>
        <v>2014</v>
      </c>
      <c r="B1964" s="865">
        <v>41795</v>
      </c>
      <c r="C1964" s="866">
        <v>207</v>
      </c>
    </row>
    <row r="1965" spans="1:3" s="862" customFormat="1">
      <c r="A1965" s="762">
        <f t="shared" si="32"/>
        <v>2014</v>
      </c>
      <c r="B1965" s="865">
        <v>41794</v>
      </c>
      <c r="C1965" s="866">
        <v>210</v>
      </c>
    </row>
    <row r="1966" spans="1:3" s="862" customFormat="1">
      <c r="A1966" s="762">
        <f t="shared" si="32"/>
        <v>2014</v>
      </c>
      <c r="B1966" s="865">
        <v>41793</v>
      </c>
      <c r="C1966" s="866">
        <v>207</v>
      </c>
    </row>
    <row r="1967" spans="1:3" s="862" customFormat="1">
      <c r="A1967" s="762">
        <f t="shared" si="32"/>
        <v>2014</v>
      </c>
      <c r="B1967" s="865">
        <v>41792</v>
      </c>
      <c r="C1967" s="866">
        <v>208</v>
      </c>
    </row>
    <row r="1968" spans="1:3" s="862" customFormat="1">
      <c r="A1968" s="762">
        <f t="shared" si="32"/>
        <v>2014</v>
      </c>
      <c r="B1968" s="865">
        <v>41789</v>
      </c>
      <c r="C1968" s="866">
        <v>208</v>
      </c>
    </row>
    <row r="1969" spans="1:3" s="862" customFormat="1">
      <c r="A1969" s="762">
        <f t="shared" si="32"/>
        <v>2014</v>
      </c>
      <c r="B1969" s="865">
        <v>41788</v>
      </c>
      <c r="C1969" s="866">
        <v>206</v>
      </c>
    </row>
    <row r="1970" spans="1:3" s="862" customFormat="1">
      <c r="A1970" s="762">
        <f t="shared" si="32"/>
        <v>2014</v>
      </c>
      <c r="B1970" s="865">
        <v>41787</v>
      </c>
      <c r="C1970" s="866">
        <v>212</v>
      </c>
    </row>
    <row r="1971" spans="1:3" s="862" customFormat="1">
      <c r="A1971" s="762">
        <f t="shared" si="32"/>
        <v>2014</v>
      </c>
      <c r="B1971" s="865">
        <v>41786</v>
      </c>
      <c r="C1971" s="866">
        <v>216</v>
      </c>
    </row>
    <row r="1972" spans="1:3" s="862" customFormat="1">
      <c r="A1972" s="762">
        <f t="shared" si="32"/>
        <v>2014</v>
      </c>
      <c r="B1972" s="865">
        <v>41785</v>
      </c>
      <c r="C1972" s="866">
        <v>214</v>
      </c>
    </row>
    <row r="1973" spans="1:3" s="862" customFormat="1">
      <c r="A1973" s="762">
        <f t="shared" si="32"/>
        <v>2014</v>
      </c>
      <c r="B1973" s="865">
        <v>41782</v>
      </c>
      <c r="C1973" s="866">
        <v>214</v>
      </c>
    </row>
    <row r="1974" spans="1:3" s="862" customFormat="1">
      <c r="A1974" s="762">
        <f t="shared" si="32"/>
        <v>2014</v>
      </c>
      <c r="B1974" s="865">
        <v>41781</v>
      </c>
      <c r="C1974" s="866">
        <v>215</v>
      </c>
    </row>
    <row r="1975" spans="1:3" s="862" customFormat="1">
      <c r="A1975" s="762">
        <f t="shared" si="32"/>
        <v>2014</v>
      </c>
      <c r="B1975" s="865">
        <v>41780</v>
      </c>
      <c r="C1975" s="866">
        <v>212</v>
      </c>
    </row>
    <row r="1976" spans="1:3" s="862" customFormat="1">
      <c r="A1976" s="762">
        <f t="shared" si="32"/>
        <v>2014</v>
      </c>
      <c r="B1976" s="865">
        <v>41779</v>
      </c>
      <c r="C1976" s="866">
        <v>216</v>
      </c>
    </row>
    <row r="1977" spans="1:3" s="862" customFormat="1">
      <c r="A1977" s="762">
        <f t="shared" si="32"/>
        <v>2014</v>
      </c>
      <c r="B1977" s="865">
        <v>41778</v>
      </c>
      <c r="C1977" s="866">
        <v>210</v>
      </c>
    </row>
    <row r="1978" spans="1:3" s="862" customFormat="1">
      <c r="A1978" s="762">
        <f t="shared" si="32"/>
        <v>2014</v>
      </c>
      <c r="B1978" s="865">
        <v>41775</v>
      </c>
      <c r="C1978" s="866">
        <v>212</v>
      </c>
    </row>
    <row r="1979" spans="1:3" s="862" customFormat="1">
      <c r="A1979" s="762">
        <f t="shared" si="32"/>
        <v>2014</v>
      </c>
      <c r="B1979" s="865">
        <v>41774</v>
      </c>
      <c r="C1979" s="866">
        <v>214</v>
      </c>
    </row>
    <row r="1980" spans="1:3" s="862" customFormat="1">
      <c r="A1980" s="762">
        <f t="shared" si="32"/>
        <v>2014</v>
      </c>
      <c r="B1980" s="865">
        <v>41773</v>
      </c>
      <c r="C1980" s="866">
        <v>207</v>
      </c>
    </row>
    <row r="1981" spans="1:3" s="862" customFormat="1">
      <c r="A1981" s="762">
        <f t="shared" si="32"/>
        <v>2014</v>
      </c>
      <c r="B1981" s="865">
        <v>41772</v>
      </c>
      <c r="C1981" s="866">
        <v>205</v>
      </c>
    </row>
    <row r="1982" spans="1:3" s="862" customFormat="1">
      <c r="A1982" s="762">
        <f t="shared" si="32"/>
        <v>2014</v>
      </c>
      <c r="B1982" s="865">
        <v>41771</v>
      </c>
      <c r="C1982" s="866">
        <v>205</v>
      </c>
    </row>
    <row r="1983" spans="1:3" s="862" customFormat="1">
      <c r="A1983" s="762">
        <f t="shared" si="32"/>
        <v>2014</v>
      </c>
      <c r="B1983" s="865">
        <v>41768</v>
      </c>
      <c r="C1983" s="866">
        <v>205</v>
      </c>
    </row>
    <row r="1984" spans="1:3" s="862" customFormat="1">
      <c r="A1984" s="762">
        <f t="shared" si="32"/>
        <v>2014</v>
      </c>
      <c r="B1984" s="865">
        <v>41767</v>
      </c>
      <c r="C1984" s="866">
        <v>202</v>
      </c>
    </row>
    <row r="1985" spans="1:3" s="862" customFormat="1">
      <c r="A1985" s="762">
        <f t="shared" si="32"/>
        <v>2014</v>
      </c>
      <c r="B1985" s="865">
        <v>41766</v>
      </c>
      <c r="C1985" s="866">
        <v>204</v>
      </c>
    </row>
    <row r="1986" spans="1:3" s="862" customFormat="1">
      <c r="A1986" s="762">
        <f t="shared" si="32"/>
        <v>2014</v>
      </c>
      <c r="B1986" s="865">
        <v>41765</v>
      </c>
      <c r="C1986" s="866">
        <v>204</v>
      </c>
    </row>
    <row r="1987" spans="1:3" s="862" customFormat="1">
      <c r="A1987" s="762">
        <f t="shared" si="32"/>
        <v>2014</v>
      </c>
      <c r="B1987" s="865">
        <v>41764</v>
      </c>
      <c r="C1987" s="866">
        <v>207</v>
      </c>
    </row>
    <row r="1988" spans="1:3" s="862" customFormat="1">
      <c r="A1988" s="762">
        <f t="shared" ref="A1988:A2051" si="33">YEAR(B1988)</f>
        <v>2014</v>
      </c>
      <c r="B1988" s="865">
        <v>41761</v>
      </c>
      <c r="C1988" s="866">
        <v>207</v>
      </c>
    </row>
    <row r="1989" spans="1:3" s="862" customFormat="1">
      <c r="A1989" s="762">
        <f t="shared" si="33"/>
        <v>2014</v>
      </c>
      <c r="B1989" s="865">
        <v>41760</v>
      </c>
      <c r="C1989" s="866">
        <v>209</v>
      </c>
    </row>
    <row r="1990" spans="1:3" s="862" customFormat="1">
      <c r="A1990" s="762">
        <f t="shared" si="33"/>
        <v>2014</v>
      </c>
      <c r="B1990" s="865">
        <v>41759</v>
      </c>
      <c r="C1990" s="866">
        <v>211</v>
      </c>
    </row>
    <row r="1991" spans="1:3" s="862" customFormat="1">
      <c r="A1991" s="762">
        <f t="shared" si="33"/>
        <v>2014</v>
      </c>
      <c r="B1991" s="865">
        <v>41758</v>
      </c>
      <c r="C1991" s="866">
        <v>214</v>
      </c>
    </row>
    <row r="1992" spans="1:3" s="862" customFormat="1">
      <c r="A1992" s="762">
        <f t="shared" si="33"/>
        <v>2014</v>
      </c>
      <c r="B1992" s="865">
        <v>41757</v>
      </c>
      <c r="C1992" s="866">
        <v>219</v>
      </c>
    </row>
    <row r="1993" spans="1:3" s="862" customFormat="1">
      <c r="A1993" s="762">
        <f t="shared" si="33"/>
        <v>2014</v>
      </c>
      <c r="B1993" s="865">
        <v>41754</v>
      </c>
      <c r="C1993" s="866">
        <v>222</v>
      </c>
    </row>
    <row r="1994" spans="1:3" s="862" customFormat="1">
      <c r="A1994" s="762">
        <f t="shared" si="33"/>
        <v>2014</v>
      </c>
      <c r="B1994" s="865">
        <v>41753</v>
      </c>
      <c r="C1994" s="866">
        <v>220</v>
      </c>
    </row>
    <row r="1995" spans="1:3" s="862" customFormat="1">
      <c r="A1995" s="762">
        <f t="shared" si="33"/>
        <v>2014</v>
      </c>
      <c r="B1995" s="865">
        <v>41752</v>
      </c>
      <c r="C1995" s="866">
        <v>219</v>
      </c>
    </row>
    <row r="1996" spans="1:3" s="862" customFormat="1">
      <c r="A1996" s="762">
        <f t="shared" si="33"/>
        <v>2014</v>
      </c>
      <c r="B1996" s="865">
        <v>41751</v>
      </c>
      <c r="C1996" s="866">
        <v>215</v>
      </c>
    </row>
    <row r="1997" spans="1:3" s="862" customFormat="1">
      <c r="A1997" s="762">
        <f t="shared" si="33"/>
        <v>2014</v>
      </c>
      <c r="B1997" s="865">
        <v>41750</v>
      </c>
      <c r="C1997" s="866">
        <v>213</v>
      </c>
    </row>
    <row r="1998" spans="1:3" s="862" customFormat="1">
      <c r="A1998" s="762">
        <f t="shared" si="33"/>
        <v>2014</v>
      </c>
      <c r="B1998" s="865">
        <v>41746</v>
      </c>
      <c r="C1998" s="866">
        <v>212</v>
      </c>
    </row>
    <row r="1999" spans="1:3" s="862" customFormat="1">
      <c r="A1999" s="762">
        <f t="shared" si="33"/>
        <v>2014</v>
      </c>
      <c r="B1999" s="865">
        <v>41745</v>
      </c>
      <c r="C1999" s="866">
        <v>221</v>
      </c>
    </row>
    <row r="2000" spans="1:3" s="862" customFormat="1">
      <c r="A2000" s="762">
        <f t="shared" si="33"/>
        <v>2014</v>
      </c>
      <c r="B2000" s="865">
        <v>41744</v>
      </c>
      <c r="C2000" s="866">
        <v>224</v>
      </c>
    </row>
    <row r="2001" spans="1:3" s="862" customFormat="1">
      <c r="A2001" s="762">
        <f t="shared" si="33"/>
        <v>2014</v>
      </c>
      <c r="B2001" s="865">
        <v>41743</v>
      </c>
      <c r="C2001" s="866">
        <v>223</v>
      </c>
    </row>
    <row r="2002" spans="1:3" s="862" customFormat="1">
      <c r="A2002" s="762">
        <f t="shared" si="33"/>
        <v>2014</v>
      </c>
      <c r="B2002" s="865">
        <v>41740</v>
      </c>
      <c r="C2002" s="866">
        <v>222</v>
      </c>
    </row>
    <row r="2003" spans="1:3" s="862" customFormat="1">
      <c r="A2003" s="762">
        <f t="shared" si="33"/>
        <v>2014</v>
      </c>
      <c r="B2003" s="865">
        <v>41739</v>
      </c>
      <c r="C2003" s="866">
        <v>220</v>
      </c>
    </row>
    <row r="2004" spans="1:3" s="862" customFormat="1">
      <c r="A2004" s="762">
        <f t="shared" si="33"/>
        <v>2014</v>
      </c>
      <c r="B2004" s="865">
        <v>41738</v>
      </c>
      <c r="C2004" s="866">
        <v>222</v>
      </c>
    </row>
    <row r="2005" spans="1:3" s="862" customFormat="1">
      <c r="A2005" s="762">
        <f t="shared" si="33"/>
        <v>2014</v>
      </c>
      <c r="B2005" s="865">
        <v>41737</v>
      </c>
      <c r="C2005" s="866">
        <v>221</v>
      </c>
    </row>
    <row r="2006" spans="1:3" s="862" customFormat="1">
      <c r="A2006" s="762">
        <f t="shared" si="33"/>
        <v>2014</v>
      </c>
      <c r="B2006" s="865">
        <v>41736</v>
      </c>
      <c r="C2006" s="866">
        <v>222</v>
      </c>
    </row>
    <row r="2007" spans="1:3" s="862" customFormat="1">
      <c r="A2007" s="762">
        <f t="shared" si="33"/>
        <v>2014</v>
      </c>
      <c r="B2007" s="865">
        <v>41733</v>
      </c>
      <c r="C2007" s="866">
        <v>221</v>
      </c>
    </row>
    <row r="2008" spans="1:3" s="862" customFormat="1">
      <c r="A2008" s="762">
        <f t="shared" si="33"/>
        <v>2014</v>
      </c>
      <c r="B2008" s="865">
        <v>41732</v>
      </c>
      <c r="C2008" s="866">
        <v>223</v>
      </c>
    </row>
    <row r="2009" spans="1:3" s="862" customFormat="1">
      <c r="A2009" s="762">
        <f t="shared" si="33"/>
        <v>2014</v>
      </c>
      <c r="B2009" s="865">
        <v>41731</v>
      </c>
      <c r="C2009" s="866">
        <v>223</v>
      </c>
    </row>
    <row r="2010" spans="1:3" s="862" customFormat="1">
      <c r="A2010" s="762">
        <f t="shared" si="33"/>
        <v>2014</v>
      </c>
      <c r="B2010" s="865">
        <v>41730</v>
      </c>
      <c r="C2010" s="866">
        <v>222</v>
      </c>
    </row>
    <row r="2011" spans="1:3" s="862" customFormat="1">
      <c r="A2011" s="762">
        <f t="shared" si="33"/>
        <v>2014</v>
      </c>
      <c r="B2011" s="865">
        <v>41729</v>
      </c>
      <c r="C2011" s="866">
        <v>228</v>
      </c>
    </row>
    <row r="2012" spans="1:3" s="862" customFormat="1">
      <c r="A2012" s="762">
        <f t="shared" si="33"/>
        <v>2014</v>
      </c>
      <c r="B2012" s="865">
        <v>41726</v>
      </c>
      <c r="C2012" s="866">
        <v>227</v>
      </c>
    </row>
    <row r="2013" spans="1:3" s="862" customFormat="1">
      <c r="A2013" s="762">
        <f t="shared" si="33"/>
        <v>2014</v>
      </c>
      <c r="B2013" s="865">
        <v>41725</v>
      </c>
      <c r="C2013" s="866">
        <v>224</v>
      </c>
    </row>
    <row r="2014" spans="1:3" s="862" customFormat="1">
      <c r="A2014" s="762">
        <f t="shared" si="33"/>
        <v>2014</v>
      </c>
      <c r="B2014" s="865">
        <v>41724</v>
      </c>
      <c r="C2014" s="866">
        <v>223</v>
      </c>
    </row>
    <row r="2015" spans="1:3" s="862" customFormat="1">
      <c r="A2015" s="762">
        <f t="shared" si="33"/>
        <v>2014</v>
      </c>
      <c r="B2015" s="865">
        <v>41723</v>
      </c>
      <c r="C2015" s="866">
        <v>230</v>
      </c>
    </row>
    <row r="2016" spans="1:3" s="862" customFormat="1">
      <c r="A2016" s="762">
        <f t="shared" si="33"/>
        <v>2014</v>
      </c>
      <c r="B2016" s="865">
        <v>41722</v>
      </c>
      <c r="C2016" s="866">
        <v>237</v>
      </c>
    </row>
    <row r="2017" spans="1:3" s="862" customFormat="1">
      <c r="A2017" s="762">
        <f t="shared" si="33"/>
        <v>2014</v>
      </c>
      <c r="B2017" s="865">
        <v>41719</v>
      </c>
      <c r="C2017" s="866">
        <v>234</v>
      </c>
    </row>
    <row r="2018" spans="1:3" s="862" customFormat="1">
      <c r="A2018" s="762">
        <f t="shared" si="33"/>
        <v>2014</v>
      </c>
      <c r="B2018" s="865">
        <v>41718</v>
      </c>
      <c r="C2018" s="866">
        <v>236</v>
      </c>
    </row>
    <row r="2019" spans="1:3" s="862" customFormat="1">
      <c r="A2019" s="762">
        <f t="shared" si="33"/>
        <v>2014</v>
      </c>
      <c r="B2019" s="865">
        <v>41717</v>
      </c>
      <c r="C2019" s="866">
        <v>232</v>
      </c>
    </row>
    <row r="2020" spans="1:3" s="862" customFormat="1">
      <c r="A2020" s="762">
        <f t="shared" si="33"/>
        <v>2014</v>
      </c>
      <c r="B2020" s="865">
        <v>41716</v>
      </c>
      <c r="C2020" s="866">
        <v>234</v>
      </c>
    </row>
    <row r="2021" spans="1:3" s="862" customFormat="1">
      <c r="A2021" s="762">
        <f t="shared" si="33"/>
        <v>2014</v>
      </c>
      <c r="B2021" s="865">
        <v>41715</v>
      </c>
      <c r="C2021" s="866">
        <v>240</v>
      </c>
    </row>
    <row r="2022" spans="1:3" s="862" customFormat="1">
      <c r="A2022" s="762">
        <f t="shared" si="33"/>
        <v>2014</v>
      </c>
      <c r="B2022" s="865">
        <v>41712</v>
      </c>
      <c r="C2022" s="866">
        <v>245</v>
      </c>
    </row>
    <row r="2023" spans="1:3" s="862" customFormat="1">
      <c r="A2023" s="762">
        <f t="shared" si="33"/>
        <v>2014</v>
      </c>
      <c r="B2023" s="865">
        <v>41711</v>
      </c>
      <c r="C2023" s="866">
        <v>245</v>
      </c>
    </row>
    <row r="2024" spans="1:3" s="862" customFormat="1">
      <c r="A2024" s="762">
        <f t="shared" si="33"/>
        <v>2014</v>
      </c>
      <c r="B2024" s="865">
        <v>41710</v>
      </c>
      <c r="C2024" s="866">
        <v>238</v>
      </c>
    </row>
    <row r="2025" spans="1:3" s="862" customFormat="1">
      <c r="A2025" s="762">
        <f t="shared" si="33"/>
        <v>2014</v>
      </c>
      <c r="B2025" s="865">
        <v>41709</v>
      </c>
      <c r="C2025" s="866">
        <v>237</v>
      </c>
    </row>
    <row r="2026" spans="1:3" s="862" customFormat="1">
      <c r="A2026" s="762">
        <f t="shared" si="33"/>
        <v>2014</v>
      </c>
      <c r="B2026" s="865">
        <v>41708</v>
      </c>
      <c r="C2026" s="866">
        <v>232</v>
      </c>
    </row>
    <row r="2027" spans="1:3" s="862" customFormat="1">
      <c r="A2027" s="762">
        <f t="shared" si="33"/>
        <v>2014</v>
      </c>
      <c r="B2027" s="865">
        <v>41705</v>
      </c>
      <c r="C2027" s="866">
        <v>230</v>
      </c>
    </row>
    <row r="2028" spans="1:3" s="862" customFormat="1">
      <c r="A2028" s="762">
        <f t="shared" si="33"/>
        <v>2014</v>
      </c>
      <c r="B2028" s="865">
        <v>41704</v>
      </c>
      <c r="C2028" s="866">
        <v>226</v>
      </c>
    </row>
    <row r="2029" spans="1:3" s="862" customFormat="1">
      <c r="A2029" s="762">
        <f t="shared" si="33"/>
        <v>2014</v>
      </c>
      <c r="B2029" s="865">
        <v>41703</v>
      </c>
      <c r="C2029" s="866">
        <v>229</v>
      </c>
    </row>
    <row r="2030" spans="1:3" s="862" customFormat="1">
      <c r="A2030" s="762">
        <f t="shared" si="33"/>
        <v>2014</v>
      </c>
      <c r="B2030" s="865">
        <v>41702</v>
      </c>
      <c r="C2030" s="866">
        <v>238</v>
      </c>
    </row>
    <row r="2031" spans="1:3" s="862" customFormat="1">
      <c r="A2031" s="762">
        <f t="shared" si="33"/>
        <v>2014</v>
      </c>
      <c r="B2031" s="865">
        <v>41701</v>
      </c>
      <c r="C2031" s="866">
        <v>251</v>
      </c>
    </row>
    <row r="2032" spans="1:3" s="862" customFormat="1">
      <c r="A2032" s="762">
        <f t="shared" si="33"/>
        <v>2014</v>
      </c>
      <c r="B2032" s="865">
        <v>41698</v>
      </c>
      <c r="C2032" s="866">
        <v>245</v>
      </c>
    </row>
    <row r="2033" spans="1:3" s="862" customFormat="1">
      <c r="A2033" s="762">
        <f t="shared" si="33"/>
        <v>2014</v>
      </c>
      <c r="B2033" s="865">
        <v>41697</v>
      </c>
      <c r="C2033" s="866">
        <v>247</v>
      </c>
    </row>
    <row r="2034" spans="1:3" s="862" customFormat="1">
      <c r="A2034" s="762">
        <f t="shared" si="33"/>
        <v>2014</v>
      </c>
      <c r="B2034" s="865">
        <v>41696</v>
      </c>
      <c r="C2034" s="866">
        <v>249</v>
      </c>
    </row>
    <row r="2035" spans="1:3" s="862" customFormat="1">
      <c r="A2035" s="762">
        <f t="shared" si="33"/>
        <v>2014</v>
      </c>
      <c r="B2035" s="865">
        <v>41695</v>
      </c>
      <c r="C2035" s="866">
        <v>244</v>
      </c>
    </row>
    <row r="2036" spans="1:3" s="862" customFormat="1">
      <c r="A2036" s="762">
        <f t="shared" si="33"/>
        <v>2014</v>
      </c>
      <c r="B2036" s="865">
        <v>41694</v>
      </c>
      <c r="C2036" s="866">
        <v>239</v>
      </c>
    </row>
    <row r="2037" spans="1:3" s="862" customFormat="1">
      <c r="A2037" s="762">
        <f t="shared" si="33"/>
        <v>2014</v>
      </c>
      <c r="B2037" s="865">
        <v>41691</v>
      </c>
      <c r="C2037" s="866">
        <v>246</v>
      </c>
    </row>
    <row r="2038" spans="1:3" s="862" customFormat="1">
      <c r="A2038" s="762">
        <f t="shared" si="33"/>
        <v>2014</v>
      </c>
      <c r="B2038" s="865">
        <v>41690</v>
      </c>
      <c r="C2038" s="866">
        <v>249</v>
      </c>
    </row>
    <row r="2039" spans="1:3" s="862" customFormat="1">
      <c r="A2039" s="762">
        <f t="shared" si="33"/>
        <v>2014</v>
      </c>
      <c r="B2039" s="865">
        <v>41689</v>
      </c>
      <c r="C2039" s="866">
        <v>251</v>
      </c>
    </row>
    <row r="2040" spans="1:3" s="862" customFormat="1">
      <c r="A2040" s="762">
        <f t="shared" si="33"/>
        <v>2014</v>
      </c>
      <c r="B2040" s="865">
        <v>41688</v>
      </c>
      <c r="C2040" s="866">
        <v>259</v>
      </c>
    </row>
    <row r="2041" spans="1:3" s="862" customFormat="1">
      <c r="A2041" s="762">
        <f t="shared" si="33"/>
        <v>2014</v>
      </c>
      <c r="B2041" s="865">
        <v>41687</v>
      </c>
      <c r="C2041" s="866">
        <v>256</v>
      </c>
    </row>
    <row r="2042" spans="1:3" s="862" customFormat="1">
      <c r="A2042" s="762">
        <f t="shared" si="33"/>
        <v>2014</v>
      </c>
      <c r="B2042" s="865">
        <v>41684</v>
      </c>
      <c r="C2042" s="866">
        <v>256</v>
      </c>
    </row>
    <row r="2043" spans="1:3" s="862" customFormat="1">
      <c r="A2043" s="762">
        <f t="shared" si="33"/>
        <v>2014</v>
      </c>
      <c r="B2043" s="865">
        <v>41683</v>
      </c>
      <c r="C2043" s="866">
        <v>257</v>
      </c>
    </row>
    <row r="2044" spans="1:3" s="862" customFormat="1">
      <c r="A2044" s="762">
        <f t="shared" si="33"/>
        <v>2014</v>
      </c>
      <c r="B2044" s="865">
        <v>41682</v>
      </c>
      <c r="C2044" s="866">
        <v>255</v>
      </c>
    </row>
    <row r="2045" spans="1:3" s="862" customFormat="1">
      <c r="A2045" s="762">
        <f t="shared" si="33"/>
        <v>2014</v>
      </c>
      <c r="B2045" s="865">
        <v>41681</v>
      </c>
      <c r="C2045" s="866">
        <v>255</v>
      </c>
    </row>
    <row r="2046" spans="1:3" s="862" customFormat="1">
      <c r="A2046" s="762">
        <f t="shared" si="33"/>
        <v>2014</v>
      </c>
      <c r="B2046" s="865">
        <v>41680</v>
      </c>
      <c r="C2046" s="866">
        <v>256</v>
      </c>
    </row>
    <row r="2047" spans="1:3" s="862" customFormat="1">
      <c r="A2047" s="762">
        <f t="shared" si="33"/>
        <v>2014</v>
      </c>
      <c r="B2047" s="865">
        <v>41677</v>
      </c>
      <c r="C2047" s="866">
        <v>252</v>
      </c>
    </row>
    <row r="2048" spans="1:3" s="862" customFormat="1">
      <c r="A2048" s="762">
        <f t="shared" si="33"/>
        <v>2014</v>
      </c>
      <c r="B2048" s="865">
        <v>41676</v>
      </c>
      <c r="C2048" s="866">
        <v>254</v>
      </c>
    </row>
    <row r="2049" spans="1:3" s="862" customFormat="1">
      <c r="A2049" s="762">
        <f t="shared" si="33"/>
        <v>2014</v>
      </c>
      <c r="B2049" s="865">
        <v>41675</v>
      </c>
      <c r="C2049" s="866">
        <v>260</v>
      </c>
    </row>
    <row r="2050" spans="1:3" s="862" customFormat="1">
      <c r="A2050" s="762">
        <f t="shared" si="33"/>
        <v>2014</v>
      </c>
      <c r="B2050" s="865">
        <v>41674</v>
      </c>
      <c r="C2050" s="866">
        <v>268</v>
      </c>
    </row>
    <row r="2051" spans="1:3" s="862" customFormat="1">
      <c r="A2051" s="762">
        <f t="shared" si="33"/>
        <v>2014</v>
      </c>
      <c r="B2051" s="865">
        <v>41673</v>
      </c>
      <c r="C2051" s="866">
        <v>278</v>
      </c>
    </row>
    <row r="2052" spans="1:3" s="862" customFormat="1">
      <c r="A2052" s="762">
        <f t="shared" ref="A2052:A2115" si="34">YEAR(B2052)</f>
        <v>2014</v>
      </c>
      <c r="B2052" s="865">
        <v>41670</v>
      </c>
      <c r="C2052" s="866">
        <v>272</v>
      </c>
    </row>
    <row r="2053" spans="1:3" s="862" customFormat="1">
      <c r="A2053" s="762">
        <f t="shared" si="34"/>
        <v>2014</v>
      </c>
      <c r="B2053" s="865">
        <v>41669</v>
      </c>
      <c r="C2053" s="866">
        <v>273</v>
      </c>
    </row>
    <row r="2054" spans="1:3" s="862" customFormat="1">
      <c r="A2054" s="762">
        <f t="shared" si="34"/>
        <v>2014</v>
      </c>
      <c r="B2054" s="865">
        <v>41668</v>
      </c>
      <c r="C2054" s="866">
        <v>273</v>
      </c>
    </row>
    <row r="2055" spans="1:3" s="862" customFormat="1">
      <c r="A2055" s="762">
        <f t="shared" si="34"/>
        <v>2014</v>
      </c>
      <c r="B2055" s="865">
        <v>41667</v>
      </c>
      <c r="C2055" s="866">
        <v>264</v>
      </c>
    </row>
    <row r="2056" spans="1:3" s="862" customFormat="1">
      <c r="A2056" s="762">
        <f t="shared" si="34"/>
        <v>2014</v>
      </c>
      <c r="B2056" s="865">
        <v>41666</v>
      </c>
      <c r="C2056" s="866">
        <v>264</v>
      </c>
    </row>
    <row r="2057" spans="1:3" s="862" customFormat="1">
      <c r="A2057" s="762">
        <f t="shared" si="34"/>
        <v>2014</v>
      </c>
      <c r="B2057" s="865">
        <v>41663</v>
      </c>
      <c r="C2057" s="866">
        <v>264</v>
      </c>
    </row>
    <row r="2058" spans="1:3" s="862" customFormat="1">
      <c r="A2058" s="762">
        <f t="shared" si="34"/>
        <v>2014</v>
      </c>
      <c r="B2058" s="865">
        <v>41662</v>
      </c>
      <c r="C2058" s="866">
        <v>261</v>
      </c>
    </row>
    <row r="2059" spans="1:3" s="862" customFormat="1">
      <c r="A2059" s="762">
        <f t="shared" si="34"/>
        <v>2014</v>
      </c>
      <c r="B2059" s="865">
        <v>41661</v>
      </c>
      <c r="C2059" s="866">
        <v>252</v>
      </c>
    </row>
    <row r="2060" spans="1:3" s="862" customFormat="1">
      <c r="A2060" s="762">
        <f t="shared" si="34"/>
        <v>2014</v>
      </c>
      <c r="B2060" s="865">
        <v>41660</v>
      </c>
      <c r="C2060" s="866">
        <v>248</v>
      </c>
    </row>
    <row r="2061" spans="1:3" s="862" customFormat="1">
      <c r="A2061" s="762">
        <f t="shared" si="34"/>
        <v>2014</v>
      </c>
      <c r="B2061" s="865">
        <v>41659</v>
      </c>
      <c r="C2061" s="866">
        <v>248</v>
      </c>
    </row>
    <row r="2062" spans="1:3" s="862" customFormat="1">
      <c r="A2062" s="762">
        <f t="shared" si="34"/>
        <v>2014</v>
      </c>
      <c r="B2062" s="865">
        <v>41656</v>
      </c>
      <c r="C2062" s="866">
        <v>248</v>
      </c>
    </row>
    <row r="2063" spans="1:3" s="862" customFormat="1">
      <c r="A2063" s="762">
        <f t="shared" si="34"/>
        <v>2014</v>
      </c>
      <c r="B2063" s="865">
        <v>41655</v>
      </c>
      <c r="C2063" s="866">
        <v>246</v>
      </c>
    </row>
    <row r="2064" spans="1:3" s="862" customFormat="1">
      <c r="A2064" s="762">
        <f t="shared" si="34"/>
        <v>2014</v>
      </c>
      <c r="B2064" s="865">
        <v>41654</v>
      </c>
      <c r="C2064" s="866">
        <v>243</v>
      </c>
    </row>
    <row r="2065" spans="1:3" s="862" customFormat="1">
      <c r="A2065" s="762">
        <f t="shared" si="34"/>
        <v>2014</v>
      </c>
      <c r="B2065" s="865">
        <v>41653</v>
      </c>
      <c r="C2065" s="866">
        <v>248</v>
      </c>
    </row>
    <row r="2066" spans="1:3" s="862" customFormat="1">
      <c r="A2066" s="762">
        <f t="shared" si="34"/>
        <v>2014</v>
      </c>
      <c r="B2066" s="865">
        <v>41652</v>
      </c>
      <c r="C2066" s="866">
        <v>251</v>
      </c>
    </row>
    <row r="2067" spans="1:3" s="862" customFormat="1">
      <c r="A2067" s="762">
        <f t="shared" si="34"/>
        <v>2014</v>
      </c>
      <c r="B2067" s="865">
        <v>41649</v>
      </c>
      <c r="C2067" s="866">
        <v>249</v>
      </c>
    </row>
    <row r="2068" spans="1:3" s="862" customFormat="1">
      <c r="A2068" s="762">
        <f t="shared" si="34"/>
        <v>2014</v>
      </c>
      <c r="B2068" s="865">
        <v>41648</v>
      </c>
      <c r="C2068" s="866">
        <v>245</v>
      </c>
    </row>
    <row r="2069" spans="1:3" s="862" customFormat="1">
      <c r="A2069" s="762">
        <f t="shared" si="34"/>
        <v>2014</v>
      </c>
      <c r="B2069" s="865">
        <v>41647</v>
      </c>
      <c r="C2069" s="866">
        <v>248</v>
      </c>
    </row>
    <row r="2070" spans="1:3" s="862" customFormat="1">
      <c r="A2070" s="762">
        <f t="shared" si="34"/>
        <v>2014</v>
      </c>
      <c r="B2070" s="865">
        <v>41646</v>
      </c>
      <c r="C2070" s="866">
        <v>245</v>
      </c>
    </row>
    <row r="2071" spans="1:3" s="862" customFormat="1">
      <c r="A2071" s="762">
        <f t="shared" si="34"/>
        <v>2014</v>
      </c>
      <c r="B2071" s="865">
        <v>41645</v>
      </c>
      <c r="C2071" s="866">
        <v>236</v>
      </c>
    </row>
    <row r="2072" spans="1:3" s="862" customFormat="1">
      <c r="A2072" s="762">
        <f t="shared" si="34"/>
        <v>2014</v>
      </c>
      <c r="B2072" s="865">
        <v>41642</v>
      </c>
      <c r="C2072" s="866">
        <v>229</v>
      </c>
    </row>
    <row r="2073" spans="1:3" s="862" customFormat="1">
      <c r="A2073" s="762">
        <f t="shared" si="34"/>
        <v>2014</v>
      </c>
      <c r="B2073" s="865">
        <v>41641</v>
      </c>
      <c r="C2073" s="866">
        <v>230</v>
      </c>
    </row>
    <row r="2074" spans="1:3" s="862" customFormat="1">
      <c r="A2074" s="762">
        <f t="shared" si="34"/>
        <v>2013</v>
      </c>
      <c r="B2074" s="865">
        <v>41639</v>
      </c>
      <c r="C2074" s="866">
        <v>224</v>
      </c>
    </row>
    <row r="2075" spans="1:3" s="862" customFormat="1">
      <c r="A2075" s="762">
        <f t="shared" si="34"/>
        <v>2013</v>
      </c>
      <c r="B2075" s="865">
        <v>41638</v>
      </c>
      <c r="C2075" s="866">
        <v>228</v>
      </c>
    </row>
    <row r="2076" spans="1:3" s="862" customFormat="1">
      <c r="A2076" s="762">
        <f t="shared" si="34"/>
        <v>2013</v>
      </c>
      <c r="B2076" s="865">
        <v>41635</v>
      </c>
      <c r="C2076" s="866">
        <v>226</v>
      </c>
    </row>
    <row r="2077" spans="1:3" s="862" customFormat="1">
      <c r="A2077" s="762">
        <f t="shared" si="34"/>
        <v>2013</v>
      </c>
      <c r="B2077" s="865">
        <v>41634</v>
      </c>
      <c r="C2077" s="866">
        <v>222</v>
      </c>
    </row>
    <row r="2078" spans="1:3" s="862" customFormat="1">
      <c r="A2078" s="762">
        <f t="shared" si="34"/>
        <v>2013</v>
      </c>
      <c r="B2078" s="865">
        <v>41632</v>
      </c>
      <c r="C2078" s="866">
        <v>223</v>
      </c>
    </row>
    <row r="2079" spans="1:3" s="862" customFormat="1">
      <c r="A2079" s="762">
        <f t="shared" si="34"/>
        <v>2013</v>
      </c>
      <c r="B2079" s="865">
        <v>41631</v>
      </c>
      <c r="C2079" s="866">
        <v>229</v>
      </c>
    </row>
    <row r="2080" spans="1:3" s="862" customFormat="1">
      <c r="A2080" s="762">
        <f t="shared" si="34"/>
        <v>2013</v>
      </c>
      <c r="B2080" s="865">
        <v>41628</v>
      </c>
      <c r="C2080" s="866">
        <v>232</v>
      </c>
    </row>
    <row r="2081" spans="1:3" s="862" customFormat="1">
      <c r="A2081" s="762">
        <f t="shared" si="34"/>
        <v>2013</v>
      </c>
      <c r="B2081" s="865">
        <v>41627</v>
      </c>
      <c r="C2081" s="866">
        <v>230</v>
      </c>
    </row>
    <row r="2082" spans="1:3" s="862" customFormat="1">
      <c r="A2082" s="762">
        <f t="shared" si="34"/>
        <v>2013</v>
      </c>
      <c r="B2082" s="865">
        <v>41626</v>
      </c>
      <c r="C2082" s="866">
        <v>235</v>
      </c>
    </row>
    <row r="2083" spans="1:3" s="862" customFormat="1">
      <c r="A2083" s="762">
        <f t="shared" si="34"/>
        <v>2013</v>
      </c>
      <c r="B2083" s="865">
        <v>41625</v>
      </c>
      <c r="C2083" s="866">
        <v>238</v>
      </c>
    </row>
    <row r="2084" spans="1:3" s="862" customFormat="1">
      <c r="A2084" s="762">
        <f t="shared" si="34"/>
        <v>2013</v>
      </c>
      <c r="B2084" s="865">
        <v>41624</v>
      </c>
      <c r="C2084" s="866">
        <v>232</v>
      </c>
    </row>
    <row r="2085" spans="1:3" s="862" customFormat="1">
      <c r="A2085" s="762">
        <f t="shared" si="34"/>
        <v>2013</v>
      </c>
      <c r="B2085" s="865">
        <v>41621</v>
      </c>
      <c r="C2085" s="866">
        <v>234</v>
      </c>
    </row>
    <row r="2086" spans="1:3" s="862" customFormat="1">
      <c r="A2086" s="762">
        <f t="shared" si="34"/>
        <v>2013</v>
      </c>
      <c r="B2086" s="865">
        <v>41620</v>
      </c>
      <c r="C2086" s="866">
        <v>235</v>
      </c>
    </row>
    <row r="2087" spans="1:3" s="862" customFormat="1">
      <c r="A2087" s="762">
        <f t="shared" si="34"/>
        <v>2013</v>
      </c>
      <c r="B2087" s="865">
        <v>41619</v>
      </c>
      <c r="C2087" s="866">
        <v>243</v>
      </c>
    </row>
    <row r="2088" spans="1:3" s="862" customFormat="1">
      <c r="A2088" s="762">
        <f t="shared" si="34"/>
        <v>2013</v>
      </c>
      <c r="B2088" s="865">
        <v>41618</v>
      </c>
      <c r="C2088" s="866">
        <v>247</v>
      </c>
    </row>
    <row r="2089" spans="1:3" s="862" customFormat="1">
      <c r="A2089" s="762">
        <f t="shared" si="34"/>
        <v>2013</v>
      </c>
      <c r="B2089" s="865">
        <v>41617</v>
      </c>
      <c r="C2089" s="866">
        <v>246</v>
      </c>
    </row>
    <row r="2090" spans="1:3" s="862" customFormat="1">
      <c r="A2090" s="762">
        <f t="shared" si="34"/>
        <v>2013</v>
      </c>
      <c r="B2090" s="865">
        <v>41614</v>
      </c>
      <c r="C2090" s="866">
        <v>246</v>
      </c>
    </row>
    <row r="2091" spans="1:3" s="862" customFormat="1">
      <c r="A2091" s="762">
        <f t="shared" si="34"/>
        <v>2013</v>
      </c>
      <c r="B2091" s="865">
        <v>41613</v>
      </c>
      <c r="C2091" s="866">
        <v>255</v>
      </c>
    </row>
    <row r="2092" spans="1:3" s="862" customFormat="1">
      <c r="A2092" s="762">
        <f t="shared" si="34"/>
        <v>2013</v>
      </c>
      <c r="B2092" s="865">
        <v>41612</v>
      </c>
      <c r="C2092" s="866">
        <v>257</v>
      </c>
    </row>
    <row r="2093" spans="1:3" s="862" customFormat="1">
      <c r="A2093" s="762">
        <f t="shared" si="34"/>
        <v>2013</v>
      </c>
      <c r="B2093" s="865">
        <v>41611</v>
      </c>
      <c r="C2093" s="866">
        <v>259</v>
      </c>
    </row>
    <row r="2094" spans="1:3" s="862" customFormat="1">
      <c r="A2094" s="762">
        <f t="shared" si="34"/>
        <v>2013</v>
      </c>
      <c r="B2094" s="865">
        <v>41610</v>
      </c>
      <c r="C2094" s="866">
        <v>255</v>
      </c>
    </row>
    <row r="2095" spans="1:3" s="862" customFormat="1">
      <c r="A2095" s="762">
        <f t="shared" si="34"/>
        <v>2013</v>
      </c>
      <c r="B2095" s="865">
        <v>41607</v>
      </c>
      <c r="C2095" s="866">
        <v>247</v>
      </c>
    </row>
    <row r="2096" spans="1:3" s="862" customFormat="1">
      <c r="A2096" s="762">
        <f t="shared" si="34"/>
        <v>2013</v>
      </c>
      <c r="B2096" s="865">
        <v>41606</v>
      </c>
      <c r="C2096" s="866">
        <v>247</v>
      </c>
    </row>
    <row r="2097" spans="1:3" s="862" customFormat="1">
      <c r="A2097" s="762">
        <f t="shared" si="34"/>
        <v>2013</v>
      </c>
      <c r="B2097" s="865">
        <v>41605</v>
      </c>
      <c r="C2097" s="866">
        <v>247</v>
      </c>
    </row>
    <row r="2098" spans="1:3" s="862" customFormat="1">
      <c r="A2098" s="762">
        <f t="shared" si="34"/>
        <v>2013</v>
      </c>
      <c r="B2098" s="865">
        <v>41604</v>
      </c>
      <c r="C2098" s="866">
        <v>243</v>
      </c>
    </row>
    <row r="2099" spans="1:3" s="862" customFormat="1">
      <c r="A2099" s="762">
        <f t="shared" si="34"/>
        <v>2013</v>
      </c>
      <c r="B2099" s="865">
        <v>41603</v>
      </c>
      <c r="C2099" s="866">
        <v>242</v>
      </c>
    </row>
    <row r="2100" spans="1:3" s="862" customFormat="1">
      <c r="A2100" s="762">
        <f t="shared" si="34"/>
        <v>2013</v>
      </c>
      <c r="B2100" s="865">
        <v>41600</v>
      </c>
      <c r="C2100" s="866">
        <v>237</v>
      </c>
    </row>
    <row r="2101" spans="1:3" s="862" customFormat="1">
      <c r="A2101" s="762">
        <f t="shared" si="34"/>
        <v>2013</v>
      </c>
      <c r="B2101" s="865">
        <v>41599</v>
      </c>
      <c r="C2101" s="866">
        <v>236</v>
      </c>
    </row>
    <row r="2102" spans="1:3" s="862" customFormat="1">
      <c r="A2102" s="762">
        <f t="shared" si="34"/>
        <v>2013</v>
      </c>
      <c r="B2102" s="865">
        <v>41598</v>
      </c>
      <c r="C2102" s="866">
        <v>235</v>
      </c>
    </row>
    <row r="2103" spans="1:3" s="862" customFormat="1">
      <c r="A2103" s="762">
        <f t="shared" si="34"/>
        <v>2013</v>
      </c>
      <c r="B2103" s="865">
        <v>41597</v>
      </c>
      <c r="C2103" s="866">
        <v>236</v>
      </c>
    </row>
    <row r="2104" spans="1:3" s="862" customFormat="1">
      <c r="A2104" s="762">
        <f t="shared" si="34"/>
        <v>2013</v>
      </c>
      <c r="B2104" s="865">
        <v>41596</v>
      </c>
      <c r="C2104" s="866">
        <v>232</v>
      </c>
    </row>
    <row r="2105" spans="1:3" s="862" customFormat="1">
      <c r="A2105" s="762">
        <f t="shared" si="34"/>
        <v>2013</v>
      </c>
      <c r="B2105" s="865">
        <v>41593</v>
      </c>
      <c r="C2105" s="866">
        <v>233</v>
      </c>
    </row>
    <row r="2106" spans="1:3" s="862" customFormat="1">
      <c r="A2106" s="762">
        <f t="shared" si="34"/>
        <v>2013</v>
      </c>
      <c r="B2106" s="865">
        <v>41592</v>
      </c>
      <c r="C2106" s="866">
        <v>235</v>
      </c>
    </row>
    <row r="2107" spans="1:3" s="862" customFormat="1">
      <c r="A2107" s="762">
        <f t="shared" si="34"/>
        <v>2013</v>
      </c>
      <c r="B2107" s="865">
        <v>41591</v>
      </c>
      <c r="C2107" s="866">
        <v>241</v>
      </c>
    </row>
    <row r="2108" spans="1:3" s="862" customFormat="1">
      <c r="A2108" s="762">
        <f t="shared" si="34"/>
        <v>2013</v>
      </c>
      <c r="B2108" s="865">
        <v>41590</v>
      </c>
      <c r="C2108" s="866">
        <v>242</v>
      </c>
    </row>
    <row r="2109" spans="1:3" s="862" customFormat="1">
      <c r="A2109" s="762">
        <f t="shared" si="34"/>
        <v>2013</v>
      </c>
      <c r="B2109" s="865">
        <v>41589</v>
      </c>
      <c r="C2109" s="866">
        <v>237</v>
      </c>
    </row>
    <row r="2110" spans="1:3" s="862" customFormat="1">
      <c r="A2110" s="762">
        <f t="shared" si="34"/>
        <v>2013</v>
      </c>
      <c r="B2110" s="865">
        <v>41586</v>
      </c>
      <c r="C2110" s="866">
        <v>237</v>
      </c>
    </row>
    <row r="2111" spans="1:3" s="862" customFormat="1">
      <c r="A2111" s="762">
        <f t="shared" si="34"/>
        <v>2013</v>
      </c>
      <c r="B2111" s="865">
        <v>41585</v>
      </c>
      <c r="C2111" s="866">
        <v>233</v>
      </c>
    </row>
    <row r="2112" spans="1:3" s="862" customFormat="1">
      <c r="A2112" s="762">
        <f t="shared" si="34"/>
        <v>2013</v>
      </c>
      <c r="B2112" s="865">
        <v>41584</v>
      </c>
      <c r="C2112" s="866">
        <v>226</v>
      </c>
    </row>
    <row r="2113" spans="1:3" s="862" customFormat="1">
      <c r="A2113" s="762">
        <f t="shared" si="34"/>
        <v>2013</v>
      </c>
      <c r="B2113" s="865">
        <v>41583</v>
      </c>
      <c r="C2113" s="866">
        <v>224</v>
      </c>
    </row>
    <row r="2114" spans="1:3" s="862" customFormat="1">
      <c r="A2114" s="762">
        <f t="shared" si="34"/>
        <v>2013</v>
      </c>
      <c r="B2114" s="865">
        <v>41582</v>
      </c>
      <c r="C2114" s="866">
        <v>223</v>
      </c>
    </row>
    <row r="2115" spans="1:3" s="862" customFormat="1">
      <c r="A2115" s="762">
        <f t="shared" si="34"/>
        <v>2013</v>
      </c>
      <c r="B2115" s="865">
        <v>41579</v>
      </c>
      <c r="C2115" s="866">
        <v>224</v>
      </c>
    </row>
    <row r="2116" spans="1:3" s="862" customFormat="1">
      <c r="A2116" s="762">
        <f t="shared" ref="A2116:A2179" si="35">YEAR(B2116)</f>
        <v>2013</v>
      </c>
      <c r="B2116" s="865">
        <v>41578</v>
      </c>
      <c r="C2116" s="866">
        <v>220</v>
      </c>
    </row>
    <row r="2117" spans="1:3" s="862" customFormat="1">
      <c r="A2117" s="762">
        <f t="shared" si="35"/>
        <v>2013</v>
      </c>
      <c r="B2117" s="865">
        <v>41577</v>
      </c>
      <c r="C2117" s="866">
        <v>216</v>
      </c>
    </row>
    <row r="2118" spans="1:3" s="862" customFormat="1">
      <c r="A2118" s="762">
        <f t="shared" si="35"/>
        <v>2013</v>
      </c>
      <c r="B2118" s="865">
        <v>41576</v>
      </c>
      <c r="C2118" s="866">
        <v>219</v>
      </c>
    </row>
    <row r="2119" spans="1:3" s="862" customFormat="1">
      <c r="A2119" s="762">
        <f t="shared" si="35"/>
        <v>2013</v>
      </c>
      <c r="B2119" s="865">
        <v>41575</v>
      </c>
      <c r="C2119" s="866">
        <v>219</v>
      </c>
    </row>
    <row r="2120" spans="1:3" s="862" customFormat="1">
      <c r="A2120" s="762">
        <f t="shared" si="35"/>
        <v>2013</v>
      </c>
      <c r="B2120" s="865">
        <v>41572</v>
      </c>
      <c r="C2120" s="866">
        <v>219</v>
      </c>
    </row>
    <row r="2121" spans="1:3" s="862" customFormat="1">
      <c r="A2121" s="762">
        <f t="shared" si="35"/>
        <v>2013</v>
      </c>
      <c r="B2121" s="865">
        <v>41571</v>
      </c>
      <c r="C2121" s="866">
        <v>215</v>
      </c>
    </row>
    <row r="2122" spans="1:3" s="862" customFormat="1">
      <c r="A2122" s="762">
        <f t="shared" si="35"/>
        <v>2013</v>
      </c>
      <c r="B2122" s="865">
        <v>41570</v>
      </c>
      <c r="C2122" s="866">
        <v>213</v>
      </c>
    </row>
    <row r="2123" spans="1:3" s="862" customFormat="1">
      <c r="A2123" s="762">
        <f t="shared" si="35"/>
        <v>2013</v>
      </c>
      <c r="B2123" s="865">
        <v>41569</v>
      </c>
      <c r="C2123" s="866">
        <v>213</v>
      </c>
    </row>
    <row r="2124" spans="1:3" s="862" customFormat="1">
      <c r="A2124" s="762">
        <f t="shared" si="35"/>
        <v>2013</v>
      </c>
      <c r="B2124" s="865">
        <v>41568</v>
      </c>
      <c r="C2124" s="866">
        <v>211</v>
      </c>
    </row>
    <row r="2125" spans="1:3" s="862" customFormat="1">
      <c r="A2125" s="762">
        <f t="shared" si="35"/>
        <v>2013</v>
      </c>
      <c r="B2125" s="865">
        <v>41565</v>
      </c>
      <c r="C2125" s="866">
        <v>206</v>
      </c>
    </row>
    <row r="2126" spans="1:3" s="862" customFormat="1">
      <c r="A2126" s="762">
        <f t="shared" si="35"/>
        <v>2013</v>
      </c>
      <c r="B2126" s="865">
        <v>41564</v>
      </c>
      <c r="C2126" s="866">
        <v>214</v>
      </c>
    </row>
    <row r="2127" spans="1:3" s="862" customFormat="1">
      <c r="A2127" s="762">
        <f t="shared" si="35"/>
        <v>2013</v>
      </c>
      <c r="B2127" s="865">
        <v>41563</v>
      </c>
      <c r="C2127" s="866">
        <v>211</v>
      </c>
    </row>
    <row r="2128" spans="1:3" s="862" customFormat="1">
      <c r="A2128" s="762">
        <f t="shared" si="35"/>
        <v>2013</v>
      </c>
      <c r="B2128" s="865">
        <v>41562</v>
      </c>
      <c r="C2128" s="866">
        <v>207</v>
      </c>
    </row>
    <row r="2129" spans="1:3" s="862" customFormat="1">
      <c r="A2129" s="762">
        <f t="shared" si="35"/>
        <v>2013</v>
      </c>
      <c r="B2129" s="865">
        <v>41561</v>
      </c>
      <c r="C2129" s="866">
        <v>213</v>
      </c>
    </row>
    <row r="2130" spans="1:3" s="862" customFormat="1">
      <c r="A2130" s="762">
        <f t="shared" si="35"/>
        <v>2013</v>
      </c>
      <c r="B2130" s="865">
        <v>41558</v>
      </c>
      <c r="C2130" s="866">
        <v>213</v>
      </c>
    </row>
    <row r="2131" spans="1:3" s="862" customFormat="1">
      <c r="A2131" s="762">
        <f t="shared" si="35"/>
        <v>2013</v>
      </c>
      <c r="B2131" s="865">
        <v>41557</v>
      </c>
      <c r="C2131" s="866">
        <v>219</v>
      </c>
    </row>
    <row r="2132" spans="1:3" s="862" customFormat="1">
      <c r="A2132" s="762">
        <f t="shared" si="35"/>
        <v>2013</v>
      </c>
      <c r="B2132" s="865">
        <v>41556</v>
      </c>
      <c r="C2132" s="866">
        <v>222</v>
      </c>
    </row>
    <row r="2133" spans="1:3" s="862" customFormat="1">
      <c r="A2133" s="762">
        <f t="shared" si="35"/>
        <v>2013</v>
      </c>
      <c r="B2133" s="865">
        <v>41555</v>
      </c>
      <c r="C2133" s="866">
        <v>225</v>
      </c>
    </row>
    <row r="2134" spans="1:3" s="862" customFormat="1">
      <c r="A2134" s="762">
        <f t="shared" si="35"/>
        <v>2013</v>
      </c>
      <c r="B2134" s="865">
        <v>41554</v>
      </c>
      <c r="C2134" s="866">
        <v>228</v>
      </c>
    </row>
    <row r="2135" spans="1:3" s="862" customFormat="1">
      <c r="A2135" s="762">
        <f t="shared" si="35"/>
        <v>2013</v>
      </c>
      <c r="B2135" s="865">
        <v>41551</v>
      </c>
      <c r="C2135" s="866">
        <v>230</v>
      </c>
    </row>
    <row r="2136" spans="1:3" s="862" customFormat="1">
      <c r="A2136" s="762">
        <f t="shared" si="35"/>
        <v>2013</v>
      </c>
      <c r="B2136" s="865">
        <v>41550</v>
      </c>
      <c r="C2136" s="866">
        <v>234</v>
      </c>
    </row>
    <row r="2137" spans="1:3" s="862" customFormat="1">
      <c r="A2137" s="762">
        <f t="shared" si="35"/>
        <v>2013</v>
      </c>
      <c r="B2137" s="865">
        <v>41549</v>
      </c>
      <c r="C2137" s="866">
        <v>234</v>
      </c>
    </row>
    <row r="2138" spans="1:3" s="862" customFormat="1">
      <c r="A2138" s="762">
        <f t="shared" si="35"/>
        <v>2013</v>
      </c>
      <c r="B2138" s="865">
        <v>41548</v>
      </c>
      <c r="C2138" s="866">
        <v>234</v>
      </c>
    </row>
    <row r="2139" spans="1:3" s="862" customFormat="1">
      <c r="A2139" s="762">
        <f t="shared" si="35"/>
        <v>2013</v>
      </c>
      <c r="B2139" s="865">
        <v>41547</v>
      </c>
      <c r="C2139" s="866">
        <v>236</v>
      </c>
    </row>
    <row r="2140" spans="1:3" s="862" customFormat="1">
      <c r="A2140" s="762">
        <f t="shared" si="35"/>
        <v>2013</v>
      </c>
      <c r="B2140" s="865">
        <v>41544</v>
      </c>
      <c r="C2140" s="866">
        <v>231</v>
      </c>
    </row>
    <row r="2141" spans="1:3" s="862" customFormat="1">
      <c r="A2141" s="762">
        <f t="shared" si="35"/>
        <v>2013</v>
      </c>
      <c r="B2141" s="865">
        <v>41543</v>
      </c>
      <c r="C2141" s="866">
        <v>228</v>
      </c>
    </row>
    <row r="2142" spans="1:3" s="862" customFormat="1">
      <c r="A2142" s="762">
        <f t="shared" si="35"/>
        <v>2013</v>
      </c>
      <c r="B2142" s="865">
        <v>41542</v>
      </c>
      <c r="C2142" s="866">
        <v>221</v>
      </c>
    </row>
    <row r="2143" spans="1:3" s="862" customFormat="1">
      <c r="A2143" s="762">
        <f t="shared" si="35"/>
        <v>2013</v>
      </c>
      <c r="B2143" s="865">
        <v>41541</v>
      </c>
      <c r="C2143" s="866">
        <v>221</v>
      </c>
    </row>
    <row r="2144" spans="1:3" s="862" customFormat="1">
      <c r="A2144" s="762">
        <f t="shared" si="35"/>
        <v>2013</v>
      </c>
      <c r="B2144" s="865">
        <v>41540</v>
      </c>
      <c r="C2144" s="866">
        <v>213</v>
      </c>
    </row>
    <row r="2145" spans="1:3" s="862" customFormat="1">
      <c r="A2145" s="762">
        <f t="shared" si="35"/>
        <v>2013</v>
      </c>
      <c r="B2145" s="865">
        <v>41537</v>
      </c>
      <c r="C2145" s="866">
        <v>213</v>
      </c>
    </row>
    <row r="2146" spans="1:3" s="862" customFormat="1">
      <c r="A2146" s="762">
        <f t="shared" si="35"/>
        <v>2013</v>
      </c>
      <c r="B2146" s="865">
        <v>41536</v>
      </c>
      <c r="C2146" s="866">
        <v>208</v>
      </c>
    </row>
    <row r="2147" spans="1:3" s="862" customFormat="1">
      <c r="A2147" s="762">
        <f t="shared" si="35"/>
        <v>2013</v>
      </c>
      <c r="B2147" s="865">
        <v>41535</v>
      </c>
      <c r="C2147" s="866">
        <v>211</v>
      </c>
    </row>
    <row r="2148" spans="1:3" s="862" customFormat="1">
      <c r="A2148" s="762">
        <f t="shared" si="35"/>
        <v>2013</v>
      </c>
      <c r="B2148" s="865">
        <v>41534</v>
      </c>
      <c r="C2148" s="866">
        <v>217</v>
      </c>
    </row>
    <row r="2149" spans="1:3" s="862" customFormat="1">
      <c r="A2149" s="762">
        <f t="shared" si="35"/>
        <v>2013</v>
      </c>
      <c r="B2149" s="865">
        <v>41533</v>
      </c>
      <c r="C2149" s="866">
        <v>222</v>
      </c>
    </row>
    <row r="2150" spans="1:3" s="862" customFormat="1">
      <c r="A2150" s="762">
        <f t="shared" si="35"/>
        <v>2013</v>
      </c>
      <c r="B2150" s="865">
        <v>41530</v>
      </c>
      <c r="C2150" s="866">
        <v>229</v>
      </c>
    </row>
    <row r="2151" spans="1:3" s="862" customFormat="1">
      <c r="A2151" s="762">
        <f t="shared" si="35"/>
        <v>2013</v>
      </c>
      <c r="B2151" s="865">
        <v>41529</v>
      </c>
      <c r="C2151" s="866">
        <v>231</v>
      </c>
    </row>
    <row r="2152" spans="1:3" s="862" customFormat="1">
      <c r="A2152" s="762">
        <f t="shared" si="35"/>
        <v>2013</v>
      </c>
      <c r="B2152" s="865">
        <v>41528</v>
      </c>
      <c r="C2152" s="866">
        <v>230</v>
      </c>
    </row>
    <row r="2153" spans="1:3" s="862" customFormat="1">
      <c r="A2153" s="762">
        <f t="shared" si="35"/>
        <v>2013</v>
      </c>
      <c r="B2153" s="865">
        <v>41527</v>
      </c>
      <c r="C2153" s="866">
        <v>235</v>
      </c>
    </row>
    <row r="2154" spans="1:3" s="862" customFormat="1">
      <c r="A2154" s="762">
        <f t="shared" si="35"/>
        <v>2013</v>
      </c>
      <c r="B2154" s="865">
        <v>41526</v>
      </c>
      <c r="C2154" s="866">
        <v>230</v>
      </c>
    </row>
    <row r="2155" spans="1:3" s="862" customFormat="1">
      <c r="A2155" s="762">
        <f t="shared" si="35"/>
        <v>2013</v>
      </c>
      <c r="B2155" s="865">
        <v>41523</v>
      </c>
      <c r="C2155" s="866">
        <v>237</v>
      </c>
    </row>
    <row r="2156" spans="1:3" s="862" customFormat="1">
      <c r="A2156" s="762">
        <f t="shared" si="35"/>
        <v>2013</v>
      </c>
      <c r="B2156" s="865">
        <v>41522</v>
      </c>
      <c r="C2156" s="866">
        <v>243</v>
      </c>
    </row>
    <row r="2157" spans="1:3" s="862" customFormat="1">
      <c r="A2157" s="762">
        <f t="shared" si="35"/>
        <v>2013</v>
      </c>
      <c r="B2157" s="865">
        <v>41521</v>
      </c>
      <c r="C2157" s="866">
        <v>250</v>
      </c>
    </row>
    <row r="2158" spans="1:3" s="862" customFormat="1">
      <c r="A2158" s="762">
        <f t="shared" si="35"/>
        <v>2013</v>
      </c>
      <c r="B2158" s="865">
        <v>41520</v>
      </c>
      <c r="C2158" s="866">
        <v>248</v>
      </c>
    </row>
    <row r="2159" spans="1:3" s="862" customFormat="1">
      <c r="A2159" s="762">
        <f t="shared" si="35"/>
        <v>2013</v>
      </c>
      <c r="B2159" s="865">
        <v>41519</v>
      </c>
      <c r="C2159" s="866">
        <v>251</v>
      </c>
    </row>
    <row r="2160" spans="1:3" s="862" customFormat="1">
      <c r="A2160" s="762">
        <f t="shared" si="35"/>
        <v>2013</v>
      </c>
      <c r="B2160" s="865">
        <v>41516</v>
      </c>
      <c r="C2160" s="866">
        <v>251</v>
      </c>
    </row>
    <row r="2161" spans="1:3" s="862" customFormat="1">
      <c r="A2161" s="762">
        <f t="shared" si="35"/>
        <v>2013</v>
      </c>
      <c r="B2161" s="865">
        <v>41515</v>
      </c>
      <c r="C2161" s="866">
        <v>251</v>
      </c>
    </row>
    <row r="2162" spans="1:3" s="862" customFormat="1">
      <c r="A2162" s="762">
        <f t="shared" si="35"/>
        <v>2013</v>
      </c>
      <c r="B2162" s="865">
        <v>41514</v>
      </c>
      <c r="C2162" s="866">
        <v>248</v>
      </c>
    </row>
    <row r="2163" spans="1:3" s="862" customFormat="1">
      <c r="A2163" s="762">
        <f t="shared" si="35"/>
        <v>2013</v>
      </c>
      <c r="B2163" s="865">
        <v>41513</v>
      </c>
      <c r="C2163" s="866">
        <v>249</v>
      </c>
    </row>
    <row r="2164" spans="1:3" s="862" customFormat="1">
      <c r="A2164" s="762">
        <f t="shared" si="35"/>
        <v>2013</v>
      </c>
      <c r="B2164" s="865">
        <v>41512</v>
      </c>
      <c r="C2164" s="866">
        <v>242</v>
      </c>
    </row>
    <row r="2165" spans="1:3" s="862" customFormat="1">
      <c r="A2165" s="762">
        <f t="shared" si="35"/>
        <v>2013</v>
      </c>
      <c r="B2165" s="865">
        <v>41509</v>
      </c>
      <c r="C2165" s="866">
        <v>242</v>
      </c>
    </row>
    <row r="2166" spans="1:3" s="862" customFormat="1">
      <c r="A2166" s="762">
        <f t="shared" si="35"/>
        <v>2013</v>
      </c>
      <c r="B2166" s="865">
        <v>41508</v>
      </c>
      <c r="C2166" s="866">
        <v>238</v>
      </c>
    </row>
    <row r="2167" spans="1:3" s="862" customFormat="1">
      <c r="A2167" s="762">
        <f t="shared" si="35"/>
        <v>2013</v>
      </c>
      <c r="B2167" s="865">
        <v>41507</v>
      </c>
      <c r="C2167" s="866">
        <v>246</v>
      </c>
    </row>
    <row r="2168" spans="1:3" s="862" customFormat="1">
      <c r="A2168" s="762">
        <f t="shared" si="35"/>
        <v>2013</v>
      </c>
      <c r="B2168" s="865">
        <v>41506</v>
      </c>
      <c r="C2168" s="866">
        <v>241</v>
      </c>
    </row>
    <row r="2169" spans="1:3" s="862" customFormat="1">
      <c r="A2169" s="762">
        <f t="shared" si="35"/>
        <v>2013</v>
      </c>
      <c r="B2169" s="865">
        <v>41505</v>
      </c>
      <c r="C2169" s="866">
        <v>240</v>
      </c>
    </row>
    <row r="2170" spans="1:3" s="862" customFormat="1">
      <c r="A2170" s="762">
        <f t="shared" si="35"/>
        <v>2013</v>
      </c>
      <c r="B2170" s="865">
        <v>41502</v>
      </c>
      <c r="C2170" s="866">
        <v>232</v>
      </c>
    </row>
    <row r="2171" spans="1:3" s="862" customFormat="1">
      <c r="A2171" s="762">
        <f t="shared" si="35"/>
        <v>2013</v>
      </c>
      <c r="B2171" s="865">
        <v>41501</v>
      </c>
      <c r="C2171" s="866">
        <v>228</v>
      </c>
    </row>
    <row r="2172" spans="1:3" s="862" customFormat="1">
      <c r="A2172" s="762">
        <f t="shared" si="35"/>
        <v>2013</v>
      </c>
      <c r="B2172" s="865">
        <v>41500</v>
      </c>
      <c r="C2172" s="866">
        <v>226</v>
      </c>
    </row>
    <row r="2173" spans="1:3" s="862" customFormat="1">
      <c r="A2173" s="762">
        <f t="shared" si="35"/>
        <v>2013</v>
      </c>
      <c r="B2173" s="865">
        <v>41499</v>
      </c>
      <c r="C2173" s="866">
        <v>222</v>
      </c>
    </row>
    <row r="2174" spans="1:3" s="862" customFormat="1">
      <c r="A2174" s="762">
        <f t="shared" si="35"/>
        <v>2013</v>
      </c>
      <c r="B2174" s="865">
        <v>41498</v>
      </c>
      <c r="C2174" s="866">
        <v>230</v>
      </c>
    </row>
    <row r="2175" spans="1:3" s="862" customFormat="1">
      <c r="A2175" s="762">
        <f t="shared" si="35"/>
        <v>2013</v>
      </c>
      <c r="B2175" s="865">
        <v>41495</v>
      </c>
      <c r="C2175" s="866">
        <v>236</v>
      </c>
    </row>
    <row r="2176" spans="1:3" s="862" customFormat="1">
      <c r="A2176" s="762">
        <f t="shared" si="35"/>
        <v>2013</v>
      </c>
      <c r="B2176" s="865">
        <v>41494</v>
      </c>
      <c r="C2176" s="866">
        <v>234</v>
      </c>
    </row>
    <row r="2177" spans="1:3" s="862" customFormat="1">
      <c r="A2177" s="762">
        <f t="shared" si="35"/>
        <v>2013</v>
      </c>
      <c r="B2177" s="865">
        <v>41493</v>
      </c>
      <c r="C2177" s="866">
        <v>237</v>
      </c>
    </row>
    <row r="2178" spans="1:3" s="862" customFormat="1">
      <c r="A2178" s="762">
        <f t="shared" si="35"/>
        <v>2013</v>
      </c>
      <c r="B2178" s="865">
        <v>41492</v>
      </c>
      <c r="C2178" s="866">
        <v>232</v>
      </c>
    </row>
    <row r="2179" spans="1:3" s="862" customFormat="1">
      <c r="A2179" s="762">
        <f t="shared" si="35"/>
        <v>2013</v>
      </c>
      <c r="B2179" s="865">
        <v>41491</v>
      </c>
      <c r="C2179" s="866">
        <v>233</v>
      </c>
    </row>
    <row r="2180" spans="1:3" s="862" customFormat="1">
      <c r="A2180" s="762">
        <f t="shared" ref="A2180:A2243" si="36">YEAR(B2180)</f>
        <v>2013</v>
      </c>
      <c r="B2180" s="865">
        <v>41488</v>
      </c>
      <c r="C2180" s="866">
        <v>236</v>
      </c>
    </row>
    <row r="2181" spans="1:3" s="862" customFormat="1">
      <c r="A2181" s="762">
        <f t="shared" si="36"/>
        <v>2013</v>
      </c>
      <c r="B2181" s="865">
        <v>41487</v>
      </c>
      <c r="C2181" s="866">
        <v>233</v>
      </c>
    </row>
    <row r="2182" spans="1:3" s="862" customFormat="1">
      <c r="A2182" s="762">
        <f t="shared" si="36"/>
        <v>2013</v>
      </c>
      <c r="B2182" s="865">
        <v>41486</v>
      </c>
      <c r="C2182" s="866">
        <v>235</v>
      </c>
    </row>
    <row r="2183" spans="1:3" s="862" customFormat="1">
      <c r="A2183" s="762">
        <f t="shared" si="36"/>
        <v>2013</v>
      </c>
      <c r="B2183" s="865">
        <v>41485</v>
      </c>
      <c r="C2183" s="866">
        <v>236</v>
      </c>
    </row>
    <row r="2184" spans="1:3" s="862" customFormat="1">
      <c r="A2184" s="762">
        <f t="shared" si="36"/>
        <v>2013</v>
      </c>
      <c r="B2184" s="865">
        <v>41484</v>
      </c>
      <c r="C2184" s="866">
        <v>233</v>
      </c>
    </row>
    <row r="2185" spans="1:3" s="862" customFormat="1">
      <c r="A2185" s="762">
        <f t="shared" si="36"/>
        <v>2013</v>
      </c>
      <c r="B2185" s="865">
        <v>41481</v>
      </c>
      <c r="C2185" s="866">
        <v>230</v>
      </c>
    </row>
    <row r="2186" spans="1:3" s="862" customFormat="1">
      <c r="A2186" s="762">
        <f t="shared" si="36"/>
        <v>2013</v>
      </c>
      <c r="B2186" s="865">
        <v>41480</v>
      </c>
      <c r="C2186" s="866">
        <v>217</v>
      </c>
    </row>
    <row r="2187" spans="1:3" s="862" customFormat="1">
      <c r="A2187" s="762">
        <f t="shared" si="36"/>
        <v>2013</v>
      </c>
      <c r="B2187" s="865">
        <v>41479</v>
      </c>
      <c r="C2187" s="866">
        <v>211</v>
      </c>
    </row>
    <row r="2188" spans="1:3" s="862" customFormat="1">
      <c r="A2188" s="762">
        <f t="shared" si="36"/>
        <v>2013</v>
      </c>
      <c r="B2188" s="865">
        <v>41478</v>
      </c>
      <c r="C2188" s="866">
        <v>208</v>
      </c>
    </row>
    <row r="2189" spans="1:3" s="862" customFormat="1">
      <c r="A2189" s="762">
        <f t="shared" si="36"/>
        <v>2013</v>
      </c>
      <c r="B2189" s="865">
        <v>41477</v>
      </c>
      <c r="C2189" s="866">
        <v>207</v>
      </c>
    </row>
    <row r="2190" spans="1:3" s="862" customFormat="1">
      <c r="A2190" s="762">
        <f t="shared" si="36"/>
        <v>2013</v>
      </c>
      <c r="B2190" s="865">
        <v>41474</v>
      </c>
      <c r="C2190" s="866">
        <v>207</v>
      </c>
    </row>
    <row r="2191" spans="1:3" s="862" customFormat="1">
      <c r="A2191" s="762">
        <f t="shared" si="36"/>
        <v>2013</v>
      </c>
      <c r="B2191" s="865">
        <v>41473</v>
      </c>
      <c r="C2191" s="866">
        <v>203</v>
      </c>
    </row>
    <row r="2192" spans="1:3" s="862" customFormat="1">
      <c r="A2192" s="762">
        <f t="shared" si="36"/>
        <v>2013</v>
      </c>
      <c r="B2192" s="865">
        <v>41472</v>
      </c>
      <c r="C2192" s="866">
        <v>211</v>
      </c>
    </row>
    <row r="2193" spans="1:3" s="862" customFormat="1">
      <c r="A2193" s="762">
        <f t="shared" si="36"/>
        <v>2013</v>
      </c>
      <c r="B2193" s="865">
        <v>41471</v>
      </c>
      <c r="C2193" s="866">
        <v>221</v>
      </c>
    </row>
    <row r="2194" spans="1:3" s="862" customFormat="1">
      <c r="A2194" s="762">
        <f t="shared" si="36"/>
        <v>2013</v>
      </c>
      <c r="B2194" s="865">
        <v>41470</v>
      </c>
      <c r="C2194" s="866">
        <v>224</v>
      </c>
    </row>
    <row r="2195" spans="1:3" s="862" customFormat="1">
      <c r="A2195" s="762">
        <f t="shared" si="36"/>
        <v>2013</v>
      </c>
      <c r="B2195" s="865">
        <v>41467</v>
      </c>
      <c r="C2195" s="866">
        <v>234</v>
      </c>
    </row>
    <row r="2196" spans="1:3" s="862" customFormat="1">
      <c r="A2196" s="762">
        <f t="shared" si="36"/>
        <v>2013</v>
      </c>
      <c r="B2196" s="865">
        <v>41466</v>
      </c>
      <c r="C2196" s="866">
        <v>239</v>
      </c>
    </row>
    <row r="2197" spans="1:3" s="862" customFormat="1">
      <c r="A2197" s="762">
        <f t="shared" si="36"/>
        <v>2013</v>
      </c>
      <c r="B2197" s="865">
        <v>41465</v>
      </c>
      <c r="C2197" s="866">
        <v>238</v>
      </c>
    </row>
    <row r="2198" spans="1:3" s="862" customFormat="1">
      <c r="A2198" s="762">
        <f t="shared" si="36"/>
        <v>2013</v>
      </c>
      <c r="B2198" s="865">
        <v>41464</v>
      </c>
      <c r="C2198" s="866">
        <v>243</v>
      </c>
    </row>
    <row r="2199" spans="1:3" s="862" customFormat="1">
      <c r="A2199" s="762">
        <f t="shared" si="36"/>
        <v>2013</v>
      </c>
      <c r="B2199" s="865">
        <v>41463</v>
      </c>
      <c r="C2199" s="866">
        <v>241</v>
      </c>
    </row>
    <row r="2200" spans="1:3" s="862" customFormat="1">
      <c r="A2200" s="762">
        <f t="shared" si="36"/>
        <v>2013</v>
      </c>
      <c r="B2200" s="865">
        <v>41460</v>
      </c>
      <c r="C2200" s="866">
        <v>236</v>
      </c>
    </row>
    <row r="2201" spans="1:3" s="862" customFormat="1">
      <c r="A2201" s="762">
        <f t="shared" si="36"/>
        <v>2013</v>
      </c>
      <c r="B2201" s="865">
        <v>41459</v>
      </c>
      <c r="C2201" s="866">
        <v>239</v>
      </c>
    </row>
    <row r="2202" spans="1:3" s="862" customFormat="1">
      <c r="A2202" s="762">
        <f t="shared" si="36"/>
        <v>2013</v>
      </c>
      <c r="B2202" s="865">
        <v>41458</v>
      </c>
      <c r="C2202" s="866">
        <v>239</v>
      </c>
    </row>
    <row r="2203" spans="1:3" s="862" customFormat="1">
      <c r="A2203" s="762">
        <f t="shared" si="36"/>
        <v>2013</v>
      </c>
      <c r="B2203" s="865">
        <v>41457</v>
      </c>
      <c r="C2203" s="866">
        <v>236</v>
      </c>
    </row>
    <row r="2204" spans="1:3" s="862" customFormat="1">
      <c r="A2204" s="762">
        <f t="shared" si="36"/>
        <v>2013</v>
      </c>
      <c r="B2204" s="865">
        <v>41456</v>
      </c>
      <c r="C2204" s="866">
        <v>232</v>
      </c>
    </row>
    <row r="2205" spans="1:3" s="862" customFormat="1">
      <c r="A2205" s="762">
        <f t="shared" si="36"/>
        <v>2013</v>
      </c>
      <c r="B2205" s="865">
        <v>41453</v>
      </c>
      <c r="C2205" s="866">
        <v>237</v>
      </c>
    </row>
    <row r="2206" spans="1:3" s="862" customFormat="1">
      <c r="A2206" s="762">
        <f t="shared" si="36"/>
        <v>2013</v>
      </c>
      <c r="B2206" s="865">
        <v>41452</v>
      </c>
      <c r="C2206" s="866">
        <v>244</v>
      </c>
    </row>
    <row r="2207" spans="1:3" s="862" customFormat="1">
      <c r="A2207" s="762">
        <f t="shared" si="36"/>
        <v>2013</v>
      </c>
      <c r="B2207" s="865">
        <v>41451</v>
      </c>
      <c r="C2207" s="866">
        <v>248</v>
      </c>
    </row>
    <row r="2208" spans="1:3" s="862" customFormat="1">
      <c r="A2208" s="762">
        <f t="shared" si="36"/>
        <v>2013</v>
      </c>
      <c r="B2208" s="865">
        <v>41450</v>
      </c>
      <c r="C2208" s="866">
        <v>252</v>
      </c>
    </row>
    <row r="2209" spans="1:3" s="862" customFormat="1">
      <c r="A2209" s="762">
        <f t="shared" si="36"/>
        <v>2013</v>
      </c>
      <c r="B2209" s="865">
        <v>41449</v>
      </c>
      <c r="C2209" s="866">
        <v>263</v>
      </c>
    </row>
    <row r="2210" spans="1:3" s="862" customFormat="1">
      <c r="A2210" s="762">
        <f t="shared" si="36"/>
        <v>2013</v>
      </c>
      <c r="B2210" s="865">
        <v>41446</v>
      </c>
      <c r="C2210" s="866">
        <v>253</v>
      </c>
    </row>
    <row r="2211" spans="1:3" s="862" customFormat="1">
      <c r="A2211" s="762">
        <f t="shared" si="36"/>
        <v>2013</v>
      </c>
      <c r="B2211" s="865">
        <v>41445</v>
      </c>
      <c r="C2211" s="866">
        <v>249</v>
      </c>
    </row>
    <row r="2212" spans="1:3" s="862" customFormat="1">
      <c r="A2212" s="762">
        <f t="shared" si="36"/>
        <v>2013</v>
      </c>
      <c r="B2212" s="865">
        <v>41444</v>
      </c>
      <c r="C2212" s="866">
        <v>233</v>
      </c>
    </row>
    <row r="2213" spans="1:3" s="862" customFormat="1">
      <c r="A2213" s="762">
        <f t="shared" si="36"/>
        <v>2013</v>
      </c>
      <c r="B2213" s="865">
        <v>41443</v>
      </c>
      <c r="C2213" s="866">
        <v>224</v>
      </c>
    </row>
    <row r="2214" spans="1:3" s="862" customFormat="1">
      <c r="A2214" s="762">
        <f t="shared" si="36"/>
        <v>2013</v>
      </c>
      <c r="B2214" s="865">
        <v>41442</v>
      </c>
      <c r="C2214" s="866">
        <v>216</v>
      </c>
    </row>
    <row r="2215" spans="1:3" s="862" customFormat="1">
      <c r="A2215" s="762">
        <f t="shared" si="36"/>
        <v>2013</v>
      </c>
      <c r="B2215" s="865">
        <v>41439</v>
      </c>
      <c r="C2215" s="866">
        <v>216</v>
      </c>
    </row>
    <row r="2216" spans="1:3" s="862" customFormat="1">
      <c r="A2216" s="762">
        <f t="shared" si="36"/>
        <v>2013</v>
      </c>
      <c r="B2216" s="865">
        <v>41438</v>
      </c>
      <c r="C2216" s="866">
        <v>212</v>
      </c>
    </row>
    <row r="2217" spans="1:3" s="862" customFormat="1">
      <c r="A2217" s="762">
        <f t="shared" si="36"/>
        <v>2013</v>
      </c>
      <c r="B2217" s="865">
        <v>41437</v>
      </c>
      <c r="C2217" s="866">
        <v>226</v>
      </c>
    </row>
    <row r="2218" spans="1:3" s="862" customFormat="1">
      <c r="A2218" s="762">
        <f t="shared" si="36"/>
        <v>2013</v>
      </c>
      <c r="B2218" s="865">
        <v>41436</v>
      </c>
      <c r="C2218" s="866">
        <v>236</v>
      </c>
    </row>
    <row r="2219" spans="1:3" s="862" customFormat="1">
      <c r="A2219" s="762">
        <f t="shared" si="36"/>
        <v>2013</v>
      </c>
      <c r="B2219" s="865">
        <v>41435</v>
      </c>
      <c r="C2219" s="866">
        <v>222</v>
      </c>
    </row>
    <row r="2220" spans="1:3" s="862" customFormat="1">
      <c r="A2220" s="762">
        <f t="shared" si="36"/>
        <v>2013</v>
      </c>
      <c r="B2220" s="865">
        <v>41432</v>
      </c>
      <c r="C2220" s="866">
        <v>213</v>
      </c>
    </row>
    <row r="2221" spans="1:3" s="862" customFormat="1">
      <c r="A2221" s="762">
        <f t="shared" si="36"/>
        <v>2013</v>
      </c>
      <c r="B2221" s="865">
        <v>41431</v>
      </c>
      <c r="C2221" s="866">
        <v>218</v>
      </c>
    </row>
    <row r="2222" spans="1:3" s="862" customFormat="1">
      <c r="A2222" s="762">
        <f t="shared" si="36"/>
        <v>2013</v>
      </c>
      <c r="B2222" s="865">
        <v>41430</v>
      </c>
      <c r="C2222" s="866">
        <v>210</v>
      </c>
    </row>
    <row r="2223" spans="1:3" s="862" customFormat="1">
      <c r="A2223" s="762">
        <f t="shared" si="36"/>
        <v>2013</v>
      </c>
      <c r="B2223" s="865">
        <v>41429</v>
      </c>
      <c r="C2223" s="866">
        <v>206</v>
      </c>
    </row>
    <row r="2224" spans="1:3" s="862" customFormat="1">
      <c r="A2224" s="762">
        <f t="shared" si="36"/>
        <v>2013</v>
      </c>
      <c r="B2224" s="865">
        <v>41428</v>
      </c>
      <c r="C2224" s="866">
        <v>207</v>
      </c>
    </row>
    <row r="2225" spans="1:3" s="862" customFormat="1">
      <c r="A2225" s="762">
        <f t="shared" si="36"/>
        <v>2013</v>
      </c>
      <c r="B2225" s="865">
        <v>41425</v>
      </c>
      <c r="C2225" s="866">
        <v>206</v>
      </c>
    </row>
    <row r="2226" spans="1:3" s="862" customFormat="1">
      <c r="A2226" s="762">
        <f t="shared" si="36"/>
        <v>2013</v>
      </c>
      <c r="B2226" s="865">
        <v>41424</v>
      </c>
      <c r="C2226" s="866">
        <v>198</v>
      </c>
    </row>
    <row r="2227" spans="1:3" s="862" customFormat="1">
      <c r="A2227" s="762">
        <f t="shared" si="36"/>
        <v>2013</v>
      </c>
      <c r="B2227" s="865">
        <v>41423</v>
      </c>
      <c r="C2227" s="866">
        <v>203</v>
      </c>
    </row>
    <row r="2228" spans="1:3" s="862" customFormat="1">
      <c r="A2228" s="762">
        <f t="shared" si="36"/>
        <v>2013</v>
      </c>
      <c r="B2228" s="865">
        <v>41422</v>
      </c>
      <c r="C2228" s="866">
        <v>197</v>
      </c>
    </row>
    <row r="2229" spans="1:3" s="862" customFormat="1">
      <c r="A2229" s="762">
        <f t="shared" si="36"/>
        <v>2013</v>
      </c>
      <c r="B2229" s="865">
        <v>41421</v>
      </c>
      <c r="C2229" s="866">
        <v>191</v>
      </c>
    </row>
    <row r="2230" spans="1:3" s="862" customFormat="1">
      <c r="A2230" s="762">
        <f t="shared" si="36"/>
        <v>2013</v>
      </c>
      <c r="B2230" s="865">
        <v>41418</v>
      </c>
      <c r="C2230" s="866">
        <v>191</v>
      </c>
    </row>
    <row r="2231" spans="1:3" s="862" customFormat="1">
      <c r="A2231" s="762">
        <f t="shared" si="36"/>
        <v>2013</v>
      </c>
      <c r="B2231" s="865">
        <v>41417</v>
      </c>
      <c r="C2231" s="866">
        <v>189</v>
      </c>
    </row>
    <row r="2232" spans="1:3" s="862" customFormat="1">
      <c r="A2232" s="762">
        <f t="shared" si="36"/>
        <v>2013</v>
      </c>
      <c r="B2232" s="865">
        <v>41416</v>
      </c>
      <c r="C2232" s="866">
        <v>178</v>
      </c>
    </row>
    <row r="2233" spans="1:3" s="862" customFormat="1">
      <c r="A2233" s="762">
        <f t="shared" si="36"/>
        <v>2013</v>
      </c>
      <c r="B2233" s="865">
        <v>41415</v>
      </c>
      <c r="C2233" s="866">
        <v>181</v>
      </c>
    </row>
    <row r="2234" spans="1:3" s="862" customFormat="1">
      <c r="A2234" s="762">
        <f t="shared" si="36"/>
        <v>2013</v>
      </c>
      <c r="B2234" s="865">
        <v>41414</v>
      </c>
      <c r="C2234" s="866">
        <v>176</v>
      </c>
    </row>
    <row r="2235" spans="1:3" s="862" customFormat="1">
      <c r="A2235" s="762">
        <f t="shared" si="36"/>
        <v>2013</v>
      </c>
      <c r="B2235" s="865">
        <v>41411</v>
      </c>
      <c r="C2235" s="866">
        <v>175</v>
      </c>
    </row>
    <row r="2236" spans="1:3" s="862" customFormat="1">
      <c r="A2236" s="762">
        <f t="shared" si="36"/>
        <v>2013</v>
      </c>
      <c r="B2236" s="865">
        <v>41410</v>
      </c>
      <c r="C2236" s="866">
        <v>177</v>
      </c>
    </row>
    <row r="2237" spans="1:3" s="862" customFormat="1">
      <c r="A2237" s="762">
        <f t="shared" si="36"/>
        <v>2013</v>
      </c>
      <c r="B2237" s="865">
        <v>41409</v>
      </c>
      <c r="C2237" s="866">
        <v>168</v>
      </c>
    </row>
    <row r="2238" spans="1:3" s="862" customFormat="1">
      <c r="A2238" s="762">
        <f t="shared" si="36"/>
        <v>2013</v>
      </c>
      <c r="B2238" s="865">
        <v>41408</v>
      </c>
      <c r="C2238" s="866">
        <v>162</v>
      </c>
    </row>
    <row r="2239" spans="1:3" s="862" customFormat="1">
      <c r="A2239" s="762">
        <f t="shared" si="36"/>
        <v>2013</v>
      </c>
      <c r="B2239" s="865">
        <v>41407</v>
      </c>
      <c r="C2239" s="866">
        <v>165</v>
      </c>
    </row>
    <row r="2240" spans="1:3" s="862" customFormat="1">
      <c r="A2240" s="762">
        <f t="shared" si="36"/>
        <v>2013</v>
      </c>
      <c r="B2240" s="865">
        <v>41404</v>
      </c>
      <c r="C2240" s="866">
        <v>161</v>
      </c>
    </row>
    <row r="2241" spans="1:3" s="862" customFormat="1">
      <c r="A2241" s="762">
        <f t="shared" si="36"/>
        <v>2013</v>
      </c>
      <c r="B2241" s="865">
        <v>41403</v>
      </c>
      <c r="C2241" s="866">
        <v>161</v>
      </c>
    </row>
    <row r="2242" spans="1:3" s="862" customFormat="1">
      <c r="A2242" s="762">
        <f t="shared" si="36"/>
        <v>2013</v>
      </c>
      <c r="B2242" s="865">
        <v>41402</v>
      </c>
      <c r="C2242" s="866">
        <v>164</v>
      </c>
    </row>
    <row r="2243" spans="1:3" s="862" customFormat="1">
      <c r="A2243" s="762">
        <f t="shared" si="36"/>
        <v>2013</v>
      </c>
      <c r="B2243" s="865">
        <v>41401</v>
      </c>
      <c r="C2243" s="866">
        <v>161</v>
      </c>
    </row>
    <row r="2244" spans="1:3" s="862" customFormat="1">
      <c r="A2244" s="762">
        <f t="shared" ref="A2244:A2307" si="37">YEAR(B2244)</f>
        <v>2013</v>
      </c>
      <c r="B2244" s="865">
        <v>41400</v>
      </c>
      <c r="C2244" s="866">
        <v>162</v>
      </c>
    </row>
    <row r="2245" spans="1:3" s="862" customFormat="1">
      <c r="A2245" s="762">
        <f t="shared" si="37"/>
        <v>2013</v>
      </c>
      <c r="B2245" s="865">
        <v>41397</v>
      </c>
      <c r="C2245" s="866">
        <v>165</v>
      </c>
    </row>
    <row r="2246" spans="1:3" s="862" customFormat="1">
      <c r="A2246" s="762">
        <f t="shared" si="37"/>
        <v>2013</v>
      </c>
      <c r="B2246" s="865">
        <v>41396</v>
      </c>
      <c r="C2246" s="866">
        <v>169</v>
      </c>
    </row>
    <row r="2247" spans="1:3" s="862" customFormat="1">
      <c r="A2247" s="762">
        <f t="shared" si="37"/>
        <v>2013</v>
      </c>
      <c r="B2247" s="865">
        <v>41395</v>
      </c>
      <c r="C2247" s="866">
        <v>170</v>
      </c>
    </row>
    <row r="2248" spans="1:3" s="862" customFormat="1">
      <c r="A2248" s="762">
        <f t="shared" si="37"/>
        <v>2013</v>
      </c>
      <c r="B2248" s="865">
        <v>41394</v>
      </c>
      <c r="C2248" s="866">
        <v>171</v>
      </c>
    </row>
    <row r="2249" spans="1:3" s="862" customFormat="1">
      <c r="A2249" s="762">
        <f t="shared" si="37"/>
        <v>2013</v>
      </c>
      <c r="B2249" s="865">
        <v>41393</v>
      </c>
      <c r="C2249" s="866">
        <v>173</v>
      </c>
    </row>
    <row r="2250" spans="1:3" s="862" customFormat="1">
      <c r="A2250" s="762">
        <f t="shared" si="37"/>
        <v>2013</v>
      </c>
      <c r="B2250" s="865">
        <v>41390</v>
      </c>
      <c r="C2250" s="866">
        <v>175</v>
      </c>
    </row>
    <row r="2251" spans="1:3" s="862" customFormat="1">
      <c r="A2251" s="762">
        <f t="shared" si="37"/>
        <v>2013</v>
      </c>
      <c r="B2251" s="865">
        <v>41389</v>
      </c>
      <c r="C2251" s="866">
        <v>174</v>
      </c>
    </row>
    <row r="2252" spans="1:3" s="862" customFormat="1">
      <c r="A2252" s="762">
        <f t="shared" si="37"/>
        <v>2013</v>
      </c>
      <c r="B2252" s="865">
        <v>41388</v>
      </c>
      <c r="C2252" s="866">
        <v>176</v>
      </c>
    </row>
    <row r="2253" spans="1:3" s="862" customFormat="1">
      <c r="A2253" s="762">
        <f t="shared" si="37"/>
        <v>2013</v>
      </c>
      <c r="B2253" s="865">
        <v>41387</v>
      </c>
      <c r="C2253" s="866">
        <v>174</v>
      </c>
    </row>
    <row r="2254" spans="1:3" s="862" customFormat="1">
      <c r="A2254" s="762">
        <f t="shared" si="37"/>
        <v>2013</v>
      </c>
      <c r="B2254" s="865">
        <v>41386</v>
      </c>
      <c r="C2254" s="866">
        <v>174</v>
      </c>
    </row>
    <row r="2255" spans="1:3" s="862" customFormat="1">
      <c r="A2255" s="762">
        <f t="shared" si="37"/>
        <v>2013</v>
      </c>
      <c r="B2255" s="865">
        <v>41383</v>
      </c>
      <c r="C2255" s="866">
        <v>176</v>
      </c>
    </row>
    <row r="2256" spans="1:3" s="862" customFormat="1">
      <c r="A2256" s="762">
        <f t="shared" si="37"/>
        <v>2013</v>
      </c>
      <c r="B2256" s="865">
        <v>41382</v>
      </c>
      <c r="C2256" s="866">
        <v>178</v>
      </c>
    </row>
    <row r="2257" spans="1:3" s="862" customFormat="1">
      <c r="A2257" s="762">
        <f t="shared" si="37"/>
        <v>2013</v>
      </c>
      <c r="B2257" s="865">
        <v>41381</v>
      </c>
      <c r="C2257" s="866">
        <v>173</v>
      </c>
    </row>
    <row r="2258" spans="1:3" s="862" customFormat="1">
      <c r="A2258" s="762">
        <f t="shared" si="37"/>
        <v>2013</v>
      </c>
      <c r="B2258" s="865">
        <v>41380</v>
      </c>
      <c r="C2258" s="866">
        <v>172</v>
      </c>
    </row>
    <row r="2259" spans="1:3" s="862" customFormat="1">
      <c r="A2259" s="762">
        <f t="shared" si="37"/>
        <v>2013</v>
      </c>
      <c r="B2259" s="865">
        <v>41379</v>
      </c>
      <c r="C2259" s="866">
        <v>174</v>
      </c>
    </row>
    <row r="2260" spans="1:3" s="862" customFormat="1">
      <c r="A2260" s="762">
        <f t="shared" si="37"/>
        <v>2013</v>
      </c>
      <c r="B2260" s="865">
        <v>41376</v>
      </c>
      <c r="C2260" s="866">
        <v>168</v>
      </c>
    </row>
    <row r="2261" spans="1:3" s="862" customFormat="1">
      <c r="A2261" s="762">
        <f t="shared" si="37"/>
        <v>2013</v>
      </c>
      <c r="B2261" s="865">
        <v>41375</v>
      </c>
      <c r="C2261" s="866">
        <v>165</v>
      </c>
    </row>
    <row r="2262" spans="1:3" s="862" customFormat="1">
      <c r="A2262" s="762">
        <f t="shared" si="37"/>
        <v>2013</v>
      </c>
      <c r="B2262" s="865">
        <v>41374</v>
      </c>
      <c r="C2262" s="866">
        <v>169</v>
      </c>
    </row>
    <row r="2263" spans="1:3" s="862" customFormat="1">
      <c r="A2263" s="762">
        <f t="shared" si="37"/>
        <v>2013</v>
      </c>
      <c r="B2263" s="865">
        <v>41373</v>
      </c>
      <c r="C2263" s="866">
        <v>174</v>
      </c>
    </row>
    <row r="2264" spans="1:3" s="862" customFormat="1">
      <c r="A2264" s="762">
        <f t="shared" si="37"/>
        <v>2013</v>
      </c>
      <c r="B2264" s="865">
        <v>41372</v>
      </c>
      <c r="C2264" s="866">
        <v>178</v>
      </c>
    </row>
    <row r="2265" spans="1:3" s="862" customFormat="1">
      <c r="A2265" s="762">
        <f t="shared" si="37"/>
        <v>2013</v>
      </c>
      <c r="B2265" s="865">
        <v>41369</v>
      </c>
      <c r="C2265" s="866">
        <v>181</v>
      </c>
    </row>
    <row r="2266" spans="1:3" s="862" customFormat="1">
      <c r="A2266" s="762">
        <f t="shared" si="37"/>
        <v>2013</v>
      </c>
      <c r="B2266" s="865">
        <v>41368</v>
      </c>
      <c r="C2266" s="866">
        <v>181</v>
      </c>
    </row>
    <row r="2267" spans="1:3" s="862" customFormat="1">
      <c r="A2267" s="762">
        <f t="shared" si="37"/>
        <v>2013</v>
      </c>
      <c r="B2267" s="865">
        <v>41367</v>
      </c>
      <c r="C2267" s="866">
        <v>185</v>
      </c>
    </row>
    <row r="2268" spans="1:3" s="862" customFormat="1">
      <c r="A2268" s="762">
        <f t="shared" si="37"/>
        <v>2013</v>
      </c>
      <c r="B2268" s="865">
        <v>41366</v>
      </c>
      <c r="C2268" s="866">
        <v>188</v>
      </c>
    </row>
    <row r="2269" spans="1:3" s="862" customFormat="1">
      <c r="A2269" s="762">
        <f t="shared" si="37"/>
        <v>2013</v>
      </c>
      <c r="B2269" s="865">
        <v>41365</v>
      </c>
      <c r="C2269" s="866">
        <v>191</v>
      </c>
    </row>
    <row r="2270" spans="1:3" s="862" customFormat="1">
      <c r="A2270" s="762">
        <f t="shared" si="37"/>
        <v>2013</v>
      </c>
      <c r="B2270" s="865">
        <v>41361</v>
      </c>
      <c r="C2270" s="866">
        <v>189</v>
      </c>
    </row>
    <row r="2271" spans="1:3" s="862" customFormat="1">
      <c r="A2271" s="762">
        <f t="shared" si="37"/>
        <v>2013</v>
      </c>
      <c r="B2271" s="865">
        <v>41360</v>
      </c>
      <c r="C2271" s="866">
        <v>191</v>
      </c>
    </row>
    <row r="2272" spans="1:3" s="862" customFormat="1">
      <c r="A2272" s="762">
        <f t="shared" si="37"/>
        <v>2013</v>
      </c>
      <c r="B2272" s="865">
        <v>41359</v>
      </c>
      <c r="C2272" s="866">
        <v>191</v>
      </c>
    </row>
    <row r="2273" spans="1:3" s="862" customFormat="1">
      <c r="A2273" s="762">
        <f t="shared" si="37"/>
        <v>2013</v>
      </c>
      <c r="B2273" s="865">
        <v>41358</v>
      </c>
      <c r="C2273" s="866">
        <v>191</v>
      </c>
    </row>
    <row r="2274" spans="1:3" s="862" customFormat="1">
      <c r="A2274" s="762">
        <f t="shared" si="37"/>
        <v>2013</v>
      </c>
      <c r="B2274" s="865">
        <v>41355</v>
      </c>
      <c r="C2274" s="866">
        <v>194</v>
      </c>
    </row>
    <row r="2275" spans="1:3" s="862" customFormat="1">
      <c r="A2275" s="762">
        <f t="shared" si="37"/>
        <v>2013</v>
      </c>
      <c r="B2275" s="865">
        <v>41354</v>
      </c>
      <c r="C2275" s="866">
        <v>189</v>
      </c>
    </row>
    <row r="2276" spans="1:3" s="862" customFormat="1">
      <c r="A2276" s="762">
        <f t="shared" si="37"/>
        <v>2013</v>
      </c>
      <c r="B2276" s="865">
        <v>41353</v>
      </c>
      <c r="C2276" s="866">
        <v>187</v>
      </c>
    </row>
    <row r="2277" spans="1:3" s="862" customFormat="1">
      <c r="A2277" s="762">
        <f t="shared" si="37"/>
        <v>2013</v>
      </c>
      <c r="B2277" s="865">
        <v>41352</v>
      </c>
      <c r="C2277" s="866">
        <v>188</v>
      </c>
    </row>
    <row r="2278" spans="1:3" s="862" customFormat="1">
      <c r="A2278" s="762">
        <f t="shared" si="37"/>
        <v>2013</v>
      </c>
      <c r="B2278" s="865">
        <v>41351</v>
      </c>
      <c r="C2278" s="866">
        <v>179</v>
      </c>
    </row>
    <row r="2279" spans="1:3" s="862" customFormat="1">
      <c r="A2279" s="762">
        <f t="shared" si="37"/>
        <v>2013</v>
      </c>
      <c r="B2279" s="865">
        <v>41348</v>
      </c>
      <c r="C2279" s="866">
        <v>179</v>
      </c>
    </row>
    <row r="2280" spans="1:3" s="862" customFormat="1">
      <c r="A2280" s="762">
        <f t="shared" si="37"/>
        <v>2013</v>
      </c>
      <c r="B2280" s="865">
        <v>41347</v>
      </c>
      <c r="C2280" s="866">
        <v>174</v>
      </c>
    </row>
    <row r="2281" spans="1:3" s="862" customFormat="1">
      <c r="A2281" s="762">
        <f t="shared" si="37"/>
        <v>2013</v>
      </c>
      <c r="B2281" s="865">
        <v>41346</v>
      </c>
      <c r="C2281" s="866">
        <v>177</v>
      </c>
    </row>
    <row r="2282" spans="1:3" s="862" customFormat="1">
      <c r="A2282" s="762">
        <f t="shared" si="37"/>
        <v>2013</v>
      </c>
      <c r="B2282" s="865">
        <v>41345</v>
      </c>
      <c r="C2282" s="866">
        <v>169</v>
      </c>
    </row>
    <row r="2283" spans="1:3" s="862" customFormat="1">
      <c r="A2283" s="762">
        <f t="shared" si="37"/>
        <v>2013</v>
      </c>
      <c r="B2283" s="865">
        <v>41344</v>
      </c>
      <c r="C2283" s="866">
        <v>170</v>
      </c>
    </row>
    <row r="2284" spans="1:3" s="862" customFormat="1">
      <c r="A2284" s="762">
        <f t="shared" si="37"/>
        <v>2013</v>
      </c>
      <c r="B2284" s="865">
        <v>41341</v>
      </c>
      <c r="C2284" s="866">
        <v>167</v>
      </c>
    </row>
    <row r="2285" spans="1:3" s="862" customFormat="1">
      <c r="A2285" s="762">
        <f t="shared" si="37"/>
        <v>2013</v>
      </c>
      <c r="B2285" s="865">
        <v>41340</v>
      </c>
      <c r="C2285" s="866">
        <v>166</v>
      </c>
    </row>
    <row r="2286" spans="1:3" s="862" customFormat="1">
      <c r="A2286" s="762">
        <f t="shared" si="37"/>
        <v>2013</v>
      </c>
      <c r="B2286" s="865">
        <v>41339</v>
      </c>
      <c r="C2286" s="866">
        <v>167</v>
      </c>
    </row>
    <row r="2287" spans="1:3" s="862" customFormat="1">
      <c r="A2287" s="762">
        <f t="shared" si="37"/>
        <v>2013</v>
      </c>
      <c r="B2287" s="865">
        <v>41338</v>
      </c>
      <c r="C2287" s="866">
        <v>171</v>
      </c>
    </row>
    <row r="2288" spans="1:3" s="862" customFormat="1">
      <c r="A2288" s="762">
        <f t="shared" si="37"/>
        <v>2013</v>
      </c>
      <c r="B2288" s="865">
        <v>41337</v>
      </c>
      <c r="C2288" s="866">
        <v>178</v>
      </c>
    </row>
    <row r="2289" spans="1:3" s="862" customFormat="1">
      <c r="A2289" s="762">
        <f t="shared" si="37"/>
        <v>2013</v>
      </c>
      <c r="B2289" s="865">
        <v>41334</v>
      </c>
      <c r="C2289" s="866">
        <v>182</v>
      </c>
    </row>
    <row r="2290" spans="1:3" s="862" customFormat="1">
      <c r="A2290" s="762">
        <f t="shared" si="37"/>
        <v>2013</v>
      </c>
      <c r="B2290" s="865">
        <v>41333</v>
      </c>
      <c r="C2290" s="866">
        <v>178</v>
      </c>
    </row>
    <row r="2291" spans="1:3" s="862" customFormat="1">
      <c r="A2291" s="762">
        <f t="shared" si="37"/>
        <v>2013</v>
      </c>
      <c r="B2291" s="865">
        <v>41332</v>
      </c>
      <c r="C2291" s="866">
        <v>173</v>
      </c>
    </row>
    <row r="2292" spans="1:3" s="862" customFormat="1">
      <c r="A2292" s="762">
        <f t="shared" si="37"/>
        <v>2013</v>
      </c>
      <c r="B2292" s="865">
        <v>41331</v>
      </c>
      <c r="C2292" s="866">
        <v>176</v>
      </c>
    </row>
    <row r="2293" spans="1:3" s="862" customFormat="1">
      <c r="A2293" s="762">
        <f t="shared" si="37"/>
        <v>2013</v>
      </c>
      <c r="B2293" s="865">
        <v>41330</v>
      </c>
      <c r="C2293" s="866">
        <v>173</v>
      </c>
    </row>
    <row r="2294" spans="1:3" s="862" customFormat="1">
      <c r="A2294" s="762">
        <f t="shared" si="37"/>
        <v>2013</v>
      </c>
      <c r="B2294" s="865">
        <v>41327</v>
      </c>
      <c r="C2294" s="866">
        <v>171</v>
      </c>
    </row>
    <row r="2295" spans="1:3" s="862" customFormat="1">
      <c r="A2295" s="762">
        <f t="shared" si="37"/>
        <v>2013</v>
      </c>
      <c r="B2295" s="865">
        <v>41326</v>
      </c>
      <c r="C2295" s="866">
        <v>171</v>
      </c>
    </row>
    <row r="2296" spans="1:3" s="862" customFormat="1">
      <c r="A2296" s="762">
        <f t="shared" si="37"/>
        <v>2013</v>
      </c>
      <c r="B2296" s="865">
        <v>41325</v>
      </c>
      <c r="C2296" s="866">
        <v>169</v>
      </c>
    </row>
    <row r="2297" spans="1:3" s="862" customFormat="1">
      <c r="A2297" s="762">
        <f t="shared" si="37"/>
        <v>2013</v>
      </c>
      <c r="B2297" s="865">
        <v>41324</v>
      </c>
      <c r="C2297" s="866">
        <v>158</v>
      </c>
    </row>
    <row r="2298" spans="1:3" s="862" customFormat="1">
      <c r="A2298" s="762">
        <f t="shared" si="37"/>
        <v>2013</v>
      </c>
      <c r="B2298" s="865">
        <v>41323</v>
      </c>
      <c r="C2298" s="866">
        <v>158</v>
      </c>
    </row>
    <row r="2299" spans="1:3" s="862" customFormat="1">
      <c r="A2299" s="762">
        <f t="shared" si="37"/>
        <v>2013</v>
      </c>
      <c r="B2299" s="865">
        <v>41320</v>
      </c>
      <c r="C2299" s="866">
        <v>158</v>
      </c>
    </row>
    <row r="2300" spans="1:3" s="862" customFormat="1">
      <c r="A2300" s="762">
        <f t="shared" si="37"/>
        <v>2013</v>
      </c>
      <c r="B2300" s="865">
        <v>41319</v>
      </c>
      <c r="C2300" s="866">
        <v>156</v>
      </c>
    </row>
    <row r="2301" spans="1:3" s="862" customFormat="1">
      <c r="A2301" s="762">
        <f t="shared" si="37"/>
        <v>2013</v>
      </c>
      <c r="B2301" s="865">
        <v>41318</v>
      </c>
      <c r="C2301" s="866">
        <v>154</v>
      </c>
    </row>
    <row r="2302" spans="1:3" s="862" customFormat="1">
      <c r="A2302" s="762">
        <f t="shared" si="37"/>
        <v>2013</v>
      </c>
      <c r="B2302" s="865">
        <v>41317</v>
      </c>
      <c r="C2302" s="866">
        <v>156</v>
      </c>
    </row>
    <row r="2303" spans="1:3" s="862" customFormat="1">
      <c r="A2303" s="762">
        <f t="shared" si="37"/>
        <v>2013</v>
      </c>
      <c r="B2303" s="865">
        <v>41316</v>
      </c>
      <c r="C2303" s="866">
        <v>156</v>
      </c>
    </row>
    <row r="2304" spans="1:3" s="862" customFormat="1">
      <c r="A2304" s="762">
        <f t="shared" si="37"/>
        <v>2013</v>
      </c>
      <c r="B2304" s="865">
        <v>41313</v>
      </c>
      <c r="C2304" s="866">
        <v>155</v>
      </c>
    </row>
    <row r="2305" spans="1:3" s="862" customFormat="1">
      <c r="A2305" s="762">
        <f t="shared" si="37"/>
        <v>2013</v>
      </c>
      <c r="B2305" s="865">
        <v>41312</v>
      </c>
      <c r="C2305" s="866">
        <v>156</v>
      </c>
    </row>
    <row r="2306" spans="1:3" s="862" customFormat="1">
      <c r="A2306" s="762">
        <f t="shared" si="37"/>
        <v>2013</v>
      </c>
      <c r="B2306" s="865">
        <v>41311</v>
      </c>
      <c r="C2306" s="866">
        <v>156</v>
      </c>
    </row>
    <row r="2307" spans="1:3" s="862" customFormat="1">
      <c r="A2307" s="762">
        <f t="shared" si="37"/>
        <v>2013</v>
      </c>
      <c r="B2307" s="865">
        <v>41310</v>
      </c>
      <c r="C2307" s="866">
        <v>153</v>
      </c>
    </row>
    <row r="2308" spans="1:3" s="862" customFormat="1">
      <c r="A2308" s="762">
        <f t="shared" ref="A2308:A2371" si="38">YEAR(B2308)</f>
        <v>2013</v>
      </c>
      <c r="B2308" s="865">
        <v>41309</v>
      </c>
      <c r="C2308" s="866">
        <v>155</v>
      </c>
    </row>
    <row r="2309" spans="1:3" s="862" customFormat="1">
      <c r="A2309" s="762">
        <f t="shared" si="38"/>
        <v>2013</v>
      </c>
      <c r="B2309" s="865">
        <v>41306</v>
      </c>
      <c r="C2309" s="866">
        <v>151</v>
      </c>
    </row>
    <row r="2310" spans="1:3" s="862" customFormat="1">
      <c r="A2310" s="762">
        <f t="shared" si="38"/>
        <v>2013</v>
      </c>
      <c r="B2310" s="865">
        <v>41305</v>
      </c>
      <c r="C2310" s="866">
        <v>155</v>
      </c>
    </row>
    <row r="2311" spans="1:3" s="862" customFormat="1">
      <c r="A2311" s="762">
        <f t="shared" si="38"/>
        <v>2013</v>
      </c>
      <c r="B2311" s="865">
        <v>41304</v>
      </c>
      <c r="C2311" s="866">
        <v>153</v>
      </c>
    </row>
    <row r="2312" spans="1:3" s="862" customFormat="1">
      <c r="A2312" s="762">
        <f t="shared" si="38"/>
        <v>2013</v>
      </c>
      <c r="B2312" s="865">
        <v>41303</v>
      </c>
      <c r="C2312" s="866">
        <v>150</v>
      </c>
    </row>
    <row r="2313" spans="1:3" s="862" customFormat="1">
      <c r="A2313" s="762">
        <f t="shared" si="38"/>
        <v>2013</v>
      </c>
      <c r="B2313" s="865">
        <v>41302</v>
      </c>
      <c r="C2313" s="866">
        <v>148</v>
      </c>
    </row>
    <row r="2314" spans="1:3" s="862" customFormat="1">
      <c r="A2314" s="762">
        <f t="shared" si="38"/>
        <v>2013</v>
      </c>
      <c r="B2314" s="865">
        <v>41299</v>
      </c>
      <c r="C2314" s="866">
        <v>147</v>
      </c>
    </row>
    <row r="2315" spans="1:3" s="862" customFormat="1">
      <c r="A2315" s="762">
        <f t="shared" si="38"/>
        <v>2013</v>
      </c>
      <c r="B2315" s="865">
        <v>41298</v>
      </c>
      <c r="C2315" s="866">
        <v>151</v>
      </c>
    </row>
    <row r="2316" spans="1:3" s="862" customFormat="1">
      <c r="A2316" s="762">
        <f t="shared" si="38"/>
        <v>2013</v>
      </c>
      <c r="B2316" s="865">
        <v>41297</v>
      </c>
      <c r="C2316" s="866">
        <v>149</v>
      </c>
    </row>
    <row r="2317" spans="1:3" s="862" customFormat="1">
      <c r="A2317" s="762">
        <f t="shared" si="38"/>
        <v>2013</v>
      </c>
      <c r="B2317" s="865">
        <v>41296</v>
      </c>
      <c r="C2317" s="866">
        <v>148</v>
      </c>
    </row>
    <row r="2318" spans="1:3" s="862" customFormat="1">
      <c r="A2318" s="762">
        <f t="shared" si="38"/>
        <v>2013</v>
      </c>
      <c r="B2318" s="865">
        <v>41295</v>
      </c>
      <c r="C2318" s="866">
        <v>147</v>
      </c>
    </row>
    <row r="2319" spans="1:3" s="862" customFormat="1">
      <c r="A2319" s="762">
        <f t="shared" si="38"/>
        <v>2013</v>
      </c>
      <c r="B2319" s="865">
        <v>41292</v>
      </c>
      <c r="C2319" s="866">
        <v>147</v>
      </c>
    </row>
    <row r="2320" spans="1:3" s="862" customFormat="1">
      <c r="A2320" s="762">
        <f t="shared" si="38"/>
        <v>2013</v>
      </c>
      <c r="B2320" s="865">
        <v>41291</v>
      </c>
      <c r="C2320" s="866">
        <v>146</v>
      </c>
    </row>
    <row r="2321" spans="1:3" s="862" customFormat="1">
      <c r="A2321" s="762">
        <f t="shared" si="38"/>
        <v>2013</v>
      </c>
      <c r="B2321" s="865">
        <v>41290</v>
      </c>
      <c r="C2321" s="866">
        <v>148</v>
      </c>
    </row>
    <row r="2322" spans="1:3" s="862" customFormat="1">
      <c r="A2322" s="762">
        <f t="shared" si="38"/>
        <v>2013</v>
      </c>
      <c r="B2322" s="865">
        <v>41289</v>
      </c>
      <c r="C2322" s="866">
        <v>147</v>
      </c>
    </row>
    <row r="2323" spans="1:3" s="862" customFormat="1">
      <c r="A2323" s="762">
        <f t="shared" si="38"/>
        <v>2013</v>
      </c>
      <c r="B2323" s="865">
        <v>41288</v>
      </c>
      <c r="C2323" s="866">
        <v>143</v>
      </c>
    </row>
    <row r="2324" spans="1:3" s="862" customFormat="1">
      <c r="A2324" s="762">
        <f t="shared" si="38"/>
        <v>2013</v>
      </c>
      <c r="B2324" s="865">
        <v>41285</v>
      </c>
      <c r="C2324" s="866">
        <v>147</v>
      </c>
    </row>
    <row r="2325" spans="1:3" s="862" customFormat="1">
      <c r="A2325" s="762">
        <f t="shared" si="38"/>
        <v>2013</v>
      </c>
      <c r="B2325" s="865">
        <v>41284</v>
      </c>
      <c r="C2325" s="866">
        <v>146</v>
      </c>
    </row>
    <row r="2326" spans="1:3" s="862" customFormat="1">
      <c r="A2326" s="762">
        <f t="shared" si="38"/>
        <v>2013</v>
      </c>
      <c r="B2326" s="865">
        <v>41283</v>
      </c>
      <c r="C2326" s="866">
        <v>148</v>
      </c>
    </row>
    <row r="2327" spans="1:3" s="862" customFormat="1">
      <c r="A2327" s="762">
        <f t="shared" si="38"/>
        <v>2013</v>
      </c>
      <c r="B2327" s="865">
        <v>41282</v>
      </c>
      <c r="C2327" s="866">
        <v>146</v>
      </c>
    </row>
    <row r="2328" spans="1:3" s="862" customFormat="1">
      <c r="A2328" s="762">
        <f t="shared" si="38"/>
        <v>2013</v>
      </c>
      <c r="B2328" s="865">
        <v>41281</v>
      </c>
      <c r="C2328" s="866">
        <v>142</v>
      </c>
    </row>
    <row r="2329" spans="1:3" s="862" customFormat="1">
      <c r="A2329" s="762">
        <f t="shared" si="38"/>
        <v>2013</v>
      </c>
      <c r="B2329" s="865">
        <v>41278</v>
      </c>
      <c r="C2329" s="866">
        <v>137</v>
      </c>
    </row>
    <row r="2330" spans="1:3" s="862" customFormat="1">
      <c r="A2330" s="762">
        <f t="shared" si="38"/>
        <v>2013</v>
      </c>
      <c r="B2330" s="865">
        <v>41277</v>
      </c>
      <c r="C2330" s="866">
        <v>137</v>
      </c>
    </row>
    <row r="2331" spans="1:3" s="862" customFormat="1">
      <c r="A2331" s="762">
        <f t="shared" si="38"/>
        <v>2013</v>
      </c>
      <c r="B2331" s="865">
        <v>41276</v>
      </c>
      <c r="C2331" s="866">
        <v>136</v>
      </c>
    </row>
    <row r="2332" spans="1:3" s="862" customFormat="1">
      <c r="A2332" s="762">
        <f t="shared" si="38"/>
        <v>2012</v>
      </c>
      <c r="B2332" s="865">
        <v>41274</v>
      </c>
      <c r="C2332" s="866">
        <v>142</v>
      </c>
    </row>
    <row r="2333" spans="1:3" s="862" customFormat="1">
      <c r="A2333" s="762">
        <f t="shared" si="38"/>
        <v>2012</v>
      </c>
      <c r="B2333" s="865">
        <v>41271</v>
      </c>
      <c r="C2333" s="866">
        <v>148</v>
      </c>
    </row>
    <row r="2334" spans="1:3" s="862" customFormat="1">
      <c r="A2334" s="762">
        <f t="shared" si="38"/>
        <v>2012</v>
      </c>
      <c r="B2334" s="865">
        <v>41270</v>
      </c>
      <c r="C2334" s="866">
        <v>146</v>
      </c>
    </row>
    <row r="2335" spans="1:3" s="862" customFormat="1">
      <c r="A2335" s="762">
        <f t="shared" si="38"/>
        <v>2012</v>
      </c>
      <c r="B2335" s="865">
        <v>41269</v>
      </c>
      <c r="C2335" s="866">
        <v>142</v>
      </c>
    </row>
    <row r="2336" spans="1:3" s="862" customFormat="1">
      <c r="A2336" s="762">
        <f t="shared" si="38"/>
        <v>2012</v>
      </c>
      <c r="B2336" s="865">
        <v>41267</v>
      </c>
      <c r="C2336" s="866">
        <v>141</v>
      </c>
    </row>
    <row r="2337" spans="1:3" s="862" customFormat="1">
      <c r="A2337" s="762">
        <f t="shared" si="38"/>
        <v>2012</v>
      </c>
      <c r="B2337" s="865">
        <v>41264</v>
      </c>
      <c r="C2337" s="866">
        <v>143</v>
      </c>
    </row>
    <row r="2338" spans="1:3" s="862" customFormat="1">
      <c r="A2338" s="762">
        <f t="shared" si="38"/>
        <v>2012</v>
      </c>
      <c r="B2338" s="865">
        <v>41263</v>
      </c>
      <c r="C2338" s="866">
        <v>138</v>
      </c>
    </row>
    <row r="2339" spans="1:3" s="862" customFormat="1">
      <c r="A2339" s="762">
        <f t="shared" si="38"/>
        <v>2012</v>
      </c>
      <c r="B2339" s="865">
        <v>41262</v>
      </c>
      <c r="C2339" s="866">
        <v>137</v>
      </c>
    </row>
    <row r="2340" spans="1:3" s="862" customFormat="1">
      <c r="A2340" s="762">
        <f t="shared" si="38"/>
        <v>2012</v>
      </c>
      <c r="B2340" s="865">
        <v>41261</v>
      </c>
      <c r="C2340" s="866">
        <v>138</v>
      </c>
    </row>
    <row r="2341" spans="1:3" s="862" customFormat="1">
      <c r="A2341" s="762">
        <f t="shared" si="38"/>
        <v>2012</v>
      </c>
      <c r="B2341" s="865">
        <v>41260</v>
      </c>
      <c r="C2341" s="866">
        <v>140</v>
      </c>
    </row>
    <row r="2342" spans="1:3" s="862" customFormat="1">
      <c r="A2342" s="762">
        <f t="shared" si="38"/>
        <v>2012</v>
      </c>
      <c r="B2342" s="865">
        <v>41257</v>
      </c>
      <c r="C2342" s="866">
        <v>146</v>
      </c>
    </row>
    <row r="2343" spans="1:3" s="862" customFormat="1">
      <c r="A2343" s="762">
        <f t="shared" si="38"/>
        <v>2012</v>
      </c>
      <c r="B2343" s="865">
        <v>41256</v>
      </c>
      <c r="C2343" s="866">
        <v>147</v>
      </c>
    </row>
    <row r="2344" spans="1:3" s="862" customFormat="1">
      <c r="A2344" s="762">
        <f t="shared" si="38"/>
        <v>2012</v>
      </c>
      <c r="B2344" s="865">
        <v>41255</v>
      </c>
      <c r="C2344" s="866">
        <v>148</v>
      </c>
    </row>
    <row r="2345" spans="1:3" s="862" customFormat="1">
      <c r="A2345" s="762">
        <f t="shared" si="38"/>
        <v>2012</v>
      </c>
      <c r="B2345" s="865">
        <v>41254</v>
      </c>
      <c r="C2345" s="866">
        <v>153</v>
      </c>
    </row>
    <row r="2346" spans="1:3" s="862" customFormat="1">
      <c r="A2346" s="762">
        <f t="shared" si="38"/>
        <v>2012</v>
      </c>
      <c r="B2346" s="865">
        <v>41253</v>
      </c>
      <c r="C2346" s="866">
        <v>155</v>
      </c>
    </row>
    <row r="2347" spans="1:3" s="862" customFormat="1">
      <c r="A2347" s="762">
        <f t="shared" si="38"/>
        <v>2012</v>
      </c>
      <c r="B2347" s="865">
        <v>41250</v>
      </c>
      <c r="C2347" s="866">
        <v>154</v>
      </c>
    </row>
    <row r="2348" spans="1:3" s="862" customFormat="1">
      <c r="A2348" s="762">
        <f t="shared" si="38"/>
        <v>2012</v>
      </c>
      <c r="B2348" s="865">
        <v>41249</v>
      </c>
      <c r="C2348" s="866">
        <v>158</v>
      </c>
    </row>
    <row r="2349" spans="1:3" s="862" customFormat="1">
      <c r="A2349" s="762">
        <f t="shared" si="38"/>
        <v>2012</v>
      </c>
      <c r="B2349" s="865">
        <v>41248</v>
      </c>
      <c r="C2349" s="866">
        <v>156</v>
      </c>
    </row>
    <row r="2350" spans="1:3" s="862" customFormat="1">
      <c r="A2350" s="762">
        <f t="shared" si="38"/>
        <v>2012</v>
      </c>
      <c r="B2350" s="865">
        <v>41247</v>
      </c>
      <c r="C2350" s="866">
        <v>156</v>
      </c>
    </row>
    <row r="2351" spans="1:3" s="862" customFormat="1">
      <c r="A2351" s="762">
        <f t="shared" si="38"/>
        <v>2012</v>
      </c>
      <c r="B2351" s="865">
        <v>41246</v>
      </c>
      <c r="C2351" s="866">
        <v>155</v>
      </c>
    </row>
    <row r="2352" spans="1:3" s="862" customFormat="1">
      <c r="A2352" s="762">
        <f t="shared" si="38"/>
        <v>2012</v>
      </c>
      <c r="B2352" s="865">
        <v>41243</v>
      </c>
      <c r="C2352" s="866">
        <v>153</v>
      </c>
    </row>
    <row r="2353" spans="1:3" s="862" customFormat="1">
      <c r="A2353" s="762">
        <f t="shared" si="38"/>
        <v>2012</v>
      </c>
      <c r="B2353" s="865">
        <v>41242</v>
      </c>
      <c r="C2353" s="866">
        <v>152</v>
      </c>
    </row>
    <row r="2354" spans="1:3" s="862" customFormat="1">
      <c r="A2354" s="762">
        <f t="shared" si="38"/>
        <v>2012</v>
      </c>
      <c r="B2354" s="865">
        <v>41241</v>
      </c>
      <c r="C2354" s="866">
        <v>155</v>
      </c>
    </row>
    <row r="2355" spans="1:3" s="862" customFormat="1">
      <c r="A2355" s="762">
        <f t="shared" si="38"/>
        <v>2012</v>
      </c>
      <c r="B2355" s="865">
        <v>41240</v>
      </c>
      <c r="C2355" s="866">
        <v>154</v>
      </c>
    </row>
    <row r="2356" spans="1:3" s="862" customFormat="1">
      <c r="A2356" s="762">
        <f t="shared" si="38"/>
        <v>2012</v>
      </c>
      <c r="B2356" s="865">
        <v>41239</v>
      </c>
      <c r="C2356" s="866">
        <v>155</v>
      </c>
    </row>
    <row r="2357" spans="1:3" s="862" customFormat="1">
      <c r="A2357" s="762">
        <f t="shared" si="38"/>
        <v>2012</v>
      </c>
      <c r="B2357" s="865">
        <v>41236</v>
      </c>
      <c r="C2357" s="866">
        <v>154</v>
      </c>
    </row>
    <row r="2358" spans="1:3" s="862" customFormat="1">
      <c r="A2358" s="762">
        <f t="shared" si="38"/>
        <v>2012</v>
      </c>
      <c r="B2358" s="865">
        <v>41235</v>
      </c>
      <c r="C2358" s="866">
        <v>154</v>
      </c>
    </row>
    <row r="2359" spans="1:3" s="862" customFormat="1">
      <c r="A2359" s="762">
        <f t="shared" si="38"/>
        <v>2012</v>
      </c>
      <c r="B2359" s="865">
        <v>41234</v>
      </c>
      <c r="C2359" s="866">
        <v>154</v>
      </c>
    </row>
    <row r="2360" spans="1:3" s="862" customFormat="1">
      <c r="A2360" s="762">
        <f t="shared" si="38"/>
        <v>2012</v>
      </c>
      <c r="B2360" s="865">
        <v>41233</v>
      </c>
      <c r="C2360" s="866">
        <v>158</v>
      </c>
    </row>
    <row r="2361" spans="1:3" s="862" customFormat="1">
      <c r="A2361" s="762">
        <f t="shared" si="38"/>
        <v>2012</v>
      </c>
      <c r="B2361" s="865">
        <v>41232</v>
      </c>
      <c r="C2361" s="866">
        <v>162</v>
      </c>
    </row>
    <row r="2362" spans="1:3" s="862" customFormat="1">
      <c r="A2362" s="762">
        <f t="shared" si="38"/>
        <v>2012</v>
      </c>
      <c r="B2362" s="865">
        <v>41229</v>
      </c>
      <c r="C2362" s="866">
        <v>165</v>
      </c>
    </row>
    <row r="2363" spans="1:3" s="862" customFormat="1">
      <c r="A2363" s="762">
        <f t="shared" si="38"/>
        <v>2012</v>
      </c>
      <c r="B2363" s="865">
        <v>41228</v>
      </c>
      <c r="C2363" s="866">
        <v>166</v>
      </c>
    </row>
    <row r="2364" spans="1:3" s="862" customFormat="1">
      <c r="A2364" s="762">
        <f t="shared" si="38"/>
        <v>2012</v>
      </c>
      <c r="B2364" s="865">
        <v>41227</v>
      </c>
      <c r="C2364" s="866">
        <v>164</v>
      </c>
    </row>
    <row r="2365" spans="1:3" s="862" customFormat="1">
      <c r="A2365" s="762">
        <f t="shared" si="38"/>
        <v>2012</v>
      </c>
      <c r="B2365" s="865">
        <v>41226</v>
      </c>
      <c r="C2365" s="866">
        <v>160</v>
      </c>
    </row>
    <row r="2366" spans="1:3" s="862" customFormat="1">
      <c r="A2366" s="762">
        <f t="shared" si="38"/>
        <v>2012</v>
      </c>
      <c r="B2366" s="865">
        <v>41225</v>
      </c>
      <c r="C2366" s="866">
        <v>154</v>
      </c>
    </row>
    <row r="2367" spans="1:3" s="862" customFormat="1">
      <c r="A2367" s="762">
        <f t="shared" si="38"/>
        <v>2012</v>
      </c>
      <c r="B2367" s="865">
        <v>41222</v>
      </c>
      <c r="C2367" s="866">
        <v>154</v>
      </c>
    </row>
    <row r="2368" spans="1:3" s="862" customFormat="1">
      <c r="A2368" s="762">
        <f t="shared" si="38"/>
        <v>2012</v>
      </c>
      <c r="B2368" s="865">
        <v>41221</v>
      </c>
      <c r="C2368" s="866">
        <v>152</v>
      </c>
    </row>
    <row r="2369" spans="1:3" s="862" customFormat="1">
      <c r="A2369" s="762">
        <f t="shared" si="38"/>
        <v>2012</v>
      </c>
      <c r="B2369" s="865">
        <v>41220</v>
      </c>
      <c r="C2369" s="866">
        <v>147</v>
      </c>
    </row>
    <row r="2370" spans="1:3" s="862" customFormat="1">
      <c r="A2370" s="762">
        <f t="shared" si="38"/>
        <v>2012</v>
      </c>
      <c r="B2370" s="865">
        <v>41219</v>
      </c>
      <c r="C2370" s="866">
        <v>143</v>
      </c>
    </row>
    <row r="2371" spans="1:3" s="862" customFormat="1">
      <c r="A2371" s="762">
        <f t="shared" si="38"/>
        <v>2012</v>
      </c>
      <c r="B2371" s="865">
        <v>41218</v>
      </c>
      <c r="C2371" s="866">
        <v>147</v>
      </c>
    </row>
    <row r="2372" spans="1:3" s="862" customFormat="1">
      <c r="A2372" s="762">
        <f t="shared" ref="A2372:A2435" si="39">YEAR(B2372)</f>
        <v>2012</v>
      </c>
      <c r="B2372" s="865">
        <v>41215</v>
      </c>
      <c r="C2372" s="866">
        <v>153</v>
      </c>
    </row>
    <row r="2373" spans="1:3" s="862" customFormat="1">
      <c r="A2373" s="762">
        <f t="shared" si="39"/>
        <v>2012</v>
      </c>
      <c r="B2373" s="865">
        <v>41214</v>
      </c>
      <c r="C2373" s="866">
        <v>152</v>
      </c>
    </row>
    <row r="2374" spans="1:3" s="862" customFormat="1">
      <c r="A2374" s="762">
        <f t="shared" si="39"/>
        <v>2012</v>
      </c>
      <c r="B2374" s="865">
        <v>41213</v>
      </c>
      <c r="C2374" s="866">
        <v>158</v>
      </c>
    </row>
    <row r="2375" spans="1:3" s="862" customFormat="1">
      <c r="A2375" s="762">
        <f t="shared" si="39"/>
        <v>2012</v>
      </c>
      <c r="B2375" s="865">
        <v>41212</v>
      </c>
      <c r="C2375" s="866">
        <v>157</v>
      </c>
    </row>
    <row r="2376" spans="1:3" s="862" customFormat="1">
      <c r="A2376" s="762">
        <f t="shared" si="39"/>
        <v>2012</v>
      </c>
      <c r="B2376" s="865">
        <v>41211</v>
      </c>
      <c r="C2376" s="866">
        <v>157</v>
      </c>
    </row>
    <row r="2377" spans="1:3" s="862" customFormat="1">
      <c r="A2377" s="762">
        <f t="shared" si="39"/>
        <v>2012</v>
      </c>
      <c r="B2377" s="865">
        <v>41208</v>
      </c>
      <c r="C2377" s="866">
        <v>154</v>
      </c>
    </row>
    <row r="2378" spans="1:3" s="862" customFormat="1">
      <c r="A2378" s="762">
        <f t="shared" si="39"/>
        <v>2012</v>
      </c>
      <c r="B2378" s="865">
        <v>41207</v>
      </c>
      <c r="C2378" s="866">
        <v>144</v>
      </c>
    </row>
    <row r="2379" spans="1:3" s="862" customFormat="1">
      <c r="A2379" s="762">
        <f t="shared" si="39"/>
        <v>2012</v>
      </c>
      <c r="B2379" s="865">
        <v>41206</v>
      </c>
      <c r="C2379" s="866">
        <v>145</v>
      </c>
    </row>
    <row r="2380" spans="1:3" s="862" customFormat="1">
      <c r="A2380" s="762">
        <f t="shared" si="39"/>
        <v>2012</v>
      </c>
      <c r="B2380" s="865">
        <v>41205</v>
      </c>
      <c r="C2380" s="866">
        <v>146</v>
      </c>
    </row>
    <row r="2381" spans="1:3" s="862" customFormat="1">
      <c r="A2381" s="762">
        <f t="shared" si="39"/>
        <v>2012</v>
      </c>
      <c r="B2381" s="865">
        <v>41204</v>
      </c>
      <c r="C2381" s="866">
        <v>145</v>
      </c>
    </row>
    <row r="2382" spans="1:3" s="862" customFormat="1">
      <c r="A2382" s="762">
        <f t="shared" si="39"/>
        <v>2012</v>
      </c>
      <c r="B2382" s="865">
        <v>41201</v>
      </c>
      <c r="C2382" s="866">
        <v>145</v>
      </c>
    </row>
    <row r="2383" spans="1:3" s="862" customFormat="1">
      <c r="A2383" s="762">
        <f t="shared" si="39"/>
        <v>2012</v>
      </c>
      <c r="B2383" s="865">
        <v>41200</v>
      </c>
      <c r="C2383" s="866">
        <v>137</v>
      </c>
    </row>
    <row r="2384" spans="1:3" s="862" customFormat="1">
      <c r="A2384" s="762">
        <f t="shared" si="39"/>
        <v>2012</v>
      </c>
      <c r="B2384" s="865">
        <v>41199</v>
      </c>
      <c r="C2384" s="866">
        <v>140</v>
      </c>
    </row>
    <row r="2385" spans="1:3" s="862" customFormat="1">
      <c r="A2385" s="762">
        <f t="shared" si="39"/>
        <v>2012</v>
      </c>
      <c r="B2385" s="865">
        <v>41198</v>
      </c>
      <c r="C2385" s="866">
        <v>146</v>
      </c>
    </row>
    <row r="2386" spans="1:3" s="862" customFormat="1">
      <c r="A2386" s="762">
        <f t="shared" si="39"/>
        <v>2012</v>
      </c>
      <c r="B2386" s="865">
        <v>41197</v>
      </c>
      <c r="C2386" s="866">
        <v>151</v>
      </c>
    </row>
    <row r="2387" spans="1:3" s="862" customFormat="1">
      <c r="A2387" s="762">
        <f t="shared" si="39"/>
        <v>2012</v>
      </c>
      <c r="B2387" s="865">
        <v>41194</v>
      </c>
      <c r="C2387" s="866">
        <v>152</v>
      </c>
    </row>
    <row r="2388" spans="1:3" s="862" customFormat="1">
      <c r="A2388" s="762">
        <f t="shared" si="39"/>
        <v>2012</v>
      </c>
      <c r="B2388" s="865">
        <v>41193</v>
      </c>
      <c r="C2388" s="866">
        <v>155</v>
      </c>
    </row>
    <row r="2389" spans="1:3" s="862" customFormat="1">
      <c r="A2389" s="762">
        <f t="shared" si="39"/>
        <v>2012</v>
      </c>
      <c r="B2389" s="865">
        <v>41192</v>
      </c>
      <c r="C2389" s="866">
        <v>153</v>
      </c>
    </row>
    <row r="2390" spans="1:3" s="862" customFormat="1">
      <c r="A2390" s="762">
        <f t="shared" si="39"/>
        <v>2012</v>
      </c>
      <c r="B2390" s="865">
        <v>41191</v>
      </c>
      <c r="C2390" s="866">
        <v>149</v>
      </c>
    </row>
    <row r="2391" spans="1:3" s="862" customFormat="1">
      <c r="A2391" s="762">
        <f t="shared" si="39"/>
        <v>2012</v>
      </c>
      <c r="B2391" s="865">
        <v>41190</v>
      </c>
      <c r="C2391" s="866">
        <v>146</v>
      </c>
    </row>
    <row r="2392" spans="1:3" s="862" customFormat="1">
      <c r="A2392" s="762">
        <f t="shared" si="39"/>
        <v>2012</v>
      </c>
      <c r="B2392" s="865">
        <v>41187</v>
      </c>
      <c r="C2392" s="866">
        <v>146</v>
      </c>
    </row>
    <row r="2393" spans="1:3" s="862" customFormat="1">
      <c r="A2393" s="762">
        <f t="shared" si="39"/>
        <v>2012</v>
      </c>
      <c r="B2393" s="865">
        <v>41186</v>
      </c>
      <c r="C2393" s="866">
        <v>153</v>
      </c>
    </row>
    <row r="2394" spans="1:3" s="862" customFormat="1">
      <c r="A2394" s="762">
        <f t="shared" si="39"/>
        <v>2012</v>
      </c>
      <c r="B2394" s="865">
        <v>41185</v>
      </c>
      <c r="C2394" s="866">
        <v>157</v>
      </c>
    </row>
    <row r="2395" spans="1:3" s="862" customFormat="1">
      <c r="A2395" s="762">
        <f t="shared" si="39"/>
        <v>2012</v>
      </c>
      <c r="B2395" s="865">
        <v>41184</v>
      </c>
      <c r="C2395" s="866">
        <v>159</v>
      </c>
    </row>
    <row r="2396" spans="1:3" s="862" customFormat="1">
      <c r="A2396" s="762">
        <f t="shared" si="39"/>
        <v>2012</v>
      </c>
      <c r="B2396" s="865">
        <v>41183</v>
      </c>
      <c r="C2396" s="866">
        <v>162</v>
      </c>
    </row>
    <row r="2397" spans="1:3" s="862" customFormat="1">
      <c r="A2397" s="762">
        <f t="shared" si="39"/>
        <v>2012</v>
      </c>
      <c r="B2397" s="865">
        <v>41180</v>
      </c>
      <c r="C2397" s="866">
        <v>166</v>
      </c>
    </row>
    <row r="2398" spans="1:3" s="862" customFormat="1">
      <c r="A2398" s="762">
        <f t="shared" si="39"/>
        <v>2012</v>
      </c>
      <c r="B2398" s="865">
        <v>41179</v>
      </c>
      <c r="C2398" s="866">
        <v>166</v>
      </c>
    </row>
    <row r="2399" spans="1:3" s="862" customFormat="1">
      <c r="A2399" s="762">
        <f t="shared" si="39"/>
        <v>2012</v>
      </c>
      <c r="B2399" s="865">
        <v>41178</v>
      </c>
      <c r="C2399" s="866">
        <v>168</v>
      </c>
    </row>
    <row r="2400" spans="1:3" s="862" customFormat="1">
      <c r="A2400" s="762">
        <f t="shared" si="39"/>
        <v>2012</v>
      </c>
      <c r="B2400" s="865">
        <v>41177</v>
      </c>
      <c r="C2400" s="866">
        <v>164</v>
      </c>
    </row>
    <row r="2401" spans="1:3" s="862" customFormat="1">
      <c r="A2401" s="762">
        <f t="shared" si="39"/>
        <v>2012</v>
      </c>
      <c r="B2401" s="865">
        <v>41176</v>
      </c>
      <c r="C2401" s="866">
        <v>157</v>
      </c>
    </row>
    <row r="2402" spans="1:3" s="862" customFormat="1">
      <c r="A2402" s="762">
        <f t="shared" si="39"/>
        <v>2012</v>
      </c>
      <c r="B2402" s="865">
        <v>41173</v>
      </c>
      <c r="C2402" s="866">
        <v>154</v>
      </c>
    </row>
    <row r="2403" spans="1:3" s="862" customFormat="1">
      <c r="A2403" s="762">
        <f t="shared" si="39"/>
        <v>2012</v>
      </c>
      <c r="B2403" s="865">
        <v>41172</v>
      </c>
      <c r="C2403" s="866">
        <v>156</v>
      </c>
    </row>
    <row r="2404" spans="1:3" s="862" customFormat="1">
      <c r="A2404" s="762">
        <f t="shared" si="39"/>
        <v>2012</v>
      </c>
      <c r="B2404" s="865">
        <v>41171</v>
      </c>
      <c r="C2404" s="866">
        <v>156</v>
      </c>
    </row>
    <row r="2405" spans="1:3" s="862" customFormat="1">
      <c r="A2405" s="762">
        <f t="shared" si="39"/>
        <v>2012</v>
      </c>
      <c r="B2405" s="865">
        <v>41170</v>
      </c>
      <c r="C2405" s="866">
        <v>155</v>
      </c>
    </row>
    <row r="2406" spans="1:3" s="862" customFormat="1">
      <c r="A2406" s="762">
        <f t="shared" si="39"/>
        <v>2012</v>
      </c>
      <c r="B2406" s="865">
        <v>41169</v>
      </c>
      <c r="C2406" s="866">
        <v>153</v>
      </c>
    </row>
    <row r="2407" spans="1:3" s="862" customFormat="1">
      <c r="A2407" s="762">
        <f t="shared" si="39"/>
        <v>2012</v>
      </c>
      <c r="B2407" s="865">
        <v>41166</v>
      </c>
      <c r="C2407" s="866">
        <v>149</v>
      </c>
    </row>
    <row r="2408" spans="1:3" s="862" customFormat="1">
      <c r="A2408" s="762">
        <f t="shared" si="39"/>
        <v>2012</v>
      </c>
      <c r="B2408" s="865">
        <v>41165</v>
      </c>
      <c r="C2408" s="866">
        <v>157</v>
      </c>
    </row>
    <row r="2409" spans="1:3" s="862" customFormat="1">
      <c r="A2409" s="762">
        <f t="shared" si="39"/>
        <v>2012</v>
      </c>
      <c r="B2409" s="865">
        <v>41164</v>
      </c>
      <c r="C2409" s="866">
        <v>157</v>
      </c>
    </row>
    <row r="2410" spans="1:3" s="862" customFormat="1">
      <c r="A2410" s="762">
        <f t="shared" si="39"/>
        <v>2012</v>
      </c>
      <c r="B2410" s="865">
        <v>41163</v>
      </c>
      <c r="C2410" s="866">
        <v>163</v>
      </c>
    </row>
    <row r="2411" spans="1:3" s="862" customFormat="1">
      <c r="A2411" s="762">
        <f t="shared" si="39"/>
        <v>2012</v>
      </c>
      <c r="B2411" s="865">
        <v>41162</v>
      </c>
      <c r="C2411" s="866">
        <v>165</v>
      </c>
    </row>
    <row r="2412" spans="1:3" s="862" customFormat="1">
      <c r="A2412" s="762">
        <f t="shared" si="39"/>
        <v>2012</v>
      </c>
      <c r="B2412" s="865">
        <v>41159</v>
      </c>
      <c r="C2412" s="866">
        <v>166</v>
      </c>
    </row>
    <row r="2413" spans="1:3" s="862" customFormat="1">
      <c r="A2413" s="762">
        <f t="shared" si="39"/>
        <v>2012</v>
      </c>
      <c r="B2413" s="865">
        <v>41158</v>
      </c>
      <c r="C2413" s="866">
        <v>165</v>
      </c>
    </row>
    <row r="2414" spans="1:3" s="862" customFormat="1">
      <c r="A2414" s="762">
        <f t="shared" si="39"/>
        <v>2012</v>
      </c>
      <c r="B2414" s="865">
        <v>41157</v>
      </c>
      <c r="C2414" s="866">
        <v>176</v>
      </c>
    </row>
    <row r="2415" spans="1:3" s="862" customFormat="1">
      <c r="A2415" s="762">
        <f t="shared" si="39"/>
        <v>2012</v>
      </c>
      <c r="B2415" s="865">
        <v>41156</v>
      </c>
      <c r="C2415" s="866">
        <v>176</v>
      </c>
    </row>
    <row r="2416" spans="1:3" s="862" customFormat="1">
      <c r="A2416" s="762">
        <f t="shared" si="39"/>
        <v>2012</v>
      </c>
      <c r="B2416" s="865">
        <v>41155</v>
      </c>
      <c r="C2416" s="866">
        <v>181</v>
      </c>
    </row>
    <row r="2417" spans="1:3" s="862" customFormat="1">
      <c r="A2417" s="762">
        <f t="shared" si="39"/>
        <v>2012</v>
      </c>
      <c r="B2417" s="865">
        <v>41152</v>
      </c>
      <c r="C2417" s="866">
        <v>181</v>
      </c>
    </row>
    <row r="2418" spans="1:3" s="862" customFormat="1">
      <c r="A2418" s="762">
        <f t="shared" si="39"/>
        <v>2012</v>
      </c>
      <c r="B2418" s="865">
        <v>41151</v>
      </c>
      <c r="C2418" s="866">
        <v>175</v>
      </c>
    </row>
    <row r="2419" spans="1:3" s="862" customFormat="1">
      <c r="A2419" s="762">
        <f t="shared" si="39"/>
        <v>2012</v>
      </c>
      <c r="B2419" s="865">
        <v>41150</v>
      </c>
      <c r="C2419" s="866">
        <v>173</v>
      </c>
    </row>
    <row r="2420" spans="1:3" s="862" customFormat="1">
      <c r="A2420" s="762">
        <f t="shared" si="39"/>
        <v>2012</v>
      </c>
      <c r="B2420" s="865">
        <v>41149</v>
      </c>
      <c r="C2420" s="866">
        <v>173</v>
      </c>
    </row>
    <row r="2421" spans="1:3" s="862" customFormat="1">
      <c r="A2421" s="762">
        <f t="shared" si="39"/>
        <v>2012</v>
      </c>
      <c r="B2421" s="865">
        <v>41148</v>
      </c>
      <c r="C2421" s="866">
        <v>177</v>
      </c>
    </row>
    <row r="2422" spans="1:3" s="862" customFormat="1">
      <c r="A2422" s="762">
        <f t="shared" si="39"/>
        <v>2012</v>
      </c>
      <c r="B2422" s="865">
        <v>41145</v>
      </c>
      <c r="C2422" s="866">
        <v>174</v>
      </c>
    </row>
    <row r="2423" spans="1:3" s="862" customFormat="1">
      <c r="A2423" s="762">
        <f t="shared" si="39"/>
        <v>2012</v>
      </c>
      <c r="B2423" s="865">
        <v>41144</v>
      </c>
      <c r="C2423" s="866">
        <v>172</v>
      </c>
    </row>
    <row r="2424" spans="1:3" s="862" customFormat="1">
      <c r="A2424" s="762">
        <f t="shared" si="39"/>
        <v>2012</v>
      </c>
      <c r="B2424" s="865">
        <v>41143</v>
      </c>
      <c r="C2424" s="866">
        <v>169</v>
      </c>
    </row>
    <row r="2425" spans="1:3" s="862" customFormat="1">
      <c r="A2425" s="762">
        <f t="shared" si="39"/>
        <v>2012</v>
      </c>
      <c r="B2425" s="865">
        <v>41142</v>
      </c>
      <c r="C2425" s="866">
        <v>167</v>
      </c>
    </row>
    <row r="2426" spans="1:3" s="862" customFormat="1">
      <c r="A2426" s="762">
        <f t="shared" si="39"/>
        <v>2012</v>
      </c>
      <c r="B2426" s="865">
        <v>41141</v>
      </c>
      <c r="C2426" s="866">
        <v>168</v>
      </c>
    </row>
    <row r="2427" spans="1:3" s="862" customFormat="1">
      <c r="A2427" s="762">
        <f t="shared" si="39"/>
        <v>2012</v>
      </c>
      <c r="B2427" s="865">
        <v>41138</v>
      </c>
      <c r="C2427" s="866">
        <v>167</v>
      </c>
    </row>
    <row r="2428" spans="1:3" s="862" customFormat="1">
      <c r="A2428" s="762">
        <f t="shared" si="39"/>
        <v>2012</v>
      </c>
      <c r="B2428" s="865">
        <v>41137</v>
      </c>
      <c r="C2428" s="866">
        <v>166</v>
      </c>
    </row>
    <row r="2429" spans="1:3" s="862" customFormat="1">
      <c r="A2429" s="762">
        <f t="shared" si="39"/>
        <v>2012</v>
      </c>
      <c r="B2429" s="865">
        <v>41136</v>
      </c>
      <c r="C2429" s="866">
        <v>163</v>
      </c>
    </row>
    <row r="2430" spans="1:3" s="862" customFormat="1">
      <c r="A2430" s="762">
        <f t="shared" si="39"/>
        <v>2012</v>
      </c>
      <c r="B2430" s="865">
        <v>41135</v>
      </c>
      <c r="C2430" s="866">
        <v>166</v>
      </c>
    </row>
    <row r="2431" spans="1:3" s="862" customFormat="1">
      <c r="A2431" s="762">
        <f t="shared" si="39"/>
        <v>2012</v>
      </c>
      <c r="B2431" s="865">
        <v>41134</v>
      </c>
      <c r="C2431" s="866">
        <v>169</v>
      </c>
    </row>
    <row r="2432" spans="1:3" s="862" customFormat="1">
      <c r="A2432" s="762">
        <f t="shared" si="39"/>
        <v>2012</v>
      </c>
      <c r="B2432" s="865">
        <v>41131</v>
      </c>
      <c r="C2432" s="866">
        <v>169</v>
      </c>
    </row>
    <row r="2433" spans="1:3" s="862" customFormat="1">
      <c r="A2433" s="762">
        <f t="shared" si="39"/>
        <v>2012</v>
      </c>
      <c r="B2433" s="865">
        <v>41130</v>
      </c>
      <c r="C2433" s="866">
        <v>165</v>
      </c>
    </row>
    <row r="2434" spans="1:3" s="862" customFormat="1">
      <c r="A2434" s="762">
        <f t="shared" si="39"/>
        <v>2012</v>
      </c>
      <c r="B2434" s="865">
        <v>41129</v>
      </c>
      <c r="C2434" s="866">
        <v>164</v>
      </c>
    </row>
    <row r="2435" spans="1:3" s="862" customFormat="1">
      <c r="A2435" s="762">
        <f t="shared" si="39"/>
        <v>2012</v>
      </c>
      <c r="B2435" s="865">
        <v>41128</v>
      </c>
      <c r="C2435" s="866">
        <v>169</v>
      </c>
    </row>
    <row r="2436" spans="1:3" s="862" customFormat="1">
      <c r="A2436" s="762">
        <f t="shared" ref="A2436:A2499" si="40">YEAR(B2436)</f>
        <v>2012</v>
      </c>
      <c r="B2436" s="865">
        <v>41127</v>
      </c>
      <c r="C2436" s="866">
        <v>173</v>
      </c>
    </row>
    <row r="2437" spans="1:3" s="862" customFormat="1">
      <c r="A2437" s="762">
        <f t="shared" si="40"/>
        <v>2012</v>
      </c>
      <c r="B2437" s="865">
        <v>41124</v>
      </c>
      <c r="C2437" s="866">
        <v>174</v>
      </c>
    </row>
    <row r="2438" spans="1:3" s="862" customFormat="1">
      <c r="A2438" s="762">
        <f t="shared" si="40"/>
        <v>2012</v>
      </c>
      <c r="B2438" s="865">
        <v>41123</v>
      </c>
      <c r="C2438" s="866">
        <v>182</v>
      </c>
    </row>
    <row r="2439" spans="1:3" s="862" customFormat="1">
      <c r="A2439" s="762">
        <f t="shared" si="40"/>
        <v>2012</v>
      </c>
      <c r="B2439" s="865">
        <v>41122</v>
      </c>
      <c r="C2439" s="866">
        <v>175</v>
      </c>
    </row>
    <row r="2440" spans="1:3" s="862" customFormat="1">
      <c r="A2440" s="762">
        <f t="shared" si="40"/>
        <v>2012</v>
      </c>
      <c r="B2440" s="865">
        <v>41121</v>
      </c>
      <c r="C2440" s="866">
        <v>183</v>
      </c>
    </row>
    <row r="2441" spans="1:3" s="862" customFormat="1">
      <c r="A2441" s="762">
        <f t="shared" si="40"/>
        <v>2012</v>
      </c>
      <c r="B2441" s="865">
        <v>41120</v>
      </c>
      <c r="C2441" s="866">
        <v>182</v>
      </c>
    </row>
    <row r="2442" spans="1:3" s="862" customFormat="1">
      <c r="A2442" s="762">
        <f t="shared" si="40"/>
        <v>2012</v>
      </c>
      <c r="B2442" s="865">
        <v>41117</v>
      </c>
      <c r="C2442" s="866">
        <v>190</v>
      </c>
    </row>
    <row r="2443" spans="1:3" s="862" customFormat="1">
      <c r="A2443" s="762">
        <f t="shared" si="40"/>
        <v>2012</v>
      </c>
      <c r="B2443" s="865">
        <v>41116</v>
      </c>
      <c r="C2443" s="866">
        <v>207</v>
      </c>
    </row>
    <row r="2444" spans="1:3" s="862" customFormat="1">
      <c r="A2444" s="762">
        <f t="shared" si="40"/>
        <v>2012</v>
      </c>
      <c r="B2444" s="865">
        <v>41115</v>
      </c>
      <c r="C2444" s="866">
        <v>210</v>
      </c>
    </row>
    <row r="2445" spans="1:3" s="862" customFormat="1">
      <c r="A2445" s="762">
        <f t="shared" si="40"/>
        <v>2012</v>
      </c>
      <c r="B2445" s="865">
        <v>41114</v>
      </c>
      <c r="C2445" s="866">
        <v>211</v>
      </c>
    </row>
    <row r="2446" spans="1:3" s="862" customFormat="1">
      <c r="A2446" s="762">
        <f t="shared" si="40"/>
        <v>2012</v>
      </c>
      <c r="B2446" s="865">
        <v>41113</v>
      </c>
      <c r="C2446" s="866">
        <v>205</v>
      </c>
    </row>
    <row r="2447" spans="1:3" s="862" customFormat="1">
      <c r="A2447" s="762">
        <f t="shared" si="40"/>
        <v>2012</v>
      </c>
      <c r="B2447" s="865">
        <v>41110</v>
      </c>
      <c r="C2447" s="866">
        <v>198</v>
      </c>
    </row>
    <row r="2448" spans="1:3" s="862" customFormat="1">
      <c r="A2448" s="762">
        <f t="shared" si="40"/>
        <v>2012</v>
      </c>
      <c r="B2448" s="865">
        <v>41109</v>
      </c>
      <c r="C2448" s="866">
        <v>197</v>
      </c>
    </row>
    <row r="2449" spans="1:3" s="862" customFormat="1">
      <c r="A2449" s="762">
        <f t="shared" si="40"/>
        <v>2012</v>
      </c>
      <c r="B2449" s="865">
        <v>41108</v>
      </c>
      <c r="C2449" s="866">
        <v>199</v>
      </c>
    </row>
    <row r="2450" spans="1:3" s="862" customFormat="1">
      <c r="A2450" s="762">
        <f t="shared" si="40"/>
        <v>2012</v>
      </c>
      <c r="B2450" s="865">
        <v>41107</v>
      </c>
      <c r="C2450" s="866">
        <v>195</v>
      </c>
    </row>
    <row r="2451" spans="1:3" s="862" customFormat="1">
      <c r="A2451" s="762">
        <f t="shared" si="40"/>
        <v>2012</v>
      </c>
      <c r="B2451" s="865">
        <v>41106</v>
      </c>
      <c r="C2451" s="866">
        <v>200</v>
      </c>
    </row>
    <row r="2452" spans="1:3" s="862" customFormat="1">
      <c r="A2452" s="762">
        <f t="shared" si="40"/>
        <v>2012</v>
      </c>
      <c r="B2452" s="865">
        <v>41103</v>
      </c>
      <c r="C2452" s="866">
        <v>203</v>
      </c>
    </row>
    <row r="2453" spans="1:3" s="862" customFormat="1">
      <c r="A2453" s="762">
        <f t="shared" si="40"/>
        <v>2012</v>
      </c>
      <c r="B2453" s="865">
        <v>41102</v>
      </c>
      <c r="C2453" s="866">
        <v>206</v>
      </c>
    </row>
    <row r="2454" spans="1:3" s="862" customFormat="1">
      <c r="A2454" s="762">
        <f t="shared" si="40"/>
        <v>2012</v>
      </c>
      <c r="B2454" s="865">
        <v>41101</v>
      </c>
      <c r="C2454" s="866">
        <v>208</v>
      </c>
    </row>
    <row r="2455" spans="1:3" s="862" customFormat="1">
      <c r="A2455" s="762">
        <f t="shared" si="40"/>
        <v>2012</v>
      </c>
      <c r="B2455" s="865">
        <v>41100</v>
      </c>
      <c r="C2455" s="866">
        <v>211</v>
      </c>
    </row>
    <row r="2456" spans="1:3" s="862" customFormat="1">
      <c r="A2456" s="762">
        <f t="shared" si="40"/>
        <v>2012</v>
      </c>
      <c r="B2456" s="865">
        <v>41099</v>
      </c>
      <c r="C2456" s="866">
        <v>208</v>
      </c>
    </row>
    <row r="2457" spans="1:3" s="862" customFormat="1">
      <c r="A2457" s="762">
        <f t="shared" si="40"/>
        <v>2012</v>
      </c>
      <c r="B2457" s="865">
        <v>41096</v>
      </c>
      <c r="C2457" s="866">
        <v>208</v>
      </c>
    </row>
    <row r="2458" spans="1:3" s="862" customFormat="1">
      <c r="A2458" s="762">
        <f t="shared" si="40"/>
        <v>2012</v>
      </c>
      <c r="B2458" s="865">
        <v>41095</v>
      </c>
      <c r="C2458" s="866">
        <v>205</v>
      </c>
    </row>
    <row r="2459" spans="1:3" s="862" customFormat="1">
      <c r="A2459" s="762">
        <f t="shared" si="40"/>
        <v>2012</v>
      </c>
      <c r="B2459" s="865">
        <v>41094</v>
      </c>
      <c r="C2459" s="866">
        <v>205</v>
      </c>
    </row>
    <row r="2460" spans="1:3" s="862" customFormat="1">
      <c r="A2460" s="762">
        <f t="shared" si="40"/>
        <v>2012</v>
      </c>
      <c r="B2460" s="865">
        <v>41093</v>
      </c>
      <c r="C2460" s="866">
        <v>205</v>
      </c>
    </row>
    <row r="2461" spans="1:3" s="862" customFormat="1">
      <c r="A2461" s="762">
        <f t="shared" si="40"/>
        <v>2012</v>
      </c>
      <c r="B2461" s="865">
        <v>41092</v>
      </c>
      <c r="C2461" s="866">
        <v>213</v>
      </c>
    </row>
    <row r="2462" spans="1:3" s="862" customFormat="1">
      <c r="A2462" s="762">
        <f t="shared" si="40"/>
        <v>2012</v>
      </c>
      <c r="B2462" s="865">
        <v>41089</v>
      </c>
      <c r="C2462" s="866">
        <v>208</v>
      </c>
    </row>
    <row r="2463" spans="1:3" s="862" customFormat="1">
      <c r="A2463" s="762">
        <f t="shared" si="40"/>
        <v>2012</v>
      </c>
      <c r="B2463" s="865">
        <v>41088</v>
      </c>
      <c r="C2463" s="866">
        <v>219</v>
      </c>
    </row>
    <row r="2464" spans="1:3" s="862" customFormat="1">
      <c r="A2464" s="762">
        <f t="shared" si="40"/>
        <v>2012</v>
      </c>
      <c r="B2464" s="865">
        <v>41087</v>
      </c>
      <c r="C2464" s="866">
        <v>213</v>
      </c>
    </row>
    <row r="2465" spans="1:3" s="862" customFormat="1">
      <c r="A2465" s="762">
        <f t="shared" si="40"/>
        <v>2012</v>
      </c>
      <c r="B2465" s="865">
        <v>41086</v>
      </c>
      <c r="C2465" s="866">
        <v>213</v>
      </c>
    </row>
    <row r="2466" spans="1:3" s="862" customFormat="1">
      <c r="A2466" s="762">
        <f t="shared" si="40"/>
        <v>2012</v>
      </c>
      <c r="B2466" s="865">
        <v>41085</v>
      </c>
      <c r="C2466" s="866">
        <v>214</v>
      </c>
    </row>
    <row r="2467" spans="1:3" s="862" customFormat="1">
      <c r="A2467" s="762">
        <f t="shared" si="40"/>
        <v>2012</v>
      </c>
      <c r="B2467" s="865">
        <v>41082</v>
      </c>
      <c r="C2467" s="866">
        <v>208</v>
      </c>
    </row>
    <row r="2468" spans="1:3" s="862" customFormat="1">
      <c r="A2468" s="762">
        <f t="shared" si="40"/>
        <v>2012</v>
      </c>
      <c r="B2468" s="865">
        <v>41081</v>
      </c>
      <c r="C2468" s="866">
        <v>212</v>
      </c>
    </row>
    <row r="2469" spans="1:3" s="862" customFormat="1">
      <c r="A2469" s="762">
        <f t="shared" si="40"/>
        <v>2012</v>
      </c>
      <c r="B2469" s="865">
        <v>41080</v>
      </c>
      <c r="C2469" s="866">
        <v>211</v>
      </c>
    </row>
    <row r="2470" spans="1:3" s="862" customFormat="1">
      <c r="A2470" s="762">
        <f t="shared" si="40"/>
        <v>2012</v>
      </c>
      <c r="B2470" s="865">
        <v>41079</v>
      </c>
      <c r="C2470" s="866">
        <v>211</v>
      </c>
    </row>
    <row r="2471" spans="1:3" s="862" customFormat="1">
      <c r="A2471" s="762">
        <f t="shared" si="40"/>
        <v>2012</v>
      </c>
      <c r="B2471" s="865">
        <v>41078</v>
      </c>
      <c r="C2471" s="866">
        <v>211</v>
      </c>
    </row>
    <row r="2472" spans="1:3" s="862" customFormat="1">
      <c r="A2472" s="762">
        <f t="shared" si="40"/>
        <v>2012</v>
      </c>
      <c r="B2472" s="865">
        <v>41075</v>
      </c>
      <c r="C2472" s="866">
        <v>203</v>
      </c>
    </row>
    <row r="2473" spans="1:3" s="862" customFormat="1">
      <c r="A2473" s="762">
        <f t="shared" si="40"/>
        <v>2012</v>
      </c>
      <c r="B2473" s="865">
        <v>41074</v>
      </c>
      <c r="C2473" s="866">
        <v>213</v>
      </c>
    </row>
    <row r="2474" spans="1:3" s="862" customFormat="1">
      <c r="A2474" s="762">
        <f t="shared" si="40"/>
        <v>2012</v>
      </c>
      <c r="B2474" s="865">
        <v>41073</v>
      </c>
      <c r="C2474" s="866">
        <v>214</v>
      </c>
    </row>
    <row r="2475" spans="1:3" s="862" customFormat="1">
      <c r="A2475" s="762">
        <f t="shared" si="40"/>
        <v>2012</v>
      </c>
      <c r="B2475" s="865">
        <v>41072</v>
      </c>
      <c r="C2475" s="866">
        <v>216</v>
      </c>
    </row>
    <row r="2476" spans="1:3" s="862" customFormat="1">
      <c r="A2476" s="762">
        <f t="shared" si="40"/>
        <v>2012</v>
      </c>
      <c r="B2476" s="865">
        <v>41071</v>
      </c>
      <c r="C2476" s="866">
        <v>226</v>
      </c>
    </row>
    <row r="2477" spans="1:3" s="862" customFormat="1">
      <c r="A2477" s="762">
        <f t="shared" si="40"/>
        <v>2012</v>
      </c>
      <c r="B2477" s="865">
        <v>41068</v>
      </c>
      <c r="C2477" s="866">
        <v>222</v>
      </c>
    </row>
    <row r="2478" spans="1:3" s="862" customFormat="1">
      <c r="A2478" s="762">
        <f t="shared" si="40"/>
        <v>2012</v>
      </c>
      <c r="B2478" s="865">
        <v>41067</v>
      </c>
      <c r="C2478" s="866">
        <v>222</v>
      </c>
    </row>
    <row r="2479" spans="1:3" s="862" customFormat="1">
      <c r="A2479" s="762">
        <f t="shared" si="40"/>
        <v>2012</v>
      </c>
      <c r="B2479" s="865">
        <v>41066</v>
      </c>
      <c r="C2479" s="866">
        <v>221</v>
      </c>
    </row>
    <row r="2480" spans="1:3" s="862" customFormat="1">
      <c r="A2480" s="762">
        <f t="shared" si="40"/>
        <v>2012</v>
      </c>
      <c r="B2480" s="865">
        <v>41065</v>
      </c>
      <c r="C2480" s="866">
        <v>234</v>
      </c>
    </row>
    <row r="2481" spans="1:3" s="862" customFormat="1">
      <c r="A2481" s="762">
        <f t="shared" si="40"/>
        <v>2012</v>
      </c>
      <c r="B2481" s="865">
        <v>41064</v>
      </c>
      <c r="C2481" s="866">
        <v>244</v>
      </c>
    </row>
    <row r="2482" spans="1:3" s="862" customFormat="1">
      <c r="A2482" s="762">
        <f t="shared" si="40"/>
        <v>2012</v>
      </c>
      <c r="B2482" s="865">
        <v>41061</v>
      </c>
      <c r="C2482" s="866">
        <v>251</v>
      </c>
    </row>
    <row r="2483" spans="1:3" s="862" customFormat="1">
      <c r="A2483" s="762">
        <f t="shared" si="40"/>
        <v>2012</v>
      </c>
      <c r="B2483" s="865">
        <v>41060</v>
      </c>
      <c r="C2483" s="866">
        <v>244</v>
      </c>
    </row>
    <row r="2484" spans="1:3" s="862" customFormat="1">
      <c r="A2484" s="762">
        <f t="shared" si="40"/>
        <v>2012</v>
      </c>
      <c r="B2484" s="865">
        <v>41059</v>
      </c>
      <c r="C2484" s="866">
        <v>237</v>
      </c>
    </row>
    <row r="2485" spans="1:3" s="862" customFormat="1">
      <c r="A2485" s="762">
        <f t="shared" si="40"/>
        <v>2012</v>
      </c>
      <c r="B2485" s="865">
        <v>41058</v>
      </c>
      <c r="C2485" s="866">
        <v>229</v>
      </c>
    </row>
    <row r="2486" spans="1:3" s="862" customFormat="1">
      <c r="A2486" s="762">
        <f t="shared" si="40"/>
        <v>2012</v>
      </c>
      <c r="B2486" s="865">
        <v>41057</v>
      </c>
      <c r="C2486" s="866">
        <v>229</v>
      </c>
    </row>
    <row r="2487" spans="1:3" s="862" customFormat="1">
      <c r="A2487" s="762">
        <f t="shared" si="40"/>
        <v>2012</v>
      </c>
      <c r="B2487" s="865">
        <v>41054</v>
      </c>
      <c r="C2487" s="866">
        <v>229</v>
      </c>
    </row>
    <row r="2488" spans="1:3" s="862" customFormat="1">
      <c r="A2488" s="762">
        <f t="shared" si="40"/>
        <v>2012</v>
      </c>
      <c r="B2488" s="865">
        <v>41053</v>
      </c>
      <c r="C2488" s="866">
        <v>229</v>
      </c>
    </row>
    <row r="2489" spans="1:3" s="862" customFormat="1">
      <c r="A2489" s="762">
        <f t="shared" si="40"/>
        <v>2012</v>
      </c>
      <c r="B2489" s="865">
        <v>41052</v>
      </c>
      <c r="C2489" s="866">
        <v>234</v>
      </c>
    </row>
    <row r="2490" spans="1:3" s="862" customFormat="1">
      <c r="A2490" s="762">
        <f t="shared" si="40"/>
        <v>2012</v>
      </c>
      <c r="B2490" s="865">
        <v>41051</v>
      </c>
      <c r="C2490" s="866">
        <v>223</v>
      </c>
    </row>
    <row r="2491" spans="1:3" s="862" customFormat="1">
      <c r="A2491" s="762">
        <f t="shared" si="40"/>
        <v>2012</v>
      </c>
      <c r="B2491" s="865">
        <v>41050</v>
      </c>
      <c r="C2491" s="866">
        <v>226</v>
      </c>
    </row>
    <row r="2492" spans="1:3" s="862" customFormat="1">
      <c r="A2492" s="762">
        <f t="shared" si="40"/>
        <v>2012</v>
      </c>
      <c r="B2492" s="865">
        <v>41047</v>
      </c>
      <c r="C2492" s="866">
        <v>228</v>
      </c>
    </row>
    <row r="2493" spans="1:3" s="862" customFormat="1">
      <c r="A2493" s="762">
        <f t="shared" si="40"/>
        <v>2012</v>
      </c>
      <c r="B2493" s="865">
        <v>41046</v>
      </c>
      <c r="C2493" s="866">
        <v>227</v>
      </c>
    </row>
    <row r="2494" spans="1:3" s="862" customFormat="1">
      <c r="A2494" s="762">
        <f t="shared" si="40"/>
        <v>2012</v>
      </c>
      <c r="B2494" s="865">
        <v>41045</v>
      </c>
      <c r="C2494" s="866">
        <v>216</v>
      </c>
    </row>
    <row r="2495" spans="1:3" s="862" customFormat="1">
      <c r="A2495" s="762">
        <f t="shared" si="40"/>
        <v>2012</v>
      </c>
      <c r="B2495" s="865">
        <v>41044</v>
      </c>
      <c r="C2495" s="866">
        <v>212</v>
      </c>
    </row>
    <row r="2496" spans="1:3" s="862" customFormat="1">
      <c r="A2496" s="762">
        <f t="shared" si="40"/>
        <v>2012</v>
      </c>
      <c r="B2496" s="865">
        <v>41043</v>
      </c>
      <c r="C2496" s="866">
        <v>208</v>
      </c>
    </row>
    <row r="2497" spans="1:3" s="862" customFormat="1">
      <c r="A2497" s="762">
        <f t="shared" si="40"/>
        <v>2012</v>
      </c>
      <c r="B2497" s="865">
        <v>41040</v>
      </c>
      <c r="C2497" s="866">
        <v>201</v>
      </c>
    </row>
    <row r="2498" spans="1:3" s="862" customFormat="1">
      <c r="A2498" s="762">
        <f t="shared" si="40"/>
        <v>2012</v>
      </c>
      <c r="B2498" s="865">
        <v>41039</v>
      </c>
      <c r="C2498" s="866">
        <v>195</v>
      </c>
    </row>
    <row r="2499" spans="1:3" s="862" customFormat="1">
      <c r="A2499" s="762">
        <f t="shared" si="40"/>
        <v>2012</v>
      </c>
      <c r="B2499" s="865">
        <v>41038</v>
      </c>
      <c r="C2499" s="866">
        <v>196</v>
      </c>
    </row>
    <row r="2500" spans="1:3" s="862" customFormat="1">
      <c r="A2500" s="762">
        <f t="shared" ref="A2500:A2563" si="41">YEAR(B2500)</f>
        <v>2012</v>
      </c>
      <c r="B2500" s="865">
        <v>41037</v>
      </c>
      <c r="C2500" s="866">
        <v>193</v>
      </c>
    </row>
    <row r="2501" spans="1:3" s="862" customFormat="1">
      <c r="A2501" s="762">
        <f t="shared" si="41"/>
        <v>2012</v>
      </c>
      <c r="B2501" s="865">
        <v>41036</v>
      </c>
      <c r="C2501" s="866">
        <v>188</v>
      </c>
    </row>
    <row r="2502" spans="1:3" s="862" customFormat="1">
      <c r="A2502" s="762">
        <f t="shared" si="41"/>
        <v>2012</v>
      </c>
      <c r="B2502" s="865">
        <v>41033</v>
      </c>
      <c r="C2502" s="866">
        <v>187</v>
      </c>
    </row>
    <row r="2503" spans="1:3" s="862" customFormat="1">
      <c r="A2503" s="762">
        <f t="shared" si="41"/>
        <v>2012</v>
      </c>
      <c r="B2503" s="865">
        <v>41032</v>
      </c>
      <c r="C2503" s="866">
        <v>182</v>
      </c>
    </row>
    <row r="2504" spans="1:3" s="862" customFormat="1">
      <c r="A2504" s="762">
        <f t="shared" si="41"/>
        <v>2012</v>
      </c>
      <c r="B2504" s="865">
        <v>41031</v>
      </c>
      <c r="C2504" s="866">
        <v>183</v>
      </c>
    </row>
    <row r="2505" spans="1:3" s="862" customFormat="1">
      <c r="A2505" s="762">
        <f t="shared" si="41"/>
        <v>2012</v>
      </c>
      <c r="B2505" s="865">
        <v>41030</v>
      </c>
      <c r="C2505" s="866">
        <v>184</v>
      </c>
    </row>
    <row r="2506" spans="1:3" s="862" customFormat="1">
      <c r="A2506" s="762">
        <f t="shared" si="41"/>
        <v>2012</v>
      </c>
      <c r="B2506" s="865">
        <v>41029</v>
      </c>
      <c r="C2506" s="866">
        <v>188</v>
      </c>
    </row>
    <row r="2507" spans="1:3" s="862" customFormat="1">
      <c r="A2507" s="762">
        <f t="shared" si="41"/>
        <v>2012</v>
      </c>
      <c r="B2507" s="865">
        <v>41026</v>
      </c>
      <c r="C2507" s="866">
        <v>188</v>
      </c>
    </row>
    <row r="2508" spans="1:3" s="862" customFormat="1">
      <c r="A2508" s="762">
        <f t="shared" si="41"/>
        <v>2012</v>
      </c>
      <c r="B2508" s="865">
        <v>41025</v>
      </c>
      <c r="C2508" s="866">
        <v>186</v>
      </c>
    </row>
    <row r="2509" spans="1:3" s="862" customFormat="1">
      <c r="A2509" s="762">
        <f t="shared" si="41"/>
        <v>2012</v>
      </c>
      <c r="B2509" s="865">
        <v>41024</v>
      </c>
      <c r="C2509" s="866">
        <v>185</v>
      </c>
    </row>
    <row r="2510" spans="1:3" s="862" customFormat="1">
      <c r="A2510" s="762">
        <f t="shared" si="41"/>
        <v>2012</v>
      </c>
      <c r="B2510" s="865">
        <v>41023</v>
      </c>
      <c r="C2510" s="866">
        <v>185</v>
      </c>
    </row>
    <row r="2511" spans="1:3" s="862" customFormat="1">
      <c r="A2511" s="762">
        <f t="shared" si="41"/>
        <v>2012</v>
      </c>
      <c r="B2511" s="865">
        <v>41022</v>
      </c>
      <c r="C2511" s="866">
        <v>188</v>
      </c>
    </row>
    <row r="2512" spans="1:3" s="862" customFormat="1">
      <c r="A2512" s="762">
        <f t="shared" si="41"/>
        <v>2012</v>
      </c>
      <c r="B2512" s="865">
        <v>41019</v>
      </c>
      <c r="C2512" s="866">
        <v>183</v>
      </c>
    </row>
    <row r="2513" spans="1:3" s="862" customFormat="1">
      <c r="A2513" s="762">
        <f t="shared" si="41"/>
        <v>2012</v>
      </c>
      <c r="B2513" s="865">
        <v>41018</v>
      </c>
      <c r="C2513" s="866">
        <v>181</v>
      </c>
    </row>
    <row r="2514" spans="1:3" s="862" customFormat="1">
      <c r="A2514" s="762">
        <f t="shared" si="41"/>
        <v>2012</v>
      </c>
      <c r="B2514" s="865">
        <v>41017</v>
      </c>
      <c r="C2514" s="866">
        <v>184</v>
      </c>
    </row>
    <row r="2515" spans="1:3" s="862" customFormat="1">
      <c r="A2515" s="762">
        <f t="shared" si="41"/>
        <v>2012</v>
      </c>
      <c r="B2515" s="865">
        <v>41016</v>
      </c>
      <c r="C2515" s="866">
        <v>183</v>
      </c>
    </row>
    <row r="2516" spans="1:3" s="862" customFormat="1">
      <c r="A2516" s="762">
        <f t="shared" si="41"/>
        <v>2012</v>
      </c>
      <c r="B2516" s="865">
        <v>41015</v>
      </c>
      <c r="C2516" s="866">
        <v>190</v>
      </c>
    </row>
    <row r="2517" spans="1:3" s="862" customFormat="1">
      <c r="A2517" s="762">
        <f t="shared" si="41"/>
        <v>2012</v>
      </c>
      <c r="B2517" s="865">
        <v>41012</v>
      </c>
      <c r="C2517" s="866">
        <v>188</v>
      </c>
    </row>
    <row r="2518" spans="1:3" s="862" customFormat="1">
      <c r="A2518" s="762">
        <f t="shared" si="41"/>
        <v>2012</v>
      </c>
      <c r="B2518" s="865">
        <v>41011</v>
      </c>
      <c r="C2518" s="866">
        <v>181</v>
      </c>
    </row>
    <row r="2519" spans="1:3" s="862" customFormat="1">
      <c r="A2519" s="762">
        <f t="shared" si="41"/>
        <v>2012</v>
      </c>
      <c r="B2519" s="865">
        <v>41010</v>
      </c>
      <c r="C2519" s="866">
        <v>188</v>
      </c>
    </row>
    <row r="2520" spans="1:3" s="862" customFormat="1">
      <c r="A2520" s="762">
        <f t="shared" si="41"/>
        <v>2012</v>
      </c>
      <c r="B2520" s="865">
        <v>41009</v>
      </c>
      <c r="C2520" s="866">
        <v>194</v>
      </c>
    </row>
    <row r="2521" spans="1:3" s="862" customFormat="1">
      <c r="A2521" s="762">
        <f t="shared" si="41"/>
        <v>2012</v>
      </c>
      <c r="B2521" s="865">
        <v>41008</v>
      </c>
      <c r="C2521" s="866">
        <v>196</v>
      </c>
    </row>
    <row r="2522" spans="1:3" s="862" customFormat="1">
      <c r="A2522" s="762">
        <f t="shared" si="41"/>
        <v>2012</v>
      </c>
      <c r="B2522" s="865">
        <v>41004</v>
      </c>
      <c r="C2522" s="866">
        <v>185</v>
      </c>
    </row>
    <row r="2523" spans="1:3" s="862" customFormat="1">
      <c r="A2523" s="762">
        <f t="shared" si="41"/>
        <v>2012</v>
      </c>
      <c r="B2523" s="865">
        <v>41003</v>
      </c>
      <c r="C2523" s="866">
        <v>178</v>
      </c>
    </row>
    <row r="2524" spans="1:3" s="862" customFormat="1">
      <c r="A2524" s="762">
        <f t="shared" si="41"/>
        <v>2012</v>
      </c>
      <c r="B2524" s="865">
        <v>41002</v>
      </c>
      <c r="C2524" s="866">
        <v>167</v>
      </c>
    </row>
    <row r="2525" spans="1:3" s="862" customFormat="1">
      <c r="A2525" s="762">
        <f t="shared" si="41"/>
        <v>2012</v>
      </c>
      <c r="B2525" s="865">
        <v>41001</v>
      </c>
      <c r="C2525" s="866">
        <v>178</v>
      </c>
    </row>
    <row r="2526" spans="1:3" s="862" customFormat="1">
      <c r="A2526" s="762">
        <f t="shared" si="41"/>
        <v>2012</v>
      </c>
      <c r="B2526" s="865">
        <v>40998</v>
      </c>
      <c r="C2526" s="866">
        <v>177</v>
      </c>
    </row>
    <row r="2527" spans="1:3" s="862" customFormat="1">
      <c r="A2527" s="762">
        <f t="shared" si="41"/>
        <v>2012</v>
      </c>
      <c r="B2527" s="865">
        <v>40997</v>
      </c>
      <c r="C2527" s="866">
        <v>183</v>
      </c>
    </row>
    <row r="2528" spans="1:3" s="862" customFormat="1">
      <c r="A2528" s="762">
        <f t="shared" si="41"/>
        <v>2012</v>
      </c>
      <c r="B2528" s="865">
        <v>40996</v>
      </c>
      <c r="C2528" s="866">
        <v>179</v>
      </c>
    </row>
    <row r="2529" spans="1:3" s="862" customFormat="1">
      <c r="A2529" s="762">
        <f t="shared" si="41"/>
        <v>2012</v>
      </c>
      <c r="B2529" s="865">
        <v>40995</v>
      </c>
      <c r="C2529" s="866">
        <v>177</v>
      </c>
    </row>
    <row r="2530" spans="1:3" s="862" customFormat="1">
      <c r="A2530" s="762">
        <f t="shared" si="41"/>
        <v>2012</v>
      </c>
      <c r="B2530" s="865">
        <v>40994</v>
      </c>
      <c r="C2530" s="866">
        <v>173</v>
      </c>
    </row>
    <row r="2531" spans="1:3" s="862" customFormat="1">
      <c r="A2531" s="762">
        <f t="shared" si="41"/>
        <v>2012</v>
      </c>
      <c r="B2531" s="865">
        <v>40991</v>
      </c>
      <c r="C2531" s="866">
        <v>174</v>
      </c>
    </row>
    <row r="2532" spans="1:3" s="862" customFormat="1">
      <c r="A2532" s="762">
        <f t="shared" si="41"/>
        <v>2012</v>
      </c>
      <c r="B2532" s="865">
        <v>40990</v>
      </c>
      <c r="C2532" s="866">
        <v>171</v>
      </c>
    </row>
    <row r="2533" spans="1:3" s="862" customFormat="1">
      <c r="A2533" s="762">
        <f t="shared" si="41"/>
        <v>2012</v>
      </c>
      <c r="B2533" s="865">
        <v>40989</v>
      </c>
      <c r="C2533" s="866">
        <v>167</v>
      </c>
    </row>
    <row r="2534" spans="1:3" s="862" customFormat="1">
      <c r="A2534" s="762">
        <f t="shared" si="41"/>
        <v>2012</v>
      </c>
      <c r="B2534" s="865">
        <v>40988</v>
      </c>
      <c r="C2534" s="866">
        <v>165</v>
      </c>
    </row>
    <row r="2535" spans="1:3" s="862" customFormat="1">
      <c r="A2535" s="762">
        <f t="shared" si="41"/>
        <v>2012</v>
      </c>
      <c r="B2535" s="865">
        <v>40987</v>
      </c>
      <c r="C2535" s="866">
        <v>166</v>
      </c>
    </row>
    <row r="2536" spans="1:3" s="862" customFormat="1">
      <c r="A2536" s="762">
        <f t="shared" si="41"/>
        <v>2012</v>
      </c>
      <c r="B2536" s="865">
        <v>40984</v>
      </c>
      <c r="C2536" s="866">
        <v>171</v>
      </c>
    </row>
    <row r="2537" spans="1:3" s="862" customFormat="1">
      <c r="A2537" s="762">
        <f t="shared" si="41"/>
        <v>2012</v>
      </c>
      <c r="B2537" s="865">
        <v>40983</v>
      </c>
      <c r="C2537" s="866">
        <v>169</v>
      </c>
    </row>
    <row r="2538" spans="1:3" s="862" customFormat="1">
      <c r="A2538" s="762">
        <f t="shared" si="41"/>
        <v>2012</v>
      </c>
      <c r="B2538" s="865">
        <v>40982</v>
      </c>
      <c r="C2538" s="866">
        <v>166</v>
      </c>
    </row>
    <row r="2539" spans="1:3" s="862" customFormat="1">
      <c r="A2539" s="762">
        <f t="shared" si="41"/>
        <v>2012</v>
      </c>
      <c r="B2539" s="865">
        <v>40981</v>
      </c>
      <c r="C2539" s="866">
        <v>172</v>
      </c>
    </row>
    <row r="2540" spans="1:3" s="862" customFormat="1">
      <c r="A2540" s="762">
        <f t="shared" si="41"/>
        <v>2012</v>
      </c>
      <c r="B2540" s="865">
        <v>40980</v>
      </c>
      <c r="C2540" s="866">
        <v>176</v>
      </c>
    </row>
    <row r="2541" spans="1:3" s="862" customFormat="1">
      <c r="A2541" s="762">
        <f t="shared" si="41"/>
        <v>2012</v>
      </c>
      <c r="B2541" s="865">
        <v>40977</v>
      </c>
      <c r="C2541" s="866">
        <v>182</v>
      </c>
    </row>
    <row r="2542" spans="1:3" s="862" customFormat="1">
      <c r="A2542" s="762">
        <f t="shared" si="41"/>
        <v>2012</v>
      </c>
      <c r="B2542" s="865">
        <v>40976</v>
      </c>
      <c r="C2542" s="866">
        <v>186</v>
      </c>
    </row>
    <row r="2543" spans="1:3" s="862" customFormat="1">
      <c r="A2543" s="762">
        <f t="shared" si="41"/>
        <v>2012</v>
      </c>
      <c r="B2543" s="865">
        <v>40975</v>
      </c>
      <c r="C2543" s="866">
        <v>195</v>
      </c>
    </row>
    <row r="2544" spans="1:3" s="862" customFormat="1">
      <c r="A2544" s="762">
        <f t="shared" si="41"/>
        <v>2012</v>
      </c>
      <c r="B2544" s="865">
        <v>40974</v>
      </c>
      <c r="C2544" s="866">
        <v>200</v>
      </c>
    </row>
    <row r="2545" spans="1:3" s="862" customFormat="1">
      <c r="A2545" s="762">
        <f t="shared" si="41"/>
        <v>2012</v>
      </c>
      <c r="B2545" s="865">
        <v>40973</v>
      </c>
      <c r="C2545" s="866">
        <v>191</v>
      </c>
    </row>
    <row r="2546" spans="1:3" s="862" customFormat="1">
      <c r="A2546" s="762">
        <f t="shared" si="41"/>
        <v>2012</v>
      </c>
      <c r="B2546" s="865">
        <v>40970</v>
      </c>
      <c r="C2546" s="866">
        <v>190</v>
      </c>
    </row>
    <row r="2547" spans="1:3" s="862" customFormat="1">
      <c r="A2547" s="762">
        <f t="shared" si="41"/>
        <v>2012</v>
      </c>
      <c r="B2547" s="865">
        <v>40969</v>
      </c>
      <c r="C2547" s="866">
        <v>193</v>
      </c>
    </row>
    <row r="2548" spans="1:3" s="862" customFormat="1">
      <c r="A2548" s="762">
        <f t="shared" si="41"/>
        <v>2012</v>
      </c>
      <c r="B2548" s="865">
        <v>40968</v>
      </c>
      <c r="C2548" s="866">
        <v>196</v>
      </c>
    </row>
    <row r="2549" spans="1:3" s="862" customFormat="1">
      <c r="A2549" s="762">
        <f t="shared" si="41"/>
        <v>2012</v>
      </c>
      <c r="B2549" s="865">
        <v>40967</v>
      </c>
      <c r="C2549" s="866">
        <v>202</v>
      </c>
    </row>
    <row r="2550" spans="1:3" s="862" customFormat="1">
      <c r="A2550" s="762">
        <f t="shared" si="41"/>
        <v>2012</v>
      </c>
      <c r="B2550" s="865">
        <v>40966</v>
      </c>
      <c r="C2550" s="866">
        <v>206</v>
      </c>
    </row>
    <row r="2551" spans="1:3" s="862" customFormat="1">
      <c r="A2551" s="762">
        <f t="shared" si="41"/>
        <v>2012</v>
      </c>
      <c r="B2551" s="865">
        <v>40963</v>
      </c>
      <c r="C2551" s="866">
        <v>201</v>
      </c>
    </row>
    <row r="2552" spans="1:3" s="862" customFormat="1">
      <c r="A2552" s="762">
        <f t="shared" si="41"/>
        <v>2012</v>
      </c>
      <c r="B2552" s="865">
        <v>40962</v>
      </c>
      <c r="C2552" s="866">
        <v>201</v>
      </c>
    </row>
    <row r="2553" spans="1:3" s="862" customFormat="1">
      <c r="A2553" s="762">
        <f t="shared" si="41"/>
        <v>2012</v>
      </c>
      <c r="B2553" s="865">
        <v>40961</v>
      </c>
      <c r="C2553" s="866">
        <v>197</v>
      </c>
    </row>
    <row r="2554" spans="1:3" s="862" customFormat="1">
      <c r="A2554" s="762">
        <f t="shared" si="41"/>
        <v>2012</v>
      </c>
      <c r="B2554" s="865">
        <v>40960</v>
      </c>
      <c r="C2554" s="866">
        <v>194</v>
      </c>
    </row>
    <row r="2555" spans="1:3" s="862" customFormat="1">
      <c r="A2555" s="762">
        <f t="shared" si="41"/>
        <v>2012</v>
      </c>
      <c r="B2555" s="865">
        <v>40959</v>
      </c>
      <c r="C2555" s="866">
        <v>198</v>
      </c>
    </row>
    <row r="2556" spans="1:3" s="862" customFormat="1">
      <c r="A2556" s="762">
        <f t="shared" si="41"/>
        <v>2012</v>
      </c>
      <c r="B2556" s="865">
        <v>40956</v>
      </c>
      <c r="C2556" s="866">
        <v>198</v>
      </c>
    </row>
    <row r="2557" spans="1:3" s="862" customFormat="1">
      <c r="A2557" s="762">
        <f t="shared" si="41"/>
        <v>2012</v>
      </c>
      <c r="B2557" s="865">
        <v>40955</v>
      </c>
      <c r="C2557" s="866">
        <v>202</v>
      </c>
    </row>
    <row r="2558" spans="1:3" s="862" customFormat="1">
      <c r="A2558" s="762">
        <f t="shared" si="41"/>
        <v>2012</v>
      </c>
      <c r="B2558" s="865">
        <v>40954</v>
      </c>
      <c r="C2558" s="866">
        <v>205</v>
      </c>
    </row>
    <row r="2559" spans="1:3" s="862" customFormat="1">
      <c r="A2559" s="762">
        <f t="shared" si="41"/>
        <v>2012</v>
      </c>
      <c r="B2559" s="865">
        <v>40953</v>
      </c>
      <c r="C2559" s="866">
        <v>203</v>
      </c>
    </row>
    <row r="2560" spans="1:3" s="862" customFormat="1">
      <c r="A2560" s="762">
        <f t="shared" si="41"/>
        <v>2012</v>
      </c>
      <c r="B2560" s="865">
        <v>40952</v>
      </c>
      <c r="C2560" s="866">
        <v>196</v>
      </c>
    </row>
    <row r="2561" spans="1:3" s="862" customFormat="1">
      <c r="A2561" s="762">
        <f t="shared" si="41"/>
        <v>2012</v>
      </c>
      <c r="B2561" s="865">
        <v>40949</v>
      </c>
      <c r="C2561" s="866">
        <v>201</v>
      </c>
    </row>
    <row r="2562" spans="1:3" s="862" customFormat="1">
      <c r="A2562" s="762">
        <f t="shared" si="41"/>
        <v>2012</v>
      </c>
      <c r="B2562" s="865">
        <v>40948</v>
      </c>
      <c r="C2562" s="866">
        <v>196</v>
      </c>
    </row>
    <row r="2563" spans="1:3" s="862" customFormat="1">
      <c r="A2563" s="762">
        <f t="shared" si="41"/>
        <v>2012</v>
      </c>
      <c r="B2563" s="865">
        <v>40947</v>
      </c>
      <c r="C2563" s="866">
        <v>203</v>
      </c>
    </row>
    <row r="2564" spans="1:3" s="862" customFormat="1">
      <c r="A2564" s="762">
        <f t="shared" ref="A2564:A2627" si="42">YEAR(B2564)</f>
        <v>2012</v>
      </c>
      <c r="B2564" s="865">
        <v>40946</v>
      </c>
      <c r="C2564" s="866">
        <v>203</v>
      </c>
    </row>
    <row r="2565" spans="1:3" s="862" customFormat="1">
      <c r="A2565" s="762">
        <f t="shared" si="42"/>
        <v>2012</v>
      </c>
      <c r="B2565" s="865">
        <v>40945</v>
      </c>
      <c r="C2565" s="866">
        <v>210</v>
      </c>
    </row>
    <row r="2566" spans="1:3" s="862" customFormat="1">
      <c r="A2566" s="762">
        <f t="shared" si="42"/>
        <v>2012</v>
      </c>
      <c r="B2566" s="865">
        <v>40942</v>
      </c>
      <c r="C2566" s="866">
        <v>207</v>
      </c>
    </row>
    <row r="2567" spans="1:3" s="862" customFormat="1">
      <c r="A2567" s="762">
        <f t="shared" si="42"/>
        <v>2012</v>
      </c>
      <c r="B2567" s="865">
        <v>40941</v>
      </c>
      <c r="C2567" s="866">
        <v>218</v>
      </c>
    </row>
    <row r="2568" spans="1:3" s="862" customFormat="1">
      <c r="A2568" s="762">
        <f t="shared" si="42"/>
        <v>2012</v>
      </c>
      <c r="B2568" s="865">
        <v>40940</v>
      </c>
      <c r="C2568" s="866">
        <v>216</v>
      </c>
    </row>
    <row r="2569" spans="1:3" s="862" customFormat="1">
      <c r="A2569" s="762">
        <f t="shared" si="42"/>
        <v>2012</v>
      </c>
      <c r="B2569" s="865">
        <v>40939</v>
      </c>
      <c r="C2569" s="866">
        <v>224</v>
      </c>
    </row>
    <row r="2570" spans="1:3" s="862" customFormat="1">
      <c r="A2570" s="762">
        <f t="shared" si="42"/>
        <v>2012</v>
      </c>
      <c r="B2570" s="865">
        <v>40938</v>
      </c>
      <c r="C2570" s="866">
        <v>224</v>
      </c>
    </row>
    <row r="2571" spans="1:3" s="862" customFormat="1">
      <c r="A2571" s="762">
        <f t="shared" si="42"/>
        <v>2012</v>
      </c>
      <c r="B2571" s="865">
        <v>40935</v>
      </c>
      <c r="C2571" s="866">
        <v>218</v>
      </c>
    </row>
    <row r="2572" spans="1:3" s="862" customFormat="1">
      <c r="A2572" s="762">
        <f t="shared" si="42"/>
        <v>2012</v>
      </c>
      <c r="B2572" s="865">
        <v>40934</v>
      </c>
      <c r="C2572" s="866">
        <v>218</v>
      </c>
    </row>
    <row r="2573" spans="1:3" s="862" customFormat="1">
      <c r="A2573" s="762">
        <f t="shared" si="42"/>
        <v>2012</v>
      </c>
      <c r="B2573" s="865">
        <v>40933</v>
      </c>
      <c r="C2573" s="866">
        <v>210</v>
      </c>
    </row>
    <row r="2574" spans="1:3" s="862" customFormat="1">
      <c r="A2574" s="762">
        <f t="shared" si="42"/>
        <v>2012</v>
      </c>
      <c r="B2574" s="865">
        <v>40932</v>
      </c>
      <c r="C2574" s="866">
        <v>212</v>
      </c>
    </row>
    <row r="2575" spans="1:3" s="862" customFormat="1">
      <c r="A2575" s="762">
        <f t="shared" si="42"/>
        <v>2012</v>
      </c>
      <c r="B2575" s="865">
        <v>40931</v>
      </c>
      <c r="C2575" s="866">
        <v>209</v>
      </c>
    </row>
    <row r="2576" spans="1:3" s="862" customFormat="1">
      <c r="A2576" s="762">
        <f t="shared" si="42"/>
        <v>2012</v>
      </c>
      <c r="B2576" s="865">
        <v>40928</v>
      </c>
      <c r="C2576" s="866">
        <v>213</v>
      </c>
    </row>
    <row r="2577" spans="1:3" s="862" customFormat="1">
      <c r="A2577" s="762">
        <f t="shared" si="42"/>
        <v>2012</v>
      </c>
      <c r="B2577" s="865">
        <v>40927</v>
      </c>
      <c r="C2577" s="866">
        <v>218</v>
      </c>
    </row>
    <row r="2578" spans="1:3" s="862" customFormat="1">
      <c r="A2578" s="762">
        <f t="shared" si="42"/>
        <v>2012</v>
      </c>
      <c r="B2578" s="865">
        <v>40926</v>
      </c>
      <c r="C2578" s="866">
        <v>230</v>
      </c>
    </row>
    <row r="2579" spans="1:3" s="862" customFormat="1">
      <c r="A2579" s="762">
        <f t="shared" si="42"/>
        <v>2012</v>
      </c>
      <c r="B2579" s="865">
        <v>40925</v>
      </c>
      <c r="C2579" s="866">
        <v>234</v>
      </c>
    </row>
    <row r="2580" spans="1:3" s="862" customFormat="1">
      <c r="A2580" s="762">
        <f t="shared" si="42"/>
        <v>2012</v>
      </c>
      <c r="B2580" s="865">
        <v>40924</v>
      </c>
      <c r="C2580" s="866">
        <v>237</v>
      </c>
    </row>
    <row r="2581" spans="1:3" s="862" customFormat="1">
      <c r="A2581" s="762">
        <f t="shared" si="42"/>
        <v>2012</v>
      </c>
      <c r="B2581" s="865">
        <v>40921</v>
      </c>
      <c r="C2581" s="866">
        <v>237</v>
      </c>
    </row>
    <row r="2582" spans="1:3" s="862" customFormat="1">
      <c r="A2582" s="762">
        <f t="shared" si="42"/>
        <v>2012</v>
      </c>
      <c r="B2582" s="865">
        <v>40920</v>
      </c>
      <c r="C2582" s="866">
        <v>229</v>
      </c>
    </row>
    <row r="2583" spans="1:3" s="862" customFormat="1">
      <c r="A2583" s="762">
        <f t="shared" si="42"/>
        <v>2012</v>
      </c>
      <c r="B2583" s="865">
        <v>40919</v>
      </c>
      <c r="C2583" s="866">
        <v>233</v>
      </c>
    </row>
    <row r="2584" spans="1:3" s="862" customFormat="1">
      <c r="A2584" s="762">
        <f t="shared" si="42"/>
        <v>2012</v>
      </c>
      <c r="B2584" s="865">
        <v>40918</v>
      </c>
      <c r="C2584" s="866">
        <v>224</v>
      </c>
    </row>
    <row r="2585" spans="1:3" s="862" customFormat="1">
      <c r="A2585" s="762">
        <f t="shared" si="42"/>
        <v>2012</v>
      </c>
      <c r="B2585" s="865">
        <v>40917</v>
      </c>
      <c r="C2585" s="866">
        <v>220</v>
      </c>
    </row>
    <row r="2586" spans="1:3" s="862" customFormat="1">
      <c r="A2586" s="762">
        <f t="shared" si="42"/>
        <v>2012</v>
      </c>
      <c r="B2586" s="865">
        <v>40914</v>
      </c>
      <c r="C2586" s="866">
        <v>219</v>
      </c>
    </row>
    <row r="2587" spans="1:3" s="862" customFormat="1">
      <c r="A2587" s="762">
        <f t="shared" si="42"/>
        <v>2012</v>
      </c>
      <c r="B2587" s="865">
        <v>40913</v>
      </c>
      <c r="C2587" s="866">
        <v>214</v>
      </c>
    </row>
    <row r="2588" spans="1:3" s="862" customFormat="1">
      <c r="A2588" s="762">
        <f t="shared" si="42"/>
        <v>2012</v>
      </c>
      <c r="B2588" s="865">
        <v>40912</v>
      </c>
      <c r="C2588" s="866">
        <v>216</v>
      </c>
    </row>
    <row r="2589" spans="1:3" s="862" customFormat="1">
      <c r="A2589" s="762">
        <f t="shared" si="42"/>
        <v>2012</v>
      </c>
      <c r="B2589" s="865">
        <v>40911</v>
      </c>
      <c r="C2589" s="866">
        <v>217</v>
      </c>
    </row>
    <row r="2590" spans="1:3" s="862" customFormat="1">
      <c r="A2590" s="762">
        <f t="shared" si="42"/>
        <v>2012</v>
      </c>
      <c r="B2590" s="865">
        <v>40910</v>
      </c>
      <c r="C2590" s="866">
        <v>223</v>
      </c>
    </row>
    <row r="2591" spans="1:3" s="862" customFormat="1">
      <c r="A2591" s="762">
        <f t="shared" si="42"/>
        <v>2011</v>
      </c>
      <c r="B2591" s="865">
        <v>40907</v>
      </c>
      <c r="C2591" s="866">
        <v>223</v>
      </c>
    </row>
    <row r="2592" spans="1:3" s="862" customFormat="1">
      <c r="A2592" s="762">
        <f t="shared" si="42"/>
        <v>2011</v>
      </c>
      <c r="B2592" s="865">
        <v>40906</v>
      </c>
      <c r="C2592" s="866">
        <v>223</v>
      </c>
    </row>
    <row r="2593" spans="1:3" s="862" customFormat="1">
      <c r="A2593" s="762">
        <f t="shared" si="42"/>
        <v>2011</v>
      </c>
      <c r="B2593" s="865">
        <v>40905</v>
      </c>
      <c r="C2593" s="866">
        <v>220</v>
      </c>
    </row>
    <row r="2594" spans="1:3" s="862" customFormat="1">
      <c r="A2594" s="762">
        <f t="shared" si="42"/>
        <v>2011</v>
      </c>
      <c r="B2594" s="865">
        <v>40904</v>
      </c>
      <c r="C2594" s="866">
        <v>211</v>
      </c>
    </row>
    <row r="2595" spans="1:3" s="862" customFormat="1">
      <c r="A2595" s="762">
        <f t="shared" si="42"/>
        <v>2011</v>
      </c>
      <c r="B2595" s="865">
        <v>40903</v>
      </c>
      <c r="C2595" s="866">
        <v>210</v>
      </c>
    </row>
    <row r="2596" spans="1:3" s="862" customFormat="1">
      <c r="A2596" s="762">
        <f t="shared" si="42"/>
        <v>2011</v>
      </c>
      <c r="B2596" s="865">
        <v>40900</v>
      </c>
      <c r="C2596" s="866">
        <v>210</v>
      </c>
    </row>
    <row r="2597" spans="1:3" s="862" customFormat="1">
      <c r="A2597" s="762">
        <f t="shared" si="42"/>
        <v>2011</v>
      </c>
      <c r="B2597" s="865">
        <v>40899</v>
      </c>
      <c r="C2597" s="866">
        <v>219</v>
      </c>
    </row>
    <row r="2598" spans="1:3" s="862" customFormat="1">
      <c r="A2598" s="762">
        <f t="shared" si="42"/>
        <v>2011</v>
      </c>
      <c r="B2598" s="865">
        <v>40898</v>
      </c>
      <c r="C2598" s="866">
        <v>217</v>
      </c>
    </row>
    <row r="2599" spans="1:3" s="862" customFormat="1">
      <c r="A2599" s="762">
        <f t="shared" si="42"/>
        <v>2011</v>
      </c>
      <c r="B2599" s="865">
        <v>40897</v>
      </c>
      <c r="C2599" s="866">
        <v>223</v>
      </c>
    </row>
    <row r="2600" spans="1:3" s="862" customFormat="1">
      <c r="A2600" s="762">
        <f t="shared" si="42"/>
        <v>2011</v>
      </c>
      <c r="B2600" s="865">
        <v>40896</v>
      </c>
      <c r="C2600" s="866">
        <v>235</v>
      </c>
    </row>
    <row r="2601" spans="1:3" s="862" customFormat="1">
      <c r="A2601" s="762">
        <f t="shared" si="42"/>
        <v>2011</v>
      </c>
      <c r="B2601" s="865">
        <v>40893</v>
      </c>
      <c r="C2601" s="866">
        <v>231</v>
      </c>
    </row>
    <row r="2602" spans="1:3" s="862" customFormat="1">
      <c r="A2602" s="762">
        <f t="shared" si="42"/>
        <v>2011</v>
      </c>
      <c r="B2602" s="865">
        <v>40892</v>
      </c>
      <c r="C2602" s="866">
        <v>221</v>
      </c>
    </row>
    <row r="2603" spans="1:3" s="862" customFormat="1">
      <c r="A2603" s="762">
        <f t="shared" si="42"/>
        <v>2011</v>
      </c>
      <c r="B2603" s="865">
        <v>40891</v>
      </c>
      <c r="C2603" s="866">
        <v>222</v>
      </c>
    </row>
    <row r="2604" spans="1:3" s="862" customFormat="1">
      <c r="A2604" s="762">
        <f t="shared" si="42"/>
        <v>2011</v>
      </c>
      <c r="B2604" s="865">
        <v>40890</v>
      </c>
      <c r="C2604" s="866">
        <v>213</v>
      </c>
    </row>
    <row r="2605" spans="1:3" s="862" customFormat="1">
      <c r="A2605" s="762">
        <f t="shared" si="42"/>
        <v>2011</v>
      </c>
      <c r="B2605" s="865">
        <v>40889</v>
      </c>
      <c r="C2605" s="866">
        <v>211</v>
      </c>
    </row>
    <row r="2606" spans="1:3" s="862" customFormat="1">
      <c r="A2606" s="762">
        <f t="shared" si="42"/>
        <v>2011</v>
      </c>
      <c r="B2606" s="865">
        <v>40886</v>
      </c>
      <c r="C2606" s="866">
        <v>208</v>
      </c>
    </row>
    <row r="2607" spans="1:3" s="862" customFormat="1">
      <c r="A2607" s="762">
        <f t="shared" si="42"/>
        <v>2011</v>
      </c>
      <c r="B2607" s="865">
        <v>40885</v>
      </c>
      <c r="C2607" s="866">
        <v>221</v>
      </c>
    </row>
    <row r="2608" spans="1:3" s="862" customFormat="1">
      <c r="A2608" s="762">
        <f t="shared" si="42"/>
        <v>2011</v>
      </c>
      <c r="B2608" s="865">
        <v>40884</v>
      </c>
      <c r="C2608" s="866">
        <v>221</v>
      </c>
    </row>
    <row r="2609" spans="1:3" s="862" customFormat="1">
      <c r="A2609" s="762">
        <f t="shared" si="42"/>
        <v>2011</v>
      </c>
      <c r="B2609" s="865">
        <v>40883</v>
      </c>
      <c r="C2609" s="866">
        <v>214</v>
      </c>
    </row>
    <row r="2610" spans="1:3" s="862" customFormat="1">
      <c r="A2610" s="762">
        <f t="shared" si="42"/>
        <v>2011</v>
      </c>
      <c r="B2610" s="865">
        <v>40882</v>
      </c>
      <c r="C2610" s="866">
        <v>220</v>
      </c>
    </row>
    <row r="2611" spans="1:3" s="862" customFormat="1">
      <c r="A2611" s="762">
        <f t="shared" si="42"/>
        <v>2011</v>
      </c>
      <c r="B2611" s="865">
        <v>40879</v>
      </c>
      <c r="C2611" s="866">
        <v>224</v>
      </c>
    </row>
    <row r="2612" spans="1:3" s="862" customFormat="1">
      <c r="A2612" s="762">
        <f t="shared" si="42"/>
        <v>2011</v>
      </c>
      <c r="B2612" s="865">
        <v>40878</v>
      </c>
      <c r="C2612" s="866">
        <v>219</v>
      </c>
    </row>
    <row r="2613" spans="1:3" s="862" customFormat="1">
      <c r="A2613" s="762">
        <f t="shared" si="42"/>
        <v>2011</v>
      </c>
      <c r="B2613" s="865">
        <v>40877</v>
      </c>
      <c r="C2613" s="866">
        <v>228</v>
      </c>
    </row>
    <row r="2614" spans="1:3" s="862" customFormat="1">
      <c r="A2614" s="762">
        <f t="shared" si="42"/>
        <v>2011</v>
      </c>
      <c r="B2614" s="865">
        <v>40876</v>
      </c>
      <c r="C2614" s="866">
        <v>237</v>
      </c>
    </row>
    <row r="2615" spans="1:3" s="862" customFormat="1">
      <c r="A2615" s="762">
        <f t="shared" si="42"/>
        <v>2011</v>
      </c>
      <c r="B2615" s="865">
        <v>40875</v>
      </c>
      <c r="C2615" s="866">
        <v>241</v>
      </c>
    </row>
    <row r="2616" spans="1:3" s="862" customFormat="1">
      <c r="A2616" s="762">
        <f t="shared" si="42"/>
        <v>2011</v>
      </c>
      <c r="B2616" s="865">
        <v>40872</v>
      </c>
      <c r="C2616" s="866">
        <v>241</v>
      </c>
    </row>
    <row r="2617" spans="1:3" s="862" customFormat="1">
      <c r="A2617" s="762">
        <f t="shared" si="42"/>
        <v>2011</v>
      </c>
      <c r="B2617" s="865">
        <v>40871</v>
      </c>
      <c r="C2617" s="866">
        <v>248</v>
      </c>
    </row>
    <row r="2618" spans="1:3" s="862" customFormat="1">
      <c r="A2618" s="762">
        <f t="shared" si="42"/>
        <v>2011</v>
      </c>
      <c r="B2618" s="865">
        <v>40870</v>
      </c>
      <c r="C2618" s="866">
        <v>248</v>
      </c>
    </row>
    <row r="2619" spans="1:3" s="862" customFormat="1">
      <c r="A2619" s="762">
        <f t="shared" si="42"/>
        <v>2011</v>
      </c>
      <c r="B2619" s="865">
        <v>40869</v>
      </c>
      <c r="C2619" s="866">
        <v>239</v>
      </c>
    </row>
    <row r="2620" spans="1:3" s="862" customFormat="1">
      <c r="A2620" s="762">
        <f t="shared" si="42"/>
        <v>2011</v>
      </c>
      <c r="B2620" s="865">
        <v>40868</v>
      </c>
      <c r="C2620" s="866">
        <v>241</v>
      </c>
    </row>
    <row r="2621" spans="1:3" s="862" customFormat="1">
      <c r="A2621" s="762">
        <f t="shared" si="42"/>
        <v>2011</v>
      </c>
      <c r="B2621" s="865">
        <v>40865</v>
      </c>
      <c r="C2621" s="866">
        <v>232</v>
      </c>
    </row>
    <row r="2622" spans="1:3" s="862" customFormat="1">
      <c r="A2622" s="762">
        <f t="shared" si="42"/>
        <v>2011</v>
      </c>
      <c r="B2622" s="865">
        <v>40864</v>
      </c>
      <c r="C2622" s="866">
        <v>236</v>
      </c>
    </row>
    <row r="2623" spans="1:3" s="862" customFormat="1">
      <c r="A2623" s="762">
        <f t="shared" si="42"/>
        <v>2011</v>
      </c>
      <c r="B2623" s="865">
        <v>40863</v>
      </c>
      <c r="C2623" s="866">
        <v>225</v>
      </c>
    </row>
    <row r="2624" spans="1:3" s="862" customFormat="1">
      <c r="A2624" s="762">
        <f t="shared" si="42"/>
        <v>2011</v>
      </c>
      <c r="B2624" s="865">
        <v>40862</v>
      </c>
      <c r="C2624" s="866">
        <v>219</v>
      </c>
    </row>
    <row r="2625" spans="1:3" s="862" customFormat="1">
      <c r="A2625" s="762">
        <f t="shared" si="42"/>
        <v>2011</v>
      </c>
      <c r="B2625" s="865">
        <v>40861</v>
      </c>
      <c r="C2625" s="866">
        <v>220</v>
      </c>
    </row>
    <row r="2626" spans="1:3" s="862" customFormat="1">
      <c r="A2626" s="762">
        <f t="shared" si="42"/>
        <v>2011</v>
      </c>
      <c r="B2626" s="865">
        <v>40858</v>
      </c>
      <c r="C2626" s="866">
        <v>220</v>
      </c>
    </row>
    <row r="2627" spans="1:3" s="862" customFormat="1">
      <c r="A2627" s="762">
        <f t="shared" si="42"/>
        <v>2011</v>
      </c>
      <c r="B2627" s="865">
        <v>40857</v>
      </c>
      <c r="C2627" s="866">
        <v>220</v>
      </c>
    </row>
    <row r="2628" spans="1:3" s="862" customFormat="1">
      <c r="A2628" s="762">
        <f t="shared" ref="A2628:A2691" si="43">YEAR(B2628)</f>
        <v>2011</v>
      </c>
      <c r="B2628" s="865">
        <v>40856</v>
      </c>
      <c r="C2628" s="866">
        <v>230</v>
      </c>
    </row>
    <row r="2629" spans="1:3" s="862" customFormat="1">
      <c r="A2629" s="762">
        <f t="shared" si="43"/>
        <v>2011</v>
      </c>
      <c r="B2629" s="865">
        <v>40855</v>
      </c>
      <c r="C2629" s="866">
        <v>213</v>
      </c>
    </row>
    <row r="2630" spans="1:3" s="862" customFormat="1">
      <c r="A2630" s="762">
        <f t="shared" si="43"/>
        <v>2011</v>
      </c>
      <c r="B2630" s="865">
        <v>40854</v>
      </c>
      <c r="C2630" s="866">
        <v>223</v>
      </c>
    </row>
    <row r="2631" spans="1:3" s="862" customFormat="1">
      <c r="A2631" s="762">
        <f t="shared" si="43"/>
        <v>2011</v>
      </c>
      <c r="B2631" s="865">
        <v>40851</v>
      </c>
      <c r="C2631" s="866">
        <v>219</v>
      </c>
    </row>
    <row r="2632" spans="1:3" s="862" customFormat="1">
      <c r="A2632" s="762">
        <f t="shared" si="43"/>
        <v>2011</v>
      </c>
      <c r="B2632" s="865">
        <v>40850</v>
      </c>
      <c r="C2632" s="866">
        <v>215</v>
      </c>
    </row>
    <row r="2633" spans="1:3" s="862" customFormat="1">
      <c r="A2633" s="762">
        <f t="shared" si="43"/>
        <v>2011</v>
      </c>
      <c r="B2633" s="865">
        <v>40849</v>
      </c>
      <c r="C2633" s="866">
        <v>225</v>
      </c>
    </row>
    <row r="2634" spans="1:3" s="862" customFormat="1">
      <c r="A2634" s="762">
        <f t="shared" si="43"/>
        <v>2011</v>
      </c>
      <c r="B2634" s="865">
        <v>40848</v>
      </c>
      <c r="C2634" s="866">
        <v>229</v>
      </c>
    </row>
    <row r="2635" spans="1:3" s="862" customFormat="1">
      <c r="A2635" s="762">
        <f t="shared" si="43"/>
        <v>2011</v>
      </c>
      <c r="B2635" s="865">
        <v>40847</v>
      </c>
      <c r="C2635" s="866">
        <v>222</v>
      </c>
    </row>
    <row r="2636" spans="1:3" s="862" customFormat="1">
      <c r="A2636" s="762">
        <f t="shared" si="43"/>
        <v>2011</v>
      </c>
      <c r="B2636" s="865">
        <v>40844</v>
      </c>
      <c r="C2636" s="866">
        <v>212</v>
      </c>
    </row>
    <row r="2637" spans="1:3" s="862" customFormat="1">
      <c r="A2637" s="762">
        <f t="shared" si="43"/>
        <v>2011</v>
      </c>
      <c r="B2637" s="865">
        <v>40843</v>
      </c>
      <c r="C2637" s="866">
        <v>197</v>
      </c>
    </row>
    <row r="2638" spans="1:3" s="862" customFormat="1">
      <c r="A2638" s="762">
        <f t="shared" si="43"/>
        <v>2011</v>
      </c>
      <c r="B2638" s="865">
        <v>40842</v>
      </c>
      <c r="C2638" s="866">
        <v>224</v>
      </c>
    </row>
    <row r="2639" spans="1:3" s="862" customFormat="1">
      <c r="A2639" s="762">
        <f t="shared" si="43"/>
        <v>2011</v>
      </c>
      <c r="B2639" s="865">
        <v>40841</v>
      </c>
      <c r="C2639" s="866">
        <v>233</v>
      </c>
    </row>
    <row r="2640" spans="1:3" s="862" customFormat="1">
      <c r="A2640" s="762">
        <f t="shared" si="43"/>
        <v>2011</v>
      </c>
      <c r="B2640" s="865">
        <v>40840</v>
      </c>
      <c r="C2640" s="866">
        <v>226</v>
      </c>
    </row>
    <row r="2641" spans="1:3" s="862" customFormat="1">
      <c r="A2641" s="762">
        <f t="shared" si="43"/>
        <v>2011</v>
      </c>
      <c r="B2641" s="865">
        <v>40837</v>
      </c>
      <c r="C2641" s="866">
        <v>231</v>
      </c>
    </row>
    <row r="2642" spans="1:3" s="862" customFormat="1">
      <c r="A2642" s="762">
        <f t="shared" si="43"/>
        <v>2011</v>
      </c>
      <c r="B2642" s="865">
        <v>40836</v>
      </c>
      <c r="C2642" s="866">
        <v>237</v>
      </c>
    </row>
    <row r="2643" spans="1:3" s="862" customFormat="1">
      <c r="A2643" s="762">
        <f t="shared" si="43"/>
        <v>2011</v>
      </c>
      <c r="B2643" s="865">
        <v>40835</v>
      </c>
      <c r="C2643" s="866">
        <v>235</v>
      </c>
    </row>
    <row r="2644" spans="1:3" s="862" customFormat="1">
      <c r="A2644" s="762">
        <f t="shared" si="43"/>
        <v>2011</v>
      </c>
      <c r="B2644" s="865">
        <v>40834</v>
      </c>
      <c r="C2644" s="866">
        <v>232</v>
      </c>
    </row>
    <row r="2645" spans="1:3" s="862" customFormat="1">
      <c r="A2645" s="762">
        <f t="shared" si="43"/>
        <v>2011</v>
      </c>
      <c r="B2645" s="865">
        <v>40833</v>
      </c>
      <c r="C2645" s="866">
        <v>232</v>
      </c>
    </row>
    <row r="2646" spans="1:3" s="862" customFormat="1">
      <c r="A2646" s="762">
        <f t="shared" si="43"/>
        <v>2011</v>
      </c>
      <c r="B2646" s="865">
        <v>40830</v>
      </c>
      <c r="C2646" s="866">
        <v>225</v>
      </c>
    </row>
    <row r="2647" spans="1:3" s="862" customFormat="1">
      <c r="A2647" s="762">
        <f t="shared" si="43"/>
        <v>2011</v>
      </c>
      <c r="B2647" s="865">
        <v>40829</v>
      </c>
      <c r="C2647" s="866">
        <v>233</v>
      </c>
    </row>
    <row r="2648" spans="1:3" s="862" customFormat="1">
      <c r="A2648" s="762">
        <f t="shared" si="43"/>
        <v>2011</v>
      </c>
      <c r="B2648" s="865">
        <v>40828</v>
      </c>
      <c r="C2648" s="866">
        <v>223</v>
      </c>
    </row>
    <row r="2649" spans="1:3" s="862" customFormat="1">
      <c r="A2649" s="762">
        <f t="shared" si="43"/>
        <v>2011</v>
      </c>
      <c r="B2649" s="865">
        <v>40827</v>
      </c>
      <c r="C2649" s="866">
        <v>239</v>
      </c>
    </row>
    <row r="2650" spans="1:3" s="862" customFormat="1">
      <c r="A2650" s="762">
        <f t="shared" si="43"/>
        <v>2011</v>
      </c>
      <c r="B2650" s="865">
        <v>40826</v>
      </c>
      <c r="C2650" s="866">
        <v>257</v>
      </c>
    </row>
    <row r="2651" spans="1:3" s="862" customFormat="1">
      <c r="A2651" s="762">
        <f t="shared" si="43"/>
        <v>2011</v>
      </c>
      <c r="B2651" s="865">
        <v>40823</v>
      </c>
      <c r="C2651" s="866">
        <v>257</v>
      </c>
    </row>
    <row r="2652" spans="1:3" s="862" customFormat="1">
      <c r="A2652" s="762">
        <f t="shared" si="43"/>
        <v>2011</v>
      </c>
      <c r="B2652" s="865">
        <v>40822</v>
      </c>
      <c r="C2652" s="866">
        <v>262</v>
      </c>
    </row>
    <row r="2653" spans="1:3" s="862" customFormat="1">
      <c r="A2653" s="762">
        <f t="shared" si="43"/>
        <v>2011</v>
      </c>
      <c r="B2653" s="865">
        <v>40821</v>
      </c>
      <c r="C2653" s="866">
        <v>279</v>
      </c>
    </row>
    <row r="2654" spans="1:3" s="862" customFormat="1">
      <c r="A2654" s="762">
        <f t="shared" si="43"/>
        <v>2011</v>
      </c>
      <c r="B2654" s="865">
        <v>40820</v>
      </c>
      <c r="C2654" s="866">
        <v>289</v>
      </c>
    </row>
    <row r="2655" spans="1:3" s="862" customFormat="1">
      <c r="A2655" s="762">
        <f t="shared" si="43"/>
        <v>2011</v>
      </c>
      <c r="B2655" s="865">
        <v>40819</v>
      </c>
      <c r="C2655" s="866">
        <v>288</v>
      </c>
    </row>
    <row r="2656" spans="1:3" s="862" customFormat="1">
      <c r="A2656" s="762">
        <f t="shared" si="43"/>
        <v>2011</v>
      </c>
      <c r="B2656" s="865">
        <v>40816</v>
      </c>
      <c r="C2656" s="866">
        <v>275</v>
      </c>
    </row>
    <row r="2657" spans="1:3" s="862" customFormat="1">
      <c r="A2657" s="762">
        <f t="shared" si="43"/>
        <v>2011</v>
      </c>
      <c r="B2657" s="865">
        <v>40815</v>
      </c>
      <c r="C2657" s="866">
        <v>270</v>
      </c>
    </row>
    <row r="2658" spans="1:3" s="862" customFormat="1">
      <c r="A2658" s="762">
        <f t="shared" si="43"/>
        <v>2011</v>
      </c>
      <c r="B2658" s="865">
        <v>40814</v>
      </c>
      <c r="C2658" s="866">
        <v>265</v>
      </c>
    </row>
    <row r="2659" spans="1:3" s="862" customFormat="1">
      <c r="A2659" s="762">
        <f t="shared" si="43"/>
        <v>2011</v>
      </c>
      <c r="B2659" s="865">
        <v>40813</v>
      </c>
      <c r="C2659" s="866">
        <v>264</v>
      </c>
    </row>
    <row r="2660" spans="1:3" s="862" customFormat="1">
      <c r="A2660" s="762">
        <f t="shared" si="43"/>
        <v>2011</v>
      </c>
      <c r="B2660" s="865">
        <v>40812</v>
      </c>
      <c r="C2660" s="866">
        <v>282</v>
      </c>
    </row>
    <row r="2661" spans="1:3" s="862" customFormat="1">
      <c r="A2661" s="762">
        <f t="shared" si="43"/>
        <v>2011</v>
      </c>
      <c r="B2661" s="865">
        <v>40809</v>
      </c>
      <c r="C2661" s="866">
        <v>278</v>
      </c>
    </row>
    <row r="2662" spans="1:3" s="862" customFormat="1">
      <c r="A2662" s="762">
        <f t="shared" si="43"/>
        <v>2011</v>
      </c>
      <c r="B2662" s="865">
        <v>40808</v>
      </c>
      <c r="C2662" s="866">
        <v>282</v>
      </c>
    </row>
    <row r="2663" spans="1:3" s="862" customFormat="1">
      <c r="A2663" s="762">
        <f t="shared" si="43"/>
        <v>2011</v>
      </c>
      <c r="B2663" s="865">
        <v>40807</v>
      </c>
      <c r="C2663" s="866">
        <v>254</v>
      </c>
    </row>
    <row r="2664" spans="1:3" s="862" customFormat="1">
      <c r="A2664" s="762">
        <f t="shared" si="43"/>
        <v>2011</v>
      </c>
      <c r="B2664" s="865">
        <v>40806</v>
      </c>
      <c r="C2664" s="866">
        <v>244</v>
      </c>
    </row>
    <row r="2665" spans="1:3" s="862" customFormat="1">
      <c r="A2665" s="762">
        <f t="shared" si="43"/>
        <v>2011</v>
      </c>
      <c r="B2665" s="865">
        <v>40805</v>
      </c>
      <c r="C2665" s="866">
        <v>251</v>
      </c>
    </row>
    <row r="2666" spans="1:3" s="862" customFormat="1">
      <c r="A2666" s="762">
        <f t="shared" si="43"/>
        <v>2011</v>
      </c>
      <c r="B2666" s="865">
        <v>40802</v>
      </c>
      <c r="C2666" s="866">
        <v>231</v>
      </c>
    </row>
    <row r="2667" spans="1:3" s="862" customFormat="1">
      <c r="A2667" s="762">
        <f t="shared" si="43"/>
        <v>2011</v>
      </c>
      <c r="B2667" s="865">
        <v>40801</v>
      </c>
      <c r="C2667" s="866">
        <v>228</v>
      </c>
    </row>
    <row r="2668" spans="1:3" s="862" customFormat="1">
      <c r="A2668" s="762">
        <f t="shared" si="43"/>
        <v>2011</v>
      </c>
      <c r="B2668" s="865">
        <v>40800</v>
      </c>
      <c r="C2668" s="866">
        <v>233</v>
      </c>
    </row>
    <row r="2669" spans="1:3" s="862" customFormat="1">
      <c r="A2669" s="762">
        <f t="shared" si="43"/>
        <v>2011</v>
      </c>
      <c r="B2669" s="865">
        <v>40799</v>
      </c>
      <c r="C2669" s="866">
        <v>228</v>
      </c>
    </row>
    <row r="2670" spans="1:3" s="862" customFormat="1">
      <c r="A2670" s="762">
        <f t="shared" si="43"/>
        <v>2011</v>
      </c>
      <c r="B2670" s="865">
        <v>40798</v>
      </c>
      <c r="C2670" s="866">
        <v>232</v>
      </c>
    </row>
    <row r="2671" spans="1:3" s="862" customFormat="1">
      <c r="A2671" s="762">
        <f t="shared" si="43"/>
        <v>2011</v>
      </c>
      <c r="B2671" s="865">
        <v>40795</v>
      </c>
      <c r="C2671" s="866">
        <v>228</v>
      </c>
    </row>
    <row r="2672" spans="1:3" s="862" customFormat="1">
      <c r="A2672" s="762">
        <f t="shared" si="43"/>
        <v>2011</v>
      </c>
      <c r="B2672" s="865">
        <v>40794</v>
      </c>
      <c r="C2672" s="866">
        <v>217</v>
      </c>
    </row>
    <row r="2673" spans="1:3" s="862" customFormat="1">
      <c r="A2673" s="762">
        <f t="shared" si="43"/>
        <v>2011</v>
      </c>
      <c r="B2673" s="865">
        <v>40793</v>
      </c>
      <c r="C2673" s="866">
        <v>211</v>
      </c>
    </row>
    <row r="2674" spans="1:3" s="862" customFormat="1">
      <c r="A2674" s="762">
        <f t="shared" si="43"/>
        <v>2011</v>
      </c>
      <c r="B2674" s="865">
        <v>40792</v>
      </c>
      <c r="C2674" s="866">
        <v>217</v>
      </c>
    </row>
    <row r="2675" spans="1:3" s="862" customFormat="1">
      <c r="A2675" s="762">
        <f t="shared" si="43"/>
        <v>2011</v>
      </c>
      <c r="B2675" s="865">
        <v>40791</v>
      </c>
      <c r="C2675" s="866">
        <v>214</v>
      </c>
    </row>
    <row r="2676" spans="1:3" s="862" customFormat="1">
      <c r="A2676" s="762">
        <f t="shared" si="43"/>
        <v>2011</v>
      </c>
      <c r="B2676" s="865">
        <v>40788</v>
      </c>
      <c r="C2676" s="866">
        <v>214</v>
      </c>
    </row>
    <row r="2677" spans="1:3" s="862" customFormat="1">
      <c r="A2677" s="762">
        <f t="shared" si="43"/>
        <v>2011</v>
      </c>
      <c r="B2677" s="865">
        <v>40787</v>
      </c>
      <c r="C2677" s="866">
        <v>203</v>
      </c>
    </row>
    <row r="2678" spans="1:3" s="862" customFormat="1">
      <c r="A2678" s="762">
        <f t="shared" si="43"/>
        <v>2011</v>
      </c>
      <c r="B2678" s="865">
        <v>40786</v>
      </c>
      <c r="C2678" s="866">
        <v>194</v>
      </c>
    </row>
    <row r="2679" spans="1:3" s="862" customFormat="1">
      <c r="A2679" s="762">
        <f t="shared" si="43"/>
        <v>2011</v>
      </c>
      <c r="B2679" s="865">
        <v>40785</v>
      </c>
      <c r="C2679" s="866">
        <v>207</v>
      </c>
    </row>
    <row r="2680" spans="1:3" s="862" customFormat="1">
      <c r="A2680" s="762">
        <f t="shared" si="43"/>
        <v>2011</v>
      </c>
      <c r="B2680" s="865">
        <v>40784</v>
      </c>
      <c r="C2680" s="866">
        <v>200</v>
      </c>
    </row>
    <row r="2681" spans="1:3" s="862" customFormat="1">
      <c r="A2681" s="762">
        <f t="shared" si="43"/>
        <v>2011</v>
      </c>
      <c r="B2681" s="865">
        <v>40781</v>
      </c>
      <c r="C2681" s="866">
        <v>210</v>
      </c>
    </row>
    <row r="2682" spans="1:3" s="862" customFormat="1">
      <c r="A2682" s="762">
        <f t="shared" si="43"/>
        <v>2011</v>
      </c>
      <c r="B2682" s="865">
        <v>40780</v>
      </c>
      <c r="C2682" s="866">
        <v>204</v>
      </c>
    </row>
    <row r="2683" spans="1:3" s="862" customFormat="1">
      <c r="A2683" s="762">
        <f t="shared" si="43"/>
        <v>2011</v>
      </c>
      <c r="B2683" s="865">
        <v>40779</v>
      </c>
      <c r="C2683" s="866">
        <v>201</v>
      </c>
    </row>
    <row r="2684" spans="1:3" s="862" customFormat="1">
      <c r="A2684" s="762">
        <f t="shared" si="43"/>
        <v>2011</v>
      </c>
      <c r="B2684" s="865">
        <v>40778</v>
      </c>
      <c r="C2684" s="866">
        <v>213</v>
      </c>
    </row>
    <row r="2685" spans="1:3" s="862" customFormat="1">
      <c r="A2685" s="762">
        <f t="shared" si="43"/>
        <v>2011</v>
      </c>
      <c r="B2685" s="865">
        <v>40777</v>
      </c>
      <c r="C2685" s="866">
        <v>214</v>
      </c>
    </row>
    <row r="2686" spans="1:3" s="862" customFormat="1">
      <c r="A2686" s="762">
        <f t="shared" si="43"/>
        <v>2011</v>
      </c>
      <c r="B2686" s="865">
        <v>40774</v>
      </c>
      <c r="C2686" s="866">
        <v>215</v>
      </c>
    </row>
    <row r="2687" spans="1:3" s="862" customFormat="1">
      <c r="A2687" s="762">
        <f t="shared" si="43"/>
        <v>2011</v>
      </c>
      <c r="B2687" s="865">
        <v>40773</v>
      </c>
      <c r="C2687" s="866">
        <v>213</v>
      </c>
    </row>
    <row r="2688" spans="1:3" s="862" customFormat="1">
      <c r="A2688" s="762">
        <f t="shared" si="43"/>
        <v>2011</v>
      </c>
      <c r="B2688" s="865">
        <v>40772</v>
      </c>
      <c r="C2688" s="866">
        <v>206</v>
      </c>
    </row>
    <row r="2689" spans="1:3" s="862" customFormat="1">
      <c r="A2689" s="762">
        <f t="shared" si="43"/>
        <v>2011</v>
      </c>
      <c r="B2689" s="865">
        <v>40771</v>
      </c>
      <c r="C2689" s="866">
        <v>206</v>
      </c>
    </row>
    <row r="2690" spans="1:3" s="862" customFormat="1">
      <c r="A2690" s="762">
        <f t="shared" si="43"/>
        <v>2011</v>
      </c>
      <c r="B2690" s="865">
        <v>40770</v>
      </c>
      <c r="C2690" s="866">
        <v>199</v>
      </c>
    </row>
    <row r="2691" spans="1:3" s="862" customFormat="1">
      <c r="A2691" s="762">
        <f t="shared" si="43"/>
        <v>2011</v>
      </c>
      <c r="B2691" s="865">
        <v>40767</v>
      </c>
      <c r="C2691" s="866">
        <v>214</v>
      </c>
    </row>
    <row r="2692" spans="1:3" s="862" customFormat="1">
      <c r="A2692" s="762">
        <f t="shared" ref="A2692:A2755" si="44">YEAR(B2692)</f>
        <v>2011</v>
      </c>
      <c r="B2692" s="865">
        <v>40766</v>
      </c>
      <c r="C2692" s="866">
        <v>215</v>
      </c>
    </row>
    <row r="2693" spans="1:3" s="862" customFormat="1">
      <c r="A2693" s="762">
        <f t="shared" si="44"/>
        <v>2011</v>
      </c>
      <c r="B2693" s="865">
        <v>40765</v>
      </c>
      <c r="C2693" s="866">
        <v>221</v>
      </c>
    </row>
    <row r="2694" spans="1:3" s="862" customFormat="1">
      <c r="A2694" s="762">
        <f t="shared" si="44"/>
        <v>2011</v>
      </c>
      <c r="B2694" s="865">
        <v>40764</v>
      </c>
      <c r="C2694" s="866">
        <v>217</v>
      </c>
    </row>
    <row r="2695" spans="1:3" s="862" customFormat="1">
      <c r="A2695" s="762">
        <f t="shared" si="44"/>
        <v>2011</v>
      </c>
      <c r="B2695" s="865">
        <v>40763</v>
      </c>
      <c r="C2695" s="866">
        <v>212</v>
      </c>
    </row>
    <row r="2696" spans="1:3" s="862" customFormat="1">
      <c r="A2696" s="762">
        <f t="shared" si="44"/>
        <v>2011</v>
      </c>
      <c r="B2696" s="865">
        <v>40760</v>
      </c>
      <c r="C2696" s="866">
        <v>179</v>
      </c>
    </row>
    <row r="2697" spans="1:3" s="862" customFormat="1">
      <c r="A2697" s="762">
        <f t="shared" si="44"/>
        <v>2011</v>
      </c>
      <c r="B2697" s="865">
        <v>40759</v>
      </c>
      <c r="C2697" s="866">
        <v>186</v>
      </c>
    </row>
    <row r="2698" spans="1:3" s="862" customFormat="1">
      <c r="A2698" s="762">
        <f t="shared" si="44"/>
        <v>2011</v>
      </c>
      <c r="B2698" s="865">
        <v>40758</v>
      </c>
      <c r="C2698" s="866">
        <v>166</v>
      </c>
    </row>
    <row r="2699" spans="1:3" s="862" customFormat="1">
      <c r="A2699" s="762">
        <f t="shared" si="44"/>
        <v>2011</v>
      </c>
      <c r="B2699" s="865">
        <v>40757</v>
      </c>
      <c r="C2699" s="866">
        <v>162</v>
      </c>
    </row>
    <row r="2700" spans="1:3" s="862" customFormat="1">
      <c r="A2700" s="762">
        <f t="shared" si="44"/>
        <v>2011</v>
      </c>
      <c r="B2700" s="865">
        <v>40756</v>
      </c>
      <c r="C2700" s="866">
        <v>157</v>
      </c>
    </row>
    <row r="2701" spans="1:3" s="862" customFormat="1">
      <c r="A2701" s="762">
        <f t="shared" si="44"/>
        <v>2011</v>
      </c>
      <c r="B2701" s="865">
        <v>40753</v>
      </c>
      <c r="C2701" s="866">
        <v>157</v>
      </c>
    </row>
    <row r="2702" spans="1:3" s="862" customFormat="1">
      <c r="A2702" s="762">
        <f t="shared" si="44"/>
        <v>2011</v>
      </c>
      <c r="B2702" s="865">
        <v>40752</v>
      </c>
      <c r="C2702" s="866">
        <v>153</v>
      </c>
    </row>
    <row r="2703" spans="1:3" s="862" customFormat="1">
      <c r="A2703" s="762">
        <f t="shared" si="44"/>
        <v>2011</v>
      </c>
      <c r="B2703" s="865">
        <v>40751</v>
      </c>
      <c r="C2703" s="866">
        <v>156</v>
      </c>
    </row>
    <row r="2704" spans="1:3" s="862" customFormat="1">
      <c r="A2704" s="762">
        <f t="shared" si="44"/>
        <v>2011</v>
      </c>
      <c r="B2704" s="865">
        <v>40750</v>
      </c>
      <c r="C2704" s="866">
        <v>159</v>
      </c>
    </row>
    <row r="2705" spans="1:3" s="862" customFormat="1">
      <c r="A2705" s="762">
        <f t="shared" si="44"/>
        <v>2011</v>
      </c>
      <c r="B2705" s="865">
        <v>40749</v>
      </c>
      <c r="C2705" s="866">
        <v>159</v>
      </c>
    </row>
    <row r="2706" spans="1:3" s="862" customFormat="1">
      <c r="A2706" s="762">
        <f t="shared" si="44"/>
        <v>2011</v>
      </c>
      <c r="B2706" s="865">
        <v>40746</v>
      </c>
      <c r="C2706" s="866">
        <v>163</v>
      </c>
    </row>
    <row r="2707" spans="1:3" s="862" customFormat="1">
      <c r="A2707" s="762">
        <f t="shared" si="44"/>
        <v>2011</v>
      </c>
      <c r="B2707" s="865">
        <v>40745</v>
      </c>
      <c r="C2707" s="866">
        <v>161</v>
      </c>
    </row>
    <row r="2708" spans="1:3" s="862" customFormat="1">
      <c r="A2708" s="762">
        <f t="shared" si="44"/>
        <v>2011</v>
      </c>
      <c r="B2708" s="865">
        <v>40744</v>
      </c>
      <c r="C2708" s="866">
        <v>166</v>
      </c>
    </row>
    <row r="2709" spans="1:3" s="862" customFormat="1">
      <c r="A2709" s="762">
        <f t="shared" si="44"/>
        <v>2011</v>
      </c>
      <c r="B2709" s="865">
        <v>40743</v>
      </c>
      <c r="C2709" s="866">
        <v>171</v>
      </c>
    </row>
    <row r="2710" spans="1:3" s="862" customFormat="1">
      <c r="A2710" s="762">
        <f t="shared" si="44"/>
        <v>2011</v>
      </c>
      <c r="B2710" s="865">
        <v>40742</v>
      </c>
      <c r="C2710" s="866">
        <v>170</v>
      </c>
    </row>
    <row r="2711" spans="1:3" s="862" customFormat="1">
      <c r="A2711" s="762">
        <f t="shared" si="44"/>
        <v>2011</v>
      </c>
      <c r="B2711" s="865">
        <v>40739</v>
      </c>
      <c r="C2711" s="866">
        <v>173</v>
      </c>
    </row>
    <row r="2712" spans="1:3" s="862" customFormat="1">
      <c r="A2712" s="762">
        <f t="shared" si="44"/>
        <v>2011</v>
      </c>
      <c r="B2712" s="865">
        <v>40738</v>
      </c>
      <c r="C2712" s="866">
        <v>172</v>
      </c>
    </row>
    <row r="2713" spans="1:3" s="862" customFormat="1">
      <c r="A2713" s="762">
        <f t="shared" si="44"/>
        <v>2011</v>
      </c>
      <c r="B2713" s="865">
        <v>40737</v>
      </c>
      <c r="C2713" s="866">
        <v>176</v>
      </c>
    </row>
    <row r="2714" spans="1:3" s="862" customFormat="1">
      <c r="A2714" s="762">
        <f t="shared" si="44"/>
        <v>2011</v>
      </c>
      <c r="B2714" s="865">
        <v>40736</v>
      </c>
      <c r="C2714" s="866">
        <v>173</v>
      </c>
    </row>
    <row r="2715" spans="1:3" s="862" customFormat="1">
      <c r="A2715" s="762">
        <f t="shared" si="44"/>
        <v>2011</v>
      </c>
      <c r="B2715" s="865">
        <v>40735</v>
      </c>
      <c r="C2715" s="866">
        <v>173</v>
      </c>
    </row>
    <row r="2716" spans="1:3" s="862" customFormat="1">
      <c r="A2716" s="762">
        <f t="shared" si="44"/>
        <v>2011</v>
      </c>
      <c r="B2716" s="865">
        <v>40732</v>
      </c>
      <c r="C2716" s="866">
        <v>163</v>
      </c>
    </row>
    <row r="2717" spans="1:3" s="862" customFormat="1">
      <c r="A2717" s="762">
        <f t="shared" si="44"/>
        <v>2011</v>
      </c>
      <c r="B2717" s="865">
        <v>40731</v>
      </c>
      <c r="C2717" s="866">
        <v>153</v>
      </c>
    </row>
    <row r="2718" spans="1:3" s="862" customFormat="1">
      <c r="A2718" s="762">
        <f t="shared" si="44"/>
        <v>2011</v>
      </c>
      <c r="B2718" s="865">
        <v>40730</v>
      </c>
      <c r="C2718" s="866">
        <v>159</v>
      </c>
    </row>
    <row r="2719" spans="1:3" s="862" customFormat="1">
      <c r="A2719" s="762">
        <f t="shared" si="44"/>
        <v>2011</v>
      </c>
      <c r="B2719" s="865">
        <v>40729</v>
      </c>
      <c r="C2719" s="866">
        <v>154</v>
      </c>
    </row>
    <row r="2720" spans="1:3" s="862" customFormat="1">
      <c r="A2720" s="762">
        <f t="shared" si="44"/>
        <v>2011</v>
      </c>
      <c r="B2720" s="865">
        <v>40728</v>
      </c>
      <c r="C2720" s="866">
        <v>147</v>
      </c>
    </row>
    <row r="2721" spans="1:3" s="862" customFormat="1">
      <c r="A2721" s="762">
        <f t="shared" si="44"/>
        <v>2011</v>
      </c>
      <c r="B2721" s="865">
        <v>40725</v>
      </c>
      <c r="C2721" s="866">
        <v>147</v>
      </c>
    </row>
    <row r="2722" spans="1:3" s="862" customFormat="1">
      <c r="A2722" s="762">
        <f t="shared" si="44"/>
        <v>2011</v>
      </c>
      <c r="B2722" s="865">
        <v>40724</v>
      </c>
      <c r="C2722" s="866">
        <v>148</v>
      </c>
    </row>
    <row r="2723" spans="1:3" s="862" customFormat="1">
      <c r="A2723" s="762">
        <f t="shared" si="44"/>
        <v>2011</v>
      </c>
      <c r="B2723" s="865">
        <v>40723</v>
      </c>
      <c r="C2723" s="866">
        <v>154</v>
      </c>
    </row>
    <row r="2724" spans="1:3" s="862" customFormat="1">
      <c r="A2724" s="762">
        <f t="shared" si="44"/>
        <v>2011</v>
      </c>
      <c r="B2724" s="865">
        <v>40722</v>
      </c>
      <c r="C2724" s="866">
        <v>160</v>
      </c>
    </row>
    <row r="2725" spans="1:3" s="862" customFormat="1">
      <c r="A2725" s="762">
        <f t="shared" si="44"/>
        <v>2011</v>
      </c>
      <c r="B2725" s="865">
        <v>40721</v>
      </c>
      <c r="C2725" s="866">
        <v>168</v>
      </c>
    </row>
    <row r="2726" spans="1:3" s="862" customFormat="1">
      <c r="A2726" s="762">
        <f t="shared" si="44"/>
        <v>2011</v>
      </c>
      <c r="B2726" s="865">
        <v>40718</v>
      </c>
      <c r="C2726" s="866">
        <v>175</v>
      </c>
    </row>
    <row r="2727" spans="1:3" s="862" customFormat="1">
      <c r="A2727" s="762">
        <f t="shared" si="44"/>
        <v>2011</v>
      </c>
      <c r="B2727" s="865">
        <v>40717</v>
      </c>
      <c r="C2727" s="866">
        <v>172</v>
      </c>
    </row>
    <row r="2728" spans="1:3" s="862" customFormat="1">
      <c r="A2728" s="762">
        <f t="shared" si="44"/>
        <v>2011</v>
      </c>
      <c r="B2728" s="865">
        <v>40716</v>
      </c>
      <c r="C2728" s="866">
        <v>166</v>
      </c>
    </row>
    <row r="2729" spans="1:3" s="862" customFormat="1">
      <c r="A2729" s="762">
        <f t="shared" si="44"/>
        <v>2011</v>
      </c>
      <c r="B2729" s="865">
        <v>40715</v>
      </c>
      <c r="C2729" s="866">
        <v>167</v>
      </c>
    </row>
    <row r="2730" spans="1:3" s="862" customFormat="1">
      <c r="A2730" s="762">
        <f t="shared" si="44"/>
        <v>2011</v>
      </c>
      <c r="B2730" s="865">
        <v>40714</v>
      </c>
      <c r="C2730" s="866">
        <v>172</v>
      </c>
    </row>
    <row r="2731" spans="1:3" s="862" customFormat="1">
      <c r="A2731" s="762">
        <f t="shared" si="44"/>
        <v>2011</v>
      </c>
      <c r="B2731" s="865">
        <v>40711</v>
      </c>
      <c r="C2731" s="866">
        <v>179</v>
      </c>
    </row>
    <row r="2732" spans="1:3" s="862" customFormat="1">
      <c r="A2732" s="762">
        <f t="shared" si="44"/>
        <v>2011</v>
      </c>
      <c r="B2732" s="865">
        <v>40710</v>
      </c>
      <c r="C2732" s="866">
        <v>179</v>
      </c>
    </row>
    <row r="2733" spans="1:3" s="862" customFormat="1">
      <c r="A2733" s="762">
        <f t="shared" si="44"/>
        <v>2011</v>
      </c>
      <c r="B2733" s="865">
        <v>40709</v>
      </c>
      <c r="C2733" s="866">
        <v>174</v>
      </c>
    </row>
    <row r="2734" spans="1:3" s="862" customFormat="1">
      <c r="A2734" s="762">
        <f t="shared" si="44"/>
        <v>2011</v>
      </c>
      <c r="B2734" s="865">
        <v>40708</v>
      </c>
      <c r="C2734" s="866">
        <v>161</v>
      </c>
    </row>
    <row r="2735" spans="1:3" s="862" customFormat="1">
      <c r="A2735" s="762">
        <f t="shared" si="44"/>
        <v>2011</v>
      </c>
      <c r="B2735" s="865">
        <v>40707</v>
      </c>
      <c r="C2735" s="866">
        <v>176</v>
      </c>
    </row>
    <row r="2736" spans="1:3" s="862" customFormat="1">
      <c r="A2736" s="762">
        <f t="shared" si="44"/>
        <v>2011</v>
      </c>
      <c r="B2736" s="865">
        <v>40704</v>
      </c>
      <c r="C2736" s="866">
        <v>177</v>
      </c>
    </row>
    <row r="2737" spans="1:3" s="862" customFormat="1">
      <c r="A2737" s="762">
        <f t="shared" si="44"/>
        <v>2011</v>
      </c>
      <c r="B2737" s="865">
        <v>40703</v>
      </c>
      <c r="C2737" s="866">
        <v>176</v>
      </c>
    </row>
    <row r="2738" spans="1:3" s="862" customFormat="1">
      <c r="A2738" s="762">
        <f t="shared" si="44"/>
        <v>2011</v>
      </c>
      <c r="B2738" s="865">
        <v>40702</v>
      </c>
      <c r="C2738" s="866">
        <v>179</v>
      </c>
    </row>
    <row r="2739" spans="1:3" s="862" customFormat="1">
      <c r="A2739" s="762">
        <f t="shared" si="44"/>
        <v>2011</v>
      </c>
      <c r="B2739" s="865">
        <v>40701</v>
      </c>
      <c r="C2739" s="866">
        <v>175</v>
      </c>
    </row>
    <row r="2740" spans="1:3" s="862" customFormat="1">
      <c r="A2740" s="762">
        <f t="shared" si="44"/>
        <v>2011</v>
      </c>
      <c r="B2740" s="865">
        <v>40700</v>
      </c>
      <c r="C2740" s="866">
        <v>177</v>
      </c>
    </row>
    <row r="2741" spans="1:3" s="862" customFormat="1">
      <c r="A2741" s="762">
        <f t="shared" si="44"/>
        <v>2011</v>
      </c>
      <c r="B2741" s="865">
        <v>40697</v>
      </c>
      <c r="C2741" s="866">
        <v>175</v>
      </c>
    </row>
    <row r="2742" spans="1:3" s="862" customFormat="1">
      <c r="A2742" s="762">
        <f t="shared" si="44"/>
        <v>2011</v>
      </c>
      <c r="B2742" s="865">
        <v>40696</v>
      </c>
      <c r="C2742" s="866">
        <v>174</v>
      </c>
    </row>
    <row r="2743" spans="1:3" s="862" customFormat="1">
      <c r="A2743" s="762">
        <f t="shared" si="44"/>
        <v>2011</v>
      </c>
      <c r="B2743" s="865">
        <v>40695</v>
      </c>
      <c r="C2743" s="866">
        <v>183</v>
      </c>
    </row>
    <row r="2744" spans="1:3" s="862" customFormat="1">
      <c r="A2744" s="762">
        <f t="shared" si="44"/>
        <v>2011</v>
      </c>
      <c r="B2744" s="865">
        <v>40694</v>
      </c>
      <c r="C2744" s="866">
        <v>175</v>
      </c>
    </row>
    <row r="2745" spans="1:3" s="862" customFormat="1">
      <c r="A2745" s="762">
        <f t="shared" si="44"/>
        <v>2011</v>
      </c>
      <c r="B2745" s="865">
        <v>40693</v>
      </c>
      <c r="C2745" s="866">
        <v>175</v>
      </c>
    </row>
    <row r="2746" spans="1:3" s="862" customFormat="1">
      <c r="A2746" s="762">
        <f t="shared" si="44"/>
        <v>2011</v>
      </c>
      <c r="B2746" s="865">
        <v>40690</v>
      </c>
      <c r="C2746" s="866">
        <v>175</v>
      </c>
    </row>
    <row r="2747" spans="1:3" s="862" customFormat="1">
      <c r="A2747" s="762">
        <f t="shared" si="44"/>
        <v>2011</v>
      </c>
      <c r="B2747" s="865">
        <v>40689</v>
      </c>
      <c r="C2747" s="866">
        <v>174</v>
      </c>
    </row>
    <row r="2748" spans="1:3" s="862" customFormat="1">
      <c r="A2748" s="762">
        <f t="shared" si="44"/>
        <v>2011</v>
      </c>
      <c r="B2748" s="865">
        <v>40688</v>
      </c>
      <c r="C2748" s="866">
        <v>166</v>
      </c>
    </row>
    <row r="2749" spans="1:3" s="862" customFormat="1">
      <c r="A2749" s="762">
        <f t="shared" si="44"/>
        <v>2011</v>
      </c>
      <c r="B2749" s="865">
        <v>40687</v>
      </c>
      <c r="C2749" s="866">
        <v>165</v>
      </c>
    </row>
    <row r="2750" spans="1:3" s="862" customFormat="1">
      <c r="A2750" s="762">
        <f t="shared" si="44"/>
        <v>2011</v>
      </c>
      <c r="B2750" s="865">
        <v>40686</v>
      </c>
      <c r="C2750" s="866">
        <v>165</v>
      </c>
    </row>
    <row r="2751" spans="1:3" s="862" customFormat="1">
      <c r="A2751" s="762">
        <f t="shared" si="44"/>
        <v>2011</v>
      </c>
      <c r="B2751" s="865">
        <v>40683</v>
      </c>
      <c r="C2751" s="866">
        <v>162</v>
      </c>
    </row>
    <row r="2752" spans="1:3" s="862" customFormat="1">
      <c r="A2752" s="762">
        <f t="shared" si="44"/>
        <v>2011</v>
      </c>
      <c r="B2752" s="865">
        <v>40682</v>
      </c>
      <c r="C2752" s="866">
        <v>163</v>
      </c>
    </row>
    <row r="2753" spans="1:3" s="862" customFormat="1">
      <c r="A2753" s="762">
        <f t="shared" si="44"/>
        <v>2011</v>
      </c>
      <c r="B2753" s="865">
        <v>40681</v>
      </c>
      <c r="C2753" s="866">
        <v>166</v>
      </c>
    </row>
    <row r="2754" spans="1:3" s="862" customFormat="1">
      <c r="A2754" s="762">
        <f t="shared" si="44"/>
        <v>2011</v>
      </c>
      <c r="B2754" s="865">
        <v>40680</v>
      </c>
      <c r="C2754" s="866">
        <v>169</v>
      </c>
    </row>
    <row r="2755" spans="1:3" s="862" customFormat="1">
      <c r="A2755" s="762">
        <f t="shared" si="44"/>
        <v>2011</v>
      </c>
      <c r="B2755" s="865">
        <v>40679</v>
      </c>
      <c r="C2755" s="866">
        <v>169</v>
      </c>
    </row>
    <row r="2756" spans="1:3" s="862" customFormat="1">
      <c r="A2756" s="762">
        <f t="shared" ref="A2756:A2819" si="45">YEAR(B2756)</f>
        <v>2011</v>
      </c>
      <c r="B2756" s="865">
        <v>40676</v>
      </c>
      <c r="C2756" s="866">
        <v>168</v>
      </c>
    </row>
    <row r="2757" spans="1:3" s="862" customFormat="1">
      <c r="A2757" s="762">
        <f t="shared" si="45"/>
        <v>2011</v>
      </c>
      <c r="B2757" s="865">
        <v>40675</v>
      </c>
      <c r="C2757" s="866">
        <v>167</v>
      </c>
    </row>
    <row r="2758" spans="1:3" s="862" customFormat="1">
      <c r="A2758" s="762">
        <f t="shared" si="45"/>
        <v>2011</v>
      </c>
      <c r="B2758" s="865">
        <v>40674</v>
      </c>
      <c r="C2758" s="866">
        <v>171</v>
      </c>
    </row>
    <row r="2759" spans="1:3" s="862" customFormat="1">
      <c r="A2759" s="762">
        <f t="shared" si="45"/>
        <v>2011</v>
      </c>
      <c r="B2759" s="865">
        <v>40673</v>
      </c>
      <c r="C2759" s="866">
        <v>166</v>
      </c>
    </row>
    <row r="2760" spans="1:3" s="862" customFormat="1">
      <c r="A2760" s="762">
        <f t="shared" si="45"/>
        <v>2011</v>
      </c>
      <c r="B2760" s="865">
        <v>40672</v>
      </c>
      <c r="C2760" s="866">
        <v>168</v>
      </c>
    </row>
    <row r="2761" spans="1:3" s="862" customFormat="1">
      <c r="A2761" s="762">
        <f t="shared" si="45"/>
        <v>2011</v>
      </c>
      <c r="B2761" s="865">
        <v>40669</v>
      </c>
      <c r="C2761" s="866">
        <v>171</v>
      </c>
    </row>
    <row r="2762" spans="1:3" s="862" customFormat="1">
      <c r="A2762" s="762">
        <f t="shared" si="45"/>
        <v>2011</v>
      </c>
      <c r="B2762" s="865">
        <v>40668</v>
      </c>
      <c r="C2762" s="866">
        <v>171</v>
      </c>
    </row>
    <row r="2763" spans="1:3" s="862" customFormat="1">
      <c r="A2763" s="762">
        <f t="shared" si="45"/>
        <v>2011</v>
      </c>
      <c r="B2763" s="865">
        <v>40667</v>
      </c>
      <c r="C2763" s="866">
        <v>173</v>
      </c>
    </row>
    <row r="2764" spans="1:3" s="862" customFormat="1">
      <c r="A2764" s="762">
        <f t="shared" si="45"/>
        <v>2011</v>
      </c>
      <c r="B2764" s="865">
        <v>40666</v>
      </c>
      <c r="C2764" s="866">
        <v>169</v>
      </c>
    </row>
    <row r="2765" spans="1:3" s="862" customFormat="1">
      <c r="A2765" s="762">
        <f t="shared" si="45"/>
        <v>2011</v>
      </c>
      <c r="B2765" s="865">
        <v>40665</v>
      </c>
      <c r="C2765" s="866">
        <v>165</v>
      </c>
    </row>
    <row r="2766" spans="1:3" s="862" customFormat="1">
      <c r="A2766" s="762">
        <f t="shared" si="45"/>
        <v>2011</v>
      </c>
      <c r="B2766" s="865">
        <v>40662</v>
      </c>
      <c r="C2766" s="866">
        <v>169</v>
      </c>
    </row>
    <row r="2767" spans="1:3" s="862" customFormat="1">
      <c r="A2767" s="762">
        <f t="shared" si="45"/>
        <v>2011</v>
      </c>
      <c r="B2767" s="865">
        <v>40661</v>
      </c>
      <c r="C2767" s="866">
        <v>176</v>
      </c>
    </row>
    <row r="2768" spans="1:3" s="862" customFormat="1">
      <c r="A2768" s="762">
        <f t="shared" si="45"/>
        <v>2011</v>
      </c>
      <c r="B2768" s="865">
        <v>40660</v>
      </c>
      <c r="C2768" s="866">
        <v>176</v>
      </c>
    </row>
    <row r="2769" spans="1:3" s="862" customFormat="1">
      <c r="A2769" s="762">
        <f t="shared" si="45"/>
        <v>2011</v>
      </c>
      <c r="B2769" s="865">
        <v>40659</v>
      </c>
      <c r="C2769" s="866">
        <v>179</v>
      </c>
    </row>
    <row r="2770" spans="1:3" s="862" customFormat="1">
      <c r="A2770" s="762">
        <f t="shared" si="45"/>
        <v>2011</v>
      </c>
      <c r="B2770" s="865">
        <v>40658</v>
      </c>
      <c r="C2770" s="866">
        <v>179</v>
      </c>
    </row>
    <row r="2771" spans="1:3" s="862" customFormat="1">
      <c r="A2771" s="762">
        <f t="shared" si="45"/>
        <v>2011</v>
      </c>
      <c r="B2771" s="865">
        <v>40654</v>
      </c>
      <c r="C2771" s="866">
        <v>176</v>
      </c>
    </row>
    <row r="2772" spans="1:3" s="862" customFormat="1">
      <c r="A2772" s="762">
        <f t="shared" si="45"/>
        <v>2011</v>
      </c>
      <c r="B2772" s="865">
        <v>40653</v>
      </c>
      <c r="C2772" s="866">
        <v>176</v>
      </c>
    </row>
    <row r="2773" spans="1:3" s="862" customFormat="1">
      <c r="A2773" s="762">
        <f t="shared" si="45"/>
        <v>2011</v>
      </c>
      <c r="B2773" s="865">
        <v>40652</v>
      </c>
      <c r="C2773" s="866">
        <v>181</v>
      </c>
    </row>
    <row r="2774" spans="1:3" s="862" customFormat="1">
      <c r="A2774" s="762">
        <f t="shared" si="45"/>
        <v>2011</v>
      </c>
      <c r="B2774" s="865">
        <v>40651</v>
      </c>
      <c r="C2774" s="866">
        <v>178</v>
      </c>
    </row>
    <row r="2775" spans="1:3" s="862" customFormat="1">
      <c r="A2775" s="762">
        <f t="shared" si="45"/>
        <v>2011</v>
      </c>
      <c r="B2775" s="865">
        <v>40648</v>
      </c>
      <c r="C2775" s="866">
        <v>175</v>
      </c>
    </row>
    <row r="2776" spans="1:3" s="862" customFormat="1">
      <c r="A2776" s="762">
        <f t="shared" si="45"/>
        <v>2011</v>
      </c>
      <c r="B2776" s="865">
        <v>40647</v>
      </c>
      <c r="C2776" s="866">
        <v>171</v>
      </c>
    </row>
    <row r="2777" spans="1:3" s="862" customFormat="1">
      <c r="A2777" s="762">
        <f t="shared" si="45"/>
        <v>2011</v>
      </c>
      <c r="B2777" s="865">
        <v>40646</v>
      </c>
      <c r="C2777" s="866">
        <v>171</v>
      </c>
    </row>
    <row r="2778" spans="1:3" s="862" customFormat="1">
      <c r="A2778" s="762">
        <f t="shared" si="45"/>
        <v>2011</v>
      </c>
      <c r="B2778" s="865">
        <v>40645</v>
      </c>
      <c r="C2778" s="866">
        <v>170</v>
      </c>
    </row>
    <row r="2779" spans="1:3" s="862" customFormat="1">
      <c r="A2779" s="762">
        <f t="shared" si="45"/>
        <v>2011</v>
      </c>
      <c r="B2779" s="865">
        <v>40644</v>
      </c>
      <c r="C2779" s="866">
        <v>164</v>
      </c>
    </row>
    <row r="2780" spans="1:3" s="862" customFormat="1">
      <c r="A2780" s="762">
        <f t="shared" si="45"/>
        <v>2011</v>
      </c>
      <c r="B2780" s="865">
        <v>40641</v>
      </c>
      <c r="C2780" s="866">
        <v>164</v>
      </c>
    </row>
    <row r="2781" spans="1:3" s="862" customFormat="1">
      <c r="A2781" s="762">
        <f t="shared" si="45"/>
        <v>2011</v>
      </c>
      <c r="B2781" s="865">
        <v>40640</v>
      </c>
      <c r="C2781" s="866">
        <v>164</v>
      </c>
    </row>
    <row r="2782" spans="1:3" s="862" customFormat="1">
      <c r="A2782" s="762">
        <f t="shared" si="45"/>
        <v>2011</v>
      </c>
      <c r="B2782" s="865">
        <v>40639</v>
      </c>
      <c r="C2782" s="866">
        <v>163</v>
      </c>
    </row>
    <row r="2783" spans="1:3" s="862" customFormat="1">
      <c r="A2783" s="762">
        <f t="shared" si="45"/>
        <v>2011</v>
      </c>
      <c r="B2783" s="865">
        <v>40638</v>
      </c>
      <c r="C2783" s="866">
        <v>168</v>
      </c>
    </row>
    <row r="2784" spans="1:3" s="862" customFormat="1">
      <c r="A2784" s="762">
        <f t="shared" si="45"/>
        <v>2011</v>
      </c>
      <c r="B2784" s="865">
        <v>40637</v>
      </c>
      <c r="C2784" s="866">
        <v>169</v>
      </c>
    </row>
    <row r="2785" spans="1:3" s="862" customFormat="1">
      <c r="A2785" s="762">
        <f t="shared" si="45"/>
        <v>2011</v>
      </c>
      <c r="B2785" s="865">
        <v>40634</v>
      </c>
      <c r="C2785" s="866">
        <v>171</v>
      </c>
    </row>
    <row r="2786" spans="1:3" s="862" customFormat="1">
      <c r="A2786" s="762">
        <f t="shared" si="45"/>
        <v>2011</v>
      </c>
      <c r="B2786" s="865">
        <v>40633</v>
      </c>
      <c r="C2786" s="866">
        <v>173</v>
      </c>
    </row>
    <row r="2787" spans="1:3" s="862" customFormat="1">
      <c r="A2787" s="762">
        <f t="shared" si="45"/>
        <v>2011</v>
      </c>
      <c r="B2787" s="865">
        <v>40632</v>
      </c>
      <c r="C2787" s="866">
        <v>170</v>
      </c>
    </row>
    <row r="2788" spans="1:3" s="862" customFormat="1">
      <c r="A2788" s="762">
        <f t="shared" si="45"/>
        <v>2011</v>
      </c>
      <c r="B2788" s="865">
        <v>40631</v>
      </c>
      <c r="C2788" s="866">
        <v>173</v>
      </c>
    </row>
    <row r="2789" spans="1:3" s="862" customFormat="1">
      <c r="A2789" s="762">
        <f t="shared" si="45"/>
        <v>2011</v>
      </c>
      <c r="B2789" s="865">
        <v>40630</v>
      </c>
      <c r="C2789" s="866">
        <v>170</v>
      </c>
    </row>
    <row r="2790" spans="1:3" s="862" customFormat="1">
      <c r="A2790" s="762">
        <f t="shared" si="45"/>
        <v>2011</v>
      </c>
      <c r="B2790" s="865">
        <v>40627</v>
      </c>
      <c r="C2790" s="866">
        <v>171</v>
      </c>
    </row>
    <row r="2791" spans="1:3" s="862" customFormat="1">
      <c r="A2791" s="762">
        <f t="shared" si="45"/>
        <v>2011</v>
      </c>
      <c r="B2791" s="865">
        <v>40626</v>
      </c>
      <c r="C2791" s="866">
        <v>173</v>
      </c>
    </row>
    <row r="2792" spans="1:3" s="862" customFormat="1">
      <c r="A2792" s="762">
        <f t="shared" si="45"/>
        <v>2011</v>
      </c>
      <c r="B2792" s="865">
        <v>40625</v>
      </c>
      <c r="C2792" s="866">
        <v>176</v>
      </c>
    </row>
    <row r="2793" spans="1:3" s="862" customFormat="1">
      <c r="A2793" s="762">
        <f t="shared" si="45"/>
        <v>2011</v>
      </c>
      <c r="B2793" s="865">
        <v>40624</v>
      </c>
      <c r="C2793" s="866">
        <v>178</v>
      </c>
    </row>
    <row r="2794" spans="1:3" s="862" customFormat="1">
      <c r="A2794" s="762">
        <f t="shared" si="45"/>
        <v>2011</v>
      </c>
      <c r="B2794" s="865">
        <v>40623</v>
      </c>
      <c r="C2794" s="866">
        <v>177</v>
      </c>
    </row>
    <row r="2795" spans="1:3" s="862" customFormat="1">
      <c r="A2795" s="762">
        <f t="shared" si="45"/>
        <v>2011</v>
      </c>
      <c r="B2795" s="865">
        <v>40620</v>
      </c>
      <c r="C2795" s="866">
        <v>184</v>
      </c>
    </row>
    <row r="2796" spans="1:3" s="862" customFormat="1">
      <c r="A2796" s="762">
        <f t="shared" si="45"/>
        <v>2011</v>
      </c>
      <c r="B2796" s="865">
        <v>40619</v>
      </c>
      <c r="C2796" s="866">
        <v>187</v>
      </c>
    </row>
    <row r="2797" spans="1:3" s="862" customFormat="1">
      <c r="A2797" s="762">
        <f t="shared" si="45"/>
        <v>2011</v>
      </c>
      <c r="B2797" s="865">
        <v>40618</v>
      </c>
      <c r="C2797" s="866">
        <v>191</v>
      </c>
    </row>
    <row r="2798" spans="1:3" s="862" customFormat="1">
      <c r="A2798" s="762">
        <f t="shared" si="45"/>
        <v>2011</v>
      </c>
      <c r="B2798" s="865">
        <v>40617</v>
      </c>
      <c r="C2798" s="866">
        <v>180</v>
      </c>
    </row>
    <row r="2799" spans="1:3" s="862" customFormat="1">
      <c r="A2799" s="762">
        <f t="shared" si="45"/>
        <v>2011</v>
      </c>
      <c r="B2799" s="865">
        <v>40616</v>
      </c>
      <c r="C2799" s="866">
        <v>174</v>
      </c>
    </row>
    <row r="2800" spans="1:3" s="862" customFormat="1">
      <c r="A2800" s="762">
        <f t="shared" si="45"/>
        <v>2011</v>
      </c>
      <c r="B2800" s="865">
        <v>40613</v>
      </c>
      <c r="C2800" s="866">
        <v>171</v>
      </c>
    </row>
    <row r="2801" spans="1:3" s="862" customFormat="1">
      <c r="A2801" s="762">
        <f t="shared" si="45"/>
        <v>2011</v>
      </c>
      <c r="B2801" s="865">
        <v>40612</v>
      </c>
      <c r="C2801" s="866">
        <v>173</v>
      </c>
    </row>
    <row r="2802" spans="1:3" s="862" customFormat="1">
      <c r="A2802" s="762">
        <f t="shared" si="45"/>
        <v>2011</v>
      </c>
      <c r="B2802" s="865">
        <v>40611</v>
      </c>
      <c r="C2802" s="866">
        <v>161</v>
      </c>
    </row>
    <row r="2803" spans="1:3" s="862" customFormat="1">
      <c r="A2803" s="762">
        <f t="shared" si="45"/>
        <v>2011</v>
      </c>
      <c r="B2803" s="865">
        <v>40610</v>
      </c>
      <c r="C2803" s="866">
        <v>156</v>
      </c>
    </row>
    <row r="2804" spans="1:3" s="862" customFormat="1">
      <c r="A2804" s="762">
        <f t="shared" si="45"/>
        <v>2011</v>
      </c>
      <c r="B2804" s="865">
        <v>40609</v>
      </c>
      <c r="C2804" s="866">
        <v>165</v>
      </c>
    </row>
    <row r="2805" spans="1:3" s="862" customFormat="1">
      <c r="A2805" s="762">
        <f t="shared" si="45"/>
        <v>2011</v>
      </c>
      <c r="B2805" s="865">
        <v>40606</v>
      </c>
      <c r="C2805" s="866">
        <v>166</v>
      </c>
    </row>
    <row r="2806" spans="1:3" s="862" customFormat="1">
      <c r="A2806" s="762">
        <f t="shared" si="45"/>
        <v>2011</v>
      </c>
      <c r="B2806" s="865">
        <v>40605</v>
      </c>
      <c r="C2806" s="866">
        <v>162</v>
      </c>
    </row>
    <row r="2807" spans="1:3" s="862" customFormat="1">
      <c r="A2807" s="762">
        <f t="shared" si="45"/>
        <v>2011</v>
      </c>
      <c r="B2807" s="865">
        <v>40604</v>
      </c>
      <c r="C2807" s="866">
        <v>168</v>
      </c>
    </row>
    <row r="2808" spans="1:3" s="862" customFormat="1">
      <c r="A2808" s="762">
        <f t="shared" si="45"/>
        <v>2011</v>
      </c>
      <c r="B2808" s="865">
        <v>40603</v>
      </c>
      <c r="C2808" s="866">
        <v>174</v>
      </c>
    </row>
    <row r="2809" spans="1:3" s="862" customFormat="1">
      <c r="A2809" s="762">
        <f t="shared" si="45"/>
        <v>2011</v>
      </c>
      <c r="B2809" s="865">
        <v>40602</v>
      </c>
      <c r="C2809" s="866">
        <v>177</v>
      </c>
    </row>
    <row r="2810" spans="1:3" s="862" customFormat="1">
      <c r="A2810" s="762">
        <f t="shared" si="45"/>
        <v>2011</v>
      </c>
      <c r="B2810" s="865">
        <v>40599</v>
      </c>
      <c r="C2810" s="866">
        <v>186</v>
      </c>
    </row>
    <row r="2811" spans="1:3" s="862" customFormat="1">
      <c r="A2811" s="762">
        <f t="shared" si="45"/>
        <v>2011</v>
      </c>
      <c r="B2811" s="865">
        <v>40598</v>
      </c>
      <c r="C2811" s="866">
        <v>188</v>
      </c>
    </row>
    <row r="2812" spans="1:3" s="862" customFormat="1">
      <c r="A2812" s="762">
        <f t="shared" si="45"/>
        <v>2011</v>
      </c>
      <c r="B2812" s="865">
        <v>40597</v>
      </c>
      <c r="C2812" s="866">
        <v>184</v>
      </c>
    </row>
    <row r="2813" spans="1:3" s="862" customFormat="1">
      <c r="A2813" s="762">
        <f t="shared" si="45"/>
        <v>2011</v>
      </c>
      <c r="B2813" s="865">
        <v>40596</v>
      </c>
      <c r="C2813" s="866">
        <v>183</v>
      </c>
    </row>
    <row r="2814" spans="1:3" s="862" customFormat="1">
      <c r="A2814" s="762">
        <f t="shared" si="45"/>
        <v>2011</v>
      </c>
      <c r="B2814" s="865">
        <v>40595</v>
      </c>
      <c r="C2814" s="866">
        <v>176</v>
      </c>
    </row>
    <row r="2815" spans="1:3" s="862" customFormat="1">
      <c r="A2815" s="762">
        <f t="shared" si="45"/>
        <v>2011</v>
      </c>
      <c r="B2815" s="865">
        <v>40592</v>
      </c>
      <c r="C2815" s="866">
        <v>176</v>
      </c>
    </row>
    <row r="2816" spans="1:3" s="862" customFormat="1">
      <c r="A2816" s="762">
        <f t="shared" si="45"/>
        <v>2011</v>
      </c>
      <c r="B2816" s="865">
        <v>40591</v>
      </c>
      <c r="C2816" s="866">
        <v>175</v>
      </c>
    </row>
    <row r="2817" spans="1:3" s="862" customFormat="1">
      <c r="A2817" s="762">
        <f t="shared" si="45"/>
        <v>2011</v>
      </c>
      <c r="B2817" s="865">
        <v>40590</v>
      </c>
      <c r="C2817" s="866">
        <v>175</v>
      </c>
    </row>
    <row r="2818" spans="1:3" s="862" customFormat="1">
      <c r="A2818" s="762">
        <f t="shared" si="45"/>
        <v>2011</v>
      </c>
      <c r="B2818" s="865">
        <v>40589</v>
      </c>
      <c r="C2818" s="866">
        <v>180</v>
      </c>
    </row>
    <row r="2819" spans="1:3" s="862" customFormat="1">
      <c r="A2819" s="762">
        <f t="shared" si="45"/>
        <v>2011</v>
      </c>
      <c r="B2819" s="865">
        <v>40588</v>
      </c>
      <c r="C2819" s="866">
        <v>181</v>
      </c>
    </row>
    <row r="2820" spans="1:3" s="862" customFormat="1">
      <c r="A2820" s="762">
        <f t="shared" ref="A2820:A2883" si="46">YEAR(B2820)</f>
        <v>2011</v>
      </c>
      <c r="B2820" s="865">
        <v>40585</v>
      </c>
      <c r="C2820" s="866">
        <v>176</v>
      </c>
    </row>
    <row r="2821" spans="1:3" s="862" customFormat="1">
      <c r="A2821" s="762">
        <f t="shared" si="46"/>
        <v>2011</v>
      </c>
      <c r="B2821" s="865">
        <v>40584</v>
      </c>
      <c r="C2821" s="866">
        <v>171</v>
      </c>
    </row>
    <row r="2822" spans="1:3" s="862" customFormat="1">
      <c r="A2822" s="762">
        <f t="shared" si="46"/>
        <v>2011</v>
      </c>
      <c r="B2822" s="865">
        <v>40583</v>
      </c>
      <c r="C2822" s="866">
        <v>173</v>
      </c>
    </row>
    <row r="2823" spans="1:3" s="862" customFormat="1">
      <c r="A2823" s="762">
        <f t="shared" si="46"/>
        <v>2011</v>
      </c>
      <c r="B2823" s="865">
        <v>40582</v>
      </c>
      <c r="C2823" s="866">
        <v>162</v>
      </c>
    </row>
    <row r="2824" spans="1:3" s="862" customFormat="1">
      <c r="A2824" s="762">
        <f t="shared" si="46"/>
        <v>2011</v>
      </c>
      <c r="B2824" s="865">
        <v>40581</v>
      </c>
      <c r="C2824" s="866">
        <v>163</v>
      </c>
    </row>
    <row r="2825" spans="1:3" s="862" customFormat="1">
      <c r="A2825" s="762">
        <f t="shared" si="46"/>
        <v>2011</v>
      </c>
      <c r="B2825" s="865">
        <v>40578</v>
      </c>
      <c r="C2825" s="866">
        <v>160</v>
      </c>
    </row>
    <row r="2826" spans="1:3" s="862" customFormat="1">
      <c r="A2826" s="762">
        <f t="shared" si="46"/>
        <v>2011</v>
      </c>
      <c r="B2826" s="865">
        <v>40577</v>
      </c>
      <c r="C2826" s="866">
        <v>165</v>
      </c>
    </row>
    <row r="2827" spans="1:3" s="862" customFormat="1">
      <c r="A2827" s="762">
        <f t="shared" si="46"/>
        <v>2011</v>
      </c>
      <c r="B2827" s="865">
        <v>40576</v>
      </c>
      <c r="C2827" s="866">
        <v>165</v>
      </c>
    </row>
    <row r="2828" spans="1:3" s="862" customFormat="1">
      <c r="A2828" s="762">
        <f t="shared" si="46"/>
        <v>2011</v>
      </c>
      <c r="B2828" s="865">
        <v>40575</v>
      </c>
      <c r="C2828" s="866">
        <v>169</v>
      </c>
    </row>
    <row r="2829" spans="1:3" s="862" customFormat="1">
      <c r="A2829" s="762">
        <f t="shared" si="46"/>
        <v>2011</v>
      </c>
      <c r="B2829" s="865">
        <v>40574</v>
      </c>
      <c r="C2829" s="866">
        <v>179</v>
      </c>
    </row>
    <row r="2830" spans="1:3" s="862" customFormat="1">
      <c r="A2830" s="762">
        <f t="shared" si="46"/>
        <v>2011</v>
      </c>
      <c r="B2830" s="865">
        <v>40571</v>
      </c>
      <c r="C2830" s="866">
        <v>186</v>
      </c>
    </row>
    <row r="2831" spans="1:3" s="862" customFormat="1">
      <c r="A2831" s="762">
        <f t="shared" si="46"/>
        <v>2011</v>
      </c>
      <c r="B2831" s="865">
        <v>40570</v>
      </c>
      <c r="C2831" s="866">
        <v>174</v>
      </c>
    </row>
    <row r="2832" spans="1:3" s="862" customFormat="1">
      <c r="A2832" s="762">
        <f t="shared" si="46"/>
        <v>2011</v>
      </c>
      <c r="B2832" s="865">
        <v>40569</v>
      </c>
      <c r="C2832" s="866">
        <v>166</v>
      </c>
    </row>
    <row r="2833" spans="1:3" s="862" customFormat="1">
      <c r="A2833" s="762">
        <f t="shared" si="46"/>
        <v>2011</v>
      </c>
      <c r="B2833" s="865">
        <v>40568</v>
      </c>
      <c r="C2833" s="866">
        <v>173</v>
      </c>
    </row>
    <row r="2834" spans="1:3" s="862" customFormat="1">
      <c r="A2834" s="762">
        <f t="shared" si="46"/>
        <v>2011</v>
      </c>
      <c r="B2834" s="865">
        <v>40567</v>
      </c>
      <c r="C2834" s="866">
        <v>165</v>
      </c>
    </row>
    <row r="2835" spans="1:3" s="862" customFormat="1">
      <c r="A2835" s="762">
        <f t="shared" si="46"/>
        <v>2011</v>
      </c>
      <c r="B2835" s="865">
        <v>40564</v>
      </c>
      <c r="C2835" s="866">
        <v>169</v>
      </c>
    </row>
    <row r="2836" spans="1:3" s="862" customFormat="1">
      <c r="A2836" s="762">
        <f t="shared" si="46"/>
        <v>2011</v>
      </c>
      <c r="B2836" s="865">
        <v>40563</v>
      </c>
      <c r="C2836" s="866">
        <v>168</v>
      </c>
    </row>
    <row r="2837" spans="1:3" s="862" customFormat="1">
      <c r="A2837" s="762">
        <f t="shared" si="46"/>
        <v>2011</v>
      </c>
      <c r="B2837" s="865">
        <v>40562</v>
      </c>
      <c r="C2837" s="866">
        <v>175</v>
      </c>
    </row>
    <row r="2838" spans="1:3" s="862" customFormat="1">
      <c r="A2838" s="762">
        <f t="shared" si="46"/>
        <v>2011</v>
      </c>
      <c r="B2838" s="865">
        <v>40561</v>
      </c>
      <c r="C2838" s="866">
        <v>167</v>
      </c>
    </row>
    <row r="2839" spans="1:3" s="862" customFormat="1">
      <c r="A2839" s="762">
        <f t="shared" si="46"/>
        <v>2011</v>
      </c>
      <c r="B2839" s="865">
        <v>40560</v>
      </c>
      <c r="C2839" s="866">
        <v>169</v>
      </c>
    </row>
    <row r="2840" spans="1:3" s="862" customFormat="1">
      <c r="A2840" s="762">
        <f t="shared" si="46"/>
        <v>2011</v>
      </c>
      <c r="B2840" s="865">
        <v>40557</v>
      </c>
      <c r="C2840" s="866">
        <v>169</v>
      </c>
    </row>
    <row r="2841" spans="1:3" s="862" customFormat="1">
      <c r="A2841" s="762">
        <f t="shared" si="46"/>
        <v>2011</v>
      </c>
      <c r="B2841" s="865">
        <v>40556</v>
      </c>
      <c r="C2841" s="866">
        <v>168</v>
      </c>
    </row>
    <row r="2842" spans="1:3" s="862" customFormat="1">
      <c r="A2842" s="762">
        <f t="shared" si="46"/>
        <v>2011</v>
      </c>
      <c r="B2842" s="865">
        <v>40555</v>
      </c>
      <c r="C2842" s="866">
        <v>166</v>
      </c>
    </row>
    <row r="2843" spans="1:3" s="862" customFormat="1">
      <c r="A2843" s="762">
        <f t="shared" si="46"/>
        <v>2011</v>
      </c>
      <c r="B2843" s="865">
        <v>40554</v>
      </c>
      <c r="C2843" s="866">
        <v>168</v>
      </c>
    </row>
    <row r="2844" spans="1:3" s="862" customFormat="1">
      <c r="A2844" s="762">
        <f t="shared" si="46"/>
        <v>2011</v>
      </c>
      <c r="B2844" s="865">
        <v>40553</v>
      </c>
      <c r="C2844" s="866">
        <v>173</v>
      </c>
    </row>
    <row r="2845" spans="1:3" s="862" customFormat="1">
      <c r="A2845" s="762">
        <f t="shared" si="46"/>
        <v>2011</v>
      </c>
      <c r="B2845" s="865">
        <v>40550</v>
      </c>
      <c r="C2845" s="866">
        <v>169</v>
      </c>
    </row>
    <row r="2846" spans="1:3" s="862" customFormat="1">
      <c r="A2846" s="762">
        <f t="shared" si="46"/>
        <v>2011</v>
      </c>
      <c r="B2846" s="865">
        <v>40549</v>
      </c>
      <c r="C2846" s="866">
        <v>165</v>
      </c>
    </row>
    <row r="2847" spans="1:3" s="862" customFormat="1">
      <c r="A2847" s="762">
        <f t="shared" si="46"/>
        <v>2011</v>
      </c>
      <c r="B2847" s="865">
        <v>40548</v>
      </c>
      <c r="C2847" s="866">
        <v>164</v>
      </c>
    </row>
    <row r="2848" spans="1:3" s="862" customFormat="1">
      <c r="A2848" s="762">
        <f t="shared" si="46"/>
        <v>2011</v>
      </c>
      <c r="B2848" s="865">
        <v>40547</v>
      </c>
      <c r="C2848" s="866">
        <v>167</v>
      </c>
    </row>
    <row r="2849" spans="1:3" s="862" customFormat="1">
      <c r="A2849" s="762">
        <f t="shared" si="46"/>
        <v>2011</v>
      </c>
      <c r="B2849" s="865">
        <v>40546</v>
      </c>
      <c r="C2849" s="866">
        <v>181</v>
      </c>
    </row>
    <row r="2850" spans="1:3" s="862" customFormat="1">
      <c r="A2850" s="762">
        <f t="shared" si="46"/>
        <v>2010</v>
      </c>
      <c r="B2850" s="865">
        <v>40543</v>
      </c>
      <c r="C2850" s="866">
        <v>189</v>
      </c>
    </row>
    <row r="2851" spans="1:3" s="862" customFormat="1">
      <c r="A2851" s="762">
        <f t="shared" si="46"/>
        <v>2010</v>
      </c>
      <c r="B2851" s="865">
        <v>40542</v>
      </c>
      <c r="C2851" s="866">
        <v>180</v>
      </c>
    </row>
    <row r="2852" spans="1:3" s="862" customFormat="1">
      <c r="A2852" s="762">
        <f t="shared" si="46"/>
        <v>2010</v>
      </c>
      <c r="B2852" s="865">
        <v>40541</v>
      </c>
      <c r="C2852" s="866">
        <v>184</v>
      </c>
    </row>
    <row r="2853" spans="1:3" s="862" customFormat="1">
      <c r="A2853" s="762">
        <f t="shared" si="46"/>
        <v>2010</v>
      </c>
      <c r="B2853" s="865">
        <v>40540</v>
      </c>
      <c r="C2853" s="866">
        <v>178</v>
      </c>
    </row>
    <row r="2854" spans="1:3" s="862" customFormat="1">
      <c r="A2854" s="762">
        <f t="shared" si="46"/>
        <v>2010</v>
      </c>
      <c r="B2854" s="865">
        <v>40539</v>
      </c>
      <c r="C2854" s="866">
        <v>178</v>
      </c>
    </row>
    <row r="2855" spans="1:3" s="862" customFormat="1">
      <c r="A2855" s="762">
        <f t="shared" si="46"/>
        <v>2010</v>
      </c>
      <c r="B2855" s="865">
        <v>40536</v>
      </c>
      <c r="C2855" s="866">
        <v>179</v>
      </c>
    </row>
    <row r="2856" spans="1:3" s="862" customFormat="1">
      <c r="A2856" s="762">
        <f t="shared" si="46"/>
        <v>2010</v>
      </c>
      <c r="B2856" s="865">
        <v>40535</v>
      </c>
      <c r="C2856" s="866">
        <v>179</v>
      </c>
    </row>
    <row r="2857" spans="1:3" s="862" customFormat="1">
      <c r="A2857" s="762">
        <f t="shared" si="46"/>
        <v>2010</v>
      </c>
      <c r="B2857" s="865">
        <v>40534</v>
      </c>
      <c r="C2857" s="866">
        <v>181</v>
      </c>
    </row>
    <row r="2858" spans="1:3" s="862" customFormat="1">
      <c r="A2858" s="762">
        <f t="shared" si="46"/>
        <v>2010</v>
      </c>
      <c r="B2858" s="865">
        <v>40533</v>
      </c>
      <c r="C2858" s="866">
        <v>186</v>
      </c>
    </row>
    <row r="2859" spans="1:3" s="862" customFormat="1">
      <c r="A2859" s="762">
        <f t="shared" si="46"/>
        <v>2010</v>
      </c>
      <c r="B2859" s="865">
        <v>40532</v>
      </c>
      <c r="C2859" s="866">
        <v>183</v>
      </c>
    </row>
    <row r="2860" spans="1:3" s="862" customFormat="1">
      <c r="A2860" s="762">
        <f t="shared" si="46"/>
        <v>2010</v>
      </c>
      <c r="B2860" s="865">
        <v>40529</v>
      </c>
      <c r="C2860" s="866">
        <v>199</v>
      </c>
    </row>
    <row r="2861" spans="1:3" s="862" customFormat="1">
      <c r="A2861" s="762">
        <f t="shared" si="46"/>
        <v>2010</v>
      </c>
      <c r="B2861" s="865">
        <v>40528</v>
      </c>
      <c r="C2861" s="866">
        <v>184</v>
      </c>
    </row>
    <row r="2862" spans="1:3" s="862" customFormat="1">
      <c r="A2862" s="762">
        <f t="shared" si="46"/>
        <v>2010</v>
      </c>
      <c r="B2862" s="865">
        <v>40527</v>
      </c>
      <c r="C2862" s="866">
        <v>175</v>
      </c>
    </row>
    <row r="2863" spans="1:3" s="862" customFormat="1">
      <c r="A2863" s="762">
        <f t="shared" si="46"/>
        <v>2010</v>
      </c>
      <c r="B2863" s="865">
        <v>40526</v>
      </c>
      <c r="C2863" s="866">
        <v>166</v>
      </c>
    </row>
    <row r="2864" spans="1:3" s="862" customFormat="1">
      <c r="A2864" s="762">
        <f t="shared" si="46"/>
        <v>2010</v>
      </c>
      <c r="B2864" s="865">
        <v>40525</v>
      </c>
      <c r="C2864" s="866">
        <v>172</v>
      </c>
    </row>
    <row r="2865" spans="1:3" s="862" customFormat="1">
      <c r="A2865" s="762">
        <f t="shared" si="46"/>
        <v>2010</v>
      </c>
      <c r="B2865" s="865">
        <v>40522</v>
      </c>
      <c r="C2865" s="866">
        <v>167</v>
      </c>
    </row>
    <row r="2866" spans="1:3" s="862" customFormat="1">
      <c r="A2866" s="762">
        <f t="shared" si="46"/>
        <v>2010</v>
      </c>
      <c r="B2866" s="865">
        <v>40521</v>
      </c>
      <c r="C2866" s="866">
        <v>168</v>
      </c>
    </row>
    <row r="2867" spans="1:3" s="862" customFormat="1">
      <c r="A2867" s="762">
        <f t="shared" si="46"/>
        <v>2010</v>
      </c>
      <c r="B2867" s="865">
        <v>40520</v>
      </c>
      <c r="C2867" s="866">
        <v>168</v>
      </c>
    </row>
    <row r="2868" spans="1:3" s="862" customFormat="1">
      <c r="A2868" s="762">
        <f t="shared" si="46"/>
        <v>2010</v>
      </c>
      <c r="B2868" s="865">
        <v>40519</v>
      </c>
      <c r="C2868" s="866">
        <v>162</v>
      </c>
    </row>
    <row r="2869" spans="1:3" s="862" customFormat="1">
      <c r="A2869" s="762">
        <f t="shared" si="46"/>
        <v>2010</v>
      </c>
      <c r="B2869" s="865">
        <v>40518</v>
      </c>
      <c r="C2869" s="866">
        <v>176</v>
      </c>
    </row>
    <row r="2870" spans="1:3" s="862" customFormat="1">
      <c r="A2870" s="762">
        <f t="shared" si="46"/>
        <v>2010</v>
      </c>
      <c r="B2870" s="865">
        <v>40515</v>
      </c>
      <c r="C2870" s="866">
        <v>171</v>
      </c>
    </row>
    <row r="2871" spans="1:3" s="862" customFormat="1">
      <c r="A2871" s="762">
        <f t="shared" si="46"/>
        <v>2010</v>
      </c>
      <c r="B2871" s="865">
        <v>40514</v>
      </c>
      <c r="C2871" s="866">
        <v>178</v>
      </c>
    </row>
    <row r="2872" spans="1:3" s="862" customFormat="1">
      <c r="A2872" s="762">
        <f t="shared" si="46"/>
        <v>2010</v>
      </c>
      <c r="B2872" s="865">
        <v>40513</v>
      </c>
      <c r="C2872" s="866">
        <v>183</v>
      </c>
    </row>
    <row r="2873" spans="1:3" s="862" customFormat="1">
      <c r="A2873" s="762">
        <f t="shared" si="46"/>
        <v>2010</v>
      </c>
      <c r="B2873" s="865">
        <v>40512</v>
      </c>
      <c r="C2873" s="866">
        <v>198</v>
      </c>
    </row>
    <row r="2874" spans="1:3" s="862" customFormat="1">
      <c r="A2874" s="762">
        <f t="shared" si="46"/>
        <v>2010</v>
      </c>
      <c r="B2874" s="865">
        <v>40511</v>
      </c>
      <c r="C2874" s="866">
        <v>192</v>
      </c>
    </row>
    <row r="2875" spans="1:3" s="862" customFormat="1">
      <c r="A2875" s="762">
        <f t="shared" si="46"/>
        <v>2010</v>
      </c>
      <c r="B2875" s="865">
        <v>40508</v>
      </c>
      <c r="C2875" s="866">
        <v>177</v>
      </c>
    </row>
    <row r="2876" spans="1:3" s="862" customFormat="1">
      <c r="A2876" s="762">
        <f t="shared" si="46"/>
        <v>2010</v>
      </c>
      <c r="B2876" s="865">
        <v>40507</v>
      </c>
      <c r="C2876" s="866">
        <v>177</v>
      </c>
    </row>
    <row r="2877" spans="1:3" s="862" customFormat="1">
      <c r="A2877" s="762">
        <f t="shared" si="46"/>
        <v>2010</v>
      </c>
      <c r="B2877" s="865">
        <v>40506</v>
      </c>
      <c r="C2877" s="866">
        <v>177</v>
      </c>
    </row>
    <row r="2878" spans="1:3" s="862" customFormat="1">
      <c r="A2878" s="762">
        <f t="shared" si="46"/>
        <v>2010</v>
      </c>
      <c r="B2878" s="865">
        <v>40505</v>
      </c>
      <c r="C2878" s="866">
        <v>189</v>
      </c>
    </row>
    <row r="2879" spans="1:3" s="862" customFormat="1">
      <c r="A2879" s="762">
        <f t="shared" si="46"/>
        <v>2010</v>
      </c>
      <c r="B2879" s="865">
        <v>40504</v>
      </c>
      <c r="C2879" s="866">
        <v>183</v>
      </c>
    </row>
    <row r="2880" spans="1:3" s="862" customFormat="1">
      <c r="A2880" s="762">
        <f t="shared" si="46"/>
        <v>2010</v>
      </c>
      <c r="B2880" s="865">
        <v>40501</v>
      </c>
      <c r="C2880" s="866">
        <v>177</v>
      </c>
    </row>
    <row r="2881" spans="1:3" s="862" customFormat="1">
      <c r="A2881" s="762">
        <f t="shared" si="46"/>
        <v>2010</v>
      </c>
      <c r="B2881" s="865">
        <v>40500</v>
      </c>
      <c r="C2881" s="866">
        <v>175</v>
      </c>
    </row>
    <row r="2882" spans="1:3" s="862" customFormat="1">
      <c r="A2882" s="762">
        <f t="shared" si="46"/>
        <v>2010</v>
      </c>
      <c r="B2882" s="865">
        <v>40499</v>
      </c>
      <c r="C2882" s="866">
        <v>175</v>
      </c>
    </row>
    <row r="2883" spans="1:3" s="862" customFormat="1">
      <c r="A2883" s="762">
        <f t="shared" si="46"/>
        <v>2010</v>
      </c>
      <c r="B2883" s="865">
        <v>40498</v>
      </c>
      <c r="C2883" s="866">
        <v>187</v>
      </c>
    </row>
    <row r="2884" spans="1:3" s="862" customFormat="1">
      <c r="A2884" s="762">
        <f t="shared" ref="A2884:A2947" si="47">YEAR(B2884)</f>
        <v>2010</v>
      </c>
      <c r="B2884" s="865">
        <v>40497</v>
      </c>
      <c r="C2884" s="866">
        <v>171</v>
      </c>
    </row>
    <row r="2885" spans="1:3" s="862" customFormat="1">
      <c r="A2885" s="762">
        <f t="shared" si="47"/>
        <v>2010</v>
      </c>
      <c r="B2885" s="865">
        <v>40494</v>
      </c>
      <c r="C2885" s="866">
        <v>176</v>
      </c>
    </row>
    <row r="2886" spans="1:3" s="862" customFormat="1">
      <c r="A2886" s="762">
        <f t="shared" si="47"/>
        <v>2010</v>
      </c>
      <c r="B2886" s="865">
        <v>40493</v>
      </c>
      <c r="C2886" s="866">
        <v>175</v>
      </c>
    </row>
    <row r="2887" spans="1:3" s="862" customFormat="1">
      <c r="A2887" s="762">
        <f t="shared" si="47"/>
        <v>2010</v>
      </c>
      <c r="B2887" s="865">
        <v>40492</v>
      </c>
      <c r="C2887" s="866">
        <v>175</v>
      </c>
    </row>
    <row r="2888" spans="1:3" s="862" customFormat="1">
      <c r="A2888" s="762">
        <f t="shared" si="47"/>
        <v>2010</v>
      </c>
      <c r="B2888" s="865">
        <v>40491</v>
      </c>
      <c r="C2888" s="866">
        <v>174</v>
      </c>
    </row>
    <row r="2889" spans="1:3" s="862" customFormat="1">
      <c r="A2889" s="762">
        <f t="shared" si="47"/>
        <v>2010</v>
      </c>
      <c r="B2889" s="865">
        <v>40490</v>
      </c>
      <c r="C2889" s="866">
        <v>180</v>
      </c>
    </row>
    <row r="2890" spans="1:3" s="862" customFormat="1">
      <c r="A2890" s="762">
        <f t="shared" si="47"/>
        <v>2010</v>
      </c>
      <c r="B2890" s="865">
        <v>40487</v>
      </c>
      <c r="C2890" s="866">
        <v>174</v>
      </c>
    </row>
    <row r="2891" spans="1:3" s="862" customFormat="1">
      <c r="A2891" s="762">
        <f t="shared" si="47"/>
        <v>2010</v>
      </c>
      <c r="B2891" s="865">
        <v>40486</v>
      </c>
      <c r="C2891" s="866">
        <v>176</v>
      </c>
    </row>
    <row r="2892" spans="1:3" s="862" customFormat="1">
      <c r="A2892" s="762">
        <f t="shared" si="47"/>
        <v>2010</v>
      </c>
      <c r="B2892" s="865">
        <v>40485</v>
      </c>
      <c r="C2892" s="866">
        <v>172</v>
      </c>
    </row>
    <row r="2893" spans="1:3" s="862" customFormat="1">
      <c r="A2893" s="762">
        <f t="shared" si="47"/>
        <v>2010</v>
      </c>
      <c r="B2893" s="865">
        <v>40484</v>
      </c>
      <c r="C2893" s="866">
        <v>175</v>
      </c>
    </row>
    <row r="2894" spans="1:3" s="862" customFormat="1">
      <c r="A2894" s="762">
        <f t="shared" si="47"/>
        <v>2010</v>
      </c>
      <c r="B2894" s="865">
        <v>40483</v>
      </c>
      <c r="C2894" s="866">
        <v>171</v>
      </c>
    </row>
    <row r="2895" spans="1:3" s="862" customFormat="1">
      <c r="A2895" s="762">
        <f t="shared" si="47"/>
        <v>2010</v>
      </c>
      <c r="B2895" s="865">
        <v>40480</v>
      </c>
      <c r="C2895" s="866">
        <v>175</v>
      </c>
    </row>
    <row r="2896" spans="1:3" s="862" customFormat="1">
      <c r="A2896" s="762">
        <f t="shared" si="47"/>
        <v>2010</v>
      </c>
      <c r="B2896" s="865">
        <v>40479</v>
      </c>
      <c r="C2896" s="866">
        <v>173</v>
      </c>
    </row>
    <row r="2897" spans="1:3" s="862" customFormat="1">
      <c r="A2897" s="762">
        <f t="shared" si="47"/>
        <v>2010</v>
      </c>
      <c r="B2897" s="865">
        <v>40478</v>
      </c>
      <c r="C2897" s="866">
        <v>171</v>
      </c>
    </row>
    <row r="2898" spans="1:3" s="862" customFormat="1">
      <c r="A2898" s="762">
        <f t="shared" si="47"/>
        <v>2010</v>
      </c>
      <c r="B2898" s="865">
        <v>40477</v>
      </c>
      <c r="C2898" s="866">
        <v>174</v>
      </c>
    </row>
    <row r="2899" spans="1:3" s="862" customFormat="1">
      <c r="A2899" s="762">
        <f t="shared" si="47"/>
        <v>2010</v>
      </c>
      <c r="B2899" s="865">
        <v>40476</v>
      </c>
      <c r="C2899" s="866">
        <v>178</v>
      </c>
    </row>
    <row r="2900" spans="1:3" s="862" customFormat="1">
      <c r="A2900" s="762">
        <f t="shared" si="47"/>
        <v>2010</v>
      </c>
      <c r="B2900" s="865">
        <v>40473</v>
      </c>
      <c r="C2900" s="866">
        <v>183</v>
      </c>
    </row>
    <row r="2901" spans="1:3" s="862" customFormat="1">
      <c r="A2901" s="762">
        <f t="shared" si="47"/>
        <v>2010</v>
      </c>
      <c r="B2901" s="865">
        <v>40472</v>
      </c>
      <c r="C2901" s="866">
        <v>186</v>
      </c>
    </row>
    <row r="2902" spans="1:3" s="862" customFormat="1">
      <c r="A2902" s="762">
        <f t="shared" si="47"/>
        <v>2010</v>
      </c>
      <c r="B2902" s="865">
        <v>40471</v>
      </c>
      <c r="C2902" s="866">
        <v>187</v>
      </c>
    </row>
    <row r="2903" spans="1:3" s="862" customFormat="1">
      <c r="A2903" s="762">
        <f t="shared" si="47"/>
        <v>2010</v>
      </c>
      <c r="B2903" s="865">
        <v>40470</v>
      </c>
      <c r="C2903" s="866">
        <v>191</v>
      </c>
    </row>
    <row r="2904" spans="1:3" s="862" customFormat="1">
      <c r="A2904" s="762">
        <f t="shared" si="47"/>
        <v>2010</v>
      </c>
      <c r="B2904" s="865">
        <v>40469</v>
      </c>
      <c r="C2904" s="866">
        <v>181</v>
      </c>
    </row>
    <row r="2905" spans="1:3" s="862" customFormat="1">
      <c r="A2905" s="762">
        <f t="shared" si="47"/>
        <v>2010</v>
      </c>
      <c r="B2905" s="865">
        <v>40466</v>
      </c>
      <c r="C2905" s="866">
        <v>172</v>
      </c>
    </row>
    <row r="2906" spans="1:3" s="862" customFormat="1">
      <c r="A2906" s="762">
        <f t="shared" si="47"/>
        <v>2010</v>
      </c>
      <c r="B2906" s="865">
        <v>40465</v>
      </c>
      <c r="C2906" s="866">
        <v>176</v>
      </c>
    </row>
    <row r="2907" spans="1:3" s="862" customFormat="1">
      <c r="A2907" s="762">
        <f t="shared" si="47"/>
        <v>2010</v>
      </c>
      <c r="B2907" s="865">
        <v>40464</v>
      </c>
      <c r="C2907" s="866">
        <v>180</v>
      </c>
    </row>
    <row r="2908" spans="1:3" s="862" customFormat="1">
      <c r="A2908" s="762">
        <f t="shared" si="47"/>
        <v>2010</v>
      </c>
      <c r="B2908" s="865">
        <v>40463</v>
      </c>
      <c r="C2908" s="866">
        <v>185</v>
      </c>
    </row>
    <row r="2909" spans="1:3" s="862" customFormat="1">
      <c r="A2909" s="762">
        <f t="shared" si="47"/>
        <v>2010</v>
      </c>
      <c r="B2909" s="865">
        <v>40462</v>
      </c>
      <c r="C2909" s="866">
        <v>197</v>
      </c>
    </row>
    <row r="2910" spans="1:3" s="862" customFormat="1">
      <c r="A2910" s="762">
        <f t="shared" si="47"/>
        <v>2010</v>
      </c>
      <c r="B2910" s="865">
        <v>40459</v>
      </c>
      <c r="C2910" s="866">
        <v>197</v>
      </c>
    </row>
    <row r="2911" spans="1:3" s="862" customFormat="1">
      <c r="A2911" s="762">
        <f t="shared" si="47"/>
        <v>2010</v>
      </c>
      <c r="B2911" s="865">
        <v>40458</v>
      </c>
      <c r="C2911" s="866">
        <v>201</v>
      </c>
    </row>
    <row r="2912" spans="1:3" s="862" customFormat="1">
      <c r="A2912" s="762">
        <f t="shared" si="47"/>
        <v>2010</v>
      </c>
      <c r="B2912" s="865">
        <v>40457</v>
      </c>
      <c r="C2912" s="866">
        <v>202</v>
      </c>
    </row>
    <row r="2913" spans="1:3" s="862" customFormat="1">
      <c r="A2913" s="762">
        <f t="shared" si="47"/>
        <v>2010</v>
      </c>
      <c r="B2913" s="865">
        <v>40456</v>
      </c>
      <c r="C2913" s="866">
        <v>204</v>
      </c>
    </row>
    <row r="2914" spans="1:3" s="862" customFormat="1">
      <c r="A2914" s="762">
        <f t="shared" si="47"/>
        <v>2010</v>
      </c>
      <c r="B2914" s="865">
        <v>40455</v>
      </c>
      <c r="C2914" s="866">
        <v>206</v>
      </c>
    </row>
    <row r="2915" spans="1:3" s="862" customFormat="1">
      <c r="A2915" s="762">
        <f t="shared" si="47"/>
        <v>2010</v>
      </c>
      <c r="B2915" s="865">
        <v>40452</v>
      </c>
      <c r="C2915" s="866">
        <v>203</v>
      </c>
    </row>
    <row r="2916" spans="1:3" s="862" customFormat="1">
      <c r="A2916" s="762">
        <f t="shared" si="47"/>
        <v>2010</v>
      </c>
      <c r="B2916" s="865">
        <v>40451</v>
      </c>
      <c r="C2916" s="866">
        <v>206</v>
      </c>
    </row>
    <row r="2917" spans="1:3" s="862" customFormat="1">
      <c r="A2917" s="762">
        <f t="shared" si="47"/>
        <v>2010</v>
      </c>
      <c r="B2917" s="865">
        <v>40450</v>
      </c>
      <c r="C2917" s="866">
        <v>207</v>
      </c>
    </row>
    <row r="2918" spans="1:3" s="862" customFormat="1">
      <c r="A2918" s="762">
        <f t="shared" si="47"/>
        <v>2010</v>
      </c>
      <c r="B2918" s="865">
        <v>40449</v>
      </c>
      <c r="C2918" s="866">
        <v>215</v>
      </c>
    </row>
    <row r="2919" spans="1:3" s="862" customFormat="1">
      <c r="A2919" s="762">
        <f t="shared" si="47"/>
        <v>2010</v>
      </c>
      <c r="B2919" s="865">
        <v>40448</v>
      </c>
      <c r="C2919" s="866">
        <v>209</v>
      </c>
    </row>
    <row r="2920" spans="1:3" s="862" customFormat="1">
      <c r="A2920" s="762">
        <f t="shared" si="47"/>
        <v>2010</v>
      </c>
      <c r="B2920" s="865">
        <v>40445</v>
      </c>
      <c r="C2920" s="866">
        <v>205</v>
      </c>
    </row>
    <row r="2921" spans="1:3" s="862" customFormat="1">
      <c r="A2921" s="762">
        <f t="shared" si="47"/>
        <v>2010</v>
      </c>
      <c r="B2921" s="865">
        <v>40444</v>
      </c>
      <c r="C2921" s="866">
        <v>214</v>
      </c>
    </row>
    <row r="2922" spans="1:3" s="862" customFormat="1">
      <c r="A2922" s="762">
        <f t="shared" si="47"/>
        <v>2010</v>
      </c>
      <c r="B2922" s="865">
        <v>40443</v>
      </c>
      <c r="C2922" s="866">
        <v>213</v>
      </c>
    </row>
    <row r="2923" spans="1:3" s="862" customFormat="1">
      <c r="A2923" s="762">
        <f t="shared" si="47"/>
        <v>2010</v>
      </c>
      <c r="B2923" s="865">
        <v>40442</v>
      </c>
      <c r="C2923" s="866">
        <v>213</v>
      </c>
    </row>
    <row r="2924" spans="1:3" s="862" customFormat="1">
      <c r="A2924" s="762">
        <f t="shared" si="47"/>
        <v>2010</v>
      </c>
      <c r="B2924" s="865">
        <v>40441</v>
      </c>
      <c r="C2924" s="866">
        <v>201</v>
      </c>
    </row>
    <row r="2925" spans="1:3" s="862" customFormat="1">
      <c r="A2925" s="762">
        <f t="shared" si="47"/>
        <v>2010</v>
      </c>
      <c r="B2925" s="865">
        <v>40438</v>
      </c>
      <c r="C2925" s="866">
        <v>199</v>
      </c>
    </row>
    <row r="2926" spans="1:3" s="862" customFormat="1">
      <c r="A2926" s="762">
        <f t="shared" si="47"/>
        <v>2010</v>
      </c>
      <c r="B2926" s="865">
        <v>40437</v>
      </c>
      <c r="C2926" s="866">
        <v>195</v>
      </c>
    </row>
    <row r="2927" spans="1:3" s="862" customFormat="1">
      <c r="A2927" s="762">
        <f t="shared" si="47"/>
        <v>2010</v>
      </c>
      <c r="B2927" s="865">
        <v>40436</v>
      </c>
      <c r="C2927" s="866">
        <v>206</v>
      </c>
    </row>
    <row r="2928" spans="1:3" s="862" customFormat="1">
      <c r="A2928" s="762">
        <f t="shared" si="47"/>
        <v>2010</v>
      </c>
      <c r="B2928" s="865">
        <v>40435</v>
      </c>
      <c r="C2928" s="866">
        <v>215</v>
      </c>
    </row>
    <row r="2929" spans="1:3" s="862" customFormat="1">
      <c r="A2929" s="762">
        <f t="shared" si="47"/>
        <v>2010</v>
      </c>
      <c r="B2929" s="865">
        <v>40434</v>
      </c>
      <c r="C2929" s="866">
        <v>213</v>
      </c>
    </row>
    <row r="2930" spans="1:3" s="862" customFormat="1">
      <c r="A2930" s="762">
        <f t="shared" si="47"/>
        <v>2010</v>
      </c>
      <c r="B2930" s="865">
        <v>40431</v>
      </c>
      <c r="C2930" s="866">
        <v>212</v>
      </c>
    </row>
    <row r="2931" spans="1:3" s="862" customFormat="1">
      <c r="A2931" s="762">
        <f t="shared" si="47"/>
        <v>2010</v>
      </c>
      <c r="B2931" s="865">
        <v>40430</v>
      </c>
      <c r="C2931" s="866">
        <v>216</v>
      </c>
    </row>
    <row r="2932" spans="1:3" s="862" customFormat="1">
      <c r="A2932" s="762">
        <f t="shared" si="47"/>
        <v>2010</v>
      </c>
      <c r="B2932" s="865">
        <v>40429</v>
      </c>
      <c r="C2932" s="866">
        <v>224</v>
      </c>
    </row>
    <row r="2933" spans="1:3" s="862" customFormat="1">
      <c r="A2933" s="762">
        <f t="shared" si="47"/>
        <v>2010</v>
      </c>
      <c r="B2933" s="865">
        <v>40428</v>
      </c>
      <c r="C2933" s="866">
        <v>226</v>
      </c>
    </row>
    <row r="2934" spans="1:3" s="862" customFormat="1">
      <c r="A2934" s="762">
        <f t="shared" si="47"/>
        <v>2010</v>
      </c>
      <c r="B2934" s="865">
        <v>40427</v>
      </c>
      <c r="C2934" s="866">
        <v>213</v>
      </c>
    </row>
    <row r="2935" spans="1:3" s="862" customFormat="1">
      <c r="A2935" s="762">
        <f t="shared" si="47"/>
        <v>2010</v>
      </c>
      <c r="B2935" s="865">
        <v>40424</v>
      </c>
      <c r="C2935" s="866">
        <v>213</v>
      </c>
    </row>
    <row r="2936" spans="1:3" s="862" customFormat="1">
      <c r="A2936" s="762">
        <f t="shared" si="47"/>
        <v>2010</v>
      </c>
      <c r="B2936" s="865">
        <v>40423</v>
      </c>
      <c r="C2936" s="866">
        <v>220</v>
      </c>
    </row>
    <row r="2937" spans="1:3" s="862" customFormat="1">
      <c r="A2937" s="762">
        <f t="shared" si="47"/>
        <v>2010</v>
      </c>
      <c r="B2937" s="865">
        <v>40422</v>
      </c>
      <c r="C2937" s="866">
        <v>222</v>
      </c>
    </row>
    <row r="2938" spans="1:3" s="862" customFormat="1">
      <c r="A2938" s="762">
        <f t="shared" si="47"/>
        <v>2010</v>
      </c>
      <c r="B2938" s="865">
        <v>40421</v>
      </c>
      <c r="C2938" s="866">
        <v>233</v>
      </c>
    </row>
    <row r="2939" spans="1:3" s="862" customFormat="1">
      <c r="A2939" s="762">
        <f t="shared" si="47"/>
        <v>2010</v>
      </c>
      <c r="B2939" s="865">
        <v>40420</v>
      </c>
      <c r="C2939" s="866">
        <v>229</v>
      </c>
    </row>
    <row r="2940" spans="1:3" s="862" customFormat="1">
      <c r="A2940" s="762">
        <f t="shared" si="47"/>
        <v>2010</v>
      </c>
      <c r="B2940" s="865">
        <v>40417</v>
      </c>
      <c r="C2940" s="866">
        <v>216</v>
      </c>
    </row>
    <row r="2941" spans="1:3" s="862" customFormat="1">
      <c r="A2941" s="762">
        <f t="shared" si="47"/>
        <v>2010</v>
      </c>
      <c r="B2941" s="865">
        <v>40416</v>
      </c>
      <c r="C2941" s="866">
        <v>222</v>
      </c>
    </row>
    <row r="2942" spans="1:3" s="862" customFormat="1">
      <c r="A2942" s="762">
        <f t="shared" si="47"/>
        <v>2010</v>
      </c>
      <c r="B2942" s="865">
        <v>40415</v>
      </c>
      <c r="C2942" s="866">
        <v>212</v>
      </c>
    </row>
    <row r="2943" spans="1:3" s="862" customFormat="1">
      <c r="A2943" s="762">
        <f t="shared" si="47"/>
        <v>2010</v>
      </c>
      <c r="B2943" s="865">
        <v>40414</v>
      </c>
      <c r="C2943" s="866">
        <v>215</v>
      </c>
    </row>
    <row r="2944" spans="1:3" s="862" customFormat="1">
      <c r="A2944" s="762">
        <f t="shared" si="47"/>
        <v>2010</v>
      </c>
      <c r="B2944" s="865">
        <v>40413</v>
      </c>
      <c r="C2944" s="866">
        <v>202</v>
      </c>
    </row>
    <row r="2945" spans="1:3" s="862" customFormat="1">
      <c r="A2945" s="762">
        <f t="shared" si="47"/>
        <v>2010</v>
      </c>
      <c r="B2945" s="865">
        <v>40410</v>
      </c>
      <c r="C2945" s="866">
        <v>204</v>
      </c>
    </row>
    <row r="2946" spans="1:3" s="862" customFormat="1">
      <c r="A2946" s="762">
        <f t="shared" si="47"/>
        <v>2010</v>
      </c>
      <c r="B2946" s="865">
        <v>40409</v>
      </c>
      <c r="C2946" s="866">
        <v>202</v>
      </c>
    </row>
    <row r="2947" spans="1:3" s="862" customFormat="1">
      <c r="A2947" s="762">
        <f t="shared" si="47"/>
        <v>2010</v>
      </c>
      <c r="B2947" s="865">
        <v>40408</v>
      </c>
      <c r="C2947" s="866">
        <v>197</v>
      </c>
    </row>
    <row r="2948" spans="1:3" s="862" customFormat="1">
      <c r="A2948" s="762">
        <f t="shared" ref="A2948:A3011" si="48">YEAR(B2948)</f>
        <v>2010</v>
      </c>
      <c r="B2948" s="865">
        <v>40407</v>
      </c>
      <c r="C2948" s="866">
        <v>199</v>
      </c>
    </row>
    <row r="2949" spans="1:3" s="862" customFormat="1">
      <c r="A2949" s="762">
        <f t="shared" si="48"/>
        <v>2010</v>
      </c>
      <c r="B2949" s="865">
        <v>40406</v>
      </c>
      <c r="C2949" s="866">
        <v>208</v>
      </c>
    </row>
    <row r="2950" spans="1:3" s="862" customFormat="1">
      <c r="A2950" s="762">
        <f t="shared" si="48"/>
        <v>2010</v>
      </c>
      <c r="B2950" s="865">
        <v>40403</v>
      </c>
      <c r="C2950" s="866">
        <v>200</v>
      </c>
    </row>
    <row r="2951" spans="1:3" s="862" customFormat="1">
      <c r="A2951" s="762">
        <f t="shared" si="48"/>
        <v>2010</v>
      </c>
      <c r="B2951" s="865">
        <v>40402</v>
      </c>
      <c r="C2951" s="866">
        <v>195</v>
      </c>
    </row>
    <row r="2952" spans="1:3" s="862" customFormat="1">
      <c r="A2952" s="762">
        <f t="shared" si="48"/>
        <v>2010</v>
      </c>
      <c r="B2952" s="865">
        <v>40401</v>
      </c>
      <c r="C2952" s="866">
        <v>195</v>
      </c>
    </row>
    <row r="2953" spans="1:3" s="862" customFormat="1">
      <c r="A2953" s="762">
        <f t="shared" si="48"/>
        <v>2010</v>
      </c>
      <c r="B2953" s="865">
        <v>40400</v>
      </c>
      <c r="C2953" s="866">
        <v>195</v>
      </c>
    </row>
    <row r="2954" spans="1:3" s="862" customFormat="1">
      <c r="A2954" s="762">
        <f t="shared" si="48"/>
        <v>2010</v>
      </c>
      <c r="B2954" s="865">
        <v>40399</v>
      </c>
      <c r="C2954" s="866">
        <v>194</v>
      </c>
    </row>
    <row r="2955" spans="1:3" s="862" customFormat="1">
      <c r="A2955" s="762">
        <f t="shared" si="48"/>
        <v>2010</v>
      </c>
      <c r="B2955" s="865">
        <v>40396</v>
      </c>
      <c r="C2955" s="866">
        <v>208</v>
      </c>
    </row>
    <row r="2956" spans="1:3" s="862" customFormat="1">
      <c r="A2956" s="762">
        <f t="shared" si="48"/>
        <v>2010</v>
      </c>
      <c r="B2956" s="865">
        <v>40395</v>
      </c>
      <c r="C2956" s="866">
        <v>205</v>
      </c>
    </row>
    <row r="2957" spans="1:3" s="862" customFormat="1">
      <c r="A2957" s="762">
        <f t="shared" si="48"/>
        <v>2010</v>
      </c>
      <c r="B2957" s="865">
        <v>40394</v>
      </c>
      <c r="C2957" s="866">
        <v>200</v>
      </c>
    </row>
    <row r="2958" spans="1:3" s="862" customFormat="1">
      <c r="A2958" s="762">
        <f t="shared" si="48"/>
        <v>2010</v>
      </c>
      <c r="B2958" s="865">
        <v>40393</v>
      </c>
      <c r="C2958" s="866">
        <v>205</v>
      </c>
    </row>
    <row r="2959" spans="1:3" s="862" customFormat="1">
      <c r="A2959" s="762">
        <f t="shared" si="48"/>
        <v>2010</v>
      </c>
      <c r="B2959" s="865">
        <v>40392</v>
      </c>
      <c r="C2959" s="866">
        <v>204</v>
      </c>
    </row>
    <row r="2960" spans="1:3" s="862" customFormat="1">
      <c r="A2960" s="762">
        <f t="shared" si="48"/>
        <v>2010</v>
      </c>
      <c r="B2960" s="865">
        <v>40389</v>
      </c>
      <c r="C2960" s="866">
        <v>214</v>
      </c>
    </row>
    <row r="2961" spans="1:3" s="862" customFormat="1">
      <c r="A2961" s="762">
        <f t="shared" si="48"/>
        <v>2010</v>
      </c>
      <c r="B2961" s="865">
        <v>40388</v>
      </c>
      <c r="C2961" s="866">
        <v>204</v>
      </c>
    </row>
    <row r="2962" spans="1:3" s="862" customFormat="1">
      <c r="A2962" s="762">
        <f t="shared" si="48"/>
        <v>2010</v>
      </c>
      <c r="B2962" s="865">
        <v>40387</v>
      </c>
      <c r="C2962" s="866">
        <v>207</v>
      </c>
    </row>
    <row r="2963" spans="1:3" s="862" customFormat="1">
      <c r="A2963" s="762">
        <f t="shared" si="48"/>
        <v>2010</v>
      </c>
      <c r="B2963" s="865">
        <v>40386</v>
      </c>
      <c r="C2963" s="866">
        <v>202</v>
      </c>
    </row>
    <row r="2964" spans="1:3" s="862" customFormat="1">
      <c r="A2964" s="762">
        <f t="shared" si="48"/>
        <v>2010</v>
      </c>
      <c r="B2964" s="865">
        <v>40385</v>
      </c>
      <c r="C2964" s="866">
        <v>204</v>
      </c>
    </row>
    <row r="2965" spans="1:3" s="862" customFormat="1">
      <c r="A2965" s="762">
        <f t="shared" si="48"/>
        <v>2010</v>
      </c>
      <c r="B2965" s="865">
        <v>40382</v>
      </c>
      <c r="C2965" s="866">
        <v>210</v>
      </c>
    </row>
    <row r="2966" spans="1:3" s="862" customFormat="1">
      <c r="A2966" s="762">
        <f t="shared" si="48"/>
        <v>2010</v>
      </c>
      <c r="B2966" s="865">
        <v>40381</v>
      </c>
      <c r="C2966" s="866">
        <v>218</v>
      </c>
    </row>
    <row r="2967" spans="1:3" s="862" customFormat="1">
      <c r="A2967" s="762">
        <f t="shared" si="48"/>
        <v>2010</v>
      </c>
      <c r="B2967" s="865">
        <v>40380</v>
      </c>
      <c r="C2967" s="866">
        <v>226</v>
      </c>
    </row>
    <row r="2968" spans="1:3" s="862" customFormat="1">
      <c r="A2968" s="762">
        <f t="shared" si="48"/>
        <v>2010</v>
      </c>
      <c r="B2968" s="865">
        <v>40379</v>
      </c>
      <c r="C2968" s="866">
        <v>220</v>
      </c>
    </row>
    <row r="2969" spans="1:3" s="862" customFormat="1">
      <c r="A2969" s="762">
        <f t="shared" si="48"/>
        <v>2010</v>
      </c>
      <c r="B2969" s="865">
        <v>40378</v>
      </c>
      <c r="C2969" s="866">
        <v>221</v>
      </c>
    </row>
    <row r="2970" spans="1:3" s="862" customFormat="1">
      <c r="A2970" s="762">
        <f t="shared" si="48"/>
        <v>2010</v>
      </c>
      <c r="B2970" s="865">
        <v>40375</v>
      </c>
      <c r="C2970" s="866">
        <v>228</v>
      </c>
    </row>
    <row r="2971" spans="1:3" s="862" customFormat="1">
      <c r="A2971" s="762">
        <f t="shared" si="48"/>
        <v>2010</v>
      </c>
      <c r="B2971" s="865">
        <v>40374</v>
      </c>
      <c r="C2971" s="866">
        <v>227</v>
      </c>
    </row>
    <row r="2972" spans="1:3" s="862" customFormat="1">
      <c r="A2972" s="762">
        <f t="shared" si="48"/>
        <v>2010</v>
      </c>
      <c r="B2972" s="865">
        <v>40373</v>
      </c>
      <c r="C2972" s="866">
        <v>221</v>
      </c>
    </row>
    <row r="2973" spans="1:3" s="862" customFormat="1">
      <c r="A2973" s="762">
        <f t="shared" si="48"/>
        <v>2010</v>
      </c>
      <c r="B2973" s="865">
        <v>40372</v>
      </c>
      <c r="C2973" s="866">
        <v>212</v>
      </c>
    </row>
    <row r="2974" spans="1:3" s="862" customFormat="1">
      <c r="A2974" s="762">
        <f t="shared" si="48"/>
        <v>2010</v>
      </c>
      <c r="B2974" s="865">
        <v>40371</v>
      </c>
      <c r="C2974" s="866">
        <v>223</v>
      </c>
    </row>
    <row r="2975" spans="1:3" s="862" customFormat="1">
      <c r="A2975" s="762">
        <f t="shared" si="48"/>
        <v>2010</v>
      </c>
      <c r="B2975" s="865">
        <v>40368</v>
      </c>
      <c r="C2975" s="866">
        <v>229</v>
      </c>
    </row>
    <row r="2976" spans="1:3" s="862" customFormat="1">
      <c r="A2976" s="762">
        <f t="shared" si="48"/>
        <v>2010</v>
      </c>
      <c r="B2976" s="865">
        <v>40367</v>
      </c>
      <c r="C2976" s="866">
        <v>233</v>
      </c>
    </row>
    <row r="2977" spans="1:3" s="862" customFormat="1">
      <c r="A2977" s="762">
        <f t="shared" si="48"/>
        <v>2010</v>
      </c>
      <c r="B2977" s="865">
        <v>40366</v>
      </c>
      <c r="C2977" s="866">
        <v>236</v>
      </c>
    </row>
    <row r="2978" spans="1:3" s="862" customFormat="1">
      <c r="A2978" s="762">
        <f t="shared" si="48"/>
        <v>2010</v>
      </c>
      <c r="B2978" s="865">
        <v>40365</v>
      </c>
      <c r="C2978" s="866">
        <v>244</v>
      </c>
    </row>
    <row r="2979" spans="1:3" s="862" customFormat="1">
      <c r="A2979" s="762">
        <f t="shared" si="48"/>
        <v>2010</v>
      </c>
      <c r="B2979" s="865">
        <v>40364</v>
      </c>
      <c r="C2979" s="866">
        <v>247</v>
      </c>
    </row>
    <row r="2980" spans="1:3" s="862" customFormat="1">
      <c r="A2980" s="762">
        <f t="shared" si="48"/>
        <v>2010</v>
      </c>
      <c r="B2980" s="865">
        <v>40361</v>
      </c>
      <c r="C2980" s="866">
        <v>247</v>
      </c>
    </row>
    <row r="2981" spans="1:3" s="862" customFormat="1">
      <c r="A2981" s="762">
        <f t="shared" si="48"/>
        <v>2010</v>
      </c>
      <c r="B2981" s="865">
        <v>40360</v>
      </c>
      <c r="C2981" s="866">
        <v>250</v>
      </c>
    </row>
    <row r="2982" spans="1:3" s="862" customFormat="1">
      <c r="A2982" s="762">
        <f t="shared" si="48"/>
        <v>2010</v>
      </c>
      <c r="B2982" s="865">
        <v>40359</v>
      </c>
      <c r="C2982" s="866">
        <v>248</v>
      </c>
    </row>
    <row r="2983" spans="1:3" s="862" customFormat="1">
      <c r="A2983" s="762">
        <f t="shared" si="48"/>
        <v>2010</v>
      </c>
      <c r="B2983" s="865">
        <v>40358</v>
      </c>
      <c r="C2983" s="866">
        <v>248</v>
      </c>
    </row>
    <row r="2984" spans="1:3" s="862" customFormat="1">
      <c r="A2984" s="762">
        <f t="shared" si="48"/>
        <v>2010</v>
      </c>
      <c r="B2984" s="865">
        <v>40357</v>
      </c>
      <c r="C2984" s="866">
        <v>238</v>
      </c>
    </row>
    <row r="2985" spans="1:3" s="862" customFormat="1">
      <c r="A2985" s="762">
        <f t="shared" si="48"/>
        <v>2010</v>
      </c>
      <c r="B2985" s="865">
        <v>40354</v>
      </c>
      <c r="C2985" s="866">
        <v>237</v>
      </c>
    </row>
    <row r="2986" spans="1:3" s="862" customFormat="1">
      <c r="A2986" s="762">
        <f t="shared" si="48"/>
        <v>2010</v>
      </c>
      <c r="B2986" s="865">
        <v>40353</v>
      </c>
      <c r="C2986" s="866">
        <v>236</v>
      </c>
    </row>
    <row r="2987" spans="1:3" s="862" customFormat="1">
      <c r="A2987" s="762">
        <f t="shared" si="48"/>
        <v>2010</v>
      </c>
      <c r="B2987" s="865">
        <v>40352</v>
      </c>
      <c r="C2987" s="866">
        <v>238</v>
      </c>
    </row>
    <row r="2988" spans="1:3" s="862" customFormat="1">
      <c r="A2988" s="762">
        <f t="shared" si="48"/>
        <v>2010</v>
      </c>
      <c r="B2988" s="865">
        <v>40351</v>
      </c>
      <c r="C2988" s="866">
        <v>233</v>
      </c>
    </row>
    <row r="2989" spans="1:3" s="862" customFormat="1">
      <c r="A2989" s="762">
        <f t="shared" si="48"/>
        <v>2010</v>
      </c>
      <c r="B2989" s="865">
        <v>40350</v>
      </c>
      <c r="C2989" s="866">
        <v>222</v>
      </c>
    </row>
    <row r="2990" spans="1:3" s="862" customFormat="1">
      <c r="A2990" s="762">
        <f t="shared" si="48"/>
        <v>2010</v>
      </c>
      <c r="B2990" s="865">
        <v>40347</v>
      </c>
      <c r="C2990" s="866">
        <v>223</v>
      </c>
    </row>
    <row r="2991" spans="1:3" s="862" customFormat="1">
      <c r="A2991" s="762">
        <f t="shared" si="48"/>
        <v>2010</v>
      </c>
      <c r="B2991" s="865">
        <v>40346</v>
      </c>
      <c r="C2991" s="866">
        <v>229</v>
      </c>
    </row>
    <row r="2992" spans="1:3" s="862" customFormat="1">
      <c r="A2992" s="762">
        <f t="shared" si="48"/>
        <v>2010</v>
      </c>
      <c r="B2992" s="865">
        <v>40345</v>
      </c>
      <c r="C2992" s="866">
        <v>224</v>
      </c>
    </row>
    <row r="2993" spans="1:3" s="862" customFormat="1">
      <c r="A2993" s="762">
        <f t="shared" si="48"/>
        <v>2010</v>
      </c>
      <c r="B2993" s="865">
        <v>40344</v>
      </c>
      <c r="C2993" s="866">
        <v>223</v>
      </c>
    </row>
    <row r="2994" spans="1:3" s="862" customFormat="1">
      <c r="A2994" s="762">
        <f t="shared" si="48"/>
        <v>2010</v>
      </c>
      <c r="B2994" s="865">
        <v>40343</v>
      </c>
      <c r="C2994" s="866">
        <v>234</v>
      </c>
    </row>
    <row r="2995" spans="1:3" s="862" customFormat="1">
      <c r="A2995" s="762">
        <f t="shared" si="48"/>
        <v>2010</v>
      </c>
      <c r="B2995" s="865">
        <v>40340</v>
      </c>
      <c r="C2995" s="866">
        <v>242</v>
      </c>
    </row>
    <row r="2996" spans="1:3" s="862" customFormat="1">
      <c r="A2996" s="762">
        <f t="shared" si="48"/>
        <v>2010</v>
      </c>
      <c r="B2996" s="865">
        <v>40339</v>
      </c>
      <c r="C2996" s="866">
        <v>234</v>
      </c>
    </row>
    <row r="2997" spans="1:3" s="862" customFormat="1">
      <c r="A2997" s="762">
        <f t="shared" si="48"/>
        <v>2010</v>
      </c>
      <c r="B2997" s="865">
        <v>40338</v>
      </c>
      <c r="C2997" s="866">
        <v>247</v>
      </c>
    </row>
    <row r="2998" spans="1:3" s="862" customFormat="1">
      <c r="A2998" s="762">
        <f t="shared" si="48"/>
        <v>2010</v>
      </c>
      <c r="B2998" s="865">
        <v>40337</v>
      </c>
      <c r="C2998" s="866">
        <v>251</v>
      </c>
    </row>
    <row r="2999" spans="1:3" s="862" customFormat="1">
      <c r="A2999" s="762">
        <f t="shared" si="48"/>
        <v>2010</v>
      </c>
      <c r="B2999" s="865">
        <v>40336</v>
      </c>
      <c r="C2999" s="866">
        <v>244</v>
      </c>
    </row>
    <row r="3000" spans="1:3" s="862" customFormat="1">
      <c r="A3000" s="762">
        <f t="shared" si="48"/>
        <v>2010</v>
      </c>
      <c r="B3000" s="865">
        <v>40333</v>
      </c>
      <c r="C3000" s="866">
        <v>245</v>
      </c>
    </row>
    <row r="3001" spans="1:3" s="862" customFormat="1">
      <c r="A3001" s="762">
        <f t="shared" si="48"/>
        <v>2010</v>
      </c>
      <c r="B3001" s="865">
        <v>40332</v>
      </c>
      <c r="C3001" s="866">
        <v>223</v>
      </c>
    </row>
    <row r="3002" spans="1:3" s="862" customFormat="1">
      <c r="A3002" s="762">
        <f t="shared" si="48"/>
        <v>2010</v>
      </c>
      <c r="B3002" s="865">
        <v>40331</v>
      </c>
      <c r="C3002" s="866">
        <v>230</v>
      </c>
    </row>
    <row r="3003" spans="1:3" s="862" customFormat="1">
      <c r="A3003" s="762">
        <f t="shared" si="48"/>
        <v>2010</v>
      </c>
      <c r="B3003" s="865">
        <v>40330</v>
      </c>
      <c r="C3003" s="866">
        <v>235</v>
      </c>
    </row>
    <row r="3004" spans="1:3" s="862" customFormat="1">
      <c r="A3004" s="762">
        <f t="shared" si="48"/>
        <v>2010</v>
      </c>
      <c r="B3004" s="865">
        <v>40329</v>
      </c>
      <c r="C3004" s="866">
        <v>235</v>
      </c>
    </row>
    <row r="3005" spans="1:3" s="862" customFormat="1">
      <c r="A3005" s="762">
        <f t="shared" si="48"/>
        <v>2010</v>
      </c>
      <c r="B3005" s="865">
        <v>40326</v>
      </c>
      <c r="C3005" s="866">
        <v>235</v>
      </c>
    </row>
    <row r="3006" spans="1:3" s="862" customFormat="1">
      <c r="A3006" s="762">
        <f t="shared" si="48"/>
        <v>2010</v>
      </c>
      <c r="B3006" s="865">
        <v>40325</v>
      </c>
      <c r="C3006" s="866">
        <v>227</v>
      </c>
    </row>
    <row r="3007" spans="1:3" s="862" customFormat="1">
      <c r="A3007" s="762">
        <f t="shared" si="48"/>
        <v>2010</v>
      </c>
      <c r="B3007" s="865">
        <v>40324</v>
      </c>
      <c r="C3007" s="866">
        <v>239</v>
      </c>
    </row>
    <row r="3008" spans="1:3" s="862" customFormat="1">
      <c r="A3008" s="762">
        <f t="shared" si="48"/>
        <v>2010</v>
      </c>
      <c r="B3008" s="865">
        <v>40323</v>
      </c>
      <c r="C3008" s="866">
        <v>249</v>
      </c>
    </row>
    <row r="3009" spans="1:3" s="862" customFormat="1">
      <c r="A3009" s="762">
        <f t="shared" si="48"/>
        <v>2010</v>
      </c>
      <c r="B3009" s="865">
        <v>40322</v>
      </c>
      <c r="C3009" s="866">
        <v>241</v>
      </c>
    </row>
    <row r="3010" spans="1:3" s="862" customFormat="1">
      <c r="A3010" s="762">
        <f t="shared" si="48"/>
        <v>2010</v>
      </c>
      <c r="B3010" s="865">
        <v>40319</v>
      </c>
      <c r="C3010" s="866">
        <v>246</v>
      </c>
    </row>
    <row r="3011" spans="1:3" s="862" customFormat="1">
      <c r="A3011" s="762">
        <f t="shared" si="48"/>
        <v>2010</v>
      </c>
      <c r="B3011" s="865">
        <v>40318</v>
      </c>
      <c r="C3011" s="866">
        <v>243</v>
      </c>
    </row>
    <row r="3012" spans="1:3" s="862" customFormat="1">
      <c r="A3012" s="762">
        <f t="shared" ref="A3012:A3075" si="49">YEAR(B3012)</f>
        <v>2010</v>
      </c>
      <c r="B3012" s="865">
        <v>40317</v>
      </c>
      <c r="C3012" s="866">
        <v>230</v>
      </c>
    </row>
    <row r="3013" spans="1:3" s="862" customFormat="1">
      <c r="A3013" s="762">
        <f t="shared" si="49"/>
        <v>2010</v>
      </c>
      <c r="B3013" s="865">
        <v>40316</v>
      </c>
      <c r="C3013" s="866">
        <v>225</v>
      </c>
    </row>
    <row r="3014" spans="1:3" s="862" customFormat="1">
      <c r="A3014" s="762">
        <f t="shared" si="49"/>
        <v>2010</v>
      </c>
      <c r="B3014" s="865">
        <v>40315</v>
      </c>
      <c r="C3014" s="866">
        <v>210</v>
      </c>
    </row>
    <row r="3015" spans="1:3" s="862" customFormat="1">
      <c r="A3015" s="762">
        <f t="shared" si="49"/>
        <v>2010</v>
      </c>
      <c r="B3015" s="865">
        <v>40312</v>
      </c>
      <c r="C3015" s="866">
        <v>212</v>
      </c>
    </row>
    <row r="3016" spans="1:3" s="862" customFormat="1">
      <c r="A3016" s="762">
        <f t="shared" si="49"/>
        <v>2010</v>
      </c>
      <c r="B3016" s="865">
        <v>40311</v>
      </c>
      <c r="C3016" s="866">
        <v>197</v>
      </c>
    </row>
    <row r="3017" spans="1:3" s="862" customFormat="1">
      <c r="A3017" s="762">
        <f t="shared" si="49"/>
        <v>2010</v>
      </c>
      <c r="B3017" s="865">
        <v>40310</v>
      </c>
      <c r="C3017" s="866">
        <v>196</v>
      </c>
    </row>
    <row r="3018" spans="1:3" s="862" customFormat="1">
      <c r="A3018" s="762">
        <f t="shared" si="49"/>
        <v>2010</v>
      </c>
      <c r="B3018" s="865">
        <v>40309</v>
      </c>
      <c r="C3018" s="866">
        <v>210</v>
      </c>
    </row>
    <row r="3019" spans="1:3" s="862" customFormat="1">
      <c r="A3019" s="762">
        <f t="shared" si="49"/>
        <v>2010</v>
      </c>
      <c r="B3019" s="865">
        <v>40308</v>
      </c>
      <c r="C3019" s="866">
        <v>214</v>
      </c>
    </row>
    <row r="3020" spans="1:3" s="862" customFormat="1">
      <c r="A3020" s="762">
        <f t="shared" si="49"/>
        <v>2010</v>
      </c>
      <c r="B3020" s="865">
        <v>40305</v>
      </c>
      <c r="C3020" s="866">
        <v>240</v>
      </c>
    </row>
    <row r="3021" spans="1:3" s="862" customFormat="1">
      <c r="A3021" s="762">
        <f t="shared" si="49"/>
        <v>2010</v>
      </c>
      <c r="B3021" s="865">
        <v>40304</v>
      </c>
      <c r="C3021" s="866">
        <v>248</v>
      </c>
    </row>
    <row r="3022" spans="1:3" s="862" customFormat="1">
      <c r="A3022" s="762">
        <f t="shared" si="49"/>
        <v>2010</v>
      </c>
      <c r="B3022" s="865">
        <v>40303</v>
      </c>
      <c r="C3022" s="866">
        <v>218</v>
      </c>
    </row>
    <row r="3023" spans="1:3" s="862" customFormat="1">
      <c r="A3023" s="762">
        <f t="shared" si="49"/>
        <v>2010</v>
      </c>
      <c r="B3023" s="865">
        <v>40302</v>
      </c>
      <c r="C3023" s="866">
        <v>205</v>
      </c>
    </row>
    <row r="3024" spans="1:3" s="862" customFormat="1">
      <c r="A3024" s="762">
        <f t="shared" si="49"/>
        <v>2010</v>
      </c>
      <c r="B3024" s="865">
        <v>40301</v>
      </c>
      <c r="C3024" s="866">
        <v>190</v>
      </c>
    </row>
    <row r="3025" spans="1:3" s="862" customFormat="1">
      <c r="A3025" s="762">
        <f t="shared" si="49"/>
        <v>2010</v>
      </c>
      <c r="B3025" s="865">
        <v>40298</v>
      </c>
      <c r="C3025" s="866">
        <v>196</v>
      </c>
    </row>
    <row r="3026" spans="1:3" s="862" customFormat="1">
      <c r="A3026" s="762">
        <f t="shared" si="49"/>
        <v>2010</v>
      </c>
      <c r="B3026" s="865">
        <v>40297</v>
      </c>
      <c r="C3026" s="866">
        <v>190</v>
      </c>
    </row>
    <row r="3027" spans="1:3" s="862" customFormat="1">
      <c r="A3027" s="762">
        <f t="shared" si="49"/>
        <v>2010</v>
      </c>
      <c r="B3027" s="865">
        <v>40296</v>
      </c>
      <c r="C3027" s="866">
        <v>186</v>
      </c>
    </row>
    <row r="3028" spans="1:3" s="862" customFormat="1">
      <c r="A3028" s="762">
        <f t="shared" si="49"/>
        <v>2010</v>
      </c>
      <c r="B3028" s="865">
        <v>40295</v>
      </c>
      <c r="C3028" s="866">
        <v>194</v>
      </c>
    </row>
    <row r="3029" spans="1:3" s="862" customFormat="1">
      <c r="A3029" s="762">
        <f t="shared" si="49"/>
        <v>2010</v>
      </c>
      <c r="B3029" s="865">
        <v>40294</v>
      </c>
      <c r="C3029" s="866">
        <v>176</v>
      </c>
    </row>
    <row r="3030" spans="1:3" s="862" customFormat="1">
      <c r="A3030" s="762">
        <f t="shared" si="49"/>
        <v>2010</v>
      </c>
      <c r="B3030" s="865">
        <v>40291</v>
      </c>
      <c r="C3030" s="866">
        <v>178</v>
      </c>
    </row>
    <row r="3031" spans="1:3" s="862" customFormat="1">
      <c r="A3031" s="762">
        <f t="shared" si="49"/>
        <v>2010</v>
      </c>
      <c r="B3031" s="865">
        <v>40290</v>
      </c>
      <c r="C3031" s="866">
        <v>180</v>
      </c>
    </row>
    <row r="3032" spans="1:3" s="862" customFormat="1">
      <c r="A3032" s="762">
        <f t="shared" si="49"/>
        <v>2010</v>
      </c>
      <c r="B3032" s="865">
        <v>40289</v>
      </c>
      <c r="C3032" s="866">
        <v>179</v>
      </c>
    </row>
    <row r="3033" spans="1:3" s="862" customFormat="1">
      <c r="A3033" s="762">
        <f t="shared" si="49"/>
        <v>2010</v>
      </c>
      <c r="B3033" s="865">
        <v>40288</v>
      </c>
      <c r="C3033" s="866">
        <v>175</v>
      </c>
    </row>
    <row r="3034" spans="1:3" s="862" customFormat="1">
      <c r="A3034" s="762">
        <f t="shared" si="49"/>
        <v>2010</v>
      </c>
      <c r="B3034" s="865">
        <v>40287</v>
      </c>
      <c r="C3034" s="866">
        <v>175</v>
      </c>
    </row>
    <row r="3035" spans="1:3" s="862" customFormat="1">
      <c r="A3035" s="762">
        <f t="shared" si="49"/>
        <v>2010</v>
      </c>
      <c r="B3035" s="865">
        <v>40284</v>
      </c>
      <c r="C3035" s="866">
        <v>177</v>
      </c>
    </row>
    <row r="3036" spans="1:3" s="862" customFormat="1">
      <c r="A3036" s="762">
        <f t="shared" si="49"/>
        <v>2010</v>
      </c>
      <c r="B3036" s="865">
        <v>40283</v>
      </c>
      <c r="C3036" s="866">
        <v>167</v>
      </c>
    </row>
    <row r="3037" spans="1:3" s="862" customFormat="1">
      <c r="A3037" s="762">
        <f t="shared" si="49"/>
        <v>2010</v>
      </c>
      <c r="B3037" s="865">
        <v>40282</v>
      </c>
      <c r="C3037" s="866">
        <v>170</v>
      </c>
    </row>
    <row r="3038" spans="1:3" s="862" customFormat="1">
      <c r="A3038" s="762">
        <f t="shared" si="49"/>
        <v>2010</v>
      </c>
      <c r="B3038" s="865">
        <v>40281</v>
      </c>
      <c r="C3038" s="866">
        <v>179</v>
      </c>
    </row>
    <row r="3039" spans="1:3" s="862" customFormat="1">
      <c r="A3039" s="762">
        <f t="shared" si="49"/>
        <v>2010</v>
      </c>
      <c r="B3039" s="865">
        <v>40280</v>
      </c>
      <c r="C3039" s="866">
        <v>180</v>
      </c>
    </row>
    <row r="3040" spans="1:3" s="862" customFormat="1">
      <c r="A3040" s="762">
        <f t="shared" si="49"/>
        <v>2010</v>
      </c>
      <c r="B3040" s="865">
        <v>40277</v>
      </c>
      <c r="C3040" s="866">
        <v>176</v>
      </c>
    </row>
    <row r="3041" spans="1:3" s="862" customFormat="1">
      <c r="A3041" s="762">
        <f t="shared" si="49"/>
        <v>2010</v>
      </c>
      <c r="B3041" s="865">
        <v>40276</v>
      </c>
      <c r="C3041" s="866">
        <v>175</v>
      </c>
    </row>
    <row r="3042" spans="1:3" s="862" customFormat="1">
      <c r="A3042" s="762">
        <f t="shared" si="49"/>
        <v>2010</v>
      </c>
      <c r="B3042" s="865">
        <v>40275</v>
      </c>
      <c r="C3042" s="866">
        <v>182</v>
      </c>
    </row>
    <row r="3043" spans="1:3" s="862" customFormat="1">
      <c r="A3043" s="762">
        <f t="shared" si="49"/>
        <v>2010</v>
      </c>
      <c r="B3043" s="865">
        <v>40274</v>
      </c>
      <c r="C3043" s="866">
        <v>173</v>
      </c>
    </row>
    <row r="3044" spans="1:3" s="862" customFormat="1">
      <c r="A3044" s="762">
        <f t="shared" si="49"/>
        <v>2010</v>
      </c>
      <c r="B3044" s="865">
        <v>40273</v>
      </c>
      <c r="C3044" s="866">
        <v>172</v>
      </c>
    </row>
    <row r="3045" spans="1:3" s="862" customFormat="1">
      <c r="A3045" s="762">
        <f t="shared" si="49"/>
        <v>2010</v>
      </c>
      <c r="B3045" s="865">
        <v>40269</v>
      </c>
      <c r="C3045" s="866">
        <v>184</v>
      </c>
    </row>
    <row r="3046" spans="1:3" s="862" customFormat="1">
      <c r="A3046" s="762">
        <f t="shared" si="49"/>
        <v>2010</v>
      </c>
      <c r="B3046" s="865">
        <v>40268</v>
      </c>
      <c r="C3046" s="866">
        <v>185</v>
      </c>
    </row>
    <row r="3047" spans="1:3" s="862" customFormat="1">
      <c r="A3047" s="762">
        <f t="shared" si="49"/>
        <v>2010</v>
      </c>
      <c r="B3047" s="865">
        <v>40267</v>
      </c>
      <c r="C3047" s="866">
        <v>182</v>
      </c>
    </row>
    <row r="3048" spans="1:3" s="862" customFormat="1">
      <c r="A3048" s="762">
        <f t="shared" si="49"/>
        <v>2010</v>
      </c>
      <c r="B3048" s="865">
        <v>40266</v>
      </c>
      <c r="C3048" s="866">
        <v>182</v>
      </c>
    </row>
    <row r="3049" spans="1:3" s="862" customFormat="1">
      <c r="A3049" s="762">
        <f t="shared" si="49"/>
        <v>2010</v>
      </c>
      <c r="B3049" s="865">
        <v>40263</v>
      </c>
      <c r="C3049" s="866">
        <v>184</v>
      </c>
    </row>
    <row r="3050" spans="1:3" s="862" customFormat="1">
      <c r="A3050" s="762">
        <f t="shared" si="49"/>
        <v>2010</v>
      </c>
      <c r="B3050" s="865">
        <v>40262</v>
      </c>
      <c r="C3050" s="866">
        <v>181</v>
      </c>
    </row>
    <row r="3051" spans="1:3" s="862" customFormat="1">
      <c r="A3051" s="762">
        <f t="shared" si="49"/>
        <v>2010</v>
      </c>
      <c r="B3051" s="865">
        <v>40261</v>
      </c>
      <c r="C3051" s="866">
        <v>182</v>
      </c>
    </row>
    <row r="3052" spans="1:3" s="862" customFormat="1">
      <c r="A3052" s="762">
        <f t="shared" si="49"/>
        <v>2010</v>
      </c>
      <c r="B3052" s="865">
        <v>40260</v>
      </c>
      <c r="C3052" s="866">
        <v>192</v>
      </c>
    </row>
    <row r="3053" spans="1:3" s="862" customFormat="1">
      <c r="A3053" s="762">
        <f t="shared" si="49"/>
        <v>2010</v>
      </c>
      <c r="B3053" s="865">
        <v>40259</v>
      </c>
      <c r="C3053" s="866">
        <v>197</v>
      </c>
    </row>
    <row r="3054" spans="1:3" s="862" customFormat="1">
      <c r="A3054" s="762">
        <f t="shared" si="49"/>
        <v>2010</v>
      </c>
      <c r="B3054" s="865">
        <v>40256</v>
      </c>
      <c r="C3054" s="866">
        <v>194</v>
      </c>
    </row>
    <row r="3055" spans="1:3" s="862" customFormat="1">
      <c r="A3055" s="762">
        <f t="shared" si="49"/>
        <v>2010</v>
      </c>
      <c r="B3055" s="865">
        <v>40255</v>
      </c>
      <c r="C3055" s="866">
        <v>193</v>
      </c>
    </row>
    <row r="3056" spans="1:3" s="862" customFormat="1">
      <c r="A3056" s="762">
        <f t="shared" si="49"/>
        <v>2010</v>
      </c>
      <c r="B3056" s="865">
        <v>40254</v>
      </c>
      <c r="C3056" s="866">
        <v>192</v>
      </c>
    </row>
    <row r="3057" spans="1:3" s="862" customFormat="1">
      <c r="A3057" s="762">
        <f t="shared" si="49"/>
        <v>2010</v>
      </c>
      <c r="B3057" s="865">
        <v>40253</v>
      </c>
      <c r="C3057" s="866">
        <v>191</v>
      </c>
    </row>
    <row r="3058" spans="1:3" s="862" customFormat="1">
      <c r="A3058" s="762">
        <f t="shared" si="49"/>
        <v>2010</v>
      </c>
      <c r="B3058" s="865">
        <v>40252</v>
      </c>
      <c r="C3058" s="866">
        <v>189</v>
      </c>
    </row>
    <row r="3059" spans="1:3" s="862" customFormat="1">
      <c r="A3059" s="762">
        <f t="shared" si="49"/>
        <v>2010</v>
      </c>
      <c r="B3059" s="865">
        <v>40249</v>
      </c>
      <c r="C3059" s="866">
        <v>189</v>
      </c>
    </row>
    <row r="3060" spans="1:3" s="862" customFormat="1">
      <c r="A3060" s="762">
        <f t="shared" si="49"/>
        <v>2010</v>
      </c>
      <c r="B3060" s="865">
        <v>40248</v>
      </c>
      <c r="C3060" s="866">
        <v>186</v>
      </c>
    </row>
    <row r="3061" spans="1:3" s="862" customFormat="1">
      <c r="A3061" s="762">
        <f t="shared" si="49"/>
        <v>2010</v>
      </c>
      <c r="B3061" s="865">
        <v>40247</v>
      </c>
      <c r="C3061" s="866">
        <v>185</v>
      </c>
    </row>
    <row r="3062" spans="1:3" s="862" customFormat="1">
      <c r="A3062" s="762">
        <f t="shared" si="49"/>
        <v>2010</v>
      </c>
      <c r="B3062" s="865">
        <v>40246</v>
      </c>
      <c r="C3062" s="866">
        <v>183</v>
      </c>
    </row>
    <row r="3063" spans="1:3" s="862" customFormat="1">
      <c r="A3063" s="762">
        <f t="shared" si="49"/>
        <v>2010</v>
      </c>
      <c r="B3063" s="865">
        <v>40245</v>
      </c>
      <c r="C3063" s="866">
        <v>183</v>
      </c>
    </row>
    <row r="3064" spans="1:3" s="862" customFormat="1">
      <c r="A3064" s="762">
        <f t="shared" si="49"/>
        <v>2010</v>
      </c>
      <c r="B3064" s="865">
        <v>40242</v>
      </c>
      <c r="C3064" s="866">
        <v>189</v>
      </c>
    </row>
    <row r="3065" spans="1:3" s="862" customFormat="1">
      <c r="A3065" s="762">
        <f t="shared" si="49"/>
        <v>2010</v>
      </c>
      <c r="B3065" s="865">
        <v>40241</v>
      </c>
      <c r="C3065" s="866">
        <v>198</v>
      </c>
    </row>
    <row r="3066" spans="1:3" s="862" customFormat="1">
      <c r="A3066" s="762">
        <f t="shared" si="49"/>
        <v>2010</v>
      </c>
      <c r="B3066" s="865">
        <v>40240</v>
      </c>
      <c r="C3066" s="866">
        <v>203</v>
      </c>
    </row>
    <row r="3067" spans="1:3" s="862" customFormat="1">
      <c r="A3067" s="762">
        <f t="shared" si="49"/>
        <v>2010</v>
      </c>
      <c r="B3067" s="865">
        <v>40239</v>
      </c>
      <c r="C3067" s="866">
        <v>200</v>
      </c>
    </row>
    <row r="3068" spans="1:3" s="862" customFormat="1">
      <c r="A3068" s="762">
        <f t="shared" si="49"/>
        <v>2010</v>
      </c>
      <c r="B3068" s="865">
        <v>40238</v>
      </c>
      <c r="C3068" s="866">
        <v>201</v>
      </c>
    </row>
    <row r="3069" spans="1:3" s="862" customFormat="1">
      <c r="A3069" s="762">
        <f t="shared" si="49"/>
        <v>2010</v>
      </c>
      <c r="B3069" s="865">
        <v>40235</v>
      </c>
      <c r="C3069" s="866">
        <v>215</v>
      </c>
    </row>
    <row r="3070" spans="1:3" s="862" customFormat="1">
      <c r="A3070" s="762">
        <f t="shared" si="49"/>
        <v>2010</v>
      </c>
      <c r="B3070" s="865">
        <v>40234</v>
      </c>
      <c r="C3070" s="866">
        <v>215</v>
      </c>
    </row>
    <row r="3071" spans="1:3" s="862" customFormat="1">
      <c r="A3071" s="762">
        <f t="shared" si="49"/>
        <v>2010</v>
      </c>
      <c r="B3071" s="865">
        <v>40233</v>
      </c>
      <c r="C3071" s="866">
        <v>218</v>
      </c>
    </row>
    <row r="3072" spans="1:3" s="862" customFormat="1">
      <c r="A3072" s="762">
        <f t="shared" si="49"/>
        <v>2010</v>
      </c>
      <c r="B3072" s="865">
        <v>40232</v>
      </c>
      <c r="C3072" s="866">
        <v>221</v>
      </c>
    </row>
    <row r="3073" spans="1:3" s="862" customFormat="1">
      <c r="A3073" s="762">
        <f t="shared" si="49"/>
        <v>2010</v>
      </c>
      <c r="B3073" s="865">
        <v>40231</v>
      </c>
      <c r="C3073" s="866">
        <v>208</v>
      </c>
    </row>
    <row r="3074" spans="1:3" s="862" customFormat="1">
      <c r="A3074" s="762">
        <f t="shared" si="49"/>
        <v>2010</v>
      </c>
      <c r="B3074" s="865">
        <v>40228</v>
      </c>
      <c r="C3074" s="866">
        <v>209</v>
      </c>
    </row>
    <row r="3075" spans="1:3" s="862" customFormat="1">
      <c r="A3075" s="762">
        <f t="shared" si="49"/>
        <v>2010</v>
      </c>
      <c r="B3075" s="865">
        <v>40227</v>
      </c>
      <c r="C3075" s="866">
        <v>206</v>
      </c>
    </row>
    <row r="3076" spans="1:3" s="862" customFormat="1">
      <c r="A3076" s="762">
        <f t="shared" ref="A3076:A3139" si="50">YEAR(B3076)</f>
        <v>2010</v>
      </c>
      <c r="B3076" s="865">
        <v>40226</v>
      </c>
      <c r="C3076" s="866">
        <v>211</v>
      </c>
    </row>
    <row r="3077" spans="1:3" s="862" customFormat="1">
      <c r="A3077" s="762">
        <f t="shared" si="50"/>
        <v>2010</v>
      </c>
      <c r="B3077" s="865">
        <v>40225</v>
      </c>
      <c r="C3077" s="866">
        <v>219</v>
      </c>
    </row>
    <row r="3078" spans="1:3" s="862" customFormat="1">
      <c r="A3078" s="762">
        <f t="shared" si="50"/>
        <v>2010</v>
      </c>
      <c r="B3078" s="865">
        <v>40224</v>
      </c>
      <c r="C3078" s="866">
        <v>222</v>
      </c>
    </row>
    <row r="3079" spans="1:3" s="862" customFormat="1">
      <c r="A3079" s="762">
        <f t="shared" si="50"/>
        <v>2010</v>
      </c>
      <c r="B3079" s="865">
        <v>40221</v>
      </c>
      <c r="C3079" s="866">
        <v>222</v>
      </c>
    </row>
    <row r="3080" spans="1:3" s="862" customFormat="1">
      <c r="A3080" s="762">
        <f t="shared" si="50"/>
        <v>2010</v>
      </c>
      <c r="B3080" s="865">
        <v>40220</v>
      </c>
      <c r="C3080" s="866">
        <v>216</v>
      </c>
    </row>
    <row r="3081" spans="1:3" s="862" customFormat="1">
      <c r="A3081" s="762">
        <f t="shared" si="50"/>
        <v>2010</v>
      </c>
      <c r="B3081" s="865">
        <v>40219</v>
      </c>
      <c r="C3081" s="866">
        <v>224</v>
      </c>
    </row>
    <row r="3082" spans="1:3" s="862" customFormat="1">
      <c r="A3082" s="762">
        <f t="shared" si="50"/>
        <v>2010</v>
      </c>
      <c r="B3082" s="865">
        <v>40218</v>
      </c>
      <c r="C3082" s="866">
        <v>234</v>
      </c>
    </row>
    <row r="3083" spans="1:3" s="862" customFormat="1">
      <c r="A3083" s="762">
        <f t="shared" si="50"/>
        <v>2010</v>
      </c>
      <c r="B3083" s="865">
        <v>40217</v>
      </c>
      <c r="C3083" s="866">
        <v>243</v>
      </c>
    </row>
    <row r="3084" spans="1:3" s="862" customFormat="1">
      <c r="A3084" s="762">
        <f t="shared" si="50"/>
        <v>2010</v>
      </c>
      <c r="B3084" s="865">
        <v>40214</v>
      </c>
      <c r="C3084" s="866">
        <v>249</v>
      </c>
    </row>
    <row r="3085" spans="1:3" s="862" customFormat="1">
      <c r="A3085" s="762">
        <f t="shared" si="50"/>
        <v>2010</v>
      </c>
      <c r="B3085" s="865">
        <v>40213</v>
      </c>
      <c r="C3085" s="866">
        <v>240</v>
      </c>
    </row>
    <row r="3086" spans="1:3" s="862" customFormat="1">
      <c r="A3086" s="762">
        <f t="shared" si="50"/>
        <v>2010</v>
      </c>
      <c r="B3086" s="865">
        <v>40212</v>
      </c>
      <c r="C3086" s="866">
        <v>225</v>
      </c>
    </row>
    <row r="3087" spans="1:3" s="862" customFormat="1">
      <c r="A3087" s="762">
        <f t="shared" si="50"/>
        <v>2010</v>
      </c>
      <c r="B3087" s="865">
        <v>40211</v>
      </c>
      <c r="C3087" s="866">
        <v>230</v>
      </c>
    </row>
    <row r="3088" spans="1:3" s="862" customFormat="1">
      <c r="A3088" s="762">
        <f t="shared" si="50"/>
        <v>2010</v>
      </c>
      <c r="B3088" s="865">
        <v>40210</v>
      </c>
      <c r="C3088" s="866">
        <v>230</v>
      </c>
    </row>
    <row r="3089" spans="1:3" s="862" customFormat="1">
      <c r="A3089" s="762">
        <f t="shared" si="50"/>
        <v>2010</v>
      </c>
      <c r="B3089" s="865">
        <v>40207</v>
      </c>
      <c r="C3089" s="866">
        <v>234</v>
      </c>
    </row>
    <row r="3090" spans="1:3" s="862" customFormat="1">
      <c r="A3090" s="762">
        <f t="shared" si="50"/>
        <v>2010</v>
      </c>
      <c r="B3090" s="865">
        <v>40206</v>
      </c>
      <c r="C3090" s="866">
        <v>228</v>
      </c>
    </row>
    <row r="3091" spans="1:3" s="862" customFormat="1">
      <c r="A3091" s="762">
        <f t="shared" si="50"/>
        <v>2010</v>
      </c>
      <c r="B3091" s="865">
        <v>40205</v>
      </c>
      <c r="C3091" s="866">
        <v>224</v>
      </c>
    </row>
    <row r="3092" spans="1:3" s="862" customFormat="1">
      <c r="A3092" s="762">
        <f t="shared" si="50"/>
        <v>2010</v>
      </c>
      <c r="B3092" s="865">
        <v>40204</v>
      </c>
      <c r="C3092" s="866">
        <v>219</v>
      </c>
    </row>
    <row r="3093" spans="1:3" s="862" customFormat="1">
      <c r="A3093" s="762">
        <f t="shared" si="50"/>
        <v>2010</v>
      </c>
      <c r="B3093" s="865">
        <v>40203</v>
      </c>
      <c r="C3093" s="866">
        <v>217</v>
      </c>
    </row>
    <row r="3094" spans="1:3" s="862" customFormat="1">
      <c r="A3094" s="762">
        <f t="shared" si="50"/>
        <v>2010</v>
      </c>
      <c r="B3094" s="865">
        <v>40200</v>
      </c>
      <c r="C3094" s="866">
        <v>223</v>
      </c>
    </row>
    <row r="3095" spans="1:3" s="862" customFormat="1">
      <c r="A3095" s="762">
        <f t="shared" si="50"/>
        <v>2010</v>
      </c>
      <c r="B3095" s="865">
        <v>40199</v>
      </c>
      <c r="C3095" s="866">
        <v>223</v>
      </c>
    </row>
    <row r="3096" spans="1:3" s="862" customFormat="1">
      <c r="A3096" s="762">
        <f t="shared" si="50"/>
        <v>2010</v>
      </c>
      <c r="B3096" s="865">
        <v>40198</v>
      </c>
      <c r="C3096" s="866">
        <v>214</v>
      </c>
    </row>
    <row r="3097" spans="1:3" s="862" customFormat="1">
      <c r="A3097" s="762">
        <f t="shared" si="50"/>
        <v>2010</v>
      </c>
      <c r="B3097" s="865">
        <v>40197</v>
      </c>
      <c r="C3097" s="866">
        <v>207</v>
      </c>
    </row>
    <row r="3098" spans="1:3" s="862" customFormat="1">
      <c r="A3098" s="762">
        <f t="shared" si="50"/>
        <v>2010</v>
      </c>
      <c r="B3098" s="865">
        <v>40193</v>
      </c>
      <c r="C3098" s="866">
        <v>210</v>
      </c>
    </row>
    <row r="3099" spans="1:3" s="862" customFormat="1">
      <c r="A3099" s="762">
        <f t="shared" si="50"/>
        <v>2010</v>
      </c>
      <c r="B3099" s="865">
        <v>40192</v>
      </c>
      <c r="C3099" s="866">
        <v>204</v>
      </c>
    </row>
    <row r="3100" spans="1:3" s="862" customFormat="1">
      <c r="A3100" s="762">
        <f t="shared" si="50"/>
        <v>2010</v>
      </c>
      <c r="B3100" s="865">
        <v>40191</v>
      </c>
      <c r="C3100" s="866">
        <v>195</v>
      </c>
    </row>
    <row r="3101" spans="1:3" s="862" customFormat="1">
      <c r="A3101" s="762">
        <f t="shared" si="50"/>
        <v>2010</v>
      </c>
      <c r="B3101" s="865">
        <v>40190</v>
      </c>
      <c r="C3101" s="866">
        <v>201</v>
      </c>
    </row>
    <row r="3102" spans="1:3" s="862" customFormat="1">
      <c r="A3102" s="762">
        <f t="shared" si="50"/>
        <v>2010</v>
      </c>
      <c r="B3102" s="865">
        <v>40189</v>
      </c>
      <c r="C3102" s="866">
        <v>190</v>
      </c>
    </row>
    <row r="3103" spans="1:3" s="862" customFormat="1">
      <c r="A3103" s="762">
        <f t="shared" si="50"/>
        <v>2010</v>
      </c>
      <c r="B3103" s="865">
        <v>40186</v>
      </c>
      <c r="C3103" s="866">
        <v>195</v>
      </c>
    </row>
    <row r="3104" spans="1:3" s="862" customFormat="1">
      <c r="A3104" s="762">
        <f t="shared" si="50"/>
        <v>2010</v>
      </c>
      <c r="B3104" s="865">
        <v>40185</v>
      </c>
      <c r="C3104" s="866">
        <v>193</v>
      </c>
    </row>
    <row r="3105" spans="1:3" s="862" customFormat="1">
      <c r="A3105" s="762">
        <f t="shared" si="50"/>
        <v>2010</v>
      </c>
      <c r="B3105" s="865">
        <v>40184</v>
      </c>
      <c r="C3105" s="866">
        <v>191</v>
      </c>
    </row>
    <row r="3106" spans="1:3" s="862" customFormat="1">
      <c r="A3106" s="762">
        <f t="shared" si="50"/>
        <v>2010</v>
      </c>
      <c r="B3106" s="865">
        <v>40183</v>
      </c>
      <c r="C3106" s="866">
        <v>197</v>
      </c>
    </row>
    <row r="3107" spans="1:3" s="862" customFormat="1">
      <c r="A3107" s="762">
        <f t="shared" si="50"/>
        <v>2010</v>
      </c>
      <c r="B3107" s="865">
        <v>40182</v>
      </c>
      <c r="C3107" s="866">
        <v>191</v>
      </c>
    </row>
    <row r="3108" spans="1:3" s="862" customFormat="1">
      <c r="A3108" s="762">
        <f t="shared" si="50"/>
        <v>2009</v>
      </c>
      <c r="B3108" s="865">
        <v>40178</v>
      </c>
      <c r="C3108" s="872">
        <v>192</v>
      </c>
    </row>
    <row r="3109" spans="1:3" s="862" customFormat="1">
      <c r="A3109" s="762">
        <f t="shared" si="50"/>
        <v>2009</v>
      </c>
      <c r="B3109" s="865">
        <v>40177</v>
      </c>
      <c r="C3109" s="872">
        <v>197</v>
      </c>
    </row>
    <row r="3110" spans="1:3" s="862" customFormat="1">
      <c r="A3110" s="762">
        <f t="shared" si="50"/>
        <v>2009</v>
      </c>
      <c r="B3110" s="865">
        <v>40176</v>
      </c>
      <c r="C3110" s="872">
        <v>197</v>
      </c>
    </row>
    <row r="3111" spans="1:3" s="862" customFormat="1">
      <c r="A3111" s="762">
        <f t="shared" si="50"/>
        <v>2009</v>
      </c>
      <c r="B3111" s="865">
        <v>40175</v>
      </c>
      <c r="C3111" s="872">
        <v>194</v>
      </c>
    </row>
    <row r="3112" spans="1:3" s="862" customFormat="1">
      <c r="A3112" s="762">
        <f t="shared" si="50"/>
        <v>2009</v>
      </c>
      <c r="B3112" s="865">
        <v>40171</v>
      </c>
      <c r="C3112" s="872">
        <v>201</v>
      </c>
    </row>
    <row r="3113" spans="1:3" s="862" customFormat="1">
      <c r="A3113" s="762">
        <f t="shared" si="50"/>
        <v>2009</v>
      </c>
      <c r="B3113" s="865">
        <v>40170</v>
      </c>
      <c r="C3113" s="872">
        <v>207</v>
      </c>
    </row>
    <row r="3114" spans="1:3" s="862" customFormat="1">
      <c r="A3114" s="762">
        <f t="shared" si="50"/>
        <v>2009</v>
      </c>
      <c r="B3114" s="865">
        <v>40169</v>
      </c>
      <c r="C3114" s="872">
        <v>206</v>
      </c>
    </row>
    <row r="3115" spans="1:3" s="862" customFormat="1">
      <c r="A3115" s="762">
        <f t="shared" si="50"/>
        <v>2009</v>
      </c>
      <c r="B3115" s="865">
        <v>40168</v>
      </c>
      <c r="C3115" s="872">
        <v>204</v>
      </c>
    </row>
    <row r="3116" spans="1:3" s="862" customFormat="1">
      <c r="A3116" s="762">
        <f t="shared" si="50"/>
        <v>2009</v>
      </c>
      <c r="B3116" s="865">
        <v>40165</v>
      </c>
      <c r="C3116" s="872">
        <v>213</v>
      </c>
    </row>
    <row r="3117" spans="1:3" s="862" customFormat="1">
      <c r="A3117" s="762">
        <f t="shared" si="50"/>
        <v>2009</v>
      </c>
      <c r="B3117" s="865">
        <v>40164</v>
      </c>
      <c r="C3117" s="872">
        <v>217</v>
      </c>
    </row>
    <row r="3118" spans="1:3" s="862" customFormat="1">
      <c r="A3118" s="762">
        <f t="shared" si="50"/>
        <v>2009</v>
      </c>
      <c r="B3118" s="865">
        <v>40163</v>
      </c>
      <c r="C3118" s="872">
        <v>201</v>
      </c>
    </row>
    <row r="3119" spans="1:3" s="862" customFormat="1">
      <c r="A3119" s="762">
        <f t="shared" si="50"/>
        <v>2009</v>
      </c>
      <c r="B3119" s="865">
        <v>40162</v>
      </c>
      <c r="C3119" s="872">
        <v>196</v>
      </c>
    </row>
    <row r="3120" spans="1:3" s="862" customFormat="1">
      <c r="A3120" s="762">
        <f t="shared" si="50"/>
        <v>2009</v>
      </c>
      <c r="B3120" s="865">
        <v>40161</v>
      </c>
      <c r="C3120" s="872">
        <v>199</v>
      </c>
    </row>
    <row r="3121" spans="1:3" s="862" customFormat="1">
      <c r="A3121" s="762">
        <f t="shared" si="50"/>
        <v>2009</v>
      </c>
      <c r="B3121" s="865">
        <v>40158</v>
      </c>
      <c r="C3121" s="872">
        <v>201</v>
      </c>
    </row>
    <row r="3122" spans="1:3" s="862" customFormat="1">
      <c r="A3122" s="762">
        <f t="shared" si="50"/>
        <v>2009</v>
      </c>
      <c r="B3122" s="865">
        <v>40157</v>
      </c>
      <c r="C3122" s="872">
        <v>204</v>
      </c>
    </row>
    <row r="3123" spans="1:3" s="862" customFormat="1">
      <c r="A3123" s="762">
        <f t="shared" si="50"/>
        <v>2009</v>
      </c>
      <c r="B3123" s="865">
        <v>40156</v>
      </c>
      <c r="C3123" s="872">
        <v>209</v>
      </c>
    </row>
    <row r="3124" spans="1:3" s="862" customFormat="1">
      <c r="A3124" s="762">
        <f t="shared" si="50"/>
        <v>2009</v>
      </c>
      <c r="B3124" s="865">
        <v>40155</v>
      </c>
      <c r="C3124" s="872">
        <v>213</v>
      </c>
    </row>
    <row r="3125" spans="1:3" s="862" customFormat="1">
      <c r="A3125" s="762">
        <f t="shared" si="50"/>
        <v>2009</v>
      </c>
      <c r="B3125" s="865">
        <v>40154</v>
      </c>
      <c r="C3125" s="872">
        <v>207</v>
      </c>
    </row>
    <row r="3126" spans="1:3" s="862" customFormat="1">
      <c r="A3126" s="762">
        <f t="shared" si="50"/>
        <v>2009</v>
      </c>
      <c r="B3126" s="865">
        <v>40151</v>
      </c>
      <c r="C3126" s="872">
        <v>206</v>
      </c>
    </row>
    <row r="3127" spans="1:3" s="862" customFormat="1">
      <c r="A3127" s="762">
        <f t="shared" si="50"/>
        <v>2009</v>
      </c>
      <c r="B3127" s="865">
        <v>40150</v>
      </c>
      <c r="C3127" s="872">
        <v>212</v>
      </c>
    </row>
    <row r="3128" spans="1:3" s="862" customFormat="1">
      <c r="A3128" s="762">
        <f t="shared" si="50"/>
        <v>2009</v>
      </c>
      <c r="B3128" s="865">
        <v>40149</v>
      </c>
      <c r="C3128" s="872">
        <v>218</v>
      </c>
    </row>
    <row r="3129" spans="1:3" s="862" customFormat="1">
      <c r="A3129" s="762">
        <f t="shared" si="50"/>
        <v>2009</v>
      </c>
      <c r="B3129" s="865">
        <v>40148</v>
      </c>
      <c r="C3129" s="872">
        <v>219</v>
      </c>
    </row>
    <row r="3130" spans="1:3" s="862" customFormat="1">
      <c r="A3130" s="762">
        <f t="shared" si="50"/>
        <v>2009</v>
      </c>
      <c r="B3130" s="865">
        <v>40147</v>
      </c>
      <c r="C3130" s="872">
        <v>231</v>
      </c>
    </row>
    <row r="3131" spans="1:3" s="862" customFormat="1">
      <c r="A3131" s="762">
        <f t="shared" si="50"/>
        <v>2009</v>
      </c>
      <c r="B3131" s="865">
        <v>40144</v>
      </c>
      <c r="C3131" s="872">
        <v>227</v>
      </c>
    </row>
    <row r="3132" spans="1:3" s="862" customFormat="1">
      <c r="A3132" s="762">
        <f t="shared" si="50"/>
        <v>2009</v>
      </c>
      <c r="B3132" s="865">
        <v>40143</v>
      </c>
      <c r="C3132" s="872">
        <v>216</v>
      </c>
    </row>
    <row r="3133" spans="1:3" s="862" customFormat="1">
      <c r="A3133" s="762">
        <f t="shared" si="50"/>
        <v>2009</v>
      </c>
      <c r="B3133" s="865">
        <v>40142</v>
      </c>
      <c r="C3133" s="872">
        <v>216</v>
      </c>
    </row>
    <row r="3134" spans="1:3" s="862" customFormat="1">
      <c r="A3134" s="762">
        <f t="shared" si="50"/>
        <v>2009</v>
      </c>
      <c r="B3134" s="865">
        <v>40141</v>
      </c>
      <c r="C3134" s="872">
        <v>216</v>
      </c>
    </row>
    <row r="3135" spans="1:3" s="862" customFormat="1">
      <c r="A3135" s="762">
        <f t="shared" si="50"/>
        <v>2009</v>
      </c>
      <c r="B3135" s="865">
        <v>40140</v>
      </c>
      <c r="C3135" s="872">
        <v>213</v>
      </c>
    </row>
    <row r="3136" spans="1:3" s="862" customFormat="1">
      <c r="A3136" s="762">
        <f t="shared" si="50"/>
        <v>2009</v>
      </c>
      <c r="B3136" s="865">
        <v>40137</v>
      </c>
      <c r="C3136" s="872">
        <v>217</v>
      </c>
    </row>
    <row r="3137" spans="1:3" s="862" customFormat="1">
      <c r="A3137" s="762">
        <f t="shared" si="50"/>
        <v>2009</v>
      </c>
      <c r="B3137" s="865">
        <v>40136</v>
      </c>
      <c r="C3137" s="872">
        <v>219</v>
      </c>
    </row>
    <row r="3138" spans="1:3" s="862" customFormat="1">
      <c r="A3138" s="762">
        <f t="shared" si="50"/>
        <v>2009</v>
      </c>
      <c r="B3138" s="865">
        <v>40135</v>
      </c>
      <c r="C3138" s="872">
        <v>216</v>
      </c>
    </row>
    <row r="3139" spans="1:3" s="862" customFormat="1">
      <c r="A3139" s="762">
        <f t="shared" si="50"/>
        <v>2009</v>
      </c>
      <c r="B3139" s="865">
        <v>40134</v>
      </c>
      <c r="C3139" s="872">
        <v>220</v>
      </c>
    </row>
    <row r="3140" spans="1:3" s="862" customFormat="1">
      <c r="A3140" s="762">
        <f t="shared" ref="A3140:A3203" si="51">YEAR(B3140)</f>
        <v>2009</v>
      </c>
      <c r="B3140" s="865">
        <v>40133</v>
      </c>
      <c r="C3140" s="872">
        <v>220</v>
      </c>
    </row>
    <row r="3141" spans="1:3" s="862" customFormat="1">
      <c r="A3141" s="762">
        <f t="shared" si="51"/>
        <v>2009</v>
      </c>
      <c r="B3141" s="865">
        <v>40130</v>
      </c>
      <c r="C3141" s="872">
        <v>219</v>
      </c>
    </row>
    <row r="3142" spans="1:3" s="862" customFormat="1">
      <c r="A3142" s="762">
        <f t="shared" si="51"/>
        <v>2009</v>
      </c>
      <c r="B3142" s="865">
        <v>40129</v>
      </c>
      <c r="C3142" s="872">
        <v>216</v>
      </c>
    </row>
    <row r="3143" spans="1:3" s="862" customFormat="1">
      <c r="A3143" s="762">
        <f t="shared" si="51"/>
        <v>2009</v>
      </c>
      <c r="B3143" s="865">
        <v>40128</v>
      </c>
      <c r="C3143" s="872">
        <v>209</v>
      </c>
    </row>
    <row r="3144" spans="1:3" s="862" customFormat="1">
      <c r="A3144" s="762">
        <f t="shared" si="51"/>
        <v>2009</v>
      </c>
      <c r="B3144" s="865">
        <v>40127</v>
      </c>
      <c r="C3144" s="872">
        <v>212</v>
      </c>
    </row>
    <row r="3145" spans="1:3" s="862" customFormat="1">
      <c r="A3145" s="762">
        <f t="shared" si="51"/>
        <v>2009</v>
      </c>
      <c r="B3145" s="865">
        <v>40126</v>
      </c>
      <c r="C3145" s="872">
        <v>217</v>
      </c>
    </row>
    <row r="3146" spans="1:3" s="862" customFormat="1">
      <c r="A3146" s="762">
        <f t="shared" si="51"/>
        <v>2009</v>
      </c>
      <c r="B3146" s="865">
        <v>40123</v>
      </c>
      <c r="C3146" s="872">
        <v>228</v>
      </c>
    </row>
    <row r="3147" spans="1:3" s="862" customFormat="1">
      <c r="A3147" s="762">
        <f t="shared" si="51"/>
        <v>2009</v>
      </c>
      <c r="B3147" s="865">
        <v>40122</v>
      </c>
      <c r="C3147" s="872">
        <v>228</v>
      </c>
    </row>
    <row r="3148" spans="1:3" s="862" customFormat="1">
      <c r="A3148" s="762">
        <f t="shared" si="51"/>
        <v>2009</v>
      </c>
      <c r="B3148" s="865">
        <v>40121</v>
      </c>
      <c r="C3148" s="872">
        <v>225</v>
      </c>
    </row>
    <row r="3149" spans="1:3" s="862" customFormat="1">
      <c r="A3149" s="762">
        <f t="shared" si="51"/>
        <v>2009</v>
      </c>
      <c r="B3149" s="865">
        <v>40120</v>
      </c>
      <c r="C3149" s="872">
        <v>236</v>
      </c>
    </row>
    <row r="3150" spans="1:3" s="862" customFormat="1">
      <c r="A3150" s="762">
        <f t="shared" si="51"/>
        <v>2009</v>
      </c>
      <c r="B3150" s="865">
        <v>40119</v>
      </c>
      <c r="C3150" s="872">
        <v>238</v>
      </c>
    </row>
    <row r="3151" spans="1:3" s="862" customFormat="1">
      <c r="A3151" s="762">
        <f t="shared" si="51"/>
        <v>2009</v>
      </c>
      <c r="B3151" s="865">
        <v>40116</v>
      </c>
      <c r="C3151" s="872">
        <v>240</v>
      </c>
    </row>
    <row r="3152" spans="1:3" s="862" customFormat="1">
      <c r="A3152" s="762">
        <f t="shared" si="51"/>
        <v>2009</v>
      </c>
      <c r="B3152" s="865">
        <v>40115</v>
      </c>
      <c r="C3152" s="872">
        <v>231</v>
      </c>
    </row>
    <row r="3153" spans="1:3" s="862" customFormat="1">
      <c r="A3153" s="762">
        <f t="shared" si="51"/>
        <v>2009</v>
      </c>
      <c r="B3153" s="865">
        <v>40114</v>
      </c>
      <c r="C3153" s="872">
        <v>247</v>
      </c>
    </row>
    <row r="3154" spans="1:3" s="862" customFormat="1">
      <c r="A3154" s="762">
        <f t="shared" si="51"/>
        <v>2009</v>
      </c>
      <c r="B3154" s="865">
        <v>40113</v>
      </c>
      <c r="C3154" s="872">
        <v>239</v>
      </c>
    </row>
    <row r="3155" spans="1:3" s="862" customFormat="1">
      <c r="A3155" s="762">
        <f t="shared" si="51"/>
        <v>2009</v>
      </c>
      <c r="B3155" s="865">
        <v>40112</v>
      </c>
      <c r="C3155" s="872">
        <v>221</v>
      </c>
    </row>
    <row r="3156" spans="1:3" s="862" customFormat="1">
      <c r="A3156" s="762">
        <f t="shared" si="51"/>
        <v>2009</v>
      </c>
      <c r="B3156" s="865">
        <v>40109</v>
      </c>
      <c r="C3156" s="872">
        <v>224</v>
      </c>
    </row>
    <row r="3157" spans="1:3" s="862" customFormat="1">
      <c r="A3157" s="762">
        <f t="shared" si="51"/>
        <v>2009</v>
      </c>
      <c r="B3157" s="865">
        <v>40108</v>
      </c>
      <c r="C3157" s="872">
        <v>222</v>
      </c>
    </row>
    <row r="3158" spans="1:3" s="862" customFormat="1">
      <c r="A3158" s="762">
        <f t="shared" si="51"/>
        <v>2009</v>
      </c>
      <c r="B3158" s="865">
        <v>40107</v>
      </c>
      <c r="C3158" s="872">
        <v>221</v>
      </c>
    </row>
    <row r="3159" spans="1:3" s="862" customFormat="1">
      <c r="A3159" s="762">
        <f t="shared" si="51"/>
        <v>2009</v>
      </c>
      <c r="B3159" s="865">
        <v>40106</v>
      </c>
      <c r="C3159" s="872">
        <v>224</v>
      </c>
    </row>
    <row r="3160" spans="1:3" s="862" customFormat="1">
      <c r="A3160" s="762">
        <f t="shared" si="51"/>
        <v>2009</v>
      </c>
      <c r="B3160" s="865">
        <v>40105</v>
      </c>
      <c r="C3160" s="872">
        <v>218</v>
      </c>
    </row>
    <row r="3161" spans="1:3" s="862" customFormat="1">
      <c r="A3161" s="762">
        <f t="shared" si="51"/>
        <v>2009</v>
      </c>
      <c r="B3161" s="865">
        <v>40102</v>
      </c>
      <c r="C3161" s="872">
        <v>216</v>
      </c>
    </row>
    <row r="3162" spans="1:3" s="862" customFormat="1">
      <c r="A3162" s="762">
        <f t="shared" si="51"/>
        <v>2009</v>
      </c>
      <c r="B3162" s="865">
        <v>40101</v>
      </c>
      <c r="C3162" s="872">
        <v>207</v>
      </c>
    </row>
    <row r="3163" spans="1:3" s="862" customFormat="1">
      <c r="A3163" s="762">
        <f t="shared" si="51"/>
        <v>2009</v>
      </c>
      <c r="B3163" s="865">
        <v>40100</v>
      </c>
      <c r="C3163" s="872">
        <v>206</v>
      </c>
    </row>
    <row r="3164" spans="1:3" s="862" customFormat="1">
      <c r="A3164" s="762">
        <f t="shared" si="51"/>
        <v>2009</v>
      </c>
      <c r="B3164" s="865">
        <v>40099</v>
      </c>
      <c r="C3164" s="872">
        <v>218</v>
      </c>
    </row>
    <row r="3165" spans="1:3" s="862" customFormat="1">
      <c r="A3165" s="762">
        <f t="shared" si="51"/>
        <v>2009</v>
      </c>
      <c r="B3165" s="865">
        <v>40098</v>
      </c>
      <c r="C3165" s="872">
        <v>212</v>
      </c>
    </row>
    <row r="3166" spans="1:3" s="862" customFormat="1">
      <c r="A3166" s="762">
        <f t="shared" si="51"/>
        <v>2009</v>
      </c>
      <c r="B3166" s="865">
        <v>40095</v>
      </c>
      <c r="C3166" s="872">
        <v>213</v>
      </c>
    </row>
    <row r="3167" spans="1:3" s="862" customFormat="1">
      <c r="A3167" s="762">
        <f t="shared" si="51"/>
        <v>2009</v>
      </c>
      <c r="B3167" s="865">
        <v>40094</v>
      </c>
      <c r="C3167" s="872">
        <v>220</v>
      </c>
    </row>
    <row r="3168" spans="1:3" s="862" customFormat="1">
      <c r="A3168" s="762">
        <f t="shared" si="51"/>
        <v>2009</v>
      </c>
      <c r="B3168" s="865">
        <v>40093</v>
      </c>
      <c r="C3168" s="872">
        <v>238</v>
      </c>
    </row>
    <row r="3169" spans="1:3" s="862" customFormat="1">
      <c r="A3169" s="762">
        <f t="shared" si="51"/>
        <v>2009</v>
      </c>
      <c r="B3169" s="865">
        <v>40092</v>
      </c>
      <c r="C3169" s="872">
        <v>233</v>
      </c>
    </row>
    <row r="3170" spans="1:3" s="862" customFormat="1">
      <c r="A3170" s="762">
        <f t="shared" si="51"/>
        <v>2009</v>
      </c>
      <c r="B3170" s="865">
        <v>40091</v>
      </c>
      <c r="C3170" s="872">
        <v>238</v>
      </c>
    </row>
    <row r="3171" spans="1:3" s="862" customFormat="1">
      <c r="A3171" s="762">
        <f t="shared" si="51"/>
        <v>2009</v>
      </c>
      <c r="B3171" s="865">
        <v>40088</v>
      </c>
      <c r="C3171" s="872">
        <v>249</v>
      </c>
    </row>
    <row r="3172" spans="1:3" s="862" customFormat="1">
      <c r="A3172" s="762">
        <f t="shared" si="51"/>
        <v>2009</v>
      </c>
      <c r="B3172" s="865">
        <v>40087</v>
      </c>
      <c r="C3172" s="872">
        <v>251</v>
      </c>
    </row>
    <row r="3173" spans="1:3" s="862" customFormat="1">
      <c r="A3173" s="762">
        <f t="shared" si="51"/>
        <v>2009</v>
      </c>
      <c r="B3173" s="865">
        <v>40086</v>
      </c>
      <c r="C3173" s="872">
        <v>234</v>
      </c>
    </row>
    <row r="3174" spans="1:3" s="862" customFormat="1">
      <c r="A3174" s="762">
        <f t="shared" si="51"/>
        <v>2009</v>
      </c>
      <c r="B3174" s="865">
        <v>40085</v>
      </c>
      <c r="C3174" s="872">
        <v>240</v>
      </c>
    </row>
    <row r="3175" spans="1:3" s="862" customFormat="1">
      <c r="A3175" s="762">
        <f t="shared" si="51"/>
        <v>2009</v>
      </c>
      <c r="B3175" s="865">
        <v>40084</v>
      </c>
      <c r="C3175" s="872">
        <v>240</v>
      </c>
    </row>
    <row r="3176" spans="1:3" s="862" customFormat="1">
      <c r="A3176" s="762">
        <f t="shared" si="51"/>
        <v>2009</v>
      </c>
      <c r="B3176" s="865">
        <v>40081</v>
      </c>
      <c r="C3176" s="872">
        <v>240</v>
      </c>
    </row>
    <row r="3177" spans="1:3" s="862" customFormat="1">
      <c r="A3177" s="762">
        <f t="shared" si="51"/>
        <v>2009</v>
      </c>
      <c r="B3177" s="865">
        <v>40080</v>
      </c>
      <c r="C3177" s="872">
        <v>234</v>
      </c>
    </row>
    <row r="3178" spans="1:3" s="862" customFormat="1">
      <c r="A3178" s="762">
        <f t="shared" si="51"/>
        <v>2009</v>
      </c>
      <c r="B3178" s="865">
        <v>40079</v>
      </c>
      <c r="C3178" s="872">
        <v>228</v>
      </c>
    </row>
    <row r="3179" spans="1:3" s="862" customFormat="1">
      <c r="A3179" s="762">
        <f t="shared" si="51"/>
        <v>2009</v>
      </c>
      <c r="B3179" s="865">
        <v>40078</v>
      </c>
      <c r="C3179" s="872">
        <v>224</v>
      </c>
    </row>
    <row r="3180" spans="1:3" s="862" customFormat="1">
      <c r="A3180" s="762">
        <f t="shared" si="51"/>
        <v>2009</v>
      </c>
      <c r="B3180" s="865">
        <v>40077</v>
      </c>
      <c r="C3180" s="872">
        <v>224</v>
      </c>
    </row>
    <row r="3181" spans="1:3" s="862" customFormat="1">
      <c r="A3181" s="762">
        <f t="shared" si="51"/>
        <v>2009</v>
      </c>
      <c r="B3181" s="865">
        <v>40074</v>
      </c>
      <c r="C3181" s="872">
        <v>222</v>
      </c>
    </row>
    <row r="3182" spans="1:3" s="862" customFormat="1">
      <c r="A3182" s="762">
        <f t="shared" si="51"/>
        <v>2009</v>
      </c>
      <c r="B3182" s="865">
        <v>40073</v>
      </c>
      <c r="C3182" s="872">
        <v>228</v>
      </c>
    </row>
    <row r="3183" spans="1:3" s="862" customFormat="1">
      <c r="A3183" s="762">
        <f t="shared" si="51"/>
        <v>2009</v>
      </c>
      <c r="B3183" s="865">
        <v>40072</v>
      </c>
      <c r="C3183" s="872">
        <v>216</v>
      </c>
    </row>
    <row r="3184" spans="1:3" s="862" customFormat="1">
      <c r="A3184" s="762">
        <f t="shared" si="51"/>
        <v>2009</v>
      </c>
      <c r="B3184" s="865">
        <v>40071</v>
      </c>
      <c r="C3184" s="872">
        <v>226</v>
      </c>
    </row>
    <row r="3185" spans="1:3" s="862" customFormat="1">
      <c r="A3185" s="762">
        <f t="shared" si="51"/>
        <v>2009</v>
      </c>
      <c r="B3185" s="865">
        <v>40070</v>
      </c>
      <c r="C3185" s="872">
        <v>234</v>
      </c>
    </row>
    <row r="3186" spans="1:3" s="862" customFormat="1">
      <c r="A3186" s="762">
        <f t="shared" si="51"/>
        <v>2009</v>
      </c>
      <c r="B3186" s="865">
        <v>40067</v>
      </c>
      <c r="C3186" s="872">
        <v>243</v>
      </c>
    </row>
    <row r="3187" spans="1:3" s="862" customFormat="1">
      <c r="A3187" s="762">
        <f t="shared" si="51"/>
        <v>2009</v>
      </c>
      <c r="B3187" s="865">
        <v>40066</v>
      </c>
      <c r="C3187" s="872">
        <v>249</v>
      </c>
    </row>
    <row r="3188" spans="1:3" s="862" customFormat="1">
      <c r="A3188" s="762">
        <f t="shared" si="51"/>
        <v>2009</v>
      </c>
      <c r="B3188" s="865">
        <v>40065</v>
      </c>
      <c r="C3188" s="872">
        <v>239</v>
      </c>
    </row>
    <row r="3189" spans="1:3" s="862" customFormat="1">
      <c r="A3189" s="762">
        <f t="shared" si="51"/>
        <v>2009</v>
      </c>
      <c r="B3189" s="865">
        <v>40064</v>
      </c>
      <c r="C3189" s="872">
        <v>241</v>
      </c>
    </row>
    <row r="3190" spans="1:3" s="862" customFormat="1">
      <c r="A3190" s="762">
        <f t="shared" si="51"/>
        <v>2009</v>
      </c>
      <c r="B3190" s="865">
        <v>40063</v>
      </c>
      <c r="C3190" s="872">
        <v>260</v>
      </c>
    </row>
    <row r="3191" spans="1:3" s="862" customFormat="1">
      <c r="A3191" s="762">
        <f t="shared" si="51"/>
        <v>2009</v>
      </c>
      <c r="B3191" s="865">
        <v>40060</v>
      </c>
      <c r="C3191" s="872">
        <v>260</v>
      </c>
    </row>
    <row r="3192" spans="1:3" s="862" customFormat="1">
      <c r="A3192" s="762">
        <f t="shared" si="51"/>
        <v>2009</v>
      </c>
      <c r="B3192" s="865">
        <v>40059</v>
      </c>
      <c r="C3192" s="872">
        <v>265</v>
      </c>
    </row>
    <row r="3193" spans="1:3" s="862" customFormat="1">
      <c r="A3193" s="762">
        <f t="shared" si="51"/>
        <v>2009</v>
      </c>
      <c r="B3193" s="865">
        <v>40058</v>
      </c>
      <c r="C3193" s="872">
        <v>276</v>
      </c>
    </row>
    <row r="3194" spans="1:3" s="862" customFormat="1">
      <c r="A3194" s="762">
        <f t="shared" si="51"/>
        <v>2009</v>
      </c>
      <c r="B3194" s="865">
        <v>40057</v>
      </c>
      <c r="C3194" s="872">
        <v>272</v>
      </c>
    </row>
    <row r="3195" spans="1:3" s="862" customFormat="1">
      <c r="A3195" s="762">
        <f t="shared" si="51"/>
        <v>2009</v>
      </c>
      <c r="B3195" s="865">
        <v>40056</v>
      </c>
      <c r="C3195" s="872">
        <v>271</v>
      </c>
    </row>
    <row r="3196" spans="1:3" s="862" customFormat="1">
      <c r="A3196" s="762">
        <f t="shared" si="51"/>
        <v>2009</v>
      </c>
      <c r="B3196" s="865">
        <v>40053</v>
      </c>
      <c r="C3196" s="872">
        <v>267</v>
      </c>
    </row>
    <row r="3197" spans="1:3" s="862" customFormat="1">
      <c r="A3197" s="762">
        <f t="shared" si="51"/>
        <v>2009</v>
      </c>
      <c r="B3197" s="865">
        <v>40052</v>
      </c>
      <c r="C3197" s="872">
        <v>263</v>
      </c>
    </row>
    <row r="3198" spans="1:3" s="862" customFormat="1">
      <c r="A3198" s="762">
        <f t="shared" si="51"/>
        <v>2009</v>
      </c>
      <c r="B3198" s="865">
        <v>40051</v>
      </c>
      <c r="C3198" s="872">
        <v>266</v>
      </c>
    </row>
    <row r="3199" spans="1:3" s="862" customFormat="1">
      <c r="A3199" s="762">
        <f t="shared" si="51"/>
        <v>2009</v>
      </c>
      <c r="B3199" s="865">
        <v>40050</v>
      </c>
      <c r="C3199" s="872">
        <v>262</v>
      </c>
    </row>
    <row r="3200" spans="1:3" s="862" customFormat="1">
      <c r="A3200" s="762">
        <f t="shared" si="51"/>
        <v>2009</v>
      </c>
      <c r="B3200" s="865">
        <v>40049</v>
      </c>
      <c r="C3200" s="872">
        <v>254</v>
      </c>
    </row>
    <row r="3201" spans="1:3" s="862" customFormat="1">
      <c r="A3201" s="762">
        <f t="shared" si="51"/>
        <v>2009</v>
      </c>
      <c r="B3201" s="865">
        <v>40046</v>
      </c>
      <c r="C3201" s="872">
        <v>253</v>
      </c>
    </row>
    <row r="3202" spans="1:3" s="862" customFormat="1">
      <c r="A3202" s="762">
        <f t="shared" si="51"/>
        <v>2009</v>
      </c>
      <c r="B3202" s="865">
        <v>40045</v>
      </c>
      <c r="C3202" s="872">
        <v>266</v>
      </c>
    </row>
    <row r="3203" spans="1:3" s="862" customFormat="1">
      <c r="A3203" s="762">
        <f t="shared" si="51"/>
        <v>2009</v>
      </c>
      <c r="B3203" s="865">
        <v>40044</v>
      </c>
      <c r="C3203" s="872">
        <v>264</v>
      </c>
    </row>
    <row r="3204" spans="1:3" s="862" customFormat="1">
      <c r="A3204" s="762">
        <f t="shared" ref="A3204:A3267" si="52">YEAR(B3204)</f>
        <v>2009</v>
      </c>
      <c r="B3204" s="865">
        <v>40043</v>
      </c>
      <c r="C3204" s="872">
        <v>255</v>
      </c>
    </row>
    <row r="3205" spans="1:3" s="862" customFormat="1">
      <c r="A3205" s="762">
        <f t="shared" si="52"/>
        <v>2009</v>
      </c>
      <c r="B3205" s="865">
        <v>40042</v>
      </c>
      <c r="C3205" s="872">
        <v>261</v>
      </c>
    </row>
    <row r="3206" spans="1:3" s="862" customFormat="1">
      <c r="A3206" s="762">
        <f t="shared" si="52"/>
        <v>2009</v>
      </c>
      <c r="B3206" s="865">
        <v>40039</v>
      </c>
      <c r="C3206" s="872">
        <v>256</v>
      </c>
    </row>
    <row r="3207" spans="1:3" s="862" customFormat="1">
      <c r="A3207" s="762">
        <f t="shared" si="52"/>
        <v>2009</v>
      </c>
      <c r="B3207" s="865">
        <v>40038</v>
      </c>
      <c r="C3207" s="872">
        <v>254</v>
      </c>
    </row>
    <row r="3208" spans="1:3" s="862" customFormat="1">
      <c r="A3208" s="762">
        <f t="shared" si="52"/>
        <v>2009</v>
      </c>
      <c r="B3208" s="865">
        <v>40037</v>
      </c>
      <c r="C3208" s="872">
        <v>246</v>
      </c>
    </row>
    <row r="3209" spans="1:3" s="862" customFormat="1">
      <c r="A3209" s="762">
        <f t="shared" si="52"/>
        <v>2009</v>
      </c>
      <c r="B3209" s="865">
        <v>40036</v>
      </c>
      <c r="C3209" s="872">
        <v>248</v>
      </c>
    </row>
    <row r="3210" spans="1:3" s="862" customFormat="1">
      <c r="A3210" s="762">
        <f t="shared" si="52"/>
        <v>2009</v>
      </c>
      <c r="B3210" s="865">
        <v>40035</v>
      </c>
      <c r="C3210" s="872">
        <v>238</v>
      </c>
    </row>
    <row r="3211" spans="1:3" s="862" customFormat="1">
      <c r="A3211" s="762">
        <f t="shared" si="52"/>
        <v>2009</v>
      </c>
      <c r="B3211" s="865">
        <v>40032</v>
      </c>
      <c r="C3211" s="872">
        <v>228</v>
      </c>
    </row>
    <row r="3212" spans="1:3" s="862" customFormat="1">
      <c r="A3212" s="762">
        <f t="shared" si="52"/>
        <v>2009</v>
      </c>
      <c r="B3212" s="865">
        <v>40031</v>
      </c>
      <c r="C3212" s="872">
        <v>238</v>
      </c>
    </row>
    <row r="3213" spans="1:3" s="862" customFormat="1">
      <c r="A3213" s="762">
        <f t="shared" si="52"/>
        <v>2009</v>
      </c>
      <c r="B3213" s="865">
        <v>40030</v>
      </c>
      <c r="C3213" s="872">
        <v>230</v>
      </c>
    </row>
    <row r="3214" spans="1:3" s="862" customFormat="1">
      <c r="A3214" s="762">
        <f t="shared" si="52"/>
        <v>2009</v>
      </c>
      <c r="B3214" s="865">
        <v>40029</v>
      </c>
      <c r="C3214" s="872">
        <v>238</v>
      </c>
    </row>
    <row r="3215" spans="1:3" s="862" customFormat="1">
      <c r="A3215" s="762">
        <f t="shared" si="52"/>
        <v>2009</v>
      </c>
      <c r="B3215" s="865">
        <v>40028</v>
      </c>
      <c r="C3215" s="872">
        <v>243</v>
      </c>
    </row>
    <row r="3216" spans="1:3" s="862" customFormat="1">
      <c r="A3216" s="762">
        <f t="shared" si="52"/>
        <v>2009</v>
      </c>
      <c r="B3216" s="865">
        <v>40025</v>
      </c>
      <c r="C3216" s="872">
        <v>265</v>
      </c>
    </row>
    <row r="3217" spans="1:3" s="862" customFormat="1">
      <c r="A3217" s="762">
        <f t="shared" si="52"/>
        <v>2009</v>
      </c>
      <c r="B3217" s="865">
        <v>40024</v>
      </c>
      <c r="C3217" s="872">
        <v>254</v>
      </c>
    </row>
    <row r="3218" spans="1:3" s="862" customFormat="1">
      <c r="A3218" s="762">
        <f t="shared" si="52"/>
        <v>2009</v>
      </c>
      <c r="B3218" s="865">
        <v>40023</v>
      </c>
      <c r="C3218" s="872">
        <v>253</v>
      </c>
    </row>
    <row r="3219" spans="1:3" s="862" customFormat="1">
      <c r="A3219" s="762">
        <f t="shared" si="52"/>
        <v>2009</v>
      </c>
      <c r="B3219" s="865">
        <v>40022</v>
      </c>
      <c r="C3219" s="872">
        <v>248</v>
      </c>
    </row>
    <row r="3220" spans="1:3" s="862" customFormat="1">
      <c r="A3220" s="762">
        <f t="shared" si="52"/>
        <v>2009</v>
      </c>
      <c r="B3220" s="865">
        <v>40021</v>
      </c>
      <c r="C3220" s="872">
        <v>244</v>
      </c>
    </row>
    <row r="3221" spans="1:3" s="862" customFormat="1">
      <c r="A3221" s="762">
        <f t="shared" si="52"/>
        <v>2009</v>
      </c>
      <c r="B3221" s="865">
        <v>40018</v>
      </c>
      <c r="C3221" s="872">
        <v>249</v>
      </c>
    </row>
    <row r="3222" spans="1:3" s="862" customFormat="1">
      <c r="A3222" s="762">
        <f t="shared" si="52"/>
        <v>2009</v>
      </c>
      <c r="B3222" s="865">
        <v>40017</v>
      </c>
      <c r="C3222" s="872">
        <v>244</v>
      </c>
    </row>
    <row r="3223" spans="1:3" s="862" customFormat="1">
      <c r="A3223" s="762">
        <f t="shared" si="52"/>
        <v>2009</v>
      </c>
      <c r="B3223" s="865">
        <v>40016</v>
      </c>
      <c r="C3223" s="872">
        <v>263</v>
      </c>
    </row>
    <row r="3224" spans="1:3" s="862" customFormat="1">
      <c r="A3224" s="762">
        <f t="shared" si="52"/>
        <v>2009</v>
      </c>
      <c r="B3224" s="865">
        <v>40015</v>
      </c>
      <c r="C3224" s="872">
        <v>269</v>
      </c>
    </row>
    <row r="3225" spans="1:3" s="862" customFormat="1">
      <c r="A3225" s="762">
        <f t="shared" si="52"/>
        <v>2009</v>
      </c>
      <c r="B3225" s="865">
        <v>40014</v>
      </c>
      <c r="C3225" s="872">
        <v>257</v>
      </c>
    </row>
    <row r="3226" spans="1:3" s="862" customFormat="1">
      <c r="A3226" s="762">
        <f t="shared" si="52"/>
        <v>2009</v>
      </c>
      <c r="B3226" s="865">
        <v>40011</v>
      </c>
      <c r="C3226" s="872">
        <v>250</v>
      </c>
    </row>
    <row r="3227" spans="1:3" s="862" customFormat="1">
      <c r="A3227" s="762">
        <f t="shared" si="52"/>
        <v>2009</v>
      </c>
      <c r="B3227" s="865">
        <v>40010</v>
      </c>
      <c r="C3227" s="872">
        <v>263</v>
      </c>
    </row>
    <row r="3228" spans="1:3" s="862" customFormat="1">
      <c r="A3228" s="762">
        <f t="shared" si="52"/>
        <v>2009</v>
      </c>
      <c r="B3228" s="865">
        <v>40009</v>
      </c>
      <c r="C3228" s="872">
        <v>261</v>
      </c>
    </row>
    <row r="3229" spans="1:3" s="862" customFormat="1">
      <c r="A3229" s="762">
        <f t="shared" si="52"/>
        <v>2009</v>
      </c>
      <c r="B3229" s="865">
        <v>40008</v>
      </c>
      <c r="C3229" s="872">
        <v>278</v>
      </c>
    </row>
    <row r="3230" spans="1:3" s="862" customFormat="1">
      <c r="A3230" s="762">
        <f t="shared" si="52"/>
        <v>2009</v>
      </c>
      <c r="B3230" s="865">
        <v>40007</v>
      </c>
      <c r="C3230" s="872">
        <v>293</v>
      </c>
    </row>
    <row r="3231" spans="1:3" s="862" customFormat="1">
      <c r="A3231" s="762">
        <f t="shared" si="52"/>
        <v>2009</v>
      </c>
      <c r="B3231" s="865">
        <v>40004</v>
      </c>
      <c r="C3231" s="872">
        <v>303</v>
      </c>
    </row>
    <row r="3232" spans="1:3" s="862" customFormat="1">
      <c r="A3232" s="762">
        <f t="shared" si="52"/>
        <v>2009</v>
      </c>
      <c r="B3232" s="865">
        <v>40003</v>
      </c>
      <c r="C3232" s="872">
        <v>290</v>
      </c>
    </row>
    <row r="3233" spans="1:3" s="862" customFormat="1">
      <c r="A3233" s="762">
        <f t="shared" si="52"/>
        <v>2009</v>
      </c>
      <c r="B3233" s="865">
        <v>40002</v>
      </c>
      <c r="C3233" s="872">
        <v>306</v>
      </c>
    </row>
    <row r="3234" spans="1:3" s="862" customFormat="1">
      <c r="A3234" s="762">
        <f t="shared" si="52"/>
        <v>2009</v>
      </c>
      <c r="B3234" s="865">
        <v>40001</v>
      </c>
      <c r="C3234" s="872">
        <v>286</v>
      </c>
    </row>
    <row r="3235" spans="1:3" s="862" customFormat="1">
      <c r="A3235" s="762">
        <f t="shared" si="52"/>
        <v>2009</v>
      </c>
      <c r="B3235" s="865">
        <v>40000</v>
      </c>
      <c r="C3235" s="872">
        <v>286</v>
      </c>
    </row>
    <row r="3236" spans="1:3" s="862" customFormat="1">
      <c r="A3236" s="762">
        <f t="shared" si="52"/>
        <v>2009</v>
      </c>
      <c r="B3236" s="865">
        <v>39997</v>
      </c>
      <c r="C3236" s="872">
        <v>288</v>
      </c>
    </row>
    <row r="3237" spans="1:3" s="862" customFormat="1">
      <c r="A3237" s="762">
        <f t="shared" si="52"/>
        <v>2009</v>
      </c>
      <c r="B3237" s="865">
        <v>39996</v>
      </c>
      <c r="C3237" s="872">
        <v>288</v>
      </c>
    </row>
    <row r="3238" spans="1:3" s="862" customFormat="1">
      <c r="A3238" s="762">
        <f t="shared" si="52"/>
        <v>2009</v>
      </c>
      <c r="B3238" s="865">
        <v>39995</v>
      </c>
      <c r="C3238" s="872">
        <v>277</v>
      </c>
    </row>
    <row r="3239" spans="1:3" s="862" customFormat="1">
      <c r="A3239" s="762">
        <f t="shared" si="52"/>
        <v>2009</v>
      </c>
      <c r="B3239" s="865">
        <v>39994</v>
      </c>
      <c r="C3239" s="872">
        <v>284</v>
      </c>
    </row>
    <row r="3240" spans="1:3" s="862" customFormat="1">
      <c r="A3240" s="762">
        <f t="shared" si="52"/>
        <v>2009</v>
      </c>
      <c r="B3240" s="865">
        <v>39993</v>
      </c>
      <c r="C3240" s="872">
        <v>279</v>
      </c>
    </row>
    <row r="3241" spans="1:3" s="862" customFormat="1">
      <c r="A3241" s="762">
        <f t="shared" si="52"/>
        <v>2009</v>
      </c>
      <c r="B3241" s="865">
        <v>39990</v>
      </c>
      <c r="C3241" s="872">
        <v>290</v>
      </c>
    </row>
    <row r="3242" spans="1:3" s="862" customFormat="1">
      <c r="A3242" s="762">
        <f t="shared" si="52"/>
        <v>2009</v>
      </c>
      <c r="B3242" s="865">
        <v>39989</v>
      </c>
      <c r="C3242" s="872">
        <v>295</v>
      </c>
    </row>
    <row r="3243" spans="1:3" s="862" customFormat="1">
      <c r="A3243" s="762">
        <f t="shared" si="52"/>
        <v>2009</v>
      </c>
      <c r="B3243" s="865">
        <v>39988</v>
      </c>
      <c r="C3243" s="872">
        <v>294</v>
      </c>
    </row>
    <row r="3244" spans="1:3" s="862" customFormat="1">
      <c r="A3244" s="762">
        <f t="shared" si="52"/>
        <v>2009</v>
      </c>
      <c r="B3244" s="865">
        <v>39987</v>
      </c>
      <c r="C3244" s="872">
        <v>309</v>
      </c>
    </row>
    <row r="3245" spans="1:3" s="862" customFormat="1">
      <c r="A3245" s="762">
        <f t="shared" si="52"/>
        <v>2009</v>
      </c>
      <c r="B3245" s="865">
        <v>39986</v>
      </c>
      <c r="C3245" s="872">
        <v>309</v>
      </c>
    </row>
    <row r="3246" spans="1:3" s="862" customFormat="1">
      <c r="A3246" s="762">
        <f t="shared" si="52"/>
        <v>2009</v>
      </c>
      <c r="B3246" s="865">
        <v>39983</v>
      </c>
      <c r="C3246" s="872">
        <v>291</v>
      </c>
    </row>
    <row r="3247" spans="1:3" s="862" customFormat="1">
      <c r="A3247" s="762">
        <f t="shared" si="52"/>
        <v>2009</v>
      </c>
      <c r="B3247" s="865">
        <v>39982</v>
      </c>
      <c r="C3247" s="872">
        <v>285</v>
      </c>
    </row>
    <row r="3248" spans="1:3" s="862" customFormat="1">
      <c r="A3248" s="762">
        <f t="shared" si="52"/>
        <v>2009</v>
      </c>
      <c r="B3248" s="865">
        <v>39981</v>
      </c>
      <c r="C3248" s="872">
        <v>294</v>
      </c>
    </row>
    <row r="3249" spans="1:3" s="862" customFormat="1">
      <c r="A3249" s="762">
        <f t="shared" si="52"/>
        <v>2009</v>
      </c>
      <c r="B3249" s="865">
        <v>39980</v>
      </c>
      <c r="C3249" s="872">
        <v>281</v>
      </c>
    </row>
    <row r="3250" spans="1:3" s="862" customFormat="1">
      <c r="A3250" s="762">
        <f t="shared" si="52"/>
        <v>2009</v>
      </c>
      <c r="B3250" s="865">
        <v>39979</v>
      </c>
      <c r="C3250" s="872">
        <v>274</v>
      </c>
    </row>
    <row r="3251" spans="1:3" s="862" customFormat="1">
      <c r="A3251" s="762">
        <f t="shared" si="52"/>
        <v>2009</v>
      </c>
      <c r="B3251" s="865">
        <v>39976</v>
      </c>
      <c r="C3251" s="872">
        <v>265</v>
      </c>
    </row>
    <row r="3252" spans="1:3" s="862" customFormat="1">
      <c r="A3252" s="762">
        <f t="shared" si="52"/>
        <v>2009</v>
      </c>
      <c r="B3252" s="865">
        <v>39975</v>
      </c>
      <c r="C3252" s="872">
        <v>260</v>
      </c>
    </row>
    <row r="3253" spans="1:3" s="862" customFormat="1">
      <c r="A3253" s="762">
        <f t="shared" si="52"/>
        <v>2009</v>
      </c>
      <c r="B3253" s="865">
        <v>39974</v>
      </c>
      <c r="C3253" s="872">
        <v>260</v>
      </c>
    </row>
    <row r="3254" spans="1:3" s="862" customFormat="1">
      <c r="A3254" s="762">
        <f t="shared" si="52"/>
        <v>2009</v>
      </c>
      <c r="B3254" s="865">
        <v>39973</v>
      </c>
      <c r="C3254" s="872">
        <v>264</v>
      </c>
    </row>
    <row r="3255" spans="1:3" s="862" customFormat="1">
      <c r="A3255" s="762">
        <f t="shared" si="52"/>
        <v>2009</v>
      </c>
      <c r="B3255" s="865">
        <v>39972</v>
      </c>
      <c r="C3255" s="872">
        <v>266</v>
      </c>
    </row>
    <row r="3256" spans="1:3" s="862" customFormat="1">
      <c r="A3256" s="762">
        <f t="shared" si="52"/>
        <v>2009</v>
      </c>
      <c r="B3256" s="865">
        <v>39969</v>
      </c>
      <c r="C3256" s="872">
        <v>269</v>
      </c>
    </row>
    <row r="3257" spans="1:3" s="862" customFormat="1">
      <c r="A3257" s="762">
        <f t="shared" si="52"/>
        <v>2009</v>
      </c>
      <c r="B3257" s="865">
        <v>39968</v>
      </c>
      <c r="C3257" s="872">
        <v>278</v>
      </c>
    </row>
    <row r="3258" spans="1:3" s="862" customFormat="1">
      <c r="A3258" s="762">
        <f t="shared" si="52"/>
        <v>2009</v>
      </c>
      <c r="B3258" s="865">
        <v>39967</v>
      </c>
      <c r="C3258" s="872">
        <v>291</v>
      </c>
    </row>
    <row r="3259" spans="1:3" s="862" customFormat="1">
      <c r="A3259" s="762">
        <f t="shared" si="52"/>
        <v>2009</v>
      </c>
      <c r="B3259" s="865">
        <v>39966</v>
      </c>
      <c r="C3259" s="872">
        <v>280</v>
      </c>
    </row>
    <row r="3260" spans="1:3" s="862" customFormat="1">
      <c r="A3260" s="762">
        <f t="shared" si="52"/>
        <v>2009</v>
      </c>
      <c r="B3260" s="865">
        <v>39965</v>
      </c>
      <c r="C3260" s="872">
        <v>266</v>
      </c>
    </row>
    <row r="3261" spans="1:3" s="862" customFormat="1">
      <c r="A3261" s="762">
        <f t="shared" si="52"/>
        <v>2009</v>
      </c>
      <c r="B3261" s="865">
        <v>39962</v>
      </c>
      <c r="C3261" s="872">
        <v>294</v>
      </c>
    </row>
    <row r="3262" spans="1:3" s="862" customFormat="1">
      <c r="A3262" s="762">
        <f t="shared" si="52"/>
        <v>2009</v>
      </c>
      <c r="B3262" s="865">
        <v>39961</v>
      </c>
      <c r="C3262" s="872">
        <v>282</v>
      </c>
    </row>
    <row r="3263" spans="1:3" s="862" customFormat="1">
      <c r="A3263" s="762">
        <f t="shared" si="52"/>
        <v>2009</v>
      </c>
      <c r="B3263" s="865">
        <v>39960</v>
      </c>
      <c r="C3263" s="872">
        <v>278</v>
      </c>
    </row>
    <row r="3264" spans="1:3" s="862" customFormat="1">
      <c r="A3264" s="762">
        <f t="shared" si="52"/>
        <v>2009</v>
      </c>
      <c r="B3264" s="865">
        <v>39959</v>
      </c>
      <c r="C3264" s="872">
        <v>291</v>
      </c>
    </row>
    <row r="3265" spans="1:3" s="862" customFormat="1">
      <c r="A3265" s="762">
        <f t="shared" si="52"/>
        <v>2009</v>
      </c>
      <c r="B3265" s="865">
        <v>39958</v>
      </c>
      <c r="C3265" s="872">
        <v>300</v>
      </c>
    </row>
    <row r="3266" spans="1:3" s="862" customFormat="1">
      <c r="A3266" s="762">
        <f t="shared" si="52"/>
        <v>2009</v>
      </c>
      <c r="B3266" s="865">
        <v>39955</v>
      </c>
      <c r="C3266" s="872">
        <v>300</v>
      </c>
    </row>
    <row r="3267" spans="1:3" s="862" customFormat="1">
      <c r="A3267" s="762">
        <f t="shared" si="52"/>
        <v>2009</v>
      </c>
      <c r="B3267" s="865">
        <v>39954</v>
      </c>
      <c r="C3267" s="872">
        <v>306</v>
      </c>
    </row>
    <row r="3268" spans="1:3" s="862" customFormat="1">
      <c r="A3268" s="762">
        <f t="shared" ref="A3268:A3331" si="53">YEAR(B3268)</f>
        <v>2009</v>
      </c>
      <c r="B3268" s="865">
        <v>39953</v>
      </c>
      <c r="C3268" s="872">
        <v>310</v>
      </c>
    </row>
    <row r="3269" spans="1:3" s="862" customFormat="1">
      <c r="A3269" s="762">
        <f t="shared" si="53"/>
        <v>2009</v>
      </c>
      <c r="B3269" s="865">
        <v>39952</v>
      </c>
      <c r="C3269" s="872">
        <v>309</v>
      </c>
    </row>
    <row r="3270" spans="1:3" s="862" customFormat="1">
      <c r="A3270" s="762">
        <f t="shared" si="53"/>
        <v>2009</v>
      </c>
      <c r="B3270" s="865">
        <v>39951</v>
      </c>
      <c r="C3270" s="872">
        <v>316</v>
      </c>
    </row>
    <row r="3271" spans="1:3" s="862" customFormat="1">
      <c r="A3271" s="762">
        <f t="shared" si="53"/>
        <v>2009</v>
      </c>
      <c r="B3271" s="865">
        <v>39948</v>
      </c>
      <c r="C3271" s="872">
        <v>330</v>
      </c>
    </row>
    <row r="3272" spans="1:3" s="862" customFormat="1">
      <c r="A3272" s="762">
        <f t="shared" si="53"/>
        <v>2009</v>
      </c>
      <c r="B3272" s="865">
        <v>39947</v>
      </c>
      <c r="C3272" s="872">
        <v>333</v>
      </c>
    </row>
    <row r="3273" spans="1:3" s="862" customFormat="1">
      <c r="A3273" s="762">
        <f t="shared" si="53"/>
        <v>2009</v>
      </c>
      <c r="B3273" s="865">
        <v>39946</v>
      </c>
      <c r="C3273" s="872">
        <v>337</v>
      </c>
    </row>
    <row r="3274" spans="1:3" s="862" customFormat="1">
      <c r="A3274" s="762">
        <f t="shared" si="53"/>
        <v>2009</v>
      </c>
      <c r="B3274" s="865">
        <v>39945</v>
      </c>
      <c r="C3274" s="872">
        <v>326</v>
      </c>
    </row>
    <row r="3275" spans="1:3" s="862" customFormat="1">
      <c r="A3275" s="762">
        <f t="shared" si="53"/>
        <v>2009</v>
      </c>
      <c r="B3275" s="865">
        <v>39944</v>
      </c>
      <c r="C3275" s="872">
        <v>324</v>
      </c>
    </row>
    <row r="3276" spans="1:3" s="862" customFormat="1">
      <c r="A3276" s="762">
        <f t="shared" si="53"/>
        <v>2009</v>
      </c>
      <c r="B3276" s="865">
        <v>39941</v>
      </c>
      <c r="C3276" s="872">
        <v>310</v>
      </c>
    </row>
    <row r="3277" spans="1:3" s="862" customFormat="1">
      <c r="A3277" s="762">
        <f t="shared" si="53"/>
        <v>2009</v>
      </c>
      <c r="B3277" s="865">
        <v>39940</v>
      </c>
      <c r="C3277" s="872">
        <v>305</v>
      </c>
    </row>
    <row r="3278" spans="1:3" s="862" customFormat="1">
      <c r="A3278" s="762">
        <f t="shared" si="53"/>
        <v>2009</v>
      </c>
      <c r="B3278" s="865">
        <v>39939</v>
      </c>
      <c r="C3278" s="872">
        <v>314</v>
      </c>
    </row>
    <row r="3279" spans="1:3" s="862" customFormat="1">
      <c r="A3279" s="762">
        <f t="shared" si="53"/>
        <v>2009</v>
      </c>
      <c r="B3279" s="865">
        <v>39938</v>
      </c>
      <c r="C3279" s="872">
        <v>330</v>
      </c>
    </row>
    <row r="3280" spans="1:3" s="862" customFormat="1">
      <c r="A3280" s="762">
        <f t="shared" si="53"/>
        <v>2009</v>
      </c>
      <c r="B3280" s="865">
        <v>39937</v>
      </c>
      <c r="C3280" s="872">
        <v>331</v>
      </c>
    </row>
    <row r="3281" spans="1:3" s="862" customFormat="1">
      <c r="A3281" s="762">
        <f t="shared" si="53"/>
        <v>2009</v>
      </c>
      <c r="B3281" s="865">
        <v>39934</v>
      </c>
      <c r="C3281" s="872">
        <v>351</v>
      </c>
    </row>
    <row r="3282" spans="1:3" s="862" customFormat="1">
      <c r="A3282" s="762">
        <f t="shared" si="53"/>
        <v>2009</v>
      </c>
      <c r="B3282" s="865">
        <v>39933</v>
      </c>
      <c r="C3282" s="872">
        <v>355</v>
      </c>
    </row>
    <row r="3283" spans="1:3" s="862" customFormat="1">
      <c r="A3283" s="762">
        <f t="shared" si="53"/>
        <v>2009</v>
      </c>
      <c r="B3283" s="865">
        <v>39932</v>
      </c>
      <c r="C3283" s="872">
        <v>359</v>
      </c>
    </row>
    <row r="3284" spans="1:3" s="862" customFormat="1">
      <c r="A3284" s="762">
        <f t="shared" si="53"/>
        <v>2009</v>
      </c>
      <c r="B3284" s="865">
        <v>39931</v>
      </c>
      <c r="C3284" s="872">
        <v>370</v>
      </c>
    </row>
    <row r="3285" spans="1:3" s="862" customFormat="1">
      <c r="A3285" s="762">
        <f t="shared" si="53"/>
        <v>2009</v>
      </c>
      <c r="B3285" s="865">
        <v>39930</v>
      </c>
      <c r="C3285" s="872">
        <v>384</v>
      </c>
    </row>
    <row r="3286" spans="1:3" s="862" customFormat="1">
      <c r="A3286" s="762">
        <f t="shared" si="53"/>
        <v>2009</v>
      </c>
      <c r="B3286" s="865">
        <v>39927</v>
      </c>
      <c r="C3286" s="872">
        <v>376</v>
      </c>
    </row>
    <row r="3287" spans="1:3" s="862" customFormat="1">
      <c r="A3287" s="762">
        <f t="shared" si="53"/>
        <v>2009</v>
      </c>
      <c r="B3287" s="865">
        <v>39926</v>
      </c>
      <c r="C3287" s="872">
        <v>389</v>
      </c>
    </row>
    <row r="3288" spans="1:3" s="862" customFormat="1">
      <c r="A3288" s="762">
        <f t="shared" si="53"/>
        <v>2009</v>
      </c>
      <c r="B3288" s="865">
        <v>39925</v>
      </c>
      <c r="C3288" s="872">
        <v>386</v>
      </c>
    </row>
    <row r="3289" spans="1:3" s="862" customFormat="1">
      <c r="A3289" s="762">
        <f t="shared" si="53"/>
        <v>2009</v>
      </c>
      <c r="B3289" s="865">
        <v>39924</v>
      </c>
      <c r="C3289" s="872">
        <v>391</v>
      </c>
    </row>
    <row r="3290" spans="1:3" s="862" customFormat="1">
      <c r="A3290" s="762">
        <f t="shared" si="53"/>
        <v>2009</v>
      </c>
      <c r="B3290" s="865">
        <v>39923</v>
      </c>
      <c r="C3290" s="872">
        <v>399</v>
      </c>
    </row>
    <row r="3291" spans="1:3" s="862" customFormat="1">
      <c r="A3291" s="762">
        <f t="shared" si="53"/>
        <v>2009</v>
      </c>
      <c r="B3291" s="865">
        <v>39920</v>
      </c>
      <c r="C3291" s="872">
        <v>381</v>
      </c>
    </row>
    <row r="3292" spans="1:3" s="862" customFormat="1">
      <c r="A3292" s="762">
        <f t="shared" si="53"/>
        <v>2009</v>
      </c>
      <c r="B3292" s="865">
        <v>39919</v>
      </c>
      <c r="C3292" s="872">
        <v>388</v>
      </c>
    </row>
    <row r="3293" spans="1:3" s="862" customFormat="1">
      <c r="A3293" s="762">
        <f t="shared" si="53"/>
        <v>2009</v>
      </c>
      <c r="B3293" s="865">
        <v>39918</v>
      </c>
      <c r="C3293" s="872">
        <v>388</v>
      </c>
    </row>
    <row r="3294" spans="1:3" s="862" customFormat="1">
      <c r="A3294" s="762">
        <f t="shared" si="53"/>
        <v>2009</v>
      </c>
      <c r="B3294" s="865">
        <v>39917</v>
      </c>
      <c r="C3294" s="872">
        <v>380</v>
      </c>
    </row>
    <row r="3295" spans="1:3" s="862" customFormat="1">
      <c r="A3295" s="762">
        <f t="shared" si="53"/>
        <v>2009</v>
      </c>
      <c r="B3295" s="865">
        <v>39916</v>
      </c>
      <c r="C3295" s="872">
        <v>368</v>
      </c>
    </row>
    <row r="3296" spans="1:3" s="862" customFormat="1">
      <c r="A3296" s="762">
        <f t="shared" si="53"/>
        <v>2009</v>
      </c>
      <c r="B3296" s="865">
        <v>39912</v>
      </c>
      <c r="C3296" s="872">
        <v>368</v>
      </c>
    </row>
    <row r="3297" spans="1:3" s="862" customFormat="1">
      <c r="A3297" s="762">
        <f t="shared" si="53"/>
        <v>2009</v>
      </c>
      <c r="B3297" s="865">
        <v>39911</v>
      </c>
      <c r="C3297" s="872">
        <v>376</v>
      </c>
    </row>
    <row r="3298" spans="1:3" s="862" customFormat="1">
      <c r="A3298" s="762">
        <f t="shared" si="53"/>
        <v>2009</v>
      </c>
      <c r="B3298" s="865">
        <v>39910</v>
      </c>
      <c r="C3298" s="872">
        <v>383</v>
      </c>
    </row>
    <row r="3299" spans="1:3" s="862" customFormat="1">
      <c r="A3299" s="762">
        <f t="shared" si="53"/>
        <v>2009</v>
      </c>
      <c r="B3299" s="865">
        <v>39909</v>
      </c>
      <c r="C3299" s="872">
        <v>378</v>
      </c>
    </row>
    <row r="3300" spans="1:3" s="862" customFormat="1">
      <c r="A3300" s="762">
        <f t="shared" si="53"/>
        <v>2009</v>
      </c>
      <c r="B3300" s="865">
        <v>39906</v>
      </c>
      <c r="C3300" s="872">
        <v>384</v>
      </c>
    </row>
    <row r="3301" spans="1:3" s="862" customFormat="1">
      <c r="A3301" s="762">
        <f t="shared" si="53"/>
        <v>2009</v>
      </c>
      <c r="B3301" s="865">
        <v>39905</v>
      </c>
      <c r="C3301" s="872">
        <v>412</v>
      </c>
    </row>
    <row r="3302" spans="1:3" s="862" customFormat="1">
      <c r="A3302" s="762">
        <f t="shared" si="53"/>
        <v>2009</v>
      </c>
      <c r="B3302" s="865">
        <v>39904</v>
      </c>
      <c r="C3302" s="872">
        <v>427</v>
      </c>
    </row>
    <row r="3303" spans="1:3" s="862" customFormat="1">
      <c r="A3303" s="762">
        <f t="shared" si="53"/>
        <v>2009</v>
      </c>
      <c r="B3303" s="865">
        <v>39903</v>
      </c>
      <c r="C3303" s="872">
        <v>425</v>
      </c>
    </row>
    <row r="3304" spans="1:3" s="862" customFormat="1">
      <c r="A3304" s="762">
        <f t="shared" si="53"/>
        <v>2009</v>
      </c>
      <c r="B3304" s="865">
        <v>39902</v>
      </c>
      <c r="C3304" s="872">
        <v>427</v>
      </c>
    </row>
    <row r="3305" spans="1:3" s="862" customFormat="1">
      <c r="A3305" s="762">
        <f t="shared" si="53"/>
        <v>2009</v>
      </c>
      <c r="B3305" s="865">
        <v>39899</v>
      </c>
      <c r="C3305" s="872">
        <v>414</v>
      </c>
    </row>
    <row r="3306" spans="1:3" s="862" customFormat="1">
      <c r="A3306" s="762">
        <f t="shared" si="53"/>
        <v>2009</v>
      </c>
      <c r="B3306" s="865">
        <v>39898</v>
      </c>
      <c r="C3306" s="872">
        <v>411</v>
      </c>
    </row>
    <row r="3307" spans="1:3" s="862" customFormat="1">
      <c r="A3307" s="762">
        <f t="shared" si="53"/>
        <v>2009</v>
      </c>
      <c r="B3307" s="865">
        <v>39897</v>
      </c>
      <c r="C3307" s="872">
        <v>417</v>
      </c>
    </row>
    <row r="3308" spans="1:3" s="862" customFormat="1">
      <c r="A3308" s="762">
        <f t="shared" si="53"/>
        <v>2009</v>
      </c>
      <c r="B3308" s="865">
        <v>39896</v>
      </c>
      <c r="C3308" s="872">
        <v>421</v>
      </c>
    </row>
    <row r="3309" spans="1:3" s="862" customFormat="1">
      <c r="A3309" s="762">
        <f t="shared" si="53"/>
        <v>2009</v>
      </c>
      <c r="B3309" s="865">
        <v>39895</v>
      </c>
      <c r="C3309" s="872">
        <v>419</v>
      </c>
    </row>
    <row r="3310" spans="1:3" s="862" customFormat="1">
      <c r="A3310" s="762">
        <f t="shared" si="53"/>
        <v>2009</v>
      </c>
      <c r="B3310" s="865">
        <v>39892</v>
      </c>
      <c r="C3310" s="872">
        <v>426</v>
      </c>
    </row>
    <row r="3311" spans="1:3" s="862" customFormat="1">
      <c r="A3311" s="762">
        <f t="shared" si="53"/>
        <v>2009</v>
      </c>
      <c r="B3311" s="865">
        <v>39891</v>
      </c>
      <c r="C3311" s="872">
        <v>423</v>
      </c>
    </row>
    <row r="3312" spans="1:3" s="862" customFormat="1">
      <c r="A3312" s="762">
        <f t="shared" si="53"/>
        <v>2009</v>
      </c>
      <c r="B3312" s="865">
        <v>39890</v>
      </c>
      <c r="C3312" s="872">
        <v>438</v>
      </c>
    </row>
    <row r="3313" spans="1:3" s="862" customFormat="1">
      <c r="A3313" s="762">
        <f t="shared" si="53"/>
        <v>2009</v>
      </c>
      <c r="B3313" s="865">
        <v>39889</v>
      </c>
      <c r="C3313" s="872">
        <v>428</v>
      </c>
    </row>
    <row r="3314" spans="1:3" s="862" customFormat="1">
      <c r="A3314" s="762">
        <f t="shared" si="53"/>
        <v>2009</v>
      </c>
      <c r="B3314" s="865">
        <v>39888</v>
      </c>
      <c r="C3314" s="872">
        <v>431</v>
      </c>
    </row>
    <row r="3315" spans="1:3" s="862" customFormat="1">
      <c r="A3315" s="762">
        <f t="shared" si="53"/>
        <v>2009</v>
      </c>
      <c r="B3315" s="865">
        <v>39885</v>
      </c>
      <c r="C3315" s="872">
        <v>442</v>
      </c>
    </row>
    <row r="3316" spans="1:3" s="862" customFormat="1">
      <c r="A3316" s="762">
        <f t="shared" si="53"/>
        <v>2009</v>
      </c>
      <c r="B3316" s="865">
        <v>39884</v>
      </c>
      <c r="C3316" s="872">
        <v>446</v>
      </c>
    </row>
    <row r="3317" spans="1:3" s="862" customFormat="1">
      <c r="A3317" s="762">
        <f t="shared" si="53"/>
        <v>2009</v>
      </c>
      <c r="B3317" s="865">
        <v>39883</v>
      </c>
      <c r="C3317" s="872">
        <v>446</v>
      </c>
    </row>
    <row r="3318" spans="1:3" s="862" customFormat="1">
      <c r="A3318" s="762">
        <f t="shared" si="53"/>
        <v>2009</v>
      </c>
      <c r="B3318" s="865">
        <v>39882</v>
      </c>
      <c r="C3318" s="872">
        <v>442</v>
      </c>
    </row>
    <row r="3319" spans="1:3" s="862" customFormat="1">
      <c r="A3319" s="762">
        <f t="shared" si="53"/>
        <v>2009</v>
      </c>
      <c r="B3319" s="865">
        <v>39881</v>
      </c>
      <c r="C3319" s="872">
        <v>453</v>
      </c>
    </row>
    <row r="3320" spans="1:3" s="862" customFormat="1">
      <c r="A3320" s="762">
        <f t="shared" si="53"/>
        <v>2009</v>
      </c>
      <c r="B3320" s="865">
        <v>39878</v>
      </c>
      <c r="C3320" s="872">
        <v>457</v>
      </c>
    </row>
    <row r="3321" spans="1:3" s="862" customFormat="1">
      <c r="A3321" s="762">
        <f t="shared" si="53"/>
        <v>2009</v>
      </c>
      <c r="B3321" s="865">
        <v>39877</v>
      </c>
      <c r="C3321" s="872">
        <v>458</v>
      </c>
    </row>
    <row r="3322" spans="1:3" s="862" customFormat="1">
      <c r="A3322" s="762">
        <f t="shared" si="53"/>
        <v>2009</v>
      </c>
      <c r="B3322" s="865">
        <v>39876</v>
      </c>
      <c r="C3322" s="872">
        <v>434</v>
      </c>
    </row>
    <row r="3323" spans="1:3" s="862" customFormat="1">
      <c r="A3323" s="762">
        <f t="shared" si="53"/>
        <v>2009</v>
      </c>
      <c r="B3323" s="865">
        <v>39875</v>
      </c>
      <c r="C3323" s="872">
        <v>441</v>
      </c>
    </row>
    <row r="3324" spans="1:3" s="862" customFormat="1">
      <c r="A3324" s="762">
        <f t="shared" si="53"/>
        <v>2009</v>
      </c>
      <c r="B3324" s="865">
        <v>39874</v>
      </c>
      <c r="C3324" s="872">
        <v>442</v>
      </c>
    </row>
    <row r="3325" spans="1:3" s="862" customFormat="1">
      <c r="A3325" s="762">
        <f t="shared" si="53"/>
        <v>2009</v>
      </c>
      <c r="B3325" s="865">
        <v>39871</v>
      </c>
      <c r="C3325" s="872">
        <v>421</v>
      </c>
    </row>
    <row r="3326" spans="1:3" s="862" customFormat="1">
      <c r="A3326" s="762">
        <f t="shared" si="53"/>
        <v>2009</v>
      </c>
      <c r="B3326" s="865">
        <v>39870</v>
      </c>
      <c r="C3326" s="872">
        <v>419</v>
      </c>
    </row>
    <row r="3327" spans="1:3" s="862" customFormat="1">
      <c r="A3327" s="762">
        <f t="shared" si="53"/>
        <v>2009</v>
      </c>
      <c r="B3327" s="865">
        <v>39869</v>
      </c>
      <c r="C3327" s="872">
        <v>420</v>
      </c>
    </row>
    <row r="3328" spans="1:3" s="862" customFormat="1">
      <c r="A3328" s="762">
        <f t="shared" si="53"/>
        <v>2009</v>
      </c>
      <c r="B3328" s="865">
        <v>39868</v>
      </c>
      <c r="C3328" s="872">
        <v>431</v>
      </c>
    </row>
    <row r="3329" spans="1:3" s="862" customFormat="1">
      <c r="A3329" s="762">
        <f t="shared" si="53"/>
        <v>2009</v>
      </c>
      <c r="B3329" s="865">
        <v>39867</v>
      </c>
      <c r="C3329" s="872">
        <v>439</v>
      </c>
    </row>
    <row r="3330" spans="1:3" s="862" customFormat="1">
      <c r="A3330" s="762">
        <f t="shared" si="53"/>
        <v>2009</v>
      </c>
      <c r="B3330" s="865">
        <v>39864</v>
      </c>
      <c r="C3330" s="872">
        <v>426</v>
      </c>
    </row>
    <row r="3331" spans="1:3" s="862" customFormat="1">
      <c r="A3331" s="762">
        <f t="shared" si="53"/>
        <v>2009</v>
      </c>
      <c r="B3331" s="865">
        <v>39863</v>
      </c>
      <c r="C3331" s="872">
        <v>417</v>
      </c>
    </row>
    <row r="3332" spans="1:3" s="862" customFormat="1">
      <c r="A3332" s="762">
        <f t="shared" ref="A3332:A3395" si="54">YEAR(B3332)</f>
        <v>2009</v>
      </c>
      <c r="B3332" s="865">
        <v>39862</v>
      </c>
      <c r="C3332" s="872">
        <v>487</v>
      </c>
    </row>
    <row r="3333" spans="1:3" s="862" customFormat="1">
      <c r="A3333" s="762">
        <f t="shared" si="54"/>
        <v>2009</v>
      </c>
      <c r="B3333" s="865">
        <v>39861</v>
      </c>
      <c r="C3333" s="872">
        <v>451</v>
      </c>
    </row>
    <row r="3334" spans="1:3" s="862" customFormat="1">
      <c r="A3334" s="762">
        <f t="shared" si="54"/>
        <v>2009</v>
      </c>
      <c r="B3334" s="865">
        <v>39860</v>
      </c>
      <c r="C3334" s="872">
        <v>424</v>
      </c>
    </row>
    <row r="3335" spans="1:3" s="862" customFormat="1">
      <c r="A3335" s="762">
        <f t="shared" si="54"/>
        <v>2009</v>
      </c>
      <c r="B3335" s="865">
        <v>39857</v>
      </c>
      <c r="C3335" s="872">
        <v>426</v>
      </c>
    </row>
    <row r="3336" spans="1:3" s="862" customFormat="1">
      <c r="A3336" s="762">
        <f t="shared" si="54"/>
        <v>2009</v>
      </c>
      <c r="B3336" s="865">
        <v>39856</v>
      </c>
      <c r="C3336" s="872">
        <v>451</v>
      </c>
    </row>
    <row r="3337" spans="1:3" s="862" customFormat="1">
      <c r="A3337" s="762">
        <f t="shared" si="54"/>
        <v>2009</v>
      </c>
      <c r="B3337" s="865">
        <v>39855</v>
      </c>
      <c r="C3337" s="872">
        <v>439</v>
      </c>
    </row>
    <row r="3338" spans="1:3" s="862" customFormat="1">
      <c r="A3338" s="762">
        <f t="shared" si="54"/>
        <v>2009</v>
      </c>
      <c r="B3338" s="865">
        <v>39854</v>
      </c>
      <c r="C3338" s="872">
        <v>426</v>
      </c>
    </row>
    <row r="3339" spans="1:3" s="862" customFormat="1">
      <c r="A3339" s="762">
        <f t="shared" si="54"/>
        <v>2009</v>
      </c>
      <c r="B3339" s="865">
        <v>39853</v>
      </c>
      <c r="C3339" s="872">
        <v>408</v>
      </c>
    </row>
    <row r="3340" spans="1:3" s="862" customFormat="1">
      <c r="A3340" s="762">
        <f t="shared" si="54"/>
        <v>2009</v>
      </c>
      <c r="B3340" s="865">
        <v>39850</v>
      </c>
      <c r="C3340" s="872">
        <v>413</v>
      </c>
    </row>
    <row r="3341" spans="1:3" s="862" customFormat="1">
      <c r="A3341" s="762">
        <f t="shared" si="54"/>
        <v>2009</v>
      </c>
      <c r="B3341" s="865">
        <v>39849</v>
      </c>
      <c r="C3341" s="872">
        <v>429</v>
      </c>
    </row>
    <row r="3342" spans="1:3" s="862" customFormat="1">
      <c r="A3342" s="762">
        <f t="shared" si="54"/>
        <v>2009</v>
      </c>
      <c r="B3342" s="865">
        <v>39848</v>
      </c>
      <c r="C3342" s="872">
        <v>418</v>
      </c>
    </row>
    <row r="3343" spans="1:3" s="862" customFormat="1">
      <c r="A3343" s="762">
        <f t="shared" si="54"/>
        <v>2009</v>
      </c>
      <c r="B3343" s="865">
        <v>39847</v>
      </c>
      <c r="C3343" s="872">
        <v>413</v>
      </c>
    </row>
    <row r="3344" spans="1:3" s="862" customFormat="1">
      <c r="A3344" s="762">
        <f t="shared" si="54"/>
        <v>2009</v>
      </c>
      <c r="B3344" s="865">
        <v>39846</v>
      </c>
      <c r="C3344" s="872">
        <v>426</v>
      </c>
    </row>
    <row r="3345" spans="1:3" s="862" customFormat="1">
      <c r="A3345" s="762">
        <f t="shared" si="54"/>
        <v>2009</v>
      </c>
      <c r="B3345" s="865">
        <v>39843</v>
      </c>
      <c r="C3345" s="872">
        <v>409</v>
      </c>
    </row>
    <row r="3346" spans="1:3" s="862" customFormat="1">
      <c r="A3346" s="762">
        <f t="shared" si="54"/>
        <v>2009</v>
      </c>
      <c r="B3346" s="865">
        <v>39842</v>
      </c>
      <c r="C3346" s="872">
        <v>412</v>
      </c>
    </row>
    <row r="3347" spans="1:3" s="862" customFormat="1">
      <c r="A3347" s="762">
        <f t="shared" si="54"/>
        <v>2009</v>
      </c>
      <c r="B3347" s="865">
        <v>39841</v>
      </c>
      <c r="C3347" s="872">
        <v>413</v>
      </c>
    </row>
    <row r="3348" spans="1:3" s="862" customFormat="1">
      <c r="A3348" s="762">
        <f t="shared" si="54"/>
        <v>2009</v>
      </c>
      <c r="B3348" s="865">
        <v>39840</v>
      </c>
      <c r="C3348" s="872">
        <v>429</v>
      </c>
    </row>
    <row r="3349" spans="1:3" s="862" customFormat="1">
      <c r="A3349" s="762">
        <f t="shared" si="54"/>
        <v>2009</v>
      </c>
      <c r="B3349" s="865">
        <v>39839</v>
      </c>
      <c r="C3349" s="872">
        <v>423</v>
      </c>
    </row>
    <row r="3350" spans="1:3" s="862" customFormat="1">
      <c r="A3350" s="762">
        <f t="shared" si="54"/>
        <v>2009</v>
      </c>
      <c r="B3350" s="865">
        <v>39836</v>
      </c>
      <c r="C3350" s="872">
        <v>432</v>
      </c>
    </row>
    <row r="3351" spans="1:3" s="862" customFormat="1">
      <c r="A3351" s="762">
        <f t="shared" si="54"/>
        <v>2009</v>
      </c>
      <c r="B3351" s="865">
        <v>39835</v>
      </c>
      <c r="C3351" s="872">
        <v>438</v>
      </c>
    </row>
    <row r="3352" spans="1:3" s="862" customFormat="1">
      <c r="A3352" s="762">
        <f t="shared" si="54"/>
        <v>2009</v>
      </c>
      <c r="B3352" s="865">
        <v>39834</v>
      </c>
      <c r="C3352" s="872">
        <v>448</v>
      </c>
    </row>
    <row r="3353" spans="1:3" s="862" customFormat="1">
      <c r="A3353" s="762">
        <f t="shared" si="54"/>
        <v>2009</v>
      </c>
      <c r="B3353" s="865">
        <v>39833</v>
      </c>
      <c r="C3353" s="872">
        <v>460</v>
      </c>
    </row>
    <row r="3354" spans="1:3" s="862" customFormat="1">
      <c r="A3354" s="762">
        <f t="shared" si="54"/>
        <v>2009</v>
      </c>
      <c r="B3354" s="865">
        <v>39832</v>
      </c>
      <c r="C3354" s="872">
        <v>450</v>
      </c>
    </row>
    <row r="3355" spans="1:3" s="862" customFormat="1">
      <c r="A3355" s="762">
        <f t="shared" si="54"/>
        <v>2009</v>
      </c>
      <c r="B3355" s="865">
        <v>39829</v>
      </c>
      <c r="C3355" s="872">
        <v>450</v>
      </c>
    </row>
    <row r="3356" spans="1:3" s="862" customFormat="1">
      <c r="A3356" s="762">
        <f t="shared" si="54"/>
        <v>2009</v>
      </c>
      <c r="B3356" s="865">
        <v>39828</v>
      </c>
      <c r="C3356" s="872">
        <v>465</v>
      </c>
    </row>
    <row r="3357" spans="1:3" s="862" customFormat="1">
      <c r="A3357" s="762">
        <f t="shared" si="54"/>
        <v>2009</v>
      </c>
      <c r="B3357" s="865">
        <v>39827</v>
      </c>
      <c r="C3357" s="872">
        <v>459</v>
      </c>
    </row>
    <row r="3358" spans="1:3" s="862" customFormat="1">
      <c r="A3358" s="762">
        <f t="shared" si="54"/>
        <v>2009</v>
      </c>
      <c r="B3358" s="865">
        <v>39826</v>
      </c>
      <c r="C3358" s="872">
        <v>446</v>
      </c>
    </row>
    <row r="3359" spans="1:3" s="862" customFormat="1">
      <c r="A3359" s="762">
        <f t="shared" si="54"/>
        <v>2009</v>
      </c>
      <c r="B3359" s="865">
        <v>39825</v>
      </c>
      <c r="C3359" s="872">
        <v>445</v>
      </c>
    </row>
    <row r="3360" spans="1:3" s="862" customFormat="1">
      <c r="A3360" s="762">
        <f t="shared" si="54"/>
        <v>2009</v>
      </c>
      <c r="B3360" s="865">
        <v>39822</v>
      </c>
      <c r="C3360" s="872">
        <v>423</v>
      </c>
    </row>
    <row r="3361" spans="1:3" s="862" customFormat="1">
      <c r="A3361" s="762">
        <f t="shared" si="54"/>
        <v>2009</v>
      </c>
      <c r="B3361" s="865">
        <v>39821</v>
      </c>
      <c r="C3361" s="872">
        <v>426</v>
      </c>
    </row>
    <row r="3362" spans="1:3" s="862" customFormat="1">
      <c r="A3362" s="762">
        <f t="shared" si="54"/>
        <v>2009</v>
      </c>
      <c r="B3362" s="865">
        <v>39820</v>
      </c>
      <c r="C3362" s="872">
        <v>402</v>
      </c>
    </row>
    <row r="3363" spans="1:3" s="862" customFormat="1">
      <c r="A3363" s="762">
        <f t="shared" si="54"/>
        <v>2009</v>
      </c>
      <c r="B3363" s="865">
        <v>39819</v>
      </c>
      <c r="C3363" s="872">
        <v>388</v>
      </c>
    </row>
    <row r="3364" spans="1:3" s="862" customFormat="1">
      <c r="A3364" s="762">
        <f t="shared" si="54"/>
        <v>2009</v>
      </c>
      <c r="B3364" s="865">
        <v>39818</v>
      </c>
      <c r="C3364" s="872">
        <v>393</v>
      </c>
    </row>
    <row r="3365" spans="1:3" s="862" customFormat="1">
      <c r="A3365" s="762">
        <f t="shared" si="54"/>
        <v>2009</v>
      </c>
      <c r="B3365" s="865">
        <v>39815</v>
      </c>
      <c r="C3365" s="872">
        <v>405</v>
      </c>
    </row>
    <row r="3366" spans="1:3" s="862" customFormat="1">
      <c r="A3366" s="762">
        <f t="shared" si="54"/>
        <v>2008</v>
      </c>
      <c r="B3366" s="865">
        <v>39813</v>
      </c>
      <c r="C3366" s="872">
        <v>428</v>
      </c>
    </row>
    <row r="3367" spans="1:3" s="862" customFormat="1">
      <c r="A3367" s="762">
        <f t="shared" si="54"/>
        <v>2008</v>
      </c>
      <c r="B3367" s="865">
        <v>39812</v>
      </c>
      <c r="C3367" s="872">
        <v>430</v>
      </c>
    </row>
    <row r="3368" spans="1:3" s="862" customFormat="1">
      <c r="A3368" s="762">
        <f t="shared" si="54"/>
        <v>2008</v>
      </c>
      <c r="B3368" s="865">
        <v>39811</v>
      </c>
      <c r="C3368" s="872">
        <v>439</v>
      </c>
    </row>
    <row r="3369" spans="1:3" s="862" customFormat="1">
      <c r="A3369" s="762">
        <f t="shared" si="54"/>
        <v>2008</v>
      </c>
      <c r="B3369" s="865">
        <v>39808</v>
      </c>
      <c r="C3369" s="872">
        <v>437</v>
      </c>
    </row>
    <row r="3370" spans="1:3" s="862" customFormat="1">
      <c r="A3370" s="762">
        <f t="shared" si="54"/>
        <v>2008</v>
      </c>
      <c r="B3370" s="865">
        <v>39806</v>
      </c>
      <c r="C3370" s="872">
        <v>436</v>
      </c>
    </row>
    <row r="3371" spans="1:3" s="862" customFormat="1">
      <c r="A3371" s="762">
        <f t="shared" si="54"/>
        <v>2008</v>
      </c>
      <c r="B3371" s="865">
        <v>39805</v>
      </c>
      <c r="C3371" s="872">
        <v>437</v>
      </c>
    </row>
    <row r="3372" spans="1:3" s="862" customFormat="1">
      <c r="A3372" s="762">
        <f t="shared" si="54"/>
        <v>2008</v>
      </c>
      <c r="B3372" s="865">
        <v>39804</v>
      </c>
      <c r="C3372" s="872">
        <v>445</v>
      </c>
    </row>
    <row r="3373" spans="1:3" s="862" customFormat="1">
      <c r="A3373" s="762">
        <f t="shared" si="54"/>
        <v>2008</v>
      </c>
      <c r="B3373" s="865">
        <v>39801</v>
      </c>
      <c r="C3373" s="872">
        <v>448</v>
      </c>
    </row>
    <row r="3374" spans="1:3" s="862" customFormat="1">
      <c r="A3374" s="762">
        <f t="shared" si="54"/>
        <v>2008</v>
      </c>
      <c r="B3374" s="865">
        <v>39800</v>
      </c>
      <c r="C3374" s="872">
        <v>453</v>
      </c>
    </row>
    <row r="3375" spans="1:3" s="862" customFormat="1">
      <c r="A3375" s="762">
        <f t="shared" si="54"/>
        <v>2008</v>
      </c>
      <c r="B3375" s="865">
        <v>39799</v>
      </c>
      <c r="C3375" s="872">
        <v>463</v>
      </c>
    </row>
    <row r="3376" spans="1:3" s="862" customFormat="1">
      <c r="A3376" s="762">
        <f t="shared" si="54"/>
        <v>2008</v>
      </c>
      <c r="B3376" s="865">
        <v>39798</v>
      </c>
      <c r="C3376" s="872">
        <v>503</v>
      </c>
    </row>
    <row r="3377" spans="1:3" s="862" customFormat="1">
      <c r="A3377" s="762">
        <f t="shared" si="54"/>
        <v>2008</v>
      </c>
      <c r="B3377" s="865">
        <v>39797</v>
      </c>
      <c r="C3377" s="872">
        <v>506</v>
      </c>
    </row>
    <row r="3378" spans="1:3" s="862" customFormat="1">
      <c r="A3378" s="762">
        <f t="shared" si="54"/>
        <v>2008</v>
      </c>
      <c r="B3378" s="865">
        <v>39794</v>
      </c>
      <c r="C3378" s="872">
        <v>495</v>
      </c>
    </row>
    <row r="3379" spans="1:3" s="862" customFormat="1">
      <c r="A3379" s="762">
        <f t="shared" si="54"/>
        <v>2008</v>
      </c>
      <c r="B3379" s="865">
        <v>39793</v>
      </c>
      <c r="C3379" s="872">
        <v>489</v>
      </c>
    </row>
    <row r="3380" spans="1:3" s="862" customFormat="1">
      <c r="A3380" s="762">
        <f t="shared" si="54"/>
        <v>2008</v>
      </c>
      <c r="B3380" s="865">
        <v>39792</v>
      </c>
      <c r="C3380" s="872">
        <v>489</v>
      </c>
    </row>
    <row r="3381" spans="1:3" s="862" customFormat="1">
      <c r="A3381" s="762">
        <f t="shared" si="54"/>
        <v>2008</v>
      </c>
      <c r="B3381" s="865">
        <v>39791</v>
      </c>
      <c r="C3381" s="872">
        <v>498</v>
      </c>
    </row>
    <row r="3382" spans="1:3" s="862" customFormat="1">
      <c r="A3382" s="762">
        <f t="shared" si="54"/>
        <v>2008</v>
      </c>
      <c r="B3382" s="865">
        <v>39790</v>
      </c>
      <c r="C3382" s="872">
        <v>499</v>
      </c>
    </row>
    <row r="3383" spans="1:3" s="862" customFormat="1">
      <c r="A3383" s="762">
        <f t="shared" si="54"/>
        <v>2008</v>
      </c>
      <c r="B3383" s="865">
        <v>39787</v>
      </c>
      <c r="C3383" s="872">
        <v>523</v>
      </c>
    </row>
    <row r="3384" spans="1:3" s="862" customFormat="1">
      <c r="A3384" s="762">
        <f t="shared" si="54"/>
        <v>2008</v>
      </c>
      <c r="B3384" s="865">
        <v>39786</v>
      </c>
      <c r="C3384" s="872">
        <v>530</v>
      </c>
    </row>
    <row r="3385" spans="1:3" s="862" customFormat="1">
      <c r="A3385" s="762">
        <f t="shared" si="54"/>
        <v>2008</v>
      </c>
      <c r="B3385" s="865">
        <v>39785</v>
      </c>
      <c r="C3385" s="872">
        <v>524</v>
      </c>
    </row>
    <row r="3386" spans="1:3" s="862" customFormat="1">
      <c r="A3386" s="762">
        <f t="shared" si="54"/>
        <v>2008</v>
      </c>
      <c r="B3386" s="865">
        <v>39784</v>
      </c>
      <c r="C3386" s="872">
        <v>526</v>
      </c>
    </row>
    <row r="3387" spans="1:3" s="862" customFormat="1">
      <c r="A3387" s="762">
        <f t="shared" si="54"/>
        <v>2008</v>
      </c>
      <c r="B3387" s="865">
        <v>39783</v>
      </c>
      <c r="C3387" s="872">
        <v>530</v>
      </c>
    </row>
    <row r="3388" spans="1:3" s="862" customFormat="1">
      <c r="A3388" s="762">
        <f t="shared" si="54"/>
        <v>2008</v>
      </c>
      <c r="B3388" s="865">
        <v>39780</v>
      </c>
      <c r="C3388" s="872">
        <v>489</v>
      </c>
    </row>
    <row r="3389" spans="1:3" s="862" customFormat="1">
      <c r="A3389" s="762">
        <f t="shared" si="54"/>
        <v>2008</v>
      </c>
      <c r="B3389" s="865">
        <v>39778</v>
      </c>
      <c r="C3389" s="872">
        <v>488</v>
      </c>
    </row>
    <row r="3390" spans="1:3" s="862" customFormat="1">
      <c r="A3390" s="762">
        <f t="shared" si="54"/>
        <v>2008</v>
      </c>
      <c r="B3390" s="865">
        <v>39777</v>
      </c>
      <c r="C3390" s="872">
        <v>483</v>
      </c>
    </row>
    <row r="3391" spans="1:3" s="862" customFormat="1">
      <c r="A3391" s="762">
        <f t="shared" si="54"/>
        <v>2008</v>
      </c>
      <c r="B3391" s="865">
        <v>39776</v>
      </c>
      <c r="C3391" s="872">
        <v>499</v>
      </c>
    </row>
    <row r="3392" spans="1:3" s="862" customFormat="1">
      <c r="A3392" s="762">
        <f t="shared" si="54"/>
        <v>2008</v>
      </c>
      <c r="B3392" s="865">
        <v>39773</v>
      </c>
      <c r="C3392" s="872">
        <v>539</v>
      </c>
    </row>
    <row r="3393" spans="1:3" s="862" customFormat="1">
      <c r="A3393" s="762">
        <f t="shared" si="54"/>
        <v>2008</v>
      </c>
      <c r="B3393" s="865">
        <v>39772</v>
      </c>
      <c r="C3393" s="872">
        <v>534</v>
      </c>
    </row>
    <row r="3394" spans="1:3" s="862" customFormat="1">
      <c r="A3394" s="762">
        <f t="shared" si="54"/>
        <v>2008</v>
      </c>
      <c r="B3394" s="865">
        <v>39771</v>
      </c>
      <c r="C3394" s="872">
        <v>495</v>
      </c>
    </row>
    <row r="3395" spans="1:3" s="862" customFormat="1">
      <c r="A3395" s="762">
        <f t="shared" si="54"/>
        <v>2008</v>
      </c>
      <c r="B3395" s="865">
        <v>39770</v>
      </c>
      <c r="C3395" s="872">
        <v>465</v>
      </c>
    </row>
    <row r="3396" spans="1:3" s="862" customFormat="1">
      <c r="A3396" s="762">
        <f t="shared" ref="A3396:A3459" si="55">YEAR(B3396)</f>
        <v>2008</v>
      </c>
      <c r="B3396" s="865">
        <v>39769</v>
      </c>
      <c r="C3396" s="872">
        <v>451</v>
      </c>
    </row>
    <row r="3397" spans="1:3" s="862" customFormat="1">
      <c r="A3397" s="762">
        <f t="shared" si="55"/>
        <v>2008</v>
      </c>
      <c r="B3397" s="865">
        <v>39766</v>
      </c>
      <c r="C3397" s="872">
        <v>460</v>
      </c>
    </row>
    <row r="3398" spans="1:3" s="862" customFormat="1">
      <c r="A3398" s="762">
        <f t="shared" si="55"/>
        <v>2008</v>
      </c>
      <c r="B3398" s="865">
        <v>39765</v>
      </c>
      <c r="C3398" s="872">
        <v>460</v>
      </c>
    </row>
    <row r="3399" spans="1:3" s="862" customFormat="1">
      <c r="A3399" s="762">
        <f t="shared" si="55"/>
        <v>2008</v>
      </c>
      <c r="B3399" s="865">
        <v>39764</v>
      </c>
      <c r="C3399" s="872">
        <v>461</v>
      </c>
    </row>
    <row r="3400" spans="1:3" s="862" customFormat="1">
      <c r="A3400" s="762">
        <f t="shared" si="55"/>
        <v>2008</v>
      </c>
      <c r="B3400" s="865">
        <v>39763</v>
      </c>
      <c r="C3400" s="872">
        <v>438</v>
      </c>
    </row>
    <row r="3401" spans="1:3" s="862" customFormat="1">
      <c r="A3401" s="762">
        <f t="shared" si="55"/>
        <v>2008</v>
      </c>
      <c r="B3401" s="865">
        <v>39762</v>
      </c>
      <c r="C3401" s="872">
        <v>434</v>
      </c>
    </row>
    <row r="3402" spans="1:3" s="862" customFormat="1">
      <c r="A3402" s="762">
        <f t="shared" si="55"/>
        <v>2008</v>
      </c>
      <c r="B3402" s="865">
        <v>39759</v>
      </c>
      <c r="C3402" s="872">
        <v>440</v>
      </c>
    </row>
    <row r="3403" spans="1:3" s="862" customFormat="1">
      <c r="A3403" s="762">
        <f t="shared" si="55"/>
        <v>2008</v>
      </c>
      <c r="B3403" s="865">
        <v>39758</v>
      </c>
      <c r="C3403" s="872">
        <v>451</v>
      </c>
    </row>
    <row r="3404" spans="1:3" s="862" customFormat="1">
      <c r="A3404" s="762">
        <f t="shared" si="55"/>
        <v>2008</v>
      </c>
      <c r="B3404" s="865">
        <v>39757</v>
      </c>
      <c r="C3404" s="872">
        <v>443</v>
      </c>
    </row>
    <row r="3405" spans="1:3" s="862" customFormat="1">
      <c r="A3405" s="762">
        <f t="shared" si="55"/>
        <v>2008</v>
      </c>
      <c r="B3405" s="865">
        <v>39756</v>
      </c>
      <c r="C3405" s="872">
        <v>418</v>
      </c>
    </row>
    <row r="3406" spans="1:3" s="862" customFormat="1">
      <c r="A3406" s="762">
        <f t="shared" si="55"/>
        <v>2008</v>
      </c>
      <c r="B3406" s="865">
        <v>39755</v>
      </c>
      <c r="C3406" s="872">
        <v>439</v>
      </c>
    </row>
    <row r="3407" spans="1:3" s="862" customFormat="1">
      <c r="A3407" s="762">
        <f t="shared" si="55"/>
        <v>2008</v>
      </c>
      <c r="B3407" s="865">
        <v>39752</v>
      </c>
      <c r="C3407" s="872">
        <v>449</v>
      </c>
    </row>
    <row r="3408" spans="1:3" s="862" customFormat="1">
      <c r="A3408" s="762">
        <f t="shared" si="55"/>
        <v>2008</v>
      </c>
      <c r="B3408" s="865">
        <v>39751</v>
      </c>
      <c r="C3408" s="872">
        <v>488</v>
      </c>
    </row>
    <row r="3409" spans="1:3" s="862" customFormat="1">
      <c r="A3409" s="762">
        <f t="shared" si="55"/>
        <v>2008</v>
      </c>
      <c r="B3409" s="865">
        <v>39750</v>
      </c>
      <c r="C3409" s="872">
        <v>515</v>
      </c>
    </row>
    <row r="3410" spans="1:3" s="862" customFormat="1">
      <c r="A3410" s="762">
        <f t="shared" si="55"/>
        <v>2008</v>
      </c>
      <c r="B3410" s="865">
        <v>39749</v>
      </c>
      <c r="C3410" s="872">
        <v>560</v>
      </c>
    </row>
    <row r="3411" spans="1:3" s="862" customFormat="1">
      <c r="A3411" s="762">
        <f t="shared" si="55"/>
        <v>2008</v>
      </c>
      <c r="B3411" s="865">
        <v>39748</v>
      </c>
      <c r="C3411" s="872">
        <v>613</v>
      </c>
    </row>
    <row r="3412" spans="1:3" s="862" customFormat="1">
      <c r="A3412" s="762">
        <f t="shared" si="55"/>
        <v>2008</v>
      </c>
      <c r="B3412" s="865">
        <v>39745</v>
      </c>
      <c r="C3412" s="872">
        <v>668</v>
      </c>
    </row>
    <row r="3413" spans="1:3" s="862" customFormat="1">
      <c r="A3413" s="762">
        <f t="shared" si="55"/>
        <v>2008</v>
      </c>
      <c r="B3413" s="865">
        <v>39744</v>
      </c>
      <c r="C3413" s="872">
        <v>688</v>
      </c>
    </row>
    <row r="3414" spans="1:3" s="862" customFormat="1">
      <c r="A3414" s="762">
        <f t="shared" si="55"/>
        <v>2008</v>
      </c>
      <c r="B3414" s="865">
        <v>39743</v>
      </c>
      <c r="C3414" s="872">
        <v>671</v>
      </c>
    </row>
    <row r="3415" spans="1:3" s="862" customFormat="1">
      <c r="A3415" s="762">
        <f t="shared" si="55"/>
        <v>2008</v>
      </c>
      <c r="B3415" s="865">
        <v>39742</v>
      </c>
      <c r="C3415" s="872">
        <v>530</v>
      </c>
    </row>
    <row r="3416" spans="1:3" s="862" customFormat="1">
      <c r="A3416" s="762">
        <f t="shared" si="55"/>
        <v>2008</v>
      </c>
      <c r="B3416" s="865">
        <v>39741</v>
      </c>
      <c r="C3416" s="872">
        <v>489</v>
      </c>
    </row>
    <row r="3417" spans="1:3" s="862" customFormat="1">
      <c r="A3417" s="762">
        <f t="shared" si="55"/>
        <v>2008</v>
      </c>
      <c r="B3417" s="865">
        <v>39738</v>
      </c>
      <c r="C3417" s="872">
        <v>482</v>
      </c>
    </row>
    <row r="3418" spans="1:3" s="862" customFormat="1">
      <c r="A3418" s="762">
        <f t="shared" si="55"/>
        <v>2008</v>
      </c>
      <c r="B3418" s="865">
        <v>39737</v>
      </c>
      <c r="C3418" s="872">
        <v>493</v>
      </c>
    </row>
    <row r="3419" spans="1:3" s="862" customFormat="1">
      <c r="A3419" s="762">
        <f t="shared" si="55"/>
        <v>2008</v>
      </c>
      <c r="B3419" s="865">
        <v>39736</v>
      </c>
      <c r="C3419" s="872">
        <v>467</v>
      </c>
    </row>
    <row r="3420" spans="1:3" s="862" customFormat="1">
      <c r="A3420" s="762">
        <f t="shared" si="55"/>
        <v>2008</v>
      </c>
      <c r="B3420" s="865">
        <v>39735</v>
      </c>
      <c r="C3420" s="872">
        <v>437</v>
      </c>
    </row>
    <row r="3421" spans="1:3" s="862" customFormat="1">
      <c r="A3421" s="762">
        <f t="shared" si="55"/>
        <v>2008</v>
      </c>
      <c r="B3421" s="865">
        <v>39731</v>
      </c>
      <c r="C3421" s="872">
        <v>520</v>
      </c>
    </row>
    <row r="3422" spans="1:3" s="862" customFormat="1">
      <c r="A3422" s="762">
        <f t="shared" si="55"/>
        <v>2008</v>
      </c>
      <c r="B3422" s="865">
        <v>39730</v>
      </c>
      <c r="C3422" s="872">
        <v>440</v>
      </c>
    </row>
    <row r="3423" spans="1:3" s="862" customFormat="1">
      <c r="A3423" s="762">
        <f t="shared" si="55"/>
        <v>2008</v>
      </c>
      <c r="B3423" s="865">
        <v>39729</v>
      </c>
      <c r="C3423" s="872">
        <v>438</v>
      </c>
    </row>
    <row r="3424" spans="1:3" s="862" customFormat="1">
      <c r="A3424" s="762">
        <f t="shared" si="55"/>
        <v>2008</v>
      </c>
      <c r="B3424" s="865">
        <v>39728</v>
      </c>
      <c r="C3424" s="872">
        <v>404</v>
      </c>
    </row>
    <row r="3425" spans="1:3" s="862" customFormat="1">
      <c r="A3425" s="762">
        <f t="shared" si="55"/>
        <v>2008</v>
      </c>
      <c r="B3425" s="865">
        <v>39727</v>
      </c>
      <c r="C3425" s="872">
        <v>409</v>
      </c>
    </row>
    <row r="3426" spans="1:3" s="862" customFormat="1">
      <c r="A3426" s="762">
        <f t="shared" si="55"/>
        <v>2008</v>
      </c>
      <c r="B3426" s="865">
        <v>39724</v>
      </c>
      <c r="C3426" s="872">
        <v>349</v>
      </c>
    </row>
    <row r="3427" spans="1:3" s="862" customFormat="1">
      <c r="A3427" s="762">
        <f t="shared" si="55"/>
        <v>2008</v>
      </c>
      <c r="B3427" s="865">
        <v>39723</v>
      </c>
      <c r="C3427" s="872">
        <v>356</v>
      </c>
    </row>
    <row r="3428" spans="1:3" s="862" customFormat="1">
      <c r="A3428" s="762">
        <f t="shared" si="55"/>
        <v>2008</v>
      </c>
      <c r="B3428" s="865">
        <v>39722</v>
      </c>
      <c r="C3428" s="872">
        <v>337</v>
      </c>
    </row>
    <row r="3429" spans="1:3" s="862" customFormat="1">
      <c r="A3429" s="762">
        <f t="shared" si="55"/>
        <v>2008</v>
      </c>
      <c r="B3429" s="865">
        <v>39721</v>
      </c>
      <c r="C3429" s="872">
        <v>331</v>
      </c>
    </row>
    <row r="3430" spans="1:3" s="862" customFormat="1">
      <c r="A3430" s="762">
        <f t="shared" si="55"/>
        <v>2008</v>
      </c>
      <c r="B3430" s="865">
        <v>39720</v>
      </c>
      <c r="C3430" s="872">
        <v>337</v>
      </c>
    </row>
    <row r="3431" spans="1:3" s="862" customFormat="1">
      <c r="A3431" s="762">
        <f t="shared" si="55"/>
        <v>2008</v>
      </c>
      <c r="B3431" s="865">
        <v>39717</v>
      </c>
      <c r="C3431" s="872">
        <v>296</v>
      </c>
    </row>
    <row r="3432" spans="1:3" s="862" customFormat="1">
      <c r="A3432" s="762">
        <f t="shared" si="55"/>
        <v>2008</v>
      </c>
      <c r="B3432" s="865">
        <v>39716</v>
      </c>
      <c r="C3432" s="872">
        <v>285</v>
      </c>
    </row>
    <row r="3433" spans="1:3" s="862" customFormat="1">
      <c r="A3433" s="762">
        <f t="shared" si="55"/>
        <v>2008</v>
      </c>
      <c r="B3433" s="865">
        <v>39715</v>
      </c>
      <c r="C3433" s="872">
        <v>296</v>
      </c>
    </row>
    <row r="3434" spans="1:3" s="862" customFormat="1">
      <c r="A3434" s="762">
        <f t="shared" si="55"/>
        <v>2008</v>
      </c>
      <c r="B3434" s="865">
        <v>39714</v>
      </c>
      <c r="C3434" s="872">
        <v>289</v>
      </c>
    </row>
    <row r="3435" spans="1:3" s="862" customFormat="1">
      <c r="A3435" s="762">
        <f t="shared" si="55"/>
        <v>2008</v>
      </c>
      <c r="B3435" s="865">
        <v>39713</v>
      </c>
      <c r="C3435" s="872">
        <v>278</v>
      </c>
    </row>
    <row r="3436" spans="1:3" s="862" customFormat="1">
      <c r="A3436" s="762">
        <f t="shared" si="55"/>
        <v>2008</v>
      </c>
      <c r="B3436" s="865">
        <v>39710</v>
      </c>
      <c r="C3436" s="872">
        <v>285</v>
      </c>
    </row>
    <row r="3437" spans="1:3" s="862" customFormat="1">
      <c r="A3437" s="762">
        <f t="shared" si="55"/>
        <v>2008</v>
      </c>
      <c r="B3437" s="865">
        <v>39709</v>
      </c>
      <c r="C3437" s="872">
        <v>339</v>
      </c>
    </row>
    <row r="3438" spans="1:3" s="862" customFormat="1">
      <c r="A3438" s="762">
        <f t="shared" si="55"/>
        <v>2008</v>
      </c>
      <c r="B3438" s="865">
        <v>39708</v>
      </c>
      <c r="C3438" s="872">
        <v>373</v>
      </c>
    </row>
    <row r="3439" spans="1:3" s="862" customFormat="1">
      <c r="A3439" s="762">
        <f t="shared" si="55"/>
        <v>2008</v>
      </c>
      <c r="B3439" s="865">
        <v>39707</v>
      </c>
      <c r="C3439" s="872">
        <v>350</v>
      </c>
    </row>
    <row r="3440" spans="1:3" s="862" customFormat="1">
      <c r="A3440" s="762">
        <f t="shared" si="55"/>
        <v>2008</v>
      </c>
      <c r="B3440" s="865">
        <v>39706</v>
      </c>
      <c r="C3440" s="872">
        <v>310</v>
      </c>
    </row>
    <row r="3441" spans="1:3" s="862" customFormat="1">
      <c r="A3441" s="762">
        <f t="shared" si="55"/>
        <v>2008</v>
      </c>
      <c r="B3441" s="865">
        <v>39703</v>
      </c>
      <c r="C3441" s="872">
        <v>268</v>
      </c>
    </row>
    <row r="3442" spans="1:3" s="862" customFormat="1">
      <c r="A3442" s="762">
        <f t="shared" si="55"/>
        <v>2008</v>
      </c>
      <c r="B3442" s="865">
        <v>39702</v>
      </c>
      <c r="C3442" s="872">
        <v>272</v>
      </c>
    </row>
    <row r="3443" spans="1:3" s="862" customFormat="1">
      <c r="A3443" s="762">
        <f t="shared" si="55"/>
        <v>2008</v>
      </c>
      <c r="B3443" s="865">
        <v>39701</v>
      </c>
      <c r="C3443" s="872">
        <v>268</v>
      </c>
    </row>
    <row r="3444" spans="1:3" s="862" customFormat="1">
      <c r="A3444" s="762">
        <f t="shared" si="55"/>
        <v>2008</v>
      </c>
      <c r="B3444" s="865">
        <v>39700</v>
      </c>
      <c r="C3444" s="872">
        <v>268</v>
      </c>
    </row>
    <row r="3445" spans="1:3" s="862" customFormat="1">
      <c r="A3445" s="762">
        <f t="shared" si="55"/>
        <v>2008</v>
      </c>
      <c r="B3445" s="865">
        <v>39699</v>
      </c>
      <c r="C3445" s="872">
        <v>254</v>
      </c>
    </row>
    <row r="3446" spans="1:3" s="862" customFormat="1">
      <c r="A3446" s="762">
        <f t="shared" si="55"/>
        <v>2008</v>
      </c>
      <c r="B3446" s="865">
        <v>39696</v>
      </c>
      <c r="C3446" s="872">
        <v>262</v>
      </c>
    </row>
    <row r="3447" spans="1:3" s="862" customFormat="1">
      <c r="A3447" s="762">
        <f t="shared" si="55"/>
        <v>2008</v>
      </c>
      <c r="B3447" s="865">
        <v>39695</v>
      </c>
      <c r="C3447" s="872">
        <v>259</v>
      </c>
    </row>
    <row r="3448" spans="1:3" s="862" customFormat="1">
      <c r="A3448" s="762">
        <f t="shared" si="55"/>
        <v>2008</v>
      </c>
      <c r="B3448" s="865">
        <v>39694</v>
      </c>
      <c r="C3448" s="872">
        <v>252</v>
      </c>
    </row>
    <row r="3449" spans="1:3" s="862" customFormat="1">
      <c r="A3449" s="762">
        <f t="shared" si="55"/>
        <v>2008</v>
      </c>
      <c r="B3449" s="865">
        <v>39693</v>
      </c>
      <c r="C3449" s="872">
        <v>246</v>
      </c>
    </row>
    <row r="3450" spans="1:3" s="862" customFormat="1">
      <c r="A3450" s="762">
        <f t="shared" si="55"/>
        <v>2008</v>
      </c>
      <c r="B3450" s="865">
        <v>39692</v>
      </c>
      <c r="C3450" s="872">
        <v>240</v>
      </c>
    </row>
    <row r="3451" spans="1:3" s="862" customFormat="1">
      <c r="A3451" s="762">
        <f t="shared" si="55"/>
        <v>2008</v>
      </c>
      <c r="B3451" s="865">
        <v>39689</v>
      </c>
      <c r="C3451" s="872">
        <v>240</v>
      </c>
    </row>
    <row r="3452" spans="1:3" s="862" customFormat="1">
      <c r="A3452" s="762">
        <f t="shared" si="55"/>
        <v>2008</v>
      </c>
      <c r="B3452" s="865">
        <v>39688</v>
      </c>
      <c r="C3452" s="872">
        <v>244</v>
      </c>
    </row>
    <row r="3453" spans="1:3" s="862" customFormat="1">
      <c r="A3453" s="762">
        <f t="shared" si="55"/>
        <v>2008</v>
      </c>
      <c r="B3453" s="865">
        <v>39687</v>
      </c>
      <c r="C3453" s="872">
        <v>248</v>
      </c>
    </row>
    <row r="3454" spans="1:3" s="862" customFormat="1">
      <c r="A3454" s="762">
        <f t="shared" si="55"/>
        <v>2008</v>
      </c>
      <c r="B3454" s="865">
        <v>39686</v>
      </c>
      <c r="C3454" s="872">
        <v>247</v>
      </c>
    </row>
    <row r="3455" spans="1:3" s="862" customFormat="1">
      <c r="A3455" s="762">
        <f t="shared" si="55"/>
        <v>2008</v>
      </c>
      <c r="B3455" s="865">
        <v>39685</v>
      </c>
      <c r="C3455" s="872">
        <v>247</v>
      </c>
    </row>
    <row r="3456" spans="1:3" s="862" customFormat="1">
      <c r="A3456" s="762">
        <f t="shared" si="55"/>
        <v>2008</v>
      </c>
      <c r="B3456" s="865">
        <v>39682</v>
      </c>
      <c r="C3456" s="872">
        <v>240</v>
      </c>
    </row>
    <row r="3457" spans="1:3" s="862" customFormat="1">
      <c r="A3457" s="762">
        <f t="shared" si="55"/>
        <v>2008</v>
      </c>
      <c r="B3457" s="865">
        <v>39681</v>
      </c>
      <c r="C3457" s="872">
        <v>241</v>
      </c>
    </row>
    <row r="3458" spans="1:3" s="862" customFormat="1">
      <c r="A3458" s="762">
        <f t="shared" si="55"/>
        <v>2008</v>
      </c>
      <c r="B3458" s="865">
        <v>39680</v>
      </c>
      <c r="C3458" s="872">
        <v>245</v>
      </c>
    </row>
    <row r="3459" spans="1:3" s="862" customFormat="1">
      <c r="A3459" s="762">
        <f t="shared" si="55"/>
        <v>2008</v>
      </c>
      <c r="B3459" s="865">
        <v>39679</v>
      </c>
      <c r="C3459" s="872">
        <v>241</v>
      </c>
    </row>
    <row r="3460" spans="1:3" s="862" customFormat="1">
      <c r="A3460" s="762">
        <f t="shared" ref="A3460:A3523" si="56">YEAR(B3460)</f>
        <v>2008</v>
      </c>
      <c r="B3460" s="865">
        <v>39678</v>
      </c>
      <c r="C3460" s="872">
        <v>244</v>
      </c>
    </row>
    <row r="3461" spans="1:3" s="862" customFormat="1">
      <c r="A3461" s="762">
        <f t="shared" si="56"/>
        <v>2008</v>
      </c>
      <c r="B3461" s="865">
        <v>39675</v>
      </c>
      <c r="C3461" s="872">
        <v>239</v>
      </c>
    </row>
    <row r="3462" spans="1:3" s="862" customFormat="1">
      <c r="A3462" s="762">
        <f t="shared" si="56"/>
        <v>2008</v>
      </c>
      <c r="B3462" s="865">
        <v>39674</v>
      </c>
      <c r="C3462" s="872">
        <v>235</v>
      </c>
    </row>
    <row r="3463" spans="1:3" s="862" customFormat="1">
      <c r="A3463" s="762">
        <f t="shared" si="56"/>
        <v>2008</v>
      </c>
      <c r="B3463" s="865">
        <v>39673</v>
      </c>
      <c r="C3463" s="872">
        <v>231</v>
      </c>
    </row>
    <row r="3464" spans="1:3" s="862" customFormat="1">
      <c r="A3464" s="762">
        <f t="shared" si="56"/>
        <v>2008</v>
      </c>
      <c r="B3464" s="865">
        <v>39672</v>
      </c>
      <c r="C3464" s="872">
        <v>231</v>
      </c>
    </row>
    <row r="3465" spans="1:3" s="862" customFormat="1">
      <c r="A3465" s="762">
        <f t="shared" si="56"/>
        <v>2008</v>
      </c>
      <c r="B3465" s="865">
        <v>39671</v>
      </c>
      <c r="C3465" s="872">
        <v>225</v>
      </c>
    </row>
    <row r="3466" spans="1:3" s="862" customFormat="1">
      <c r="A3466" s="762">
        <f t="shared" si="56"/>
        <v>2008</v>
      </c>
      <c r="B3466" s="865">
        <v>39668</v>
      </c>
      <c r="C3466" s="872">
        <v>230</v>
      </c>
    </row>
    <row r="3467" spans="1:3" s="862" customFormat="1">
      <c r="A3467" s="762">
        <f t="shared" si="56"/>
        <v>2008</v>
      </c>
      <c r="B3467" s="865">
        <v>39667</v>
      </c>
      <c r="C3467" s="872">
        <v>229</v>
      </c>
    </row>
    <row r="3468" spans="1:3" s="862" customFormat="1">
      <c r="A3468" s="762">
        <f t="shared" si="56"/>
        <v>2008</v>
      </c>
      <c r="B3468" s="865">
        <v>39666</v>
      </c>
      <c r="C3468" s="872">
        <v>220</v>
      </c>
    </row>
    <row r="3469" spans="1:3" s="862" customFormat="1">
      <c r="A3469" s="762">
        <f t="shared" si="56"/>
        <v>2008</v>
      </c>
      <c r="B3469" s="865">
        <v>39665</v>
      </c>
      <c r="C3469" s="872">
        <v>224</v>
      </c>
    </row>
    <row r="3470" spans="1:3" s="862" customFormat="1">
      <c r="A3470" s="762">
        <f t="shared" si="56"/>
        <v>2008</v>
      </c>
      <c r="B3470" s="865">
        <v>39664</v>
      </c>
      <c r="C3470" s="872">
        <v>227</v>
      </c>
    </row>
    <row r="3471" spans="1:3" s="862" customFormat="1">
      <c r="A3471" s="762">
        <f t="shared" si="56"/>
        <v>2008</v>
      </c>
      <c r="B3471" s="865">
        <v>39661</v>
      </c>
      <c r="C3471" s="872">
        <v>228</v>
      </c>
    </row>
    <row r="3472" spans="1:3" s="862" customFormat="1">
      <c r="A3472" s="762">
        <f t="shared" si="56"/>
        <v>2008</v>
      </c>
      <c r="B3472" s="865">
        <v>39660</v>
      </c>
      <c r="C3472" s="872">
        <v>226</v>
      </c>
    </row>
    <row r="3473" spans="1:3" s="862" customFormat="1">
      <c r="A3473" s="762">
        <f t="shared" si="56"/>
        <v>2008</v>
      </c>
      <c r="B3473" s="865">
        <v>39659</v>
      </c>
      <c r="C3473" s="872">
        <v>221</v>
      </c>
    </row>
    <row r="3474" spans="1:3" s="862" customFormat="1">
      <c r="A3474" s="762">
        <f t="shared" si="56"/>
        <v>2008</v>
      </c>
      <c r="B3474" s="865">
        <v>39658</v>
      </c>
      <c r="C3474" s="872">
        <v>220</v>
      </c>
    </row>
    <row r="3475" spans="1:3" s="862" customFormat="1">
      <c r="A3475" s="762">
        <f t="shared" si="56"/>
        <v>2008</v>
      </c>
      <c r="B3475" s="865">
        <v>39657</v>
      </c>
      <c r="C3475" s="872">
        <v>222</v>
      </c>
    </row>
    <row r="3476" spans="1:3" s="862" customFormat="1">
      <c r="A3476" s="762">
        <f t="shared" si="56"/>
        <v>2008</v>
      </c>
      <c r="B3476" s="865">
        <v>39654</v>
      </c>
      <c r="C3476" s="872">
        <v>217</v>
      </c>
    </row>
    <row r="3477" spans="1:3" s="862" customFormat="1">
      <c r="A3477" s="762">
        <f t="shared" si="56"/>
        <v>2008</v>
      </c>
      <c r="B3477" s="865">
        <v>39653</v>
      </c>
      <c r="C3477" s="872">
        <v>225</v>
      </c>
    </row>
    <row r="3478" spans="1:3" s="862" customFormat="1">
      <c r="A3478" s="762">
        <f t="shared" si="56"/>
        <v>2008</v>
      </c>
      <c r="B3478" s="865">
        <v>39652</v>
      </c>
      <c r="C3478" s="872">
        <v>217</v>
      </c>
    </row>
    <row r="3479" spans="1:3" s="862" customFormat="1">
      <c r="A3479" s="762">
        <f t="shared" si="56"/>
        <v>2008</v>
      </c>
      <c r="B3479" s="865">
        <v>39651</v>
      </c>
      <c r="C3479" s="872">
        <v>223</v>
      </c>
    </row>
    <row r="3480" spans="1:3" s="862" customFormat="1">
      <c r="A3480" s="762">
        <f t="shared" si="56"/>
        <v>2008</v>
      </c>
      <c r="B3480" s="865">
        <v>39650</v>
      </c>
      <c r="C3480" s="872">
        <v>226</v>
      </c>
    </row>
    <row r="3481" spans="1:3" s="862" customFormat="1">
      <c r="A3481" s="762">
        <f t="shared" si="56"/>
        <v>2008</v>
      </c>
      <c r="B3481" s="865">
        <v>39647</v>
      </c>
      <c r="C3481" s="872">
        <v>226</v>
      </c>
    </row>
    <row r="3482" spans="1:3" s="862" customFormat="1">
      <c r="A3482" s="762">
        <f t="shared" si="56"/>
        <v>2008</v>
      </c>
      <c r="B3482" s="865">
        <v>39646</v>
      </c>
      <c r="C3482" s="872">
        <v>228</v>
      </c>
    </row>
    <row r="3483" spans="1:3" s="862" customFormat="1">
      <c r="A3483" s="762">
        <f t="shared" si="56"/>
        <v>2008</v>
      </c>
      <c r="B3483" s="865">
        <v>39645</v>
      </c>
      <c r="C3483" s="872">
        <v>239</v>
      </c>
    </row>
    <row r="3484" spans="1:3" s="862" customFormat="1">
      <c r="A3484" s="762">
        <f t="shared" si="56"/>
        <v>2008</v>
      </c>
      <c r="B3484" s="865">
        <v>39644</v>
      </c>
      <c r="C3484" s="872">
        <v>248</v>
      </c>
    </row>
    <row r="3485" spans="1:3" s="862" customFormat="1">
      <c r="A3485" s="762">
        <f t="shared" si="56"/>
        <v>2008</v>
      </c>
      <c r="B3485" s="865">
        <v>39643</v>
      </c>
      <c r="C3485" s="872">
        <v>249</v>
      </c>
    </row>
    <row r="3486" spans="1:3" s="862" customFormat="1">
      <c r="A3486" s="762">
        <f t="shared" si="56"/>
        <v>2008</v>
      </c>
      <c r="B3486" s="865">
        <v>39640</v>
      </c>
      <c r="C3486" s="872">
        <v>241</v>
      </c>
    </row>
    <row r="3487" spans="1:3" s="862" customFormat="1">
      <c r="A3487" s="762">
        <f t="shared" si="56"/>
        <v>2008</v>
      </c>
      <c r="B3487" s="865">
        <v>39639</v>
      </c>
      <c r="C3487" s="872">
        <v>249</v>
      </c>
    </row>
    <row r="3488" spans="1:3" s="862" customFormat="1">
      <c r="A3488" s="762">
        <f t="shared" si="56"/>
        <v>2008</v>
      </c>
      <c r="B3488" s="865">
        <v>39638</v>
      </c>
      <c r="C3488" s="872">
        <v>247</v>
      </c>
    </row>
    <row r="3489" spans="1:3" s="862" customFormat="1">
      <c r="A3489" s="762">
        <f t="shared" si="56"/>
        <v>2008</v>
      </c>
      <c r="B3489" s="865">
        <v>39637</v>
      </c>
      <c r="C3489" s="872">
        <v>244</v>
      </c>
    </row>
    <row r="3490" spans="1:3" s="862" customFormat="1">
      <c r="A3490" s="762">
        <f t="shared" si="56"/>
        <v>2008</v>
      </c>
      <c r="B3490" s="865">
        <v>39636</v>
      </c>
      <c r="C3490" s="872">
        <v>238</v>
      </c>
    </row>
    <row r="3491" spans="1:3" s="862" customFormat="1">
      <c r="A3491" s="762">
        <f t="shared" si="56"/>
        <v>2008</v>
      </c>
      <c r="B3491" s="865">
        <v>39633</v>
      </c>
      <c r="C3491" s="872">
        <v>235</v>
      </c>
    </row>
    <row r="3492" spans="1:3" s="862" customFormat="1">
      <c r="A3492" s="762">
        <f t="shared" si="56"/>
        <v>2008</v>
      </c>
      <c r="B3492" s="865">
        <v>39632</v>
      </c>
      <c r="C3492" s="872">
        <v>235</v>
      </c>
    </row>
    <row r="3493" spans="1:3" s="862" customFormat="1">
      <c r="A3493" s="762">
        <f t="shared" si="56"/>
        <v>2008</v>
      </c>
      <c r="B3493" s="865">
        <v>39631</v>
      </c>
      <c r="C3493" s="872">
        <v>235</v>
      </c>
    </row>
    <row r="3494" spans="1:3" s="862" customFormat="1">
      <c r="A3494" s="762">
        <f t="shared" si="56"/>
        <v>2008</v>
      </c>
      <c r="B3494" s="865">
        <v>39630</v>
      </c>
      <c r="C3494" s="872">
        <v>232</v>
      </c>
    </row>
    <row r="3495" spans="1:3" s="862" customFormat="1">
      <c r="A3495" s="762">
        <f t="shared" si="56"/>
        <v>2008</v>
      </c>
      <c r="B3495" s="865">
        <v>39629</v>
      </c>
      <c r="C3495" s="872">
        <v>228</v>
      </c>
    </row>
    <row r="3496" spans="1:3" s="862" customFormat="1">
      <c r="A3496" s="762">
        <f t="shared" si="56"/>
        <v>2008</v>
      </c>
      <c r="B3496" s="865">
        <v>39626</v>
      </c>
      <c r="C3496" s="872">
        <v>229</v>
      </c>
    </row>
    <row r="3497" spans="1:3" s="862" customFormat="1">
      <c r="A3497" s="762">
        <f t="shared" si="56"/>
        <v>2008</v>
      </c>
      <c r="B3497" s="865">
        <v>39625</v>
      </c>
      <c r="C3497" s="872">
        <v>221</v>
      </c>
    </row>
    <row r="3498" spans="1:3" s="862" customFormat="1">
      <c r="A3498" s="762">
        <f t="shared" si="56"/>
        <v>2008</v>
      </c>
      <c r="B3498" s="865">
        <v>39624</v>
      </c>
      <c r="C3498" s="872">
        <v>209</v>
      </c>
    </row>
    <row r="3499" spans="1:3" s="862" customFormat="1">
      <c r="A3499" s="762">
        <f t="shared" si="56"/>
        <v>2008</v>
      </c>
      <c r="B3499" s="865">
        <v>39623</v>
      </c>
      <c r="C3499" s="872">
        <v>206</v>
      </c>
    </row>
    <row r="3500" spans="1:3" s="862" customFormat="1">
      <c r="A3500" s="762">
        <f t="shared" si="56"/>
        <v>2008</v>
      </c>
      <c r="B3500" s="865">
        <v>39622</v>
      </c>
      <c r="C3500" s="872">
        <v>199</v>
      </c>
    </row>
    <row r="3501" spans="1:3" s="862" customFormat="1">
      <c r="A3501" s="762">
        <f t="shared" si="56"/>
        <v>2008</v>
      </c>
      <c r="B3501" s="865">
        <v>39619</v>
      </c>
      <c r="C3501" s="872">
        <v>197</v>
      </c>
    </row>
    <row r="3502" spans="1:3" s="862" customFormat="1">
      <c r="A3502" s="762">
        <f t="shared" si="56"/>
        <v>2008</v>
      </c>
      <c r="B3502" s="865">
        <v>39618</v>
      </c>
      <c r="C3502" s="872">
        <v>190</v>
      </c>
    </row>
    <row r="3503" spans="1:3" s="862" customFormat="1">
      <c r="A3503" s="762">
        <f t="shared" si="56"/>
        <v>2008</v>
      </c>
      <c r="B3503" s="865">
        <v>39617</v>
      </c>
      <c r="C3503" s="872">
        <v>194</v>
      </c>
    </row>
    <row r="3504" spans="1:3" s="862" customFormat="1">
      <c r="A3504" s="762">
        <f t="shared" si="56"/>
        <v>2008</v>
      </c>
      <c r="B3504" s="865">
        <v>39616</v>
      </c>
      <c r="C3504" s="872">
        <v>187</v>
      </c>
    </row>
    <row r="3505" spans="1:3" s="862" customFormat="1">
      <c r="A3505" s="762">
        <f t="shared" si="56"/>
        <v>2008</v>
      </c>
      <c r="B3505" s="865">
        <v>39615</v>
      </c>
      <c r="C3505" s="872">
        <v>188</v>
      </c>
    </row>
    <row r="3506" spans="1:3" s="862" customFormat="1">
      <c r="A3506" s="762">
        <f t="shared" si="56"/>
        <v>2008</v>
      </c>
      <c r="B3506" s="865">
        <v>39612</v>
      </c>
      <c r="C3506" s="872">
        <v>183</v>
      </c>
    </row>
    <row r="3507" spans="1:3" s="862" customFormat="1">
      <c r="A3507" s="762">
        <f t="shared" si="56"/>
        <v>2008</v>
      </c>
      <c r="B3507" s="865">
        <v>39611</v>
      </c>
      <c r="C3507" s="872">
        <v>186</v>
      </c>
    </row>
    <row r="3508" spans="1:3" s="862" customFormat="1">
      <c r="A3508" s="762">
        <f t="shared" si="56"/>
        <v>2008</v>
      </c>
      <c r="B3508" s="865">
        <v>39610</v>
      </c>
      <c r="C3508" s="872">
        <v>192</v>
      </c>
    </row>
    <row r="3509" spans="1:3" s="862" customFormat="1">
      <c r="A3509" s="762">
        <f t="shared" si="56"/>
        <v>2008</v>
      </c>
      <c r="B3509" s="865">
        <v>39609</v>
      </c>
      <c r="C3509" s="872">
        <v>184</v>
      </c>
    </row>
    <row r="3510" spans="1:3" s="862" customFormat="1">
      <c r="A3510" s="762">
        <f t="shared" si="56"/>
        <v>2008</v>
      </c>
      <c r="B3510" s="865">
        <v>39608</v>
      </c>
      <c r="C3510" s="872">
        <v>195</v>
      </c>
    </row>
    <row r="3511" spans="1:3" s="862" customFormat="1">
      <c r="A3511" s="762">
        <f t="shared" si="56"/>
        <v>2008</v>
      </c>
      <c r="B3511" s="865">
        <v>39605</v>
      </c>
      <c r="C3511" s="872">
        <v>190</v>
      </c>
    </row>
    <row r="3512" spans="1:3" s="862" customFormat="1">
      <c r="A3512" s="762">
        <f t="shared" si="56"/>
        <v>2008</v>
      </c>
      <c r="B3512" s="865">
        <v>39604</v>
      </c>
      <c r="C3512" s="872">
        <v>179</v>
      </c>
    </row>
    <row r="3513" spans="1:3" s="862" customFormat="1">
      <c r="A3513" s="762">
        <f t="shared" si="56"/>
        <v>2008</v>
      </c>
      <c r="B3513" s="865">
        <v>39603</v>
      </c>
      <c r="C3513" s="872">
        <v>180</v>
      </c>
    </row>
    <row r="3514" spans="1:3" s="862" customFormat="1">
      <c r="A3514" s="762">
        <f t="shared" si="56"/>
        <v>2008</v>
      </c>
      <c r="B3514" s="865">
        <v>39602</v>
      </c>
      <c r="C3514" s="872">
        <v>184</v>
      </c>
    </row>
    <row r="3515" spans="1:3" s="862" customFormat="1">
      <c r="A3515" s="762">
        <f t="shared" si="56"/>
        <v>2008</v>
      </c>
      <c r="B3515" s="865">
        <v>39601</v>
      </c>
      <c r="C3515" s="872">
        <v>179</v>
      </c>
    </row>
    <row r="3516" spans="1:3" s="862" customFormat="1">
      <c r="A3516" s="762">
        <f t="shared" si="56"/>
        <v>2008</v>
      </c>
      <c r="B3516" s="865">
        <v>39598</v>
      </c>
      <c r="C3516" s="872">
        <v>181</v>
      </c>
    </row>
    <row r="3517" spans="1:3" s="862" customFormat="1">
      <c r="A3517" s="762">
        <f t="shared" si="56"/>
        <v>2008</v>
      </c>
      <c r="B3517" s="865">
        <v>39597</v>
      </c>
      <c r="C3517" s="872">
        <v>191</v>
      </c>
    </row>
    <row r="3518" spans="1:3" s="862" customFormat="1">
      <c r="A3518" s="762">
        <f t="shared" si="56"/>
        <v>2008</v>
      </c>
      <c r="B3518" s="865">
        <v>39596</v>
      </c>
      <c r="C3518" s="872">
        <v>207</v>
      </c>
    </row>
    <row r="3519" spans="1:3" s="862" customFormat="1">
      <c r="A3519" s="762">
        <f t="shared" si="56"/>
        <v>2008</v>
      </c>
      <c r="B3519" s="865">
        <v>39595</v>
      </c>
      <c r="C3519" s="872">
        <v>208</v>
      </c>
    </row>
    <row r="3520" spans="1:3" s="862" customFormat="1">
      <c r="A3520" s="762">
        <f t="shared" si="56"/>
        <v>2008</v>
      </c>
      <c r="B3520" s="865">
        <v>39594</v>
      </c>
      <c r="C3520" s="872">
        <v>210</v>
      </c>
    </row>
    <row r="3521" spans="1:3" s="862" customFormat="1">
      <c r="A3521" s="762">
        <f t="shared" si="56"/>
        <v>2008</v>
      </c>
      <c r="B3521" s="865">
        <v>39591</v>
      </c>
      <c r="C3521" s="872">
        <v>210</v>
      </c>
    </row>
    <row r="3522" spans="1:3" s="862" customFormat="1">
      <c r="A3522" s="762">
        <f t="shared" si="56"/>
        <v>2008</v>
      </c>
      <c r="B3522" s="865">
        <v>39590</v>
      </c>
      <c r="C3522" s="872">
        <v>202</v>
      </c>
    </row>
    <row r="3523" spans="1:3" s="862" customFormat="1">
      <c r="A3523" s="762">
        <f t="shared" si="56"/>
        <v>2008</v>
      </c>
      <c r="B3523" s="865">
        <v>39589</v>
      </c>
      <c r="C3523" s="872">
        <v>208</v>
      </c>
    </row>
    <row r="3524" spans="1:3" s="862" customFormat="1">
      <c r="A3524" s="762">
        <f t="shared" ref="A3524:A3587" si="57">YEAR(B3524)</f>
        <v>2008</v>
      </c>
      <c r="B3524" s="865">
        <v>39588</v>
      </c>
      <c r="C3524" s="872">
        <v>210</v>
      </c>
    </row>
    <row r="3525" spans="1:3" s="862" customFormat="1">
      <c r="A3525" s="762">
        <f t="shared" si="57"/>
        <v>2008</v>
      </c>
      <c r="B3525" s="865">
        <v>39587</v>
      </c>
      <c r="C3525" s="872">
        <v>206</v>
      </c>
    </row>
    <row r="3526" spans="1:3" s="862" customFormat="1">
      <c r="A3526" s="762">
        <f t="shared" si="57"/>
        <v>2008</v>
      </c>
      <c r="B3526" s="865">
        <v>39584</v>
      </c>
      <c r="C3526" s="872">
        <v>205</v>
      </c>
    </row>
    <row r="3527" spans="1:3" s="862" customFormat="1">
      <c r="A3527" s="762">
        <f t="shared" si="57"/>
        <v>2008</v>
      </c>
      <c r="B3527" s="865">
        <v>39583</v>
      </c>
      <c r="C3527" s="872">
        <v>210</v>
      </c>
    </row>
    <row r="3528" spans="1:3" s="862" customFormat="1">
      <c r="A3528" s="762">
        <f t="shared" si="57"/>
        <v>2008</v>
      </c>
      <c r="B3528" s="865">
        <v>39582</v>
      </c>
      <c r="C3528" s="872">
        <v>205</v>
      </c>
    </row>
    <row r="3529" spans="1:3" s="862" customFormat="1">
      <c r="A3529" s="762">
        <f t="shared" si="57"/>
        <v>2008</v>
      </c>
      <c r="B3529" s="865">
        <v>39581</v>
      </c>
      <c r="C3529" s="872">
        <v>205</v>
      </c>
    </row>
    <row r="3530" spans="1:3" s="862" customFormat="1">
      <c r="A3530" s="762">
        <f t="shared" si="57"/>
        <v>2008</v>
      </c>
      <c r="B3530" s="865">
        <v>39580</v>
      </c>
      <c r="C3530" s="872">
        <v>216</v>
      </c>
    </row>
    <row r="3531" spans="1:3" s="862" customFormat="1">
      <c r="A3531" s="762">
        <f t="shared" si="57"/>
        <v>2008</v>
      </c>
      <c r="B3531" s="865">
        <v>39577</v>
      </c>
      <c r="C3531" s="872">
        <v>216</v>
      </c>
    </row>
    <row r="3532" spans="1:3" s="862" customFormat="1">
      <c r="A3532" s="762">
        <f t="shared" si="57"/>
        <v>2008</v>
      </c>
      <c r="B3532" s="865">
        <v>39576</v>
      </c>
      <c r="C3532" s="872">
        <v>211</v>
      </c>
    </row>
    <row r="3533" spans="1:3" s="862" customFormat="1">
      <c r="A3533" s="762">
        <f t="shared" si="57"/>
        <v>2008</v>
      </c>
      <c r="B3533" s="865">
        <v>39575</v>
      </c>
      <c r="C3533" s="872">
        <v>204</v>
      </c>
    </row>
    <row r="3534" spans="1:3" s="862" customFormat="1">
      <c r="A3534" s="762">
        <f t="shared" si="57"/>
        <v>2008</v>
      </c>
      <c r="B3534" s="865">
        <v>39574</v>
      </c>
      <c r="C3534" s="872">
        <v>198</v>
      </c>
    </row>
    <row r="3535" spans="1:3" s="862" customFormat="1">
      <c r="A3535" s="762">
        <f t="shared" si="57"/>
        <v>2008</v>
      </c>
      <c r="B3535" s="865">
        <v>39573</v>
      </c>
      <c r="C3535" s="872">
        <v>201</v>
      </c>
    </row>
    <row r="3536" spans="1:3" s="862" customFormat="1">
      <c r="A3536" s="762">
        <f t="shared" si="57"/>
        <v>2008</v>
      </c>
      <c r="B3536" s="865">
        <v>39570</v>
      </c>
      <c r="C3536" s="872">
        <v>201</v>
      </c>
    </row>
    <row r="3537" spans="1:3" s="862" customFormat="1">
      <c r="A3537" s="762">
        <f t="shared" si="57"/>
        <v>2008</v>
      </c>
      <c r="B3537" s="865">
        <v>39569</v>
      </c>
      <c r="C3537" s="872">
        <v>207</v>
      </c>
    </row>
    <row r="3538" spans="1:3" s="862" customFormat="1">
      <c r="A3538" s="762">
        <f t="shared" si="57"/>
        <v>2008</v>
      </c>
      <c r="B3538" s="865">
        <v>39568</v>
      </c>
      <c r="C3538" s="872">
        <v>218</v>
      </c>
    </row>
    <row r="3539" spans="1:3" s="862" customFormat="1">
      <c r="A3539" s="762">
        <f t="shared" si="57"/>
        <v>2008</v>
      </c>
      <c r="B3539" s="865">
        <v>39567</v>
      </c>
      <c r="C3539" s="872">
        <v>225</v>
      </c>
    </row>
    <row r="3540" spans="1:3" s="862" customFormat="1">
      <c r="A3540" s="762">
        <f t="shared" si="57"/>
        <v>2008</v>
      </c>
      <c r="B3540" s="865">
        <v>39566</v>
      </c>
      <c r="C3540" s="872">
        <v>228</v>
      </c>
    </row>
    <row r="3541" spans="1:3" s="862" customFormat="1">
      <c r="A3541" s="762">
        <f t="shared" si="57"/>
        <v>2008</v>
      </c>
      <c r="B3541" s="865">
        <v>39563</v>
      </c>
      <c r="C3541" s="872">
        <v>225</v>
      </c>
    </row>
    <row r="3542" spans="1:3" s="862" customFormat="1">
      <c r="A3542" s="762">
        <f t="shared" si="57"/>
        <v>2008</v>
      </c>
      <c r="B3542" s="865">
        <v>39562</v>
      </c>
      <c r="C3542" s="872">
        <v>228</v>
      </c>
    </row>
    <row r="3543" spans="1:3" s="862" customFormat="1">
      <c r="A3543" s="762">
        <f t="shared" si="57"/>
        <v>2008</v>
      </c>
      <c r="B3543" s="865">
        <v>39561</v>
      </c>
      <c r="C3543" s="872">
        <v>233</v>
      </c>
    </row>
    <row r="3544" spans="1:3" s="862" customFormat="1">
      <c r="A3544" s="762">
        <f t="shared" si="57"/>
        <v>2008</v>
      </c>
      <c r="B3544" s="865">
        <v>39560</v>
      </c>
      <c r="C3544" s="872">
        <v>234</v>
      </c>
    </row>
    <row r="3545" spans="1:3" s="862" customFormat="1">
      <c r="A3545" s="762">
        <f t="shared" si="57"/>
        <v>2008</v>
      </c>
      <c r="B3545" s="865">
        <v>39559</v>
      </c>
      <c r="C3545" s="872">
        <v>235</v>
      </c>
    </row>
    <row r="3546" spans="1:3" s="862" customFormat="1">
      <c r="A3546" s="762">
        <f t="shared" si="57"/>
        <v>2008</v>
      </c>
      <c r="B3546" s="865">
        <v>39556</v>
      </c>
      <c r="C3546" s="872">
        <v>229</v>
      </c>
    </row>
    <row r="3547" spans="1:3" s="862" customFormat="1">
      <c r="A3547" s="762">
        <f t="shared" si="57"/>
        <v>2008</v>
      </c>
      <c r="B3547" s="865">
        <v>39555</v>
      </c>
      <c r="C3547" s="872">
        <v>230</v>
      </c>
    </row>
    <row r="3548" spans="1:3" s="862" customFormat="1">
      <c r="A3548" s="762">
        <f t="shared" si="57"/>
        <v>2008</v>
      </c>
      <c r="B3548" s="865">
        <v>39554</v>
      </c>
      <c r="C3548" s="872">
        <v>228</v>
      </c>
    </row>
    <row r="3549" spans="1:3" s="862" customFormat="1">
      <c r="A3549" s="762">
        <f t="shared" si="57"/>
        <v>2008</v>
      </c>
      <c r="B3549" s="865">
        <v>39553</v>
      </c>
      <c r="C3549" s="872">
        <v>245</v>
      </c>
    </row>
    <row r="3550" spans="1:3" s="862" customFormat="1">
      <c r="A3550" s="762">
        <f t="shared" si="57"/>
        <v>2008</v>
      </c>
      <c r="B3550" s="865">
        <v>39552</v>
      </c>
      <c r="C3550" s="872">
        <v>252</v>
      </c>
    </row>
    <row r="3551" spans="1:3" s="862" customFormat="1">
      <c r="A3551" s="762">
        <f t="shared" si="57"/>
        <v>2008</v>
      </c>
      <c r="B3551" s="865">
        <v>39549</v>
      </c>
      <c r="C3551" s="872">
        <v>256</v>
      </c>
    </row>
    <row r="3552" spans="1:3" s="862" customFormat="1">
      <c r="A3552" s="762">
        <f t="shared" si="57"/>
        <v>2008</v>
      </c>
      <c r="B3552" s="865">
        <v>39548</v>
      </c>
      <c r="C3552" s="872">
        <v>256</v>
      </c>
    </row>
    <row r="3553" spans="1:3" s="862" customFormat="1">
      <c r="A3553" s="762">
        <f t="shared" si="57"/>
        <v>2008</v>
      </c>
      <c r="B3553" s="865">
        <v>39547</v>
      </c>
      <c r="C3553" s="872">
        <v>264</v>
      </c>
    </row>
    <row r="3554" spans="1:3" s="862" customFormat="1">
      <c r="A3554" s="762">
        <f t="shared" si="57"/>
        <v>2008</v>
      </c>
      <c r="B3554" s="865">
        <v>39546</v>
      </c>
      <c r="C3554" s="872">
        <v>256</v>
      </c>
    </row>
    <row r="3555" spans="1:3" s="862" customFormat="1">
      <c r="A3555" s="762">
        <f t="shared" si="57"/>
        <v>2008</v>
      </c>
      <c r="B3555" s="865">
        <v>39545</v>
      </c>
      <c r="C3555" s="872">
        <v>258</v>
      </c>
    </row>
    <row r="3556" spans="1:3" s="862" customFormat="1">
      <c r="A3556" s="762">
        <f t="shared" si="57"/>
        <v>2008</v>
      </c>
      <c r="B3556" s="865">
        <v>39542</v>
      </c>
      <c r="C3556" s="872">
        <v>265</v>
      </c>
    </row>
    <row r="3557" spans="1:3" s="862" customFormat="1">
      <c r="A3557" s="762">
        <f t="shared" si="57"/>
        <v>2008</v>
      </c>
      <c r="B3557" s="865">
        <v>39541</v>
      </c>
      <c r="C3557" s="872">
        <v>263</v>
      </c>
    </row>
    <row r="3558" spans="1:3" s="862" customFormat="1">
      <c r="A3558" s="762">
        <f t="shared" si="57"/>
        <v>2008</v>
      </c>
      <c r="B3558" s="865">
        <v>39540</v>
      </c>
      <c r="C3558" s="872">
        <v>268</v>
      </c>
    </row>
    <row r="3559" spans="1:3" s="862" customFormat="1">
      <c r="A3559" s="762">
        <f t="shared" si="57"/>
        <v>2008</v>
      </c>
      <c r="B3559" s="865">
        <v>39539</v>
      </c>
      <c r="C3559" s="872">
        <v>273</v>
      </c>
    </row>
    <row r="3560" spans="1:3" s="862" customFormat="1">
      <c r="A3560" s="762">
        <f t="shared" si="57"/>
        <v>2008</v>
      </c>
      <c r="B3560" s="865">
        <v>39538</v>
      </c>
      <c r="C3560" s="872">
        <v>284</v>
      </c>
    </row>
    <row r="3561" spans="1:3" s="862" customFormat="1">
      <c r="A3561" s="762">
        <f t="shared" si="57"/>
        <v>2008</v>
      </c>
      <c r="B3561" s="865">
        <v>39535</v>
      </c>
      <c r="C3561" s="872">
        <v>278</v>
      </c>
    </row>
    <row r="3562" spans="1:3" s="862" customFormat="1">
      <c r="A3562" s="762">
        <f t="shared" si="57"/>
        <v>2008</v>
      </c>
      <c r="B3562" s="865">
        <v>39534</v>
      </c>
      <c r="C3562" s="872">
        <v>273</v>
      </c>
    </row>
    <row r="3563" spans="1:3" s="862" customFormat="1">
      <c r="A3563" s="762">
        <f t="shared" si="57"/>
        <v>2008</v>
      </c>
      <c r="B3563" s="865">
        <v>39533</v>
      </c>
      <c r="C3563" s="872">
        <v>277</v>
      </c>
    </row>
    <row r="3564" spans="1:3" s="862" customFormat="1">
      <c r="A3564" s="762">
        <f t="shared" si="57"/>
        <v>2008</v>
      </c>
      <c r="B3564" s="865">
        <v>39532</v>
      </c>
      <c r="C3564" s="872">
        <v>275</v>
      </c>
    </row>
    <row r="3565" spans="1:3" s="862" customFormat="1">
      <c r="A3565" s="762">
        <f t="shared" si="57"/>
        <v>2008</v>
      </c>
      <c r="B3565" s="865">
        <v>39531</v>
      </c>
      <c r="C3565" s="872">
        <v>273</v>
      </c>
    </row>
    <row r="3566" spans="1:3" s="862" customFormat="1">
      <c r="A3566" s="762">
        <f t="shared" si="57"/>
        <v>2008</v>
      </c>
      <c r="B3566" s="865">
        <v>39527</v>
      </c>
      <c r="C3566" s="872">
        <v>291</v>
      </c>
    </row>
    <row r="3567" spans="1:3" s="862" customFormat="1">
      <c r="A3567" s="762">
        <f t="shared" si="57"/>
        <v>2008</v>
      </c>
      <c r="B3567" s="865">
        <v>39526</v>
      </c>
      <c r="C3567" s="872">
        <v>290</v>
      </c>
    </row>
    <row r="3568" spans="1:3" s="862" customFormat="1">
      <c r="A3568" s="762">
        <f t="shared" si="57"/>
        <v>2008</v>
      </c>
      <c r="B3568" s="865">
        <v>39525</v>
      </c>
      <c r="C3568" s="872">
        <v>285</v>
      </c>
    </row>
    <row r="3569" spans="1:3" s="862" customFormat="1">
      <c r="A3569" s="762">
        <f t="shared" si="57"/>
        <v>2008</v>
      </c>
      <c r="B3569" s="865">
        <v>39524</v>
      </c>
      <c r="C3569" s="872">
        <v>305</v>
      </c>
    </row>
    <row r="3570" spans="1:3" s="862" customFormat="1">
      <c r="A3570" s="762">
        <f t="shared" si="57"/>
        <v>2008</v>
      </c>
      <c r="B3570" s="865">
        <v>39521</v>
      </c>
      <c r="C3570" s="872">
        <v>289</v>
      </c>
    </row>
    <row r="3571" spans="1:3" s="862" customFormat="1">
      <c r="A3571" s="762">
        <f t="shared" si="57"/>
        <v>2008</v>
      </c>
      <c r="B3571" s="865">
        <v>39520</v>
      </c>
      <c r="C3571" s="872">
        <v>277</v>
      </c>
    </row>
    <row r="3572" spans="1:3" s="862" customFormat="1">
      <c r="A3572" s="762">
        <f t="shared" si="57"/>
        <v>2008</v>
      </c>
      <c r="B3572" s="865">
        <v>39519</v>
      </c>
      <c r="C3572" s="872">
        <v>272</v>
      </c>
    </row>
    <row r="3573" spans="1:3" s="862" customFormat="1">
      <c r="A3573" s="762">
        <f t="shared" si="57"/>
        <v>2008</v>
      </c>
      <c r="B3573" s="865">
        <v>39518</v>
      </c>
      <c r="C3573" s="872">
        <v>265</v>
      </c>
    </row>
    <row r="3574" spans="1:3" s="862" customFormat="1">
      <c r="A3574" s="762">
        <f t="shared" si="57"/>
        <v>2008</v>
      </c>
      <c r="B3574" s="865">
        <v>39517</v>
      </c>
      <c r="C3574" s="872">
        <v>284</v>
      </c>
    </row>
    <row r="3575" spans="1:3" s="862" customFormat="1">
      <c r="A3575" s="762">
        <f t="shared" si="57"/>
        <v>2008</v>
      </c>
      <c r="B3575" s="865">
        <v>39514</v>
      </c>
      <c r="C3575" s="872">
        <v>273</v>
      </c>
    </row>
    <row r="3576" spans="1:3" s="862" customFormat="1">
      <c r="A3576" s="762">
        <f t="shared" si="57"/>
        <v>2008</v>
      </c>
      <c r="B3576" s="865">
        <v>39513</v>
      </c>
      <c r="C3576" s="872">
        <v>257</v>
      </c>
    </row>
    <row r="3577" spans="1:3" s="862" customFormat="1">
      <c r="A3577" s="762">
        <f t="shared" si="57"/>
        <v>2008</v>
      </c>
      <c r="B3577" s="865">
        <v>39512</v>
      </c>
      <c r="C3577" s="872">
        <v>252</v>
      </c>
    </row>
    <row r="3578" spans="1:3" s="862" customFormat="1">
      <c r="A3578" s="762">
        <f t="shared" si="57"/>
        <v>2008</v>
      </c>
      <c r="B3578" s="865">
        <v>39511</v>
      </c>
      <c r="C3578" s="872">
        <v>258</v>
      </c>
    </row>
    <row r="3579" spans="1:3" s="862" customFormat="1">
      <c r="A3579" s="762">
        <f t="shared" si="57"/>
        <v>2008</v>
      </c>
      <c r="B3579" s="865">
        <v>39510</v>
      </c>
      <c r="C3579" s="872">
        <v>267</v>
      </c>
    </row>
    <row r="3580" spans="1:3" s="862" customFormat="1">
      <c r="A3580" s="762">
        <f t="shared" si="57"/>
        <v>2008</v>
      </c>
      <c r="B3580" s="865">
        <v>39507</v>
      </c>
      <c r="C3580" s="872">
        <v>265</v>
      </c>
    </row>
    <row r="3581" spans="1:3" s="862" customFormat="1">
      <c r="A3581" s="762">
        <f t="shared" si="57"/>
        <v>2008</v>
      </c>
      <c r="B3581" s="865">
        <v>39506</v>
      </c>
      <c r="C3581" s="872">
        <v>255</v>
      </c>
    </row>
    <row r="3582" spans="1:3" s="862" customFormat="1">
      <c r="A3582" s="762">
        <f t="shared" si="57"/>
        <v>2008</v>
      </c>
      <c r="B3582" s="865">
        <v>39505</v>
      </c>
      <c r="C3582" s="872">
        <v>240</v>
      </c>
    </row>
    <row r="3583" spans="1:3" s="862" customFormat="1">
      <c r="A3583" s="762">
        <f t="shared" si="57"/>
        <v>2008</v>
      </c>
      <c r="B3583" s="865">
        <v>39504</v>
      </c>
      <c r="C3583" s="872">
        <v>238</v>
      </c>
    </row>
    <row r="3584" spans="1:3" s="862" customFormat="1">
      <c r="A3584" s="762">
        <f t="shared" si="57"/>
        <v>2008</v>
      </c>
      <c r="B3584" s="865">
        <v>39503</v>
      </c>
      <c r="C3584" s="872">
        <v>239</v>
      </c>
    </row>
    <row r="3585" spans="1:3" s="862" customFormat="1">
      <c r="A3585" s="762">
        <f t="shared" si="57"/>
        <v>2008</v>
      </c>
      <c r="B3585" s="865">
        <v>39500</v>
      </c>
      <c r="C3585" s="872">
        <v>248</v>
      </c>
    </row>
    <row r="3586" spans="1:3" s="862" customFormat="1">
      <c r="A3586" s="762">
        <f t="shared" si="57"/>
        <v>2008</v>
      </c>
      <c r="B3586" s="865">
        <v>39499</v>
      </c>
      <c r="C3586" s="872">
        <v>255</v>
      </c>
    </row>
    <row r="3587" spans="1:3" s="862" customFormat="1">
      <c r="A3587" s="762">
        <f t="shared" si="57"/>
        <v>2008</v>
      </c>
      <c r="B3587" s="865">
        <v>39498</v>
      </c>
      <c r="C3587" s="872">
        <v>252</v>
      </c>
    </row>
    <row r="3588" spans="1:3" s="862" customFormat="1">
      <c r="A3588" s="762">
        <f t="shared" ref="A3588:A3651" si="58">YEAR(B3588)</f>
        <v>2008</v>
      </c>
      <c r="B3588" s="865">
        <v>39497</v>
      </c>
      <c r="C3588" s="872">
        <v>261</v>
      </c>
    </row>
    <row r="3589" spans="1:3" s="862" customFormat="1">
      <c r="A3589" s="762">
        <f t="shared" si="58"/>
        <v>2008</v>
      </c>
      <c r="B3589" s="865">
        <v>39496</v>
      </c>
      <c r="C3589" s="872">
        <v>261</v>
      </c>
    </row>
    <row r="3590" spans="1:3" s="862" customFormat="1">
      <c r="A3590" s="762">
        <f t="shared" si="58"/>
        <v>2008</v>
      </c>
      <c r="B3590" s="865">
        <v>39493</v>
      </c>
      <c r="C3590" s="872">
        <v>261</v>
      </c>
    </row>
    <row r="3591" spans="1:3" s="862" customFormat="1">
      <c r="A3591" s="762">
        <f t="shared" si="58"/>
        <v>2008</v>
      </c>
      <c r="B3591" s="865">
        <v>39492</v>
      </c>
      <c r="C3591" s="872">
        <v>252</v>
      </c>
    </row>
    <row r="3592" spans="1:3" s="862" customFormat="1">
      <c r="A3592" s="762">
        <f t="shared" si="58"/>
        <v>2008</v>
      </c>
      <c r="B3592" s="865">
        <v>39491</v>
      </c>
      <c r="C3592" s="872">
        <v>258</v>
      </c>
    </row>
    <row r="3593" spans="1:3" s="862" customFormat="1">
      <c r="A3593" s="762">
        <f t="shared" si="58"/>
        <v>2008</v>
      </c>
      <c r="B3593" s="865">
        <v>39490</v>
      </c>
      <c r="C3593" s="872">
        <v>263</v>
      </c>
    </row>
    <row r="3594" spans="1:3" s="862" customFormat="1">
      <c r="A3594" s="762">
        <f t="shared" si="58"/>
        <v>2008</v>
      </c>
      <c r="B3594" s="865">
        <v>39489</v>
      </c>
      <c r="C3594" s="872">
        <v>273</v>
      </c>
    </row>
    <row r="3595" spans="1:3" s="862" customFormat="1">
      <c r="A3595" s="762">
        <f t="shared" si="58"/>
        <v>2008</v>
      </c>
      <c r="B3595" s="865">
        <v>39486</v>
      </c>
      <c r="C3595" s="872">
        <v>273</v>
      </c>
    </row>
    <row r="3596" spans="1:3" s="862" customFormat="1">
      <c r="A3596" s="762">
        <f t="shared" si="58"/>
        <v>2008</v>
      </c>
      <c r="B3596" s="865">
        <v>39485</v>
      </c>
      <c r="C3596" s="872">
        <v>257</v>
      </c>
    </row>
    <row r="3597" spans="1:3" s="862" customFormat="1">
      <c r="A3597" s="762">
        <f t="shared" si="58"/>
        <v>2008</v>
      </c>
      <c r="B3597" s="865">
        <v>39484</v>
      </c>
      <c r="C3597" s="872">
        <v>265</v>
      </c>
    </row>
    <row r="3598" spans="1:3" s="862" customFormat="1">
      <c r="A3598" s="762">
        <f t="shared" si="58"/>
        <v>2008</v>
      </c>
      <c r="B3598" s="865">
        <v>39483</v>
      </c>
      <c r="C3598" s="872">
        <v>265</v>
      </c>
    </row>
    <row r="3599" spans="1:3" s="862" customFormat="1">
      <c r="A3599" s="762">
        <f t="shared" si="58"/>
        <v>2008</v>
      </c>
      <c r="B3599" s="865">
        <v>39482</v>
      </c>
      <c r="C3599" s="872">
        <v>253</v>
      </c>
    </row>
    <row r="3600" spans="1:3" s="862" customFormat="1">
      <c r="A3600" s="762">
        <f t="shared" si="58"/>
        <v>2008</v>
      </c>
      <c r="B3600" s="865">
        <v>39479</v>
      </c>
      <c r="C3600" s="872">
        <v>259</v>
      </c>
    </row>
    <row r="3601" spans="1:3" s="862" customFormat="1">
      <c r="A3601" s="762">
        <f t="shared" si="58"/>
        <v>2008</v>
      </c>
      <c r="B3601" s="865">
        <v>39478</v>
      </c>
      <c r="C3601" s="872">
        <v>255</v>
      </c>
    </row>
    <row r="3602" spans="1:3" s="862" customFormat="1">
      <c r="A3602" s="762">
        <f t="shared" si="58"/>
        <v>2008</v>
      </c>
      <c r="B3602" s="865">
        <v>39477</v>
      </c>
      <c r="C3602" s="872">
        <v>244</v>
      </c>
    </row>
    <row r="3603" spans="1:3" s="862" customFormat="1">
      <c r="A3603" s="762">
        <f t="shared" si="58"/>
        <v>2008</v>
      </c>
      <c r="B3603" s="865">
        <v>39476</v>
      </c>
      <c r="C3603" s="872">
        <v>253</v>
      </c>
    </row>
    <row r="3604" spans="1:3" s="862" customFormat="1">
      <c r="A3604" s="762">
        <f t="shared" si="58"/>
        <v>2008</v>
      </c>
      <c r="B3604" s="865">
        <v>39475</v>
      </c>
      <c r="C3604" s="872">
        <v>259</v>
      </c>
    </row>
    <row r="3605" spans="1:3" s="862" customFormat="1">
      <c r="A3605" s="762">
        <f t="shared" si="58"/>
        <v>2008</v>
      </c>
      <c r="B3605" s="865">
        <v>39472</v>
      </c>
      <c r="C3605" s="872">
        <v>258</v>
      </c>
    </row>
    <row r="3606" spans="1:3" s="862" customFormat="1">
      <c r="A3606" s="762">
        <f t="shared" si="58"/>
        <v>2008</v>
      </c>
      <c r="B3606" s="865">
        <v>39471</v>
      </c>
      <c r="C3606" s="872">
        <v>252</v>
      </c>
    </row>
    <row r="3607" spans="1:3" s="862" customFormat="1">
      <c r="A3607" s="762">
        <f t="shared" si="58"/>
        <v>2008</v>
      </c>
      <c r="B3607" s="865">
        <v>39470</v>
      </c>
      <c r="C3607" s="872">
        <v>275</v>
      </c>
    </row>
    <row r="3608" spans="1:3" s="862" customFormat="1">
      <c r="A3608" s="762">
        <f t="shared" si="58"/>
        <v>2008</v>
      </c>
      <c r="B3608" s="865">
        <v>39469</v>
      </c>
      <c r="C3608" s="872">
        <v>269</v>
      </c>
    </row>
    <row r="3609" spans="1:3" s="862" customFormat="1">
      <c r="A3609" s="762">
        <f t="shared" si="58"/>
        <v>2008</v>
      </c>
      <c r="B3609" s="865">
        <v>39468</v>
      </c>
      <c r="C3609" s="872">
        <v>252</v>
      </c>
    </row>
    <row r="3610" spans="1:3" s="862" customFormat="1">
      <c r="A3610" s="762">
        <f t="shared" si="58"/>
        <v>2008</v>
      </c>
      <c r="B3610" s="865">
        <v>39465</v>
      </c>
      <c r="C3610" s="872">
        <v>252</v>
      </c>
    </row>
    <row r="3611" spans="1:3" s="862" customFormat="1">
      <c r="A3611" s="762">
        <f t="shared" si="58"/>
        <v>2008</v>
      </c>
      <c r="B3611" s="865">
        <v>39464</v>
      </c>
      <c r="C3611" s="872">
        <v>248</v>
      </c>
    </row>
    <row r="3612" spans="1:3" s="862" customFormat="1">
      <c r="A3612" s="762">
        <f t="shared" si="58"/>
        <v>2008</v>
      </c>
      <c r="B3612" s="865">
        <v>39463</v>
      </c>
      <c r="C3612" s="872">
        <v>236</v>
      </c>
    </row>
    <row r="3613" spans="1:3" s="862" customFormat="1">
      <c r="A3613" s="762">
        <f t="shared" si="58"/>
        <v>2008</v>
      </c>
      <c r="B3613" s="865">
        <v>39462</v>
      </c>
      <c r="C3613" s="872">
        <v>238</v>
      </c>
    </row>
    <row r="3614" spans="1:3" s="862" customFormat="1">
      <c r="A3614" s="762">
        <f t="shared" si="58"/>
        <v>2008</v>
      </c>
      <c r="B3614" s="865">
        <v>39461</v>
      </c>
      <c r="C3614" s="872">
        <v>231</v>
      </c>
    </row>
    <row r="3615" spans="1:3" s="862" customFormat="1">
      <c r="A3615" s="762">
        <f t="shared" si="58"/>
        <v>2008</v>
      </c>
      <c r="B3615" s="865">
        <v>39458</v>
      </c>
      <c r="C3615" s="872">
        <v>231</v>
      </c>
    </row>
    <row r="3616" spans="1:3" s="862" customFormat="1">
      <c r="A3616" s="762">
        <f t="shared" si="58"/>
        <v>2008</v>
      </c>
      <c r="B3616" s="865">
        <v>39457</v>
      </c>
      <c r="C3616" s="872">
        <v>226</v>
      </c>
    </row>
    <row r="3617" spans="1:3" s="862" customFormat="1">
      <c r="A3617" s="762">
        <f t="shared" si="58"/>
        <v>2008</v>
      </c>
      <c r="B3617" s="865">
        <v>39456</v>
      </c>
      <c r="C3617" s="872">
        <v>238</v>
      </c>
    </row>
    <row r="3618" spans="1:3" s="862" customFormat="1">
      <c r="A3618" s="762">
        <f t="shared" si="58"/>
        <v>2008</v>
      </c>
      <c r="B3618" s="865">
        <v>39455</v>
      </c>
      <c r="C3618" s="872">
        <v>225</v>
      </c>
    </row>
    <row r="3619" spans="1:3" s="862" customFormat="1">
      <c r="A3619" s="762">
        <f t="shared" si="58"/>
        <v>2008</v>
      </c>
      <c r="B3619" s="865">
        <v>39454</v>
      </c>
      <c r="C3619" s="872">
        <v>229</v>
      </c>
    </row>
    <row r="3620" spans="1:3" s="862" customFormat="1">
      <c r="A3620" s="762">
        <f t="shared" si="58"/>
        <v>2008</v>
      </c>
      <c r="B3620" s="865">
        <v>39451</v>
      </c>
      <c r="C3620" s="872">
        <v>231</v>
      </c>
    </row>
    <row r="3621" spans="1:3" s="862" customFormat="1">
      <c r="A3621" s="762">
        <f t="shared" si="58"/>
        <v>2008</v>
      </c>
      <c r="B3621" s="865">
        <v>39450</v>
      </c>
      <c r="C3621" s="872">
        <v>226</v>
      </c>
    </row>
    <row r="3622" spans="1:3" s="862" customFormat="1">
      <c r="A3622" s="762">
        <f t="shared" si="58"/>
        <v>2008</v>
      </c>
      <c r="B3622" s="865">
        <v>39449</v>
      </c>
      <c r="C3622" s="872">
        <v>227</v>
      </c>
    </row>
    <row r="3623" spans="1:3" s="862" customFormat="1">
      <c r="A3623" s="762">
        <f t="shared" si="58"/>
        <v>2007</v>
      </c>
      <c r="B3623" s="865">
        <v>39447</v>
      </c>
      <c r="C3623" s="872">
        <v>221</v>
      </c>
    </row>
    <row r="3624" spans="1:3" s="862" customFormat="1">
      <c r="A3624" s="762">
        <f t="shared" si="58"/>
        <v>2007</v>
      </c>
      <c r="B3624" s="865">
        <v>39444</v>
      </c>
      <c r="C3624" s="872">
        <v>213</v>
      </c>
    </row>
    <row r="3625" spans="1:3" s="862" customFormat="1">
      <c r="A3625" s="762">
        <f t="shared" si="58"/>
        <v>2007</v>
      </c>
      <c r="B3625" s="865">
        <v>39443</v>
      </c>
      <c r="C3625" s="872">
        <v>205</v>
      </c>
    </row>
    <row r="3626" spans="1:3" s="862" customFormat="1">
      <c r="A3626" s="762">
        <f t="shared" si="58"/>
        <v>2007</v>
      </c>
      <c r="B3626" s="865">
        <v>39442</v>
      </c>
      <c r="C3626" s="872">
        <v>203</v>
      </c>
    </row>
    <row r="3627" spans="1:3" s="862" customFormat="1">
      <c r="A3627" s="762">
        <f t="shared" si="58"/>
        <v>2007</v>
      </c>
      <c r="B3627" s="865">
        <v>39440</v>
      </c>
      <c r="C3627" s="872">
        <v>207</v>
      </c>
    </row>
    <row r="3628" spans="1:3" s="862" customFormat="1">
      <c r="A3628" s="762">
        <f t="shared" si="58"/>
        <v>2007</v>
      </c>
      <c r="B3628" s="865">
        <v>39437</v>
      </c>
      <c r="C3628" s="872">
        <v>214</v>
      </c>
    </row>
    <row r="3629" spans="1:3" s="862" customFormat="1">
      <c r="A3629" s="762">
        <f t="shared" si="58"/>
        <v>2007</v>
      </c>
      <c r="B3629" s="865">
        <v>39436</v>
      </c>
      <c r="C3629" s="872">
        <v>228</v>
      </c>
    </row>
    <row r="3630" spans="1:3" s="862" customFormat="1">
      <c r="A3630" s="762">
        <f t="shared" si="58"/>
        <v>2007</v>
      </c>
      <c r="B3630" s="865">
        <v>39435</v>
      </c>
      <c r="C3630" s="872">
        <v>223</v>
      </c>
    </row>
    <row r="3631" spans="1:3" s="862" customFormat="1">
      <c r="A3631" s="762">
        <f t="shared" si="58"/>
        <v>2007</v>
      </c>
      <c r="B3631" s="865">
        <v>39434</v>
      </c>
      <c r="C3631" s="872">
        <v>217</v>
      </c>
    </row>
    <row r="3632" spans="1:3" s="862" customFormat="1">
      <c r="A3632" s="762">
        <f t="shared" si="58"/>
        <v>2007</v>
      </c>
      <c r="B3632" s="865">
        <v>39433</v>
      </c>
      <c r="C3632" s="872">
        <v>212</v>
      </c>
    </row>
    <row r="3633" spans="1:3" s="862" customFormat="1">
      <c r="A3633" s="762">
        <f t="shared" si="58"/>
        <v>2007</v>
      </c>
      <c r="B3633" s="865">
        <v>39430</v>
      </c>
      <c r="C3633" s="872">
        <v>202</v>
      </c>
    </row>
    <row r="3634" spans="1:3" s="862" customFormat="1">
      <c r="A3634" s="762">
        <f t="shared" si="58"/>
        <v>2007</v>
      </c>
      <c r="B3634" s="865">
        <v>39429</v>
      </c>
      <c r="C3634" s="872">
        <v>205</v>
      </c>
    </row>
    <row r="3635" spans="1:3" s="862" customFormat="1">
      <c r="A3635" s="762">
        <f t="shared" si="58"/>
        <v>2007</v>
      </c>
      <c r="B3635" s="865">
        <v>39428</v>
      </c>
      <c r="C3635" s="872">
        <v>214</v>
      </c>
    </row>
    <row r="3636" spans="1:3" s="862" customFormat="1">
      <c r="A3636" s="762">
        <f t="shared" si="58"/>
        <v>2007</v>
      </c>
      <c r="B3636" s="865">
        <v>39427</v>
      </c>
      <c r="C3636" s="872">
        <v>216</v>
      </c>
    </row>
    <row r="3637" spans="1:3" s="862" customFormat="1">
      <c r="A3637" s="762">
        <f t="shared" si="58"/>
        <v>2007</v>
      </c>
      <c r="B3637" s="865">
        <v>39426</v>
      </c>
      <c r="C3637" s="872">
        <v>205</v>
      </c>
    </row>
    <row r="3638" spans="1:3" s="862" customFormat="1">
      <c r="A3638" s="762">
        <f t="shared" si="58"/>
        <v>2007</v>
      </c>
      <c r="B3638" s="865">
        <v>39423</v>
      </c>
      <c r="C3638" s="872">
        <v>211</v>
      </c>
    </row>
    <row r="3639" spans="1:3" s="862" customFormat="1">
      <c r="A3639" s="762">
        <f t="shared" si="58"/>
        <v>2007</v>
      </c>
      <c r="B3639" s="865">
        <v>39422</v>
      </c>
      <c r="C3639" s="872">
        <v>218</v>
      </c>
    </row>
    <row r="3640" spans="1:3" s="862" customFormat="1">
      <c r="A3640" s="762">
        <f t="shared" si="58"/>
        <v>2007</v>
      </c>
      <c r="B3640" s="865">
        <v>39421</v>
      </c>
      <c r="C3640" s="872">
        <v>227</v>
      </c>
    </row>
    <row r="3641" spans="1:3" s="862" customFormat="1">
      <c r="A3641" s="762">
        <f t="shared" si="58"/>
        <v>2007</v>
      </c>
      <c r="B3641" s="865">
        <v>39420</v>
      </c>
      <c r="C3641" s="872">
        <v>231</v>
      </c>
    </row>
    <row r="3642" spans="1:3" s="862" customFormat="1">
      <c r="A3642" s="762">
        <f t="shared" si="58"/>
        <v>2007</v>
      </c>
      <c r="B3642" s="865">
        <v>39419</v>
      </c>
      <c r="C3642" s="872">
        <v>230</v>
      </c>
    </row>
    <row r="3643" spans="1:3" s="862" customFormat="1">
      <c r="A3643" s="762">
        <f t="shared" si="58"/>
        <v>2007</v>
      </c>
      <c r="B3643" s="865">
        <v>39416</v>
      </c>
      <c r="C3643" s="872">
        <v>213</v>
      </c>
    </row>
    <row r="3644" spans="1:3" s="862" customFormat="1">
      <c r="A3644" s="762">
        <f t="shared" si="58"/>
        <v>2007</v>
      </c>
      <c r="B3644" s="865">
        <v>39415</v>
      </c>
      <c r="C3644" s="872">
        <v>233</v>
      </c>
    </row>
    <row r="3645" spans="1:3" s="862" customFormat="1">
      <c r="A3645" s="762">
        <f t="shared" si="58"/>
        <v>2007</v>
      </c>
      <c r="B3645" s="865">
        <v>39414</v>
      </c>
      <c r="C3645" s="872">
        <v>229</v>
      </c>
    </row>
    <row r="3646" spans="1:3" s="862" customFormat="1">
      <c r="A3646" s="762">
        <f t="shared" si="58"/>
        <v>2007</v>
      </c>
      <c r="B3646" s="865">
        <v>39413</v>
      </c>
      <c r="C3646" s="872">
        <v>246</v>
      </c>
    </row>
    <row r="3647" spans="1:3" s="862" customFormat="1">
      <c r="A3647" s="762">
        <f t="shared" si="58"/>
        <v>2007</v>
      </c>
      <c r="B3647" s="865">
        <v>39412</v>
      </c>
      <c r="C3647" s="872">
        <v>254</v>
      </c>
    </row>
    <row r="3648" spans="1:3" s="862" customFormat="1">
      <c r="A3648" s="762">
        <f t="shared" si="58"/>
        <v>2007</v>
      </c>
      <c r="B3648" s="865">
        <v>39409</v>
      </c>
      <c r="C3648" s="872">
        <v>233</v>
      </c>
    </row>
    <row r="3649" spans="1:3" s="862" customFormat="1">
      <c r="A3649" s="762">
        <f t="shared" si="58"/>
        <v>2007</v>
      </c>
      <c r="B3649" s="865">
        <v>39408</v>
      </c>
      <c r="C3649" s="872">
        <v>234</v>
      </c>
    </row>
    <row r="3650" spans="1:3" s="862" customFormat="1">
      <c r="A3650" s="762">
        <f t="shared" si="58"/>
        <v>2007</v>
      </c>
      <c r="B3650" s="865">
        <v>39407</v>
      </c>
      <c r="C3650" s="872">
        <v>234</v>
      </c>
    </row>
    <row r="3651" spans="1:3" s="862" customFormat="1">
      <c r="A3651" s="762">
        <f t="shared" si="58"/>
        <v>2007</v>
      </c>
      <c r="B3651" s="865">
        <v>39406</v>
      </c>
      <c r="C3651" s="872">
        <v>221</v>
      </c>
    </row>
    <row r="3652" spans="1:3" s="862" customFormat="1">
      <c r="A3652" s="762">
        <f t="shared" ref="A3652:A3715" si="59">YEAR(B3652)</f>
        <v>2007</v>
      </c>
      <c r="B3652" s="865">
        <v>39405</v>
      </c>
      <c r="C3652" s="872">
        <v>220</v>
      </c>
    </row>
    <row r="3653" spans="1:3" s="862" customFormat="1">
      <c r="A3653" s="762">
        <f t="shared" si="59"/>
        <v>2007</v>
      </c>
      <c r="B3653" s="865">
        <v>39402</v>
      </c>
      <c r="C3653" s="872">
        <v>210</v>
      </c>
    </row>
    <row r="3654" spans="1:3" s="862" customFormat="1">
      <c r="A3654" s="762">
        <f t="shared" si="59"/>
        <v>2007</v>
      </c>
      <c r="B3654" s="865">
        <v>39401</v>
      </c>
      <c r="C3654" s="872">
        <v>202</v>
      </c>
    </row>
    <row r="3655" spans="1:3" s="862" customFormat="1">
      <c r="A3655" s="762">
        <f t="shared" si="59"/>
        <v>2007</v>
      </c>
      <c r="B3655" s="865">
        <v>39400</v>
      </c>
      <c r="C3655" s="872">
        <v>197</v>
      </c>
    </row>
    <row r="3656" spans="1:3" s="862" customFormat="1">
      <c r="A3656" s="762">
        <f t="shared" si="59"/>
        <v>2007</v>
      </c>
      <c r="B3656" s="865">
        <v>39399</v>
      </c>
      <c r="C3656" s="872">
        <v>202</v>
      </c>
    </row>
    <row r="3657" spans="1:3" s="862" customFormat="1">
      <c r="A3657" s="762">
        <f t="shared" si="59"/>
        <v>2007</v>
      </c>
      <c r="B3657" s="865">
        <v>39398</v>
      </c>
      <c r="C3657" s="872">
        <v>202</v>
      </c>
    </row>
    <row r="3658" spans="1:3" s="862" customFormat="1">
      <c r="A3658" s="762">
        <f t="shared" si="59"/>
        <v>2007</v>
      </c>
      <c r="B3658" s="865">
        <v>39395</v>
      </c>
      <c r="C3658" s="872">
        <v>202</v>
      </c>
    </row>
    <row r="3659" spans="1:3" s="862" customFormat="1">
      <c r="A3659" s="762">
        <f t="shared" si="59"/>
        <v>2007</v>
      </c>
      <c r="B3659" s="865">
        <v>39394</v>
      </c>
      <c r="C3659" s="872">
        <v>200</v>
      </c>
    </row>
    <row r="3660" spans="1:3" s="862" customFormat="1">
      <c r="A3660" s="762">
        <f t="shared" si="59"/>
        <v>2007</v>
      </c>
      <c r="B3660" s="865">
        <v>39393</v>
      </c>
      <c r="C3660" s="872">
        <v>191</v>
      </c>
    </row>
    <row r="3661" spans="1:3" s="862" customFormat="1">
      <c r="A3661" s="762">
        <f t="shared" si="59"/>
        <v>2007</v>
      </c>
      <c r="B3661" s="865">
        <v>39392</v>
      </c>
      <c r="C3661" s="872">
        <v>184</v>
      </c>
    </row>
    <row r="3662" spans="1:3" s="862" customFormat="1">
      <c r="A3662" s="762">
        <f t="shared" si="59"/>
        <v>2007</v>
      </c>
      <c r="B3662" s="865">
        <v>39391</v>
      </c>
      <c r="C3662" s="872">
        <v>186</v>
      </c>
    </row>
    <row r="3663" spans="1:3" s="862" customFormat="1">
      <c r="A3663" s="762">
        <f t="shared" si="59"/>
        <v>2007</v>
      </c>
      <c r="B3663" s="865">
        <v>39388</v>
      </c>
      <c r="C3663" s="872">
        <v>187</v>
      </c>
    </row>
    <row r="3664" spans="1:3" s="862" customFormat="1">
      <c r="A3664" s="762">
        <f t="shared" si="59"/>
        <v>2007</v>
      </c>
      <c r="B3664" s="865">
        <v>39387</v>
      </c>
      <c r="C3664" s="872">
        <v>179</v>
      </c>
    </row>
    <row r="3665" spans="1:3" s="862" customFormat="1">
      <c r="A3665" s="762">
        <f t="shared" si="59"/>
        <v>2007</v>
      </c>
      <c r="B3665" s="865">
        <v>39386</v>
      </c>
      <c r="C3665" s="872">
        <v>167</v>
      </c>
    </row>
    <row r="3666" spans="1:3" s="862" customFormat="1">
      <c r="A3666" s="762">
        <f t="shared" si="59"/>
        <v>2007</v>
      </c>
      <c r="B3666" s="865">
        <v>39385</v>
      </c>
      <c r="C3666" s="872">
        <v>175</v>
      </c>
    </row>
    <row r="3667" spans="1:3" s="862" customFormat="1">
      <c r="A3667" s="762">
        <f t="shared" si="59"/>
        <v>2007</v>
      </c>
      <c r="B3667" s="865">
        <v>39384</v>
      </c>
      <c r="C3667" s="872">
        <v>176</v>
      </c>
    </row>
    <row r="3668" spans="1:3" s="862" customFormat="1">
      <c r="A3668" s="762">
        <f t="shared" si="59"/>
        <v>2007</v>
      </c>
      <c r="B3668" s="865">
        <v>39381</v>
      </c>
      <c r="C3668" s="872">
        <v>177</v>
      </c>
    </row>
    <row r="3669" spans="1:3" s="862" customFormat="1">
      <c r="A3669" s="762">
        <f t="shared" si="59"/>
        <v>2007</v>
      </c>
      <c r="B3669" s="865">
        <v>39380</v>
      </c>
      <c r="C3669" s="872">
        <v>180</v>
      </c>
    </row>
    <row r="3670" spans="1:3" s="862" customFormat="1">
      <c r="A3670" s="762">
        <f t="shared" si="59"/>
        <v>2007</v>
      </c>
      <c r="B3670" s="865">
        <v>39379</v>
      </c>
      <c r="C3670" s="872">
        <v>183</v>
      </c>
    </row>
    <row r="3671" spans="1:3" s="862" customFormat="1">
      <c r="A3671" s="762">
        <f t="shared" si="59"/>
        <v>2007</v>
      </c>
      <c r="B3671" s="865">
        <v>39378</v>
      </c>
      <c r="C3671" s="872">
        <v>177</v>
      </c>
    </row>
    <row r="3672" spans="1:3" s="862" customFormat="1">
      <c r="A3672" s="762">
        <f t="shared" si="59"/>
        <v>2007</v>
      </c>
      <c r="B3672" s="865">
        <v>39377</v>
      </c>
      <c r="C3672" s="872">
        <v>179</v>
      </c>
    </row>
    <row r="3673" spans="1:3" s="862" customFormat="1">
      <c r="A3673" s="762">
        <f t="shared" si="59"/>
        <v>2007</v>
      </c>
      <c r="B3673" s="865">
        <v>39374</v>
      </c>
      <c r="C3673" s="872">
        <v>177</v>
      </c>
    </row>
    <row r="3674" spans="1:3" s="862" customFormat="1">
      <c r="A3674" s="762">
        <f t="shared" si="59"/>
        <v>2007</v>
      </c>
      <c r="B3674" s="865">
        <v>39373</v>
      </c>
      <c r="C3674" s="872">
        <v>167</v>
      </c>
    </row>
    <row r="3675" spans="1:3" s="862" customFormat="1">
      <c r="A3675" s="762">
        <f t="shared" si="59"/>
        <v>2007</v>
      </c>
      <c r="B3675" s="865">
        <v>39372</v>
      </c>
      <c r="C3675" s="872">
        <v>170</v>
      </c>
    </row>
    <row r="3676" spans="1:3" s="862" customFormat="1">
      <c r="A3676" s="762">
        <f t="shared" si="59"/>
        <v>2007</v>
      </c>
      <c r="B3676" s="865">
        <v>39371</v>
      </c>
      <c r="C3676" s="872">
        <v>161</v>
      </c>
    </row>
    <row r="3677" spans="1:3" s="862" customFormat="1">
      <c r="A3677" s="762">
        <f t="shared" si="59"/>
        <v>2007</v>
      </c>
      <c r="B3677" s="865">
        <v>39370</v>
      </c>
      <c r="C3677" s="872">
        <v>160</v>
      </c>
    </row>
    <row r="3678" spans="1:3" s="862" customFormat="1">
      <c r="A3678" s="762">
        <f t="shared" si="59"/>
        <v>2007</v>
      </c>
      <c r="B3678" s="865">
        <v>39367</v>
      </c>
      <c r="C3678" s="872">
        <v>158</v>
      </c>
    </row>
    <row r="3679" spans="1:3" s="862" customFormat="1">
      <c r="A3679" s="762">
        <f t="shared" si="59"/>
        <v>2007</v>
      </c>
      <c r="B3679" s="865">
        <v>39366</v>
      </c>
      <c r="C3679" s="872">
        <v>161</v>
      </c>
    </row>
    <row r="3680" spans="1:3" s="862" customFormat="1">
      <c r="A3680" s="762">
        <f t="shared" si="59"/>
        <v>2007</v>
      </c>
      <c r="B3680" s="865">
        <v>39365</v>
      </c>
      <c r="C3680" s="872">
        <v>162</v>
      </c>
    </row>
    <row r="3681" spans="1:3" s="862" customFormat="1">
      <c r="A3681" s="762">
        <f t="shared" si="59"/>
        <v>2007</v>
      </c>
      <c r="B3681" s="865">
        <v>39364</v>
      </c>
      <c r="C3681" s="872">
        <v>161</v>
      </c>
    </row>
    <row r="3682" spans="1:3" s="862" customFormat="1">
      <c r="A3682" s="762">
        <f t="shared" si="59"/>
        <v>2007</v>
      </c>
      <c r="B3682" s="865">
        <v>39363</v>
      </c>
      <c r="C3682" s="872">
        <v>165</v>
      </c>
    </row>
    <row r="3683" spans="1:3" s="862" customFormat="1">
      <c r="A3683" s="762">
        <f t="shared" si="59"/>
        <v>2007</v>
      </c>
      <c r="B3683" s="865">
        <v>39360</v>
      </c>
      <c r="C3683" s="872">
        <v>165</v>
      </c>
    </row>
    <row r="3684" spans="1:3" s="862" customFormat="1">
      <c r="A3684" s="762">
        <f t="shared" si="59"/>
        <v>2007</v>
      </c>
      <c r="B3684" s="865">
        <v>39359</v>
      </c>
      <c r="C3684" s="872">
        <v>171</v>
      </c>
    </row>
    <row r="3685" spans="1:3" s="862" customFormat="1">
      <c r="A3685" s="762">
        <f t="shared" si="59"/>
        <v>2007</v>
      </c>
      <c r="B3685" s="865">
        <v>39358</v>
      </c>
      <c r="C3685" s="872">
        <v>170</v>
      </c>
    </row>
    <row r="3686" spans="1:3" s="862" customFormat="1">
      <c r="A3686" s="762">
        <f t="shared" si="59"/>
        <v>2007</v>
      </c>
      <c r="B3686" s="865">
        <v>39357</v>
      </c>
      <c r="C3686" s="872">
        <v>173</v>
      </c>
    </row>
    <row r="3687" spans="1:3" s="862" customFormat="1">
      <c r="A3687" s="762">
        <f t="shared" si="59"/>
        <v>2007</v>
      </c>
      <c r="B3687" s="865">
        <v>39356</v>
      </c>
      <c r="C3687" s="872">
        <v>173</v>
      </c>
    </row>
    <row r="3688" spans="1:3" s="862" customFormat="1">
      <c r="A3688" s="762">
        <f t="shared" si="59"/>
        <v>2007</v>
      </c>
      <c r="B3688" s="865">
        <v>39353</v>
      </c>
      <c r="C3688" s="872">
        <v>173</v>
      </c>
    </row>
    <row r="3689" spans="1:3" s="862" customFormat="1">
      <c r="A3689" s="762">
        <f t="shared" si="59"/>
        <v>2007</v>
      </c>
      <c r="B3689" s="865">
        <v>39352</v>
      </c>
      <c r="C3689" s="872">
        <v>176</v>
      </c>
    </row>
    <row r="3690" spans="1:3" s="862" customFormat="1">
      <c r="A3690" s="762">
        <f t="shared" si="59"/>
        <v>2007</v>
      </c>
      <c r="B3690" s="865">
        <v>39351</v>
      </c>
      <c r="C3690" s="872">
        <v>172</v>
      </c>
    </row>
    <row r="3691" spans="1:3" s="862" customFormat="1">
      <c r="A3691" s="762">
        <f t="shared" si="59"/>
        <v>2007</v>
      </c>
      <c r="B3691" s="865">
        <v>39350</v>
      </c>
      <c r="C3691" s="872">
        <v>173</v>
      </c>
    </row>
    <row r="3692" spans="1:3" s="862" customFormat="1">
      <c r="A3692" s="762">
        <f t="shared" si="59"/>
        <v>2007</v>
      </c>
      <c r="B3692" s="865">
        <v>39349</v>
      </c>
      <c r="C3692" s="872">
        <v>174</v>
      </c>
    </row>
    <row r="3693" spans="1:3" s="862" customFormat="1">
      <c r="A3693" s="762">
        <f t="shared" si="59"/>
        <v>2007</v>
      </c>
      <c r="B3693" s="865">
        <v>39346</v>
      </c>
      <c r="C3693" s="872">
        <v>172</v>
      </c>
    </row>
    <row r="3694" spans="1:3" s="862" customFormat="1">
      <c r="A3694" s="762">
        <f t="shared" si="59"/>
        <v>2007</v>
      </c>
      <c r="B3694" s="865">
        <v>39345</v>
      </c>
      <c r="C3694" s="872">
        <v>172</v>
      </c>
    </row>
    <row r="3695" spans="1:3" s="862" customFormat="1">
      <c r="A3695" s="762">
        <f t="shared" si="59"/>
        <v>2007</v>
      </c>
      <c r="B3695" s="865">
        <v>39344</v>
      </c>
      <c r="C3695" s="872">
        <v>177</v>
      </c>
    </row>
    <row r="3696" spans="1:3" s="862" customFormat="1">
      <c r="A3696" s="762">
        <f t="shared" si="59"/>
        <v>2007</v>
      </c>
      <c r="B3696" s="865">
        <v>39343</v>
      </c>
      <c r="C3696" s="872">
        <v>188</v>
      </c>
    </row>
    <row r="3697" spans="1:3" s="862" customFormat="1">
      <c r="A3697" s="762">
        <f t="shared" si="59"/>
        <v>2007</v>
      </c>
      <c r="B3697" s="865">
        <v>39342</v>
      </c>
      <c r="C3697" s="872">
        <v>199</v>
      </c>
    </row>
    <row r="3698" spans="1:3" s="862" customFormat="1">
      <c r="A3698" s="762">
        <f t="shared" si="59"/>
        <v>2007</v>
      </c>
      <c r="B3698" s="865">
        <v>39339</v>
      </c>
      <c r="C3698" s="872">
        <v>198</v>
      </c>
    </row>
    <row r="3699" spans="1:3" s="862" customFormat="1">
      <c r="A3699" s="762">
        <f t="shared" si="59"/>
        <v>2007</v>
      </c>
      <c r="B3699" s="865">
        <v>39338</v>
      </c>
      <c r="C3699" s="872">
        <v>199</v>
      </c>
    </row>
    <row r="3700" spans="1:3" s="862" customFormat="1">
      <c r="A3700" s="762">
        <f t="shared" si="59"/>
        <v>2007</v>
      </c>
      <c r="B3700" s="865">
        <v>39337</v>
      </c>
      <c r="C3700" s="872">
        <v>207</v>
      </c>
    </row>
    <row r="3701" spans="1:3" s="862" customFormat="1">
      <c r="A3701" s="762">
        <f t="shared" si="59"/>
        <v>2007</v>
      </c>
      <c r="B3701" s="865">
        <v>39336</v>
      </c>
      <c r="C3701" s="872">
        <v>210</v>
      </c>
    </row>
    <row r="3702" spans="1:3" s="862" customFormat="1">
      <c r="A3702" s="762">
        <f t="shared" si="59"/>
        <v>2007</v>
      </c>
      <c r="B3702" s="865">
        <v>39335</v>
      </c>
      <c r="C3702" s="872">
        <v>219</v>
      </c>
    </row>
    <row r="3703" spans="1:3" s="862" customFormat="1">
      <c r="A3703" s="762">
        <f t="shared" si="59"/>
        <v>2007</v>
      </c>
      <c r="B3703" s="865">
        <v>39332</v>
      </c>
      <c r="C3703" s="872">
        <v>212</v>
      </c>
    </row>
    <row r="3704" spans="1:3" s="862" customFormat="1">
      <c r="A3704" s="762">
        <f t="shared" si="59"/>
        <v>2007</v>
      </c>
      <c r="B3704" s="865">
        <v>39331</v>
      </c>
      <c r="C3704" s="872">
        <v>204</v>
      </c>
    </row>
    <row r="3705" spans="1:3" s="862" customFormat="1">
      <c r="A3705" s="762">
        <f t="shared" si="59"/>
        <v>2007</v>
      </c>
      <c r="B3705" s="865">
        <v>39330</v>
      </c>
      <c r="C3705" s="872">
        <v>206</v>
      </c>
    </row>
    <row r="3706" spans="1:3" s="862" customFormat="1">
      <c r="A3706" s="762">
        <f t="shared" si="59"/>
        <v>2007</v>
      </c>
      <c r="B3706" s="865">
        <v>39329</v>
      </c>
      <c r="C3706" s="872">
        <v>196</v>
      </c>
    </row>
    <row r="3707" spans="1:3" s="862" customFormat="1">
      <c r="A3707" s="762">
        <f t="shared" si="59"/>
        <v>2007</v>
      </c>
      <c r="B3707" s="865">
        <v>39328</v>
      </c>
      <c r="C3707" s="872">
        <v>195</v>
      </c>
    </row>
    <row r="3708" spans="1:3" s="862" customFormat="1">
      <c r="A3708" s="762">
        <f t="shared" si="59"/>
        <v>2007</v>
      </c>
      <c r="B3708" s="865">
        <v>39325</v>
      </c>
      <c r="C3708" s="872">
        <v>195</v>
      </c>
    </row>
    <row r="3709" spans="1:3" s="862" customFormat="1">
      <c r="A3709" s="762">
        <f t="shared" si="59"/>
        <v>2007</v>
      </c>
      <c r="B3709" s="865">
        <v>39324</v>
      </c>
      <c r="C3709" s="872">
        <v>206</v>
      </c>
    </row>
    <row r="3710" spans="1:3" s="862" customFormat="1">
      <c r="A3710" s="762">
        <f t="shared" si="59"/>
        <v>2007</v>
      </c>
      <c r="B3710" s="865">
        <v>39323</v>
      </c>
      <c r="C3710" s="872">
        <v>200</v>
      </c>
    </row>
    <row r="3711" spans="1:3" s="862" customFormat="1">
      <c r="A3711" s="762">
        <f t="shared" si="59"/>
        <v>2007</v>
      </c>
      <c r="B3711" s="865">
        <v>39322</v>
      </c>
      <c r="C3711" s="872">
        <v>207</v>
      </c>
    </row>
    <row r="3712" spans="1:3" s="862" customFormat="1">
      <c r="A3712" s="762">
        <f t="shared" si="59"/>
        <v>2007</v>
      </c>
      <c r="B3712" s="865">
        <v>39321</v>
      </c>
      <c r="C3712" s="872">
        <v>200</v>
      </c>
    </row>
    <row r="3713" spans="1:3" s="862" customFormat="1">
      <c r="A3713" s="762">
        <f t="shared" si="59"/>
        <v>2007</v>
      </c>
      <c r="B3713" s="865">
        <v>39318</v>
      </c>
      <c r="C3713" s="872">
        <v>200</v>
      </c>
    </row>
    <row r="3714" spans="1:3" s="862" customFormat="1">
      <c r="A3714" s="762">
        <f t="shared" si="59"/>
        <v>2007</v>
      </c>
      <c r="B3714" s="865">
        <v>39317</v>
      </c>
      <c r="C3714" s="872">
        <v>207</v>
      </c>
    </row>
    <row r="3715" spans="1:3" s="862" customFormat="1">
      <c r="A3715" s="762">
        <f t="shared" si="59"/>
        <v>2007</v>
      </c>
      <c r="B3715" s="865">
        <v>39316</v>
      </c>
      <c r="C3715" s="872">
        <v>210</v>
      </c>
    </row>
    <row r="3716" spans="1:3" s="862" customFormat="1">
      <c r="A3716" s="762">
        <f t="shared" ref="A3716:A3779" si="60">YEAR(B3716)</f>
        <v>2007</v>
      </c>
      <c r="B3716" s="865">
        <v>39315</v>
      </c>
      <c r="C3716" s="872">
        <v>217</v>
      </c>
    </row>
    <row r="3717" spans="1:3" s="862" customFormat="1">
      <c r="A3717" s="762">
        <f t="shared" si="60"/>
        <v>2007</v>
      </c>
      <c r="B3717" s="865">
        <v>39314</v>
      </c>
      <c r="C3717" s="872">
        <v>216</v>
      </c>
    </row>
    <row r="3718" spans="1:3" s="862" customFormat="1">
      <c r="A3718" s="762">
        <f t="shared" si="60"/>
        <v>2007</v>
      </c>
      <c r="B3718" s="865">
        <v>39311</v>
      </c>
      <c r="C3718" s="872">
        <v>208</v>
      </c>
    </row>
    <row r="3719" spans="1:3" s="862" customFormat="1">
      <c r="A3719" s="762">
        <f t="shared" si="60"/>
        <v>2007</v>
      </c>
      <c r="B3719" s="865">
        <v>39310</v>
      </c>
      <c r="C3719" s="872">
        <v>229</v>
      </c>
    </row>
    <row r="3720" spans="1:3" s="862" customFormat="1">
      <c r="A3720" s="762">
        <f t="shared" si="60"/>
        <v>2007</v>
      </c>
      <c r="B3720" s="865">
        <v>39309</v>
      </c>
      <c r="C3720" s="872">
        <v>200</v>
      </c>
    </row>
    <row r="3721" spans="1:3" s="862" customFormat="1">
      <c r="A3721" s="762">
        <f t="shared" si="60"/>
        <v>2007</v>
      </c>
      <c r="B3721" s="865">
        <v>39308</v>
      </c>
      <c r="C3721" s="872">
        <v>197</v>
      </c>
    </row>
    <row r="3722" spans="1:3" s="862" customFormat="1">
      <c r="A3722" s="762">
        <f t="shared" si="60"/>
        <v>2007</v>
      </c>
      <c r="B3722" s="865">
        <v>39307</v>
      </c>
      <c r="C3722" s="872">
        <v>189</v>
      </c>
    </row>
    <row r="3723" spans="1:3" s="862" customFormat="1">
      <c r="A3723" s="762">
        <f t="shared" si="60"/>
        <v>2007</v>
      </c>
      <c r="B3723" s="865">
        <v>39304</v>
      </c>
      <c r="C3723" s="872">
        <v>190</v>
      </c>
    </row>
    <row r="3724" spans="1:3" s="862" customFormat="1">
      <c r="A3724" s="762">
        <f t="shared" si="60"/>
        <v>2007</v>
      </c>
      <c r="B3724" s="865">
        <v>39303</v>
      </c>
      <c r="C3724" s="872">
        <v>184</v>
      </c>
    </row>
    <row r="3725" spans="1:3" s="862" customFormat="1">
      <c r="A3725" s="762">
        <f t="shared" si="60"/>
        <v>2007</v>
      </c>
      <c r="B3725" s="865">
        <v>39302</v>
      </c>
      <c r="C3725" s="872">
        <v>175</v>
      </c>
    </row>
    <row r="3726" spans="1:3" s="862" customFormat="1">
      <c r="A3726" s="762">
        <f t="shared" si="60"/>
        <v>2007</v>
      </c>
      <c r="B3726" s="865">
        <v>39301</v>
      </c>
      <c r="C3726" s="872">
        <v>194</v>
      </c>
    </row>
    <row r="3727" spans="1:3" s="862" customFormat="1">
      <c r="A3727" s="762">
        <f t="shared" si="60"/>
        <v>2007</v>
      </c>
      <c r="B3727" s="865">
        <v>39300</v>
      </c>
      <c r="C3727" s="872">
        <v>200</v>
      </c>
    </row>
    <row r="3728" spans="1:3" s="862" customFormat="1">
      <c r="A3728" s="762">
        <f t="shared" si="60"/>
        <v>2007</v>
      </c>
      <c r="B3728" s="865">
        <v>39297</v>
      </c>
      <c r="C3728" s="872">
        <v>201</v>
      </c>
    </row>
    <row r="3729" spans="1:3" s="862" customFormat="1">
      <c r="A3729" s="762">
        <f t="shared" si="60"/>
        <v>2007</v>
      </c>
      <c r="B3729" s="865">
        <v>39296</v>
      </c>
      <c r="C3729" s="872">
        <v>201</v>
      </c>
    </row>
    <row r="3730" spans="1:3" s="862" customFormat="1">
      <c r="A3730" s="762">
        <f t="shared" si="60"/>
        <v>2007</v>
      </c>
      <c r="B3730" s="865">
        <v>39295</v>
      </c>
      <c r="C3730" s="872">
        <v>206</v>
      </c>
    </row>
    <row r="3731" spans="1:3" s="862" customFormat="1">
      <c r="A3731" s="762">
        <f t="shared" si="60"/>
        <v>2007</v>
      </c>
      <c r="B3731" s="865">
        <v>39294</v>
      </c>
      <c r="C3731" s="872">
        <v>208</v>
      </c>
    </row>
    <row r="3732" spans="1:3" s="862" customFormat="1">
      <c r="A3732" s="762">
        <f t="shared" si="60"/>
        <v>2007</v>
      </c>
      <c r="B3732" s="865">
        <v>39293</v>
      </c>
      <c r="C3732" s="872">
        <v>207</v>
      </c>
    </row>
    <row r="3733" spans="1:3" s="862" customFormat="1">
      <c r="A3733" s="762">
        <f t="shared" si="60"/>
        <v>2007</v>
      </c>
      <c r="B3733" s="865">
        <v>39290</v>
      </c>
      <c r="C3733" s="872">
        <v>212</v>
      </c>
    </row>
    <row r="3734" spans="1:3" s="862" customFormat="1">
      <c r="A3734" s="762">
        <f t="shared" si="60"/>
        <v>2007</v>
      </c>
      <c r="B3734" s="865">
        <v>39289</v>
      </c>
      <c r="C3734" s="872">
        <v>222</v>
      </c>
    </row>
    <row r="3735" spans="1:3" s="862" customFormat="1">
      <c r="A3735" s="762">
        <f t="shared" si="60"/>
        <v>2007</v>
      </c>
      <c r="B3735" s="865">
        <v>39288</v>
      </c>
      <c r="C3735" s="872">
        <v>183</v>
      </c>
    </row>
    <row r="3736" spans="1:3" s="862" customFormat="1">
      <c r="A3736" s="762">
        <f t="shared" si="60"/>
        <v>2007</v>
      </c>
      <c r="B3736" s="865">
        <v>39287</v>
      </c>
      <c r="C3736" s="872">
        <v>176</v>
      </c>
    </row>
    <row r="3737" spans="1:3" s="862" customFormat="1">
      <c r="A3737" s="762">
        <f t="shared" si="60"/>
        <v>2007</v>
      </c>
      <c r="B3737" s="865">
        <v>39286</v>
      </c>
      <c r="C3737" s="872">
        <v>169</v>
      </c>
    </row>
    <row r="3738" spans="1:3" s="862" customFormat="1">
      <c r="A3738" s="762">
        <f t="shared" si="60"/>
        <v>2007</v>
      </c>
      <c r="B3738" s="865">
        <v>39283</v>
      </c>
      <c r="C3738" s="872">
        <v>167</v>
      </c>
    </row>
    <row r="3739" spans="1:3" s="862" customFormat="1">
      <c r="A3739" s="762">
        <f t="shared" si="60"/>
        <v>2007</v>
      </c>
      <c r="B3739" s="865">
        <v>39282</v>
      </c>
      <c r="C3739" s="872">
        <v>160</v>
      </c>
    </row>
    <row r="3740" spans="1:3" s="862" customFormat="1">
      <c r="A3740" s="762">
        <f t="shared" si="60"/>
        <v>2007</v>
      </c>
      <c r="B3740" s="865">
        <v>39281</v>
      </c>
      <c r="C3740" s="872">
        <v>162</v>
      </c>
    </row>
    <row r="3741" spans="1:3" s="862" customFormat="1">
      <c r="A3741" s="762">
        <f t="shared" si="60"/>
        <v>2007</v>
      </c>
      <c r="B3741" s="865">
        <v>39280</v>
      </c>
      <c r="C3741" s="872">
        <v>155</v>
      </c>
    </row>
    <row r="3742" spans="1:3" s="862" customFormat="1">
      <c r="A3742" s="762">
        <f t="shared" si="60"/>
        <v>2007</v>
      </c>
      <c r="B3742" s="865">
        <v>39279</v>
      </c>
      <c r="C3742" s="872">
        <v>158</v>
      </c>
    </row>
    <row r="3743" spans="1:3" s="862" customFormat="1">
      <c r="A3743" s="762">
        <f t="shared" si="60"/>
        <v>2007</v>
      </c>
      <c r="B3743" s="865">
        <v>39276</v>
      </c>
      <c r="C3743" s="872">
        <v>154</v>
      </c>
    </row>
    <row r="3744" spans="1:3" s="862" customFormat="1">
      <c r="A3744" s="762">
        <f t="shared" si="60"/>
        <v>2007</v>
      </c>
      <c r="B3744" s="865">
        <v>39275</v>
      </c>
      <c r="C3744" s="872">
        <v>151</v>
      </c>
    </row>
    <row r="3745" spans="1:3" s="862" customFormat="1">
      <c r="A3745" s="762">
        <f t="shared" si="60"/>
        <v>2007</v>
      </c>
      <c r="B3745" s="865">
        <v>39274</v>
      </c>
      <c r="C3745" s="872">
        <v>154</v>
      </c>
    </row>
    <row r="3746" spans="1:3" s="862" customFormat="1">
      <c r="A3746" s="762">
        <f t="shared" si="60"/>
        <v>2007</v>
      </c>
      <c r="B3746" s="865">
        <v>39273</v>
      </c>
      <c r="C3746" s="872">
        <v>158</v>
      </c>
    </row>
    <row r="3747" spans="1:3" s="862" customFormat="1">
      <c r="A3747" s="762">
        <f t="shared" si="60"/>
        <v>2007</v>
      </c>
      <c r="B3747" s="865">
        <v>39272</v>
      </c>
      <c r="C3747" s="872">
        <v>148</v>
      </c>
    </row>
    <row r="3748" spans="1:3" s="862" customFormat="1">
      <c r="A3748" s="762">
        <f t="shared" si="60"/>
        <v>2007</v>
      </c>
      <c r="B3748" s="865">
        <v>39269</v>
      </c>
      <c r="C3748" s="872">
        <v>147</v>
      </c>
    </row>
    <row r="3749" spans="1:3" s="862" customFormat="1">
      <c r="A3749" s="762">
        <f t="shared" si="60"/>
        <v>2007</v>
      </c>
      <c r="B3749" s="865">
        <v>39268</v>
      </c>
      <c r="C3749" s="872">
        <v>153</v>
      </c>
    </row>
    <row r="3750" spans="1:3" s="862" customFormat="1">
      <c r="A3750" s="762">
        <f t="shared" si="60"/>
        <v>2007</v>
      </c>
      <c r="B3750" s="865">
        <v>39267</v>
      </c>
      <c r="C3750" s="872">
        <v>157</v>
      </c>
    </row>
    <row r="3751" spans="1:3" s="862" customFormat="1">
      <c r="A3751" s="762">
        <f t="shared" si="60"/>
        <v>2007</v>
      </c>
      <c r="B3751" s="865">
        <v>39266</v>
      </c>
      <c r="C3751" s="872">
        <v>157</v>
      </c>
    </row>
    <row r="3752" spans="1:3" s="862" customFormat="1">
      <c r="A3752" s="762">
        <f t="shared" si="60"/>
        <v>2007</v>
      </c>
      <c r="B3752" s="865">
        <v>39265</v>
      </c>
      <c r="C3752" s="872">
        <v>157</v>
      </c>
    </row>
    <row r="3753" spans="1:3" s="862" customFormat="1">
      <c r="A3753" s="762">
        <f t="shared" si="60"/>
        <v>2007</v>
      </c>
      <c r="B3753" s="865">
        <v>39262</v>
      </c>
      <c r="C3753" s="872">
        <v>160</v>
      </c>
    </row>
    <row r="3754" spans="1:3" s="862" customFormat="1">
      <c r="A3754" s="762">
        <f t="shared" si="60"/>
        <v>2007</v>
      </c>
      <c r="B3754" s="865">
        <v>39261</v>
      </c>
      <c r="C3754" s="872">
        <v>151</v>
      </c>
    </row>
    <row r="3755" spans="1:3" s="862" customFormat="1">
      <c r="A3755" s="762">
        <f t="shared" si="60"/>
        <v>2007</v>
      </c>
      <c r="B3755" s="865">
        <v>39260</v>
      </c>
      <c r="C3755" s="872">
        <v>158</v>
      </c>
    </row>
    <row r="3756" spans="1:3" s="862" customFormat="1">
      <c r="A3756" s="762">
        <f t="shared" si="60"/>
        <v>2007</v>
      </c>
      <c r="B3756" s="865">
        <v>39259</v>
      </c>
      <c r="C3756" s="872">
        <v>157</v>
      </c>
    </row>
    <row r="3757" spans="1:3" s="862" customFormat="1">
      <c r="A3757" s="762">
        <f t="shared" si="60"/>
        <v>2007</v>
      </c>
      <c r="B3757" s="865">
        <v>39258</v>
      </c>
      <c r="C3757" s="872">
        <v>154</v>
      </c>
    </row>
    <row r="3758" spans="1:3" s="862" customFormat="1">
      <c r="A3758" s="762">
        <f t="shared" si="60"/>
        <v>2007</v>
      </c>
      <c r="B3758" s="865">
        <v>39255</v>
      </c>
      <c r="C3758" s="872">
        <v>147</v>
      </c>
    </row>
    <row r="3759" spans="1:3" s="862" customFormat="1">
      <c r="A3759" s="762">
        <f t="shared" si="60"/>
        <v>2007</v>
      </c>
      <c r="B3759" s="865">
        <v>39254</v>
      </c>
      <c r="C3759" s="872">
        <v>145</v>
      </c>
    </row>
    <row r="3760" spans="1:3" s="862" customFormat="1">
      <c r="A3760" s="762">
        <f t="shared" si="60"/>
        <v>2007</v>
      </c>
      <c r="B3760" s="865">
        <v>39253</v>
      </c>
      <c r="C3760" s="872">
        <v>142</v>
      </c>
    </row>
    <row r="3761" spans="1:3" s="862" customFormat="1">
      <c r="A3761" s="762">
        <f t="shared" si="60"/>
        <v>2007</v>
      </c>
      <c r="B3761" s="865">
        <v>39252</v>
      </c>
      <c r="C3761" s="872">
        <v>143</v>
      </c>
    </row>
    <row r="3762" spans="1:3" s="862" customFormat="1">
      <c r="A3762" s="762">
        <f t="shared" si="60"/>
        <v>2007</v>
      </c>
      <c r="B3762" s="865">
        <v>39251</v>
      </c>
      <c r="C3762" s="872">
        <v>138</v>
      </c>
    </row>
    <row r="3763" spans="1:3" s="862" customFormat="1">
      <c r="A3763" s="762">
        <f t="shared" si="60"/>
        <v>2007</v>
      </c>
      <c r="B3763" s="865">
        <v>39248</v>
      </c>
      <c r="C3763" s="872">
        <v>141</v>
      </c>
    </row>
    <row r="3764" spans="1:3" s="862" customFormat="1">
      <c r="A3764" s="762">
        <f t="shared" si="60"/>
        <v>2007</v>
      </c>
      <c r="B3764" s="865">
        <v>39247</v>
      </c>
      <c r="C3764" s="872">
        <v>148</v>
      </c>
    </row>
    <row r="3765" spans="1:3" s="862" customFormat="1">
      <c r="A3765" s="762">
        <f t="shared" si="60"/>
        <v>2007</v>
      </c>
      <c r="B3765" s="865">
        <v>39246</v>
      </c>
      <c r="C3765" s="872">
        <v>151</v>
      </c>
    </row>
    <row r="3766" spans="1:3" s="862" customFormat="1">
      <c r="A3766" s="762">
        <f t="shared" si="60"/>
        <v>2007</v>
      </c>
      <c r="B3766" s="865">
        <v>39245</v>
      </c>
      <c r="C3766" s="872">
        <v>143</v>
      </c>
    </row>
    <row r="3767" spans="1:3" s="862" customFormat="1">
      <c r="A3767" s="762">
        <f t="shared" si="60"/>
        <v>2007</v>
      </c>
      <c r="B3767" s="865">
        <v>39244</v>
      </c>
      <c r="C3767" s="872">
        <v>146</v>
      </c>
    </row>
    <row r="3768" spans="1:3" s="862" customFormat="1">
      <c r="A3768" s="762">
        <f t="shared" si="60"/>
        <v>2007</v>
      </c>
      <c r="B3768" s="865">
        <v>39241</v>
      </c>
      <c r="C3768" s="872">
        <v>146</v>
      </c>
    </row>
    <row r="3769" spans="1:3" s="862" customFormat="1">
      <c r="A3769" s="762">
        <f t="shared" si="60"/>
        <v>2007</v>
      </c>
      <c r="B3769" s="865">
        <v>39240</v>
      </c>
      <c r="C3769" s="872">
        <v>146</v>
      </c>
    </row>
    <row r="3770" spans="1:3" s="862" customFormat="1">
      <c r="A3770" s="762">
        <f t="shared" si="60"/>
        <v>2007</v>
      </c>
      <c r="B3770" s="865">
        <v>39239</v>
      </c>
      <c r="C3770" s="872">
        <v>146</v>
      </c>
    </row>
    <row r="3771" spans="1:3" s="862" customFormat="1">
      <c r="A3771" s="762">
        <f t="shared" si="60"/>
        <v>2007</v>
      </c>
      <c r="B3771" s="865">
        <v>39238</v>
      </c>
      <c r="C3771" s="872">
        <v>144</v>
      </c>
    </row>
    <row r="3772" spans="1:3" s="862" customFormat="1">
      <c r="A3772" s="762">
        <f t="shared" si="60"/>
        <v>2007</v>
      </c>
      <c r="B3772" s="865">
        <v>39237</v>
      </c>
      <c r="C3772" s="872">
        <v>144</v>
      </c>
    </row>
    <row r="3773" spans="1:3" s="862" customFormat="1">
      <c r="A3773" s="762">
        <f t="shared" si="60"/>
        <v>2007</v>
      </c>
      <c r="B3773" s="865">
        <v>39234</v>
      </c>
      <c r="C3773" s="872">
        <v>139</v>
      </c>
    </row>
    <row r="3774" spans="1:3" s="862" customFormat="1">
      <c r="A3774" s="762">
        <f t="shared" si="60"/>
        <v>2007</v>
      </c>
      <c r="B3774" s="865">
        <v>39233</v>
      </c>
      <c r="C3774" s="872">
        <v>145</v>
      </c>
    </row>
    <row r="3775" spans="1:3" s="862" customFormat="1">
      <c r="A3775" s="762">
        <f t="shared" si="60"/>
        <v>2007</v>
      </c>
      <c r="B3775" s="865">
        <v>39232</v>
      </c>
      <c r="C3775" s="872">
        <v>146</v>
      </c>
    </row>
    <row r="3776" spans="1:3" s="862" customFormat="1">
      <c r="A3776" s="762">
        <f t="shared" si="60"/>
        <v>2007</v>
      </c>
      <c r="B3776" s="865">
        <v>39231</v>
      </c>
      <c r="C3776" s="872">
        <v>142</v>
      </c>
    </row>
    <row r="3777" spans="1:3" s="862" customFormat="1">
      <c r="A3777" s="762">
        <f t="shared" si="60"/>
        <v>2007</v>
      </c>
      <c r="B3777" s="865">
        <v>39230</v>
      </c>
      <c r="C3777" s="872">
        <v>140</v>
      </c>
    </row>
    <row r="3778" spans="1:3" s="862" customFormat="1">
      <c r="A3778" s="762">
        <f t="shared" si="60"/>
        <v>2007</v>
      </c>
      <c r="B3778" s="865">
        <v>39227</v>
      </c>
      <c r="C3778" s="872">
        <v>140</v>
      </c>
    </row>
    <row r="3779" spans="1:3" s="862" customFormat="1">
      <c r="A3779" s="762">
        <f t="shared" si="60"/>
        <v>2007</v>
      </c>
      <c r="B3779" s="865">
        <v>39226</v>
      </c>
      <c r="C3779" s="872">
        <v>143</v>
      </c>
    </row>
    <row r="3780" spans="1:3" s="862" customFormat="1">
      <c r="A3780" s="762">
        <f t="shared" ref="A3780:A3843" si="61">YEAR(B3780)</f>
        <v>2007</v>
      </c>
      <c r="B3780" s="865">
        <v>39225</v>
      </c>
      <c r="C3780" s="872">
        <v>139</v>
      </c>
    </row>
    <row r="3781" spans="1:3" s="862" customFormat="1">
      <c r="A3781" s="762">
        <f t="shared" si="61"/>
        <v>2007</v>
      </c>
      <c r="B3781" s="865">
        <v>39224</v>
      </c>
      <c r="C3781" s="872">
        <v>139</v>
      </c>
    </row>
    <row r="3782" spans="1:3" s="862" customFormat="1">
      <c r="A3782" s="762">
        <f t="shared" si="61"/>
        <v>2007</v>
      </c>
      <c r="B3782" s="865">
        <v>39223</v>
      </c>
      <c r="C3782" s="872">
        <v>143</v>
      </c>
    </row>
    <row r="3783" spans="1:3" s="862" customFormat="1">
      <c r="A3783" s="762">
        <f t="shared" si="61"/>
        <v>2007</v>
      </c>
      <c r="B3783" s="865">
        <v>39220</v>
      </c>
      <c r="C3783" s="872">
        <v>141</v>
      </c>
    </row>
    <row r="3784" spans="1:3" s="862" customFormat="1">
      <c r="A3784" s="762">
        <f t="shared" si="61"/>
        <v>2007</v>
      </c>
      <c r="B3784" s="865">
        <v>39219</v>
      </c>
      <c r="C3784" s="872">
        <v>145</v>
      </c>
    </row>
    <row r="3785" spans="1:3" s="862" customFormat="1">
      <c r="A3785" s="762">
        <f t="shared" si="61"/>
        <v>2007</v>
      </c>
      <c r="B3785" s="865">
        <v>39218</v>
      </c>
      <c r="C3785" s="872">
        <v>148</v>
      </c>
    </row>
    <row r="3786" spans="1:3" s="862" customFormat="1">
      <c r="A3786" s="762">
        <f t="shared" si="61"/>
        <v>2007</v>
      </c>
      <c r="B3786" s="865">
        <v>39217</v>
      </c>
      <c r="C3786" s="872">
        <v>150</v>
      </c>
    </row>
    <row r="3787" spans="1:3" s="862" customFormat="1">
      <c r="A3787" s="762">
        <f t="shared" si="61"/>
        <v>2007</v>
      </c>
      <c r="B3787" s="865">
        <v>39216</v>
      </c>
      <c r="C3787" s="872">
        <v>152</v>
      </c>
    </row>
    <row r="3788" spans="1:3" s="862" customFormat="1">
      <c r="A3788" s="762">
        <f t="shared" si="61"/>
        <v>2007</v>
      </c>
      <c r="B3788" s="865">
        <v>39213</v>
      </c>
      <c r="C3788" s="872">
        <v>152</v>
      </c>
    </row>
    <row r="3789" spans="1:3" s="862" customFormat="1">
      <c r="A3789" s="762">
        <f t="shared" si="61"/>
        <v>2007</v>
      </c>
      <c r="B3789" s="865">
        <v>39212</v>
      </c>
      <c r="C3789" s="872">
        <v>154</v>
      </c>
    </row>
    <row r="3790" spans="1:3" s="862" customFormat="1">
      <c r="A3790" s="762">
        <f t="shared" si="61"/>
        <v>2007</v>
      </c>
      <c r="B3790" s="865">
        <v>39211</v>
      </c>
      <c r="C3790" s="872">
        <v>152</v>
      </c>
    </row>
    <row r="3791" spans="1:3" s="862" customFormat="1">
      <c r="A3791" s="762">
        <f t="shared" si="61"/>
        <v>2007</v>
      </c>
      <c r="B3791" s="865">
        <v>39210</v>
      </c>
      <c r="C3791" s="872">
        <v>155</v>
      </c>
    </row>
    <row r="3792" spans="1:3" s="862" customFormat="1">
      <c r="A3792" s="762">
        <f t="shared" si="61"/>
        <v>2007</v>
      </c>
      <c r="B3792" s="865">
        <v>39209</v>
      </c>
      <c r="C3792" s="872">
        <v>156</v>
      </c>
    </row>
    <row r="3793" spans="1:3" s="862" customFormat="1">
      <c r="A3793" s="762">
        <f t="shared" si="61"/>
        <v>2007</v>
      </c>
      <c r="B3793" s="865">
        <v>39206</v>
      </c>
      <c r="C3793" s="872">
        <v>157</v>
      </c>
    </row>
    <row r="3794" spans="1:3" s="862" customFormat="1">
      <c r="A3794" s="762">
        <f t="shared" si="61"/>
        <v>2007</v>
      </c>
      <c r="B3794" s="865">
        <v>39205</v>
      </c>
      <c r="C3794" s="872">
        <v>152</v>
      </c>
    </row>
    <row r="3795" spans="1:3" s="862" customFormat="1">
      <c r="A3795" s="762">
        <f t="shared" si="61"/>
        <v>2007</v>
      </c>
      <c r="B3795" s="865">
        <v>39204</v>
      </c>
      <c r="C3795" s="872">
        <v>153</v>
      </c>
    </row>
    <row r="3796" spans="1:3" s="862" customFormat="1">
      <c r="A3796" s="762">
        <f t="shared" si="61"/>
        <v>2007</v>
      </c>
      <c r="B3796" s="865">
        <v>39203</v>
      </c>
      <c r="C3796" s="872">
        <v>152</v>
      </c>
    </row>
    <row r="3797" spans="1:3" s="862" customFormat="1">
      <c r="A3797" s="762">
        <f t="shared" si="61"/>
        <v>2007</v>
      </c>
      <c r="B3797" s="865">
        <v>39202</v>
      </c>
      <c r="C3797" s="872">
        <v>156</v>
      </c>
    </row>
    <row r="3798" spans="1:3" s="862" customFormat="1">
      <c r="A3798" s="762">
        <f t="shared" si="61"/>
        <v>2007</v>
      </c>
      <c r="B3798" s="865">
        <v>39199</v>
      </c>
      <c r="C3798" s="872">
        <v>148</v>
      </c>
    </row>
    <row r="3799" spans="1:3" s="862" customFormat="1">
      <c r="A3799" s="762">
        <f t="shared" si="61"/>
        <v>2007</v>
      </c>
      <c r="B3799" s="865">
        <v>39198</v>
      </c>
      <c r="C3799" s="872">
        <v>148</v>
      </c>
    </row>
    <row r="3800" spans="1:3" s="862" customFormat="1">
      <c r="A3800" s="762">
        <f t="shared" si="61"/>
        <v>2007</v>
      </c>
      <c r="B3800" s="865">
        <v>39197</v>
      </c>
      <c r="C3800" s="872">
        <v>148</v>
      </c>
    </row>
    <row r="3801" spans="1:3" s="862" customFormat="1">
      <c r="A3801" s="762">
        <f t="shared" si="61"/>
        <v>2007</v>
      </c>
      <c r="B3801" s="865">
        <v>39196</v>
      </c>
      <c r="C3801" s="872">
        <v>149</v>
      </c>
    </row>
    <row r="3802" spans="1:3" s="862" customFormat="1">
      <c r="A3802" s="762">
        <f t="shared" si="61"/>
        <v>2007</v>
      </c>
      <c r="B3802" s="865">
        <v>39195</v>
      </c>
      <c r="C3802" s="872">
        <v>148</v>
      </c>
    </row>
    <row r="3803" spans="1:3" s="862" customFormat="1">
      <c r="A3803" s="762">
        <f t="shared" si="61"/>
        <v>2007</v>
      </c>
      <c r="B3803" s="865">
        <v>39192</v>
      </c>
      <c r="C3803" s="872">
        <v>146</v>
      </c>
    </row>
    <row r="3804" spans="1:3" s="862" customFormat="1">
      <c r="A3804" s="762">
        <f t="shared" si="61"/>
        <v>2007</v>
      </c>
      <c r="B3804" s="865">
        <v>39191</v>
      </c>
      <c r="C3804" s="872">
        <v>148</v>
      </c>
    </row>
    <row r="3805" spans="1:3" s="862" customFormat="1">
      <c r="A3805" s="762">
        <f t="shared" si="61"/>
        <v>2007</v>
      </c>
      <c r="B3805" s="865">
        <v>39190</v>
      </c>
      <c r="C3805" s="872">
        <v>153</v>
      </c>
    </row>
    <row r="3806" spans="1:3" s="862" customFormat="1">
      <c r="A3806" s="762">
        <f t="shared" si="61"/>
        <v>2007</v>
      </c>
      <c r="B3806" s="865">
        <v>39189</v>
      </c>
      <c r="C3806" s="872">
        <v>155</v>
      </c>
    </row>
    <row r="3807" spans="1:3" s="862" customFormat="1">
      <c r="A3807" s="762">
        <f t="shared" si="61"/>
        <v>2007</v>
      </c>
      <c r="B3807" s="865">
        <v>39188</v>
      </c>
      <c r="C3807" s="872">
        <v>154</v>
      </c>
    </row>
    <row r="3808" spans="1:3" s="862" customFormat="1">
      <c r="A3808" s="762">
        <f t="shared" si="61"/>
        <v>2007</v>
      </c>
      <c r="B3808" s="865">
        <v>39185</v>
      </c>
      <c r="C3808" s="872">
        <v>154</v>
      </c>
    </row>
    <row r="3809" spans="1:3" s="862" customFormat="1">
      <c r="A3809" s="762">
        <f t="shared" si="61"/>
        <v>2007</v>
      </c>
      <c r="B3809" s="865">
        <v>39184</v>
      </c>
      <c r="C3809" s="872">
        <v>157</v>
      </c>
    </row>
    <row r="3810" spans="1:3" s="862" customFormat="1">
      <c r="A3810" s="762">
        <f t="shared" si="61"/>
        <v>2007</v>
      </c>
      <c r="B3810" s="865">
        <v>39183</v>
      </c>
      <c r="C3810" s="872">
        <v>156</v>
      </c>
    </row>
    <row r="3811" spans="1:3" s="862" customFormat="1">
      <c r="A3811" s="762">
        <f t="shared" si="61"/>
        <v>2007</v>
      </c>
      <c r="B3811" s="865">
        <v>39182</v>
      </c>
      <c r="C3811" s="872">
        <v>158</v>
      </c>
    </row>
    <row r="3812" spans="1:3" s="862" customFormat="1">
      <c r="A3812" s="762">
        <f t="shared" si="61"/>
        <v>2007</v>
      </c>
      <c r="B3812" s="865">
        <v>39181</v>
      </c>
      <c r="C3812" s="872">
        <v>156</v>
      </c>
    </row>
    <row r="3813" spans="1:3" s="862" customFormat="1">
      <c r="A3813" s="762">
        <f t="shared" si="61"/>
        <v>2007</v>
      </c>
      <c r="B3813" s="865">
        <v>39177</v>
      </c>
      <c r="C3813" s="872">
        <v>164</v>
      </c>
    </row>
    <row r="3814" spans="1:3" s="862" customFormat="1">
      <c r="A3814" s="762">
        <f t="shared" si="61"/>
        <v>2007</v>
      </c>
      <c r="B3814" s="865">
        <v>39176</v>
      </c>
      <c r="C3814" s="872">
        <v>165</v>
      </c>
    </row>
    <row r="3815" spans="1:3" s="862" customFormat="1">
      <c r="A3815" s="762">
        <f t="shared" si="61"/>
        <v>2007</v>
      </c>
      <c r="B3815" s="865">
        <v>39175</v>
      </c>
      <c r="C3815" s="872">
        <v>164</v>
      </c>
    </row>
    <row r="3816" spans="1:3" s="862" customFormat="1">
      <c r="A3816" s="762">
        <f t="shared" si="61"/>
        <v>2007</v>
      </c>
      <c r="B3816" s="865">
        <v>39174</v>
      </c>
      <c r="C3816" s="872">
        <v>167</v>
      </c>
    </row>
    <row r="3817" spans="1:3" s="862" customFormat="1">
      <c r="A3817" s="762">
        <f t="shared" si="61"/>
        <v>2007</v>
      </c>
      <c r="B3817" s="865">
        <v>39171</v>
      </c>
      <c r="C3817" s="872">
        <v>167</v>
      </c>
    </row>
    <row r="3818" spans="1:3" s="862" customFormat="1">
      <c r="A3818" s="762">
        <f t="shared" si="61"/>
        <v>2007</v>
      </c>
      <c r="B3818" s="865">
        <v>39170</v>
      </c>
      <c r="C3818" s="872">
        <v>170</v>
      </c>
    </row>
    <row r="3819" spans="1:3" s="862" customFormat="1">
      <c r="A3819" s="762">
        <f t="shared" si="61"/>
        <v>2007</v>
      </c>
      <c r="B3819" s="865">
        <v>39169</v>
      </c>
      <c r="C3819" s="872">
        <v>172</v>
      </c>
    </row>
    <row r="3820" spans="1:3" s="862" customFormat="1">
      <c r="A3820" s="762">
        <f t="shared" si="61"/>
        <v>2007</v>
      </c>
      <c r="B3820" s="865">
        <v>39168</v>
      </c>
      <c r="C3820" s="872">
        <v>173</v>
      </c>
    </row>
    <row r="3821" spans="1:3" s="862" customFormat="1">
      <c r="A3821" s="762">
        <f t="shared" si="61"/>
        <v>2007</v>
      </c>
      <c r="B3821" s="865">
        <v>39167</v>
      </c>
      <c r="C3821" s="872">
        <v>174</v>
      </c>
    </row>
    <row r="3822" spans="1:3" s="862" customFormat="1">
      <c r="A3822" s="762">
        <f t="shared" si="61"/>
        <v>2007</v>
      </c>
      <c r="B3822" s="865">
        <v>39164</v>
      </c>
      <c r="C3822" s="872">
        <v>175</v>
      </c>
    </row>
    <row r="3823" spans="1:3" s="862" customFormat="1">
      <c r="A3823" s="762">
        <f t="shared" si="61"/>
        <v>2007</v>
      </c>
      <c r="B3823" s="865">
        <v>39163</v>
      </c>
      <c r="C3823" s="872">
        <v>175</v>
      </c>
    </row>
    <row r="3824" spans="1:3" s="862" customFormat="1">
      <c r="A3824" s="762">
        <f t="shared" si="61"/>
        <v>2007</v>
      </c>
      <c r="B3824" s="865">
        <v>39162</v>
      </c>
      <c r="C3824" s="872">
        <v>181</v>
      </c>
    </row>
    <row r="3825" spans="1:3" s="862" customFormat="1">
      <c r="A3825" s="762">
        <f t="shared" si="61"/>
        <v>2007</v>
      </c>
      <c r="B3825" s="865">
        <v>39161</v>
      </c>
      <c r="C3825" s="872">
        <v>186</v>
      </c>
    </row>
    <row r="3826" spans="1:3" s="862" customFormat="1">
      <c r="A3826" s="762">
        <f t="shared" si="61"/>
        <v>2007</v>
      </c>
      <c r="B3826" s="865">
        <v>39160</v>
      </c>
      <c r="C3826" s="872">
        <v>186</v>
      </c>
    </row>
    <row r="3827" spans="1:3" s="862" customFormat="1">
      <c r="A3827" s="762">
        <f t="shared" si="61"/>
        <v>2007</v>
      </c>
      <c r="B3827" s="865">
        <v>39157</v>
      </c>
      <c r="C3827" s="872">
        <v>191</v>
      </c>
    </row>
    <row r="3828" spans="1:3" s="862" customFormat="1">
      <c r="A3828" s="762">
        <f t="shared" si="61"/>
        <v>2007</v>
      </c>
      <c r="B3828" s="865">
        <v>39156</v>
      </c>
      <c r="C3828" s="872">
        <v>193</v>
      </c>
    </row>
    <row r="3829" spans="1:3" s="862" customFormat="1">
      <c r="A3829" s="762">
        <f t="shared" si="61"/>
        <v>2007</v>
      </c>
      <c r="B3829" s="865">
        <v>39155</v>
      </c>
      <c r="C3829" s="872">
        <v>194</v>
      </c>
    </row>
    <row r="3830" spans="1:3" s="862" customFormat="1">
      <c r="A3830" s="762">
        <f t="shared" si="61"/>
        <v>2007</v>
      </c>
      <c r="B3830" s="865">
        <v>39154</v>
      </c>
      <c r="C3830" s="872">
        <v>198</v>
      </c>
    </row>
    <row r="3831" spans="1:3" s="862" customFormat="1">
      <c r="A3831" s="762">
        <f t="shared" si="61"/>
        <v>2007</v>
      </c>
      <c r="B3831" s="865">
        <v>39153</v>
      </c>
      <c r="C3831" s="872">
        <v>191</v>
      </c>
    </row>
    <row r="3832" spans="1:3" s="862" customFormat="1">
      <c r="A3832" s="762">
        <f t="shared" si="61"/>
        <v>2007</v>
      </c>
      <c r="B3832" s="865">
        <v>39150</v>
      </c>
      <c r="C3832" s="872">
        <v>190</v>
      </c>
    </row>
    <row r="3833" spans="1:3" s="862" customFormat="1">
      <c r="A3833" s="762">
        <f t="shared" si="61"/>
        <v>2007</v>
      </c>
      <c r="B3833" s="865">
        <v>39149</v>
      </c>
      <c r="C3833" s="872">
        <v>197</v>
      </c>
    </row>
    <row r="3834" spans="1:3" s="862" customFormat="1">
      <c r="A3834" s="762">
        <f t="shared" si="61"/>
        <v>2007</v>
      </c>
      <c r="B3834" s="865">
        <v>39148</v>
      </c>
      <c r="C3834" s="872">
        <v>199</v>
      </c>
    </row>
    <row r="3835" spans="1:3" s="862" customFormat="1">
      <c r="A3835" s="762">
        <f t="shared" si="61"/>
        <v>2007</v>
      </c>
      <c r="B3835" s="865">
        <v>39147</v>
      </c>
      <c r="C3835" s="872">
        <v>197</v>
      </c>
    </row>
    <row r="3836" spans="1:3" s="862" customFormat="1">
      <c r="A3836" s="762">
        <f t="shared" si="61"/>
        <v>2007</v>
      </c>
      <c r="B3836" s="865">
        <v>39146</v>
      </c>
      <c r="C3836" s="872">
        <v>201</v>
      </c>
    </row>
    <row r="3837" spans="1:3" s="862" customFormat="1">
      <c r="A3837" s="762">
        <f t="shared" si="61"/>
        <v>2007</v>
      </c>
      <c r="B3837" s="865">
        <v>39143</v>
      </c>
      <c r="C3837" s="872">
        <v>201</v>
      </c>
    </row>
    <row r="3838" spans="1:3" s="862" customFormat="1">
      <c r="A3838" s="762">
        <f t="shared" si="61"/>
        <v>2007</v>
      </c>
      <c r="B3838" s="865">
        <v>39142</v>
      </c>
      <c r="C3838" s="872">
        <v>195</v>
      </c>
    </row>
    <row r="3839" spans="1:3" s="862" customFormat="1">
      <c r="A3839" s="762">
        <f t="shared" si="61"/>
        <v>2007</v>
      </c>
      <c r="B3839" s="865">
        <v>39141</v>
      </c>
      <c r="C3839" s="872">
        <v>195</v>
      </c>
    </row>
    <row r="3840" spans="1:3" s="862" customFormat="1">
      <c r="A3840" s="762">
        <f t="shared" si="61"/>
        <v>2007</v>
      </c>
      <c r="B3840" s="865">
        <v>39140</v>
      </c>
      <c r="C3840" s="872">
        <v>204</v>
      </c>
    </row>
    <row r="3841" spans="1:3" s="862" customFormat="1">
      <c r="A3841" s="762">
        <f t="shared" si="61"/>
        <v>2007</v>
      </c>
      <c r="B3841" s="865">
        <v>39139</v>
      </c>
      <c r="C3841" s="872">
        <v>182</v>
      </c>
    </row>
    <row r="3842" spans="1:3" s="862" customFormat="1">
      <c r="A3842" s="762">
        <f t="shared" si="61"/>
        <v>2007</v>
      </c>
      <c r="B3842" s="865">
        <v>39136</v>
      </c>
      <c r="C3842" s="872">
        <v>179</v>
      </c>
    </row>
    <row r="3843" spans="1:3" s="862" customFormat="1">
      <c r="A3843" s="762">
        <f t="shared" si="61"/>
        <v>2007</v>
      </c>
      <c r="B3843" s="865">
        <v>39135</v>
      </c>
      <c r="C3843" s="872">
        <v>176</v>
      </c>
    </row>
    <row r="3844" spans="1:3" s="862" customFormat="1">
      <c r="A3844" s="762">
        <f t="shared" ref="A3844:A3907" si="62">YEAR(B3844)</f>
        <v>2007</v>
      </c>
      <c r="B3844" s="865">
        <v>39134</v>
      </c>
      <c r="C3844" s="872">
        <v>179</v>
      </c>
    </row>
    <row r="3845" spans="1:3" s="862" customFormat="1">
      <c r="A3845" s="762">
        <f t="shared" si="62"/>
        <v>2007</v>
      </c>
      <c r="B3845" s="865">
        <v>39133</v>
      </c>
      <c r="C3845" s="872">
        <v>181</v>
      </c>
    </row>
    <row r="3846" spans="1:3" s="862" customFormat="1">
      <c r="A3846" s="762">
        <f t="shared" si="62"/>
        <v>2007</v>
      </c>
      <c r="B3846" s="865">
        <v>39132</v>
      </c>
      <c r="C3846" s="872">
        <v>182</v>
      </c>
    </row>
    <row r="3847" spans="1:3" s="862" customFormat="1">
      <c r="A3847" s="762">
        <f t="shared" si="62"/>
        <v>2007</v>
      </c>
      <c r="B3847" s="865">
        <v>39129</v>
      </c>
      <c r="C3847" s="872">
        <v>182</v>
      </c>
    </row>
    <row r="3848" spans="1:3" s="862" customFormat="1">
      <c r="A3848" s="762">
        <f t="shared" si="62"/>
        <v>2007</v>
      </c>
      <c r="B3848" s="865">
        <v>39128</v>
      </c>
      <c r="C3848" s="872">
        <v>180</v>
      </c>
    </row>
    <row r="3849" spans="1:3" s="862" customFormat="1">
      <c r="A3849" s="762">
        <f t="shared" si="62"/>
        <v>2007</v>
      </c>
      <c r="B3849" s="865">
        <v>39127</v>
      </c>
      <c r="C3849" s="872">
        <v>181</v>
      </c>
    </row>
    <row r="3850" spans="1:3" s="862" customFormat="1">
      <c r="A3850" s="762">
        <f t="shared" si="62"/>
        <v>2007</v>
      </c>
      <c r="B3850" s="865">
        <v>39126</v>
      </c>
      <c r="C3850" s="872">
        <v>177</v>
      </c>
    </row>
    <row r="3851" spans="1:3" s="862" customFormat="1">
      <c r="A3851" s="762">
        <f t="shared" si="62"/>
        <v>2007</v>
      </c>
      <c r="B3851" s="865">
        <v>39125</v>
      </c>
      <c r="C3851" s="872">
        <v>182</v>
      </c>
    </row>
    <row r="3852" spans="1:3" s="862" customFormat="1">
      <c r="A3852" s="762">
        <f t="shared" si="62"/>
        <v>2007</v>
      </c>
      <c r="B3852" s="865">
        <v>39122</v>
      </c>
      <c r="C3852" s="872">
        <v>184</v>
      </c>
    </row>
    <row r="3853" spans="1:3" s="862" customFormat="1">
      <c r="A3853" s="762">
        <f t="shared" si="62"/>
        <v>2007</v>
      </c>
      <c r="B3853" s="865">
        <v>39121</v>
      </c>
      <c r="C3853" s="872">
        <v>186</v>
      </c>
    </row>
    <row r="3854" spans="1:3" s="862" customFormat="1">
      <c r="A3854" s="762">
        <f t="shared" si="62"/>
        <v>2007</v>
      </c>
      <c r="B3854" s="865">
        <v>39120</v>
      </c>
      <c r="C3854" s="872">
        <v>186</v>
      </c>
    </row>
    <row r="3855" spans="1:3" s="862" customFormat="1">
      <c r="A3855" s="762">
        <f t="shared" si="62"/>
        <v>2007</v>
      </c>
      <c r="B3855" s="865">
        <v>39119</v>
      </c>
      <c r="C3855" s="872">
        <v>181</v>
      </c>
    </row>
    <row r="3856" spans="1:3" s="862" customFormat="1">
      <c r="A3856" s="762">
        <f t="shared" si="62"/>
        <v>2007</v>
      </c>
      <c r="B3856" s="865">
        <v>39118</v>
      </c>
      <c r="C3856" s="872">
        <v>182</v>
      </c>
    </row>
    <row r="3857" spans="1:3" s="862" customFormat="1">
      <c r="A3857" s="762">
        <f t="shared" si="62"/>
        <v>2007</v>
      </c>
      <c r="B3857" s="865">
        <v>39115</v>
      </c>
      <c r="C3857" s="872">
        <v>182</v>
      </c>
    </row>
    <row r="3858" spans="1:3" s="862" customFormat="1">
      <c r="A3858" s="762">
        <f t="shared" si="62"/>
        <v>2007</v>
      </c>
      <c r="B3858" s="865">
        <v>39114</v>
      </c>
      <c r="C3858" s="872">
        <v>182</v>
      </c>
    </row>
    <row r="3859" spans="1:3" s="862" customFormat="1">
      <c r="A3859" s="762">
        <f t="shared" si="62"/>
        <v>2007</v>
      </c>
      <c r="B3859" s="865">
        <v>39113</v>
      </c>
      <c r="C3859" s="872">
        <v>190</v>
      </c>
    </row>
    <row r="3860" spans="1:3" s="862" customFormat="1">
      <c r="A3860" s="762">
        <f t="shared" si="62"/>
        <v>2007</v>
      </c>
      <c r="B3860" s="865">
        <v>39112</v>
      </c>
      <c r="C3860" s="872">
        <v>190</v>
      </c>
    </row>
    <row r="3861" spans="1:3" s="862" customFormat="1">
      <c r="A3861" s="762">
        <f t="shared" si="62"/>
        <v>2007</v>
      </c>
      <c r="B3861" s="865">
        <v>39111</v>
      </c>
      <c r="C3861" s="872">
        <v>190</v>
      </c>
    </row>
    <row r="3862" spans="1:3" s="862" customFormat="1">
      <c r="A3862" s="762">
        <f t="shared" si="62"/>
        <v>2007</v>
      </c>
      <c r="B3862" s="865">
        <v>39108</v>
      </c>
      <c r="C3862" s="872">
        <v>186</v>
      </c>
    </row>
    <row r="3863" spans="1:3" s="862" customFormat="1">
      <c r="A3863" s="762">
        <f t="shared" si="62"/>
        <v>2007</v>
      </c>
      <c r="B3863" s="865">
        <v>39107</v>
      </c>
      <c r="C3863" s="872">
        <v>184</v>
      </c>
    </row>
    <row r="3864" spans="1:3" s="862" customFormat="1">
      <c r="A3864" s="762">
        <f t="shared" si="62"/>
        <v>2007</v>
      </c>
      <c r="B3864" s="865">
        <v>39106</v>
      </c>
      <c r="C3864" s="872">
        <v>185</v>
      </c>
    </row>
    <row r="3865" spans="1:3" s="862" customFormat="1">
      <c r="A3865" s="762">
        <f t="shared" si="62"/>
        <v>2007</v>
      </c>
      <c r="B3865" s="865">
        <v>39105</v>
      </c>
      <c r="C3865" s="872">
        <v>185</v>
      </c>
    </row>
    <row r="3866" spans="1:3" s="862" customFormat="1">
      <c r="A3866" s="762">
        <f t="shared" si="62"/>
        <v>2007</v>
      </c>
      <c r="B3866" s="865">
        <v>39104</v>
      </c>
      <c r="C3866" s="872">
        <v>188</v>
      </c>
    </row>
    <row r="3867" spans="1:3" s="862" customFormat="1">
      <c r="A3867" s="762">
        <f t="shared" si="62"/>
        <v>2007</v>
      </c>
      <c r="B3867" s="865">
        <v>39101</v>
      </c>
      <c r="C3867" s="872">
        <v>187</v>
      </c>
    </row>
    <row r="3868" spans="1:3" s="862" customFormat="1">
      <c r="A3868" s="762">
        <f t="shared" si="62"/>
        <v>2007</v>
      </c>
      <c r="B3868" s="865">
        <v>39100</v>
      </c>
      <c r="C3868" s="872">
        <v>190</v>
      </c>
    </row>
    <row r="3869" spans="1:3" s="862" customFormat="1">
      <c r="A3869" s="762">
        <f t="shared" si="62"/>
        <v>2007</v>
      </c>
      <c r="B3869" s="865">
        <v>39099</v>
      </c>
      <c r="C3869" s="872">
        <v>186</v>
      </c>
    </row>
    <row r="3870" spans="1:3" s="862" customFormat="1">
      <c r="A3870" s="762">
        <f t="shared" si="62"/>
        <v>2007</v>
      </c>
      <c r="B3870" s="865">
        <v>39098</v>
      </c>
      <c r="C3870" s="872">
        <v>192</v>
      </c>
    </row>
    <row r="3871" spans="1:3" s="862" customFormat="1">
      <c r="A3871" s="762">
        <f t="shared" si="62"/>
        <v>2007</v>
      </c>
      <c r="B3871" s="865">
        <v>39097</v>
      </c>
      <c r="C3871" s="872">
        <v>193</v>
      </c>
    </row>
    <row r="3872" spans="1:3" s="862" customFormat="1">
      <c r="A3872" s="762">
        <f t="shared" si="62"/>
        <v>2007</v>
      </c>
      <c r="B3872" s="865">
        <v>39094</v>
      </c>
      <c r="C3872" s="872">
        <v>193</v>
      </c>
    </row>
    <row r="3873" spans="1:3" s="862" customFormat="1">
      <c r="A3873" s="762">
        <f t="shared" si="62"/>
        <v>2007</v>
      </c>
      <c r="B3873" s="865">
        <v>39093</v>
      </c>
      <c r="C3873" s="872">
        <v>196</v>
      </c>
    </row>
    <row r="3874" spans="1:3" s="862" customFormat="1">
      <c r="A3874" s="762">
        <f t="shared" si="62"/>
        <v>2007</v>
      </c>
      <c r="B3874" s="865">
        <v>39092</v>
      </c>
      <c r="C3874" s="872">
        <v>199</v>
      </c>
    </row>
    <row r="3875" spans="1:3" s="862" customFormat="1">
      <c r="A3875" s="762">
        <f t="shared" si="62"/>
        <v>2007</v>
      </c>
      <c r="B3875" s="865">
        <v>39091</v>
      </c>
      <c r="C3875" s="872">
        <v>200</v>
      </c>
    </row>
    <row r="3876" spans="1:3" s="862" customFormat="1">
      <c r="A3876" s="762">
        <f t="shared" si="62"/>
        <v>2007</v>
      </c>
      <c r="B3876" s="865">
        <v>39090</v>
      </c>
      <c r="C3876" s="872">
        <v>197</v>
      </c>
    </row>
    <row r="3877" spans="1:3" s="862" customFormat="1">
      <c r="A3877" s="762">
        <f t="shared" si="62"/>
        <v>2007</v>
      </c>
      <c r="B3877" s="865">
        <v>39087</v>
      </c>
      <c r="C3877" s="872">
        <v>198</v>
      </c>
    </row>
    <row r="3878" spans="1:3" s="862" customFormat="1">
      <c r="A3878" s="762">
        <f t="shared" si="62"/>
        <v>2007</v>
      </c>
      <c r="B3878" s="865">
        <v>39086</v>
      </c>
      <c r="C3878" s="872">
        <v>199</v>
      </c>
    </row>
    <row r="3879" spans="1:3" s="862" customFormat="1">
      <c r="A3879" s="762">
        <f t="shared" si="62"/>
        <v>2007</v>
      </c>
      <c r="B3879" s="865">
        <v>39085</v>
      </c>
      <c r="C3879" s="872">
        <v>194</v>
      </c>
    </row>
    <row r="3880" spans="1:3" s="862" customFormat="1">
      <c r="A3880" s="762">
        <f t="shared" si="62"/>
        <v>2007</v>
      </c>
      <c r="B3880" s="865">
        <v>39084</v>
      </c>
      <c r="C3880" s="872">
        <v>194</v>
      </c>
    </row>
    <row r="3881" spans="1:3" s="862" customFormat="1">
      <c r="A3881" s="762">
        <f t="shared" si="62"/>
        <v>2006</v>
      </c>
      <c r="B3881" s="865">
        <v>39080</v>
      </c>
      <c r="C3881" s="872">
        <v>192</v>
      </c>
    </row>
    <row r="3882" spans="1:3" s="862" customFormat="1">
      <c r="A3882" s="762">
        <f t="shared" si="62"/>
        <v>2006</v>
      </c>
      <c r="B3882" s="865">
        <v>39079</v>
      </c>
      <c r="C3882" s="872">
        <v>192</v>
      </c>
    </row>
    <row r="3883" spans="1:3" s="862" customFormat="1">
      <c r="A3883" s="762">
        <f t="shared" si="62"/>
        <v>2006</v>
      </c>
      <c r="B3883" s="865">
        <v>39078</v>
      </c>
      <c r="C3883" s="872">
        <v>196</v>
      </c>
    </row>
    <row r="3884" spans="1:3" s="862" customFormat="1">
      <c r="A3884" s="762">
        <f t="shared" si="62"/>
        <v>2006</v>
      </c>
      <c r="B3884" s="865">
        <v>39077</v>
      </c>
      <c r="C3884" s="872">
        <v>200</v>
      </c>
    </row>
    <row r="3885" spans="1:3" s="862" customFormat="1">
      <c r="A3885" s="762">
        <f t="shared" si="62"/>
        <v>2006</v>
      </c>
      <c r="B3885" s="865">
        <v>39073</v>
      </c>
      <c r="C3885" s="872">
        <v>198</v>
      </c>
    </row>
    <row r="3886" spans="1:3" s="862" customFormat="1">
      <c r="A3886" s="762">
        <f t="shared" si="62"/>
        <v>2006</v>
      </c>
      <c r="B3886" s="865">
        <v>39072</v>
      </c>
      <c r="C3886" s="872">
        <v>201</v>
      </c>
    </row>
    <row r="3887" spans="1:3" s="862" customFormat="1">
      <c r="A3887" s="762">
        <f t="shared" si="62"/>
        <v>2006</v>
      </c>
      <c r="B3887" s="865">
        <v>39071</v>
      </c>
      <c r="C3887" s="872">
        <v>201</v>
      </c>
    </row>
    <row r="3888" spans="1:3" s="862" customFormat="1">
      <c r="A3888" s="762">
        <f t="shared" si="62"/>
        <v>2006</v>
      </c>
      <c r="B3888" s="865">
        <v>39070</v>
      </c>
      <c r="C3888" s="872">
        <v>200</v>
      </c>
    </row>
    <row r="3889" spans="1:3" s="862" customFormat="1">
      <c r="A3889" s="762">
        <f t="shared" si="62"/>
        <v>2006</v>
      </c>
      <c r="B3889" s="865">
        <v>39069</v>
      </c>
      <c r="C3889" s="872">
        <v>203</v>
      </c>
    </row>
    <row r="3890" spans="1:3" s="862" customFormat="1">
      <c r="A3890" s="762">
        <f t="shared" si="62"/>
        <v>2006</v>
      </c>
      <c r="B3890" s="865">
        <v>39066</v>
      </c>
      <c r="C3890" s="872">
        <v>202</v>
      </c>
    </row>
    <row r="3891" spans="1:3" s="862" customFormat="1">
      <c r="A3891" s="762">
        <f t="shared" si="62"/>
        <v>2006</v>
      </c>
      <c r="B3891" s="865">
        <v>39065</v>
      </c>
      <c r="C3891" s="872">
        <v>203</v>
      </c>
    </row>
    <row r="3892" spans="1:3" s="862" customFormat="1">
      <c r="A3892" s="762">
        <f t="shared" si="62"/>
        <v>2006</v>
      </c>
      <c r="B3892" s="865">
        <v>39064</v>
      </c>
      <c r="C3892" s="872">
        <v>206</v>
      </c>
    </row>
    <row r="3893" spans="1:3" s="862" customFormat="1">
      <c r="A3893" s="762">
        <f t="shared" si="62"/>
        <v>2006</v>
      </c>
      <c r="B3893" s="865">
        <v>39063</v>
      </c>
      <c r="C3893" s="872">
        <v>213</v>
      </c>
    </row>
    <row r="3894" spans="1:3" s="862" customFormat="1">
      <c r="A3894" s="762">
        <f t="shared" si="62"/>
        <v>2006</v>
      </c>
      <c r="B3894" s="865">
        <v>39062</v>
      </c>
      <c r="C3894" s="872">
        <v>210</v>
      </c>
    </row>
    <row r="3895" spans="1:3" s="862" customFormat="1">
      <c r="A3895" s="762">
        <f t="shared" si="62"/>
        <v>2006</v>
      </c>
      <c r="B3895" s="865">
        <v>39059</v>
      </c>
      <c r="C3895" s="872">
        <v>210</v>
      </c>
    </row>
    <row r="3896" spans="1:3" s="862" customFormat="1">
      <c r="A3896" s="762">
        <f t="shared" si="62"/>
        <v>2006</v>
      </c>
      <c r="B3896" s="865">
        <v>39058</v>
      </c>
      <c r="C3896" s="872">
        <v>216</v>
      </c>
    </row>
    <row r="3897" spans="1:3" s="862" customFormat="1">
      <c r="A3897" s="762">
        <f t="shared" si="62"/>
        <v>2006</v>
      </c>
      <c r="B3897" s="865">
        <v>39057</v>
      </c>
      <c r="C3897" s="872">
        <v>216</v>
      </c>
    </row>
    <row r="3898" spans="1:3" s="862" customFormat="1">
      <c r="A3898" s="762">
        <f t="shared" si="62"/>
        <v>2006</v>
      </c>
      <c r="B3898" s="865">
        <v>39056</v>
      </c>
      <c r="C3898" s="872">
        <v>218</v>
      </c>
    </row>
    <row r="3899" spans="1:3" s="862" customFormat="1">
      <c r="A3899" s="762">
        <f t="shared" si="62"/>
        <v>2006</v>
      </c>
      <c r="B3899" s="865">
        <v>39055</v>
      </c>
      <c r="C3899" s="872">
        <v>224</v>
      </c>
    </row>
    <row r="3900" spans="1:3" s="862" customFormat="1">
      <c r="A3900" s="762">
        <f t="shared" si="62"/>
        <v>2006</v>
      </c>
      <c r="B3900" s="865">
        <v>39052</v>
      </c>
      <c r="C3900" s="872">
        <v>229</v>
      </c>
    </row>
    <row r="3901" spans="1:3" s="862" customFormat="1">
      <c r="A3901" s="762">
        <f t="shared" si="62"/>
        <v>2006</v>
      </c>
      <c r="B3901" s="865">
        <v>39051</v>
      </c>
      <c r="C3901" s="872">
        <v>223</v>
      </c>
    </row>
    <row r="3902" spans="1:3" s="862" customFormat="1">
      <c r="A3902" s="762">
        <f t="shared" si="62"/>
        <v>2006</v>
      </c>
      <c r="B3902" s="865">
        <v>39050</v>
      </c>
      <c r="C3902" s="872">
        <v>222</v>
      </c>
    </row>
    <row r="3903" spans="1:3" s="862" customFormat="1">
      <c r="A3903" s="762">
        <f t="shared" si="62"/>
        <v>2006</v>
      </c>
      <c r="B3903" s="865">
        <v>39049</v>
      </c>
      <c r="C3903" s="872">
        <v>230</v>
      </c>
    </row>
    <row r="3904" spans="1:3" s="862" customFormat="1">
      <c r="A3904" s="762">
        <f t="shared" si="62"/>
        <v>2006</v>
      </c>
      <c r="B3904" s="865">
        <v>39048</v>
      </c>
      <c r="C3904" s="872">
        <v>229</v>
      </c>
    </row>
    <row r="3905" spans="1:3" s="862" customFormat="1">
      <c r="A3905" s="762">
        <f t="shared" si="62"/>
        <v>2006</v>
      </c>
      <c r="B3905" s="865">
        <v>39045</v>
      </c>
      <c r="C3905" s="872">
        <v>223</v>
      </c>
    </row>
    <row r="3906" spans="1:3" s="862" customFormat="1">
      <c r="A3906" s="762">
        <f t="shared" si="62"/>
        <v>2006</v>
      </c>
      <c r="B3906" s="865">
        <v>39044</v>
      </c>
      <c r="C3906" s="872">
        <v>221</v>
      </c>
    </row>
    <row r="3907" spans="1:3" s="862" customFormat="1">
      <c r="A3907" s="762">
        <f t="shared" si="62"/>
        <v>2006</v>
      </c>
      <c r="B3907" s="865">
        <v>39043</v>
      </c>
      <c r="C3907" s="872">
        <v>221</v>
      </c>
    </row>
    <row r="3908" spans="1:3" s="862" customFormat="1">
      <c r="A3908" s="762">
        <f t="shared" ref="A3908:A3971" si="63">YEAR(B3908)</f>
        <v>2006</v>
      </c>
      <c r="B3908" s="865">
        <v>39042</v>
      </c>
      <c r="C3908" s="872">
        <v>220</v>
      </c>
    </row>
    <row r="3909" spans="1:3" s="862" customFormat="1">
      <c r="A3909" s="762">
        <f t="shared" si="63"/>
        <v>2006</v>
      </c>
      <c r="B3909" s="865">
        <v>39041</v>
      </c>
      <c r="C3909" s="872">
        <v>219</v>
      </c>
    </row>
    <row r="3910" spans="1:3" s="862" customFormat="1">
      <c r="A3910" s="762">
        <f t="shared" si="63"/>
        <v>2006</v>
      </c>
      <c r="B3910" s="865">
        <v>39038</v>
      </c>
      <c r="C3910" s="872">
        <v>219</v>
      </c>
    </row>
    <row r="3911" spans="1:3" s="862" customFormat="1">
      <c r="A3911" s="762">
        <f t="shared" si="63"/>
        <v>2006</v>
      </c>
      <c r="B3911" s="865">
        <v>39037</v>
      </c>
      <c r="C3911" s="872">
        <v>214</v>
      </c>
    </row>
    <row r="3912" spans="1:3" s="862" customFormat="1">
      <c r="A3912" s="762">
        <f t="shared" si="63"/>
        <v>2006</v>
      </c>
      <c r="B3912" s="865">
        <v>39036</v>
      </c>
      <c r="C3912" s="872">
        <v>216</v>
      </c>
    </row>
    <row r="3913" spans="1:3" s="862" customFormat="1">
      <c r="A3913" s="762">
        <f t="shared" si="63"/>
        <v>2006</v>
      </c>
      <c r="B3913" s="865">
        <v>39035</v>
      </c>
      <c r="C3913" s="872">
        <v>218</v>
      </c>
    </row>
    <row r="3914" spans="1:3" s="862" customFormat="1">
      <c r="A3914" s="762">
        <f t="shared" si="63"/>
        <v>2006</v>
      </c>
      <c r="B3914" s="865">
        <v>39034</v>
      </c>
      <c r="C3914" s="872">
        <v>220</v>
      </c>
    </row>
    <row r="3915" spans="1:3" s="862" customFormat="1">
      <c r="A3915" s="762">
        <f t="shared" si="63"/>
        <v>2006</v>
      </c>
      <c r="B3915" s="865">
        <v>39031</v>
      </c>
      <c r="C3915" s="872">
        <v>221</v>
      </c>
    </row>
    <row r="3916" spans="1:3" s="862" customFormat="1">
      <c r="A3916" s="762">
        <f t="shared" si="63"/>
        <v>2006</v>
      </c>
      <c r="B3916" s="865">
        <v>39030</v>
      </c>
      <c r="C3916" s="872">
        <v>219</v>
      </c>
    </row>
    <row r="3917" spans="1:3" s="862" customFormat="1">
      <c r="A3917" s="762">
        <f t="shared" si="63"/>
        <v>2006</v>
      </c>
      <c r="B3917" s="865">
        <v>39029</v>
      </c>
      <c r="C3917" s="872">
        <v>217</v>
      </c>
    </row>
    <row r="3918" spans="1:3" s="862" customFormat="1">
      <c r="A3918" s="762">
        <f t="shared" si="63"/>
        <v>2006</v>
      </c>
      <c r="B3918" s="865">
        <v>39028</v>
      </c>
      <c r="C3918" s="872">
        <v>216</v>
      </c>
    </row>
    <row r="3919" spans="1:3" s="862" customFormat="1">
      <c r="A3919" s="762">
        <f t="shared" si="63"/>
        <v>2006</v>
      </c>
      <c r="B3919" s="865">
        <v>39027</v>
      </c>
      <c r="C3919" s="872">
        <v>212</v>
      </c>
    </row>
    <row r="3920" spans="1:3" s="862" customFormat="1">
      <c r="A3920" s="762">
        <f t="shared" si="63"/>
        <v>2006</v>
      </c>
      <c r="B3920" s="865">
        <v>39024</v>
      </c>
      <c r="C3920" s="872">
        <v>213</v>
      </c>
    </row>
    <row r="3921" spans="1:3" s="862" customFormat="1">
      <c r="A3921" s="762">
        <f t="shared" si="63"/>
        <v>2006</v>
      </c>
      <c r="B3921" s="865">
        <v>39023</v>
      </c>
      <c r="C3921" s="872">
        <v>221</v>
      </c>
    </row>
    <row r="3922" spans="1:3" s="862" customFormat="1">
      <c r="A3922" s="762">
        <f t="shared" si="63"/>
        <v>2006</v>
      </c>
      <c r="B3922" s="865">
        <v>39022</v>
      </c>
      <c r="C3922" s="872">
        <v>224</v>
      </c>
    </row>
    <row r="3923" spans="1:3" s="862" customFormat="1">
      <c r="A3923" s="762">
        <f t="shared" si="63"/>
        <v>2006</v>
      </c>
      <c r="B3923" s="865">
        <v>39021</v>
      </c>
      <c r="C3923" s="872">
        <v>223</v>
      </c>
    </row>
    <row r="3924" spans="1:3" s="862" customFormat="1">
      <c r="A3924" s="762">
        <f t="shared" si="63"/>
        <v>2006</v>
      </c>
      <c r="B3924" s="865">
        <v>39020</v>
      </c>
      <c r="C3924" s="872">
        <v>218</v>
      </c>
    </row>
    <row r="3925" spans="1:3" s="862" customFormat="1">
      <c r="A3925" s="762">
        <f t="shared" si="63"/>
        <v>2006</v>
      </c>
      <c r="B3925" s="865">
        <v>39017</v>
      </c>
      <c r="C3925" s="872">
        <v>215</v>
      </c>
    </row>
    <row r="3926" spans="1:3" s="862" customFormat="1">
      <c r="A3926" s="762">
        <f t="shared" si="63"/>
        <v>2006</v>
      </c>
      <c r="B3926" s="865">
        <v>39016</v>
      </c>
      <c r="C3926" s="872">
        <v>213</v>
      </c>
    </row>
    <row r="3927" spans="1:3" s="862" customFormat="1">
      <c r="A3927" s="762">
        <f t="shared" si="63"/>
        <v>2006</v>
      </c>
      <c r="B3927" s="865">
        <v>39015</v>
      </c>
      <c r="C3927" s="872">
        <v>212</v>
      </c>
    </row>
    <row r="3928" spans="1:3" s="862" customFormat="1">
      <c r="A3928" s="762">
        <f t="shared" si="63"/>
        <v>2006</v>
      </c>
      <c r="B3928" s="865">
        <v>39014</v>
      </c>
      <c r="C3928" s="872">
        <v>212</v>
      </c>
    </row>
    <row r="3929" spans="1:3" s="862" customFormat="1">
      <c r="A3929" s="762">
        <f t="shared" si="63"/>
        <v>2006</v>
      </c>
      <c r="B3929" s="865">
        <v>39013</v>
      </c>
      <c r="C3929" s="872">
        <v>211</v>
      </c>
    </row>
    <row r="3930" spans="1:3" s="862" customFormat="1">
      <c r="A3930" s="762">
        <f t="shared" si="63"/>
        <v>2006</v>
      </c>
      <c r="B3930" s="865">
        <v>39010</v>
      </c>
      <c r="C3930" s="872">
        <v>212</v>
      </c>
    </row>
    <row r="3931" spans="1:3" s="862" customFormat="1">
      <c r="A3931" s="762">
        <f t="shared" si="63"/>
        <v>2006</v>
      </c>
      <c r="B3931" s="865">
        <v>39009</v>
      </c>
      <c r="C3931" s="872">
        <v>210</v>
      </c>
    </row>
    <row r="3932" spans="1:3" s="862" customFormat="1">
      <c r="A3932" s="762">
        <f t="shared" si="63"/>
        <v>2006</v>
      </c>
      <c r="B3932" s="865">
        <v>39008</v>
      </c>
      <c r="C3932" s="872">
        <v>211</v>
      </c>
    </row>
    <row r="3933" spans="1:3" s="862" customFormat="1">
      <c r="A3933" s="762">
        <f t="shared" si="63"/>
        <v>2006</v>
      </c>
      <c r="B3933" s="865">
        <v>39007</v>
      </c>
      <c r="C3933" s="872">
        <v>213</v>
      </c>
    </row>
    <row r="3934" spans="1:3" s="862" customFormat="1">
      <c r="A3934" s="762">
        <f t="shared" si="63"/>
        <v>2006</v>
      </c>
      <c r="B3934" s="865">
        <v>39006</v>
      </c>
      <c r="C3934" s="872">
        <v>210</v>
      </c>
    </row>
    <row r="3935" spans="1:3" s="862" customFormat="1">
      <c r="A3935" s="762">
        <f t="shared" si="63"/>
        <v>2006</v>
      </c>
      <c r="B3935" s="865">
        <v>39003</v>
      </c>
      <c r="C3935" s="872">
        <v>210</v>
      </c>
    </row>
    <row r="3936" spans="1:3" s="862" customFormat="1">
      <c r="A3936" s="762">
        <f t="shared" si="63"/>
        <v>2006</v>
      </c>
      <c r="B3936" s="865">
        <v>39002</v>
      </c>
      <c r="C3936" s="872">
        <v>212</v>
      </c>
    </row>
    <row r="3937" spans="1:3" s="862" customFormat="1">
      <c r="A3937" s="762">
        <f t="shared" si="63"/>
        <v>2006</v>
      </c>
      <c r="B3937" s="865">
        <v>39001</v>
      </c>
      <c r="C3937" s="872">
        <v>216</v>
      </c>
    </row>
    <row r="3938" spans="1:3" s="862" customFormat="1">
      <c r="A3938" s="762">
        <f t="shared" si="63"/>
        <v>2006</v>
      </c>
      <c r="B3938" s="865">
        <v>39000</v>
      </c>
      <c r="C3938" s="872">
        <v>217</v>
      </c>
    </row>
    <row r="3939" spans="1:3" s="862" customFormat="1">
      <c r="A3939" s="762">
        <f t="shared" si="63"/>
        <v>2006</v>
      </c>
      <c r="B3939" s="865">
        <v>38999</v>
      </c>
      <c r="C3939" s="872">
        <v>223</v>
      </c>
    </row>
    <row r="3940" spans="1:3" s="862" customFormat="1">
      <c r="A3940" s="762">
        <f t="shared" si="63"/>
        <v>2006</v>
      </c>
      <c r="B3940" s="865">
        <v>38996</v>
      </c>
      <c r="C3940" s="872">
        <v>223</v>
      </c>
    </row>
    <row r="3941" spans="1:3" s="862" customFormat="1">
      <c r="A3941" s="762">
        <f t="shared" si="63"/>
        <v>2006</v>
      </c>
      <c r="B3941" s="865">
        <v>38995</v>
      </c>
      <c r="C3941" s="872">
        <v>228</v>
      </c>
    </row>
    <row r="3942" spans="1:3" s="862" customFormat="1">
      <c r="A3942" s="762">
        <f t="shared" si="63"/>
        <v>2006</v>
      </c>
      <c r="B3942" s="865">
        <v>38994</v>
      </c>
      <c r="C3942" s="872">
        <v>234</v>
      </c>
    </row>
    <row r="3943" spans="1:3" s="862" customFormat="1">
      <c r="A3943" s="762">
        <f t="shared" si="63"/>
        <v>2006</v>
      </c>
      <c r="B3943" s="865">
        <v>38993</v>
      </c>
      <c r="C3943" s="872">
        <v>236</v>
      </c>
    </row>
    <row r="3944" spans="1:3" s="862" customFormat="1">
      <c r="A3944" s="762">
        <f t="shared" si="63"/>
        <v>2006</v>
      </c>
      <c r="B3944" s="865">
        <v>38992</v>
      </c>
      <c r="C3944" s="872">
        <v>231</v>
      </c>
    </row>
    <row r="3945" spans="1:3" s="862" customFormat="1">
      <c r="A3945" s="762">
        <f t="shared" si="63"/>
        <v>2006</v>
      </c>
      <c r="B3945" s="865">
        <v>38989</v>
      </c>
      <c r="C3945" s="872">
        <v>233</v>
      </c>
    </row>
    <row r="3946" spans="1:3" s="862" customFormat="1">
      <c r="A3946" s="762">
        <f t="shared" si="63"/>
        <v>2006</v>
      </c>
      <c r="B3946" s="865">
        <v>38988</v>
      </c>
      <c r="C3946" s="872">
        <v>233</v>
      </c>
    </row>
    <row r="3947" spans="1:3" s="862" customFormat="1">
      <c r="A3947" s="762">
        <f t="shared" si="63"/>
        <v>2006</v>
      </c>
      <c r="B3947" s="865">
        <v>38987</v>
      </c>
      <c r="C3947" s="872">
        <v>240</v>
      </c>
    </row>
    <row r="3948" spans="1:3" s="862" customFormat="1">
      <c r="A3948" s="762">
        <f t="shared" si="63"/>
        <v>2006</v>
      </c>
      <c r="B3948" s="865">
        <v>38986</v>
      </c>
      <c r="C3948" s="872">
        <v>244</v>
      </c>
    </row>
    <row r="3949" spans="1:3" s="862" customFormat="1">
      <c r="A3949" s="762">
        <f t="shared" si="63"/>
        <v>2006</v>
      </c>
      <c r="B3949" s="865">
        <v>38985</v>
      </c>
      <c r="C3949" s="872">
        <v>250</v>
      </c>
    </row>
    <row r="3950" spans="1:3" s="862" customFormat="1">
      <c r="A3950" s="762">
        <f t="shared" si="63"/>
        <v>2006</v>
      </c>
      <c r="B3950" s="865">
        <v>38982</v>
      </c>
      <c r="C3950" s="872">
        <v>252</v>
      </c>
    </row>
    <row r="3951" spans="1:3" s="862" customFormat="1">
      <c r="A3951" s="762">
        <f t="shared" si="63"/>
        <v>2006</v>
      </c>
      <c r="B3951" s="865">
        <v>38981</v>
      </c>
      <c r="C3951" s="872">
        <v>244</v>
      </c>
    </row>
    <row r="3952" spans="1:3" s="862" customFormat="1">
      <c r="A3952" s="762">
        <f t="shared" si="63"/>
        <v>2006</v>
      </c>
      <c r="B3952" s="865">
        <v>38980</v>
      </c>
      <c r="C3952" s="872">
        <v>230</v>
      </c>
    </row>
    <row r="3953" spans="1:3" s="862" customFormat="1">
      <c r="A3953" s="762">
        <f t="shared" si="63"/>
        <v>2006</v>
      </c>
      <c r="B3953" s="865">
        <v>38979</v>
      </c>
      <c r="C3953" s="872">
        <v>226</v>
      </c>
    </row>
    <row r="3954" spans="1:3" s="862" customFormat="1">
      <c r="A3954" s="762">
        <f t="shared" si="63"/>
        <v>2006</v>
      </c>
      <c r="B3954" s="865">
        <v>38978</v>
      </c>
      <c r="C3954" s="872">
        <v>218</v>
      </c>
    </row>
    <row r="3955" spans="1:3" s="862" customFormat="1">
      <c r="A3955" s="762">
        <f t="shared" si="63"/>
        <v>2006</v>
      </c>
      <c r="B3955" s="865">
        <v>38975</v>
      </c>
      <c r="C3955" s="872">
        <v>220</v>
      </c>
    </row>
    <row r="3956" spans="1:3" s="862" customFormat="1">
      <c r="A3956" s="762">
        <f t="shared" si="63"/>
        <v>2006</v>
      </c>
      <c r="B3956" s="865">
        <v>38974</v>
      </c>
      <c r="C3956" s="872">
        <v>223</v>
      </c>
    </row>
    <row r="3957" spans="1:3" s="862" customFormat="1">
      <c r="A3957" s="762">
        <f t="shared" si="63"/>
        <v>2006</v>
      </c>
      <c r="B3957" s="865">
        <v>38973</v>
      </c>
      <c r="C3957" s="872">
        <v>225</v>
      </c>
    </row>
    <row r="3958" spans="1:3" s="862" customFormat="1">
      <c r="A3958" s="762">
        <f t="shared" si="63"/>
        <v>2006</v>
      </c>
      <c r="B3958" s="865">
        <v>38972</v>
      </c>
      <c r="C3958" s="872">
        <v>225</v>
      </c>
    </row>
    <row r="3959" spans="1:3" s="862" customFormat="1">
      <c r="A3959" s="762">
        <f t="shared" si="63"/>
        <v>2006</v>
      </c>
      <c r="B3959" s="865">
        <v>38971</v>
      </c>
      <c r="C3959" s="872">
        <v>224</v>
      </c>
    </row>
    <row r="3960" spans="1:3" s="862" customFormat="1">
      <c r="A3960" s="762">
        <f t="shared" si="63"/>
        <v>2006</v>
      </c>
      <c r="B3960" s="865">
        <v>38968</v>
      </c>
      <c r="C3960" s="872">
        <v>223</v>
      </c>
    </row>
    <row r="3961" spans="1:3" s="862" customFormat="1">
      <c r="A3961" s="762">
        <f t="shared" si="63"/>
        <v>2006</v>
      </c>
      <c r="B3961" s="865">
        <v>38967</v>
      </c>
      <c r="C3961" s="872">
        <v>221</v>
      </c>
    </row>
    <row r="3962" spans="1:3" s="862" customFormat="1">
      <c r="A3962" s="762">
        <f t="shared" si="63"/>
        <v>2006</v>
      </c>
      <c r="B3962" s="865">
        <v>38966</v>
      </c>
      <c r="C3962" s="872">
        <v>218</v>
      </c>
    </row>
    <row r="3963" spans="1:3" s="862" customFormat="1">
      <c r="A3963" s="762">
        <f t="shared" si="63"/>
        <v>2006</v>
      </c>
      <c r="B3963" s="865">
        <v>38965</v>
      </c>
      <c r="C3963" s="872">
        <v>214</v>
      </c>
    </row>
    <row r="3964" spans="1:3" s="862" customFormat="1">
      <c r="A3964" s="762">
        <f t="shared" si="63"/>
        <v>2006</v>
      </c>
      <c r="B3964" s="865">
        <v>38964</v>
      </c>
      <c r="C3964" s="872">
        <v>223</v>
      </c>
    </row>
    <row r="3965" spans="1:3" s="862" customFormat="1">
      <c r="A3965" s="762">
        <f t="shared" si="63"/>
        <v>2006</v>
      </c>
      <c r="B3965" s="865">
        <v>38961</v>
      </c>
      <c r="C3965" s="872">
        <v>223</v>
      </c>
    </row>
    <row r="3966" spans="1:3" s="862" customFormat="1">
      <c r="A3966" s="762">
        <f t="shared" si="63"/>
        <v>2006</v>
      </c>
      <c r="B3966" s="865">
        <v>38960</v>
      </c>
      <c r="C3966" s="872">
        <v>223</v>
      </c>
    </row>
    <row r="3967" spans="1:3" s="862" customFormat="1">
      <c r="A3967" s="762">
        <f t="shared" si="63"/>
        <v>2006</v>
      </c>
      <c r="B3967" s="865">
        <v>38959</v>
      </c>
      <c r="C3967" s="872">
        <v>225</v>
      </c>
    </row>
    <row r="3968" spans="1:3" s="862" customFormat="1">
      <c r="A3968" s="762">
        <f t="shared" si="63"/>
        <v>2006</v>
      </c>
      <c r="B3968" s="865">
        <v>38958</v>
      </c>
      <c r="C3968" s="872">
        <v>229</v>
      </c>
    </row>
    <row r="3969" spans="1:3" s="862" customFormat="1">
      <c r="A3969" s="762">
        <f t="shared" si="63"/>
        <v>2006</v>
      </c>
      <c r="B3969" s="865">
        <v>38957</v>
      </c>
      <c r="C3969" s="872">
        <v>227</v>
      </c>
    </row>
    <row r="3970" spans="1:3" s="862" customFormat="1">
      <c r="A3970" s="762">
        <f t="shared" si="63"/>
        <v>2006</v>
      </c>
      <c r="B3970" s="865">
        <v>38954</v>
      </c>
      <c r="C3970" s="872">
        <v>230</v>
      </c>
    </row>
    <row r="3971" spans="1:3" s="862" customFormat="1">
      <c r="A3971" s="762">
        <f t="shared" si="63"/>
        <v>2006</v>
      </c>
      <c r="B3971" s="865">
        <v>38953</v>
      </c>
      <c r="C3971" s="872">
        <v>226</v>
      </c>
    </row>
    <row r="3972" spans="1:3" s="862" customFormat="1">
      <c r="A3972" s="762">
        <f t="shared" ref="A3972:A4035" si="64">YEAR(B3972)</f>
        <v>2006</v>
      </c>
      <c r="B3972" s="865">
        <v>38952</v>
      </c>
      <c r="C3972" s="872">
        <v>223</v>
      </c>
    </row>
    <row r="3973" spans="1:3" s="862" customFormat="1">
      <c r="A3973" s="762">
        <f t="shared" si="64"/>
        <v>2006</v>
      </c>
      <c r="B3973" s="865">
        <v>38951</v>
      </c>
      <c r="C3973" s="872">
        <v>219</v>
      </c>
    </row>
    <row r="3974" spans="1:3" s="862" customFormat="1">
      <c r="A3974" s="762">
        <f t="shared" si="64"/>
        <v>2006</v>
      </c>
      <c r="B3974" s="865">
        <v>38950</v>
      </c>
      <c r="C3974" s="872">
        <v>217</v>
      </c>
    </row>
    <row r="3975" spans="1:3" s="862" customFormat="1">
      <c r="A3975" s="762">
        <f t="shared" si="64"/>
        <v>2006</v>
      </c>
      <c r="B3975" s="865">
        <v>38947</v>
      </c>
      <c r="C3975" s="872">
        <v>216</v>
      </c>
    </row>
    <row r="3976" spans="1:3" s="862" customFormat="1">
      <c r="A3976" s="762">
        <f t="shared" si="64"/>
        <v>2006</v>
      </c>
      <c r="B3976" s="865">
        <v>38946</v>
      </c>
      <c r="C3976" s="872">
        <v>210</v>
      </c>
    </row>
    <row r="3977" spans="1:3" s="862" customFormat="1">
      <c r="A3977" s="762">
        <f t="shared" si="64"/>
        <v>2006</v>
      </c>
      <c r="B3977" s="865">
        <v>38945</v>
      </c>
      <c r="C3977" s="872">
        <v>210</v>
      </c>
    </row>
    <row r="3978" spans="1:3" s="862" customFormat="1">
      <c r="A3978" s="762">
        <f t="shared" si="64"/>
        <v>2006</v>
      </c>
      <c r="B3978" s="865">
        <v>38944</v>
      </c>
      <c r="C3978" s="872">
        <v>210</v>
      </c>
    </row>
    <row r="3979" spans="1:3" s="862" customFormat="1">
      <c r="A3979" s="762">
        <f t="shared" si="64"/>
        <v>2006</v>
      </c>
      <c r="B3979" s="865">
        <v>38943</v>
      </c>
      <c r="C3979" s="872">
        <v>206</v>
      </c>
    </row>
    <row r="3980" spans="1:3" s="862" customFormat="1">
      <c r="A3980" s="762">
        <f t="shared" si="64"/>
        <v>2006</v>
      </c>
      <c r="B3980" s="865">
        <v>38940</v>
      </c>
      <c r="C3980" s="872">
        <v>209</v>
      </c>
    </row>
    <row r="3981" spans="1:3" s="862" customFormat="1">
      <c r="A3981" s="762">
        <f t="shared" si="64"/>
        <v>2006</v>
      </c>
      <c r="B3981" s="865">
        <v>38939</v>
      </c>
      <c r="C3981" s="872">
        <v>210</v>
      </c>
    </row>
    <row r="3982" spans="1:3" s="862" customFormat="1">
      <c r="A3982" s="762">
        <f t="shared" si="64"/>
        <v>2006</v>
      </c>
      <c r="B3982" s="865">
        <v>38938</v>
      </c>
      <c r="C3982" s="872">
        <v>208</v>
      </c>
    </row>
    <row r="3983" spans="1:3" s="862" customFormat="1">
      <c r="A3983" s="762">
        <f t="shared" si="64"/>
        <v>2006</v>
      </c>
      <c r="B3983" s="865">
        <v>38937</v>
      </c>
      <c r="C3983" s="872">
        <v>216</v>
      </c>
    </row>
    <row r="3984" spans="1:3" s="862" customFormat="1">
      <c r="A3984" s="762">
        <f t="shared" si="64"/>
        <v>2006</v>
      </c>
      <c r="B3984" s="865">
        <v>38936</v>
      </c>
      <c r="C3984" s="872">
        <v>218</v>
      </c>
    </row>
    <row r="3985" spans="1:3" s="862" customFormat="1">
      <c r="A3985" s="762">
        <f t="shared" si="64"/>
        <v>2006</v>
      </c>
      <c r="B3985" s="865">
        <v>38933</v>
      </c>
      <c r="C3985" s="872">
        <v>220</v>
      </c>
    </row>
    <row r="3986" spans="1:3" s="862" customFormat="1">
      <c r="A3986" s="762">
        <f t="shared" si="64"/>
        <v>2006</v>
      </c>
      <c r="B3986" s="865">
        <v>38932</v>
      </c>
      <c r="C3986" s="872">
        <v>221</v>
      </c>
    </row>
    <row r="3987" spans="1:3" s="862" customFormat="1">
      <c r="A3987" s="762">
        <f t="shared" si="64"/>
        <v>2006</v>
      </c>
      <c r="B3987" s="865">
        <v>38931</v>
      </c>
      <c r="C3987" s="872">
        <v>221</v>
      </c>
    </row>
    <row r="3988" spans="1:3" s="862" customFormat="1">
      <c r="A3988" s="762">
        <f t="shared" si="64"/>
        <v>2006</v>
      </c>
      <c r="B3988" s="865">
        <v>38930</v>
      </c>
      <c r="C3988" s="872">
        <v>224</v>
      </c>
    </row>
    <row r="3989" spans="1:3" s="862" customFormat="1">
      <c r="A3989" s="762">
        <f t="shared" si="64"/>
        <v>2006</v>
      </c>
      <c r="B3989" s="865">
        <v>38929</v>
      </c>
      <c r="C3989" s="872">
        <v>223</v>
      </c>
    </row>
    <row r="3990" spans="1:3" s="862" customFormat="1">
      <c r="A3990" s="762">
        <f t="shared" si="64"/>
        <v>2006</v>
      </c>
      <c r="B3990" s="865">
        <v>38926</v>
      </c>
      <c r="C3990" s="872">
        <v>222</v>
      </c>
    </row>
    <row r="3991" spans="1:3" s="862" customFormat="1">
      <c r="A3991" s="762">
        <f t="shared" si="64"/>
        <v>2006</v>
      </c>
      <c r="B3991" s="865">
        <v>38925</v>
      </c>
      <c r="C3991" s="872">
        <v>222</v>
      </c>
    </row>
    <row r="3992" spans="1:3" s="862" customFormat="1">
      <c r="A3992" s="762">
        <f t="shared" si="64"/>
        <v>2006</v>
      </c>
      <c r="B3992" s="865">
        <v>38924</v>
      </c>
      <c r="C3992" s="872">
        <v>227</v>
      </c>
    </row>
    <row r="3993" spans="1:3" s="862" customFormat="1">
      <c r="A3993" s="762">
        <f t="shared" si="64"/>
        <v>2006</v>
      </c>
      <c r="B3993" s="865">
        <v>38923</v>
      </c>
      <c r="C3993" s="872">
        <v>229</v>
      </c>
    </row>
    <row r="3994" spans="1:3" s="862" customFormat="1">
      <c r="A3994" s="762">
        <f t="shared" si="64"/>
        <v>2006</v>
      </c>
      <c r="B3994" s="865">
        <v>38922</v>
      </c>
      <c r="C3994" s="872">
        <v>231</v>
      </c>
    </row>
    <row r="3995" spans="1:3" s="862" customFormat="1">
      <c r="A3995" s="762">
        <f t="shared" si="64"/>
        <v>2006</v>
      </c>
      <c r="B3995" s="865">
        <v>38919</v>
      </c>
      <c r="C3995" s="872">
        <v>236</v>
      </c>
    </row>
    <row r="3996" spans="1:3" s="862" customFormat="1">
      <c r="A3996" s="762">
        <f t="shared" si="64"/>
        <v>2006</v>
      </c>
      <c r="B3996" s="865">
        <v>38918</v>
      </c>
      <c r="C3996" s="872">
        <v>237</v>
      </c>
    </row>
    <row r="3997" spans="1:3" s="862" customFormat="1">
      <c r="A3997" s="762">
        <f t="shared" si="64"/>
        <v>2006</v>
      </c>
      <c r="B3997" s="865">
        <v>38917</v>
      </c>
      <c r="C3997" s="872">
        <v>236</v>
      </c>
    </row>
    <row r="3998" spans="1:3" s="862" customFormat="1">
      <c r="A3998" s="762">
        <f t="shared" si="64"/>
        <v>2006</v>
      </c>
      <c r="B3998" s="865">
        <v>38916</v>
      </c>
      <c r="C3998" s="872">
        <v>242</v>
      </c>
    </row>
    <row r="3999" spans="1:3" s="862" customFormat="1">
      <c r="A3999" s="762">
        <f t="shared" si="64"/>
        <v>2006</v>
      </c>
      <c r="B3999" s="865">
        <v>38915</v>
      </c>
      <c r="C3999" s="872">
        <v>251</v>
      </c>
    </row>
    <row r="4000" spans="1:3" s="862" customFormat="1">
      <c r="A4000" s="762">
        <f t="shared" si="64"/>
        <v>2006</v>
      </c>
      <c r="B4000" s="865">
        <v>38912</v>
      </c>
      <c r="C4000" s="872">
        <v>255</v>
      </c>
    </row>
    <row r="4001" spans="1:3" s="862" customFormat="1">
      <c r="A4001" s="762">
        <f t="shared" si="64"/>
        <v>2006</v>
      </c>
      <c r="B4001" s="865">
        <v>38911</v>
      </c>
      <c r="C4001" s="872">
        <v>254</v>
      </c>
    </row>
    <row r="4002" spans="1:3" s="862" customFormat="1">
      <c r="A4002" s="762">
        <f t="shared" si="64"/>
        <v>2006</v>
      </c>
      <c r="B4002" s="865">
        <v>38910</v>
      </c>
      <c r="C4002" s="872">
        <v>248</v>
      </c>
    </row>
    <row r="4003" spans="1:3" s="862" customFormat="1">
      <c r="A4003" s="762">
        <f t="shared" si="64"/>
        <v>2006</v>
      </c>
      <c r="B4003" s="865">
        <v>38909</v>
      </c>
      <c r="C4003" s="872">
        <v>245</v>
      </c>
    </row>
    <row r="4004" spans="1:3" s="862" customFormat="1">
      <c r="A4004" s="762">
        <f t="shared" si="64"/>
        <v>2006</v>
      </c>
      <c r="B4004" s="865">
        <v>38908</v>
      </c>
      <c r="C4004" s="872">
        <v>243</v>
      </c>
    </row>
    <row r="4005" spans="1:3" s="862" customFormat="1">
      <c r="A4005" s="762">
        <f t="shared" si="64"/>
        <v>2006</v>
      </c>
      <c r="B4005" s="865">
        <v>38905</v>
      </c>
      <c r="C4005" s="872">
        <v>245</v>
      </c>
    </row>
    <row r="4006" spans="1:3" s="862" customFormat="1">
      <c r="A4006" s="762">
        <f t="shared" si="64"/>
        <v>2006</v>
      </c>
      <c r="B4006" s="865">
        <v>38904</v>
      </c>
      <c r="C4006" s="872">
        <v>243</v>
      </c>
    </row>
    <row r="4007" spans="1:3" s="862" customFormat="1">
      <c r="A4007" s="762">
        <f t="shared" si="64"/>
        <v>2006</v>
      </c>
      <c r="B4007" s="865">
        <v>38903</v>
      </c>
      <c r="C4007" s="872">
        <v>248</v>
      </c>
    </row>
    <row r="4008" spans="1:3" s="862" customFormat="1">
      <c r="A4008" s="762">
        <f t="shared" si="64"/>
        <v>2006</v>
      </c>
      <c r="B4008" s="865">
        <v>38902</v>
      </c>
      <c r="C4008" s="872">
        <v>247</v>
      </c>
    </row>
    <row r="4009" spans="1:3" s="862" customFormat="1">
      <c r="A4009" s="762">
        <f t="shared" si="64"/>
        <v>2006</v>
      </c>
      <c r="B4009" s="865">
        <v>38901</v>
      </c>
      <c r="C4009" s="872">
        <v>247</v>
      </c>
    </row>
    <row r="4010" spans="1:3" s="862" customFormat="1">
      <c r="A4010" s="762">
        <f t="shared" si="64"/>
        <v>2006</v>
      </c>
      <c r="B4010" s="865">
        <v>38898</v>
      </c>
      <c r="C4010" s="872">
        <v>254</v>
      </c>
    </row>
    <row r="4011" spans="1:3" s="862" customFormat="1">
      <c r="A4011" s="762">
        <f t="shared" si="64"/>
        <v>2006</v>
      </c>
      <c r="B4011" s="865">
        <v>38897</v>
      </c>
      <c r="C4011" s="872">
        <v>254</v>
      </c>
    </row>
    <row r="4012" spans="1:3" s="862" customFormat="1">
      <c r="A4012" s="762">
        <f t="shared" si="64"/>
        <v>2006</v>
      </c>
      <c r="B4012" s="865">
        <v>38896</v>
      </c>
      <c r="C4012" s="872">
        <v>260</v>
      </c>
    </row>
    <row r="4013" spans="1:3" s="862" customFormat="1">
      <c r="A4013" s="762">
        <f t="shared" si="64"/>
        <v>2006</v>
      </c>
      <c r="B4013" s="865">
        <v>38895</v>
      </c>
      <c r="C4013" s="872">
        <v>269</v>
      </c>
    </row>
    <row r="4014" spans="1:3" s="862" customFormat="1">
      <c r="A4014" s="762">
        <f t="shared" si="64"/>
        <v>2006</v>
      </c>
      <c r="B4014" s="865">
        <v>38894</v>
      </c>
      <c r="C4014" s="872">
        <v>261</v>
      </c>
    </row>
    <row r="4015" spans="1:3" s="862" customFormat="1">
      <c r="A4015" s="762">
        <f t="shared" si="64"/>
        <v>2006</v>
      </c>
      <c r="B4015" s="865">
        <v>38891</v>
      </c>
      <c r="C4015" s="872">
        <v>258</v>
      </c>
    </row>
    <row r="4016" spans="1:3" s="862" customFormat="1">
      <c r="A4016" s="762">
        <f t="shared" si="64"/>
        <v>2006</v>
      </c>
      <c r="B4016" s="865">
        <v>38890</v>
      </c>
      <c r="C4016" s="872">
        <v>258</v>
      </c>
    </row>
    <row r="4017" spans="1:3" s="862" customFormat="1">
      <c r="A4017" s="762">
        <f t="shared" si="64"/>
        <v>2006</v>
      </c>
      <c r="B4017" s="865">
        <v>38889</v>
      </c>
      <c r="C4017" s="872">
        <v>257</v>
      </c>
    </row>
    <row r="4018" spans="1:3" s="862" customFormat="1">
      <c r="A4018" s="762">
        <f t="shared" si="64"/>
        <v>2006</v>
      </c>
      <c r="B4018" s="865">
        <v>38888</v>
      </c>
      <c r="C4018" s="872">
        <v>254</v>
      </c>
    </row>
    <row r="4019" spans="1:3" s="862" customFormat="1">
      <c r="A4019" s="762">
        <f t="shared" si="64"/>
        <v>2006</v>
      </c>
      <c r="B4019" s="865">
        <v>38887</v>
      </c>
      <c r="C4019" s="872">
        <v>257</v>
      </c>
    </row>
    <row r="4020" spans="1:3" s="862" customFormat="1">
      <c r="A4020" s="762">
        <f t="shared" si="64"/>
        <v>2006</v>
      </c>
      <c r="B4020" s="865">
        <v>38884</v>
      </c>
      <c r="C4020" s="872">
        <v>255</v>
      </c>
    </row>
    <row r="4021" spans="1:3" s="862" customFormat="1">
      <c r="A4021" s="762">
        <f t="shared" si="64"/>
        <v>2006</v>
      </c>
      <c r="B4021" s="865">
        <v>38883</v>
      </c>
      <c r="C4021" s="872">
        <v>253</v>
      </c>
    </row>
    <row r="4022" spans="1:3" s="862" customFormat="1">
      <c r="A4022" s="762">
        <f t="shared" si="64"/>
        <v>2006</v>
      </c>
      <c r="B4022" s="865">
        <v>38882</v>
      </c>
      <c r="C4022" s="872">
        <v>265</v>
      </c>
    </row>
    <row r="4023" spans="1:3" s="862" customFormat="1">
      <c r="A4023" s="762">
        <f t="shared" si="64"/>
        <v>2006</v>
      </c>
      <c r="B4023" s="865">
        <v>38881</v>
      </c>
      <c r="C4023" s="872">
        <v>276</v>
      </c>
    </row>
    <row r="4024" spans="1:3" s="862" customFormat="1">
      <c r="A4024" s="762">
        <f t="shared" si="64"/>
        <v>2006</v>
      </c>
      <c r="B4024" s="865">
        <v>38880</v>
      </c>
      <c r="C4024" s="872">
        <v>267</v>
      </c>
    </row>
    <row r="4025" spans="1:3" s="862" customFormat="1">
      <c r="A4025" s="762">
        <f t="shared" si="64"/>
        <v>2006</v>
      </c>
      <c r="B4025" s="865">
        <v>38877</v>
      </c>
      <c r="C4025" s="872">
        <v>263</v>
      </c>
    </row>
    <row r="4026" spans="1:3" s="862" customFormat="1">
      <c r="A4026" s="762">
        <f t="shared" si="64"/>
        <v>2006</v>
      </c>
      <c r="B4026" s="865">
        <v>38876</v>
      </c>
      <c r="C4026" s="872">
        <v>270</v>
      </c>
    </row>
    <row r="4027" spans="1:3" s="862" customFormat="1">
      <c r="A4027" s="762">
        <f t="shared" si="64"/>
        <v>2006</v>
      </c>
      <c r="B4027" s="865">
        <v>38875</v>
      </c>
      <c r="C4027" s="872">
        <v>262</v>
      </c>
    </row>
    <row r="4028" spans="1:3" s="862" customFormat="1">
      <c r="A4028" s="762">
        <f t="shared" si="64"/>
        <v>2006</v>
      </c>
      <c r="B4028" s="865">
        <v>38874</v>
      </c>
      <c r="C4028" s="872">
        <v>269</v>
      </c>
    </row>
    <row r="4029" spans="1:3" s="862" customFormat="1">
      <c r="A4029" s="762">
        <f t="shared" si="64"/>
        <v>2006</v>
      </c>
      <c r="B4029" s="865">
        <v>38873</v>
      </c>
      <c r="C4029" s="872">
        <v>264</v>
      </c>
    </row>
    <row r="4030" spans="1:3" s="862" customFormat="1">
      <c r="A4030" s="762">
        <f t="shared" si="64"/>
        <v>2006</v>
      </c>
      <c r="B4030" s="865">
        <v>38870</v>
      </c>
      <c r="C4030" s="872">
        <v>275</v>
      </c>
    </row>
    <row r="4031" spans="1:3" s="862" customFormat="1">
      <c r="A4031" s="762">
        <f t="shared" si="64"/>
        <v>2006</v>
      </c>
      <c r="B4031" s="865">
        <v>38869</v>
      </c>
      <c r="C4031" s="872">
        <v>266</v>
      </c>
    </row>
    <row r="4032" spans="1:3" s="862" customFormat="1">
      <c r="A4032" s="762">
        <f t="shared" si="64"/>
        <v>2006</v>
      </c>
      <c r="B4032" s="865">
        <v>38868</v>
      </c>
      <c r="C4032" s="872">
        <v>273</v>
      </c>
    </row>
    <row r="4033" spans="1:3" s="862" customFormat="1">
      <c r="A4033" s="762">
        <f t="shared" si="64"/>
        <v>2006</v>
      </c>
      <c r="B4033" s="865">
        <v>38867</v>
      </c>
      <c r="C4033" s="872">
        <v>278</v>
      </c>
    </row>
    <row r="4034" spans="1:3" s="862" customFormat="1">
      <c r="A4034" s="762">
        <f t="shared" si="64"/>
        <v>2006</v>
      </c>
      <c r="B4034" s="865">
        <v>38866</v>
      </c>
      <c r="C4034" s="872">
        <v>269</v>
      </c>
    </row>
    <row r="4035" spans="1:3" s="862" customFormat="1">
      <c r="A4035" s="762">
        <f t="shared" si="64"/>
        <v>2006</v>
      </c>
      <c r="B4035" s="865">
        <v>38863</v>
      </c>
      <c r="C4035" s="872">
        <v>269</v>
      </c>
    </row>
    <row r="4036" spans="1:3" s="862" customFormat="1">
      <c r="A4036" s="762">
        <f t="shared" ref="A4036:A4099" si="65">YEAR(B4036)</f>
        <v>2006</v>
      </c>
      <c r="B4036" s="865">
        <v>38862</v>
      </c>
      <c r="C4036" s="872">
        <v>270</v>
      </c>
    </row>
    <row r="4037" spans="1:3" s="862" customFormat="1">
      <c r="A4037" s="762">
        <f t="shared" si="65"/>
        <v>2006</v>
      </c>
      <c r="B4037" s="865">
        <v>38861</v>
      </c>
      <c r="C4037" s="872">
        <v>289</v>
      </c>
    </row>
    <row r="4038" spans="1:3" s="862" customFormat="1">
      <c r="A4038" s="762">
        <f t="shared" si="65"/>
        <v>2006</v>
      </c>
      <c r="B4038" s="865">
        <v>38860</v>
      </c>
      <c r="C4038" s="872">
        <v>276</v>
      </c>
    </row>
    <row r="4039" spans="1:3" s="862" customFormat="1">
      <c r="A4039" s="762">
        <f t="shared" si="65"/>
        <v>2006</v>
      </c>
      <c r="B4039" s="865">
        <v>38859</v>
      </c>
      <c r="C4039" s="872">
        <v>279</v>
      </c>
    </row>
    <row r="4040" spans="1:3" s="862" customFormat="1">
      <c r="A4040" s="762">
        <f t="shared" si="65"/>
        <v>2006</v>
      </c>
      <c r="B4040" s="865">
        <v>38856</v>
      </c>
      <c r="C4040" s="872">
        <v>265</v>
      </c>
    </row>
    <row r="4041" spans="1:3" s="862" customFormat="1">
      <c r="A4041" s="762">
        <f t="shared" si="65"/>
        <v>2006</v>
      </c>
      <c r="B4041" s="865">
        <v>38855</v>
      </c>
      <c r="C4041" s="872">
        <v>260</v>
      </c>
    </row>
    <row r="4042" spans="1:3" s="862" customFormat="1">
      <c r="A4042" s="762">
        <f t="shared" si="65"/>
        <v>2006</v>
      </c>
      <c r="B4042" s="865">
        <v>38854</v>
      </c>
      <c r="C4042" s="872">
        <v>255</v>
      </c>
    </row>
    <row r="4043" spans="1:3" s="862" customFormat="1">
      <c r="A4043" s="762">
        <f t="shared" si="65"/>
        <v>2006</v>
      </c>
      <c r="B4043" s="865">
        <v>38853</v>
      </c>
      <c r="C4043" s="872">
        <v>242</v>
      </c>
    </row>
    <row r="4044" spans="1:3" s="862" customFormat="1">
      <c r="A4044" s="762">
        <f t="shared" si="65"/>
        <v>2006</v>
      </c>
      <c r="B4044" s="865">
        <v>38852</v>
      </c>
      <c r="C4044" s="872">
        <v>251</v>
      </c>
    </row>
    <row r="4045" spans="1:3" s="862" customFormat="1">
      <c r="A4045" s="762">
        <f t="shared" si="65"/>
        <v>2006</v>
      </c>
      <c r="B4045" s="865">
        <v>38849</v>
      </c>
      <c r="C4045" s="872">
        <v>234</v>
      </c>
    </row>
    <row r="4046" spans="1:3" s="862" customFormat="1">
      <c r="A4046" s="762">
        <f t="shared" si="65"/>
        <v>2006</v>
      </c>
      <c r="B4046" s="865">
        <v>38848</v>
      </c>
      <c r="C4046" s="872">
        <v>222</v>
      </c>
    </row>
    <row r="4047" spans="1:3" s="862" customFormat="1">
      <c r="A4047" s="762">
        <f t="shared" si="65"/>
        <v>2006</v>
      </c>
      <c r="B4047" s="865">
        <v>38847</v>
      </c>
      <c r="C4047" s="872">
        <v>218</v>
      </c>
    </row>
    <row r="4048" spans="1:3" s="862" customFormat="1">
      <c r="A4048" s="762">
        <f t="shared" si="65"/>
        <v>2006</v>
      </c>
      <c r="B4048" s="865">
        <v>38846</v>
      </c>
      <c r="C4048" s="872">
        <v>219</v>
      </c>
    </row>
    <row r="4049" spans="1:3" s="862" customFormat="1">
      <c r="A4049" s="762">
        <f t="shared" si="65"/>
        <v>2006</v>
      </c>
      <c r="B4049" s="865">
        <v>38845</v>
      </c>
      <c r="C4049" s="872">
        <v>217</v>
      </c>
    </row>
    <row r="4050" spans="1:3" s="862" customFormat="1">
      <c r="A4050" s="762">
        <f t="shared" si="65"/>
        <v>2006</v>
      </c>
      <c r="B4050" s="865">
        <v>38842</v>
      </c>
      <c r="C4050" s="872">
        <v>216</v>
      </c>
    </row>
    <row r="4051" spans="1:3" s="862" customFormat="1">
      <c r="A4051" s="762">
        <f t="shared" si="65"/>
        <v>2006</v>
      </c>
      <c r="B4051" s="865">
        <v>38841</v>
      </c>
      <c r="C4051" s="872">
        <v>215</v>
      </c>
    </row>
    <row r="4052" spans="1:3" s="862" customFormat="1">
      <c r="A4052" s="762">
        <f t="shared" si="65"/>
        <v>2006</v>
      </c>
      <c r="B4052" s="865">
        <v>38840</v>
      </c>
      <c r="C4052" s="872">
        <v>215</v>
      </c>
    </row>
    <row r="4053" spans="1:3" s="862" customFormat="1">
      <c r="A4053" s="762">
        <f t="shared" si="65"/>
        <v>2006</v>
      </c>
      <c r="B4053" s="865">
        <v>38839</v>
      </c>
      <c r="C4053" s="872">
        <v>214</v>
      </c>
    </row>
    <row r="4054" spans="1:3" s="862" customFormat="1">
      <c r="A4054" s="762">
        <f t="shared" si="65"/>
        <v>2006</v>
      </c>
      <c r="B4054" s="865">
        <v>38838</v>
      </c>
      <c r="C4054" s="872">
        <v>214</v>
      </c>
    </row>
    <row r="4055" spans="1:3" s="862" customFormat="1">
      <c r="A4055" s="762">
        <f t="shared" si="65"/>
        <v>2006</v>
      </c>
      <c r="B4055" s="865">
        <v>38835</v>
      </c>
      <c r="C4055" s="872">
        <v>218</v>
      </c>
    </row>
    <row r="4056" spans="1:3" s="862" customFormat="1">
      <c r="A4056" s="762">
        <f t="shared" si="65"/>
        <v>2006</v>
      </c>
      <c r="B4056" s="865">
        <v>38834</v>
      </c>
      <c r="C4056" s="872">
        <v>222</v>
      </c>
    </row>
    <row r="4057" spans="1:3" s="862" customFormat="1">
      <c r="A4057" s="762">
        <f t="shared" si="65"/>
        <v>2006</v>
      </c>
      <c r="B4057" s="865">
        <v>38833</v>
      </c>
      <c r="C4057" s="872">
        <v>226</v>
      </c>
    </row>
    <row r="4058" spans="1:3" s="862" customFormat="1">
      <c r="A4058" s="762">
        <f t="shared" si="65"/>
        <v>2006</v>
      </c>
      <c r="B4058" s="865">
        <v>38832</v>
      </c>
      <c r="C4058" s="872">
        <v>228</v>
      </c>
    </row>
    <row r="4059" spans="1:3" s="862" customFormat="1">
      <c r="A4059" s="762">
        <f t="shared" si="65"/>
        <v>2006</v>
      </c>
      <c r="B4059" s="865">
        <v>38831</v>
      </c>
      <c r="C4059" s="872">
        <v>231</v>
      </c>
    </row>
    <row r="4060" spans="1:3" s="862" customFormat="1">
      <c r="A4060" s="762">
        <f t="shared" si="65"/>
        <v>2006</v>
      </c>
      <c r="B4060" s="865">
        <v>38828</v>
      </c>
      <c r="C4060" s="872">
        <v>228</v>
      </c>
    </row>
    <row r="4061" spans="1:3" s="862" customFormat="1">
      <c r="A4061" s="762">
        <f t="shared" si="65"/>
        <v>2006</v>
      </c>
      <c r="B4061" s="865">
        <v>38827</v>
      </c>
      <c r="C4061" s="872">
        <v>228</v>
      </c>
    </row>
    <row r="4062" spans="1:3" s="862" customFormat="1">
      <c r="A4062" s="762">
        <f t="shared" si="65"/>
        <v>2006</v>
      </c>
      <c r="B4062" s="865">
        <v>38826</v>
      </c>
      <c r="C4062" s="872">
        <v>226</v>
      </c>
    </row>
    <row r="4063" spans="1:3" s="862" customFormat="1">
      <c r="A4063" s="762">
        <f t="shared" si="65"/>
        <v>2006</v>
      </c>
      <c r="B4063" s="865">
        <v>38825</v>
      </c>
      <c r="C4063" s="872">
        <v>234</v>
      </c>
    </row>
    <row r="4064" spans="1:3" s="862" customFormat="1">
      <c r="A4064" s="762">
        <f t="shared" si="65"/>
        <v>2006</v>
      </c>
      <c r="B4064" s="865">
        <v>38824</v>
      </c>
      <c r="C4064" s="872">
        <v>241</v>
      </c>
    </row>
    <row r="4065" spans="1:3" s="862" customFormat="1">
      <c r="A4065" s="762">
        <f t="shared" si="65"/>
        <v>2006</v>
      </c>
      <c r="B4065" s="865">
        <v>38820</v>
      </c>
      <c r="C4065" s="872">
        <v>238</v>
      </c>
    </row>
    <row r="4066" spans="1:3" s="862" customFormat="1">
      <c r="A4066" s="762">
        <f t="shared" si="65"/>
        <v>2006</v>
      </c>
      <c r="B4066" s="865">
        <v>38819</v>
      </c>
      <c r="C4066" s="872">
        <v>241</v>
      </c>
    </row>
    <row r="4067" spans="1:3" s="862" customFormat="1">
      <c r="A4067" s="762">
        <f t="shared" si="65"/>
        <v>2006</v>
      </c>
      <c r="B4067" s="865">
        <v>38818</v>
      </c>
      <c r="C4067" s="872">
        <v>247</v>
      </c>
    </row>
    <row r="4068" spans="1:3" s="862" customFormat="1">
      <c r="A4068" s="762">
        <f t="shared" si="65"/>
        <v>2006</v>
      </c>
      <c r="B4068" s="865">
        <v>38817</v>
      </c>
      <c r="C4068" s="872">
        <v>245</v>
      </c>
    </row>
    <row r="4069" spans="1:3" s="862" customFormat="1">
      <c r="A4069" s="762">
        <f t="shared" si="65"/>
        <v>2006</v>
      </c>
      <c r="B4069" s="865">
        <v>38814</v>
      </c>
      <c r="C4069" s="872">
        <v>244</v>
      </c>
    </row>
    <row r="4070" spans="1:3" s="862" customFormat="1">
      <c r="A4070" s="762">
        <f t="shared" si="65"/>
        <v>2006</v>
      </c>
      <c r="B4070" s="865">
        <v>38813</v>
      </c>
      <c r="C4070" s="872">
        <v>239</v>
      </c>
    </row>
    <row r="4071" spans="1:3" s="862" customFormat="1">
      <c r="A4071" s="762">
        <f t="shared" si="65"/>
        <v>2006</v>
      </c>
      <c r="B4071" s="865">
        <v>38812</v>
      </c>
      <c r="C4071" s="872">
        <v>239</v>
      </c>
    </row>
    <row r="4072" spans="1:3" s="862" customFormat="1">
      <c r="A4072" s="762">
        <f t="shared" si="65"/>
        <v>2006</v>
      </c>
      <c r="B4072" s="865">
        <v>38811</v>
      </c>
      <c r="C4072" s="872">
        <v>235</v>
      </c>
    </row>
    <row r="4073" spans="1:3" s="862" customFormat="1">
      <c r="A4073" s="762">
        <f t="shared" si="65"/>
        <v>2006</v>
      </c>
      <c r="B4073" s="865">
        <v>38810</v>
      </c>
      <c r="C4073" s="872">
        <v>236</v>
      </c>
    </row>
    <row r="4074" spans="1:3" s="862" customFormat="1">
      <c r="A4074" s="762">
        <f t="shared" si="65"/>
        <v>2006</v>
      </c>
      <c r="B4074" s="865">
        <v>38807</v>
      </c>
      <c r="C4074" s="872">
        <v>235</v>
      </c>
    </row>
    <row r="4075" spans="1:3" s="862" customFormat="1">
      <c r="A4075" s="762">
        <f t="shared" si="65"/>
        <v>2006</v>
      </c>
      <c r="B4075" s="865">
        <v>38806</v>
      </c>
      <c r="C4075" s="872">
        <v>234</v>
      </c>
    </row>
    <row r="4076" spans="1:3" s="862" customFormat="1">
      <c r="A4076" s="762">
        <f t="shared" si="65"/>
        <v>2006</v>
      </c>
      <c r="B4076" s="865">
        <v>38805</v>
      </c>
      <c r="C4076" s="872">
        <v>235</v>
      </c>
    </row>
    <row r="4077" spans="1:3" s="862" customFormat="1">
      <c r="A4077" s="762">
        <f t="shared" si="65"/>
        <v>2006</v>
      </c>
      <c r="B4077" s="865">
        <v>38804</v>
      </c>
      <c r="C4077" s="872">
        <v>237</v>
      </c>
    </row>
    <row r="4078" spans="1:3" s="862" customFormat="1">
      <c r="A4078" s="762">
        <f t="shared" si="65"/>
        <v>2006</v>
      </c>
      <c r="B4078" s="865">
        <v>38803</v>
      </c>
      <c r="C4078" s="872">
        <v>236</v>
      </c>
    </row>
    <row r="4079" spans="1:3" s="862" customFormat="1">
      <c r="A4079" s="762">
        <f t="shared" si="65"/>
        <v>2006</v>
      </c>
      <c r="B4079" s="865">
        <v>38800</v>
      </c>
      <c r="C4079" s="872">
        <v>234</v>
      </c>
    </row>
    <row r="4080" spans="1:3" s="862" customFormat="1">
      <c r="A4080" s="762">
        <f t="shared" si="65"/>
        <v>2006</v>
      </c>
      <c r="B4080" s="865">
        <v>38799</v>
      </c>
      <c r="C4080" s="872">
        <v>230</v>
      </c>
    </row>
    <row r="4081" spans="1:3" s="862" customFormat="1">
      <c r="A4081" s="762">
        <f t="shared" si="65"/>
        <v>2006</v>
      </c>
      <c r="B4081" s="865">
        <v>38798</v>
      </c>
      <c r="C4081" s="872">
        <v>229</v>
      </c>
    </row>
    <row r="4082" spans="1:3" s="862" customFormat="1">
      <c r="A4082" s="762">
        <f t="shared" si="65"/>
        <v>2006</v>
      </c>
      <c r="B4082" s="865">
        <v>38797</v>
      </c>
      <c r="C4082" s="872">
        <v>231</v>
      </c>
    </row>
    <row r="4083" spans="1:3" s="862" customFormat="1">
      <c r="A4083" s="762">
        <f t="shared" si="65"/>
        <v>2006</v>
      </c>
      <c r="B4083" s="865">
        <v>38796</v>
      </c>
      <c r="C4083" s="872">
        <v>228</v>
      </c>
    </row>
    <row r="4084" spans="1:3" s="862" customFormat="1">
      <c r="A4084" s="762">
        <f t="shared" si="65"/>
        <v>2006</v>
      </c>
      <c r="B4084" s="865">
        <v>38793</v>
      </c>
      <c r="C4084" s="872">
        <v>225</v>
      </c>
    </row>
    <row r="4085" spans="1:3" s="862" customFormat="1">
      <c r="A4085" s="762">
        <f t="shared" si="65"/>
        <v>2006</v>
      </c>
      <c r="B4085" s="865">
        <v>38792</v>
      </c>
      <c r="C4085" s="872">
        <v>224</v>
      </c>
    </row>
    <row r="4086" spans="1:3" s="862" customFormat="1">
      <c r="A4086" s="762">
        <f t="shared" si="65"/>
        <v>2006</v>
      </c>
      <c r="B4086" s="865">
        <v>38791</v>
      </c>
      <c r="C4086" s="872">
        <v>225</v>
      </c>
    </row>
    <row r="4087" spans="1:3" s="862" customFormat="1">
      <c r="A4087" s="762">
        <f t="shared" si="65"/>
        <v>2006</v>
      </c>
      <c r="B4087" s="865">
        <v>38790</v>
      </c>
      <c r="C4087" s="872">
        <v>232</v>
      </c>
    </row>
    <row r="4088" spans="1:3" s="862" customFormat="1">
      <c r="A4088" s="762">
        <f t="shared" si="65"/>
        <v>2006</v>
      </c>
      <c r="B4088" s="865">
        <v>38789</v>
      </c>
      <c r="C4088" s="872">
        <v>229</v>
      </c>
    </row>
    <row r="4089" spans="1:3" s="862" customFormat="1">
      <c r="A4089" s="762">
        <f t="shared" si="65"/>
        <v>2006</v>
      </c>
      <c r="B4089" s="865">
        <v>38786</v>
      </c>
      <c r="C4089" s="872">
        <v>230</v>
      </c>
    </row>
    <row r="4090" spans="1:3" s="862" customFormat="1">
      <c r="A4090" s="762">
        <f t="shared" si="65"/>
        <v>2006</v>
      </c>
      <c r="B4090" s="865">
        <v>38785</v>
      </c>
      <c r="C4090" s="872">
        <v>236</v>
      </c>
    </row>
    <row r="4091" spans="1:3" s="862" customFormat="1">
      <c r="A4091" s="762">
        <f t="shared" si="65"/>
        <v>2006</v>
      </c>
      <c r="B4091" s="865">
        <v>38784</v>
      </c>
      <c r="C4091" s="872">
        <v>237</v>
      </c>
    </row>
    <row r="4092" spans="1:3" s="862" customFormat="1">
      <c r="A4092" s="762">
        <f t="shared" si="65"/>
        <v>2006</v>
      </c>
      <c r="B4092" s="865">
        <v>38783</v>
      </c>
      <c r="C4092" s="872">
        <v>235</v>
      </c>
    </row>
    <row r="4093" spans="1:3" s="862" customFormat="1">
      <c r="A4093" s="762">
        <f t="shared" si="65"/>
        <v>2006</v>
      </c>
      <c r="B4093" s="865">
        <v>38782</v>
      </c>
      <c r="C4093" s="872">
        <v>223</v>
      </c>
    </row>
    <row r="4094" spans="1:3" s="862" customFormat="1">
      <c r="A4094" s="762">
        <f t="shared" si="65"/>
        <v>2006</v>
      </c>
      <c r="B4094" s="865">
        <v>38779</v>
      </c>
      <c r="C4094" s="872">
        <v>218</v>
      </c>
    </row>
    <row r="4095" spans="1:3" s="862" customFormat="1">
      <c r="A4095" s="762">
        <f t="shared" si="65"/>
        <v>2006</v>
      </c>
      <c r="B4095" s="865">
        <v>38778</v>
      </c>
      <c r="C4095" s="872">
        <v>217</v>
      </c>
    </row>
    <row r="4096" spans="1:3" s="862" customFormat="1">
      <c r="A4096" s="762">
        <f t="shared" si="65"/>
        <v>2006</v>
      </c>
      <c r="B4096" s="865">
        <v>38777</v>
      </c>
      <c r="C4096" s="872">
        <v>216</v>
      </c>
    </row>
    <row r="4097" spans="1:3" s="862" customFormat="1">
      <c r="A4097" s="762">
        <f t="shared" si="65"/>
        <v>2006</v>
      </c>
      <c r="B4097" s="865">
        <v>38776</v>
      </c>
      <c r="C4097" s="872">
        <v>221</v>
      </c>
    </row>
    <row r="4098" spans="1:3" s="862" customFormat="1">
      <c r="A4098" s="762">
        <f t="shared" si="65"/>
        <v>2006</v>
      </c>
      <c r="B4098" s="865">
        <v>38775</v>
      </c>
      <c r="C4098" s="872">
        <v>215</v>
      </c>
    </row>
    <row r="4099" spans="1:3" s="862" customFormat="1">
      <c r="A4099" s="762">
        <f t="shared" si="65"/>
        <v>2006</v>
      </c>
      <c r="B4099" s="865">
        <v>38772</v>
      </c>
      <c r="C4099" s="872">
        <v>222</v>
      </c>
    </row>
    <row r="4100" spans="1:3" s="862" customFormat="1">
      <c r="A4100" s="762">
        <f t="shared" ref="A4100:A4163" si="66">YEAR(B4100)</f>
        <v>2006</v>
      </c>
      <c r="B4100" s="865">
        <v>38771</v>
      </c>
      <c r="C4100" s="872">
        <v>224</v>
      </c>
    </row>
    <row r="4101" spans="1:3" s="862" customFormat="1">
      <c r="A4101" s="762">
        <f t="shared" si="66"/>
        <v>2006</v>
      </c>
      <c r="B4101" s="865">
        <v>38770</v>
      </c>
      <c r="C4101" s="872">
        <v>232</v>
      </c>
    </row>
    <row r="4102" spans="1:3" s="862" customFormat="1">
      <c r="A4102" s="762">
        <f t="shared" si="66"/>
        <v>2006</v>
      </c>
      <c r="B4102" s="865">
        <v>38769</v>
      </c>
      <c r="C4102" s="872">
        <v>230</v>
      </c>
    </row>
    <row r="4103" spans="1:3" s="862" customFormat="1">
      <c r="A4103" s="762">
        <f t="shared" si="66"/>
        <v>2006</v>
      </c>
      <c r="B4103" s="865">
        <v>38768</v>
      </c>
      <c r="C4103" s="872">
        <v>229</v>
      </c>
    </row>
    <row r="4104" spans="1:3" s="862" customFormat="1">
      <c r="A4104" s="762">
        <f t="shared" si="66"/>
        <v>2006</v>
      </c>
      <c r="B4104" s="865">
        <v>38765</v>
      </c>
      <c r="C4104" s="872">
        <v>229</v>
      </c>
    </row>
    <row r="4105" spans="1:3" s="862" customFormat="1">
      <c r="A4105" s="762">
        <f t="shared" si="66"/>
        <v>2006</v>
      </c>
      <c r="B4105" s="865">
        <v>38764</v>
      </c>
      <c r="C4105" s="872">
        <v>229</v>
      </c>
    </row>
    <row r="4106" spans="1:3" s="862" customFormat="1">
      <c r="A4106" s="762">
        <f t="shared" si="66"/>
        <v>2006</v>
      </c>
      <c r="B4106" s="865">
        <v>38763</v>
      </c>
      <c r="C4106" s="872">
        <v>231</v>
      </c>
    </row>
    <row r="4107" spans="1:3" s="862" customFormat="1">
      <c r="A4107" s="762">
        <f t="shared" si="66"/>
        <v>2006</v>
      </c>
      <c r="B4107" s="865">
        <v>38762</v>
      </c>
      <c r="C4107" s="872">
        <v>228</v>
      </c>
    </row>
    <row r="4108" spans="1:3" s="862" customFormat="1">
      <c r="A4108" s="762">
        <f t="shared" si="66"/>
        <v>2006</v>
      </c>
      <c r="B4108" s="865">
        <v>38761</v>
      </c>
      <c r="C4108" s="872">
        <v>231</v>
      </c>
    </row>
    <row r="4109" spans="1:3" s="862" customFormat="1">
      <c r="A4109" s="762">
        <f t="shared" si="66"/>
        <v>2006</v>
      </c>
      <c r="B4109" s="865">
        <v>38758</v>
      </c>
      <c r="C4109" s="872">
        <v>230</v>
      </c>
    </row>
    <row r="4110" spans="1:3" s="862" customFormat="1">
      <c r="A4110" s="762">
        <f t="shared" si="66"/>
        <v>2006</v>
      </c>
      <c r="B4110" s="865">
        <v>38757</v>
      </c>
      <c r="C4110" s="872">
        <v>256</v>
      </c>
    </row>
    <row r="4111" spans="1:3" s="862" customFormat="1">
      <c r="A4111" s="762">
        <f t="shared" si="66"/>
        <v>2006</v>
      </c>
      <c r="B4111" s="865">
        <v>38756</v>
      </c>
      <c r="C4111" s="872">
        <v>258</v>
      </c>
    </row>
    <row r="4112" spans="1:3" s="862" customFormat="1">
      <c r="A4112" s="762">
        <f t="shared" si="66"/>
        <v>2006</v>
      </c>
      <c r="B4112" s="865">
        <v>38755</v>
      </c>
      <c r="C4112" s="872">
        <v>261</v>
      </c>
    </row>
    <row r="4113" spans="1:3" s="862" customFormat="1">
      <c r="A4113" s="762">
        <f t="shared" si="66"/>
        <v>2006</v>
      </c>
      <c r="B4113" s="865">
        <v>38754</v>
      </c>
      <c r="C4113" s="872">
        <v>259</v>
      </c>
    </row>
    <row r="4114" spans="1:3" s="862" customFormat="1">
      <c r="A4114" s="762">
        <f t="shared" si="66"/>
        <v>2006</v>
      </c>
      <c r="B4114" s="865">
        <v>38751</v>
      </c>
      <c r="C4114" s="872">
        <v>262</v>
      </c>
    </row>
    <row r="4115" spans="1:3" s="862" customFormat="1">
      <c r="A4115" s="762">
        <f t="shared" si="66"/>
        <v>2006</v>
      </c>
      <c r="B4115" s="865">
        <v>38750</v>
      </c>
      <c r="C4115" s="872">
        <v>264</v>
      </c>
    </row>
    <row r="4116" spans="1:3" s="862" customFormat="1">
      <c r="A4116" s="762">
        <f t="shared" si="66"/>
        <v>2006</v>
      </c>
      <c r="B4116" s="865">
        <v>38749</v>
      </c>
      <c r="C4116" s="872">
        <v>262</v>
      </c>
    </row>
    <row r="4117" spans="1:3" s="862" customFormat="1">
      <c r="A4117" s="762">
        <f t="shared" si="66"/>
        <v>2006</v>
      </c>
      <c r="B4117" s="865">
        <v>38748</v>
      </c>
      <c r="C4117" s="872">
        <v>266</v>
      </c>
    </row>
    <row r="4118" spans="1:3" s="862" customFormat="1">
      <c r="A4118" s="762">
        <f t="shared" si="66"/>
        <v>2006</v>
      </c>
      <c r="B4118" s="865">
        <v>38747</v>
      </c>
      <c r="C4118" s="872">
        <v>261</v>
      </c>
    </row>
    <row r="4119" spans="1:3" s="862" customFormat="1">
      <c r="A4119" s="762">
        <f t="shared" si="66"/>
        <v>2006</v>
      </c>
      <c r="B4119" s="865">
        <v>38744</v>
      </c>
      <c r="C4119" s="872">
        <v>260</v>
      </c>
    </row>
    <row r="4120" spans="1:3" s="862" customFormat="1">
      <c r="A4120" s="762">
        <f t="shared" si="66"/>
        <v>2006</v>
      </c>
      <c r="B4120" s="865">
        <v>38743</v>
      </c>
      <c r="C4120" s="872">
        <v>265</v>
      </c>
    </row>
    <row r="4121" spans="1:3" s="862" customFormat="1">
      <c r="A4121" s="762">
        <f t="shared" si="66"/>
        <v>2006</v>
      </c>
      <c r="B4121" s="865">
        <v>38742</v>
      </c>
      <c r="C4121" s="872">
        <v>270</v>
      </c>
    </row>
    <row r="4122" spans="1:3" s="862" customFormat="1">
      <c r="A4122" s="762">
        <f t="shared" si="66"/>
        <v>2006</v>
      </c>
      <c r="B4122" s="865">
        <v>38741</v>
      </c>
      <c r="C4122" s="872">
        <v>273</v>
      </c>
    </row>
    <row r="4123" spans="1:3" s="862" customFormat="1">
      <c r="A4123" s="762">
        <f t="shared" si="66"/>
        <v>2006</v>
      </c>
      <c r="B4123" s="865">
        <v>38740</v>
      </c>
      <c r="C4123" s="872">
        <v>278</v>
      </c>
    </row>
    <row r="4124" spans="1:3" s="862" customFormat="1">
      <c r="A4124" s="762">
        <f t="shared" si="66"/>
        <v>2006</v>
      </c>
      <c r="B4124" s="865">
        <v>38737</v>
      </c>
      <c r="C4124" s="872">
        <v>279</v>
      </c>
    </row>
    <row r="4125" spans="1:3" s="862" customFormat="1">
      <c r="A4125" s="762">
        <f t="shared" si="66"/>
        <v>2006</v>
      </c>
      <c r="B4125" s="865">
        <v>38736</v>
      </c>
      <c r="C4125" s="872">
        <v>282</v>
      </c>
    </row>
    <row r="4126" spans="1:3" s="862" customFormat="1">
      <c r="A4126" s="762">
        <f t="shared" si="66"/>
        <v>2006</v>
      </c>
      <c r="B4126" s="865">
        <v>38735</v>
      </c>
      <c r="C4126" s="872">
        <v>291</v>
      </c>
    </row>
    <row r="4127" spans="1:3" s="862" customFormat="1">
      <c r="A4127" s="762">
        <f t="shared" si="66"/>
        <v>2006</v>
      </c>
      <c r="B4127" s="865">
        <v>38734</v>
      </c>
      <c r="C4127" s="872">
        <v>292</v>
      </c>
    </row>
    <row r="4128" spans="1:3" s="862" customFormat="1">
      <c r="A4128" s="762">
        <f t="shared" si="66"/>
        <v>2006</v>
      </c>
      <c r="B4128" s="865">
        <v>38733</v>
      </c>
      <c r="C4128" s="872">
        <v>289</v>
      </c>
    </row>
    <row r="4129" spans="1:3" s="862" customFormat="1">
      <c r="A4129" s="762">
        <f t="shared" si="66"/>
        <v>2006</v>
      </c>
      <c r="B4129" s="865">
        <v>38730</v>
      </c>
      <c r="C4129" s="872">
        <v>289</v>
      </c>
    </row>
    <row r="4130" spans="1:3" s="862" customFormat="1">
      <c r="A4130" s="762">
        <f t="shared" si="66"/>
        <v>2006</v>
      </c>
      <c r="B4130" s="865">
        <v>38729</v>
      </c>
      <c r="C4130" s="872">
        <v>289</v>
      </c>
    </row>
    <row r="4131" spans="1:3" s="862" customFormat="1">
      <c r="A4131" s="762">
        <f t="shared" si="66"/>
        <v>2006</v>
      </c>
      <c r="B4131" s="865">
        <v>38728</v>
      </c>
      <c r="C4131" s="872">
        <v>279</v>
      </c>
    </row>
    <row r="4132" spans="1:3" s="862" customFormat="1">
      <c r="A4132" s="762">
        <f t="shared" si="66"/>
        <v>2006</v>
      </c>
      <c r="B4132" s="865">
        <v>38727</v>
      </c>
      <c r="C4132" s="872">
        <v>285</v>
      </c>
    </row>
    <row r="4133" spans="1:3" s="862" customFormat="1">
      <c r="A4133" s="762">
        <f t="shared" si="66"/>
        <v>2006</v>
      </c>
      <c r="B4133" s="865">
        <v>38726</v>
      </c>
      <c r="C4133" s="872">
        <v>283</v>
      </c>
    </row>
    <row r="4134" spans="1:3" s="862" customFormat="1">
      <c r="A4134" s="762">
        <f t="shared" si="66"/>
        <v>2006</v>
      </c>
      <c r="B4134" s="865">
        <v>38723</v>
      </c>
      <c r="C4134" s="872">
        <v>285</v>
      </c>
    </row>
    <row r="4135" spans="1:3" s="862" customFormat="1">
      <c r="A4135" s="762">
        <f t="shared" si="66"/>
        <v>2006</v>
      </c>
      <c r="B4135" s="865">
        <v>38722</v>
      </c>
      <c r="C4135" s="872">
        <v>296</v>
      </c>
    </row>
    <row r="4136" spans="1:3" s="862" customFormat="1">
      <c r="A4136" s="762">
        <f t="shared" si="66"/>
        <v>2006</v>
      </c>
      <c r="B4136" s="865">
        <v>38721</v>
      </c>
      <c r="C4136" s="872">
        <v>294</v>
      </c>
    </row>
    <row r="4137" spans="1:3" s="862" customFormat="1">
      <c r="A4137" s="762">
        <f t="shared" si="66"/>
        <v>2006</v>
      </c>
      <c r="B4137" s="865">
        <v>38720</v>
      </c>
      <c r="C4137" s="872">
        <v>302</v>
      </c>
    </row>
    <row r="4138" spans="1:3" s="862" customFormat="1">
      <c r="A4138" s="762">
        <f t="shared" si="66"/>
        <v>2006</v>
      </c>
      <c r="B4138" s="865">
        <v>38719</v>
      </c>
      <c r="C4138" s="872">
        <v>311</v>
      </c>
    </row>
    <row r="4139" spans="1:3" s="862" customFormat="1">
      <c r="A4139" s="762">
        <f t="shared" si="66"/>
        <v>2005</v>
      </c>
      <c r="B4139" s="865">
        <v>38716</v>
      </c>
      <c r="C4139" s="872">
        <v>311</v>
      </c>
    </row>
    <row r="4140" spans="1:3" s="862" customFormat="1">
      <c r="A4140" s="762">
        <f t="shared" si="66"/>
        <v>2005</v>
      </c>
      <c r="B4140" s="865">
        <v>38715</v>
      </c>
      <c r="C4140" s="872">
        <v>306</v>
      </c>
    </row>
    <row r="4141" spans="1:3" s="862" customFormat="1">
      <c r="A4141" s="762">
        <f t="shared" si="66"/>
        <v>2005</v>
      </c>
      <c r="B4141" s="865">
        <v>38714</v>
      </c>
      <c r="C4141" s="872">
        <v>307</v>
      </c>
    </row>
    <row r="4142" spans="1:3" s="862" customFormat="1">
      <c r="A4142" s="762">
        <f t="shared" si="66"/>
        <v>2005</v>
      </c>
      <c r="B4142" s="865">
        <v>38713</v>
      </c>
      <c r="C4142" s="872">
        <v>304</v>
      </c>
    </row>
    <row r="4143" spans="1:3" s="862" customFormat="1">
      <c r="A4143" s="762">
        <f t="shared" si="66"/>
        <v>2005</v>
      </c>
      <c r="B4143" s="865">
        <v>38712</v>
      </c>
      <c r="C4143" s="872">
        <v>306</v>
      </c>
    </row>
    <row r="4144" spans="1:3" s="862" customFormat="1">
      <c r="A4144" s="762">
        <f t="shared" si="66"/>
        <v>2005</v>
      </c>
      <c r="B4144" s="865">
        <v>38709</v>
      </c>
      <c r="C4144" s="872">
        <v>306</v>
      </c>
    </row>
    <row r="4145" spans="1:3" s="862" customFormat="1">
      <c r="A4145" s="762">
        <f t="shared" si="66"/>
        <v>2005</v>
      </c>
      <c r="B4145" s="865">
        <v>38708</v>
      </c>
      <c r="C4145" s="872">
        <v>303</v>
      </c>
    </row>
    <row r="4146" spans="1:3" s="862" customFormat="1">
      <c r="A4146" s="762">
        <f t="shared" si="66"/>
        <v>2005</v>
      </c>
      <c r="B4146" s="865">
        <v>38707</v>
      </c>
      <c r="C4146" s="872">
        <v>306</v>
      </c>
    </row>
    <row r="4147" spans="1:3" s="862" customFormat="1">
      <c r="A4147" s="762">
        <f t="shared" si="66"/>
        <v>2005</v>
      </c>
      <c r="B4147" s="865">
        <v>38706</v>
      </c>
      <c r="C4147" s="872">
        <v>314</v>
      </c>
    </row>
    <row r="4148" spans="1:3" s="862" customFormat="1">
      <c r="A4148" s="762">
        <f t="shared" si="66"/>
        <v>2005</v>
      </c>
      <c r="B4148" s="865">
        <v>38705</v>
      </c>
      <c r="C4148" s="872">
        <v>317</v>
      </c>
    </row>
    <row r="4149" spans="1:3" s="862" customFormat="1">
      <c r="A4149" s="762">
        <f t="shared" si="66"/>
        <v>2005</v>
      </c>
      <c r="B4149" s="865">
        <v>38702</v>
      </c>
      <c r="C4149" s="872">
        <v>317</v>
      </c>
    </row>
    <row r="4150" spans="1:3" s="862" customFormat="1">
      <c r="A4150" s="762">
        <f t="shared" si="66"/>
        <v>2005</v>
      </c>
      <c r="B4150" s="865">
        <v>38701</v>
      </c>
      <c r="C4150" s="872">
        <v>313</v>
      </c>
    </row>
    <row r="4151" spans="1:3" s="862" customFormat="1">
      <c r="A4151" s="762">
        <f t="shared" si="66"/>
        <v>2005</v>
      </c>
      <c r="B4151" s="865">
        <v>38700</v>
      </c>
      <c r="C4151" s="872">
        <v>311</v>
      </c>
    </row>
    <row r="4152" spans="1:3" s="862" customFormat="1">
      <c r="A4152" s="762">
        <f t="shared" si="66"/>
        <v>2005</v>
      </c>
      <c r="B4152" s="865">
        <v>38699</v>
      </c>
      <c r="C4152" s="872">
        <v>311</v>
      </c>
    </row>
    <row r="4153" spans="1:3" s="862" customFormat="1">
      <c r="A4153" s="762">
        <f t="shared" si="66"/>
        <v>2005</v>
      </c>
      <c r="B4153" s="865">
        <v>38698</v>
      </c>
      <c r="C4153" s="872">
        <v>316</v>
      </c>
    </row>
    <row r="4154" spans="1:3" s="862" customFormat="1">
      <c r="A4154" s="762">
        <f t="shared" si="66"/>
        <v>2005</v>
      </c>
      <c r="B4154" s="865">
        <v>38695</v>
      </c>
      <c r="C4154" s="872">
        <v>317</v>
      </c>
    </row>
    <row r="4155" spans="1:3" s="862" customFormat="1">
      <c r="A4155" s="762">
        <f t="shared" si="66"/>
        <v>2005</v>
      </c>
      <c r="B4155" s="865">
        <v>38694</v>
      </c>
      <c r="C4155" s="872">
        <v>324</v>
      </c>
    </row>
    <row r="4156" spans="1:3" s="862" customFormat="1">
      <c r="A4156" s="762">
        <f t="shared" si="66"/>
        <v>2005</v>
      </c>
      <c r="B4156" s="865">
        <v>38693</v>
      </c>
      <c r="C4156" s="872">
        <v>317</v>
      </c>
    </row>
    <row r="4157" spans="1:3" s="862" customFormat="1">
      <c r="A4157" s="762">
        <f t="shared" si="66"/>
        <v>2005</v>
      </c>
      <c r="B4157" s="865">
        <v>38692</v>
      </c>
      <c r="C4157" s="872">
        <v>316</v>
      </c>
    </row>
    <row r="4158" spans="1:3" s="862" customFormat="1">
      <c r="A4158" s="762">
        <f t="shared" si="66"/>
        <v>2005</v>
      </c>
      <c r="B4158" s="865">
        <v>38691</v>
      </c>
      <c r="C4158" s="872">
        <v>323</v>
      </c>
    </row>
    <row r="4159" spans="1:3" s="862" customFormat="1">
      <c r="A4159" s="762">
        <f t="shared" si="66"/>
        <v>2005</v>
      </c>
      <c r="B4159" s="865">
        <v>38688</v>
      </c>
      <c r="C4159" s="872">
        <v>326</v>
      </c>
    </row>
    <row r="4160" spans="1:3" s="862" customFormat="1">
      <c r="A4160" s="762">
        <f t="shared" si="66"/>
        <v>2005</v>
      </c>
      <c r="B4160" s="865">
        <v>38687</v>
      </c>
      <c r="C4160" s="872">
        <v>330</v>
      </c>
    </row>
    <row r="4161" spans="1:3" s="862" customFormat="1">
      <c r="A4161" s="762">
        <f t="shared" si="66"/>
        <v>2005</v>
      </c>
      <c r="B4161" s="865">
        <v>38686</v>
      </c>
      <c r="C4161" s="872">
        <v>340</v>
      </c>
    </row>
    <row r="4162" spans="1:3" s="862" customFormat="1">
      <c r="A4162" s="762">
        <f t="shared" si="66"/>
        <v>2005</v>
      </c>
      <c r="B4162" s="865">
        <v>38685</v>
      </c>
      <c r="C4162" s="872">
        <v>344</v>
      </c>
    </row>
    <row r="4163" spans="1:3" s="862" customFormat="1">
      <c r="A4163" s="762">
        <f t="shared" si="66"/>
        <v>2005</v>
      </c>
      <c r="B4163" s="865">
        <v>38684</v>
      </c>
      <c r="C4163" s="872">
        <v>346</v>
      </c>
    </row>
    <row r="4164" spans="1:3" s="862" customFormat="1">
      <c r="A4164" s="762">
        <f t="shared" ref="A4164:A4227" si="67">YEAR(B4164)</f>
        <v>2005</v>
      </c>
      <c r="B4164" s="865">
        <v>38681</v>
      </c>
      <c r="C4164" s="872">
        <v>341</v>
      </c>
    </row>
    <row r="4165" spans="1:3" s="862" customFormat="1">
      <c r="A4165" s="762">
        <f t="shared" si="67"/>
        <v>2005</v>
      </c>
      <c r="B4165" s="865">
        <v>38680</v>
      </c>
      <c r="C4165" s="872">
        <v>341</v>
      </c>
    </row>
    <row r="4166" spans="1:3" s="862" customFormat="1">
      <c r="A4166" s="762">
        <f t="shared" si="67"/>
        <v>2005</v>
      </c>
      <c r="B4166" s="865">
        <v>38679</v>
      </c>
      <c r="C4166" s="872">
        <v>341</v>
      </c>
    </row>
    <row r="4167" spans="1:3" s="862" customFormat="1">
      <c r="A4167" s="762">
        <f t="shared" si="67"/>
        <v>2005</v>
      </c>
      <c r="B4167" s="865">
        <v>38678</v>
      </c>
      <c r="C4167" s="872">
        <v>349</v>
      </c>
    </row>
    <row r="4168" spans="1:3" s="862" customFormat="1">
      <c r="A4168" s="762">
        <f t="shared" si="67"/>
        <v>2005</v>
      </c>
      <c r="B4168" s="865">
        <v>38677</v>
      </c>
      <c r="C4168" s="872">
        <v>347</v>
      </c>
    </row>
    <row r="4169" spans="1:3" s="862" customFormat="1">
      <c r="A4169" s="762">
        <f t="shared" si="67"/>
        <v>2005</v>
      </c>
      <c r="B4169" s="865">
        <v>38674</v>
      </c>
      <c r="C4169" s="872">
        <v>349</v>
      </c>
    </row>
    <row r="4170" spans="1:3" s="862" customFormat="1">
      <c r="A4170" s="762">
        <f t="shared" si="67"/>
        <v>2005</v>
      </c>
      <c r="B4170" s="865">
        <v>38673</v>
      </c>
      <c r="C4170" s="872">
        <v>349</v>
      </c>
    </row>
    <row r="4171" spans="1:3" s="862" customFormat="1">
      <c r="A4171" s="762">
        <f t="shared" si="67"/>
        <v>2005</v>
      </c>
      <c r="B4171" s="865">
        <v>38672</v>
      </c>
      <c r="C4171" s="872">
        <v>354</v>
      </c>
    </row>
    <row r="4172" spans="1:3" s="862" customFormat="1">
      <c r="A4172" s="762">
        <f t="shared" si="67"/>
        <v>2005</v>
      </c>
      <c r="B4172" s="865">
        <v>38671</v>
      </c>
      <c r="C4172" s="872">
        <v>353</v>
      </c>
    </row>
    <row r="4173" spans="1:3" s="862" customFormat="1">
      <c r="A4173" s="762">
        <f t="shared" si="67"/>
        <v>2005</v>
      </c>
      <c r="B4173" s="865">
        <v>38670</v>
      </c>
      <c r="C4173" s="872">
        <v>355</v>
      </c>
    </row>
    <row r="4174" spans="1:3" s="862" customFormat="1">
      <c r="A4174" s="762">
        <f t="shared" si="67"/>
        <v>2005</v>
      </c>
      <c r="B4174" s="865">
        <v>38667</v>
      </c>
      <c r="C4174" s="872">
        <v>349</v>
      </c>
    </row>
    <row r="4175" spans="1:3" s="862" customFormat="1">
      <c r="A4175" s="762">
        <f t="shared" si="67"/>
        <v>2005</v>
      </c>
      <c r="B4175" s="865">
        <v>38666</v>
      </c>
      <c r="C4175" s="872">
        <v>349</v>
      </c>
    </row>
    <row r="4176" spans="1:3" s="862" customFormat="1">
      <c r="A4176" s="762">
        <f t="shared" si="67"/>
        <v>2005</v>
      </c>
      <c r="B4176" s="865">
        <v>38665</v>
      </c>
      <c r="C4176" s="872">
        <v>346</v>
      </c>
    </row>
    <row r="4177" spans="1:3" s="862" customFormat="1">
      <c r="A4177" s="762">
        <f t="shared" si="67"/>
        <v>2005</v>
      </c>
      <c r="B4177" s="865">
        <v>38664</v>
      </c>
      <c r="C4177" s="872">
        <v>354</v>
      </c>
    </row>
    <row r="4178" spans="1:3" s="862" customFormat="1">
      <c r="A4178" s="762">
        <f t="shared" si="67"/>
        <v>2005</v>
      </c>
      <c r="B4178" s="865">
        <v>38663</v>
      </c>
      <c r="C4178" s="872">
        <v>353</v>
      </c>
    </row>
    <row r="4179" spans="1:3" s="862" customFormat="1">
      <c r="A4179" s="762">
        <f t="shared" si="67"/>
        <v>2005</v>
      </c>
      <c r="B4179" s="865">
        <v>38660</v>
      </c>
      <c r="C4179" s="872">
        <v>356</v>
      </c>
    </row>
    <row r="4180" spans="1:3" s="862" customFormat="1">
      <c r="A4180" s="762">
        <f t="shared" si="67"/>
        <v>2005</v>
      </c>
      <c r="B4180" s="865">
        <v>38659</v>
      </c>
      <c r="C4180" s="872">
        <v>355</v>
      </c>
    </row>
    <row r="4181" spans="1:3" s="862" customFormat="1">
      <c r="A4181" s="762">
        <f t="shared" si="67"/>
        <v>2005</v>
      </c>
      <c r="B4181" s="865">
        <v>38658</v>
      </c>
      <c r="C4181" s="872">
        <v>352</v>
      </c>
    </row>
    <row r="4182" spans="1:3" s="862" customFormat="1">
      <c r="A4182" s="762">
        <f t="shared" si="67"/>
        <v>2005</v>
      </c>
      <c r="B4182" s="865">
        <v>38657</v>
      </c>
      <c r="C4182" s="872">
        <v>354</v>
      </c>
    </row>
    <row r="4183" spans="1:3" s="862" customFormat="1">
      <c r="A4183" s="762">
        <f t="shared" si="67"/>
        <v>2005</v>
      </c>
      <c r="B4183" s="865">
        <v>38656</v>
      </c>
      <c r="C4183" s="872">
        <v>357</v>
      </c>
    </row>
    <row r="4184" spans="1:3" s="862" customFormat="1">
      <c r="A4184" s="762">
        <f t="shared" si="67"/>
        <v>2005</v>
      </c>
      <c r="B4184" s="865">
        <v>38653</v>
      </c>
      <c r="C4184" s="872">
        <v>362</v>
      </c>
    </row>
    <row r="4185" spans="1:3" s="862" customFormat="1">
      <c r="A4185" s="762">
        <f t="shared" si="67"/>
        <v>2005</v>
      </c>
      <c r="B4185" s="865">
        <v>38652</v>
      </c>
      <c r="C4185" s="872">
        <v>371</v>
      </c>
    </row>
    <row r="4186" spans="1:3" s="862" customFormat="1">
      <c r="A4186" s="762">
        <f t="shared" si="67"/>
        <v>2005</v>
      </c>
      <c r="B4186" s="865">
        <v>38651</v>
      </c>
      <c r="C4186" s="872">
        <v>362</v>
      </c>
    </row>
    <row r="4187" spans="1:3" s="862" customFormat="1">
      <c r="A4187" s="762">
        <f t="shared" si="67"/>
        <v>2005</v>
      </c>
      <c r="B4187" s="865">
        <v>38650</v>
      </c>
      <c r="C4187" s="872">
        <v>366</v>
      </c>
    </row>
    <row r="4188" spans="1:3" s="862" customFormat="1">
      <c r="A4188" s="762">
        <f t="shared" si="67"/>
        <v>2005</v>
      </c>
      <c r="B4188" s="865">
        <v>38649</v>
      </c>
      <c r="C4188" s="872">
        <v>376</v>
      </c>
    </row>
    <row r="4189" spans="1:3" s="862" customFormat="1">
      <c r="A4189" s="762">
        <f t="shared" si="67"/>
        <v>2005</v>
      </c>
      <c r="B4189" s="865">
        <v>38646</v>
      </c>
      <c r="C4189" s="872">
        <v>383</v>
      </c>
    </row>
    <row r="4190" spans="1:3" s="862" customFormat="1">
      <c r="A4190" s="762">
        <f t="shared" si="67"/>
        <v>2005</v>
      </c>
      <c r="B4190" s="865">
        <v>38645</v>
      </c>
      <c r="C4190" s="872">
        <v>377</v>
      </c>
    </row>
    <row r="4191" spans="1:3" s="862" customFormat="1">
      <c r="A4191" s="762">
        <f t="shared" si="67"/>
        <v>2005</v>
      </c>
      <c r="B4191" s="865">
        <v>38644</v>
      </c>
      <c r="C4191" s="872">
        <v>372</v>
      </c>
    </row>
    <row r="4192" spans="1:3" s="862" customFormat="1">
      <c r="A4192" s="762">
        <f t="shared" si="67"/>
        <v>2005</v>
      </c>
      <c r="B4192" s="865">
        <v>38643</v>
      </c>
      <c r="C4192" s="872">
        <v>373</v>
      </c>
    </row>
    <row r="4193" spans="1:3" s="862" customFormat="1">
      <c r="A4193" s="762">
        <f t="shared" si="67"/>
        <v>2005</v>
      </c>
      <c r="B4193" s="865">
        <v>38642</v>
      </c>
      <c r="C4193" s="872">
        <v>376</v>
      </c>
    </row>
    <row r="4194" spans="1:3" s="862" customFormat="1">
      <c r="A4194" s="762">
        <f t="shared" si="67"/>
        <v>2005</v>
      </c>
      <c r="B4194" s="865">
        <v>38639</v>
      </c>
      <c r="C4194" s="872">
        <v>388</v>
      </c>
    </row>
    <row r="4195" spans="1:3" s="862" customFormat="1">
      <c r="A4195" s="762">
        <f t="shared" si="67"/>
        <v>2005</v>
      </c>
      <c r="B4195" s="865">
        <v>38638</v>
      </c>
      <c r="C4195" s="872">
        <v>391</v>
      </c>
    </row>
    <row r="4196" spans="1:3" s="862" customFormat="1">
      <c r="A4196" s="762">
        <f t="shared" si="67"/>
        <v>2005</v>
      </c>
      <c r="B4196" s="865">
        <v>38637</v>
      </c>
      <c r="C4196" s="872">
        <v>390</v>
      </c>
    </row>
    <row r="4197" spans="1:3" s="862" customFormat="1">
      <c r="A4197" s="762">
        <f t="shared" si="67"/>
        <v>2005</v>
      </c>
      <c r="B4197" s="865">
        <v>38636</v>
      </c>
      <c r="C4197" s="872">
        <v>373</v>
      </c>
    </row>
    <row r="4198" spans="1:3" s="862" customFormat="1">
      <c r="A4198" s="762">
        <f t="shared" si="67"/>
        <v>2005</v>
      </c>
      <c r="B4198" s="865">
        <v>38635</v>
      </c>
      <c r="C4198" s="872">
        <v>374</v>
      </c>
    </row>
    <row r="4199" spans="1:3" s="862" customFormat="1">
      <c r="A4199" s="762">
        <f t="shared" si="67"/>
        <v>2005</v>
      </c>
      <c r="B4199" s="865">
        <v>38632</v>
      </c>
      <c r="C4199" s="872">
        <v>374</v>
      </c>
    </row>
    <row r="4200" spans="1:3" s="862" customFormat="1">
      <c r="A4200" s="762">
        <f t="shared" si="67"/>
        <v>2005</v>
      </c>
      <c r="B4200" s="865">
        <v>38631</v>
      </c>
      <c r="C4200" s="872">
        <v>384</v>
      </c>
    </row>
    <row r="4201" spans="1:3" s="862" customFormat="1">
      <c r="A4201" s="762">
        <f t="shared" si="67"/>
        <v>2005</v>
      </c>
      <c r="B4201" s="865">
        <v>38630</v>
      </c>
      <c r="C4201" s="872">
        <v>365</v>
      </c>
    </row>
    <row r="4202" spans="1:3" s="862" customFormat="1">
      <c r="A4202" s="762">
        <f t="shared" si="67"/>
        <v>2005</v>
      </c>
      <c r="B4202" s="865">
        <v>38629</v>
      </c>
      <c r="C4202" s="872">
        <v>353</v>
      </c>
    </row>
    <row r="4203" spans="1:3" s="862" customFormat="1">
      <c r="A4203" s="762">
        <f t="shared" si="67"/>
        <v>2005</v>
      </c>
      <c r="B4203" s="865">
        <v>38628</v>
      </c>
      <c r="C4203" s="872">
        <v>341</v>
      </c>
    </row>
    <row r="4204" spans="1:3" s="862" customFormat="1">
      <c r="A4204" s="762">
        <f t="shared" si="67"/>
        <v>2005</v>
      </c>
      <c r="B4204" s="865">
        <v>38625</v>
      </c>
      <c r="C4204" s="872">
        <v>345</v>
      </c>
    </row>
    <row r="4205" spans="1:3" s="862" customFormat="1">
      <c r="A4205" s="762">
        <f t="shared" si="67"/>
        <v>2005</v>
      </c>
      <c r="B4205" s="865">
        <v>38624</v>
      </c>
      <c r="C4205" s="872">
        <v>348</v>
      </c>
    </row>
    <row r="4206" spans="1:3" s="862" customFormat="1">
      <c r="A4206" s="762">
        <f t="shared" si="67"/>
        <v>2005</v>
      </c>
      <c r="B4206" s="865">
        <v>38623</v>
      </c>
      <c r="C4206" s="872">
        <v>356</v>
      </c>
    </row>
    <row r="4207" spans="1:3" s="862" customFormat="1">
      <c r="A4207" s="762">
        <f t="shared" si="67"/>
        <v>2005</v>
      </c>
      <c r="B4207" s="865">
        <v>38622</v>
      </c>
      <c r="C4207" s="872">
        <v>356</v>
      </c>
    </row>
    <row r="4208" spans="1:3" s="862" customFormat="1">
      <c r="A4208" s="762">
        <f t="shared" si="67"/>
        <v>2005</v>
      </c>
      <c r="B4208" s="865">
        <v>38621</v>
      </c>
      <c r="C4208" s="872">
        <v>353</v>
      </c>
    </row>
    <row r="4209" spans="1:3" s="862" customFormat="1">
      <c r="A4209" s="762">
        <f t="shared" si="67"/>
        <v>2005</v>
      </c>
      <c r="B4209" s="865">
        <v>38618</v>
      </c>
      <c r="C4209" s="872">
        <v>359</v>
      </c>
    </row>
    <row r="4210" spans="1:3" s="862" customFormat="1">
      <c r="A4210" s="762">
        <f t="shared" si="67"/>
        <v>2005</v>
      </c>
      <c r="B4210" s="865">
        <v>38617</v>
      </c>
      <c r="C4210" s="872">
        <v>364</v>
      </c>
    </row>
    <row r="4211" spans="1:3" s="862" customFormat="1">
      <c r="A4211" s="762">
        <f t="shared" si="67"/>
        <v>2005</v>
      </c>
      <c r="B4211" s="865">
        <v>38616</v>
      </c>
      <c r="C4211" s="872">
        <v>364</v>
      </c>
    </row>
    <row r="4212" spans="1:3" s="862" customFormat="1">
      <c r="A4212" s="762">
        <f t="shared" si="67"/>
        <v>2005</v>
      </c>
      <c r="B4212" s="865">
        <v>38615</v>
      </c>
      <c r="C4212" s="872">
        <v>367</v>
      </c>
    </row>
    <row r="4213" spans="1:3" s="862" customFormat="1">
      <c r="A4213" s="762">
        <f t="shared" si="67"/>
        <v>2005</v>
      </c>
      <c r="B4213" s="865">
        <v>38614</v>
      </c>
      <c r="C4213" s="872">
        <v>364</v>
      </c>
    </row>
    <row r="4214" spans="1:3" s="862" customFormat="1">
      <c r="A4214" s="762">
        <f t="shared" si="67"/>
        <v>2005</v>
      </c>
      <c r="B4214" s="865">
        <v>38611</v>
      </c>
      <c r="C4214" s="872">
        <v>368</v>
      </c>
    </row>
    <row r="4215" spans="1:3" s="862" customFormat="1">
      <c r="A4215" s="762">
        <f t="shared" si="67"/>
        <v>2005</v>
      </c>
      <c r="B4215" s="865">
        <v>38610</v>
      </c>
      <c r="C4215" s="872">
        <v>372</v>
      </c>
    </row>
    <row r="4216" spans="1:3" s="862" customFormat="1">
      <c r="A4216" s="762">
        <f t="shared" si="67"/>
        <v>2005</v>
      </c>
      <c r="B4216" s="865">
        <v>38609</v>
      </c>
      <c r="C4216" s="872">
        <v>384</v>
      </c>
    </row>
    <row r="4217" spans="1:3" s="862" customFormat="1">
      <c r="A4217" s="762">
        <f t="shared" si="67"/>
        <v>2005</v>
      </c>
      <c r="B4217" s="865">
        <v>38608</v>
      </c>
      <c r="C4217" s="872">
        <v>389</v>
      </c>
    </row>
    <row r="4218" spans="1:3" s="862" customFormat="1">
      <c r="A4218" s="762">
        <f t="shared" si="67"/>
        <v>2005</v>
      </c>
      <c r="B4218" s="865">
        <v>38607</v>
      </c>
      <c r="C4218" s="872">
        <v>384</v>
      </c>
    </row>
    <row r="4219" spans="1:3" s="862" customFormat="1">
      <c r="A4219" s="762">
        <f t="shared" si="67"/>
        <v>2005</v>
      </c>
      <c r="B4219" s="865">
        <v>38604</v>
      </c>
      <c r="C4219" s="872">
        <v>386</v>
      </c>
    </row>
    <row r="4220" spans="1:3" s="862" customFormat="1">
      <c r="A4220" s="762">
        <f t="shared" si="67"/>
        <v>2005</v>
      </c>
      <c r="B4220" s="865">
        <v>38603</v>
      </c>
      <c r="C4220" s="872">
        <v>390</v>
      </c>
    </row>
    <row r="4221" spans="1:3" s="862" customFormat="1">
      <c r="A4221" s="762">
        <f t="shared" si="67"/>
        <v>2005</v>
      </c>
      <c r="B4221" s="865">
        <v>38602</v>
      </c>
      <c r="C4221" s="872">
        <v>389</v>
      </c>
    </row>
    <row r="4222" spans="1:3" s="862" customFormat="1">
      <c r="A4222" s="762">
        <f t="shared" si="67"/>
        <v>2005</v>
      </c>
      <c r="B4222" s="865">
        <v>38601</v>
      </c>
      <c r="C4222" s="872">
        <v>400</v>
      </c>
    </row>
    <row r="4223" spans="1:3" s="862" customFormat="1">
      <c r="A4223" s="762">
        <f t="shared" si="67"/>
        <v>2005</v>
      </c>
      <c r="B4223" s="865">
        <v>38600</v>
      </c>
      <c r="C4223" s="872">
        <v>407</v>
      </c>
    </row>
    <row r="4224" spans="1:3" s="862" customFormat="1">
      <c r="A4224" s="762">
        <f t="shared" si="67"/>
        <v>2005</v>
      </c>
      <c r="B4224" s="865">
        <v>38597</v>
      </c>
      <c r="C4224" s="872">
        <v>407</v>
      </c>
    </row>
    <row r="4225" spans="1:3" s="862" customFormat="1">
      <c r="A4225" s="762">
        <f t="shared" si="67"/>
        <v>2005</v>
      </c>
      <c r="B4225" s="865">
        <v>38596</v>
      </c>
      <c r="C4225" s="872">
        <v>412</v>
      </c>
    </row>
    <row r="4226" spans="1:3" s="862" customFormat="1">
      <c r="A4226" s="762">
        <f t="shared" si="67"/>
        <v>2005</v>
      </c>
      <c r="B4226" s="865">
        <v>38595</v>
      </c>
      <c r="C4226" s="872">
        <v>413</v>
      </c>
    </row>
    <row r="4227" spans="1:3" s="862" customFormat="1">
      <c r="A4227" s="762">
        <f t="shared" si="67"/>
        <v>2005</v>
      </c>
      <c r="B4227" s="865">
        <v>38594</v>
      </c>
      <c r="C4227" s="872">
        <v>416</v>
      </c>
    </row>
    <row r="4228" spans="1:3" s="862" customFormat="1">
      <c r="A4228" s="762">
        <f t="shared" ref="A4228:A4291" si="68">YEAR(B4228)</f>
        <v>2005</v>
      </c>
      <c r="B4228" s="865">
        <v>38593</v>
      </c>
      <c r="C4228" s="872">
        <v>412</v>
      </c>
    </row>
    <row r="4229" spans="1:3" s="862" customFormat="1">
      <c r="A4229" s="762">
        <f t="shared" si="68"/>
        <v>2005</v>
      </c>
      <c r="B4229" s="865">
        <v>38590</v>
      </c>
      <c r="C4229" s="872">
        <v>416</v>
      </c>
    </row>
    <row r="4230" spans="1:3" s="862" customFormat="1">
      <c r="A4230" s="762">
        <f t="shared" si="68"/>
        <v>2005</v>
      </c>
      <c r="B4230" s="865">
        <v>38589</v>
      </c>
      <c r="C4230" s="872">
        <v>414</v>
      </c>
    </row>
    <row r="4231" spans="1:3" s="862" customFormat="1">
      <c r="A4231" s="762">
        <f t="shared" si="68"/>
        <v>2005</v>
      </c>
      <c r="B4231" s="865">
        <v>38588</v>
      </c>
      <c r="C4231" s="872">
        <v>420</v>
      </c>
    </row>
    <row r="4232" spans="1:3" s="862" customFormat="1">
      <c r="A4232" s="762">
        <f t="shared" si="68"/>
        <v>2005</v>
      </c>
      <c r="B4232" s="865">
        <v>38587</v>
      </c>
      <c r="C4232" s="872">
        <v>416</v>
      </c>
    </row>
    <row r="4233" spans="1:3" s="862" customFormat="1">
      <c r="A4233" s="762">
        <f t="shared" si="68"/>
        <v>2005</v>
      </c>
      <c r="B4233" s="865">
        <v>38586</v>
      </c>
      <c r="C4233" s="872">
        <v>410</v>
      </c>
    </row>
    <row r="4234" spans="1:3" s="862" customFormat="1">
      <c r="A4234" s="762">
        <f t="shared" si="68"/>
        <v>2005</v>
      </c>
      <c r="B4234" s="865">
        <v>38583</v>
      </c>
      <c r="C4234" s="872">
        <v>419</v>
      </c>
    </row>
    <row r="4235" spans="1:3" s="862" customFormat="1">
      <c r="A4235" s="762">
        <f t="shared" si="68"/>
        <v>2005</v>
      </c>
      <c r="B4235" s="865">
        <v>38582</v>
      </c>
      <c r="C4235" s="872">
        <v>406</v>
      </c>
    </row>
    <row r="4236" spans="1:3" s="862" customFormat="1">
      <c r="A4236" s="762">
        <f t="shared" si="68"/>
        <v>2005</v>
      </c>
      <c r="B4236" s="865">
        <v>38581</v>
      </c>
      <c r="C4236" s="872">
        <v>400</v>
      </c>
    </row>
    <row r="4237" spans="1:3" s="862" customFormat="1">
      <c r="A4237" s="762">
        <f t="shared" si="68"/>
        <v>2005</v>
      </c>
      <c r="B4237" s="865">
        <v>38580</v>
      </c>
      <c r="C4237" s="872">
        <v>402</v>
      </c>
    </row>
    <row r="4238" spans="1:3" s="862" customFormat="1">
      <c r="A4238" s="762">
        <f t="shared" si="68"/>
        <v>2005</v>
      </c>
      <c r="B4238" s="865">
        <v>38579</v>
      </c>
      <c r="C4238" s="872">
        <v>396</v>
      </c>
    </row>
    <row r="4239" spans="1:3" s="862" customFormat="1">
      <c r="A4239" s="762">
        <f t="shared" si="68"/>
        <v>2005</v>
      </c>
      <c r="B4239" s="865">
        <v>38576</v>
      </c>
      <c r="C4239" s="872">
        <v>405</v>
      </c>
    </row>
    <row r="4240" spans="1:3" s="862" customFormat="1">
      <c r="A4240" s="762">
        <f t="shared" si="68"/>
        <v>2005</v>
      </c>
      <c r="B4240" s="865">
        <v>38575</v>
      </c>
      <c r="C4240" s="872">
        <v>392</v>
      </c>
    </row>
    <row r="4241" spans="1:3" s="862" customFormat="1">
      <c r="A4241" s="762">
        <f t="shared" si="68"/>
        <v>2005</v>
      </c>
      <c r="B4241" s="865">
        <v>38574</v>
      </c>
      <c r="C4241" s="872">
        <v>377</v>
      </c>
    </row>
    <row r="4242" spans="1:3" s="862" customFormat="1">
      <c r="A4242" s="762">
        <f t="shared" si="68"/>
        <v>2005</v>
      </c>
      <c r="B4242" s="865">
        <v>38573</v>
      </c>
      <c r="C4242" s="872">
        <v>382</v>
      </c>
    </row>
    <row r="4243" spans="1:3" s="862" customFormat="1">
      <c r="A4243" s="762">
        <f t="shared" si="68"/>
        <v>2005</v>
      </c>
      <c r="B4243" s="865">
        <v>38572</v>
      </c>
      <c r="C4243" s="872">
        <v>387</v>
      </c>
    </row>
    <row r="4244" spans="1:3" s="862" customFormat="1">
      <c r="A4244" s="762">
        <f t="shared" si="68"/>
        <v>2005</v>
      </c>
      <c r="B4244" s="865">
        <v>38569</v>
      </c>
      <c r="C4244" s="872">
        <v>380</v>
      </c>
    </row>
    <row r="4245" spans="1:3" s="862" customFormat="1">
      <c r="A4245" s="762">
        <f t="shared" si="68"/>
        <v>2005</v>
      </c>
      <c r="B4245" s="865">
        <v>38568</v>
      </c>
      <c r="C4245" s="872">
        <v>387</v>
      </c>
    </row>
    <row r="4246" spans="1:3" s="862" customFormat="1">
      <c r="A4246" s="762">
        <f t="shared" si="68"/>
        <v>2005</v>
      </c>
      <c r="B4246" s="865">
        <v>38567</v>
      </c>
      <c r="C4246" s="872">
        <v>389</v>
      </c>
    </row>
    <row r="4247" spans="1:3" s="862" customFormat="1">
      <c r="A4247" s="762">
        <f t="shared" si="68"/>
        <v>2005</v>
      </c>
      <c r="B4247" s="865">
        <v>38566</v>
      </c>
      <c r="C4247" s="872">
        <v>392</v>
      </c>
    </row>
    <row r="4248" spans="1:3" s="862" customFormat="1">
      <c r="A4248" s="762">
        <f t="shared" si="68"/>
        <v>2005</v>
      </c>
      <c r="B4248" s="865">
        <v>38565</v>
      </c>
      <c r="C4248" s="872">
        <v>400</v>
      </c>
    </row>
    <row r="4249" spans="1:3" s="862" customFormat="1">
      <c r="A4249" s="762">
        <f t="shared" si="68"/>
        <v>2005</v>
      </c>
      <c r="B4249" s="865">
        <v>38562</v>
      </c>
      <c r="C4249" s="872">
        <v>402</v>
      </c>
    </row>
    <row r="4250" spans="1:3" s="862" customFormat="1">
      <c r="A4250" s="762">
        <f t="shared" si="68"/>
        <v>2005</v>
      </c>
      <c r="B4250" s="865">
        <v>38561</v>
      </c>
      <c r="C4250" s="872">
        <v>410</v>
      </c>
    </row>
    <row r="4251" spans="1:3" s="862" customFormat="1">
      <c r="A4251" s="762">
        <f t="shared" si="68"/>
        <v>2005</v>
      </c>
      <c r="B4251" s="865">
        <v>38560</v>
      </c>
      <c r="C4251" s="872">
        <v>416</v>
      </c>
    </row>
    <row r="4252" spans="1:3" s="862" customFormat="1">
      <c r="A4252" s="762">
        <f t="shared" si="68"/>
        <v>2005</v>
      </c>
      <c r="B4252" s="865">
        <v>38559</v>
      </c>
      <c r="C4252" s="872">
        <v>422</v>
      </c>
    </row>
    <row r="4253" spans="1:3" s="862" customFormat="1">
      <c r="A4253" s="762">
        <f t="shared" si="68"/>
        <v>2005</v>
      </c>
      <c r="B4253" s="865">
        <v>38558</v>
      </c>
      <c r="C4253" s="872">
        <v>420</v>
      </c>
    </row>
    <row r="4254" spans="1:3" s="862" customFormat="1">
      <c r="A4254" s="762">
        <f t="shared" si="68"/>
        <v>2005</v>
      </c>
      <c r="B4254" s="865">
        <v>38555</v>
      </c>
      <c r="C4254" s="872">
        <v>416</v>
      </c>
    </row>
    <row r="4255" spans="1:3" s="862" customFormat="1">
      <c r="A4255" s="762">
        <f t="shared" si="68"/>
        <v>2005</v>
      </c>
      <c r="B4255" s="865">
        <v>38554</v>
      </c>
      <c r="C4255" s="872">
        <v>404</v>
      </c>
    </row>
    <row r="4256" spans="1:3" s="862" customFormat="1">
      <c r="A4256" s="762">
        <f t="shared" si="68"/>
        <v>2005</v>
      </c>
      <c r="B4256" s="865">
        <v>38553</v>
      </c>
      <c r="C4256" s="872">
        <v>407</v>
      </c>
    </row>
    <row r="4257" spans="1:3" s="862" customFormat="1">
      <c r="A4257" s="762">
        <f t="shared" si="68"/>
        <v>2005</v>
      </c>
      <c r="B4257" s="865">
        <v>38552</v>
      </c>
      <c r="C4257" s="872">
        <v>408</v>
      </c>
    </row>
    <row r="4258" spans="1:3" s="862" customFormat="1">
      <c r="A4258" s="762">
        <f t="shared" si="68"/>
        <v>2005</v>
      </c>
      <c r="B4258" s="865">
        <v>38551</v>
      </c>
      <c r="C4258" s="872">
        <v>402</v>
      </c>
    </row>
    <row r="4259" spans="1:3" s="862" customFormat="1">
      <c r="A4259" s="762">
        <f t="shared" si="68"/>
        <v>2005</v>
      </c>
      <c r="B4259" s="865">
        <v>38548</v>
      </c>
      <c r="C4259" s="872">
        <v>402</v>
      </c>
    </row>
    <row r="4260" spans="1:3" s="862" customFormat="1">
      <c r="A4260" s="762">
        <f t="shared" si="68"/>
        <v>2005</v>
      </c>
      <c r="B4260" s="865">
        <v>38547</v>
      </c>
      <c r="C4260" s="872">
        <v>398</v>
      </c>
    </row>
    <row r="4261" spans="1:3" s="862" customFormat="1">
      <c r="A4261" s="762">
        <f t="shared" si="68"/>
        <v>2005</v>
      </c>
      <c r="B4261" s="865">
        <v>38546</v>
      </c>
      <c r="C4261" s="872">
        <v>401</v>
      </c>
    </row>
    <row r="4262" spans="1:3" s="862" customFormat="1">
      <c r="A4262" s="762">
        <f t="shared" si="68"/>
        <v>2005</v>
      </c>
      <c r="B4262" s="865">
        <v>38545</v>
      </c>
      <c r="C4262" s="872">
        <v>401</v>
      </c>
    </row>
    <row r="4263" spans="1:3" s="862" customFormat="1">
      <c r="A4263" s="762">
        <f t="shared" si="68"/>
        <v>2005</v>
      </c>
      <c r="B4263" s="865">
        <v>38544</v>
      </c>
      <c r="C4263" s="872">
        <v>412</v>
      </c>
    </row>
    <row r="4264" spans="1:3" s="862" customFormat="1">
      <c r="A4264" s="762">
        <f t="shared" si="68"/>
        <v>2005</v>
      </c>
      <c r="B4264" s="865">
        <v>38541</v>
      </c>
      <c r="C4264" s="872">
        <v>409</v>
      </c>
    </row>
    <row r="4265" spans="1:3" s="862" customFormat="1">
      <c r="A4265" s="762">
        <f t="shared" si="68"/>
        <v>2005</v>
      </c>
      <c r="B4265" s="865">
        <v>38540</v>
      </c>
      <c r="C4265" s="872">
        <v>415</v>
      </c>
    </row>
    <row r="4266" spans="1:3" s="862" customFormat="1">
      <c r="A4266" s="762">
        <f t="shared" si="68"/>
        <v>2005</v>
      </c>
      <c r="B4266" s="865">
        <v>38539</v>
      </c>
      <c r="C4266" s="872">
        <v>416</v>
      </c>
    </row>
    <row r="4267" spans="1:3" s="862" customFormat="1">
      <c r="A4267" s="762">
        <f t="shared" si="68"/>
        <v>2005</v>
      </c>
      <c r="B4267" s="865">
        <v>38538</v>
      </c>
      <c r="C4267" s="872">
        <v>410</v>
      </c>
    </row>
    <row r="4268" spans="1:3" s="862" customFormat="1">
      <c r="A4268" s="762">
        <f t="shared" si="68"/>
        <v>2005</v>
      </c>
      <c r="B4268" s="865">
        <v>38537</v>
      </c>
      <c r="C4268" s="872">
        <v>407</v>
      </c>
    </row>
    <row r="4269" spans="1:3" s="862" customFormat="1">
      <c r="A4269" s="762">
        <f t="shared" si="68"/>
        <v>2005</v>
      </c>
      <c r="B4269" s="865">
        <v>38534</v>
      </c>
      <c r="C4269" s="872">
        <v>407</v>
      </c>
    </row>
    <row r="4270" spans="1:3" s="862" customFormat="1">
      <c r="A4270" s="762">
        <f t="shared" si="68"/>
        <v>2005</v>
      </c>
      <c r="B4270" s="865">
        <v>38533</v>
      </c>
      <c r="C4270" s="872">
        <v>414</v>
      </c>
    </row>
    <row r="4271" spans="1:3" s="862" customFormat="1">
      <c r="A4271" s="762">
        <f t="shared" si="68"/>
        <v>2005</v>
      </c>
      <c r="B4271" s="865">
        <v>38532</v>
      </c>
      <c r="C4271" s="872">
        <v>415</v>
      </c>
    </row>
    <row r="4272" spans="1:3" s="862" customFormat="1">
      <c r="A4272" s="762">
        <f t="shared" si="68"/>
        <v>2005</v>
      </c>
      <c r="B4272" s="865">
        <v>38531</v>
      </c>
      <c r="C4272" s="872">
        <v>420</v>
      </c>
    </row>
    <row r="4273" spans="1:3" s="862" customFormat="1">
      <c r="A4273" s="762">
        <f t="shared" si="68"/>
        <v>2005</v>
      </c>
      <c r="B4273" s="865">
        <v>38530</v>
      </c>
      <c r="C4273" s="872">
        <v>428</v>
      </c>
    </row>
    <row r="4274" spans="1:3" s="862" customFormat="1">
      <c r="A4274" s="762">
        <f t="shared" si="68"/>
        <v>2005</v>
      </c>
      <c r="B4274" s="865">
        <v>38527</v>
      </c>
      <c r="C4274" s="872">
        <v>424</v>
      </c>
    </row>
    <row r="4275" spans="1:3" s="862" customFormat="1">
      <c r="A4275" s="762">
        <f t="shared" si="68"/>
        <v>2005</v>
      </c>
      <c r="B4275" s="865">
        <v>38526</v>
      </c>
      <c r="C4275" s="872">
        <v>424</v>
      </c>
    </row>
    <row r="4276" spans="1:3" s="862" customFormat="1">
      <c r="A4276" s="762">
        <f t="shared" si="68"/>
        <v>2005</v>
      </c>
      <c r="B4276" s="865">
        <v>38525</v>
      </c>
      <c r="C4276" s="872">
        <v>415</v>
      </c>
    </row>
    <row r="4277" spans="1:3" s="862" customFormat="1">
      <c r="A4277" s="762">
        <f t="shared" si="68"/>
        <v>2005</v>
      </c>
      <c r="B4277" s="865">
        <v>38524</v>
      </c>
      <c r="C4277" s="872">
        <v>411</v>
      </c>
    </row>
    <row r="4278" spans="1:3" s="862" customFormat="1">
      <c r="A4278" s="762">
        <f t="shared" si="68"/>
        <v>2005</v>
      </c>
      <c r="B4278" s="865">
        <v>38523</v>
      </c>
      <c r="C4278" s="872">
        <v>409</v>
      </c>
    </row>
    <row r="4279" spans="1:3" s="862" customFormat="1">
      <c r="A4279" s="762">
        <f t="shared" si="68"/>
        <v>2005</v>
      </c>
      <c r="B4279" s="865">
        <v>38520</v>
      </c>
      <c r="C4279" s="872">
        <v>409</v>
      </c>
    </row>
    <row r="4280" spans="1:3" s="862" customFormat="1">
      <c r="A4280" s="762">
        <f t="shared" si="68"/>
        <v>2005</v>
      </c>
      <c r="B4280" s="865">
        <v>38519</v>
      </c>
      <c r="C4280" s="872">
        <v>413</v>
      </c>
    </row>
    <row r="4281" spans="1:3" s="862" customFormat="1">
      <c r="A4281" s="762">
        <f t="shared" si="68"/>
        <v>2005</v>
      </c>
      <c r="B4281" s="865">
        <v>38518</v>
      </c>
      <c r="C4281" s="872">
        <v>419</v>
      </c>
    </row>
    <row r="4282" spans="1:3" s="862" customFormat="1">
      <c r="A4282" s="762">
        <f t="shared" si="68"/>
        <v>2005</v>
      </c>
      <c r="B4282" s="865">
        <v>38517</v>
      </c>
      <c r="C4282" s="872">
        <v>418</v>
      </c>
    </row>
    <row r="4283" spans="1:3" s="862" customFormat="1">
      <c r="A4283" s="762">
        <f t="shared" si="68"/>
        <v>2005</v>
      </c>
      <c r="B4283" s="865">
        <v>38516</v>
      </c>
      <c r="C4283" s="872">
        <v>423</v>
      </c>
    </row>
    <row r="4284" spans="1:3" s="862" customFormat="1">
      <c r="A4284" s="762">
        <f t="shared" si="68"/>
        <v>2005</v>
      </c>
      <c r="B4284" s="865">
        <v>38513</v>
      </c>
      <c r="C4284" s="872">
        <v>429</v>
      </c>
    </row>
    <row r="4285" spans="1:3" s="862" customFormat="1">
      <c r="A4285" s="762">
        <f t="shared" si="68"/>
        <v>2005</v>
      </c>
      <c r="B4285" s="865">
        <v>38512</v>
      </c>
      <c r="C4285" s="872">
        <v>448</v>
      </c>
    </row>
    <row r="4286" spans="1:3" s="862" customFormat="1">
      <c r="A4286" s="762">
        <f t="shared" si="68"/>
        <v>2005</v>
      </c>
      <c r="B4286" s="865">
        <v>38511</v>
      </c>
      <c r="C4286" s="872">
        <v>443</v>
      </c>
    </row>
    <row r="4287" spans="1:3" s="862" customFormat="1">
      <c r="A4287" s="762">
        <f t="shared" si="68"/>
        <v>2005</v>
      </c>
      <c r="B4287" s="865">
        <v>38510</v>
      </c>
      <c r="C4287" s="872">
        <v>444</v>
      </c>
    </row>
    <row r="4288" spans="1:3" s="862" customFormat="1">
      <c r="A4288" s="762">
        <f t="shared" si="68"/>
        <v>2005</v>
      </c>
      <c r="B4288" s="865">
        <v>38509</v>
      </c>
      <c r="C4288" s="872">
        <v>431</v>
      </c>
    </row>
    <row r="4289" spans="1:3" s="862" customFormat="1">
      <c r="A4289" s="762">
        <f t="shared" si="68"/>
        <v>2005</v>
      </c>
      <c r="B4289" s="865">
        <v>38506</v>
      </c>
      <c r="C4289" s="872">
        <v>416</v>
      </c>
    </row>
    <row r="4290" spans="1:3" s="862" customFormat="1">
      <c r="A4290" s="762">
        <f t="shared" si="68"/>
        <v>2005</v>
      </c>
      <c r="B4290" s="865">
        <v>38505</v>
      </c>
      <c r="C4290" s="872">
        <v>418</v>
      </c>
    </row>
    <row r="4291" spans="1:3" s="862" customFormat="1">
      <c r="A4291" s="762">
        <f t="shared" si="68"/>
        <v>2005</v>
      </c>
      <c r="B4291" s="865">
        <v>38504</v>
      </c>
      <c r="C4291" s="872">
        <v>427</v>
      </c>
    </row>
    <row r="4292" spans="1:3" s="862" customFormat="1">
      <c r="A4292" s="762">
        <f t="shared" ref="A4292:A4355" si="69">YEAR(B4292)</f>
        <v>2005</v>
      </c>
      <c r="B4292" s="865">
        <v>38503</v>
      </c>
      <c r="C4292" s="872">
        <v>420</v>
      </c>
    </row>
    <row r="4293" spans="1:3" s="862" customFormat="1">
      <c r="A4293" s="762">
        <f t="shared" si="69"/>
        <v>2005</v>
      </c>
      <c r="B4293" s="865">
        <v>38502</v>
      </c>
      <c r="C4293" s="872">
        <v>417</v>
      </c>
    </row>
    <row r="4294" spans="1:3" s="862" customFormat="1">
      <c r="A4294" s="762">
        <f t="shared" si="69"/>
        <v>2005</v>
      </c>
      <c r="B4294" s="865">
        <v>38499</v>
      </c>
      <c r="C4294" s="872">
        <v>417</v>
      </c>
    </row>
    <row r="4295" spans="1:3" s="862" customFormat="1">
      <c r="A4295" s="762">
        <f t="shared" si="69"/>
        <v>2005</v>
      </c>
      <c r="B4295" s="865">
        <v>38498</v>
      </c>
      <c r="C4295" s="872">
        <v>421</v>
      </c>
    </row>
    <row r="4296" spans="1:3" s="862" customFormat="1">
      <c r="A4296" s="762">
        <f t="shared" si="69"/>
        <v>2005</v>
      </c>
      <c r="B4296" s="865">
        <v>38497</v>
      </c>
      <c r="C4296" s="872">
        <v>429</v>
      </c>
    </row>
    <row r="4297" spans="1:3" s="862" customFormat="1">
      <c r="A4297" s="762">
        <f t="shared" si="69"/>
        <v>2005</v>
      </c>
      <c r="B4297" s="865">
        <v>38496</v>
      </c>
      <c r="C4297" s="872">
        <v>441</v>
      </c>
    </row>
    <row r="4298" spans="1:3" s="862" customFormat="1">
      <c r="A4298" s="762">
        <f t="shared" si="69"/>
        <v>2005</v>
      </c>
      <c r="B4298" s="865">
        <v>38495</v>
      </c>
      <c r="C4298" s="872">
        <v>435</v>
      </c>
    </row>
    <row r="4299" spans="1:3" s="862" customFormat="1">
      <c r="A4299" s="762">
        <f t="shared" si="69"/>
        <v>2005</v>
      </c>
      <c r="B4299" s="865">
        <v>38492</v>
      </c>
      <c r="C4299" s="872">
        <v>437</v>
      </c>
    </row>
    <row r="4300" spans="1:3" s="862" customFormat="1">
      <c r="A4300" s="762">
        <f t="shared" si="69"/>
        <v>2005</v>
      </c>
      <c r="B4300" s="865">
        <v>38491</v>
      </c>
      <c r="C4300" s="872">
        <v>440</v>
      </c>
    </row>
    <row r="4301" spans="1:3" s="862" customFormat="1">
      <c r="A4301" s="762">
        <f t="shared" si="69"/>
        <v>2005</v>
      </c>
      <c r="B4301" s="865">
        <v>38490</v>
      </c>
      <c r="C4301" s="872">
        <v>447</v>
      </c>
    </row>
    <row r="4302" spans="1:3" s="862" customFormat="1">
      <c r="A4302" s="762">
        <f t="shared" si="69"/>
        <v>2005</v>
      </c>
      <c r="B4302" s="865">
        <v>38489</v>
      </c>
      <c r="C4302" s="872">
        <v>458</v>
      </c>
    </row>
    <row r="4303" spans="1:3" s="862" customFormat="1">
      <c r="A4303" s="762">
        <f t="shared" si="69"/>
        <v>2005</v>
      </c>
      <c r="B4303" s="865">
        <v>38488</v>
      </c>
      <c r="C4303" s="872">
        <v>449</v>
      </c>
    </row>
    <row r="4304" spans="1:3" s="862" customFormat="1">
      <c r="A4304" s="762">
        <f t="shared" si="69"/>
        <v>2005</v>
      </c>
      <c r="B4304" s="865">
        <v>38485</v>
      </c>
      <c r="C4304" s="872">
        <v>449</v>
      </c>
    </row>
    <row r="4305" spans="1:3" s="862" customFormat="1">
      <c r="A4305" s="762">
        <f t="shared" si="69"/>
        <v>2005</v>
      </c>
      <c r="B4305" s="865">
        <v>38484</v>
      </c>
      <c r="C4305" s="872">
        <v>445</v>
      </c>
    </row>
    <row r="4306" spans="1:3" s="862" customFormat="1">
      <c r="A4306" s="762">
        <f t="shared" si="69"/>
        <v>2005</v>
      </c>
      <c r="B4306" s="865">
        <v>38483</v>
      </c>
      <c r="C4306" s="872">
        <v>444</v>
      </c>
    </row>
    <row r="4307" spans="1:3" s="862" customFormat="1">
      <c r="A4307" s="762">
        <f t="shared" si="69"/>
        <v>2005</v>
      </c>
      <c r="B4307" s="865">
        <v>38482</v>
      </c>
      <c r="C4307" s="872">
        <v>441</v>
      </c>
    </row>
    <row r="4308" spans="1:3" s="862" customFormat="1">
      <c r="A4308" s="762">
        <f t="shared" si="69"/>
        <v>2005</v>
      </c>
      <c r="B4308" s="865">
        <v>38481</v>
      </c>
      <c r="C4308" s="872">
        <v>423</v>
      </c>
    </row>
    <row r="4309" spans="1:3" s="862" customFormat="1">
      <c r="A4309" s="762">
        <f t="shared" si="69"/>
        <v>2005</v>
      </c>
      <c r="B4309" s="865">
        <v>38478</v>
      </c>
      <c r="C4309" s="872">
        <v>425</v>
      </c>
    </row>
    <row r="4310" spans="1:3" s="862" customFormat="1">
      <c r="A4310" s="762">
        <f t="shared" si="69"/>
        <v>2005</v>
      </c>
      <c r="B4310" s="865">
        <v>38477</v>
      </c>
      <c r="C4310" s="872">
        <v>430</v>
      </c>
    </row>
    <row r="4311" spans="1:3" s="862" customFormat="1">
      <c r="A4311" s="762">
        <f t="shared" si="69"/>
        <v>2005</v>
      </c>
      <c r="B4311" s="865">
        <v>38476</v>
      </c>
      <c r="C4311" s="872">
        <v>427</v>
      </c>
    </row>
    <row r="4312" spans="1:3" s="862" customFormat="1">
      <c r="A4312" s="762">
        <f t="shared" si="69"/>
        <v>2005</v>
      </c>
      <c r="B4312" s="865">
        <v>38475</v>
      </c>
      <c r="C4312" s="872">
        <v>444</v>
      </c>
    </row>
    <row r="4313" spans="1:3" s="862" customFormat="1">
      <c r="A4313" s="762">
        <f t="shared" si="69"/>
        <v>2005</v>
      </c>
      <c r="B4313" s="865">
        <v>38474</v>
      </c>
      <c r="C4313" s="872">
        <v>456</v>
      </c>
    </row>
    <row r="4314" spans="1:3" s="862" customFormat="1">
      <c r="A4314" s="762">
        <f t="shared" si="69"/>
        <v>2005</v>
      </c>
      <c r="B4314" s="865">
        <v>38471</v>
      </c>
      <c r="C4314" s="872">
        <v>457</v>
      </c>
    </row>
    <row r="4315" spans="1:3" s="862" customFormat="1">
      <c r="A4315" s="762">
        <f t="shared" si="69"/>
        <v>2005</v>
      </c>
      <c r="B4315" s="865">
        <v>38470</v>
      </c>
      <c r="C4315" s="872">
        <v>462</v>
      </c>
    </row>
    <row r="4316" spans="1:3" s="862" customFormat="1">
      <c r="A4316" s="762">
        <f t="shared" si="69"/>
        <v>2005</v>
      </c>
      <c r="B4316" s="865">
        <v>38469</v>
      </c>
      <c r="C4316" s="872">
        <v>447</v>
      </c>
    </row>
    <row r="4317" spans="1:3" s="862" customFormat="1">
      <c r="A4317" s="762">
        <f t="shared" si="69"/>
        <v>2005</v>
      </c>
      <c r="B4317" s="865">
        <v>38468</v>
      </c>
      <c r="C4317" s="872">
        <v>446</v>
      </c>
    </row>
    <row r="4318" spans="1:3" s="862" customFormat="1">
      <c r="A4318" s="762">
        <f t="shared" si="69"/>
        <v>2005</v>
      </c>
      <c r="B4318" s="865">
        <v>38467</v>
      </c>
      <c r="C4318" s="872">
        <v>448</v>
      </c>
    </row>
    <row r="4319" spans="1:3" s="862" customFormat="1">
      <c r="A4319" s="762">
        <f t="shared" si="69"/>
        <v>2005</v>
      </c>
      <c r="B4319" s="865">
        <v>38464</v>
      </c>
      <c r="C4319" s="872">
        <v>450</v>
      </c>
    </row>
    <row r="4320" spans="1:3" s="862" customFormat="1">
      <c r="A4320" s="762">
        <f t="shared" si="69"/>
        <v>2005</v>
      </c>
      <c r="B4320" s="865">
        <v>38463</v>
      </c>
      <c r="C4320" s="872">
        <v>441</v>
      </c>
    </row>
    <row r="4321" spans="1:3" s="862" customFormat="1">
      <c r="A4321" s="762">
        <f t="shared" si="69"/>
        <v>2005</v>
      </c>
      <c r="B4321" s="865">
        <v>38462</v>
      </c>
      <c r="C4321" s="872">
        <v>464</v>
      </c>
    </row>
    <row r="4322" spans="1:3" s="862" customFormat="1">
      <c r="A4322" s="762">
        <f t="shared" si="69"/>
        <v>2005</v>
      </c>
      <c r="B4322" s="865">
        <v>38461</v>
      </c>
      <c r="C4322" s="872">
        <v>462</v>
      </c>
    </row>
    <row r="4323" spans="1:3" s="862" customFormat="1">
      <c r="A4323" s="762">
        <f t="shared" si="69"/>
        <v>2005</v>
      </c>
      <c r="B4323" s="865">
        <v>38460</v>
      </c>
      <c r="C4323" s="872">
        <v>479</v>
      </c>
    </row>
    <row r="4324" spans="1:3" s="862" customFormat="1">
      <c r="A4324" s="762">
        <f t="shared" si="69"/>
        <v>2005</v>
      </c>
      <c r="B4324" s="865">
        <v>38457</v>
      </c>
      <c r="C4324" s="872">
        <v>486</v>
      </c>
    </row>
    <row r="4325" spans="1:3" s="862" customFormat="1">
      <c r="A4325" s="762">
        <f t="shared" si="69"/>
        <v>2005</v>
      </c>
      <c r="B4325" s="865">
        <v>38456</v>
      </c>
      <c r="C4325" s="872">
        <v>456</v>
      </c>
    </row>
    <row r="4326" spans="1:3" s="862" customFormat="1">
      <c r="A4326" s="762">
        <f t="shared" si="69"/>
        <v>2005</v>
      </c>
      <c r="B4326" s="865">
        <v>38455</v>
      </c>
      <c r="C4326" s="872">
        <v>432</v>
      </c>
    </row>
    <row r="4327" spans="1:3" s="862" customFormat="1">
      <c r="A4327" s="762">
        <f t="shared" si="69"/>
        <v>2005</v>
      </c>
      <c r="B4327" s="865">
        <v>38454</v>
      </c>
      <c r="C4327" s="872">
        <v>441</v>
      </c>
    </row>
    <row r="4328" spans="1:3" s="862" customFormat="1">
      <c r="A4328" s="762">
        <f t="shared" si="69"/>
        <v>2005</v>
      </c>
      <c r="B4328" s="865">
        <v>38453</v>
      </c>
      <c r="C4328" s="872">
        <v>446</v>
      </c>
    </row>
    <row r="4329" spans="1:3" s="862" customFormat="1">
      <c r="A4329" s="762">
        <f t="shared" si="69"/>
        <v>2005</v>
      </c>
      <c r="B4329" s="865">
        <v>38450</v>
      </c>
      <c r="C4329" s="872">
        <v>446</v>
      </c>
    </row>
    <row r="4330" spans="1:3" s="862" customFormat="1">
      <c r="A4330" s="762">
        <f t="shared" si="69"/>
        <v>2005</v>
      </c>
      <c r="B4330" s="865">
        <v>38449</v>
      </c>
      <c r="C4330" s="872">
        <v>450</v>
      </c>
    </row>
    <row r="4331" spans="1:3" s="862" customFormat="1">
      <c r="A4331" s="762">
        <f t="shared" si="69"/>
        <v>2005</v>
      </c>
      <c r="B4331" s="865">
        <v>38448</v>
      </c>
      <c r="C4331" s="872">
        <v>448</v>
      </c>
    </row>
    <row r="4332" spans="1:3" s="862" customFormat="1">
      <c r="A4332" s="762">
        <f t="shared" si="69"/>
        <v>2005</v>
      </c>
      <c r="B4332" s="865">
        <v>38447</v>
      </c>
      <c r="C4332" s="872">
        <v>463</v>
      </c>
    </row>
    <row r="4333" spans="1:3" s="862" customFormat="1">
      <c r="A4333" s="762">
        <f t="shared" si="69"/>
        <v>2005</v>
      </c>
      <c r="B4333" s="865">
        <v>38446</v>
      </c>
      <c r="C4333" s="872">
        <v>474</v>
      </c>
    </row>
    <row r="4334" spans="1:3" s="862" customFormat="1">
      <c r="A4334" s="762">
        <f t="shared" si="69"/>
        <v>2005</v>
      </c>
      <c r="B4334" s="865">
        <v>38443</v>
      </c>
      <c r="C4334" s="872">
        <v>459</v>
      </c>
    </row>
    <row r="4335" spans="1:3" s="862" customFormat="1">
      <c r="A4335" s="762">
        <f t="shared" si="69"/>
        <v>2005</v>
      </c>
      <c r="B4335" s="865">
        <v>38442</v>
      </c>
      <c r="C4335" s="872">
        <v>458</v>
      </c>
    </row>
    <row r="4336" spans="1:3" s="862" customFormat="1">
      <c r="A4336" s="762">
        <f t="shared" si="69"/>
        <v>2005</v>
      </c>
      <c r="B4336" s="865">
        <v>38441</v>
      </c>
      <c r="C4336" s="872">
        <v>462</v>
      </c>
    </row>
    <row r="4337" spans="1:3" s="862" customFormat="1">
      <c r="A4337" s="762">
        <f t="shared" si="69"/>
        <v>2005</v>
      </c>
      <c r="B4337" s="865">
        <v>38440</v>
      </c>
      <c r="C4337" s="872">
        <v>472</v>
      </c>
    </row>
    <row r="4338" spans="1:3" s="862" customFormat="1">
      <c r="A4338" s="762">
        <f t="shared" si="69"/>
        <v>2005</v>
      </c>
      <c r="B4338" s="865">
        <v>38439</v>
      </c>
      <c r="C4338" s="872">
        <v>478</v>
      </c>
    </row>
    <row r="4339" spans="1:3" s="862" customFormat="1">
      <c r="A4339" s="762">
        <f t="shared" si="69"/>
        <v>2005</v>
      </c>
      <c r="B4339" s="865">
        <v>38435</v>
      </c>
      <c r="C4339" s="872">
        <v>474</v>
      </c>
    </row>
    <row r="4340" spans="1:3" s="862" customFormat="1">
      <c r="A4340" s="762">
        <f t="shared" si="69"/>
        <v>2005</v>
      </c>
      <c r="B4340" s="865">
        <v>38434</v>
      </c>
      <c r="C4340" s="872">
        <v>463</v>
      </c>
    </row>
    <row r="4341" spans="1:3" s="862" customFormat="1">
      <c r="A4341" s="762">
        <f t="shared" si="69"/>
        <v>2005</v>
      </c>
      <c r="B4341" s="865">
        <v>38433</v>
      </c>
      <c r="C4341" s="872">
        <v>445</v>
      </c>
    </row>
    <row r="4342" spans="1:3" s="862" customFormat="1">
      <c r="A4342" s="762">
        <f t="shared" si="69"/>
        <v>2005</v>
      </c>
      <c r="B4342" s="865">
        <v>38432</v>
      </c>
      <c r="C4342" s="872">
        <v>436</v>
      </c>
    </row>
    <row r="4343" spans="1:3" s="862" customFormat="1">
      <c r="A4343" s="762">
        <f t="shared" si="69"/>
        <v>2005</v>
      </c>
      <c r="B4343" s="865">
        <v>38429</v>
      </c>
      <c r="C4343" s="872">
        <v>425</v>
      </c>
    </row>
    <row r="4344" spans="1:3" s="862" customFormat="1">
      <c r="A4344" s="762">
        <f t="shared" si="69"/>
        <v>2005</v>
      </c>
      <c r="B4344" s="865">
        <v>38428</v>
      </c>
      <c r="C4344" s="872">
        <v>427</v>
      </c>
    </row>
    <row r="4345" spans="1:3" s="862" customFormat="1">
      <c r="A4345" s="762">
        <f t="shared" si="69"/>
        <v>2005</v>
      </c>
      <c r="B4345" s="865">
        <v>38427</v>
      </c>
      <c r="C4345" s="872">
        <v>431</v>
      </c>
    </row>
    <row r="4346" spans="1:3" s="862" customFormat="1">
      <c r="A4346" s="762">
        <f t="shared" si="69"/>
        <v>2005</v>
      </c>
      <c r="B4346" s="865">
        <v>38426</v>
      </c>
      <c r="C4346" s="872">
        <v>419</v>
      </c>
    </row>
    <row r="4347" spans="1:3" s="862" customFormat="1">
      <c r="A4347" s="762">
        <f t="shared" si="69"/>
        <v>2005</v>
      </c>
      <c r="B4347" s="865">
        <v>38425</v>
      </c>
      <c r="C4347" s="872">
        <v>411</v>
      </c>
    </row>
    <row r="4348" spans="1:3" s="862" customFormat="1">
      <c r="A4348" s="762">
        <f t="shared" si="69"/>
        <v>2005</v>
      </c>
      <c r="B4348" s="865">
        <v>38422</v>
      </c>
      <c r="C4348" s="872">
        <v>399</v>
      </c>
    </row>
    <row r="4349" spans="1:3" s="862" customFormat="1">
      <c r="A4349" s="762">
        <f t="shared" si="69"/>
        <v>2005</v>
      </c>
      <c r="B4349" s="865">
        <v>38421</v>
      </c>
      <c r="C4349" s="872">
        <v>392</v>
      </c>
    </row>
    <row r="4350" spans="1:3" s="862" customFormat="1">
      <c r="A4350" s="762">
        <f t="shared" si="69"/>
        <v>2005</v>
      </c>
      <c r="B4350" s="865">
        <v>38420</v>
      </c>
      <c r="C4350" s="872">
        <v>386</v>
      </c>
    </row>
    <row r="4351" spans="1:3" s="862" customFormat="1">
      <c r="A4351" s="762">
        <f t="shared" si="69"/>
        <v>2005</v>
      </c>
      <c r="B4351" s="865">
        <v>38419</v>
      </c>
      <c r="C4351" s="872">
        <v>376</v>
      </c>
    </row>
    <row r="4352" spans="1:3" s="862" customFormat="1">
      <c r="A4352" s="762">
        <f t="shared" si="69"/>
        <v>2005</v>
      </c>
      <c r="B4352" s="865">
        <v>38418</v>
      </c>
      <c r="C4352" s="872">
        <v>377</v>
      </c>
    </row>
    <row r="4353" spans="1:3" s="862" customFormat="1">
      <c r="A4353" s="762">
        <f t="shared" si="69"/>
        <v>2005</v>
      </c>
      <c r="B4353" s="865">
        <v>38415</v>
      </c>
      <c r="C4353" s="872">
        <v>384</v>
      </c>
    </row>
    <row r="4354" spans="1:3" s="862" customFormat="1">
      <c r="A4354" s="762">
        <f t="shared" si="69"/>
        <v>2005</v>
      </c>
      <c r="B4354" s="865">
        <v>38414</v>
      </c>
      <c r="C4354" s="872">
        <v>389</v>
      </c>
    </row>
    <row r="4355" spans="1:3" s="862" customFormat="1">
      <c r="A4355" s="762">
        <f t="shared" si="69"/>
        <v>2005</v>
      </c>
      <c r="B4355" s="865">
        <v>38413</v>
      </c>
      <c r="C4355" s="872">
        <v>392</v>
      </c>
    </row>
    <row r="4356" spans="1:3" s="862" customFormat="1">
      <c r="A4356" s="762">
        <f t="shared" ref="A4356:A4419" si="70">YEAR(B4356)</f>
        <v>2005</v>
      </c>
      <c r="B4356" s="865">
        <v>38412</v>
      </c>
      <c r="C4356" s="872">
        <v>395</v>
      </c>
    </row>
    <row r="4357" spans="1:3" s="862" customFormat="1">
      <c r="A4357" s="762">
        <f t="shared" si="70"/>
        <v>2005</v>
      </c>
      <c r="B4357" s="865">
        <v>38411</v>
      </c>
      <c r="C4357" s="872">
        <v>393</v>
      </c>
    </row>
    <row r="4358" spans="1:3" s="862" customFormat="1">
      <c r="A4358" s="762">
        <f t="shared" si="70"/>
        <v>2005</v>
      </c>
      <c r="B4358" s="865">
        <v>38408</v>
      </c>
      <c r="C4358" s="872">
        <v>391</v>
      </c>
    </row>
    <row r="4359" spans="1:3" s="862" customFormat="1">
      <c r="A4359" s="762">
        <f t="shared" si="70"/>
        <v>2005</v>
      </c>
      <c r="B4359" s="865">
        <v>38407</v>
      </c>
      <c r="C4359" s="872">
        <v>392</v>
      </c>
    </row>
    <row r="4360" spans="1:3" s="862" customFormat="1">
      <c r="A4360" s="762">
        <f t="shared" si="70"/>
        <v>2005</v>
      </c>
      <c r="B4360" s="865">
        <v>38406</v>
      </c>
      <c r="C4360" s="872">
        <v>400</v>
      </c>
    </row>
    <row r="4361" spans="1:3" s="862" customFormat="1">
      <c r="A4361" s="762">
        <f t="shared" si="70"/>
        <v>2005</v>
      </c>
      <c r="B4361" s="865">
        <v>38405</v>
      </c>
      <c r="C4361" s="872">
        <v>403</v>
      </c>
    </row>
    <row r="4362" spans="1:3" s="862" customFormat="1">
      <c r="A4362" s="762">
        <f t="shared" si="70"/>
        <v>2005</v>
      </c>
      <c r="B4362" s="865">
        <v>38404</v>
      </c>
      <c r="C4362" s="872">
        <v>396</v>
      </c>
    </row>
    <row r="4363" spans="1:3" s="862" customFormat="1">
      <c r="A4363" s="762">
        <f t="shared" si="70"/>
        <v>2005</v>
      </c>
      <c r="B4363" s="865">
        <v>38401</v>
      </c>
      <c r="C4363" s="872">
        <v>396</v>
      </c>
    </row>
    <row r="4364" spans="1:3" s="862" customFormat="1">
      <c r="A4364" s="762">
        <f t="shared" si="70"/>
        <v>2005</v>
      </c>
      <c r="B4364" s="865">
        <v>38400</v>
      </c>
      <c r="C4364" s="872">
        <v>393</v>
      </c>
    </row>
    <row r="4365" spans="1:3" s="862" customFormat="1">
      <c r="A4365" s="762">
        <f t="shared" si="70"/>
        <v>2005</v>
      </c>
      <c r="B4365" s="865">
        <v>38399</v>
      </c>
      <c r="C4365" s="872">
        <v>404</v>
      </c>
    </row>
    <row r="4366" spans="1:3" s="862" customFormat="1">
      <c r="A4366" s="762">
        <f t="shared" si="70"/>
        <v>2005</v>
      </c>
      <c r="B4366" s="865">
        <v>38398</v>
      </c>
      <c r="C4366" s="872">
        <v>406</v>
      </c>
    </row>
    <row r="4367" spans="1:3" s="862" customFormat="1">
      <c r="A4367" s="762">
        <f t="shared" si="70"/>
        <v>2005</v>
      </c>
      <c r="B4367" s="865">
        <v>38397</v>
      </c>
      <c r="C4367" s="872">
        <v>405</v>
      </c>
    </row>
    <row r="4368" spans="1:3" s="862" customFormat="1">
      <c r="A4368" s="762">
        <f t="shared" si="70"/>
        <v>2005</v>
      </c>
      <c r="B4368" s="865">
        <v>38394</v>
      </c>
      <c r="C4368" s="872">
        <v>404</v>
      </c>
    </row>
    <row r="4369" spans="1:3" s="862" customFormat="1">
      <c r="A4369" s="762">
        <f t="shared" si="70"/>
        <v>2005</v>
      </c>
      <c r="B4369" s="865">
        <v>38393</v>
      </c>
      <c r="C4369" s="872">
        <v>409</v>
      </c>
    </row>
    <row r="4370" spans="1:3" s="862" customFormat="1">
      <c r="A4370" s="762">
        <f t="shared" si="70"/>
        <v>2005</v>
      </c>
      <c r="B4370" s="865">
        <v>38392</v>
      </c>
      <c r="C4370" s="872">
        <v>413</v>
      </c>
    </row>
    <row r="4371" spans="1:3" s="862" customFormat="1">
      <c r="A4371" s="762">
        <f t="shared" si="70"/>
        <v>2005</v>
      </c>
      <c r="B4371" s="865">
        <v>38391</v>
      </c>
      <c r="C4371" s="872">
        <v>413</v>
      </c>
    </row>
    <row r="4372" spans="1:3" s="862" customFormat="1">
      <c r="A4372" s="762">
        <f t="shared" si="70"/>
        <v>2005</v>
      </c>
      <c r="B4372" s="865">
        <v>38390</v>
      </c>
      <c r="C4372" s="872">
        <v>405</v>
      </c>
    </row>
    <row r="4373" spans="1:3" s="862" customFormat="1">
      <c r="A4373" s="762">
        <f t="shared" si="70"/>
        <v>2005</v>
      </c>
      <c r="B4373" s="865">
        <v>38387</v>
      </c>
      <c r="C4373" s="872">
        <v>411</v>
      </c>
    </row>
    <row r="4374" spans="1:3" s="862" customFormat="1">
      <c r="A4374" s="762">
        <f t="shared" si="70"/>
        <v>2005</v>
      </c>
      <c r="B4374" s="865">
        <v>38386</v>
      </c>
      <c r="C4374" s="872">
        <v>423</v>
      </c>
    </row>
    <row r="4375" spans="1:3" s="862" customFormat="1">
      <c r="A4375" s="762">
        <f t="shared" si="70"/>
        <v>2005</v>
      </c>
      <c r="B4375" s="865">
        <v>38385</v>
      </c>
      <c r="C4375" s="872">
        <v>425</v>
      </c>
    </row>
    <row r="4376" spans="1:3" s="862" customFormat="1">
      <c r="A4376" s="762">
        <f t="shared" si="70"/>
        <v>2005</v>
      </c>
      <c r="B4376" s="865">
        <v>38384</v>
      </c>
      <c r="C4376" s="872">
        <v>421</v>
      </c>
    </row>
    <row r="4377" spans="1:3" s="862" customFormat="1">
      <c r="A4377" s="762">
        <f t="shared" si="70"/>
        <v>2005</v>
      </c>
      <c r="B4377" s="865">
        <v>38383</v>
      </c>
      <c r="C4377" s="872">
        <v>418</v>
      </c>
    </row>
    <row r="4378" spans="1:3" s="862" customFormat="1">
      <c r="A4378" s="762">
        <f t="shared" si="70"/>
        <v>2005</v>
      </c>
      <c r="B4378" s="865">
        <v>38380</v>
      </c>
      <c r="C4378" s="872">
        <v>419</v>
      </c>
    </row>
    <row r="4379" spans="1:3" s="862" customFormat="1">
      <c r="A4379" s="762">
        <f t="shared" si="70"/>
        <v>2005</v>
      </c>
      <c r="B4379" s="865">
        <v>38379</v>
      </c>
      <c r="C4379" s="872">
        <v>414</v>
      </c>
    </row>
    <row r="4380" spans="1:3" s="862" customFormat="1">
      <c r="A4380" s="762">
        <f t="shared" si="70"/>
        <v>2005</v>
      </c>
      <c r="B4380" s="865">
        <v>38378</v>
      </c>
      <c r="C4380" s="872">
        <v>412</v>
      </c>
    </row>
    <row r="4381" spans="1:3" s="862" customFormat="1">
      <c r="A4381" s="762">
        <f t="shared" si="70"/>
        <v>2005</v>
      </c>
      <c r="B4381" s="865">
        <v>38377</v>
      </c>
      <c r="C4381" s="872">
        <v>419</v>
      </c>
    </row>
    <row r="4382" spans="1:3" s="862" customFormat="1">
      <c r="A4382" s="762">
        <f t="shared" si="70"/>
        <v>2005</v>
      </c>
      <c r="B4382" s="865">
        <v>38376</v>
      </c>
      <c r="C4382" s="872">
        <v>428</v>
      </c>
    </row>
    <row r="4383" spans="1:3" s="862" customFormat="1">
      <c r="A4383" s="762">
        <f t="shared" si="70"/>
        <v>2005</v>
      </c>
      <c r="B4383" s="865">
        <v>38373</v>
      </c>
      <c r="C4383" s="872">
        <v>431</v>
      </c>
    </row>
    <row r="4384" spans="1:3" s="862" customFormat="1">
      <c r="A4384" s="762">
        <f t="shared" si="70"/>
        <v>2005</v>
      </c>
      <c r="B4384" s="865">
        <v>38372</v>
      </c>
      <c r="C4384" s="872">
        <v>436</v>
      </c>
    </row>
    <row r="4385" spans="1:3" s="862" customFormat="1">
      <c r="A4385" s="762">
        <f t="shared" si="70"/>
        <v>2005</v>
      </c>
      <c r="B4385" s="865">
        <v>38371</v>
      </c>
      <c r="C4385" s="872">
        <v>439</v>
      </c>
    </row>
    <row r="4386" spans="1:3" s="862" customFormat="1">
      <c r="A4386" s="762">
        <f t="shared" si="70"/>
        <v>2005</v>
      </c>
      <c r="B4386" s="865">
        <v>38370</v>
      </c>
      <c r="C4386" s="872">
        <v>440</v>
      </c>
    </row>
    <row r="4387" spans="1:3" s="862" customFormat="1">
      <c r="A4387" s="762">
        <f t="shared" si="70"/>
        <v>2005</v>
      </c>
      <c r="B4387" s="865">
        <v>38369</v>
      </c>
      <c r="C4387" s="872">
        <v>433</v>
      </c>
    </row>
    <row r="4388" spans="1:3" s="862" customFormat="1">
      <c r="A4388" s="762">
        <f t="shared" si="70"/>
        <v>2005</v>
      </c>
      <c r="B4388" s="865">
        <v>38366</v>
      </c>
      <c r="C4388" s="872">
        <v>434</v>
      </c>
    </row>
    <row r="4389" spans="1:3" s="862" customFormat="1">
      <c r="A4389" s="762">
        <f t="shared" si="70"/>
        <v>2005</v>
      </c>
      <c r="B4389" s="865">
        <v>38365</v>
      </c>
      <c r="C4389" s="872">
        <v>424</v>
      </c>
    </row>
    <row r="4390" spans="1:3" s="862" customFormat="1">
      <c r="A4390" s="762">
        <f t="shared" si="70"/>
        <v>2005</v>
      </c>
      <c r="B4390" s="865">
        <v>38364</v>
      </c>
      <c r="C4390" s="872">
        <v>420</v>
      </c>
    </row>
    <row r="4391" spans="1:3" s="862" customFormat="1">
      <c r="A4391" s="762">
        <f t="shared" si="70"/>
        <v>2005</v>
      </c>
      <c r="B4391" s="865">
        <v>38363</v>
      </c>
      <c r="C4391" s="872">
        <v>433</v>
      </c>
    </row>
    <row r="4392" spans="1:3" s="862" customFormat="1">
      <c r="A4392" s="762">
        <f t="shared" si="70"/>
        <v>2005</v>
      </c>
      <c r="B4392" s="865">
        <v>38362</v>
      </c>
      <c r="C4392" s="872">
        <v>433</v>
      </c>
    </row>
    <row r="4393" spans="1:3" s="862" customFormat="1">
      <c r="A4393" s="762">
        <f t="shared" si="70"/>
        <v>2005</v>
      </c>
      <c r="B4393" s="865">
        <v>38359</v>
      </c>
      <c r="C4393" s="872">
        <v>417</v>
      </c>
    </row>
    <row r="4394" spans="1:3" s="862" customFormat="1">
      <c r="A4394" s="762">
        <f t="shared" si="70"/>
        <v>2005</v>
      </c>
      <c r="B4394" s="865">
        <v>38358</v>
      </c>
      <c r="C4394" s="872">
        <v>422</v>
      </c>
    </row>
    <row r="4395" spans="1:3" s="862" customFormat="1">
      <c r="A4395" s="762">
        <f t="shared" si="70"/>
        <v>2005</v>
      </c>
      <c r="B4395" s="865">
        <v>38357</v>
      </c>
      <c r="C4395" s="872">
        <v>416</v>
      </c>
    </row>
    <row r="4396" spans="1:3" s="862" customFormat="1">
      <c r="A4396" s="762">
        <f t="shared" si="70"/>
        <v>2005</v>
      </c>
      <c r="B4396" s="865">
        <v>38356</v>
      </c>
      <c r="C4396" s="872">
        <v>395</v>
      </c>
    </row>
    <row r="4397" spans="1:3" s="862" customFormat="1">
      <c r="A4397" s="762">
        <f t="shared" si="70"/>
        <v>2005</v>
      </c>
      <c r="B4397" s="865">
        <v>38355</v>
      </c>
      <c r="C4397" s="872">
        <v>385</v>
      </c>
    </row>
    <row r="4398" spans="1:3" s="862" customFormat="1">
      <c r="A4398" s="762">
        <f t="shared" si="70"/>
        <v>2004</v>
      </c>
      <c r="B4398" s="865">
        <v>38352</v>
      </c>
      <c r="C4398" s="872">
        <v>382</v>
      </c>
    </row>
    <row r="4399" spans="1:3" s="862" customFormat="1">
      <c r="A4399" s="762">
        <f t="shared" si="70"/>
        <v>2004</v>
      </c>
      <c r="B4399" s="865">
        <v>38351</v>
      </c>
      <c r="C4399" s="872">
        <v>379</v>
      </c>
    </row>
    <row r="4400" spans="1:3" s="862" customFormat="1">
      <c r="A4400" s="762">
        <f t="shared" si="70"/>
        <v>2004</v>
      </c>
      <c r="B4400" s="865">
        <v>38350</v>
      </c>
      <c r="C4400" s="872">
        <v>378</v>
      </c>
    </row>
    <row r="4401" spans="1:3" s="862" customFormat="1">
      <c r="A4401" s="762">
        <f t="shared" si="70"/>
        <v>2004</v>
      </c>
      <c r="B4401" s="865">
        <v>38349</v>
      </c>
      <c r="C4401" s="872">
        <v>381</v>
      </c>
    </row>
    <row r="4402" spans="1:3" s="862" customFormat="1">
      <c r="A4402" s="762">
        <f t="shared" si="70"/>
        <v>2004</v>
      </c>
      <c r="B4402" s="865">
        <v>38348</v>
      </c>
      <c r="C4402" s="872">
        <v>377</v>
      </c>
    </row>
    <row r="4403" spans="1:3" s="862" customFormat="1">
      <c r="A4403" s="762">
        <f t="shared" si="70"/>
        <v>2004</v>
      </c>
      <c r="B4403" s="865">
        <v>38345</v>
      </c>
      <c r="C4403" s="872">
        <v>386</v>
      </c>
    </row>
    <row r="4404" spans="1:3" s="862" customFormat="1">
      <c r="A4404" s="762">
        <f t="shared" si="70"/>
        <v>2004</v>
      </c>
      <c r="B4404" s="865">
        <v>38344</v>
      </c>
      <c r="C4404" s="872">
        <v>386</v>
      </c>
    </row>
    <row r="4405" spans="1:3" s="862" customFormat="1">
      <c r="A4405" s="762">
        <f t="shared" si="70"/>
        <v>2004</v>
      </c>
      <c r="B4405" s="865">
        <v>38343</v>
      </c>
      <c r="C4405" s="872">
        <v>386</v>
      </c>
    </row>
    <row r="4406" spans="1:3" s="862" customFormat="1">
      <c r="A4406" s="762">
        <f t="shared" si="70"/>
        <v>2004</v>
      </c>
      <c r="B4406" s="865">
        <v>38342</v>
      </c>
      <c r="C4406" s="872">
        <v>389</v>
      </c>
    </row>
    <row r="4407" spans="1:3" s="862" customFormat="1">
      <c r="A4407" s="762">
        <f t="shared" si="70"/>
        <v>2004</v>
      </c>
      <c r="B4407" s="865">
        <v>38341</v>
      </c>
      <c r="C4407" s="872">
        <v>388</v>
      </c>
    </row>
    <row r="4408" spans="1:3" s="862" customFormat="1">
      <c r="A4408" s="762">
        <f t="shared" si="70"/>
        <v>2004</v>
      </c>
      <c r="B4408" s="865">
        <v>38338</v>
      </c>
      <c r="C4408" s="872">
        <v>396</v>
      </c>
    </row>
    <row r="4409" spans="1:3" s="862" customFormat="1">
      <c r="A4409" s="762">
        <f t="shared" si="70"/>
        <v>2004</v>
      </c>
      <c r="B4409" s="865">
        <v>38337</v>
      </c>
      <c r="C4409" s="872">
        <v>402</v>
      </c>
    </row>
    <row r="4410" spans="1:3" s="862" customFormat="1">
      <c r="A4410" s="762">
        <f t="shared" si="70"/>
        <v>2004</v>
      </c>
      <c r="B4410" s="865">
        <v>38336</v>
      </c>
      <c r="C4410" s="872">
        <v>407</v>
      </c>
    </row>
    <row r="4411" spans="1:3" s="862" customFormat="1">
      <c r="A4411" s="762">
        <f t="shared" si="70"/>
        <v>2004</v>
      </c>
      <c r="B4411" s="865">
        <v>38335</v>
      </c>
      <c r="C4411" s="872">
        <v>411</v>
      </c>
    </row>
    <row r="4412" spans="1:3" s="862" customFormat="1">
      <c r="A4412" s="762">
        <f t="shared" si="70"/>
        <v>2004</v>
      </c>
      <c r="B4412" s="865">
        <v>38334</v>
      </c>
      <c r="C4412" s="872">
        <v>410</v>
      </c>
    </row>
    <row r="4413" spans="1:3" s="862" customFormat="1">
      <c r="A4413" s="762">
        <f t="shared" si="70"/>
        <v>2004</v>
      </c>
      <c r="B4413" s="865">
        <v>38331</v>
      </c>
      <c r="C4413" s="872">
        <v>412</v>
      </c>
    </row>
    <row r="4414" spans="1:3" s="862" customFormat="1">
      <c r="A4414" s="762">
        <f t="shared" si="70"/>
        <v>2004</v>
      </c>
      <c r="B4414" s="865">
        <v>38330</v>
      </c>
      <c r="C4414" s="872">
        <v>419</v>
      </c>
    </row>
    <row r="4415" spans="1:3" s="862" customFormat="1">
      <c r="A4415" s="762">
        <f t="shared" si="70"/>
        <v>2004</v>
      </c>
      <c r="B4415" s="865">
        <v>38329</v>
      </c>
      <c r="C4415" s="872">
        <v>415</v>
      </c>
    </row>
    <row r="4416" spans="1:3" s="862" customFormat="1">
      <c r="A4416" s="762">
        <f t="shared" si="70"/>
        <v>2004</v>
      </c>
      <c r="B4416" s="865">
        <v>38328</v>
      </c>
      <c r="C4416" s="872">
        <v>407</v>
      </c>
    </row>
    <row r="4417" spans="1:3" s="862" customFormat="1">
      <c r="A4417" s="762">
        <f t="shared" si="70"/>
        <v>2004</v>
      </c>
      <c r="B4417" s="865">
        <v>38327</v>
      </c>
      <c r="C4417" s="872">
        <v>412</v>
      </c>
    </row>
    <row r="4418" spans="1:3" s="862" customFormat="1">
      <c r="A4418" s="762">
        <f t="shared" si="70"/>
        <v>2004</v>
      </c>
      <c r="B4418" s="865">
        <v>38324</v>
      </c>
      <c r="C4418" s="872">
        <v>413</v>
      </c>
    </row>
    <row r="4419" spans="1:3" s="862" customFormat="1">
      <c r="A4419" s="762">
        <f t="shared" si="70"/>
        <v>2004</v>
      </c>
      <c r="B4419" s="865">
        <v>38323</v>
      </c>
      <c r="C4419" s="872">
        <v>412</v>
      </c>
    </row>
    <row r="4420" spans="1:3" s="862" customFormat="1">
      <c r="A4420" s="762">
        <f t="shared" ref="A4420:A4483" si="71">YEAR(B4420)</f>
        <v>2004</v>
      </c>
      <c r="B4420" s="865">
        <v>38322</v>
      </c>
      <c r="C4420" s="872">
        <v>405</v>
      </c>
    </row>
    <row r="4421" spans="1:3" s="862" customFormat="1">
      <c r="A4421" s="762">
        <f t="shared" si="71"/>
        <v>2004</v>
      </c>
      <c r="B4421" s="865">
        <v>38321</v>
      </c>
      <c r="C4421" s="872">
        <v>414</v>
      </c>
    </row>
    <row r="4422" spans="1:3" s="862" customFormat="1">
      <c r="A4422" s="762">
        <f t="shared" si="71"/>
        <v>2004</v>
      </c>
      <c r="B4422" s="865">
        <v>38320</v>
      </c>
      <c r="C4422" s="872">
        <v>418</v>
      </c>
    </row>
    <row r="4423" spans="1:3" s="862" customFormat="1">
      <c r="A4423" s="762">
        <f t="shared" si="71"/>
        <v>2004</v>
      </c>
      <c r="B4423" s="865">
        <v>38317</v>
      </c>
      <c r="C4423" s="872">
        <v>412</v>
      </c>
    </row>
    <row r="4424" spans="1:3" s="862" customFormat="1">
      <c r="A4424" s="762">
        <f t="shared" si="71"/>
        <v>2004</v>
      </c>
      <c r="B4424" s="865">
        <v>38316</v>
      </c>
      <c r="C4424" s="872">
        <v>416</v>
      </c>
    </row>
    <row r="4425" spans="1:3" s="862" customFormat="1">
      <c r="A4425" s="762">
        <f t="shared" si="71"/>
        <v>2004</v>
      </c>
      <c r="B4425" s="865">
        <v>38315</v>
      </c>
      <c r="C4425" s="872">
        <v>416</v>
      </c>
    </row>
    <row r="4426" spans="1:3" s="862" customFormat="1">
      <c r="A4426" s="762">
        <f t="shared" si="71"/>
        <v>2004</v>
      </c>
      <c r="B4426" s="865">
        <v>38314</v>
      </c>
      <c r="C4426" s="872">
        <v>426</v>
      </c>
    </row>
    <row r="4427" spans="1:3" s="862" customFormat="1">
      <c r="A4427" s="762">
        <f t="shared" si="71"/>
        <v>2004</v>
      </c>
      <c r="B4427" s="865">
        <v>38313</v>
      </c>
      <c r="C4427" s="872">
        <v>433</v>
      </c>
    </row>
    <row r="4428" spans="1:3" s="862" customFormat="1">
      <c r="A4428" s="762">
        <f t="shared" si="71"/>
        <v>2004</v>
      </c>
      <c r="B4428" s="865">
        <v>38310</v>
      </c>
      <c r="C4428" s="872">
        <v>433</v>
      </c>
    </row>
    <row r="4429" spans="1:3" s="862" customFormat="1">
      <c r="A4429" s="762">
        <f t="shared" si="71"/>
        <v>2004</v>
      </c>
      <c r="B4429" s="865">
        <v>38309</v>
      </c>
      <c r="C4429" s="872">
        <v>431</v>
      </c>
    </row>
    <row r="4430" spans="1:3" s="862" customFormat="1">
      <c r="A4430" s="762">
        <f t="shared" si="71"/>
        <v>2004</v>
      </c>
      <c r="B4430" s="865">
        <v>38308</v>
      </c>
      <c r="C4430" s="872">
        <v>430</v>
      </c>
    </row>
    <row r="4431" spans="1:3" s="862" customFormat="1">
      <c r="A4431" s="762">
        <f t="shared" si="71"/>
        <v>2004</v>
      </c>
      <c r="B4431" s="865">
        <v>38307</v>
      </c>
      <c r="C4431" s="872">
        <v>438</v>
      </c>
    </row>
    <row r="4432" spans="1:3" s="862" customFormat="1">
      <c r="A4432" s="762">
        <f t="shared" si="71"/>
        <v>2004</v>
      </c>
      <c r="B4432" s="865">
        <v>38306</v>
      </c>
      <c r="C4432" s="872">
        <v>436</v>
      </c>
    </row>
    <row r="4433" spans="1:3" s="862" customFormat="1">
      <c r="A4433" s="762">
        <f t="shared" si="71"/>
        <v>2004</v>
      </c>
      <c r="B4433" s="865">
        <v>38303</v>
      </c>
      <c r="C4433" s="872">
        <v>441</v>
      </c>
    </row>
    <row r="4434" spans="1:3" s="862" customFormat="1">
      <c r="A4434" s="762">
        <f t="shared" si="71"/>
        <v>2004</v>
      </c>
      <c r="B4434" s="865">
        <v>38302</v>
      </c>
      <c r="C4434" s="872">
        <v>456</v>
      </c>
    </row>
    <row r="4435" spans="1:3" s="862" customFormat="1">
      <c r="A4435" s="762">
        <f t="shared" si="71"/>
        <v>2004</v>
      </c>
      <c r="B4435" s="865">
        <v>38301</v>
      </c>
      <c r="C4435" s="872">
        <v>456</v>
      </c>
    </row>
    <row r="4436" spans="1:3" s="862" customFormat="1">
      <c r="A4436" s="762">
        <f t="shared" si="71"/>
        <v>2004</v>
      </c>
      <c r="B4436" s="865">
        <v>38300</v>
      </c>
      <c r="C4436" s="872">
        <v>462</v>
      </c>
    </row>
    <row r="4437" spans="1:3" s="862" customFormat="1">
      <c r="A4437" s="762">
        <f t="shared" si="71"/>
        <v>2004</v>
      </c>
      <c r="B4437" s="865">
        <v>38299</v>
      </c>
      <c r="C4437" s="872">
        <v>459</v>
      </c>
    </row>
    <row r="4438" spans="1:3" s="862" customFormat="1">
      <c r="A4438" s="762">
        <f t="shared" si="71"/>
        <v>2004</v>
      </c>
      <c r="B4438" s="865">
        <v>38296</v>
      </c>
      <c r="C4438" s="872">
        <v>455</v>
      </c>
    </row>
    <row r="4439" spans="1:3" s="862" customFormat="1">
      <c r="A4439" s="762">
        <f t="shared" si="71"/>
        <v>2004</v>
      </c>
      <c r="B4439" s="865">
        <v>38295</v>
      </c>
      <c r="C4439" s="872">
        <v>448</v>
      </c>
    </row>
    <row r="4440" spans="1:3" s="862" customFormat="1">
      <c r="A4440" s="762">
        <f t="shared" si="71"/>
        <v>2004</v>
      </c>
      <c r="B4440" s="865">
        <v>38294</v>
      </c>
      <c r="C4440" s="872">
        <v>457</v>
      </c>
    </row>
    <row r="4441" spans="1:3" s="862" customFormat="1">
      <c r="A4441" s="762">
        <f t="shared" si="71"/>
        <v>2004</v>
      </c>
      <c r="B4441" s="865">
        <v>38293</v>
      </c>
      <c r="C4441" s="872">
        <v>453</v>
      </c>
    </row>
    <row r="4442" spans="1:3" s="862" customFormat="1">
      <c r="A4442" s="762">
        <f t="shared" si="71"/>
        <v>2004</v>
      </c>
      <c r="B4442" s="865">
        <v>38292</v>
      </c>
      <c r="C4442" s="872">
        <v>462</v>
      </c>
    </row>
    <row r="4443" spans="1:3" s="862" customFormat="1">
      <c r="A4443" s="762">
        <f t="shared" si="71"/>
        <v>2004</v>
      </c>
      <c r="B4443" s="865">
        <v>38289</v>
      </c>
      <c r="C4443" s="872">
        <v>473</v>
      </c>
    </row>
    <row r="4444" spans="1:3" s="862" customFormat="1">
      <c r="A4444" s="762">
        <f t="shared" si="71"/>
        <v>2004</v>
      </c>
      <c r="B4444" s="865">
        <v>38288</v>
      </c>
      <c r="C4444" s="872">
        <v>483</v>
      </c>
    </row>
    <row r="4445" spans="1:3" s="862" customFormat="1">
      <c r="A4445" s="762">
        <f t="shared" si="71"/>
        <v>2004</v>
      </c>
      <c r="B4445" s="865">
        <v>38287</v>
      </c>
      <c r="C4445" s="872">
        <v>481</v>
      </c>
    </row>
    <row r="4446" spans="1:3" s="862" customFormat="1">
      <c r="A4446" s="762">
        <f t="shared" si="71"/>
        <v>2004</v>
      </c>
      <c r="B4446" s="865">
        <v>38286</v>
      </c>
      <c r="C4446" s="872">
        <v>504</v>
      </c>
    </row>
    <row r="4447" spans="1:3" s="862" customFormat="1">
      <c r="A4447" s="762">
        <f t="shared" si="71"/>
        <v>2004</v>
      </c>
      <c r="B4447" s="865">
        <v>38285</v>
      </c>
      <c r="C4447" s="872">
        <v>510</v>
      </c>
    </row>
    <row r="4448" spans="1:3" s="862" customFormat="1">
      <c r="A4448" s="762">
        <f t="shared" si="71"/>
        <v>2004</v>
      </c>
      <c r="B4448" s="865">
        <v>38282</v>
      </c>
      <c r="C4448" s="872">
        <v>490</v>
      </c>
    </row>
    <row r="4449" spans="1:3" s="862" customFormat="1">
      <c r="A4449" s="762">
        <f t="shared" si="71"/>
        <v>2004</v>
      </c>
      <c r="B4449" s="865">
        <v>38281</v>
      </c>
      <c r="C4449" s="872">
        <v>486</v>
      </c>
    </row>
    <row r="4450" spans="1:3" s="862" customFormat="1">
      <c r="A4450" s="762">
        <f t="shared" si="71"/>
        <v>2004</v>
      </c>
      <c r="B4450" s="865">
        <v>38280</v>
      </c>
      <c r="C4450" s="872">
        <v>489</v>
      </c>
    </row>
    <row r="4451" spans="1:3" s="862" customFormat="1">
      <c r="A4451" s="762">
        <f t="shared" si="71"/>
        <v>2004</v>
      </c>
      <c r="B4451" s="865">
        <v>38279</v>
      </c>
      <c r="C4451" s="872">
        <v>484</v>
      </c>
    </row>
    <row r="4452" spans="1:3" s="862" customFormat="1">
      <c r="A4452" s="762">
        <f t="shared" si="71"/>
        <v>2004</v>
      </c>
      <c r="B4452" s="865">
        <v>38278</v>
      </c>
      <c r="C4452" s="872">
        <v>465</v>
      </c>
    </row>
    <row r="4453" spans="1:3" s="862" customFormat="1">
      <c r="A4453" s="762">
        <f t="shared" si="71"/>
        <v>2004</v>
      </c>
      <c r="B4453" s="865">
        <v>38275</v>
      </c>
      <c r="C4453" s="872">
        <v>464</v>
      </c>
    </row>
    <row r="4454" spans="1:3" s="862" customFormat="1">
      <c r="A4454" s="762">
        <f t="shared" si="71"/>
        <v>2004</v>
      </c>
      <c r="B4454" s="865">
        <v>38274</v>
      </c>
      <c r="C4454" s="872">
        <v>481</v>
      </c>
    </row>
    <row r="4455" spans="1:3" s="862" customFormat="1">
      <c r="A4455" s="762">
        <f t="shared" si="71"/>
        <v>2004</v>
      </c>
      <c r="B4455" s="865">
        <v>38273</v>
      </c>
      <c r="C4455" s="872">
        <v>452</v>
      </c>
    </row>
    <row r="4456" spans="1:3" s="862" customFormat="1">
      <c r="A4456" s="762">
        <f t="shared" si="71"/>
        <v>2004</v>
      </c>
      <c r="B4456" s="865">
        <v>38272</v>
      </c>
      <c r="C4456" s="872">
        <v>437</v>
      </c>
    </row>
    <row r="4457" spans="1:3" s="862" customFormat="1">
      <c r="A4457" s="762">
        <f t="shared" si="71"/>
        <v>2004</v>
      </c>
      <c r="B4457" s="865">
        <v>38271</v>
      </c>
      <c r="C4457" s="872">
        <v>445</v>
      </c>
    </row>
    <row r="4458" spans="1:3" s="862" customFormat="1">
      <c r="A4458" s="762">
        <f t="shared" si="71"/>
        <v>2004</v>
      </c>
      <c r="B4458" s="865">
        <v>38268</v>
      </c>
      <c r="C4458" s="872">
        <v>443</v>
      </c>
    </row>
    <row r="4459" spans="1:3" s="862" customFormat="1">
      <c r="A4459" s="762">
        <f t="shared" si="71"/>
        <v>2004</v>
      </c>
      <c r="B4459" s="865">
        <v>38267</v>
      </c>
      <c r="C4459" s="872">
        <v>440</v>
      </c>
    </row>
    <row r="4460" spans="1:3" s="862" customFormat="1">
      <c r="A4460" s="762">
        <f t="shared" si="71"/>
        <v>2004</v>
      </c>
      <c r="B4460" s="865">
        <v>38266</v>
      </c>
      <c r="C4460" s="872">
        <v>451</v>
      </c>
    </row>
    <row r="4461" spans="1:3" s="862" customFormat="1">
      <c r="A4461" s="762">
        <f t="shared" si="71"/>
        <v>2004</v>
      </c>
      <c r="B4461" s="865">
        <v>38265</v>
      </c>
      <c r="C4461" s="872">
        <v>445</v>
      </c>
    </row>
    <row r="4462" spans="1:3" s="862" customFormat="1">
      <c r="A4462" s="762">
        <f t="shared" si="71"/>
        <v>2004</v>
      </c>
      <c r="B4462" s="865">
        <v>38264</v>
      </c>
      <c r="C4462" s="872">
        <v>445</v>
      </c>
    </row>
    <row r="4463" spans="1:3" s="862" customFormat="1">
      <c r="A4463" s="762">
        <f t="shared" si="71"/>
        <v>2004</v>
      </c>
      <c r="B4463" s="865">
        <v>38261</v>
      </c>
      <c r="C4463" s="872">
        <v>464</v>
      </c>
    </row>
    <row r="4464" spans="1:3" s="862" customFormat="1">
      <c r="A4464" s="762">
        <f t="shared" si="71"/>
        <v>2004</v>
      </c>
      <c r="B4464" s="865">
        <v>38260</v>
      </c>
      <c r="C4464" s="872">
        <v>469</v>
      </c>
    </row>
    <row r="4465" spans="1:3" s="862" customFormat="1">
      <c r="A4465" s="762">
        <f t="shared" si="71"/>
        <v>2004</v>
      </c>
      <c r="B4465" s="865">
        <v>38259</v>
      </c>
      <c r="C4465" s="872">
        <v>475</v>
      </c>
    </row>
    <row r="4466" spans="1:3" s="862" customFormat="1">
      <c r="A4466" s="762">
        <f t="shared" si="71"/>
        <v>2004</v>
      </c>
      <c r="B4466" s="865">
        <v>38258</v>
      </c>
      <c r="C4466" s="872">
        <v>483</v>
      </c>
    </row>
    <row r="4467" spans="1:3" s="862" customFormat="1">
      <c r="A4467" s="762">
        <f t="shared" si="71"/>
        <v>2004</v>
      </c>
      <c r="B4467" s="865">
        <v>38257</v>
      </c>
      <c r="C4467" s="872">
        <v>486</v>
      </c>
    </row>
    <row r="4468" spans="1:3" s="862" customFormat="1">
      <c r="A4468" s="762">
        <f t="shared" si="71"/>
        <v>2004</v>
      </c>
      <c r="B4468" s="865">
        <v>38254</v>
      </c>
      <c r="C4468" s="872">
        <v>477</v>
      </c>
    </row>
    <row r="4469" spans="1:3" s="862" customFormat="1">
      <c r="A4469" s="762">
        <f t="shared" si="71"/>
        <v>2004</v>
      </c>
      <c r="B4469" s="865">
        <v>38253</v>
      </c>
      <c r="C4469" s="872">
        <v>472</v>
      </c>
    </row>
    <row r="4470" spans="1:3" s="862" customFormat="1">
      <c r="A4470" s="762">
        <f t="shared" si="71"/>
        <v>2004</v>
      </c>
      <c r="B4470" s="865">
        <v>38252</v>
      </c>
      <c r="C4470" s="872">
        <v>461</v>
      </c>
    </row>
    <row r="4471" spans="1:3" s="862" customFormat="1">
      <c r="A4471" s="762">
        <f t="shared" si="71"/>
        <v>2004</v>
      </c>
      <c r="B4471" s="865">
        <v>38251</v>
      </c>
      <c r="C4471" s="872">
        <v>463</v>
      </c>
    </row>
    <row r="4472" spans="1:3" s="862" customFormat="1">
      <c r="A4472" s="762">
        <f t="shared" si="71"/>
        <v>2004</v>
      </c>
      <c r="B4472" s="865">
        <v>38250</v>
      </c>
      <c r="C4472" s="872">
        <v>458</v>
      </c>
    </row>
    <row r="4473" spans="1:3" s="862" customFormat="1">
      <c r="A4473" s="762">
        <f t="shared" si="71"/>
        <v>2004</v>
      </c>
      <c r="B4473" s="865">
        <v>38247</v>
      </c>
      <c r="C4473" s="872">
        <v>466</v>
      </c>
    </row>
    <row r="4474" spans="1:3" s="862" customFormat="1">
      <c r="A4474" s="762">
        <f t="shared" si="71"/>
        <v>2004</v>
      </c>
      <c r="B4474" s="865">
        <v>38246</v>
      </c>
      <c r="C4474" s="872">
        <v>484</v>
      </c>
    </row>
    <row r="4475" spans="1:3" s="862" customFormat="1">
      <c r="A4475" s="762">
        <f t="shared" si="71"/>
        <v>2004</v>
      </c>
      <c r="B4475" s="865">
        <v>38245</v>
      </c>
      <c r="C4475" s="872">
        <v>494</v>
      </c>
    </row>
    <row r="4476" spans="1:3" s="862" customFormat="1">
      <c r="A4476" s="762">
        <f t="shared" si="71"/>
        <v>2004</v>
      </c>
      <c r="B4476" s="865">
        <v>38244</v>
      </c>
      <c r="C4476" s="872">
        <v>502</v>
      </c>
    </row>
    <row r="4477" spans="1:3" s="862" customFormat="1">
      <c r="A4477" s="762">
        <f t="shared" si="71"/>
        <v>2004</v>
      </c>
      <c r="B4477" s="865">
        <v>38243</v>
      </c>
      <c r="C4477" s="872">
        <v>508</v>
      </c>
    </row>
    <row r="4478" spans="1:3" s="862" customFormat="1">
      <c r="A4478" s="762">
        <f t="shared" si="71"/>
        <v>2004</v>
      </c>
      <c r="B4478" s="865">
        <v>38240</v>
      </c>
      <c r="C4478" s="872">
        <v>501</v>
      </c>
    </row>
    <row r="4479" spans="1:3" s="862" customFormat="1">
      <c r="A4479" s="762">
        <f t="shared" si="71"/>
        <v>2004</v>
      </c>
      <c r="B4479" s="865">
        <v>38239</v>
      </c>
      <c r="C4479" s="872">
        <v>499</v>
      </c>
    </row>
    <row r="4480" spans="1:3" s="862" customFormat="1">
      <c r="A4480" s="762">
        <f t="shared" si="71"/>
        <v>2004</v>
      </c>
      <c r="B4480" s="865">
        <v>38238</v>
      </c>
      <c r="C4480" s="872">
        <v>496</v>
      </c>
    </row>
    <row r="4481" spans="1:3" s="862" customFormat="1">
      <c r="A4481" s="762">
        <f t="shared" si="71"/>
        <v>2004</v>
      </c>
      <c r="B4481" s="865">
        <v>38237</v>
      </c>
      <c r="C4481" s="872">
        <v>496</v>
      </c>
    </row>
    <row r="4482" spans="1:3" s="862" customFormat="1">
      <c r="A4482" s="762">
        <f t="shared" si="71"/>
        <v>2004</v>
      </c>
      <c r="B4482" s="865">
        <v>38236</v>
      </c>
      <c r="C4482" s="872">
        <v>511</v>
      </c>
    </row>
    <row r="4483" spans="1:3" s="862" customFormat="1">
      <c r="A4483" s="762">
        <f t="shared" si="71"/>
        <v>2004</v>
      </c>
      <c r="B4483" s="865">
        <v>38233</v>
      </c>
      <c r="C4483" s="872">
        <v>511</v>
      </c>
    </row>
    <row r="4484" spans="1:3" s="862" customFormat="1">
      <c r="A4484" s="762">
        <f t="shared" ref="A4484:A4547" si="72">YEAR(B4484)</f>
        <v>2004</v>
      </c>
      <c r="B4484" s="865">
        <v>38232</v>
      </c>
      <c r="C4484" s="872">
        <v>522</v>
      </c>
    </row>
    <row r="4485" spans="1:3" s="862" customFormat="1">
      <c r="A4485" s="762">
        <f t="shared" si="72"/>
        <v>2004</v>
      </c>
      <c r="B4485" s="865">
        <v>38231</v>
      </c>
      <c r="C4485" s="872">
        <v>521</v>
      </c>
    </row>
    <row r="4486" spans="1:3" s="862" customFormat="1">
      <c r="A4486" s="762">
        <f t="shared" si="72"/>
        <v>2004</v>
      </c>
      <c r="B4486" s="865">
        <v>38230</v>
      </c>
      <c r="C4486" s="872">
        <v>521</v>
      </c>
    </row>
    <row r="4487" spans="1:3" s="862" customFormat="1">
      <c r="A4487" s="762">
        <f t="shared" si="72"/>
        <v>2004</v>
      </c>
      <c r="B4487" s="865">
        <v>38229</v>
      </c>
      <c r="C4487" s="872">
        <v>509</v>
      </c>
    </row>
    <row r="4488" spans="1:3" s="862" customFormat="1">
      <c r="A4488" s="762">
        <f t="shared" si="72"/>
        <v>2004</v>
      </c>
      <c r="B4488" s="865">
        <v>38226</v>
      </c>
      <c r="C4488" s="872">
        <v>525</v>
      </c>
    </row>
    <row r="4489" spans="1:3" s="862" customFormat="1">
      <c r="A4489" s="762">
        <f t="shared" si="72"/>
        <v>2004</v>
      </c>
      <c r="B4489" s="865">
        <v>38225</v>
      </c>
      <c r="C4489" s="872">
        <v>534</v>
      </c>
    </row>
    <row r="4490" spans="1:3" s="862" customFormat="1">
      <c r="A4490" s="762">
        <f t="shared" si="72"/>
        <v>2004</v>
      </c>
      <c r="B4490" s="865">
        <v>38224</v>
      </c>
      <c r="C4490" s="872">
        <v>522</v>
      </c>
    </row>
    <row r="4491" spans="1:3" s="862" customFormat="1">
      <c r="A4491" s="762">
        <f t="shared" si="72"/>
        <v>2004</v>
      </c>
      <c r="B4491" s="865">
        <v>38223</v>
      </c>
      <c r="C4491" s="872">
        <v>516</v>
      </c>
    </row>
    <row r="4492" spans="1:3" s="862" customFormat="1">
      <c r="A4492" s="762">
        <f t="shared" si="72"/>
        <v>2004</v>
      </c>
      <c r="B4492" s="865">
        <v>38222</v>
      </c>
      <c r="C4492" s="872">
        <v>523</v>
      </c>
    </row>
    <row r="4493" spans="1:3" s="862" customFormat="1">
      <c r="A4493" s="762">
        <f t="shared" si="72"/>
        <v>2004</v>
      </c>
      <c r="B4493" s="865">
        <v>38219</v>
      </c>
      <c r="C4493" s="872">
        <v>527</v>
      </c>
    </row>
    <row r="4494" spans="1:3" s="862" customFormat="1">
      <c r="A4494" s="762">
        <f t="shared" si="72"/>
        <v>2004</v>
      </c>
      <c r="B4494" s="865">
        <v>38218</v>
      </c>
      <c r="C4494" s="872">
        <v>549</v>
      </c>
    </row>
    <row r="4495" spans="1:3" s="862" customFormat="1">
      <c r="A4495" s="762">
        <f t="shared" si="72"/>
        <v>2004</v>
      </c>
      <c r="B4495" s="865">
        <v>38217</v>
      </c>
      <c r="C4495" s="872">
        <v>550</v>
      </c>
    </row>
    <row r="4496" spans="1:3" s="862" customFormat="1">
      <c r="A4496" s="762">
        <f t="shared" si="72"/>
        <v>2004</v>
      </c>
      <c r="B4496" s="865">
        <v>38216</v>
      </c>
      <c r="C4496" s="872">
        <v>554</v>
      </c>
    </row>
    <row r="4497" spans="1:3" s="862" customFormat="1">
      <c r="A4497" s="762">
        <f t="shared" si="72"/>
        <v>2004</v>
      </c>
      <c r="B4497" s="865">
        <v>38215</v>
      </c>
      <c r="C4497" s="872">
        <v>561</v>
      </c>
    </row>
    <row r="4498" spans="1:3" s="862" customFormat="1">
      <c r="A4498" s="762">
        <f t="shared" si="72"/>
        <v>2004</v>
      </c>
      <c r="B4498" s="865">
        <v>38212</v>
      </c>
      <c r="C4498" s="872">
        <v>563</v>
      </c>
    </row>
    <row r="4499" spans="1:3" s="862" customFormat="1">
      <c r="A4499" s="762">
        <f t="shared" si="72"/>
        <v>2004</v>
      </c>
      <c r="B4499" s="865">
        <v>38211</v>
      </c>
      <c r="C4499" s="872">
        <v>579</v>
      </c>
    </row>
    <row r="4500" spans="1:3" s="862" customFormat="1">
      <c r="A4500" s="762">
        <f t="shared" si="72"/>
        <v>2004</v>
      </c>
      <c r="B4500" s="865">
        <v>38210</v>
      </c>
      <c r="C4500" s="872">
        <v>585</v>
      </c>
    </row>
    <row r="4501" spans="1:3" s="862" customFormat="1">
      <c r="A4501" s="762">
        <f t="shared" si="72"/>
        <v>2004</v>
      </c>
      <c r="B4501" s="865">
        <v>38209</v>
      </c>
      <c r="C4501" s="872">
        <v>582</v>
      </c>
    </row>
    <row r="4502" spans="1:3" s="862" customFormat="1">
      <c r="A4502" s="762">
        <f t="shared" si="72"/>
        <v>2004</v>
      </c>
      <c r="B4502" s="865">
        <v>38208</v>
      </c>
      <c r="C4502" s="872">
        <v>590</v>
      </c>
    </row>
    <row r="4503" spans="1:3" s="862" customFormat="1">
      <c r="A4503" s="762">
        <f t="shared" si="72"/>
        <v>2004</v>
      </c>
      <c r="B4503" s="865">
        <v>38205</v>
      </c>
      <c r="C4503" s="872">
        <v>595</v>
      </c>
    </row>
    <row r="4504" spans="1:3" s="862" customFormat="1">
      <c r="A4504" s="762">
        <f t="shared" si="72"/>
        <v>2004</v>
      </c>
      <c r="B4504" s="865">
        <v>38204</v>
      </c>
      <c r="C4504" s="872">
        <v>606</v>
      </c>
    </row>
    <row r="4505" spans="1:3" s="862" customFormat="1">
      <c r="A4505" s="762">
        <f t="shared" si="72"/>
        <v>2004</v>
      </c>
      <c r="B4505" s="865">
        <v>38203</v>
      </c>
      <c r="C4505" s="872">
        <v>598</v>
      </c>
    </row>
    <row r="4506" spans="1:3" s="862" customFormat="1">
      <c r="A4506" s="762">
        <f t="shared" si="72"/>
        <v>2004</v>
      </c>
      <c r="B4506" s="865">
        <v>38202</v>
      </c>
      <c r="C4506" s="872">
        <v>598</v>
      </c>
    </row>
    <row r="4507" spans="1:3" s="862" customFormat="1">
      <c r="A4507" s="762">
        <f t="shared" si="72"/>
        <v>2004</v>
      </c>
      <c r="B4507" s="865">
        <v>38201</v>
      </c>
      <c r="C4507" s="872">
        <v>596</v>
      </c>
    </row>
    <row r="4508" spans="1:3" s="862" customFormat="1">
      <c r="A4508" s="762">
        <f t="shared" si="72"/>
        <v>2004</v>
      </c>
      <c r="B4508" s="865">
        <v>38198</v>
      </c>
      <c r="C4508" s="872">
        <v>593</v>
      </c>
    </row>
    <row r="4509" spans="1:3" s="862" customFormat="1">
      <c r="A4509" s="762">
        <f t="shared" si="72"/>
        <v>2004</v>
      </c>
      <c r="B4509" s="865">
        <v>38197</v>
      </c>
      <c r="C4509" s="872">
        <v>592</v>
      </c>
    </row>
    <row r="4510" spans="1:3" s="862" customFormat="1">
      <c r="A4510" s="762">
        <f t="shared" si="72"/>
        <v>2004</v>
      </c>
      <c r="B4510" s="865">
        <v>38196</v>
      </c>
      <c r="C4510" s="872">
        <v>611</v>
      </c>
    </row>
    <row r="4511" spans="1:3" s="862" customFormat="1">
      <c r="A4511" s="762">
        <f t="shared" si="72"/>
        <v>2004</v>
      </c>
      <c r="B4511" s="865">
        <v>38195</v>
      </c>
      <c r="C4511" s="872">
        <v>628</v>
      </c>
    </row>
    <row r="4512" spans="1:3" s="862" customFormat="1">
      <c r="A4512" s="762">
        <f t="shared" si="72"/>
        <v>2004</v>
      </c>
      <c r="B4512" s="865">
        <v>38194</v>
      </c>
      <c r="C4512" s="872">
        <v>627</v>
      </c>
    </row>
    <row r="4513" spans="1:3" s="862" customFormat="1">
      <c r="A4513" s="762">
        <f t="shared" si="72"/>
        <v>2004</v>
      </c>
      <c r="B4513" s="865">
        <v>38191</v>
      </c>
      <c r="C4513" s="872">
        <v>613</v>
      </c>
    </row>
    <row r="4514" spans="1:3" s="862" customFormat="1">
      <c r="A4514" s="762">
        <f t="shared" si="72"/>
        <v>2004</v>
      </c>
      <c r="B4514" s="865">
        <v>38190</v>
      </c>
      <c r="C4514" s="872">
        <v>606</v>
      </c>
    </row>
    <row r="4515" spans="1:3" s="862" customFormat="1">
      <c r="A4515" s="762">
        <f t="shared" si="72"/>
        <v>2004</v>
      </c>
      <c r="B4515" s="865">
        <v>38189</v>
      </c>
      <c r="C4515" s="872">
        <v>607</v>
      </c>
    </row>
    <row r="4516" spans="1:3" s="862" customFormat="1">
      <c r="A4516" s="762">
        <f t="shared" si="72"/>
        <v>2004</v>
      </c>
      <c r="B4516" s="865">
        <v>38188</v>
      </c>
      <c r="C4516" s="872">
        <v>589</v>
      </c>
    </row>
    <row r="4517" spans="1:3" s="862" customFormat="1">
      <c r="A4517" s="762">
        <f t="shared" si="72"/>
        <v>2004</v>
      </c>
      <c r="B4517" s="865">
        <v>38187</v>
      </c>
      <c r="C4517" s="872">
        <v>587</v>
      </c>
    </row>
    <row r="4518" spans="1:3" s="862" customFormat="1">
      <c r="A4518" s="762">
        <f t="shared" si="72"/>
        <v>2004</v>
      </c>
      <c r="B4518" s="865">
        <v>38184</v>
      </c>
      <c r="C4518" s="872">
        <v>583</v>
      </c>
    </row>
    <row r="4519" spans="1:3" s="862" customFormat="1">
      <c r="A4519" s="762">
        <f t="shared" si="72"/>
        <v>2004</v>
      </c>
      <c r="B4519" s="865">
        <v>38183</v>
      </c>
      <c r="C4519" s="872">
        <v>607</v>
      </c>
    </row>
    <row r="4520" spans="1:3" s="862" customFormat="1">
      <c r="A4520" s="762">
        <f t="shared" si="72"/>
        <v>2004</v>
      </c>
      <c r="B4520" s="865">
        <v>38182</v>
      </c>
      <c r="C4520" s="872">
        <v>615</v>
      </c>
    </row>
    <row r="4521" spans="1:3" s="862" customFormat="1">
      <c r="A4521" s="762">
        <f t="shared" si="72"/>
        <v>2004</v>
      </c>
      <c r="B4521" s="865">
        <v>38181</v>
      </c>
      <c r="C4521" s="872">
        <v>621</v>
      </c>
    </row>
    <row r="4522" spans="1:3" s="862" customFormat="1">
      <c r="A4522" s="762">
        <f t="shared" si="72"/>
        <v>2004</v>
      </c>
      <c r="B4522" s="865">
        <v>38180</v>
      </c>
      <c r="C4522" s="872">
        <v>625</v>
      </c>
    </row>
    <row r="4523" spans="1:3" s="862" customFormat="1">
      <c r="A4523" s="762">
        <f t="shared" si="72"/>
        <v>2004</v>
      </c>
      <c r="B4523" s="865">
        <v>38177</v>
      </c>
      <c r="C4523" s="872">
        <v>633</v>
      </c>
    </row>
    <row r="4524" spans="1:3" s="862" customFormat="1">
      <c r="A4524" s="762">
        <f t="shared" si="72"/>
        <v>2004</v>
      </c>
      <c r="B4524" s="865">
        <v>38176</v>
      </c>
      <c r="C4524" s="872">
        <v>648</v>
      </c>
    </row>
    <row r="4525" spans="1:3" s="862" customFormat="1">
      <c r="A4525" s="762">
        <f t="shared" si="72"/>
        <v>2004</v>
      </c>
      <c r="B4525" s="865">
        <v>38175</v>
      </c>
      <c r="C4525" s="872">
        <v>632</v>
      </c>
    </row>
    <row r="4526" spans="1:3" s="862" customFormat="1">
      <c r="A4526" s="762">
        <f t="shared" si="72"/>
        <v>2004</v>
      </c>
      <c r="B4526" s="865">
        <v>38174</v>
      </c>
      <c r="C4526" s="872">
        <v>622</v>
      </c>
    </row>
    <row r="4527" spans="1:3" s="862" customFormat="1">
      <c r="A4527" s="762">
        <f t="shared" si="72"/>
        <v>2004</v>
      </c>
      <c r="B4527" s="865">
        <v>38173</v>
      </c>
      <c r="C4527" s="872">
        <v>623</v>
      </c>
    </row>
    <row r="4528" spans="1:3" s="862" customFormat="1">
      <c r="A4528" s="762">
        <f t="shared" si="72"/>
        <v>2004</v>
      </c>
      <c r="B4528" s="865">
        <v>38170</v>
      </c>
      <c r="C4528" s="872">
        <v>623</v>
      </c>
    </row>
    <row r="4529" spans="1:3" s="862" customFormat="1">
      <c r="A4529" s="762">
        <f t="shared" si="72"/>
        <v>2004</v>
      </c>
      <c r="B4529" s="865">
        <v>38169</v>
      </c>
      <c r="C4529" s="872">
        <v>646</v>
      </c>
    </row>
    <row r="4530" spans="1:3" s="862" customFormat="1">
      <c r="A4530" s="762">
        <f t="shared" si="72"/>
        <v>2004</v>
      </c>
      <c r="B4530" s="865">
        <v>38168</v>
      </c>
      <c r="C4530" s="872">
        <v>650</v>
      </c>
    </row>
    <row r="4531" spans="1:3" s="862" customFormat="1">
      <c r="A4531" s="762">
        <f t="shared" si="72"/>
        <v>2004</v>
      </c>
      <c r="B4531" s="865">
        <v>38167</v>
      </c>
      <c r="C4531" s="872">
        <v>655</v>
      </c>
    </row>
    <row r="4532" spans="1:3" s="862" customFormat="1">
      <c r="A4532" s="762">
        <f t="shared" si="72"/>
        <v>2004</v>
      </c>
      <c r="B4532" s="865">
        <v>38166</v>
      </c>
      <c r="C4532" s="872">
        <v>666</v>
      </c>
    </row>
    <row r="4533" spans="1:3" s="862" customFormat="1">
      <c r="A4533" s="762">
        <f t="shared" si="72"/>
        <v>2004</v>
      </c>
      <c r="B4533" s="865">
        <v>38163</v>
      </c>
      <c r="C4533" s="872">
        <v>660</v>
      </c>
    </row>
    <row r="4534" spans="1:3" s="862" customFormat="1">
      <c r="A4534" s="762">
        <f t="shared" si="72"/>
        <v>2004</v>
      </c>
      <c r="B4534" s="865">
        <v>38162</v>
      </c>
      <c r="C4534" s="872">
        <v>642</v>
      </c>
    </row>
    <row r="4535" spans="1:3" s="862" customFormat="1">
      <c r="A4535" s="762">
        <f t="shared" si="72"/>
        <v>2004</v>
      </c>
      <c r="B4535" s="865">
        <v>38161</v>
      </c>
      <c r="C4535" s="872">
        <v>646</v>
      </c>
    </row>
    <row r="4536" spans="1:3" s="862" customFormat="1">
      <c r="A4536" s="762">
        <f t="shared" si="72"/>
        <v>2004</v>
      </c>
      <c r="B4536" s="865">
        <v>38160</v>
      </c>
      <c r="C4536" s="872">
        <v>655</v>
      </c>
    </row>
    <row r="4537" spans="1:3" s="862" customFormat="1">
      <c r="A4537" s="762">
        <f t="shared" si="72"/>
        <v>2004</v>
      </c>
      <c r="B4537" s="865">
        <v>38159</v>
      </c>
      <c r="C4537" s="872">
        <v>651</v>
      </c>
    </row>
    <row r="4538" spans="1:3" s="862" customFormat="1">
      <c r="A4538" s="762">
        <f t="shared" si="72"/>
        <v>2004</v>
      </c>
      <c r="B4538" s="865">
        <v>38156</v>
      </c>
      <c r="C4538" s="872">
        <v>663</v>
      </c>
    </row>
    <row r="4539" spans="1:3" s="862" customFormat="1">
      <c r="A4539" s="762">
        <f t="shared" si="72"/>
        <v>2004</v>
      </c>
      <c r="B4539" s="865">
        <v>38155</v>
      </c>
      <c r="C4539" s="872">
        <v>651</v>
      </c>
    </row>
    <row r="4540" spans="1:3" s="862" customFormat="1">
      <c r="A4540" s="762">
        <f t="shared" si="72"/>
        <v>2004</v>
      </c>
      <c r="B4540" s="865">
        <v>38154</v>
      </c>
      <c r="C4540" s="872">
        <v>674</v>
      </c>
    </row>
    <row r="4541" spans="1:3" s="862" customFormat="1">
      <c r="A4541" s="762">
        <f t="shared" si="72"/>
        <v>2004</v>
      </c>
      <c r="B4541" s="865">
        <v>38153</v>
      </c>
      <c r="C4541" s="872">
        <v>680</v>
      </c>
    </row>
    <row r="4542" spans="1:3" s="862" customFormat="1">
      <c r="A4542" s="762">
        <f t="shared" si="72"/>
        <v>2004</v>
      </c>
      <c r="B4542" s="865">
        <v>38152</v>
      </c>
      <c r="C4542" s="872">
        <v>705</v>
      </c>
    </row>
    <row r="4543" spans="1:3" s="862" customFormat="1">
      <c r="A4543" s="762">
        <f t="shared" si="72"/>
        <v>2004</v>
      </c>
      <c r="B4543" s="865">
        <v>38149</v>
      </c>
      <c r="C4543" s="872">
        <v>683</v>
      </c>
    </row>
    <row r="4544" spans="1:3" s="862" customFormat="1">
      <c r="A4544" s="762">
        <f t="shared" si="72"/>
        <v>2004</v>
      </c>
      <c r="B4544" s="865">
        <v>38148</v>
      </c>
      <c r="C4544" s="872">
        <v>683</v>
      </c>
    </row>
    <row r="4545" spans="1:3" s="862" customFormat="1">
      <c r="A4545" s="762">
        <f t="shared" si="72"/>
        <v>2004</v>
      </c>
      <c r="B4545" s="865">
        <v>38147</v>
      </c>
      <c r="C4545" s="872">
        <v>668</v>
      </c>
    </row>
    <row r="4546" spans="1:3" s="862" customFormat="1">
      <c r="A4546" s="762">
        <f t="shared" si="72"/>
        <v>2004</v>
      </c>
      <c r="B4546" s="865">
        <v>38146</v>
      </c>
      <c r="C4546" s="872">
        <v>654</v>
      </c>
    </row>
    <row r="4547" spans="1:3" s="862" customFormat="1">
      <c r="A4547" s="762">
        <f t="shared" si="72"/>
        <v>2004</v>
      </c>
      <c r="B4547" s="865">
        <v>38145</v>
      </c>
      <c r="C4547" s="872">
        <v>642</v>
      </c>
    </row>
    <row r="4548" spans="1:3" s="862" customFormat="1">
      <c r="A4548" s="762">
        <f t="shared" ref="A4548:A4611" si="73">YEAR(B4548)</f>
        <v>2004</v>
      </c>
      <c r="B4548" s="865">
        <v>38142</v>
      </c>
      <c r="C4548" s="872">
        <v>672</v>
      </c>
    </row>
    <row r="4549" spans="1:3" s="862" customFormat="1">
      <c r="A4549" s="762">
        <f t="shared" si="73"/>
        <v>2004</v>
      </c>
      <c r="B4549" s="865">
        <v>38141</v>
      </c>
      <c r="C4549" s="872">
        <v>705</v>
      </c>
    </row>
    <row r="4550" spans="1:3" s="862" customFormat="1">
      <c r="A4550" s="762">
        <f t="shared" si="73"/>
        <v>2004</v>
      </c>
      <c r="B4550" s="865">
        <v>38140</v>
      </c>
      <c r="C4550" s="872">
        <v>691</v>
      </c>
    </row>
    <row r="4551" spans="1:3" s="862" customFormat="1">
      <c r="A4551" s="762">
        <f t="shared" si="73"/>
        <v>2004</v>
      </c>
      <c r="B4551" s="865">
        <v>38139</v>
      </c>
      <c r="C4551" s="872">
        <v>712</v>
      </c>
    </row>
    <row r="4552" spans="1:3" s="862" customFormat="1">
      <c r="A4552" s="762">
        <f t="shared" si="73"/>
        <v>2004</v>
      </c>
      <c r="B4552" s="865">
        <v>38138</v>
      </c>
      <c r="C4552" s="872">
        <v>698</v>
      </c>
    </row>
    <row r="4553" spans="1:3" s="862" customFormat="1">
      <c r="A4553" s="762">
        <f t="shared" si="73"/>
        <v>2004</v>
      </c>
      <c r="B4553" s="865">
        <v>38135</v>
      </c>
      <c r="C4553" s="872">
        <v>696</v>
      </c>
    </row>
    <row r="4554" spans="1:3" s="862" customFormat="1">
      <c r="A4554" s="762">
        <f t="shared" si="73"/>
        <v>2004</v>
      </c>
      <c r="B4554" s="865">
        <v>38134</v>
      </c>
      <c r="C4554" s="872">
        <v>712</v>
      </c>
    </row>
    <row r="4555" spans="1:3" s="862" customFormat="1">
      <c r="A4555" s="762">
        <f t="shared" si="73"/>
        <v>2004</v>
      </c>
      <c r="B4555" s="865">
        <v>38133</v>
      </c>
      <c r="C4555" s="872">
        <v>720</v>
      </c>
    </row>
    <row r="4556" spans="1:3" s="862" customFormat="1">
      <c r="A4556" s="762">
        <f t="shared" si="73"/>
        <v>2004</v>
      </c>
      <c r="B4556" s="865">
        <v>38132</v>
      </c>
      <c r="C4556" s="872">
        <v>699</v>
      </c>
    </row>
    <row r="4557" spans="1:3" s="862" customFormat="1">
      <c r="A4557" s="762">
        <f t="shared" si="73"/>
        <v>2004</v>
      </c>
      <c r="B4557" s="865">
        <v>38131</v>
      </c>
      <c r="C4557" s="872">
        <v>729</v>
      </c>
    </row>
    <row r="4558" spans="1:3" s="862" customFormat="1">
      <c r="A4558" s="762">
        <f t="shared" si="73"/>
        <v>2004</v>
      </c>
      <c r="B4558" s="865">
        <v>38128</v>
      </c>
      <c r="C4558" s="872">
        <v>749</v>
      </c>
    </row>
    <row r="4559" spans="1:3" s="862" customFormat="1">
      <c r="A4559" s="762">
        <f t="shared" si="73"/>
        <v>2004</v>
      </c>
      <c r="B4559" s="865">
        <v>38127</v>
      </c>
      <c r="C4559" s="872">
        <v>758</v>
      </c>
    </row>
    <row r="4560" spans="1:3" s="862" customFormat="1">
      <c r="A4560" s="762">
        <f t="shared" si="73"/>
        <v>2004</v>
      </c>
      <c r="B4560" s="865">
        <v>38126</v>
      </c>
      <c r="C4560" s="872">
        <v>697</v>
      </c>
    </row>
    <row r="4561" spans="1:3" s="862" customFormat="1">
      <c r="A4561" s="762">
        <f t="shared" si="73"/>
        <v>2004</v>
      </c>
      <c r="B4561" s="865">
        <v>38125</v>
      </c>
      <c r="C4561" s="872">
        <v>712</v>
      </c>
    </row>
    <row r="4562" spans="1:3" s="862" customFormat="1">
      <c r="A4562" s="762">
        <f t="shared" si="73"/>
        <v>2004</v>
      </c>
      <c r="B4562" s="865">
        <v>38124</v>
      </c>
      <c r="C4562" s="872">
        <v>728</v>
      </c>
    </row>
    <row r="4563" spans="1:3" s="862" customFormat="1">
      <c r="A4563" s="762">
        <f t="shared" si="73"/>
        <v>2004</v>
      </c>
      <c r="B4563" s="865">
        <v>38121</v>
      </c>
      <c r="C4563" s="872">
        <v>710</v>
      </c>
    </row>
    <row r="4564" spans="1:3" s="862" customFormat="1">
      <c r="A4564" s="762">
        <f t="shared" si="73"/>
        <v>2004</v>
      </c>
      <c r="B4564" s="865">
        <v>38120</v>
      </c>
      <c r="C4564" s="872">
        <v>763</v>
      </c>
    </row>
    <row r="4565" spans="1:3" s="862" customFormat="1">
      <c r="A4565" s="762">
        <f t="shared" si="73"/>
        <v>2004</v>
      </c>
      <c r="B4565" s="865">
        <v>38119</v>
      </c>
      <c r="C4565" s="872">
        <v>777</v>
      </c>
    </row>
    <row r="4566" spans="1:3" s="862" customFormat="1">
      <c r="A4566" s="762">
        <f t="shared" si="73"/>
        <v>2004</v>
      </c>
      <c r="B4566" s="865">
        <v>38118</v>
      </c>
      <c r="C4566" s="872">
        <v>758</v>
      </c>
    </row>
    <row r="4567" spans="1:3" s="862" customFormat="1">
      <c r="A4567" s="762">
        <f t="shared" si="73"/>
        <v>2004</v>
      </c>
      <c r="B4567" s="865">
        <v>38117</v>
      </c>
      <c r="C4567" s="872">
        <v>808</v>
      </c>
    </row>
    <row r="4568" spans="1:3" s="862" customFormat="1">
      <c r="A4568" s="762">
        <f t="shared" si="73"/>
        <v>2004</v>
      </c>
      <c r="B4568" s="865">
        <v>38114</v>
      </c>
      <c r="C4568" s="872">
        <v>761</v>
      </c>
    </row>
    <row r="4569" spans="1:3" s="862" customFormat="1">
      <c r="A4569" s="762">
        <f t="shared" si="73"/>
        <v>2004</v>
      </c>
      <c r="B4569" s="865">
        <v>38113</v>
      </c>
      <c r="C4569" s="872">
        <v>722</v>
      </c>
    </row>
    <row r="4570" spans="1:3" s="862" customFormat="1">
      <c r="A4570" s="762">
        <f t="shared" si="73"/>
        <v>2004</v>
      </c>
      <c r="B4570" s="865">
        <v>38112</v>
      </c>
      <c r="C4570" s="872">
        <v>669</v>
      </c>
    </row>
    <row r="4571" spans="1:3" s="862" customFormat="1">
      <c r="A4571" s="762">
        <f t="shared" si="73"/>
        <v>2004</v>
      </c>
      <c r="B4571" s="865">
        <v>38111</v>
      </c>
      <c r="C4571" s="872">
        <v>675</v>
      </c>
    </row>
    <row r="4572" spans="1:3" s="862" customFormat="1">
      <c r="A4572" s="762">
        <f t="shared" si="73"/>
        <v>2004</v>
      </c>
      <c r="B4572" s="865">
        <v>38110</v>
      </c>
      <c r="C4572" s="872">
        <v>701</v>
      </c>
    </row>
    <row r="4573" spans="1:3" s="862" customFormat="1">
      <c r="A4573" s="762">
        <f t="shared" si="73"/>
        <v>2004</v>
      </c>
      <c r="B4573" s="865">
        <v>38107</v>
      </c>
      <c r="C4573" s="872">
        <v>663</v>
      </c>
    </row>
    <row r="4574" spans="1:3" s="862" customFormat="1">
      <c r="A4574" s="762">
        <f t="shared" si="73"/>
        <v>2004</v>
      </c>
      <c r="B4574" s="865">
        <v>38106</v>
      </c>
      <c r="C4574" s="872">
        <v>679</v>
      </c>
    </row>
    <row r="4575" spans="1:3" s="862" customFormat="1">
      <c r="A4575" s="762">
        <f t="shared" si="73"/>
        <v>2004</v>
      </c>
      <c r="B4575" s="865">
        <v>38105</v>
      </c>
      <c r="C4575" s="872">
        <v>672</v>
      </c>
    </row>
    <row r="4576" spans="1:3" s="862" customFormat="1">
      <c r="A4576" s="762">
        <f t="shared" si="73"/>
        <v>2004</v>
      </c>
      <c r="B4576" s="865">
        <v>38104</v>
      </c>
      <c r="C4576" s="872">
        <v>630</v>
      </c>
    </row>
    <row r="4577" spans="1:3" s="862" customFormat="1">
      <c r="A4577" s="762">
        <f t="shared" si="73"/>
        <v>2004</v>
      </c>
      <c r="B4577" s="865">
        <v>38103</v>
      </c>
      <c r="C4577" s="872">
        <v>602</v>
      </c>
    </row>
    <row r="4578" spans="1:3" s="862" customFormat="1">
      <c r="A4578" s="762">
        <f t="shared" si="73"/>
        <v>2004</v>
      </c>
      <c r="B4578" s="865">
        <v>38100</v>
      </c>
      <c r="C4578" s="872">
        <v>606</v>
      </c>
    </row>
    <row r="4579" spans="1:3" s="862" customFormat="1">
      <c r="A4579" s="762">
        <f t="shared" si="73"/>
        <v>2004</v>
      </c>
      <c r="B4579" s="865">
        <v>38099</v>
      </c>
      <c r="C4579" s="872">
        <v>616</v>
      </c>
    </row>
    <row r="4580" spans="1:3" s="862" customFormat="1">
      <c r="A4580" s="762">
        <f t="shared" si="73"/>
        <v>2004</v>
      </c>
      <c r="B4580" s="865">
        <v>38098</v>
      </c>
      <c r="C4580" s="872">
        <v>638</v>
      </c>
    </row>
    <row r="4581" spans="1:3" s="862" customFormat="1">
      <c r="A4581" s="762">
        <f t="shared" si="73"/>
        <v>2004</v>
      </c>
      <c r="B4581" s="865">
        <v>38097</v>
      </c>
      <c r="C4581" s="872">
        <v>612</v>
      </c>
    </row>
    <row r="4582" spans="1:3" s="862" customFormat="1">
      <c r="A4582" s="762">
        <f t="shared" si="73"/>
        <v>2004</v>
      </c>
      <c r="B4582" s="865">
        <v>38096</v>
      </c>
      <c r="C4582" s="872">
        <v>604</v>
      </c>
    </row>
    <row r="4583" spans="1:3" s="862" customFormat="1">
      <c r="A4583" s="762">
        <f t="shared" si="73"/>
        <v>2004</v>
      </c>
      <c r="B4583" s="865">
        <v>38093</v>
      </c>
      <c r="C4583" s="872">
        <v>596</v>
      </c>
    </row>
    <row r="4584" spans="1:3" s="862" customFormat="1">
      <c r="A4584" s="762">
        <f t="shared" si="73"/>
        <v>2004</v>
      </c>
      <c r="B4584" s="865">
        <v>38092</v>
      </c>
      <c r="C4584" s="872">
        <v>618</v>
      </c>
    </row>
    <row r="4585" spans="1:3" s="862" customFormat="1">
      <c r="A4585" s="762">
        <f t="shared" si="73"/>
        <v>2004</v>
      </c>
      <c r="B4585" s="865">
        <v>38091</v>
      </c>
      <c r="C4585" s="872">
        <v>557</v>
      </c>
    </row>
    <row r="4586" spans="1:3" s="862" customFormat="1">
      <c r="A4586" s="762">
        <f t="shared" si="73"/>
        <v>2004</v>
      </c>
      <c r="B4586" s="865">
        <v>38090</v>
      </c>
      <c r="C4586" s="872">
        <v>541</v>
      </c>
    </row>
    <row r="4587" spans="1:3" s="862" customFormat="1">
      <c r="A4587" s="762">
        <f t="shared" si="73"/>
        <v>2004</v>
      </c>
      <c r="B4587" s="865">
        <v>38089</v>
      </c>
      <c r="C4587" s="872">
        <v>543</v>
      </c>
    </row>
    <row r="4588" spans="1:3" s="862" customFormat="1">
      <c r="A4588" s="762">
        <f t="shared" si="73"/>
        <v>2004</v>
      </c>
      <c r="B4588" s="865">
        <v>38085</v>
      </c>
      <c r="C4588" s="872">
        <v>549</v>
      </c>
    </row>
    <row r="4589" spans="1:3" s="862" customFormat="1">
      <c r="A4589" s="762">
        <f t="shared" si="73"/>
        <v>2004</v>
      </c>
      <c r="B4589" s="865">
        <v>38084</v>
      </c>
      <c r="C4589" s="872">
        <v>549</v>
      </c>
    </row>
    <row r="4590" spans="1:3" s="862" customFormat="1">
      <c r="A4590" s="762">
        <f t="shared" si="73"/>
        <v>2004</v>
      </c>
      <c r="B4590" s="865">
        <v>38083</v>
      </c>
      <c r="C4590" s="872">
        <v>536</v>
      </c>
    </row>
    <row r="4591" spans="1:3" s="862" customFormat="1">
      <c r="A4591" s="762">
        <f t="shared" si="73"/>
        <v>2004</v>
      </c>
      <c r="B4591" s="865">
        <v>38082</v>
      </c>
      <c r="C4591" s="872">
        <v>563</v>
      </c>
    </row>
    <row r="4592" spans="1:3" s="862" customFormat="1">
      <c r="A4592" s="762">
        <f t="shared" si="73"/>
        <v>2004</v>
      </c>
      <c r="B4592" s="865">
        <v>38079</v>
      </c>
      <c r="C4592" s="872">
        <v>564</v>
      </c>
    </row>
    <row r="4593" spans="1:3" s="862" customFormat="1">
      <c r="A4593" s="762">
        <f t="shared" si="73"/>
        <v>2004</v>
      </c>
      <c r="B4593" s="865">
        <v>38078</v>
      </c>
      <c r="C4593" s="872">
        <v>543</v>
      </c>
    </row>
    <row r="4594" spans="1:3" s="862" customFormat="1">
      <c r="A4594" s="762">
        <f t="shared" si="73"/>
        <v>2004</v>
      </c>
      <c r="B4594" s="865">
        <v>38077</v>
      </c>
      <c r="C4594" s="872">
        <v>559</v>
      </c>
    </row>
    <row r="4595" spans="1:3" s="862" customFormat="1">
      <c r="A4595" s="762">
        <f t="shared" si="73"/>
        <v>2004</v>
      </c>
      <c r="B4595" s="865">
        <v>38076</v>
      </c>
      <c r="C4595" s="872">
        <v>556</v>
      </c>
    </row>
    <row r="4596" spans="1:3" s="862" customFormat="1">
      <c r="A4596" s="762">
        <f t="shared" si="73"/>
        <v>2004</v>
      </c>
      <c r="B4596" s="865">
        <v>38075</v>
      </c>
      <c r="C4596" s="872">
        <v>577</v>
      </c>
    </row>
    <row r="4597" spans="1:3" s="862" customFormat="1">
      <c r="A4597" s="762">
        <f t="shared" si="73"/>
        <v>2004</v>
      </c>
      <c r="B4597" s="865">
        <v>38072</v>
      </c>
      <c r="C4597" s="872">
        <v>568</v>
      </c>
    </row>
    <row r="4598" spans="1:3" s="862" customFormat="1">
      <c r="A4598" s="762">
        <f t="shared" si="73"/>
        <v>2004</v>
      </c>
      <c r="B4598" s="865">
        <v>38071</v>
      </c>
      <c r="C4598" s="872">
        <v>573</v>
      </c>
    </row>
    <row r="4599" spans="1:3" s="862" customFormat="1">
      <c r="A4599" s="762">
        <f t="shared" si="73"/>
        <v>2004</v>
      </c>
      <c r="B4599" s="865">
        <v>38070</v>
      </c>
      <c r="C4599" s="872">
        <v>579</v>
      </c>
    </row>
    <row r="4600" spans="1:3" s="862" customFormat="1">
      <c r="A4600" s="762">
        <f t="shared" si="73"/>
        <v>2004</v>
      </c>
      <c r="B4600" s="865">
        <v>38069</v>
      </c>
      <c r="C4600" s="872">
        <v>556</v>
      </c>
    </row>
    <row r="4601" spans="1:3" s="862" customFormat="1">
      <c r="A4601" s="762">
        <f t="shared" si="73"/>
        <v>2004</v>
      </c>
      <c r="B4601" s="865">
        <v>38068</v>
      </c>
      <c r="C4601" s="872">
        <v>554</v>
      </c>
    </row>
    <row r="4602" spans="1:3" s="862" customFormat="1">
      <c r="A4602" s="762">
        <f t="shared" si="73"/>
        <v>2004</v>
      </c>
      <c r="B4602" s="865">
        <v>38065</v>
      </c>
      <c r="C4602" s="872">
        <v>529</v>
      </c>
    </row>
    <row r="4603" spans="1:3" s="862" customFormat="1">
      <c r="A4603" s="762">
        <f t="shared" si="73"/>
        <v>2004</v>
      </c>
      <c r="B4603" s="865">
        <v>38064</v>
      </c>
      <c r="C4603" s="872">
        <v>550</v>
      </c>
    </row>
    <row r="4604" spans="1:3" s="862" customFormat="1">
      <c r="A4604" s="762">
        <f t="shared" si="73"/>
        <v>2004</v>
      </c>
      <c r="B4604" s="865">
        <v>38063</v>
      </c>
      <c r="C4604" s="872">
        <v>561</v>
      </c>
    </row>
    <row r="4605" spans="1:3" s="862" customFormat="1">
      <c r="A4605" s="762">
        <f t="shared" si="73"/>
        <v>2004</v>
      </c>
      <c r="B4605" s="865">
        <v>38062</v>
      </c>
      <c r="C4605" s="872">
        <v>567</v>
      </c>
    </row>
    <row r="4606" spans="1:3" s="862" customFormat="1">
      <c r="A4606" s="762">
        <f t="shared" si="73"/>
        <v>2004</v>
      </c>
      <c r="B4606" s="865">
        <v>38061</v>
      </c>
      <c r="C4606" s="872">
        <v>562</v>
      </c>
    </row>
    <row r="4607" spans="1:3" s="862" customFormat="1">
      <c r="A4607" s="762">
        <f t="shared" si="73"/>
        <v>2004</v>
      </c>
      <c r="B4607" s="865">
        <v>38058</v>
      </c>
      <c r="C4607" s="872">
        <v>567</v>
      </c>
    </row>
    <row r="4608" spans="1:3" s="862" customFormat="1">
      <c r="A4608" s="762">
        <f t="shared" si="73"/>
        <v>2004</v>
      </c>
      <c r="B4608" s="865">
        <v>38057</v>
      </c>
      <c r="C4608" s="872">
        <v>565</v>
      </c>
    </row>
    <row r="4609" spans="1:3" s="862" customFormat="1">
      <c r="A4609" s="762">
        <f t="shared" si="73"/>
        <v>2004</v>
      </c>
      <c r="B4609" s="865">
        <v>38056</v>
      </c>
      <c r="C4609" s="872">
        <v>550</v>
      </c>
    </row>
    <row r="4610" spans="1:3" s="862" customFormat="1">
      <c r="A4610" s="762">
        <f t="shared" si="73"/>
        <v>2004</v>
      </c>
      <c r="B4610" s="865">
        <v>38055</v>
      </c>
      <c r="C4610" s="872">
        <v>533</v>
      </c>
    </row>
    <row r="4611" spans="1:3" s="862" customFormat="1">
      <c r="A4611" s="762">
        <f t="shared" si="73"/>
        <v>2004</v>
      </c>
      <c r="B4611" s="865">
        <v>38054</v>
      </c>
      <c r="C4611" s="872">
        <v>522</v>
      </c>
    </row>
    <row r="4612" spans="1:3" s="862" customFormat="1">
      <c r="A4612" s="762">
        <f t="shared" ref="A4612:A4675" si="74">YEAR(B4612)</f>
        <v>2004</v>
      </c>
      <c r="B4612" s="865">
        <v>38051</v>
      </c>
      <c r="C4612" s="872">
        <v>540</v>
      </c>
    </row>
    <row r="4613" spans="1:3" s="862" customFormat="1">
      <c r="A4613" s="762">
        <f t="shared" si="74"/>
        <v>2004</v>
      </c>
      <c r="B4613" s="865">
        <v>38050</v>
      </c>
      <c r="C4613" s="872">
        <v>549</v>
      </c>
    </row>
    <row r="4614" spans="1:3" s="862" customFormat="1">
      <c r="A4614" s="762">
        <f t="shared" si="74"/>
        <v>2004</v>
      </c>
      <c r="B4614" s="865">
        <v>38049</v>
      </c>
      <c r="C4614" s="872">
        <v>547</v>
      </c>
    </row>
    <row r="4615" spans="1:3" s="862" customFormat="1">
      <c r="A4615" s="762">
        <f t="shared" si="74"/>
        <v>2004</v>
      </c>
      <c r="B4615" s="865">
        <v>38048</v>
      </c>
      <c r="C4615" s="872">
        <v>563</v>
      </c>
    </row>
    <row r="4616" spans="1:3" s="862" customFormat="1">
      <c r="A4616" s="762">
        <f t="shared" si="74"/>
        <v>2004</v>
      </c>
      <c r="B4616" s="865">
        <v>38047</v>
      </c>
      <c r="C4616" s="872">
        <v>552</v>
      </c>
    </row>
    <row r="4617" spans="1:3" s="862" customFormat="1">
      <c r="A4617" s="762">
        <f t="shared" si="74"/>
        <v>2004</v>
      </c>
      <c r="B4617" s="865">
        <v>38044</v>
      </c>
      <c r="C4617" s="872">
        <v>579</v>
      </c>
    </row>
    <row r="4618" spans="1:3" s="862" customFormat="1">
      <c r="A4618" s="762">
        <f t="shared" si="74"/>
        <v>2004</v>
      </c>
      <c r="B4618" s="865">
        <v>38043</v>
      </c>
      <c r="C4618" s="872">
        <v>571</v>
      </c>
    </row>
    <row r="4619" spans="1:3" s="862" customFormat="1">
      <c r="A4619" s="762">
        <f t="shared" si="74"/>
        <v>2004</v>
      </c>
      <c r="B4619" s="865">
        <v>38042</v>
      </c>
      <c r="C4619" s="872">
        <v>587</v>
      </c>
    </row>
    <row r="4620" spans="1:3" s="862" customFormat="1">
      <c r="A4620" s="762">
        <f t="shared" si="74"/>
        <v>2004</v>
      </c>
      <c r="B4620" s="865">
        <v>38041</v>
      </c>
      <c r="C4620" s="872">
        <v>570</v>
      </c>
    </row>
    <row r="4621" spans="1:3" s="862" customFormat="1">
      <c r="A4621" s="762">
        <f t="shared" si="74"/>
        <v>2004</v>
      </c>
      <c r="B4621" s="865">
        <v>38040</v>
      </c>
      <c r="C4621" s="872">
        <v>575</v>
      </c>
    </row>
    <row r="4622" spans="1:3" s="862" customFormat="1">
      <c r="A4622" s="762">
        <f t="shared" si="74"/>
        <v>2004</v>
      </c>
      <c r="B4622" s="865">
        <v>38037</v>
      </c>
      <c r="C4622" s="872">
        <v>586</v>
      </c>
    </row>
    <row r="4623" spans="1:3" s="862" customFormat="1">
      <c r="A4623" s="762">
        <f t="shared" si="74"/>
        <v>2004</v>
      </c>
      <c r="B4623" s="865">
        <v>38036</v>
      </c>
      <c r="C4623" s="872">
        <v>587</v>
      </c>
    </row>
    <row r="4624" spans="1:3" s="862" customFormat="1">
      <c r="A4624" s="762">
        <f t="shared" si="74"/>
        <v>2004</v>
      </c>
      <c r="B4624" s="865">
        <v>38035</v>
      </c>
      <c r="C4624" s="872">
        <v>557</v>
      </c>
    </row>
    <row r="4625" spans="1:3" s="862" customFormat="1">
      <c r="A4625" s="762">
        <f t="shared" si="74"/>
        <v>2004</v>
      </c>
      <c r="B4625" s="865">
        <v>38034</v>
      </c>
      <c r="C4625" s="872">
        <v>539</v>
      </c>
    </row>
    <row r="4626" spans="1:3" s="862" customFormat="1">
      <c r="A4626" s="762">
        <f t="shared" si="74"/>
        <v>2004</v>
      </c>
      <c r="B4626" s="865">
        <v>38033</v>
      </c>
      <c r="C4626" s="872">
        <v>522</v>
      </c>
    </row>
    <row r="4627" spans="1:3" s="862" customFormat="1">
      <c r="A4627" s="762">
        <f t="shared" si="74"/>
        <v>2004</v>
      </c>
      <c r="B4627" s="865">
        <v>38030</v>
      </c>
      <c r="C4627" s="872">
        <v>522</v>
      </c>
    </row>
    <row r="4628" spans="1:3" s="862" customFormat="1">
      <c r="A4628" s="762">
        <f t="shared" si="74"/>
        <v>2004</v>
      </c>
      <c r="B4628" s="865">
        <v>38029</v>
      </c>
      <c r="C4628" s="872">
        <v>506</v>
      </c>
    </row>
    <row r="4629" spans="1:3" s="862" customFormat="1">
      <c r="A4629" s="762">
        <f t="shared" si="74"/>
        <v>2004</v>
      </c>
      <c r="B4629" s="865">
        <v>38028</v>
      </c>
      <c r="C4629" s="872">
        <v>508</v>
      </c>
    </row>
    <row r="4630" spans="1:3" s="862" customFormat="1">
      <c r="A4630" s="762">
        <f t="shared" si="74"/>
        <v>2004</v>
      </c>
      <c r="B4630" s="865">
        <v>38027</v>
      </c>
      <c r="C4630" s="872">
        <v>527</v>
      </c>
    </row>
    <row r="4631" spans="1:3" s="862" customFormat="1">
      <c r="A4631" s="762">
        <f t="shared" si="74"/>
        <v>2004</v>
      </c>
      <c r="B4631" s="865">
        <v>38026</v>
      </c>
      <c r="C4631" s="872">
        <v>522</v>
      </c>
    </row>
    <row r="4632" spans="1:3" s="862" customFormat="1">
      <c r="A4632" s="762">
        <f t="shared" si="74"/>
        <v>2004</v>
      </c>
      <c r="B4632" s="865">
        <v>38023</v>
      </c>
      <c r="C4632" s="872">
        <v>546</v>
      </c>
    </row>
    <row r="4633" spans="1:3" s="862" customFormat="1">
      <c r="A4633" s="762">
        <f t="shared" si="74"/>
        <v>2004</v>
      </c>
      <c r="B4633" s="865">
        <v>38022</v>
      </c>
      <c r="C4633" s="872">
        <v>548</v>
      </c>
    </row>
    <row r="4634" spans="1:3" s="862" customFormat="1">
      <c r="A4634" s="762">
        <f t="shared" si="74"/>
        <v>2004</v>
      </c>
      <c r="B4634" s="865">
        <v>38021</v>
      </c>
      <c r="C4634" s="872">
        <v>523</v>
      </c>
    </row>
    <row r="4635" spans="1:3" s="862" customFormat="1">
      <c r="A4635" s="762">
        <f t="shared" si="74"/>
        <v>2004</v>
      </c>
      <c r="B4635" s="865">
        <v>38020</v>
      </c>
      <c r="C4635" s="872">
        <v>512</v>
      </c>
    </row>
    <row r="4636" spans="1:3" s="862" customFormat="1">
      <c r="A4636" s="762">
        <f t="shared" si="74"/>
        <v>2004</v>
      </c>
      <c r="B4636" s="865">
        <v>38019</v>
      </c>
      <c r="C4636" s="872">
        <v>525</v>
      </c>
    </row>
    <row r="4637" spans="1:3" s="862" customFormat="1">
      <c r="A4637" s="762">
        <f t="shared" si="74"/>
        <v>2004</v>
      </c>
      <c r="B4637" s="865">
        <v>38016</v>
      </c>
      <c r="C4637" s="872">
        <v>493</v>
      </c>
    </row>
    <row r="4638" spans="1:3" s="862" customFormat="1">
      <c r="A4638" s="762">
        <f t="shared" si="74"/>
        <v>2004</v>
      </c>
      <c r="B4638" s="865">
        <v>38015</v>
      </c>
      <c r="C4638" s="872">
        <v>483</v>
      </c>
    </row>
    <row r="4639" spans="1:3" s="862" customFormat="1">
      <c r="A4639" s="762">
        <f t="shared" si="74"/>
        <v>2004</v>
      </c>
      <c r="B4639" s="865">
        <v>38014</v>
      </c>
      <c r="C4639" s="872">
        <v>443</v>
      </c>
    </row>
    <row r="4640" spans="1:3" s="862" customFormat="1">
      <c r="A4640" s="762">
        <f t="shared" si="74"/>
        <v>2004</v>
      </c>
      <c r="B4640" s="865">
        <v>38013</v>
      </c>
      <c r="C4640" s="872">
        <v>428</v>
      </c>
    </row>
    <row r="4641" spans="1:3" s="862" customFormat="1">
      <c r="A4641" s="762">
        <f t="shared" si="74"/>
        <v>2004</v>
      </c>
      <c r="B4641" s="865">
        <v>38012</v>
      </c>
      <c r="C4641" s="872">
        <v>427</v>
      </c>
    </row>
    <row r="4642" spans="1:3" s="862" customFormat="1">
      <c r="A4642" s="762">
        <f t="shared" si="74"/>
        <v>2004</v>
      </c>
      <c r="B4642" s="865">
        <v>38009</v>
      </c>
      <c r="C4642" s="872">
        <v>430</v>
      </c>
    </row>
    <row r="4643" spans="1:3" s="862" customFormat="1">
      <c r="A4643" s="762">
        <f t="shared" si="74"/>
        <v>2004</v>
      </c>
      <c r="B4643" s="865">
        <v>38008</v>
      </c>
      <c r="C4643" s="872">
        <v>435</v>
      </c>
    </row>
    <row r="4644" spans="1:3" s="862" customFormat="1">
      <c r="A4644" s="762">
        <f t="shared" si="74"/>
        <v>2004</v>
      </c>
      <c r="B4644" s="865">
        <v>38007</v>
      </c>
      <c r="C4644" s="872">
        <v>429</v>
      </c>
    </row>
    <row r="4645" spans="1:3" s="862" customFormat="1">
      <c r="A4645" s="762">
        <f t="shared" si="74"/>
        <v>2004</v>
      </c>
      <c r="B4645" s="865">
        <v>38006</v>
      </c>
      <c r="C4645" s="872">
        <v>441</v>
      </c>
    </row>
    <row r="4646" spans="1:3" s="862" customFormat="1">
      <c r="A4646" s="762">
        <f t="shared" si="74"/>
        <v>2004</v>
      </c>
      <c r="B4646" s="865">
        <v>38005</v>
      </c>
      <c r="C4646" s="872">
        <v>439</v>
      </c>
    </row>
    <row r="4647" spans="1:3" s="862" customFormat="1">
      <c r="A4647" s="762">
        <f t="shared" si="74"/>
        <v>2004</v>
      </c>
      <c r="B4647" s="865">
        <v>38002</v>
      </c>
      <c r="C4647" s="872">
        <v>439</v>
      </c>
    </row>
    <row r="4648" spans="1:3" s="862" customFormat="1">
      <c r="A4648" s="762">
        <f t="shared" si="74"/>
        <v>2004</v>
      </c>
      <c r="B4648" s="865">
        <v>38001</v>
      </c>
      <c r="C4648" s="872">
        <v>429</v>
      </c>
    </row>
    <row r="4649" spans="1:3" s="862" customFormat="1">
      <c r="A4649" s="762">
        <f t="shared" si="74"/>
        <v>2004</v>
      </c>
      <c r="B4649" s="865">
        <v>38000</v>
      </c>
      <c r="C4649" s="872">
        <v>440</v>
      </c>
    </row>
    <row r="4650" spans="1:3" s="862" customFormat="1">
      <c r="A4650" s="762">
        <f t="shared" si="74"/>
        <v>2004</v>
      </c>
      <c r="B4650" s="865">
        <v>37999</v>
      </c>
      <c r="C4650" s="872">
        <v>427</v>
      </c>
    </row>
    <row r="4651" spans="1:3" s="862" customFormat="1">
      <c r="A4651" s="762">
        <f t="shared" si="74"/>
        <v>2004</v>
      </c>
      <c r="B4651" s="865">
        <v>37998</v>
      </c>
      <c r="C4651" s="872">
        <v>410</v>
      </c>
    </row>
    <row r="4652" spans="1:3" s="862" customFormat="1">
      <c r="A4652" s="762">
        <f t="shared" si="74"/>
        <v>2004</v>
      </c>
      <c r="B4652" s="865">
        <v>37995</v>
      </c>
      <c r="C4652" s="872">
        <v>410</v>
      </c>
    </row>
    <row r="4653" spans="1:3" s="862" customFormat="1">
      <c r="A4653" s="762">
        <f t="shared" si="74"/>
        <v>2004</v>
      </c>
      <c r="B4653" s="865">
        <v>37994</v>
      </c>
      <c r="C4653" s="872">
        <v>412</v>
      </c>
    </row>
    <row r="4654" spans="1:3" s="862" customFormat="1">
      <c r="A4654" s="762">
        <f t="shared" si="74"/>
        <v>2004</v>
      </c>
      <c r="B4654" s="865">
        <v>37993</v>
      </c>
      <c r="C4654" s="872">
        <v>423</v>
      </c>
    </row>
    <row r="4655" spans="1:3" s="862" customFormat="1">
      <c r="A4655" s="762">
        <f t="shared" si="74"/>
        <v>2004</v>
      </c>
      <c r="B4655" s="865">
        <v>37992</v>
      </c>
      <c r="C4655" s="872">
        <v>432</v>
      </c>
    </row>
    <row r="4656" spans="1:3" s="862" customFormat="1">
      <c r="A4656" s="762">
        <f t="shared" si="74"/>
        <v>2004</v>
      </c>
      <c r="B4656" s="865">
        <v>37991</v>
      </c>
      <c r="C4656" s="872">
        <v>428</v>
      </c>
    </row>
    <row r="4657" spans="1:3" s="862" customFormat="1">
      <c r="A4657" s="762">
        <f t="shared" si="74"/>
        <v>2004</v>
      </c>
      <c r="B4657" s="865">
        <v>37988</v>
      </c>
      <c r="C4657" s="872">
        <v>450</v>
      </c>
    </row>
    <row r="4658" spans="1:3" s="862" customFormat="1">
      <c r="A4658" s="762">
        <f t="shared" si="74"/>
        <v>2003</v>
      </c>
      <c r="B4658" s="865">
        <v>37986</v>
      </c>
      <c r="C4658" s="872">
        <v>463</v>
      </c>
    </row>
    <row r="4659" spans="1:3" s="862" customFormat="1">
      <c r="A4659" s="762">
        <f t="shared" si="74"/>
        <v>2003</v>
      </c>
      <c r="B4659" s="865">
        <v>37985</v>
      </c>
      <c r="C4659" s="872">
        <v>471</v>
      </c>
    </row>
    <row r="4660" spans="1:3" s="862" customFormat="1">
      <c r="A4660" s="762">
        <f t="shared" si="74"/>
        <v>2003</v>
      </c>
      <c r="B4660" s="865">
        <v>37984</v>
      </c>
      <c r="C4660" s="872">
        <v>480</v>
      </c>
    </row>
    <row r="4661" spans="1:3" s="862" customFormat="1">
      <c r="A4661" s="762">
        <f t="shared" si="74"/>
        <v>2003</v>
      </c>
      <c r="B4661" s="865">
        <v>37981</v>
      </c>
      <c r="C4661" s="872">
        <v>486</v>
      </c>
    </row>
    <row r="4662" spans="1:3" s="862" customFormat="1">
      <c r="A4662" s="762">
        <f t="shared" si="74"/>
        <v>2003</v>
      </c>
      <c r="B4662" s="865">
        <v>37979</v>
      </c>
      <c r="C4662" s="872">
        <v>480</v>
      </c>
    </row>
    <row r="4663" spans="1:3" s="862" customFormat="1">
      <c r="A4663" s="762">
        <f t="shared" si="74"/>
        <v>2003</v>
      </c>
      <c r="B4663" s="865">
        <v>37978</v>
      </c>
      <c r="C4663" s="872">
        <v>482</v>
      </c>
    </row>
    <row r="4664" spans="1:3" s="862" customFormat="1">
      <c r="A4664" s="762">
        <f t="shared" si="74"/>
        <v>2003</v>
      </c>
      <c r="B4664" s="865">
        <v>37977</v>
      </c>
      <c r="C4664" s="872">
        <v>478</v>
      </c>
    </row>
    <row r="4665" spans="1:3" s="862" customFormat="1">
      <c r="A4665" s="762">
        <f t="shared" si="74"/>
        <v>2003</v>
      </c>
      <c r="B4665" s="865">
        <v>37974</v>
      </c>
      <c r="C4665" s="872">
        <v>481</v>
      </c>
    </row>
    <row r="4666" spans="1:3" s="862" customFormat="1">
      <c r="A4666" s="762">
        <f t="shared" si="74"/>
        <v>2003</v>
      </c>
      <c r="B4666" s="865">
        <v>37973</v>
      </c>
      <c r="C4666" s="872">
        <v>480</v>
      </c>
    </row>
    <row r="4667" spans="1:3" s="862" customFormat="1">
      <c r="A4667" s="762">
        <f t="shared" si="74"/>
        <v>2003</v>
      </c>
      <c r="B4667" s="865">
        <v>37972</v>
      </c>
      <c r="C4667" s="872">
        <v>488</v>
      </c>
    </row>
    <row r="4668" spans="1:3" s="862" customFormat="1">
      <c r="A4668" s="762">
        <f t="shared" si="74"/>
        <v>2003</v>
      </c>
      <c r="B4668" s="865">
        <v>37971</v>
      </c>
      <c r="C4668" s="872">
        <v>489</v>
      </c>
    </row>
    <row r="4669" spans="1:3" s="862" customFormat="1">
      <c r="A4669" s="762">
        <f t="shared" si="74"/>
        <v>2003</v>
      </c>
      <c r="B4669" s="865">
        <v>37970</v>
      </c>
      <c r="C4669" s="872">
        <v>494</v>
      </c>
    </row>
    <row r="4670" spans="1:3" s="862" customFormat="1">
      <c r="A4670" s="762">
        <f t="shared" si="74"/>
        <v>2003</v>
      </c>
      <c r="B4670" s="865">
        <v>37967</v>
      </c>
      <c r="C4670" s="872">
        <v>507</v>
      </c>
    </row>
    <row r="4671" spans="1:3" s="862" customFormat="1">
      <c r="A4671" s="762">
        <f t="shared" si="74"/>
        <v>2003</v>
      </c>
      <c r="B4671" s="865">
        <v>37966</v>
      </c>
      <c r="C4671" s="872">
        <v>514</v>
      </c>
    </row>
    <row r="4672" spans="1:3" s="862" customFormat="1">
      <c r="A4672" s="762">
        <f t="shared" si="74"/>
        <v>2003</v>
      </c>
      <c r="B4672" s="865">
        <v>37965</v>
      </c>
      <c r="C4672" s="872">
        <v>500</v>
      </c>
    </row>
    <row r="4673" spans="1:3" s="862" customFormat="1">
      <c r="A4673" s="762">
        <f t="shared" si="74"/>
        <v>2003</v>
      </c>
      <c r="B4673" s="865">
        <v>37964</v>
      </c>
      <c r="C4673" s="872">
        <v>479</v>
      </c>
    </row>
    <row r="4674" spans="1:3" s="862" customFormat="1">
      <c r="A4674" s="762">
        <f t="shared" si="74"/>
        <v>2003</v>
      </c>
      <c r="B4674" s="865">
        <v>37963</v>
      </c>
      <c r="C4674" s="872">
        <v>484</v>
      </c>
    </row>
    <row r="4675" spans="1:3" s="862" customFormat="1">
      <c r="A4675" s="762">
        <f t="shared" si="74"/>
        <v>2003</v>
      </c>
      <c r="B4675" s="865">
        <v>37960</v>
      </c>
      <c r="C4675" s="872">
        <v>501</v>
      </c>
    </row>
    <row r="4676" spans="1:3" s="862" customFormat="1">
      <c r="A4676" s="762">
        <f t="shared" ref="A4676:A4739" si="75">YEAR(B4676)</f>
        <v>2003</v>
      </c>
      <c r="B4676" s="865">
        <v>37959</v>
      </c>
      <c r="C4676" s="872">
        <v>494</v>
      </c>
    </row>
    <row r="4677" spans="1:3" s="862" customFormat="1">
      <c r="A4677" s="762">
        <f t="shared" si="75"/>
        <v>2003</v>
      </c>
      <c r="B4677" s="865">
        <v>37958</v>
      </c>
      <c r="C4677" s="872">
        <v>502</v>
      </c>
    </row>
    <row r="4678" spans="1:3" s="862" customFormat="1">
      <c r="A4678" s="762">
        <f t="shared" si="75"/>
        <v>2003</v>
      </c>
      <c r="B4678" s="865">
        <v>37957</v>
      </c>
      <c r="C4678" s="872">
        <v>508</v>
      </c>
    </row>
    <row r="4679" spans="1:3" s="862" customFormat="1">
      <c r="A4679" s="762">
        <f t="shared" si="75"/>
        <v>2003</v>
      </c>
      <c r="B4679" s="865">
        <v>37956</v>
      </c>
      <c r="C4679" s="872">
        <v>501</v>
      </c>
    </row>
    <row r="4680" spans="1:3" s="862" customFormat="1">
      <c r="A4680" s="762">
        <f t="shared" si="75"/>
        <v>2003</v>
      </c>
      <c r="B4680" s="865">
        <v>37953</v>
      </c>
      <c r="C4680" s="872">
        <v>533</v>
      </c>
    </row>
    <row r="4681" spans="1:3" s="862" customFormat="1">
      <c r="A4681" s="762">
        <f t="shared" si="75"/>
        <v>2003</v>
      </c>
      <c r="B4681" s="865">
        <v>37952</v>
      </c>
      <c r="C4681" s="872">
        <v>542</v>
      </c>
    </row>
    <row r="4682" spans="1:3" s="862" customFormat="1">
      <c r="A4682" s="762">
        <f t="shared" si="75"/>
        <v>2003</v>
      </c>
      <c r="B4682" s="865">
        <v>37951</v>
      </c>
      <c r="C4682" s="872">
        <v>542</v>
      </c>
    </row>
    <row r="4683" spans="1:3" s="862" customFormat="1">
      <c r="A4683" s="762">
        <f t="shared" si="75"/>
        <v>2003</v>
      </c>
      <c r="B4683" s="865">
        <v>37950</v>
      </c>
      <c r="C4683" s="872">
        <v>545</v>
      </c>
    </row>
    <row r="4684" spans="1:3" s="862" customFormat="1">
      <c r="A4684" s="762">
        <f t="shared" si="75"/>
        <v>2003</v>
      </c>
      <c r="B4684" s="865">
        <v>37949</v>
      </c>
      <c r="C4684" s="872">
        <v>545</v>
      </c>
    </row>
    <row r="4685" spans="1:3" s="862" customFormat="1">
      <c r="A4685" s="762">
        <f t="shared" si="75"/>
        <v>2003</v>
      </c>
      <c r="B4685" s="865">
        <v>37946</v>
      </c>
      <c r="C4685" s="872">
        <v>559</v>
      </c>
    </row>
    <row r="4686" spans="1:3" s="862" customFormat="1">
      <c r="A4686" s="762">
        <f t="shared" si="75"/>
        <v>2003</v>
      </c>
      <c r="B4686" s="865">
        <v>37945</v>
      </c>
      <c r="C4686" s="872">
        <v>563</v>
      </c>
    </row>
    <row r="4687" spans="1:3" s="862" customFormat="1">
      <c r="A4687" s="762">
        <f t="shared" si="75"/>
        <v>2003</v>
      </c>
      <c r="B4687" s="865">
        <v>37944</v>
      </c>
      <c r="C4687" s="872">
        <v>577</v>
      </c>
    </row>
    <row r="4688" spans="1:3" s="862" customFormat="1">
      <c r="A4688" s="762">
        <f t="shared" si="75"/>
        <v>2003</v>
      </c>
      <c r="B4688" s="865">
        <v>37943</v>
      </c>
      <c r="C4688" s="872">
        <v>575</v>
      </c>
    </row>
    <row r="4689" spans="1:3" s="862" customFormat="1">
      <c r="A4689" s="762">
        <f t="shared" si="75"/>
        <v>2003</v>
      </c>
      <c r="B4689" s="865">
        <v>37942</v>
      </c>
      <c r="C4689" s="872">
        <v>584</v>
      </c>
    </row>
    <row r="4690" spans="1:3" s="862" customFormat="1">
      <c r="A4690" s="762">
        <f t="shared" si="75"/>
        <v>2003</v>
      </c>
      <c r="B4690" s="865">
        <v>37939</v>
      </c>
      <c r="C4690" s="872">
        <v>581</v>
      </c>
    </row>
    <row r="4691" spans="1:3" s="862" customFormat="1">
      <c r="A4691" s="762">
        <f t="shared" si="75"/>
        <v>2003</v>
      </c>
      <c r="B4691" s="865">
        <v>37938</v>
      </c>
      <c r="C4691" s="872">
        <v>582</v>
      </c>
    </row>
    <row r="4692" spans="1:3" s="862" customFormat="1">
      <c r="A4692" s="762">
        <f t="shared" si="75"/>
        <v>2003</v>
      </c>
      <c r="B4692" s="865">
        <v>37937</v>
      </c>
      <c r="C4692" s="872">
        <v>568</v>
      </c>
    </row>
    <row r="4693" spans="1:3" s="862" customFormat="1">
      <c r="A4693" s="762">
        <f t="shared" si="75"/>
        <v>2003</v>
      </c>
      <c r="B4693" s="865">
        <v>37936</v>
      </c>
      <c r="C4693" s="872">
        <v>573</v>
      </c>
    </row>
    <row r="4694" spans="1:3" s="862" customFormat="1">
      <c r="A4694" s="762">
        <f t="shared" si="75"/>
        <v>2003</v>
      </c>
      <c r="B4694" s="865">
        <v>37935</v>
      </c>
      <c r="C4694" s="872">
        <v>573</v>
      </c>
    </row>
    <row r="4695" spans="1:3" s="862" customFormat="1">
      <c r="A4695" s="762">
        <f t="shared" si="75"/>
        <v>2003</v>
      </c>
      <c r="B4695" s="865">
        <v>37932</v>
      </c>
      <c r="C4695" s="872">
        <v>572</v>
      </c>
    </row>
    <row r="4696" spans="1:3" s="862" customFormat="1">
      <c r="A4696" s="762">
        <f t="shared" si="75"/>
        <v>2003</v>
      </c>
      <c r="B4696" s="865">
        <v>37931</v>
      </c>
      <c r="C4696" s="872">
        <v>580</v>
      </c>
    </row>
    <row r="4697" spans="1:3" s="862" customFormat="1">
      <c r="A4697" s="762">
        <f t="shared" si="75"/>
        <v>2003</v>
      </c>
      <c r="B4697" s="865">
        <v>37930</v>
      </c>
      <c r="C4697" s="872">
        <v>589</v>
      </c>
    </row>
    <row r="4698" spans="1:3" s="862" customFormat="1">
      <c r="A4698" s="762">
        <f t="shared" si="75"/>
        <v>2003</v>
      </c>
      <c r="B4698" s="865">
        <v>37929</v>
      </c>
      <c r="C4698" s="872">
        <v>581</v>
      </c>
    </row>
    <row r="4699" spans="1:3" s="862" customFormat="1">
      <c r="A4699" s="762">
        <f t="shared" si="75"/>
        <v>2003</v>
      </c>
      <c r="B4699" s="865">
        <v>37928</v>
      </c>
      <c r="C4699" s="872">
        <v>589</v>
      </c>
    </row>
    <row r="4700" spans="1:3" s="862" customFormat="1">
      <c r="A4700" s="762">
        <f t="shared" si="75"/>
        <v>2003</v>
      </c>
      <c r="B4700" s="865">
        <v>37925</v>
      </c>
      <c r="C4700" s="872">
        <v>603</v>
      </c>
    </row>
    <row r="4701" spans="1:3" s="862" customFormat="1">
      <c r="A4701" s="762">
        <f t="shared" si="75"/>
        <v>2003</v>
      </c>
      <c r="B4701" s="865">
        <v>37924</v>
      </c>
      <c r="C4701" s="872">
        <v>616</v>
      </c>
    </row>
    <row r="4702" spans="1:3" s="862" customFormat="1">
      <c r="A4702" s="762">
        <f t="shared" si="75"/>
        <v>2003</v>
      </c>
      <c r="B4702" s="865">
        <v>37923</v>
      </c>
      <c r="C4702" s="872">
        <v>631</v>
      </c>
    </row>
    <row r="4703" spans="1:3" s="862" customFormat="1">
      <c r="A4703" s="762">
        <f t="shared" si="75"/>
        <v>2003</v>
      </c>
      <c r="B4703" s="865">
        <v>37922</v>
      </c>
      <c r="C4703" s="872">
        <v>646</v>
      </c>
    </row>
    <row r="4704" spans="1:3" s="862" customFormat="1">
      <c r="A4704" s="762">
        <f t="shared" si="75"/>
        <v>2003</v>
      </c>
      <c r="B4704" s="865">
        <v>37921</v>
      </c>
      <c r="C4704" s="872">
        <v>653</v>
      </c>
    </row>
    <row r="4705" spans="1:3" s="862" customFormat="1">
      <c r="A4705" s="762">
        <f t="shared" si="75"/>
        <v>2003</v>
      </c>
      <c r="B4705" s="865">
        <v>37918</v>
      </c>
      <c r="C4705" s="872">
        <v>649</v>
      </c>
    </row>
    <row r="4706" spans="1:3" s="862" customFormat="1">
      <c r="A4706" s="762">
        <f t="shared" si="75"/>
        <v>2003</v>
      </c>
      <c r="B4706" s="865">
        <v>37917</v>
      </c>
      <c r="C4706" s="872">
        <v>638</v>
      </c>
    </row>
    <row r="4707" spans="1:3" s="862" customFormat="1">
      <c r="A4707" s="762">
        <f t="shared" si="75"/>
        <v>2003</v>
      </c>
      <c r="B4707" s="865">
        <v>37916</v>
      </c>
      <c r="C4707" s="872">
        <v>625</v>
      </c>
    </row>
    <row r="4708" spans="1:3" s="862" customFormat="1">
      <c r="A4708" s="762">
        <f t="shared" si="75"/>
        <v>2003</v>
      </c>
      <c r="B4708" s="865">
        <v>37915</v>
      </c>
      <c r="C4708" s="872">
        <v>606</v>
      </c>
    </row>
    <row r="4709" spans="1:3" s="862" customFormat="1">
      <c r="A4709" s="762">
        <f t="shared" si="75"/>
        <v>2003</v>
      </c>
      <c r="B4709" s="865">
        <v>37914</v>
      </c>
      <c r="C4709" s="872">
        <v>607</v>
      </c>
    </row>
    <row r="4710" spans="1:3" s="862" customFormat="1">
      <c r="A4710" s="762">
        <f t="shared" si="75"/>
        <v>2003</v>
      </c>
      <c r="B4710" s="865">
        <v>37911</v>
      </c>
      <c r="C4710" s="872">
        <v>608</v>
      </c>
    </row>
    <row r="4711" spans="1:3" s="862" customFormat="1">
      <c r="A4711" s="762">
        <f t="shared" si="75"/>
        <v>2003</v>
      </c>
      <c r="B4711" s="865">
        <v>37910</v>
      </c>
      <c r="C4711" s="872">
        <v>591</v>
      </c>
    </row>
    <row r="4712" spans="1:3" s="862" customFormat="1">
      <c r="A4712" s="762">
        <f t="shared" si="75"/>
        <v>2003</v>
      </c>
      <c r="B4712" s="865">
        <v>37909</v>
      </c>
      <c r="C4712" s="872">
        <v>579</v>
      </c>
    </row>
    <row r="4713" spans="1:3" s="862" customFormat="1">
      <c r="A4713" s="762">
        <f t="shared" si="75"/>
        <v>2003</v>
      </c>
      <c r="B4713" s="865">
        <v>37908</v>
      </c>
      <c r="C4713" s="872">
        <v>582</v>
      </c>
    </row>
    <row r="4714" spans="1:3" s="862" customFormat="1">
      <c r="A4714" s="762">
        <f t="shared" si="75"/>
        <v>2003</v>
      </c>
      <c r="B4714" s="865">
        <v>37907</v>
      </c>
      <c r="C4714" s="872">
        <v>602</v>
      </c>
    </row>
    <row r="4715" spans="1:3" s="862" customFormat="1">
      <c r="A4715" s="762">
        <f t="shared" si="75"/>
        <v>2003</v>
      </c>
      <c r="B4715" s="865">
        <v>37904</v>
      </c>
      <c r="C4715" s="872">
        <v>607</v>
      </c>
    </row>
    <row r="4716" spans="1:3" s="862" customFormat="1">
      <c r="A4716" s="762">
        <f t="shared" si="75"/>
        <v>2003</v>
      </c>
      <c r="B4716" s="865">
        <v>37903</v>
      </c>
      <c r="C4716" s="872">
        <v>609</v>
      </c>
    </row>
    <row r="4717" spans="1:3" s="862" customFormat="1">
      <c r="A4717" s="762">
        <f t="shared" si="75"/>
        <v>2003</v>
      </c>
      <c r="B4717" s="865">
        <v>37902</v>
      </c>
      <c r="C4717" s="872">
        <v>616</v>
      </c>
    </row>
    <row r="4718" spans="1:3" s="862" customFormat="1">
      <c r="A4718" s="762">
        <f t="shared" si="75"/>
        <v>2003</v>
      </c>
      <c r="B4718" s="865">
        <v>37901</v>
      </c>
      <c r="C4718" s="872">
        <v>636</v>
      </c>
    </row>
    <row r="4719" spans="1:3" s="862" customFormat="1">
      <c r="A4719" s="762">
        <f t="shared" si="75"/>
        <v>2003</v>
      </c>
      <c r="B4719" s="865">
        <v>37900</v>
      </c>
      <c r="C4719" s="872">
        <v>656</v>
      </c>
    </row>
    <row r="4720" spans="1:3" s="862" customFormat="1">
      <c r="A4720" s="762">
        <f t="shared" si="75"/>
        <v>2003</v>
      </c>
      <c r="B4720" s="865">
        <v>37897</v>
      </c>
      <c r="C4720" s="872">
        <v>667</v>
      </c>
    </row>
    <row r="4721" spans="1:3" s="862" customFormat="1">
      <c r="A4721" s="762">
        <f t="shared" si="75"/>
        <v>2003</v>
      </c>
      <c r="B4721" s="865">
        <v>37896</v>
      </c>
      <c r="C4721" s="872">
        <v>689</v>
      </c>
    </row>
    <row r="4722" spans="1:3" s="862" customFormat="1">
      <c r="A4722" s="762">
        <f t="shared" si="75"/>
        <v>2003</v>
      </c>
      <c r="B4722" s="865">
        <v>37895</v>
      </c>
      <c r="C4722" s="872">
        <v>704</v>
      </c>
    </row>
    <row r="4723" spans="1:3" s="862" customFormat="1">
      <c r="A4723" s="762">
        <f t="shared" si="75"/>
        <v>2003</v>
      </c>
      <c r="B4723" s="865">
        <v>37894</v>
      </c>
      <c r="C4723" s="872">
        <v>698</v>
      </c>
    </row>
    <row r="4724" spans="1:3" s="862" customFormat="1">
      <c r="A4724" s="762">
        <f t="shared" si="75"/>
        <v>2003</v>
      </c>
      <c r="B4724" s="865">
        <v>37893</v>
      </c>
      <c r="C4724" s="872">
        <v>692</v>
      </c>
    </row>
    <row r="4725" spans="1:3" s="862" customFormat="1">
      <c r="A4725" s="762">
        <f t="shared" si="75"/>
        <v>2003</v>
      </c>
      <c r="B4725" s="865">
        <v>37890</v>
      </c>
      <c r="C4725" s="872">
        <v>699</v>
      </c>
    </row>
    <row r="4726" spans="1:3" s="862" customFormat="1">
      <c r="A4726" s="762">
        <f t="shared" si="75"/>
        <v>2003</v>
      </c>
      <c r="B4726" s="865">
        <v>37889</v>
      </c>
      <c r="C4726" s="872">
        <v>681</v>
      </c>
    </row>
    <row r="4727" spans="1:3" s="862" customFormat="1">
      <c r="A4727" s="762">
        <f t="shared" si="75"/>
        <v>2003</v>
      </c>
      <c r="B4727" s="865">
        <v>37888</v>
      </c>
      <c r="C4727" s="872">
        <v>662</v>
      </c>
    </row>
    <row r="4728" spans="1:3" s="862" customFormat="1">
      <c r="A4728" s="762">
        <f t="shared" si="75"/>
        <v>2003</v>
      </c>
      <c r="B4728" s="865">
        <v>37887</v>
      </c>
      <c r="C4728" s="872">
        <v>675</v>
      </c>
    </row>
    <row r="4729" spans="1:3" s="862" customFormat="1">
      <c r="A4729" s="762">
        <f t="shared" si="75"/>
        <v>2003</v>
      </c>
      <c r="B4729" s="865">
        <v>37886</v>
      </c>
      <c r="C4729" s="872">
        <v>653</v>
      </c>
    </row>
    <row r="4730" spans="1:3" s="862" customFormat="1">
      <c r="A4730" s="762">
        <f t="shared" si="75"/>
        <v>2003</v>
      </c>
      <c r="B4730" s="865">
        <v>37883</v>
      </c>
      <c r="C4730" s="872">
        <v>643</v>
      </c>
    </row>
    <row r="4731" spans="1:3" s="862" customFormat="1">
      <c r="A4731" s="762">
        <f t="shared" si="75"/>
        <v>2003</v>
      </c>
      <c r="B4731" s="865">
        <v>37882</v>
      </c>
      <c r="C4731" s="872">
        <v>648</v>
      </c>
    </row>
    <row r="4732" spans="1:3" s="862" customFormat="1">
      <c r="A4732" s="762">
        <f t="shared" si="75"/>
        <v>2003</v>
      </c>
      <c r="B4732" s="865">
        <v>37881</v>
      </c>
      <c r="C4732" s="872">
        <v>660</v>
      </c>
    </row>
    <row r="4733" spans="1:3" s="862" customFormat="1">
      <c r="A4733" s="762">
        <f t="shared" si="75"/>
        <v>2003</v>
      </c>
      <c r="B4733" s="865">
        <v>37880</v>
      </c>
      <c r="C4733" s="872">
        <v>665</v>
      </c>
    </row>
    <row r="4734" spans="1:3" s="862" customFormat="1">
      <c r="A4734" s="762">
        <f t="shared" si="75"/>
        <v>2003</v>
      </c>
      <c r="B4734" s="865">
        <v>37879</v>
      </c>
      <c r="C4734" s="872">
        <v>661</v>
      </c>
    </row>
    <row r="4735" spans="1:3" s="862" customFormat="1">
      <c r="A4735" s="762">
        <f t="shared" si="75"/>
        <v>2003</v>
      </c>
      <c r="B4735" s="865">
        <v>37876</v>
      </c>
      <c r="C4735" s="872">
        <v>675</v>
      </c>
    </row>
    <row r="4736" spans="1:3" s="862" customFormat="1">
      <c r="A4736" s="762">
        <f t="shared" si="75"/>
        <v>2003</v>
      </c>
      <c r="B4736" s="865">
        <v>37875</v>
      </c>
      <c r="C4736" s="872">
        <v>662</v>
      </c>
    </row>
    <row r="4737" spans="1:3" s="862" customFormat="1">
      <c r="A4737" s="762">
        <f t="shared" si="75"/>
        <v>2003</v>
      </c>
      <c r="B4737" s="865">
        <v>37874</v>
      </c>
      <c r="C4737" s="872">
        <v>668</v>
      </c>
    </row>
    <row r="4738" spans="1:3" s="862" customFormat="1">
      <c r="A4738" s="762">
        <f t="shared" si="75"/>
        <v>2003</v>
      </c>
      <c r="B4738" s="865">
        <v>37873</v>
      </c>
      <c r="C4738" s="872">
        <v>681</v>
      </c>
    </row>
    <row r="4739" spans="1:3" s="862" customFormat="1">
      <c r="A4739" s="762">
        <f t="shared" si="75"/>
        <v>2003</v>
      </c>
      <c r="B4739" s="865">
        <v>37872</v>
      </c>
      <c r="C4739" s="872">
        <v>671</v>
      </c>
    </row>
    <row r="4740" spans="1:3" s="862" customFormat="1">
      <c r="A4740" s="762">
        <f t="shared" ref="A4740:A4803" si="76">YEAR(B4740)</f>
        <v>2003</v>
      </c>
      <c r="B4740" s="865">
        <v>37869</v>
      </c>
      <c r="C4740" s="872">
        <v>662</v>
      </c>
    </row>
    <row r="4741" spans="1:3" s="862" customFormat="1">
      <c r="A4741" s="762">
        <f t="shared" si="76"/>
        <v>2003</v>
      </c>
      <c r="B4741" s="865">
        <v>37868</v>
      </c>
      <c r="C4741" s="872">
        <v>665</v>
      </c>
    </row>
    <row r="4742" spans="1:3" s="862" customFormat="1">
      <c r="A4742" s="762">
        <f t="shared" si="76"/>
        <v>2003</v>
      </c>
      <c r="B4742" s="865">
        <v>37867</v>
      </c>
      <c r="C4742" s="872">
        <v>682</v>
      </c>
    </row>
    <row r="4743" spans="1:3" s="862" customFormat="1">
      <c r="A4743" s="762">
        <f t="shared" si="76"/>
        <v>2003</v>
      </c>
      <c r="B4743" s="865">
        <v>37866</v>
      </c>
      <c r="C4743" s="872">
        <v>685</v>
      </c>
    </row>
    <row r="4744" spans="1:3" s="862" customFormat="1">
      <c r="A4744" s="762">
        <f t="shared" si="76"/>
        <v>2003</v>
      </c>
      <c r="B4744" s="865">
        <v>37865</v>
      </c>
      <c r="C4744" s="872">
        <v>703</v>
      </c>
    </row>
    <row r="4745" spans="1:3" s="862" customFormat="1">
      <c r="A4745" s="762">
        <f t="shared" si="76"/>
        <v>2003</v>
      </c>
      <c r="B4745" s="865">
        <v>37862</v>
      </c>
      <c r="C4745" s="872">
        <v>703</v>
      </c>
    </row>
    <row r="4746" spans="1:3" s="862" customFormat="1">
      <c r="A4746" s="762">
        <f t="shared" si="76"/>
        <v>2003</v>
      </c>
      <c r="B4746" s="865">
        <v>37861</v>
      </c>
      <c r="C4746" s="872">
        <v>698</v>
      </c>
    </row>
    <row r="4747" spans="1:3" s="862" customFormat="1">
      <c r="A4747" s="762">
        <f t="shared" si="76"/>
        <v>2003</v>
      </c>
      <c r="B4747" s="865">
        <v>37860</v>
      </c>
      <c r="C4747" s="872">
        <v>687</v>
      </c>
    </row>
    <row r="4748" spans="1:3" s="862" customFormat="1">
      <c r="A4748" s="762">
        <f t="shared" si="76"/>
        <v>2003</v>
      </c>
      <c r="B4748" s="865">
        <v>37859</v>
      </c>
      <c r="C4748" s="872">
        <v>705</v>
      </c>
    </row>
    <row r="4749" spans="1:3" s="862" customFormat="1">
      <c r="A4749" s="762">
        <f t="shared" si="76"/>
        <v>2003</v>
      </c>
      <c r="B4749" s="865">
        <v>37858</v>
      </c>
      <c r="C4749" s="872">
        <v>722</v>
      </c>
    </row>
    <row r="4750" spans="1:3" s="862" customFormat="1">
      <c r="A4750" s="762">
        <f t="shared" si="76"/>
        <v>2003</v>
      </c>
      <c r="B4750" s="865">
        <v>37855</v>
      </c>
      <c r="C4750" s="872">
        <v>720</v>
      </c>
    </row>
    <row r="4751" spans="1:3" s="862" customFormat="1">
      <c r="A4751" s="762">
        <f t="shared" si="76"/>
        <v>2003</v>
      </c>
      <c r="B4751" s="865">
        <v>37854</v>
      </c>
      <c r="C4751" s="872">
        <v>736</v>
      </c>
    </row>
    <row r="4752" spans="1:3" s="862" customFormat="1">
      <c r="A4752" s="762">
        <f t="shared" si="76"/>
        <v>2003</v>
      </c>
      <c r="B4752" s="865">
        <v>37853</v>
      </c>
      <c r="C4752" s="872">
        <v>741</v>
      </c>
    </row>
    <row r="4753" spans="1:3" s="862" customFormat="1">
      <c r="A4753" s="762">
        <f t="shared" si="76"/>
        <v>2003</v>
      </c>
      <c r="B4753" s="865">
        <v>37852</v>
      </c>
      <c r="C4753" s="872">
        <v>750</v>
      </c>
    </row>
    <row r="4754" spans="1:3" s="862" customFormat="1">
      <c r="A4754" s="762">
        <f t="shared" si="76"/>
        <v>2003</v>
      </c>
      <c r="B4754" s="865">
        <v>37851</v>
      </c>
      <c r="C4754" s="872">
        <v>770</v>
      </c>
    </row>
    <row r="4755" spans="1:3" s="862" customFormat="1">
      <c r="A4755" s="762">
        <f t="shared" si="76"/>
        <v>2003</v>
      </c>
      <c r="B4755" s="865">
        <v>37848</v>
      </c>
      <c r="C4755" s="872">
        <v>790</v>
      </c>
    </row>
    <row r="4756" spans="1:3" s="862" customFormat="1">
      <c r="A4756" s="762">
        <f t="shared" si="76"/>
        <v>2003</v>
      </c>
      <c r="B4756" s="865">
        <v>37847</v>
      </c>
      <c r="C4756" s="872">
        <v>790</v>
      </c>
    </row>
    <row r="4757" spans="1:3" s="862" customFormat="1">
      <c r="A4757" s="762">
        <f t="shared" si="76"/>
        <v>2003</v>
      </c>
      <c r="B4757" s="865">
        <v>37846</v>
      </c>
      <c r="C4757" s="872">
        <v>807</v>
      </c>
    </row>
    <row r="4758" spans="1:3" s="862" customFormat="1">
      <c r="A4758" s="762">
        <f t="shared" si="76"/>
        <v>2003</v>
      </c>
      <c r="B4758" s="865">
        <v>37845</v>
      </c>
      <c r="C4758" s="872">
        <v>804</v>
      </c>
    </row>
    <row r="4759" spans="1:3" s="862" customFormat="1">
      <c r="A4759" s="762">
        <f t="shared" si="76"/>
        <v>2003</v>
      </c>
      <c r="B4759" s="865">
        <v>37844</v>
      </c>
      <c r="C4759" s="872">
        <v>807</v>
      </c>
    </row>
    <row r="4760" spans="1:3" s="862" customFormat="1">
      <c r="A4760" s="762">
        <f t="shared" si="76"/>
        <v>2003</v>
      </c>
      <c r="B4760" s="865">
        <v>37841</v>
      </c>
      <c r="C4760" s="872">
        <v>810</v>
      </c>
    </row>
    <row r="4761" spans="1:3" s="862" customFormat="1">
      <c r="A4761" s="762">
        <f t="shared" si="76"/>
        <v>2003</v>
      </c>
      <c r="B4761" s="865">
        <v>37840</v>
      </c>
      <c r="C4761" s="872">
        <v>844</v>
      </c>
    </row>
    <row r="4762" spans="1:3" s="862" customFormat="1">
      <c r="A4762" s="762">
        <f t="shared" si="76"/>
        <v>2003</v>
      </c>
      <c r="B4762" s="865">
        <v>37839</v>
      </c>
      <c r="C4762" s="872">
        <v>898</v>
      </c>
    </row>
    <row r="4763" spans="1:3" s="862" customFormat="1">
      <c r="A4763" s="762">
        <f t="shared" si="76"/>
        <v>2003</v>
      </c>
      <c r="B4763" s="865">
        <v>37838</v>
      </c>
      <c r="C4763" s="872">
        <v>856</v>
      </c>
    </row>
    <row r="4764" spans="1:3" s="862" customFormat="1">
      <c r="A4764" s="762">
        <f t="shared" si="76"/>
        <v>2003</v>
      </c>
      <c r="B4764" s="865">
        <v>37837</v>
      </c>
      <c r="C4764" s="872">
        <v>895</v>
      </c>
    </row>
    <row r="4765" spans="1:3" s="862" customFormat="1">
      <c r="A4765" s="762">
        <f t="shared" si="76"/>
        <v>2003</v>
      </c>
      <c r="B4765" s="865">
        <v>37834</v>
      </c>
      <c r="C4765" s="872">
        <v>853</v>
      </c>
    </row>
    <row r="4766" spans="1:3" s="862" customFormat="1">
      <c r="A4766" s="762">
        <f t="shared" si="76"/>
        <v>2003</v>
      </c>
      <c r="B4766" s="865">
        <v>37833</v>
      </c>
      <c r="C4766" s="872">
        <v>801</v>
      </c>
    </row>
    <row r="4767" spans="1:3" s="862" customFormat="1">
      <c r="A4767" s="762">
        <f t="shared" si="76"/>
        <v>2003</v>
      </c>
      <c r="B4767" s="865">
        <v>37832</v>
      </c>
      <c r="C4767" s="872">
        <v>800</v>
      </c>
    </row>
    <row r="4768" spans="1:3" s="862" customFormat="1">
      <c r="A4768" s="762">
        <f t="shared" si="76"/>
        <v>2003</v>
      </c>
      <c r="B4768" s="865">
        <v>37831</v>
      </c>
      <c r="C4768" s="872">
        <v>776</v>
      </c>
    </row>
    <row r="4769" spans="1:3" s="862" customFormat="1">
      <c r="A4769" s="762">
        <f t="shared" si="76"/>
        <v>2003</v>
      </c>
      <c r="B4769" s="865">
        <v>37830</v>
      </c>
      <c r="C4769" s="872">
        <v>748</v>
      </c>
    </row>
    <row r="4770" spans="1:3" s="862" customFormat="1">
      <c r="A4770" s="762">
        <f t="shared" si="76"/>
        <v>2003</v>
      </c>
      <c r="B4770" s="865">
        <v>37827</v>
      </c>
      <c r="C4770" s="872">
        <v>743</v>
      </c>
    </row>
    <row r="4771" spans="1:3" s="862" customFormat="1">
      <c r="A4771" s="762">
        <f t="shared" si="76"/>
        <v>2003</v>
      </c>
      <c r="B4771" s="865">
        <v>37826</v>
      </c>
      <c r="C4771" s="872">
        <v>738</v>
      </c>
    </row>
    <row r="4772" spans="1:3" s="862" customFormat="1">
      <c r="A4772" s="762">
        <f t="shared" si="76"/>
        <v>2003</v>
      </c>
      <c r="B4772" s="865">
        <v>37825</v>
      </c>
      <c r="C4772" s="872">
        <v>729</v>
      </c>
    </row>
    <row r="4773" spans="1:3" s="862" customFormat="1">
      <c r="A4773" s="762">
        <f t="shared" si="76"/>
        <v>2003</v>
      </c>
      <c r="B4773" s="865">
        <v>37824</v>
      </c>
      <c r="C4773" s="872">
        <v>710</v>
      </c>
    </row>
    <row r="4774" spans="1:3" s="862" customFormat="1">
      <c r="A4774" s="762">
        <f t="shared" si="76"/>
        <v>2003</v>
      </c>
      <c r="B4774" s="865">
        <v>37823</v>
      </c>
      <c r="C4774" s="872">
        <v>729</v>
      </c>
    </row>
    <row r="4775" spans="1:3" s="862" customFormat="1">
      <c r="A4775" s="762">
        <f t="shared" si="76"/>
        <v>2003</v>
      </c>
      <c r="B4775" s="865">
        <v>37820</v>
      </c>
      <c r="C4775" s="872">
        <v>746</v>
      </c>
    </row>
    <row r="4776" spans="1:3" s="862" customFormat="1">
      <c r="A4776" s="762">
        <f t="shared" si="76"/>
        <v>2003</v>
      </c>
      <c r="B4776" s="865">
        <v>37819</v>
      </c>
      <c r="C4776" s="872">
        <v>769</v>
      </c>
    </row>
    <row r="4777" spans="1:3" s="862" customFormat="1">
      <c r="A4777" s="762">
        <f t="shared" si="76"/>
        <v>2003</v>
      </c>
      <c r="B4777" s="865">
        <v>37818</v>
      </c>
      <c r="C4777" s="872">
        <v>800</v>
      </c>
    </row>
    <row r="4778" spans="1:3" s="862" customFormat="1">
      <c r="A4778" s="762">
        <f t="shared" si="76"/>
        <v>2003</v>
      </c>
      <c r="B4778" s="865">
        <v>37817</v>
      </c>
      <c r="C4778" s="872">
        <v>809</v>
      </c>
    </row>
    <row r="4779" spans="1:3" s="862" customFormat="1">
      <c r="A4779" s="762">
        <f t="shared" si="76"/>
        <v>2003</v>
      </c>
      <c r="B4779" s="865">
        <v>37816</v>
      </c>
      <c r="C4779" s="872">
        <v>802</v>
      </c>
    </row>
    <row r="4780" spans="1:3" s="862" customFormat="1">
      <c r="A4780" s="762">
        <f t="shared" si="76"/>
        <v>2003</v>
      </c>
      <c r="B4780" s="865">
        <v>37813</v>
      </c>
      <c r="C4780" s="872">
        <v>832</v>
      </c>
    </row>
    <row r="4781" spans="1:3" s="862" customFormat="1">
      <c r="A4781" s="762">
        <f t="shared" si="76"/>
        <v>2003</v>
      </c>
      <c r="B4781" s="865">
        <v>37812</v>
      </c>
      <c r="C4781" s="872">
        <v>814</v>
      </c>
    </row>
    <row r="4782" spans="1:3" s="862" customFormat="1">
      <c r="A4782" s="762">
        <f t="shared" si="76"/>
        <v>2003</v>
      </c>
      <c r="B4782" s="865">
        <v>37811</v>
      </c>
      <c r="C4782" s="872">
        <v>806</v>
      </c>
    </row>
    <row r="4783" spans="1:3" s="862" customFormat="1">
      <c r="A4783" s="762">
        <f t="shared" si="76"/>
        <v>2003</v>
      </c>
      <c r="B4783" s="865">
        <v>37810</v>
      </c>
      <c r="C4783" s="872">
        <v>823</v>
      </c>
    </row>
    <row r="4784" spans="1:3" s="862" customFormat="1">
      <c r="A4784" s="762">
        <f t="shared" si="76"/>
        <v>2003</v>
      </c>
      <c r="B4784" s="865">
        <v>37809</v>
      </c>
      <c r="C4784" s="872">
        <v>841</v>
      </c>
    </row>
    <row r="4785" spans="1:3" s="862" customFormat="1">
      <c r="A4785" s="762">
        <f t="shared" si="76"/>
        <v>2003</v>
      </c>
      <c r="B4785" s="865">
        <v>37806</v>
      </c>
      <c r="C4785" s="872">
        <v>799</v>
      </c>
    </row>
    <row r="4786" spans="1:3" s="862" customFormat="1">
      <c r="A4786" s="762">
        <f t="shared" si="76"/>
        <v>2003</v>
      </c>
      <c r="B4786" s="865">
        <v>37805</v>
      </c>
      <c r="C4786" s="872">
        <v>797</v>
      </c>
    </row>
    <row r="4787" spans="1:3" s="862" customFormat="1">
      <c r="A4787" s="762">
        <f t="shared" si="76"/>
        <v>2003</v>
      </c>
      <c r="B4787" s="865">
        <v>37804</v>
      </c>
      <c r="C4787" s="872">
        <v>780</v>
      </c>
    </row>
    <row r="4788" spans="1:3" s="862" customFormat="1">
      <c r="A4788" s="762">
        <f t="shared" si="76"/>
        <v>2003</v>
      </c>
      <c r="B4788" s="865">
        <v>37803</v>
      </c>
      <c r="C4788" s="872">
        <v>780</v>
      </c>
    </row>
    <row r="4789" spans="1:3" s="862" customFormat="1">
      <c r="A4789" s="762">
        <f t="shared" si="76"/>
        <v>2003</v>
      </c>
      <c r="B4789" s="865">
        <v>37802</v>
      </c>
      <c r="C4789" s="872">
        <v>801</v>
      </c>
    </row>
    <row r="4790" spans="1:3" s="862" customFormat="1">
      <c r="A4790" s="762">
        <f t="shared" si="76"/>
        <v>2003</v>
      </c>
      <c r="B4790" s="865">
        <v>37799</v>
      </c>
      <c r="C4790" s="872">
        <v>819</v>
      </c>
    </row>
    <row r="4791" spans="1:3" s="862" customFormat="1">
      <c r="A4791" s="762">
        <f t="shared" si="76"/>
        <v>2003</v>
      </c>
      <c r="B4791" s="865">
        <v>37798</v>
      </c>
      <c r="C4791" s="872">
        <v>795</v>
      </c>
    </row>
    <row r="4792" spans="1:3" s="862" customFormat="1">
      <c r="A4792" s="762">
        <f t="shared" si="76"/>
        <v>2003</v>
      </c>
      <c r="B4792" s="865">
        <v>37797</v>
      </c>
      <c r="C4792" s="872">
        <v>752</v>
      </c>
    </row>
    <row r="4793" spans="1:3" s="862" customFormat="1">
      <c r="A4793" s="762">
        <f t="shared" si="76"/>
        <v>2003</v>
      </c>
      <c r="B4793" s="865">
        <v>37796</v>
      </c>
      <c r="C4793" s="872">
        <v>755</v>
      </c>
    </row>
    <row r="4794" spans="1:3" s="862" customFormat="1">
      <c r="A4794" s="762">
        <f t="shared" si="76"/>
        <v>2003</v>
      </c>
      <c r="B4794" s="865">
        <v>37795</v>
      </c>
      <c r="C4794" s="872">
        <v>770</v>
      </c>
    </row>
    <row r="4795" spans="1:3" s="862" customFormat="1">
      <c r="A4795" s="762">
        <f t="shared" si="76"/>
        <v>2003</v>
      </c>
      <c r="B4795" s="865">
        <v>37792</v>
      </c>
      <c r="C4795" s="872">
        <v>771</v>
      </c>
    </row>
    <row r="4796" spans="1:3" s="862" customFormat="1">
      <c r="A4796" s="762">
        <f t="shared" si="76"/>
        <v>2003</v>
      </c>
      <c r="B4796" s="865">
        <v>37791</v>
      </c>
      <c r="C4796" s="872">
        <v>741</v>
      </c>
    </row>
    <row r="4797" spans="1:3" s="862" customFormat="1">
      <c r="A4797" s="762">
        <f t="shared" si="76"/>
        <v>2003</v>
      </c>
      <c r="B4797" s="865">
        <v>37790</v>
      </c>
      <c r="C4797" s="872">
        <v>722</v>
      </c>
    </row>
    <row r="4798" spans="1:3" s="862" customFormat="1">
      <c r="A4798" s="762">
        <f t="shared" si="76"/>
        <v>2003</v>
      </c>
      <c r="B4798" s="865">
        <v>37789</v>
      </c>
      <c r="C4798" s="872">
        <v>685</v>
      </c>
    </row>
    <row r="4799" spans="1:3" s="862" customFormat="1">
      <c r="A4799" s="762">
        <f t="shared" si="76"/>
        <v>2003</v>
      </c>
      <c r="B4799" s="865">
        <v>37788</v>
      </c>
      <c r="C4799" s="872">
        <v>696</v>
      </c>
    </row>
    <row r="4800" spans="1:3" s="862" customFormat="1">
      <c r="A4800" s="762">
        <f t="shared" si="76"/>
        <v>2003</v>
      </c>
      <c r="B4800" s="865">
        <v>37785</v>
      </c>
      <c r="C4800" s="872">
        <v>726</v>
      </c>
    </row>
    <row r="4801" spans="1:3" s="862" customFormat="1">
      <c r="A4801" s="762">
        <f t="shared" si="76"/>
        <v>2003</v>
      </c>
      <c r="B4801" s="865">
        <v>37784</v>
      </c>
      <c r="C4801" s="872">
        <v>739</v>
      </c>
    </row>
    <row r="4802" spans="1:3" s="862" customFormat="1">
      <c r="A4802" s="762">
        <f t="shared" si="76"/>
        <v>2003</v>
      </c>
      <c r="B4802" s="865">
        <v>37783</v>
      </c>
      <c r="C4802" s="872">
        <v>750</v>
      </c>
    </row>
    <row r="4803" spans="1:3" s="862" customFormat="1">
      <c r="A4803" s="762">
        <f t="shared" si="76"/>
        <v>2003</v>
      </c>
      <c r="B4803" s="865">
        <v>37782</v>
      </c>
      <c r="C4803" s="872">
        <v>744</v>
      </c>
    </row>
    <row r="4804" spans="1:3" s="862" customFormat="1">
      <c r="A4804" s="762">
        <f t="shared" ref="A4804:A4867" si="77">YEAR(B4804)</f>
        <v>2003</v>
      </c>
      <c r="B4804" s="865">
        <v>37781</v>
      </c>
      <c r="C4804" s="872">
        <v>738</v>
      </c>
    </row>
    <row r="4805" spans="1:3" s="862" customFormat="1">
      <c r="A4805" s="762">
        <f t="shared" si="77"/>
        <v>2003</v>
      </c>
      <c r="B4805" s="865">
        <v>37778</v>
      </c>
      <c r="C4805" s="872">
        <v>730</v>
      </c>
    </row>
    <row r="4806" spans="1:3" s="862" customFormat="1">
      <c r="A4806" s="762">
        <f t="shared" si="77"/>
        <v>2003</v>
      </c>
      <c r="B4806" s="865">
        <v>37777</v>
      </c>
      <c r="C4806" s="872">
        <v>743</v>
      </c>
    </row>
    <row r="4807" spans="1:3" s="862" customFormat="1">
      <c r="A4807" s="762">
        <f t="shared" si="77"/>
        <v>2003</v>
      </c>
      <c r="B4807" s="865">
        <v>37776</v>
      </c>
      <c r="C4807" s="872">
        <v>774</v>
      </c>
    </row>
    <row r="4808" spans="1:3" s="862" customFormat="1">
      <c r="A4808" s="762">
        <f t="shared" si="77"/>
        <v>2003</v>
      </c>
      <c r="B4808" s="865">
        <v>37775</v>
      </c>
      <c r="C4808" s="872">
        <v>802</v>
      </c>
    </row>
    <row r="4809" spans="1:3">
      <c r="A4809" s="762">
        <f t="shared" si="77"/>
        <v>2003</v>
      </c>
      <c r="B4809" s="865">
        <v>37774</v>
      </c>
      <c r="C4809" s="872">
        <v>802</v>
      </c>
    </row>
    <row r="4810" spans="1:3">
      <c r="A4810" s="762">
        <f t="shared" si="77"/>
        <v>2003</v>
      </c>
      <c r="B4810" s="865">
        <v>37771</v>
      </c>
      <c r="C4810" s="872">
        <v>794</v>
      </c>
    </row>
    <row r="4811" spans="1:3">
      <c r="A4811" s="762">
        <f t="shared" si="77"/>
        <v>2003</v>
      </c>
      <c r="B4811" s="865">
        <v>37770</v>
      </c>
      <c r="C4811" s="872">
        <v>786</v>
      </c>
    </row>
    <row r="4812" spans="1:3">
      <c r="A4812" s="762">
        <f t="shared" si="77"/>
        <v>2003</v>
      </c>
      <c r="B4812" s="865">
        <v>37769</v>
      </c>
      <c r="C4812" s="872">
        <v>792</v>
      </c>
    </row>
    <row r="4813" spans="1:3">
      <c r="A4813" s="762">
        <f t="shared" si="77"/>
        <v>2003</v>
      </c>
      <c r="B4813" s="865">
        <v>37768</v>
      </c>
      <c r="C4813" s="872">
        <v>791</v>
      </c>
    </row>
    <row r="4814" spans="1:3">
      <c r="A4814" s="762">
        <f t="shared" si="77"/>
        <v>2003</v>
      </c>
      <c r="B4814" s="865">
        <v>37767</v>
      </c>
      <c r="C4814" s="872">
        <v>783</v>
      </c>
    </row>
    <row r="4815" spans="1:3">
      <c r="A4815" s="762">
        <f t="shared" si="77"/>
        <v>2003</v>
      </c>
      <c r="B4815" s="865">
        <v>37764</v>
      </c>
      <c r="C4815" s="872">
        <v>783</v>
      </c>
    </row>
    <row r="4816" spans="1:3">
      <c r="A4816" s="762">
        <f t="shared" si="77"/>
        <v>2003</v>
      </c>
      <c r="B4816" s="865">
        <v>37763</v>
      </c>
      <c r="C4816" s="872">
        <v>796</v>
      </c>
    </row>
    <row r="4817" spans="1:3">
      <c r="A4817" s="762">
        <f t="shared" si="77"/>
        <v>2003</v>
      </c>
      <c r="B4817" s="865">
        <v>37762</v>
      </c>
      <c r="C4817" s="872">
        <v>814</v>
      </c>
    </row>
    <row r="4818" spans="1:3">
      <c r="A4818" s="762">
        <f t="shared" si="77"/>
        <v>2003</v>
      </c>
      <c r="B4818" s="865">
        <v>37761</v>
      </c>
      <c r="C4818" s="872">
        <v>852</v>
      </c>
    </row>
    <row r="4819" spans="1:3">
      <c r="A4819" s="762">
        <f t="shared" si="77"/>
        <v>2003</v>
      </c>
      <c r="B4819" s="865">
        <v>37760</v>
      </c>
      <c r="C4819" s="872">
        <v>829</v>
      </c>
    </row>
    <row r="4820" spans="1:3">
      <c r="A4820" s="762">
        <f t="shared" si="77"/>
        <v>2003</v>
      </c>
      <c r="B4820" s="865">
        <v>37757</v>
      </c>
      <c r="C4820" s="872">
        <v>802</v>
      </c>
    </row>
    <row r="4821" spans="1:3">
      <c r="A4821" s="762">
        <f t="shared" si="77"/>
        <v>2003</v>
      </c>
      <c r="B4821" s="865">
        <v>37756</v>
      </c>
      <c r="C4821" s="872">
        <v>813</v>
      </c>
    </row>
    <row r="4822" spans="1:3">
      <c r="A4822" s="762">
        <f t="shared" si="77"/>
        <v>2003</v>
      </c>
      <c r="B4822" s="865">
        <v>37755</v>
      </c>
      <c r="C4822" s="872">
        <v>753</v>
      </c>
    </row>
    <row r="4823" spans="1:3">
      <c r="A4823" s="762">
        <f t="shared" si="77"/>
        <v>2003</v>
      </c>
      <c r="B4823" s="865">
        <v>37754</v>
      </c>
      <c r="C4823" s="872">
        <v>711</v>
      </c>
    </row>
    <row r="4824" spans="1:3">
      <c r="A4824" s="762">
        <f t="shared" si="77"/>
        <v>2003</v>
      </c>
      <c r="B4824" s="865">
        <v>37753</v>
      </c>
      <c r="C4824" s="872">
        <v>720</v>
      </c>
    </row>
    <row r="4825" spans="1:3">
      <c r="A4825" s="762">
        <f t="shared" si="77"/>
        <v>2003</v>
      </c>
      <c r="B4825" s="865">
        <v>37750</v>
      </c>
      <c r="C4825" s="872">
        <v>732</v>
      </c>
    </row>
    <row r="4826" spans="1:3">
      <c r="A4826" s="762">
        <f t="shared" si="77"/>
        <v>2003</v>
      </c>
      <c r="B4826" s="865">
        <v>37749</v>
      </c>
      <c r="C4826" s="872">
        <v>753</v>
      </c>
    </row>
    <row r="4827" spans="1:3">
      <c r="A4827" s="762">
        <f t="shared" si="77"/>
        <v>2003</v>
      </c>
      <c r="B4827" s="865">
        <v>37748</v>
      </c>
      <c r="C4827" s="872">
        <v>763</v>
      </c>
    </row>
    <row r="4828" spans="1:3">
      <c r="A4828" s="762">
        <f t="shared" si="77"/>
        <v>2003</v>
      </c>
      <c r="B4828" s="865">
        <v>37747</v>
      </c>
      <c r="C4828" s="872">
        <v>796</v>
      </c>
    </row>
    <row r="4829" spans="1:3">
      <c r="A4829" s="762">
        <f t="shared" si="77"/>
        <v>2003</v>
      </c>
      <c r="B4829" s="865">
        <v>37746</v>
      </c>
      <c r="C4829" s="872">
        <v>784</v>
      </c>
    </row>
    <row r="4830" spans="1:3">
      <c r="A4830" s="762">
        <f t="shared" si="77"/>
        <v>2003</v>
      </c>
      <c r="B4830" s="865">
        <v>37743</v>
      </c>
      <c r="C4830" s="872">
        <v>777</v>
      </c>
    </row>
    <row r="4831" spans="1:3">
      <c r="A4831" s="762">
        <f t="shared" si="77"/>
        <v>2003</v>
      </c>
      <c r="B4831" s="865">
        <v>37742</v>
      </c>
      <c r="C4831" s="872">
        <v>821</v>
      </c>
    </row>
    <row r="4832" spans="1:3">
      <c r="A4832" s="762">
        <f t="shared" si="77"/>
        <v>2003</v>
      </c>
      <c r="B4832" s="865">
        <v>37741</v>
      </c>
      <c r="C4832" s="872">
        <v>821</v>
      </c>
    </row>
    <row r="4833" spans="1:3">
      <c r="A4833" s="762">
        <f t="shared" si="77"/>
        <v>2003</v>
      </c>
      <c r="B4833" s="865">
        <v>37740</v>
      </c>
      <c r="C4833" s="872">
        <v>839</v>
      </c>
    </row>
    <row r="4834" spans="1:3">
      <c r="A4834" s="762">
        <f t="shared" si="77"/>
        <v>2003</v>
      </c>
      <c r="B4834" s="865">
        <v>37739</v>
      </c>
      <c r="C4834" s="872">
        <v>850</v>
      </c>
    </row>
    <row r="4835" spans="1:3">
      <c r="A4835" s="762">
        <f t="shared" si="77"/>
        <v>2003</v>
      </c>
      <c r="B4835" s="865">
        <v>37736</v>
      </c>
      <c r="C4835" s="872">
        <v>870</v>
      </c>
    </row>
    <row r="4836" spans="1:3">
      <c r="A4836" s="762">
        <f t="shared" si="77"/>
        <v>2003</v>
      </c>
      <c r="B4836" s="865">
        <v>37735</v>
      </c>
      <c r="C4836" s="872">
        <v>878</v>
      </c>
    </row>
    <row r="4837" spans="1:3">
      <c r="A4837" s="762">
        <f t="shared" si="77"/>
        <v>2003</v>
      </c>
      <c r="B4837" s="865">
        <v>37734</v>
      </c>
      <c r="C4837" s="872">
        <v>848</v>
      </c>
    </row>
    <row r="4838" spans="1:3">
      <c r="A4838" s="762">
        <f t="shared" si="77"/>
        <v>2003</v>
      </c>
      <c r="B4838" s="865">
        <v>37733</v>
      </c>
      <c r="C4838" s="872">
        <v>860</v>
      </c>
    </row>
    <row r="4839" spans="1:3">
      <c r="A4839" s="762">
        <f t="shared" si="77"/>
        <v>2003</v>
      </c>
      <c r="B4839" s="865">
        <v>37732</v>
      </c>
      <c r="C4839" s="872">
        <v>868</v>
      </c>
    </row>
    <row r="4840" spans="1:3">
      <c r="A4840" s="762">
        <f t="shared" si="77"/>
        <v>2003</v>
      </c>
      <c r="B4840" s="865">
        <v>37728</v>
      </c>
      <c r="C4840" s="872">
        <v>868</v>
      </c>
    </row>
    <row r="4841" spans="1:3">
      <c r="A4841" s="762">
        <f t="shared" si="77"/>
        <v>2003</v>
      </c>
      <c r="B4841" s="865">
        <v>37727</v>
      </c>
      <c r="C4841" s="872">
        <v>900</v>
      </c>
    </row>
    <row r="4842" spans="1:3">
      <c r="A4842" s="762">
        <f t="shared" si="77"/>
        <v>2003</v>
      </c>
      <c r="B4842" s="865">
        <v>37726</v>
      </c>
      <c r="C4842" s="872">
        <v>883</v>
      </c>
    </row>
    <row r="4843" spans="1:3">
      <c r="A4843" s="762">
        <f t="shared" si="77"/>
        <v>2003</v>
      </c>
      <c r="B4843" s="865">
        <v>37725</v>
      </c>
      <c r="C4843" s="872">
        <v>877</v>
      </c>
    </row>
    <row r="4844" spans="1:3">
      <c r="A4844" s="762">
        <f t="shared" si="77"/>
        <v>2003</v>
      </c>
      <c r="B4844" s="865">
        <v>37722</v>
      </c>
      <c r="C4844" s="872">
        <v>918</v>
      </c>
    </row>
    <row r="4845" spans="1:3">
      <c r="A4845" s="762">
        <f t="shared" si="77"/>
        <v>2003</v>
      </c>
      <c r="B4845" s="865">
        <v>37721</v>
      </c>
      <c r="C4845" s="872">
        <v>961</v>
      </c>
    </row>
    <row r="4846" spans="1:3">
      <c r="A4846" s="762">
        <f t="shared" si="77"/>
        <v>2003</v>
      </c>
      <c r="B4846" s="865">
        <v>37720</v>
      </c>
      <c r="C4846" s="872">
        <v>966</v>
      </c>
    </row>
    <row r="4847" spans="1:3">
      <c r="A4847" s="762">
        <f t="shared" si="77"/>
        <v>2003</v>
      </c>
      <c r="B4847" s="865">
        <v>37719</v>
      </c>
      <c r="C4847" s="872">
        <v>939</v>
      </c>
    </row>
    <row r="4848" spans="1:3">
      <c r="A4848" s="762">
        <f t="shared" si="77"/>
        <v>2003</v>
      </c>
      <c r="B4848" s="865">
        <v>37718</v>
      </c>
      <c r="C4848" s="872">
        <v>903</v>
      </c>
    </row>
    <row r="4849" spans="1:3">
      <c r="A4849" s="762">
        <f t="shared" si="77"/>
        <v>2003</v>
      </c>
      <c r="B4849" s="865">
        <v>37715</v>
      </c>
      <c r="C4849" s="872">
        <v>939</v>
      </c>
    </row>
    <row r="4850" spans="1:3">
      <c r="A4850" s="762">
        <f t="shared" si="77"/>
        <v>2003</v>
      </c>
      <c r="B4850" s="865">
        <v>37714</v>
      </c>
      <c r="C4850" s="872">
        <v>935</v>
      </c>
    </row>
    <row r="4851" spans="1:3">
      <c r="A4851" s="762">
        <f t="shared" si="77"/>
        <v>2003</v>
      </c>
      <c r="B4851" s="865">
        <v>37713</v>
      </c>
      <c r="C4851" s="872">
        <v>965</v>
      </c>
    </row>
    <row r="4852" spans="1:3">
      <c r="A4852" s="762">
        <f t="shared" si="77"/>
        <v>2003</v>
      </c>
      <c r="B4852" s="865">
        <v>37712</v>
      </c>
      <c r="C4852" s="872">
        <v>993</v>
      </c>
    </row>
    <row r="4853" spans="1:3">
      <c r="A4853" s="762">
        <f t="shared" si="77"/>
        <v>2003</v>
      </c>
      <c r="B4853" s="865">
        <v>37711</v>
      </c>
      <c r="C4853" s="866">
        <v>1045</v>
      </c>
    </row>
    <row r="4854" spans="1:3">
      <c r="A4854" s="762">
        <f t="shared" si="77"/>
        <v>2003</v>
      </c>
      <c r="B4854" s="865">
        <v>37708</v>
      </c>
      <c r="C4854" s="866">
        <v>1030</v>
      </c>
    </row>
    <row r="4855" spans="1:3">
      <c r="A4855" s="762">
        <f t="shared" si="77"/>
        <v>2003</v>
      </c>
      <c r="B4855" s="865">
        <v>37707</v>
      </c>
      <c r="C4855" s="866">
        <v>1045</v>
      </c>
    </row>
    <row r="4856" spans="1:3">
      <c r="A4856" s="762">
        <f t="shared" si="77"/>
        <v>2003</v>
      </c>
      <c r="B4856" s="865">
        <v>37706</v>
      </c>
      <c r="C4856" s="866">
        <v>1021</v>
      </c>
    </row>
    <row r="4857" spans="1:3">
      <c r="A4857" s="762">
        <f t="shared" si="77"/>
        <v>2003</v>
      </c>
      <c r="B4857" s="865">
        <v>37705</v>
      </c>
      <c r="C4857" s="866">
        <v>1045</v>
      </c>
    </row>
    <row r="4858" spans="1:3">
      <c r="A4858" s="762">
        <f t="shared" si="77"/>
        <v>2003</v>
      </c>
      <c r="B4858" s="865">
        <v>37704</v>
      </c>
      <c r="C4858" s="866">
        <v>1066</v>
      </c>
    </row>
    <row r="4859" spans="1:3">
      <c r="A4859" s="762">
        <f t="shared" si="77"/>
        <v>2003</v>
      </c>
      <c r="B4859" s="865">
        <v>37701</v>
      </c>
      <c r="C4859" s="866">
        <v>1032</v>
      </c>
    </row>
    <row r="4860" spans="1:3">
      <c r="A4860" s="762">
        <f t="shared" si="77"/>
        <v>2003</v>
      </c>
      <c r="B4860" s="865">
        <v>37700</v>
      </c>
      <c r="C4860" s="866">
        <v>1077</v>
      </c>
    </row>
    <row r="4861" spans="1:3">
      <c r="A4861" s="762">
        <f t="shared" si="77"/>
        <v>2003</v>
      </c>
      <c r="B4861" s="865">
        <v>37699</v>
      </c>
      <c r="C4861" s="866">
        <v>1075</v>
      </c>
    </row>
    <row r="4862" spans="1:3">
      <c r="A4862" s="762">
        <f t="shared" si="77"/>
        <v>2003</v>
      </c>
      <c r="B4862" s="865">
        <v>37698</v>
      </c>
      <c r="C4862" s="866">
        <v>1040</v>
      </c>
    </row>
    <row r="4863" spans="1:3">
      <c r="A4863" s="762">
        <f t="shared" si="77"/>
        <v>2003</v>
      </c>
      <c r="B4863" s="865">
        <v>37697</v>
      </c>
      <c r="C4863" s="866">
        <v>1059</v>
      </c>
    </row>
    <row r="4864" spans="1:3">
      <c r="A4864" s="762">
        <f t="shared" si="77"/>
        <v>2003</v>
      </c>
      <c r="B4864" s="865">
        <v>37694</v>
      </c>
      <c r="C4864" s="866">
        <v>1083</v>
      </c>
    </row>
    <row r="4865" spans="1:3">
      <c r="A4865" s="762">
        <f t="shared" si="77"/>
        <v>2003</v>
      </c>
      <c r="B4865" s="865">
        <v>37693</v>
      </c>
      <c r="C4865" s="866">
        <v>1081</v>
      </c>
    </row>
    <row r="4866" spans="1:3">
      <c r="A4866" s="762">
        <f t="shared" si="77"/>
        <v>2003</v>
      </c>
      <c r="B4866" s="865">
        <v>37692</v>
      </c>
      <c r="C4866" s="866">
        <v>1117</v>
      </c>
    </row>
    <row r="4867" spans="1:3">
      <c r="A4867" s="762">
        <f t="shared" si="77"/>
        <v>2003</v>
      </c>
      <c r="B4867" s="865">
        <v>37691</v>
      </c>
      <c r="C4867" s="866">
        <v>1134</v>
      </c>
    </row>
    <row r="4868" spans="1:3">
      <c r="A4868" s="762">
        <f t="shared" ref="A4868:A4931" si="78">YEAR(B4868)</f>
        <v>2003</v>
      </c>
      <c r="B4868" s="865">
        <v>37690</v>
      </c>
      <c r="C4868" s="866">
        <v>1146</v>
      </c>
    </row>
    <row r="4869" spans="1:3">
      <c r="A4869" s="762">
        <f t="shared" si="78"/>
        <v>2003</v>
      </c>
      <c r="B4869" s="865">
        <v>37687</v>
      </c>
      <c r="C4869" s="866">
        <v>1116</v>
      </c>
    </row>
    <row r="4870" spans="1:3">
      <c r="A4870" s="762">
        <f t="shared" si="78"/>
        <v>2003</v>
      </c>
      <c r="B4870" s="865">
        <v>37686</v>
      </c>
      <c r="C4870" s="866">
        <v>1111</v>
      </c>
    </row>
    <row r="4871" spans="1:3">
      <c r="A4871" s="762">
        <f t="shared" si="78"/>
        <v>2003</v>
      </c>
      <c r="B4871" s="865">
        <v>37685</v>
      </c>
      <c r="C4871" s="866">
        <v>1164</v>
      </c>
    </row>
    <row r="4872" spans="1:3">
      <c r="A4872" s="762">
        <f t="shared" si="78"/>
        <v>2003</v>
      </c>
      <c r="B4872" s="865">
        <v>37684</v>
      </c>
      <c r="C4872" s="866">
        <v>1205</v>
      </c>
    </row>
    <row r="4873" spans="1:3">
      <c r="A4873" s="762">
        <f t="shared" si="78"/>
        <v>2003</v>
      </c>
      <c r="B4873" s="865">
        <v>37683</v>
      </c>
      <c r="C4873" s="866">
        <v>1205</v>
      </c>
    </row>
    <row r="4874" spans="1:3">
      <c r="A4874" s="762">
        <f t="shared" si="78"/>
        <v>2003</v>
      </c>
      <c r="B4874" s="865">
        <v>37680</v>
      </c>
      <c r="C4874" s="866">
        <v>1205</v>
      </c>
    </row>
    <row r="4875" spans="1:3">
      <c r="A4875" s="762">
        <f t="shared" si="78"/>
        <v>2003</v>
      </c>
      <c r="B4875" s="865">
        <v>37679</v>
      </c>
      <c r="C4875" s="866">
        <v>1205</v>
      </c>
    </row>
    <row r="4876" spans="1:3">
      <c r="A4876" s="762">
        <f t="shared" si="78"/>
        <v>2003</v>
      </c>
      <c r="B4876" s="865">
        <v>37678</v>
      </c>
      <c r="C4876" s="866">
        <v>1213</v>
      </c>
    </row>
    <row r="4877" spans="1:3">
      <c r="A4877" s="762">
        <f t="shared" si="78"/>
        <v>2003</v>
      </c>
      <c r="B4877" s="865">
        <v>37677</v>
      </c>
      <c r="C4877" s="866">
        <v>1238</v>
      </c>
    </row>
    <row r="4878" spans="1:3">
      <c r="A4878" s="762">
        <f t="shared" si="78"/>
        <v>2003</v>
      </c>
      <c r="B4878" s="865">
        <v>37676</v>
      </c>
      <c r="C4878" s="866">
        <v>1238</v>
      </c>
    </row>
    <row r="4879" spans="1:3">
      <c r="A4879" s="762">
        <f t="shared" si="78"/>
        <v>2003</v>
      </c>
      <c r="B4879" s="865">
        <v>37673</v>
      </c>
      <c r="C4879" s="866">
        <v>1286</v>
      </c>
    </row>
    <row r="4880" spans="1:3">
      <c r="A4880" s="762">
        <f t="shared" si="78"/>
        <v>2003</v>
      </c>
      <c r="B4880" s="865">
        <v>37672</v>
      </c>
      <c r="C4880" s="866">
        <v>1305</v>
      </c>
    </row>
    <row r="4881" spans="1:3">
      <c r="A4881" s="762">
        <f t="shared" si="78"/>
        <v>2003</v>
      </c>
      <c r="B4881" s="865">
        <v>37671</v>
      </c>
      <c r="C4881" s="866">
        <v>1312</v>
      </c>
    </row>
    <row r="4882" spans="1:3">
      <c r="A4882" s="762">
        <f t="shared" si="78"/>
        <v>2003</v>
      </c>
      <c r="B4882" s="865">
        <v>37670</v>
      </c>
      <c r="C4882" s="866">
        <v>1308</v>
      </c>
    </row>
    <row r="4883" spans="1:3">
      <c r="A4883" s="762">
        <f t="shared" si="78"/>
        <v>2003</v>
      </c>
      <c r="B4883" s="865">
        <v>37669</v>
      </c>
      <c r="C4883" s="866">
        <v>1339</v>
      </c>
    </row>
    <row r="4884" spans="1:3">
      <c r="A4884" s="762">
        <f t="shared" si="78"/>
        <v>2003</v>
      </c>
      <c r="B4884" s="865">
        <v>37666</v>
      </c>
      <c r="C4884" s="866">
        <v>1339</v>
      </c>
    </row>
    <row r="4885" spans="1:3">
      <c r="A4885" s="762">
        <f t="shared" si="78"/>
        <v>2003</v>
      </c>
      <c r="B4885" s="865">
        <v>37665</v>
      </c>
      <c r="C4885" s="866">
        <v>1351</v>
      </c>
    </row>
    <row r="4886" spans="1:3">
      <c r="A4886" s="762">
        <f t="shared" si="78"/>
        <v>2003</v>
      </c>
      <c r="B4886" s="865">
        <v>37664</v>
      </c>
      <c r="C4886" s="866">
        <v>1322</v>
      </c>
    </row>
    <row r="4887" spans="1:3">
      <c r="A4887" s="762">
        <f t="shared" si="78"/>
        <v>2003</v>
      </c>
      <c r="B4887" s="865">
        <v>37663</v>
      </c>
      <c r="C4887" s="866">
        <v>1302</v>
      </c>
    </row>
    <row r="4888" spans="1:3">
      <c r="A4888" s="762">
        <f t="shared" si="78"/>
        <v>2003</v>
      </c>
      <c r="B4888" s="865">
        <v>37662</v>
      </c>
      <c r="C4888" s="866">
        <v>1316</v>
      </c>
    </row>
    <row r="4889" spans="1:3">
      <c r="A4889" s="762">
        <f t="shared" si="78"/>
        <v>2003</v>
      </c>
      <c r="B4889" s="865">
        <v>37659</v>
      </c>
      <c r="C4889" s="866">
        <v>1311</v>
      </c>
    </row>
    <row r="4890" spans="1:3">
      <c r="A4890" s="762">
        <f t="shared" si="78"/>
        <v>2003</v>
      </c>
      <c r="B4890" s="865">
        <v>37658</v>
      </c>
      <c r="C4890" s="866">
        <v>1326</v>
      </c>
    </row>
    <row r="4891" spans="1:3">
      <c r="A4891" s="762">
        <f t="shared" si="78"/>
        <v>2003</v>
      </c>
      <c r="B4891" s="865">
        <v>37657</v>
      </c>
      <c r="C4891" s="866">
        <v>1314</v>
      </c>
    </row>
    <row r="4892" spans="1:3">
      <c r="A4892" s="762">
        <f t="shared" si="78"/>
        <v>2003</v>
      </c>
      <c r="B4892" s="865">
        <v>37656</v>
      </c>
      <c r="C4892" s="866">
        <v>1334</v>
      </c>
    </row>
    <row r="4893" spans="1:3">
      <c r="A4893" s="762">
        <f t="shared" si="78"/>
        <v>2003</v>
      </c>
      <c r="B4893" s="865">
        <v>37655</v>
      </c>
      <c r="C4893" s="866">
        <v>1299</v>
      </c>
    </row>
    <row r="4894" spans="1:3">
      <c r="A4894" s="762">
        <f t="shared" si="78"/>
        <v>2003</v>
      </c>
      <c r="B4894" s="865">
        <v>37652</v>
      </c>
      <c r="C4894" s="866">
        <v>1323</v>
      </c>
    </row>
    <row r="4895" spans="1:3">
      <c r="A4895" s="762">
        <f t="shared" si="78"/>
        <v>2003</v>
      </c>
      <c r="B4895" s="865">
        <v>37651</v>
      </c>
      <c r="C4895" s="866">
        <v>1362</v>
      </c>
    </row>
    <row r="4896" spans="1:3">
      <c r="A4896" s="762">
        <f t="shared" si="78"/>
        <v>2003</v>
      </c>
      <c r="B4896" s="865">
        <v>37650</v>
      </c>
      <c r="C4896" s="866">
        <v>1353</v>
      </c>
    </row>
    <row r="4897" spans="1:3">
      <c r="A4897" s="762">
        <f t="shared" si="78"/>
        <v>2003</v>
      </c>
      <c r="B4897" s="865">
        <v>37649</v>
      </c>
      <c r="C4897" s="866">
        <v>1399</v>
      </c>
    </row>
    <row r="4898" spans="1:3">
      <c r="A4898" s="762">
        <f t="shared" si="78"/>
        <v>2003</v>
      </c>
      <c r="B4898" s="865">
        <v>37648</v>
      </c>
      <c r="C4898" s="866">
        <v>1413</v>
      </c>
    </row>
    <row r="4899" spans="1:3">
      <c r="A4899" s="762">
        <f t="shared" si="78"/>
        <v>2003</v>
      </c>
      <c r="B4899" s="865">
        <v>37645</v>
      </c>
      <c r="C4899" s="866">
        <v>1427</v>
      </c>
    </row>
    <row r="4900" spans="1:3">
      <c r="A4900" s="762">
        <f t="shared" si="78"/>
        <v>2003</v>
      </c>
      <c r="B4900" s="865">
        <v>37644</v>
      </c>
      <c r="C4900" s="866">
        <v>1369</v>
      </c>
    </row>
    <row r="4901" spans="1:3">
      <c r="A4901" s="762">
        <f t="shared" si="78"/>
        <v>2003</v>
      </c>
      <c r="B4901" s="865">
        <v>37643</v>
      </c>
      <c r="C4901" s="866">
        <v>1398</v>
      </c>
    </row>
    <row r="4902" spans="1:3">
      <c r="A4902" s="762">
        <f t="shared" si="78"/>
        <v>2003</v>
      </c>
      <c r="B4902" s="865">
        <v>37642</v>
      </c>
      <c r="C4902" s="866">
        <v>1360</v>
      </c>
    </row>
    <row r="4903" spans="1:3">
      <c r="A4903" s="762">
        <f t="shared" si="78"/>
        <v>2003</v>
      </c>
      <c r="B4903" s="865">
        <v>37641</v>
      </c>
      <c r="C4903" s="866">
        <v>1287</v>
      </c>
    </row>
    <row r="4904" spans="1:3">
      <c r="A4904" s="762">
        <f t="shared" si="78"/>
        <v>2003</v>
      </c>
      <c r="B4904" s="865">
        <v>37638</v>
      </c>
      <c r="C4904" s="866">
        <v>1287</v>
      </c>
    </row>
    <row r="4905" spans="1:3">
      <c r="A4905" s="762">
        <f t="shared" si="78"/>
        <v>2003</v>
      </c>
      <c r="B4905" s="865">
        <v>37637</v>
      </c>
      <c r="C4905" s="866">
        <v>1263</v>
      </c>
    </row>
    <row r="4906" spans="1:3">
      <c r="A4906" s="762">
        <f t="shared" si="78"/>
        <v>2003</v>
      </c>
      <c r="B4906" s="865">
        <v>37636</v>
      </c>
      <c r="C4906" s="866">
        <v>1274</v>
      </c>
    </row>
    <row r="4907" spans="1:3">
      <c r="A4907" s="762">
        <f t="shared" si="78"/>
        <v>2003</v>
      </c>
      <c r="B4907" s="865">
        <v>37635</v>
      </c>
      <c r="C4907" s="866">
        <v>1222</v>
      </c>
    </row>
    <row r="4908" spans="1:3">
      <c r="A4908" s="762">
        <f t="shared" si="78"/>
        <v>2003</v>
      </c>
      <c r="B4908" s="865">
        <v>37634</v>
      </c>
      <c r="C4908" s="866">
        <v>1223</v>
      </c>
    </row>
    <row r="4909" spans="1:3">
      <c r="A4909" s="762">
        <f t="shared" si="78"/>
        <v>2003</v>
      </c>
      <c r="B4909" s="865">
        <v>37631</v>
      </c>
      <c r="C4909" s="866">
        <v>1229</v>
      </c>
    </row>
    <row r="4910" spans="1:3">
      <c r="A4910" s="762">
        <f t="shared" si="78"/>
        <v>2003</v>
      </c>
      <c r="B4910" s="865">
        <v>37630</v>
      </c>
      <c r="C4910" s="866">
        <v>1258</v>
      </c>
    </row>
    <row r="4911" spans="1:3">
      <c r="A4911" s="762">
        <f t="shared" si="78"/>
        <v>2003</v>
      </c>
      <c r="B4911" s="865">
        <v>37629</v>
      </c>
      <c r="C4911" s="866">
        <v>1267</v>
      </c>
    </row>
    <row r="4912" spans="1:3">
      <c r="A4912" s="762">
        <f t="shared" si="78"/>
        <v>2003</v>
      </c>
      <c r="B4912" s="865">
        <v>37628</v>
      </c>
      <c r="C4912" s="866">
        <v>1246</v>
      </c>
    </row>
    <row r="4913" spans="1:7">
      <c r="A4913" s="762">
        <f t="shared" si="78"/>
        <v>2003</v>
      </c>
      <c r="B4913" s="865">
        <v>37627</v>
      </c>
      <c r="C4913" s="866">
        <v>1268</v>
      </c>
    </row>
    <row r="4914" spans="1:7">
      <c r="A4914" s="762">
        <f t="shared" si="78"/>
        <v>2003</v>
      </c>
      <c r="B4914" s="865">
        <v>37624</v>
      </c>
      <c r="C4914" s="866">
        <v>1374</v>
      </c>
    </row>
    <row r="4915" spans="1:7">
      <c r="A4915" s="762">
        <f t="shared" si="78"/>
        <v>2003</v>
      </c>
      <c r="B4915" s="865">
        <v>37623</v>
      </c>
      <c r="C4915" s="866">
        <v>1374</v>
      </c>
    </row>
    <row r="4916" spans="1:7" ht="14">
      <c r="A4916" s="762">
        <f t="shared" si="78"/>
        <v>2002</v>
      </c>
      <c r="B4916" s="865">
        <v>37621</v>
      </c>
      <c r="C4916" s="873">
        <v>1445</v>
      </c>
      <c r="F4916" s="868"/>
      <c r="G4916" s="874"/>
    </row>
    <row r="4917" spans="1:7" ht="14">
      <c r="A4917" s="762">
        <f t="shared" si="78"/>
        <v>2002</v>
      </c>
      <c r="B4917" s="865">
        <v>37620</v>
      </c>
      <c r="C4917" s="873">
        <v>1445</v>
      </c>
      <c r="F4917" s="868"/>
      <c r="G4917" s="874"/>
    </row>
    <row r="4918" spans="1:7" ht="14">
      <c r="A4918" s="762">
        <f t="shared" si="78"/>
        <v>2002</v>
      </c>
      <c r="B4918" s="865">
        <v>37617</v>
      </c>
      <c r="C4918" s="873">
        <v>1426</v>
      </c>
      <c r="F4918" s="868"/>
      <c r="G4918" s="874"/>
    </row>
    <row r="4919" spans="1:7" ht="14">
      <c r="A4919" s="762">
        <f t="shared" si="78"/>
        <v>2002</v>
      </c>
      <c r="B4919" s="865">
        <v>37616</v>
      </c>
      <c r="C4919" s="873">
        <v>1417</v>
      </c>
      <c r="F4919" s="868"/>
      <c r="G4919" s="874"/>
    </row>
    <row r="4920" spans="1:7" ht="14">
      <c r="A4920" s="762">
        <f t="shared" si="78"/>
        <v>2002</v>
      </c>
      <c r="B4920" s="865">
        <v>37614</v>
      </c>
      <c r="C4920" s="873">
        <v>1385</v>
      </c>
      <c r="F4920" s="868"/>
      <c r="G4920" s="874"/>
    </row>
    <row r="4921" spans="1:7" ht="14">
      <c r="A4921" s="762">
        <f t="shared" si="78"/>
        <v>2002</v>
      </c>
      <c r="B4921" s="865">
        <v>37613</v>
      </c>
      <c r="C4921" s="873">
        <v>1385</v>
      </c>
      <c r="F4921" s="868"/>
      <c r="G4921" s="874"/>
    </row>
    <row r="4922" spans="1:7" ht="14">
      <c r="A4922" s="762">
        <f t="shared" si="78"/>
        <v>2002</v>
      </c>
      <c r="B4922" s="865">
        <v>37610</v>
      </c>
      <c r="C4922" s="873">
        <v>1397</v>
      </c>
      <c r="F4922" s="868"/>
      <c r="G4922" s="874"/>
    </row>
    <row r="4923" spans="1:7" ht="14">
      <c r="A4923" s="762">
        <f t="shared" si="78"/>
        <v>2002</v>
      </c>
      <c r="B4923" s="865">
        <v>37609</v>
      </c>
      <c r="C4923" s="873">
        <v>1418</v>
      </c>
      <c r="F4923" s="868"/>
      <c r="G4923" s="874"/>
    </row>
    <row r="4924" spans="1:7" ht="14">
      <c r="A4924" s="762">
        <f t="shared" si="78"/>
        <v>2002</v>
      </c>
      <c r="B4924" s="865">
        <v>37608</v>
      </c>
      <c r="C4924" s="873">
        <v>1461</v>
      </c>
      <c r="F4924" s="868"/>
      <c r="G4924" s="874"/>
    </row>
    <row r="4925" spans="1:7" ht="14">
      <c r="A4925" s="762">
        <f t="shared" si="78"/>
        <v>2002</v>
      </c>
      <c r="B4925" s="865">
        <v>37607</v>
      </c>
      <c r="C4925" s="873">
        <v>1507</v>
      </c>
      <c r="F4925" s="868"/>
      <c r="G4925" s="874"/>
    </row>
    <row r="4926" spans="1:7" ht="14">
      <c r="A4926" s="762">
        <f t="shared" si="78"/>
        <v>2002</v>
      </c>
      <c r="B4926" s="865">
        <v>37606</v>
      </c>
      <c r="C4926" s="873">
        <v>1486</v>
      </c>
      <c r="F4926" s="868"/>
      <c r="G4926" s="874"/>
    </row>
    <row r="4927" spans="1:7" ht="14">
      <c r="A4927" s="762">
        <f t="shared" si="78"/>
        <v>2002</v>
      </c>
      <c r="B4927" s="865">
        <v>37603</v>
      </c>
      <c r="C4927" s="873">
        <v>1557</v>
      </c>
      <c r="F4927" s="868"/>
      <c r="G4927" s="874"/>
    </row>
    <row r="4928" spans="1:7" ht="14">
      <c r="A4928" s="762">
        <f t="shared" si="78"/>
        <v>2002</v>
      </c>
      <c r="B4928" s="865">
        <v>37602</v>
      </c>
      <c r="C4928" s="873">
        <v>1570</v>
      </c>
      <c r="F4928" s="868"/>
      <c r="G4928" s="874"/>
    </row>
    <row r="4929" spans="1:7" ht="14">
      <c r="A4929" s="762">
        <f t="shared" si="78"/>
        <v>2002</v>
      </c>
      <c r="B4929" s="865">
        <v>37601</v>
      </c>
      <c r="C4929" s="873">
        <v>1627</v>
      </c>
      <c r="F4929" s="868"/>
      <c r="G4929" s="874"/>
    </row>
    <row r="4930" spans="1:7" ht="14">
      <c r="A4930" s="762">
        <f t="shared" si="78"/>
        <v>2002</v>
      </c>
      <c r="B4930" s="865">
        <v>37600</v>
      </c>
      <c r="C4930" s="873">
        <v>1649</v>
      </c>
      <c r="F4930" s="868"/>
      <c r="G4930" s="874"/>
    </row>
    <row r="4931" spans="1:7" ht="14">
      <c r="A4931" s="762">
        <f t="shared" si="78"/>
        <v>2002</v>
      </c>
      <c r="B4931" s="865">
        <v>37599</v>
      </c>
      <c r="C4931" s="873">
        <v>1649</v>
      </c>
      <c r="F4931" s="868"/>
      <c r="G4931" s="874"/>
    </row>
    <row r="4932" spans="1:7" ht="14">
      <c r="A4932" s="762">
        <f t="shared" ref="A4932:A4995" si="79">YEAR(B4932)</f>
        <v>2002</v>
      </c>
      <c r="B4932" s="865">
        <v>37596</v>
      </c>
      <c r="C4932" s="873">
        <v>1678</v>
      </c>
      <c r="F4932" s="868"/>
      <c r="G4932" s="874"/>
    </row>
    <row r="4933" spans="1:7" ht="14">
      <c r="A4933" s="762">
        <f t="shared" si="79"/>
        <v>2002</v>
      </c>
      <c r="B4933" s="865">
        <v>37595</v>
      </c>
      <c r="C4933" s="873">
        <v>1710</v>
      </c>
      <c r="F4933" s="868"/>
      <c r="G4933" s="874"/>
    </row>
    <row r="4934" spans="1:7" ht="14">
      <c r="A4934" s="762">
        <f t="shared" si="79"/>
        <v>2002</v>
      </c>
      <c r="B4934" s="865">
        <v>37594</v>
      </c>
      <c r="C4934" s="873">
        <v>1595</v>
      </c>
      <c r="F4934" s="868"/>
      <c r="G4934" s="874"/>
    </row>
    <row r="4935" spans="1:7" ht="14">
      <c r="A4935" s="762">
        <f t="shared" si="79"/>
        <v>2002</v>
      </c>
      <c r="B4935" s="865">
        <v>37593</v>
      </c>
      <c r="C4935" s="873">
        <v>1547</v>
      </c>
      <c r="F4935" s="868"/>
      <c r="G4935" s="874"/>
    </row>
    <row r="4936" spans="1:7" ht="14">
      <c r="A4936" s="762">
        <f t="shared" si="79"/>
        <v>2002</v>
      </c>
      <c r="B4936" s="865">
        <v>37592</v>
      </c>
      <c r="C4936" s="873">
        <v>1527</v>
      </c>
      <c r="F4936" s="868"/>
      <c r="G4936" s="874"/>
    </row>
    <row r="4937" spans="1:7" ht="14">
      <c r="A4937" s="762">
        <f t="shared" si="79"/>
        <v>2002</v>
      </c>
      <c r="B4937" s="865">
        <v>37589</v>
      </c>
      <c r="C4937" s="873">
        <v>1586</v>
      </c>
      <c r="F4937" s="868"/>
      <c r="G4937" s="874"/>
    </row>
    <row r="4938" spans="1:7" ht="14">
      <c r="A4938" s="762">
        <f t="shared" si="79"/>
        <v>2002</v>
      </c>
      <c r="B4938" s="865">
        <v>37588</v>
      </c>
      <c r="C4938" s="873">
        <v>1624</v>
      </c>
      <c r="F4938" s="868"/>
      <c r="G4938" s="874"/>
    </row>
    <row r="4939" spans="1:7" ht="14">
      <c r="A4939" s="762">
        <f t="shared" si="79"/>
        <v>2002</v>
      </c>
      <c r="B4939" s="865">
        <v>37587</v>
      </c>
      <c r="C4939" s="873">
        <v>1624</v>
      </c>
      <c r="F4939" s="868"/>
      <c r="G4939" s="874"/>
    </row>
    <row r="4940" spans="1:7" ht="14">
      <c r="A4940" s="762">
        <f t="shared" si="79"/>
        <v>2002</v>
      </c>
      <c r="B4940" s="865">
        <v>37586</v>
      </c>
      <c r="C4940" s="873">
        <v>1661</v>
      </c>
      <c r="F4940" s="868"/>
      <c r="G4940" s="874"/>
    </row>
    <row r="4941" spans="1:7" ht="14">
      <c r="A4941" s="762">
        <f t="shared" si="79"/>
        <v>2002</v>
      </c>
      <c r="B4941" s="865">
        <v>37585</v>
      </c>
      <c r="C4941" s="873">
        <v>1594</v>
      </c>
      <c r="F4941" s="868"/>
      <c r="G4941" s="874"/>
    </row>
    <row r="4942" spans="1:7" ht="14">
      <c r="A4942" s="762">
        <f t="shared" si="79"/>
        <v>2002</v>
      </c>
      <c r="B4942" s="865">
        <v>37582</v>
      </c>
      <c r="C4942" s="873">
        <v>1558</v>
      </c>
      <c r="F4942" s="868"/>
      <c r="G4942" s="874"/>
    </row>
    <row r="4943" spans="1:7" ht="14">
      <c r="A4943" s="762">
        <f t="shared" si="79"/>
        <v>2002</v>
      </c>
      <c r="B4943" s="865">
        <v>37581</v>
      </c>
      <c r="C4943" s="873">
        <v>1563</v>
      </c>
      <c r="F4943" s="868"/>
      <c r="G4943" s="874"/>
    </row>
    <row r="4944" spans="1:7" ht="14">
      <c r="A4944" s="762">
        <f t="shared" si="79"/>
        <v>2002</v>
      </c>
      <c r="B4944" s="865">
        <v>37580</v>
      </c>
      <c r="C4944" s="873">
        <v>1595</v>
      </c>
      <c r="F4944" s="868"/>
      <c r="G4944" s="874"/>
    </row>
    <row r="4945" spans="1:7" ht="14">
      <c r="A4945" s="762">
        <f t="shared" si="79"/>
        <v>2002</v>
      </c>
      <c r="B4945" s="865">
        <v>37579</v>
      </c>
      <c r="C4945" s="873">
        <v>1626</v>
      </c>
      <c r="F4945" s="868"/>
      <c r="G4945" s="874"/>
    </row>
    <row r="4946" spans="1:7" ht="14">
      <c r="A4946" s="762">
        <f t="shared" si="79"/>
        <v>2002</v>
      </c>
      <c r="B4946" s="865">
        <v>37578</v>
      </c>
      <c r="C4946" s="873">
        <v>1658</v>
      </c>
      <c r="F4946" s="868"/>
      <c r="G4946" s="874"/>
    </row>
    <row r="4947" spans="1:7" ht="14">
      <c r="A4947" s="762">
        <f t="shared" si="79"/>
        <v>2002</v>
      </c>
      <c r="B4947" s="865">
        <v>37575</v>
      </c>
      <c r="C4947" s="873">
        <v>1756</v>
      </c>
      <c r="F4947" s="868"/>
      <c r="G4947" s="874"/>
    </row>
    <row r="4948" spans="1:7" ht="14">
      <c r="A4948" s="762">
        <f t="shared" si="79"/>
        <v>2002</v>
      </c>
      <c r="B4948" s="865">
        <v>37574</v>
      </c>
      <c r="C4948" s="873">
        <v>1756</v>
      </c>
      <c r="F4948" s="868"/>
      <c r="G4948" s="874"/>
    </row>
    <row r="4949" spans="1:7" ht="14">
      <c r="A4949" s="762">
        <f t="shared" si="79"/>
        <v>2002</v>
      </c>
      <c r="B4949" s="865">
        <v>37573</v>
      </c>
      <c r="C4949" s="873">
        <v>1836</v>
      </c>
      <c r="F4949" s="868"/>
      <c r="G4949" s="874"/>
    </row>
    <row r="4950" spans="1:7" ht="14">
      <c r="A4950" s="762">
        <f t="shared" si="79"/>
        <v>2002</v>
      </c>
      <c r="B4950" s="865">
        <v>37572</v>
      </c>
      <c r="C4950" s="873">
        <v>1817</v>
      </c>
      <c r="F4950" s="868"/>
      <c r="G4950" s="874"/>
    </row>
    <row r="4951" spans="1:7" ht="14">
      <c r="A4951" s="762">
        <f t="shared" si="79"/>
        <v>2002</v>
      </c>
      <c r="B4951" s="865">
        <v>37571</v>
      </c>
      <c r="C4951" s="873">
        <v>1732</v>
      </c>
      <c r="F4951" s="868"/>
      <c r="G4951" s="874"/>
    </row>
    <row r="4952" spans="1:7" ht="14">
      <c r="A4952" s="762">
        <f t="shared" si="79"/>
        <v>2002</v>
      </c>
      <c r="B4952" s="865">
        <v>37568</v>
      </c>
      <c r="C4952" s="873">
        <v>1732</v>
      </c>
      <c r="F4952" s="868"/>
      <c r="G4952" s="874"/>
    </row>
    <row r="4953" spans="1:7" ht="14">
      <c r="A4953" s="762">
        <f t="shared" si="79"/>
        <v>2002</v>
      </c>
      <c r="B4953" s="865">
        <v>37567</v>
      </c>
      <c r="C4953" s="873">
        <v>1780</v>
      </c>
      <c r="F4953" s="868"/>
      <c r="G4953" s="874"/>
    </row>
    <row r="4954" spans="1:7" ht="14">
      <c r="A4954" s="762">
        <f t="shared" si="79"/>
        <v>2002</v>
      </c>
      <c r="B4954" s="865">
        <v>37566</v>
      </c>
      <c r="C4954" s="873">
        <v>1785</v>
      </c>
      <c r="F4954" s="868"/>
      <c r="G4954" s="874"/>
    </row>
    <row r="4955" spans="1:7" ht="14">
      <c r="A4955" s="762">
        <f t="shared" si="79"/>
        <v>2002</v>
      </c>
      <c r="B4955" s="865">
        <v>37565</v>
      </c>
      <c r="C4955" s="873">
        <v>1750</v>
      </c>
      <c r="F4955" s="868"/>
      <c r="G4955" s="874"/>
    </row>
    <row r="4956" spans="1:7" ht="14">
      <c r="A4956" s="762">
        <f t="shared" si="79"/>
        <v>2002</v>
      </c>
      <c r="B4956" s="865">
        <v>37564</v>
      </c>
      <c r="C4956" s="873">
        <v>1722</v>
      </c>
      <c r="F4956" s="868"/>
      <c r="G4956" s="874"/>
    </row>
    <row r="4957" spans="1:7" ht="14">
      <c r="A4957" s="762">
        <f t="shared" si="79"/>
        <v>2002</v>
      </c>
      <c r="B4957" s="865">
        <v>37561</v>
      </c>
      <c r="C4957" s="873">
        <v>1696</v>
      </c>
      <c r="F4957" s="868"/>
      <c r="G4957" s="874"/>
    </row>
    <row r="4958" spans="1:7" ht="14">
      <c r="A4958" s="762">
        <f t="shared" si="79"/>
        <v>2002</v>
      </c>
      <c r="B4958" s="865">
        <v>37560</v>
      </c>
      <c r="C4958" s="873">
        <v>1741</v>
      </c>
      <c r="F4958" s="868"/>
      <c r="G4958" s="874"/>
    </row>
    <row r="4959" spans="1:7" ht="14">
      <c r="A4959" s="762">
        <f t="shared" si="79"/>
        <v>2002</v>
      </c>
      <c r="B4959" s="865">
        <v>37559</v>
      </c>
      <c r="C4959" s="873">
        <v>1786</v>
      </c>
      <c r="F4959" s="868"/>
      <c r="G4959" s="874"/>
    </row>
    <row r="4960" spans="1:7" ht="14">
      <c r="A4960" s="762">
        <f t="shared" si="79"/>
        <v>2002</v>
      </c>
      <c r="B4960" s="865">
        <v>37558</v>
      </c>
      <c r="C4960" s="873">
        <v>1901</v>
      </c>
      <c r="F4960" s="868"/>
      <c r="G4960" s="874"/>
    </row>
    <row r="4961" spans="1:7" ht="14">
      <c r="A4961" s="762">
        <f t="shared" si="79"/>
        <v>2002</v>
      </c>
      <c r="B4961" s="865">
        <v>37557</v>
      </c>
      <c r="C4961" s="873">
        <v>1850</v>
      </c>
      <c r="F4961" s="868"/>
      <c r="G4961" s="874"/>
    </row>
    <row r="4962" spans="1:7" ht="14">
      <c r="A4962" s="762">
        <f t="shared" si="79"/>
        <v>2002</v>
      </c>
      <c r="B4962" s="865">
        <v>37554</v>
      </c>
      <c r="C4962" s="873">
        <v>1785</v>
      </c>
      <c r="F4962" s="868"/>
      <c r="G4962" s="874"/>
    </row>
    <row r="4963" spans="1:7" ht="14">
      <c r="A4963" s="762">
        <f t="shared" si="79"/>
        <v>2002</v>
      </c>
      <c r="B4963" s="865">
        <v>37553</v>
      </c>
      <c r="C4963" s="873">
        <v>1829</v>
      </c>
      <c r="F4963" s="868"/>
      <c r="G4963" s="874"/>
    </row>
    <row r="4964" spans="1:7" ht="14">
      <c r="A4964" s="762">
        <f t="shared" si="79"/>
        <v>2002</v>
      </c>
      <c r="B4964" s="865">
        <v>37552</v>
      </c>
      <c r="C4964" s="873">
        <v>1883</v>
      </c>
      <c r="F4964" s="868"/>
      <c r="G4964" s="874"/>
    </row>
    <row r="4965" spans="1:7" ht="14">
      <c r="A4965" s="762">
        <f t="shared" si="79"/>
        <v>2002</v>
      </c>
      <c r="B4965" s="865">
        <v>37551</v>
      </c>
      <c r="C4965" s="873">
        <v>1928</v>
      </c>
      <c r="F4965" s="868"/>
      <c r="G4965" s="874"/>
    </row>
    <row r="4966" spans="1:7" ht="14">
      <c r="A4966" s="762">
        <f t="shared" si="79"/>
        <v>2002</v>
      </c>
      <c r="B4966" s="865">
        <v>37550</v>
      </c>
      <c r="C4966" s="873">
        <v>1988</v>
      </c>
      <c r="F4966" s="868"/>
      <c r="G4966" s="874"/>
    </row>
    <row r="4967" spans="1:7" ht="14">
      <c r="A4967" s="762">
        <f t="shared" si="79"/>
        <v>2002</v>
      </c>
      <c r="B4967" s="865">
        <v>37547</v>
      </c>
      <c r="C4967" s="873">
        <v>1952</v>
      </c>
      <c r="F4967" s="868"/>
      <c r="G4967" s="874"/>
    </row>
    <row r="4968" spans="1:7" ht="14">
      <c r="A4968" s="762">
        <f t="shared" si="79"/>
        <v>2002</v>
      </c>
      <c r="B4968" s="865">
        <v>37546</v>
      </c>
      <c r="C4968" s="873">
        <v>2064</v>
      </c>
      <c r="F4968" s="868"/>
      <c r="G4968" s="874"/>
    </row>
    <row r="4969" spans="1:7" ht="14">
      <c r="A4969" s="762">
        <f t="shared" si="79"/>
        <v>2002</v>
      </c>
      <c r="B4969" s="865">
        <v>37545</v>
      </c>
      <c r="C4969" s="873">
        <v>2272</v>
      </c>
      <c r="F4969" s="868"/>
      <c r="G4969" s="874"/>
    </row>
    <row r="4970" spans="1:7" ht="14">
      <c r="A4970" s="762">
        <f t="shared" si="79"/>
        <v>2002</v>
      </c>
      <c r="B4970" s="865">
        <v>37544</v>
      </c>
      <c r="C4970" s="873">
        <v>2280</v>
      </c>
      <c r="F4970" s="868"/>
      <c r="G4970" s="874"/>
    </row>
    <row r="4971" spans="1:7" ht="14">
      <c r="A4971" s="762">
        <f t="shared" si="79"/>
        <v>2002</v>
      </c>
      <c r="B4971" s="865">
        <v>37543</v>
      </c>
      <c r="C4971" s="873">
        <v>2264</v>
      </c>
      <c r="F4971" s="868"/>
      <c r="G4971" s="874"/>
    </row>
    <row r="4972" spans="1:7" ht="14">
      <c r="A4972" s="762">
        <f t="shared" si="79"/>
        <v>2002</v>
      </c>
      <c r="B4972" s="865">
        <v>37540</v>
      </c>
      <c r="C4972" s="873">
        <v>2220</v>
      </c>
      <c r="F4972" s="868"/>
      <c r="G4972" s="874"/>
    </row>
    <row r="4973" spans="1:7" ht="14">
      <c r="A4973" s="762">
        <f t="shared" si="79"/>
        <v>2002</v>
      </c>
      <c r="B4973" s="865">
        <v>37539</v>
      </c>
      <c r="C4973" s="873">
        <v>2271</v>
      </c>
      <c r="F4973" s="868"/>
      <c r="G4973" s="874"/>
    </row>
    <row r="4974" spans="1:7" ht="14">
      <c r="A4974" s="762">
        <f t="shared" si="79"/>
        <v>2002</v>
      </c>
      <c r="B4974" s="865">
        <v>37538</v>
      </c>
      <c r="C4974" s="873">
        <v>2271</v>
      </c>
      <c r="F4974" s="868"/>
      <c r="G4974" s="874"/>
    </row>
    <row r="4975" spans="1:7" ht="14">
      <c r="A4975" s="762">
        <f t="shared" si="79"/>
        <v>2002</v>
      </c>
      <c r="B4975" s="865">
        <v>37537</v>
      </c>
      <c r="C4975" s="873">
        <v>2099</v>
      </c>
      <c r="F4975" s="868"/>
      <c r="G4975" s="874"/>
    </row>
    <row r="4976" spans="1:7" ht="14">
      <c r="A4976" s="762">
        <f t="shared" si="79"/>
        <v>2002</v>
      </c>
      <c r="B4976" s="865">
        <v>37536</v>
      </c>
      <c r="C4976" s="873">
        <v>2040</v>
      </c>
      <c r="F4976" s="868"/>
      <c r="G4976" s="874"/>
    </row>
    <row r="4977" spans="1:7" ht="14">
      <c r="A4977" s="762">
        <f t="shared" si="79"/>
        <v>2002</v>
      </c>
      <c r="B4977" s="865">
        <v>37533</v>
      </c>
      <c r="C4977" s="873">
        <v>1960</v>
      </c>
      <c r="F4977" s="868"/>
      <c r="G4977" s="874"/>
    </row>
    <row r="4978" spans="1:7" ht="14">
      <c r="A4978" s="762">
        <f t="shared" si="79"/>
        <v>2002</v>
      </c>
      <c r="B4978" s="865">
        <v>37532</v>
      </c>
      <c r="C4978" s="873">
        <v>2037</v>
      </c>
      <c r="F4978" s="868"/>
      <c r="G4978" s="874"/>
    </row>
    <row r="4979" spans="1:7" ht="14">
      <c r="A4979" s="762">
        <f t="shared" si="79"/>
        <v>2002</v>
      </c>
      <c r="B4979" s="865">
        <v>37531</v>
      </c>
      <c r="C4979" s="873">
        <v>2153</v>
      </c>
      <c r="F4979" s="868"/>
      <c r="G4979" s="874"/>
    </row>
    <row r="4980" spans="1:7" ht="14">
      <c r="A4980" s="762">
        <f t="shared" si="79"/>
        <v>2002</v>
      </c>
      <c r="B4980" s="865">
        <v>37530</v>
      </c>
      <c r="C4980" s="873">
        <v>2213</v>
      </c>
      <c r="F4980" s="868"/>
      <c r="G4980" s="874"/>
    </row>
    <row r="4981" spans="1:7" ht="14">
      <c r="A4981" s="762">
        <f t="shared" si="79"/>
        <v>2002</v>
      </c>
      <c r="B4981" s="865">
        <v>37529</v>
      </c>
      <c r="C4981" s="873">
        <v>2397</v>
      </c>
      <c r="F4981" s="868"/>
      <c r="G4981" s="874"/>
    </row>
    <row r="4982" spans="1:7" ht="14">
      <c r="A4982" s="762">
        <f t="shared" si="79"/>
        <v>2002</v>
      </c>
      <c r="B4982" s="865">
        <v>37526</v>
      </c>
      <c r="C4982" s="873">
        <v>2443</v>
      </c>
      <c r="F4982" s="868"/>
      <c r="G4982" s="874"/>
    </row>
    <row r="4983" spans="1:7" ht="14">
      <c r="A4983" s="762">
        <f t="shared" si="79"/>
        <v>2002</v>
      </c>
      <c r="B4983" s="865">
        <v>37525</v>
      </c>
      <c r="C4983" s="873">
        <v>2227</v>
      </c>
      <c r="F4983" s="868"/>
      <c r="G4983" s="874"/>
    </row>
    <row r="4984" spans="1:7" ht="14">
      <c r="A4984" s="762">
        <f t="shared" si="79"/>
        <v>2002</v>
      </c>
      <c r="B4984" s="865">
        <v>37524</v>
      </c>
      <c r="C4984" s="873">
        <v>2179</v>
      </c>
      <c r="F4984" s="868"/>
      <c r="G4984" s="874"/>
    </row>
    <row r="4985" spans="1:7" ht="14">
      <c r="A4985" s="762">
        <f t="shared" si="79"/>
        <v>2002</v>
      </c>
      <c r="B4985" s="865">
        <v>37523</v>
      </c>
      <c r="C4985" s="873">
        <v>2213</v>
      </c>
      <c r="F4985" s="868"/>
      <c r="G4985" s="874"/>
    </row>
    <row r="4986" spans="1:7" ht="14">
      <c r="A4986" s="762">
        <f t="shared" si="79"/>
        <v>2002</v>
      </c>
      <c r="B4986" s="865">
        <v>37522</v>
      </c>
      <c r="C4986" s="873">
        <v>2207</v>
      </c>
      <c r="F4986" s="868"/>
      <c r="G4986" s="874"/>
    </row>
    <row r="4987" spans="1:7" ht="14">
      <c r="A4987" s="762">
        <f t="shared" si="79"/>
        <v>2002</v>
      </c>
      <c r="B4987" s="865">
        <v>37519</v>
      </c>
      <c r="C4987" s="873">
        <v>1982</v>
      </c>
      <c r="F4987" s="868"/>
      <c r="G4987" s="874"/>
    </row>
    <row r="4988" spans="1:7" ht="14">
      <c r="A4988" s="762">
        <f t="shared" si="79"/>
        <v>2002</v>
      </c>
      <c r="B4988" s="865">
        <v>37518</v>
      </c>
      <c r="C4988" s="873">
        <v>2050</v>
      </c>
      <c r="F4988" s="868"/>
      <c r="G4988" s="874"/>
    </row>
    <row r="4989" spans="1:7" ht="14">
      <c r="A4989" s="762">
        <f t="shared" si="79"/>
        <v>2002</v>
      </c>
      <c r="B4989" s="865">
        <v>37517</v>
      </c>
      <c r="C4989" s="873">
        <v>1942</v>
      </c>
      <c r="F4989" s="868"/>
      <c r="G4989" s="874"/>
    </row>
    <row r="4990" spans="1:7" ht="14">
      <c r="A4990" s="762">
        <f t="shared" si="79"/>
        <v>2002</v>
      </c>
      <c r="B4990" s="865">
        <v>37516</v>
      </c>
      <c r="C4990" s="873">
        <v>1862</v>
      </c>
      <c r="F4990" s="868"/>
      <c r="G4990" s="874"/>
    </row>
    <row r="4991" spans="1:7" ht="14">
      <c r="A4991" s="762">
        <f t="shared" si="79"/>
        <v>2002</v>
      </c>
      <c r="B4991" s="865">
        <v>37515</v>
      </c>
      <c r="C4991" s="873">
        <v>1719</v>
      </c>
      <c r="F4991" s="868"/>
      <c r="G4991" s="874"/>
    </row>
    <row r="4992" spans="1:7" ht="14">
      <c r="A4992" s="762">
        <f t="shared" si="79"/>
        <v>2002</v>
      </c>
      <c r="B4992" s="865">
        <v>37512</v>
      </c>
      <c r="C4992" s="873">
        <v>1719</v>
      </c>
      <c r="F4992" s="868"/>
      <c r="G4992" s="874"/>
    </row>
    <row r="4993" spans="1:7" ht="14">
      <c r="A4993" s="762">
        <f t="shared" si="79"/>
        <v>2002</v>
      </c>
      <c r="B4993" s="865">
        <v>37511</v>
      </c>
      <c r="C4993" s="873">
        <v>1704</v>
      </c>
      <c r="F4993" s="868"/>
      <c r="G4993" s="874"/>
    </row>
    <row r="4994" spans="1:7" ht="14">
      <c r="A4994" s="762">
        <f t="shared" si="79"/>
        <v>2002</v>
      </c>
      <c r="B4994" s="865">
        <v>37510</v>
      </c>
      <c r="C4994" s="873">
        <v>1706</v>
      </c>
      <c r="F4994" s="868"/>
      <c r="G4994" s="874"/>
    </row>
    <row r="4995" spans="1:7" ht="14">
      <c r="A4995" s="762">
        <f t="shared" si="79"/>
        <v>2002</v>
      </c>
      <c r="B4995" s="865">
        <v>37509</v>
      </c>
      <c r="C4995" s="873">
        <v>1690</v>
      </c>
      <c r="F4995" s="868"/>
      <c r="G4995" s="874"/>
    </row>
    <row r="4996" spans="1:7" ht="14">
      <c r="A4996" s="762">
        <f t="shared" ref="A4996:A5059" si="80">YEAR(B4996)</f>
        <v>2002</v>
      </c>
      <c r="B4996" s="865">
        <v>37508</v>
      </c>
      <c r="C4996" s="873">
        <v>1672</v>
      </c>
      <c r="F4996" s="868"/>
      <c r="G4996" s="874"/>
    </row>
    <row r="4997" spans="1:7" ht="14">
      <c r="A4997" s="762">
        <f t="shared" si="80"/>
        <v>2002</v>
      </c>
      <c r="B4997" s="865">
        <v>37505</v>
      </c>
      <c r="C4997" s="873">
        <v>1734</v>
      </c>
      <c r="F4997" s="868"/>
      <c r="G4997" s="874"/>
    </row>
    <row r="4998" spans="1:7" ht="14">
      <c r="A4998" s="762">
        <f t="shared" si="80"/>
        <v>2002</v>
      </c>
      <c r="B4998" s="865">
        <v>37504</v>
      </c>
      <c r="C4998" s="873">
        <v>1708</v>
      </c>
      <c r="F4998" s="868"/>
      <c r="G4998" s="874"/>
    </row>
    <row r="4999" spans="1:7" ht="14">
      <c r="A4999" s="762">
        <f t="shared" si="80"/>
        <v>2002</v>
      </c>
      <c r="B4999" s="865">
        <v>37503</v>
      </c>
      <c r="C4999" s="873">
        <v>1698</v>
      </c>
      <c r="F4999" s="868"/>
      <c r="G4999" s="874"/>
    </row>
    <row r="5000" spans="1:7" ht="14">
      <c r="A5000" s="762">
        <f t="shared" si="80"/>
        <v>2002</v>
      </c>
      <c r="B5000" s="865">
        <v>37502</v>
      </c>
      <c r="C5000" s="873">
        <v>1729</v>
      </c>
      <c r="F5000" s="868"/>
      <c r="G5000" s="874"/>
    </row>
    <row r="5001" spans="1:7" ht="14">
      <c r="A5001" s="762">
        <f t="shared" si="80"/>
        <v>2002</v>
      </c>
      <c r="B5001" s="865">
        <v>37501</v>
      </c>
      <c r="C5001" s="873">
        <v>1618</v>
      </c>
      <c r="F5001" s="868"/>
      <c r="G5001" s="874"/>
    </row>
    <row r="5002" spans="1:7" ht="14">
      <c r="A5002" s="762">
        <f t="shared" si="80"/>
        <v>2002</v>
      </c>
      <c r="B5002" s="865">
        <v>37498</v>
      </c>
      <c r="C5002" s="873">
        <v>1633</v>
      </c>
      <c r="F5002" s="868"/>
      <c r="G5002" s="874"/>
    </row>
    <row r="5003" spans="1:7" ht="14">
      <c r="A5003" s="762">
        <f t="shared" si="80"/>
        <v>2002</v>
      </c>
      <c r="B5003" s="865">
        <v>37497</v>
      </c>
      <c r="C5003" s="873">
        <v>1661</v>
      </c>
      <c r="F5003" s="868"/>
      <c r="G5003" s="874"/>
    </row>
    <row r="5004" spans="1:7" ht="14">
      <c r="A5004" s="762">
        <f t="shared" si="80"/>
        <v>2002</v>
      </c>
      <c r="B5004" s="865">
        <v>37496</v>
      </c>
      <c r="C5004" s="873">
        <v>1717</v>
      </c>
      <c r="F5004" s="868"/>
      <c r="G5004" s="874"/>
    </row>
    <row r="5005" spans="1:7" ht="14">
      <c r="A5005" s="762">
        <f t="shared" si="80"/>
        <v>2002</v>
      </c>
      <c r="B5005" s="865">
        <v>37495</v>
      </c>
      <c r="C5005" s="873">
        <v>1717</v>
      </c>
      <c r="F5005" s="868"/>
      <c r="G5005" s="874"/>
    </row>
    <row r="5006" spans="1:7" ht="14">
      <c r="A5006" s="762">
        <f t="shared" si="80"/>
        <v>2002</v>
      </c>
      <c r="B5006" s="865">
        <v>37494</v>
      </c>
      <c r="C5006" s="873">
        <v>1767</v>
      </c>
      <c r="F5006" s="868"/>
      <c r="G5006" s="874"/>
    </row>
    <row r="5007" spans="1:7" ht="14">
      <c r="A5007" s="762">
        <f t="shared" si="80"/>
        <v>2002</v>
      </c>
      <c r="B5007" s="865">
        <v>37491</v>
      </c>
      <c r="C5007" s="873">
        <v>1845</v>
      </c>
      <c r="F5007" s="868"/>
      <c r="G5007" s="874"/>
    </row>
    <row r="5008" spans="1:7" ht="14">
      <c r="A5008" s="762">
        <f t="shared" si="80"/>
        <v>2002</v>
      </c>
      <c r="B5008" s="865">
        <v>37490</v>
      </c>
      <c r="C5008" s="873">
        <v>1903</v>
      </c>
      <c r="F5008" s="868"/>
      <c r="G5008" s="874"/>
    </row>
    <row r="5009" spans="1:7" ht="14">
      <c r="A5009" s="762">
        <f t="shared" si="80"/>
        <v>2002</v>
      </c>
      <c r="B5009" s="865">
        <v>37489</v>
      </c>
      <c r="C5009" s="873">
        <v>1877</v>
      </c>
      <c r="F5009" s="868"/>
      <c r="G5009" s="874"/>
    </row>
    <row r="5010" spans="1:7" ht="14">
      <c r="A5010" s="762">
        <f t="shared" si="80"/>
        <v>2002</v>
      </c>
      <c r="B5010" s="865">
        <v>37488</v>
      </c>
      <c r="C5010" s="873">
        <v>2017</v>
      </c>
      <c r="F5010" s="868"/>
      <c r="G5010" s="874"/>
    </row>
    <row r="5011" spans="1:7" ht="14">
      <c r="A5011" s="762">
        <f t="shared" si="80"/>
        <v>2002</v>
      </c>
      <c r="B5011" s="865">
        <v>37487</v>
      </c>
      <c r="C5011" s="873">
        <v>1994</v>
      </c>
      <c r="F5011" s="868"/>
      <c r="G5011" s="874"/>
    </row>
    <row r="5012" spans="1:7" ht="14">
      <c r="A5012" s="762">
        <f t="shared" si="80"/>
        <v>2002</v>
      </c>
      <c r="B5012" s="865">
        <v>37484</v>
      </c>
      <c r="C5012" s="873">
        <v>2091</v>
      </c>
      <c r="F5012" s="868"/>
      <c r="G5012" s="874"/>
    </row>
    <row r="5013" spans="1:7" ht="14">
      <c r="A5013" s="762">
        <f t="shared" si="80"/>
        <v>2002</v>
      </c>
      <c r="B5013" s="865">
        <v>37483</v>
      </c>
      <c r="C5013" s="873">
        <v>2177</v>
      </c>
      <c r="F5013" s="868"/>
      <c r="G5013" s="874"/>
    </row>
    <row r="5014" spans="1:7" ht="14">
      <c r="A5014" s="762">
        <f t="shared" si="80"/>
        <v>2002</v>
      </c>
      <c r="B5014" s="865">
        <v>37482</v>
      </c>
      <c r="C5014" s="873">
        <v>2159</v>
      </c>
      <c r="F5014" s="868"/>
      <c r="G5014" s="874"/>
    </row>
    <row r="5015" spans="1:7" ht="14">
      <c r="A5015" s="762">
        <f t="shared" si="80"/>
        <v>2002</v>
      </c>
      <c r="B5015" s="865">
        <v>37481</v>
      </c>
      <c r="C5015" s="873">
        <v>2284</v>
      </c>
      <c r="F5015" s="868"/>
      <c r="G5015" s="874"/>
    </row>
    <row r="5016" spans="1:7" ht="14">
      <c r="A5016" s="762">
        <f t="shared" si="80"/>
        <v>2002</v>
      </c>
      <c r="B5016" s="865">
        <v>37480</v>
      </c>
      <c r="C5016" s="873">
        <v>2221</v>
      </c>
      <c r="F5016" s="868"/>
      <c r="G5016" s="874"/>
    </row>
    <row r="5017" spans="1:7" ht="14">
      <c r="A5017" s="762">
        <f t="shared" si="80"/>
        <v>2002</v>
      </c>
      <c r="B5017" s="865">
        <v>37477</v>
      </c>
      <c r="C5017" s="873">
        <v>2005</v>
      </c>
      <c r="F5017" s="868"/>
      <c r="G5017" s="874"/>
    </row>
    <row r="5018" spans="1:7" ht="14">
      <c r="A5018" s="762">
        <f t="shared" si="80"/>
        <v>2002</v>
      </c>
      <c r="B5018" s="865">
        <v>37476</v>
      </c>
      <c r="C5018" s="873">
        <v>1759</v>
      </c>
      <c r="F5018" s="868"/>
      <c r="G5018" s="874"/>
    </row>
    <row r="5019" spans="1:7" ht="14">
      <c r="A5019" s="762">
        <f t="shared" si="80"/>
        <v>2002</v>
      </c>
      <c r="B5019" s="865">
        <v>37475</v>
      </c>
      <c r="C5019" s="873">
        <v>1922</v>
      </c>
      <c r="F5019" s="868"/>
      <c r="G5019" s="874"/>
    </row>
    <row r="5020" spans="1:7" ht="14">
      <c r="A5020" s="762">
        <f t="shared" si="80"/>
        <v>2002</v>
      </c>
      <c r="B5020" s="865">
        <v>37474</v>
      </c>
      <c r="C5020" s="873">
        <v>2126</v>
      </c>
      <c r="F5020" s="868"/>
      <c r="G5020" s="874"/>
    </row>
    <row r="5021" spans="1:7" ht="14">
      <c r="A5021" s="762">
        <f t="shared" si="80"/>
        <v>2002</v>
      </c>
      <c r="B5021" s="865">
        <v>37473</v>
      </c>
      <c r="C5021" s="873">
        <v>2180</v>
      </c>
      <c r="F5021" s="868"/>
      <c r="G5021" s="874"/>
    </row>
    <row r="5022" spans="1:7" ht="14">
      <c r="A5022" s="762">
        <f t="shared" si="80"/>
        <v>2002</v>
      </c>
      <c r="B5022" s="865">
        <v>37470</v>
      </c>
      <c r="C5022" s="873">
        <v>2047</v>
      </c>
      <c r="F5022" s="868"/>
      <c r="G5022" s="874"/>
    </row>
    <row r="5023" spans="1:7" ht="14">
      <c r="A5023" s="762">
        <f t="shared" si="80"/>
        <v>2002</v>
      </c>
      <c r="B5023" s="865">
        <v>37469</v>
      </c>
      <c r="C5023" s="873">
        <v>2060</v>
      </c>
      <c r="F5023" s="868"/>
      <c r="G5023" s="874"/>
    </row>
    <row r="5024" spans="1:7" ht="14">
      <c r="A5024" s="762">
        <f t="shared" si="80"/>
        <v>2002</v>
      </c>
      <c r="B5024" s="865">
        <v>37468</v>
      </c>
      <c r="C5024" s="873">
        <v>2307</v>
      </c>
      <c r="F5024" s="868"/>
      <c r="G5024" s="874"/>
    </row>
    <row r="5025" spans="1:7" ht="14">
      <c r="A5025" s="762">
        <f t="shared" si="80"/>
        <v>2002</v>
      </c>
      <c r="B5025" s="865">
        <v>37467</v>
      </c>
      <c r="C5025" s="873">
        <v>2390</v>
      </c>
      <c r="F5025" s="868"/>
      <c r="G5025" s="874"/>
    </row>
    <row r="5026" spans="1:7" ht="14">
      <c r="A5026" s="762">
        <f t="shared" si="80"/>
        <v>2002</v>
      </c>
      <c r="B5026" s="865">
        <v>37466</v>
      </c>
      <c r="C5026" s="873">
        <v>2164</v>
      </c>
      <c r="F5026" s="868"/>
      <c r="G5026" s="874"/>
    </row>
    <row r="5027" spans="1:7" ht="14">
      <c r="A5027" s="762">
        <f t="shared" si="80"/>
        <v>2002</v>
      </c>
      <c r="B5027" s="865">
        <v>37463</v>
      </c>
      <c r="C5027" s="873">
        <v>1991</v>
      </c>
      <c r="F5027" s="868"/>
      <c r="G5027" s="874"/>
    </row>
    <row r="5028" spans="1:7" ht="14">
      <c r="A5028" s="762">
        <f t="shared" si="80"/>
        <v>2002</v>
      </c>
      <c r="B5028" s="865">
        <v>37462</v>
      </c>
      <c r="C5028" s="873">
        <v>1849</v>
      </c>
      <c r="F5028" s="868"/>
      <c r="G5028" s="874"/>
    </row>
    <row r="5029" spans="1:7" ht="14">
      <c r="A5029" s="762">
        <f t="shared" si="80"/>
        <v>2002</v>
      </c>
      <c r="B5029" s="865">
        <v>37461</v>
      </c>
      <c r="C5029" s="873">
        <v>1751</v>
      </c>
      <c r="F5029" s="868"/>
      <c r="G5029" s="874"/>
    </row>
    <row r="5030" spans="1:7" ht="14">
      <c r="A5030" s="762">
        <f t="shared" si="80"/>
        <v>2002</v>
      </c>
      <c r="B5030" s="865">
        <v>37460</v>
      </c>
      <c r="C5030" s="873">
        <v>1700</v>
      </c>
      <c r="F5030" s="868"/>
      <c r="G5030" s="874"/>
    </row>
    <row r="5031" spans="1:7" ht="14">
      <c r="A5031" s="762">
        <f t="shared" si="80"/>
        <v>2002</v>
      </c>
      <c r="B5031" s="865">
        <v>37459</v>
      </c>
      <c r="C5031" s="873">
        <v>1619</v>
      </c>
      <c r="F5031" s="868"/>
      <c r="G5031" s="874"/>
    </row>
    <row r="5032" spans="1:7" ht="14">
      <c r="A5032" s="762">
        <f t="shared" si="80"/>
        <v>2002</v>
      </c>
      <c r="B5032" s="865">
        <v>37456</v>
      </c>
      <c r="C5032" s="873">
        <v>1550</v>
      </c>
      <c r="F5032" s="868"/>
      <c r="G5032" s="874"/>
    </row>
    <row r="5033" spans="1:7" ht="14">
      <c r="A5033" s="762">
        <f t="shared" si="80"/>
        <v>2002</v>
      </c>
      <c r="B5033" s="865">
        <v>37455</v>
      </c>
      <c r="C5033" s="873">
        <v>1510</v>
      </c>
      <c r="F5033" s="868"/>
      <c r="G5033" s="874"/>
    </row>
    <row r="5034" spans="1:7" ht="14">
      <c r="A5034" s="762">
        <f t="shared" si="80"/>
        <v>2002</v>
      </c>
      <c r="B5034" s="865">
        <v>37454</v>
      </c>
      <c r="C5034" s="873">
        <v>1551</v>
      </c>
      <c r="F5034" s="868"/>
      <c r="G5034" s="874"/>
    </row>
    <row r="5035" spans="1:7" ht="14">
      <c r="A5035" s="762">
        <f t="shared" si="80"/>
        <v>2002</v>
      </c>
      <c r="B5035" s="865">
        <v>37453</v>
      </c>
      <c r="C5035" s="873">
        <v>1554</v>
      </c>
      <c r="F5035" s="868"/>
      <c r="G5035" s="874"/>
    </row>
    <row r="5036" spans="1:7" ht="14">
      <c r="A5036" s="762">
        <f t="shared" si="80"/>
        <v>2002</v>
      </c>
      <c r="B5036" s="865">
        <v>37452</v>
      </c>
      <c r="C5036" s="873">
        <v>1546</v>
      </c>
      <c r="F5036" s="868"/>
      <c r="G5036" s="874"/>
    </row>
    <row r="5037" spans="1:7" ht="14">
      <c r="A5037" s="762">
        <f t="shared" si="80"/>
        <v>2002</v>
      </c>
      <c r="B5037" s="865">
        <v>37449</v>
      </c>
      <c r="C5037" s="873">
        <v>1514</v>
      </c>
      <c r="F5037" s="868"/>
      <c r="G5037" s="874"/>
    </row>
    <row r="5038" spans="1:7" ht="14">
      <c r="A5038" s="762">
        <f t="shared" si="80"/>
        <v>2002</v>
      </c>
      <c r="B5038" s="865">
        <v>37448</v>
      </c>
      <c r="C5038" s="873">
        <v>1548</v>
      </c>
      <c r="F5038" s="868"/>
      <c r="G5038" s="874"/>
    </row>
    <row r="5039" spans="1:7" ht="14">
      <c r="A5039" s="762">
        <f t="shared" si="80"/>
        <v>2002</v>
      </c>
      <c r="B5039" s="865">
        <v>37447</v>
      </c>
      <c r="C5039" s="873">
        <v>1630</v>
      </c>
      <c r="F5039" s="868"/>
      <c r="G5039" s="874"/>
    </row>
    <row r="5040" spans="1:7" ht="14">
      <c r="A5040" s="762">
        <f t="shared" si="80"/>
        <v>2002</v>
      </c>
      <c r="B5040" s="865">
        <v>37446</v>
      </c>
      <c r="C5040" s="873">
        <v>1610</v>
      </c>
      <c r="F5040" s="868"/>
      <c r="G5040" s="874"/>
    </row>
    <row r="5041" spans="1:7" ht="14">
      <c r="A5041" s="762">
        <f t="shared" si="80"/>
        <v>2002</v>
      </c>
      <c r="B5041" s="865">
        <v>37445</v>
      </c>
      <c r="C5041" s="873">
        <v>1687</v>
      </c>
      <c r="F5041" s="868"/>
      <c r="G5041" s="874"/>
    </row>
    <row r="5042" spans="1:7" ht="14">
      <c r="A5042" s="762">
        <f t="shared" si="80"/>
        <v>2002</v>
      </c>
      <c r="B5042" s="865">
        <v>37442</v>
      </c>
      <c r="C5042" s="873">
        <v>1715</v>
      </c>
      <c r="F5042" s="868"/>
      <c r="G5042" s="874"/>
    </row>
    <row r="5043" spans="1:7" ht="14">
      <c r="A5043" s="762">
        <f t="shared" si="80"/>
        <v>2002</v>
      </c>
      <c r="B5043" s="865">
        <v>37441</v>
      </c>
      <c r="C5043" s="873">
        <v>1718</v>
      </c>
      <c r="F5043" s="868"/>
      <c r="G5043" s="874"/>
    </row>
    <row r="5044" spans="1:7" ht="14">
      <c r="A5044" s="762">
        <f t="shared" si="80"/>
        <v>2002</v>
      </c>
      <c r="B5044" s="865">
        <v>37440</v>
      </c>
      <c r="C5044" s="873">
        <v>1727</v>
      </c>
      <c r="F5044" s="868"/>
      <c r="G5044" s="874"/>
    </row>
    <row r="5045" spans="1:7" ht="14">
      <c r="A5045" s="762">
        <f t="shared" si="80"/>
        <v>2002</v>
      </c>
      <c r="B5045" s="865">
        <v>37439</v>
      </c>
      <c r="C5045" s="873">
        <v>1682</v>
      </c>
      <c r="F5045" s="868"/>
      <c r="G5045" s="874"/>
    </row>
    <row r="5046" spans="1:7" ht="14">
      <c r="A5046" s="762">
        <f t="shared" si="80"/>
        <v>2002</v>
      </c>
      <c r="B5046" s="865">
        <v>37438</v>
      </c>
      <c r="C5046" s="873">
        <v>1599</v>
      </c>
      <c r="F5046" s="868"/>
      <c r="G5046" s="874"/>
    </row>
    <row r="5047" spans="1:7" ht="14">
      <c r="A5047" s="762">
        <f t="shared" si="80"/>
        <v>2002</v>
      </c>
      <c r="B5047" s="865">
        <v>37435</v>
      </c>
      <c r="C5047" s="873">
        <v>1527</v>
      </c>
      <c r="F5047" s="868"/>
      <c r="G5047" s="874"/>
    </row>
    <row r="5048" spans="1:7" ht="14">
      <c r="A5048" s="762">
        <f t="shared" si="80"/>
        <v>2002</v>
      </c>
      <c r="B5048" s="865">
        <v>37434</v>
      </c>
      <c r="C5048" s="873">
        <v>1599</v>
      </c>
      <c r="F5048" s="868"/>
      <c r="G5048" s="874"/>
    </row>
    <row r="5049" spans="1:7" ht="14">
      <c r="A5049" s="762">
        <f t="shared" si="80"/>
        <v>2002</v>
      </c>
      <c r="B5049" s="865">
        <v>37433</v>
      </c>
      <c r="C5049" s="873">
        <v>1709</v>
      </c>
      <c r="F5049" s="868"/>
      <c r="G5049" s="874"/>
    </row>
    <row r="5050" spans="1:7" ht="14">
      <c r="A5050" s="762">
        <f t="shared" si="80"/>
        <v>2002</v>
      </c>
      <c r="B5050" s="865">
        <v>37432</v>
      </c>
      <c r="C5050" s="873">
        <v>1631</v>
      </c>
      <c r="F5050" s="868"/>
      <c r="G5050" s="874"/>
    </row>
    <row r="5051" spans="1:7" ht="14">
      <c r="A5051" s="762">
        <f t="shared" si="80"/>
        <v>2002</v>
      </c>
      <c r="B5051" s="865">
        <v>37431</v>
      </c>
      <c r="C5051" s="873">
        <v>1524</v>
      </c>
      <c r="F5051" s="868"/>
      <c r="G5051" s="874"/>
    </row>
    <row r="5052" spans="1:7" ht="14">
      <c r="A5052" s="762">
        <f t="shared" si="80"/>
        <v>2002</v>
      </c>
      <c r="B5052" s="865">
        <v>37428</v>
      </c>
      <c r="C5052" s="873">
        <v>1706</v>
      </c>
      <c r="F5052" s="868"/>
      <c r="G5052" s="874"/>
    </row>
    <row r="5053" spans="1:7" ht="14">
      <c r="A5053" s="762">
        <f t="shared" si="80"/>
        <v>2002</v>
      </c>
      <c r="B5053" s="865">
        <v>37427</v>
      </c>
      <c r="C5053" s="873">
        <v>1593</v>
      </c>
      <c r="F5053" s="868"/>
      <c r="G5053" s="874"/>
    </row>
    <row r="5054" spans="1:7" ht="14">
      <c r="A5054" s="762">
        <f t="shared" si="80"/>
        <v>2002</v>
      </c>
      <c r="B5054" s="865">
        <v>37426</v>
      </c>
      <c r="C5054" s="873">
        <v>1382</v>
      </c>
      <c r="F5054" s="868"/>
      <c r="G5054" s="874"/>
    </row>
    <row r="5055" spans="1:7" ht="14">
      <c r="A5055" s="762">
        <f t="shared" si="80"/>
        <v>2002</v>
      </c>
      <c r="B5055" s="865">
        <v>37425</v>
      </c>
      <c r="C5055" s="873">
        <v>1313</v>
      </c>
      <c r="F5055" s="868"/>
      <c r="G5055" s="874"/>
    </row>
    <row r="5056" spans="1:7" ht="14">
      <c r="A5056" s="762">
        <f t="shared" si="80"/>
        <v>2002</v>
      </c>
      <c r="B5056" s="865">
        <v>37424</v>
      </c>
      <c r="C5056" s="873">
        <v>1250</v>
      </c>
      <c r="F5056" s="868"/>
      <c r="G5056" s="874"/>
    </row>
    <row r="5057" spans="1:7" ht="14">
      <c r="A5057" s="762">
        <f t="shared" si="80"/>
        <v>2002</v>
      </c>
      <c r="B5057" s="865">
        <v>37421</v>
      </c>
      <c r="C5057" s="873">
        <v>1315</v>
      </c>
      <c r="F5057" s="868"/>
      <c r="G5057" s="874"/>
    </row>
    <row r="5058" spans="1:7" ht="14">
      <c r="A5058" s="762">
        <f t="shared" si="80"/>
        <v>2002</v>
      </c>
      <c r="B5058" s="865">
        <v>37420</v>
      </c>
      <c r="C5058" s="873">
        <v>1237</v>
      </c>
      <c r="F5058" s="868"/>
      <c r="G5058" s="874"/>
    </row>
    <row r="5059" spans="1:7" ht="14">
      <c r="A5059" s="762">
        <f t="shared" si="80"/>
        <v>2002</v>
      </c>
      <c r="B5059" s="865">
        <v>37419</v>
      </c>
      <c r="C5059" s="873">
        <v>1296</v>
      </c>
      <c r="F5059" s="868"/>
      <c r="G5059" s="874"/>
    </row>
    <row r="5060" spans="1:7" ht="14">
      <c r="A5060" s="762">
        <f t="shared" ref="A5060:A5123" si="81">YEAR(B5060)</f>
        <v>2002</v>
      </c>
      <c r="B5060" s="865">
        <v>37418</v>
      </c>
      <c r="C5060" s="873">
        <v>1208</v>
      </c>
      <c r="F5060" s="868"/>
      <c r="G5060" s="874"/>
    </row>
    <row r="5061" spans="1:7" ht="14">
      <c r="A5061" s="762">
        <f t="shared" si="81"/>
        <v>2002</v>
      </c>
      <c r="B5061" s="865">
        <v>37417</v>
      </c>
      <c r="C5061" s="873">
        <v>1144</v>
      </c>
      <c r="F5061" s="868"/>
      <c r="G5061" s="874"/>
    </row>
    <row r="5062" spans="1:7" ht="14">
      <c r="A5062" s="762">
        <f t="shared" si="81"/>
        <v>2002</v>
      </c>
      <c r="B5062" s="865">
        <v>37414</v>
      </c>
      <c r="C5062" s="873">
        <v>1181</v>
      </c>
      <c r="F5062" s="868"/>
      <c r="G5062" s="874"/>
    </row>
    <row r="5063" spans="1:7" ht="14">
      <c r="A5063" s="762">
        <f t="shared" si="81"/>
        <v>2002</v>
      </c>
      <c r="B5063" s="865">
        <v>37413</v>
      </c>
      <c r="C5063" s="873">
        <v>1199</v>
      </c>
      <c r="F5063" s="868"/>
      <c r="G5063" s="874"/>
    </row>
    <row r="5064" spans="1:7" ht="14">
      <c r="A5064" s="762">
        <f t="shared" si="81"/>
        <v>2002</v>
      </c>
      <c r="B5064" s="865">
        <v>37412</v>
      </c>
      <c r="C5064" s="873">
        <v>1127</v>
      </c>
      <c r="F5064" s="868"/>
      <c r="G5064" s="874"/>
    </row>
    <row r="5065" spans="1:7" ht="14">
      <c r="A5065" s="762">
        <f t="shared" si="81"/>
        <v>2002</v>
      </c>
      <c r="B5065" s="865">
        <v>37411</v>
      </c>
      <c r="C5065" s="873">
        <v>1072</v>
      </c>
      <c r="F5065" s="868"/>
      <c r="G5065" s="874"/>
    </row>
    <row r="5066" spans="1:7" ht="14">
      <c r="A5066" s="762">
        <f t="shared" si="81"/>
        <v>2002</v>
      </c>
      <c r="B5066" s="865">
        <v>37410</v>
      </c>
      <c r="C5066" s="873">
        <v>1006</v>
      </c>
      <c r="F5066" s="868"/>
      <c r="G5066" s="874"/>
    </row>
    <row r="5067" spans="1:7" ht="14">
      <c r="A5067" s="762">
        <f t="shared" si="81"/>
        <v>2002</v>
      </c>
      <c r="B5067" s="865">
        <v>37407</v>
      </c>
      <c r="C5067" s="873">
        <v>976</v>
      </c>
      <c r="F5067" s="868"/>
      <c r="G5067" s="867"/>
    </row>
    <row r="5068" spans="1:7" ht="14">
      <c r="A5068" s="762">
        <f t="shared" si="81"/>
        <v>2002</v>
      </c>
      <c r="B5068" s="865">
        <v>37406</v>
      </c>
      <c r="C5068" s="873">
        <v>980</v>
      </c>
      <c r="F5068" s="868"/>
      <c r="G5068" s="867"/>
    </row>
    <row r="5069" spans="1:7" ht="14">
      <c r="A5069" s="762">
        <f t="shared" si="81"/>
        <v>2002</v>
      </c>
      <c r="B5069" s="865">
        <v>37405</v>
      </c>
      <c r="C5069" s="873">
        <v>979</v>
      </c>
      <c r="F5069" s="868"/>
      <c r="G5069" s="867"/>
    </row>
    <row r="5070" spans="1:7" ht="14">
      <c r="A5070" s="762">
        <f t="shared" si="81"/>
        <v>2002</v>
      </c>
      <c r="B5070" s="865">
        <v>37404</v>
      </c>
      <c r="C5070" s="873">
        <v>984</v>
      </c>
      <c r="F5070" s="868"/>
      <c r="G5070" s="867"/>
    </row>
    <row r="5071" spans="1:7" ht="14">
      <c r="A5071" s="762">
        <f t="shared" si="81"/>
        <v>2002</v>
      </c>
      <c r="B5071" s="865">
        <v>37403</v>
      </c>
      <c r="C5071" s="873">
        <v>982</v>
      </c>
      <c r="F5071" s="868"/>
      <c r="G5071" s="867"/>
    </row>
    <row r="5072" spans="1:7" ht="14">
      <c r="A5072" s="762">
        <f t="shared" si="81"/>
        <v>2002</v>
      </c>
      <c r="B5072" s="865">
        <v>37400</v>
      </c>
      <c r="C5072" s="873">
        <v>990</v>
      </c>
      <c r="F5072" s="868"/>
      <c r="G5072" s="867"/>
    </row>
    <row r="5073" spans="1:7" ht="14">
      <c r="A5073" s="762">
        <f t="shared" si="81"/>
        <v>2002</v>
      </c>
      <c r="B5073" s="865">
        <v>37399</v>
      </c>
      <c r="C5073" s="873">
        <v>972</v>
      </c>
      <c r="F5073" s="868"/>
      <c r="G5073" s="867"/>
    </row>
    <row r="5074" spans="1:7" ht="14">
      <c r="A5074" s="762">
        <f t="shared" si="81"/>
        <v>2002</v>
      </c>
      <c r="B5074" s="865">
        <v>37398</v>
      </c>
      <c r="C5074" s="873">
        <v>959</v>
      </c>
      <c r="F5074" s="868"/>
      <c r="G5074" s="867"/>
    </row>
    <row r="5075" spans="1:7" ht="14">
      <c r="A5075" s="762">
        <f t="shared" si="81"/>
        <v>2002</v>
      </c>
      <c r="B5075" s="865">
        <v>37397</v>
      </c>
      <c r="C5075" s="873">
        <v>940</v>
      </c>
      <c r="F5075" s="868"/>
      <c r="G5075" s="867"/>
    </row>
    <row r="5076" spans="1:7" ht="14">
      <c r="A5076" s="762">
        <f t="shared" si="81"/>
        <v>2002</v>
      </c>
      <c r="B5076" s="865">
        <v>37396</v>
      </c>
      <c r="C5076" s="873">
        <v>928</v>
      </c>
      <c r="F5076" s="868"/>
      <c r="G5076" s="867"/>
    </row>
    <row r="5077" spans="1:7" ht="14">
      <c r="A5077" s="762">
        <f t="shared" si="81"/>
        <v>2002</v>
      </c>
      <c r="B5077" s="865">
        <v>37393</v>
      </c>
      <c r="C5077" s="873">
        <v>919</v>
      </c>
      <c r="F5077" s="868"/>
      <c r="G5077" s="867"/>
    </row>
    <row r="5078" spans="1:7" ht="14">
      <c r="A5078" s="762">
        <f t="shared" si="81"/>
        <v>2002</v>
      </c>
      <c r="B5078" s="865">
        <v>37392</v>
      </c>
      <c r="C5078" s="873">
        <v>905</v>
      </c>
      <c r="F5078" s="868"/>
      <c r="G5078" s="867"/>
    </row>
    <row r="5079" spans="1:7" ht="14">
      <c r="A5079" s="762">
        <f t="shared" si="81"/>
        <v>2002</v>
      </c>
      <c r="B5079" s="865">
        <v>37391</v>
      </c>
      <c r="C5079" s="873">
        <v>921</v>
      </c>
      <c r="F5079" s="868"/>
      <c r="G5079" s="867"/>
    </row>
    <row r="5080" spans="1:7" ht="14">
      <c r="A5080" s="762">
        <f t="shared" si="81"/>
        <v>2002</v>
      </c>
      <c r="B5080" s="865">
        <v>37390</v>
      </c>
      <c r="C5080" s="873">
        <v>950</v>
      </c>
      <c r="F5080" s="868"/>
      <c r="G5080" s="867"/>
    </row>
    <row r="5081" spans="1:7" ht="14">
      <c r="A5081" s="762">
        <f t="shared" si="81"/>
        <v>2002</v>
      </c>
      <c r="B5081" s="865">
        <v>37389</v>
      </c>
      <c r="C5081" s="873">
        <v>973</v>
      </c>
      <c r="F5081" s="868"/>
      <c r="G5081" s="867"/>
    </row>
    <row r="5082" spans="1:7" ht="14">
      <c r="A5082" s="762">
        <f t="shared" si="81"/>
        <v>2002</v>
      </c>
      <c r="B5082" s="865">
        <v>37386</v>
      </c>
      <c r="C5082" s="873">
        <v>945</v>
      </c>
      <c r="F5082" s="868"/>
      <c r="G5082" s="867"/>
    </row>
    <row r="5083" spans="1:7" ht="14">
      <c r="A5083" s="762">
        <f t="shared" si="81"/>
        <v>2002</v>
      </c>
      <c r="B5083" s="865">
        <v>37385</v>
      </c>
      <c r="C5083" s="873">
        <v>949</v>
      </c>
      <c r="F5083" s="868"/>
      <c r="G5083" s="867"/>
    </row>
    <row r="5084" spans="1:7" ht="14">
      <c r="A5084" s="762">
        <f t="shared" si="81"/>
        <v>2002</v>
      </c>
      <c r="B5084" s="865">
        <v>37384</v>
      </c>
      <c r="C5084" s="873">
        <v>902</v>
      </c>
      <c r="F5084" s="868"/>
      <c r="G5084" s="867"/>
    </row>
    <row r="5085" spans="1:7" ht="14">
      <c r="A5085" s="762">
        <f t="shared" si="81"/>
        <v>2002</v>
      </c>
      <c r="B5085" s="865">
        <v>37383</v>
      </c>
      <c r="C5085" s="873">
        <v>903</v>
      </c>
      <c r="F5085" s="868"/>
      <c r="G5085" s="867"/>
    </row>
    <row r="5086" spans="1:7" ht="14">
      <c r="A5086" s="762">
        <f t="shared" si="81"/>
        <v>2002</v>
      </c>
      <c r="B5086" s="865">
        <v>37382</v>
      </c>
      <c r="C5086" s="873">
        <v>906</v>
      </c>
      <c r="F5086" s="868"/>
      <c r="G5086" s="867"/>
    </row>
    <row r="5087" spans="1:7" ht="14">
      <c r="A5087" s="762">
        <f t="shared" si="81"/>
        <v>2002</v>
      </c>
      <c r="B5087" s="865">
        <v>37379</v>
      </c>
      <c r="C5087" s="873">
        <v>879</v>
      </c>
      <c r="F5087" s="868"/>
      <c r="G5087" s="867"/>
    </row>
    <row r="5088" spans="1:7" ht="14">
      <c r="A5088" s="762">
        <f t="shared" si="81"/>
        <v>2002</v>
      </c>
      <c r="B5088" s="865">
        <v>37378</v>
      </c>
      <c r="C5088" s="873">
        <v>883</v>
      </c>
      <c r="F5088" s="868"/>
      <c r="G5088" s="867"/>
    </row>
    <row r="5089" spans="1:7" ht="14">
      <c r="A5089" s="762">
        <f t="shared" si="81"/>
        <v>2002</v>
      </c>
      <c r="B5089" s="865">
        <v>37377</v>
      </c>
      <c r="C5089" s="873">
        <v>854</v>
      </c>
      <c r="F5089" s="868"/>
      <c r="G5089" s="867"/>
    </row>
    <row r="5090" spans="1:7" ht="14">
      <c r="A5090" s="762">
        <f t="shared" si="81"/>
        <v>2002</v>
      </c>
      <c r="B5090" s="865">
        <v>37376</v>
      </c>
      <c r="C5090" s="873">
        <v>857</v>
      </c>
      <c r="F5090" s="868"/>
      <c r="G5090" s="867"/>
    </row>
    <row r="5091" spans="1:7" ht="14">
      <c r="A5091" s="762">
        <f t="shared" si="81"/>
        <v>2002</v>
      </c>
      <c r="B5091" s="865">
        <v>37375</v>
      </c>
      <c r="C5091" s="873">
        <v>825</v>
      </c>
      <c r="F5091" s="868"/>
      <c r="G5091" s="867"/>
    </row>
    <row r="5092" spans="1:7" ht="14">
      <c r="A5092" s="762">
        <f t="shared" si="81"/>
        <v>2002</v>
      </c>
      <c r="B5092" s="865">
        <v>37372</v>
      </c>
      <c r="C5092" s="873">
        <v>815</v>
      </c>
      <c r="F5092" s="868"/>
      <c r="G5092" s="867"/>
    </row>
    <row r="5093" spans="1:7" ht="14">
      <c r="A5093" s="762">
        <f t="shared" si="81"/>
        <v>2002</v>
      </c>
      <c r="B5093" s="865">
        <v>37371</v>
      </c>
      <c r="C5093" s="873">
        <v>794</v>
      </c>
      <c r="F5093" s="868"/>
      <c r="G5093" s="867"/>
    </row>
    <row r="5094" spans="1:7" ht="14">
      <c r="A5094" s="762">
        <f t="shared" si="81"/>
        <v>2002</v>
      </c>
      <c r="B5094" s="865">
        <v>37370</v>
      </c>
      <c r="C5094" s="873">
        <v>783</v>
      </c>
      <c r="F5094" s="868"/>
      <c r="G5094" s="867"/>
    </row>
    <row r="5095" spans="1:7" ht="14">
      <c r="A5095" s="762">
        <f t="shared" si="81"/>
        <v>2002</v>
      </c>
      <c r="B5095" s="865">
        <v>37369</v>
      </c>
      <c r="C5095" s="873">
        <v>772</v>
      </c>
      <c r="F5095" s="868"/>
      <c r="G5095" s="867"/>
    </row>
    <row r="5096" spans="1:7" ht="14">
      <c r="A5096" s="762">
        <f t="shared" si="81"/>
        <v>2002</v>
      </c>
      <c r="B5096" s="865">
        <v>37368</v>
      </c>
      <c r="C5096" s="873">
        <v>751</v>
      </c>
      <c r="F5096" s="868"/>
      <c r="G5096" s="867"/>
    </row>
    <row r="5097" spans="1:7" ht="14">
      <c r="A5097" s="762">
        <f t="shared" si="81"/>
        <v>2002</v>
      </c>
      <c r="B5097" s="865">
        <v>37365</v>
      </c>
      <c r="C5097" s="873">
        <v>741</v>
      </c>
      <c r="F5097" s="868"/>
      <c r="G5097" s="867"/>
    </row>
    <row r="5098" spans="1:7" ht="14">
      <c r="A5098" s="762">
        <f t="shared" si="81"/>
        <v>2002</v>
      </c>
      <c r="B5098" s="865">
        <v>37364</v>
      </c>
      <c r="C5098" s="873">
        <v>740</v>
      </c>
      <c r="F5098" s="868"/>
      <c r="G5098" s="867"/>
    </row>
    <row r="5099" spans="1:7" ht="14">
      <c r="A5099" s="762">
        <f t="shared" si="81"/>
        <v>2002</v>
      </c>
      <c r="B5099" s="865">
        <v>37363</v>
      </c>
      <c r="C5099" s="873">
        <v>733</v>
      </c>
      <c r="F5099" s="868"/>
      <c r="G5099" s="867"/>
    </row>
    <row r="5100" spans="1:7" ht="14">
      <c r="A5100" s="762">
        <f t="shared" si="81"/>
        <v>2002</v>
      </c>
      <c r="B5100" s="865">
        <v>37362</v>
      </c>
      <c r="C5100" s="873">
        <v>732</v>
      </c>
      <c r="F5100" s="868"/>
      <c r="G5100" s="867"/>
    </row>
    <row r="5101" spans="1:7" ht="14">
      <c r="A5101" s="762">
        <f t="shared" si="81"/>
        <v>2002</v>
      </c>
      <c r="B5101" s="865">
        <v>37361</v>
      </c>
      <c r="C5101" s="873">
        <v>748</v>
      </c>
      <c r="F5101" s="868"/>
      <c r="G5101" s="867"/>
    </row>
    <row r="5102" spans="1:7" ht="14">
      <c r="A5102" s="762">
        <f t="shared" si="81"/>
        <v>2002</v>
      </c>
      <c r="B5102" s="865">
        <v>37358</v>
      </c>
      <c r="C5102" s="873">
        <v>722</v>
      </c>
      <c r="F5102" s="868"/>
      <c r="G5102" s="867"/>
    </row>
    <row r="5103" spans="1:7" ht="14">
      <c r="A5103" s="762">
        <f t="shared" si="81"/>
        <v>2002</v>
      </c>
      <c r="B5103" s="865">
        <v>37357</v>
      </c>
      <c r="C5103" s="873">
        <v>739</v>
      </c>
      <c r="F5103" s="868"/>
      <c r="G5103" s="867"/>
    </row>
    <row r="5104" spans="1:7" ht="14">
      <c r="A5104" s="762">
        <f t="shared" si="81"/>
        <v>2002</v>
      </c>
      <c r="B5104" s="865">
        <v>37356</v>
      </c>
      <c r="C5104" s="873">
        <v>746</v>
      </c>
      <c r="F5104" s="868"/>
      <c r="G5104" s="867"/>
    </row>
    <row r="5105" spans="1:7" ht="14">
      <c r="A5105" s="762">
        <f t="shared" si="81"/>
        <v>2002</v>
      </c>
      <c r="B5105" s="865">
        <v>37355</v>
      </c>
      <c r="C5105" s="873">
        <v>746</v>
      </c>
      <c r="F5105" s="868"/>
      <c r="G5105" s="867"/>
    </row>
    <row r="5106" spans="1:7" ht="14">
      <c r="A5106" s="762">
        <f t="shared" si="81"/>
        <v>2002</v>
      </c>
      <c r="B5106" s="865">
        <v>37354</v>
      </c>
      <c r="C5106" s="873">
        <v>744</v>
      </c>
      <c r="F5106" s="868"/>
      <c r="G5106" s="867"/>
    </row>
    <row r="5107" spans="1:7" ht="14">
      <c r="A5107" s="762">
        <f t="shared" si="81"/>
        <v>2002</v>
      </c>
      <c r="B5107" s="865">
        <v>37351</v>
      </c>
      <c r="C5107" s="873">
        <v>737</v>
      </c>
      <c r="F5107" s="868"/>
      <c r="G5107" s="867"/>
    </row>
    <row r="5108" spans="1:7" ht="14">
      <c r="A5108" s="762">
        <f t="shared" si="81"/>
        <v>2002</v>
      </c>
      <c r="B5108" s="865">
        <v>37350</v>
      </c>
      <c r="C5108" s="873">
        <v>733</v>
      </c>
      <c r="F5108" s="868"/>
      <c r="G5108" s="867"/>
    </row>
    <row r="5109" spans="1:7" ht="14">
      <c r="A5109" s="762">
        <f t="shared" si="81"/>
        <v>2002</v>
      </c>
      <c r="B5109" s="865">
        <v>37349</v>
      </c>
      <c r="C5109" s="873">
        <v>728</v>
      </c>
      <c r="F5109" s="868"/>
      <c r="G5109" s="867"/>
    </row>
    <row r="5110" spans="1:7" ht="14">
      <c r="A5110" s="762">
        <f t="shared" si="81"/>
        <v>2002</v>
      </c>
      <c r="B5110" s="865">
        <v>37348</v>
      </c>
      <c r="C5110" s="873">
        <v>720</v>
      </c>
      <c r="F5110" s="868"/>
      <c r="G5110" s="867"/>
    </row>
    <row r="5111" spans="1:7" ht="14">
      <c r="A5111" s="762">
        <f t="shared" si="81"/>
        <v>2002</v>
      </c>
      <c r="B5111" s="865">
        <v>37347</v>
      </c>
      <c r="C5111" s="873">
        <v>718</v>
      </c>
      <c r="F5111" s="868"/>
      <c r="G5111" s="867"/>
    </row>
    <row r="5112" spans="1:7" ht="14">
      <c r="A5112" s="762">
        <f t="shared" si="81"/>
        <v>2002</v>
      </c>
      <c r="B5112" s="865">
        <v>37344</v>
      </c>
      <c r="C5112" s="873">
        <v>717</v>
      </c>
      <c r="F5112" s="868"/>
      <c r="G5112" s="867"/>
    </row>
    <row r="5113" spans="1:7" ht="14">
      <c r="A5113" s="762">
        <f t="shared" si="81"/>
        <v>2002</v>
      </c>
      <c r="B5113" s="865">
        <v>37343</v>
      </c>
      <c r="C5113" s="873">
        <v>717</v>
      </c>
      <c r="F5113" s="868"/>
      <c r="G5113" s="867"/>
    </row>
    <row r="5114" spans="1:7" ht="14">
      <c r="A5114" s="762">
        <f t="shared" si="81"/>
        <v>2002</v>
      </c>
      <c r="B5114" s="865">
        <v>37342</v>
      </c>
      <c r="C5114" s="873">
        <v>725</v>
      </c>
      <c r="F5114" s="868"/>
      <c r="G5114" s="867"/>
    </row>
    <row r="5115" spans="1:7" ht="14">
      <c r="A5115" s="762">
        <f t="shared" si="81"/>
        <v>2002</v>
      </c>
      <c r="B5115" s="865">
        <v>37341</v>
      </c>
      <c r="C5115" s="873">
        <v>723</v>
      </c>
      <c r="F5115" s="868"/>
      <c r="G5115" s="867"/>
    </row>
    <row r="5116" spans="1:7" ht="14">
      <c r="A5116" s="762">
        <f t="shared" si="81"/>
        <v>2002</v>
      </c>
      <c r="B5116" s="865">
        <v>37340</v>
      </c>
      <c r="C5116" s="873">
        <v>731</v>
      </c>
      <c r="F5116" s="868"/>
      <c r="G5116" s="867"/>
    </row>
    <row r="5117" spans="1:7" ht="14">
      <c r="A5117" s="762">
        <f t="shared" si="81"/>
        <v>2002</v>
      </c>
      <c r="B5117" s="865">
        <v>37337</v>
      </c>
      <c r="C5117" s="873">
        <v>728</v>
      </c>
      <c r="F5117" s="868"/>
      <c r="G5117" s="867"/>
    </row>
    <row r="5118" spans="1:7" ht="14">
      <c r="A5118" s="762">
        <f t="shared" si="81"/>
        <v>2002</v>
      </c>
      <c r="B5118" s="865">
        <v>37336</v>
      </c>
      <c r="C5118" s="873">
        <v>718</v>
      </c>
      <c r="F5118" s="868"/>
      <c r="G5118" s="867"/>
    </row>
    <row r="5119" spans="1:7" ht="14">
      <c r="A5119" s="762">
        <f t="shared" si="81"/>
        <v>2002</v>
      </c>
      <c r="B5119" s="865">
        <v>37335</v>
      </c>
      <c r="C5119" s="873">
        <v>698</v>
      </c>
      <c r="F5119" s="868"/>
      <c r="G5119" s="867"/>
    </row>
    <row r="5120" spans="1:7" ht="14">
      <c r="A5120" s="762">
        <f t="shared" si="81"/>
        <v>2002</v>
      </c>
      <c r="B5120" s="865">
        <v>37334</v>
      </c>
      <c r="C5120" s="873">
        <v>705</v>
      </c>
      <c r="F5120" s="868"/>
      <c r="G5120" s="867"/>
    </row>
    <row r="5121" spans="1:7" ht="14">
      <c r="A5121" s="762">
        <f t="shared" si="81"/>
        <v>2002</v>
      </c>
      <c r="B5121" s="865">
        <v>37333</v>
      </c>
      <c r="C5121" s="873">
        <v>705</v>
      </c>
      <c r="F5121" s="868"/>
      <c r="G5121" s="867"/>
    </row>
    <row r="5122" spans="1:7" ht="14">
      <c r="A5122" s="762">
        <f t="shared" si="81"/>
        <v>2002</v>
      </c>
      <c r="B5122" s="865">
        <v>37330</v>
      </c>
      <c r="C5122" s="873">
        <v>703</v>
      </c>
      <c r="F5122" s="868"/>
      <c r="G5122" s="867"/>
    </row>
    <row r="5123" spans="1:7" ht="14">
      <c r="A5123" s="762">
        <f t="shared" si="81"/>
        <v>2002</v>
      </c>
      <c r="B5123" s="865">
        <v>37329</v>
      </c>
      <c r="C5123" s="873">
        <v>698</v>
      </c>
      <c r="F5123" s="868"/>
      <c r="G5123" s="867"/>
    </row>
    <row r="5124" spans="1:7" ht="14">
      <c r="A5124" s="762">
        <f t="shared" ref="A5124:A5187" si="82">YEAR(B5124)</f>
        <v>2002</v>
      </c>
      <c r="B5124" s="865">
        <v>37328</v>
      </c>
      <c r="C5124" s="873">
        <v>717</v>
      </c>
      <c r="F5124" s="868"/>
      <c r="G5124" s="867"/>
    </row>
    <row r="5125" spans="1:7" ht="14">
      <c r="A5125" s="762">
        <f t="shared" si="82"/>
        <v>2002</v>
      </c>
      <c r="B5125" s="865">
        <v>37327</v>
      </c>
      <c r="C5125" s="873">
        <v>727</v>
      </c>
      <c r="F5125" s="868"/>
      <c r="G5125" s="867"/>
    </row>
    <row r="5126" spans="1:7" ht="14">
      <c r="A5126" s="762">
        <f t="shared" si="82"/>
        <v>2002</v>
      </c>
      <c r="B5126" s="865">
        <v>37326</v>
      </c>
      <c r="C5126" s="873">
        <v>740</v>
      </c>
      <c r="F5126" s="868"/>
      <c r="G5126" s="867"/>
    </row>
    <row r="5127" spans="1:7" ht="14">
      <c r="A5127" s="762">
        <f t="shared" si="82"/>
        <v>2002</v>
      </c>
      <c r="B5127" s="865">
        <v>37323</v>
      </c>
      <c r="C5127" s="873">
        <v>743</v>
      </c>
      <c r="F5127" s="868"/>
      <c r="G5127" s="867"/>
    </row>
    <row r="5128" spans="1:7" ht="14">
      <c r="A5128" s="762">
        <f t="shared" si="82"/>
        <v>2002</v>
      </c>
      <c r="B5128" s="865">
        <v>37322</v>
      </c>
      <c r="C5128" s="873">
        <v>767</v>
      </c>
      <c r="F5128" s="868"/>
      <c r="G5128" s="867"/>
    </row>
    <row r="5129" spans="1:7" ht="14">
      <c r="A5129" s="762">
        <f t="shared" si="82"/>
        <v>2002</v>
      </c>
      <c r="B5129" s="865">
        <v>37321</v>
      </c>
      <c r="C5129" s="873">
        <v>766</v>
      </c>
      <c r="F5129" s="868"/>
      <c r="G5129" s="867"/>
    </row>
    <row r="5130" spans="1:7" ht="14">
      <c r="A5130" s="762">
        <f t="shared" si="82"/>
        <v>2002</v>
      </c>
      <c r="B5130" s="865">
        <v>37320</v>
      </c>
      <c r="C5130" s="873">
        <v>759</v>
      </c>
      <c r="F5130" s="868"/>
      <c r="G5130" s="867"/>
    </row>
    <row r="5131" spans="1:7" ht="14">
      <c r="A5131" s="762">
        <f t="shared" si="82"/>
        <v>2002</v>
      </c>
      <c r="B5131" s="865">
        <v>37319</v>
      </c>
      <c r="C5131" s="873">
        <v>755</v>
      </c>
      <c r="F5131" s="868"/>
      <c r="G5131" s="867"/>
    </row>
    <row r="5132" spans="1:7" ht="14">
      <c r="A5132" s="762">
        <f t="shared" si="82"/>
        <v>2002</v>
      </c>
      <c r="B5132" s="865">
        <v>37316</v>
      </c>
      <c r="C5132" s="873">
        <v>769</v>
      </c>
      <c r="F5132" s="868"/>
      <c r="G5132" s="867"/>
    </row>
    <row r="5133" spans="1:7" ht="14">
      <c r="A5133" s="762">
        <f t="shared" si="82"/>
        <v>2002</v>
      </c>
      <c r="B5133" s="865">
        <v>37315</v>
      </c>
      <c r="C5133" s="873">
        <v>786</v>
      </c>
      <c r="F5133" s="868"/>
      <c r="G5133" s="867"/>
    </row>
    <row r="5134" spans="1:7" ht="14">
      <c r="A5134" s="762">
        <f t="shared" si="82"/>
        <v>2002</v>
      </c>
      <c r="B5134" s="865">
        <v>37314</v>
      </c>
      <c r="C5134" s="873">
        <v>782</v>
      </c>
      <c r="F5134" s="868"/>
      <c r="G5134" s="867"/>
    </row>
    <row r="5135" spans="1:7" ht="14">
      <c r="A5135" s="762">
        <f t="shared" si="82"/>
        <v>2002</v>
      </c>
      <c r="B5135" s="865">
        <v>37313</v>
      </c>
      <c r="C5135" s="873">
        <v>806</v>
      </c>
      <c r="F5135" s="868"/>
      <c r="G5135" s="867"/>
    </row>
    <row r="5136" spans="1:7" ht="14">
      <c r="A5136" s="762">
        <f t="shared" si="82"/>
        <v>2002</v>
      </c>
      <c r="B5136" s="865">
        <v>37312</v>
      </c>
      <c r="C5136" s="873">
        <v>808</v>
      </c>
      <c r="F5136" s="868"/>
      <c r="G5136" s="867"/>
    </row>
    <row r="5137" spans="1:7" ht="14">
      <c r="A5137" s="762">
        <f t="shared" si="82"/>
        <v>2002</v>
      </c>
      <c r="B5137" s="865">
        <v>37309</v>
      </c>
      <c r="C5137" s="873">
        <v>824</v>
      </c>
      <c r="F5137" s="868"/>
      <c r="G5137" s="867"/>
    </row>
    <row r="5138" spans="1:7" ht="14">
      <c r="A5138" s="762">
        <f t="shared" si="82"/>
        <v>2002</v>
      </c>
      <c r="B5138" s="865">
        <v>37308</v>
      </c>
      <c r="C5138" s="873">
        <v>829</v>
      </c>
      <c r="F5138" s="868"/>
      <c r="G5138" s="867"/>
    </row>
    <row r="5139" spans="1:7" ht="14">
      <c r="A5139" s="762">
        <f t="shared" si="82"/>
        <v>2002</v>
      </c>
      <c r="B5139" s="865">
        <v>37307</v>
      </c>
      <c r="C5139" s="873">
        <v>821</v>
      </c>
      <c r="F5139" s="868"/>
      <c r="G5139" s="867"/>
    </row>
    <row r="5140" spans="1:7" ht="14">
      <c r="A5140" s="762">
        <f t="shared" si="82"/>
        <v>2002</v>
      </c>
      <c r="B5140" s="865">
        <v>37306</v>
      </c>
      <c r="C5140" s="873">
        <v>836</v>
      </c>
      <c r="F5140" s="868"/>
      <c r="G5140" s="867"/>
    </row>
    <row r="5141" spans="1:7" ht="14">
      <c r="A5141" s="762">
        <f t="shared" si="82"/>
        <v>2002</v>
      </c>
      <c r="B5141" s="865">
        <v>37305</v>
      </c>
      <c r="C5141" s="873">
        <v>842</v>
      </c>
      <c r="F5141" s="868"/>
      <c r="G5141" s="867"/>
    </row>
    <row r="5142" spans="1:7" ht="14">
      <c r="A5142" s="762">
        <f t="shared" si="82"/>
        <v>2002</v>
      </c>
      <c r="B5142" s="865">
        <v>37302</v>
      </c>
      <c r="C5142" s="873">
        <v>843</v>
      </c>
      <c r="F5142" s="868"/>
      <c r="G5142" s="867"/>
    </row>
    <row r="5143" spans="1:7" ht="14">
      <c r="A5143" s="762">
        <f t="shared" si="82"/>
        <v>2002</v>
      </c>
      <c r="B5143" s="865">
        <v>37301</v>
      </c>
      <c r="C5143" s="873">
        <v>836</v>
      </c>
      <c r="F5143" s="868"/>
      <c r="G5143" s="867"/>
    </row>
    <row r="5144" spans="1:7" ht="14">
      <c r="A5144" s="762">
        <f t="shared" si="82"/>
        <v>2002</v>
      </c>
      <c r="B5144" s="865">
        <v>37300</v>
      </c>
      <c r="C5144" s="873">
        <v>828</v>
      </c>
      <c r="F5144" s="868"/>
      <c r="G5144" s="867"/>
    </row>
    <row r="5145" spans="1:7" ht="14">
      <c r="A5145" s="762">
        <f t="shared" si="82"/>
        <v>2002</v>
      </c>
      <c r="B5145" s="865">
        <v>37299</v>
      </c>
      <c r="C5145" s="873">
        <v>856</v>
      </c>
      <c r="F5145" s="868"/>
      <c r="G5145" s="867"/>
    </row>
    <row r="5146" spans="1:7" ht="14">
      <c r="A5146" s="762">
        <f t="shared" si="82"/>
        <v>2002</v>
      </c>
      <c r="B5146" s="865">
        <v>37298</v>
      </c>
      <c r="C5146" s="873">
        <v>874</v>
      </c>
      <c r="F5146" s="868"/>
      <c r="G5146" s="867"/>
    </row>
    <row r="5147" spans="1:7" ht="14">
      <c r="A5147" s="762">
        <f t="shared" si="82"/>
        <v>2002</v>
      </c>
      <c r="B5147" s="865">
        <v>37295</v>
      </c>
      <c r="C5147" s="873">
        <v>885</v>
      </c>
      <c r="F5147" s="868"/>
      <c r="G5147" s="867"/>
    </row>
    <row r="5148" spans="1:7" ht="14">
      <c r="A5148" s="762">
        <f t="shared" si="82"/>
        <v>2002</v>
      </c>
      <c r="B5148" s="865">
        <v>37294</v>
      </c>
      <c r="C5148" s="873">
        <v>884</v>
      </c>
      <c r="F5148" s="868"/>
      <c r="G5148" s="867"/>
    </row>
    <row r="5149" spans="1:7" ht="14">
      <c r="A5149" s="762">
        <f t="shared" si="82"/>
        <v>2002</v>
      </c>
      <c r="B5149" s="865">
        <v>37293</v>
      </c>
      <c r="C5149" s="873">
        <v>869</v>
      </c>
      <c r="F5149" s="868"/>
      <c r="G5149" s="867"/>
    </row>
    <row r="5150" spans="1:7" ht="14">
      <c r="A5150" s="762">
        <f t="shared" si="82"/>
        <v>2002</v>
      </c>
      <c r="B5150" s="865">
        <v>37292</v>
      </c>
      <c r="C5150" s="873">
        <v>876</v>
      </c>
      <c r="F5150" s="868"/>
      <c r="G5150" s="867"/>
    </row>
    <row r="5151" spans="1:7" ht="14">
      <c r="A5151" s="762">
        <f t="shared" si="82"/>
        <v>2002</v>
      </c>
      <c r="B5151" s="865">
        <v>37291</v>
      </c>
      <c r="C5151" s="873">
        <v>890</v>
      </c>
      <c r="F5151" s="868"/>
      <c r="G5151" s="867"/>
    </row>
    <row r="5152" spans="1:7" ht="14">
      <c r="A5152" s="762">
        <f t="shared" si="82"/>
        <v>2002</v>
      </c>
      <c r="B5152" s="865">
        <v>37288</v>
      </c>
      <c r="C5152" s="873">
        <v>881</v>
      </c>
      <c r="F5152" s="868"/>
      <c r="G5152" s="867"/>
    </row>
    <row r="5153" spans="1:7" ht="14">
      <c r="A5153" s="762">
        <f t="shared" si="82"/>
        <v>2002</v>
      </c>
      <c r="B5153" s="865">
        <v>37287</v>
      </c>
      <c r="C5153" s="873">
        <v>965</v>
      </c>
      <c r="F5153" s="868"/>
      <c r="G5153" s="867"/>
    </row>
    <row r="5154" spans="1:7" ht="14">
      <c r="A5154" s="762">
        <f t="shared" si="82"/>
        <v>2002</v>
      </c>
      <c r="B5154" s="865">
        <v>37286</v>
      </c>
      <c r="C5154" s="873">
        <v>858</v>
      </c>
      <c r="F5154" s="868"/>
      <c r="G5154" s="867"/>
    </row>
    <row r="5155" spans="1:7" ht="14">
      <c r="A5155" s="762">
        <f t="shared" si="82"/>
        <v>2002</v>
      </c>
      <c r="B5155" s="865">
        <v>37285</v>
      </c>
      <c r="C5155" s="873">
        <v>856</v>
      </c>
      <c r="F5155" s="868"/>
      <c r="G5155" s="867"/>
    </row>
    <row r="5156" spans="1:7" ht="14">
      <c r="A5156" s="762">
        <f t="shared" si="82"/>
        <v>2002</v>
      </c>
      <c r="B5156" s="865">
        <v>37284</v>
      </c>
      <c r="C5156" s="873">
        <v>833</v>
      </c>
      <c r="F5156" s="868"/>
      <c r="G5156" s="867"/>
    </row>
    <row r="5157" spans="1:7" ht="14">
      <c r="A5157" s="762">
        <f t="shared" si="82"/>
        <v>2002</v>
      </c>
      <c r="B5157" s="865">
        <v>37281</v>
      </c>
      <c r="C5157" s="873">
        <v>828</v>
      </c>
      <c r="F5157" s="868"/>
      <c r="G5157" s="867"/>
    </row>
    <row r="5158" spans="1:7" ht="14">
      <c r="A5158" s="762">
        <f t="shared" si="82"/>
        <v>2002</v>
      </c>
      <c r="B5158" s="865">
        <v>37280</v>
      </c>
      <c r="C5158" s="873">
        <v>827</v>
      </c>
      <c r="F5158" s="868"/>
      <c r="G5158" s="867"/>
    </row>
    <row r="5159" spans="1:7" ht="14">
      <c r="A5159" s="762">
        <f t="shared" si="82"/>
        <v>2002</v>
      </c>
      <c r="B5159" s="865">
        <v>37279</v>
      </c>
      <c r="C5159" s="873">
        <v>817</v>
      </c>
      <c r="F5159" s="868"/>
      <c r="G5159" s="867"/>
    </row>
    <row r="5160" spans="1:7" ht="14">
      <c r="A5160" s="762">
        <f t="shared" si="82"/>
        <v>2002</v>
      </c>
      <c r="B5160" s="865">
        <v>37278</v>
      </c>
      <c r="C5160" s="873">
        <v>828</v>
      </c>
      <c r="F5160" s="868"/>
      <c r="G5160" s="867"/>
    </row>
    <row r="5161" spans="1:7" ht="14">
      <c r="A5161" s="762">
        <f t="shared" si="82"/>
        <v>2002</v>
      </c>
      <c r="B5161" s="865">
        <v>37277</v>
      </c>
      <c r="C5161" s="873">
        <v>842</v>
      </c>
      <c r="F5161" s="868"/>
      <c r="G5161" s="867"/>
    </row>
    <row r="5162" spans="1:7" ht="14">
      <c r="A5162" s="762">
        <f t="shared" si="82"/>
        <v>2002</v>
      </c>
      <c r="B5162" s="865">
        <v>37274</v>
      </c>
      <c r="C5162" s="873">
        <v>839</v>
      </c>
      <c r="F5162" s="868"/>
      <c r="G5162" s="867"/>
    </row>
    <row r="5163" spans="1:7" ht="14">
      <c r="A5163" s="762">
        <f t="shared" si="82"/>
        <v>2002</v>
      </c>
      <c r="B5163" s="865">
        <v>37273</v>
      </c>
      <c r="C5163" s="873">
        <v>853</v>
      </c>
      <c r="F5163" s="868"/>
      <c r="G5163" s="867"/>
    </row>
    <row r="5164" spans="1:7" ht="14">
      <c r="A5164" s="762">
        <f t="shared" si="82"/>
        <v>2002</v>
      </c>
      <c r="B5164" s="865">
        <v>37272</v>
      </c>
      <c r="C5164" s="873">
        <v>867</v>
      </c>
      <c r="F5164" s="868"/>
      <c r="G5164" s="867"/>
    </row>
    <row r="5165" spans="1:7" ht="14">
      <c r="A5165" s="762">
        <f t="shared" si="82"/>
        <v>2002</v>
      </c>
      <c r="B5165" s="865">
        <v>37271</v>
      </c>
      <c r="C5165" s="873">
        <v>863</v>
      </c>
      <c r="F5165" s="868"/>
      <c r="G5165" s="867"/>
    </row>
    <row r="5166" spans="1:7" ht="14">
      <c r="A5166" s="762">
        <f t="shared" si="82"/>
        <v>2002</v>
      </c>
      <c r="B5166" s="865">
        <v>37270</v>
      </c>
      <c r="C5166" s="873">
        <v>869</v>
      </c>
      <c r="F5166" s="868"/>
      <c r="G5166" s="867"/>
    </row>
    <row r="5167" spans="1:7" ht="14">
      <c r="A5167" s="762">
        <f t="shared" si="82"/>
        <v>2002</v>
      </c>
      <c r="B5167" s="865">
        <v>37267</v>
      </c>
      <c r="C5167" s="873">
        <v>874</v>
      </c>
      <c r="F5167" s="868"/>
      <c r="G5167" s="867"/>
    </row>
    <row r="5168" spans="1:7" ht="14">
      <c r="A5168" s="762">
        <f t="shared" si="82"/>
        <v>2002</v>
      </c>
      <c r="B5168" s="865">
        <v>37266</v>
      </c>
      <c r="C5168" s="873">
        <v>857</v>
      </c>
      <c r="F5168" s="868"/>
      <c r="G5168" s="867"/>
    </row>
    <row r="5169" spans="1:7" ht="14">
      <c r="A5169" s="762">
        <f t="shared" si="82"/>
        <v>2002</v>
      </c>
      <c r="B5169" s="865">
        <v>37265</v>
      </c>
      <c r="C5169" s="873">
        <v>841</v>
      </c>
      <c r="F5169" s="868"/>
      <c r="G5169" s="867"/>
    </row>
    <row r="5170" spans="1:7" ht="14">
      <c r="A5170" s="762">
        <f t="shared" si="82"/>
        <v>2002</v>
      </c>
      <c r="B5170" s="865">
        <v>37264</v>
      </c>
      <c r="C5170" s="873">
        <v>826</v>
      </c>
      <c r="F5170" s="868"/>
      <c r="G5170" s="867"/>
    </row>
    <row r="5171" spans="1:7" ht="14">
      <c r="A5171" s="762">
        <f t="shared" si="82"/>
        <v>2002</v>
      </c>
      <c r="B5171" s="865">
        <v>37263</v>
      </c>
      <c r="C5171" s="873">
        <v>820</v>
      </c>
      <c r="F5171" s="868"/>
      <c r="G5171" s="867"/>
    </row>
    <row r="5172" spans="1:7" ht="14">
      <c r="A5172" s="762">
        <f t="shared" si="82"/>
        <v>2002</v>
      </c>
      <c r="B5172" s="865">
        <v>37260</v>
      </c>
      <c r="C5172" s="873">
        <v>806</v>
      </c>
      <c r="F5172" s="868"/>
      <c r="G5172" s="867"/>
    </row>
    <row r="5173" spans="1:7" ht="14">
      <c r="A5173" s="762">
        <f t="shared" si="82"/>
        <v>2002</v>
      </c>
      <c r="B5173" s="865">
        <v>37259</v>
      </c>
      <c r="C5173" s="873">
        <v>805</v>
      </c>
      <c r="F5173" s="868"/>
      <c r="G5173" s="867"/>
    </row>
    <row r="5174" spans="1:7" ht="14">
      <c r="A5174" s="762">
        <f t="shared" si="82"/>
        <v>2002</v>
      </c>
      <c r="B5174" s="865">
        <v>37258</v>
      </c>
      <c r="C5174" s="873">
        <v>824</v>
      </c>
      <c r="F5174" s="868"/>
      <c r="G5174" s="867"/>
    </row>
    <row r="5175" spans="1:7" ht="14">
      <c r="A5175" s="762">
        <f t="shared" si="82"/>
        <v>2001</v>
      </c>
      <c r="B5175" s="865">
        <v>37256</v>
      </c>
      <c r="C5175" s="873">
        <v>870</v>
      </c>
      <c r="F5175" s="868"/>
      <c r="G5175" s="867"/>
    </row>
    <row r="5176" spans="1:7" ht="14">
      <c r="A5176" s="762">
        <f t="shared" si="82"/>
        <v>2001</v>
      </c>
      <c r="B5176" s="865">
        <v>37253</v>
      </c>
      <c r="C5176" s="873">
        <v>859</v>
      </c>
      <c r="F5176" s="868"/>
      <c r="G5176" s="867"/>
    </row>
    <row r="5177" spans="1:7" ht="14">
      <c r="A5177" s="762">
        <f t="shared" si="82"/>
        <v>2001</v>
      </c>
      <c r="B5177" s="865">
        <v>37252</v>
      </c>
      <c r="C5177" s="873">
        <v>884</v>
      </c>
      <c r="F5177" s="868"/>
      <c r="G5177" s="867"/>
    </row>
    <row r="5178" spans="1:7" ht="14">
      <c r="A5178" s="762">
        <f t="shared" si="82"/>
        <v>2001</v>
      </c>
      <c r="B5178" s="865">
        <v>37251</v>
      </c>
      <c r="C5178" s="873">
        <v>896</v>
      </c>
      <c r="F5178" s="868"/>
      <c r="G5178" s="867"/>
    </row>
    <row r="5179" spans="1:7" ht="14">
      <c r="A5179" s="762">
        <f t="shared" si="82"/>
        <v>2001</v>
      </c>
      <c r="B5179" s="865">
        <v>37250</v>
      </c>
      <c r="C5179" s="873">
        <v>903</v>
      </c>
      <c r="F5179" s="868"/>
      <c r="G5179" s="867"/>
    </row>
    <row r="5180" spans="1:7" ht="14">
      <c r="A5180" s="762">
        <f t="shared" si="82"/>
        <v>2001</v>
      </c>
      <c r="B5180" s="865">
        <v>37249</v>
      </c>
      <c r="C5180" s="873">
        <v>898</v>
      </c>
      <c r="F5180" s="868"/>
      <c r="G5180" s="867"/>
    </row>
    <row r="5181" spans="1:7" ht="14">
      <c r="A5181" s="762">
        <f t="shared" si="82"/>
        <v>2001</v>
      </c>
      <c r="B5181" s="865">
        <v>37246</v>
      </c>
      <c r="C5181" s="873">
        <v>892</v>
      </c>
      <c r="F5181" s="868"/>
      <c r="G5181" s="867"/>
    </row>
    <row r="5182" spans="1:7" ht="14">
      <c r="A5182" s="762">
        <f t="shared" si="82"/>
        <v>2001</v>
      </c>
      <c r="B5182" s="865">
        <v>37245</v>
      </c>
      <c r="C5182" s="873">
        <v>904</v>
      </c>
      <c r="F5182" s="868"/>
      <c r="G5182" s="867"/>
    </row>
    <row r="5183" spans="1:7" ht="14">
      <c r="A5183" s="762">
        <f t="shared" si="82"/>
        <v>2001</v>
      </c>
      <c r="B5183" s="865">
        <v>37244</v>
      </c>
      <c r="C5183" s="873">
        <v>887</v>
      </c>
      <c r="F5183" s="868"/>
      <c r="G5183" s="867"/>
    </row>
    <row r="5184" spans="1:7" ht="14">
      <c r="A5184" s="762">
        <f t="shared" si="82"/>
        <v>2001</v>
      </c>
      <c r="B5184" s="865">
        <v>37243</v>
      </c>
      <c r="C5184" s="873">
        <v>874</v>
      </c>
      <c r="F5184" s="868"/>
      <c r="G5184" s="867"/>
    </row>
    <row r="5185" spans="1:7" ht="14">
      <c r="A5185" s="762">
        <f t="shared" si="82"/>
        <v>2001</v>
      </c>
      <c r="B5185" s="865">
        <v>37242</v>
      </c>
      <c r="C5185" s="873">
        <v>878</v>
      </c>
      <c r="F5185" s="868"/>
      <c r="G5185" s="867"/>
    </row>
    <row r="5186" spans="1:7" ht="14">
      <c r="A5186" s="762">
        <f t="shared" si="82"/>
        <v>2001</v>
      </c>
      <c r="B5186" s="865">
        <v>37239</v>
      </c>
      <c r="C5186" s="873">
        <v>860</v>
      </c>
      <c r="F5186" s="868"/>
      <c r="G5186" s="867"/>
    </row>
    <row r="5187" spans="1:7" ht="14">
      <c r="A5187" s="762">
        <f t="shared" si="82"/>
        <v>2001</v>
      </c>
      <c r="B5187" s="865">
        <v>37238</v>
      </c>
      <c r="C5187" s="873">
        <v>864</v>
      </c>
      <c r="F5187" s="868"/>
      <c r="G5187" s="867"/>
    </row>
    <row r="5188" spans="1:7" ht="14">
      <c r="A5188" s="762">
        <f t="shared" ref="A5188:A5251" si="83">YEAR(B5188)</f>
        <v>2001</v>
      </c>
      <c r="B5188" s="865">
        <v>37237</v>
      </c>
      <c r="C5188" s="873">
        <v>856</v>
      </c>
      <c r="F5188" s="868"/>
      <c r="G5188" s="867"/>
    </row>
    <row r="5189" spans="1:7" ht="14">
      <c r="A5189" s="762">
        <f t="shared" si="83"/>
        <v>2001</v>
      </c>
      <c r="B5189" s="865">
        <v>37236</v>
      </c>
      <c r="C5189" s="873">
        <v>875</v>
      </c>
      <c r="F5189" s="868"/>
      <c r="G5189" s="867"/>
    </row>
    <row r="5190" spans="1:7" ht="14">
      <c r="A5190" s="762">
        <f t="shared" si="83"/>
        <v>2001</v>
      </c>
      <c r="B5190" s="865">
        <v>37235</v>
      </c>
      <c r="C5190" s="873">
        <v>875</v>
      </c>
      <c r="F5190" s="868"/>
      <c r="G5190" s="867"/>
    </row>
    <row r="5191" spans="1:7" ht="14">
      <c r="A5191" s="762">
        <f t="shared" si="83"/>
        <v>2001</v>
      </c>
      <c r="B5191" s="865">
        <v>37232</v>
      </c>
      <c r="C5191" s="873">
        <v>878</v>
      </c>
      <c r="F5191" s="868"/>
      <c r="G5191" s="867"/>
    </row>
    <row r="5192" spans="1:7" ht="14">
      <c r="A5192" s="762">
        <f t="shared" si="83"/>
        <v>2001</v>
      </c>
      <c r="B5192" s="865">
        <v>37231</v>
      </c>
      <c r="C5192" s="873">
        <v>894</v>
      </c>
      <c r="F5192" s="868"/>
      <c r="G5192" s="867"/>
    </row>
    <row r="5193" spans="1:7" ht="14">
      <c r="A5193" s="762">
        <f t="shared" si="83"/>
        <v>2001</v>
      </c>
      <c r="B5193" s="865">
        <v>37230</v>
      </c>
      <c r="C5193" s="873">
        <v>885</v>
      </c>
      <c r="F5193" s="868"/>
      <c r="G5193" s="867"/>
    </row>
    <row r="5194" spans="1:7" ht="14">
      <c r="A5194" s="762">
        <f t="shared" si="83"/>
        <v>2001</v>
      </c>
      <c r="B5194" s="865">
        <v>37229</v>
      </c>
      <c r="C5194" s="873">
        <v>912</v>
      </c>
      <c r="F5194" s="868"/>
      <c r="G5194" s="867"/>
    </row>
    <row r="5195" spans="1:7" ht="14">
      <c r="A5195" s="762">
        <f t="shared" si="83"/>
        <v>2001</v>
      </c>
      <c r="B5195" s="865">
        <v>37228</v>
      </c>
      <c r="C5195" s="873">
        <v>928</v>
      </c>
      <c r="F5195" s="868"/>
      <c r="G5195" s="867"/>
    </row>
    <row r="5196" spans="1:7" ht="14">
      <c r="A5196" s="762">
        <f t="shared" si="83"/>
        <v>2001</v>
      </c>
      <c r="B5196" s="865">
        <v>37225</v>
      </c>
      <c r="C5196" s="873">
        <v>978</v>
      </c>
      <c r="F5196" s="868"/>
      <c r="G5196" s="867"/>
    </row>
    <row r="5197" spans="1:7" ht="14">
      <c r="A5197" s="762">
        <f t="shared" si="83"/>
        <v>2001</v>
      </c>
      <c r="B5197" s="865">
        <v>37224</v>
      </c>
      <c r="C5197" s="873">
        <v>983</v>
      </c>
      <c r="F5197" s="868"/>
      <c r="G5197" s="867"/>
    </row>
    <row r="5198" spans="1:7" ht="14">
      <c r="A5198" s="762">
        <f t="shared" si="83"/>
        <v>2001</v>
      </c>
      <c r="B5198" s="865">
        <v>37223</v>
      </c>
      <c r="C5198" s="873">
        <v>928</v>
      </c>
      <c r="F5198" s="868"/>
      <c r="G5198" s="867"/>
    </row>
    <row r="5199" spans="1:7" ht="14">
      <c r="A5199" s="762">
        <f t="shared" si="83"/>
        <v>2001</v>
      </c>
      <c r="B5199" s="865">
        <v>37222</v>
      </c>
      <c r="C5199" s="873">
        <v>894</v>
      </c>
      <c r="F5199" s="868"/>
      <c r="G5199" s="867"/>
    </row>
    <row r="5200" spans="1:7" ht="14">
      <c r="A5200" s="762">
        <f t="shared" si="83"/>
        <v>2001</v>
      </c>
      <c r="B5200" s="865">
        <v>37221</v>
      </c>
      <c r="C5200" s="873">
        <v>875</v>
      </c>
      <c r="F5200" s="868"/>
      <c r="G5200" s="867"/>
    </row>
    <row r="5201" spans="1:7" ht="14">
      <c r="A5201" s="762">
        <f t="shared" si="83"/>
        <v>2001</v>
      </c>
      <c r="B5201" s="865">
        <v>37218</v>
      </c>
      <c r="C5201" s="873">
        <v>907</v>
      </c>
      <c r="F5201" s="868"/>
      <c r="G5201" s="867"/>
    </row>
    <row r="5202" spans="1:7" ht="14">
      <c r="A5202" s="762">
        <f t="shared" si="83"/>
        <v>2001</v>
      </c>
      <c r="B5202" s="865">
        <v>37217</v>
      </c>
      <c r="C5202" s="873">
        <v>923</v>
      </c>
      <c r="F5202" s="868"/>
      <c r="G5202" s="867"/>
    </row>
    <row r="5203" spans="1:7" ht="14">
      <c r="A5203" s="762">
        <f t="shared" si="83"/>
        <v>2001</v>
      </c>
      <c r="B5203" s="865">
        <v>37216</v>
      </c>
      <c r="C5203" s="873">
        <v>915</v>
      </c>
      <c r="F5203" s="868"/>
      <c r="G5203" s="867"/>
    </row>
    <row r="5204" spans="1:7" ht="14">
      <c r="A5204" s="762">
        <f t="shared" si="83"/>
        <v>2001</v>
      </c>
      <c r="B5204" s="865">
        <v>37215</v>
      </c>
      <c r="C5204" s="873">
        <v>925</v>
      </c>
      <c r="F5204" s="868"/>
      <c r="G5204" s="867"/>
    </row>
    <row r="5205" spans="1:7" ht="14">
      <c r="A5205" s="762">
        <f t="shared" si="83"/>
        <v>2001</v>
      </c>
      <c r="B5205" s="865">
        <v>37214</v>
      </c>
      <c r="C5205" s="873">
        <v>919</v>
      </c>
      <c r="F5205" s="868"/>
      <c r="G5205" s="867"/>
    </row>
    <row r="5206" spans="1:7" ht="14">
      <c r="A5206" s="762">
        <f t="shared" si="83"/>
        <v>2001</v>
      </c>
      <c r="B5206" s="865">
        <v>37211</v>
      </c>
      <c r="C5206" s="873">
        <v>957</v>
      </c>
      <c r="F5206" s="868"/>
      <c r="G5206" s="867"/>
    </row>
    <row r="5207" spans="1:7" ht="14">
      <c r="A5207" s="762">
        <f t="shared" si="83"/>
        <v>2001</v>
      </c>
      <c r="B5207" s="865">
        <v>37210</v>
      </c>
      <c r="C5207" s="873">
        <v>963</v>
      </c>
      <c r="F5207" s="868"/>
      <c r="G5207" s="867"/>
    </row>
    <row r="5208" spans="1:7" ht="14">
      <c r="A5208" s="762">
        <f t="shared" si="83"/>
        <v>2001</v>
      </c>
      <c r="B5208" s="865">
        <v>37209</v>
      </c>
      <c r="C5208" s="873">
        <v>988</v>
      </c>
      <c r="F5208" s="868"/>
      <c r="G5208" s="867"/>
    </row>
    <row r="5209" spans="1:7" ht="14">
      <c r="A5209" s="762">
        <f t="shared" si="83"/>
        <v>2001</v>
      </c>
      <c r="B5209" s="865">
        <v>37208</v>
      </c>
      <c r="C5209" s="873">
        <v>1010</v>
      </c>
      <c r="F5209" s="868"/>
      <c r="G5209" s="874"/>
    </row>
    <row r="5210" spans="1:7" ht="14">
      <c r="A5210" s="762">
        <f t="shared" si="83"/>
        <v>2001</v>
      </c>
      <c r="B5210" s="865">
        <v>37207</v>
      </c>
      <c r="C5210" s="873">
        <v>1074</v>
      </c>
      <c r="F5210" s="868"/>
      <c r="G5210" s="874"/>
    </row>
    <row r="5211" spans="1:7" ht="14">
      <c r="A5211" s="762">
        <f t="shared" si="83"/>
        <v>2001</v>
      </c>
      <c r="B5211" s="865">
        <v>37204</v>
      </c>
      <c r="C5211" s="873">
        <v>1054</v>
      </c>
      <c r="F5211" s="868"/>
      <c r="G5211" s="874"/>
    </row>
    <row r="5212" spans="1:7" ht="14">
      <c r="A5212" s="762">
        <f t="shared" si="83"/>
        <v>2001</v>
      </c>
      <c r="B5212" s="865">
        <v>37203</v>
      </c>
      <c r="C5212" s="873">
        <v>1054</v>
      </c>
      <c r="F5212" s="868"/>
      <c r="G5212" s="874"/>
    </row>
    <row r="5213" spans="1:7" ht="14">
      <c r="A5213" s="762">
        <f t="shared" si="83"/>
        <v>2001</v>
      </c>
      <c r="B5213" s="865">
        <v>37202</v>
      </c>
      <c r="C5213" s="873">
        <v>1083</v>
      </c>
      <c r="F5213" s="868"/>
      <c r="G5213" s="874"/>
    </row>
    <row r="5214" spans="1:7" ht="14">
      <c r="A5214" s="762">
        <f t="shared" si="83"/>
        <v>2001</v>
      </c>
      <c r="B5214" s="865">
        <v>37201</v>
      </c>
      <c r="C5214" s="873">
        <v>1123</v>
      </c>
      <c r="F5214" s="868"/>
      <c r="G5214" s="874"/>
    </row>
    <row r="5215" spans="1:7" ht="14">
      <c r="A5215" s="762">
        <f t="shared" si="83"/>
        <v>2001</v>
      </c>
      <c r="B5215" s="865">
        <v>37200</v>
      </c>
      <c r="C5215" s="873">
        <v>1139</v>
      </c>
      <c r="F5215" s="868"/>
      <c r="G5215" s="874"/>
    </row>
    <row r="5216" spans="1:7" ht="14">
      <c r="A5216" s="762">
        <f t="shared" si="83"/>
        <v>2001</v>
      </c>
      <c r="B5216" s="865">
        <v>37197</v>
      </c>
      <c r="C5216" s="873">
        <v>1177</v>
      </c>
      <c r="F5216" s="868"/>
      <c r="G5216" s="874"/>
    </row>
    <row r="5217" spans="1:7" ht="14">
      <c r="A5217" s="762">
        <f t="shared" si="83"/>
        <v>2001</v>
      </c>
      <c r="B5217" s="865">
        <v>37196</v>
      </c>
      <c r="C5217" s="873">
        <v>1191</v>
      </c>
      <c r="F5217" s="868"/>
      <c r="G5217" s="874"/>
    </row>
    <row r="5218" spans="1:7" ht="14">
      <c r="A5218" s="762">
        <f t="shared" si="83"/>
        <v>2001</v>
      </c>
      <c r="B5218" s="865">
        <v>37195</v>
      </c>
      <c r="C5218" s="873">
        <v>1179</v>
      </c>
      <c r="F5218" s="868"/>
      <c r="G5218" s="874"/>
    </row>
    <row r="5219" spans="1:7" ht="14">
      <c r="A5219" s="762">
        <f t="shared" si="83"/>
        <v>2001</v>
      </c>
      <c r="B5219" s="865">
        <v>37194</v>
      </c>
      <c r="C5219" s="873">
        <v>1180</v>
      </c>
      <c r="F5219" s="868"/>
      <c r="G5219" s="874"/>
    </row>
    <row r="5220" spans="1:7" ht="14">
      <c r="A5220" s="762">
        <f t="shared" si="83"/>
        <v>2001</v>
      </c>
      <c r="B5220" s="865">
        <v>37193</v>
      </c>
      <c r="C5220" s="873">
        <v>1191</v>
      </c>
      <c r="F5220" s="868"/>
      <c r="G5220" s="874"/>
    </row>
    <row r="5221" spans="1:7" ht="14">
      <c r="A5221" s="762">
        <f t="shared" si="83"/>
        <v>2001</v>
      </c>
      <c r="B5221" s="865">
        <v>37190</v>
      </c>
      <c r="C5221" s="873">
        <v>1129</v>
      </c>
      <c r="F5221" s="868"/>
      <c r="G5221" s="874"/>
    </row>
    <row r="5222" spans="1:7" ht="14">
      <c r="A5222" s="762">
        <f t="shared" si="83"/>
        <v>2001</v>
      </c>
      <c r="B5222" s="865">
        <v>37189</v>
      </c>
      <c r="C5222" s="873">
        <v>1119</v>
      </c>
      <c r="F5222" s="868"/>
      <c r="G5222" s="874"/>
    </row>
    <row r="5223" spans="1:7" ht="14">
      <c r="A5223" s="762">
        <f t="shared" si="83"/>
        <v>2001</v>
      </c>
      <c r="B5223" s="865">
        <v>37188</v>
      </c>
      <c r="C5223" s="873">
        <v>1105</v>
      </c>
      <c r="F5223" s="868"/>
      <c r="G5223" s="874"/>
    </row>
    <row r="5224" spans="1:7" ht="14">
      <c r="A5224" s="762">
        <f t="shared" si="83"/>
        <v>2001</v>
      </c>
      <c r="B5224" s="865">
        <v>37187</v>
      </c>
      <c r="C5224" s="873">
        <v>1090</v>
      </c>
      <c r="F5224" s="868"/>
      <c r="G5224" s="874"/>
    </row>
    <row r="5225" spans="1:7" ht="14">
      <c r="A5225" s="762">
        <f t="shared" si="83"/>
        <v>2001</v>
      </c>
      <c r="B5225" s="865">
        <v>37186</v>
      </c>
      <c r="C5225" s="873">
        <v>1074</v>
      </c>
      <c r="F5225" s="868"/>
      <c r="G5225" s="874"/>
    </row>
    <row r="5226" spans="1:7" ht="14">
      <c r="A5226" s="762">
        <f t="shared" si="83"/>
        <v>2001</v>
      </c>
      <c r="B5226" s="865">
        <v>37183</v>
      </c>
      <c r="C5226" s="873">
        <v>1094</v>
      </c>
      <c r="F5226" s="868"/>
      <c r="G5226" s="874"/>
    </row>
    <row r="5227" spans="1:7" ht="14">
      <c r="A5227" s="762">
        <f t="shared" si="83"/>
        <v>2001</v>
      </c>
      <c r="B5227" s="865">
        <v>37182</v>
      </c>
      <c r="C5227" s="873">
        <v>1129</v>
      </c>
      <c r="F5227" s="868"/>
      <c r="G5227" s="874"/>
    </row>
    <row r="5228" spans="1:7" ht="14">
      <c r="A5228" s="762">
        <f t="shared" si="83"/>
        <v>2001</v>
      </c>
      <c r="B5228" s="865">
        <v>37181</v>
      </c>
      <c r="C5228" s="873">
        <v>1119</v>
      </c>
      <c r="F5228" s="868"/>
      <c r="G5228" s="874"/>
    </row>
    <row r="5229" spans="1:7" ht="14">
      <c r="A5229" s="762">
        <f t="shared" si="83"/>
        <v>2001</v>
      </c>
      <c r="B5229" s="865">
        <v>37180</v>
      </c>
      <c r="C5229" s="873">
        <v>1136</v>
      </c>
      <c r="F5229" s="868"/>
      <c r="G5229" s="874"/>
    </row>
    <row r="5230" spans="1:7" ht="14">
      <c r="A5230" s="762">
        <f t="shared" si="83"/>
        <v>2001</v>
      </c>
      <c r="B5230" s="865">
        <v>37179</v>
      </c>
      <c r="C5230" s="873">
        <v>1163</v>
      </c>
      <c r="F5230" s="868"/>
      <c r="G5230" s="874"/>
    </row>
    <row r="5231" spans="1:7" ht="14">
      <c r="A5231" s="762">
        <f t="shared" si="83"/>
        <v>2001</v>
      </c>
      <c r="B5231" s="865">
        <v>37176</v>
      </c>
      <c r="C5231" s="873">
        <v>1186</v>
      </c>
      <c r="F5231" s="868"/>
      <c r="G5231" s="874"/>
    </row>
    <row r="5232" spans="1:7" ht="14">
      <c r="A5232" s="762">
        <f t="shared" si="83"/>
        <v>2001</v>
      </c>
      <c r="B5232" s="865">
        <v>37175</v>
      </c>
      <c r="C5232" s="873">
        <v>1172</v>
      </c>
      <c r="F5232" s="868"/>
      <c r="G5232" s="874"/>
    </row>
    <row r="5233" spans="1:7" ht="14">
      <c r="A5233" s="762">
        <f t="shared" si="83"/>
        <v>2001</v>
      </c>
      <c r="B5233" s="865">
        <v>37174</v>
      </c>
      <c r="C5233" s="873">
        <v>1188</v>
      </c>
      <c r="F5233" s="868"/>
      <c r="G5233" s="874"/>
    </row>
    <row r="5234" spans="1:7" ht="14">
      <c r="A5234" s="762">
        <f t="shared" si="83"/>
        <v>2001</v>
      </c>
      <c r="B5234" s="865">
        <v>37173</v>
      </c>
      <c r="C5234" s="873">
        <v>1232</v>
      </c>
      <c r="F5234" s="868"/>
      <c r="G5234" s="874"/>
    </row>
    <row r="5235" spans="1:7" ht="14">
      <c r="A5235" s="762">
        <f t="shared" si="83"/>
        <v>2001</v>
      </c>
      <c r="B5235" s="865">
        <v>37172</v>
      </c>
      <c r="C5235" s="873">
        <v>1256</v>
      </c>
      <c r="F5235" s="868"/>
      <c r="G5235" s="874"/>
    </row>
    <row r="5236" spans="1:7" ht="14">
      <c r="A5236" s="762">
        <f t="shared" si="83"/>
        <v>2001</v>
      </c>
      <c r="B5236" s="865">
        <v>37169</v>
      </c>
      <c r="C5236" s="873">
        <v>1246</v>
      </c>
      <c r="F5236" s="868"/>
      <c r="G5236" s="874"/>
    </row>
    <row r="5237" spans="1:7" ht="14">
      <c r="A5237" s="762">
        <f t="shared" si="83"/>
        <v>2001</v>
      </c>
      <c r="B5237" s="865">
        <v>37168</v>
      </c>
      <c r="C5237" s="873">
        <v>1241</v>
      </c>
      <c r="F5237" s="868"/>
      <c r="G5237" s="874"/>
    </row>
    <row r="5238" spans="1:7" ht="14">
      <c r="A5238" s="762">
        <f t="shared" si="83"/>
        <v>2001</v>
      </c>
      <c r="B5238" s="865">
        <v>37167</v>
      </c>
      <c r="C5238" s="873">
        <v>1215</v>
      </c>
      <c r="F5238" s="868"/>
      <c r="G5238" s="874"/>
    </row>
    <row r="5239" spans="1:7" ht="14">
      <c r="A5239" s="762">
        <f t="shared" si="83"/>
        <v>2001</v>
      </c>
      <c r="B5239" s="865">
        <v>37166</v>
      </c>
      <c r="C5239" s="873">
        <v>1192</v>
      </c>
      <c r="F5239" s="868"/>
      <c r="G5239" s="874"/>
    </row>
    <row r="5240" spans="1:7" ht="14">
      <c r="A5240" s="762">
        <f t="shared" si="83"/>
        <v>2001</v>
      </c>
      <c r="B5240" s="865">
        <v>37165</v>
      </c>
      <c r="C5240" s="873">
        <v>1191</v>
      </c>
      <c r="F5240" s="868"/>
      <c r="G5240" s="874"/>
    </row>
    <row r="5241" spans="1:7" ht="14">
      <c r="A5241" s="762">
        <f t="shared" si="83"/>
        <v>2001</v>
      </c>
      <c r="B5241" s="865">
        <v>37162</v>
      </c>
      <c r="C5241" s="873">
        <v>1163</v>
      </c>
      <c r="F5241" s="868"/>
      <c r="G5241" s="874"/>
    </row>
    <row r="5242" spans="1:7" ht="14">
      <c r="A5242" s="762">
        <f t="shared" si="83"/>
        <v>2001</v>
      </c>
      <c r="B5242" s="865">
        <v>37161</v>
      </c>
      <c r="C5242" s="873">
        <v>1183</v>
      </c>
      <c r="F5242" s="868"/>
      <c r="G5242" s="874"/>
    </row>
    <row r="5243" spans="1:7" ht="14">
      <c r="A5243" s="762">
        <f t="shared" si="83"/>
        <v>2001</v>
      </c>
      <c r="B5243" s="865">
        <v>37160</v>
      </c>
      <c r="C5243" s="873">
        <v>1188</v>
      </c>
      <c r="F5243" s="868"/>
      <c r="G5243" s="874"/>
    </row>
    <row r="5244" spans="1:7" ht="14">
      <c r="A5244" s="762">
        <f t="shared" si="83"/>
        <v>2001</v>
      </c>
      <c r="B5244" s="865">
        <v>37159</v>
      </c>
      <c r="C5244" s="873">
        <v>1152</v>
      </c>
      <c r="F5244" s="868"/>
      <c r="G5244" s="874"/>
    </row>
    <row r="5245" spans="1:7" ht="14">
      <c r="A5245" s="762">
        <f t="shared" si="83"/>
        <v>2001</v>
      </c>
      <c r="B5245" s="865">
        <v>37158</v>
      </c>
      <c r="C5245" s="873">
        <v>1145</v>
      </c>
      <c r="F5245" s="868"/>
      <c r="G5245" s="874"/>
    </row>
    <row r="5246" spans="1:7" ht="14">
      <c r="A5246" s="762">
        <f t="shared" si="83"/>
        <v>2001</v>
      </c>
      <c r="B5246" s="865">
        <v>37155</v>
      </c>
      <c r="C5246" s="873">
        <v>1151</v>
      </c>
      <c r="F5246" s="868"/>
      <c r="G5246" s="874"/>
    </row>
    <row r="5247" spans="1:7" ht="14">
      <c r="A5247" s="762">
        <f t="shared" si="83"/>
        <v>2001</v>
      </c>
      <c r="B5247" s="865">
        <v>37154</v>
      </c>
      <c r="C5247" s="873">
        <v>1102</v>
      </c>
      <c r="F5247" s="868"/>
      <c r="G5247" s="874"/>
    </row>
    <row r="5248" spans="1:7" ht="14">
      <c r="A5248" s="762">
        <f t="shared" si="83"/>
        <v>2001</v>
      </c>
      <c r="B5248" s="865">
        <v>37153</v>
      </c>
      <c r="C5248" s="873">
        <v>1076</v>
      </c>
      <c r="F5248" s="868"/>
      <c r="G5248" s="874"/>
    </row>
    <row r="5249" spans="1:7" ht="14">
      <c r="A5249" s="762">
        <f t="shared" si="83"/>
        <v>2001</v>
      </c>
      <c r="B5249" s="865">
        <v>37152</v>
      </c>
      <c r="C5249" s="873">
        <v>1073</v>
      </c>
      <c r="F5249" s="868"/>
      <c r="G5249" s="874"/>
    </row>
    <row r="5250" spans="1:7" ht="14">
      <c r="A5250" s="762">
        <f t="shared" si="83"/>
        <v>2001</v>
      </c>
      <c r="B5250" s="865">
        <v>37151</v>
      </c>
      <c r="C5250" s="873">
        <v>1090</v>
      </c>
      <c r="F5250" s="868"/>
      <c r="G5250" s="874"/>
    </row>
    <row r="5251" spans="1:7" ht="14">
      <c r="A5251" s="762">
        <f t="shared" si="83"/>
        <v>2001</v>
      </c>
      <c r="B5251" s="865">
        <v>37148</v>
      </c>
      <c r="C5251" s="873">
        <v>961</v>
      </c>
      <c r="F5251" s="868"/>
      <c r="G5251" s="867"/>
    </row>
    <row r="5252" spans="1:7" ht="14">
      <c r="A5252" s="762">
        <f t="shared" ref="A5252:A5315" si="84">YEAR(B5252)</f>
        <v>2001</v>
      </c>
      <c r="B5252" s="865">
        <v>37147</v>
      </c>
      <c r="C5252" s="873">
        <v>961</v>
      </c>
      <c r="F5252" s="868"/>
      <c r="G5252" s="867"/>
    </row>
    <row r="5253" spans="1:7" ht="14">
      <c r="A5253" s="762">
        <f t="shared" si="84"/>
        <v>2001</v>
      </c>
      <c r="B5253" s="865">
        <v>37146</v>
      </c>
      <c r="C5253" s="873">
        <v>961</v>
      </c>
      <c r="F5253" s="868"/>
      <c r="G5253" s="867"/>
    </row>
    <row r="5254" spans="1:7" ht="14">
      <c r="A5254" s="762">
        <f t="shared" si="84"/>
        <v>2001</v>
      </c>
      <c r="B5254" s="865">
        <v>37145</v>
      </c>
      <c r="C5254" s="873">
        <v>961</v>
      </c>
      <c r="F5254" s="868"/>
      <c r="G5254" s="867"/>
    </row>
    <row r="5255" spans="1:7" ht="14">
      <c r="A5255" s="762">
        <f t="shared" si="84"/>
        <v>2001</v>
      </c>
      <c r="B5255" s="865">
        <v>37144</v>
      </c>
      <c r="C5255" s="873">
        <v>968</v>
      </c>
      <c r="F5255" s="868"/>
      <c r="G5255" s="867"/>
    </row>
    <row r="5256" spans="1:7" ht="14">
      <c r="A5256" s="762">
        <f t="shared" si="84"/>
        <v>2001</v>
      </c>
      <c r="B5256" s="865">
        <v>37141</v>
      </c>
      <c r="C5256" s="873">
        <v>971</v>
      </c>
      <c r="F5256" s="868"/>
      <c r="G5256" s="867"/>
    </row>
    <row r="5257" spans="1:7" ht="14">
      <c r="A5257" s="762">
        <f t="shared" si="84"/>
        <v>2001</v>
      </c>
      <c r="B5257" s="865">
        <v>37140</v>
      </c>
      <c r="C5257" s="873">
        <v>955</v>
      </c>
      <c r="F5257" s="868"/>
      <c r="G5257" s="867"/>
    </row>
    <row r="5258" spans="1:7" ht="14">
      <c r="A5258" s="762">
        <f t="shared" si="84"/>
        <v>2001</v>
      </c>
      <c r="B5258" s="865">
        <v>37139</v>
      </c>
      <c r="C5258" s="873">
        <v>931</v>
      </c>
      <c r="F5258" s="868"/>
      <c r="G5258" s="867"/>
    </row>
    <row r="5259" spans="1:7" ht="14">
      <c r="A5259" s="762">
        <f t="shared" si="84"/>
        <v>2001</v>
      </c>
      <c r="B5259" s="865">
        <v>37138</v>
      </c>
      <c r="C5259" s="873">
        <v>923</v>
      </c>
      <c r="F5259" s="868"/>
      <c r="G5259" s="867"/>
    </row>
    <row r="5260" spans="1:7" ht="14">
      <c r="A5260" s="762">
        <f t="shared" si="84"/>
        <v>2001</v>
      </c>
      <c r="B5260" s="865">
        <v>37137</v>
      </c>
      <c r="C5260" s="873">
        <v>952</v>
      </c>
      <c r="F5260" s="868"/>
      <c r="G5260" s="867"/>
    </row>
    <row r="5261" spans="1:7" ht="14">
      <c r="A5261" s="762">
        <f t="shared" si="84"/>
        <v>2001</v>
      </c>
      <c r="B5261" s="865">
        <v>37134</v>
      </c>
      <c r="C5261" s="873">
        <v>952</v>
      </c>
      <c r="F5261" s="868"/>
      <c r="G5261" s="867"/>
    </row>
    <row r="5262" spans="1:7" ht="14">
      <c r="A5262" s="762">
        <f t="shared" si="84"/>
        <v>2001</v>
      </c>
      <c r="B5262" s="865">
        <v>37133</v>
      </c>
      <c r="C5262" s="873">
        <v>950</v>
      </c>
      <c r="F5262" s="868"/>
      <c r="G5262" s="867"/>
    </row>
    <row r="5263" spans="1:7" ht="14">
      <c r="A5263" s="762">
        <f t="shared" si="84"/>
        <v>2001</v>
      </c>
      <c r="B5263" s="865">
        <v>37132</v>
      </c>
      <c r="C5263" s="873">
        <v>933</v>
      </c>
      <c r="F5263" s="868"/>
      <c r="G5263" s="867"/>
    </row>
    <row r="5264" spans="1:7" ht="14">
      <c r="A5264" s="762">
        <f t="shared" si="84"/>
        <v>2001</v>
      </c>
      <c r="B5264" s="865">
        <v>37131</v>
      </c>
      <c r="C5264" s="873">
        <v>941</v>
      </c>
      <c r="F5264" s="868"/>
      <c r="G5264" s="867"/>
    </row>
    <row r="5265" spans="1:7" ht="14">
      <c r="A5265" s="762">
        <f t="shared" si="84"/>
        <v>2001</v>
      </c>
      <c r="B5265" s="865">
        <v>37130</v>
      </c>
      <c r="C5265" s="873">
        <v>953</v>
      </c>
      <c r="F5265" s="868"/>
      <c r="G5265" s="867"/>
    </row>
    <row r="5266" spans="1:7" ht="14">
      <c r="A5266" s="762">
        <f t="shared" si="84"/>
        <v>2001</v>
      </c>
      <c r="B5266" s="865">
        <v>37127</v>
      </c>
      <c r="C5266" s="873">
        <v>946</v>
      </c>
      <c r="F5266" s="868"/>
      <c r="G5266" s="867"/>
    </row>
    <row r="5267" spans="1:7" ht="14">
      <c r="A5267" s="762">
        <f t="shared" si="84"/>
        <v>2001</v>
      </c>
      <c r="B5267" s="865">
        <v>37126</v>
      </c>
      <c r="C5267" s="873">
        <v>943</v>
      </c>
      <c r="F5267" s="868"/>
      <c r="G5267" s="867"/>
    </row>
    <row r="5268" spans="1:7" ht="14">
      <c r="A5268" s="762">
        <f t="shared" si="84"/>
        <v>2001</v>
      </c>
      <c r="B5268" s="865">
        <v>37125</v>
      </c>
      <c r="C5268" s="873">
        <v>939</v>
      </c>
      <c r="F5268" s="868"/>
      <c r="G5268" s="867"/>
    </row>
    <row r="5269" spans="1:7" ht="14">
      <c r="A5269" s="762">
        <f t="shared" si="84"/>
        <v>2001</v>
      </c>
      <c r="B5269" s="865">
        <v>37124</v>
      </c>
      <c r="C5269" s="873">
        <v>1010</v>
      </c>
      <c r="F5269" s="868"/>
      <c r="G5269" s="874"/>
    </row>
    <row r="5270" spans="1:7" ht="14">
      <c r="A5270" s="762">
        <f t="shared" si="84"/>
        <v>2001</v>
      </c>
      <c r="B5270" s="865">
        <v>37123</v>
      </c>
      <c r="C5270" s="873">
        <v>989</v>
      </c>
      <c r="F5270" s="868"/>
      <c r="G5270" s="867"/>
    </row>
    <row r="5271" spans="1:7" ht="14">
      <c r="A5271" s="762">
        <f t="shared" si="84"/>
        <v>2001</v>
      </c>
      <c r="B5271" s="865">
        <v>37120</v>
      </c>
      <c r="C5271" s="873">
        <v>982</v>
      </c>
      <c r="F5271" s="868"/>
      <c r="G5271" s="867"/>
    </row>
    <row r="5272" spans="1:7" ht="14">
      <c r="A5272" s="762">
        <f t="shared" si="84"/>
        <v>2001</v>
      </c>
      <c r="B5272" s="865">
        <v>37119</v>
      </c>
      <c r="C5272" s="873">
        <v>932</v>
      </c>
      <c r="F5272" s="868"/>
      <c r="G5272" s="867"/>
    </row>
    <row r="5273" spans="1:7" ht="14">
      <c r="A5273" s="762">
        <f t="shared" si="84"/>
        <v>2001</v>
      </c>
      <c r="B5273" s="865">
        <v>37118</v>
      </c>
      <c r="C5273" s="873">
        <v>937</v>
      </c>
      <c r="F5273" s="868"/>
      <c r="G5273" s="867"/>
    </row>
    <row r="5274" spans="1:7" ht="14">
      <c r="A5274" s="762">
        <f t="shared" si="84"/>
        <v>2001</v>
      </c>
      <c r="B5274" s="865">
        <v>37117</v>
      </c>
      <c r="C5274" s="873">
        <v>943</v>
      </c>
      <c r="F5274" s="868"/>
      <c r="G5274" s="867"/>
    </row>
    <row r="5275" spans="1:7" ht="14">
      <c r="A5275" s="762">
        <f t="shared" si="84"/>
        <v>2001</v>
      </c>
      <c r="B5275" s="865">
        <v>37116</v>
      </c>
      <c r="C5275" s="873">
        <v>927</v>
      </c>
      <c r="F5275" s="868"/>
      <c r="G5275" s="867"/>
    </row>
    <row r="5276" spans="1:7" ht="14">
      <c r="A5276" s="762">
        <f t="shared" si="84"/>
        <v>2001</v>
      </c>
      <c r="B5276" s="865">
        <v>37113</v>
      </c>
      <c r="C5276" s="873">
        <v>912</v>
      </c>
      <c r="F5276" s="868"/>
      <c r="G5276" s="867"/>
    </row>
    <row r="5277" spans="1:7" ht="14">
      <c r="A5277" s="762">
        <f t="shared" si="84"/>
        <v>2001</v>
      </c>
      <c r="B5277" s="865">
        <v>37112</v>
      </c>
      <c r="C5277" s="873">
        <v>920</v>
      </c>
      <c r="F5277" s="868"/>
      <c r="G5277" s="867"/>
    </row>
    <row r="5278" spans="1:7" ht="14">
      <c r="A5278" s="762">
        <f t="shared" si="84"/>
        <v>2001</v>
      </c>
      <c r="B5278" s="865">
        <v>37111</v>
      </c>
      <c r="C5278" s="873">
        <v>904</v>
      </c>
      <c r="F5278" s="868"/>
      <c r="G5278" s="867"/>
    </row>
    <row r="5279" spans="1:7" ht="14">
      <c r="A5279" s="762">
        <f t="shared" si="84"/>
        <v>2001</v>
      </c>
      <c r="B5279" s="865">
        <v>37110</v>
      </c>
      <c r="C5279" s="873">
        <v>925</v>
      </c>
      <c r="F5279" s="868"/>
      <c r="G5279" s="867"/>
    </row>
    <row r="5280" spans="1:7" ht="14">
      <c r="A5280" s="762">
        <f t="shared" si="84"/>
        <v>2001</v>
      </c>
      <c r="B5280" s="865">
        <v>37109</v>
      </c>
      <c r="C5280" s="873">
        <v>928</v>
      </c>
      <c r="F5280" s="868"/>
      <c r="G5280" s="867"/>
    </row>
    <row r="5281" spans="1:7" ht="14">
      <c r="A5281" s="762">
        <f t="shared" si="84"/>
        <v>2001</v>
      </c>
      <c r="B5281" s="865">
        <v>37106</v>
      </c>
      <c r="C5281" s="873">
        <v>954</v>
      </c>
      <c r="F5281" s="868"/>
      <c r="G5281" s="867"/>
    </row>
    <row r="5282" spans="1:7" ht="14">
      <c r="A5282" s="762">
        <f t="shared" si="84"/>
        <v>2001</v>
      </c>
      <c r="B5282" s="865">
        <v>37105</v>
      </c>
      <c r="C5282" s="873">
        <v>949</v>
      </c>
      <c r="F5282" s="868"/>
      <c r="G5282" s="867"/>
    </row>
    <row r="5283" spans="1:7" ht="14">
      <c r="A5283" s="762">
        <f t="shared" si="84"/>
        <v>2001</v>
      </c>
      <c r="B5283" s="865">
        <v>37104</v>
      </c>
      <c r="C5283" s="873">
        <v>975</v>
      </c>
      <c r="F5283" s="868"/>
      <c r="G5283" s="867"/>
    </row>
    <row r="5284" spans="1:7" ht="14">
      <c r="A5284" s="762">
        <f t="shared" si="84"/>
        <v>2001</v>
      </c>
      <c r="B5284" s="865">
        <v>37103</v>
      </c>
      <c r="C5284" s="873">
        <v>972</v>
      </c>
      <c r="F5284" s="868"/>
      <c r="G5284" s="867"/>
    </row>
    <row r="5285" spans="1:7" ht="14">
      <c r="A5285" s="762">
        <f t="shared" si="84"/>
        <v>2001</v>
      </c>
      <c r="B5285" s="865">
        <v>37102</v>
      </c>
      <c r="C5285" s="873">
        <v>972</v>
      </c>
      <c r="F5285" s="868"/>
      <c r="G5285" s="867"/>
    </row>
    <row r="5286" spans="1:7" ht="14">
      <c r="A5286" s="762">
        <f t="shared" si="84"/>
        <v>2001</v>
      </c>
      <c r="B5286" s="865">
        <v>37099</v>
      </c>
      <c r="C5286" s="873">
        <v>975</v>
      </c>
      <c r="F5286" s="868"/>
      <c r="G5286" s="867"/>
    </row>
    <row r="5287" spans="1:7" ht="14">
      <c r="A5287" s="762">
        <f t="shared" si="84"/>
        <v>2001</v>
      </c>
      <c r="B5287" s="865">
        <v>37098</v>
      </c>
      <c r="C5287" s="873">
        <v>959</v>
      </c>
      <c r="F5287" s="868"/>
      <c r="G5287" s="867"/>
    </row>
    <row r="5288" spans="1:7" ht="14">
      <c r="A5288" s="762">
        <f t="shared" si="84"/>
        <v>2001</v>
      </c>
      <c r="B5288" s="865">
        <v>37097</v>
      </c>
      <c r="C5288" s="873">
        <v>916</v>
      </c>
      <c r="F5288" s="868"/>
      <c r="G5288" s="867"/>
    </row>
    <row r="5289" spans="1:7" ht="14">
      <c r="A5289" s="762">
        <f t="shared" si="84"/>
        <v>2001</v>
      </c>
      <c r="B5289" s="865">
        <v>37096</v>
      </c>
      <c r="C5289" s="873">
        <v>932</v>
      </c>
      <c r="F5289" s="868"/>
      <c r="G5289" s="867"/>
    </row>
    <row r="5290" spans="1:7" ht="14">
      <c r="A5290" s="762">
        <f t="shared" si="84"/>
        <v>2001</v>
      </c>
      <c r="B5290" s="865">
        <v>37095</v>
      </c>
      <c r="C5290" s="873">
        <v>921</v>
      </c>
      <c r="F5290" s="868"/>
      <c r="G5290" s="867"/>
    </row>
    <row r="5291" spans="1:7" ht="14">
      <c r="A5291" s="762">
        <f t="shared" si="84"/>
        <v>2001</v>
      </c>
      <c r="B5291" s="865">
        <v>37092</v>
      </c>
      <c r="C5291" s="873">
        <v>944</v>
      </c>
      <c r="F5291" s="868"/>
      <c r="G5291" s="867"/>
    </row>
    <row r="5292" spans="1:7" ht="14">
      <c r="A5292" s="762">
        <f t="shared" si="84"/>
        <v>2001</v>
      </c>
      <c r="B5292" s="865">
        <v>37091</v>
      </c>
      <c r="C5292" s="873">
        <v>975</v>
      </c>
      <c r="F5292" s="868"/>
      <c r="G5292" s="867"/>
    </row>
    <row r="5293" spans="1:7" ht="14">
      <c r="A5293" s="762">
        <f t="shared" si="84"/>
        <v>2001</v>
      </c>
      <c r="B5293" s="865">
        <v>37090</v>
      </c>
      <c r="C5293" s="873">
        <v>980</v>
      </c>
      <c r="F5293" s="868"/>
      <c r="G5293" s="867"/>
    </row>
    <row r="5294" spans="1:7" ht="14">
      <c r="A5294" s="762">
        <f t="shared" si="84"/>
        <v>2001</v>
      </c>
      <c r="B5294" s="865">
        <v>37089</v>
      </c>
      <c r="C5294" s="873">
        <v>940</v>
      </c>
      <c r="F5294" s="868"/>
      <c r="G5294" s="867"/>
    </row>
    <row r="5295" spans="1:7" ht="14">
      <c r="A5295" s="762">
        <f t="shared" si="84"/>
        <v>2001</v>
      </c>
      <c r="B5295" s="865">
        <v>37088</v>
      </c>
      <c r="C5295" s="873">
        <v>1004</v>
      </c>
      <c r="F5295" s="868"/>
      <c r="G5295" s="874"/>
    </row>
    <row r="5296" spans="1:7" ht="14">
      <c r="A5296" s="762">
        <f t="shared" si="84"/>
        <v>2001</v>
      </c>
      <c r="B5296" s="865">
        <v>37085</v>
      </c>
      <c r="C5296" s="873">
        <v>999</v>
      </c>
      <c r="F5296" s="868"/>
      <c r="G5296" s="867"/>
    </row>
    <row r="5297" spans="1:7" ht="14">
      <c r="A5297" s="762">
        <f t="shared" si="84"/>
        <v>2001</v>
      </c>
      <c r="B5297" s="865">
        <v>37084</v>
      </c>
      <c r="C5297" s="873">
        <v>1028</v>
      </c>
      <c r="F5297" s="868"/>
      <c r="G5297" s="874"/>
    </row>
    <row r="5298" spans="1:7" ht="14">
      <c r="A5298" s="762">
        <f t="shared" si="84"/>
        <v>2001</v>
      </c>
      <c r="B5298" s="865">
        <v>37083</v>
      </c>
      <c r="C5298" s="873">
        <v>972</v>
      </c>
      <c r="F5298" s="868"/>
      <c r="G5298" s="867"/>
    </row>
    <row r="5299" spans="1:7" ht="14">
      <c r="A5299" s="762">
        <f t="shared" si="84"/>
        <v>2001</v>
      </c>
      <c r="B5299" s="865">
        <v>37082</v>
      </c>
      <c r="C5299" s="873">
        <v>903</v>
      </c>
      <c r="F5299" s="868"/>
      <c r="G5299" s="867"/>
    </row>
    <row r="5300" spans="1:7" ht="14">
      <c r="A5300" s="762">
        <f t="shared" si="84"/>
        <v>2001</v>
      </c>
      <c r="B5300" s="865">
        <v>37081</v>
      </c>
      <c r="C5300" s="873">
        <v>887</v>
      </c>
      <c r="F5300" s="868"/>
      <c r="G5300" s="867"/>
    </row>
    <row r="5301" spans="1:7" ht="14">
      <c r="A5301" s="762">
        <f t="shared" si="84"/>
        <v>2001</v>
      </c>
      <c r="B5301" s="865">
        <v>37078</v>
      </c>
      <c r="C5301" s="873">
        <v>889</v>
      </c>
      <c r="F5301" s="868"/>
      <c r="G5301" s="867"/>
    </row>
    <row r="5302" spans="1:7" ht="14">
      <c r="A5302" s="762">
        <f t="shared" si="84"/>
        <v>2001</v>
      </c>
      <c r="B5302" s="865">
        <v>37077</v>
      </c>
      <c r="C5302" s="873">
        <v>894</v>
      </c>
      <c r="F5302" s="868"/>
      <c r="G5302" s="867"/>
    </row>
    <row r="5303" spans="1:7" ht="14">
      <c r="A5303" s="762">
        <f t="shared" si="84"/>
        <v>2001</v>
      </c>
      <c r="B5303" s="865">
        <v>37076</v>
      </c>
      <c r="C5303" s="873">
        <v>869</v>
      </c>
      <c r="F5303" s="868"/>
      <c r="G5303" s="867"/>
    </row>
    <row r="5304" spans="1:7" ht="14">
      <c r="A5304" s="762">
        <f t="shared" si="84"/>
        <v>2001</v>
      </c>
      <c r="B5304" s="865">
        <v>37075</v>
      </c>
      <c r="C5304" s="873">
        <v>852</v>
      </c>
      <c r="F5304" s="868"/>
      <c r="G5304" s="867"/>
    </row>
    <row r="5305" spans="1:7" ht="14">
      <c r="A5305" s="762">
        <f t="shared" si="84"/>
        <v>2001</v>
      </c>
      <c r="B5305" s="865">
        <v>37074</v>
      </c>
      <c r="C5305" s="873">
        <v>853</v>
      </c>
      <c r="F5305" s="868"/>
      <c r="G5305" s="867"/>
    </row>
    <row r="5306" spans="1:7" ht="14">
      <c r="A5306" s="762">
        <f t="shared" si="84"/>
        <v>2001</v>
      </c>
      <c r="B5306" s="865">
        <v>37071</v>
      </c>
      <c r="C5306" s="873">
        <v>841</v>
      </c>
      <c r="F5306" s="868"/>
      <c r="G5306" s="867"/>
    </row>
    <row r="5307" spans="1:7" ht="14">
      <c r="A5307" s="762">
        <f t="shared" si="84"/>
        <v>2001</v>
      </c>
      <c r="B5307" s="865">
        <v>37070</v>
      </c>
      <c r="C5307" s="873">
        <v>844</v>
      </c>
      <c r="F5307" s="868"/>
      <c r="G5307" s="867"/>
    </row>
    <row r="5308" spans="1:7" ht="14">
      <c r="A5308" s="762">
        <f t="shared" si="84"/>
        <v>2001</v>
      </c>
      <c r="B5308" s="865">
        <v>37069</v>
      </c>
      <c r="C5308" s="873">
        <v>847</v>
      </c>
      <c r="F5308" s="868"/>
      <c r="G5308" s="867"/>
    </row>
    <row r="5309" spans="1:7" ht="14">
      <c r="A5309" s="762">
        <f t="shared" si="84"/>
        <v>2001</v>
      </c>
      <c r="B5309" s="865">
        <v>37068</v>
      </c>
      <c r="C5309" s="873">
        <v>835</v>
      </c>
      <c r="F5309" s="868"/>
      <c r="G5309" s="867"/>
    </row>
    <row r="5310" spans="1:7" ht="14">
      <c r="A5310" s="762">
        <f t="shared" si="84"/>
        <v>2001</v>
      </c>
      <c r="B5310" s="865">
        <v>37067</v>
      </c>
      <c r="C5310" s="873">
        <v>829</v>
      </c>
      <c r="F5310" s="868"/>
      <c r="G5310" s="867"/>
    </row>
    <row r="5311" spans="1:7" ht="14">
      <c r="A5311" s="762">
        <f t="shared" si="84"/>
        <v>2001</v>
      </c>
      <c r="B5311" s="865">
        <v>37064</v>
      </c>
      <c r="C5311" s="873">
        <v>836</v>
      </c>
      <c r="F5311" s="868"/>
      <c r="G5311" s="867"/>
    </row>
    <row r="5312" spans="1:7" ht="14">
      <c r="A5312" s="762">
        <f t="shared" si="84"/>
        <v>2001</v>
      </c>
      <c r="B5312" s="865">
        <v>37063</v>
      </c>
      <c r="C5312" s="873">
        <v>843</v>
      </c>
      <c r="F5312" s="868"/>
      <c r="G5312" s="867"/>
    </row>
    <row r="5313" spans="1:7" ht="14">
      <c r="A5313" s="762">
        <f t="shared" si="84"/>
        <v>2001</v>
      </c>
      <c r="B5313" s="865">
        <v>37062</v>
      </c>
      <c r="C5313" s="873">
        <v>865</v>
      </c>
      <c r="F5313" s="868"/>
      <c r="G5313" s="867"/>
    </row>
    <row r="5314" spans="1:7" ht="14">
      <c r="A5314" s="762">
        <f t="shared" si="84"/>
        <v>2001</v>
      </c>
      <c r="B5314" s="865">
        <v>37061</v>
      </c>
      <c r="C5314" s="873">
        <v>878</v>
      </c>
      <c r="F5314" s="868"/>
      <c r="G5314" s="867"/>
    </row>
    <row r="5315" spans="1:7" ht="14">
      <c r="A5315" s="762">
        <f t="shared" si="84"/>
        <v>2001</v>
      </c>
      <c r="B5315" s="865">
        <v>37060</v>
      </c>
      <c r="C5315" s="873">
        <v>893</v>
      </c>
      <c r="F5315" s="868"/>
      <c r="G5315" s="867"/>
    </row>
    <row r="5316" spans="1:7" ht="14">
      <c r="A5316" s="762">
        <f t="shared" ref="A5316:A5379" si="85">YEAR(B5316)</f>
        <v>2001</v>
      </c>
      <c r="B5316" s="865">
        <v>37057</v>
      </c>
      <c r="C5316" s="873">
        <v>842</v>
      </c>
      <c r="F5316" s="868"/>
      <c r="G5316" s="867"/>
    </row>
    <row r="5317" spans="1:7" ht="14">
      <c r="A5317" s="762">
        <f t="shared" si="85"/>
        <v>2001</v>
      </c>
      <c r="B5317" s="865">
        <v>37056</v>
      </c>
      <c r="C5317" s="873">
        <v>842</v>
      </c>
      <c r="F5317" s="868"/>
      <c r="G5317" s="867"/>
    </row>
    <row r="5318" spans="1:7" ht="14">
      <c r="A5318" s="762">
        <f t="shared" si="85"/>
        <v>2001</v>
      </c>
      <c r="B5318" s="865">
        <v>37055</v>
      </c>
      <c r="C5318" s="873">
        <v>825</v>
      </c>
      <c r="F5318" s="868"/>
      <c r="G5318" s="867"/>
    </row>
    <row r="5319" spans="1:7" ht="14">
      <c r="A5319" s="762">
        <f t="shared" si="85"/>
        <v>2001</v>
      </c>
      <c r="B5319" s="865">
        <v>37054</v>
      </c>
      <c r="C5319" s="873">
        <v>810</v>
      </c>
      <c r="F5319" s="868"/>
      <c r="G5319" s="867"/>
    </row>
    <row r="5320" spans="1:7" ht="14">
      <c r="A5320" s="762">
        <f t="shared" si="85"/>
        <v>2001</v>
      </c>
      <c r="B5320" s="865">
        <v>37053</v>
      </c>
      <c r="C5320" s="873">
        <v>794</v>
      </c>
      <c r="F5320" s="868"/>
      <c r="G5320" s="867"/>
    </row>
    <row r="5321" spans="1:7" ht="14">
      <c r="A5321" s="762">
        <f t="shared" si="85"/>
        <v>2001</v>
      </c>
      <c r="B5321" s="865">
        <v>37050</v>
      </c>
      <c r="C5321" s="873">
        <v>794</v>
      </c>
      <c r="F5321" s="868"/>
      <c r="G5321" s="867"/>
    </row>
    <row r="5322" spans="1:7" ht="14">
      <c r="A5322" s="762">
        <f t="shared" si="85"/>
        <v>2001</v>
      </c>
      <c r="B5322" s="865">
        <v>37049</v>
      </c>
      <c r="C5322" s="873">
        <v>803</v>
      </c>
      <c r="F5322" s="868"/>
      <c r="G5322" s="867"/>
    </row>
    <row r="5323" spans="1:7" ht="14">
      <c r="A5323" s="762">
        <f t="shared" si="85"/>
        <v>2001</v>
      </c>
      <c r="B5323" s="865">
        <v>37048</v>
      </c>
      <c r="C5323" s="873">
        <v>822</v>
      </c>
      <c r="F5323" s="868"/>
      <c r="G5323" s="867"/>
    </row>
    <row r="5324" spans="1:7" ht="14">
      <c r="A5324" s="762">
        <f t="shared" si="85"/>
        <v>2001</v>
      </c>
      <c r="B5324" s="865">
        <v>37047</v>
      </c>
      <c r="C5324" s="873">
        <v>804</v>
      </c>
      <c r="F5324" s="868"/>
      <c r="G5324" s="867"/>
    </row>
    <row r="5325" spans="1:7" ht="14">
      <c r="A5325" s="762">
        <f t="shared" si="85"/>
        <v>2001</v>
      </c>
      <c r="B5325" s="865">
        <v>37046</v>
      </c>
      <c r="C5325" s="873">
        <v>828</v>
      </c>
      <c r="F5325" s="868"/>
      <c r="G5325" s="867"/>
    </row>
    <row r="5326" spans="1:7" ht="14">
      <c r="A5326" s="762">
        <f t="shared" si="85"/>
        <v>2001</v>
      </c>
      <c r="B5326" s="865">
        <v>37043</v>
      </c>
      <c r="C5326" s="873">
        <v>860</v>
      </c>
      <c r="F5326" s="868"/>
      <c r="G5326" s="867"/>
    </row>
    <row r="5327" spans="1:7" ht="14">
      <c r="A5327" s="762">
        <f t="shared" si="85"/>
        <v>2001</v>
      </c>
      <c r="B5327" s="865">
        <v>37042</v>
      </c>
      <c r="C5327" s="873">
        <v>857</v>
      </c>
      <c r="F5327" s="868"/>
      <c r="G5327" s="867"/>
    </row>
    <row r="5328" spans="1:7" ht="14">
      <c r="A5328" s="762">
        <f t="shared" si="85"/>
        <v>2001</v>
      </c>
      <c r="B5328" s="865">
        <v>37041</v>
      </c>
      <c r="C5328" s="873">
        <v>860</v>
      </c>
      <c r="F5328" s="868"/>
      <c r="G5328" s="867"/>
    </row>
    <row r="5329" spans="1:7" ht="14">
      <c r="A5329" s="762">
        <f t="shared" si="85"/>
        <v>2001</v>
      </c>
      <c r="B5329" s="865">
        <v>37040</v>
      </c>
      <c r="C5329" s="873">
        <v>858</v>
      </c>
      <c r="F5329" s="868"/>
      <c r="G5329" s="867"/>
    </row>
    <row r="5330" spans="1:7" ht="14">
      <c r="A5330" s="762">
        <f t="shared" si="85"/>
        <v>2001</v>
      </c>
      <c r="B5330" s="865">
        <v>37039</v>
      </c>
      <c r="C5330" s="873">
        <v>853</v>
      </c>
      <c r="F5330" s="868"/>
      <c r="G5330" s="867"/>
    </row>
    <row r="5331" spans="1:7" ht="14">
      <c r="A5331" s="762">
        <f t="shared" si="85"/>
        <v>2001</v>
      </c>
      <c r="B5331" s="865">
        <v>37036</v>
      </c>
      <c r="C5331" s="873">
        <v>853</v>
      </c>
      <c r="F5331" s="868"/>
      <c r="G5331" s="867"/>
    </row>
    <row r="5332" spans="1:7" ht="14">
      <c r="A5332" s="762">
        <f t="shared" si="85"/>
        <v>2001</v>
      </c>
      <c r="B5332" s="865">
        <v>37035</v>
      </c>
      <c r="C5332" s="873">
        <v>836</v>
      </c>
      <c r="F5332" s="868"/>
      <c r="G5332" s="867"/>
    </row>
    <row r="5333" spans="1:7" ht="14">
      <c r="A5333" s="762">
        <f t="shared" si="85"/>
        <v>2001</v>
      </c>
      <c r="B5333" s="865">
        <v>37034</v>
      </c>
      <c r="C5333" s="873">
        <v>834</v>
      </c>
      <c r="F5333" s="868"/>
      <c r="G5333" s="867"/>
    </row>
    <row r="5334" spans="1:7" ht="14">
      <c r="A5334" s="762">
        <f t="shared" si="85"/>
        <v>2001</v>
      </c>
      <c r="B5334" s="865">
        <v>37033</v>
      </c>
      <c r="C5334" s="873">
        <v>817</v>
      </c>
      <c r="F5334" s="868"/>
      <c r="G5334" s="867"/>
    </row>
    <row r="5335" spans="1:7" ht="14">
      <c r="A5335" s="762">
        <f t="shared" si="85"/>
        <v>2001</v>
      </c>
      <c r="B5335" s="865">
        <v>37032</v>
      </c>
      <c r="C5335" s="873">
        <v>817</v>
      </c>
      <c r="F5335" s="868"/>
      <c r="G5335" s="867"/>
    </row>
    <row r="5336" spans="1:7" ht="14">
      <c r="A5336" s="762">
        <f t="shared" si="85"/>
        <v>2001</v>
      </c>
      <c r="B5336" s="865">
        <v>37029</v>
      </c>
      <c r="C5336" s="873">
        <v>820</v>
      </c>
      <c r="F5336" s="868"/>
      <c r="G5336" s="867"/>
    </row>
    <row r="5337" spans="1:7" ht="14">
      <c r="A5337" s="762">
        <f t="shared" si="85"/>
        <v>2001</v>
      </c>
      <c r="B5337" s="865">
        <v>37028</v>
      </c>
      <c r="C5337" s="873">
        <v>827</v>
      </c>
      <c r="F5337" s="868"/>
      <c r="G5337" s="867"/>
    </row>
    <row r="5338" spans="1:7" ht="14">
      <c r="A5338" s="762">
        <f t="shared" si="85"/>
        <v>2001</v>
      </c>
      <c r="B5338" s="865">
        <v>37027</v>
      </c>
      <c r="C5338" s="873">
        <v>830</v>
      </c>
      <c r="F5338" s="868"/>
      <c r="G5338" s="867"/>
    </row>
    <row r="5339" spans="1:7" ht="14">
      <c r="A5339" s="762">
        <f t="shared" si="85"/>
        <v>2001</v>
      </c>
      <c r="B5339" s="865">
        <v>37026</v>
      </c>
      <c r="C5339" s="873">
        <v>856</v>
      </c>
      <c r="F5339" s="868"/>
      <c r="G5339" s="867"/>
    </row>
    <row r="5340" spans="1:7" ht="14">
      <c r="A5340" s="762">
        <f t="shared" si="85"/>
        <v>2001</v>
      </c>
      <c r="B5340" s="865">
        <v>37025</v>
      </c>
      <c r="C5340" s="873">
        <v>859</v>
      </c>
      <c r="F5340" s="868"/>
      <c r="G5340" s="867"/>
    </row>
    <row r="5341" spans="1:7" ht="14">
      <c r="A5341" s="762">
        <f t="shared" si="85"/>
        <v>2001</v>
      </c>
      <c r="B5341" s="865">
        <v>37022</v>
      </c>
      <c r="C5341" s="873">
        <v>836</v>
      </c>
      <c r="F5341" s="868"/>
      <c r="G5341" s="867"/>
    </row>
    <row r="5342" spans="1:7" ht="14">
      <c r="A5342" s="762">
        <f t="shared" si="85"/>
        <v>2001</v>
      </c>
      <c r="B5342" s="865">
        <v>37021</v>
      </c>
      <c r="C5342" s="873">
        <v>827</v>
      </c>
      <c r="F5342" s="868"/>
      <c r="G5342" s="867"/>
    </row>
    <row r="5343" spans="1:7" ht="14">
      <c r="A5343" s="762">
        <f t="shared" si="85"/>
        <v>2001</v>
      </c>
      <c r="B5343" s="865">
        <v>37020</v>
      </c>
      <c r="C5343" s="873">
        <v>833</v>
      </c>
      <c r="F5343" s="868"/>
      <c r="G5343" s="867"/>
    </row>
    <row r="5344" spans="1:7" ht="14">
      <c r="A5344" s="762">
        <f t="shared" si="85"/>
        <v>2001</v>
      </c>
      <c r="B5344" s="865">
        <v>37019</v>
      </c>
      <c r="C5344" s="873">
        <v>819</v>
      </c>
      <c r="F5344" s="868"/>
      <c r="G5344" s="867"/>
    </row>
    <row r="5345" spans="1:7" ht="14">
      <c r="A5345" s="762">
        <f t="shared" si="85"/>
        <v>2001</v>
      </c>
      <c r="B5345" s="865">
        <v>37018</v>
      </c>
      <c r="C5345" s="873">
        <v>812</v>
      </c>
      <c r="F5345" s="868"/>
      <c r="G5345" s="867"/>
    </row>
    <row r="5346" spans="1:7" ht="14">
      <c r="A5346" s="762">
        <f t="shared" si="85"/>
        <v>2001</v>
      </c>
      <c r="B5346" s="865">
        <v>37015</v>
      </c>
      <c r="C5346" s="873">
        <v>812</v>
      </c>
      <c r="F5346" s="868"/>
      <c r="G5346" s="867"/>
    </row>
    <row r="5347" spans="1:7" ht="14">
      <c r="A5347" s="762">
        <f t="shared" si="85"/>
        <v>2001</v>
      </c>
      <c r="B5347" s="865">
        <v>37014</v>
      </c>
      <c r="C5347" s="873">
        <v>824</v>
      </c>
      <c r="F5347" s="868"/>
      <c r="G5347" s="867"/>
    </row>
    <row r="5348" spans="1:7" ht="14">
      <c r="A5348" s="762">
        <f t="shared" si="85"/>
        <v>2001</v>
      </c>
      <c r="B5348" s="865">
        <v>37013</v>
      </c>
      <c r="C5348" s="873">
        <v>837</v>
      </c>
      <c r="F5348" s="868"/>
      <c r="G5348" s="867"/>
    </row>
    <row r="5349" spans="1:7" ht="14">
      <c r="A5349" s="762">
        <f t="shared" si="85"/>
        <v>2001</v>
      </c>
      <c r="B5349" s="865">
        <v>37012</v>
      </c>
      <c r="C5349" s="873">
        <v>823</v>
      </c>
      <c r="F5349" s="868"/>
      <c r="G5349" s="867"/>
    </row>
    <row r="5350" spans="1:7" ht="14">
      <c r="A5350" s="762">
        <f t="shared" si="85"/>
        <v>2001</v>
      </c>
      <c r="B5350" s="865">
        <v>37011</v>
      </c>
      <c r="C5350" s="873">
        <v>821</v>
      </c>
      <c r="F5350" s="868"/>
      <c r="G5350" s="867"/>
    </row>
    <row r="5351" spans="1:7" ht="14">
      <c r="A5351" s="762">
        <f t="shared" si="85"/>
        <v>2001</v>
      </c>
      <c r="B5351" s="865">
        <v>37008</v>
      </c>
      <c r="C5351" s="873">
        <v>810</v>
      </c>
      <c r="F5351" s="868"/>
      <c r="G5351" s="867"/>
    </row>
    <row r="5352" spans="1:7" ht="14">
      <c r="A5352" s="762">
        <f t="shared" si="85"/>
        <v>2001</v>
      </c>
      <c r="B5352" s="865">
        <v>37007</v>
      </c>
      <c r="C5352" s="873">
        <v>853</v>
      </c>
      <c r="F5352" s="868"/>
      <c r="G5352" s="867"/>
    </row>
    <row r="5353" spans="1:7" ht="14">
      <c r="A5353" s="762">
        <f t="shared" si="85"/>
        <v>2001</v>
      </c>
      <c r="B5353" s="865">
        <v>37006</v>
      </c>
      <c r="C5353" s="873">
        <v>864</v>
      </c>
      <c r="F5353" s="868"/>
      <c r="G5353" s="867"/>
    </row>
    <row r="5354" spans="1:7" ht="14">
      <c r="A5354" s="762">
        <f t="shared" si="85"/>
        <v>2001</v>
      </c>
      <c r="B5354" s="865">
        <v>37005</v>
      </c>
      <c r="C5354" s="873">
        <v>880</v>
      </c>
      <c r="F5354" s="868"/>
      <c r="G5354" s="867"/>
    </row>
    <row r="5355" spans="1:7" ht="14">
      <c r="A5355" s="762">
        <f t="shared" si="85"/>
        <v>2001</v>
      </c>
      <c r="B5355" s="865">
        <v>37004</v>
      </c>
      <c r="C5355" s="873">
        <v>898</v>
      </c>
      <c r="F5355" s="868"/>
      <c r="G5355" s="867"/>
    </row>
    <row r="5356" spans="1:7" ht="14">
      <c r="A5356" s="762">
        <f t="shared" si="85"/>
        <v>2001</v>
      </c>
      <c r="B5356" s="865">
        <v>37001</v>
      </c>
      <c r="C5356" s="873">
        <v>839</v>
      </c>
      <c r="F5356" s="868"/>
      <c r="G5356" s="867"/>
    </row>
    <row r="5357" spans="1:7" ht="14">
      <c r="A5357" s="762">
        <f t="shared" si="85"/>
        <v>2001</v>
      </c>
      <c r="B5357" s="865">
        <v>37000</v>
      </c>
      <c r="C5357" s="873">
        <v>800</v>
      </c>
      <c r="F5357" s="868"/>
      <c r="G5357" s="867"/>
    </row>
    <row r="5358" spans="1:7" ht="14">
      <c r="A5358" s="762">
        <f t="shared" si="85"/>
        <v>2001</v>
      </c>
      <c r="B5358" s="865">
        <v>36999</v>
      </c>
      <c r="C5358" s="873">
        <v>780</v>
      </c>
      <c r="F5358" s="868"/>
      <c r="G5358" s="867"/>
    </row>
    <row r="5359" spans="1:7" ht="14">
      <c r="A5359" s="762">
        <f t="shared" si="85"/>
        <v>2001</v>
      </c>
      <c r="B5359" s="865">
        <v>36998</v>
      </c>
      <c r="C5359" s="873">
        <v>784</v>
      </c>
      <c r="F5359" s="868"/>
      <c r="G5359" s="867"/>
    </row>
    <row r="5360" spans="1:7" ht="14">
      <c r="A5360" s="762">
        <f t="shared" si="85"/>
        <v>2001</v>
      </c>
      <c r="B5360" s="865">
        <v>36997</v>
      </c>
      <c r="C5360" s="873">
        <v>786</v>
      </c>
      <c r="F5360" s="868"/>
      <c r="G5360" s="867"/>
    </row>
    <row r="5361" spans="1:7" ht="14">
      <c r="A5361" s="762">
        <f t="shared" si="85"/>
        <v>2001</v>
      </c>
      <c r="B5361" s="865">
        <v>36993</v>
      </c>
      <c r="C5361" s="873">
        <v>761</v>
      </c>
      <c r="F5361" s="868"/>
      <c r="G5361" s="867"/>
    </row>
    <row r="5362" spans="1:7" ht="14">
      <c r="A5362" s="762">
        <f t="shared" si="85"/>
        <v>2001</v>
      </c>
      <c r="B5362" s="865">
        <v>36992</v>
      </c>
      <c r="C5362" s="873">
        <v>761</v>
      </c>
      <c r="F5362" s="868"/>
      <c r="G5362" s="867"/>
    </row>
    <row r="5363" spans="1:7" ht="14">
      <c r="A5363" s="762">
        <f t="shared" si="85"/>
        <v>2001</v>
      </c>
      <c r="B5363" s="865">
        <v>36991</v>
      </c>
      <c r="C5363" s="873">
        <v>764</v>
      </c>
      <c r="F5363" s="868"/>
      <c r="G5363" s="867"/>
    </row>
    <row r="5364" spans="1:7" ht="14">
      <c r="A5364" s="762">
        <f t="shared" si="85"/>
        <v>2001</v>
      </c>
      <c r="B5364" s="865">
        <v>36990</v>
      </c>
      <c r="C5364" s="873">
        <v>774</v>
      </c>
      <c r="F5364" s="868"/>
      <c r="G5364" s="867"/>
    </row>
    <row r="5365" spans="1:7" ht="14">
      <c r="A5365" s="762">
        <f t="shared" si="85"/>
        <v>2001</v>
      </c>
      <c r="B5365" s="865">
        <v>36987</v>
      </c>
      <c r="C5365" s="873">
        <v>792</v>
      </c>
      <c r="F5365" s="868"/>
      <c r="G5365" s="867"/>
    </row>
    <row r="5366" spans="1:7" ht="14">
      <c r="A5366" s="762">
        <f t="shared" si="85"/>
        <v>2001</v>
      </c>
      <c r="B5366" s="865">
        <v>36986</v>
      </c>
      <c r="C5366" s="873">
        <v>793</v>
      </c>
      <c r="F5366" s="868"/>
      <c r="G5366" s="867"/>
    </row>
    <row r="5367" spans="1:7" ht="14">
      <c r="A5367" s="762">
        <f t="shared" si="85"/>
        <v>2001</v>
      </c>
      <c r="B5367" s="865">
        <v>36985</v>
      </c>
      <c r="C5367" s="873">
        <v>807</v>
      </c>
      <c r="F5367" s="868"/>
      <c r="G5367" s="867"/>
    </row>
    <row r="5368" spans="1:7" ht="14">
      <c r="A5368" s="762">
        <f t="shared" si="85"/>
        <v>2001</v>
      </c>
      <c r="B5368" s="865">
        <v>36984</v>
      </c>
      <c r="C5368" s="873">
        <v>813</v>
      </c>
      <c r="F5368" s="868"/>
      <c r="G5368" s="867"/>
    </row>
    <row r="5369" spans="1:7" ht="14">
      <c r="A5369" s="762">
        <f t="shared" si="85"/>
        <v>2001</v>
      </c>
      <c r="B5369" s="865">
        <v>36983</v>
      </c>
      <c r="C5369" s="873">
        <v>810</v>
      </c>
      <c r="F5369" s="868"/>
      <c r="G5369" s="867"/>
    </row>
    <row r="5370" spans="1:7" ht="14">
      <c r="A5370" s="762">
        <f t="shared" si="85"/>
        <v>2001</v>
      </c>
      <c r="B5370" s="865">
        <v>36980</v>
      </c>
      <c r="C5370" s="873">
        <v>814</v>
      </c>
      <c r="F5370" s="868"/>
      <c r="G5370" s="867"/>
    </row>
    <row r="5371" spans="1:7" ht="14">
      <c r="A5371" s="762">
        <f t="shared" si="85"/>
        <v>2001</v>
      </c>
      <c r="B5371" s="865">
        <v>36979</v>
      </c>
      <c r="C5371" s="873">
        <v>808</v>
      </c>
      <c r="F5371" s="868"/>
      <c r="G5371" s="867"/>
    </row>
    <row r="5372" spans="1:7" ht="14">
      <c r="A5372" s="762">
        <f t="shared" si="85"/>
        <v>2001</v>
      </c>
      <c r="B5372" s="865">
        <v>36978</v>
      </c>
      <c r="C5372" s="873">
        <v>788</v>
      </c>
      <c r="F5372" s="868"/>
      <c r="G5372" s="867"/>
    </row>
    <row r="5373" spans="1:7" ht="14">
      <c r="A5373" s="762">
        <f t="shared" si="85"/>
        <v>2001</v>
      </c>
      <c r="B5373" s="865">
        <v>36977</v>
      </c>
      <c r="C5373" s="873">
        <v>788</v>
      </c>
      <c r="F5373" s="868"/>
      <c r="G5373" s="867"/>
    </row>
    <row r="5374" spans="1:7" ht="14">
      <c r="A5374" s="762">
        <f t="shared" si="85"/>
        <v>2001</v>
      </c>
      <c r="B5374" s="865">
        <v>36976</v>
      </c>
      <c r="C5374" s="873">
        <v>810</v>
      </c>
      <c r="F5374" s="868"/>
      <c r="G5374" s="867"/>
    </row>
    <row r="5375" spans="1:7" ht="14">
      <c r="A5375" s="762">
        <f t="shared" si="85"/>
        <v>2001</v>
      </c>
      <c r="B5375" s="865">
        <v>36973</v>
      </c>
      <c r="C5375" s="873">
        <v>853</v>
      </c>
      <c r="F5375" s="868"/>
      <c r="G5375" s="867"/>
    </row>
    <row r="5376" spans="1:7" ht="14">
      <c r="A5376" s="762">
        <f t="shared" si="85"/>
        <v>2001</v>
      </c>
      <c r="B5376" s="865">
        <v>36972</v>
      </c>
      <c r="C5376" s="873">
        <v>831</v>
      </c>
      <c r="F5376" s="868"/>
      <c r="G5376" s="867"/>
    </row>
    <row r="5377" spans="1:7" ht="14">
      <c r="A5377" s="762">
        <f t="shared" si="85"/>
        <v>2001</v>
      </c>
      <c r="B5377" s="865">
        <v>36971</v>
      </c>
      <c r="C5377" s="873">
        <v>785</v>
      </c>
      <c r="F5377" s="868"/>
      <c r="G5377" s="867"/>
    </row>
    <row r="5378" spans="1:7" ht="14">
      <c r="A5378" s="762">
        <f t="shared" si="85"/>
        <v>2001</v>
      </c>
      <c r="B5378" s="865">
        <v>36970</v>
      </c>
      <c r="C5378" s="873">
        <v>790</v>
      </c>
      <c r="F5378" s="868"/>
      <c r="G5378" s="867"/>
    </row>
    <row r="5379" spans="1:7" ht="14">
      <c r="A5379" s="762">
        <f t="shared" si="85"/>
        <v>2001</v>
      </c>
      <c r="B5379" s="865">
        <v>36969</v>
      </c>
      <c r="C5379" s="873">
        <v>797</v>
      </c>
      <c r="F5379" s="868"/>
      <c r="G5379" s="867"/>
    </row>
    <row r="5380" spans="1:7" ht="14">
      <c r="A5380" s="762">
        <f t="shared" ref="A5380:A5443" si="86">YEAR(B5380)</f>
        <v>2001</v>
      </c>
      <c r="B5380" s="865">
        <v>36966</v>
      </c>
      <c r="C5380" s="873">
        <v>775</v>
      </c>
      <c r="F5380" s="868"/>
      <c r="G5380" s="867"/>
    </row>
    <row r="5381" spans="1:7" ht="14">
      <c r="A5381" s="762">
        <f t="shared" si="86"/>
        <v>2001</v>
      </c>
      <c r="B5381" s="865">
        <v>36965</v>
      </c>
      <c r="C5381" s="873">
        <v>758</v>
      </c>
      <c r="F5381" s="868"/>
      <c r="G5381" s="867"/>
    </row>
    <row r="5382" spans="1:7" ht="14">
      <c r="A5382" s="762">
        <f t="shared" si="86"/>
        <v>2001</v>
      </c>
      <c r="B5382" s="865">
        <v>36964</v>
      </c>
      <c r="C5382" s="873">
        <v>744</v>
      </c>
      <c r="F5382" s="868"/>
      <c r="G5382" s="867"/>
    </row>
    <row r="5383" spans="1:7" ht="14">
      <c r="A5383" s="762">
        <f t="shared" si="86"/>
        <v>2001</v>
      </c>
      <c r="B5383" s="865">
        <v>36963</v>
      </c>
      <c r="C5383" s="873">
        <v>734</v>
      </c>
      <c r="F5383" s="868"/>
      <c r="G5383" s="867"/>
    </row>
    <row r="5384" spans="1:7" ht="14">
      <c r="A5384" s="762">
        <f t="shared" si="86"/>
        <v>2001</v>
      </c>
      <c r="B5384" s="865">
        <v>36962</v>
      </c>
      <c r="C5384" s="873">
        <v>728</v>
      </c>
      <c r="F5384" s="868"/>
      <c r="G5384" s="867"/>
    </row>
    <row r="5385" spans="1:7" ht="14">
      <c r="A5385" s="762">
        <f t="shared" si="86"/>
        <v>2001</v>
      </c>
      <c r="B5385" s="865">
        <v>36959</v>
      </c>
      <c r="C5385" s="873">
        <v>711</v>
      </c>
      <c r="F5385" s="868"/>
      <c r="G5385" s="867"/>
    </row>
    <row r="5386" spans="1:7" ht="14">
      <c r="A5386" s="762">
        <f t="shared" si="86"/>
        <v>2001</v>
      </c>
      <c r="B5386" s="865">
        <v>36958</v>
      </c>
      <c r="C5386" s="873">
        <v>721</v>
      </c>
      <c r="F5386" s="868"/>
      <c r="G5386" s="867"/>
    </row>
    <row r="5387" spans="1:7" ht="14">
      <c r="A5387" s="762">
        <f t="shared" si="86"/>
        <v>2001</v>
      </c>
      <c r="B5387" s="865">
        <v>36957</v>
      </c>
      <c r="C5387" s="873">
        <v>713</v>
      </c>
      <c r="F5387" s="868"/>
      <c r="G5387" s="867"/>
    </row>
    <row r="5388" spans="1:7" ht="14">
      <c r="A5388" s="762">
        <f t="shared" si="86"/>
        <v>2001</v>
      </c>
      <c r="B5388" s="865">
        <v>36956</v>
      </c>
      <c r="C5388" s="873">
        <v>714</v>
      </c>
      <c r="F5388" s="868"/>
      <c r="G5388" s="867"/>
    </row>
    <row r="5389" spans="1:7" ht="14">
      <c r="A5389" s="762">
        <f t="shared" si="86"/>
        <v>2001</v>
      </c>
      <c r="B5389" s="865">
        <v>36955</v>
      </c>
      <c r="C5389" s="873">
        <v>718</v>
      </c>
      <c r="F5389" s="868"/>
      <c r="G5389" s="867"/>
    </row>
    <row r="5390" spans="1:7" ht="14">
      <c r="A5390" s="762">
        <f t="shared" si="86"/>
        <v>2001</v>
      </c>
      <c r="B5390" s="865">
        <v>36952</v>
      </c>
      <c r="C5390" s="873">
        <v>729</v>
      </c>
      <c r="F5390" s="868"/>
      <c r="G5390" s="867"/>
    </row>
    <row r="5391" spans="1:7" ht="14">
      <c r="A5391" s="762">
        <f t="shared" si="86"/>
        <v>2001</v>
      </c>
      <c r="B5391" s="865">
        <v>36951</v>
      </c>
      <c r="C5391" s="873">
        <v>742</v>
      </c>
      <c r="F5391" s="868"/>
      <c r="G5391" s="867"/>
    </row>
    <row r="5392" spans="1:7" ht="14">
      <c r="A5392" s="762">
        <f t="shared" si="86"/>
        <v>2001</v>
      </c>
      <c r="B5392" s="865">
        <v>36950</v>
      </c>
      <c r="C5392" s="873">
        <v>753</v>
      </c>
      <c r="F5392" s="868"/>
      <c r="G5392" s="867"/>
    </row>
    <row r="5393" spans="1:7" ht="14">
      <c r="A5393" s="762">
        <f t="shared" si="86"/>
        <v>2001</v>
      </c>
      <c r="B5393" s="865">
        <v>36949</v>
      </c>
      <c r="C5393" s="873">
        <v>745</v>
      </c>
      <c r="F5393" s="868"/>
      <c r="G5393" s="867"/>
    </row>
    <row r="5394" spans="1:7" ht="14">
      <c r="A5394" s="762">
        <f t="shared" si="86"/>
        <v>2001</v>
      </c>
      <c r="B5394" s="865">
        <v>36948</v>
      </c>
      <c r="C5394" s="873">
        <v>728</v>
      </c>
      <c r="F5394" s="868"/>
      <c r="G5394" s="867"/>
    </row>
    <row r="5395" spans="1:7" ht="14">
      <c r="A5395" s="762">
        <f t="shared" si="86"/>
        <v>2001</v>
      </c>
      <c r="B5395" s="865">
        <v>36945</v>
      </c>
      <c r="C5395" s="873">
        <v>731</v>
      </c>
      <c r="F5395" s="868"/>
      <c r="G5395" s="867"/>
    </row>
    <row r="5396" spans="1:7" ht="14">
      <c r="A5396" s="762">
        <f t="shared" si="86"/>
        <v>2001</v>
      </c>
      <c r="B5396" s="865">
        <v>36944</v>
      </c>
      <c r="C5396" s="873">
        <v>728</v>
      </c>
      <c r="F5396" s="868"/>
      <c r="G5396" s="867"/>
    </row>
    <row r="5397" spans="1:7" ht="14">
      <c r="A5397" s="762">
        <f t="shared" si="86"/>
        <v>2001</v>
      </c>
      <c r="B5397" s="865">
        <v>36943</v>
      </c>
      <c r="C5397" s="873">
        <v>735</v>
      </c>
      <c r="F5397" s="868"/>
      <c r="G5397" s="867"/>
    </row>
    <row r="5398" spans="1:7" ht="14">
      <c r="A5398" s="762">
        <f t="shared" si="86"/>
        <v>2001</v>
      </c>
      <c r="B5398" s="865">
        <v>36942</v>
      </c>
      <c r="C5398" s="873">
        <v>715</v>
      </c>
      <c r="F5398" s="868"/>
      <c r="G5398" s="867"/>
    </row>
    <row r="5399" spans="1:7" ht="14">
      <c r="A5399" s="762">
        <f t="shared" si="86"/>
        <v>2001</v>
      </c>
      <c r="B5399" s="865">
        <v>36941</v>
      </c>
      <c r="C5399" s="873">
        <v>698</v>
      </c>
      <c r="F5399" s="868"/>
      <c r="G5399" s="867"/>
    </row>
    <row r="5400" spans="1:7" ht="14">
      <c r="A5400" s="762">
        <f t="shared" si="86"/>
        <v>2001</v>
      </c>
      <c r="B5400" s="865">
        <v>36938</v>
      </c>
      <c r="C5400" s="873">
        <v>692</v>
      </c>
      <c r="F5400" s="868"/>
      <c r="G5400" s="867"/>
    </row>
    <row r="5401" spans="1:7" ht="14">
      <c r="A5401" s="762">
        <f t="shared" si="86"/>
        <v>2001</v>
      </c>
      <c r="B5401" s="865">
        <v>36937</v>
      </c>
      <c r="C5401" s="873">
        <v>680</v>
      </c>
      <c r="F5401" s="868"/>
      <c r="G5401" s="867"/>
    </row>
    <row r="5402" spans="1:7" ht="14">
      <c r="A5402" s="762">
        <f t="shared" si="86"/>
        <v>2001</v>
      </c>
      <c r="B5402" s="865">
        <v>36936</v>
      </c>
      <c r="C5402" s="873">
        <v>689</v>
      </c>
      <c r="F5402" s="868"/>
      <c r="G5402" s="867"/>
    </row>
    <row r="5403" spans="1:7" ht="14">
      <c r="A5403" s="762">
        <f t="shared" si="86"/>
        <v>2001</v>
      </c>
      <c r="B5403" s="865">
        <v>36935</v>
      </c>
      <c r="C5403" s="873">
        <v>693</v>
      </c>
      <c r="F5403" s="868"/>
      <c r="G5403" s="867"/>
    </row>
    <row r="5404" spans="1:7" ht="14">
      <c r="A5404" s="762">
        <f t="shared" si="86"/>
        <v>2001</v>
      </c>
      <c r="B5404" s="865">
        <v>36934</v>
      </c>
      <c r="C5404" s="873">
        <v>694</v>
      </c>
      <c r="F5404" s="868"/>
      <c r="G5404" s="867"/>
    </row>
    <row r="5405" spans="1:7" ht="14">
      <c r="A5405" s="762">
        <f t="shared" si="86"/>
        <v>2001</v>
      </c>
      <c r="B5405" s="865">
        <v>36931</v>
      </c>
      <c r="C5405" s="873">
        <v>696</v>
      </c>
      <c r="F5405" s="868"/>
      <c r="G5405" s="867"/>
    </row>
    <row r="5406" spans="1:7" ht="14">
      <c r="A5406" s="762">
        <f t="shared" si="86"/>
        <v>2001</v>
      </c>
      <c r="B5406" s="865">
        <v>36930</v>
      </c>
      <c r="C5406" s="873">
        <v>689</v>
      </c>
      <c r="F5406" s="868"/>
      <c r="G5406" s="867"/>
    </row>
    <row r="5407" spans="1:7" ht="14">
      <c r="A5407" s="762">
        <f t="shared" si="86"/>
        <v>2001</v>
      </c>
      <c r="B5407" s="865">
        <v>36929</v>
      </c>
      <c r="C5407" s="873">
        <v>700</v>
      </c>
      <c r="F5407" s="868"/>
      <c r="G5407" s="867"/>
    </row>
    <row r="5408" spans="1:7" ht="14">
      <c r="A5408" s="762">
        <f t="shared" si="86"/>
        <v>2001</v>
      </c>
      <c r="B5408" s="865">
        <v>36928</v>
      </c>
      <c r="C5408" s="873">
        <v>693</v>
      </c>
      <c r="F5408" s="868"/>
      <c r="G5408" s="867"/>
    </row>
    <row r="5409" spans="1:7" ht="14">
      <c r="A5409" s="762">
        <f t="shared" si="86"/>
        <v>2001</v>
      </c>
      <c r="B5409" s="865">
        <v>36927</v>
      </c>
      <c r="C5409" s="873">
        <v>702</v>
      </c>
      <c r="F5409" s="868"/>
      <c r="G5409" s="867"/>
    </row>
    <row r="5410" spans="1:7" ht="14">
      <c r="A5410" s="762">
        <f t="shared" si="86"/>
        <v>2001</v>
      </c>
      <c r="B5410" s="865">
        <v>36924</v>
      </c>
      <c r="C5410" s="873">
        <v>687</v>
      </c>
      <c r="F5410" s="868"/>
      <c r="G5410" s="867"/>
    </row>
    <row r="5411" spans="1:7" ht="14">
      <c r="A5411" s="762">
        <f t="shared" si="86"/>
        <v>2001</v>
      </c>
      <c r="B5411" s="865">
        <v>36923</v>
      </c>
      <c r="C5411" s="873">
        <v>687</v>
      </c>
      <c r="F5411" s="868"/>
      <c r="G5411" s="867"/>
    </row>
    <row r="5412" spans="1:7" ht="14">
      <c r="A5412" s="762">
        <f t="shared" si="86"/>
        <v>2001</v>
      </c>
      <c r="B5412" s="865">
        <v>36922</v>
      </c>
      <c r="C5412" s="873">
        <v>677</v>
      </c>
      <c r="F5412" s="868"/>
      <c r="G5412" s="867"/>
    </row>
    <row r="5413" spans="1:7" ht="14">
      <c r="A5413" s="762">
        <f t="shared" si="86"/>
        <v>2001</v>
      </c>
      <c r="B5413" s="865">
        <v>36921</v>
      </c>
      <c r="C5413" s="873">
        <v>680</v>
      </c>
      <c r="F5413" s="868"/>
      <c r="G5413" s="867"/>
    </row>
    <row r="5414" spans="1:7" ht="14">
      <c r="A5414" s="762">
        <f t="shared" si="86"/>
        <v>2001</v>
      </c>
      <c r="B5414" s="865">
        <v>36920</v>
      </c>
      <c r="C5414" s="873">
        <v>668</v>
      </c>
      <c r="F5414" s="868"/>
      <c r="G5414" s="867"/>
    </row>
    <row r="5415" spans="1:7" ht="14">
      <c r="A5415" s="762">
        <f t="shared" si="86"/>
        <v>2001</v>
      </c>
      <c r="B5415" s="865">
        <v>36917</v>
      </c>
      <c r="C5415" s="873">
        <v>683</v>
      </c>
      <c r="F5415" s="868"/>
      <c r="G5415" s="867"/>
    </row>
    <row r="5416" spans="1:7" ht="14">
      <c r="A5416" s="762">
        <f t="shared" si="86"/>
        <v>2001</v>
      </c>
      <c r="B5416" s="865">
        <v>36916</v>
      </c>
      <c r="C5416" s="873">
        <v>699</v>
      </c>
      <c r="F5416" s="868"/>
      <c r="G5416" s="867"/>
    </row>
    <row r="5417" spans="1:7" ht="14">
      <c r="A5417" s="762">
        <f t="shared" si="86"/>
        <v>2001</v>
      </c>
      <c r="B5417" s="865">
        <v>36915</v>
      </c>
      <c r="C5417" s="873">
        <v>694</v>
      </c>
      <c r="F5417" s="868"/>
      <c r="G5417" s="867"/>
    </row>
    <row r="5418" spans="1:7" ht="14">
      <c r="A5418" s="762">
        <f t="shared" si="86"/>
        <v>2001</v>
      </c>
      <c r="B5418" s="865">
        <v>36914</v>
      </c>
      <c r="C5418" s="873">
        <v>697</v>
      </c>
      <c r="F5418" s="868"/>
      <c r="G5418" s="867"/>
    </row>
    <row r="5419" spans="1:7" ht="14">
      <c r="A5419" s="762">
        <f t="shared" si="86"/>
        <v>2001</v>
      </c>
      <c r="B5419" s="865">
        <v>36913</v>
      </c>
      <c r="C5419" s="873">
        <v>708</v>
      </c>
      <c r="F5419" s="868"/>
      <c r="G5419" s="867"/>
    </row>
    <row r="5420" spans="1:7" ht="14">
      <c r="A5420" s="762">
        <f t="shared" si="86"/>
        <v>2001</v>
      </c>
      <c r="B5420" s="865">
        <v>36910</v>
      </c>
      <c r="C5420" s="873">
        <v>717</v>
      </c>
      <c r="F5420" s="868"/>
      <c r="G5420" s="867"/>
    </row>
    <row r="5421" spans="1:7" ht="14">
      <c r="A5421" s="762">
        <f t="shared" si="86"/>
        <v>2001</v>
      </c>
      <c r="B5421" s="865">
        <v>36909</v>
      </c>
      <c r="C5421" s="873">
        <v>726</v>
      </c>
      <c r="F5421" s="868"/>
      <c r="G5421" s="867"/>
    </row>
    <row r="5422" spans="1:7" ht="14">
      <c r="A5422" s="762">
        <f t="shared" si="86"/>
        <v>2001</v>
      </c>
      <c r="B5422" s="865">
        <v>36908</v>
      </c>
      <c r="C5422" s="873">
        <v>729</v>
      </c>
      <c r="F5422" s="868"/>
      <c r="G5422" s="867"/>
    </row>
    <row r="5423" spans="1:7" ht="14">
      <c r="A5423" s="762">
        <f t="shared" si="86"/>
        <v>2001</v>
      </c>
      <c r="B5423" s="865">
        <v>36907</v>
      </c>
      <c r="C5423" s="873">
        <v>732</v>
      </c>
      <c r="F5423" s="868"/>
      <c r="G5423" s="867"/>
    </row>
    <row r="5424" spans="1:7" ht="14">
      <c r="A5424" s="762">
        <f t="shared" si="86"/>
        <v>2001</v>
      </c>
      <c r="B5424" s="865">
        <v>36906</v>
      </c>
      <c r="C5424" s="873">
        <v>723</v>
      </c>
      <c r="F5424" s="868"/>
      <c r="G5424" s="867"/>
    </row>
    <row r="5425" spans="1:7" ht="14">
      <c r="A5425" s="762">
        <f t="shared" si="86"/>
        <v>2001</v>
      </c>
      <c r="B5425" s="865">
        <v>36903</v>
      </c>
      <c r="C5425" s="873">
        <v>728</v>
      </c>
      <c r="F5425" s="868"/>
      <c r="G5425" s="867"/>
    </row>
    <row r="5426" spans="1:7" ht="14">
      <c r="A5426" s="762">
        <f t="shared" si="86"/>
        <v>2001</v>
      </c>
      <c r="B5426" s="865">
        <v>36902</v>
      </c>
      <c r="C5426" s="873">
        <v>739</v>
      </c>
      <c r="F5426" s="868"/>
      <c r="G5426" s="867"/>
    </row>
    <row r="5427" spans="1:7" ht="14">
      <c r="A5427" s="762">
        <f t="shared" si="86"/>
        <v>2001</v>
      </c>
      <c r="B5427" s="865">
        <v>36901</v>
      </c>
      <c r="C5427" s="873">
        <v>748</v>
      </c>
      <c r="F5427" s="868"/>
      <c r="G5427" s="867"/>
    </row>
    <row r="5428" spans="1:7" ht="14">
      <c r="A5428" s="762">
        <f t="shared" si="86"/>
        <v>2001</v>
      </c>
      <c r="B5428" s="865">
        <v>36900</v>
      </c>
      <c r="C5428" s="873">
        <v>750</v>
      </c>
      <c r="F5428" s="868"/>
      <c r="G5428" s="867"/>
    </row>
    <row r="5429" spans="1:7" ht="14">
      <c r="A5429" s="762">
        <f t="shared" si="86"/>
        <v>2001</v>
      </c>
      <c r="B5429" s="865">
        <v>36899</v>
      </c>
      <c r="C5429" s="873">
        <v>751</v>
      </c>
      <c r="F5429" s="868"/>
      <c r="G5429" s="867"/>
    </row>
    <row r="5430" spans="1:7" ht="14">
      <c r="A5430" s="762">
        <f t="shared" si="86"/>
        <v>2001</v>
      </c>
      <c r="B5430" s="865">
        <v>36896</v>
      </c>
      <c r="C5430" s="873">
        <v>740</v>
      </c>
      <c r="F5430" s="868"/>
      <c r="G5430" s="867"/>
    </row>
    <row r="5431" spans="1:7" ht="14">
      <c r="A5431" s="762">
        <f t="shared" si="86"/>
        <v>2001</v>
      </c>
      <c r="B5431" s="865">
        <v>36895</v>
      </c>
      <c r="C5431" s="873">
        <v>737</v>
      </c>
      <c r="F5431" s="868"/>
      <c r="G5431" s="867"/>
    </row>
    <row r="5432" spans="1:7" ht="14">
      <c r="A5432" s="762">
        <f t="shared" si="86"/>
        <v>2001</v>
      </c>
      <c r="B5432" s="865">
        <v>36894</v>
      </c>
      <c r="C5432" s="873">
        <v>738</v>
      </c>
      <c r="F5432" s="868"/>
      <c r="G5432" s="867"/>
    </row>
    <row r="5433" spans="1:7" ht="14">
      <c r="A5433" s="762">
        <f t="shared" si="86"/>
        <v>2001</v>
      </c>
      <c r="B5433" s="865">
        <v>36893</v>
      </c>
      <c r="C5433" s="873">
        <v>762</v>
      </c>
      <c r="F5433" s="868"/>
      <c r="G5433" s="867"/>
    </row>
    <row r="5434" spans="1:7" ht="14">
      <c r="A5434" s="762">
        <f t="shared" si="86"/>
        <v>2000</v>
      </c>
      <c r="B5434" s="865">
        <v>36889</v>
      </c>
      <c r="C5434" s="873">
        <v>749</v>
      </c>
      <c r="F5434" s="868"/>
      <c r="G5434" s="867"/>
    </row>
    <row r="5435" spans="1:7" ht="14">
      <c r="A5435" s="762">
        <f t="shared" si="86"/>
        <v>2000</v>
      </c>
      <c r="B5435" s="865">
        <v>36888</v>
      </c>
      <c r="C5435" s="873">
        <v>744</v>
      </c>
      <c r="F5435" s="868"/>
      <c r="G5435" s="867"/>
    </row>
    <row r="5436" spans="1:7" ht="14">
      <c r="A5436" s="762">
        <f t="shared" si="86"/>
        <v>2000</v>
      </c>
      <c r="B5436" s="865">
        <v>36887</v>
      </c>
      <c r="C5436" s="873">
        <v>754</v>
      </c>
      <c r="F5436" s="868"/>
      <c r="G5436" s="867"/>
    </row>
    <row r="5437" spans="1:7" ht="14">
      <c r="A5437" s="762">
        <f t="shared" si="86"/>
        <v>2000</v>
      </c>
      <c r="B5437" s="865">
        <v>36886</v>
      </c>
      <c r="C5437" s="873">
        <v>760</v>
      </c>
      <c r="F5437" s="868"/>
      <c r="G5437" s="867"/>
    </row>
    <row r="5438" spans="1:7" ht="14">
      <c r="A5438" s="762">
        <f t="shared" si="86"/>
        <v>2000</v>
      </c>
      <c r="B5438" s="865">
        <v>36882</v>
      </c>
      <c r="C5438" s="873">
        <v>765</v>
      </c>
      <c r="F5438" s="868"/>
      <c r="G5438" s="867"/>
    </row>
    <row r="5439" spans="1:7" ht="14">
      <c r="A5439" s="762">
        <f t="shared" si="86"/>
        <v>2000</v>
      </c>
      <c r="B5439" s="865">
        <v>36881</v>
      </c>
      <c r="C5439" s="873">
        <v>773</v>
      </c>
      <c r="F5439" s="868"/>
      <c r="G5439" s="867"/>
    </row>
    <row r="5440" spans="1:7" ht="14">
      <c r="A5440" s="762">
        <f t="shared" si="86"/>
        <v>2000</v>
      </c>
      <c r="B5440" s="865">
        <v>36880</v>
      </c>
      <c r="C5440" s="873">
        <v>778</v>
      </c>
      <c r="F5440" s="868"/>
      <c r="G5440" s="867"/>
    </row>
    <row r="5441" spans="1:7" ht="14">
      <c r="A5441" s="762">
        <f t="shared" si="86"/>
        <v>2000</v>
      </c>
      <c r="B5441" s="865">
        <v>36879</v>
      </c>
      <c r="C5441" s="873">
        <v>761</v>
      </c>
      <c r="F5441" s="868"/>
      <c r="G5441" s="867"/>
    </row>
    <row r="5442" spans="1:7" ht="14">
      <c r="A5442" s="762">
        <f t="shared" si="86"/>
        <v>2000</v>
      </c>
      <c r="B5442" s="865">
        <v>36878</v>
      </c>
      <c r="C5442" s="873">
        <v>779</v>
      </c>
      <c r="F5442" s="868"/>
      <c r="G5442" s="867"/>
    </row>
    <row r="5443" spans="1:7" ht="14">
      <c r="A5443" s="762">
        <f t="shared" si="86"/>
        <v>2000</v>
      </c>
      <c r="B5443" s="865">
        <v>36875</v>
      </c>
      <c r="C5443" s="873">
        <v>781</v>
      </c>
      <c r="F5443" s="868"/>
      <c r="G5443" s="867"/>
    </row>
    <row r="5444" spans="1:7" ht="14">
      <c r="A5444" s="762">
        <f t="shared" ref="A5444:A5507" si="87">YEAR(B5444)</f>
        <v>2000</v>
      </c>
      <c r="B5444" s="865">
        <v>36874</v>
      </c>
      <c r="C5444" s="873">
        <v>778</v>
      </c>
      <c r="F5444" s="868"/>
      <c r="G5444" s="867"/>
    </row>
    <row r="5445" spans="1:7" ht="14">
      <c r="A5445" s="762">
        <f t="shared" si="87"/>
        <v>2000</v>
      </c>
      <c r="B5445" s="865">
        <v>36873</v>
      </c>
      <c r="C5445" s="873">
        <v>771</v>
      </c>
      <c r="F5445" s="868"/>
      <c r="G5445" s="867"/>
    </row>
    <row r="5446" spans="1:7" ht="14">
      <c r="A5446" s="762">
        <f t="shared" si="87"/>
        <v>2000</v>
      </c>
      <c r="B5446" s="865">
        <v>36872</v>
      </c>
      <c r="C5446" s="873">
        <v>768</v>
      </c>
      <c r="F5446" s="868"/>
      <c r="G5446" s="867"/>
    </row>
    <row r="5447" spans="1:7" ht="14">
      <c r="A5447" s="762">
        <f t="shared" si="87"/>
        <v>2000</v>
      </c>
      <c r="B5447" s="865">
        <v>36871</v>
      </c>
      <c r="C5447" s="873">
        <v>759</v>
      </c>
      <c r="F5447" s="868"/>
      <c r="G5447" s="867"/>
    </row>
    <row r="5448" spans="1:7" ht="14">
      <c r="A5448" s="762">
        <f t="shared" si="87"/>
        <v>2000</v>
      </c>
      <c r="B5448" s="865">
        <v>36868</v>
      </c>
      <c r="C5448" s="873">
        <v>763</v>
      </c>
      <c r="F5448" s="868"/>
      <c r="G5448" s="867"/>
    </row>
    <row r="5449" spans="1:7" ht="14">
      <c r="A5449" s="762">
        <f t="shared" si="87"/>
        <v>2000</v>
      </c>
      <c r="B5449" s="865">
        <v>36867</v>
      </c>
      <c r="C5449" s="873">
        <v>782</v>
      </c>
      <c r="F5449" s="868"/>
      <c r="G5449" s="867"/>
    </row>
    <row r="5450" spans="1:7" ht="14">
      <c r="A5450" s="762">
        <f t="shared" si="87"/>
        <v>2000</v>
      </c>
      <c r="B5450" s="865">
        <v>36866</v>
      </c>
      <c r="C5450" s="873">
        <v>789</v>
      </c>
      <c r="F5450" s="868"/>
      <c r="G5450" s="867"/>
    </row>
    <row r="5451" spans="1:7" ht="14">
      <c r="A5451" s="762">
        <f t="shared" si="87"/>
        <v>2000</v>
      </c>
      <c r="B5451" s="865">
        <v>36865</v>
      </c>
      <c r="C5451" s="873">
        <v>794</v>
      </c>
      <c r="F5451" s="868"/>
      <c r="G5451" s="867"/>
    </row>
    <row r="5452" spans="1:7" ht="14">
      <c r="A5452" s="762">
        <f t="shared" si="87"/>
        <v>2000</v>
      </c>
      <c r="B5452" s="865">
        <v>36864</v>
      </c>
      <c r="C5452" s="873">
        <v>810</v>
      </c>
      <c r="F5452" s="868"/>
      <c r="G5452" s="867"/>
    </row>
    <row r="5453" spans="1:7" ht="14">
      <c r="A5453" s="762">
        <f t="shared" si="87"/>
        <v>2000</v>
      </c>
      <c r="B5453" s="865">
        <v>36861</v>
      </c>
      <c r="C5453" s="873">
        <v>810</v>
      </c>
      <c r="F5453" s="868"/>
      <c r="G5453" s="867"/>
    </row>
    <row r="5454" spans="1:7" ht="14">
      <c r="A5454" s="762">
        <f t="shared" si="87"/>
        <v>2000</v>
      </c>
      <c r="B5454" s="865">
        <v>36860</v>
      </c>
      <c r="C5454" s="873">
        <v>829</v>
      </c>
      <c r="F5454" s="868"/>
      <c r="G5454" s="867"/>
    </row>
    <row r="5455" spans="1:7" ht="14">
      <c r="A5455" s="762">
        <f t="shared" si="87"/>
        <v>2000</v>
      </c>
      <c r="B5455" s="865">
        <v>36859</v>
      </c>
      <c r="C5455" s="873">
        <v>800</v>
      </c>
      <c r="F5455" s="868"/>
      <c r="G5455" s="867"/>
    </row>
    <row r="5456" spans="1:7" ht="14">
      <c r="A5456" s="762">
        <f t="shared" si="87"/>
        <v>2000</v>
      </c>
      <c r="B5456" s="865">
        <v>36858</v>
      </c>
      <c r="C5456" s="873">
        <v>808</v>
      </c>
      <c r="F5456" s="868"/>
      <c r="G5456" s="867"/>
    </row>
    <row r="5457" spans="1:7" ht="14">
      <c r="A5457" s="762">
        <f t="shared" si="87"/>
        <v>2000</v>
      </c>
      <c r="B5457" s="865">
        <v>36857</v>
      </c>
      <c r="C5457" s="873">
        <v>794</v>
      </c>
      <c r="F5457" s="868"/>
      <c r="G5457" s="867"/>
    </row>
    <row r="5458" spans="1:7" ht="14">
      <c r="A5458" s="762">
        <f t="shared" si="87"/>
        <v>2000</v>
      </c>
      <c r="B5458" s="865">
        <v>36854</v>
      </c>
      <c r="C5458" s="873">
        <v>796</v>
      </c>
      <c r="F5458" s="868"/>
      <c r="G5458" s="867"/>
    </row>
    <row r="5459" spans="1:7" ht="14">
      <c r="A5459" s="762">
        <f t="shared" si="87"/>
        <v>2000</v>
      </c>
      <c r="B5459" s="865">
        <v>36853</v>
      </c>
      <c r="C5459" s="873">
        <v>795</v>
      </c>
      <c r="F5459" s="868"/>
      <c r="G5459" s="867"/>
    </row>
    <row r="5460" spans="1:7" ht="14">
      <c r="A5460" s="762">
        <f t="shared" si="87"/>
        <v>2000</v>
      </c>
      <c r="B5460" s="865">
        <v>36852</v>
      </c>
      <c r="C5460" s="873">
        <v>798</v>
      </c>
      <c r="F5460" s="868"/>
      <c r="G5460" s="867"/>
    </row>
    <row r="5461" spans="1:7" ht="14">
      <c r="A5461" s="762">
        <f t="shared" si="87"/>
        <v>2000</v>
      </c>
      <c r="B5461" s="865">
        <v>36851</v>
      </c>
      <c r="C5461" s="873">
        <v>775</v>
      </c>
      <c r="F5461" s="868"/>
      <c r="G5461" s="867"/>
    </row>
    <row r="5462" spans="1:7" ht="14">
      <c r="A5462" s="762">
        <f t="shared" si="87"/>
        <v>2000</v>
      </c>
      <c r="B5462" s="865">
        <v>36850</v>
      </c>
      <c r="C5462" s="873">
        <v>776</v>
      </c>
      <c r="F5462" s="868"/>
      <c r="G5462" s="867"/>
    </row>
    <row r="5463" spans="1:7" ht="14">
      <c r="A5463" s="762">
        <f t="shared" si="87"/>
        <v>2000</v>
      </c>
      <c r="B5463" s="865">
        <v>36847</v>
      </c>
      <c r="C5463" s="873">
        <v>794</v>
      </c>
      <c r="F5463" s="868"/>
      <c r="G5463" s="867"/>
    </row>
    <row r="5464" spans="1:7" ht="14">
      <c r="A5464" s="762">
        <f t="shared" si="87"/>
        <v>2000</v>
      </c>
      <c r="B5464" s="865">
        <v>36846</v>
      </c>
      <c r="C5464" s="873">
        <v>792</v>
      </c>
      <c r="F5464" s="868"/>
      <c r="G5464" s="867"/>
    </row>
    <row r="5465" spans="1:7" ht="14">
      <c r="A5465" s="762">
        <f t="shared" si="87"/>
        <v>2000</v>
      </c>
      <c r="B5465" s="865">
        <v>36845</v>
      </c>
      <c r="C5465" s="873">
        <v>794</v>
      </c>
      <c r="F5465" s="868"/>
      <c r="G5465" s="867"/>
    </row>
    <row r="5466" spans="1:7" ht="14">
      <c r="A5466" s="762">
        <f t="shared" si="87"/>
        <v>2000</v>
      </c>
      <c r="B5466" s="865">
        <v>36844</v>
      </c>
      <c r="C5466" s="873">
        <v>800</v>
      </c>
      <c r="F5466" s="868"/>
      <c r="G5466" s="867"/>
    </row>
    <row r="5467" spans="1:7" ht="14">
      <c r="A5467" s="762">
        <f t="shared" si="87"/>
        <v>2000</v>
      </c>
      <c r="B5467" s="865">
        <v>36843</v>
      </c>
      <c r="C5467" s="873">
        <v>810</v>
      </c>
      <c r="F5467" s="868"/>
      <c r="G5467" s="867"/>
    </row>
    <row r="5468" spans="1:7" ht="14">
      <c r="A5468" s="762">
        <f t="shared" si="87"/>
        <v>2000</v>
      </c>
      <c r="B5468" s="865">
        <v>36840</v>
      </c>
      <c r="C5468" s="873">
        <v>812</v>
      </c>
      <c r="F5468" s="868"/>
      <c r="G5468" s="867"/>
    </row>
    <row r="5469" spans="1:7" ht="14">
      <c r="A5469" s="762">
        <f t="shared" si="87"/>
        <v>2000</v>
      </c>
      <c r="B5469" s="865">
        <v>36839</v>
      </c>
      <c r="C5469" s="873">
        <v>833</v>
      </c>
      <c r="F5469" s="868"/>
      <c r="G5469" s="867"/>
    </row>
    <row r="5470" spans="1:7" ht="14">
      <c r="A5470" s="762">
        <f t="shared" si="87"/>
        <v>2000</v>
      </c>
      <c r="B5470" s="865">
        <v>36838</v>
      </c>
      <c r="C5470" s="873">
        <v>818</v>
      </c>
      <c r="F5470" s="868"/>
      <c r="G5470" s="867"/>
    </row>
    <row r="5471" spans="1:7" ht="14">
      <c r="A5471" s="762">
        <f t="shared" si="87"/>
        <v>2000</v>
      </c>
      <c r="B5471" s="865">
        <v>36837</v>
      </c>
      <c r="C5471" s="873">
        <v>799</v>
      </c>
      <c r="F5471" s="868"/>
      <c r="G5471" s="867"/>
    </row>
    <row r="5472" spans="1:7" ht="14">
      <c r="A5472" s="762">
        <f t="shared" si="87"/>
        <v>2000</v>
      </c>
      <c r="B5472" s="865">
        <v>36836</v>
      </c>
      <c r="C5472" s="873">
        <v>776</v>
      </c>
      <c r="F5472" s="868"/>
      <c r="G5472" s="867"/>
    </row>
    <row r="5473" spans="1:7" ht="14">
      <c r="A5473" s="762">
        <f t="shared" si="87"/>
        <v>2000</v>
      </c>
      <c r="B5473" s="865">
        <v>36833</v>
      </c>
      <c r="C5473" s="873">
        <v>775</v>
      </c>
      <c r="F5473" s="868"/>
      <c r="G5473" s="867"/>
    </row>
    <row r="5474" spans="1:7" ht="14">
      <c r="A5474" s="762">
        <f t="shared" si="87"/>
        <v>2000</v>
      </c>
      <c r="B5474" s="865">
        <v>36832</v>
      </c>
      <c r="C5474" s="873">
        <v>753</v>
      </c>
      <c r="F5474" s="868"/>
      <c r="G5474" s="867"/>
    </row>
    <row r="5475" spans="1:7" ht="14">
      <c r="A5475" s="762">
        <f t="shared" si="87"/>
        <v>2000</v>
      </c>
      <c r="B5475" s="865">
        <v>36831</v>
      </c>
      <c r="C5475" s="873">
        <v>772</v>
      </c>
      <c r="F5475" s="868"/>
      <c r="G5475" s="867"/>
    </row>
    <row r="5476" spans="1:7" ht="14">
      <c r="A5476" s="762">
        <f t="shared" si="87"/>
        <v>2000</v>
      </c>
      <c r="B5476" s="865">
        <v>36830</v>
      </c>
      <c r="C5476" s="873">
        <v>758</v>
      </c>
      <c r="F5476" s="868"/>
      <c r="G5476" s="867"/>
    </row>
    <row r="5477" spans="1:7" ht="14">
      <c r="A5477" s="762">
        <f t="shared" si="87"/>
        <v>2000</v>
      </c>
      <c r="B5477" s="865">
        <v>36829</v>
      </c>
      <c r="C5477" s="873">
        <v>776</v>
      </c>
      <c r="F5477" s="868"/>
      <c r="G5477" s="867"/>
    </row>
    <row r="5478" spans="1:7" ht="14">
      <c r="A5478" s="762">
        <f t="shared" si="87"/>
        <v>2000</v>
      </c>
      <c r="B5478" s="865">
        <v>36826</v>
      </c>
      <c r="C5478" s="873">
        <v>792</v>
      </c>
      <c r="F5478" s="868"/>
      <c r="G5478" s="867"/>
    </row>
    <row r="5479" spans="1:7" ht="14">
      <c r="A5479" s="762">
        <f t="shared" si="87"/>
        <v>2000</v>
      </c>
      <c r="B5479" s="865">
        <v>36825</v>
      </c>
      <c r="C5479" s="873">
        <v>811</v>
      </c>
      <c r="F5479" s="868"/>
      <c r="G5479" s="867"/>
    </row>
    <row r="5480" spans="1:7" ht="14">
      <c r="A5480" s="762">
        <f t="shared" si="87"/>
        <v>2000</v>
      </c>
      <c r="B5480" s="865">
        <v>36824</v>
      </c>
      <c r="C5480" s="873">
        <v>807</v>
      </c>
      <c r="F5480" s="868"/>
      <c r="G5480" s="867"/>
    </row>
    <row r="5481" spans="1:7" ht="14">
      <c r="A5481" s="762">
        <f t="shared" si="87"/>
        <v>2000</v>
      </c>
      <c r="B5481" s="865">
        <v>36823</v>
      </c>
      <c r="C5481" s="873">
        <v>792</v>
      </c>
      <c r="F5481" s="868"/>
      <c r="G5481" s="867"/>
    </row>
    <row r="5482" spans="1:7" ht="14">
      <c r="A5482" s="762">
        <f t="shared" si="87"/>
        <v>2000</v>
      </c>
      <c r="B5482" s="865">
        <v>36822</v>
      </c>
      <c r="C5482" s="873">
        <v>791</v>
      </c>
      <c r="F5482" s="868"/>
      <c r="G5482" s="867"/>
    </row>
    <row r="5483" spans="1:7" ht="14">
      <c r="A5483" s="762">
        <f t="shared" si="87"/>
        <v>2000</v>
      </c>
      <c r="B5483" s="865">
        <v>36819</v>
      </c>
      <c r="C5483" s="873">
        <v>771</v>
      </c>
      <c r="F5483" s="868"/>
      <c r="G5483" s="867"/>
    </row>
    <row r="5484" spans="1:7" ht="14">
      <c r="A5484" s="762">
        <f t="shared" si="87"/>
        <v>2000</v>
      </c>
      <c r="B5484" s="865">
        <v>36818</v>
      </c>
      <c r="C5484" s="873">
        <v>772</v>
      </c>
      <c r="F5484" s="868"/>
      <c r="G5484" s="867"/>
    </row>
    <row r="5485" spans="1:7" ht="14">
      <c r="A5485" s="762">
        <f t="shared" si="87"/>
        <v>2000</v>
      </c>
      <c r="B5485" s="865">
        <v>36817</v>
      </c>
      <c r="C5485" s="873">
        <v>779</v>
      </c>
      <c r="F5485" s="868"/>
      <c r="G5485" s="867"/>
    </row>
    <row r="5486" spans="1:7" ht="14">
      <c r="A5486" s="762">
        <f t="shared" si="87"/>
        <v>2000</v>
      </c>
      <c r="B5486" s="865">
        <v>36816</v>
      </c>
      <c r="C5486" s="873">
        <v>776</v>
      </c>
      <c r="F5486" s="868"/>
      <c r="G5486" s="867"/>
    </row>
    <row r="5487" spans="1:7" ht="14">
      <c r="A5487" s="762">
        <f t="shared" si="87"/>
        <v>2000</v>
      </c>
      <c r="B5487" s="865">
        <v>36815</v>
      </c>
      <c r="C5487" s="873">
        <v>742</v>
      </c>
      <c r="F5487" s="868"/>
      <c r="G5487" s="867"/>
    </row>
    <row r="5488" spans="1:7" ht="14">
      <c r="A5488" s="762">
        <f t="shared" si="87"/>
        <v>2000</v>
      </c>
      <c r="B5488" s="865">
        <v>36812</v>
      </c>
      <c r="C5488" s="873">
        <v>744</v>
      </c>
      <c r="F5488" s="868"/>
      <c r="G5488" s="867"/>
    </row>
    <row r="5489" spans="1:7" ht="14">
      <c r="A5489" s="762">
        <f t="shared" si="87"/>
        <v>2000</v>
      </c>
      <c r="B5489" s="865">
        <v>36811</v>
      </c>
      <c r="C5489" s="873">
        <v>741</v>
      </c>
      <c r="F5489" s="868"/>
      <c r="G5489" s="867"/>
    </row>
    <row r="5490" spans="1:7" ht="14">
      <c r="A5490" s="762">
        <f t="shared" si="87"/>
        <v>2000</v>
      </c>
      <c r="B5490" s="865">
        <v>36810</v>
      </c>
      <c r="C5490" s="873">
        <v>712</v>
      </c>
      <c r="F5490" s="868"/>
      <c r="G5490" s="867"/>
    </row>
    <row r="5491" spans="1:7" ht="14">
      <c r="A5491" s="762">
        <f t="shared" si="87"/>
        <v>2000</v>
      </c>
      <c r="B5491" s="865">
        <v>36809</v>
      </c>
      <c r="C5491" s="873">
        <v>701</v>
      </c>
      <c r="F5491" s="868"/>
      <c r="G5491" s="867"/>
    </row>
    <row r="5492" spans="1:7" ht="14">
      <c r="A5492" s="762">
        <f t="shared" si="87"/>
        <v>2000</v>
      </c>
      <c r="B5492" s="865">
        <v>36808</v>
      </c>
      <c r="C5492" s="873">
        <v>704</v>
      </c>
      <c r="F5492" s="868"/>
      <c r="G5492" s="867"/>
    </row>
    <row r="5493" spans="1:7" ht="14">
      <c r="A5493" s="762">
        <f t="shared" si="87"/>
        <v>2000</v>
      </c>
      <c r="B5493" s="865">
        <v>36805</v>
      </c>
      <c r="C5493" s="873">
        <v>701</v>
      </c>
      <c r="F5493" s="868"/>
      <c r="G5493" s="867"/>
    </row>
    <row r="5494" spans="1:7" ht="14">
      <c r="A5494" s="762">
        <f t="shared" si="87"/>
        <v>2000</v>
      </c>
      <c r="B5494" s="865">
        <v>36804</v>
      </c>
      <c r="C5494" s="873">
        <v>687</v>
      </c>
      <c r="F5494" s="868"/>
      <c r="G5494" s="867"/>
    </row>
    <row r="5495" spans="1:7" ht="14">
      <c r="A5495" s="762">
        <f t="shared" si="87"/>
        <v>2000</v>
      </c>
      <c r="B5495" s="865">
        <v>36803</v>
      </c>
      <c r="C5495" s="873">
        <v>687</v>
      </c>
      <c r="F5495" s="868"/>
      <c r="G5495" s="867"/>
    </row>
    <row r="5496" spans="1:7" ht="14">
      <c r="A5496" s="762">
        <f t="shared" si="87"/>
        <v>2000</v>
      </c>
      <c r="B5496" s="865">
        <v>36802</v>
      </c>
      <c r="C5496" s="873">
        <v>694</v>
      </c>
      <c r="F5496" s="868"/>
      <c r="G5496" s="867"/>
    </row>
    <row r="5497" spans="1:7" ht="14">
      <c r="A5497" s="762">
        <f t="shared" si="87"/>
        <v>2000</v>
      </c>
      <c r="B5497" s="865">
        <v>36801</v>
      </c>
      <c r="C5497" s="873">
        <v>714</v>
      </c>
      <c r="F5497" s="868"/>
      <c r="G5497" s="867"/>
    </row>
    <row r="5498" spans="1:7" ht="14">
      <c r="A5498" s="762">
        <f t="shared" si="87"/>
        <v>2000</v>
      </c>
      <c r="B5498" s="865">
        <v>36798</v>
      </c>
      <c r="C5498" s="873">
        <v>705</v>
      </c>
      <c r="F5498" s="868"/>
      <c r="G5498" s="867"/>
    </row>
    <row r="5499" spans="1:7" ht="14">
      <c r="A5499" s="762">
        <f t="shared" si="87"/>
        <v>2000</v>
      </c>
      <c r="B5499" s="865">
        <v>36797</v>
      </c>
      <c r="C5499" s="873">
        <v>705</v>
      </c>
      <c r="F5499" s="868"/>
      <c r="G5499" s="867"/>
    </row>
    <row r="5500" spans="1:7" ht="14">
      <c r="A5500" s="762">
        <f t="shared" si="87"/>
        <v>2000</v>
      </c>
      <c r="B5500" s="865">
        <v>36796</v>
      </c>
      <c r="C5500" s="873">
        <v>711</v>
      </c>
      <c r="F5500" s="868"/>
      <c r="G5500" s="867"/>
    </row>
    <row r="5501" spans="1:7" ht="14">
      <c r="A5501" s="762">
        <f t="shared" si="87"/>
        <v>2000</v>
      </c>
      <c r="B5501" s="865">
        <v>36795</v>
      </c>
      <c r="C5501" s="873">
        <v>721</v>
      </c>
      <c r="F5501" s="868"/>
      <c r="G5501" s="867"/>
    </row>
    <row r="5502" spans="1:7" ht="14">
      <c r="A5502" s="762">
        <f t="shared" si="87"/>
        <v>2000</v>
      </c>
      <c r="B5502" s="865">
        <v>36794</v>
      </c>
      <c r="C5502" s="873">
        <v>716</v>
      </c>
      <c r="F5502" s="868"/>
      <c r="G5502" s="867"/>
    </row>
    <row r="5503" spans="1:7" ht="14">
      <c r="A5503" s="762">
        <f t="shared" si="87"/>
        <v>2000</v>
      </c>
      <c r="B5503" s="865">
        <v>36791</v>
      </c>
      <c r="C5503" s="873">
        <v>723</v>
      </c>
      <c r="F5503" s="868"/>
      <c r="G5503" s="867"/>
    </row>
    <row r="5504" spans="1:7" ht="14">
      <c r="A5504" s="762">
        <f t="shared" si="87"/>
        <v>2000</v>
      </c>
      <c r="B5504" s="865">
        <v>36790</v>
      </c>
      <c r="C5504" s="873">
        <v>726</v>
      </c>
      <c r="F5504" s="868"/>
      <c r="G5504" s="867"/>
    </row>
    <row r="5505" spans="1:7" ht="14">
      <c r="A5505" s="762">
        <f t="shared" si="87"/>
        <v>2000</v>
      </c>
      <c r="B5505" s="865">
        <v>36789</v>
      </c>
      <c r="C5505" s="873">
        <v>730</v>
      </c>
      <c r="F5505" s="868"/>
      <c r="G5505" s="867"/>
    </row>
    <row r="5506" spans="1:7" ht="14">
      <c r="A5506" s="762">
        <f t="shared" si="87"/>
        <v>2000</v>
      </c>
      <c r="B5506" s="865">
        <v>36788</v>
      </c>
      <c r="C5506" s="873">
        <v>717</v>
      </c>
      <c r="F5506" s="868"/>
      <c r="G5506" s="867"/>
    </row>
    <row r="5507" spans="1:7" ht="14">
      <c r="A5507" s="762">
        <f t="shared" si="87"/>
        <v>2000</v>
      </c>
      <c r="B5507" s="865">
        <v>36787</v>
      </c>
      <c r="C5507" s="873">
        <v>727</v>
      </c>
      <c r="F5507" s="868"/>
      <c r="G5507" s="867"/>
    </row>
    <row r="5508" spans="1:7" ht="14">
      <c r="A5508" s="762">
        <f t="shared" ref="A5508:A5571" si="88">YEAR(B5508)</f>
        <v>2000</v>
      </c>
      <c r="B5508" s="865">
        <v>36784</v>
      </c>
      <c r="C5508" s="873">
        <v>702</v>
      </c>
      <c r="F5508" s="868"/>
      <c r="G5508" s="867"/>
    </row>
    <row r="5509" spans="1:7" ht="14">
      <c r="A5509" s="762">
        <f t="shared" si="88"/>
        <v>2000</v>
      </c>
      <c r="B5509" s="865">
        <v>36783</v>
      </c>
      <c r="C5509" s="873">
        <v>693</v>
      </c>
      <c r="F5509" s="868"/>
      <c r="G5509" s="867"/>
    </row>
    <row r="5510" spans="1:7" ht="14">
      <c r="A5510" s="762">
        <f t="shared" si="88"/>
        <v>2000</v>
      </c>
      <c r="B5510" s="865">
        <v>36782</v>
      </c>
      <c r="C5510" s="873">
        <v>696</v>
      </c>
      <c r="F5510" s="868"/>
      <c r="G5510" s="867"/>
    </row>
    <row r="5511" spans="1:7" ht="14">
      <c r="A5511" s="762">
        <f t="shared" si="88"/>
        <v>2000</v>
      </c>
      <c r="B5511" s="865">
        <v>36781</v>
      </c>
      <c r="C5511" s="873">
        <v>689</v>
      </c>
      <c r="F5511" s="868"/>
      <c r="G5511" s="867"/>
    </row>
    <row r="5512" spans="1:7" ht="14">
      <c r="A5512" s="762">
        <f t="shared" si="88"/>
        <v>2000</v>
      </c>
      <c r="B5512" s="865">
        <v>36780</v>
      </c>
      <c r="C5512" s="873">
        <v>679</v>
      </c>
      <c r="F5512" s="868"/>
      <c r="G5512" s="867"/>
    </row>
    <row r="5513" spans="1:7" ht="14">
      <c r="A5513" s="762">
        <f t="shared" si="88"/>
        <v>2000</v>
      </c>
      <c r="B5513" s="865">
        <v>36777</v>
      </c>
      <c r="C5513" s="873">
        <v>675</v>
      </c>
      <c r="F5513" s="868"/>
      <c r="G5513" s="867"/>
    </row>
    <row r="5514" spans="1:7" ht="14">
      <c r="A5514" s="762">
        <f t="shared" si="88"/>
        <v>2000</v>
      </c>
      <c r="B5514" s="865">
        <v>36776</v>
      </c>
      <c r="C5514" s="873">
        <v>670</v>
      </c>
      <c r="F5514" s="868"/>
      <c r="G5514" s="867"/>
    </row>
    <row r="5515" spans="1:7" ht="14">
      <c r="A5515" s="762">
        <f t="shared" si="88"/>
        <v>2000</v>
      </c>
      <c r="B5515" s="865">
        <v>36775</v>
      </c>
      <c r="C5515" s="873">
        <v>662</v>
      </c>
      <c r="F5515" s="868"/>
      <c r="G5515" s="867"/>
    </row>
    <row r="5516" spans="1:7" ht="14">
      <c r="A5516" s="762">
        <f t="shared" si="88"/>
        <v>2000</v>
      </c>
      <c r="B5516" s="865">
        <v>36774</v>
      </c>
      <c r="C5516" s="873">
        <v>669</v>
      </c>
      <c r="F5516" s="868"/>
      <c r="G5516" s="867"/>
    </row>
    <row r="5517" spans="1:7" ht="14">
      <c r="A5517" s="762">
        <f t="shared" si="88"/>
        <v>2000</v>
      </c>
      <c r="B5517" s="865">
        <v>36773</v>
      </c>
      <c r="C5517" s="873">
        <v>665</v>
      </c>
      <c r="F5517" s="868"/>
      <c r="G5517" s="867"/>
    </row>
    <row r="5518" spans="1:7" ht="14">
      <c r="A5518" s="762">
        <f t="shared" si="88"/>
        <v>2000</v>
      </c>
      <c r="B5518" s="865">
        <v>36770</v>
      </c>
      <c r="C5518" s="873">
        <v>663</v>
      </c>
      <c r="F5518" s="868"/>
      <c r="G5518" s="867"/>
    </row>
    <row r="5519" spans="1:7" ht="14">
      <c r="A5519" s="762">
        <f t="shared" si="88"/>
        <v>2000</v>
      </c>
      <c r="B5519" s="865">
        <v>36769</v>
      </c>
      <c r="C5519" s="873">
        <v>672</v>
      </c>
      <c r="F5519" s="868"/>
      <c r="G5519" s="867"/>
    </row>
    <row r="5520" spans="1:7" ht="14">
      <c r="A5520" s="762">
        <f t="shared" si="88"/>
        <v>2000</v>
      </c>
      <c r="B5520" s="865">
        <v>36768</v>
      </c>
      <c r="C5520" s="873">
        <v>660</v>
      </c>
      <c r="F5520" s="868"/>
      <c r="G5520" s="867"/>
    </row>
    <row r="5521" spans="1:7" ht="14">
      <c r="A5521" s="762">
        <f t="shared" si="88"/>
        <v>2000</v>
      </c>
      <c r="B5521" s="865">
        <v>36767</v>
      </c>
      <c r="C5521" s="873">
        <v>661</v>
      </c>
      <c r="F5521" s="868"/>
      <c r="G5521" s="867"/>
    </row>
    <row r="5522" spans="1:7" ht="14">
      <c r="A5522" s="762">
        <f t="shared" si="88"/>
        <v>2000</v>
      </c>
      <c r="B5522" s="865">
        <v>36766</v>
      </c>
      <c r="C5522" s="873">
        <v>663</v>
      </c>
      <c r="F5522" s="868"/>
      <c r="G5522" s="867"/>
    </row>
    <row r="5523" spans="1:7" ht="14">
      <c r="A5523" s="762">
        <f t="shared" si="88"/>
        <v>2000</v>
      </c>
      <c r="B5523" s="865">
        <v>36763</v>
      </c>
      <c r="C5523" s="873">
        <v>664</v>
      </c>
      <c r="F5523" s="868"/>
      <c r="G5523" s="867"/>
    </row>
    <row r="5524" spans="1:7" ht="14">
      <c r="A5524" s="762">
        <f t="shared" si="88"/>
        <v>2000</v>
      </c>
      <c r="B5524" s="865">
        <v>36762</v>
      </c>
      <c r="C5524" s="873">
        <v>674</v>
      </c>
      <c r="F5524" s="868"/>
      <c r="G5524" s="867"/>
    </row>
    <row r="5525" spans="1:7" ht="14">
      <c r="A5525" s="762">
        <f t="shared" si="88"/>
        <v>2000</v>
      </c>
      <c r="B5525" s="865">
        <v>36761</v>
      </c>
      <c r="C5525" s="873">
        <v>680</v>
      </c>
      <c r="F5525" s="868"/>
      <c r="G5525" s="867"/>
    </row>
    <row r="5526" spans="1:7" ht="14">
      <c r="A5526" s="762">
        <f t="shared" si="88"/>
        <v>2000</v>
      </c>
      <c r="B5526" s="865">
        <v>36760</v>
      </c>
      <c r="C5526" s="873">
        <v>679</v>
      </c>
      <c r="F5526" s="868"/>
      <c r="G5526" s="867"/>
    </row>
    <row r="5527" spans="1:7" ht="14">
      <c r="A5527" s="762">
        <f t="shared" si="88"/>
        <v>2000</v>
      </c>
      <c r="B5527" s="865">
        <v>36759</v>
      </c>
      <c r="C5527" s="873">
        <v>694</v>
      </c>
      <c r="F5527" s="868"/>
      <c r="G5527" s="867"/>
    </row>
    <row r="5528" spans="1:7" ht="14">
      <c r="A5528" s="762">
        <f t="shared" si="88"/>
        <v>2000</v>
      </c>
      <c r="B5528" s="865">
        <v>36756</v>
      </c>
      <c r="C5528" s="873">
        <v>685</v>
      </c>
      <c r="F5528" s="868"/>
      <c r="G5528" s="867"/>
    </row>
    <row r="5529" spans="1:7" ht="14">
      <c r="A5529" s="762">
        <f t="shared" si="88"/>
        <v>2000</v>
      </c>
      <c r="B5529" s="865">
        <v>36755</v>
      </c>
      <c r="C5529" s="873">
        <v>672</v>
      </c>
      <c r="F5529" s="868"/>
      <c r="G5529" s="867"/>
    </row>
    <row r="5530" spans="1:7" ht="14">
      <c r="A5530" s="762">
        <f t="shared" si="88"/>
        <v>2000</v>
      </c>
      <c r="B5530" s="865">
        <v>36754</v>
      </c>
      <c r="C5530" s="873">
        <v>689</v>
      </c>
      <c r="F5530" s="868"/>
      <c r="G5530" s="867"/>
    </row>
    <row r="5531" spans="1:7" ht="14">
      <c r="A5531" s="762">
        <f t="shared" si="88"/>
        <v>2000</v>
      </c>
      <c r="B5531" s="865">
        <v>36753</v>
      </c>
      <c r="C5531" s="873">
        <v>675</v>
      </c>
      <c r="F5531" s="868"/>
      <c r="G5531" s="867"/>
    </row>
    <row r="5532" spans="1:7" ht="14">
      <c r="A5532" s="762">
        <f t="shared" si="88"/>
        <v>2000</v>
      </c>
      <c r="B5532" s="865">
        <v>36752</v>
      </c>
      <c r="C5532" s="873">
        <v>672</v>
      </c>
      <c r="F5532" s="868"/>
      <c r="G5532" s="867"/>
    </row>
    <row r="5533" spans="1:7" ht="14">
      <c r="A5533" s="762">
        <f t="shared" si="88"/>
        <v>2000</v>
      </c>
      <c r="B5533" s="865">
        <v>36749</v>
      </c>
      <c r="C5533" s="873">
        <v>678</v>
      </c>
      <c r="F5533" s="868"/>
      <c r="G5533" s="867"/>
    </row>
    <row r="5534" spans="1:7" ht="14">
      <c r="A5534" s="762">
        <f t="shared" si="88"/>
        <v>2000</v>
      </c>
      <c r="B5534" s="865">
        <v>36748</v>
      </c>
      <c r="C5534" s="873">
        <v>698</v>
      </c>
      <c r="F5534" s="868"/>
      <c r="G5534" s="867"/>
    </row>
    <row r="5535" spans="1:7" ht="14">
      <c r="A5535" s="762">
        <f t="shared" si="88"/>
        <v>2000</v>
      </c>
      <c r="B5535" s="865">
        <v>36747</v>
      </c>
      <c r="C5535" s="873">
        <v>692</v>
      </c>
      <c r="F5535" s="868"/>
      <c r="G5535" s="867"/>
    </row>
    <row r="5536" spans="1:7" ht="14">
      <c r="A5536" s="762">
        <f t="shared" si="88"/>
        <v>2000</v>
      </c>
      <c r="B5536" s="865">
        <v>36746</v>
      </c>
      <c r="C5536" s="873">
        <v>697</v>
      </c>
      <c r="F5536" s="868"/>
      <c r="G5536" s="867"/>
    </row>
    <row r="5537" spans="1:7" ht="14">
      <c r="A5537" s="762">
        <f t="shared" si="88"/>
        <v>2000</v>
      </c>
      <c r="B5537" s="865">
        <v>36745</v>
      </c>
      <c r="C5537" s="873">
        <v>694</v>
      </c>
      <c r="F5537" s="868"/>
      <c r="G5537" s="867"/>
    </row>
    <row r="5538" spans="1:7" ht="14">
      <c r="A5538" s="762">
        <f t="shared" si="88"/>
        <v>2000</v>
      </c>
      <c r="B5538" s="865">
        <v>36742</v>
      </c>
      <c r="C5538" s="873">
        <v>700</v>
      </c>
      <c r="F5538" s="868"/>
      <c r="G5538" s="867"/>
    </row>
    <row r="5539" spans="1:7" ht="14">
      <c r="A5539" s="762">
        <f t="shared" si="88"/>
        <v>2000</v>
      </c>
      <c r="B5539" s="865">
        <v>36741</v>
      </c>
      <c r="C5539" s="873">
        <v>701</v>
      </c>
      <c r="F5539" s="868"/>
      <c r="G5539" s="867"/>
    </row>
    <row r="5540" spans="1:7" ht="14">
      <c r="A5540" s="762">
        <f t="shared" si="88"/>
        <v>2000</v>
      </c>
      <c r="B5540" s="865">
        <v>36740</v>
      </c>
      <c r="C5540" s="873">
        <v>708</v>
      </c>
      <c r="F5540" s="868"/>
      <c r="G5540" s="867"/>
    </row>
    <row r="5541" spans="1:7" ht="14">
      <c r="A5541" s="762">
        <f t="shared" si="88"/>
        <v>2000</v>
      </c>
      <c r="B5541" s="865">
        <v>36739</v>
      </c>
      <c r="C5541" s="873">
        <v>719</v>
      </c>
      <c r="F5541" s="868"/>
      <c r="G5541" s="867"/>
    </row>
    <row r="5542" spans="1:7" ht="14">
      <c r="A5542" s="762">
        <f t="shared" si="88"/>
        <v>2000</v>
      </c>
      <c r="B5542" s="865">
        <v>36738</v>
      </c>
      <c r="C5542" s="873">
        <v>712</v>
      </c>
      <c r="F5542" s="868"/>
      <c r="G5542" s="867"/>
    </row>
    <row r="5543" spans="1:7" ht="14">
      <c r="A5543" s="762">
        <f t="shared" si="88"/>
        <v>2000</v>
      </c>
      <c r="B5543" s="865">
        <v>36735</v>
      </c>
      <c r="C5543" s="873">
        <v>716</v>
      </c>
      <c r="F5543" s="868"/>
      <c r="G5543" s="867"/>
    </row>
    <row r="5544" spans="1:7" ht="14">
      <c r="A5544" s="762">
        <f t="shared" si="88"/>
        <v>2000</v>
      </c>
      <c r="B5544" s="865">
        <v>36734</v>
      </c>
      <c r="C5544" s="873">
        <v>716</v>
      </c>
      <c r="F5544" s="868"/>
      <c r="G5544" s="867"/>
    </row>
    <row r="5545" spans="1:7" ht="14">
      <c r="A5545" s="762">
        <f t="shared" si="88"/>
        <v>2000</v>
      </c>
      <c r="B5545" s="865">
        <v>36733</v>
      </c>
      <c r="C5545" s="873">
        <v>705</v>
      </c>
      <c r="F5545" s="868"/>
      <c r="G5545" s="867"/>
    </row>
    <row r="5546" spans="1:7" ht="14">
      <c r="A5546" s="762">
        <f t="shared" si="88"/>
        <v>2000</v>
      </c>
      <c r="B5546" s="865">
        <v>36732</v>
      </c>
      <c r="C5546" s="873">
        <v>699</v>
      </c>
      <c r="F5546" s="868"/>
      <c r="G5546" s="867"/>
    </row>
    <row r="5547" spans="1:7" ht="14">
      <c r="A5547" s="762">
        <f t="shared" si="88"/>
        <v>2000</v>
      </c>
      <c r="B5547" s="865">
        <v>36731</v>
      </c>
      <c r="C5547" s="873">
        <v>695</v>
      </c>
      <c r="F5547" s="868"/>
      <c r="G5547" s="867"/>
    </row>
    <row r="5548" spans="1:7" ht="14">
      <c r="A5548" s="762">
        <f t="shared" si="88"/>
        <v>2000</v>
      </c>
      <c r="B5548" s="865">
        <v>36728</v>
      </c>
      <c r="C5548" s="873">
        <v>702</v>
      </c>
      <c r="F5548" s="868"/>
      <c r="G5548" s="867"/>
    </row>
    <row r="5549" spans="1:7" ht="14">
      <c r="A5549" s="762">
        <f t="shared" si="88"/>
        <v>2000</v>
      </c>
      <c r="B5549" s="865">
        <v>36727</v>
      </c>
      <c r="C5549" s="873">
        <v>704</v>
      </c>
      <c r="F5549" s="868"/>
      <c r="G5549" s="867"/>
    </row>
    <row r="5550" spans="1:7" ht="14">
      <c r="A5550" s="762">
        <f t="shared" si="88"/>
        <v>2000</v>
      </c>
      <c r="B5550" s="865">
        <v>36726</v>
      </c>
      <c r="C5550" s="873">
        <v>710</v>
      </c>
      <c r="F5550" s="868"/>
      <c r="G5550" s="867"/>
    </row>
    <row r="5551" spans="1:7" ht="14">
      <c r="A5551" s="762">
        <f t="shared" si="88"/>
        <v>2000</v>
      </c>
      <c r="B5551" s="865">
        <v>36725</v>
      </c>
      <c r="C5551" s="873">
        <v>699</v>
      </c>
      <c r="F5551" s="868"/>
      <c r="G5551" s="867"/>
    </row>
    <row r="5552" spans="1:7" ht="14">
      <c r="A5552" s="762">
        <f t="shared" si="88"/>
        <v>2000</v>
      </c>
      <c r="B5552" s="865">
        <v>36724</v>
      </c>
      <c r="C5552" s="873">
        <v>700</v>
      </c>
      <c r="F5552" s="868"/>
      <c r="G5552" s="867"/>
    </row>
    <row r="5553" spans="1:7" ht="14">
      <c r="A5553" s="762">
        <f t="shared" si="88"/>
        <v>2000</v>
      </c>
      <c r="B5553" s="865">
        <v>36721</v>
      </c>
      <c r="C5553" s="873">
        <v>705</v>
      </c>
      <c r="F5553" s="868"/>
      <c r="G5553" s="867"/>
    </row>
    <row r="5554" spans="1:7" ht="14">
      <c r="A5554" s="762">
        <f t="shared" si="88"/>
        <v>2000</v>
      </c>
      <c r="B5554" s="865">
        <v>36720</v>
      </c>
      <c r="C5554" s="873">
        <v>709</v>
      </c>
      <c r="F5554" s="868"/>
      <c r="G5554" s="867"/>
    </row>
    <row r="5555" spans="1:7" ht="14">
      <c r="A5555" s="762">
        <f t="shared" si="88"/>
        <v>2000</v>
      </c>
      <c r="B5555" s="865">
        <v>36719</v>
      </c>
      <c r="C5555" s="873">
        <v>705</v>
      </c>
      <c r="F5555" s="868"/>
      <c r="G5555" s="867"/>
    </row>
    <row r="5556" spans="1:7" ht="14">
      <c r="A5556" s="762">
        <f t="shared" si="88"/>
        <v>2000</v>
      </c>
      <c r="B5556" s="865">
        <v>36718</v>
      </c>
      <c r="C5556" s="873">
        <v>710</v>
      </c>
      <c r="F5556" s="868"/>
      <c r="G5556" s="867"/>
    </row>
    <row r="5557" spans="1:7" ht="14">
      <c r="A5557" s="762">
        <f t="shared" si="88"/>
        <v>2000</v>
      </c>
      <c r="B5557" s="865">
        <v>36717</v>
      </c>
      <c r="C5557" s="873">
        <v>698</v>
      </c>
      <c r="F5557" s="868"/>
      <c r="G5557" s="867"/>
    </row>
    <row r="5558" spans="1:7" ht="14">
      <c r="A5558" s="762">
        <f t="shared" si="88"/>
        <v>2000</v>
      </c>
      <c r="B5558" s="865">
        <v>36714</v>
      </c>
      <c r="C5558" s="873">
        <v>697</v>
      </c>
      <c r="F5558" s="868"/>
      <c r="G5558" s="867"/>
    </row>
    <row r="5559" spans="1:7" ht="14">
      <c r="A5559" s="762">
        <f t="shared" si="88"/>
        <v>2000</v>
      </c>
      <c r="B5559" s="865">
        <v>36713</v>
      </c>
      <c r="C5559" s="873">
        <v>694</v>
      </c>
      <c r="F5559" s="868"/>
      <c r="G5559" s="867"/>
    </row>
    <row r="5560" spans="1:7" ht="14">
      <c r="A5560" s="762">
        <f t="shared" si="88"/>
        <v>2000</v>
      </c>
      <c r="B5560" s="865">
        <v>36712</v>
      </c>
      <c r="C5560" s="873">
        <v>694</v>
      </c>
      <c r="F5560" s="868"/>
      <c r="G5560" s="867"/>
    </row>
    <row r="5561" spans="1:7" ht="14">
      <c r="A5561" s="762">
        <f t="shared" si="88"/>
        <v>2000</v>
      </c>
      <c r="B5561" s="865">
        <v>36711</v>
      </c>
      <c r="C5561" s="873">
        <v>706</v>
      </c>
      <c r="F5561" s="868"/>
      <c r="G5561" s="867"/>
    </row>
    <row r="5562" spans="1:7" ht="14">
      <c r="A5562" s="762">
        <f t="shared" si="88"/>
        <v>2000</v>
      </c>
      <c r="B5562" s="865">
        <v>36710</v>
      </c>
      <c r="C5562" s="873">
        <v>705</v>
      </c>
      <c r="F5562" s="868"/>
      <c r="G5562" s="867"/>
    </row>
    <row r="5563" spans="1:7" ht="14">
      <c r="A5563" s="762">
        <f t="shared" si="88"/>
        <v>2000</v>
      </c>
      <c r="B5563" s="865">
        <v>36707</v>
      </c>
      <c r="C5563" s="873">
        <v>722</v>
      </c>
      <c r="F5563" s="868"/>
      <c r="G5563" s="867"/>
    </row>
    <row r="5564" spans="1:7" ht="14">
      <c r="A5564" s="762">
        <f t="shared" si="88"/>
        <v>2000</v>
      </c>
      <c r="B5564" s="865">
        <v>36706</v>
      </c>
      <c r="C5564" s="873">
        <v>719</v>
      </c>
      <c r="F5564" s="868"/>
      <c r="G5564" s="867"/>
    </row>
    <row r="5565" spans="1:7" ht="14">
      <c r="A5565" s="762">
        <f t="shared" si="88"/>
        <v>2000</v>
      </c>
      <c r="B5565" s="865">
        <v>36705</v>
      </c>
      <c r="C5565" s="873">
        <v>709</v>
      </c>
      <c r="F5565" s="868"/>
      <c r="G5565" s="867"/>
    </row>
    <row r="5566" spans="1:7" ht="14">
      <c r="A5566" s="762">
        <f t="shared" si="88"/>
        <v>2000</v>
      </c>
      <c r="B5566" s="865">
        <v>36704</v>
      </c>
      <c r="C5566" s="873">
        <v>716</v>
      </c>
      <c r="F5566" s="868"/>
      <c r="G5566" s="867"/>
    </row>
    <row r="5567" spans="1:7" ht="14">
      <c r="A5567" s="762">
        <f t="shared" si="88"/>
        <v>2000</v>
      </c>
      <c r="B5567" s="865">
        <v>36703</v>
      </c>
      <c r="C5567" s="873">
        <v>722</v>
      </c>
      <c r="F5567" s="868"/>
      <c r="G5567" s="867"/>
    </row>
    <row r="5568" spans="1:7" ht="14">
      <c r="A5568" s="762">
        <f t="shared" si="88"/>
        <v>2000</v>
      </c>
      <c r="B5568" s="865">
        <v>36700</v>
      </c>
      <c r="C5568" s="873">
        <v>725</v>
      </c>
      <c r="F5568" s="868"/>
      <c r="G5568" s="867"/>
    </row>
    <row r="5569" spans="1:7" ht="14">
      <c r="A5569" s="762">
        <f t="shared" si="88"/>
        <v>2000</v>
      </c>
      <c r="B5569" s="865">
        <v>36699</v>
      </c>
      <c r="C5569" s="873">
        <v>709</v>
      </c>
      <c r="F5569" s="868"/>
      <c r="G5569" s="867"/>
    </row>
    <row r="5570" spans="1:7" ht="14">
      <c r="A5570" s="762">
        <f t="shared" si="88"/>
        <v>2000</v>
      </c>
      <c r="B5570" s="865">
        <v>36698</v>
      </c>
      <c r="C5570" s="873">
        <v>706</v>
      </c>
      <c r="F5570" s="868"/>
      <c r="G5570" s="867"/>
    </row>
    <row r="5571" spans="1:7" ht="14">
      <c r="A5571" s="762">
        <f t="shared" si="88"/>
        <v>2000</v>
      </c>
      <c r="B5571" s="865">
        <v>36697</v>
      </c>
      <c r="C5571" s="873">
        <v>715</v>
      </c>
      <c r="F5571" s="868"/>
      <c r="G5571" s="867"/>
    </row>
    <row r="5572" spans="1:7" ht="14">
      <c r="A5572" s="762">
        <f t="shared" ref="A5572:A5635" si="89">YEAR(B5572)</f>
        <v>2000</v>
      </c>
      <c r="B5572" s="865">
        <v>36696</v>
      </c>
      <c r="C5572" s="873">
        <v>719</v>
      </c>
      <c r="F5572" s="868"/>
      <c r="G5572" s="867"/>
    </row>
    <row r="5573" spans="1:7" ht="14">
      <c r="A5573" s="762">
        <f t="shared" si="89"/>
        <v>2000</v>
      </c>
      <c r="B5573" s="865">
        <v>36693</v>
      </c>
      <c r="C5573" s="873">
        <v>723</v>
      </c>
      <c r="F5573" s="868"/>
      <c r="G5573" s="867"/>
    </row>
    <row r="5574" spans="1:7" ht="14">
      <c r="A5574" s="762">
        <f t="shared" si="89"/>
        <v>2000</v>
      </c>
      <c r="B5574" s="865">
        <v>36692</v>
      </c>
      <c r="C5574" s="873">
        <v>719</v>
      </c>
      <c r="F5574" s="868"/>
      <c r="G5574" s="867"/>
    </row>
    <row r="5575" spans="1:7" ht="14">
      <c r="A5575" s="762">
        <f t="shared" si="89"/>
        <v>2000</v>
      </c>
      <c r="B5575" s="865">
        <v>36691</v>
      </c>
      <c r="C5575" s="873">
        <v>708</v>
      </c>
      <c r="F5575" s="868"/>
      <c r="G5575" s="867"/>
    </row>
    <row r="5576" spans="1:7" ht="14">
      <c r="A5576" s="762">
        <f t="shared" si="89"/>
        <v>2000</v>
      </c>
      <c r="B5576" s="865">
        <v>36690</v>
      </c>
      <c r="C5576" s="873">
        <v>706</v>
      </c>
      <c r="F5576" s="868"/>
      <c r="G5576" s="867"/>
    </row>
    <row r="5577" spans="1:7" ht="14">
      <c r="A5577" s="762">
        <f t="shared" si="89"/>
        <v>2000</v>
      </c>
      <c r="B5577" s="865">
        <v>36689</v>
      </c>
      <c r="C5577" s="873">
        <v>718</v>
      </c>
      <c r="F5577" s="868"/>
      <c r="G5577" s="867"/>
    </row>
    <row r="5578" spans="1:7" ht="14">
      <c r="A5578" s="762">
        <f t="shared" si="89"/>
        <v>2000</v>
      </c>
      <c r="B5578" s="865">
        <v>36686</v>
      </c>
      <c r="C5578" s="873">
        <v>711</v>
      </c>
      <c r="F5578" s="868"/>
      <c r="G5578" s="867"/>
    </row>
    <row r="5579" spans="1:7" ht="14">
      <c r="A5579" s="762">
        <f t="shared" si="89"/>
        <v>2000</v>
      </c>
      <c r="B5579" s="865">
        <v>36685</v>
      </c>
      <c r="C5579" s="873">
        <v>725</v>
      </c>
      <c r="F5579" s="868"/>
      <c r="G5579" s="867"/>
    </row>
    <row r="5580" spans="1:7" ht="14">
      <c r="A5580" s="762">
        <f t="shared" si="89"/>
        <v>2000</v>
      </c>
      <c r="B5580" s="865">
        <v>36684</v>
      </c>
      <c r="C5580" s="873">
        <v>730</v>
      </c>
      <c r="F5580" s="868"/>
      <c r="G5580" s="867"/>
    </row>
    <row r="5581" spans="1:7" ht="14">
      <c r="A5581" s="762">
        <f t="shared" si="89"/>
        <v>2000</v>
      </c>
      <c r="B5581" s="865">
        <v>36683</v>
      </c>
      <c r="C5581" s="873">
        <v>741</v>
      </c>
      <c r="F5581" s="868"/>
      <c r="G5581" s="867"/>
    </row>
    <row r="5582" spans="1:7" ht="14">
      <c r="A5582" s="762">
        <f t="shared" si="89"/>
        <v>2000</v>
      </c>
      <c r="B5582" s="865">
        <v>36682</v>
      </c>
      <c r="C5582" s="873">
        <v>743</v>
      </c>
      <c r="F5582" s="868"/>
      <c r="G5582" s="867"/>
    </row>
    <row r="5583" spans="1:7" ht="14">
      <c r="A5583" s="762">
        <f t="shared" si="89"/>
        <v>2000</v>
      </c>
      <c r="B5583" s="865">
        <v>36679</v>
      </c>
      <c r="C5583" s="873">
        <v>731</v>
      </c>
      <c r="F5583" s="868"/>
      <c r="G5583" s="867"/>
    </row>
    <row r="5584" spans="1:7" ht="14">
      <c r="A5584" s="762">
        <f t="shared" si="89"/>
        <v>2000</v>
      </c>
      <c r="B5584" s="865">
        <v>36678</v>
      </c>
      <c r="C5584" s="873">
        <v>770</v>
      </c>
      <c r="F5584" s="868"/>
      <c r="G5584" s="867"/>
    </row>
    <row r="5585" spans="1:7" ht="14">
      <c r="A5585" s="762">
        <f t="shared" si="89"/>
        <v>2000</v>
      </c>
      <c r="B5585" s="865">
        <v>36677</v>
      </c>
      <c r="C5585" s="873">
        <v>792</v>
      </c>
      <c r="F5585" s="868"/>
      <c r="G5585" s="867"/>
    </row>
    <row r="5586" spans="1:7" ht="14">
      <c r="A5586" s="762">
        <f t="shared" si="89"/>
        <v>2000</v>
      </c>
      <c r="B5586" s="865">
        <v>36676</v>
      </c>
      <c r="C5586" s="873">
        <v>797</v>
      </c>
      <c r="F5586" s="868"/>
      <c r="G5586" s="867"/>
    </row>
    <row r="5587" spans="1:7" ht="14">
      <c r="A5587" s="762">
        <f t="shared" si="89"/>
        <v>2000</v>
      </c>
      <c r="B5587" s="865">
        <v>36672</v>
      </c>
      <c r="C5587" s="873">
        <v>823</v>
      </c>
      <c r="F5587" s="868"/>
      <c r="G5587" s="867"/>
    </row>
    <row r="5588" spans="1:7" ht="14">
      <c r="A5588" s="762">
        <f t="shared" si="89"/>
        <v>2000</v>
      </c>
      <c r="B5588" s="865">
        <v>36671</v>
      </c>
      <c r="C5588" s="873">
        <v>821</v>
      </c>
      <c r="F5588" s="868"/>
      <c r="G5588" s="867"/>
    </row>
    <row r="5589" spans="1:7" ht="14">
      <c r="A5589" s="762">
        <f t="shared" si="89"/>
        <v>2000</v>
      </c>
      <c r="B5589" s="865">
        <v>36670</v>
      </c>
      <c r="C5589" s="873">
        <v>831</v>
      </c>
      <c r="F5589" s="868"/>
      <c r="G5589" s="867"/>
    </row>
    <row r="5590" spans="1:7" ht="14">
      <c r="A5590" s="762">
        <f t="shared" si="89"/>
        <v>2000</v>
      </c>
      <c r="B5590" s="865">
        <v>36669</v>
      </c>
      <c r="C5590" s="873">
        <v>839</v>
      </c>
      <c r="F5590" s="868"/>
      <c r="G5590" s="867"/>
    </row>
    <row r="5591" spans="1:7" ht="14">
      <c r="A5591" s="762">
        <f t="shared" si="89"/>
        <v>2000</v>
      </c>
      <c r="B5591" s="865">
        <v>36668</v>
      </c>
      <c r="C5591" s="873">
        <v>854</v>
      </c>
      <c r="F5591" s="868"/>
      <c r="G5591" s="867"/>
    </row>
    <row r="5592" spans="1:7" ht="14">
      <c r="A5592" s="762">
        <f t="shared" si="89"/>
        <v>2000</v>
      </c>
      <c r="B5592" s="865">
        <v>36665</v>
      </c>
      <c r="C5592" s="873">
        <v>833</v>
      </c>
      <c r="F5592" s="868"/>
      <c r="G5592" s="867"/>
    </row>
    <row r="5593" spans="1:7" ht="14">
      <c r="A5593" s="762">
        <f t="shared" si="89"/>
        <v>2000</v>
      </c>
      <c r="B5593" s="865">
        <v>36664</v>
      </c>
      <c r="C5593" s="873">
        <v>809</v>
      </c>
      <c r="F5593" s="868"/>
      <c r="G5593" s="867"/>
    </row>
    <row r="5594" spans="1:7" ht="14">
      <c r="A5594" s="762">
        <f t="shared" si="89"/>
        <v>2000</v>
      </c>
      <c r="B5594" s="865">
        <v>36663</v>
      </c>
      <c r="C5594" s="873">
        <v>815</v>
      </c>
      <c r="F5594" s="868"/>
      <c r="G5594" s="867"/>
    </row>
    <row r="5595" spans="1:7" ht="14">
      <c r="A5595" s="762">
        <f t="shared" si="89"/>
        <v>2000</v>
      </c>
      <c r="B5595" s="865">
        <v>36662</v>
      </c>
      <c r="C5595" s="873">
        <v>826</v>
      </c>
      <c r="F5595" s="868"/>
      <c r="G5595" s="867"/>
    </row>
    <row r="5596" spans="1:7" ht="14">
      <c r="A5596" s="762">
        <f t="shared" si="89"/>
        <v>2000</v>
      </c>
      <c r="B5596" s="865">
        <v>36661</v>
      </c>
      <c r="C5596" s="873">
        <v>823</v>
      </c>
      <c r="F5596" s="868"/>
      <c r="G5596" s="867"/>
    </row>
    <row r="5597" spans="1:7" ht="14">
      <c r="A5597" s="762">
        <f t="shared" si="89"/>
        <v>2000</v>
      </c>
      <c r="B5597" s="865">
        <v>36658</v>
      </c>
      <c r="C5597" s="873">
        <v>838</v>
      </c>
      <c r="F5597" s="868"/>
      <c r="G5597" s="867"/>
    </row>
    <row r="5598" spans="1:7" ht="14">
      <c r="A5598" s="762">
        <f t="shared" si="89"/>
        <v>2000</v>
      </c>
      <c r="B5598" s="865">
        <v>36657</v>
      </c>
      <c r="C5598" s="873">
        <v>823</v>
      </c>
      <c r="F5598" s="868"/>
      <c r="G5598" s="867"/>
    </row>
    <row r="5599" spans="1:7" ht="14">
      <c r="A5599" s="762">
        <f t="shared" si="89"/>
        <v>2000</v>
      </c>
      <c r="B5599" s="865">
        <v>36656</v>
      </c>
      <c r="C5599" s="873">
        <v>835</v>
      </c>
      <c r="F5599" s="868"/>
      <c r="G5599" s="867"/>
    </row>
    <row r="5600" spans="1:7" ht="14">
      <c r="A5600" s="762">
        <f t="shared" si="89"/>
        <v>2000</v>
      </c>
      <c r="B5600" s="865">
        <v>36655</v>
      </c>
      <c r="C5600" s="873">
        <v>809</v>
      </c>
      <c r="F5600" s="868"/>
      <c r="G5600" s="867"/>
    </row>
    <row r="5601" spans="1:7" ht="14">
      <c r="A5601" s="762">
        <f t="shared" si="89"/>
        <v>2000</v>
      </c>
      <c r="B5601" s="865">
        <v>36654</v>
      </c>
      <c r="C5601" s="873">
        <v>810</v>
      </c>
      <c r="F5601" s="868"/>
      <c r="G5601" s="867"/>
    </row>
    <row r="5602" spans="1:7" ht="14">
      <c r="A5602" s="762">
        <f t="shared" si="89"/>
        <v>2000</v>
      </c>
      <c r="B5602" s="865">
        <v>36651</v>
      </c>
      <c r="C5602" s="873">
        <v>795</v>
      </c>
      <c r="F5602" s="868"/>
      <c r="G5602" s="867"/>
    </row>
    <row r="5603" spans="1:7" ht="14">
      <c r="A5603" s="762">
        <f t="shared" si="89"/>
        <v>2000</v>
      </c>
      <c r="B5603" s="865">
        <v>36650</v>
      </c>
      <c r="C5603" s="873">
        <v>782</v>
      </c>
      <c r="F5603" s="868"/>
      <c r="G5603" s="867"/>
    </row>
    <row r="5604" spans="1:7" ht="14">
      <c r="A5604" s="762">
        <f t="shared" si="89"/>
        <v>2000</v>
      </c>
      <c r="B5604" s="865">
        <v>36649</v>
      </c>
      <c r="C5604" s="873">
        <v>770</v>
      </c>
      <c r="F5604" s="868"/>
      <c r="G5604" s="867"/>
    </row>
    <row r="5605" spans="1:7" ht="14">
      <c r="A5605" s="762">
        <f t="shared" si="89"/>
        <v>2000</v>
      </c>
      <c r="B5605" s="865">
        <v>36648</v>
      </c>
      <c r="C5605" s="873">
        <v>736</v>
      </c>
      <c r="F5605" s="868"/>
      <c r="G5605" s="867"/>
    </row>
    <row r="5606" spans="1:7" ht="14">
      <c r="A5606" s="762">
        <f t="shared" si="89"/>
        <v>2000</v>
      </c>
      <c r="B5606" s="865">
        <v>36647</v>
      </c>
      <c r="C5606" s="873">
        <v>729</v>
      </c>
      <c r="F5606" s="868"/>
      <c r="G5606" s="867"/>
    </row>
    <row r="5607" spans="1:7" ht="14">
      <c r="A5607" s="762">
        <f t="shared" si="89"/>
        <v>2000</v>
      </c>
      <c r="B5607" s="865">
        <v>36644</v>
      </c>
      <c r="C5607" s="873">
        <v>742</v>
      </c>
      <c r="F5607" s="868"/>
      <c r="G5607" s="867"/>
    </row>
    <row r="5608" spans="1:7" ht="14">
      <c r="A5608" s="762">
        <f t="shared" si="89"/>
        <v>2000</v>
      </c>
      <c r="B5608" s="865">
        <v>36643</v>
      </c>
      <c r="C5608" s="873">
        <v>753</v>
      </c>
      <c r="F5608" s="868"/>
      <c r="G5608" s="867"/>
    </row>
    <row r="5609" spans="1:7" ht="14">
      <c r="A5609" s="762">
        <f t="shared" si="89"/>
        <v>2000</v>
      </c>
      <c r="B5609" s="865">
        <v>36642</v>
      </c>
      <c r="C5609" s="873">
        <v>751</v>
      </c>
      <c r="F5609" s="868"/>
      <c r="G5609" s="867"/>
    </row>
    <row r="5610" spans="1:7" ht="14">
      <c r="A5610" s="762">
        <f t="shared" si="89"/>
        <v>2000</v>
      </c>
      <c r="B5610" s="865">
        <v>36641</v>
      </c>
      <c r="C5610" s="873">
        <v>741</v>
      </c>
      <c r="F5610" s="868"/>
      <c r="G5610" s="867"/>
    </row>
    <row r="5611" spans="1:7" ht="14">
      <c r="A5611" s="762">
        <f t="shared" si="89"/>
        <v>2000</v>
      </c>
      <c r="B5611" s="865">
        <v>36640</v>
      </c>
      <c r="C5611" s="873">
        <v>784</v>
      </c>
      <c r="F5611" s="868"/>
      <c r="G5611" s="867"/>
    </row>
    <row r="5612" spans="1:7" ht="14">
      <c r="A5612" s="762">
        <f t="shared" si="89"/>
        <v>2000</v>
      </c>
      <c r="B5612" s="865">
        <v>36637</v>
      </c>
      <c r="C5612" s="873">
        <v>758</v>
      </c>
      <c r="F5612" s="868"/>
      <c r="G5612" s="867"/>
    </row>
    <row r="5613" spans="1:7" ht="14">
      <c r="A5613" s="762">
        <f t="shared" si="89"/>
        <v>2000</v>
      </c>
      <c r="B5613" s="865">
        <v>36636</v>
      </c>
      <c r="C5613" s="873">
        <v>764</v>
      </c>
      <c r="F5613" s="868"/>
      <c r="G5613" s="867"/>
    </row>
    <row r="5614" spans="1:7" ht="14">
      <c r="A5614" s="762">
        <f t="shared" si="89"/>
        <v>2000</v>
      </c>
      <c r="B5614" s="865">
        <v>36635</v>
      </c>
      <c r="C5614" s="873">
        <v>766</v>
      </c>
      <c r="F5614" s="868"/>
      <c r="G5614" s="867"/>
    </row>
    <row r="5615" spans="1:7" ht="14">
      <c r="A5615" s="762">
        <f t="shared" si="89"/>
        <v>2000</v>
      </c>
      <c r="B5615" s="865">
        <v>36634</v>
      </c>
      <c r="C5615" s="873">
        <v>772</v>
      </c>
      <c r="F5615" s="868"/>
      <c r="G5615" s="867"/>
    </row>
    <row r="5616" spans="1:7" ht="14">
      <c r="A5616" s="762">
        <f t="shared" si="89"/>
        <v>2000</v>
      </c>
      <c r="B5616" s="865">
        <v>36633</v>
      </c>
      <c r="C5616" s="873">
        <v>801</v>
      </c>
      <c r="F5616" s="868"/>
      <c r="G5616" s="867"/>
    </row>
    <row r="5617" spans="1:7" ht="14">
      <c r="A5617" s="762">
        <f t="shared" si="89"/>
        <v>2000</v>
      </c>
      <c r="B5617" s="865">
        <v>36630</v>
      </c>
      <c r="C5617" s="873">
        <v>780</v>
      </c>
      <c r="F5617" s="868"/>
      <c r="G5617" s="867"/>
    </row>
    <row r="5618" spans="1:7" ht="14">
      <c r="A5618" s="762">
        <f t="shared" si="89"/>
        <v>2000</v>
      </c>
      <c r="B5618" s="865">
        <v>36629</v>
      </c>
      <c r="C5618" s="873">
        <v>754</v>
      </c>
      <c r="F5618" s="868"/>
      <c r="G5618" s="867"/>
    </row>
    <row r="5619" spans="1:7" ht="14">
      <c r="A5619" s="762">
        <f t="shared" si="89"/>
        <v>2000</v>
      </c>
      <c r="B5619" s="865">
        <v>36628</v>
      </c>
      <c r="C5619" s="873">
        <v>739</v>
      </c>
      <c r="F5619" s="868"/>
      <c r="G5619" s="867"/>
    </row>
    <row r="5620" spans="1:7" ht="14">
      <c r="A5620" s="762">
        <f t="shared" si="89"/>
        <v>2000</v>
      </c>
      <c r="B5620" s="865">
        <v>36627</v>
      </c>
      <c r="C5620" s="873">
        <v>739</v>
      </c>
      <c r="F5620" s="868"/>
      <c r="G5620" s="867"/>
    </row>
    <row r="5621" spans="1:7" ht="14">
      <c r="A5621" s="762">
        <f t="shared" si="89"/>
        <v>2000</v>
      </c>
      <c r="B5621" s="865">
        <v>36626</v>
      </c>
      <c r="C5621" s="873">
        <v>735</v>
      </c>
      <c r="F5621" s="868"/>
      <c r="G5621" s="867"/>
    </row>
    <row r="5622" spans="1:7" ht="14">
      <c r="A5622" s="762">
        <f t="shared" si="89"/>
        <v>2000</v>
      </c>
      <c r="B5622" s="865">
        <v>36623</v>
      </c>
      <c r="C5622" s="873">
        <v>730</v>
      </c>
      <c r="F5622" s="868"/>
      <c r="G5622" s="867"/>
    </row>
    <row r="5623" spans="1:7" ht="14">
      <c r="A5623" s="762">
        <f t="shared" si="89"/>
        <v>2000</v>
      </c>
      <c r="B5623" s="865">
        <v>36622</v>
      </c>
      <c r="C5623" s="873">
        <v>726</v>
      </c>
      <c r="F5623" s="868"/>
      <c r="G5623" s="867"/>
    </row>
    <row r="5624" spans="1:7" ht="14">
      <c r="A5624" s="762">
        <f t="shared" si="89"/>
        <v>2000</v>
      </c>
      <c r="B5624" s="865">
        <v>36621</v>
      </c>
      <c r="C5624" s="873">
        <v>736</v>
      </c>
      <c r="F5624" s="868"/>
      <c r="G5624" s="867"/>
    </row>
    <row r="5625" spans="1:7" ht="14">
      <c r="A5625" s="762">
        <f t="shared" si="89"/>
        <v>2000</v>
      </c>
      <c r="B5625" s="865">
        <v>36620</v>
      </c>
      <c r="C5625" s="873">
        <v>722</v>
      </c>
      <c r="F5625" s="868"/>
      <c r="G5625" s="867"/>
    </row>
    <row r="5626" spans="1:7" ht="14">
      <c r="A5626" s="762">
        <f t="shared" si="89"/>
        <v>2000</v>
      </c>
      <c r="B5626" s="865">
        <v>36619</v>
      </c>
      <c r="C5626" s="873">
        <v>695</v>
      </c>
      <c r="F5626" s="868"/>
      <c r="G5626" s="867"/>
    </row>
    <row r="5627" spans="1:7" ht="14">
      <c r="A5627" s="762">
        <f t="shared" si="89"/>
        <v>2000</v>
      </c>
      <c r="B5627" s="865">
        <v>36616</v>
      </c>
      <c r="C5627" s="873">
        <v>679</v>
      </c>
      <c r="F5627" s="868"/>
      <c r="G5627" s="867"/>
    </row>
    <row r="5628" spans="1:7" ht="14">
      <c r="A5628" s="762">
        <f t="shared" si="89"/>
        <v>2000</v>
      </c>
      <c r="B5628" s="865">
        <v>36615</v>
      </c>
      <c r="C5628" s="873">
        <v>679</v>
      </c>
      <c r="F5628" s="868"/>
      <c r="G5628" s="867"/>
    </row>
    <row r="5629" spans="1:7" ht="14">
      <c r="A5629" s="762">
        <f t="shared" si="89"/>
        <v>2000</v>
      </c>
      <c r="B5629" s="865">
        <v>36614</v>
      </c>
      <c r="C5629" s="873">
        <v>643</v>
      </c>
      <c r="F5629" s="868"/>
      <c r="G5629" s="867"/>
    </row>
    <row r="5630" spans="1:7" ht="14">
      <c r="A5630" s="762">
        <f t="shared" si="89"/>
        <v>2000</v>
      </c>
      <c r="B5630" s="865">
        <v>36613</v>
      </c>
      <c r="C5630" s="873">
        <v>632</v>
      </c>
      <c r="F5630" s="868"/>
      <c r="G5630" s="867"/>
    </row>
    <row r="5631" spans="1:7" ht="14">
      <c r="A5631" s="762">
        <f t="shared" si="89"/>
        <v>2000</v>
      </c>
      <c r="B5631" s="865">
        <v>36612</v>
      </c>
      <c r="C5631" s="873">
        <v>630</v>
      </c>
      <c r="F5631" s="868"/>
      <c r="G5631" s="867"/>
    </row>
    <row r="5632" spans="1:7" ht="14">
      <c r="A5632" s="762">
        <f t="shared" si="89"/>
        <v>2000</v>
      </c>
      <c r="B5632" s="865">
        <v>36609</v>
      </c>
      <c r="C5632" s="873">
        <v>633</v>
      </c>
      <c r="F5632" s="868"/>
      <c r="G5632" s="867"/>
    </row>
    <row r="5633" spans="1:7" ht="14">
      <c r="A5633" s="762">
        <f t="shared" si="89"/>
        <v>2000</v>
      </c>
      <c r="B5633" s="865">
        <v>36608</v>
      </c>
      <c r="C5633" s="873">
        <v>650</v>
      </c>
      <c r="F5633" s="868"/>
      <c r="G5633" s="867"/>
    </row>
    <row r="5634" spans="1:7" ht="14">
      <c r="A5634" s="762">
        <f t="shared" si="89"/>
        <v>2000</v>
      </c>
      <c r="B5634" s="865">
        <v>36607</v>
      </c>
      <c r="C5634" s="873">
        <v>633</v>
      </c>
      <c r="F5634" s="868"/>
      <c r="G5634" s="867"/>
    </row>
    <row r="5635" spans="1:7" ht="14">
      <c r="A5635" s="762">
        <f t="shared" si="89"/>
        <v>2000</v>
      </c>
      <c r="B5635" s="865">
        <v>36606</v>
      </c>
      <c r="C5635" s="873">
        <v>651</v>
      </c>
      <c r="F5635" s="868"/>
      <c r="G5635" s="867"/>
    </row>
    <row r="5636" spans="1:7" ht="14">
      <c r="A5636" s="762">
        <f t="shared" ref="A5636:A5699" si="90">YEAR(B5636)</f>
        <v>2000</v>
      </c>
      <c r="B5636" s="865">
        <v>36605</v>
      </c>
      <c r="C5636" s="873">
        <v>658</v>
      </c>
      <c r="F5636" s="868"/>
      <c r="G5636" s="867"/>
    </row>
    <row r="5637" spans="1:7" ht="14">
      <c r="A5637" s="762">
        <f t="shared" si="90"/>
        <v>2000</v>
      </c>
      <c r="B5637" s="865">
        <v>36602</v>
      </c>
      <c r="C5637" s="873">
        <v>657</v>
      </c>
      <c r="F5637" s="868"/>
      <c r="G5637" s="867"/>
    </row>
    <row r="5638" spans="1:7" ht="14">
      <c r="A5638" s="762">
        <f t="shared" si="90"/>
        <v>2000</v>
      </c>
      <c r="B5638" s="865">
        <v>36601</v>
      </c>
      <c r="C5638" s="873">
        <v>665</v>
      </c>
      <c r="F5638" s="868"/>
      <c r="G5638" s="867"/>
    </row>
    <row r="5639" spans="1:7" ht="14">
      <c r="A5639" s="762">
        <f t="shared" si="90"/>
        <v>2000</v>
      </c>
      <c r="B5639" s="865">
        <v>36600</v>
      </c>
      <c r="C5639" s="873">
        <v>680</v>
      </c>
      <c r="F5639" s="868"/>
      <c r="G5639" s="867"/>
    </row>
    <row r="5640" spans="1:7" ht="14">
      <c r="A5640" s="762">
        <f t="shared" si="90"/>
        <v>2000</v>
      </c>
      <c r="B5640" s="865">
        <v>36599</v>
      </c>
      <c r="C5640" s="873">
        <v>663</v>
      </c>
      <c r="F5640" s="868"/>
      <c r="G5640" s="867"/>
    </row>
    <row r="5641" spans="1:7" ht="14">
      <c r="A5641" s="762">
        <f t="shared" si="90"/>
        <v>2000</v>
      </c>
      <c r="B5641" s="865">
        <v>36598</v>
      </c>
      <c r="C5641" s="873">
        <v>663</v>
      </c>
      <c r="F5641" s="868"/>
      <c r="G5641" s="867"/>
    </row>
    <row r="5642" spans="1:7" ht="14">
      <c r="A5642" s="762">
        <f t="shared" si="90"/>
        <v>2000</v>
      </c>
      <c r="B5642" s="865">
        <v>36595</v>
      </c>
      <c r="C5642" s="873">
        <v>643</v>
      </c>
      <c r="F5642" s="868"/>
      <c r="G5642" s="867"/>
    </row>
    <row r="5643" spans="1:7" ht="14">
      <c r="A5643" s="762">
        <f t="shared" si="90"/>
        <v>2000</v>
      </c>
      <c r="B5643" s="865">
        <v>36594</v>
      </c>
      <c r="C5643" s="873">
        <v>638</v>
      </c>
      <c r="F5643" s="868"/>
      <c r="G5643" s="867"/>
    </row>
    <row r="5644" spans="1:7" ht="14">
      <c r="A5644" s="762">
        <f t="shared" si="90"/>
        <v>2000</v>
      </c>
      <c r="B5644" s="865">
        <v>36593</v>
      </c>
      <c r="C5644" s="873">
        <v>638</v>
      </c>
      <c r="F5644" s="868"/>
      <c r="G5644" s="867"/>
    </row>
    <row r="5645" spans="1:7" ht="14">
      <c r="A5645" s="762">
        <f t="shared" si="90"/>
        <v>2000</v>
      </c>
      <c r="B5645" s="865">
        <v>36592</v>
      </c>
      <c r="C5645" s="873">
        <v>638</v>
      </c>
      <c r="F5645" s="868"/>
      <c r="G5645" s="867"/>
    </row>
    <row r="5646" spans="1:7" ht="14">
      <c r="A5646" s="762">
        <f t="shared" si="90"/>
        <v>2000</v>
      </c>
      <c r="B5646" s="865">
        <v>36591</v>
      </c>
      <c r="C5646" s="873">
        <v>646</v>
      </c>
      <c r="F5646" s="868"/>
      <c r="G5646" s="867"/>
    </row>
    <row r="5647" spans="1:7" ht="14">
      <c r="A5647" s="762">
        <f t="shared" si="90"/>
        <v>2000</v>
      </c>
      <c r="B5647" s="865">
        <v>36588</v>
      </c>
      <c r="C5647" s="873">
        <v>647</v>
      </c>
      <c r="F5647" s="868"/>
      <c r="G5647" s="867"/>
    </row>
    <row r="5648" spans="1:7" ht="14">
      <c r="A5648" s="762">
        <f t="shared" si="90"/>
        <v>2000</v>
      </c>
      <c r="B5648" s="865">
        <v>36587</v>
      </c>
      <c r="C5648" s="873">
        <v>665</v>
      </c>
      <c r="F5648" s="868"/>
      <c r="G5648" s="867"/>
    </row>
    <row r="5649" spans="1:7" ht="14">
      <c r="A5649" s="762">
        <f t="shared" si="90"/>
        <v>2000</v>
      </c>
      <c r="B5649" s="865">
        <v>36586</v>
      </c>
      <c r="C5649" s="873">
        <v>685</v>
      </c>
      <c r="F5649" s="868"/>
      <c r="G5649" s="867"/>
    </row>
    <row r="5650" spans="1:7" ht="14">
      <c r="A5650" s="762">
        <f t="shared" si="90"/>
        <v>2000</v>
      </c>
      <c r="B5650" s="865">
        <v>36585</v>
      </c>
      <c r="C5650" s="873">
        <v>688</v>
      </c>
      <c r="F5650" s="868"/>
      <c r="G5650" s="867"/>
    </row>
    <row r="5651" spans="1:7" ht="14">
      <c r="A5651" s="762">
        <f t="shared" si="90"/>
        <v>2000</v>
      </c>
      <c r="B5651" s="865">
        <v>36584</v>
      </c>
      <c r="C5651" s="873">
        <v>694</v>
      </c>
      <c r="F5651" s="868"/>
      <c r="G5651" s="867"/>
    </row>
    <row r="5652" spans="1:7" ht="14">
      <c r="A5652" s="762">
        <f t="shared" si="90"/>
        <v>2000</v>
      </c>
      <c r="B5652" s="865">
        <v>36581</v>
      </c>
      <c r="C5652" s="873">
        <v>702</v>
      </c>
      <c r="F5652" s="868"/>
      <c r="G5652" s="867"/>
    </row>
    <row r="5653" spans="1:7" ht="14">
      <c r="A5653" s="762">
        <f t="shared" si="90"/>
        <v>2000</v>
      </c>
      <c r="B5653" s="865">
        <v>36580</v>
      </c>
      <c r="C5653" s="873">
        <v>716</v>
      </c>
      <c r="F5653" s="868"/>
      <c r="G5653" s="867"/>
    </row>
    <row r="5654" spans="1:7" ht="14">
      <c r="A5654" s="762">
        <f t="shared" si="90"/>
        <v>2000</v>
      </c>
      <c r="B5654" s="865">
        <v>36579</v>
      </c>
      <c r="C5654" s="873">
        <v>699</v>
      </c>
      <c r="F5654" s="868"/>
      <c r="G5654" s="867"/>
    </row>
    <row r="5655" spans="1:7" ht="14">
      <c r="A5655" s="762">
        <f t="shared" si="90"/>
        <v>2000</v>
      </c>
      <c r="B5655" s="865">
        <v>36578</v>
      </c>
      <c r="C5655" s="873">
        <v>727</v>
      </c>
      <c r="F5655" s="868"/>
      <c r="G5655" s="867"/>
    </row>
    <row r="5656" spans="1:7" ht="14">
      <c r="A5656" s="762">
        <f t="shared" si="90"/>
        <v>2000</v>
      </c>
      <c r="B5656" s="865">
        <v>36574</v>
      </c>
      <c r="C5656" s="873">
        <v>707</v>
      </c>
      <c r="F5656" s="868"/>
      <c r="G5656" s="867"/>
    </row>
    <row r="5657" spans="1:7" ht="14">
      <c r="A5657" s="762">
        <f t="shared" si="90"/>
        <v>2000</v>
      </c>
      <c r="B5657" s="865">
        <v>36573</v>
      </c>
      <c r="C5657" s="873">
        <v>689</v>
      </c>
      <c r="F5657" s="868"/>
      <c r="G5657" s="867"/>
    </row>
    <row r="5658" spans="1:7" ht="14">
      <c r="A5658" s="762">
        <f t="shared" si="90"/>
        <v>2000</v>
      </c>
      <c r="B5658" s="865">
        <v>36572</v>
      </c>
      <c r="C5658" s="873">
        <v>691</v>
      </c>
      <c r="F5658" s="868"/>
      <c r="G5658" s="867"/>
    </row>
    <row r="5659" spans="1:7" ht="14">
      <c r="A5659" s="762">
        <f t="shared" si="90"/>
        <v>2000</v>
      </c>
      <c r="B5659" s="865">
        <v>36571</v>
      </c>
      <c r="C5659" s="873">
        <v>680</v>
      </c>
      <c r="F5659" s="868"/>
      <c r="G5659" s="867"/>
    </row>
    <row r="5660" spans="1:7" ht="14">
      <c r="A5660" s="762">
        <f t="shared" si="90"/>
        <v>2000</v>
      </c>
      <c r="B5660" s="865">
        <v>36570</v>
      </c>
      <c r="C5660" s="873">
        <v>686</v>
      </c>
      <c r="F5660" s="868"/>
      <c r="G5660" s="867"/>
    </row>
    <row r="5661" spans="1:7" ht="14">
      <c r="A5661" s="762">
        <f t="shared" si="90"/>
        <v>2000</v>
      </c>
      <c r="B5661" s="865">
        <v>36567</v>
      </c>
      <c r="C5661" s="873">
        <v>673</v>
      </c>
      <c r="F5661" s="868"/>
      <c r="G5661" s="867"/>
    </row>
    <row r="5662" spans="1:7" ht="14">
      <c r="A5662" s="762">
        <f t="shared" si="90"/>
        <v>2000</v>
      </c>
      <c r="B5662" s="865">
        <v>36566</v>
      </c>
      <c r="C5662" s="873">
        <v>668</v>
      </c>
      <c r="F5662" s="868"/>
      <c r="G5662" s="867"/>
    </row>
    <row r="5663" spans="1:7" ht="14">
      <c r="A5663" s="762">
        <f t="shared" si="90"/>
        <v>2000</v>
      </c>
      <c r="B5663" s="865">
        <v>36565</v>
      </c>
      <c r="C5663" s="873">
        <v>683</v>
      </c>
      <c r="F5663" s="868"/>
      <c r="G5663" s="867"/>
    </row>
    <row r="5664" spans="1:7" ht="14">
      <c r="A5664" s="762">
        <f t="shared" si="90"/>
        <v>2000</v>
      </c>
      <c r="B5664" s="865">
        <v>36564</v>
      </c>
      <c r="C5664" s="873">
        <v>677</v>
      </c>
      <c r="F5664" s="868"/>
      <c r="G5664" s="867"/>
    </row>
    <row r="5665" spans="1:7" ht="14">
      <c r="A5665" s="762">
        <f t="shared" si="90"/>
        <v>2000</v>
      </c>
      <c r="B5665" s="865">
        <v>36563</v>
      </c>
      <c r="C5665" s="873">
        <v>691</v>
      </c>
      <c r="F5665" s="868"/>
      <c r="G5665" s="867"/>
    </row>
    <row r="5666" spans="1:7" ht="14">
      <c r="A5666" s="762">
        <f t="shared" si="90"/>
        <v>2000</v>
      </c>
      <c r="B5666" s="865">
        <v>36560</v>
      </c>
      <c r="C5666" s="873">
        <v>719</v>
      </c>
      <c r="F5666" s="868"/>
      <c r="G5666" s="867"/>
    </row>
    <row r="5667" spans="1:7" ht="14">
      <c r="A5667" s="762">
        <f t="shared" si="90"/>
        <v>2000</v>
      </c>
      <c r="B5667" s="865">
        <v>36559</v>
      </c>
      <c r="C5667" s="873">
        <v>772</v>
      </c>
      <c r="F5667" s="868"/>
      <c r="G5667" s="867"/>
    </row>
    <row r="5668" spans="1:7" ht="14">
      <c r="A5668" s="762">
        <f t="shared" si="90"/>
        <v>2000</v>
      </c>
      <c r="B5668" s="865">
        <v>36558</v>
      </c>
      <c r="C5668" s="873">
        <v>763</v>
      </c>
      <c r="F5668" s="868"/>
      <c r="G5668" s="867"/>
    </row>
    <row r="5669" spans="1:7" ht="14">
      <c r="A5669" s="762">
        <f t="shared" si="90"/>
        <v>2000</v>
      </c>
      <c r="B5669" s="865">
        <v>36557</v>
      </c>
      <c r="C5669" s="873">
        <v>756</v>
      </c>
      <c r="F5669" s="868"/>
      <c r="G5669" s="867"/>
    </row>
    <row r="5670" spans="1:7" ht="14">
      <c r="A5670" s="762">
        <f t="shared" si="90"/>
        <v>2000</v>
      </c>
      <c r="B5670" s="865">
        <v>36556</v>
      </c>
      <c r="C5670" s="873">
        <v>758</v>
      </c>
      <c r="F5670" s="868"/>
      <c r="G5670" s="867"/>
    </row>
    <row r="5671" spans="1:7" ht="14">
      <c r="A5671" s="762">
        <f t="shared" si="90"/>
        <v>2000</v>
      </c>
      <c r="B5671" s="865">
        <v>36553</v>
      </c>
      <c r="C5671" s="873">
        <v>750</v>
      </c>
      <c r="F5671" s="868"/>
      <c r="G5671" s="867"/>
    </row>
    <row r="5672" spans="1:7" ht="14">
      <c r="A5672" s="762">
        <f t="shared" si="90"/>
        <v>2000</v>
      </c>
      <c r="B5672" s="865">
        <v>36552</v>
      </c>
      <c r="C5672" s="873">
        <v>706</v>
      </c>
      <c r="F5672" s="868"/>
      <c r="G5672" s="867"/>
    </row>
    <row r="5673" spans="1:7" ht="14">
      <c r="A5673" s="762">
        <f t="shared" si="90"/>
        <v>2000</v>
      </c>
      <c r="B5673" s="865">
        <v>36551</v>
      </c>
      <c r="C5673" s="873">
        <v>703</v>
      </c>
      <c r="F5673" s="868"/>
      <c r="G5673" s="867"/>
    </row>
    <row r="5674" spans="1:7" ht="14">
      <c r="A5674" s="762">
        <f t="shared" si="90"/>
        <v>2000</v>
      </c>
      <c r="B5674" s="865">
        <v>36550</v>
      </c>
      <c r="C5674" s="873">
        <v>706</v>
      </c>
      <c r="F5674" s="868"/>
      <c r="G5674" s="867"/>
    </row>
    <row r="5675" spans="1:7" ht="14">
      <c r="A5675" s="762">
        <f t="shared" si="90"/>
        <v>2000</v>
      </c>
      <c r="B5675" s="865">
        <v>36549</v>
      </c>
      <c r="C5675" s="873">
        <v>688</v>
      </c>
      <c r="F5675" s="868"/>
      <c r="G5675" s="867"/>
    </row>
    <row r="5676" spans="1:7" ht="14">
      <c r="A5676" s="762">
        <f t="shared" si="90"/>
        <v>2000</v>
      </c>
      <c r="B5676" s="865">
        <v>36546</v>
      </c>
      <c r="C5676" s="873">
        <v>685</v>
      </c>
      <c r="F5676" s="868"/>
      <c r="G5676" s="867"/>
    </row>
    <row r="5677" spans="1:7" ht="14">
      <c r="A5677" s="762">
        <f t="shared" si="90"/>
        <v>2000</v>
      </c>
      <c r="B5677" s="865">
        <v>36545</v>
      </c>
      <c r="C5677" s="873">
        <v>687</v>
      </c>
      <c r="F5677" s="868"/>
      <c r="G5677" s="867"/>
    </row>
    <row r="5678" spans="1:7" ht="14">
      <c r="A5678" s="762">
        <f t="shared" si="90"/>
        <v>2000</v>
      </c>
      <c r="B5678" s="865">
        <v>36544</v>
      </c>
      <c r="C5678" s="873">
        <v>683</v>
      </c>
      <c r="F5678" s="868"/>
      <c r="G5678" s="867"/>
    </row>
    <row r="5679" spans="1:7" ht="14">
      <c r="A5679" s="762">
        <f t="shared" si="90"/>
        <v>2000</v>
      </c>
      <c r="B5679" s="865">
        <v>36543</v>
      </c>
      <c r="C5679" s="873">
        <v>687</v>
      </c>
      <c r="F5679" s="868"/>
      <c r="G5679" s="867"/>
    </row>
    <row r="5680" spans="1:7" ht="14">
      <c r="A5680" s="762">
        <f t="shared" si="90"/>
        <v>2000</v>
      </c>
      <c r="B5680" s="865">
        <v>36539</v>
      </c>
      <c r="C5680" s="873">
        <v>693</v>
      </c>
      <c r="F5680" s="868"/>
      <c r="G5680" s="867"/>
    </row>
    <row r="5681" spans="1:7" ht="14">
      <c r="A5681" s="762">
        <f t="shared" si="90"/>
        <v>2000</v>
      </c>
      <c r="B5681" s="865">
        <v>36538</v>
      </c>
      <c r="C5681" s="873">
        <v>702</v>
      </c>
      <c r="F5681" s="868"/>
      <c r="G5681" s="867"/>
    </row>
    <row r="5682" spans="1:7" ht="14">
      <c r="A5682" s="762">
        <f t="shared" si="90"/>
        <v>2000</v>
      </c>
      <c r="B5682" s="865">
        <v>36537</v>
      </c>
      <c r="C5682" s="873">
        <v>708</v>
      </c>
      <c r="F5682" s="868"/>
      <c r="G5682" s="867"/>
    </row>
    <row r="5683" spans="1:7" ht="14">
      <c r="A5683" s="762">
        <f t="shared" si="90"/>
        <v>2000</v>
      </c>
      <c r="B5683" s="865">
        <v>36536</v>
      </c>
      <c r="C5683" s="873">
        <v>698</v>
      </c>
      <c r="F5683" s="868"/>
      <c r="G5683" s="867"/>
    </row>
    <row r="5684" spans="1:7" ht="14">
      <c r="A5684" s="762">
        <f t="shared" si="90"/>
        <v>2000</v>
      </c>
      <c r="B5684" s="865">
        <v>36535</v>
      </c>
      <c r="C5684" s="873">
        <v>668</v>
      </c>
      <c r="F5684" s="868"/>
      <c r="G5684" s="867"/>
    </row>
    <row r="5685" spans="1:7" ht="14">
      <c r="A5685" s="762">
        <f t="shared" si="90"/>
        <v>2000</v>
      </c>
      <c r="B5685" s="865">
        <v>36532</v>
      </c>
      <c r="C5685" s="873">
        <v>677</v>
      </c>
      <c r="F5685" s="868"/>
      <c r="G5685" s="867"/>
    </row>
    <row r="5686" spans="1:7" ht="14">
      <c r="A5686" s="762">
        <f t="shared" si="90"/>
        <v>2000</v>
      </c>
      <c r="B5686" s="865">
        <v>36531</v>
      </c>
      <c r="C5686" s="873">
        <v>688</v>
      </c>
      <c r="F5686" s="868"/>
      <c r="G5686" s="867"/>
    </row>
    <row r="5687" spans="1:7" ht="14">
      <c r="A5687" s="762">
        <f t="shared" si="90"/>
        <v>2000</v>
      </c>
      <c r="B5687" s="865">
        <v>36530</v>
      </c>
      <c r="C5687" s="873">
        <v>677</v>
      </c>
      <c r="F5687" s="868"/>
      <c r="G5687" s="867"/>
    </row>
    <row r="5688" spans="1:7" ht="14">
      <c r="A5688" s="762">
        <f t="shared" si="90"/>
        <v>2000</v>
      </c>
      <c r="B5688" s="865">
        <v>36529</v>
      </c>
      <c r="C5688" s="873">
        <v>675</v>
      </c>
      <c r="F5688" s="868"/>
      <c r="G5688" s="867"/>
    </row>
    <row r="5689" spans="1:7" ht="14">
      <c r="A5689" s="762">
        <f t="shared" si="90"/>
        <v>2000</v>
      </c>
      <c r="B5689" s="865">
        <v>36528</v>
      </c>
      <c r="C5689" s="873">
        <v>626</v>
      </c>
      <c r="F5689" s="868"/>
      <c r="G5689" s="867"/>
    </row>
    <row r="5690" spans="1:7" ht="14">
      <c r="A5690" s="762">
        <f t="shared" si="90"/>
        <v>1999</v>
      </c>
      <c r="B5690" s="865">
        <v>36525</v>
      </c>
      <c r="C5690" s="873">
        <v>636</v>
      </c>
      <c r="F5690" s="868"/>
      <c r="G5690" s="867"/>
    </row>
    <row r="5691" spans="1:7" ht="14">
      <c r="A5691" s="762">
        <f t="shared" si="90"/>
        <v>1999</v>
      </c>
      <c r="B5691" s="865">
        <v>36524</v>
      </c>
      <c r="C5691" s="873">
        <v>640</v>
      </c>
      <c r="F5691" s="868"/>
      <c r="G5691" s="867"/>
    </row>
    <row r="5692" spans="1:7" ht="14">
      <c r="A5692" s="762">
        <f t="shared" si="90"/>
        <v>1999</v>
      </c>
      <c r="B5692" s="865">
        <v>36523</v>
      </c>
      <c r="C5692" s="873">
        <v>645</v>
      </c>
      <c r="F5692" s="868"/>
      <c r="G5692" s="867"/>
    </row>
    <row r="5693" spans="1:7" ht="14">
      <c r="A5693" s="762">
        <f t="shared" si="90"/>
        <v>1999</v>
      </c>
      <c r="B5693" s="865">
        <v>36522</v>
      </c>
      <c r="C5693" s="873">
        <v>642</v>
      </c>
      <c r="F5693" s="868"/>
      <c r="G5693" s="867"/>
    </row>
    <row r="5694" spans="1:7" ht="14">
      <c r="A5694" s="762">
        <f t="shared" si="90"/>
        <v>1999</v>
      </c>
      <c r="B5694" s="865">
        <v>36521</v>
      </c>
      <c r="C5694" s="873">
        <v>643</v>
      </c>
      <c r="F5694" s="868"/>
      <c r="G5694" s="867"/>
    </row>
    <row r="5695" spans="1:7" ht="14">
      <c r="A5695" s="762">
        <f t="shared" si="90"/>
        <v>1999</v>
      </c>
      <c r="B5695" s="865">
        <v>36518</v>
      </c>
      <c r="C5695" s="873">
        <v>641</v>
      </c>
      <c r="F5695" s="868"/>
      <c r="G5695" s="867"/>
    </row>
    <row r="5696" spans="1:7" ht="14">
      <c r="A5696" s="762">
        <f t="shared" si="90"/>
        <v>1999</v>
      </c>
      <c r="B5696" s="865">
        <v>36517</v>
      </c>
      <c r="C5696" s="873">
        <v>640</v>
      </c>
      <c r="F5696" s="868"/>
      <c r="G5696" s="867"/>
    </row>
    <row r="5697" spans="1:7" ht="14">
      <c r="A5697" s="762">
        <f t="shared" si="90"/>
        <v>1999</v>
      </c>
      <c r="B5697" s="865">
        <v>36516</v>
      </c>
      <c r="C5697" s="873">
        <v>643</v>
      </c>
      <c r="F5697" s="868"/>
      <c r="G5697" s="867"/>
    </row>
    <row r="5698" spans="1:7" ht="14">
      <c r="A5698" s="762">
        <f t="shared" si="90"/>
        <v>1999</v>
      </c>
      <c r="B5698" s="865">
        <v>36515</v>
      </c>
      <c r="C5698" s="873">
        <v>639</v>
      </c>
      <c r="F5698" s="868"/>
      <c r="G5698" s="867"/>
    </row>
    <row r="5699" spans="1:7" ht="14">
      <c r="A5699" s="762">
        <f t="shared" si="90"/>
        <v>1999</v>
      </c>
      <c r="B5699" s="865">
        <v>36514</v>
      </c>
      <c r="C5699" s="873">
        <v>643</v>
      </c>
      <c r="F5699" s="868"/>
      <c r="G5699" s="867"/>
    </row>
    <row r="5700" spans="1:7" ht="14">
      <c r="A5700" s="762">
        <f t="shared" ref="A5700:A5763" si="91">YEAR(B5700)</f>
        <v>1999</v>
      </c>
      <c r="B5700" s="865">
        <v>36511</v>
      </c>
      <c r="C5700" s="873">
        <v>655</v>
      </c>
      <c r="F5700" s="868"/>
      <c r="G5700" s="867"/>
    </row>
    <row r="5701" spans="1:7" ht="14">
      <c r="A5701" s="762">
        <f t="shared" si="91"/>
        <v>1999</v>
      </c>
      <c r="B5701" s="865">
        <v>36510</v>
      </c>
      <c r="C5701" s="873">
        <v>656</v>
      </c>
      <c r="F5701" s="868"/>
      <c r="G5701" s="867"/>
    </row>
    <row r="5702" spans="1:7" ht="14">
      <c r="A5702" s="762">
        <f t="shared" si="91"/>
        <v>1999</v>
      </c>
      <c r="B5702" s="865">
        <v>36509</v>
      </c>
      <c r="C5702" s="873">
        <v>674</v>
      </c>
      <c r="F5702" s="868"/>
      <c r="G5702" s="867"/>
    </row>
    <row r="5703" spans="1:7" ht="14">
      <c r="A5703" s="762">
        <f t="shared" si="91"/>
        <v>1999</v>
      </c>
      <c r="B5703" s="865">
        <v>36508</v>
      </c>
      <c r="C5703" s="873">
        <v>689</v>
      </c>
      <c r="F5703" s="868"/>
      <c r="G5703" s="867"/>
    </row>
    <row r="5704" spans="1:7" ht="14">
      <c r="A5704" s="762">
        <f t="shared" si="91"/>
        <v>1999</v>
      </c>
      <c r="B5704" s="865">
        <v>36507</v>
      </c>
      <c r="C5704" s="873">
        <v>692</v>
      </c>
      <c r="F5704" s="868"/>
      <c r="G5704" s="867"/>
    </row>
    <row r="5705" spans="1:7" ht="14">
      <c r="A5705" s="762">
        <f t="shared" si="91"/>
        <v>1999</v>
      </c>
      <c r="B5705" s="865">
        <v>36504</v>
      </c>
      <c r="C5705" s="873">
        <v>732</v>
      </c>
      <c r="F5705" s="868"/>
      <c r="G5705" s="867"/>
    </row>
    <row r="5706" spans="1:7" ht="14">
      <c r="A5706" s="762">
        <f t="shared" si="91"/>
        <v>1999</v>
      </c>
      <c r="B5706" s="865">
        <v>36503</v>
      </c>
      <c r="C5706" s="873">
        <v>756</v>
      </c>
      <c r="F5706" s="868"/>
      <c r="G5706" s="867"/>
    </row>
    <row r="5707" spans="1:7" ht="14">
      <c r="A5707" s="762">
        <f t="shared" si="91"/>
        <v>1999</v>
      </c>
      <c r="B5707" s="865">
        <v>36502</v>
      </c>
      <c r="C5707" s="873">
        <v>759</v>
      </c>
      <c r="F5707" s="868"/>
      <c r="G5707" s="867"/>
    </row>
    <row r="5708" spans="1:7" ht="14">
      <c r="A5708" s="762">
        <f t="shared" si="91"/>
        <v>1999</v>
      </c>
      <c r="B5708" s="865">
        <v>36501</v>
      </c>
      <c r="C5708" s="873">
        <v>761</v>
      </c>
      <c r="F5708" s="868"/>
      <c r="G5708" s="867"/>
    </row>
    <row r="5709" spans="1:7" ht="14">
      <c r="A5709" s="762">
        <f t="shared" si="91"/>
        <v>1999</v>
      </c>
      <c r="B5709" s="865">
        <v>36500</v>
      </c>
      <c r="C5709" s="873">
        <v>762</v>
      </c>
      <c r="F5709" s="868"/>
      <c r="G5709" s="867"/>
    </row>
    <row r="5710" spans="1:7" ht="14">
      <c r="A5710" s="762">
        <f t="shared" si="91"/>
        <v>1999</v>
      </c>
      <c r="B5710" s="865">
        <v>36497</v>
      </c>
      <c r="C5710" s="873">
        <v>768</v>
      </c>
      <c r="F5710" s="868"/>
      <c r="G5710" s="867"/>
    </row>
    <row r="5711" spans="1:7" ht="14">
      <c r="A5711" s="762">
        <f t="shared" si="91"/>
        <v>1999</v>
      </c>
      <c r="B5711" s="865">
        <v>36496</v>
      </c>
      <c r="C5711" s="873">
        <v>797</v>
      </c>
      <c r="F5711" s="868"/>
      <c r="G5711" s="867"/>
    </row>
    <row r="5712" spans="1:7" ht="14">
      <c r="A5712" s="762">
        <f t="shared" si="91"/>
        <v>1999</v>
      </c>
      <c r="B5712" s="865">
        <v>36495</v>
      </c>
      <c r="C5712" s="873">
        <v>811</v>
      </c>
      <c r="F5712" s="868"/>
      <c r="G5712" s="867"/>
    </row>
    <row r="5713" spans="1:7" ht="14">
      <c r="A5713" s="762">
        <f t="shared" si="91"/>
        <v>1999</v>
      </c>
      <c r="B5713" s="865">
        <v>36494</v>
      </c>
      <c r="C5713" s="873">
        <v>806</v>
      </c>
      <c r="F5713" s="868"/>
      <c r="G5713" s="867"/>
    </row>
    <row r="5714" spans="1:7" ht="14">
      <c r="A5714" s="762">
        <f t="shared" si="91"/>
        <v>1999</v>
      </c>
      <c r="B5714" s="865">
        <v>36493</v>
      </c>
      <c r="C5714" s="873">
        <v>783</v>
      </c>
      <c r="F5714" s="868"/>
      <c r="G5714" s="867"/>
    </row>
    <row r="5715" spans="1:7" ht="14">
      <c r="A5715" s="762">
        <f t="shared" si="91"/>
        <v>1999</v>
      </c>
      <c r="B5715" s="865">
        <v>36490</v>
      </c>
      <c r="C5715" s="873">
        <v>782</v>
      </c>
      <c r="F5715" s="868"/>
      <c r="G5715" s="867"/>
    </row>
    <row r="5716" spans="1:7" ht="14">
      <c r="A5716" s="762">
        <f t="shared" si="91"/>
        <v>1999</v>
      </c>
      <c r="B5716" s="865">
        <v>36488</v>
      </c>
      <c r="C5716" s="873">
        <v>788</v>
      </c>
      <c r="F5716" s="868"/>
      <c r="G5716" s="867"/>
    </row>
    <row r="5717" spans="1:7" ht="14">
      <c r="A5717" s="762">
        <f t="shared" si="91"/>
        <v>1999</v>
      </c>
      <c r="B5717" s="865">
        <v>36487</v>
      </c>
      <c r="C5717" s="873">
        <v>793</v>
      </c>
      <c r="F5717" s="868"/>
      <c r="G5717" s="867"/>
    </row>
    <row r="5718" spans="1:7" ht="14">
      <c r="A5718" s="762">
        <f t="shared" si="91"/>
        <v>1999</v>
      </c>
      <c r="B5718" s="865">
        <v>36486</v>
      </c>
      <c r="C5718" s="873">
        <v>800</v>
      </c>
      <c r="F5718" s="868"/>
      <c r="G5718" s="867"/>
    </row>
    <row r="5719" spans="1:7" ht="14">
      <c r="A5719" s="762">
        <f t="shared" si="91"/>
        <v>1999</v>
      </c>
      <c r="B5719" s="865">
        <v>36483</v>
      </c>
      <c r="C5719" s="873">
        <v>803</v>
      </c>
      <c r="F5719" s="868"/>
      <c r="G5719" s="867"/>
    </row>
    <row r="5720" spans="1:7" ht="14">
      <c r="A5720" s="762">
        <f t="shared" si="91"/>
        <v>1999</v>
      </c>
      <c r="B5720" s="865">
        <v>36482</v>
      </c>
      <c r="C5720" s="873">
        <v>790</v>
      </c>
      <c r="F5720" s="868"/>
      <c r="G5720" s="867"/>
    </row>
    <row r="5721" spans="1:7" ht="14">
      <c r="A5721" s="762">
        <f t="shared" si="91"/>
        <v>1999</v>
      </c>
      <c r="B5721" s="865">
        <v>36481</v>
      </c>
      <c r="C5721" s="873">
        <v>798</v>
      </c>
      <c r="F5721" s="868"/>
      <c r="G5721" s="867"/>
    </row>
    <row r="5722" spans="1:7" ht="14">
      <c r="A5722" s="762">
        <f t="shared" si="91"/>
        <v>1999</v>
      </c>
      <c r="B5722" s="865">
        <v>36480</v>
      </c>
      <c r="C5722" s="873">
        <v>769</v>
      </c>
      <c r="F5722" s="868"/>
      <c r="G5722" s="867"/>
    </row>
    <row r="5723" spans="1:7" ht="14">
      <c r="A5723" s="762">
        <f t="shared" si="91"/>
        <v>1999</v>
      </c>
      <c r="B5723" s="865">
        <v>36479</v>
      </c>
      <c r="C5723" s="873">
        <v>774</v>
      </c>
      <c r="F5723" s="868"/>
      <c r="G5723" s="867"/>
    </row>
    <row r="5724" spans="1:7" ht="14">
      <c r="A5724" s="762">
        <f t="shared" si="91"/>
        <v>1999</v>
      </c>
      <c r="B5724" s="865">
        <v>36476</v>
      </c>
      <c r="C5724" s="873">
        <v>772</v>
      </c>
      <c r="F5724" s="868"/>
      <c r="G5724" s="867"/>
    </row>
    <row r="5725" spans="1:7" ht="14">
      <c r="A5725" s="762">
        <f t="shared" si="91"/>
        <v>1999</v>
      </c>
      <c r="B5725" s="865">
        <v>36474</v>
      </c>
      <c r="C5725" s="873">
        <v>781</v>
      </c>
      <c r="F5725" s="868"/>
      <c r="G5725" s="867"/>
    </row>
    <row r="5726" spans="1:7" ht="14">
      <c r="A5726" s="762">
        <f t="shared" si="91"/>
        <v>1999</v>
      </c>
      <c r="B5726" s="865">
        <v>36473</v>
      </c>
      <c r="C5726" s="873">
        <v>778</v>
      </c>
      <c r="F5726" s="868"/>
      <c r="G5726" s="867"/>
    </row>
    <row r="5727" spans="1:7" ht="14">
      <c r="A5727" s="762">
        <f t="shared" si="91"/>
        <v>1999</v>
      </c>
      <c r="B5727" s="865">
        <v>36472</v>
      </c>
      <c r="C5727" s="873">
        <v>788</v>
      </c>
      <c r="F5727" s="868"/>
      <c r="G5727" s="867"/>
    </row>
    <row r="5728" spans="1:7" ht="14">
      <c r="A5728" s="762">
        <f t="shared" si="91"/>
        <v>1999</v>
      </c>
      <c r="B5728" s="865">
        <v>36469</v>
      </c>
      <c r="C5728" s="873">
        <v>812</v>
      </c>
      <c r="F5728" s="868"/>
      <c r="G5728" s="867"/>
    </row>
    <row r="5729" spans="1:7" ht="14">
      <c r="A5729" s="762">
        <f t="shared" si="91"/>
        <v>1999</v>
      </c>
      <c r="B5729" s="865">
        <v>36468</v>
      </c>
      <c r="C5729" s="873">
        <v>811</v>
      </c>
      <c r="F5729" s="868"/>
      <c r="G5729" s="867"/>
    </row>
    <row r="5730" spans="1:7" ht="14">
      <c r="A5730" s="762">
        <f t="shared" si="91"/>
        <v>1999</v>
      </c>
      <c r="B5730" s="865">
        <v>36467</v>
      </c>
      <c r="C5730" s="873">
        <v>816</v>
      </c>
      <c r="F5730" s="868"/>
      <c r="G5730" s="867"/>
    </row>
    <row r="5731" spans="1:7" ht="14">
      <c r="A5731" s="762">
        <f t="shared" si="91"/>
        <v>1999</v>
      </c>
      <c r="B5731" s="865">
        <v>36466</v>
      </c>
      <c r="C5731" s="873">
        <v>821</v>
      </c>
      <c r="F5731" s="868"/>
      <c r="G5731" s="867"/>
    </row>
    <row r="5732" spans="1:7" ht="14">
      <c r="A5732" s="762">
        <f t="shared" si="91"/>
        <v>1999</v>
      </c>
      <c r="B5732" s="865">
        <v>36465</v>
      </c>
      <c r="C5732" s="873">
        <v>845</v>
      </c>
      <c r="F5732" s="868"/>
      <c r="G5732" s="867"/>
    </row>
    <row r="5733" spans="1:7" ht="14">
      <c r="A5733" s="762">
        <f t="shared" si="91"/>
        <v>1999</v>
      </c>
      <c r="B5733" s="865">
        <v>36462</v>
      </c>
      <c r="C5733" s="873">
        <v>851</v>
      </c>
      <c r="F5733" s="868"/>
      <c r="G5733" s="867"/>
    </row>
    <row r="5734" spans="1:7" ht="14">
      <c r="A5734" s="762">
        <f t="shared" si="91"/>
        <v>1999</v>
      </c>
      <c r="B5734" s="865">
        <v>36461</v>
      </c>
      <c r="C5734" s="873">
        <v>867</v>
      </c>
      <c r="F5734" s="868"/>
      <c r="G5734" s="867"/>
    </row>
    <row r="5735" spans="1:7" ht="14">
      <c r="A5735" s="762">
        <f t="shared" si="91"/>
        <v>1999</v>
      </c>
      <c r="B5735" s="865">
        <v>36460</v>
      </c>
      <c r="C5735" s="873">
        <v>885</v>
      </c>
      <c r="F5735" s="868"/>
      <c r="G5735" s="867"/>
    </row>
    <row r="5736" spans="1:7" ht="14">
      <c r="A5736" s="762">
        <f t="shared" si="91"/>
        <v>1999</v>
      </c>
      <c r="B5736" s="865">
        <v>36459</v>
      </c>
      <c r="C5736" s="873">
        <v>872</v>
      </c>
      <c r="F5736" s="868"/>
      <c r="G5736" s="867"/>
    </row>
    <row r="5737" spans="1:7" ht="14">
      <c r="A5737" s="762">
        <f t="shared" si="91"/>
        <v>1999</v>
      </c>
      <c r="B5737" s="865">
        <v>36458</v>
      </c>
      <c r="C5737" s="873">
        <v>891</v>
      </c>
      <c r="F5737" s="868"/>
      <c r="G5737" s="867"/>
    </row>
    <row r="5738" spans="1:7" ht="14">
      <c r="A5738" s="762">
        <f t="shared" si="91"/>
        <v>1999</v>
      </c>
      <c r="B5738" s="865">
        <v>36455</v>
      </c>
      <c r="C5738" s="873">
        <v>877</v>
      </c>
      <c r="F5738" s="868"/>
      <c r="G5738" s="867"/>
    </row>
    <row r="5739" spans="1:7" ht="14">
      <c r="A5739" s="762">
        <f t="shared" si="91"/>
        <v>1999</v>
      </c>
      <c r="B5739" s="865">
        <v>36454</v>
      </c>
      <c r="C5739" s="873">
        <v>911</v>
      </c>
      <c r="F5739" s="868"/>
      <c r="G5739" s="867"/>
    </row>
    <row r="5740" spans="1:7" ht="14">
      <c r="A5740" s="762">
        <f t="shared" si="91"/>
        <v>1999</v>
      </c>
      <c r="B5740" s="865">
        <v>36453</v>
      </c>
      <c r="C5740" s="873">
        <v>925</v>
      </c>
      <c r="F5740" s="868"/>
      <c r="G5740" s="867"/>
    </row>
    <row r="5741" spans="1:7" ht="14">
      <c r="A5741" s="762">
        <f t="shared" si="91"/>
        <v>1999</v>
      </c>
      <c r="B5741" s="865">
        <v>36452</v>
      </c>
      <c r="C5741" s="873">
        <v>949</v>
      </c>
      <c r="F5741" s="868"/>
      <c r="G5741" s="867"/>
    </row>
    <row r="5742" spans="1:7" ht="14">
      <c r="A5742" s="762">
        <f t="shared" si="91"/>
        <v>1999</v>
      </c>
      <c r="B5742" s="865">
        <v>36451</v>
      </c>
      <c r="C5742" s="873">
        <v>981</v>
      </c>
      <c r="F5742" s="868"/>
      <c r="G5742" s="867"/>
    </row>
    <row r="5743" spans="1:7" ht="14">
      <c r="A5743" s="762">
        <f t="shared" si="91"/>
        <v>1999</v>
      </c>
      <c r="B5743" s="865">
        <v>36448</v>
      </c>
      <c r="C5743" s="873">
        <v>990</v>
      </c>
      <c r="F5743" s="868"/>
      <c r="G5743" s="867"/>
    </row>
    <row r="5744" spans="1:7" ht="14">
      <c r="A5744" s="762">
        <f t="shared" si="91"/>
        <v>1999</v>
      </c>
      <c r="B5744" s="865">
        <v>36447</v>
      </c>
      <c r="C5744" s="873">
        <v>951</v>
      </c>
      <c r="F5744" s="868"/>
      <c r="G5744" s="867"/>
    </row>
    <row r="5745" spans="1:7" ht="14">
      <c r="A5745" s="762">
        <f t="shared" si="91"/>
        <v>1999</v>
      </c>
      <c r="B5745" s="865">
        <v>36446</v>
      </c>
      <c r="C5745" s="873">
        <v>962</v>
      </c>
      <c r="F5745" s="868"/>
      <c r="G5745" s="867"/>
    </row>
    <row r="5746" spans="1:7" ht="14">
      <c r="A5746" s="762">
        <f t="shared" si="91"/>
        <v>1999</v>
      </c>
      <c r="B5746" s="865">
        <v>36445</v>
      </c>
      <c r="C5746" s="873">
        <v>957</v>
      </c>
      <c r="F5746" s="868"/>
      <c r="G5746" s="867"/>
    </row>
    <row r="5747" spans="1:7" ht="14">
      <c r="A5747" s="762">
        <f t="shared" si="91"/>
        <v>1999</v>
      </c>
      <c r="B5747" s="865">
        <v>36441</v>
      </c>
      <c r="C5747" s="873">
        <v>940</v>
      </c>
      <c r="F5747" s="868"/>
      <c r="G5747" s="867"/>
    </row>
    <row r="5748" spans="1:7" ht="14">
      <c r="A5748" s="762">
        <f t="shared" si="91"/>
        <v>1999</v>
      </c>
      <c r="B5748" s="865">
        <v>36440</v>
      </c>
      <c r="C5748" s="873">
        <v>948</v>
      </c>
      <c r="F5748" s="868"/>
      <c r="G5748" s="867"/>
    </row>
    <row r="5749" spans="1:7" ht="14">
      <c r="A5749" s="762">
        <f t="shared" si="91"/>
        <v>1999</v>
      </c>
      <c r="B5749" s="865">
        <v>36439</v>
      </c>
      <c r="C5749" s="873">
        <v>970</v>
      </c>
      <c r="F5749" s="868"/>
      <c r="G5749" s="867"/>
    </row>
    <row r="5750" spans="1:7" ht="14">
      <c r="A5750" s="762">
        <f t="shared" si="91"/>
        <v>1999</v>
      </c>
      <c r="B5750" s="865">
        <v>36438</v>
      </c>
      <c r="C5750" s="873">
        <v>1003</v>
      </c>
      <c r="F5750" s="868"/>
      <c r="G5750" s="874"/>
    </row>
    <row r="5751" spans="1:7" ht="14">
      <c r="A5751" s="762">
        <f t="shared" si="91"/>
        <v>1999</v>
      </c>
      <c r="B5751" s="865">
        <v>36437</v>
      </c>
      <c r="C5751" s="873">
        <v>992</v>
      </c>
      <c r="F5751" s="868"/>
      <c r="G5751" s="867"/>
    </row>
    <row r="5752" spans="1:7" ht="14">
      <c r="A5752" s="762">
        <f t="shared" si="91"/>
        <v>1999</v>
      </c>
      <c r="B5752" s="865">
        <v>36434</v>
      </c>
      <c r="C5752" s="873">
        <v>1017</v>
      </c>
      <c r="F5752" s="868"/>
      <c r="G5752" s="874"/>
    </row>
    <row r="5753" spans="1:7" ht="14">
      <c r="A5753" s="762">
        <f t="shared" si="91"/>
        <v>1999</v>
      </c>
      <c r="B5753" s="865">
        <v>36433</v>
      </c>
      <c r="C5753" s="873">
        <v>984</v>
      </c>
      <c r="F5753" s="868"/>
      <c r="G5753" s="867"/>
    </row>
    <row r="5754" spans="1:7" ht="14">
      <c r="A5754" s="762">
        <f t="shared" si="91"/>
        <v>1999</v>
      </c>
      <c r="B5754" s="865">
        <v>36432</v>
      </c>
      <c r="C5754" s="873">
        <v>983</v>
      </c>
      <c r="F5754" s="868"/>
      <c r="G5754" s="867"/>
    </row>
    <row r="5755" spans="1:7" ht="14">
      <c r="A5755" s="762">
        <f t="shared" si="91"/>
        <v>1999</v>
      </c>
      <c r="B5755" s="865">
        <v>36431</v>
      </c>
      <c r="C5755" s="873">
        <v>1002</v>
      </c>
      <c r="F5755" s="868"/>
      <c r="G5755" s="874"/>
    </row>
    <row r="5756" spans="1:7" ht="14">
      <c r="A5756" s="762">
        <f t="shared" si="91"/>
        <v>1999</v>
      </c>
      <c r="B5756" s="865">
        <v>36430</v>
      </c>
      <c r="C5756" s="873">
        <v>995</v>
      </c>
      <c r="F5756" s="868"/>
      <c r="G5756" s="867"/>
    </row>
    <row r="5757" spans="1:7" ht="14">
      <c r="A5757" s="762">
        <f t="shared" si="91"/>
        <v>1999</v>
      </c>
      <c r="B5757" s="865">
        <v>36427</v>
      </c>
      <c r="C5757" s="873">
        <v>1027</v>
      </c>
      <c r="F5757" s="868"/>
      <c r="G5757" s="874"/>
    </row>
    <row r="5758" spans="1:7" ht="14">
      <c r="A5758" s="762">
        <f t="shared" si="91"/>
        <v>1999</v>
      </c>
      <c r="B5758" s="865">
        <v>36426</v>
      </c>
      <c r="C5758" s="873">
        <v>986</v>
      </c>
      <c r="F5758" s="868"/>
      <c r="G5758" s="867"/>
    </row>
    <row r="5759" spans="1:7" ht="14">
      <c r="A5759" s="762">
        <f t="shared" si="91"/>
        <v>1999</v>
      </c>
      <c r="B5759" s="865">
        <v>36425</v>
      </c>
      <c r="C5759" s="873">
        <v>996</v>
      </c>
      <c r="F5759" s="868"/>
      <c r="G5759" s="867"/>
    </row>
    <row r="5760" spans="1:7" ht="14">
      <c r="A5760" s="762">
        <f t="shared" si="91"/>
        <v>1999</v>
      </c>
      <c r="B5760" s="865">
        <v>36424</v>
      </c>
      <c r="C5760" s="873">
        <v>992</v>
      </c>
      <c r="F5760" s="868"/>
      <c r="G5760" s="867"/>
    </row>
    <row r="5761" spans="1:7" ht="14">
      <c r="A5761" s="762">
        <f t="shared" si="91"/>
        <v>1999</v>
      </c>
      <c r="B5761" s="865">
        <v>36423</v>
      </c>
      <c r="C5761" s="873">
        <v>984</v>
      </c>
      <c r="F5761" s="868"/>
      <c r="G5761" s="867"/>
    </row>
    <row r="5762" spans="1:7" ht="14">
      <c r="A5762" s="762">
        <f t="shared" si="91"/>
        <v>1999</v>
      </c>
      <c r="B5762" s="865">
        <v>36420</v>
      </c>
      <c r="C5762" s="873">
        <v>990</v>
      </c>
      <c r="F5762" s="868"/>
      <c r="G5762" s="867"/>
    </row>
    <row r="5763" spans="1:7" ht="14">
      <c r="A5763" s="762">
        <f t="shared" si="91"/>
        <v>1999</v>
      </c>
      <c r="B5763" s="865">
        <v>36419</v>
      </c>
      <c r="C5763" s="873">
        <v>1013</v>
      </c>
      <c r="F5763" s="868"/>
      <c r="G5763" s="874"/>
    </row>
    <row r="5764" spans="1:7" ht="14">
      <c r="A5764" s="762">
        <f t="shared" ref="A5764:A5827" si="92">YEAR(B5764)</f>
        <v>1999</v>
      </c>
      <c r="B5764" s="865">
        <v>36418</v>
      </c>
      <c r="C5764" s="873">
        <v>996</v>
      </c>
      <c r="F5764" s="868"/>
      <c r="G5764" s="867"/>
    </row>
    <row r="5765" spans="1:7" ht="14">
      <c r="A5765" s="762">
        <f t="shared" si="92"/>
        <v>1999</v>
      </c>
      <c r="B5765" s="865">
        <v>36417</v>
      </c>
      <c r="C5765" s="873">
        <v>991</v>
      </c>
      <c r="F5765" s="868"/>
      <c r="G5765" s="867"/>
    </row>
    <row r="5766" spans="1:7" ht="14">
      <c r="A5766" s="762">
        <f t="shared" si="92"/>
        <v>1999</v>
      </c>
      <c r="B5766" s="865">
        <v>36416</v>
      </c>
      <c r="C5766" s="873">
        <v>995</v>
      </c>
      <c r="F5766" s="868"/>
      <c r="G5766" s="867"/>
    </row>
    <row r="5767" spans="1:7" ht="14">
      <c r="A5767" s="762">
        <f t="shared" si="92"/>
        <v>1999</v>
      </c>
      <c r="B5767" s="865">
        <v>36413</v>
      </c>
      <c r="C5767" s="873">
        <v>990</v>
      </c>
      <c r="F5767" s="868"/>
      <c r="G5767" s="867"/>
    </row>
    <row r="5768" spans="1:7" ht="14">
      <c r="A5768" s="762">
        <f t="shared" si="92"/>
        <v>1999</v>
      </c>
      <c r="B5768" s="865">
        <v>36412</v>
      </c>
      <c r="C5768" s="873">
        <v>1023</v>
      </c>
      <c r="F5768" s="868"/>
      <c r="G5768" s="874"/>
    </row>
    <row r="5769" spans="1:7" ht="14">
      <c r="A5769" s="762">
        <f t="shared" si="92"/>
        <v>1999</v>
      </c>
      <c r="B5769" s="865">
        <v>36411</v>
      </c>
      <c r="C5769" s="873">
        <v>1052</v>
      </c>
      <c r="F5769" s="868"/>
      <c r="G5769" s="874"/>
    </row>
    <row r="5770" spans="1:7" ht="14">
      <c r="A5770" s="762">
        <f t="shared" si="92"/>
        <v>1999</v>
      </c>
      <c r="B5770" s="865">
        <v>36410</v>
      </c>
      <c r="C5770" s="873">
        <v>1060</v>
      </c>
      <c r="F5770" s="868"/>
      <c r="G5770" s="874"/>
    </row>
    <row r="5771" spans="1:7" ht="14">
      <c r="A5771" s="762">
        <f t="shared" si="92"/>
        <v>1999</v>
      </c>
      <c r="B5771" s="865">
        <v>36406</v>
      </c>
      <c r="C5771" s="873">
        <v>1088</v>
      </c>
      <c r="F5771" s="868"/>
      <c r="G5771" s="874"/>
    </row>
    <row r="5772" spans="1:7" ht="14">
      <c r="A5772" s="762">
        <f t="shared" si="92"/>
        <v>1999</v>
      </c>
      <c r="B5772" s="865">
        <v>36405</v>
      </c>
      <c r="C5772" s="873">
        <v>1095</v>
      </c>
      <c r="F5772" s="868"/>
      <c r="G5772" s="874"/>
    </row>
    <row r="5773" spans="1:7" ht="14">
      <c r="A5773" s="762">
        <f t="shared" si="92"/>
        <v>1999</v>
      </c>
      <c r="B5773" s="865">
        <v>36404</v>
      </c>
      <c r="C5773" s="873">
        <v>1099</v>
      </c>
      <c r="F5773" s="868"/>
      <c r="G5773" s="874"/>
    </row>
    <row r="5774" spans="1:7" ht="14">
      <c r="A5774" s="762">
        <f t="shared" si="92"/>
        <v>1999</v>
      </c>
      <c r="B5774" s="865">
        <v>36403</v>
      </c>
      <c r="C5774" s="873">
        <v>1124</v>
      </c>
      <c r="F5774" s="868"/>
      <c r="G5774" s="874"/>
    </row>
    <row r="5775" spans="1:7" ht="14">
      <c r="A5775" s="762">
        <f t="shared" si="92"/>
        <v>1999</v>
      </c>
      <c r="B5775" s="865">
        <v>36402</v>
      </c>
      <c r="C5775" s="873">
        <v>1131</v>
      </c>
      <c r="F5775" s="868"/>
      <c r="G5775" s="874"/>
    </row>
    <row r="5776" spans="1:7" ht="14">
      <c r="A5776" s="762">
        <f t="shared" si="92"/>
        <v>1999</v>
      </c>
      <c r="B5776" s="865">
        <v>36399</v>
      </c>
      <c r="C5776" s="873">
        <v>1126</v>
      </c>
      <c r="F5776" s="868"/>
      <c r="G5776" s="874"/>
    </row>
    <row r="5777" spans="1:7" ht="14">
      <c r="A5777" s="762">
        <f t="shared" si="92"/>
        <v>1999</v>
      </c>
      <c r="B5777" s="865">
        <v>36398</v>
      </c>
      <c r="C5777" s="873">
        <v>1130</v>
      </c>
      <c r="F5777" s="868"/>
      <c r="G5777" s="874"/>
    </row>
    <row r="5778" spans="1:7" ht="14">
      <c r="A5778" s="762">
        <f t="shared" si="92"/>
        <v>1999</v>
      </c>
      <c r="B5778" s="865">
        <v>36397</v>
      </c>
      <c r="C5778" s="873">
        <v>1128</v>
      </c>
      <c r="F5778" s="868"/>
      <c r="G5778" s="874"/>
    </row>
    <row r="5779" spans="1:7" ht="14">
      <c r="A5779" s="762">
        <f t="shared" si="92"/>
        <v>1999</v>
      </c>
      <c r="B5779" s="865">
        <v>36396</v>
      </c>
      <c r="C5779" s="873">
        <v>1141</v>
      </c>
      <c r="F5779" s="868"/>
      <c r="G5779" s="874"/>
    </row>
    <row r="5780" spans="1:7" ht="14">
      <c r="A5780" s="762">
        <f t="shared" si="92"/>
        <v>1999</v>
      </c>
      <c r="B5780" s="865">
        <v>36395</v>
      </c>
      <c r="C5780" s="873">
        <v>1146</v>
      </c>
      <c r="F5780" s="868"/>
      <c r="G5780" s="874"/>
    </row>
    <row r="5781" spans="1:7" ht="14">
      <c r="A5781" s="762">
        <f t="shared" si="92"/>
        <v>1999</v>
      </c>
      <c r="B5781" s="865">
        <v>36392</v>
      </c>
      <c r="C5781" s="873">
        <v>1152</v>
      </c>
      <c r="F5781" s="868"/>
      <c r="G5781" s="874"/>
    </row>
    <row r="5782" spans="1:7" ht="14">
      <c r="A5782" s="762">
        <f t="shared" si="92"/>
        <v>1999</v>
      </c>
      <c r="B5782" s="865">
        <v>36391</v>
      </c>
      <c r="C5782" s="873">
        <v>1126</v>
      </c>
      <c r="F5782" s="868"/>
      <c r="G5782" s="874"/>
    </row>
    <row r="5783" spans="1:7" ht="14">
      <c r="A5783" s="762">
        <f t="shared" si="92"/>
        <v>1999</v>
      </c>
      <c r="B5783" s="865">
        <v>36390</v>
      </c>
      <c r="C5783" s="873">
        <v>1124</v>
      </c>
      <c r="F5783" s="868"/>
      <c r="G5783" s="874"/>
    </row>
    <row r="5784" spans="1:7" ht="14">
      <c r="A5784" s="762">
        <f t="shared" si="92"/>
        <v>1999</v>
      </c>
      <c r="B5784" s="865">
        <v>36389</v>
      </c>
      <c r="C5784" s="873">
        <v>1080</v>
      </c>
      <c r="F5784" s="868"/>
      <c r="G5784" s="874"/>
    </row>
    <row r="5785" spans="1:7" ht="14">
      <c r="A5785" s="762">
        <f t="shared" si="92"/>
        <v>1999</v>
      </c>
      <c r="B5785" s="865">
        <v>36388</v>
      </c>
      <c r="C5785" s="873">
        <v>1086</v>
      </c>
      <c r="F5785" s="868"/>
      <c r="G5785" s="874"/>
    </row>
    <row r="5786" spans="1:7" ht="14">
      <c r="A5786" s="762">
        <f t="shared" si="92"/>
        <v>1999</v>
      </c>
      <c r="B5786" s="865">
        <v>36385</v>
      </c>
      <c r="C5786" s="873">
        <v>1093</v>
      </c>
      <c r="F5786" s="868"/>
      <c r="G5786" s="874"/>
    </row>
    <row r="5787" spans="1:7" ht="14">
      <c r="A5787" s="762">
        <f t="shared" si="92"/>
        <v>1999</v>
      </c>
      <c r="B5787" s="865">
        <v>36384</v>
      </c>
      <c r="C5787" s="873">
        <v>1098</v>
      </c>
      <c r="F5787" s="868"/>
      <c r="G5787" s="874"/>
    </row>
    <row r="5788" spans="1:7" ht="14">
      <c r="A5788" s="762">
        <f t="shared" si="92"/>
        <v>1999</v>
      </c>
      <c r="B5788" s="865">
        <v>36383</v>
      </c>
      <c r="C5788" s="873">
        <v>1110</v>
      </c>
      <c r="F5788" s="868"/>
      <c r="G5788" s="874"/>
    </row>
    <row r="5789" spans="1:7" ht="14">
      <c r="A5789" s="762">
        <f t="shared" si="92"/>
        <v>1999</v>
      </c>
      <c r="B5789" s="865">
        <v>36382</v>
      </c>
      <c r="C5789" s="873">
        <v>1142</v>
      </c>
      <c r="F5789" s="868"/>
      <c r="G5789" s="874"/>
    </row>
    <row r="5790" spans="1:7" ht="14">
      <c r="A5790" s="762">
        <f t="shared" si="92"/>
        <v>1999</v>
      </c>
      <c r="B5790" s="865">
        <v>36381</v>
      </c>
      <c r="C5790" s="873">
        <v>1122</v>
      </c>
      <c r="F5790" s="868"/>
      <c r="G5790" s="874"/>
    </row>
    <row r="5791" spans="1:7" ht="14">
      <c r="A5791" s="762">
        <f t="shared" si="92"/>
        <v>1999</v>
      </c>
      <c r="B5791" s="865">
        <v>36378</v>
      </c>
      <c r="C5791" s="873">
        <v>1116</v>
      </c>
      <c r="F5791" s="868"/>
      <c r="G5791" s="874"/>
    </row>
    <row r="5792" spans="1:7" ht="14">
      <c r="A5792" s="762">
        <f t="shared" si="92"/>
        <v>1999</v>
      </c>
      <c r="B5792" s="865">
        <v>36377</v>
      </c>
      <c r="C5792" s="873">
        <v>1145</v>
      </c>
      <c r="F5792" s="868"/>
      <c r="G5792" s="874"/>
    </row>
    <row r="5793" spans="1:7" ht="14">
      <c r="A5793" s="762">
        <f t="shared" si="92"/>
        <v>1999</v>
      </c>
      <c r="B5793" s="865">
        <v>36376</v>
      </c>
      <c r="C5793" s="873">
        <v>1109</v>
      </c>
      <c r="F5793" s="868"/>
      <c r="G5793" s="874"/>
    </row>
    <row r="5794" spans="1:7" ht="14">
      <c r="A5794" s="762">
        <f t="shared" si="92"/>
        <v>1999</v>
      </c>
      <c r="B5794" s="865">
        <v>36375</v>
      </c>
      <c r="C5794" s="873">
        <v>1096</v>
      </c>
      <c r="F5794" s="868"/>
      <c r="G5794" s="874"/>
    </row>
    <row r="5795" spans="1:7" ht="14">
      <c r="A5795" s="762">
        <f t="shared" si="92"/>
        <v>1999</v>
      </c>
      <c r="B5795" s="865">
        <v>36374</v>
      </c>
      <c r="C5795" s="873">
        <v>1084</v>
      </c>
      <c r="F5795" s="868"/>
      <c r="G5795" s="874"/>
    </row>
    <row r="5796" spans="1:7" ht="14">
      <c r="A5796" s="762">
        <f t="shared" si="92"/>
        <v>1999</v>
      </c>
      <c r="B5796" s="865">
        <v>36371</v>
      </c>
      <c r="C5796" s="873">
        <v>1053</v>
      </c>
      <c r="F5796" s="868"/>
      <c r="G5796" s="874"/>
    </row>
    <row r="5797" spans="1:7" ht="14">
      <c r="A5797" s="762">
        <f t="shared" si="92"/>
        <v>1999</v>
      </c>
      <c r="B5797" s="865">
        <v>36370</v>
      </c>
      <c r="C5797" s="873">
        <v>1076</v>
      </c>
      <c r="F5797" s="868"/>
      <c r="G5797" s="874"/>
    </row>
    <row r="5798" spans="1:7" ht="14">
      <c r="A5798" s="762">
        <f t="shared" si="92"/>
        <v>1999</v>
      </c>
      <c r="B5798" s="865">
        <v>36369</v>
      </c>
      <c r="C5798" s="873">
        <v>1079</v>
      </c>
      <c r="F5798" s="868"/>
      <c r="G5798" s="874"/>
    </row>
    <row r="5799" spans="1:7" ht="14">
      <c r="A5799" s="762">
        <f t="shared" si="92"/>
        <v>1999</v>
      </c>
      <c r="B5799" s="865">
        <v>36368</v>
      </c>
      <c r="C5799" s="873">
        <v>1087</v>
      </c>
      <c r="F5799" s="868"/>
      <c r="G5799" s="874"/>
    </row>
    <row r="5800" spans="1:7" ht="14">
      <c r="A5800" s="762">
        <f t="shared" si="92"/>
        <v>1999</v>
      </c>
      <c r="B5800" s="865">
        <v>36367</v>
      </c>
      <c r="C5800" s="873">
        <v>1114</v>
      </c>
      <c r="F5800" s="868"/>
      <c r="G5800" s="874"/>
    </row>
    <row r="5801" spans="1:7" ht="14">
      <c r="A5801" s="762">
        <f t="shared" si="92"/>
        <v>1999</v>
      </c>
      <c r="B5801" s="865">
        <v>36364</v>
      </c>
      <c r="C5801" s="873">
        <v>1110</v>
      </c>
      <c r="F5801" s="868"/>
      <c r="G5801" s="874"/>
    </row>
    <row r="5802" spans="1:7" ht="14">
      <c r="A5802" s="762">
        <f t="shared" si="92"/>
        <v>1999</v>
      </c>
      <c r="B5802" s="865">
        <v>36363</v>
      </c>
      <c r="C5802" s="873">
        <v>1099</v>
      </c>
      <c r="F5802" s="868"/>
      <c r="G5802" s="874"/>
    </row>
    <row r="5803" spans="1:7" ht="14">
      <c r="A5803" s="762">
        <f t="shared" si="92"/>
        <v>1999</v>
      </c>
      <c r="B5803" s="865">
        <v>36362</v>
      </c>
      <c r="C5803" s="873">
        <v>1094</v>
      </c>
      <c r="F5803" s="868"/>
      <c r="G5803" s="874"/>
    </row>
    <row r="5804" spans="1:7" ht="14">
      <c r="A5804" s="762">
        <f t="shared" si="92"/>
        <v>1999</v>
      </c>
      <c r="B5804" s="865">
        <v>36361</v>
      </c>
      <c r="C5804" s="873">
        <v>1093</v>
      </c>
      <c r="F5804" s="868"/>
      <c r="G5804" s="874"/>
    </row>
    <row r="5805" spans="1:7" ht="14">
      <c r="A5805" s="762">
        <f t="shared" si="92"/>
        <v>1999</v>
      </c>
      <c r="B5805" s="865">
        <v>36360</v>
      </c>
      <c r="C5805" s="873">
        <v>1071</v>
      </c>
      <c r="F5805" s="868"/>
      <c r="G5805" s="874"/>
    </row>
    <row r="5806" spans="1:7" ht="14">
      <c r="A5806" s="762">
        <f t="shared" si="92"/>
        <v>1999</v>
      </c>
      <c r="B5806" s="865">
        <v>36357</v>
      </c>
      <c r="C5806" s="873">
        <v>1084</v>
      </c>
      <c r="F5806" s="868"/>
      <c r="G5806" s="874"/>
    </row>
    <row r="5807" spans="1:7" ht="14">
      <c r="A5807" s="762">
        <f t="shared" si="92"/>
        <v>1999</v>
      </c>
      <c r="B5807" s="865">
        <v>36356</v>
      </c>
      <c r="C5807" s="873">
        <v>1070</v>
      </c>
      <c r="F5807" s="868"/>
      <c r="G5807" s="874"/>
    </row>
    <row r="5808" spans="1:7" ht="14">
      <c r="A5808" s="762">
        <f t="shared" si="92"/>
        <v>1999</v>
      </c>
      <c r="B5808" s="865">
        <v>36355</v>
      </c>
      <c r="C5808" s="873">
        <v>1082</v>
      </c>
      <c r="F5808" s="868"/>
      <c r="G5808" s="874"/>
    </row>
    <row r="5809" spans="1:7" ht="14">
      <c r="A5809" s="762">
        <f t="shared" si="92"/>
        <v>1999</v>
      </c>
      <c r="B5809" s="865">
        <v>36354</v>
      </c>
      <c r="C5809" s="873">
        <v>1113</v>
      </c>
      <c r="F5809" s="868"/>
      <c r="G5809" s="874"/>
    </row>
    <row r="5810" spans="1:7" ht="14">
      <c r="A5810" s="762">
        <f t="shared" si="92"/>
        <v>1999</v>
      </c>
      <c r="B5810" s="865">
        <v>36353</v>
      </c>
      <c r="C5810" s="873">
        <v>1114</v>
      </c>
      <c r="F5810" s="868"/>
      <c r="G5810" s="874"/>
    </row>
    <row r="5811" spans="1:7" ht="14">
      <c r="A5811" s="762">
        <f t="shared" si="92"/>
        <v>1999</v>
      </c>
      <c r="B5811" s="865">
        <v>36350</v>
      </c>
      <c r="C5811" s="873">
        <v>1044</v>
      </c>
      <c r="F5811" s="868"/>
      <c r="G5811" s="874"/>
    </row>
    <row r="5812" spans="1:7" ht="14">
      <c r="A5812" s="762">
        <f t="shared" si="92"/>
        <v>1999</v>
      </c>
      <c r="B5812" s="865">
        <v>36349</v>
      </c>
      <c r="C5812" s="873">
        <v>1010</v>
      </c>
      <c r="F5812" s="868"/>
      <c r="G5812" s="874"/>
    </row>
    <row r="5813" spans="1:7" ht="14">
      <c r="A5813" s="762">
        <f t="shared" si="92"/>
        <v>1999</v>
      </c>
      <c r="B5813" s="865">
        <v>36348</v>
      </c>
      <c r="C5813" s="873">
        <v>981</v>
      </c>
      <c r="F5813" s="868"/>
      <c r="G5813" s="867"/>
    </row>
    <row r="5814" spans="1:7" ht="14">
      <c r="A5814" s="762">
        <f t="shared" si="92"/>
        <v>1999</v>
      </c>
      <c r="B5814" s="865">
        <v>36347</v>
      </c>
      <c r="C5814" s="873">
        <v>962</v>
      </c>
      <c r="F5814" s="868"/>
      <c r="G5814" s="867"/>
    </row>
    <row r="5815" spans="1:7" ht="14">
      <c r="A5815" s="762">
        <f t="shared" si="92"/>
        <v>1999</v>
      </c>
      <c r="B5815" s="865">
        <v>36343</v>
      </c>
      <c r="C5815" s="873">
        <v>976</v>
      </c>
      <c r="F5815" s="868"/>
      <c r="G5815" s="867"/>
    </row>
    <row r="5816" spans="1:7" ht="14">
      <c r="A5816" s="762">
        <f t="shared" si="92"/>
        <v>1999</v>
      </c>
      <c r="B5816" s="865">
        <v>36342</v>
      </c>
      <c r="C5816" s="873">
        <v>974</v>
      </c>
      <c r="F5816" s="868"/>
      <c r="G5816" s="867"/>
    </row>
    <row r="5817" spans="1:7" ht="14">
      <c r="A5817" s="762">
        <f t="shared" si="92"/>
        <v>1999</v>
      </c>
      <c r="B5817" s="865">
        <v>36341</v>
      </c>
      <c r="C5817" s="873">
        <v>957</v>
      </c>
      <c r="F5817" s="868"/>
      <c r="G5817" s="867"/>
    </row>
    <row r="5818" spans="1:7" ht="14">
      <c r="A5818" s="762">
        <f t="shared" si="92"/>
        <v>1999</v>
      </c>
      <c r="B5818" s="865">
        <v>36340</v>
      </c>
      <c r="C5818" s="873">
        <v>1003</v>
      </c>
      <c r="F5818" s="868"/>
      <c r="G5818" s="874"/>
    </row>
    <row r="5819" spans="1:7" ht="14">
      <c r="A5819" s="762">
        <f t="shared" si="92"/>
        <v>1999</v>
      </c>
      <c r="B5819" s="865">
        <v>36339</v>
      </c>
      <c r="C5819" s="873">
        <v>1027</v>
      </c>
      <c r="F5819" s="868"/>
      <c r="G5819" s="874"/>
    </row>
    <row r="5820" spans="1:7" ht="14">
      <c r="A5820" s="762">
        <f t="shared" si="92"/>
        <v>1999</v>
      </c>
      <c r="B5820" s="865">
        <v>36336</v>
      </c>
      <c r="C5820" s="873">
        <v>1026</v>
      </c>
      <c r="F5820" s="868"/>
      <c r="G5820" s="874"/>
    </row>
    <row r="5821" spans="1:7" ht="14">
      <c r="A5821" s="762">
        <f t="shared" si="92"/>
        <v>1999</v>
      </c>
      <c r="B5821" s="865">
        <v>36335</v>
      </c>
      <c r="C5821" s="873">
        <v>987</v>
      </c>
      <c r="F5821" s="868"/>
      <c r="G5821" s="867"/>
    </row>
    <row r="5822" spans="1:7" ht="14">
      <c r="A5822" s="762">
        <f t="shared" si="92"/>
        <v>1999</v>
      </c>
      <c r="B5822" s="865">
        <v>36334</v>
      </c>
      <c r="C5822" s="873">
        <v>969</v>
      </c>
      <c r="F5822" s="868"/>
      <c r="G5822" s="867"/>
    </row>
    <row r="5823" spans="1:7" ht="14">
      <c r="A5823" s="762">
        <f t="shared" si="92"/>
        <v>1999</v>
      </c>
      <c r="B5823" s="865">
        <v>36333</v>
      </c>
      <c r="C5823" s="873">
        <v>944</v>
      </c>
      <c r="F5823" s="868"/>
      <c r="G5823" s="867"/>
    </row>
    <row r="5824" spans="1:7" ht="14">
      <c r="A5824" s="762">
        <f t="shared" si="92"/>
        <v>1999</v>
      </c>
      <c r="B5824" s="865">
        <v>36332</v>
      </c>
      <c r="C5824" s="873">
        <v>938</v>
      </c>
      <c r="F5824" s="868"/>
      <c r="G5824" s="867"/>
    </row>
    <row r="5825" spans="1:7" ht="14">
      <c r="A5825" s="762">
        <f t="shared" si="92"/>
        <v>1999</v>
      </c>
      <c r="B5825" s="865">
        <v>36329</v>
      </c>
      <c r="C5825" s="873">
        <v>949</v>
      </c>
      <c r="F5825" s="868"/>
      <c r="G5825" s="867"/>
    </row>
    <row r="5826" spans="1:7" ht="14">
      <c r="A5826" s="762">
        <f t="shared" si="92"/>
        <v>1999</v>
      </c>
      <c r="B5826" s="865">
        <v>36328</v>
      </c>
      <c r="C5826" s="873">
        <v>942</v>
      </c>
      <c r="F5826" s="868"/>
      <c r="G5826" s="867"/>
    </row>
    <row r="5827" spans="1:7" ht="14">
      <c r="A5827" s="762">
        <f t="shared" si="92"/>
        <v>1999</v>
      </c>
      <c r="B5827" s="865">
        <v>36327</v>
      </c>
      <c r="C5827" s="873">
        <v>971</v>
      </c>
      <c r="F5827" s="868"/>
      <c r="G5827" s="867"/>
    </row>
    <row r="5828" spans="1:7" ht="14">
      <c r="A5828" s="762">
        <f t="shared" ref="A5828:A5891" si="93">YEAR(B5828)</f>
        <v>1999</v>
      </c>
      <c r="B5828" s="865">
        <v>36326</v>
      </c>
      <c r="C5828" s="873">
        <v>1004</v>
      </c>
      <c r="F5828" s="868"/>
      <c r="G5828" s="874"/>
    </row>
    <row r="5829" spans="1:7" ht="14">
      <c r="A5829" s="762">
        <f t="shared" si="93"/>
        <v>1999</v>
      </c>
      <c r="B5829" s="865">
        <v>36325</v>
      </c>
      <c r="C5829" s="873">
        <v>1042</v>
      </c>
      <c r="F5829" s="868"/>
      <c r="G5829" s="874"/>
    </row>
    <row r="5830" spans="1:7" ht="14">
      <c r="A5830" s="762">
        <f t="shared" si="93"/>
        <v>1999</v>
      </c>
      <c r="B5830" s="865">
        <v>36322</v>
      </c>
      <c r="C5830" s="873">
        <v>1047</v>
      </c>
      <c r="F5830" s="868"/>
      <c r="G5830" s="874"/>
    </row>
    <row r="5831" spans="1:7" ht="14">
      <c r="A5831" s="762">
        <f t="shared" si="93"/>
        <v>1999</v>
      </c>
      <c r="B5831" s="865">
        <v>36321</v>
      </c>
      <c r="C5831" s="873">
        <v>1041</v>
      </c>
      <c r="F5831" s="868"/>
      <c r="G5831" s="874"/>
    </row>
    <row r="5832" spans="1:7" ht="14">
      <c r="A5832" s="762">
        <f t="shared" si="93"/>
        <v>1999</v>
      </c>
      <c r="B5832" s="865">
        <v>36320</v>
      </c>
      <c r="C5832" s="873">
        <v>1032</v>
      </c>
      <c r="F5832" s="868"/>
      <c r="G5832" s="874"/>
    </row>
    <row r="5833" spans="1:7" ht="14">
      <c r="A5833" s="762">
        <f t="shared" si="93"/>
        <v>1999</v>
      </c>
      <c r="B5833" s="865">
        <v>36319</v>
      </c>
      <c r="C5833" s="873">
        <v>1015</v>
      </c>
      <c r="F5833" s="868"/>
      <c r="G5833" s="874"/>
    </row>
    <row r="5834" spans="1:7" ht="14">
      <c r="A5834" s="762">
        <f t="shared" si="93"/>
        <v>1999</v>
      </c>
      <c r="B5834" s="865">
        <v>36318</v>
      </c>
      <c r="C5834" s="873">
        <v>1016</v>
      </c>
      <c r="F5834" s="868"/>
      <c r="G5834" s="874"/>
    </row>
    <row r="5835" spans="1:7" ht="14">
      <c r="A5835" s="762">
        <f t="shared" si="93"/>
        <v>1999</v>
      </c>
      <c r="B5835" s="865">
        <v>36315</v>
      </c>
      <c r="C5835" s="873">
        <v>1035</v>
      </c>
      <c r="F5835" s="868"/>
      <c r="G5835" s="874"/>
    </row>
    <row r="5836" spans="1:7" ht="14">
      <c r="A5836" s="762">
        <f t="shared" si="93"/>
        <v>1999</v>
      </c>
      <c r="B5836" s="865">
        <v>36314</v>
      </c>
      <c r="C5836" s="873">
        <v>1052</v>
      </c>
      <c r="F5836" s="868"/>
      <c r="G5836" s="874"/>
    </row>
    <row r="5837" spans="1:7" ht="14">
      <c r="A5837" s="762">
        <f t="shared" si="93"/>
        <v>1999</v>
      </c>
      <c r="B5837" s="865">
        <v>36313</v>
      </c>
      <c r="C5837" s="873">
        <v>1066</v>
      </c>
      <c r="F5837" s="868"/>
      <c r="G5837" s="874"/>
    </row>
    <row r="5838" spans="1:7" ht="14">
      <c r="A5838" s="762">
        <f t="shared" si="93"/>
        <v>1999</v>
      </c>
      <c r="B5838" s="865">
        <v>36312</v>
      </c>
      <c r="C5838" s="873">
        <v>1068</v>
      </c>
      <c r="F5838" s="868"/>
      <c r="G5838" s="874"/>
    </row>
    <row r="5839" spans="1:7" ht="14">
      <c r="A5839" s="762">
        <f t="shared" si="93"/>
        <v>1999</v>
      </c>
      <c r="B5839" s="865">
        <v>36308</v>
      </c>
      <c r="C5839" s="873">
        <v>1066</v>
      </c>
      <c r="F5839" s="868"/>
      <c r="G5839" s="874"/>
    </row>
    <row r="5840" spans="1:7" ht="14">
      <c r="A5840" s="762">
        <f t="shared" si="93"/>
        <v>1999</v>
      </c>
      <c r="B5840" s="865">
        <v>36307</v>
      </c>
      <c r="C5840" s="873">
        <v>1066</v>
      </c>
      <c r="F5840" s="868"/>
      <c r="G5840" s="874"/>
    </row>
    <row r="5841" spans="1:7" ht="14">
      <c r="A5841" s="762">
        <f t="shared" si="93"/>
        <v>1999</v>
      </c>
      <c r="B5841" s="865">
        <v>36306</v>
      </c>
      <c r="C5841" s="873">
        <v>1029</v>
      </c>
      <c r="F5841" s="868"/>
      <c r="G5841" s="874"/>
    </row>
    <row r="5842" spans="1:7" ht="14">
      <c r="A5842" s="762">
        <f t="shared" si="93"/>
        <v>1999</v>
      </c>
      <c r="B5842" s="865">
        <v>36305</v>
      </c>
      <c r="C5842" s="873">
        <v>1070</v>
      </c>
      <c r="F5842" s="868"/>
      <c r="G5842" s="874"/>
    </row>
    <row r="5843" spans="1:7" ht="14">
      <c r="A5843" s="762">
        <f t="shared" si="93"/>
        <v>1999</v>
      </c>
      <c r="B5843" s="865">
        <v>36304</v>
      </c>
      <c r="C5843" s="873">
        <v>1112</v>
      </c>
      <c r="F5843" s="868"/>
      <c r="G5843" s="874"/>
    </row>
    <row r="5844" spans="1:7" ht="14">
      <c r="A5844" s="762">
        <f t="shared" si="93"/>
        <v>1999</v>
      </c>
      <c r="B5844" s="865">
        <v>36301</v>
      </c>
      <c r="C5844" s="873">
        <v>1075</v>
      </c>
      <c r="F5844" s="868"/>
      <c r="G5844" s="874"/>
    </row>
    <row r="5845" spans="1:7" ht="14">
      <c r="A5845" s="762">
        <f t="shared" si="93"/>
        <v>1999</v>
      </c>
      <c r="B5845" s="865">
        <v>36300</v>
      </c>
      <c r="C5845" s="873">
        <v>1004</v>
      </c>
      <c r="F5845" s="868"/>
      <c r="G5845" s="874"/>
    </row>
    <row r="5846" spans="1:7" ht="14">
      <c r="A5846" s="762">
        <f t="shared" si="93"/>
        <v>1999</v>
      </c>
      <c r="B5846" s="865">
        <v>36299</v>
      </c>
      <c r="C5846" s="873">
        <v>994</v>
      </c>
      <c r="F5846" s="868"/>
      <c r="G5846" s="867"/>
    </row>
    <row r="5847" spans="1:7" ht="14">
      <c r="A5847" s="762">
        <f t="shared" si="93"/>
        <v>1999</v>
      </c>
      <c r="B5847" s="865">
        <v>36298</v>
      </c>
      <c r="C5847" s="873">
        <v>948</v>
      </c>
      <c r="F5847" s="868"/>
      <c r="G5847" s="867"/>
    </row>
    <row r="5848" spans="1:7" ht="14">
      <c r="A5848" s="762">
        <f t="shared" si="93"/>
        <v>1999</v>
      </c>
      <c r="B5848" s="865">
        <v>36297</v>
      </c>
      <c r="C5848" s="873">
        <v>920</v>
      </c>
      <c r="F5848" s="868"/>
      <c r="G5848" s="867"/>
    </row>
    <row r="5849" spans="1:7" ht="14">
      <c r="A5849" s="762">
        <f t="shared" si="93"/>
        <v>1999</v>
      </c>
      <c r="B5849" s="865">
        <v>36294</v>
      </c>
      <c r="C5849" s="873">
        <v>901</v>
      </c>
      <c r="F5849" s="868"/>
      <c r="G5849" s="867"/>
    </row>
    <row r="5850" spans="1:7" ht="14">
      <c r="A5850" s="762">
        <f t="shared" si="93"/>
        <v>1999</v>
      </c>
      <c r="B5850" s="865">
        <v>36293</v>
      </c>
      <c r="C5850" s="873">
        <v>884</v>
      </c>
      <c r="F5850" s="868"/>
      <c r="G5850" s="867"/>
    </row>
    <row r="5851" spans="1:7" ht="14">
      <c r="A5851" s="762">
        <f t="shared" si="93"/>
        <v>1999</v>
      </c>
      <c r="B5851" s="865">
        <v>36292</v>
      </c>
      <c r="C5851" s="873">
        <v>885</v>
      </c>
      <c r="F5851" s="868"/>
      <c r="G5851" s="867"/>
    </row>
    <row r="5852" spans="1:7" ht="14">
      <c r="A5852" s="762">
        <f t="shared" si="93"/>
        <v>1999</v>
      </c>
      <c r="B5852" s="865">
        <v>36291</v>
      </c>
      <c r="C5852" s="873">
        <v>867</v>
      </c>
      <c r="F5852" s="868"/>
      <c r="G5852" s="867"/>
    </row>
    <row r="5853" spans="1:7" ht="14">
      <c r="A5853" s="762">
        <f t="shared" si="93"/>
        <v>1999</v>
      </c>
      <c r="B5853" s="865">
        <v>36290</v>
      </c>
      <c r="C5853" s="873">
        <v>848</v>
      </c>
      <c r="F5853" s="868"/>
      <c r="G5853" s="867"/>
    </row>
    <row r="5854" spans="1:7" ht="14">
      <c r="A5854" s="762">
        <f t="shared" si="93"/>
        <v>1999</v>
      </c>
      <c r="B5854" s="865">
        <v>36287</v>
      </c>
      <c r="C5854" s="873">
        <v>854</v>
      </c>
      <c r="F5854" s="868"/>
      <c r="G5854" s="867"/>
    </row>
    <row r="5855" spans="1:7" ht="14">
      <c r="A5855" s="762">
        <f t="shared" si="93"/>
        <v>1999</v>
      </c>
      <c r="B5855" s="865">
        <v>36286</v>
      </c>
      <c r="C5855" s="873">
        <v>885</v>
      </c>
      <c r="F5855" s="868"/>
      <c r="G5855" s="867"/>
    </row>
    <row r="5856" spans="1:7" ht="14">
      <c r="A5856" s="762">
        <f t="shared" si="93"/>
        <v>1999</v>
      </c>
      <c r="B5856" s="865">
        <v>36285</v>
      </c>
      <c r="C5856" s="873">
        <v>885</v>
      </c>
      <c r="F5856" s="868"/>
      <c r="G5856" s="867"/>
    </row>
    <row r="5857" spans="1:7" ht="14">
      <c r="A5857" s="762">
        <f t="shared" si="93"/>
        <v>1999</v>
      </c>
      <c r="B5857" s="865">
        <v>36284</v>
      </c>
      <c r="C5857" s="873">
        <v>862</v>
      </c>
      <c r="F5857" s="868"/>
      <c r="G5857" s="867"/>
    </row>
    <row r="5858" spans="1:7" ht="14">
      <c r="A5858" s="762">
        <f t="shared" si="93"/>
        <v>1999</v>
      </c>
      <c r="B5858" s="865">
        <v>36283</v>
      </c>
      <c r="C5858" s="873">
        <v>849</v>
      </c>
      <c r="F5858" s="868"/>
      <c r="G5858" s="867"/>
    </row>
    <row r="5859" spans="1:7" ht="14">
      <c r="A5859" s="762">
        <f t="shared" si="93"/>
        <v>1999</v>
      </c>
      <c r="B5859" s="865">
        <v>36280</v>
      </c>
      <c r="C5859" s="873">
        <v>873</v>
      </c>
      <c r="F5859" s="868"/>
      <c r="G5859" s="867"/>
    </row>
    <row r="5860" spans="1:7" ht="14">
      <c r="A5860" s="762">
        <f t="shared" si="93"/>
        <v>1999</v>
      </c>
      <c r="B5860" s="865">
        <v>36279</v>
      </c>
      <c r="C5860" s="873">
        <v>899</v>
      </c>
      <c r="F5860" s="868"/>
      <c r="G5860" s="867"/>
    </row>
    <row r="5861" spans="1:7" ht="14">
      <c r="A5861" s="762">
        <f t="shared" si="93"/>
        <v>1999</v>
      </c>
      <c r="B5861" s="865">
        <v>36278</v>
      </c>
      <c r="C5861" s="873">
        <v>905</v>
      </c>
      <c r="F5861" s="868"/>
      <c r="G5861" s="867"/>
    </row>
    <row r="5862" spans="1:7" ht="14">
      <c r="A5862" s="762">
        <f t="shared" si="93"/>
        <v>1999</v>
      </c>
      <c r="B5862" s="865">
        <v>36277</v>
      </c>
      <c r="C5862" s="873">
        <v>908</v>
      </c>
      <c r="F5862" s="868"/>
      <c r="G5862" s="867"/>
    </row>
    <row r="5863" spans="1:7" ht="14">
      <c r="A5863" s="762">
        <f t="shared" si="93"/>
        <v>1999</v>
      </c>
      <c r="B5863" s="865">
        <v>36276</v>
      </c>
      <c r="C5863" s="873">
        <v>871</v>
      </c>
      <c r="F5863" s="868"/>
      <c r="G5863" s="867"/>
    </row>
    <row r="5864" spans="1:7" ht="14">
      <c r="A5864" s="762">
        <f t="shared" si="93"/>
        <v>1999</v>
      </c>
      <c r="B5864" s="865">
        <v>36273</v>
      </c>
      <c r="C5864" s="873">
        <v>858</v>
      </c>
      <c r="F5864" s="868"/>
      <c r="G5864" s="867"/>
    </row>
    <row r="5865" spans="1:7" ht="14">
      <c r="A5865" s="762">
        <f t="shared" si="93"/>
        <v>1999</v>
      </c>
      <c r="B5865" s="865">
        <v>36272</v>
      </c>
      <c r="C5865" s="873">
        <v>851</v>
      </c>
      <c r="F5865" s="868"/>
      <c r="G5865" s="867"/>
    </row>
    <row r="5866" spans="1:7" ht="14">
      <c r="A5866" s="762">
        <f t="shared" si="93"/>
        <v>1999</v>
      </c>
      <c r="B5866" s="865">
        <v>36271</v>
      </c>
      <c r="C5866" s="873">
        <v>850</v>
      </c>
      <c r="F5866" s="868"/>
      <c r="G5866" s="867"/>
    </row>
    <row r="5867" spans="1:7" ht="14">
      <c r="A5867" s="762">
        <f t="shared" si="93"/>
        <v>1999</v>
      </c>
      <c r="B5867" s="865">
        <v>36270</v>
      </c>
      <c r="C5867" s="873">
        <v>862</v>
      </c>
      <c r="F5867" s="868"/>
      <c r="G5867" s="867"/>
    </row>
    <row r="5868" spans="1:7" ht="14">
      <c r="A5868" s="762">
        <f t="shared" si="93"/>
        <v>1999</v>
      </c>
      <c r="B5868" s="865">
        <v>36269</v>
      </c>
      <c r="C5868" s="873">
        <v>825</v>
      </c>
      <c r="F5868" s="868"/>
      <c r="G5868" s="867"/>
    </row>
    <row r="5869" spans="1:7" ht="14">
      <c r="A5869" s="762">
        <f t="shared" si="93"/>
        <v>1999</v>
      </c>
      <c r="B5869" s="865">
        <v>36266</v>
      </c>
      <c r="C5869" s="873">
        <v>832</v>
      </c>
      <c r="F5869" s="868"/>
      <c r="G5869" s="867"/>
    </row>
    <row r="5870" spans="1:7" ht="14">
      <c r="A5870" s="762">
        <f t="shared" si="93"/>
        <v>1999</v>
      </c>
      <c r="B5870" s="865">
        <v>36265</v>
      </c>
      <c r="C5870" s="873">
        <v>899</v>
      </c>
      <c r="F5870" s="868"/>
      <c r="G5870" s="867"/>
    </row>
    <row r="5871" spans="1:7" ht="14">
      <c r="A5871" s="762">
        <f t="shared" si="93"/>
        <v>1999</v>
      </c>
      <c r="B5871" s="865">
        <v>36264</v>
      </c>
      <c r="C5871" s="873">
        <v>881</v>
      </c>
      <c r="F5871" s="868"/>
      <c r="G5871" s="867"/>
    </row>
    <row r="5872" spans="1:7" ht="14">
      <c r="A5872" s="762">
        <f t="shared" si="93"/>
        <v>1999</v>
      </c>
      <c r="B5872" s="865">
        <v>36263</v>
      </c>
      <c r="C5872" s="873">
        <v>892</v>
      </c>
      <c r="F5872" s="868"/>
      <c r="G5872" s="867"/>
    </row>
    <row r="5873" spans="1:7" ht="14">
      <c r="A5873" s="762">
        <f t="shared" si="93"/>
        <v>1999</v>
      </c>
      <c r="B5873" s="865">
        <v>36262</v>
      </c>
      <c r="C5873" s="873">
        <v>957</v>
      </c>
      <c r="F5873" s="868"/>
      <c r="G5873" s="867"/>
    </row>
    <row r="5874" spans="1:7" ht="14">
      <c r="A5874" s="762">
        <f t="shared" si="93"/>
        <v>1999</v>
      </c>
      <c r="B5874" s="865">
        <v>36259</v>
      </c>
      <c r="C5874" s="873">
        <v>975</v>
      </c>
      <c r="F5874" s="868"/>
      <c r="G5874" s="867"/>
    </row>
    <row r="5875" spans="1:7" ht="14">
      <c r="A5875" s="762">
        <f t="shared" si="93"/>
        <v>1999</v>
      </c>
      <c r="B5875" s="865">
        <v>36258</v>
      </c>
      <c r="C5875" s="873">
        <v>941</v>
      </c>
      <c r="F5875" s="868"/>
      <c r="G5875" s="867"/>
    </row>
    <row r="5876" spans="1:7" ht="14">
      <c r="A5876" s="762">
        <f t="shared" si="93"/>
        <v>1999</v>
      </c>
      <c r="B5876" s="865">
        <v>36257</v>
      </c>
      <c r="C5876" s="873">
        <v>971</v>
      </c>
      <c r="F5876" s="868"/>
      <c r="G5876" s="867"/>
    </row>
    <row r="5877" spans="1:7" ht="14">
      <c r="A5877" s="762">
        <f t="shared" si="93"/>
        <v>1999</v>
      </c>
      <c r="B5877" s="865">
        <v>36256</v>
      </c>
      <c r="C5877" s="873">
        <v>990</v>
      </c>
      <c r="F5877" s="868"/>
      <c r="G5877" s="867"/>
    </row>
    <row r="5878" spans="1:7" ht="14">
      <c r="A5878" s="762">
        <f t="shared" si="93"/>
        <v>1999</v>
      </c>
      <c r="B5878" s="865">
        <v>36255</v>
      </c>
      <c r="C5878" s="873">
        <v>990</v>
      </c>
      <c r="F5878" s="868"/>
      <c r="G5878" s="867"/>
    </row>
    <row r="5879" spans="1:7" ht="14">
      <c r="A5879" s="762">
        <f t="shared" si="93"/>
        <v>1999</v>
      </c>
      <c r="B5879" s="865">
        <v>36251</v>
      </c>
      <c r="C5879" s="873">
        <v>1015</v>
      </c>
      <c r="F5879" s="868"/>
      <c r="G5879" s="874"/>
    </row>
    <row r="5880" spans="1:7" ht="14">
      <c r="A5880" s="762">
        <f t="shared" si="93"/>
        <v>1999</v>
      </c>
      <c r="B5880" s="865">
        <v>36250</v>
      </c>
      <c r="C5880" s="873">
        <v>1041</v>
      </c>
      <c r="F5880" s="868"/>
      <c r="G5880" s="874"/>
    </row>
    <row r="5881" spans="1:7" ht="14">
      <c r="A5881" s="762">
        <f t="shared" si="93"/>
        <v>1999</v>
      </c>
      <c r="B5881" s="865">
        <v>36249</v>
      </c>
      <c r="C5881" s="873">
        <v>1045</v>
      </c>
      <c r="F5881" s="868"/>
      <c r="G5881" s="874"/>
    </row>
    <row r="5882" spans="1:7" ht="14">
      <c r="A5882" s="762">
        <f t="shared" si="93"/>
        <v>1999</v>
      </c>
      <c r="B5882" s="865">
        <v>36248</v>
      </c>
      <c r="C5882" s="873">
        <v>1063</v>
      </c>
      <c r="F5882" s="868"/>
      <c r="G5882" s="874"/>
    </row>
    <row r="5883" spans="1:7" ht="14">
      <c r="A5883" s="762">
        <f t="shared" si="93"/>
        <v>1999</v>
      </c>
      <c r="B5883" s="865">
        <v>36245</v>
      </c>
      <c r="C5883" s="873">
        <v>1118</v>
      </c>
      <c r="F5883" s="868"/>
      <c r="G5883" s="874"/>
    </row>
    <row r="5884" spans="1:7" ht="14">
      <c r="A5884" s="762">
        <f t="shared" si="93"/>
        <v>1999</v>
      </c>
      <c r="B5884" s="865">
        <v>36244</v>
      </c>
      <c r="C5884" s="873">
        <v>1146</v>
      </c>
      <c r="F5884" s="868"/>
      <c r="G5884" s="874"/>
    </row>
    <row r="5885" spans="1:7" ht="14">
      <c r="A5885" s="762">
        <f t="shared" si="93"/>
        <v>1999</v>
      </c>
      <c r="B5885" s="865">
        <v>36243</v>
      </c>
      <c r="C5885" s="873">
        <v>1195</v>
      </c>
      <c r="F5885" s="868"/>
      <c r="G5885" s="874"/>
    </row>
    <row r="5886" spans="1:7" ht="14">
      <c r="A5886" s="762">
        <f t="shared" si="93"/>
        <v>1999</v>
      </c>
      <c r="B5886" s="865">
        <v>36242</v>
      </c>
      <c r="C5886" s="873">
        <v>1179</v>
      </c>
      <c r="F5886" s="868"/>
      <c r="G5886" s="874"/>
    </row>
    <row r="5887" spans="1:7" ht="14">
      <c r="A5887" s="762">
        <f t="shared" si="93"/>
        <v>1999</v>
      </c>
      <c r="B5887" s="865">
        <v>36241</v>
      </c>
      <c r="C5887" s="873">
        <v>1149</v>
      </c>
      <c r="F5887" s="868"/>
      <c r="G5887" s="874"/>
    </row>
    <row r="5888" spans="1:7" ht="14">
      <c r="A5888" s="762">
        <f t="shared" si="93"/>
        <v>1999</v>
      </c>
      <c r="B5888" s="865">
        <v>36238</v>
      </c>
      <c r="C5888" s="873">
        <v>1147</v>
      </c>
      <c r="F5888" s="868"/>
      <c r="G5888" s="874"/>
    </row>
    <row r="5889" spans="1:7" ht="14">
      <c r="A5889" s="762">
        <f t="shared" si="93"/>
        <v>1999</v>
      </c>
      <c r="B5889" s="865">
        <v>36237</v>
      </c>
      <c r="C5889" s="873">
        <v>1174</v>
      </c>
      <c r="F5889" s="868"/>
      <c r="G5889" s="874"/>
    </row>
    <row r="5890" spans="1:7" ht="14">
      <c r="A5890" s="762">
        <f t="shared" si="93"/>
        <v>1999</v>
      </c>
      <c r="B5890" s="865">
        <v>36236</v>
      </c>
      <c r="C5890" s="873">
        <v>1209</v>
      </c>
      <c r="F5890" s="868"/>
      <c r="G5890" s="874"/>
    </row>
    <row r="5891" spans="1:7" ht="14">
      <c r="A5891" s="762">
        <f t="shared" si="93"/>
        <v>1999</v>
      </c>
      <c r="B5891" s="865">
        <v>36235</v>
      </c>
      <c r="C5891" s="873">
        <v>1204</v>
      </c>
      <c r="F5891" s="868"/>
      <c r="G5891" s="874"/>
    </row>
    <row r="5892" spans="1:7" ht="14">
      <c r="A5892" s="762">
        <f t="shared" ref="A5892:A5955" si="94">YEAR(B5892)</f>
        <v>1999</v>
      </c>
      <c r="B5892" s="865">
        <v>36234</v>
      </c>
      <c r="C5892" s="873">
        <v>1183</v>
      </c>
      <c r="F5892" s="868"/>
      <c r="G5892" s="874"/>
    </row>
    <row r="5893" spans="1:7" ht="14">
      <c r="A5893" s="762">
        <f t="shared" si="94"/>
        <v>1999</v>
      </c>
      <c r="B5893" s="865">
        <v>36231</v>
      </c>
      <c r="C5893" s="873">
        <v>1251</v>
      </c>
      <c r="F5893" s="868"/>
      <c r="G5893" s="874"/>
    </row>
    <row r="5894" spans="1:7" ht="14">
      <c r="A5894" s="762">
        <f t="shared" si="94"/>
        <v>1999</v>
      </c>
      <c r="B5894" s="865">
        <v>36230</v>
      </c>
      <c r="C5894" s="873">
        <v>1231</v>
      </c>
      <c r="F5894" s="868"/>
      <c r="G5894" s="874"/>
    </row>
    <row r="5895" spans="1:7" ht="14">
      <c r="A5895" s="762">
        <f t="shared" si="94"/>
        <v>1999</v>
      </c>
      <c r="B5895" s="865">
        <v>36229</v>
      </c>
      <c r="C5895" s="873">
        <v>1234</v>
      </c>
      <c r="F5895" s="868"/>
      <c r="G5895" s="874"/>
    </row>
    <row r="5896" spans="1:7" ht="14">
      <c r="A5896" s="762">
        <f t="shared" si="94"/>
        <v>1999</v>
      </c>
      <c r="B5896" s="865">
        <v>36228</v>
      </c>
      <c r="C5896" s="873">
        <v>1285</v>
      </c>
      <c r="F5896" s="868"/>
      <c r="G5896" s="874"/>
    </row>
    <row r="5897" spans="1:7" ht="14">
      <c r="A5897" s="762">
        <f t="shared" si="94"/>
        <v>1999</v>
      </c>
      <c r="B5897" s="865">
        <v>36227</v>
      </c>
      <c r="C5897" s="873">
        <v>1308</v>
      </c>
      <c r="F5897" s="868"/>
      <c r="G5897" s="874"/>
    </row>
    <row r="5898" spans="1:7" ht="14">
      <c r="A5898" s="762">
        <f t="shared" si="94"/>
        <v>1999</v>
      </c>
      <c r="B5898" s="865">
        <v>36224</v>
      </c>
      <c r="C5898" s="873">
        <v>1331</v>
      </c>
      <c r="F5898" s="868"/>
      <c r="G5898" s="874"/>
    </row>
    <row r="5899" spans="1:7" ht="14">
      <c r="A5899" s="762">
        <f t="shared" si="94"/>
        <v>1999</v>
      </c>
      <c r="B5899" s="865">
        <v>36223</v>
      </c>
      <c r="C5899" s="873">
        <v>1397</v>
      </c>
      <c r="F5899" s="868"/>
      <c r="G5899" s="874"/>
    </row>
    <row r="5900" spans="1:7" ht="14">
      <c r="A5900" s="762">
        <f t="shared" si="94"/>
        <v>1999</v>
      </c>
      <c r="B5900" s="865">
        <v>36222</v>
      </c>
      <c r="C5900" s="873">
        <v>1484</v>
      </c>
      <c r="F5900" s="868"/>
      <c r="G5900" s="874"/>
    </row>
    <row r="5901" spans="1:7" ht="14">
      <c r="A5901" s="762">
        <f t="shared" si="94"/>
        <v>1999</v>
      </c>
      <c r="B5901" s="865">
        <v>36221</v>
      </c>
      <c r="C5901" s="873">
        <v>1452</v>
      </c>
      <c r="F5901" s="868"/>
      <c r="G5901" s="874"/>
    </row>
    <row r="5902" spans="1:7" ht="14">
      <c r="A5902" s="762">
        <f t="shared" si="94"/>
        <v>1999</v>
      </c>
      <c r="B5902" s="865">
        <v>36220</v>
      </c>
      <c r="C5902" s="873">
        <v>1345</v>
      </c>
      <c r="F5902" s="868"/>
      <c r="G5902" s="874"/>
    </row>
    <row r="5903" spans="1:7" ht="14">
      <c r="A5903" s="762">
        <f t="shared" si="94"/>
        <v>1999</v>
      </c>
      <c r="B5903" s="865">
        <v>36217</v>
      </c>
      <c r="C5903" s="873">
        <v>1376</v>
      </c>
      <c r="F5903" s="868"/>
      <c r="G5903" s="874"/>
    </row>
    <row r="5904" spans="1:7" ht="14">
      <c r="A5904" s="762">
        <f t="shared" si="94"/>
        <v>1999</v>
      </c>
      <c r="B5904" s="865">
        <v>36216</v>
      </c>
      <c r="C5904" s="873">
        <v>1339</v>
      </c>
      <c r="F5904" s="868"/>
      <c r="G5904" s="874"/>
    </row>
    <row r="5905" spans="1:7" ht="14">
      <c r="A5905" s="762">
        <f t="shared" si="94"/>
        <v>1999</v>
      </c>
      <c r="B5905" s="865">
        <v>36215</v>
      </c>
      <c r="C5905" s="873">
        <v>1291</v>
      </c>
      <c r="F5905" s="868"/>
      <c r="G5905" s="874"/>
    </row>
    <row r="5906" spans="1:7" ht="14">
      <c r="A5906" s="762">
        <f t="shared" si="94"/>
        <v>1999</v>
      </c>
      <c r="B5906" s="865">
        <v>36214</v>
      </c>
      <c r="C5906" s="873">
        <v>1307</v>
      </c>
      <c r="F5906" s="868"/>
      <c r="G5906" s="874"/>
    </row>
    <row r="5907" spans="1:7" ht="14">
      <c r="A5907" s="762">
        <f t="shared" si="94"/>
        <v>1999</v>
      </c>
      <c r="B5907" s="865">
        <v>36213</v>
      </c>
      <c r="C5907" s="873">
        <v>1271</v>
      </c>
      <c r="F5907" s="868"/>
      <c r="G5907" s="874"/>
    </row>
    <row r="5908" spans="1:7" ht="14">
      <c r="A5908" s="762">
        <f t="shared" si="94"/>
        <v>1999</v>
      </c>
      <c r="B5908" s="865">
        <v>36210</v>
      </c>
      <c r="C5908" s="873">
        <v>1260</v>
      </c>
      <c r="F5908" s="868"/>
      <c r="G5908" s="874"/>
    </row>
    <row r="5909" spans="1:7" ht="14">
      <c r="A5909" s="762">
        <f t="shared" si="94"/>
        <v>1999</v>
      </c>
      <c r="B5909" s="865">
        <v>36209</v>
      </c>
      <c r="C5909" s="873">
        <v>1254</v>
      </c>
      <c r="F5909" s="868"/>
      <c r="G5909" s="874"/>
    </row>
    <row r="5910" spans="1:7" ht="14">
      <c r="A5910" s="762">
        <f t="shared" si="94"/>
        <v>1999</v>
      </c>
      <c r="B5910" s="865">
        <v>36208</v>
      </c>
      <c r="C5910" s="873">
        <v>1254</v>
      </c>
      <c r="F5910" s="868"/>
      <c r="G5910" s="874"/>
    </row>
    <row r="5911" spans="1:7" ht="14">
      <c r="A5911" s="762">
        <f t="shared" si="94"/>
        <v>1999</v>
      </c>
      <c r="B5911" s="865">
        <v>36207</v>
      </c>
      <c r="C5911" s="873">
        <v>1242</v>
      </c>
      <c r="F5911" s="868"/>
      <c r="G5911" s="874"/>
    </row>
    <row r="5912" spans="1:7" ht="14">
      <c r="A5912" s="762">
        <f t="shared" si="94"/>
        <v>1999</v>
      </c>
      <c r="B5912" s="865">
        <v>36203</v>
      </c>
      <c r="C5912" s="873">
        <v>1289</v>
      </c>
      <c r="F5912" s="868"/>
      <c r="G5912" s="874"/>
    </row>
    <row r="5913" spans="1:7" ht="14">
      <c r="A5913" s="762">
        <f t="shared" si="94"/>
        <v>1999</v>
      </c>
      <c r="B5913" s="865">
        <v>36202</v>
      </c>
      <c r="C5913" s="873">
        <v>1305</v>
      </c>
      <c r="F5913" s="868"/>
      <c r="G5913" s="874"/>
    </row>
    <row r="5914" spans="1:7" ht="14">
      <c r="A5914" s="762">
        <f t="shared" si="94"/>
        <v>1999</v>
      </c>
      <c r="B5914" s="865">
        <v>36201</v>
      </c>
      <c r="C5914" s="873">
        <v>1345</v>
      </c>
      <c r="F5914" s="868"/>
      <c r="G5914" s="874"/>
    </row>
    <row r="5915" spans="1:7" ht="14">
      <c r="A5915" s="762">
        <f t="shared" si="94"/>
        <v>1999</v>
      </c>
      <c r="B5915" s="865">
        <v>36200</v>
      </c>
      <c r="C5915" s="873">
        <v>1361</v>
      </c>
      <c r="F5915" s="868"/>
      <c r="G5915" s="874"/>
    </row>
    <row r="5916" spans="1:7" ht="14">
      <c r="A5916" s="762">
        <f t="shared" si="94"/>
        <v>1999</v>
      </c>
      <c r="B5916" s="865">
        <v>36199</v>
      </c>
      <c r="C5916" s="873">
        <v>1380</v>
      </c>
      <c r="F5916" s="868"/>
      <c r="G5916" s="874"/>
    </row>
    <row r="5917" spans="1:7" ht="14">
      <c r="A5917" s="762">
        <f t="shared" si="94"/>
        <v>1999</v>
      </c>
      <c r="B5917" s="865">
        <v>36196</v>
      </c>
      <c r="C5917" s="873">
        <v>1358</v>
      </c>
      <c r="F5917" s="868"/>
      <c r="G5917" s="874"/>
    </row>
    <row r="5918" spans="1:7" ht="14">
      <c r="A5918" s="762">
        <f t="shared" si="94"/>
        <v>1999</v>
      </c>
      <c r="B5918" s="865">
        <v>36195</v>
      </c>
      <c r="C5918" s="873">
        <v>1312</v>
      </c>
      <c r="F5918" s="868"/>
      <c r="G5918" s="874"/>
    </row>
    <row r="5919" spans="1:7" ht="14">
      <c r="A5919" s="762">
        <f t="shared" si="94"/>
        <v>1999</v>
      </c>
      <c r="B5919" s="865">
        <v>36194</v>
      </c>
      <c r="C5919" s="873">
        <v>1311</v>
      </c>
      <c r="F5919" s="868"/>
      <c r="G5919" s="874"/>
    </row>
    <row r="5920" spans="1:7" ht="14">
      <c r="A5920" s="762">
        <f t="shared" si="94"/>
        <v>1999</v>
      </c>
      <c r="B5920" s="865">
        <v>36193</v>
      </c>
      <c r="C5920" s="873">
        <v>1308</v>
      </c>
      <c r="F5920" s="868"/>
      <c r="G5920" s="874"/>
    </row>
    <row r="5921" spans="1:7" ht="14">
      <c r="A5921" s="762">
        <f t="shared" si="94"/>
        <v>1999</v>
      </c>
      <c r="B5921" s="865">
        <v>36192</v>
      </c>
      <c r="C5921" s="873">
        <v>1351</v>
      </c>
      <c r="F5921" s="868"/>
      <c r="G5921" s="874"/>
    </row>
    <row r="5922" spans="1:7" ht="14">
      <c r="A5922" s="762">
        <f t="shared" si="94"/>
        <v>1999</v>
      </c>
      <c r="B5922" s="865">
        <v>36189</v>
      </c>
      <c r="C5922" s="873">
        <v>1507</v>
      </c>
      <c r="F5922" s="868"/>
      <c r="G5922" s="874"/>
    </row>
    <row r="5923" spans="1:7" ht="14">
      <c r="A5923" s="762">
        <f t="shared" si="94"/>
        <v>1999</v>
      </c>
      <c r="B5923" s="865">
        <v>36188</v>
      </c>
      <c r="C5923" s="873">
        <v>1536</v>
      </c>
      <c r="F5923" s="868"/>
      <c r="G5923" s="874"/>
    </row>
    <row r="5924" spans="1:7" ht="14">
      <c r="A5924" s="762">
        <f t="shared" si="94"/>
        <v>1999</v>
      </c>
      <c r="B5924" s="865">
        <v>36187</v>
      </c>
      <c r="C5924" s="873">
        <v>1635</v>
      </c>
      <c r="F5924" s="868"/>
      <c r="G5924" s="874"/>
    </row>
    <row r="5925" spans="1:7" ht="14">
      <c r="A5925" s="762">
        <f t="shared" si="94"/>
        <v>1999</v>
      </c>
      <c r="B5925" s="865">
        <v>36186</v>
      </c>
      <c r="C5925" s="873">
        <v>1588</v>
      </c>
      <c r="F5925" s="868"/>
      <c r="G5925" s="874"/>
    </row>
    <row r="5926" spans="1:7" ht="14">
      <c r="A5926" s="762">
        <f t="shared" si="94"/>
        <v>1999</v>
      </c>
      <c r="B5926" s="865">
        <v>36185</v>
      </c>
      <c r="C5926" s="873">
        <v>1723</v>
      </c>
      <c r="F5926" s="868"/>
      <c r="G5926" s="874"/>
    </row>
    <row r="5927" spans="1:7" ht="14">
      <c r="A5927" s="762">
        <f t="shared" si="94"/>
        <v>1999</v>
      </c>
      <c r="B5927" s="865">
        <v>36182</v>
      </c>
      <c r="C5927" s="873">
        <v>1631</v>
      </c>
      <c r="F5927" s="868"/>
      <c r="G5927" s="874"/>
    </row>
    <row r="5928" spans="1:7" ht="14">
      <c r="A5928" s="762">
        <f t="shared" si="94"/>
        <v>1999</v>
      </c>
      <c r="B5928" s="865">
        <v>36181</v>
      </c>
      <c r="C5928" s="873">
        <v>1503</v>
      </c>
      <c r="F5928" s="868"/>
      <c r="G5928" s="874"/>
    </row>
    <row r="5929" spans="1:7" ht="14">
      <c r="A5929" s="762">
        <f t="shared" si="94"/>
        <v>1999</v>
      </c>
      <c r="B5929" s="865">
        <v>36180</v>
      </c>
      <c r="C5929" s="873">
        <v>1305</v>
      </c>
      <c r="F5929" s="868"/>
      <c r="G5929" s="874"/>
    </row>
    <row r="5930" spans="1:7" ht="14">
      <c r="A5930" s="762">
        <f t="shared" si="94"/>
        <v>1999</v>
      </c>
      <c r="B5930" s="865">
        <v>36179</v>
      </c>
      <c r="C5930" s="873">
        <v>1309</v>
      </c>
      <c r="F5930" s="868"/>
      <c r="G5930" s="874"/>
    </row>
    <row r="5931" spans="1:7" ht="14">
      <c r="A5931" s="762">
        <f t="shared" si="94"/>
        <v>1999</v>
      </c>
      <c r="B5931" s="865">
        <v>36175</v>
      </c>
      <c r="C5931" s="873">
        <v>1432</v>
      </c>
      <c r="F5931" s="868"/>
      <c r="G5931" s="874"/>
    </row>
    <row r="5932" spans="1:7" ht="14">
      <c r="A5932" s="762">
        <f t="shared" si="94"/>
        <v>1999</v>
      </c>
      <c r="B5932" s="865">
        <v>36174</v>
      </c>
      <c r="C5932" s="873">
        <v>1779</v>
      </c>
      <c r="F5932" s="868"/>
      <c r="G5932" s="874"/>
    </row>
    <row r="5933" spans="1:7" ht="14">
      <c r="A5933" s="762">
        <f t="shared" si="94"/>
        <v>1999</v>
      </c>
      <c r="B5933" s="865">
        <v>36173</v>
      </c>
      <c r="C5933" s="873">
        <v>1686</v>
      </c>
      <c r="F5933" s="868"/>
      <c r="G5933" s="874"/>
    </row>
    <row r="5934" spans="1:7" ht="14">
      <c r="A5934" s="762">
        <f t="shared" si="94"/>
        <v>1999</v>
      </c>
      <c r="B5934" s="865">
        <v>36172</v>
      </c>
      <c r="C5934" s="873">
        <v>1477</v>
      </c>
      <c r="F5934" s="868"/>
      <c r="G5934" s="874"/>
    </row>
    <row r="5935" spans="1:7" ht="14">
      <c r="A5935" s="762">
        <f t="shared" si="94"/>
        <v>1999</v>
      </c>
      <c r="B5935" s="865">
        <v>36171</v>
      </c>
      <c r="C5935" s="873">
        <v>1384</v>
      </c>
      <c r="F5935" s="868"/>
      <c r="G5935" s="874"/>
    </row>
    <row r="5936" spans="1:7" ht="14">
      <c r="A5936" s="762">
        <f t="shared" si="94"/>
        <v>1999</v>
      </c>
      <c r="B5936" s="865">
        <v>36168</v>
      </c>
      <c r="C5936" s="873">
        <v>1316</v>
      </c>
      <c r="F5936" s="868"/>
      <c r="G5936" s="874"/>
    </row>
    <row r="5937" spans="1:7" ht="14">
      <c r="A5937" s="762">
        <f t="shared" si="94"/>
        <v>1999</v>
      </c>
      <c r="B5937" s="865">
        <v>36167</v>
      </c>
      <c r="C5937" s="873">
        <v>1248</v>
      </c>
      <c r="F5937" s="868"/>
      <c r="G5937" s="874"/>
    </row>
    <row r="5938" spans="1:7" ht="14">
      <c r="A5938" s="762">
        <f t="shared" si="94"/>
        <v>1999</v>
      </c>
      <c r="B5938" s="865">
        <v>36166</v>
      </c>
      <c r="C5938" s="873">
        <v>1145</v>
      </c>
      <c r="F5938" s="868"/>
      <c r="G5938" s="874"/>
    </row>
    <row r="5939" spans="1:7" ht="14">
      <c r="A5939" s="762">
        <f t="shared" si="94"/>
        <v>1999</v>
      </c>
      <c r="B5939" s="865">
        <v>36165</v>
      </c>
      <c r="C5939" s="873">
        <v>1141</v>
      </c>
      <c r="F5939" s="868"/>
      <c r="G5939" s="874"/>
    </row>
    <row r="5940" spans="1:7" ht="14">
      <c r="A5940" s="762">
        <f t="shared" si="94"/>
        <v>1999</v>
      </c>
      <c r="B5940" s="865">
        <v>36164</v>
      </c>
      <c r="C5940" s="873">
        <v>1187</v>
      </c>
      <c r="F5940" s="868"/>
      <c r="G5940" s="874"/>
    </row>
    <row r="5941" spans="1:7" ht="14">
      <c r="A5941" s="762">
        <f t="shared" si="94"/>
        <v>1998</v>
      </c>
      <c r="B5941" s="865">
        <v>36160</v>
      </c>
      <c r="C5941" s="873">
        <v>1231</v>
      </c>
      <c r="F5941" s="868"/>
      <c r="G5941" s="874"/>
    </row>
    <row r="5942" spans="1:7" ht="14">
      <c r="A5942" s="762">
        <f t="shared" si="94"/>
        <v>1998</v>
      </c>
      <c r="B5942" s="865">
        <v>36159</v>
      </c>
      <c r="C5942" s="873">
        <v>1263</v>
      </c>
      <c r="F5942" s="868"/>
      <c r="G5942" s="874"/>
    </row>
    <row r="5943" spans="1:7" ht="14">
      <c r="A5943" s="762">
        <f t="shared" si="94"/>
        <v>1998</v>
      </c>
      <c r="B5943" s="865">
        <v>36158</v>
      </c>
      <c r="C5943" s="873">
        <v>1244</v>
      </c>
      <c r="F5943" s="868"/>
      <c r="G5943" s="874"/>
    </row>
    <row r="5944" spans="1:7" ht="14">
      <c r="A5944" s="762">
        <f t="shared" si="94"/>
        <v>1998</v>
      </c>
      <c r="B5944" s="865">
        <v>36157</v>
      </c>
      <c r="C5944" s="873">
        <v>1209</v>
      </c>
      <c r="F5944" s="868"/>
      <c r="G5944" s="874"/>
    </row>
    <row r="5945" spans="1:7" ht="14">
      <c r="A5945" s="762">
        <f t="shared" si="94"/>
        <v>1998</v>
      </c>
      <c r="B5945" s="865">
        <v>36153</v>
      </c>
      <c r="C5945" s="873">
        <v>1196</v>
      </c>
      <c r="F5945" s="868"/>
      <c r="G5945" s="874"/>
    </row>
    <row r="5946" spans="1:7" ht="14">
      <c r="A5946" s="762">
        <f t="shared" si="94"/>
        <v>1998</v>
      </c>
      <c r="B5946" s="865">
        <v>36152</v>
      </c>
      <c r="C5946" s="873">
        <v>1203</v>
      </c>
      <c r="F5946" s="868"/>
      <c r="G5946" s="874"/>
    </row>
    <row r="5947" spans="1:7" ht="14">
      <c r="A5947" s="762">
        <f t="shared" si="94"/>
        <v>1998</v>
      </c>
      <c r="B5947" s="865">
        <v>36151</v>
      </c>
      <c r="C5947" s="873">
        <v>1199</v>
      </c>
      <c r="F5947" s="868"/>
      <c r="G5947" s="874"/>
    </row>
    <row r="5948" spans="1:7" ht="14">
      <c r="A5948" s="762">
        <f t="shared" si="94"/>
        <v>1998</v>
      </c>
      <c r="B5948" s="865">
        <v>36150</v>
      </c>
      <c r="C5948" s="873">
        <v>1214</v>
      </c>
      <c r="F5948" s="868"/>
      <c r="G5948" s="874"/>
    </row>
    <row r="5949" spans="1:7" ht="14">
      <c r="A5949" s="762">
        <f t="shared" si="94"/>
        <v>1998</v>
      </c>
      <c r="B5949" s="865">
        <v>36147</v>
      </c>
      <c r="C5949" s="873">
        <v>1281</v>
      </c>
      <c r="F5949" s="868"/>
      <c r="G5949" s="874"/>
    </row>
    <row r="5950" spans="1:7" ht="14">
      <c r="A5950" s="762">
        <f t="shared" si="94"/>
        <v>1998</v>
      </c>
      <c r="B5950" s="865">
        <v>36146</v>
      </c>
      <c r="C5950" s="873">
        <v>1261</v>
      </c>
      <c r="F5950" s="868"/>
      <c r="G5950" s="874"/>
    </row>
    <row r="5951" spans="1:7" ht="14">
      <c r="A5951" s="762">
        <f t="shared" si="94"/>
        <v>1998</v>
      </c>
      <c r="B5951" s="865">
        <v>36145</v>
      </c>
      <c r="C5951" s="873">
        <v>1250</v>
      </c>
      <c r="F5951" s="868"/>
      <c r="G5951" s="874"/>
    </row>
    <row r="5952" spans="1:7" ht="14">
      <c r="A5952" s="762">
        <f t="shared" si="94"/>
        <v>1998</v>
      </c>
      <c r="B5952" s="865">
        <v>36144</v>
      </c>
      <c r="C5952" s="873">
        <v>1219</v>
      </c>
      <c r="F5952" s="868"/>
      <c r="G5952" s="874"/>
    </row>
    <row r="5953" spans="1:7" ht="14">
      <c r="A5953" s="762">
        <f t="shared" si="94"/>
        <v>1998</v>
      </c>
      <c r="B5953" s="865">
        <v>36143</v>
      </c>
      <c r="C5953" s="873">
        <v>1293</v>
      </c>
      <c r="F5953" s="868"/>
      <c r="G5953" s="874"/>
    </row>
    <row r="5954" spans="1:7" ht="14">
      <c r="A5954" s="762">
        <f t="shared" si="94"/>
        <v>1998</v>
      </c>
      <c r="B5954" s="865">
        <v>36140</v>
      </c>
      <c r="C5954" s="873">
        <v>1219</v>
      </c>
      <c r="F5954" s="868"/>
      <c r="G5954" s="874"/>
    </row>
    <row r="5955" spans="1:7" ht="14">
      <c r="A5955" s="762">
        <f t="shared" si="94"/>
        <v>1998</v>
      </c>
      <c r="B5955" s="865">
        <v>36139</v>
      </c>
      <c r="C5955" s="873">
        <v>1164</v>
      </c>
      <c r="F5955" s="868"/>
      <c r="G5955" s="874"/>
    </row>
    <row r="5956" spans="1:7" ht="14">
      <c r="A5956" s="762">
        <f t="shared" ref="A5956:A6019" si="95">YEAR(B5956)</f>
        <v>1998</v>
      </c>
      <c r="B5956" s="865">
        <v>36138</v>
      </c>
      <c r="C5956" s="873">
        <v>1166</v>
      </c>
      <c r="F5956" s="868"/>
      <c r="G5956" s="874"/>
    </row>
    <row r="5957" spans="1:7" ht="14">
      <c r="A5957" s="762">
        <f t="shared" si="95"/>
        <v>1998</v>
      </c>
      <c r="B5957" s="865">
        <v>36137</v>
      </c>
      <c r="C5957" s="873">
        <v>1149</v>
      </c>
      <c r="F5957" s="868"/>
      <c r="G5957" s="874"/>
    </row>
    <row r="5958" spans="1:7" ht="14">
      <c r="A5958" s="762">
        <f t="shared" si="95"/>
        <v>1998</v>
      </c>
      <c r="B5958" s="865">
        <v>36136</v>
      </c>
      <c r="C5958" s="873">
        <v>1140</v>
      </c>
      <c r="F5958" s="868"/>
      <c r="G5958" s="874"/>
    </row>
    <row r="5959" spans="1:7" ht="14">
      <c r="A5959" s="762">
        <f t="shared" si="95"/>
        <v>1998</v>
      </c>
      <c r="B5959" s="865">
        <v>36133</v>
      </c>
      <c r="C5959" s="873">
        <v>1179</v>
      </c>
      <c r="F5959" s="868"/>
      <c r="G5959" s="874"/>
    </row>
    <row r="5960" spans="1:7" ht="14">
      <c r="A5960" s="762">
        <f t="shared" si="95"/>
        <v>1998</v>
      </c>
      <c r="B5960" s="865">
        <v>36132</v>
      </c>
      <c r="C5960" s="873">
        <v>1158</v>
      </c>
      <c r="F5960" s="868"/>
      <c r="G5960" s="874"/>
    </row>
    <row r="5961" spans="1:7" ht="14">
      <c r="A5961" s="762">
        <f t="shared" si="95"/>
        <v>1998</v>
      </c>
      <c r="B5961" s="865">
        <v>36131</v>
      </c>
      <c r="C5961" s="873">
        <v>1062</v>
      </c>
      <c r="F5961" s="868"/>
      <c r="G5961" s="874"/>
    </row>
    <row r="5962" spans="1:7" ht="14">
      <c r="A5962" s="762">
        <f t="shared" si="95"/>
        <v>1998</v>
      </c>
      <c r="B5962" s="865">
        <v>36130</v>
      </c>
      <c r="C5962" s="873">
        <v>1033</v>
      </c>
      <c r="F5962" s="868"/>
      <c r="G5962" s="874"/>
    </row>
    <row r="5963" spans="1:7" ht="14">
      <c r="A5963" s="762">
        <f t="shared" si="95"/>
        <v>1998</v>
      </c>
      <c r="B5963" s="865">
        <v>36129</v>
      </c>
      <c r="C5963" s="873">
        <v>975</v>
      </c>
      <c r="F5963" s="868"/>
      <c r="G5963" s="867"/>
    </row>
    <row r="5964" spans="1:7" ht="14">
      <c r="A5964" s="762">
        <f t="shared" si="95"/>
        <v>1998</v>
      </c>
      <c r="B5964" s="865">
        <v>36126</v>
      </c>
      <c r="C5964" s="873">
        <v>921</v>
      </c>
      <c r="F5964" s="868"/>
      <c r="G5964" s="867"/>
    </row>
    <row r="5965" spans="1:7" ht="14">
      <c r="A5965" s="762">
        <f t="shared" si="95"/>
        <v>1998</v>
      </c>
      <c r="B5965" s="865">
        <v>36124</v>
      </c>
      <c r="C5965" s="873">
        <v>950</v>
      </c>
      <c r="F5965" s="868"/>
      <c r="G5965" s="867"/>
    </row>
    <row r="5966" spans="1:7" ht="14">
      <c r="A5966" s="762">
        <f t="shared" si="95"/>
        <v>1998</v>
      </c>
      <c r="B5966" s="865">
        <v>36123</v>
      </c>
      <c r="C5966" s="873">
        <v>953</v>
      </c>
      <c r="F5966" s="868"/>
      <c r="G5966" s="867"/>
    </row>
    <row r="5967" spans="1:7" ht="14">
      <c r="A5967" s="762">
        <f t="shared" si="95"/>
        <v>1998</v>
      </c>
      <c r="B5967" s="865">
        <v>36122</v>
      </c>
      <c r="C5967" s="873">
        <v>933</v>
      </c>
      <c r="F5967" s="868"/>
      <c r="G5967" s="867"/>
    </row>
    <row r="5968" spans="1:7" ht="14">
      <c r="A5968" s="762">
        <f t="shared" si="95"/>
        <v>1998</v>
      </c>
      <c r="B5968" s="865">
        <v>36119</v>
      </c>
      <c r="C5968" s="873">
        <v>922</v>
      </c>
      <c r="F5968" s="868"/>
      <c r="G5968" s="867"/>
    </row>
    <row r="5969" spans="1:7" ht="14">
      <c r="A5969" s="762">
        <f t="shared" si="95"/>
        <v>1998</v>
      </c>
      <c r="B5969" s="865">
        <v>36118</v>
      </c>
      <c r="C5969" s="873">
        <v>974</v>
      </c>
      <c r="F5969" s="868"/>
      <c r="G5969" s="867"/>
    </row>
    <row r="5970" spans="1:7" ht="14">
      <c r="A5970" s="762">
        <f t="shared" si="95"/>
        <v>1998</v>
      </c>
      <c r="B5970" s="865">
        <v>36117</v>
      </c>
      <c r="C5970" s="873">
        <v>1012</v>
      </c>
      <c r="F5970" s="868"/>
      <c r="G5970" s="874"/>
    </row>
    <row r="5971" spans="1:7" ht="14">
      <c r="A5971" s="762">
        <f t="shared" si="95"/>
        <v>1998</v>
      </c>
      <c r="B5971" s="865">
        <v>36116</v>
      </c>
      <c r="C5971" s="873">
        <v>1004</v>
      </c>
      <c r="F5971" s="868"/>
      <c r="G5971" s="874"/>
    </row>
    <row r="5972" spans="1:7" ht="14">
      <c r="A5972" s="762">
        <f t="shared" si="95"/>
        <v>1998</v>
      </c>
      <c r="B5972" s="865">
        <v>36115</v>
      </c>
      <c r="C5972" s="873">
        <v>1041</v>
      </c>
      <c r="F5972" s="868"/>
      <c r="G5972" s="874"/>
    </row>
    <row r="5973" spans="1:7" ht="14">
      <c r="A5973" s="762">
        <f t="shared" si="95"/>
        <v>1998</v>
      </c>
      <c r="B5973" s="865">
        <v>36112</v>
      </c>
      <c r="C5973" s="873">
        <v>1082</v>
      </c>
      <c r="F5973" s="868"/>
      <c r="G5973" s="874"/>
    </row>
    <row r="5974" spans="1:7" ht="14">
      <c r="A5974" s="762">
        <f t="shared" si="95"/>
        <v>1998</v>
      </c>
      <c r="B5974" s="865">
        <v>36111</v>
      </c>
      <c r="C5974" s="873">
        <v>1104</v>
      </c>
      <c r="F5974" s="868"/>
      <c r="G5974" s="874"/>
    </row>
    <row r="5975" spans="1:7" ht="14">
      <c r="A5975" s="762">
        <f t="shared" si="95"/>
        <v>1998</v>
      </c>
      <c r="B5975" s="865">
        <v>36109</v>
      </c>
      <c r="C5975" s="873">
        <v>1043</v>
      </c>
      <c r="F5975" s="868"/>
      <c r="G5975" s="874"/>
    </row>
    <row r="5976" spans="1:7" ht="14">
      <c r="A5976" s="762">
        <f t="shared" si="95"/>
        <v>1998</v>
      </c>
      <c r="B5976" s="865">
        <v>36108</v>
      </c>
      <c r="C5976" s="873">
        <v>996</v>
      </c>
      <c r="F5976" s="868"/>
      <c r="G5976" s="867"/>
    </row>
    <row r="5977" spans="1:7" ht="14">
      <c r="A5977" s="762">
        <f t="shared" si="95"/>
        <v>1998</v>
      </c>
      <c r="B5977" s="865">
        <v>36105</v>
      </c>
      <c r="C5977" s="873">
        <v>990</v>
      </c>
      <c r="F5977" s="868"/>
      <c r="G5977" s="867"/>
    </row>
    <row r="5978" spans="1:7" ht="14">
      <c r="A5978" s="762">
        <f t="shared" si="95"/>
        <v>1998</v>
      </c>
      <c r="B5978" s="865">
        <v>36104</v>
      </c>
      <c r="C5978" s="873">
        <v>1052</v>
      </c>
      <c r="F5978" s="868"/>
      <c r="G5978" s="874"/>
    </row>
    <row r="5979" spans="1:7" ht="14">
      <c r="A5979" s="762">
        <f t="shared" si="95"/>
        <v>1998</v>
      </c>
      <c r="B5979" s="865">
        <v>36103</v>
      </c>
      <c r="C5979" s="873">
        <v>1100</v>
      </c>
      <c r="F5979" s="868"/>
      <c r="G5979" s="874"/>
    </row>
    <row r="5980" spans="1:7" ht="14">
      <c r="A5980" s="762">
        <f t="shared" si="95"/>
        <v>1998</v>
      </c>
      <c r="B5980" s="865">
        <v>36102</v>
      </c>
      <c r="C5980" s="873">
        <v>1131</v>
      </c>
      <c r="F5980" s="868"/>
      <c r="G5980" s="874"/>
    </row>
    <row r="5981" spans="1:7" ht="14">
      <c r="A5981" s="762">
        <f t="shared" si="95"/>
        <v>1998</v>
      </c>
      <c r="B5981" s="865">
        <v>36101</v>
      </c>
      <c r="C5981" s="873">
        <v>1140</v>
      </c>
      <c r="F5981" s="868"/>
      <c r="G5981" s="874"/>
    </row>
    <row r="5982" spans="1:7" ht="14">
      <c r="A5982" s="762">
        <f t="shared" si="95"/>
        <v>1998</v>
      </c>
      <c r="B5982" s="865">
        <v>36098</v>
      </c>
      <c r="C5982" s="873">
        <v>1192</v>
      </c>
      <c r="F5982" s="868"/>
      <c r="G5982" s="874"/>
    </row>
    <row r="5983" spans="1:7" ht="14">
      <c r="A5983" s="762">
        <f t="shared" si="95"/>
        <v>1998</v>
      </c>
      <c r="B5983" s="865">
        <v>36097</v>
      </c>
      <c r="C5983" s="873">
        <v>1304</v>
      </c>
      <c r="F5983" s="868"/>
      <c r="G5983" s="874"/>
    </row>
    <row r="5984" spans="1:7" ht="14">
      <c r="A5984" s="762">
        <f t="shared" si="95"/>
        <v>1998</v>
      </c>
      <c r="B5984" s="865">
        <v>36096</v>
      </c>
      <c r="C5984" s="873">
        <v>1237</v>
      </c>
      <c r="F5984" s="868"/>
      <c r="G5984" s="874"/>
    </row>
    <row r="5985" spans="1:7" ht="14">
      <c r="A5985" s="762">
        <f t="shared" si="95"/>
        <v>1998</v>
      </c>
      <c r="B5985" s="865">
        <v>36095</v>
      </c>
      <c r="C5985" s="873">
        <v>1195</v>
      </c>
      <c r="F5985" s="868"/>
      <c r="G5985" s="874"/>
    </row>
    <row r="5986" spans="1:7" ht="14">
      <c r="A5986" s="762">
        <f t="shared" si="95"/>
        <v>1998</v>
      </c>
      <c r="B5986" s="865">
        <v>36094</v>
      </c>
      <c r="C5986" s="873">
        <v>1143</v>
      </c>
      <c r="F5986" s="868"/>
      <c r="G5986" s="874"/>
    </row>
    <row r="5987" spans="1:7" ht="14">
      <c r="A5987" s="762">
        <f t="shared" si="95"/>
        <v>1998</v>
      </c>
      <c r="B5987" s="865">
        <v>36091</v>
      </c>
      <c r="C5987" s="873">
        <v>1112</v>
      </c>
      <c r="F5987" s="868"/>
      <c r="G5987" s="874"/>
    </row>
    <row r="5988" spans="1:7" ht="14">
      <c r="A5988" s="762">
        <f t="shared" si="95"/>
        <v>1998</v>
      </c>
      <c r="B5988" s="865">
        <v>36090</v>
      </c>
      <c r="C5988" s="873">
        <v>1101</v>
      </c>
      <c r="F5988" s="868"/>
      <c r="G5988" s="874"/>
    </row>
    <row r="5989" spans="1:7" ht="14">
      <c r="A5989" s="762">
        <f t="shared" si="95"/>
        <v>1998</v>
      </c>
      <c r="B5989" s="865">
        <v>36089</v>
      </c>
      <c r="C5989" s="873">
        <v>1128</v>
      </c>
      <c r="F5989" s="868"/>
      <c r="G5989" s="874"/>
    </row>
    <row r="5990" spans="1:7" ht="14">
      <c r="A5990" s="762">
        <f t="shared" si="95"/>
        <v>1998</v>
      </c>
      <c r="B5990" s="865">
        <v>36088</v>
      </c>
      <c r="C5990" s="873">
        <v>1112</v>
      </c>
      <c r="F5990" s="868"/>
      <c r="G5990" s="874"/>
    </row>
    <row r="5991" spans="1:7" ht="14">
      <c r="A5991" s="762">
        <f t="shared" si="95"/>
        <v>1998</v>
      </c>
      <c r="B5991" s="865">
        <v>36087</v>
      </c>
      <c r="C5991" s="873">
        <v>1172</v>
      </c>
      <c r="F5991" s="868"/>
      <c r="G5991" s="874"/>
    </row>
    <row r="5992" spans="1:7" ht="14">
      <c r="A5992" s="762">
        <f t="shared" si="95"/>
        <v>1998</v>
      </c>
      <c r="B5992" s="865">
        <v>36084</v>
      </c>
      <c r="C5992" s="873">
        <v>1207</v>
      </c>
      <c r="F5992" s="868"/>
      <c r="G5992" s="874"/>
    </row>
    <row r="5993" spans="1:7" ht="14">
      <c r="A5993" s="762">
        <f t="shared" si="95"/>
        <v>1998</v>
      </c>
      <c r="B5993" s="865">
        <v>36083</v>
      </c>
      <c r="C5993" s="873">
        <v>1254</v>
      </c>
      <c r="F5993" s="868"/>
      <c r="G5993" s="874"/>
    </row>
    <row r="5994" spans="1:7" ht="14">
      <c r="A5994" s="762">
        <f t="shared" si="95"/>
        <v>1998</v>
      </c>
      <c r="B5994" s="865">
        <v>36082</v>
      </c>
      <c r="C5994" s="873">
        <v>1271</v>
      </c>
      <c r="F5994" s="868"/>
      <c r="G5994" s="874"/>
    </row>
    <row r="5995" spans="1:7" ht="14">
      <c r="A5995" s="762">
        <f t="shared" si="95"/>
        <v>1998</v>
      </c>
      <c r="B5995" s="865">
        <v>36081</v>
      </c>
      <c r="C5995" s="873">
        <v>1291</v>
      </c>
      <c r="F5995" s="868"/>
      <c r="G5995" s="874"/>
    </row>
    <row r="5996" spans="1:7" ht="14">
      <c r="A5996" s="762">
        <f t="shared" si="95"/>
        <v>1998</v>
      </c>
      <c r="B5996" s="865">
        <v>36077</v>
      </c>
      <c r="C5996" s="873">
        <v>1330</v>
      </c>
      <c r="F5996" s="868"/>
      <c r="G5996" s="874"/>
    </row>
    <row r="5997" spans="1:7" ht="14">
      <c r="A5997" s="762">
        <f t="shared" si="95"/>
        <v>1998</v>
      </c>
      <c r="B5997" s="865">
        <v>36076</v>
      </c>
      <c r="C5997" s="873">
        <v>1364</v>
      </c>
      <c r="F5997" s="868"/>
      <c r="G5997" s="874"/>
    </row>
    <row r="5998" spans="1:7" ht="14">
      <c r="A5998" s="762">
        <f t="shared" si="95"/>
        <v>1998</v>
      </c>
      <c r="B5998" s="865">
        <v>36075</v>
      </c>
      <c r="C5998" s="873">
        <v>1383</v>
      </c>
      <c r="F5998" s="868"/>
      <c r="G5998" s="874"/>
    </row>
    <row r="5999" spans="1:7" ht="14">
      <c r="A5999" s="762">
        <f t="shared" si="95"/>
        <v>1998</v>
      </c>
      <c r="B5999" s="865">
        <v>36074</v>
      </c>
      <c r="C5999" s="873">
        <v>1375</v>
      </c>
      <c r="F5999" s="868"/>
      <c r="G5999" s="874"/>
    </row>
    <row r="6000" spans="1:7" ht="14">
      <c r="A6000" s="762">
        <f t="shared" si="95"/>
        <v>1998</v>
      </c>
      <c r="B6000" s="865">
        <v>36073</v>
      </c>
      <c r="C6000" s="873">
        <v>1453</v>
      </c>
      <c r="F6000" s="868"/>
      <c r="G6000" s="874"/>
    </row>
    <row r="6001" spans="1:7" ht="14">
      <c r="A6001" s="762">
        <f t="shared" si="95"/>
        <v>1998</v>
      </c>
      <c r="B6001" s="865">
        <v>36070</v>
      </c>
      <c r="C6001" s="873">
        <v>1349</v>
      </c>
      <c r="F6001" s="868"/>
      <c r="G6001" s="874"/>
    </row>
    <row r="6002" spans="1:7" ht="14">
      <c r="A6002" s="762">
        <f t="shared" si="95"/>
        <v>1998</v>
      </c>
      <c r="B6002" s="865">
        <v>36069</v>
      </c>
      <c r="C6002" s="873">
        <v>1442</v>
      </c>
      <c r="F6002" s="868"/>
      <c r="G6002" s="874"/>
    </row>
    <row r="6003" spans="1:7" ht="14">
      <c r="A6003" s="762">
        <f t="shared" si="95"/>
        <v>1998</v>
      </c>
      <c r="B6003" s="865">
        <v>36068</v>
      </c>
      <c r="C6003" s="873">
        <v>1326</v>
      </c>
      <c r="F6003" s="868"/>
      <c r="G6003" s="874"/>
    </row>
    <row r="6004" spans="1:7" ht="14">
      <c r="A6004" s="762">
        <f t="shared" si="95"/>
        <v>1998</v>
      </c>
      <c r="B6004" s="865">
        <v>36067</v>
      </c>
      <c r="C6004" s="873">
        <v>1237</v>
      </c>
      <c r="F6004" s="868"/>
      <c r="G6004" s="874"/>
    </row>
    <row r="6005" spans="1:7" ht="14">
      <c r="A6005" s="762">
        <f t="shared" si="95"/>
        <v>1998</v>
      </c>
      <c r="B6005" s="865">
        <v>36066</v>
      </c>
      <c r="C6005" s="873">
        <v>1173</v>
      </c>
      <c r="F6005" s="868"/>
      <c r="G6005" s="874"/>
    </row>
    <row r="6006" spans="1:7" ht="14">
      <c r="A6006" s="762">
        <f t="shared" si="95"/>
        <v>1998</v>
      </c>
      <c r="B6006" s="865">
        <v>36063</v>
      </c>
      <c r="C6006" s="873">
        <v>1219</v>
      </c>
      <c r="F6006" s="868"/>
      <c r="G6006" s="874"/>
    </row>
    <row r="6007" spans="1:7" ht="14">
      <c r="A6007" s="762">
        <f t="shared" si="95"/>
        <v>1998</v>
      </c>
      <c r="B6007" s="865">
        <v>36062</v>
      </c>
      <c r="C6007" s="873">
        <v>1232</v>
      </c>
      <c r="F6007" s="868"/>
      <c r="G6007" s="874"/>
    </row>
    <row r="6008" spans="1:7" ht="14">
      <c r="A6008" s="762">
        <f t="shared" si="95"/>
        <v>1998</v>
      </c>
      <c r="B6008" s="865">
        <v>36061</v>
      </c>
      <c r="C6008" s="873">
        <v>1204</v>
      </c>
      <c r="F6008" s="868"/>
      <c r="G6008" s="874"/>
    </row>
    <row r="6009" spans="1:7" ht="14">
      <c r="A6009" s="762">
        <f t="shared" si="95"/>
        <v>1998</v>
      </c>
      <c r="B6009" s="865">
        <v>36060</v>
      </c>
      <c r="C6009" s="873">
        <v>1249</v>
      </c>
      <c r="F6009" s="868"/>
      <c r="G6009" s="874"/>
    </row>
    <row r="6010" spans="1:7" ht="14">
      <c r="A6010" s="762">
        <f t="shared" si="95"/>
        <v>1998</v>
      </c>
      <c r="B6010" s="865">
        <v>36059</v>
      </c>
      <c r="C6010" s="873">
        <v>1323</v>
      </c>
      <c r="F6010" s="868"/>
      <c r="G6010" s="874"/>
    </row>
    <row r="6011" spans="1:7" ht="14">
      <c r="A6011" s="762">
        <f t="shared" si="95"/>
        <v>1998</v>
      </c>
      <c r="B6011" s="865">
        <v>36056</v>
      </c>
      <c r="C6011" s="873">
        <v>1351</v>
      </c>
      <c r="F6011" s="868"/>
      <c r="G6011" s="874"/>
    </row>
    <row r="6012" spans="1:7" ht="14">
      <c r="A6012" s="762">
        <f t="shared" si="95"/>
        <v>1998</v>
      </c>
      <c r="B6012" s="865">
        <v>36055</v>
      </c>
      <c r="C6012" s="873">
        <v>1453</v>
      </c>
      <c r="F6012" s="868"/>
      <c r="G6012" s="874"/>
    </row>
    <row r="6013" spans="1:7" ht="14">
      <c r="A6013" s="762">
        <f t="shared" si="95"/>
        <v>1998</v>
      </c>
      <c r="B6013" s="865">
        <v>36054</v>
      </c>
      <c r="C6013" s="873">
        <v>1266</v>
      </c>
      <c r="F6013" s="868"/>
      <c r="G6013" s="874"/>
    </row>
    <row r="6014" spans="1:7" ht="14">
      <c r="A6014" s="762">
        <f t="shared" si="95"/>
        <v>1998</v>
      </c>
      <c r="B6014" s="865">
        <v>36053</v>
      </c>
      <c r="C6014" s="873">
        <v>1405</v>
      </c>
      <c r="F6014" s="868"/>
      <c r="G6014" s="874"/>
    </row>
    <row r="6015" spans="1:7" ht="14">
      <c r="A6015" s="762">
        <f t="shared" si="95"/>
        <v>1998</v>
      </c>
      <c r="B6015" s="865">
        <v>36052</v>
      </c>
      <c r="C6015" s="873">
        <v>1631</v>
      </c>
      <c r="F6015" s="868"/>
      <c r="G6015" s="874"/>
    </row>
    <row r="6016" spans="1:7" ht="14">
      <c r="A6016" s="762">
        <f t="shared" si="95"/>
        <v>1998</v>
      </c>
      <c r="B6016" s="865">
        <v>36049</v>
      </c>
      <c r="C6016" s="873">
        <v>1639</v>
      </c>
      <c r="F6016" s="868"/>
      <c r="G6016" s="874"/>
    </row>
    <row r="6017" spans="1:7" ht="14">
      <c r="A6017" s="762">
        <f t="shared" si="95"/>
        <v>1998</v>
      </c>
      <c r="B6017" s="865">
        <v>36048</v>
      </c>
      <c r="C6017" s="873">
        <v>1718</v>
      </c>
      <c r="F6017" s="868"/>
      <c r="G6017" s="874"/>
    </row>
    <row r="6018" spans="1:7" ht="14">
      <c r="A6018" s="762">
        <f t="shared" si="95"/>
        <v>1998</v>
      </c>
      <c r="B6018" s="865">
        <v>36047</v>
      </c>
      <c r="C6018" s="873">
        <v>1436</v>
      </c>
      <c r="F6018" s="868"/>
      <c r="G6018" s="874"/>
    </row>
    <row r="6019" spans="1:7" ht="14">
      <c r="A6019" s="762">
        <f t="shared" si="95"/>
        <v>1998</v>
      </c>
      <c r="B6019" s="865">
        <v>36046</v>
      </c>
      <c r="C6019" s="873">
        <v>1460</v>
      </c>
      <c r="F6019" s="868"/>
      <c r="G6019" s="874"/>
    </row>
    <row r="6020" spans="1:7" ht="14">
      <c r="A6020" s="762">
        <f t="shared" ref="A6020:A6083" si="96">YEAR(B6020)</f>
        <v>1998</v>
      </c>
      <c r="B6020" s="865">
        <v>36042</v>
      </c>
      <c r="C6020" s="873">
        <v>1435</v>
      </c>
      <c r="F6020" s="868"/>
      <c r="G6020" s="874"/>
    </row>
    <row r="6021" spans="1:7" ht="14">
      <c r="A6021" s="762">
        <f t="shared" si="96"/>
        <v>1998</v>
      </c>
      <c r="B6021" s="865">
        <v>36041</v>
      </c>
      <c r="C6021" s="873">
        <v>1422</v>
      </c>
      <c r="F6021" s="868"/>
      <c r="G6021" s="874"/>
    </row>
    <row r="6022" spans="1:7" ht="14">
      <c r="A6022" s="762">
        <f t="shared" si="96"/>
        <v>1998</v>
      </c>
      <c r="B6022" s="865">
        <v>36040</v>
      </c>
      <c r="C6022" s="873">
        <v>1300</v>
      </c>
      <c r="F6022" s="868"/>
      <c r="G6022" s="874"/>
    </row>
    <row r="6023" spans="1:7" ht="14">
      <c r="A6023" s="762">
        <f t="shared" si="96"/>
        <v>1998</v>
      </c>
      <c r="B6023" s="865">
        <v>36039</v>
      </c>
      <c r="C6023" s="873">
        <v>1307</v>
      </c>
      <c r="F6023" s="868"/>
      <c r="G6023" s="874"/>
    </row>
    <row r="6024" spans="1:7" ht="14">
      <c r="A6024" s="762">
        <f t="shared" si="96"/>
        <v>1998</v>
      </c>
      <c r="B6024" s="865">
        <v>36038</v>
      </c>
      <c r="C6024" s="873">
        <v>1421</v>
      </c>
      <c r="F6024" s="868"/>
      <c r="G6024" s="874"/>
    </row>
    <row r="6025" spans="1:7" ht="14">
      <c r="A6025" s="762">
        <f t="shared" si="96"/>
        <v>1998</v>
      </c>
      <c r="B6025" s="865">
        <v>36035</v>
      </c>
      <c r="C6025" s="873">
        <v>1434</v>
      </c>
      <c r="F6025" s="868"/>
      <c r="G6025" s="874"/>
    </row>
    <row r="6026" spans="1:7" ht="14">
      <c r="A6026" s="762">
        <f t="shared" si="96"/>
        <v>1998</v>
      </c>
      <c r="B6026" s="865">
        <v>36034</v>
      </c>
      <c r="C6026" s="873">
        <v>1524</v>
      </c>
      <c r="F6026" s="868"/>
      <c r="G6026" s="874"/>
    </row>
    <row r="6027" spans="1:7" ht="14">
      <c r="A6027" s="762">
        <f t="shared" si="96"/>
        <v>1998</v>
      </c>
      <c r="B6027" s="865">
        <v>36033</v>
      </c>
      <c r="C6027" s="873">
        <v>1239</v>
      </c>
      <c r="F6027" s="868"/>
      <c r="G6027" s="874"/>
    </row>
    <row r="6028" spans="1:7" ht="14">
      <c r="A6028" s="762">
        <f t="shared" si="96"/>
        <v>1998</v>
      </c>
      <c r="B6028" s="865">
        <v>36032</v>
      </c>
      <c r="C6028" s="873">
        <v>1124</v>
      </c>
      <c r="F6028" s="868"/>
      <c r="G6028" s="874"/>
    </row>
    <row r="6029" spans="1:7" ht="14">
      <c r="A6029" s="762">
        <f t="shared" si="96"/>
        <v>1998</v>
      </c>
      <c r="B6029" s="865">
        <v>36031</v>
      </c>
      <c r="C6029" s="873">
        <v>1199</v>
      </c>
      <c r="F6029" s="868"/>
      <c r="G6029" s="874"/>
    </row>
    <row r="6030" spans="1:7" ht="14">
      <c r="A6030" s="762">
        <f t="shared" si="96"/>
        <v>1998</v>
      </c>
      <c r="B6030" s="865">
        <v>36028</v>
      </c>
      <c r="C6030" s="873">
        <v>1187</v>
      </c>
      <c r="F6030" s="868"/>
      <c r="G6030" s="874"/>
    </row>
    <row r="6031" spans="1:7" ht="14">
      <c r="A6031" s="762">
        <f t="shared" si="96"/>
        <v>1998</v>
      </c>
      <c r="B6031" s="865">
        <v>36027</v>
      </c>
      <c r="C6031" s="873">
        <v>971</v>
      </c>
      <c r="F6031" s="868"/>
      <c r="G6031" s="867"/>
    </row>
    <row r="6032" spans="1:7" ht="14">
      <c r="A6032" s="762">
        <f t="shared" si="96"/>
        <v>1998</v>
      </c>
      <c r="B6032" s="865">
        <v>36026</v>
      </c>
      <c r="C6032" s="873">
        <v>866</v>
      </c>
      <c r="F6032" s="868"/>
      <c r="G6032" s="867"/>
    </row>
    <row r="6033" spans="1:7" ht="14">
      <c r="A6033" s="762">
        <f t="shared" si="96"/>
        <v>1998</v>
      </c>
      <c r="B6033" s="865">
        <v>36025</v>
      </c>
      <c r="C6033" s="873">
        <v>834</v>
      </c>
      <c r="F6033" s="868"/>
      <c r="G6033" s="867"/>
    </row>
    <row r="6034" spans="1:7" ht="14">
      <c r="A6034" s="762">
        <f t="shared" si="96"/>
        <v>1998</v>
      </c>
      <c r="B6034" s="865">
        <v>36024</v>
      </c>
      <c r="C6034" s="873">
        <v>858</v>
      </c>
      <c r="F6034" s="868"/>
      <c r="G6034" s="867"/>
    </row>
    <row r="6035" spans="1:7" ht="14">
      <c r="A6035" s="762">
        <f t="shared" si="96"/>
        <v>1998</v>
      </c>
      <c r="B6035" s="865">
        <v>36021</v>
      </c>
      <c r="C6035" s="873">
        <v>757</v>
      </c>
      <c r="F6035" s="868"/>
      <c r="G6035" s="867"/>
    </row>
    <row r="6036" spans="1:7" ht="14">
      <c r="A6036" s="762">
        <f t="shared" si="96"/>
        <v>1998</v>
      </c>
      <c r="B6036" s="865">
        <v>36020</v>
      </c>
      <c r="C6036" s="873">
        <v>791</v>
      </c>
      <c r="F6036" s="868"/>
      <c r="G6036" s="867"/>
    </row>
    <row r="6037" spans="1:7" ht="14">
      <c r="A6037" s="762">
        <f t="shared" si="96"/>
        <v>1998</v>
      </c>
      <c r="B6037" s="865">
        <v>36019</v>
      </c>
      <c r="C6037" s="873">
        <v>876</v>
      </c>
      <c r="F6037" s="868"/>
      <c r="G6037" s="867"/>
    </row>
    <row r="6038" spans="1:7" ht="14">
      <c r="A6038" s="762">
        <f t="shared" si="96"/>
        <v>1998</v>
      </c>
      <c r="B6038" s="865">
        <v>36018</v>
      </c>
      <c r="C6038" s="873">
        <v>828</v>
      </c>
      <c r="F6038" s="868"/>
      <c r="G6038" s="867"/>
    </row>
    <row r="6039" spans="1:7" ht="14">
      <c r="A6039" s="762">
        <f t="shared" si="96"/>
        <v>1998</v>
      </c>
      <c r="B6039" s="865">
        <v>36017</v>
      </c>
      <c r="C6039" s="873">
        <v>819</v>
      </c>
      <c r="F6039" s="868"/>
      <c r="G6039" s="867"/>
    </row>
    <row r="6040" spans="1:7" ht="14">
      <c r="A6040" s="762">
        <f t="shared" si="96"/>
        <v>1998</v>
      </c>
      <c r="B6040" s="865">
        <v>36014</v>
      </c>
      <c r="C6040" s="873">
        <v>748</v>
      </c>
      <c r="F6040" s="868"/>
      <c r="G6040" s="867"/>
    </row>
    <row r="6041" spans="1:7" ht="14">
      <c r="A6041" s="762">
        <f t="shared" si="96"/>
        <v>1998</v>
      </c>
      <c r="B6041" s="865">
        <v>36013</v>
      </c>
      <c r="C6041" s="873">
        <v>671</v>
      </c>
      <c r="F6041" s="868"/>
      <c r="G6041" s="867"/>
    </row>
    <row r="6042" spans="1:7" ht="14">
      <c r="A6042" s="762">
        <f t="shared" si="96"/>
        <v>1998</v>
      </c>
      <c r="B6042" s="865">
        <v>36012</v>
      </c>
      <c r="C6042" s="873">
        <v>668</v>
      </c>
      <c r="F6042" s="868"/>
      <c r="G6042" s="867"/>
    </row>
    <row r="6043" spans="1:7" ht="14">
      <c r="A6043" s="762">
        <f t="shared" si="96"/>
        <v>1998</v>
      </c>
      <c r="B6043" s="865">
        <v>36011</v>
      </c>
      <c r="C6043" s="873">
        <v>643</v>
      </c>
      <c r="F6043" s="868"/>
      <c r="G6043" s="867"/>
    </row>
    <row r="6044" spans="1:7" ht="14">
      <c r="A6044" s="762">
        <f t="shared" si="96"/>
        <v>1998</v>
      </c>
      <c r="B6044" s="865">
        <v>36010</v>
      </c>
      <c r="C6044" s="873">
        <v>628</v>
      </c>
      <c r="F6044" s="868"/>
      <c r="G6044" s="867"/>
    </row>
    <row r="6045" spans="1:7" ht="14">
      <c r="A6045" s="762">
        <f t="shared" si="96"/>
        <v>1998</v>
      </c>
      <c r="B6045" s="865">
        <v>36007</v>
      </c>
      <c r="C6045" s="873">
        <v>608</v>
      </c>
      <c r="F6045" s="868"/>
      <c r="G6045" s="867"/>
    </row>
    <row r="6046" spans="1:7" ht="14">
      <c r="A6046" s="762">
        <f t="shared" si="96"/>
        <v>1998</v>
      </c>
      <c r="B6046" s="865">
        <v>36006</v>
      </c>
      <c r="C6046" s="873">
        <v>611</v>
      </c>
      <c r="F6046" s="868"/>
      <c r="G6046" s="867"/>
    </row>
    <row r="6047" spans="1:7" ht="14">
      <c r="A6047" s="762">
        <f t="shared" si="96"/>
        <v>1998</v>
      </c>
      <c r="B6047" s="865">
        <v>36005</v>
      </c>
      <c r="C6047" s="873">
        <v>611</v>
      </c>
      <c r="F6047" s="868"/>
      <c r="G6047" s="867"/>
    </row>
    <row r="6048" spans="1:7" ht="14">
      <c r="A6048" s="762">
        <f t="shared" si="96"/>
        <v>1998</v>
      </c>
      <c r="B6048" s="865">
        <v>36004</v>
      </c>
      <c r="C6048" s="873">
        <v>629</v>
      </c>
      <c r="F6048" s="868"/>
      <c r="G6048" s="867"/>
    </row>
    <row r="6049" spans="1:7" ht="14">
      <c r="A6049" s="762">
        <f t="shared" si="96"/>
        <v>1998</v>
      </c>
      <c r="B6049" s="865">
        <v>36003</v>
      </c>
      <c r="C6049" s="873">
        <v>634</v>
      </c>
      <c r="F6049" s="868"/>
      <c r="G6049" s="867"/>
    </row>
    <row r="6050" spans="1:7" ht="14">
      <c r="A6050" s="762">
        <f t="shared" si="96"/>
        <v>1998</v>
      </c>
      <c r="B6050" s="865">
        <v>36000</v>
      </c>
      <c r="C6050" s="873">
        <v>610</v>
      </c>
      <c r="F6050" s="868"/>
      <c r="G6050" s="867"/>
    </row>
    <row r="6051" spans="1:7" ht="14">
      <c r="A6051" s="762">
        <f t="shared" si="96"/>
        <v>1998</v>
      </c>
      <c r="B6051" s="865">
        <v>35999</v>
      </c>
      <c r="C6051" s="873">
        <v>601</v>
      </c>
      <c r="F6051" s="868"/>
      <c r="G6051" s="867"/>
    </row>
    <row r="6052" spans="1:7" ht="14">
      <c r="A6052" s="762">
        <f t="shared" si="96"/>
        <v>1998</v>
      </c>
      <c r="B6052" s="865">
        <v>35998</v>
      </c>
      <c r="C6052" s="873">
        <v>577</v>
      </c>
      <c r="F6052" s="868"/>
      <c r="G6052" s="867"/>
    </row>
    <row r="6053" spans="1:7" ht="14">
      <c r="A6053" s="762">
        <f t="shared" si="96"/>
        <v>1998</v>
      </c>
      <c r="B6053" s="865">
        <v>35997</v>
      </c>
      <c r="C6053" s="873">
        <v>573</v>
      </c>
      <c r="F6053" s="868"/>
      <c r="G6053" s="867"/>
    </row>
    <row r="6054" spans="1:7" ht="14">
      <c r="A6054" s="762">
        <f t="shared" si="96"/>
        <v>1998</v>
      </c>
      <c r="B6054" s="865">
        <v>35996</v>
      </c>
      <c r="C6054" s="873">
        <v>565</v>
      </c>
      <c r="F6054" s="868"/>
      <c r="G6054" s="867"/>
    </row>
    <row r="6055" spans="1:7" ht="14">
      <c r="A6055" s="762">
        <f t="shared" si="96"/>
        <v>1998</v>
      </c>
      <c r="B6055" s="865">
        <v>35993</v>
      </c>
      <c r="C6055" s="873">
        <v>578</v>
      </c>
      <c r="F6055" s="868"/>
      <c r="G6055" s="867"/>
    </row>
    <row r="6056" spans="1:7" ht="14">
      <c r="A6056" s="762">
        <f t="shared" si="96"/>
        <v>1998</v>
      </c>
      <c r="B6056" s="865">
        <v>35992</v>
      </c>
      <c r="C6056" s="873">
        <v>586</v>
      </c>
      <c r="F6056" s="868"/>
      <c r="G6056" s="867"/>
    </row>
    <row r="6057" spans="1:7" ht="14">
      <c r="A6057" s="762">
        <f t="shared" si="96"/>
        <v>1998</v>
      </c>
      <c r="B6057" s="865">
        <v>35991</v>
      </c>
      <c r="C6057" s="873">
        <v>594</v>
      </c>
      <c r="F6057" s="868"/>
      <c r="G6057" s="867"/>
    </row>
    <row r="6058" spans="1:7" ht="14">
      <c r="A6058" s="762">
        <f t="shared" si="96"/>
        <v>1998</v>
      </c>
      <c r="B6058" s="865">
        <v>35990</v>
      </c>
      <c r="C6058" s="873">
        <v>583</v>
      </c>
      <c r="F6058" s="868"/>
      <c r="G6058" s="867"/>
    </row>
    <row r="6059" spans="1:7" ht="14">
      <c r="A6059" s="762">
        <f t="shared" si="96"/>
        <v>1998</v>
      </c>
      <c r="B6059" s="865">
        <v>35989</v>
      </c>
      <c r="C6059" s="873">
        <v>600</v>
      </c>
      <c r="F6059" s="868"/>
      <c r="G6059" s="867"/>
    </row>
    <row r="6060" spans="1:7" ht="14">
      <c r="A6060" s="762">
        <f t="shared" si="96"/>
        <v>1998</v>
      </c>
      <c r="B6060" s="865">
        <v>35986</v>
      </c>
      <c r="C6060" s="873">
        <v>621</v>
      </c>
      <c r="F6060" s="868"/>
      <c r="G6060" s="867"/>
    </row>
    <row r="6061" spans="1:7" ht="14">
      <c r="A6061" s="762">
        <f t="shared" si="96"/>
        <v>1998</v>
      </c>
      <c r="B6061" s="865">
        <v>35985</v>
      </c>
      <c r="C6061" s="873">
        <v>655</v>
      </c>
      <c r="F6061" s="868"/>
      <c r="G6061" s="867"/>
    </row>
    <row r="6062" spans="1:7" ht="14">
      <c r="A6062" s="762">
        <f t="shared" si="96"/>
        <v>1998</v>
      </c>
      <c r="B6062" s="865">
        <v>35984</v>
      </c>
      <c r="C6062" s="873">
        <v>654</v>
      </c>
      <c r="F6062" s="868"/>
      <c r="G6062" s="867"/>
    </row>
    <row r="6063" spans="1:7" ht="14">
      <c r="A6063" s="762">
        <f t="shared" si="96"/>
        <v>1998</v>
      </c>
      <c r="B6063" s="865">
        <v>35983</v>
      </c>
      <c r="C6063" s="873">
        <v>666</v>
      </c>
      <c r="F6063" s="868"/>
      <c r="G6063" s="867"/>
    </row>
    <row r="6064" spans="1:7" ht="14">
      <c r="A6064" s="762">
        <f t="shared" si="96"/>
        <v>1998</v>
      </c>
      <c r="B6064" s="865">
        <v>35982</v>
      </c>
      <c r="C6064" s="873">
        <v>685</v>
      </c>
      <c r="F6064" s="868"/>
      <c r="G6064" s="867"/>
    </row>
    <row r="6065" spans="1:7" ht="14">
      <c r="A6065" s="762">
        <f t="shared" si="96"/>
        <v>1998</v>
      </c>
      <c r="B6065" s="865">
        <v>35978</v>
      </c>
      <c r="C6065" s="873">
        <v>654</v>
      </c>
      <c r="F6065" s="868"/>
      <c r="G6065" s="867"/>
    </row>
    <row r="6066" spans="1:7" ht="14">
      <c r="A6066" s="762">
        <f t="shared" si="96"/>
        <v>1998</v>
      </c>
      <c r="B6066" s="865">
        <v>35977</v>
      </c>
      <c r="C6066" s="873">
        <v>646</v>
      </c>
      <c r="F6066" s="868"/>
      <c r="G6066" s="867"/>
    </row>
    <row r="6067" spans="1:7" ht="14">
      <c r="A6067" s="762">
        <f t="shared" si="96"/>
        <v>1998</v>
      </c>
      <c r="B6067" s="865">
        <v>35976</v>
      </c>
      <c r="C6067" s="873">
        <v>663</v>
      </c>
      <c r="F6067" s="868"/>
      <c r="G6067" s="867"/>
    </row>
    <row r="6068" spans="1:7" ht="14">
      <c r="A6068" s="762">
        <f t="shared" si="96"/>
        <v>1998</v>
      </c>
      <c r="B6068" s="865">
        <v>35975</v>
      </c>
      <c r="C6068" s="873">
        <v>684</v>
      </c>
      <c r="F6068" s="868"/>
      <c r="G6068" s="867"/>
    </row>
    <row r="6069" spans="1:7" ht="14">
      <c r="A6069" s="762">
        <f t="shared" si="96"/>
        <v>1998</v>
      </c>
      <c r="B6069" s="865">
        <v>35972</v>
      </c>
      <c r="C6069" s="873">
        <v>698</v>
      </c>
      <c r="F6069" s="868"/>
      <c r="G6069" s="867"/>
    </row>
    <row r="6070" spans="1:7" ht="14">
      <c r="A6070" s="762">
        <f t="shared" si="96"/>
        <v>1998</v>
      </c>
      <c r="B6070" s="865">
        <v>35971</v>
      </c>
      <c r="C6070" s="873">
        <v>662</v>
      </c>
      <c r="F6070" s="868"/>
      <c r="G6070" s="867"/>
    </row>
    <row r="6071" spans="1:7" ht="14">
      <c r="A6071" s="762">
        <f t="shared" si="96"/>
        <v>1998</v>
      </c>
      <c r="B6071" s="865">
        <v>35970</v>
      </c>
      <c r="C6071" s="873">
        <v>637</v>
      </c>
      <c r="F6071" s="868"/>
      <c r="G6071" s="867"/>
    </row>
    <row r="6072" spans="1:7" ht="14">
      <c r="A6072" s="762">
        <f t="shared" si="96"/>
        <v>1998</v>
      </c>
      <c r="B6072" s="865">
        <v>35969</v>
      </c>
      <c r="C6072" s="873">
        <v>627</v>
      </c>
      <c r="F6072" s="868"/>
      <c r="G6072" s="867"/>
    </row>
    <row r="6073" spans="1:7" ht="14">
      <c r="A6073" s="762">
        <f t="shared" si="96"/>
        <v>1998</v>
      </c>
      <c r="B6073" s="865">
        <v>35968</v>
      </c>
      <c r="C6073" s="873">
        <v>634</v>
      </c>
      <c r="F6073" s="868"/>
      <c r="G6073" s="867"/>
    </row>
    <row r="6074" spans="1:7" ht="14">
      <c r="A6074" s="762">
        <f t="shared" si="96"/>
        <v>1998</v>
      </c>
      <c r="B6074" s="865">
        <v>35965</v>
      </c>
      <c r="C6074" s="873">
        <v>618</v>
      </c>
      <c r="F6074" s="868"/>
      <c r="G6074" s="867"/>
    </row>
    <row r="6075" spans="1:7" ht="14">
      <c r="A6075" s="762">
        <f t="shared" si="96"/>
        <v>1998</v>
      </c>
      <c r="B6075" s="865">
        <v>35964</v>
      </c>
      <c r="C6075" s="873">
        <v>624</v>
      </c>
      <c r="F6075" s="868"/>
      <c r="G6075" s="867"/>
    </row>
    <row r="6076" spans="1:7" ht="14">
      <c r="A6076" s="762">
        <f t="shared" si="96"/>
        <v>1998</v>
      </c>
      <c r="B6076" s="865">
        <v>35963</v>
      </c>
      <c r="C6076" s="873">
        <v>598</v>
      </c>
      <c r="F6076" s="868"/>
      <c r="G6076" s="867"/>
    </row>
    <row r="6077" spans="1:7" ht="14">
      <c r="A6077" s="762">
        <f t="shared" si="96"/>
        <v>1998</v>
      </c>
      <c r="B6077" s="865">
        <v>35962</v>
      </c>
      <c r="C6077" s="873">
        <v>635</v>
      </c>
      <c r="F6077" s="868"/>
      <c r="G6077" s="867"/>
    </row>
    <row r="6078" spans="1:7" ht="14">
      <c r="A6078" s="762">
        <f t="shared" si="96"/>
        <v>1998</v>
      </c>
      <c r="B6078" s="865">
        <v>35961</v>
      </c>
      <c r="C6078" s="873">
        <v>665</v>
      </c>
      <c r="F6078" s="868"/>
      <c r="G6078" s="867"/>
    </row>
    <row r="6079" spans="1:7" ht="14">
      <c r="A6079" s="762">
        <f t="shared" si="96"/>
        <v>1998</v>
      </c>
      <c r="B6079" s="865">
        <v>35958</v>
      </c>
      <c r="C6079" s="873">
        <v>638</v>
      </c>
      <c r="F6079" s="868"/>
      <c r="G6079" s="867"/>
    </row>
    <row r="6080" spans="1:7" ht="14">
      <c r="A6080" s="762">
        <f t="shared" si="96"/>
        <v>1998</v>
      </c>
      <c r="B6080" s="865">
        <v>35957</v>
      </c>
      <c r="C6080" s="873">
        <v>641</v>
      </c>
      <c r="F6080" s="868"/>
      <c r="G6080" s="867"/>
    </row>
    <row r="6081" spans="1:7" ht="14">
      <c r="A6081" s="762">
        <f t="shared" si="96"/>
        <v>1998</v>
      </c>
      <c r="B6081" s="865">
        <v>35956</v>
      </c>
      <c r="C6081" s="873">
        <v>604</v>
      </c>
      <c r="F6081" s="868"/>
      <c r="G6081" s="867"/>
    </row>
    <row r="6082" spans="1:7" ht="14">
      <c r="A6082" s="762">
        <f t="shared" si="96"/>
        <v>1998</v>
      </c>
      <c r="B6082" s="865">
        <v>35955</v>
      </c>
      <c r="C6082" s="873">
        <v>580</v>
      </c>
      <c r="F6082" s="868"/>
      <c r="G6082" s="867"/>
    </row>
    <row r="6083" spans="1:7" ht="14">
      <c r="A6083" s="762">
        <f t="shared" si="96"/>
        <v>1998</v>
      </c>
      <c r="B6083" s="865">
        <v>35954</v>
      </c>
      <c r="C6083" s="873">
        <v>571</v>
      </c>
      <c r="F6083" s="868"/>
      <c r="G6083" s="867"/>
    </row>
    <row r="6084" spans="1:7" ht="14">
      <c r="A6084" s="762">
        <f t="shared" ref="A6084:A6147" si="97">YEAR(B6084)</f>
        <v>1998</v>
      </c>
      <c r="B6084" s="865">
        <v>35951</v>
      </c>
      <c r="C6084" s="873">
        <v>558</v>
      </c>
      <c r="F6084" s="868"/>
      <c r="G6084" s="867"/>
    </row>
    <row r="6085" spans="1:7" ht="14">
      <c r="A6085" s="762">
        <f t="shared" si="97"/>
        <v>1998</v>
      </c>
      <c r="B6085" s="865">
        <v>35950</v>
      </c>
      <c r="C6085" s="873">
        <v>560</v>
      </c>
      <c r="F6085" s="868"/>
      <c r="G6085" s="867"/>
    </row>
    <row r="6086" spans="1:7" ht="14">
      <c r="A6086" s="762">
        <f t="shared" si="97"/>
        <v>1998</v>
      </c>
      <c r="B6086" s="865">
        <v>35949</v>
      </c>
      <c r="C6086" s="873">
        <v>567</v>
      </c>
      <c r="F6086" s="868"/>
      <c r="G6086" s="867"/>
    </row>
    <row r="6087" spans="1:7" ht="14">
      <c r="A6087" s="762">
        <f t="shared" si="97"/>
        <v>1998</v>
      </c>
      <c r="B6087" s="865">
        <v>35948</v>
      </c>
      <c r="C6087" s="873">
        <v>558</v>
      </c>
      <c r="F6087" s="868"/>
      <c r="G6087" s="867"/>
    </row>
    <row r="6088" spans="1:7" ht="14">
      <c r="A6088" s="762">
        <f t="shared" si="97"/>
        <v>1998</v>
      </c>
      <c r="B6088" s="865">
        <v>35947</v>
      </c>
      <c r="C6088" s="873">
        <v>593</v>
      </c>
      <c r="F6088" s="868"/>
      <c r="G6088" s="867"/>
    </row>
    <row r="6089" spans="1:7" ht="14">
      <c r="A6089" s="762">
        <f t="shared" si="97"/>
        <v>1998</v>
      </c>
      <c r="B6089" s="865">
        <v>35944</v>
      </c>
      <c r="C6089" s="873">
        <v>576</v>
      </c>
      <c r="F6089" s="868"/>
      <c r="G6089" s="867"/>
    </row>
    <row r="6090" spans="1:7" ht="14">
      <c r="A6090" s="762">
        <f t="shared" si="97"/>
        <v>1998</v>
      </c>
      <c r="B6090" s="865">
        <v>35943</v>
      </c>
      <c r="C6090" s="873">
        <v>565</v>
      </c>
      <c r="F6090" s="868"/>
      <c r="G6090" s="867"/>
    </row>
    <row r="6091" spans="1:7" ht="14">
      <c r="A6091" s="762">
        <f t="shared" si="97"/>
        <v>1998</v>
      </c>
      <c r="B6091" s="865">
        <v>35942</v>
      </c>
      <c r="C6091" s="873">
        <v>588</v>
      </c>
      <c r="F6091" s="868"/>
      <c r="G6091" s="867"/>
    </row>
    <row r="6092" spans="1:7" ht="14">
      <c r="A6092" s="762">
        <f t="shared" si="97"/>
        <v>1998</v>
      </c>
      <c r="B6092" s="865">
        <v>35941</v>
      </c>
      <c r="C6092" s="873">
        <v>584</v>
      </c>
      <c r="F6092" s="868"/>
      <c r="G6092" s="867"/>
    </row>
    <row r="6093" spans="1:7" ht="14">
      <c r="A6093" s="762">
        <f t="shared" si="97"/>
        <v>1998</v>
      </c>
      <c r="B6093" s="865">
        <v>35937</v>
      </c>
      <c r="C6093" s="873">
        <v>544</v>
      </c>
      <c r="F6093" s="868"/>
      <c r="G6093" s="867"/>
    </row>
    <row r="6094" spans="1:7" ht="14">
      <c r="A6094" s="762">
        <f t="shared" si="97"/>
        <v>1998</v>
      </c>
      <c r="B6094" s="865">
        <v>35936</v>
      </c>
      <c r="C6094" s="873">
        <v>533</v>
      </c>
      <c r="F6094" s="868"/>
      <c r="G6094" s="867"/>
    </row>
    <row r="6095" spans="1:7" ht="14">
      <c r="A6095" s="762">
        <f t="shared" si="97"/>
        <v>1998</v>
      </c>
      <c r="B6095" s="865">
        <v>35935</v>
      </c>
      <c r="C6095" s="873">
        <v>541</v>
      </c>
      <c r="F6095" s="868"/>
      <c r="G6095" s="867"/>
    </row>
    <row r="6096" spans="1:7" ht="14">
      <c r="A6096" s="762">
        <f t="shared" si="97"/>
        <v>1998</v>
      </c>
      <c r="B6096" s="865">
        <v>35934</v>
      </c>
      <c r="C6096" s="873">
        <v>553</v>
      </c>
      <c r="F6096" s="868"/>
      <c r="G6096" s="867"/>
    </row>
    <row r="6097" spans="1:7" ht="14">
      <c r="A6097" s="762">
        <f t="shared" si="97"/>
        <v>1998</v>
      </c>
      <c r="B6097" s="865">
        <v>35933</v>
      </c>
      <c r="C6097" s="873">
        <v>563</v>
      </c>
      <c r="F6097" s="868"/>
      <c r="G6097" s="867"/>
    </row>
    <row r="6098" spans="1:7" ht="14">
      <c r="A6098" s="762">
        <f t="shared" si="97"/>
        <v>1998</v>
      </c>
      <c r="B6098" s="865">
        <v>35930</v>
      </c>
      <c r="C6098" s="873">
        <v>507</v>
      </c>
      <c r="F6098" s="868"/>
      <c r="G6098" s="867"/>
    </row>
    <row r="6099" spans="1:7" ht="14">
      <c r="A6099" s="762">
        <f t="shared" si="97"/>
        <v>1998</v>
      </c>
      <c r="B6099" s="865">
        <v>35929</v>
      </c>
      <c r="C6099" s="873">
        <v>517</v>
      </c>
      <c r="F6099" s="868"/>
      <c r="G6099" s="867"/>
    </row>
    <row r="6100" spans="1:7" ht="14">
      <c r="A6100" s="762">
        <f t="shared" si="97"/>
        <v>1998</v>
      </c>
      <c r="B6100" s="865">
        <v>35928</v>
      </c>
      <c r="C6100" s="873">
        <v>521</v>
      </c>
      <c r="F6100" s="868"/>
      <c r="G6100" s="867"/>
    </row>
    <row r="6101" spans="1:7" ht="14">
      <c r="A6101" s="762">
        <f t="shared" si="97"/>
        <v>1998</v>
      </c>
      <c r="B6101" s="865">
        <v>35927</v>
      </c>
      <c r="C6101" s="873">
        <v>520</v>
      </c>
      <c r="F6101" s="868"/>
      <c r="G6101" s="867"/>
    </row>
    <row r="6102" spans="1:7" ht="14">
      <c r="A6102" s="762">
        <f t="shared" si="97"/>
        <v>1998</v>
      </c>
      <c r="B6102" s="865">
        <v>35926</v>
      </c>
      <c r="C6102" s="873">
        <v>505</v>
      </c>
      <c r="F6102" s="868"/>
      <c r="G6102" s="867"/>
    </row>
    <row r="6103" spans="1:7" ht="14">
      <c r="A6103" s="762">
        <f t="shared" si="97"/>
        <v>1998</v>
      </c>
      <c r="B6103" s="865">
        <v>35923</v>
      </c>
      <c r="C6103" s="873">
        <v>498</v>
      </c>
      <c r="F6103" s="868"/>
      <c r="G6103" s="867"/>
    </row>
    <row r="6104" spans="1:7" ht="14">
      <c r="A6104" s="762">
        <f t="shared" si="97"/>
        <v>1998</v>
      </c>
      <c r="B6104" s="865">
        <v>35922</v>
      </c>
      <c r="C6104" s="873">
        <v>497</v>
      </c>
      <c r="F6104" s="868"/>
      <c r="G6104" s="867"/>
    </row>
    <row r="6105" spans="1:7" ht="14">
      <c r="A6105" s="762">
        <f t="shared" si="97"/>
        <v>1998</v>
      </c>
      <c r="B6105" s="865">
        <v>35921</v>
      </c>
      <c r="C6105" s="873">
        <v>497</v>
      </c>
      <c r="F6105" s="868"/>
      <c r="G6105" s="867"/>
    </row>
    <row r="6106" spans="1:7" ht="14">
      <c r="A6106" s="762">
        <f t="shared" si="97"/>
        <v>1998</v>
      </c>
      <c r="B6106" s="865">
        <v>35920</v>
      </c>
      <c r="C6106" s="873">
        <v>481</v>
      </c>
      <c r="F6106" s="868"/>
      <c r="G6106" s="867"/>
    </row>
    <row r="6107" spans="1:7" ht="14">
      <c r="A6107" s="762">
        <f t="shared" si="97"/>
        <v>1998</v>
      </c>
      <c r="B6107" s="865">
        <v>35919</v>
      </c>
      <c r="C6107" s="873">
        <v>470</v>
      </c>
      <c r="F6107" s="868"/>
      <c r="G6107" s="867"/>
    </row>
    <row r="6108" spans="1:7" ht="14">
      <c r="A6108" s="762">
        <f t="shared" si="97"/>
        <v>1998</v>
      </c>
      <c r="B6108" s="865">
        <v>35916</v>
      </c>
      <c r="C6108" s="873">
        <v>463</v>
      </c>
      <c r="F6108" s="868"/>
      <c r="G6108" s="867"/>
    </row>
    <row r="6109" spans="1:7" ht="14">
      <c r="A6109" s="762">
        <f t="shared" si="97"/>
        <v>1998</v>
      </c>
      <c r="B6109" s="865">
        <v>35915</v>
      </c>
      <c r="C6109" s="873">
        <v>467</v>
      </c>
      <c r="F6109" s="868"/>
      <c r="G6109" s="867"/>
    </row>
    <row r="6110" spans="1:7" ht="14">
      <c r="A6110" s="762">
        <f t="shared" si="97"/>
        <v>1998</v>
      </c>
      <c r="B6110" s="865">
        <v>35914</v>
      </c>
      <c r="C6110" s="873">
        <v>480</v>
      </c>
      <c r="F6110" s="868"/>
      <c r="G6110" s="867"/>
    </row>
    <row r="6111" spans="1:7" ht="14">
      <c r="A6111" s="762">
        <f t="shared" si="97"/>
        <v>1998</v>
      </c>
      <c r="B6111" s="865">
        <v>35913</v>
      </c>
      <c r="C6111" s="873">
        <v>489</v>
      </c>
      <c r="F6111" s="868"/>
      <c r="G6111" s="867"/>
    </row>
    <row r="6112" spans="1:7" ht="14">
      <c r="A6112" s="762">
        <f t="shared" si="97"/>
        <v>1998</v>
      </c>
      <c r="B6112" s="865">
        <v>35912</v>
      </c>
      <c r="C6112" s="873">
        <v>495</v>
      </c>
      <c r="F6112" s="868"/>
      <c r="G6112" s="867"/>
    </row>
    <row r="6113" spans="1:7" ht="14">
      <c r="A6113" s="762">
        <f t="shared" si="97"/>
        <v>1998</v>
      </c>
      <c r="B6113" s="865">
        <v>35909</v>
      </c>
      <c r="C6113" s="873">
        <v>471</v>
      </c>
      <c r="F6113" s="868"/>
      <c r="G6113" s="867"/>
    </row>
    <row r="6114" spans="1:7" ht="14">
      <c r="A6114" s="762">
        <f t="shared" si="97"/>
        <v>1998</v>
      </c>
      <c r="B6114" s="865">
        <v>35908</v>
      </c>
      <c r="C6114" s="873">
        <v>462</v>
      </c>
      <c r="F6114" s="868"/>
      <c r="G6114" s="867"/>
    </row>
    <row r="6115" spans="1:7" ht="14">
      <c r="A6115" s="762">
        <f t="shared" si="97"/>
        <v>1998</v>
      </c>
      <c r="B6115" s="865">
        <v>35907</v>
      </c>
      <c r="C6115" s="873">
        <v>467</v>
      </c>
      <c r="F6115" s="868"/>
      <c r="G6115" s="867"/>
    </row>
    <row r="6116" spans="1:7" ht="14">
      <c r="A6116" s="762">
        <f t="shared" si="97"/>
        <v>1998</v>
      </c>
      <c r="B6116" s="865">
        <v>35906</v>
      </c>
      <c r="C6116" s="873">
        <v>463</v>
      </c>
      <c r="F6116" s="868"/>
      <c r="G6116" s="867"/>
    </row>
    <row r="6117" spans="1:7" ht="14">
      <c r="A6117" s="762">
        <f t="shared" si="97"/>
        <v>1998</v>
      </c>
      <c r="B6117" s="865">
        <v>35905</v>
      </c>
      <c r="C6117" s="873">
        <v>466</v>
      </c>
      <c r="F6117" s="868"/>
      <c r="G6117" s="867"/>
    </row>
    <row r="6118" spans="1:7" ht="14">
      <c r="A6118" s="762">
        <f t="shared" si="97"/>
        <v>1998</v>
      </c>
      <c r="B6118" s="865">
        <v>35902</v>
      </c>
      <c r="C6118" s="873">
        <v>462</v>
      </c>
      <c r="F6118" s="868"/>
      <c r="G6118" s="867"/>
    </row>
    <row r="6119" spans="1:7" ht="14">
      <c r="A6119" s="762">
        <f t="shared" si="97"/>
        <v>1998</v>
      </c>
      <c r="B6119" s="865">
        <v>35901</v>
      </c>
      <c r="C6119" s="873">
        <v>459</v>
      </c>
      <c r="F6119" s="868"/>
      <c r="G6119" s="867"/>
    </row>
    <row r="6120" spans="1:7" ht="14">
      <c r="A6120" s="762">
        <f t="shared" si="97"/>
        <v>1998</v>
      </c>
      <c r="B6120" s="865">
        <v>35900</v>
      </c>
      <c r="C6120" s="873">
        <v>451</v>
      </c>
      <c r="F6120" s="868"/>
      <c r="G6120" s="867"/>
    </row>
    <row r="6121" spans="1:7" ht="14">
      <c r="A6121" s="762">
        <f t="shared" si="97"/>
        <v>1998</v>
      </c>
      <c r="B6121" s="865">
        <v>35899</v>
      </c>
      <c r="C6121" s="873">
        <v>450</v>
      </c>
      <c r="F6121" s="868"/>
      <c r="G6121" s="867"/>
    </row>
    <row r="6122" spans="1:7" ht="14">
      <c r="A6122" s="762">
        <f t="shared" si="97"/>
        <v>1998</v>
      </c>
      <c r="B6122" s="865">
        <v>35898</v>
      </c>
      <c r="C6122" s="873">
        <v>456</v>
      </c>
      <c r="F6122" s="868"/>
      <c r="G6122" s="867"/>
    </row>
    <row r="6123" spans="1:7" ht="14">
      <c r="A6123" s="762">
        <f t="shared" si="97"/>
        <v>1998</v>
      </c>
      <c r="B6123" s="865">
        <v>35894</v>
      </c>
      <c r="C6123" s="873">
        <v>453</v>
      </c>
      <c r="F6123" s="868"/>
      <c r="G6123" s="867"/>
    </row>
    <row r="6124" spans="1:7" ht="14">
      <c r="A6124" s="762">
        <f t="shared" si="97"/>
        <v>1998</v>
      </c>
      <c r="B6124" s="865">
        <v>35893</v>
      </c>
      <c r="C6124" s="873">
        <v>463</v>
      </c>
      <c r="F6124" s="868"/>
      <c r="G6124" s="867"/>
    </row>
    <row r="6125" spans="1:7" ht="14">
      <c r="A6125" s="762">
        <f t="shared" si="97"/>
        <v>1998</v>
      </c>
      <c r="B6125" s="865">
        <v>35892</v>
      </c>
      <c r="C6125" s="873">
        <v>464</v>
      </c>
      <c r="F6125" s="868"/>
      <c r="G6125" s="867"/>
    </row>
    <row r="6126" spans="1:7" ht="14">
      <c r="A6126" s="762">
        <f t="shared" si="97"/>
        <v>1998</v>
      </c>
      <c r="B6126" s="865">
        <v>35891</v>
      </c>
      <c r="C6126" s="873">
        <v>478</v>
      </c>
      <c r="F6126" s="868"/>
      <c r="G6126" s="867"/>
    </row>
    <row r="6127" spans="1:7" ht="14">
      <c r="A6127" s="762">
        <f t="shared" si="97"/>
        <v>1998</v>
      </c>
      <c r="B6127" s="865">
        <v>35888</v>
      </c>
      <c r="C6127" s="873">
        <v>491</v>
      </c>
      <c r="F6127" s="868"/>
      <c r="G6127" s="867"/>
    </row>
    <row r="6128" spans="1:7" ht="14">
      <c r="A6128" s="762">
        <f t="shared" si="97"/>
        <v>1998</v>
      </c>
      <c r="B6128" s="865">
        <v>35887</v>
      </c>
      <c r="C6128" s="873">
        <v>460</v>
      </c>
      <c r="F6128" s="868"/>
      <c r="G6128" s="867"/>
    </row>
    <row r="6129" spans="1:7" ht="14">
      <c r="A6129" s="762">
        <f t="shared" si="97"/>
        <v>1998</v>
      </c>
      <c r="B6129" s="865">
        <v>35886</v>
      </c>
      <c r="C6129" s="873">
        <v>448</v>
      </c>
      <c r="F6129" s="868"/>
      <c r="G6129" s="867"/>
    </row>
    <row r="6130" spans="1:7" ht="14">
      <c r="A6130" s="762">
        <f t="shared" si="97"/>
        <v>1998</v>
      </c>
      <c r="B6130" s="865">
        <v>35885</v>
      </c>
      <c r="C6130" s="873">
        <v>443</v>
      </c>
      <c r="F6130" s="868"/>
      <c r="G6130" s="867"/>
    </row>
    <row r="6131" spans="1:7" ht="14">
      <c r="A6131" s="762">
        <f t="shared" si="97"/>
        <v>1998</v>
      </c>
      <c r="B6131" s="865">
        <v>35884</v>
      </c>
      <c r="C6131" s="873">
        <v>437</v>
      </c>
      <c r="F6131" s="868"/>
      <c r="G6131" s="867"/>
    </row>
    <row r="6132" spans="1:7" ht="14">
      <c r="A6132" s="762">
        <f t="shared" si="97"/>
        <v>1998</v>
      </c>
      <c r="B6132" s="865">
        <v>35881</v>
      </c>
      <c r="C6132" s="873">
        <v>433</v>
      </c>
      <c r="F6132" s="868"/>
      <c r="G6132" s="867"/>
    </row>
    <row r="6133" spans="1:7" ht="14">
      <c r="A6133" s="762">
        <f t="shared" si="97"/>
        <v>1998</v>
      </c>
      <c r="B6133" s="865">
        <v>35880</v>
      </c>
      <c r="C6133" s="873">
        <v>441</v>
      </c>
      <c r="F6133" s="868"/>
      <c r="G6133" s="867"/>
    </row>
    <row r="6134" spans="1:7" ht="14">
      <c r="A6134" s="762">
        <f t="shared" si="97"/>
        <v>1998</v>
      </c>
      <c r="B6134" s="865">
        <v>35879</v>
      </c>
      <c r="C6134" s="873">
        <v>449</v>
      </c>
      <c r="F6134" s="868"/>
      <c r="G6134" s="867"/>
    </row>
    <row r="6135" spans="1:7" ht="14">
      <c r="A6135" s="762">
        <f t="shared" si="97"/>
        <v>1998</v>
      </c>
      <c r="B6135" s="865">
        <v>35878</v>
      </c>
      <c r="C6135" s="873">
        <v>444</v>
      </c>
      <c r="F6135" s="868"/>
      <c r="G6135" s="867"/>
    </row>
    <row r="6136" spans="1:7" ht="14">
      <c r="A6136" s="762">
        <f t="shared" si="97"/>
        <v>1998</v>
      </c>
      <c r="B6136" s="865">
        <v>35877</v>
      </c>
      <c r="C6136" s="873">
        <v>429</v>
      </c>
      <c r="F6136" s="868"/>
      <c r="G6136" s="867"/>
    </row>
    <row r="6137" spans="1:7" ht="14">
      <c r="A6137" s="762">
        <f t="shared" si="97"/>
        <v>1998</v>
      </c>
      <c r="B6137" s="865">
        <v>35874</v>
      </c>
      <c r="C6137" s="873">
        <v>446</v>
      </c>
      <c r="F6137" s="868"/>
      <c r="G6137" s="867"/>
    </row>
    <row r="6138" spans="1:7" ht="14">
      <c r="A6138" s="762">
        <f t="shared" si="97"/>
        <v>1998</v>
      </c>
      <c r="B6138" s="865">
        <v>35873</v>
      </c>
      <c r="C6138" s="873">
        <v>439</v>
      </c>
      <c r="F6138" s="868"/>
      <c r="G6138" s="867"/>
    </row>
    <row r="6139" spans="1:7" ht="14">
      <c r="A6139" s="762">
        <f t="shared" si="97"/>
        <v>1998</v>
      </c>
      <c r="B6139" s="865">
        <v>35872</v>
      </c>
      <c r="C6139" s="873">
        <v>449</v>
      </c>
      <c r="F6139" s="868"/>
      <c r="G6139" s="867"/>
    </row>
    <row r="6140" spans="1:7" ht="14">
      <c r="A6140" s="762">
        <f t="shared" si="97"/>
        <v>1998</v>
      </c>
      <c r="B6140" s="865">
        <v>35871</v>
      </c>
      <c r="C6140" s="873">
        <v>466</v>
      </c>
      <c r="F6140" s="868"/>
      <c r="G6140" s="867"/>
    </row>
    <row r="6141" spans="1:7" ht="14">
      <c r="A6141" s="762">
        <f t="shared" si="97"/>
        <v>1998</v>
      </c>
      <c r="B6141" s="865">
        <v>35870</v>
      </c>
      <c r="C6141" s="873">
        <v>460</v>
      </c>
      <c r="F6141" s="868"/>
      <c r="G6141" s="867"/>
    </row>
    <row r="6142" spans="1:7" ht="14">
      <c r="A6142" s="762">
        <f t="shared" si="97"/>
        <v>1998</v>
      </c>
      <c r="B6142" s="865">
        <v>35867</v>
      </c>
      <c r="C6142" s="873">
        <v>469</v>
      </c>
      <c r="F6142" s="868"/>
      <c r="G6142" s="867"/>
    </row>
    <row r="6143" spans="1:7" ht="14">
      <c r="A6143" s="762">
        <f t="shared" si="97"/>
        <v>1998</v>
      </c>
      <c r="B6143" s="865">
        <v>35866</v>
      </c>
      <c r="C6143" s="873">
        <v>478</v>
      </c>
      <c r="F6143" s="868"/>
      <c r="G6143" s="867"/>
    </row>
    <row r="6144" spans="1:7" ht="14">
      <c r="A6144" s="762">
        <f t="shared" si="97"/>
        <v>1998</v>
      </c>
      <c r="B6144" s="865">
        <v>35865</v>
      </c>
      <c r="C6144" s="873">
        <v>487</v>
      </c>
      <c r="F6144" s="868"/>
      <c r="G6144" s="867"/>
    </row>
    <row r="6145" spans="1:7" ht="14">
      <c r="A6145" s="762">
        <f t="shared" si="97"/>
        <v>1998</v>
      </c>
      <c r="B6145" s="865">
        <v>35864</v>
      </c>
      <c r="C6145" s="873">
        <v>491</v>
      </c>
      <c r="F6145" s="868"/>
      <c r="G6145" s="867"/>
    </row>
    <row r="6146" spans="1:7" ht="14">
      <c r="A6146" s="762">
        <f t="shared" si="97"/>
        <v>1998</v>
      </c>
      <c r="B6146" s="865">
        <v>35863</v>
      </c>
      <c r="C6146" s="873">
        <v>499</v>
      </c>
      <c r="F6146" s="868"/>
      <c r="G6146" s="867"/>
    </row>
    <row r="6147" spans="1:7" ht="14">
      <c r="A6147" s="762">
        <f t="shared" si="97"/>
        <v>1998</v>
      </c>
      <c r="B6147" s="865">
        <v>35860</v>
      </c>
      <c r="C6147" s="873">
        <v>493</v>
      </c>
      <c r="F6147" s="868"/>
      <c r="G6147" s="867"/>
    </row>
    <row r="6148" spans="1:7" ht="14">
      <c r="A6148" s="762">
        <f t="shared" ref="A6148:A6211" si="98">YEAR(B6148)</f>
        <v>1998</v>
      </c>
      <c r="B6148" s="865">
        <v>35859</v>
      </c>
      <c r="C6148" s="873">
        <v>504</v>
      </c>
      <c r="F6148" s="868"/>
      <c r="G6148" s="867"/>
    </row>
    <row r="6149" spans="1:7" ht="14">
      <c r="A6149" s="762">
        <f t="shared" si="98"/>
        <v>1998</v>
      </c>
      <c r="B6149" s="865">
        <v>35858</v>
      </c>
      <c r="C6149" s="873">
        <v>491</v>
      </c>
      <c r="F6149" s="868"/>
      <c r="G6149" s="867"/>
    </row>
    <row r="6150" spans="1:7" ht="14">
      <c r="A6150" s="762">
        <f t="shared" si="98"/>
        <v>1998</v>
      </c>
      <c r="B6150" s="865">
        <v>35857</v>
      </c>
      <c r="C6150" s="873">
        <v>490</v>
      </c>
      <c r="F6150" s="868"/>
      <c r="G6150" s="867"/>
    </row>
    <row r="6151" spans="1:7" ht="14">
      <c r="A6151" s="762">
        <f t="shared" si="98"/>
        <v>1998</v>
      </c>
      <c r="B6151" s="865">
        <v>35856</v>
      </c>
      <c r="C6151" s="873">
        <v>490</v>
      </c>
      <c r="F6151" s="868"/>
      <c r="G6151" s="867"/>
    </row>
    <row r="6152" spans="1:7" ht="14">
      <c r="A6152" s="762">
        <f t="shared" si="98"/>
        <v>1998</v>
      </c>
      <c r="B6152" s="865">
        <v>35853</v>
      </c>
      <c r="C6152" s="873">
        <v>495</v>
      </c>
      <c r="F6152" s="868"/>
      <c r="G6152" s="867"/>
    </row>
    <row r="6153" spans="1:7" ht="14">
      <c r="A6153" s="762">
        <f t="shared" si="98"/>
        <v>1998</v>
      </c>
      <c r="B6153" s="865">
        <v>35852</v>
      </c>
      <c r="C6153" s="873">
        <v>499</v>
      </c>
      <c r="F6153" s="868"/>
      <c r="G6153" s="867"/>
    </row>
    <row r="6154" spans="1:7" ht="14">
      <c r="A6154" s="762">
        <f t="shared" si="98"/>
        <v>1998</v>
      </c>
      <c r="B6154" s="865">
        <v>35851</v>
      </c>
      <c r="C6154" s="873">
        <v>504</v>
      </c>
      <c r="F6154" s="868"/>
      <c r="G6154" s="867"/>
    </row>
    <row r="6155" spans="1:7" ht="14">
      <c r="A6155" s="762">
        <f t="shared" si="98"/>
        <v>1998</v>
      </c>
      <c r="B6155" s="865">
        <v>35850</v>
      </c>
      <c r="C6155" s="873">
        <v>510</v>
      </c>
      <c r="F6155" s="868"/>
      <c r="G6155" s="867"/>
    </row>
    <row r="6156" spans="1:7" ht="14">
      <c r="A6156" s="762">
        <f t="shared" si="98"/>
        <v>1998</v>
      </c>
      <c r="B6156" s="865">
        <v>35849</v>
      </c>
      <c r="C6156" s="873">
        <v>509</v>
      </c>
      <c r="F6156" s="868"/>
      <c r="G6156" s="867"/>
    </row>
    <row r="6157" spans="1:7" ht="14">
      <c r="A6157" s="762">
        <f t="shared" si="98"/>
        <v>1998</v>
      </c>
      <c r="B6157" s="865">
        <v>35846</v>
      </c>
      <c r="C6157" s="873">
        <v>515</v>
      </c>
      <c r="F6157" s="868"/>
      <c r="G6157" s="867"/>
    </row>
    <row r="6158" spans="1:7" ht="14">
      <c r="A6158" s="762">
        <f t="shared" si="98"/>
        <v>1998</v>
      </c>
      <c r="B6158" s="865">
        <v>35845</v>
      </c>
      <c r="C6158" s="873">
        <v>509</v>
      </c>
      <c r="F6158" s="868"/>
      <c r="G6158" s="867"/>
    </row>
    <row r="6159" spans="1:7" ht="14">
      <c r="A6159" s="762">
        <f t="shared" si="98"/>
        <v>1998</v>
      </c>
      <c r="B6159" s="865">
        <v>35844</v>
      </c>
      <c r="C6159" s="873">
        <v>510</v>
      </c>
      <c r="F6159" s="868"/>
      <c r="G6159" s="867"/>
    </row>
    <row r="6160" spans="1:7" ht="14">
      <c r="A6160" s="762">
        <f t="shared" si="98"/>
        <v>1998</v>
      </c>
      <c r="B6160" s="865">
        <v>35843</v>
      </c>
      <c r="C6160" s="873">
        <v>517</v>
      </c>
      <c r="F6160" s="868"/>
      <c r="G6160" s="867"/>
    </row>
    <row r="6161" spans="1:7" ht="14">
      <c r="A6161" s="762">
        <f t="shared" si="98"/>
        <v>1998</v>
      </c>
      <c r="B6161" s="865">
        <v>35839</v>
      </c>
      <c r="C6161" s="873">
        <v>515</v>
      </c>
      <c r="F6161" s="868"/>
      <c r="G6161" s="867"/>
    </row>
    <row r="6162" spans="1:7" ht="14">
      <c r="A6162" s="762">
        <f t="shared" si="98"/>
        <v>1998</v>
      </c>
      <c r="B6162" s="865">
        <v>35838</v>
      </c>
      <c r="C6162" s="873">
        <v>513</v>
      </c>
      <c r="F6162" s="868"/>
      <c r="G6162" s="867"/>
    </row>
    <row r="6163" spans="1:7" ht="14">
      <c r="A6163" s="762">
        <f t="shared" si="98"/>
        <v>1998</v>
      </c>
      <c r="B6163" s="865">
        <v>35837</v>
      </c>
      <c r="C6163" s="873">
        <v>503</v>
      </c>
      <c r="F6163" s="868"/>
      <c r="G6163" s="867"/>
    </row>
    <row r="6164" spans="1:7" ht="14">
      <c r="A6164" s="762">
        <f t="shared" si="98"/>
        <v>1998</v>
      </c>
      <c r="B6164" s="865">
        <v>35836</v>
      </c>
      <c r="C6164" s="873">
        <v>512</v>
      </c>
      <c r="F6164" s="868"/>
      <c r="G6164" s="867"/>
    </row>
    <row r="6165" spans="1:7" ht="14">
      <c r="A6165" s="762">
        <f t="shared" si="98"/>
        <v>1998</v>
      </c>
      <c r="B6165" s="865">
        <v>35835</v>
      </c>
      <c r="C6165" s="873">
        <v>515</v>
      </c>
      <c r="F6165" s="868"/>
      <c r="G6165" s="867"/>
    </row>
    <row r="6166" spans="1:7" ht="14">
      <c r="A6166" s="762">
        <f t="shared" si="98"/>
        <v>1998</v>
      </c>
      <c r="B6166" s="865">
        <v>35832</v>
      </c>
      <c r="C6166" s="873">
        <v>512</v>
      </c>
      <c r="F6166" s="868"/>
      <c r="G6166" s="867"/>
    </row>
    <row r="6167" spans="1:7" ht="14">
      <c r="A6167" s="762">
        <f t="shared" si="98"/>
        <v>1998</v>
      </c>
      <c r="B6167" s="865">
        <v>35831</v>
      </c>
      <c r="C6167" s="873">
        <v>526</v>
      </c>
      <c r="F6167" s="868"/>
      <c r="G6167" s="867"/>
    </row>
    <row r="6168" spans="1:7" ht="14">
      <c r="A6168" s="762">
        <f t="shared" si="98"/>
        <v>1998</v>
      </c>
      <c r="B6168" s="865">
        <v>35830</v>
      </c>
      <c r="C6168" s="873">
        <v>532</v>
      </c>
      <c r="F6168" s="868"/>
      <c r="G6168" s="867"/>
    </row>
    <row r="6169" spans="1:7" ht="14">
      <c r="A6169" s="762">
        <f t="shared" si="98"/>
        <v>1998</v>
      </c>
      <c r="B6169" s="865">
        <v>35829</v>
      </c>
      <c r="C6169" s="873">
        <v>534</v>
      </c>
      <c r="F6169" s="868"/>
      <c r="G6169" s="867"/>
    </row>
    <row r="6170" spans="1:7" ht="14">
      <c r="A6170" s="762">
        <f t="shared" si="98"/>
        <v>1998</v>
      </c>
      <c r="B6170" s="865">
        <v>35828</v>
      </c>
      <c r="C6170" s="873">
        <v>533</v>
      </c>
      <c r="F6170" s="868"/>
      <c r="G6170" s="867"/>
    </row>
    <row r="6171" spans="1:7" ht="14">
      <c r="A6171" s="762">
        <f t="shared" si="98"/>
        <v>1998</v>
      </c>
      <c r="B6171" s="865">
        <v>35825</v>
      </c>
      <c r="C6171" s="873">
        <v>546</v>
      </c>
      <c r="F6171" s="868"/>
      <c r="G6171" s="867"/>
    </row>
    <row r="6172" spans="1:7" ht="14">
      <c r="A6172" s="762">
        <f t="shared" si="98"/>
        <v>1998</v>
      </c>
      <c r="B6172" s="865">
        <v>35824</v>
      </c>
      <c r="C6172" s="873">
        <v>560</v>
      </c>
      <c r="F6172" s="868"/>
      <c r="G6172" s="867"/>
    </row>
    <row r="6173" spans="1:7" ht="14">
      <c r="A6173" s="762">
        <f t="shared" si="98"/>
        <v>1998</v>
      </c>
      <c r="B6173" s="865">
        <v>35823</v>
      </c>
      <c r="C6173" s="873">
        <v>573</v>
      </c>
      <c r="F6173" s="868"/>
      <c r="G6173" s="867"/>
    </row>
    <row r="6174" spans="1:7" ht="14">
      <c r="A6174" s="762">
        <f t="shared" si="98"/>
        <v>1998</v>
      </c>
      <c r="B6174" s="865">
        <v>35822</v>
      </c>
      <c r="C6174" s="873">
        <v>565</v>
      </c>
      <c r="F6174" s="868"/>
      <c r="G6174" s="867"/>
    </row>
    <row r="6175" spans="1:7" ht="14">
      <c r="A6175" s="762">
        <f t="shared" si="98"/>
        <v>1998</v>
      </c>
      <c r="B6175" s="865">
        <v>35821</v>
      </c>
      <c r="C6175" s="873">
        <v>588</v>
      </c>
      <c r="F6175" s="868"/>
      <c r="G6175" s="867"/>
    </row>
    <row r="6176" spans="1:7" ht="14">
      <c r="A6176" s="762">
        <f t="shared" si="98"/>
        <v>1998</v>
      </c>
      <c r="B6176" s="865">
        <v>35818</v>
      </c>
      <c r="C6176" s="873">
        <v>599</v>
      </c>
      <c r="F6176" s="868"/>
      <c r="G6176" s="867"/>
    </row>
    <row r="6177" spans="1:7" ht="14">
      <c r="A6177" s="762">
        <f t="shared" si="98"/>
        <v>1998</v>
      </c>
      <c r="B6177" s="865">
        <v>35817</v>
      </c>
      <c r="C6177" s="873">
        <v>604</v>
      </c>
      <c r="F6177" s="868"/>
      <c r="G6177" s="867"/>
    </row>
    <row r="6178" spans="1:7" ht="14">
      <c r="A6178" s="762">
        <f t="shared" si="98"/>
        <v>1998</v>
      </c>
      <c r="B6178" s="865">
        <v>35816</v>
      </c>
      <c r="C6178" s="873">
        <v>610</v>
      </c>
      <c r="F6178" s="868"/>
      <c r="G6178" s="867"/>
    </row>
    <row r="6179" spans="1:7" ht="14">
      <c r="A6179" s="762">
        <f t="shared" si="98"/>
        <v>1998</v>
      </c>
      <c r="B6179" s="865">
        <v>35815</v>
      </c>
      <c r="C6179" s="873">
        <v>584</v>
      </c>
      <c r="F6179" s="868"/>
      <c r="G6179" s="867"/>
    </row>
    <row r="6180" spans="1:7" ht="14">
      <c r="A6180" s="762">
        <f t="shared" si="98"/>
        <v>1998</v>
      </c>
      <c r="B6180" s="865">
        <v>35811</v>
      </c>
      <c r="C6180" s="873">
        <v>588</v>
      </c>
      <c r="F6180" s="868"/>
      <c r="G6180" s="867"/>
    </row>
    <row r="6181" spans="1:7" ht="14">
      <c r="A6181" s="762">
        <f t="shared" si="98"/>
        <v>1998</v>
      </c>
      <c r="B6181" s="865">
        <v>35810</v>
      </c>
      <c r="C6181" s="873">
        <v>619</v>
      </c>
      <c r="F6181" s="868"/>
      <c r="G6181" s="867"/>
    </row>
    <row r="6182" spans="1:7" ht="14">
      <c r="A6182" s="762">
        <f t="shared" si="98"/>
        <v>1998</v>
      </c>
      <c r="B6182" s="865">
        <v>35809</v>
      </c>
      <c r="C6182" s="873">
        <v>593</v>
      </c>
      <c r="F6182" s="868"/>
      <c r="G6182" s="867"/>
    </row>
    <row r="6183" spans="1:7" ht="14">
      <c r="A6183" s="762">
        <f t="shared" si="98"/>
        <v>1998</v>
      </c>
      <c r="B6183" s="865">
        <v>35808</v>
      </c>
      <c r="C6183" s="873">
        <v>604</v>
      </c>
      <c r="F6183" s="868"/>
      <c r="G6183" s="867"/>
    </row>
    <row r="6184" spans="1:7" ht="14">
      <c r="A6184" s="762">
        <f t="shared" si="98"/>
        <v>1998</v>
      </c>
      <c r="B6184" s="865">
        <v>35807</v>
      </c>
      <c r="C6184" s="873">
        <v>637</v>
      </c>
      <c r="F6184" s="868"/>
      <c r="G6184" s="867"/>
    </row>
    <row r="6185" spans="1:7" ht="14">
      <c r="A6185" s="762">
        <f t="shared" si="98"/>
        <v>1998</v>
      </c>
      <c r="B6185" s="865">
        <v>35804</v>
      </c>
      <c r="C6185" s="873">
        <v>615</v>
      </c>
      <c r="F6185" s="868"/>
      <c r="G6185" s="867"/>
    </row>
    <row r="6186" spans="1:7" ht="14">
      <c r="A6186" s="762">
        <f t="shared" si="98"/>
        <v>1998</v>
      </c>
      <c r="B6186" s="865">
        <v>35803</v>
      </c>
      <c r="C6186" s="873">
        <v>597</v>
      </c>
      <c r="F6186" s="868"/>
      <c r="G6186" s="867"/>
    </row>
    <row r="6187" spans="1:7" ht="14">
      <c r="A6187" s="762">
        <f t="shared" si="98"/>
        <v>1998</v>
      </c>
      <c r="B6187" s="865">
        <v>35802</v>
      </c>
      <c r="C6187" s="873">
        <v>574</v>
      </c>
      <c r="F6187" s="868"/>
      <c r="G6187" s="867"/>
    </row>
    <row r="6188" spans="1:7" ht="14">
      <c r="A6188" s="762">
        <f t="shared" si="98"/>
        <v>1998</v>
      </c>
      <c r="B6188" s="865">
        <v>35801</v>
      </c>
      <c r="C6188" s="873">
        <v>581</v>
      </c>
      <c r="F6188" s="868"/>
      <c r="G6188" s="867"/>
    </row>
    <row r="6189" spans="1:7" ht="14">
      <c r="A6189" s="762">
        <f t="shared" si="98"/>
        <v>1998</v>
      </c>
      <c r="B6189" s="865">
        <v>35800</v>
      </c>
      <c r="C6189" s="873">
        <v>546</v>
      </c>
      <c r="F6189" s="868"/>
      <c r="G6189" s="867"/>
    </row>
    <row r="6190" spans="1:7" ht="14">
      <c r="A6190" s="762">
        <f t="shared" si="98"/>
        <v>1998</v>
      </c>
      <c r="B6190" s="865">
        <v>35797</v>
      </c>
      <c r="C6190" s="873">
        <v>517</v>
      </c>
      <c r="F6190" s="868"/>
      <c r="G6190" s="867"/>
    </row>
    <row r="6191" spans="1:7" ht="14">
      <c r="A6191" s="762">
        <f t="shared" si="98"/>
        <v>1997</v>
      </c>
      <c r="B6191" s="865">
        <v>35795</v>
      </c>
      <c r="C6191" s="873">
        <v>521</v>
      </c>
      <c r="F6191" s="868"/>
      <c r="G6191" s="867"/>
    </row>
    <row r="6192" spans="1:7" ht="14">
      <c r="A6192" s="762">
        <f t="shared" si="98"/>
        <v>1997</v>
      </c>
      <c r="B6192" s="865">
        <v>35794</v>
      </c>
      <c r="C6192" s="873">
        <v>527</v>
      </c>
      <c r="F6192" s="868"/>
      <c r="G6192" s="867"/>
    </row>
    <row r="6193" spans="1:7" ht="14">
      <c r="A6193" s="762">
        <f t="shared" si="98"/>
        <v>1997</v>
      </c>
      <c r="B6193" s="865">
        <v>35793</v>
      </c>
      <c r="C6193" s="873">
        <v>534</v>
      </c>
      <c r="F6193" s="868"/>
      <c r="G6193" s="867"/>
    </row>
    <row r="6194" spans="1:7" ht="14">
      <c r="A6194" s="762">
        <f t="shared" si="98"/>
        <v>1997</v>
      </c>
      <c r="B6194" s="865">
        <v>35790</v>
      </c>
      <c r="C6194" s="873">
        <v>565</v>
      </c>
      <c r="F6194" s="868"/>
      <c r="G6194" s="867"/>
    </row>
    <row r="6195" spans="1:7" ht="14">
      <c r="A6195" s="762">
        <f t="shared" si="98"/>
        <v>1997</v>
      </c>
      <c r="B6195" s="865">
        <v>35788</v>
      </c>
      <c r="C6195" s="873">
        <v>580</v>
      </c>
      <c r="F6195" s="868"/>
      <c r="G6195" s="867"/>
    </row>
    <row r="6196" spans="1:7" ht="14">
      <c r="A6196" s="762">
        <f t="shared" si="98"/>
        <v>1997</v>
      </c>
      <c r="B6196" s="865">
        <v>35787</v>
      </c>
      <c r="C6196" s="873">
        <v>603</v>
      </c>
      <c r="F6196" s="868"/>
      <c r="G6196" s="867"/>
    </row>
    <row r="6197" spans="1:7" ht="14">
      <c r="A6197" s="762">
        <f t="shared" si="98"/>
        <v>1997</v>
      </c>
      <c r="B6197" s="865">
        <v>35786</v>
      </c>
      <c r="C6197" s="873">
        <v>629</v>
      </c>
      <c r="F6197" s="868"/>
      <c r="G6197" s="867"/>
    </row>
    <row r="6198" spans="1:7" ht="14">
      <c r="A6198" s="762">
        <f t="shared" si="98"/>
        <v>1997</v>
      </c>
      <c r="B6198" s="865">
        <v>35783</v>
      </c>
      <c r="C6198" s="873">
        <v>624</v>
      </c>
      <c r="F6198" s="868"/>
      <c r="G6198" s="867"/>
    </row>
    <row r="6199" spans="1:7" ht="14">
      <c r="A6199" s="762">
        <f t="shared" si="98"/>
        <v>1997</v>
      </c>
      <c r="B6199" s="865">
        <v>35782</v>
      </c>
      <c r="C6199" s="873">
        <v>592</v>
      </c>
      <c r="F6199" s="868"/>
      <c r="G6199" s="867"/>
    </row>
    <row r="6200" spans="1:7" ht="14">
      <c r="A6200" s="762">
        <f t="shared" si="98"/>
        <v>1997</v>
      </c>
      <c r="B6200" s="865">
        <v>35781</v>
      </c>
      <c r="C6200" s="873">
        <v>562</v>
      </c>
      <c r="F6200" s="868"/>
      <c r="G6200" s="867"/>
    </row>
    <row r="6201" spans="1:7" ht="14">
      <c r="A6201" s="762">
        <f t="shared" si="98"/>
        <v>1997</v>
      </c>
      <c r="B6201" s="865">
        <v>35780</v>
      </c>
      <c r="C6201" s="873">
        <v>573</v>
      </c>
      <c r="F6201" s="868"/>
      <c r="G6201" s="867"/>
    </row>
    <row r="6202" spans="1:7" ht="14">
      <c r="A6202" s="762">
        <f t="shared" si="98"/>
        <v>1997</v>
      </c>
      <c r="B6202" s="865">
        <v>35779</v>
      </c>
      <c r="C6202" s="873">
        <v>590</v>
      </c>
      <c r="F6202" s="868"/>
      <c r="G6202" s="867"/>
    </row>
    <row r="6203" spans="1:7" ht="14">
      <c r="A6203" s="762">
        <f t="shared" si="98"/>
        <v>1997</v>
      </c>
      <c r="B6203" s="865">
        <v>35776</v>
      </c>
      <c r="C6203" s="873">
        <v>638</v>
      </c>
      <c r="F6203" s="868"/>
      <c r="G6203" s="867"/>
    </row>
    <row r="6204" spans="1:7" ht="14">
      <c r="A6204" s="762">
        <f t="shared" si="98"/>
        <v>1997</v>
      </c>
      <c r="B6204" s="865">
        <v>35775</v>
      </c>
      <c r="C6204" s="873">
        <v>620</v>
      </c>
      <c r="F6204" s="868"/>
      <c r="G6204" s="867"/>
    </row>
    <row r="6205" spans="1:7" ht="14">
      <c r="A6205" s="762">
        <f t="shared" si="98"/>
        <v>1997</v>
      </c>
      <c r="B6205" s="865">
        <v>35774</v>
      </c>
      <c r="C6205" s="873">
        <v>580</v>
      </c>
      <c r="F6205" s="868"/>
      <c r="G6205" s="867"/>
    </row>
    <row r="6206" spans="1:7" ht="14">
      <c r="A6206" s="762">
        <f t="shared" si="98"/>
        <v>1997</v>
      </c>
      <c r="B6206" s="865">
        <v>35773</v>
      </c>
      <c r="C6206" s="873">
        <v>526</v>
      </c>
      <c r="F6206" s="868"/>
      <c r="G6206" s="867"/>
    </row>
    <row r="6207" spans="1:7" ht="14">
      <c r="A6207" s="762">
        <f t="shared" si="98"/>
        <v>1997</v>
      </c>
      <c r="B6207" s="865">
        <v>35772</v>
      </c>
      <c r="C6207" s="873">
        <v>502</v>
      </c>
      <c r="F6207" s="868"/>
      <c r="G6207" s="867"/>
    </row>
    <row r="6208" spans="1:7" ht="14">
      <c r="A6208" s="762">
        <f t="shared" si="98"/>
        <v>1997</v>
      </c>
      <c r="B6208" s="865">
        <v>35769</v>
      </c>
      <c r="C6208" s="873">
        <v>491</v>
      </c>
      <c r="F6208" s="868"/>
      <c r="G6208" s="867"/>
    </row>
    <row r="6209" spans="1:7" ht="14">
      <c r="A6209" s="762">
        <f t="shared" si="98"/>
        <v>1997</v>
      </c>
      <c r="B6209" s="865">
        <v>35768</v>
      </c>
      <c r="C6209" s="873">
        <v>507</v>
      </c>
      <c r="F6209" s="868"/>
      <c r="G6209" s="867"/>
    </row>
    <row r="6210" spans="1:7" ht="14">
      <c r="A6210" s="762">
        <f t="shared" si="98"/>
        <v>1997</v>
      </c>
      <c r="B6210" s="865">
        <v>35767</v>
      </c>
      <c r="C6210" s="873">
        <v>531</v>
      </c>
      <c r="F6210" s="868"/>
      <c r="G6210" s="867"/>
    </row>
    <row r="6211" spans="1:7" ht="14">
      <c r="A6211" s="762">
        <f t="shared" si="98"/>
        <v>1997</v>
      </c>
      <c r="B6211" s="865">
        <v>35766</v>
      </c>
      <c r="C6211" s="873">
        <v>531</v>
      </c>
      <c r="F6211" s="868"/>
      <c r="G6211" s="867"/>
    </row>
    <row r="6212" spans="1:7" ht="14">
      <c r="A6212" s="762">
        <f t="shared" ref="A6212:A6275" si="99">YEAR(B6212)</f>
        <v>1997</v>
      </c>
      <c r="B6212" s="865">
        <v>35765</v>
      </c>
      <c r="C6212" s="873">
        <v>556</v>
      </c>
      <c r="F6212" s="868"/>
      <c r="G6212" s="867"/>
    </row>
    <row r="6213" spans="1:7" ht="14">
      <c r="A6213" s="762">
        <f t="shared" si="99"/>
        <v>1997</v>
      </c>
      <c r="B6213" s="865">
        <v>35762</v>
      </c>
      <c r="C6213" s="873">
        <v>572</v>
      </c>
      <c r="F6213" s="868"/>
      <c r="G6213" s="867"/>
    </row>
    <row r="6214" spans="1:7" ht="14">
      <c r="A6214" s="762">
        <f t="shared" si="99"/>
        <v>1997</v>
      </c>
      <c r="B6214" s="865">
        <v>35760</v>
      </c>
      <c r="C6214" s="873">
        <v>585</v>
      </c>
      <c r="F6214" s="868"/>
      <c r="G6214" s="867"/>
    </row>
    <row r="6215" spans="1:7" ht="14">
      <c r="A6215" s="762">
        <f t="shared" si="99"/>
        <v>1997</v>
      </c>
      <c r="B6215" s="865">
        <v>35759</v>
      </c>
      <c r="C6215" s="873">
        <v>606</v>
      </c>
      <c r="F6215" s="868"/>
      <c r="G6215" s="867"/>
    </row>
    <row r="6216" spans="1:7" ht="14">
      <c r="A6216" s="762">
        <f t="shared" si="99"/>
        <v>1997</v>
      </c>
      <c r="B6216" s="865">
        <v>35758</v>
      </c>
      <c r="C6216" s="873">
        <v>616</v>
      </c>
      <c r="F6216" s="868"/>
      <c r="G6216" s="867"/>
    </row>
    <row r="6217" spans="1:7" ht="14">
      <c r="A6217" s="762">
        <f t="shared" si="99"/>
        <v>1997</v>
      </c>
      <c r="B6217" s="865">
        <v>35755</v>
      </c>
      <c r="C6217" s="873">
        <v>578</v>
      </c>
      <c r="F6217" s="868"/>
      <c r="G6217" s="867"/>
    </row>
    <row r="6218" spans="1:7" ht="14">
      <c r="A6218" s="762">
        <f t="shared" si="99"/>
        <v>1997</v>
      </c>
      <c r="B6218" s="865">
        <v>35754</v>
      </c>
      <c r="C6218" s="873">
        <v>629</v>
      </c>
      <c r="F6218" s="868"/>
      <c r="G6218" s="867"/>
    </row>
    <row r="6219" spans="1:7" ht="14">
      <c r="A6219" s="762">
        <f t="shared" si="99"/>
        <v>1997</v>
      </c>
      <c r="B6219" s="865">
        <v>35753</v>
      </c>
      <c r="C6219" s="873">
        <v>645</v>
      </c>
      <c r="F6219" s="868"/>
      <c r="G6219" s="867"/>
    </row>
    <row r="6220" spans="1:7" ht="14">
      <c r="A6220" s="762">
        <f t="shared" si="99"/>
        <v>1997</v>
      </c>
      <c r="B6220" s="865">
        <v>35752</v>
      </c>
      <c r="C6220" s="873">
        <v>680</v>
      </c>
      <c r="F6220" s="868"/>
      <c r="G6220" s="867"/>
    </row>
    <row r="6221" spans="1:7" ht="14">
      <c r="A6221" s="762">
        <f t="shared" si="99"/>
        <v>1997</v>
      </c>
      <c r="B6221" s="865">
        <v>35751</v>
      </c>
      <c r="C6221" s="873">
        <v>671</v>
      </c>
      <c r="F6221" s="868"/>
      <c r="G6221" s="867"/>
    </row>
    <row r="6222" spans="1:7" ht="14">
      <c r="A6222" s="762">
        <f t="shared" si="99"/>
        <v>1997</v>
      </c>
      <c r="B6222" s="865">
        <v>35748</v>
      </c>
      <c r="C6222" s="873">
        <v>698</v>
      </c>
      <c r="F6222" s="868"/>
      <c r="G6222" s="867"/>
    </row>
    <row r="6223" spans="1:7" ht="14">
      <c r="A6223" s="762">
        <f t="shared" si="99"/>
        <v>1997</v>
      </c>
      <c r="B6223" s="865">
        <v>35747</v>
      </c>
      <c r="C6223" s="873">
        <v>736</v>
      </c>
      <c r="F6223" s="868"/>
      <c r="G6223" s="867"/>
    </row>
    <row r="6224" spans="1:7" ht="14">
      <c r="A6224" s="762">
        <f t="shared" si="99"/>
        <v>1997</v>
      </c>
      <c r="B6224" s="865">
        <v>35746</v>
      </c>
      <c r="C6224" s="873">
        <v>772</v>
      </c>
      <c r="F6224" s="868"/>
      <c r="G6224" s="867"/>
    </row>
    <row r="6225" spans="1:7" ht="14">
      <c r="A6225" s="762">
        <f t="shared" si="99"/>
        <v>1997</v>
      </c>
      <c r="B6225" s="865">
        <v>35744</v>
      </c>
      <c r="C6225" s="873">
        <v>680</v>
      </c>
      <c r="F6225" s="868"/>
      <c r="G6225" s="867"/>
    </row>
    <row r="6226" spans="1:7" ht="14">
      <c r="A6226" s="762">
        <f t="shared" si="99"/>
        <v>1997</v>
      </c>
      <c r="B6226" s="865">
        <v>35741</v>
      </c>
      <c r="C6226" s="873">
        <v>681</v>
      </c>
      <c r="F6226" s="868"/>
      <c r="G6226" s="867"/>
    </row>
    <row r="6227" spans="1:7" ht="14">
      <c r="A6227" s="762">
        <f t="shared" si="99"/>
        <v>1997</v>
      </c>
      <c r="B6227" s="865">
        <v>35740</v>
      </c>
      <c r="C6227" s="873">
        <v>632</v>
      </c>
      <c r="F6227" s="868"/>
      <c r="G6227" s="867"/>
    </row>
    <row r="6228" spans="1:7" ht="14">
      <c r="A6228" s="762">
        <f t="shared" si="99"/>
        <v>1997</v>
      </c>
      <c r="B6228" s="865">
        <v>35739</v>
      </c>
      <c r="C6228" s="873">
        <v>588</v>
      </c>
      <c r="F6228" s="868"/>
      <c r="G6228" s="867"/>
    </row>
    <row r="6229" spans="1:7" ht="14">
      <c r="A6229" s="762">
        <f t="shared" si="99"/>
        <v>1997</v>
      </c>
      <c r="B6229" s="865">
        <v>35738</v>
      </c>
      <c r="C6229" s="873">
        <v>561</v>
      </c>
      <c r="F6229" s="868"/>
      <c r="G6229" s="867"/>
    </row>
    <row r="6230" spans="1:7" ht="14">
      <c r="A6230" s="762">
        <f t="shared" si="99"/>
        <v>1997</v>
      </c>
      <c r="B6230" s="865">
        <v>35737</v>
      </c>
      <c r="C6230" s="873">
        <v>621</v>
      </c>
      <c r="F6230" s="868"/>
      <c r="G6230" s="867"/>
    </row>
    <row r="6231" spans="1:7" ht="14">
      <c r="A6231" s="762">
        <f t="shared" si="99"/>
        <v>1997</v>
      </c>
      <c r="B6231" s="865">
        <v>35734</v>
      </c>
      <c r="C6231" s="873">
        <v>677</v>
      </c>
      <c r="F6231" s="868"/>
      <c r="G6231" s="867"/>
    </row>
    <row r="6232" spans="1:7" ht="14">
      <c r="A6232" s="762">
        <f t="shared" si="99"/>
        <v>1997</v>
      </c>
      <c r="B6232" s="865">
        <v>35733</v>
      </c>
      <c r="C6232" s="873">
        <v>710</v>
      </c>
      <c r="F6232" s="868"/>
      <c r="G6232" s="867"/>
    </row>
    <row r="6233" spans="1:7" ht="14">
      <c r="A6233" s="762">
        <f t="shared" si="99"/>
        <v>1997</v>
      </c>
      <c r="B6233" s="865">
        <v>35732</v>
      </c>
      <c r="C6233" s="873">
        <v>656</v>
      </c>
      <c r="F6233" s="868"/>
      <c r="G6233" s="867"/>
    </row>
    <row r="6234" spans="1:7" ht="14">
      <c r="A6234" s="762">
        <f t="shared" si="99"/>
        <v>1997</v>
      </c>
      <c r="B6234" s="865">
        <v>35731</v>
      </c>
      <c r="C6234" s="873">
        <v>567</v>
      </c>
      <c r="F6234" s="868"/>
      <c r="G6234" s="867"/>
    </row>
    <row r="6235" spans="1:7" ht="14">
      <c r="A6235" s="762">
        <f t="shared" si="99"/>
        <v>1997</v>
      </c>
      <c r="B6235" s="865">
        <v>35730</v>
      </c>
      <c r="C6235" s="873">
        <v>590</v>
      </c>
      <c r="F6235" s="868"/>
      <c r="G6235" s="867"/>
    </row>
    <row r="6236" spans="1:7" ht="14">
      <c r="A6236" s="762">
        <f t="shared" si="99"/>
        <v>1997</v>
      </c>
      <c r="B6236" s="865">
        <v>35727</v>
      </c>
      <c r="C6236" s="873">
        <v>405</v>
      </c>
      <c r="F6236" s="868"/>
      <c r="G6236" s="867"/>
    </row>
    <row r="6237" spans="1:7" ht="14">
      <c r="A6237" s="762">
        <f t="shared" si="99"/>
        <v>1997</v>
      </c>
      <c r="B6237" s="865">
        <v>35726</v>
      </c>
      <c r="C6237" s="873">
        <v>374</v>
      </c>
      <c r="F6237" s="868"/>
      <c r="G6237" s="867"/>
    </row>
    <row r="6238" spans="1:7" ht="14">
      <c r="A6238" s="762">
        <f t="shared" si="99"/>
        <v>1997</v>
      </c>
      <c r="B6238" s="865">
        <v>35725</v>
      </c>
      <c r="C6238" s="873">
        <v>337</v>
      </c>
      <c r="F6238" s="868"/>
      <c r="G6238" s="867"/>
    </row>
    <row r="6239" spans="1:7" ht="14">
      <c r="A6239" s="762">
        <f t="shared" si="99"/>
        <v>1997</v>
      </c>
      <c r="B6239" s="865">
        <v>35724</v>
      </c>
      <c r="C6239" s="873">
        <v>341</v>
      </c>
      <c r="F6239" s="868"/>
      <c r="G6239" s="867"/>
    </row>
    <row r="6240" spans="1:7" ht="14">
      <c r="A6240" s="762">
        <f t="shared" si="99"/>
        <v>1997</v>
      </c>
      <c r="B6240" s="865">
        <v>35723</v>
      </c>
      <c r="C6240" s="873">
        <v>346</v>
      </c>
      <c r="F6240" s="868"/>
      <c r="G6240" s="867"/>
    </row>
    <row r="6241" spans="1:7" ht="14">
      <c r="A6241" s="762">
        <f t="shared" si="99"/>
        <v>1997</v>
      </c>
      <c r="B6241" s="865">
        <v>35720</v>
      </c>
      <c r="C6241" s="873">
        <v>348</v>
      </c>
      <c r="F6241" s="868"/>
      <c r="G6241" s="867"/>
    </row>
    <row r="6242" spans="1:7" ht="14">
      <c r="A6242" s="762">
        <f t="shared" si="99"/>
        <v>1997</v>
      </c>
      <c r="B6242" s="865">
        <v>35719</v>
      </c>
      <c r="C6242" s="873">
        <v>345</v>
      </c>
      <c r="F6242" s="868"/>
      <c r="G6242" s="867"/>
    </row>
    <row r="6243" spans="1:7" ht="14">
      <c r="A6243" s="762">
        <f t="shared" si="99"/>
        <v>1997</v>
      </c>
      <c r="B6243" s="865">
        <v>35718</v>
      </c>
      <c r="C6243" s="873">
        <v>347</v>
      </c>
      <c r="F6243" s="868"/>
      <c r="G6243" s="867"/>
    </row>
    <row r="6244" spans="1:7" ht="14">
      <c r="A6244" s="762">
        <f t="shared" si="99"/>
        <v>1997</v>
      </c>
      <c r="B6244" s="865">
        <v>35717</v>
      </c>
      <c r="C6244" s="873">
        <v>348</v>
      </c>
      <c r="F6244" s="868"/>
      <c r="G6244" s="867"/>
    </row>
    <row r="6245" spans="1:7" ht="14">
      <c r="A6245" s="762">
        <f t="shared" si="99"/>
        <v>1997</v>
      </c>
      <c r="B6245" s="865">
        <v>35713</v>
      </c>
      <c r="C6245" s="873">
        <v>350</v>
      </c>
      <c r="F6245" s="868"/>
      <c r="G6245" s="867"/>
    </row>
    <row r="6246" spans="1:7" ht="14">
      <c r="A6246" s="762">
        <f t="shared" si="99"/>
        <v>1997</v>
      </c>
      <c r="B6246" s="865">
        <v>35712</v>
      </c>
      <c r="C6246" s="873">
        <v>348</v>
      </c>
      <c r="F6246" s="868"/>
      <c r="G6246" s="867"/>
    </row>
    <row r="6247" spans="1:7" ht="14">
      <c r="A6247" s="762">
        <f t="shared" si="99"/>
        <v>1997</v>
      </c>
      <c r="B6247" s="865">
        <v>35711</v>
      </c>
      <c r="C6247" s="873">
        <v>340</v>
      </c>
      <c r="F6247" s="868"/>
      <c r="G6247" s="867"/>
    </row>
    <row r="6248" spans="1:7" ht="14">
      <c r="A6248" s="762">
        <f t="shared" si="99"/>
        <v>1997</v>
      </c>
      <c r="B6248" s="865">
        <v>35710</v>
      </c>
      <c r="C6248" s="873">
        <v>339</v>
      </c>
      <c r="F6248" s="868"/>
      <c r="G6248" s="867"/>
    </row>
    <row r="6249" spans="1:7" ht="14">
      <c r="A6249" s="762">
        <f t="shared" si="99"/>
        <v>1997</v>
      </c>
      <c r="B6249" s="865">
        <v>35709</v>
      </c>
      <c r="C6249" s="873">
        <v>343</v>
      </c>
      <c r="F6249" s="868"/>
      <c r="G6249" s="867"/>
    </row>
    <row r="6250" spans="1:7" ht="14">
      <c r="A6250" s="762">
        <f t="shared" si="99"/>
        <v>1997</v>
      </c>
      <c r="B6250" s="865">
        <v>35706</v>
      </c>
      <c r="C6250" s="873">
        <v>344</v>
      </c>
      <c r="F6250" s="868"/>
      <c r="G6250" s="867"/>
    </row>
    <row r="6251" spans="1:7" ht="14">
      <c r="A6251" s="762">
        <f t="shared" si="99"/>
        <v>1997</v>
      </c>
      <c r="B6251" s="865">
        <v>35705</v>
      </c>
      <c r="C6251" s="873">
        <v>350</v>
      </c>
      <c r="F6251" s="868"/>
      <c r="G6251" s="867"/>
    </row>
    <row r="6252" spans="1:7" ht="14">
      <c r="A6252" s="762">
        <f t="shared" si="99"/>
        <v>1997</v>
      </c>
      <c r="B6252" s="865">
        <v>35704</v>
      </c>
      <c r="C6252" s="873">
        <v>358</v>
      </c>
      <c r="F6252" s="868"/>
      <c r="G6252" s="867"/>
    </row>
    <row r="6253" spans="1:7" ht="14">
      <c r="A6253" s="762">
        <f t="shared" si="99"/>
        <v>1997</v>
      </c>
      <c r="B6253" s="865">
        <v>35703</v>
      </c>
      <c r="C6253" s="873">
        <v>360</v>
      </c>
      <c r="F6253" s="868"/>
      <c r="G6253" s="867"/>
    </row>
    <row r="6254" spans="1:7" ht="14">
      <c r="A6254" s="762">
        <f t="shared" si="99"/>
        <v>1997</v>
      </c>
      <c r="B6254" s="865">
        <v>35702</v>
      </c>
      <c r="C6254" s="873">
        <v>364</v>
      </c>
      <c r="F6254" s="868"/>
      <c r="G6254" s="867"/>
    </row>
    <row r="6255" spans="1:7" ht="14">
      <c r="A6255" s="762">
        <f t="shared" si="99"/>
        <v>1997</v>
      </c>
      <c r="B6255" s="865">
        <v>35699</v>
      </c>
      <c r="C6255" s="873">
        <v>364</v>
      </c>
      <c r="F6255" s="868"/>
      <c r="G6255" s="867"/>
    </row>
    <row r="6256" spans="1:7" ht="14">
      <c r="A6256" s="762">
        <f t="shared" si="99"/>
        <v>1997</v>
      </c>
      <c r="B6256" s="865">
        <v>35698</v>
      </c>
      <c r="C6256" s="873">
        <v>364</v>
      </c>
      <c r="F6256" s="868"/>
      <c r="G6256" s="867"/>
    </row>
    <row r="6257" spans="1:7" ht="14">
      <c r="A6257" s="762">
        <f t="shared" si="99"/>
        <v>1997</v>
      </c>
      <c r="B6257" s="865">
        <v>35697</v>
      </c>
      <c r="C6257" s="873">
        <v>365</v>
      </c>
      <c r="F6257" s="868"/>
      <c r="G6257" s="867"/>
    </row>
    <row r="6258" spans="1:7" ht="14">
      <c r="A6258" s="762">
        <f t="shared" si="99"/>
        <v>1997</v>
      </c>
      <c r="B6258" s="865">
        <v>35696</v>
      </c>
      <c r="C6258" s="873">
        <v>368</v>
      </c>
      <c r="F6258" s="868"/>
      <c r="G6258" s="867"/>
    </row>
    <row r="6259" spans="1:7" ht="14">
      <c r="A6259" s="762">
        <f t="shared" si="99"/>
        <v>1997</v>
      </c>
      <c r="B6259" s="865">
        <v>35695</v>
      </c>
      <c r="C6259" s="873">
        <v>365</v>
      </c>
      <c r="F6259" s="868"/>
      <c r="G6259" s="867"/>
    </row>
    <row r="6260" spans="1:7" ht="14">
      <c r="A6260" s="762">
        <f t="shared" si="99"/>
        <v>1997</v>
      </c>
      <c r="B6260" s="865">
        <v>35692</v>
      </c>
      <c r="C6260" s="873">
        <v>367</v>
      </c>
      <c r="F6260" s="868"/>
      <c r="G6260" s="867"/>
    </row>
    <row r="6261" spans="1:7" ht="14">
      <c r="A6261" s="762">
        <f t="shared" si="99"/>
        <v>1997</v>
      </c>
      <c r="B6261" s="865">
        <v>35691</v>
      </c>
      <c r="C6261" s="873">
        <v>374</v>
      </c>
      <c r="F6261" s="868"/>
      <c r="G6261" s="867"/>
    </row>
    <row r="6262" spans="1:7" ht="14">
      <c r="A6262" s="762">
        <f t="shared" si="99"/>
        <v>1997</v>
      </c>
      <c r="B6262" s="865">
        <v>35690</v>
      </c>
      <c r="C6262" s="873">
        <v>374</v>
      </c>
      <c r="F6262" s="868"/>
      <c r="G6262" s="867"/>
    </row>
    <row r="6263" spans="1:7" ht="14">
      <c r="A6263" s="762">
        <f t="shared" si="99"/>
        <v>1997</v>
      </c>
      <c r="B6263" s="865">
        <v>35689</v>
      </c>
      <c r="C6263" s="873">
        <v>382</v>
      </c>
      <c r="F6263" s="868"/>
      <c r="G6263" s="867"/>
    </row>
    <row r="6264" spans="1:7" ht="14">
      <c r="A6264" s="762">
        <f t="shared" si="99"/>
        <v>1997</v>
      </c>
      <c r="B6264" s="865">
        <v>35688</v>
      </c>
      <c r="C6264" s="873">
        <v>382</v>
      </c>
      <c r="F6264" s="868"/>
      <c r="G6264" s="867"/>
    </row>
    <row r="6265" spans="1:7" ht="14">
      <c r="A6265" s="762">
        <f t="shared" si="99"/>
        <v>1997</v>
      </c>
      <c r="B6265" s="865">
        <v>35685</v>
      </c>
      <c r="C6265" s="873">
        <v>379</v>
      </c>
      <c r="F6265" s="868"/>
      <c r="G6265" s="867"/>
    </row>
    <row r="6266" spans="1:7" ht="14">
      <c r="A6266" s="762">
        <f t="shared" si="99"/>
        <v>1997</v>
      </c>
      <c r="B6266" s="865">
        <v>35684</v>
      </c>
      <c r="C6266" s="873">
        <v>377</v>
      </c>
      <c r="F6266" s="868"/>
      <c r="G6266" s="867"/>
    </row>
    <row r="6267" spans="1:7" ht="14">
      <c r="A6267" s="762">
        <f t="shared" si="99"/>
        <v>1997</v>
      </c>
      <c r="B6267" s="865">
        <v>35683</v>
      </c>
      <c r="C6267" s="873">
        <v>376</v>
      </c>
      <c r="F6267" s="868"/>
      <c r="G6267" s="867"/>
    </row>
    <row r="6268" spans="1:7" ht="14">
      <c r="A6268" s="762">
        <f t="shared" si="99"/>
        <v>1997</v>
      </c>
      <c r="B6268" s="865">
        <v>35682</v>
      </c>
      <c r="C6268" s="873">
        <v>374</v>
      </c>
      <c r="F6268" s="868"/>
      <c r="G6268" s="867"/>
    </row>
    <row r="6269" spans="1:7" ht="14">
      <c r="A6269" s="762">
        <f t="shared" si="99"/>
        <v>1997</v>
      </c>
      <c r="B6269" s="865">
        <v>35681</v>
      </c>
      <c r="C6269" s="873">
        <v>375</v>
      </c>
      <c r="F6269" s="868"/>
      <c r="G6269" s="867"/>
    </row>
    <row r="6270" spans="1:7" ht="14">
      <c r="A6270" s="762">
        <f t="shared" si="99"/>
        <v>1997</v>
      </c>
      <c r="B6270" s="865">
        <v>35678</v>
      </c>
      <c r="C6270" s="873">
        <v>375</v>
      </c>
      <c r="F6270" s="868"/>
      <c r="G6270" s="867"/>
    </row>
    <row r="6271" spans="1:7" ht="14">
      <c r="A6271" s="762">
        <f t="shared" si="99"/>
        <v>1997</v>
      </c>
      <c r="B6271" s="865">
        <v>35677</v>
      </c>
      <c r="C6271" s="873">
        <v>380</v>
      </c>
      <c r="F6271" s="868"/>
      <c r="G6271" s="867"/>
    </row>
    <row r="6272" spans="1:7" ht="14">
      <c r="A6272" s="762">
        <f t="shared" si="99"/>
        <v>1997</v>
      </c>
      <c r="B6272" s="865">
        <v>35676</v>
      </c>
      <c r="C6272" s="873">
        <v>380</v>
      </c>
      <c r="F6272" s="868"/>
      <c r="G6272" s="867"/>
    </row>
    <row r="6273" spans="1:7" ht="14">
      <c r="A6273" s="762">
        <f t="shared" si="99"/>
        <v>1997</v>
      </c>
      <c r="B6273" s="865">
        <v>35675</v>
      </c>
      <c r="C6273" s="873">
        <v>382</v>
      </c>
      <c r="F6273" s="868"/>
      <c r="G6273" s="867"/>
    </row>
    <row r="6274" spans="1:7" ht="14">
      <c r="A6274" s="762">
        <f t="shared" si="99"/>
        <v>1997</v>
      </c>
      <c r="B6274" s="865">
        <v>35671</v>
      </c>
      <c r="C6274" s="873">
        <v>387</v>
      </c>
      <c r="F6274" s="868"/>
      <c r="G6274" s="867"/>
    </row>
    <row r="6275" spans="1:7" ht="14">
      <c r="A6275" s="762">
        <f t="shared" si="99"/>
        <v>1997</v>
      </c>
      <c r="B6275" s="865">
        <v>35670</v>
      </c>
      <c r="C6275" s="873">
        <v>375</v>
      </c>
      <c r="F6275" s="868"/>
      <c r="G6275" s="867"/>
    </row>
    <row r="6276" spans="1:7" ht="14">
      <c r="A6276" s="762">
        <f t="shared" ref="A6276:A6339" si="100">YEAR(B6276)</f>
        <v>1997</v>
      </c>
      <c r="B6276" s="865">
        <v>35669</v>
      </c>
      <c r="C6276" s="873">
        <v>371</v>
      </c>
      <c r="F6276" s="868"/>
      <c r="G6276" s="867"/>
    </row>
    <row r="6277" spans="1:7" ht="14">
      <c r="A6277" s="762">
        <f t="shared" si="100"/>
        <v>1997</v>
      </c>
      <c r="B6277" s="865">
        <v>35668</v>
      </c>
      <c r="C6277" s="873">
        <v>375</v>
      </c>
      <c r="F6277" s="868"/>
      <c r="G6277" s="867"/>
    </row>
    <row r="6278" spans="1:7" ht="14">
      <c r="A6278" s="762">
        <f t="shared" si="100"/>
        <v>1997</v>
      </c>
      <c r="B6278" s="865">
        <v>35667</v>
      </c>
      <c r="C6278" s="873">
        <v>375</v>
      </c>
      <c r="F6278" s="868"/>
      <c r="G6278" s="867"/>
    </row>
    <row r="6279" spans="1:7" ht="14">
      <c r="A6279" s="762">
        <f t="shared" si="100"/>
        <v>1997</v>
      </c>
      <c r="B6279" s="865">
        <v>35664</v>
      </c>
      <c r="C6279" s="873">
        <v>381</v>
      </c>
      <c r="F6279" s="868"/>
      <c r="G6279" s="867"/>
    </row>
    <row r="6280" spans="1:7" ht="14">
      <c r="A6280" s="762">
        <f t="shared" si="100"/>
        <v>1997</v>
      </c>
      <c r="B6280" s="865">
        <v>35663</v>
      </c>
      <c r="C6280" s="873">
        <v>374</v>
      </c>
      <c r="F6280" s="868"/>
      <c r="G6280" s="867"/>
    </row>
    <row r="6281" spans="1:7" ht="14">
      <c r="A6281" s="762">
        <f t="shared" si="100"/>
        <v>1997</v>
      </c>
      <c r="B6281" s="865">
        <v>35662</v>
      </c>
      <c r="C6281" s="873">
        <v>370</v>
      </c>
      <c r="F6281" s="868"/>
      <c r="G6281" s="867"/>
    </row>
    <row r="6282" spans="1:7" ht="14">
      <c r="A6282" s="762">
        <f t="shared" si="100"/>
        <v>1997</v>
      </c>
      <c r="B6282" s="865">
        <v>35661</v>
      </c>
      <c r="C6282" s="873">
        <v>370</v>
      </c>
      <c r="F6282" s="868"/>
      <c r="G6282" s="867"/>
    </row>
    <row r="6283" spans="1:7" ht="14">
      <c r="A6283" s="762">
        <f t="shared" si="100"/>
        <v>1997</v>
      </c>
      <c r="B6283" s="865">
        <v>35660</v>
      </c>
      <c r="C6283" s="873">
        <v>375</v>
      </c>
      <c r="F6283" s="868"/>
      <c r="G6283" s="867"/>
    </row>
    <row r="6284" spans="1:7" ht="14">
      <c r="A6284" s="762">
        <f t="shared" si="100"/>
        <v>1997</v>
      </c>
      <c r="B6284" s="865">
        <v>35657</v>
      </c>
      <c r="C6284" s="873">
        <v>363</v>
      </c>
      <c r="F6284" s="868"/>
      <c r="G6284" s="867"/>
    </row>
    <row r="6285" spans="1:7" ht="14">
      <c r="A6285" s="762">
        <f t="shared" si="100"/>
        <v>1997</v>
      </c>
      <c r="B6285" s="865">
        <v>35656</v>
      </c>
      <c r="C6285" s="873">
        <v>359</v>
      </c>
      <c r="F6285" s="868"/>
      <c r="G6285" s="867"/>
    </row>
    <row r="6286" spans="1:7" ht="14">
      <c r="A6286" s="762">
        <f t="shared" si="100"/>
        <v>1997</v>
      </c>
      <c r="B6286" s="865">
        <v>35655</v>
      </c>
      <c r="C6286" s="873">
        <v>362</v>
      </c>
      <c r="F6286" s="868"/>
      <c r="G6286" s="867"/>
    </row>
    <row r="6287" spans="1:7" ht="14">
      <c r="A6287" s="762">
        <f t="shared" si="100"/>
        <v>1997</v>
      </c>
      <c r="B6287" s="865">
        <v>35654</v>
      </c>
      <c r="C6287" s="873">
        <v>362</v>
      </c>
      <c r="F6287" s="868"/>
      <c r="G6287" s="867"/>
    </row>
    <row r="6288" spans="1:7" ht="14">
      <c r="A6288" s="762">
        <f t="shared" si="100"/>
        <v>1997</v>
      </c>
      <c r="B6288" s="865">
        <v>35653</v>
      </c>
      <c r="C6288" s="873">
        <v>366</v>
      </c>
      <c r="F6288" s="868"/>
      <c r="G6288" s="867"/>
    </row>
    <row r="6289" spans="1:7" ht="14">
      <c r="A6289" s="762">
        <f t="shared" si="100"/>
        <v>1997</v>
      </c>
      <c r="B6289" s="865">
        <v>35650</v>
      </c>
      <c r="C6289" s="873">
        <v>367</v>
      </c>
      <c r="F6289" s="868"/>
      <c r="G6289" s="867"/>
    </row>
    <row r="6290" spans="1:7" ht="14">
      <c r="A6290" s="762">
        <f t="shared" si="100"/>
        <v>1997</v>
      </c>
      <c r="B6290" s="865">
        <v>35649</v>
      </c>
      <c r="C6290" s="873">
        <v>362</v>
      </c>
      <c r="F6290" s="868"/>
      <c r="G6290" s="867"/>
    </row>
    <row r="6291" spans="1:7" ht="14">
      <c r="A6291" s="762">
        <f t="shared" si="100"/>
        <v>1997</v>
      </c>
      <c r="B6291" s="865">
        <v>35648</v>
      </c>
      <c r="C6291" s="873">
        <v>366</v>
      </c>
      <c r="F6291" s="868"/>
      <c r="G6291" s="867"/>
    </row>
    <row r="6292" spans="1:7" ht="14">
      <c r="A6292" s="762">
        <f t="shared" si="100"/>
        <v>1997</v>
      </c>
      <c r="B6292" s="865">
        <v>35647</v>
      </c>
      <c r="C6292" s="873">
        <v>373</v>
      </c>
      <c r="F6292" s="868"/>
      <c r="G6292" s="867"/>
    </row>
    <row r="6293" spans="1:7" ht="14">
      <c r="A6293" s="762">
        <f t="shared" si="100"/>
        <v>1997</v>
      </c>
      <c r="B6293" s="865">
        <v>35646</v>
      </c>
      <c r="C6293" s="873">
        <v>377</v>
      </c>
      <c r="F6293" s="868"/>
      <c r="G6293" s="867"/>
    </row>
    <row r="6294" spans="1:7" ht="14">
      <c r="A6294" s="762">
        <f t="shared" si="100"/>
        <v>1997</v>
      </c>
      <c r="B6294" s="865">
        <v>35643</v>
      </c>
      <c r="C6294" s="873">
        <v>375</v>
      </c>
      <c r="F6294" s="868"/>
      <c r="G6294" s="867"/>
    </row>
    <row r="6295" spans="1:7" ht="14">
      <c r="A6295" s="762">
        <f t="shared" si="100"/>
        <v>1997</v>
      </c>
      <c r="B6295" s="865">
        <v>35642</v>
      </c>
      <c r="C6295" s="873">
        <v>375</v>
      </c>
      <c r="F6295" s="868"/>
      <c r="G6295" s="867"/>
    </row>
    <row r="6296" spans="1:7" ht="14">
      <c r="A6296" s="762">
        <f t="shared" si="100"/>
        <v>1997</v>
      </c>
      <c r="B6296" s="865">
        <v>35641</v>
      </c>
      <c r="C6296" s="873">
        <v>373</v>
      </c>
      <c r="F6296" s="868"/>
      <c r="G6296" s="867"/>
    </row>
    <row r="6297" spans="1:7" ht="14">
      <c r="A6297" s="762">
        <f t="shared" si="100"/>
        <v>1997</v>
      </c>
      <c r="B6297" s="865">
        <v>35640</v>
      </c>
      <c r="C6297" s="873">
        <v>375</v>
      </c>
      <c r="F6297" s="868"/>
      <c r="G6297" s="867"/>
    </row>
    <row r="6298" spans="1:7" ht="14">
      <c r="A6298" s="762">
        <f t="shared" si="100"/>
        <v>1997</v>
      </c>
      <c r="B6298" s="865">
        <v>35639</v>
      </c>
      <c r="C6298" s="873">
        <v>378</v>
      </c>
      <c r="F6298" s="868"/>
      <c r="G6298" s="867"/>
    </row>
    <row r="6299" spans="1:7" ht="14">
      <c r="A6299" s="762">
        <f t="shared" si="100"/>
        <v>1997</v>
      </c>
      <c r="B6299" s="865">
        <v>35636</v>
      </c>
      <c r="C6299" s="873">
        <v>381</v>
      </c>
      <c r="F6299" s="868"/>
      <c r="G6299" s="867"/>
    </row>
    <row r="6300" spans="1:7" ht="14">
      <c r="A6300" s="762">
        <f t="shared" si="100"/>
        <v>1997</v>
      </c>
      <c r="B6300" s="865">
        <v>35635</v>
      </c>
      <c r="C6300" s="873">
        <v>378</v>
      </c>
      <c r="F6300" s="868"/>
      <c r="G6300" s="867"/>
    </row>
    <row r="6301" spans="1:7" ht="14">
      <c r="A6301" s="762">
        <f t="shared" si="100"/>
        <v>1997</v>
      </c>
      <c r="B6301" s="865">
        <v>35634</v>
      </c>
      <c r="C6301" s="873">
        <v>389</v>
      </c>
      <c r="F6301" s="868"/>
      <c r="G6301" s="867"/>
    </row>
    <row r="6302" spans="1:7" ht="14">
      <c r="A6302" s="762">
        <f t="shared" si="100"/>
        <v>1997</v>
      </c>
      <c r="B6302" s="865">
        <v>35633</v>
      </c>
      <c r="C6302" s="873">
        <v>389</v>
      </c>
      <c r="F6302" s="868"/>
      <c r="G6302" s="867"/>
    </row>
    <row r="6303" spans="1:7" ht="14">
      <c r="A6303" s="762">
        <f t="shared" si="100"/>
        <v>1997</v>
      </c>
      <c r="B6303" s="865">
        <v>35632</v>
      </c>
      <c r="C6303" s="873">
        <v>401</v>
      </c>
      <c r="F6303" s="868"/>
      <c r="G6303" s="867"/>
    </row>
    <row r="6304" spans="1:7" ht="14">
      <c r="A6304" s="762">
        <f t="shared" si="100"/>
        <v>1997</v>
      </c>
      <c r="B6304" s="865">
        <v>35629</v>
      </c>
      <c r="C6304" s="873">
        <v>400</v>
      </c>
      <c r="F6304" s="868"/>
      <c r="G6304" s="867"/>
    </row>
    <row r="6305" spans="1:7" ht="14">
      <c r="A6305" s="762">
        <f t="shared" si="100"/>
        <v>1997</v>
      </c>
      <c r="B6305" s="865">
        <v>35628</v>
      </c>
      <c r="C6305" s="873">
        <v>392</v>
      </c>
      <c r="F6305" s="868"/>
      <c r="G6305" s="867"/>
    </row>
    <row r="6306" spans="1:7" ht="14">
      <c r="A6306" s="762">
        <f t="shared" si="100"/>
        <v>1997</v>
      </c>
      <c r="B6306" s="865">
        <v>35627</v>
      </c>
      <c r="C6306" s="873">
        <v>390</v>
      </c>
      <c r="F6306" s="868"/>
      <c r="G6306" s="867"/>
    </row>
    <row r="6307" spans="1:7" ht="14">
      <c r="A6307" s="762">
        <f t="shared" si="100"/>
        <v>1997</v>
      </c>
      <c r="B6307" s="865">
        <v>35626</v>
      </c>
      <c r="C6307" s="873">
        <v>400</v>
      </c>
      <c r="F6307" s="868"/>
      <c r="G6307" s="867"/>
    </row>
    <row r="6308" spans="1:7" ht="14">
      <c r="A6308" s="762">
        <f t="shared" si="100"/>
        <v>1997</v>
      </c>
      <c r="B6308" s="865">
        <v>35625</v>
      </c>
      <c r="C6308" s="873">
        <v>379</v>
      </c>
      <c r="F6308" s="868"/>
      <c r="G6308" s="867"/>
    </row>
    <row r="6309" spans="1:7" ht="14">
      <c r="A6309" s="762">
        <f t="shared" si="100"/>
        <v>1997</v>
      </c>
      <c r="B6309" s="865">
        <v>35622</v>
      </c>
      <c r="C6309" s="873">
        <v>369</v>
      </c>
      <c r="F6309" s="868"/>
      <c r="G6309" s="867"/>
    </row>
    <row r="6310" spans="1:7" ht="14">
      <c r="A6310" s="762">
        <f t="shared" si="100"/>
        <v>1997</v>
      </c>
      <c r="B6310" s="865">
        <v>35621</v>
      </c>
      <c r="C6310" s="873">
        <v>365</v>
      </c>
      <c r="F6310" s="868"/>
      <c r="G6310" s="867"/>
    </row>
    <row r="6311" spans="1:7" ht="14">
      <c r="A6311" s="762">
        <f t="shared" si="100"/>
        <v>1997</v>
      </c>
      <c r="B6311" s="865">
        <v>35620</v>
      </c>
      <c r="C6311" s="873">
        <v>365</v>
      </c>
      <c r="F6311" s="868"/>
      <c r="G6311" s="867"/>
    </row>
    <row r="6312" spans="1:7" ht="14">
      <c r="A6312" s="762">
        <f t="shared" si="100"/>
        <v>1997</v>
      </c>
      <c r="B6312" s="865">
        <v>35619</v>
      </c>
      <c r="C6312" s="873">
        <v>374</v>
      </c>
      <c r="F6312" s="868"/>
      <c r="G6312" s="867"/>
    </row>
    <row r="6313" spans="1:7" ht="14">
      <c r="A6313" s="762">
        <f t="shared" si="100"/>
        <v>1997</v>
      </c>
      <c r="B6313" s="865">
        <v>35618</v>
      </c>
      <c r="C6313" s="873">
        <v>377</v>
      </c>
      <c r="F6313" s="868"/>
      <c r="G6313" s="867"/>
    </row>
    <row r="6314" spans="1:7" ht="14">
      <c r="A6314" s="762">
        <f t="shared" si="100"/>
        <v>1997</v>
      </c>
      <c r="B6314" s="865">
        <v>35614</v>
      </c>
      <c r="C6314" s="873">
        <v>384</v>
      </c>
      <c r="F6314" s="868"/>
      <c r="G6314" s="867"/>
    </row>
    <row r="6315" spans="1:7" ht="14">
      <c r="A6315" s="762">
        <f t="shared" si="100"/>
        <v>1997</v>
      </c>
      <c r="B6315" s="865">
        <v>35613</v>
      </c>
      <c r="C6315" s="873">
        <v>388</v>
      </c>
      <c r="F6315" s="868"/>
      <c r="G6315" s="867"/>
    </row>
    <row r="6316" spans="1:7" ht="14">
      <c r="A6316" s="762">
        <f t="shared" si="100"/>
        <v>1997</v>
      </c>
      <c r="B6316" s="865">
        <v>35612</v>
      </c>
      <c r="C6316" s="873">
        <v>391</v>
      </c>
      <c r="F6316" s="868"/>
      <c r="G6316" s="867"/>
    </row>
    <row r="6317" spans="1:7" ht="14">
      <c r="A6317" s="762">
        <f t="shared" si="100"/>
        <v>1997</v>
      </c>
      <c r="B6317" s="865">
        <v>35611</v>
      </c>
      <c r="C6317" s="873">
        <v>392</v>
      </c>
      <c r="F6317" s="868"/>
      <c r="G6317" s="867"/>
    </row>
    <row r="6318" spans="1:7" ht="14">
      <c r="A6318" s="762">
        <f t="shared" si="100"/>
        <v>1997</v>
      </c>
      <c r="B6318" s="865">
        <v>35608</v>
      </c>
      <c r="C6318" s="873">
        <v>399</v>
      </c>
      <c r="F6318" s="868"/>
      <c r="G6318" s="867"/>
    </row>
    <row r="6319" spans="1:7" ht="14">
      <c r="A6319" s="762">
        <f t="shared" si="100"/>
        <v>1997</v>
      </c>
      <c r="B6319" s="865">
        <v>35607</v>
      </c>
      <c r="C6319" s="873">
        <v>399</v>
      </c>
      <c r="F6319" s="868"/>
      <c r="G6319" s="867"/>
    </row>
    <row r="6320" spans="1:7" ht="14">
      <c r="A6320" s="762">
        <f t="shared" si="100"/>
        <v>1997</v>
      </c>
      <c r="B6320" s="865">
        <v>35606</v>
      </c>
      <c r="C6320" s="873">
        <v>399</v>
      </c>
      <c r="F6320" s="868"/>
      <c r="G6320" s="867"/>
    </row>
    <row r="6321" spans="1:7" ht="14">
      <c r="A6321" s="762">
        <f t="shared" si="100"/>
        <v>1997</v>
      </c>
      <c r="B6321" s="865">
        <v>35605</v>
      </c>
      <c r="C6321" s="873">
        <v>399</v>
      </c>
      <c r="F6321" s="868"/>
      <c r="G6321" s="867"/>
    </row>
    <row r="6322" spans="1:7" ht="14">
      <c r="A6322" s="762">
        <f t="shared" si="100"/>
        <v>1997</v>
      </c>
      <c r="B6322" s="865">
        <v>35604</v>
      </c>
      <c r="C6322" s="873">
        <v>398</v>
      </c>
      <c r="F6322" s="868"/>
      <c r="G6322" s="867"/>
    </row>
    <row r="6323" spans="1:7" ht="14">
      <c r="A6323" s="762">
        <f t="shared" si="100"/>
        <v>1997</v>
      </c>
      <c r="B6323" s="865">
        <v>35601</v>
      </c>
      <c r="C6323" s="873">
        <v>392</v>
      </c>
      <c r="F6323" s="868"/>
      <c r="G6323" s="867"/>
    </row>
    <row r="6324" spans="1:7" ht="14">
      <c r="A6324" s="762">
        <f t="shared" si="100"/>
        <v>1997</v>
      </c>
      <c r="B6324" s="865">
        <v>35600</v>
      </c>
      <c r="C6324" s="873">
        <v>396</v>
      </c>
      <c r="F6324" s="868"/>
      <c r="G6324" s="867"/>
    </row>
    <row r="6325" spans="1:7" ht="14">
      <c r="A6325" s="762">
        <f t="shared" si="100"/>
        <v>1997</v>
      </c>
      <c r="B6325" s="865">
        <v>35599</v>
      </c>
      <c r="C6325" s="873">
        <v>394</v>
      </c>
      <c r="F6325" s="868"/>
      <c r="G6325" s="867"/>
    </row>
    <row r="6326" spans="1:7" ht="14">
      <c r="A6326" s="762">
        <f t="shared" si="100"/>
        <v>1997</v>
      </c>
      <c r="B6326" s="865">
        <v>35598</v>
      </c>
      <c r="C6326" s="873">
        <v>391</v>
      </c>
      <c r="F6326" s="868"/>
      <c r="G6326" s="867"/>
    </row>
    <row r="6327" spans="1:7" ht="14">
      <c r="A6327" s="762">
        <f t="shared" si="100"/>
        <v>1997</v>
      </c>
      <c r="B6327" s="865">
        <v>35597</v>
      </c>
      <c r="C6327" s="873">
        <v>387</v>
      </c>
      <c r="F6327" s="868"/>
      <c r="G6327" s="867"/>
    </row>
    <row r="6328" spans="1:7" ht="14">
      <c r="A6328" s="762">
        <f t="shared" si="100"/>
        <v>1997</v>
      </c>
      <c r="B6328" s="865">
        <v>35594</v>
      </c>
      <c r="C6328" s="873">
        <v>390</v>
      </c>
      <c r="F6328" s="868"/>
      <c r="G6328" s="867"/>
    </row>
    <row r="6329" spans="1:7" ht="14">
      <c r="A6329" s="762">
        <f t="shared" si="100"/>
        <v>1997</v>
      </c>
      <c r="B6329" s="865">
        <v>35593</v>
      </c>
      <c r="C6329" s="873">
        <v>395</v>
      </c>
      <c r="F6329" s="868"/>
      <c r="G6329" s="867"/>
    </row>
    <row r="6330" spans="1:7" ht="14">
      <c r="A6330" s="762">
        <f t="shared" si="100"/>
        <v>1997</v>
      </c>
      <c r="B6330" s="865">
        <v>35592</v>
      </c>
      <c r="C6330" s="873">
        <v>399</v>
      </c>
      <c r="F6330" s="868"/>
      <c r="G6330" s="867"/>
    </row>
    <row r="6331" spans="1:7" ht="14">
      <c r="A6331" s="762">
        <f t="shared" si="100"/>
        <v>1997</v>
      </c>
      <c r="B6331" s="865">
        <v>35591</v>
      </c>
      <c r="C6331" s="873">
        <v>397</v>
      </c>
      <c r="F6331" s="868"/>
      <c r="G6331" s="867"/>
    </row>
    <row r="6332" spans="1:7" ht="14">
      <c r="A6332" s="762">
        <f t="shared" si="100"/>
        <v>1997</v>
      </c>
      <c r="B6332" s="865">
        <v>35590</v>
      </c>
      <c r="C6332" s="873">
        <v>395</v>
      </c>
      <c r="F6332" s="868"/>
      <c r="G6332" s="867"/>
    </row>
    <row r="6333" spans="1:7" ht="14">
      <c r="A6333" s="762">
        <f t="shared" si="100"/>
        <v>1997</v>
      </c>
      <c r="B6333" s="865">
        <v>35587</v>
      </c>
      <c r="C6333" s="873">
        <v>392</v>
      </c>
      <c r="F6333" s="868"/>
      <c r="G6333" s="867"/>
    </row>
    <row r="6334" spans="1:7" ht="14">
      <c r="A6334" s="762">
        <f t="shared" si="100"/>
        <v>1997</v>
      </c>
      <c r="B6334" s="865">
        <v>35586</v>
      </c>
      <c r="C6334" s="873">
        <v>395</v>
      </c>
      <c r="F6334" s="868"/>
      <c r="G6334" s="867"/>
    </row>
    <row r="6335" spans="1:7" ht="14">
      <c r="A6335" s="762">
        <f t="shared" si="100"/>
        <v>1997</v>
      </c>
      <c r="B6335" s="865">
        <v>35585</v>
      </c>
      <c r="C6335" s="873">
        <v>401</v>
      </c>
      <c r="F6335" s="868"/>
      <c r="G6335" s="867"/>
    </row>
    <row r="6336" spans="1:7" ht="14">
      <c r="A6336" s="762">
        <f t="shared" si="100"/>
        <v>1997</v>
      </c>
      <c r="B6336" s="865">
        <v>35584</v>
      </c>
      <c r="C6336" s="873">
        <v>400</v>
      </c>
      <c r="F6336" s="868"/>
      <c r="G6336" s="867"/>
    </row>
    <row r="6337" spans="1:7" ht="14">
      <c r="A6337" s="762">
        <f t="shared" si="100"/>
        <v>1997</v>
      </c>
      <c r="B6337" s="865">
        <v>35583</v>
      </c>
      <c r="C6337" s="873">
        <v>403</v>
      </c>
      <c r="F6337" s="868"/>
      <c r="G6337" s="867"/>
    </row>
    <row r="6338" spans="1:7" ht="14">
      <c r="A6338" s="762">
        <f t="shared" si="100"/>
        <v>1997</v>
      </c>
      <c r="B6338" s="865">
        <v>35580</v>
      </c>
      <c r="C6338" s="873">
        <v>404</v>
      </c>
      <c r="F6338" s="868"/>
      <c r="G6338" s="867"/>
    </row>
    <row r="6339" spans="1:7" ht="14">
      <c r="A6339" s="762">
        <f t="shared" si="100"/>
        <v>1997</v>
      </c>
      <c r="B6339" s="865">
        <v>35579</v>
      </c>
      <c r="C6339" s="873">
        <v>401</v>
      </c>
      <c r="F6339" s="868"/>
      <c r="G6339" s="867"/>
    </row>
    <row r="6340" spans="1:7" ht="14">
      <c r="A6340" s="762">
        <f t="shared" ref="A6340:A6403" si="101">YEAR(B6340)</f>
        <v>1997</v>
      </c>
      <c r="B6340" s="865">
        <v>35578</v>
      </c>
      <c r="C6340" s="873">
        <v>401</v>
      </c>
      <c r="F6340" s="868"/>
      <c r="G6340" s="867"/>
    </row>
    <row r="6341" spans="1:7" ht="14">
      <c r="A6341" s="762">
        <f t="shared" si="101"/>
        <v>1997</v>
      </c>
      <c r="B6341" s="865">
        <v>35577</v>
      </c>
      <c r="C6341" s="873">
        <v>402</v>
      </c>
      <c r="F6341" s="868"/>
      <c r="G6341" s="867"/>
    </row>
    <row r="6342" spans="1:7" ht="14">
      <c r="A6342" s="762">
        <f t="shared" si="101"/>
        <v>1997</v>
      </c>
      <c r="B6342" s="865">
        <v>35573</v>
      </c>
      <c r="C6342" s="873">
        <v>395</v>
      </c>
      <c r="F6342" s="868"/>
      <c r="G6342" s="867"/>
    </row>
    <row r="6343" spans="1:7" ht="14">
      <c r="A6343" s="762">
        <f t="shared" si="101"/>
        <v>1997</v>
      </c>
      <c r="B6343" s="865">
        <v>35572</v>
      </c>
      <c r="C6343" s="873">
        <v>403</v>
      </c>
      <c r="F6343" s="868"/>
      <c r="G6343" s="867"/>
    </row>
    <row r="6344" spans="1:7" ht="14">
      <c r="A6344" s="762">
        <f t="shared" si="101"/>
        <v>1997</v>
      </c>
      <c r="B6344" s="865">
        <v>35571</v>
      </c>
      <c r="C6344" s="873">
        <v>411</v>
      </c>
      <c r="F6344" s="868"/>
      <c r="G6344" s="867"/>
    </row>
    <row r="6345" spans="1:7" ht="14">
      <c r="A6345" s="762">
        <f t="shared" si="101"/>
        <v>1997</v>
      </c>
      <c r="B6345" s="865">
        <v>35570</v>
      </c>
      <c r="C6345" s="873">
        <v>443</v>
      </c>
      <c r="F6345" s="868"/>
      <c r="G6345" s="867"/>
    </row>
    <row r="6346" spans="1:7" ht="14">
      <c r="A6346" s="762">
        <f t="shared" si="101"/>
        <v>1997</v>
      </c>
      <c r="B6346" s="865">
        <v>35569</v>
      </c>
      <c r="C6346" s="873">
        <v>453</v>
      </c>
      <c r="F6346" s="868"/>
      <c r="G6346" s="867"/>
    </row>
    <row r="6347" spans="1:7" ht="14">
      <c r="A6347" s="762">
        <f t="shared" si="101"/>
        <v>1997</v>
      </c>
      <c r="B6347" s="865">
        <v>35566</v>
      </c>
      <c r="C6347" s="873">
        <v>453</v>
      </c>
      <c r="F6347" s="868"/>
      <c r="G6347" s="867"/>
    </row>
    <row r="6348" spans="1:7" ht="14">
      <c r="A6348" s="762">
        <f t="shared" si="101"/>
        <v>1997</v>
      </c>
      <c r="B6348" s="865">
        <v>35565</v>
      </c>
      <c r="C6348" s="873">
        <v>451</v>
      </c>
      <c r="F6348" s="868"/>
      <c r="G6348" s="867"/>
    </row>
    <row r="6349" spans="1:7" ht="14">
      <c r="A6349" s="762">
        <f t="shared" si="101"/>
        <v>1997</v>
      </c>
      <c r="B6349" s="865">
        <v>35564</v>
      </c>
      <c r="C6349" s="873">
        <v>462</v>
      </c>
      <c r="F6349" s="868"/>
      <c r="G6349" s="867"/>
    </row>
    <row r="6350" spans="1:7" ht="14">
      <c r="A6350" s="762">
        <f t="shared" si="101"/>
        <v>1997</v>
      </c>
      <c r="B6350" s="865">
        <v>35563</v>
      </c>
      <c r="C6350" s="873">
        <v>444</v>
      </c>
      <c r="F6350" s="868"/>
      <c r="G6350" s="867"/>
    </row>
    <row r="6351" spans="1:7" ht="14">
      <c r="A6351" s="762">
        <f t="shared" si="101"/>
        <v>1997</v>
      </c>
      <c r="B6351" s="865">
        <v>35562</v>
      </c>
      <c r="C6351" s="873">
        <v>432</v>
      </c>
      <c r="F6351" s="868"/>
      <c r="G6351" s="867"/>
    </row>
    <row r="6352" spans="1:7" ht="14">
      <c r="A6352" s="762">
        <f t="shared" si="101"/>
        <v>1997</v>
      </c>
      <c r="B6352" s="865">
        <v>35559</v>
      </c>
      <c r="C6352" s="873">
        <v>439</v>
      </c>
      <c r="F6352" s="868"/>
      <c r="G6352" s="867"/>
    </row>
    <row r="6353" spans="1:7" ht="14">
      <c r="A6353" s="762">
        <f t="shared" si="101"/>
        <v>1997</v>
      </c>
      <c r="B6353" s="865">
        <v>35558</v>
      </c>
      <c r="C6353" s="873">
        <v>435</v>
      </c>
      <c r="F6353" s="868"/>
      <c r="G6353" s="867"/>
    </row>
    <row r="6354" spans="1:7" ht="14">
      <c r="A6354" s="762">
        <f t="shared" si="101"/>
        <v>1997</v>
      </c>
      <c r="B6354" s="865">
        <v>35557</v>
      </c>
      <c r="C6354" s="873">
        <v>434</v>
      </c>
      <c r="F6354" s="868"/>
      <c r="G6354" s="867"/>
    </row>
    <row r="6355" spans="1:7" ht="14">
      <c r="A6355" s="762">
        <f t="shared" si="101"/>
        <v>1997</v>
      </c>
      <c r="B6355" s="865">
        <v>35556</v>
      </c>
      <c r="C6355" s="873">
        <v>420</v>
      </c>
      <c r="F6355" s="868"/>
      <c r="G6355" s="867"/>
    </row>
    <row r="6356" spans="1:7" ht="14">
      <c r="A6356" s="762">
        <f t="shared" si="101"/>
        <v>1997</v>
      </c>
      <c r="B6356" s="865">
        <v>35555</v>
      </c>
      <c r="C6356" s="873">
        <v>438</v>
      </c>
      <c r="F6356" s="868"/>
      <c r="G6356" s="867"/>
    </row>
    <row r="6357" spans="1:7" ht="14">
      <c r="A6357" s="762">
        <f t="shared" si="101"/>
        <v>1997</v>
      </c>
      <c r="B6357" s="865">
        <v>35552</v>
      </c>
      <c r="C6357" s="873">
        <v>437</v>
      </c>
      <c r="F6357" s="868"/>
      <c r="G6357" s="867"/>
    </row>
    <row r="6358" spans="1:7" ht="14">
      <c r="A6358" s="762">
        <f t="shared" si="101"/>
        <v>1997</v>
      </c>
      <c r="B6358" s="865">
        <v>35551</v>
      </c>
      <c r="C6358" s="873">
        <v>451</v>
      </c>
      <c r="F6358" s="868"/>
      <c r="G6358" s="867"/>
    </row>
    <row r="6359" spans="1:7" ht="14">
      <c r="A6359" s="762">
        <f t="shared" si="101"/>
        <v>1997</v>
      </c>
      <c r="B6359" s="865">
        <v>35550</v>
      </c>
      <c r="C6359" s="873">
        <v>457</v>
      </c>
      <c r="F6359" s="868"/>
      <c r="G6359" s="867"/>
    </row>
    <row r="6360" spans="1:7" ht="14">
      <c r="A6360" s="762">
        <f t="shared" si="101"/>
        <v>1997</v>
      </c>
      <c r="B6360" s="865">
        <v>35549</v>
      </c>
      <c r="C6360" s="873">
        <v>457</v>
      </c>
      <c r="F6360" s="868"/>
      <c r="G6360" s="867"/>
    </row>
    <row r="6361" spans="1:7" ht="14">
      <c r="A6361" s="762">
        <f t="shared" si="101"/>
        <v>1997</v>
      </c>
      <c r="B6361" s="865">
        <v>35548</v>
      </c>
      <c r="C6361" s="873">
        <v>468</v>
      </c>
      <c r="F6361" s="868"/>
      <c r="G6361" s="867"/>
    </row>
    <row r="6362" spans="1:7" ht="14">
      <c r="A6362" s="762">
        <f t="shared" si="101"/>
        <v>1997</v>
      </c>
      <c r="B6362" s="865">
        <v>35545</v>
      </c>
      <c r="C6362" s="873">
        <v>466</v>
      </c>
      <c r="F6362" s="868"/>
      <c r="G6362" s="867"/>
    </row>
    <row r="6363" spans="1:7" ht="14">
      <c r="A6363" s="762">
        <f t="shared" si="101"/>
        <v>1997</v>
      </c>
      <c r="B6363" s="865">
        <v>35544</v>
      </c>
      <c r="C6363" s="873">
        <v>466</v>
      </c>
      <c r="F6363" s="868"/>
      <c r="G6363" s="867"/>
    </row>
    <row r="6364" spans="1:7" ht="14">
      <c r="A6364" s="762">
        <f t="shared" si="101"/>
        <v>1997</v>
      </c>
      <c r="B6364" s="865">
        <v>35543</v>
      </c>
      <c r="C6364" s="873">
        <v>467</v>
      </c>
      <c r="F6364" s="868"/>
      <c r="G6364" s="867"/>
    </row>
    <row r="6365" spans="1:7" ht="14">
      <c r="A6365" s="762">
        <f t="shared" si="101"/>
        <v>1997</v>
      </c>
      <c r="B6365" s="865">
        <v>35542</v>
      </c>
      <c r="C6365" s="873">
        <v>471</v>
      </c>
      <c r="F6365" s="868"/>
      <c r="G6365" s="867"/>
    </row>
    <row r="6366" spans="1:7" ht="14">
      <c r="A6366" s="762">
        <f t="shared" si="101"/>
        <v>1997</v>
      </c>
      <c r="B6366" s="865">
        <v>35541</v>
      </c>
      <c r="C6366" s="873">
        <v>471</v>
      </c>
      <c r="F6366" s="868"/>
      <c r="G6366" s="867"/>
    </row>
    <row r="6367" spans="1:7" ht="14">
      <c r="A6367" s="762">
        <f t="shared" si="101"/>
        <v>1997</v>
      </c>
      <c r="B6367" s="865">
        <v>35538</v>
      </c>
      <c r="C6367" s="873">
        <v>472</v>
      </c>
      <c r="F6367" s="868"/>
      <c r="G6367" s="867"/>
    </row>
    <row r="6368" spans="1:7" ht="14">
      <c r="A6368" s="762">
        <f t="shared" si="101"/>
        <v>1997</v>
      </c>
      <c r="B6368" s="865">
        <v>35537</v>
      </c>
      <c r="C6368" s="873">
        <v>471</v>
      </c>
      <c r="F6368" s="868"/>
      <c r="G6368" s="867"/>
    </row>
    <row r="6369" spans="1:7" ht="14">
      <c r="A6369" s="762">
        <f t="shared" si="101"/>
        <v>1997</v>
      </c>
      <c r="B6369" s="865">
        <v>35536</v>
      </c>
      <c r="C6369" s="873">
        <v>471</v>
      </c>
      <c r="F6369" s="868"/>
      <c r="G6369" s="867"/>
    </row>
    <row r="6370" spans="1:7" ht="14">
      <c r="A6370" s="762">
        <f t="shared" si="101"/>
        <v>1997</v>
      </c>
      <c r="B6370" s="865">
        <v>35535</v>
      </c>
      <c r="C6370" s="873">
        <v>472</v>
      </c>
      <c r="F6370" s="868"/>
      <c r="G6370" s="867"/>
    </row>
    <row r="6371" spans="1:7" ht="14">
      <c r="A6371" s="762">
        <f t="shared" si="101"/>
        <v>1997</v>
      </c>
      <c r="B6371" s="865">
        <v>35534</v>
      </c>
      <c r="C6371" s="873">
        <v>477</v>
      </c>
      <c r="F6371" s="868"/>
      <c r="G6371" s="867"/>
    </row>
    <row r="6372" spans="1:7" ht="14">
      <c r="A6372" s="762">
        <f t="shared" si="101"/>
        <v>1997</v>
      </c>
      <c r="B6372" s="865">
        <v>35531</v>
      </c>
      <c r="C6372" s="873">
        <v>474</v>
      </c>
      <c r="F6372" s="868"/>
      <c r="G6372" s="867"/>
    </row>
    <row r="6373" spans="1:7" ht="14">
      <c r="A6373" s="762">
        <f t="shared" si="101"/>
        <v>1997</v>
      </c>
      <c r="B6373" s="865">
        <v>35530</v>
      </c>
      <c r="C6373" s="873">
        <v>464</v>
      </c>
      <c r="F6373" s="868"/>
      <c r="G6373" s="867"/>
    </row>
    <row r="6374" spans="1:7" ht="14">
      <c r="A6374" s="762">
        <f t="shared" si="101"/>
        <v>1997</v>
      </c>
      <c r="B6374" s="865">
        <v>35529</v>
      </c>
      <c r="C6374" s="873">
        <v>461</v>
      </c>
      <c r="F6374" s="868"/>
      <c r="G6374" s="867"/>
    </row>
    <row r="6375" spans="1:7" ht="14">
      <c r="A6375" s="762">
        <f t="shared" si="101"/>
        <v>1997</v>
      </c>
      <c r="B6375" s="865">
        <v>35528</v>
      </c>
      <c r="C6375" s="873">
        <v>457</v>
      </c>
      <c r="F6375" s="868"/>
      <c r="G6375" s="867"/>
    </row>
    <row r="6376" spans="1:7" ht="14">
      <c r="A6376" s="762">
        <f t="shared" si="101"/>
        <v>1997</v>
      </c>
      <c r="B6376" s="865">
        <v>35527</v>
      </c>
      <c r="C6376" s="873">
        <v>460</v>
      </c>
      <c r="F6376" s="868"/>
      <c r="G6376" s="867"/>
    </row>
    <row r="6377" spans="1:7" ht="14">
      <c r="A6377" s="762">
        <f t="shared" si="101"/>
        <v>1997</v>
      </c>
      <c r="B6377" s="865">
        <v>35524</v>
      </c>
      <c r="C6377" s="873">
        <v>466</v>
      </c>
      <c r="F6377" s="868"/>
      <c r="G6377" s="867"/>
    </row>
    <row r="6378" spans="1:7" ht="14">
      <c r="A6378" s="762">
        <f t="shared" si="101"/>
        <v>1997</v>
      </c>
      <c r="B6378" s="865">
        <v>35523</v>
      </c>
      <c r="C6378" s="873">
        <v>465</v>
      </c>
      <c r="F6378" s="868"/>
      <c r="G6378" s="867"/>
    </row>
    <row r="6379" spans="1:7" ht="14">
      <c r="A6379" s="762">
        <f t="shared" si="101"/>
        <v>1997</v>
      </c>
      <c r="B6379" s="865">
        <v>35522</v>
      </c>
      <c r="C6379" s="873">
        <v>458</v>
      </c>
      <c r="F6379" s="868"/>
      <c r="G6379" s="867"/>
    </row>
    <row r="6380" spans="1:7" ht="14">
      <c r="A6380" s="762">
        <f t="shared" si="101"/>
        <v>1997</v>
      </c>
      <c r="B6380" s="865">
        <v>35521</v>
      </c>
      <c r="C6380" s="873">
        <v>466</v>
      </c>
      <c r="F6380" s="868"/>
      <c r="G6380" s="867"/>
    </row>
    <row r="6381" spans="1:7" ht="14">
      <c r="A6381" s="762">
        <f t="shared" si="101"/>
        <v>1997</v>
      </c>
      <c r="B6381" s="865">
        <v>35520</v>
      </c>
      <c r="C6381" s="873">
        <v>469</v>
      </c>
      <c r="F6381" s="868"/>
      <c r="G6381" s="867"/>
    </row>
    <row r="6382" spans="1:7" ht="14">
      <c r="A6382" s="762">
        <f t="shared" si="101"/>
        <v>1997</v>
      </c>
      <c r="B6382" s="865">
        <v>35516</v>
      </c>
      <c r="C6382" s="873">
        <v>449</v>
      </c>
      <c r="F6382" s="868"/>
      <c r="G6382" s="867"/>
    </row>
    <row r="6383" spans="1:7" ht="14">
      <c r="A6383" s="762">
        <f t="shared" si="101"/>
        <v>1997</v>
      </c>
      <c r="B6383" s="865">
        <v>35515</v>
      </c>
      <c r="C6383" s="873">
        <v>446</v>
      </c>
      <c r="F6383" s="868"/>
      <c r="G6383" s="867"/>
    </row>
    <row r="6384" spans="1:7" ht="14">
      <c r="A6384" s="762">
        <f t="shared" si="101"/>
        <v>1997</v>
      </c>
      <c r="B6384" s="865">
        <v>35514</v>
      </c>
      <c r="C6384" s="873">
        <v>439</v>
      </c>
      <c r="F6384" s="868"/>
      <c r="G6384" s="867"/>
    </row>
    <row r="6385" spans="1:7" ht="14">
      <c r="A6385" s="762">
        <f t="shared" si="101"/>
        <v>1997</v>
      </c>
      <c r="B6385" s="865">
        <v>35513</v>
      </c>
      <c r="C6385" s="873">
        <v>441</v>
      </c>
      <c r="F6385" s="868"/>
      <c r="G6385" s="867"/>
    </row>
    <row r="6386" spans="1:7" ht="14">
      <c r="A6386" s="762">
        <f t="shared" si="101"/>
        <v>1997</v>
      </c>
      <c r="B6386" s="865">
        <v>35510</v>
      </c>
      <c r="C6386" s="873">
        <v>443</v>
      </c>
      <c r="F6386" s="868"/>
      <c r="G6386" s="867"/>
    </row>
    <row r="6387" spans="1:7" ht="14">
      <c r="A6387" s="762">
        <f t="shared" si="101"/>
        <v>1997</v>
      </c>
      <c r="B6387" s="865">
        <v>35509</v>
      </c>
      <c r="C6387" s="873">
        <v>454</v>
      </c>
      <c r="F6387" s="868"/>
      <c r="G6387" s="867"/>
    </row>
    <row r="6388" spans="1:7" ht="14">
      <c r="A6388" s="762">
        <f t="shared" si="101"/>
        <v>1997</v>
      </c>
      <c r="B6388" s="865">
        <v>35508</v>
      </c>
      <c r="C6388" s="873">
        <v>452</v>
      </c>
      <c r="F6388" s="868"/>
      <c r="G6388" s="867"/>
    </row>
    <row r="6389" spans="1:7" ht="14">
      <c r="A6389" s="762">
        <f t="shared" si="101"/>
        <v>1997</v>
      </c>
      <c r="B6389" s="865">
        <v>35507</v>
      </c>
      <c r="C6389" s="873">
        <v>452</v>
      </c>
      <c r="F6389" s="868"/>
      <c r="G6389" s="867"/>
    </row>
    <row r="6390" spans="1:7" ht="14">
      <c r="A6390" s="762">
        <f t="shared" si="101"/>
        <v>1997</v>
      </c>
      <c r="B6390" s="865">
        <v>35506</v>
      </c>
      <c r="C6390" s="873">
        <v>457</v>
      </c>
      <c r="F6390" s="868"/>
      <c r="G6390" s="867"/>
    </row>
    <row r="6391" spans="1:7" ht="14">
      <c r="A6391" s="762">
        <f t="shared" si="101"/>
        <v>1997</v>
      </c>
      <c r="B6391" s="865">
        <v>35503</v>
      </c>
      <c r="C6391" s="873">
        <v>440</v>
      </c>
      <c r="F6391" s="868"/>
      <c r="G6391" s="867"/>
    </row>
    <row r="6392" spans="1:7" ht="14">
      <c r="A6392" s="762">
        <f t="shared" si="101"/>
        <v>1997</v>
      </c>
      <c r="B6392" s="865">
        <v>35502</v>
      </c>
      <c r="C6392" s="873">
        <v>452</v>
      </c>
      <c r="F6392" s="868"/>
      <c r="G6392" s="867"/>
    </row>
    <row r="6393" spans="1:7" ht="14">
      <c r="A6393" s="762">
        <f t="shared" si="101"/>
        <v>1997</v>
      </c>
      <c r="B6393" s="865">
        <v>35501</v>
      </c>
      <c r="C6393" s="873">
        <v>441</v>
      </c>
      <c r="F6393" s="868"/>
      <c r="G6393" s="867"/>
    </row>
    <row r="6394" spans="1:7" ht="14">
      <c r="A6394" s="762">
        <f t="shared" si="101"/>
        <v>1997</v>
      </c>
      <c r="B6394" s="865">
        <v>35500</v>
      </c>
      <c r="C6394" s="873">
        <v>433</v>
      </c>
      <c r="F6394" s="868"/>
      <c r="G6394" s="867"/>
    </row>
    <row r="6395" spans="1:7" ht="14">
      <c r="A6395" s="762">
        <f t="shared" si="101"/>
        <v>1997</v>
      </c>
      <c r="B6395" s="865">
        <v>35499</v>
      </c>
      <c r="C6395" s="873">
        <v>430</v>
      </c>
      <c r="F6395" s="868"/>
      <c r="G6395" s="867"/>
    </row>
    <row r="6396" spans="1:7" ht="14">
      <c r="A6396" s="762">
        <f t="shared" si="101"/>
        <v>1997</v>
      </c>
      <c r="B6396" s="865">
        <v>35496</v>
      </c>
      <c r="C6396" s="873">
        <v>433</v>
      </c>
      <c r="F6396" s="868"/>
      <c r="G6396" s="867"/>
    </row>
    <row r="6397" spans="1:7" ht="14">
      <c r="A6397" s="762">
        <f t="shared" si="101"/>
        <v>1997</v>
      </c>
      <c r="B6397" s="865">
        <v>35495</v>
      </c>
      <c r="C6397" s="873">
        <v>452</v>
      </c>
      <c r="F6397" s="868"/>
      <c r="G6397" s="867"/>
    </row>
    <row r="6398" spans="1:7" ht="14">
      <c r="A6398" s="762">
        <f t="shared" si="101"/>
        <v>1997</v>
      </c>
      <c r="B6398" s="865">
        <v>35494</v>
      </c>
      <c r="C6398" s="873">
        <v>464</v>
      </c>
      <c r="F6398" s="868"/>
      <c r="G6398" s="867"/>
    </row>
    <row r="6399" spans="1:7" ht="14">
      <c r="A6399" s="762">
        <f t="shared" si="101"/>
        <v>1997</v>
      </c>
      <c r="B6399" s="865">
        <v>35493</v>
      </c>
      <c r="C6399" s="873">
        <v>441</v>
      </c>
      <c r="F6399" s="868"/>
      <c r="G6399" s="867"/>
    </row>
    <row r="6400" spans="1:7" ht="14">
      <c r="A6400" s="762">
        <f t="shared" si="101"/>
        <v>1997</v>
      </c>
      <c r="B6400" s="865">
        <v>35492</v>
      </c>
      <c r="C6400" s="873">
        <v>445</v>
      </c>
      <c r="F6400" s="868"/>
      <c r="G6400" s="867"/>
    </row>
    <row r="6401" spans="1:7" ht="14">
      <c r="A6401" s="762">
        <f t="shared" si="101"/>
        <v>1997</v>
      </c>
      <c r="B6401" s="865">
        <v>35489</v>
      </c>
      <c r="C6401" s="873">
        <v>419</v>
      </c>
      <c r="F6401" s="868"/>
      <c r="G6401" s="867"/>
    </row>
    <row r="6402" spans="1:7" ht="14">
      <c r="A6402" s="762">
        <f t="shared" si="101"/>
        <v>1997</v>
      </c>
      <c r="B6402" s="865">
        <v>35488</v>
      </c>
      <c r="C6402" s="873">
        <v>411</v>
      </c>
      <c r="F6402" s="868"/>
      <c r="G6402" s="867"/>
    </row>
    <row r="6403" spans="1:7" ht="14">
      <c r="A6403" s="762">
        <f t="shared" si="101"/>
        <v>1997</v>
      </c>
      <c r="B6403" s="865">
        <v>35487</v>
      </c>
      <c r="C6403" s="873">
        <v>389</v>
      </c>
      <c r="F6403" s="868"/>
      <c r="G6403" s="867"/>
    </row>
    <row r="6404" spans="1:7" ht="14">
      <c r="A6404" s="762">
        <f t="shared" ref="A6404:A6467" si="102">YEAR(B6404)</f>
        <v>1997</v>
      </c>
      <c r="B6404" s="865">
        <v>35486</v>
      </c>
      <c r="C6404" s="873">
        <v>383</v>
      </c>
      <c r="F6404" s="868"/>
      <c r="G6404" s="867"/>
    </row>
    <row r="6405" spans="1:7" ht="14">
      <c r="A6405" s="762">
        <f t="shared" si="102"/>
        <v>1997</v>
      </c>
      <c r="B6405" s="865">
        <v>35485</v>
      </c>
      <c r="C6405" s="873">
        <v>392</v>
      </c>
      <c r="F6405" s="868"/>
      <c r="G6405" s="867"/>
    </row>
    <row r="6406" spans="1:7" ht="14">
      <c r="A6406" s="762">
        <f t="shared" si="102"/>
        <v>1997</v>
      </c>
      <c r="B6406" s="865">
        <v>35482</v>
      </c>
      <c r="C6406" s="873">
        <v>401</v>
      </c>
      <c r="F6406" s="868"/>
      <c r="G6406" s="867"/>
    </row>
    <row r="6407" spans="1:7" ht="14">
      <c r="A6407" s="762">
        <f t="shared" si="102"/>
        <v>1997</v>
      </c>
      <c r="B6407" s="865">
        <v>35481</v>
      </c>
      <c r="C6407" s="873">
        <v>411</v>
      </c>
      <c r="F6407" s="868"/>
      <c r="G6407" s="867"/>
    </row>
    <row r="6408" spans="1:7" ht="14">
      <c r="A6408" s="762">
        <f t="shared" si="102"/>
        <v>1997</v>
      </c>
      <c r="B6408" s="865">
        <v>35480</v>
      </c>
      <c r="C6408" s="873">
        <v>402</v>
      </c>
      <c r="F6408" s="868"/>
      <c r="G6408" s="867"/>
    </row>
    <row r="6409" spans="1:7" ht="14">
      <c r="A6409" s="762">
        <f t="shared" si="102"/>
        <v>1997</v>
      </c>
      <c r="B6409" s="865">
        <v>35479</v>
      </c>
      <c r="C6409" s="873">
        <v>400</v>
      </c>
      <c r="F6409" s="868"/>
      <c r="G6409" s="867"/>
    </row>
    <row r="6410" spans="1:7" ht="14">
      <c r="A6410" s="762">
        <f t="shared" si="102"/>
        <v>1997</v>
      </c>
      <c r="B6410" s="865">
        <v>35475</v>
      </c>
      <c r="C6410" s="873">
        <v>400</v>
      </c>
      <c r="F6410" s="868"/>
      <c r="G6410" s="867"/>
    </row>
    <row r="6411" spans="1:7" ht="14">
      <c r="A6411" s="762">
        <f t="shared" si="102"/>
        <v>1997</v>
      </c>
      <c r="B6411" s="865">
        <v>35474</v>
      </c>
      <c r="C6411" s="873">
        <v>400</v>
      </c>
      <c r="F6411" s="868"/>
      <c r="G6411" s="867"/>
    </row>
    <row r="6412" spans="1:7" ht="14">
      <c r="A6412" s="762">
        <f t="shared" si="102"/>
        <v>1997</v>
      </c>
      <c r="B6412" s="865">
        <v>35473</v>
      </c>
      <c r="C6412" s="873">
        <v>404</v>
      </c>
      <c r="F6412" s="868"/>
      <c r="G6412" s="867"/>
    </row>
    <row r="6413" spans="1:7" ht="14">
      <c r="A6413" s="762">
        <f t="shared" si="102"/>
        <v>1997</v>
      </c>
      <c r="B6413" s="865">
        <v>35472</v>
      </c>
      <c r="C6413" s="873">
        <v>408</v>
      </c>
      <c r="F6413" s="868"/>
      <c r="G6413" s="867"/>
    </row>
    <row r="6414" spans="1:7" ht="14">
      <c r="A6414" s="762">
        <f t="shared" si="102"/>
        <v>1997</v>
      </c>
      <c r="B6414" s="865">
        <v>35471</v>
      </c>
      <c r="C6414" s="873">
        <v>418</v>
      </c>
      <c r="F6414" s="868"/>
      <c r="G6414" s="867"/>
    </row>
    <row r="6415" spans="1:7" ht="14">
      <c r="A6415" s="762">
        <f t="shared" si="102"/>
        <v>1997</v>
      </c>
      <c r="B6415" s="865">
        <v>35468</v>
      </c>
      <c r="C6415" s="873">
        <v>421</v>
      </c>
      <c r="F6415" s="868"/>
      <c r="G6415" s="867"/>
    </row>
    <row r="6416" spans="1:7" ht="14">
      <c r="A6416" s="762">
        <f t="shared" si="102"/>
        <v>1997</v>
      </c>
      <c r="B6416" s="865">
        <v>35467</v>
      </c>
      <c r="C6416" s="873">
        <v>426</v>
      </c>
      <c r="F6416" s="868"/>
      <c r="G6416" s="867"/>
    </row>
    <row r="6417" spans="1:7" ht="14">
      <c r="A6417" s="762">
        <f t="shared" si="102"/>
        <v>1997</v>
      </c>
      <c r="B6417" s="865">
        <v>35466</v>
      </c>
      <c r="C6417" s="873">
        <v>420</v>
      </c>
      <c r="F6417" s="868"/>
      <c r="G6417" s="867"/>
    </row>
    <row r="6418" spans="1:7" ht="14">
      <c r="A6418" s="762">
        <f t="shared" si="102"/>
        <v>1997</v>
      </c>
      <c r="B6418" s="865">
        <v>35465</v>
      </c>
      <c r="C6418" s="873">
        <v>421</v>
      </c>
      <c r="F6418" s="868"/>
      <c r="G6418" s="867"/>
    </row>
    <row r="6419" spans="1:7" ht="14">
      <c r="A6419" s="762">
        <f t="shared" si="102"/>
        <v>1997</v>
      </c>
      <c r="B6419" s="865">
        <v>35464</v>
      </c>
      <c r="C6419" s="873">
        <v>429</v>
      </c>
      <c r="F6419" s="868"/>
      <c r="G6419" s="867"/>
    </row>
    <row r="6420" spans="1:7" ht="14">
      <c r="A6420" s="762">
        <f t="shared" si="102"/>
        <v>1997</v>
      </c>
      <c r="B6420" s="865">
        <v>35461</v>
      </c>
      <c r="C6420" s="873">
        <v>437</v>
      </c>
      <c r="F6420" s="868"/>
      <c r="G6420" s="867"/>
    </row>
    <row r="6421" spans="1:7" ht="14">
      <c r="A6421" s="762">
        <f t="shared" si="102"/>
        <v>1997</v>
      </c>
      <c r="B6421" s="865">
        <v>35460</v>
      </c>
      <c r="C6421" s="873">
        <v>445</v>
      </c>
      <c r="F6421" s="868"/>
      <c r="G6421" s="867"/>
    </row>
    <row r="6422" spans="1:7" ht="14">
      <c r="A6422" s="762">
        <f t="shared" si="102"/>
        <v>1997</v>
      </c>
      <c r="B6422" s="865">
        <v>35459</v>
      </c>
      <c r="C6422" s="873">
        <v>452</v>
      </c>
      <c r="F6422" s="868"/>
      <c r="G6422" s="867"/>
    </row>
    <row r="6423" spans="1:7" ht="14">
      <c r="A6423" s="762">
        <f t="shared" si="102"/>
        <v>1997</v>
      </c>
      <c r="B6423" s="865">
        <v>35458</v>
      </c>
      <c r="C6423" s="873">
        <v>444</v>
      </c>
      <c r="F6423" s="868"/>
      <c r="G6423" s="867"/>
    </row>
    <row r="6424" spans="1:7" ht="14">
      <c r="A6424" s="762">
        <f t="shared" si="102"/>
        <v>1997</v>
      </c>
      <c r="B6424" s="865">
        <v>35457</v>
      </c>
      <c r="C6424" s="873">
        <v>455</v>
      </c>
      <c r="F6424" s="868"/>
      <c r="G6424" s="867"/>
    </row>
    <row r="6425" spans="1:7" ht="14">
      <c r="A6425" s="762">
        <f t="shared" si="102"/>
        <v>1997</v>
      </c>
      <c r="B6425" s="865">
        <v>35454</v>
      </c>
      <c r="C6425" s="873">
        <v>460</v>
      </c>
      <c r="F6425" s="868"/>
      <c r="G6425" s="867"/>
    </row>
    <row r="6426" spans="1:7" ht="14">
      <c r="A6426" s="762">
        <f t="shared" si="102"/>
        <v>1997</v>
      </c>
      <c r="B6426" s="865">
        <v>35453</v>
      </c>
      <c r="C6426" s="873">
        <v>447</v>
      </c>
      <c r="F6426" s="868"/>
      <c r="G6426" s="867"/>
    </row>
    <row r="6427" spans="1:7" ht="14">
      <c r="A6427" s="762">
        <f t="shared" si="102"/>
        <v>1997</v>
      </c>
      <c r="B6427" s="865">
        <v>35452</v>
      </c>
      <c r="C6427" s="873">
        <v>446</v>
      </c>
      <c r="F6427" s="868"/>
      <c r="G6427" s="867"/>
    </row>
    <row r="6428" spans="1:7" ht="14">
      <c r="A6428" s="762">
        <f t="shared" si="102"/>
        <v>1997</v>
      </c>
      <c r="B6428" s="865">
        <v>35451</v>
      </c>
      <c r="C6428" s="873">
        <v>456</v>
      </c>
      <c r="F6428" s="868"/>
      <c r="G6428" s="867"/>
    </row>
    <row r="6429" spans="1:7" ht="14">
      <c r="A6429" s="762">
        <f t="shared" si="102"/>
        <v>1997</v>
      </c>
      <c r="B6429" s="865">
        <v>35447</v>
      </c>
      <c r="C6429" s="873">
        <v>463</v>
      </c>
      <c r="F6429" s="868"/>
      <c r="G6429" s="867"/>
    </row>
    <row r="6430" spans="1:7" ht="14">
      <c r="A6430" s="762">
        <f t="shared" si="102"/>
        <v>1997</v>
      </c>
      <c r="B6430" s="865">
        <v>35446</v>
      </c>
      <c r="C6430" s="873">
        <v>464</v>
      </c>
      <c r="F6430" s="868"/>
      <c r="G6430" s="867"/>
    </row>
    <row r="6431" spans="1:7" ht="14">
      <c r="A6431" s="762">
        <f t="shared" si="102"/>
        <v>1997</v>
      </c>
      <c r="B6431" s="865">
        <v>35445</v>
      </c>
      <c r="C6431" s="873">
        <v>467</v>
      </c>
      <c r="F6431" s="868"/>
      <c r="G6431" s="867"/>
    </row>
    <row r="6432" spans="1:7" ht="14">
      <c r="A6432" s="762">
        <f t="shared" si="102"/>
        <v>1997</v>
      </c>
      <c r="B6432" s="865">
        <v>35444</v>
      </c>
      <c r="C6432" s="873">
        <v>479</v>
      </c>
      <c r="F6432" s="868"/>
      <c r="G6432" s="867"/>
    </row>
    <row r="6433" spans="1:7" ht="14">
      <c r="A6433" s="762">
        <f t="shared" si="102"/>
        <v>1997</v>
      </c>
      <c r="B6433" s="865">
        <v>35443</v>
      </c>
      <c r="C6433" s="873">
        <v>490</v>
      </c>
      <c r="F6433" s="868"/>
      <c r="G6433" s="867"/>
    </row>
    <row r="6434" spans="1:7" ht="14">
      <c r="A6434" s="762">
        <f t="shared" si="102"/>
        <v>1997</v>
      </c>
      <c r="B6434" s="865">
        <v>35440</v>
      </c>
      <c r="C6434" s="873">
        <v>480</v>
      </c>
      <c r="F6434" s="868"/>
      <c r="G6434" s="867"/>
    </row>
    <row r="6435" spans="1:7" ht="14">
      <c r="A6435" s="762">
        <f t="shared" si="102"/>
        <v>1997</v>
      </c>
      <c r="B6435" s="865">
        <v>35439</v>
      </c>
      <c r="C6435" s="873">
        <v>492</v>
      </c>
      <c r="F6435" s="868"/>
      <c r="G6435" s="867"/>
    </row>
    <row r="6436" spans="1:7" ht="14">
      <c r="A6436" s="762">
        <f t="shared" si="102"/>
        <v>1997</v>
      </c>
      <c r="B6436" s="865">
        <v>35438</v>
      </c>
      <c r="C6436" s="873">
        <v>488</v>
      </c>
      <c r="F6436" s="868"/>
      <c r="G6436" s="867"/>
    </row>
    <row r="6437" spans="1:7" ht="14">
      <c r="A6437" s="762">
        <f t="shared" si="102"/>
        <v>1997</v>
      </c>
      <c r="B6437" s="865">
        <v>35437</v>
      </c>
      <c r="C6437" s="873">
        <v>491</v>
      </c>
      <c r="F6437" s="868"/>
      <c r="G6437" s="867"/>
    </row>
    <row r="6438" spans="1:7" ht="14">
      <c r="A6438" s="762">
        <f t="shared" si="102"/>
        <v>1997</v>
      </c>
      <c r="B6438" s="865">
        <v>35436</v>
      </c>
      <c r="C6438" s="873">
        <v>495</v>
      </c>
      <c r="F6438" s="868"/>
      <c r="G6438" s="867"/>
    </row>
    <row r="6439" spans="1:7" ht="14">
      <c r="A6439" s="762">
        <f t="shared" si="102"/>
        <v>1997</v>
      </c>
      <c r="B6439" s="865">
        <v>35433</v>
      </c>
      <c r="C6439" s="873">
        <v>502</v>
      </c>
      <c r="F6439" s="868"/>
      <c r="G6439" s="867"/>
    </row>
    <row r="6440" spans="1:7" ht="14">
      <c r="A6440" s="762">
        <f t="shared" si="102"/>
        <v>1997</v>
      </c>
      <c r="B6440" s="865">
        <v>35432</v>
      </c>
      <c r="C6440" s="873">
        <v>514</v>
      </c>
      <c r="F6440" s="868"/>
      <c r="G6440" s="867"/>
    </row>
    <row r="6441" spans="1:7" ht="14">
      <c r="A6441" s="762">
        <f t="shared" si="102"/>
        <v>1996</v>
      </c>
      <c r="B6441" s="865">
        <v>35430</v>
      </c>
      <c r="C6441" s="873">
        <v>523</v>
      </c>
      <c r="F6441" s="868"/>
      <c r="G6441" s="867"/>
    </row>
    <row r="6442" spans="1:7" ht="14">
      <c r="A6442" s="762">
        <f t="shared" si="102"/>
        <v>1996</v>
      </c>
      <c r="B6442" s="865">
        <v>35429</v>
      </c>
      <c r="C6442" s="873">
        <v>512</v>
      </c>
      <c r="F6442" s="868"/>
      <c r="G6442" s="867"/>
    </row>
    <row r="6443" spans="1:7" ht="14">
      <c r="A6443" s="762">
        <f t="shared" si="102"/>
        <v>1996</v>
      </c>
      <c r="B6443" s="865">
        <v>35426</v>
      </c>
      <c r="C6443" s="873">
        <v>514</v>
      </c>
      <c r="F6443" s="868"/>
      <c r="G6443" s="867"/>
    </row>
    <row r="6444" spans="1:7" ht="14">
      <c r="A6444" s="762">
        <f t="shared" si="102"/>
        <v>1996</v>
      </c>
      <c r="B6444" s="865">
        <v>35425</v>
      </c>
      <c r="C6444" s="873">
        <v>516</v>
      </c>
      <c r="F6444" s="868"/>
      <c r="G6444" s="867"/>
    </row>
    <row r="6445" spans="1:7" ht="14">
      <c r="A6445" s="762">
        <f t="shared" si="102"/>
        <v>1996</v>
      </c>
      <c r="B6445" s="865">
        <v>35423</v>
      </c>
      <c r="C6445" s="873">
        <v>517</v>
      </c>
      <c r="F6445" s="868"/>
      <c r="G6445" s="867"/>
    </row>
    <row r="6446" spans="1:7" ht="14">
      <c r="A6446" s="762">
        <f t="shared" si="102"/>
        <v>1996</v>
      </c>
      <c r="B6446" s="865">
        <v>35422</v>
      </c>
      <c r="C6446" s="873">
        <v>522</v>
      </c>
      <c r="F6446" s="868"/>
      <c r="G6446" s="867"/>
    </row>
    <row r="6447" spans="1:7" ht="14">
      <c r="A6447" s="762">
        <f t="shared" si="102"/>
        <v>1996</v>
      </c>
      <c r="B6447" s="865">
        <v>35419</v>
      </c>
      <c r="C6447" s="873">
        <v>529</v>
      </c>
      <c r="F6447" s="868"/>
      <c r="G6447" s="867"/>
    </row>
    <row r="6448" spans="1:7" ht="14">
      <c r="A6448" s="762">
        <f t="shared" si="102"/>
        <v>1996</v>
      </c>
      <c r="B6448" s="865">
        <v>35418</v>
      </c>
      <c r="C6448" s="873">
        <v>537</v>
      </c>
      <c r="F6448" s="868"/>
      <c r="G6448" s="867"/>
    </row>
    <row r="6449" spans="1:7" ht="14">
      <c r="A6449" s="762">
        <f t="shared" si="102"/>
        <v>1996</v>
      </c>
      <c r="B6449" s="865">
        <v>35417</v>
      </c>
      <c r="C6449" s="873">
        <v>536</v>
      </c>
      <c r="F6449" s="868"/>
      <c r="G6449" s="867"/>
    </row>
    <row r="6450" spans="1:7" ht="14">
      <c r="A6450" s="762">
        <f t="shared" si="102"/>
        <v>1996</v>
      </c>
      <c r="B6450" s="865">
        <v>35416</v>
      </c>
      <c r="C6450" s="873">
        <v>535</v>
      </c>
      <c r="F6450" s="868"/>
      <c r="G6450" s="867"/>
    </row>
    <row r="6451" spans="1:7" ht="14">
      <c r="A6451" s="762">
        <f t="shared" si="102"/>
        <v>1996</v>
      </c>
      <c r="B6451" s="865">
        <v>35415</v>
      </c>
      <c r="C6451" s="873">
        <v>546</v>
      </c>
      <c r="F6451" s="868"/>
      <c r="G6451" s="867"/>
    </row>
    <row r="6452" spans="1:7" ht="14">
      <c r="A6452" s="762">
        <f t="shared" si="102"/>
        <v>1996</v>
      </c>
      <c r="B6452" s="865">
        <v>35412</v>
      </c>
      <c r="C6452" s="873">
        <v>554</v>
      </c>
      <c r="F6452" s="868"/>
      <c r="G6452" s="867"/>
    </row>
    <row r="6453" spans="1:7" ht="14">
      <c r="A6453" s="762">
        <f t="shared" si="102"/>
        <v>1996</v>
      </c>
      <c r="B6453" s="865">
        <v>35411</v>
      </c>
      <c r="C6453" s="873">
        <v>559</v>
      </c>
      <c r="F6453" s="868"/>
      <c r="G6453" s="867"/>
    </row>
    <row r="6454" spans="1:7" ht="14">
      <c r="A6454" s="762">
        <f t="shared" si="102"/>
        <v>1996</v>
      </c>
      <c r="B6454" s="865">
        <v>35410</v>
      </c>
      <c r="C6454" s="873">
        <v>551</v>
      </c>
      <c r="F6454" s="868"/>
      <c r="G6454" s="867"/>
    </row>
    <row r="6455" spans="1:7" ht="14">
      <c r="A6455" s="762">
        <f t="shared" si="102"/>
        <v>1996</v>
      </c>
      <c r="B6455" s="865">
        <v>35409</v>
      </c>
      <c r="C6455" s="873">
        <v>539</v>
      </c>
      <c r="F6455" s="868"/>
      <c r="G6455" s="867"/>
    </row>
    <row r="6456" spans="1:7" ht="14">
      <c r="A6456" s="762">
        <f t="shared" si="102"/>
        <v>1996</v>
      </c>
      <c r="B6456" s="865">
        <v>35408</v>
      </c>
      <c r="C6456" s="873">
        <v>545</v>
      </c>
      <c r="F6456" s="868"/>
      <c r="G6456" s="867"/>
    </row>
    <row r="6457" spans="1:7" ht="14">
      <c r="A6457" s="762">
        <f t="shared" si="102"/>
        <v>1996</v>
      </c>
      <c r="B6457" s="865">
        <v>35405</v>
      </c>
      <c r="C6457" s="873">
        <v>543</v>
      </c>
      <c r="F6457" s="868"/>
      <c r="G6457" s="867"/>
    </row>
    <row r="6458" spans="1:7" ht="14">
      <c r="A6458" s="762">
        <f t="shared" si="102"/>
        <v>1996</v>
      </c>
      <c r="B6458" s="865">
        <v>35404</v>
      </c>
      <c r="C6458" s="873">
        <v>526</v>
      </c>
      <c r="F6458" s="868"/>
      <c r="G6458" s="867"/>
    </row>
    <row r="6459" spans="1:7" ht="14">
      <c r="A6459" s="762">
        <f t="shared" si="102"/>
        <v>1996</v>
      </c>
      <c r="B6459" s="865">
        <v>35403</v>
      </c>
      <c r="C6459" s="873">
        <v>534</v>
      </c>
      <c r="F6459" s="868"/>
      <c r="G6459" s="867"/>
    </row>
    <row r="6460" spans="1:7" ht="14">
      <c r="A6460" s="762">
        <f t="shared" si="102"/>
        <v>1996</v>
      </c>
      <c r="B6460" s="865">
        <v>35402</v>
      </c>
      <c r="C6460" s="873">
        <v>531</v>
      </c>
      <c r="F6460" s="868"/>
      <c r="G6460" s="867"/>
    </row>
    <row r="6461" spans="1:7" ht="14">
      <c r="A6461" s="762">
        <f t="shared" si="102"/>
        <v>1996</v>
      </c>
      <c r="B6461" s="865">
        <v>35401</v>
      </c>
      <c r="C6461" s="873">
        <v>539</v>
      </c>
      <c r="F6461" s="868"/>
      <c r="G6461" s="867"/>
    </row>
    <row r="6462" spans="1:7" ht="14">
      <c r="A6462" s="762">
        <f t="shared" si="102"/>
        <v>1996</v>
      </c>
      <c r="B6462" s="865">
        <v>35398</v>
      </c>
      <c r="C6462" s="873">
        <v>546</v>
      </c>
      <c r="F6462" s="868"/>
      <c r="G6462" s="867"/>
    </row>
    <row r="6463" spans="1:7" ht="14">
      <c r="A6463" s="762">
        <f t="shared" si="102"/>
        <v>1996</v>
      </c>
      <c r="B6463" s="865">
        <v>35396</v>
      </c>
      <c r="C6463" s="873">
        <v>558</v>
      </c>
      <c r="F6463" s="868"/>
      <c r="G6463" s="867"/>
    </row>
    <row r="6464" spans="1:7" ht="14">
      <c r="A6464" s="762">
        <f t="shared" si="102"/>
        <v>1996</v>
      </c>
      <c r="B6464" s="865">
        <v>35395</v>
      </c>
      <c r="C6464" s="873">
        <v>554</v>
      </c>
      <c r="F6464" s="868"/>
      <c r="G6464" s="867"/>
    </row>
    <row r="6465" spans="1:7" ht="14">
      <c r="A6465" s="762">
        <f t="shared" si="102"/>
        <v>1996</v>
      </c>
      <c r="B6465" s="865">
        <v>35394</v>
      </c>
      <c r="C6465" s="873">
        <v>556</v>
      </c>
      <c r="F6465" s="868"/>
      <c r="G6465" s="867"/>
    </row>
    <row r="6466" spans="1:7" ht="14">
      <c r="A6466" s="762">
        <f t="shared" si="102"/>
        <v>1996</v>
      </c>
      <c r="B6466" s="865">
        <v>35391</v>
      </c>
      <c r="C6466" s="873">
        <v>567</v>
      </c>
      <c r="F6466" s="868"/>
      <c r="G6466" s="867"/>
    </row>
    <row r="6467" spans="1:7" ht="14">
      <c r="A6467" s="762">
        <f t="shared" si="102"/>
        <v>1996</v>
      </c>
      <c r="B6467" s="865">
        <v>35390</v>
      </c>
      <c r="C6467" s="873">
        <v>569</v>
      </c>
      <c r="F6467" s="868"/>
      <c r="G6467" s="867"/>
    </row>
    <row r="6468" spans="1:7" ht="14">
      <c r="A6468" s="762">
        <f t="shared" ref="A6468:A6531" si="103">YEAR(B6468)</f>
        <v>1996</v>
      </c>
      <c r="B6468" s="865">
        <v>35389</v>
      </c>
      <c r="C6468" s="873">
        <v>568</v>
      </c>
      <c r="F6468" s="868"/>
      <c r="G6468" s="867"/>
    </row>
    <row r="6469" spans="1:7" ht="14">
      <c r="A6469" s="762">
        <f t="shared" si="103"/>
        <v>1996</v>
      </c>
      <c r="B6469" s="865">
        <v>35388</v>
      </c>
      <c r="C6469" s="873">
        <v>566</v>
      </c>
      <c r="F6469" s="868"/>
      <c r="G6469" s="867"/>
    </row>
    <row r="6470" spans="1:7" ht="14">
      <c r="A6470" s="762">
        <f t="shared" si="103"/>
        <v>1996</v>
      </c>
      <c r="B6470" s="865">
        <v>35387</v>
      </c>
      <c r="C6470" s="873">
        <v>558</v>
      </c>
      <c r="F6470" s="868"/>
      <c r="G6470" s="867"/>
    </row>
    <row r="6471" spans="1:7" ht="14">
      <c r="A6471" s="762">
        <f t="shared" si="103"/>
        <v>1996</v>
      </c>
      <c r="B6471" s="865">
        <v>35384</v>
      </c>
      <c r="C6471" s="873">
        <v>574</v>
      </c>
      <c r="F6471" s="868"/>
      <c r="G6471" s="867"/>
    </row>
    <row r="6472" spans="1:7" ht="14">
      <c r="A6472" s="762">
        <f t="shared" si="103"/>
        <v>1996</v>
      </c>
      <c r="B6472" s="865">
        <v>35383</v>
      </c>
      <c r="C6472" s="873">
        <v>578</v>
      </c>
      <c r="F6472" s="868"/>
      <c r="G6472" s="867"/>
    </row>
    <row r="6473" spans="1:7" ht="14">
      <c r="A6473" s="762">
        <f t="shared" si="103"/>
        <v>1996</v>
      </c>
      <c r="B6473" s="865">
        <v>35382</v>
      </c>
      <c r="C6473" s="873">
        <v>588</v>
      </c>
      <c r="F6473" s="868"/>
      <c r="G6473" s="867"/>
    </row>
    <row r="6474" spans="1:7" ht="14">
      <c r="A6474" s="762">
        <f t="shared" si="103"/>
        <v>1996</v>
      </c>
      <c r="B6474" s="865">
        <v>35381</v>
      </c>
      <c r="C6474" s="873">
        <v>595</v>
      </c>
      <c r="F6474" s="868"/>
      <c r="G6474" s="867"/>
    </row>
    <row r="6475" spans="1:7" ht="14">
      <c r="A6475" s="762">
        <f t="shared" si="103"/>
        <v>1996</v>
      </c>
      <c r="B6475" s="865">
        <v>35377</v>
      </c>
      <c r="C6475" s="873">
        <v>577</v>
      </c>
      <c r="F6475" s="868"/>
      <c r="G6475" s="867"/>
    </row>
    <row r="6476" spans="1:7" ht="14">
      <c r="A6476" s="762">
        <f t="shared" si="103"/>
        <v>1996</v>
      </c>
      <c r="B6476" s="865">
        <v>35376</v>
      </c>
      <c r="C6476" s="873">
        <v>565</v>
      </c>
      <c r="F6476" s="868"/>
      <c r="G6476" s="867"/>
    </row>
    <row r="6477" spans="1:7" ht="14">
      <c r="A6477" s="762">
        <f t="shared" si="103"/>
        <v>1996</v>
      </c>
      <c r="B6477" s="865">
        <v>35375</v>
      </c>
      <c r="C6477" s="873">
        <v>562</v>
      </c>
      <c r="F6477" s="868"/>
      <c r="G6477" s="867"/>
    </row>
    <row r="6478" spans="1:7" ht="14">
      <c r="A6478" s="762">
        <f t="shared" si="103"/>
        <v>1996</v>
      </c>
      <c r="B6478" s="865">
        <v>35374</v>
      </c>
      <c r="C6478" s="873">
        <v>562</v>
      </c>
      <c r="F6478" s="868"/>
      <c r="G6478" s="867"/>
    </row>
    <row r="6479" spans="1:7" ht="14">
      <c r="A6479" s="762">
        <f t="shared" si="103"/>
        <v>1996</v>
      </c>
      <c r="B6479" s="865">
        <v>35373</v>
      </c>
      <c r="C6479" s="873">
        <v>553</v>
      </c>
      <c r="F6479" s="868"/>
      <c r="G6479" s="867"/>
    </row>
    <row r="6480" spans="1:7" ht="14">
      <c r="A6480" s="762">
        <f t="shared" si="103"/>
        <v>1996</v>
      </c>
      <c r="B6480" s="865">
        <v>35370</v>
      </c>
      <c r="C6480" s="873">
        <v>585</v>
      </c>
      <c r="F6480" s="868"/>
      <c r="G6480" s="867"/>
    </row>
    <row r="6481" spans="1:7" ht="14">
      <c r="A6481" s="762">
        <f t="shared" si="103"/>
        <v>1996</v>
      </c>
      <c r="B6481" s="865">
        <v>35369</v>
      </c>
      <c r="C6481" s="873">
        <v>594</v>
      </c>
      <c r="F6481" s="868"/>
      <c r="G6481" s="867"/>
    </row>
    <row r="6482" spans="1:7" ht="14">
      <c r="A6482" s="762">
        <f t="shared" si="103"/>
        <v>1996</v>
      </c>
      <c r="B6482" s="865">
        <v>35368</v>
      </c>
      <c r="C6482" s="873">
        <v>595</v>
      </c>
      <c r="F6482" s="868"/>
      <c r="G6482" s="867"/>
    </row>
    <row r="6483" spans="1:7" ht="14">
      <c r="A6483" s="762">
        <f t="shared" si="103"/>
        <v>1996</v>
      </c>
      <c r="B6483" s="865">
        <v>35367</v>
      </c>
      <c r="C6483" s="873">
        <v>599</v>
      </c>
      <c r="F6483" s="868"/>
      <c r="G6483" s="867"/>
    </row>
    <row r="6484" spans="1:7" ht="14">
      <c r="A6484" s="762">
        <f t="shared" si="103"/>
        <v>1996</v>
      </c>
      <c r="B6484" s="865">
        <v>35366</v>
      </c>
      <c r="C6484" s="873">
        <v>602</v>
      </c>
      <c r="F6484" s="868"/>
      <c r="G6484" s="867"/>
    </row>
    <row r="6485" spans="1:7" ht="14">
      <c r="A6485" s="762">
        <f t="shared" si="103"/>
        <v>1996</v>
      </c>
      <c r="B6485" s="865">
        <v>35363</v>
      </c>
      <c r="C6485" s="873">
        <v>605</v>
      </c>
      <c r="F6485" s="868"/>
      <c r="G6485" s="867"/>
    </row>
    <row r="6486" spans="1:7" ht="14">
      <c r="A6486" s="762">
        <f t="shared" si="103"/>
        <v>1996</v>
      </c>
      <c r="B6486" s="865">
        <v>35362</v>
      </c>
      <c r="C6486" s="873">
        <v>573</v>
      </c>
      <c r="F6486" s="868"/>
      <c r="G6486" s="867"/>
    </row>
    <row r="6487" spans="1:7" ht="14">
      <c r="A6487" s="762">
        <f t="shared" si="103"/>
        <v>1996</v>
      </c>
      <c r="B6487" s="865">
        <v>35361</v>
      </c>
      <c r="C6487" s="873">
        <v>564</v>
      </c>
      <c r="F6487" s="868"/>
      <c r="G6487" s="867"/>
    </row>
    <row r="6488" spans="1:7" ht="14">
      <c r="A6488" s="762">
        <f t="shared" si="103"/>
        <v>1996</v>
      </c>
      <c r="B6488" s="865">
        <v>35360</v>
      </c>
      <c r="C6488" s="873">
        <v>563</v>
      </c>
      <c r="F6488" s="868"/>
      <c r="G6488" s="867"/>
    </row>
    <row r="6489" spans="1:7" ht="14">
      <c r="A6489" s="762">
        <f t="shared" si="103"/>
        <v>1996</v>
      </c>
      <c r="B6489" s="865">
        <v>35359</v>
      </c>
      <c r="C6489" s="873">
        <v>538</v>
      </c>
      <c r="F6489" s="868"/>
      <c r="G6489" s="867"/>
    </row>
    <row r="6490" spans="1:7" ht="14">
      <c r="A6490" s="762">
        <f t="shared" si="103"/>
        <v>1996</v>
      </c>
      <c r="B6490" s="865">
        <v>35356</v>
      </c>
      <c r="C6490" s="873">
        <v>530</v>
      </c>
      <c r="F6490" s="868"/>
      <c r="G6490" s="867"/>
    </row>
    <row r="6491" spans="1:7" ht="14">
      <c r="A6491" s="762">
        <f t="shared" si="103"/>
        <v>1996</v>
      </c>
      <c r="B6491" s="865">
        <v>35355</v>
      </c>
      <c r="C6491" s="873">
        <v>534</v>
      </c>
      <c r="F6491" s="868"/>
      <c r="G6491" s="867"/>
    </row>
    <row r="6492" spans="1:7" ht="14">
      <c r="A6492" s="762">
        <f t="shared" si="103"/>
        <v>1996</v>
      </c>
      <c r="B6492" s="865">
        <v>35354</v>
      </c>
      <c r="C6492" s="873">
        <v>524</v>
      </c>
      <c r="F6492" s="868"/>
      <c r="G6492" s="867"/>
    </row>
    <row r="6493" spans="1:7" ht="14">
      <c r="A6493" s="762">
        <f t="shared" si="103"/>
        <v>1996</v>
      </c>
      <c r="B6493" s="865">
        <v>35353</v>
      </c>
      <c r="C6493" s="873">
        <v>512</v>
      </c>
      <c r="F6493" s="868"/>
      <c r="G6493" s="867"/>
    </row>
    <row r="6494" spans="1:7" ht="14">
      <c r="A6494" s="762">
        <f t="shared" si="103"/>
        <v>1996</v>
      </c>
      <c r="B6494" s="865">
        <v>35349</v>
      </c>
      <c r="C6494" s="873">
        <v>509</v>
      </c>
      <c r="F6494" s="868"/>
      <c r="G6494" s="867"/>
    </row>
    <row r="6495" spans="1:7" ht="14">
      <c r="A6495" s="762">
        <f t="shared" si="103"/>
        <v>1996</v>
      </c>
      <c r="B6495" s="865">
        <v>35348</v>
      </c>
      <c r="C6495" s="873">
        <v>512</v>
      </c>
      <c r="F6495" s="868"/>
      <c r="G6495" s="867"/>
    </row>
    <row r="6496" spans="1:7" ht="14">
      <c r="A6496" s="762">
        <f t="shared" si="103"/>
        <v>1996</v>
      </c>
      <c r="B6496" s="865">
        <v>35347</v>
      </c>
      <c r="C6496" s="873">
        <v>503</v>
      </c>
      <c r="F6496" s="868"/>
      <c r="G6496" s="867"/>
    </row>
    <row r="6497" spans="1:7" ht="14">
      <c r="A6497" s="762">
        <f t="shared" si="103"/>
        <v>1996</v>
      </c>
      <c r="B6497" s="865">
        <v>35346</v>
      </c>
      <c r="C6497" s="873">
        <v>508</v>
      </c>
      <c r="F6497" s="868"/>
      <c r="G6497" s="867"/>
    </row>
    <row r="6498" spans="1:7" ht="14">
      <c r="A6498" s="762">
        <f t="shared" si="103"/>
        <v>1996</v>
      </c>
      <c r="B6498" s="865">
        <v>35345</v>
      </c>
      <c r="C6498" s="873">
        <v>524</v>
      </c>
      <c r="F6498" s="868"/>
      <c r="G6498" s="867"/>
    </row>
    <row r="6499" spans="1:7" ht="14">
      <c r="A6499" s="762">
        <f t="shared" si="103"/>
        <v>1996</v>
      </c>
      <c r="B6499" s="865">
        <v>35342</v>
      </c>
      <c r="C6499" s="873">
        <v>525</v>
      </c>
      <c r="F6499" s="868"/>
      <c r="G6499" s="867"/>
    </row>
    <row r="6500" spans="1:7" ht="14">
      <c r="A6500" s="762">
        <f t="shared" si="103"/>
        <v>1996</v>
      </c>
      <c r="B6500" s="865">
        <v>35341</v>
      </c>
      <c r="C6500" s="873">
        <v>529</v>
      </c>
      <c r="F6500" s="868"/>
      <c r="G6500" s="867"/>
    </row>
    <row r="6501" spans="1:7" ht="14">
      <c r="A6501" s="762">
        <f t="shared" si="103"/>
        <v>1996</v>
      </c>
      <c r="B6501" s="865">
        <v>35340</v>
      </c>
      <c r="C6501" s="873">
        <v>528</v>
      </c>
      <c r="F6501" s="868"/>
      <c r="G6501" s="867"/>
    </row>
    <row r="6502" spans="1:7" ht="14">
      <c r="A6502" s="762">
        <f t="shared" si="103"/>
        <v>1996</v>
      </c>
      <c r="B6502" s="865">
        <v>35339</v>
      </c>
      <c r="C6502" s="873">
        <v>526</v>
      </c>
      <c r="F6502" s="868"/>
      <c r="G6502" s="867"/>
    </row>
    <row r="6503" spans="1:7" ht="14">
      <c r="A6503" s="762">
        <f t="shared" si="103"/>
        <v>1996</v>
      </c>
      <c r="B6503" s="865">
        <v>35338</v>
      </c>
      <c r="C6503" s="873">
        <v>533</v>
      </c>
      <c r="F6503" s="868"/>
      <c r="G6503" s="867"/>
    </row>
    <row r="6504" spans="1:7" ht="14">
      <c r="A6504" s="762">
        <f t="shared" si="103"/>
        <v>1996</v>
      </c>
      <c r="B6504" s="865">
        <v>35335</v>
      </c>
      <c r="C6504" s="873">
        <v>535</v>
      </c>
      <c r="F6504" s="868"/>
      <c r="G6504" s="867"/>
    </row>
    <row r="6505" spans="1:7" ht="14">
      <c r="A6505" s="762">
        <f t="shared" si="103"/>
        <v>1996</v>
      </c>
      <c r="B6505" s="865">
        <v>35334</v>
      </c>
      <c r="C6505" s="873">
        <v>518</v>
      </c>
      <c r="F6505" s="868"/>
      <c r="G6505" s="867"/>
    </row>
    <row r="6506" spans="1:7" ht="14">
      <c r="A6506" s="762">
        <f t="shared" si="103"/>
        <v>1996</v>
      </c>
      <c r="B6506" s="865">
        <v>35333</v>
      </c>
      <c r="C6506" s="873">
        <v>533</v>
      </c>
      <c r="F6506" s="868"/>
      <c r="G6506" s="867"/>
    </row>
    <row r="6507" spans="1:7" ht="14">
      <c r="A6507" s="762">
        <f t="shared" si="103"/>
        <v>1996</v>
      </c>
      <c r="B6507" s="865">
        <v>35332</v>
      </c>
      <c r="C6507" s="873">
        <v>539</v>
      </c>
      <c r="F6507" s="868"/>
      <c r="G6507" s="867"/>
    </row>
    <row r="6508" spans="1:7" ht="14">
      <c r="A6508" s="762">
        <f t="shared" si="103"/>
        <v>1996</v>
      </c>
      <c r="B6508" s="865">
        <v>35331</v>
      </c>
      <c r="C6508" s="873">
        <v>547</v>
      </c>
      <c r="F6508" s="868"/>
      <c r="G6508" s="867"/>
    </row>
    <row r="6509" spans="1:7" ht="14">
      <c r="A6509" s="762">
        <f t="shared" si="103"/>
        <v>1996</v>
      </c>
      <c r="B6509" s="865">
        <v>35328</v>
      </c>
      <c r="C6509" s="873">
        <v>545</v>
      </c>
      <c r="F6509" s="868"/>
      <c r="G6509" s="867"/>
    </row>
    <row r="6510" spans="1:7" ht="14">
      <c r="A6510" s="762">
        <f t="shared" si="103"/>
        <v>1996</v>
      </c>
      <c r="B6510" s="865">
        <v>35327</v>
      </c>
      <c r="C6510" s="873">
        <v>545</v>
      </c>
      <c r="F6510" s="868"/>
      <c r="G6510" s="867"/>
    </row>
    <row r="6511" spans="1:7" ht="14">
      <c r="A6511" s="762">
        <f t="shared" si="103"/>
        <v>1996</v>
      </c>
      <c r="B6511" s="865">
        <v>35326</v>
      </c>
      <c r="C6511" s="873">
        <v>542</v>
      </c>
      <c r="F6511" s="868"/>
      <c r="G6511" s="867"/>
    </row>
    <row r="6512" spans="1:7" ht="14">
      <c r="A6512" s="762">
        <f t="shared" si="103"/>
        <v>1996</v>
      </c>
      <c r="B6512" s="865">
        <v>35325</v>
      </c>
      <c r="C6512" s="873">
        <v>540</v>
      </c>
      <c r="F6512" s="868"/>
      <c r="G6512" s="867"/>
    </row>
    <row r="6513" spans="1:7" ht="14">
      <c r="A6513" s="762">
        <f t="shared" si="103"/>
        <v>1996</v>
      </c>
      <c r="B6513" s="865">
        <v>35324</v>
      </c>
      <c r="C6513" s="873">
        <v>532</v>
      </c>
      <c r="F6513" s="868"/>
      <c r="G6513" s="867"/>
    </row>
    <row r="6514" spans="1:7" ht="14">
      <c r="A6514" s="762">
        <f t="shared" si="103"/>
        <v>1996</v>
      </c>
      <c r="B6514" s="865">
        <v>35321</v>
      </c>
      <c r="C6514" s="873">
        <v>545</v>
      </c>
      <c r="F6514" s="868"/>
      <c r="G6514" s="867"/>
    </row>
    <row r="6515" spans="1:7" ht="14">
      <c r="A6515" s="762">
        <f t="shared" si="103"/>
        <v>1996</v>
      </c>
      <c r="B6515" s="865">
        <v>35320</v>
      </c>
      <c r="C6515" s="873">
        <v>553</v>
      </c>
      <c r="F6515" s="868"/>
      <c r="G6515" s="867"/>
    </row>
    <row r="6516" spans="1:7" ht="14">
      <c r="A6516" s="762">
        <f t="shared" si="103"/>
        <v>1996</v>
      </c>
      <c r="B6516" s="865">
        <v>35319</v>
      </c>
      <c r="C6516" s="873">
        <v>566</v>
      </c>
      <c r="F6516" s="868"/>
      <c r="G6516" s="867"/>
    </row>
    <row r="6517" spans="1:7" ht="14">
      <c r="A6517" s="762">
        <f t="shared" si="103"/>
        <v>1996</v>
      </c>
      <c r="B6517" s="865">
        <v>35318</v>
      </c>
      <c r="C6517" s="873">
        <v>574</v>
      </c>
      <c r="F6517" s="868"/>
      <c r="G6517" s="867"/>
    </row>
    <row r="6518" spans="1:7" ht="14">
      <c r="A6518" s="762">
        <f t="shared" si="103"/>
        <v>1996</v>
      </c>
      <c r="B6518" s="865">
        <v>35317</v>
      </c>
      <c r="C6518" s="873">
        <v>574</v>
      </c>
      <c r="F6518" s="868"/>
      <c r="G6518" s="867"/>
    </row>
    <row r="6519" spans="1:7" ht="14">
      <c r="A6519" s="762">
        <f t="shared" si="103"/>
        <v>1996</v>
      </c>
      <c r="B6519" s="865">
        <v>35314</v>
      </c>
      <c r="C6519" s="873">
        <v>585</v>
      </c>
      <c r="F6519" s="868"/>
      <c r="G6519" s="867"/>
    </row>
    <row r="6520" spans="1:7" ht="14">
      <c r="A6520" s="762">
        <f t="shared" si="103"/>
        <v>1996</v>
      </c>
      <c r="B6520" s="865">
        <v>35313</v>
      </c>
      <c r="C6520" s="873">
        <v>604</v>
      </c>
      <c r="F6520" s="868"/>
      <c r="G6520" s="867"/>
    </row>
    <row r="6521" spans="1:7" ht="14">
      <c r="A6521" s="762">
        <f t="shared" si="103"/>
        <v>1996</v>
      </c>
      <c r="B6521" s="865">
        <v>35312</v>
      </c>
      <c r="C6521" s="873">
        <v>608</v>
      </c>
      <c r="F6521" s="868"/>
      <c r="G6521" s="867"/>
    </row>
    <row r="6522" spans="1:7" ht="14">
      <c r="A6522" s="762">
        <f t="shared" si="103"/>
        <v>1996</v>
      </c>
      <c r="B6522" s="865">
        <v>35311</v>
      </c>
      <c r="C6522" s="873">
        <v>609</v>
      </c>
      <c r="F6522" s="868"/>
      <c r="G6522" s="867"/>
    </row>
    <row r="6523" spans="1:7" ht="14">
      <c r="A6523" s="762">
        <f t="shared" si="103"/>
        <v>1996</v>
      </c>
      <c r="B6523" s="865">
        <v>35307</v>
      </c>
      <c r="C6523" s="873">
        <v>610</v>
      </c>
      <c r="F6523" s="868"/>
      <c r="G6523" s="867"/>
    </row>
    <row r="6524" spans="1:7" ht="14">
      <c r="A6524" s="762">
        <f t="shared" si="103"/>
        <v>1996</v>
      </c>
      <c r="B6524" s="865">
        <v>35306</v>
      </c>
      <c r="C6524" s="873">
        <v>615</v>
      </c>
      <c r="F6524" s="868"/>
      <c r="G6524" s="867"/>
    </row>
    <row r="6525" spans="1:7" ht="14">
      <c r="A6525" s="762">
        <f t="shared" si="103"/>
        <v>1996</v>
      </c>
      <c r="B6525" s="865">
        <v>35305</v>
      </c>
      <c r="C6525" s="873">
        <v>615</v>
      </c>
      <c r="F6525" s="868"/>
      <c r="G6525" s="867"/>
    </row>
    <row r="6526" spans="1:7" ht="14">
      <c r="A6526" s="762">
        <f t="shared" si="103"/>
        <v>1996</v>
      </c>
      <c r="B6526" s="865">
        <v>35304</v>
      </c>
      <c r="C6526" s="873">
        <v>620</v>
      </c>
      <c r="F6526" s="868"/>
      <c r="G6526" s="867"/>
    </row>
    <row r="6527" spans="1:7" ht="14">
      <c r="A6527" s="762">
        <f t="shared" si="103"/>
        <v>1996</v>
      </c>
      <c r="B6527" s="865">
        <v>35303</v>
      </c>
      <c r="C6527" s="873">
        <v>637</v>
      </c>
      <c r="F6527" s="868"/>
      <c r="G6527" s="867"/>
    </row>
    <row r="6528" spans="1:7" ht="14">
      <c r="A6528" s="762">
        <f t="shared" si="103"/>
        <v>1996</v>
      </c>
      <c r="B6528" s="865">
        <v>35300</v>
      </c>
      <c r="C6528" s="873">
        <v>636</v>
      </c>
      <c r="F6528" s="868"/>
      <c r="G6528" s="867"/>
    </row>
    <row r="6529" spans="1:7" ht="14">
      <c r="A6529" s="762">
        <f t="shared" si="103"/>
        <v>1996</v>
      </c>
      <c r="B6529" s="865">
        <v>35299</v>
      </c>
      <c r="C6529" s="873">
        <v>639</v>
      </c>
      <c r="F6529" s="868"/>
      <c r="G6529" s="867"/>
    </row>
    <row r="6530" spans="1:7" ht="14">
      <c r="A6530" s="762">
        <f t="shared" si="103"/>
        <v>1996</v>
      </c>
      <c r="B6530" s="865">
        <v>35298</v>
      </c>
      <c r="C6530" s="873">
        <v>642</v>
      </c>
      <c r="F6530" s="868"/>
      <c r="G6530" s="867"/>
    </row>
    <row r="6531" spans="1:7" ht="14">
      <c r="A6531" s="762">
        <f t="shared" si="103"/>
        <v>1996</v>
      </c>
      <c r="B6531" s="865">
        <v>35297</v>
      </c>
      <c r="C6531" s="873">
        <v>647</v>
      </c>
      <c r="F6531" s="868"/>
      <c r="G6531" s="867"/>
    </row>
    <row r="6532" spans="1:7" ht="14">
      <c r="A6532" s="762">
        <f t="shared" ref="A6532:A6595" si="104">YEAR(B6532)</f>
        <v>1996</v>
      </c>
      <c r="B6532" s="865">
        <v>35296</v>
      </c>
      <c r="C6532" s="873">
        <v>649</v>
      </c>
      <c r="F6532" s="868"/>
      <c r="G6532" s="867"/>
    </row>
    <row r="6533" spans="1:7" ht="14">
      <c r="A6533" s="762">
        <f t="shared" si="104"/>
        <v>1996</v>
      </c>
      <c r="B6533" s="865">
        <v>35293</v>
      </c>
      <c r="C6533" s="873">
        <v>649</v>
      </c>
      <c r="F6533" s="868"/>
      <c r="G6533" s="867"/>
    </row>
    <row r="6534" spans="1:7" ht="14">
      <c r="A6534" s="762">
        <f t="shared" si="104"/>
        <v>1996</v>
      </c>
      <c r="B6534" s="865">
        <v>35292</v>
      </c>
      <c r="C6534" s="873">
        <v>660</v>
      </c>
      <c r="F6534" s="868"/>
      <c r="G6534" s="867"/>
    </row>
    <row r="6535" spans="1:7" ht="14">
      <c r="A6535" s="762">
        <f t="shared" si="104"/>
        <v>1996</v>
      </c>
      <c r="B6535" s="865">
        <v>35291</v>
      </c>
      <c r="C6535" s="873">
        <v>669</v>
      </c>
      <c r="F6535" s="868"/>
      <c r="G6535" s="867"/>
    </row>
    <row r="6536" spans="1:7" ht="14">
      <c r="A6536" s="762">
        <f t="shared" si="104"/>
        <v>1996</v>
      </c>
      <c r="B6536" s="865">
        <v>35290</v>
      </c>
      <c r="C6536" s="873">
        <v>665</v>
      </c>
      <c r="F6536" s="868"/>
      <c r="G6536" s="867"/>
    </row>
    <row r="6537" spans="1:7" ht="14">
      <c r="A6537" s="762">
        <f t="shared" si="104"/>
        <v>1996</v>
      </c>
      <c r="B6537" s="865">
        <v>35289</v>
      </c>
      <c r="C6537" s="873">
        <v>663</v>
      </c>
      <c r="F6537" s="868"/>
      <c r="G6537" s="867"/>
    </row>
    <row r="6538" spans="1:7" ht="14">
      <c r="A6538" s="762">
        <f t="shared" si="104"/>
        <v>1996</v>
      </c>
      <c r="B6538" s="865">
        <v>35286</v>
      </c>
      <c r="C6538" s="873">
        <v>659</v>
      </c>
      <c r="F6538" s="868"/>
      <c r="G6538" s="867"/>
    </row>
    <row r="6539" spans="1:7" ht="14">
      <c r="A6539" s="762">
        <f t="shared" si="104"/>
        <v>1996</v>
      </c>
      <c r="B6539" s="865">
        <v>35285</v>
      </c>
      <c r="C6539" s="873">
        <v>661</v>
      </c>
      <c r="F6539" s="868"/>
      <c r="G6539" s="867"/>
    </row>
    <row r="6540" spans="1:7" ht="14">
      <c r="A6540" s="762">
        <f t="shared" si="104"/>
        <v>1996</v>
      </c>
      <c r="B6540" s="865">
        <v>35284</v>
      </c>
      <c r="C6540" s="873">
        <v>660</v>
      </c>
      <c r="F6540" s="868"/>
      <c r="G6540" s="867"/>
    </row>
    <row r="6541" spans="1:7" ht="14">
      <c r="A6541" s="762">
        <f t="shared" si="104"/>
        <v>1996</v>
      </c>
      <c r="B6541" s="865">
        <v>35283</v>
      </c>
      <c r="C6541" s="873">
        <v>667</v>
      </c>
      <c r="F6541" s="868"/>
      <c r="G6541" s="867"/>
    </row>
    <row r="6542" spans="1:7" ht="14">
      <c r="A6542" s="762">
        <f t="shared" si="104"/>
        <v>1996</v>
      </c>
      <c r="B6542" s="865">
        <v>35282</v>
      </c>
      <c r="C6542" s="873">
        <v>663</v>
      </c>
      <c r="F6542" s="868"/>
      <c r="G6542" s="867"/>
    </row>
    <row r="6543" spans="1:7" ht="14">
      <c r="A6543" s="762">
        <f t="shared" si="104"/>
        <v>1996</v>
      </c>
      <c r="B6543" s="865">
        <v>35279</v>
      </c>
      <c r="C6543" s="873">
        <v>668</v>
      </c>
      <c r="F6543" s="868"/>
      <c r="G6543" s="867"/>
    </row>
    <row r="6544" spans="1:7" ht="14">
      <c r="A6544" s="762">
        <f t="shared" si="104"/>
        <v>1996</v>
      </c>
      <c r="B6544" s="865">
        <v>35278</v>
      </c>
      <c r="C6544" s="873">
        <v>681</v>
      </c>
      <c r="F6544" s="868"/>
      <c r="G6544" s="867"/>
    </row>
    <row r="6545" spans="1:7" ht="14">
      <c r="A6545" s="762">
        <f t="shared" si="104"/>
        <v>1996</v>
      </c>
      <c r="B6545" s="865">
        <v>35277</v>
      </c>
      <c r="C6545" s="873">
        <v>681</v>
      </c>
      <c r="F6545" s="868"/>
      <c r="G6545" s="867"/>
    </row>
    <row r="6546" spans="1:7" ht="14">
      <c r="A6546" s="762">
        <f t="shared" si="104"/>
        <v>1996</v>
      </c>
      <c r="B6546" s="865">
        <v>35276</v>
      </c>
      <c r="C6546" s="873">
        <v>689</v>
      </c>
      <c r="F6546" s="868"/>
      <c r="G6546" s="867"/>
    </row>
    <row r="6547" spans="1:7" ht="14">
      <c r="A6547" s="762">
        <f t="shared" si="104"/>
        <v>1996</v>
      </c>
      <c r="B6547" s="865">
        <v>35275</v>
      </c>
      <c r="C6547" s="873">
        <v>695</v>
      </c>
      <c r="F6547" s="868"/>
      <c r="G6547" s="867"/>
    </row>
    <row r="6548" spans="1:7" ht="14">
      <c r="A6548" s="762">
        <f t="shared" si="104"/>
        <v>1996</v>
      </c>
      <c r="B6548" s="865">
        <v>35272</v>
      </c>
      <c r="C6548" s="873">
        <v>689</v>
      </c>
      <c r="F6548" s="868"/>
      <c r="G6548" s="867"/>
    </row>
    <row r="6549" spans="1:7" ht="14">
      <c r="A6549" s="762">
        <f t="shared" si="104"/>
        <v>1996</v>
      </c>
      <c r="B6549" s="865">
        <v>35271</v>
      </c>
      <c r="C6549" s="873">
        <v>684</v>
      </c>
      <c r="F6549" s="868"/>
      <c r="G6549" s="867"/>
    </row>
    <row r="6550" spans="1:7" ht="14">
      <c r="A6550" s="762">
        <f t="shared" si="104"/>
        <v>1996</v>
      </c>
      <c r="B6550" s="865">
        <v>35270</v>
      </c>
      <c r="C6550" s="873">
        <v>682</v>
      </c>
      <c r="F6550" s="868"/>
      <c r="G6550" s="867"/>
    </row>
    <row r="6551" spans="1:7" ht="14">
      <c r="A6551" s="762">
        <f t="shared" si="104"/>
        <v>1996</v>
      </c>
      <c r="B6551" s="865">
        <v>35269</v>
      </c>
      <c r="C6551" s="873">
        <v>672</v>
      </c>
      <c r="F6551" s="868"/>
      <c r="G6551" s="867"/>
    </row>
    <row r="6552" spans="1:7" ht="14">
      <c r="A6552" s="762">
        <f t="shared" si="104"/>
        <v>1996</v>
      </c>
      <c r="B6552" s="865">
        <v>35268</v>
      </c>
      <c r="C6552" s="873">
        <v>671</v>
      </c>
      <c r="F6552" s="868"/>
      <c r="G6552" s="867"/>
    </row>
    <row r="6553" spans="1:7" ht="14">
      <c r="A6553" s="762">
        <f t="shared" si="104"/>
        <v>1996</v>
      </c>
      <c r="B6553" s="865">
        <v>35265</v>
      </c>
      <c r="C6553" s="873">
        <v>663</v>
      </c>
      <c r="F6553" s="868"/>
      <c r="G6553" s="867"/>
    </row>
    <row r="6554" spans="1:7" ht="14">
      <c r="A6554" s="762">
        <f t="shared" si="104"/>
        <v>1996</v>
      </c>
      <c r="B6554" s="865">
        <v>35264</v>
      </c>
      <c r="C6554" s="873">
        <v>664</v>
      </c>
      <c r="F6554" s="868"/>
      <c r="G6554" s="867"/>
    </row>
    <row r="6555" spans="1:7" ht="14">
      <c r="A6555" s="762">
        <f t="shared" si="104"/>
        <v>1996</v>
      </c>
      <c r="B6555" s="865">
        <v>35263</v>
      </c>
      <c r="C6555" s="873">
        <v>675</v>
      </c>
      <c r="F6555" s="868"/>
      <c r="G6555" s="867"/>
    </row>
    <row r="6556" spans="1:7" ht="14">
      <c r="A6556" s="762">
        <f t="shared" si="104"/>
        <v>1996</v>
      </c>
      <c r="B6556" s="865">
        <v>35262</v>
      </c>
      <c r="C6556" s="873">
        <v>680</v>
      </c>
      <c r="F6556" s="868"/>
      <c r="G6556" s="867"/>
    </row>
    <row r="6557" spans="1:7" ht="14">
      <c r="A6557" s="762">
        <f t="shared" si="104"/>
        <v>1996</v>
      </c>
      <c r="B6557" s="865">
        <v>35261</v>
      </c>
      <c r="C6557" s="873">
        <v>658</v>
      </c>
      <c r="F6557" s="868"/>
      <c r="G6557" s="867"/>
    </row>
    <row r="6558" spans="1:7" ht="14">
      <c r="A6558" s="762">
        <f t="shared" si="104"/>
        <v>1996</v>
      </c>
      <c r="B6558" s="865">
        <v>35258</v>
      </c>
      <c r="C6558" s="873">
        <v>643</v>
      </c>
      <c r="F6558" s="868"/>
      <c r="G6558" s="867"/>
    </row>
    <row r="6559" spans="1:7" ht="14">
      <c r="A6559" s="762">
        <f t="shared" si="104"/>
        <v>1996</v>
      </c>
      <c r="B6559" s="865">
        <v>35257</v>
      </c>
      <c r="C6559" s="873">
        <v>647</v>
      </c>
      <c r="F6559" s="868"/>
      <c r="G6559" s="867"/>
    </row>
    <row r="6560" spans="1:7" ht="14">
      <c r="A6560" s="762">
        <f t="shared" si="104"/>
        <v>1996</v>
      </c>
      <c r="B6560" s="865">
        <v>35256</v>
      </c>
      <c r="C6560" s="873">
        <v>662</v>
      </c>
      <c r="F6560" s="868"/>
      <c r="G6560" s="867"/>
    </row>
    <row r="6561" spans="1:7" ht="14">
      <c r="A6561" s="762">
        <f t="shared" si="104"/>
        <v>1996</v>
      </c>
      <c r="B6561" s="865">
        <v>35255</v>
      </c>
      <c r="C6561" s="873">
        <v>669</v>
      </c>
      <c r="F6561" s="868"/>
      <c r="G6561" s="867"/>
    </row>
    <row r="6562" spans="1:7" ht="14">
      <c r="A6562" s="762">
        <f t="shared" si="104"/>
        <v>1996</v>
      </c>
      <c r="B6562" s="865">
        <v>35254</v>
      </c>
      <c r="C6562" s="873">
        <v>682</v>
      </c>
      <c r="F6562" s="868"/>
      <c r="G6562" s="867"/>
    </row>
    <row r="6563" spans="1:7" ht="14">
      <c r="A6563" s="762">
        <f t="shared" si="104"/>
        <v>1996</v>
      </c>
      <c r="B6563" s="865">
        <v>35251</v>
      </c>
      <c r="C6563" s="873">
        <v>685</v>
      </c>
      <c r="F6563" s="868"/>
      <c r="G6563" s="867"/>
    </row>
    <row r="6564" spans="1:7" ht="14">
      <c r="A6564" s="762">
        <f t="shared" si="104"/>
        <v>1996</v>
      </c>
      <c r="B6564" s="865">
        <v>35249</v>
      </c>
      <c r="C6564" s="873">
        <v>671</v>
      </c>
      <c r="F6564" s="868"/>
      <c r="G6564" s="867"/>
    </row>
    <row r="6565" spans="1:7" ht="14">
      <c r="A6565" s="762">
        <f t="shared" si="104"/>
        <v>1996</v>
      </c>
      <c r="B6565" s="865">
        <v>35248</v>
      </c>
      <c r="C6565" s="873">
        <v>680</v>
      </c>
      <c r="F6565" s="868"/>
      <c r="G6565" s="867"/>
    </row>
    <row r="6566" spans="1:7" ht="14">
      <c r="A6566" s="762">
        <f t="shared" si="104"/>
        <v>1996</v>
      </c>
      <c r="B6566" s="865">
        <v>35247</v>
      </c>
      <c r="C6566" s="873">
        <v>692</v>
      </c>
      <c r="F6566" s="868"/>
      <c r="G6566" s="867"/>
    </row>
    <row r="6567" spans="1:7" ht="14">
      <c r="A6567" s="762">
        <f t="shared" si="104"/>
        <v>1996</v>
      </c>
      <c r="B6567" s="865">
        <v>35244</v>
      </c>
      <c r="C6567" s="873">
        <v>687</v>
      </c>
      <c r="F6567" s="868"/>
      <c r="G6567" s="867"/>
    </row>
    <row r="6568" spans="1:7" ht="14">
      <c r="A6568" s="762">
        <f t="shared" si="104"/>
        <v>1996</v>
      </c>
      <c r="B6568" s="865">
        <v>35243</v>
      </c>
      <c r="C6568" s="873">
        <v>685</v>
      </c>
      <c r="F6568" s="868"/>
      <c r="G6568" s="867"/>
    </row>
    <row r="6569" spans="1:7" ht="14">
      <c r="A6569" s="762">
        <f t="shared" si="104"/>
        <v>1996</v>
      </c>
      <c r="B6569" s="865">
        <v>35242</v>
      </c>
      <c r="C6569" s="873">
        <v>695</v>
      </c>
      <c r="F6569" s="868"/>
      <c r="G6569" s="867"/>
    </row>
    <row r="6570" spans="1:7" ht="14">
      <c r="A6570" s="762">
        <f t="shared" si="104"/>
        <v>1996</v>
      </c>
      <c r="B6570" s="865">
        <v>35241</v>
      </c>
      <c r="C6570" s="873">
        <v>710</v>
      </c>
      <c r="F6570" s="868"/>
      <c r="G6570" s="867"/>
    </row>
    <row r="6571" spans="1:7" ht="14">
      <c r="A6571" s="762">
        <f t="shared" si="104"/>
        <v>1996</v>
      </c>
      <c r="B6571" s="865">
        <v>35240</v>
      </c>
      <c r="C6571" s="873">
        <v>719</v>
      </c>
      <c r="F6571" s="868"/>
      <c r="G6571" s="867"/>
    </row>
    <row r="6572" spans="1:7" ht="14">
      <c r="A6572" s="762">
        <f t="shared" si="104"/>
        <v>1996</v>
      </c>
      <c r="B6572" s="865">
        <v>35237</v>
      </c>
      <c r="C6572" s="873">
        <v>738</v>
      </c>
      <c r="F6572" s="868"/>
      <c r="G6572" s="867"/>
    </row>
    <row r="6573" spans="1:7" ht="14">
      <c r="A6573" s="762">
        <f t="shared" si="104"/>
        <v>1996</v>
      </c>
      <c r="B6573" s="865">
        <v>35236</v>
      </c>
      <c r="C6573" s="873">
        <v>742</v>
      </c>
      <c r="F6573" s="868"/>
      <c r="G6573" s="867"/>
    </row>
    <row r="6574" spans="1:7" ht="14">
      <c r="A6574" s="762">
        <f t="shared" si="104"/>
        <v>1996</v>
      </c>
      <c r="B6574" s="865">
        <v>35235</v>
      </c>
      <c r="C6574" s="873">
        <v>747</v>
      </c>
      <c r="F6574" s="868"/>
      <c r="G6574" s="867"/>
    </row>
    <row r="6575" spans="1:7" ht="14">
      <c r="A6575" s="762">
        <f t="shared" si="104"/>
        <v>1996</v>
      </c>
      <c r="B6575" s="865">
        <v>35234</v>
      </c>
      <c r="C6575" s="873">
        <v>746</v>
      </c>
      <c r="F6575" s="868"/>
      <c r="G6575" s="867"/>
    </row>
    <row r="6576" spans="1:7" ht="14">
      <c r="A6576" s="762">
        <f t="shared" si="104"/>
        <v>1996</v>
      </c>
      <c r="B6576" s="865">
        <v>35233</v>
      </c>
      <c r="C6576" s="873">
        <v>745</v>
      </c>
      <c r="F6576" s="868"/>
      <c r="G6576" s="867"/>
    </row>
    <row r="6577" spans="1:7" ht="14">
      <c r="A6577" s="762">
        <f t="shared" si="104"/>
        <v>1996</v>
      </c>
      <c r="B6577" s="865">
        <v>35230</v>
      </c>
      <c r="C6577" s="873">
        <v>754</v>
      </c>
      <c r="F6577" s="868"/>
      <c r="G6577" s="867"/>
    </row>
    <row r="6578" spans="1:7" ht="14">
      <c r="A6578" s="762">
        <f t="shared" si="104"/>
        <v>1996</v>
      </c>
      <c r="B6578" s="865">
        <v>35229</v>
      </c>
      <c r="C6578" s="873">
        <v>767</v>
      </c>
      <c r="F6578" s="868"/>
      <c r="G6578" s="867"/>
    </row>
    <row r="6579" spans="1:7" ht="14">
      <c r="A6579" s="762">
        <f t="shared" si="104"/>
        <v>1996</v>
      </c>
      <c r="B6579" s="865">
        <v>35228</v>
      </c>
      <c r="C6579" s="873">
        <v>767</v>
      </c>
      <c r="F6579" s="868"/>
      <c r="G6579" s="867"/>
    </row>
    <row r="6580" spans="1:7" ht="14">
      <c r="A6580" s="762">
        <f t="shared" si="104"/>
        <v>1996</v>
      </c>
      <c r="B6580" s="865">
        <v>35227</v>
      </c>
      <c r="C6580" s="873">
        <v>764</v>
      </c>
      <c r="F6580" s="868"/>
      <c r="G6580" s="867"/>
    </row>
    <row r="6581" spans="1:7" ht="14">
      <c r="A6581" s="762">
        <f t="shared" si="104"/>
        <v>1996</v>
      </c>
      <c r="B6581" s="865">
        <v>35226</v>
      </c>
      <c r="C6581" s="873">
        <v>767</v>
      </c>
      <c r="F6581" s="868"/>
      <c r="G6581" s="867"/>
    </row>
    <row r="6582" spans="1:7" ht="14">
      <c r="A6582" s="762">
        <f t="shared" si="104"/>
        <v>1996</v>
      </c>
      <c r="B6582" s="865">
        <v>35223</v>
      </c>
      <c r="C6582" s="873">
        <v>761</v>
      </c>
      <c r="F6582" s="868"/>
      <c r="G6582" s="867"/>
    </row>
    <row r="6583" spans="1:7" ht="14">
      <c r="A6583" s="762">
        <f t="shared" si="104"/>
        <v>1996</v>
      </c>
      <c r="B6583" s="865">
        <v>35222</v>
      </c>
      <c r="C6583" s="873">
        <v>764</v>
      </c>
      <c r="F6583" s="868"/>
      <c r="G6583" s="867"/>
    </row>
    <row r="6584" spans="1:7" ht="14">
      <c r="A6584" s="762">
        <f t="shared" si="104"/>
        <v>1996</v>
      </c>
      <c r="B6584" s="865">
        <v>35221</v>
      </c>
      <c r="C6584" s="873">
        <v>760</v>
      </c>
      <c r="F6584" s="868"/>
      <c r="G6584" s="867"/>
    </row>
    <row r="6585" spans="1:7" ht="14">
      <c r="A6585" s="762">
        <f t="shared" si="104"/>
        <v>1996</v>
      </c>
      <c r="B6585" s="865">
        <v>35220</v>
      </c>
      <c r="C6585" s="873">
        <v>756</v>
      </c>
      <c r="F6585" s="868"/>
      <c r="G6585" s="867"/>
    </row>
    <row r="6586" spans="1:7" ht="14">
      <c r="A6586" s="762">
        <f t="shared" si="104"/>
        <v>1996</v>
      </c>
      <c r="B6586" s="865">
        <v>35219</v>
      </c>
      <c r="C6586" s="873">
        <v>754</v>
      </c>
      <c r="F6586" s="868"/>
      <c r="G6586" s="867"/>
    </row>
    <row r="6587" spans="1:7" ht="14">
      <c r="A6587" s="762">
        <f t="shared" si="104"/>
        <v>1996</v>
      </c>
      <c r="B6587" s="865">
        <v>35216</v>
      </c>
      <c r="C6587" s="873">
        <v>748</v>
      </c>
      <c r="F6587" s="868"/>
      <c r="G6587" s="867"/>
    </row>
    <row r="6588" spans="1:7" ht="14">
      <c r="A6588" s="762">
        <f t="shared" si="104"/>
        <v>1996</v>
      </c>
      <c r="B6588" s="865">
        <v>35215</v>
      </c>
      <c r="C6588" s="873">
        <v>741</v>
      </c>
      <c r="F6588" s="868"/>
      <c r="G6588" s="867"/>
    </row>
    <row r="6589" spans="1:7" ht="14">
      <c r="A6589" s="762">
        <f t="shared" si="104"/>
        <v>1996</v>
      </c>
      <c r="B6589" s="865">
        <v>35214</v>
      </c>
      <c r="C6589" s="873">
        <v>739</v>
      </c>
      <c r="F6589" s="868"/>
      <c r="G6589" s="867"/>
    </row>
    <row r="6590" spans="1:7" ht="14">
      <c r="A6590" s="762">
        <f t="shared" si="104"/>
        <v>1996</v>
      </c>
      <c r="B6590" s="865">
        <v>35213</v>
      </c>
      <c r="C6590" s="873">
        <v>741</v>
      </c>
      <c r="F6590" s="868"/>
      <c r="G6590" s="867"/>
    </row>
    <row r="6591" spans="1:7" ht="14">
      <c r="A6591" s="762">
        <f t="shared" si="104"/>
        <v>1996</v>
      </c>
      <c r="B6591" s="865">
        <v>35209</v>
      </c>
      <c r="C6591" s="873">
        <v>757</v>
      </c>
      <c r="F6591" s="868"/>
      <c r="G6591" s="867"/>
    </row>
    <row r="6592" spans="1:7" ht="14">
      <c r="A6592" s="762">
        <f t="shared" si="104"/>
        <v>1996</v>
      </c>
      <c r="B6592" s="865">
        <v>35208</v>
      </c>
      <c r="C6592" s="873">
        <v>758</v>
      </c>
      <c r="F6592" s="868"/>
      <c r="G6592" s="867"/>
    </row>
    <row r="6593" spans="1:7" ht="14">
      <c r="A6593" s="762">
        <f t="shared" si="104"/>
        <v>1996</v>
      </c>
      <c r="B6593" s="865">
        <v>35207</v>
      </c>
      <c r="C6593" s="873">
        <v>744</v>
      </c>
      <c r="F6593" s="868"/>
      <c r="G6593" s="867"/>
    </row>
    <row r="6594" spans="1:7" ht="14">
      <c r="A6594" s="762">
        <f t="shared" si="104"/>
        <v>1996</v>
      </c>
      <c r="B6594" s="865">
        <v>35206</v>
      </c>
      <c r="C6594" s="873">
        <v>743</v>
      </c>
      <c r="F6594" s="868"/>
      <c r="G6594" s="867"/>
    </row>
    <row r="6595" spans="1:7" ht="14">
      <c r="A6595" s="762">
        <f t="shared" si="104"/>
        <v>1996</v>
      </c>
      <c r="B6595" s="865">
        <v>35205</v>
      </c>
      <c r="C6595" s="873">
        <v>737</v>
      </c>
      <c r="F6595" s="868"/>
      <c r="G6595" s="867"/>
    </row>
    <row r="6596" spans="1:7" ht="14">
      <c r="A6596" s="762">
        <f t="shared" ref="A6596:A6659" si="105">YEAR(B6596)</f>
        <v>1996</v>
      </c>
      <c r="B6596" s="865">
        <v>35202</v>
      </c>
      <c r="C6596" s="873">
        <v>738</v>
      </c>
      <c r="F6596" s="868"/>
      <c r="G6596" s="867"/>
    </row>
    <row r="6597" spans="1:7" ht="14">
      <c r="A6597" s="762">
        <f t="shared" si="105"/>
        <v>1996</v>
      </c>
      <c r="B6597" s="865">
        <v>35201</v>
      </c>
      <c r="C6597" s="873">
        <v>743</v>
      </c>
      <c r="F6597" s="868"/>
      <c r="G6597" s="867"/>
    </row>
    <row r="6598" spans="1:7" ht="14">
      <c r="A6598" s="762">
        <f t="shared" si="105"/>
        <v>1996</v>
      </c>
      <c r="B6598" s="865">
        <v>35200</v>
      </c>
      <c r="C6598" s="873">
        <v>738</v>
      </c>
      <c r="F6598" s="868"/>
      <c r="G6598" s="867"/>
    </row>
    <row r="6599" spans="1:7" ht="14">
      <c r="A6599" s="762">
        <f t="shared" si="105"/>
        <v>1996</v>
      </c>
      <c r="B6599" s="865">
        <v>35199</v>
      </c>
      <c r="C6599" s="873">
        <v>745</v>
      </c>
      <c r="F6599" s="868"/>
      <c r="G6599" s="867"/>
    </row>
    <row r="6600" spans="1:7" ht="14">
      <c r="A6600" s="762">
        <f t="shared" si="105"/>
        <v>1996</v>
      </c>
      <c r="B6600" s="865">
        <v>35198</v>
      </c>
      <c r="C6600" s="873">
        <v>746</v>
      </c>
      <c r="F6600" s="868"/>
      <c r="G6600" s="867"/>
    </row>
    <row r="6601" spans="1:7" ht="14">
      <c r="A6601" s="762">
        <f t="shared" si="105"/>
        <v>1996</v>
      </c>
      <c r="B6601" s="865">
        <v>35195</v>
      </c>
      <c r="C6601" s="873">
        <v>753</v>
      </c>
      <c r="F6601" s="868"/>
      <c r="G6601" s="867"/>
    </row>
    <row r="6602" spans="1:7" ht="14">
      <c r="A6602" s="762">
        <f t="shared" si="105"/>
        <v>1996</v>
      </c>
      <c r="B6602" s="865">
        <v>35194</v>
      </c>
      <c r="C6602" s="873">
        <v>746</v>
      </c>
      <c r="F6602" s="868"/>
      <c r="G6602" s="867"/>
    </row>
    <row r="6603" spans="1:7" ht="14">
      <c r="A6603" s="762">
        <f t="shared" si="105"/>
        <v>1996</v>
      </c>
      <c r="B6603" s="865">
        <v>35193</v>
      </c>
      <c r="C6603" s="873">
        <v>744</v>
      </c>
      <c r="F6603" s="868"/>
      <c r="G6603" s="867"/>
    </row>
    <row r="6604" spans="1:7" ht="14">
      <c r="A6604" s="762">
        <f t="shared" si="105"/>
        <v>1996</v>
      </c>
      <c r="B6604" s="865">
        <v>35192</v>
      </c>
      <c r="C6604" s="873">
        <v>757</v>
      </c>
      <c r="F6604" s="868"/>
      <c r="G6604" s="867"/>
    </row>
    <row r="6605" spans="1:7" ht="14">
      <c r="A6605" s="762">
        <f t="shared" si="105"/>
        <v>1996</v>
      </c>
      <c r="B6605" s="865">
        <v>35191</v>
      </c>
      <c r="C6605" s="873">
        <v>772</v>
      </c>
      <c r="F6605" s="868"/>
      <c r="G6605" s="867"/>
    </row>
    <row r="6606" spans="1:7" ht="14">
      <c r="A6606" s="762">
        <f t="shared" si="105"/>
        <v>1996</v>
      </c>
      <c r="B6606" s="865">
        <v>35188</v>
      </c>
      <c r="C6606" s="873">
        <v>780</v>
      </c>
      <c r="F6606" s="868"/>
      <c r="G6606" s="867"/>
    </row>
    <row r="6607" spans="1:7" ht="14">
      <c r="A6607" s="762">
        <f t="shared" si="105"/>
        <v>1996</v>
      </c>
      <c r="B6607" s="865">
        <v>35187</v>
      </c>
      <c r="C6607" s="873">
        <v>765</v>
      </c>
      <c r="F6607" s="868"/>
      <c r="G6607" s="867"/>
    </row>
    <row r="6608" spans="1:7" ht="14">
      <c r="A6608" s="762">
        <f t="shared" si="105"/>
        <v>1996</v>
      </c>
      <c r="B6608" s="865">
        <v>35186</v>
      </c>
      <c r="C6608" s="873">
        <v>756</v>
      </c>
      <c r="F6608" s="868"/>
      <c r="G6608" s="867"/>
    </row>
    <row r="6609" spans="1:7" ht="14">
      <c r="A6609" s="762">
        <f t="shared" si="105"/>
        <v>1996</v>
      </c>
      <c r="B6609" s="865">
        <v>35185</v>
      </c>
      <c r="C6609" s="873">
        <v>763</v>
      </c>
      <c r="F6609" s="868"/>
      <c r="G6609" s="867"/>
    </row>
    <row r="6610" spans="1:7" ht="14">
      <c r="A6610" s="762">
        <f t="shared" si="105"/>
        <v>1996</v>
      </c>
      <c r="B6610" s="865">
        <v>35184</v>
      </c>
      <c r="C6610" s="873">
        <v>767</v>
      </c>
      <c r="F6610" s="868"/>
      <c r="G6610" s="867"/>
    </row>
    <row r="6611" spans="1:7" ht="14">
      <c r="A6611" s="762">
        <f t="shared" si="105"/>
        <v>1996</v>
      </c>
      <c r="B6611" s="865">
        <v>35181</v>
      </c>
      <c r="C6611" s="873">
        <v>765</v>
      </c>
      <c r="F6611" s="868"/>
      <c r="G6611" s="867"/>
    </row>
    <row r="6612" spans="1:7" ht="14">
      <c r="A6612" s="762">
        <f t="shared" si="105"/>
        <v>1996</v>
      </c>
      <c r="B6612" s="865">
        <v>35180</v>
      </c>
      <c r="C6612" s="873">
        <v>778</v>
      </c>
      <c r="F6612" s="868"/>
      <c r="G6612" s="867"/>
    </row>
    <row r="6613" spans="1:7" ht="14">
      <c r="A6613" s="762">
        <f t="shared" si="105"/>
        <v>1996</v>
      </c>
      <c r="B6613" s="865">
        <v>35179</v>
      </c>
      <c r="C6613" s="873">
        <v>784</v>
      </c>
      <c r="F6613" s="868"/>
      <c r="G6613" s="867"/>
    </row>
    <row r="6614" spans="1:7" ht="14">
      <c r="A6614" s="762">
        <f t="shared" si="105"/>
        <v>1996</v>
      </c>
      <c r="B6614" s="865">
        <v>35178</v>
      </c>
      <c r="C6614" s="873">
        <v>789</v>
      </c>
      <c r="F6614" s="868"/>
      <c r="G6614" s="867"/>
    </row>
    <row r="6615" spans="1:7" ht="14">
      <c r="A6615" s="762">
        <f t="shared" si="105"/>
        <v>1996</v>
      </c>
      <c r="B6615" s="865">
        <v>35177</v>
      </c>
      <c r="C6615" s="873">
        <v>776</v>
      </c>
      <c r="F6615" s="868"/>
      <c r="G6615" s="867"/>
    </row>
    <row r="6616" spans="1:7" ht="14">
      <c r="A6616" s="762">
        <f t="shared" si="105"/>
        <v>1996</v>
      </c>
      <c r="B6616" s="865">
        <v>35174</v>
      </c>
      <c r="C6616" s="873">
        <v>773</v>
      </c>
      <c r="F6616" s="868"/>
      <c r="G6616" s="867"/>
    </row>
    <row r="6617" spans="1:7" ht="14">
      <c r="A6617" s="762">
        <f t="shared" si="105"/>
        <v>1996</v>
      </c>
      <c r="B6617" s="865">
        <v>35173</v>
      </c>
      <c r="C6617" s="873">
        <v>797</v>
      </c>
      <c r="F6617" s="868"/>
      <c r="G6617" s="867"/>
    </row>
    <row r="6618" spans="1:7" ht="14">
      <c r="A6618" s="762">
        <f t="shared" si="105"/>
        <v>1996</v>
      </c>
      <c r="B6618" s="865">
        <v>35172</v>
      </c>
      <c r="C6618" s="873">
        <v>798</v>
      </c>
      <c r="F6618" s="868"/>
      <c r="G6618" s="867"/>
    </row>
    <row r="6619" spans="1:7" ht="14">
      <c r="A6619" s="762">
        <f t="shared" si="105"/>
        <v>1996</v>
      </c>
      <c r="B6619" s="865">
        <v>35171</v>
      </c>
      <c r="C6619" s="873">
        <v>792</v>
      </c>
      <c r="F6619" s="868"/>
      <c r="G6619" s="867"/>
    </row>
    <row r="6620" spans="1:7" ht="14">
      <c r="A6620" s="762">
        <f t="shared" si="105"/>
        <v>1996</v>
      </c>
      <c r="B6620" s="865">
        <v>35170</v>
      </c>
      <c r="C6620" s="873">
        <v>800</v>
      </c>
      <c r="F6620" s="868"/>
      <c r="G6620" s="867"/>
    </row>
    <row r="6621" spans="1:7" ht="14">
      <c r="A6621" s="762">
        <f t="shared" si="105"/>
        <v>1996</v>
      </c>
      <c r="B6621" s="865">
        <v>35167</v>
      </c>
      <c r="C6621" s="873">
        <v>804</v>
      </c>
      <c r="F6621" s="868"/>
      <c r="G6621" s="867"/>
    </row>
    <row r="6622" spans="1:7" ht="14">
      <c r="A6622" s="762">
        <f t="shared" si="105"/>
        <v>1996</v>
      </c>
      <c r="B6622" s="865">
        <v>35166</v>
      </c>
      <c r="C6622" s="873">
        <v>844</v>
      </c>
      <c r="F6622" s="868"/>
      <c r="G6622" s="867"/>
    </row>
    <row r="6623" spans="1:7" ht="14">
      <c r="A6623" s="762">
        <f t="shared" si="105"/>
        <v>1996</v>
      </c>
      <c r="B6623" s="865">
        <v>35165</v>
      </c>
      <c r="C6623" s="873">
        <v>850</v>
      </c>
      <c r="F6623" s="868"/>
      <c r="G6623" s="867"/>
    </row>
    <row r="6624" spans="1:7" ht="14">
      <c r="A6624" s="762">
        <f t="shared" si="105"/>
        <v>1996</v>
      </c>
      <c r="B6624" s="865">
        <v>35164</v>
      </c>
      <c r="C6624" s="873">
        <v>866</v>
      </c>
      <c r="F6624" s="868"/>
      <c r="G6624" s="867"/>
    </row>
    <row r="6625" spans="1:7" ht="14">
      <c r="A6625" s="762">
        <f t="shared" si="105"/>
        <v>1996</v>
      </c>
      <c r="B6625" s="865">
        <v>35163</v>
      </c>
      <c r="C6625" s="873">
        <v>889</v>
      </c>
      <c r="F6625" s="868"/>
      <c r="G6625" s="867"/>
    </row>
    <row r="6626" spans="1:7" ht="14">
      <c r="A6626" s="762">
        <f t="shared" si="105"/>
        <v>1996</v>
      </c>
      <c r="B6626" s="865">
        <v>35159</v>
      </c>
      <c r="C6626" s="873">
        <v>850</v>
      </c>
      <c r="F6626" s="868"/>
      <c r="G6626" s="867"/>
    </row>
    <row r="6627" spans="1:7" ht="14">
      <c r="A6627" s="762">
        <f t="shared" si="105"/>
        <v>1996</v>
      </c>
      <c r="B6627" s="865">
        <v>35158</v>
      </c>
      <c r="C6627" s="873">
        <v>849</v>
      </c>
      <c r="F6627" s="868"/>
      <c r="G6627" s="867"/>
    </row>
    <row r="6628" spans="1:7" ht="14">
      <c r="A6628" s="762">
        <f t="shared" si="105"/>
        <v>1996</v>
      </c>
      <c r="B6628" s="865">
        <v>35157</v>
      </c>
      <c r="C6628" s="873">
        <v>842</v>
      </c>
      <c r="F6628" s="868"/>
      <c r="G6628" s="867"/>
    </row>
    <row r="6629" spans="1:7" ht="14">
      <c r="A6629" s="762">
        <f t="shared" si="105"/>
        <v>1996</v>
      </c>
      <c r="B6629" s="865">
        <v>35156</v>
      </c>
      <c r="C6629" s="873">
        <v>840</v>
      </c>
      <c r="F6629" s="868"/>
      <c r="G6629" s="867"/>
    </row>
    <row r="6630" spans="1:7" ht="14">
      <c r="A6630" s="762">
        <f t="shared" si="105"/>
        <v>1996</v>
      </c>
      <c r="B6630" s="865">
        <v>35153</v>
      </c>
      <c r="C6630" s="873">
        <v>840</v>
      </c>
      <c r="F6630" s="868"/>
      <c r="G6630" s="867"/>
    </row>
    <row r="6631" spans="1:7" ht="14">
      <c r="A6631" s="762">
        <f t="shared" si="105"/>
        <v>1996</v>
      </c>
      <c r="B6631" s="865">
        <v>35152</v>
      </c>
      <c r="C6631" s="873">
        <v>843</v>
      </c>
      <c r="F6631" s="868"/>
      <c r="G6631" s="867"/>
    </row>
    <row r="6632" spans="1:7" ht="14">
      <c r="A6632" s="762">
        <f t="shared" si="105"/>
        <v>1996</v>
      </c>
      <c r="B6632" s="865">
        <v>35151</v>
      </c>
      <c r="C6632" s="873">
        <v>835</v>
      </c>
      <c r="F6632" s="868"/>
      <c r="G6632" s="867"/>
    </row>
    <row r="6633" spans="1:7" ht="14">
      <c r="A6633" s="762">
        <f t="shared" si="105"/>
        <v>1996</v>
      </c>
      <c r="B6633" s="865">
        <v>35150</v>
      </c>
      <c r="C6633" s="873">
        <v>819</v>
      </c>
      <c r="F6633" s="868"/>
      <c r="G6633" s="867"/>
    </row>
    <row r="6634" spans="1:7" ht="14">
      <c r="A6634" s="762">
        <f t="shared" si="105"/>
        <v>1996</v>
      </c>
      <c r="B6634" s="865">
        <v>35149</v>
      </c>
      <c r="C6634" s="873">
        <v>812</v>
      </c>
      <c r="F6634" s="868"/>
      <c r="G6634" s="867"/>
    </row>
    <row r="6635" spans="1:7" ht="14">
      <c r="A6635" s="762">
        <f t="shared" si="105"/>
        <v>1996</v>
      </c>
      <c r="B6635" s="865">
        <v>35146</v>
      </c>
      <c r="C6635" s="873">
        <v>835</v>
      </c>
      <c r="F6635" s="868"/>
      <c r="G6635" s="867"/>
    </row>
    <row r="6636" spans="1:7" ht="14">
      <c r="A6636" s="762">
        <f t="shared" si="105"/>
        <v>1996</v>
      </c>
      <c r="B6636" s="865">
        <v>35145</v>
      </c>
      <c r="C6636" s="873">
        <v>825</v>
      </c>
      <c r="F6636" s="868"/>
      <c r="G6636" s="867"/>
    </row>
    <row r="6637" spans="1:7" ht="14">
      <c r="A6637" s="762">
        <f t="shared" si="105"/>
        <v>1996</v>
      </c>
      <c r="B6637" s="865">
        <v>35144</v>
      </c>
      <c r="C6637" s="873">
        <v>834</v>
      </c>
      <c r="F6637" s="868"/>
      <c r="G6637" s="867"/>
    </row>
    <row r="6638" spans="1:7" ht="14">
      <c r="A6638" s="762">
        <f t="shared" si="105"/>
        <v>1996</v>
      </c>
      <c r="B6638" s="865">
        <v>35143</v>
      </c>
      <c r="C6638" s="873">
        <v>863</v>
      </c>
      <c r="F6638" s="868"/>
      <c r="G6638" s="867"/>
    </row>
    <row r="6639" spans="1:7" ht="14">
      <c r="A6639" s="762">
        <f t="shared" si="105"/>
        <v>1996</v>
      </c>
      <c r="B6639" s="865">
        <v>35142</v>
      </c>
      <c r="C6639" s="873">
        <v>867</v>
      </c>
      <c r="F6639" s="868"/>
      <c r="G6639" s="867"/>
    </row>
    <row r="6640" spans="1:7" ht="14">
      <c r="A6640" s="762">
        <f t="shared" si="105"/>
        <v>1996</v>
      </c>
      <c r="B6640" s="865">
        <v>35139</v>
      </c>
      <c r="C6640" s="873">
        <v>900</v>
      </c>
      <c r="F6640" s="868"/>
      <c r="G6640" s="867"/>
    </row>
    <row r="6641" spans="1:7" ht="14">
      <c r="A6641" s="762">
        <f t="shared" si="105"/>
        <v>1996</v>
      </c>
      <c r="B6641" s="865">
        <v>35138</v>
      </c>
      <c r="C6641" s="873">
        <v>915</v>
      </c>
      <c r="F6641" s="868"/>
      <c r="G6641" s="867"/>
    </row>
    <row r="6642" spans="1:7" ht="14">
      <c r="A6642" s="762">
        <f t="shared" si="105"/>
        <v>1996</v>
      </c>
      <c r="B6642" s="865">
        <v>35137</v>
      </c>
      <c r="C6642" s="873">
        <v>917</v>
      </c>
      <c r="F6642" s="868"/>
      <c r="G6642" s="867"/>
    </row>
    <row r="6643" spans="1:7" ht="14">
      <c r="A6643" s="762">
        <f t="shared" si="105"/>
        <v>1996</v>
      </c>
      <c r="B6643" s="865">
        <v>35136</v>
      </c>
      <c r="C6643" s="873">
        <v>937</v>
      </c>
      <c r="F6643" s="868"/>
      <c r="G6643" s="867"/>
    </row>
    <row r="6644" spans="1:7" ht="14">
      <c r="A6644" s="762">
        <f t="shared" si="105"/>
        <v>1996</v>
      </c>
      <c r="B6644" s="865">
        <v>35135</v>
      </c>
      <c r="C6644" s="873">
        <v>931</v>
      </c>
      <c r="F6644" s="868"/>
      <c r="G6644" s="867"/>
    </row>
    <row r="6645" spans="1:7" ht="14">
      <c r="A6645" s="762">
        <f t="shared" si="105"/>
        <v>1996</v>
      </c>
      <c r="B6645" s="865">
        <v>35132</v>
      </c>
      <c r="C6645" s="873">
        <v>933</v>
      </c>
      <c r="F6645" s="868"/>
      <c r="G6645" s="867"/>
    </row>
    <row r="6646" spans="1:7" ht="14">
      <c r="A6646" s="762">
        <f t="shared" si="105"/>
        <v>1996</v>
      </c>
      <c r="B6646" s="865">
        <v>35131</v>
      </c>
      <c r="C6646" s="873">
        <v>889</v>
      </c>
      <c r="F6646" s="868"/>
      <c r="G6646" s="867"/>
    </row>
    <row r="6647" spans="1:7" ht="14">
      <c r="A6647" s="762">
        <f t="shared" si="105"/>
        <v>1996</v>
      </c>
      <c r="B6647" s="865">
        <v>35130</v>
      </c>
      <c r="C6647" s="873">
        <v>853</v>
      </c>
      <c r="F6647" s="868"/>
      <c r="G6647" s="867"/>
    </row>
    <row r="6648" spans="1:7" ht="14">
      <c r="A6648" s="762">
        <f t="shared" si="105"/>
        <v>1996</v>
      </c>
      <c r="B6648" s="865">
        <v>35129</v>
      </c>
      <c r="C6648" s="873">
        <v>821</v>
      </c>
      <c r="F6648" s="868"/>
      <c r="G6648" s="867"/>
    </row>
    <row r="6649" spans="1:7" ht="14">
      <c r="A6649" s="762">
        <f t="shared" si="105"/>
        <v>1996</v>
      </c>
      <c r="B6649" s="865">
        <v>35128</v>
      </c>
      <c r="C6649" s="873">
        <v>809</v>
      </c>
      <c r="F6649" s="868"/>
      <c r="G6649" s="867"/>
    </row>
    <row r="6650" spans="1:7" ht="14">
      <c r="A6650" s="762">
        <f t="shared" si="105"/>
        <v>1996</v>
      </c>
      <c r="B6650" s="865">
        <v>35125</v>
      </c>
      <c r="C6650" s="873">
        <v>825</v>
      </c>
      <c r="F6650" s="868"/>
      <c r="G6650" s="867"/>
    </row>
    <row r="6651" spans="1:7" ht="14">
      <c r="A6651" s="762">
        <f t="shared" si="105"/>
        <v>1996</v>
      </c>
      <c r="B6651" s="865">
        <v>35124</v>
      </c>
      <c r="C6651" s="873">
        <v>863</v>
      </c>
      <c r="F6651" s="868"/>
      <c r="G6651" s="867"/>
    </row>
    <row r="6652" spans="1:7" ht="14">
      <c r="A6652" s="762">
        <f t="shared" si="105"/>
        <v>1996</v>
      </c>
      <c r="B6652" s="865">
        <v>35123</v>
      </c>
      <c r="C6652" s="873">
        <v>827</v>
      </c>
      <c r="F6652" s="868"/>
      <c r="G6652" s="867"/>
    </row>
    <row r="6653" spans="1:7" ht="14">
      <c r="A6653" s="762">
        <f t="shared" si="105"/>
        <v>1996</v>
      </c>
      <c r="B6653" s="865">
        <v>35122</v>
      </c>
      <c r="C6653" s="873">
        <v>826</v>
      </c>
      <c r="F6653" s="868"/>
      <c r="G6653" s="867"/>
    </row>
    <row r="6654" spans="1:7" ht="14">
      <c r="A6654" s="762">
        <f t="shared" si="105"/>
        <v>1996</v>
      </c>
      <c r="B6654" s="865">
        <v>35121</v>
      </c>
      <c r="C6654" s="873">
        <v>786</v>
      </c>
      <c r="F6654" s="868"/>
      <c r="G6654" s="867"/>
    </row>
    <row r="6655" spans="1:7" ht="14">
      <c r="A6655" s="762">
        <f t="shared" si="105"/>
        <v>1996</v>
      </c>
      <c r="B6655" s="865">
        <v>35118</v>
      </c>
      <c r="C6655" s="873">
        <v>769</v>
      </c>
      <c r="F6655" s="868"/>
      <c r="G6655" s="867"/>
    </row>
    <row r="6656" spans="1:7" ht="14">
      <c r="A6656" s="762">
        <f t="shared" si="105"/>
        <v>1996</v>
      </c>
      <c r="B6656" s="865">
        <v>35117</v>
      </c>
      <c r="C6656" s="873">
        <v>773</v>
      </c>
      <c r="F6656" s="868"/>
      <c r="G6656" s="867"/>
    </row>
    <row r="6657" spans="1:7" ht="14">
      <c r="A6657" s="762">
        <f t="shared" si="105"/>
        <v>1996</v>
      </c>
      <c r="B6657" s="865">
        <v>35116</v>
      </c>
      <c r="C6657" s="873">
        <v>785</v>
      </c>
      <c r="F6657" s="868"/>
      <c r="G6657" s="867"/>
    </row>
    <row r="6658" spans="1:7" ht="14">
      <c r="A6658" s="762">
        <f t="shared" si="105"/>
        <v>1996</v>
      </c>
      <c r="B6658" s="865">
        <v>35115</v>
      </c>
      <c r="C6658" s="873">
        <v>774</v>
      </c>
      <c r="F6658" s="868"/>
      <c r="G6658" s="867"/>
    </row>
    <row r="6659" spans="1:7" ht="14">
      <c r="A6659" s="762">
        <f t="shared" si="105"/>
        <v>1996</v>
      </c>
      <c r="B6659" s="865">
        <v>35111</v>
      </c>
      <c r="C6659" s="873">
        <v>738</v>
      </c>
      <c r="F6659" s="868"/>
      <c r="G6659" s="867"/>
    </row>
    <row r="6660" spans="1:7" ht="14">
      <c r="A6660" s="762">
        <f t="shared" ref="A6660:A6723" si="106">YEAR(B6660)</f>
        <v>1996</v>
      </c>
      <c r="B6660" s="865">
        <v>35110</v>
      </c>
      <c r="C6660" s="873">
        <v>726</v>
      </c>
      <c r="F6660" s="868"/>
      <c r="G6660" s="867"/>
    </row>
    <row r="6661" spans="1:7" ht="14">
      <c r="A6661" s="762">
        <f t="shared" si="106"/>
        <v>1996</v>
      </c>
      <c r="B6661" s="865">
        <v>35109</v>
      </c>
      <c r="C6661" s="873">
        <v>721</v>
      </c>
      <c r="F6661" s="868"/>
      <c r="G6661" s="867"/>
    </row>
    <row r="6662" spans="1:7" ht="14">
      <c r="A6662" s="762">
        <f t="shared" si="106"/>
        <v>1996</v>
      </c>
      <c r="B6662" s="865">
        <v>35108</v>
      </c>
      <c r="C6662" s="873">
        <v>708</v>
      </c>
      <c r="F6662" s="868"/>
      <c r="G6662" s="867"/>
    </row>
    <row r="6663" spans="1:7" ht="14">
      <c r="A6663" s="762">
        <f t="shared" si="106"/>
        <v>1996</v>
      </c>
      <c r="B6663" s="865">
        <v>35107</v>
      </c>
      <c r="C6663" s="873">
        <v>702</v>
      </c>
      <c r="F6663" s="868"/>
      <c r="G6663" s="867"/>
    </row>
    <row r="6664" spans="1:7" ht="14">
      <c r="A6664" s="762">
        <f t="shared" si="106"/>
        <v>1996</v>
      </c>
      <c r="B6664" s="865">
        <v>35104</v>
      </c>
      <c r="C6664" s="873">
        <v>707</v>
      </c>
      <c r="F6664" s="868"/>
      <c r="G6664" s="867"/>
    </row>
    <row r="6665" spans="1:7" ht="14">
      <c r="A6665" s="762">
        <f t="shared" si="106"/>
        <v>1996</v>
      </c>
      <c r="B6665" s="865">
        <v>35103</v>
      </c>
      <c r="C6665" s="873">
        <v>723</v>
      </c>
      <c r="F6665" s="868"/>
      <c r="G6665" s="867"/>
    </row>
    <row r="6666" spans="1:7" ht="14">
      <c r="A6666" s="762">
        <f t="shared" si="106"/>
        <v>1996</v>
      </c>
      <c r="B6666" s="865">
        <v>35102</v>
      </c>
      <c r="C6666" s="873">
        <v>739</v>
      </c>
      <c r="F6666" s="868"/>
      <c r="G6666" s="867"/>
    </row>
    <row r="6667" spans="1:7" ht="14">
      <c r="A6667" s="762">
        <f t="shared" si="106"/>
        <v>1996</v>
      </c>
      <c r="B6667" s="865">
        <v>35101</v>
      </c>
      <c r="C6667" s="873">
        <v>740</v>
      </c>
      <c r="F6667" s="868"/>
      <c r="G6667" s="867"/>
    </row>
    <row r="6668" spans="1:7" ht="14">
      <c r="A6668" s="762">
        <f t="shared" si="106"/>
        <v>1996</v>
      </c>
      <c r="B6668" s="865">
        <v>35100</v>
      </c>
      <c r="C6668" s="873">
        <v>747</v>
      </c>
      <c r="F6668" s="868"/>
      <c r="G6668" s="867"/>
    </row>
    <row r="6669" spans="1:7" ht="14">
      <c r="A6669" s="762">
        <f t="shared" si="106"/>
        <v>1996</v>
      </c>
      <c r="B6669" s="865">
        <v>35097</v>
      </c>
      <c r="C6669" s="873">
        <v>748</v>
      </c>
      <c r="F6669" s="868"/>
      <c r="G6669" s="867"/>
    </row>
    <row r="6670" spans="1:7" ht="14">
      <c r="A6670" s="762">
        <f t="shared" si="106"/>
        <v>1996</v>
      </c>
      <c r="B6670" s="865">
        <v>35096</v>
      </c>
      <c r="C6670" s="873">
        <v>762</v>
      </c>
      <c r="F6670" s="868"/>
      <c r="G6670" s="867"/>
    </row>
    <row r="6671" spans="1:7" ht="14">
      <c r="A6671" s="762">
        <f t="shared" si="106"/>
        <v>1996</v>
      </c>
      <c r="B6671" s="865">
        <v>35095</v>
      </c>
      <c r="C6671" s="873">
        <v>760</v>
      </c>
      <c r="F6671" s="868"/>
      <c r="G6671" s="867"/>
    </row>
    <row r="6672" spans="1:7" ht="14">
      <c r="A6672" s="762">
        <f t="shared" si="106"/>
        <v>1996</v>
      </c>
      <c r="B6672" s="865">
        <v>35094</v>
      </c>
      <c r="C6672" s="873">
        <v>757</v>
      </c>
      <c r="F6672" s="868"/>
      <c r="G6672" s="867"/>
    </row>
    <row r="6673" spans="1:7" ht="14">
      <c r="A6673" s="762">
        <f t="shared" si="106"/>
        <v>1996</v>
      </c>
      <c r="B6673" s="865">
        <v>35093</v>
      </c>
      <c r="C6673" s="873">
        <v>781</v>
      </c>
      <c r="F6673" s="868"/>
      <c r="G6673" s="867"/>
    </row>
    <row r="6674" spans="1:7" ht="14">
      <c r="A6674" s="762">
        <f t="shared" si="106"/>
        <v>1996</v>
      </c>
      <c r="B6674" s="865">
        <v>35090</v>
      </c>
      <c r="C6674" s="873">
        <v>798</v>
      </c>
      <c r="F6674" s="868"/>
      <c r="G6674" s="867"/>
    </row>
    <row r="6675" spans="1:7" ht="14">
      <c r="A6675" s="762">
        <f t="shared" si="106"/>
        <v>1996</v>
      </c>
      <c r="B6675" s="865">
        <v>35089</v>
      </c>
      <c r="C6675" s="873">
        <v>790</v>
      </c>
      <c r="F6675" s="868"/>
      <c r="G6675" s="867"/>
    </row>
    <row r="6676" spans="1:7" ht="14">
      <c r="A6676" s="762">
        <f t="shared" si="106"/>
        <v>1996</v>
      </c>
      <c r="B6676" s="865">
        <v>35088</v>
      </c>
      <c r="C6676" s="873">
        <v>801</v>
      </c>
      <c r="F6676" s="868"/>
      <c r="G6676" s="867"/>
    </row>
    <row r="6677" spans="1:7" ht="14">
      <c r="A6677" s="762">
        <f t="shared" si="106"/>
        <v>1996</v>
      </c>
      <c r="B6677" s="865">
        <v>35087</v>
      </c>
      <c r="C6677" s="873">
        <v>791</v>
      </c>
      <c r="F6677" s="868"/>
      <c r="G6677" s="867"/>
    </row>
    <row r="6678" spans="1:7" ht="14">
      <c r="A6678" s="762">
        <f t="shared" si="106"/>
        <v>1996</v>
      </c>
      <c r="B6678" s="865">
        <v>35086</v>
      </c>
      <c r="C6678" s="873">
        <v>809</v>
      </c>
      <c r="F6678" s="868"/>
      <c r="G6678" s="867"/>
    </row>
    <row r="6679" spans="1:7" ht="14">
      <c r="A6679" s="762">
        <f t="shared" si="106"/>
        <v>1996</v>
      </c>
      <c r="B6679" s="865">
        <v>35083</v>
      </c>
      <c r="C6679" s="873">
        <v>815</v>
      </c>
      <c r="F6679" s="868"/>
      <c r="G6679" s="867"/>
    </row>
    <row r="6680" spans="1:7" ht="14">
      <c r="A6680" s="762">
        <f t="shared" si="106"/>
        <v>1996</v>
      </c>
      <c r="B6680" s="865">
        <v>35082</v>
      </c>
      <c r="C6680" s="873">
        <v>816</v>
      </c>
      <c r="F6680" s="868"/>
      <c r="G6680" s="867"/>
    </row>
    <row r="6681" spans="1:7" ht="14">
      <c r="A6681" s="762">
        <f t="shared" si="106"/>
        <v>1996</v>
      </c>
      <c r="B6681" s="865">
        <v>35081</v>
      </c>
      <c r="C6681" s="873">
        <v>809</v>
      </c>
      <c r="F6681" s="868"/>
      <c r="G6681" s="867"/>
    </row>
    <row r="6682" spans="1:7" ht="14">
      <c r="A6682" s="762">
        <f t="shared" si="106"/>
        <v>1996</v>
      </c>
      <c r="B6682" s="865">
        <v>35080</v>
      </c>
      <c r="C6682" s="873">
        <v>808</v>
      </c>
      <c r="F6682" s="868"/>
      <c r="G6682" s="867"/>
    </row>
    <row r="6683" spans="1:7" ht="14">
      <c r="A6683" s="762">
        <f t="shared" si="106"/>
        <v>1996</v>
      </c>
      <c r="B6683" s="865">
        <v>35076</v>
      </c>
      <c r="C6683" s="873">
        <v>823</v>
      </c>
      <c r="F6683" s="868"/>
      <c r="G6683" s="867"/>
    </row>
    <row r="6684" spans="1:7" ht="14">
      <c r="A6684" s="762">
        <f t="shared" si="106"/>
        <v>1996</v>
      </c>
      <c r="B6684" s="865">
        <v>35075</v>
      </c>
      <c r="C6684" s="873">
        <v>857</v>
      </c>
      <c r="F6684" s="868"/>
      <c r="G6684" s="867"/>
    </row>
    <row r="6685" spans="1:7" ht="14">
      <c r="A6685" s="762">
        <f t="shared" si="106"/>
        <v>1996</v>
      </c>
      <c r="B6685" s="865">
        <v>35074</v>
      </c>
      <c r="C6685" s="873">
        <v>880</v>
      </c>
      <c r="F6685" s="868"/>
      <c r="G6685" s="867"/>
    </row>
    <row r="6686" spans="1:7" ht="14">
      <c r="A6686" s="762">
        <f t="shared" si="106"/>
        <v>1996</v>
      </c>
      <c r="B6686" s="865">
        <v>35073</v>
      </c>
      <c r="C6686" s="873">
        <v>875</v>
      </c>
      <c r="F6686" s="868"/>
      <c r="G6686" s="867"/>
    </row>
    <row r="6687" spans="1:7" ht="14">
      <c r="A6687" s="762">
        <f t="shared" si="106"/>
        <v>1996</v>
      </c>
      <c r="B6687" s="865">
        <v>35072</v>
      </c>
      <c r="C6687" s="873">
        <v>875</v>
      </c>
      <c r="F6687" s="868"/>
      <c r="G6687" s="867"/>
    </row>
    <row r="6688" spans="1:7" ht="14">
      <c r="A6688" s="762">
        <f t="shared" si="106"/>
        <v>1996</v>
      </c>
      <c r="B6688" s="865">
        <v>35069</v>
      </c>
      <c r="C6688" s="873">
        <v>906</v>
      </c>
      <c r="F6688" s="868"/>
      <c r="G6688" s="867"/>
    </row>
    <row r="6689" spans="1:7" ht="14">
      <c r="A6689" s="762">
        <f t="shared" si="106"/>
        <v>1996</v>
      </c>
      <c r="B6689" s="865">
        <v>35068</v>
      </c>
      <c r="C6689" s="873">
        <v>900</v>
      </c>
      <c r="F6689" s="868"/>
      <c r="G6689" s="867"/>
    </row>
    <row r="6690" spans="1:7" ht="14">
      <c r="A6690" s="762">
        <f t="shared" si="106"/>
        <v>1996</v>
      </c>
      <c r="B6690" s="865">
        <v>35067</v>
      </c>
      <c r="C6690" s="873">
        <v>879</v>
      </c>
      <c r="F6690" s="868"/>
      <c r="G6690" s="867"/>
    </row>
    <row r="6691" spans="1:7" ht="14">
      <c r="A6691" s="762">
        <f t="shared" si="106"/>
        <v>1996</v>
      </c>
      <c r="B6691" s="865">
        <v>35066</v>
      </c>
      <c r="C6691" s="873">
        <v>910</v>
      </c>
      <c r="F6691" s="868"/>
      <c r="G6691" s="867"/>
    </row>
    <row r="6692" spans="1:7" ht="14">
      <c r="A6692" s="762">
        <f t="shared" si="106"/>
        <v>1995</v>
      </c>
      <c r="B6692" s="865">
        <v>35062</v>
      </c>
      <c r="C6692" s="873">
        <v>933</v>
      </c>
      <c r="F6692" s="868"/>
      <c r="G6692" s="867"/>
    </row>
    <row r="6693" spans="1:7" ht="14">
      <c r="A6693" s="762">
        <f t="shared" si="106"/>
        <v>1995</v>
      </c>
      <c r="B6693" s="865">
        <v>35061</v>
      </c>
      <c r="C6693" s="873">
        <v>950</v>
      </c>
      <c r="F6693" s="868"/>
      <c r="G6693" s="867"/>
    </row>
    <row r="6694" spans="1:7" ht="14">
      <c r="A6694" s="762">
        <f t="shared" si="106"/>
        <v>1995</v>
      </c>
      <c r="B6694" s="865">
        <v>35060</v>
      </c>
      <c r="C6694" s="873">
        <v>948</v>
      </c>
      <c r="F6694" s="868"/>
      <c r="G6694" s="867"/>
    </row>
    <row r="6695" spans="1:7" ht="14">
      <c r="A6695" s="762">
        <f t="shared" si="106"/>
        <v>1995</v>
      </c>
      <c r="B6695" s="865">
        <v>35059</v>
      </c>
      <c r="C6695" s="873">
        <v>940</v>
      </c>
      <c r="F6695" s="868"/>
      <c r="G6695" s="867"/>
    </row>
    <row r="6696" spans="1:7" ht="14">
      <c r="A6696" s="762">
        <f t="shared" si="106"/>
        <v>1995</v>
      </c>
      <c r="B6696" s="865">
        <v>35055</v>
      </c>
      <c r="C6696" s="873">
        <v>969</v>
      </c>
      <c r="F6696" s="868"/>
      <c r="G6696" s="867"/>
    </row>
    <row r="6697" spans="1:7" ht="14">
      <c r="A6697" s="762">
        <f t="shared" si="106"/>
        <v>1995</v>
      </c>
      <c r="B6697" s="865">
        <v>35054</v>
      </c>
      <c r="C6697" s="873">
        <v>993</v>
      </c>
      <c r="F6697" s="868"/>
      <c r="G6697" s="867"/>
    </row>
    <row r="6698" spans="1:7" ht="14">
      <c r="A6698" s="762">
        <f t="shared" si="106"/>
        <v>1995</v>
      </c>
      <c r="B6698" s="865">
        <v>35053</v>
      </c>
      <c r="C6698" s="873">
        <v>996</v>
      </c>
      <c r="F6698" s="868"/>
      <c r="G6698" s="867"/>
    </row>
    <row r="6699" spans="1:7" ht="14">
      <c r="A6699" s="762">
        <f t="shared" si="106"/>
        <v>1995</v>
      </c>
      <c r="B6699" s="865">
        <v>35052</v>
      </c>
      <c r="C6699" s="873">
        <v>1018</v>
      </c>
      <c r="F6699" s="868"/>
      <c r="G6699" s="874"/>
    </row>
    <row r="6700" spans="1:7" ht="14">
      <c r="A6700" s="762">
        <f t="shared" si="106"/>
        <v>1995</v>
      </c>
      <c r="B6700" s="865">
        <v>35051</v>
      </c>
      <c r="C6700" s="873">
        <v>1047</v>
      </c>
      <c r="F6700" s="868"/>
      <c r="G6700" s="874"/>
    </row>
    <row r="6701" spans="1:7" ht="14">
      <c r="A6701" s="762">
        <f t="shared" si="106"/>
        <v>1995</v>
      </c>
      <c r="B6701" s="865">
        <v>35048</v>
      </c>
      <c r="C6701" s="873">
        <v>1036</v>
      </c>
      <c r="F6701" s="868"/>
      <c r="G6701" s="874"/>
    </row>
    <row r="6702" spans="1:7" ht="14">
      <c r="A6702" s="762">
        <f t="shared" si="106"/>
        <v>1995</v>
      </c>
      <c r="B6702" s="865">
        <v>35047</v>
      </c>
      <c r="C6702" s="873">
        <v>1034</v>
      </c>
      <c r="F6702" s="868"/>
      <c r="G6702" s="874"/>
    </row>
    <row r="6703" spans="1:7" ht="14">
      <c r="A6703" s="762">
        <f t="shared" si="106"/>
        <v>1995</v>
      </c>
      <c r="B6703" s="865">
        <v>35046</v>
      </c>
      <c r="C6703" s="873">
        <v>1014</v>
      </c>
      <c r="F6703" s="868"/>
      <c r="G6703" s="874"/>
    </row>
    <row r="6704" spans="1:7" ht="14">
      <c r="A6704" s="762">
        <f t="shared" si="106"/>
        <v>1995</v>
      </c>
      <c r="B6704" s="865">
        <v>35045</v>
      </c>
      <c r="C6704" s="873">
        <v>1003</v>
      </c>
      <c r="F6704" s="868"/>
      <c r="G6704" s="874"/>
    </row>
    <row r="6705" spans="1:7" ht="14">
      <c r="A6705" s="762">
        <f t="shared" si="106"/>
        <v>1995</v>
      </c>
      <c r="B6705" s="865">
        <v>35044</v>
      </c>
      <c r="C6705" s="873">
        <v>1023</v>
      </c>
      <c r="F6705" s="868"/>
      <c r="G6705" s="874"/>
    </row>
    <row r="6706" spans="1:7" ht="14">
      <c r="A6706" s="762">
        <f t="shared" si="106"/>
        <v>1995</v>
      </c>
      <c r="B6706" s="865">
        <v>35041</v>
      </c>
      <c r="C6706" s="873">
        <v>1023</v>
      </c>
      <c r="F6706" s="868"/>
      <c r="G6706" s="874"/>
    </row>
    <row r="6707" spans="1:7" ht="14">
      <c r="A6707" s="762">
        <f t="shared" si="106"/>
        <v>1995</v>
      </c>
      <c r="B6707" s="865">
        <v>35040</v>
      </c>
      <c r="C6707" s="873">
        <v>1030</v>
      </c>
      <c r="F6707" s="868"/>
      <c r="G6707" s="874"/>
    </row>
    <row r="6708" spans="1:7" ht="14">
      <c r="A6708" s="762">
        <f t="shared" si="106"/>
        <v>1995</v>
      </c>
      <c r="B6708" s="865">
        <v>35039</v>
      </c>
      <c r="C6708" s="873">
        <v>1019</v>
      </c>
      <c r="F6708" s="868"/>
      <c r="G6708" s="874"/>
    </row>
    <row r="6709" spans="1:7" ht="14">
      <c r="A6709" s="762">
        <f t="shared" si="106"/>
        <v>1995</v>
      </c>
      <c r="B6709" s="865">
        <v>35038</v>
      </c>
      <c r="C6709" s="873">
        <v>1031</v>
      </c>
      <c r="F6709" s="868"/>
      <c r="G6709" s="874"/>
    </row>
    <row r="6710" spans="1:7" ht="14">
      <c r="A6710" s="762">
        <f t="shared" si="106"/>
        <v>1995</v>
      </c>
      <c r="B6710" s="865">
        <v>35037</v>
      </c>
      <c r="C6710" s="873">
        <v>1016</v>
      </c>
      <c r="F6710" s="868"/>
      <c r="G6710" s="874"/>
    </row>
    <row r="6711" spans="1:7" ht="14">
      <c r="A6711" s="762">
        <f t="shared" si="106"/>
        <v>1995</v>
      </c>
      <c r="B6711" s="865">
        <v>35034</v>
      </c>
      <c r="C6711" s="873">
        <v>1026</v>
      </c>
      <c r="F6711" s="868"/>
      <c r="G6711" s="874"/>
    </row>
    <row r="6712" spans="1:7" ht="14">
      <c r="A6712" s="762">
        <f t="shared" si="106"/>
        <v>1995</v>
      </c>
      <c r="B6712" s="865">
        <v>35033</v>
      </c>
      <c r="C6712" s="873">
        <v>1020</v>
      </c>
      <c r="F6712" s="868"/>
      <c r="G6712" s="874"/>
    </row>
    <row r="6713" spans="1:7" ht="14">
      <c r="A6713" s="762">
        <f t="shared" si="106"/>
        <v>1995</v>
      </c>
      <c r="B6713" s="865">
        <v>35032</v>
      </c>
      <c r="C6713" s="873">
        <v>1035</v>
      </c>
      <c r="F6713" s="868"/>
      <c r="G6713" s="874"/>
    </row>
    <row r="6714" spans="1:7" ht="14">
      <c r="A6714" s="762">
        <f t="shared" si="106"/>
        <v>1995</v>
      </c>
      <c r="B6714" s="865">
        <v>35031</v>
      </c>
      <c r="C6714" s="873">
        <v>1064</v>
      </c>
      <c r="F6714" s="868"/>
      <c r="G6714" s="874"/>
    </row>
    <row r="6715" spans="1:7" ht="14">
      <c r="A6715" s="762">
        <f t="shared" si="106"/>
        <v>1995</v>
      </c>
      <c r="B6715" s="865">
        <v>35030</v>
      </c>
      <c r="C6715" s="873">
        <v>1067</v>
      </c>
      <c r="F6715" s="868"/>
      <c r="G6715" s="874"/>
    </row>
    <row r="6716" spans="1:7" ht="14">
      <c r="A6716" s="762">
        <f t="shared" si="106"/>
        <v>1995</v>
      </c>
      <c r="B6716" s="865">
        <v>35027</v>
      </c>
      <c r="C6716" s="873">
        <v>1066</v>
      </c>
      <c r="F6716" s="868"/>
      <c r="G6716" s="874"/>
    </row>
    <row r="6717" spans="1:7" ht="14">
      <c r="A6717" s="762">
        <f t="shared" si="106"/>
        <v>1995</v>
      </c>
      <c r="B6717" s="865">
        <v>35025</v>
      </c>
      <c r="C6717" s="873">
        <v>1069</v>
      </c>
      <c r="F6717" s="868"/>
      <c r="G6717" s="874"/>
    </row>
    <row r="6718" spans="1:7" ht="14">
      <c r="A6718" s="762">
        <f t="shared" si="106"/>
        <v>1995</v>
      </c>
      <c r="B6718" s="865">
        <v>35024</v>
      </c>
      <c r="C6718" s="873">
        <v>1076</v>
      </c>
      <c r="F6718" s="868"/>
      <c r="G6718" s="874"/>
    </row>
    <row r="6719" spans="1:7" ht="14">
      <c r="A6719" s="762">
        <f t="shared" si="106"/>
        <v>1995</v>
      </c>
      <c r="B6719" s="865">
        <v>35023</v>
      </c>
      <c r="C6719" s="873">
        <v>1084</v>
      </c>
      <c r="F6719" s="868"/>
      <c r="G6719" s="874"/>
    </row>
    <row r="6720" spans="1:7" ht="14">
      <c r="A6720" s="762">
        <f t="shared" si="106"/>
        <v>1995</v>
      </c>
      <c r="B6720" s="865">
        <v>35020</v>
      </c>
      <c r="C6720" s="873">
        <v>1055</v>
      </c>
      <c r="F6720" s="868"/>
      <c r="G6720" s="874"/>
    </row>
    <row r="6721" spans="1:7" ht="14">
      <c r="A6721" s="762">
        <f t="shared" si="106"/>
        <v>1995</v>
      </c>
      <c r="B6721" s="865">
        <v>35019</v>
      </c>
      <c r="C6721" s="873">
        <v>1074</v>
      </c>
      <c r="F6721" s="868"/>
      <c r="G6721" s="874"/>
    </row>
    <row r="6722" spans="1:7" ht="14">
      <c r="A6722" s="762">
        <f t="shared" si="106"/>
        <v>1995</v>
      </c>
      <c r="B6722" s="865">
        <v>35018</v>
      </c>
      <c r="C6722" s="873">
        <v>1114</v>
      </c>
      <c r="F6722" s="868"/>
      <c r="G6722" s="874"/>
    </row>
    <row r="6723" spans="1:7" ht="14">
      <c r="A6723" s="762">
        <f t="shared" si="106"/>
        <v>1995</v>
      </c>
      <c r="B6723" s="865">
        <v>35017</v>
      </c>
      <c r="C6723" s="873">
        <v>1116</v>
      </c>
      <c r="F6723" s="868"/>
      <c r="G6723" s="874"/>
    </row>
    <row r="6724" spans="1:7" ht="14">
      <c r="A6724" s="762">
        <f t="shared" ref="A6724:A6787" si="107">YEAR(B6724)</f>
        <v>1995</v>
      </c>
      <c r="B6724" s="865">
        <v>35016</v>
      </c>
      <c r="C6724" s="873">
        <v>1128</v>
      </c>
      <c r="F6724" s="868"/>
      <c r="G6724" s="874"/>
    </row>
    <row r="6725" spans="1:7" ht="14">
      <c r="A6725" s="762">
        <f t="shared" si="107"/>
        <v>1995</v>
      </c>
      <c r="B6725" s="865">
        <v>35013</v>
      </c>
      <c r="C6725" s="873">
        <v>1110</v>
      </c>
      <c r="F6725" s="868"/>
      <c r="G6725" s="874"/>
    </row>
    <row r="6726" spans="1:7" ht="14">
      <c r="A6726" s="762">
        <f t="shared" si="107"/>
        <v>1995</v>
      </c>
      <c r="B6726" s="865">
        <v>35012</v>
      </c>
      <c r="C6726" s="873">
        <v>1091</v>
      </c>
      <c r="F6726" s="868"/>
      <c r="G6726" s="874"/>
    </row>
    <row r="6727" spans="1:7" ht="14">
      <c r="A6727" s="762">
        <f t="shared" si="107"/>
        <v>1995</v>
      </c>
      <c r="B6727" s="865">
        <v>35011</v>
      </c>
      <c r="C6727" s="873">
        <v>1088</v>
      </c>
      <c r="F6727" s="868"/>
      <c r="G6727" s="874"/>
    </row>
    <row r="6728" spans="1:7" ht="14">
      <c r="A6728" s="762">
        <f t="shared" si="107"/>
        <v>1995</v>
      </c>
      <c r="B6728" s="865">
        <v>35010</v>
      </c>
      <c r="C6728" s="873">
        <v>1077</v>
      </c>
      <c r="F6728" s="868"/>
      <c r="G6728" s="874"/>
    </row>
    <row r="6729" spans="1:7" ht="14">
      <c r="A6729" s="762">
        <f t="shared" si="107"/>
        <v>1995</v>
      </c>
      <c r="B6729" s="865">
        <v>35009</v>
      </c>
      <c r="C6729" s="873">
        <v>1058</v>
      </c>
      <c r="F6729" s="868"/>
      <c r="G6729" s="874"/>
    </row>
    <row r="6730" spans="1:7" ht="14">
      <c r="A6730" s="762">
        <f t="shared" si="107"/>
        <v>1995</v>
      </c>
      <c r="B6730" s="865">
        <v>35006</v>
      </c>
      <c r="C6730" s="873">
        <v>1036</v>
      </c>
      <c r="F6730" s="868"/>
      <c r="G6730" s="874"/>
    </row>
    <row r="6731" spans="1:7" ht="14">
      <c r="A6731" s="762">
        <f t="shared" si="107"/>
        <v>1995</v>
      </c>
      <c r="B6731" s="865">
        <v>35005</v>
      </c>
      <c r="C6731" s="873">
        <v>1033</v>
      </c>
      <c r="F6731" s="868"/>
      <c r="G6731" s="874"/>
    </row>
    <row r="6732" spans="1:7" ht="14">
      <c r="A6732" s="762">
        <f t="shared" si="107"/>
        <v>1995</v>
      </c>
      <c r="B6732" s="865">
        <v>35004</v>
      </c>
      <c r="C6732" s="873">
        <v>1028</v>
      </c>
      <c r="F6732" s="868"/>
      <c r="G6732" s="874"/>
    </row>
    <row r="6733" spans="1:7" ht="14">
      <c r="A6733" s="762">
        <f t="shared" si="107"/>
        <v>1995</v>
      </c>
      <c r="B6733" s="865">
        <v>35003</v>
      </c>
      <c r="C6733" s="873">
        <v>1021</v>
      </c>
      <c r="F6733" s="868"/>
      <c r="G6733" s="874"/>
    </row>
    <row r="6734" spans="1:7" ht="14">
      <c r="A6734" s="762">
        <f t="shared" si="107"/>
        <v>1995</v>
      </c>
      <c r="B6734" s="865">
        <v>35002</v>
      </c>
      <c r="C6734" s="873">
        <v>1009</v>
      </c>
      <c r="F6734" s="868"/>
      <c r="G6734" s="874"/>
    </row>
    <row r="6735" spans="1:7" ht="14">
      <c r="A6735" s="762">
        <f t="shared" si="107"/>
        <v>1995</v>
      </c>
      <c r="B6735" s="865">
        <v>34999</v>
      </c>
      <c r="C6735" s="873">
        <v>1015</v>
      </c>
      <c r="F6735" s="868"/>
      <c r="G6735" s="874"/>
    </row>
    <row r="6736" spans="1:7" ht="14">
      <c r="A6736" s="762">
        <f t="shared" si="107"/>
        <v>1995</v>
      </c>
      <c r="B6736" s="865">
        <v>34998</v>
      </c>
      <c r="C6736" s="873">
        <v>1017</v>
      </c>
      <c r="F6736" s="868"/>
      <c r="G6736" s="874"/>
    </row>
    <row r="6737" spans="1:7" ht="14">
      <c r="A6737" s="762">
        <f t="shared" si="107"/>
        <v>1995</v>
      </c>
      <c r="B6737" s="865">
        <v>34997</v>
      </c>
      <c r="C6737" s="873">
        <v>986</v>
      </c>
      <c r="F6737" s="868"/>
      <c r="G6737" s="867"/>
    </row>
    <row r="6738" spans="1:7" ht="14">
      <c r="A6738" s="762">
        <f t="shared" si="107"/>
        <v>1995</v>
      </c>
      <c r="B6738" s="865">
        <v>34996</v>
      </c>
      <c r="C6738" s="873">
        <v>969</v>
      </c>
      <c r="F6738" s="868"/>
      <c r="G6738" s="867"/>
    </row>
    <row r="6739" spans="1:7" ht="14">
      <c r="A6739" s="762">
        <f t="shared" si="107"/>
        <v>1995</v>
      </c>
      <c r="B6739" s="865">
        <v>34995</v>
      </c>
      <c r="C6739" s="873">
        <v>968</v>
      </c>
      <c r="F6739" s="868"/>
      <c r="G6739" s="867"/>
    </row>
    <row r="6740" spans="1:7" ht="14">
      <c r="A6740" s="762">
        <f t="shared" si="107"/>
        <v>1995</v>
      </c>
      <c r="B6740" s="865">
        <v>34992</v>
      </c>
      <c r="C6740" s="873">
        <v>959</v>
      </c>
      <c r="F6740" s="868"/>
      <c r="G6740" s="867"/>
    </row>
    <row r="6741" spans="1:7" ht="14">
      <c r="A6741" s="762">
        <f t="shared" si="107"/>
        <v>1995</v>
      </c>
      <c r="B6741" s="865">
        <v>34991</v>
      </c>
      <c r="C6741" s="873">
        <v>958</v>
      </c>
      <c r="F6741" s="868"/>
      <c r="G6741" s="867"/>
    </row>
    <row r="6742" spans="1:7" ht="14">
      <c r="A6742" s="762">
        <f t="shared" si="107"/>
        <v>1995</v>
      </c>
      <c r="B6742" s="865">
        <v>34990</v>
      </c>
      <c r="C6742" s="873">
        <v>958</v>
      </c>
      <c r="F6742" s="868"/>
      <c r="G6742" s="867"/>
    </row>
    <row r="6743" spans="1:7" ht="14">
      <c r="A6743" s="762">
        <f t="shared" si="107"/>
        <v>1995</v>
      </c>
      <c r="B6743" s="865">
        <v>34989</v>
      </c>
      <c r="C6743" s="873">
        <v>950</v>
      </c>
      <c r="F6743" s="868"/>
      <c r="G6743" s="867"/>
    </row>
    <row r="6744" spans="1:7" ht="14">
      <c r="A6744" s="762">
        <f t="shared" si="107"/>
        <v>1995</v>
      </c>
      <c r="B6744" s="865">
        <v>34988</v>
      </c>
      <c r="C6744" s="873">
        <v>948</v>
      </c>
      <c r="F6744" s="868"/>
      <c r="G6744" s="867"/>
    </row>
    <row r="6745" spans="1:7" ht="14">
      <c r="A6745" s="762">
        <f t="shared" si="107"/>
        <v>1995</v>
      </c>
      <c r="B6745" s="865">
        <v>34985</v>
      </c>
      <c r="C6745" s="873">
        <v>966</v>
      </c>
      <c r="F6745" s="868"/>
      <c r="G6745" s="867"/>
    </row>
    <row r="6746" spans="1:7" ht="14">
      <c r="A6746" s="762">
        <f t="shared" si="107"/>
        <v>1995</v>
      </c>
      <c r="B6746" s="865">
        <v>34984</v>
      </c>
      <c r="C6746" s="873">
        <v>971</v>
      </c>
      <c r="F6746" s="868"/>
      <c r="G6746" s="867"/>
    </row>
    <row r="6747" spans="1:7" ht="14">
      <c r="A6747" s="762">
        <f t="shared" si="107"/>
        <v>1995</v>
      </c>
      <c r="B6747" s="865">
        <v>34983</v>
      </c>
      <c r="C6747" s="873">
        <v>970</v>
      </c>
      <c r="F6747" s="868"/>
      <c r="G6747" s="867"/>
    </row>
    <row r="6748" spans="1:7" ht="14">
      <c r="A6748" s="762">
        <f t="shared" si="107"/>
        <v>1995</v>
      </c>
      <c r="B6748" s="865">
        <v>34982</v>
      </c>
      <c r="C6748" s="873">
        <v>974</v>
      </c>
      <c r="F6748" s="868"/>
      <c r="G6748" s="867"/>
    </row>
    <row r="6749" spans="1:7" ht="14">
      <c r="A6749" s="762">
        <f t="shared" si="107"/>
        <v>1995</v>
      </c>
      <c r="B6749" s="865">
        <v>34978</v>
      </c>
      <c r="C6749" s="873">
        <v>965</v>
      </c>
      <c r="F6749" s="868"/>
      <c r="G6749" s="867"/>
    </row>
    <row r="6750" spans="1:7" ht="14">
      <c r="A6750" s="762">
        <f t="shared" si="107"/>
        <v>1995</v>
      </c>
      <c r="B6750" s="865">
        <v>34977</v>
      </c>
      <c r="C6750" s="873">
        <v>967</v>
      </c>
      <c r="F6750" s="868"/>
      <c r="G6750" s="867"/>
    </row>
    <row r="6751" spans="1:7" ht="14">
      <c r="A6751" s="762">
        <f t="shared" si="107"/>
        <v>1995</v>
      </c>
      <c r="B6751" s="865">
        <v>34976</v>
      </c>
      <c r="C6751" s="873">
        <v>978</v>
      </c>
      <c r="F6751" s="868"/>
      <c r="G6751" s="867"/>
    </row>
    <row r="6752" spans="1:7" ht="14">
      <c r="A6752" s="762">
        <f t="shared" si="107"/>
        <v>1995</v>
      </c>
      <c r="B6752" s="865">
        <v>34975</v>
      </c>
      <c r="C6752" s="873">
        <v>976</v>
      </c>
      <c r="F6752" s="868"/>
      <c r="G6752" s="867"/>
    </row>
    <row r="6753" spans="1:7" ht="14">
      <c r="A6753" s="762">
        <f t="shared" si="107"/>
        <v>1995</v>
      </c>
      <c r="B6753" s="865">
        <v>34974</v>
      </c>
      <c r="C6753" s="873">
        <v>964</v>
      </c>
      <c r="F6753" s="868"/>
      <c r="G6753" s="867"/>
    </row>
    <row r="6754" spans="1:7" ht="14">
      <c r="A6754" s="762">
        <f t="shared" si="107"/>
        <v>1995</v>
      </c>
      <c r="B6754" s="865">
        <v>34971</v>
      </c>
      <c r="C6754" s="873">
        <v>960</v>
      </c>
      <c r="F6754" s="868"/>
      <c r="G6754" s="867"/>
    </row>
    <row r="6755" spans="1:7" ht="14">
      <c r="A6755" s="762">
        <f t="shared" si="107"/>
        <v>1995</v>
      </c>
      <c r="B6755" s="865">
        <v>34970</v>
      </c>
      <c r="C6755" s="873">
        <v>976</v>
      </c>
      <c r="F6755" s="868"/>
      <c r="G6755" s="867"/>
    </row>
    <row r="6756" spans="1:7" ht="14">
      <c r="A6756" s="762">
        <f t="shared" si="107"/>
        <v>1995</v>
      </c>
      <c r="B6756" s="865">
        <v>34969</v>
      </c>
      <c r="C6756" s="873">
        <v>979</v>
      </c>
      <c r="F6756" s="868"/>
      <c r="G6756" s="867"/>
    </row>
    <row r="6757" spans="1:7" ht="14">
      <c r="A6757" s="762">
        <f t="shared" si="107"/>
        <v>1995</v>
      </c>
      <c r="B6757" s="865">
        <v>34968</v>
      </c>
      <c r="C6757" s="873">
        <v>967</v>
      </c>
      <c r="F6757" s="868"/>
      <c r="G6757" s="867"/>
    </row>
    <row r="6758" spans="1:7" ht="14">
      <c r="A6758" s="762">
        <f t="shared" si="107"/>
        <v>1995</v>
      </c>
      <c r="B6758" s="865">
        <v>34967</v>
      </c>
      <c r="C6758" s="873">
        <v>961</v>
      </c>
      <c r="F6758" s="868"/>
      <c r="G6758" s="867"/>
    </row>
    <row r="6759" spans="1:7" ht="14">
      <c r="A6759" s="762">
        <f t="shared" si="107"/>
        <v>1995</v>
      </c>
      <c r="B6759" s="865">
        <v>34964</v>
      </c>
      <c r="C6759" s="873">
        <v>952</v>
      </c>
      <c r="F6759" s="868"/>
      <c r="G6759" s="867"/>
    </row>
    <row r="6760" spans="1:7" ht="14">
      <c r="A6760" s="762">
        <f t="shared" si="107"/>
        <v>1995</v>
      </c>
      <c r="B6760" s="865">
        <v>34963</v>
      </c>
      <c r="C6760" s="873">
        <v>948</v>
      </c>
      <c r="F6760" s="868"/>
      <c r="G6760" s="867"/>
    </row>
    <row r="6761" spans="1:7" ht="14">
      <c r="A6761" s="762">
        <f t="shared" si="107"/>
        <v>1995</v>
      </c>
      <c r="B6761" s="865">
        <v>34962</v>
      </c>
      <c r="C6761" s="873">
        <v>943</v>
      </c>
      <c r="F6761" s="868"/>
      <c r="G6761" s="867"/>
    </row>
    <row r="6762" spans="1:7" ht="14">
      <c r="A6762" s="762">
        <f t="shared" si="107"/>
        <v>1995</v>
      </c>
      <c r="B6762" s="865">
        <v>34961</v>
      </c>
      <c r="C6762" s="873">
        <v>964</v>
      </c>
      <c r="F6762" s="868"/>
      <c r="G6762" s="867"/>
    </row>
    <row r="6763" spans="1:7" ht="14">
      <c r="A6763" s="762">
        <f t="shared" si="107"/>
        <v>1995</v>
      </c>
      <c r="B6763" s="865">
        <v>34960</v>
      </c>
      <c r="C6763" s="873">
        <v>988</v>
      </c>
      <c r="F6763" s="868"/>
      <c r="G6763" s="867"/>
    </row>
    <row r="6764" spans="1:7" ht="14">
      <c r="A6764" s="762">
        <f t="shared" si="107"/>
        <v>1995</v>
      </c>
      <c r="B6764" s="865">
        <v>34957</v>
      </c>
      <c r="C6764" s="873">
        <v>986</v>
      </c>
      <c r="F6764" s="868"/>
      <c r="G6764" s="867"/>
    </row>
    <row r="6765" spans="1:7" ht="14">
      <c r="A6765" s="762">
        <f t="shared" si="107"/>
        <v>1995</v>
      </c>
      <c r="B6765" s="865">
        <v>34956</v>
      </c>
      <c r="C6765" s="873">
        <v>1014</v>
      </c>
      <c r="F6765" s="868"/>
      <c r="G6765" s="874"/>
    </row>
    <row r="6766" spans="1:7" ht="14">
      <c r="A6766" s="762">
        <f t="shared" si="107"/>
        <v>1995</v>
      </c>
      <c r="B6766" s="865">
        <v>34955</v>
      </c>
      <c r="C6766" s="873">
        <v>1049</v>
      </c>
      <c r="F6766" s="868"/>
      <c r="G6766" s="874"/>
    </row>
    <row r="6767" spans="1:7" ht="14">
      <c r="A6767" s="762">
        <f t="shared" si="107"/>
        <v>1995</v>
      </c>
      <c r="B6767" s="865">
        <v>34954</v>
      </c>
      <c r="C6767" s="873">
        <v>1047</v>
      </c>
      <c r="F6767" s="868"/>
      <c r="G6767" s="874"/>
    </row>
    <row r="6768" spans="1:7" ht="14">
      <c r="A6768" s="762">
        <f t="shared" si="107"/>
        <v>1995</v>
      </c>
      <c r="B6768" s="865">
        <v>34953</v>
      </c>
      <c r="C6768" s="873">
        <v>1049</v>
      </c>
      <c r="F6768" s="868"/>
      <c r="G6768" s="874"/>
    </row>
    <row r="6769" spans="1:7" ht="14">
      <c r="A6769" s="762">
        <f t="shared" si="107"/>
        <v>1995</v>
      </c>
      <c r="B6769" s="865">
        <v>34950</v>
      </c>
      <c r="C6769" s="873">
        <v>1062</v>
      </c>
      <c r="F6769" s="868"/>
      <c r="G6769" s="874"/>
    </row>
    <row r="6770" spans="1:7" ht="14">
      <c r="A6770" s="762">
        <f t="shared" si="107"/>
        <v>1995</v>
      </c>
      <c r="B6770" s="865">
        <v>34949</v>
      </c>
      <c r="C6770" s="873">
        <v>1064</v>
      </c>
      <c r="F6770" s="868"/>
      <c r="G6770" s="874"/>
    </row>
    <row r="6771" spans="1:7" ht="14">
      <c r="A6771" s="762">
        <f t="shared" si="107"/>
        <v>1995</v>
      </c>
      <c r="B6771" s="865">
        <v>34948</v>
      </c>
      <c r="C6771" s="873">
        <v>1078</v>
      </c>
      <c r="F6771" s="868"/>
      <c r="G6771" s="874"/>
    </row>
    <row r="6772" spans="1:7" ht="14">
      <c r="A6772" s="762">
        <f t="shared" si="107"/>
        <v>1995</v>
      </c>
      <c r="B6772" s="865">
        <v>34947</v>
      </c>
      <c r="C6772" s="873">
        <v>1074</v>
      </c>
      <c r="F6772" s="868"/>
      <c r="G6772" s="874"/>
    </row>
    <row r="6773" spans="1:7" ht="14">
      <c r="A6773" s="762">
        <f t="shared" si="107"/>
        <v>1995</v>
      </c>
      <c r="B6773" s="865">
        <v>34943</v>
      </c>
      <c r="C6773" s="873">
        <v>1077</v>
      </c>
      <c r="F6773" s="868"/>
      <c r="G6773" s="874"/>
    </row>
    <row r="6774" spans="1:7" ht="14">
      <c r="A6774" s="762">
        <f t="shared" si="107"/>
        <v>1995</v>
      </c>
      <c r="B6774" s="865">
        <v>34942</v>
      </c>
      <c r="C6774" s="873">
        <v>1081</v>
      </c>
      <c r="F6774" s="868"/>
      <c r="G6774" s="874"/>
    </row>
    <row r="6775" spans="1:7" ht="14">
      <c r="A6775" s="762">
        <f t="shared" si="107"/>
        <v>1995</v>
      </c>
      <c r="B6775" s="865">
        <v>34941</v>
      </c>
      <c r="C6775" s="873">
        <v>1090</v>
      </c>
      <c r="F6775" s="868"/>
      <c r="G6775" s="874"/>
    </row>
    <row r="6776" spans="1:7" ht="14">
      <c r="A6776" s="762">
        <f t="shared" si="107"/>
        <v>1995</v>
      </c>
      <c r="B6776" s="865">
        <v>34940</v>
      </c>
      <c r="C6776" s="873">
        <v>1087</v>
      </c>
      <c r="F6776" s="868"/>
      <c r="G6776" s="874"/>
    </row>
    <row r="6777" spans="1:7" ht="14">
      <c r="A6777" s="762">
        <f t="shared" si="107"/>
        <v>1995</v>
      </c>
      <c r="B6777" s="865">
        <v>34939</v>
      </c>
      <c r="C6777" s="873">
        <v>1077</v>
      </c>
      <c r="F6777" s="868"/>
      <c r="G6777" s="874"/>
    </row>
    <row r="6778" spans="1:7" ht="14">
      <c r="A6778" s="762">
        <f t="shared" si="107"/>
        <v>1995</v>
      </c>
      <c r="B6778" s="865">
        <v>34936</v>
      </c>
      <c r="C6778" s="873">
        <v>1096</v>
      </c>
      <c r="F6778" s="868"/>
      <c r="G6778" s="874"/>
    </row>
    <row r="6779" spans="1:7" ht="14">
      <c r="A6779" s="762">
        <f t="shared" si="107"/>
        <v>1995</v>
      </c>
      <c r="B6779" s="865">
        <v>34935</v>
      </c>
      <c r="C6779" s="873">
        <v>1095</v>
      </c>
      <c r="F6779" s="868"/>
      <c r="G6779" s="874"/>
    </row>
    <row r="6780" spans="1:7" ht="14">
      <c r="A6780" s="762">
        <f t="shared" si="107"/>
        <v>1995</v>
      </c>
      <c r="B6780" s="865">
        <v>34934</v>
      </c>
      <c r="C6780" s="873">
        <v>1088</v>
      </c>
      <c r="F6780" s="868"/>
      <c r="G6780" s="874"/>
    </row>
    <row r="6781" spans="1:7" ht="14">
      <c r="A6781" s="762">
        <f t="shared" si="107"/>
        <v>1995</v>
      </c>
      <c r="B6781" s="865">
        <v>34933</v>
      </c>
      <c r="C6781" s="873">
        <v>1083</v>
      </c>
      <c r="F6781" s="868"/>
      <c r="G6781" s="874"/>
    </row>
    <row r="6782" spans="1:7" ht="14">
      <c r="A6782" s="762">
        <f t="shared" si="107"/>
        <v>1995</v>
      </c>
      <c r="B6782" s="865">
        <v>34932</v>
      </c>
      <c r="C6782" s="873">
        <v>1058</v>
      </c>
      <c r="F6782" s="868"/>
      <c r="G6782" s="874"/>
    </row>
    <row r="6783" spans="1:7" ht="14">
      <c r="A6783" s="762">
        <f t="shared" si="107"/>
        <v>1995</v>
      </c>
      <c r="B6783" s="865">
        <v>34929</v>
      </c>
      <c r="C6783" s="873">
        <v>1079</v>
      </c>
      <c r="F6783" s="868"/>
      <c r="G6783" s="874"/>
    </row>
    <row r="6784" spans="1:7" ht="14">
      <c r="A6784" s="762">
        <f t="shared" si="107"/>
        <v>1995</v>
      </c>
      <c r="B6784" s="865">
        <v>34928</v>
      </c>
      <c r="C6784" s="873">
        <v>1064</v>
      </c>
      <c r="F6784" s="868"/>
      <c r="G6784" s="874"/>
    </row>
    <row r="6785" spans="1:7" ht="14">
      <c r="A6785" s="762">
        <f t="shared" si="107"/>
        <v>1995</v>
      </c>
      <c r="B6785" s="865">
        <v>34927</v>
      </c>
      <c r="C6785" s="873">
        <v>1056</v>
      </c>
      <c r="F6785" s="868"/>
      <c r="G6785" s="874"/>
    </row>
    <row r="6786" spans="1:7" ht="14">
      <c r="A6786" s="762">
        <f t="shared" si="107"/>
        <v>1995</v>
      </c>
      <c r="B6786" s="865">
        <v>34926</v>
      </c>
      <c r="C6786" s="873">
        <v>1051</v>
      </c>
      <c r="F6786" s="868"/>
      <c r="G6786" s="874"/>
    </row>
    <row r="6787" spans="1:7" ht="14">
      <c r="A6787" s="762">
        <f t="shared" si="107"/>
        <v>1995</v>
      </c>
      <c r="B6787" s="865">
        <v>34925</v>
      </c>
      <c r="C6787" s="873">
        <v>1056</v>
      </c>
      <c r="F6787" s="868"/>
      <c r="G6787" s="874"/>
    </row>
    <row r="6788" spans="1:7" ht="14">
      <c r="A6788" s="762">
        <f t="shared" ref="A6788:A6851" si="108">YEAR(B6788)</f>
        <v>1995</v>
      </c>
      <c r="B6788" s="865">
        <v>34922</v>
      </c>
      <c r="C6788" s="873">
        <v>1045</v>
      </c>
      <c r="F6788" s="868"/>
      <c r="G6788" s="874"/>
    </row>
    <row r="6789" spans="1:7" ht="14">
      <c r="A6789" s="762">
        <f t="shared" si="108"/>
        <v>1995</v>
      </c>
      <c r="B6789" s="865">
        <v>34921</v>
      </c>
      <c r="C6789" s="873">
        <v>1055</v>
      </c>
      <c r="F6789" s="868"/>
      <c r="G6789" s="874"/>
    </row>
    <row r="6790" spans="1:7" ht="14">
      <c r="A6790" s="762">
        <f t="shared" si="108"/>
        <v>1995</v>
      </c>
      <c r="B6790" s="865">
        <v>34920</v>
      </c>
      <c r="C6790" s="873">
        <v>1067</v>
      </c>
      <c r="F6790" s="868"/>
      <c r="G6790" s="874"/>
    </row>
    <row r="6791" spans="1:7" ht="14">
      <c r="A6791" s="762">
        <f t="shared" si="108"/>
        <v>1995</v>
      </c>
      <c r="B6791" s="865">
        <v>34919</v>
      </c>
      <c r="C6791" s="873">
        <v>1072</v>
      </c>
      <c r="F6791" s="868"/>
      <c r="G6791" s="874"/>
    </row>
    <row r="6792" spans="1:7" ht="14">
      <c r="A6792" s="762">
        <f t="shared" si="108"/>
        <v>1995</v>
      </c>
      <c r="B6792" s="865">
        <v>34918</v>
      </c>
      <c r="C6792" s="873">
        <v>1062</v>
      </c>
      <c r="F6792" s="868"/>
      <c r="G6792" s="874"/>
    </row>
    <row r="6793" spans="1:7" ht="14">
      <c r="A6793" s="762">
        <f t="shared" si="108"/>
        <v>1995</v>
      </c>
      <c r="B6793" s="865">
        <v>34915</v>
      </c>
      <c r="C6793" s="873">
        <v>1074</v>
      </c>
      <c r="F6793" s="868"/>
      <c r="G6793" s="874"/>
    </row>
    <row r="6794" spans="1:7" ht="14">
      <c r="A6794" s="762">
        <f t="shared" si="108"/>
        <v>1995</v>
      </c>
      <c r="B6794" s="865">
        <v>34914</v>
      </c>
      <c r="C6794" s="873">
        <v>1097</v>
      </c>
      <c r="F6794" s="868"/>
      <c r="G6794" s="874"/>
    </row>
    <row r="6795" spans="1:7" ht="14">
      <c r="A6795" s="762">
        <f t="shared" si="108"/>
        <v>1995</v>
      </c>
      <c r="B6795" s="865">
        <v>34913</v>
      </c>
      <c r="C6795" s="873">
        <v>1083</v>
      </c>
      <c r="F6795" s="868"/>
      <c r="G6795" s="874"/>
    </row>
    <row r="6796" spans="1:7" ht="14">
      <c r="A6796" s="762">
        <f t="shared" si="108"/>
        <v>1995</v>
      </c>
      <c r="B6796" s="865">
        <v>34912</v>
      </c>
      <c r="C6796" s="873">
        <v>1111</v>
      </c>
      <c r="F6796" s="868"/>
      <c r="G6796" s="874"/>
    </row>
    <row r="6797" spans="1:7" ht="14">
      <c r="A6797" s="762">
        <f t="shared" si="108"/>
        <v>1995</v>
      </c>
      <c r="B6797" s="865">
        <v>34911</v>
      </c>
      <c r="C6797" s="873">
        <v>1109</v>
      </c>
      <c r="F6797" s="868"/>
      <c r="G6797" s="874"/>
    </row>
    <row r="6798" spans="1:7" ht="14">
      <c r="A6798" s="762">
        <f t="shared" si="108"/>
        <v>1995</v>
      </c>
      <c r="B6798" s="865">
        <v>34908</v>
      </c>
      <c r="C6798" s="873">
        <v>1092</v>
      </c>
      <c r="F6798" s="868"/>
      <c r="G6798" s="874"/>
    </row>
    <row r="6799" spans="1:7" ht="14">
      <c r="A6799" s="762">
        <f t="shared" si="108"/>
        <v>1995</v>
      </c>
      <c r="B6799" s="865">
        <v>34907</v>
      </c>
      <c r="C6799" s="873">
        <v>1093</v>
      </c>
      <c r="F6799" s="868"/>
      <c r="G6799" s="874"/>
    </row>
    <row r="6800" spans="1:7" ht="14">
      <c r="A6800" s="762">
        <f t="shared" si="108"/>
        <v>1995</v>
      </c>
      <c r="B6800" s="865">
        <v>34906</v>
      </c>
      <c r="C6800" s="873">
        <v>1099</v>
      </c>
      <c r="F6800" s="868"/>
      <c r="G6800" s="874"/>
    </row>
    <row r="6801" spans="1:7" ht="14">
      <c r="A6801" s="762">
        <f t="shared" si="108"/>
        <v>1995</v>
      </c>
      <c r="B6801" s="865">
        <v>34905</v>
      </c>
      <c r="C6801" s="873">
        <v>1095</v>
      </c>
      <c r="F6801" s="868"/>
      <c r="G6801" s="874"/>
    </row>
    <row r="6802" spans="1:7" ht="14">
      <c r="A6802" s="762">
        <f t="shared" si="108"/>
        <v>1995</v>
      </c>
      <c r="B6802" s="865">
        <v>34904</v>
      </c>
      <c r="C6802" s="873">
        <v>1109</v>
      </c>
      <c r="F6802" s="868"/>
      <c r="G6802" s="874"/>
    </row>
    <row r="6803" spans="1:7" ht="14">
      <c r="A6803" s="762">
        <f t="shared" si="108"/>
        <v>1995</v>
      </c>
      <c r="B6803" s="865">
        <v>34901</v>
      </c>
      <c r="C6803" s="873">
        <v>1100</v>
      </c>
      <c r="F6803" s="868"/>
      <c r="G6803" s="874"/>
    </row>
    <row r="6804" spans="1:7" ht="14">
      <c r="A6804" s="762">
        <f t="shared" si="108"/>
        <v>1995</v>
      </c>
      <c r="B6804" s="865">
        <v>34900</v>
      </c>
      <c r="C6804" s="873">
        <v>1087</v>
      </c>
      <c r="F6804" s="868"/>
      <c r="G6804" s="874"/>
    </row>
    <row r="6805" spans="1:7" ht="14">
      <c r="A6805" s="762">
        <f t="shared" si="108"/>
        <v>1995</v>
      </c>
      <c r="B6805" s="865">
        <v>34899</v>
      </c>
      <c r="C6805" s="873">
        <v>1078</v>
      </c>
      <c r="F6805" s="868"/>
      <c r="G6805" s="874"/>
    </row>
    <row r="6806" spans="1:7" ht="14">
      <c r="A6806" s="762">
        <f t="shared" si="108"/>
        <v>1995</v>
      </c>
      <c r="B6806" s="865">
        <v>34898</v>
      </c>
      <c r="C6806" s="873">
        <v>1067</v>
      </c>
      <c r="F6806" s="868"/>
      <c r="G6806" s="874"/>
    </row>
    <row r="6807" spans="1:7" ht="14">
      <c r="A6807" s="762">
        <f t="shared" si="108"/>
        <v>1995</v>
      </c>
      <c r="B6807" s="865">
        <v>34897</v>
      </c>
      <c r="C6807" s="873">
        <v>1051</v>
      </c>
      <c r="F6807" s="868"/>
      <c r="G6807" s="874"/>
    </row>
    <row r="6808" spans="1:7" ht="14">
      <c r="A6808" s="762">
        <f t="shared" si="108"/>
        <v>1995</v>
      </c>
      <c r="B6808" s="865">
        <v>34894</v>
      </c>
      <c r="C6808" s="873">
        <v>1054</v>
      </c>
      <c r="F6808" s="868"/>
      <c r="G6808" s="874"/>
    </row>
    <row r="6809" spans="1:7" ht="14">
      <c r="A6809" s="762">
        <f t="shared" si="108"/>
        <v>1995</v>
      </c>
      <c r="B6809" s="865">
        <v>34893</v>
      </c>
      <c r="C6809" s="873">
        <v>1045</v>
      </c>
      <c r="F6809" s="868"/>
      <c r="G6809" s="874"/>
    </row>
    <row r="6810" spans="1:7" ht="14">
      <c r="A6810" s="762">
        <f t="shared" si="108"/>
        <v>1995</v>
      </c>
      <c r="B6810" s="865">
        <v>34892</v>
      </c>
      <c r="C6810" s="873">
        <v>1038</v>
      </c>
      <c r="F6810" s="868"/>
      <c r="G6810" s="874"/>
    </row>
    <row r="6811" spans="1:7" ht="14">
      <c r="A6811" s="762">
        <f t="shared" si="108"/>
        <v>1995</v>
      </c>
      <c r="B6811" s="865">
        <v>34891</v>
      </c>
      <c r="C6811" s="873">
        <v>1055</v>
      </c>
      <c r="F6811" s="868"/>
      <c r="G6811" s="874"/>
    </row>
    <row r="6812" spans="1:7" ht="14">
      <c r="A6812" s="762">
        <f t="shared" si="108"/>
        <v>1995</v>
      </c>
      <c r="B6812" s="865">
        <v>34890</v>
      </c>
      <c r="C6812" s="873">
        <v>1037</v>
      </c>
      <c r="F6812" s="868"/>
      <c r="G6812" s="874"/>
    </row>
    <row r="6813" spans="1:7" ht="14">
      <c r="A6813" s="762">
        <f t="shared" si="108"/>
        <v>1995</v>
      </c>
      <c r="B6813" s="865">
        <v>34887</v>
      </c>
      <c r="C6813" s="873">
        <v>1033</v>
      </c>
      <c r="F6813" s="868"/>
      <c r="G6813" s="874"/>
    </row>
    <row r="6814" spans="1:7" ht="14">
      <c r="A6814" s="762">
        <f t="shared" si="108"/>
        <v>1995</v>
      </c>
      <c r="B6814" s="865">
        <v>34886</v>
      </c>
      <c r="C6814" s="873">
        <v>1075</v>
      </c>
      <c r="F6814" s="868"/>
      <c r="G6814" s="874"/>
    </row>
    <row r="6815" spans="1:7" ht="14">
      <c r="A6815" s="762">
        <f t="shared" si="108"/>
        <v>1995</v>
      </c>
      <c r="B6815" s="865">
        <v>34885</v>
      </c>
      <c r="C6815" s="873">
        <v>1092</v>
      </c>
      <c r="F6815" s="868"/>
      <c r="G6815" s="874"/>
    </row>
    <row r="6816" spans="1:7" ht="14">
      <c r="A6816" s="762">
        <f t="shared" si="108"/>
        <v>1995</v>
      </c>
      <c r="B6816" s="865">
        <v>34883</v>
      </c>
      <c r="C6816" s="873">
        <v>1105</v>
      </c>
      <c r="F6816" s="868"/>
      <c r="G6816" s="874"/>
    </row>
    <row r="6817" spans="1:7" ht="14">
      <c r="A6817" s="762">
        <f t="shared" si="108"/>
        <v>1995</v>
      </c>
      <c r="B6817" s="865">
        <v>34880</v>
      </c>
      <c r="C6817" s="873">
        <v>1106</v>
      </c>
      <c r="F6817" s="868"/>
      <c r="G6817" s="874"/>
    </row>
    <row r="6818" spans="1:7" ht="14">
      <c r="A6818" s="762">
        <f t="shared" si="108"/>
        <v>1995</v>
      </c>
      <c r="B6818" s="865">
        <v>34879</v>
      </c>
      <c r="C6818" s="873">
        <v>1123</v>
      </c>
      <c r="F6818" s="868"/>
      <c r="G6818" s="874"/>
    </row>
    <row r="6819" spans="1:7" ht="14">
      <c r="A6819" s="762">
        <f t="shared" si="108"/>
        <v>1995</v>
      </c>
      <c r="B6819" s="865">
        <v>34878</v>
      </c>
      <c r="C6819" s="873">
        <v>1099</v>
      </c>
      <c r="F6819" s="868"/>
      <c r="G6819" s="874"/>
    </row>
    <row r="6820" spans="1:7" ht="14">
      <c r="A6820" s="762">
        <f t="shared" si="108"/>
        <v>1995</v>
      </c>
      <c r="B6820" s="865">
        <v>34877</v>
      </c>
      <c r="C6820" s="873">
        <v>1119</v>
      </c>
      <c r="F6820" s="868"/>
      <c r="G6820" s="874"/>
    </row>
    <row r="6821" spans="1:7" ht="14">
      <c r="A6821" s="762">
        <f t="shared" si="108"/>
        <v>1995</v>
      </c>
      <c r="B6821" s="865">
        <v>34876</v>
      </c>
      <c r="C6821" s="873">
        <v>1132</v>
      </c>
      <c r="F6821" s="868"/>
      <c r="G6821" s="874"/>
    </row>
    <row r="6822" spans="1:7" ht="14">
      <c r="A6822" s="762">
        <f t="shared" si="108"/>
        <v>1995</v>
      </c>
      <c r="B6822" s="865">
        <v>34873</v>
      </c>
      <c r="C6822" s="873">
        <v>1152</v>
      </c>
      <c r="F6822" s="868"/>
      <c r="G6822" s="874"/>
    </row>
    <row r="6823" spans="1:7" ht="14">
      <c r="A6823" s="762">
        <f t="shared" si="108"/>
        <v>1995</v>
      </c>
      <c r="B6823" s="865">
        <v>34872</v>
      </c>
      <c r="C6823" s="873">
        <v>1145</v>
      </c>
      <c r="F6823" s="868"/>
      <c r="G6823" s="874"/>
    </row>
    <row r="6824" spans="1:7" ht="14">
      <c r="A6824" s="762">
        <f t="shared" si="108"/>
        <v>1995</v>
      </c>
      <c r="B6824" s="865">
        <v>34871</v>
      </c>
      <c r="C6824" s="873">
        <v>1162</v>
      </c>
      <c r="F6824" s="868"/>
      <c r="G6824" s="874"/>
    </row>
    <row r="6825" spans="1:7" ht="14">
      <c r="A6825" s="762">
        <f t="shared" si="108"/>
        <v>1995</v>
      </c>
      <c r="B6825" s="865">
        <v>34870</v>
      </c>
      <c r="C6825" s="873">
        <v>1176</v>
      </c>
      <c r="F6825" s="868"/>
      <c r="G6825" s="874"/>
    </row>
    <row r="6826" spans="1:7" ht="14">
      <c r="A6826" s="762">
        <f t="shared" si="108"/>
        <v>1995</v>
      </c>
      <c r="B6826" s="865">
        <v>34869</v>
      </c>
      <c r="C6826" s="873">
        <v>1130</v>
      </c>
      <c r="F6826" s="868"/>
      <c r="G6826" s="874"/>
    </row>
    <row r="6827" spans="1:7" ht="14">
      <c r="A6827" s="762">
        <f t="shared" si="108"/>
        <v>1995</v>
      </c>
      <c r="B6827" s="865">
        <v>34866</v>
      </c>
      <c r="C6827" s="873">
        <v>1123</v>
      </c>
      <c r="F6827" s="868"/>
      <c r="G6827" s="874"/>
    </row>
    <row r="6828" spans="1:7" ht="14">
      <c r="A6828" s="762">
        <f t="shared" si="108"/>
        <v>1995</v>
      </c>
      <c r="B6828" s="865">
        <v>34865</v>
      </c>
      <c r="C6828" s="873">
        <v>1156</v>
      </c>
      <c r="F6828" s="868"/>
      <c r="G6828" s="874"/>
    </row>
    <row r="6829" spans="1:7" ht="14">
      <c r="A6829" s="762">
        <f t="shared" si="108"/>
        <v>1995</v>
      </c>
      <c r="B6829" s="865">
        <v>34864</v>
      </c>
      <c r="C6829" s="873">
        <v>1158</v>
      </c>
      <c r="F6829" s="868"/>
      <c r="G6829" s="874"/>
    </row>
    <row r="6830" spans="1:7" ht="14">
      <c r="A6830" s="762">
        <f t="shared" si="108"/>
        <v>1995</v>
      </c>
      <c r="B6830" s="865">
        <v>34863</v>
      </c>
      <c r="C6830" s="873">
        <v>1107</v>
      </c>
      <c r="F6830" s="868"/>
      <c r="G6830" s="874"/>
    </row>
    <row r="6831" spans="1:7" ht="14">
      <c r="A6831" s="762">
        <f t="shared" si="108"/>
        <v>1995</v>
      </c>
      <c r="B6831" s="865">
        <v>34862</v>
      </c>
      <c r="C6831" s="873">
        <v>1151</v>
      </c>
      <c r="F6831" s="868"/>
      <c r="G6831" s="874"/>
    </row>
    <row r="6832" spans="1:7" ht="14">
      <c r="A6832" s="762">
        <f t="shared" si="108"/>
        <v>1995</v>
      </c>
      <c r="B6832" s="865">
        <v>34859</v>
      </c>
      <c r="C6832" s="873">
        <v>1185</v>
      </c>
      <c r="F6832" s="868"/>
      <c r="G6832" s="874"/>
    </row>
    <row r="6833" spans="1:7" ht="14">
      <c r="A6833" s="762">
        <f t="shared" si="108"/>
        <v>1995</v>
      </c>
      <c r="B6833" s="865">
        <v>34858</v>
      </c>
      <c r="C6833" s="873">
        <v>1129</v>
      </c>
      <c r="F6833" s="868"/>
      <c r="G6833" s="874"/>
    </row>
    <row r="6834" spans="1:7" ht="14">
      <c r="A6834" s="762">
        <f t="shared" si="108"/>
        <v>1995</v>
      </c>
      <c r="B6834" s="865">
        <v>34857</v>
      </c>
      <c r="C6834" s="873">
        <v>1090</v>
      </c>
      <c r="F6834" s="868"/>
      <c r="G6834" s="874"/>
    </row>
    <row r="6835" spans="1:7" ht="14">
      <c r="A6835" s="762">
        <f t="shared" si="108"/>
        <v>1995</v>
      </c>
      <c r="B6835" s="865">
        <v>34856</v>
      </c>
      <c r="C6835" s="873">
        <v>1054</v>
      </c>
      <c r="F6835" s="868"/>
      <c r="G6835" s="874"/>
    </row>
    <row r="6836" spans="1:7" ht="14">
      <c r="A6836" s="762">
        <f t="shared" si="108"/>
        <v>1995</v>
      </c>
      <c r="B6836" s="865">
        <v>34855</v>
      </c>
      <c r="C6836" s="873">
        <v>1026</v>
      </c>
      <c r="F6836" s="868"/>
      <c r="G6836" s="874"/>
    </row>
    <row r="6837" spans="1:7" ht="14">
      <c r="A6837" s="762">
        <f t="shared" si="108"/>
        <v>1995</v>
      </c>
      <c r="B6837" s="865">
        <v>34852</v>
      </c>
      <c r="C6837" s="873">
        <v>1040</v>
      </c>
      <c r="F6837" s="868"/>
      <c r="G6837" s="874"/>
    </row>
    <row r="6838" spans="1:7" ht="14">
      <c r="A6838" s="762">
        <f t="shared" si="108"/>
        <v>1995</v>
      </c>
      <c r="B6838" s="865">
        <v>34851</v>
      </c>
      <c r="C6838" s="873">
        <v>1066</v>
      </c>
      <c r="F6838" s="868"/>
      <c r="G6838" s="874"/>
    </row>
    <row r="6839" spans="1:7" ht="14">
      <c r="A6839" s="762">
        <f t="shared" si="108"/>
        <v>1995</v>
      </c>
      <c r="B6839" s="865">
        <v>34850</v>
      </c>
      <c r="C6839" s="873">
        <v>1060</v>
      </c>
      <c r="F6839" s="868"/>
      <c r="G6839" s="874"/>
    </row>
    <row r="6840" spans="1:7" ht="14">
      <c r="A6840" s="762">
        <f t="shared" si="108"/>
        <v>1995</v>
      </c>
      <c r="B6840" s="865">
        <v>34849</v>
      </c>
      <c r="C6840" s="873">
        <v>1078</v>
      </c>
      <c r="F6840" s="868"/>
      <c r="G6840" s="874"/>
    </row>
    <row r="6841" spans="1:7" ht="14">
      <c r="A6841" s="762">
        <f t="shared" si="108"/>
        <v>1995</v>
      </c>
      <c r="B6841" s="865">
        <v>34845</v>
      </c>
      <c r="C6841" s="873">
        <v>1027</v>
      </c>
      <c r="F6841" s="868"/>
      <c r="G6841" s="874"/>
    </row>
    <row r="6842" spans="1:7" ht="14">
      <c r="A6842" s="762">
        <f t="shared" si="108"/>
        <v>1995</v>
      </c>
      <c r="B6842" s="865">
        <v>34844</v>
      </c>
      <c r="C6842" s="873">
        <v>1006</v>
      </c>
      <c r="F6842" s="868"/>
      <c r="G6842" s="874"/>
    </row>
    <row r="6843" spans="1:7" ht="14">
      <c r="A6843" s="762">
        <f t="shared" si="108"/>
        <v>1995</v>
      </c>
      <c r="B6843" s="865">
        <v>34843</v>
      </c>
      <c r="C6843" s="873">
        <v>996</v>
      </c>
      <c r="F6843" s="868"/>
      <c r="G6843" s="867"/>
    </row>
    <row r="6844" spans="1:7" ht="14">
      <c r="A6844" s="762">
        <f t="shared" si="108"/>
        <v>1995</v>
      </c>
      <c r="B6844" s="865">
        <v>34842</v>
      </c>
      <c r="C6844" s="873">
        <v>1019</v>
      </c>
      <c r="F6844" s="868"/>
      <c r="G6844" s="874"/>
    </row>
    <row r="6845" spans="1:7" ht="14">
      <c r="A6845" s="762">
        <f t="shared" si="108"/>
        <v>1995</v>
      </c>
      <c r="B6845" s="865">
        <v>34841</v>
      </c>
      <c r="C6845" s="873">
        <v>1016</v>
      </c>
      <c r="F6845" s="868"/>
      <c r="G6845" s="874"/>
    </row>
    <row r="6846" spans="1:7" ht="14">
      <c r="A6846" s="762">
        <f t="shared" si="108"/>
        <v>1995</v>
      </c>
      <c r="B6846" s="865">
        <v>34838</v>
      </c>
      <c r="C6846" s="873">
        <v>1016</v>
      </c>
      <c r="F6846" s="868"/>
      <c r="G6846" s="874"/>
    </row>
    <row r="6847" spans="1:7" ht="14">
      <c r="A6847" s="762">
        <f t="shared" si="108"/>
        <v>1995</v>
      </c>
      <c r="B6847" s="865">
        <v>34837</v>
      </c>
      <c r="C6847" s="873">
        <v>998</v>
      </c>
      <c r="F6847" s="868"/>
      <c r="G6847" s="867"/>
    </row>
    <row r="6848" spans="1:7" ht="14">
      <c r="A6848" s="762">
        <f t="shared" si="108"/>
        <v>1995</v>
      </c>
      <c r="B6848" s="865">
        <v>34836</v>
      </c>
      <c r="C6848" s="873">
        <v>1006</v>
      </c>
      <c r="F6848" s="868"/>
      <c r="G6848" s="874"/>
    </row>
    <row r="6849" spans="1:7" ht="14">
      <c r="A6849" s="762">
        <f t="shared" si="108"/>
        <v>1995</v>
      </c>
      <c r="B6849" s="865">
        <v>34835</v>
      </c>
      <c r="C6849" s="873">
        <v>1048</v>
      </c>
      <c r="F6849" s="868"/>
      <c r="G6849" s="874"/>
    </row>
    <row r="6850" spans="1:7" ht="14">
      <c r="A6850" s="762">
        <f t="shared" si="108"/>
        <v>1995</v>
      </c>
      <c r="B6850" s="865">
        <v>34834</v>
      </c>
      <c r="C6850" s="873">
        <v>1045</v>
      </c>
      <c r="F6850" s="868"/>
      <c r="G6850" s="874"/>
    </row>
    <row r="6851" spans="1:7" ht="14">
      <c r="A6851" s="762">
        <f t="shared" si="108"/>
        <v>1995</v>
      </c>
      <c r="B6851" s="865">
        <v>34831</v>
      </c>
      <c r="C6851" s="873">
        <v>1056</v>
      </c>
      <c r="F6851" s="868"/>
      <c r="G6851" s="874"/>
    </row>
    <row r="6852" spans="1:7" ht="14">
      <c r="A6852" s="762">
        <f t="shared" ref="A6852:A6915" si="109">YEAR(B6852)</f>
        <v>1995</v>
      </c>
      <c r="B6852" s="865">
        <v>34830</v>
      </c>
      <c r="C6852" s="873">
        <v>1105</v>
      </c>
      <c r="F6852" s="868"/>
      <c r="G6852" s="874"/>
    </row>
    <row r="6853" spans="1:7" ht="14">
      <c r="A6853" s="762">
        <f t="shared" si="109"/>
        <v>1995</v>
      </c>
      <c r="B6853" s="865">
        <v>34829</v>
      </c>
      <c r="C6853" s="873">
        <v>1083</v>
      </c>
      <c r="F6853" s="868"/>
      <c r="G6853" s="874"/>
    </row>
    <row r="6854" spans="1:7" ht="14">
      <c r="A6854" s="762">
        <f t="shared" si="109"/>
        <v>1995</v>
      </c>
      <c r="B6854" s="865">
        <v>34828</v>
      </c>
      <c r="C6854" s="873">
        <v>1111</v>
      </c>
      <c r="F6854" s="868"/>
      <c r="G6854" s="874"/>
    </row>
    <row r="6855" spans="1:7" ht="14">
      <c r="A6855" s="762">
        <f t="shared" si="109"/>
        <v>1995</v>
      </c>
      <c r="B6855" s="865">
        <v>34827</v>
      </c>
      <c r="C6855" s="873">
        <v>1177</v>
      </c>
      <c r="F6855" s="868"/>
      <c r="G6855" s="874"/>
    </row>
    <row r="6856" spans="1:7" ht="14">
      <c r="A6856" s="762">
        <f t="shared" si="109"/>
        <v>1995</v>
      </c>
      <c r="B6856" s="865">
        <v>34824</v>
      </c>
      <c r="C6856" s="873">
        <v>1138</v>
      </c>
      <c r="F6856" s="868"/>
      <c r="G6856" s="874"/>
    </row>
    <row r="6857" spans="1:7" ht="14">
      <c r="A6857" s="762">
        <f t="shared" si="109"/>
        <v>1995</v>
      </c>
      <c r="B6857" s="865">
        <v>34823</v>
      </c>
      <c r="C6857" s="873">
        <v>1154</v>
      </c>
      <c r="F6857" s="868"/>
      <c r="G6857" s="874"/>
    </row>
    <row r="6858" spans="1:7" ht="14">
      <c r="A6858" s="762">
        <f t="shared" si="109"/>
        <v>1995</v>
      </c>
      <c r="B6858" s="865">
        <v>34822</v>
      </c>
      <c r="C6858" s="873">
        <v>1195</v>
      </c>
      <c r="F6858" s="868"/>
      <c r="G6858" s="874"/>
    </row>
    <row r="6859" spans="1:7" ht="14">
      <c r="A6859" s="762">
        <f t="shared" si="109"/>
        <v>1995</v>
      </c>
      <c r="B6859" s="865">
        <v>34821</v>
      </c>
      <c r="C6859" s="873">
        <v>1244</v>
      </c>
      <c r="F6859" s="868"/>
      <c r="G6859" s="874"/>
    </row>
    <row r="6860" spans="1:7" ht="14">
      <c r="A6860" s="762">
        <f t="shared" si="109"/>
        <v>1995</v>
      </c>
      <c r="B6860" s="865">
        <v>34820</v>
      </c>
      <c r="C6860" s="873">
        <v>1233</v>
      </c>
      <c r="F6860" s="868"/>
      <c r="G6860" s="874"/>
    </row>
    <row r="6861" spans="1:7" ht="14">
      <c r="A6861" s="762">
        <f t="shared" si="109"/>
        <v>1995</v>
      </c>
      <c r="B6861" s="865">
        <v>34817</v>
      </c>
      <c r="C6861" s="873">
        <v>1217</v>
      </c>
      <c r="F6861" s="868"/>
      <c r="G6861" s="874"/>
    </row>
    <row r="6862" spans="1:7" ht="14">
      <c r="A6862" s="762">
        <f t="shared" si="109"/>
        <v>1995</v>
      </c>
      <c r="B6862" s="865">
        <v>34816</v>
      </c>
      <c r="C6862" s="873">
        <v>1210</v>
      </c>
      <c r="F6862" s="868"/>
      <c r="G6862" s="874"/>
    </row>
    <row r="6863" spans="1:7" ht="14">
      <c r="A6863" s="762">
        <f t="shared" si="109"/>
        <v>1995</v>
      </c>
      <c r="B6863" s="865">
        <v>34815</v>
      </c>
      <c r="C6863" s="873">
        <v>1190</v>
      </c>
      <c r="F6863" s="868"/>
      <c r="G6863" s="874"/>
    </row>
    <row r="6864" spans="1:7" ht="14">
      <c r="A6864" s="762">
        <f t="shared" si="109"/>
        <v>1995</v>
      </c>
      <c r="B6864" s="865">
        <v>34814</v>
      </c>
      <c r="C6864" s="873">
        <v>1206</v>
      </c>
      <c r="F6864" s="868"/>
      <c r="G6864" s="874"/>
    </row>
    <row r="6865" spans="1:7" ht="14">
      <c r="A6865" s="762">
        <f t="shared" si="109"/>
        <v>1995</v>
      </c>
      <c r="B6865" s="865">
        <v>34813</v>
      </c>
      <c r="C6865" s="873">
        <v>1245</v>
      </c>
      <c r="F6865" s="868"/>
      <c r="G6865" s="874"/>
    </row>
    <row r="6866" spans="1:7" ht="14">
      <c r="A6866" s="762">
        <f t="shared" si="109"/>
        <v>1995</v>
      </c>
      <c r="B6866" s="865">
        <v>34810</v>
      </c>
      <c r="C6866" s="873">
        <v>1273</v>
      </c>
      <c r="F6866" s="868"/>
      <c r="G6866" s="874"/>
    </row>
    <row r="6867" spans="1:7" ht="14">
      <c r="A6867" s="762">
        <f t="shared" si="109"/>
        <v>1995</v>
      </c>
      <c r="B6867" s="865">
        <v>34809</v>
      </c>
      <c r="C6867" s="873">
        <v>1280</v>
      </c>
      <c r="F6867" s="868"/>
      <c r="G6867" s="874"/>
    </row>
    <row r="6868" spans="1:7" ht="14">
      <c r="A6868" s="762">
        <f t="shared" si="109"/>
        <v>1995</v>
      </c>
      <c r="B6868" s="865">
        <v>34808</v>
      </c>
      <c r="C6868" s="873">
        <v>1341</v>
      </c>
      <c r="F6868" s="868"/>
      <c r="G6868" s="874"/>
    </row>
    <row r="6869" spans="1:7" ht="14">
      <c r="A6869" s="762">
        <f t="shared" si="109"/>
        <v>1995</v>
      </c>
      <c r="B6869" s="865">
        <v>34807</v>
      </c>
      <c r="C6869" s="873">
        <v>1352</v>
      </c>
      <c r="F6869" s="868"/>
      <c r="G6869" s="874"/>
    </row>
    <row r="6870" spans="1:7" ht="14">
      <c r="A6870" s="762">
        <f t="shared" si="109"/>
        <v>1995</v>
      </c>
      <c r="B6870" s="865">
        <v>34806</v>
      </c>
      <c r="C6870" s="873">
        <v>1337</v>
      </c>
      <c r="F6870" s="868"/>
      <c r="G6870" s="874"/>
    </row>
    <row r="6871" spans="1:7" ht="14">
      <c r="A6871" s="762">
        <f t="shared" si="109"/>
        <v>1995</v>
      </c>
      <c r="B6871" s="865">
        <v>34802</v>
      </c>
      <c r="C6871" s="873">
        <v>1344</v>
      </c>
      <c r="F6871" s="868"/>
      <c r="G6871" s="874"/>
    </row>
    <row r="6872" spans="1:7" ht="14">
      <c r="A6872" s="762">
        <f t="shared" si="109"/>
        <v>1995</v>
      </c>
      <c r="B6872" s="865">
        <v>34801</v>
      </c>
      <c r="C6872" s="873">
        <v>1427</v>
      </c>
      <c r="F6872" s="868"/>
      <c r="G6872" s="874"/>
    </row>
    <row r="6873" spans="1:7" ht="14">
      <c r="A6873" s="762">
        <f t="shared" si="109"/>
        <v>1995</v>
      </c>
      <c r="B6873" s="865">
        <v>34800</v>
      </c>
      <c r="C6873" s="873">
        <v>1412</v>
      </c>
      <c r="F6873" s="868"/>
      <c r="G6873" s="874"/>
    </row>
    <row r="6874" spans="1:7" ht="14">
      <c r="A6874" s="762">
        <f t="shared" si="109"/>
        <v>1995</v>
      </c>
      <c r="B6874" s="865">
        <v>34799</v>
      </c>
      <c r="C6874" s="873">
        <v>1370</v>
      </c>
      <c r="F6874" s="868"/>
      <c r="G6874" s="874"/>
    </row>
    <row r="6875" spans="1:7" ht="14">
      <c r="A6875" s="762">
        <f t="shared" si="109"/>
        <v>1995</v>
      </c>
      <c r="B6875" s="865">
        <v>34796</v>
      </c>
      <c r="C6875" s="873">
        <v>1359</v>
      </c>
      <c r="F6875" s="868"/>
      <c r="G6875" s="874"/>
    </row>
    <row r="6876" spans="1:7" ht="14">
      <c r="A6876" s="762">
        <f t="shared" si="109"/>
        <v>1995</v>
      </c>
      <c r="B6876" s="865">
        <v>34795</v>
      </c>
      <c r="C6876" s="873">
        <v>1355</v>
      </c>
      <c r="F6876" s="868"/>
      <c r="G6876" s="874"/>
    </row>
    <row r="6877" spans="1:7" ht="14">
      <c r="A6877" s="762">
        <f t="shared" si="109"/>
        <v>1995</v>
      </c>
      <c r="B6877" s="865">
        <v>34794</v>
      </c>
      <c r="C6877" s="873">
        <v>1394</v>
      </c>
      <c r="F6877" s="868"/>
      <c r="G6877" s="874"/>
    </row>
    <row r="6878" spans="1:7" ht="14">
      <c r="A6878" s="762">
        <f t="shared" si="109"/>
        <v>1995</v>
      </c>
      <c r="B6878" s="865">
        <v>34793</v>
      </c>
      <c r="C6878" s="873">
        <v>1397</v>
      </c>
      <c r="F6878" s="868"/>
      <c r="G6878" s="874"/>
    </row>
    <row r="6879" spans="1:7" ht="14">
      <c r="A6879" s="762">
        <f t="shared" si="109"/>
        <v>1995</v>
      </c>
      <c r="B6879" s="865">
        <v>34792</v>
      </c>
      <c r="C6879" s="873">
        <v>1443</v>
      </c>
      <c r="F6879" s="868"/>
      <c r="G6879" s="874"/>
    </row>
    <row r="6880" spans="1:7" ht="14">
      <c r="A6880" s="762">
        <f t="shared" si="109"/>
        <v>1995</v>
      </c>
      <c r="B6880" s="865">
        <v>34789</v>
      </c>
      <c r="C6880" s="873">
        <v>1441</v>
      </c>
      <c r="F6880" s="868"/>
      <c r="G6880" s="874"/>
    </row>
    <row r="6881" spans="1:7" ht="14">
      <c r="A6881" s="762">
        <f t="shared" si="109"/>
        <v>1995</v>
      </c>
      <c r="B6881" s="865">
        <v>34788</v>
      </c>
      <c r="C6881" s="873">
        <v>1428</v>
      </c>
      <c r="F6881" s="868"/>
      <c r="G6881" s="874"/>
    </row>
    <row r="6882" spans="1:7" ht="14">
      <c r="A6882" s="762">
        <f t="shared" si="109"/>
        <v>1995</v>
      </c>
      <c r="B6882" s="865">
        <v>34787</v>
      </c>
      <c r="C6882" s="873">
        <v>1501</v>
      </c>
      <c r="F6882" s="868"/>
      <c r="G6882" s="874"/>
    </row>
    <row r="6883" spans="1:7" ht="14">
      <c r="A6883" s="762">
        <f t="shared" si="109"/>
        <v>1995</v>
      </c>
      <c r="B6883" s="865">
        <v>34786</v>
      </c>
      <c r="C6883" s="873">
        <v>1521</v>
      </c>
      <c r="F6883" s="868"/>
      <c r="G6883" s="874"/>
    </row>
    <row r="6884" spans="1:7" ht="14">
      <c r="A6884" s="762">
        <f t="shared" si="109"/>
        <v>1995</v>
      </c>
      <c r="B6884" s="865">
        <v>34785</v>
      </c>
      <c r="C6884" s="873">
        <v>1475</v>
      </c>
      <c r="F6884" s="868"/>
      <c r="G6884" s="874"/>
    </row>
    <row r="6885" spans="1:7" ht="14">
      <c r="A6885" s="762">
        <f t="shared" si="109"/>
        <v>1995</v>
      </c>
      <c r="B6885" s="865">
        <v>34782</v>
      </c>
      <c r="C6885" s="873">
        <v>1471</v>
      </c>
      <c r="F6885" s="868"/>
      <c r="G6885" s="874"/>
    </row>
    <row r="6886" spans="1:7" ht="14">
      <c r="A6886" s="762">
        <f t="shared" si="109"/>
        <v>1995</v>
      </c>
      <c r="B6886" s="865">
        <v>34781</v>
      </c>
      <c r="C6886" s="873">
        <v>1529</v>
      </c>
      <c r="F6886" s="868"/>
      <c r="G6886" s="874"/>
    </row>
    <row r="6887" spans="1:7" ht="14">
      <c r="A6887" s="762">
        <f t="shared" si="109"/>
        <v>1995</v>
      </c>
      <c r="B6887" s="865">
        <v>34780</v>
      </c>
      <c r="C6887" s="873">
        <v>1522</v>
      </c>
      <c r="F6887" s="868"/>
      <c r="G6887" s="874"/>
    </row>
    <row r="6888" spans="1:7" ht="14">
      <c r="A6888" s="762">
        <f t="shared" si="109"/>
        <v>1995</v>
      </c>
      <c r="B6888" s="865">
        <v>34779</v>
      </c>
      <c r="C6888" s="873">
        <v>1523</v>
      </c>
      <c r="F6888" s="868"/>
      <c r="G6888" s="874"/>
    </row>
    <row r="6889" spans="1:7" ht="14">
      <c r="A6889" s="762">
        <f t="shared" si="109"/>
        <v>1995</v>
      </c>
      <c r="B6889" s="865">
        <v>34778</v>
      </c>
      <c r="C6889" s="873">
        <v>1517</v>
      </c>
      <c r="F6889" s="868"/>
      <c r="G6889" s="874"/>
    </row>
    <row r="6890" spans="1:7" ht="14">
      <c r="A6890" s="762">
        <f t="shared" si="109"/>
        <v>1995</v>
      </c>
      <c r="B6890" s="865">
        <v>34775</v>
      </c>
      <c r="C6890" s="873">
        <v>1512</v>
      </c>
      <c r="F6890" s="868"/>
      <c r="G6890" s="874"/>
    </row>
    <row r="6891" spans="1:7" ht="14">
      <c r="A6891" s="762">
        <f t="shared" si="109"/>
        <v>1995</v>
      </c>
      <c r="B6891" s="865">
        <v>34774</v>
      </c>
      <c r="C6891" s="873">
        <v>1423</v>
      </c>
      <c r="F6891" s="868"/>
      <c r="G6891" s="874"/>
    </row>
    <row r="6892" spans="1:7" ht="14">
      <c r="A6892" s="762">
        <f t="shared" si="109"/>
        <v>1995</v>
      </c>
      <c r="B6892" s="865">
        <v>34773</v>
      </c>
      <c r="C6892" s="873">
        <v>1389</v>
      </c>
      <c r="F6892" s="868"/>
      <c r="G6892" s="874"/>
    </row>
    <row r="6893" spans="1:7" ht="14">
      <c r="A6893" s="762">
        <f t="shared" si="109"/>
        <v>1995</v>
      </c>
      <c r="B6893" s="865">
        <v>34772</v>
      </c>
      <c r="C6893" s="873">
        <v>1331</v>
      </c>
      <c r="F6893" s="868"/>
      <c r="G6893" s="874"/>
    </row>
    <row r="6894" spans="1:7" ht="14">
      <c r="A6894" s="762">
        <f t="shared" si="109"/>
        <v>1995</v>
      </c>
      <c r="B6894" s="865">
        <v>34771</v>
      </c>
      <c r="C6894" s="873">
        <v>1457</v>
      </c>
      <c r="F6894" s="868"/>
      <c r="G6894" s="874"/>
    </row>
    <row r="6895" spans="1:7" ht="14">
      <c r="A6895" s="762">
        <f t="shared" si="109"/>
        <v>1995</v>
      </c>
      <c r="B6895" s="865">
        <v>34768</v>
      </c>
      <c r="C6895" s="873">
        <v>1509</v>
      </c>
      <c r="F6895" s="868"/>
      <c r="G6895" s="874"/>
    </row>
    <row r="6896" spans="1:7" ht="14">
      <c r="A6896" s="762">
        <f t="shared" si="109"/>
        <v>1995</v>
      </c>
      <c r="B6896" s="865">
        <v>34767</v>
      </c>
      <c r="C6896" s="873">
        <v>1689</v>
      </c>
      <c r="F6896" s="868"/>
      <c r="G6896" s="874"/>
    </row>
    <row r="6897" spans="1:7" ht="14">
      <c r="A6897" s="762">
        <f t="shared" si="109"/>
        <v>1995</v>
      </c>
      <c r="B6897" s="865">
        <v>34766</v>
      </c>
      <c r="C6897" s="873">
        <v>1513</v>
      </c>
      <c r="F6897" s="868"/>
      <c r="G6897" s="874"/>
    </row>
    <row r="6898" spans="1:7" ht="14">
      <c r="A6898" s="762">
        <f t="shared" si="109"/>
        <v>1995</v>
      </c>
      <c r="B6898" s="865">
        <v>34765</v>
      </c>
      <c r="C6898" s="873">
        <v>1444</v>
      </c>
      <c r="F6898" s="868"/>
      <c r="G6898" s="874"/>
    </row>
    <row r="6899" spans="1:7" ht="14">
      <c r="A6899" s="762">
        <f t="shared" si="109"/>
        <v>1995</v>
      </c>
      <c r="B6899" s="865">
        <v>34764</v>
      </c>
      <c r="C6899" s="873">
        <v>1343</v>
      </c>
      <c r="F6899" s="868"/>
      <c r="G6899" s="874"/>
    </row>
    <row r="6900" spans="1:7" ht="14">
      <c r="A6900" s="762">
        <f t="shared" si="109"/>
        <v>1995</v>
      </c>
      <c r="B6900" s="865">
        <v>34761</v>
      </c>
      <c r="C6900" s="873">
        <v>1265</v>
      </c>
      <c r="F6900" s="868"/>
      <c r="G6900" s="874"/>
    </row>
    <row r="6901" spans="1:7" ht="14">
      <c r="A6901" s="762">
        <f t="shared" si="109"/>
        <v>1995</v>
      </c>
      <c r="B6901" s="865">
        <v>34760</v>
      </c>
      <c r="C6901" s="873">
        <v>1300</v>
      </c>
      <c r="F6901" s="868"/>
      <c r="G6901" s="874"/>
    </row>
    <row r="6902" spans="1:7" ht="14">
      <c r="A6902" s="762">
        <f t="shared" si="109"/>
        <v>1995</v>
      </c>
      <c r="B6902" s="865">
        <v>34759</v>
      </c>
      <c r="C6902" s="873">
        <v>1244</v>
      </c>
      <c r="F6902" s="868"/>
      <c r="G6902" s="874"/>
    </row>
    <row r="6903" spans="1:7" ht="14">
      <c r="A6903" s="762">
        <f t="shared" si="109"/>
        <v>1995</v>
      </c>
      <c r="B6903" s="865">
        <v>34758</v>
      </c>
      <c r="C6903" s="873">
        <v>1214</v>
      </c>
      <c r="F6903" s="868"/>
      <c r="G6903" s="874"/>
    </row>
    <row r="6904" spans="1:7" ht="14">
      <c r="A6904" s="762">
        <f t="shared" si="109"/>
        <v>1995</v>
      </c>
      <c r="B6904" s="865">
        <v>34757</v>
      </c>
      <c r="C6904" s="873">
        <v>1229</v>
      </c>
      <c r="F6904" s="868"/>
      <c r="G6904" s="874"/>
    </row>
    <row r="6905" spans="1:7" ht="14">
      <c r="A6905" s="762">
        <f t="shared" si="109"/>
        <v>1995</v>
      </c>
      <c r="B6905" s="865">
        <v>34754</v>
      </c>
      <c r="C6905" s="873">
        <v>1195</v>
      </c>
      <c r="F6905" s="868"/>
      <c r="G6905" s="874"/>
    </row>
    <row r="6906" spans="1:7" ht="14">
      <c r="A6906" s="762">
        <f t="shared" si="109"/>
        <v>1995</v>
      </c>
      <c r="B6906" s="865">
        <v>34753</v>
      </c>
      <c r="C6906" s="873">
        <v>1184</v>
      </c>
      <c r="F6906" s="868"/>
      <c r="G6906" s="874"/>
    </row>
    <row r="6907" spans="1:7" ht="14">
      <c r="A6907" s="762">
        <f t="shared" si="109"/>
        <v>1995</v>
      </c>
      <c r="B6907" s="865">
        <v>34752</v>
      </c>
      <c r="C6907" s="873">
        <v>1219</v>
      </c>
      <c r="F6907" s="868"/>
      <c r="G6907" s="874"/>
    </row>
    <row r="6908" spans="1:7" ht="14">
      <c r="A6908" s="762">
        <f t="shared" si="109"/>
        <v>1995</v>
      </c>
      <c r="B6908" s="865">
        <v>34751</v>
      </c>
      <c r="C6908" s="873">
        <v>1180</v>
      </c>
      <c r="F6908" s="868"/>
      <c r="G6908" s="874"/>
    </row>
    <row r="6909" spans="1:7" ht="14">
      <c r="A6909" s="762">
        <f t="shared" si="109"/>
        <v>1995</v>
      </c>
      <c r="B6909" s="865">
        <v>34747</v>
      </c>
      <c r="C6909" s="873">
        <v>1146</v>
      </c>
      <c r="F6909" s="868"/>
      <c r="G6909" s="874"/>
    </row>
    <row r="6910" spans="1:7" ht="14">
      <c r="A6910" s="762">
        <f t="shared" si="109"/>
        <v>1995</v>
      </c>
      <c r="B6910" s="865">
        <v>34746</v>
      </c>
      <c r="C6910" s="873">
        <v>1216</v>
      </c>
      <c r="F6910" s="868"/>
      <c r="G6910" s="874"/>
    </row>
    <row r="6911" spans="1:7" ht="14">
      <c r="A6911" s="762">
        <f t="shared" si="109"/>
        <v>1995</v>
      </c>
      <c r="B6911" s="865">
        <v>34745</v>
      </c>
      <c r="C6911" s="873">
        <v>1198</v>
      </c>
      <c r="F6911" s="868"/>
      <c r="G6911" s="874"/>
    </row>
    <row r="6912" spans="1:7" ht="14">
      <c r="A6912" s="762">
        <f t="shared" si="109"/>
        <v>1995</v>
      </c>
      <c r="B6912" s="865">
        <v>34744</v>
      </c>
      <c r="C6912" s="873">
        <v>1170</v>
      </c>
      <c r="F6912" s="868"/>
      <c r="G6912" s="874"/>
    </row>
    <row r="6913" spans="1:7" ht="14">
      <c r="A6913" s="762">
        <f t="shared" si="109"/>
        <v>1995</v>
      </c>
      <c r="B6913" s="865">
        <v>34743</v>
      </c>
      <c r="C6913" s="873">
        <v>1131</v>
      </c>
      <c r="F6913" s="868"/>
      <c r="G6913" s="874"/>
    </row>
    <row r="6914" spans="1:7" ht="14">
      <c r="A6914" s="762">
        <f t="shared" si="109"/>
        <v>1995</v>
      </c>
      <c r="B6914" s="865">
        <v>34740</v>
      </c>
      <c r="C6914" s="873">
        <v>1119</v>
      </c>
      <c r="F6914" s="868"/>
      <c r="G6914" s="874"/>
    </row>
    <row r="6915" spans="1:7" ht="14">
      <c r="A6915" s="762">
        <f t="shared" si="109"/>
        <v>1995</v>
      </c>
      <c r="B6915" s="865">
        <v>34739</v>
      </c>
      <c r="C6915" s="873">
        <v>1099</v>
      </c>
      <c r="F6915" s="868"/>
      <c r="G6915" s="874"/>
    </row>
    <row r="6916" spans="1:7" ht="14">
      <c r="A6916" s="762">
        <f t="shared" ref="A6916:A6979" si="110">YEAR(B6916)</f>
        <v>1995</v>
      </c>
      <c r="B6916" s="865">
        <v>34738</v>
      </c>
      <c r="C6916" s="873">
        <v>1077</v>
      </c>
      <c r="F6916" s="868"/>
      <c r="G6916" s="874"/>
    </row>
    <row r="6917" spans="1:7" ht="14">
      <c r="A6917" s="762">
        <f t="shared" si="110"/>
        <v>1995</v>
      </c>
      <c r="B6917" s="865">
        <v>34737</v>
      </c>
      <c r="C6917" s="873">
        <v>1041</v>
      </c>
      <c r="F6917" s="868"/>
      <c r="G6917" s="874"/>
    </row>
    <row r="6918" spans="1:7" ht="14">
      <c r="A6918" s="762">
        <f t="shared" si="110"/>
        <v>1995</v>
      </c>
      <c r="B6918" s="865">
        <v>34736</v>
      </c>
      <c r="C6918" s="873">
        <v>1019</v>
      </c>
      <c r="F6918" s="868"/>
      <c r="G6918" s="874"/>
    </row>
    <row r="6919" spans="1:7" ht="14">
      <c r="A6919" s="762">
        <f t="shared" si="110"/>
        <v>1995</v>
      </c>
      <c r="B6919" s="865">
        <v>34733</v>
      </c>
      <c r="C6919" s="873">
        <v>1047</v>
      </c>
      <c r="F6919" s="868"/>
      <c r="G6919" s="874"/>
    </row>
    <row r="6920" spans="1:7" ht="14">
      <c r="A6920" s="762">
        <f t="shared" si="110"/>
        <v>1995</v>
      </c>
      <c r="B6920" s="865">
        <v>34732</v>
      </c>
      <c r="C6920" s="873">
        <v>1085</v>
      </c>
      <c r="F6920" s="868"/>
      <c r="G6920" s="874"/>
    </row>
    <row r="6921" spans="1:7" ht="14">
      <c r="A6921" s="762">
        <f t="shared" si="110"/>
        <v>1995</v>
      </c>
      <c r="B6921" s="865">
        <v>34731</v>
      </c>
      <c r="C6921" s="873">
        <v>1055</v>
      </c>
      <c r="F6921" s="868"/>
      <c r="G6921" s="874"/>
    </row>
    <row r="6922" spans="1:7" ht="14">
      <c r="A6922" s="762">
        <f t="shared" si="110"/>
        <v>1995</v>
      </c>
      <c r="B6922" s="865">
        <v>34730</v>
      </c>
      <c r="C6922" s="873">
        <v>1057</v>
      </c>
      <c r="F6922" s="868"/>
      <c r="G6922" s="874"/>
    </row>
    <row r="6923" spans="1:7" ht="14">
      <c r="A6923" s="762">
        <f t="shared" si="110"/>
        <v>1995</v>
      </c>
      <c r="B6923" s="865">
        <v>34729</v>
      </c>
      <c r="C6923" s="873">
        <v>1175</v>
      </c>
      <c r="F6923" s="868"/>
      <c r="G6923" s="874"/>
    </row>
    <row r="6924" spans="1:7" ht="14">
      <c r="A6924" s="762">
        <f t="shared" si="110"/>
        <v>1995</v>
      </c>
      <c r="B6924" s="865">
        <v>34726</v>
      </c>
      <c r="C6924" s="873">
        <v>1108</v>
      </c>
      <c r="F6924" s="868"/>
      <c r="G6924" s="874"/>
    </row>
    <row r="6925" spans="1:7" ht="14">
      <c r="A6925" s="762">
        <f t="shared" si="110"/>
        <v>1995</v>
      </c>
      <c r="B6925" s="865">
        <v>34725</v>
      </c>
      <c r="C6925" s="873">
        <v>1048</v>
      </c>
      <c r="F6925" s="868"/>
      <c r="G6925" s="874"/>
    </row>
    <row r="6926" spans="1:7" ht="14">
      <c r="A6926" s="762">
        <f t="shared" si="110"/>
        <v>1995</v>
      </c>
      <c r="B6926" s="865">
        <v>34724</v>
      </c>
      <c r="C6926" s="873">
        <v>1063</v>
      </c>
      <c r="F6926" s="868"/>
      <c r="G6926" s="874"/>
    </row>
    <row r="6927" spans="1:7" ht="14">
      <c r="A6927" s="762">
        <f t="shared" si="110"/>
        <v>1995</v>
      </c>
      <c r="B6927" s="865">
        <v>34723</v>
      </c>
      <c r="C6927" s="873">
        <v>1049</v>
      </c>
      <c r="F6927" s="868"/>
      <c r="G6927" s="874"/>
    </row>
    <row r="6928" spans="1:7" ht="14">
      <c r="A6928" s="762">
        <f t="shared" si="110"/>
        <v>1995</v>
      </c>
      <c r="B6928" s="865">
        <v>34722</v>
      </c>
      <c r="C6928" s="873">
        <v>1072</v>
      </c>
      <c r="F6928" s="868"/>
      <c r="G6928" s="874"/>
    </row>
    <row r="6929" spans="1:7" ht="14">
      <c r="A6929" s="762">
        <f t="shared" si="110"/>
        <v>1995</v>
      </c>
      <c r="B6929" s="865">
        <v>34719</v>
      </c>
      <c r="C6929" s="873">
        <v>1064</v>
      </c>
      <c r="F6929" s="868"/>
      <c r="G6929" s="874"/>
    </row>
    <row r="6930" spans="1:7" ht="14">
      <c r="A6930" s="762">
        <f t="shared" si="110"/>
        <v>1995</v>
      </c>
      <c r="B6930" s="865">
        <v>34718</v>
      </c>
      <c r="C6930" s="873">
        <v>1055</v>
      </c>
      <c r="F6930" s="868"/>
      <c r="G6930" s="874"/>
    </row>
    <row r="6931" spans="1:7" ht="14">
      <c r="A6931" s="762">
        <f t="shared" si="110"/>
        <v>1995</v>
      </c>
      <c r="B6931" s="865">
        <v>34717</v>
      </c>
      <c r="C6931" s="873">
        <v>1019</v>
      </c>
      <c r="F6931" s="868"/>
      <c r="G6931" s="874"/>
    </row>
    <row r="6932" spans="1:7" ht="14">
      <c r="A6932" s="762">
        <f t="shared" si="110"/>
        <v>1995</v>
      </c>
      <c r="B6932" s="865">
        <v>34716</v>
      </c>
      <c r="C6932" s="873">
        <v>1035</v>
      </c>
      <c r="F6932" s="868"/>
      <c r="G6932" s="874"/>
    </row>
    <row r="6933" spans="1:7" ht="14">
      <c r="A6933" s="762">
        <f t="shared" si="110"/>
        <v>1995</v>
      </c>
      <c r="B6933" s="865">
        <v>34712</v>
      </c>
      <c r="C6933" s="873">
        <v>1010</v>
      </c>
      <c r="F6933" s="868"/>
      <c r="G6933" s="874"/>
    </row>
    <row r="6934" spans="1:7" ht="14">
      <c r="A6934" s="762">
        <f t="shared" si="110"/>
        <v>1995</v>
      </c>
      <c r="B6934" s="865">
        <v>34711</v>
      </c>
      <c r="C6934" s="873">
        <v>1042</v>
      </c>
      <c r="F6934" s="868"/>
      <c r="G6934" s="874"/>
    </row>
    <row r="6935" spans="1:7" ht="14">
      <c r="A6935" s="762">
        <f t="shared" si="110"/>
        <v>1995</v>
      </c>
      <c r="B6935" s="865">
        <v>34710</v>
      </c>
      <c r="C6935" s="873">
        <v>1250</v>
      </c>
      <c r="F6935" s="868"/>
      <c r="G6935" s="874"/>
    </row>
    <row r="6936" spans="1:7" ht="14">
      <c r="A6936" s="762">
        <f t="shared" si="110"/>
        <v>1995</v>
      </c>
      <c r="B6936" s="865">
        <v>34709</v>
      </c>
      <c r="C6936" s="873">
        <v>1362</v>
      </c>
      <c r="F6936" s="868"/>
      <c r="G6936" s="874"/>
    </row>
    <row r="6937" spans="1:7" ht="14">
      <c r="A6937" s="762">
        <f t="shared" si="110"/>
        <v>1995</v>
      </c>
      <c r="B6937" s="865">
        <v>34708</v>
      </c>
      <c r="C6937" s="873">
        <v>1162</v>
      </c>
      <c r="F6937" s="868"/>
      <c r="G6937" s="874"/>
    </row>
    <row r="6938" spans="1:7" ht="14">
      <c r="A6938" s="762">
        <f t="shared" si="110"/>
        <v>1995</v>
      </c>
      <c r="B6938" s="865">
        <v>34705</v>
      </c>
      <c r="C6938" s="873">
        <v>988</v>
      </c>
      <c r="F6938" s="868"/>
      <c r="G6938" s="867"/>
    </row>
    <row r="6939" spans="1:7" ht="14">
      <c r="A6939" s="762">
        <f t="shared" si="110"/>
        <v>1995</v>
      </c>
      <c r="B6939" s="865">
        <v>34704</v>
      </c>
      <c r="C6939" s="873">
        <v>957</v>
      </c>
      <c r="F6939" s="868"/>
      <c r="G6939" s="867"/>
    </row>
    <row r="6940" spans="1:7" ht="14">
      <c r="A6940" s="762">
        <f t="shared" si="110"/>
        <v>1995</v>
      </c>
      <c r="B6940" s="865">
        <v>34703</v>
      </c>
      <c r="C6940" s="873">
        <v>985</v>
      </c>
      <c r="F6940" s="868"/>
      <c r="G6940" s="867"/>
    </row>
    <row r="6941" spans="1:7" ht="14">
      <c r="A6941" s="762">
        <f t="shared" si="110"/>
        <v>1995</v>
      </c>
      <c r="B6941" s="865">
        <v>34702</v>
      </c>
      <c r="C6941" s="873">
        <v>924</v>
      </c>
      <c r="F6941" s="868"/>
      <c r="G6941" s="867"/>
    </row>
    <row r="6942" spans="1:7" ht="14">
      <c r="A6942" s="762">
        <f t="shared" si="110"/>
        <v>1994</v>
      </c>
      <c r="B6942" s="865">
        <v>34698</v>
      </c>
      <c r="C6942" s="873">
        <v>923</v>
      </c>
      <c r="F6942" s="868"/>
      <c r="G6942" s="867"/>
    </row>
    <row r="6943" spans="1:7" ht="14">
      <c r="A6943" s="762">
        <f t="shared" si="110"/>
        <v>1994</v>
      </c>
      <c r="B6943" s="865">
        <v>34697</v>
      </c>
      <c r="C6943" s="873">
        <v>895</v>
      </c>
      <c r="F6943" s="868"/>
      <c r="G6943" s="867"/>
    </row>
    <row r="6944" spans="1:7" ht="14">
      <c r="A6944" s="762">
        <f t="shared" si="110"/>
        <v>1994</v>
      </c>
      <c r="B6944" s="865">
        <v>34696</v>
      </c>
      <c r="C6944" s="873">
        <v>947</v>
      </c>
      <c r="F6944" s="868"/>
      <c r="G6944" s="867"/>
    </row>
    <row r="6945" spans="1:7" ht="14">
      <c r="A6945" s="762">
        <f t="shared" si="110"/>
        <v>1994</v>
      </c>
      <c r="B6945" s="865">
        <v>34695</v>
      </c>
      <c r="C6945" s="873">
        <v>980</v>
      </c>
      <c r="F6945" s="868"/>
      <c r="G6945" s="867"/>
    </row>
    <row r="6946" spans="1:7" ht="14">
      <c r="A6946" s="762">
        <f t="shared" si="110"/>
        <v>1994</v>
      </c>
      <c r="B6946" s="865">
        <v>34691</v>
      </c>
      <c r="C6946" s="873">
        <v>876</v>
      </c>
      <c r="F6946" s="868"/>
      <c r="G6946" s="867"/>
    </row>
    <row r="6947" spans="1:7" ht="14">
      <c r="A6947" s="762">
        <f t="shared" si="110"/>
        <v>1994</v>
      </c>
      <c r="B6947" s="865">
        <v>34690</v>
      </c>
      <c r="C6947" s="873">
        <v>919</v>
      </c>
      <c r="F6947" s="868"/>
      <c r="G6947" s="867"/>
    </row>
    <row r="6948" spans="1:7" ht="14">
      <c r="A6948" s="762">
        <f t="shared" si="110"/>
        <v>1994</v>
      </c>
      <c r="B6948" s="865">
        <v>34689</v>
      </c>
      <c r="C6948" s="873">
        <v>857</v>
      </c>
      <c r="F6948" s="868"/>
      <c r="G6948" s="867"/>
    </row>
    <row r="6949" spans="1:7" ht="14">
      <c r="A6949" s="762">
        <f t="shared" si="110"/>
        <v>1994</v>
      </c>
      <c r="B6949" s="865">
        <v>34688</v>
      </c>
      <c r="C6949" s="873">
        <v>803</v>
      </c>
      <c r="F6949" s="868"/>
      <c r="G6949" s="867"/>
    </row>
    <row r="6950" spans="1:7" ht="14">
      <c r="A6950" s="762">
        <f t="shared" si="110"/>
        <v>1994</v>
      </c>
      <c r="B6950" s="865">
        <v>34687</v>
      </c>
      <c r="C6950" s="873">
        <v>798</v>
      </c>
      <c r="F6950" s="868"/>
      <c r="G6950" s="867"/>
    </row>
    <row r="6951" spans="1:7" ht="14">
      <c r="A6951" s="762">
        <f t="shared" si="110"/>
        <v>1994</v>
      </c>
      <c r="B6951" s="865">
        <v>34684</v>
      </c>
      <c r="C6951" s="873">
        <v>797</v>
      </c>
      <c r="F6951" s="868"/>
      <c r="G6951" s="867"/>
    </row>
    <row r="6952" spans="1:7" ht="14">
      <c r="A6952" s="762">
        <f t="shared" si="110"/>
        <v>1994</v>
      </c>
      <c r="B6952" s="865">
        <v>34683</v>
      </c>
      <c r="C6952" s="873">
        <v>784</v>
      </c>
      <c r="F6952" s="868"/>
      <c r="G6952" s="867"/>
    </row>
    <row r="6953" spans="1:7" ht="14">
      <c r="A6953" s="762">
        <f t="shared" si="110"/>
        <v>1994</v>
      </c>
      <c r="B6953" s="865">
        <v>34682</v>
      </c>
      <c r="C6953" s="873">
        <v>787</v>
      </c>
      <c r="F6953" s="868"/>
      <c r="G6953" s="867"/>
    </row>
    <row r="6954" spans="1:7" ht="14">
      <c r="A6954" s="762">
        <f t="shared" si="110"/>
        <v>1994</v>
      </c>
      <c r="B6954" s="865">
        <v>34681</v>
      </c>
      <c r="C6954" s="873">
        <v>798</v>
      </c>
      <c r="F6954" s="868"/>
      <c r="G6954" s="867"/>
    </row>
    <row r="6955" spans="1:7" ht="14">
      <c r="A6955" s="762">
        <f t="shared" si="110"/>
        <v>1994</v>
      </c>
      <c r="B6955" s="865">
        <v>34680</v>
      </c>
      <c r="C6955" s="873">
        <v>814</v>
      </c>
      <c r="F6955" s="868"/>
      <c r="G6955" s="867"/>
    </row>
    <row r="6956" spans="1:7" ht="14">
      <c r="A6956" s="762">
        <f t="shared" si="110"/>
        <v>1994</v>
      </c>
      <c r="B6956" s="865">
        <v>34677</v>
      </c>
      <c r="C6956" s="873">
        <v>812</v>
      </c>
      <c r="F6956" s="868"/>
      <c r="G6956" s="867"/>
    </row>
    <row r="6957" spans="1:7" ht="14">
      <c r="A6957" s="762">
        <f t="shared" si="110"/>
        <v>1994</v>
      </c>
      <c r="B6957" s="865">
        <v>34676</v>
      </c>
      <c r="C6957" s="873">
        <v>823</v>
      </c>
      <c r="F6957" s="868"/>
      <c r="G6957" s="867"/>
    </row>
    <row r="6958" spans="1:7" ht="14">
      <c r="A6958" s="762">
        <f t="shared" si="110"/>
        <v>1994</v>
      </c>
      <c r="B6958" s="865">
        <v>34675</v>
      </c>
      <c r="C6958" s="873">
        <v>821</v>
      </c>
      <c r="F6958" s="868"/>
      <c r="G6958" s="867"/>
    </row>
    <row r="6959" spans="1:7" ht="14">
      <c r="A6959" s="762">
        <f t="shared" si="110"/>
        <v>1994</v>
      </c>
      <c r="B6959" s="865">
        <v>34674</v>
      </c>
      <c r="C6959" s="873">
        <v>812</v>
      </c>
      <c r="F6959" s="868"/>
      <c r="G6959" s="867"/>
    </row>
    <row r="6960" spans="1:7" ht="14">
      <c r="A6960" s="762">
        <f t="shared" si="110"/>
        <v>1994</v>
      </c>
      <c r="B6960" s="865">
        <v>34673</v>
      </c>
      <c r="C6960" s="873">
        <v>811</v>
      </c>
      <c r="F6960" s="868"/>
      <c r="G6960" s="867"/>
    </row>
    <row r="6961" spans="1:7" ht="14">
      <c r="A6961" s="762">
        <f t="shared" si="110"/>
        <v>1994</v>
      </c>
      <c r="B6961" s="865">
        <v>34670</v>
      </c>
      <c r="C6961" s="873">
        <v>807</v>
      </c>
      <c r="F6961" s="868"/>
      <c r="G6961" s="867"/>
    </row>
    <row r="6962" spans="1:7" ht="14">
      <c r="A6962" s="762">
        <f t="shared" si="110"/>
        <v>1994</v>
      </c>
      <c r="B6962" s="865">
        <v>34669</v>
      </c>
      <c r="C6962" s="873">
        <v>814</v>
      </c>
      <c r="F6962" s="868"/>
      <c r="G6962" s="867"/>
    </row>
    <row r="6963" spans="1:7" ht="14">
      <c r="A6963" s="762">
        <f t="shared" si="110"/>
        <v>1994</v>
      </c>
      <c r="B6963" s="865">
        <v>34668</v>
      </c>
      <c r="C6963" s="873">
        <v>817</v>
      </c>
      <c r="F6963" s="868"/>
      <c r="G6963" s="867"/>
    </row>
    <row r="6964" spans="1:7" ht="14">
      <c r="A6964" s="762">
        <f t="shared" si="110"/>
        <v>1994</v>
      </c>
      <c r="B6964" s="865">
        <v>34667</v>
      </c>
      <c r="C6964" s="873">
        <v>839</v>
      </c>
      <c r="F6964" s="868"/>
      <c r="G6964" s="867"/>
    </row>
    <row r="6965" spans="1:7" ht="14">
      <c r="A6965" s="762">
        <f t="shared" si="110"/>
        <v>1994</v>
      </c>
      <c r="B6965" s="865">
        <v>34666</v>
      </c>
      <c r="C6965" s="873">
        <v>859</v>
      </c>
      <c r="F6965" s="868"/>
      <c r="G6965" s="867"/>
    </row>
    <row r="6966" spans="1:7" ht="14">
      <c r="A6966" s="762">
        <f t="shared" si="110"/>
        <v>1994</v>
      </c>
      <c r="B6966" s="865">
        <v>34663</v>
      </c>
      <c r="C6966" s="873">
        <v>869</v>
      </c>
      <c r="F6966" s="868"/>
      <c r="G6966" s="867"/>
    </row>
    <row r="6967" spans="1:7" ht="14">
      <c r="A6967" s="762">
        <f t="shared" si="110"/>
        <v>1994</v>
      </c>
      <c r="B6967" s="865">
        <v>34661</v>
      </c>
      <c r="C6967" s="873">
        <v>867</v>
      </c>
      <c r="F6967" s="868"/>
      <c r="G6967" s="867"/>
    </row>
    <row r="6968" spans="1:7" ht="14">
      <c r="A6968" s="762">
        <f t="shared" si="110"/>
        <v>1994</v>
      </c>
      <c r="B6968" s="865">
        <v>34660</v>
      </c>
      <c r="C6968" s="873">
        <v>871</v>
      </c>
      <c r="F6968" s="868"/>
      <c r="G6968" s="867"/>
    </row>
    <row r="6969" spans="1:7" ht="14">
      <c r="A6969" s="762">
        <f t="shared" si="110"/>
        <v>1994</v>
      </c>
      <c r="B6969" s="865">
        <v>34659</v>
      </c>
      <c r="C6969" s="873">
        <v>886</v>
      </c>
      <c r="F6969" s="868"/>
      <c r="G6969" s="867"/>
    </row>
    <row r="6970" spans="1:7" ht="14">
      <c r="A6970" s="762">
        <f t="shared" si="110"/>
        <v>1994</v>
      </c>
      <c r="B6970" s="865">
        <v>34656</v>
      </c>
      <c r="C6970" s="873">
        <v>852</v>
      </c>
      <c r="F6970" s="868"/>
      <c r="G6970" s="867"/>
    </row>
    <row r="6971" spans="1:7" ht="14">
      <c r="A6971" s="762">
        <f t="shared" si="110"/>
        <v>1994</v>
      </c>
      <c r="B6971" s="865">
        <v>34655</v>
      </c>
      <c r="C6971" s="873">
        <v>846</v>
      </c>
      <c r="F6971" s="868"/>
      <c r="G6971" s="867"/>
    </row>
    <row r="6972" spans="1:7" ht="14">
      <c r="A6972" s="762">
        <f t="shared" si="110"/>
        <v>1994</v>
      </c>
      <c r="B6972" s="865">
        <v>34654</v>
      </c>
      <c r="C6972" s="873">
        <v>818</v>
      </c>
      <c r="F6972" s="868"/>
      <c r="G6972" s="867"/>
    </row>
    <row r="6973" spans="1:7" ht="14">
      <c r="A6973" s="762">
        <f t="shared" si="110"/>
        <v>1994</v>
      </c>
      <c r="B6973" s="865">
        <v>34653</v>
      </c>
      <c r="C6973" s="873">
        <v>807</v>
      </c>
      <c r="F6973" s="868"/>
      <c r="G6973" s="867"/>
    </row>
    <row r="6974" spans="1:7" ht="14">
      <c r="A6974" s="762">
        <f t="shared" si="110"/>
        <v>1994</v>
      </c>
      <c r="B6974" s="865">
        <v>34652</v>
      </c>
      <c r="C6974" s="873">
        <v>826</v>
      </c>
      <c r="F6974" s="868"/>
      <c r="G6974" s="867"/>
    </row>
    <row r="6975" spans="1:7" ht="14">
      <c r="A6975" s="762">
        <f t="shared" si="110"/>
        <v>1994</v>
      </c>
      <c r="B6975" s="865">
        <v>34648</v>
      </c>
      <c r="C6975" s="873">
        <v>849</v>
      </c>
      <c r="F6975" s="868"/>
      <c r="G6975" s="867"/>
    </row>
    <row r="6976" spans="1:7" ht="14">
      <c r="A6976" s="762">
        <f t="shared" si="110"/>
        <v>1994</v>
      </c>
      <c r="B6976" s="865">
        <v>34647</v>
      </c>
      <c r="C6976" s="873">
        <v>852</v>
      </c>
      <c r="F6976" s="868"/>
      <c r="G6976" s="867"/>
    </row>
    <row r="6977" spans="1:7" ht="14">
      <c r="A6977" s="762">
        <f t="shared" si="110"/>
        <v>1994</v>
      </c>
      <c r="B6977" s="865">
        <v>34646</v>
      </c>
      <c r="C6977" s="873">
        <v>874</v>
      </c>
      <c r="F6977" s="868"/>
      <c r="G6977" s="867"/>
    </row>
    <row r="6978" spans="1:7" ht="14">
      <c r="A6978" s="762">
        <f t="shared" si="110"/>
        <v>1994</v>
      </c>
      <c r="B6978" s="865">
        <v>34645</v>
      </c>
      <c r="C6978" s="873">
        <v>899</v>
      </c>
      <c r="F6978" s="868"/>
      <c r="G6978" s="867"/>
    </row>
    <row r="6979" spans="1:7" ht="14">
      <c r="A6979" s="762">
        <f t="shared" si="110"/>
        <v>1994</v>
      </c>
      <c r="B6979" s="865">
        <v>34642</v>
      </c>
      <c r="C6979" s="873">
        <v>900</v>
      </c>
      <c r="F6979" s="868"/>
      <c r="G6979" s="867"/>
    </row>
    <row r="6980" spans="1:7" ht="14">
      <c r="A6980" s="762">
        <f t="shared" ref="A6980:A7043" si="111">YEAR(B6980)</f>
        <v>1994</v>
      </c>
      <c r="B6980" s="865">
        <v>34641</v>
      </c>
      <c r="C6980" s="873">
        <v>913</v>
      </c>
      <c r="F6980" s="868"/>
      <c r="G6980" s="867"/>
    </row>
    <row r="6981" spans="1:7" ht="14">
      <c r="A6981" s="762">
        <f t="shared" si="111"/>
        <v>1994</v>
      </c>
      <c r="B6981" s="865">
        <v>34640</v>
      </c>
      <c r="C6981" s="873">
        <v>905</v>
      </c>
      <c r="F6981" s="868"/>
      <c r="G6981" s="867"/>
    </row>
    <row r="6982" spans="1:7" ht="14">
      <c r="A6982" s="762">
        <f t="shared" si="111"/>
        <v>1994</v>
      </c>
      <c r="B6982" s="865">
        <v>34639</v>
      </c>
      <c r="C6982" s="873">
        <v>868</v>
      </c>
      <c r="F6982" s="868"/>
      <c r="G6982" s="867"/>
    </row>
    <row r="6983" spans="1:7" ht="14">
      <c r="A6983" s="762">
        <f t="shared" si="111"/>
        <v>1994</v>
      </c>
      <c r="B6983" s="865">
        <v>34638</v>
      </c>
      <c r="C6983" s="873">
        <v>852</v>
      </c>
      <c r="F6983" s="868"/>
      <c r="G6983" s="867"/>
    </row>
    <row r="6984" spans="1:7" ht="14">
      <c r="A6984" s="762">
        <f t="shared" si="111"/>
        <v>1994</v>
      </c>
      <c r="B6984" s="865">
        <v>34635</v>
      </c>
      <c r="C6984" s="873">
        <v>839</v>
      </c>
      <c r="F6984" s="868"/>
      <c r="G6984" s="867"/>
    </row>
    <row r="6985" spans="1:7" ht="14">
      <c r="A6985" s="762">
        <f t="shared" si="111"/>
        <v>1994</v>
      </c>
      <c r="B6985" s="865">
        <v>34634</v>
      </c>
      <c r="C6985" s="873">
        <v>859</v>
      </c>
      <c r="F6985" s="868"/>
      <c r="G6985" s="867"/>
    </row>
    <row r="6986" spans="1:7" ht="14">
      <c r="A6986" s="762">
        <f t="shared" si="111"/>
        <v>1994</v>
      </c>
      <c r="B6986" s="865">
        <v>34633</v>
      </c>
      <c r="C6986" s="873">
        <v>822</v>
      </c>
      <c r="F6986" s="868"/>
      <c r="G6986" s="867"/>
    </row>
    <row r="6987" spans="1:7" ht="14">
      <c r="A6987" s="762">
        <f t="shared" si="111"/>
        <v>1994</v>
      </c>
      <c r="B6987" s="865">
        <v>34632</v>
      </c>
      <c r="C6987" s="873">
        <v>819</v>
      </c>
      <c r="F6987" s="868"/>
      <c r="G6987" s="867"/>
    </row>
    <row r="6988" spans="1:7" ht="14">
      <c r="A6988" s="762">
        <f t="shared" si="111"/>
        <v>1994</v>
      </c>
      <c r="B6988" s="865">
        <v>34631</v>
      </c>
      <c r="C6988" s="873">
        <v>791</v>
      </c>
      <c r="F6988" s="868"/>
      <c r="G6988" s="867"/>
    </row>
    <row r="6989" spans="1:7" ht="14">
      <c r="A6989" s="762">
        <f t="shared" si="111"/>
        <v>1994</v>
      </c>
      <c r="B6989" s="865">
        <v>34628</v>
      </c>
      <c r="C6989" s="873">
        <v>777</v>
      </c>
      <c r="F6989" s="868"/>
      <c r="G6989" s="867"/>
    </row>
    <row r="6990" spans="1:7" ht="14">
      <c r="A6990" s="762">
        <f t="shared" si="111"/>
        <v>1994</v>
      </c>
      <c r="B6990" s="865">
        <v>34627</v>
      </c>
      <c r="C6990" s="873">
        <v>777</v>
      </c>
      <c r="F6990" s="868"/>
      <c r="G6990" s="867"/>
    </row>
    <row r="6991" spans="1:7" ht="14">
      <c r="A6991" s="762">
        <f t="shared" si="111"/>
        <v>1994</v>
      </c>
      <c r="B6991" s="865">
        <v>34626</v>
      </c>
      <c r="C6991" s="873">
        <v>785</v>
      </c>
      <c r="F6991" s="868"/>
      <c r="G6991" s="867"/>
    </row>
    <row r="6992" spans="1:7" ht="14">
      <c r="A6992" s="762">
        <f t="shared" si="111"/>
        <v>1994</v>
      </c>
      <c r="B6992" s="865">
        <v>34625</v>
      </c>
      <c r="C6992" s="873">
        <v>774</v>
      </c>
      <c r="F6992" s="868"/>
      <c r="G6992" s="867"/>
    </row>
    <row r="6993" spans="1:7" ht="14">
      <c r="A6993" s="762">
        <f t="shared" si="111"/>
        <v>1994</v>
      </c>
      <c r="B6993" s="865">
        <v>34624</v>
      </c>
      <c r="C6993" s="873">
        <v>767</v>
      </c>
      <c r="F6993" s="868"/>
      <c r="G6993" s="867"/>
    </row>
    <row r="6994" spans="1:7" ht="14">
      <c r="A6994" s="762">
        <f t="shared" si="111"/>
        <v>1994</v>
      </c>
      <c r="B6994" s="865">
        <v>34621</v>
      </c>
      <c r="C6994" s="873">
        <v>758</v>
      </c>
      <c r="F6994" s="868"/>
      <c r="G6994" s="867"/>
    </row>
    <row r="6995" spans="1:7" ht="14">
      <c r="A6995" s="762">
        <f t="shared" si="111"/>
        <v>1994</v>
      </c>
      <c r="B6995" s="865">
        <v>34620</v>
      </c>
      <c r="C6995" s="873">
        <v>751</v>
      </c>
      <c r="F6995" s="868"/>
      <c r="G6995" s="867"/>
    </row>
    <row r="6996" spans="1:7" ht="14">
      <c r="A6996" s="762">
        <f t="shared" si="111"/>
        <v>1994</v>
      </c>
      <c r="B6996" s="865">
        <v>34619</v>
      </c>
      <c r="C6996" s="873">
        <v>759</v>
      </c>
      <c r="F6996" s="868"/>
      <c r="G6996" s="867"/>
    </row>
    <row r="6997" spans="1:7" ht="14">
      <c r="A6997" s="762">
        <f t="shared" si="111"/>
        <v>1994</v>
      </c>
      <c r="B6997" s="865">
        <v>34618</v>
      </c>
      <c r="C6997" s="873">
        <v>756</v>
      </c>
      <c r="F6997" s="868"/>
      <c r="G6997" s="867"/>
    </row>
    <row r="6998" spans="1:7" ht="14">
      <c r="A6998" s="762">
        <f t="shared" si="111"/>
        <v>1994</v>
      </c>
      <c r="B6998" s="865">
        <v>34614</v>
      </c>
      <c r="C6998" s="873">
        <v>752</v>
      </c>
      <c r="F6998" s="868"/>
      <c r="G6998" s="867"/>
    </row>
    <row r="6999" spans="1:7" ht="14">
      <c r="A6999" s="762">
        <f t="shared" si="111"/>
        <v>1994</v>
      </c>
      <c r="B6999" s="865">
        <v>34613</v>
      </c>
      <c r="C6999" s="873">
        <v>745</v>
      </c>
      <c r="F6999" s="868"/>
      <c r="G6999" s="867"/>
    </row>
    <row r="7000" spans="1:7" ht="14">
      <c r="A7000" s="762">
        <f t="shared" si="111"/>
        <v>1994</v>
      </c>
      <c r="B7000" s="865">
        <v>34612</v>
      </c>
      <c r="C7000" s="873">
        <v>732</v>
      </c>
      <c r="F7000" s="868"/>
      <c r="G7000" s="867"/>
    </row>
    <row r="7001" spans="1:7" ht="14">
      <c r="A7001" s="762">
        <f t="shared" si="111"/>
        <v>1994</v>
      </c>
      <c r="B7001" s="865">
        <v>34611</v>
      </c>
      <c r="C7001" s="873">
        <v>724</v>
      </c>
      <c r="F7001" s="868"/>
      <c r="G7001" s="867"/>
    </row>
    <row r="7002" spans="1:7" ht="14">
      <c r="A7002" s="762">
        <f t="shared" si="111"/>
        <v>1994</v>
      </c>
      <c r="B7002" s="865">
        <v>34610</v>
      </c>
      <c r="C7002" s="873">
        <v>724</v>
      </c>
      <c r="F7002" s="868"/>
      <c r="G7002" s="867"/>
    </row>
    <row r="7003" spans="1:7" ht="14">
      <c r="A7003" s="762">
        <f t="shared" si="111"/>
        <v>1994</v>
      </c>
      <c r="B7003" s="865">
        <v>34607</v>
      </c>
      <c r="C7003" s="873">
        <v>739</v>
      </c>
      <c r="F7003" s="868"/>
      <c r="G7003" s="867"/>
    </row>
    <row r="7004" spans="1:7" ht="14">
      <c r="A7004" s="762">
        <f t="shared" si="111"/>
        <v>1994</v>
      </c>
      <c r="B7004" s="865">
        <v>34606</v>
      </c>
      <c r="C7004" s="873">
        <v>755</v>
      </c>
      <c r="F7004" s="868"/>
      <c r="G7004" s="867"/>
    </row>
    <row r="7005" spans="1:7" ht="14">
      <c r="A7005" s="762">
        <f t="shared" si="111"/>
        <v>1994</v>
      </c>
      <c r="B7005" s="865">
        <v>34605</v>
      </c>
      <c r="C7005" s="873">
        <v>762</v>
      </c>
      <c r="F7005" s="868"/>
      <c r="G7005" s="867"/>
    </row>
    <row r="7006" spans="1:7" ht="14">
      <c r="A7006" s="762">
        <f t="shared" si="111"/>
        <v>1994</v>
      </c>
      <c r="B7006" s="865">
        <v>34604</v>
      </c>
      <c r="C7006" s="873">
        <v>772</v>
      </c>
      <c r="F7006" s="868"/>
      <c r="G7006" s="867"/>
    </row>
    <row r="7007" spans="1:7" ht="14">
      <c r="A7007" s="762">
        <f t="shared" si="111"/>
        <v>1994</v>
      </c>
      <c r="B7007" s="865">
        <v>34603</v>
      </c>
      <c r="C7007" s="873">
        <v>777</v>
      </c>
      <c r="F7007" s="868"/>
      <c r="G7007" s="867"/>
    </row>
    <row r="7008" spans="1:7" ht="14">
      <c r="A7008" s="762">
        <f t="shared" si="111"/>
        <v>1994</v>
      </c>
      <c r="B7008" s="865">
        <v>34600</v>
      </c>
      <c r="C7008" s="873">
        <v>766</v>
      </c>
      <c r="F7008" s="868"/>
      <c r="G7008" s="867"/>
    </row>
    <row r="7009" spans="1:7" ht="14">
      <c r="A7009" s="762">
        <f t="shared" si="111"/>
        <v>1994</v>
      </c>
      <c r="B7009" s="865">
        <v>34599</v>
      </c>
      <c r="C7009" s="873">
        <v>795</v>
      </c>
      <c r="F7009" s="868"/>
      <c r="G7009" s="867"/>
    </row>
    <row r="7010" spans="1:7" ht="14">
      <c r="A7010" s="762">
        <f t="shared" si="111"/>
        <v>1994</v>
      </c>
      <c r="B7010" s="865">
        <v>34598</v>
      </c>
      <c r="C7010" s="873">
        <v>824</v>
      </c>
      <c r="F7010" s="868"/>
      <c r="G7010" s="867"/>
    </row>
    <row r="7011" spans="1:7" ht="14">
      <c r="A7011" s="762">
        <f t="shared" si="111"/>
        <v>1994</v>
      </c>
      <c r="B7011" s="865">
        <v>34597</v>
      </c>
      <c r="C7011" s="873">
        <v>824</v>
      </c>
      <c r="F7011" s="868"/>
      <c r="G7011" s="867"/>
    </row>
    <row r="7012" spans="1:7" ht="14">
      <c r="A7012" s="762">
        <f t="shared" si="111"/>
        <v>1994</v>
      </c>
      <c r="B7012" s="865">
        <v>34596</v>
      </c>
      <c r="C7012" s="873">
        <v>824</v>
      </c>
      <c r="F7012" s="868"/>
      <c r="G7012" s="867"/>
    </row>
    <row r="7013" spans="1:7" ht="14">
      <c r="A7013" s="762">
        <f t="shared" si="111"/>
        <v>1994</v>
      </c>
      <c r="B7013" s="865">
        <v>34593</v>
      </c>
      <c r="C7013" s="873">
        <v>815</v>
      </c>
      <c r="F7013" s="868"/>
      <c r="G7013" s="867"/>
    </row>
    <row r="7014" spans="1:7" ht="14">
      <c r="A7014" s="762">
        <f t="shared" si="111"/>
        <v>1994</v>
      </c>
      <c r="B7014" s="865">
        <v>34592</v>
      </c>
      <c r="C7014" s="873">
        <v>820</v>
      </c>
      <c r="F7014" s="868"/>
      <c r="G7014" s="867"/>
    </row>
    <row r="7015" spans="1:7" ht="14">
      <c r="A7015" s="762">
        <f t="shared" si="111"/>
        <v>1994</v>
      </c>
      <c r="B7015" s="865">
        <v>34591</v>
      </c>
      <c r="C7015" s="873">
        <v>805</v>
      </c>
      <c r="F7015" s="868"/>
      <c r="G7015" s="867"/>
    </row>
    <row r="7016" spans="1:7" ht="14">
      <c r="A7016" s="762">
        <f t="shared" si="111"/>
        <v>1994</v>
      </c>
      <c r="B7016" s="865">
        <v>34590</v>
      </c>
      <c r="C7016" s="873">
        <v>813</v>
      </c>
      <c r="F7016" s="868"/>
      <c r="G7016" s="867"/>
    </row>
    <row r="7017" spans="1:7" ht="14">
      <c r="A7017" s="762">
        <f t="shared" si="111"/>
        <v>1994</v>
      </c>
      <c r="B7017" s="865">
        <v>34589</v>
      </c>
      <c r="C7017" s="873">
        <v>840</v>
      </c>
      <c r="F7017" s="868"/>
      <c r="G7017" s="867"/>
    </row>
    <row r="7018" spans="1:7" ht="14">
      <c r="A7018" s="762">
        <f t="shared" si="111"/>
        <v>1994</v>
      </c>
      <c r="B7018" s="865">
        <v>34586</v>
      </c>
      <c r="C7018" s="873">
        <v>829</v>
      </c>
      <c r="F7018" s="868"/>
      <c r="G7018" s="867"/>
    </row>
    <row r="7019" spans="1:7" ht="14">
      <c r="A7019" s="762">
        <f t="shared" si="111"/>
        <v>1994</v>
      </c>
      <c r="B7019" s="865">
        <v>34585</v>
      </c>
      <c r="C7019" s="873">
        <v>835</v>
      </c>
      <c r="F7019" s="868"/>
      <c r="G7019" s="867"/>
    </row>
    <row r="7020" spans="1:7" ht="14">
      <c r="A7020" s="762">
        <f t="shared" si="111"/>
        <v>1994</v>
      </c>
      <c r="B7020" s="865">
        <v>34584</v>
      </c>
      <c r="C7020" s="873">
        <v>856</v>
      </c>
      <c r="F7020" s="868"/>
      <c r="G7020" s="867"/>
    </row>
    <row r="7021" spans="1:7" ht="14">
      <c r="A7021" s="762">
        <f t="shared" si="111"/>
        <v>1994</v>
      </c>
      <c r="B7021" s="865">
        <v>34583</v>
      </c>
      <c r="C7021" s="873">
        <v>878</v>
      </c>
      <c r="F7021" s="868"/>
      <c r="G7021" s="867"/>
    </row>
    <row r="7022" spans="1:7" ht="14">
      <c r="A7022" s="762">
        <f t="shared" si="111"/>
        <v>1994</v>
      </c>
      <c r="B7022" s="865">
        <v>34579</v>
      </c>
      <c r="C7022" s="873">
        <v>835</v>
      </c>
      <c r="F7022" s="868"/>
      <c r="G7022" s="867"/>
    </row>
    <row r="7023" spans="1:7" ht="14">
      <c r="A7023" s="762">
        <f t="shared" si="111"/>
        <v>1994</v>
      </c>
      <c r="B7023" s="865">
        <v>34578</v>
      </c>
      <c r="C7023" s="873">
        <v>825</v>
      </c>
      <c r="F7023" s="868"/>
      <c r="G7023" s="867"/>
    </row>
    <row r="7024" spans="1:7" ht="14">
      <c r="A7024" s="762">
        <f t="shared" si="111"/>
        <v>1994</v>
      </c>
      <c r="B7024" s="865">
        <v>34577</v>
      </c>
      <c r="C7024" s="873">
        <v>813</v>
      </c>
      <c r="F7024" s="868"/>
      <c r="G7024" s="867"/>
    </row>
    <row r="7025" spans="1:7" ht="14">
      <c r="A7025" s="762">
        <f t="shared" si="111"/>
        <v>1994</v>
      </c>
      <c r="B7025" s="865">
        <v>34576</v>
      </c>
      <c r="C7025" s="873">
        <v>830</v>
      </c>
      <c r="F7025" s="868"/>
      <c r="G7025" s="867"/>
    </row>
    <row r="7026" spans="1:7" ht="14">
      <c r="A7026" s="762">
        <f t="shared" si="111"/>
        <v>1994</v>
      </c>
      <c r="B7026" s="865">
        <v>34575</v>
      </c>
      <c r="C7026" s="873">
        <v>866</v>
      </c>
      <c r="F7026" s="868"/>
      <c r="G7026" s="867"/>
    </row>
    <row r="7027" spans="1:7" ht="14">
      <c r="A7027" s="762">
        <f t="shared" si="111"/>
        <v>1994</v>
      </c>
      <c r="B7027" s="865">
        <v>34572</v>
      </c>
      <c r="C7027" s="873">
        <v>850</v>
      </c>
      <c r="F7027" s="868"/>
      <c r="G7027" s="867"/>
    </row>
    <row r="7028" spans="1:7" ht="14">
      <c r="A7028" s="762">
        <f t="shared" si="111"/>
        <v>1994</v>
      </c>
      <c r="B7028" s="865">
        <v>34571</v>
      </c>
      <c r="C7028" s="873">
        <v>848</v>
      </c>
      <c r="F7028" s="868"/>
      <c r="G7028" s="867"/>
    </row>
    <row r="7029" spans="1:7" ht="14">
      <c r="A7029" s="762">
        <f t="shared" si="111"/>
        <v>1994</v>
      </c>
      <c r="B7029" s="865">
        <v>34570</v>
      </c>
      <c r="C7029" s="873">
        <v>819</v>
      </c>
      <c r="F7029" s="868"/>
      <c r="G7029" s="867"/>
    </row>
    <row r="7030" spans="1:7" ht="14">
      <c r="A7030" s="762">
        <f t="shared" si="111"/>
        <v>1994</v>
      </c>
      <c r="B7030" s="865">
        <v>34569</v>
      </c>
      <c r="C7030" s="873">
        <v>811</v>
      </c>
      <c r="F7030" s="868"/>
      <c r="G7030" s="867"/>
    </row>
    <row r="7031" spans="1:7" ht="14">
      <c r="A7031" s="762">
        <f t="shared" si="111"/>
        <v>1994</v>
      </c>
      <c r="B7031" s="865">
        <v>34568</v>
      </c>
      <c r="C7031" s="873">
        <v>818</v>
      </c>
      <c r="F7031" s="868"/>
      <c r="G7031" s="867"/>
    </row>
    <row r="7032" spans="1:7" ht="14">
      <c r="A7032" s="762">
        <f t="shared" si="111"/>
        <v>1994</v>
      </c>
      <c r="B7032" s="865">
        <v>34565</v>
      </c>
      <c r="C7032" s="873">
        <v>877</v>
      </c>
      <c r="F7032" s="868"/>
      <c r="G7032" s="867"/>
    </row>
    <row r="7033" spans="1:7" ht="14">
      <c r="A7033" s="762">
        <f t="shared" si="111"/>
        <v>1994</v>
      </c>
      <c r="B7033" s="865">
        <v>34564</v>
      </c>
      <c r="C7033" s="873">
        <v>900</v>
      </c>
      <c r="F7033" s="868"/>
      <c r="G7033" s="867"/>
    </row>
    <row r="7034" spans="1:7" ht="14">
      <c r="A7034" s="762">
        <f t="shared" si="111"/>
        <v>1994</v>
      </c>
      <c r="B7034" s="865">
        <v>34563</v>
      </c>
      <c r="C7034" s="873">
        <v>882</v>
      </c>
      <c r="F7034" s="868"/>
      <c r="G7034" s="867"/>
    </row>
    <row r="7035" spans="1:7" ht="14">
      <c r="A7035" s="762">
        <f t="shared" si="111"/>
        <v>1994</v>
      </c>
      <c r="B7035" s="865">
        <v>34562</v>
      </c>
      <c r="C7035" s="873">
        <v>867</v>
      </c>
      <c r="F7035" s="868"/>
      <c r="G7035" s="867"/>
    </row>
    <row r="7036" spans="1:7" ht="14">
      <c r="A7036" s="762">
        <f t="shared" si="111"/>
        <v>1994</v>
      </c>
      <c r="B7036" s="865">
        <v>34561</v>
      </c>
      <c r="C7036" s="873">
        <v>875</v>
      </c>
      <c r="F7036" s="868"/>
      <c r="G7036" s="867"/>
    </row>
    <row r="7037" spans="1:7" ht="14">
      <c r="A7037" s="762">
        <f t="shared" si="111"/>
        <v>1994</v>
      </c>
      <c r="B7037" s="865">
        <v>34558</v>
      </c>
      <c r="C7037" s="873">
        <v>922</v>
      </c>
      <c r="F7037" s="868"/>
      <c r="G7037" s="867"/>
    </row>
    <row r="7038" spans="1:7" ht="14">
      <c r="A7038" s="762">
        <f t="shared" si="111"/>
        <v>1994</v>
      </c>
      <c r="B7038" s="865">
        <v>34557</v>
      </c>
      <c r="C7038" s="873">
        <v>933</v>
      </c>
      <c r="F7038" s="868"/>
      <c r="G7038" s="867"/>
    </row>
    <row r="7039" spans="1:7" ht="14">
      <c r="A7039" s="762">
        <f t="shared" si="111"/>
        <v>1994</v>
      </c>
      <c r="B7039" s="865">
        <v>34556</v>
      </c>
      <c r="C7039" s="873">
        <v>948</v>
      </c>
      <c r="F7039" s="868"/>
      <c r="G7039" s="867"/>
    </row>
    <row r="7040" spans="1:7" ht="14">
      <c r="A7040" s="762">
        <f t="shared" si="111"/>
        <v>1994</v>
      </c>
      <c r="B7040" s="865">
        <v>34555</v>
      </c>
      <c r="C7040" s="873">
        <v>971</v>
      </c>
      <c r="F7040" s="868"/>
      <c r="G7040" s="867"/>
    </row>
    <row r="7041" spans="1:7" ht="14">
      <c r="A7041" s="762">
        <f t="shared" si="111"/>
        <v>1994</v>
      </c>
      <c r="B7041" s="865">
        <v>34554</v>
      </c>
      <c r="C7041" s="873">
        <v>972</v>
      </c>
      <c r="F7041" s="868"/>
      <c r="G7041" s="867"/>
    </row>
    <row r="7042" spans="1:7" ht="14">
      <c r="A7042" s="762">
        <f t="shared" si="111"/>
        <v>1994</v>
      </c>
      <c r="B7042" s="865">
        <v>34551</v>
      </c>
      <c r="C7042" s="873">
        <v>1020</v>
      </c>
      <c r="F7042" s="868"/>
      <c r="G7042" s="874"/>
    </row>
    <row r="7043" spans="1:7" ht="14">
      <c r="A7043" s="762">
        <f t="shared" si="111"/>
        <v>1994</v>
      </c>
      <c r="B7043" s="865">
        <v>34550</v>
      </c>
      <c r="C7043" s="873">
        <v>1038</v>
      </c>
      <c r="F7043" s="868"/>
      <c r="G7043" s="874"/>
    </row>
    <row r="7044" spans="1:7" ht="14">
      <c r="A7044" s="762">
        <f t="shared" ref="A7044:A7107" si="112">YEAR(B7044)</f>
        <v>1994</v>
      </c>
      <c r="B7044" s="865">
        <v>34549</v>
      </c>
      <c r="C7044" s="873">
        <v>1047</v>
      </c>
      <c r="F7044" s="868"/>
      <c r="G7044" s="874"/>
    </row>
    <row r="7045" spans="1:7" ht="14">
      <c r="A7045" s="762">
        <f t="shared" si="112"/>
        <v>1994</v>
      </c>
      <c r="B7045" s="865">
        <v>34548</v>
      </c>
      <c r="C7045" s="873">
        <v>1070</v>
      </c>
      <c r="F7045" s="868"/>
      <c r="G7045" s="874"/>
    </row>
    <row r="7046" spans="1:7" ht="14">
      <c r="A7046" s="762">
        <f t="shared" si="112"/>
        <v>1994</v>
      </c>
      <c r="B7046" s="865">
        <v>34547</v>
      </c>
      <c r="C7046" s="873">
        <v>1092</v>
      </c>
      <c r="F7046" s="868"/>
      <c r="G7046" s="874"/>
    </row>
    <row r="7047" spans="1:7" ht="14">
      <c r="A7047" s="762">
        <f t="shared" si="112"/>
        <v>1994</v>
      </c>
      <c r="B7047" s="865">
        <v>34544</v>
      </c>
      <c r="C7047" s="873">
        <v>1096</v>
      </c>
      <c r="F7047" s="868"/>
      <c r="G7047" s="874"/>
    </row>
    <row r="7048" spans="1:7" ht="14">
      <c r="A7048" s="762">
        <f t="shared" si="112"/>
        <v>1994</v>
      </c>
      <c r="B7048" s="865">
        <v>34543</v>
      </c>
      <c r="C7048" s="873">
        <v>1096</v>
      </c>
      <c r="F7048" s="868"/>
      <c r="G7048" s="874"/>
    </row>
    <row r="7049" spans="1:7" ht="14">
      <c r="A7049" s="762">
        <f t="shared" si="112"/>
        <v>1994</v>
      </c>
      <c r="B7049" s="865">
        <v>34542</v>
      </c>
      <c r="C7049" s="873">
        <v>1110</v>
      </c>
      <c r="F7049" s="868"/>
      <c r="G7049" s="874"/>
    </row>
    <row r="7050" spans="1:7" ht="14">
      <c r="A7050" s="762">
        <f t="shared" si="112"/>
        <v>1994</v>
      </c>
      <c r="B7050" s="865">
        <v>34541</v>
      </c>
      <c r="C7050" s="873">
        <v>1116</v>
      </c>
      <c r="F7050" s="868"/>
      <c r="G7050" s="874"/>
    </row>
    <row r="7051" spans="1:7" ht="14">
      <c r="A7051" s="762">
        <f t="shared" si="112"/>
        <v>1994</v>
      </c>
      <c r="B7051" s="865">
        <v>34540</v>
      </c>
      <c r="C7051" s="873">
        <v>1117</v>
      </c>
      <c r="F7051" s="868"/>
      <c r="G7051" s="874"/>
    </row>
    <row r="7052" spans="1:7" ht="14">
      <c r="A7052" s="762">
        <f t="shared" si="112"/>
        <v>1994</v>
      </c>
      <c r="B7052" s="865">
        <v>34537</v>
      </c>
      <c r="C7052" s="873">
        <v>1106</v>
      </c>
      <c r="F7052" s="868"/>
      <c r="G7052" s="874"/>
    </row>
    <row r="7053" spans="1:7" ht="14">
      <c r="A7053" s="762">
        <f t="shared" si="112"/>
        <v>1994</v>
      </c>
      <c r="B7053" s="865">
        <v>34536</v>
      </c>
      <c r="C7053" s="873">
        <v>1118</v>
      </c>
      <c r="F7053" s="868"/>
      <c r="G7053" s="874"/>
    </row>
    <row r="7054" spans="1:7" ht="14">
      <c r="A7054" s="762">
        <f t="shared" si="112"/>
        <v>1994</v>
      </c>
      <c r="B7054" s="865">
        <v>34535</v>
      </c>
      <c r="C7054" s="873">
        <v>1106</v>
      </c>
      <c r="F7054" s="868"/>
      <c r="G7054" s="874"/>
    </row>
    <row r="7055" spans="1:7" ht="14">
      <c r="A7055" s="762">
        <f t="shared" si="112"/>
        <v>1994</v>
      </c>
      <c r="B7055" s="865">
        <v>34534</v>
      </c>
      <c r="C7055" s="873">
        <v>1099</v>
      </c>
      <c r="F7055" s="868"/>
      <c r="G7055" s="874"/>
    </row>
    <row r="7056" spans="1:7" ht="14">
      <c r="A7056" s="762">
        <f t="shared" si="112"/>
        <v>1994</v>
      </c>
      <c r="B7056" s="865">
        <v>34533</v>
      </c>
      <c r="C7056" s="873">
        <v>1084</v>
      </c>
      <c r="F7056" s="868"/>
      <c r="G7056" s="874"/>
    </row>
    <row r="7057" spans="1:7" ht="14">
      <c r="A7057" s="762">
        <f t="shared" si="112"/>
        <v>1994</v>
      </c>
      <c r="B7057" s="865">
        <v>34530</v>
      </c>
      <c r="C7057" s="873">
        <v>1074</v>
      </c>
      <c r="F7057" s="868"/>
      <c r="G7057" s="874"/>
    </row>
    <row r="7058" spans="1:7" ht="14">
      <c r="A7058" s="762">
        <f t="shared" si="112"/>
        <v>1994</v>
      </c>
      <c r="B7058" s="865">
        <v>34529</v>
      </c>
      <c r="C7058" s="873">
        <v>1076</v>
      </c>
      <c r="F7058" s="868"/>
      <c r="G7058" s="874"/>
    </row>
    <row r="7059" spans="1:7" ht="14">
      <c r="A7059" s="762">
        <f t="shared" si="112"/>
        <v>1994</v>
      </c>
      <c r="B7059" s="865">
        <v>34528</v>
      </c>
      <c r="C7059" s="873">
        <v>1100</v>
      </c>
      <c r="F7059" s="868"/>
      <c r="G7059" s="874"/>
    </row>
    <row r="7060" spans="1:7" ht="14">
      <c r="A7060" s="762">
        <f t="shared" si="112"/>
        <v>1994</v>
      </c>
      <c r="B7060" s="865">
        <v>34527</v>
      </c>
      <c r="C7060" s="873">
        <v>1102</v>
      </c>
      <c r="F7060" s="868"/>
      <c r="G7060" s="874"/>
    </row>
    <row r="7061" spans="1:7" ht="14">
      <c r="A7061" s="762">
        <f t="shared" si="112"/>
        <v>1994</v>
      </c>
      <c r="B7061" s="865">
        <v>34526</v>
      </c>
      <c r="C7061" s="873">
        <v>1114</v>
      </c>
      <c r="F7061" s="868"/>
      <c r="G7061" s="874"/>
    </row>
    <row r="7062" spans="1:7" ht="14">
      <c r="A7062" s="762">
        <f t="shared" si="112"/>
        <v>1994</v>
      </c>
      <c r="B7062" s="865">
        <v>34523</v>
      </c>
      <c r="C7062" s="873">
        <v>1121</v>
      </c>
      <c r="F7062" s="868"/>
      <c r="G7062" s="874"/>
    </row>
    <row r="7063" spans="1:7" ht="14">
      <c r="A7063" s="762">
        <f t="shared" si="112"/>
        <v>1994</v>
      </c>
      <c r="B7063" s="865">
        <v>34522</v>
      </c>
      <c r="C7063" s="873">
        <v>1135</v>
      </c>
      <c r="F7063" s="868"/>
      <c r="G7063" s="874"/>
    </row>
    <row r="7064" spans="1:7" ht="14">
      <c r="A7064" s="762">
        <f t="shared" si="112"/>
        <v>1994</v>
      </c>
      <c r="B7064" s="865">
        <v>34521</v>
      </c>
      <c r="C7064" s="873">
        <v>1168</v>
      </c>
      <c r="F7064" s="868"/>
      <c r="G7064" s="874"/>
    </row>
    <row r="7065" spans="1:7" ht="14">
      <c r="A7065" s="762">
        <f t="shared" si="112"/>
        <v>1994</v>
      </c>
      <c r="B7065" s="865">
        <v>34520</v>
      </c>
      <c r="C7065" s="873">
        <v>1169</v>
      </c>
      <c r="F7065" s="868"/>
      <c r="G7065" s="874"/>
    </row>
    <row r="7066" spans="1:7" ht="14">
      <c r="A7066" s="762">
        <f t="shared" si="112"/>
        <v>1994</v>
      </c>
      <c r="B7066" s="865">
        <v>34516</v>
      </c>
      <c r="C7066" s="873">
        <v>1179</v>
      </c>
      <c r="F7066" s="868"/>
      <c r="G7066" s="874"/>
    </row>
    <row r="7067" spans="1:7" ht="14">
      <c r="A7067" s="762">
        <f t="shared" si="112"/>
        <v>1994</v>
      </c>
      <c r="B7067" s="865">
        <v>34515</v>
      </c>
      <c r="C7067" s="873">
        <v>1183</v>
      </c>
      <c r="F7067" s="868"/>
      <c r="G7067" s="874"/>
    </row>
    <row r="7068" spans="1:7" ht="14">
      <c r="A7068" s="762">
        <f t="shared" si="112"/>
        <v>1994</v>
      </c>
      <c r="B7068" s="865">
        <v>34514</v>
      </c>
      <c r="C7068" s="873">
        <v>1161</v>
      </c>
      <c r="F7068" s="868"/>
      <c r="G7068" s="874"/>
    </row>
    <row r="7069" spans="1:7" ht="14">
      <c r="A7069" s="762">
        <f t="shared" si="112"/>
        <v>1994</v>
      </c>
      <c r="B7069" s="865">
        <v>34513</v>
      </c>
      <c r="C7069" s="873">
        <v>1177</v>
      </c>
      <c r="F7069" s="868"/>
      <c r="G7069" s="874"/>
    </row>
    <row r="7070" spans="1:7" ht="14">
      <c r="A7070" s="762">
        <f t="shared" si="112"/>
        <v>1994</v>
      </c>
      <c r="B7070" s="865">
        <v>34512</v>
      </c>
      <c r="C7070" s="873">
        <v>1173</v>
      </c>
      <c r="F7070" s="868"/>
      <c r="G7070" s="874"/>
    </row>
    <row r="7071" spans="1:7" ht="14">
      <c r="A7071" s="762">
        <f t="shared" si="112"/>
        <v>1994</v>
      </c>
      <c r="B7071" s="865">
        <v>34509</v>
      </c>
      <c r="C7071" s="873">
        <v>1158</v>
      </c>
      <c r="F7071" s="868"/>
      <c r="G7071" s="874"/>
    </row>
    <row r="7072" spans="1:7" ht="14">
      <c r="A7072" s="762">
        <f t="shared" si="112"/>
        <v>1994</v>
      </c>
      <c r="B7072" s="865">
        <v>34508</v>
      </c>
      <c r="C7072" s="873">
        <v>1129</v>
      </c>
      <c r="F7072" s="868"/>
      <c r="G7072" s="874"/>
    </row>
    <row r="7073" spans="1:7" ht="14">
      <c r="A7073" s="762">
        <f t="shared" si="112"/>
        <v>1994</v>
      </c>
      <c r="B7073" s="865">
        <v>34507</v>
      </c>
      <c r="C7073" s="873">
        <v>1126</v>
      </c>
      <c r="F7073" s="868"/>
      <c r="G7073" s="874"/>
    </row>
    <row r="7074" spans="1:7" ht="14">
      <c r="A7074" s="762">
        <f t="shared" si="112"/>
        <v>1994</v>
      </c>
      <c r="B7074" s="865">
        <v>34506</v>
      </c>
      <c r="C7074" s="873">
        <v>1142</v>
      </c>
      <c r="F7074" s="868"/>
      <c r="G7074" s="874"/>
    </row>
    <row r="7075" spans="1:7" ht="14">
      <c r="A7075" s="762">
        <f t="shared" si="112"/>
        <v>1994</v>
      </c>
      <c r="B7075" s="865">
        <v>34505</v>
      </c>
      <c r="C7075" s="873">
        <v>1126</v>
      </c>
      <c r="F7075" s="868"/>
      <c r="G7075" s="874"/>
    </row>
    <row r="7076" spans="1:7" ht="14">
      <c r="A7076" s="762">
        <f t="shared" si="112"/>
        <v>1994</v>
      </c>
      <c r="B7076" s="865">
        <v>34502</v>
      </c>
      <c r="C7076" s="873">
        <v>1101</v>
      </c>
      <c r="F7076" s="868"/>
      <c r="G7076" s="874"/>
    </row>
    <row r="7077" spans="1:7" ht="14">
      <c r="A7077" s="762">
        <f t="shared" si="112"/>
        <v>1994</v>
      </c>
      <c r="B7077" s="865">
        <v>34501</v>
      </c>
      <c r="C7077" s="873">
        <v>1102</v>
      </c>
      <c r="F7077" s="868"/>
      <c r="G7077" s="874"/>
    </row>
    <row r="7078" spans="1:7" ht="14">
      <c r="A7078" s="762">
        <f t="shared" si="112"/>
        <v>1994</v>
      </c>
      <c r="B7078" s="865">
        <v>34500</v>
      </c>
      <c r="C7078" s="873">
        <v>1077</v>
      </c>
      <c r="F7078" s="868"/>
      <c r="G7078" s="874"/>
    </row>
    <row r="7079" spans="1:7" ht="14">
      <c r="A7079" s="762">
        <f t="shared" si="112"/>
        <v>1994</v>
      </c>
      <c r="B7079" s="865">
        <v>34499</v>
      </c>
      <c r="C7079" s="873">
        <v>1069</v>
      </c>
      <c r="F7079" s="868"/>
      <c r="G7079" s="874"/>
    </row>
    <row r="7080" spans="1:7" ht="14">
      <c r="A7080" s="762">
        <f t="shared" si="112"/>
        <v>1994</v>
      </c>
      <c r="B7080" s="865">
        <v>34498</v>
      </c>
      <c r="C7080" s="873">
        <v>1055</v>
      </c>
      <c r="F7080" s="868"/>
      <c r="G7080" s="874"/>
    </row>
    <row r="7081" spans="1:7" ht="14">
      <c r="A7081" s="762">
        <f t="shared" si="112"/>
        <v>1994</v>
      </c>
      <c r="B7081" s="865">
        <v>34495</v>
      </c>
      <c r="C7081" s="873">
        <v>1028</v>
      </c>
      <c r="F7081" s="868"/>
      <c r="G7081" s="874"/>
    </row>
    <row r="7082" spans="1:7" ht="14">
      <c r="A7082" s="762">
        <f t="shared" si="112"/>
        <v>1994</v>
      </c>
      <c r="B7082" s="865">
        <v>34494</v>
      </c>
      <c r="C7082" s="873">
        <v>1045</v>
      </c>
      <c r="F7082" s="868"/>
      <c r="G7082" s="874"/>
    </row>
    <row r="7083" spans="1:7" ht="14">
      <c r="A7083" s="762">
        <f t="shared" si="112"/>
        <v>1994</v>
      </c>
      <c r="B7083" s="865">
        <v>34493</v>
      </c>
      <c r="C7083" s="873">
        <v>1024</v>
      </c>
      <c r="F7083" s="868"/>
      <c r="G7083" s="874"/>
    </row>
    <row r="7084" spans="1:7" ht="14">
      <c r="A7084" s="762">
        <f t="shared" si="112"/>
        <v>1994</v>
      </c>
      <c r="B7084" s="865">
        <v>34492</v>
      </c>
      <c r="C7084" s="873">
        <v>1047</v>
      </c>
      <c r="F7084" s="868"/>
      <c r="G7084" s="874"/>
    </row>
    <row r="7085" spans="1:7" ht="14">
      <c r="A7085" s="762">
        <f t="shared" si="112"/>
        <v>1994</v>
      </c>
      <c r="B7085" s="865">
        <v>34491</v>
      </c>
      <c r="C7085" s="873">
        <v>1087</v>
      </c>
      <c r="F7085" s="868"/>
      <c r="G7085" s="874"/>
    </row>
    <row r="7086" spans="1:7" ht="14">
      <c r="A7086" s="762">
        <f t="shared" si="112"/>
        <v>1994</v>
      </c>
      <c r="B7086" s="865">
        <v>34488</v>
      </c>
      <c r="C7086" s="873">
        <v>1103</v>
      </c>
      <c r="F7086" s="868"/>
      <c r="G7086" s="874"/>
    </row>
    <row r="7087" spans="1:7" ht="14">
      <c r="A7087" s="762">
        <f t="shared" si="112"/>
        <v>1994</v>
      </c>
      <c r="B7087" s="865">
        <v>34487</v>
      </c>
      <c r="C7087" s="873">
        <v>1123</v>
      </c>
      <c r="F7087" s="868"/>
      <c r="G7087" s="874"/>
    </row>
    <row r="7088" spans="1:7" ht="14">
      <c r="A7088" s="762">
        <f t="shared" si="112"/>
        <v>1994</v>
      </c>
      <c r="B7088" s="865">
        <v>34486</v>
      </c>
      <c r="C7088" s="873">
        <v>1103</v>
      </c>
      <c r="F7088" s="868"/>
      <c r="G7088" s="874"/>
    </row>
    <row r="7089" spans="1:7" ht="14">
      <c r="A7089" s="762">
        <f t="shared" si="112"/>
        <v>1994</v>
      </c>
      <c r="B7089" s="865">
        <v>34485</v>
      </c>
      <c r="C7089" s="873">
        <v>1079</v>
      </c>
      <c r="F7089" s="868"/>
      <c r="G7089" s="874"/>
    </row>
    <row r="7090" spans="1:7" ht="14">
      <c r="A7090" s="762">
        <f t="shared" si="112"/>
        <v>1994</v>
      </c>
      <c r="B7090" s="865">
        <v>34481</v>
      </c>
      <c r="C7090" s="873">
        <v>1070</v>
      </c>
      <c r="F7090" s="868"/>
      <c r="G7090" s="874"/>
    </row>
    <row r="7091" spans="1:7" ht="14">
      <c r="A7091" s="762">
        <f t="shared" si="112"/>
        <v>1994</v>
      </c>
      <c r="B7091" s="865">
        <v>34480</v>
      </c>
      <c r="C7091" s="873">
        <v>1072</v>
      </c>
      <c r="F7091" s="868"/>
      <c r="G7091" s="874"/>
    </row>
    <row r="7092" spans="1:7" ht="14">
      <c r="A7092" s="762">
        <f t="shared" si="112"/>
        <v>1994</v>
      </c>
      <c r="B7092" s="865">
        <v>34479</v>
      </c>
      <c r="C7092" s="873">
        <v>1061</v>
      </c>
      <c r="F7092" s="868"/>
      <c r="G7092" s="874"/>
    </row>
    <row r="7093" spans="1:7" ht="14">
      <c r="A7093" s="762">
        <f t="shared" si="112"/>
        <v>1994</v>
      </c>
      <c r="B7093" s="865">
        <v>34478</v>
      </c>
      <c r="C7093" s="873">
        <v>1080</v>
      </c>
      <c r="F7093" s="868"/>
      <c r="G7093" s="874"/>
    </row>
    <row r="7094" spans="1:7" ht="14">
      <c r="A7094" s="762">
        <f t="shared" si="112"/>
        <v>1994</v>
      </c>
      <c r="B7094" s="865">
        <v>34477</v>
      </c>
      <c r="C7094" s="873">
        <v>1105</v>
      </c>
      <c r="F7094" s="868"/>
      <c r="G7094" s="874"/>
    </row>
    <row r="7095" spans="1:7" ht="14">
      <c r="A7095" s="762">
        <f t="shared" si="112"/>
        <v>1994</v>
      </c>
      <c r="B7095" s="865">
        <v>34474</v>
      </c>
      <c r="C7095" s="873">
        <v>1173</v>
      </c>
      <c r="F7095" s="868"/>
      <c r="G7095" s="874"/>
    </row>
    <row r="7096" spans="1:7" ht="14">
      <c r="A7096" s="762">
        <f t="shared" si="112"/>
        <v>1994</v>
      </c>
      <c r="B7096" s="865">
        <v>34473</v>
      </c>
      <c r="C7096" s="873">
        <v>1173</v>
      </c>
      <c r="F7096" s="868"/>
      <c r="G7096" s="874"/>
    </row>
    <row r="7097" spans="1:7" ht="14">
      <c r="A7097" s="762">
        <f t="shared" si="112"/>
        <v>1994</v>
      </c>
      <c r="B7097" s="865">
        <v>34472</v>
      </c>
      <c r="C7097" s="873">
        <v>1256</v>
      </c>
      <c r="F7097" s="868"/>
      <c r="G7097" s="874"/>
    </row>
    <row r="7098" spans="1:7" ht="14">
      <c r="A7098" s="762">
        <f t="shared" si="112"/>
        <v>1994</v>
      </c>
      <c r="B7098" s="865">
        <v>34471</v>
      </c>
      <c r="C7098" s="873">
        <v>1277</v>
      </c>
      <c r="F7098" s="868"/>
      <c r="G7098" s="874"/>
    </row>
    <row r="7099" spans="1:7" ht="14">
      <c r="A7099" s="762">
        <f t="shared" si="112"/>
        <v>1994</v>
      </c>
      <c r="B7099" s="865">
        <v>34470</v>
      </c>
      <c r="C7099" s="873">
        <v>1251</v>
      </c>
      <c r="F7099" s="868"/>
      <c r="G7099" s="874"/>
    </row>
    <row r="7100" spans="1:7" ht="14">
      <c r="A7100" s="762">
        <f t="shared" si="112"/>
        <v>1994</v>
      </c>
      <c r="B7100" s="865">
        <v>34467</v>
      </c>
      <c r="C7100" s="873">
        <v>1200</v>
      </c>
      <c r="F7100" s="868"/>
      <c r="G7100" s="874"/>
    </row>
    <row r="7101" spans="1:7" ht="14">
      <c r="A7101" s="762">
        <f t="shared" si="112"/>
        <v>1994</v>
      </c>
      <c r="B7101" s="865">
        <v>34466</v>
      </c>
      <c r="C7101" s="873">
        <v>1167</v>
      </c>
      <c r="F7101" s="868"/>
      <c r="G7101" s="874"/>
    </row>
    <row r="7102" spans="1:7" ht="14">
      <c r="A7102" s="762">
        <f t="shared" si="112"/>
        <v>1994</v>
      </c>
      <c r="B7102" s="865">
        <v>34465</v>
      </c>
      <c r="C7102" s="873">
        <v>1185</v>
      </c>
      <c r="F7102" s="868"/>
      <c r="G7102" s="874"/>
    </row>
    <row r="7103" spans="1:7" ht="14">
      <c r="A7103" s="762">
        <f t="shared" si="112"/>
        <v>1994</v>
      </c>
      <c r="B7103" s="865">
        <v>34464</v>
      </c>
      <c r="C7103" s="873">
        <v>1193</v>
      </c>
      <c r="F7103" s="868"/>
      <c r="G7103" s="874"/>
    </row>
    <row r="7104" spans="1:7" ht="14">
      <c r="A7104" s="762">
        <f t="shared" si="112"/>
        <v>1994</v>
      </c>
      <c r="B7104" s="865">
        <v>34463</v>
      </c>
      <c r="C7104" s="873">
        <v>1179</v>
      </c>
      <c r="F7104" s="868"/>
      <c r="G7104" s="874"/>
    </row>
    <row r="7105" spans="1:7" ht="14">
      <c r="A7105" s="762">
        <f t="shared" si="112"/>
        <v>1994</v>
      </c>
      <c r="B7105" s="865">
        <v>34460</v>
      </c>
      <c r="C7105" s="873">
        <v>1151</v>
      </c>
      <c r="F7105" s="868"/>
      <c r="G7105" s="874"/>
    </row>
    <row r="7106" spans="1:7" ht="14">
      <c r="A7106" s="762">
        <f t="shared" si="112"/>
        <v>1994</v>
      </c>
      <c r="B7106" s="865">
        <v>34459</v>
      </c>
      <c r="C7106" s="873">
        <v>1105</v>
      </c>
      <c r="F7106" s="868"/>
      <c r="G7106" s="874"/>
    </row>
    <row r="7107" spans="1:7" ht="14">
      <c r="A7107" s="762">
        <f t="shared" si="112"/>
        <v>1994</v>
      </c>
      <c r="B7107" s="865">
        <v>34458</v>
      </c>
      <c r="C7107" s="873">
        <v>1083</v>
      </c>
      <c r="F7107" s="868"/>
      <c r="G7107" s="874"/>
    </row>
    <row r="7108" spans="1:7" ht="14">
      <c r="A7108" s="762">
        <f t="shared" ref="A7108:A7110" si="113">YEAR(B7108)</f>
        <v>1994</v>
      </c>
      <c r="B7108" s="865">
        <v>34457</v>
      </c>
      <c r="C7108" s="873">
        <v>1081</v>
      </c>
      <c r="F7108" s="868"/>
      <c r="G7108" s="874"/>
    </row>
    <row r="7109" spans="1:7" ht="14">
      <c r="A7109" s="762">
        <f t="shared" si="113"/>
        <v>1994</v>
      </c>
      <c r="B7109" s="865">
        <v>34456</v>
      </c>
      <c r="C7109" s="873">
        <v>1131</v>
      </c>
      <c r="F7109" s="868"/>
      <c r="G7109" s="874"/>
    </row>
    <row r="7110" spans="1:7" ht="14">
      <c r="A7110" s="762">
        <f t="shared" si="113"/>
        <v>1994</v>
      </c>
      <c r="B7110" s="865">
        <v>34453</v>
      </c>
      <c r="C7110" s="873" t="s">
        <v>1027</v>
      </c>
      <c r="F7110" s="868"/>
      <c r="G7110" s="867"/>
    </row>
  </sheetData>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C155A-45FC-8E42-A3E8-FFC434EF0B7A}">
  <sheetPr>
    <tabColor theme="5" tint="0.79998168889431442"/>
  </sheetPr>
  <dimension ref="A1:J104"/>
  <sheetViews>
    <sheetView zoomScaleNormal="100" workbookViewId="0">
      <pane xSplit="1" ySplit="8" topLeftCell="B57" activePane="bottomRight" state="frozen"/>
      <selection pane="topRight" activeCell="B1" sqref="B1"/>
      <selection pane="bottomLeft" activeCell="A9" sqref="A9"/>
      <selection pane="bottomRight" activeCell="C67" sqref="C67"/>
    </sheetView>
  </sheetViews>
  <sheetFormatPr defaultColWidth="11.453125" defaultRowHeight="15.5"/>
  <cols>
    <col min="1" max="1" width="33.1796875" style="1080" bestFit="1" customWidth="1"/>
    <col min="2" max="2" width="17.7265625" style="1056" customWidth="1"/>
    <col min="3" max="3" width="24.26953125" style="1056" customWidth="1"/>
    <col min="4" max="4" width="34.7265625" style="1056" bestFit="1" customWidth="1"/>
    <col min="5" max="5" width="34.26953125" style="1056" customWidth="1"/>
    <col min="6" max="6" width="21.453125" style="1056" customWidth="1"/>
    <col min="7" max="7" width="19.7265625" style="1056" customWidth="1"/>
    <col min="8" max="256" width="11.453125" style="1056"/>
    <col min="257" max="257" width="33.1796875" style="1056" bestFit="1" customWidth="1"/>
    <col min="258" max="258" width="17.7265625" style="1056" customWidth="1"/>
    <col min="259" max="259" width="24.26953125" style="1056" customWidth="1"/>
    <col min="260" max="260" width="34.7265625" style="1056" bestFit="1" customWidth="1"/>
    <col min="261" max="261" width="34.26953125" style="1056" customWidth="1"/>
    <col min="262" max="262" width="21.453125" style="1056" customWidth="1"/>
    <col min="263" max="263" width="19.7265625" style="1056" customWidth="1"/>
    <col min="264" max="512" width="11.453125" style="1056"/>
    <col min="513" max="513" width="33.1796875" style="1056" bestFit="1" customWidth="1"/>
    <col min="514" max="514" width="17.7265625" style="1056" customWidth="1"/>
    <col min="515" max="515" width="24.26953125" style="1056" customWidth="1"/>
    <col min="516" max="516" width="34.7265625" style="1056" bestFit="1" customWidth="1"/>
    <col min="517" max="517" width="34.26953125" style="1056" customWidth="1"/>
    <col min="518" max="518" width="21.453125" style="1056" customWidth="1"/>
    <col min="519" max="519" width="19.7265625" style="1056" customWidth="1"/>
    <col min="520" max="768" width="11.453125" style="1056"/>
    <col min="769" max="769" width="33.1796875" style="1056" bestFit="1" customWidth="1"/>
    <col min="770" max="770" width="17.7265625" style="1056" customWidth="1"/>
    <col min="771" max="771" width="24.26953125" style="1056" customWidth="1"/>
    <col min="772" max="772" width="34.7265625" style="1056" bestFit="1" customWidth="1"/>
    <col min="773" max="773" width="34.26953125" style="1056" customWidth="1"/>
    <col min="774" max="774" width="21.453125" style="1056" customWidth="1"/>
    <col min="775" max="775" width="19.7265625" style="1056" customWidth="1"/>
    <col min="776" max="1024" width="11.453125" style="1056"/>
    <col min="1025" max="1025" width="33.1796875" style="1056" bestFit="1" customWidth="1"/>
    <col min="1026" max="1026" width="17.7265625" style="1056" customWidth="1"/>
    <col min="1027" max="1027" width="24.26953125" style="1056" customWidth="1"/>
    <col min="1028" max="1028" width="34.7265625" style="1056" bestFit="1" customWidth="1"/>
    <col min="1029" max="1029" width="34.26953125" style="1056" customWidth="1"/>
    <col min="1030" max="1030" width="21.453125" style="1056" customWidth="1"/>
    <col min="1031" max="1031" width="19.7265625" style="1056" customWidth="1"/>
    <col min="1032" max="1280" width="11.453125" style="1056"/>
    <col min="1281" max="1281" width="33.1796875" style="1056" bestFit="1" customWidth="1"/>
    <col min="1282" max="1282" width="17.7265625" style="1056" customWidth="1"/>
    <col min="1283" max="1283" width="24.26953125" style="1056" customWidth="1"/>
    <col min="1284" max="1284" width="34.7265625" style="1056" bestFit="1" customWidth="1"/>
    <col min="1285" max="1285" width="34.26953125" style="1056" customWidth="1"/>
    <col min="1286" max="1286" width="21.453125" style="1056" customWidth="1"/>
    <col min="1287" max="1287" width="19.7265625" style="1056" customWidth="1"/>
    <col min="1288" max="1536" width="11.453125" style="1056"/>
    <col min="1537" max="1537" width="33.1796875" style="1056" bestFit="1" customWidth="1"/>
    <col min="1538" max="1538" width="17.7265625" style="1056" customWidth="1"/>
    <col min="1539" max="1539" width="24.26953125" style="1056" customWidth="1"/>
    <col min="1540" max="1540" width="34.7265625" style="1056" bestFit="1" customWidth="1"/>
    <col min="1541" max="1541" width="34.26953125" style="1056" customWidth="1"/>
    <col min="1542" max="1542" width="21.453125" style="1056" customWidth="1"/>
    <col min="1543" max="1543" width="19.7265625" style="1056" customWidth="1"/>
    <col min="1544" max="1792" width="11.453125" style="1056"/>
    <col min="1793" max="1793" width="33.1796875" style="1056" bestFit="1" customWidth="1"/>
    <col min="1794" max="1794" width="17.7265625" style="1056" customWidth="1"/>
    <col min="1795" max="1795" width="24.26953125" style="1056" customWidth="1"/>
    <col min="1796" max="1796" width="34.7265625" style="1056" bestFit="1" customWidth="1"/>
    <col min="1797" max="1797" width="34.26953125" style="1056" customWidth="1"/>
    <col min="1798" max="1798" width="21.453125" style="1056" customWidth="1"/>
    <col min="1799" max="1799" width="19.7265625" style="1056" customWidth="1"/>
    <col min="1800" max="2048" width="11.453125" style="1056"/>
    <col min="2049" max="2049" width="33.1796875" style="1056" bestFit="1" customWidth="1"/>
    <col min="2050" max="2050" width="17.7265625" style="1056" customWidth="1"/>
    <col min="2051" max="2051" width="24.26953125" style="1056" customWidth="1"/>
    <col min="2052" max="2052" width="34.7265625" style="1056" bestFit="1" customWidth="1"/>
    <col min="2053" max="2053" width="34.26953125" style="1056" customWidth="1"/>
    <col min="2054" max="2054" width="21.453125" style="1056" customWidth="1"/>
    <col min="2055" max="2055" width="19.7265625" style="1056" customWidth="1"/>
    <col min="2056" max="2304" width="11.453125" style="1056"/>
    <col min="2305" max="2305" width="33.1796875" style="1056" bestFit="1" customWidth="1"/>
    <col min="2306" max="2306" width="17.7265625" style="1056" customWidth="1"/>
    <col min="2307" max="2307" width="24.26953125" style="1056" customWidth="1"/>
    <col min="2308" max="2308" width="34.7265625" style="1056" bestFit="1" customWidth="1"/>
    <col min="2309" max="2309" width="34.26953125" style="1056" customWidth="1"/>
    <col min="2310" max="2310" width="21.453125" style="1056" customWidth="1"/>
    <col min="2311" max="2311" width="19.7265625" style="1056" customWidth="1"/>
    <col min="2312" max="2560" width="11.453125" style="1056"/>
    <col min="2561" max="2561" width="33.1796875" style="1056" bestFit="1" customWidth="1"/>
    <col min="2562" max="2562" width="17.7265625" style="1056" customWidth="1"/>
    <col min="2563" max="2563" width="24.26953125" style="1056" customWidth="1"/>
    <col min="2564" max="2564" width="34.7265625" style="1056" bestFit="1" customWidth="1"/>
    <col min="2565" max="2565" width="34.26953125" style="1056" customWidth="1"/>
    <col min="2566" max="2566" width="21.453125" style="1056" customWidth="1"/>
    <col min="2567" max="2567" width="19.7265625" style="1056" customWidth="1"/>
    <col min="2568" max="2816" width="11.453125" style="1056"/>
    <col min="2817" max="2817" width="33.1796875" style="1056" bestFit="1" customWidth="1"/>
    <col min="2818" max="2818" width="17.7265625" style="1056" customWidth="1"/>
    <col min="2819" max="2819" width="24.26953125" style="1056" customWidth="1"/>
    <col min="2820" max="2820" width="34.7265625" style="1056" bestFit="1" customWidth="1"/>
    <col min="2821" max="2821" width="34.26953125" style="1056" customWidth="1"/>
    <col min="2822" max="2822" width="21.453125" style="1056" customWidth="1"/>
    <col min="2823" max="2823" width="19.7265625" style="1056" customWidth="1"/>
    <col min="2824" max="3072" width="11.453125" style="1056"/>
    <col min="3073" max="3073" width="33.1796875" style="1056" bestFit="1" customWidth="1"/>
    <col min="3074" max="3074" width="17.7265625" style="1056" customWidth="1"/>
    <col min="3075" max="3075" width="24.26953125" style="1056" customWidth="1"/>
    <col min="3076" max="3076" width="34.7265625" style="1056" bestFit="1" customWidth="1"/>
    <col min="3077" max="3077" width="34.26953125" style="1056" customWidth="1"/>
    <col min="3078" max="3078" width="21.453125" style="1056" customWidth="1"/>
    <col min="3079" max="3079" width="19.7265625" style="1056" customWidth="1"/>
    <col min="3080" max="3328" width="11.453125" style="1056"/>
    <col min="3329" max="3329" width="33.1796875" style="1056" bestFit="1" customWidth="1"/>
    <col min="3330" max="3330" width="17.7265625" style="1056" customWidth="1"/>
    <col min="3331" max="3331" width="24.26953125" style="1056" customWidth="1"/>
    <col min="3332" max="3332" width="34.7265625" style="1056" bestFit="1" customWidth="1"/>
    <col min="3333" max="3333" width="34.26953125" style="1056" customWidth="1"/>
    <col min="3334" max="3334" width="21.453125" style="1056" customWidth="1"/>
    <col min="3335" max="3335" width="19.7265625" style="1056" customWidth="1"/>
    <col min="3336" max="3584" width="11.453125" style="1056"/>
    <col min="3585" max="3585" width="33.1796875" style="1056" bestFit="1" customWidth="1"/>
    <col min="3586" max="3586" width="17.7265625" style="1056" customWidth="1"/>
    <col min="3587" max="3587" width="24.26953125" style="1056" customWidth="1"/>
    <col min="3588" max="3588" width="34.7265625" style="1056" bestFit="1" customWidth="1"/>
    <col min="3589" max="3589" width="34.26953125" style="1056" customWidth="1"/>
    <col min="3590" max="3590" width="21.453125" style="1056" customWidth="1"/>
    <col min="3591" max="3591" width="19.7265625" style="1056" customWidth="1"/>
    <col min="3592" max="3840" width="11.453125" style="1056"/>
    <col min="3841" max="3841" width="33.1796875" style="1056" bestFit="1" customWidth="1"/>
    <col min="3842" max="3842" width="17.7265625" style="1056" customWidth="1"/>
    <col min="3843" max="3843" width="24.26953125" style="1056" customWidth="1"/>
    <col min="3844" max="3844" width="34.7265625" style="1056" bestFit="1" customWidth="1"/>
    <col min="3845" max="3845" width="34.26953125" style="1056" customWidth="1"/>
    <col min="3846" max="3846" width="21.453125" style="1056" customWidth="1"/>
    <col min="3847" max="3847" width="19.7265625" style="1056" customWidth="1"/>
    <col min="3848" max="4096" width="11.453125" style="1056"/>
    <col min="4097" max="4097" width="33.1796875" style="1056" bestFit="1" customWidth="1"/>
    <col min="4098" max="4098" width="17.7265625" style="1056" customWidth="1"/>
    <col min="4099" max="4099" width="24.26953125" style="1056" customWidth="1"/>
    <col min="4100" max="4100" width="34.7265625" style="1056" bestFit="1" customWidth="1"/>
    <col min="4101" max="4101" width="34.26953125" style="1056" customWidth="1"/>
    <col min="4102" max="4102" width="21.453125" style="1056" customWidth="1"/>
    <col min="4103" max="4103" width="19.7265625" style="1056" customWidth="1"/>
    <col min="4104" max="4352" width="11.453125" style="1056"/>
    <col min="4353" max="4353" width="33.1796875" style="1056" bestFit="1" customWidth="1"/>
    <col min="4354" max="4354" width="17.7265625" style="1056" customWidth="1"/>
    <col min="4355" max="4355" width="24.26953125" style="1056" customWidth="1"/>
    <col min="4356" max="4356" width="34.7265625" style="1056" bestFit="1" customWidth="1"/>
    <col min="4357" max="4357" width="34.26953125" style="1056" customWidth="1"/>
    <col min="4358" max="4358" width="21.453125" style="1056" customWidth="1"/>
    <col min="4359" max="4359" width="19.7265625" style="1056" customWidth="1"/>
    <col min="4360" max="4608" width="11.453125" style="1056"/>
    <col min="4609" max="4609" width="33.1796875" style="1056" bestFit="1" customWidth="1"/>
    <col min="4610" max="4610" width="17.7265625" style="1056" customWidth="1"/>
    <col min="4611" max="4611" width="24.26953125" style="1056" customWidth="1"/>
    <col min="4612" max="4612" width="34.7265625" style="1056" bestFit="1" customWidth="1"/>
    <col min="4613" max="4613" width="34.26953125" style="1056" customWidth="1"/>
    <col min="4614" max="4614" width="21.453125" style="1056" customWidth="1"/>
    <col min="4615" max="4615" width="19.7265625" style="1056" customWidth="1"/>
    <col min="4616" max="4864" width="11.453125" style="1056"/>
    <col min="4865" max="4865" width="33.1796875" style="1056" bestFit="1" customWidth="1"/>
    <col min="4866" max="4866" width="17.7265625" style="1056" customWidth="1"/>
    <col min="4867" max="4867" width="24.26953125" style="1056" customWidth="1"/>
    <col min="4868" max="4868" width="34.7265625" style="1056" bestFit="1" customWidth="1"/>
    <col min="4869" max="4869" width="34.26953125" style="1056" customWidth="1"/>
    <col min="4870" max="4870" width="21.453125" style="1056" customWidth="1"/>
    <col min="4871" max="4871" width="19.7265625" style="1056" customWidth="1"/>
    <col min="4872" max="5120" width="11.453125" style="1056"/>
    <col min="5121" max="5121" width="33.1796875" style="1056" bestFit="1" customWidth="1"/>
    <col min="5122" max="5122" width="17.7265625" style="1056" customWidth="1"/>
    <col min="5123" max="5123" width="24.26953125" style="1056" customWidth="1"/>
    <col min="5124" max="5124" width="34.7265625" style="1056" bestFit="1" customWidth="1"/>
    <col min="5125" max="5125" width="34.26953125" style="1056" customWidth="1"/>
    <col min="5126" max="5126" width="21.453125" style="1056" customWidth="1"/>
    <col min="5127" max="5127" width="19.7265625" style="1056" customWidth="1"/>
    <col min="5128" max="5376" width="11.453125" style="1056"/>
    <col min="5377" max="5377" width="33.1796875" style="1056" bestFit="1" customWidth="1"/>
    <col min="5378" max="5378" width="17.7265625" style="1056" customWidth="1"/>
    <col min="5379" max="5379" width="24.26953125" style="1056" customWidth="1"/>
    <col min="5380" max="5380" width="34.7265625" style="1056" bestFit="1" customWidth="1"/>
    <col min="5381" max="5381" width="34.26953125" style="1056" customWidth="1"/>
    <col min="5382" max="5382" width="21.453125" style="1056" customWidth="1"/>
    <col min="5383" max="5383" width="19.7265625" style="1056" customWidth="1"/>
    <col min="5384" max="5632" width="11.453125" style="1056"/>
    <col min="5633" max="5633" width="33.1796875" style="1056" bestFit="1" customWidth="1"/>
    <col min="5634" max="5634" width="17.7265625" style="1056" customWidth="1"/>
    <col min="5635" max="5635" width="24.26953125" style="1056" customWidth="1"/>
    <col min="5636" max="5636" width="34.7265625" style="1056" bestFit="1" customWidth="1"/>
    <col min="5637" max="5637" width="34.26953125" style="1056" customWidth="1"/>
    <col min="5638" max="5638" width="21.453125" style="1056" customWidth="1"/>
    <col min="5639" max="5639" width="19.7265625" style="1056" customWidth="1"/>
    <col min="5640" max="5888" width="11.453125" style="1056"/>
    <col min="5889" max="5889" width="33.1796875" style="1056" bestFit="1" customWidth="1"/>
    <col min="5890" max="5890" width="17.7265625" style="1056" customWidth="1"/>
    <col min="5891" max="5891" width="24.26953125" style="1056" customWidth="1"/>
    <col min="5892" max="5892" width="34.7265625" style="1056" bestFit="1" customWidth="1"/>
    <col min="5893" max="5893" width="34.26953125" style="1056" customWidth="1"/>
    <col min="5894" max="5894" width="21.453125" style="1056" customWidth="1"/>
    <col min="5895" max="5895" width="19.7265625" style="1056" customWidth="1"/>
    <col min="5896" max="6144" width="11.453125" style="1056"/>
    <col min="6145" max="6145" width="33.1796875" style="1056" bestFit="1" customWidth="1"/>
    <col min="6146" max="6146" width="17.7265625" style="1056" customWidth="1"/>
    <col min="6147" max="6147" width="24.26953125" style="1056" customWidth="1"/>
    <col min="6148" max="6148" width="34.7265625" style="1056" bestFit="1" customWidth="1"/>
    <col min="6149" max="6149" width="34.26953125" style="1056" customWidth="1"/>
    <col min="6150" max="6150" width="21.453125" style="1056" customWidth="1"/>
    <col min="6151" max="6151" width="19.7265625" style="1056" customWidth="1"/>
    <col min="6152" max="6400" width="11.453125" style="1056"/>
    <col min="6401" max="6401" width="33.1796875" style="1056" bestFit="1" customWidth="1"/>
    <col min="6402" max="6402" width="17.7265625" style="1056" customWidth="1"/>
    <col min="6403" max="6403" width="24.26953125" style="1056" customWidth="1"/>
    <col min="6404" max="6404" width="34.7265625" style="1056" bestFit="1" customWidth="1"/>
    <col min="6405" max="6405" width="34.26953125" style="1056" customWidth="1"/>
    <col min="6406" max="6406" width="21.453125" style="1056" customWidth="1"/>
    <col min="6407" max="6407" width="19.7265625" style="1056" customWidth="1"/>
    <col min="6408" max="6656" width="11.453125" style="1056"/>
    <col min="6657" max="6657" width="33.1796875" style="1056" bestFit="1" customWidth="1"/>
    <col min="6658" max="6658" width="17.7265625" style="1056" customWidth="1"/>
    <col min="6659" max="6659" width="24.26953125" style="1056" customWidth="1"/>
    <col min="6660" max="6660" width="34.7265625" style="1056" bestFit="1" customWidth="1"/>
    <col min="6661" max="6661" width="34.26953125" style="1056" customWidth="1"/>
    <col min="6662" max="6662" width="21.453125" style="1056" customWidth="1"/>
    <col min="6663" max="6663" width="19.7265625" style="1056" customWidth="1"/>
    <col min="6664" max="6912" width="11.453125" style="1056"/>
    <col min="6913" max="6913" width="33.1796875" style="1056" bestFit="1" customWidth="1"/>
    <col min="6914" max="6914" width="17.7265625" style="1056" customWidth="1"/>
    <col min="6915" max="6915" width="24.26953125" style="1056" customWidth="1"/>
    <col min="6916" max="6916" width="34.7265625" style="1056" bestFit="1" customWidth="1"/>
    <col min="6917" max="6917" width="34.26953125" style="1056" customWidth="1"/>
    <col min="6918" max="6918" width="21.453125" style="1056" customWidth="1"/>
    <col min="6919" max="6919" width="19.7265625" style="1056" customWidth="1"/>
    <col min="6920" max="7168" width="11.453125" style="1056"/>
    <col min="7169" max="7169" width="33.1796875" style="1056" bestFit="1" customWidth="1"/>
    <col min="7170" max="7170" width="17.7265625" style="1056" customWidth="1"/>
    <col min="7171" max="7171" width="24.26953125" style="1056" customWidth="1"/>
    <col min="7172" max="7172" width="34.7265625" style="1056" bestFit="1" customWidth="1"/>
    <col min="7173" max="7173" width="34.26953125" style="1056" customWidth="1"/>
    <col min="7174" max="7174" width="21.453125" style="1056" customWidth="1"/>
    <col min="7175" max="7175" width="19.7265625" style="1056" customWidth="1"/>
    <col min="7176" max="7424" width="11.453125" style="1056"/>
    <col min="7425" max="7425" width="33.1796875" style="1056" bestFit="1" customWidth="1"/>
    <col min="7426" max="7426" width="17.7265625" style="1056" customWidth="1"/>
    <col min="7427" max="7427" width="24.26953125" style="1056" customWidth="1"/>
    <col min="7428" max="7428" width="34.7265625" style="1056" bestFit="1" customWidth="1"/>
    <col min="7429" max="7429" width="34.26953125" style="1056" customWidth="1"/>
    <col min="7430" max="7430" width="21.453125" style="1056" customWidth="1"/>
    <col min="7431" max="7431" width="19.7265625" style="1056" customWidth="1"/>
    <col min="7432" max="7680" width="11.453125" style="1056"/>
    <col min="7681" max="7681" width="33.1796875" style="1056" bestFit="1" customWidth="1"/>
    <col min="7682" max="7682" width="17.7265625" style="1056" customWidth="1"/>
    <col min="7683" max="7683" width="24.26953125" style="1056" customWidth="1"/>
    <col min="7684" max="7684" width="34.7265625" style="1056" bestFit="1" customWidth="1"/>
    <col min="7685" max="7685" width="34.26953125" style="1056" customWidth="1"/>
    <col min="7686" max="7686" width="21.453125" style="1056" customWidth="1"/>
    <col min="7687" max="7687" width="19.7265625" style="1056" customWidth="1"/>
    <col min="7688" max="7936" width="11.453125" style="1056"/>
    <col min="7937" max="7937" width="33.1796875" style="1056" bestFit="1" customWidth="1"/>
    <col min="7938" max="7938" width="17.7265625" style="1056" customWidth="1"/>
    <col min="7939" max="7939" width="24.26953125" style="1056" customWidth="1"/>
    <col min="7940" max="7940" width="34.7265625" style="1056" bestFit="1" customWidth="1"/>
    <col min="7941" max="7941" width="34.26953125" style="1056" customWidth="1"/>
    <col min="7942" max="7942" width="21.453125" style="1056" customWidth="1"/>
    <col min="7943" max="7943" width="19.7265625" style="1056" customWidth="1"/>
    <col min="7944" max="8192" width="11.453125" style="1056"/>
    <col min="8193" max="8193" width="33.1796875" style="1056" bestFit="1" customWidth="1"/>
    <col min="8194" max="8194" width="17.7265625" style="1056" customWidth="1"/>
    <col min="8195" max="8195" width="24.26953125" style="1056" customWidth="1"/>
    <col min="8196" max="8196" width="34.7265625" style="1056" bestFit="1" customWidth="1"/>
    <col min="8197" max="8197" width="34.26953125" style="1056" customWidth="1"/>
    <col min="8198" max="8198" width="21.453125" style="1056" customWidth="1"/>
    <col min="8199" max="8199" width="19.7265625" style="1056" customWidth="1"/>
    <col min="8200" max="8448" width="11.453125" style="1056"/>
    <col min="8449" max="8449" width="33.1796875" style="1056" bestFit="1" customWidth="1"/>
    <col min="8450" max="8450" width="17.7265625" style="1056" customWidth="1"/>
    <col min="8451" max="8451" width="24.26953125" style="1056" customWidth="1"/>
    <col min="8452" max="8452" width="34.7265625" style="1056" bestFit="1" customWidth="1"/>
    <col min="8453" max="8453" width="34.26953125" style="1056" customWidth="1"/>
    <col min="8454" max="8454" width="21.453125" style="1056" customWidth="1"/>
    <col min="8455" max="8455" width="19.7265625" style="1056" customWidth="1"/>
    <col min="8456" max="8704" width="11.453125" style="1056"/>
    <col min="8705" max="8705" width="33.1796875" style="1056" bestFit="1" customWidth="1"/>
    <col min="8706" max="8706" width="17.7265625" style="1056" customWidth="1"/>
    <col min="8707" max="8707" width="24.26953125" style="1056" customWidth="1"/>
    <col min="8708" max="8708" width="34.7265625" style="1056" bestFit="1" customWidth="1"/>
    <col min="8709" max="8709" width="34.26953125" style="1056" customWidth="1"/>
    <col min="8710" max="8710" width="21.453125" style="1056" customWidth="1"/>
    <col min="8711" max="8711" width="19.7265625" style="1056" customWidth="1"/>
    <col min="8712" max="8960" width="11.453125" style="1056"/>
    <col min="8961" max="8961" width="33.1796875" style="1056" bestFit="1" customWidth="1"/>
    <col min="8962" max="8962" width="17.7265625" style="1056" customWidth="1"/>
    <col min="8963" max="8963" width="24.26953125" style="1056" customWidth="1"/>
    <col min="8964" max="8964" width="34.7265625" style="1056" bestFit="1" customWidth="1"/>
    <col min="8965" max="8965" width="34.26953125" style="1056" customWidth="1"/>
    <col min="8966" max="8966" width="21.453125" style="1056" customWidth="1"/>
    <col min="8967" max="8967" width="19.7265625" style="1056" customWidth="1"/>
    <col min="8968" max="9216" width="11.453125" style="1056"/>
    <col min="9217" max="9217" width="33.1796875" style="1056" bestFit="1" customWidth="1"/>
    <col min="9218" max="9218" width="17.7265625" style="1056" customWidth="1"/>
    <col min="9219" max="9219" width="24.26953125" style="1056" customWidth="1"/>
    <col min="9220" max="9220" width="34.7265625" style="1056" bestFit="1" customWidth="1"/>
    <col min="9221" max="9221" width="34.26953125" style="1056" customWidth="1"/>
    <col min="9222" max="9222" width="21.453125" style="1056" customWidth="1"/>
    <col min="9223" max="9223" width="19.7265625" style="1056" customWidth="1"/>
    <col min="9224" max="9472" width="11.453125" style="1056"/>
    <col min="9473" max="9473" width="33.1796875" style="1056" bestFit="1" customWidth="1"/>
    <col min="9474" max="9474" width="17.7265625" style="1056" customWidth="1"/>
    <col min="9475" max="9475" width="24.26953125" style="1056" customWidth="1"/>
    <col min="9476" max="9476" width="34.7265625" style="1056" bestFit="1" customWidth="1"/>
    <col min="9477" max="9477" width="34.26953125" style="1056" customWidth="1"/>
    <col min="9478" max="9478" width="21.453125" style="1056" customWidth="1"/>
    <col min="9479" max="9479" width="19.7265625" style="1056" customWidth="1"/>
    <col min="9480" max="9728" width="11.453125" style="1056"/>
    <col min="9729" max="9729" width="33.1796875" style="1056" bestFit="1" customWidth="1"/>
    <col min="9730" max="9730" width="17.7265625" style="1056" customWidth="1"/>
    <col min="9731" max="9731" width="24.26953125" style="1056" customWidth="1"/>
    <col min="9732" max="9732" width="34.7265625" style="1056" bestFit="1" customWidth="1"/>
    <col min="9733" max="9733" width="34.26953125" style="1056" customWidth="1"/>
    <col min="9734" max="9734" width="21.453125" style="1056" customWidth="1"/>
    <col min="9735" max="9735" width="19.7265625" style="1056" customWidth="1"/>
    <col min="9736" max="9984" width="11.453125" style="1056"/>
    <col min="9985" max="9985" width="33.1796875" style="1056" bestFit="1" customWidth="1"/>
    <col min="9986" max="9986" width="17.7265625" style="1056" customWidth="1"/>
    <col min="9987" max="9987" width="24.26953125" style="1056" customWidth="1"/>
    <col min="9988" max="9988" width="34.7265625" style="1056" bestFit="1" customWidth="1"/>
    <col min="9989" max="9989" width="34.26953125" style="1056" customWidth="1"/>
    <col min="9990" max="9990" width="21.453125" style="1056" customWidth="1"/>
    <col min="9991" max="9991" width="19.7265625" style="1056" customWidth="1"/>
    <col min="9992" max="10240" width="11.453125" style="1056"/>
    <col min="10241" max="10241" width="33.1796875" style="1056" bestFit="1" customWidth="1"/>
    <col min="10242" max="10242" width="17.7265625" style="1056" customWidth="1"/>
    <col min="10243" max="10243" width="24.26953125" style="1056" customWidth="1"/>
    <col min="10244" max="10244" width="34.7265625" style="1056" bestFit="1" customWidth="1"/>
    <col min="10245" max="10245" width="34.26953125" style="1056" customWidth="1"/>
    <col min="10246" max="10246" width="21.453125" style="1056" customWidth="1"/>
    <col min="10247" max="10247" width="19.7265625" style="1056" customWidth="1"/>
    <col min="10248" max="10496" width="11.453125" style="1056"/>
    <col min="10497" max="10497" width="33.1796875" style="1056" bestFit="1" customWidth="1"/>
    <col min="10498" max="10498" width="17.7265625" style="1056" customWidth="1"/>
    <col min="10499" max="10499" width="24.26953125" style="1056" customWidth="1"/>
    <col min="10500" max="10500" width="34.7265625" style="1056" bestFit="1" customWidth="1"/>
    <col min="10501" max="10501" width="34.26953125" style="1056" customWidth="1"/>
    <col min="10502" max="10502" width="21.453125" style="1056" customWidth="1"/>
    <col min="10503" max="10503" width="19.7265625" style="1056" customWidth="1"/>
    <col min="10504" max="10752" width="11.453125" style="1056"/>
    <col min="10753" max="10753" width="33.1796875" style="1056" bestFit="1" customWidth="1"/>
    <col min="10754" max="10754" width="17.7265625" style="1056" customWidth="1"/>
    <col min="10755" max="10755" width="24.26953125" style="1056" customWidth="1"/>
    <col min="10756" max="10756" width="34.7265625" style="1056" bestFit="1" customWidth="1"/>
    <col min="10757" max="10757" width="34.26953125" style="1056" customWidth="1"/>
    <col min="10758" max="10758" width="21.453125" style="1056" customWidth="1"/>
    <col min="10759" max="10759" width="19.7265625" style="1056" customWidth="1"/>
    <col min="10760" max="11008" width="11.453125" style="1056"/>
    <col min="11009" max="11009" width="33.1796875" style="1056" bestFit="1" customWidth="1"/>
    <col min="11010" max="11010" width="17.7265625" style="1056" customWidth="1"/>
    <col min="11011" max="11011" width="24.26953125" style="1056" customWidth="1"/>
    <col min="11012" max="11012" width="34.7265625" style="1056" bestFit="1" customWidth="1"/>
    <col min="11013" max="11013" width="34.26953125" style="1056" customWidth="1"/>
    <col min="11014" max="11014" width="21.453125" style="1056" customWidth="1"/>
    <col min="11015" max="11015" width="19.7265625" style="1056" customWidth="1"/>
    <col min="11016" max="11264" width="11.453125" style="1056"/>
    <col min="11265" max="11265" width="33.1796875" style="1056" bestFit="1" customWidth="1"/>
    <col min="11266" max="11266" width="17.7265625" style="1056" customWidth="1"/>
    <col min="11267" max="11267" width="24.26953125" style="1056" customWidth="1"/>
    <col min="11268" max="11268" width="34.7265625" style="1056" bestFit="1" customWidth="1"/>
    <col min="11269" max="11269" width="34.26953125" style="1056" customWidth="1"/>
    <col min="11270" max="11270" width="21.453125" style="1056" customWidth="1"/>
    <col min="11271" max="11271" width="19.7265625" style="1056" customWidth="1"/>
    <col min="11272" max="11520" width="11.453125" style="1056"/>
    <col min="11521" max="11521" width="33.1796875" style="1056" bestFit="1" customWidth="1"/>
    <col min="11522" max="11522" width="17.7265625" style="1056" customWidth="1"/>
    <col min="11523" max="11523" width="24.26953125" style="1056" customWidth="1"/>
    <col min="11524" max="11524" width="34.7265625" style="1056" bestFit="1" customWidth="1"/>
    <col min="11525" max="11525" width="34.26953125" style="1056" customWidth="1"/>
    <col min="11526" max="11526" width="21.453125" style="1056" customWidth="1"/>
    <col min="11527" max="11527" width="19.7265625" style="1056" customWidth="1"/>
    <col min="11528" max="11776" width="11.453125" style="1056"/>
    <col min="11777" max="11777" width="33.1796875" style="1056" bestFit="1" customWidth="1"/>
    <col min="11778" max="11778" width="17.7265625" style="1056" customWidth="1"/>
    <col min="11779" max="11779" width="24.26953125" style="1056" customWidth="1"/>
    <col min="11780" max="11780" width="34.7265625" style="1056" bestFit="1" customWidth="1"/>
    <col min="11781" max="11781" width="34.26953125" style="1056" customWidth="1"/>
    <col min="11782" max="11782" width="21.453125" style="1056" customWidth="1"/>
    <col min="11783" max="11783" width="19.7265625" style="1056" customWidth="1"/>
    <col min="11784" max="12032" width="11.453125" style="1056"/>
    <col min="12033" max="12033" width="33.1796875" style="1056" bestFit="1" customWidth="1"/>
    <col min="12034" max="12034" width="17.7265625" style="1056" customWidth="1"/>
    <col min="12035" max="12035" width="24.26953125" style="1056" customWidth="1"/>
    <col min="12036" max="12036" width="34.7265625" style="1056" bestFit="1" customWidth="1"/>
    <col min="12037" max="12037" width="34.26953125" style="1056" customWidth="1"/>
    <col min="12038" max="12038" width="21.453125" style="1056" customWidth="1"/>
    <col min="12039" max="12039" width="19.7265625" style="1056" customWidth="1"/>
    <col min="12040" max="12288" width="11.453125" style="1056"/>
    <col min="12289" max="12289" width="33.1796875" style="1056" bestFit="1" customWidth="1"/>
    <col min="12290" max="12290" width="17.7265625" style="1056" customWidth="1"/>
    <col min="12291" max="12291" width="24.26953125" style="1056" customWidth="1"/>
    <col min="12292" max="12292" width="34.7265625" style="1056" bestFit="1" customWidth="1"/>
    <col min="12293" max="12293" width="34.26953125" style="1056" customWidth="1"/>
    <col min="12294" max="12294" width="21.453125" style="1056" customWidth="1"/>
    <col min="12295" max="12295" width="19.7265625" style="1056" customWidth="1"/>
    <col min="12296" max="12544" width="11.453125" style="1056"/>
    <col min="12545" max="12545" width="33.1796875" style="1056" bestFit="1" customWidth="1"/>
    <col min="12546" max="12546" width="17.7265625" style="1056" customWidth="1"/>
    <col min="12547" max="12547" width="24.26953125" style="1056" customWidth="1"/>
    <col min="12548" max="12548" width="34.7265625" style="1056" bestFit="1" customWidth="1"/>
    <col min="12549" max="12549" width="34.26953125" style="1056" customWidth="1"/>
    <col min="12550" max="12550" width="21.453125" style="1056" customWidth="1"/>
    <col min="12551" max="12551" width="19.7265625" style="1056" customWidth="1"/>
    <col min="12552" max="12800" width="11.453125" style="1056"/>
    <col min="12801" max="12801" width="33.1796875" style="1056" bestFit="1" customWidth="1"/>
    <col min="12802" max="12802" width="17.7265625" style="1056" customWidth="1"/>
    <col min="12803" max="12803" width="24.26953125" style="1056" customWidth="1"/>
    <col min="12804" max="12804" width="34.7265625" style="1056" bestFit="1" customWidth="1"/>
    <col min="12805" max="12805" width="34.26953125" style="1056" customWidth="1"/>
    <col min="12806" max="12806" width="21.453125" style="1056" customWidth="1"/>
    <col min="12807" max="12807" width="19.7265625" style="1056" customWidth="1"/>
    <col min="12808" max="13056" width="11.453125" style="1056"/>
    <col min="13057" max="13057" width="33.1796875" style="1056" bestFit="1" customWidth="1"/>
    <col min="13058" max="13058" width="17.7265625" style="1056" customWidth="1"/>
    <col min="13059" max="13059" width="24.26953125" style="1056" customWidth="1"/>
    <col min="13060" max="13060" width="34.7265625" style="1056" bestFit="1" customWidth="1"/>
    <col min="13061" max="13061" width="34.26953125" style="1056" customWidth="1"/>
    <col min="13062" max="13062" width="21.453125" style="1056" customWidth="1"/>
    <col min="13063" max="13063" width="19.7265625" style="1056" customWidth="1"/>
    <col min="13064" max="13312" width="11.453125" style="1056"/>
    <col min="13313" max="13313" width="33.1796875" style="1056" bestFit="1" customWidth="1"/>
    <col min="13314" max="13314" width="17.7265625" style="1056" customWidth="1"/>
    <col min="13315" max="13315" width="24.26953125" style="1056" customWidth="1"/>
    <col min="13316" max="13316" width="34.7265625" style="1056" bestFit="1" customWidth="1"/>
    <col min="13317" max="13317" width="34.26953125" style="1056" customWidth="1"/>
    <col min="13318" max="13318" width="21.453125" style="1056" customWidth="1"/>
    <col min="13319" max="13319" width="19.7265625" style="1056" customWidth="1"/>
    <col min="13320" max="13568" width="11.453125" style="1056"/>
    <col min="13569" max="13569" width="33.1796875" style="1056" bestFit="1" customWidth="1"/>
    <col min="13570" max="13570" width="17.7265625" style="1056" customWidth="1"/>
    <col min="13571" max="13571" width="24.26953125" style="1056" customWidth="1"/>
    <col min="13572" max="13572" width="34.7265625" style="1056" bestFit="1" customWidth="1"/>
    <col min="13573" max="13573" width="34.26953125" style="1056" customWidth="1"/>
    <col min="13574" max="13574" width="21.453125" style="1056" customWidth="1"/>
    <col min="13575" max="13575" width="19.7265625" style="1056" customWidth="1"/>
    <col min="13576" max="13824" width="11.453125" style="1056"/>
    <col min="13825" max="13825" width="33.1796875" style="1056" bestFit="1" customWidth="1"/>
    <col min="13826" max="13826" width="17.7265625" style="1056" customWidth="1"/>
    <col min="13827" max="13827" width="24.26953125" style="1056" customWidth="1"/>
    <col min="13828" max="13828" width="34.7265625" style="1056" bestFit="1" customWidth="1"/>
    <col min="13829" max="13829" width="34.26953125" style="1056" customWidth="1"/>
    <col min="13830" max="13830" width="21.453125" style="1056" customWidth="1"/>
    <col min="13831" max="13831" width="19.7265625" style="1056" customWidth="1"/>
    <col min="13832" max="14080" width="11.453125" style="1056"/>
    <col min="14081" max="14081" width="33.1796875" style="1056" bestFit="1" customWidth="1"/>
    <col min="14082" max="14082" width="17.7265625" style="1056" customWidth="1"/>
    <col min="14083" max="14083" width="24.26953125" style="1056" customWidth="1"/>
    <col min="14084" max="14084" width="34.7265625" style="1056" bestFit="1" customWidth="1"/>
    <col min="14085" max="14085" width="34.26953125" style="1056" customWidth="1"/>
    <col min="14086" max="14086" width="21.453125" style="1056" customWidth="1"/>
    <col min="14087" max="14087" width="19.7265625" style="1056" customWidth="1"/>
    <col min="14088" max="14336" width="11.453125" style="1056"/>
    <col min="14337" max="14337" width="33.1796875" style="1056" bestFit="1" customWidth="1"/>
    <col min="14338" max="14338" width="17.7265625" style="1056" customWidth="1"/>
    <col min="14339" max="14339" width="24.26953125" style="1056" customWidth="1"/>
    <col min="14340" max="14340" width="34.7265625" style="1056" bestFit="1" customWidth="1"/>
    <col min="14341" max="14341" width="34.26953125" style="1056" customWidth="1"/>
    <col min="14342" max="14342" width="21.453125" style="1056" customWidth="1"/>
    <col min="14343" max="14343" width="19.7265625" style="1056" customWidth="1"/>
    <col min="14344" max="14592" width="11.453125" style="1056"/>
    <col min="14593" max="14593" width="33.1796875" style="1056" bestFit="1" customWidth="1"/>
    <col min="14594" max="14594" width="17.7265625" style="1056" customWidth="1"/>
    <col min="14595" max="14595" width="24.26953125" style="1056" customWidth="1"/>
    <col min="14596" max="14596" width="34.7265625" style="1056" bestFit="1" customWidth="1"/>
    <col min="14597" max="14597" width="34.26953125" style="1056" customWidth="1"/>
    <col min="14598" max="14598" width="21.453125" style="1056" customWidth="1"/>
    <col min="14599" max="14599" width="19.7265625" style="1056" customWidth="1"/>
    <col min="14600" max="14848" width="11.453125" style="1056"/>
    <col min="14849" max="14849" width="33.1796875" style="1056" bestFit="1" customWidth="1"/>
    <col min="14850" max="14850" width="17.7265625" style="1056" customWidth="1"/>
    <col min="14851" max="14851" width="24.26953125" style="1056" customWidth="1"/>
    <col min="14852" max="14852" width="34.7265625" style="1056" bestFit="1" customWidth="1"/>
    <col min="14853" max="14853" width="34.26953125" style="1056" customWidth="1"/>
    <col min="14854" max="14854" width="21.453125" style="1056" customWidth="1"/>
    <col min="14855" max="14855" width="19.7265625" style="1056" customWidth="1"/>
    <col min="14856" max="15104" width="11.453125" style="1056"/>
    <col min="15105" max="15105" width="33.1796875" style="1056" bestFit="1" customWidth="1"/>
    <col min="15106" max="15106" width="17.7265625" style="1056" customWidth="1"/>
    <col min="15107" max="15107" width="24.26953125" style="1056" customWidth="1"/>
    <col min="15108" max="15108" width="34.7265625" style="1056" bestFit="1" customWidth="1"/>
    <col min="15109" max="15109" width="34.26953125" style="1056" customWidth="1"/>
    <col min="15110" max="15110" width="21.453125" style="1056" customWidth="1"/>
    <col min="15111" max="15111" width="19.7265625" style="1056" customWidth="1"/>
    <col min="15112" max="15360" width="11.453125" style="1056"/>
    <col min="15361" max="15361" width="33.1796875" style="1056" bestFit="1" customWidth="1"/>
    <col min="15362" max="15362" width="17.7265625" style="1056" customWidth="1"/>
    <col min="15363" max="15363" width="24.26953125" style="1056" customWidth="1"/>
    <col min="15364" max="15364" width="34.7265625" style="1056" bestFit="1" customWidth="1"/>
    <col min="15365" max="15365" width="34.26953125" style="1056" customWidth="1"/>
    <col min="15366" max="15366" width="21.453125" style="1056" customWidth="1"/>
    <col min="15367" max="15367" width="19.7265625" style="1056" customWidth="1"/>
    <col min="15368" max="15616" width="11.453125" style="1056"/>
    <col min="15617" max="15617" width="33.1796875" style="1056" bestFit="1" customWidth="1"/>
    <col min="15618" max="15618" width="17.7265625" style="1056" customWidth="1"/>
    <col min="15619" max="15619" width="24.26953125" style="1056" customWidth="1"/>
    <col min="15620" max="15620" width="34.7265625" style="1056" bestFit="1" customWidth="1"/>
    <col min="15621" max="15621" width="34.26953125" style="1056" customWidth="1"/>
    <col min="15622" max="15622" width="21.453125" style="1056" customWidth="1"/>
    <col min="15623" max="15623" width="19.7265625" style="1056" customWidth="1"/>
    <col min="15624" max="15872" width="11.453125" style="1056"/>
    <col min="15873" max="15873" width="33.1796875" style="1056" bestFit="1" customWidth="1"/>
    <col min="15874" max="15874" width="17.7265625" style="1056" customWidth="1"/>
    <col min="15875" max="15875" width="24.26953125" style="1056" customWidth="1"/>
    <col min="15876" max="15876" width="34.7265625" style="1056" bestFit="1" customWidth="1"/>
    <col min="15877" max="15877" width="34.26953125" style="1056" customWidth="1"/>
    <col min="15878" max="15878" width="21.453125" style="1056" customWidth="1"/>
    <col min="15879" max="15879" width="19.7265625" style="1056" customWidth="1"/>
    <col min="15880" max="16128" width="11.453125" style="1056"/>
    <col min="16129" max="16129" width="33.1796875" style="1056" bestFit="1" customWidth="1"/>
    <col min="16130" max="16130" width="17.7265625" style="1056" customWidth="1"/>
    <col min="16131" max="16131" width="24.26953125" style="1056" customWidth="1"/>
    <col min="16132" max="16132" width="34.7265625" style="1056" bestFit="1" customWidth="1"/>
    <col min="16133" max="16133" width="34.26953125" style="1056" customWidth="1"/>
    <col min="16134" max="16134" width="21.453125" style="1056" customWidth="1"/>
    <col min="16135" max="16135" width="19.7265625" style="1056" customWidth="1"/>
    <col min="16136" max="16384" width="11.453125" style="1056"/>
  </cols>
  <sheetData>
    <row r="1" spans="1:10">
      <c r="A1" s="1055" t="s">
        <v>796</v>
      </c>
      <c r="B1" s="1195">
        <v>44566</v>
      </c>
      <c r="C1" s="1196"/>
      <c r="D1" s="1196"/>
      <c r="E1" s="1196"/>
      <c r="F1" s="1196"/>
      <c r="G1" s="1197"/>
    </row>
    <row r="2" spans="1:10">
      <c r="A2" s="1057" t="s">
        <v>797</v>
      </c>
      <c r="B2" s="1189" t="s">
        <v>798</v>
      </c>
      <c r="C2" s="1190"/>
      <c r="D2" s="1190"/>
      <c r="E2" s="1190"/>
      <c r="F2" s="1190"/>
      <c r="G2" s="1191"/>
    </row>
    <row r="3" spans="1:10">
      <c r="A3" s="1057" t="s">
        <v>799</v>
      </c>
      <c r="B3" s="1198" t="s">
        <v>1256</v>
      </c>
      <c r="C3" s="1199"/>
      <c r="D3" s="1199"/>
      <c r="E3" s="1200"/>
      <c r="F3" s="1198" t="s">
        <v>800</v>
      </c>
      <c r="G3" s="1201"/>
      <c r="H3" s="1058"/>
      <c r="I3" s="1058"/>
      <c r="J3" s="1058"/>
    </row>
    <row r="4" spans="1:10">
      <c r="A4" s="1057" t="s">
        <v>801</v>
      </c>
      <c r="B4" s="1202" t="s">
        <v>802</v>
      </c>
      <c r="C4" s="1203"/>
      <c r="D4" s="1203"/>
      <c r="E4" s="1203"/>
      <c r="F4" s="1203"/>
      <c r="G4" s="1204"/>
    </row>
    <row r="5" spans="1:10">
      <c r="A5" s="1057" t="s">
        <v>803</v>
      </c>
      <c r="B5" s="1205" t="s">
        <v>1242</v>
      </c>
      <c r="C5" s="1206"/>
      <c r="D5" s="1206"/>
      <c r="E5" s="1206"/>
      <c r="F5" s="1206"/>
      <c r="G5" s="1207"/>
    </row>
    <row r="6" spans="1:10" s="1059" customFormat="1">
      <c r="A6" s="1057" t="s">
        <v>804</v>
      </c>
      <c r="B6" s="1189" t="s">
        <v>1243</v>
      </c>
      <c r="C6" s="1190"/>
      <c r="D6" s="1190"/>
      <c r="E6" s="1190"/>
      <c r="F6" s="1190"/>
      <c r="G6" s="1191"/>
    </row>
    <row r="7" spans="1:10">
      <c r="A7" s="1060" t="s">
        <v>805</v>
      </c>
      <c r="B7" s="1192" t="s">
        <v>1244</v>
      </c>
      <c r="C7" s="1193"/>
      <c r="D7" s="1193"/>
      <c r="E7" s="1193"/>
      <c r="F7" s="1193"/>
      <c r="G7" s="1194"/>
    </row>
    <row r="8" spans="1:10" s="1067" customFormat="1" ht="43" customHeight="1">
      <c r="A8" s="1091" t="s">
        <v>806</v>
      </c>
      <c r="B8" s="1092" t="s">
        <v>807</v>
      </c>
      <c r="C8" s="1093" t="s">
        <v>1257</v>
      </c>
      <c r="D8" s="1093" t="s">
        <v>1258</v>
      </c>
      <c r="E8" s="1093" t="s">
        <v>1259</v>
      </c>
      <c r="F8" s="1093" t="s">
        <v>1260</v>
      </c>
      <c r="G8" s="1094" t="s">
        <v>1261</v>
      </c>
    </row>
    <row r="9" spans="1:10">
      <c r="A9" s="1068" t="s">
        <v>808</v>
      </c>
      <c r="B9" s="1069">
        <v>348</v>
      </c>
      <c r="C9" s="1095">
        <v>1.1846627950549029</v>
      </c>
      <c r="D9" s="1095">
        <v>1.2920214899611719</v>
      </c>
      <c r="E9" s="1070">
        <v>0.30094479527925988</v>
      </c>
      <c r="F9" s="1095">
        <v>3.93647876167987</v>
      </c>
      <c r="G9" s="1096">
        <v>4.2932175941512742</v>
      </c>
    </row>
    <row r="10" spans="1:10">
      <c r="A10" s="1068" t="s">
        <v>809</v>
      </c>
      <c r="B10" s="1069">
        <v>272</v>
      </c>
      <c r="C10" s="1095">
        <v>1.1116864156748973</v>
      </c>
      <c r="D10" s="1095">
        <v>1.2231440544338203</v>
      </c>
      <c r="E10" s="1070">
        <v>0.34800734028074892</v>
      </c>
      <c r="F10" s="1095">
        <v>3.1944338150398308</v>
      </c>
      <c r="G10" s="1096">
        <v>3.5147076307271852</v>
      </c>
    </row>
    <row r="11" spans="1:10">
      <c r="A11" s="1068" t="s">
        <v>810</v>
      </c>
      <c r="B11" s="1069">
        <v>151</v>
      </c>
      <c r="C11" s="1095">
        <v>0.93954659070741131</v>
      </c>
      <c r="D11" s="1095">
        <v>1.5924295331769072</v>
      </c>
      <c r="E11" s="1070">
        <v>0.42153736382126694</v>
      </c>
      <c r="F11" s="1095">
        <v>2.228857205421491</v>
      </c>
      <c r="G11" s="1096">
        <v>3.7776711386658999</v>
      </c>
    </row>
    <row r="12" spans="1:10">
      <c r="A12" s="1068" t="s">
        <v>811</v>
      </c>
      <c r="B12" s="1069">
        <v>1170</v>
      </c>
      <c r="C12" s="1095">
        <v>0.90334410020822542</v>
      </c>
      <c r="D12" s="1095">
        <v>0.95434110854960208</v>
      </c>
      <c r="E12" s="1070">
        <v>0.24749820402705527</v>
      </c>
      <c r="F12" s="1095">
        <v>3.649901637708354</v>
      </c>
      <c r="G12" s="1096">
        <v>3.8559516514523002</v>
      </c>
    </row>
    <row r="13" spans="1:10">
      <c r="A13" s="1068" t="s">
        <v>812</v>
      </c>
      <c r="B13" s="1069">
        <v>152</v>
      </c>
      <c r="C13" s="1095">
        <v>1.1105973232557309</v>
      </c>
      <c r="D13" s="1095">
        <v>1.3542108327743885</v>
      </c>
      <c r="E13" s="1070">
        <v>0.3571312092884556</v>
      </c>
      <c r="F13" s="1095">
        <v>3.1097739272590403</v>
      </c>
      <c r="G13" s="1096">
        <v>3.791914001222418</v>
      </c>
    </row>
    <row r="14" spans="1:10">
      <c r="A14" s="1068" t="s">
        <v>813</v>
      </c>
      <c r="B14" s="1069">
        <v>728</v>
      </c>
      <c r="C14" s="1095">
        <v>1.4360496102184261</v>
      </c>
      <c r="D14" s="1095">
        <v>1.526205558396474</v>
      </c>
      <c r="E14" s="1070">
        <v>0.37185889741487577</v>
      </c>
      <c r="F14" s="1095">
        <v>3.8618132313135254</v>
      </c>
      <c r="G14" s="1096">
        <v>4.1042598926810561</v>
      </c>
    </row>
    <row r="15" spans="1:10">
      <c r="A15" s="1068" t="s">
        <v>814</v>
      </c>
      <c r="B15" s="1069">
        <v>610</v>
      </c>
      <c r="C15" s="1095">
        <v>0.59060387039135132</v>
      </c>
      <c r="D15" s="1095">
        <v>1.0325221935011708</v>
      </c>
      <c r="E15" s="1070">
        <v>0.35905567083392947</v>
      </c>
      <c r="F15" s="1095">
        <v>1.6448810542934373</v>
      </c>
      <c r="G15" s="1096">
        <v>2.8756604542773903</v>
      </c>
    </row>
    <row r="16" spans="1:10">
      <c r="A16" s="1068" t="s">
        <v>815</v>
      </c>
      <c r="B16" s="1069">
        <v>816</v>
      </c>
      <c r="C16" s="1095">
        <v>0.66676960190822621</v>
      </c>
      <c r="D16" s="1095">
        <v>0.7372332048488982</v>
      </c>
      <c r="E16" s="1070">
        <v>0.41396104594404337</v>
      </c>
      <c r="F16" s="1095">
        <v>1.610706148419472</v>
      </c>
      <c r="G16" s="1096">
        <v>1.7809241040243982</v>
      </c>
    </row>
    <row r="17" spans="1:7">
      <c r="A17" s="1068" t="s">
        <v>816</v>
      </c>
      <c r="B17" s="1069">
        <v>219</v>
      </c>
      <c r="C17" s="1095">
        <v>0.86018320494677103</v>
      </c>
      <c r="D17" s="1095">
        <v>0.92090243003027572</v>
      </c>
      <c r="E17" s="1070">
        <v>0.31339900595428027</v>
      </c>
      <c r="F17" s="1095">
        <v>2.744690278539867</v>
      </c>
      <c r="G17" s="1096">
        <v>2.9384344319350526</v>
      </c>
    </row>
    <row r="18" spans="1:7">
      <c r="A18" s="1068" t="s">
        <v>817</v>
      </c>
      <c r="B18" s="1069">
        <v>100</v>
      </c>
      <c r="C18" s="1095">
        <v>0.81590433902085402</v>
      </c>
      <c r="D18" s="1095">
        <v>0.8838214934890084</v>
      </c>
      <c r="E18" s="1070">
        <v>0.28608673191482431</v>
      </c>
      <c r="F18" s="1095">
        <v>2.8519474970400607</v>
      </c>
      <c r="G18" s="1096">
        <v>3.0893480713818833</v>
      </c>
    </row>
    <row r="19" spans="1:7">
      <c r="A19" s="1068" t="s">
        <v>818</v>
      </c>
      <c r="B19" s="1069">
        <v>139</v>
      </c>
      <c r="C19" s="1095">
        <v>0.81220301000216433</v>
      </c>
      <c r="D19" s="1095">
        <v>1.0940244505371257</v>
      </c>
      <c r="E19" s="1070">
        <v>0.32550567256805635</v>
      </c>
      <c r="F19" s="1095">
        <v>2.495203858029079</v>
      </c>
      <c r="G19" s="1096">
        <v>3.3609996468137995</v>
      </c>
    </row>
    <row r="20" spans="1:7">
      <c r="A20" s="1068" t="s">
        <v>819</v>
      </c>
      <c r="B20" s="1069">
        <v>599</v>
      </c>
      <c r="C20" s="1095">
        <v>0.45383438531295534</v>
      </c>
      <c r="D20" s="1095">
        <v>0.91644923419476632</v>
      </c>
      <c r="E20" s="1070">
        <v>0.25203623208338327</v>
      </c>
      <c r="F20" s="1095">
        <v>1.8006712033482928</v>
      </c>
      <c r="G20" s="1096">
        <v>3.6361805071406148</v>
      </c>
    </row>
    <row r="21" spans="1:7">
      <c r="A21" s="1068" t="s">
        <v>820</v>
      </c>
      <c r="B21" s="1069">
        <v>449</v>
      </c>
      <c r="C21" s="1095">
        <v>1.0533687030919148</v>
      </c>
      <c r="D21" s="1095">
        <v>1.118843607970198</v>
      </c>
      <c r="E21" s="1070">
        <v>0.33916928973736243</v>
      </c>
      <c r="F21" s="1095">
        <v>3.1057313706308625</v>
      </c>
      <c r="G21" s="1096">
        <v>3.2987762802362814</v>
      </c>
    </row>
    <row r="22" spans="1:7">
      <c r="A22" s="1068" t="s">
        <v>821</v>
      </c>
      <c r="B22" s="1069">
        <v>948</v>
      </c>
      <c r="C22" s="1095">
        <v>1.0366605291428443</v>
      </c>
      <c r="D22" s="1095">
        <v>1.1058963659887098</v>
      </c>
      <c r="E22" s="1070">
        <v>0.34253465720158188</v>
      </c>
      <c r="F22" s="1095">
        <v>3.0264398283434688</v>
      </c>
      <c r="G22" s="1096">
        <v>3.2285678039810408</v>
      </c>
    </row>
    <row r="23" spans="1:7">
      <c r="A23" s="1068" t="s">
        <v>822</v>
      </c>
      <c r="B23" s="1069">
        <v>54</v>
      </c>
      <c r="C23" s="1095">
        <v>0.71520894978392191</v>
      </c>
      <c r="D23" s="1095">
        <v>0.99186346090864785</v>
      </c>
      <c r="E23" s="1070">
        <v>0.34035004213276632</v>
      </c>
      <c r="F23" s="1095">
        <v>2.1013922763227626</v>
      </c>
      <c r="G23" s="1096">
        <v>2.914245153881116</v>
      </c>
    </row>
    <row r="24" spans="1:7">
      <c r="A24" s="1068" t="s">
        <v>823</v>
      </c>
      <c r="B24" s="1069">
        <v>854</v>
      </c>
      <c r="C24" s="1095">
        <v>1.0219877158206196</v>
      </c>
      <c r="D24" s="1095">
        <v>1.1361222166300649</v>
      </c>
      <c r="E24" s="1070">
        <v>0.28346787210109747</v>
      </c>
      <c r="F24" s="1095">
        <v>3.6053035155113893</v>
      </c>
      <c r="G24" s="1096">
        <v>4.0079399764389247</v>
      </c>
    </row>
    <row r="25" spans="1:7">
      <c r="A25" s="1068" t="s">
        <v>824</v>
      </c>
      <c r="B25" s="1069">
        <v>71</v>
      </c>
      <c r="C25" s="1095">
        <v>1.1476290063670667</v>
      </c>
      <c r="D25" s="1095">
        <v>1.4031540999878529</v>
      </c>
      <c r="E25" s="1070">
        <v>0.43608427969689956</v>
      </c>
      <c r="F25" s="1095">
        <v>2.6316679132866847</v>
      </c>
      <c r="G25" s="1096">
        <v>3.2176213757650594</v>
      </c>
    </row>
    <row r="26" spans="1:7">
      <c r="A26" s="1068" t="s">
        <v>825</v>
      </c>
      <c r="B26" s="1069">
        <v>898</v>
      </c>
      <c r="C26" s="1095">
        <v>1.0394823310715897</v>
      </c>
      <c r="D26" s="1095">
        <v>1.106939031227731</v>
      </c>
      <c r="E26" s="1070">
        <v>0.29830218762330024</v>
      </c>
      <c r="F26" s="1095">
        <v>3.4846621117786141</v>
      </c>
      <c r="G26" s="1096">
        <v>3.7107975641988502</v>
      </c>
    </row>
    <row r="27" spans="1:7">
      <c r="A27" s="1068" t="s">
        <v>826</v>
      </c>
      <c r="B27" s="1069">
        <v>206</v>
      </c>
      <c r="C27" s="1095">
        <v>1.0910424717421947</v>
      </c>
      <c r="D27" s="1095">
        <v>1.1269458657734746</v>
      </c>
      <c r="E27" s="1070">
        <v>0.23445754738491861</v>
      </c>
      <c r="F27" s="1095">
        <v>4.6534755818757469</v>
      </c>
      <c r="G27" s="1096">
        <v>4.8066094623233484</v>
      </c>
    </row>
    <row r="28" spans="1:7">
      <c r="A28" s="1068" t="s">
        <v>827</v>
      </c>
      <c r="B28" s="1069">
        <v>1040</v>
      </c>
      <c r="C28" s="1095">
        <v>1.0872547993735642</v>
      </c>
      <c r="D28" s="1095">
        <v>1.1194804007685029</v>
      </c>
      <c r="E28" s="1070">
        <v>0.31476268104117772</v>
      </c>
      <c r="F28" s="1095">
        <v>3.4542049132925254</v>
      </c>
      <c r="G28" s="1096">
        <v>3.5565855426871611</v>
      </c>
    </row>
    <row r="29" spans="1:7">
      <c r="A29" s="1068" t="s">
        <v>828</v>
      </c>
      <c r="B29" s="1069">
        <v>336</v>
      </c>
      <c r="C29" s="1095">
        <v>1.3273913361115275</v>
      </c>
      <c r="D29" s="1095">
        <v>1.3545573197237926</v>
      </c>
      <c r="E29" s="1070">
        <v>0.3336186200604116</v>
      </c>
      <c r="F29" s="1095">
        <v>3.9787687386008721</v>
      </c>
      <c r="G29" s="1096">
        <v>4.0601969982326214</v>
      </c>
    </row>
    <row r="30" spans="1:7">
      <c r="A30" s="1068" t="s">
        <v>829</v>
      </c>
      <c r="B30" s="1069">
        <v>784</v>
      </c>
      <c r="C30" s="1095">
        <v>1.021934901271395</v>
      </c>
      <c r="D30" s="1095">
        <v>1.1571894446027715</v>
      </c>
      <c r="E30" s="1070">
        <v>0.32143987682899799</v>
      </c>
      <c r="F30" s="1095">
        <v>3.1792412047714032</v>
      </c>
      <c r="G30" s="1096">
        <v>3.6000183176351261</v>
      </c>
    </row>
    <row r="31" spans="1:7">
      <c r="A31" s="1068" t="s">
        <v>830</v>
      </c>
      <c r="B31" s="1069">
        <v>318</v>
      </c>
      <c r="C31" s="1095">
        <v>0.81945247458655002</v>
      </c>
      <c r="D31" s="1095">
        <v>1.0538717452295296</v>
      </c>
      <c r="E31" s="1070">
        <v>0.34525273104067827</v>
      </c>
      <c r="F31" s="1095">
        <v>2.373485858074214</v>
      </c>
      <c r="G31" s="1096">
        <v>3.0524646164358962</v>
      </c>
    </row>
    <row r="32" spans="1:7">
      <c r="A32" s="1068" t="s">
        <v>831</v>
      </c>
      <c r="B32" s="1069">
        <v>1223</v>
      </c>
      <c r="C32" s="1095">
        <v>1.1008038836104794</v>
      </c>
      <c r="D32" s="1095">
        <v>1.1044876675583117</v>
      </c>
      <c r="E32" s="1070">
        <v>0.25183463709128801</v>
      </c>
      <c r="F32" s="1095">
        <v>4.3711377288083169</v>
      </c>
      <c r="G32" s="1096">
        <v>4.3857655178621995</v>
      </c>
    </row>
    <row r="33" spans="1:7">
      <c r="A33" s="1068" t="s">
        <v>832</v>
      </c>
      <c r="B33" s="1069">
        <v>1371</v>
      </c>
      <c r="C33" s="1095">
        <v>1.0195095362001769</v>
      </c>
      <c r="D33" s="1095">
        <v>1.0775601817466782</v>
      </c>
      <c r="E33" s="1070">
        <v>0.2537041613024586</v>
      </c>
      <c r="F33" s="1095">
        <v>4.018497493167831</v>
      </c>
      <c r="G33" s="1096">
        <v>4.2473098439329213</v>
      </c>
    </row>
    <row r="34" spans="1:7">
      <c r="A34" s="1068" t="s">
        <v>833</v>
      </c>
      <c r="B34" s="1069">
        <v>244</v>
      </c>
      <c r="C34" s="1095">
        <v>0.997308360259894</v>
      </c>
      <c r="D34" s="1095">
        <v>1.0631824876684701</v>
      </c>
      <c r="E34" s="1070">
        <v>0.27707243962745293</v>
      </c>
      <c r="F34" s="1095">
        <v>3.5994498824959225</v>
      </c>
      <c r="G34" s="1096">
        <v>3.8372004415091157</v>
      </c>
    </row>
    <row r="35" spans="1:7">
      <c r="A35" s="1068" t="s">
        <v>834</v>
      </c>
      <c r="B35" s="1069">
        <v>999</v>
      </c>
      <c r="C35" s="1095">
        <v>1.0807004988556506</v>
      </c>
      <c r="D35" s="1095">
        <v>1.0963399350526222</v>
      </c>
      <c r="E35" s="1070">
        <v>0.28137062306724869</v>
      </c>
      <c r="F35" s="1095">
        <v>3.8408433939365407</v>
      </c>
      <c r="G35" s="1096">
        <v>3.8964264396237009</v>
      </c>
    </row>
    <row r="36" spans="1:7">
      <c r="A36" s="1068" t="s">
        <v>835</v>
      </c>
      <c r="B36" s="1069">
        <v>138</v>
      </c>
      <c r="C36" s="1095">
        <v>1.1868264404863169</v>
      </c>
      <c r="D36" s="1095">
        <v>1.2907351864587455</v>
      </c>
      <c r="E36" s="1070">
        <v>0.32944605060819937</v>
      </c>
      <c r="F36" s="1095">
        <v>3.6024910248439288</v>
      </c>
      <c r="G36" s="1096">
        <v>3.9178954614143469</v>
      </c>
    </row>
    <row r="37" spans="1:7">
      <c r="A37" s="1068" t="s">
        <v>836</v>
      </c>
      <c r="B37" s="1069">
        <v>1425</v>
      </c>
      <c r="C37" s="1095">
        <v>1.3115844334733844</v>
      </c>
      <c r="D37" s="1095">
        <v>1.3003336732122071</v>
      </c>
      <c r="E37" s="1070">
        <v>0.3351520340859136</v>
      </c>
      <c r="F37" s="1095">
        <v>3.9134013823027254</v>
      </c>
      <c r="G37" s="1096">
        <v>3.8798322580935811</v>
      </c>
    </row>
    <row r="38" spans="1:7">
      <c r="A38" s="1068" t="s">
        <v>837</v>
      </c>
      <c r="B38" s="1069">
        <v>1267</v>
      </c>
      <c r="C38" s="1095">
        <v>0.84475981999221106</v>
      </c>
      <c r="D38" s="1095">
        <v>1.1234164907248396</v>
      </c>
      <c r="E38" s="1070">
        <v>0.30584403816464278</v>
      </c>
      <c r="F38" s="1095">
        <v>2.76206077143625</v>
      </c>
      <c r="G38" s="1096">
        <v>3.6731678585805194</v>
      </c>
    </row>
    <row r="39" spans="1:7">
      <c r="A39" s="1068" t="s">
        <v>838</v>
      </c>
      <c r="B39" s="1069">
        <v>734</v>
      </c>
      <c r="C39" s="1095">
        <v>1.1070010153253311</v>
      </c>
      <c r="D39" s="1095">
        <v>1.1419146387042676</v>
      </c>
      <c r="E39" s="1070">
        <v>0.26090596756467027</v>
      </c>
      <c r="F39" s="1095">
        <v>4.2429118262729686</v>
      </c>
      <c r="G39" s="1096">
        <v>4.3767287094390559</v>
      </c>
    </row>
    <row r="40" spans="1:7">
      <c r="A40" s="1068" t="s">
        <v>839</v>
      </c>
      <c r="B40" s="1069">
        <v>353</v>
      </c>
      <c r="C40" s="1095">
        <v>0.89597184861401302</v>
      </c>
      <c r="D40" s="1095">
        <v>1.0444451868918649</v>
      </c>
      <c r="E40" s="1070">
        <v>0.27984949545650223</v>
      </c>
      <c r="F40" s="1095">
        <v>3.201620382243199</v>
      </c>
      <c r="G40" s="1096">
        <v>3.7321674823394702</v>
      </c>
    </row>
    <row r="41" spans="1:7">
      <c r="A41" s="1068" t="s">
        <v>840</v>
      </c>
      <c r="B41" s="1069">
        <v>417</v>
      </c>
      <c r="C41" s="1095">
        <v>0.76762586516426345</v>
      </c>
      <c r="D41" s="1095">
        <v>0.94901152521243715</v>
      </c>
      <c r="E41" s="1070">
        <v>0.25512104628422155</v>
      </c>
      <c r="F41" s="1095">
        <v>3.0088692263713828</v>
      </c>
      <c r="G41" s="1096">
        <v>3.7198480448186002</v>
      </c>
    </row>
    <row r="42" spans="1:7">
      <c r="A42" s="1068" t="s">
        <v>841</v>
      </c>
      <c r="B42" s="1069">
        <v>1102</v>
      </c>
      <c r="C42" s="1095">
        <v>0.19582219262776895</v>
      </c>
      <c r="D42" s="1095">
        <v>0.88726391660950987</v>
      </c>
      <c r="E42" s="1070">
        <v>0.27677087474601136</v>
      </c>
      <c r="F42" s="1095">
        <v>0.70752456452461676</v>
      </c>
      <c r="G42" s="1096">
        <v>3.2057705400676251</v>
      </c>
    </row>
    <row r="43" spans="1:7">
      <c r="A43" s="1068" t="s">
        <v>842</v>
      </c>
      <c r="B43" s="1069">
        <v>1377</v>
      </c>
      <c r="C43" s="1095">
        <v>0.76854528552256474</v>
      </c>
      <c r="D43" s="1095">
        <v>0.85901175886229297</v>
      </c>
      <c r="E43" s="1070">
        <v>0.25603089718782379</v>
      </c>
      <c r="F43" s="1095">
        <v>3.0017677318013747</v>
      </c>
      <c r="G43" s="1096">
        <v>3.3551097476806619</v>
      </c>
    </row>
    <row r="44" spans="1:7">
      <c r="A44" s="1068" t="s">
        <v>843</v>
      </c>
      <c r="B44" s="1069">
        <v>160</v>
      </c>
      <c r="C44" s="1095">
        <v>0.60329665941670996</v>
      </c>
      <c r="D44" s="1095">
        <v>0.86239015780395523</v>
      </c>
      <c r="E44" s="1070">
        <v>0.28314469903085382</v>
      </c>
      <c r="F44" s="1095">
        <v>2.1307008800859442</v>
      </c>
      <c r="G44" s="1096">
        <v>3.0457577371419622</v>
      </c>
    </row>
    <row r="45" spans="1:7">
      <c r="A45" s="1068" t="s">
        <v>844</v>
      </c>
      <c r="B45" s="1069">
        <v>359</v>
      </c>
      <c r="C45" s="1095">
        <v>1.1457281960478736</v>
      </c>
      <c r="D45" s="1095">
        <v>1.1395130724062112</v>
      </c>
      <c r="E45" s="1070">
        <v>0.30970273032108797</v>
      </c>
      <c r="F45" s="1095">
        <v>3.6994449317899982</v>
      </c>
      <c r="G45" s="1096">
        <v>3.6793769019240083</v>
      </c>
    </row>
    <row r="46" spans="1:7">
      <c r="A46" s="1068" t="s">
        <v>845</v>
      </c>
      <c r="B46" s="1069">
        <v>239</v>
      </c>
      <c r="C46" s="1095">
        <v>0.75935312277806988</v>
      </c>
      <c r="D46" s="1095">
        <v>1.0068129993888768</v>
      </c>
      <c r="E46" s="1070">
        <v>0.24647376317265143</v>
      </c>
      <c r="F46" s="1095">
        <v>3.0808679715177374</v>
      </c>
      <c r="G46" s="1096">
        <v>4.0848688575571366</v>
      </c>
    </row>
    <row r="47" spans="1:7">
      <c r="A47" s="1068" t="s">
        <v>846</v>
      </c>
      <c r="B47" s="1069">
        <v>852</v>
      </c>
      <c r="C47" s="1095">
        <v>1.0051575839883573</v>
      </c>
      <c r="D47" s="1095">
        <v>1.0301404336488462</v>
      </c>
      <c r="E47" s="1070">
        <v>0.28772290207078399</v>
      </c>
      <c r="F47" s="1095">
        <v>3.4934917476297178</v>
      </c>
      <c r="G47" s="1096">
        <v>3.580321296062198</v>
      </c>
    </row>
    <row r="48" spans="1:7">
      <c r="A48" s="1068" t="s">
        <v>847</v>
      </c>
      <c r="B48" s="1069">
        <v>445</v>
      </c>
      <c r="C48" s="1095">
        <v>0.85329632981670023</v>
      </c>
      <c r="D48" s="1095">
        <v>0.95979934346112317</v>
      </c>
      <c r="E48" s="1070">
        <v>0.28311895121371494</v>
      </c>
      <c r="F48" s="1095">
        <v>3.0139145619135248</v>
      </c>
      <c r="G48" s="1096">
        <v>3.3900921833261872</v>
      </c>
    </row>
    <row r="49" spans="1:7">
      <c r="A49" s="1068" t="s">
        <v>848</v>
      </c>
      <c r="B49" s="1069">
        <v>455</v>
      </c>
      <c r="C49" s="1095">
        <v>1.0306863148100875</v>
      </c>
      <c r="D49" s="1095">
        <v>1.0555863294466588</v>
      </c>
      <c r="E49" s="1070">
        <v>0.29278879770239308</v>
      </c>
      <c r="F49" s="1095">
        <v>3.5202382157316512</v>
      </c>
      <c r="G49" s="1096">
        <v>3.605282503054013</v>
      </c>
    </row>
    <row r="50" spans="1:7">
      <c r="A50" s="1068" t="s">
        <v>849</v>
      </c>
      <c r="B50" s="1069">
        <v>168</v>
      </c>
      <c r="C50" s="1095">
        <v>1.368027254719254</v>
      </c>
      <c r="D50" s="1095">
        <v>1.476145403262775</v>
      </c>
      <c r="E50" s="1070">
        <v>0.47310080228796086</v>
      </c>
      <c r="F50" s="1095">
        <v>2.891618970213838</v>
      </c>
      <c r="G50" s="1096">
        <v>3.1201498626170032</v>
      </c>
    </row>
    <row r="51" spans="1:7">
      <c r="A51" s="1068" t="s">
        <v>850</v>
      </c>
      <c r="B51" s="1069">
        <v>223</v>
      </c>
      <c r="C51" s="1095">
        <v>0.73665306606193837</v>
      </c>
      <c r="D51" s="1095">
        <v>0.96212156591146858</v>
      </c>
      <c r="E51" s="1070">
        <v>0.2985195255939998</v>
      </c>
      <c r="F51" s="1095">
        <v>2.4676880502075438</v>
      </c>
      <c r="G51" s="1096">
        <v>3.2229770029180531</v>
      </c>
    </row>
    <row r="52" spans="1:7">
      <c r="A52" s="1068" t="s">
        <v>851</v>
      </c>
      <c r="B52" s="1069">
        <v>654</v>
      </c>
      <c r="C52" s="1095">
        <v>0.94951878748207741</v>
      </c>
      <c r="D52" s="1095">
        <v>1.1943470018727957</v>
      </c>
      <c r="E52" s="1070">
        <v>0.29939879992615148</v>
      </c>
      <c r="F52" s="1095">
        <v>3.1714181476889083</v>
      </c>
      <c r="G52" s="1096">
        <v>3.9891509323597445</v>
      </c>
    </row>
    <row r="53" spans="1:7">
      <c r="A53" s="1068" t="s">
        <v>852</v>
      </c>
      <c r="B53" s="1069">
        <v>575</v>
      </c>
      <c r="C53" s="1095">
        <v>0.99751608543687065</v>
      </c>
      <c r="D53" s="1095">
        <v>1.0408450273415879</v>
      </c>
      <c r="E53" s="1070">
        <v>0.26749156878613561</v>
      </c>
      <c r="F53" s="1095">
        <v>3.729149632504503</v>
      </c>
      <c r="G53" s="1096">
        <v>3.8911320908726004</v>
      </c>
    </row>
    <row r="54" spans="1:7">
      <c r="A54" s="1068" t="s">
        <v>853</v>
      </c>
      <c r="B54" s="1069">
        <v>266</v>
      </c>
      <c r="C54" s="1095">
        <v>1.2268646174350117</v>
      </c>
      <c r="D54" s="1095">
        <v>1.2675474876977695</v>
      </c>
      <c r="E54" s="1070">
        <v>0.34286304701925296</v>
      </c>
      <c r="F54" s="1095">
        <v>3.5782935142792422</v>
      </c>
      <c r="G54" s="1096">
        <v>3.6969498425608762</v>
      </c>
    </row>
    <row r="55" spans="1:7">
      <c r="A55" s="1068" t="s">
        <v>854</v>
      </c>
      <c r="B55" s="1069">
        <v>215</v>
      </c>
      <c r="C55" s="1095">
        <v>0.71775891829904104</v>
      </c>
      <c r="D55" s="1095">
        <v>0.78420994564249957</v>
      </c>
      <c r="E55" s="1070">
        <v>0.32292571155414912</v>
      </c>
      <c r="F55" s="1095">
        <v>2.2226750383073326</v>
      </c>
      <c r="G55" s="1096">
        <v>2.4284531010811166</v>
      </c>
    </row>
    <row r="56" spans="1:7">
      <c r="A56" s="1068" t="s">
        <v>855</v>
      </c>
      <c r="B56" s="1069">
        <v>142</v>
      </c>
      <c r="C56" s="1095">
        <v>0.99672750508697006</v>
      </c>
      <c r="D56" s="1095">
        <v>1.0769915100844529</v>
      </c>
      <c r="E56" s="1070">
        <v>0.41487589483814563</v>
      </c>
      <c r="F56" s="1095">
        <v>2.4024714799972182</v>
      </c>
      <c r="G56" s="1096">
        <v>2.5959365764179108</v>
      </c>
    </row>
    <row r="57" spans="1:7">
      <c r="A57" s="1068" t="s">
        <v>856</v>
      </c>
      <c r="B57" s="1069">
        <v>231</v>
      </c>
      <c r="C57" s="1095">
        <v>0.81830940837933286</v>
      </c>
      <c r="D57" s="1095">
        <v>0.88373759372019134</v>
      </c>
      <c r="E57" s="1070">
        <v>0.31767221825254638</v>
      </c>
      <c r="F57" s="1095">
        <v>2.575955218497529</v>
      </c>
      <c r="G57" s="1096">
        <v>2.7819165257240983</v>
      </c>
    </row>
    <row r="58" spans="1:7">
      <c r="A58" s="1068" t="s">
        <v>857</v>
      </c>
      <c r="B58" s="1069">
        <v>1706</v>
      </c>
      <c r="C58" s="1095">
        <v>0.71913991757515294</v>
      </c>
      <c r="D58" s="1095">
        <v>0.86162621585031596</v>
      </c>
      <c r="E58" s="1070">
        <v>0.29045992714171226</v>
      </c>
      <c r="F58" s="1095">
        <v>2.4758662052004592</v>
      </c>
      <c r="G58" s="1096">
        <v>2.9664202712201941</v>
      </c>
    </row>
    <row r="59" spans="1:7">
      <c r="A59" s="1068" t="s">
        <v>858</v>
      </c>
      <c r="B59" s="1069">
        <v>1421</v>
      </c>
      <c r="C59" s="1095">
        <v>1.1250479153986082</v>
      </c>
      <c r="D59" s="1095">
        <v>1.1436622839472304</v>
      </c>
      <c r="E59" s="1070">
        <v>0.34091897745100069</v>
      </c>
      <c r="F59" s="1095">
        <v>3.3000448488095917</v>
      </c>
      <c r="G59" s="1096">
        <v>3.3546454131072996</v>
      </c>
    </row>
    <row r="60" spans="1:7">
      <c r="A60" s="1068" t="s">
        <v>859</v>
      </c>
      <c r="B60" s="1069">
        <v>1706</v>
      </c>
      <c r="C60" s="1095">
        <v>1.0120404370223572</v>
      </c>
      <c r="D60" s="1095">
        <v>1.0975394120110467</v>
      </c>
      <c r="E60" s="1070">
        <v>0.22988728792453356</v>
      </c>
      <c r="F60" s="1095">
        <v>4.4023331875339959</v>
      </c>
      <c r="G60" s="1096">
        <v>4.7742501202212724</v>
      </c>
    </row>
    <row r="61" spans="1:7">
      <c r="A61" s="1068" t="s">
        <v>860</v>
      </c>
      <c r="B61" s="1069">
        <v>145</v>
      </c>
      <c r="C61" s="1095">
        <v>1.0516179146449982</v>
      </c>
      <c r="D61" s="1095">
        <v>1.1005990216004515</v>
      </c>
      <c r="E61" s="1070">
        <v>0.30713894895033661</v>
      </c>
      <c r="F61" s="1095">
        <v>3.4239158473354072</v>
      </c>
      <c r="G61" s="1096">
        <v>3.5833912480387333</v>
      </c>
    </row>
    <row r="62" spans="1:7">
      <c r="A62" s="1068" t="s">
        <v>861</v>
      </c>
      <c r="B62" s="1069">
        <v>46</v>
      </c>
      <c r="C62" s="1095">
        <v>1.1489503678115061</v>
      </c>
      <c r="D62" s="1095">
        <v>1.2788238428533345</v>
      </c>
      <c r="E62" s="1070">
        <v>0.43383041819707946</v>
      </c>
      <c r="F62" s="1095">
        <v>2.6483859121412818</v>
      </c>
      <c r="G62" s="1096">
        <v>2.9477505246586775</v>
      </c>
    </row>
    <row r="63" spans="1:7">
      <c r="A63" s="1068" t="s">
        <v>862</v>
      </c>
      <c r="B63" s="1069">
        <v>642</v>
      </c>
      <c r="C63" s="1095">
        <v>1.2087657244069641</v>
      </c>
      <c r="D63" s="1095">
        <v>1.4593032274293294</v>
      </c>
      <c r="E63" s="1070">
        <v>0.27805148335124558</v>
      </c>
      <c r="F63" s="1095">
        <v>4.3472730655423391</v>
      </c>
      <c r="G63" s="1096">
        <v>5.2483202385433065</v>
      </c>
    </row>
    <row r="64" spans="1:7">
      <c r="A64" s="1068" t="s">
        <v>863</v>
      </c>
      <c r="B64" s="1069">
        <v>165</v>
      </c>
      <c r="C64" s="1095">
        <v>0.74526901774865839</v>
      </c>
      <c r="D64" s="1095">
        <v>1.164684008834235</v>
      </c>
      <c r="E64" s="1070">
        <v>0.31063526658141566</v>
      </c>
      <c r="F64" s="1095">
        <v>2.3991770990797265</v>
      </c>
      <c r="G64" s="1096">
        <v>3.749361821185806</v>
      </c>
    </row>
    <row r="65" spans="1:7">
      <c r="A65" s="1068" t="s">
        <v>864</v>
      </c>
      <c r="B65" s="1069">
        <v>457</v>
      </c>
      <c r="C65" s="1095">
        <v>1.05969409099153</v>
      </c>
      <c r="D65" s="1095">
        <v>1.3590834026487482</v>
      </c>
      <c r="E65" s="1070">
        <v>0.30464118685009595</v>
      </c>
      <c r="F65" s="1095">
        <v>3.4784990892021805</v>
      </c>
      <c r="G65" s="1096">
        <v>4.4612595450447383</v>
      </c>
    </row>
    <row r="66" spans="1:7">
      <c r="A66" s="1068" t="s">
        <v>865</v>
      </c>
      <c r="B66" s="1069">
        <v>414</v>
      </c>
      <c r="C66" s="1095">
        <v>0.80319522259662202</v>
      </c>
      <c r="D66" s="1095">
        <v>0.96137733867948505</v>
      </c>
      <c r="E66" s="1070">
        <v>0.27920225412966648</v>
      </c>
      <c r="F66" s="1095">
        <v>2.8767504943695901</v>
      </c>
      <c r="G66" s="1096">
        <v>3.4433007773390121</v>
      </c>
    </row>
    <row r="67" spans="1:7">
      <c r="A67" s="1082" t="s">
        <v>866</v>
      </c>
      <c r="B67" s="1083">
        <v>272</v>
      </c>
      <c r="C67" s="1099">
        <v>0.89464643637643149</v>
      </c>
      <c r="D67" s="1099">
        <v>1.1206472813656296</v>
      </c>
      <c r="E67" s="1084">
        <v>0.30198914015884215</v>
      </c>
      <c r="F67" s="1099">
        <v>2.9625119496212999</v>
      </c>
      <c r="G67" s="1100">
        <v>3.710886029796252</v>
      </c>
    </row>
    <row r="68" spans="1:7">
      <c r="A68" s="1068" t="s">
        <v>867</v>
      </c>
      <c r="B68" s="1069">
        <v>541</v>
      </c>
      <c r="C68" s="1095">
        <v>0.53924169597642513</v>
      </c>
      <c r="D68" s="1095">
        <v>0.85057057788650969</v>
      </c>
      <c r="E68" s="1070">
        <v>0.32583936487497461</v>
      </c>
      <c r="F68" s="1095">
        <v>1.6549310921451541</v>
      </c>
      <c r="G68" s="1096">
        <v>2.6103984649395442</v>
      </c>
    </row>
    <row r="69" spans="1:7">
      <c r="A69" s="1068" t="s">
        <v>868</v>
      </c>
      <c r="B69" s="1069">
        <v>947</v>
      </c>
      <c r="C69" s="1095">
        <v>0.98817293843464626</v>
      </c>
      <c r="D69" s="1095">
        <v>0.9980982211172692</v>
      </c>
      <c r="E69" s="1070">
        <v>0.23815853082001454</v>
      </c>
      <c r="F69" s="1095">
        <v>4.149223355687587</v>
      </c>
      <c r="G69" s="1096">
        <v>4.1908984644836007</v>
      </c>
    </row>
    <row r="70" spans="1:7">
      <c r="A70" s="1068" t="s">
        <v>869</v>
      </c>
      <c r="B70" s="1069">
        <v>337</v>
      </c>
      <c r="C70" s="1095">
        <v>0.94029537835203902</v>
      </c>
      <c r="D70" s="1095">
        <v>0.93265741787579681</v>
      </c>
      <c r="E70" s="1070">
        <v>0.28793454584908973</v>
      </c>
      <c r="F70" s="1095">
        <v>3.265656698397212</v>
      </c>
      <c r="G70" s="1096">
        <v>3.2391299735343839</v>
      </c>
    </row>
    <row r="71" spans="1:7">
      <c r="A71" s="1068" t="s">
        <v>870</v>
      </c>
      <c r="B71" s="1069">
        <v>812</v>
      </c>
      <c r="C71" s="1095">
        <v>0.76675846611750464</v>
      </c>
      <c r="D71" s="1095">
        <v>1.0655405607637354</v>
      </c>
      <c r="E71" s="1070">
        <v>0.47322425748978625</v>
      </c>
      <c r="F71" s="1095">
        <v>1.6202856340982348</v>
      </c>
      <c r="G71" s="1096">
        <v>2.2516609068518285</v>
      </c>
    </row>
    <row r="72" spans="1:7">
      <c r="A72" s="1068" t="s">
        <v>871</v>
      </c>
      <c r="B72" s="1069">
        <v>893</v>
      </c>
      <c r="C72" s="1095">
        <v>0.51619803539888998</v>
      </c>
      <c r="D72" s="1095">
        <v>0.99962799907070832</v>
      </c>
      <c r="E72" s="1070">
        <v>0.26052248561271074</v>
      </c>
      <c r="F72" s="1095">
        <v>1.9813953263376394</v>
      </c>
      <c r="G72" s="1096">
        <v>3.8370123665898919</v>
      </c>
    </row>
    <row r="73" spans="1:7">
      <c r="A73" s="1068" t="s">
        <v>872</v>
      </c>
      <c r="B73" s="1069">
        <v>344</v>
      </c>
      <c r="C73" s="1095">
        <v>0.6141206252318322</v>
      </c>
      <c r="D73" s="1095">
        <v>1.030256203698114</v>
      </c>
      <c r="E73" s="1070">
        <v>0.32469060779413289</v>
      </c>
      <c r="F73" s="1095">
        <v>1.8914024936046494</v>
      </c>
      <c r="G73" s="1096">
        <v>3.1730397460444513</v>
      </c>
    </row>
    <row r="74" spans="1:7">
      <c r="A74" s="1068" t="s">
        <v>873</v>
      </c>
      <c r="B74" s="1069">
        <v>739</v>
      </c>
      <c r="C74" s="1095">
        <v>0.62550201655477744</v>
      </c>
      <c r="D74" s="1095">
        <v>0.89802623507809409</v>
      </c>
      <c r="E74" s="1070">
        <v>0.30268048238084133</v>
      </c>
      <c r="F74" s="1095">
        <v>2.0665422878762056</v>
      </c>
      <c r="G74" s="1096">
        <v>2.9669116026720599</v>
      </c>
    </row>
    <row r="75" spans="1:7">
      <c r="A75" s="1068" t="s">
        <v>874</v>
      </c>
      <c r="B75" s="1069">
        <v>324</v>
      </c>
      <c r="C75" s="1095">
        <v>1.0236926192328399</v>
      </c>
      <c r="D75" s="1095">
        <v>1.1026570575415011</v>
      </c>
      <c r="E75" s="1070">
        <v>0.33102374685291086</v>
      </c>
      <c r="F75" s="1095">
        <v>3.092505081478985</v>
      </c>
      <c r="G75" s="1096">
        <v>3.3310512252508051</v>
      </c>
    </row>
    <row r="76" spans="1:7">
      <c r="A76" s="1068" t="s">
        <v>875</v>
      </c>
      <c r="B76" s="1069">
        <v>38</v>
      </c>
      <c r="C76" s="1095">
        <v>1.4408384721850078</v>
      </c>
      <c r="D76" s="1095">
        <v>1.4801313849019009</v>
      </c>
      <c r="E76" s="1070">
        <v>0.42530372880773681</v>
      </c>
      <c r="F76" s="1095">
        <v>3.3877870674309429</v>
      </c>
      <c r="G76" s="1096">
        <v>3.4801749541467348</v>
      </c>
    </row>
    <row r="77" spans="1:7">
      <c r="A77" s="1068" t="s">
        <v>876</v>
      </c>
      <c r="B77" s="1069">
        <v>385</v>
      </c>
      <c r="C77" s="1095">
        <v>1.0103617059741818</v>
      </c>
      <c r="D77" s="1095">
        <v>1.1922172742947497</v>
      </c>
      <c r="E77" s="1070">
        <v>0.3796900193387957</v>
      </c>
      <c r="F77" s="1095">
        <v>2.66101728913933</v>
      </c>
      <c r="G77" s="1096">
        <v>3.1399752787047572</v>
      </c>
    </row>
    <row r="78" spans="1:7">
      <c r="A78" s="1068" t="s">
        <v>877</v>
      </c>
      <c r="B78" s="1069">
        <v>196</v>
      </c>
      <c r="C78" s="1095">
        <v>0.88667994236322001</v>
      </c>
      <c r="D78" s="1095">
        <v>1.0960129143055957</v>
      </c>
      <c r="E78" s="1070">
        <v>0.33239148503594823</v>
      </c>
      <c r="F78" s="1095">
        <v>2.6675771861825082</v>
      </c>
      <c r="G78" s="1096">
        <v>3.297355569102685</v>
      </c>
    </row>
    <row r="79" spans="1:7">
      <c r="A79" s="1068" t="s">
        <v>878</v>
      </c>
      <c r="B79" s="1069">
        <v>98</v>
      </c>
      <c r="C79" s="1095">
        <v>1.1054564123787107</v>
      </c>
      <c r="D79" s="1095">
        <v>1.1996449547792511</v>
      </c>
      <c r="E79" s="1070">
        <v>0.37841702074210781</v>
      </c>
      <c r="F79" s="1095">
        <v>2.9212650377375127</v>
      </c>
      <c r="G79" s="1096">
        <v>3.1701664804258693</v>
      </c>
    </row>
    <row r="80" spans="1:7">
      <c r="A80" s="1068" t="s">
        <v>879</v>
      </c>
      <c r="B80" s="1069">
        <v>1002</v>
      </c>
      <c r="C80" s="1095">
        <v>0.64648782920437775</v>
      </c>
      <c r="D80" s="1095">
        <v>0.87060033611657495</v>
      </c>
      <c r="E80" s="1070">
        <v>0.27406524865574255</v>
      </c>
      <c r="F80" s="1095">
        <v>2.3588829024304383</v>
      </c>
      <c r="G80" s="1096">
        <v>3.176617029655405</v>
      </c>
    </row>
    <row r="81" spans="1:7">
      <c r="A81" s="1068" t="s">
        <v>880</v>
      </c>
      <c r="B81" s="1069">
        <v>204</v>
      </c>
      <c r="C81" s="1095">
        <v>0.86812200658308269</v>
      </c>
      <c r="D81" s="1095">
        <v>1.0186306423304552</v>
      </c>
      <c r="E81" s="1070">
        <v>0.30600621986599125</v>
      </c>
      <c r="F81" s="1095">
        <v>2.836942356803263</v>
      </c>
      <c r="G81" s="1096">
        <v>3.3287906460742605</v>
      </c>
    </row>
    <row r="82" spans="1:7">
      <c r="A82" s="1068" t="s">
        <v>881</v>
      </c>
      <c r="B82" s="1069">
        <v>184</v>
      </c>
      <c r="C82" s="1095">
        <v>0.53466394846871457</v>
      </c>
      <c r="D82" s="1095">
        <v>0.68885348820722192</v>
      </c>
      <c r="E82" s="1070">
        <v>0.29202763457719833</v>
      </c>
      <c r="F82" s="1095">
        <v>1.8308676479977948</v>
      </c>
      <c r="G82" s="1096">
        <v>2.3588640479335239</v>
      </c>
    </row>
    <row r="83" spans="1:7">
      <c r="A83" s="1068" t="s">
        <v>882</v>
      </c>
      <c r="B83" s="1069">
        <v>353</v>
      </c>
      <c r="C83" s="1095">
        <v>1.404881197430484</v>
      </c>
      <c r="D83" s="1095">
        <v>1.4316167197186636</v>
      </c>
      <c r="E83" s="1070">
        <v>0.29213999686481423</v>
      </c>
      <c r="F83" s="1095">
        <v>4.8089313771047344</v>
      </c>
      <c r="G83" s="1096">
        <v>4.9004475083264083</v>
      </c>
    </row>
    <row r="84" spans="1:7">
      <c r="A84" s="1068" t="s">
        <v>883</v>
      </c>
      <c r="B84" s="1069">
        <v>479</v>
      </c>
      <c r="C84" s="1095">
        <v>1.0862145397901581</v>
      </c>
      <c r="D84" s="1095">
        <v>1.2079379977370139</v>
      </c>
      <c r="E84" s="1070">
        <v>0.35024507284647838</v>
      </c>
      <c r="F84" s="1095">
        <v>3.1012985592127786</v>
      </c>
      <c r="G84" s="1096">
        <v>3.4488365187266599</v>
      </c>
    </row>
    <row r="85" spans="1:7">
      <c r="A85" s="1068" t="s">
        <v>884</v>
      </c>
      <c r="B85" s="1069">
        <v>90</v>
      </c>
      <c r="C85" s="1095">
        <v>1.0977626001146414</v>
      </c>
      <c r="D85" s="1095">
        <v>1.2588029541998951</v>
      </c>
      <c r="E85" s="1070">
        <v>0.3576461488879723</v>
      </c>
      <c r="F85" s="1095">
        <v>3.0694098161769956</v>
      </c>
      <c r="G85" s="1096">
        <v>3.5196882676183874</v>
      </c>
    </row>
    <row r="86" spans="1:7">
      <c r="A86" s="1068" t="s">
        <v>885</v>
      </c>
      <c r="B86" s="1069">
        <v>581</v>
      </c>
      <c r="C86" s="1095">
        <v>1.5530936635261203</v>
      </c>
      <c r="D86" s="1095">
        <v>1.5666378029133892</v>
      </c>
      <c r="E86" s="1070">
        <v>0.34592230068940322</v>
      </c>
      <c r="F86" s="1095">
        <v>4.4897182414400403</v>
      </c>
      <c r="G86" s="1096">
        <v>4.5288719454951885</v>
      </c>
    </row>
    <row r="87" spans="1:7">
      <c r="A87" s="1068" t="s">
        <v>886</v>
      </c>
      <c r="B87" s="1069">
        <v>324</v>
      </c>
      <c r="C87" s="1095">
        <v>1.9337186879458486</v>
      </c>
      <c r="D87" s="1095">
        <v>1.913872580558768</v>
      </c>
      <c r="E87" s="1070">
        <v>0.43795437968796103</v>
      </c>
      <c r="F87" s="1095">
        <v>4.4153427334682842</v>
      </c>
      <c r="G87" s="1096">
        <v>4.3700272661330315</v>
      </c>
    </row>
    <row r="88" spans="1:7">
      <c r="A88" s="1068" t="s">
        <v>887</v>
      </c>
      <c r="B88" s="1069">
        <v>348</v>
      </c>
      <c r="C88" s="1095">
        <v>0.98601703944955343</v>
      </c>
      <c r="D88" s="1095">
        <v>1.1235447323872723</v>
      </c>
      <c r="E88" s="1070">
        <v>0.29458330258591886</v>
      </c>
      <c r="F88" s="1095">
        <v>3.3471586162354514</v>
      </c>
      <c r="G88" s="1096">
        <v>3.8140136339179529</v>
      </c>
    </row>
    <row r="89" spans="1:7">
      <c r="A89" s="1068" t="s">
        <v>888</v>
      </c>
      <c r="B89" s="1069">
        <v>84</v>
      </c>
      <c r="C89" s="1095">
        <v>1.1294736492366366</v>
      </c>
      <c r="D89" s="1095">
        <v>1.1373530584187677</v>
      </c>
      <c r="E89" s="1070">
        <v>0.33162975564020408</v>
      </c>
      <c r="F89" s="1095">
        <v>3.4058272215537841</v>
      </c>
      <c r="G89" s="1096">
        <v>3.429586878364193</v>
      </c>
    </row>
    <row r="90" spans="1:7">
      <c r="A90" s="1068" t="s">
        <v>889</v>
      </c>
      <c r="B90" s="1069">
        <v>317</v>
      </c>
      <c r="C90" s="1095">
        <v>1.2797793146309626</v>
      </c>
      <c r="D90" s="1095">
        <v>1.2783239533700639</v>
      </c>
      <c r="E90" s="1070">
        <v>0.29431995626747615</v>
      </c>
      <c r="F90" s="1095">
        <v>4.3482587142949534</v>
      </c>
      <c r="G90" s="1096">
        <v>4.3433138873136112</v>
      </c>
    </row>
    <row r="91" spans="1:7">
      <c r="A91" s="1068" t="s">
        <v>890</v>
      </c>
      <c r="B91" s="1069">
        <v>151</v>
      </c>
      <c r="C91" s="1095">
        <v>1.108445828620835</v>
      </c>
      <c r="D91" s="1095">
        <v>1.1294721270398735</v>
      </c>
      <c r="E91" s="1070">
        <v>0.27512623874497216</v>
      </c>
      <c r="F91" s="1095">
        <v>4.0288626547477611</v>
      </c>
      <c r="G91" s="1096">
        <v>4.105286839205605</v>
      </c>
    </row>
    <row r="92" spans="1:7">
      <c r="A92" s="1068" t="s">
        <v>891</v>
      </c>
      <c r="B92" s="1069">
        <v>1603</v>
      </c>
      <c r="C92" s="1095">
        <v>1.2008396816037168</v>
      </c>
      <c r="D92" s="1095">
        <v>1.2143044372125289</v>
      </c>
      <c r="E92" s="1070">
        <v>0.29108869152823669</v>
      </c>
      <c r="F92" s="1095">
        <v>4.1253395152495331</v>
      </c>
      <c r="G92" s="1096">
        <v>4.1715960549251943</v>
      </c>
    </row>
    <row r="93" spans="1:7">
      <c r="A93" s="1068" t="s">
        <v>892</v>
      </c>
      <c r="B93" s="1069">
        <v>709</v>
      </c>
      <c r="C93" s="1095">
        <v>1.0675797577799606</v>
      </c>
      <c r="D93" s="1095">
        <v>1.2533331552197386</v>
      </c>
      <c r="E93" s="1070">
        <v>0.28418868296065153</v>
      </c>
      <c r="F93" s="1095">
        <v>3.7565878649987501</v>
      </c>
      <c r="G93" s="1096">
        <v>4.4102148690884846</v>
      </c>
    </row>
    <row r="94" spans="1:7">
      <c r="A94" s="1068" t="s">
        <v>893</v>
      </c>
      <c r="B94" s="1069">
        <v>101</v>
      </c>
      <c r="C94" s="1095">
        <v>0.71759349908522774</v>
      </c>
      <c r="D94" s="1095">
        <v>1.0024897354072293</v>
      </c>
      <c r="E94" s="1070">
        <v>0.29754637428569913</v>
      </c>
      <c r="F94" s="1095">
        <v>2.411703052365902</v>
      </c>
      <c r="G94" s="1096">
        <v>3.3691882074310042</v>
      </c>
    </row>
    <row r="95" spans="1:7">
      <c r="A95" s="1068" t="s">
        <v>894</v>
      </c>
      <c r="B95" s="1069">
        <v>465</v>
      </c>
      <c r="C95" s="1095">
        <v>1.1673203453641146</v>
      </c>
      <c r="D95" s="1095">
        <v>1.1712700535217679</v>
      </c>
      <c r="E95" s="1070">
        <v>0.29599541699728849</v>
      </c>
      <c r="F95" s="1095">
        <v>3.9437108763572781</v>
      </c>
      <c r="G95" s="1096">
        <v>3.9570546916018552</v>
      </c>
    </row>
    <row r="96" spans="1:7">
      <c r="A96" s="1068" t="s">
        <v>895</v>
      </c>
      <c r="B96" s="1069">
        <v>296</v>
      </c>
      <c r="C96" s="1095">
        <v>0.57643806683631016</v>
      </c>
      <c r="D96" s="1095">
        <v>0.8558553061197619</v>
      </c>
      <c r="E96" s="1070">
        <v>0.27243233695369179</v>
      </c>
      <c r="F96" s="1095">
        <v>2.1158944392650914</v>
      </c>
      <c r="G96" s="1096">
        <v>3.141533474659584</v>
      </c>
    </row>
    <row r="97" spans="1:7">
      <c r="A97" s="1068" t="s">
        <v>896</v>
      </c>
      <c r="B97" s="1069">
        <v>55</v>
      </c>
      <c r="C97" s="1095">
        <v>0.72892871601322584</v>
      </c>
      <c r="D97" s="1095">
        <v>0.85479331897830202</v>
      </c>
      <c r="E97" s="1070">
        <v>0.27368593722341855</v>
      </c>
      <c r="F97" s="1095">
        <v>2.6633765819621855</v>
      </c>
      <c r="G97" s="1096">
        <v>3.123263575945106</v>
      </c>
    </row>
    <row r="98" spans="1:7">
      <c r="A98" s="1068" t="s">
        <v>897</v>
      </c>
      <c r="B98" s="1069">
        <v>295</v>
      </c>
      <c r="C98" s="1095">
        <v>0.85293795255937865</v>
      </c>
      <c r="D98" s="1095">
        <v>1.0144295016900287</v>
      </c>
      <c r="E98" s="1070">
        <v>0.27717999916155162</v>
      </c>
      <c r="F98" s="1095">
        <v>3.0771987702556136</v>
      </c>
      <c r="G98" s="1096">
        <v>3.6598221544072467</v>
      </c>
    </row>
    <row r="99" spans="1:7">
      <c r="A99" s="1068" t="s">
        <v>898</v>
      </c>
      <c r="B99" s="1069">
        <v>51</v>
      </c>
      <c r="C99" s="1095">
        <v>0.6675122176931948</v>
      </c>
      <c r="D99" s="1095">
        <v>0.82573690152955981</v>
      </c>
      <c r="E99" s="1070">
        <v>0.39877058970616708</v>
      </c>
      <c r="F99" s="1095">
        <v>1.6739253970184942</v>
      </c>
      <c r="G99" s="1096">
        <v>2.0707066239212915</v>
      </c>
    </row>
    <row r="100" spans="1:7">
      <c r="A100" s="1068" t="s">
        <v>899</v>
      </c>
      <c r="B100" s="1069">
        <v>232</v>
      </c>
      <c r="C100" s="1095">
        <v>0.92080912704016238</v>
      </c>
      <c r="D100" s="1095">
        <v>1.1301992175741524</v>
      </c>
      <c r="E100" s="1070">
        <v>0.35054834364877946</v>
      </c>
      <c r="F100" s="1095">
        <v>2.626767873029054</v>
      </c>
      <c r="G100" s="1096">
        <v>3.2240894531412159</v>
      </c>
    </row>
    <row r="101" spans="1:7">
      <c r="A101" s="1068" t="s">
        <v>900</v>
      </c>
      <c r="B101" s="1069">
        <v>54</v>
      </c>
      <c r="C101" s="1095">
        <v>0.52165090340310738</v>
      </c>
      <c r="D101" s="1095">
        <v>0.80364818176933617</v>
      </c>
      <c r="E101" s="1070">
        <v>0.50915483685989527</v>
      </c>
      <c r="F101" s="1095">
        <v>1.0245427631018473</v>
      </c>
      <c r="G101" s="1096">
        <v>1.5783964397267958</v>
      </c>
    </row>
    <row r="102" spans="1:7" s="1059" customFormat="1">
      <c r="A102" s="1068" t="s">
        <v>901</v>
      </c>
      <c r="B102" s="1069">
        <v>104</v>
      </c>
      <c r="C102" s="1095">
        <v>0.51446481307844327</v>
      </c>
      <c r="D102" s="1095">
        <v>0.72895941806314868</v>
      </c>
      <c r="E102" s="1070">
        <v>0.27562165736146244</v>
      </c>
      <c r="F102" s="1095">
        <v>1.8665616410678183</v>
      </c>
      <c r="G102" s="1096">
        <v>2.6447827976999609</v>
      </c>
    </row>
    <row r="103" spans="1:7" s="1059" customFormat="1">
      <c r="A103" s="1068" t="s">
        <v>902</v>
      </c>
      <c r="B103" s="1069">
        <v>47606</v>
      </c>
      <c r="C103" s="1095">
        <v>0.89226526349950919</v>
      </c>
      <c r="D103" s="1095">
        <v>1.0937390921800889</v>
      </c>
      <c r="E103" s="1070">
        <v>0.30348487523702961</v>
      </c>
      <c r="F103" s="1095">
        <v>2.9400650124742684</v>
      </c>
      <c r="G103" s="1096">
        <v>3.6039327868509101</v>
      </c>
    </row>
    <row r="104" spans="1:7" s="1059" customFormat="1">
      <c r="A104" s="1075" t="s">
        <v>903</v>
      </c>
      <c r="B104" s="1076">
        <v>42185</v>
      </c>
      <c r="C104" s="1097">
        <v>0.99280668483631451</v>
      </c>
      <c r="D104" s="1097">
        <v>1.1216022003226602</v>
      </c>
      <c r="E104" s="1077">
        <v>0.30194773658114693</v>
      </c>
      <c r="F104" s="1097">
        <v>3.2880083688572466</v>
      </c>
      <c r="G104" s="1098">
        <v>3.7145574032850392</v>
      </c>
    </row>
  </sheetData>
  <mergeCells count="8">
    <mergeCell ref="B6:G6"/>
    <mergeCell ref="B7:G7"/>
    <mergeCell ref="B1:G1"/>
    <mergeCell ref="B2:G2"/>
    <mergeCell ref="B3:E3"/>
    <mergeCell ref="F3:G3"/>
    <mergeCell ref="B4:G4"/>
    <mergeCell ref="B5:G5"/>
  </mergeCells>
  <hyperlinks>
    <hyperlink ref="B2" r:id="rId1" xr:uid="{E29956C1-4A78-C245-A116-869B19C538C3}"/>
    <hyperlink ref="B4" r:id="rId2" xr:uid="{411E46FB-68BC-3842-845A-8A8837FE7645}"/>
    <hyperlink ref="B5" r:id="rId3" display="http://www.stern.nyu.edu/~adamodar/New_Home_Page/data.html" xr:uid="{521E4273-2A46-1544-AB9A-5EA3F1EBF654}"/>
    <hyperlink ref="B6" r:id="rId4" display="http://www.stern.nyu.edu/~adamodar/pc/datasets/indname.xls" xr:uid="{501DC35B-669D-3B4C-A2AA-73967CE52620}"/>
    <hyperlink ref="B7" r:id="rId5" display="http://www.stern.nyu.edu/~adamodar/New_Home_Page/datafile/variable.htm" xr:uid="{09FE86BA-5ED5-664D-BD83-FCA44987FA70}"/>
  </hyperlinks>
  <pageMargins left="0.75" right="0.75" top="1" bottom="1" header="0.5" footer="0.5"/>
  <pageSetup orientation="portrait" horizontalDpi="4294967292" verticalDpi="4294967292"/>
  <headerFooter alignWithMargins="0"/>
  <tableParts count="1">
    <tablePart r:id="rId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6A6CC-0181-8347-B4F2-48A4E43D1C5E}">
  <sheetPr>
    <tabColor theme="5" tint="0.79998168889431442"/>
  </sheetPr>
  <dimension ref="A1:M108"/>
  <sheetViews>
    <sheetView zoomScaleNormal="100" workbookViewId="0">
      <pane xSplit="1" ySplit="8" topLeftCell="B59" activePane="bottomRight" state="frozen"/>
      <selection pane="topRight" activeCell="B1" sqref="B1"/>
      <selection pane="bottomLeft" activeCell="A9" sqref="A9"/>
      <selection pane="bottomRight" activeCell="C67" sqref="C67"/>
    </sheetView>
  </sheetViews>
  <sheetFormatPr defaultColWidth="11.453125" defaultRowHeight="15.5"/>
  <cols>
    <col min="1" max="1" width="33.1796875" style="1080" bestFit="1" customWidth="1"/>
    <col min="2" max="2" width="17.7265625" style="1056" customWidth="1"/>
    <col min="3" max="3" width="21.26953125" style="1056" customWidth="1"/>
    <col min="4" max="4" width="34.7265625" style="1056" bestFit="1" customWidth="1"/>
    <col min="5" max="5" width="24.81640625" style="1056" customWidth="1"/>
    <col min="6" max="6" width="40.81640625" style="1056" customWidth="1"/>
    <col min="7" max="7" width="31.26953125" style="1056" customWidth="1"/>
    <col min="8" max="8" width="18.26953125" style="1056" customWidth="1"/>
    <col min="9" max="9" width="21.81640625" style="1056" customWidth="1"/>
    <col min="10" max="10" width="23.26953125" style="1056" customWidth="1"/>
    <col min="11" max="11" width="14" style="1056" customWidth="1"/>
    <col min="12" max="12" width="23" style="1056" customWidth="1"/>
    <col min="13" max="13" width="25.81640625" style="1056" customWidth="1"/>
    <col min="14" max="256" width="11.453125" style="1056"/>
    <col min="257" max="257" width="33.1796875" style="1056" bestFit="1" customWidth="1"/>
    <col min="258" max="258" width="17.7265625" style="1056" customWidth="1"/>
    <col min="259" max="259" width="21.26953125" style="1056" customWidth="1"/>
    <col min="260" max="260" width="34.7265625" style="1056" bestFit="1" customWidth="1"/>
    <col min="261" max="261" width="24.81640625" style="1056" customWidth="1"/>
    <col min="262" max="262" width="40.81640625" style="1056" customWidth="1"/>
    <col min="263" max="263" width="31.26953125" style="1056" customWidth="1"/>
    <col min="264" max="264" width="18.26953125" style="1056" customWidth="1"/>
    <col min="265" max="265" width="21.81640625" style="1056" customWidth="1"/>
    <col min="266" max="266" width="23.26953125" style="1056" customWidth="1"/>
    <col min="267" max="267" width="14" style="1056" customWidth="1"/>
    <col min="268" max="268" width="23" style="1056" customWidth="1"/>
    <col min="269" max="269" width="25.81640625" style="1056" customWidth="1"/>
    <col min="270" max="512" width="11.453125" style="1056"/>
    <col min="513" max="513" width="33.1796875" style="1056" bestFit="1" customWidth="1"/>
    <col min="514" max="514" width="17.7265625" style="1056" customWidth="1"/>
    <col min="515" max="515" width="21.26953125" style="1056" customWidth="1"/>
    <col min="516" max="516" width="34.7265625" style="1056" bestFit="1" customWidth="1"/>
    <col min="517" max="517" width="24.81640625" style="1056" customWidth="1"/>
    <col min="518" max="518" width="40.81640625" style="1056" customWidth="1"/>
    <col min="519" max="519" width="31.26953125" style="1056" customWidth="1"/>
    <col min="520" max="520" width="18.26953125" style="1056" customWidth="1"/>
    <col min="521" max="521" width="21.81640625" style="1056" customWidth="1"/>
    <col min="522" max="522" width="23.26953125" style="1056" customWidth="1"/>
    <col min="523" max="523" width="14" style="1056" customWidth="1"/>
    <col min="524" max="524" width="23" style="1056" customWidth="1"/>
    <col min="525" max="525" width="25.81640625" style="1056" customWidth="1"/>
    <col min="526" max="768" width="11.453125" style="1056"/>
    <col min="769" max="769" width="33.1796875" style="1056" bestFit="1" customWidth="1"/>
    <col min="770" max="770" width="17.7265625" style="1056" customWidth="1"/>
    <col min="771" max="771" width="21.26953125" style="1056" customWidth="1"/>
    <col min="772" max="772" width="34.7265625" style="1056" bestFit="1" customWidth="1"/>
    <col min="773" max="773" width="24.81640625" style="1056" customWidth="1"/>
    <col min="774" max="774" width="40.81640625" style="1056" customWidth="1"/>
    <col min="775" max="775" width="31.26953125" style="1056" customWidth="1"/>
    <col min="776" max="776" width="18.26953125" style="1056" customWidth="1"/>
    <col min="777" max="777" width="21.81640625" style="1056" customWidth="1"/>
    <col min="778" max="778" width="23.26953125" style="1056" customWidth="1"/>
    <col min="779" max="779" width="14" style="1056" customWidth="1"/>
    <col min="780" max="780" width="23" style="1056" customWidth="1"/>
    <col min="781" max="781" width="25.81640625" style="1056" customWidth="1"/>
    <col min="782" max="1024" width="11.453125" style="1056"/>
    <col min="1025" max="1025" width="33.1796875" style="1056" bestFit="1" customWidth="1"/>
    <col min="1026" max="1026" width="17.7265625" style="1056" customWidth="1"/>
    <col min="1027" max="1027" width="21.26953125" style="1056" customWidth="1"/>
    <col min="1028" max="1028" width="34.7265625" style="1056" bestFit="1" customWidth="1"/>
    <col min="1029" max="1029" width="24.81640625" style="1056" customWidth="1"/>
    <col min="1030" max="1030" width="40.81640625" style="1056" customWidth="1"/>
    <col min="1031" max="1031" width="31.26953125" style="1056" customWidth="1"/>
    <col min="1032" max="1032" width="18.26953125" style="1056" customWidth="1"/>
    <col min="1033" max="1033" width="21.81640625" style="1056" customWidth="1"/>
    <col min="1034" max="1034" width="23.26953125" style="1056" customWidth="1"/>
    <col min="1035" max="1035" width="14" style="1056" customWidth="1"/>
    <col min="1036" max="1036" width="23" style="1056" customWidth="1"/>
    <col min="1037" max="1037" width="25.81640625" style="1056" customWidth="1"/>
    <col min="1038" max="1280" width="11.453125" style="1056"/>
    <col min="1281" max="1281" width="33.1796875" style="1056" bestFit="1" customWidth="1"/>
    <col min="1282" max="1282" width="17.7265625" style="1056" customWidth="1"/>
    <col min="1283" max="1283" width="21.26953125" style="1056" customWidth="1"/>
    <col min="1284" max="1284" width="34.7265625" style="1056" bestFit="1" customWidth="1"/>
    <col min="1285" max="1285" width="24.81640625" style="1056" customWidth="1"/>
    <col min="1286" max="1286" width="40.81640625" style="1056" customWidth="1"/>
    <col min="1287" max="1287" width="31.26953125" style="1056" customWidth="1"/>
    <col min="1288" max="1288" width="18.26953125" style="1056" customWidth="1"/>
    <col min="1289" max="1289" width="21.81640625" style="1056" customWidth="1"/>
    <col min="1290" max="1290" width="23.26953125" style="1056" customWidth="1"/>
    <col min="1291" max="1291" width="14" style="1056" customWidth="1"/>
    <col min="1292" max="1292" width="23" style="1056" customWidth="1"/>
    <col min="1293" max="1293" width="25.81640625" style="1056" customWidth="1"/>
    <col min="1294" max="1536" width="11.453125" style="1056"/>
    <col min="1537" max="1537" width="33.1796875" style="1056" bestFit="1" customWidth="1"/>
    <col min="1538" max="1538" width="17.7265625" style="1056" customWidth="1"/>
    <col min="1539" max="1539" width="21.26953125" style="1056" customWidth="1"/>
    <col min="1540" max="1540" width="34.7265625" style="1056" bestFit="1" customWidth="1"/>
    <col min="1541" max="1541" width="24.81640625" style="1056" customWidth="1"/>
    <col min="1542" max="1542" width="40.81640625" style="1056" customWidth="1"/>
    <col min="1543" max="1543" width="31.26953125" style="1056" customWidth="1"/>
    <col min="1544" max="1544" width="18.26953125" style="1056" customWidth="1"/>
    <col min="1545" max="1545" width="21.81640625" style="1056" customWidth="1"/>
    <col min="1546" max="1546" width="23.26953125" style="1056" customWidth="1"/>
    <col min="1547" max="1547" width="14" style="1056" customWidth="1"/>
    <col min="1548" max="1548" width="23" style="1056" customWidth="1"/>
    <col min="1549" max="1549" width="25.81640625" style="1056" customWidth="1"/>
    <col min="1550" max="1792" width="11.453125" style="1056"/>
    <col min="1793" max="1793" width="33.1796875" style="1056" bestFit="1" customWidth="1"/>
    <col min="1794" max="1794" width="17.7265625" style="1056" customWidth="1"/>
    <col min="1795" max="1795" width="21.26953125" style="1056" customWidth="1"/>
    <col min="1796" max="1796" width="34.7265625" style="1056" bestFit="1" customWidth="1"/>
    <col min="1797" max="1797" width="24.81640625" style="1056" customWidth="1"/>
    <col min="1798" max="1798" width="40.81640625" style="1056" customWidth="1"/>
    <col min="1799" max="1799" width="31.26953125" style="1056" customWidth="1"/>
    <col min="1800" max="1800" width="18.26953125" style="1056" customWidth="1"/>
    <col min="1801" max="1801" width="21.81640625" style="1056" customWidth="1"/>
    <col min="1802" max="1802" width="23.26953125" style="1056" customWidth="1"/>
    <col min="1803" max="1803" width="14" style="1056" customWidth="1"/>
    <col min="1804" max="1804" width="23" style="1056" customWidth="1"/>
    <col min="1805" max="1805" width="25.81640625" style="1056" customWidth="1"/>
    <col min="1806" max="2048" width="11.453125" style="1056"/>
    <col min="2049" max="2049" width="33.1796875" style="1056" bestFit="1" customWidth="1"/>
    <col min="2050" max="2050" width="17.7265625" style="1056" customWidth="1"/>
    <col min="2051" max="2051" width="21.26953125" style="1056" customWidth="1"/>
    <col min="2052" max="2052" width="34.7265625" style="1056" bestFit="1" customWidth="1"/>
    <col min="2053" max="2053" width="24.81640625" style="1056" customWidth="1"/>
    <col min="2054" max="2054" width="40.81640625" style="1056" customWidth="1"/>
    <col min="2055" max="2055" width="31.26953125" style="1056" customWidth="1"/>
    <col min="2056" max="2056" width="18.26953125" style="1056" customWidth="1"/>
    <col min="2057" max="2057" width="21.81640625" style="1056" customWidth="1"/>
    <col min="2058" max="2058" width="23.26953125" style="1056" customWidth="1"/>
    <col min="2059" max="2059" width="14" style="1056" customWidth="1"/>
    <col min="2060" max="2060" width="23" style="1056" customWidth="1"/>
    <col min="2061" max="2061" width="25.81640625" style="1056" customWidth="1"/>
    <col min="2062" max="2304" width="11.453125" style="1056"/>
    <col min="2305" max="2305" width="33.1796875" style="1056" bestFit="1" customWidth="1"/>
    <col min="2306" max="2306" width="17.7265625" style="1056" customWidth="1"/>
    <col min="2307" max="2307" width="21.26953125" style="1056" customWidth="1"/>
    <col min="2308" max="2308" width="34.7265625" style="1056" bestFit="1" customWidth="1"/>
    <col min="2309" max="2309" width="24.81640625" style="1056" customWidth="1"/>
    <col min="2310" max="2310" width="40.81640625" style="1056" customWidth="1"/>
    <col min="2311" max="2311" width="31.26953125" style="1056" customWidth="1"/>
    <col min="2312" max="2312" width="18.26953125" style="1056" customWidth="1"/>
    <col min="2313" max="2313" width="21.81640625" style="1056" customWidth="1"/>
    <col min="2314" max="2314" width="23.26953125" style="1056" customWidth="1"/>
    <col min="2315" max="2315" width="14" style="1056" customWidth="1"/>
    <col min="2316" max="2316" width="23" style="1056" customWidth="1"/>
    <col min="2317" max="2317" width="25.81640625" style="1056" customWidth="1"/>
    <col min="2318" max="2560" width="11.453125" style="1056"/>
    <col min="2561" max="2561" width="33.1796875" style="1056" bestFit="1" customWidth="1"/>
    <col min="2562" max="2562" width="17.7265625" style="1056" customWidth="1"/>
    <col min="2563" max="2563" width="21.26953125" style="1056" customWidth="1"/>
    <col min="2564" max="2564" width="34.7265625" style="1056" bestFit="1" customWidth="1"/>
    <col min="2565" max="2565" width="24.81640625" style="1056" customWidth="1"/>
    <col min="2566" max="2566" width="40.81640625" style="1056" customWidth="1"/>
    <col min="2567" max="2567" width="31.26953125" style="1056" customWidth="1"/>
    <col min="2568" max="2568" width="18.26953125" style="1056" customWidth="1"/>
    <col min="2569" max="2569" width="21.81640625" style="1056" customWidth="1"/>
    <col min="2570" max="2570" width="23.26953125" style="1056" customWidth="1"/>
    <col min="2571" max="2571" width="14" style="1056" customWidth="1"/>
    <col min="2572" max="2572" width="23" style="1056" customWidth="1"/>
    <col min="2573" max="2573" width="25.81640625" style="1056" customWidth="1"/>
    <col min="2574" max="2816" width="11.453125" style="1056"/>
    <col min="2817" max="2817" width="33.1796875" style="1056" bestFit="1" customWidth="1"/>
    <col min="2818" max="2818" width="17.7265625" style="1056" customWidth="1"/>
    <col min="2819" max="2819" width="21.26953125" style="1056" customWidth="1"/>
    <col min="2820" max="2820" width="34.7265625" style="1056" bestFit="1" customWidth="1"/>
    <col min="2821" max="2821" width="24.81640625" style="1056" customWidth="1"/>
    <col min="2822" max="2822" width="40.81640625" style="1056" customWidth="1"/>
    <col min="2823" max="2823" width="31.26953125" style="1056" customWidth="1"/>
    <col min="2824" max="2824" width="18.26953125" style="1056" customWidth="1"/>
    <col min="2825" max="2825" width="21.81640625" style="1056" customWidth="1"/>
    <col min="2826" max="2826" width="23.26953125" style="1056" customWidth="1"/>
    <col min="2827" max="2827" width="14" style="1056" customWidth="1"/>
    <col min="2828" max="2828" width="23" style="1056" customWidth="1"/>
    <col min="2829" max="2829" width="25.81640625" style="1056" customWidth="1"/>
    <col min="2830" max="3072" width="11.453125" style="1056"/>
    <col min="3073" max="3073" width="33.1796875" style="1056" bestFit="1" customWidth="1"/>
    <col min="3074" max="3074" width="17.7265625" style="1056" customWidth="1"/>
    <col min="3075" max="3075" width="21.26953125" style="1056" customWidth="1"/>
    <col min="3076" max="3076" width="34.7265625" style="1056" bestFit="1" customWidth="1"/>
    <col min="3077" max="3077" width="24.81640625" style="1056" customWidth="1"/>
    <col min="3078" max="3078" width="40.81640625" style="1056" customWidth="1"/>
    <col min="3079" max="3079" width="31.26953125" style="1056" customWidth="1"/>
    <col min="3080" max="3080" width="18.26953125" style="1056" customWidth="1"/>
    <col min="3081" max="3081" width="21.81640625" style="1056" customWidth="1"/>
    <col min="3082" max="3082" width="23.26953125" style="1056" customWidth="1"/>
    <col min="3083" max="3083" width="14" style="1056" customWidth="1"/>
    <col min="3084" max="3084" width="23" style="1056" customWidth="1"/>
    <col min="3085" max="3085" width="25.81640625" style="1056" customWidth="1"/>
    <col min="3086" max="3328" width="11.453125" style="1056"/>
    <col min="3329" max="3329" width="33.1796875" style="1056" bestFit="1" customWidth="1"/>
    <col min="3330" max="3330" width="17.7265625" style="1056" customWidth="1"/>
    <col min="3331" max="3331" width="21.26953125" style="1056" customWidth="1"/>
    <col min="3332" max="3332" width="34.7265625" style="1056" bestFit="1" customWidth="1"/>
    <col min="3333" max="3333" width="24.81640625" style="1056" customWidth="1"/>
    <col min="3334" max="3334" width="40.81640625" style="1056" customWidth="1"/>
    <col min="3335" max="3335" width="31.26953125" style="1056" customWidth="1"/>
    <col min="3336" max="3336" width="18.26953125" style="1056" customWidth="1"/>
    <col min="3337" max="3337" width="21.81640625" style="1056" customWidth="1"/>
    <col min="3338" max="3338" width="23.26953125" style="1056" customWidth="1"/>
    <col min="3339" max="3339" width="14" style="1056" customWidth="1"/>
    <col min="3340" max="3340" width="23" style="1056" customWidth="1"/>
    <col min="3341" max="3341" width="25.81640625" style="1056" customWidth="1"/>
    <col min="3342" max="3584" width="11.453125" style="1056"/>
    <col min="3585" max="3585" width="33.1796875" style="1056" bestFit="1" customWidth="1"/>
    <col min="3586" max="3586" width="17.7265625" style="1056" customWidth="1"/>
    <col min="3587" max="3587" width="21.26953125" style="1056" customWidth="1"/>
    <col min="3588" max="3588" width="34.7265625" style="1056" bestFit="1" customWidth="1"/>
    <col min="3589" max="3589" width="24.81640625" style="1056" customWidth="1"/>
    <col min="3590" max="3590" width="40.81640625" style="1056" customWidth="1"/>
    <col min="3591" max="3591" width="31.26953125" style="1056" customWidth="1"/>
    <col min="3592" max="3592" width="18.26953125" style="1056" customWidth="1"/>
    <col min="3593" max="3593" width="21.81640625" style="1056" customWidth="1"/>
    <col min="3594" max="3594" width="23.26953125" style="1056" customWidth="1"/>
    <col min="3595" max="3595" width="14" style="1056" customWidth="1"/>
    <col min="3596" max="3596" width="23" style="1056" customWidth="1"/>
    <col min="3597" max="3597" width="25.81640625" style="1056" customWidth="1"/>
    <col min="3598" max="3840" width="11.453125" style="1056"/>
    <col min="3841" max="3841" width="33.1796875" style="1056" bestFit="1" customWidth="1"/>
    <col min="3842" max="3842" width="17.7265625" style="1056" customWidth="1"/>
    <col min="3843" max="3843" width="21.26953125" style="1056" customWidth="1"/>
    <col min="3844" max="3844" width="34.7265625" style="1056" bestFit="1" customWidth="1"/>
    <col min="3845" max="3845" width="24.81640625" style="1056" customWidth="1"/>
    <col min="3846" max="3846" width="40.81640625" style="1056" customWidth="1"/>
    <col min="3847" max="3847" width="31.26953125" style="1056" customWidth="1"/>
    <col min="3848" max="3848" width="18.26953125" style="1056" customWidth="1"/>
    <col min="3849" max="3849" width="21.81640625" style="1056" customWidth="1"/>
    <col min="3850" max="3850" width="23.26953125" style="1056" customWidth="1"/>
    <col min="3851" max="3851" width="14" style="1056" customWidth="1"/>
    <col min="3852" max="3852" width="23" style="1056" customWidth="1"/>
    <col min="3853" max="3853" width="25.81640625" style="1056" customWidth="1"/>
    <col min="3854" max="4096" width="11.453125" style="1056"/>
    <col min="4097" max="4097" width="33.1796875" style="1056" bestFit="1" customWidth="1"/>
    <col min="4098" max="4098" width="17.7265625" style="1056" customWidth="1"/>
    <col min="4099" max="4099" width="21.26953125" style="1056" customWidth="1"/>
    <col min="4100" max="4100" width="34.7265625" style="1056" bestFit="1" customWidth="1"/>
    <col min="4101" max="4101" width="24.81640625" style="1056" customWidth="1"/>
    <col min="4102" max="4102" width="40.81640625" style="1056" customWidth="1"/>
    <col min="4103" max="4103" width="31.26953125" style="1056" customWidth="1"/>
    <col min="4104" max="4104" width="18.26953125" style="1056" customWidth="1"/>
    <col min="4105" max="4105" width="21.81640625" style="1056" customWidth="1"/>
    <col min="4106" max="4106" width="23.26953125" style="1056" customWidth="1"/>
    <col min="4107" max="4107" width="14" style="1056" customWidth="1"/>
    <col min="4108" max="4108" width="23" style="1056" customWidth="1"/>
    <col min="4109" max="4109" width="25.81640625" style="1056" customWidth="1"/>
    <col min="4110" max="4352" width="11.453125" style="1056"/>
    <col min="4353" max="4353" width="33.1796875" style="1056" bestFit="1" customWidth="1"/>
    <col min="4354" max="4354" width="17.7265625" style="1056" customWidth="1"/>
    <col min="4355" max="4355" width="21.26953125" style="1056" customWidth="1"/>
    <col min="4356" max="4356" width="34.7265625" style="1056" bestFit="1" customWidth="1"/>
    <col min="4357" max="4357" width="24.81640625" style="1056" customWidth="1"/>
    <col min="4358" max="4358" width="40.81640625" style="1056" customWidth="1"/>
    <col min="4359" max="4359" width="31.26953125" style="1056" customWidth="1"/>
    <col min="4360" max="4360" width="18.26953125" style="1056" customWidth="1"/>
    <col min="4361" max="4361" width="21.81640625" style="1056" customWidth="1"/>
    <col min="4362" max="4362" width="23.26953125" style="1056" customWidth="1"/>
    <col min="4363" max="4363" width="14" style="1056" customWidth="1"/>
    <col min="4364" max="4364" width="23" style="1056" customWidth="1"/>
    <col min="4365" max="4365" width="25.81640625" style="1056" customWidth="1"/>
    <col min="4366" max="4608" width="11.453125" style="1056"/>
    <col min="4609" max="4609" width="33.1796875" style="1056" bestFit="1" customWidth="1"/>
    <col min="4610" max="4610" width="17.7265625" style="1056" customWidth="1"/>
    <col min="4611" max="4611" width="21.26953125" style="1056" customWidth="1"/>
    <col min="4612" max="4612" width="34.7265625" style="1056" bestFit="1" customWidth="1"/>
    <col min="4613" max="4613" width="24.81640625" style="1056" customWidth="1"/>
    <col min="4614" max="4614" width="40.81640625" style="1056" customWidth="1"/>
    <col min="4615" max="4615" width="31.26953125" style="1056" customWidth="1"/>
    <col min="4616" max="4616" width="18.26953125" style="1056" customWidth="1"/>
    <col min="4617" max="4617" width="21.81640625" style="1056" customWidth="1"/>
    <col min="4618" max="4618" width="23.26953125" style="1056" customWidth="1"/>
    <col min="4619" max="4619" width="14" style="1056" customWidth="1"/>
    <col min="4620" max="4620" width="23" style="1056" customWidth="1"/>
    <col min="4621" max="4621" width="25.81640625" style="1056" customWidth="1"/>
    <col min="4622" max="4864" width="11.453125" style="1056"/>
    <col min="4865" max="4865" width="33.1796875" style="1056" bestFit="1" customWidth="1"/>
    <col min="4866" max="4866" width="17.7265625" style="1056" customWidth="1"/>
    <col min="4867" max="4867" width="21.26953125" style="1056" customWidth="1"/>
    <col min="4868" max="4868" width="34.7265625" style="1056" bestFit="1" customWidth="1"/>
    <col min="4869" max="4869" width="24.81640625" style="1056" customWidth="1"/>
    <col min="4870" max="4870" width="40.81640625" style="1056" customWidth="1"/>
    <col min="4871" max="4871" width="31.26953125" style="1056" customWidth="1"/>
    <col min="4872" max="4872" width="18.26953125" style="1056" customWidth="1"/>
    <col min="4873" max="4873" width="21.81640625" style="1056" customWidth="1"/>
    <col min="4874" max="4874" width="23.26953125" style="1056" customWidth="1"/>
    <col min="4875" max="4875" width="14" style="1056" customWidth="1"/>
    <col min="4876" max="4876" width="23" style="1056" customWidth="1"/>
    <col min="4877" max="4877" width="25.81640625" style="1056" customWidth="1"/>
    <col min="4878" max="5120" width="11.453125" style="1056"/>
    <col min="5121" max="5121" width="33.1796875" style="1056" bestFit="1" customWidth="1"/>
    <col min="5122" max="5122" width="17.7265625" style="1056" customWidth="1"/>
    <col min="5123" max="5123" width="21.26953125" style="1056" customWidth="1"/>
    <col min="5124" max="5124" width="34.7265625" style="1056" bestFit="1" customWidth="1"/>
    <col min="5125" max="5125" width="24.81640625" style="1056" customWidth="1"/>
    <col min="5126" max="5126" width="40.81640625" style="1056" customWidth="1"/>
    <col min="5127" max="5127" width="31.26953125" style="1056" customWidth="1"/>
    <col min="5128" max="5128" width="18.26953125" style="1056" customWidth="1"/>
    <col min="5129" max="5129" width="21.81640625" style="1056" customWidth="1"/>
    <col min="5130" max="5130" width="23.26953125" style="1056" customWidth="1"/>
    <col min="5131" max="5131" width="14" style="1056" customWidth="1"/>
    <col min="5132" max="5132" width="23" style="1056" customWidth="1"/>
    <col min="5133" max="5133" width="25.81640625" style="1056" customWidth="1"/>
    <col min="5134" max="5376" width="11.453125" style="1056"/>
    <col min="5377" max="5377" width="33.1796875" style="1056" bestFit="1" customWidth="1"/>
    <col min="5378" max="5378" width="17.7265625" style="1056" customWidth="1"/>
    <col min="5379" max="5379" width="21.26953125" style="1056" customWidth="1"/>
    <col min="5380" max="5380" width="34.7265625" style="1056" bestFit="1" customWidth="1"/>
    <col min="5381" max="5381" width="24.81640625" style="1056" customWidth="1"/>
    <col min="5382" max="5382" width="40.81640625" style="1056" customWidth="1"/>
    <col min="5383" max="5383" width="31.26953125" style="1056" customWidth="1"/>
    <col min="5384" max="5384" width="18.26953125" style="1056" customWidth="1"/>
    <col min="5385" max="5385" width="21.81640625" style="1056" customWidth="1"/>
    <col min="5386" max="5386" width="23.26953125" style="1056" customWidth="1"/>
    <col min="5387" max="5387" width="14" style="1056" customWidth="1"/>
    <col min="5388" max="5388" width="23" style="1056" customWidth="1"/>
    <col min="5389" max="5389" width="25.81640625" style="1056" customWidth="1"/>
    <col min="5390" max="5632" width="11.453125" style="1056"/>
    <col min="5633" max="5633" width="33.1796875" style="1056" bestFit="1" customWidth="1"/>
    <col min="5634" max="5634" width="17.7265625" style="1056" customWidth="1"/>
    <col min="5635" max="5635" width="21.26953125" style="1056" customWidth="1"/>
    <col min="5636" max="5636" width="34.7265625" style="1056" bestFit="1" customWidth="1"/>
    <col min="5637" max="5637" width="24.81640625" style="1056" customWidth="1"/>
    <col min="5638" max="5638" width="40.81640625" style="1056" customWidth="1"/>
    <col min="5639" max="5639" width="31.26953125" style="1056" customWidth="1"/>
    <col min="5640" max="5640" width="18.26953125" style="1056" customWidth="1"/>
    <col min="5641" max="5641" width="21.81640625" style="1056" customWidth="1"/>
    <col min="5642" max="5642" width="23.26953125" style="1056" customWidth="1"/>
    <col min="5643" max="5643" width="14" style="1056" customWidth="1"/>
    <col min="5644" max="5644" width="23" style="1056" customWidth="1"/>
    <col min="5645" max="5645" width="25.81640625" style="1056" customWidth="1"/>
    <col min="5646" max="5888" width="11.453125" style="1056"/>
    <col min="5889" max="5889" width="33.1796875" style="1056" bestFit="1" customWidth="1"/>
    <col min="5890" max="5890" width="17.7265625" style="1056" customWidth="1"/>
    <col min="5891" max="5891" width="21.26953125" style="1056" customWidth="1"/>
    <col min="5892" max="5892" width="34.7265625" style="1056" bestFit="1" customWidth="1"/>
    <col min="5893" max="5893" width="24.81640625" style="1056" customWidth="1"/>
    <col min="5894" max="5894" width="40.81640625" style="1056" customWidth="1"/>
    <col min="5895" max="5895" width="31.26953125" style="1056" customWidth="1"/>
    <col min="5896" max="5896" width="18.26953125" style="1056" customWidth="1"/>
    <col min="5897" max="5897" width="21.81640625" style="1056" customWidth="1"/>
    <col min="5898" max="5898" width="23.26953125" style="1056" customWidth="1"/>
    <col min="5899" max="5899" width="14" style="1056" customWidth="1"/>
    <col min="5900" max="5900" width="23" style="1056" customWidth="1"/>
    <col min="5901" max="5901" width="25.81640625" style="1056" customWidth="1"/>
    <col min="5902" max="6144" width="11.453125" style="1056"/>
    <col min="6145" max="6145" width="33.1796875" style="1056" bestFit="1" customWidth="1"/>
    <col min="6146" max="6146" width="17.7265625" style="1056" customWidth="1"/>
    <col min="6147" max="6147" width="21.26953125" style="1056" customWidth="1"/>
    <col min="6148" max="6148" width="34.7265625" style="1056" bestFit="1" customWidth="1"/>
    <col min="6149" max="6149" width="24.81640625" style="1056" customWidth="1"/>
    <col min="6150" max="6150" width="40.81640625" style="1056" customWidth="1"/>
    <col min="6151" max="6151" width="31.26953125" style="1056" customWidth="1"/>
    <col min="6152" max="6152" width="18.26953125" style="1056" customWidth="1"/>
    <col min="6153" max="6153" width="21.81640625" style="1056" customWidth="1"/>
    <col min="6154" max="6154" width="23.26953125" style="1056" customWidth="1"/>
    <col min="6155" max="6155" width="14" style="1056" customWidth="1"/>
    <col min="6156" max="6156" width="23" style="1056" customWidth="1"/>
    <col min="6157" max="6157" width="25.81640625" style="1056" customWidth="1"/>
    <col min="6158" max="6400" width="11.453125" style="1056"/>
    <col min="6401" max="6401" width="33.1796875" style="1056" bestFit="1" customWidth="1"/>
    <col min="6402" max="6402" width="17.7265625" style="1056" customWidth="1"/>
    <col min="6403" max="6403" width="21.26953125" style="1056" customWidth="1"/>
    <col min="6404" max="6404" width="34.7265625" style="1056" bestFit="1" customWidth="1"/>
    <col min="6405" max="6405" width="24.81640625" style="1056" customWidth="1"/>
    <col min="6406" max="6406" width="40.81640625" style="1056" customWidth="1"/>
    <col min="6407" max="6407" width="31.26953125" style="1056" customWidth="1"/>
    <col min="6408" max="6408" width="18.26953125" style="1056" customWidth="1"/>
    <col min="6409" max="6409" width="21.81640625" style="1056" customWidth="1"/>
    <col min="6410" max="6410" width="23.26953125" style="1056" customWidth="1"/>
    <col min="6411" max="6411" width="14" style="1056" customWidth="1"/>
    <col min="6412" max="6412" width="23" style="1056" customWidth="1"/>
    <col min="6413" max="6413" width="25.81640625" style="1056" customWidth="1"/>
    <col min="6414" max="6656" width="11.453125" style="1056"/>
    <col min="6657" max="6657" width="33.1796875" style="1056" bestFit="1" customWidth="1"/>
    <col min="6658" max="6658" width="17.7265625" style="1056" customWidth="1"/>
    <col min="6659" max="6659" width="21.26953125" style="1056" customWidth="1"/>
    <col min="6660" max="6660" width="34.7265625" style="1056" bestFit="1" customWidth="1"/>
    <col min="6661" max="6661" width="24.81640625" style="1056" customWidth="1"/>
    <col min="6662" max="6662" width="40.81640625" style="1056" customWidth="1"/>
    <col min="6663" max="6663" width="31.26953125" style="1056" customWidth="1"/>
    <col min="6664" max="6664" width="18.26953125" style="1056" customWidth="1"/>
    <col min="6665" max="6665" width="21.81640625" style="1056" customWidth="1"/>
    <col min="6666" max="6666" width="23.26953125" style="1056" customWidth="1"/>
    <col min="6667" max="6667" width="14" style="1056" customWidth="1"/>
    <col min="6668" max="6668" width="23" style="1056" customWidth="1"/>
    <col min="6669" max="6669" width="25.81640625" style="1056" customWidth="1"/>
    <col min="6670" max="6912" width="11.453125" style="1056"/>
    <col min="6913" max="6913" width="33.1796875" style="1056" bestFit="1" customWidth="1"/>
    <col min="6914" max="6914" width="17.7265625" style="1056" customWidth="1"/>
    <col min="6915" max="6915" width="21.26953125" style="1056" customWidth="1"/>
    <col min="6916" max="6916" width="34.7265625" style="1056" bestFit="1" customWidth="1"/>
    <col min="6917" max="6917" width="24.81640625" style="1056" customWidth="1"/>
    <col min="6918" max="6918" width="40.81640625" style="1056" customWidth="1"/>
    <col min="6919" max="6919" width="31.26953125" style="1056" customWidth="1"/>
    <col min="6920" max="6920" width="18.26953125" style="1056" customWidth="1"/>
    <col min="6921" max="6921" width="21.81640625" style="1056" customWidth="1"/>
    <col min="6922" max="6922" width="23.26953125" style="1056" customWidth="1"/>
    <col min="6923" max="6923" width="14" style="1056" customWidth="1"/>
    <col min="6924" max="6924" width="23" style="1056" customWidth="1"/>
    <col min="6925" max="6925" width="25.81640625" style="1056" customWidth="1"/>
    <col min="6926" max="7168" width="11.453125" style="1056"/>
    <col min="7169" max="7169" width="33.1796875" style="1056" bestFit="1" customWidth="1"/>
    <col min="7170" max="7170" width="17.7265625" style="1056" customWidth="1"/>
    <col min="7171" max="7171" width="21.26953125" style="1056" customWidth="1"/>
    <col min="7172" max="7172" width="34.7265625" style="1056" bestFit="1" customWidth="1"/>
    <col min="7173" max="7173" width="24.81640625" style="1056" customWidth="1"/>
    <col min="7174" max="7174" width="40.81640625" style="1056" customWidth="1"/>
    <col min="7175" max="7175" width="31.26953125" style="1056" customWidth="1"/>
    <col min="7176" max="7176" width="18.26953125" style="1056" customWidth="1"/>
    <col min="7177" max="7177" width="21.81640625" style="1056" customWidth="1"/>
    <col min="7178" max="7178" width="23.26953125" style="1056" customWidth="1"/>
    <col min="7179" max="7179" width="14" style="1056" customWidth="1"/>
    <col min="7180" max="7180" width="23" style="1056" customWidth="1"/>
    <col min="7181" max="7181" width="25.81640625" style="1056" customWidth="1"/>
    <col min="7182" max="7424" width="11.453125" style="1056"/>
    <col min="7425" max="7425" width="33.1796875" style="1056" bestFit="1" customWidth="1"/>
    <col min="7426" max="7426" width="17.7265625" style="1056" customWidth="1"/>
    <col min="7427" max="7427" width="21.26953125" style="1056" customWidth="1"/>
    <col min="7428" max="7428" width="34.7265625" style="1056" bestFit="1" customWidth="1"/>
    <col min="7429" max="7429" width="24.81640625" style="1056" customWidth="1"/>
    <col min="7430" max="7430" width="40.81640625" style="1056" customWidth="1"/>
    <col min="7431" max="7431" width="31.26953125" style="1056" customWidth="1"/>
    <col min="7432" max="7432" width="18.26953125" style="1056" customWidth="1"/>
    <col min="7433" max="7433" width="21.81640625" style="1056" customWidth="1"/>
    <col min="7434" max="7434" width="23.26953125" style="1056" customWidth="1"/>
    <col min="7435" max="7435" width="14" style="1056" customWidth="1"/>
    <col min="7436" max="7436" width="23" style="1056" customWidth="1"/>
    <col min="7437" max="7437" width="25.81640625" style="1056" customWidth="1"/>
    <col min="7438" max="7680" width="11.453125" style="1056"/>
    <col min="7681" max="7681" width="33.1796875" style="1056" bestFit="1" customWidth="1"/>
    <col min="7682" max="7682" width="17.7265625" style="1056" customWidth="1"/>
    <col min="7683" max="7683" width="21.26953125" style="1056" customWidth="1"/>
    <col min="7684" max="7684" width="34.7265625" style="1056" bestFit="1" customWidth="1"/>
    <col min="7685" max="7685" width="24.81640625" style="1056" customWidth="1"/>
    <col min="7686" max="7686" width="40.81640625" style="1056" customWidth="1"/>
    <col min="7687" max="7687" width="31.26953125" style="1056" customWidth="1"/>
    <col min="7688" max="7688" width="18.26953125" style="1056" customWidth="1"/>
    <col min="7689" max="7689" width="21.81640625" style="1056" customWidth="1"/>
    <col min="7690" max="7690" width="23.26953125" style="1056" customWidth="1"/>
    <col min="7691" max="7691" width="14" style="1056" customWidth="1"/>
    <col min="7692" max="7692" width="23" style="1056" customWidth="1"/>
    <col min="7693" max="7693" width="25.81640625" style="1056" customWidth="1"/>
    <col min="7694" max="7936" width="11.453125" style="1056"/>
    <col min="7937" max="7937" width="33.1796875" style="1056" bestFit="1" customWidth="1"/>
    <col min="7938" max="7938" width="17.7265625" style="1056" customWidth="1"/>
    <col min="7939" max="7939" width="21.26953125" style="1056" customWidth="1"/>
    <col min="7940" max="7940" width="34.7265625" style="1056" bestFit="1" customWidth="1"/>
    <col min="7941" max="7941" width="24.81640625" style="1056" customWidth="1"/>
    <col min="7942" max="7942" width="40.81640625" style="1056" customWidth="1"/>
    <col min="7943" max="7943" width="31.26953125" style="1056" customWidth="1"/>
    <col min="7944" max="7944" width="18.26953125" style="1056" customWidth="1"/>
    <col min="7945" max="7945" width="21.81640625" style="1056" customWidth="1"/>
    <col min="7946" max="7946" width="23.26953125" style="1056" customWidth="1"/>
    <col min="7947" max="7947" width="14" style="1056" customWidth="1"/>
    <col min="7948" max="7948" width="23" style="1056" customWidth="1"/>
    <col min="7949" max="7949" width="25.81640625" style="1056" customWidth="1"/>
    <col min="7950" max="8192" width="11.453125" style="1056"/>
    <col min="8193" max="8193" width="33.1796875" style="1056" bestFit="1" customWidth="1"/>
    <col min="8194" max="8194" width="17.7265625" style="1056" customWidth="1"/>
    <col min="8195" max="8195" width="21.26953125" style="1056" customWidth="1"/>
    <col min="8196" max="8196" width="34.7265625" style="1056" bestFit="1" customWidth="1"/>
    <col min="8197" max="8197" width="24.81640625" style="1056" customWidth="1"/>
    <col min="8198" max="8198" width="40.81640625" style="1056" customWidth="1"/>
    <col min="8199" max="8199" width="31.26953125" style="1056" customWidth="1"/>
    <col min="8200" max="8200" width="18.26953125" style="1056" customWidth="1"/>
    <col min="8201" max="8201" width="21.81640625" style="1056" customWidth="1"/>
    <col min="8202" max="8202" width="23.26953125" style="1056" customWidth="1"/>
    <col min="8203" max="8203" width="14" style="1056" customWidth="1"/>
    <col min="8204" max="8204" width="23" style="1056" customWidth="1"/>
    <col min="8205" max="8205" width="25.81640625" style="1056" customWidth="1"/>
    <col min="8206" max="8448" width="11.453125" style="1056"/>
    <col min="8449" max="8449" width="33.1796875" style="1056" bestFit="1" customWidth="1"/>
    <col min="8450" max="8450" width="17.7265625" style="1056" customWidth="1"/>
    <col min="8451" max="8451" width="21.26953125" style="1056" customWidth="1"/>
    <col min="8452" max="8452" width="34.7265625" style="1056" bestFit="1" customWidth="1"/>
    <col min="8453" max="8453" width="24.81640625" style="1056" customWidth="1"/>
    <col min="8454" max="8454" width="40.81640625" style="1056" customWidth="1"/>
    <col min="8455" max="8455" width="31.26953125" style="1056" customWidth="1"/>
    <col min="8456" max="8456" width="18.26953125" style="1056" customWidth="1"/>
    <col min="8457" max="8457" width="21.81640625" style="1056" customWidth="1"/>
    <col min="8458" max="8458" width="23.26953125" style="1056" customWidth="1"/>
    <col min="8459" max="8459" width="14" style="1056" customWidth="1"/>
    <col min="8460" max="8460" width="23" style="1056" customWidth="1"/>
    <col min="8461" max="8461" width="25.81640625" style="1056" customWidth="1"/>
    <col min="8462" max="8704" width="11.453125" style="1056"/>
    <col min="8705" max="8705" width="33.1796875" style="1056" bestFit="1" customWidth="1"/>
    <col min="8706" max="8706" width="17.7265625" style="1056" customWidth="1"/>
    <col min="8707" max="8707" width="21.26953125" style="1056" customWidth="1"/>
    <col min="8708" max="8708" width="34.7265625" style="1056" bestFit="1" customWidth="1"/>
    <col min="8709" max="8709" width="24.81640625" style="1056" customWidth="1"/>
    <col min="8710" max="8710" width="40.81640625" style="1056" customWidth="1"/>
    <col min="8711" max="8711" width="31.26953125" style="1056" customWidth="1"/>
    <col min="8712" max="8712" width="18.26953125" style="1056" customWidth="1"/>
    <col min="8713" max="8713" width="21.81640625" style="1056" customWidth="1"/>
    <col min="8714" max="8714" width="23.26953125" style="1056" customWidth="1"/>
    <col min="8715" max="8715" width="14" style="1056" customWidth="1"/>
    <col min="8716" max="8716" width="23" style="1056" customWidth="1"/>
    <col min="8717" max="8717" width="25.81640625" style="1056" customWidth="1"/>
    <col min="8718" max="8960" width="11.453125" style="1056"/>
    <col min="8961" max="8961" width="33.1796875" style="1056" bestFit="1" customWidth="1"/>
    <col min="8962" max="8962" width="17.7265625" style="1056" customWidth="1"/>
    <col min="8963" max="8963" width="21.26953125" style="1056" customWidth="1"/>
    <col min="8964" max="8964" width="34.7265625" style="1056" bestFit="1" customWidth="1"/>
    <col min="8965" max="8965" width="24.81640625" style="1056" customWidth="1"/>
    <col min="8966" max="8966" width="40.81640625" style="1056" customWidth="1"/>
    <col min="8967" max="8967" width="31.26953125" style="1056" customWidth="1"/>
    <col min="8968" max="8968" width="18.26953125" style="1056" customWidth="1"/>
    <col min="8969" max="8969" width="21.81640625" style="1056" customWidth="1"/>
    <col min="8970" max="8970" width="23.26953125" style="1056" customWidth="1"/>
    <col min="8971" max="8971" width="14" style="1056" customWidth="1"/>
    <col min="8972" max="8972" width="23" style="1056" customWidth="1"/>
    <col min="8973" max="8973" width="25.81640625" style="1056" customWidth="1"/>
    <col min="8974" max="9216" width="11.453125" style="1056"/>
    <col min="9217" max="9217" width="33.1796875" style="1056" bestFit="1" customWidth="1"/>
    <col min="9218" max="9218" width="17.7265625" style="1056" customWidth="1"/>
    <col min="9219" max="9219" width="21.26953125" style="1056" customWidth="1"/>
    <col min="9220" max="9220" width="34.7265625" style="1056" bestFit="1" customWidth="1"/>
    <col min="9221" max="9221" width="24.81640625" style="1056" customWidth="1"/>
    <col min="9222" max="9222" width="40.81640625" style="1056" customWidth="1"/>
    <col min="9223" max="9223" width="31.26953125" style="1056" customWidth="1"/>
    <col min="9224" max="9224" width="18.26953125" style="1056" customWidth="1"/>
    <col min="9225" max="9225" width="21.81640625" style="1056" customWidth="1"/>
    <col min="9226" max="9226" width="23.26953125" style="1056" customWidth="1"/>
    <col min="9227" max="9227" width="14" style="1056" customWidth="1"/>
    <col min="9228" max="9228" width="23" style="1056" customWidth="1"/>
    <col min="9229" max="9229" width="25.81640625" style="1056" customWidth="1"/>
    <col min="9230" max="9472" width="11.453125" style="1056"/>
    <col min="9473" max="9473" width="33.1796875" style="1056" bestFit="1" customWidth="1"/>
    <col min="9474" max="9474" width="17.7265625" style="1056" customWidth="1"/>
    <col min="9475" max="9475" width="21.26953125" style="1056" customWidth="1"/>
    <col min="9476" max="9476" width="34.7265625" style="1056" bestFit="1" customWidth="1"/>
    <col min="9477" max="9477" width="24.81640625" style="1056" customWidth="1"/>
    <col min="9478" max="9478" width="40.81640625" style="1056" customWidth="1"/>
    <col min="9479" max="9479" width="31.26953125" style="1056" customWidth="1"/>
    <col min="9480" max="9480" width="18.26953125" style="1056" customWidth="1"/>
    <col min="9481" max="9481" width="21.81640625" style="1056" customWidth="1"/>
    <col min="9482" max="9482" width="23.26953125" style="1056" customWidth="1"/>
    <col min="9483" max="9483" width="14" style="1056" customWidth="1"/>
    <col min="9484" max="9484" width="23" style="1056" customWidth="1"/>
    <col min="9485" max="9485" width="25.81640625" style="1056" customWidth="1"/>
    <col min="9486" max="9728" width="11.453125" style="1056"/>
    <col min="9729" max="9729" width="33.1796875" style="1056" bestFit="1" customWidth="1"/>
    <col min="9730" max="9730" width="17.7265625" style="1056" customWidth="1"/>
    <col min="9731" max="9731" width="21.26953125" style="1056" customWidth="1"/>
    <col min="9732" max="9732" width="34.7265625" style="1056" bestFit="1" customWidth="1"/>
    <col min="9733" max="9733" width="24.81640625" style="1056" customWidth="1"/>
    <col min="9734" max="9734" width="40.81640625" style="1056" customWidth="1"/>
    <col min="9735" max="9735" width="31.26953125" style="1056" customWidth="1"/>
    <col min="9736" max="9736" width="18.26953125" style="1056" customWidth="1"/>
    <col min="9737" max="9737" width="21.81640625" style="1056" customWidth="1"/>
    <col min="9738" max="9738" width="23.26953125" style="1056" customWidth="1"/>
    <col min="9739" max="9739" width="14" style="1056" customWidth="1"/>
    <col min="9740" max="9740" width="23" style="1056" customWidth="1"/>
    <col min="9741" max="9741" width="25.81640625" style="1056" customWidth="1"/>
    <col min="9742" max="9984" width="11.453125" style="1056"/>
    <col min="9985" max="9985" width="33.1796875" style="1056" bestFit="1" customWidth="1"/>
    <col min="9986" max="9986" width="17.7265625" style="1056" customWidth="1"/>
    <col min="9987" max="9987" width="21.26953125" style="1056" customWidth="1"/>
    <col min="9988" max="9988" width="34.7265625" style="1056" bestFit="1" customWidth="1"/>
    <col min="9989" max="9989" width="24.81640625" style="1056" customWidth="1"/>
    <col min="9990" max="9990" width="40.81640625" style="1056" customWidth="1"/>
    <col min="9991" max="9991" width="31.26953125" style="1056" customWidth="1"/>
    <col min="9992" max="9992" width="18.26953125" style="1056" customWidth="1"/>
    <col min="9993" max="9993" width="21.81640625" style="1056" customWidth="1"/>
    <col min="9994" max="9994" width="23.26953125" style="1056" customWidth="1"/>
    <col min="9995" max="9995" width="14" style="1056" customWidth="1"/>
    <col min="9996" max="9996" width="23" style="1056" customWidth="1"/>
    <col min="9997" max="9997" width="25.81640625" style="1056" customWidth="1"/>
    <col min="9998" max="10240" width="11.453125" style="1056"/>
    <col min="10241" max="10241" width="33.1796875" style="1056" bestFit="1" customWidth="1"/>
    <col min="10242" max="10242" width="17.7265625" style="1056" customWidth="1"/>
    <col min="10243" max="10243" width="21.26953125" style="1056" customWidth="1"/>
    <col min="10244" max="10244" width="34.7265625" style="1056" bestFit="1" customWidth="1"/>
    <col min="10245" max="10245" width="24.81640625" style="1056" customWidth="1"/>
    <col min="10246" max="10246" width="40.81640625" style="1056" customWidth="1"/>
    <col min="10247" max="10247" width="31.26953125" style="1056" customWidth="1"/>
    <col min="10248" max="10248" width="18.26953125" style="1056" customWidth="1"/>
    <col min="10249" max="10249" width="21.81640625" style="1056" customWidth="1"/>
    <col min="10250" max="10250" width="23.26953125" style="1056" customWidth="1"/>
    <col min="10251" max="10251" width="14" style="1056" customWidth="1"/>
    <col min="10252" max="10252" width="23" style="1056" customWidth="1"/>
    <col min="10253" max="10253" width="25.81640625" style="1056" customWidth="1"/>
    <col min="10254" max="10496" width="11.453125" style="1056"/>
    <col min="10497" max="10497" width="33.1796875" style="1056" bestFit="1" customWidth="1"/>
    <col min="10498" max="10498" width="17.7265625" style="1056" customWidth="1"/>
    <col min="10499" max="10499" width="21.26953125" style="1056" customWidth="1"/>
    <col min="10500" max="10500" width="34.7265625" style="1056" bestFit="1" customWidth="1"/>
    <col min="10501" max="10501" width="24.81640625" style="1056" customWidth="1"/>
    <col min="10502" max="10502" width="40.81640625" style="1056" customWidth="1"/>
    <col min="10503" max="10503" width="31.26953125" style="1056" customWidth="1"/>
    <col min="10504" max="10504" width="18.26953125" style="1056" customWidth="1"/>
    <col min="10505" max="10505" width="21.81640625" style="1056" customWidth="1"/>
    <col min="10506" max="10506" width="23.26953125" style="1056" customWidth="1"/>
    <col min="10507" max="10507" width="14" style="1056" customWidth="1"/>
    <col min="10508" max="10508" width="23" style="1056" customWidth="1"/>
    <col min="10509" max="10509" width="25.81640625" style="1056" customWidth="1"/>
    <col min="10510" max="10752" width="11.453125" style="1056"/>
    <col min="10753" max="10753" width="33.1796875" style="1056" bestFit="1" customWidth="1"/>
    <col min="10754" max="10754" width="17.7265625" style="1056" customWidth="1"/>
    <col min="10755" max="10755" width="21.26953125" style="1056" customWidth="1"/>
    <col min="10756" max="10756" width="34.7265625" style="1056" bestFit="1" customWidth="1"/>
    <col min="10757" max="10757" width="24.81640625" style="1056" customWidth="1"/>
    <col min="10758" max="10758" width="40.81640625" style="1056" customWidth="1"/>
    <col min="10759" max="10759" width="31.26953125" style="1056" customWidth="1"/>
    <col min="10760" max="10760" width="18.26953125" style="1056" customWidth="1"/>
    <col min="10761" max="10761" width="21.81640625" style="1056" customWidth="1"/>
    <col min="10762" max="10762" width="23.26953125" style="1056" customWidth="1"/>
    <col min="10763" max="10763" width="14" style="1056" customWidth="1"/>
    <col min="10764" max="10764" width="23" style="1056" customWidth="1"/>
    <col min="10765" max="10765" width="25.81640625" style="1056" customWidth="1"/>
    <col min="10766" max="11008" width="11.453125" style="1056"/>
    <col min="11009" max="11009" width="33.1796875" style="1056" bestFit="1" customWidth="1"/>
    <col min="11010" max="11010" width="17.7265625" style="1056" customWidth="1"/>
    <col min="11011" max="11011" width="21.26953125" style="1056" customWidth="1"/>
    <col min="11012" max="11012" width="34.7265625" style="1056" bestFit="1" customWidth="1"/>
    <col min="11013" max="11013" width="24.81640625" style="1056" customWidth="1"/>
    <col min="11014" max="11014" width="40.81640625" style="1056" customWidth="1"/>
    <col min="11015" max="11015" width="31.26953125" style="1056" customWidth="1"/>
    <col min="11016" max="11016" width="18.26953125" style="1056" customWidth="1"/>
    <col min="11017" max="11017" width="21.81640625" style="1056" customWidth="1"/>
    <col min="11018" max="11018" width="23.26953125" style="1056" customWidth="1"/>
    <col min="11019" max="11019" width="14" style="1056" customWidth="1"/>
    <col min="11020" max="11020" width="23" style="1056" customWidth="1"/>
    <col min="11021" max="11021" width="25.81640625" style="1056" customWidth="1"/>
    <col min="11022" max="11264" width="11.453125" style="1056"/>
    <col min="11265" max="11265" width="33.1796875" style="1056" bestFit="1" customWidth="1"/>
    <col min="11266" max="11266" width="17.7265625" style="1056" customWidth="1"/>
    <col min="11267" max="11267" width="21.26953125" style="1056" customWidth="1"/>
    <col min="11268" max="11268" width="34.7265625" style="1056" bestFit="1" customWidth="1"/>
    <col min="11269" max="11269" width="24.81640625" style="1056" customWidth="1"/>
    <col min="11270" max="11270" width="40.81640625" style="1056" customWidth="1"/>
    <col min="11271" max="11271" width="31.26953125" style="1056" customWidth="1"/>
    <col min="11272" max="11272" width="18.26953125" style="1056" customWidth="1"/>
    <col min="11273" max="11273" width="21.81640625" style="1056" customWidth="1"/>
    <col min="11274" max="11274" width="23.26953125" style="1056" customWidth="1"/>
    <col min="11275" max="11275" width="14" style="1056" customWidth="1"/>
    <col min="11276" max="11276" width="23" style="1056" customWidth="1"/>
    <col min="11277" max="11277" width="25.81640625" style="1056" customWidth="1"/>
    <col min="11278" max="11520" width="11.453125" style="1056"/>
    <col min="11521" max="11521" width="33.1796875" style="1056" bestFit="1" customWidth="1"/>
    <col min="11522" max="11522" width="17.7265625" style="1056" customWidth="1"/>
    <col min="11523" max="11523" width="21.26953125" style="1056" customWidth="1"/>
    <col min="11524" max="11524" width="34.7265625" style="1056" bestFit="1" customWidth="1"/>
    <col min="11525" max="11525" width="24.81640625" style="1056" customWidth="1"/>
    <col min="11526" max="11526" width="40.81640625" style="1056" customWidth="1"/>
    <col min="11527" max="11527" width="31.26953125" style="1056" customWidth="1"/>
    <col min="11528" max="11528" width="18.26953125" style="1056" customWidth="1"/>
    <col min="11529" max="11529" width="21.81640625" style="1056" customWidth="1"/>
    <col min="11530" max="11530" width="23.26953125" style="1056" customWidth="1"/>
    <col min="11531" max="11531" width="14" style="1056" customWidth="1"/>
    <col min="11532" max="11532" width="23" style="1056" customWidth="1"/>
    <col min="11533" max="11533" width="25.81640625" style="1056" customWidth="1"/>
    <col min="11534" max="11776" width="11.453125" style="1056"/>
    <col min="11777" max="11777" width="33.1796875" style="1056" bestFit="1" customWidth="1"/>
    <col min="11778" max="11778" width="17.7265625" style="1056" customWidth="1"/>
    <col min="11779" max="11779" width="21.26953125" style="1056" customWidth="1"/>
    <col min="11780" max="11780" width="34.7265625" style="1056" bestFit="1" customWidth="1"/>
    <col min="11781" max="11781" width="24.81640625" style="1056" customWidth="1"/>
    <col min="11782" max="11782" width="40.81640625" style="1056" customWidth="1"/>
    <col min="11783" max="11783" width="31.26953125" style="1056" customWidth="1"/>
    <col min="11784" max="11784" width="18.26953125" style="1056" customWidth="1"/>
    <col min="11785" max="11785" width="21.81640625" style="1056" customWidth="1"/>
    <col min="11786" max="11786" width="23.26953125" style="1056" customWidth="1"/>
    <col min="11787" max="11787" width="14" style="1056" customWidth="1"/>
    <col min="11788" max="11788" width="23" style="1056" customWidth="1"/>
    <col min="11789" max="11789" width="25.81640625" style="1056" customWidth="1"/>
    <col min="11790" max="12032" width="11.453125" style="1056"/>
    <col min="12033" max="12033" width="33.1796875" style="1056" bestFit="1" customWidth="1"/>
    <col min="12034" max="12034" width="17.7265625" style="1056" customWidth="1"/>
    <col min="12035" max="12035" width="21.26953125" style="1056" customWidth="1"/>
    <col min="12036" max="12036" width="34.7265625" style="1056" bestFit="1" customWidth="1"/>
    <col min="12037" max="12037" width="24.81640625" style="1056" customWidth="1"/>
    <col min="12038" max="12038" width="40.81640625" style="1056" customWidth="1"/>
    <col min="12039" max="12039" width="31.26953125" style="1056" customWidth="1"/>
    <col min="12040" max="12040" width="18.26953125" style="1056" customWidth="1"/>
    <col min="12041" max="12041" width="21.81640625" style="1056" customWidth="1"/>
    <col min="12042" max="12042" width="23.26953125" style="1056" customWidth="1"/>
    <col min="12043" max="12043" width="14" style="1056" customWidth="1"/>
    <col min="12044" max="12044" width="23" style="1056" customWidth="1"/>
    <col min="12045" max="12045" width="25.81640625" style="1056" customWidth="1"/>
    <col min="12046" max="12288" width="11.453125" style="1056"/>
    <col min="12289" max="12289" width="33.1796875" style="1056" bestFit="1" customWidth="1"/>
    <col min="12290" max="12290" width="17.7265625" style="1056" customWidth="1"/>
    <col min="12291" max="12291" width="21.26953125" style="1056" customWidth="1"/>
    <col min="12292" max="12292" width="34.7265625" style="1056" bestFit="1" customWidth="1"/>
    <col min="12293" max="12293" width="24.81640625" style="1056" customWidth="1"/>
    <col min="12294" max="12294" width="40.81640625" style="1056" customWidth="1"/>
    <col min="12295" max="12295" width="31.26953125" style="1056" customWidth="1"/>
    <col min="12296" max="12296" width="18.26953125" style="1056" customWidth="1"/>
    <col min="12297" max="12297" width="21.81640625" style="1056" customWidth="1"/>
    <col min="12298" max="12298" width="23.26953125" style="1056" customWidth="1"/>
    <col min="12299" max="12299" width="14" style="1056" customWidth="1"/>
    <col min="12300" max="12300" width="23" style="1056" customWidth="1"/>
    <col min="12301" max="12301" width="25.81640625" style="1056" customWidth="1"/>
    <col min="12302" max="12544" width="11.453125" style="1056"/>
    <col min="12545" max="12545" width="33.1796875" style="1056" bestFit="1" customWidth="1"/>
    <col min="12546" max="12546" width="17.7265625" style="1056" customWidth="1"/>
    <col min="12547" max="12547" width="21.26953125" style="1056" customWidth="1"/>
    <col min="12548" max="12548" width="34.7265625" style="1056" bestFit="1" customWidth="1"/>
    <col min="12549" max="12549" width="24.81640625" style="1056" customWidth="1"/>
    <col min="12550" max="12550" width="40.81640625" style="1056" customWidth="1"/>
    <col min="12551" max="12551" width="31.26953125" style="1056" customWidth="1"/>
    <col min="12552" max="12552" width="18.26953125" style="1056" customWidth="1"/>
    <col min="12553" max="12553" width="21.81640625" style="1056" customWidth="1"/>
    <col min="12554" max="12554" width="23.26953125" style="1056" customWidth="1"/>
    <col min="12555" max="12555" width="14" style="1056" customWidth="1"/>
    <col min="12556" max="12556" width="23" style="1056" customWidth="1"/>
    <col min="12557" max="12557" width="25.81640625" style="1056" customWidth="1"/>
    <col min="12558" max="12800" width="11.453125" style="1056"/>
    <col min="12801" max="12801" width="33.1796875" style="1056" bestFit="1" customWidth="1"/>
    <col min="12802" max="12802" width="17.7265625" style="1056" customWidth="1"/>
    <col min="12803" max="12803" width="21.26953125" style="1056" customWidth="1"/>
    <col min="12804" max="12804" width="34.7265625" style="1056" bestFit="1" customWidth="1"/>
    <col min="12805" max="12805" width="24.81640625" style="1056" customWidth="1"/>
    <col min="12806" max="12806" width="40.81640625" style="1056" customWidth="1"/>
    <col min="12807" max="12807" width="31.26953125" style="1056" customWidth="1"/>
    <col min="12808" max="12808" width="18.26953125" style="1056" customWidth="1"/>
    <col min="12809" max="12809" width="21.81640625" style="1056" customWidth="1"/>
    <col min="12810" max="12810" width="23.26953125" style="1056" customWidth="1"/>
    <col min="12811" max="12811" width="14" style="1056" customWidth="1"/>
    <col min="12812" max="12812" width="23" style="1056" customWidth="1"/>
    <col min="12813" max="12813" width="25.81640625" style="1056" customWidth="1"/>
    <col min="12814" max="13056" width="11.453125" style="1056"/>
    <col min="13057" max="13057" width="33.1796875" style="1056" bestFit="1" customWidth="1"/>
    <col min="13058" max="13058" width="17.7265625" style="1056" customWidth="1"/>
    <col min="13059" max="13059" width="21.26953125" style="1056" customWidth="1"/>
    <col min="13060" max="13060" width="34.7265625" style="1056" bestFit="1" customWidth="1"/>
    <col min="13061" max="13061" width="24.81640625" style="1056" customWidth="1"/>
    <col min="13062" max="13062" width="40.81640625" style="1056" customWidth="1"/>
    <col min="13063" max="13063" width="31.26953125" style="1056" customWidth="1"/>
    <col min="13064" max="13064" width="18.26953125" style="1056" customWidth="1"/>
    <col min="13065" max="13065" width="21.81640625" style="1056" customWidth="1"/>
    <col min="13066" max="13066" width="23.26953125" style="1056" customWidth="1"/>
    <col min="13067" max="13067" width="14" style="1056" customWidth="1"/>
    <col min="13068" max="13068" width="23" style="1056" customWidth="1"/>
    <col min="13069" max="13069" width="25.81640625" style="1056" customWidth="1"/>
    <col min="13070" max="13312" width="11.453125" style="1056"/>
    <col min="13313" max="13313" width="33.1796875" style="1056" bestFit="1" customWidth="1"/>
    <col min="13314" max="13314" width="17.7265625" style="1056" customWidth="1"/>
    <col min="13315" max="13315" width="21.26953125" style="1056" customWidth="1"/>
    <col min="13316" max="13316" width="34.7265625" style="1056" bestFit="1" customWidth="1"/>
    <col min="13317" max="13317" width="24.81640625" style="1056" customWidth="1"/>
    <col min="13318" max="13318" width="40.81640625" style="1056" customWidth="1"/>
    <col min="13319" max="13319" width="31.26953125" style="1056" customWidth="1"/>
    <col min="13320" max="13320" width="18.26953125" style="1056" customWidth="1"/>
    <col min="13321" max="13321" width="21.81640625" style="1056" customWidth="1"/>
    <col min="13322" max="13322" width="23.26953125" style="1056" customWidth="1"/>
    <col min="13323" max="13323" width="14" style="1056" customWidth="1"/>
    <col min="13324" max="13324" width="23" style="1056" customWidth="1"/>
    <col min="13325" max="13325" width="25.81640625" style="1056" customWidth="1"/>
    <col min="13326" max="13568" width="11.453125" style="1056"/>
    <col min="13569" max="13569" width="33.1796875" style="1056" bestFit="1" customWidth="1"/>
    <col min="13570" max="13570" width="17.7265625" style="1056" customWidth="1"/>
    <col min="13571" max="13571" width="21.26953125" style="1056" customWidth="1"/>
    <col min="13572" max="13572" width="34.7265625" style="1056" bestFit="1" customWidth="1"/>
    <col min="13573" max="13573" width="24.81640625" style="1056" customWidth="1"/>
    <col min="13574" max="13574" width="40.81640625" style="1056" customWidth="1"/>
    <col min="13575" max="13575" width="31.26953125" style="1056" customWidth="1"/>
    <col min="13576" max="13576" width="18.26953125" style="1056" customWidth="1"/>
    <col min="13577" max="13577" width="21.81640625" style="1056" customWidth="1"/>
    <col min="13578" max="13578" width="23.26953125" style="1056" customWidth="1"/>
    <col min="13579" max="13579" width="14" style="1056" customWidth="1"/>
    <col min="13580" max="13580" width="23" style="1056" customWidth="1"/>
    <col min="13581" max="13581" width="25.81640625" style="1056" customWidth="1"/>
    <col min="13582" max="13824" width="11.453125" style="1056"/>
    <col min="13825" max="13825" width="33.1796875" style="1056" bestFit="1" customWidth="1"/>
    <col min="13826" max="13826" width="17.7265625" style="1056" customWidth="1"/>
    <col min="13827" max="13827" width="21.26953125" style="1056" customWidth="1"/>
    <col min="13828" max="13828" width="34.7265625" style="1056" bestFit="1" customWidth="1"/>
    <col min="13829" max="13829" width="24.81640625" style="1056" customWidth="1"/>
    <col min="13830" max="13830" width="40.81640625" style="1056" customWidth="1"/>
    <col min="13831" max="13831" width="31.26953125" style="1056" customWidth="1"/>
    <col min="13832" max="13832" width="18.26953125" style="1056" customWidth="1"/>
    <col min="13833" max="13833" width="21.81640625" style="1056" customWidth="1"/>
    <col min="13834" max="13834" width="23.26953125" style="1056" customWidth="1"/>
    <col min="13835" max="13835" width="14" style="1056" customWidth="1"/>
    <col min="13836" max="13836" width="23" style="1056" customWidth="1"/>
    <col min="13837" max="13837" width="25.81640625" style="1056" customWidth="1"/>
    <col min="13838" max="14080" width="11.453125" style="1056"/>
    <col min="14081" max="14081" width="33.1796875" style="1056" bestFit="1" customWidth="1"/>
    <col min="14082" max="14082" width="17.7265625" style="1056" customWidth="1"/>
    <col min="14083" max="14083" width="21.26953125" style="1056" customWidth="1"/>
    <col min="14084" max="14084" width="34.7265625" style="1056" bestFit="1" customWidth="1"/>
    <col min="14085" max="14085" width="24.81640625" style="1056" customWidth="1"/>
    <col min="14086" max="14086" width="40.81640625" style="1056" customWidth="1"/>
    <col min="14087" max="14087" width="31.26953125" style="1056" customWidth="1"/>
    <col min="14088" max="14088" width="18.26953125" style="1056" customWidth="1"/>
    <col min="14089" max="14089" width="21.81640625" style="1056" customWidth="1"/>
    <col min="14090" max="14090" width="23.26953125" style="1056" customWidth="1"/>
    <col min="14091" max="14091" width="14" style="1056" customWidth="1"/>
    <col min="14092" max="14092" width="23" style="1056" customWidth="1"/>
    <col min="14093" max="14093" width="25.81640625" style="1056" customWidth="1"/>
    <col min="14094" max="14336" width="11.453125" style="1056"/>
    <col min="14337" max="14337" width="33.1796875" style="1056" bestFit="1" customWidth="1"/>
    <col min="14338" max="14338" width="17.7265625" style="1056" customWidth="1"/>
    <col min="14339" max="14339" width="21.26953125" style="1056" customWidth="1"/>
    <col min="14340" max="14340" width="34.7265625" style="1056" bestFit="1" customWidth="1"/>
    <col min="14341" max="14341" width="24.81640625" style="1056" customWidth="1"/>
    <col min="14342" max="14342" width="40.81640625" style="1056" customWidth="1"/>
    <col min="14343" max="14343" width="31.26953125" style="1056" customWidth="1"/>
    <col min="14344" max="14344" width="18.26953125" style="1056" customWidth="1"/>
    <col min="14345" max="14345" width="21.81640625" style="1056" customWidth="1"/>
    <col min="14346" max="14346" width="23.26953125" style="1056" customWidth="1"/>
    <col min="14347" max="14347" width="14" style="1056" customWidth="1"/>
    <col min="14348" max="14348" width="23" style="1056" customWidth="1"/>
    <col min="14349" max="14349" width="25.81640625" style="1056" customWidth="1"/>
    <col min="14350" max="14592" width="11.453125" style="1056"/>
    <col min="14593" max="14593" width="33.1796875" style="1056" bestFit="1" customWidth="1"/>
    <col min="14594" max="14594" width="17.7265625" style="1056" customWidth="1"/>
    <col min="14595" max="14595" width="21.26953125" style="1056" customWidth="1"/>
    <col min="14596" max="14596" width="34.7265625" style="1056" bestFit="1" customWidth="1"/>
    <col min="14597" max="14597" width="24.81640625" style="1056" customWidth="1"/>
    <col min="14598" max="14598" width="40.81640625" style="1056" customWidth="1"/>
    <col min="14599" max="14599" width="31.26953125" style="1056" customWidth="1"/>
    <col min="14600" max="14600" width="18.26953125" style="1056" customWidth="1"/>
    <col min="14601" max="14601" width="21.81640625" style="1056" customWidth="1"/>
    <col min="14602" max="14602" width="23.26953125" style="1056" customWidth="1"/>
    <col min="14603" max="14603" width="14" style="1056" customWidth="1"/>
    <col min="14604" max="14604" width="23" style="1056" customWidth="1"/>
    <col min="14605" max="14605" width="25.81640625" style="1056" customWidth="1"/>
    <col min="14606" max="14848" width="11.453125" style="1056"/>
    <col min="14849" max="14849" width="33.1796875" style="1056" bestFit="1" customWidth="1"/>
    <col min="14850" max="14850" width="17.7265625" style="1056" customWidth="1"/>
    <col min="14851" max="14851" width="21.26953125" style="1056" customWidth="1"/>
    <col min="14852" max="14852" width="34.7265625" style="1056" bestFit="1" customWidth="1"/>
    <col min="14853" max="14853" width="24.81640625" style="1056" customWidth="1"/>
    <col min="14854" max="14854" width="40.81640625" style="1056" customWidth="1"/>
    <col min="14855" max="14855" width="31.26953125" style="1056" customWidth="1"/>
    <col min="14856" max="14856" width="18.26953125" style="1056" customWidth="1"/>
    <col min="14857" max="14857" width="21.81640625" style="1056" customWidth="1"/>
    <col min="14858" max="14858" width="23.26953125" style="1056" customWidth="1"/>
    <col min="14859" max="14859" width="14" style="1056" customWidth="1"/>
    <col min="14860" max="14860" width="23" style="1056" customWidth="1"/>
    <col min="14861" max="14861" width="25.81640625" style="1056" customWidth="1"/>
    <col min="14862" max="15104" width="11.453125" style="1056"/>
    <col min="15105" max="15105" width="33.1796875" style="1056" bestFit="1" customWidth="1"/>
    <col min="15106" max="15106" width="17.7265625" style="1056" customWidth="1"/>
    <col min="15107" max="15107" width="21.26953125" style="1056" customWidth="1"/>
    <col min="15108" max="15108" width="34.7265625" style="1056" bestFit="1" customWidth="1"/>
    <col min="15109" max="15109" width="24.81640625" style="1056" customWidth="1"/>
    <col min="15110" max="15110" width="40.81640625" style="1056" customWidth="1"/>
    <col min="15111" max="15111" width="31.26953125" style="1056" customWidth="1"/>
    <col min="15112" max="15112" width="18.26953125" style="1056" customWidth="1"/>
    <col min="15113" max="15113" width="21.81640625" style="1056" customWidth="1"/>
    <col min="15114" max="15114" width="23.26953125" style="1056" customWidth="1"/>
    <col min="15115" max="15115" width="14" style="1056" customWidth="1"/>
    <col min="15116" max="15116" width="23" style="1056" customWidth="1"/>
    <col min="15117" max="15117" width="25.81640625" style="1056" customWidth="1"/>
    <col min="15118" max="15360" width="11.453125" style="1056"/>
    <col min="15361" max="15361" width="33.1796875" style="1056" bestFit="1" customWidth="1"/>
    <col min="15362" max="15362" width="17.7265625" style="1056" customWidth="1"/>
    <col min="15363" max="15363" width="21.26953125" style="1056" customWidth="1"/>
    <col min="15364" max="15364" width="34.7265625" style="1056" bestFit="1" customWidth="1"/>
    <col min="15365" max="15365" width="24.81640625" style="1056" customWidth="1"/>
    <col min="15366" max="15366" width="40.81640625" style="1056" customWidth="1"/>
    <col min="15367" max="15367" width="31.26953125" style="1056" customWidth="1"/>
    <col min="15368" max="15368" width="18.26953125" style="1056" customWidth="1"/>
    <col min="15369" max="15369" width="21.81640625" style="1056" customWidth="1"/>
    <col min="15370" max="15370" width="23.26953125" style="1056" customWidth="1"/>
    <col min="15371" max="15371" width="14" style="1056" customWidth="1"/>
    <col min="15372" max="15372" width="23" style="1056" customWidth="1"/>
    <col min="15373" max="15373" width="25.81640625" style="1056" customWidth="1"/>
    <col min="15374" max="15616" width="11.453125" style="1056"/>
    <col min="15617" max="15617" width="33.1796875" style="1056" bestFit="1" customWidth="1"/>
    <col min="15618" max="15618" width="17.7265625" style="1056" customWidth="1"/>
    <col min="15619" max="15619" width="21.26953125" style="1056" customWidth="1"/>
    <col min="15620" max="15620" width="34.7265625" style="1056" bestFit="1" customWidth="1"/>
    <col min="15621" max="15621" width="24.81640625" style="1056" customWidth="1"/>
    <col min="15622" max="15622" width="40.81640625" style="1056" customWidth="1"/>
    <col min="15623" max="15623" width="31.26953125" style="1056" customWidth="1"/>
    <col min="15624" max="15624" width="18.26953125" style="1056" customWidth="1"/>
    <col min="15625" max="15625" width="21.81640625" style="1056" customWidth="1"/>
    <col min="15626" max="15626" width="23.26953125" style="1056" customWidth="1"/>
    <col min="15627" max="15627" width="14" style="1056" customWidth="1"/>
    <col min="15628" max="15628" width="23" style="1056" customWidth="1"/>
    <col min="15629" max="15629" width="25.81640625" style="1056" customWidth="1"/>
    <col min="15630" max="15872" width="11.453125" style="1056"/>
    <col min="15873" max="15873" width="33.1796875" style="1056" bestFit="1" customWidth="1"/>
    <col min="15874" max="15874" width="17.7265625" style="1056" customWidth="1"/>
    <col min="15875" max="15875" width="21.26953125" style="1056" customWidth="1"/>
    <col min="15876" max="15876" width="34.7265625" style="1056" bestFit="1" customWidth="1"/>
    <col min="15877" max="15877" width="24.81640625" style="1056" customWidth="1"/>
    <col min="15878" max="15878" width="40.81640625" style="1056" customWidth="1"/>
    <col min="15879" max="15879" width="31.26953125" style="1056" customWidth="1"/>
    <col min="15880" max="15880" width="18.26953125" style="1056" customWidth="1"/>
    <col min="15881" max="15881" width="21.81640625" style="1056" customWidth="1"/>
    <col min="15882" max="15882" width="23.26953125" style="1056" customWidth="1"/>
    <col min="15883" max="15883" width="14" style="1056" customWidth="1"/>
    <col min="15884" max="15884" width="23" style="1056" customWidth="1"/>
    <col min="15885" max="15885" width="25.81640625" style="1056" customWidth="1"/>
    <col min="15886" max="16128" width="11.453125" style="1056"/>
    <col min="16129" max="16129" width="33.1796875" style="1056" bestFit="1" customWidth="1"/>
    <col min="16130" max="16130" width="17.7265625" style="1056" customWidth="1"/>
    <col min="16131" max="16131" width="21.26953125" style="1056" customWidth="1"/>
    <col min="16132" max="16132" width="34.7265625" style="1056" bestFit="1" customWidth="1"/>
    <col min="16133" max="16133" width="24.81640625" style="1056" customWidth="1"/>
    <col min="16134" max="16134" width="40.81640625" style="1056" customWidth="1"/>
    <col min="16135" max="16135" width="31.26953125" style="1056" customWidth="1"/>
    <col min="16136" max="16136" width="18.26953125" style="1056" customWidth="1"/>
    <col min="16137" max="16137" width="21.81640625" style="1056" customWidth="1"/>
    <col min="16138" max="16138" width="23.26953125" style="1056" customWidth="1"/>
    <col min="16139" max="16139" width="14" style="1056" customWidth="1"/>
    <col min="16140" max="16140" width="23" style="1056" customWidth="1"/>
    <col min="16141" max="16141" width="25.81640625" style="1056" customWidth="1"/>
    <col min="16142" max="16384" width="11.453125" style="1056"/>
  </cols>
  <sheetData>
    <row r="1" spans="1:13">
      <c r="A1" s="1055" t="s">
        <v>796</v>
      </c>
      <c r="B1" s="1195">
        <v>44566</v>
      </c>
      <c r="C1" s="1196"/>
      <c r="D1" s="1196"/>
      <c r="E1" s="1196"/>
      <c r="F1" s="1196"/>
      <c r="G1" s="1197"/>
    </row>
    <row r="2" spans="1:13">
      <c r="A2" s="1057" t="s">
        <v>797</v>
      </c>
      <c r="B2" s="1189" t="s">
        <v>798</v>
      </c>
      <c r="C2" s="1190"/>
      <c r="D2" s="1190"/>
      <c r="E2" s="1190"/>
      <c r="F2" s="1190"/>
      <c r="G2" s="1191"/>
    </row>
    <row r="3" spans="1:13">
      <c r="A3" s="1057" t="s">
        <v>799</v>
      </c>
      <c r="B3" s="1198" t="s">
        <v>1241</v>
      </c>
      <c r="C3" s="1199"/>
      <c r="D3" s="1199"/>
      <c r="E3" s="1200"/>
      <c r="F3" s="1198" t="s">
        <v>800</v>
      </c>
      <c r="G3" s="1201"/>
      <c r="H3" s="1058"/>
      <c r="I3" s="1058"/>
      <c r="J3" s="1058"/>
    </row>
    <row r="4" spans="1:13">
      <c r="A4" s="1057" t="s">
        <v>801</v>
      </c>
      <c r="B4" s="1202" t="s">
        <v>802</v>
      </c>
      <c r="C4" s="1203"/>
      <c r="D4" s="1203"/>
      <c r="E4" s="1203"/>
      <c r="F4" s="1203"/>
      <c r="G4" s="1204"/>
    </row>
    <row r="5" spans="1:13">
      <c r="A5" s="1057" t="s">
        <v>803</v>
      </c>
      <c r="B5" s="1205" t="s">
        <v>1242</v>
      </c>
      <c r="C5" s="1206"/>
      <c r="D5" s="1206"/>
      <c r="E5" s="1206"/>
      <c r="F5" s="1206"/>
      <c r="G5" s="1207"/>
    </row>
    <row r="6" spans="1:13" s="1059" customFormat="1">
      <c r="A6" s="1057" t="s">
        <v>804</v>
      </c>
      <c r="B6" s="1189" t="s">
        <v>1243</v>
      </c>
      <c r="C6" s="1190"/>
      <c r="D6" s="1190"/>
      <c r="E6" s="1190"/>
      <c r="F6" s="1190"/>
      <c r="G6" s="1191"/>
    </row>
    <row r="7" spans="1:13" ht="16" thickBot="1">
      <c r="A7" s="1060" t="s">
        <v>805</v>
      </c>
      <c r="B7" s="1192" t="s">
        <v>1244</v>
      </c>
      <c r="C7" s="1193"/>
      <c r="D7" s="1193"/>
      <c r="E7" s="1193"/>
      <c r="F7" s="1193"/>
      <c r="G7" s="1208"/>
    </row>
    <row r="8" spans="1:13" s="1067" customFormat="1" ht="48" customHeight="1">
      <c r="A8" s="1061" t="s">
        <v>806</v>
      </c>
      <c r="B8" s="1062" t="s">
        <v>807</v>
      </c>
      <c r="C8" s="1063" t="s">
        <v>1245</v>
      </c>
      <c r="D8" s="1063" t="s">
        <v>1246</v>
      </c>
      <c r="E8" s="1063" t="s">
        <v>1247</v>
      </c>
      <c r="F8" s="1064" t="s">
        <v>1248</v>
      </c>
      <c r="G8" s="1064" t="s">
        <v>1249</v>
      </c>
      <c r="H8" s="1064" t="s">
        <v>1250</v>
      </c>
      <c r="I8" s="1063" t="s">
        <v>1251</v>
      </c>
      <c r="J8" s="1064" t="s">
        <v>1252</v>
      </c>
      <c r="K8" s="1065" t="s">
        <v>1253</v>
      </c>
      <c r="L8" s="1065" t="s">
        <v>1254</v>
      </c>
      <c r="M8" s="1066" t="s">
        <v>1255</v>
      </c>
    </row>
    <row r="9" spans="1:13">
      <c r="A9" s="1068" t="s">
        <v>808</v>
      </c>
      <c r="B9" s="1069">
        <v>348</v>
      </c>
      <c r="C9" s="1070">
        <v>0.46428533680852946</v>
      </c>
      <c r="D9" s="1071">
        <v>0.24072031963874674</v>
      </c>
      <c r="E9" s="1070">
        <v>0.31703774757177194</v>
      </c>
      <c r="F9" s="1071">
        <v>0.24555203666377023</v>
      </c>
      <c r="G9" s="1071">
        <v>0.3254724627765172</v>
      </c>
      <c r="H9" s="1071">
        <v>0.13907454682139589</v>
      </c>
      <c r="I9" s="1072">
        <v>0.19535349206349209</v>
      </c>
      <c r="J9" s="1073">
        <v>0.38279622822720849</v>
      </c>
      <c r="K9" s="1073">
        <v>7.4720123034332495E-2</v>
      </c>
      <c r="L9" s="1073">
        <v>0.10242039256186111</v>
      </c>
      <c r="M9" s="1072">
        <v>8.0650265129520223E-3</v>
      </c>
    </row>
    <row r="10" spans="1:13">
      <c r="A10" s="1068" t="s">
        <v>809</v>
      </c>
      <c r="B10" s="1069">
        <v>272</v>
      </c>
      <c r="C10" s="1070">
        <v>0.52540807657999822</v>
      </c>
      <c r="D10" s="1071">
        <v>0.20383689875008065</v>
      </c>
      <c r="E10" s="1070">
        <v>0.25602404636697085</v>
      </c>
      <c r="F10" s="1071">
        <v>0.20608557334061123</v>
      </c>
      <c r="G10" s="1071">
        <v>0.2595815952202461</v>
      </c>
      <c r="H10" s="1071">
        <v>9.4326796662008439E-2</v>
      </c>
      <c r="I10" s="1070">
        <v>0.26440684210526316</v>
      </c>
      <c r="J10" s="1074">
        <v>0.33194361135732015</v>
      </c>
      <c r="K10" s="1074">
        <v>5.3747672360533801E-2</v>
      </c>
      <c r="L10" s="1074">
        <v>0.14173972474126148</v>
      </c>
      <c r="M10" s="1070">
        <v>1.7090867000226433E-2</v>
      </c>
    </row>
    <row r="11" spans="1:13">
      <c r="A11" s="1068" t="s">
        <v>810</v>
      </c>
      <c r="B11" s="1069">
        <v>151</v>
      </c>
      <c r="C11" s="1070">
        <v>0.77120744736096292</v>
      </c>
      <c r="D11" s="1071">
        <v>0.55054569505538264</v>
      </c>
      <c r="E11" s="1070">
        <v>1.2249202844396427</v>
      </c>
      <c r="F11" s="1071">
        <v>0.55822719310873492</v>
      </c>
      <c r="G11" s="1071">
        <v>1.2636069590542571</v>
      </c>
      <c r="H11" s="1071">
        <v>4.4436825066013597E-2</v>
      </c>
      <c r="I11" s="1070">
        <v>0.21082466165413535</v>
      </c>
      <c r="J11" s="1074">
        <v>0.30929768864093088</v>
      </c>
      <c r="K11" s="1074">
        <v>-1.7700624810573357E-2</v>
      </c>
      <c r="L11" s="1074">
        <v>0.57243849770339317</v>
      </c>
      <c r="M11" s="1070">
        <v>3.3868316973071515E-2</v>
      </c>
    </row>
    <row r="12" spans="1:13">
      <c r="A12" s="1068" t="s">
        <v>811</v>
      </c>
      <c r="B12" s="1069">
        <v>1170</v>
      </c>
      <c r="C12" s="1070">
        <v>0.39871085052680499</v>
      </c>
      <c r="D12" s="1071">
        <v>0.1383078255108624</v>
      </c>
      <c r="E12" s="1070">
        <v>0.16050723170702985</v>
      </c>
      <c r="F12" s="1071">
        <v>0.14029831728344888</v>
      </c>
      <c r="G12" s="1071">
        <v>0.16319418712793901</v>
      </c>
      <c r="H12" s="1071">
        <v>0.13830840813111833</v>
      </c>
      <c r="I12" s="1070">
        <v>0.11292104166666668</v>
      </c>
      <c r="J12" s="1074">
        <v>0.31364960971071709</v>
      </c>
      <c r="K12" s="1074">
        <v>5.9401963299448787E-2</v>
      </c>
      <c r="L12" s="1074">
        <v>0.24750158010657478</v>
      </c>
      <c r="M12" s="1070">
        <v>2.4577162388769769E-2</v>
      </c>
    </row>
    <row r="13" spans="1:13">
      <c r="A13" s="1068" t="s">
        <v>812</v>
      </c>
      <c r="B13" s="1069">
        <v>152</v>
      </c>
      <c r="C13" s="1070">
        <v>0.52065972677281924</v>
      </c>
      <c r="D13" s="1071">
        <v>0.32339994779215553</v>
      </c>
      <c r="E13" s="1070">
        <v>0.47797801187991995</v>
      </c>
      <c r="F13" s="1071">
        <v>0.3236961084525225</v>
      </c>
      <c r="G13" s="1071">
        <v>0.47862523415599573</v>
      </c>
      <c r="H13" s="1071">
        <v>0.11019114733642207</v>
      </c>
      <c r="I13" s="1070">
        <v>0.18179756097560973</v>
      </c>
      <c r="J13" s="1074">
        <v>0.31485943066687894</v>
      </c>
      <c r="K13" s="1074">
        <v>6.3916284515409524E-2</v>
      </c>
      <c r="L13" s="1074">
        <v>0.20032076566960741</v>
      </c>
      <c r="M13" s="1070">
        <v>4.3323747568675228E-2</v>
      </c>
    </row>
    <row r="14" spans="1:13">
      <c r="A14" s="1068" t="s">
        <v>813</v>
      </c>
      <c r="B14" s="1069">
        <v>728</v>
      </c>
      <c r="C14" s="1070">
        <v>0.32818049370281571</v>
      </c>
      <c r="D14" s="1071">
        <v>0.21716164255370729</v>
      </c>
      <c r="E14" s="1070">
        <v>0.27740291528651345</v>
      </c>
      <c r="F14" s="1071">
        <v>0.21800615312817079</v>
      </c>
      <c r="G14" s="1071">
        <v>0.27878244055276119</v>
      </c>
      <c r="H14" s="1071">
        <v>0.16795687338005691</v>
      </c>
      <c r="I14" s="1070">
        <v>0.15819637901861261</v>
      </c>
      <c r="J14" s="1074">
        <v>0.29799635626299609</v>
      </c>
      <c r="K14" s="1074">
        <v>0.10767280922654061</v>
      </c>
      <c r="L14" s="1074">
        <v>0.30045591715712949</v>
      </c>
      <c r="M14" s="1070">
        <v>4.3203503765112734E-2</v>
      </c>
    </row>
    <row r="15" spans="1:13">
      <c r="A15" s="1068" t="s">
        <v>814</v>
      </c>
      <c r="B15" s="1069">
        <v>610</v>
      </c>
      <c r="C15" s="1070">
        <v>0.69737419917172672</v>
      </c>
      <c r="D15" s="1071">
        <v>0.73072935121180671</v>
      </c>
      <c r="E15" s="1070">
        <v>2.7137356206490733</v>
      </c>
      <c r="F15" s="1071">
        <v>0.73091664044997162</v>
      </c>
      <c r="G15" s="1071">
        <v>2.7163204802862535</v>
      </c>
      <c r="H15" s="1071">
        <v>0.20490151049398916</v>
      </c>
      <c r="I15" s="1070">
        <v>0.18569545283018868</v>
      </c>
      <c r="J15" s="1074">
        <v>0.20423641425778655</v>
      </c>
      <c r="K15" s="1074">
        <v>8.5715542636522553E-4</v>
      </c>
      <c r="L15" s="1074">
        <v>7.4929195533963589E-3</v>
      </c>
      <c r="M15" s="1070">
        <v>7.0709091683727359E-4</v>
      </c>
    </row>
    <row r="16" spans="1:13">
      <c r="A16" s="1068" t="s">
        <v>815</v>
      </c>
      <c r="B16" s="1069">
        <v>816</v>
      </c>
      <c r="C16" s="1070">
        <v>0.6238116218797003</v>
      </c>
      <c r="D16" s="1071">
        <v>0.63842633574363072</v>
      </c>
      <c r="E16" s="1070">
        <v>1.7656881539109066</v>
      </c>
      <c r="F16" s="1071">
        <v>0.63959448420053988</v>
      </c>
      <c r="G16" s="1071">
        <v>1.7746523184634841</v>
      </c>
      <c r="H16" s="1071">
        <v>0.19886473545982666</v>
      </c>
      <c r="I16" s="1070">
        <v>0.30476570149253701</v>
      </c>
      <c r="J16" s="1074">
        <v>0.19215480409539265</v>
      </c>
      <c r="K16" s="1074">
        <v>2.4630540991707095E-3</v>
      </c>
      <c r="L16" s="1074">
        <v>8.3981594400626223E-3</v>
      </c>
      <c r="M16" s="1070">
        <v>1.0751098980118616E-3</v>
      </c>
    </row>
    <row r="17" spans="1:13">
      <c r="A17" s="1068" t="s">
        <v>816</v>
      </c>
      <c r="B17" s="1069">
        <v>219</v>
      </c>
      <c r="C17" s="1070">
        <v>0.39657377100005625</v>
      </c>
      <c r="D17" s="1071">
        <v>0.12872911654219593</v>
      </c>
      <c r="E17" s="1070">
        <v>0.14774867264163585</v>
      </c>
      <c r="F17" s="1071">
        <v>0.12924031417486145</v>
      </c>
      <c r="G17" s="1071">
        <v>0.14842248243542916</v>
      </c>
      <c r="H17" s="1071">
        <v>0.1751283463529538</v>
      </c>
      <c r="I17" s="1070">
        <v>0.1677795151515151</v>
      </c>
      <c r="J17" s="1074">
        <v>0.25204820366049158</v>
      </c>
      <c r="K17" s="1074">
        <v>5.0262738083778277E-2</v>
      </c>
      <c r="L17" s="1074">
        <v>0.2062026510819143</v>
      </c>
      <c r="M17" s="1070">
        <v>2.4966637803378936E-2</v>
      </c>
    </row>
    <row r="18" spans="1:13">
      <c r="A18" s="1068" t="s">
        <v>817</v>
      </c>
      <c r="B18" s="1069">
        <v>100</v>
      </c>
      <c r="C18" s="1070">
        <v>0.51914895774915448</v>
      </c>
      <c r="D18" s="1071">
        <v>0.13957830042201</v>
      </c>
      <c r="E18" s="1070">
        <v>0.16222080462460303</v>
      </c>
      <c r="F18" s="1071">
        <v>0.14281839695018891</v>
      </c>
      <c r="G18" s="1071">
        <v>0.16661393156601575</v>
      </c>
      <c r="H18" s="1071">
        <v>0.11472802306721322</v>
      </c>
      <c r="I18" s="1070">
        <v>0.20905799999999999</v>
      </c>
      <c r="J18" s="1074">
        <v>0.30683803257362013</v>
      </c>
      <c r="K18" s="1074">
        <v>5.126126005451169E-2</v>
      </c>
      <c r="L18" s="1074">
        <v>0.19223948116034359</v>
      </c>
      <c r="M18" s="1070">
        <v>2.7070971907663853E-2</v>
      </c>
    </row>
    <row r="19" spans="1:13">
      <c r="A19" s="1068" t="s">
        <v>818</v>
      </c>
      <c r="B19" s="1069">
        <v>139</v>
      </c>
      <c r="C19" s="1070">
        <v>0.4294911351841238</v>
      </c>
      <c r="D19" s="1071">
        <v>0.39847801854885984</v>
      </c>
      <c r="E19" s="1070">
        <v>0.66244963748050001</v>
      </c>
      <c r="F19" s="1071">
        <v>0.40355659638413288</v>
      </c>
      <c r="G19" s="1071">
        <v>0.67660501220672231</v>
      </c>
      <c r="H19" s="1071">
        <v>0.16814117760693964</v>
      </c>
      <c r="I19" s="1070">
        <v>0.24113562499999999</v>
      </c>
      <c r="J19" s="1074">
        <v>0.32837290457933188</v>
      </c>
      <c r="K19" s="1074">
        <v>0.1334751572208481</v>
      </c>
      <c r="L19" s="1074">
        <v>0.12288250832761533</v>
      </c>
      <c r="M19" s="1070">
        <v>1.566512742667656E-2</v>
      </c>
    </row>
    <row r="20" spans="1:13">
      <c r="A20" s="1068" t="s">
        <v>819</v>
      </c>
      <c r="B20" s="1069">
        <v>599</v>
      </c>
      <c r="C20" s="1070">
        <v>0.74425905152598648</v>
      </c>
      <c r="D20" s="1071">
        <v>0.66255379875969678</v>
      </c>
      <c r="E20" s="1070">
        <v>1.9634353456178839</v>
      </c>
      <c r="F20" s="1071">
        <v>0.66354770858050638</v>
      </c>
      <c r="G20" s="1071">
        <v>1.9721895956808493</v>
      </c>
      <c r="H20" s="1071">
        <v>0.15257143921027227</v>
      </c>
      <c r="I20" s="1070">
        <v>0.15687330073349628</v>
      </c>
      <c r="J20" s="1074">
        <v>0.30270055107808447</v>
      </c>
      <c r="K20" s="1074">
        <v>4.3008967770318176E-3</v>
      </c>
      <c r="L20" s="1074">
        <v>1.1347584373518696E-2</v>
      </c>
      <c r="M20" s="1070">
        <v>2.1949744992951848E-3</v>
      </c>
    </row>
    <row r="21" spans="1:13">
      <c r="A21" s="1068" t="s">
        <v>820</v>
      </c>
      <c r="B21" s="1069">
        <v>449</v>
      </c>
      <c r="C21" s="1070">
        <v>0.37165492928916161</v>
      </c>
      <c r="D21" s="1071">
        <v>0.15036365627296833</v>
      </c>
      <c r="E21" s="1070">
        <v>0.17697413414941754</v>
      </c>
      <c r="F21" s="1071">
        <v>0.15146564753406297</v>
      </c>
      <c r="G21" s="1071">
        <v>0.17850267003791495</v>
      </c>
      <c r="H21" s="1071">
        <v>0.17450774526242838</v>
      </c>
      <c r="I21" s="1070">
        <v>0.22718565826330547</v>
      </c>
      <c r="J21" s="1074">
        <v>0.28033869784105359</v>
      </c>
      <c r="K21" s="1074">
        <v>7.6611556994453281E-2</v>
      </c>
      <c r="L21" s="1074">
        <v>0.24773872322681365</v>
      </c>
      <c r="M21" s="1070">
        <v>3.2039409328847905E-2</v>
      </c>
    </row>
    <row r="22" spans="1:13">
      <c r="A22" s="1068" t="s">
        <v>821</v>
      </c>
      <c r="B22" s="1069">
        <v>948</v>
      </c>
      <c r="C22" s="1070">
        <v>0.44578291596801495</v>
      </c>
      <c r="D22" s="1071">
        <v>0.15248396255462052</v>
      </c>
      <c r="E22" s="1070">
        <v>0.17991867506630843</v>
      </c>
      <c r="F22" s="1071">
        <v>0.15501805706750268</v>
      </c>
      <c r="G22" s="1071">
        <v>0.183457242328179</v>
      </c>
      <c r="H22" s="1071">
        <v>0.1670166681945929</v>
      </c>
      <c r="I22" s="1070">
        <v>0.2523719386331939</v>
      </c>
      <c r="J22" s="1074">
        <v>0.32342540173106121</v>
      </c>
      <c r="K22" s="1074">
        <v>5.359163198744607E-2</v>
      </c>
      <c r="L22" s="1074">
        <v>0.13324240180439087</v>
      </c>
      <c r="M22" s="1070">
        <v>1.854044562254295E-2</v>
      </c>
    </row>
    <row r="23" spans="1:13">
      <c r="A23" s="1068" t="s">
        <v>822</v>
      </c>
      <c r="B23" s="1069">
        <v>54</v>
      </c>
      <c r="C23" s="1070">
        <v>0.60613642316784033</v>
      </c>
      <c r="D23" s="1071">
        <v>0.36551865632123781</v>
      </c>
      <c r="E23" s="1070">
        <v>0.57609047131620594</v>
      </c>
      <c r="F23" s="1071">
        <v>0.36871437739759638</v>
      </c>
      <c r="G23" s="1071">
        <v>0.58406902390333726</v>
      </c>
      <c r="H23" s="1071">
        <v>0.15049797824865793</v>
      </c>
      <c r="I23" s="1070">
        <v>0.2252586</v>
      </c>
      <c r="J23" s="1074">
        <v>0.25394099714328017</v>
      </c>
      <c r="K23" s="1074">
        <v>0.10206683749087792</v>
      </c>
      <c r="L23" s="1074">
        <v>0.2134650527891645</v>
      </c>
      <c r="M23" s="1070">
        <v>4.0714507724113842E-2</v>
      </c>
    </row>
    <row r="24" spans="1:13">
      <c r="A24" s="1068" t="s">
        <v>823</v>
      </c>
      <c r="B24" s="1069">
        <v>854</v>
      </c>
      <c r="C24" s="1070">
        <v>0.35493722903948643</v>
      </c>
      <c r="D24" s="1071">
        <v>0.22254165725109448</v>
      </c>
      <c r="E24" s="1070">
        <v>0.28624254833286727</v>
      </c>
      <c r="F24" s="1071">
        <v>0.22347788057332674</v>
      </c>
      <c r="G24" s="1071">
        <v>0.28779332227950744</v>
      </c>
      <c r="H24" s="1071">
        <v>0.16002239162976686</v>
      </c>
      <c r="I24" s="1070">
        <v>0.11994899700598793</v>
      </c>
      <c r="J24" s="1074">
        <v>0.29518907722389626</v>
      </c>
      <c r="K24" s="1074">
        <v>0.10964695060187089</v>
      </c>
      <c r="L24" s="1074">
        <v>0.3905743261809832</v>
      </c>
      <c r="M24" s="1070">
        <v>5.8922629488903693E-2</v>
      </c>
    </row>
    <row r="25" spans="1:13">
      <c r="A25" s="1068" t="s">
        <v>824</v>
      </c>
      <c r="B25" s="1069">
        <v>71</v>
      </c>
      <c r="C25" s="1070">
        <v>0.38880831695322027</v>
      </c>
      <c r="D25" s="1071">
        <v>0.3058106243844928</v>
      </c>
      <c r="E25" s="1070">
        <v>0.44052910506350518</v>
      </c>
      <c r="F25" s="1071">
        <v>0.30619471112751695</v>
      </c>
      <c r="G25" s="1071">
        <v>0.44132657395149028</v>
      </c>
      <c r="H25" s="1071">
        <v>0.19766771322170917</v>
      </c>
      <c r="I25" s="1070">
        <v>0.26183166666666657</v>
      </c>
      <c r="J25" s="1074">
        <v>0.24802826424181612</v>
      </c>
      <c r="K25" s="1074">
        <v>0.14299243888568786</v>
      </c>
      <c r="L25" s="1074">
        <v>0.31883257532869835</v>
      </c>
      <c r="M25" s="1070">
        <v>3.8158200125945382E-2</v>
      </c>
    </row>
    <row r="26" spans="1:13">
      <c r="A26" s="1068" t="s">
        <v>825</v>
      </c>
      <c r="B26" s="1069">
        <v>898</v>
      </c>
      <c r="C26" s="1070">
        <v>0.34673194284990322</v>
      </c>
      <c r="D26" s="1071">
        <v>0.13639784654441675</v>
      </c>
      <c r="E26" s="1070">
        <v>0.15794060494017972</v>
      </c>
      <c r="F26" s="1071">
        <v>0.13717913174815943</v>
      </c>
      <c r="G26" s="1071">
        <v>0.15898912137590943</v>
      </c>
      <c r="H26" s="1071">
        <v>0.15441083298003958</v>
      </c>
      <c r="I26" s="1070">
        <v>0.17811366812227067</v>
      </c>
      <c r="J26" s="1074">
        <v>0.3076472863588649</v>
      </c>
      <c r="K26" s="1074">
        <v>6.7452693606150055E-2</v>
      </c>
      <c r="L26" s="1074">
        <v>0.32180079262176214</v>
      </c>
      <c r="M26" s="1070">
        <v>4.5960689964980372E-2</v>
      </c>
    </row>
    <row r="27" spans="1:13">
      <c r="A27" s="1068" t="s">
        <v>826</v>
      </c>
      <c r="B27" s="1069">
        <v>206</v>
      </c>
      <c r="C27" s="1070">
        <v>0.32585791173693074</v>
      </c>
      <c r="D27" s="1071">
        <v>0.29126034860685585</v>
      </c>
      <c r="E27" s="1070">
        <v>0.41095534592192751</v>
      </c>
      <c r="F27" s="1071">
        <v>0.29163516474050882</v>
      </c>
      <c r="G27" s="1071">
        <v>0.41170192282861667</v>
      </c>
      <c r="H27" s="1071">
        <v>7.3592019055505969E-2</v>
      </c>
      <c r="I27" s="1070">
        <v>0.13867437086092718</v>
      </c>
      <c r="J27" s="1074">
        <v>0.44900567823215992</v>
      </c>
      <c r="K27" s="1074">
        <v>0.19897492144792653</v>
      </c>
      <c r="L27" s="1074">
        <v>0.44634555279958932</v>
      </c>
      <c r="M27" s="1070">
        <v>3.7189033137932932E-2</v>
      </c>
    </row>
    <row r="28" spans="1:13">
      <c r="A28" s="1068" t="s">
        <v>827</v>
      </c>
      <c r="B28" s="1069">
        <v>1040</v>
      </c>
      <c r="C28" s="1070">
        <v>0.36182322235448922</v>
      </c>
      <c r="D28" s="1071">
        <v>0.10717221730754921</v>
      </c>
      <c r="E28" s="1070">
        <v>0.12003683060170456</v>
      </c>
      <c r="F28" s="1071">
        <v>0.11071567434317883</v>
      </c>
      <c r="G28" s="1071">
        <v>0.12449974788592474</v>
      </c>
      <c r="H28" s="1071">
        <v>0.16775447079529349</v>
      </c>
      <c r="I28" s="1070">
        <v>0.16100922769640488</v>
      </c>
      <c r="J28" s="1074">
        <v>0.3178022147834853</v>
      </c>
      <c r="K28" s="1074">
        <v>6.1160122659364359E-2</v>
      </c>
      <c r="L28" s="1074">
        <v>0.10332374905008376</v>
      </c>
      <c r="M28" s="1070">
        <v>1.795038175718746E-2</v>
      </c>
    </row>
    <row r="29" spans="1:13">
      <c r="A29" s="1068" t="s">
        <v>828</v>
      </c>
      <c r="B29" s="1069">
        <v>336</v>
      </c>
      <c r="C29" s="1070">
        <v>0.38449915380945554</v>
      </c>
      <c r="D29" s="1071">
        <v>8.4518352832480839E-2</v>
      </c>
      <c r="E29" s="1070">
        <v>9.2321187534429375E-2</v>
      </c>
      <c r="F29" s="1071">
        <v>8.4819040314930094E-2</v>
      </c>
      <c r="G29" s="1071">
        <v>9.2680075363584746E-2</v>
      </c>
      <c r="H29" s="1071">
        <v>0.12092663522958863</v>
      </c>
      <c r="I29" s="1070">
        <v>0.17078726890756302</v>
      </c>
      <c r="J29" s="1074">
        <v>0.33865869728221859</v>
      </c>
      <c r="K29" s="1074">
        <v>6.3473626846180492E-2</v>
      </c>
      <c r="L29" s="1074">
        <v>0.16114184676657856</v>
      </c>
      <c r="M29" s="1070">
        <v>4.3582684162741928E-2</v>
      </c>
    </row>
    <row r="30" spans="1:13">
      <c r="A30" s="1068" t="s">
        <v>829</v>
      </c>
      <c r="B30" s="1069">
        <v>784</v>
      </c>
      <c r="C30" s="1070">
        <v>0.37324201274124347</v>
      </c>
      <c r="D30" s="1071">
        <v>0.2646594703134551</v>
      </c>
      <c r="E30" s="1070">
        <v>0.35991416170991153</v>
      </c>
      <c r="F30" s="1071">
        <v>0.26554309882822053</v>
      </c>
      <c r="G30" s="1071">
        <v>0.36155028076468931</v>
      </c>
      <c r="H30" s="1071">
        <v>0.15197680200358615</v>
      </c>
      <c r="I30" s="1070">
        <v>0.16631521809369942</v>
      </c>
      <c r="J30" s="1074">
        <v>0.28428217213446577</v>
      </c>
      <c r="K30" s="1074">
        <v>9.3159044184243076E-2</v>
      </c>
      <c r="L30" s="1074">
        <v>0.26601046994015581</v>
      </c>
      <c r="M30" s="1070">
        <v>2.9357148705573953E-2</v>
      </c>
    </row>
    <row r="31" spans="1:13">
      <c r="A31" s="1068" t="s">
        <v>830</v>
      </c>
      <c r="B31" s="1069">
        <v>318</v>
      </c>
      <c r="C31" s="1070">
        <v>0.40395345078202927</v>
      </c>
      <c r="D31" s="1071">
        <v>0.36083651105319092</v>
      </c>
      <c r="E31" s="1070">
        <v>0.56454493614421652</v>
      </c>
      <c r="F31" s="1071">
        <v>0.36232884846159458</v>
      </c>
      <c r="G31" s="1071">
        <v>0.56820642989331216</v>
      </c>
      <c r="H31" s="1071">
        <v>0.14502731066610131</v>
      </c>
      <c r="I31" s="1070">
        <v>0.17871015325670506</v>
      </c>
      <c r="J31" s="1074">
        <v>0.23874797952027321</v>
      </c>
      <c r="K31" s="1074">
        <v>0.11524669908207368</v>
      </c>
      <c r="L31" s="1074">
        <v>0.13049601505053929</v>
      </c>
      <c r="M31" s="1070">
        <v>1.4459823669663915E-2</v>
      </c>
    </row>
    <row r="32" spans="1:13">
      <c r="A32" s="1068" t="s">
        <v>831</v>
      </c>
      <c r="B32" s="1069">
        <v>1223</v>
      </c>
      <c r="C32" s="1070">
        <v>0.40356354606305594</v>
      </c>
      <c r="D32" s="1071">
        <v>0.10323815592434855</v>
      </c>
      <c r="E32" s="1070">
        <v>0.11512327002579216</v>
      </c>
      <c r="F32" s="1071">
        <v>0.10482815596938155</v>
      </c>
      <c r="G32" s="1071">
        <v>0.11710394676555087</v>
      </c>
      <c r="H32" s="1071">
        <v>2.0794847204290645E-2</v>
      </c>
      <c r="I32" s="1070">
        <v>0.26149924882629105</v>
      </c>
      <c r="J32" s="1074">
        <v>0.45420702418042541</v>
      </c>
      <c r="K32" s="1074">
        <v>2.5680683093264808E-2</v>
      </c>
      <c r="L32" s="1074">
        <v>9.9985928562271981E-2</v>
      </c>
      <c r="M32" s="1070">
        <v>1.9548428290886009E-2</v>
      </c>
    </row>
    <row r="33" spans="1:13">
      <c r="A33" s="1068" t="s">
        <v>832</v>
      </c>
      <c r="B33" s="1069">
        <v>1371</v>
      </c>
      <c r="C33" s="1070">
        <v>0.36442333871499233</v>
      </c>
      <c r="D33" s="1071">
        <v>0.12797266675100108</v>
      </c>
      <c r="E33" s="1070">
        <v>0.14675304531361485</v>
      </c>
      <c r="F33" s="1071">
        <v>0.12882992669944857</v>
      </c>
      <c r="G33" s="1071">
        <v>0.14788148795258552</v>
      </c>
      <c r="H33" s="1071">
        <v>9.2569721452710335E-2</v>
      </c>
      <c r="I33" s="1070">
        <v>0.14931384093113473</v>
      </c>
      <c r="J33" s="1074">
        <v>0.39786296480578942</v>
      </c>
      <c r="K33" s="1074">
        <v>6.5697333178842396E-2</v>
      </c>
      <c r="L33" s="1074">
        <v>0.1443584465898472</v>
      </c>
      <c r="M33" s="1070">
        <v>2.3333623977032557E-2</v>
      </c>
    </row>
    <row r="34" spans="1:13">
      <c r="A34" s="1068" t="s">
        <v>833</v>
      </c>
      <c r="B34" s="1069">
        <v>244</v>
      </c>
      <c r="C34" s="1070">
        <v>0.38473830053775587</v>
      </c>
      <c r="D34" s="1071">
        <v>0.22596888509585772</v>
      </c>
      <c r="E34" s="1070">
        <v>0.29193772801219003</v>
      </c>
      <c r="F34" s="1071">
        <v>0.23534608860623782</v>
      </c>
      <c r="G34" s="1071">
        <v>0.30778118714813613</v>
      </c>
      <c r="H34" s="1071">
        <v>0.13330324144476585</v>
      </c>
      <c r="I34" s="1070">
        <v>0.19220497326203204</v>
      </c>
      <c r="J34" s="1074">
        <v>0.3237640159084067</v>
      </c>
      <c r="K34" s="1074">
        <v>6.3066658317746577E-2</v>
      </c>
      <c r="L34" s="1074">
        <v>0.28022392642152777</v>
      </c>
      <c r="M34" s="1070">
        <v>3.4207883504895828E-2</v>
      </c>
    </row>
    <row r="35" spans="1:13">
      <c r="A35" s="1068" t="s">
        <v>834</v>
      </c>
      <c r="B35" s="1069">
        <v>999</v>
      </c>
      <c r="C35" s="1070">
        <v>0.31565578922082688</v>
      </c>
      <c r="D35" s="1071">
        <v>0.10901099558233361</v>
      </c>
      <c r="E35" s="1070">
        <v>0.12234830625500386</v>
      </c>
      <c r="F35" s="1071">
        <v>0.10922733916095732</v>
      </c>
      <c r="G35" s="1071">
        <v>0.12262089303243003</v>
      </c>
      <c r="H35" s="1071">
        <v>0.12438203727267909</v>
      </c>
      <c r="I35" s="1070">
        <v>0.14706229140722293</v>
      </c>
      <c r="J35" s="1074">
        <v>0.33717558911957879</v>
      </c>
      <c r="K35" s="1074">
        <v>4.0343632775905136E-2</v>
      </c>
      <c r="L35" s="1074">
        <v>0.18204509405160887</v>
      </c>
      <c r="M35" s="1070">
        <v>3.6352615934604607E-2</v>
      </c>
    </row>
    <row r="36" spans="1:13">
      <c r="A36" s="1068" t="s">
        <v>835</v>
      </c>
      <c r="B36" s="1069">
        <v>138</v>
      </c>
      <c r="C36" s="1070">
        <v>0.35617485530645404</v>
      </c>
      <c r="D36" s="1071">
        <v>0.22642600480560263</v>
      </c>
      <c r="E36" s="1070">
        <v>0.29270115879309294</v>
      </c>
      <c r="F36" s="1071">
        <v>0.23238187034529176</v>
      </c>
      <c r="G36" s="1071">
        <v>0.30273108641900148</v>
      </c>
      <c r="H36" s="1071">
        <v>0.11795089968411829</v>
      </c>
      <c r="I36" s="1070">
        <v>0.15816169999999999</v>
      </c>
      <c r="J36" s="1074">
        <v>0.31536571621443654</v>
      </c>
      <c r="K36" s="1074">
        <v>9.7120851831759586E-2</v>
      </c>
      <c r="L36" s="1074">
        <v>0.14708063696404086</v>
      </c>
      <c r="M36" s="1070">
        <v>3.1787594390476091E-2</v>
      </c>
    </row>
    <row r="37" spans="1:13">
      <c r="A37" s="1068" t="s">
        <v>836</v>
      </c>
      <c r="B37" s="1069">
        <v>1425</v>
      </c>
      <c r="C37" s="1070">
        <v>0.28150135757279249</v>
      </c>
      <c r="D37" s="1071">
        <v>0.11449310420662509</v>
      </c>
      <c r="E37" s="1070">
        <v>0.12929668278194983</v>
      </c>
      <c r="F37" s="1071">
        <v>0.11550999089770773</v>
      </c>
      <c r="G37" s="1071">
        <v>0.13059502053046806</v>
      </c>
      <c r="H37" s="1071">
        <v>0.12291803618616465</v>
      </c>
      <c r="I37" s="1070">
        <v>0.15675560526315779</v>
      </c>
      <c r="J37" s="1074">
        <v>0.31028467082163019</v>
      </c>
      <c r="K37" s="1074">
        <v>6.4883556442402401E-2</v>
      </c>
      <c r="L37" s="1074">
        <v>0.25142665094746597</v>
      </c>
      <c r="M37" s="1070">
        <v>5.0093781776160008E-2</v>
      </c>
    </row>
    <row r="38" spans="1:13">
      <c r="A38" s="1068" t="s">
        <v>837</v>
      </c>
      <c r="B38" s="1069">
        <v>1267</v>
      </c>
      <c r="C38" s="1070">
        <v>0.47666609033067514</v>
      </c>
      <c r="D38" s="1071">
        <v>0.46547835227106976</v>
      </c>
      <c r="E38" s="1070">
        <v>0.87083161972726286</v>
      </c>
      <c r="F38" s="1071">
        <v>0.46619138819066736</v>
      </c>
      <c r="G38" s="1071">
        <v>0.87333058680061726</v>
      </c>
      <c r="H38" s="1071">
        <v>0.15798804868395813</v>
      </c>
      <c r="I38" s="1070">
        <v>0.15493656976744205</v>
      </c>
      <c r="J38" s="1074">
        <v>0.2943241351825901</v>
      </c>
      <c r="K38" s="1074">
        <v>0.10290949664934881</v>
      </c>
      <c r="L38" s="1074">
        <v>9.335616494943344E-2</v>
      </c>
      <c r="M38" s="1070">
        <v>2.7675388844680592E-2</v>
      </c>
    </row>
    <row r="39" spans="1:13">
      <c r="A39" s="1068" t="s">
        <v>838</v>
      </c>
      <c r="B39" s="1069">
        <v>734</v>
      </c>
      <c r="C39" s="1070">
        <v>0.37127499774059769</v>
      </c>
      <c r="D39" s="1071">
        <v>0.12785616995149293</v>
      </c>
      <c r="E39" s="1070">
        <v>0.1465998675291687</v>
      </c>
      <c r="F39" s="1071">
        <v>0.13299828243979833</v>
      </c>
      <c r="G39" s="1071">
        <v>0.15340025255551284</v>
      </c>
      <c r="H39" s="1071">
        <v>7.8027342383283085E-2</v>
      </c>
      <c r="I39" s="1070">
        <v>0.14336525562372188</v>
      </c>
      <c r="J39" s="1074">
        <v>0.38638430057677353</v>
      </c>
      <c r="K39" s="1074">
        <v>3.3405773625034406E-2</v>
      </c>
      <c r="L39" s="1074">
        <v>0.14299812638774195</v>
      </c>
      <c r="M39" s="1070">
        <v>1.5311261655236084E-2</v>
      </c>
    </row>
    <row r="40" spans="1:13">
      <c r="A40" s="1068" t="s">
        <v>839</v>
      </c>
      <c r="B40" s="1069">
        <v>353</v>
      </c>
      <c r="C40" s="1070">
        <v>0.50754435496958328</v>
      </c>
      <c r="D40" s="1071">
        <v>0.23225327327848322</v>
      </c>
      <c r="E40" s="1070">
        <v>0.30251287982726627</v>
      </c>
      <c r="F40" s="1071">
        <v>0.23374943853477836</v>
      </c>
      <c r="G40" s="1071">
        <v>0.30505613997568043</v>
      </c>
      <c r="H40" s="1071">
        <v>0.12998483608179812</v>
      </c>
      <c r="I40" s="1070">
        <v>0.18884662835249039</v>
      </c>
      <c r="J40" s="1074">
        <v>0.33744630683110027</v>
      </c>
      <c r="K40" s="1074">
        <v>6.0752551633883725E-2</v>
      </c>
      <c r="L40" s="1074">
        <v>0.23853629662598572</v>
      </c>
      <c r="M40" s="1070">
        <v>4.280221775505564E-2</v>
      </c>
    </row>
    <row r="41" spans="1:13">
      <c r="A41" s="1068" t="s">
        <v>840</v>
      </c>
      <c r="B41" s="1069">
        <v>417</v>
      </c>
      <c r="C41" s="1070">
        <v>0.49307229158506577</v>
      </c>
      <c r="D41" s="1071">
        <v>0.30093100609383028</v>
      </c>
      <c r="E41" s="1070">
        <v>0.43047397140634991</v>
      </c>
      <c r="F41" s="1071">
        <v>0.3005691320308172</v>
      </c>
      <c r="G41" s="1071">
        <v>0.42973386762801602</v>
      </c>
      <c r="H41" s="1071">
        <v>0.12702778250462579</v>
      </c>
      <c r="I41" s="1070">
        <v>0.14430358885017425</v>
      </c>
      <c r="J41" s="1074">
        <v>0.30326937638340984</v>
      </c>
      <c r="K41" s="1074">
        <v>7.7560381685536112E-2</v>
      </c>
      <c r="L41" s="1074">
        <v>0.27555725960031141</v>
      </c>
      <c r="M41" s="1070">
        <v>4.5503719492849669E-2</v>
      </c>
    </row>
    <row r="42" spans="1:13">
      <c r="A42" s="1068" t="s">
        <v>841</v>
      </c>
      <c r="B42" s="1069">
        <v>1102</v>
      </c>
      <c r="C42" s="1070">
        <v>0.88911376029868794</v>
      </c>
      <c r="D42" s="1071">
        <v>0.84173938713244778</v>
      </c>
      <c r="E42" s="1070">
        <v>5.3186915675405411</v>
      </c>
      <c r="F42" s="1071">
        <v>0.84185510916957851</v>
      </c>
      <c r="G42" s="1071">
        <v>5.3233152506475747</v>
      </c>
      <c r="H42" s="1071">
        <v>0.15289723972565497</v>
      </c>
      <c r="I42" s="1070">
        <v>0.23255179389312983</v>
      </c>
      <c r="J42" s="1074">
        <v>0.30019307693247255</v>
      </c>
      <c r="K42" s="1074">
        <v>7.6629046728031152E-3</v>
      </c>
      <c r="L42" s="1074">
        <v>7.7526252758490684E-3</v>
      </c>
      <c r="M42" s="1070">
        <v>1.5474344858041327E-3</v>
      </c>
    </row>
    <row r="43" spans="1:13">
      <c r="A43" s="1068" t="s">
        <v>842</v>
      </c>
      <c r="B43" s="1069">
        <v>1377</v>
      </c>
      <c r="C43" s="1070">
        <v>0.40342704443186922</v>
      </c>
      <c r="D43" s="1071">
        <v>0.19579792345395233</v>
      </c>
      <c r="E43" s="1070">
        <v>0.243468562397751</v>
      </c>
      <c r="F43" s="1071">
        <v>0.19755666465757807</v>
      </c>
      <c r="G43" s="1071">
        <v>0.24619391296118856</v>
      </c>
      <c r="H43" s="1071">
        <v>0.15202930549457441</v>
      </c>
      <c r="I43" s="1070">
        <v>0.14738069790628119</v>
      </c>
      <c r="J43" s="1074">
        <v>0.26793390288893121</v>
      </c>
      <c r="K43" s="1074">
        <v>7.0652985571638308E-2</v>
      </c>
      <c r="L43" s="1074">
        <v>0.28413903946633778</v>
      </c>
      <c r="M43" s="1070">
        <v>4.1804881862654256E-2</v>
      </c>
    </row>
    <row r="44" spans="1:13">
      <c r="A44" s="1068" t="s">
        <v>843</v>
      </c>
      <c r="B44" s="1069">
        <v>160</v>
      </c>
      <c r="C44" s="1070">
        <v>0.61346623553681345</v>
      </c>
      <c r="D44" s="1071">
        <v>0.42482627289885311</v>
      </c>
      <c r="E44" s="1070">
        <v>0.73860514290171242</v>
      </c>
      <c r="F44" s="1071">
        <v>0.42988528840047413</v>
      </c>
      <c r="G44" s="1071">
        <v>0.75403296854834512</v>
      </c>
      <c r="H44" s="1071">
        <v>0.14567333847476918</v>
      </c>
      <c r="I44" s="1070">
        <v>0.18185276190476191</v>
      </c>
      <c r="J44" s="1074">
        <v>0.30063373348634653</v>
      </c>
      <c r="K44" s="1074">
        <v>8.1706337281325175E-2</v>
      </c>
      <c r="L44" s="1074">
        <v>0.25326121380386252</v>
      </c>
      <c r="M44" s="1070">
        <v>2.1498365579176504E-2</v>
      </c>
    </row>
    <row r="45" spans="1:13">
      <c r="A45" s="1068" t="s">
        <v>844</v>
      </c>
      <c r="B45" s="1069">
        <v>359</v>
      </c>
      <c r="C45" s="1070">
        <v>0.36952415154393331</v>
      </c>
      <c r="D45" s="1071">
        <v>0.15158978360182904</v>
      </c>
      <c r="E45" s="1070">
        <v>0.17867510394368685</v>
      </c>
      <c r="F45" s="1071">
        <v>0.15642372662573115</v>
      </c>
      <c r="G45" s="1071">
        <v>0.18542926296402693</v>
      </c>
      <c r="H45" s="1071">
        <v>0.15994467350585362</v>
      </c>
      <c r="I45" s="1070">
        <v>0.16847427480916036</v>
      </c>
      <c r="J45" s="1074">
        <v>0.29080939116828763</v>
      </c>
      <c r="K45" s="1074">
        <v>8.381712010461452E-2</v>
      </c>
      <c r="L45" s="1074">
        <v>0.17376806941377906</v>
      </c>
      <c r="M45" s="1070">
        <v>3.0397645560858236E-2</v>
      </c>
    </row>
    <row r="46" spans="1:13">
      <c r="A46" s="1068" t="s">
        <v>845</v>
      </c>
      <c r="B46" s="1069">
        <v>239</v>
      </c>
      <c r="C46" s="1070">
        <v>0.5479406253089083</v>
      </c>
      <c r="D46" s="1071">
        <v>0.3406971850084089</v>
      </c>
      <c r="E46" s="1070">
        <v>0.5167537241787058</v>
      </c>
      <c r="F46" s="1071">
        <v>0.34120318264076577</v>
      </c>
      <c r="G46" s="1071">
        <v>0.51791868699133625</v>
      </c>
      <c r="H46" s="1071">
        <v>9.7680032851166956E-2</v>
      </c>
      <c r="I46" s="1070">
        <v>0.15630470270270264</v>
      </c>
      <c r="J46" s="1074">
        <v>0.32660373761800232</v>
      </c>
      <c r="K46" s="1074">
        <v>6.1224823034156585E-2</v>
      </c>
      <c r="L46" s="1074">
        <v>0.63923950164874277</v>
      </c>
      <c r="M46" s="1070">
        <v>5.7199120931160773E-2</v>
      </c>
    </row>
    <row r="47" spans="1:13">
      <c r="A47" s="1068" t="s">
        <v>846</v>
      </c>
      <c r="B47" s="1069">
        <v>852</v>
      </c>
      <c r="C47" s="1070">
        <v>0.3179710856398959</v>
      </c>
      <c r="D47" s="1071">
        <v>8.0720643896379771E-2</v>
      </c>
      <c r="E47" s="1070">
        <v>8.7808611561251068E-2</v>
      </c>
      <c r="F47" s="1071">
        <v>8.1902119474818916E-2</v>
      </c>
      <c r="G47" s="1071">
        <v>8.9208483335097469E-2</v>
      </c>
      <c r="H47" s="1071">
        <v>7.5996621239877257E-2</v>
      </c>
      <c r="I47" s="1070">
        <v>0.25422508875739624</v>
      </c>
      <c r="J47" s="1074">
        <v>0.38064552223813131</v>
      </c>
      <c r="K47" s="1074">
        <v>4.3688086817628952E-2</v>
      </c>
      <c r="L47" s="1074">
        <v>0.1377874216379206</v>
      </c>
      <c r="M47" s="1070">
        <v>3.0215858159903543E-2</v>
      </c>
    </row>
    <row r="48" spans="1:13">
      <c r="A48" s="1068" t="s">
        <v>847</v>
      </c>
      <c r="B48" s="1069">
        <v>445</v>
      </c>
      <c r="C48" s="1070">
        <v>0.44701306878225461</v>
      </c>
      <c r="D48" s="1071">
        <v>0.21246124470571523</v>
      </c>
      <c r="E48" s="1070">
        <v>0.26977878012660267</v>
      </c>
      <c r="F48" s="1071">
        <v>0.21566846091516509</v>
      </c>
      <c r="G48" s="1071">
        <v>0.27497104243290915</v>
      </c>
      <c r="H48" s="1071">
        <v>0.14227983754560394</v>
      </c>
      <c r="I48" s="1070">
        <v>0.24466857575757581</v>
      </c>
      <c r="J48" s="1074">
        <v>0.34694683304355656</v>
      </c>
      <c r="K48" s="1074">
        <v>7.3900223319012678E-2</v>
      </c>
      <c r="L48" s="1074">
        <v>0.1015763279006907</v>
      </c>
      <c r="M48" s="1070">
        <v>1.4126666427455688E-2</v>
      </c>
    </row>
    <row r="49" spans="1:13">
      <c r="A49" s="1068" t="s">
        <v>848</v>
      </c>
      <c r="B49" s="1069">
        <v>455</v>
      </c>
      <c r="C49" s="1070">
        <v>0.33301127087840998</v>
      </c>
      <c r="D49" s="1071">
        <v>7.3294500260738332E-2</v>
      </c>
      <c r="E49" s="1070">
        <v>7.9091470031590949E-2</v>
      </c>
      <c r="F49" s="1071">
        <v>7.4148996004438195E-2</v>
      </c>
      <c r="G49" s="1071">
        <v>8.0087396011284812E-2</v>
      </c>
      <c r="H49" s="1071">
        <v>6.8531772382227199E-2</v>
      </c>
      <c r="I49" s="1070">
        <v>0.28579750700280121</v>
      </c>
      <c r="J49" s="1074">
        <v>0.39543370018699597</v>
      </c>
      <c r="K49" s="1074">
        <v>2.9061543132907937E-2</v>
      </c>
      <c r="L49" s="1074">
        <v>9.7878734171940512E-2</v>
      </c>
      <c r="M49" s="1070">
        <v>2.7921644668356761E-2</v>
      </c>
    </row>
    <row r="50" spans="1:13">
      <c r="A50" s="1068" t="s">
        <v>849</v>
      </c>
      <c r="B50" s="1069">
        <v>168</v>
      </c>
      <c r="C50" s="1070">
        <v>0.31470215962990788</v>
      </c>
      <c r="D50" s="1071">
        <v>0.20792998598943843</v>
      </c>
      <c r="E50" s="1070">
        <v>0.26251465440107652</v>
      </c>
      <c r="F50" s="1071">
        <v>0.24711971203415931</v>
      </c>
      <c r="G50" s="1071">
        <v>0.32823241089474708</v>
      </c>
      <c r="H50" s="1071">
        <v>0.2056651335052623</v>
      </c>
      <c r="I50" s="1070">
        <v>0.33707954248366007</v>
      </c>
      <c r="J50" s="1074">
        <v>0.29332300045496484</v>
      </c>
      <c r="K50" s="1074">
        <v>0.12266179971609428</v>
      </c>
      <c r="L50" s="1074">
        <v>6.1288461210213661E-2</v>
      </c>
      <c r="M50" s="1070">
        <v>7.5716115009830474E-3</v>
      </c>
    </row>
    <row r="51" spans="1:13">
      <c r="A51" s="1068" t="s">
        <v>850</v>
      </c>
      <c r="B51" s="1069">
        <v>223</v>
      </c>
      <c r="C51" s="1070">
        <v>0.64708326320128717</v>
      </c>
      <c r="D51" s="1071">
        <v>0.32017771801850869</v>
      </c>
      <c r="E51" s="1070">
        <v>0.47097267404251653</v>
      </c>
      <c r="F51" s="1071">
        <v>0.32765209380750854</v>
      </c>
      <c r="G51" s="1071">
        <v>0.48732522372681053</v>
      </c>
      <c r="H51" s="1071">
        <v>0.15976905706743341</v>
      </c>
      <c r="I51" s="1070">
        <v>0.22312352272727268</v>
      </c>
      <c r="J51" s="1074">
        <v>0.29027230215713185</v>
      </c>
      <c r="K51" s="1074">
        <v>7.02463449074818E-2</v>
      </c>
      <c r="L51" s="1074">
        <v>0.42625221090165999</v>
      </c>
      <c r="M51" s="1070">
        <v>3.8918053473705382E-2</v>
      </c>
    </row>
    <row r="52" spans="1:13">
      <c r="A52" s="1068" t="s">
        <v>851</v>
      </c>
      <c r="B52" s="1069">
        <v>654</v>
      </c>
      <c r="C52" s="1070">
        <v>0.61512029204637964</v>
      </c>
      <c r="D52" s="1071">
        <v>0.32216316938098616</v>
      </c>
      <c r="E52" s="1070">
        <v>0.47528129902115296</v>
      </c>
      <c r="F52" s="1071">
        <v>0.32894124607864822</v>
      </c>
      <c r="G52" s="1071">
        <v>0.49018248276543641</v>
      </c>
      <c r="H52" s="1071">
        <v>5.7061387842559444E-2</v>
      </c>
      <c r="I52" s="1070">
        <v>0.19473105022831053</v>
      </c>
      <c r="J52" s="1074">
        <v>0.32251873567478789</v>
      </c>
      <c r="K52" s="1074">
        <v>1.0020319343157622E-2</v>
      </c>
      <c r="L52" s="1074">
        <v>0.42101555150172809</v>
      </c>
      <c r="M52" s="1070">
        <v>2.4421772695428744E-2</v>
      </c>
    </row>
    <row r="53" spans="1:13">
      <c r="A53" s="1068" t="s">
        <v>852</v>
      </c>
      <c r="B53" s="1069">
        <v>575</v>
      </c>
      <c r="C53" s="1070">
        <v>0.4088883096168805</v>
      </c>
      <c r="D53" s="1071">
        <v>9.7827396655074811E-2</v>
      </c>
      <c r="E53" s="1070">
        <v>0.10843534407093132</v>
      </c>
      <c r="F53" s="1071">
        <v>9.9509529044573511E-2</v>
      </c>
      <c r="G53" s="1071">
        <v>0.11050592122201273</v>
      </c>
      <c r="H53" s="1071">
        <v>0.12035865084485994</v>
      </c>
      <c r="I53" s="1070">
        <v>0.17256216710182756</v>
      </c>
      <c r="J53" s="1074">
        <v>0.35715395652297538</v>
      </c>
      <c r="K53" s="1074">
        <v>5.1762335283065307E-2</v>
      </c>
      <c r="L53" s="1074">
        <v>0.19477136450840654</v>
      </c>
      <c r="M53" s="1070">
        <v>2.639129770310884E-2</v>
      </c>
    </row>
    <row r="54" spans="1:13">
      <c r="A54" s="1068" t="s">
        <v>853</v>
      </c>
      <c r="B54" s="1069">
        <v>266</v>
      </c>
      <c r="C54" s="1070">
        <v>0.43335779886567061</v>
      </c>
      <c r="D54" s="1071">
        <v>9.5511709851921353E-2</v>
      </c>
      <c r="E54" s="1070">
        <v>0.10559750843903641</v>
      </c>
      <c r="F54" s="1071">
        <v>9.7074352439888809E-2</v>
      </c>
      <c r="G54" s="1071">
        <v>0.10751090380719992</v>
      </c>
      <c r="H54" s="1071">
        <v>0.14318180298464608</v>
      </c>
      <c r="I54" s="1070">
        <v>0.29226198156682026</v>
      </c>
      <c r="J54" s="1074">
        <v>0.39747089362656346</v>
      </c>
      <c r="K54" s="1074">
        <v>3.4853923377490444E-2</v>
      </c>
      <c r="L54" s="1074">
        <v>3.5812310591667791E-2</v>
      </c>
      <c r="M54" s="1070">
        <v>9.3720016589010566E-3</v>
      </c>
    </row>
    <row r="55" spans="1:13">
      <c r="A55" s="1068" t="s">
        <v>854</v>
      </c>
      <c r="B55" s="1069">
        <v>215</v>
      </c>
      <c r="C55" s="1070">
        <v>0.33529823536974218</v>
      </c>
      <c r="D55" s="1071">
        <v>0.27986872586604378</v>
      </c>
      <c r="E55" s="1070">
        <v>0.3886357056255047</v>
      </c>
      <c r="F55" s="1071">
        <v>0.28118959524670251</v>
      </c>
      <c r="G55" s="1071">
        <v>0.39118743049248061</v>
      </c>
      <c r="H55" s="1071">
        <v>0.14535346913165509</v>
      </c>
      <c r="I55" s="1070">
        <v>0.22860958823529412</v>
      </c>
      <c r="J55" s="1074">
        <v>0.23025625937363273</v>
      </c>
      <c r="K55" s="1074">
        <v>0.122156222302477</v>
      </c>
      <c r="L55" s="1074">
        <v>6.2961090174500764E-3</v>
      </c>
      <c r="M55" s="1070">
        <v>9.229958207752657E-4</v>
      </c>
    </row>
    <row r="56" spans="1:13">
      <c r="A56" s="1068" t="s">
        <v>855</v>
      </c>
      <c r="B56" s="1069">
        <v>142</v>
      </c>
      <c r="C56" s="1070">
        <v>0.4844518188399769</v>
      </c>
      <c r="D56" s="1071">
        <v>0.5183095295624478</v>
      </c>
      <c r="E56" s="1070">
        <v>1.0760219713120587</v>
      </c>
      <c r="F56" s="1071">
        <v>0.51902905276253319</v>
      </c>
      <c r="G56" s="1071">
        <v>1.0791276598797896</v>
      </c>
      <c r="H56" s="1071">
        <v>0.16746415798925821</v>
      </c>
      <c r="I56" s="1070">
        <v>0.28737897435897436</v>
      </c>
      <c r="J56" s="1074">
        <v>0.22915969631505403</v>
      </c>
      <c r="K56" s="1074">
        <v>0.13174344714378117</v>
      </c>
      <c r="L56" s="1074">
        <v>5.8009503046760648E-3</v>
      </c>
      <c r="M56" s="1070">
        <v>5.0953709937825748E-4</v>
      </c>
    </row>
    <row r="57" spans="1:13">
      <c r="A57" s="1068" t="s">
        <v>856</v>
      </c>
      <c r="B57" s="1069">
        <v>231</v>
      </c>
      <c r="C57" s="1070">
        <v>0.25126987737761253</v>
      </c>
      <c r="D57" s="1071">
        <v>0.21404166023337381</v>
      </c>
      <c r="E57" s="1070">
        <v>0.27233206825813311</v>
      </c>
      <c r="F57" s="1071">
        <v>0.21902306388736686</v>
      </c>
      <c r="G57" s="1071">
        <v>0.28044754429954016</v>
      </c>
      <c r="H57" s="1071">
        <v>0.15522217858995871</v>
      </c>
      <c r="I57" s="1070">
        <v>0.31691643678160925</v>
      </c>
      <c r="J57" s="1074">
        <v>0.25946795248532478</v>
      </c>
      <c r="K57" s="1074">
        <v>0.12624646637669251</v>
      </c>
      <c r="L57" s="1074">
        <v>1.7111258327126826E-2</v>
      </c>
      <c r="M57" s="1070">
        <v>2.0773020885519805E-3</v>
      </c>
    </row>
    <row r="58" spans="1:13">
      <c r="A58" s="1068" t="s">
        <v>857</v>
      </c>
      <c r="B58" s="1069">
        <v>1706</v>
      </c>
      <c r="C58" s="1070">
        <v>0.47738172755617847</v>
      </c>
      <c r="D58" s="1071">
        <v>0.31083922170698203</v>
      </c>
      <c r="E58" s="1070">
        <v>0.45104020933533034</v>
      </c>
      <c r="F58" s="1071">
        <v>0.31163526323852414</v>
      </c>
      <c r="G58" s="1071">
        <v>0.45271822711991755</v>
      </c>
      <c r="H58" s="1071">
        <v>4.7028453315935075E-2</v>
      </c>
      <c r="I58" s="1070">
        <v>0.32417970312499961</v>
      </c>
      <c r="J58" s="1074">
        <v>0.31471564398253271</v>
      </c>
      <c r="K58" s="1074">
        <v>4.617673940144125E-2</v>
      </c>
      <c r="L58" s="1074">
        <v>6.8978173860095998E-2</v>
      </c>
      <c r="M58" s="1070">
        <v>1.4852162404567892E-3</v>
      </c>
    </row>
    <row r="59" spans="1:13">
      <c r="A59" s="1068" t="s">
        <v>858</v>
      </c>
      <c r="B59" s="1069">
        <v>1421</v>
      </c>
      <c r="C59" s="1070">
        <v>0.30512563042581725</v>
      </c>
      <c r="D59" s="1071">
        <v>0.1162103210555937</v>
      </c>
      <c r="E59" s="1070">
        <v>0.13149092349029773</v>
      </c>
      <c r="F59" s="1071">
        <v>0.11763369801992109</v>
      </c>
      <c r="G59" s="1071">
        <v>0.1333161723832206</v>
      </c>
      <c r="H59" s="1071">
        <v>0.15760278040714831</v>
      </c>
      <c r="I59" s="1070">
        <v>0.18650290613718426</v>
      </c>
      <c r="J59" s="1074">
        <v>0.27713763873825858</v>
      </c>
      <c r="K59" s="1074">
        <v>5.801723162179892E-2</v>
      </c>
      <c r="L59" s="1074">
        <v>0.1928072532142287</v>
      </c>
      <c r="M59" s="1070">
        <v>2.6816269523612254E-2</v>
      </c>
    </row>
    <row r="60" spans="1:13">
      <c r="A60" s="1068" t="s">
        <v>859</v>
      </c>
      <c r="B60" s="1069">
        <v>1706</v>
      </c>
      <c r="C60" s="1070">
        <v>0.34864198170827615</v>
      </c>
      <c r="D60" s="1071">
        <v>0.2057240289248686</v>
      </c>
      <c r="E60" s="1070">
        <v>0.25900824954631407</v>
      </c>
      <c r="F60" s="1071">
        <v>0.20623066927888656</v>
      </c>
      <c r="G60" s="1071">
        <v>0.25981183865032015</v>
      </c>
      <c r="H60" s="1071">
        <v>4.4047782417602779E-2</v>
      </c>
      <c r="I60" s="1070">
        <v>9.8440268576544365E-2</v>
      </c>
      <c r="J60" s="1074">
        <v>0.53066528746054042</v>
      </c>
      <c r="K60" s="1074">
        <v>0.14528602479853711</v>
      </c>
      <c r="L60" s="1074">
        <v>0.48847359298097848</v>
      </c>
      <c r="M60" s="1070">
        <v>4.956864100974704E-2</v>
      </c>
    </row>
    <row r="61" spans="1:13">
      <c r="A61" s="1068" t="s">
        <v>860</v>
      </c>
      <c r="B61" s="1069">
        <v>145</v>
      </c>
      <c r="C61" s="1070">
        <v>0.35420364149028932</v>
      </c>
      <c r="D61" s="1071">
        <v>0.21291044142882395</v>
      </c>
      <c r="E61" s="1070">
        <v>0.27050345047814606</v>
      </c>
      <c r="F61" s="1071">
        <v>0.21084330428256209</v>
      </c>
      <c r="G61" s="1071">
        <v>0.26717546138397807</v>
      </c>
      <c r="H61" s="1071">
        <v>0.13296911127852126</v>
      </c>
      <c r="I61" s="1070">
        <v>0.18927838709677419</v>
      </c>
      <c r="J61" s="1074">
        <v>0.29772457067346564</v>
      </c>
      <c r="K61" s="1074">
        <v>9.365684646580523E-2</v>
      </c>
      <c r="L61" s="1074">
        <v>0.19737264744659958</v>
      </c>
      <c r="M61" s="1070">
        <v>2.3909375105045556E-2</v>
      </c>
    </row>
    <row r="62" spans="1:13">
      <c r="A62" s="1068" t="s">
        <v>861</v>
      </c>
      <c r="B62" s="1069">
        <v>46</v>
      </c>
      <c r="C62" s="1070">
        <v>0.31053117207115249</v>
      </c>
      <c r="D62" s="1071">
        <v>0.20936061470810041</v>
      </c>
      <c r="E62" s="1070">
        <v>0.26479912157526236</v>
      </c>
      <c r="F62" s="1071">
        <v>0.21141520243342549</v>
      </c>
      <c r="G62" s="1071">
        <v>0.26809444347115663</v>
      </c>
      <c r="H62" s="1071">
        <v>0.22966977055414242</v>
      </c>
      <c r="I62" s="1070">
        <v>0.27034162790697669</v>
      </c>
      <c r="J62" s="1074">
        <v>0.24693832503207186</v>
      </c>
      <c r="K62" s="1074">
        <v>0.14213401629751615</v>
      </c>
      <c r="L62" s="1074">
        <v>0.54842094491270554</v>
      </c>
      <c r="M62" s="1070">
        <v>5.4151456230836399E-2</v>
      </c>
    </row>
    <row r="63" spans="1:13">
      <c r="A63" s="1068" t="s">
        <v>862</v>
      </c>
      <c r="B63" s="1069">
        <v>642</v>
      </c>
      <c r="C63" s="1070">
        <v>0.37464404321376754</v>
      </c>
      <c r="D63" s="1071">
        <v>0.27690232313086782</v>
      </c>
      <c r="E63" s="1070">
        <v>0.38293903021483816</v>
      </c>
      <c r="F63" s="1071">
        <v>0.27934371191618795</v>
      </c>
      <c r="G63" s="1071">
        <v>0.3876240539841101</v>
      </c>
      <c r="H63" s="1071">
        <v>5.2689368228282352E-2</v>
      </c>
      <c r="I63" s="1070">
        <v>0.22854470198675503</v>
      </c>
      <c r="J63" s="1074">
        <v>0.50734420557172799</v>
      </c>
      <c r="K63" s="1074">
        <v>0.14701654160439775</v>
      </c>
      <c r="L63" s="1074">
        <v>0.70085627897068659</v>
      </c>
      <c r="M63" s="1070">
        <v>7.3760098532493087E-2</v>
      </c>
    </row>
    <row r="64" spans="1:13">
      <c r="A64" s="1068" t="s">
        <v>863</v>
      </c>
      <c r="B64" s="1069">
        <v>165</v>
      </c>
      <c r="C64" s="1070">
        <v>0.56375760485518955</v>
      </c>
      <c r="D64" s="1071">
        <v>0.45116803934084532</v>
      </c>
      <c r="E64" s="1070">
        <v>0.82205132295682326</v>
      </c>
      <c r="F64" s="1071">
        <v>0.45189137008229102</v>
      </c>
      <c r="G64" s="1071">
        <v>0.82445585677083089</v>
      </c>
      <c r="H64" s="1071">
        <v>0.12535746901227049</v>
      </c>
      <c r="I64" s="1070">
        <v>0.25312346153846144</v>
      </c>
      <c r="J64" s="1074">
        <v>0.28328935985226933</v>
      </c>
      <c r="K64" s="1074">
        <v>7.6570100808053265E-2</v>
      </c>
      <c r="L64" s="1074">
        <v>0.62907539500367349</v>
      </c>
      <c r="M64" s="1070">
        <v>4.203906631894299E-2</v>
      </c>
    </row>
    <row r="65" spans="1:13">
      <c r="A65" s="1068" t="s">
        <v>864</v>
      </c>
      <c r="B65" s="1069">
        <v>457</v>
      </c>
      <c r="C65" s="1070">
        <v>0.42649391642463585</v>
      </c>
      <c r="D65" s="1071">
        <v>0.34540440285842416</v>
      </c>
      <c r="E65" s="1070">
        <v>0.52766074866177293</v>
      </c>
      <c r="F65" s="1071">
        <v>0.34863094715876269</v>
      </c>
      <c r="G65" s="1071">
        <v>0.53522798732616017</v>
      </c>
      <c r="H65" s="1071">
        <v>0.10558530274836321</v>
      </c>
      <c r="I65" s="1070">
        <v>0.23911264623955433</v>
      </c>
      <c r="J65" s="1074">
        <v>0.36575331163448283</v>
      </c>
      <c r="K65" s="1074">
        <v>9.7691968003210339E-2</v>
      </c>
      <c r="L65" s="1074">
        <v>0.38665383714262813</v>
      </c>
      <c r="M65" s="1070">
        <v>3.7560783717958235E-2</v>
      </c>
    </row>
    <row r="66" spans="1:13">
      <c r="A66" s="1068" t="s">
        <v>865</v>
      </c>
      <c r="B66" s="1069">
        <v>414</v>
      </c>
      <c r="C66" s="1070">
        <v>0.48499363192614731</v>
      </c>
      <c r="D66" s="1071">
        <v>0.26461005212715255</v>
      </c>
      <c r="E66" s="1070">
        <v>0.35982277551189068</v>
      </c>
      <c r="F66" s="1071">
        <v>0.26610220298790277</v>
      </c>
      <c r="G66" s="1071">
        <v>0.36258754839063301</v>
      </c>
      <c r="H66" s="1071">
        <v>0.1767353569715161</v>
      </c>
      <c r="I66" s="1070">
        <v>0.16517771739130438</v>
      </c>
      <c r="J66" s="1074">
        <v>0.28107576688049773</v>
      </c>
      <c r="K66" s="1074">
        <v>9.023807827454447E-2</v>
      </c>
      <c r="L66" s="1074">
        <v>0.36088266535831698</v>
      </c>
      <c r="M66" s="1070">
        <v>4.9240796702370464E-2</v>
      </c>
    </row>
    <row r="67" spans="1:13">
      <c r="A67" s="1082" t="s">
        <v>866</v>
      </c>
      <c r="B67" s="1083">
        <v>272</v>
      </c>
      <c r="C67" s="1084">
        <v>0.40719522589542906</v>
      </c>
      <c r="D67" s="1085">
        <v>0.33595548907473777</v>
      </c>
      <c r="E67" s="1084">
        <v>0.5059231475411583</v>
      </c>
      <c r="F67" s="1085">
        <v>0.33667454003593794</v>
      </c>
      <c r="G67" s="1085">
        <v>0.50755558222381281</v>
      </c>
      <c r="H67" s="1085">
        <v>0.14104913766133662</v>
      </c>
      <c r="I67" s="1084">
        <v>0.16976398936170203</v>
      </c>
      <c r="J67" s="1086">
        <v>0.28535354069030661</v>
      </c>
      <c r="K67" s="1086">
        <v>0.1407820808585625</v>
      </c>
      <c r="L67" s="1086">
        <v>0.50953811655311054</v>
      </c>
      <c r="M67" s="1084">
        <v>4.6738480301342852E-2</v>
      </c>
    </row>
    <row r="68" spans="1:13">
      <c r="A68" s="1068" t="s">
        <v>867</v>
      </c>
      <c r="B68" s="1069">
        <v>541</v>
      </c>
      <c r="C68" s="1070">
        <v>0.54706177072077844</v>
      </c>
      <c r="D68" s="1071">
        <v>0.47051405401166374</v>
      </c>
      <c r="E68" s="1070">
        <v>0.88862425448026605</v>
      </c>
      <c r="F68" s="1071">
        <v>0.47125737580749977</v>
      </c>
      <c r="G68" s="1071">
        <v>0.89127933751739374</v>
      </c>
      <c r="H68" s="1071">
        <v>0.16292302235535111</v>
      </c>
      <c r="I68" s="1070">
        <v>0.19057184855233861</v>
      </c>
      <c r="J68" s="1074">
        <v>0.21939735279878639</v>
      </c>
      <c r="K68" s="1074">
        <v>9.2872691937595203E-2</v>
      </c>
      <c r="L68" s="1074">
        <v>0.57771918832674918</v>
      </c>
      <c r="M68" s="1070">
        <v>5.3797834308885115E-2</v>
      </c>
    </row>
    <row r="69" spans="1:13">
      <c r="A69" s="1068" t="s">
        <v>868</v>
      </c>
      <c r="B69" s="1069">
        <v>947</v>
      </c>
      <c r="C69" s="1070">
        <v>0.22401204762849716</v>
      </c>
      <c r="D69" s="1071">
        <v>0.12751277394262167</v>
      </c>
      <c r="E69" s="1070">
        <v>0.14614858548569273</v>
      </c>
      <c r="F69" s="1071">
        <v>0.12800822175373266</v>
      </c>
      <c r="G69" s="1071">
        <v>0.14679980356142838</v>
      </c>
      <c r="H69" s="1071">
        <v>4.209805890790777E-2</v>
      </c>
      <c r="I69" s="1070">
        <v>0.1462040791476408</v>
      </c>
      <c r="J69" s="1074">
        <v>0.51152642318556052</v>
      </c>
      <c r="K69" s="1074">
        <v>0.14119259437598822</v>
      </c>
      <c r="L69" s="1074">
        <v>0.56744561034445862</v>
      </c>
      <c r="M69" s="1070">
        <v>7.8414945615038215E-2</v>
      </c>
    </row>
    <row r="70" spans="1:13">
      <c r="A70" s="1068" t="s">
        <v>869</v>
      </c>
      <c r="B70" s="1069">
        <v>337</v>
      </c>
      <c r="C70" s="1070">
        <v>0.26777957591743412</v>
      </c>
      <c r="D70" s="1071">
        <v>0.20316035451903788</v>
      </c>
      <c r="E70" s="1070">
        <v>0.25495763880625305</v>
      </c>
      <c r="F70" s="1071">
        <v>0.20641169071155921</v>
      </c>
      <c r="G70" s="1071">
        <v>0.26009920798434544</v>
      </c>
      <c r="H70" s="1071">
        <v>0.13447521146816901</v>
      </c>
      <c r="I70" s="1070">
        <v>0.17857729613733914</v>
      </c>
      <c r="J70" s="1074">
        <v>0.27407123703856845</v>
      </c>
      <c r="K70" s="1074">
        <v>8.2235180687881479E-2</v>
      </c>
      <c r="L70" s="1074">
        <v>0.17305028583377013</v>
      </c>
      <c r="M70" s="1070">
        <v>1.8494222949366451E-2</v>
      </c>
    </row>
    <row r="71" spans="1:13">
      <c r="A71" s="1068" t="s">
        <v>870</v>
      </c>
      <c r="B71" s="1069">
        <v>812</v>
      </c>
      <c r="C71" s="1070">
        <v>0.52227958453786638</v>
      </c>
      <c r="D71" s="1071">
        <v>0.36078161082213467</v>
      </c>
      <c r="E71" s="1070">
        <v>0.56441056285341884</v>
      </c>
      <c r="F71" s="1071">
        <v>0.36355830313820703</v>
      </c>
      <c r="G71" s="1071">
        <v>0.57123583343276108</v>
      </c>
      <c r="H71" s="1071">
        <v>2.6947931998019752E-2</v>
      </c>
      <c r="I71" s="1070">
        <v>0.44566917695473296</v>
      </c>
      <c r="J71" s="1074">
        <v>0.23920701412951273</v>
      </c>
      <c r="K71" s="1074">
        <v>3.3570113290741263E-2</v>
      </c>
      <c r="L71" s="1074">
        <v>0.65190205350059793</v>
      </c>
      <c r="M71" s="1070">
        <v>8.5206012615542184E-3</v>
      </c>
    </row>
    <row r="72" spans="1:13">
      <c r="A72" s="1068" t="s">
        <v>871</v>
      </c>
      <c r="B72" s="1069">
        <v>893</v>
      </c>
      <c r="C72" s="1070">
        <v>0.51461294901143684</v>
      </c>
      <c r="D72" s="1071">
        <v>0.67200459471898399</v>
      </c>
      <c r="E72" s="1070">
        <v>2.0488231966031103</v>
      </c>
      <c r="F72" s="1071">
        <v>0.67231315173264061</v>
      </c>
      <c r="G72" s="1071">
        <v>2.051694034373027</v>
      </c>
      <c r="H72" s="1071">
        <v>0.17115671118652617</v>
      </c>
      <c r="I72" s="1070">
        <v>9.158277243589738E-2</v>
      </c>
      <c r="J72" s="1074">
        <v>0.27273025739397344</v>
      </c>
      <c r="K72" s="1074">
        <v>0.1031201121544152</v>
      </c>
      <c r="L72" s="1074">
        <v>4.4370831602673085E-2</v>
      </c>
      <c r="M72" s="1070">
        <v>5.6417057389714035E-3</v>
      </c>
    </row>
    <row r="73" spans="1:13">
      <c r="A73" s="1068" t="s">
        <v>872</v>
      </c>
      <c r="B73" s="1069">
        <v>344</v>
      </c>
      <c r="C73" s="1070">
        <v>0.42567811845112702</v>
      </c>
      <c r="D73" s="1071">
        <v>0.51066602335397271</v>
      </c>
      <c r="E73" s="1070">
        <v>1.0435940435899398</v>
      </c>
      <c r="F73" s="1071">
        <v>0.53276499850842007</v>
      </c>
      <c r="G73" s="1071">
        <v>1.1402506165155546</v>
      </c>
      <c r="H73" s="1071">
        <v>0.13903447481115122</v>
      </c>
      <c r="I73" s="1070">
        <v>0.13928094339622649</v>
      </c>
      <c r="J73" s="1074">
        <v>0.24606295988272234</v>
      </c>
      <c r="K73" s="1074">
        <v>6.8147238854188621E-2</v>
      </c>
      <c r="L73" s="1074">
        <v>0.22808678858864639</v>
      </c>
      <c r="M73" s="1070">
        <v>1.4550691260380704E-2</v>
      </c>
    </row>
    <row r="74" spans="1:13">
      <c r="A74" s="1068" t="s">
        <v>873</v>
      </c>
      <c r="B74" s="1069">
        <v>739</v>
      </c>
      <c r="C74" s="1070">
        <v>0.45537853273620277</v>
      </c>
      <c r="D74" s="1071">
        <v>0.41583857264880897</v>
      </c>
      <c r="E74" s="1070">
        <v>0.71185558165724572</v>
      </c>
      <c r="F74" s="1071">
        <v>0.42204572533912404</v>
      </c>
      <c r="G74" s="1071">
        <v>0.73024068484789073</v>
      </c>
      <c r="H74" s="1071">
        <v>0.13994369284956834</v>
      </c>
      <c r="I74" s="1070">
        <v>0.19172714285714285</v>
      </c>
      <c r="J74" s="1074">
        <v>0.26335774156083375</v>
      </c>
      <c r="K74" s="1074">
        <v>4.2872693368481207E-2</v>
      </c>
      <c r="L74" s="1074">
        <v>0.49899656793162755</v>
      </c>
      <c r="M74" s="1070">
        <v>5.0844078604620896E-3</v>
      </c>
    </row>
    <row r="75" spans="1:13">
      <c r="A75" s="1068" t="s">
        <v>874</v>
      </c>
      <c r="B75" s="1069">
        <v>324</v>
      </c>
      <c r="C75" s="1070">
        <v>0.4444817330416328</v>
      </c>
      <c r="D75" s="1071">
        <v>0.19176038059393147</v>
      </c>
      <c r="E75" s="1070">
        <v>0.23725684313130527</v>
      </c>
      <c r="F75" s="1071">
        <v>0.19785653987639573</v>
      </c>
      <c r="G75" s="1071">
        <v>0.246659793057351</v>
      </c>
      <c r="H75" s="1071">
        <v>0.11406308360986638</v>
      </c>
      <c r="I75" s="1070">
        <v>0.21046493975903624</v>
      </c>
      <c r="J75" s="1074">
        <v>0.31771923679635966</v>
      </c>
      <c r="K75" s="1074">
        <v>5.5489784905135058E-2</v>
      </c>
      <c r="L75" s="1074">
        <v>0.25334179958260011</v>
      </c>
      <c r="M75" s="1070">
        <v>2.9938879748781438E-2</v>
      </c>
    </row>
    <row r="76" spans="1:13">
      <c r="A76" s="1068" t="s">
        <v>875</v>
      </c>
      <c r="B76" s="1069">
        <v>38</v>
      </c>
      <c r="C76" s="1070">
        <v>0.22791796338405121</v>
      </c>
      <c r="D76" s="1071">
        <v>0.23980865246847696</v>
      </c>
      <c r="E76" s="1070">
        <v>0.31545827671832682</v>
      </c>
      <c r="F76" s="1071">
        <v>0.24410252987292733</v>
      </c>
      <c r="G76" s="1071">
        <v>0.32293074063588506</v>
      </c>
      <c r="H76" s="1071">
        <v>0.11304052568198376</v>
      </c>
      <c r="I76" s="1070">
        <v>0.33359656250000003</v>
      </c>
      <c r="J76" s="1074">
        <v>0.24501934609942183</v>
      </c>
      <c r="K76" s="1074">
        <v>9.1821816416506621E-2</v>
      </c>
      <c r="L76" s="1074">
        <v>1.3477989001411483E-3</v>
      </c>
      <c r="M76" s="1070">
        <v>3.399766467170796E-4</v>
      </c>
    </row>
    <row r="77" spans="1:13">
      <c r="A77" s="1068" t="s">
        <v>876</v>
      </c>
      <c r="B77" s="1069">
        <v>385</v>
      </c>
      <c r="C77" s="1070">
        <v>0.80351945857210982</v>
      </c>
      <c r="D77" s="1071">
        <v>0.23248014451057239</v>
      </c>
      <c r="E77" s="1070">
        <v>0.30289788967391051</v>
      </c>
      <c r="F77" s="1071">
        <v>0.24117773192847775</v>
      </c>
      <c r="G77" s="1071">
        <v>0.31783164790539031</v>
      </c>
      <c r="H77" s="1071">
        <v>0.1062992895993016</v>
      </c>
      <c r="I77" s="1070">
        <v>0.22781235099337752</v>
      </c>
      <c r="J77" s="1074">
        <v>0.2914595263396178</v>
      </c>
      <c r="K77" s="1074">
        <v>4.961786585266522E-2</v>
      </c>
      <c r="L77" s="1074">
        <v>0.42925650349644051</v>
      </c>
      <c r="M77" s="1070">
        <v>3.2636457776086904E-2</v>
      </c>
    </row>
    <row r="78" spans="1:13">
      <c r="A78" s="1068" t="s">
        <v>877</v>
      </c>
      <c r="B78" s="1069">
        <v>196</v>
      </c>
      <c r="C78" s="1070">
        <v>0.59444362969128828</v>
      </c>
      <c r="D78" s="1071">
        <v>0.28734762881737252</v>
      </c>
      <c r="E78" s="1070">
        <v>0.40320868972978624</v>
      </c>
      <c r="F78" s="1071">
        <v>0.29472215166337895</v>
      </c>
      <c r="G78" s="1071">
        <v>0.41788091368312968</v>
      </c>
      <c r="H78" s="1071">
        <v>0.1928389281223383</v>
      </c>
      <c r="I78" s="1070">
        <v>0.25557653333333324</v>
      </c>
      <c r="J78" s="1074">
        <v>0.29703781136560709</v>
      </c>
      <c r="K78" s="1074">
        <v>8.2334949726918322E-2</v>
      </c>
      <c r="L78" s="1074">
        <v>0.31949152903904166</v>
      </c>
      <c r="M78" s="1070">
        <v>3.2387207514491118E-2</v>
      </c>
    </row>
    <row r="79" spans="1:13">
      <c r="A79" s="1068" t="s">
        <v>878</v>
      </c>
      <c r="B79" s="1069">
        <v>98</v>
      </c>
      <c r="C79" s="1070">
        <v>0.70631806905238081</v>
      </c>
      <c r="D79" s="1071">
        <v>0.1339570870864521</v>
      </c>
      <c r="E79" s="1070">
        <v>0.15467719334575777</v>
      </c>
      <c r="F79" s="1071">
        <v>0.13867834864294046</v>
      </c>
      <c r="G79" s="1071">
        <v>0.16100645841706768</v>
      </c>
      <c r="H79" s="1071">
        <v>0.19947984939777053</v>
      </c>
      <c r="I79" s="1070">
        <v>0.32884731707317066</v>
      </c>
      <c r="J79" s="1074">
        <v>0.28844314128208381</v>
      </c>
      <c r="K79" s="1074">
        <v>7.1192352156446329E-2</v>
      </c>
      <c r="L79" s="1074">
        <v>0.43179776233820089</v>
      </c>
      <c r="M79" s="1070">
        <v>3.3432794997455162E-2</v>
      </c>
    </row>
    <row r="80" spans="1:13">
      <c r="A80" s="1068" t="s">
        <v>879</v>
      </c>
      <c r="B80" s="1069">
        <v>1002</v>
      </c>
      <c r="C80" s="1070">
        <v>0.5243049440544153</v>
      </c>
      <c r="D80" s="1071">
        <v>0.39098395475435155</v>
      </c>
      <c r="E80" s="1070">
        <v>0.64199286341732908</v>
      </c>
      <c r="F80" s="1071">
        <v>0.39198495581480319</v>
      </c>
      <c r="G80" s="1071">
        <v>0.64469614619503979</v>
      </c>
      <c r="H80" s="1071">
        <v>0.16373222291798073</v>
      </c>
      <c r="I80" s="1070">
        <v>0.17812382215288611</v>
      </c>
      <c r="J80" s="1074">
        <v>0.2967655843359035</v>
      </c>
      <c r="K80" s="1074">
        <v>7.3924476924558419E-2</v>
      </c>
      <c r="L80" s="1074">
        <v>0.17180656560371221</v>
      </c>
      <c r="M80" s="1070">
        <v>3.0167952331214581E-2</v>
      </c>
    </row>
    <row r="81" spans="1:13">
      <c r="A81" s="1068" t="s">
        <v>880</v>
      </c>
      <c r="B81" s="1069">
        <v>204</v>
      </c>
      <c r="C81" s="1070">
        <v>0.51620822125424426</v>
      </c>
      <c r="D81" s="1071">
        <v>0.23422812178942121</v>
      </c>
      <c r="E81" s="1070">
        <v>0.30587192929669205</v>
      </c>
      <c r="F81" s="1071">
        <v>0.25060880033563432</v>
      </c>
      <c r="G81" s="1071">
        <v>0.33441652430382957</v>
      </c>
      <c r="H81" s="1071">
        <v>0.19115568554019613</v>
      </c>
      <c r="I81" s="1070">
        <v>0.21138435483870974</v>
      </c>
      <c r="J81" s="1074">
        <v>0.24699731612176148</v>
      </c>
      <c r="K81" s="1074">
        <v>8.4809070614148302E-2</v>
      </c>
      <c r="L81" s="1074">
        <v>0.42319818283514832</v>
      </c>
      <c r="M81" s="1070">
        <v>3.6168549576930865E-2</v>
      </c>
    </row>
    <row r="82" spans="1:13">
      <c r="A82" s="1068" t="s">
        <v>881</v>
      </c>
      <c r="B82" s="1069">
        <v>184</v>
      </c>
      <c r="C82" s="1070">
        <v>0.57304842658134736</v>
      </c>
      <c r="D82" s="1071">
        <v>0.34058667157621214</v>
      </c>
      <c r="E82" s="1070">
        <v>0.51649952601098459</v>
      </c>
      <c r="F82" s="1071">
        <v>0.34859286084122793</v>
      </c>
      <c r="G82" s="1071">
        <v>0.53513822598168193</v>
      </c>
      <c r="H82" s="1071">
        <v>0.20236456393338445</v>
      </c>
      <c r="I82" s="1070">
        <v>0.20478828025477713</v>
      </c>
      <c r="J82" s="1074">
        <v>0.22686440685305706</v>
      </c>
      <c r="K82" s="1074">
        <v>9.4498341980503359E-2</v>
      </c>
      <c r="L82" s="1074">
        <v>0.43715405901503679</v>
      </c>
      <c r="M82" s="1070">
        <v>4.0511191065520334E-2</v>
      </c>
    </row>
    <row r="83" spans="1:13">
      <c r="A83" s="1068" t="s">
        <v>882</v>
      </c>
      <c r="B83" s="1069">
        <v>353</v>
      </c>
      <c r="C83" s="1070">
        <v>0.42694150462531039</v>
      </c>
      <c r="D83" s="1071">
        <v>8.8352488267929102E-2</v>
      </c>
      <c r="E83" s="1070">
        <v>9.6915186111861507E-2</v>
      </c>
      <c r="F83" s="1071">
        <v>8.5126389408453337E-2</v>
      </c>
      <c r="G83" s="1071">
        <v>9.3047158014987003E-2</v>
      </c>
      <c r="H83" s="1071">
        <v>0.10702026420144505</v>
      </c>
      <c r="I83" s="1070">
        <v>0.21627867346938787</v>
      </c>
      <c r="J83" s="1074">
        <v>0.43898595970442778</v>
      </c>
      <c r="K83" s="1074">
        <v>2.3979566647815607E-2</v>
      </c>
      <c r="L83" s="1074">
        <v>0.24891463737779387</v>
      </c>
      <c r="M83" s="1070">
        <v>6.9086833988376464E-2</v>
      </c>
    </row>
    <row r="84" spans="1:13">
      <c r="A84" s="1068" t="s">
        <v>883</v>
      </c>
      <c r="B84" s="1069">
        <v>479</v>
      </c>
      <c r="C84" s="1070">
        <v>0.503574113853407</v>
      </c>
      <c r="D84" s="1071">
        <v>0.21313295686093464</v>
      </c>
      <c r="E84" s="1070">
        <v>0.27086273179097553</v>
      </c>
      <c r="F84" s="1071">
        <v>0.22794139189461252</v>
      </c>
      <c r="G84" s="1071">
        <v>0.2952384566425274</v>
      </c>
      <c r="H84" s="1071">
        <v>0.16780436136769647</v>
      </c>
      <c r="I84" s="1070">
        <v>0.2517317662337662</v>
      </c>
      <c r="J84" s="1074">
        <v>0.31635057143527651</v>
      </c>
      <c r="K84" s="1074">
        <v>8.6844724157943171E-2</v>
      </c>
      <c r="L84" s="1074">
        <v>0.31659646082170073</v>
      </c>
      <c r="M84" s="1070">
        <v>2.2291862084424852E-2</v>
      </c>
    </row>
    <row r="85" spans="1:13">
      <c r="A85" s="1068" t="s">
        <v>884</v>
      </c>
      <c r="B85" s="1069">
        <v>90</v>
      </c>
      <c r="C85" s="1070">
        <v>0.36294167715465131</v>
      </c>
      <c r="D85" s="1071">
        <v>0.28120106287181068</v>
      </c>
      <c r="E85" s="1070">
        <v>0.39120962531649073</v>
      </c>
      <c r="F85" s="1071">
        <v>0.28118528694520339</v>
      </c>
      <c r="G85" s="1071">
        <v>0.39117909224510838</v>
      </c>
      <c r="H85" s="1071">
        <v>0.16412855069231705</v>
      </c>
      <c r="I85" s="1070">
        <v>0.13423828947368416</v>
      </c>
      <c r="J85" s="1074">
        <v>0.2558277620529969</v>
      </c>
      <c r="K85" s="1074">
        <v>0.13924705742004043</v>
      </c>
      <c r="L85" s="1074">
        <v>0.39151546568969775</v>
      </c>
      <c r="M85" s="1070">
        <v>4.0189388798300529E-2</v>
      </c>
    </row>
    <row r="86" spans="1:13">
      <c r="A86" s="1068" t="s">
        <v>885</v>
      </c>
      <c r="B86" s="1069">
        <v>581</v>
      </c>
      <c r="C86" s="1070">
        <v>0.29806980086835116</v>
      </c>
      <c r="D86" s="1071">
        <v>6.6205563118355529E-2</v>
      </c>
      <c r="E86" s="1070">
        <v>7.089950475550634E-2</v>
      </c>
      <c r="F86" s="1071">
        <v>6.6598638330346419E-2</v>
      </c>
      <c r="G86" s="1071">
        <v>7.1350483366786427E-2</v>
      </c>
      <c r="H86" s="1071">
        <v>0.10092090006991444</v>
      </c>
      <c r="I86" s="1070">
        <v>0.17908845982142857</v>
      </c>
      <c r="J86" s="1074">
        <v>0.34356638448587645</v>
      </c>
      <c r="K86" s="1074">
        <v>5.2440482895621407E-2</v>
      </c>
      <c r="L86" s="1074">
        <v>0.29851923736211661</v>
      </c>
      <c r="M86" s="1070">
        <v>8.5421701803532618E-2</v>
      </c>
    </row>
    <row r="87" spans="1:13">
      <c r="A87" s="1068" t="s">
        <v>886</v>
      </c>
      <c r="B87" s="1069">
        <v>324</v>
      </c>
      <c r="C87" s="1070">
        <v>0.25783165772126543</v>
      </c>
      <c r="D87" s="1071">
        <v>3.8922786669120309E-2</v>
      </c>
      <c r="E87" s="1070">
        <v>4.0499125490888077E-2</v>
      </c>
      <c r="F87" s="1071">
        <v>3.9271042827220777E-2</v>
      </c>
      <c r="G87" s="1071">
        <v>4.0876297663377505E-2</v>
      </c>
      <c r="H87" s="1071">
        <v>0.13154464776139105</v>
      </c>
      <c r="I87" s="1070">
        <v>0.18860246478873244</v>
      </c>
      <c r="J87" s="1074">
        <v>0.33073648727489308</v>
      </c>
      <c r="K87" s="1074">
        <v>4.0467981519882054E-2</v>
      </c>
      <c r="L87" s="1074">
        <v>0.20737997683606108</v>
      </c>
      <c r="M87" s="1070">
        <v>4.376731769666331E-2</v>
      </c>
    </row>
    <row r="88" spans="1:13">
      <c r="A88" s="1068" t="s">
        <v>887</v>
      </c>
      <c r="B88" s="1069">
        <v>348</v>
      </c>
      <c r="C88" s="1070">
        <v>0.38018311532898491</v>
      </c>
      <c r="D88" s="1071">
        <v>0.28584997377218435</v>
      </c>
      <c r="E88" s="1070">
        <v>0.40026599912354754</v>
      </c>
      <c r="F88" s="1071">
        <v>0.29122993438649519</v>
      </c>
      <c r="G88" s="1071">
        <v>0.41089480004267576</v>
      </c>
      <c r="H88" s="1071">
        <v>0.11544107956077043</v>
      </c>
      <c r="I88" s="1070">
        <v>0.15982809523809524</v>
      </c>
      <c r="J88" s="1074">
        <v>0.28900935389708543</v>
      </c>
      <c r="K88" s="1074">
        <v>0.1595209427589542</v>
      </c>
      <c r="L88" s="1074">
        <v>0.47422389484786953</v>
      </c>
      <c r="M88" s="1070">
        <v>4.341190952097583E-2</v>
      </c>
    </row>
    <row r="89" spans="1:13">
      <c r="A89" s="1068" t="s">
        <v>888</v>
      </c>
      <c r="B89" s="1069">
        <v>84</v>
      </c>
      <c r="C89" s="1070">
        <v>0.38051495822183867</v>
      </c>
      <c r="D89" s="1071">
        <v>7.5005457072703993E-2</v>
      </c>
      <c r="E89" s="1070">
        <v>8.1087458997689876E-2</v>
      </c>
      <c r="F89" s="1071">
        <v>7.6069436057585413E-2</v>
      </c>
      <c r="G89" s="1071">
        <v>8.2332416554115162E-2</v>
      </c>
      <c r="H89" s="1071">
        <v>0.13794942331838977</v>
      </c>
      <c r="I89" s="1070">
        <v>0.20349218750000003</v>
      </c>
      <c r="J89" s="1074">
        <v>0.30489662620660396</v>
      </c>
      <c r="K89" s="1074">
        <v>3.9706405119959549E-2</v>
      </c>
      <c r="L89" s="1074">
        <v>0.21251725606661906</v>
      </c>
      <c r="M89" s="1070">
        <v>1.6634045407804259E-2</v>
      </c>
    </row>
    <row r="90" spans="1:13">
      <c r="A90" s="1068" t="s">
        <v>889</v>
      </c>
      <c r="B90" s="1069">
        <v>317</v>
      </c>
      <c r="C90" s="1070">
        <v>0.18060828390444947</v>
      </c>
      <c r="D90" s="1071">
        <v>3.5247398525227285E-2</v>
      </c>
      <c r="E90" s="1070">
        <v>3.6535168157459448E-2</v>
      </c>
      <c r="F90" s="1071">
        <v>3.517976424472375E-2</v>
      </c>
      <c r="G90" s="1071">
        <v>3.6462506631802234E-2</v>
      </c>
      <c r="H90" s="1071">
        <v>9.5090402583538028E-2</v>
      </c>
      <c r="I90" s="1070">
        <v>0.20577296296296296</v>
      </c>
      <c r="J90" s="1074">
        <v>0.41354487083788249</v>
      </c>
      <c r="K90" s="1074">
        <v>4.4518360706497132E-2</v>
      </c>
      <c r="L90" s="1074">
        <v>0.20041825214278361</v>
      </c>
      <c r="M90" s="1070">
        <v>5.0665962338356796E-2</v>
      </c>
    </row>
    <row r="91" spans="1:13">
      <c r="A91" s="1068" t="s">
        <v>890</v>
      </c>
      <c r="B91" s="1069">
        <v>151</v>
      </c>
      <c r="C91" s="1070">
        <v>0.39519562717887302</v>
      </c>
      <c r="D91" s="1071">
        <v>6.1420432769089289E-2</v>
      </c>
      <c r="E91" s="1070">
        <v>6.5439771878156111E-2</v>
      </c>
      <c r="F91" s="1071">
        <v>6.3411030290334278E-2</v>
      </c>
      <c r="G91" s="1071">
        <v>6.7704224949383218E-2</v>
      </c>
      <c r="H91" s="1071">
        <v>0.10119679968247933</v>
      </c>
      <c r="I91" s="1070">
        <v>0.21009178861788616</v>
      </c>
      <c r="J91" s="1074">
        <v>0.36629598047922113</v>
      </c>
      <c r="K91" s="1074">
        <v>7.7018488204548723E-3</v>
      </c>
      <c r="L91" s="1074">
        <v>0.15371616351471512</v>
      </c>
      <c r="M91" s="1070">
        <v>3.0673584213237973E-2</v>
      </c>
    </row>
    <row r="92" spans="1:13">
      <c r="A92" s="1068" t="s">
        <v>891</v>
      </c>
      <c r="B92" s="1069">
        <v>1603</v>
      </c>
      <c r="C92" s="1070">
        <v>0.39555152038839425</v>
      </c>
      <c r="D92" s="1071">
        <v>5.3698927403957208E-2</v>
      </c>
      <c r="E92" s="1070">
        <v>5.6746133930337644E-2</v>
      </c>
      <c r="F92" s="1071">
        <v>5.4353741967815263E-2</v>
      </c>
      <c r="G92" s="1071">
        <v>5.7477879816202213E-2</v>
      </c>
      <c r="H92" s="1071">
        <v>8.2508242386627698E-2</v>
      </c>
      <c r="I92" s="1070">
        <v>0.23112144398340259</v>
      </c>
      <c r="J92" s="1074">
        <v>0.39592214923174668</v>
      </c>
      <c r="K92" s="1074">
        <v>2.4250329269189647E-2</v>
      </c>
      <c r="L92" s="1074">
        <v>0.10790033268439908</v>
      </c>
      <c r="M92" s="1070">
        <v>2.7789244948457484E-2</v>
      </c>
    </row>
    <row r="93" spans="1:13">
      <c r="A93" s="1068" t="s">
        <v>892</v>
      </c>
      <c r="B93" s="1069">
        <v>709</v>
      </c>
      <c r="C93" s="1070">
        <v>0.34502219555948471</v>
      </c>
      <c r="D93" s="1071">
        <v>0.30699507501133377</v>
      </c>
      <c r="E93" s="1070">
        <v>0.4429911880010875</v>
      </c>
      <c r="F93" s="1071">
        <v>0.30823016607963638</v>
      </c>
      <c r="G93" s="1071">
        <v>0.44556751532926742</v>
      </c>
      <c r="H93" s="1071">
        <v>0.15450763081536736</v>
      </c>
      <c r="I93" s="1070">
        <v>0.1282550950570342</v>
      </c>
      <c r="J93" s="1074">
        <v>0.3186563954166941</v>
      </c>
      <c r="K93" s="1074">
        <v>0.2381031802188274</v>
      </c>
      <c r="L93" s="1074">
        <v>0.41834701135863833</v>
      </c>
      <c r="M93" s="1070">
        <v>4.3781220989338905E-2</v>
      </c>
    </row>
    <row r="94" spans="1:13">
      <c r="A94" s="1068" t="s">
        <v>893</v>
      </c>
      <c r="B94" s="1069">
        <v>101</v>
      </c>
      <c r="C94" s="1070">
        <v>0.50138903135383428</v>
      </c>
      <c r="D94" s="1071">
        <v>0.42706252676736539</v>
      </c>
      <c r="E94" s="1070">
        <v>0.74539115823195889</v>
      </c>
      <c r="F94" s="1071">
        <v>0.42624417123529412</v>
      </c>
      <c r="G94" s="1071">
        <v>0.74290168372318977</v>
      </c>
      <c r="H94" s="1071">
        <v>0.15205606611123362</v>
      </c>
      <c r="I94" s="1070">
        <v>0.17942011494252877</v>
      </c>
      <c r="J94" s="1074">
        <v>0.25121862207428292</v>
      </c>
      <c r="K94" s="1074">
        <v>0.15057552679940067</v>
      </c>
      <c r="L94" s="1074">
        <v>0.30365893984995906</v>
      </c>
      <c r="M94" s="1070">
        <v>5.9534409754455848E-2</v>
      </c>
    </row>
    <row r="95" spans="1:13">
      <c r="A95" s="1068" t="s">
        <v>894</v>
      </c>
      <c r="B95" s="1069">
        <v>465</v>
      </c>
      <c r="C95" s="1070">
        <v>0.30809691146512652</v>
      </c>
      <c r="D95" s="1071">
        <v>9.5270686153028278E-2</v>
      </c>
      <c r="E95" s="1070">
        <v>0.10530297260727713</v>
      </c>
      <c r="F95" s="1071">
        <v>9.5674298758699525E-2</v>
      </c>
      <c r="G95" s="1071">
        <v>0.10579628404608488</v>
      </c>
      <c r="H95" s="1071">
        <v>8.528850737407459E-2</v>
      </c>
      <c r="I95" s="1070">
        <v>0.16864459302325588</v>
      </c>
      <c r="J95" s="1074">
        <v>0.32549748497016417</v>
      </c>
      <c r="K95" s="1074">
        <v>5.1658727147997935E-2</v>
      </c>
      <c r="L95" s="1074">
        <v>0.10048177886229392</v>
      </c>
      <c r="M95" s="1070">
        <v>2.1585420872991957E-2</v>
      </c>
    </row>
    <row r="96" spans="1:13">
      <c r="A96" s="1068" t="s">
        <v>895</v>
      </c>
      <c r="B96" s="1069">
        <v>296</v>
      </c>
      <c r="C96" s="1070">
        <v>0.53261075302355898</v>
      </c>
      <c r="D96" s="1071">
        <v>0.43577860899213616</v>
      </c>
      <c r="E96" s="1070">
        <v>0.7723539304557534</v>
      </c>
      <c r="F96" s="1071">
        <v>0.43580939640883859</v>
      </c>
      <c r="G96" s="1071">
        <v>0.77245064635044192</v>
      </c>
      <c r="H96" s="1071">
        <v>0.13924771228991981</v>
      </c>
      <c r="I96" s="1070">
        <v>0.17818263829787229</v>
      </c>
      <c r="J96" s="1074">
        <v>0.28128980563356337</v>
      </c>
      <c r="K96" s="1074">
        <v>0.14490781212147349</v>
      </c>
      <c r="L96" s="1074">
        <v>0.38242511273550639</v>
      </c>
      <c r="M96" s="1070">
        <v>6.0507005766374737E-2</v>
      </c>
    </row>
    <row r="97" spans="1:13">
      <c r="A97" s="1068" t="s">
        <v>896</v>
      </c>
      <c r="B97" s="1069">
        <v>55</v>
      </c>
      <c r="C97" s="1070">
        <v>0.512424714122939</v>
      </c>
      <c r="D97" s="1071">
        <v>0.2295388630687642</v>
      </c>
      <c r="E97" s="1070">
        <v>0.29792399910399464</v>
      </c>
      <c r="F97" s="1071">
        <v>0.23076224490538635</v>
      </c>
      <c r="G97" s="1071">
        <v>0.29998819399732057</v>
      </c>
      <c r="H97" s="1071">
        <v>0.1603057716551318</v>
      </c>
      <c r="I97" s="1070">
        <v>0.21902065217391303</v>
      </c>
      <c r="J97" s="1074">
        <v>0.27244667748724533</v>
      </c>
      <c r="K97" s="1074">
        <v>0.11765170876269072</v>
      </c>
      <c r="L97" s="1074">
        <v>8.3753365077766595E-2</v>
      </c>
      <c r="M97" s="1070">
        <v>9.6208298136911657E-3</v>
      </c>
    </row>
    <row r="98" spans="1:13">
      <c r="A98" s="1068" t="s">
        <v>897</v>
      </c>
      <c r="B98" s="1069">
        <v>295</v>
      </c>
      <c r="C98" s="1070">
        <v>0.4973906830329769</v>
      </c>
      <c r="D98" s="1071">
        <v>0.28256602505682799</v>
      </c>
      <c r="E98" s="1070">
        <v>0.3938564870435779</v>
      </c>
      <c r="F98" s="1071">
        <v>0.28564055207233141</v>
      </c>
      <c r="G98" s="1071">
        <v>0.39985549697839728</v>
      </c>
      <c r="H98" s="1071">
        <v>0.17300122465194584</v>
      </c>
      <c r="I98" s="1070">
        <v>0.16463926086956518</v>
      </c>
      <c r="J98" s="1074">
        <v>0.28153691037221817</v>
      </c>
      <c r="K98" s="1074">
        <v>8.4553306502048176E-2</v>
      </c>
      <c r="L98" s="1074">
        <v>0.26620666075122223</v>
      </c>
      <c r="M98" s="1070">
        <v>3.8831791088945924E-2</v>
      </c>
    </row>
    <row r="99" spans="1:13">
      <c r="A99" s="1068" t="s">
        <v>898</v>
      </c>
      <c r="B99" s="1069">
        <v>51</v>
      </c>
      <c r="C99" s="1070">
        <v>0.50399774452262491</v>
      </c>
      <c r="D99" s="1071">
        <v>0.27691869729940843</v>
      </c>
      <c r="E99" s="1070">
        <v>0.38297034685472009</v>
      </c>
      <c r="F99" s="1071">
        <v>0.28103472382481087</v>
      </c>
      <c r="G99" s="1071">
        <v>0.39088775652682778</v>
      </c>
      <c r="H99" s="1071">
        <v>0.19681305906942689</v>
      </c>
      <c r="I99" s="1070">
        <v>0.30288979166666674</v>
      </c>
      <c r="J99" s="1074">
        <v>0.17870620242728813</v>
      </c>
      <c r="K99" s="1074">
        <v>5.4733402942914851E-2</v>
      </c>
      <c r="L99" s="1074">
        <v>0.71163880369854615</v>
      </c>
      <c r="M99" s="1070">
        <v>4.5599541709268984E-2</v>
      </c>
    </row>
    <row r="100" spans="1:13">
      <c r="A100" s="1068" t="s">
        <v>899</v>
      </c>
      <c r="B100" s="1069">
        <v>232</v>
      </c>
      <c r="C100" s="1070">
        <v>0.54349433070853981</v>
      </c>
      <c r="D100" s="1071">
        <v>0.29041271557495713</v>
      </c>
      <c r="E100" s="1070">
        <v>0.4092698980792332</v>
      </c>
      <c r="F100" s="1071">
        <v>0.30300807087509513</v>
      </c>
      <c r="G100" s="1071">
        <v>0.43473684301557303</v>
      </c>
      <c r="H100" s="1071">
        <v>0.16398673598970887</v>
      </c>
      <c r="I100" s="1070">
        <v>0.22986112903225803</v>
      </c>
      <c r="J100" s="1074">
        <v>0.28263701614696507</v>
      </c>
      <c r="K100" s="1074">
        <v>6.934320378706256E-2</v>
      </c>
      <c r="L100" s="1074">
        <v>0.33446182897809573</v>
      </c>
      <c r="M100" s="1070">
        <v>6.1742492560555223E-2</v>
      </c>
    </row>
    <row r="101" spans="1:13">
      <c r="A101" s="1068" t="s">
        <v>900</v>
      </c>
      <c r="B101" s="1069">
        <v>54</v>
      </c>
      <c r="C101" s="1070">
        <v>0.58528142569303121</v>
      </c>
      <c r="D101" s="1071">
        <v>0.45241686659988362</v>
      </c>
      <c r="E101" s="1070">
        <v>0.82620672369998815</v>
      </c>
      <c r="F101" s="1071">
        <v>0.45339836098770919</v>
      </c>
      <c r="G101" s="1071">
        <v>0.82948591556915219</v>
      </c>
      <c r="H101" s="1071">
        <v>0.16708949179198282</v>
      </c>
      <c r="I101" s="1070">
        <v>0.44843829787234052</v>
      </c>
      <c r="J101" s="1074">
        <v>0.18542881310222778</v>
      </c>
      <c r="K101" s="1074">
        <v>8.7860526239409376E-2</v>
      </c>
      <c r="L101" s="1074">
        <v>0.46971723623440981</v>
      </c>
      <c r="M101" s="1070">
        <v>4.805487561438325E-2</v>
      </c>
    </row>
    <row r="102" spans="1:13" s="1059" customFormat="1">
      <c r="A102" s="1068" t="s">
        <v>901</v>
      </c>
      <c r="B102" s="1069">
        <v>104</v>
      </c>
      <c r="C102" s="1070">
        <v>0.5431730719048129</v>
      </c>
      <c r="D102" s="1071">
        <v>0.40461862985501346</v>
      </c>
      <c r="E102" s="1070">
        <v>0.67959571821416109</v>
      </c>
      <c r="F102" s="1071">
        <v>0.40535398995697081</v>
      </c>
      <c r="G102" s="1071">
        <v>0.68167276515929032</v>
      </c>
      <c r="H102" s="1071">
        <v>0.15414488013719491</v>
      </c>
      <c r="I102" s="1070">
        <v>0.19873121951219513</v>
      </c>
      <c r="J102" s="1074">
        <v>0.26178165004236142</v>
      </c>
      <c r="K102" s="1074">
        <v>7.3976325884509503E-2</v>
      </c>
      <c r="L102" s="1074">
        <v>0.44030830860783393</v>
      </c>
      <c r="M102" s="1070">
        <v>4.8770426281615896E-2</v>
      </c>
    </row>
    <row r="103" spans="1:13" s="1059" customFormat="1">
      <c r="A103" s="1068" t="s">
        <v>902</v>
      </c>
      <c r="B103" s="1069">
        <v>47606</v>
      </c>
      <c r="C103" s="1070">
        <v>0.56130654426763449</v>
      </c>
      <c r="D103" s="1071">
        <v>0.35668412135845767</v>
      </c>
      <c r="E103" s="1070">
        <v>0.55444631976386083</v>
      </c>
      <c r="F103" s="1071">
        <v>0.35831879348733864</v>
      </c>
      <c r="G103" s="1071">
        <v>0.55840624573484132</v>
      </c>
      <c r="H103" s="1071">
        <v>0.1233421753019964</v>
      </c>
      <c r="I103" s="1070">
        <v>0.19803024401101785</v>
      </c>
      <c r="J103" s="1074">
        <v>0.32546769015797089</v>
      </c>
      <c r="K103" s="1074">
        <v>5.8709512473487928E-2</v>
      </c>
      <c r="L103" s="1074">
        <v>0.10579233757783903</v>
      </c>
      <c r="M103" s="1070">
        <v>1.2230226744759569E-2</v>
      </c>
    </row>
    <row r="104" spans="1:13" s="1059" customFormat="1">
      <c r="A104" s="1075" t="s">
        <v>903</v>
      </c>
      <c r="B104" s="1076">
        <v>42185</v>
      </c>
      <c r="C104" s="1077">
        <v>0.44129034800342537</v>
      </c>
      <c r="D104" s="1078">
        <v>0.21853231385743915</v>
      </c>
      <c r="E104" s="1077">
        <v>0.27964344237462546</v>
      </c>
      <c r="F104" s="1078">
        <v>0.2209363240986357</v>
      </c>
      <c r="G104" s="1078">
        <v>0.28359212594916056</v>
      </c>
      <c r="H104" s="1078">
        <v>0.1221657752925594</v>
      </c>
      <c r="I104" s="1077">
        <v>0.18961736227278017</v>
      </c>
      <c r="J104" s="1079">
        <v>0.33238862547458892</v>
      </c>
      <c r="K104" s="1079">
        <v>7.1203327281765011E-2</v>
      </c>
      <c r="L104" s="1079">
        <v>0.29965366584645342</v>
      </c>
      <c r="M104" s="1077">
        <v>3.4817788589081571E-2</v>
      </c>
    </row>
    <row r="107" spans="1:13">
      <c r="E107" s="1081"/>
    </row>
    <row r="108" spans="1:13">
      <c r="E108" s="1081"/>
      <c r="F108" s="1081"/>
    </row>
  </sheetData>
  <mergeCells count="8">
    <mergeCell ref="B6:G6"/>
    <mergeCell ref="B7:G7"/>
    <mergeCell ref="B1:G1"/>
    <mergeCell ref="B2:G2"/>
    <mergeCell ref="B3:E3"/>
    <mergeCell ref="F3:G3"/>
    <mergeCell ref="B4:G4"/>
    <mergeCell ref="B5:G5"/>
  </mergeCells>
  <hyperlinks>
    <hyperlink ref="B2" r:id="rId1" xr:uid="{A168E977-67AF-C744-9C6C-6B7B51F5E2D9}"/>
    <hyperlink ref="B4" r:id="rId2" xr:uid="{5EBACC2F-0D7D-6344-BF8C-0009E0CF7128}"/>
    <hyperlink ref="B5" r:id="rId3" display="http://www.stern.nyu.edu/~adamodar/New_Home_Page/data.html" xr:uid="{0DC534EA-4EFF-9F42-B1C6-21EA34D73E19}"/>
    <hyperlink ref="B6" r:id="rId4" display="http://www.stern.nyu.edu/~adamodar/pc/datasets/indname.xls" xr:uid="{043DAFA0-5DAA-0848-B407-C67EA5B23C0B}"/>
    <hyperlink ref="B7" r:id="rId5" display="http://www.stern.nyu.edu/~adamodar/New_Home_Page/datafile/variable.htm" xr:uid="{3501D742-8983-3546-90A3-F6CAC92331AE}"/>
  </hyperlinks>
  <pageMargins left="0.75" right="0.75" top="1" bottom="1" header="0.5" footer="0.5"/>
  <pageSetup scale="50" orientation="landscape" horizontalDpi="4294967292" verticalDpi="4294967292"/>
  <headerFooter alignWithMargins="0">
    <oddHeader>&amp;L&amp;"Calibri,Regular"&amp;K000000Global Companies&amp;C&amp;"Calibri,Regular"&amp;K000000Debt Ratios by Sector&amp;R&amp;"Calibri,Regular"&amp;K000000January 2017</oddHeader>
  </headerFooter>
  <tableParts count="1">
    <tablePart r:id="rId6"/>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25">
    <tabColor theme="5" tint="0.79998168889431442"/>
  </sheetPr>
  <dimension ref="A1:I411"/>
  <sheetViews>
    <sheetView showGridLines="0" workbookViewId="0">
      <pane xSplit="1" ySplit="3" topLeftCell="B11" activePane="bottomRight" state="frozen"/>
      <selection pane="topRight" activeCell="B1" sqref="B1"/>
      <selection pane="bottomLeft" activeCell="A4" sqref="A4"/>
      <selection pane="bottomRight" activeCell="F43" sqref="F43"/>
    </sheetView>
  </sheetViews>
  <sheetFormatPr defaultColWidth="9.1796875" defaultRowHeight="14"/>
  <cols>
    <col min="1" max="1" width="16.453125" style="780" customWidth="1"/>
    <col min="2" max="2" width="21.1796875" style="780" customWidth="1"/>
    <col min="3" max="5" width="9.1796875" style="780"/>
    <col min="6" max="6" width="24.7265625" style="780" customWidth="1"/>
    <col min="7" max="7" width="9.1796875" style="780" customWidth="1"/>
    <col min="8" max="8" width="12.453125" style="780" bestFit="1" customWidth="1"/>
    <col min="9" max="9" width="10.81640625" style="780" customWidth="1"/>
    <col min="10" max="14" width="9.1796875" style="780"/>
    <col min="15" max="18" width="9.1796875" style="780" customWidth="1"/>
    <col min="19" max="16384" width="9.1796875" style="780"/>
  </cols>
  <sheetData>
    <row r="1" spans="1:8">
      <c r="A1" s="780" t="s">
        <v>916</v>
      </c>
    </row>
    <row r="3" spans="1:8" ht="28">
      <c r="A3" s="768" t="s">
        <v>905</v>
      </c>
      <c r="B3" s="769" t="s">
        <v>917</v>
      </c>
      <c r="E3" s="768" t="s">
        <v>905</v>
      </c>
      <c r="F3" s="769" t="s">
        <v>917</v>
      </c>
    </row>
    <row r="4" spans="1:8">
      <c r="A4" s="781">
        <v>44531</v>
      </c>
      <c r="B4" s="1054">
        <v>1.47E-2</v>
      </c>
      <c r="E4" s="765">
        <v>1988</v>
      </c>
      <c r="F4" s="783" cm="1">
        <f t="array" ref="F4">SUMPRODUCT($B$13:$B$411,N(YEAR($A$13:$A$411)=E4))/12</f>
        <v>8.8447892429525721E-2</v>
      </c>
      <c r="G4" s="784"/>
      <c r="H4" s="785"/>
    </row>
    <row r="5" spans="1:8">
      <c r="A5" s="781">
        <v>44501</v>
      </c>
      <c r="B5" s="1054">
        <v>1.5599999999999999E-2</v>
      </c>
      <c r="E5" s="765">
        <f>E4+1</f>
        <v>1989</v>
      </c>
      <c r="F5" s="783" cm="1">
        <f t="array" ref="F5">SUMPRODUCT($B$13:$B$411,N(YEAR($A$13:$A$411)=E5))/12</f>
        <v>8.4974626445890752E-2</v>
      </c>
      <c r="G5" s="784"/>
      <c r="H5" s="785"/>
    </row>
    <row r="6" spans="1:8">
      <c r="A6" s="781">
        <v>44470</v>
      </c>
      <c r="B6" s="1054">
        <v>1.5800000000000002E-2</v>
      </c>
      <c r="E6" s="765">
        <f t="shared" ref="E6:E37" si="0">E5+1</f>
        <v>1990</v>
      </c>
      <c r="F6" s="783" cm="1">
        <f t="array" ref="F6">SUMPRODUCT($B$13:$B$411,N(YEAR($A$13:$A$411)=E6))/12</f>
        <v>8.5496569466320615E-2</v>
      </c>
      <c r="G6" s="784"/>
      <c r="H6" s="785"/>
    </row>
    <row r="7" spans="1:8">
      <c r="A7" s="781">
        <v>44440</v>
      </c>
      <c r="B7" s="1054">
        <v>1.37E-2</v>
      </c>
      <c r="E7" s="765">
        <f t="shared" si="0"/>
        <v>1991</v>
      </c>
      <c r="F7" s="783" cm="1">
        <f t="array" ref="F7">SUMPRODUCT($B$13:$B$411,N(YEAR($A$13:$A$411)=E7))/12</f>
        <v>7.8586960013670534E-2</v>
      </c>
      <c r="G7" s="784"/>
      <c r="H7" s="785"/>
    </row>
    <row r="8" spans="1:8">
      <c r="A8" s="781">
        <v>44409</v>
      </c>
      <c r="B8" s="1054">
        <v>1.2800000000000001E-2</v>
      </c>
      <c r="E8" s="765">
        <f t="shared" si="0"/>
        <v>1992</v>
      </c>
      <c r="F8" s="783" cm="1">
        <f t="array" ref="F8">SUMPRODUCT($B$13:$B$411,N(YEAR($A$13:$A$411)=E8))/12</f>
        <v>7.0103788448393725E-2</v>
      </c>
      <c r="G8" s="784">
        <f t="shared" ref="G8:G37" si="1">$F$40</f>
        <v>3.4844612428875668E-2</v>
      </c>
      <c r="H8" s="785"/>
    </row>
    <row r="9" spans="1:8">
      <c r="A9" s="781">
        <v>44378</v>
      </c>
      <c r="B9" s="1054">
        <v>1.3185714285714301E-2</v>
      </c>
      <c r="E9" s="765">
        <f t="shared" si="0"/>
        <v>1993</v>
      </c>
      <c r="F9" s="783" cm="1">
        <f t="array" ref="F9">SUMPRODUCT($B$13:$B$411,N(YEAR($A$13:$A$411)=E9))/12</f>
        <v>5.8730810099193974E-2</v>
      </c>
      <c r="G9" s="784">
        <f t="shared" si="1"/>
        <v>3.4844612428875668E-2</v>
      </c>
      <c r="H9" s="785"/>
    </row>
    <row r="10" spans="1:8">
      <c r="A10" s="781">
        <v>44348</v>
      </c>
      <c r="B10" s="782">
        <v>1.5190909090909099E-2</v>
      </c>
      <c r="E10" s="765">
        <f t="shared" si="0"/>
        <v>1994</v>
      </c>
      <c r="F10" s="783" cm="1">
        <f t="array" ref="F10">SUMPRODUCT($B$13:$B$411,N(YEAR($A$13:$A$411)=E10))/12</f>
        <v>7.0805923467265011E-2</v>
      </c>
      <c r="G10" s="784">
        <f t="shared" si="1"/>
        <v>3.4844612428875668E-2</v>
      </c>
      <c r="H10" s="785"/>
    </row>
    <row r="11" spans="1:8">
      <c r="A11" s="781">
        <v>44317</v>
      </c>
      <c r="B11" s="782">
        <v>1.6209999999999999E-2</v>
      </c>
      <c r="E11" s="765">
        <f t="shared" si="0"/>
        <v>1995</v>
      </c>
      <c r="F11" s="783" cm="1">
        <f t="array" ref="F11">SUMPRODUCT($B$13:$B$411,N(YEAR($A$13:$A$411)=E11))/12</f>
        <v>6.5806496606304957E-2</v>
      </c>
      <c r="G11" s="784">
        <f t="shared" si="1"/>
        <v>3.4844612428875668E-2</v>
      </c>
      <c r="H11" s="785"/>
    </row>
    <row r="12" spans="1:8">
      <c r="A12" s="781">
        <v>44287</v>
      </c>
      <c r="B12" s="782">
        <v>1.635E-2</v>
      </c>
      <c r="E12" s="765">
        <f t="shared" si="0"/>
        <v>1996</v>
      </c>
      <c r="F12" s="783" cm="1">
        <f t="array" ref="F12">SUMPRODUCT($B$13:$B$411,N(YEAR($A$13:$A$411)=E12))/12</f>
        <v>6.4382704013822428E-2</v>
      </c>
      <c r="G12" s="784">
        <f t="shared" si="1"/>
        <v>3.4844612428875668E-2</v>
      </c>
      <c r="H12" s="785"/>
    </row>
    <row r="13" spans="1:8">
      <c r="A13" s="781">
        <v>44256</v>
      </c>
      <c r="B13" s="782">
        <v>1.6108000000000001E-2</v>
      </c>
      <c r="E13" s="765">
        <f t="shared" si="0"/>
        <v>1997</v>
      </c>
      <c r="F13" s="783" cm="1">
        <f t="array" ref="F13">SUMPRODUCT($B$13:$B$411,N(YEAR($A$13:$A$411)=E13))/12</f>
        <v>6.3520014145211509E-2</v>
      </c>
      <c r="G13" s="784">
        <f t="shared" si="1"/>
        <v>3.4844612428875668E-2</v>
      </c>
      <c r="H13" s="785"/>
    </row>
    <row r="14" spans="1:8">
      <c r="A14" s="781">
        <v>44228</v>
      </c>
      <c r="B14" s="782">
        <v>1.2578000000000001E-2</v>
      </c>
      <c r="E14" s="765">
        <f t="shared" si="0"/>
        <v>1998</v>
      </c>
      <c r="F14" s="783" cm="1">
        <f t="array" ref="F14">SUMPRODUCT($B$13:$B$411,N(YEAR($A$13:$A$411)=E14))/12</f>
        <v>5.2637746449456978E-2</v>
      </c>
      <c r="G14" s="784">
        <f t="shared" si="1"/>
        <v>3.4844612428875668E-2</v>
      </c>
      <c r="H14" s="785"/>
    </row>
    <row r="15" spans="1:8">
      <c r="A15" s="781">
        <v>44197</v>
      </c>
      <c r="B15" s="782">
        <v>1.081E-2</v>
      </c>
      <c r="E15" s="765">
        <f t="shared" si="0"/>
        <v>1999</v>
      </c>
      <c r="F15" s="783" cm="1">
        <f t="array" ref="F15">SUMPRODUCT($B$13:$B$411,N(YEAR($A$13:$A$411)=E15))/12</f>
        <v>5.6370783790008622E-2</v>
      </c>
      <c r="G15" s="784">
        <f t="shared" si="1"/>
        <v>3.4844612428875668E-2</v>
      </c>
      <c r="H15" s="785"/>
    </row>
    <row r="16" spans="1:8">
      <c r="A16" s="781">
        <v>44166</v>
      </c>
      <c r="B16" s="782">
        <v>9.3360000000000005E-3</v>
      </c>
      <c r="E16" s="765">
        <f t="shared" si="0"/>
        <v>2000</v>
      </c>
      <c r="F16" s="783" cm="1">
        <f t="array" ref="F16">SUMPRODUCT($B$13:$B$411,N(YEAR($A$13:$A$411)=E16))/12</f>
        <v>6.0283813808236018E-2</v>
      </c>
      <c r="G16" s="784">
        <f t="shared" si="1"/>
        <v>3.4844612428875668E-2</v>
      </c>
      <c r="H16" s="785"/>
    </row>
    <row r="17" spans="1:8">
      <c r="A17" s="781">
        <v>44136</v>
      </c>
      <c r="B17" s="782">
        <v>8.6999999999999994E-3</v>
      </c>
      <c r="E17" s="765">
        <f t="shared" si="0"/>
        <v>2001</v>
      </c>
      <c r="F17" s="783" cm="1">
        <f t="array" ref="F17">SUMPRODUCT($B$13:$B$411,N(YEAR($A$13:$A$411)=E17))/12</f>
        <v>5.0172567797662014E-2</v>
      </c>
      <c r="G17" s="784">
        <f t="shared" si="1"/>
        <v>3.4844612428875668E-2</v>
      </c>
      <c r="H17" s="785"/>
    </row>
    <row r="18" spans="1:8">
      <c r="A18" s="781">
        <v>44105</v>
      </c>
      <c r="B18" s="782">
        <v>7.8709999999999995E-3</v>
      </c>
      <c r="E18" s="765">
        <f t="shared" si="0"/>
        <v>2002</v>
      </c>
      <c r="F18" s="783" cm="1">
        <f t="array" ref="F18">SUMPRODUCT($B$13:$B$411,N(YEAR($A$13:$A$411)=E18))/12</f>
        <v>4.611284451659451E-2</v>
      </c>
      <c r="G18" s="784">
        <f t="shared" si="1"/>
        <v>3.4844612428875668E-2</v>
      </c>
      <c r="H18" s="785"/>
    </row>
    <row r="19" spans="1:8">
      <c r="A19" s="781">
        <v>44075</v>
      </c>
      <c r="B19" s="782">
        <v>6.7949999999999998E-3</v>
      </c>
      <c r="E19" s="765">
        <f t="shared" si="0"/>
        <v>2003</v>
      </c>
      <c r="F19" s="783" cm="1">
        <f t="array" ref="F19">SUMPRODUCT($B$13:$B$411,N(YEAR($A$13:$A$411)=E19))/12</f>
        <v>4.0144508999772156E-2</v>
      </c>
      <c r="G19" s="784">
        <f t="shared" si="1"/>
        <v>3.4844612428875668E-2</v>
      </c>
      <c r="H19" s="785"/>
    </row>
    <row r="20" spans="1:8">
      <c r="A20" s="781">
        <v>44044</v>
      </c>
      <c r="B20" s="782">
        <v>6.4999999999999997E-3</v>
      </c>
      <c r="E20" s="765">
        <f t="shared" si="0"/>
        <v>2004</v>
      </c>
      <c r="F20" s="783" cm="1">
        <f t="array" ref="F20">SUMPRODUCT($B$13:$B$411,N(YEAR($A$13:$A$411)=E20))/12</f>
        <v>4.2737702573297537E-2</v>
      </c>
      <c r="G20" s="784">
        <f t="shared" si="1"/>
        <v>3.4844612428875668E-2</v>
      </c>
      <c r="H20" s="785"/>
    </row>
    <row r="21" spans="1:8">
      <c r="A21" s="781">
        <v>44013</v>
      </c>
      <c r="B21" s="782">
        <v>6.2360000000000002E-3</v>
      </c>
      <c r="E21" s="765">
        <f t="shared" si="0"/>
        <v>2005</v>
      </c>
      <c r="F21" s="783" cm="1">
        <f t="array" ref="F21">SUMPRODUCT($B$13:$B$411,N(YEAR($A$13:$A$411)=E21))/12</f>
        <v>4.289392459657048E-2</v>
      </c>
      <c r="G21" s="784">
        <f t="shared" si="1"/>
        <v>3.4844612428875668E-2</v>
      </c>
      <c r="H21" s="785"/>
    </row>
    <row r="22" spans="1:8">
      <c r="A22" s="781">
        <v>43983</v>
      </c>
      <c r="B22" s="782">
        <v>7.2859999999999999E-3</v>
      </c>
      <c r="E22" s="765">
        <f t="shared" si="0"/>
        <v>2006</v>
      </c>
      <c r="F22" s="783" cm="1">
        <f t="array" ref="F22">SUMPRODUCT($B$13:$B$411,N(YEAR($A$13:$A$411)=E22))/12</f>
        <v>4.7906298181223807E-2</v>
      </c>
      <c r="G22" s="784">
        <f t="shared" si="1"/>
        <v>3.4844612428875668E-2</v>
      </c>
      <c r="H22" s="785"/>
    </row>
    <row r="23" spans="1:8">
      <c r="A23" s="781">
        <v>43952</v>
      </c>
      <c r="B23" s="782">
        <v>6.7400000000000003E-3</v>
      </c>
      <c r="E23" s="765">
        <f t="shared" si="0"/>
        <v>2007</v>
      </c>
      <c r="F23" s="783" cm="1">
        <f t="array" ref="F23">SUMPRODUCT($B$13:$B$411,N(YEAR($A$13:$A$411)=E23))/12</f>
        <v>4.630342140760333E-2</v>
      </c>
      <c r="G23" s="784">
        <f t="shared" si="1"/>
        <v>3.4844612428875668E-2</v>
      </c>
      <c r="H23" s="785"/>
    </row>
    <row r="24" spans="1:8">
      <c r="A24" s="781">
        <v>43922</v>
      </c>
      <c r="B24" s="782">
        <v>6.5760000000000002E-3</v>
      </c>
      <c r="E24" s="765">
        <f t="shared" si="0"/>
        <v>2008</v>
      </c>
      <c r="F24" s="783" cm="1">
        <f t="array" ref="F24">SUMPRODUCT($B$13:$B$411,N(YEAR($A$13:$A$411)=E24))/12</f>
        <v>3.6652552308802315E-2</v>
      </c>
      <c r="G24" s="784">
        <f t="shared" si="1"/>
        <v>3.4844612428875668E-2</v>
      </c>
      <c r="H24" s="785"/>
    </row>
    <row r="25" spans="1:8">
      <c r="A25" s="781">
        <v>43891</v>
      </c>
      <c r="B25" s="782">
        <v>8.6999999999999994E-3</v>
      </c>
      <c r="E25" s="765">
        <f t="shared" si="0"/>
        <v>2009</v>
      </c>
      <c r="F25" s="783" cm="1">
        <f t="array" ref="F25">SUMPRODUCT($B$13:$B$411,N(YEAR($A$13:$A$411)=E25))/12</f>
        <v>3.2567147888661045E-2</v>
      </c>
      <c r="G25" s="784">
        <f t="shared" si="1"/>
        <v>3.4844612428875668E-2</v>
      </c>
      <c r="H25" s="785"/>
    </row>
    <row r="26" spans="1:8">
      <c r="A26" s="781">
        <v>43862</v>
      </c>
      <c r="B26" s="782">
        <v>1.5042E-2</v>
      </c>
      <c r="E26" s="765">
        <f t="shared" si="0"/>
        <v>2010</v>
      </c>
      <c r="F26" s="783" cm="1">
        <f t="array" ref="F26">SUMPRODUCT($B$13:$B$411,N(YEAR($A$13:$A$411)=E26))/12</f>
        <v>3.2145086662638149E-2</v>
      </c>
      <c r="G26" s="784">
        <f t="shared" si="1"/>
        <v>3.4844612428875668E-2</v>
      </c>
      <c r="H26" s="785"/>
    </row>
    <row r="27" spans="1:8">
      <c r="A27" s="781">
        <v>43831</v>
      </c>
      <c r="B27" s="782">
        <v>1.7576000000000001E-2</v>
      </c>
      <c r="E27" s="765">
        <f t="shared" si="0"/>
        <v>2011</v>
      </c>
      <c r="F27" s="783" cm="1">
        <f t="array" ref="F27">SUMPRODUCT($B$13:$B$411,N(YEAR($A$13:$A$411)=E27))/12</f>
        <v>2.7862820485832499E-2</v>
      </c>
      <c r="G27" s="784">
        <f t="shared" si="1"/>
        <v>3.4844612428875668E-2</v>
      </c>
      <c r="H27" s="785"/>
    </row>
    <row r="28" spans="1:8">
      <c r="A28" s="781">
        <v>43800</v>
      </c>
      <c r="B28" s="782">
        <v>1.8599999999999998E-2</v>
      </c>
      <c r="E28" s="765">
        <f t="shared" si="0"/>
        <v>2012</v>
      </c>
      <c r="F28" s="783" cm="1">
        <f t="array" ref="F28">SUMPRODUCT($B$13:$B$411,N(YEAR($A$13:$A$411)=E28))/12</f>
        <v>1.8027019244421991E-2</v>
      </c>
      <c r="G28" s="784">
        <f t="shared" si="1"/>
        <v>3.4844612428875668E-2</v>
      </c>
      <c r="H28" s="785"/>
    </row>
    <row r="29" spans="1:8">
      <c r="A29" s="781">
        <v>43770</v>
      </c>
      <c r="B29" s="782">
        <v>1.8100000000000002E-2</v>
      </c>
      <c r="E29" s="765">
        <f t="shared" si="0"/>
        <v>2013</v>
      </c>
      <c r="F29" s="783" cm="1">
        <f t="array" ref="F29">SUMPRODUCT($B$13:$B$411,N(YEAR($A$13:$A$411)=E29))/12</f>
        <v>2.3507521265284423E-2</v>
      </c>
      <c r="G29" s="784">
        <f t="shared" si="1"/>
        <v>3.4844612428875668E-2</v>
      </c>
      <c r="H29" s="785"/>
    </row>
    <row r="30" spans="1:8">
      <c r="A30" s="781">
        <v>43739</v>
      </c>
      <c r="B30" s="782">
        <v>1.7100000000000001E-2</v>
      </c>
      <c r="E30" s="765">
        <f t="shared" si="0"/>
        <v>2014</v>
      </c>
      <c r="F30" s="783" cm="1">
        <f t="array" ref="F30">SUMPRODUCT($B$13:$B$411,N(YEAR($A$13:$A$411)=E30))/12</f>
        <v>2.5406030859978227E-2</v>
      </c>
      <c r="G30" s="784">
        <f t="shared" si="1"/>
        <v>3.4844612428875668E-2</v>
      </c>
      <c r="H30" s="785"/>
    </row>
    <row r="31" spans="1:8">
      <c r="A31" s="781">
        <v>43709</v>
      </c>
      <c r="B31" s="782">
        <v>1.7000000000000001E-2</v>
      </c>
      <c r="E31" s="765">
        <f t="shared" si="0"/>
        <v>2015</v>
      </c>
      <c r="F31" s="783" cm="1">
        <f t="array" ref="F31">SUMPRODUCT($B$13:$B$411,N(YEAR($A$13:$A$411)=E31))/12</f>
        <v>2.1363381180223285E-2</v>
      </c>
      <c r="G31" s="784">
        <f t="shared" si="1"/>
        <v>3.4844612428875668E-2</v>
      </c>
      <c r="H31" s="785"/>
    </row>
    <row r="32" spans="1:8">
      <c r="A32" s="781">
        <v>43678</v>
      </c>
      <c r="B32" s="782">
        <v>1.6299999999999999E-2</v>
      </c>
      <c r="E32" s="765">
        <f t="shared" si="0"/>
        <v>2016</v>
      </c>
      <c r="F32" s="783" cm="1">
        <f t="array" ref="F32">SUMPRODUCT($B$13:$B$411,N(YEAR($A$13:$A$411)=E32))/12</f>
        <v>1.84156468658471E-2</v>
      </c>
      <c r="G32" s="784">
        <f t="shared" si="1"/>
        <v>3.4844612428875668E-2</v>
      </c>
      <c r="H32" s="785"/>
    </row>
    <row r="33" spans="1:9">
      <c r="A33" s="781">
        <v>43647</v>
      </c>
      <c r="B33" s="782">
        <v>2.06E-2</v>
      </c>
      <c r="E33" s="765">
        <f t="shared" si="0"/>
        <v>2017</v>
      </c>
      <c r="F33" s="783" cm="1">
        <f t="array" ref="F33">SUMPRODUCT($B$13:$B$411,N(YEAR($A$13:$A$411)=E33))/12</f>
        <v>2.3304977694565795E-2</v>
      </c>
      <c r="G33" s="784">
        <f t="shared" si="1"/>
        <v>3.4844612428875668E-2</v>
      </c>
      <c r="H33" s="785"/>
    </row>
    <row r="34" spans="1:9">
      <c r="A34" s="781">
        <v>43617</v>
      </c>
      <c r="B34" s="782">
        <v>2.07E-2</v>
      </c>
      <c r="E34" s="765">
        <f t="shared" si="0"/>
        <v>2018</v>
      </c>
      <c r="F34" s="783" cm="1">
        <f t="array" ref="F34">SUMPRODUCT($B$13:$B$411,N(YEAR($A$13:$A$411)=E34))/12</f>
        <v>2.9100000000000001E-2</v>
      </c>
      <c r="G34" s="784">
        <f t="shared" si="1"/>
        <v>3.4844612428875668E-2</v>
      </c>
      <c r="H34" s="785"/>
    </row>
    <row r="35" spans="1:9">
      <c r="A35" s="781">
        <v>43586</v>
      </c>
      <c r="B35" s="782">
        <v>2.4E-2</v>
      </c>
      <c r="E35" s="765">
        <f t="shared" si="0"/>
        <v>2019</v>
      </c>
      <c r="F35" s="783" cm="1">
        <f t="array" ref="F35">SUMPRODUCT($B$13:$B$411,N(YEAR($A$13:$A$411)=E35))/12</f>
        <v>2.1441666666666664E-2</v>
      </c>
      <c r="G35" s="784">
        <f t="shared" si="1"/>
        <v>3.4844612428875668E-2</v>
      </c>
      <c r="H35" s="785"/>
    </row>
    <row r="36" spans="1:9">
      <c r="A36" s="781">
        <v>43556</v>
      </c>
      <c r="B36" s="782">
        <v>2.53E-2</v>
      </c>
      <c r="E36" s="765">
        <f t="shared" si="0"/>
        <v>2020</v>
      </c>
      <c r="F36" s="783" cm="1">
        <f t="array" ref="F36">SUMPRODUCT($B$13:$B$411,N(YEAR($A$13:$A$411)=E36))/12</f>
        <v>8.9465000000000013E-3</v>
      </c>
      <c r="G36" s="784">
        <f t="shared" si="1"/>
        <v>3.4844612428875668E-2</v>
      </c>
      <c r="H36" s="785"/>
    </row>
    <row r="37" spans="1:9">
      <c r="A37" s="781">
        <v>43525</v>
      </c>
      <c r="B37" s="782">
        <v>2.5700000000000001E-2</v>
      </c>
      <c r="E37" s="765">
        <f t="shared" si="0"/>
        <v>2021</v>
      </c>
      <c r="F37" s="783" cm="1">
        <f t="array" ref="F37">SUMPRODUCT($B$13:$B$411,N(YEAR($A$13:$A$411)=E37))/12</f>
        <v>3.2913333333333336E-3</v>
      </c>
      <c r="G37" s="784">
        <f t="shared" si="1"/>
        <v>3.4844612428875668E-2</v>
      </c>
      <c r="H37" s="785"/>
    </row>
    <row r="38" spans="1:9">
      <c r="A38" s="781">
        <v>43497</v>
      </c>
      <c r="B38" s="782">
        <v>2.6800000000000001E-2</v>
      </c>
      <c r="E38" s="765" t="s">
        <v>906</v>
      </c>
      <c r="F38" s="786">
        <f>AVERAGE(F28:F37)</f>
        <v>1.928040771103208E-2</v>
      </c>
      <c r="H38" s="785"/>
    </row>
    <row r="39" spans="1:9">
      <c r="A39" s="781">
        <v>43466</v>
      </c>
      <c r="B39" s="782">
        <v>2.7099999999999999E-2</v>
      </c>
      <c r="E39" s="765" t="s">
        <v>913</v>
      </c>
      <c r="F39" s="786">
        <f>AVERAGE(F18:F37)</f>
        <v>2.9406519236565832E-2</v>
      </c>
      <c r="H39" s="785"/>
    </row>
    <row r="40" spans="1:9">
      <c r="A40" s="781">
        <v>43435</v>
      </c>
      <c r="B40" s="782">
        <v>2.8299999999999999E-2</v>
      </c>
      <c r="E40" s="765" t="s">
        <v>914</v>
      </c>
      <c r="F40" s="786">
        <f>AVERAGE(F13:F37)</f>
        <v>3.4844612428875668E-2</v>
      </c>
      <c r="H40" s="785"/>
    </row>
    <row r="41" spans="1:9">
      <c r="A41" s="781">
        <v>43405</v>
      </c>
      <c r="B41" s="782">
        <v>3.1199999999999999E-2</v>
      </c>
      <c r="E41" s="765" t="s">
        <v>915</v>
      </c>
      <c r="F41" s="786">
        <f>AVERAGE(F8:F37)</f>
        <v>4.0031501111895719E-2</v>
      </c>
      <c r="H41" s="785"/>
    </row>
    <row r="42" spans="1:9">
      <c r="A42" s="781">
        <v>43374</v>
      </c>
      <c r="B42" s="782">
        <v>3.15E-2</v>
      </c>
      <c r="H42" s="785"/>
    </row>
    <row r="43" spans="1:9">
      <c r="A43" s="781">
        <v>43344</v>
      </c>
      <c r="B43" s="782">
        <v>0.03</v>
      </c>
    </row>
    <row r="44" spans="1:9">
      <c r="A44" s="781">
        <v>43313</v>
      </c>
      <c r="B44" s="782">
        <v>2.8899999999999999E-2</v>
      </c>
      <c r="H44" s="785"/>
      <c r="I44" s="780" t="s">
        <v>918</v>
      </c>
    </row>
    <row r="45" spans="1:9">
      <c r="A45" s="781">
        <v>43282</v>
      </c>
      <c r="B45" s="782">
        <v>2.8899999999999999E-2</v>
      </c>
      <c r="H45" s="785"/>
    </row>
    <row r="46" spans="1:9">
      <c r="A46" s="781">
        <v>43252</v>
      </c>
      <c r="B46" s="782">
        <v>2.9100000000000001E-2</v>
      </c>
      <c r="H46" s="785"/>
    </row>
    <row r="47" spans="1:9">
      <c r="A47" s="781">
        <v>43221</v>
      </c>
      <c r="B47" s="782">
        <v>2.98E-2</v>
      </c>
      <c r="H47" s="785"/>
    </row>
    <row r="48" spans="1:9">
      <c r="A48" s="781">
        <v>43191</v>
      </c>
      <c r="B48" s="782">
        <v>2.87E-2</v>
      </c>
      <c r="H48" s="785"/>
    </row>
    <row r="49" spans="1:9">
      <c r="A49" s="781">
        <v>43160</v>
      </c>
      <c r="B49" s="782">
        <v>2.8400000000000002E-2</v>
      </c>
      <c r="H49" s="785"/>
      <c r="I49" s="784"/>
    </row>
    <row r="50" spans="1:9">
      <c r="A50" s="781">
        <v>43132</v>
      </c>
      <c r="B50" s="782">
        <v>2.86E-2</v>
      </c>
      <c r="H50" s="785"/>
      <c r="I50" s="784"/>
    </row>
    <row r="51" spans="1:9">
      <c r="A51" s="781">
        <v>43101</v>
      </c>
      <c r="B51" s="782">
        <v>2.58E-2</v>
      </c>
      <c r="H51" s="785"/>
      <c r="I51" s="784"/>
    </row>
    <row r="52" spans="1:9">
      <c r="A52" s="781">
        <v>43070</v>
      </c>
      <c r="B52" s="782">
        <v>2.4024999999999998E-2</v>
      </c>
      <c r="I52" s="784"/>
    </row>
    <row r="53" spans="1:9">
      <c r="A53" s="781">
        <v>43040</v>
      </c>
      <c r="B53" s="782">
        <v>2.353333333333333E-2</v>
      </c>
      <c r="I53" s="784"/>
    </row>
    <row r="54" spans="1:9">
      <c r="A54" s="781">
        <v>43009</v>
      </c>
      <c r="B54" s="782">
        <v>2.3600000000000003E-2</v>
      </c>
      <c r="I54" s="784"/>
    </row>
    <row r="55" spans="1:9">
      <c r="A55" s="781">
        <v>42979</v>
      </c>
      <c r="B55" s="782">
        <v>2.2020000000000005E-2</v>
      </c>
      <c r="I55" s="784"/>
    </row>
    <row r="56" spans="1:9">
      <c r="A56" s="781">
        <v>42948</v>
      </c>
      <c r="B56" s="782">
        <v>2.209130434782609E-2</v>
      </c>
    </row>
    <row r="57" spans="1:9">
      <c r="A57" s="781">
        <v>42917</v>
      </c>
      <c r="B57" s="782">
        <v>2.3179999999999996E-2</v>
      </c>
    </row>
    <row r="58" spans="1:9">
      <c r="A58" s="781">
        <v>42887</v>
      </c>
      <c r="B58" s="782">
        <v>2.1868181818181821E-2</v>
      </c>
    </row>
    <row r="59" spans="1:9">
      <c r="A59" s="781">
        <v>42856</v>
      </c>
      <c r="B59" s="782">
        <v>2.3036363636363633E-2</v>
      </c>
    </row>
    <row r="60" spans="1:9">
      <c r="A60" s="781">
        <v>42826</v>
      </c>
      <c r="B60" s="782">
        <v>2.297368421052632E-2</v>
      </c>
    </row>
    <row r="61" spans="1:9">
      <c r="A61" s="781">
        <v>42795</v>
      </c>
      <c r="B61" s="782">
        <v>2.4817391304347826E-2</v>
      </c>
    </row>
    <row r="62" spans="1:9">
      <c r="A62" s="781">
        <v>42767</v>
      </c>
      <c r="B62" s="782">
        <v>2.4189473684210525E-2</v>
      </c>
    </row>
    <row r="63" spans="1:9">
      <c r="A63" s="781">
        <v>42736</v>
      </c>
      <c r="B63" s="782">
        <v>2.4324999999999999E-2</v>
      </c>
    </row>
    <row r="64" spans="1:9">
      <c r="A64" s="781">
        <v>42705</v>
      </c>
      <c r="B64" s="782">
        <v>2.4919047619047618E-2</v>
      </c>
    </row>
    <row r="65" spans="1:2">
      <c r="A65" s="781">
        <v>42675</v>
      </c>
      <c r="B65" s="782">
        <v>2.1419999999999998E-2</v>
      </c>
    </row>
    <row r="66" spans="1:2">
      <c r="A66" s="781">
        <v>42644</v>
      </c>
      <c r="B66" s="782">
        <v>1.7645000000000004E-2</v>
      </c>
    </row>
    <row r="67" spans="1:2">
      <c r="A67" s="781">
        <v>42614</v>
      </c>
      <c r="B67" s="782">
        <v>1.6304761904761905E-2</v>
      </c>
    </row>
    <row r="68" spans="1:2">
      <c r="A68" s="781">
        <v>42583</v>
      </c>
      <c r="B68" s="782">
        <v>1.5565217391304348E-2</v>
      </c>
    </row>
    <row r="69" spans="1:2">
      <c r="A69" s="781">
        <v>42552</v>
      </c>
      <c r="B69" s="782">
        <v>1.504E-2</v>
      </c>
    </row>
    <row r="70" spans="1:2">
      <c r="A70" s="781">
        <v>42522</v>
      </c>
      <c r="B70" s="782">
        <v>1.6440909090909096E-2</v>
      </c>
    </row>
    <row r="71" spans="1:2">
      <c r="A71" s="781">
        <v>42491</v>
      </c>
      <c r="B71" s="782">
        <v>1.8061904761904765E-2</v>
      </c>
    </row>
    <row r="72" spans="1:2">
      <c r="A72" s="781">
        <v>42461</v>
      </c>
      <c r="B72" s="782">
        <v>1.8052380952380952E-2</v>
      </c>
    </row>
    <row r="73" spans="1:2">
      <c r="A73" s="781">
        <v>42430</v>
      </c>
      <c r="B73" s="782">
        <v>1.889090909090909E-2</v>
      </c>
    </row>
    <row r="74" spans="1:2">
      <c r="A74" s="781">
        <v>42401</v>
      </c>
      <c r="B74" s="782">
        <v>1.7794999999999998E-2</v>
      </c>
    </row>
    <row r="75" spans="1:2">
      <c r="A75" s="781">
        <v>42370</v>
      </c>
      <c r="B75" s="782">
        <v>2.0852631578947373E-2</v>
      </c>
    </row>
    <row r="76" spans="1:2">
      <c r="A76" s="781">
        <v>42339</v>
      </c>
      <c r="B76" s="782">
        <v>2.2427272727272737E-2</v>
      </c>
    </row>
    <row r="77" spans="1:2">
      <c r="A77" s="781">
        <v>42309</v>
      </c>
      <c r="B77" s="782">
        <v>2.2631578947368416E-2</v>
      </c>
    </row>
    <row r="78" spans="1:2">
      <c r="A78" s="781">
        <v>42278</v>
      </c>
      <c r="B78" s="782">
        <v>2.0699999999999993E-2</v>
      </c>
    </row>
    <row r="79" spans="1:2">
      <c r="A79" s="781">
        <v>42248</v>
      </c>
      <c r="B79" s="782">
        <v>2.1728571428571434E-2</v>
      </c>
    </row>
    <row r="80" spans="1:2">
      <c r="A80" s="781">
        <v>42217</v>
      </c>
      <c r="B80" s="782">
        <v>2.1671428571428567E-2</v>
      </c>
    </row>
    <row r="81" spans="1:2">
      <c r="A81" s="781">
        <v>42186</v>
      </c>
      <c r="B81" s="782">
        <v>2.3245454545454548E-2</v>
      </c>
    </row>
    <row r="82" spans="1:2">
      <c r="A82" s="781">
        <v>42156</v>
      </c>
      <c r="B82" s="782">
        <v>2.3636363636363636E-2</v>
      </c>
    </row>
    <row r="83" spans="1:2">
      <c r="A83" s="781">
        <v>42125</v>
      </c>
      <c r="B83" s="782">
        <v>2.1975000000000001E-2</v>
      </c>
    </row>
    <row r="84" spans="1:2">
      <c r="A84" s="781">
        <v>42095</v>
      </c>
      <c r="B84" s="782">
        <v>1.9349999999999996E-2</v>
      </c>
    </row>
    <row r="85" spans="1:2">
      <c r="A85" s="781">
        <v>42064</v>
      </c>
      <c r="B85" s="782">
        <v>2.0427272727272728E-2</v>
      </c>
    </row>
    <row r="86" spans="1:2">
      <c r="A86" s="781">
        <v>42036</v>
      </c>
      <c r="B86" s="782">
        <v>1.9752631578947365E-2</v>
      </c>
    </row>
    <row r="87" spans="1:2">
      <c r="A87" s="781">
        <v>42005</v>
      </c>
      <c r="B87" s="782">
        <v>1.8814999999999998E-2</v>
      </c>
    </row>
    <row r="88" spans="1:2">
      <c r="A88" s="781">
        <v>41974</v>
      </c>
      <c r="B88" s="782">
        <v>2.2072727272727275E-2</v>
      </c>
    </row>
    <row r="89" spans="1:2">
      <c r="A89" s="781">
        <v>41944</v>
      </c>
      <c r="B89" s="782">
        <v>2.3255555555555557E-2</v>
      </c>
    </row>
    <row r="90" spans="1:2">
      <c r="A90" s="781">
        <v>41913</v>
      </c>
      <c r="B90" s="782">
        <v>2.3040909090909091E-2</v>
      </c>
    </row>
    <row r="91" spans="1:2">
      <c r="A91" s="781">
        <v>41883</v>
      </c>
      <c r="B91" s="782">
        <v>2.5342857142857146E-2</v>
      </c>
    </row>
    <row r="92" spans="1:2">
      <c r="A92" s="781">
        <v>41852</v>
      </c>
      <c r="B92" s="782">
        <v>2.4199999999999999E-2</v>
      </c>
    </row>
    <row r="93" spans="1:2">
      <c r="A93" s="781">
        <v>41821</v>
      </c>
      <c r="B93" s="782">
        <v>2.542272727272727E-2</v>
      </c>
    </row>
    <row r="94" spans="1:2">
      <c r="A94" s="781">
        <v>41791</v>
      </c>
      <c r="B94" s="782">
        <v>2.5985714285714289E-2</v>
      </c>
    </row>
    <row r="95" spans="1:2">
      <c r="A95" s="781">
        <v>41760</v>
      </c>
      <c r="B95" s="782">
        <v>2.5590476190476191E-2</v>
      </c>
    </row>
    <row r="96" spans="1:2">
      <c r="A96" s="781">
        <v>41730</v>
      </c>
      <c r="B96" s="782">
        <v>2.7052380952380953E-2</v>
      </c>
    </row>
    <row r="97" spans="1:2">
      <c r="A97" s="781">
        <v>41699</v>
      </c>
      <c r="B97" s="782">
        <v>2.7233333333333328E-2</v>
      </c>
    </row>
    <row r="98" spans="1:2">
      <c r="A98" s="781">
        <v>41671</v>
      </c>
      <c r="B98" s="782">
        <v>2.7094736842105265E-2</v>
      </c>
    </row>
    <row r="99" spans="1:2">
      <c r="A99" s="781">
        <v>41640</v>
      </c>
      <c r="B99" s="782">
        <v>2.8580952380952377E-2</v>
      </c>
    </row>
    <row r="100" spans="1:2">
      <c r="A100" s="781">
        <v>41609</v>
      </c>
      <c r="B100" s="782">
        <v>2.9019047619047621E-2</v>
      </c>
    </row>
    <row r="101" spans="1:2">
      <c r="A101" s="781">
        <v>41579</v>
      </c>
      <c r="B101" s="782">
        <v>2.7184210526315793E-2</v>
      </c>
    </row>
    <row r="102" spans="1:2">
      <c r="A102" s="781">
        <v>41548</v>
      </c>
      <c r="B102" s="782">
        <v>2.6159090909090913E-2</v>
      </c>
    </row>
    <row r="103" spans="1:2">
      <c r="A103" s="781">
        <v>41518</v>
      </c>
      <c r="B103" s="782">
        <v>2.8094999999999998E-2</v>
      </c>
    </row>
    <row r="104" spans="1:2">
      <c r="A104" s="781">
        <v>41487</v>
      </c>
      <c r="B104" s="782">
        <v>2.7372727272727274E-2</v>
      </c>
    </row>
    <row r="105" spans="1:2">
      <c r="A105" s="781">
        <v>41456</v>
      </c>
      <c r="B105" s="782">
        <v>2.5822727272727275E-2</v>
      </c>
    </row>
    <row r="106" spans="1:2">
      <c r="A106" s="781">
        <v>41426</v>
      </c>
      <c r="B106" s="782">
        <v>2.3000000000000003E-2</v>
      </c>
    </row>
    <row r="107" spans="1:2">
      <c r="A107" s="781">
        <v>41395</v>
      </c>
      <c r="B107" s="782">
        <v>1.9281818181818181E-2</v>
      </c>
    </row>
    <row r="108" spans="1:2">
      <c r="A108" s="781">
        <v>41365</v>
      </c>
      <c r="B108" s="782">
        <v>1.7590909090909091E-2</v>
      </c>
    </row>
    <row r="109" spans="1:2">
      <c r="A109" s="781">
        <v>41334</v>
      </c>
      <c r="B109" s="782">
        <v>1.9574999999999999E-2</v>
      </c>
    </row>
    <row r="110" spans="1:2">
      <c r="A110" s="781">
        <v>41306</v>
      </c>
      <c r="B110" s="782">
        <v>1.9842105263157897E-2</v>
      </c>
    </row>
    <row r="111" spans="1:2">
      <c r="A111" s="781">
        <v>41275</v>
      </c>
      <c r="B111" s="782">
        <v>1.9147619047619049E-2</v>
      </c>
    </row>
    <row r="112" spans="1:2">
      <c r="A112" s="781">
        <v>41244</v>
      </c>
      <c r="B112" s="782">
        <v>1.7189999999999997E-2</v>
      </c>
    </row>
    <row r="113" spans="1:2">
      <c r="A113" s="781">
        <v>41214</v>
      </c>
      <c r="B113" s="782">
        <v>1.6539999999999999E-2</v>
      </c>
    </row>
    <row r="114" spans="1:2">
      <c r="A114" s="781">
        <v>41183</v>
      </c>
      <c r="B114" s="782">
        <v>1.7461904761904758E-2</v>
      </c>
    </row>
    <row r="115" spans="1:2">
      <c r="A115" s="781">
        <v>41153</v>
      </c>
      <c r="B115" s="782">
        <v>1.7231578947368421E-2</v>
      </c>
    </row>
    <row r="116" spans="1:2">
      <c r="A116" s="781">
        <v>41122</v>
      </c>
      <c r="B116" s="782">
        <v>1.6782608695652176E-2</v>
      </c>
    </row>
    <row r="117" spans="1:2">
      <c r="A117" s="781">
        <v>41091</v>
      </c>
      <c r="B117" s="782">
        <v>1.5266666666666664E-2</v>
      </c>
    </row>
    <row r="118" spans="1:2">
      <c r="A118" s="781">
        <v>41061</v>
      </c>
      <c r="B118" s="782">
        <v>1.6223809523809526E-2</v>
      </c>
    </row>
    <row r="119" spans="1:2">
      <c r="A119" s="781">
        <v>41030</v>
      </c>
      <c r="B119" s="782">
        <v>1.8031818181818191E-2</v>
      </c>
    </row>
    <row r="120" spans="1:2">
      <c r="A120" s="781">
        <v>41000</v>
      </c>
      <c r="B120" s="782">
        <v>2.0528571428571424E-2</v>
      </c>
    </row>
    <row r="121" spans="1:2">
      <c r="A121" s="781">
        <v>40969</v>
      </c>
      <c r="B121" s="782">
        <v>2.1727272727272724E-2</v>
      </c>
    </row>
    <row r="122" spans="1:2">
      <c r="A122" s="781">
        <v>40940</v>
      </c>
      <c r="B122" s="782">
        <v>1.9674999999999998E-2</v>
      </c>
    </row>
    <row r="123" spans="1:2">
      <c r="A123" s="781">
        <v>40909</v>
      </c>
      <c r="B123" s="782">
        <v>1.9664999999999995E-2</v>
      </c>
    </row>
    <row r="124" spans="1:2">
      <c r="A124" s="781">
        <v>40878</v>
      </c>
      <c r="B124" s="782">
        <v>1.9780952380952385E-2</v>
      </c>
    </row>
    <row r="125" spans="1:2">
      <c r="A125" s="781">
        <v>40848</v>
      </c>
      <c r="B125" s="782">
        <v>2.0134999999999997E-2</v>
      </c>
    </row>
    <row r="126" spans="1:2">
      <c r="A126" s="781">
        <v>40817</v>
      </c>
      <c r="B126" s="782">
        <v>2.1519999999999997E-2</v>
      </c>
    </row>
    <row r="127" spans="1:2">
      <c r="A127" s="781">
        <v>40787</v>
      </c>
      <c r="B127" s="782">
        <v>1.9752380952380955E-2</v>
      </c>
    </row>
    <row r="128" spans="1:2">
      <c r="A128" s="781">
        <v>40756</v>
      </c>
      <c r="B128" s="782">
        <v>2.3030434782608689E-2</v>
      </c>
    </row>
    <row r="129" spans="1:2">
      <c r="A129" s="781">
        <v>40725</v>
      </c>
      <c r="B129" s="782">
        <v>3.0030000000000001E-2</v>
      </c>
    </row>
    <row r="130" spans="1:2">
      <c r="A130" s="781">
        <v>40695</v>
      </c>
      <c r="B130" s="782">
        <v>3.002272727272727E-2</v>
      </c>
    </row>
    <row r="131" spans="1:2">
      <c r="A131" s="781">
        <v>40664</v>
      </c>
      <c r="B131" s="782">
        <v>3.1685714285714289E-2</v>
      </c>
    </row>
    <row r="132" spans="1:2">
      <c r="A132" s="781">
        <v>40634</v>
      </c>
      <c r="B132" s="782">
        <v>3.4549999999999997E-2</v>
      </c>
    </row>
    <row r="133" spans="1:2">
      <c r="A133" s="781">
        <v>40603</v>
      </c>
      <c r="B133" s="782">
        <v>3.414347826086956E-2</v>
      </c>
    </row>
    <row r="134" spans="1:2">
      <c r="A134" s="781">
        <v>40575</v>
      </c>
      <c r="B134" s="782">
        <v>3.5763157894736837E-2</v>
      </c>
    </row>
    <row r="135" spans="1:2">
      <c r="A135" s="781">
        <v>40544</v>
      </c>
      <c r="B135" s="782">
        <v>3.3940000000000005E-2</v>
      </c>
    </row>
    <row r="136" spans="1:2">
      <c r="A136" s="781">
        <v>40513</v>
      </c>
      <c r="B136" s="782">
        <v>3.2909090909090909E-2</v>
      </c>
    </row>
    <row r="137" spans="1:2">
      <c r="A137" s="781">
        <v>40483</v>
      </c>
      <c r="B137" s="782">
        <v>2.7630000000000002E-2</v>
      </c>
    </row>
    <row r="138" spans="1:2">
      <c r="A138" s="781">
        <v>40452</v>
      </c>
      <c r="B138" s="782">
        <v>2.5399999999999999E-2</v>
      </c>
    </row>
    <row r="139" spans="1:2">
      <c r="A139" s="781">
        <v>40422</v>
      </c>
      <c r="B139" s="782">
        <v>2.6476190476190476E-2</v>
      </c>
    </row>
    <row r="140" spans="1:2">
      <c r="A140" s="781">
        <v>40391</v>
      </c>
      <c r="B140" s="782">
        <v>2.6986363636363638E-2</v>
      </c>
    </row>
    <row r="141" spans="1:2">
      <c r="A141" s="781">
        <v>40360</v>
      </c>
      <c r="B141" s="782">
        <v>3.0114285714285715E-2</v>
      </c>
    </row>
    <row r="142" spans="1:2">
      <c r="A142" s="781">
        <v>40330</v>
      </c>
      <c r="B142" s="782">
        <v>3.2040909090909092E-2</v>
      </c>
    </row>
    <row r="143" spans="1:2">
      <c r="A143" s="781">
        <v>40299</v>
      </c>
      <c r="B143" s="782">
        <v>3.4199999999999994E-2</v>
      </c>
    </row>
    <row r="144" spans="1:2">
      <c r="A144" s="781">
        <v>40269</v>
      </c>
      <c r="B144" s="782">
        <v>3.8468181818181818E-2</v>
      </c>
    </row>
    <row r="145" spans="1:2">
      <c r="A145" s="781">
        <v>40238</v>
      </c>
      <c r="B145" s="782">
        <v>3.7273913043478255E-2</v>
      </c>
    </row>
    <row r="146" spans="1:2">
      <c r="A146" s="781">
        <v>40210</v>
      </c>
      <c r="B146" s="782">
        <v>3.691052631578947E-2</v>
      </c>
    </row>
    <row r="147" spans="1:2">
      <c r="A147" s="781">
        <v>40179</v>
      </c>
      <c r="B147" s="782">
        <v>3.7331578947368424E-2</v>
      </c>
    </row>
    <row r="148" spans="1:2">
      <c r="A148" s="781">
        <v>40148</v>
      </c>
      <c r="B148" s="782">
        <v>3.5899999999999987E-2</v>
      </c>
    </row>
    <row r="149" spans="1:2">
      <c r="A149" s="781">
        <v>40118</v>
      </c>
      <c r="B149" s="782">
        <v>3.4026315789473675E-2</v>
      </c>
    </row>
    <row r="150" spans="1:2">
      <c r="A150" s="781">
        <v>40087</v>
      </c>
      <c r="B150" s="782">
        <v>3.3876190476190476E-2</v>
      </c>
    </row>
    <row r="151" spans="1:2">
      <c r="A151" s="781">
        <v>40057</v>
      </c>
      <c r="B151" s="782">
        <v>3.4019047619047622E-2</v>
      </c>
    </row>
    <row r="152" spans="1:2">
      <c r="A152" s="781">
        <v>40026</v>
      </c>
      <c r="B152" s="782">
        <v>3.5871428571428575E-2</v>
      </c>
    </row>
    <row r="153" spans="1:2">
      <c r="A153" s="781">
        <v>39995</v>
      </c>
      <c r="B153" s="782">
        <v>3.5622727272727278E-2</v>
      </c>
    </row>
    <row r="154" spans="1:2">
      <c r="A154" s="781">
        <v>39965</v>
      </c>
      <c r="B154" s="782">
        <v>3.7218181818181817E-2</v>
      </c>
    </row>
    <row r="155" spans="1:2">
      <c r="A155" s="781">
        <v>39934</v>
      </c>
      <c r="B155" s="782">
        <v>3.2930000000000008E-2</v>
      </c>
    </row>
    <row r="156" spans="1:2">
      <c r="A156" s="781">
        <v>39904</v>
      </c>
      <c r="B156" s="782">
        <v>2.927142857142857E-2</v>
      </c>
    </row>
    <row r="157" spans="1:2">
      <c r="A157" s="781">
        <v>39873</v>
      </c>
      <c r="B157" s="782">
        <v>2.8195454545454548E-2</v>
      </c>
    </row>
    <row r="158" spans="1:2">
      <c r="A158" s="781">
        <v>39845</v>
      </c>
      <c r="B158" s="782">
        <v>2.8700000000000007E-2</v>
      </c>
    </row>
    <row r="159" spans="1:2">
      <c r="A159" s="781">
        <v>39814</v>
      </c>
      <c r="B159" s="782">
        <v>2.5174999999999993E-2</v>
      </c>
    </row>
    <row r="160" spans="1:2">
      <c r="A160" s="781">
        <v>39783</v>
      </c>
      <c r="B160" s="782">
        <v>2.4163636363636373E-2</v>
      </c>
    </row>
    <row r="161" spans="1:2">
      <c r="A161" s="781">
        <v>39753</v>
      </c>
      <c r="B161" s="782">
        <v>3.5266666666666675E-2</v>
      </c>
    </row>
    <row r="162" spans="1:2">
      <c r="A162" s="781">
        <v>39722</v>
      </c>
      <c r="B162" s="782">
        <v>3.8140909090909093E-2</v>
      </c>
    </row>
    <row r="163" spans="1:2">
      <c r="A163" s="781">
        <v>39692</v>
      </c>
      <c r="B163" s="782">
        <v>3.6861904761904755E-2</v>
      </c>
    </row>
    <row r="164" spans="1:2">
      <c r="A164" s="781">
        <v>39661</v>
      </c>
      <c r="B164" s="782">
        <v>3.8857142857142861E-2</v>
      </c>
    </row>
    <row r="165" spans="1:2">
      <c r="A165" s="781">
        <v>39630</v>
      </c>
      <c r="B165" s="782">
        <v>4.0077272727272725E-2</v>
      </c>
    </row>
    <row r="166" spans="1:2">
      <c r="A166" s="781">
        <v>39600</v>
      </c>
      <c r="B166" s="782">
        <v>4.0995238095238085E-2</v>
      </c>
    </row>
    <row r="167" spans="1:2">
      <c r="A167" s="781">
        <v>39569</v>
      </c>
      <c r="B167" s="782">
        <v>3.8800000000000008E-2</v>
      </c>
    </row>
    <row r="168" spans="1:2">
      <c r="A168" s="781">
        <v>39539</v>
      </c>
      <c r="B168" s="782">
        <v>3.6749999999999998E-2</v>
      </c>
    </row>
    <row r="169" spans="1:2">
      <c r="A169" s="781">
        <v>39508</v>
      </c>
      <c r="B169" s="782">
        <v>3.5099999999999999E-2</v>
      </c>
    </row>
    <row r="170" spans="1:2">
      <c r="A170" s="781">
        <v>39479</v>
      </c>
      <c r="B170" s="782">
        <v>3.7374999999999999E-2</v>
      </c>
    </row>
    <row r="171" spans="1:2">
      <c r="A171" s="781">
        <v>39448</v>
      </c>
      <c r="B171" s="782">
        <v>3.7442857142857146E-2</v>
      </c>
    </row>
    <row r="172" spans="1:2">
      <c r="A172" s="781">
        <v>39417</v>
      </c>
      <c r="B172" s="782">
        <v>4.0975000000000004E-2</v>
      </c>
    </row>
    <row r="173" spans="1:2">
      <c r="A173" s="781">
        <v>39387</v>
      </c>
      <c r="B173" s="782">
        <v>4.1485000000000001E-2</v>
      </c>
    </row>
    <row r="174" spans="1:2">
      <c r="A174" s="781">
        <v>39356</v>
      </c>
      <c r="B174" s="782">
        <v>4.5277272727272722E-2</v>
      </c>
    </row>
    <row r="175" spans="1:2">
      <c r="A175" s="781">
        <v>39326</v>
      </c>
      <c r="B175" s="782">
        <v>4.5215789473684202E-2</v>
      </c>
    </row>
    <row r="176" spans="1:2">
      <c r="A176" s="781">
        <v>39295</v>
      </c>
      <c r="B176" s="782">
        <v>4.6747826086956525E-2</v>
      </c>
    </row>
    <row r="177" spans="1:2">
      <c r="A177" s="781">
        <v>39264</v>
      </c>
      <c r="B177" s="782">
        <v>5.0042857142857146E-2</v>
      </c>
    </row>
    <row r="178" spans="1:2">
      <c r="A178" s="781">
        <v>39234</v>
      </c>
      <c r="B178" s="782">
        <v>5.1028571428571423E-2</v>
      </c>
    </row>
    <row r="179" spans="1:2">
      <c r="A179" s="781">
        <v>39203</v>
      </c>
      <c r="B179" s="782">
        <v>4.7463636363636361E-2</v>
      </c>
    </row>
    <row r="180" spans="1:2">
      <c r="A180" s="781">
        <v>39173</v>
      </c>
      <c r="B180" s="782">
        <v>4.693809523809523E-2</v>
      </c>
    </row>
    <row r="181" spans="1:2">
      <c r="A181" s="781">
        <v>39142</v>
      </c>
      <c r="B181" s="782">
        <v>4.5645454545454545E-2</v>
      </c>
    </row>
    <row r="182" spans="1:2">
      <c r="A182" s="781">
        <v>39114</v>
      </c>
      <c r="B182" s="782">
        <v>4.7226315789473693E-2</v>
      </c>
    </row>
    <row r="183" spans="1:2">
      <c r="A183" s="781">
        <v>39083</v>
      </c>
      <c r="B183" s="782">
        <v>4.7595238095238093E-2</v>
      </c>
    </row>
    <row r="184" spans="1:2">
      <c r="A184" s="781">
        <v>39052</v>
      </c>
      <c r="B184" s="782">
        <v>4.5644999999999998E-2</v>
      </c>
    </row>
    <row r="185" spans="1:2">
      <c r="A185" s="781">
        <v>39022</v>
      </c>
      <c r="B185" s="782">
        <v>4.5952380952380946E-2</v>
      </c>
    </row>
    <row r="186" spans="1:2">
      <c r="A186" s="781">
        <v>38991</v>
      </c>
      <c r="B186" s="782">
        <v>4.7290476190476195E-2</v>
      </c>
    </row>
    <row r="187" spans="1:2">
      <c r="A187" s="781">
        <v>38961</v>
      </c>
      <c r="B187" s="782">
        <v>4.7190000000000003E-2</v>
      </c>
    </row>
    <row r="188" spans="1:2">
      <c r="A188" s="781">
        <v>38930</v>
      </c>
      <c r="B188" s="782">
        <v>4.8765217391304357E-2</v>
      </c>
    </row>
    <row r="189" spans="1:2">
      <c r="A189" s="781">
        <v>38899</v>
      </c>
      <c r="B189" s="782">
        <v>5.0875000000000004E-2</v>
      </c>
    </row>
    <row r="190" spans="1:2">
      <c r="A190" s="781">
        <v>38869</v>
      </c>
      <c r="B190" s="782">
        <v>5.1063636363636367E-2</v>
      </c>
    </row>
    <row r="191" spans="1:2">
      <c r="A191" s="781">
        <v>38838</v>
      </c>
      <c r="B191" s="782">
        <v>5.1100000000000007E-2</v>
      </c>
    </row>
    <row r="192" spans="1:2">
      <c r="A192" s="781">
        <v>38808</v>
      </c>
      <c r="B192" s="782">
        <v>4.9905263157894737E-2</v>
      </c>
    </row>
    <row r="193" spans="1:2">
      <c r="A193" s="781">
        <v>38777</v>
      </c>
      <c r="B193" s="782">
        <v>4.7239130434782617E-2</v>
      </c>
    </row>
    <row r="194" spans="1:2">
      <c r="A194" s="781">
        <v>38749</v>
      </c>
      <c r="B194" s="782">
        <v>4.5689473684210523E-2</v>
      </c>
    </row>
    <row r="195" spans="1:2">
      <c r="A195" s="781">
        <v>38718</v>
      </c>
      <c r="B195" s="782">
        <v>4.4160000000000005E-2</v>
      </c>
    </row>
    <row r="196" spans="1:2">
      <c r="A196" s="781">
        <v>38687</v>
      </c>
      <c r="B196" s="782">
        <v>4.467142857142857E-2</v>
      </c>
    </row>
    <row r="197" spans="1:2">
      <c r="A197" s="781">
        <v>38657</v>
      </c>
      <c r="B197" s="782">
        <v>4.5349999999999994E-2</v>
      </c>
    </row>
    <row r="198" spans="1:2">
      <c r="A198" s="781">
        <v>38626</v>
      </c>
      <c r="B198" s="782">
        <v>4.4635000000000008E-2</v>
      </c>
    </row>
    <row r="199" spans="1:2">
      <c r="A199" s="781">
        <v>38596</v>
      </c>
      <c r="B199" s="782">
        <v>4.1990476190476196E-2</v>
      </c>
    </row>
    <row r="200" spans="1:2">
      <c r="A200" s="781">
        <v>38565</v>
      </c>
      <c r="B200" s="782">
        <v>4.2626086956521744E-2</v>
      </c>
    </row>
    <row r="201" spans="1:2">
      <c r="A201" s="781">
        <v>38534</v>
      </c>
      <c r="B201" s="782">
        <v>4.1775E-2</v>
      </c>
    </row>
    <row r="202" spans="1:2">
      <c r="A202" s="781">
        <v>38504</v>
      </c>
      <c r="B202" s="782">
        <v>3.9981818181818188E-2</v>
      </c>
    </row>
    <row r="203" spans="1:2">
      <c r="A203" s="781">
        <v>38473</v>
      </c>
      <c r="B203" s="782">
        <v>4.1442857142857142E-2</v>
      </c>
    </row>
    <row r="204" spans="1:2">
      <c r="A204" s="781">
        <v>38443</v>
      </c>
      <c r="B204" s="782">
        <v>4.3409523809523808E-2</v>
      </c>
    </row>
    <row r="205" spans="1:2">
      <c r="A205" s="781">
        <v>38412</v>
      </c>
      <c r="B205" s="782">
        <v>4.4977272727272713E-2</v>
      </c>
    </row>
    <row r="206" spans="1:2">
      <c r="A206" s="781">
        <v>38384</v>
      </c>
      <c r="B206" s="782">
        <v>4.1652631578947365E-2</v>
      </c>
    </row>
    <row r="207" spans="1:2">
      <c r="A207" s="781">
        <v>38353</v>
      </c>
      <c r="B207" s="782">
        <v>4.2215000000000009E-2</v>
      </c>
    </row>
    <row r="208" spans="1:2">
      <c r="A208" s="781">
        <v>38322</v>
      </c>
      <c r="B208" s="782">
        <v>4.2309090909090907E-2</v>
      </c>
    </row>
    <row r="209" spans="1:2">
      <c r="A209" s="781">
        <v>38292</v>
      </c>
      <c r="B209" s="782">
        <v>4.1940000000000005E-2</v>
      </c>
    </row>
    <row r="210" spans="1:2">
      <c r="A210" s="781">
        <v>38261</v>
      </c>
      <c r="B210" s="782">
        <v>4.0969999999999993E-2</v>
      </c>
    </row>
    <row r="211" spans="1:2">
      <c r="A211" s="781">
        <v>38231</v>
      </c>
      <c r="B211" s="782">
        <v>4.1257142857142853E-2</v>
      </c>
    </row>
    <row r="212" spans="1:2">
      <c r="A212" s="781">
        <v>38200</v>
      </c>
      <c r="B212" s="782">
        <v>4.2813636363636359E-2</v>
      </c>
    </row>
    <row r="213" spans="1:2">
      <c r="A213" s="781">
        <v>38169</v>
      </c>
      <c r="B213" s="782">
        <v>4.4980952380952385E-2</v>
      </c>
    </row>
    <row r="214" spans="1:2">
      <c r="A214" s="781">
        <v>38139</v>
      </c>
      <c r="B214" s="782">
        <v>4.7338095238095249E-2</v>
      </c>
    </row>
    <row r="215" spans="1:2">
      <c r="A215" s="781">
        <v>38108</v>
      </c>
      <c r="B215" s="782">
        <v>4.7155000000000002E-2</v>
      </c>
    </row>
    <row r="216" spans="1:2">
      <c r="A216" s="781">
        <v>38078</v>
      </c>
      <c r="B216" s="782">
        <v>4.3476190476190474E-2</v>
      </c>
    </row>
    <row r="217" spans="1:2">
      <c r="A217" s="781">
        <v>38047</v>
      </c>
      <c r="B217" s="782">
        <v>3.8265217391304354E-2</v>
      </c>
    </row>
    <row r="218" spans="1:2">
      <c r="A218" s="781">
        <v>38018</v>
      </c>
      <c r="B218" s="782">
        <v>4.0842105263157888E-2</v>
      </c>
    </row>
    <row r="219" spans="1:2">
      <c r="A219" s="781">
        <v>37987</v>
      </c>
      <c r="B219" s="782">
        <v>4.1504999999999993E-2</v>
      </c>
    </row>
    <row r="220" spans="1:2">
      <c r="A220" s="781">
        <v>37956</v>
      </c>
      <c r="B220" s="782">
        <v>4.2677272727272723E-2</v>
      </c>
    </row>
    <row r="221" spans="1:2">
      <c r="A221" s="781">
        <v>37926</v>
      </c>
      <c r="B221" s="782">
        <v>4.300000000000001E-2</v>
      </c>
    </row>
    <row r="222" spans="1:2">
      <c r="A222" s="781">
        <v>37895</v>
      </c>
      <c r="B222" s="782">
        <v>4.2904545454545452E-2</v>
      </c>
    </row>
    <row r="223" spans="1:2">
      <c r="A223" s="781">
        <v>37865</v>
      </c>
      <c r="B223" s="782">
        <v>4.2742857142857152E-2</v>
      </c>
    </row>
    <row r="224" spans="1:2">
      <c r="A224" s="781">
        <v>37834</v>
      </c>
      <c r="B224" s="782">
        <v>4.4452380952380952E-2</v>
      </c>
    </row>
    <row r="225" spans="1:2">
      <c r="A225" s="781">
        <v>37803</v>
      </c>
      <c r="B225" s="782">
        <v>3.9754545454545452E-2</v>
      </c>
    </row>
    <row r="226" spans="1:2">
      <c r="A226" s="781">
        <v>37773</v>
      </c>
      <c r="B226" s="782">
        <v>3.3342857142857146E-2</v>
      </c>
    </row>
    <row r="227" spans="1:2">
      <c r="A227" s="781">
        <v>37742</v>
      </c>
      <c r="B227" s="782">
        <v>3.5690476190476196E-2</v>
      </c>
    </row>
    <row r="228" spans="1:2">
      <c r="A228" s="781">
        <v>37712</v>
      </c>
      <c r="B228" s="782">
        <v>3.958571428571428E-2</v>
      </c>
    </row>
    <row r="229" spans="1:2">
      <c r="A229" s="781">
        <v>37681</v>
      </c>
      <c r="B229" s="782">
        <v>3.8071428571428576E-2</v>
      </c>
    </row>
    <row r="230" spans="1:2">
      <c r="A230" s="781">
        <v>37653</v>
      </c>
      <c r="B230" s="782">
        <v>3.902631578947368E-2</v>
      </c>
    </row>
    <row r="231" spans="1:2">
      <c r="A231" s="781">
        <v>37622</v>
      </c>
      <c r="B231" s="782">
        <v>4.0485714285714292E-2</v>
      </c>
    </row>
    <row r="232" spans="1:2">
      <c r="A232" s="781">
        <v>37591</v>
      </c>
      <c r="B232" s="782">
        <v>4.0323809523809519E-2</v>
      </c>
    </row>
    <row r="233" spans="1:2">
      <c r="A233" s="781">
        <v>37561</v>
      </c>
      <c r="B233" s="782">
        <v>4.0484210526315796E-2</v>
      </c>
    </row>
    <row r="234" spans="1:2">
      <c r="A234" s="781">
        <v>37530</v>
      </c>
      <c r="B234" s="782">
        <v>3.9409090909090908E-2</v>
      </c>
    </row>
    <row r="235" spans="1:2">
      <c r="A235" s="781">
        <v>37500</v>
      </c>
      <c r="B235" s="782">
        <v>3.8699999999999998E-2</v>
      </c>
    </row>
    <row r="236" spans="1:2">
      <c r="A236" s="781">
        <v>37469</v>
      </c>
      <c r="B236" s="782">
        <v>4.2572727272727269E-2</v>
      </c>
    </row>
    <row r="237" spans="1:2">
      <c r="A237" s="781">
        <v>37438</v>
      </c>
      <c r="B237" s="782">
        <v>4.6531818181818195E-2</v>
      </c>
    </row>
    <row r="238" spans="1:2">
      <c r="A238" s="781">
        <v>37408</v>
      </c>
      <c r="B238" s="782">
        <v>4.9264999999999996E-2</v>
      </c>
    </row>
    <row r="239" spans="1:2">
      <c r="A239" s="781">
        <v>37377</v>
      </c>
      <c r="B239" s="782">
        <v>5.1645454545454529E-2</v>
      </c>
    </row>
    <row r="240" spans="1:2">
      <c r="A240" s="781">
        <v>37347</v>
      </c>
      <c r="B240" s="782">
        <v>5.2109090909090904E-2</v>
      </c>
    </row>
    <row r="241" spans="1:2">
      <c r="A241" s="781">
        <v>37316</v>
      </c>
      <c r="B241" s="782">
        <v>5.2839999999999998E-2</v>
      </c>
    </row>
    <row r="242" spans="1:2">
      <c r="A242" s="781">
        <v>37288</v>
      </c>
      <c r="B242" s="782">
        <v>4.9115789473684203E-2</v>
      </c>
    </row>
    <row r="243" spans="1:2">
      <c r="A243" s="781">
        <v>37257</v>
      </c>
      <c r="B243" s="782">
        <v>5.035714285714285E-2</v>
      </c>
    </row>
    <row r="244" spans="1:2">
      <c r="A244" s="781">
        <v>37226</v>
      </c>
      <c r="B244" s="782">
        <v>5.0875000000000004E-2</v>
      </c>
    </row>
    <row r="245" spans="1:2">
      <c r="A245" s="781">
        <v>37196</v>
      </c>
      <c r="B245" s="782">
        <v>4.6515000000000001E-2</v>
      </c>
    </row>
    <row r="246" spans="1:2">
      <c r="A246" s="781">
        <v>37165</v>
      </c>
      <c r="B246" s="782">
        <v>4.5668181818181816E-2</v>
      </c>
    </row>
    <row r="247" spans="1:2">
      <c r="A247" s="781">
        <v>37135</v>
      </c>
      <c r="B247" s="782">
        <v>4.7317647058823527E-2</v>
      </c>
    </row>
    <row r="248" spans="1:2">
      <c r="A248" s="781">
        <v>37104</v>
      </c>
      <c r="B248" s="782">
        <v>4.971304347826086E-2</v>
      </c>
    </row>
    <row r="249" spans="1:2">
      <c r="A249" s="781">
        <v>37073</v>
      </c>
      <c r="B249" s="782">
        <v>5.2361904761904748E-2</v>
      </c>
    </row>
    <row r="250" spans="1:2">
      <c r="A250" s="781">
        <v>37043</v>
      </c>
      <c r="B250" s="782">
        <v>5.2842857142857136E-2</v>
      </c>
    </row>
    <row r="251" spans="1:2">
      <c r="A251" s="781">
        <v>37012</v>
      </c>
      <c r="B251" s="782">
        <v>5.3913636363636358E-2</v>
      </c>
    </row>
    <row r="252" spans="1:2">
      <c r="A252" s="781">
        <v>36982</v>
      </c>
      <c r="B252" s="782">
        <v>5.1409999999999997E-2</v>
      </c>
    </row>
    <row r="253" spans="1:2">
      <c r="A253" s="781">
        <v>36951</v>
      </c>
      <c r="B253" s="782">
        <v>4.8854545454545449E-2</v>
      </c>
    </row>
    <row r="254" spans="1:2">
      <c r="A254" s="781">
        <v>36923</v>
      </c>
      <c r="B254" s="782">
        <v>5.0989473684210529E-2</v>
      </c>
    </row>
    <row r="255" spans="1:2">
      <c r="A255" s="781">
        <v>36892</v>
      </c>
      <c r="B255" s="782">
        <v>5.1609523809523813E-2</v>
      </c>
    </row>
    <row r="256" spans="1:2">
      <c r="A256" s="781">
        <v>36861</v>
      </c>
      <c r="B256" s="782">
        <v>5.2405E-2</v>
      </c>
    </row>
    <row r="257" spans="1:2">
      <c r="A257" s="781">
        <v>36831</v>
      </c>
      <c r="B257" s="782">
        <v>5.7171428571428567E-2</v>
      </c>
    </row>
    <row r="258" spans="1:2">
      <c r="A258" s="781">
        <v>36800</v>
      </c>
      <c r="B258" s="782">
        <v>5.7385714285714283E-2</v>
      </c>
    </row>
    <row r="259" spans="1:2">
      <c r="A259" s="781">
        <v>36770</v>
      </c>
      <c r="B259" s="782">
        <v>5.7990000000000007E-2</v>
      </c>
    </row>
    <row r="260" spans="1:2">
      <c r="A260" s="781">
        <v>36739</v>
      </c>
      <c r="B260" s="782">
        <v>5.8260869565217394E-2</v>
      </c>
    </row>
    <row r="261" spans="1:2">
      <c r="A261" s="781">
        <v>36708</v>
      </c>
      <c r="B261" s="782">
        <v>6.054000000000001E-2</v>
      </c>
    </row>
    <row r="262" spans="1:2">
      <c r="A262" s="781">
        <v>36678</v>
      </c>
      <c r="B262" s="782">
        <v>6.0972727272727269E-2</v>
      </c>
    </row>
    <row r="263" spans="1:2">
      <c r="A263" s="781">
        <v>36647</v>
      </c>
      <c r="B263" s="782">
        <v>6.440454545454545E-2</v>
      </c>
    </row>
    <row r="264" spans="1:2">
      <c r="A264" s="781">
        <v>36617</v>
      </c>
      <c r="B264" s="782">
        <v>5.9905263157894739E-2</v>
      </c>
    </row>
    <row r="265" spans="1:2">
      <c r="A265" s="781">
        <v>36586</v>
      </c>
      <c r="B265" s="782">
        <v>6.2565217391304356E-2</v>
      </c>
    </row>
    <row r="266" spans="1:2">
      <c r="A266" s="781">
        <v>36557</v>
      </c>
      <c r="B266" s="782">
        <v>6.5194999999999989E-2</v>
      </c>
    </row>
    <row r="267" spans="1:2">
      <c r="A267" s="781">
        <v>36526</v>
      </c>
      <c r="B267" s="782">
        <v>6.6610000000000016E-2</v>
      </c>
    </row>
    <row r="268" spans="1:2">
      <c r="A268" s="781">
        <v>36495</v>
      </c>
      <c r="B268" s="782">
        <v>6.2754545454545452E-2</v>
      </c>
    </row>
    <row r="269" spans="1:2">
      <c r="A269" s="781">
        <v>36465</v>
      </c>
      <c r="B269" s="782">
        <v>6.0340000000000005E-2</v>
      </c>
    </row>
    <row r="270" spans="1:2">
      <c r="A270" s="781">
        <v>36434</v>
      </c>
      <c r="B270" s="782">
        <v>6.1119999999999994E-2</v>
      </c>
    </row>
    <row r="271" spans="1:2">
      <c r="A271" s="781">
        <v>36404</v>
      </c>
      <c r="B271" s="782">
        <v>5.9152380952380963E-2</v>
      </c>
    </row>
    <row r="272" spans="1:2">
      <c r="A272" s="781">
        <v>36373</v>
      </c>
      <c r="B272" s="782">
        <v>5.9390909090909084E-2</v>
      </c>
    </row>
    <row r="273" spans="1:2">
      <c r="A273" s="781">
        <v>36342</v>
      </c>
      <c r="B273" s="782">
        <v>5.791904761904762E-2</v>
      </c>
    </row>
    <row r="274" spans="1:2">
      <c r="A274" s="781">
        <v>36312</v>
      </c>
      <c r="B274" s="782">
        <v>5.8995454545454545E-2</v>
      </c>
    </row>
    <row r="275" spans="1:2">
      <c r="A275" s="781">
        <v>36281</v>
      </c>
      <c r="B275" s="782">
        <v>5.5394999999999993E-2</v>
      </c>
    </row>
    <row r="276" spans="1:2">
      <c r="A276" s="781">
        <v>36251</v>
      </c>
      <c r="B276" s="782">
        <v>5.1845454545454535E-2</v>
      </c>
    </row>
    <row r="277" spans="1:2">
      <c r="A277" s="781">
        <v>36220</v>
      </c>
      <c r="B277" s="782">
        <v>5.2326086956521731E-2</v>
      </c>
    </row>
    <row r="278" spans="1:2">
      <c r="A278" s="781">
        <v>36192</v>
      </c>
      <c r="B278" s="782">
        <v>4.9989473684210528E-2</v>
      </c>
    </row>
    <row r="279" spans="1:2">
      <c r="A279" s="781">
        <v>36161</v>
      </c>
      <c r="B279" s="782">
        <v>4.7221052631578955E-2</v>
      </c>
    </row>
    <row r="280" spans="1:2">
      <c r="A280" s="781">
        <v>36130</v>
      </c>
      <c r="B280" s="782">
        <v>4.6450000000000005E-2</v>
      </c>
    </row>
    <row r="281" spans="1:2">
      <c r="A281" s="781">
        <v>36100</v>
      </c>
      <c r="B281" s="782">
        <v>4.8273684210526316E-2</v>
      </c>
    </row>
    <row r="282" spans="1:2">
      <c r="A282" s="781">
        <v>36069</v>
      </c>
      <c r="B282" s="782">
        <v>4.5299999999999993E-2</v>
      </c>
    </row>
    <row r="283" spans="1:2">
      <c r="A283" s="781">
        <v>36039</v>
      </c>
      <c r="B283" s="782">
        <v>4.8066666666666667E-2</v>
      </c>
    </row>
    <row r="284" spans="1:2">
      <c r="A284" s="781">
        <v>36008</v>
      </c>
      <c r="B284" s="782">
        <v>5.3419047619047616E-2</v>
      </c>
    </row>
    <row r="285" spans="1:2">
      <c r="A285" s="781">
        <v>35977</v>
      </c>
      <c r="B285" s="782">
        <v>5.4613636363636371E-2</v>
      </c>
    </row>
    <row r="286" spans="1:2">
      <c r="A286" s="781">
        <v>35947</v>
      </c>
      <c r="B286" s="782">
        <v>5.4963636363636353E-2</v>
      </c>
    </row>
    <row r="287" spans="1:2">
      <c r="A287" s="781">
        <v>35916</v>
      </c>
      <c r="B287" s="782">
        <v>5.652500000000002E-2</v>
      </c>
    </row>
    <row r="288" spans="1:2">
      <c r="A288" s="781">
        <v>35886</v>
      </c>
      <c r="B288" s="782">
        <v>5.6376190476190483E-2</v>
      </c>
    </row>
    <row r="289" spans="1:2">
      <c r="A289" s="781">
        <v>35855</v>
      </c>
      <c r="B289" s="782">
        <v>5.6472727272727272E-2</v>
      </c>
    </row>
    <row r="290" spans="1:2">
      <c r="A290" s="781">
        <v>35827</v>
      </c>
      <c r="B290" s="782">
        <v>5.5747368421052643E-2</v>
      </c>
    </row>
    <row r="291" spans="1:2">
      <c r="A291" s="781">
        <v>35796</v>
      </c>
      <c r="B291" s="782">
        <v>5.5445000000000008E-2</v>
      </c>
    </row>
    <row r="292" spans="1:2">
      <c r="A292" s="781">
        <v>35765</v>
      </c>
      <c r="B292" s="782">
        <v>5.8086363636363644E-2</v>
      </c>
    </row>
    <row r="293" spans="1:2">
      <c r="A293" s="781">
        <v>35735</v>
      </c>
      <c r="B293" s="782">
        <v>5.874999999999999E-2</v>
      </c>
    </row>
    <row r="294" spans="1:2">
      <c r="A294" s="781">
        <v>35704</v>
      </c>
      <c r="B294" s="782">
        <v>6.0295454545454562E-2</v>
      </c>
    </row>
    <row r="295" spans="1:2">
      <c r="A295" s="781">
        <v>35674</v>
      </c>
      <c r="B295" s="782">
        <v>6.2085714285714279E-2</v>
      </c>
    </row>
    <row r="296" spans="1:2">
      <c r="A296" s="781">
        <v>35643</v>
      </c>
      <c r="B296" s="782">
        <v>6.2985714285714256E-2</v>
      </c>
    </row>
    <row r="297" spans="1:2">
      <c r="A297" s="781">
        <v>35612</v>
      </c>
      <c r="B297" s="782">
        <v>6.220454545454545E-2</v>
      </c>
    </row>
    <row r="298" spans="1:2">
      <c r="A298" s="781">
        <v>35582</v>
      </c>
      <c r="B298" s="782">
        <v>6.4938095238095253E-2</v>
      </c>
    </row>
    <row r="299" spans="1:2">
      <c r="A299" s="781">
        <v>35551</v>
      </c>
      <c r="B299" s="782">
        <v>6.7109523809523799E-2</v>
      </c>
    </row>
    <row r="300" spans="1:2">
      <c r="A300" s="781">
        <v>35521</v>
      </c>
      <c r="B300" s="782">
        <v>6.885454545454546E-2</v>
      </c>
    </row>
    <row r="301" spans="1:2">
      <c r="A301" s="781">
        <v>35490</v>
      </c>
      <c r="B301" s="782">
        <v>6.6944999999999991E-2</v>
      </c>
    </row>
    <row r="302" spans="1:2">
      <c r="A302" s="781">
        <v>35462</v>
      </c>
      <c r="B302" s="782">
        <v>6.4194736842105263E-2</v>
      </c>
    </row>
    <row r="303" spans="1:2">
      <c r="A303" s="781">
        <v>35431</v>
      </c>
      <c r="B303" s="782">
        <v>6.5790476190476191E-2</v>
      </c>
    </row>
    <row r="304" spans="1:2">
      <c r="A304" s="781">
        <v>35400</v>
      </c>
      <c r="B304" s="782">
        <v>6.3023809523809524E-2</v>
      </c>
    </row>
    <row r="305" spans="1:2">
      <c r="A305" s="781">
        <v>35370</v>
      </c>
      <c r="B305" s="782">
        <v>6.2036842105263161E-2</v>
      </c>
    </row>
    <row r="306" spans="1:2">
      <c r="A306" s="781">
        <v>35339</v>
      </c>
      <c r="B306" s="782">
        <v>6.5336363636363637E-2</v>
      </c>
    </row>
    <row r="307" spans="1:2">
      <c r="A307" s="781">
        <v>35309</v>
      </c>
      <c r="B307" s="782">
        <v>6.8319999999999992E-2</v>
      </c>
    </row>
    <row r="308" spans="1:2">
      <c r="A308" s="781">
        <v>35278</v>
      </c>
      <c r="B308" s="782">
        <v>6.6354545454545472E-2</v>
      </c>
    </row>
    <row r="309" spans="1:2">
      <c r="A309" s="781">
        <v>35247</v>
      </c>
      <c r="B309" s="782">
        <v>6.8654545454545468E-2</v>
      </c>
    </row>
    <row r="310" spans="1:2">
      <c r="A310" s="781">
        <v>35217</v>
      </c>
      <c r="B310" s="782">
        <v>6.9119999999999987E-2</v>
      </c>
    </row>
    <row r="311" spans="1:2">
      <c r="A311" s="781">
        <v>35186</v>
      </c>
      <c r="B311" s="782">
        <v>6.7368181818181827E-2</v>
      </c>
    </row>
    <row r="312" spans="1:2">
      <c r="A312" s="781">
        <v>35156</v>
      </c>
      <c r="B312" s="782">
        <v>6.5113636363636374E-2</v>
      </c>
    </row>
    <row r="313" spans="1:2">
      <c r="A313" s="781">
        <v>35125</v>
      </c>
      <c r="B313" s="782">
        <v>6.2685714285714275E-2</v>
      </c>
    </row>
    <row r="314" spans="1:2">
      <c r="A314" s="781">
        <v>35096</v>
      </c>
      <c r="B314" s="782">
        <v>5.8055000000000002E-2</v>
      </c>
    </row>
    <row r="315" spans="1:2">
      <c r="A315" s="781">
        <v>35065</v>
      </c>
      <c r="B315" s="782">
        <v>5.6523809523809525E-2</v>
      </c>
    </row>
    <row r="316" spans="1:2">
      <c r="A316" s="781">
        <v>35034</v>
      </c>
      <c r="B316" s="782">
        <v>5.7114999999999992E-2</v>
      </c>
    </row>
    <row r="317" spans="1:2">
      <c r="A317" s="781">
        <v>35004</v>
      </c>
      <c r="B317" s="782">
        <v>5.9304761904761888E-2</v>
      </c>
    </row>
    <row r="318" spans="1:2">
      <c r="A318" s="781">
        <v>34973</v>
      </c>
      <c r="B318" s="782">
        <v>6.0447619047619056E-2</v>
      </c>
    </row>
    <row r="319" spans="1:2">
      <c r="A319" s="781">
        <v>34943</v>
      </c>
      <c r="B319" s="782">
        <v>6.1974999999999995E-2</v>
      </c>
    </row>
    <row r="320" spans="1:2">
      <c r="A320" s="781">
        <v>34912</v>
      </c>
      <c r="B320" s="782">
        <v>6.4882608695652197E-2</v>
      </c>
    </row>
    <row r="321" spans="1:2">
      <c r="A321" s="781">
        <v>34881</v>
      </c>
      <c r="B321" s="782">
        <v>6.2780000000000002E-2</v>
      </c>
    </row>
    <row r="322" spans="1:2">
      <c r="A322" s="781">
        <v>34851</v>
      </c>
      <c r="B322" s="782">
        <v>6.1681818181818178E-2</v>
      </c>
    </row>
    <row r="323" spans="1:2">
      <c r="A323" s="781">
        <v>34820</v>
      </c>
      <c r="B323" s="782">
        <v>6.6327272727272721E-2</v>
      </c>
    </row>
    <row r="324" spans="1:2">
      <c r="A324" s="781">
        <v>34790</v>
      </c>
      <c r="B324" s="782">
        <v>7.0626315789473704E-2</v>
      </c>
    </row>
    <row r="325" spans="1:2">
      <c r="A325" s="781">
        <v>34759</v>
      </c>
      <c r="B325" s="782">
        <v>7.2047826086956507E-2</v>
      </c>
    </row>
    <row r="326" spans="1:2">
      <c r="A326" s="781">
        <v>34731</v>
      </c>
      <c r="B326" s="782">
        <v>7.4694736842105272E-2</v>
      </c>
    </row>
    <row r="327" spans="1:2">
      <c r="A327" s="781">
        <v>34700</v>
      </c>
      <c r="B327" s="782">
        <v>7.7794999999999989E-2</v>
      </c>
    </row>
    <row r="328" spans="1:2">
      <c r="A328" s="781">
        <v>34669</v>
      </c>
      <c r="B328" s="782">
        <v>7.8138095238095243E-2</v>
      </c>
    </row>
    <row r="329" spans="1:2">
      <c r="A329" s="781">
        <v>34639</v>
      </c>
      <c r="B329" s="782">
        <v>7.9549999999999996E-2</v>
      </c>
    </row>
    <row r="330" spans="1:2">
      <c r="A330" s="781">
        <v>34608</v>
      </c>
      <c r="B330" s="782">
        <v>7.7439999999999995E-2</v>
      </c>
    </row>
    <row r="331" spans="1:2">
      <c r="A331" s="781">
        <v>34578</v>
      </c>
      <c r="B331" s="782">
        <v>7.4571428571428552E-2</v>
      </c>
    </row>
    <row r="332" spans="1:2">
      <c r="A332" s="781">
        <v>34547</v>
      </c>
      <c r="B332" s="782">
        <v>7.2360869565217395E-2</v>
      </c>
    </row>
    <row r="333" spans="1:2">
      <c r="A333" s="781">
        <v>34516</v>
      </c>
      <c r="B333" s="782">
        <v>7.2980000000000003E-2</v>
      </c>
    </row>
    <row r="334" spans="1:2">
      <c r="A334" s="781">
        <v>34486</v>
      </c>
      <c r="B334" s="782">
        <v>7.1013636363636348E-2</v>
      </c>
    </row>
    <row r="335" spans="1:2">
      <c r="A335" s="781">
        <v>34455</v>
      </c>
      <c r="B335" s="782">
        <v>7.1833333333333332E-2</v>
      </c>
    </row>
    <row r="336" spans="1:2">
      <c r="A336" s="781">
        <v>34425</v>
      </c>
      <c r="B336" s="782">
        <v>6.9721052631578934E-2</v>
      </c>
    </row>
    <row r="337" spans="1:2">
      <c r="A337" s="781">
        <v>34394</v>
      </c>
      <c r="B337" s="782">
        <v>6.4826086956521756E-2</v>
      </c>
    </row>
    <row r="338" spans="1:2">
      <c r="A338" s="781">
        <v>34366</v>
      </c>
      <c r="B338" s="782">
        <v>5.9731578947368413E-2</v>
      </c>
    </row>
    <row r="339" spans="1:2">
      <c r="A339" s="781">
        <v>34335</v>
      </c>
      <c r="B339" s="782">
        <v>5.7505000000000007E-2</v>
      </c>
    </row>
    <row r="340" spans="1:2">
      <c r="A340" s="781">
        <v>34304</v>
      </c>
      <c r="B340" s="782">
        <v>5.7740909090909086E-2</v>
      </c>
    </row>
    <row r="341" spans="1:2">
      <c r="A341" s="781">
        <v>34274</v>
      </c>
      <c r="B341" s="782">
        <v>5.7240000000000013E-2</v>
      </c>
    </row>
    <row r="342" spans="1:2">
      <c r="A342" s="781">
        <v>34243</v>
      </c>
      <c r="B342" s="782">
        <v>5.3339999999999985E-2</v>
      </c>
    </row>
    <row r="343" spans="1:2">
      <c r="A343" s="781">
        <v>34213</v>
      </c>
      <c r="B343" s="782">
        <v>5.3600000000000002E-2</v>
      </c>
    </row>
    <row r="344" spans="1:2">
      <c r="A344" s="781">
        <v>34182</v>
      </c>
      <c r="B344" s="782">
        <v>5.6777272727272739E-2</v>
      </c>
    </row>
    <row r="345" spans="1:2">
      <c r="A345" s="781">
        <v>34151</v>
      </c>
      <c r="B345" s="782">
        <v>5.8052380952380966E-2</v>
      </c>
    </row>
    <row r="346" spans="1:2">
      <c r="A346" s="781">
        <v>34121</v>
      </c>
      <c r="B346" s="782">
        <v>5.9627272727272723E-2</v>
      </c>
    </row>
    <row r="347" spans="1:2">
      <c r="A347" s="781">
        <v>34090</v>
      </c>
      <c r="B347" s="782">
        <v>6.0354999999999999E-2</v>
      </c>
    </row>
    <row r="348" spans="1:2">
      <c r="A348" s="781">
        <v>34060</v>
      </c>
      <c r="B348" s="782">
        <v>5.9695238095238086E-2</v>
      </c>
    </row>
    <row r="349" spans="1:2">
      <c r="A349" s="781">
        <v>34029</v>
      </c>
      <c r="B349" s="782">
        <v>5.975217391304348E-2</v>
      </c>
    </row>
    <row r="350" spans="1:2">
      <c r="A350" s="781">
        <v>34001</v>
      </c>
      <c r="B350" s="782">
        <v>6.2589473684210542E-2</v>
      </c>
    </row>
    <row r="351" spans="1:2">
      <c r="A351" s="781">
        <v>33970</v>
      </c>
      <c r="B351" s="782">
        <v>6.6000000000000003E-2</v>
      </c>
    </row>
    <row r="352" spans="1:2">
      <c r="A352" s="781">
        <v>33939</v>
      </c>
      <c r="B352" s="782">
        <v>6.7699999999999982E-2</v>
      </c>
    </row>
    <row r="353" spans="1:2">
      <c r="A353" s="781">
        <v>33909</v>
      </c>
      <c r="B353" s="782">
        <v>6.8731578947368421E-2</v>
      </c>
    </row>
    <row r="354" spans="1:2">
      <c r="A354" s="781">
        <v>33878</v>
      </c>
      <c r="B354" s="782">
        <v>6.5890476190476194E-2</v>
      </c>
    </row>
    <row r="355" spans="1:2">
      <c r="A355" s="781">
        <v>33848</v>
      </c>
      <c r="B355" s="782">
        <v>6.4152380952380975E-2</v>
      </c>
    </row>
    <row r="356" spans="1:2">
      <c r="A356" s="781">
        <v>33817</v>
      </c>
      <c r="B356" s="782">
        <v>6.5857142857142864E-2</v>
      </c>
    </row>
    <row r="357" spans="1:2">
      <c r="A357" s="781">
        <v>33786</v>
      </c>
      <c r="B357" s="782">
        <v>6.8445454545454545E-2</v>
      </c>
    </row>
    <row r="358" spans="1:2">
      <c r="A358" s="781">
        <v>33756</v>
      </c>
      <c r="B358" s="782">
        <v>7.2618181818181804E-2</v>
      </c>
    </row>
    <row r="359" spans="1:2">
      <c r="A359" s="781">
        <v>33725</v>
      </c>
      <c r="B359" s="782">
        <v>7.3920000000000013E-2</v>
      </c>
    </row>
    <row r="360" spans="1:2">
      <c r="A360" s="781">
        <v>33695</v>
      </c>
      <c r="B360" s="782">
        <v>7.4804761904761902E-2</v>
      </c>
    </row>
    <row r="361" spans="1:2">
      <c r="A361" s="781">
        <v>33664</v>
      </c>
      <c r="B361" s="782">
        <v>7.5422727272727266E-2</v>
      </c>
    </row>
    <row r="362" spans="1:2">
      <c r="A362" s="781">
        <v>33635</v>
      </c>
      <c r="B362" s="782">
        <v>7.3378947368421057E-2</v>
      </c>
    </row>
    <row r="363" spans="1:2">
      <c r="A363" s="781">
        <v>33604</v>
      </c>
      <c r="B363" s="782">
        <v>7.0323809523809525E-2</v>
      </c>
    </row>
    <row r="364" spans="1:2">
      <c r="A364" s="781">
        <v>33573</v>
      </c>
      <c r="B364" s="782">
        <v>7.0885714285714274E-2</v>
      </c>
    </row>
    <row r="365" spans="1:2">
      <c r="A365" s="781">
        <v>33543</v>
      </c>
      <c r="B365" s="782">
        <v>7.4173684210526308E-2</v>
      </c>
    </row>
    <row r="366" spans="1:2">
      <c r="A366" s="781">
        <v>33512</v>
      </c>
      <c r="B366" s="782">
        <v>7.5272727272727269E-2</v>
      </c>
    </row>
    <row r="367" spans="1:2">
      <c r="A367" s="781">
        <v>33482</v>
      </c>
      <c r="B367" s="782">
        <v>7.6500000000000012E-2</v>
      </c>
    </row>
    <row r="368" spans="1:2">
      <c r="A368" s="781">
        <v>33451</v>
      </c>
      <c r="B368" s="782">
        <v>7.9000000000000001E-2</v>
      </c>
    </row>
    <row r="369" spans="1:2">
      <c r="A369" s="781">
        <v>33420</v>
      </c>
      <c r="B369" s="782">
        <v>8.2727272727272719E-2</v>
      </c>
    </row>
    <row r="370" spans="1:2">
      <c r="A370" s="781">
        <v>33390</v>
      </c>
      <c r="B370" s="782">
        <v>8.2840000000000025E-2</v>
      </c>
    </row>
    <row r="371" spans="1:2">
      <c r="A371" s="781">
        <v>33359</v>
      </c>
      <c r="B371" s="782">
        <v>8.0677272727272709E-2</v>
      </c>
    </row>
    <row r="372" spans="1:2">
      <c r="A372" s="781">
        <v>33329</v>
      </c>
      <c r="B372" s="782">
        <v>8.0390909090909096E-2</v>
      </c>
    </row>
    <row r="373" spans="1:2">
      <c r="A373" s="781">
        <v>33298</v>
      </c>
      <c r="B373" s="782">
        <v>8.1100000000000005E-2</v>
      </c>
    </row>
    <row r="374" spans="1:2">
      <c r="A374" s="781">
        <v>33270</v>
      </c>
      <c r="B374" s="782">
        <v>7.8547368421052616E-2</v>
      </c>
    </row>
    <row r="375" spans="1:2">
      <c r="A375" s="781">
        <v>33239</v>
      </c>
      <c r="B375" s="782">
        <v>8.0928571428571433E-2</v>
      </c>
    </row>
    <row r="376" spans="1:2">
      <c r="A376" s="781">
        <v>33208</v>
      </c>
      <c r="B376" s="782">
        <v>8.0749999999999988E-2</v>
      </c>
    </row>
    <row r="377" spans="1:2">
      <c r="A377" s="781">
        <v>33178</v>
      </c>
      <c r="B377" s="782">
        <v>8.3919999999999995E-2</v>
      </c>
    </row>
    <row r="378" spans="1:2">
      <c r="A378" s="781">
        <v>33147</v>
      </c>
      <c r="B378" s="782">
        <v>8.7195454545454534E-2</v>
      </c>
    </row>
    <row r="379" spans="1:2">
      <c r="A379" s="781">
        <v>33117</v>
      </c>
      <c r="B379" s="782">
        <v>8.8931578947368417E-2</v>
      </c>
    </row>
    <row r="380" spans="1:2">
      <c r="A380" s="781">
        <v>33086</v>
      </c>
      <c r="B380" s="782">
        <v>8.752608695652174E-2</v>
      </c>
    </row>
    <row r="381" spans="1:2">
      <c r="A381" s="781">
        <v>33055</v>
      </c>
      <c r="B381" s="782">
        <v>8.4714285714285728E-2</v>
      </c>
    </row>
    <row r="382" spans="1:2">
      <c r="A382" s="781">
        <v>33025</v>
      </c>
      <c r="B382" s="782">
        <v>8.4800000000000028E-2</v>
      </c>
    </row>
    <row r="383" spans="1:2">
      <c r="A383" s="781">
        <v>32994</v>
      </c>
      <c r="B383" s="782">
        <v>8.7581818181818177E-2</v>
      </c>
    </row>
    <row r="384" spans="1:2">
      <c r="A384" s="781">
        <v>32964</v>
      </c>
      <c r="B384" s="782">
        <v>8.7855000000000003E-2</v>
      </c>
    </row>
    <row r="385" spans="1:2">
      <c r="A385" s="781">
        <v>32933</v>
      </c>
      <c r="B385" s="782">
        <v>8.588636363636365E-2</v>
      </c>
    </row>
    <row r="386" spans="1:2">
      <c r="A386" s="781">
        <v>32905</v>
      </c>
      <c r="B386" s="782">
        <v>8.4731578947368436E-2</v>
      </c>
    </row>
    <row r="387" spans="1:2">
      <c r="A387" s="781">
        <v>32874</v>
      </c>
      <c r="B387" s="782">
        <v>8.2066666666666677E-2</v>
      </c>
    </row>
    <row r="388" spans="1:2">
      <c r="A388" s="781">
        <v>32843</v>
      </c>
      <c r="B388" s="782">
        <v>7.8359999999999999E-2</v>
      </c>
    </row>
    <row r="389" spans="1:2">
      <c r="A389" s="781">
        <v>32813</v>
      </c>
      <c r="B389" s="782">
        <v>7.8742857142857142E-2</v>
      </c>
    </row>
    <row r="390" spans="1:2">
      <c r="A390" s="781">
        <v>32782</v>
      </c>
      <c r="B390" s="782">
        <v>8.0076190476190481E-2</v>
      </c>
    </row>
    <row r="391" spans="1:2">
      <c r="A391" s="781">
        <v>32752</v>
      </c>
      <c r="B391" s="782">
        <v>8.1905000000000033E-2</v>
      </c>
    </row>
    <row r="392" spans="1:2">
      <c r="A392" s="781">
        <v>32721</v>
      </c>
      <c r="B392" s="782">
        <v>8.1126086956521751E-2</v>
      </c>
    </row>
    <row r="393" spans="1:2">
      <c r="A393" s="781">
        <v>32690</v>
      </c>
      <c r="B393" s="782">
        <v>8.0184999999999992E-2</v>
      </c>
    </row>
    <row r="394" spans="1:2">
      <c r="A394" s="781">
        <v>32660</v>
      </c>
      <c r="B394" s="782">
        <v>8.2772727272727289E-2</v>
      </c>
    </row>
    <row r="395" spans="1:2">
      <c r="A395" s="781">
        <v>32629</v>
      </c>
      <c r="B395" s="782">
        <v>8.8590909090909081E-2</v>
      </c>
    </row>
    <row r="396" spans="1:2">
      <c r="A396" s="781">
        <v>32599</v>
      </c>
      <c r="B396" s="782">
        <v>9.1755000000000017E-2</v>
      </c>
    </row>
    <row r="397" spans="1:2">
      <c r="A397" s="781">
        <v>32568</v>
      </c>
      <c r="B397" s="782">
        <v>9.3577272727272731E-2</v>
      </c>
    </row>
    <row r="398" spans="1:2">
      <c r="A398" s="781">
        <v>32540</v>
      </c>
      <c r="B398" s="782">
        <v>9.1689473684210543E-2</v>
      </c>
    </row>
    <row r="399" spans="1:2">
      <c r="A399" s="781">
        <v>32509</v>
      </c>
      <c r="B399" s="782">
        <v>9.0914999999999996E-2</v>
      </c>
    </row>
    <row r="400" spans="1:2">
      <c r="A400" s="781">
        <v>32478</v>
      </c>
      <c r="B400" s="782">
        <v>9.1057142857142864E-2</v>
      </c>
    </row>
    <row r="401" spans="1:2">
      <c r="A401" s="781">
        <v>32448</v>
      </c>
      <c r="B401" s="782">
        <v>8.962500000000001E-2</v>
      </c>
    </row>
    <row r="402" spans="1:2">
      <c r="A402" s="781">
        <v>32417</v>
      </c>
      <c r="B402" s="782">
        <v>8.7955000000000005E-2</v>
      </c>
    </row>
    <row r="403" spans="1:2">
      <c r="A403" s="781">
        <v>32387</v>
      </c>
      <c r="B403" s="782">
        <v>8.9771428571428571E-2</v>
      </c>
    </row>
    <row r="404" spans="1:2">
      <c r="A404" s="781">
        <v>32356</v>
      </c>
      <c r="B404" s="782">
        <v>9.2604347826086938E-2</v>
      </c>
    </row>
    <row r="405" spans="1:2">
      <c r="A405" s="781">
        <v>32325</v>
      </c>
      <c r="B405" s="782">
        <v>9.0560000000000015E-2</v>
      </c>
    </row>
    <row r="406" spans="1:2">
      <c r="A406" s="781">
        <v>32295</v>
      </c>
      <c r="B406" s="782">
        <v>8.9213636363636356E-2</v>
      </c>
    </row>
    <row r="407" spans="1:2">
      <c r="A407" s="781">
        <v>32264</v>
      </c>
      <c r="B407" s="782">
        <v>9.0890476190476174E-2</v>
      </c>
    </row>
    <row r="408" spans="1:2">
      <c r="A408" s="781">
        <v>32234</v>
      </c>
      <c r="B408" s="782">
        <v>8.7185000000000012E-2</v>
      </c>
    </row>
    <row r="409" spans="1:2">
      <c r="A409" s="781">
        <v>32203</v>
      </c>
      <c r="B409" s="782">
        <v>8.3734782608695643E-2</v>
      </c>
    </row>
    <row r="410" spans="1:2">
      <c r="A410" s="781">
        <v>32174</v>
      </c>
      <c r="B410" s="782">
        <v>8.2119999999999999E-2</v>
      </c>
    </row>
    <row r="411" spans="1:2">
      <c r="A411" s="781">
        <v>32143</v>
      </c>
      <c r="B411" s="782">
        <v>8.6657894736842087E-2</v>
      </c>
    </row>
  </sheetData>
  <pageMargins left="0.511811024" right="0.511811024" top="0.78740157499999996" bottom="0.78740157499999996" header="0.31496062000000002" footer="0.31496062000000002"/>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26">
    <tabColor theme="5" tint="0.79998168889431442"/>
  </sheetPr>
  <dimension ref="B1:M96"/>
  <sheetViews>
    <sheetView showGridLines="0" workbookViewId="0">
      <selection activeCell="H9" sqref="H9"/>
    </sheetView>
  </sheetViews>
  <sheetFormatPr defaultColWidth="10.81640625" defaultRowHeight="13"/>
  <cols>
    <col min="1" max="1" width="4.81640625" style="11" customWidth="1"/>
    <col min="2" max="2" width="15.1796875" style="11" bestFit="1" customWidth="1"/>
    <col min="3" max="3" width="14.81640625" style="11" customWidth="1"/>
    <col min="4" max="16384" width="10.81640625" style="11"/>
  </cols>
  <sheetData>
    <row r="1" spans="2:13">
      <c r="B1" s="767"/>
      <c r="C1" s="767"/>
    </row>
    <row r="2" spans="2:13" ht="42">
      <c r="B2" s="768" t="s">
        <v>907</v>
      </c>
      <c r="C2" s="769" t="s">
        <v>908</v>
      </c>
      <c r="F2" s="769" t="s">
        <v>909</v>
      </c>
      <c r="G2" s="769" t="s">
        <v>910</v>
      </c>
      <c r="H2" s="769" t="s">
        <v>911</v>
      </c>
      <c r="I2" s="769" t="s">
        <v>912</v>
      </c>
      <c r="K2" s="768" t="s">
        <v>905</v>
      </c>
      <c r="L2" s="769" t="s">
        <v>910</v>
      </c>
    </row>
    <row r="3" spans="2:13" ht="14">
      <c r="B3" s="770">
        <v>1928</v>
      </c>
      <c r="C3" s="771">
        <v>0.43809999999999999</v>
      </c>
      <c r="F3" s="772">
        <v>10</v>
      </c>
      <c r="G3" s="773">
        <f t="shared" ref="G3:G4" si="0">L37</f>
        <v>0.16978420828630852</v>
      </c>
      <c r="H3" s="773">
        <f>rf!F38</f>
        <v>1.928040771103208E-2</v>
      </c>
      <c r="I3" s="773">
        <f>G3-H3</f>
        <v>0.15050380057527646</v>
      </c>
      <c r="K3" s="763">
        <v>1988</v>
      </c>
      <c r="L3" s="774">
        <f>VLOOKUP(K3,$B$3:$C$93,2,0)</f>
        <v>0.16539999999999999</v>
      </c>
    </row>
    <row r="4" spans="2:13" ht="14">
      <c r="B4" s="775">
        <v>1929</v>
      </c>
      <c r="C4" s="776">
        <v>-8.3000000000000004E-2</v>
      </c>
      <c r="F4" s="772">
        <v>20</v>
      </c>
      <c r="G4" s="773">
        <f t="shared" si="0"/>
        <v>0.10957210414315426</v>
      </c>
      <c r="H4" s="773">
        <f>rf!F39</f>
        <v>2.9406519236565832E-2</v>
      </c>
      <c r="I4" s="773">
        <f>G4-H4</f>
        <v>8.0165584906588427E-2</v>
      </c>
      <c r="K4" s="763">
        <f>K3+1</f>
        <v>1989</v>
      </c>
      <c r="L4" s="774">
        <f t="shared" ref="L4:L32" si="1">VLOOKUP(K4,$B$3:$C$93,2,0)</f>
        <v>0.31480000000000002</v>
      </c>
      <c r="M4" s="777"/>
    </row>
    <row r="5" spans="2:13" ht="14">
      <c r="B5" s="775">
        <v>1930</v>
      </c>
      <c r="C5" s="776">
        <v>-0.25119999999999998</v>
      </c>
      <c r="F5" s="772">
        <v>25</v>
      </c>
      <c r="G5" s="773">
        <f>L39</f>
        <v>0.11223768331452341</v>
      </c>
      <c r="H5" s="773">
        <f>rf!F40</f>
        <v>3.4844612428875668E-2</v>
      </c>
      <c r="I5" s="773">
        <f>G5-H5</f>
        <v>7.7393070885647744E-2</v>
      </c>
      <c r="K5" s="763">
        <f t="shared" ref="K5:K36" si="2">K4+1</f>
        <v>1990</v>
      </c>
      <c r="L5" s="774">
        <f t="shared" si="1"/>
        <v>-3.0599999999999999E-2</v>
      </c>
      <c r="M5" s="777"/>
    </row>
    <row r="6" spans="2:13" ht="14">
      <c r="B6" s="775">
        <v>1931</v>
      </c>
      <c r="C6" s="776">
        <v>-0.43840000000000001</v>
      </c>
      <c r="F6" s="772">
        <f>F4+10</f>
        <v>30</v>
      </c>
      <c r="G6" s="773">
        <f>L40</f>
        <v>0.11975473609543616</v>
      </c>
      <c r="H6" s="773">
        <f>rf!F41</f>
        <v>4.0031501111895719E-2</v>
      </c>
      <c r="I6" s="773">
        <f>G6-H6</f>
        <v>7.9723234983540447E-2</v>
      </c>
      <c r="K6" s="763">
        <f t="shared" si="2"/>
        <v>1991</v>
      </c>
      <c r="L6" s="774">
        <f t="shared" si="1"/>
        <v>0.30230000000000001</v>
      </c>
      <c r="M6" s="777"/>
    </row>
    <row r="7" spans="2:13" ht="14">
      <c r="B7" s="775">
        <v>1932</v>
      </c>
      <c r="C7" s="776">
        <v>-8.6400000000000005E-2</v>
      </c>
      <c r="K7" s="763">
        <f t="shared" si="2"/>
        <v>1992</v>
      </c>
      <c r="L7" s="774">
        <f t="shared" si="1"/>
        <v>7.4899999999999994E-2</v>
      </c>
      <c r="M7" s="777"/>
    </row>
    <row r="8" spans="2:13" ht="14">
      <c r="B8" s="775">
        <v>1933</v>
      </c>
      <c r="C8" s="776">
        <v>0.49980000000000002</v>
      </c>
      <c r="K8" s="763">
        <f t="shared" si="2"/>
        <v>1993</v>
      </c>
      <c r="L8" s="774">
        <f t="shared" si="1"/>
        <v>9.9699999999999997E-2</v>
      </c>
      <c r="M8" s="777"/>
    </row>
    <row r="9" spans="2:13" ht="14">
      <c r="B9" s="775">
        <v>1934</v>
      </c>
      <c r="C9" s="776">
        <v>-1.1900000000000001E-2</v>
      </c>
      <c r="K9" s="763">
        <f t="shared" si="2"/>
        <v>1994</v>
      </c>
      <c r="L9" s="774">
        <f t="shared" si="1"/>
        <v>1.3299999999999999E-2</v>
      </c>
      <c r="M9" s="777"/>
    </row>
    <row r="10" spans="2:13" ht="14">
      <c r="B10" s="775">
        <v>1935</v>
      </c>
      <c r="C10" s="776">
        <v>0.46739999999999998</v>
      </c>
      <c r="K10" s="763">
        <f t="shared" si="2"/>
        <v>1995</v>
      </c>
      <c r="L10" s="774">
        <f t="shared" si="1"/>
        <v>0.372</v>
      </c>
      <c r="M10" s="777"/>
    </row>
    <row r="11" spans="2:13" ht="14">
      <c r="B11" s="775">
        <v>1936</v>
      </c>
      <c r="C11" s="776">
        <v>0.31940000000000002</v>
      </c>
      <c r="K11" s="763">
        <f t="shared" si="2"/>
        <v>1996</v>
      </c>
      <c r="L11" s="774">
        <f t="shared" si="1"/>
        <v>0.2268</v>
      </c>
      <c r="M11" s="777"/>
    </row>
    <row r="12" spans="2:13" ht="14">
      <c r="B12" s="775">
        <v>1937</v>
      </c>
      <c r="C12" s="776">
        <v>-0.35339999999999999</v>
      </c>
      <c r="K12" s="763">
        <f t="shared" si="2"/>
        <v>1997</v>
      </c>
      <c r="L12" s="774">
        <f t="shared" si="1"/>
        <v>0.33100000000000002</v>
      </c>
      <c r="M12" s="777">
        <f t="shared" ref="M12:M33" si="3">M13</f>
        <v>0.11223768331452341</v>
      </c>
    </row>
    <row r="13" spans="2:13" ht="14">
      <c r="B13" s="775">
        <v>1938</v>
      </c>
      <c r="C13" s="776">
        <v>0.2928</v>
      </c>
      <c r="K13" s="763">
        <f t="shared" si="2"/>
        <v>1998</v>
      </c>
      <c r="L13" s="774">
        <f t="shared" si="1"/>
        <v>0.28339999999999999</v>
      </c>
      <c r="M13" s="777">
        <f t="shared" si="3"/>
        <v>0.11223768331452341</v>
      </c>
    </row>
    <row r="14" spans="2:13" ht="14">
      <c r="B14" s="775">
        <v>1939</v>
      </c>
      <c r="C14" s="776">
        <v>-1.0999999999999999E-2</v>
      </c>
      <c r="K14" s="763">
        <f t="shared" si="2"/>
        <v>1999</v>
      </c>
      <c r="L14" s="774">
        <f t="shared" si="1"/>
        <v>0.2089</v>
      </c>
      <c r="M14" s="777">
        <f t="shared" si="3"/>
        <v>0.11223768331452341</v>
      </c>
    </row>
    <row r="15" spans="2:13" ht="14">
      <c r="B15" s="775">
        <v>1940</v>
      </c>
      <c r="C15" s="776">
        <v>-0.1067</v>
      </c>
      <c r="K15" s="763">
        <f t="shared" si="2"/>
        <v>2000</v>
      </c>
      <c r="L15" s="774">
        <f t="shared" si="1"/>
        <v>-9.0300000000000005E-2</v>
      </c>
      <c r="M15" s="777">
        <f t="shared" si="3"/>
        <v>0.11223768331452341</v>
      </c>
    </row>
    <row r="16" spans="2:13" ht="14">
      <c r="B16" s="775">
        <v>1941</v>
      </c>
      <c r="C16" s="776">
        <v>-0.12770000000000001</v>
      </c>
      <c r="K16" s="763">
        <f t="shared" si="2"/>
        <v>2001</v>
      </c>
      <c r="L16" s="774">
        <f t="shared" si="1"/>
        <v>-0.11849999999999999</v>
      </c>
      <c r="M16" s="777">
        <f t="shared" si="3"/>
        <v>0.11223768331452341</v>
      </c>
    </row>
    <row r="17" spans="2:13" ht="14">
      <c r="B17" s="775">
        <v>1942</v>
      </c>
      <c r="C17" s="776">
        <v>0.19170000000000001</v>
      </c>
      <c r="K17" s="763">
        <f t="shared" si="2"/>
        <v>2002</v>
      </c>
      <c r="L17" s="774">
        <f t="shared" si="1"/>
        <v>-0.21970000000000001</v>
      </c>
      <c r="M17" s="777">
        <f t="shared" si="3"/>
        <v>0.11223768331452341</v>
      </c>
    </row>
    <row r="18" spans="2:13" ht="14">
      <c r="B18" s="775">
        <v>1943</v>
      </c>
      <c r="C18" s="776">
        <v>0.25059999999999999</v>
      </c>
      <c r="K18" s="763">
        <f t="shared" si="2"/>
        <v>2003</v>
      </c>
      <c r="L18" s="774">
        <f t="shared" si="1"/>
        <v>0.28360000000000002</v>
      </c>
      <c r="M18" s="777">
        <f t="shared" si="3"/>
        <v>0.11223768331452341</v>
      </c>
    </row>
    <row r="19" spans="2:13" ht="14">
      <c r="B19" s="775">
        <v>1944</v>
      </c>
      <c r="C19" s="776">
        <v>0.1903</v>
      </c>
      <c r="K19" s="763">
        <f t="shared" si="2"/>
        <v>2004</v>
      </c>
      <c r="L19" s="774">
        <f t="shared" si="1"/>
        <v>0.1074</v>
      </c>
      <c r="M19" s="777">
        <f t="shared" si="3"/>
        <v>0.11223768331452341</v>
      </c>
    </row>
    <row r="20" spans="2:13" ht="14">
      <c r="B20" s="775">
        <v>1945</v>
      </c>
      <c r="C20" s="776">
        <v>0.35820000000000002</v>
      </c>
      <c r="K20" s="763">
        <f t="shared" si="2"/>
        <v>2005</v>
      </c>
      <c r="L20" s="774">
        <f t="shared" si="1"/>
        <v>4.8300000000000003E-2</v>
      </c>
      <c r="M20" s="777">
        <f t="shared" si="3"/>
        <v>0.11223768331452341</v>
      </c>
    </row>
    <row r="21" spans="2:13" ht="14">
      <c r="B21" s="775">
        <v>1946</v>
      </c>
      <c r="C21" s="776">
        <v>-8.43E-2</v>
      </c>
      <c r="K21" s="763">
        <f t="shared" si="2"/>
        <v>2006</v>
      </c>
      <c r="L21" s="774">
        <f t="shared" si="1"/>
        <v>0.15609999999999999</v>
      </c>
      <c r="M21" s="777">
        <f t="shared" si="3"/>
        <v>0.11223768331452341</v>
      </c>
    </row>
    <row r="22" spans="2:13" ht="14">
      <c r="B22" s="775">
        <v>1947</v>
      </c>
      <c r="C22" s="776">
        <v>5.1999999999999998E-2</v>
      </c>
      <c r="K22" s="763">
        <f t="shared" si="2"/>
        <v>2007</v>
      </c>
      <c r="L22" s="774">
        <f t="shared" si="1"/>
        <v>5.4800000000000001E-2</v>
      </c>
      <c r="M22" s="777">
        <f t="shared" si="3"/>
        <v>0.11223768331452341</v>
      </c>
    </row>
    <row r="23" spans="2:13" ht="14">
      <c r="B23" s="775">
        <v>1948</v>
      </c>
      <c r="C23" s="776">
        <v>5.7000000000000002E-2</v>
      </c>
      <c r="K23" s="763">
        <f t="shared" si="2"/>
        <v>2008</v>
      </c>
      <c r="L23" s="774">
        <f t="shared" si="1"/>
        <v>-0.36549999999999999</v>
      </c>
      <c r="M23" s="777">
        <f t="shared" si="3"/>
        <v>0.11223768331452341</v>
      </c>
    </row>
    <row r="24" spans="2:13" ht="14">
      <c r="B24" s="775">
        <v>1949</v>
      </c>
      <c r="C24" s="776">
        <v>0.183</v>
      </c>
      <c r="K24" s="763">
        <f t="shared" si="2"/>
        <v>2009</v>
      </c>
      <c r="L24" s="774">
        <f t="shared" si="1"/>
        <v>0.25940000000000002</v>
      </c>
      <c r="M24" s="777">
        <f t="shared" si="3"/>
        <v>0.11223768331452341</v>
      </c>
    </row>
    <row r="25" spans="2:13" ht="14">
      <c r="B25" s="775">
        <v>1950</v>
      </c>
      <c r="C25" s="776">
        <v>0.30809999999999998</v>
      </c>
      <c r="K25" s="763">
        <f t="shared" si="2"/>
        <v>2010</v>
      </c>
      <c r="L25" s="774">
        <f t="shared" si="1"/>
        <v>0.1482</v>
      </c>
      <c r="M25" s="777">
        <f t="shared" si="3"/>
        <v>0.11223768331452341</v>
      </c>
    </row>
    <row r="26" spans="2:13" ht="14">
      <c r="B26" s="775">
        <v>1951</v>
      </c>
      <c r="C26" s="776">
        <v>0.23680000000000001</v>
      </c>
      <c r="K26" s="763">
        <f t="shared" si="2"/>
        <v>2011</v>
      </c>
      <c r="L26" s="774">
        <f t="shared" si="1"/>
        <v>2.1000000000000001E-2</v>
      </c>
      <c r="M26" s="777">
        <f t="shared" si="3"/>
        <v>0.11223768331452341</v>
      </c>
    </row>
    <row r="27" spans="2:13" ht="14">
      <c r="B27" s="775">
        <v>1952</v>
      </c>
      <c r="C27" s="776">
        <v>0.18149999999999999</v>
      </c>
      <c r="K27" s="763">
        <f t="shared" si="2"/>
        <v>2012</v>
      </c>
      <c r="L27" s="774">
        <f t="shared" si="1"/>
        <v>0.15890000000000001</v>
      </c>
      <c r="M27" s="777">
        <f t="shared" si="3"/>
        <v>0.11223768331452341</v>
      </c>
    </row>
    <row r="28" spans="2:13" ht="14">
      <c r="B28" s="775">
        <v>1953</v>
      </c>
      <c r="C28" s="776">
        <v>-1.21E-2</v>
      </c>
      <c r="K28" s="763">
        <f t="shared" si="2"/>
        <v>2013</v>
      </c>
      <c r="L28" s="774">
        <f t="shared" si="1"/>
        <v>0.32150000000000001</v>
      </c>
      <c r="M28" s="777">
        <f t="shared" si="3"/>
        <v>0.11223768331452341</v>
      </c>
    </row>
    <row r="29" spans="2:13" ht="14">
      <c r="B29" s="775">
        <v>1954</v>
      </c>
      <c r="C29" s="776">
        <v>0.52559999999999996</v>
      </c>
      <c r="K29" s="763">
        <f t="shared" si="2"/>
        <v>2014</v>
      </c>
      <c r="L29" s="774">
        <f t="shared" si="1"/>
        <v>0.13519999999999999</v>
      </c>
      <c r="M29" s="777">
        <f t="shared" si="3"/>
        <v>0.11223768331452341</v>
      </c>
    </row>
    <row r="30" spans="2:13" ht="14">
      <c r="B30" s="775">
        <v>1955</v>
      </c>
      <c r="C30" s="776">
        <v>0.32600000000000001</v>
      </c>
      <c r="K30" s="763">
        <f t="shared" si="2"/>
        <v>2015</v>
      </c>
      <c r="L30" s="774">
        <f t="shared" si="1"/>
        <v>1.38E-2</v>
      </c>
      <c r="M30" s="777">
        <f t="shared" si="3"/>
        <v>0.11223768331452341</v>
      </c>
    </row>
    <row r="31" spans="2:13" ht="14">
      <c r="B31" s="775">
        <v>1956</v>
      </c>
      <c r="C31" s="776">
        <v>7.4399999999999994E-2</v>
      </c>
      <c r="K31" s="763">
        <f t="shared" si="2"/>
        <v>2016</v>
      </c>
      <c r="L31" s="774">
        <f t="shared" si="1"/>
        <v>0.1177</v>
      </c>
      <c r="M31" s="777">
        <f t="shared" si="3"/>
        <v>0.11223768331452341</v>
      </c>
    </row>
    <row r="32" spans="2:13" ht="14">
      <c r="B32" s="775">
        <v>1957</v>
      </c>
      <c r="C32" s="776">
        <v>-0.1046</v>
      </c>
      <c r="K32" s="763">
        <f t="shared" si="2"/>
        <v>2017</v>
      </c>
      <c r="L32" s="774">
        <f t="shared" si="1"/>
        <v>0.2160548143449928</v>
      </c>
      <c r="M32" s="777">
        <f t="shared" si="3"/>
        <v>0.11223768331452341</v>
      </c>
    </row>
    <row r="33" spans="2:13" ht="14">
      <c r="B33" s="775">
        <v>1958</v>
      </c>
      <c r="C33" s="776">
        <v>0.43719999999999998</v>
      </c>
      <c r="K33" s="763">
        <f t="shared" si="2"/>
        <v>2018</v>
      </c>
      <c r="L33" s="774">
        <f>VLOOKUP(K33,$B$3:$C$94,2,0)</f>
        <v>-4.2268692890885438E-2</v>
      </c>
      <c r="M33" s="777">
        <f t="shared" si="3"/>
        <v>0.11223768331452341</v>
      </c>
    </row>
    <row r="34" spans="2:13" ht="14">
      <c r="B34" s="775">
        <v>1959</v>
      </c>
      <c r="C34" s="776">
        <v>0.1206</v>
      </c>
      <c r="K34" s="763">
        <f t="shared" si="2"/>
        <v>2019</v>
      </c>
      <c r="L34" s="774">
        <f>VLOOKUP(K34,$B$3:$C$94,2,0)</f>
        <v>0.31211679996808755</v>
      </c>
      <c r="M34" s="777">
        <f>M35</f>
        <v>0.11223768331452341</v>
      </c>
    </row>
    <row r="35" spans="2:13" ht="14">
      <c r="B35" s="775">
        <v>1960</v>
      </c>
      <c r="C35" s="776">
        <v>3.3999999999999998E-3</v>
      </c>
      <c r="K35" s="763">
        <f t="shared" si="2"/>
        <v>2020</v>
      </c>
      <c r="L35" s="774">
        <f>VLOOKUP(K35,$B$3:$C$95,2,0)</f>
        <v>0.18013916144089043</v>
      </c>
      <c r="M35" s="777">
        <f>L39</f>
        <v>0.11223768331452341</v>
      </c>
    </row>
    <row r="36" spans="2:13" ht="14">
      <c r="B36" s="775">
        <v>1961</v>
      </c>
      <c r="C36" s="776">
        <v>0.26640000000000003</v>
      </c>
      <c r="K36" s="763">
        <f t="shared" si="2"/>
        <v>2021</v>
      </c>
      <c r="L36" s="774">
        <f>VLOOKUP(K36,$B$3:$C$96,2,0)</f>
        <v>0.28470000000000001</v>
      </c>
      <c r="M36" s="777">
        <f>L39</f>
        <v>0.11223768331452341</v>
      </c>
    </row>
    <row r="37" spans="2:13" ht="14">
      <c r="B37" s="775">
        <v>1962</v>
      </c>
      <c r="C37" s="776">
        <v>-8.8099999999999998E-2</v>
      </c>
      <c r="K37" s="763" t="s">
        <v>906</v>
      </c>
      <c r="L37" s="774">
        <f>AVERAGE(L27:L36)</f>
        <v>0.16978420828630852</v>
      </c>
    </row>
    <row r="38" spans="2:13" ht="14">
      <c r="B38" s="775">
        <v>1963</v>
      </c>
      <c r="C38" s="776">
        <v>0.2261</v>
      </c>
      <c r="K38" s="763" t="s">
        <v>913</v>
      </c>
      <c r="L38" s="774">
        <f>AVERAGE(L17:L36)</f>
        <v>0.10957210414315426</v>
      </c>
    </row>
    <row r="39" spans="2:13" ht="14">
      <c r="B39" s="775">
        <v>1964</v>
      </c>
      <c r="C39" s="776">
        <v>0.16420000000000001</v>
      </c>
      <c r="K39" s="763" t="s">
        <v>914</v>
      </c>
      <c r="L39" s="774">
        <f>AVERAGE(L12:L36)</f>
        <v>0.11223768331452341</v>
      </c>
    </row>
    <row r="40" spans="2:13" ht="14">
      <c r="B40" s="775">
        <v>1965</v>
      </c>
      <c r="C40" s="776">
        <v>0.124</v>
      </c>
      <c r="K40" s="763" t="s">
        <v>915</v>
      </c>
      <c r="L40" s="774">
        <f>AVERAGE(L7:L36)</f>
        <v>0.11975473609543616</v>
      </c>
    </row>
    <row r="41" spans="2:13">
      <c r="B41" s="775">
        <v>1966</v>
      </c>
      <c r="C41" s="776">
        <v>-9.9699999999999997E-2</v>
      </c>
    </row>
    <row r="42" spans="2:13">
      <c r="B42" s="775">
        <v>1967</v>
      </c>
      <c r="C42" s="776">
        <v>0.23799999999999999</v>
      </c>
    </row>
    <row r="43" spans="2:13">
      <c r="B43" s="775">
        <v>1968</v>
      </c>
      <c r="C43" s="776">
        <v>0.1081</v>
      </c>
    </row>
    <row r="44" spans="2:13">
      <c r="B44" s="775">
        <v>1969</v>
      </c>
      <c r="C44" s="776">
        <v>-8.2400000000000001E-2</v>
      </c>
    </row>
    <row r="45" spans="2:13">
      <c r="B45" s="775">
        <v>1970</v>
      </c>
      <c r="C45" s="776">
        <v>3.56E-2</v>
      </c>
    </row>
    <row r="46" spans="2:13">
      <c r="B46" s="775">
        <v>1971</v>
      </c>
      <c r="C46" s="776">
        <v>0.14219999999999999</v>
      </c>
    </row>
    <row r="47" spans="2:13">
      <c r="B47" s="775">
        <v>1972</v>
      </c>
      <c r="C47" s="776">
        <v>0.18759999999999999</v>
      </c>
    </row>
    <row r="48" spans="2:13">
      <c r="B48" s="775">
        <v>1973</v>
      </c>
      <c r="C48" s="776">
        <v>-0.1431</v>
      </c>
    </row>
    <row r="49" spans="2:3">
      <c r="B49" s="775">
        <v>1974</v>
      </c>
      <c r="C49" s="776">
        <v>-0.25900000000000001</v>
      </c>
    </row>
    <row r="50" spans="2:3">
      <c r="B50" s="775">
        <v>1975</v>
      </c>
      <c r="C50" s="776">
        <v>0.37</v>
      </c>
    </row>
    <row r="51" spans="2:3">
      <c r="B51" s="775">
        <v>1976</v>
      </c>
      <c r="C51" s="776">
        <v>0.23830000000000001</v>
      </c>
    </row>
    <row r="52" spans="2:3">
      <c r="B52" s="775">
        <v>1977</v>
      </c>
      <c r="C52" s="776">
        <v>-6.9800000000000001E-2</v>
      </c>
    </row>
    <row r="53" spans="2:3">
      <c r="B53" s="775">
        <v>1978</v>
      </c>
      <c r="C53" s="776">
        <v>6.5100000000000005E-2</v>
      </c>
    </row>
    <row r="54" spans="2:3">
      <c r="B54" s="775">
        <v>1979</v>
      </c>
      <c r="C54" s="776">
        <v>0.1852</v>
      </c>
    </row>
    <row r="55" spans="2:3">
      <c r="B55" s="775">
        <v>1980</v>
      </c>
      <c r="C55" s="776">
        <v>0.31740000000000002</v>
      </c>
    </row>
    <row r="56" spans="2:3">
      <c r="B56" s="775">
        <v>1981</v>
      </c>
      <c r="C56" s="776">
        <v>-4.7E-2</v>
      </c>
    </row>
    <row r="57" spans="2:3">
      <c r="B57" s="775">
        <v>1982</v>
      </c>
      <c r="C57" s="776">
        <v>0.20419999999999999</v>
      </c>
    </row>
    <row r="58" spans="2:3">
      <c r="B58" s="775">
        <v>1983</v>
      </c>
      <c r="C58" s="776">
        <v>0.22339999999999999</v>
      </c>
    </row>
    <row r="59" spans="2:3">
      <c r="B59" s="775">
        <v>1984</v>
      </c>
      <c r="C59" s="776">
        <v>6.1499999999999999E-2</v>
      </c>
    </row>
    <row r="60" spans="2:3">
      <c r="B60" s="775">
        <v>1985</v>
      </c>
      <c r="C60" s="776">
        <v>0.31240000000000001</v>
      </c>
    </row>
    <row r="61" spans="2:3">
      <c r="B61" s="775">
        <v>1986</v>
      </c>
      <c r="C61" s="776">
        <v>0.18490000000000001</v>
      </c>
    </row>
    <row r="62" spans="2:3">
      <c r="B62" s="775">
        <v>1987</v>
      </c>
      <c r="C62" s="776">
        <v>5.8099999999999999E-2</v>
      </c>
    </row>
    <row r="63" spans="2:3">
      <c r="B63" s="775">
        <v>1988</v>
      </c>
      <c r="C63" s="776">
        <v>0.16539999999999999</v>
      </c>
    </row>
    <row r="64" spans="2:3">
      <c r="B64" s="775">
        <v>1989</v>
      </c>
      <c r="C64" s="776">
        <v>0.31480000000000002</v>
      </c>
    </row>
    <row r="65" spans="2:3">
      <c r="B65" s="775">
        <v>1990</v>
      </c>
      <c r="C65" s="776">
        <v>-3.0599999999999999E-2</v>
      </c>
    </row>
    <row r="66" spans="2:3">
      <c r="B66" s="775">
        <v>1991</v>
      </c>
      <c r="C66" s="776">
        <v>0.30230000000000001</v>
      </c>
    </row>
    <row r="67" spans="2:3">
      <c r="B67" s="775">
        <v>1992</v>
      </c>
      <c r="C67" s="776">
        <v>7.4899999999999994E-2</v>
      </c>
    </row>
    <row r="68" spans="2:3">
      <c r="B68" s="775">
        <v>1993</v>
      </c>
      <c r="C68" s="776">
        <v>9.9699999999999997E-2</v>
      </c>
    </row>
    <row r="69" spans="2:3">
      <c r="B69" s="775">
        <v>1994</v>
      </c>
      <c r="C69" s="776">
        <v>1.3299999999999999E-2</v>
      </c>
    </row>
    <row r="70" spans="2:3">
      <c r="B70" s="775">
        <v>1995</v>
      </c>
      <c r="C70" s="776">
        <v>0.372</v>
      </c>
    </row>
    <row r="71" spans="2:3">
      <c r="B71" s="775">
        <v>1996</v>
      </c>
      <c r="C71" s="776">
        <v>0.2268</v>
      </c>
    </row>
    <row r="72" spans="2:3">
      <c r="B72" s="775">
        <v>1997</v>
      </c>
      <c r="C72" s="776">
        <v>0.33100000000000002</v>
      </c>
    </row>
    <row r="73" spans="2:3">
      <c r="B73" s="775">
        <v>1998</v>
      </c>
      <c r="C73" s="776">
        <v>0.28339999999999999</v>
      </c>
    </row>
    <row r="74" spans="2:3">
      <c r="B74" s="775">
        <v>1999</v>
      </c>
      <c r="C74" s="776">
        <v>0.2089</v>
      </c>
    </row>
    <row r="75" spans="2:3">
      <c r="B75" s="775">
        <v>2000</v>
      </c>
      <c r="C75" s="776">
        <v>-9.0300000000000005E-2</v>
      </c>
    </row>
    <row r="76" spans="2:3">
      <c r="B76" s="775">
        <v>2001</v>
      </c>
      <c r="C76" s="776">
        <v>-0.11849999999999999</v>
      </c>
    </row>
    <row r="77" spans="2:3">
      <c r="B77" s="775">
        <v>2002</v>
      </c>
      <c r="C77" s="776">
        <v>-0.21970000000000001</v>
      </c>
    </row>
    <row r="78" spans="2:3">
      <c r="B78" s="775">
        <v>2003</v>
      </c>
      <c r="C78" s="776">
        <v>0.28360000000000002</v>
      </c>
    </row>
    <row r="79" spans="2:3">
      <c r="B79" s="775">
        <v>2004</v>
      </c>
      <c r="C79" s="776">
        <v>0.1074</v>
      </c>
    </row>
    <row r="80" spans="2:3">
      <c r="B80" s="775">
        <v>2005</v>
      </c>
      <c r="C80" s="776">
        <v>4.8300000000000003E-2</v>
      </c>
    </row>
    <row r="81" spans="2:3">
      <c r="B81" s="775">
        <v>2006</v>
      </c>
      <c r="C81" s="776">
        <v>0.15609999999999999</v>
      </c>
    </row>
    <row r="82" spans="2:3">
      <c r="B82" s="775">
        <v>2007</v>
      </c>
      <c r="C82" s="776">
        <v>5.4800000000000001E-2</v>
      </c>
    </row>
    <row r="83" spans="2:3">
      <c r="B83" s="775">
        <v>2008</v>
      </c>
      <c r="C83" s="776">
        <v>-0.36549999999999999</v>
      </c>
    </row>
    <row r="84" spans="2:3">
      <c r="B84" s="775">
        <v>2009</v>
      </c>
      <c r="C84" s="776">
        <v>0.25940000000000002</v>
      </c>
    </row>
    <row r="85" spans="2:3">
      <c r="B85" s="775">
        <v>2010</v>
      </c>
      <c r="C85" s="776">
        <v>0.1482</v>
      </c>
    </row>
    <row r="86" spans="2:3">
      <c r="B86" s="775">
        <v>2011</v>
      </c>
      <c r="C86" s="776">
        <v>2.1000000000000001E-2</v>
      </c>
    </row>
    <row r="87" spans="2:3">
      <c r="B87" s="775">
        <v>2012</v>
      </c>
      <c r="C87" s="776">
        <v>0.15890000000000001</v>
      </c>
    </row>
    <row r="88" spans="2:3">
      <c r="B88" s="775">
        <v>2013</v>
      </c>
      <c r="C88" s="776">
        <v>0.32150000000000001</v>
      </c>
    </row>
    <row r="89" spans="2:3">
      <c r="B89" s="775">
        <v>2014</v>
      </c>
      <c r="C89" s="776">
        <v>0.13519999999999999</v>
      </c>
    </row>
    <row r="90" spans="2:3">
      <c r="B90" s="775">
        <v>2015</v>
      </c>
      <c r="C90" s="776">
        <v>1.38E-2</v>
      </c>
    </row>
    <row r="91" spans="2:3">
      <c r="B91" s="775">
        <v>2016</v>
      </c>
      <c r="C91" s="776">
        <v>0.1177</v>
      </c>
    </row>
    <row r="92" spans="2:3">
      <c r="B92" s="775">
        <v>2017</v>
      </c>
      <c r="C92" s="776">
        <v>0.2160548143449928</v>
      </c>
    </row>
    <row r="93" spans="2:3">
      <c r="B93" s="775">
        <v>2018</v>
      </c>
      <c r="C93" s="776">
        <v>-4.2268692890885438E-2</v>
      </c>
    </row>
    <row r="94" spans="2:3">
      <c r="B94" s="775">
        <v>2019</v>
      </c>
      <c r="C94" s="776">
        <v>0.31211679996808755</v>
      </c>
    </row>
    <row r="95" spans="2:3">
      <c r="B95" s="775">
        <v>2020</v>
      </c>
      <c r="C95" s="776">
        <v>0.18013916144089043</v>
      </c>
    </row>
    <row r="96" spans="2:3">
      <c r="B96" s="778">
        <v>2021</v>
      </c>
      <c r="C96" s="779">
        <v>0.28470000000000001</v>
      </c>
    </row>
  </sheetData>
  <pageMargins left="0.511811024" right="0.511811024" top="0.78740157499999996" bottom="0.78740157499999996" header="0.31496062000000002" footer="0.31496062000000002"/>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34</vt:i4>
      </vt:variant>
      <vt:variant>
        <vt:lpstr>Intervalos Nomeados</vt:lpstr>
      </vt:variant>
      <vt:variant>
        <vt:i4>31</vt:i4>
      </vt:variant>
    </vt:vector>
  </HeadingPairs>
  <TitlesOfParts>
    <vt:vector size="65" baseType="lpstr">
      <vt:lpstr>Controle</vt:lpstr>
      <vt:lpstr>Premissas</vt:lpstr>
      <vt:lpstr>Premissas macro</vt:lpstr>
      <vt:lpstr>Araucaria</vt:lpstr>
      <vt:lpstr>Embi</vt:lpstr>
      <vt:lpstr>Beta_global</vt:lpstr>
      <vt:lpstr>D to E_Global</vt:lpstr>
      <vt:lpstr>rf</vt:lpstr>
      <vt:lpstr>Rm</vt:lpstr>
      <vt:lpstr>Seab</vt:lpstr>
      <vt:lpstr>Stcp_Pinus</vt:lpstr>
      <vt:lpstr>Stcp_Eucalipto</vt:lpstr>
      <vt:lpstr>Preço de referência</vt:lpstr>
      <vt:lpstr>Preços</vt:lpstr>
      <vt:lpstr>Volume</vt:lpstr>
      <vt:lpstr>PFM</vt:lpstr>
      <vt:lpstr>Receita PFM e PFNM</vt:lpstr>
      <vt:lpstr>Cálculo Receitas</vt:lpstr>
      <vt:lpstr>Síntese áreas</vt:lpstr>
      <vt:lpstr>Silvicultura e restauração</vt:lpstr>
      <vt:lpstr>Erradicação</vt:lpstr>
      <vt:lpstr>SFB</vt:lpstr>
      <vt:lpstr>Pessoal</vt:lpstr>
      <vt:lpstr>Opex</vt:lpstr>
      <vt:lpstr>Equipamentos brigada</vt:lpstr>
      <vt:lpstr>Invest infraestrutura</vt:lpstr>
      <vt:lpstr>INV</vt:lpstr>
      <vt:lpstr>DEPR</vt:lpstr>
      <vt:lpstr>DRE</vt:lpstr>
      <vt:lpstr>FC</vt:lpstr>
      <vt:lpstr>UF</vt:lpstr>
      <vt:lpstr>BP</vt:lpstr>
      <vt:lpstr>FIN LP</vt:lpstr>
      <vt:lpstr>FIN CP</vt:lpstr>
      <vt:lpstr>BP!Area_de_impressao</vt:lpstr>
      <vt:lpstr>'Cálculo Receitas'!Area_de_impressao</vt:lpstr>
      <vt:lpstr>Controle!Area_de_impressao</vt:lpstr>
      <vt:lpstr>DEPR!Area_de_impressao</vt:lpstr>
      <vt:lpstr>DRE!Area_de_impressao</vt:lpstr>
      <vt:lpstr>Erradicação!Area_de_impressao</vt:lpstr>
      <vt:lpstr>'FIN CP'!Area_de_impressao</vt:lpstr>
      <vt:lpstr>'FIN LP'!Area_de_impressao</vt:lpstr>
      <vt:lpstr>INV!Area_de_impressao</vt:lpstr>
      <vt:lpstr>Preços!Area_de_impressao</vt:lpstr>
      <vt:lpstr>'Premissas macro'!Area_de_impressao</vt:lpstr>
      <vt:lpstr>'Receita PFM e PFNM'!Area_de_impressao</vt:lpstr>
      <vt:lpstr>Volume!Area_de_impressao</vt:lpstr>
      <vt:lpstr>BP!Titulos_de_impressao</vt:lpstr>
      <vt:lpstr>'Cálculo Receitas'!Titulos_de_impressao</vt:lpstr>
      <vt:lpstr>Controle!Titulos_de_impressao</vt:lpstr>
      <vt:lpstr>'D to E_Global'!Titulos_de_impressao</vt:lpstr>
      <vt:lpstr>DEPR!Titulos_de_impressao</vt:lpstr>
      <vt:lpstr>DRE!Titulos_de_impressao</vt:lpstr>
      <vt:lpstr>FC!Titulos_de_impressao</vt:lpstr>
      <vt:lpstr>'FIN CP'!Titulos_de_impressao</vt:lpstr>
      <vt:lpstr>'FIN LP'!Titulos_de_impressao</vt:lpstr>
      <vt:lpstr>INV!Titulos_de_impressao</vt:lpstr>
      <vt:lpstr>Opex!Titulos_de_impressao</vt:lpstr>
      <vt:lpstr>Pessoal!Titulos_de_impressao</vt:lpstr>
      <vt:lpstr>Preços!Titulos_de_impressao</vt:lpstr>
      <vt:lpstr>'Premissas macro'!Titulos_de_impressao</vt:lpstr>
      <vt:lpstr>'Receita PFM e PFNM'!Titulos_de_impressao</vt:lpstr>
      <vt:lpstr>SFB!Titulos_de_impressao</vt:lpstr>
      <vt:lpstr>'Silvicultura e restauração'!Titulos_de_impressao</vt:lpstr>
      <vt:lpstr>Volume!Titulos_de_impressao</vt:lpstr>
    </vt:vector>
  </TitlesOfParts>
  <Company>FGV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FGV</dc:creator>
  <cp:lastModifiedBy>Adm$SOS</cp:lastModifiedBy>
  <cp:lastPrinted>2020-03-10T22:10:46Z</cp:lastPrinted>
  <dcterms:created xsi:type="dcterms:W3CDTF">1999-06-12T17:31:34Z</dcterms:created>
  <dcterms:modified xsi:type="dcterms:W3CDTF">2023-07-24T15:40:47Z</dcterms:modified>
</cp:coreProperties>
</file>